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queryTables/queryTable1.xml" ContentType="application/vnd.openxmlformats-officedocument.spreadsheetml.queryTable+xml"/>
  <Override PartName="/xl/tables/table6.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treas\shares\userhome\damian.jim\Desktop\"/>
    </mc:Choice>
  </mc:AlternateContent>
  <xr:revisionPtr revIDLastSave="0" documentId="8_{3854B7FA-A3A4-43C0-B4EB-3BF29E7E0BE4}" xr6:coauthVersionLast="47" xr6:coauthVersionMax="47" xr10:uidLastSave="{00000000-0000-0000-0000-000000000000}"/>
  <bookViews>
    <workbookView xWindow="750" yWindow="1650" windowWidth="32925" windowHeight="11385" tabRatio="815" firstSheet="9" activeTab="9" xr2:uid="{00000000-000D-0000-FFFF-FFFF00000000}"/>
  </bookViews>
  <sheets>
    <sheet name="Sheet6" sheetId="22" state="hidden" r:id="rId1"/>
    <sheet name="Sheet1" sheetId="26" state="hidden" r:id="rId2"/>
    <sheet name="CATEGORY" sheetId="6" state="hidden" r:id="rId3"/>
    <sheet name="DISTRICT" sheetId="11" state="hidden" r:id="rId4"/>
    <sheet name="FUNDS" sheetId="12" state="hidden" r:id="rId5"/>
    <sheet name="CATEGORYa" sheetId="15" state="hidden" r:id="rId6"/>
    <sheet name="DISTRICTa" sheetId="13" state="hidden" r:id="rId7"/>
    <sheet name="FUNDa" sheetId="16" state="hidden" r:id="rId8"/>
    <sheet name="REmaining Funds" sheetId="14" state="hidden" r:id="rId9"/>
    <sheet name="MAPPING" sheetId="36" r:id="rId10"/>
    <sheet name="MAIN ACCOUNTS" sheetId="30" r:id="rId11"/>
    <sheet name="MAIN ACCT HIERARCHY" sheetId="31" r:id="rId12"/>
    <sheet name="AGENCY ACCT TYPE" sheetId="33" r:id="rId13"/>
    <sheet name="AGENCY" sheetId="35" r:id="rId14"/>
    <sheet name="TREASURER ASSIGNED FUND" sheetId="28" r:id="rId15"/>
    <sheet name="AGENCY ACCOUNT" sheetId="9" state="hidden" r:id="rId16"/>
    <sheet name="OBJECT CODE" sheetId="40" r:id="rId17"/>
    <sheet name="Agency Optional Dimensions" sheetId="39" r:id="rId18"/>
    <sheet name="Assets" sheetId="32" r:id="rId19"/>
    <sheet name="GL_MASTER_20160630" sheetId="37" r:id="rId20"/>
    <sheet name="MCESA COA" sheetId="38" r:id="rId21"/>
    <sheet name="AGENCYMAPPING" sheetId="34" r:id="rId22"/>
    <sheet name="AGENCY OLD" sheetId="25" r:id="rId23"/>
    <sheet name="ACCOUNT CLASSIFICATION" sheetId="17" r:id="rId24"/>
    <sheet name="AGENCY (old)" sheetId="8" state="hidden" r:id="rId25"/>
    <sheet name="Maricopa County School Distrcts" sheetId="20" state="hidden" r:id="rId26"/>
    <sheet name="DIST" sheetId="5" state="hidden" r:id="rId27"/>
    <sheet name="FUND" sheetId="7" state="hidden" r:id="rId28"/>
  </sheets>
  <definedNames>
    <definedName name="_xlnm._FilterDatabase" localSheetId="24" hidden="1">'AGENCY (old)'!$A$1:$M$1984</definedName>
    <definedName name="_xlnm._FilterDatabase" localSheetId="15" hidden="1">'AGENCY ACCOUNT'!$A$1:$G$398</definedName>
    <definedName name="_xlnm._FilterDatabase" localSheetId="3" hidden="1">DISTRICT!$A$1:$C$3577</definedName>
    <definedName name="_xlnm._FilterDatabase" localSheetId="6" hidden="1">DISTRICTa!$A$1:$C$219</definedName>
    <definedName name="_xlnm._FilterDatabase" localSheetId="7" hidden="1">FUNDa!$A$1:$C$493</definedName>
    <definedName name="_xlnm._FilterDatabase" localSheetId="4" hidden="1">FUNDS!$A$1:$C$3577</definedName>
    <definedName name="_xlnm._FilterDatabase" localSheetId="19" hidden="1">GL_MASTER_20160630!$A$1:$I$3563</definedName>
    <definedName name="_xlnm._FilterDatabase" localSheetId="9" hidden="1">MAPPING!$A$1:$U$4199</definedName>
    <definedName name="_xlnm._FilterDatabase" localSheetId="20" hidden="1">'MCESA COA'!$A$4:$C$493</definedName>
    <definedName name="_xlnm._FilterDatabase" localSheetId="8" hidden="1">'REmaining Funds'!$A$1:$F$1726</definedName>
    <definedName name="_xlnm._FilterDatabase" localSheetId="14" hidden="1">'TREASURER ASSIGNED FUND'!$E$1:$G$507</definedName>
    <definedName name="Agency_Accounts" localSheetId="15">'AGENCY ACCOUNT'!$E$2:$E$368</definedName>
    <definedName name="Agency_Accounts" localSheetId="14">'TREASURER ASSIGNED FUND'!#REF!</definedName>
    <definedName name="Agency_Type" localSheetId="13">Table7[Description]</definedName>
    <definedName name="Agency_Type" localSheetId="21">Table7[Description]</definedName>
    <definedName name="Agency_Type" localSheetId="16">Table7[Description]</definedName>
    <definedName name="Agency_Type">Table7[Description]</definedName>
    <definedName name="BalanceLookup">GL_MASTER_20160630!$A$2:$F$3563</definedName>
    <definedName name="cnty_map1" localSheetId="13">#REF!</definedName>
    <definedName name="cnty_map1" localSheetId="21">#REF!</definedName>
    <definedName name="cnty_map1" localSheetId="9">#REF!</definedName>
    <definedName name="cnty_map1" localSheetId="16">#REF!</definedName>
    <definedName name="cnty_map1">#REF!</definedName>
    <definedName name="cnty_map2" localSheetId="13">#REF!</definedName>
    <definedName name="cnty_map2" localSheetId="21">#REF!</definedName>
    <definedName name="cnty_map2" localSheetId="9">#REF!</definedName>
    <definedName name="cnty_map2" localSheetId="16">#REF!</definedName>
    <definedName name="cnty_map2">#REF!</definedName>
    <definedName name="CTNUMS">DISTRICT!$C$431:$D$452</definedName>
    <definedName name="DIST_TBL">DISTRICT!$A$1:$C$3577</definedName>
    <definedName name="EntireTable">MAPPING!$A$2:$Q$4136</definedName>
    <definedName name="full_DIST_TBL">DISTRICT!$A$1:$C$3577</definedName>
    <definedName name="funddesc" localSheetId="9">MAPPING!$E:$E</definedName>
    <definedName name="funddesc">#REF!</definedName>
    <definedName name="fundtbl" localSheetId="9">MAPPING!$E$1:$K$4136</definedName>
    <definedName name="fundtbl">#REF!</definedName>
    <definedName name="lookup1">'AGENCY (old)'!$A$128:$B$156</definedName>
    <definedName name="lookup2">'AGENCY (old)'!$A$128:$B$1942</definedName>
    <definedName name="mapping1" localSheetId="13">#REF!</definedName>
    <definedName name="mapping1" localSheetId="21">#REF!</definedName>
    <definedName name="mapping1" localSheetId="9">#REF!</definedName>
    <definedName name="mapping1" localSheetId="16">#REF!</definedName>
    <definedName name="mapping1">#REF!</definedName>
    <definedName name="mapping2" localSheetId="13">#REF!</definedName>
    <definedName name="mapping2" localSheetId="21">#REF!</definedName>
    <definedName name="mapping2" localSheetId="9">#REF!</definedName>
    <definedName name="mapping2" localSheetId="16">#REF!</definedName>
    <definedName name="mapping2">#REF!</definedName>
    <definedName name="name_tbl" localSheetId="9">MAPPING!$A$1:$D$4136</definedName>
    <definedName name="name_tbl">#REF!</definedName>
    <definedName name="OldAcctNum">MAPPING!$A$2:$A$4088</definedName>
    <definedName name="_xlnm.Print_Area" localSheetId="25">Table1[#All]</definedName>
    <definedName name="_xlnm.Print_Titles" localSheetId="11">'MAIN ACCT HIERARCHY'!$1:$1</definedName>
    <definedName name="_xlnm.Print_Titles" localSheetId="25">'Maricopa County School Distrcts'!$1:$1</definedName>
    <definedName name="SCHOOL_TBL">DISTRICT!$A$1:$C$62</definedName>
    <definedName name="SCHOOLDISTS">DISTRICT!$C$1:$D$62</definedName>
    <definedName name="SCHOOLS">DISTRICT!$B$1:$B$62</definedName>
  </definedNames>
  <calcPr calcId="191029"/>
  <pivotCaches>
    <pivotCache cacheId="0" r:id="rId29"/>
    <pivotCache cacheId="1"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0" i="36" l="1"/>
  <c r="C290" i="36"/>
  <c r="D290" i="36"/>
  <c r="B4199" i="36"/>
  <c r="C4199" i="36"/>
  <c r="D4199" i="36"/>
  <c r="B2491" i="36"/>
  <c r="C2491" i="36"/>
  <c r="D2491" i="36"/>
  <c r="B2465" i="36"/>
  <c r="B2415" i="36"/>
  <c r="B2459" i="36"/>
  <c r="B2460" i="36"/>
  <c r="B2461" i="36"/>
  <c r="B2462" i="36"/>
  <c r="B2463" i="36"/>
  <c r="B2464" i="36"/>
  <c r="B2490" i="36"/>
  <c r="C2490" i="36"/>
  <c r="D2490" i="36"/>
  <c r="B2489" i="36"/>
  <c r="C2489" i="36"/>
  <c r="D2489" i="36"/>
  <c r="B2488" i="36"/>
  <c r="C2488" i="36"/>
  <c r="D2488" i="36"/>
  <c r="B2487" i="36"/>
  <c r="C2487" i="36"/>
  <c r="D2487" i="36"/>
  <c r="B2486" i="36"/>
  <c r="C2486" i="36"/>
  <c r="D2486" i="36"/>
  <c r="B2485" i="36"/>
  <c r="C2485" i="36"/>
  <c r="D2485" i="36"/>
  <c r="B2484" i="36"/>
  <c r="C2484" i="36"/>
  <c r="D2484" i="36"/>
  <c r="B2483" i="36"/>
  <c r="C2483" i="36"/>
  <c r="D2483" i="36"/>
  <c r="B2482" i="36"/>
  <c r="C2482" i="36"/>
  <c r="D2482" i="36"/>
  <c r="B2481" i="36"/>
  <c r="C2481" i="36"/>
  <c r="D2481" i="36"/>
  <c r="B2480" i="36"/>
  <c r="C2480" i="36"/>
  <c r="D2480" i="36"/>
  <c r="B2479" i="36"/>
  <c r="C2479" i="36"/>
  <c r="D2479" i="36"/>
  <c r="B291" i="36" l="1"/>
  <c r="C291" i="36"/>
  <c r="D291" i="36"/>
  <c r="D289" i="36"/>
  <c r="C289" i="36"/>
  <c r="B289" i="36"/>
  <c r="D288" i="36"/>
  <c r="C288" i="36"/>
  <c r="B288" i="36"/>
  <c r="D287" i="36"/>
  <c r="C287" i="36"/>
  <c r="B287" i="36"/>
  <c r="C2068" i="36"/>
  <c r="D2068" i="36"/>
  <c r="B2419" i="36"/>
  <c r="C2419" i="36"/>
  <c r="D2419" i="36"/>
  <c r="D2041" i="36"/>
  <c r="D2038" i="36"/>
  <c r="D4198" i="36" l="1"/>
  <c r="C4198" i="36"/>
  <c r="B4198" i="36"/>
  <c r="B2446" i="36"/>
  <c r="B2447" i="36"/>
  <c r="B2448" i="36"/>
  <c r="B2427" i="36"/>
  <c r="B2426" i="36"/>
  <c r="B2425" i="36"/>
  <c r="B2424" i="36"/>
  <c r="B2445" i="36"/>
  <c r="B2292" i="36"/>
  <c r="C2292" i="36"/>
  <c r="D2292" i="36"/>
  <c r="B2291" i="36"/>
  <c r="C2291" i="36"/>
  <c r="D2291" i="36"/>
  <c r="B2244" i="36"/>
  <c r="D2244" i="36"/>
  <c r="B2245" i="36"/>
  <c r="D2245" i="36"/>
  <c r="B2246" i="36"/>
  <c r="D2246" i="36"/>
  <c r="B2247" i="36"/>
  <c r="D2247" i="36"/>
  <c r="B2248" i="36"/>
  <c r="D2248" i="36"/>
  <c r="B2249" i="36"/>
  <c r="D2249" i="36"/>
  <c r="B2250" i="36"/>
  <c r="D2250" i="36"/>
  <c r="B2251" i="36"/>
  <c r="D2251" i="36"/>
  <c r="B2252" i="36"/>
  <c r="D2252" i="36"/>
  <c r="B2253" i="36"/>
  <c r="D2253" i="36"/>
  <c r="B2254" i="36"/>
  <c r="D2254" i="36"/>
  <c r="B2255" i="36"/>
  <c r="D2255" i="36"/>
  <c r="B2256" i="36"/>
  <c r="D2256" i="36"/>
  <c r="B2078" i="36"/>
  <c r="C2078" i="36"/>
  <c r="D2078" i="36"/>
  <c r="B4188" i="36"/>
  <c r="C4188" i="36"/>
  <c r="D4188" i="36"/>
  <c r="B4189" i="36"/>
  <c r="C4189" i="36"/>
  <c r="D4189" i="36"/>
  <c r="B4190" i="36"/>
  <c r="C4190" i="36"/>
  <c r="D4190" i="36"/>
  <c r="B4191" i="36"/>
  <c r="C4191" i="36"/>
  <c r="D4191" i="36"/>
  <c r="B4192" i="36"/>
  <c r="C4192" i="36"/>
  <c r="D4192" i="36"/>
  <c r="B4193" i="36"/>
  <c r="C4193" i="36"/>
  <c r="D4193" i="36"/>
  <c r="B4194" i="36"/>
  <c r="C4194" i="36"/>
  <c r="D4194" i="36"/>
  <c r="B4195" i="36"/>
  <c r="C4195" i="36"/>
  <c r="D4195" i="36"/>
  <c r="B4196" i="36"/>
  <c r="C4196" i="36"/>
  <c r="D4196" i="36"/>
  <c r="B4197" i="36"/>
  <c r="C4197" i="36"/>
  <c r="D4197" i="36"/>
  <c r="A147" i="32"/>
  <c r="J143" i="32"/>
  <c r="I143" i="32"/>
  <c r="H143" i="32"/>
  <c r="J142" i="32"/>
  <c r="I142" i="32"/>
  <c r="H142" i="32"/>
  <c r="A142" i="32"/>
  <c r="J141" i="32"/>
  <c r="I141" i="32"/>
  <c r="H141" i="32"/>
  <c r="J140" i="32"/>
  <c r="I140" i="32"/>
  <c r="H140" i="32"/>
  <c r="J139" i="32"/>
  <c r="I139" i="32"/>
  <c r="H139" i="32"/>
  <c r="J138" i="32"/>
  <c r="I138" i="32"/>
  <c r="H138" i="32"/>
  <c r="J137" i="32"/>
  <c r="I137" i="32"/>
  <c r="H137" i="32"/>
  <c r="J136" i="32"/>
  <c r="I136" i="32"/>
  <c r="H136" i="32"/>
  <c r="J123" i="32"/>
  <c r="I123" i="32"/>
  <c r="H123" i="32"/>
  <c r="J122" i="32"/>
  <c r="I122" i="32"/>
  <c r="H122" i="32"/>
  <c r="J121" i="32"/>
  <c r="I121" i="32"/>
  <c r="H121" i="32"/>
  <c r="J120" i="32"/>
  <c r="I120" i="32"/>
  <c r="H120" i="32"/>
  <c r="J118" i="32"/>
  <c r="I118" i="32"/>
  <c r="H118" i="32"/>
  <c r="J117" i="32"/>
  <c r="I117" i="32"/>
  <c r="H117" i="32"/>
  <c r="J116" i="32"/>
  <c r="I116" i="32"/>
  <c r="H116" i="32"/>
  <c r="J115" i="32"/>
  <c r="I115" i="32"/>
  <c r="H115" i="32"/>
  <c r="J114" i="32"/>
  <c r="I114" i="32"/>
  <c r="H114" i="32"/>
  <c r="J113" i="32"/>
  <c r="I113" i="32"/>
  <c r="H113" i="32"/>
  <c r="J112" i="32"/>
  <c r="I112" i="32"/>
  <c r="H112" i="32"/>
  <c r="J111" i="32"/>
  <c r="I111" i="32"/>
  <c r="H111" i="32"/>
  <c r="J110" i="32"/>
  <c r="I110" i="32"/>
  <c r="H110" i="32"/>
  <c r="J109" i="32"/>
  <c r="I109" i="32"/>
  <c r="H109" i="32"/>
  <c r="J108" i="32"/>
  <c r="I108" i="32"/>
  <c r="H108" i="32"/>
  <c r="J107" i="32"/>
  <c r="I107" i="32"/>
  <c r="H107" i="32"/>
  <c r="J106" i="32"/>
  <c r="I106" i="32"/>
  <c r="H106" i="32"/>
  <c r="B2177" i="36"/>
  <c r="C2177" i="36"/>
  <c r="D2177" i="36"/>
  <c r="B2262" i="36"/>
  <c r="C2262" i="36"/>
  <c r="D2262" i="36"/>
  <c r="B2178" i="36"/>
  <c r="C2178" i="36"/>
  <c r="D2178" i="36"/>
  <c r="B2179" i="36"/>
  <c r="C2179" i="36"/>
  <c r="D2179" i="36"/>
  <c r="B2180" i="36"/>
  <c r="C2180" i="36"/>
  <c r="D2180" i="36"/>
  <c r="B2181" i="36"/>
  <c r="C2181" i="36"/>
  <c r="D2181" i="36"/>
  <c r="B2182" i="36"/>
  <c r="C2182" i="36"/>
  <c r="D2182" i="36"/>
  <c r="B2183" i="36"/>
  <c r="C2183" i="36"/>
  <c r="D2183" i="36"/>
  <c r="B2185" i="36"/>
  <c r="C2185" i="36"/>
  <c r="D2185" i="36"/>
  <c r="B2186" i="36"/>
  <c r="C2186" i="36"/>
  <c r="D2186" i="36"/>
  <c r="B2187" i="36"/>
  <c r="C2187" i="36"/>
  <c r="D2187" i="36"/>
  <c r="B2188" i="36"/>
  <c r="C2188" i="36"/>
  <c r="D2188" i="36"/>
  <c r="B2189" i="36"/>
  <c r="C2189" i="36"/>
  <c r="D2189" i="36"/>
  <c r="B2190" i="36"/>
  <c r="C2190" i="36"/>
  <c r="D2190" i="36"/>
  <c r="B2191" i="36"/>
  <c r="C2191" i="36"/>
  <c r="D2191" i="36"/>
  <c r="B254" i="36"/>
  <c r="C254" i="36"/>
  <c r="D254" i="36"/>
  <c r="B273" i="36"/>
  <c r="C273" i="36"/>
  <c r="D273" i="36"/>
  <c r="B238" i="36"/>
  <c r="B265" i="36"/>
  <c r="C265" i="36"/>
  <c r="D265" i="36"/>
  <c r="B232" i="36"/>
  <c r="C232" i="36"/>
  <c r="D232" i="36"/>
  <c r="B216" i="36"/>
  <c r="C216" i="36"/>
  <c r="D216" i="36"/>
  <c r="B214" i="36"/>
  <c r="C214" i="36"/>
  <c r="D214" i="36"/>
  <c r="B286" i="36"/>
  <c r="C286" i="36"/>
  <c r="D286" i="36"/>
  <c r="B284" i="36"/>
  <c r="C284" i="36"/>
  <c r="D284" i="36"/>
  <c r="B282" i="36"/>
  <c r="C282" i="36"/>
  <c r="D282" i="36"/>
  <c r="B193" i="36"/>
  <c r="C193" i="36"/>
  <c r="D193" i="36"/>
  <c r="B186" i="36"/>
  <c r="C186" i="36"/>
  <c r="D186" i="36"/>
  <c r="B185" i="36"/>
  <c r="C185" i="36"/>
  <c r="D185" i="36"/>
  <c r="B112" i="36"/>
  <c r="C112" i="36"/>
  <c r="D112" i="36"/>
  <c r="B278" i="36"/>
  <c r="C278" i="36"/>
  <c r="D278" i="36"/>
  <c r="B105" i="36"/>
  <c r="C105" i="36"/>
  <c r="D105" i="36"/>
  <c r="B104" i="36"/>
  <c r="C104" i="36"/>
  <c r="D104" i="36"/>
  <c r="B103" i="36"/>
  <c r="C103" i="36"/>
  <c r="D103" i="36"/>
  <c r="B102" i="36"/>
  <c r="C102" i="36"/>
  <c r="D102" i="36"/>
  <c r="B42" i="36"/>
  <c r="C42" i="36"/>
  <c r="D42" i="36"/>
  <c r="J104" i="32"/>
  <c r="J103" i="32"/>
  <c r="J102" i="32"/>
  <c r="J101" i="32"/>
  <c r="J100" i="32"/>
  <c r="J99" i="32"/>
  <c r="J98" i="32"/>
  <c r="J97" i="32"/>
  <c r="J96" i="32"/>
  <c r="J95" i="32"/>
  <c r="J94" i="32"/>
  <c r="J93" i="32"/>
  <c r="J92" i="32"/>
  <c r="J91" i="32"/>
  <c r="J90" i="32"/>
  <c r="J89" i="32"/>
  <c r="J88" i="32"/>
  <c r="A88" i="32"/>
  <c r="J87" i="32"/>
  <c r="A87" i="32"/>
  <c r="J86" i="32"/>
  <c r="A86" i="32"/>
  <c r="J85" i="32"/>
  <c r="A85" i="32"/>
  <c r="J84" i="32"/>
  <c r="I84" i="32"/>
  <c r="H84" i="32"/>
  <c r="J83" i="32"/>
  <c r="I83" i="32"/>
  <c r="H83" i="32"/>
  <c r="A83" i="32"/>
  <c r="J82" i="32"/>
  <c r="I82" i="32"/>
  <c r="H82" i="32"/>
  <c r="A82" i="32"/>
  <c r="J81" i="32"/>
  <c r="I81" i="32"/>
  <c r="H81" i="32"/>
  <c r="A81" i="32"/>
  <c r="J77" i="32"/>
  <c r="I77" i="32"/>
  <c r="H77" i="32"/>
  <c r="A76" i="32"/>
  <c r="A75" i="32"/>
  <c r="J74" i="32"/>
  <c r="I74" i="32"/>
  <c r="H74" i="32"/>
  <c r="A74" i="32"/>
  <c r="J72" i="32"/>
  <c r="I72" i="32"/>
  <c r="H72" i="32"/>
  <c r="A72" i="32"/>
  <c r="J71" i="32"/>
  <c r="I71" i="32"/>
  <c r="H71" i="32"/>
  <c r="A71" i="32"/>
  <c r="J70" i="32"/>
  <c r="I70" i="32"/>
  <c r="H70" i="32"/>
  <c r="A70" i="32"/>
  <c r="J69" i="32"/>
  <c r="I69" i="32"/>
  <c r="H69" i="32"/>
  <c r="A69" i="32"/>
  <c r="J68" i="32"/>
  <c r="I68" i="32"/>
  <c r="H68" i="32"/>
  <c r="A68" i="32"/>
  <c r="J67" i="32"/>
  <c r="I67" i="32"/>
  <c r="H67" i="32"/>
  <c r="A67" i="32"/>
  <c r="J66" i="32"/>
  <c r="I66" i="32"/>
  <c r="H66" i="32"/>
  <c r="A66" i="32"/>
  <c r="J65" i="32"/>
  <c r="I65" i="32"/>
  <c r="H65" i="32"/>
  <c r="A65" i="32"/>
  <c r="J64" i="32"/>
  <c r="I64" i="32"/>
  <c r="H64" i="32"/>
  <c r="A64" i="32"/>
  <c r="J63" i="32"/>
  <c r="I63" i="32"/>
  <c r="H63" i="32"/>
  <c r="A63" i="32"/>
  <c r="J62" i="32"/>
  <c r="I62" i="32"/>
  <c r="H62" i="32"/>
  <c r="A62" i="32"/>
  <c r="J61" i="32"/>
  <c r="I61" i="32"/>
  <c r="H61" i="32"/>
  <c r="A61" i="32"/>
  <c r="J60" i="32"/>
  <c r="I60" i="32"/>
  <c r="H60" i="32"/>
  <c r="A60" i="32"/>
  <c r="J59" i="32"/>
  <c r="I59" i="32"/>
  <c r="H59" i="32"/>
  <c r="A59" i="32"/>
  <c r="J58" i="32"/>
  <c r="I58" i="32"/>
  <c r="H58" i="32"/>
  <c r="A58" i="32"/>
  <c r="J57" i="32"/>
  <c r="I57" i="32"/>
  <c r="H57" i="32"/>
  <c r="A57" i="32"/>
  <c r="J56" i="32"/>
  <c r="I56" i="32"/>
  <c r="H56" i="32"/>
  <c r="A56" i="32"/>
  <c r="J55" i="32"/>
  <c r="I55" i="32"/>
  <c r="H55" i="32"/>
  <c r="A55" i="32"/>
  <c r="J54" i="32"/>
  <c r="I54" i="32"/>
  <c r="H54" i="32"/>
  <c r="A54" i="32"/>
  <c r="J53" i="32"/>
  <c r="I53" i="32"/>
  <c r="H53" i="32"/>
  <c r="A53" i="32"/>
  <c r="J52" i="32"/>
  <c r="I52" i="32"/>
  <c r="H52" i="32"/>
  <c r="A52" i="32"/>
  <c r="J51" i="32"/>
  <c r="I51" i="32"/>
  <c r="H51" i="32"/>
  <c r="A51" i="32"/>
  <c r="J50" i="32"/>
  <c r="I50" i="32"/>
  <c r="H50" i="32"/>
  <c r="A50" i="32"/>
  <c r="J49" i="32"/>
  <c r="I49" i="32"/>
  <c r="H49" i="32"/>
  <c r="A49" i="32"/>
  <c r="J48" i="32"/>
  <c r="I48" i="32"/>
  <c r="H48" i="32"/>
  <c r="A48" i="32"/>
  <c r="J47" i="32"/>
  <c r="I47" i="32"/>
  <c r="H47" i="32"/>
  <c r="A47" i="32"/>
  <c r="J46" i="32"/>
  <c r="I46" i="32"/>
  <c r="H46" i="32"/>
  <c r="A46" i="32"/>
  <c r="J45" i="32"/>
  <c r="I45" i="32"/>
  <c r="H45" i="32"/>
  <c r="A45" i="32"/>
  <c r="J44" i="32"/>
  <c r="I44" i="32"/>
  <c r="H44" i="32"/>
  <c r="A44" i="32"/>
  <c r="J43" i="32"/>
  <c r="I43" i="32"/>
  <c r="H43" i="32"/>
  <c r="A43" i="32"/>
  <c r="J42" i="32"/>
  <c r="I42" i="32"/>
  <c r="H42" i="32"/>
  <c r="A42" i="32"/>
  <c r="J41" i="32"/>
  <c r="I41" i="32"/>
  <c r="H41" i="32"/>
  <c r="A41" i="32"/>
  <c r="J40" i="32"/>
  <c r="I40" i="32"/>
  <c r="H40" i="32"/>
  <c r="A40" i="32"/>
  <c r="J39" i="32"/>
  <c r="I39" i="32"/>
  <c r="H39" i="32"/>
  <c r="A39" i="32"/>
  <c r="J38" i="32"/>
  <c r="I38" i="32"/>
  <c r="H38" i="32"/>
  <c r="A38" i="32"/>
  <c r="J37" i="32"/>
  <c r="I37" i="32"/>
  <c r="H37" i="32"/>
  <c r="A37" i="32"/>
  <c r="J36" i="32"/>
  <c r="I36" i="32"/>
  <c r="H36" i="32"/>
  <c r="A36" i="32"/>
  <c r="J35" i="32"/>
  <c r="I35" i="32"/>
  <c r="H35" i="32"/>
  <c r="A35" i="32"/>
  <c r="J34" i="32"/>
  <c r="I34" i="32"/>
  <c r="H34" i="32"/>
  <c r="A34" i="32"/>
  <c r="J33" i="32"/>
  <c r="I33" i="32"/>
  <c r="H33" i="32"/>
  <c r="A33" i="32"/>
  <c r="J32" i="32"/>
  <c r="I32" i="32"/>
  <c r="H32" i="32"/>
  <c r="A32" i="32"/>
  <c r="J31" i="32"/>
  <c r="I31" i="32"/>
  <c r="H31" i="32"/>
  <c r="A31" i="32"/>
  <c r="J30" i="32"/>
  <c r="I30" i="32"/>
  <c r="H30" i="32"/>
  <c r="A30" i="32"/>
  <c r="J29" i="32"/>
  <c r="I29" i="32"/>
  <c r="H29" i="32"/>
  <c r="A29" i="32"/>
  <c r="J28" i="32"/>
  <c r="I28" i="32"/>
  <c r="H28" i="32"/>
  <c r="A28" i="32"/>
  <c r="J27" i="32"/>
  <c r="I27" i="32"/>
  <c r="H27" i="32"/>
  <c r="J26" i="32"/>
  <c r="I26" i="32"/>
  <c r="H26" i="32"/>
  <c r="J25" i="32"/>
  <c r="I25" i="32"/>
  <c r="H25" i="32"/>
  <c r="J24" i="32"/>
  <c r="I24" i="32"/>
  <c r="H24" i="32"/>
  <c r="J23" i="32"/>
  <c r="I23" i="32"/>
  <c r="H23" i="32"/>
  <c r="J22" i="32"/>
  <c r="I22" i="32"/>
  <c r="H22" i="32"/>
  <c r="J21" i="32"/>
  <c r="I21" i="32"/>
  <c r="H21" i="32"/>
  <c r="J20" i="32"/>
  <c r="I20" i="32"/>
  <c r="H20" i="32"/>
  <c r="J19" i="32"/>
  <c r="I19" i="32"/>
  <c r="H19" i="32"/>
  <c r="J18" i="32"/>
  <c r="I18" i="32"/>
  <c r="H18" i="32"/>
  <c r="J17" i="32"/>
  <c r="I17" i="32"/>
  <c r="H17" i="32"/>
  <c r="J16" i="32"/>
  <c r="I16" i="32"/>
  <c r="H16" i="32"/>
  <c r="J15" i="32"/>
  <c r="I15" i="32"/>
  <c r="H15" i="32"/>
  <c r="J14" i="32"/>
  <c r="I14" i="32"/>
  <c r="H14" i="32"/>
  <c r="J13" i="32"/>
  <c r="I13" i="32"/>
  <c r="H13" i="32"/>
  <c r="A13" i="32"/>
  <c r="J12" i="32"/>
  <c r="I12" i="32"/>
  <c r="H12" i="32"/>
  <c r="A12" i="32"/>
  <c r="I11" i="32"/>
  <c r="A11" i="32"/>
  <c r="J10" i="32"/>
  <c r="I10" i="32"/>
  <c r="H10" i="32"/>
  <c r="A10" i="32"/>
  <c r="J9" i="32"/>
  <c r="I9" i="32"/>
  <c r="H9" i="32"/>
  <c r="A9" i="32"/>
  <c r="J8" i="32"/>
  <c r="I8" i="32"/>
  <c r="H8" i="32"/>
  <c r="A8" i="32"/>
  <c r="J7" i="32"/>
  <c r="I7" i="32"/>
  <c r="H7" i="32"/>
  <c r="A7" i="32"/>
  <c r="J6" i="32"/>
  <c r="I6" i="32"/>
  <c r="H6" i="32"/>
  <c r="A6" i="32"/>
  <c r="J5" i="32"/>
  <c r="I5" i="32"/>
  <c r="H5" i="32"/>
  <c r="A5" i="32"/>
  <c r="J4" i="32"/>
  <c r="I4" i="32"/>
  <c r="H4" i="32"/>
  <c r="A4" i="32"/>
  <c r="J3" i="32"/>
  <c r="I3" i="32"/>
  <c r="H3" i="32"/>
  <c r="A3" i="32"/>
  <c r="J2" i="32"/>
  <c r="I2" i="32"/>
  <c r="H2" i="32"/>
  <c r="A2" i="32"/>
  <c r="D2379" i="36" l="1"/>
  <c r="C2379" i="36"/>
  <c r="B2379" i="36"/>
  <c r="D2420" i="36" l="1"/>
  <c r="C2420" i="36"/>
  <c r="B2420" i="36"/>
  <c r="B2418" i="36" l="1"/>
  <c r="B2417" i="36"/>
  <c r="B2416" i="36"/>
  <c r="B2414" i="36"/>
  <c r="B2413" i="36"/>
  <c r="B2412" i="36"/>
  <c r="B2411" i="36"/>
  <c r="B2410" i="36"/>
  <c r="B2409" i="36"/>
  <c r="B2408" i="36"/>
  <c r="B2407" i="36"/>
  <c r="B2406" i="36"/>
  <c r="B2405" i="36"/>
  <c r="B2404" i="36"/>
  <c r="B2403" i="36"/>
  <c r="B2402" i="36"/>
  <c r="B2401" i="36"/>
  <c r="B2400" i="36"/>
  <c r="B2399" i="36"/>
  <c r="B2398" i="36"/>
  <c r="B2380" i="36"/>
  <c r="B2381" i="36"/>
  <c r="B2382" i="36"/>
  <c r="B2383" i="36"/>
  <c r="B2384" i="36"/>
  <c r="B2385" i="36"/>
  <c r="B2386" i="36"/>
  <c r="B2387" i="36"/>
  <c r="B2388" i="36"/>
  <c r="B2389" i="36"/>
  <c r="B2390" i="36"/>
  <c r="B2391" i="36"/>
  <c r="B2392" i="36"/>
  <c r="B2393" i="36"/>
  <c r="B2394" i="36"/>
  <c r="B2395" i="36"/>
  <c r="B2396" i="36"/>
  <c r="B2397" i="36"/>
  <c r="C2380" i="36"/>
  <c r="C2381" i="36"/>
  <c r="C2382" i="36"/>
  <c r="C2383" i="36"/>
  <c r="C2384" i="36"/>
  <c r="C2385" i="36"/>
  <c r="C2386" i="36"/>
  <c r="C2387" i="36"/>
  <c r="C2388" i="36"/>
  <c r="C2389" i="36"/>
  <c r="C2390" i="36"/>
  <c r="C2391" i="36"/>
  <c r="C2392" i="36"/>
  <c r="C2393" i="36"/>
  <c r="C2394" i="36"/>
  <c r="C2395" i="36"/>
  <c r="C2396" i="36"/>
  <c r="C2397" i="36"/>
  <c r="D2380" i="36"/>
  <c r="D2381" i="36"/>
  <c r="D2382" i="36"/>
  <c r="D2383" i="36"/>
  <c r="D2384" i="36"/>
  <c r="D2385" i="36"/>
  <c r="D2386" i="36"/>
  <c r="D2387" i="36"/>
  <c r="D2388" i="36"/>
  <c r="D2389" i="36"/>
  <c r="D2390" i="36"/>
  <c r="D2391" i="36"/>
  <c r="D2392" i="36"/>
  <c r="D2393" i="36"/>
  <c r="D2394" i="36"/>
  <c r="D2395" i="36"/>
  <c r="D2396" i="36"/>
  <c r="D2397" i="36"/>
  <c r="B2498" i="36"/>
  <c r="C2498" i="36"/>
  <c r="D2498" i="36"/>
  <c r="B2499" i="36"/>
  <c r="C2499" i="36"/>
  <c r="D2499" i="36"/>
  <c r="B2500" i="36"/>
  <c r="C2500" i="36"/>
  <c r="D2500" i="36"/>
  <c r="B2501" i="36"/>
  <c r="C2501" i="36"/>
  <c r="D2501" i="36"/>
  <c r="D2378" i="36" l="1"/>
  <c r="C2378" i="36"/>
  <c r="B2378" i="36"/>
  <c r="D2377" i="36"/>
  <c r="C2377" i="36"/>
  <c r="B2377" i="36"/>
  <c r="D2376" i="36"/>
  <c r="C2376" i="36"/>
  <c r="B2376" i="36"/>
  <c r="D2375" i="36"/>
  <c r="C2375" i="36"/>
  <c r="B2375" i="36"/>
  <c r="D2374" i="36"/>
  <c r="C2374" i="36"/>
  <c r="B2374" i="36"/>
  <c r="D2373" i="36"/>
  <c r="C2373" i="36"/>
  <c r="B2373" i="36"/>
  <c r="D2372" i="36"/>
  <c r="C2372" i="36"/>
  <c r="B2372" i="36"/>
  <c r="D2371" i="36"/>
  <c r="C2371" i="36"/>
  <c r="B2371" i="36"/>
  <c r="D2370" i="36" l="1"/>
  <c r="C2370" i="36"/>
  <c r="B2370" i="36"/>
  <c r="D2369" i="36"/>
  <c r="C2369" i="36"/>
  <c r="B2369" i="36"/>
  <c r="D2368" i="36"/>
  <c r="C2368" i="36"/>
  <c r="B2368" i="36"/>
  <c r="D2361" i="36"/>
  <c r="C2361" i="36"/>
  <c r="B2361" i="36"/>
  <c r="D2360" i="36"/>
  <c r="C2360" i="36"/>
  <c r="B2360" i="36"/>
  <c r="D2359" i="36"/>
  <c r="C2359" i="36"/>
  <c r="B2359" i="36"/>
  <c r="D2358" i="36"/>
  <c r="C2358" i="36"/>
  <c r="B2358" i="36"/>
  <c r="D2357" i="36"/>
  <c r="C2357" i="36"/>
  <c r="B2357" i="36"/>
  <c r="D2356" i="36"/>
  <c r="C2356" i="36"/>
  <c r="B2356" i="36"/>
  <c r="D2355" i="36"/>
  <c r="C2355" i="36"/>
  <c r="B2355" i="36"/>
  <c r="D2354" i="36"/>
  <c r="C2354" i="36"/>
  <c r="B2354" i="36"/>
  <c r="D2353" i="36"/>
  <c r="C2353" i="36"/>
  <c r="B2353" i="36"/>
  <c r="D2367" i="36"/>
  <c r="C2367" i="36"/>
  <c r="B2367" i="36"/>
  <c r="D2366" i="36"/>
  <c r="C2366" i="36"/>
  <c r="B2366" i="36"/>
  <c r="D2365" i="36"/>
  <c r="C2365" i="36"/>
  <c r="B2365" i="36"/>
  <c r="D2364" i="36"/>
  <c r="C2364" i="36"/>
  <c r="B2364" i="36"/>
  <c r="D2363" i="36"/>
  <c r="C2363" i="36"/>
  <c r="B2363" i="36"/>
  <c r="D2362" i="36"/>
  <c r="C2362" i="36"/>
  <c r="B2362" i="36"/>
  <c r="D2352" i="36"/>
  <c r="C2352" i="36"/>
  <c r="B2352" i="36"/>
  <c r="D2351" i="36"/>
  <c r="C2351" i="36"/>
  <c r="B2351" i="36"/>
  <c r="D2350" i="36"/>
  <c r="C2350" i="36"/>
  <c r="B2350" i="36"/>
  <c r="D2349" i="36"/>
  <c r="C2349" i="36"/>
  <c r="B2349" i="36"/>
  <c r="D2348" i="36"/>
  <c r="C2348" i="36"/>
  <c r="B2348" i="36"/>
  <c r="D2347" i="36"/>
  <c r="C2347" i="36"/>
  <c r="B2347" i="36"/>
  <c r="D2346" i="36"/>
  <c r="C2346" i="36"/>
  <c r="B2346" i="36"/>
  <c r="D2345" i="36" l="1"/>
  <c r="C2345" i="36"/>
  <c r="B2345" i="36"/>
  <c r="D2344" i="36"/>
  <c r="C2344" i="36"/>
  <c r="B2344" i="36"/>
  <c r="D2343" i="36"/>
  <c r="C2343" i="36"/>
  <c r="B2343" i="36"/>
  <c r="D2342" i="36" l="1"/>
  <c r="C2342" i="36"/>
  <c r="B2342" i="36"/>
  <c r="D2341" i="36"/>
  <c r="C2341" i="36"/>
  <c r="B2341" i="36"/>
  <c r="D2340" i="36"/>
  <c r="C2340" i="36"/>
  <c r="B2340" i="36"/>
  <c r="D2339" i="36"/>
  <c r="C2339" i="36"/>
  <c r="B2339" i="36"/>
  <c r="D2338" i="36"/>
  <c r="C2338" i="36"/>
  <c r="B2338" i="36"/>
  <c r="D2337" i="36"/>
  <c r="C2337" i="36"/>
  <c r="B2337" i="36"/>
  <c r="D2336" i="36"/>
  <c r="C2336" i="36"/>
  <c r="B2336" i="36"/>
  <c r="D2335" i="36"/>
  <c r="C2335" i="36"/>
  <c r="B2335" i="36"/>
  <c r="D2334" i="36"/>
  <c r="C2334" i="36"/>
  <c r="B2334" i="36"/>
  <c r="D2333" i="36"/>
  <c r="C2333" i="36"/>
  <c r="B2333" i="36"/>
  <c r="D2332" i="36"/>
  <c r="C2332" i="36"/>
  <c r="B2332" i="36"/>
  <c r="D2331" i="36" l="1"/>
  <c r="C2331" i="36"/>
  <c r="B2331" i="36"/>
  <c r="D2330" i="36"/>
  <c r="C2330" i="36"/>
  <c r="B2330" i="36"/>
  <c r="B2329" i="36"/>
  <c r="C2329" i="36"/>
  <c r="D2329" i="36"/>
  <c r="D41" i="36" l="1"/>
  <c r="C41" i="36"/>
  <c r="D2328" i="36" l="1"/>
  <c r="C2328" i="36"/>
  <c r="B2328" i="36"/>
  <c r="D2327" i="36"/>
  <c r="C2327" i="36"/>
  <c r="B2327" i="36"/>
  <c r="D2326" i="36"/>
  <c r="C2326" i="36"/>
  <c r="B2326" i="36"/>
  <c r="D2325" i="36"/>
  <c r="C2325" i="36"/>
  <c r="B2325" i="36"/>
  <c r="D2324" i="36"/>
  <c r="C2324" i="36"/>
  <c r="B2324" i="36"/>
  <c r="D2323" i="36"/>
  <c r="C2323" i="36"/>
  <c r="B2323" i="36"/>
  <c r="D2322" i="36"/>
  <c r="C2322" i="36"/>
  <c r="B2322" i="36"/>
  <c r="D2321" i="36"/>
  <c r="C2321" i="36"/>
  <c r="B2321" i="36"/>
  <c r="D2320" i="36"/>
  <c r="C2320" i="36"/>
  <c r="B2320" i="36"/>
  <c r="D2319" i="36" l="1"/>
  <c r="C2319" i="36"/>
  <c r="B2319" i="36"/>
  <c r="D2318" i="36"/>
  <c r="C2318" i="36"/>
  <c r="B2318" i="36"/>
  <c r="D2317" i="36"/>
  <c r="C2317" i="36"/>
  <c r="B2317" i="36"/>
  <c r="D2316" i="36"/>
  <c r="C2316" i="36"/>
  <c r="B2316" i="36"/>
  <c r="D2315" i="36"/>
  <c r="C2315" i="36"/>
  <c r="B2315" i="36"/>
  <c r="D2314" i="36"/>
  <c r="C2314" i="36"/>
  <c r="B2314" i="36"/>
  <c r="D2313" i="36"/>
  <c r="C2313" i="36"/>
  <c r="B2313" i="36"/>
  <c r="D2312" i="36"/>
  <c r="C2312" i="36"/>
  <c r="B2312" i="36"/>
  <c r="D2311" i="36"/>
  <c r="C2311" i="36"/>
  <c r="B2311" i="36"/>
  <c r="D2310" i="36"/>
  <c r="C2310" i="36"/>
  <c r="B2310" i="36"/>
  <c r="D2309" i="36"/>
  <c r="C2309" i="36"/>
  <c r="B2309" i="36"/>
  <c r="D2308" i="36"/>
  <c r="C2308" i="36"/>
  <c r="B2308" i="36"/>
  <c r="D2307" i="36"/>
  <c r="C2307" i="36"/>
  <c r="B2307" i="36"/>
  <c r="D2306" i="36"/>
  <c r="C2306" i="36"/>
  <c r="B2306" i="36"/>
  <c r="D2305" i="36"/>
  <c r="C2305" i="36"/>
  <c r="B2305" i="36"/>
  <c r="D2304" i="36"/>
  <c r="C2304" i="36"/>
  <c r="B2304" i="36"/>
  <c r="D2303" i="36"/>
  <c r="C2303" i="36"/>
  <c r="B2303" i="36"/>
  <c r="D2302" i="36"/>
  <c r="C2302" i="36"/>
  <c r="B2302" i="36"/>
  <c r="D2301" i="36"/>
  <c r="C2301" i="36"/>
  <c r="B2301" i="36"/>
  <c r="D2300" i="36"/>
  <c r="C2300" i="36"/>
  <c r="B2300" i="36"/>
  <c r="D2299" i="36"/>
  <c r="C2299" i="36"/>
  <c r="B2299" i="36"/>
  <c r="D2298" i="36"/>
  <c r="C2298" i="36"/>
  <c r="B2298" i="36"/>
  <c r="D2297" i="36"/>
  <c r="C2297" i="36"/>
  <c r="B2297" i="36"/>
  <c r="D2296" i="36"/>
  <c r="C2296" i="36"/>
  <c r="B2296" i="36"/>
  <c r="B4186" i="36" l="1"/>
  <c r="C4186" i="36"/>
  <c r="D4186" i="36"/>
  <c r="B4187" i="36"/>
  <c r="C4187" i="36"/>
  <c r="D4187" i="36"/>
  <c r="D100" i="36" l="1"/>
  <c r="C100" i="36"/>
  <c r="B100" i="36"/>
  <c r="D251" i="36" l="1"/>
  <c r="C251" i="36"/>
  <c r="B251" i="36"/>
  <c r="D247" i="36"/>
  <c r="C247" i="36"/>
  <c r="B247" i="36"/>
  <c r="D246" i="36"/>
  <c r="C246" i="36"/>
  <c r="B246" i="36"/>
  <c r="D241" i="36"/>
  <c r="C241" i="36"/>
  <c r="B241" i="36"/>
  <c r="D240" i="36"/>
  <c r="C240" i="36"/>
  <c r="B240" i="36"/>
  <c r="B235" i="36" l="1"/>
  <c r="C235" i="36"/>
  <c r="D235" i="36"/>
  <c r="D239" i="36"/>
  <c r="C239" i="36"/>
  <c r="B239" i="36"/>
  <c r="D270" i="36"/>
  <c r="C270" i="36"/>
  <c r="B270" i="36"/>
  <c r="D108" i="36"/>
  <c r="C108" i="36"/>
  <c r="B108" i="36"/>
  <c r="D2294" i="36" l="1"/>
  <c r="C2294" i="36"/>
  <c r="B2294" i="36"/>
  <c r="D2293" i="36"/>
  <c r="C2293" i="36"/>
  <c r="B2293" i="36"/>
  <c r="B3599" i="36" l="1"/>
  <c r="D3599" i="36"/>
  <c r="C3599" i="36"/>
  <c r="D339" i="36" l="1"/>
  <c r="C339" i="36"/>
  <c r="B339" i="36"/>
  <c r="D337" i="36"/>
  <c r="C337" i="36"/>
  <c r="B337" i="36"/>
  <c r="D335" i="36"/>
  <c r="C335" i="36"/>
  <c r="B335" i="36"/>
  <c r="D333" i="36"/>
  <c r="C333" i="36"/>
  <c r="B333" i="36"/>
  <c r="D331" i="36"/>
  <c r="C331" i="36"/>
  <c r="B331" i="36"/>
  <c r="D329" i="36"/>
  <c r="C329" i="36"/>
  <c r="B329" i="36"/>
  <c r="D327" i="36"/>
  <c r="C327" i="36"/>
  <c r="B327" i="36"/>
  <c r="D325" i="36"/>
  <c r="C325" i="36"/>
  <c r="B325" i="36"/>
  <c r="D323" i="36"/>
  <c r="C323" i="36"/>
  <c r="B323" i="36"/>
  <c r="D321" i="36"/>
  <c r="C321" i="36"/>
  <c r="B321" i="36"/>
  <c r="D319" i="36"/>
  <c r="C319" i="36"/>
  <c r="B319" i="36"/>
  <c r="D317" i="36"/>
  <c r="C317" i="36"/>
  <c r="B317" i="36"/>
  <c r="D315" i="36"/>
  <c r="C315" i="36"/>
  <c r="B315" i="36"/>
  <c r="D313" i="36"/>
  <c r="C313" i="36"/>
  <c r="B313" i="36"/>
  <c r="D311" i="36"/>
  <c r="C311" i="36"/>
  <c r="B311" i="36"/>
  <c r="D309" i="36"/>
  <c r="C309" i="36"/>
  <c r="B309" i="36"/>
  <c r="D307" i="36"/>
  <c r="C307" i="36"/>
  <c r="B307" i="36"/>
  <c r="D305" i="36"/>
  <c r="C305" i="36"/>
  <c r="B305" i="36"/>
  <c r="D303" i="36"/>
  <c r="C303" i="36"/>
  <c r="B303" i="36"/>
  <c r="D301" i="36"/>
  <c r="C301" i="36"/>
  <c r="B301" i="36"/>
  <c r="D299" i="36"/>
  <c r="C299" i="36"/>
  <c r="B299" i="36"/>
  <c r="D297" i="36"/>
  <c r="C297" i="36"/>
  <c r="B297" i="36"/>
  <c r="D295" i="36"/>
  <c r="C295" i="36"/>
  <c r="B295" i="36"/>
  <c r="D293" i="36"/>
  <c r="C293" i="36"/>
  <c r="B293" i="36"/>
  <c r="D40" i="36" l="1"/>
  <c r="C40" i="36"/>
  <c r="B40" i="36"/>
  <c r="D39" i="36"/>
  <c r="C39" i="36"/>
  <c r="B39" i="36"/>
  <c r="D38" i="36"/>
  <c r="C38" i="36"/>
  <c r="B38" i="36"/>
  <c r="D37" i="36"/>
  <c r="C37" i="36"/>
  <c r="B37" i="36"/>
  <c r="D36" i="36"/>
  <c r="C36" i="36"/>
  <c r="B36" i="36"/>
  <c r="C35" i="36"/>
  <c r="B35" i="36"/>
  <c r="D34" i="36"/>
  <c r="C34" i="36"/>
  <c r="B34" i="36"/>
  <c r="D33" i="36"/>
  <c r="C33" i="36"/>
  <c r="B33" i="36"/>
  <c r="D32" i="36"/>
  <c r="C32" i="36"/>
  <c r="B32" i="36"/>
  <c r="B43" i="36"/>
  <c r="C43" i="36"/>
  <c r="D43" i="36"/>
  <c r="B44" i="36"/>
  <c r="C44" i="36"/>
  <c r="D44" i="36"/>
  <c r="B45" i="36"/>
  <c r="C45" i="36"/>
  <c r="D45" i="36"/>
  <c r="B46" i="36"/>
  <c r="C46" i="36"/>
  <c r="D46" i="36"/>
  <c r="D2269" i="36" l="1"/>
  <c r="C2269" i="36"/>
  <c r="B2269" i="36"/>
  <c r="D2268" i="36"/>
  <c r="C2268" i="36"/>
  <c r="B2268" i="36"/>
  <c r="D2267" i="36"/>
  <c r="C2267" i="36"/>
  <c r="B2267" i="36"/>
  <c r="D2266" i="36"/>
  <c r="C2266" i="36"/>
  <c r="B2266" i="36"/>
  <c r="D2274" i="36"/>
  <c r="C2274" i="36"/>
  <c r="B2274" i="36"/>
  <c r="D2273" i="36"/>
  <c r="C2273" i="36"/>
  <c r="B2273" i="36"/>
  <c r="D2272" i="36"/>
  <c r="C2272" i="36"/>
  <c r="B2272" i="36"/>
  <c r="D2271" i="36"/>
  <c r="C2271" i="36"/>
  <c r="B2271" i="36"/>
  <c r="D2270" i="36"/>
  <c r="C2270" i="36"/>
  <c r="B2270" i="36"/>
  <c r="D2288" i="36" l="1"/>
  <c r="C2288" i="36"/>
  <c r="B2288" i="36"/>
  <c r="D2287" i="36"/>
  <c r="C2287" i="36"/>
  <c r="B2287" i="36"/>
  <c r="D2286" i="36"/>
  <c r="C2286" i="36"/>
  <c r="B2286" i="36"/>
  <c r="D2285" i="36"/>
  <c r="C2285" i="36"/>
  <c r="B2285" i="36"/>
  <c r="D2284" i="36"/>
  <c r="C2284" i="36"/>
  <c r="B2284" i="36"/>
  <c r="D2283" i="36"/>
  <c r="C2283" i="36"/>
  <c r="B2283" i="36"/>
  <c r="D2282" i="36"/>
  <c r="C2282" i="36"/>
  <c r="B2282" i="36"/>
  <c r="D2281" i="36"/>
  <c r="C2281" i="36"/>
  <c r="B2281" i="36"/>
  <c r="D2280" i="36"/>
  <c r="C2280" i="36"/>
  <c r="B2280" i="36"/>
  <c r="D2279" i="36"/>
  <c r="C2279" i="36"/>
  <c r="B2279" i="36"/>
  <c r="D2278" i="36"/>
  <c r="C2278" i="36"/>
  <c r="B2278" i="36"/>
  <c r="D2277" i="36"/>
  <c r="C2277" i="36"/>
  <c r="B2277" i="36"/>
  <c r="D2276" i="36"/>
  <c r="C2276" i="36"/>
  <c r="B2276" i="36"/>
  <c r="D2275" i="36"/>
  <c r="C2275" i="36"/>
  <c r="B2275" i="36"/>
  <c r="D2265" i="36"/>
  <c r="C2265" i="36"/>
  <c r="B2265" i="36"/>
  <c r="D2264" i="36"/>
  <c r="C2264" i="36"/>
  <c r="B2264" i="36"/>
  <c r="D2290" i="36"/>
  <c r="C2290" i="36"/>
  <c r="B2290" i="36"/>
  <c r="D2289" i="36"/>
  <c r="C2289" i="36"/>
  <c r="B2289" i="36"/>
  <c r="D2263" i="36"/>
  <c r="C2263" i="36"/>
  <c r="B2263" i="36"/>
  <c r="B276" i="36" l="1"/>
  <c r="C276" i="36"/>
  <c r="D276" i="36"/>
  <c r="D4185" i="36" l="1"/>
  <c r="C4185" i="36"/>
  <c r="B4185" i="36"/>
  <c r="C2241" i="36" l="1"/>
  <c r="B2261" i="36"/>
  <c r="C2261" i="36"/>
  <c r="D2261" i="36"/>
  <c r="B2241" i="36"/>
  <c r="D2260" i="36" l="1"/>
  <c r="C2260" i="36"/>
  <c r="B2260" i="36"/>
  <c r="D2258" i="36"/>
  <c r="D2259" i="36"/>
  <c r="C2259" i="36"/>
  <c r="B2259" i="36"/>
  <c r="C2258" i="36"/>
  <c r="B2258" i="36"/>
  <c r="D31" i="36" l="1"/>
  <c r="C31" i="36"/>
  <c r="B31" i="36"/>
  <c r="D2242" i="36" l="1"/>
  <c r="C2242" i="36"/>
  <c r="B2242" i="36"/>
  <c r="D2241" i="36"/>
  <c r="D2243" i="36" l="1"/>
  <c r="B2243" i="36"/>
  <c r="D2239" i="36"/>
  <c r="C2239" i="36"/>
  <c r="B2239" i="36"/>
  <c r="D2240" i="36"/>
  <c r="C2240" i="36"/>
  <c r="B2240" i="36"/>
  <c r="D2257" i="36"/>
  <c r="C2257" i="36"/>
  <c r="B2257" i="36"/>
  <c r="D3600" i="36" l="1"/>
  <c r="C3600" i="36"/>
  <c r="B3600" i="36"/>
  <c r="D2176" i="36"/>
  <c r="C2176" i="36"/>
  <c r="B2176" i="36"/>
  <c r="B4123" i="36" l="1"/>
  <c r="C4123" i="36"/>
  <c r="D4123" i="36"/>
  <c r="I401" i="37" l="1"/>
  <c r="I3377" i="37"/>
  <c r="I208" i="37"/>
  <c r="I3376" i="37"/>
  <c r="I3375" i="37"/>
  <c r="I1102" i="37"/>
  <c r="I1076" i="37"/>
  <c r="I474" i="37"/>
  <c r="I3412" i="37"/>
  <c r="I413" i="37"/>
  <c r="I364" i="37"/>
  <c r="I3414" i="37"/>
  <c r="I3374" i="37"/>
  <c r="I3373" i="37"/>
  <c r="I3372" i="37"/>
  <c r="I3371" i="37"/>
  <c r="I3370" i="37"/>
  <c r="I3369" i="37"/>
  <c r="I3368" i="37"/>
  <c r="I3367" i="37"/>
  <c r="I3366" i="37"/>
  <c r="I3365" i="37"/>
  <c r="I3364" i="37"/>
  <c r="I3363" i="37"/>
  <c r="I3362" i="37"/>
  <c r="I3361" i="37"/>
  <c r="I3360" i="37"/>
  <c r="I3359" i="37"/>
  <c r="I3358" i="37"/>
  <c r="I3357" i="37"/>
  <c r="I3356" i="37"/>
  <c r="I3355" i="37"/>
  <c r="I3354" i="37"/>
  <c r="I3353" i="37"/>
  <c r="I149" i="37"/>
  <c r="I3352" i="37"/>
  <c r="I3351" i="37"/>
  <c r="I3350" i="37"/>
  <c r="I3349" i="37"/>
  <c r="I3348" i="37"/>
  <c r="I3347" i="37"/>
  <c r="I3346" i="37"/>
  <c r="I3345" i="37"/>
  <c r="I3344" i="37"/>
  <c r="I3343" i="37"/>
  <c r="I122" i="37"/>
  <c r="I3342" i="37"/>
  <c r="I3341" i="37"/>
  <c r="I3340" i="37"/>
  <c r="I3339" i="37"/>
  <c r="I235" i="37"/>
  <c r="I515" i="37"/>
  <c r="I163" i="37"/>
  <c r="I165" i="37"/>
  <c r="I185" i="37"/>
  <c r="I66" i="37"/>
  <c r="I103" i="37"/>
  <c r="I209" i="37"/>
  <c r="I3338" i="37"/>
  <c r="I3337" i="37"/>
  <c r="I1326" i="37"/>
  <c r="I3336" i="37"/>
  <c r="I3335" i="37"/>
  <c r="I2308" i="37"/>
  <c r="I1248" i="37"/>
  <c r="I3334" i="37"/>
  <c r="I3333" i="37"/>
  <c r="I3332" i="37"/>
  <c r="I1386" i="37"/>
  <c r="I3331" i="37"/>
  <c r="I3330" i="37"/>
  <c r="I1330" i="37"/>
  <c r="I3329" i="37"/>
  <c r="I3328" i="37"/>
  <c r="I3425" i="37"/>
  <c r="I706" i="37"/>
  <c r="I3327" i="37"/>
  <c r="I3326" i="37"/>
  <c r="I3379" i="37"/>
  <c r="I2257" i="37"/>
  <c r="I3325" i="37"/>
  <c r="I3324" i="37"/>
  <c r="I3323" i="37"/>
  <c r="I3322" i="37"/>
  <c r="I3321" i="37"/>
  <c r="I3320" i="37"/>
  <c r="I3319" i="37"/>
  <c r="I3318" i="37"/>
  <c r="I1345" i="37"/>
  <c r="I3317" i="37"/>
  <c r="I3316" i="37"/>
  <c r="I3315" i="37"/>
  <c r="I3314" i="37"/>
  <c r="I3313" i="37"/>
  <c r="I3312" i="37"/>
  <c r="I3311" i="37"/>
  <c r="I3310" i="37"/>
  <c r="I3309" i="37"/>
  <c r="I3308" i="37"/>
  <c r="I3307" i="37"/>
  <c r="I3306" i="37"/>
  <c r="I3305" i="37"/>
  <c r="I3304" i="37"/>
  <c r="I3303" i="37"/>
  <c r="I3302" i="37"/>
  <c r="I3301" i="37"/>
  <c r="I3300" i="37"/>
  <c r="I3299" i="37"/>
  <c r="I3298" i="37"/>
  <c r="I3297" i="37"/>
  <c r="I3296" i="37"/>
  <c r="I150" i="37"/>
  <c r="I3295" i="37"/>
  <c r="I107" i="37"/>
  <c r="I3294" i="37"/>
  <c r="I126" i="37"/>
  <c r="I75" i="37"/>
  <c r="I141" i="37"/>
  <c r="I282" i="37"/>
  <c r="I3293" i="37"/>
  <c r="I3292" i="37"/>
  <c r="I3291" i="37"/>
  <c r="I3290" i="37"/>
  <c r="I2201" i="37"/>
  <c r="I576" i="37"/>
  <c r="I304" i="37"/>
  <c r="I472" i="37"/>
  <c r="I437" i="37"/>
  <c r="I2317" i="37"/>
  <c r="I400" i="37"/>
  <c r="I2239" i="37"/>
  <c r="I3289" i="37"/>
  <c r="I802" i="37"/>
  <c r="I93" i="37"/>
  <c r="I112" i="37"/>
  <c r="I249" i="37"/>
  <c r="I116" i="37"/>
  <c r="I138" i="37"/>
  <c r="I119" i="37"/>
  <c r="I341" i="37"/>
  <c r="I280" i="37"/>
  <c r="I3288" i="37"/>
  <c r="I3287" i="37"/>
  <c r="I3494" i="37"/>
  <c r="I595" i="37"/>
  <c r="I233" i="37"/>
  <c r="I423" i="37"/>
  <c r="I461" i="37"/>
  <c r="I3484" i="37"/>
  <c r="I211" i="37"/>
  <c r="I3531" i="37"/>
  <c r="I3496" i="37"/>
  <c r="I3286" i="37"/>
  <c r="I774" i="37"/>
  <c r="I315" i="37"/>
  <c r="I134" i="37"/>
  <c r="I454" i="37"/>
  <c r="I224" i="37"/>
  <c r="I251" i="37"/>
  <c r="I135" i="37"/>
  <c r="I3285" i="37"/>
  <c r="I452" i="37"/>
  <c r="I3284" i="37"/>
  <c r="I3283" i="37"/>
  <c r="I3282" i="37"/>
  <c r="I3281" i="37"/>
  <c r="I3280" i="37"/>
  <c r="I3279" i="37"/>
  <c r="I3278" i="37"/>
  <c r="I3277" i="37"/>
  <c r="I3276" i="37"/>
  <c r="I3275" i="37"/>
  <c r="I3274" i="37"/>
  <c r="I763" i="37"/>
  <c r="I1124" i="37"/>
  <c r="I1445" i="37"/>
  <c r="I835" i="37"/>
  <c r="I833" i="37"/>
  <c r="I639" i="37"/>
  <c r="I300" i="37"/>
  <c r="I3273" i="37"/>
  <c r="I800" i="37"/>
  <c r="I3272" i="37"/>
  <c r="I3271" i="37"/>
  <c r="I442" i="37"/>
  <c r="I443" i="37"/>
  <c r="I290" i="37"/>
  <c r="I363" i="37"/>
  <c r="I197" i="37"/>
  <c r="I273" i="37"/>
  <c r="I123" i="37"/>
  <c r="I306" i="37"/>
  <c r="I484" i="37"/>
  <c r="I3270" i="37"/>
  <c r="I3269" i="37"/>
  <c r="I501" i="37"/>
  <c r="I248" i="37"/>
  <c r="I191" i="37"/>
  <c r="I192" i="37"/>
  <c r="I152" i="37"/>
  <c r="I97" i="37"/>
  <c r="I62" i="37"/>
  <c r="I226" i="37"/>
  <c r="I168" i="37"/>
  <c r="I3268" i="37"/>
  <c r="I3267" i="37"/>
  <c r="I488" i="37"/>
  <c r="I167" i="37"/>
  <c r="I82" i="37"/>
  <c r="I374" i="37"/>
  <c r="I114" i="37"/>
  <c r="I121" i="37"/>
  <c r="I372" i="37"/>
  <c r="I3549" i="37"/>
  <c r="I253" i="37"/>
  <c r="I986" i="37"/>
  <c r="I312" i="37"/>
  <c r="I470" i="37"/>
  <c r="I3266" i="37"/>
  <c r="I700" i="37"/>
  <c r="I3265" i="37"/>
  <c r="I2231" i="37"/>
  <c r="I446" i="37"/>
  <c r="I3264" i="37"/>
  <c r="I3263" i="37"/>
  <c r="I2306" i="37"/>
  <c r="I382" i="37"/>
  <c r="I3262" i="37"/>
  <c r="I903" i="37"/>
  <c r="I3261" i="37"/>
  <c r="I297" i="37"/>
  <c r="I651" i="37"/>
  <c r="I3260" i="37"/>
  <c r="I759" i="37"/>
  <c r="I3415" i="37"/>
  <c r="I1029" i="37"/>
  <c r="I3259" i="37"/>
  <c r="I810" i="37"/>
  <c r="I3258" i="37"/>
  <c r="I335" i="37"/>
  <c r="I3257" i="37"/>
  <c r="I425" i="37"/>
  <c r="I3256" i="37"/>
  <c r="I417" i="37"/>
  <c r="I705" i="37"/>
  <c r="I3255" i="37"/>
  <c r="I791" i="37"/>
  <c r="I3254" i="37"/>
  <c r="I584" i="37"/>
  <c r="I740" i="37"/>
  <c r="I3253" i="37"/>
  <c r="I3252" i="37"/>
  <c r="I354" i="37"/>
  <c r="I3251" i="37"/>
  <c r="I399" i="37"/>
  <c r="I631" i="37"/>
  <c r="I483" i="37"/>
  <c r="I3250" i="37"/>
  <c r="I598" i="37"/>
  <c r="I3249" i="37"/>
  <c r="I351" i="37"/>
  <c r="I3248" i="37"/>
  <c r="I3247" i="37"/>
  <c r="I245" i="37"/>
  <c r="I3246" i="37"/>
  <c r="I3245" i="37"/>
  <c r="I3244" i="37"/>
  <c r="I3243" i="37"/>
  <c r="I3242" i="37"/>
  <c r="I3241" i="37"/>
  <c r="I3240" i="37"/>
  <c r="I3239" i="37"/>
  <c r="I3238" i="37"/>
  <c r="I3237" i="37"/>
  <c r="I3236" i="37"/>
  <c r="I3235" i="37"/>
  <c r="I3234" i="37"/>
  <c r="I3233" i="37"/>
  <c r="I3232" i="37"/>
  <c r="I3231" i="37"/>
  <c r="I3230" i="37"/>
  <c r="I3229" i="37"/>
  <c r="I3228" i="37"/>
  <c r="I3227" i="37"/>
  <c r="I3226" i="37"/>
  <c r="I3225" i="37"/>
  <c r="I3224" i="37"/>
  <c r="I3223" i="37"/>
  <c r="I3222" i="37"/>
  <c r="I3221" i="37"/>
  <c r="I3220" i="37"/>
  <c r="I3219" i="37"/>
  <c r="I3218" i="37"/>
  <c r="I3217" i="37"/>
  <c r="I3216" i="37"/>
  <c r="I3215" i="37"/>
  <c r="I3214" i="37"/>
  <c r="I3213" i="37"/>
  <c r="I3212" i="37"/>
  <c r="I3211" i="37"/>
  <c r="I3210" i="37"/>
  <c r="I3209" i="37"/>
  <c r="I3208" i="37"/>
  <c r="I3207" i="37"/>
  <c r="I3206" i="37"/>
  <c r="I3205" i="37"/>
  <c r="I3204" i="37"/>
  <c r="I3203" i="37"/>
  <c r="I3202" i="37"/>
  <c r="I3201" i="37"/>
  <c r="I3200" i="37"/>
  <c r="I3199" i="37"/>
  <c r="I3198" i="37"/>
  <c r="I3197" i="37"/>
  <c r="I177" i="37"/>
  <c r="I3196" i="37"/>
  <c r="I3195" i="37"/>
  <c r="I3194" i="37"/>
  <c r="I190" i="37"/>
  <c r="I3193" i="37"/>
  <c r="I448" i="37"/>
  <c r="I3192" i="37"/>
  <c r="I131" i="37"/>
  <c r="I684" i="37"/>
  <c r="I137" i="37"/>
  <c r="I3191" i="37"/>
  <c r="I3190" i="37"/>
  <c r="I3189" i="37"/>
  <c r="I3188" i="37"/>
  <c r="I3187" i="37"/>
  <c r="I176" i="37"/>
  <c r="I585" i="37"/>
  <c r="I3186" i="37"/>
  <c r="I3185" i="37"/>
  <c r="I3184" i="37"/>
  <c r="I3183" i="37"/>
  <c r="I3182" i="37"/>
  <c r="I3181" i="37"/>
  <c r="I3180" i="37"/>
  <c r="I3179" i="37"/>
  <c r="I3178" i="37"/>
  <c r="I92" i="37"/>
  <c r="I375" i="37"/>
  <c r="I3177" i="37"/>
  <c r="I3176" i="37"/>
  <c r="I3175" i="37"/>
  <c r="I3174" i="37"/>
  <c r="I3173" i="37"/>
  <c r="I3172" i="37"/>
  <c r="I3171" i="37"/>
  <c r="I3170" i="37"/>
  <c r="I390" i="37"/>
  <c r="I94" i="37"/>
  <c r="I3169" i="37"/>
  <c r="I3168" i="37"/>
  <c r="I3167" i="37"/>
  <c r="I140" i="37"/>
  <c r="I174" i="37"/>
  <c r="I349" i="37"/>
  <c r="I3166" i="37"/>
  <c r="I3165" i="37"/>
  <c r="I3164" i="37"/>
  <c r="I3163" i="37"/>
  <c r="I71" i="37"/>
  <c r="I3162" i="37"/>
  <c r="I3161" i="37"/>
  <c r="I3160" i="37"/>
  <c r="I125" i="37"/>
  <c r="I294" i="37"/>
  <c r="I148" i="37"/>
  <c r="I3159" i="37"/>
  <c r="I3158" i="37"/>
  <c r="I3157" i="37"/>
  <c r="I59" i="37"/>
  <c r="I3156" i="37"/>
  <c r="I3155" i="37"/>
  <c r="I3154" i="37"/>
  <c r="I70" i="37"/>
  <c r="I3153" i="37"/>
  <c r="I3152" i="37"/>
  <c r="I3151" i="37"/>
  <c r="I3150" i="37"/>
  <c r="I3149" i="37"/>
  <c r="I193" i="37"/>
  <c r="I3148" i="37"/>
  <c r="I3147" i="37"/>
  <c r="I3146" i="37"/>
  <c r="I3145" i="37"/>
  <c r="I3144" i="37"/>
  <c r="I3143" i="37"/>
  <c r="I72" i="37"/>
  <c r="I3142" i="37"/>
  <c r="I2260" i="37"/>
  <c r="I3141" i="37"/>
  <c r="I3140" i="37"/>
  <c r="I3139" i="37"/>
  <c r="I3138" i="37"/>
  <c r="I3137" i="37"/>
  <c r="I3136" i="37"/>
  <c r="I3135" i="37"/>
  <c r="I3134" i="37"/>
  <c r="I61" i="37"/>
  <c r="I3133" i="37"/>
  <c r="I3132" i="37"/>
  <c r="I3131" i="37"/>
  <c r="I127" i="37"/>
  <c r="I3130" i="37"/>
  <c r="I3129" i="37"/>
  <c r="I3128" i="37"/>
  <c r="I3127" i="37"/>
  <c r="I3126" i="37"/>
  <c r="I329" i="37"/>
  <c r="I78" i="37"/>
  <c r="I195" i="37"/>
  <c r="I3125" i="37"/>
  <c r="I242" i="37"/>
  <c r="I198" i="37"/>
  <c r="I262" i="37"/>
  <c r="I128" i="37"/>
  <c r="I3124" i="37"/>
  <c r="I314" i="37"/>
  <c r="I587" i="37"/>
  <c r="I80" i="37"/>
  <c r="I202" i="37"/>
  <c r="I3123" i="37"/>
  <c r="I3122" i="37"/>
  <c r="I55" i="37"/>
  <c r="I481" i="37"/>
  <c r="I166" i="37"/>
  <c r="I291" i="37"/>
  <c r="I3121" i="37"/>
  <c r="I517" i="37"/>
  <c r="I179" i="37"/>
  <c r="I285" i="37"/>
  <c r="I625" i="37"/>
  <c r="I84" i="37"/>
  <c r="I537" i="37"/>
  <c r="I323" i="37"/>
  <c r="I237" i="37"/>
  <c r="I95" i="37"/>
  <c r="I279" i="37"/>
  <c r="I136" i="37"/>
  <c r="I331" i="37"/>
  <c r="I268" i="37"/>
  <c r="I110" i="37"/>
  <c r="I326" i="37"/>
  <c r="I492" i="37"/>
  <c r="I407" i="37"/>
  <c r="I377" i="37"/>
  <c r="I204" i="37"/>
  <c r="I88" i="37"/>
  <c r="I361" i="37"/>
  <c r="I225" i="37"/>
  <c r="I436" i="37"/>
  <c r="I108" i="37"/>
  <c r="I637" i="37"/>
  <c r="I60" i="37"/>
  <c r="I105" i="37"/>
  <c r="I196" i="37"/>
  <c r="I151" i="37"/>
  <c r="I1185" i="37"/>
  <c r="I320" i="37"/>
  <c r="I1681" i="37"/>
  <c r="I3120" i="37"/>
  <c r="I2108" i="37"/>
  <c r="I3119" i="37"/>
  <c r="I3118" i="37"/>
  <c r="I3117" i="37"/>
  <c r="I722" i="37"/>
  <c r="I3116" i="37"/>
  <c r="I3115" i="37"/>
  <c r="I3114" i="37"/>
  <c r="I3113" i="37"/>
  <c r="I3112" i="37"/>
  <c r="I3111" i="37"/>
  <c r="I851" i="37"/>
  <c r="I3110" i="37"/>
  <c r="I3109" i="37"/>
  <c r="I2281" i="37"/>
  <c r="I2196" i="37"/>
  <c r="I2270" i="37"/>
  <c r="I841" i="37"/>
  <c r="I1491" i="37"/>
  <c r="I3108" i="37"/>
  <c r="I3107" i="37"/>
  <c r="I1232" i="37"/>
  <c r="I2131" i="37"/>
  <c r="I3106" i="37"/>
  <c r="I3105" i="37"/>
  <c r="I3104" i="37"/>
  <c r="I3103" i="37"/>
  <c r="I3102" i="37"/>
  <c r="I3101" i="37"/>
  <c r="I3100" i="37"/>
  <c r="I519" i="37"/>
  <c r="I1444" i="37"/>
  <c r="I3099" i="37"/>
  <c r="I3098" i="37"/>
  <c r="I3097" i="37"/>
  <c r="I3096" i="37"/>
  <c r="I3095" i="37"/>
  <c r="I3094" i="37"/>
  <c r="I3093" i="37"/>
  <c r="I3092" i="37"/>
  <c r="I3388" i="37"/>
  <c r="I3091" i="37"/>
  <c r="I3090" i="37"/>
  <c r="I3089" i="37"/>
  <c r="I3088" i="37"/>
  <c r="I2001" i="37"/>
  <c r="I3087" i="37"/>
  <c r="I667" i="37"/>
  <c r="I1242" i="37"/>
  <c r="I3473" i="37"/>
  <c r="I3086" i="37"/>
  <c r="I1188" i="37"/>
  <c r="I1008" i="37"/>
  <c r="I1257" i="37"/>
  <c r="I3405" i="37"/>
  <c r="I3398" i="37"/>
  <c r="I3085" i="37"/>
  <c r="I3084" i="37"/>
  <c r="I3083" i="37"/>
  <c r="I2301" i="37"/>
  <c r="I843" i="37"/>
  <c r="I3082" i="37"/>
  <c r="I932" i="37"/>
  <c r="I2240" i="37"/>
  <c r="I1539" i="37"/>
  <c r="I1084" i="37"/>
  <c r="I825" i="37"/>
  <c r="I1550" i="37"/>
  <c r="I2236" i="37"/>
  <c r="I3485" i="37"/>
  <c r="I1238" i="37"/>
  <c r="I1286" i="37"/>
  <c r="I3081" i="37"/>
  <c r="I3424" i="37"/>
  <c r="I707" i="37"/>
  <c r="I3080" i="37"/>
  <c r="I3079" i="37"/>
  <c r="I1754" i="37"/>
  <c r="I3381" i="37"/>
  <c r="I3396" i="37"/>
  <c r="I1342" i="37"/>
  <c r="I3378" i="37"/>
  <c r="I3432" i="37"/>
  <c r="I1184" i="37"/>
  <c r="I2004" i="37"/>
  <c r="I860" i="37"/>
  <c r="I3078" i="37"/>
  <c r="I1341" i="37"/>
  <c r="I3477" i="37"/>
  <c r="I911" i="37"/>
  <c r="I3493" i="37"/>
  <c r="I3077" i="37"/>
  <c r="I3076" i="37"/>
  <c r="I3400" i="37"/>
  <c r="I2223" i="37"/>
  <c r="I3075" i="37"/>
  <c r="I3074" i="37"/>
  <c r="I3073" i="37"/>
  <c r="I2241" i="37"/>
  <c r="I3072" i="37"/>
  <c r="I3071" i="37"/>
  <c r="I3070" i="37"/>
  <c r="I3069" i="37"/>
  <c r="I1136" i="37"/>
  <c r="I3068" i="37"/>
  <c r="I3067" i="37"/>
  <c r="I3066" i="37"/>
  <c r="I3065" i="37"/>
  <c r="I2229" i="37"/>
  <c r="I3064" i="37"/>
  <c r="I3063" i="37"/>
  <c r="I3062" i="37"/>
  <c r="I3061" i="37"/>
  <c r="I2225" i="37"/>
  <c r="I1300" i="37"/>
  <c r="I3060" i="37"/>
  <c r="I3059" i="37"/>
  <c r="I1157" i="37"/>
  <c r="I3058" i="37"/>
  <c r="I3057" i="37"/>
  <c r="I749" i="37"/>
  <c r="I998" i="37"/>
  <c r="I3056" i="37"/>
  <c r="I3055" i="37"/>
  <c r="I3054" i="37"/>
  <c r="I3053" i="37"/>
  <c r="I3380" i="37"/>
  <c r="I3052" i="37"/>
  <c r="I1385" i="37"/>
  <c r="I1420" i="37"/>
  <c r="I3051" i="37"/>
  <c r="I3050" i="37"/>
  <c r="I3049" i="37"/>
  <c r="I3048" i="37"/>
  <c r="I2249" i="37"/>
  <c r="I3047" i="37"/>
  <c r="I3389" i="37"/>
  <c r="I3382" i="37"/>
  <c r="I1278" i="37"/>
  <c r="I1068" i="37"/>
  <c r="I2261" i="37"/>
  <c r="I3387" i="37"/>
  <c r="I1160" i="37"/>
  <c r="I3046" i="37"/>
  <c r="I3045" i="37"/>
  <c r="I3044" i="37"/>
  <c r="I3043" i="37"/>
  <c r="I3042" i="37"/>
  <c r="I3041" i="37"/>
  <c r="I3040" i="37"/>
  <c r="I3039" i="37"/>
  <c r="I3038" i="37"/>
  <c r="I3037" i="37"/>
  <c r="I3036" i="37"/>
  <c r="I3035" i="37"/>
  <c r="I3034" i="37"/>
  <c r="I3033" i="37"/>
  <c r="I3032" i="37"/>
  <c r="I3031" i="37"/>
  <c r="I3030" i="37"/>
  <c r="I3029" i="37"/>
  <c r="I3028" i="37"/>
  <c r="I3027" i="37"/>
  <c r="I3026" i="37"/>
  <c r="I3025" i="37"/>
  <c r="I3024" i="37"/>
  <c r="I3023" i="37"/>
  <c r="I3022" i="37"/>
  <c r="I3021" i="37"/>
  <c r="I3020" i="37"/>
  <c r="I3019" i="37"/>
  <c r="I3018" i="37"/>
  <c r="I3017" i="37"/>
  <c r="I3016" i="37"/>
  <c r="I3015" i="37"/>
  <c r="I3014" i="37"/>
  <c r="I3013" i="37"/>
  <c r="I3012" i="37"/>
  <c r="I3011" i="37"/>
  <c r="I3010" i="37"/>
  <c r="I3009" i="37"/>
  <c r="I3008" i="37"/>
  <c r="I3007" i="37"/>
  <c r="I3006" i="37"/>
  <c r="I3005" i="37"/>
  <c r="I3004" i="37"/>
  <c r="I3003" i="37"/>
  <c r="I3002" i="37"/>
  <c r="I3001" i="37"/>
  <c r="I3000" i="37"/>
  <c r="I2999" i="37"/>
  <c r="I2998" i="37"/>
  <c r="I2997" i="37"/>
  <c r="I2996" i="37"/>
  <c r="I2995" i="37"/>
  <c r="I2994" i="37"/>
  <c r="I2993" i="37"/>
  <c r="I2992" i="37"/>
  <c r="I2991" i="37"/>
  <c r="I2990" i="37"/>
  <c r="I2989" i="37"/>
  <c r="I2988" i="37"/>
  <c r="I2987" i="37"/>
  <c r="I2986" i="37"/>
  <c r="I2985" i="37"/>
  <c r="I2984" i="37"/>
  <c r="I2983" i="37"/>
  <c r="I2982" i="37"/>
  <c r="I2981" i="37"/>
  <c r="I2980" i="37"/>
  <c r="I2979" i="37"/>
  <c r="I2978" i="37"/>
  <c r="I2977" i="37"/>
  <c r="I2976" i="37"/>
  <c r="I2975" i="37"/>
  <c r="I2974" i="37"/>
  <c r="I2973" i="37"/>
  <c r="I2972" i="37"/>
  <c r="I2971" i="37"/>
  <c r="I2970" i="37"/>
  <c r="I2969" i="37"/>
  <c r="I2968" i="37"/>
  <c r="I2967" i="37"/>
  <c r="I2966" i="37"/>
  <c r="I2965" i="37"/>
  <c r="I2964" i="37"/>
  <c r="I2963" i="37"/>
  <c r="I2962" i="37"/>
  <c r="I2961" i="37"/>
  <c r="I2960" i="37"/>
  <c r="I2959" i="37"/>
  <c r="I2958" i="37"/>
  <c r="I2957" i="37"/>
  <c r="I2956" i="37"/>
  <c r="I2955" i="37"/>
  <c r="I2954" i="37"/>
  <c r="I2953" i="37"/>
  <c r="I2952" i="37"/>
  <c r="I2951" i="37"/>
  <c r="I2950" i="37"/>
  <c r="I2949" i="37"/>
  <c r="I2948" i="37"/>
  <c r="I274" i="37"/>
  <c r="I90" i="37"/>
  <c r="I144" i="37"/>
  <c r="I2947" i="37"/>
  <c r="I129" i="37"/>
  <c r="I247" i="37"/>
  <c r="I220" i="37"/>
  <c r="I2946" i="37"/>
  <c r="I2945" i="37"/>
  <c r="I624" i="37"/>
  <c r="I2944" i="37"/>
  <c r="I53" i="37"/>
  <c r="I142" i="37"/>
  <c r="I2943" i="37"/>
  <c r="I2942" i="37"/>
  <c r="I54" i="37"/>
  <c r="I2941" i="37"/>
  <c r="I642" i="37"/>
  <c r="I311" i="37"/>
  <c r="I2940" i="37"/>
  <c r="I207" i="37"/>
  <c r="I68" i="37"/>
  <c r="I2939" i="37"/>
  <c r="I2938" i="37"/>
  <c r="I2937" i="37"/>
  <c r="I1214" i="37"/>
  <c r="I303" i="37"/>
  <c r="I200" i="37"/>
  <c r="I83" i="37"/>
  <c r="I161" i="37"/>
  <c r="I100" i="37"/>
  <c r="I157" i="37"/>
  <c r="I570" i="37"/>
  <c r="I63" i="37"/>
  <c r="I559" i="37"/>
  <c r="I487" i="37"/>
  <c r="I516" i="37"/>
  <c r="I632" i="37"/>
  <c r="I330" i="37"/>
  <c r="I130" i="37"/>
  <c r="I2936" i="37"/>
  <c r="I2935" i="37"/>
  <c r="I355" i="37"/>
  <c r="I81" i="37"/>
  <c r="I2934" i="37"/>
  <c r="I86" i="37"/>
  <c r="I87" i="37"/>
  <c r="I139" i="37"/>
  <c r="I98" i="37"/>
  <c r="I1191" i="37"/>
  <c r="I476" i="37"/>
  <c r="I1633" i="37"/>
  <c r="I2933" i="37"/>
  <c r="I612" i="37"/>
  <c r="I1373" i="37"/>
  <c r="I1255" i="37"/>
  <c r="I3408" i="37"/>
  <c r="I2932" i="37"/>
  <c r="I432" i="37"/>
  <c r="I736" i="37"/>
  <c r="I381" i="37"/>
  <c r="I386" i="37"/>
  <c r="I2931" i="37"/>
  <c r="I1366" i="37"/>
  <c r="I396" i="37"/>
  <c r="I886" i="37"/>
  <c r="I281" i="37"/>
  <c r="I605" i="37"/>
  <c r="I2930" i="37"/>
  <c r="I403" i="37"/>
  <c r="I271" i="37"/>
  <c r="I660" i="37"/>
  <c r="I569" i="37"/>
  <c r="I259" i="37"/>
  <c r="I2929" i="37"/>
  <c r="I449" i="37"/>
  <c r="I287" i="37"/>
  <c r="I3401" i="37"/>
  <c r="I464" i="37"/>
  <c r="I298" i="37"/>
  <c r="I238" i="37"/>
  <c r="I694" i="37"/>
  <c r="I433" i="37"/>
  <c r="I675" i="37"/>
  <c r="I938" i="37"/>
  <c r="I434" i="37"/>
  <c r="I549" i="37"/>
  <c r="I428" i="37"/>
  <c r="I383" i="37"/>
  <c r="I421" i="37"/>
  <c r="I2176" i="37"/>
  <c r="I3394" i="37"/>
  <c r="I896" i="37"/>
  <c r="I493" i="37"/>
  <c r="I536" i="37"/>
  <c r="I410" i="37"/>
  <c r="I296" i="37"/>
  <c r="I301" i="37"/>
  <c r="I336" i="37"/>
  <c r="I229" i="37"/>
  <c r="I345" i="37"/>
  <c r="I333" i="37"/>
  <c r="I346" i="37"/>
  <c r="I3502" i="37"/>
  <c r="I525" i="37"/>
  <c r="I338" i="37"/>
  <c r="I794" i="37"/>
  <c r="I213" i="37"/>
  <c r="I477" i="37"/>
  <c r="I261" i="37"/>
  <c r="I118" i="37"/>
  <c r="I619" i="37"/>
  <c r="I751" i="37"/>
  <c r="I205" i="37"/>
  <c r="I184" i="37"/>
  <c r="I529" i="37"/>
  <c r="I299" i="37"/>
  <c r="I3406" i="37"/>
  <c r="I573" i="37"/>
  <c r="I731" i="37"/>
  <c r="I156" i="37"/>
  <c r="I466" i="37"/>
  <c r="I201" i="37"/>
  <c r="I444" i="37"/>
  <c r="I295" i="37"/>
  <c r="I397" i="37"/>
  <c r="I3514" i="37"/>
  <c r="I232" i="37"/>
  <c r="I187" i="37"/>
  <c r="I221" i="37"/>
  <c r="I424" i="37"/>
  <c r="I244" i="37"/>
  <c r="I459" i="37"/>
  <c r="I507" i="37"/>
  <c r="I376" i="37"/>
  <c r="I499" i="37"/>
  <c r="I318" i="37"/>
  <c r="I427" i="37"/>
  <c r="I563" i="37"/>
  <c r="I391" i="37"/>
  <c r="I313" i="37"/>
  <c r="I234" i="37"/>
  <c r="I206" i="37"/>
  <c r="I106" i="37"/>
  <c r="I172" i="37"/>
  <c r="I565" i="37"/>
  <c r="I219" i="37"/>
  <c r="I532" i="37"/>
  <c r="I356" i="37"/>
  <c r="I486" i="37"/>
  <c r="I811" i="37"/>
  <c r="I528" i="37"/>
  <c r="I3500" i="37"/>
  <c r="I560" i="37"/>
  <c r="I307" i="37"/>
  <c r="I814" i="37"/>
  <c r="I392" i="37"/>
  <c r="I3482" i="37"/>
  <c r="I180" i="37"/>
  <c r="I228" i="37"/>
  <c r="I1086" i="37"/>
  <c r="I922" i="37"/>
  <c r="I181" i="37"/>
  <c r="I3522" i="37"/>
  <c r="I3538" i="37"/>
  <c r="I414" i="37"/>
  <c r="I3458" i="37"/>
  <c r="I3445" i="37"/>
  <c r="I416" i="37"/>
  <c r="I404" i="37"/>
  <c r="I678" i="37"/>
  <c r="I260" i="37"/>
  <c r="I3411" i="37"/>
  <c r="I593" i="37"/>
  <c r="I489" i="37"/>
  <c r="I256" i="37"/>
  <c r="I3488" i="37"/>
  <c r="I463" i="37"/>
  <c r="I405" i="37"/>
  <c r="I848" i="37"/>
  <c r="I236" i="37"/>
  <c r="I426" i="37"/>
  <c r="I531" i="37"/>
  <c r="I3507" i="37"/>
  <c r="I3491" i="37"/>
  <c r="I3437" i="37"/>
  <c r="I378" i="37"/>
  <c r="I3495" i="37"/>
  <c r="I3508" i="37"/>
  <c r="I3497" i="37"/>
  <c r="I240" i="37"/>
  <c r="I398" i="37"/>
  <c r="I155" i="37"/>
  <c r="I3520" i="37"/>
  <c r="I887" i="37"/>
  <c r="I682" i="37"/>
  <c r="I505" i="37"/>
  <c r="I188" i="37"/>
  <c r="I471" i="37"/>
  <c r="I772" i="37"/>
  <c r="I503" i="37"/>
  <c r="I627" i="37"/>
  <c r="I599" i="37"/>
  <c r="I387" i="37"/>
  <c r="I930" i="37"/>
  <c r="I344" i="37"/>
  <c r="I712" i="37"/>
  <c r="I2928" i="37"/>
  <c r="I334" i="37"/>
  <c r="I877" i="37"/>
  <c r="I777" i="37"/>
  <c r="I2927" i="37"/>
  <c r="I494" i="37"/>
  <c r="I380" i="37"/>
  <c r="I445" i="37"/>
  <c r="I588" i="37"/>
  <c r="I511" i="37"/>
  <c r="I353" i="37"/>
  <c r="I422" i="37"/>
  <c r="I778" i="37"/>
  <c r="I231" i="37"/>
  <c r="I643" i="37"/>
  <c r="I439" i="37"/>
  <c r="I357" i="37"/>
  <c r="I203" i="37"/>
  <c r="I255" i="37"/>
  <c r="I747" i="37"/>
  <c r="I534" i="37"/>
  <c r="I546" i="37"/>
  <c r="I385" i="37"/>
  <c r="I609" i="37"/>
  <c r="I506" i="37"/>
  <c r="I555" i="37"/>
  <c r="I561" i="37"/>
  <c r="I435" i="37"/>
  <c r="I328" i="37"/>
  <c r="I554" i="37"/>
  <c r="I497" i="37"/>
  <c r="I521" i="37"/>
  <c r="I348" i="37"/>
  <c r="I475" i="37"/>
  <c r="I173" i="37"/>
  <c r="I468" i="37"/>
  <c r="I370" i="37"/>
  <c r="I438" i="37"/>
  <c r="I2926" i="37"/>
  <c r="I2925" i="37"/>
  <c r="I266" i="37"/>
  <c r="I2924" i="37"/>
  <c r="I2923" i="37"/>
  <c r="I2922" i="37"/>
  <c r="I2921" i="37"/>
  <c r="I2920" i="37"/>
  <c r="I2919" i="37"/>
  <c r="I2918" i="37"/>
  <c r="I2917" i="37"/>
  <c r="I2916" i="37"/>
  <c r="I2915" i="37"/>
  <c r="I2914" i="37"/>
  <c r="I2913" i="37"/>
  <c r="I2912" i="37"/>
  <c r="I2911" i="37"/>
  <c r="I2910" i="37"/>
  <c r="I2909" i="37"/>
  <c r="I2908" i="37"/>
  <c r="I2907" i="37"/>
  <c r="I2906" i="37"/>
  <c r="I2905" i="37"/>
  <c r="I2904" i="37"/>
  <c r="I2903" i="37"/>
  <c r="I2902" i="37"/>
  <c r="I2901" i="37"/>
  <c r="I2900" i="37"/>
  <c r="I2899" i="37"/>
  <c r="I2898" i="37"/>
  <c r="I2897" i="37"/>
  <c r="I655" i="37"/>
  <c r="I2896" i="37"/>
  <c r="I2895" i="37"/>
  <c r="I1369" i="37"/>
  <c r="I2894" i="37"/>
  <c r="I2893" i="37"/>
  <c r="I2892" i="37"/>
  <c r="I2891" i="37"/>
  <c r="I2890" i="37"/>
  <c r="I2889" i="37"/>
  <c r="I2888" i="37"/>
  <c r="I2887" i="37"/>
  <c r="I616" i="37"/>
  <c r="I2886" i="37"/>
  <c r="I2885" i="37"/>
  <c r="I2884" i="37"/>
  <c r="I2883" i="37"/>
  <c r="I2882" i="37"/>
  <c r="I939" i="37"/>
  <c r="I3536" i="37"/>
  <c r="I674" i="37"/>
  <c r="I1328" i="37"/>
  <c r="I670" i="37"/>
  <c r="I773" i="37"/>
  <c r="I1095" i="37"/>
  <c r="I3511" i="37"/>
  <c r="I1745" i="37"/>
  <c r="I614" i="37"/>
  <c r="I1116" i="37"/>
  <c r="I2881" i="37"/>
  <c r="I562" i="37"/>
  <c r="I1181" i="37"/>
  <c r="I1371" i="37"/>
  <c r="I473" i="37"/>
  <c r="I710" i="37"/>
  <c r="I757" i="37"/>
  <c r="I845" i="37"/>
  <c r="I2880" i="37"/>
  <c r="I981" i="37"/>
  <c r="I480" i="37"/>
  <c r="I695" i="37"/>
  <c r="I966" i="37"/>
  <c r="I744" i="37"/>
  <c r="I1071" i="37"/>
  <c r="I578" i="37"/>
  <c r="I806" i="37"/>
  <c r="I629" i="37"/>
  <c r="I604" i="37"/>
  <c r="I813" i="37"/>
  <c r="I900" i="37"/>
  <c r="I440" i="37"/>
  <c r="I842" i="37"/>
  <c r="I941" i="37"/>
  <c r="I1033" i="37"/>
  <c r="I618" i="37"/>
  <c r="I856" i="37"/>
  <c r="I1026" i="37"/>
  <c r="I1064" i="37"/>
  <c r="I1118" i="37"/>
  <c r="I688" i="37"/>
  <c r="I992" i="37"/>
  <c r="I692" i="37"/>
  <c r="I663" i="37"/>
  <c r="I575" i="37"/>
  <c r="I408" i="37"/>
  <c r="I1017" i="37"/>
  <c r="I696" i="37"/>
  <c r="I535" i="37"/>
  <c r="I305" i="37"/>
  <c r="I402" i="37"/>
  <c r="I785" i="37"/>
  <c r="I460" i="37"/>
  <c r="I322" i="37"/>
  <c r="I548" i="37"/>
  <c r="I218" i="37"/>
  <c r="I775" i="37"/>
  <c r="I3498" i="37"/>
  <c r="I607" i="37"/>
  <c r="I159" i="37"/>
  <c r="I275" i="37"/>
  <c r="I948" i="37"/>
  <c r="I754" i="37"/>
  <c r="I252" i="37"/>
  <c r="I189" i="37"/>
  <c r="I453" i="37"/>
  <c r="I327" i="37"/>
  <c r="I1196" i="37"/>
  <c r="I366" i="37"/>
  <c r="I293" i="37"/>
  <c r="I332" i="37"/>
  <c r="I1295" i="37"/>
  <c r="I222" i="37"/>
  <c r="I681" i="37"/>
  <c r="I395" i="37"/>
  <c r="I194" i="37"/>
  <c r="I3490" i="37"/>
  <c r="I246" i="37"/>
  <c r="I270" i="37"/>
  <c r="I601" i="37"/>
  <c r="I284" i="37"/>
  <c r="I186" i="37"/>
  <c r="I418" i="37"/>
  <c r="I831" i="37"/>
  <c r="I533" i="37"/>
  <c r="I272" i="37"/>
  <c r="I368" i="37"/>
  <c r="I158" i="37"/>
  <c r="I704" i="37"/>
  <c r="I409" i="37"/>
  <c r="I447" i="37"/>
  <c r="I3503" i="37"/>
  <c r="I267" i="37"/>
  <c r="I111" i="37"/>
  <c r="I3478" i="37"/>
  <c r="I641" i="37"/>
  <c r="I183" i="37"/>
  <c r="I384" i="37"/>
  <c r="I102" i="37"/>
  <c r="I215" i="37"/>
  <c r="I579" i="37"/>
  <c r="I216" i="37"/>
  <c r="I241" i="37"/>
  <c r="I337" i="37"/>
  <c r="I74" i="37"/>
  <c r="I686" i="37"/>
  <c r="I132" i="37"/>
  <c r="I496" i="37"/>
  <c r="I58" i="37"/>
  <c r="I99" i="37"/>
  <c r="I594" i="37"/>
  <c r="I760" i="37"/>
  <c r="I77" i="37"/>
  <c r="I96" i="37"/>
  <c r="I286" i="37"/>
  <c r="I212" i="37"/>
  <c r="I920" i="37"/>
  <c r="I352" i="37"/>
  <c r="I153" i="37"/>
  <c r="I147" i="37"/>
  <c r="I482" i="37"/>
  <c r="I89" i="37"/>
  <c r="I580" i="37"/>
  <c r="I263" i="37"/>
  <c r="I217" i="37"/>
  <c r="I69" i="37"/>
  <c r="I124" i="37"/>
  <c r="I182" i="37"/>
  <c r="I254" i="37"/>
  <c r="I265" i="37"/>
  <c r="I73" i="37"/>
  <c r="I289" i="37"/>
  <c r="I564" i="37"/>
  <c r="I373" i="37"/>
  <c r="I257" i="37"/>
  <c r="I178" i="37"/>
  <c r="I101" i="37"/>
  <c r="I316" i="37"/>
  <c r="I239" i="37"/>
  <c r="I258" i="37"/>
  <c r="I79" i="37"/>
  <c r="I210" i="37"/>
  <c r="I52" i="37"/>
  <c r="I143" i="37"/>
  <c r="I520" i="37"/>
  <c r="I154" i="37"/>
  <c r="I830" i="37"/>
  <c r="I3552" i="37"/>
  <c r="I3525" i="37"/>
  <c r="I590" i="37"/>
  <c r="I227" i="37"/>
  <c r="I3542" i="37"/>
  <c r="I358" i="37"/>
  <c r="I3541" i="37"/>
  <c r="I3431" i="37"/>
  <c r="I3554" i="37"/>
  <c r="I3510" i="37"/>
  <c r="I3555" i="37"/>
  <c r="I3533" i="37"/>
  <c r="I490" i="37"/>
  <c r="I673" i="37"/>
  <c r="I146" i="37"/>
  <c r="I3546" i="37"/>
  <c r="I3550" i="37"/>
  <c r="I3537" i="37"/>
  <c r="I3438" i="37"/>
  <c r="I3523" i="37"/>
  <c r="I317" i="37"/>
  <c r="I3540" i="37"/>
  <c r="I527" i="37"/>
  <c r="I393" i="37"/>
  <c r="I795" i="37"/>
  <c r="I3527" i="37"/>
  <c r="I3530" i="37"/>
  <c r="I3556" i="37"/>
  <c r="I3547" i="37"/>
  <c r="I659" i="37"/>
  <c r="I3535" i="37"/>
  <c r="I3516" i="37"/>
  <c r="I3519" i="37"/>
  <c r="I3518" i="37"/>
  <c r="I770" i="37"/>
  <c r="I3526" i="37"/>
  <c r="I3513" i="37"/>
  <c r="I3539" i="37"/>
  <c r="I3557" i="37"/>
  <c r="I3505" i="37"/>
  <c r="I3475" i="37"/>
  <c r="I571" i="37"/>
  <c r="I3551" i="37"/>
  <c r="I3553" i="37"/>
  <c r="I3558" i="37"/>
  <c r="I3532" i="37"/>
  <c r="I523" i="37"/>
  <c r="I3506" i="37"/>
  <c r="I495" i="37"/>
  <c r="I2879" i="37"/>
  <c r="I2878" i="37"/>
  <c r="I2269" i="37"/>
  <c r="I2877" i="37"/>
  <c r="I2220" i="37"/>
  <c r="I2876" i="37"/>
  <c r="I2159" i="37"/>
  <c r="I2875" i="37"/>
  <c r="I1972" i="37"/>
  <c r="I1933" i="37"/>
  <c r="I1861" i="37"/>
  <c r="I1822" i="37"/>
  <c r="I1747" i="37"/>
  <c r="I2874" i="37"/>
  <c r="I1719" i="37"/>
  <c r="I1669" i="37"/>
  <c r="I1606" i="37"/>
  <c r="I1565" i="37"/>
  <c r="I1560" i="37"/>
  <c r="I1503" i="37"/>
  <c r="I1441" i="37"/>
  <c r="I1401" i="37"/>
  <c r="I2873" i="37"/>
  <c r="I1395" i="37"/>
  <c r="I1201" i="37"/>
  <c r="I1388" i="37"/>
  <c r="I2872" i="37"/>
  <c r="I1249" i="37"/>
  <c r="I1433" i="37"/>
  <c r="I2871" i="37"/>
  <c r="I2" i="37"/>
  <c r="I3" i="37"/>
  <c r="I4" i="37"/>
  <c r="I5" i="37"/>
  <c r="I6" i="37"/>
  <c r="I7" i="37"/>
  <c r="I8" i="37"/>
  <c r="I9" i="37"/>
  <c r="I10" i="37"/>
  <c r="I11" i="37"/>
  <c r="I12" i="37"/>
  <c r="I13" i="37"/>
  <c r="I2870" i="37"/>
  <c r="I2869" i="37"/>
  <c r="I1656" i="37"/>
  <c r="I2868" i="37"/>
  <c r="I1459" i="37"/>
  <c r="I1380" i="37"/>
  <c r="I2867" i="37"/>
  <c r="I1650" i="37"/>
  <c r="I1517" i="37"/>
  <c r="I1882" i="37"/>
  <c r="I2866" i="37"/>
  <c r="I1756" i="37"/>
  <c r="I1763" i="37"/>
  <c r="I1390" i="37"/>
  <c r="I1682" i="37"/>
  <c r="I1471" i="37"/>
  <c r="I2865" i="37"/>
  <c r="I1611" i="37"/>
  <c r="I1854" i="37"/>
  <c r="I1693" i="37"/>
  <c r="I2119" i="37"/>
  <c r="I1894" i="37"/>
  <c r="I2864" i="37"/>
  <c r="I2252" i="37"/>
  <c r="I1634" i="37"/>
  <c r="I2863" i="37"/>
  <c r="I2862" i="37"/>
  <c r="I1407" i="37"/>
  <c r="I1989" i="37"/>
  <c r="I2861" i="37"/>
  <c r="I1638" i="37"/>
  <c r="I1892" i="37"/>
  <c r="I1928" i="37"/>
  <c r="I1759" i="37"/>
  <c r="I1737" i="37"/>
  <c r="I1455" i="37"/>
  <c r="I1477" i="37"/>
  <c r="I1661" i="37"/>
  <c r="I2132" i="37"/>
  <c r="I2198" i="37"/>
  <c r="I1535" i="37"/>
  <c r="I2860" i="37"/>
  <c r="I1836" i="37"/>
  <c r="I1461" i="37"/>
  <c r="I2046" i="37"/>
  <c r="I1731" i="37"/>
  <c r="I2859" i="37"/>
  <c r="I1488" i="37"/>
  <c r="I1767" i="37"/>
  <c r="I2858" i="37"/>
  <c r="I1710" i="37"/>
  <c r="I2857" i="37"/>
  <c r="I2856" i="37"/>
  <c r="I1677" i="37"/>
  <c r="I1423" i="37"/>
  <c r="I2129" i="37"/>
  <c r="I1547" i="37"/>
  <c r="I1730" i="37"/>
  <c r="I1688" i="37"/>
  <c r="I1522" i="37"/>
  <c r="I1779" i="37"/>
  <c r="I2855" i="37"/>
  <c r="I2179" i="37"/>
  <c r="I2854" i="37"/>
  <c r="I2853" i="37"/>
  <c r="I2016" i="37"/>
  <c r="I2051" i="37"/>
  <c r="I2852" i="37"/>
  <c r="I2851" i="37"/>
  <c r="I2850" i="37"/>
  <c r="I2849" i="37"/>
  <c r="I2169" i="37"/>
  <c r="I1826" i="37"/>
  <c r="I2848" i="37"/>
  <c r="I2847" i="37"/>
  <c r="I2846" i="37"/>
  <c r="I2845" i="37"/>
  <c r="I2844" i="37"/>
  <c r="I2843" i="37"/>
  <c r="I2842" i="37"/>
  <c r="I14" i="37"/>
  <c r="I2841" i="37"/>
  <c r="I2840" i="37"/>
  <c r="I2839" i="37"/>
  <c r="I2838" i="37"/>
  <c r="I2837" i="37"/>
  <c r="I2836" i="37"/>
  <c r="I2184" i="37"/>
  <c r="I2835" i="37"/>
  <c r="I2834" i="37"/>
  <c r="I2833" i="37"/>
  <c r="I2832" i="37"/>
  <c r="I2831" i="37"/>
  <c r="I2143" i="37"/>
  <c r="I1903" i="37"/>
  <c r="I2830" i="37"/>
  <c r="I2829" i="37"/>
  <c r="I1862" i="37"/>
  <c r="I2828" i="37"/>
  <c r="I1851" i="37"/>
  <c r="I2827" i="37"/>
  <c r="I2826" i="37"/>
  <c r="I2825" i="37"/>
  <c r="I2824" i="37"/>
  <c r="I2823" i="37"/>
  <c r="I1784" i="37"/>
  <c r="I2822" i="37"/>
  <c r="I2821" i="37"/>
  <c r="I1732" i="37"/>
  <c r="I2820" i="37"/>
  <c r="I1726" i="37"/>
  <c r="I1711" i="37"/>
  <c r="I1684" i="37"/>
  <c r="I1667" i="37"/>
  <c r="I1644" i="37"/>
  <c r="I1632" i="37"/>
  <c r="I1616" i="37"/>
  <c r="I1601" i="37"/>
  <c r="I1590" i="37"/>
  <c r="I1589" i="37"/>
  <c r="I2819" i="37"/>
  <c r="I1580" i="37"/>
  <c r="I2818" i="37"/>
  <c r="I1577" i="37"/>
  <c r="I1568" i="37"/>
  <c r="I2817" i="37"/>
  <c r="I1543" i="37"/>
  <c r="I1541" i="37"/>
  <c r="I1518" i="37"/>
  <c r="I1516" i="37"/>
  <c r="I1514" i="37"/>
  <c r="I1497" i="37"/>
  <c r="I1490" i="37"/>
  <c r="I1484" i="37"/>
  <c r="I1481" i="37"/>
  <c r="I1460" i="37"/>
  <c r="I1456" i="37"/>
  <c r="I1454" i="37"/>
  <c r="I1453" i="37"/>
  <c r="I1452" i="37"/>
  <c r="I1450" i="37"/>
  <c r="I1448" i="37"/>
  <c r="I1446" i="37"/>
  <c r="I1442" i="37"/>
  <c r="I1440" i="37"/>
  <c r="I1438" i="37"/>
  <c r="I1434" i="37"/>
  <c r="I1429" i="37"/>
  <c r="I1426" i="37"/>
  <c r="I1422" i="37"/>
  <c r="I1421" i="37"/>
  <c r="I1419" i="37"/>
  <c r="I1418" i="37"/>
  <c r="I1409" i="37"/>
  <c r="I1406" i="37"/>
  <c r="I1405" i="37"/>
  <c r="I1400" i="37"/>
  <c r="I1394" i="37"/>
  <c r="I1393" i="37"/>
  <c r="I1389" i="37"/>
  <c r="I1384" i="37"/>
  <c r="I1381" i="37"/>
  <c r="I1377" i="37"/>
  <c r="I1376" i="37"/>
  <c r="I2816" i="37"/>
  <c r="I1375" i="37"/>
  <c r="I1372" i="37"/>
  <c r="I1363" i="37"/>
  <c r="I1361" i="37"/>
  <c r="I1360" i="37"/>
  <c r="I1357" i="37"/>
  <c r="I1353" i="37"/>
  <c r="I1352" i="37"/>
  <c r="I1329" i="37"/>
  <c r="I1277" i="37"/>
  <c r="I1107" i="37"/>
  <c r="I2815" i="37"/>
  <c r="I15" i="37"/>
  <c r="I16" i="37"/>
  <c r="I17" i="37"/>
  <c r="I18" i="37"/>
  <c r="I19" i="37"/>
  <c r="I20" i="37"/>
  <c r="I3391" i="37"/>
  <c r="I22" i="37"/>
  <c r="I23" i="37"/>
  <c r="I24" i="37"/>
  <c r="I2315" i="37"/>
  <c r="I2314" i="37"/>
  <c r="I2313" i="37"/>
  <c r="I2814" i="37"/>
  <c r="I2813" i="37"/>
  <c r="I2812" i="37"/>
  <c r="I2305" i="37"/>
  <c r="I2811" i="37"/>
  <c r="I2304" i="37"/>
  <c r="I2300" i="37"/>
  <c r="I2810" i="37"/>
  <c r="I2809" i="37"/>
  <c r="I2299" i="37"/>
  <c r="I2298" i="37"/>
  <c r="I2297" i="37"/>
  <c r="I2292" i="37"/>
  <c r="I2291" i="37"/>
  <c r="I2290" i="37"/>
  <c r="I2289" i="37"/>
  <c r="I2808" i="37"/>
  <c r="I2285" i="37"/>
  <c r="I2807" i="37"/>
  <c r="I2284" i="37"/>
  <c r="I2806" i="37"/>
  <c r="I2283" i="37"/>
  <c r="I2280" i="37"/>
  <c r="I2279" i="37"/>
  <c r="I2278" i="37"/>
  <c r="I2268" i="37"/>
  <c r="I2265" i="37"/>
  <c r="I2259" i="37"/>
  <c r="I2256" i="37"/>
  <c r="I2255" i="37"/>
  <c r="I2254" i="37"/>
  <c r="I2251" i="37"/>
  <c r="I2250" i="37"/>
  <c r="I2247" i="37"/>
  <c r="I2245" i="37"/>
  <c r="I2242" i="37"/>
  <c r="I2233" i="37"/>
  <c r="I2221" i="37"/>
  <c r="I2218" i="37"/>
  <c r="I2217" i="37"/>
  <c r="I2805" i="37"/>
  <c r="I2186" i="37"/>
  <c r="I2183" i="37"/>
  <c r="I2804" i="37"/>
  <c r="I2175" i="37"/>
  <c r="I2167" i="37"/>
  <c r="I2160" i="37"/>
  <c r="I2137" i="37"/>
  <c r="I2117" i="37"/>
  <c r="I2803" i="37"/>
  <c r="I2097" i="37"/>
  <c r="I2090" i="37"/>
  <c r="I2064" i="37"/>
  <c r="I2058" i="37"/>
  <c r="I2049" i="37"/>
  <c r="I2043" i="37"/>
  <c r="I2036" i="37"/>
  <c r="I2029" i="37"/>
  <c r="I2025" i="37"/>
  <c r="I2019" i="37"/>
  <c r="I2802" i="37"/>
  <c r="I2017" i="37"/>
  <c r="I2013" i="37"/>
  <c r="I2009" i="37"/>
  <c r="I2005" i="37"/>
  <c r="I1995" i="37"/>
  <c r="I1994" i="37"/>
  <c r="I2801" i="37"/>
  <c r="I1984" i="37"/>
  <c r="I1963" i="37"/>
  <c r="I1944" i="37"/>
  <c r="I1943" i="37"/>
  <c r="I1937" i="37"/>
  <c r="I1935" i="37"/>
  <c r="I1934" i="37"/>
  <c r="I1932" i="37"/>
  <c r="I1919" i="37"/>
  <c r="I1912" i="37"/>
  <c r="I1909" i="37"/>
  <c r="I1905" i="37"/>
  <c r="I1901" i="37"/>
  <c r="I1891" i="37"/>
  <c r="I1890" i="37"/>
  <c r="I1889" i="37"/>
  <c r="I1888" i="37"/>
  <c r="I1885" i="37"/>
  <c r="I1880" i="37"/>
  <c r="I1878" i="37"/>
  <c r="I1869" i="37"/>
  <c r="I1852" i="37"/>
  <c r="I2800" i="37"/>
  <c r="I1846" i="37"/>
  <c r="I1838" i="37"/>
  <c r="I1828" i="37"/>
  <c r="I1824" i="37"/>
  <c r="I2799" i="37"/>
  <c r="I1813" i="37"/>
  <c r="I1808" i="37"/>
  <c r="I1803" i="37"/>
  <c r="I1793" i="37"/>
  <c r="I1789" i="37"/>
  <c r="I1781" i="37"/>
  <c r="I1780" i="37"/>
  <c r="I1771" i="37"/>
  <c r="I1758" i="37"/>
  <c r="I2798" i="37"/>
  <c r="I1757" i="37"/>
  <c r="I2797" i="37"/>
  <c r="I1755" i="37"/>
  <c r="I1753" i="37"/>
  <c r="I2796" i="37"/>
  <c r="I1750" i="37"/>
  <c r="I1748" i="37"/>
  <c r="I1733" i="37"/>
  <c r="I1727" i="37"/>
  <c r="I2795" i="37"/>
  <c r="I2794" i="37"/>
  <c r="I1724" i="37"/>
  <c r="I1700" i="37"/>
  <c r="I1676" i="37"/>
  <c r="I2793" i="37"/>
  <c r="I2792" i="37"/>
  <c r="I1648" i="37"/>
  <c r="I1647" i="37"/>
  <c r="I2791" i="37"/>
  <c r="I2790" i="37"/>
  <c r="I2789" i="37"/>
  <c r="I2788" i="37"/>
  <c r="I1646" i="37"/>
  <c r="I1640" i="37"/>
  <c r="I1624" i="37"/>
  <c r="I1623" i="37"/>
  <c r="I1619" i="37"/>
  <c r="I2787" i="37"/>
  <c r="I1597" i="37"/>
  <c r="I1595" i="37"/>
  <c r="I1578" i="37"/>
  <c r="I1574" i="37"/>
  <c r="I1569" i="37"/>
  <c r="I1559" i="37"/>
  <c r="I1552" i="37"/>
  <c r="I2786" i="37"/>
  <c r="I1551" i="37"/>
  <c r="I1533" i="37"/>
  <c r="I1523" i="37"/>
  <c r="I1506" i="37"/>
  <c r="I2785" i="37"/>
  <c r="I1505" i="37"/>
  <c r="I1499" i="37"/>
  <c r="I2784" i="37"/>
  <c r="I1489" i="37"/>
  <c r="I1478" i="37"/>
  <c r="I1475" i="37"/>
  <c r="I27" i="37"/>
  <c r="I26" i="37"/>
  <c r="I2783" i="37"/>
  <c r="I25" i="37"/>
  <c r="I21" i="37"/>
  <c r="I2782" i="37"/>
  <c r="I3386" i="37"/>
  <c r="I3383" i="37"/>
  <c r="I2272" i="37"/>
  <c r="I2235" i="37"/>
  <c r="I2226" i="37"/>
  <c r="I2182" i="37"/>
  <c r="I34" i="37"/>
  <c r="I2162" i="37"/>
  <c r="I36" i="37"/>
  <c r="I2781" i="37"/>
  <c r="I2099" i="37"/>
  <c r="I2086" i="37"/>
  <c r="I2081" i="37"/>
  <c r="I2076" i="37"/>
  <c r="I2780" i="37"/>
  <c r="I2048" i="37"/>
  <c r="I2779" i="37"/>
  <c r="I2041" i="37"/>
  <c r="I2035" i="37"/>
  <c r="I2028" i="37"/>
  <c r="I2006" i="37"/>
  <c r="I2778" i="37"/>
  <c r="I1964" i="37"/>
  <c r="I1962" i="37"/>
  <c r="I1956" i="37"/>
  <c r="I2777" i="37"/>
  <c r="I1947" i="37"/>
  <c r="I2776" i="37"/>
  <c r="I1946" i="37"/>
  <c r="I2775" i="37"/>
  <c r="I1940" i="37"/>
  <c r="I1936" i="37"/>
  <c r="I1918" i="37"/>
  <c r="I2774" i="37"/>
  <c r="I1917" i="37"/>
  <c r="I1915" i="37"/>
  <c r="I1910" i="37"/>
  <c r="I1897" i="37"/>
  <c r="I1893" i="37"/>
  <c r="I1887" i="37"/>
  <c r="I2773" i="37"/>
  <c r="I1886" i="37"/>
  <c r="I1850" i="37"/>
  <c r="I1848" i="37"/>
  <c r="I1837" i="37"/>
  <c r="I1815" i="37"/>
  <c r="I1814" i="37"/>
  <c r="I1812" i="37"/>
  <c r="I1807" i="37"/>
  <c r="I1805" i="37"/>
  <c r="I1804" i="37"/>
  <c r="I1798" i="37"/>
  <c r="I1797" i="37"/>
  <c r="I1791" i="37"/>
  <c r="I1773" i="37"/>
  <c r="I1766" i="37"/>
  <c r="I1762" i="37"/>
  <c r="I1738" i="37"/>
  <c r="I2772" i="37"/>
  <c r="I1715" i="37"/>
  <c r="I1709" i="37"/>
  <c r="I1705" i="37"/>
  <c r="I1703" i="37"/>
  <c r="I1701" i="37"/>
  <c r="I1699" i="37"/>
  <c r="I2771" i="37"/>
  <c r="I1679" i="37"/>
  <c r="I2770" i="37"/>
  <c r="I2769" i="37"/>
  <c r="I2768" i="37"/>
  <c r="I1665" i="37"/>
  <c r="I1649" i="37"/>
  <c r="I2767" i="37"/>
  <c r="I1636" i="37"/>
  <c r="I1631" i="37"/>
  <c r="I1618" i="37"/>
  <c r="I1604" i="37"/>
  <c r="I1596" i="37"/>
  <c r="I1594" i="37"/>
  <c r="I1592" i="37"/>
  <c r="I1588" i="37"/>
  <c r="I1570" i="37"/>
  <c r="I1566" i="37"/>
  <c r="I1564" i="37"/>
  <c r="I1558" i="37"/>
  <c r="I2766" i="37"/>
  <c r="I1557" i="37"/>
  <c r="I1553" i="37"/>
  <c r="I1545" i="37"/>
  <c r="I1540" i="37"/>
  <c r="I1538" i="37"/>
  <c r="I1531" i="37"/>
  <c r="I1530" i="37"/>
  <c r="I1529" i="37"/>
  <c r="I1526" i="37"/>
  <c r="I1525" i="37"/>
  <c r="I1524" i="37"/>
  <c r="I1519" i="37"/>
  <c r="I1513" i="37"/>
  <c r="I1511" i="37"/>
  <c r="I1501" i="37"/>
  <c r="I1500" i="37"/>
  <c r="I1496" i="37"/>
  <c r="I1492" i="37"/>
  <c r="I1485" i="37"/>
  <c r="I2765" i="37"/>
  <c r="I1483" i="37"/>
  <c r="I1480" i="37"/>
  <c r="I1472" i="37"/>
  <c r="I1465" i="37"/>
  <c r="I1458" i="37"/>
  <c r="I1457" i="37"/>
  <c r="I1449" i="37"/>
  <c r="I1443" i="37"/>
  <c r="I2764" i="37"/>
  <c r="I2763" i="37"/>
  <c r="I2762" i="37"/>
  <c r="I1437" i="37"/>
  <c r="I1435" i="37"/>
  <c r="I1428" i="37"/>
  <c r="I1427" i="37"/>
  <c r="I1417" i="37"/>
  <c r="I1412" i="37"/>
  <c r="I1399" i="37"/>
  <c r="I1392" i="37"/>
  <c r="I1391" i="37"/>
  <c r="I1378" i="37"/>
  <c r="I1354" i="37"/>
  <c r="I2761" i="37"/>
  <c r="I2760" i="37"/>
  <c r="I1304" i="37"/>
  <c r="I35" i="37"/>
  <c r="I2759" i="37"/>
  <c r="I33" i="37"/>
  <c r="I32" i="37"/>
  <c r="I31" i="37"/>
  <c r="I30" i="37"/>
  <c r="I2758" i="37"/>
  <c r="I29" i="37"/>
  <c r="I28" i="37"/>
  <c r="I2757" i="37"/>
  <c r="I2756" i="37"/>
  <c r="I2212" i="37"/>
  <c r="I2211" i="37"/>
  <c r="I2060" i="37"/>
  <c r="I2755" i="37"/>
  <c r="I2754" i="37"/>
  <c r="I2753" i="37"/>
  <c r="I2752" i="37"/>
  <c r="I2173" i="37"/>
  <c r="I2751" i="37"/>
  <c r="I2750" i="37"/>
  <c r="I1692" i="37"/>
  <c r="I2021" i="37"/>
  <c r="I1998" i="37"/>
  <c r="I2749" i="37"/>
  <c r="I3392" i="37"/>
  <c r="I2748" i="37"/>
  <c r="I2747" i="37"/>
  <c r="I2746" i="37"/>
  <c r="I2745" i="37"/>
  <c r="I2744" i="37"/>
  <c r="I2743" i="37"/>
  <c r="I2742" i="37"/>
  <c r="I2741" i="37"/>
  <c r="I2740" i="37"/>
  <c r="I2739" i="37"/>
  <c r="I2738" i="37"/>
  <c r="I2737" i="37"/>
  <c r="I2736" i="37"/>
  <c r="I2735" i="37"/>
  <c r="I2734" i="37"/>
  <c r="I2733" i="37"/>
  <c r="I2732" i="37"/>
  <c r="I2731" i="37"/>
  <c r="I2730" i="37"/>
  <c r="I2729" i="37"/>
  <c r="I2728" i="37"/>
  <c r="I2727" i="37"/>
  <c r="I2726" i="37"/>
  <c r="I2725" i="37"/>
  <c r="I2724" i="37"/>
  <c r="I2723" i="37"/>
  <c r="I2722" i="37"/>
  <c r="I2721" i="37"/>
  <c r="I2720" i="37"/>
  <c r="I2719" i="37"/>
  <c r="I2718" i="37"/>
  <c r="I2717" i="37"/>
  <c r="I2716" i="37"/>
  <c r="I2715" i="37"/>
  <c r="I2714" i="37"/>
  <c r="I2713" i="37"/>
  <c r="I2712" i="37"/>
  <c r="I2711" i="37"/>
  <c r="I2710" i="37"/>
  <c r="I2709" i="37"/>
  <c r="I2708" i="37"/>
  <c r="I2707" i="37"/>
  <c r="I2706" i="37"/>
  <c r="I2705" i="37"/>
  <c r="I2704" i="37"/>
  <c r="I2703" i="37"/>
  <c r="I2702" i="37"/>
  <c r="I2701" i="37"/>
  <c r="I2700" i="37"/>
  <c r="I2699" i="37"/>
  <c r="I2698" i="37"/>
  <c r="I2697" i="37"/>
  <c r="I2696" i="37"/>
  <c r="I2695" i="37"/>
  <c r="I2694" i="37"/>
  <c r="I2693" i="37"/>
  <c r="I2692" i="37"/>
  <c r="I2691" i="37"/>
  <c r="I2690" i="37"/>
  <c r="I2689" i="37"/>
  <c r="I2688" i="37"/>
  <c r="I2687" i="37"/>
  <c r="I2686" i="37"/>
  <c r="I2685" i="37"/>
  <c r="I2684" i="37"/>
  <c r="I2683" i="37"/>
  <c r="I2682" i="37"/>
  <c r="I2681" i="37"/>
  <c r="I2680" i="37"/>
  <c r="I2679" i="37"/>
  <c r="I2678" i="37"/>
  <c r="I2677" i="37"/>
  <c r="I2676" i="37"/>
  <c r="I2675" i="37"/>
  <c r="I2674" i="37"/>
  <c r="I2673" i="37"/>
  <c r="I2672" i="37"/>
  <c r="I2671" i="37"/>
  <c r="I2670" i="37"/>
  <c r="I2669" i="37"/>
  <c r="I2668" i="37"/>
  <c r="I2667" i="37"/>
  <c r="I2666" i="37"/>
  <c r="I2665" i="37"/>
  <c r="I2664" i="37"/>
  <c r="I2663" i="37"/>
  <c r="I2662" i="37"/>
  <c r="I2661" i="37"/>
  <c r="I2660" i="37"/>
  <c r="I2659" i="37"/>
  <c r="I2658" i="37"/>
  <c r="I2657" i="37"/>
  <c r="I2656" i="37"/>
  <c r="I2655" i="37"/>
  <c r="I2654" i="37"/>
  <c r="I2653" i="37"/>
  <c r="I2652" i="37"/>
  <c r="I2651" i="37"/>
  <c r="I2650" i="37"/>
  <c r="I2649" i="37"/>
  <c r="I2648" i="37"/>
  <c r="I2647" i="37"/>
  <c r="I2646" i="37"/>
  <c r="I2645" i="37"/>
  <c r="I2644" i="37"/>
  <c r="I2643" i="37"/>
  <c r="I2642" i="37"/>
  <c r="I2641" i="37"/>
  <c r="I2640" i="37"/>
  <c r="I2639" i="37"/>
  <c r="I2638" i="37"/>
  <c r="I2637" i="37"/>
  <c r="I2636" i="37"/>
  <c r="I2635" i="37"/>
  <c r="I2634" i="37"/>
  <c r="I2633" i="37"/>
  <c r="I2632" i="37"/>
  <c r="I2631" i="37"/>
  <c r="I2630" i="37"/>
  <c r="I2629" i="37"/>
  <c r="I2628" i="37"/>
  <c r="I2627" i="37"/>
  <c r="I2626" i="37"/>
  <c r="I2625" i="37"/>
  <c r="I2624" i="37"/>
  <c r="I2623" i="37"/>
  <c r="I2622" i="37"/>
  <c r="I2621" i="37"/>
  <c r="I2620" i="37"/>
  <c r="I2619" i="37"/>
  <c r="I2618" i="37"/>
  <c r="I2617" i="37"/>
  <c r="I2616" i="37"/>
  <c r="I2615" i="37"/>
  <c r="I2614" i="37"/>
  <c r="I2613" i="37"/>
  <c r="I2612" i="37"/>
  <c r="I2611" i="37"/>
  <c r="I2610" i="37"/>
  <c r="I2609" i="37"/>
  <c r="I2608" i="37"/>
  <c r="I2607" i="37"/>
  <c r="I2606" i="37"/>
  <c r="I2605" i="37"/>
  <c r="I2604" i="37"/>
  <c r="I2603" i="37"/>
  <c r="I2602" i="37"/>
  <c r="I2601" i="37"/>
  <c r="I2600" i="37"/>
  <c r="I2599" i="37"/>
  <c r="I2598" i="37"/>
  <c r="I2597" i="37"/>
  <c r="I2596" i="37"/>
  <c r="I2595" i="37"/>
  <c r="I2594" i="37"/>
  <c r="I2593" i="37"/>
  <c r="I2592" i="37"/>
  <c r="I2591" i="37"/>
  <c r="I2590" i="37"/>
  <c r="I2589" i="37"/>
  <c r="I2588" i="37"/>
  <c r="I2587" i="37"/>
  <c r="I2586" i="37"/>
  <c r="I2585" i="37"/>
  <c r="I2584" i="37"/>
  <c r="I2583" i="37"/>
  <c r="I2582" i="37"/>
  <c r="I2581" i="37"/>
  <c r="I2580" i="37"/>
  <c r="I2579" i="37"/>
  <c r="I2578" i="37"/>
  <c r="I2577" i="37"/>
  <c r="I2576" i="37"/>
  <c r="I2575" i="37"/>
  <c r="I2574" i="37"/>
  <c r="I2573" i="37"/>
  <c r="I2572" i="37"/>
  <c r="I2571" i="37"/>
  <c r="I2570" i="37"/>
  <c r="I2569" i="37"/>
  <c r="I2568" i="37"/>
  <c r="I2567" i="37"/>
  <c r="I2566" i="37"/>
  <c r="I2565" i="37"/>
  <c r="I2564" i="37"/>
  <c r="I2563" i="37"/>
  <c r="I2562" i="37"/>
  <c r="I2561" i="37"/>
  <c r="I2560" i="37"/>
  <c r="I2559" i="37"/>
  <c r="I2558" i="37"/>
  <c r="I2557" i="37"/>
  <c r="I2556" i="37"/>
  <c r="I2555" i="37"/>
  <c r="I2554" i="37"/>
  <c r="I2553" i="37"/>
  <c r="I2312" i="37"/>
  <c r="I2303" i="37"/>
  <c r="I2302" i="37"/>
  <c r="I2296" i="37"/>
  <c r="I2295" i="37"/>
  <c r="I2294" i="37"/>
  <c r="I2293" i="37"/>
  <c r="I2288" i="37"/>
  <c r="I2287" i="37"/>
  <c r="I2286" i="37"/>
  <c r="I2282" i="37"/>
  <c r="I2277" i="37"/>
  <c r="I2275" i="37"/>
  <c r="I2274" i="37"/>
  <c r="I2273" i="37"/>
  <c r="I2271" i="37"/>
  <c r="I2267" i="37"/>
  <c r="I2266" i="37"/>
  <c r="I2264" i="37"/>
  <c r="I2263" i="37"/>
  <c r="I2262" i="37"/>
  <c r="I2258" i="37"/>
  <c r="I2253" i="37"/>
  <c r="I2246" i="37"/>
  <c r="I2243" i="37"/>
  <c r="I2238" i="37"/>
  <c r="I2234" i="37"/>
  <c r="I2232" i="37"/>
  <c r="I2230" i="37"/>
  <c r="I2228" i="37"/>
  <c r="I2227" i="37"/>
  <c r="I2224" i="37"/>
  <c r="I2222" i="37"/>
  <c r="I2216" i="37"/>
  <c r="I2210" i="37"/>
  <c r="I2208" i="37"/>
  <c r="I2207" i="37"/>
  <c r="I2206" i="37"/>
  <c r="I2205" i="37"/>
  <c r="I2204" i="37"/>
  <c r="I2203" i="37"/>
  <c r="I2200" i="37"/>
  <c r="I2199" i="37"/>
  <c r="I2197" i="37"/>
  <c r="I2195" i="37"/>
  <c r="I2194" i="37"/>
  <c r="I2192" i="37"/>
  <c r="I2191" i="37"/>
  <c r="I2190" i="37"/>
  <c r="I2189" i="37"/>
  <c r="I2188" i="37"/>
  <c r="I2187" i="37"/>
  <c r="I2185" i="37"/>
  <c r="I2181" i="37"/>
  <c r="I2178" i="37"/>
  <c r="I2177" i="37"/>
  <c r="I2174" i="37"/>
  <c r="I2172" i="37"/>
  <c r="I2171" i="37"/>
  <c r="I2170" i="37"/>
  <c r="I2168" i="37"/>
  <c r="I2166" i="37"/>
  <c r="I2164" i="37"/>
  <c r="I2163" i="37"/>
  <c r="I2161" i="37"/>
  <c r="I2158" i="37"/>
  <c r="I2157" i="37"/>
  <c r="I2156" i="37"/>
  <c r="I2155" i="37"/>
  <c r="I2154" i="37"/>
  <c r="I2153" i="37"/>
  <c r="I2152" i="37"/>
  <c r="I2151" i="37"/>
  <c r="I2150" i="37"/>
  <c r="I2149" i="37"/>
  <c r="I2148" i="37"/>
  <c r="I2147" i="37"/>
  <c r="I2146" i="37"/>
  <c r="I2145" i="37"/>
  <c r="I2144" i="37"/>
  <c r="I2142" i="37"/>
  <c r="I2141" i="37"/>
  <c r="I2140" i="37"/>
  <c r="I2139" i="37"/>
  <c r="I2138" i="37"/>
  <c r="I2136" i="37"/>
  <c r="I2135" i="37"/>
  <c r="I2134" i="37"/>
  <c r="I2133" i="37"/>
  <c r="I2130" i="37"/>
  <c r="I2128" i="37"/>
  <c r="I2127" i="37"/>
  <c r="I2126" i="37"/>
  <c r="I2125" i="37"/>
  <c r="I2124" i="37"/>
  <c r="I2123" i="37"/>
  <c r="I2122" i="37"/>
  <c r="I2121" i="37"/>
  <c r="I2120" i="37"/>
  <c r="I2118" i="37"/>
  <c r="I2116" i="37"/>
  <c r="I2115" i="37"/>
  <c r="I2114" i="37"/>
  <c r="I2113" i="37"/>
  <c r="I2112" i="37"/>
  <c r="I2111" i="37"/>
  <c r="I2110" i="37"/>
  <c r="I2109" i="37"/>
  <c r="I2107" i="37"/>
  <c r="I2106" i="37"/>
  <c r="I2105" i="37"/>
  <c r="I2104" i="37"/>
  <c r="I2103" i="37"/>
  <c r="I2102" i="37"/>
  <c r="I2101" i="37"/>
  <c r="I2100" i="37"/>
  <c r="I2098" i="37"/>
  <c r="I2096" i="37"/>
  <c r="I2095" i="37"/>
  <c r="I2094" i="37"/>
  <c r="I2093" i="37"/>
  <c r="I2091" i="37"/>
  <c r="I2089" i="37"/>
  <c r="I2088" i="37"/>
  <c r="I2087" i="37"/>
  <c r="I2085" i="37"/>
  <c r="I2084" i="37"/>
  <c r="I2083" i="37"/>
  <c r="I2082" i="37"/>
  <c r="I2080" i="37"/>
  <c r="I2079" i="37"/>
  <c r="I2078" i="37"/>
  <c r="I2077" i="37"/>
  <c r="I2075" i="37"/>
  <c r="I2074" i="37"/>
  <c r="I2073" i="37"/>
  <c r="I2072" i="37"/>
  <c r="I2071" i="37"/>
  <c r="I2070" i="37"/>
  <c r="I2069" i="37"/>
  <c r="I2068" i="37"/>
  <c r="I2067" i="37"/>
  <c r="I2066" i="37"/>
  <c r="I2065" i="37"/>
  <c r="I2063" i="37"/>
  <c r="I2062" i="37"/>
  <c r="I2061" i="37"/>
  <c r="I2059" i="37"/>
  <c r="I2057" i="37"/>
  <c r="I2056" i="37"/>
  <c r="I2055" i="37"/>
  <c r="I2054" i="37"/>
  <c r="I2053" i="37"/>
  <c r="I2052" i="37"/>
  <c r="I2050" i="37"/>
  <c r="I2047" i="37"/>
  <c r="I2045" i="37"/>
  <c r="I2044" i="37"/>
  <c r="I2042" i="37"/>
  <c r="I2040" i="37"/>
  <c r="I2039" i="37"/>
  <c r="I2038" i="37"/>
  <c r="I2037" i="37"/>
  <c r="I2033" i="37"/>
  <c r="I2032" i="37"/>
  <c r="I2031" i="37"/>
  <c r="I2030" i="37"/>
  <c r="I2027" i="37"/>
  <c r="I2026" i="37"/>
  <c r="I2024" i="37"/>
  <c r="I2023" i="37"/>
  <c r="I2022" i="37"/>
  <c r="I2020" i="37"/>
  <c r="I2018" i="37"/>
  <c r="I2015" i="37"/>
  <c r="I2014" i="37"/>
  <c r="I2012" i="37"/>
  <c r="I2011" i="37"/>
  <c r="I2010" i="37"/>
  <c r="I2008" i="37"/>
  <c r="I2007" i="37"/>
  <c r="I2003" i="37"/>
  <c r="I2002" i="37"/>
  <c r="I2000" i="37"/>
  <c r="I1999" i="37"/>
  <c r="I1997" i="37"/>
  <c r="I1996" i="37"/>
  <c r="I1993" i="37"/>
  <c r="I1992" i="37"/>
  <c r="I1991" i="37"/>
  <c r="I1990" i="37"/>
  <c r="I1988" i="37"/>
  <c r="I1987" i="37"/>
  <c r="I1986" i="37"/>
  <c r="I1985" i="37"/>
  <c r="I1983" i="37"/>
  <c r="I1982" i="37"/>
  <c r="I1981" i="37"/>
  <c r="I1980" i="37"/>
  <c r="I1979" i="37"/>
  <c r="I1978" i="37"/>
  <c r="I1977" i="37"/>
  <c r="I1976" i="37"/>
  <c r="I1975" i="37"/>
  <c r="I1974" i="37"/>
  <c r="I1973" i="37"/>
  <c r="I1970" i="37"/>
  <c r="I1969" i="37"/>
  <c r="I1968" i="37"/>
  <c r="I1967" i="37"/>
  <c r="I1966" i="37"/>
  <c r="I1965" i="37"/>
  <c r="I1961" i="37"/>
  <c r="I1960" i="37"/>
  <c r="I1959" i="37"/>
  <c r="I1958" i="37"/>
  <c r="I1957" i="37"/>
  <c r="I1955" i="37"/>
  <c r="I1954" i="37"/>
  <c r="I1953" i="37"/>
  <c r="I1952" i="37"/>
  <c r="I1951" i="37"/>
  <c r="I1950" i="37"/>
  <c r="I1949" i="37"/>
  <c r="I1948" i="37"/>
  <c r="I1945" i="37"/>
  <c r="I1942" i="37"/>
  <c r="I1941" i="37"/>
  <c r="I1939" i="37"/>
  <c r="I1938" i="37"/>
  <c r="I1931" i="37"/>
  <c r="I1930" i="37"/>
  <c r="I1929" i="37"/>
  <c r="I1927" i="37"/>
  <c r="I1926" i="37"/>
  <c r="I1925" i="37"/>
  <c r="I1924" i="37"/>
  <c r="I1923" i="37"/>
  <c r="I1922" i="37"/>
  <c r="I1921" i="37"/>
  <c r="I1920" i="37"/>
  <c r="I1916" i="37"/>
  <c r="I1914" i="37"/>
  <c r="I1913" i="37"/>
  <c r="I1911" i="37"/>
  <c r="I1908" i="37"/>
  <c r="I1907" i="37"/>
  <c r="I1906" i="37"/>
  <c r="I1904" i="37"/>
  <c r="I1902" i="37"/>
  <c r="I1900" i="37"/>
  <c r="I1899" i="37"/>
  <c r="I1898" i="37"/>
  <c r="I1896" i="37"/>
  <c r="I1895" i="37"/>
  <c r="I1884" i="37"/>
  <c r="I1883" i="37"/>
  <c r="I1881" i="37"/>
  <c r="I1879" i="37"/>
  <c r="I1877" i="37"/>
  <c r="I1876" i="37"/>
  <c r="I1875" i="37"/>
  <c r="I1874" i="37"/>
  <c r="I1873" i="37"/>
  <c r="I1872" i="37"/>
  <c r="I1871" i="37"/>
  <c r="I1870" i="37"/>
  <c r="I1868" i="37"/>
  <c r="I1867" i="37"/>
  <c r="I1866" i="37"/>
  <c r="I1865" i="37"/>
  <c r="I1864" i="37"/>
  <c r="I1863" i="37"/>
  <c r="I1860" i="37"/>
  <c r="I1859" i="37"/>
  <c r="I1858" i="37"/>
  <c r="I1857" i="37"/>
  <c r="I1856" i="37"/>
  <c r="I1855" i="37"/>
  <c r="I1853" i="37"/>
  <c r="I1847" i="37"/>
  <c r="I1845" i="37"/>
  <c r="I1844" i="37"/>
  <c r="I1843" i="37"/>
  <c r="I1842" i="37"/>
  <c r="I1841" i="37"/>
  <c r="I1840" i="37"/>
  <c r="I1839" i="37"/>
  <c r="I1834" i="37"/>
  <c r="I1833" i="37"/>
  <c r="I1832" i="37"/>
  <c r="I1831" i="37"/>
  <c r="I1830" i="37"/>
  <c r="I1829" i="37"/>
  <c r="I1827" i="37"/>
  <c r="I1825" i="37"/>
  <c r="I1823" i="37"/>
  <c r="I1821" i="37"/>
  <c r="I1820" i="37"/>
  <c r="I1819" i="37"/>
  <c r="I1818" i="37"/>
  <c r="I1817" i="37"/>
  <c r="I1816" i="37"/>
  <c r="I1811" i="37"/>
  <c r="I1810" i="37"/>
  <c r="I1809" i="37"/>
  <c r="I1806" i="37"/>
  <c r="I1801" i="37"/>
  <c r="I1800" i="37"/>
  <c r="I1796" i="37"/>
  <c r="I1795" i="37"/>
  <c r="I1794" i="37"/>
  <c r="I1790" i="37"/>
  <c r="I1788" i="37"/>
  <c r="I1787" i="37"/>
  <c r="I1786" i="37"/>
  <c r="I1785" i="37"/>
  <c r="I1783" i="37"/>
  <c r="I1782" i="37"/>
  <c r="I1778" i="37"/>
  <c r="I1776" i="37"/>
  <c r="I1775" i="37"/>
  <c r="I1774" i="37"/>
  <c r="I1772" i="37"/>
  <c r="I1770" i="37"/>
  <c r="I1769" i="37"/>
  <c r="I1768" i="37"/>
  <c r="I1765" i="37"/>
  <c r="I1764" i="37"/>
  <c r="I1761" i="37"/>
  <c r="I1760" i="37"/>
  <c r="I1752" i="37"/>
  <c r="I1751" i="37"/>
  <c r="I1749" i="37"/>
  <c r="I1746" i="37"/>
  <c r="I1744" i="37"/>
  <c r="I1743" i="37"/>
  <c r="I1742" i="37"/>
  <c r="I1741" i="37"/>
  <c r="I1740" i="37"/>
  <c r="I1739" i="37"/>
  <c r="I1736" i="37"/>
  <c r="I1735" i="37"/>
  <c r="I1734" i="37"/>
  <c r="I1729" i="37"/>
  <c r="I1728" i="37"/>
  <c r="I1725" i="37"/>
  <c r="I1723" i="37"/>
  <c r="I1722" i="37"/>
  <c r="I1721" i="37"/>
  <c r="I1720" i="37"/>
  <c r="I1718" i="37"/>
  <c r="I1717" i="37"/>
  <c r="I1716" i="37"/>
  <c r="I1714" i="37"/>
  <c r="I1713" i="37"/>
  <c r="I1712" i="37"/>
  <c r="I1708" i="37"/>
  <c r="I1707" i="37"/>
  <c r="I1706" i="37"/>
  <c r="I1704" i="37"/>
  <c r="I1702" i="37"/>
  <c r="I1698" i="37"/>
  <c r="I1697" i="37"/>
  <c r="I1696" i="37"/>
  <c r="I1695" i="37"/>
  <c r="I1694" i="37"/>
  <c r="I1691" i="37"/>
  <c r="I1690" i="37"/>
  <c r="I1689" i="37"/>
  <c r="I1687" i="37"/>
  <c r="I1686" i="37"/>
  <c r="I1685" i="37"/>
  <c r="I1683" i="37"/>
  <c r="I1680" i="37"/>
  <c r="I1678" i="37"/>
  <c r="I1675" i="37"/>
  <c r="I1674" i="37"/>
  <c r="I1673" i="37"/>
  <c r="I1672" i="37"/>
  <c r="I1671" i="37"/>
  <c r="I1670" i="37"/>
  <c r="I1668" i="37"/>
  <c r="I1666" i="37"/>
  <c r="I1664" i="37"/>
  <c r="I1663" i="37"/>
  <c r="I1662" i="37"/>
  <c r="I1660" i="37"/>
  <c r="I1659" i="37"/>
  <c r="I1658" i="37"/>
  <c r="I1657" i="37"/>
  <c r="I1655" i="37"/>
  <c r="I1654" i="37"/>
  <c r="I1653" i="37"/>
  <c r="I1652" i="37"/>
  <c r="I1651" i="37"/>
  <c r="I1645" i="37"/>
  <c r="I1643" i="37"/>
  <c r="I1642" i="37"/>
  <c r="I1641" i="37"/>
  <c r="I1639" i="37"/>
  <c r="I1637" i="37"/>
  <c r="I1635" i="37"/>
  <c r="I1630" i="37"/>
  <c r="I1629" i="37"/>
  <c r="I1628" i="37"/>
  <c r="I1627" i="37"/>
  <c r="I1626" i="37"/>
  <c r="I1625" i="37"/>
  <c r="I1622" i="37"/>
  <c r="I1621" i="37"/>
  <c r="I1620" i="37"/>
  <c r="I1617" i="37"/>
  <c r="I1615" i="37"/>
  <c r="I1614" i="37"/>
  <c r="I1613" i="37"/>
  <c r="I1612" i="37"/>
  <c r="I1610" i="37"/>
  <c r="I1609" i="37"/>
  <c r="I1608" i="37"/>
  <c r="I1607" i="37"/>
  <c r="I1605" i="37"/>
  <c r="I1603" i="37"/>
  <c r="I1602" i="37"/>
  <c r="I1600" i="37"/>
  <c r="I1599" i="37"/>
  <c r="I1598" i="37"/>
  <c r="I1593" i="37"/>
  <c r="I1591" i="37"/>
  <c r="I1587" i="37"/>
  <c r="I1586" i="37"/>
  <c r="I1585" i="37"/>
  <c r="I1584" i="37"/>
  <c r="I1583" i="37"/>
  <c r="I1582" i="37"/>
  <c r="I1581" i="37"/>
  <c r="I1579" i="37"/>
  <c r="I1576" i="37"/>
  <c r="I1575" i="37"/>
  <c r="I1573" i="37"/>
  <c r="I1572" i="37"/>
  <c r="I1563" i="37"/>
  <c r="I1562" i="37"/>
  <c r="I1561" i="37"/>
  <c r="I1556" i="37"/>
  <c r="I1555" i="37"/>
  <c r="I1554" i="37"/>
  <c r="I1549" i="37"/>
  <c r="I1548" i="37"/>
  <c r="I1546" i="37"/>
  <c r="I1544" i="37"/>
  <c r="I1542" i="37"/>
  <c r="I1537" i="37"/>
  <c r="I1536" i="37"/>
  <c r="I1534" i="37"/>
  <c r="I1528" i="37"/>
  <c r="I1527" i="37"/>
  <c r="I1521" i="37"/>
  <c r="I1520" i="37"/>
  <c r="I1515" i="37"/>
  <c r="I1512" i="37"/>
  <c r="I1510" i="37"/>
  <c r="I1509" i="37"/>
  <c r="I1508" i="37"/>
  <c r="I1504" i="37"/>
  <c r="I1502" i="37"/>
  <c r="I1494" i="37"/>
  <c r="I1487" i="37"/>
  <c r="I1486" i="37"/>
  <c r="I1479" i="37"/>
  <c r="I1476" i="37"/>
  <c r="I1473" i="37"/>
  <c r="I1469" i="37"/>
  <c r="I1467" i="37"/>
  <c r="I1464" i="37"/>
  <c r="I1463" i="37"/>
  <c r="I1462" i="37"/>
  <c r="I1451" i="37"/>
  <c r="I1447" i="37"/>
  <c r="I1439" i="37"/>
  <c r="I1431" i="37"/>
  <c r="I1424" i="37"/>
  <c r="I1415" i="37"/>
  <c r="I1413" i="37"/>
  <c r="I1408" i="37"/>
  <c r="I1402" i="37"/>
  <c r="I1398" i="37"/>
  <c r="I1396" i="37"/>
  <c r="I1382" i="37"/>
  <c r="I1379" i="37"/>
  <c r="I1374" i="37"/>
  <c r="I1359" i="37"/>
  <c r="I1356" i="37"/>
  <c r="I1355" i="37"/>
  <c r="I1351" i="37"/>
  <c r="I1350" i="37"/>
  <c r="I1348" i="37"/>
  <c r="I1347" i="37"/>
  <c r="I1346" i="37"/>
  <c r="I1344" i="37"/>
  <c r="I1339" i="37"/>
  <c r="I1336" i="37"/>
  <c r="I1335" i="37"/>
  <c r="I1334" i="37"/>
  <c r="I1333" i="37"/>
  <c r="I1332" i="37"/>
  <c r="I1324" i="37"/>
  <c r="I1322" i="37"/>
  <c r="I1321" i="37"/>
  <c r="I1320" i="37"/>
  <c r="I1318" i="37"/>
  <c r="I1317" i="37"/>
  <c r="I1316" i="37"/>
  <c r="I1315" i="37"/>
  <c r="I1314" i="37"/>
  <c r="I1313" i="37"/>
  <c r="I1312" i="37"/>
  <c r="I1309" i="37"/>
  <c r="I1306" i="37"/>
  <c r="I1303" i="37"/>
  <c r="I1302" i="37"/>
  <c r="I1299" i="37"/>
  <c r="I1298" i="37"/>
  <c r="I1297" i="37"/>
  <c r="I1296" i="37"/>
  <c r="I1293" i="37"/>
  <c r="I1292" i="37"/>
  <c r="I1291" i="37"/>
  <c r="I1289" i="37"/>
  <c r="I1288" i="37"/>
  <c r="I1285" i="37"/>
  <c r="I1284" i="37"/>
  <c r="I1283" i="37"/>
  <c r="I1281" i="37"/>
  <c r="I1280" i="37"/>
  <c r="I1279" i="37"/>
  <c r="I1276" i="37"/>
  <c r="I1274" i="37"/>
  <c r="I1273" i="37"/>
  <c r="I1270" i="37"/>
  <c r="I1269" i="37"/>
  <c r="I1268" i="37"/>
  <c r="I1267" i="37"/>
  <c r="I1266" i="37"/>
  <c r="I1265" i="37"/>
  <c r="I1264" i="37"/>
  <c r="I1261" i="37"/>
  <c r="I1258" i="37"/>
  <c r="I1256" i="37"/>
  <c r="I1254" i="37"/>
  <c r="I1253" i="37"/>
  <c r="I1252" i="37"/>
  <c r="I1251" i="37"/>
  <c r="I1250" i="37"/>
  <c r="I1247" i="37"/>
  <c r="I1246" i="37"/>
  <c r="I1245" i="37"/>
  <c r="I1244" i="37"/>
  <c r="I1243" i="37"/>
  <c r="I1241" i="37"/>
  <c r="I1240" i="37"/>
  <c r="I1239" i="37"/>
  <c r="I1237" i="37"/>
  <c r="I1236" i="37"/>
  <c r="I1235" i="37"/>
  <c r="I1234" i="37"/>
  <c r="I1233" i="37"/>
  <c r="I1231" i="37"/>
  <c r="I1230" i="37"/>
  <c r="I1229" i="37"/>
  <c r="I1228" i="37"/>
  <c r="I1225" i="37"/>
  <c r="I1224" i="37"/>
  <c r="I1222" i="37"/>
  <c r="I1220" i="37"/>
  <c r="I1219" i="37"/>
  <c r="I1218" i="37"/>
  <c r="I1217" i="37"/>
  <c r="I1216" i="37"/>
  <c r="I1212" i="37"/>
  <c r="I1211" i="37"/>
  <c r="I1208" i="37"/>
  <c r="I1207" i="37"/>
  <c r="I1205" i="37"/>
  <c r="I1204" i="37"/>
  <c r="I1203" i="37"/>
  <c r="I1200" i="37"/>
  <c r="I1198" i="37"/>
  <c r="I1197" i="37"/>
  <c r="I1195" i="37"/>
  <c r="I1194" i="37"/>
  <c r="I1193" i="37"/>
  <c r="I1192" i="37"/>
  <c r="I1190" i="37"/>
  <c r="I1189" i="37"/>
  <c r="I1187" i="37"/>
  <c r="I1183" i="37"/>
  <c r="I1182" i="37"/>
  <c r="I1179" i="37"/>
  <c r="I1178" i="37"/>
  <c r="I1177" i="37"/>
  <c r="I1175" i="37"/>
  <c r="I1174" i="37"/>
  <c r="I1171" i="37"/>
  <c r="I1170" i="37"/>
  <c r="I1169" i="37"/>
  <c r="I1168" i="37"/>
  <c r="I1167" i="37"/>
  <c r="I1166" i="37"/>
  <c r="I1165" i="37"/>
  <c r="I1164" i="37"/>
  <c r="I1163" i="37"/>
  <c r="I1162" i="37"/>
  <c r="I1161" i="37"/>
  <c r="I1159" i="37"/>
  <c r="I1158" i="37"/>
  <c r="I1156" i="37"/>
  <c r="I1155" i="37"/>
  <c r="I1154" i="37"/>
  <c r="I1152" i="37"/>
  <c r="I1151" i="37"/>
  <c r="I1149" i="37"/>
  <c r="I1148" i="37"/>
  <c r="I1147" i="37"/>
  <c r="I1146" i="37"/>
  <c r="I1145" i="37"/>
  <c r="I1144" i="37"/>
  <c r="I1143" i="37"/>
  <c r="I1142" i="37"/>
  <c r="I1141" i="37"/>
  <c r="I1139" i="37"/>
  <c r="I1137" i="37"/>
  <c r="I1135" i="37"/>
  <c r="I1133" i="37"/>
  <c r="I1132" i="37"/>
  <c r="I1131" i="37"/>
  <c r="I1130" i="37"/>
  <c r="I1129" i="37"/>
  <c r="I1128" i="37"/>
  <c r="I1127" i="37"/>
  <c r="I1126" i="37"/>
  <c r="I1125" i="37"/>
  <c r="I1122" i="37"/>
  <c r="I1121" i="37"/>
  <c r="I1120" i="37"/>
  <c r="I1115" i="37"/>
  <c r="I1114" i="37"/>
  <c r="I1113" i="37"/>
  <c r="I1112" i="37"/>
  <c r="I1111" i="37"/>
  <c r="I1110" i="37"/>
  <c r="I1109" i="37"/>
  <c r="I1108" i="37"/>
  <c r="I1106" i="37"/>
  <c r="I1105" i="37"/>
  <c r="I1104" i="37"/>
  <c r="I1103" i="37"/>
  <c r="I1101" i="37"/>
  <c r="I1100" i="37"/>
  <c r="I1099" i="37"/>
  <c r="I1098" i="37"/>
  <c r="I1096" i="37"/>
  <c r="I1094" i="37"/>
  <c r="I1093" i="37"/>
  <c r="I1092" i="37"/>
  <c r="I1091" i="37"/>
  <c r="I1090" i="37"/>
  <c r="I1088" i="37"/>
  <c r="I1087" i="37"/>
  <c r="I1085" i="37"/>
  <c r="I1083" i="37"/>
  <c r="I1082" i="37"/>
  <c r="I1081" i="37"/>
  <c r="I1080" i="37"/>
  <c r="I1079" i="37"/>
  <c r="I1078" i="37"/>
  <c r="I1077" i="37"/>
  <c r="I1075" i="37"/>
  <c r="I1072" i="37"/>
  <c r="I1070" i="37"/>
  <c r="I1069" i="37"/>
  <c r="I1067" i="37"/>
  <c r="I1066" i="37"/>
  <c r="I1063" i="37"/>
  <c r="I1062" i="37"/>
  <c r="I1059" i="37"/>
  <c r="I1056" i="37"/>
  <c r="I1055" i="37"/>
  <c r="I1054" i="37"/>
  <c r="I1053" i="37"/>
  <c r="I1051" i="37"/>
  <c r="I1050" i="37"/>
  <c r="I1049" i="37"/>
  <c r="I1048" i="37"/>
  <c r="I1046" i="37"/>
  <c r="I1045" i="37"/>
  <c r="I1044" i="37"/>
  <c r="I1043" i="37"/>
  <c r="I1042" i="37"/>
  <c r="I1041" i="37"/>
  <c r="I1040" i="37"/>
  <c r="I1038" i="37"/>
  <c r="I1037" i="37"/>
  <c r="I1036" i="37"/>
  <c r="I1035" i="37"/>
  <c r="I1032" i="37"/>
  <c r="I1031" i="37"/>
  <c r="I1030" i="37"/>
  <c r="I1028" i="37"/>
  <c r="I1027" i="37"/>
  <c r="I1025" i="37"/>
  <c r="I1023" i="37"/>
  <c r="I1022" i="37"/>
  <c r="I1021" i="37"/>
  <c r="I1020" i="37"/>
  <c r="I1019" i="37"/>
  <c r="I1016" i="37"/>
  <c r="I1014" i="37"/>
  <c r="I1013" i="37"/>
  <c r="I1012" i="37"/>
  <c r="I1011" i="37"/>
  <c r="I1010" i="37"/>
  <c r="I1009" i="37"/>
  <c r="I1007" i="37"/>
  <c r="I1006" i="37"/>
  <c r="I1005" i="37"/>
  <c r="I1004" i="37"/>
  <c r="I1003" i="37"/>
  <c r="I1002" i="37"/>
  <c r="I999" i="37"/>
  <c r="I997" i="37"/>
  <c r="I996" i="37"/>
  <c r="I995" i="37"/>
  <c r="I994" i="37"/>
  <c r="I993" i="37"/>
  <c r="I991" i="37"/>
  <c r="I990" i="37"/>
  <c r="I988" i="37"/>
  <c r="I985" i="37"/>
  <c r="I984" i="37"/>
  <c r="I983" i="37"/>
  <c r="I982" i="37"/>
  <c r="I980" i="37"/>
  <c r="I979" i="37"/>
  <c r="I977" i="37"/>
  <c r="I976" i="37"/>
  <c r="I975" i="37"/>
  <c r="I974" i="37"/>
  <c r="I972" i="37"/>
  <c r="I971" i="37"/>
  <c r="I968" i="37"/>
  <c r="I965" i="37"/>
  <c r="I964" i="37"/>
  <c r="I963" i="37"/>
  <c r="I962" i="37"/>
  <c r="I961" i="37"/>
  <c r="I960" i="37"/>
  <c r="I959" i="37"/>
  <c r="I958" i="37"/>
  <c r="I957" i="37"/>
  <c r="I956" i="37"/>
  <c r="I954" i="37"/>
  <c r="I951" i="37"/>
  <c r="I949" i="37"/>
  <c r="I947" i="37"/>
  <c r="I944" i="37"/>
  <c r="I942" i="37"/>
  <c r="I940" i="37"/>
  <c r="I937" i="37"/>
  <c r="I935" i="37"/>
  <c r="I934" i="37"/>
  <c r="I931" i="37"/>
  <c r="I929" i="37"/>
  <c r="I927" i="37"/>
  <c r="I926" i="37"/>
  <c r="I925" i="37"/>
  <c r="I924" i="37"/>
  <c r="I923" i="37"/>
  <c r="I921" i="37"/>
  <c r="I919" i="37"/>
  <c r="I918" i="37"/>
  <c r="I917" i="37"/>
  <c r="I916" i="37"/>
  <c r="I915" i="37"/>
  <c r="I914" i="37"/>
  <c r="I913" i="37"/>
  <c r="I910" i="37"/>
  <c r="I909" i="37"/>
  <c r="I908" i="37"/>
  <c r="I907" i="37"/>
  <c r="I906" i="37"/>
  <c r="I905" i="37"/>
  <c r="I904" i="37"/>
  <c r="I902" i="37"/>
  <c r="I901" i="37"/>
  <c r="I898" i="37"/>
  <c r="I895" i="37"/>
  <c r="I894" i="37"/>
  <c r="I893" i="37"/>
  <c r="I892" i="37"/>
  <c r="I891" i="37"/>
  <c r="I889" i="37"/>
  <c r="I888" i="37"/>
  <c r="I883" i="37"/>
  <c r="I882" i="37"/>
  <c r="I881" i="37"/>
  <c r="I880" i="37"/>
  <c r="I878" i="37"/>
  <c r="I875" i="37"/>
  <c r="I873" i="37"/>
  <c r="I872" i="37"/>
  <c r="I871" i="37"/>
  <c r="I870" i="37"/>
  <c r="I869" i="37"/>
  <c r="I866" i="37"/>
  <c r="I865" i="37"/>
  <c r="I864" i="37"/>
  <c r="I863" i="37"/>
  <c r="I862" i="37"/>
  <c r="I859" i="37"/>
  <c r="I858" i="37"/>
  <c r="I855" i="37"/>
  <c r="I849" i="37"/>
  <c r="I847" i="37"/>
  <c r="I839" i="37"/>
  <c r="I838" i="37"/>
  <c r="I837" i="37"/>
  <c r="I836" i="37"/>
  <c r="I834" i="37"/>
  <c r="I832" i="37"/>
  <c r="I824" i="37"/>
  <c r="I821" i="37"/>
  <c r="I819" i="37"/>
  <c r="I818" i="37"/>
  <c r="I817" i="37"/>
  <c r="I808" i="37"/>
  <c r="I805" i="37"/>
  <c r="I804" i="37"/>
  <c r="I801" i="37"/>
  <c r="I798" i="37"/>
  <c r="I796" i="37"/>
  <c r="I783" i="37"/>
  <c r="I779" i="37"/>
  <c r="I766" i="37"/>
  <c r="I764" i="37"/>
  <c r="I758" i="37"/>
  <c r="I755" i="37"/>
  <c r="I750" i="37"/>
  <c r="I741" i="37"/>
  <c r="I716" i="37"/>
  <c r="I713" i="37"/>
  <c r="I709" i="37"/>
  <c r="I690" i="37"/>
  <c r="I592" i="37"/>
  <c r="I485" i="37"/>
  <c r="I455" i="37"/>
  <c r="I2552" i="37"/>
  <c r="I973" i="37"/>
  <c r="I2551" i="37"/>
  <c r="I2550" i="37"/>
  <c r="I2549" i="37"/>
  <c r="I2548" i="37"/>
  <c r="I638" i="37"/>
  <c r="I2547" i="37"/>
  <c r="I2546" i="37"/>
  <c r="I2545" i="37"/>
  <c r="I2544" i="37"/>
  <c r="I2543" i="37"/>
  <c r="I2542" i="37"/>
  <c r="I2541" i="37"/>
  <c r="I945" i="37"/>
  <c r="I2540" i="37"/>
  <c r="I2539" i="37"/>
  <c r="I2538" i="37"/>
  <c r="I1430" i="37"/>
  <c r="I243" i="37"/>
  <c r="I2537" i="37"/>
  <c r="I308" i="37"/>
  <c r="I2536" i="37"/>
  <c r="I2535" i="37"/>
  <c r="I2534" i="37"/>
  <c r="I2533" i="37"/>
  <c r="I2532" i="37"/>
  <c r="I1262" i="37"/>
  <c r="I278" i="37"/>
  <c r="I2531" i="37"/>
  <c r="I2530" i="37"/>
  <c r="I2529" i="37"/>
  <c r="I2311" i="37"/>
  <c r="I1777" i="37"/>
  <c r="I2307" i="37"/>
  <c r="I2528" i="37"/>
  <c r="I2215" i="37"/>
  <c r="I2310" i="37"/>
  <c r="I2527" i="37"/>
  <c r="I2526" i="37"/>
  <c r="I2276" i="37"/>
  <c r="I2219" i="37"/>
  <c r="I1971" i="37"/>
  <c r="I621" i="37"/>
  <c r="I653" i="37"/>
  <c r="I2525" i="37"/>
  <c r="I1272" i="37"/>
  <c r="I3385" i="37"/>
  <c r="I2524" i="37"/>
  <c r="I2237" i="37"/>
  <c r="I793" i="37"/>
  <c r="I509" i="37"/>
  <c r="I753" i="37"/>
  <c r="I1215" i="37"/>
  <c r="I589" i="37"/>
  <c r="I1387" i="37"/>
  <c r="I522" i="37"/>
  <c r="I1849" i="37"/>
  <c r="I1227" i="37"/>
  <c r="I1358" i="37"/>
  <c r="I429" i="37"/>
  <c r="I500" i="37"/>
  <c r="I691" i="37"/>
  <c r="I897" i="37"/>
  <c r="I1532" i="37"/>
  <c r="I789" i="37"/>
  <c r="I1173" i="37"/>
  <c r="I745" i="37"/>
  <c r="I933" i="37"/>
  <c r="I2523" i="37"/>
  <c r="I2522" i="37"/>
  <c r="I936" i="37"/>
  <c r="I776" i="37"/>
  <c r="I826" i="37"/>
  <c r="I729" i="37"/>
  <c r="I950" i="37"/>
  <c r="I1024" i="37"/>
  <c r="I809" i="37"/>
  <c r="I827" i="37"/>
  <c r="I2244" i="37"/>
  <c r="I1001" i="37"/>
  <c r="I807" i="37"/>
  <c r="I3399" i="37"/>
  <c r="I820" i="37"/>
  <c r="I812" i="37"/>
  <c r="I739" i="37"/>
  <c r="I718" i="37"/>
  <c r="I577" i="37"/>
  <c r="I742" i="37"/>
  <c r="I656" i="37"/>
  <c r="I724" i="37"/>
  <c r="I277" i="37"/>
  <c r="I1308" i="37"/>
  <c r="I628" i="37"/>
  <c r="I719" i="37"/>
  <c r="I498" i="37"/>
  <c r="I2521" i="37"/>
  <c r="I733" i="37"/>
  <c r="I828" i="37"/>
  <c r="I846" i="37"/>
  <c r="I730" i="37"/>
  <c r="I3410" i="37"/>
  <c r="I2520" i="37"/>
  <c r="I721" i="37"/>
  <c r="I867" i="37"/>
  <c r="I2519" i="37"/>
  <c r="I2518" i="37"/>
  <c r="I890" i="37"/>
  <c r="I1835" i="37"/>
  <c r="I967" i="37"/>
  <c r="I803" i="37"/>
  <c r="I978" i="37"/>
  <c r="I952" i="37"/>
  <c r="I1018" i="37"/>
  <c r="I857" i="37"/>
  <c r="I1414" i="37"/>
  <c r="I792" i="37"/>
  <c r="I852" i="37"/>
  <c r="I557" i="37"/>
  <c r="I2517" i="37"/>
  <c r="I2516" i="37"/>
  <c r="I2515" i="37"/>
  <c r="I37" i="37"/>
  <c r="I38" i="37"/>
  <c r="I39" i="37"/>
  <c r="I1327" i="37"/>
  <c r="I1474" i="37"/>
  <c r="I2213" i="37"/>
  <c r="I1337" i="37"/>
  <c r="I1307" i="37"/>
  <c r="I1362" i="37"/>
  <c r="I1287" i="37"/>
  <c r="I2514" i="37"/>
  <c r="I2513" i="37"/>
  <c r="I2512" i="37"/>
  <c r="I3417" i="37"/>
  <c r="I3384" i="37"/>
  <c r="I2316" i="37"/>
  <c r="I2511" i="37"/>
  <c r="I2510" i="37"/>
  <c r="I2509" i="37"/>
  <c r="I2508" i="37"/>
  <c r="I2507" i="37"/>
  <c r="I2506" i="37"/>
  <c r="I2505" i="37"/>
  <c r="I2504" i="37"/>
  <c r="I2503" i="37"/>
  <c r="I2214" i="37"/>
  <c r="I2209" i="37"/>
  <c r="I2202" i="37"/>
  <c r="I1571" i="37"/>
  <c r="I1567" i="37"/>
  <c r="I1507" i="37"/>
  <c r="I2502" i="37"/>
  <c r="I1498" i="37"/>
  <c r="I1468" i="37"/>
  <c r="I1466" i="37"/>
  <c r="I1432" i="37"/>
  <c r="I1425" i="37"/>
  <c r="I2501" i="37"/>
  <c r="I2500" i="37"/>
  <c r="I2499" i="37"/>
  <c r="I2498" i="37"/>
  <c r="I2497" i="37"/>
  <c r="I2496" i="37"/>
  <c r="I2495" i="37"/>
  <c r="I2494" i="37"/>
  <c r="I2493" i="37"/>
  <c r="I2492" i="37"/>
  <c r="I2491" i="37"/>
  <c r="I1416" i="37"/>
  <c r="I1410" i="37"/>
  <c r="I1383" i="37"/>
  <c r="I1370" i="37"/>
  <c r="I2490" i="37"/>
  <c r="I1368" i="37"/>
  <c r="I2489" i="37"/>
  <c r="I1367" i="37"/>
  <c r="I1349" i="37"/>
  <c r="I2488" i="37"/>
  <c r="I1340" i="37"/>
  <c r="I2487" i="37"/>
  <c r="I1338" i="37"/>
  <c r="I1331" i="37"/>
  <c r="I1325" i="37"/>
  <c r="I1311" i="37"/>
  <c r="I1310" i="37"/>
  <c r="I1305" i="37"/>
  <c r="I1275" i="37"/>
  <c r="I1271" i="37"/>
  <c r="I2486" i="37"/>
  <c r="I1263" i="37"/>
  <c r="I1259" i="37"/>
  <c r="I2485" i="37"/>
  <c r="I1223" i="37"/>
  <c r="I1210" i="37"/>
  <c r="I1180" i="37"/>
  <c r="I1176" i="37"/>
  <c r="I1172" i="37"/>
  <c r="I1153" i="37"/>
  <c r="I1138" i="37"/>
  <c r="I1097" i="37"/>
  <c r="I2484" i="37"/>
  <c r="I1074" i="37"/>
  <c r="I2483" i="37"/>
  <c r="I1065" i="37"/>
  <c r="I2482" i="37"/>
  <c r="I1061" i="37"/>
  <c r="I1060" i="37"/>
  <c r="I1057" i="37"/>
  <c r="I1052" i="37"/>
  <c r="I1047" i="37"/>
  <c r="I1039" i="37"/>
  <c r="I1034" i="37"/>
  <c r="I989" i="37"/>
  <c r="I969" i="37"/>
  <c r="I2481" i="37"/>
  <c r="I946" i="37"/>
  <c r="I912" i="37"/>
  <c r="I868" i="37"/>
  <c r="I2480" i="37"/>
  <c r="I822" i="37"/>
  <c r="I797" i="37"/>
  <c r="I780" i="37"/>
  <c r="I708" i="37"/>
  <c r="I636" i="37"/>
  <c r="I518" i="37"/>
  <c r="I40" i="37"/>
  <c r="I2479" i="37"/>
  <c r="I761" i="37"/>
  <c r="I679" i="37"/>
  <c r="I1493" i="37"/>
  <c r="I41" i="37"/>
  <c r="I42" i="37"/>
  <c r="I646" i="37"/>
  <c r="I876" i="37"/>
  <c r="I633" i="37"/>
  <c r="I762" i="37"/>
  <c r="I133" i="37"/>
  <c r="I117" i="37"/>
  <c r="I853" i="37"/>
  <c r="I2478" i="37"/>
  <c r="I703" i="37"/>
  <c r="I1226" i="37"/>
  <c r="I781" i="37"/>
  <c r="I597" i="37"/>
  <c r="I1117" i="37"/>
  <c r="I558" i="37"/>
  <c r="I3460" i="37"/>
  <c r="I752" i="37"/>
  <c r="I544" i="37"/>
  <c r="I539" i="37"/>
  <c r="I310" i="37"/>
  <c r="I359" i="37"/>
  <c r="I362" i="37"/>
  <c r="I613" i="37"/>
  <c r="I2193" i="37"/>
  <c r="I583" i="37"/>
  <c r="I530" i="37"/>
  <c r="I264" i="37"/>
  <c r="I1482" i="37"/>
  <c r="I953" i="37"/>
  <c r="I526" i="37"/>
  <c r="I456" i="37"/>
  <c r="I943" i="37"/>
  <c r="I566" i="37"/>
  <c r="I2477" i="37"/>
  <c r="I586" i="37"/>
  <c r="I415" i="37"/>
  <c r="I2476" i="37"/>
  <c r="I478" i="37"/>
  <c r="I276" i="37"/>
  <c r="I524" i="37"/>
  <c r="I693" i="37"/>
  <c r="I844" i="37"/>
  <c r="I840" i="37"/>
  <c r="I644" i="37"/>
  <c r="I672" i="37"/>
  <c r="I371" i="37"/>
  <c r="I462" i="37"/>
  <c r="I1209" i="37"/>
  <c r="I2092" i="37"/>
  <c r="I767" i="37"/>
  <c r="I683" i="37"/>
  <c r="I1199" i="37"/>
  <c r="I711" i="37"/>
  <c r="I2475" i="37"/>
  <c r="I2474" i="37"/>
  <c r="I2473" i="37"/>
  <c r="I2472" i="37"/>
  <c r="I2471" i="37"/>
  <c r="I2470" i="37"/>
  <c r="I2469" i="37"/>
  <c r="I1470" i="37"/>
  <c r="I388" i="37"/>
  <c r="I339" i="37"/>
  <c r="I545" i="37"/>
  <c r="I551" i="37"/>
  <c r="I1123" i="37"/>
  <c r="I1364" i="37"/>
  <c r="I1323" i="37"/>
  <c r="I319" i="37"/>
  <c r="I508" i="37"/>
  <c r="I67" i="37"/>
  <c r="I3402" i="37"/>
  <c r="I2468" i="37"/>
  <c r="I109" i="37"/>
  <c r="I596" i="37"/>
  <c r="I2309" i="37"/>
  <c r="I2467" i="37"/>
  <c r="I538" i="37"/>
  <c r="I1301" i="37"/>
  <c r="I2466" i="37"/>
  <c r="I2465" i="37"/>
  <c r="I1411" i="37"/>
  <c r="I2464" i="37"/>
  <c r="I861" i="37"/>
  <c r="I2463" i="37"/>
  <c r="I2462" i="37"/>
  <c r="I43" i="37"/>
  <c r="I928" i="37"/>
  <c r="I3529" i="37"/>
  <c r="I850" i="37"/>
  <c r="I1290" i="37"/>
  <c r="I1343" i="37"/>
  <c r="I2461" i="37"/>
  <c r="I2165" i="37"/>
  <c r="I547" i="37"/>
  <c r="I1150" i="37"/>
  <c r="I44" i="37"/>
  <c r="I91" i="37"/>
  <c r="I269" i="37"/>
  <c r="I76" i="37"/>
  <c r="I647" i="37"/>
  <c r="I626" i="37"/>
  <c r="I2460" i="37"/>
  <c r="I2459" i="37"/>
  <c r="I2458" i="37"/>
  <c r="I302" i="37"/>
  <c r="I2248" i="37"/>
  <c r="I2457" i="37"/>
  <c r="I2456" i="37"/>
  <c r="I342" i="37"/>
  <c r="I782" i="37"/>
  <c r="I309" i="37"/>
  <c r="I2455" i="37"/>
  <c r="I2454" i="37"/>
  <c r="I45" i="37"/>
  <c r="I2453" i="37"/>
  <c r="I2452" i="37"/>
  <c r="I2451" i="37"/>
  <c r="I2450" i="37"/>
  <c r="I420" i="37"/>
  <c r="I3534" i="37"/>
  <c r="I145" i="37"/>
  <c r="I3421" i="37"/>
  <c r="I120" i="37"/>
  <c r="I3509" i="37"/>
  <c r="I199" i="37"/>
  <c r="I2449" i="37"/>
  <c r="I64" i="37"/>
  <c r="I49" i="37"/>
  <c r="I50" i="37"/>
  <c r="I1436" i="37"/>
  <c r="I48" i="37"/>
  <c r="I46" i="37"/>
  <c r="I2448" i="37"/>
  <c r="I57" i="37"/>
  <c r="I2447" i="37"/>
  <c r="I2446" i="37"/>
  <c r="I650" i="37"/>
  <c r="I1403" i="37"/>
  <c r="I115" i="37"/>
  <c r="I581" i="37"/>
  <c r="I1799" i="37"/>
  <c r="I2445" i="37"/>
  <c r="I2444" i="37"/>
  <c r="I2443" i="37"/>
  <c r="I325" i="37"/>
  <c r="I665" i="37"/>
  <c r="I1015" i="37"/>
  <c r="I47" i="37"/>
  <c r="I1058" i="37"/>
  <c r="I662" i="37"/>
  <c r="I441" i="37"/>
  <c r="I389" i="37"/>
  <c r="I726" i="37"/>
  <c r="I720" i="37"/>
  <c r="I394" i="37"/>
  <c r="I411" i="37"/>
  <c r="I347" i="37"/>
  <c r="I786" i="37"/>
  <c r="I715" i="37"/>
  <c r="I175" i="37"/>
  <c r="I3451" i="37"/>
  <c r="I1202" i="37"/>
  <c r="I697" i="37"/>
  <c r="I324" i="37"/>
  <c r="I365" i="37"/>
  <c r="I591" i="37"/>
  <c r="I465" i="37"/>
  <c r="I676" i="37"/>
  <c r="I85" i="37"/>
  <c r="I419" i="37"/>
  <c r="I170" i="37"/>
  <c r="I171" i="37"/>
  <c r="I3487" i="37"/>
  <c r="I214" i="37"/>
  <c r="I787" i="37"/>
  <c r="I689" i="37"/>
  <c r="I367" i="37"/>
  <c r="I169" i="37"/>
  <c r="I451" i="37"/>
  <c r="I3418" i="37"/>
  <c r="I283" i="37"/>
  <c r="I369" i="37"/>
  <c r="I790" i="37"/>
  <c r="I553" i="37"/>
  <c r="I1000" i="37"/>
  <c r="I350" i="37"/>
  <c r="I2442" i="37"/>
  <c r="I51" i="37"/>
  <c r="I884" i="37"/>
  <c r="I113" i="37"/>
  <c r="I746" i="37"/>
  <c r="I768" i="37"/>
  <c r="I340" i="37"/>
  <c r="I431" i="37"/>
  <c r="I160" i="37"/>
  <c r="I541" i="37"/>
  <c r="I3403" i="37"/>
  <c r="I879" i="37"/>
  <c r="I3545" i="37"/>
  <c r="I582" i="37"/>
  <c r="I430" i="37"/>
  <c r="I3501" i="37"/>
  <c r="I3474" i="37"/>
  <c r="I3515" i="37"/>
  <c r="I3446" i="37"/>
  <c r="I550" i="37"/>
  <c r="I250" i="37"/>
  <c r="I65" i="37"/>
  <c r="I3480" i="37"/>
  <c r="I502" i="37"/>
  <c r="I457" i="37"/>
  <c r="I600" i="37"/>
  <c r="I230" i="37"/>
  <c r="I406" i="37"/>
  <c r="I491" i="37"/>
  <c r="I479" i="37"/>
  <c r="I343" i="37"/>
  <c r="I572" i="37"/>
  <c r="I292" i="37"/>
  <c r="I552" i="37"/>
  <c r="I3499" i="37"/>
  <c r="I2441" i="37"/>
  <c r="I2440" i="37"/>
  <c r="I2439" i="37"/>
  <c r="I2438" i="37"/>
  <c r="I2437" i="37"/>
  <c r="I885" i="37"/>
  <c r="I1260" i="37"/>
  <c r="I2436" i="37"/>
  <c r="I2435" i="37"/>
  <c r="I874" i="37"/>
  <c r="I620" i="37"/>
  <c r="I2434" i="37"/>
  <c r="I2433" i="37"/>
  <c r="I2432" i="37"/>
  <c r="I823" i="37"/>
  <c r="I649" i="37"/>
  <c r="I1186" i="37"/>
  <c r="I2431" i="37"/>
  <c r="I458" i="37"/>
  <c r="I685" i="37"/>
  <c r="I1140" i="37"/>
  <c r="I2034" i="37"/>
  <c r="I1294" i="37"/>
  <c r="I1221" i="37"/>
  <c r="I2180" i="37"/>
  <c r="I1134" i="37"/>
  <c r="I513" i="37"/>
  <c r="I1319" i="37"/>
  <c r="I2430" i="37"/>
  <c r="I1495" i="37"/>
  <c r="I955" i="37"/>
  <c r="I1119" i="37"/>
  <c r="I743" i="37"/>
  <c r="I2429" i="37"/>
  <c r="I698" i="37"/>
  <c r="I1397" i="37"/>
  <c r="I666" i="37"/>
  <c r="I2428" i="37"/>
  <c r="I854" i="37"/>
  <c r="I725" i="37"/>
  <c r="I816" i="37"/>
  <c r="I1206" i="37"/>
  <c r="I769" i="37"/>
  <c r="I2427" i="37"/>
  <c r="I608" i="37"/>
  <c r="I2426" i="37"/>
  <c r="I765" i="37"/>
  <c r="I771" i="37"/>
  <c r="I2425" i="37"/>
  <c r="I2424" i="37"/>
  <c r="I1802" i="37"/>
  <c r="I223" i="37"/>
  <c r="I728" i="37"/>
  <c r="I829" i="37"/>
  <c r="I661" i="37"/>
  <c r="I504" i="37"/>
  <c r="I645" i="37"/>
  <c r="I677" i="37"/>
  <c r="I2423" i="37"/>
  <c r="I899" i="37"/>
  <c r="I3390" i="37"/>
  <c r="I1792" i="37"/>
  <c r="I756" i="37"/>
  <c r="I815" i="37"/>
  <c r="I2422" i="37"/>
  <c r="I3416" i="37"/>
  <c r="I2421" i="37"/>
  <c r="I288" i="37"/>
  <c r="I2420" i="37"/>
  <c r="I727" i="37"/>
  <c r="I2419" i="37"/>
  <c r="I657" i="37"/>
  <c r="I1089" i="37"/>
  <c r="I3393" i="37"/>
  <c r="I567" i="37"/>
  <c r="I1282" i="37"/>
  <c r="I799" i="37"/>
  <c r="I735" i="37"/>
  <c r="I738" i="37"/>
  <c r="I450" i="37"/>
  <c r="I737" i="37"/>
  <c r="I412" i="37"/>
  <c r="I617" i="37"/>
  <c r="I514" i="37"/>
  <c r="I543" i="37"/>
  <c r="I568" i="37"/>
  <c r="I56" i="37"/>
  <c r="I542" i="37"/>
  <c r="I164" i="37"/>
  <c r="I512" i="37"/>
  <c r="I3517" i="37"/>
  <c r="I2418" i="37"/>
  <c r="I2417" i="37"/>
  <c r="I2416" i="37"/>
  <c r="I104" i="37"/>
  <c r="I1073" i="37"/>
  <c r="I723" i="37"/>
  <c r="I2415" i="37"/>
  <c r="I687" i="37"/>
  <c r="I556" i="37"/>
  <c r="I2414" i="37"/>
  <c r="I379" i="37"/>
  <c r="I540" i="37"/>
  <c r="I162" i="37"/>
  <c r="I2413" i="37"/>
  <c r="I2412" i="37"/>
  <c r="I635" i="37"/>
  <c r="I2411" i="37"/>
  <c r="I2410" i="37"/>
  <c r="I510" i="37"/>
  <c r="I2409" i="37"/>
  <c r="I469" i="37"/>
  <c r="I987" i="37"/>
  <c r="I467" i="37"/>
  <c r="I2408" i="37"/>
  <c r="I321" i="37"/>
  <c r="I2407" i="37"/>
  <c r="I702" i="37"/>
  <c r="I634" i="37"/>
  <c r="I714" i="37"/>
  <c r="I648" i="37"/>
  <c r="I602" i="37"/>
  <c r="I669" i="37"/>
  <c r="I2406" i="37"/>
  <c r="I3457" i="37"/>
  <c r="I2405" i="37"/>
  <c r="I2404" i="37"/>
  <c r="I615" i="37"/>
  <c r="I680" i="37"/>
  <c r="I671" i="37"/>
  <c r="I622" i="37"/>
  <c r="I610" i="37"/>
  <c r="I652" i="37"/>
  <c r="I640" i="37"/>
  <c r="I611" i="37"/>
  <c r="I606" i="37"/>
  <c r="I664" i="37"/>
  <c r="I630" i="37"/>
  <c r="I603" i="37"/>
  <c r="I701" i="37"/>
  <c r="I699" i="37"/>
  <c r="I668" i="37"/>
  <c r="I574" i="37"/>
  <c r="I788" i="37"/>
  <c r="I623" i="37"/>
  <c r="I732" i="37"/>
  <c r="I654" i="37"/>
  <c r="I734" i="37"/>
  <c r="I1213" i="37"/>
  <c r="I3427" i="37"/>
  <c r="I2403" i="37"/>
  <c r="I1365" i="37"/>
  <c r="I3395" i="37"/>
  <c r="I2402" i="37"/>
  <c r="I2401" i="37"/>
  <c r="I2400" i="37"/>
  <c r="I3397" i="37"/>
  <c r="I2399" i="37"/>
  <c r="I658" i="37"/>
  <c r="I3428" i="37"/>
  <c r="I2398" i="37"/>
  <c r="I3404" i="37"/>
  <c r="I3407" i="37"/>
  <c r="I2397" i="37"/>
  <c r="I717" i="37"/>
  <c r="I2396" i="37"/>
  <c r="I2395" i="37"/>
  <c r="I1404" i="37"/>
  <c r="I784" i="37"/>
  <c r="I2394" i="37"/>
  <c r="I748" i="37"/>
  <c r="I3419" i="37"/>
  <c r="I970" i="37"/>
  <c r="I360" i="37"/>
  <c r="I2393" i="37"/>
  <c r="I2392" i="37"/>
  <c r="I2391" i="37"/>
  <c r="I2390" i="37"/>
  <c r="I2389" i="37"/>
  <c r="I2388" i="37"/>
  <c r="I2387" i="37"/>
  <c r="I2386" i="37"/>
  <c r="I2385" i="37"/>
  <c r="I2384" i="37"/>
  <c r="I2383" i="37"/>
  <c r="I2382" i="37"/>
  <c r="I2381" i="37"/>
  <c r="I2380" i="37"/>
  <c r="I2379" i="37"/>
  <c r="I2378" i="37"/>
  <c r="I2377" i="37"/>
  <c r="I2376" i="37"/>
  <c r="I2375" i="37"/>
  <c r="I2374" i="37"/>
  <c r="I2373" i="37"/>
  <c r="I2372" i="37"/>
  <c r="I2371" i="37"/>
  <c r="I2370" i="37"/>
  <c r="I2369" i="37"/>
  <c r="I2368" i="37"/>
  <c r="I2367" i="37"/>
  <c r="I2366" i="37"/>
  <c r="I2365" i="37"/>
  <c r="I2364" i="37"/>
  <c r="I2363" i="37"/>
  <c r="I2362" i="37"/>
  <c r="I2361" i="37"/>
  <c r="I2360" i="37"/>
  <c r="I2359" i="37"/>
  <c r="I2358" i="37"/>
  <c r="I2357" i="37"/>
  <c r="I2356" i="37"/>
  <c r="I2355" i="37"/>
  <c r="I2354" i="37"/>
  <c r="I2353" i="37"/>
  <c r="I2352" i="37"/>
  <c r="I2351" i="37"/>
  <c r="I2350" i="37"/>
  <c r="I2349" i="37"/>
  <c r="I2348" i="37"/>
  <c r="I2347" i="37"/>
  <c r="I2346" i="37"/>
  <c r="I2345" i="37"/>
  <c r="I2344" i="37"/>
  <c r="I2343" i="37"/>
  <c r="I2342" i="37"/>
  <c r="I2341" i="37"/>
  <c r="I2340" i="37"/>
  <c r="I2339" i="37"/>
  <c r="I2338" i="37"/>
  <c r="I2337" i="37"/>
  <c r="I2336" i="37"/>
  <c r="I3559" i="37"/>
  <c r="I2335" i="37"/>
  <c r="I3563" i="37"/>
  <c r="I2334" i="37"/>
  <c r="I3561" i="37"/>
  <c r="I3544" i="37"/>
  <c r="I3450" i="37"/>
  <c r="I3464" i="37"/>
  <c r="I3439" i="37"/>
  <c r="I3456" i="37"/>
  <c r="I3442" i="37"/>
  <c r="I2333" i="37"/>
  <c r="I3483" i="37"/>
  <c r="I2332" i="37"/>
  <c r="I2331" i="37"/>
  <c r="I3453" i="37"/>
  <c r="I3454" i="37"/>
  <c r="I3447" i="37"/>
  <c r="I3443" i="37"/>
  <c r="I3435" i="37"/>
  <c r="I3471" i="37"/>
  <c r="I3430" i="37"/>
  <c r="I3429" i="37"/>
  <c r="I3434" i="37"/>
  <c r="I3449" i="37"/>
  <c r="I3461" i="37"/>
  <c r="I3440" i="37"/>
  <c r="I3420" i="37"/>
  <c r="I3422" i="37"/>
  <c r="I3463" i="37"/>
  <c r="I3433" i="37"/>
  <c r="I3466" i="37"/>
  <c r="I3462" i="37"/>
  <c r="I3441" i="37"/>
  <c r="I3465" i="37"/>
  <c r="I3423" i="37"/>
  <c r="I2330" i="37"/>
  <c r="I3436" i="37"/>
  <c r="I3489" i="37"/>
  <c r="I2329" i="37"/>
  <c r="I3504" i="37"/>
  <c r="I3452" i="37"/>
  <c r="I3469" i="37"/>
  <c r="I3409" i="37"/>
  <c r="I3470" i="37"/>
  <c r="I3444" i="37"/>
  <c r="I3492" i="37"/>
  <c r="I3479" i="37"/>
  <c r="I3459" i="37"/>
  <c r="I3468" i="37"/>
  <c r="I2328" i="37"/>
  <c r="I3476" i="37"/>
  <c r="I2327" i="37"/>
  <c r="I2326" i="37"/>
  <c r="I3455" i="37"/>
  <c r="I2325" i="37"/>
  <c r="I3426" i="37"/>
  <c r="I2324" i="37"/>
  <c r="I2323" i="37"/>
  <c r="I3512" i="37"/>
  <c r="I2322" i="37"/>
  <c r="I3481" i="37"/>
  <c r="I2321" i="37"/>
  <c r="I3448" i="37"/>
  <c r="I3467" i="37"/>
  <c r="I2320" i="37"/>
  <c r="I2319" i="37"/>
  <c r="I2318" i="37"/>
  <c r="I3413" i="37"/>
  <c r="I3548" i="37"/>
  <c r="I3472" i="37"/>
  <c r="I3486" i="37"/>
  <c r="I3524" i="37"/>
  <c r="I3562" i="37"/>
  <c r="I3543" i="37"/>
  <c r="I3521" i="37"/>
  <c r="I3528" i="37"/>
  <c r="I3560" i="37"/>
  <c r="F401" i="37"/>
  <c r="F3377" i="37"/>
  <c r="F208" i="37"/>
  <c r="F3376" i="37"/>
  <c r="F3375" i="37"/>
  <c r="F1102" i="37"/>
  <c r="F1076" i="37"/>
  <c r="F474" i="37"/>
  <c r="F3412" i="37"/>
  <c r="F413" i="37"/>
  <c r="F364" i="37"/>
  <c r="F3414" i="37"/>
  <c r="F3374" i="37"/>
  <c r="F3373" i="37"/>
  <c r="F3372" i="37"/>
  <c r="F3371" i="37"/>
  <c r="F3370" i="37"/>
  <c r="F3369" i="37"/>
  <c r="F3368" i="37"/>
  <c r="F3367" i="37"/>
  <c r="F3366" i="37"/>
  <c r="F3365" i="37"/>
  <c r="F3364" i="37"/>
  <c r="F3363" i="37"/>
  <c r="F3362" i="37"/>
  <c r="F3361" i="37"/>
  <c r="F3360" i="37"/>
  <c r="F3359" i="37"/>
  <c r="F3358" i="37"/>
  <c r="F3357" i="37"/>
  <c r="F3356" i="37"/>
  <c r="F3355" i="37"/>
  <c r="F3354" i="37"/>
  <c r="F3353" i="37"/>
  <c r="F149" i="37"/>
  <c r="F3352" i="37"/>
  <c r="F3351" i="37"/>
  <c r="F3350" i="37"/>
  <c r="F3349" i="37"/>
  <c r="F3348" i="37"/>
  <c r="F3347" i="37"/>
  <c r="F3346" i="37"/>
  <c r="F3345" i="37"/>
  <c r="F3344" i="37"/>
  <c r="F3343" i="37"/>
  <c r="F122" i="37"/>
  <c r="F3342" i="37"/>
  <c r="F3341" i="37"/>
  <c r="F3340" i="37"/>
  <c r="F3339" i="37"/>
  <c r="F235" i="37"/>
  <c r="F515" i="37"/>
  <c r="F163" i="37"/>
  <c r="F165" i="37"/>
  <c r="F185" i="37"/>
  <c r="F66" i="37"/>
  <c r="F103" i="37"/>
  <c r="F209" i="37"/>
  <c r="F3338" i="37"/>
  <c r="F3337" i="37"/>
  <c r="F1326" i="37"/>
  <c r="F3336" i="37"/>
  <c r="F3335" i="37"/>
  <c r="F2308" i="37"/>
  <c r="F1248" i="37"/>
  <c r="F3334" i="37"/>
  <c r="F3333" i="37"/>
  <c r="F3332" i="37"/>
  <c r="F1386" i="37"/>
  <c r="F3331" i="37"/>
  <c r="F3330" i="37"/>
  <c r="F1330" i="37"/>
  <c r="F3329" i="37"/>
  <c r="F3328" i="37"/>
  <c r="F3425" i="37"/>
  <c r="F706" i="37"/>
  <c r="F3327" i="37"/>
  <c r="F3326" i="37"/>
  <c r="F3379" i="37"/>
  <c r="F2257" i="37"/>
  <c r="F3325" i="37"/>
  <c r="F3324" i="37"/>
  <c r="F3323" i="37"/>
  <c r="F3322" i="37"/>
  <c r="F3321" i="37"/>
  <c r="F3320" i="37"/>
  <c r="F3319" i="37"/>
  <c r="F3318" i="37"/>
  <c r="F1345" i="37"/>
  <c r="F3317" i="37"/>
  <c r="F3316" i="37"/>
  <c r="F3315" i="37"/>
  <c r="F3314" i="37"/>
  <c r="F3313" i="37"/>
  <c r="F3312" i="37"/>
  <c r="F3311" i="37"/>
  <c r="F3310" i="37"/>
  <c r="F3309" i="37"/>
  <c r="F3308" i="37"/>
  <c r="F3307" i="37"/>
  <c r="F3306" i="37"/>
  <c r="F3305" i="37"/>
  <c r="F3304" i="37"/>
  <c r="F3303" i="37"/>
  <c r="F3302" i="37"/>
  <c r="F3301" i="37"/>
  <c r="F3300" i="37"/>
  <c r="F3299" i="37"/>
  <c r="F3298" i="37"/>
  <c r="F3297" i="37"/>
  <c r="F3296" i="37"/>
  <c r="F150" i="37"/>
  <c r="F3295" i="37"/>
  <c r="F107" i="37"/>
  <c r="F3294" i="37"/>
  <c r="F126" i="37"/>
  <c r="F75" i="37"/>
  <c r="F141" i="37"/>
  <c r="F282" i="37"/>
  <c r="F3293" i="37"/>
  <c r="F3292" i="37"/>
  <c r="F3291" i="37"/>
  <c r="F3290" i="37"/>
  <c r="F2201" i="37"/>
  <c r="F576" i="37"/>
  <c r="F304" i="37"/>
  <c r="F472" i="37"/>
  <c r="F437" i="37"/>
  <c r="F2317" i="37"/>
  <c r="F400" i="37"/>
  <c r="F2239" i="37"/>
  <c r="F3289" i="37"/>
  <c r="F802" i="37"/>
  <c r="F93" i="37"/>
  <c r="F112" i="37"/>
  <c r="F249" i="37"/>
  <c r="F116" i="37"/>
  <c r="F138" i="37"/>
  <c r="F119" i="37"/>
  <c r="F341" i="37"/>
  <c r="F280" i="37"/>
  <c r="F3288" i="37"/>
  <c r="F3287" i="37"/>
  <c r="F3494" i="37"/>
  <c r="F595" i="37"/>
  <c r="F233" i="37"/>
  <c r="F423" i="37"/>
  <c r="F461" i="37"/>
  <c r="F3484" i="37"/>
  <c r="F211" i="37"/>
  <c r="F3531" i="37"/>
  <c r="F3496" i="37"/>
  <c r="F3286" i="37"/>
  <c r="F774" i="37"/>
  <c r="F315" i="37"/>
  <c r="F134" i="37"/>
  <c r="F454" i="37"/>
  <c r="F224" i="37"/>
  <c r="F251" i="37"/>
  <c r="F135" i="37"/>
  <c r="F3285" i="37"/>
  <c r="F452" i="37"/>
  <c r="F3284" i="37"/>
  <c r="F3283" i="37"/>
  <c r="F3282" i="37"/>
  <c r="F3281" i="37"/>
  <c r="F3280" i="37"/>
  <c r="F3279" i="37"/>
  <c r="F3278" i="37"/>
  <c r="F3277" i="37"/>
  <c r="F3276" i="37"/>
  <c r="F3275" i="37"/>
  <c r="F3274" i="37"/>
  <c r="F763" i="37"/>
  <c r="F1124" i="37"/>
  <c r="F1445" i="37"/>
  <c r="F835" i="37"/>
  <c r="F833" i="37"/>
  <c r="F639" i="37"/>
  <c r="F300" i="37"/>
  <c r="F3273" i="37"/>
  <c r="F800" i="37"/>
  <c r="F3272" i="37"/>
  <c r="F3271" i="37"/>
  <c r="F442" i="37"/>
  <c r="F443" i="37"/>
  <c r="F290" i="37"/>
  <c r="F363" i="37"/>
  <c r="F197" i="37"/>
  <c r="F273" i="37"/>
  <c r="F123" i="37"/>
  <c r="F306" i="37"/>
  <c r="F484" i="37"/>
  <c r="F3270" i="37"/>
  <c r="F3269" i="37"/>
  <c r="F501" i="37"/>
  <c r="F248" i="37"/>
  <c r="F191" i="37"/>
  <c r="F192" i="37"/>
  <c r="F152" i="37"/>
  <c r="F97" i="37"/>
  <c r="F62" i="37"/>
  <c r="F226" i="37"/>
  <c r="F168" i="37"/>
  <c r="F3268" i="37"/>
  <c r="F3267" i="37"/>
  <c r="F488" i="37"/>
  <c r="F167" i="37"/>
  <c r="F82" i="37"/>
  <c r="F374" i="37"/>
  <c r="F114" i="37"/>
  <c r="F121" i="37"/>
  <c r="F372" i="37"/>
  <c r="F3549" i="37"/>
  <c r="F253" i="37"/>
  <c r="F986" i="37"/>
  <c r="F312" i="37"/>
  <c r="F470" i="37"/>
  <c r="F3266" i="37"/>
  <c r="F700" i="37"/>
  <c r="F3265" i="37"/>
  <c r="F2231" i="37"/>
  <c r="F446" i="37"/>
  <c r="F3264" i="37"/>
  <c r="F3263" i="37"/>
  <c r="F2306" i="37"/>
  <c r="F382" i="37"/>
  <c r="F3262" i="37"/>
  <c r="F903" i="37"/>
  <c r="F3261" i="37"/>
  <c r="F297" i="37"/>
  <c r="F651" i="37"/>
  <c r="F3260" i="37"/>
  <c r="F759" i="37"/>
  <c r="F3415" i="37"/>
  <c r="F1029" i="37"/>
  <c r="F3259" i="37"/>
  <c r="F810" i="37"/>
  <c r="F3258" i="37"/>
  <c r="F335" i="37"/>
  <c r="F3257" i="37"/>
  <c r="F425" i="37"/>
  <c r="F3256" i="37"/>
  <c r="F417" i="37"/>
  <c r="F705" i="37"/>
  <c r="F3255" i="37"/>
  <c r="F791" i="37"/>
  <c r="F3254" i="37"/>
  <c r="F584" i="37"/>
  <c r="F740" i="37"/>
  <c r="F3253" i="37"/>
  <c r="F3252" i="37"/>
  <c r="F354" i="37"/>
  <c r="F3251" i="37"/>
  <c r="F399" i="37"/>
  <c r="F631" i="37"/>
  <c r="F483" i="37"/>
  <c r="F3250" i="37"/>
  <c r="F598" i="37"/>
  <c r="F3249" i="37"/>
  <c r="F351" i="37"/>
  <c r="F3248" i="37"/>
  <c r="F3247" i="37"/>
  <c r="F245" i="37"/>
  <c r="F3246" i="37"/>
  <c r="F3245" i="37"/>
  <c r="F3244" i="37"/>
  <c r="F3243" i="37"/>
  <c r="F3242" i="37"/>
  <c r="F3241" i="37"/>
  <c r="F3240" i="37"/>
  <c r="F3239" i="37"/>
  <c r="F3238" i="37"/>
  <c r="F3237" i="37"/>
  <c r="F3236" i="37"/>
  <c r="F3235" i="37"/>
  <c r="F3234" i="37"/>
  <c r="F3233" i="37"/>
  <c r="F3232" i="37"/>
  <c r="F3231" i="37"/>
  <c r="F3230" i="37"/>
  <c r="F3229" i="37"/>
  <c r="F3228" i="37"/>
  <c r="F3227" i="37"/>
  <c r="F3226" i="37"/>
  <c r="F3225" i="37"/>
  <c r="F3224" i="37"/>
  <c r="F3223" i="37"/>
  <c r="F3222" i="37"/>
  <c r="F3221" i="37"/>
  <c r="F3220" i="37"/>
  <c r="F3219" i="37"/>
  <c r="F3218" i="37"/>
  <c r="F3217" i="37"/>
  <c r="F3216" i="37"/>
  <c r="F3215" i="37"/>
  <c r="F3214" i="37"/>
  <c r="F3213" i="37"/>
  <c r="F3212" i="37"/>
  <c r="F3211" i="37"/>
  <c r="F3210" i="37"/>
  <c r="F3209" i="37"/>
  <c r="F3208" i="37"/>
  <c r="F3207" i="37"/>
  <c r="F3206" i="37"/>
  <c r="F3205" i="37"/>
  <c r="F3204" i="37"/>
  <c r="F3203" i="37"/>
  <c r="F3202" i="37"/>
  <c r="F3201" i="37"/>
  <c r="F3200" i="37"/>
  <c r="F3199" i="37"/>
  <c r="F3198" i="37"/>
  <c r="F3197" i="37"/>
  <c r="F177" i="37"/>
  <c r="F3196" i="37"/>
  <c r="F3195" i="37"/>
  <c r="F3194" i="37"/>
  <c r="F190" i="37"/>
  <c r="F3193" i="37"/>
  <c r="F448" i="37"/>
  <c r="F3192" i="37"/>
  <c r="F131" i="37"/>
  <c r="F684" i="37"/>
  <c r="F137" i="37"/>
  <c r="F3191" i="37"/>
  <c r="F3190" i="37"/>
  <c r="F3189" i="37"/>
  <c r="F3188" i="37"/>
  <c r="F3187" i="37"/>
  <c r="F176" i="37"/>
  <c r="F585" i="37"/>
  <c r="F3186" i="37"/>
  <c r="F3185" i="37"/>
  <c r="F3184" i="37"/>
  <c r="F3183" i="37"/>
  <c r="F3182" i="37"/>
  <c r="F3181" i="37"/>
  <c r="F3180" i="37"/>
  <c r="F3179" i="37"/>
  <c r="F3178" i="37"/>
  <c r="F92" i="37"/>
  <c r="F375" i="37"/>
  <c r="F3177" i="37"/>
  <c r="F3176" i="37"/>
  <c r="F3175" i="37"/>
  <c r="F3174" i="37"/>
  <c r="F3173" i="37"/>
  <c r="F3172" i="37"/>
  <c r="F3171" i="37"/>
  <c r="F3170" i="37"/>
  <c r="F390" i="37"/>
  <c r="F94" i="37"/>
  <c r="F3169" i="37"/>
  <c r="F3168" i="37"/>
  <c r="F3167" i="37"/>
  <c r="F140" i="37"/>
  <c r="F174" i="37"/>
  <c r="F349" i="37"/>
  <c r="F3166" i="37"/>
  <c r="F3165" i="37"/>
  <c r="F3164" i="37"/>
  <c r="F3163" i="37"/>
  <c r="F71" i="37"/>
  <c r="F3162" i="37"/>
  <c r="F3161" i="37"/>
  <c r="F3160" i="37"/>
  <c r="F125" i="37"/>
  <c r="F294" i="37"/>
  <c r="F148" i="37"/>
  <c r="F3159" i="37"/>
  <c r="F3158" i="37"/>
  <c r="F3157" i="37"/>
  <c r="F59" i="37"/>
  <c r="F3156" i="37"/>
  <c r="F3155" i="37"/>
  <c r="F3154" i="37"/>
  <c r="F70" i="37"/>
  <c r="F3153" i="37"/>
  <c r="F3152" i="37"/>
  <c r="F3151" i="37"/>
  <c r="F3150" i="37"/>
  <c r="F3149" i="37"/>
  <c r="F193" i="37"/>
  <c r="F3148" i="37"/>
  <c r="F3147" i="37"/>
  <c r="F3146" i="37"/>
  <c r="F3145" i="37"/>
  <c r="F3144" i="37"/>
  <c r="F3143" i="37"/>
  <c r="F72" i="37"/>
  <c r="F3142" i="37"/>
  <c r="F2260" i="37"/>
  <c r="F3141" i="37"/>
  <c r="F3140" i="37"/>
  <c r="F3139" i="37"/>
  <c r="F3138" i="37"/>
  <c r="F3137" i="37"/>
  <c r="F3136" i="37"/>
  <c r="F3135" i="37"/>
  <c r="F3134" i="37"/>
  <c r="F61" i="37"/>
  <c r="F3133" i="37"/>
  <c r="F3132" i="37"/>
  <c r="F3131" i="37"/>
  <c r="F127" i="37"/>
  <c r="F3130" i="37"/>
  <c r="F3129" i="37"/>
  <c r="F3128" i="37"/>
  <c r="F3127" i="37"/>
  <c r="F3126" i="37"/>
  <c r="F329" i="37"/>
  <c r="F78" i="37"/>
  <c r="F195" i="37"/>
  <c r="F3125" i="37"/>
  <c r="F242" i="37"/>
  <c r="F198" i="37"/>
  <c r="F262" i="37"/>
  <c r="F128" i="37"/>
  <c r="F3124" i="37"/>
  <c r="F314" i="37"/>
  <c r="F587" i="37"/>
  <c r="F80" i="37"/>
  <c r="F202" i="37"/>
  <c r="F3123" i="37"/>
  <c r="F3122" i="37"/>
  <c r="F55" i="37"/>
  <c r="F481" i="37"/>
  <c r="F166" i="37"/>
  <c r="F291" i="37"/>
  <c r="F3121" i="37"/>
  <c r="F517" i="37"/>
  <c r="F179" i="37"/>
  <c r="F285" i="37"/>
  <c r="F625" i="37"/>
  <c r="F84" i="37"/>
  <c r="F537" i="37"/>
  <c r="F323" i="37"/>
  <c r="F237" i="37"/>
  <c r="F95" i="37"/>
  <c r="F279" i="37"/>
  <c r="F136" i="37"/>
  <c r="F331" i="37"/>
  <c r="F268" i="37"/>
  <c r="F110" i="37"/>
  <c r="F326" i="37"/>
  <c r="F492" i="37"/>
  <c r="F407" i="37"/>
  <c r="F377" i="37"/>
  <c r="F204" i="37"/>
  <c r="F88" i="37"/>
  <c r="F361" i="37"/>
  <c r="F225" i="37"/>
  <c r="F436" i="37"/>
  <c r="F108" i="37"/>
  <c r="F637" i="37"/>
  <c r="F60" i="37"/>
  <c r="F105" i="37"/>
  <c r="F196" i="37"/>
  <c r="F151" i="37"/>
  <c r="F1185" i="37"/>
  <c r="F320" i="37"/>
  <c r="F1681" i="37"/>
  <c r="F3120" i="37"/>
  <c r="F2108" i="37"/>
  <c r="F3119" i="37"/>
  <c r="F3118" i="37"/>
  <c r="F3117" i="37"/>
  <c r="F722" i="37"/>
  <c r="F3116" i="37"/>
  <c r="F3115" i="37"/>
  <c r="F3114" i="37"/>
  <c r="F3113" i="37"/>
  <c r="F3112" i="37"/>
  <c r="F3111" i="37"/>
  <c r="F851" i="37"/>
  <c r="F3110" i="37"/>
  <c r="F3109" i="37"/>
  <c r="F2281" i="37"/>
  <c r="F2196" i="37"/>
  <c r="F2270" i="37"/>
  <c r="F841" i="37"/>
  <c r="F1491" i="37"/>
  <c r="F3108" i="37"/>
  <c r="F3107" i="37"/>
  <c r="F1232" i="37"/>
  <c r="F2131" i="37"/>
  <c r="F3106" i="37"/>
  <c r="F3105" i="37"/>
  <c r="F3104" i="37"/>
  <c r="F3103" i="37"/>
  <c r="F3102" i="37"/>
  <c r="F3101" i="37"/>
  <c r="F3100" i="37"/>
  <c r="F519" i="37"/>
  <c r="F1444" i="37"/>
  <c r="F3099" i="37"/>
  <c r="F3098" i="37"/>
  <c r="F3097" i="37"/>
  <c r="F3096" i="37"/>
  <c r="F3095" i="37"/>
  <c r="F3094" i="37"/>
  <c r="F3093" i="37"/>
  <c r="F3092" i="37"/>
  <c r="F3388" i="37"/>
  <c r="F3091" i="37"/>
  <c r="F3090" i="37"/>
  <c r="F3089" i="37"/>
  <c r="F3088" i="37"/>
  <c r="F2001" i="37"/>
  <c r="F3087" i="37"/>
  <c r="F667" i="37"/>
  <c r="F1242" i="37"/>
  <c r="F3473" i="37"/>
  <c r="F3086" i="37"/>
  <c r="F1188" i="37"/>
  <c r="F1008" i="37"/>
  <c r="F1257" i="37"/>
  <c r="F3405" i="37"/>
  <c r="F3398" i="37"/>
  <c r="F3085" i="37"/>
  <c r="F3084" i="37"/>
  <c r="F3083" i="37"/>
  <c r="F2301" i="37"/>
  <c r="F843" i="37"/>
  <c r="F3082" i="37"/>
  <c r="F932" i="37"/>
  <c r="F2240" i="37"/>
  <c r="F1539" i="37"/>
  <c r="F1084" i="37"/>
  <c r="F825" i="37"/>
  <c r="F1550" i="37"/>
  <c r="F2236" i="37"/>
  <c r="F3485" i="37"/>
  <c r="F1238" i="37"/>
  <c r="F1286" i="37"/>
  <c r="F3081" i="37"/>
  <c r="F3424" i="37"/>
  <c r="F707" i="37"/>
  <c r="F3080" i="37"/>
  <c r="F3079" i="37"/>
  <c r="F1754" i="37"/>
  <c r="F3381" i="37"/>
  <c r="F3396" i="37"/>
  <c r="F1342" i="37"/>
  <c r="F3378" i="37"/>
  <c r="F3432" i="37"/>
  <c r="F1184" i="37"/>
  <c r="F2004" i="37"/>
  <c r="F860" i="37"/>
  <c r="F3078" i="37"/>
  <c r="F1341" i="37"/>
  <c r="F3477" i="37"/>
  <c r="F911" i="37"/>
  <c r="F3493" i="37"/>
  <c r="F3077" i="37"/>
  <c r="F3076" i="37"/>
  <c r="F3400" i="37"/>
  <c r="F2223" i="37"/>
  <c r="F3075" i="37"/>
  <c r="F3074" i="37"/>
  <c r="F3073" i="37"/>
  <c r="F2241" i="37"/>
  <c r="F3072" i="37"/>
  <c r="F3071" i="37"/>
  <c r="F3070" i="37"/>
  <c r="F3069" i="37"/>
  <c r="F1136" i="37"/>
  <c r="F3068" i="37"/>
  <c r="F3067" i="37"/>
  <c r="F3066" i="37"/>
  <c r="F3065" i="37"/>
  <c r="F2229" i="37"/>
  <c r="F3064" i="37"/>
  <c r="F3063" i="37"/>
  <c r="F3062" i="37"/>
  <c r="F3061" i="37"/>
  <c r="F2225" i="37"/>
  <c r="F1300" i="37"/>
  <c r="F3060" i="37"/>
  <c r="F3059" i="37"/>
  <c r="F1157" i="37"/>
  <c r="F3058" i="37"/>
  <c r="F3057" i="37"/>
  <c r="F749" i="37"/>
  <c r="F998" i="37"/>
  <c r="F3056" i="37"/>
  <c r="F3055" i="37"/>
  <c r="F3054" i="37"/>
  <c r="F3053" i="37"/>
  <c r="F3380" i="37"/>
  <c r="F3052" i="37"/>
  <c r="F1385" i="37"/>
  <c r="F1420" i="37"/>
  <c r="F3051" i="37"/>
  <c r="F3050" i="37"/>
  <c r="F3049" i="37"/>
  <c r="F3048" i="37"/>
  <c r="F2249" i="37"/>
  <c r="F3047" i="37"/>
  <c r="F3389" i="37"/>
  <c r="F3382" i="37"/>
  <c r="F1278" i="37"/>
  <c r="F1068" i="37"/>
  <c r="F2261" i="37"/>
  <c r="F3387" i="37"/>
  <c r="F1160" i="37"/>
  <c r="F3046" i="37"/>
  <c r="F3045" i="37"/>
  <c r="F3044" i="37"/>
  <c r="F3043" i="37"/>
  <c r="F3042" i="37"/>
  <c r="F3041" i="37"/>
  <c r="F3040" i="37"/>
  <c r="F3039" i="37"/>
  <c r="F3038" i="37"/>
  <c r="F3037" i="37"/>
  <c r="F3036" i="37"/>
  <c r="F3035" i="37"/>
  <c r="F3034" i="37"/>
  <c r="F3033" i="37"/>
  <c r="F3032" i="37"/>
  <c r="F3031" i="37"/>
  <c r="F3030" i="37"/>
  <c r="F3029" i="37"/>
  <c r="F3028" i="37"/>
  <c r="F3027" i="37"/>
  <c r="F3026" i="37"/>
  <c r="F3025" i="37"/>
  <c r="F3024" i="37"/>
  <c r="F3023" i="37"/>
  <c r="F3022" i="37"/>
  <c r="F3021" i="37"/>
  <c r="F3020" i="37"/>
  <c r="F3019" i="37"/>
  <c r="F3018" i="37"/>
  <c r="F3017" i="37"/>
  <c r="F3016" i="37"/>
  <c r="F3015" i="37"/>
  <c r="F3014" i="37"/>
  <c r="F3013" i="37"/>
  <c r="F3012" i="37"/>
  <c r="F3011" i="37"/>
  <c r="F3010" i="37"/>
  <c r="F3009" i="37"/>
  <c r="F3008" i="37"/>
  <c r="F3007" i="37"/>
  <c r="F3006" i="37"/>
  <c r="F3005" i="37"/>
  <c r="F3004" i="37"/>
  <c r="F3003" i="37"/>
  <c r="F3002" i="37"/>
  <c r="F3001" i="37"/>
  <c r="F3000" i="37"/>
  <c r="F2999" i="37"/>
  <c r="F2998" i="37"/>
  <c r="F2997" i="37"/>
  <c r="F2996" i="37"/>
  <c r="F2995" i="37"/>
  <c r="F2994" i="37"/>
  <c r="F2993" i="37"/>
  <c r="F2992" i="37"/>
  <c r="F2991" i="37"/>
  <c r="F2990" i="37"/>
  <c r="F2989" i="37"/>
  <c r="F2988" i="37"/>
  <c r="F2987" i="37"/>
  <c r="F2986" i="37"/>
  <c r="F2985" i="37"/>
  <c r="F2984" i="37"/>
  <c r="F2983" i="37"/>
  <c r="F2982" i="37"/>
  <c r="F2981" i="37"/>
  <c r="F2980" i="37"/>
  <c r="F2979" i="37"/>
  <c r="F2978" i="37"/>
  <c r="F2977" i="37"/>
  <c r="F2976" i="37"/>
  <c r="F2975" i="37"/>
  <c r="F2974" i="37"/>
  <c r="F2973" i="37"/>
  <c r="F2972" i="37"/>
  <c r="F2971" i="37"/>
  <c r="F2970" i="37"/>
  <c r="F2969" i="37"/>
  <c r="F2968" i="37"/>
  <c r="F2967" i="37"/>
  <c r="F2966" i="37"/>
  <c r="F2965" i="37"/>
  <c r="F2964" i="37"/>
  <c r="F2963" i="37"/>
  <c r="F2962" i="37"/>
  <c r="F2961" i="37"/>
  <c r="F2960" i="37"/>
  <c r="F2959" i="37"/>
  <c r="F2958" i="37"/>
  <c r="F2957" i="37"/>
  <c r="F2956" i="37"/>
  <c r="F2955" i="37"/>
  <c r="F2954" i="37"/>
  <c r="F2953" i="37"/>
  <c r="F2952" i="37"/>
  <c r="F2951" i="37"/>
  <c r="F2950" i="37"/>
  <c r="F2949" i="37"/>
  <c r="F2948" i="37"/>
  <c r="F274" i="37"/>
  <c r="F90" i="37"/>
  <c r="F144" i="37"/>
  <c r="F2947" i="37"/>
  <c r="F129" i="37"/>
  <c r="F247" i="37"/>
  <c r="F220" i="37"/>
  <c r="F2946" i="37"/>
  <c r="F2945" i="37"/>
  <c r="F624" i="37"/>
  <c r="F2944" i="37"/>
  <c r="F53" i="37"/>
  <c r="F142" i="37"/>
  <c r="F2943" i="37"/>
  <c r="F2942" i="37"/>
  <c r="F54" i="37"/>
  <c r="F2941" i="37"/>
  <c r="F642" i="37"/>
  <c r="F311" i="37"/>
  <c r="F2940" i="37"/>
  <c r="F207" i="37"/>
  <c r="F68" i="37"/>
  <c r="F2939" i="37"/>
  <c r="F2938" i="37"/>
  <c r="F2937" i="37"/>
  <c r="F1214" i="37"/>
  <c r="F303" i="37"/>
  <c r="F200" i="37"/>
  <c r="F83" i="37"/>
  <c r="F161" i="37"/>
  <c r="F100" i="37"/>
  <c r="F157" i="37"/>
  <c r="F570" i="37"/>
  <c r="F63" i="37"/>
  <c r="F559" i="37"/>
  <c r="F487" i="37"/>
  <c r="F516" i="37"/>
  <c r="F632" i="37"/>
  <c r="F330" i="37"/>
  <c r="F130" i="37"/>
  <c r="F2936" i="37"/>
  <c r="F2935" i="37"/>
  <c r="F355" i="37"/>
  <c r="F81" i="37"/>
  <c r="F2934" i="37"/>
  <c r="F86" i="37"/>
  <c r="F87" i="37"/>
  <c r="F139" i="37"/>
  <c r="F98" i="37"/>
  <c r="F1191" i="37"/>
  <c r="F476" i="37"/>
  <c r="F1633" i="37"/>
  <c r="F2933" i="37"/>
  <c r="F612" i="37"/>
  <c r="F1373" i="37"/>
  <c r="F1255" i="37"/>
  <c r="F3408" i="37"/>
  <c r="F2932" i="37"/>
  <c r="F432" i="37"/>
  <c r="F736" i="37"/>
  <c r="F381" i="37"/>
  <c r="F386" i="37"/>
  <c r="F2931" i="37"/>
  <c r="F1366" i="37"/>
  <c r="F396" i="37"/>
  <c r="F886" i="37"/>
  <c r="F281" i="37"/>
  <c r="F605" i="37"/>
  <c r="F2930" i="37"/>
  <c r="F403" i="37"/>
  <c r="F271" i="37"/>
  <c r="F660" i="37"/>
  <c r="F569" i="37"/>
  <c r="F259" i="37"/>
  <c r="F2929" i="37"/>
  <c r="F449" i="37"/>
  <c r="F287" i="37"/>
  <c r="F3401" i="37"/>
  <c r="F464" i="37"/>
  <c r="F298" i="37"/>
  <c r="F238" i="37"/>
  <c r="F694" i="37"/>
  <c r="F433" i="37"/>
  <c r="F675" i="37"/>
  <c r="F938" i="37"/>
  <c r="F434" i="37"/>
  <c r="F549" i="37"/>
  <c r="F428" i="37"/>
  <c r="F383" i="37"/>
  <c r="F421" i="37"/>
  <c r="F2176" i="37"/>
  <c r="F3394" i="37"/>
  <c r="F896" i="37"/>
  <c r="F493" i="37"/>
  <c r="F536" i="37"/>
  <c r="F410" i="37"/>
  <c r="F296" i="37"/>
  <c r="F301" i="37"/>
  <c r="F336" i="37"/>
  <c r="F229" i="37"/>
  <c r="F345" i="37"/>
  <c r="F333" i="37"/>
  <c r="F346" i="37"/>
  <c r="F3502" i="37"/>
  <c r="F525" i="37"/>
  <c r="F338" i="37"/>
  <c r="F794" i="37"/>
  <c r="F213" i="37"/>
  <c r="F477" i="37"/>
  <c r="F261" i="37"/>
  <c r="F118" i="37"/>
  <c r="F619" i="37"/>
  <c r="F751" i="37"/>
  <c r="F205" i="37"/>
  <c r="F184" i="37"/>
  <c r="F529" i="37"/>
  <c r="F299" i="37"/>
  <c r="F3406" i="37"/>
  <c r="F573" i="37"/>
  <c r="F731" i="37"/>
  <c r="F156" i="37"/>
  <c r="F466" i="37"/>
  <c r="F201" i="37"/>
  <c r="F444" i="37"/>
  <c r="F295" i="37"/>
  <c r="F397" i="37"/>
  <c r="F3514" i="37"/>
  <c r="F232" i="37"/>
  <c r="F187" i="37"/>
  <c r="F221" i="37"/>
  <c r="F424" i="37"/>
  <c r="F244" i="37"/>
  <c r="F459" i="37"/>
  <c r="F507" i="37"/>
  <c r="F376" i="37"/>
  <c r="F499" i="37"/>
  <c r="F318" i="37"/>
  <c r="F427" i="37"/>
  <c r="F563" i="37"/>
  <c r="F391" i="37"/>
  <c r="F313" i="37"/>
  <c r="F234" i="37"/>
  <c r="F206" i="37"/>
  <c r="F106" i="37"/>
  <c r="F172" i="37"/>
  <c r="F565" i="37"/>
  <c r="F219" i="37"/>
  <c r="F532" i="37"/>
  <c r="F356" i="37"/>
  <c r="F486" i="37"/>
  <c r="F811" i="37"/>
  <c r="F528" i="37"/>
  <c r="F3500" i="37"/>
  <c r="F560" i="37"/>
  <c r="F307" i="37"/>
  <c r="F814" i="37"/>
  <c r="F392" i="37"/>
  <c r="F3482" i="37"/>
  <c r="F180" i="37"/>
  <c r="F228" i="37"/>
  <c r="F1086" i="37"/>
  <c r="F922" i="37"/>
  <c r="F181" i="37"/>
  <c r="F3522" i="37"/>
  <c r="F3538" i="37"/>
  <c r="F414" i="37"/>
  <c r="F3458" i="37"/>
  <c r="F3445" i="37"/>
  <c r="F416" i="37"/>
  <c r="F404" i="37"/>
  <c r="F678" i="37"/>
  <c r="F260" i="37"/>
  <c r="F3411" i="37"/>
  <c r="F593" i="37"/>
  <c r="F489" i="37"/>
  <c r="F256" i="37"/>
  <c r="F3488" i="37"/>
  <c r="F463" i="37"/>
  <c r="F405" i="37"/>
  <c r="F848" i="37"/>
  <c r="F236" i="37"/>
  <c r="F426" i="37"/>
  <c r="F531" i="37"/>
  <c r="F3507" i="37"/>
  <c r="F3491" i="37"/>
  <c r="F3437" i="37"/>
  <c r="F378" i="37"/>
  <c r="F3495" i="37"/>
  <c r="F3508" i="37"/>
  <c r="F3497" i="37"/>
  <c r="F240" i="37"/>
  <c r="F398" i="37"/>
  <c r="F155" i="37"/>
  <c r="F3520" i="37"/>
  <c r="F887" i="37"/>
  <c r="F682" i="37"/>
  <c r="F505" i="37"/>
  <c r="F188" i="37"/>
  <c r="F471" i="37"/>
  <c r="F772" i="37"/>
  <c r="F503" i="37"/>
  <c r="F627" i="37"/>
  <c r="F599" i="37"/>
  <c r="F387" i="37"/>
  <c r="F930" i="37"/>
  <c r="F344" i="37"/>
  <c r="F712" i="37"/>
  <c r="F2928" i="37"/>
  <c r="F334" i="37"/>
  <c r="F877" i="37"/>
  <c r="F777" i="37"/>
  <c r="F2927" i="37"/>
  <c r="F494" i="37"/>
  <c r="F380" i="37"/>
  <c r="F445" i="37"/>
  <c r="F588" i="37"/>
  <c r="F511" i="37"/>
  <c r="F353" i="37"/>
  <c r="F422" i="37"/>
  <c r="F778" i="37"/>
  <c r="F231" i="37"/>
  <c r="F643" i="37"/>
  <c r="F439" i="37"/>
  <c r="F357" i="37"/>
  <c r="F203" i="37"/>
  <c r="F255" i="37"/>
  <c r="F747" i="37"/>
  <c r="F534" i="37"/>
  <c r="F546" i="37"/>
  <c r="F385" i="37"/>
  <c r="F609" i="37"/>
  <c r="F506" i="37"/>
  <c r="F555" i="37"/>
  <c r="F561" i="37"/>
  <c r="F435" i="37"/>
  <c r="F328" i="37"/>
  <c r="F554" i="37"/>
  <c r="F497" i="37"/>
  <c r="F521" i="37"/>
  <c r="F348" i="37"/>
  <c r="F475" i="37"/>
  <c r="F173" i="37"/>
  <c r="F468" i="37"/>
  <c r="F370" i="37"/>
  <c r="F438" i="37"/>
  <c r="F2926" i="37"/>
  <c r="F2925" i="37"/>
  <c r="F266" i="37"/>
  <c r="F2924" i="37"/>
  <c r="F2923" i="37"/>
  <c r="F2922" i="37"/>
  <c r="F2921" i="37"/>
  <c r="F2920" i="37"/>
  <c r="F2919" i="37"/>
  <c r="F2918" i="37"/>
  <c r="F2917" i="37"/>
  <c r="F2916" i="37"/>
  <c r="F2915" i="37"/>
  <c r="F2914" i="37"/>
  <c r="F2913" i="37"/>
  <c r="F2912" i="37"/>
  <c r="F2911" i="37"/>
  <c r="F2910" i="37"/>
  <c r="F2909" i="37"/>
  <c r="F2908" i="37"/>
  <c r="F2907" i="37"/>
  <c r="F2906" i="37"/>
  <c r="F2905" i="37"/>
  <c r="F2904" i="37"/>
  <c r="F2903" i="37"/>
  <c r="F2902" i="37"/>
  <c r="F2901" i="37"/>
  <c r="F2900" i="37"/>
  <c r="F2899" i="37"/>
  <c r="F2898" i="37"/>
  <c r="F2897" i="37"/>
  <c r="F655" i="37"/>
  <c r="F2896" i="37"/>
  <c r="F2895" i="37"/>
  <c r="F1369" i="37"/>
  <c r="F2894" i="37"/>
  <c r="F2893" i="37"/>
  <c r="F2892" i="37"/>
  <c r="F2891" i="37"/>
  <c r="F2890" i="37"/>
  <c r="F2889" i="37"/>
  <c r="F2888" i="37"/>
  <c r="F2887" i="37"/>
  <c r="F616" i="37"/>
  <c r="F2886" i="37"/>
  <c r="F2885" i="37"/>
  <c r="F2884" i="37"/>
  <c r="F2883" i="37"/>
  <c r="F2882" i="37"/>
  <c r="F939" i="37"/>
  <c r="F3536" i="37"/>
  <c r="F674" i="37"/>
  <c r="F1328" i="37"/>
  <c r="F670" i="37"/>
  <c r="F773" i="37"/>
  <c r="F1095" i="37"/>
  <c r="F3511" i="37"/>
  <c r="F1745" i="37"/>
  <c r="F614" i="37"/>
  <c r="F1116" i="37"/>
  <c r="F2881" i="37"/>
  <c r="F562" i="37"/>
  <c r="F1181" i="37"/>
  <c r="F1371" i="37"/>
  <c r="F473" i="37"/>
  <c r="F710" i="37"/>
  <c r="F757" i="37"/>
  <c r="F845" i="37"/>
  <c r="F2880" i="37"/>
  <c r="F981" i="37"/>
  <c r="F480" i="37"/>
  <c r="F695" i="37"/>
  <c r="F966" i="37"/>
  <c r="F744" i="37"/>
  <c r="F1071" i="37"/>
  <c r="F578" i="37"/>
  <c r="F806" i="37"/>
  <c r="F629" i="37"/>
  <c r="F604" i="37"/>
  <c r="F813" i="37"/>
  <c r="F900" i="37"/>
  <c r="F440" i="37"/>
  <c r="F842" i="37"/>
  <c r="F941" i="37"/>
  <c r="F1033" i="37"/>
  <c r="F618" i="37"/>
  <c r="F856" i="37"/>
  <c r="F1026" i="37"/>
  <c r="F1064" i="37"/>
  <c r="F1118" i="37"/>
  <c r="F688" i="37"/>
  <c r="F992" i="37"/>
  <c r="F692" i="37"/>
  <c r="F663" i="37"/>
  <c r="F575" i="37"/>
  <c r="F408" i="37"/>
  <c r="F1017" i="37"/>
  <c r="F696" i="37"/>
  <c r="F535" i="37"/>
  <c r="F305" i="37"/>
  <c r="F402" i="37"/>
  <c r="F785" i="37"/>
  <c r="F460" i="37"/>
  <c r="F322" i="37"/>
  <c r="F548" i="37"/>
  <c r="F218" i="37"/>
  <c r="F775" i="37"/>
  <c r="F3498" i="37"/>
  <c r="F607" i="37"/>
  <c r="F159" i="37"/>
  <c r="F275" i="37"/>
  <c r="F948" i="37"/>
  <c r="F754" i="37"/>
  <c r="F252" i="37"/>
  <c r="F189" i="37"/>
  <c r="F453" i="37"/>
  <c r="F327" i="37"/>
  <c r="F1196" i="37"/>
  <c r="F366" i="37"/>
  <c r="F293" i="37"/>
  <c r="F332" i="37"/>
  <c r="F1295" i="37"/>
  <c r="F222" i="37"/>
  <c r="F681" i="37"/>
  <c r="F395" i="37"/>
  <c r="F194" i="37"/>
  <c r="F3490" i="37"/>
  <c r="F246" i="37"/>
  <c r="F270" i="37"/>
  <c r="F601" i="37"/>
  <c r="F284" i="37"/>
  <c r="F186" i="37"/>
  <c r="F418" i="37"/>
  <c r="F831" i="37"/>
  <c r="F533" i="37"/>
  <c r="F272" i="37"/>
  <c r="F368" i="37"/>
  <c r="F158" i="37"/>
  <c r="F704" i="37"/>
  <c r="F409" i="37"/>
  <c r="F447" i="37"/>
  <c r="F3503" i="37"/>
  <c r="F267" i="37"/>
  <c r="F111" i="37"/>
  <c r="F3478" i="37"/>
  <c r="F641" i="37"/>
  <c r="F183" i="37"/>
  <c r="F384" i="37"/>
  <c r="F102" i="37"/>
  <c r="F215" i="37"/>
  <c r="F579" i="37"/>
  <c r="F216" i="37"/>
  <c r="F241" i="37"/>
  <c r="F337" i="37"/>
  <c r="F74" i="37"/>
  <c r="F686" i="37"/>
  <c r="F132" i="37"/>
  <c r="F496" i="37"/>
  <c r="F58" i="37"/>
  <c r="F99" i="37"/>
  <c r="F594" i="37"/>
  <c r="F760" i="37"/>
  <c r="F77" i="37"/>
  <c r="F96" i="37"/>
  <c r="F286" i="37"/>
  <c r="F212" i="37"/>
  <c r="F920" i="37"/>
  <c r="F352" i="37"/>
  <c r="F153" i="37"/>
  <c r="F147" i="37"/>
  <c r="F482" i="37"/>
  <c r="F89" i="37"/>
  <c r="F580" i="37"/>
  <c r="F263" i="37"/>
  <c r="F217" i="37"/>
  <c r="F69" i="37"/>
  <c r="F124" i="37"/>
  <c r="F182" i="37"/>
  <c r="F254" i="37"/>
  <c r="F265" i="37"/>
  <c r="F73" i="37"/>
  <c r="F289" i="37"/>
  <c r="F564" i="37"/>
  <c r="F373" i="37"/>
  <c r="F257" i="37"/>
  <c r="F178" i="37"/>
  <c r="F101" i="37"/>
  <c r="F316" i="37"/>
  <c r="F239" i="37"/>
  <c r="F258" i="37"/>
  <c r="F79" i="37"/>
  <c r="F210" i="37"/>
  <c r="F52" i="37"/>
  <c r="F143" i="37"/>
  <c r="F520" i="37"/>
  <c r="F154" i="37"/>
  <c r="F830" i="37"/>
  <c r="F3552" i="37"/>
  <c r="F3525" i="37"/>
  <c r="F590" i="37"/>
  <c r="F227" i="37"/>
  <c r="F3542" i="37"/>
  <c r="F358" i="37"/>
  <c r="F3541" i="37"/>
  <c r="F3431" i="37"/>
  <c r="F3554" i="37"/>
  <c r="F3510" i="37"/>
  <c r="F3555" i="37"/>
  <c r="F3533" i="37"/>
  <c r="F490" i="37"/>
  <c r="F673" i="37"/>
  <c r="F146" i="37"/>
  <c r="F3546" i="37"/>
  <c r="F3550" i="37"/>
  <c r="F3537" i="37"/>
  <c r="F3438" i="37"/>
  <c r="F3523" i="37"/>
  <c r="F317" i="37"/>
  <c r="F3540" i="37"/>
  <c r="F527" i="37"/>
  <c r="F393" i="37"/>
  <c r="F795" i="37"/>
  <c r="F3527" i="37"/>
  <c r="F3530" i="37"/>
  <c r="F3556" i="37"/>
  <c r="F3547" i="37"/>
  <c r="F659" i="37"/>
  <c r="F3535" i="37"/>
  <c r="F3516" i="37"/>
  <c r="F3519" i="37"/>
  <c r="F3518" i="37"/>
  <c r="F770" i="37"/>
  <c r="F3526" i="37"/>
  <c r="F3513" i="37"/>
  <c r="F3539" i="37"/>
  <c r="F3557" i="37"/>
  <c r="F3505" i="37"/>
  <c r="F3475" i="37"/>
  <c r="F571" i="37"/>
  <c r="F3551" i="37"/>
  <c r="F3553" i="37"/>
  <c r="F3558" i="37"/>
  <c r="F3532" i="37"/>
  <c r="F523" i="37"/>
  <c r="F3506" i="37"/>
  <c r="F495" i="37"/>
  <c r="F2879" i="37"/>
  <c r="F2878" i="37"/>
  <c r="F2269" i="37"/>
  <c r="F2877" i="37"/>
  <c r="F2220" i="37"/>
  <c r="F2876" i="37"/>
  <c r="F2159" i="37"/>
  <c r="F2875" i="37"/>
  <c r="F1972" i="37"/>
  <c r="F1933" i="37"/>
  <c r="F1861" i="37"/>
  <c r="F1822" i="37"/>
  <c r="F1747" i="37"/>
  <c r="F2874" i="37"/>
  <c r="F1719" i="37"/>
  <c r="F1669" i="37"/>
  <c r="F1606" i="37"/>
  <c r="F1565" i="37"/>
  <c r="F1560" i="37"/>
  <c r="F1503" i="37"/>
  <c r="F1441" i="37"/>
  <c r="F1401" i="37"/>
  <c r="F2873" i="37"/>
  <c r="F1395" i="37"/>
  <c r="F1201" i="37"/>
  <c r="F1388" i="37"/>
  <c r="F2872" i="37"/>
  <c r="F1249" i="37"/>
  <c r="F1433" i="37"/>
  <c r="F2871" i="37"/>
  <c r="F2" i="37"/>
  <c r="F3" i="37"/>
  <c r="F4" i="37"/>
  <c r="F5" i="37"/>
  <c r="F6" i="37"/>
  <c r="F7" i="37"/>
  <c r="F8" i="37"/>
  <c r="F9" i="37"/>
  <c r="F10" i="37"/>
  <c r="F11" i="37"/>
  <c r="F12" i="37"/>
  <c r="F13" i="37"/>
  <c r="F2870" i="37"/>
  <c r="F2869" i="37"/>
  <c r="F1656" i="37"/>
  <c r="F2868" i="37"/>
  <c r="F1459" i="37"/>
  <c r="F1380" i="37"/>
  <c r="F2867" i="37"/>
  <c r="F1650" i="37"/>
  <c r="F1517" i="37"/>
  <c r="F1882" i="37"/>
  <c r="F2866" i="37"/>
  <c r="F1756" i="37"/>
  <c r="F1763" i="37"/>
  <c r="F1390" i="37"/>
  <c r="F1682" i="37"/>
  <c r="F1471" i="37"/>
  <c r="F2865" i="37"/>
  <c r="F1611" i="37"/>
  <c r="F1854" i="37"/>
  <c r="F1693" i="37"/>
  <c r="F2119" i="37"/>
  <c r="F1894" i="37"/>
  <c r="F2864" i="37"/>
  <c r="F2252" i="37"/>
  <c r="F1634" i="37"/>
  <c r="F2863" i="37"/>
  <c r="F2862" i="37"/>
  <c r="F1407" i="37"/>
  <c r="F1989" i="37"/>
  <c r="F2861" i="37"/>
  <c r="F1638" i="37"/>
  <c r="F1892" i="37"/>
  <c r="F1928" i="37"/>
  <c r="F1759" i="37"/>
  <c r="F1737" i="37"/>
  <c r="F1455" i="37"/>
  <c r="F1477" i="37"/>
  <c r="F1661" i="37"/>
  <c r="F2132" i="37"/>
  <c r="F2198" i="37"/>
  <c r="F1535" i="37"/>
  <c r="F2860" i="37"/>
  <c r="F1836" i="37"/>
  <c r="F1461" i="37"/>
  <c r="F2046" i="37"/>
  <c r="F1731" i="37"/>
  <c r="F2859" i="37"/>
  <c r="F1488" i="37"/>
  <c r="F1767" i="37"/>
  <c r="F2858" i="37"/>
  <c r="F1710" i="37"/>
  <c r="F2857" i="37"/>
  <c r="F2856" i="37"/>
  <c r="F1677" i="37"/>
  <c r="F1423" i="37"/>
  <c r="F2129" i="37"/>
  <c r="F1547" i="37"/>
  <c r="F1730" i="37"/>
  <c r="F1688" i="37"/>
  <c r="F1522" i="37"/>
  <c r="F1779" i="37"/>
  <c r="F2855" i="37"/>
  <c r="F2179" i="37"/>
  <c r="F2854" i="37"/>
  <c r="F2853" i="37"/>
  <c r="F2016" i="37"/>
  <c r="F2051" i="37"/>
  <c r="F2852" i="37"/>
  <c r="F2851" i="37"/>
  <c r="F2850" i="37"/>
  <c r="F2849" i="37"/>
  <c r="F2169" i="37"/>
  <c r="F1826" i="37"/>
  <c r="F2848" i="37"/>
  <c r="F2847" i="37"/>
  <c r="F2846" i="37"/>
  <c r="F2845" i="37"/>
  <c r="F2844" i="37"/>
  <c r="F2843" i="37"/>
  <c r="F2842" i="37"/>
  <c r="F14" i="37"/>
  <c r="F2841" i="37"/>
  <c r="F2840" i="37"/>
  <c r="F2839" i="37"/>
  <c r="F2838" i="37"/>
  <c r="F2837" i="37"/>
  <c r="F2836" i="37"/>
  <c r="F2184" i="37"/>
  <c r="F2835" i="37"/>
  <c r="F2834" i="37"/>
  <c r="F2833" i="37"/>
  <c r="F2832" i="37"/>
  <c r="F2831" i="37"/>
  <c r="F2143" i="37"/>
  <c r="F1903" i="37"/>
  <c r="F2830" i="37"/>
  <c r="F2829" i="37"/>
  <c r="F1862" i="37"/>
  <c r="F2828" i="37"/>
  <c r="F1851" i="37"/>
  <c r="F2827" i="37"/>
  <c r="F2826" i="37"/>
  <c r="F2825" i="37"/>
  <c r="F2824" i="37"/>
  <c r="F2823" i="37"/>
  <c r="F1784" i="37"/>
  <c r="F2822" i="37"/>
  <c r="F2821" i="37"/>
  <c r="F1732" i="37"/>
  <c r="F2820" i="37"/>
  <c r="F1726" i="37"/>
  <c r="F1711" i="37"/>
  <c r="F1684" i="37"/>
  <c r="F1667" i="37"/>
  <c r="F1644" i="37"/>
  <c r="F1632" i="37"/>
  <c r="F1616" i="37"/>
  <c r="F1601" i="37"/>
  <c r="F1590" i="37"/>
  <c r="F1589" i="37"/>
  <c r="F2819" i="37"/>
  <c r="F1580" i="37"/>
  <c r="F2818" i="37"/>
  <c r="F1577" i="37"/>
  <c r="F1568" i="37"/>
  <c r="F2817" i="37"/>
  <c r="F1543" i="37"/>
  <c r="F1541" i="37"/>
  <c r="F1518" i="37"/>
  <c r="F1516" i="37"/>
  <c r="F1514" i="37"/>
  <c r="F1497" i="37"/>
  <c r="F1490" i="37"/>
  <c r="F1484" i="37"/>
  <c r="F1481" i="37"/>
  <c r="F1460" i="37"/>
  <c r="F1456" i="37"/>
  <c r="F1454" i="37"/>
  <c r="F1453" i="37"/>
  <c r="F1452" i="37"/>
  <c r="F1450" i="37"/>
  <c r="F1448" i="37"/>
  <c r="F1446" i="37"/>
  <c r="F1442" i="37"/>
  <c r="F1440" i="37"/>
  <c r="F1438" i="37"/>
  <c r="F1434" i="37"/>
  <c r="F1429" i="37"/>
  <c r="F1426" i="37"/>
  <c r="F1422" i="37"/>
  <c r="F1421" i="37"/>
  <c r="F1419" i="37"/>
  <c r="F1418" i="37"/>
  <c r="F1409" i="37"/>
  <c r="F1406" i="37"/>
  <c r="F1405" i="37"/>
  <c r="F1400" i="37"/>
  <c r="F1394" i="37"/>
  <c r="F1393" i="37"/>
  <c r="F1389" i="37"/>
  <c r="F1384" i="37"/>
  <c r="F1381" i="37"/>
  <c r="F1377" i="37"/>
  <c r="F1376" i="37"/>
  <c r="F2816" i="37"/>
  <c r="F1375" i="37"/>
  <c r="F1372" i="37"/>
  <c r="F1363" i="37"/>
  <c r="F1361" i="37"/>
  <c r="F1360" i="37"/>
  <c r="F1357" i="37"/>
  <c r="F1353" i="37"/>
  <c r="F1352" i="37"/>
  <c r="F1329" i="37"/>
  <c r="F1277" i="37"/>
  <c r="F1107" i="37"/>
  <c r="F2815" i="37"/>
  <c r="F15" i="37"/>
  <c r="F16" i="37"/>
  <c r="F17" i="37"/>
  <c r="F18" i="37"/>
  <c r="F19" i="37"/>
  <c r="F20" i="37"/>
  <c r="F3391" i="37"/>
  <c r="F22" i="37"/>
  <c r="F23" i="37"/>
  <c r="F24" i="37"/>
  <c r="F2315" i="37"/>
  <c r="F2314" i="37"/>
  <c r="F2313" i="37"/>
  <c r="F2814" i="37"/>
  <c r="F2813" i="37"/>
  <c r="F2812" i="37"/>
  <c r="F2305" i="37"/>
  <c r="F2811" i="37"/>
  <c r="F2304" i="37"/>
  <c r="F2300" i="37"/>
  <c r="F2810" i="37"/>
  <c r="F2809" i="37"/>
  <c r="F2299" i="37"/>
  <c r="F2298" i="37"/>
  <c r="F2297" i="37"/>
  <c r="F2292" i="37"/>
  <c r="F2291" i="37"/>
  <c r="F2290" i="37"/>
  <c r="F2289" i="37"/>
  <c r="F2808" i="37"/>
  <c r="F2285" i="37"/>
  <c r="F2807" i="37"/>
  <c r="F2284" i="37"/>
  <c r="F2806" i="37"/>
  <c r="F2283" i="37"/>
  <c r="F2280" i="37"/>
  <c r="F2279" i="37"/>
  <c r="F2278" i="37"/>
  <c r="F2268" i="37"/>
  <c r="F2265" i="37"/>
  <c r="F2259" i="37"/>
  <c r="F2256" i="37"/>
  <c r="F2255" i="37"/>
  <c r="F2254" i="37"/>
  <c r="F2251" i="37"/>
  <c r="F2250" i="37"/>
  <c r="F2247" i="37"/>
  <c r="F2245" i="37"/>
  <c r="F2242" i="37"/>
  <c r="F2233" i="37"/>
  <c r="F2221" i="37"/>
  <c r="F2218" i="37"/>
  <c r="F2217" i="37"/>
  <c r="F2805" i="37"/>
  <c r="F2186" i="37"/>
  <c r="F2183" i="37"/>
  <c r="F2804" i="37"/>
  <c r="F2175" i="37"/>
  <c r="F2167" i="37"/>
  <c r="F2160" i="37"/>
  <c r="F2137" i="37"/>
  <c r="F2117" i="37"/>
  <c r="F2803" i="37"/>
  <c r="F2097" i="37"/>
  <c r="F2090" i="37"/>
  <c r="F2064" i="37"/>
  <c r="F2058" i="37"/>
  <c r="F2049" i="37"/>
  <c r="F2043" i="37"/>
  <c r="F2036" i="37"/>
  <c r="F2029" i="37"/>
  <c r="F2025" i="37"/>
  <c r="F2019" i="37"/>
  <c r="F2802" i="37"/>
  <c r="F2017" i="37"/>
  <c r="F2013" i="37"/>
  <c r="F2009" i="37"/>
  <c r="F2005" i="37"/>
  <c r="F1995" i="37"/>
  <c r="F1994" i="37"/>
  <c r="F2801" i="37"/>
  <c r="F1984" i="37"/>
  <c r="F1963" i="37"/>
  <c r="F1944" i="37"/>
  <c r="F1943" i="37"/>
  <c r="F1937" i="37"/>
  <c r="F1935" i="37"/>
  <c r="F1934" i="37"/>
  <c r="F1932" i="37"/>
  <c r="F1919" i="37"/>
  <c r="F1912" i="37"/>
  <c r="F1909" i="37"/>
  <c r="F1905" i="37"/>
  <c r="F1901" i="37"/>
  <c r="F1891" i="37"/>
  <c r="F1890" i="37"/>
  <c r="F1889" i="37"/>
  <c r="F1888" i="37"/>
  <c r="F1885" i="37"/>
  <c r="F1880" i="37"/>
  <c r="F1878" i="37"/>
  <c r="F1869" i="37"/>
  <c r="F1852" i="37"/>
  <c r="F2800" i="37"/>
  <c r="F1846" i="37"/>
  <c r="F1838" i="37"/>
  <c r="F1828" i="37"/>
  <c r="F1824" i="37"/>
  <c r="F2799" i="37"/>
  <c r="F1813" i="37"/>
  <c r="F1808" i="37"/>
  <c r="F1803" i="37"/>
  <c r="F1793" i="37"/>
  <c r="F1789" i="37"/>
  <c r="F1781" i="37"/>
  <c r="F1780" i="37"/>
  <c r="F1771" i="37"/>
  <c r="F1758" i="37"/>
  <c r="F2798" i="37"/>
  <c r="F1757" i="37"/>
  <c r="F2797" i="37"/>
  <c r="F1755" i="37"/>
  <c r="F1753" i="37"/>
  <c r="F2796" i="37"/>
  <c r="F1750" i="37"/>
  <c r="F1748" i="37"/>
  <c r="F1733" i="37"/>
  <c r="F1727" i="37"/>
  <c r="F2795" i="37"/>
  <c r="F2794" i="37"/>
  <c r="F1724" i="37"/>
  <c r="F1700" i="37"/>
  <c r="F1676" i="37"/>
  <c r="F2793" i="37"/>
  <c r="F2792" i="37"/>
  <c r="F1648" i="37"/>
  <c r="F1647" i="37"/>
  <c r="F2791" i="37"/>
  <c r="F2790" i="37"/>
  <c r="F2789" i="37"/>
  <c r="F2788" i="37"/>
  <c r="F1646" i="37"/>
  <c r="F1640" i="37"/>
  <c r="F1624" i="37"/>
  <c r="F1623" i="37"/>
  <c r="F1619" i="37"/>
  <c r="F2787" i="37"/>
  <c r="F1597" i="37"/>
  <c r="F1595" i="37"/>
  <c r="F1578" i="37"/>
  <c r="F1574" i="37"/>
  <c r="F1569" i="37"/>
  <c r="F1559" i="37"/>
  <c r="F1552" i="37"/>
  <c r="F2786" i="37"/>
  <c r="F1551" i="37"/>
  <c r="F1533" i="37"/>
  <c r="F1523" i="37"/>
  <c r="F1506" i="37"/>
  <c r="F2785" i="37"/>
  <c r="F1505" i="37"/>
  <c r="F1499" i="37"/>
  <c r="F2784" i="37"/>
  <c r="F1489" i="37"/>
  <c r="F1478" i="37"/>
  <c r="F1475" i="37"/>
  <c r="F27" i="37"/>
  <c r="F26" i="37"/>
  <c r="F2783" i="37"/>
  <c r="F25" i="37"/>
  <c r="F21" i="37"/>
  <c r="F2782" i="37"/>
  <c r="F3386" i="37"/>
  <c r="F3383" i="37"/>
  <c r="F2272" i="37"/>
  <c r="F2235" i="37"/>
  <c r="F2226" i="37"/>
  <c r="F2182" i="37"/>
  <c r="F34" i="37"/>
  <c r="F2162" i="37"/>
  <c r="F36" i="37"/>
  <c r="F2781" i="37"/>
  <c r="F2099" i="37"/>
  <c r="F2086" i="37"/>
  <c r="F2081" i="37"/>
  <c r="F2076" i="37"/>
  <c r="F2780" i="37"/>
  <c r="F2048" i="37"/>
  <c r="F2779" i="37"/>
  <c r="F2041" i="37"/>
  <c r="F2035" i="37"/>
  <c r="F2028" i="37"/>
  <c r="F2006" i="37"/>
  <c r="F2778" i="37"/>
  <c r="F1964" i="37"/>
  <c r="F1962" i="37"/>
  <c r="F1956" i="37"/>
  <c r="F2777" i="37"/>
  <c r="F1947" i="37"/>
  <c r="F2776" i="37"/>
  <c r="F1946" i="37"/>
  <c r="F2775" i="37"/>
  <c r="F1940" i="37"/>
  <c r="F1936" i="37"/>
  <c r="F1918" i="37"/>
  <c r="F2774" i="37"/>
  <c r="F1917" i="37"/>
  <c r="F1915" i="37"/>
  <c r="F1910" i="37"/>
  <c r="F1897" i="37"/>
  <c r="F1893" i="37"/>
  <c r="F1887" i="37"/>
  <c r="F2773" i="37"/>
  <c r="F1886" i="37"/>
  <c r="F1850" i="37"/>
  <c r="F1848" i="37"/>
  <c r="F1837" i="37"/>
  <c r="F1815" i="37"/>
  <c r="F1814" i="37"/>
  <c r="F1812" i="37"/>
  <c r="F1807" i="37"/>
  <c r="F1805" i="37"/>
  <c r="F1804" i="37"/>
  <c r="F1798" i="37"/>
  <c r="F1797" i="37"/>
  <c r="F1791" i="37"/>
  <c r="F1773" i="37"/>
  <c r="F1766" i="37"/>
  <c r="F1762" i="37"/>
  <c r="F1738" i="37"/>
  <c r="F2772" i="37"/>
  <c r="F1715" i="37"/>
  <c r="F1709" i="37"/>
  <c r="F1705" i="37"/>
  <c r="F1703" i="37"/>
  <c r="F1701" i="37"/>
  <c r="F1699" i="37"/>
  <c r="F2771" i="37"/>
  <c r="F1679" i="37"/>
  <c r="F2770" i="37"/>
  <c r="F2769" i="37"/>
  <c r="F2768" i="37"/>
  <c r="F1665" i="37"/>
  <c r="F1649" i="37"/>
  <c r="F2767" i="37"/>
  <c r="F1636" i="37"/>
  <c r="F1631" i="37"/>
  <c r="F1618" i="37"/>
  <c r="F1604" i="37"/>
  <c r="F1596" i="37"/>
  <c r="F1594" i="37"/>
  <c r="F1592" i="37"/>
  <c r="F1588" i="37"/>
  <c r="F1570" i="37"/>
  <c r="F1566" i="37"/>
  <c r="F1564" i="37"/>
  <c r="F1558" i="37"/>
  <c r="F2766" i="37"/>
  <c r="F1557" i="37"/>
  <c r="F1553" i="37"/>
  <c r="F1545" i="37"/>
  <c r="F1540" i="37"/>
  <c r="F1538" i="37"/>
  <c r="F1531" i="37"/>
  <c r="F1530" i="37"/>
  <c r="F1529" i="37"/>
  <c r="F1526" i="37"/>
  <c r="F1525" i="37"/>
  <c r="F1524" i="37"/>
  <c r="F1519" i="37"/>
  <c r="F1513" i="37"/>
  <c r="F1511" i="37"/>
  <c r="F1501" i="37"/>
  <c r="F1500" i="37"/>
  <c r="F1496" i="37"/>
  <c r="F1492" i="37"/>
  <c r="F1485" i="37"/>
  <c r="F2765" i="37"/>
  <c r="F1483" i="37"/>
  <c r="F1480" i="37"/>
  <c r="F1472" i="37"/>
  <c r="F1465" i="37"/>
  <c r="F1458" i="37"/>
  <c r="F1457" i="37"/>
  <c r="F1449" i="37"/>
  <c r="F1443" i="37"/>
  <c r="F2764" i="37"/>
  <c r="F2763" i="37"/>
  <c r="F2762" i="37"/>
  <c r="F1437" i="37"/>
  <c r="F1435" i="37"/>
  <c r="F1428" i="37"/>
  <c r="F1427" i="37"/>
  <c r="F1417" i="37"/>
  <c r="F1412" i="37"/>
  <c r="F1399" i="37"/>
  <c r="F1392" i="37"/>
  <c r="F1391" i="37"/>
  <c r="F1378" i="37"/>
  <c r="F1354" i="37"/>
  <c r="F2761" i="37"/>
  <c r="F2760" i="37"/>
  <c r="F1304" i="37"/>
  <c r="F35" i="37"/>
  <c r="F2759" i="37"/>
  <c r="F33" i="37"/>
  <c r="F32" i="37"/>
  <c r="F31" i="37"/>
  <c r="F30" i="37"/>
  <c r="F2758" i="37"/>
  <c r="F29" i="37"/>
  <c r="F28" i="37"/>
  <c r="F2757" i="37"/>
  <c r="F2756" i="37"/>
  <c r="F2212" i="37"/>
  <c r="F2211" i="37"/>
  <c r="F2060" i="37"/>
  <c r="F2755" i="37"/>
  <c r="F2754" i="37"/>
  <c r="F2753" i="37"/>
  <c r="F2752" i="37"/>
  <c r="F2173" i="37"/>
  <c r="F2751" i="37"/>
  <c r="F2750" i="37"/>
  <c r="F1692" i="37"/>
  <c r="F2021" i="37"/>
  <c r="F1998" i="37"/>
  <c r="F2749" i="37"/>
  <c r="F3392" i="37"/>
  <c r="F2748" i="37"/>
  <c r="F2747" i="37"/>
  <c r="F2746" i="37"/>
  <c r="F2745" i="37"/>
  <c r="F2744" i="37"/>
  <c r="F2743" i="37"/>
  <c r="F2742" i="37"/>
  <c r="F2741" i="37"/>
  <c r="F2740" i="37"/>
  <c r="F2739" i="37"/>
  <c r="F2738" i="37"/>
  <c r="F2737" i="37"/>
  <c r="F2736" i="37"/>
  <c r="F2735" i="37"/>
  <c r="F2734" i="37"/>
  <c r="F2733" i="37"/>
  <c r="F2732" i="37"/>
  <c r="F2731" i="37"/>
  <c r="F2730" i="37"/>
  <c r="F2729" i="37"/>
  <c r="F2728" i="37"/>
  <c r="F2727" i="37"/>
  <c r="F2726" i="37"/>
  <c r="F2725" i="37"/>
  <c r="F2724" i="37"/>
  <c r="F2723" i="37"/>
  <c r="F2722" i="37"/>
  <c r="F2721" i="37"/>
  <c r="F2720" i="37"/>
  <c r="F2719" i="37"/>
  <c r="F2718" i="37"/>
  <c r="F2717" i="37"/>
  <c r="F2716" i="37"/>
  <c r="F2715" i="37"/>
  <c r="F2714" i="37"/>
  <c r="F2713" i="37"/>
  <c r="F2712" i="37"/>
  <c r="F2711" i="37"/>
  <c r="F2710" i="37"/>
  <c r="F2709" i="37"/>
  <c r="F2708" i="37"/>
  <c r="F2707" i="37"/>
  <c r="F2706" i="37"/>
  <c r="F2705" i="37"/>
  <c r="F2704" i="37"/>
  <c r="F2703" i="37"/>
  <c r="F2702" i="37"/>
  <c r="F2701" i="37"/>
  <c r="F2700" i="37"/>
  <c r="F2699" i="37"/>
  <c r="F2698" i="37"/>
  <c r="F2697" i="37"/>
  <c r="F2696" i="37"/>
  <c r="F2695" i="37"/>
  <c r="F2694" i="37"/>
  <c r="F2693" i="37"/>
  <c r="F2692" i="37"/>
  <c r="F2691" i="37"/>
  <c r="F2690" i="37"/>
  <c r="F2689" i="37"/>
  <c r="F2688" i="37"/>
  <c r="F2687" i="37"/>
  <c r="F2686" i="37"/>
  <c r="F2685" i="37"/>
  <c r="F2684" i="37"/>
  <c r="F2683" i="37"/>
  <c r="F2682" i="37"/>
  <c r="F2681" i="37"/>
  <c r="F2680" i="37"/>
  <c r="F2679" i="37"/>
  <c r="F2678" i="37"/>
  <c r="F2677" i="37"/>
  <c r="F2676" i="37"/>
  <c r="F2675" i="37"/>
  <c r="F2674" i="37"/>
  <c r="F2673" i="37"/>
  <c r="F2672" i="37"/>
  <c r="F2671" i="37"/>
  <c r="F2670" i="37"/>
  <c r="F2669" i="37"/>
  <c r="F2668" i="37"/>
  <c r="F2667" i="37"/>
  <c r="F2666" i="37"/>
  <c r="F2665" i="37"/>
  <c r="F2664" i="37"/>
  <c r="F2663" i="37"/>
  <c r="F2662" i="37"/>
  <c r="F2661" i="37"/>
  <c r="F2660" i="37"/>
  <c r="F2659" i="37"/>
  <c r="F2658" i="37"/>
  <c r="F2657" i="37"/>
  <c r="F2656" i="37"/>
  <c r="F2655" i="37"/>
  <c r="F2654" i="37"/>
  <c r="F2653" i="37"/>
  <c r="F2652" i="37"/>
  <c r="F2651" i="37"/>
  <c r="F2650" i="37"/>
  <c r="F2649" i="37"/>
  <c r="F2648" i="37"/>
  <c r="F2647" i="37"/>
  <c r="F2646" i="37"/>
  <c r="F2645" i="37"/>
  <c r="F2644" i="37"/>
  <c r="F2643" i="37"/>
  <c r="F2642" i="37"/>
  <c r="F2641" i="37"/>
  <c r="F2640" i="37"/>
  <c r="F2639" i="37"/>
  <c r="F2638" i="37"/>
  <c r="F2637" i="37"/>
  <c r="F2636" i="37"/>
  <c r="F2635" i="37"/>
  <c r="F2634" i="37"/>
  <c r="F2633" i="37"/>
  <c r="F2632" i="37"/>
  <c r="F2631" i="37"/>
  <c r="F2630" i="37"/>
  <c r="F2629" i="37"/>
  <c r="F2628" i="37"/>
  <c r="F2627" i="37"/>
  <c r="F2626" i="37"/>
  <c r="F2625" i="37"/>
  <c r="F2624" i="37"/>
  <c r="F2623" i="37"/>
  <c r="F2622" i="37"/>
  <c r="F2621" i="37"/>
  <c r="F2620" i="37"/>
  <c r="F2619" i="37"/>
  <c r="F2618" i="37"/>
  <c r="F2617" i="37"/>
  <c r="F2616" i="37"/>
  <c r="F2615" i="37"/>
  <c r="F2614" i="37"/>
  <c r="F2613" i="37"/>
  <c r="F2612" i="37"/>
  <c r="F2611" i="37"/>
  <c r="F2610" i="37"/>
  <c r="F2609" i="37"/>
  <c r="F2608" i="37"/>
  <c r="F2607" i="37"/>
  <c r="F2606" i="37"/>
  <c r="F2605" i="37"/>
  <c r="F2604" i="37"/>
  <c r="F2603" i="37"/>
  <c r="F2602" i="37"/>
  <c r="F2601" i="37"/>
  <c r="F2600" i="37"/>
  <c r="F2599" i="37"/>
  <c r="F2598" i="37"/>
  <c r="F2597" i="37"/>
  <c r="F2596" i="37"/>
  <c r="F2595" i="37"/>
  <c r="F2594" i="37"/>
  <c r="F2593" i="37"/>
  <c r="F2592" i="37"/>
  <c r="F2591" i="37"/>
  <c r="F2590" i="37"/>
  <c r="F2589" i="37"/>
  <c r="F2588" i="37"/>
  <c r="F2587" i="37"/>
  <c r="F2586" i="37"/>
  <c r="F2585" i="37"/>
  <c r="F2584" i="37"/>
  <c r="F2583" i="37"/>
  <c r="F2582" i="37"/>
  <c r="F2581" i="37"/>
  <c r="F2580" i="37"/>
  <c r="F2579" i="37"/>
  <c r="F2578" i="37"/>
  <c r="F2577" i="37"/>
  <c r="F2576" i="37"/>
  <c r="F2575" i="37"/>
  <c r="F2574" i="37"/>
  <c r="F2573" i="37"/>
  <c r="F2572" i="37"/>
  <c r="F2571" i="37"/>
  <c r="F2570" i="37"/>
  <c r="F2569" i="37"/>
  <c r="F2568" i="37"/>
  <c r="F2567" i="37"/>
  <c r="F2566" i="37"/>
  <c r="F2565" i="37"/>
  <c r="F2564" i="37"/>
  <c r="F2563" i="37"/>
  <c r="F2562" i="37"/>
  <c r="F2561" i="37"/>
  <c r="F2560" i="37"/>
  <c r="F2559" i="37"/>
  <c r="F2558" i="37"/>
  <c r="F2557" i="37"/>
  <c r="F2556" i="37"/>
  <c r="F2555" i="37"/>
  <c r="F2554" i="37"/>
  <c r="F2553" i="37"/>
  <c r="F2312" i="37"/>
  <c r="F2303" i="37"/>
  <c r="F2302" i="37"/>
  <c r="F2296" i="37"/>
  <c r="F2295" i="37"/>
  <c r="F2294" i="37"/>
  <c r="F2293" i="37"/>
  <c r="F2288" i="37"/>
  <c r="F2287" i="37"/>
  <c r="F2286" i="37"/>
  <c r="F2282" i="37"/>
  <c r="F2277" i="37"/>
  <c r="F2275" i="37"/>
  <c r="F2274" i="37"/>
  <c r="F2273" i="37"/>
  <c r="F2271" i="37"/>
  <c r="F2267" i="37"/>
  <c r="F2266" i="37"/>
  <c r="F2264" i="37"/>
  <c r="F2263" i="37"/>
  <c r="F2262" i="37"/>
  <c r="F2258" i="37"/>
  <c r="F2253" i="37"/>
  <c r="F2246" i="37"/>
  <c r="F2243" i="37"/>
  <c r="F2238" i="37"/>
  <c r="F2234" i="37"/>
  <c r="F2232" i="37"/>
  <c r="F2230" i="37"/>
  <c r="F2228" i="37"/>
  <c r="F2227" i="37"/>
  <c r="F2224" i="37"/>
  <c r="F2222" i="37"/>
  <c r="F2216" i="37"/>
  <c r="F2210" i="37"/>
  <c r="F2208" i="37"/>
  <c r="F2207" i="37"/>
  <c r="F2206" i="37"/>
  <c r="F2205" i="37"/>
  <c r="F2204" i="37"/>
  <c r="F2203" i="37"/>
  <c r="F2200" i="37"/>
  <c r="F2199" i="37"/>
  <c r="F2197" i="37"/>
  <c r="F2195" i="37"/>
  <c r="F2194" i="37"/>
  <c r="F2192" i="37"/>
  <c r="F2191" i="37"/>
  <c r="F2190" i="37"/>
  <c r="F2189" i="37"/>
  <c r="F2188" i="37"/>
  <c r="F2187" i="37"/>
  <c r="F2185" i="37"/>
  <c r="F2181" i="37"/>
  <c r="F2178" i="37"/>
  <c r="F2177" i="37"/>
  <c r="F2174" i="37"/>
  <c r="F2172" i="37"/>
  <c r="F2171" i="37"/>
  <c r="F2170" i="37"/>
  <c r="F2168" i="37"/>
  <c r="F2166" i="37"/>
  <c r="F2164" i="37"/>
  <c r="F2163" i="37"/>
  <c r="F2161" i="37"/>
  <c r="F2158" i="37"/>
  <c r="F2157" i="37"/>
  <c r="F2156" i="37"/>
  <c r="F2155" i="37"/>
  <c r="F2154" i="37"/>
  <c r="F2153" i="37"/>
  <c r="F2152" i="37"/>
  <c r="F2151" i="37"/>
  <c r="F2150" i="37"/>
  <c r="F2149" i="37"/>
  <c r="F2148" i="37"/>
  <c r="F2147" i="37"/>
  <c r="F2146" i="37"/>
  <c r="F2145" i="37"/>
  <c r="F2144" i="37"/>
  <c r="F2142" i="37"/>
  <c r="F2141" i="37"/>
  <c r="F2140" i="37"/>
  <c r="F2139" i="37"/>
  <c r="F2138" i="37"/>
  <c r="F2136" i="37"/>
  <c r="F2135" i="37"/>
  <c r="F2134" i="37"/>
  <c r="F2133" i="37"/>
  <c r="F2130" i="37"/>
  <c r="F2128" i="37"/>
  <c r="F2127" i="37"/>
  <c r="F2126" i="37"/>
  <c r="F2125" i="37"/>
  <c r="F2124" i="37"/>
  <c r="F2123" i="37"/>
  <c r="F2122" i="37"/>
  <c r="F2121" i="37"/>
  <c r="F2120" i="37"/>
  <c r="F2118" i="37"/>
  <c r="F2116" i="37"/>
  <c r="F2115" i="37"/>
  <c r="F2114" i="37"/>
  <c r="F2113" i="37"/>
  <c r="F2112" i="37"/>
  <c r="F2111" i="37"/>
  <c r="F2110" i="37"/>
  <c r="F2109" i="37"/>
  <c r="F2107" i="37"/>
  <c r="F2106" i="37"/>
  <c r="F2105" i="37"/>
  <c r="F2104" i="37"/>
  <c r="F2103" i="37"/>
  <c r="F2102" i="37"/>
  <c r="F2101" i="37"/>
  <c r="F2100" i="37"/>
  <c r="F2098" i="37"/>
  <c r="F2096" i="37"/>
  <c r="F2095" i="37"/>
  <c r="F2094" i="37"/>
  <c r="F2093" i="37"/>
  <c r="F2091" i="37"/>
  <c r="F2089" i="37"/>
  <c r="F2088" i="37"/>
  <c r="F2087" i="37"/>
  <c r="F2085" i="37"/>
  <c r="F2084" i="37"/>
  <c r="F2083" i="37"/>
  <c r="F2082" i="37"/>
  <c r="F2080" i="37"/>
  <c r="F2079" i="37"/>
  <c r="F2078" i="37"/>
  <c r="F2077" i="37"/>
  <c r="F2075" i="37"/>
  <c r="F2074" i="37"/>
  <c r="F2073" i="37"/>
  <c r="F2072" i="37"/>
  <c r="F2071" i="37"/>
  <c r="F2070" i="37"/>
  <c r="F2069" i="37"/>
  <c r="F2068" i="37"/>
  <c r="F2067" i="37"/>
  <c r="F2066" i="37"/>
  <c r="F2065" i="37"/>
  <c r="F2063" i="37"/>
  <c r="F2062" i="37"/>
  <c r="F2061" i="37"/>
  <c r="F2059" i="37"/>
  <c r="F2057" i="37"/>
  <c r="F2056" i="37"/>
  <c r="F2055" i="37"/>
  <c r="F2054" i="37"/>
  <c r="F2053" i="37"/>
  <c r="F2052" i="37"/>
  <c r="F2050" i="37"/>
  <c r="F2047" i="37"/>
  <c r="F2045" i="37"/>
  <c r="F2044" i="37"/>
  <c r="F2042" i="37"/>
  <c r="F2040" i="37"/>
  <c r="F2039" i="37"/>
  <c r="F2038" i="37"/>
  <c r="F2037" i="37"/>
  <c r="F2033" i="37"/>
  <c r="F2032" i="37"/>
  <c r="F2031" i="37"/>
  <c r="F2030" i="37"/>
  <c r="F2027" i="37"/>
  <c r="F2026" i="37"/>
  <c r="F2024" i="37"/>
  <c r="F2023" i="37"/>
  <c r="F2022" i="37"/>
  <c r="F2020" i="37"/>
  <c r="F2018" i="37"/>
  <c r="F2015" i="37"/>
  <c r="F2014" i="37"/>
  <c r="F2012" i="37"/>
  <c r="F2011" i="37"/>
  <c r="F2010" i="37"/>
  <c r="F2008" i="37"/>
  <c r="F2007" i="37"/>
  <c r="F2003" i="37"/>
  <c r="F2002" i="37"/>
  <c r="F2000" i="37"/>
  <c r="F1999" i="37"/>
  <c r="F1997" i="37"/>
  <c r="F1996" i="37"/>
  <c r="F1993" i="37"/>
  <c r="F1992" i="37"/>
  <c r="F1991" i="37"/>
  <c r="F1990" i="37"/>
  <c r="F1988" i="37"/>
  <c r="F1987" i="37"/>
  <c r="F1986" i="37"/>
  <c r="F1985" i="37"/>
  <c r="F1983" i="37"/>
  <c r="F1982" i="37"/>
  <c r="F1981" i="37"/>
  <c r="F1980" i="37"/>
  <c r="F1979" i="37"/>
  <c r="F1978" i="37"/>
  <c r="F1977" i="37"/>
  <c r="F1976" i="37"/>
  <c r="F1975" i="37"/>
  <c r="F1974" i="37"/>
  <c r="F1973" i="37"/>
  <c r="F1970" i="37"/>
  <c r="F1969" i="37"/>
  <c r="F1968" i="37"/>
  <c r="F1967" i="37"/>
  <c r="F1966" i="37"/>
  <c r="F1965" i="37"/>
  <c r="F1961" i="37"/>
  <c r="F1960" i="37"/>
  <c r="F1959" i="37"/>
  <c r="F1958" i="37"/>
  <c r="F1957" i="37"/>
  <c r="F1955" i="37"/>
  <c r="F1954" i="37"/>
  <c r="F1953" i="37"/>
  <c r="F1952" i="37"/>
  <c r="F1951" i="37"/>
  <c r="F1950" i="37"/>
  <c r="F1949" i="37"/>
  <c r="F1948" i="37"/>
  <c r="F1945" i="37"/>
  <c r="F1942" i="37"/>
  <c r="F1941" i="37"/>
  <c r="F1939" i="37"/>
  <c r="F1938" i="37"/>
  <c r="F1931" i="37"/>
  <c r="F1930" i="37"/>
  <c r="F1929" i="37"/>
  <c r="F1927" i="37"/>
  <c r="F1926" i="37"/>
  <c r="F1925" i="37"/>
  <c r="F1924" i="37"/>
  <c r="F1923" i="37"/>
  <c r="F1922" i="37"/>
  <c r="F1921" i="37"/>
  <c r="F1920" i="37"/>
  <c r="F1916" i="37"/>
  <c r="F1914" i="37"/>
  <c r="F1913" i="37"/>
  <c r="F1911" i="37"/>
  <c r="F1908" i="37"/>
  <c r="F1907" i="37"/>
  <c r="F1906" i="37"/>
  <c r="F1904" i="37"/>
  <c r="F1902" i="37"/>
  <c r="F1900" i="37"/>
  <c r="F1899" i="37"/>
  <c r="F1898" i="37"/>
  <c r="F1896" i="37"/>
  <c r="F1895" i="37"/>
  <c r="F1884" i="37"/>
  <c r="F1883" i="37"/>
  <c r="F1881" i="37"/>
  <c r="F1879" i="37"/>
  <c r="F1877" i="37"/>
  <c r="F1876" i="37"/>
  <c r="F1875" i="37"/>
  <c r="F1874" i="37"/>
  <c r="F1873" i="37"/>
  <c r="F1872" i="37"/>
  <c r="F1871" i="37"/>
  <c r="F1870" i="37"/>
  <c r="F1868" i="37"/>
  <c r="F1867" i="37"/>
  <c r="F1866" i="37"/>
  <c r="F1865" i="37"/>
  <c r="F1864" i="37"/>
  <c r="F1863" i="37"/>
  <c r="F1860" i="37"/>
  <c r="F1859" i="37"/>
  <c r="F1858" i="37"/>
  <c r="F1857" i="37"/>
  <c r="F1856" i="37"/>
  <c r="F1855" i="37"/>
  <c r="F1853" i="37"/>
  <c r="F1847" i="37"/>
  <c r="F1845" i="37"/>
  <c r="F1844" i="37"/>
  <c r="F1843" i="37"/>
  <c r="F1842" i="37"/>
  <c r="F1841" i="37"/>
  <c r="F1840" i="37"/>
  <c r="F1839" i="37"/>
  <c r="F1834" i="37"/>
  <c r="F1833" i="37"/>
  <c r="F1832" i="37"/>
  <c r="F1831" i="37"/>
  <c r="F1830" i="37"/>
  <c r="F1829" i="37"/>
  <c r="F1827" i="37"/>
  <c r="F1825" i="37"/>
  <c r="F1823" i="37"/>
  <c r="F1821" i="37"/>
  <c r="F1820" i="37"/>
  <c r="F1819" i="37"/>
  <c r="F1818" i="37"/>
  <c r="F1817" i="37"/>
  <c r="F1816" i="37"/>
  <c r="F1811" i="37"/>
  <c r="F1810" i="37"/>
  <c r="F1809" i="37"/>
  <c r="F1806" i="37"/>
  <c r="F1801" i="37"/>
  <c r="F1800" i="37"/>
  <c r="F1796" i="37"/>
  <c r="F1795" i="37"/>
  <c r="F1794" i="37"/>
  <c r="F1790" i="37"/>
  <c r="F1788" i="37"/>
  <c r="F1787" i="37"/>
  <c r="F1786" i="37"/>
  <c r="F1785" i="37"/>
  <c r="F1783" i="37"/>
  <c r="F1782" i="37"/>
  <c r="F1778" i="37"/>
  <c r="F1776" i="37"/>
  <c r="F1775" i="37"/>
  <c r="F1774" i="37"/>
  <c r="F1772" i="37"/>
  <c r="F1770" i="37"/>
  <c r="F1769" i="37"/>
  <c r="F1768" i="37"/>
  <c r="F1765" i="37"/>
  <c r="F1764" i="37"/>
  <c r="F1761" i="37"/>
  <c r="F1760" i="37"/>
  <c r="F1752" i="37"/>
  <c r="F1751" i="37"/>
  <c r="F1749" i="37"/>
  <c r="F1746" i="37"/>
  <c r="F1744" i="37"/>
  <c r="F1743" i="37"/>
  <c r="F1742" i="37"/>
  <c r="F1741" i="37"/>
  <c r="F1740" i="37"/>
  <c r="F1739" i="37"/>
  <c r="F1736" i="37"/>
  <c r="F1735" i="37"/>
  <c r="F1734" i="37"/>
  <c r="F1729" i="37"/>
  <c r="F1728" i="37"/>
  <c r="F1725" i="37"/>
  <c r="F1723" i="37"/>
  <c r="F1722" i="37"/>
  <c r="F1721" i="37"/>
  <c r="F1720" i="37"/>
  <c r="F1718" i="37"/>
  <c r="F1717" i="37"/>
  <c r="F1716" i="37"/>
  <c r="F1714" i="37"/>
  <c r="F1713" i="37"/>
  <c r="F1712" i="37"/>
  <c r="F1708" i="37"/>
  <c r="F1707" i="37"/>
  <c r="F1706" i="37"/>
  <c r="F1704" i="37"/>
  <c r="F1702" i="37"/>
  <c r="F1698" i="37"/>
  <c r="F1697" i="37"/>
  <c r="F1696" i="37"/>
  <c r="F1695" i="37"/>
  <c r="F1694" i="37"/>
  <c r="F1691" i="37"/>
  <c r="F1690" i="37"/>
  <c r="F1689" i="37"/>
  <c r="F1687" i="37"/>
  <c r="F1686" i="37"/>
  <c r="F1685" i="37"/>
  <c r="F1683" i="37"/>
  <c r="F1680" i="37"/>
  <c r="F1678" i="37"/>
  <c r="F1675" i="37"/>
  <c r="F1674" i="37"/>
  <c r="F1673" i="37"/>
  <c r="F1672" i="37"/>
  <c r="F1671" i="37"/>
  <c r="F1670" i="37"/>
  <c r="F1668" i="37"/>
  <c r="F1666" i="37"/>
  <c r="F1664" i="37"/>
  <c r="F1663" i="37"/>
  <c r="F1662" i="37"/>
  <c r="F1660" i="37"/>
  <c r="F1659" i="37"/>
  <c r="F1658" i="37"/>
  <c r="F1657" i="37"/>
  <c r="F1655" i="37"/>
  <c r="F1654" i="37"/>
  <c r="F1653" i="37"/>
  <c r="F1652" i="37"/>
  <c r="F1651" i="37"/>
  <c r="F1645" i="37"/>
  <c r="F1643" i="37"/>
  <c r="F1642" i="37"/>
  <c r="F1641" i="37"/>
  <c r="F1639" i="37"/>
  <c r="F1637" i="37"/>
  <c r="F1635" i="37"/>
  <c r="F1630" i="37"/>
  <c r="F1629" i="37"/>
  <c r="F1628" i="37"/>
  <c r="F1627" i="37"/>
  <c r="F1626" i="37"/>
  <c r="F1625" i="37"/>
  <c r="F1622" i="37"/>
  <c r="F1621" i="37"/>
  <c r="F1620" i="37"/>
  <c r="F1617" i="37"/>
  <c r="F1615" i="37"/>
  <c r="F1614" i="37"/>
  <c r="F1613" i="37"/>
  <c r="F1612" i="37"/>
  <c r="F1610" i="37"/>
  <c r="F1609" i="37"/>
  <c r="F1608" i="37"/>
  <c r="F1607" i="37"/>
  <c r="F1605" i="37"/>
  <c r="F1603" i="37"/>
  <c r="F1602" i="37"/>
  <c r="F1600" i="37"/>
  <c r="F1599" i="37"/>
  <c r="F1598" i="37"/>
  <c r="F1593" i="37"/>
  <c r="F1591" i="37"/>
  <c r="F1587" i="37"/>
  <c r="F1586" i="37"/>
  <c r="F1585" i="37"/>
  <c r="F1584" i="37"/>
  <c r="F1583" i="37"/>
  <c r="F1582" i="37"/>
  <c r="F1581" i="37"/>
  <c r="F1579" i="37"/>
  <c r="F1576" i="37"/>
  <c r="F1575" i="37"/>
  <c r="F1573" i="37"/>
  <c r="F1572" i="37"/>
  <c r="F1563" i="37"/>
  <c r="F1562" i="37"/>
  <c r="F1561" i="37"/>
  <c r="F1556" i="37"/>
  <c r="F1555" i="37"/>
  <c r="F1554" i="37"/>
  <c r="F1549" i="37"/>
  <c r="F1548" i="37"/>
  <c r="F1546" i="37"/>
  <c r="F1544" i="37"/>
  <c r="F1542" i="37"/>
  <c r="F1537" i="37"/>
  <c r="F1536" i="37"/>
  <c r="F1534" i="37"/>
  <c r="F1528" i="37"/>
  <c r="F1527" i="37"/>
  <c r="F1521" i="37"/>
  <c r="F1520" i="37"/>
  <c r="F1515" i="37"/>
  <c r="F1512" i="37"/>
  <c r="F1510" i="37"/>
  <c r="F1509" i="37"/>
  <c r="F1508" i="37"/>
  <c r="F1504" i="37"/>
  <c r="F1502" i="37"/>
  <c r="F1494" i="37"/>
  <c r="F1487" i="37"/>
  <c r="F1486" i="37"/>
  <c r="F1479" i="37"/>
  <c r="F1476" i="37"/>
  <c r="F1473" i="37"/>
  <c r="F1469" i="37"/>
  <c r="F1467" i="37"/>
  <c r="F1464" i="37"/>
  <c r="F1463" i="37"/>
  <c r="F1462" i="37"/>
  <c r="F1451" i="37"/>
  <c r="F1447" i="37"/>
  <c r="F1439" i="37"/>
  <c r="F1431" i="37"/>
  <c r="F1424" i="37"/>
  <c r="F1415" i="37"/>
  <c r="F1413" i="37"/>
  <c r="F1408" i="37"/>
  <c r="F1402" i="37"/>
  <c r="F1398" i="37"/>
  <c r="F1396" i="37"/>
  <c r="F1382" i="37"/>
  <c r="F1379" i="37"/>
  <c r="F1374" i="37"/>
  <c r="F1359" i="37"/>
  <c r="F1356" i="37"/>
  <c r="F1355" i="37"/>
  <c r="F1351" i="37"/>
  <c r="F1350" i="37"/>
  <c r="F1348" i="37"/>
  <c r="F1347" i="37"/>
  <c r="F1346" i="37"/>
  <c r="F1344" i="37"/>
  <c r="F1339" i="37"/>
  <c r="F1336" i="37"/>
  <c r="F1335" i="37"/>
  <c r="F1334" i="37"/>
  <c r="F1333" i="37"/>
  <c r="F1332" i="37"/>
  <c r="F1324" i="37"/>
  <c r="F1322" i="37"/>
  <c r="F1321" i="37"/>
  <c r="F1320" i="37"/>
  <c r="F1318" i="37"/>
  <c r="F1317" i="37"/>
  <c r="F1316" i="37"/>
  <c r="F1315" i="37"/>
  <c r="F1314" i="37"/>
  <c r="F1313" i="37"/>
  <c r="F1312" i="37"/>
  <c r="F1309" i="37"/>
  <c r="F1306" i="37"/>
  <c r="F1303" i="37"/>
  <c r="F1302" i="37"/>
  <c r="F1299" i="37"/>
  <c r="F1298" i="37"/>
  <c r="F1297" i="37"/>
  <c r="F1296" i="37"/>
  <c r="F1293" i="37"/>
  <c r="F1292" i="37"/>
  <c r="F1291" i="37"/>
  <c r="F1289" i="37"/>
  <c r="F1288" i="37"/>
  <c r="F1285" i="37"/>
  <c r="F1284" i="37"/>
  <c r="F1283" i="37"/>
  <c r="F1281" i="37"/>
  <c r="F1280" i="37"/>
  <c r="F1279" i="37"/>
  <c r="F1276" i="37"/>
  <c r="F1274" i="37"/>
  <c r="F1273" i="37"/>
  <c r="F1270" i="37"/>
  <c r="F1269" i="37"/>
  <c r="F1268" i="37"/>
  <c r="F1267" i="37"/>
  <c r="F1266" i="37"/>
  <c r="F1265" i="37"/>
  <c r="F1264" i="37"/>
  <c r="F1261" i="37"/>
  <c r="F1258" i="37"/>
  <c r="F1256" i="37"/>
  <c r="F1254" i="37"/>
  <c r="F1253" i="37"/>
  <c r="F1252" i="37"/>
  <c r="F1251" i="37"/>
  <c r="F1250" i="37"/>
  <c r="F1247" i="37"/>
  <c r="F1246" i="37"/>
  <c r="F1245" i="37"/>
  <c r="F1244" i="37"/>
  <c r="F1243" i="37"/>
  <c r="F1241" i="37"/>
  <c r="F1240" i="37"/>
  <c r="F1239" i="37"/>
  <c r="F1237" i="37"/>
  <c r="F1236" i="37"/>
  <c r="F1235" i="37"/>
  <c r="F1234" i="37"/>
  <c r="F1233" i="37"/>
  <c r="F1231" i="37"/>
  <c r="F1230" i="37"/>
  <c r="F1229" i="37"/>
  <c r="F1228" i="37"/>
  <c r="F1225" i="37"/>
  <c r="F1224" i="37"/>
  <c r="F1222" i="37"/>
  <c r="F1220" i="37"/>
  <c r="F1219" i="37"/>
  <c r="F1218" i="37"/>
  <c r="F1217" i="37"/>
  <c r="F1216" i="37"/>
  <c r="F1212" i="37"/>
  <c r="F1211" i="37"/>
  <c r="F1208" i="37"/>
  <c r="F1207" i="37"/>
  <c r="F1205" i="37"/>
  <c r="F1204" i="37"/>
  <c r="F1203" i="37"/>
  <c r="F1200" i="37"/>
  <c r="F1198" i="37"/>
  <c r="F1197" i="37"/>
  <c r="F1195" i="37"/>
  <c r="F1194" i="37"/>
  <c r="F1193" i="37"/>
  <c r="F1192" i="37"/>
  <c r="F1190" i="37"/>
  <c r="F1189" i="37"/>
  <c r="F1187" i="37"/>
  <c r="F1183" i="37"/>
  <c r="F1182" i="37"/>
  <c r="F1179" i="37"/>
  <c r="F1178" i="37"/>
  <c r="F1177" i="37"/>
  <c r="F1175" i="37"/>
  <c r="F1174" i="37"/>
  <c r="F1171" i="37"/>
  <c r="F1170" i="37"/>
  <c r="F1169" i="37"/>
  <c r="F1168" i="37"/>
  <c r="F1167" i="37"/>
  <c r="F1166" i="37"/>
  <c r="F1165" i="37"/>
  <c r="F1164" i="37"/>
  <c r="F1163" i="37"/>
  <c r="F1162" i="37"/>
  <c r="F1161" i="37"/>
  <c r="F1159" i="37"/>
  <c r="F1158" i="37"/>
  <c r="F1156" i="37"/>
  <c r="F1155" i="37"/>
  <c r="F1154" i="37"/>
  <c r="F1152" i="37"/>
  <c r="F1151" i="37"/>
  <c r="F1149" i="37"/>
  <c r="F1148" i="37"/>
  <c r="F1147" i="37"/>
  <c r="F1146" i="37"/>
  <c r="F1145" i="37"/>
  <c r="F1144" i="37"/>
  <c r="F1143" i="37"/>
  <c r="F1142" i="37"/>
  <c r="F1141" i="37"/>
  <c r="F1139" i="37"/>
  <c r="F1137" i="37"/>
  <c r="F1135" i="37"/>
  <c r="F1133" i="37"/>
  <c r="F1132" i="37"/>
  <c r="F1131" i="37"/>
  <c r="F1130" i="37"/>
  <c r="F1129" i="37"/>
  <c r="F1128" i="37"/>
  <c r="F1127" i="37"/>
  <c r="F1126" i="37"/>
  <c r="F1125" i="37"/>
  <c r="F1122" i="37"/>
  <c r="F1121" i="37"/>
  <c r="F1120" i="37"/>
  <c r="F1115" i="37"/>
  <c r="F1114" i="37"/>
  <c r="F1113" i="37"/>
  <c r="F1112" i="37"/>
  <c r="F1111" i="37"/>
  <c r="F1110" i="37"/>
  <c r="F1109" i="37"/>
  <c r="F1108" i="37"/>
  <c r="F1106" i="37"/>
  <c r="F1105" i="37"/>
  <c r="F1104" i="37"/>
  <c r="F1103" i="37"/>
  <c r="F1101" i="37"/>
  <c r="F1100" i="37"/>
  <c r="F1099" i="37"/>
  <c r="F1098" i="37"/>
  <c r="F1096" i="37"/>
  <c r="F1094" i="37"/>
  <c r="F1093" i="37"/>
  <c r="F1092" i="37"/>
  <c r="F1091" i="37"/>
  <c r="F1090" i="37"/>
  <c r="F1088" i="37"/>
  <c r="F1087" i="37"/>
  <c r="F1085" i="37"/>
  <c r="F1083" i="37"/>
  <c r="F1082" i="37"/>
  <c r="F1081" i="37"/>
  <c r="F1080" i="37"/>
  <c r="F1079" i="37"/>
  <c r="F1078" i="37"/>
  <c r="F1077" i="37"/>
  <c r="F1075" i="37"/>
  <c r="F1072" i="37"/>
  <c r="F1070" i="37"/>
  <c r="F1069" i="37"/>
  <c r="F1067" i="37"/>
  <c r="F1066" i="37"/>
  <c r="F1063" i="37"/>
  <c r="F1062" i="37"/>
  <c r="F1059" i="37"/>
  <c r="F1056" i="37"/>
  <c r="F1055" i="37"/>
  <c r="F1054" i="37"/>
  <c r="F1053" i="37"/>
  <c r="F1051" i="37"/>
  <c r="F1050" i="37"/>
  <c r="F1049" i="37"/>
  <c r="F1048" i="37"/>
  <c r="F1046" i="37"/>
  <c r="F1045" i="37"/>
  <c r="F1044" i="37"/>
  <c r="F1043" i="37"/>
  <c r="F1042" i="37"/>
  <c r="F1041" i="37"/>
  <c r="F1040" i="37"/>
  <c r="F1038" i="37"/>
  <c r="F1037" i="37"/>
  <c r="F1036" i="37"/>
  <c r="F1035" i="37"/>
  <c r="F1032" i="37"/>
  <c r="F1031" i="37"/>
  <c r="F1030" i="37"/>
  <c r="F1028" i="37"/>
  <c r="F1027" i="37"/>
  <c r="F1025" i="37"/>
  <c r="F1023" i="37"/>
  <c r="F1022" i="37"/>
  <c r="F1021" i="37"/>
  <c r="F1020" i="37"/>
  <c r="F1019" i="37"/>
  <c r="F1016" i="37"/>
  <c r="F1014" i="37"/>
  <c r="F1013" i="37"/>
  <c r="F1012" i="37"/>
  <c r="F1011" i="37"/>
  <c r="F1010" i="37"/>
  <c r="F1009" i="37"/>
  <c r="F1007" i="37"/>
  <c r="F1006" i="37"/>
  <c r="F1005" i="37"/>
  <c r="F1004" i="37"/>
  <c r="F1003" i="37"/>
  <c r="F1002" i="37"/>
  <c r="F999" i="37"/>
  <c r="F997" i="37"/>
  <c r="F996" i="37"/>
  <c r="F995" i="37"/>
  <c r="F994" i="37"/>
  <c r="F993" i="37"/>
  <c r="F991" i="37"/>
  <c r="F990" i="37"/>
  <c r="F988" i="37"/>
  <c r="F985" i="37"/>
  <c r="F984" i="37"/>
  <c r="F983" i="37"/>
  <c r="F982" i="37"/>
  <c r="F980" i="37"/>
  <c r="F979" i="37"/>
  <c r="F977" i="37"/>
  <c r="F976" i="37"/>
  <c r="F975" i="37"/>
  <c r="F974" i="37"/>
  <c r="F972" i="37"/>
  <c r="F971" i="37"/>
  <c r="F968" i="37"/>
  <c r="F965" i="37"/>
  <c r="F964" i="37"/>
  <c r="F963" i="37"/>
  <c r="F962" i="37"/>
  <c r="F961" i="37"/>
  <c r="F960" i="37"/>
  <c r="F959" i="37"/>
  <c r="F958" i="37"/>
  <c r="F957" i="37"/>
  <c r="F956" i="37"/>
  <c r="F954" i="37"/>
  <c r="F951" i="37"/>
  <c r="F949" i="37"/>
  <c r="F947" i="37"/>
  <c r="F944" i="37"/>
  <c r="F942" i="37"/>
  <c r="F940" i="37"/>
  <c r="F937" i="37"/>
  <c r="F935" i="37"/>
  <c r="F934" i="37"/>
  <c r="F931" i="37"/>
  <c r="F929" i="37"/>
  <c r="F927" i="37"/>
  <c r="F926" i="37"/>
  <c r="F925" i="37"/>
  <c r="F924" i="37"/>
  <c r="F923" i="37"/>
  <c r="F921" i="37"/>
  <c r="F919" i="37"/>
  <c r="F918" i="37"/>
  <c r="F917" i="37"/>
  <c r="F916" i="37"/>
  <c r="F915" i="37"/>
  <c r="F914" i="37"/>
  <c r="F913" i="37"/>
  <c r="F910" i="37"/>
  <c r="F909" i="37"/>
  <c r="F908" i="37"/>
  <c r="F907" i="37"/>
  <c r="F906" i="37"/>
  <c r="F905" i="37"/>
  <c r="F904" i="37"/>
  <c r="F902" i="37"/>
  <c r="F901" i="37"/>
  <c r="F898" i="37"/>
  <c r="F895" i="37"/>
  <c r="F894" i="37"/>
  <c r="F893" i="37"/>
  <c r="F892" i="37"/>
  <c r="F891" i="37"/>
  <c r="F889" i="37"/>
  <c r="F888" i="37"/>
  <c r="F883" i="37"/>
  <c r="F882" i="37"/>
  <c r="F881" i="37"/>
  <c r="F880" i="37"/>
  <c r="F878" i="37"/>
  <c r="F875" i="37"/>
  <c r="F873" i="37"/>
  <c r="F872" i="37"/>
  <c r="F871" i="37"/>
  <c r="F870" i="37"/>
  <c r="F869" i="37"/>
  <c r="F866" i="37"/>
  <c r="F865" i="37"/>
  <c r="F864" i="37"/>
  <c r="F863" i="37"/>
  <c r="F862" i="37"/>
  <c r="F859" i="37"/>
  <c r="F858" i="37"/>
  <c r="F855" i="37"/>
  <c r="F849" i="37"/>
  <c r="F847" i="37"/>
  <c r="F839" i="37"/>
  <c r="F838" i="37"/>
  <c r="F837" i="37"/>
  <c r="F836" i="37"/>
  <c r="F834" i="37"/>
  <c r="F832" i="37"/>
  <c r="F824" i="37"/>
  <c r="F821" i="37"/>
  <c r="F819" i="37"/>
  <c r="F818" i="37"/>
  <c r="F817" i="37"/>
  <c r="F808" i="37"/>
  <c r="F805" i="37"/>
  <c r="F804" i="37"/>
  <c r="F801" i="37"/>
  <c r="F798" i="37"/>
  <c r="F796" i="37"/>
  <c r="F783" i="37"/>
  <c r="F779" i="37"/>
  <c r="F766" i="37"/>
  <c r="F764" i="37"/>
  <c r="F758" i="37"/>
  <c r="F755" i="37"/>
  <c r="F750" i="37"/>
  <c r="F741" i="37"/>
  <c r="F716" i="37"/>
  <c r="F713" i="37"/>
  <c r="F709" i="37"/>
  <c r="F690" i="37"/>
  <c r="F592" i="37"/>
  <c r="F485" i="37"/>
  <c r="F455" i="37"/>
  <c r="F2552" i="37"/>
  <c r="F973" i="37"/>
  <c r="F2551" i="37"/>
  <c r="F2550" i="37"/>
  <c r="F2549" i="37"/>
  <c r="F2548" i="37"/>
  <c r="F638" i="37"/>
  <c r="F2547" i="37"/>
  <c r="F2546" i="37"/>
  <c r="F2545" i="37"/>
  <c r="F2544" i="37"/>
  <c r="F2543" i="37"/>
  <c r="F2542" i="37"/>
  <c r="F2541" i="37"/>
  <c r="F945" i="37"/>
  <c r="F2540" i="37"/>
  <c r="F2539" i="37"/>
  <c r="F2538" i="37"/>
  <c r="F1430" i="37"/>
  <c r="F243" i="37"/>
  <c r="F2537" i="37"/>
  <c r="F308" i="37"/>
  <c r="F2536" i="37"/>
  <c r="F2535" i="37"/>
  <c r="F2534" i="37"/>
  <c r="F2533" i="37"/>
  <c r="F2532" i="37"/>
  <c r="F1262" i="37"/>
  <c r="F278" i="37"/>
  <c r="F2531" i="37"/>
  <c r="F2530" i="37"/>
  <c r="F2529" i="37"/>
  <c r="F2311" i="37"/>
  <c r="F1777" i="37"/>
  <c r="F2307" i="37"/>
  <c r="F2528" i="37"/>
  <c r="F2215" i="37"/>
  <c r="F2310" i="37"/>
  <c r="F2527" i="37"/>
  <c r="F2526" i="37"/>
  <c r="F2276" i="37"/>
  <c r="F2219" i="37"/>
  <c r="F1971" i="37"/>
  <c r="F621" i="37"/>
  <c r="F653" i="37"/>
  <c r="F2525" i="37"/>
  <c r="F1272" i="37"/>
  <c r="F3385" i="37"/>
  <c r="F2524" i="37"/>
  <c r="F2237" i="37"/>
  <c r="F793" i="37"/>
  <c r="F509" i="37"/>
  <c r="F753" i="37"/>
  <c r="F1215" i="37"/>
  <c r="F589" i="37"/>
  <c r="F1387" i="37"/>
  <c r="F522" i="37"/>
  <c r="F1849" i="37"/>
  <c r="F1227" i="37"/>
  <c r="F1358" i="37"/>
  <c r="F429" i="37"/>
  <c r="F500" i="37"/>
  <c r="F691" i="37"/>
  <c r="F897" i="37"/>
  <c r="F1532" i="37"/>
  <c r="F789" i="37"/>
  <c r="F1173" i="37"/>
  <c r="F745" i="37"/>
  <c r="F933" i="37"/>
  <c r="F2523" i="37"/>
  <c r="F2522" i="37"/>
  <c r="F936" i="37"/>
  <c r="F776" i="37"/>
  <c r="F826" i="37"/>
  <c r="F729" i="37"/>
  <c r="F950" i="37"/>
  <c r="F1024" i="37"/>
  <c r="F809" i="37"/>
  <c r="F827" i="37"/>
  <c r="F2244" i="37"/>
  <c r="F1001" i="37"/>
  <c r="F807" i="37"/>
  <c r="F3399" i="37"/>
  <c r="F820" i="37"/>
  <c r="F812" i="37"/>
  <c r="F739" i="37"/>
  <c r="F718" i="37"/>
  <c r="F577" i="37"/>
  <c r="F742" i="37"/>
  <c r="F656" i="37"/>
  <c r="F724" i="37"/>
  <c r="F277" i="37"/>
  <c r="F1308" i="37"/>
  <c r="F628" i="37"/>
  <c r="F719" i="37"/>
  <c r="F498" i="37"/>
  <c r="F2521" i="37"/>
  <c r="F733" i="37"/>
  <c r="F828" i="37"/>
  <c r="F846" i="37"/>
  <c r="F730" i="37"/>
  <c r="F3410" i="37"/>
  <c r="F2520" i="37"/>
  <c r="F721" i="37"/>
  <c r="F867" i="37"/>
  <c r="F2519" i="37"/>
  <c r="F2518" i="37"/>
  <c r="F890" i="37"/>
  <c r="F1835" i="37"/>
  <c r="F967" i="37"/>
  <c r="F803" i="37"/>
  <c r="F978" i="37"/>
  <c r="F952" i="37"/>
  <c r="F1018" i="37"/>
  <c r="F857" i="37"/>
  <c r="F1414" i="37"/>
  <c r="F792" i="37"/>
  <c r="F852" i="37"/>
  <c r="F557" i="37"/>
  <c r="F2517" i="37"/>
  <c r="F2516" i="37"/>
  <c r="F2515" i="37"/>
  <c r="F37" i="37"/>
  <c r="F38" i="37"/>
  <c r="F39" i="37"/>
  <c r="F1327" i="37"/>
  <c r="F1474" i="37"/>
  <c r="F2213" i="37"/>
  <c r="F1337" i="37"/>
  <c r="F1307" i="37"/>
  <c r="F1362" i="37"/>
  <c r="F1287" i="37"/>
  <c r="F2514" i="37"/>
  <c r="F2513" i="37"/>
  <c r="F2512" i="37"/>
  <c r="F3417" i="37"/>
  <c r="F3384" i="37"/>
  <c r="F2316" i="37"/>
  <c r="F2511" i="37"/>
  <c r="F2510" i="37"/>
  <c r="F2509" i="37"/>
  <c r="F2508" i="37"/>
  <c r="F2507" i="37"/>
  <c r="F2506" i="37"/>
  <c r="F2505" i="37"/>
  <c r="F2504" i="37"/>
  <c r="F2503" i="37"/>
  <c r="F2214" i="37"/>
  <c r="F2209" i="37"/>
  <c r="F2202" i="37"/>
  <c r="F1571" i="37"/>
  <c r="F1567" i="37"/>
  <c r="F1507" i="37"/>
  <c r="F2502" i="37"/>
  <c r="F1498" i="37"/>
  <c r="F1468" i="37"/>
  <c r="F1466" i="37"/>
  <c r="F1432" i="37"/>
  <c r="F1425" i="37"/>
  <c r="F2501" i="37"/>
  <c r="F2500" i="37"/>
  <c r="F2499" i="37"/>
  <c r="F2498" i="37"/>
  <c r="F2497" i="37"/>
  <c r="F2496" i="37"/>
  <c r="F2495" i="37"/>
  <c r="F2494" i="37"/>
  <c r="F2493" i="37"/>
  <c r="F2492" i="37"/>
  <c r="F2491" i="37"/>
  <c r="F1416" i="37"/>
  <c r="F1410" i="37"/>
  <c r="F1383" i="37"/>
  <c r="F1370" i="37"/>
  <c r="F2490" i="37"/>
  <c r="F1368" i="37"/>
  <c r="F2489" i="37"/>
  <c r="F1367" i="37"/>
  <c r="F1349" i="37"/>
  <c r="F2488" i="37"/>
  <c r="F1340" i="37"/>
  <c r="F2487" i="37"/>
  <c r="F1338" i="37"/>
  <c r="F1331" i="37"/>
  <c r="F1325" i="37"/>
  <c r="F1311" i="37"/>
  <c r="F1310" i="37"/>
  <c r="F1305" i="37"/>
  <c r="F1275" i="37"/>
  <c r="F1271" i="37"/>
  <c r="F2486" i="37"/>
  <c r="F1263" i="37"/>
  <c r="F1259" i="37"/>
  <c r="F2485" i="37"/>
  <c r="F1223" i="37"/>
  <c r="F1210" i="37"/>
  <c r="F1180" i="37"/>
  <c r="F1176" i="37"/>
  <c r="F1172" i="37"/>
  <c r="F1153" i="37"/>
  <c r="F1138" i="37"/>
  <c r="F1097" i="37"/>
  <c r="F2484" i="37"/>
  <c r="F1074" i="37"/>
  <c r="F2483" i="37"/>
  <c r="F1065" i="37"/>
  <c r="F2482" i="37"/>
  <c r="F1061" i="37"/>
  <c r="F1060" i="37"/>
  <c r="F1057" i="37"/>
  <c r="F1052" i="37"/>
  <c r="F1047" i="37"/>
  <c r="F1039" i="37"/>
  <c r="F1034" i="37"/>
  <c r="F989" i="37"/>
  <c r="F969" i="37"/>
  <c r="F2481" i="37"/>
  <c r="F946" i="37"/>
  <c r="F912" i="37"/>
  <c r="F868" i="37"/>
  <c r="F2480" i="37"/>
  <c r="F822" i="37"/>
  <c r="F797" i="37"/>
  <c r="F780" i="37"/>
  <c r="F708" i="37"/>
  <c r="F636" i="37"/>
  <c r="F518" i="37"/>
  <c r="F40" i="37"/>
  <c r="F2479" i="37"/>
  <c r="F761" i="37"/>
  <c r="F679" i="37"/>
  <c r="F1493" i="37"/>
  <c r="F41" i="37"/>
  <c r="F42" i="37"/>
  <c r="F646" i="37"/>
  <c r="F876" i="37"/>
  <c r="F633" i="37"/>
  <c r="F762" i="37"/>
  <c r="F133" i="37"/>
  <c r="F117" i="37"/>
  <c r="F853" i="37"/>
  <c r="F2478" i="37"/>
  <c r="F703" i="37"/>
  <c r="F1226" i="37"/>
  <c r="F781" i="37"/>
  <c r="F597" i="37"/>
  <c r="F1117" i="37"/>
  <c r="F558" i="37"/>
  <c r="F3460" i="37"/>
  <c r="F752" i="37"/>
  <c r="F544" i="37"/>
  <c r="F539" i="37"/>
  <c r="F310" i="37"/>
  <c r="F359" i="37"/>
  <c r="F362" i="37"/>
  <c r="F613" i="37"/>
  <c r="F2193" i="37"/>
  <c r="F583" i="37"/>
  <c r="F530" i="37"/>
  <c r="F264" i="37"/>
  <c r="F1482" i="37"/>
  <c r="F953" i="37"/>
  <c r="F526" i="37"/>
  <c r="F456" i="37"/>
  <c r="F943" i="37"/>
  <c r="F566" i="37"/>
  <c r="F2477" i="37"/>
  <c r="F586" i="37"/>
  <c r="F415" i="37"/>
  <c r="F2476" i="37"/>
  <c r="F478" i="37"/>
  <c r="F276" i="37"/>
  <c r="F524" i="37"/>
  <c r="F693" i="37"/>
  <c r="F844" i="37"/>
  <c r="F840" i="37"/>
  <c r="F644" i="37"/>
  <c r="F672" i="37"/>
  <c r="F371" i="37"/>
  <c r="F462" i="37"/>
  <c r="F1209" i="37"/>
  <c r="F2092" i="37"/>
  <c r="F767" i="37"/>
  <c r="F683" i="37"/>
  <c r="F1199" i="37"/>
  <c r="F711" i="37"/>
  <c r="F2475" i="37"/>
  <c r="F2474" i="37"/>
  <c r="F2473" i="37"/>
  <c r="F2472" i="37"/>
  <c r="F2471" i="37"/>
  <c r="F2470" i="37"/>
  <c r="F2469" i="37"/>
  <c r="F1470" i="37"/>
  <c r="F388" i="37"/>
  <c r="F339" i="37"/>
  <c r="F545" i="37"/>
  <c r="F551" i="37"/>
  <c r="F1123" i="37"/>
  <c r="F1364" i="37"/>
  <c r="F1323" i="37"/>
  <c r="F319" i="37"/>
  <c r="F508" i="37"/>
  <c r="F67" i="37"/>
  <c r="F3402" i="37"/>
  <c r="F2468" i="37"/>
  <c r="F109" i="37"/>
  <c r="F596" i="37"/>
  <c r="F2309" i="37"/>
  <c r="F2467" i="37"/>
  <c r="F538" i="37"/>
  <c r="F1301" i="37"/>
  <c r="F2466" i="37"/>
  <c r="F2465" i="37"/>
  <c r="F1411" i="37"/>
  <c r="F2464" i="37"/>
  <c r="F861" i="37"/>
  <c r="F2463" i="37"/>
  <c r="F2462" i="37"/>
  <c r="F43" i="37"/>
  <c r="F928" i="37"/>
  <c r="F3529" i="37"/>
  <c r="F850" i="37"/>
  <c r="F1290" i="37"/>
  <c r="F1343" i="37"/>
  <c r="F2461" i="37"/>
  <c r="F2165" i="37"/>
  <c r="F547" i="37"/>
  <c r="F1150" i="37"/>
  <c r="F44" i="37"/>
  <c r="F91" i="37"/>
  <c r="F269" i="37"/>
  <c r="F76" i="37"/>
  <c r="F647" i="37"/>
  <c r="F626" i="37"/>
  <c r="F2460" i="37"/>
  <c r="F2459" i="37"/>
  <c r="F2458" i="37"/>
  <c r="F302" i="37"/>
  <c r="F2248" i="37"/>
  <c r="F2457" i="37"/>
  <c r="F2456" i="37"/>
  <c r="F342" i="37"/>
  <c r="F782" i="37"/>
  <c r="F309" i="37"/>
  <c r="F2455" i="37"/>
  <c r="F2454" i="37"/>
  <c r="F45" i="37"/>
  <c r="F2453" i="37"/>
  <c r="F2452" i="37"/>
  <c r="F2451" i="37"/>
  <c r="F2450" i="37"/>
  <c r="F420" i="37"/>
  <c r="F3534" i="37"/>
  <c r="F145" i="37"/>
  <c r="F3421" i="37"/>
  <c r="F120" i="37"/>
  <c r="F3509" i="37"/>
  <c r="F199" i="37"/>
  <c r="F2449" i="37"/>
  <c r="F64" i="37"/>
  <c r="F49" i="37"/>
  <c r="F50" i="37"/>
  <c r="F1436" i="37"/>
  <c r="F48" i="37"/>
  <c r="F46" i="37"/>
  <c r="F2448" i="37"/>
  <c r="F57" i="37"/>
  <c r="F2447" i="37"/>
  <c r="F2446" i="37"/>
  <c r="F650" i="37"/>
  <c r="F1403" i="37"/>
  <c r="F115" i="37"/>
  <c r="F581" i="37"/>
  <c r="F1799" i="37"/>
  <c r="F2445" i="37"/>
  <c r="F2444" i="37"/>
  <c r="F2443" i="37"/>
  <c r="F325" i="37"/>
  <c r="F665" i="37"/>
  <c r="F1015" i="37"/>
  <c r="F47" i="37"/>
  <c r="F1058" i="37"/>
  <c r="F662" i="37"/>
  <c r="F441" i="37"/>
  <c r="F389" i="37"/>
  <c r="F726" i="37"/>
  <c r="F720" i="37"/>
  <c r="F394" i="37"/>
  <c r="F411" i="37"/>
  <c r="F347" i="37"/>
  <c r="F786" i="37"/>
  <c r="F715" i="37"/>
  <c r="F175" i="37"/>
  <c r="F3451" i="37"/>
  <c r="F1202" i="37"/>
  <c r="F697" i="37"/>
  <c r="F324" i="37"/>
  <c r="F365" i="37"/>
  <c r="F591" i="37"/>
  <c r="F465" i="37"/>
  <c r="F676" i="37"/>
  <c r="F85" i="37"/>
  <c r="F419" i="37"/>
  <c r="F170" i="37"/>
  <c r="F171" i="37"/>
  <c r="F3487" i="37"/>
  <c r="F214" i="37"/>
  <c r="F787" i="37"/>
  <c r="F689" i="37"/>
  <c r="F367" i="37"/>
  <c r="F169" i="37"/>
  <c r="F451" i="37"/>
  <c r="F3418" i="37"/>
  <c r="F283" i="37"/>
  <c r="F369" i="37"/>
  <c r="F790" i="37"/>
  <c r="F553" i="37"/>
  <c r="F1000" i="37"/>
  <c r="F350" i="37"/>
  <c r="F2442" i="37"/>
  <c r="F51" i="37"/>
  <c r="F884" i="37"/>
  <c r="F113" i="37"/>
  <c r="F746" i="37"/>
  <c r="F768" i="37"/>
  <c r="F340" i="37"/>
  <c r="F431" i="37"/>
  <c r="F160" i="37"/>
  <c r="F541" i="37"/>
  <c r="F3403" i="37"/>
  <c r="F879" i="37"/>
  <c r="F3545" i="37"/>
  <c r="F582" i="37"/>
  <c r="F430" i="37"/>
  <c r="F3501" i="37"/>
  <c r="F3474" i="37"/>
  <c r="F3515" i="37"/>
  <c r="F3446" i="37"/>
  <c r="F550" i="37"/>
  <c r="F250" i="37"/>
  <c r="F65" i="37"/>
  <c r="F3480" i="37"/>
  <c r="F502" i="37"/>
  <c r="F457" i="37"/>
  <c r="F600" i="37"/>
  <c r="F230" i="37"/>
  <c r="F406" i="37"/>
  <c r="F491" i="37"/>
  <c r="F479" i="37"/>
  <c r="F343" i="37"/>
  <c r="F572" i="37"/>
  <c r="F292" i="37"/>
  <c r="F552" i="37"/>
  <c r="F3499" i="37"/>
  <c r="F2441" i="37"/>
  <c r="F2440" i="37"/>
  <c r="F2439" i="37"/>
  <c r="F2438" i="37"/>
  <c r="F2437" i="37"/>
  <c r="F885" i="37"/>
  <c r="F1260" i="37"/>
  <c r="F2436" i="37"/>
  <c r="F2435" i="37"/>
  <c r="F874" i="37"/>
  <c r="F620" i="37"/>
  <c r="F2434" i="37"/>
  <c r="F2433" i="37"/>
  <c r="F2432" i="37"/>
  <c r="F823" i="37"/>
  <c r="F649" i="37"/>
  <c r="F1186" i="37"/>
  <c r="F2431" i="37"/>
  <c r="F458" i="37"/>
  <c r="F685" i="37"/>
  <c r="F1140" i="37"/>
  <c r="F2034" i="37"/>
  <c r="F1294" i="37"/>
  <c r="F1221" i="37"/>
  <c r="F2180" i="37"/>
  <c r="F1134" i="37"/>
  <c r="F513" i="37"/>
  <c r="F1319" i="37"/>
  <c r="F2430" i="37"/>
  <c r="F1495" i="37"/>
  <c r="F955" i="37"/>
  <c r="F1119" i="37"/>
  <c r="F743" i="37"/>
  <c r="F2429" i="37"/>
  <c r="F698" i="37"/>
  <c r="F1397" i="37"/>
  <c r="F666" i="37"/>
  <c r="F2428" i="37"/>
  <c r="F854" i="37"/>
  <c r="F725" i="37"/>
  <c r="F816" i="37"/>
  <c r="F1206" i="37"/>
  <c r="F769" i="37"/>
  <c r="F2427" i="37"/>
  <c r="F608" i="37"/>
  <c r="F2426" i="37"/>
  <c r="F765" i="37"/>
  <c r="F771" i="37"/>
  <c r="F2425" i="37"/>
  <c r="F2424" i="37"/>
  <c r="F1802" i="37"/>
  <c r="F223" i="37"/>
  <c r="F728" i="37"/>
  <c r="F829" i="37"/>
  <c r="F661" i="37"/>
  <c r="F504" i="37"/>
  <c r="F645" i="37"/>
  <c r="F677" i="37"/>
  <c r="F2423" i="37"/>
  <c r="F899" i="37"/>
  <c r="F3390" i="37"/>
  <c r="F1792" i="37"/>
  <c r="F756" i="37"/>
  <c r="F815" i="37"/>
  <c r="F2422" i="37"/>
  <c r="F3416" i="37"/>
  <c r="F2421" i="37"/>
  <c r="F288" i="37"/>
  <c r="F2420" i="37"/>
  <c r="F727" i="37"/>
  <c r="F2419" i="37"/>
  <c r="F657" i="37"/>
  <c r="F1089" i="37"/>
  <c r="F3393" i="37"/>
  <c r="F567" i="37"/>
  <c r="F1282" i="37"/>
  <c r="F799" i="37"/>
  <c r="F735" i="37"/>
  <c r="F738" i="37"/>
  <c r="F450" i="37"/>
  <c r="F737" i="37"/>
  <c r="F412" i="37"/>
  <c r="F617" i="37"/>
  <c r="F514" i="37"/>
  <c r="F543" i="37"/>
  <c r="F568" i="37"/>
  <c r="F56" i="37"/>
  <c r="F542" i="37"/>
  <c r="F164" i="37"/>
  <c r="F512" i="37"/>
  <c r="F3517" i="37"/>
  <c r="F2418" i="37"/>
  <c r="F2417" i="37"/>
  <c r="F2416" i="37"/>
  <c r="F104" i="37"/>
  <c r="F1073" i="37"/>
  <c r="F723" i="37"/>
  <c r="F2415" i="37"/>
  <c r="F687" i="37"/>
  <c r="F556" i="37"/>
  <c r="F2414" i="37"/>
  <c r="F379" i="37"/>
  <c r="F540" i="37"/>
  <c r="F162" i="37"/>
  <c r="F2413" i="37"/>
  <c r="F2412" i="37"/>
  <c r="F635" i="37"/>
  <c r="F2411" i="37"/>
  <c r="F2410" i="37"/>
  <c r="F510" i="37"/>
  <c r="F2409" i="37"/>
  <c r="F469" i="37"/>
  <c r="F987" i="37"/>
  <c r="F467" i="37"/>
  <c r="F2408" i="37"/>
  <c r="F321" i="37"/>
  <c r="F2407" i="37"/>
  <c r="F702" i="37"/>
  <c r="F634" i="37"/>
  <c r="F714" i="37"/>
  <c r="F648" i="37"/>
  <c r="F602" i="37"/>
  <c r="F669" i="37"/>
  <c r="F2406" i="37"/>
  <c r="F3457" i="37"/>
  <c r="F2405" i="37"/>
  <c r="F2404" i="37"/>
  <c r="F615" i="37"/>
  <c r="F680" i="37"/>
  <c r="F671" i="37"/>
  <c r="F622" i="37"/>
  <c r="F610" i="37"/>
  <c r="F652" i="37"/>
  <c r="F640" i="37"/>
  <c r="F611" i="37"/>
  <c r="F606" i="37"/>
  <c r="F664" i="37"/>
  <c r="F630" i="37"/>
  <c r="F603" i="37"/>
  <c r="F701" i="37"/>
  <c r="F699" i="37"/>
  <c r="F668" i="37"/>
  <c r="F574" i="37"/>
  <c r="F788" i="37"/>
  <c r="F623" i="37"/>
  <c r="F732" i="37"/>
  <c r="F654" i="37"/>
  <c r="F734" i="37"/>
  <c r="F1213" i="37"/>
  <c r="F3427" i="37"/>
  <c r="F2403" i="37"/>
  <c r="F1365" i="37"/>
  <c r="F3395" i="37"/>
  <c r="F2402" i="37"/>
  <c r="F2401" i="37"/>
  <c r="F2400" i="37"/>
  <c r="F3397" i="37"/>
  <c r="F2399" i="37"/>
  <c r="F658" i="37"/>
  <c r="F3428" i="37"/>
  <c r="F2398" i="37"/>
  <c r="F3404" i="37"/>
  <c r="F3407" i="37"/>
  <c r="F2397" i="37"/>
  <c r="F717" i="37"/>
  <c r="F2396" i="37"/>
  <c r="F2395" i="37"/>
  <c r="F1404" i="37"/>
  <c r="F784" i="37"/>
  <c r="F2394" i="37"/>
  <c r="F748" i="37"/>
  <c r="F3419" i="37"/>
  <c r="F970" i="37"/>
  <c r="F360" i="37"/>
  <c r="F2393" i="37"/>
  <c r="F2392" i="37"/>
  <c r="F2391" i="37"/>
  <c r="F2390" i="37"/>
  <c r="F2389" i="37"/>
  <c r="F2388" i="37"/>
  <c r="F2387" i="37"/>
  <c r="F2386" i="37"/>
  <c r="F2385" i="37"/>
  <c r="F2384" i="37"/>
  <c r="F2383" i="37"/>
  <c r="F2382" i="37"/>
  <c r="F2381" i="37"/>
  <c r="F2380" i="37"/>
  <c r="F2379" i="37"/>
  <c r="F2378" i="37"/>
  <c r="F2377" i="37"/>
  <c r="F2376" i="37"/>
  <c r="F2375" i="37"/>
  <c r="F2374" i="37"/>
  <c r="F2373" i="37"/>
  <c r="F2372" i="37"/>
  <c r="F2371" i="37"/>
  <c r="F2370" i="37"/>
  <c r="F2369" i="37"/>
  <c r="F2368" i="37"/>
  <c r="F2367" i="37"/>
  <c r="F2366" i="37"/>
  <c r="F2365" i="37"/>
  <c r="F2364" i="37"/>
  <c r="F2363" i="37"/>
  <c r="F2362" i="37"/>
  <c r="F2361" i="37"/>
  <c r="F2360" i="37"/>
  <c r="F2359" i="37"/>
  <c r="F2358" i="37"/>
  <c r="F2357" i="37"/>
  <c r="F2356" i="37"/>
  <c r="F2355" i="37"/>
  <c r="F2354" i="37"/>
  <c r="F2353" i="37"/>
  <c r="F2352" i="37"/>
  <c r="F2351" i="37"/>
  <c r="F2350" i="37"/>
  <c r="F2349" i="37"/>
  <c r="F2348" i="37"/>
  <c r="F2347" i="37"/>
  <c r="F2346" i="37"/>
  <c r="F2345" i="37"/>
  <c r="F2344" i="37"/>
  <c r="F2343" i="37"/>
  <c r="F2342" i="37"/>
  <c r="F2341" i="37"/>
  <c r="F2340" i="37"/>
  <c r="F2339" i="37"/>
  <c r="F2338" i="37"/>
  <c r="F2337" i="37"/>
  <c r="F2336" i="37"/>
  <c r="F3559" i="37"/>
  <c r="F2335" i="37"/>
  <c r="F3563" i="37"/>
  <c r="F2334" i="37"/>
  <c r="F3561" i="37"/>
  <c r="F3544" i="37"/>
  <c r="F3450" i="37"/>
  <c r="F3464" i="37"/>
  <c r="F3439" i="37"/>
  <c r="F3456" i="37"/>
  <c r="F3442" i="37"/>
  <c r="F2333" i="37"/>
  <c r="F3483" i="37"/>
  <c r="F2332" i="37"/>
  <c r="F2331" i="37"/>
  <c r="F3453" i="37"/>
  <c r="F3454" i="37"/>
  <c r="F3447" i="37"/>
  <c r="F3443" i="37"/>
  <c r="F3435" i="37"/>
  <c r="F3471" i="37"/>
  <c r="F3430" i="37"/>
  <c r="F3429" i="37"/>
  <c r="F3434" i="37"/>
  <c r="F3449" i="37"/>
  <c r="F3461" i="37"/>
  <c r="F3440" i="37"/>
  <c r="F3420" i="37"/>
  <c r="F3422" i="37"/>
  <c r="F3463" i="37"/>
  <c r="F3433" i="37"/>
  <c r="F3466" i="37"/>
  <c r="F3462" i="37"/>
  <c r="F3441" i="37"/>
  <c r="F3465" i="37"/>
  <c r="F3423" i="37"/>
  <c r="F2330" i="37"/>
  <c r="F3436" i="37"/>
  <c r="F3489" i="37"/>
  <c r="F2329" i="37"/>
  <c r="F3504" i="37"/>
  <c r="F3452" i="37"/>
  <c r="F3469" i="37"/>
  <c r="F3409" i="37"/>
  <c r="F3470" i="37"/>
  <c r="F3444" i="37"/>
  <c r="F3492" i="37"/>
  <c r="F3479" i="37"/>
  <c r="F3459" i="37"/>
  <c r="F3468" i="37"/>
  <c r="F2328" i="37"/>
  <c r="F3476" i="37"/>
  <c r="F2327" i="37"/>
  <c r="F2326" i="37"/>
  <c r="F3455" i="37"/>
  <c r="F2325" i="37"/>
  <c r="F3426" i="37"/>
  <c r="F2324" i="37"/>
  <c r="F2323" i="37"/>
  <c r="F3512" i="37"/>
  <c r="F2322" i="37"/>
  <c r="F3481" i="37"/>
  <c r="F2321" i="37"/>
  <c r="F3448" i="37"/>
  <c r="F3467" i="37"/>
  <c r="F2320" i="37"/>
  <c r="F2319" i="37"/>
  <c r="F2318" i="37"/>
  <c r="F3413" i="37"/>
  <c r="F3548" i="37"/>
  <c r="F3472" i="37"/>
  <c r="F3486" i="37"/>
  <c r="F3524" i="37"/>
  <c r="F3562" i="37"/>
  <c r="F3543" i="37"/>
  <c r="F3521" i="37"/>
  <c r="F3528" i="37"/>
  <c r="F3560" i="37"/>
  <c r="D4179" i="36" l="1"/>
  <c r="C4179" i="36"/>
  <c r="B4179" i="36"/>
  <c r="D4165" i="36"/>
  <c r="C4165" i="36"/>
  <c r="B4165" i="36"/>
  <c r="D4158" i="36"/>
  <c r="C4158" i="36"/>
  <c r="B4158" i="36"/>
  <c r="D4150" i="36"/>
  <c r="C4150" i="36"/>
  <c r="B4150" i="36"/>
  <c r="D4142" i="36"/>
  <c r="C4142" i="36"/>
  <c r="B4142" i="36"/>
  <c r="D4141" i="36"/>
  <c r="C4141" i="36"/>
  <c r="B4141" i="36"/>
  <c r="D4137" i="36"/>
  <c r="C4137" i="36"/>
  <c r="B4137" i="36"/>
  <c r="D4136" i="36"/>
  <c r="C4136" i="36"/>
  <c r="B4136" i="36"/>
  <c r="D4132" i="36"/>
  <c r="C4132" i="36"/>
  <c r="B4132" i="36"/>
  <c r="D4130" i="36"/>
  <c r="C4130" i="36"/>
  <c r="B4130" i="36"/>
  <c r="D4129" i="36"/>
  <c r="C4129" i="36"/>
  <c r="B4129" i="36"/>
  <c r="D101" i="36"/>
  <c r="C101" i="36"/>
  <c r="B101" i="36"/>
  <c r="D28" i="36"/>
  <c r="C28" i="36"/>
  <c r="B28" i="36"/>
  <c r="D4184" i="36"/>
  <c r="C4184" i="36"/>
  <c r="B4184" i="36"/>
  <c r="D4183" i="36"/>
  <c r="C4183" i="36"/>
  <c r="B4183" i="36"/>
  <c r="D4182" i="36"/>
  <c r="C4182" i="36"/>
  <c r="B4182" i="36"/>
  <c r="D4181" i="36"/>
  <c r="C4181" i="36"/>
  <c r="B4181" i="36"/>
  <c r="D4180" i="36"/>
  <c r="C4180" i="36"/>
  <c r="B4180" i="36"/>
  <c r="D4178" i="36"/>
  <c r="C4178" i="36"/>
  <c r="B4178" i="36"/>
  <c r="D4177" i="36"/>
  <c r="C4177" i="36"/>
  <c r="B4177" i="36"/>
  <c r="D4176" i="36"/>
  <c r="C4176" i="36"/>
  <c r="B4176" i="36"/>
  <c r="D4175" i="36"/>
  <c r="C4175" i="36"/>
  <c r="B4175" i="36"/>
  <c r="D4174" i="36"/>
  <c r="C4174" i="36"/>
  <c r="B4174" i="36"/>
  <c r="D4173" i="36"/>
  <c r="C4173" i="36"/>
  <c r="B4173" i="36"/>
  <c r="D4172" i="36"/>
  <c r="C4172" i="36"/>
  <c r="B4172" i="36"/>
  <c r="D4171" i="36"/>
  <c r="C4171" i="36"/>
  <c r="B4171" i="36"/>
  <c r="D4170" i="36"/>
  <c r="C4170" i="36"/>
  <c r="B4170" i="36"/>
  <c r="D4169" i="36"/>
  <c r="C4169" i="36"/>
  <c r="B4169" i="36"/>
  <c r="D4168" i="36"/>
  <c r="C4168" i="36"/>
  <c r="B4168" i="36"/>
  <c r="D4167" i="36"/>
  <c r="C4167" i="36"/>
  <c r="B4167" i="36"/>
  <c r="D4166" i="36"/>
  <c r="C4166" i="36"/>
  <c r="B4166" i="36"/>
  <c r="D4164" i="36"/>
  <c r="C4164" i="36"/>
  <c r="B4164" i="36"/>
  <c r="D4163" i="36"/>
  <c r="C4163" i="36"/>
  <c r="B4163" i="36"/>
  <c r="D4162" i="36"/>
  <c r="C4162" i="36"/>
  <c r="B4162" i="36"/>
  <c r="D4161" i="36"/>
  <c r="C4161" i="36"/>
  <c r="B4161" i="36"/>
  <c r="D4160" i="36"/>
  <c r="C4160" i="36"/>
  <c r="B4160" i="36"/>
  <c r="D4159" i="36"/>
  <c r="C4159" i="36"/>
  <c r="B4159" i="36"/>
  <c r="D4157" i="36"/>
  <c r="C4157" i="36"/>
  <c r="B4157" i="36"/>
  <c r="D4156" i="36"/>
  <c r="C4156" i="36"/>
  <c r="B4156" i="36"/>
  <c r="D4155" i="36"/>
  <c r="C4155" i="36"/>
  <c r="B4155" i="36"/>
  <c r="D4154" i="36"/>
  <c r="C4154" i="36"/>
  <c r="B4154" i="36"/>
  <c r="D4153" i="36"/>
  <c r="C4153" i="36"/>
  <c r="B4153" i="36"/>
  <c r="D4152" i="36"/>
  <c r="C4152" i="36"/>
  <c r="B4152" i="36"/>
  <c r="D4151" i="36"/>
  <c r="C4151" i="36"/>
  <c r="B4151" i="36"/>
  <c r="D4149" i="36"/>
  <c r="C4149" i="36"/>
  <c r="B4149" i="36"/>
  <c r="D4148" i="36"/>
  <c r="C4148" i="36"/>
  <c r="B4148" i="36"/>
  <c r="D4147" i="36"/>
  <c r="C4147" i="36"/>
  <c r="B4147" i="36"/>
  <c r="D4146" i="36"/>
  <c r="C4146" i="36"/>
  <c r="B4146" i="36"/>
  <c r="D4145" i="36"/>
  <c r="C4145" i="36"/>
  <c r="B4145" i="36"/>
  <c r="D4144" i="36"/>
  <c r="C4144" i="36"/>
  <c r="B4144" i="36"/>
  <c r="D4143" i="36"/>
  <c r="C4143" i="36"/>
  <c r="B4143" i="36"/>
  <c r="D4140" i="36"/>
  <c r="C4140" i="36"/>
  <c r="B4140" i="36"/>
  <c r="D4139" i="36"/>
  <c r="C4139" i="36"/>
  <c r="B4139" i="36"/>
  <c r="D4138" i="36"/>
  <c r="C4138" i="36"/>
  <c r="B4138" i="36"/>
  <c r="D4135" i="36"/>
  <c r="C4135" i="36"/>
  <c r="B4135" i="36"/>
  <c r="D4134" i="36"/>
  <c r="C4134" i="36"/>
  <c r="B4134" i="36"/>
  <c r="D4133" i="36"/>
  <c r="C4133" i="36"/>
  <c r="B4133" i="36"/>
  <c r="D4131" i="36"/>
  <c r="C4131" i="36"/>
  <c r="B4131" i="36"/>
  <c r="D4128" i="36"/>
  <c r="C4128" i="36"/>
  <c r="B4128" i="36"/>
  <c r="D4127" i="36"/>
  <c r="C4127" i="36"/>
  <c r="B4127" i="36"/>
  <c r="D4126" i="36"/>
  <c r="C4126" i="36"/>
  <c r="B4126" i="36"/>
  <c r="D4125" i="36"/>
  <c r="C4125" i="36"/>
  <c r="B4125" i="36"/>
  <c r="D107" i="36"/>
  <c r="C107" i="36"/>
  <c r="B107" i="36"/>
  <c r="D4124" i="36"/>
  <c r="C4124" i="36"/>
  <c r="B4124" i="36"/>
  <c r="D4122" i="36"/>
  <c r="C4122" i="36"/>
  <c r="B4122" i="36"/>
  <c r="D3617" i="36"/>
  <c r="C3617" i="36"/>
  <c r="B3617" i="36"/>
  <c r="D3655" i="36"/>
  <c r="C3655" i="36"/>
  <c r="B3655" i="36"/>
  <c r="D3636" i="36"/>
  <c r="C3636" i="36"/>
  <c r="B3636" i="36"/>
  <c r="D3556" i="36"/>
  <c r="C3556" i="36"/>
  <c r="B3556" i="36"/>
  <c r="D3336" i="36"/>
  <c r="C3336" i="36"/>
  <c r="B3336" i="36"/>
  <c r="D3476" i="36"/>
  <c r="C3476" i="36"/>
  <c r="B3476" i="36"/>
  <c r="D3296" i="36"/>
  <c r="C3296" i="36"/>
  <c r="B3296" i="36"/>
  <c r="D3496" i="36"/>
  <c r="C3496" i="36"/>
  <c r="B3496" i="36"/>
  <c r="D3356" i="36"/>
  <c r="C3356" i="36"/>
  <c r="B3356" i="36"/>
  <c r="D3576" i="36"/>
  <c r="C3576" i="36"/>
  <c r="B3576" i="36"/>
  <c r="D3316" i="36"/>
  <c r="C3316" i="36"/>
  <c r="B3316" i="36"/>
  <c r="D3436" i="36"/>
  <c r="C3436" i="36"/>
  <c r="B3436" i="36"/>
  <c r="D3596" i="36"/>
  <c r="C3596" i="36"/>
  <c r="B3596" i="36"/>
  <c r="D3516" i="36"/>
  <c r="C3516" i="36"/>
  <c r="B3516" i="36"/>
  <c r="D3396" i="36"/>
  <c r="C3396" i="36"/>
  <c r="B3396" i="36"/>
  <c r="D3376" i="36"/>
  <c r="C3376" i="36"/>
  <c r="B3376" i="36"/>
  <c r="D3456" i="36"/>
  <c r="C3456" i="36"/>
  <c r="B3456" i="36"/>
  <c r="D3536" i="36"/>
  <c r="C3536" i="36"/>
  <c r="B3536" i="36"/>
  <c r="D3416" i="36"/>
  <c r="C3416" i="36"/>
  <c r="B3416" i="36"/>
  <c r="D3075" i="36"/>
  <c r="C3075" i="36"/>
  <c r="B3075" i="36"/>
  <c r="D3095" i="36"/>
  <c r="C3095" i="36"/>
  <c r="B3095" i="36"/>
  <c r="D2975" i="36"/>
  <c r="C2975" i="36"/>
  <c r="B2975" i="36"/>
  <c r="D2755" i="36"/>
  <c r="C2755" i="36"/>
  <c r="B2755" i="36"/>
  <c r="D2915" i="36"/>
  <c r="C2915" i="36"/>
  <c r="B2915" i="36"/>
  <c r="D2995" i="36"/>
  <c r="C2995" i="36"/>
  <c r="B2995" i="36"/>
  <c r="D3175" i="36"/>
  <c r="C3175" i="36"/>
  <c r="B3175" i="36"/>
  <c r="D2655" i="36"/>
  <c r="C2655" i="36"/>
  <c r="B2655" i="36"/>
  <c r="D3155" i="36"/>
  <c r="C3155" i="36"/>
  <c r="B3155" i="36"/>
  <c r="D2935" i="36"/>
  <c r="C2935" i="36"/>
  <c r="B2935" i="36"/>
  <c r="D2635" i="36"/>
  <c r="C2635" i="36"/>
  <c r="B2635" i="36"/>
  <c r="D3235" i="36"/>
  <c r="C3235" i="36"/>
  <c r="B3235" i="36"/>
  <c r="D2875" i="36"/>
  <c r="C2875" i="36"/>
  <c r="B2875" i="36"/>
  <c r="D3055" i="36"/>
  <c r="C3055" i="36"/>
  <c r="B3055" i="36"/>
  <c r="D2675" i="36"/>
  <c r="C2675" i="36"/>
  <c r="B2675" i="36"/>
  <c r="D2795" i="36"/>
  <c r="C2795" i="36"/>
  <c r="B2795" i="36"/>
  <c r="D2695" i="36"/>
  <c r="C2695" i="36"/>
  <c r="B2695" i="36"/>
  <c r="D2815" i="36"/>
  <c r="C2815" i="36"/>
  <c r="B2815" i="36"/>
  <c r="D2955" i="36"/>
  <c r="C2955" i="36"/>
  <c r="B2955" i="36"/>
  <c r="D2735" i="36"/>
  <c r="C2735" i="36"/>
  <c r="B2735" i="36"/>
  <c r="D2715" i="36"/>
  <c r="C2715" i="36"/>
  <c r="B2715" i="36"/>
  <c r="D2855" i="36"/>
  <c r="C2855" i="36"/>
  <c r="B2855" i="36"/>
  <c r="D2895" i="36"/>
  <c r="C2895" i="36"/>
  <c r="B2895" i="36"/>
  <c r="D3015" i="36"/>
  <c r="C3015" i="36"/>
  <c r="B3015" i="36"/>
  <c r="D3215" i="36"/>
  <c r="C3215" i="36"/>
  <c r="B3215" i="36"/>
  <c r="D2775" i="36"/>
  <c r="C2775" i="36"/>
  <c r="B2775" i="36"/>
  <c r="D3035" i="36"/>
  <c r="C3035" i="36"/>
  <c r="B3035" i="36"/>
  <c r="D3276" i="36"/>
  <c r="C3276" i="36"/>
  <c r="B3276" i="36"/>
  <c r="D3256" i="36"/>
  <c r="C3256" i="36"/>
  <c r="B3256" i="36"/>
  <c r="D2835" i="36"/>
  <c r="C2835" i="36"/>
  <c r="B2835" i="36"/>
  <c r="D3195" i="36"/>
  <c r="C3195" i="36"/>
  <c r="B3195" i="36"/>
  <c r="D3135" i="36"/>
  <c r="C3135" i="36"/>
  <c r="B3135" i="36"/>
  <c r="D3115" i="36"/>
  <c r="C3115" i="36"/>
  <c r="B3115" i="36"/>
  <c r="D2515" i="36"/>
  <c r="C2515" i="36"/>
  <c r="B2515" i="36"/>
  <c r="D2615" i="36"/>
  <c r="C2615" i="36"/>
  <c r="B2615" i="36"/>
  <c r="D2595" i="36"/>
  <c r="C2595" i="36"/>
  <c r="B2595" i="36"/>
  <c r="D2575" i="36"/>
  <c r="C2575" i="36"/>
  <c r="B2575" i="36"/>
  <c r="D2555" i="36"/>
  <c r="C2555" i="36"/>
  <c r="B2555" i="36"/>
  <c r="D2535" i="36"/>
  <c r="C2535" i="36"/>
  <c r="B2535" i="36"/>
  <c r="D3611" i="36"/>
  <c r="C3611" i="36"/>
  <c r="B3611" i="36"/>
  <c r="D3649" i="36"/>
  <c r="C3649" i="36"/>
  <c r="B3649" i="36"/>
  <c r="D3630" i="36"/>
  <c r="C3630" i="36"/>
  <c r="B3630" i="36"/>
  <c r="D3550" i="36"/>
  <c r="C3550" i="36"/>
  <c r="B3550" i="36"/>
  <c r="D3330" i="36"/>
  <c r="C3330" i="36"/>
  <c r="B3330" i="36"/>
  <c r="D3470" i="36"/>
  <c r="C3470" i="36"/>
  <c r="B3470" i="36"/>
  <c r="D3290" i="36"/>
  <c r="C3290" i="36"/>
  <c r="B3290" i="36"/>
  <c r="D3490" i="36"/>
  <c r="C3490" i="36"/>
  <c r="B3490" i="36"/>
  <c r="D3350" i="36"/>
  <c r="C3350" i="36"/>
  <c r="B3350" i="36"/>
  <c r="D3570" i="36"/>
  <c r="C3570" i="36"/>
  <c r="B3570" i="36"/>
  <c r="D3310" i="36"/>
  <c r="C3310" i="36"/>
  <c r="B3310" i="36"/>
  <c r="D3430" i="36"/>
  <c r="C3430" i="36"/>
  <c r="B3430" i="36"/>
  <c r="D3590" i="36"/>
  <c r="C3590" i="36"/>
  <c r="B3590" i="36"/>
  <c r="D3510" i="36"/>
  <c r="C3510" i="36"/>
  <c r="B3510" i="36"/>
  <c r="D3390" i="36"/>
  <c r="C3390" i="36"/>
  <c r="B3390" i="36"/>
  <c r="D3370" i="36"/>
  <c r="C3370" i="36"/>
  <c r="B3370" i="36"/>
  <c r="D3450" i="36"/>
  <c r="C3450" i="36"/>
  <c r="B3450" i="36"/>
  <c r="D3530" i="36"/>
  <c r="C3530" i="36"/>
  <c r="B3530" i="36"/>
  <c r="D3410" i="36"/>
  <c r="C3410" i="36"/>
  <c r="B3410" i="36"/>
  <c r="D3069" i="36"/>
  <c r="C3069" i="36"/>
  <c r="B3069" i="36"/>
  <c r="D3089" i="36"/>
  <c r="C3089" i="36"/>
  <c r="B3089" i="36"/>
  <c r="D2969" i="36"/>
  <c r="C2969" i="36"/>
  <c r="B2969" i="36"/>
  <c r="D2749" i="36"/>
  <c r="C2749" i="36"/>
  <c r="B2749" i="36"/>
  <c r="D2909" i="36"/>
  <c r="C2909" i="36"/>
  <c r="B2909" i="36"/>
  <c r="D2989" i="36"/>
  <c r="C2989" i="36"/>
  <c r="B2989" i="36"/>
  <c r="D3169" i="36"/>
  <c r="C3169" i="36"/>
  <c r="B3169" i="36"/>
  <c r="D2649" i="36"/>
  <c r="C2649" i="36"/>
  <c r="B2649" i="36"/>
  <c r="D3149" i="36"/>
  <c r="C3149" i="36"/>
  <c r="B3149" i="36"/>
  <c r="D2929" i="36"/>
  <c r="C2929" i="36"/>
  <c r="B2929" i="36"/>
  <c r="D2629" i="36"/>
  <c r="C2629" i="36"/>
  <c r="B2629" i="36"/>
  <c r="D3229" i="36"/>
  <c r="C3229" i="36"/>
  <c r="B3229" i="36"/>
  <c r="D2869" i="36"/>
  <c r="C2869" i="36"/>
  <c r="B2869" i="36"/>
  <c r="D3049" i="36"/>
  <c r="C3049" i="36"/>
  <c r="B3049" i="36"/>
  <c r="D2669" i="36"/>
  <c r="C2669" i="36"/>
  <c r="B2669" i="36"/>
  <c r="D2789" i="36"/>
  <c r="C2789" i="36"/>
  <c r="B2789" i="36"/>
  <c r="D2689" i="36"/>
  <c r="C2689" i="36"/>
  <c r="B2689" i="36"/>
  <c r="D2809" i="36"/>
  <c r="C2809" i="36"/>
  <c r="B2809" i="36"/>
  <c r="D2949" i="36"/>
  <c r="C2949" i="36"/>
  <c r="B2949" i="36"/>
  <c r="D2729" i="36"/>
  <c r="C2729" i="36"/>
  <c r="B2729" i="36"/>
  <c r="D2709" i="36"/>
  <c r="C2709" i="36"/>
  <c r="B2709" i="36"/>
  <c r="D2849" i="36"/>
  <c r="C2849" i="36"/>
  <c r="B2849" i="36"/>
  <c r="D2889" i="36"/>
  <c r="C2889" i="36"/>
  <c r="B2889" i="36"/>
  <c r="D3009" i="36"/>
  <c r="C3009" i="36"/>
  <c r="B3009" i="36"/>
  <c r="D3209" i="36"/>
  <c r="C3209" i="36"/>
  <c r="B3209" i="36"/>
  <c r="D2769" i="36"/>
  <c r="C2769" i="36"/>
  <c r="B2769" i="36"/>
  <c r="D3029" i="36"/>
  <c r="C3029" i="36"/>
  <c r="B3029" i="36"/>
  <c r="D3270" i="36"/>
  <c r="C3270" i="36"/>
  <c r="B3270" i="36"/>
  <c r="D3250" i="36"/>
  <c r="C3250" i="36"/>
  <c r="B3250" i="36"/>
  <c r="D2829" i="36"/>
  <c r="C2829" i="36"/>
  <c r="B2829" i="36"/>
  <c r="D3189" i="36"/>
  <c r="C3189" i="36"/>
  <c r="B3189" i="36"/>
  <c r="D3129" i="36"/>
  <c r="C3129" i="36"/>
  <c r="B3129" i="36"/>
  <c r="D3109" i="36"/>
  <c r="C3109" i="36"/>
  <c r="B3109" i="36"/>
  <c r="D2509" i="36"/>
  <c r="C2509" i="36"/>
  <c r="B2509" i="36"/>
  <c r="D2609" i="36"/>
  <c r="C2609" i="36"/>
  <c r="B2609" i="36"/>
  <c r="D2589" i="36"/>
  <c r="C2589" i="36"/>
  <c r="B2589" i="36"/>
  <c r="D2569" i="36"/>
  <c r="C2569" i="36"/>
  <c r="B2569" i="36"/>
  <c r="D2549" i="36"/>
  <c r="C2549" i="36"/>
  <c r="B2549" i="36"/>
  <c r="D2529" i="36"/>
  <c r="C2529" i="36"/>
  <c r="B2529" i="36"/>
  <c r="D3619" i="36"/>
  <c r="C3619" i="36"/>
  <c r="B3619" i="36"/>
  <c r="D3618" i="36"/>
  <c r="C3618" i="36"/>
  <c r="B3618" i="36"/>
  <c r="D3616" i="36"/>
  <c r="C3616" i="36"/>
  <c r="B3616" i="36"/>
  <c r="D3615" i="36"/>
  <c r="C3615" i="36"/>
  <c r="B3615" i="36"/>
  <c r="D3614" i="36"/>
  <c r="C3614" i="36"/>
  <c r="B3614" i="36"/>
  <c r="D3613" i="36"/>
  <c r="C3613" i="36"/>
  <c r="B3613" i="36"/>
  <c r="D3612" i="36"/>
  <c r="C3612" i="36"/>
  <c r="B3612" i="36"/>
  <c r="D3610" i="36"/>
  <c r="C3610" i="36"/>
  <c r="B3610" i="36"/>
  <c r="D3609" i="36"/>
  <c r="C3609" i="36"/>
  <c r="B3609" i="36"/>
  <c r="D3608" i="36"/>
  <c r="C3608" i="36"/>
  <c r="B3608" i="36"/>
  <c r="D3607" i="36"/>
  <c r="C3607" i="36"/>
  <c r="B3607" i="36"/>
  <c r="D3606" i="36"/>
  <c r="C3606" i="36"/>
  <c r="B3606" i="36"/>
  <c r="D3605" i="36"/>
  <c r="C3605" i="36"/>
  <c r="B3605" i="36"/>
  <c r="D3604" i="36"/>
  <c r="C3604" i="36"/>
  <c r="B3604" i="36"/>
  <c r="D3603" i="36"/>
  <c r="C3603" i="36"/>
  <c r="B3603" i="36"/>
  <c r="D3602" i="36"/>
  <c r="C3602" i="36"/>
  <c r="B3602" i="36"/>
  <c r="D3601" i="36"/>
  <c r="C3601" i="36"/>
  <c r="B3601" i="36"/>
  <c r="D3657" i="36"/>
  <c r="C3657" i="36"/>
  <c r="B3657" i="36"/>
  <c r="D3656" i="36"/>
  <c r="C3656" i="36"/>
  <c r="B3656" i="36"/>
  <c r="D3654" i="36"/>
  <c r="C3654" i="36"/>
  <c r="B3654" i="36"/>
  <c r="D3653" i="36"/>
  <c r="C3653" i="36"/>
  <c r="B3653" i="36"/>
  <c r="D3652" i="36"/>
  <c r="C3652" i="36"/>
  <c r="B3652" i="36"/>
  <c r="D3651" i="36"/>
  <c r="C3651" i="36"/>
  <c r="B3651" i="36"/>
  <c r="D3650" i="36"/>
  <c r="C3650" i="36"/>
  <c r="B3650" i="36"/>
  <c r="D3648" i="36"/>
  <c r="C3648" i="36"/>
  <c r="B3648" i="36"/>
  <c r="D3647" i="36"/>
  <c r="C3647" i="36"/>
  <c r="B3647" i="36"/>
  <c r="D3646" i="36"/>
  <c r="C3646" i="36"/>
  <c r="B3646" i="36"/>
  <c r="D3645" i="36"/>
  <c r="C3645" i="36"/>
  <c r="B3645" i="36"/>
  <c r="D3644" i="36"/>
  <c r="C3644" i="36"/>
  <c r="B3644" i="36"/>
  <c r="D3643" i="36"/>
  <c r="C3643" i="36"/>
  <c r="B3643" i="36"/>
  <c r="D3642" i="36"/>
  <c r="C3642" i="36"/>
  <c r="B3642" i="36"/>
  <c r="D3641" i="36"/>
  <c r="C3641" i="36"/>
  <c r="B3641" i="36"/>
  <c r="D3640" i="36"/>
  <c r="C3640" i="36"/>
  <c r="B3640" i="36"/>
  <c r="D3639" i="36"/>
  <c r="C3639" i="36"/>
  <c r="B3639" i="36"/>
  <c r="D3638" i="36"/>
  <c r="C3638" i="36"/>
  <c r="B3638" i="36"/>
  <c r="D3637" i="36"/>
  <c r="C3637" i="36"/>
  <c r="B3637" i="36"/>
  <c r="D3635" i="36"/>
  <c r="C3635" i="36"/>
  <c r="B3635" i="36"/>
  <c r="D3634" i="36"/>
  <c r="C3634" i="36"/>
  <c r="B3634" i="36"/>
  <c r="D3633" i="36"/>
  <c r="C3633" i="36"/>
  <c r="B3633" i="36"/>
  <c r="D3632" i="36"/>
  <c r="C3632" i="36"/>
  <c r="B3632" i="36"/>
  <c r="D3631" i="36"/>
  <c r="C3631" i="36"/>
  <c r="B3631" i="36"/>
  <c r="D3629" i="36"/>
  <c r="C3629" i="36"/>
  <c r="B3629" i="36"/>
  <c r="D3628" i="36"/>
  <c r="C3628" i="36"/>
  <c r="B3628" i="36"/>
  <c r="D3627" i="36"/>
  <c r="C3627" i="36"/>
  <c r="B3627" i="36"/>
  <c r="D3626" i="36"/>
  <c r="C3626" i="36"/>
  <c r="B3626" i="36"/>
  <c r="D3625" i="36"/>
  <c r="C3625" i="36"/>
  <c r="B3625" i="36"/>
  <c r="D3624" i="36"/>
  <c r="C3624" i="36"/>
  <c r="B3624" i="36"/>
  <c r="D3623" i="36"/>
  <c r="C3623" i="36"/>
  <c r="B3623" i="36"/>
  <c r="D3622" i="36"/>
  <c r="C3622" i="36"/>
  <c r="B3622" i="36"/>
  <c r="D3621" i="36"/>
  <c r="C3621" i="36"/>
  <c r="B3621" i="36"/>
  <c r="D3620" i="36"/>
  <c r="C3620" i="36"/>
  <c r="B3620" i="36"/>
  <c r="D3558" i="36"/>
  <c r="C3558" i="36"/>
  <c r="B3558" i="36"/>
  <c r="D3557" i="36"/>
  <c r="C3557" i="36"/>
  <c r="B3557" i="36"/>
  <c r="D3555" i="36"/>
  <c r="C3555" i="36"/>
  <c r="B3555" i="36"/>
  <c r="D3554" i="36"/>
  <c r="C3554" i="36"/>
  <c r="B3554" i="36"/>
  <c r="D3553" i="36"/>
  <c r="C3553" i="36"/>
  <c r="B3553" i="36"/>
  <c r="D3552" i="36"/>
  <c r="C3552" i="36"/>
  <c r="B3552" i="36"/>
  <c r="D3551" i="36"/>
  <c r="C3551" i="36"/>
  <c r="B3551" i="36"/>
  <c r="D3549" i="36"/>
  <c r="C3549" i="36"/>
  <c r="B3549" i="36"/>
  <c r="D3548" i="36"/>
  <c r="C3548" i="36"/>
  <c r="B3548" i="36"/>
  <c r="D3547" i="36"/>
  <c r="C3547" i="36"/>
  <c r="B3547" i="36"/>
  <c r="D3546" i="36"/>
  <c r="C3546" i="36"/>
  <c r="B3546" i="36"/>
  <c r="D3545" i="36"/>
  <c r="C3545" i="36"/>
  <c r="B3545" i="36"/>
  <c r="D3544" i="36"/>
  <c r="C3544" i="36"/>
  <c r="B3544" i="36"/>
  <c r="D3543" i="36"/>
  <c r="C3543" i="36"/>
  <c r="B3543" i="36"/>
  <c r="D3542" i="36"/>
  <c r="C3542" i="36"/>
  <c r="B3542" i="36"/>
  <c r="D3541" i="36"/>
  <c r="C3541" i="36"/>
  <c r="B3541" i="36"/>
  <c r="D3540" i="36"/>
  <c r="C3540" i="36"/>
  <c r="B3540" i="36"/>
  <c r="D3539" i="36"/>
  <c r="C3539" i="36"/>
  <c r="B3539" i="36"/>
  <c r="D3338" i="36"/>
  <c r="C3338" i="36"/>
  <c r="B3338" i="36"/>
  <c r="D3337" i="36"/>
  <c r="C3337" i="36"/>
  <c r="B3337" i="36"/>
  <c r="D3335" i="36"/>
  <c r="C3335" i="36"/>
  <c r="B3335" i="36"/>
  <c r="D3334" i="36"/>
  <c r="C3334" i="36"/>
  <c r="B3334" i="36"/>
  <c r="D3333" i="36"/>
  <c r="C3333" i="36"/>
  <c r="B3333" i="36"/>
  <c r="D3332" i="36"/>
  <c r="C3332" i="36"/>
  <c r="B3332" i="36"/>
  <c r="D3331" i="36"/>
  <c r="C3331" i="36"/>
  <c r="B3331" i="36"/>
  <c r="D3329" i="36"/>
  <c r="C3329" i="36"/>
  <c r="B3329" i="36"/>
  <c r="D3328" i="36"/>
  <c r="C3328" i="36"/>
  <c r="B3328" i="36"/>
  <c r="D3327" i="36"/>
  <c r="C3327" i="36"/>
  <c r="B3327" i="36"/>
  <c r="D3326" i="36"/>
  <c r="C3326" i="36"/>
  <c r="B3326" i="36"/>
  <c r="D3325" i="36"/>
  <c r="C3325" i="36"/>
  <c r="B3325" i="36"/>
  <c r="D3324" i="36"/>
  <c r="C3324" i="36"/>
  <c r="B3324" i="36"/>
  <c r="D3323" i="36"/>
  <c r="C3323" i="36"/>
  <c r="B3323" i="36"/>
  <c r="D3322" i="36"/>
  <c r="C3322" i="36"/>
  <c r="B3322" i="36"/>
  <c r="D3321" i="36"/>
  <c r="C3321" i="36"/>
  <c r="B3321" i="36"/>
  <c r="D3320" i="36"/>
  <c r="C3320" i="36"/>
  <c r="B3320" i="36"/>
  <c r="D3319" i="36"/>
  <c r="C3319" i="36"/>
  <c r="B3319" i="36"/>
  <c r="D3478" i="36"/>
  <c r="C3478" i="36"/>
  <c r="B3478" i="36"/>
  <c r="D3477" i="36"/>
  <c r="C3477" i="36"/>
  <c r="B3477" i="36"/>
  <c r="D3475" i="36"/>
  <c r="C3475" i="36"/>
  <c r="B3475" i="36"/>
  <c r="D3474" i="36"/>
  <c r="C3474" i="36"/>
  <c r="B3474" i="36"/>
  <c r="D3473" i="36"/>
  <c r="C3473" i="36"/>
  <c r="B3473" i="36"/>
  <c r="D3472" i="36"/>
  <c r="C3472" i="36"/>
  <c r="B3472" i="36"/>
  <c r="D3471" i="36"/>
  <c r="C3471" i="36"/>
  <c r="B3471" i="36"/>
  <c r="D3469" i="36"/>
  <c r="C3469" i="36"/>
  <c r="B3469" i="36"/>
  <c r="D3468" i="36"/>
  <c r="C3468" i="36"/>
  <c r="B3468" i="36"/>
  <c r="D3467" i="36"/>
  <c r="C3467" i="36"/>
  <c r="B3467" i="36"/>
  <c r="D3466" i="36"/>
  <c r="C3466" i="36"/>
  <c r="B3466" i="36"/>
  <c r="D3465" i="36"/>
  <c r="C3465" i="36"/>
  <c r="B3465" i="36"/>
  <c r="D3464" i="36"/>
  <c r="C3464" i="36"/>
  <c r="B3464" i="36"/>
  <c r="D3463" i="36"/>
  <c r="C3463" i="36"/>
  <c r="B3463" i="36"/>
  <c r="D3462" i="36"/>
  <c r="C3462" i="36"/>
  <c r="B3462" i="36"/>
  <c r="D3461" i="36"/>
  <c r="C3461" i="36"/>
  <c r="B3461" i="36"/>
  <c r="D3460" i="36"/>
  <c r="C3460" i="36"/>
  <c r="B3460" i="36"/>
  <c r="D3459" i="36"/>
  <c r="C3459" i="36"/>
  <c r="B3459" i="36"/>
  <c r="D3298" i="36"/>
  <c r="C3298" i="36"/>
  <c r="B3298" i="36"/>
  <c r="D3297" i="36"/>
  <c r="C3297" i="36"/>
  <c r="B3297" i="36"/>
  <c r="D3295" i="36"/>
  <c r="C3295" i="36"/>
  <c r="B3295" i="36"/>
  <c r="D3294" i="36"/>
  <c r="C3294" i="36"/>
  <c r="B3294" i="36"/>
  <c r="D3293" i="36"/>
  <c r="C3293" i="36"/>
  <c r="B3293" i="36"/>
  <c r="D3292" i="36"/>
  <c r="C3292" i="36"/>
  <c r="B3292" i="36"/>
  <c r="D3291" i="36"/>
  <c r="C3291" i="36"/>
  <c r="B3291" i="36"/>
  <c r="D3289" i="36"/>
  <c r="C3289" i="36"/>
  <c r="B3289" i="36"/>
  <c r="D3288" i="36"/>
  <c r="C3288" i="36"/>
  <c r="B3288" i="36"/>
  <c r="D3287" i="36"/>
  <c r="C3287" i="36"/>
  <c r="B3287" i="36"/>
  <c r="D3286" i="36"/>
  <c r="C3286" i="36"/>
  <c r="B3286" i="36"/>
  <c r="D3285" i="36"/>
  <c r="C3285" i="36"/>
  <c r="B3285" i="36"/>
  <c r="D3284" i="36"/>
  <c r="C3284" i="36"/>
  <c r="B3284" i="36"/>
  <c r="D3283" i="36"/>
  <c r="C3283" i="36"/>
  <c r="B3283" i="36"/>
  <c r="D3282" i="36"/>
  <c r="C3282" i="36"/>
  <c r="B3282" i="36"/>
  <c r="D3281" i="36"/>
  <c r="C3281" i="36"/>
  <c r="B3281" i="36"/>
  <c r="D3280" i="36"/>
  <c r="C3280" i="36"/>
  <c r="B3280" i="36"/>
  <c r="D3279" i="36"/>
  <c r="C3279" i="36"/>
  <c r="B3279" i="36"/>
  <c r="D3498" i="36"/>
  <c r="C3498" i="36"/>
  <c r="B3498" i="36"/>
  <c r="D3497" i="36"/>
  <c r="C3497" i="36"/>
  <c r="B3497" i="36"/>
  <c r="D3495" i="36"/>
  <c r="C3495" i="36"/>
  <c r="B3495" i="36"/>
  <c r="D3494" i="36"/>
  <c r="C3494" i="36"/>
  <c r="B3494" i="36"/>
  <c r="D3493" i="36"/>
  <c r="C3493" i="36"/>
  <c r="B3493" i="36"/>
  <c r="D3492" i="36"/>
  <c r="C3492" i="36"/>
  <c r="B3492" i="36"/>
  <c r="D3491" i="36"/>
  <c r="C3491" i="36"/>
  <c r="B3491" i="36"/>
  <c r="D3489" i="36"/>
  <c r="C3489" i="36"/>
  <c r="B3489" i="36"/>
  <c r="D3488" i="36"/>
  <c r="C3488" i="36"/>
  <c r="B3488" i="36"/>
  <c r="D3487" i="36"/>
  <c r="C3487" i="36"/>
  <c r="B3487" i="36"/>
  <c r="D3486" i="36"/>
  <c r="C3486" i="36"/>
  <c r="B3486" i="36"/>
  <c r="D3485" i="36"/>
  <c r="C3485" i="36"/>
  <c r="B3485" i="36"/>
  <c r="D3484" i="36"/>
  <c r="C3484" i="36"/>
  <c r="B3484" i="36"/>
  <c r="D3483" i="36"/>
  <c r="C3483" i="36"/>
  <c r="B3483" i="36"/>
  <c r="D3482" i="36"/>
  <c r="C3482" i="36"/>
  <c r="B3482" i="36"/>
  <c r="D3481" i="36"/>
  <c r="C3481" i="36"/>
  <c r="B3481" i="36"/>
  <c r="D3480" i="36"/>
  <c r="C3480" i="36"/>
  <c r="B3480" i="36"/>
  <c r="D3479" i="36"/>
  <c r="C3479" i="36"/>
  <c r="B3479" i="36"/>
  <c r="D3358" i="36"/>
  <c r="C3358" i="36"/>
  <c r="B3358" i="36"/>
  <c r="D3357" i="36"/>
  <c r="C3357" i="36"/>
  <c r="B3357" i="36"/>
  <c r="D3355" i="36"/>
  <c r="C3355" i="36"/>
  <c r="B3355" i="36"/>
  <c r="D3354" i="36"/>
  <c r="C3354" i="36"/>
  <c r="B3354" i="36"/>
  <c r="D3353" i="36"/>
  <c r="C3353" i="36"/>
  <c r="B3353" i="36"/>
  <c r="D3352" i="36"/>
  <c r="C3352" i="36"/>
  <c r="B3352" i="36"/>
  <c r="D3351" i="36"/>
  <c r="C3351" i="36"/>
  <c r="B3351" i="36"/>
  <c r="D3349" i="36"/>
  <c r="C3349" i="36"/>
  <c r="B3349" i="36"/>
  <c r="D3348" i="36"/>
  <c r="C3348" i="36"/>
  <c r="B3348" i="36"/>
  <c r="D3347" i="36"/>
  <c r="C3347" i="36"/>
  <c r="B3347" i="36"/>
  <c r="D3346" i="36"/>
  <c r="C3346" i="36"/>
  <c r="B3346" i="36"/>
  <c r="D3345" i="36"/>
  <c r="C3345" i="36"/>
  <c r="B3345" i="36"/>
  <c r="D3344" i="36"/>
  <c r="C3344" i="36"/>
  <c r="B3344" i="36"/>
  <c r="D3343" i="36"/>
  <c r="C3343" i="36"/>
  <c r="B3343" i="36"/>
  <c r="D3342" i="36"/>
  <c r="C3342" i="36"/>
  <c r="B3342" i="36"/>
  <c r="D3341" i="36"/>
  <c r="C3341" i="36"/>
  <c r="B3341" i="36"/>
  <c r="D3340" i="36"/>
  <c r="C3340" i="36"/>
  <c r="B3340" i="36"/>
  <c r="D3339" i="36"/>
  <c r="C3339" i="36"/>
  <c r="B3339" i="36"/>
  <c r="D3578" i="36"/>
  <c r="C3578" i="36"/>
  <c r="B3578" i="36"/>
  <c r="D3577" i="36"/>
  <c r="C3577" i="36"/>
  <c r="B3577" i="36"/>
  <c r="D3575" i="36"/>
  <c r="C3575" i="36"/>
  <c r="B3575" i="36"/>
  <c r="D3574" i="36"/>
  <c r="C3574" i="36"/>
  <c r="B3574" i="36"/>
  <c r="D3573" i="36"/>
  <c r="C3573" i="36"/>
  <c r="B3573" i="36"/>
  <c r="D3572" i="36"/>
  <c r="C3572" i="36"/>
  <c r="B3572" i="36"/>
  <c r="D3571" i="36"/>
  <c r="C3571" i="36"/>
  <c r="B3571" i="36"/>
  <c r="D3569" i="36"/>
  <c r="C3569" i="36"/>
  <c r="B3569" i="36"/>
  <c r="D3568" i="36"/>
  <c r="C3568" i="36"/>
  <c r="B3568" i="36"/>
  <c r="D3567" i="36"/>
  <c r="C3567" i="36"/>
  <c r="B3567" i="36"/>
  <c r="D3566" i="36"/>
  <c r="C3566" i="36"/>
  <c r="B3566" i="36"/>
  <c r="D3565" i="36"/>
  <c r="C3565" i="36"/>
  <c r="B3565" i="36"/>
  <c r="D3564" i="36"/>
  <c r="C3564" i="36"/>
  <c r="B3564" i="36"/>
  <c r="D3563" i="36"/>
  <c r="C3563" i="36"/>
  <c r="B3563" i="36"/>
  <c r="D3562" i="36"/>
  <c r="C3562" i="36"/>
  <c r="B3562" i="36"/>
  <c r="D3561" i="36"/>
  <c r="C3561" i="36"/>
  <c r="B3561" i="36"/>
  <c r="D3560" i="36"/>
  <c r="C3560" i="36"/>
  <c r="B3560" i="36"/>
  <c r="D3559" i="36"/>
  <c r="C3559" i="36"/>
  <c r="B3559" i="36"/>
  <c r="D3318" i="36"/>
  <c r="C3318" i="36"/>
  <c r="B3318" i="36"/>
  <c r="D3317" i="36"/>
  <c r="C3317" i="36"/>
  <c r="B3317" i="36"/>
  <c r="D3315" i="36"/>
  <c r="C3315" i="36"/>
  <c r="B3315" i="36"/>
  <c r="D3314" i="36"/>
  <c r="C3314" i="36"/>
  <c r="B3314" i="36"/>
  <c r="D3313" i="36"/>
  <c r="C3313" i="36"/>
  <c r="B3313" i="36"/>
  <c r="D3312" i="36"/>
  <c r="C3312" i="36"/>
  <c r="B3312" i="36"/>
  <c r="D3311" i="36"/>
  <c r="C3311" i="36"/>
  <c r="B3311" i="36"/>
  <c r="D3309" i="36"/>
  <c r="C3309" i="36"/>
  <c r="B3309" i="36"/>
  <c r="D3308" i="36"/>
  <c r="C3308" i="36"/>
  <c r="B3308" i="36"/>
  <c r="D3307" i="36"/>
  <c r="C3307" i="36"/>
  <c r="B3307" i="36"/>
  <c r="D3306" i="36"/>
  <c r="C3306" i="36"/>
  <c r="B3306" i="36"/>
  <c r="D3305" i="36"/>
  <c r="C3305" i="36"/>
  <c r="B3305" i="36"/>
  <c r="D3304" i="36"/>
  <c r="C3304" i="36"/>
  <c r="B3304" i="36"/>
  <c r="D3303" i="36"/>
  <c r="C3303" i="36"/>
  <c r="B3303" i="36"/>
  <c r="D3302" i="36"/>
  <c r="C3302" i="36"/>
  <c r="B3302" i="36"/>
  <c r="D3301" i="36"/>
  <c r="C3301" i="36"/>
  <c r="B3301" i="36"/>
  <c r="D3300" i="36"/>
  <c r="C3300" i="36"/>
  <c r="B3300" i="36"/>
  <c r="D3299" i="36"/>
  <c r="C3299" i="36"/>
  <c r="B3299" i="36"/>
  <c r="D3438" i="36"/>
  <c r="C3438" i="36"/>
  <c r="B3438" i="36"/>
  <c r="D3437" i="36"/>
  <c r="C3437" i="36"/>
  <c r="B3437" i="36"/>
  <c r="D3435" i="36"/>
  <c r="C3435" i="36"/>
  <c r="B3435" i="36"/>
  <c r="D3434" i="36"/>
  <c r="C3434" i="36"/>
  <c r="B3434" i="36"/>
  <c r="D3433" i="36"/>
  <c r="C3433" i="36"/>
  <c r="B3433" i="36"/>
  <c r="D3432" i="36"/>
  <c r="C3432" i="36"/>
  <c r="B3432" i="36"/>
  <c r="D3431" i="36"/>
  <c r="C3431" i="36"/>
  <c r="B3431" i="36"/>
  <c r="D3429" i="36"/>
  <c r="C3429" i="36"/>
  <c r="B3429" i="36"/>
  <c r="D3428" i="36"/>
  <c r="C3428" i="36"/>
  <c r="B3428" i="36"/>
  <c r="D3427" i="36"/>
  <c r="C3427" i="36"/>
  <c r="B3427" i="36"/>
  <c r="D3426" i="36"/>
  <c r="C3426" i="36"/>
  <c r="B3426" i="36"/>
  <c r="D3425" i="36"/>
  <c r="C3425" i="36"/>
  <c r="B3425" i="36"/>
  <c r="D3424" i="36"/>
  <c r="C3424" i="36"/>
  <c r="B3424" i="36"/>
  <c r="D3423" i="36"/>
  <c r="C3423" i="36"/>
  <c r="B3423" i="36"/>
  <c r="D3422" i="36"/>
  <c r="C3422" i="36"/>
  <c r="B3422" i="36"/>
  <c r="D3421" i="36"/>
  <c r="C3421" i="36"/>
  <c r="B3421" i="36"/>
  <c r="D3420" i="36"/>
  <c r="C3420" i="36"/>
  <c r="B3420" i="36"/>
  <c r="D3419" i="36"/>
  <c r="C3419" i="36"/>
  <c r="B3419" i="36"/>
  <c r="D3598" i="36"/>
  <c r="C3598" i="36"/>
  <c r="B3598" i="36"/>
  <c r="D3597" i="36"/>
  <c r="C3597" i="36"/>
  <c r="B3597" i="36"/>
  <c r="D3595" i="36"/>
  <c r="C3595" i="36"/>
  <c r="B3595" i="36"/>
  <c r="D3594" i="36"/>
  <c r="C3594" i="36"/>
  <c r="B3594" i="36"/>
  <c r="D3593" i="36"/>
  <c r="C3593" i="36"/>
  <c r="B3593" i="36"/>
  <c r="D3592" i="36"/>
  <c r="C3592" i="36"/>
  <c r="B3592" i="36"/>
  <c r="D3591" i="36"/>
  <c r="C3591" i="36"/>
  <c r="B3591" i="36"/>
  <c r="D3589" i="36"/>
  <c r="C3589" i="36"/>
  <c r="B3589" i="36"/>
  <c r="D3588" i="36"/>
  <c r="C3588" i="36"/>
  <c r="B3588" i="36"/>
  <c r="D3587" i="36"/>
  <c r="C3587" i="36"/>
  <c r="B3587" i="36"/>
  <c r="D3586" i="36"/>
  <c r="C3586" i="36"/>
  <c r="B3586" i="36"/>
  <c r="D3585" i="36"/>
  <c r="C3585" i="36"/>
  <c r="B3585" i="36"/>
  <c r="D3584" i="36"/>
  <c r="C3584" i="36"/>
  <c r="B3584" i="36"/>
  <c r="D3583" i="36"/>
  <c r="C3583" i="36"/>
  <c r="B3583" i="36"/>
  <c r="D3582" i="36"/>
  <c r="C3582" i="36"/>
  <c r="B3582" i="36"/>
  <c r="D3581" i="36"/>
  <c r="C3581" i="36"/>
  <c r="B3581" i="36"/>
  <c r="D3580" i="36"/>
  <c r="C3580" i="36"/>
  <c r="B3580" i="36"/>
  <c r="D3579" i="36"/>
  <c r="C3579" i="36"/>
  <c r="B3579" i="36"/>
  <c r="D3518" i="36"/>
  <c r="C3518" i="36"/>
  <c r="B3518" i="36"/>
  <c r="D3517" i="36"/>
  <c r="C3517" i="36"/>
  <c r="B3517" i="36"/>
  <c r="D3515" i="36"/>
  <c r="C3515" i="36"/>
  <c r="B3515" i="36"/>
  <c r="D3514" i="36"/>
  <c r="C3514" i="36"/>
  <c r="B3514" i="36"/>
  <c r="D3513" i="36"/>
  <c r="C3513" i="36"/>
  <c r="B3513" i="36"/>
  <c r="D3512" i="36"/>
  <c r="C3512" i="36"/>
  <c r="B3512" i="36"/>
  <c r="D3511" i="36"/>
  <c r="C3511" i="36"/>
  <c r="B3511" i="36"/>
  <c r="D3509" i="36"/>
  <c r="C3509" i="36"/>
  <c r="B3509" i="36"/>
  <c r="D3508" i="36"/>
  <c r="C3508" i="36"/>
  <c r="B3508" i="36"/>
  <c r="D3507" i="36"/>
  <c r="C3507" i="36"/>
  <c r="B3507" i="36"/>
  <c r="D3506" i="36"/>
  <c r="C3506" i="36"/>
  <c r="B3506" i="36"/>
  <c r="D3505" i="36"/>
  <c r="C3505" i="36"/>
  <c r="B3505" i="36"/>
  <c r="D3504" i="36"/>
  <c r="C3504" i="36"/>
  <c r="B3504" i="36"/>
  <c r="D3503" i="36"/>
  <c r="C3503" i="36"/>
  <c r="B3503" i="36"/>
  <c r="D3502" i="36"/>
  <c r="C3502" i="36"/>
  <c r="B3502" i="36"/>
  <c r="D3501" i="36"/>
  <c r="C3501" i="36"/>
  <c r="B3501" i="36"/>
  <c r="D3500" i="36"/>
  <c r="C3500" i="36"/>
  <c r="B3500" i="36"/>
  <c r="D3499" i="36"/>
  <c r="C3499" i="36"/>
  <c r="B3499" i="36"/>
  <c r="D3398" i="36"/>
  <c r="C3398" i="36"/>
  <c r="B3398" i="36"/>
  <c r="D3397" i="36"/>
  <c r="C3397" i="36"/>
  <c r="B3397" i="36"/>
  <c r="D3395" i="36"/>
  <c r="C3395" i="36"/>
  <c r="B3395" i="36"/>
  <c r="D3394" i="36"/>
  <c r="C3394" i="36"/>
  <c r="B3394" i="36"/>
  <c r="D3393" i="36"/>
  <c r="C3393" i="36"/>
  <c r="B3393" i="36"/>
  <c r="D3392" i="36"/>
  <c r="C3392" i="36"/>
  <c r="B3392" i="36"/>
  <c r="D3391" i="36"/>
  <c r="C3391" i="36"/>
  <c r="B3391" i="36"/>
  <c r="D3389" i="36"/>
  <c r="C3389" i="36"/>
  <c r="B3389" i="36"/>
  <c r="D3388" i="36"/>
  <c r="C3388" i="36"/>
  <c r="B3388" i="36"/>
  <c r="D3387" i="36"/>
  <c r="C3387" i="36"/>
  <c r="B3387" i="36"/>
  <c r="D3386" i="36"/>
  <c r="C3386" i="36"/>
  <c r="B3386" i="36"/>
  <c r="D3385" i="36"/>
  <c r="C3385" i="36"/>
  <c r="B3385" i="36"/>
  <c r="D3384" i="36"/>
  <c r="C3384" i="36"/>
  <c r="B3384" i="36"/>
  <c r="D3383" i="36"/>
  <c r="C3383" i="36"/>
  <c r="B3383" i="36"/>
  <c r="D3382" i="36"/>
  <c r="C3382" i="36"/>
  <c r="B3382" i="36"/>
  <c r="D3381" i="36"/>
  <c r="C3381" i="36"/>
  <c r="B3381" i="36"/>
  <c r="D3380" i="36"/>
  <c r="C3380" i="36"/>
  <c r="B3380" i="36"/>
  <c r="D3379" i="36"/>
  <c r="C3379" i="36"/>
  <c r="B3379" i="36"/>
  <c r="D3378" i="36"/>
  <c r="C3378" i="36"/>
  <c r="B3378" i="36"/>
  <c r="D3377" i="36"/>
  <c r="C3377" i="36"/>
  <c r="B3377" i="36"/>
  <c r="D3375" i="36"/>
  <c r="C3375" i="36"/>
  <c r="B3375" i="36"/>
  <c r="D3374" i="36"/>
  <c r="C3374" i="36"/>
  <c r="B3374" i="36"/>
  <c r="D3373" i="36"/>
  <c r="C3373" i="36"/>
  <c r="B3373" i="36"/>
  <c r="D3372" i="36"/>
  <c r="C3372" i="36"/>
  <c r="B3372" i="36"/>
  <c r="D3371" i="36"/>
  <c r="C3371" i="36"/>
  <c r="B3371" i="36"/>
  <c r="D3369" i="36"/>
  <c r="C3369" i="36"/>
  <c r="B3369" i="36"/>
  <c r="D3368" i="36"/>
  <c r="C3368" i="36"/>
  <c r="B3368" i="36"/>
  <c r="D3367" i="36"/>
  <c r="C3367" i="36"/>
  <c r="B3367" i="36"/>
  <c r="D3366" i="36"/>
  <c r="C3366" i="36"/>
  <c r="B3366" i="36"/>
  <c r="D3365" i="36"/>
  <c r="C3365" i="36"/>
  <c r="B3365" i="36"/>
  <c r="D3364" i="36"/>
  <c r="C3364" i="36"/>
  <c r="B3364" i="36"/>
  <c r="D3363" i="36"/>
  <c r="C3363" i="36"/>
  <c r="B3363" i="36"/>
  <c r="D3362" i="36"/>
  <c r="C3362" i="36"/>
  <c r="B3362" i="36"/>
  <c r="D3361" i="36"/>
  <c r="C3361" i="36"/>
  <c r="B3361" i="36"/>
  <c r="D3360" i="36"/>
  <c r="C3360" i="36"/>
  <c r="B3360" i="36"/>
  <c r="D3359" i="36"/>
  <c r="C3359" i="36"/>
  <c r="B3359" i="36"/>
  <c r="D3458" i="36"/>
  <c r="C3458" i="36"/>
  <c r="B3458" i="36"/>
  <c r="D3457" i="36"/>
  <c r="C3457" i="36"/>
  <c r="B3457" i="36"/>
  <c r="D3455" i="36"/>
  <c r="C3455" i="36"/>
  <c r="B3455" i="36"/>
  <c r="D3454" i="36"/>
  <c r="C3454" i="36"/>
  <c r="B3454" i="36"/>
  <c r="D3453" i="36"/>
  <c r="C3453" i="36"/>
  <c r="B3453" i="36"/>
  <c r="D3452" i="36"/>
  <c r="C3452" i="36"/>
  <c r="B3452" i="36"/>
  <c r="D3451" i="36"/>
  <c r="C3451" i="36"/>
  <c r="B3451" i="36"/>
  <c r="D3449" i="36"/>
  <c r="C3449" i="36"/>
  <c r="B3449" i="36"/>
  <c r="D3448" i="36"/>
  <c r="C3448" i="36"/>
  <c r="B3448" i="36"/>
  <c r="D3447" i="36"/>
  <c r="C3447" i="36"/>
  <c r="B3447" i="36"/>
  <c r="D3446" i="36"/>
  <c r="C3446" i="36"/>
  <c r="B3446" i="36"/>
  <c r="D3445" i="36"/>
  <c r="C3445" i="36"/>
  <c r="B3445" i="36"/>
  <c r="D3444" i="36"/>
  <c r="C3444" i="36"/>
  <c r="B3444" i="36"/>
  <c r="D3443" i="36"/>
  <c r="C3443" i="36"/>
  <c r="B3443" i="36"/>
  <c r="D3442" i="36"/>
  <c r="C3442" i="36"/>
  <c r="B3442" i="36"/>
  <c r="D3441" i="36"/>
  <c r="C3441" i="36"/>
  <c r="B3441" i="36"/>
  <c r="D3440" i="36"/>
  <c r="C3440" i="36"/>
  <c r="B3440" i="36"/>
  <c r="D3439" i="36"/>
  <c r="C3439" i="36"/>
  <c r="B3439" i="36"/>
  <c r="D3538" i="36"/>
  <c r="C3538" i="36"/>
  <c r="B3538" i="36"/>
  <c r="D3537" i="36"/>
  <c r="C3537" i="36"/>
  <c r="B3537" i="36"/>
  <c r="D3535" i="36"/>
  <c r="C3535" i="36"/>
  <c r="B3535" i="36"/>
  <c r="D3534" i="36"/>
  <c r="C3534" i="36"/>
  <c r="B3534" i="36"/>
  <c r="D3533" i="36"/>
  <c r="C3533" i="36"/>
  <c r="B3533" i="36"/>
  <c r="D3532" i="36"/>
  <c r="C3532" i="36"/>
  <c r="B3532" i="36"/>
  <c r="D3531" i="36"/>
  <c r="C3531" i="36"/>
  <c r="B3531" i="36"/>
  <c r="D3529" i="36"/>
  <c r="C3529" i="36"/>
  <c r="B3529" i="36"/>
  <c r="D3528" i="36"/>
  <c r="C3528" i="36"/>
  <c r="B3528" i="36"/>
  <c r="D3527" i="36"/>
  <c r="C3527" i="36"/>
  <c r="B3527" i="36"/>
  <c r="D3526" i="36"/>
  <c r="C3526" i="36"/>
  <c r="B3526" i="36"/>
  <c r="D3525" i="36"/>
  <c r="C3525" i="36"/>
  <c r="B3525" i="36"/>
  <c r="D3524" i="36"/>
  <c r="C3524" i="36"/>
  <c r="B3524" i="36"/>
  <c r="D3523" i="36"/>
  <c r="C3523" i="36"/>
  <c r="B3523" i="36"/>
  <c r="D3522" i="36"/>
  <c r="C3522" i="36"/>
  <c r="B3522" i="36"/>
  <c r="D3521" i="36"/>
  <c r="C3521" i="36"/>
  <c r="B3521" i="36"/>
  <c r="D3520" i="36"/>
  <c r="C3520" i="36"/>
  <c r="B3520" i="36"/>
  <c r="D3519" i="36"/>
  <c r="C3519" i="36"/>
  <c r="B3519" i="36"/>
  <c r="D3418" i="36"/>
  <c r="C3418" i="36"/>
  <c r="B3418" i="36"/>
  <c r="D3417" i="36"/>
  <c r="C3417" i="36"/>
  <c r="B3417" i="36"/>
  <c r="D3415" i="36"/>
  <c r="C3415" i="36"/>
  <c r="B3415" i="36"/>
  <c r="D3414" i="36"/>
  <c r="C3414" i="36"/>
  <c r="B3414" i="36"/>
  <c r="D3413" i="36"/>
  <c r="C3413" i="36"/>
  <c r="B3413" i="36"/>
  <c r="D3412" i="36"/>
  <c r="C3412" i="36"/>
  <c r="B3412" i="36"/>
  <c r="D3411" i="36"/>
  <c r="C3411" i="36"/>
  <c r="B3411" i="36"/>
  <c r="D3409" i="36"/>
  <c r="C3409" i="36"/>
  <c r="B3409" i="36"/>
  <c r="D3408" i="36"/>
  <c r="C3408" i="36"/>
  <c r="B3408" i="36"/>
  <c r="D3407" i="36"/>
  <c r="C3407" i="36"/>
  <c r="B3407" i="36"/>
  <c r="D3406" i="36"/>
  <c r="C3406" i="36"/>
  <c r="B3406" i="36"/>
  <c r="D3405" i="36"/>
  <c r="C3405" i="36"/>
  <c r="B3405" i="36"/>
  <c r="D3404" i="36"/>
  <c r="C3404" i="36"/>
  <c r="B3404" i="36"/>
  <c r="D3403" i="36"/>
  <c r="C3403" i="36"/>
  <c r="B3403" i="36"/>
  <c r="D3402" i="36"/>
  <c r="C3402" i="36"/>
  <c r="B3402" i="36"/>
  <c r="D3401" i="36"/>
  <c r="C3401" i="36"/>
  <c r="B3401" i="36"/>
  <c r="D3400" i="36"/>
  <c r="C3400" i="36"/>
  <c r="B3400" i="36"/>
  <c r="D3399" i="36"/>
  <c r="C3399" i="36"/>
  <c r="B3399" i="36"/>
  <c r="D3077" i="36"/>
  <c r="C3077" i="36"/>
  <c r="B3077" i="36"/>
  <c r="D3076" i="36"/>
  <c r="C3076" i="36"/>
  <c r="B3076" i="36"/>
  <c r="D3074" i="36"/>
  <c r="C3074" i="36"/>
  <c r="B3074" i="36"/>
  <c r="D3073" i="36"/>
  <c r="C3073" i="36"/>
  <c r="B3073" i="36"/>
  <c r="D3072" i="36"/>
  <c r="C3072" i="36"/>
  <c r="B3072" i="36"/>
  <c r="D3071" i="36"/>
  <c r="C3071" i="36"/>
  <c r="B3071" i="36"/>
  <c r="D3070" i="36"/>
  <c r="C3070" i="36"/>
  <c r="B3070" i="36"/>
  <c r="D3068" i="36"/>
  <c r="C3068" i="36"/>
  <c r="B3068" i="36"/>
  <c r="D3067" i="36"/>
  <c r="C3067" i="36"/>
  <c r="B3067" i="36"/>
  <c r="D3066" i="36"/>
  <c r="C3066" i="36"/>
  <c r="B3066" i="36"/>
  <c r="D3065" i="36"/>
  <c r="C3065" i="36"/>
  <c r="B3065" i="36"/>
  <c r="D3064" i="36"/>
  <c r="C3064" i="36"/>
  <c r="B3064" i="36"/>
  <c r="D3063" i="36"/>
  <c r="C3063" i="36"/>
  <c r="B3063" i="36"/>
  <c r="D3062" i="36"/>
  <c r="C3062" i="36"/>
  <c r="B3062" i="36"/>
  <c r="D3061" i="36"/>
  <c r="C3061" i="36"/>
  <c r="B3061" i="36"/>
  <c r="D3060" i="36"/>
  <c r="C3060" i="36"/>
  <c r="B3060" i="36"/>
  <c r="D3059" i="36"/>
  <c r="C3059" i="36"/>
  <c r="B3059" i="36"/>
  <c r="D3058" i="36"/>
  <c r="C3058" i="36"/>
  <c r="B3058" i="36"/>
  <c r="D3097" i="36"/>
  <c r="C3097" i="36"/>
  <c r="B3097" i="36"/>
  <c r="D3096" i="36"/>
  <c r="C3096" i="36"/>
  <c r="B3096" i="36"/>
  <c r="D3094" i="36"/>
  <c r="C3094" i="36"/>
  <c r="B3094" i="36"/>
  <c r="D3093" i="36"/>
  <c r="C3093" i="36"/>
  <c r="B3093" i="36"/>
  <c r="D3092" i="36"/>
  <c r="C3092" i="36"/>
  <c r="B3092" i="36"/>
  <c r="D3091" i="36"/>
  <c r="C3091" i="36"/>
  <c r="B3091" i="36"/>
  <c r="D3090" i="36"/>
  <c r="C3090" i="36"/>
  <c r="B3090" i="36"/>
  <c r="D3088" i="36"/>
  <c r="C3088" i="36"/>
  <c r="B3088" i="36"/>
  <c r="D3087" i="36"/>
  <c r="C3087" i="36"/>
  <c r="B3087" i="36"/>
  <c r="D3086" i="36"/>
  <c r="C3086" i="36"/>
  <c r="B3086" i="36"/>
  <c r="D3085" i="36"/>
  <c r="C3085" i="36"/>
  <c r="B3085" i="36"/>
  <c r="D3084" i="36"/>
  <c r="C3084" i="36"/>
  <c r="B3084" i="36"/>
  <c r="D3083" i="36"/>
  <c r="C3083" i="36"/>
  <c r="B3083" i="36"/>
  <c r="D3082" i="36"/>
  <c r="C3082" i="36"/>
  <c r="B3082" i="36"/>
  <c r="D3081" i="36"/>
  <c r="C3081" i="36"/>
  <c r="B3081" i="36"/>
  <c r="D3080" i="36"/>
  <c r="C3080" i="36"/>
  <c r="B3080" i="36"/>
  <c r="D3079" i="36"/>
  <c r="C3079" i="36"/>
  <c r="B3079" i="36"/>
  <c r="D3078" i="36"/>
  <c r="C3078" i="36"/>
  <c r="B3078" i="36"/>
  <c r="D2977" i="36"/>
  <c r="C2977" i="36"/>
  <c r="B2977" i="36"/>
  <c r="D2976" i="36"/>
  <c r="C2976" i="36"/>
  <c r="B2976" i="36"/>
  <c r="D2974" i="36"/>
  <c r="C2974" i="36"/>
  <c r="B2974" i="36"/>
  <c r="D2973" i="36"/>
  <c r="C2973" i="36"/>
  <c r="B2973" i="36"/>
  <c r="D2972" i="36"/>
  <c r="C2972" i="36"/>
  <c r="B2972" i="36"/>
  <c r="D2971" i="36"/>
  <c r="C2971" i="36"/>
  <c r="B2971" i="36"/>
  <c r="D2970" i="36"/>
  <c r="C2970" i="36"/>
  <c r="B2970" i="36"/>
  <c r="D2968" i="36"/>
  <c r="C2968" i="36"/>
  <c r="B2968" i="36"/>
  <c r="D2967" i="36"/>
  <c r="C2967" i="36"/>
  <c r="B2967" i="36"/>
  <c r="D2966" i="36"/>
  <c r="C2966" i="36"/>
  <c r="B2966" i="36"/>
  <c r="D2965" i="36"/>
  <c r="C2965" i="36"/>
  <c r="B2965" i="36"/>
  <c r="D2964" i="36"/>
  <c r="C2964" i="36"/>
  <c r="B2964" i="36"/>
  <c r="D2963" i="36"/>
  <c r="C2963" i="36"/>
  <c r="B2963" i="36"/>
  <c r="D2962" i="36"/>
  <c r="C2962" i="36"/>
  <c r="B2962" i="36"/>
  <c r="D2961" i="36"/>
  <c r="C2961" i="36"/>
  <c r="B2961" i="36"/>
  <c r="D2960" i="36"/>
  <c r="C2960" i="36"/>
  <c r="B2960" i="36"/>
  <c r="D2959" i="36"/>
  <c r="C2959" i="36"/>
  <c r="B2959" i="36"/>
  <c r="D2958" i="36"/>
  <c r="C2958" i="36"/>
  <c r="B2958" i="36"/>
  <c r="D2757" i="36"/>
  <c r="C2757" i="36"/>
  <c r="B2757" i="36"/>
  <c r="D2756" i="36"/>
  <c r="C2756" i="36"/>
  <c r="B2756" i="36"/>
  <c r="D2754" i="36"/>
  <c r="C2754" i="36"/>
  <c r="B2754" i="36"/>
  <c r="D2753" i="36"/>
  <c r="C2753" i="36"/>
  <c r="B2753" i="36"/>
  <c r="D2752" i="36"/>
  <c r="C2752" i="36"/>
  <c r="B2752" i="36"/>
  <c r="D2751" i="36"/>
  <c r="C2751" i="36"/>
  <c r="B2751" i="36"/>
  <c r="D2750" i="36"/>
  <c r="C2750" i="36"/>
  <c r="B2750" i="36"/>
  <c r="D2748" i="36"/>
  <c r="C2748" i="36"/>
  <c r="B2748" i="36"/>
  <c r="D2747" i="36"/>
  <c r="C2747" i="36"/>
  <c r="B2747" i="36"/>
  <c r="D2746" i="36"/>
  <c r="C2746" i="36"/>
  <c r="B2746" i="36"/>
  <c r="D2745" i="36"/>
  <c r="C2745" i="36"/>
  <c r="B2745" i="36"/>
  <c r="D2744" i="36"/>
  <c r="C2744" i="36"/>
  <c r="B2744" i="36"/>
  <c r="D2743" i="36"/>
  <c r="C2743" i="36"/>
  <c r="B2743" i="36"/>
  <c r="D2742" i="36"/>
  <c r="C2742" i="36"/>
  <c r="B2742" i="36"/>
  <c r="D2741" i="36"/>
  <c r="C2741" i="36"/>
  <c r="B2741" i="36"/>
  <c r="D2740" i="36"/>
  <c r="C2740" i="36"/>
  <c r="B2740" i="36"/>
  <c r="D2739" i="36"/>
  <c r="C2739" i="36"/>
  <c r="B2739" i="36"/>
  <c r="D2738" i="36"/>
  <c r="C2738" i="36"/>
  <c r="B2738" i="36"/>
  <c r="D2917" i="36"/>
  <c r="C2917" i="36"/>
  <c r="B2917" i="36"/>
  <c r="D2916" i="36"/>
  <c r="C2916" i="36"/>
  <c r="B2916" i="36"/>
  <c r="D2914" i="36"/>
  <c r="C2914" i="36"/>
  <c r="B2914" i="36"/>
  <c r="D2913" i="36"/>
  <c r="C2913" i="36"/>
  <c r="B2913" i="36"/>
  <c r="D2912" i="36"/>
  <c r="C2912" i="36"/>
  <c r="B2912" i="36"/>
  <c r="D2911" i="36"/>
  <c r="C2911" i="36"/>
  <c r="B2911" i="36"/>
  <c r="D2910" i="36"/>
  <c r="C2910" i="36"/>
  <c r="B2910" i="36"/>
  <c r="D2908" i="36"/>
  <c r="C2908" i="36"/>
  <c r="B2908" i="36"/>
  <c r="D2907" i="36"/>
  <c r="C2907" i="36"/>
  <c r="B2907" i="36"/>
  <c r="D2906" i="36"/>
  <c r="C2906" i="36"/>
  <c r="B2906" i="36"/>
  <c r="D2905" i="36"/>
  <c r="C2905" i="36"/>
  <c r="B2905" i="36"/>
  <c r="D2904" i="36"/>
  <c r="C2904" i="36"/>
  <c r="B2904" i="36"/>
  <c r="D2903" i="36"/>
  <c r="C2903" i="36"/>
  <c r="B2903" i="36"/>
  <c r="D2902" i="36"/>
  <c r="C2902" i="36"/>
  <c r="B2902" i="36"/>
  <c r="D2901" i="36"/>
  <c r="C2901" i="36"/>
  <c r="B2901" i="36"/>
  <c r="D2900" i="36"/>
  <c r="C2900" i="36"/>
  <c r="B2900" i="36"/>
  <c r="D2899" i="36"/>
  <c r="C2899" i="36"/>
  <c r="B2899" i="36"/>
  <c r="D2898" i="36"/>
  <c r="C2898" i="36"/>
  <c r="B2898" i="36"/>
  <c r="D2997" i="36"/>
  <c r="C2997" i="36"/>
  <c r="B2997" i="36"/>
  <c r="D2996" i="36"/>
  <c r="C2996" i="36"/>
  <c r="B2996" i="36"/>
  <c r="D2994" i="36"/>
  <c r="C2994" i="36"/>
  <c r="B2994" i="36"/>
  <c r="D2993" i="36"/>
  <c r="C2993" i="36"/>
  <c r="B2993" i="36"/>
  <c r="D2992" i="36"/>
  <c r="C2992" i="36"/>
  <c r="B2992" i="36"/>
  <c r="D2991" i="36"/>
  <c r="C2991" i="36"/>
  <c r="B2991" i="36"/>
  <c r="D2990" i="36"/>
  <c r="C2990" i="36"/>
  <c r="B2990" i="36"/>
  <c r="D2988" i="36"/>
  <c r="C2988" i="36"/>
  <c r="B2988" i="36"/>
  <c r="D2987" i="36"/>
  <c r="C2987" i="36"/>
  <c r="B2987" i="36"/>
  <c r="D2986" i="36"/>
  <c r="C2986" i="36"/>
  <c r="B2986" i="36"/>
  <c r="D2985" i="36"/>
  <c r="C2985" i="36"/>
  <c r="B2985" i="36"/>
  <c r="D2984" i="36"/>
  <c r="C2984" i="36"/>
  <c r="B2984" i="36"/>
  <c r="D2983" i="36"/>
  <c r="C2983" i="36"/>
  <c r="B2983" i="36"/>
  <c r="D2982" i="36"/>
  <c r="C2982" i="36"/>
  <c r="B2982" i="36"/>
  <c r="D2981" i="36"/>
  <c r="C2981" i="36"/>
  <c r="B2981" i="36"/>
  <c r="D2980" i="36"/>
  <c r="C2980" i="36"/>
  <c r="B2980" i="36"/>
  <c r="D2979" i="36"/>
  <c r="C2979" i="36"/>
  <c r="B2979" i="36"/>
  <c r="D2978" i="36"/>
  <c r="C2978" i="36"/>
  <c r="B2978" i="36"/>
  <c r="D3177" i="36"/>
  <c r="C3177" i="36"/>
  <c r="B3177" i="36"/>
  <c r="D3176" i="36"/>
  <c r="C3176" i="36"/>
  <c r="B3176" i="36"/>
  <c r="D3174" i="36"/>
  <c r="C3174" i="36"/>
  <c r="B3174" i="36"/>
  <c r="D3173" i="36"/>
  <c r="C3173" i="36"/>
  <c r="B3173" i="36"/>
  <c r="D3172" i="36"/>
  <c r="C3172" i="36"/>
  <c r="B3172" i="36"/>
  <c r="D3171" i="36"/>
  <c r="C3171" i="36"/>
  <c r="B3171" i="36"/>
  <c r="D3170" i="36"/>
  <c r="C3170" i="36"/>
  <c r="B3170" i="36"/>
  <c r="D3168" i="36"/>
  <c r="C3168" i="36"/>
  <c r="B3168" i="36"/>
  <c r="D3167" i="36"/>
  <c r="C3167" i="36"/>
  <c r="B3167" i="36"/>
  <c r="D3166" i="36"/>
  <c r="C3166" i="36"/>
  <c r="B3166" i="36"/>
  <c r="D3165" i="36"/>
  <c r="C3165" i="36"/>
  <c r="B3165" i="36"/>
  <c r="D3164" i="36"/>
  <c r="C3164" i="36"/>
  <c r="B3164" i="36"/>
  <c r="D3163" i="36"/>
  <c r="C3163" i="36"/>
  <c r="B3163" i="36"/>
  <c r="D3162" i="36"/>
  <c r="C3162" i="36"/>
  <c r="B3162" i="36"/>
  <c r="D3161" i="36"/>
  <c r="C3161" i="36"/>
  <c r="B3161" i="36"/>
  <c r="D3160" i="36"/>
  <c r="C3160" i="36"/>
  <c r="B3160" i="36"/>
  <c r="D3159" i="36"/>
  <c r="C3159" i="36"/>
  <c r="B3159" i="36"/>
  <c r="D3158" i="36"/>
  <c r="C3158" i="36"/>
  <c r="B3158" i="36"/>
  <c r="D2657" i="36"/>
  <c r="C2657" i="36"/>
  <c r="B2657" i="36"/>
  <c r="D2656" i="36"/>
  <c r="C2656" i="36"/>
  <c r="B2656" i="36"/>
  <c r="D2654" i="36"/>
  <c r="C2654" i="36"/>
  <c r="B2654" i="36"/>
  <c r="D2653" i="36"/>
  <c r="C2653" i="36"/>
  <c r="B2653" i="36"/>
  <c r="D2652" i="36"/>
  <c r="C2652" i="36"/>
  <c r="B2652" i="36"/>
  <c r="D2651" i="36"/>
  <c r="C2651" i="36"/>
  <c r="B2651" i="36"/>
  <c r="D2650" i="36"/>
  <c r="C2650" i="36"/>
  <c r="B2650" i="36"/>
  <c r="D2648" i="36"/>
  <c r="C2648" i="36"/>
  <c r="B2648" i="36"/>
  <c r="D2647" i="36"/>
  <c r="C2647" i="36"/>
  <c r="B2647" i="36"/>
  <c r="D2646" i="36"/>
  <c r="C2646" i="36"/>
  <c r="B2646" i="36"/>
  <c r="D2645" i="36"/>
  <c r="C2645" i="36"/>
  <c r="B2645" i="36"/>
  <c r="D2644" i="36"/>
  <c r="C2644" i="36"/>
  <c r="B2644" i="36"/>
  <c r="D2643" i="36"/>
  <c r="C2643" i="36"/>
  <c r="B2643" i="36"/>
  <c r="D2642" i="36"/>
  <c r="C2642" i="36"/>
  <c r="B2642" i="36"/>
  <c r="D2641" i="36"/>
  <c r="C2641" i="36"/>
  <c r="B2641" i="36"/>
  <c r="D2640" i="36"/>
  <c r="C2640" i="36"/>
  <c r="B2640" i="36"/>
  <c r="D2639" i="36"/>
  <c r="C2639" i="36"/>
  <c r="B2639" i="36"/>
  <c r="D2638" i="36"/>
  <c r="C2638" i="36"/>
  <c r="B2638" i="36"/>
  <c r="D3157" i="36"/>
  <c r="C3157" i="36"/>
  <c r="B3157" i="36"/>
  <c r="D3156" i="36"/>
  <c r="C3156" i="36"/>
  <c r="B3156" i="36"/>
  <c r="D3154" i="36"/>
  <c r="C3154" i="36"/>
  <c r="B3154" i="36"/>
  <c r="D3153" i="36"/>
  <c r="C3153" i="36"/>
  <c r="B3153" i="36"/>
  <c r="D3152" i="36"/>
  <c r="C3152" i="36"/>
  <c r="B3152" i="36"/>
  <c r="D3151" i="36"/>
  <c r="C3151" i="36"/>
  <c r="B3151" i="36"/>
  <c r="D3150" i="36"/>
  <c r="C3150" i="36"/>
  <c r="B3150" i="36"/>
  <c r="D3148" i="36"/>
  <c r="C3148" i="36"/>
  <c r="B3148" i="36"/>
  <c r="D3147" i="36"/>
  <c r="C3147" i="36"/>
  <c r="B3147" i="36"/>
  <c r="D3146" i="36"/>
  <c r="C3146" i="36"/>
  <c r="B3146" i="36"/>
  <c r="D3145" i="36"/>
  <c r="C3145" i="36"/>
  <c r="B3145" i="36"/>
  <c r="D3144" i="36"/>
  <c r="C3144" i="36"/>
  <c r="B3144" i="36"/>
  <c r="D3143" i="36"/>
  <c r="C3143" i="36"/>
  <c r="B3143" i="36"/>
  <c r="D3142" i="36"/>
  <c r="C3142" i="36"/>
  <c r="B3142" i="36"/>
  <c r="D3141" i="36"/>
  <c r="C3141" i="36"/>
  <c r="B3141" i="36"/>
  <c r="D3140" i="36"/>
  <c r="C3140" i="36"/>
  <c r="B3140" i="36"/>
  <c r="D3139" i="36"/>
  <c r="C3139" i="36"/>
  <c r="B3139" i="36"/>
  <c r="D3138" i="36"/>
  <c r="C3138" i="36"/>
  <c r="B3138" i="36"/>
  <c r="D2937" i="36"/>
  <c r="C2937" i="36"/>
  <c r="B2937" i="36"/>
  <c r="D2936" i="36"/>
  <c r="C2936" i="36"/>
  <c r="B2936" i="36"/>
  <c r="D2934" i="36"/>
  <c r="C2934" i="36"/>
  <c r="B2934" i="36"/>
  <c r="D2933" i="36"/>
  <c r="C2933" i="36"/>
  <c r="B2933" i="36"/>
  <c r="D2932" i="36"/>
  <c r="C2932" i="36"/>
  <c r="B2932" i="36"/>
  <c r="D2931" i="36"/>
  <c r="C2931" i="36"/>
  <c r="B2931" i="36"/>
  <c r="D2930" i="36"/>
  <c r="C2930" i="36"/>
  <c r="B2930" i="36"/>
  <c r="D2928" i="36"/>
  <c r="C2928" i="36"/>
  <c r="B2928" i="36"/>
  <c r="D2927" i="36"/>
  <c r="C2927" i="36"/>
  <c r="B2927" i="36"/>
  <c r="D2926" i="36"/>
  <c r="C2926" i="36"/>
  <c r="B2926" i="36"/>
  <c r="D2925" i="36"/>
  <c r="C2925" i="36"/>
  <c r="B2925" i="36"/>
  <c r="D2924" i="36"/>
  <c r="C2924" i="36"/>
  <c r="B2924" i="36"/>
  <c r="D2923" i="36"/>
  <c r="C2923" i="36"/>
  <c r="B2923" i="36"/>
  <c r="D2922" i="36"/>
  <c r="C2922" i="36"/>
  <c r="B2922" i="36"/>
  <c r="D2921" i="36"/>
  <c r="C2921" i="36"/>
  <c r="B2921" i="36"/>
  <c r="D2920" i="36"/>
  <c r="C2920" i="36"/>
  <c r="B2920" i="36"/>
  <c r="D2919" i="36"/>
  <c r="C2919" i="36"/>
  <c r="B2919" i="36"/>
  <c r="D2918" i="36"/>
  <c r="C2918" i="36"/>
  <c r="B2918" i="36"/>
  <c r="D2637" i="36"/>
  <c r="C2637" i="36"/>
  <c r="B2637" i="36"/>
  <c r="D2636" i="36"/>
  <c r="C2636" i="36"/>
  <c r="B2636" i="36"/>
  <c r="D2634" i="36"/>
  <c r="C2634" i="36"/>
  <c r="B2634" i="36"/>
  <c r="D2633" i="36"/>
  <c r="C2633" i="36"/>
  <c r="B2633" i="36"/>
  <c r="D2632" i="36"/>
  <c r="C2632" i="36"/>
  <c r="B2632" i="36"/>
  <c r="D2631" i="36"/>
  <c r="C2631" i="36"/>
  <c r="B2631" i="36"/>
  <c r="D2630" i="36"/>
  <c r="C2630" i="36"/>
  <c r="B2630" i="36"/>
  <c r="D2628" i="36"/>
  <c r="C2628" i="36"/>
  <c r="B2628" i="36"/>
  <c r="D2627" i="36"/>
  <c r="C2627" i="36"/>
  <c r="B2627" i="36"/>
  <c r="D2626" i="36"/>
  <c r="C2626" i="36"/>
  <c r="B2626" i="36"/>
  <c r="D2625" i="36"/>
  <c r="C2625" i="36"/>
  <c r="B2625" i="36"/>
  <c r="D2624" i="36"/>
  <c r="C2624" i="36"/>
  <c r="B2624" i="36"/>
  <c r="D2623" i="36"/>
  <c r="C2623" i="36"/>
  <c r="B2623" i="36"/>
  <c r="D2622" i="36"/>
  <c r="C2622" i="36"/>
  <c r="B2622" i="36"/>
  <c r="D2621" i="36"/>
  <c r="C2621" i="36"/>
  <c r="B2621" i="36"/>
  <c r="D2620" i="36"/>
  <c r="C2620" i="36"/>
  <c r="B2620" i="36"/>
  <c r="D2619" i="36"/>
  <c r="C2619" i="36"/>
  <c r="B2619" i="36"/>
  <c r="D2618" i="36"/>
  <c r="C2618" i="36"/>
  <c r="B2618" i="36"/>
  <c r="D3237" i="36"/>
  <c r="C3237" i="36"/>
  <c r="B3237" i="36"/>
  <c r="D3236" i="36"/>
  <c r="C3236" i="36"/>
  <c r="B3236" i="36"/>
  <c r="D3234" i="36"/>
  <c r="C3234" i="36"/>
  <c r="B3234" i="36"/>
  <c r="D3233" i="36"/>
  <c r="C3233" i="36"/>
  <c r="B3233" i="36"/>
  <c r="D3232" i="36"/>
  <c r="C3232" i="36"/>
  <c r="B3232" i="36"/>
  <c r="D3231" i="36"/>
  <c r="C3231" i="36"/>
  <c r="B3231" i="36"/>
  <c r="D3230" i="36"/>
  <c r="C3230" i="36"/>
  <c r="B3230" i="36"/>
  <c r="D3228" i="36"/>
  <c r="C3228" i="36"/>
  <c r="B3228" i="36"/>
  <c r="D3227" i="36"/>
  <c r="C3227" i="36"/>
  <c r="B3227" i="36"/>
  <c r="D3226" i="36"/>
  <c r="C3226" i="36"/>
  <c r="B3226" i="36"/>
  <c r="D3225" i="36"/>
  <c r="C3225" i="36"/>
  <c r="B3225" i="36"/>
  <c r="D3224" i="36"/>
  <c r="C3224" i="36"/>
  <c r="B3224" i="36"/>
  <c r="D3223" i="36"/>
  <c r="C3223" i="36"/>
  <c r="B3223" i="36"/>
  <c r="D3222" i="36"/>
  <c r="C3222" i="36"/>
  <c r="B3222" i="36"/>
  <c r="D3221" i="36"/>
  <c r="C3221" i="36"/>
  <c r="B3221" i="36"/>
  <c r="D3220" i="36"/>
  <c r="C3220" i="36"/>
  <c r="B3220" i="36"/>
  <c r="D3219" i="36"/>
  <c r="C3219" i="36"/>
  <c r="B3219" i="36"/>
  <c r="D3218" i="36"/>
  <c r="C3218" i="36"/>
  <c r="B3218" i="36"/>
  <c r="D2877" i="36"/>
  <c r="C2877" i="36"/>
  <c r="B2877" i="36"/>
  <c r="D2876" i="36"/>
  <c r="C2876" i="36"/>
  <c r="B2876" i="36"/>
  <c r="D2874" i="36"/>
  <c r="C2874" i="36"/>
  <c r="B2874" i="36"/>
  <c r="D2873" i="36"/>
  <c r="C2873" i="36"/>
  <c r="B2873" i="36"/>
  <c r="D2872" i="36"/>
  <c r="C2872" i="36"/>
  <c r="B2872" i="36"/>
  <c r="D2871" i="36"/>
  <c r="C2871" i="36"/>
  <c r="B2871" i="36"/>
  <c r="D2870" i="36"/>
  <c r="C2870" i="36"/>
  <c r="B2870" i="36"/>
  <c r="D2868" i="36"/>
  <c r="C2868" i="36"/>
  <c r="B2868" i="36"/>
  <c r="D2867" i="36"/>
  <c r="C2867" i="36"/>
  <c r="B2867" i="36"/>
  <c r="D2866" i="36"/>
  <c r="C2866" i="36"/>
  <c r="B2866" i="36"/>
  <c r="D2865" i="36"/>
  <c r="C2865" i="36"/>
  <c r="B2865" i="36"/>
  <c r="D2864" i="36"/>
  <c r="C2864" i="36"/>
  <c r="B2864" i="36"/>
  <c r="D2863" i="36"/>
  <c r="C2863" i="36"/>
  <c r="B2863" i="36"/>
  <c r="D2862" i="36"/>
  <c r="C2862" i="36"/>
  <c r="B2862" i="36"/>
  <c r="D2861" i="36"/>
  <c r="C2861" i="36"/>
  <c r="B2861" i="36"/>
  <c r="D2860" i="36"/>
  <c r="C2860" i="36"/>
  <c r="B2860" i="36"/>
  <c r="D2859" i="36"/>
  <c r="C2859" i="36"/>
  <c r="B2859" i="36"/>
  <c r="D2858" i="36"/>
  <c r="C2858" i="36"/>
  <c r="B2858" i="36"/>
  <c r="D3057" i="36"/>
  <c r="C3057" i="36"/>
  <c r="B3057" i="36"/>
  <c r="D3056" i="36"/>
  <c r="C3056" i="36"/>
  <c r="B3056" i="36"/>
  <c r="D3054" i="36"/>
  <c r="C3054" i="36"/>
  <c r="B3054" i="36"/>
  <c r="D3053" i="36"/>
  <c r="C3053" i="36"/>
  <c r="B3053" i="36"/>
  <c r="D3052" i="36"/>
  <c r="C3052" i="36"/>
  <c r="B3052" i="36"/>
  <c r="D3051" i="36"/>
  <c r="C3051" i="36"/>
  <c r="B3051" i="36"/>
  <c r="D3050" i="36"/>
  <c r="C3050" i="36"/>
  <c r="B3050" i="36"/>
  <c r="D3048" i="36"/>
  <c r="C3048" i="36"/>
  <c r="B3048" i="36"/>
  <c r="D3047" i="36"/>
  <c r="C3047" i="36"/>
  <c r="B3047" i="36"/>
  <c r="D3046" i="36"/>
  <c r="C3046" i="36"/>
  <c r="B3046" i="36"/>
  <c r="D3045" i="36"/>
  <c r="C3045" i="36"/>
  <c r="B3045" i="36"/>
  <c r="D3044" i="36"/>
  <c r="C3044" i="36"/>
  <c r="B3044" i="36"/>
  <c r="D3043" i="36"/>
  <c r="C3043" i="36"/>
  <c r="B3043" i="36"/>
  <c r="D3042" i="36"/>
  <c r="C3042" i="36"/>
  <c r="B3042" i="36"/>
  <c r="D3041" i="36"/>
  <c r="C3041" i="36"/>
  <c r="B3041" i="36"/>
  <c r="D3040" i="36"/>
  <c r="C3040" i="36"/>
  <c r="B3040" i="36"/>
  <c r="D3039" i="36"/>
  <c r="C3039" i="36"/>
  <c r="B3039" i="36"/>
  <c r="D3038" i="36"/>
  <c r="C3038" i="36"/>
  <c r="B3038" i="36"/>
  <c r="D2677" i="36"/>
  <c r="C2677" i="36"/>
  <c r="B2677" i="36"/>
  <c r="D2676" i="36"/>
  <c r="C2676" i="36"/>
  <c r="B2676" i="36"/>
  <c r="D2674" i="36"/>
  <c r="C2674" i="36"/>
  <c r="B2674" i="36"/>
  <c r="D2673" i="36"/>
  <c r="C2673" i="36"/>
  <c r="B2673" i="36"/>
  <c r="D2672" i="36"/>
  <c r="C2672" i="36"/>
  <c r="B2672" i="36"/>
  <c r="D2671" i="36"/>
  <c r="C2671" i="36"/>
  <c r="B2671" i="36"/>
  <c r="D2670" i="36"/>
  <c r="C2670" i="36"/>
  <c r="B2670" i="36"/>
  <c r="D2668" i="36"/>
  <c r="C2668" i="36"/>
  <c r="B2668" i="36"/>
  <c r="D2667" i="36"/>
  <c r="C2667" i="36"/>
  <c r="B2667" i="36"/>
  <c r="D2666" i="36"/>
  <c r="C2666" i="36"/>
  <c r="B2666" i="36"/>
  <c r="D2665" i="36"/>
  <c r="C2665" i="36"/>
  <c r="B2665" i="36"/>
  <c r="D2664" i="36"/>
  <c r="C2664" i="36"/>
  <c r="B2664" i="36"/>
  <c r="D2663" i="36"/>
  <c r="C2663" i="36"/>
  <c r="B2663" i="36"/>
  <c r="D2662" i="36"/>
  <c r="C2662" i="36"/>
  <c r="B2662" i="36"/>
  <c r="D2661" i="36"/>
  <c r="C2661" i="36"/>
  <c r="B2661" i="36"/>
  <c r="D2660" i="36"/>
  <c r="C2660" i="36"/>
  <c r="B2660" i="36"/>
  <c r="D2659" i="36"/>
  <c r="C2659" i="36"/>
  <c r="B2659" i="36"/>
  <c r="D2658" i="36"/>
  <c r="C2658" i="36"/>
  <c r="B2658" i="36"/>
  <c r="D2797" i="36"/>
  <c r="C2797" i="36"/>
  <c r="B2797" i="36"/>
  <c r="D2796" i="36"/>
  <c r="C2796" i="36"/>
  <c r="B2796" i="36"/>
  <c r="D2794" i="36"/>
  <c r="C2794" i="36"/>
  <c r="B2794" i="36"/>
  <c r="D2793" i="36"/>
  <c r="C2793" i="36"/>
  <c r="B2793" i="36"/>
  <c r="D2792" i="36"/>
  <c r="C2792" i="36"/>
  <c r="B2792" i="36"/>
  <c r="D2791" i="36"/>
  <c r="C2791" i="36"/>
  <c r="B2791" i="36"/>
  <c r="D2790" i="36"/>
  <c r="C2790" i="36"/>
  <c r="B2790" i="36"/>
  <c r="D2788" i="36"/>
  <c r="C2788" i="36"/>
  <c r="B2788" i="36"/>
  <c r="D2787" i="36"/>
  <c r="C2787" i="36"/>
  <c r="B2787" i="36"/>
  <c r="D2786" i="36"/>
  <c r="C2786" i="36"/>
  <c r="B2786" i="36"/>
  <c r="D2785" i="36"/>
  <c r="C2785" i="36"/>
  <c r="B2785" i="36"/>
  <c r="D2784" i="36"/>
  <c r="C2784" i="36"/>
  <c r="B2784" i="36"/>
  <c r="D2783" i="36"/>
  <c r="C2783" i="36"/>
  <c r="B2783" i="36"/>
  <c r="D2782" i="36"/>
  <c r="C2782" i="36"/>
  <c r="B2782" i="36"/>
  <c r="D2781" i="36"/>
  <c r="C2781" i="36"/>
  <c r="B2781" i="36"/>
  <c r="D2780" i="36"/>
  <c r="C2780" i="36"/>
  <c r="B2780" i="36"/>
  <c r="D2779" i="36"/>
  <c r="C2779" i="36"/>
  <c r="B2779" i="36"/>
  <c r="D2778" i="36"/>
  <c r="C2778" i="36"/>
  <c r="B2778" i="36"/>
  <c r="D2697" i="36"/>
  <c r="C2697" i="36"/>
  <c r="B2697" i="36"/>
  <c r="D2696" i="36"/>
  <c r="C2696" i="36"/>
  <c r="B2696" i="36"/>
  <c r="D2694" i="36"/>
  <c r="C2694" i="36"/>
  <c r="B2694" i="36"/>
  <c r="D2693" i="36"/>
  <c r="C2693" i="36"/>
  <c r="B2693" i="36"/>
  <c r="D2692" i="36"/>
  <c r="C2692" i="36"/>
  <c r="B2692" i="36"/>
  <c r="D2691" i="36"/>
  <c r="C2691" i="36"/>
  <c r="B2691" i="36"/>
  <c r="D2690" i="36"/>
  <c r="C2690" i="36"/>
  <c r="B2690" i="36"/>
  <c r="D2688" i="36"/>
  <c r="C2688" i="36"/>
  <c r="B2688" i="36"/>
  <c r="D2687" i="36"/>
  <c r="C2687" i="36"/>
  <c r="B2687" i="36"/>
  <c r="D2686" i="36"/>
  <c r="C2686" i="36"/>
  <c r="B2686" i="36"/>
  <c r="D2685" i="36"/>
  <c r="C2685" i="36"/>
  <c r="B2685" i="36"/>
  <c r="D2684" i="36"/>
  <c r="C2684" i="36"/>
  <c r="B2684" i="36"/>
  <c r="D2683" i="36"/>
  <c r="C2683" i="36"/>
  <c r="B2683" i="36"/>
  <c r="D2682" i="36"/>
  <c r="C2682" i="36"/>
  <c r="B2682" i="36"/>
  <c r="D2681" i="36"/>
  <c r="C2681" i="36"/>
  <c r="B2681" i="36"/>
  <c r="D2680" i="36"/>
  <c r="C2680" i="36"/>
  <c r="B2680" i="36"/>
  <c r="D2679" i="36"/>
  <c r="C2679" i="36"/>
  <c r="B2679" i="36"/>
  <c r="D2678" i="36"/>
  <c r="C2678" i="36"/>
  <c r="B2678" i="36"/>
  <c r="D2817" i="36"/>
  <c r="C2817" i="36"/>
  <c r="B2817" i="36"/>
  <c r="D2816" i="36"/>
  <c r="C2816" i="36"/>
  <c r="B2816" i="36"/>
  <c r="D2814" i="36"/>
  <c r="C2814" i="36"/>
  <c r="B2814" i="36"/>
  <c r="D2813" i="36"/>
  <c r="C2813" i="36"/>
  <c r="B2813" i="36"/>
  <c r="D2812" i="36"/>
  <c r="C2812" i="36"/>
  <c r="B2812" i="36"/>
  <c r="D2811" i="36"/>
  <c r="C2811" i="36"/>
  <c r="B2811" i="36"/>
  <c r="D2810" i="36"/>
  <c r="C2810" i="36"/>
  <c r="B2810" i="36"/>
  <c r="D2808" i="36"/>
  <c r="C2808" i="36"/>
  <c r="B2808" i="36"/>
  <c r="D2807" i="36"/>
  <c r="C2807" i="36"/>
  <c r="B2807" i="36"/>
  <c r="D2806" i="36"/>
  <c r="C2806" i="36"/>
  <c r="B2806" i="36"/>
  <c r="D2805" i="36"/>
  <c r="C2805" i="36"/>
  <c r="B2805" i="36"/>
  <c r="D2804" i="36"/>
  <c r="C2804" i="36"/>
  <c r="B2804" i="36"/>
  <c r="D2803" i="36"/>
  <c r="C2803" i="36"/>
  <c r="B2803" i="36"/>
  <c r="D2802" i="36"/>
  <c r="C2802" i="36"/>
  <c r="B2802" i="36"/>
  <c r="D2801" i="36"/>
  <c r="C2801" i="36"/>
  <c r="B2801" i="36"/>
  <c r="D2800" i="36"/>
  <c r="C2800" i="36"/>
  <c r="B2800" i="36"/>
  <c r="D2799" i="36"/>
  <c r="C2799" i="36"/>
  <c r="B2799" i="36"/>
  <c r="D2798" i="36"/>
  <c r="C2798" i="36"/>
  <c r="B2798" i="36"/>
  <c r="D2957" i="36"/>
  <c r="C2957" i="36"/>
  <c r="B2957" i="36"/>
  <c r="D2956" i="36"/>
  <c r="C2956" i="36"/>
  <c r="B2956" i="36"/>
  <c r="D2954" i="36"/>
  <c r="C2954" i="36"/>
  <c r="B2954" i="36"/>
  <c r="D2953" i="36"/>
  <c r="C2953" i="36"/>
  <c r="B2953" i="36"/>
  <c r="D2952" i="36"/>
  <c r="C2952" i="36"/>
  <c r="B2952" i="36"/>
  <c r="D2951" i="36"/>
  <c r="C2951" i="36"/>
  <c r="B2951" i="36"/>
  <c r="D2950" i="36"/>
  <c r="C2950" i="36"/>
  <c r="B2950" i="36"/>
  <c r="D2948" i="36"/>
  <c r="C2948" i="36"/>
  <c r="B2948" i="36"/>
  <c r="D2947" i="36"/>
  <c r="C2947" i="36"/>
  <c r="B2947" i="36"/>
  <c r="D2946" i="36"/>
  <c r="C2946" i="36"/>
  <c r="B2946" i="36"/>
  <c r="D2945" i="36"/>
  <c r="C2945" i="36"/>
  <c r="B2945" i="36"/>
  <c r="D2944" i="36"/>
  <c r="C2944" i="36"/>
  <c r="B2944" i="36"/>
  <c r="D2943" i="36"/>
  <c r="C2943" i="36"/>
  <c r="B2943" i="36"/>
  <c r="D2942" i="36"/>
  <c r="C2942" i="36"/>
  <c r="B2942" i="36"/>
  <c r="D2941" i="36"/>
  <c r="C2941" i="36"/>
  <c r="B2941" i="36"/>
  <c r="D2940" i="36"/>
  <c r="C2940" i="36"/>
  <c r="B2940" i="36"/>
  <c r="D2939" i="36"/>
  <c r="C2939" i="36"/>
  <c r="B2939" i="36"/>
  <c r="D2938" i="36"/>
  <c r="C2938" i="36"/>
  <c r="B2938" i="36"/>
  <c r="D2737" i="36"/>
  <c r="C2737" i="36"/>
  <c r="B2737" i="36"/>
  <c r="D2736" i="36"/>
  <c r="C2736" i="36"/>
  <c r="B2736" i="36"/>
  <c r="D2734" i="36"/>
  <c r="C2734" i="36"/>
  <c r="B2734" i="36"/>
  <c r="D2733" i="36"/>
  <c r="C2733" i="36"/>
  <c r="B2733" i="36"/>
  <c r="D2732" i="36"/>
  <c r="C2732" i="36"/>
  <c r="B2732" i="36"/>
  <c r="D2731" i="36"/>
  <c r="C2731" i="36"/>
  <c r="B2731" i="36"/>
  <c r="D2730" i="36"/>
  <c r="C2730" i="36"/>
  <c r="B2730" i="36"/>
  <c r="D2728" i="36"/>
  <c r="C2728" i="36"/>
  <c r="B2728" i="36"/>
  <c r="D2727" i="36"/>
  <c r="C2727" i="36"/>
  <c r="B2727" i="36"/>
  <c r="D2726" i="36"/>
  <c r="C2726" i="36"/>
  <c r="B2726" i="36"/>
  <c r="D2725" i="36"/>
  <c r="C2725" i="36"/>
  <c r="B2725" i="36"/>
  <c r="D2724" i="36"/>
  <c r="C2724" i="36"/>
  <c r="B2724" i="36"/>
  <c r="D2723" i="36"/>
  <c r="C2723" i="36"/>
  <c r="B2723" i="36"/>
  <c r="D2722" i="36"/>
  <c r="C2722" i="36"/>
  <c r="B2722" i="36"/>
  <c r="D2721" i="36"/>
  <c r="C2721" i="36"/>
  <c r="B2721" i="36"/>
  <c r="D2720" i="36"/>
  <c r="C2720" i="36"/>
  <c r="B2720" i="36"/>
  <c r="D2719" i="36"/>
  <c r="C2719" i="36"/>
  <c r="B2719" i="36"/>
  <c r="D2718" i="36"/>
  <c r="C2718" i="36"/>
  <c r="B2718" i="36"/>
  <c r="D2717" i="36"/>
  <c r="C2717" i="36"/>
  <c r="B2717" i="36"/>
  <c r="D2716" i="36"/>
  <c r="C2716" i="36"/>
  <c r="B2716" i="36"/>
  <c r="D2714" i="36"/>
  <c r="C2714" i="36"/>
  <c r="B2714" i="36"/>
  <c r="D2713" i="36"/>
  <c r="C2713" i="36"/>
  <c r="B2713" i="36"/>
  <c r="D2712" i="36"/>
  <c r="C2712" i="36"/>
  <c r="B2712" i="36"/>
  <c r="D2711" i="36"/>
  <c r="C2711" i="36"/>
  <c r="B2711" i="36"/>
  <c r="D2710" i="36"/>
  <c r="C2710" i="36"/>
  <c r="B2710" i="36"/>
  <c r="D2708" i="36"/>
  <c r="C2708" i="36"/>
  <c r="B2708" i="36"/>
  <c r="D2707" i="36"/>
  <c r="C2707" i="36"/>
  <c r="B2707" i="36"/>
  <c r="D2706" i="36"/>
  <c r="C2706" i="36"/>
  <c r="B2706" i="36"/>
  <c r="D2705" i="36"/>
  <c r="C2705" i="36"/>
  <c r="B2705" i="36"/>
  <c r="D2704" i="36"/>
  <c r="C2704" i="36"/>
  <c r="B2704" i="36"/>
  <c r="D2703" i="36"/>
  <c r="C2703" i="36"/>
  <c r="B2703" i="36"/>
  <c r="D2702" i="36"/>
  <c r="C2702" i="36"/>
  <c r="B2702" i="36"/>
  <c r="D2701" i="36"/>
  <c r="C2701" i="36"/>
  <c r="B2701" i="36"/>
  <c r="D2700" i="36"/>
  <c r="C2700" i="36"/>
  <c r="B2700" i="36"/>
  <c r="D2699" i="36"/>
  <c r="C2699" i="36"/>
  <c r="B2699" i="36"/>
  <c r="D2698" i="36"/>
  <c r="C2698" i="36"/>
  <c r="B2698" i="36"/>
  <c r="D2857" i="36"/>
  <c r="C2857" i="36"/>
  <c r="B2857" i="36"/>
  <c r="D2856" i="36"/>
  <c r="C2856" i="36"/>
  <c r="B2856" i="36"/>
  <c r="D2854" i="36"/>
  <c r="C2854" i="36"/>
  <c r="B2854" i="36"/>
  <c r="D2853" i="36"/>
  <c r="C2853" i="36"/>
  <c r="B2853" i="36"/>
  <c r="D2852" i="36"/>
  <c r="C2852" i="36"/>
  <c r="B2852" i="36"/>
  <c r="D2851" i="36"/>
  <c r="C2851" i="36"/>
  <c r="B2851" i="36"/>
  <c r="D2850" i="36"/>
  <c r="C2850" i="36"/>
  <c r="B2850" i="36"/>
  <c r="D2848" i="36"/>
  <c r="C2848" i="36"/>
  <c r="B2848" i="36"/>
  <c r="D2847" i="36"/>
  <c r="C2847" i="36"/>
  <c r="B2847" i="36"/>
  <c r="D2846" i="36"/>
  <c r="C2846" i="36"/>
  <c r="B2846" i="36"/>
  <c r="D2845" i="36"/>
  <c r="C2845" i="36"/>
  <c r="B2845" i="36"/>
  <c r="D2844" i="36"/>
  <c r="C2844" i="36"/>
  <c r="B2844" i="36"/>
  <c r="D2843" i="36"/>
  <c r="C2843" i="36"/>
  <c r="B2843" i="36"/>
  <c r="D2842" i="36"/>
  <c r="C2842" i="36"/>
  <c r="B2842" i="36"/>
  <c r="D2841" i="36"/>
  <c r="C2841" i="36"/>
  <c r="B2841" i="36"/>
  <c r="D2840" i="36"/>
  <c r="C2840" i="36"/>
  <c r="B2840" i="36"/>
  <c r="D2839" i="36"/>
  <c r="C2839" i="36"/>
  <c r="B2839" i="36"/>
  <c r="D2838" i="36"/>
  <c r="C2838" i="36"/>
  <c r="B2838" i="36"/>
  <c r="D2897" i="36"/>
  <c r="C2897" i="36"/>
  <c r="B2897" i="36"/>
  <c r="D2896" i="36"/>
  <c r="C2896" i="36"/>
  <c r="B2896" i="36"/>
  <c r="D2894" i="36"/>
  <c r="C2894" i="36"/>
  <c r="B2894" i="36"/>
  <c r="D2893" i="36"/>
  <c r="C2893" i="36"/>
  <c r="B2893" i="36"/>
  <c r="D2892" i="36"/>
  <c r="C2892" i="36"/>
  <c r="B2892" i="36"/>
  <c r="D2891" i="36"/>
  <c r="C2891" i="36"/>
  <c r="B2891" i="36"/>
  <c r="D2890" i="36"/>
  <c r="C2890" i="36"/>
  <c r="B2890" i="36"/>
  <c r="D2888" i="36"/>
  <c r="C2888" i="36"/>
  <c r="B2888" i="36"/>
  <c r="D2887" i="36"/>
  <c r="C2887" i="36"/>
  <c r="B2887" i="36"/>
  <c r="D2886" i="36"/>
  <c r="C2886" i="36"/>
  <c r="B2886" i="36"/>
  <c r="D2885" i="36"/>
  <c r="C2885" i="36"/>
  <c r="B2885" i="36"/>
  <c r="D2884" i="36"/>
  <c r="C2884" i="36"/>
  <c r="B2884" i="36"/>
  <c r="D2883" i="36"/>
  <c r="C2883" i="36"/>
  <c r="B2883" i="36"/>
  <c r="D2882" i="36"/>
  <c r="C2882" i="36"/>
  <c r="B2882" i="36"/>
  <c r="D2881" i="36"/>
  <c r="C2881" i="36"/>
  <c r="B2881" i="36"/>
  <c r="D2880" i="36"/>
  <c r="C2880" i="36"/>
  <c r="B2880" i="36"/>
  <c r="D2879" i="36"/>
  <c r="C2879" i="36"/>
  <c r="B2879" i="36"/>
  <c r="D2878" i="36"/>
  <c r="C2878" i="36"/>
  <c r="B2878" i="36"/>
  <c r="D3017" i="36"/>
  <c r="C3017" i="36"/>
  <c r="B3017" i="36"/>
  <c r="D3016" i="36"/>
  <c r="C3016" i="36"/>
  <c r="B3016" i="36"/>
  <c r="D3014" i="36"/>
  <c r="C3014" i="36"/>
  <c r="B3014" i="36"/>
  <c r="D3013" i="36"/>
  <c r="C3013" i="36"/>
  <c r="B3013" i="36"/>
  <c r="D3012" i="36"/>
  <c r="C3012" i="36"/>
  <c r="B3012" i="36"/>
  <c r="D3011" i="36"/>
  <c r="C3011" i="36"/>
  <c r="B3011" i="36"/>
  <c r="D3010" i="36"/>
  <c r="C3010" i="36"/>
  <c r="B3010" i="36"/>
  <c r="D3008" i="36"/>
  <c r="C3008" i="36"/>
  <c r="B3008" i="36"/>
  <c r="D3007" i="36"/>
  <c r="C3007" i="36"/>
  <c r="B3007" i="36"/>
  <c r="D3006" i="36"/>
  <c r="C3006" i="36"/>
  <c r="B3006" i="36"/>
  <c r="D3005" i="36"/>
  <c r="C3005" i="36"/>
  <c r="B3005" i="36"/>
  <c r="D3004" i="36"/>
  <c r="C3004" i="36"/>
  <c r="B3004" i="36"/>
  <c r="D3003" i="36"/>
  <c r="C3003" i="36"/>
  <c r="B3003" i="36"/>
  <c r="D3002" i="36"/>
  <c r="C3002" i="36"/>
  <c r="B3002" i="36"/>
  <c r="D3001" i="36"/>
  <c r="C3001" i="36"/>
  <c r="B3001" i="36"/>
  <c r="D3000" i="36"/>
  <c r="C3000" i="36"/>
  <c r="B3000" i="36"/>
  <c r="D2999" i="36"/>
  <c r="C2999" i="36"/>
  <c r="B2999" i="36"/>
  <c r="D2998" i="36"/>
  <c r="C2998" i="36"/>
  <c r="B2998" i="36"/>
  <c r="D3217" i="36"/>
  <c r="C3217" i="36"/>
  <c r="B3217" i="36"/>
  <c r="D3216" i="36"/>
  <c r="C3216" i="36"/>
  <c r="B3216" i="36"/>
  <c r="D3214" i="36"/>
  <c r="C3214" i="36"/>
  <c r="B3214" i="36"/>
  <c r="D3213" i="36"/>
  <c r="C3213" i="36"/>
  <c r="B3213" i="36"/>
  <c r="D3212" i="36"/>
  <c r="C3212" i="36"/>
  <c r="B3212" i="36"/>
  <c r="D3211" i="36"/>
  <c r="C3211" i="36"/>
  <c r="B3211" i="36"/>
  <c r="D3210" i="36"/>
  <c r="C3210" i="36"/>
  <c r="B3210" i="36"/>
  <c r="D3208" i="36"/>
  <c r="C3208" i="36"/>
  <c r="B3208" i="36"/>
  <c r="D3207" i="36"/>
  <c r="C3207" i="36"/>
  <c r="B3207" i="36"/>
  <c r="D3206" i="36"/>
  <c r="C3206" i="36"/>
  <c r="B3206" i="36"/>
  <c r="D3205" i="36"/>
  <c r="C3205" i="36"/>
  <c r="B3205" i="36"/>
  <c r="D3204" i="36"/>
  <c r="C3204" i="36"/>
  <c r="B3204" i="36"/>
  <c r="D3203" i="36"/>
  <c r="C3203" i="36"/>
  <c r="B3203" i="36"/>
  <c r="D3202" i="36"/>
  <c r="C3202" i="36"/>
  <c r="B3202" i="36"/>
  <c r="D3201" i="36"/>
  <c r="C3201" i="36"/>
  <c r="B3201" i="36"/>
  <c r="D3200" i="36"/>
  <c r="C3200" i="36"/>
  <c r="B3200" i="36"/>
  <c r="D3199" i="36"/>
  <c r="C3199" i="36"/>
  <c r="B3199" i="36"/>
  <c r="D3198" i="36"/>
  <c r="C3198" i="36"/>
  <c r="B3198" i="36"/>
  <c r="D2777" i="36"/>
  <c r="C2777" i="36"/>
  <c r="B2777" i="36"/>
  <c r="D2776" i="36"/>
  <c r="C2776" i="36"/>
  <c r="B2776" i="36"/>
  <c r="D2774" i="36"/>
  <c r="C2774" i="36"/>
  <c r="B2774" i="36"/>
  <c r="D2773" i="36"/>
  <c r="C2773" i="36"/>
  <c r="B2773" i="36"/>
  <c r="D2772" i="36"/>
  <c r="C2772" i="36"/>
  <c r="B2772" i="36"/>
  <c r="D2771" i="36"/>
  <c r="C2771" i="36"/>
  <c r="B2771" i="36"/>
  <c r="D2770" i="36"/>
  <c r="C2770" i="36"/>
  <c r="B2770" i="36"/>
  <c r="D2768" i="36"/>
  <c r="C2768" i="36"/>
  <c r="B2768" i="36"/>
  <c r="D2767" i="36"/>
  <c r="C2767" i="36"/>
  <c r="B2767" i="36"/>
  <c r="D2766" i="36"/>
  <c r="C2766" i="36"/>
  <c r="B2766" i="36"/>
  <c r="D2765" i="36"/>
  <c r="C2765" i="36"/>
  <c r="B2765" i="36"/>
  <c r="D2764" i="36"/>
  <c r="C2764" i="36"/>
  <c r="B2764" i="36"/>
  <c r="D2763" i="36"/>
  <c r="C2763" i="36"/>
  <c r="B2763" i="36"/>
  <c r="D2762" i="36"/>
  <c r="C2762" i="36"/>
  <c r="B2762" i="36"/>
  <c r="D2761" i="36"/>
  <c r="C2761" i="36"/>
  <c r="B2761" i="36"/>
  <c r="D2760" i="36"/>
  <c r="C2760" i="36"/>
  <c r="B2760" i="36"/>
  <c r="D2759" i="36"/>
  <c r="C2759" i="36"/>
  <c r="B2759" i="36"/>
  <c r="D2758" i="36"/>
  <c r="C2758" i="36"/>
  <c r="B2758" i="36"/>
  <c r="D3037" i="36"/>
  <c r="C3037" i="36"/>
  <c r="B3037" i="36"/>
  <c r="D3036" i="36"/>
  <c r="C3036" i="36"/>
  <c r="B3036" i="36"/>
  <c r="D3034" i="36"/>
  <c r="C3034" i="36"/>
  <c r="B3034" i="36"/>
  <c r="D3033" i="36"/>
  <c r="C3033" i="36"/>
  <c r="B3033" i="36"/>
  <c r="D3032" i="36"/>
  <c r="C3032" i="36"/>
  <c r="B3032" i="36"/>
  <c r="D3031" i="36"/>
  <c r="C3031" i="36"/>
  <c r="B3031" i="36"/>
  <c r="D3030" i="36"/>
  <c r="C3030" i="36"/>
  <c r="B3030" i="36"/>
  <c r="D3028" i="36"/>
  <c r="C3028" i="36"/>
  <c r="B3028" i="36"/>
  <c r="D3027" i="36"/>
  <c r="C3027" i="36"/>
  <c r="B3027" i="36"/>
  <c r="D3026" i="36"/>
  <c r="C3026" i="36"/>
  <c r="B3026" i="36"/>
  <c r="D3025" i="36"/>
  <c r="C3025" i="36"/>
  <c r="B3025" i="36"/>
  <c r="D3024" i="36"/>
  <c r="C3024" i="36"/>
  <c r="B3024" i="36"/>
  <c r="D3023" i="36"/>
  <c r="C3023" i="36"/>
  <c r="B3023" i="36"/>
  <c r="D3022" i="36"/>
  <c r="C3022" i="36"/>
  <c r="B3022" i="36"/>
  <c r="D3021" i="36"/>
  <c r="C3021" i="36"/>
  <c r="B3021" i="36"/>
  <c r="D3020" i="36"/>
  <c r="C3020" i="36"/>
  <c r="B3020" i="36"/>
  <c r="D3019" i="36"/>
  <c r="C3019" i="36"/>
  <c r="B3019" i="36"/>
  <c r="D3018" i="36"/>
  <c r="C3018" i="36"/>
  <c r="B3018" i="36"/>
  <c r="D3278" i="36"/>
  <c r="C3278" i="36"/>
  <c r="B3278" i="36"/>
  <c r="D3277" i="36"/>
  <c r="C3277" i="36"/>
  <c r="B3277" i="36"/>
  <c r="D3275" i="36"/>
  <c r="C3275" i="36"/>
  <c r="B3275" i="36"/>
  <c r="D3274" i="36"/>
  <c r="C3274" i="36"/>
  <c r="B3274" i="36"/>
  <c r="D3273" i="36"/>
  <c r="C3273" i="36"/>
  <c r="B3273" i="36"/>
  <c r="D3272" i="36"/>
  <c r="C3272" i="36"/>
  <c r="B3272" i="36"/>
  <c r="D3271" i="36"/>
  <c r="C3271" i="36"/>
  <c r="B3271" i="36"/>
  <c r="D3269" i="36"/>
  <c r="C3269" i="36"/>
  <c r="B3269" i="36"/>
  <c r="D3268" i="36"/>
  <c r="C3268" i="36"/>
  <c r="B3268" i="36"/>
  <c r="D3267" i="36"/>
  <c r="C3267" i="36"/>
  <c r="B3267" i="36"/>
  <c r="D3266" i="36"/>
  <c r="C3266" i="36"/>
  <c r="B3266" i="36"/>
  <c r="D3265" i="36"/>
  <c r="C3265" i="36"/>
  <c r="B3265" i="36"/>
  <c r="D3264" i="36"/>
  <c r="C3264" i="36"/>
  <c r="B3264" i="36"/>
  <c r="D3263" i="36"/>
  <c r="C3263" i="36"/>
  <c r="B3263" i="36"/>
  <c r="D3262" i="36"/>
  <c r="C3262" i="36"/>
  <c r="B3262" i="36"/>
  <c r="D3261" i="36"/>
  <c r="C3261" i="36"/>
  <c r="B3261" i="36"/>
  <c r="D3260" i="36"/>
  <c r="C3260" i="36"/>
  <c r="B3260" i="36"/>
  <c r="D3259" i="36"/>
  <c r="C3259" i="36"/>
  <c r="B3259" i="36"/>
  <c r="D3258" i="36"/>
  <c r="C3258" i="36"/>
  <c r="B3258" i="36"/>
  <c r="D3257" i="36"/>
  <c r="C3257" i="36"/>
  <c r="B3257" i="36"/>
  <c r="D3255" i="36"/>
  <c r="C3255" i="36"/>
  <c r="B3255" i="36"/>
  <c r="D3254" i="36"/>
  <c r="C3254" i="36"/>
  <c r="B3254" i="36"/>
  <c r="D3253" i="36"/>
  <c r="C3253" i="36"/>
  <c r="B3253" i="36"/>
  <c r="D3252" i="36"/>
  <c r="C3252" i="36"/>
  <c r="B3252" i="36"/>
  <c r="D3251" i="36"/>
  <c r="C3251" i="36"/>
  <c r="B3251" i="36"/>
  <c r="D3249" i="36"/>
  <c r="C3249" i="36"/>
  <c r="B3249" i="36"/>
  <c r="D3248" i="36"/>
  <c r="C3248" i="36"/>
  <c r="B3248" i="36"/>
  <c r="D3247" i="36"/>
  <c r="C3247" i="36"/>
  <c r="B3247" i="36"/>
  <c r="D3246" i="36"/>
  <c r="C3246" i="36"/>
  <c r="B3246" i="36"/>
  <c r="D3245" i="36"/>
  <c r="C3245" i="36"/>
  <c r="B3245" i="36"/>
  <c r="D3244" i="36"/>
  <c r="C3244" i="36"/>
  <c r="B3244" i="36"/>
  <c r="D3243" i="36"/>
  <c r="C3243" i="36"/>
  <c r="B3243" i="36"/>
  <c r="D3242" i="36"/>
  <c r="C3242" i="36"/>
  <c r="B3242" i="36"/>
  <c r="D3241" i="36"/>
  <c r="C3241" i="36"/>
  <c r="B3241" i="36"/>
  <c r="D3240" i="36"/>
  <c r="C3240" i="36"/>
  <c r="B3240" i="36"/>
  <c r="D3239" i="36"/>
  <c r="C3239" i="36"/>
  <c r="B3239" i="36"/>
  <c r="D3238" i="36"/>
  <c r="C3238" i="36"/>
  <c r="B3238" i="36"/>
  <c r="D2837" i="36"/>
  <c r="C2837" i="36"/>
  <c r="B2837" i="36"/>
  <c r="D2836" i="36"/>
  <c r="C2836" i="36"/>
  <c r="B2836" i="36"/>
  <c r="D2834" i="36"/>
  <c r="C2834" i="36"/>
  <c r="B2834" i="36"/>
  <c r="D2833" i="36"/>
  <c r="C2833" i="36"/>
  <c r="B2833" i="36"/>
  <c r="D2832" i="36"/>
  <c r="C2832" i="36"/>
  <c r="B2832" i="36"/>
  <c r="D2831" i="36"/>
  <c r="C2831" i="36"/>
  <c r="B2831" i="36"/>
  <c r="D2830" i="36"/>
  <c r="C2830" i="36"/>
  <c r="B2830" i="36"/>
  <c r="D2828" i="36"/>
  <c r="C2828" i="36"/>
  <c r="B2828" i="36"/>
  <c r="D2827" i="36"/>
  <c r="C2827" i="36"/>
  <c r="B2827" i="36"/>
  <c r="D2826" i="36"/>
  <c r="C2826" i="36"/>
  <c r="B2826" i="36"/>
  <c r="D2825" i="36"/>
  <c r="C2825" i="36"/>
  <c r="B2825" i="36"/>
  <c r="D2824" i="36"/>
  <c r="C2824" i="36"/>
  <c r="B2824" i="36"/>
  <c r="D2823" i="36"/>
  <c r="C2823" i="36"/>
  <c r="B2823" i="36"/>
  <c r="D2822" i="36"/>
  <c r="C2822" i="36"/>
  <c r="B2822" i="36"/>
  <c r="D2821" i="36"/>
  <c r="C2821" i="36"/>
  <c r="B2821" i="36"/>
  <c r="D2820" i="36"/>
  <c r="C2820" i="36"/>
  <c r="B2820" i="36"/>
  <c r="D2819" i="36"/>
  <c r="C2819" i="36"/>
  <c r="B2819" i="36"/>
  <c r="D2818" i="36"/>
  <c r="C2818" i="36"/>
  <c r="B2818" i="36"/>
  <c r="D3197" i="36"/>
  <c r="C3197" i="36"/>
  <c r="B3197" i="36"/>
  <c r="D3196" i="36"/>
  <c r="C3196" i="36"/>
  <c r="B3196" i="36"/>
  <c r="D3194" i="36"/>
  <c r="C3194" i="36"/>
  <c r="B3194" i="36"/>
  <c r="D3193" i="36"/>
  <c r="C3193" i="36"/>
  <c r="B3193" i="36"/>
  <c r="D3192" i="36"/>
  <c r="C3192" i="36"/>
  <c r="B3192" i="36"/>
  <c r="D3191" i="36"/>
  <c r="C3191" i="36"/>
  <c r="B3191" i="36"/>
  <c r="D3190" i="36"/>
  <c r="C3190" i="36"/>
  <c r="B3190" i="36"/>
  <c r="D3188" i="36"/>
  <c r="C3188" i="36"/>
  <c r="B3188" i="36"/>
  <c r="D3187" i="36"/>
  <c r="C3187" i="36"/>
  <c r="B3187" i="36"/>
  <c r="D3186" i="36"/>
  <c r="C3186" i="36"/>
  <c r="B3186" i="36"/>
  <c r="D3185" i="36"/>
  <c r="C3185" i="36"/>
  <c r="B3185" i="36"/>
  <c r="D3184" i="36"/>
  <c r="C3184" i="36"/>
  <c r="B3184" i="36"/>
  <c r="D3183" i="36"/>
  <c r="C3183" i="36"/>
  <c r="B3183" i="36"/>
  <c r="D3182" i="36"/>
  <c r="C3182" i="36"/>
  <c r="B3182" i="36"/>
  <c r="D3181" i="36"/>
  <c r="C3181" i="36"/>
  <c r="B3181" i="36"/>
  <c r="D3180" i="36"/>
  <c r="C3180" i="36"/>
  <c r="B3180" i="36"/>
  <c r="D3179" i="36"/>
  <c r="C3179" i="36"/>
  <c r="B3179" i="36"/>
  <c r="D3178" i="36"/>
  <c r="C3178" i="36"/>
  <c r="B3178" i="36"/>
  <c r="D3137" i="36"/>
  <c r="C3137" i="36"/>
  <c r="B3137" i="36"/>
  <c r="D3136" i="36"/>
  <c r="C3136" i="36"/>
  <c r="B3136" i="36"/>
  <c r="D3134" i="36"/>
  <c r="C3134" i="36"/>
  <c r="B3134" i="36"/>
  <c r="D3133" i="36"/>
  <c r="C3133" i="36"/>
  <c r="B3133" i="36"/>
  <c r="D3132" i="36"/>
  <c r="C3132" i="36"/>
  <c r="B3132" i="36"/>
  <c r="D3131" i="36"/>
  <c r="C3131" i="36"/>
  <c r="B3131" i="36"/>
  <c r="D3130" i="36"/>
  <c r="C3130" i="36"/>
  <c r="B3130" i="36"/>
  <c r="D3128" i="36"/>
  <c r="C3128" i="36"/>
  <c r="B3128" i="36"/>
  <c r="D3127" i="36"/>
  <c r="C3127" i="36"/>
  <c r="B3127" i="36"/>
  <c r="D3126" i="36"/>
  <c r="C3126" i="36"/>
  <c r="B3126" i="36"/>
  <c r="D3125" i="36"/>
  <c r="C3125" i="36"/>
  <c r="B3125" i="36"/>
  <c r="D3124" i="36"/>
  <c r="C3124" i="36"/>
  <c r="B3124" i="36"/>
  <c r="D3123" i="36"/>
  <c r="C3123" i="36"/>
  <c r="B3123" i="36"/>
  <c r="D3122" i="36"/>
  <c r="C3122" i="36"/>
  <c r="B3122" i="36"/>
  <c r="D3121" i="36"/>
  <c r="C3121" i="36"/>
  <c r="B3121" i="36"/>
  <c r="D3120" i="36"/>
  <c r="C3120" i="36"/>
  <c r="B3120" i="36"/>
  <c r="D3119" i="36"/>
  <c r="C3119" i="36"/>
  <c r="B3119" i="36"/>
  <c r="D3118" i="36"/>
  <c r="C3118" i="36"/>
  <c r="B3118" i="36"/>
  <c r="D3117" i="36"/>
  <c r="C3117" i="36"/>
  <c r="B3117" i="36"/>
  <c r="D3116" i="36"/>
  <c r="C3116" i="36"/>
  <c r="B3116" i="36"/>
  <c r="D3114" i="36"/>
  <c r="C3114" i="36"/>
  <c r="B3114" i="36"/>
  <c r="D3113" i="36"/>
  <c r="C3113" i="36"/>
  <c r="B3113" i="36"/>
  <c r="D3112" i="36"/>
  <c r="C3112" i="36"/>
  <c r="B3112" i="36"/>
  <c r="D3111" i="36"/>
  <c r="C3111" i="36"/>
  <c r="B3111" i="36"/>
  <c r="D3110" i="36"/>
  <c r="C3110" i="36"/>
  <c r="B3110" i="36"/>
  <c r="D3108" i="36"/>
  <c r="C3108" i="36"/>
  <c r="B3108" i="36"/>
  <c r="D3107" i="36"/>
  <c r="C3107" i="36"/>
  <c r="B3107" i="36"/>
  <c r="D3106" i="36"/>
  <c r="C3106" i="36"/>
  <c r="B3106" i="36"/>
  <c r="D3105" i="36"/>
  <c r="C3105" i="36"/>
  <c r="B3105" i="36"/>
  <c r="D3104" i="36"/>
  <c r="C3104" i="36"/>
  <c r="B3104" i="36"/>
  <c r="D3103" i="36"/>
  <c r="C3103" i="36"/>
  <c r="B3103" i="36"/>
  <c r="D3102" i="36"/>
  <c r="C3102" i="36"/>
  <c r="B3102" i="36"/>
  <c r="D3101" i="36"/>
  <c r="C3101" i="36"/>
  <c r="B3101" i="36"/>
  <c r="D3100" i="36"/>
  <c r="C3100" i="36"/>
  <c r="B3100" i="36"/>
  <c r="D3099" i="36"/>
  <c r="C3099" i="36"/>
  <c r="B3099" i="36"/>
  <c r="D3098" i="36"/>
  <c r="C3098" i="36"/>
  <c r="B3098" i="36"/>
  <c r="D2517" i="36"/>
  <c r="C2517" i="36"/>
  <c r="B2517" i="36"/>
  <c r="D2516" i="36"/>
  <c r="C2516" i="36"/>
  <c r="B2516" i="36"/>
  <c r="D2514" i="36"/>
  <c r="C2514" i="36"/>
  <c r="B2514" i="36"/>
  <c r="D2513" i="36"/>
  <c r="C2513" i="36"/>
  <c r="B2513" i="36"/>
  <c r="D2512" i="36"/>
  <c r="C2512" i="36"/>
  <c r="B2512" i="36"/>
  <c r="D2511" i="36"/>
  <c r="C2511" i="36"/>
  <c r="B2511" i="36"/>
  <c r="D2510" i="36"/>
  <c r="C2510" i="36"/>
  <c r="B2510" i="36"/>
  <c r="D2508" i="36"/>
  <c r="C2508" i="36"/>
  <c r="B2508" i="36"/>
  <c r="D2507" i="36"/>
  <c r="C2507" i="36"/>
  <c r="B2507" i="36"/>
  <c r="D2506" i="36"/>
  <c r="C2506" i="36"/>
  <c r="B2506" i="36"/>
  <c r="D2505" i="36"/>
  <c r="C2505" i="36"/>
  <c r="B2505" i="36"/>
  <c r="D2504" i="36"/>
  <c r="C2504" i="36"/>
  <c r="B2504" i="36"/>
  <c r="D2503" i="36"/>
  <c r="C2503" i="36"/>
  <c r="B2503" i="36"/>
  <c r="D2502" i="36"/>
  <c r="C2502" i="36"/>
  <c r="B2502" i="36"/>
  <c r="D2617" i="36"/>
  <c r="C2617" i="36"/>
  <c r="B2617" i="36"/>
  <c r="D2616" i="36"/>
  <c r="C2616" i="36"/>
  <c r="B2616" i="36"/>
  <c r="D2614" i="36"/>
  <c r="C2614" i="36"/>
  <c r="B2614" i="36"/>
  <c r="D2613" i="36"/>
  <c r="C2613" i="36"/>
  <c r="B2613" i="36"/>
  <c r="D2612" i="36"/>
  <c r="C2612" i="36"/>
  <c r="B2612" i="36"/>
  <c r="D2611" i="36"/>
  <c r="C2611" i="36"/>
  <c r="B2611" i="36"/>
  <c r="D2610" i="36"/>
  <c r="C2610" i="36"/>
  <c r="B2610" i="36"/>
  <c r="D2608" i="36"/>
  <c r="C2608" i="36"/>
  <c r="B2608" i="36"/>
  <c r="D2607" i="36"/>
  <c r="C2607" i="36"/>
  <c r="B2607" i="36"/>
  <c r="D2606" i="36"/>
  <c r="C2606" i="36"/>
  <c r="B2606" i="36"/>
  <c r="D2605" i="36"/>
  <c r="C2605" i="36"/>
  <c r="B2605" i="36"/>
  <c r="D2604" i="36"/>
  <c r="C2604" i="36"/>
  <c r="B2604" i="36"/>
  <c r="D2603" i="36"/>
  <c r="C2603" i="36"/>
  <c r="B2603" i="36"/>
  <c r="D2602" i="36"/>
  <c r="C2602" i="36"/>
  <c r="B2602" i="36"/>
  <c r="D2601" i="36"/>
  <c r="C2601" i="36"/>
  <c r="B2601" i="36"/>
  <c r="D2600" i="36"/>
  <c r="C2600" i="36"/>
  <c r="B2600" i="36"/>
  <c r="D2599" i="36"/>
  <c r="C2599" i="36"/>
  <c r="B2599" i="36"/>
  <c r="D2598" i="36"/>
  <c r="C2598" i="36"/>
  <c r="B2598" i="36"/>
  <c r="D2597" i="36"/>
  <c r="C2597" i="36"/>
  <c r="B2597" i="36"/>
  <c r="D2596" i="36"/>
  <c r="C2596" i="36"/>
  <c r="B2596" i="36"/>
  <c r="D2594" i="36"/>
  <c r="C2594" i="36"/>
  <c r="B2594" i="36"/>
  <c r="D2593" i="36"/>
  <c r="C2593" i="36"/>
  <c r="B2593" i="36"/>
  <c r="D2592" i="36"/>
  <c r="C2592" i="36"/>
  <c r="B2592" i="36"/>
  <c r="D2591" i="36"/>
  <c r="C2591" i="36"/>
  <c r="B2591" i="36"/>
  <c r="D2590" i="36"/>
  <c r="C2590" i="36"/>
  <c r="B2590" i="36"/>
  <c r="D2588" i="36"/>
  <c r="C2588" i="36"/>
  <c r="B2588" i="36"/>
  <c r="D2587" i="36"/>
  <c r="C2587" i="36"/>
  <c r="B2587" i="36"/>
  <c r="D2586" i="36"/>
  <c r="C2586" i="36"/>
  <c r="B2586" i="36"/>
  <c r="D2585" i="36"/>
  <c r="C2585" i="36"/>
  <c r="B2585" i="36"/>
  <c r="D2584" i="36"/>
  <c r="C2584" i="36"/>
  <c r="B2584" i="36"/>
  <c r="D2583" i="36"/>
  <c r="C2583" i="36"/>
  <c r="B2583" i="36"/>
  <c r="D2582" i="36"/>
  <c r="C2582" i="36"/>
  <c r="B2582" i="36"/>
  <c r="D2581" i="36"/>
  <c r="C2581" i="36"/>
  <c r="B2581" i="36"/>
  <c r="D2580" i="36"/>
  <c r="C2580" i="36"/>
  <c r="B2580" i="36"/>
  <c r="D2579" i="36"/>
  <c r="C2579" i="36"/>
  <c r="B2579" i="36"/>
  <c r="D2578" i="36"/>
  <c r="C2578" i="36"/>
  <c r="B2578" i="36"/>
  <c r="D2577" i="36"/>
  <c r="C2577" i="36"/>
  <c r="B2577" i="36"/>
  <c r="D2576" i="36"/>
  <c r="C2576" i="36"/>
  <c r="B2576" i="36"/>
  <c r="D2574" i="36"/>
  <c r="C2574" i="36"/>
  <c r="B2574" i="36"/>
  <c r="D2573" i="36"/>
  <c r="C2573" i="36"/>
  <c r="B2573" i="36"/>
  <c r="D2572" i="36"/>
  <c r="C2572" i="36"/>
  <c r="B2572" i="36"/>
  <c r="D2571" i="36"/>
  <c r="C2571" i="36"/>
  <c r="B2571" i="36"/>
  <c r="D2570" i="36"/>
  <c r="C2570" i="36"/>
  <c r="B2570" i="36"/>
  <c r="D2568" i="36"/>
  <c r="C2568" i="36"/>
  <c r="B2568" i="36"/>
  <c r="D2567" i="36"/>
  <c r="C2567" i="36"/>
  <c r="B2567" i="36"/>
  <c r="D2566" i="36"/>
  <c r="C2566" i="36"/>
  <c r="B2566" i="36"/>
  <c r="D2565" i="36"/>
  <c r="C2565" i="36"/>
  <c r="B2565" i="36"/>
  <c r="D2564" i="36"/>
  <c r="C2564" i="36"/>
  <c r="B2564" i="36"/>
  <c r="D2563" i="36"/>
  <c r="C2563" i="36"/>
  <c r="B2563" i="36"/>
  <c r="D2562" i="36"/>
  <c r="C2562" i="36"/>
  <c r="B2562" i="36"/>
  <c r="D2561" i="36"/>
  <c r="C2561" i="36"/>
  <c r="B2561" i="36"/>
  <c r="D2560" i="36"/>
  <c r="C2560" i="36"/>
  <c r="B2560" i="36"/>
  <c r="D2559" i="36"/>
  <c r="C2559" i="36"/>
  <c r="B2559" i="36"/>
  <c r="D2558" i="36"/>
  <c r="C2558" i="36"/>
  <c r="B2558" i="36"/>
  <c r="D2557" i="36"/>
  <c r="C2557" i="36"/>
  <c r="B2557" i="36"/>
  <c r="D2556" i="36"/>
  <c r="C2556" i="36"/>
  <c r="B2556" i="36"/>
  <c r="D2554" i="36"/>
  <c r="C2554" i="36"/>
  <c r="B2554" i="36"/>
  <c r="D2553" i="36"/>
  <c r="C2553" i="36"/>
  <c r="B2553" i="36"/>
  <c r="D2552" i="36"/>
  <c r="C2552" i="36"/>
  <c r="B2552" i="36"/>
  <c r="D2551" i="36"/>
  <c r="C2551" i="36"/>
  <c r="B2551" i="36"/>
  <c r="D2550" i="36"/>
  <c r="C2550" i="36"/>
  <c r="B2550" i="36"/>
  <c r="D2548" i="36"/>
  <c r="C2548" i="36"/>
  <c r="B2548" i="36"/>
  <c r="D2547" i="36"/>
  <c r="C2547" i="36"/>
  <c r="B2547" i="36"/>
  <c r="D2546" i="36"/>
  <c r="C2546" i="36"/>
  <c r="B2546" i="36"/>
  <c r="D2545" i="36"/>
  <c r="C2545" i="36"/>
  <c r="B2545" i="36"/>
  <c r="D2544" i="36"/>
  <c r="C2544" i="36"/>
  <c r="B2544" i="36"/>
  <c r="D2543" i="36"/>
  <c r="C2543" i="36"/>
  <c r="B2543" i="36"/>
  <c r="D2542" i="36"/>
  <c r="C2542" i="36"/>
  <c r="B2542" i="36"/>
  <c r="D2541" i="36"/>
  <c r="C2541" i="36"/>
  <c r="B2541" i="36"/>
  <c r="D2540" i="36"/>
  <c r="C2540" i="36"/>
  <c r="B2540" i="36"/>
  <c r="D2539" i="36"/>
  <c r="C2539" i="36"/>
  <c r="B2539" i="36"/>
  <c r="D2538" i="36"/>
  <c r="C2538" i="36"/>
  <c r="B2538" i="36"/>
  <c r="D2537" i="36"/>
  <c r="C2537" i="36"/>
  <c r="B2537" i="36"/>
  <c r="D2536" i="36"/>
  <c r="C2536" i="36"/>
  <c r="B2536" i="36"/>
  <c r="D2534" i="36"/>
  <c r="C2534" i="36"/>
  <c r="B2534" i="36"/>
  <c r="D2533" i="36"/>
  <c r="C2533" i="36"/>
  <c r="B2533" i="36"/>
  <c r="D2532" i="36"/>
  <c r="C2532" i="36"/>
  <c r="B2532" i="36"/>
  <c r="D2531" i="36"/>
  <c r="C2531" i="36"/>
  <c r="B2531" i="36"/>
  <c r="D2530" i="36"/>
  <c r="C2530" i="36"/>
  <c r="B2530" i="36"/>
  <c r="D2528" i="36"/>
  <c r="C2528" i="36"/>
  <c r="B2528" i="36"/>
  <c r="D2527" i="36"/>
  <c r="C2527" i="36"/>
  <c r="B2527" i="36"/>
  <c r="D2526" i="36"/>
  <c r="C2526" i="36"/>
  <c r="B2526" i="36"/>
  <c r="D2525" i="36"/>
  <c r="C2525" i="36"/>
  <c r="B2525" i="36"/>
  <c r="D2524" i="36"/>
  <c r="C2524" i="36"/>
  <c r="B2524" i="36"/>
  <c r="D2523" i="36"/>
  <c r="C2523" i="36"/>
  <c r="B2523" i="36"/>
  <c r="D2522" i="36"/>
  <c r="C2522" i="36"/>
  <c r="B2522" i="36"/>
  <c r="D2521" i="36"/>
  <c r="C2521" i="36"/>
  <c r="B2521" i="36"/>
  <c r="D2520" i="36"/>
  <c r="C2520" i="36"/>
  <c r="B2520" i="36"/>
  <c r="D2519" i="36"/>
  <c r="C2519" i="36"/>
  <c r="B2519" i="36"/>
  <c r="D2518" i="36"/>
  <c r="C2518" i="36"/>
  <c r="B2518" i="36"/>
  <c r="D461" i="36"/>
  <c r="C461" i="36"/>
  <c r="B461" i="36"/>
  <c r="D460" i="36"/>
  <c r="C460" i="36"/>
  <c r="B460" i="36"/>
  <c r="D459" i="36"/>
  <c r="C459" i="36"/>
  <c r="B459" i="36"/>
  <c r="D458" i="36"/>
  <c r="C458" i="36"/>
  <c r="B458" i="36"/>
  <c r="D457" i="36"/>
  <c r="C457" i="36"/>
  <c r="B457" i="36"/>
  <c r="D456" i="36"/>
  <c r="C456" i="36"/>
  <c r="B456" i="36"/>
  <c r="D455" i="36"/>
  <c r="C455" i="36"/>
  <c r="B455" i="36"/>
  <c r="D454" i="36"/>
  <c r="C454" i="36"/>
  <c r="B454" i="36"/>
  <c r="D463" i="36"/>
  <c r="C463" i="36"/>
  <c r="B463" i="36"/>
  <c r="D462" i="36"/>
  <c r="C462" i="36"/>
  <c r="B462" i="36"/>
  <c r="D453" i="36"/>
  <c r="C453" i="36"/>
  <c r="B453" i="36"/>
  <c r="D2173" i="36"/>
  <c r="C2173" i="36"/>
  <c r="B2173" i="36"/>
  <c r="D2175" i="36"/>
  <c r="C2175" i="36"/>
  <c r="B2175" i="36"/>
  <c r="D2172" i="36"/>
  <c r="C2172" i="36"/>
  <c r="B2172" i="36"/>
  <c r="D2171" i="36"/>
  <c r="C2171" i="36"/>
  <c r="B2171" i="36"/>
  <c r="D2170" i="36"/>
  <c r="C2170" i="36"/>
  <c r="B2170" i="36"/>
  <c r="D2169" i="36"/>
  <c r="C2169" i="36"/>
  <c r="B2169" i="36"/>
  <c r="D2168" i="36"/>
  <c r="C2168" i="36"/>
  <c r="B2168" i="36"/>
  <c r="D2167" i="36"/>
  <c r="C2167" i="36"/>
  <c r="B2167" i="36"/>
  <c r="D2166" i="36"/>
  <c r="C2166" i="36"/>
  <c r="B2166" i="36"/>
  <c r="D2165" i="36"/>
  <c r="C2165" i="36"/>
  <c r="B2165" i="36"/>
  <c r="D2163" i="36"/>
  <c r="C2163" i="36"/>
  <c r="B2163" i="36"/>
  <c r="D2164" i="36"/>
  <c r="C2164" i="36"/>
  <c r="B2164" i="36"/>
  <c r="D2162" i="36"/>
  <c r="C2162" i="36"/>
  <c r="B2162" i="36"/>
  <c r="D2161" i="36"/>
  <c r="C2161" i="36"/>
  <c r="B2161" i="36"/>
  <c r="D2160" i="36"/>
  <c r="C2160" i="36"/>
  <c r="B2160" i="36"/>
  <c r="D2159" i="36"/>
  <c r="C2159" i="36"/>
  <c r="B2159" i="36"/>
  <c r="D2158" i="36"/>
  <c r="C2158" i="36"/>
  <c r="B2158" i="36"/>
  <c r="D2157" i="36"/>
  <c r="C2157" i="36"/>
  <c r="B2157" i="36"/>
  <c r="D2156" i="36"/>
  <c r="C2156" i="36"/>
  <c r="B2156" i="36"/>
  <c r="D2155" i="36"/>
  <c r="C2155" i="36"/>
  <c r="B2155" i="36"/>
  <c r="D2154" i="36"/>
  <c r="C2154" i="36"/>
  <c r="B2154" i="36"/>
  <c r="D2153" i="36"/>
  <c r="C2153" i="36"/>
  <c r="B2153" i="36"/>
  <c r="D2152" i="36"/>
  <c r="C2152" i="36"/>
  <c r="B2152" i="36"/>
  <c r="D2151" i="36"/>
  <c r="C2151" i="36"/>
  <c r="B2151" i="36"/>
  <c r="D2150" i="36"/>
  <c r="C2150" i="36"/>
  <c r="B2150" i="36"/>
  <c r="D2149" i="36"/>
  <c r="C2149" i="36"/>
  <c r="B2149" i="36"/>
  <c r="D2148" i="36"/>
  <c r="C2148" i="36"/>
  <c r="B2148" i="36"/>
  <c r="D2147" i="36"/>
  <c r="C2147" i="36"/>
  <c r="B2147" i="36"/>
  <c r="D2146" i="36"/>
  <c r="C2146" i="36"/>
  <c r="B2146" i="36"/>
  <c r="D2145" i="36"/>
  <c r="C2145" i="36"/>
  <c r="B2145" i="36"/>
  <c r="D2144" i="36"/>
  <c r="C2144" i="36"/>
  <c r="B2144" i="36"/>
  <c r="D2143" i="36"/>
  <c r="C2143" i="36"/>
  <c r="B2143" i="36"/>
  <c r="D2142" i="36"/>
  <c r="C2142" i="36"/>
  <c r="B2142" i="36"/>
  <c r="D2141" i="36"/>
  <c r="C2141" i="36"/>
  <c r="B2141" i="36"/>
  <c r="D2140" i="36"/>
  <c r="C2140" i="36"/>
  <c r="B2140" i="36"/>
  <c r="D2139" i="36"/>
  <c r="C2139" i="36"/>
  <c r="B2139" i="36"/>
  <c r="D2138" i="36"/>
  <c r="C2138" i="36"/>
  <c r="B2138" i="36"/>
  <c r="D2137" i="36"/>
  <c r="C2137" i="36"/>
  <c r="B2137" i="36"/>
  <c r="D2136" i="36"/>
  <c r="C2136" i="36"/>
  <c r="B2136" i="36"/>
  <c r="D2135" i="36"/>
  <c r="C2135" i="36"/>
  <c r="B2135" i="36"/>
  <c r="D2134" i="36"/>
  <c r="C2134" i="36"/>
  <c r="B2134" i="36"/>
  <c r="D2133" i="36"/>
  <c r="C2133" i="36"/>
  <c r="B2133" i="36"/>
  <c r="D2132" i="36"/>
  <c r="C2132" i="36"/>
  <c r="B2132" i="36"/>
  <c r="D2131" i="36"/>
  <c r="C2131" i="36"/>
  <c r="B2131" i="36"/>
  <c r="D2130" i="36"/>
  <c r="C2130" i="36"/>
  <c r="B2130" i="36"/>
  <c r="D2129" i="36"/>
  <c r="C2129" i="36"/>
  <c r="B2129" i="36"/>
  <c r="D2128" i="36"/>
  <c r="C2128" i="36"/>
  <c r="B2128" i="36"/>
  <c r="D2127" i="36"/>
  <c r="C2127" i="36"/>
  <c r="B2127" i="36"/>
  <c r="D2126" i="36"/>
  <c r="C2126" i="36"/>
  <c r="B2126" i="36"/>
  <c r="D2125" i="36"/>
  <c r="C2125" i="36"/>
  <c r="B2125" i="36"/>
  <c r="D2124" i="36"/>
  <c r="C2124" i="36"/>
  <c r="B2124" i="36"/>
  <c r="D2123" i="36"/>
  <c r="C2123" i="36"/>
  <c r="B2123" i="36"/>
  <c r="D2122" i="36"/>
  <c r="C2122" i="36"/>
  <c r="B2122" i="36"/>
  <c r="D2121" i="36"/>
  <c r="C2121" i="36"/>
  <c r="B2121" i="36"/>
  <c r="D2120" i="36"/>
  <c r="C2120" i="36"/>
  <c r="B2120" i="36"/>
  <c r="D2119" i="36"/>
  <c r="C2119" i="36"/>
  <c r="B2119" i="36"/>
  <c r="D2118" i="36"/>
  <c r="C2118" i="36"/>
  <c r="B2118" i="36"/>
  <c r="D2117" i="36"/>
  <c r="C2117" i="36"/>
  <c r="B2117" i="36"/>
  <c r="D2116" i="36"/>
  <c r="C2116" i="36"/>
  <c r="B2116" i="36"/>
  <c r="D2115" i="36"/>
  <c r="C2115" i="36"/>
  <c r="B2115" i="36"/>
  <c r="D2114" i="36"/>
  <c r="C2114" i="36"/>
  <c r="B2114" i="36"/>
  <c r="D2113" i="36"/>
  <c r="C2113" i="36"/>
  <c r="B2113" i="36"/>
  <c r="D2112" i="36"/>
  <c r="C2112" i="36"/>
  <c r="B2112" i="36"/>
  <c r="D2110" i="36"/>
  <c r="C2110" i="36"/>
  <c r="B2110" i="36"/>
  <c r="D2109" i="36"/>
  <c r="C2109" i="36"/>
  <c r="B2109" i="36"/>
  <c r="D2108" i="36"/>
  <c r="C2108" i="36"/>
  <c r="B2108" i="36"/>
  <c r="D2107" i="36"/>
  <c r="C2107" i="36"/>
  <c r="B2107" i="36"/>
  <c r="D2106" i="36"/>
  <c r="C2106" i="36"/>
  <c r="B2106" i="36"/>
  <c r="D2105" i="36"/>
  <c r="C2105" i="36"/>
  <c r="B2105" i="36"/>
  <c r="D2104" i="36"/>
  <c r="C2104" i="36"/>
  <c r="B2104" i="36"/>
  <c r="D2103" i="36"/>
  <c r="C2103" i="36"/>
  <c r="B2103" i="36"/>
  <c r="D2102" i="36"/>
  <c r="C2102" i="36"/>
  <c r="B2102" i="36"/>
  <c r="D2101" i="36"/>
  <c r="C2101" i="36"/>
  <c r="B2101" i="36"/>
  <c r="D2100" i="36"/>
  <c r="C2100" i="36"/>
  <c r="B2100" i="36"/>
  <c r="D2099" i="36"/>
  <c r="C2099" i="36"/>
  <c r="B2099" i="36"/>
  <c r="D2097" i="36"/>
  <c r="C2097" i="36"/>
  <c r="B2097" i="36"/>
  <c r="D2098" i="36"/>
  <c r="C2098" i="36"/>
  <c r="B2098" i="36"/>
  <c r="D2096" i="36"/>
  <c r="C2096" i="36"/>
  <c r="B2096" i="36"/>
  <c r="D2095" i="36"/>
  <c r="C2095" i="36"/>
  <c r="B2095" i="36"/>
  <c r="D2094" i="36"/>
  <c r="C2094" i="36"/>
  <c r="B2094" i="36"/>
  <c r="D2092" i="36"/>
  <c r="C2092" i="36"/>
  <c r="B2092" i="36"/>
  <c r="D2091" i="36"/>
  <c r="C2091" i="36"/>
  <c r="B2091" i="36"/>
  <c r="D2090" i="36"/>
  <c r="C2090" i="36"/>
  <c r="B2090" i="36"/>
  <c r="D2089" i="36"/>
  <c r="C2089" i="36"/>
  <c r="B2089" i="36"/>
  <c r="D2088" i="36"/>
  <c r="C2088" i="36"/>
  <c r="B2088" i="36"/>
  <c r="D2087" i="36"/>
  <c r="C2087" i="36"/>
  <c r="B2087" i="36"/>
  <c r="D2111" i="36"/>
  <c r="C2111" i="36"/>
  <c r="B2111" i="36"/>
  <c r="D2086" i="36"/>
  <c r="C2086" i="36"/>
  <c r="B2086" i="36"/>
  <c r="D2093" i="36"/>
  <c r="C2093" i="36"/>
  <c r="B2093" i="36"/>
  <c r="D2082" i="36"/>
  <c r="C2082" i="36"/>
  <c r="B2082" i="36"/>
  <c r="D2084" i="36"/>
  <c r="C2084" i="36"/>
  <c r="B2084" i="36"/>
  <c r="D2083" i="36"/>
  <c r="C2083" i="36"/>
  <c r="B2083" i="36"/>
  <c r="D2085" i="36"/>
  <c r="C2085" i="36"/>
  <c r="B2085" i="36"/>
  <c r="D2081" i="36"/>
  <c r="C2081" i="36"/>
  <c r="B2081" i="36"/>
  <c r="D2080" i="36"/>
  <c r="C2080" i="36"/>
  <c r="B2080" i="36"/>
  <c r="D2079" i="36"/>
  <c r="C2079" i="36"/>
  <c r="B2079" i="36"/>
  <c r="D2295" i="36"/>
  <c r="C2295" i="36"/>
  <c r="B2295" i="36"/>
  <c r="D2075" i="36"/>
  <c r="C2075" i="36"/>
  <c r="B2075" i="36"/>
  <c r="D2076" i="36"/>
  <c r="C2076" i="36"/>
  <c r="B2076" i="36"/>
  <c r="D2077" i="36"/>
  <c r="C2077" i="36"/>
  <c r="B2077" i="36"/>
  <c r="D2074" i="36"/>
  <c r="C2074" i="36"/>
  <c r="B2074" i="36"/>
  <c r="D2073" i="36"/>
  <c r="C2073" i="36"/>
  <c r="B2073" i="36"/>
  <c r="D2072" i="36"/>
  <c r="C2072" i="36"/>
  <c r="B2072" i="36"/>
  <c r="D2071" i="36"/>
  <c r="C2071" i="36"/>
  <c r="B2071" i="36"/>
  <c r="D2070" i="36"/>
  <c r="C2070" i="36"/>
  <c r="B2070" i="36"/>
  <c r="D2069" i="36"/>
  <c r="C2069" i="36"/>
  <c r="B2069" i="36"/>
  <c r="D2067" i="36"/>
  <c r="C2067" i="36"/>
  <c r="B2067" i="36"/>
  <c r="D2065" i="36"/>
  <c r="C2065" i="36"/>
  <c r="B2065" i="36"/>
  <c r="D2066" i="36"/>
  <c r="C2066" i="36"/>
  <c r="B2066" i="36"/>
  <c r="D2062" i="36"/>
  <c r="C2062" i="36"/>
  <c r="B2062" i="36"/>
  <c r="D2064" i="36"/>
  <c r="C2064" i="36"/>
  <c r="B2064" i="36"/>
  <c r="D2063" i="36"/>
  <c r="C2063" i="36"/>
  <c r="B2063" i="36"/>
  <c r="D2061" i="36"/>
  <c r="C2061" i="36"/>
  <c r="B2061" i="36"/>
  <c r="D2060" i="36"/>
  <c r="C2060" i="36"/>
  <c r="B2060" i="36"/>
  <c r="D2059" i="36"/>
  <c r="C2059" i="36"/>
  <c r="B2059" i="36"/>
  <c r="D2057" i="36"/>
  <c r="C2057" i="36"/>
  <c r="B2057" i="36"/>
  <c r="D2058" i="36"/>
  <c r="C2058" i="36"/>
  <c r="B2058" i="36"/>
  <c r="D2056" i="36"/>
  <c r="C2056" i="36"/>
  <c r="B2056" i="36"/>
  <c r="D2055" i="36"/>
  <c r="C2055" i="36"/>
  <c r="B2055" i="36"/>
  <c r="D2053" i="36"/>
  <c r="C2053" i="36"/>
  <c r="B2053" i="36"/>
  <c r="D2052" i="36"/>
  <c r="C2052" i="36"/>
  <c r="B2052" i="36"/>
  <c r="D2054" i="36"/>
  <c r="C2054" i="36"/>
  <c r="B2054" i="36"/>
  <c r="D2051" i="36"/>
  <c r="C2051" i="36"/>
  <c r="B2051" i="36"/>
  <c r="D2050" i="36"/>
  <c r="C2050" i="36"/>
  <c r="B2050" i="36"/>
  <c r="D2049" i="36"/>
  <c r="C2049" i="36"/>
  <c r="B2049" i="36"/>
  <c r="D2047" i="36"/>
  <c r="C2047" i="36"/>
  <c r="B2047" i="36"/>
  <c r="D2048" i="36"/>
  <c r="C2048" i="36"/>
  <c r="B2048" i="36"/>
  <c r="D2045" i="36"/>
  <c r="C2045" i="36"/>
  <c r="B2045" i="36"/>
  <c r="D2046" i="36"/>
  <c r="C2046" i="36"/>
  <c r="B2046" i="36"/>
  <c r="D2044" i="36"/>
  <c r="C2044" i="36"/>
  <c r="B2044" i="36"/>
  <c r="D2042" i="36"/>
  <c r="C2042" i="36"/>
  <c r="B2042" i="36"/>
  <c r="D2043" i="36"/>
  <c r="C2043" i="36"/>
  <c r="B2043" i="36"/>
  <c r="D2040" i="36"/>
  <c r="C2040" i="36"/>
  <c r="B2040" i="36"/>
  <c r="D2039" i="36"/>
  <c r="C2039" i="36"/>
  <c r="B2039" i="36"/>
  <c r="D2037" i="36"/>
  <c r="C2037" i="36"/>
  <c r="B2037" i="36"/>
  <c r="D2036" i="36"/>
  <c r="C2036" i="36"/>
  <c r="B2036" i="36"/>
  <c r="D2035" i="36"/>
  <c r="C2035" i="36"/>
  <c r="B2035" i="36"/>
  <c r="D2033" i="36"/>
  <c r="C2033" i="36"/>
  <c r="B2033" i="36"/>
  <c r="D2034" i="36"/>
  <c r="C2034" i="36"/>
  <c r="B2034" i="36"/>
  <c r="D2032" i="36"/>
  <c r="C2032" i="36"/>
  <c r="B2032" i="36"/>
  <c r="D2031" i="36"/>
  <c r="C2031" i="36"/>
  <c r="B2031" i="36"/>
  <c r="D2030" i="36"/>
  <c r="C2030" i="36"/>
  <c r="B2030" i="36"/>
  <c r="D2029" i="36"/>
  <c r="C2029" i="36"/>
  <c r="B2029" i="36"/>
  <c r="D2028" i="36"/>
  <c r="C2028" i="36"/>
  <c r="B2028" i="36"/>
  <c r="D2027" i="36"/>
  <c r="C2027" i="36"/>
  <c r="B2027" i="36"/>
  <c r="D2026" i="36"/>
  <c r="C2026" i="36"/>
  <c r="B2026" i="36"/>
  <c r="D2025" i="36"/>
  <c r="C2025" i="36"/>
  <c r="B2025" i="36"/>
  <c r="D2024" i="36"/>
  <c r="C2024" i="36"/>
  <c r="B2024" i="36"/>
  <c r="D2023" i="36"/>
  <c r="C2023" i="36"/>
  <c r="B2023" i="36"/>
  <c r="D2022" i="36"/>
  <c r="C2022" i="36"/>
  <c r="B2022" i="36"/>
  <c r="D2021" i="36"/>
  <c r="C2021" i="36"/>
  <c r="B2021" i="36"/>
  <c r="D1996" i="36"/>
  <c r="C1996" i="36"/>
  <c r="B1996" i="36"/>
  <c r="D2020" i="36"/>
  <c r="C2020" i="36"/>
  <c r="B2020" i="36"/>
  <c r="D2019" i="36"/>
  <c r="C2019" i="36"/>
  <c r="B2019" i="36"/>
  <c r="D2018" i="36"/>
  <c r="C2018" i="36"/>
  <c r="B2018" i="36"/>
  <c r="D2017" i="36"/>
  <c r="C2017" i="36"/>
  <c r="B2017" i="36"/>
  <c r="D2016" i="36"/>
  <c r="C2016" i="36"/>
  <c r="B2016" i="36"/>
  <c r="D2015" i="36"/>
  <c r="C2015" i="36"/>
  <c r="B2015" i="36"/>
  <c r="D2014" i="36"/>
  <c r="C2014" i="36"/>
  <c r="B2014" i="36"/>
  <c r="D2013" i="36"/>
  <c r="C2013" i="36"/>
  <c r="B2013" i="36"/>
  <c r="D2012" i="36"/>
  <c r="C2012" i="36"/>
  <c r="B2012" i="36"/>
  <c r="D2011" i="36"/>
  <c r="C2011" i="36"/>
  <c r="B2011" i="36"/>
  <c r="D2010" i="36"/>
  <c r="C2010" i="36"/>
  <c r="B2010" i="36"/>
  <c r="D2009" i="36"/>
  <c r="C2009" i="36"/>
  <c r="B2009" i="36"/>
  <c r="D2008" i="36"/>
  <c r="C2008" i="36"/>
  <c r="B2008" i="36"/>
  <c r="D2007" i="36"/>
  <c r="C2007" i="36"/>
  <c r="B2007" i="36"/>
  <c r="D2006" i="36"/>
  <c r="C2006" i="36"/>
  <c r="B2006" i="36"/>
  <c r="D2005" i="36"/>
  <c r="C2005" i="36"/>
  <c r="B2005" i="36"/>
  <c r="D2004" i="36"/>
  <c r="C2004" i="36"/>
  <c r="B2004" i="36"/>
  <c r="D2003" i="36"/>
  <c r="C2003" i="36"/>
  <c r="B2003" i="36"/>
  <c r="D2002" i="36"/>
  <c r="C2002" i="36"/>
  <c r="B2002" i="36"/>
  <c r="D2001" i="36"/>
  <c r="C2001" i="36"/>
  <c r="B2001" i="36"/>
  <c r="D2000" i="36"/>
  <c r="C2000" i="36"/>
  <c r="B2000" i="36"/>
  <c r="D1999" i="36"/>
  <c r="C1999" i="36"/>
  <c r="B1999" i="36"/>
  <c r="D1998" i="36"/>
  <c r="C1998" i="36"/>
  <c r="B1998" i="36"/>
  <c r="D1997" i="36"/>
  <c r="C1997" i="36"/>
  <c r="B1997" i="36"/>
  <c r="D1995" i="36"/>
  <c r="C1995" i="36"/>
  <c r="B1995" i="36"/>
  <c r="D1993" i="36"/>
  <c r="C1993" i="36"/>
  <c r="B1993" i="36"/>
  <c r="D1992" i="36"/>
  <c r="C1992" i="36"/>
  <c r="B1992" i="36"/>
  <c r="D1991" i="36"/>
  <c r="C1991" i="36"/>
  <c r="B1991" i="36"/>
  <c r="D1990" i="36"/>
  <c r="C1990" i="36"/>
  <c r="B1990" i="36"/>
  <c r="D1989" i="36"/>
  <c r="C1989" i="36"/>
  <c r="B1989" i="36"/>
  <c r="D1988" i="36"/>
  <c r="C1988" i="36"/>
  <c r="B1988" i="36"/>
  <c r="D1987" i="36"/>
  <c r="C1987" i="36"/>
  <c r="B1987" i="36"/>
  <c r="D1986" i="36"/>
  <c r="C1986" i="36"/>
  <c r="B1986" i="36"/>
  <c r="D1985" i="36"/>
  <c r="C1985" i="36"/>
  <c r="B1985" i="36"/>
  <c r="D1984" i="36"/>
  <c r="C1984" i="36"/>
  <c r="B1984" i="36"/>
  <c r="D1983" i="36"/>
  <c r="C1983" i="36"/>
  <c r="B1983" i="36"/>
  <c r="D1982" i="36"/>
  <c r="C1982" i="36"/>
  <c r="B1982" i="36"/>
  <c r="D1981" i="36"/>
  <c r="C1981" i="36"/>
  <c r="B1981" i="36"/>
  <c r="D1980" i="36"/>
  <c r="C1980" i="36"/>
  <c r="B1980" i="36"/>
  <c r="D1979" i="36"/>
  <c r="C1979" i="36"/>
  <c r="B1979" i="36"/>
  <c r="D1978" i="36"/>
  <c r="C1978" i="36"/>
  <c r="B1978" i="36"/>
  <c r="D1977" i="36"/>
  <c r="C1977" i="36"/>
  <c r="B1977" i="36"/>
  <c r="D1976" i="36"/>
  <c r="C1976" i="36"/>
  <c r="B1976" i="36"/>
  <c r="D1975" i="36"/>
  <c r="C1975" i="36"/>
  <c r="B1975" i="36"/>
  <c r="D1974" i="36"/>
  <c r="C1974" i="36"/>
  <c r="B1974" i="36"/>
  <c r="D1973" i="36"/>
  <c r="C1973" i="36"/>
  <c r="B1973" i="36"/>
  <c r="D1972" i="36"/>
  <c r="C1972" i="36"/>
  <c r="B1972" i="36"/>
  <c r="D1971" i="36"/>
  <c r="C1971" i="36"/>
  <c r="B1971" i="36"/>
  <c r="D1970" i="36"/>
  <c r="C1970" i="36"/>
  <c r="B1970" i="36"/>
  <c r="D1969" i="36"/>
  <c r="C1969" i="36"/>
  <c r="B1969" i="36"/>
  <c r="D1968" i="36"/>
  <c r="C1968" i="36"/>
  <c r="B1968" i="36"/>
  <c r="D1967" i="36"/>
  <c r="C1967" i="36"/>
  <c r="B1967" i="36"/>
  <c r="D1966" i="36"/>
  <c r="C1966" i="36"/>
  <c r="B1966" i="36"/>
  <c r="D1965" i="36"/>
  <c r="C1965" i="36"/>
  <c r="B1965" i="36"/>
  <c r="D1964" i="36"/>
  <c r="C1964" i="36"/>
  <c r="B1964" i="36"/>
  <c r="D1963" i="36"/>
  <c r="C1963" i="36"/>
  <c r="B1963" i="36"/>
  <c r="D1962" i="36"/>
  <c r="C1962" i="36"/>
  <c r="B1962" i="36"/>
  <c r="D1961" i="36"/>
  <c r="C1961" i="36"/>
  <c r="B1961" i="36"/>
  <c r="D1960" i="36"/>
  <c r="C1960" i="36"/>
  <c r="B1960" i="36"/>
  <c r="D1959" i="36"/>
  <c r="C1959" i="36"/>
  <c r="B1959" i="36"/>
  <c r="D1958" i="36"/>
  <c r="C1958" i="36"/>
  <c r="B1958" i="36"/>
  <c r="D1957" i="36"/>
  <c r="C1957" i="36"/>
  <c r="B1957" i="36"/>
  <c r="D1956" i="36"/>
  <c r="C1956" i="36"/>
  <c r="B1956" i="36"/>
  <c r="D1955" i="36"/>
  <c r="C1955" i="36"/>
  <c r="B1955" i="36"/>
  <c r="D1954" i="36"/>
  <c r="C1954" i="36"/>
  <c r="B1954" i="36"/>
  <c r="D1953" i="36"/>
  <c r="C1953" i="36"/>
  <c r="B1953" i="36"/>
  <c r="D1952" i="36"/>
  <c r="C1952" i="36"/>
  <c r="B1952" i="36"/>
  <c r="D1951" i="36"/>
  <c r="C1951" i="36"/>
  <c r="B1951" i="36"/>
  <c r="D1950" i="36"/>
  <c r="C1950" i="36"/>
  <c r="B1950" i="36"/>
  <c r="D1949" i="36"/>
  <c r="C1949" i="36"/>
  <c r="B1949" i="36"/>
  <c r="D1948" i="36"/>
  <c r="C1948" i="36"/>
  <c r="B1948" i="36"/>
  <c r="D1947" i="36"/>
  <c r="C1947" i="36"/>
  <c r="B1947" i="36"/>
  <c r="D1946" i="36"/>
  <c r="C1946" i="36"/>
  <c r="B1946" i="36"/>
  <c r="D1945" i="36"/>
  <c r="C1945" i="36"/>
  <c r="B1945" i="36"/>
  <c r="D1944" i="36"/>
  <c r="C1944" i="36"/>
  <c r="B1944" i="36"/>
  <c r="D1943" i="36"/>
  <c r="C1943" i="36"/>
  <c r="B1943" i="36"/>
  <c r="D1942" i="36"/>
  <c r="C1942" i="36"/>
  <c r="B1942" i="36"/>
  <c r="D1941" i="36"/>
  <c r="C1941" i="36"/>
  <c r="B1941" i="36"/>
  <c r="D1940" i="36"/>
  <c r="C1940" i="36"/>
  <c r="B1940" i="36"/>
  <c r="D1939" i="36"/>
  <c r="C1939" i="36"/>
  <c r="B1939" i="36"/>
  <c r="D1938" i="36"/>
  <c r="C1938" i="36"/>
  <c r="B1938" i="36"/>
  <c r="D1937" i="36"/>
  <c r="C1937" i="36"/>
  <c r="B1937" i="36"/>
  <c r="D1936" i="36"/>
  <c r="C1936" i="36"/>
  <c r="B1936" i="36"/>
  <c r="D1935" i="36"/>
  <c r="C1935" i="36"/>
  <c r="B1935" i="36"/>
  <c r="D1934" i="36"/>
  <c r="C1934" i="36"/>
  <c r="B1934" i="36"/>
  <c r="D1933" i="36"/>
  <c r="C1933" i="36"/>
  <c r="B1933" i="36"/>
  <c r="D1932" i="36"/>
  <c r="C1932" i="36"/>
  <c r="B1932" i="36"/>
  <c r="D1931" i="36"/>
  <c r="C1931" i="36"/>
  <c r="B1931" i="36"/>
  <c r="D1930" i="36"/>
  <c r="C1930" i="36"/>
  <c r="B1930" i="36"/>
  <c r="D1929" i="36"/>
  <c r="C1929" i="36"/>
  <c r="B1929" i="36"/>
  <c r="D1928" i="36"/>
  <c r="C1928" i="36"/>
  <c r="B1928" i="36"/>
  <c r="D1927" i="36"/>
  <c r="C1927" i="36"/>
  <c r="B1927" i="36"/>
  <c r="D1926" i="36"/>
  <c r="C1926" i="36"/>
  <c r="B1926" i="36"/>
  <c r="D1925" i="36"/>
  <c r="C1925" i="36"/>
  <c r="B1925" i="36"/>
  <c r="D1924" i="36"/>
  <c r="C1924" i="36"/>
  <c r="B1924" i="36"/>
  <c r="D1923" i="36"/>
  <c r="C1923" i="36"/>
  <c r="B1923" i="36"/>
  <c r="D1922" i="36"/>
  <c r="C1922" i="36"/>
  <c r="B1922" i="36"/>
  <c r="D1921" i="36"/>
  <c r="C1921" i="36"/>
  <c r="B1921" i="36"/>
  <c r="D1994" i="36"/>
  <c r="C1994" i="36"/>
  <c r="B1994" i="36"/>
  <c r="D1920" i="36"/>
  <c r="C1920" i="36"/>
  <c r="B1920" i="36"/>
  <c r="D1919" i="36"/>
  <c r="C1919" i="36"/>
  <c r="B1919" i="36"/>
  <c r="D1918" i="36"/>
  <c r="C1918" i="36"/>
  <c r="B1918" i="36"/>
  <c r="D1917" i="36"/>
  <c r="C1917" i="36"/>
  <c r="B1917" i="36"/>
  <c r="D1916" i="36"/>
  <c r="C1916" i="36"/>
  <c r="B1916" i="36"/>
  <c r="D1915" i="36"/>
  <c r="C1915" i="36"/>
  <c r="B1915" i="36"/>
  <c r="D1914" i="36"/>
  <c r="C1914" i="36"/>
  <c r="B1914" i="36"/>
  <c r="D1913" i="36"/>
  <c r="C1913" i="36"/>
  <c r="B1913" i="36"/>
  <c r="D1912" i="36"/>
  <c r="C1912" i="36"/>
  <c r="B1912" i="36"/>
  <c r="D1911" i="36"/>
  <c r="C1911" i="36"/>
  <c r="B1911" i="36"/>
  <c r="D1910" i="36"/>
  <c r="C1910" i="36"/>
  <c r="B1910" i="36"/>
  <c r="D1909" i="36"/>
  <c r="C1909" i="36"/>
  <c r="B1909" i="36"/>
  <c r="D1908" i="36"/>
  <c r="C1908" i="36"/>
  <c r="B1908" i="36"/>
  <c r="D1907" i="36"/>
  <c r="C1907" i="36"/>
  <c r="B1907" i="36"/>
  <c r="D1906" i="36"/>
  <c r="C1906" i="36"/>
  <c r="B1906" i="36"/>
  <c r="D1905" i="36"/>
  <c r="C1905" i="36"/>
  <c r="B1905" i="36"/>
  <c r="D1904" i="36"/>
  <c r="C1904" i="36"/>
  <c r="B1904" i="36"/>
  <c r="D1903" i="36"/>
  <c r="C1903" i="36"/>
  <c r="B1903" i="36"/>
  <c r="D1902" i="36"/>
  <c r="C1902" i="36"/>
  <c r="B1902" i="36"/>
  <c r="D1901" i="36"/>
  <c r="C1901" i="36"/>
  <c r="B1901" i="36"/>
  <c r="D1900" i="36"/>
  <c r="C1900" i="36"/>
  <c r="B1900" i="36"/>
  <c r="D1899" i="36"/>
  <c r="C1899" i="36"/>
  <c r="B1899" i="36"/>
  <c r="D1898" i="36"/>
  <c r="C1898" i="36"/>
  <c r="B1898" i="36"/>
  <c r="D1897" i="36"/>
  <c r="C1897" i="36"/>
  <c r="B1897" i="36"/>
  <c r="D1896" i="36"/>
  <c r="C1896" i="36"/>
  <c r="B1896" i="36"/>
  <c r="D1895" i="36"/>
  <c r="C1895" i="36"/>
  <c r="B1895" i="36"/>
  <c r="D1894" i="36"/>
  <c r="C1894" i="36"/>
  <c r="B1894" i="36"/>
  <c r="D1893" i="36"/>
  <c r="C1893" i="36"/>
  <c r="B1893" i="36"/>
  <c r="D1892" i="36"/>
  <c r="C1892" i="36"/>
  <c r="B1892" i="36"/>
  <c r="D1891" i="36"/>
  <c r="C1891" i="36"/>
  <c r="B1891" i="36"/>
  <c r="D1890" i="36"/>
  <c r="C1890" i="36"/>
  <c r="B1890" i="36"/>
  <c r="D1889" i="36"/>
  <c r="C1889" i="36"/>
  <c r="B1889" i="36"/>
  <c r="D1888" i="36"/>
  <c r="C1888" i="36"/>
  <c r="B1888" i="36"/>
  <c r="D1887" i="36"/>
  <c r="C1887" i="36"/>
  <c r="B1887" i="36"/>
  <c r="D1886" i="36"/>
  <c r="C1886" i="36"/>
  <c r="B1886" i="36"/>
  <c r="D1885" i="36"/>
  <c r="C1885" i="36"/>
  <c r="B1885" i="36"/>
  <c r="D1884" i="36"/>
  <c r="C1884" i="36"/>
  <c r="B1884" i="36"/>
  <c r="D1883" i="36"/>
  <c r="C1883" i="36"/>
  <c r="B1883" i="36"/>
  <c r="D1882" i="36"/>
  <c r="C1882" i="36"/>
  <c r="B1882" i="36"/>
  <c r="D1881" i="36"/>
  <c r="C1881" i="36"/>
  <c r="B1881" i="36"/>
  <c r="D1880" i="36"/>
  <c r="C1880" i="36"/>
  <c r="B1880" i="36"/>
  <c r="D1879" i="36"/>
  <c r="C1879" i="36"/>
  <c r="B1879" i="36"/>
  <c r="D1878" i="36"/>
  <c r="C1878" i="36"/>
  <c r="B1878" i="36"/>
  <c r="D1877" i="36"/>
  <c r="C1877" i="36"/>
  <c r="B1877" i="36"/>
  <c r="D1876" i="36"/>
  <c r="C1876" i="36"/>
  <c r="B1876" i="36"/>
  <c r="D1875" i="36"/>
  <c r="C1875" i="36"/>
  <c r="B1875" i="36"/>
  <c r="D1874" i="36"/>
  <c r="C1874" i="36"/>
  <c r="B1874" i="36"/>
  <c r="D1873" i="36"/>
  <c r="C1873" i="36"/>
  <c r="B1873" i="36"/>
  <c r="D1872" i="36"/>
  <c r="C1872" i="36"/>
  <c r="B1872" i="36"/>
  <c r="D1871" i="36"/>
  <c r="C1871" i="36"/>
  <c r="B1871" i="36"/>
  <c r="D1870" i="36"/>
  <c r="C1870" i="36"/>
  <c r="B1870" i="36"/>
  <c r="D1869" i="36"/>
  <c r="C1869" i="36"/>
  <c r="B1869" i="36"/>
  <c r="D1868" i="36"/>
  <c r="C1868" i="36"/>
  <c r="B1868" i="36"/>
  <c r="D1867" i="36"/>
  <c r="C1867" i="36"/>
  <c r="B1867" i="36"/>
  <c r="D1866" i="36"/>
  <c r="C1866" i="36"/>
  <c r="B1866" i="36"/>
  <c r="D1865" i="36"/>
  <c r="C1865" i="36"/>
  <c r="B1865" i="36"/>
  <c r="D1864" i="36"/>
  <c r="C1864" i="36"/>
  <c r="B1864" i="36"/>
  <c r="D1863" i="36"/>
  <c r="C1863" i="36"/>
  <c r="B1863" i="36"/>
  <c r="D1862" i="36"/>
  <c r="C1862" i="36"/>
  <c r="B1862" i="36"/>
  <c r="D1861" i="36"/>
  <c r="C1861" i="36"/>
  <c r="B1861" i="36"/>
  <c r="D1860" i="36"/>
  <c r="C1860" i="36"/>
  <c r="B1860" i="36"/>
  <c r="D1859" i="36"/>
  <c r="C1859" i="36"/>
  <c r="B1859" i="36"/>
  <c r="D1858" i="36"/>
  <c r="C1858" i="36"/>
  <c r="B1858" i="36"/>
  <c r="D1857" i="36"/>
  <c r="C1857" i="36"/>
  <c r="B1857" i="36"/>
  <c r="D1856" i="36"/>
  <c r="C1856" i="36"/>
  <c r="B1856" i="36"/>
  <c r="D1855" i="36"/>
  <c r="C1855" i="36"/>
  <c r="B1855" i="36"/>
  <c r="D1854" i="36"/>
  <c r="C1854" i="36"/>
  <c r="B1854" i="36"/>
  <c r="D1853" i="36"/>
  <c r="C1853" i="36"/>
  <c r="B1853" i="36"/>
  <c r="D1852" i="36"/>
  <c r="C1852" i="36"/>
  <c r="B1852" i="36"/>
  <c r="D1851" i="36"/>
  <c r="C1851" i="36"/>
  <c r="B1851" i="36"/>
  <c r="D1850" i="36"/>
  <c r="C1850" i="36"/>
  <c r="B1850" i="36"/>
  <c r="D1849" i="36"/>
  <c r="C1849" i="36"/>
  <c r="B1849" i="36"/>
  <c r="D1848" i="36"/>
  <c r="C1848" i="36"/>
  <c r="B1848" i="36"/>
  <c r="D1847" i="36"/>
  <c r="C1847" i="36"/>
  <c r="B1847" i="36"/>
  <c r="D1846" i="36"/>
  <c r="C1846" i="36"/>
  <c r="B1846" i="36"/>
  <c r="D1845" i="36"/>
  <c r="C1845" i="36"/>
  <c r="B1845" i="36"/>
  <c r="D1844" i="36"/>
  <c r="C1844" i="36"/>
  <c r="B1844" i="36"/>
  <c r="D1843" i="36"/>
  <c r="C1843" i="36"/>
  <c r="B1843" i="36"/>
  <c r="D1842" i="36"/>
  <c r="C1842" i="36"/>
  <c r="B1842" i="36"/>
  <c r="D1841" i="36"/>
  <c r="C1841" i="36"/>
  <c r="B1841" i="36"/>
  <c r="D1840" i="36"/>
  <c r="C1840" i="36"/>
  <c r="B1840" i="36"/>
  <c r="D1839" i="36"/>
  <c r="C1839" i="36"/>
  <c r="B1839" i="36"/>
  <c r="D1838" i="36"/>
  <c r="C1838" i="36"/>
  <c r="B1838" i="36"/>
  <c r="D1837" i="36"/>
  <c r="C1837" i="36"/>
  <c r="B1837" i="36"/>
  <c r="D1836" i="36"/>
  <c r="C1836" i="36"/>
  <c r="B1836" i="36"/>
  <c r="D1835" i="36"/>
  <c r="C1835" i="36"/>
  <c r="B1835" i="36"/>
  <c r="D1834" i="36"/>
  <c r="C1834" i="36"/>
  <c r="B1834" i="36"/>
  <c r="D1833" i="36"/>
  <c r="C1833" i="36"/>
  <c r="B1833" i="36"/>
  <c r="D1832" i="36"/>
  <c r="C1832" i="36"/>
  <c r="B1832" i="36"/>
  <c r="D1831" i="36"/>
  <c r="C1831" i="36"/>
  <c r="B1831" i="36"/>
  <c r="D1830" i="36"/>
  <c r="C1830" i="36"/>
  <c r="B1830" i="36"/>
  <c r="D1829" i="36"/>
  <c r="C1829" i="36"/>
  <c r="B1829" i="36"/>
  <c r="D1828" i="36"/>
  <c r="C1828" i="36"/>
  <c r="B1828" i="36"/>
  <c r="D1827" i="36"/>
  <c r="C1827" i="36"/>
  <c r="B1827" i="36"/>
  <c r="D1826" i="36"/>
  <c r="C1826" i="36"/>
  <c r="B1826" i="36"/>
  <c r="D1825" i="36"/>
  <c r="C1825" i="36"/>
  <c r="B1825" i="36"/>
  <c r="D1824" i="36"/>
  <c r="C1824" i="36"/>
  <c r="B1824" i="36"/>
  <c r="D1823" i="36"/>
  <c r="C1823" i="36"/>
  <c r="B1823" i="36"/>
  <c r="D1822" i="36"/>
  <c r="C1822" i="36"/>
  <c r="B1822" i="36"/>
  <c r="D1821" i="36"/>
  <c r="C1821" i="36"/>
  <c r="B1821" i="36"/>
  <c r="D1820" i="36"/>
  <c r="C1820" i="36"/>
  <c r="B1820" i="36"/>
  <c r="D1819" i="36"/>
  <c r="C1819" i="36"/>
  <c r="B1819" i="36"/>
  <c r="D1818" i="36"/>
  <c r="C1818" i="36"/>
  <c r="B1818" i="36"/>
  <c r="D1817" i="36"/>
  <c r="C1817" i="36"/>
  <c r="B1817" i="36"/>
  <c r="D1816" i="36"/>
  <c r="C1816" i="36"/>
  <c r="B1816" i="36"/>
  <c r="D1815" i="36"/>
  <c r="C1815" i="36"/>
  <c r="B1815" i="36"/>
  <c r="D1814" i="36"/>
  <c r="C1814" i="36"/>
  <c r="B1814" i="36"/>
  <c r="D1813" i="36"/>
  <c r="C1813" i="36"/>
  <c r="B1813" i="36"/>
  <c r="D1812" i="36"/>
  <c r="C1812" i="36"/>
  <c r="B1812" i="36"/>
  <c r="D1811" i="36"/>
  <c r="C1811" i="36"/>
  <c r="B1811" i="36"/>
  <c r="D1810" i="36"/>
  <c r="C1810" i="36"/>
  <c r="B1810" i="36"/>
  <c r="D1809" i="36"/>
  <c r="C1809" i="36"/>
  <c r="B1809" i="36"/>
  <c r="D1808" i="36"/>
  <c r="C1808" i="36"/>
  <c r="B1808" i="36"/>
  <c r="D1807" i="36"/>
  <c r="C1807" i="36"/>
  <c r="B1807" i="36"/>
  <c r="D1806" i="36"/>
  <c r="C1806" i="36"/>
  <c r="B1806" i="36"/>
  <c r="D1805" i="36"/>
  <c r="C1805" i="36"/>
  <c r="B1805" i="36"/>
  <c r="D1804" i="36"/>
  <c r="C1804" i="36"/>
  <c r="B1804" i="36"/>
  <c r="D1803" i="36"/>
  <c r="C1803" i="36"/>
  <c r="B1803" i="36"/>
  <c r="D1802" i="36"/>
  <c r="C1802" i="36"/>
  <c r="B1802" i="36"/>
  <c r="D1801" i="36"/>
  <c r="C1801" i="36"/>
  <c r="B1801" i="36"/>
  <c r="D1800" i="36"/>
  <c r="C1800" i="36"/>
  <c r="B1800" i="36"/>
  <c r="D1799" i="36"/>
  <c r="C1799" i="36"/>
  <c r="B1799" i="36"/>
  <c r="D1798" i="36"/>
  <c r="C1798" i="36"/>
  <c r="B1798" i="36"/>
  <c r="D1797" i="36"/>
  <c r="C1797" i="36"/>
  <c r="B1797" i="36"/>
  <c r="D1796" i="36"/>
  <c r="C1796" i="36"/>
  <c r="B1796" i="36"/>
  <c r="D1795" i="36"/>
  <c r="C1795" i="36"/>
  <c r="B1795" i="36"/>
  <c r="D1794" i="36"/>
  <c r="C1794" i="36"/>
  <c r="B1794" i="36"/>
  <c r="D1793" i="36"/>
  <c r="C1793" i="36"/>
  <c r="B1793" i="36"/>
  <c r="D1792" i="36"/>
  <c r="C1792" i="36"/>
  <c r="B1792" i="36"/>
  <c r="D1791" i="36"/>
  <c r="C1791" i="36"/>
  <c r="B1791" i="36"/>
  <c r="D1790" i="36"/>
  <c r="C1790" i="36"/>
  <c r="B1790" i="36"/>
  <c r="D1789" i="36"/>
  <c r="C1789" i="36"/>
  <c r="B1789" i="36"/>
  <c r="D1788" i="36"/>
  <c r="C1788" i="36"/>
  <c r="B1788" i="36"/>
  <c r="D1787" i="36"/>
  <c r="C1787" i="36"/>
  <c r="B1787" i="36"/>
  <c r="D1786" i="36"/>
  <c r="C1786" i="36"/>
  <c r="B1786" i="36"/>
  <c r="D1785" i="36"/>
  <c r="C1785" i="36"/>
  <c r="B1785" i="36"/>
  <c r="D1784" i="36"/>
  <c r="C1784" i="36"/>
  <c r="B1784" i="36"/>
  <c r="D1783" i="36"/>
  <c r="C1783" i="36"/>
  <c r="B1783" i="36"/>
  <c r="D1782" i="36"/>
  <c r="C1782" i="36"/>
  <c r="B1782" i="36"/>
  <c r="D1781" i="36"/>
  <c r="C1781" i="36"/>
  <c r="B1781" i="36"/>
  <c r="D1780" i="36"/>
  <c r="C1780" i="36"/>
  <c r="B1780" i="36"/>
  <c r="D1779" i="36"/>
  <c r="C1779" i="36"/>
  <c r="B1779" i="36"/>
  <c r="D1778" i="36"/>
  <c r="C1778" i="36"/>
  <c r="B1778" i="36"/>
  <c r="D1777" i="36"/>
  <c r="C1777" i="36"/>
  <c r="B1777" i="36"/>
  <c r="D1776" i="36"/>
  <c r="C1776" i="36"/>
  <c r="B1776" i="36"/>
  <c r="D1775" i="36"/>
  <c r="C1775" i="36"/>
  <c r="B1775" i="36"/>
  <c r="D1774" i="36"/>
  <c r="C1774" i="36"/>
  <c r="B1774" i="36"/>
  <c r="D1773" i="36"/>
  <c r="C1773" i="36"/>
  <c r="B1773" i="36"/>
  <c r="D1772" i="36"/>
  <c r="C1772" i="36"/>
  <c r="B1772" i="36"/>
  <c r="D1771" i="36"/>
  <c r="C1771" i="36"/>
  <c r="B1771" i="36"/>
  <c r="D1770" i="36"/>
  <c r="C1770" i="36"/>
  <c r="B1770" i="36"/>
  <c r="D1769" i="36"/>
  <c r="C1769" i="36"/>
  <c r="B1769" i="36"/>
  <c r="D1768" i="36"/>
  <c r="C1768" i="36"/>
  <c r="B1768" i="36"/>
  <c r="D1767" i="36"/>
  <c r="C1767" i="36"/>
  <c r="B1767" i="36"/>
  <c r="D1766" i="36"/>
  <c r="C1766" i="36"/>
  <c r="B1766" i="36"/>
  <c r="D1765" i="36"/>
  <c r="C1765" i="36"/>
  <c r="B1765" i="36"/>
  <c r="D1764" i="36"/>
  <c r="C1764" i="36"/>
  <c r="B1764" i="36"/>
  <c r="D1763" i="36"/>
  <c r="C1763" i="36"/>
  <c r="B1763" i="36"/>
  <c r="D1762" i="36"/>
  <c r="C1762" i="36"/>
  <c r="B1762" i="36"/>
  <c r="D1761" i="36"/>
  <c r="C1761" i="36"/>
  <c r="B1761" i="36"/>
  <c r="D1760" i="36"/>
  <c r="C1760" i="36"/>
  <c r="B1760" i="36"/>
  <c r="D1759" i="36"/>
  <c r="C1759" i="36"/>
  <c r="B1759" i="36"/>
  <c r="D1758" i="36"/>
  <c r="C1758" i="36"/>
  <c r="B1758" i="36"/>
  <c r="D1757" i="36"/>
  <c r="C1757" i="36"/>
  <c r="B1757" i="36"/>
  <c r="D1756" i="36"/>
  <c r="C1756" i="36"/>
  <c r="B1756" i="36"/>
  <c r="D1755" i="36"/>
  <c r="C1755" i="36"/>
  <c r="B1755" i="36"/>
  <c r="D1754" i="36"/>
  <c r="C1754" i="36"/>
  <c r="B1754" i="36"/>
  <c r="D1753" i="36"/>
  <c r="C1753" i="36"/>
  <c r="B1753" i="36"/>
  <c r="D1752" i="36"/>
  <c r="C1752" i="36"/>
  <c r="B1752" i="36"/>
  <c r="D1751" i="36"/>
  <c r="C1751" i="36"/>
  <c r="B1751" i="36"/>
  <c r="D1750" i="36"/>
  <c r="C1750" i="36"/>
  <c r="B1750" i="36"/>
  <c r="D1749" i="36"/>
  <c r="C1749" i="36"/>
  <c r="B1749" i="36"/>
  <c r="D1748" i="36"/>
  <c r="C1748" i="36"/>
  <c r="B1748" i="36"/>
  <c r="D1747" i="36"/>
  <c r="C1747" i="36"/>
  <c r="B1747" i="36"/>
  <c r="D1746" i="36"/>
  <c r="C1746" i="36"/>
  <c r="B1746" i="36"/>
  <c r="D1745" i="36"/>
  <c r="C1745" i="36"/>
  <c r="B1745" i="36"/>
  <c r="D1744" i="36"/>
  <c r="C1744" i="36"/>
  <c r="B1744" i="36"/>
  <c r="D1743" i="36"/>
  <c r="C1743" i="36"/>
  <c r="B1743" i="36"/>
  <c r="D1742" i="36"/>
  <c r="C1742" i="36"/>
  <c r="B1742" i="36"/>
  <c r="D1741" i="36"/>
  <c r="C1741" i="36"/>
  <c r="B1741" i="36"/>
  <c r="D1740" i="36"/>
  <c r="C1740" i="36"/>
  <c r="B1740" i="36"/>
  <c r="D1739" i="36"/>
  <c r="C1739" i="36"/>
  <c r="B1739" i="36"/>
  <c r="D1738" i="36"/>
  <c r="C1738" i="36"/>
  <c r="B1738" i="36"/>
  <c r="D1737" i="36"/>
  <c r="C1737" i="36"/>
  <c r="B1737" i="36"/>
  <c r="D1736" i="36"/>
  <c r="C1736" i="36"/>
  <c r="B1736" i="36"/>
  <c r="D1735" i="36"/>
  <c r="C1735" i="36"/>
  <c r="B1735" i="36"/>
  <c r="D1734" i="36"/>
  <c r="C1734" i="36"/>
  <c r="B1734" i="36"/>
  <c r="D1733" i="36"/>
  <c r="C1733" i="36"/>
  <c r="B1733" i="36"/>
  <c r="D1732" i="36"/>
  <c r="C1732" i="36"/>
  <c r="B1732" i="36"/>
  <c r="D1731" i="36"/>
  <c r="C1731" i="36"/>
  <c r="B1731" i="36"/>
  <c r="D1730" i="36"/>
  <c r="C1730" i="36"/>
  <c r="B1730" i="36"/>
  <c r="D1729" i="36"/>
  <c r="C1729" i="36"/>
  <c r="B1729" i="36"/>
  <c r="D1728" i="36"/>
  <c r="C1728" i="36"/>
  <c r="B1728" i="36"/>
  <c r="D1727" i="36"/>
  <c r="C1727" i="36"/>
  <c r="B1727" i="36"/>
  <c r="D1726" i="36"/>
  <c r="C1726" i="36"/>
  <c r="B1726" i="36"/>
  <c r="D1725" i="36"/>
  <c r="C1725" i="36"/>
  <c r="B1725" i="36"/>
  <c r="D1724" i="36"/>
  <c r="C1724" i="36"/>
  <c r="B1724" i="36"/>
  <c r="D1723" i="36"/>
  <c r="C1723" i="36"/>
  <c r="B1723" i="36"/>
  <c r="D1722" i="36"/>
  <c r="C1722" i="36"/>
  <c r="B1722" i="36"/>
  <c r="D1721" i="36"/>
  <c r="C1721" i="36"/>
  <c r="B1721" i="36"/>
  <c r="D1720" i="36"/>
  <c r="C1720" i="36"/>
  <c r="B1720" i="36"/>
  <c r="D1719" i="36"/>
  <c r="C1719" i="36"/>
  <c r="B1719" i="36"/>
  <c r="D1718" i="36"/>
  <c r="C1718" i="36"/>
  <c r="B1718" i="36"/>
  <c r="D1717" i="36"/>
  <c r="C1717" i="36"/>
  <c r="B1717" i="36"/>
  <c r="D1716" i="36"/>
  <c r="C1716" i="36"/>
  <c r="B1716" i="36"/>
  <c r="D1715" i="36"/>
  <c r="C1715" i="36"/>
  <c r="B1715" i="36"/>
  <c r="D1714" i="36"/>
  <c r="C1714" i="36"/>
  <c r="B1714" i="36"/>
  <c r="D1713" i="36"/>
  <c r="C1713" i="36"/>
  <c r="B1713" i="36"/>
  <c r="D1712" i="36"/>
  <c r="C1712" i="36"/>
  <c r="B1712" i="36"/>
  <c r="D1711" i="36"/>
  <c r="C1711" i="36"/>
  <c r="B1711" i="36"/>
  <c r="D1710" i="36"/>
  <c r="C1710" i="36"/>
  <c r="B1710" i="36"/>
  <c r="D1709" i="36"/>
  <c r="C1709" i="36"/>
  <c r="B1709" i="36"/>
  <c r="D1708" i="36"/>
  <c r="C1708" i="36"/>
  <c r="B1708" i="36"/>
  <c r="D1707" i="36"/>
  <c r="C1707" i="36"/>
  <c r="B1707" i="36"/>
  <c r="D1706" i="36"/>
  <c r="C1706" i="36"/>
  <c r="B1706" i="36"/>
  <c r="D1705" i="36"/>
  <c r="C1705" i="36"/>
  <c r="B1705" i="36"/>
  <c r="D1704" i="36"/>
  <c r="C1704" i="36"/>
  <c r="B1704" i="36"/>
  <c r="D1703" i="36"/>
  <c r="C1703" i="36"/>
  <c r="B1703" i="36"/>
  <c r="D1702" i="36"/>
  <c r="C1702" i="36"/>
  <c r="B1702" i="36"/>
  <c r="D1701" i="36"/>
  <c r="C1701" i="36"/>
  <c r="B1701" i="36"/>
  <c r="D1700" i="36"/>
  <c r="C1700" i="36"/>
  <c r="B1700" i="36"/>
  <c r="D1699" i="36"/>
  <c r="C1699" i="36"/>
  <c r="B1699" i="36"/>
  <c r="D1698" i="36"/>
  <c r="C1698" i="36"/>
  <c r="B1698" i="36"/>
  <c r="D1697" i="36"/>
  <c r="C1697" i="36"/>
  <c r="B1697" i="36"/>
  <c r="D1696" i="36"/>
  <c r="C1696" i="36"/>
  <c r="B1696" i="36"/>
  <c r="D1695" i="36"/>
  <c r="C1695" i="36"/>
  <c r="B1695" i="36"/>
  <c r="D1694" i="36"/>
  <c r="C1694" i="36"/>
  <c r="B1694" i="36"/>
  <c r="D1693" i="36"/>
  <c r="C1693" i="36"/>
  <c r="B1693" i="36"/>
  <c r="D1692" i="36"/>
  <c r="C1692" i="36"/>
  <c r="B1692" i="36"/>
  <c r="D1691" i="36"/>
  <c r="C1691" i="36"/>
  <c r="B1691" i="36"/>
  <c r="D1690" i="36"/>
  <c r="C1690" i="36"/>
  <c r="B1690" i="36"/>
  <c r="D1689" i="36"/>
  <c r="C1689" i="36"/>
  <c r="B1689" i="36"/>
  <c r="D1688" i="36"/>
  <c r="C1688" i="36"/>
  <c r="B1688" i="36"/>
  <c r="D1687" i="36"/>
  <c r="C1687" i="36"/>
  <c r="B1687" i="36"/>
  <c r="D1686" i="36"/>
  <c r="C1686" i="36"/>
  <c r="B1686" i="36"/>
  <c r="D1685" i="36"/>
  <c r="C1685" i="36"/>
  <c r="B1685" i="36"/>
  <c r="D1684" i="36"/>
  <c r="C1684" i="36"/>
  <c r="B1684" i="36"/>
  <c r="D1683" i="36"/>
  <c r="C1683" i="36"/>
  <c r="B1683" i="36"/>
  <c r="D1682" i="36"/>
  <c r="C1682" i="36"/>
  <c r="B1682" i="36"/>
  <c r="D1681" i="36"/>
  <c r="C1681" i="36"/>
  <c r="B1681" i="36"/>
  <c r="D1680" i="36"/>
  <c r="C1680" i="36"/>
  <c r="B1680" i="36"/>
  <c r="D1679" i="36"/>
  <c r="C1679" i="36"/>
  <c r="B1679" i="36"/>
  <c r="D1678" i="36"/>
  <c r="C1678" i="36"/>
  <c r="B1678" i="36"/>
  <c r="D1677" i="36"/>
  <c r="C1677" i="36"/>
  <c r="B1677" i="36"/>
  <c r="D1676" i="36"/>
  <c r="C1676" i="36"/>
  <c r="B1676" i="36"/>
  <c r="D1675" i="36"/>
  <c r="C1675" i="36"/>
  <c r="B1675" i="36"/>
  <c r="D1674" i="36"/>
  <c r="C1674" i="36"/>
  <c r="B1674" i="36"/>
  <c r="D1673" i="36"/>
  <c r="C1673" i="36"/>
  <c r="B1673" i="36"/>
  <c r="D1672" i="36"/>
  <c r="C1672" i="36"/>
  <c r="B1672" i="36"/>
  <c r="D1671" i="36"/>
  <c r="C1671" i="36"/>
  <c r="B1671" i="36"/>
  <c r="D1670" i="36"/>
  <c r="C1670" i="36"/>
  <c r="B1670" i="36"/>
  <c r="D1669" i="36"/>
  <c r="C1669" i="36"/>
  <c r="B1669" i="36"/>
  <c r="D1668" i="36"/>
  <c r="C1668" i="36"/>
  <c r="B1668" i="36"/>
  <c r="D1667" i="36"/>
  <c r="C1667" i="36"/>
  <c r="B1667" i="36"/>
  <c r="D1666" i="36"/>
  <c r="C1666" i="36"/>
  <c r="B1666" i="36"/>
  <c r="D1665" i="36"/>
  <c r="C1665" i="36"/>
  <c r="B1665" i="36"/>
  <c r="D1664" i="36"/>
  <c r="C1664" i="36"/>
  <c r="B1664" i="36"/>
  <c r="D1663" i="36"/>
  <c r="C1663" i="36"/>
  <c r="B1663" i="36"/>
  <c r="D1662" i="36"/>
  <c r="C1662" i="36"/>
  <c r="B1662" i="36"/>
  <c r="D1661" i="36"/>
  <c r="C1661" i="36"/>
  <c r="B1661" i="36"/>
  <c r="D1660" i="36"/>
  <c r="C1660" i="36"/>
  <c r="B1660" i="36"/>
  <c r="D1659" i="36"/>
  <c r="C1659" i="36"/>
  <c r="B1659" i="36"/>
  <c r="D1658" i="36"/>
  <c r="C1658" i="36"/>
  <c r="B1658" i="36"/>
  <c r="D1657" i="36"/>
  <c r="C1657" i="36"/>
  <c r="B1657" i="36"/>
  <c r="D1656" i="36"/>
  <c r="C1656" i="36"/>
  <c r="B1656" i="36"/>
  <c r="D1655" i="36"/>
  <c r="C1655" i="36"/>
  <c r="B1655" i="36"/>
  <c r="D1654" i="36"/>
  <c r="C1654" i="36"/>
  <c r="B1654" i="36"/>
  <c r="D1653" i="36"/>
  <c r="C1653" i="36"/>
  <c r="B1653" i="36"/>
  <c r="D1652" i="36"/>
  <c r="C1652" i="36"/>
  <c r="B1652" i="36"/>
  <c r="D1651" i="36"/>
  <c r="C1651" i="36"/>
  <c r="B1651" i="36"/>
  <c r="D1650" i="36"/>
  <c r="C1650" i="36"/>
  <c r="B1650" i="36"/>
  <c r="D1649" i="36"/>
  <c r="C1649" i="36"/>
  <c r="B1649" i="36"/>
  <c r="D1648" i="36"/>
  <c r="C1648" i="36"/>
  <c r="B1648" i="36"/>
  <c r="D1647" i="36"/>
  <c r="C1647" i="36"/>
  <c r="B1647" i="36"/>
  <c r="D1646" i="36"/>
  <c r="C1646" i="36"/>
  <c r="B1646" i="36"/>
  <c r="D1645" i="36"/>
  <c r="C1645" i="36"/>
  <c r="B1645" i="36"/>
  <c r="D1644" i="36"/>
  <c r="C1644" i="36"/>
  <c r="B1644" i="36"/>
  <c r="D1643" i="36"/>
  <c r="C1643" i="36"/>
  <c r="B1643" i="36"/>
  <c r="D1642" i="36"/>
  <c r="C1642" i="36"/>
  <c r="B1642" i="36"/>
  <c r="D1641" i="36"/>
  <c r="C1641" i="36"/>
  <c r="B1641" i="36"/>
  <c r="D1640" i="36"/>
  <c r="C1640" i="36"/>
  <c r="B1640" i="36"/>
  <c r="D1639" i="36"/>
  <c r="C1639" i="36"/>
  <c r="B1639" i="36"/>
  <c r="D1638" i="36"/>
  <c r="C1638" i="36"/>
  <c r="B1638" i="36"/>
  <c r="D1637" i="36"/>
  <c r="C1637" i="36"/>
  <c r="B1637" i="36"/>
  <c r="D1636" i="36"/>
  <c r="C1636" i="36"/>
  <c r="B1636" i="36"/>
  <c r="D1635" i="36"/>
  <c r="C1635" i="36"/>
  <c r="B1635" i="36"/>
  <c r="D1634" i="36"/>
  <c r="C1634" i="36"/>
  <c r="B1634" i="36"/>
  <c r="D1633" i="36"/>
  <c r="C1633" i="36"/>
  <c r="B1633" i="36"/>
  <c r="D1632" i="36"/>
  <c r="C1632" i="36"/>
  <c r="B1632" i="36"/>
  <c r="D1631" i="36"/>
  <c r="C1631" i="36"/>
  <c r="B1631" i="36"/>
  <c r="D1630" i="36"/>
  <c r="C1630" i="36"/>
  <c r="B1630" i="36"/>
  <c r="D1629" i="36"/>
  <c r="C1629" i="36"/>
  <c r="B1629" i="36"/>
  <c r="D1628" i="36"/>
  <c r="C1628" i="36"/>
  <c r="B1628" i="36"/>
  <c r="D1627" i="36"/>
  <c r="C1627" i="36"/>
  <c r="B1627" i="36"/>
  <c r="D1626" i="36"/>
  <c r="C1626" i="36"/>
  <c r="B1626" i="36"/>
  <c r="D1625" i="36"/>
  <c r="C1625" i="36"/>
  <c r="B1625" i="36"/>
  <c r="D1624" i="36"/>
  <c r="C1624" i="36"/>
  <c r="B1624" i="36"/>
  <c r="D1623" i="36"/>
  <c r="C1623" i="36"/>
  <c r="B1623" i="36"/>
  <c r="D1622" i="36"/>
  <c r="C1622" i="36"/>
  <c r="B1622" i="36"/>
  <c r="D1621" i="36"/>
  <c r="C1621" i="36"/>
  <c r="B1621" i="36"/>
  <c r="D1620" i="36"/>
  <c r="C1620" i="36"/>
  <c r="B1620" i="36"/>
  <c r="D1619" i="36"/>
  <c r="C1619" i="36"/>
  <c r="B1619" i="36"/>
  <c r="D1618" i="36"/>
  <c r="C1618" i="36"/>
  <c r="B1618" i="36"/>
  <c r="D1617" i="36"/>
  <c r="C1617" i="36"/>
  <c r="B1617" i="36"/>
  <c r="D1616" i="36"/>
  <c r="C1616" i="36"/>
  <c r="B1616" i="36"/>
  <c r="D1615" i="36"/>
  <c r="C1615" i="36"/>
  <c r="B1615" i="36"/>
  <c r="D1614" i="36"/>
  <c r="C1614" i="36"/>
  <c r="B1614" i="36"/>
  <c r="D1613" i="36"/>
  <c r="C1613" i="36"/>
  <c r="B1613" i="36"/>
  <c r="D1612" i="36"/>
  <c r="C1612" i="36"/>
  <c r="B1612" i="36"/>
  <c r="D1611" i="36"/>
  <c r="C1611" i="36"/>
  <c r="B1611" i="36"/>
  <c r="D1610" i="36"/>
  <c r="C1610" i="36"/>
  <c r="B1610" i="36"/>
  <c r="D1609" i="36"/>
  <c r="C1609" i="36"/>
  <c r="B1609" i="36"/>
  <c r="D1608" i="36"/>
  <c r="C1608" i="36"/>
  <c r="B1608" i="36"/>
  <c r="D1607" i="36"/>
  <c r="C1607" i="36"/>
  <c r="B1607" i="36"/>
  <c r="D1606" i="36"/>
  <c r="C1606" i="36"/>
  <c r="B1606" i="36"/>
  <c r="D1605" i="36"/>
  <c r="C1605" i="36"/>
  <c r="B1605" i="36"/>
  <c r="D1604" i="36"/>
  <c r="C1604" i="36"/>
  <c r="B1604" i="36"/>
  <c r="D1603" i="36"/>
  <c r="C1603" i="36"/>
  <c r="B1603" i="36"/>
  <c r="D1602" i="36"/>
  <c r="C1602" i="36"/>
  <c r="B1602" i="36"/>
  <c r="D1601" i="36"/>
  <c r="C1601" i="36"/>
  <c r="B1601" i="36"/>
  <c r="D1600" i="36"/>
  <c r="C1600" i="36"/>
  <c r="B1600" i="36"/>
  <c r="D1599" i="36"/>
  <c r="C1599" i="36"/>
  <c r="B1599" i="36"/>
  <c r="D1598" i="36"/>
  <c r="C1598" i="36"/>
  <c r="B1598" i="36"/>
  <c r="D1597" i="36"/>
  <c r="C1597" i="36"/>
  <c r="B1597" i="36"/>
  <c r="D1596" i="36"/>
  <c r="C1596" i="36"/>
  <c r="B1596" i="36"/>
  <c r="D1595" i="36"/>
  <c r="C1595" i="36"/>
  <c r="B1595" i="36"/>
  <c r="D1594" i="36"/>
  <c r="C1594" i="36"/>
  <c r="B1594" i="36"/>
  <c r="D1593" i="36"/>
  <c r="C1593" i="36"/>
  <c r="B1593" i="36"/>
  <c r="D1592" i="36"/>
  <c r="C1592" i="36"/>
  <c r="B1592" i="36"/>
  <c r="D1591" i="36"/>
  <c r="C1591" i="36"/>
  <c r="B1591" i="36"/>
  <c r="D1590" i="36"/>
  <c r="C1590" i="36"/>
  <c r="B1590" i="36"/>
  <c r="D1589" i="36"/>
  <c r="C1589" i="36"/>
  <c r="B1589" i="36"/>
  <c r="D1588" i="36"/>
  <c r="C1588" i="36"/>
  <c r="B1588" i="36"/>
  <c r="D1587" i="36"/>
  <c r="C1587" i="36"/>
  <c r="B1587" i="36"/>
  <c r="D1586" i="36"/>
  <c r="C1586" i="36"/>
  <c r="B1586" i="36"/>
  <c r="D1585" i="36"/>
  <c r="C1585" i="36"/>
  <c r="B1585" i="36"/>
  <c r="D1584" i="36"/>
  <c r="C1584" i="36"/>
  <c r="B1584" i="36"/>
  <c r="D1583" i="36"/>
  <c r="C1583" i="36"/>
  <c r="B1583" i="36"/>
  <c r="D1582" i="36"/>
  <c r="C1582" i="36"/>
  <c r="B1582" i="36"/>
  <c r="D1581" i="36"/>
  <c r="C1581" i="36"/>
  <c r="B1581" i="36"/>
  <c r="D1580" i="36"/>
  <c r="C1580" i="36"/>
  <c r="B1580" i="36"/>
  <c r="D1579" i="36"/>
  <c r="C1579" i="36"/>
  <c r="B1579" i="36"/>
  <c r="D1578" i="36"/>
  <c r="C1578" i="36"/>
  <c r="B1578" i="36"/>
  <c r="D1577" i="36"/>
  <c r="C1577" i="36"/>
  <c r="B1577" i="36"/>
  <c r="D1576" i="36"/>
  <c r="C1576" i="36"/>
  <c r="B1576" i="36"/>
  <c r="D1575" i="36"/>
  <c r="C1575" i="36"/>
  <c r="B1575" i="36"/>
  <c r="D1574" i="36"/>
  <c r="C1574" i="36"/>
  <c r="B1574" i="36"/>
  <c r="D1573" i="36"/>
  <c r="C1573" i="36"/>
  <c r="B1573" i="36"/>
  <c r="D1572" i="36"/>
  <c r="C1572" i="36"/>
  <c r="B1572" i="36"/>
  <c r="D1571" i="36"/>
  <c r="C1571" i="36"/>
  <c r="B1571" i="36"/>
  <c r="D1570" i="36"/>
  <c r="C1570" i="36"/>
  <c r="B1570" i="36"/>
  <c r="D1569" i="36"/>
  <c r="C1569" i="36"/>
  <c r="B1569" i="36"/>
  <c r="D1568" i="36"/>
  <c r="C1568" i="36"/>
  <c r="B1568" i="36"/>
  <c r="D1567" i="36"/>
  <c r="C1567" i="36"/>
  <c r="B1567" i="36"/>
  <c r="D1566" i="36"/>
  <c r="C1566" i="36"/>
  <c r="B1566" i="36"/>
  <c r="D1565" i="36"/>
  <c r="C1565" i="36"/>
  <c r="B1565" i="36"/>
  <c r="D1564" i="36"/>
  <c r="C1564" i="36"/>
  <c r="B1564" i="36"/>
  <c r="D1563" i="36"/>
  <c r="C1563" i="36"/>
  <c r="B1563" i="36"/>
  <c r="D1562" i="36"/>
  <c r="C1562" i="36"/>
  <c r="B1562" i="36"/>
  <c r="D1561" i="36"/>
  <c r="C1561" i="36"/>
  <c r="B1561" i="36"/>
  <c r="D1560" i="36"/>
  <c r="C1560" i="36"/>
  <c r="B1560" i="36"/>
  <c r="D1559" i="36"/>
  <c r="C1559" i="36"/>
  <c r="B1559" i="36"/>
  <c r="D1558" i="36"/>
  <c r="C1558" i="36"/>
  <c r="B1558" i="36"/>
  <c r="D1557" i="36"/>
  <c r="C1557" i="36"/>
  <c r="B1557" i="36"/>
  <c r="D1556" i="36"/>
  <c r="C1556" i="36"/>
  <c r="B1556" i="36"/>
  <c r="D1555" i="36"/>
  <c r="C1555" i="36"/>
  <c r="B1555" i="36"/>
  <c r="D1554" i="36"/>
  <c r="C1554" i="36"/>
  <c r="B1554" i="36"/>
  <c r="D1553" i="36"/>
  <c r="C1553" i="36"/>
  <c r="B1553" i="36"/>
  <c r="D1552" i="36"/>
  <c r="C1552" i="36"/>
  <c r="B1552" i="36"/>
  <c r="D1551" i="36"/>
  <c r="C1551" i="36"/>
  <c r="B1551" i="36"/>
  <c r="D1550" i="36"/>
  <c r="C1550" i="36"/>
  <c r="B1550" i="36"/>
  <c r="D1549" i="36"/>
  <c r="C1549" i="36"/>
  <c r="B1549" i="36"/>
  <c r="D1548" i="36"/>
  <c r="C1548" i="36"/>
  <c r="B1548" i="36"/>
  <c r="D1547" i="36"/>
  <c r="C1547" i="36"/>
  <c r="B1547" i="36"/>
  <c r="D1546" i="36"/>
  <c r="C1546" i="36"/>
  <c r="B1546" i="36"/>
  <c r="D1545" i="36"/>
  <c r="C1545" i="36"/>
  <c r="B1545" i="36"/>
  <c r="D1544" i="36"/>
  <c r="C1544" i="36"/>
  <c r="B1544" i="36"/>
  <c r="D1543" i="36"/>
  <c r="C1543" i="36"/>
  <c r="B1543" i="36"/>
  <c r="D1542" i="36"/>
  <c r="C1542" i="36"/>
  <c r="B1542" i="36"/>
  <c r="D1541" i="36"/>
  <c r="C1541" i="36"/>
  <c r="B1541" i="36"/>
  <c r="D1540" i="36"/>
  <c r="C1540" i="36"/>
  <c r="B1540" i="36"/>
  <c r="D1539" i="36"/>
  <c r="C1539" i="36"/>
  <c r="B1539" i="36"/>
  <c r="D1538" i="36"/>
  <c r="C1538" i="36"/>
  <c r="B1538" i="36"/>
  <c r="D1537" i="36"/>
  <c r="C1537" i="36"/>
  <c r="B1537" i="36"/>
  <c r="D1536" i="36"/>
  <c r="C1536" i="36"/>
  <c r="B1536" i="36"/>
  <c r="D1535" i="36"/>
  <c r="C1535" i="36"/>
  <c r="B1535" i="36"/>
  <c r="D1534" i="36"/>
  <c r="C1534" i="36"/>
  <c r="B1534" i="36"/>
  <c r="D1533" i="36"/>
  <c r="C1533" i="36"/>
  <c r="B1533" i="36"/>
  <c r="D1525" i="36"/>
  <c r="C1525" i="36"/>
  <c r="B1525" i="36"/>
  <c r="D1524" i="36"/>
  <c r="C1524" i="36"/>
  <c r="B1524" i="36"/>
  <c r="D1523" i="36"/>
  <c r="C1523" i="36"/>
  <c r="B1523" i="36"/>
  <c r="D1522" i="36"/>
  <c r="C1522" i="36"/>
  <c r="B1522" i="36"/>
  <c r="D1521" i="36"/>
  <c r="C1521" i="36"/>
  <c r="B1521" i="36"/>
  <c r="D1520" i="36"/>
  <c r="C1520" i="36"/>
  <c r="B1520" i="36"/>
  <c r="D1519" i="36"/>
  <c r="C1519" i="36"/>
  <c r="B1519" i="36"/>
  <c r="D1518" i="36"/>
  <c r="C1518" i="36"/>
  <c r="B1518" i="36"/>
  <c r="D1517" i="36"/>
  <c r="C1517" i="36"/>
  <c r="B1517" i="36"/>
  <c r="D1516" i="36"/>
  <c r="C1516" i="36"/>
  <c r="B1516" i="36"/>
  <c r="D1515" i="36"/>
  <c r="C1515" i="36"/>
  <c r="B1515" i="36"/>
  <c r="D1514" i="36"/>
  <c r="C1514" i="36"/>
  <c r="B1514" i="36"/>
  <c r="D1513" i="36"/>
  <c r="C1513" i="36"/>
  <c r="B1513" i="36"/>
  <c r="D1512" i="36"/>
  <c r="C1512" i="36"/>
  <c r="B1512" i="36"/>
  <c r="D1511" i="36"/>
  <c r="C1511" i="36"/>
  <c r="B1511" i="36"/>
  <c r="D1510" i="36"/>
  <c r="C1510" i="36"/>
  <c r="B1510" i="36"/>
  <c r="D1509" i="36"/>
  <c r="C1509" i="36"/>
  <c r="B1509" i="36"/>
  <c r="D1508" i="36"/>
  <c r="C1508" i="36"/>
  <c r="B1508" i="36"/>
  <c r="D1507" i="36"/>
  <c r="C1507" i="36"/>
  <c r="B1507" i="36"/>
  <c r="D1506" i="36"/>
  <c r="C1506" i="36"/>
  <c r="B1506" i="36"/>
  <c r="D1505" i="36"/>
  <c r="C1505" i="36"/>
  <c r="B1505" i="36"/>
  <c r="D1504" i="36"/>
  <c r="C1504" i="36"/>
  <c r="B1504" i="36"/>
  <c r="D1503" i="36"/>
  <c r="C1503" i="36"/>
  <c r="B1503" i="36"/>
  <c r="D1502" i="36"/>
  <c r="C1502" i="36"/>
  <c r="B1502" i="36"/>
  <c r="D1501" i="36"/>
  <c r="C1501" i="36"/>
  <c r="B1501" i="36"/>
  <c r="D1500" i="36"/>
  <c r="C1500" i="36"/>
  <c r="B1500" i="36"/>
  <c r="D1499" i="36"/>
  <c r="C1499" i="36"/>
  <c r="B1499" i="36"/>
  <c r="D1498" i="36"/>
  <c r="C1498" i="36"/>
  <c r="B1498" i="36"/>
  <c r="D1497" i="36"/>
  <c r="C1497" i="36"/>
  <c r="B1497" i="36"/>
  <c r="D1496" i="36"/>
  <c r="C1496" i="36"/>
  <c r="B1496" i="36"/>
  <c r="D1495" i="36"/>
  <c r="C1495" i="36"/>
  <c r="B1495" i="36"/>
  <c r="D1494" i="36"/>
  <c r="C1494" i="36"/>
  <c r="B1494" i="36"/>
  <c r="D1493" i="36"/>
  <c r="C1493" i="36"/>
  <c r="B1493" i="36"/>
  <c r="D1492" i="36"/>
  <c r="C1492" i="36"/>
  <c r="B1492" i="36"/>
  <c r="D1491" i="36"/>
  <c r="C1491" i="36"/>
  <c r="B1491" i="36"/>
  <c r="D1490" i="36"/>
  <c r="C1490" i="36"/>
  <c r="B1490" i="36"/>
  <c r="D1489" i="36"/>
  <c r="C1489" i="36"/>
  <c r="B1489" i="36"/>
  <c r="D1488" i="36"/>
  <c r="C1488" i="36"/>
  <c r="B1488" i="36"/>
  <c r="D1487" i="36"/>
  <c r="C1487" i="36"/>
  <c r="B1487" i="36"/>
  <c r="D1486" i="36"/>
  <c r="C1486" i="36"/>
  <c r="B1486" i="36"/>
  <c r="D1485" i="36"/>
  <c r="C1485" i="36"/>
  <c r="B1485" i="36"/>
  <c r="D1484" i="36"/>
  <c r="C1484" i="36"/>
  <c r="B1484" i="36"/>
  <c r="D1483" i="36"/>
  <c r="C1483" i="36"/>
  <c r="B1483" i="36"/>
  <c r="D1482" i="36"/>
  <c r="C1482" i="36"/>
  <c r="B1482" i="36"/>
  <c r="D1481" i="36"/>
  <c r="C1481" i="36"/>
  <c r="B1481" i="36"/>
  <c r="D1480" i="36"/>
  <c r="C1480" i="36"/>
  <c r="B1480" i="36"/>
  <c r="D1479" i="36"/>
  <c r="C1479" i="36"/>
  <c r="B1479" i="36"/>
  <c r="D1478" i="36"/>
  <c r="C1478" i="36"/>
  <c r="B1478" i="36"/>
  <c r="D1476" i="36"/>
  <c r="C1476" i="36"/>
  <c r="B1476" i="36"/>
  <c r="D1475" i="36"/>
  <c r="C1475" i="36"/>
  <c r="B1475" i="36"/>
  <c r="D1474" i="36"/>
  <c r="C1474" i="36"/>
  <c r="B1474" i="36"/>
  <c r="D1473" i="36"/>
  <c r="C1473" i="36"/>
  <c r="B1473" i="36"/>
  <c r="D1472" i="36"/>
  <c r="C1472" i="36"/>
  <c r="B1472" i="36"/>
  <c r="D1471" i="36"/>
  <c r="C1471" i="36"/>
  <c r="B1471" i="36"/>
  <c r="D1470" i="36"/>
  <c r="C1470" i="36"/>
  <c r="B1470" i="36"/>
  <c r="D1469" i="36"/>
  <c r="C1469" i="36"/>
  <c r="B1469" i="36"/>
  <c r="D1468" i="36"/>
  <c r="C1468" i="36"/>
  <c r="B1468" i="36"/>
  <c r="D1467" i="36"/>
  <c r="C1467" i="36"/>
  <c r="B1467" i="36"/>
  <c r="D1466" i="36"/>
  <c r="C1466" i="36"/>
  <c r="B1466" i="36"/>
  <c r="D1465" i="36"/>
  <c r="C1465" i="36"/>
  <c r="B1465" i="36"/>
  <c r="D1464" i="36"/>
  <c r="C1464" i="36"/>
  <c r="B1464" i="36"/>
  <c r="D1463" i="36"/>
  <c r="C1463" i="36"/>
  <c r="B1463" i="36"/>
  <c r="D1462" i="36"/>
  <c r="C1462" i="36"/>
  <c r="B1462" i="36"/>
  <c r="D1461" i="36"/>
  <c r="C1461" i="36"/>
  <c r="B1461" i="36"/>
  <c r="D1460" i="36"/>
  <c r="C1460" i="36"/>
  <c r="B1460" i="36"/>
  <c r="D1459" i="36"/>
  <c r="C1459" i="36"/>
  <c r="B1459" i="36"/>
  <c r="D1458" i="36"/>
  <c r="C1458" i="36"/>
  <c r="B1458" i="36"/>
  <c r="D1457" i="36"/>
  <c r="C1457" i="36"/>
  <c r="B1457" i="36"/>
  <c r="D1456" i="36"/>
  <c r="C1456" i="36"/>
  <c r="B1456" i="36"/>
  <c r="D1455" i="36"/>
  <c r="C1455" i="36"/>
  <c r="B1455" i="36"/>
  <c r="D1454" i="36"/>
  <c r="C1454" i="36"/>
  <c r="B1454" i="36"/>
  <c r="D1453" i="36"/>
  <c r="C1453" i="36"/>
  <c r="B1453" i="36"/>
  <c r="D1452" i="36"/>
  <c r="C1452" i="36"/>
  <c r="B1452" i="36"/>
  <c r="D1451" i="36"/>
  <c r="C1451" i="36"/>
  <c r="B1451" i="36"/>
  <c r="D1450" i="36"/>
  <c r="C1450" i="36"/>
  <c r="B1450" i="36"/>
  <c r="D1449" i="36"/>
  <c r="C1449" i="36"/>
  <c r="B1449" i="36"/>
  <c r="D1448" i="36"/>
  <c r="C1448" i="36"/>
  <c r="B1448" i="36"/>
  <c r="D1447" i="36"/>
  <c r="C1447" i="36"/>
  <c r="B1447" i="36"/>
  <c r="D1446" i="36"/>
  <c r="C1446" i="36"/>
  <c r="B1446" i="36"/>
  <c r="D1445" i="36"/>
  <c r="C1445" i="36"/>
  <c r="B1445" i="36"/>
  <c r="D1444" i="36"/>
  <c r="C1444" i="36"/>
  <c r="B1444" i="36"/>
  <c r="D1443" i="36"/>
  <c r="C1443" i="36"/>
  <c r="B1443" i="36"/>
  <c r="D1442" i="36"/>
  <c r="C1442" i="36"/>
  <c r="B1442" i="36"/>
  <c r="D1441" i="36"/>
  <c r="C1441" i="36"/>
  <c r="B1441" i="36"/>
  <c r="D1440" i="36"/>
  <c r="C1440" i="36"/>
  <c r="B1440" i="36"/>
  <c r="D1439" i="36"/>
  <c r="C1439" i="36"/>
  <c r="B1439" i="36"/>
  <c r="D1438" i="36"/>
  <c r="C1438" i="36"/>
  <c r="B1438" i="36"/>
  <c r="D1437" i="36"/>
  <c r="C1437" i="36"/>
  <c r="B1437" i="36"/>
  <c r="D1436" i="36"/>
  <c r="C1436" i="36"/>
  <c r="B1436" i="36"/>
  <c r="D1435" i="36"/>
  <c r="C1435" i="36"/>
  <c r="B1435" i="36"/>
  <c r="D1434" i="36"/>
  <c r="C1434" i="36"/>
  <c r="B1434" i="36"/>
  <c r="D1433" i="36"/>
  <c r="C1433" i="36"/>
  <c r="B1433" i="36"/>
  <c r="D1432" i="36"/>
  <c r="C1432" i="36"/>
  <c r="B1432" i="36"/>
  <c r="D1431" i="36"/>
  <c r="C1431" i="36"/>
  <c r="B1431" i="36"/>
  <c r="D1430" i="36"/>
  <c r="C1430" i="36"/>
  <c r="B1430" i="36"/>
  <c r="D1429" i="36"/>
  <c r="C1429" i="36"/>
  <c r="B1429" i="36"/>
  <c r="D1428" i="36"/>
  <c r="C1428" i="36"/>
  <c r="B1428" i="36"/>
  <c r="D1427" i="36"/>
  <c r="C1427" i="36"/>
  <c r="B1427" i="36"/>
  <c r="D1426" i="36"/>
  <c r="C1426" i="36"/>
  <c r="B1426" i="36"/>
  <c r="D1425" i="36"/>
  <c r="C1425" i="36"/>
  <c r="B1425" i="36"/>
  <c r="D1424" i="36"/>
  <c r="C1424" i="36"/>
  <c r="B1424" i="36"/>
  <c r="D1423" i="36"/>
  <c r="C1423" i="36"/>
  <c r="B1423" i="36"/>
  <c r="D1422" i="36"/>
  <c r="C1422" i="36"/>
  <c r="B1422" i="36"/>
  <c r="D1421" i="36"/>
  <c r="C1421" i="36"/>
  <c r="B1421" i="36"/>
  <c r="D1420" i="36"/>
  <c r="C1420" i="36"/>
  <c r="B1420" i="36"/>
  <c r="D1419" i="36"/>
  <c r="C1419" i="36"/>
  <c r="B1419" i="36"/>
  <c r="D1418" i="36"/>
  <c r="C1418" i="36"/>
  <c r="B1418" i="36"/>
  <c r="D1417" i="36"/>
  <c r="C1417" i="36"/>
  <c r="B1417" i="36"/>
  <c r="D1416" i="36"/>
  <c r="C1416" i="36"/>
  <c r="B1416" i="36"/>
  <c r="D1415" i="36"/>
  <c r="C1415" i="36"/>
  <c r="B1415" i="36"/>
  <c r="D1414" i="36"/>
  <c r="C1414" i="36"/>
  <c r="B1414" i="36"/>
  <c r="D1413" i="36"/>
  <c r="C1413" i="36"/>
  <c r="B1413" i="36"/>
  <c r="D1412" i="36"/>
  <c r="C1412" i="36"/>
  <c r="B1412" i="36"/>
  <c r="D1411" i="36"/>
  <c r="C1411" i="36"/>
  <c r="B1411" i="36"/>
  <c r="D1410" i="36"/>
  <c r="C1410" i="36"/>
  <c r="B1410" i="36"/>
  <c r="D1409" i="36"/>
  <c r="C1409" i="36"/>
  <c r="B1409" i="36"/>
  <c r="D1408" i="36"/>
  <c r="C1408" i="36"/>
  <c r="B1408" i="36"/>
  <c r="D1407" i="36"/>
  <c r="C1407" i="36"/>
  <c r="B1407" i="36"/>
  <c r="D1406" i="36"/>
  <c r="C1406" i="36"/>
  <c r="B1406" i="36"/>
  <c r="D1405" i="36"/>
  <c r="C1405" i="36"/>
  <c r="B1405" i="36"/>
  <c r="D1404" i="36"/>
  <c r="C1404" i="36"/>
  <c r="B1404" i="36"/>
  <c r="D1403" i="36"/>
  <c r="C1403" i="36"/>
  <c r="B1403" i="36"/>
  <c r="D1402" i="36"/>
  <c r="C1402" i="36"/>
  <c r="B1402" i="36"/>
  <c r="D1401" i="36"/>
  <c r="C1401" i="36"/>
  <c r="B1401" i="36"/>
  <c r="D1400" i="36"/>
  <c r="C1400" i="36"/>
  <c r="B1400" i="36"/>
  <c r="D1398" i="36"/>
  <c r="C1398" i="36"/>
  <c r="B1398" i="36"/>
  <c r="D1396" i="36"/>
  <c r="C1396" i="36"/>
  <c r="B1396" i="36"/>
  <c r="D1395" i="36"/>
  <c r="C1395" i="36"/>
  <c r="B1395" i="36"/>
  <c r="D1394" i="36"/>
  <c r="C1394" i="36"/>
  <c r="B1394" i="36"/>
  <c r="D1392" i="36"/>
  <c r="C1392" i="36"/>
  <c r="B1392" i="36"/>
  <c r="D1391" i="36"/>
  <c r="C1391" i="36"/>
  <c r="B1391" i="36"/>
  <c r="D1390" i="36"/>
  <c r="C1390" i="36"/>
  <c r="B1390" i="36"/>
  <c r="D1389" i="36"/>
  <c r="C1389" i="36"/>
  <c r="B1389" i="36"/>
  <c r="D1388" i="36"/>
  <c r="C1388" i="36"/>
  <c r="B1388" i="36"/>
  <c r="D1387" i="36"/>
  <c r="C1387" i="36"/>
  <c r="B1387" i="36"/>
  <c r="D1386" i="36"/>
  <c r="C1386" i="36"/>
  <c r="B1386" i="36"/>
  <c r="D1385" i="36"/>
  <c r="C1385" i="36"/>
  <c r="B1385" i="36"/>
  <c r="D1384" i="36"/>
  <c r="C1384" i="36"/>
  <c r="B1384" i="36"/>
  <c r="D1383" i="36"/>
  <c r="C1383" i="36"/>
  <c r="B1383" i="36"/>
  <c r="D1382" i="36"/>
  <c r="C1382" i="36"/>
  <c r="B1382" i="36"/>
  <c r="D1380" i="36"/>
  <c r="C1380" i="36"/>
  <c r="B1380" i="36"/>
  <c r="D1379" i="36"/>
  <c r="C1379" i="36"/>
  <c r="B1379" i="36"/>
  <c r="D1378" i="36"/>
  <c r="C1378" i="36"/>
  <c r="B1378" i="36"/>
  <c r="D1377" i="36"/>
  <c r="C1377" i="36"/>
  <c r="B1377" i="36"/>
  <c r="D1376" i="36"/>
  <c r="C1376" i="36"/>
  <c r="B1376" i="36"/>
  <c r="D1375" i="36"/>
  <c r="C1375" i="36"/>
  <c r="B1375" i="36"/>
  <c r="D1374" i="36"/>
  <c r="C1374" i="36"/>
  <c r="B1374" i="36"/>
  <c r="D1373" i="36"/>
  <c r="C1373" i="36"/>
  <c r="B1373" i="36"/>
  <c r="D1372" i="36"/>
  <c r="C1372" i="36"/>
  <c r="B1372" i="36"/>
  <c r="D1371" i="36"/>
  <c r="C1371" i="36"/>
  <c r="B1371" i="36"/>
  <c r="D1370" i="36"/>
  <c r="C1370" i="36"/>
  <c r="B1370" i="36"/>
  <c r="D1369" i="36"/>
  <c r="C1369" i="36"/>
  <c r="B1369" i="36"/>
  <c r="D1368" i="36"/>
  <c r="C1368" i="36"/>
  <c r="B1368" i="36"/>
  <c r="D1367" i="36"/>
  <c r="C1367" i="36"/>
  <c r="B1367" i="36"/>
  <c r="D1366" i="36"/>
  <c r="C1366" i="36"/>
  <c r="B1366" i="36"/>
  <c r="D1365" i="36"/>
  <c r="C1365" i="36"/>
  <c r="B1365" i="36"/>
  <c r="D1364" i="36"/>
  <c r="C1364" i="36"/>
  <c r="B1364" i="36"/>
  <c r="D1363" i="36"/>
  <c r="C1363" i="36"/>
  <c r="B1363" i="36"/>
  <c r="D1362" i="36"/>
  <c r="C1362" i="36"/>
  <c r="B1362" i="36"/>
  <c r="D1361" i="36"/>
  <c r="C1361" i="36"/>
  <c r="B1361" i="36"/>
  <c r="D1360" i="36"/>
  <c r="C1360" i="36"/>
  <c r="B1360" i="36"/>
  <c r="D1359" i="36"/>
  <c r="C1359" i="36"/>
  <c r="B1359" i="36"/>
  <c r="D1358" i="36"/>
  <c r="C1358" i="36"/>
  <c r="B1358" i="36"/>
  <c r="D1357" i="36"/>
  <c r="C1357" i="36"/>
  <c r="B1357" i="36"/>
  <c r="D1356" i="36"/>
  <c r="C1356" i="36"/>
  <c r="B1356" i="36"/>
  <c r="D1355" i="36"/>
  <c r="C1355" i="36"/>
  <c r="B1355" i="36"/>
  <c r="D1354" i="36"/>
  <c r="C1354" i="36"/>
  <c r="B1354" i="36"/>
  <c r="D1353" i="36"/>
  <c r="C1353" i="36"/>
  <c r="B1353" i="36"/>
  <c r="D1352" i="36"/>
  <c r="C1352" i="36"/>
  <c r="B1352" i="36"/>
  <c r="D1351" i="36"/>
  <c r="C1351" i="36"/>
  <c r="B1351" i="36"/>
  <c r="D1350" i="36"/>
  <c r="C1350" i="36"/>
  <c r="B1350" i="36"/>
  <c r="D1349" i="36"/>
  <c r="C1349" i="36"/>
  <c r="B1349" i="36"/>
  <c r="D1348" i="36"/>
  <c r="C1348" i="36"/>
  <c r="B1348" i="36"/>
  <c r="D1347" i="36"/>
  <c r="C1347" i="36"/>
  <c r="B1347" i="36"/>
  <c r="D1346" i="36"/>
  <c r="C1346" i="36"/>
  <c r="B1346" i="36"/>
  <c r="D1345" i="36"/>
  <c r="C1345" i="36"/>
  <c r="B1345" i="36"/>
  <c r="D1344" i="36"/>
  <c r="C1344" i="36"/>
  <c r="B1344" i="36"/>
  <c r="D1343" i="36"/>
  <c r="C1343" i="36"/>
  <c r="B1343" i="36"/>
  <c r="D1342" i="36"/>
  <c r="C1342" i="36"/>
  <c r="B1342" i="36"/>
  <c r="D1341" i="36"/>
  <c r="C1341" i="36"/>
  <c r="B1341" i="36"/>
  <c r="D1340" i="36"/>
  <c r="C1340" i="36"/>
  <c r="B1340" i="36"/>
  <c r="D1339" i="36"/>
  <c r="C1339" i="36"/>
  <c r="B1339" i="36"/>
  <c r="D1338" i="36"/>
  <c r="C1338" i="36"/>
  <c r="B1338" i="36"/>
  <c r="D1337" i="36"/>
  <c r="C1337" i="36"/>
  <c r="B1337" i="36"/>
  <c r="D1336" i="36"/>
  <c r="C1336" i="36"/>
  <c r="B1336" i="36"/>
  <c r="D1335" i="36"/>
  <c r="C1335" i="36"/>
  <c r="B1335" i="36"/>
  <c r="D1334" i="36"/>
  <c r="C1334" i="36"/>
  <c r="B1334" i="36"/>
  <c r="D1333" i="36"/>
  <c r="C1333" i="36"/>
  <c r="B1333" i="36"/>
  <c r="D1332" i="36"/>
  <c r="C1332" i="36"/>
  <c r="B1332" i="36"/>
  <c r="D1331" i="36"/>
  <c r="C1331" i="36"/>
  <c r="B1331" i="36"/>
  <c r="D1330" i="36"/>
  <c r="C1330" i="36"/>
  <c r="B1330" i="36"/>
  <c r="D1329" i="36"/>
  <c r="C1329" i="36"/>
  <c r="B1329" i="36"/>
  <c r="D1328" i="36"/>
  <c r="C1328" i="36"/>
  <c r="B1328" i="36"/>
  <c r="D1327" i="36"/>
  <c r="C1327" i="36"/>
  <c r="B1327" i="36"/>
  <c r="D1326" i="36"/>
  <c r="C1326" i="36"/>
  <c r="B1326" i="36"/>
  <c r="D1325" i="36"/>
  <c r="C1325" i="36"/>
  <c r="B1325" i="36"/>
  <c r="D1324" i="36"/>
  <c r="C1324" i="36"/>
  <c r="B1324" i="36"/>
  <c r="D1323" i="36"/>
  <c r="C1323" i="36"/>
  <c r="B1323" i="36"/>
  <c r="D1322" i="36"/>
  <c r="C1322" i="36"/>
  <c r="B1322" i="36"/>
  <c r="D1321" i="36"/>
  <c r="C1321" i="36"/>
  <c r="B1321" i="36"/>
  <c r="D1320" i="36"/>
  <c r="C1320" i="36"/>
  <c r="B1320" i="36"/>
  <c r="D1319" i="36"/>
  <c r="C1319" i="36"/>
  <c r="B1319" i="36"/>
  <c r="D1318" i="36"/>
  <c r="C1318" i="36"/>
  <c r="B1318" i="36"/>
  <c r="D1317" i="36"/>
  <c r="C1317" i="36"/>
  <c r="B1317" i="36"/>
  <c r="D1316" i="36"/>
  <c r="C1316" i="36"/>
  <c r="B1316" i="36"/>
  <c r="D1315" i="36"/>
  <c r="C1315" i="36"/>
  <c r="B1315" i="36"/>
  <c r="D1314" i="36"/>
  <c r="C1314" i="36"/>
  <c r="B1314" i="36"/>
  <c r="D1313" i="36"/>
  <c r="C1313" i="36"/>
  <c r="B1313" i="36"/>
  <c r="D1312" i="36"/>
  <c r="C1312" i="36"/>
  <c r="B1312" i="36"/>
  <c r="D1311" i="36"/>
  <c r="C1311" i="36"/>
  <c r="B1311" i="36"/>
  <c r="D1310" i="36"/>
  <c r="C1310" i="36"/>
  <c r="B1310" i="36"/>
  <c r="D1309" i="36"/>
  <c r="C1309" i="36"/>
  <c r="B1309" i="36"/>
  <c r="D1308" i="36"/>
  <c r="C1308" i="36"/>
  <c r="B1308" i="36"/>
  <c r="D1307" i="36"/>
  <c r="C1307" i="36"/>
  <c r="B1307" i="36"/>
  <c r="D1306" i="36"/>
  <c r="C1306" i="36"/>
  <c r="B1306" i="36"/>
  <c r="D1305" i="36"/>
  <c r="C1305" i="36"/>
  <c r="B1305" i="36"/>
  <c r="D1304" i="36"/>
  <c r="C1304" i="36"/>
  <c r="B1304" i="36"/>
  <c r="D1303" i="36"/>
  <c r="C1303" i="36"/>
  <c r="B1303" i="36"/>
  <c r="D1302" i="36"/>
  <c r="C1302" i="36"/>
  <c r="B1302" i="36"/>
  <c r="D1301" i="36"/>
  <c r="C1301" i="36"/>
  <c r="B1301" i="36"/>
  <c r="D1300" i="36"/>
  <c r="C1300" i="36"/>
  <c r="B1300" i="36"/>
  <c r="D1299" i="36"/>
  <c r="C1299" i="36"/>
  <c r="B1299" i="36"/>
  <c r="D1298" i="36"/>
  <c r="C1298" i="36"/>
  <c r="B1298" i="36"/>
  <c r="D1297" i="36"/>
  <c r="C1297" i="36"/>
  <c r="B1297" i="36"/>
  <c r="D1296" i="36"/>
  <c r="C1296" i="36"/>
  <c r="B1296" i="36"/>
  <c r="D1295" i="36"/>
  <c r="C1295" i="36"/>
  <c r="B1295" i="36"/>
  <c r="D1294" i="36"/>
  <c r="C1294" i="36"/>
  <c r="B1294" i="36"/>
  <c r="D1293" i="36"/>
  <c r="C1293" i="36"/>
  <c r="B1293" i="36"/>
  <c r="D1292" i="36"/>
  <c r="C1292" i="36"/>
  <c r="B1292" i="36"/>
  <c r="D1291" i="36"/>
  <c r="C1291" i="36"/>
  <c r="B1291" i="36"/>
  <c r="D1290" i="36"/>
  <c r="C1290" i="36"/>
  <c r="B1290" i="36"/>
  <c r="D1289" i="36"/>
  <c r="C1289" i="36"/>
  <c r="B1289" i="36"/>
  <c r="D1288" i="36"/>
  <c r="C1288" i="36"/>
  <c r="B1288" i="36"/>
  <c r="D1287" i="36"/>
  <c r="C1287" i="36"/>
  <c r="B1287" i="36"/>
  <c r="D1286" i="36"/>
  <c r="C1286" i="36"/>
  <c r="B1286" i="36"/>
  <c r="D1285" i="36"/>
  <c r="C1285" i="36"/>
  <c r="B1285" i="36"/>
  <c r="D1284" i="36"/>
  <c r="C1284" i="36"/>
  <c r="B1284" i="36"/>
  <c r="D1283" i="36"/>
  <c r="C1283" i="36"/>
  <c r="B1283" i="36"/>
  <c r="D1282" i="36"/>
  <c r="C1282" i="36"/>
  <c r="B1282" i="36"/>
  <c r="D1281" i="36"/>
  <c r="C1281" i="36"/>
  <c r="B1281" i="36"/>
  <c r="D1280" i="36"/>
  <c r="C1280" i="36"/>
  <c r="B1280" i="36"/>
  <c r="D1279" i="36"/>
  <c r="C1279" i="36"/>
  <c r="B1279" i="36"/>
  <c r="D1278" i="36"/>
  <c r="C1278" i="36"/>
  <c r="B1278" i="36"/>
  <c r="D1277" i="36"/>
  <c r="C1277" i="36"/>
  <c r="B1277" i="36"/>
  <c r="D1276" i="36"/>
  <c r="C1276" i="36"/>
  <c r="B1276" i="36"/>
  <c r="D1275" i="36"/>
  <c r="C1275" i="36"/>
  <c r="B1275" i="36"/>
  <c r="D1274" i="36"/>
  <c r="C1274" i="36"/>
  <c r="B1274" i="36"/>
  <c r="D1273" i="36"/>
  <c r="C1273" i="36"/>
  <c r="B1273" i="36"/>
  <c r="D1272" i="36"/>
  <c r="C1272" i="36"/>
  <c r="B1272" i="36"/>
  <c r="D1271" i="36"/>
  <c r="C1271" i="36"/>
  <c r="B1271" i="36"/>
  <c r="D1270" i="36"/>
  <c r="C1270" i="36"/>
  <c r="B1270" i="36"/>
  <c r="D1269" i="36"/>
  <c r="C1269" i="36"/>
  <c r="B1269" i="36"/>
  <c r="D1268" i="36"/>
  <c r="C1268" i="36"/>
  <c r="B1268" i="36"/>
  <c r="D1267" i="36"/>
  <c r="C1267" i="36"/>
  <c r="B1267" i="36"/>
  <c r="D1266" i="36"/>
  <c r="C1266" i="36"/>
  <c r="B1266" i="36"/>
  <c r="D1265" i="36"/>
  <c r="C1265" i="36"/>
  <c r="B1265" i="36"/>
  <c r="D1264" i="36"/>
  <c r="C1264" i="36"/>
  <c r="B1264" i="36"/>
  <c r="D1263" i="36"/>
  <c r="C1263" i="36"/>
  <c r="B1263" i="36"/>
  <c r="D1262" i="36"/>
  <c r="C1262" i="36"/>
  <c r="B1262" i="36"/>
  <c r="D1261" i="36"/>
  <c r="C1261" i="36"/>
  <c r="B1261" i="36"/>
  <c r="D1260" i="36"/>
  <c r="C1260" i="36"/>
  <c r="B1260" i="36"/>
  <c r="D1259" i="36"/>
  <c r="C1259" i="36"/>
  <c r="B1259" i="36"/>
  <c r="D1258" i="36"/>
  <c r="C1258" i="36"/>
  <c r="B1258" i="36"/>
  <c r="D1257" i="36"/>
  <c r="C1257" i="36"/>
  <c r="B1257" i="36"/>
  <c r="D1256" i="36"/>
  <c r="C1256" i="36"/>
  <c r="B1256" i="36"/>
  <c r="D1255" i="36"/>
  <c r="C1255" i="36"/>
  <c r="B1255" i="36"/>
  <c r="D1254" i="36"/>
  <c r="C1254" i="36"/>
  <c r="B1254" i="36"/>
  <c r="D1253" i="36"/>
  <c r="C1253" i="36"/>
  <c r="B1253" i="36"/>
  <c r="D1252" i="36"/>
  <c r="C1252" i="36"/>
  <c r="B1252" i="36"/>
  <c r="D1251" i="36"/>
  <c r="C1251" i="36"/>
  <c r="B1251" i="36"/>
  <c r="D1250" i="36"/>
  <c r="C1250" i="36"/>
  <c r="B1250" i="36"/>
  <c r="D1249" i="36"/>
  <c r="C1249" i="36"/>
  <c r="B1249" i="36"/>
  <c r="D1248" i="36"/>
  <c r="C1248" i="36"/>
  <c r="B1248" i="36"/>
  <c r="D1247" i="36"/>
  <c r="C1247" i="36"/>
  <c r="B1247" i="36"/>
  <c r="D1246" i="36"/>
  <c r="C1246" i="36"/>
  <c r="B1246" i="36"/>
  <c r="D1245" i="36"/>
  <c r="C1245" i="36"/>
  <c r="B1245" i="36"/>
  <c r="D1244" i="36"/>
  <c r="C1244" i="36"/>
  <c r="B1244" i="36"/>
  <c r="D1243" i="36"/>
  <c r="C1243" i="36"/>
  <c r="B1243" i="36"/>
  <c r="D1242" i="36"/>
  <c r="C1242" i="36"/>
  <c r="B1242" i="36"/>
  <c r="D1241" i="36"/>
  <c r="C1241" i="36"/>
  <c r="B1241" i="36"/>
  <c r="D1240" i="36"/>
  <c r="C1240" i="36"/>
  <c r="B1240" i="36"/>
  <c r="D1239" i="36"/>
  <c r="C1239" i="36"/>
  <c r="B1239" i="36"/>
  <c r="D1238" i="36"/>
  <c r="C1238" i="36"/>
  <c r="B1238" i="36"/>
  <c r="D1237" i="36"/>
  <c r="C1237" i="36"/>
  <c r="B1237" i="36"/>
  <c r="D1236" i="36"/>
  <c r="C1236" i="36"/>
  <c r="B1236" i="36"/>
  <c r="D1235" i="36"/>
  <c r="C1235" i="36"/>
  <c r="B1235" i="36"/>
  <c r="D1234" i="36"/>
  <c r="C1234" i="36"/>
  <c r="B1234" i="36"/>
  <c r="D1233" i="36"/>
  <c r="C1233" i="36"/>
  <c r="B1233" i="36"/>
  <c r="D1232" i="36"/>
  <c r="C1232" i="36"/>
  <c r="B1232" i="36"/>
  <c r="D1231" i="36"/>
  <c r="C1231" i="36"/>
  <c r="B1231" i="36"/>
  <c r="D1230" i="36"/>
  <c r="C1230" i="36"/>
  <c r="B1230" i="36"/>
  <c r="D1229" i="36"/>
  <c r="C1229" i="36"/>
  <c r="B1229" i="36"/>
  <c r="D1228" i="36"/>
  <c r="C1228" i="36"/>
  <c r="B1228" i="36"/>
  <c r="D1227" i="36"/>
  <c r="C1227" i="36"/>
  <c r="B1227" i="36"/>
  <c r="D1226" i="36"/>
  <c r="C1226" i="36"/>
  <c r="B1226" i="36"/>
  <c r="D1225" i="36"/>
  <c r="C1225" i="36"/>
  <c r="B1225" i="36"/>
  <c r="D1224" i="36"/>
  <c r="C1224" i="36"/>
  <c r="B1224" i="36"/>
  <c r="D1223" i="36"/>
  <c r="C1223" i="36"/>
  <c r="B1223" i="36"/>
  <c r="D1222" i="36"/>
  <c r="C1222" i="36"/>
  <c r="B1222" i="36"/>
  <c r="D1221" i="36"/>
  <c r="C1221" i="36"/>
  <c r="B1221" i="36"/>
  <c r="D1220" i="36"/>
  <c r="C1220" i="36"/>
  <c r="B1220" i="36"/>
  <c r="D1219" i="36"/>
  <c r="C1219" i="36"/>
  <c r="B1219" i="36"/>
  <c r="D1218" i="36"/>
  <c r="C1218" i="36"/>
  <c r="B1218" i="36"/>
  <c r="D1217" i="36"/>
  <c r="C1217" i="36"/>
  <c r="B1217" i="36"/>
  <c r="D1216" i="36"/>
  <c r="C1216" i="36"/>
  <c r="B1216" i="36"/>
  <c r="D1215" i="36"/>
  <c r="C1215" i="36"/>
  <c r="B1215" i="36"/>
  <c r="D1214" i="36"/>
  <c r="C1214" i="36"/>
  <c r="B1214" i="36"/>
  <c r="D1213" i="36"/>
  <c r="C1213" i="36"/>
  <c r="B1213" i="36"/>
  <c r="D1212" i="36"/>
  <c r="C1212" i="36"/>
  <c r="B1212" i="36"/>
  <c r="D1211" i="36"/>
  <c r="C1211" i="36"/>
  <c r="B1211" i="36"/>
  <c r="D1210" i="36"/>
  <c r="C1210" i="36"/>
  <c r="B1210" i="36"/>
  <c r="D1209" i="36"/>
  <c r="C1209" i="36"/>
  <c r="B1209" i="36"/>
  <c r="D1208" i="36"/>
  <c r="C1208" i="36"/>
  <c r="B1208" i="36"/>
  <c r="D1207" i="36"/>
  <c r="C1207" i="36"/>
  <c r="B1207" i="36"/>
  <c r="D1206" i="36"/>
  <c r="C1206" i="36"/>
  <c r="B1206" i="36"/>
  <c r="D1205" i="36"/>
  <c r="C1205" i="36"/>
  <c r="B1205" i="36"/>
  <c r="D1204" i="36"/>
  <c r="C1204" i="36"/>
  <c r="B1204" i="36"/>
  <c r="D1203" i="36"/>
  <c r="C1203" i="36"/>
  <c r="B1203" i="36"/>
  <c r="D1202" i="36"/>
  <c r="C1202" i="36"/>
  <c r="B1202" i="36"/>
  <c r="D1201" i="36"/>
  <c r="C1201" i="36"/>
  <c r="B1201" i="36"/>
  <c r="D1200" i="36"/>
  <c r="C1200" i="36"/>
  <c r="B1200" i="36"/>
  <c r="D1199" i="36"/>
  <c r="C1199" i="36"/>
  <c r="B1199" i="36"/>
  <c r="D1198" i="36"/>
  <c r="C1198" i="36"/>
  <c r="B1198" i="36"/>
  <c r="D1197" i="36"/>
  <c r="C1197" i="36"/>
  <c r="B1197" i="36"/>
  <c r="D1196" i="36"/>
  <c r="C1196" i="36"/>
  <c r="B1196" i="36"/>
  <c r="D1195" i="36"/>
  <c r="C1195" i="36"/>
  <c r="B1195" i="36"/>
  <c r="D1194" i="36"/>
  <c r="C1194" i="36"/>
  <c r="B1194" i="36"/>
  <c r="D1193" i="36"/>
  <c r="C1193" i="36"/>
  <c r="B1193" i="36"/>
  <c r="D1192" i="36"/>
  <c r="C1192" i="36"/>
  <c r="B1192" i="36"/>
  <c r="D1191" i="36"/>
  <c r="C1191" i="36"/>
  <c r="B1191" i="36"/>
  <c r="D1190" i="36"/>
  <c r="C1190" i="36"/>
  <c r="B1190" i="36"/>
  <c r="D1189" i="36"/>
  <c r="C1189" i="36"/>
  <c r="B1189" i="36"/>
  <c r="D1188" i="36"/>
  <c r="C1188" i="36"/>
  <c r="B1188" i="36"/>
  <c r="D1187" i="36"/>
  <c r="C1187" i="36"/>
  <c r="B1187" i="36"/>
  <c r="D1186" i="36"/>
  <c r="C1186" i="36"/>
  <c r="B1186" i="36"/>
  <c r="D1185" i="36"/>
  <c r="C1185" i="36"/>
  <c r="B1185" i="36"/>
  <c r="D1184" i="36"/>
  <c r="C1184" i="36"/>
  <c r="B1184" i="36"/>
  <c r="D1183" i="36"/>
  <c r="C1183" i="36"/>
  <c r="B1183" i="36"/>
  <c r="D1182" i="36"/>
  <c r="C1182" i="36"/>
  <c r="B1182" i="36"/>
  <c r="D1181" i="36"/>
  <c r="C1181" i="36"/>
  <c r="B1181" i="36"/>
  <c r="D1180" i="36"/>
  <c r="C1180" i="36"/>
  <c r="B1180" i="36"/>
  <c r="D1179" i="36"/>
  <c r="C1179" i="36"/>
  <c r="B1179" i="36"/>
  <c r="D1178" i="36"/>
  <c r="C1178" i="36"/>
  <c r="B1178" i="36"/>
  <c r="D1177" i="36"/>
  <c r="C1177" i="36"/>
  <c r="B1177" i="36"/>
  <c r="D1176" i="36"/>
  <c r="C1176" i="36"/>
  <c r="B1176" i="36"/>
  <c r="D1175" i="36"/>
  <c r="C1175" i="36"/>
  <c r="B1175" i="36"/>
  <c r="D1174" i="36"/>
  <c r="C1174" i="36"/>
  <c r="B1174" i="36"/>
  <c r="D1173" i="36"/>
  <c r="C1173" i="36"/>
  <c r="B1173" i="36"/>
  <c r="D1172" i="36"/>
  <c r="C1172" i="36"/>
  <c r="B1172" i="36"/>
  <c r="D1171" i="36"/>
  <c r="C1171" i="36"/>
  <c r="B1171" i="36"/>
  <c r="D1170" i="36"/>
  <c r="C1170" i="36"/>
  <c r="B1170" i="36"/>
  <c r="D1169" i="36"/>
  <c r="C1169" i="36"/>
  <c r="B1169" i="36"/>
  <c r="D1168" i="36"/>
  <c r="C1168" i="36"/>
  <c r="B1168" i="36"/>
  <c r="D1167" i="36"/>
  <c r="C1167" i="36"/>
  <c r="B1167" i="36"/>
  <c r="D1166" i="36"/>
  <c r="C1166" i="36"/>
  <c r="B1166" i="36"/>
  <c r="D1165" i="36"/>
  <c r="C1165" i="36"/>
  <c r="B1165" i="36"/>
  <c r="D1164" i="36"/>
  <c r="C1164" i="36"/>
  <c r="B1164" i="36"/>
  <c r="D1163" i="36"/>
  <c r="C1163" i="36"/>
  <c r="B1163" i="36"/>
  <c r="D1162" i="36"/>
  <c r="C1162" i="36"/>
  <c r="B1162" i="36"/>
  <c r="D1161" i="36"/>
  <c r="C1161" i="36"/>
  <c r="B1161" i="36"/>
  <c r="D1160" i="36"/>
  <c r="C1160" i="36"/>
  <c r="B1160" i="36"/>
  <c r="D1159" i="36"/>
  <c r="C1159" i="36"/>
  <c r="B1159" i="36"/>
  <c r="D1158" i="36"/>
  <c r="C1158" i="36"/>
  <c r="B1158" i="36"/>
  <c r="D1157" i="36"/>
  <c r="C1157" i="36"/>
  <c r="B1157" i="36"/>
  <c r="D1156" i="36"/>
  <c r="C1156" i="36"/>
  <c r="B1156" i="36"/>
  <c r="D1155" i="36"/>
  <c r="C1155" i="36"/>
  <c r="B1155" i="36"/>
  <c r="D1154" i="36"/>
  <c r="C1154" i="36"/>
  <c r="B1154" i="36"/>
  <c r="D1153" i="36"/>
  <c r="C1153" i="36"/>
  <c r="B1153" i="36"/>
  <c r="D1152" i="36"/>
  <c r="C1152" i="36"/>
  <c r="B1152" i="36"/>
  <c r="D1147" i="36"/>
  <c r="C1147" i="36"/>
  <c r="B1147" i="36"/>
  <c r="D1146" i="36"/>
  <c r="C1146" i="36"/>
  <c r="B1146" i="36"/>
  <c r="D1144" i="36"/>
  <c r="C1144" i="36"/>
  <c r="B1144" i="36"/>
  <c r="D1143" i="36"/>
  <c r="C1143" i="36"/>
  <c r="B1143" i="36"/>
  <c r="D1142" i="36"/>
  <c r="C1142" i="36"/>
  <c r="B1142" i="36"/>
  <c r="D1141" i="36"/>
  <c r="C1141" i="36"/>
  <c r="B1141" i="36"/>
  <c r="D1140" i="36"/>
  <c r="C1140" i="36"/>
  <c r="B1140" i="36"/>
  <c r="D1139" i="36"/>
  <c r="C1139" i="36"/>
  <c r="B1139" i="36"/>
  <c r="D1138" i="36"/>
  <c r="C1138" i="36"/>
  <c r="B1138" i="36"/>
  <c r="D1137" i="36"/>
  <c r="C1137" i="36"/>
  <c r="B1137" i="36"/>
  <c r="D1136" i="36"/>
  <c r="C1136" i="36"/>
  <c r="B1136" i="36"/>
  <c r="D1135" i="36"/>
  <c r="C1135" i="36"/>
  <c r="B1135" i="36"/>
  <c r="D1134" i="36"/>
  <c r="C1134" i="36"/>
  <c r="B1134" i="36"/>
  <c r="D1133" i="36"/>
  <c r="C1133" i="36"/>
  <c r="B1133" i="36"/>
  <c r="D1132" i="36"/>
  <c r="C1132" i="36"/>
  <c r="B1132" i="36"/>
  <c r="D1131" i="36"/>
  <c r="C1131" i="36"/>
  <c r="B1131" i="36"/>
  <c r="D1130" i="36"/>
  <c r="C1130" i="36"/>
  <c r="B1130" i="36"/>
  <c r="D1129" i="36"/>
  <c r="C1129" i="36"/>
  <c r="B1129" i="36"/>
  <c r="D1128" i="36"/>
  <c r="C1128" i="36"/>
  <c r="B1128" i="36"/>
  <c r="D1127" i="36"/>
  <c r="C1127" i="36"/>
  <c r="B1127" i="36"/>
  <c r="D1126" i="36"/>
  <c r="C1126" i="36"/>
  <c r="B1126" i="36"/>
  <c r="D1125" i="36"/>
  <c r="C1125" i="36"/>
  <c r="B1125" i="36"/>
  <c r="D1124" i="36"/>
  <c r="C1124" i="36"/>
  <c r="B1124" i="36"/>
  <c r="D1123" i="36"/>
  <c r="C1123" i="36"/>
  <c r="B1123" i="36"/>
  <c r="D1122" i="36"/>
  <c r="C1122" i="36"/>
  <c r="B1122" i="36"/>
  <c r="D1121" i="36"/>
  <c r="C1121" i="36"/>
  <c r="B1121" i="36"/>
  <c r="D1120" i="36"/>
  <c r="C1120" i="36"/>
  <c r="B1120" i="36"/>
  <c r="D1119" i="36"/>
  <c r="C1119" i="36"/>
  <c r="B1119" i="36"/>
  <c r="D1118" i="36"/>
  <c r="C1118" i="36"/>
  <c r="B1118" i="36"/>
  <c r="D1117" i="36"/>
  <c r="C1117" i="36"/>
  <c r="B1117" i="36"/>
  <c r="D1116" i="36"/>
  <c r="C1116" i="36"/>
  <c r="B1116" i="36"/>
  <c r="D1115" i="36"/>
  <c r="C1115" i="36"/>
  <c r="B1115" i="36"/>
  <c r="D1114" i="36"/>
  <c r="C1114" i="36"/>
  <c r="B1114" i="36"/>
  <c r="D1113" i="36"/>
  <c r="C1113" i="36"/>
  <c r="B1113" i="36"/>
  <c r="D1112" i="36"/>
  <c r="C1112" i="36"/>
  <c r="B1112" i="36"/>
  <c r="D1111" i="36"/>
  <c r="C1111" i="36"/>
  <c r="B1111" i="36"/>
  <c r="D1110" i="36"/>
  <c r="C1110" i="36"/>
  <c r="B1110" i="36"/>
  <c r="D1109" i="36"/>
  <c r="C1109" i="36"/>
  <c r="B1109" i="36"/>
  <c r="D1108" i="36"/>
  <c r="C1108" i="36"/>
  <c r="B1108" i="36"/>
  <c r="D1107" i="36"/>
  <c r="C1107" i="36"/>
  <c r="B1107" i="36"/>
  <c r="D1106" i="36"/>
  <c r="C1106" i="36"/>
  <c r="B1106" i="36"/>
  <c r="D1105" i="36"/>
  <c r="C1105" i="36"/>
  <c r="B1105" i="36"/>
  <c r="D1104" i="36"/>
  <c r="C1104" i="36"/>
  <c r="B1104" i="36"/>
  <c r="D1103" i="36"/>
  <c r="C1103" i="36"/>
  <c r="B1103" i="36"/>
  <c r="D1102" i="36"/>
  <c r="C1102" i="36"/>
  <c r="B1102" i="36"/>
  <c r="D1101" i="36"/>
  <c r="C1101" i="36"/>
  <c r="B1101" i="36"/>
  <c r="D1100" i="36"/>
  <c r="C1100" i="36"/>
  <c r="B1100" i="36"/>
  <c r="D1099" i="36"/>
  <c r="C1099" i="36"/>
  <c r="B1099" i="36"/>
  <c r="D1098" i="36"/>
  <c r="C1098" i="36"/>
  <c r="B1098" i="36"/>
  <c r="D1097" i="36"/>
  <c r="C1097" i="36"/>
  <c r="B1097" i="36"/>
  <c r="D1096" i="36"/>
  <c r="C1096" i="36"/>
  <c r="B1096" i="36"/>
  <c r="D1095" i="36"/>
  <c r="C1095" i="36"/>
  <c r="B1095" i="36"/>
  <c r="D1094" i="36"/>
  <c r="C1094" i="36"/>
  <c r="B1094" i="36"/>
  <c r="D1093" i="36"/>
  <c r="C1093" i="36"/>
  <c r="B1093" i="36"/>
  <c r="D1092" i="36"/>
  <c r="C1092" i="36"/>
  <c r="B1092" i="36"/>
  <c r="D1091" i="36"/>
  <c r="C1091" i="36"/>
  <c r="B1091" i="36"/>
  <c r="D1090" i="36"/>
  <c r="C1090" i="36"/>
  <c r="B1090" i="36"/>
  <c r="D1089" i="36"/>
  <c r="C1089" i="36"/>
  <c r="B1089" i="36"/>
  <c r="D1088" i="36"/>
  <c r="C1088" i="36"/>
  <c r="B1088" i="36"/>
  <c r="D1087" i="36"/>
  <c r="C1087" i="36"/>
  <c r="B1087" i="36"/>
  <c r="D1086" i="36"/>
  <c r="C1086" i="36"/>
  <c r="B1086" i="36"/>
  <c r="D1085" i="36"/>
  <c r="C1085" i="36"/>
  <c r="B1085" i="36"/>
  <c r="D1084" i="36"/>
  <c r="C1084" i="36"/>
  <c r="B1084" i="36"/>
  <c r="D1083" i="36"/>
  <c r="C1083" i="36"/>
  <c r="B1083" i="36"/>
  <c r="D1082" i="36"/>
  <c r="C1082" i="36"/>
  <c r="B1082" i="36"/>
  <c r="D1081" i="36"/>
  <c r="C1081" i="36"/>
  <c r="B1081" i="36"/>
  <c r="D1080" i="36"/>
  <c r="C1080" i="36"/>
  <c r="B1080" i="36"/>
  <c r="D1079" i="36"/>
  <c r="C1079" i="36"/>
  <c r="B1079" i="36"/>
  <c r="D1078" i="36"/>
  <c r="C1078" i="36"/>
  <c r="B1078" i="36"/>
  <c r="D1077" i="36"/>
  <c r="C1077" i="36"/>
  <c r="B1077" i="36"/>
  <c r="D1076" i="36"/>
  <c r="C1076" i="36"/>
  <c r="B1076" i="36"/>
  <c r="D1075" i="36"/>
  <c r="C1075" i="36"/>
  <c r="B1075" i="36"/>
  <c r="D1074" i="36"/>
  <c r="C1074" i="36"/>
  <c r="B1074" i="36"/>
  <c r="D1073" i="36"/>
  <c r="C1073" i="36"/>
  <c r="B1073" i="36"/>
  <c r="D1072" i="36"/>
  <c r="C1072" i="36"/>
  <c r="B1072" i="36"/>
  <c r="D1071" i="36"/>
  <c r="C1071" i="36"/>
  <c r="B1071" i="36"/>
  <c r="D1070" i="36"/>
  <c r="C1070" i="36"/>
  <c r="B1070" i="36"/>
  <c r="D1069" i="36"/>
  <c r="C1069" i="36"/>
  <c r="B1069" i="36"/>
  <c r="D1068" i="36"/>
  <c r="C1068" i="36"/>
  <c r="B1068" i="36"/>
  <c r="D1067" i="36"/>
  <c r="C1067" i="36"/>
  <c r="B1067" i="36"/>
  <c r="D1066" i="36"/>
  <c r="C1066" i="36"/>
  <c r="B1066" i="36"/>
  <c r="D1065" i="36"/>
  <c r="C1065" i="36"/>
  <c r="B1065" i="36"/>
  <c r="D1064" i="36"/>
  <c r="C1064" i="36"/>
  <c r="B1064" i="36"/>
  <c r="D1063" i="36"/>
  <c r="C1063" i="36"/>
  <c r="B1063" i="36"/>
  <c r="D1062" i="36"/>
  <c r="C1062" i="36"/>
  <c r="B1062" i="36"/>
  <c r="D1061" i="36"/>
  <c r="C1061" i="36"/>
  <c r="B1061" i="36"/>
  <c r="D1060" i="36"/>
  <c r="C1060" i="36"/>
  <c r="B1060" i="36"/>
  <c r="D1059" i="36"/>
  <c r="C1059" i="36"/>
  <c r="B1059" i="36"/>
  <c r="D1058" i="36"/>
  <c r="C1058" i="36"/>
  <c r="B1058" i="36"/>
  <c r="D1057" i="36"/>
  <c r="C1057" i="36"/>
  <c r="B1057" i="36"/>
  <c r="D1056" i="36"/>
  <c r="C1056" i="36"/>
  <c r="B1056" i="36"/>
  <c r="D1055" i="36"/>
  <c r="C1055" i="36"/>
  <c r="B1055" i="36"/>
  <c r="D1054" i="36"/>
  <c r="C1054" i="36"/>
  <c r="B1054" i="36"/>
  <c r="D1053" i="36"/>
  <c r="C1053" i="36"/>
  <c r="B1053" i="36"/>
  <c r="D1052" i="36"/>
  <c r="C1052" i="36"/>
  <c r="B1052" i="36"/>
  <c r="D1051" i="36"/>
  <c r="C1051" i="36"/>
  <c r="B1051" i="36"/>
  <c r="D1050" i="36"/>
  <c r="C1050" i="36"/>
  <c r="B1050" i="36"/>
  <c r="D1049" i="36"/>
  <c r="C1049" i="36"/>
  <c r="B1049" i="36"/>
  <c r="D1048" i="36"/>
  <c r="C1048" i="36"/>
  <c r="B1048" i="36"/>
  <c r="D1047" i="36"/>
  <c r="C1047" i="36"/>
  <c r="B1047" i="36"/>
  <c r="D1046" i="36"/>
  <c r="C1046" i="36"/>
  <c r="B1046" i="36"/>
  <c r="D1045" i="36"/>
  <c r="C1045" i="36"/>
  <c r="B1045" i="36"/>
  <c r="D1044" i="36"/>
  <c r="C1044" i="36"/>
  <c r="B1044" i="36"/>
  <c r="D1043" i="36"/>
  <c r="C1043" i="36"/>
  <c r="B1043" i="36"/>
  <c r="D1042" i="36"/>
  <c r="C1042" i="36"/>
  <c r="B1042" i="36"/>
  <c r="D1041" i="36"/>
  <c r="C1041" i="36"/>
  <c r="B1041" i="36"/>
  <c r="D1040" i="36"/>
  <c r="C1040" i="36"/>
  <c r="B1040" i="36"/>
  <c r="D1039" i="36"/>
  <c r="C1039" i="36"/>
  <c r="B1039" i="36"/>
  <c r="D1038" i="36"/>
  <c r="C1038" i="36"/>
  <c r="B1038" i="36"/>
  <c r="D1037" i="36"/>
  <c r="C1037" i="36"/>
  <c r="B1037" i="36"/>
  <c r="D1036" i="36"/>
  <c r="C1036" i="36"/>
  <c r="B1036" i="36"/>
  <c r="D1035" i="36"/>
  <c r="C1035" i="36"/>
  <c r="B1035" i="36"/>
  <c r="D1034" i="36"/>
  <c r="C1034" i="36"/>
  <c r="B1034" i="36"/>
  <c r="D1033" i="36"/>
  <c r="C1033" i="36"/>
  <c r="B1033" i="36"/>
  <c r="D1032" i="36"/>
  <c r="C1032" i="36"/>
  <c r="B1032" i="36"/>
  <c r="D1031" i="36"/>
  <c r="C1031" i="36"/>
  <c r="B1031" i="36"/>
  <c r="D1030" i="36"/>
  <c r="C1030" i="36"/>
  <c r="B1030" i="36"/>
  <c r="D1029" i="36"/>
  <c r="C1029" i="36"/>
  <c r="B1029" i="36"/>
  <c r="D1028" i="36"/>
  <c r="C1028" i="36"/>
  <c r="B1028" i="36"/>
  <c r="D1027" i="36"/>
  <c r="C1027" i="36"/>
  <c r="B1027" i="36"/>
  <c r="D1026" i="36"/>
  <c r="C1026" i="36"/>
  <c r="B1026" i="36"/>
  <c r="D1025" i="36"/>
  <c r="C1025" i="36"/>
  <c r="B1025" i="36"/>
  <c r="D1024" i="36"/>
  <c r="C1024" i="36"/>
  <c r="B1024" i="36"/>
  <c r="D1023" i="36"/>
  <c r="C1023" i="36"/>
  <c r="B1023" i="36"/>
  <c r="D1022" i="36"/>
  <c r="C1022" i="36"/>
  <c r="B1022" i="36"/>
  <c r="D1021" i="36"/>
  <c r="C1021" i="36"/>
  <c r="B1021" i="36"/>
  <c r="D1020" i="36"/>
  <c r="C1020" i="36"/>
  <c r="B1020" i="36"/>
  <c r="D1019" i="36"/>
  <c r="C1019" i="36"/>
  <c r="B1019" i="36"/>
  <c r="D1018" i="36"/>
  <c r="C1018" i="36"/>
  <c r="B1018" i="36"/>
  <c r="D1017" i="36"/>
  <c r="C1017" i="36"/>
  <c r="B1017" i="36"/>
  <c r="D1016" i="36"/>
  <c r="C1016" i="36"/>
  <c r="B1016" i="36"/>
  <c r="D1015" i="36"/>
  <c r="C1015" i="36"/>
  <c r="B1015" i="36"/>
  <c r="D1014" i="36"/>
  <c r="C1014" i="36"/>
  <c r="B1014" i="36"/>
  <c r="D1013" i="36"/>
  <c r="C1013" i="36"/>
  <c r="B1013" i="36"/>
  <c r="D1012" i="36"/>
  <c r="C1012" i="36"/>
  <c r="B1012" i="36"/>
  <c r="D1011" i="36"/>
  <c r="C1011" i="36"/>
  <c r="B1011" i="36"/>
  <c r="D1010" i="36"/>
  <c r="C1010" i="36"/>
  <c r="B1010" i="36"/>
  <c r="D1009" i="36"/>
  <c r="C1009" i="36"/>
  <c r="B1009" i="36"/>
  <c r="D1008" i="36"/>
  <c r="C1008" i="36"/>
  <c r="B1008" i="36"/>
  <c r="D1007" i="36"/>
  <c r="C1007" i="36"/>
  <c r="B1007" i="36"/>
  <c r="D1006" i="36"/>
  <c r="C1006" i="36"/>
  <c r="B1006" i="36"/>
  <c r="D1005" i="36"/>
  <c r="C1005" i="36"/>
  <c r="B1005" i="36"/>
  <c r="D1004" i="36"/>
  <c r="C1004" i="36"/>
  <c r="B1004" i="36"/>
  <c r="D1003" i="36"/>
  <c r="C1003" i="36"/>
  <c r="B1003" i="36"/>
  <c r="D1002" i="36"/>
  <c r="C1002" i="36"/>
  <c r="B1002" i="36"/>
  <c r="D1001" i="36"/>
  <c r="C1001" i="36"/>
  <c r="B1001" i="36"/>
  <c r="D1000" i="36"/>
  <c r="C1000" i="36"/>
  <c r="B1000" i="36"/>
  <c r="D999" i="36"/>
  <c r="C999" i="36"/>
  <c r="B999" i="36"/>
  <c r="D998" i="36"/>
  <c r="C998" i="36"/>
  <c r="B998" i="36"/>
  <c r="D997" i="36"/>
  <c r="C997" i="36"/>
  <c r="B997" i="36"/>
  <c r="D996" i="36"/>
  <c r="C996" i="36"/>
  <c r="B996" i="36"/>
  <c r="D995" i="36"/>
  <c r="C995" i="36"/>
  <c r="B995" i="36"/>
  <c r="D994" i="36"/>
  <c r="C994" i="36"/>
  <c r="B994" i="36"/>
  <c r="D993" i="36"/>
  <c r="C993" i="36"/>
  <c r="B993" i="36"/>
  <c r="D992" i="36"/>
  <c r="C992" i="36"/>
  <c r="B992" i="36"/>
  <c r="D991" i="36"/>
  <c r="C991" i="36"/>
  <c r="B991" i="36"/>
  <c r="D990" i="36"/>
  <c r="C990" i="36"/>
  <c r="B990" i="36"/>
  <c r="D989" i="36"/>
  <c r="C989" i="36"/>
  <c r="B989" i="36"/>
  <c r="D988" i="36"/>
  <c r="C988" i="36"/>
  <c r="B988" i="36"/>
  <c r="D987" i="36"/>
  <c r="C987" i="36"/>
  <c r="B987" i="36"/>
  <c r="D986" i="36"/>
  <c r="C986" i="36"/>
  <c r="B986" i="36"/>
  <c r="D985" i="36"/>
  <c r="C985" i="36"/>
  <c r="B985" i="36"/>
  <c r="D984" i="36"/>
  <c r="C984" i="36"/>
  <c r="B984" i="36"/>
  <c r="D983" i="36"/>
  <c r="C983" i="36"/>
  <c r="B983" i="36"/>
  <c r="D982" i="36"/>
  <c r="C982" i="36"/>
  <c r="B982" i="36"/>
  <c r="D981" i="36"/>
  <c r="C981" i="36"/>
  <c r="B981" i="36"/>
  <c r="D980" i="36"/>
  <c r="C980" i="36"/>
  <c r="B980" i="36"/>
  <c r="D979" i="36"/>
  <c r="C979" i="36"/>
  <c r="B979" i="36"/>
  <c r="D978" i="36"/>
  <c r="C978" i="36"/>
  <c r="B978" i="36"/>
  <c r="D977" i="36"/>
  <c r="C977" i="36"/>
  <c r="B977" i="36"/>
  <c r="D976" i="36"/>
  <c r="C976" i="36"/>
  <c r="B976" i="36"/>
  <c r="D975" i="36"/>
  <c r="C975" i="36"/>
  <c r="B975" i="36"/>
  <c r="D974" i="36"/>
  <c r="C974" i="36"/>
  <c r="B974" i="36"/>
  <c r="D973" i="36"/>
  <c r="C973" i="36"/>
  <c r="B973" i="36"/>
  <c r="D972" i="36"/>
  <c r="C972" i="36"/>
  <c r="B972" i="36"/>
  <c r="D971" i="36"/>
  <c r="C971" i="36"/>
  <c r="B971" i="36"/>
  <c r="D970" i="36"/>
  <c r="C970" i="36"/>
  <c r="B970" i="36"/>
  <c r="D969" i="36"/>
  <c r="C969" i="36"/>
  <c r="B969" i="36"/>
  <c r="D968" i="36"/>
  <c r="C968" i="36"/>
  <c r="B968" i="36"/>
  <c r="D967" i="36"/>
  <c r="C967" i="36"/>
  <c r="B967" i="36"/>
  <c r="D966" i="36"/>
  <c r="C966" i="36"/>
  <c r="B966" i="36"/>
  <c r="D965" i="36"/>
  <c r="C965" i="36"/>
  <c r="B965" i="36"/>
  <c r="D964" i="36"/>
  <c r="C964" i="36"/>
  <c r="B964" i="36"/>
  <c r="D963" i="36"/>
  <c r="C963" i="36"/>
  <c r="B963" i="36"/>
  <c r="D962" i="36"/>
  <c r="C962" i="36"/>
  <c r="B962" i="36"/>
  <c r="D961" i="36"/>
  <c r="C961" i="36"/>
  <c r="B961" i="36"/>
  <c r="D960" i="36"/>
  <c r="C960" i="36"/>
  <c r="B960" i="36"/>
  <c r="D959" i="36"/>
  <c r="C959" i="36"/>
  <c r="B959" i="36"/>
  <c r="D958" i="36"/>
  <c r="C958" i="36"/>
  <c r="B958" i="36"/>
  <c r="D957" i="36"/>
  <c r="C957" i="36"/>
  <c r="B957" i="36"/>
  <c r="D956" i="36"/>
  <c r="C956" i="36"/>
  <c r="B956" i="36"/>
  <c r="D955" i="36"/>
  <c r="C955" i="36"/>
  <c r="B955" i="36"/>
  <c r="D954" i="36"/>
  <c r="C954" i="36"/>
  <c r="B954" i="36"/>
  <c r="D953" i="36"/>
  <c r="C953" i="36"/>
  <c r="B953" i="36"/>
  <c r="D952" i="36"/>
  <c r="C952" i="36"/>
  <c r="B952" i="36"/>
  <c r="D951" i="36"/>
  <c r="C951" i="36"/>
  <c r="B951" i="36"/>
  <c r="D950" i="36"/>
  <c r="C950" i="36"/>
  <c r="B950" i="36"/>
  <c r="D949" i="36"/>
  <c r="C949" i="36"/>
  <c r="B949" i="36"/>
  <c r="D948" i="36"/>
  <c r="C948" i="36"/>
  <c r="B948" i="36"/>
  <c r="D947" i="36"/>
  <c r="C947" i="36"/>
  <c r="B947" i="36"/>
  <c r="D946" i="36"/>
  <c r="C946" i="36"/>
  <c r="B946" i="36"/>
  <c r="D945" i="36"/>
  <c r="C945" i="36"/>
  <c r="B945" i="36"/>
  <c r="D944" i="36"/>
  <c r="C944" i="36"/>
  <c r="B944" i="36"/>
  <c r="D943" i="36"/>
  <c r="C943" i="36"/>
  <c r="B943" i="36"/>
  <c r="D942" i="36"/>
  <c r="C942" i="36"/>
  <c r="B942" i="36"/>
  <c r="D941" i="36"/>
  <c r="C941" i="36"/>
  <c r="B941" i="36"/>
  <c r="D940" i="36"/>
  <c r="C940" i="36"/>
  <c r="B940" i="36"/>
  <c r="D939" i="36"/>
  <c r="C939" i="36"/>
  <c r="B939" i="36"/>
  <c r="D938" i="36"/>
  <c r="C938" i="36"/>
  <c r="B938" i="36"/>
  <c r="D937" i="36"/>
  <c r="C937" i="36"/>
  <c r="B937" i="36"/>
  <c r="D936" i="36"/>
  <c r="C936" i="36"/>
  <c r="B936" i="36"/>
  <c r="D935" i="36"/>
  <c r="C935" i="36"/>
  <c r="B935" i="36"/>
  <c r="D934" i="36"/>
  <c r="C934" i="36"/>
  <c r="B934" i="36"/>
  <c r="D933" i="36"/>
  <c r="C933" i="36"/>
  <c r="B933" i="36"/>
  <c r="D932" i="36"/>
  <c r="C932" i="36"/>
  <c r="B932" i="36"/>
  <c r="D931" i="36"/>
  <c r="C931" i="36"/>
  <c r="B931" i="36"/>
  <c r="D930" i="36"/>
  <c r="C930" i="36"/>
  <c r="B930" i="36"/>
  <c r="D929" i="36"/>
  <c r="C929" i="36"/>
  <c r="B929" i="36"/>
  <c r="D928" i="36"/>
  <c r="C928" i="36"/>
  <c r="B928" i="36"/>
  <c r="D927" i="36"/>
  <c r="C927" i="36"/>
  <c r="B927" i="36"/>
  <c r="D926" i="36"/>
  <c r="C926" i="36"/>
  <c r="B926" i="36"/>
  <c r="D925" i="36"/>
  <c r="C925" i="36"/>
  <c r="B925" i="36"/>
  <c r="D924" i="36"/>
  <c r="C924" i="36"/>
  <c r="B924" i="36"/>
  <c r="D923" i="36"/>
  <c r="C923" i="36"/>
  <c r="B923" i="36"/>
  <c r="D922" i="36"/>
  <c r="C922" i="36"/>
  <c r="B922" i="36"/>
  <c r="D921" i="36"/>
  <c r="C921" i="36"/>
  <c r="B921" i="36"/>
  <c r="D920" i="36"/>
  <c r="C920" i="36"/>
  <c r="B920" i="36"/>
  <c r="D919" i="36"/>
  <c r="C919" i="36"/>
  <c r="B919" i="36"/>
  <c r="D918" i="36"/>
  <c r="C918" i="36"/>
  <c r="B918" i="36"/>
  <c r="D917" i="36"/>
  <c r="C917" i="36"/>
  <c r="B917" i="36"/>
  <c r="D916" i="36"/>
  <c r="C916" i="36"/>
  <c r="B916" i="36"/>
  <c r="D915" i="36"/>
  <c r="C915" i="36"/>
  <c r="B915" i="36"/>
  <c r="D914" i="36"/>
  <c r="C914" i="36"/>
  <c r="B914" i="36"/>
  <c r="D913" i="36"/>
  <c r="C913" i="36"/>
  <c r="B913" i="36"/>
  <c r="D912" i="36"/>
  <c r="C912" i="36"/>
  <c r="B912" i="36"/>
  <c r="D911" i="36"/>
  <c r="C911" i="36"/>
  <c r="B911" i="36"/>
  <c r="D910" i="36"/>
  <c r="C910" i="36"/>
  <c r="B910" i="36"/>
  <c r="D909" i="36"/>
  <c r="C909" i="36"/>
  <c r="B909" i="36"/>
  <c r="D908" i="36"/>
  <c r="C908" i="36"/>
  <c r="B908" i="36"/>
  <c r="D907" i="36"/>
  <c r="C907" i="36"/>
  <c r="B907" i="36"/>
  <c r="D906" i="36"/>
  <c r="C906" i="36"/>
  <c r="B906" i="36"/>
  <c r="D905" i="36"/>
  <c r="C905" i="36"/>
  <c r="B905" i="36"/>
  <c r="D904" i="36"/>
  <c r="C904" i="36"/>
  <c r="B904" i="36"/>
  <c r="D903" i="36"/>
  <c r="C903" i="36"/>
  <c r="B903" i="36"/>
  <c r="D902" i="36"/>
  <c r="C902" i="36"/>
  <c r="B902" i="36"/>
  <c r="D901" i="36"/>
  <c r="C901" i="36"/>
  <c r="B901" i="36"/>
  <c r="D900" i="36"/>
  <c r="C900" i="36"/>
  <c r="B900" i="36"/>
  <c r="D899" i="36"/>
  <c r="C899" i="36"/>
  <c r="B899" i="36"/>
  <c r="D898" i="36"/>
  <c r="C898" i="36"/>
  <c r="B898" i="36"/>
  <c r="D897" i="36"/>
  <c r="C897" i="36"/>
  <c r="B897" i="36"/>
  <c r="D896" i="36"/>
  <c r="C896" i="36"/>
  <c r="B896" i="36"/>
  <c r="D895" i="36"/>
  <c r="C895" i="36"/>
  <c r="B895" i="36"/>
  <c r="D894" i="36"/>
  <c r="C894" i="36"/>
  <c r="B894" i="36"/>
  <c r="D893" i="36"/>
  <c r="C893" i="36"/>
  <c r="B893" i="36"/>
  <c r="D892" i="36"/>
  <c r="C892" i="36"/>
  <c r="B892" i="36"/>
  <c r="D891" i="36"/>
  <c r="C891" i="36"/>
  <c r="B891" i="36"/>
  <c r="D890" i="36"/>
  <c r="C890" i="36"/>
  <c r="B890" i="36"/>
  <c r="D889" i="36"/>
  <c r="C889" i="36"/>
  <c r="B889" i="36"/>
  <c r="D888" i="36"/>
  <c r="C888" i="36"/>
  <c r="B888" i="36"/>
  <c r="D887" i="36"/>
  <c r="C887" i="36"/>
  <c r="B887" i="36"/>
  <c r="D886" i="36"/>
  <c r="C886" i="36"/>
  <c r="B886" i="36"/>
  <c r="D885" i="36"/>
  <c r="C885" i="36"/>
  <c r="B885" i="36"/>
  <c r="D884" i="36"/>
  <c r="C884" i="36"/>
  <c r="B884" i="36"/>
  <c r="D883" i="36"/>
  <c r="C883" i="36"/>
  <c r="B883" i="36"/>
  <c r="D882" i="36"/>
  <c r="C882" i="36"/>
  <c r="B882" i="36"/>
  <c r="D881" i="36"/>
  <c r="C881" i="36"/>
  <c r="B881" i="36"/>
  <c r="D880" i="36"/>
  <c r="C880" i="36"/>
  <c r="B880" i="36"/>
  <c r="D879" i="36"/>
  <c r="C879" i="36"/>
  <c r="B879" i="36"/>
  <c r="D878" i="36"/>
  <c r="C878" i="36"/>
  <c r="B878" i="36"/>
  <c r="D877" i="36"/>
  <c r="C877" i="36"/>
  <c r="B877" i="36"/>
  <c r="D876" i="36"/>
  <c r="C876" i="36"/>
  <c r="B876" i="36"/>
  <c r="D875" i="36"/>
  <c r="C875" i="36"/>
  <c r="B875" i="36"/>
  <c r="D872" i="36"/>
  <c r="C872" i="36"/>
  <c r="B872" i="36"/>
  <c r="D871" i="36"/>
  <c r="C871" i="36"/>
  <c r="B871" i="36"/>
  <c r="D870" i="36"/>
  <c r="C870" i="36"/>
  <c r="B870" i="36"/>
  <c r="D869" i="36"/>
  <c r="C869" i="36"/>
  <c r="B869" i="36"/>
  <c r="D868" i="36"/>
  <c r="C868" i="36"/>
  <c r="B868" i="36"/>
  <c r="D867" i="36"/>
  <c r="C867" i="36"/>
  <c r="B867" i="36"/>
  <c r="D866" i="36"/>
  <c r="C866" i="36"/>
  <c r="B866" i="36"/>
  <c r="D865" i="36"/>
  <c r="C865" i="36"/>
  <c r="B865" i="36"/>
  <c r="D864" i="36"/>
  <c r="C864" i="36"/>
  <c r="B864" i="36"/>
  <c r="D863" i="36"/>
  <c r="C863" i="36"/>
  <c r="B863" i="36"/>
  <c r="D862" i="36"/>
  <c r="C862" i="36"/>
  <c r="B862" i="36"/>
  <c r="D861" i="36"/>
  <c r="C861" i="36"/>
  <c r="B861" i="36"/>
  <c r="D860" i="36"/>
  <c r="C860" i="36"/>
  <c r="B860" i="36"/>
  <c r="D859" i="36"/>
  <c r="C859" i="36"/>
  <c r="B859" i="36"/>
  <c r="D858" i="36"/>
  <c r="C858" i="36"/>
  <c r="B858" i="36"/>
  <c r="D857" i="36"/>
  <c r="C857" i="36"/>
  <c r="B857" i="36"/>
  <c r="D856" i="36"/>
  <c r="C856" i="36"/>
  <c r="B856" i="36"/>
  <c r="D855" i="36"/>
  <c r="C855" i="36"/>
  <c r="B855" i="36"/>
  <c r="D854" i="36"/>
  <c r="C854" i="36"/>
  <c r="B854" i="36"/>
  <c r="D853" i="36"/>
  <c r="C853" i="36"/>
  <c r="B853" i="36"/>
  <c r="D852" i="36"/>
  <c r="C852" i="36"/>
  <c r="B852" i="36"/>
  <c r="D851" i="36"/>
  <c r="C851" i="36"/>
  <c r="B851" i="36"/>
  <c r="D850" i="36"/>
  <c r="C850" i="36"/>
  <c r="B850" i="36"/>
  <c r="D849" i="36"/>
  <c r="C849" i="36"/>
  <c r="B849" i="36"/>
  <c r="D848" i="36"/>
  <c r="C848" i="36"/>
  <c r="B848" i="36"/>
  <c r="D847" i="36"/>
  <c r="C847" i="36"/>
  <c r="B847" i="36"/>
  <c r="D846" i="36"/>
  <c r="C846" i="36"/>
  <c r="B846" i="36"/>
  <c r="D845" i="36"/>
  <c r="C845" i="36"/>
  <c r="B845" i="36"/>
  <c r="D844" i="36"/>
  <c r="C844" i="36"/>
  <c r="B844" i="36"/>
  <c r="D843" i="36"/>
  <c r="C843" i="36"/>
  <c r="B843" i="36"/>
  <c r="D842" i="36"/>
  <c r="C842" i="36"/>
  <c r="B842" i="36"/>
  <c r="D841" i="36"/>
  <c r="C841" i="36"/>
  <c r="B841" i="36"/>
  <c r="D840" i="36"/>
  <c r="C840" i="36"/>
  <c r="B840" i="36"/>
  <c r="D839" i="36"/>
  <c r="C839" i="36"/>
  <c r="B839" i="36"/>
  <c r="D838" i="36"/>
  <c r="C838" i="36"/>
  <c r="B838" i="36"/>
  <c r="D837" i="36"/>
  <c r="C837" i="36"/>
  <c r="B837" i="36"/>
  <c r="D836" i="36"/>
  <c r="C836" i="36"/>
  <c r="B836" i="36"/>
  <c r="D835" i="36"/>
  <c r="C835" i="36"/>
  <c r="B835" i="36"/>
  <c r="D834" i="36"/>
  <c r="C834" i="36"/>
  <c r="B834" i="36"/>
  <c r="D833" i="36"/>
  <c r="C833" i="36"/>
  <c r="B833" i="36"/>
  <c r="D832" i="36"/>
  <c r="C832" i="36"/>
  <c r="B832" i="36"/>
  <c r="D831" i="36"/>
  <c r="C831" i="36"/>
  <c r="B831" i="36"/>
  <c r="D830" i="36"/>
  <c r="C830" i="36"/>
  <c r="B830" i="36"/>
  <c r="D829" i="36"/>
  <c r="C829" i="36"/>
  <c r="B829" i="36"/>
  <c r="D828" i="36"/>
  <c r="C828" i="36"/>
  <c r="B828" i="36"/>
  <c r="D827" i="36"/>
  <c r="C827" i="36"/>
  <c r="B827" i="36"/>
  <c r="D826" i="36"/>
  <c r="C826" i="36"/>
  <c r="B826" i="36"/>
  <c r="D825" i="36"/>
  <c r="C825" i="36"/>
  <c r="B825" i="36"/>
  <c r="D824" i="36"/>
  <c r="C824" i="36"/>
  <c r="B824" i="36"/>
  <c r="D823" i="36"/>
  <c r="C823" i="36"/>
  <c r="B823" i="36"/>
  <c r="D822" i="36"/>
  <c r="C822" i="36"/>
  <c r="B822" i="36"/>
  <c r="D821" i="36"/>
  <c r="C821" i="36"/>
  <c r="B821" i="36"/>
  <c r="D820" i="36"/>
  <c r="C820" i="36"/>
  <c r="B820" i="36"/>
  <c r="D819" i="36"/>
  <c r="C819" i="36"/>
  <c r="B819" i="36"/>
  <c r="D818" i="36"/>
  <c r="C818" i="36"/>
  <c r="B818" i="36"/>
  <c r="D817" i="36"/>
  <c r="C817" i="36"/>
  <c r="B817" i="36"/>
  <c r="D816" i="36"/>
  <c r="C816" i="36"/>
  <c r="B816" i="36"/>
  <c r="D815" i="36"/>
  <c r="C815" i="36"/>
  <c r="B815" i="36"/>
  <c r="D814" i="36"/>
  <c r="C814" i="36"/>
  <c r="B814" i="36"/>
  <c r="D813" i="36"/>
  <c r="C813" i="36"/>
  <c r="B813" i="36"/>
  <c r="D812" i="36"/>
  <c r="C812" i="36"/>
  <c r="B812" i="36"/>
  <c r="D811" i="36"/>
  <c r="C811" i="36"/>
  <c r="B811" i="36"/>
  <c r="D810" i="36"/>
  <c r="C810" i="36"/>
  <c r="B810" i="36"/>
  <c r="D809" i="36"/>
  <c r="C809" i="36"/>
  <c r="B809" i="36"/>
  <c r="D808" i="36"/>
  <c r="C808" i="36"/>
  <c r="B808" i="36"/>
  <c r="D807" i="36"/>
  <c r="C807" i="36"/>
  <c r="B807" i="36"/>
  <c r="D806" i="36"/>
  <c r="C806" i="36"/>
  <c r="B806" i="36"/>
  <c r="D805" i="36"/>
  <c r="C805" i="36"/>
  <c r="B805" i="36"/>
  <c r="D804" i="36"/>
  <c r="C804" i="36"/>
  <c r="B804" i="36"/>
  <c r="D803" i="36"/>
  <c r="C803" i="36"/>
  <c r="B803" i="36"/>
  <c r="D802" i="36"/>
  <c r="C802" i="36"/>
  <c r="B802" i="36"/>
  <c r="D801" i="36"/>
  <c r="C801" i="36"/>
  <c r="B801" i="36"/>
  <c r="D800" i="36"/>
  <c r="C800" i="36"/>
  <c r="B800" i="36"/>
  <c r="D799" i="36"/>
  <c r="C799" i="36"/>
  <c r="B799" i="36"/>
  <c r="D798" i="36"/>
  <c r="C798" i="36"/>
  <c r="B798" i="36"/>
  <c r="D797" i="36"/>
  <c r="C797" i="36"/>
  <c r="B797" i="36"/>
  <c r="D796" i="36"/>
  <c r="C796" i="36"/>
  <c r="B796" i="36"/>
  <c r="D795" i="36"/>
  <c r="C795" i="36"/>
  <c r="B795" i="36"/>
  <c r="D794" i="36"/>
  <c r="C794" i="36"/>
  <c r="B794" i="36"/>
  <c r="D790" i="36"/>
  <c r="C790" i="36"/>
  <c r="B790" i="36"/>
  <c r="D786" i="36"/>
  <c r="C786" i="36"/>
  <c r="B786" i="36"/>
  <c r="D785" i="36"/>
  <c r="C785" i="36"/>
  <c r="B785" i="36"/>
  <c r="D779" i="36"/>
  <c r="C779" i="36"/>
  <c r="B779" i="36"/>
  <c r="D759" i="36"/>
  <c r="C759" i="36"/>
  <c r="B759" i="36"/>
  <c r="D757" i="36"/>
  <c r="C757" i="36"/>
  <c r="B757" i="36"/>
  <c r="D756" i="36"/>
  <c r="C756" i="36"/>
  <c r="B756" i="36"/>
  <c r="D755" i="36"/>
  <c r="C755" i="36"/>
  <c r="B755" i="36"/>
  <c r="D754" i="36"/>
  <c r="C754" i="36"/>
  <c r="B754" i="36"/>
  <c r="D781" i="36"/>
  <c r="C781" i="36"/>
  <c r="B781" i="36"/>
  <c r="D753" i="36"/>
  <c r="C753" i="36"/>
  <c r="B753" i="36"/>
  <c r="D751" i="36"/>
  <c r="C751" i="36"/>
  <c r="B751" i="36"/>
  <c r="D750" i="36"/>
  <c r="C750" i="36"/>
  <c r="B750" i="36"/>
  <c r="D749" i="36"/>
  <c r="C749" i="36"/>
  <c r="B749" i="36"/>
  <c r="D644" i="36"/>
  <c r="C644" i="36"/>
  <c r="B644" i="36"/>
  <c r="D639" i="36"/>
  <c r="C639" i="36"/>
  <c r="B639" i="36"/>
  <c r="D622" i="36"/>
  <c r="C622" i="36"/>
  <c r="B622" i="36"/>
  <c r="D621" i="36"/>
  <c r="C621" i="36"/>
  <c r="B621" i="36"/>
  <c r="D613" i="36"/>
  <c r="C613" i="36"/>
  <c r="B613" i="36"/>
  <c r="D612" i="36"/>
  <c r="C612" i="36"/>
  <c r="B612" i="36"/>
  <c r="D611" i="36"/>
  <c r="C611" i="36"/>
  <c r="B611" i="36"/>
  <c r="D593" i="36"/>
  <c r="C593" i="36"/>
  <c r="B593" i="36"/>
  <c r="D589" i="36"/>
  <c r="C589" i="36"/>
  <c r="B589" i="36"/>
  <c r="D588" i="36"/>
  <c r="C588" i="36"/>
  <c r="B588" i="36"/>
  <c r="D587" i="36"/>
  <c r="C587" i="36"/>
  <c r="B587" i="36"/>
  <c r="D586" i="36"/>
  <c r="C586" i="36"/>
  <c r="B586" i="36"/>
  <c r="D585" i="36"/>
  <c r="C585" i="36"/>
  <c r="B585" i="36"/>
  <c r="D584" i="36"/>
  <c r="C584" i="36"/>
  <c r="B584" i="36"/>
  <c r="D583" i="36"/>
  <c r="C583" i="36"/>
  <c r="B583" i="36"/>
  <c r="D580" i="36"/>
  <c r="C580" i="36"/>
  <c r="B580" i="36"/>
  <c r="D579" i="36"/>
  <c r="C579" i="36"/>
  <c r="B579" i="36"/>
  <c r="D569" i="36"/>
  <c r="C569" i="36"/>
  <c r="B569" i="36"/>
  <c r="D568" i="36"/>
  <c r="C568" i="36"/>
  <c r="B568" i="36"/>
  <c r="D567" i="36"/>
  <c r="C567" i="36"/>
  <c r="B567" i="36"/>
  <c r="D566" i="36"/>
  <c r="C566" i="36"/>
  <c r="B566" i="36"/>
  <c r="D563" i="36"/>
  <c r="C563" i="36"/>
  <c r="B563" i="36"/>
  <c r="D559" i="36"/>
  <c r="C559" i="36"/>
  <c r="B559" i="36"/>
  <c r="D558" i="36"/>
  <c r="C558" i="36"/>
  <c r="B558" i="36"/>
  <c r="D557" i="36"/>
  <c r="C557" i="36"/>
  <c r="B557" i="36"/>
  <c r="D556" i="36"/>
  <c r="C556" i="36"/>
  <c r="B556" i="36"/>
  <c r="D555" i="36"/>
  <c r="C555" i="36"/>
  <c r="B555" i="36"/>
  <c r="D534" i="36"/>
  <c r="C534" i="36"/>
  <c r="B534" i="36"/>
  <c r="D533" i="36"/>
  <c r="C533" i="36"/>
  <c r="B533" i="36"/>
  <c r="D532" i="36"/>
  <c r="C532" i="36"/>
  <c r="B532" i="36"/>
  <c r="D520" i="36"/>
  <c r="C520" i="36"/>
  <c r="B520" i="36"/>
  <c r="D519" i="36"/>
  <c r="C519" i="36"/>
  <c r="B519" i="36"/>
  <c r="D518" i="36"/>
  <c r="C518" i="36"/>
  <c r="B518" i="36"/>
  <c r="D517" i="36"/>
  <c r="C517" i="36"/>
  <c r="B517" i="36"/>
  <c r="D509" i="36"/>
  <c r="C509" i="36"/>
  <c r="B509" i="36"/>
  <c r="D506" i="36"/>
  <c r="C506" i="36"/>
  <c r="B506" i="36"/>
  <c r="D508" i="36"/>
  <c r="C508" i="36"/>
  <c r="B508" i="36"/>
  <c r="D502" i="36"/>
  <c r="C502" i="36"/>
  <c r="B502" i="36"/>
  <c r="D501" i="36"/>
  <c r="C501" i="36"/>
  <c r="B501" i="36"/>
  <c r="D500" i="36"/>
  <c r="C500" i="36"/>
  <c r="B500" i="36"/>
  <c r="D499" i="36"/>
  <c r="C499" i="36"/>
  <c r="B499" i="36"/>
  <c r="D498" i="36"/>
  <c r="C498" i="36"/>
  <c r="B498" i="36"/>
  <c r="D497" i="36"/>
  <c r="C497" i="36"/>
  <c r="B497" i="36"/>
  <c r="D496" i="36"/>
  <c r="C496" i="36"/>
  <c r="B496" i="36"/>
  <c r="D492" i="36"/>
  <c r="C492" i="36"/>
  <c r="B492" i="36"/>
  <c r="D491" i="36"/>
  <c r="C491" i="36"/>
  <c r="B491" i="36"/>
  <c r="D490" i="36"/>
  <c r="C490" i="36"/>
  <c r="B490" i="36"/>
  <c r="D488" i="36"/>
  <c r="C488" i="36"/>
  <c r="B488" i="36"/>
  <c r="D482" i="36"/>
  <c r="C482" i="36"/>
  <c r="B482" i="36"/>
  <c r="D465" i="36"/>
  <c r="C465" i="36"/>
  <c r="B465" i="36"/>
  <c r="D619" i="36"/>
  <c r="C619" i="36"/>
  <c r="B619" i="36"/>
  <c r="D618" i="36"/>
  <c r="C618" i="36"/>
  <c r="B618" i="36"/>
  <c r="D617" i="36"/>
  <c r="C617" i="36"/>
  <c r="B617" i="36"/>
  <c r="D616" i="36"/>
  <c r="C616" i="36"/>
  <c r="B616" i="36"/>
  <c r="D614" i="36"/>
  <c r="C614" i="36"/>
  <c r="B614" i="36"/>
  <c r="D562" i="36"/>
  <c r="C562" i="36"/>
  <c r="B562" i="36"/>
  <c r="D561" i="36"/>
  <c r="C561" i="36"/>
  <c r="B561" i="36"/>
  <c r="D560" i="36"/>
  <c r="C560" i="36"/>
  <c r="B560" i="36"/>
  <c r="D495" i="36"/>
  <c r="C495" i="36"/>
  <c r="B495" i="36"/>
  <c r="D494" i="36"/>
  <c r="C494" i="36"/>
  <c r="B494" i="36"/>
  <c r="D493" i="36"/>
  <c r="C493" i="36"/>
  <c r="B493" i="36"/>
  <c r="D485" i="36"/>
  <c r="C485" i="36"/>
  <c r="B485" i="36"/>
  <c r="D484" i="36"/>
  <c r="C484" i="36"/>
  <c r="B484" i="36"/>
  <c r="D483" i="36"/>
  <c r="C483" i="36"/>
  <c r="B483" i="36"/>
  <c r="D793" i="36"/>
  <c r="C793" i="36"/>
  <c r="B793" i="36"/>
  <c r="D792" i="36"/>
  <c r="C792" i="36"/>
  <c r="B792" i="36"/>
  <c r="D791" i="36"/>
  <c r="C791" i="36"/>
  <c r="B791" i="36"/>
  <c r="D572" i="36"/>
  <c r="C572" i="36"/>
  <c r="B572" i="36"/>
  <c r="D571" i="36"/>
  <c r="C571" i="36"/>
  <c r="B571" i="36"/>
  <c r="D578" i="36"/>
  <c r="C578" i="36"/>
  <c r="B578" i="36"/>
  <c r="D577" i="36"/>
  <c r="C577" i="36"/>
  <c r="B577" i="36"/>
  <c r="D576" i="36"/>
  <c r="C576" i="36"/>
  <c r="B576" i="36"/>
  <c r="D573" i="36"/>
  <c r="C573" i="36"/>
  <c r="B573" i="36"/>
  <c r="D575" i="36"/>
  <c r="C575" i="36"/>
  <c r="B575" i="36"/>
  <c r="D574" i="36"/>
  <c r="C574" i="36"/>
  <c r="B574" i="36"/>
  <c r="D515" i="36"/>
  <c r="C515" i="36"/>
  <c r="B515" i="36"/>
  <c r="D514" i="36"/>
  <c r="C514" i="36"/>
  <c r="B514" i="36"/>
  <c r="D513" i="36"/>
  <c r="C513" i="36"/>
  <c r="B513" i="36"/>
  <c r="D516" i="36"/>
  <c r="C516" i="36"/>
  <c r="B516" i="36"/>
  <c r="D512" i="36"/>
  <c r="C512" i="36"/>
  <c r="B512" i="36"/>
  <c r="D511" i="36"/>
  <c r="C511" i="36"/>
  <c r="B511" i="36"/>
  <c r="D531" i="36"/>
  <c r="C531" i="36"/>
  <c r="B531" i="36"/>
  <c r="D530" i="36"/>
  <c r="C530" i="36"/>
  <c r="B530" i="36"/>
  <c r="D529" i="36"/>
  <c r="C529" i="36"/>
  <c r="B529" i="36"/>
  <c r="D528" i="36"/>
  <c r="C528" i="36"/>
  <c r="B528" i="36"/>
  <c r="D527" i="36"/>
  <c r="C527" i="36"/>
  <c r="B527" i="36"/>
  <c r="D526" i="36"/>
  <c r="C526" i="36"/>
  <c r="B526" i="36"/>
  <c r="D525" i="36"/>
  <c r="C525" i="36"/>
  <c r="B525" i="36"/>
  <c r="D524" i="36"/>
  <c r="C524" i="36"/>
  <c r="B524" i="36"/>
  <c r="D523" i="36"/>
  <c r="C523" i="36"/>
  <c r="B523" i="36"/>
  <c r="D522" i="36"/>
  <c r="C522" i="36"/>
  <c r="B522" i="36"/>
  <c r="D521" i="36"/>
  <c r="C521" i="36"/>
  <c r="B521" i="36"/>
  <c r="D624" i="36"/>
  <c r="C624" i="36"/>
  <c r="B624" i="36"/>
  <c r="D623" i="36"/>
  <c r="C623" i="36"/>
  <c r="B623" i="36"/>
  <c r="D638" i="36"/>
  <c r="C638" i="36"/>
  <c r="B638" i="36"/>
  <c r="D637" i="36"/>
  <c r="C637" i="36"/>
  <c r="B637" i="36"/>
  <c r="D636" i="36"/>
  <c r="C636" i="36"/>
  <c r="B636" i="36"/>
  <c r="D635" i="36"/>
  <c r="C635" i="36"/>
  <c r="B635" i="36"/>
  <c r="D626" i="36"/>
  <c r="C626" i="36"/>
  <c r="B626" i="36"/>
  <c r="D634" i="36"/>
  <c r="C634" i="36"/>
  <c r="B634" i="36"/>
  <c r="D633" i="36"/>
  <c r="C633" i="36"/>
  <c r="B633" i="36"/>
  <c r="D632" i="36"/>
  <c r="C632" i="36"/>
  <c r="B632" i="36"/>
  <c r="D631" i="36"/>
  <c r="C631" i="36"/>
  <c r="B631" i="36"/>
  <c r="D630" i="36"/>
  <c r="C630" i="36"/>
  <c r="B630" i="36"/>
  <c r="D629" i="36"/>
  <c r="C629" i="36"/>
  <c r="B629" i="36"/>
  <c r="D628" i="36"/>
  <c r="C628" i="36"/>
  <c r="B628" i="36"/>
  <c r="D627" i="36"/>
  <c r="C627" i="36"/>
  <c r="B627" i="36"/>
  <c r="D625" i="36"/>
  <c r="C625" i="36"/>
  <c r="B625" i="36"/>
  <c r="D770" i="36"/>
  <c r="C770" i="36"/>
  <c r="B770" i="36"/>
  <c r="D769" i="36"/>
  <c r="C769" i="36"/>
  <c r="B769" i="36"/>
  <c r="D767" i="36"/>
  <c r="C767" i="36"/>
  <c r="B767" i="36"/>
  <c r="D766" i="36"/>
  <c r="C766" i="36"/>
  <c r="B766" i="36"/>
  <c r="D765" i="36"/>
  <c r="C765" i="36"/>
  <c r="B765" i="36"/>
  <c r="D768" i="36"/>
  <c r="C768" i="36"/>
  <c r="B768" i="36"/>
  <c r="D764" i="36"/>
  <c r="C764" i="36"/>
  <c r="B764" i="36"/>
  <c r="D761" i="36"/>
  <c r="C761" i="36"/>
  <c r="B761" i="36"/>
  <c r="D760" i="36"/>
  <c r="C760" i="36"/>
  <c r="B760" i="36"/>
  <c r="D763" i="36"/>
  <c r="C763" i="36"/>
  <c r="B763" i="36"/>
  <c r="D762" i="36"/>
  <c r="C762" i="36"/>
  <c r="B762" i="36"/>
  <c r="D723" i="36"/>
  <c r="C723" i="36"/>
  <c r="B723" i="36"/>
  <c r="D704" i="36"/>
  <c r="C704" i="36"/>
  <c r="B704" i="36"/>
  <c r="D703" i="36"/>
  <c r="C703" i="36"/>
  <c r="B703" i="36"/>
  <c r="D702" i="36"/>
  <c r="C702" i="36"/>
  <c r="B702" i="36"/>
  <c r="D701" i="36"/>
  <c r="C701" i="36"/>
  <c r="B701" i="36"/>
  <c r="D700" i="36"/>
  <c r="C700" i="36"/>
  <c r="B700" i="36"/>
  <c r="D699" i="36"/>
  <c r="C699" i="36"/>
  <c r="B699" i="36"/>
  <c r="D698" i="36"/>
  <c r="C698" i="36"/>
  <c r="B698" i="36"/>
  <c r="D697" i="36"/>
  <c r="C697" i="36"/>
  <c r="B697" i="36"/>
  <c r="D696" i="36"/>
  <c r="C696" i="36"/>
  <c r="B696" i="36"/>
  <c r="D694" i="36"/>
  <c r="C694" i="36"/>
  <c r="B694" i="36"/>
  <c r="D693" i="36"/>
  <c r="C693" i="36"/>
  <c r="B693" i="36"/>
  <c r="D692" i="36"/>
  <c r="C692" i="36"/>
  <c r="B692" i="36"/>
  <c r="D713" i="36"/>
  <c r="C713" i="36"/>
  <c r="B713" i="36"/>
  <c r="D712" i="36"/>
  <c r="C712" i="36"/>
  <c r="B712" i="36"/>
  <c r="D721" i="36"/>
  <c r="C721" i="36"/>
  <c r="B721" i="36"/>
  <c r="D720" i="36"/>
  <c r="C720" i="36"/>
  <c r="B720" i="36"/>
  <c r="D715" i="36"/>
  <c r="C715" i="36"/>
  <c r="B715" i="36"/>
  <c r="D719" i="36"/>
  <c r="C719" i="36"/>
  <c r="B719" i="36"/>
  <c r="D691" i="36"/>
  <c r="C691" i="36"/>
  <c r="B691" i="36"/>
  <c r="D690" i="36"/>
  <c r="C690" i="36"/>
  <c r="B690" i="36"/>
  <c r="D689" i="36"/>
  <c r="C689" i="36"/>
  <c r="B689" i="36"/>
  <c r="D718" i="36"/>
  <c r="C718" i="36"/>
  <c r="B718" i="36"/>
  <c r="D688" i="36"/>
  <c r="C688" i="36"/>
  <c r="B688" i="36"/>
  <c r="D717" i="36"/>
  <c r="C717" i="36"/>
  <c r="B717" i="36"/>
  <c r="D686" i="36"/>
  <c r="C686" i="36"/>
  <c r="B686" i="36"/>
  <c r="D685" i="36"/>
  <c r="C685" i="36"/>
  <c r="B685" i="36"/>
  <c r="D684" i="36"/>
  <c r="C684" i="36"/>
  <c r="B684" i="36"/>
  <c r="D683" i="36"/>
  <c r="C683" i="36"/>
  <c r="B683" i="36"/>
  <c r="D682" i="36"/>
  <c r="C682" i="36"/>
  <c r="B682" i="36"/>
  <c r="D681" i="36"/>
  <c r="C681" i="36"/>
  <c r="B681" i="36"/>
  <c r="D680" i="36"/>
  <c r="C680" i="36"/>
  <c r="B680" i="36"/>
  <c r="D679" i="36"/>
  <c r="C679" i="36"/>
  <c r="B679" i="36"/>
  <c r="D678" i="36"/>
  <c r="C678" i="36"/>
  <c r="B678" i="36"/>
  <c r="D677" i="36"/>
  <c r="C677" i="36"/>
  <c r="B677" i="36"/>
  <c r="D714" i="36"/>
  <c r="C714" i="36"/>
  <c r="B714" i="36"/>
  <c r="D676" i="36"/>
  <c r="C676" i="36"/>
  <c r="B676" i="36"/>
  <c r="D675" i="36"/>
  <c r="C675" i="36"/>
  <c r="B675" i="36"/>
  <c r="D674" i="36"/>
  <c r="C674" i="36"/>
  <c r="B674" i="36"/>
  <c r="D673" i="36"/>
  <c r="C673" i="36"/>
  <c r="B673" i="36"/>
  <c r="D672" i="36"/>
  <c r="C672" i="36"/>
  <c r="B672" i="36"/>
  <c r="D671" i="36"/>
  <c r="C671" i="36"/>
  <c r="B671" i="36"/>
  <c r="D670" i="36"/>
  <c r="C670" i="36"/>
  <c r="B670" i="36"/>
  <c r="D669" i="36"/>
  <c r="C669" i="36"/>
  <c r="B669" i="36"/>
  <c r="D668" i="36"/>
  <c r="C668" i="36"/>
  <c r="B668" i="36"/>
  <c r="D667" i="36"/>
  <c r="C667" i="36"/>
  <c r="B667" i="36"/>
  <c r="D666" i="36"/>
  <c r="C666" i="36"/>
  <c r="B666" i="36"/>
  <c r="D665" i="36"/>
  <c r="C665" i="36"/>
  <c r="B665" i="36"/>
  <c r="D664" i="36"/>
  <c r="C664" i="36"/>
  <c r="B664" i="36"/>
  <c r="D663" i="36"/>
  <c r="C663" i="36"/>
  <c r="B663" i="36"/>
  <c r="D662" i="36"/>
  <c r="C662" i="36"/>
  <c r="B662" i="36"/>
  <c r="D661" i="36"/>
  <c r="C661" i="36"/>
  <c r="B661" i="36"/>
  <c r="D660" i="36"/>
  <c r="C660" i="36"/>
  <c r="B660" i="36"/>
  <c r="D657" i="36"/>
  <c r="C657" i="36"/>
  <c r="B657" i="36"/>
  <c r="D659" i="36"/>
  <c r="C659" i="36"/>
  <c r="B659" i="36"/>
  <c r="D658" i="36"/>
  <c r="C658" i="36"/>
  <c r="B658" i="36"/>
  <c r="D656" i="36"/>
  <c r="C656" i="36"/>
  <c r="B656" i="36"/>
  <c r="D655" i="36"/>
  <c r="C655" i="36"/>
  <c r="B655" i="36"/>
  <c r="D716" i="36"/>
  <c r="C716" i="36"/>
  <c r="B716" i="36"/>
  <c r="D654" i="36"/>
  <c r="C654" i="36"/>
  <c r="B654" i="36"/>
  <c r="D653" i="36"/>
  <c r="C653" i="36"/>
  <c r="B653" i="36"/>
  <c r="D652" i="36"/>
  <c r="C652" i="36"/>
  <c r="B652" i="36"/>
  <c r="D651" i="36"/>
  <c r="C651" i="36"/>
  <c r="B651" i="36"/>
  <c r="D650" i="36"/>
  <c r="C650" i="36"/>
  <c r="B650" i="36"/>
  <c r="D649" i="36"/>
  <c r="C649" i="36"/>
  <c r="B649" i="36"/>
  <c r="D648" i="36"/>
  <c r="C648" i="36"/>
  <c r="B648" i="36"/>
  <c r="D647" i="36"/>
  <c r="C647" i="36"/>
  <c r="B647" i="36"/>
  <c r="D646" i="36"/>
  <c r="C646" i="36"/>
  <c r="B646" i="36"/>
  <c r="D711" i="36"/>
  <c r="C711" i="36"/>
  <c r="B711" i="36"/>
  <c r="D710" i="36"/>
  <c r="C710" i="36"/>
  <c r="B710" i="36"/>
  <c r="D709" i="36"/>
  <c r="C709" i="36"/>
  <c r="B709" i="36"/>
  <c r="D708" i="36"/>
  <c r="C708" i="36"/>
  <c r="B708" i="36"/>
  <c r="D707" i="36"/>
  <c r="C707" i="36"/>
  <c r="B707" i="36"/>
  <c r="D706" i="36"/>
  <c r="C706" i="36"/>
  <c r="B706" i="36"/>
  <c r="D705" i="36"/>
  <c r="C705" i="36"/>
  <c r="B705" i="36"/>
  <c r="D695" i="36"/>
  <c r="C695" i="36"/>
  <c r="B695" i="36"/>
  <c r="D645" i="36"/>
  <c r="C645" i="36"/>
  <c r="B645" i="36"/>
  <c r="D748" i="36"/>
  <c r="C748" i="36"/>
  <c r="B748" i="36"/>
  <c r="D733" i="36"/>
  <c r="C733" i="36"/>
  <c r="B733" i="36"/>
  <c r="D732" i="36"/>
  <c r="C732" i="36"/>
  <c r="B732" i="36"/>
  <c r="D731" i="36"/>
  <c r="C731" i="36"/>
  <c r="B731" i="36"/>
  <c r="D730" i="36"/>
  <c r="C730" i="36"/>
  <c r="B730" i="36"/>
  <c r="D729" i="36"/>
  <c r="C729" i="36"/>
  <c r="B729" i="36"/>
  <c r="D728" i="36"/>
  <c r="C728" i="36"/>
  <c r="B728" i="36"/>
  <c r="D727" i="36"/>
  <c r="C727" i="36"/>
  <c r="B727" i="36"/>
  <c r="D746" i="36"/>
  <c r="C746" i="36"/>
  <c r="B746" i="36"/>
  <c r="D726" i="36"/>
  <c r="C726" i="36"/>
  <c r="B726" i="36"/>
  <c r="D725" i="36"/>
  <c r="C725" i="36"/>
  <c r="B725" i="36"/>
  <c r="D724" i="36"/>
  <c r="C724" i="36"/>
  <c r="B724" i="36"/>
  <c r="D744" i="36"/>
  <c r="C744" i="36"/>
  <c r="B744" i="36"/>
  <c r="D743" i="36"/>
  <c r="C743" i="36"/>
  <c r="B743" i="36"/>
  <c r="D742" i="36"/>
  <c r="C742" i="36"/>
  <c r="B742" i="36"/>
  <c r="D745" i="36"/>
  <c r="C745" i="36"/>
  <c r="B745" i="36"/>
  <c r="D741" i="36"/>
  <c r="C741" i="36"/>
  <c r="B741" i="36"/>
  <c r="D740" i="36"/>
  <c r="C740" i="36"/>
  <c r="B740" i="36"/>
  <c r="D739" i="36"/>
  <c r="C739" i="36"/>
  <c r="B739" i="36"/>
  <c r="D738" i="36"/>
  <c r="C738" i="36"/>
  <c r="B738" i="36"/>
  <c r="D737" i="36"/>
  <c r="C737" i="36"/>
  <c r="B737" i="36"/>
  <c r="D736" i="36"/>
  <c r="C736" i="36"/>
  <c r="B736" i="36"/>
  <c r="D551" i="36"/>
  <c r="C551" i="36"/>
  <c r="B551" i="36"/>
  <c r="D550" i="36"/>
  <c r="C550" i="36"/>
  <c r="B550" i="36"/>
  <c r="D549" i="36"/>
  <c r="C549" i="36"/>
  <c r="B549" i="36"/>
  <c r="D548" i="36"/>
  <c r="C548" i="36"/>
  <c r="B548" i="36"/>
  <c r="D547" i="36"/>
  <c r="C547" i="36"/>
  <c r="B547" i="36"/>
  <c r="D546" i="36"/>
  <c r="C546" i="36"/>
  <c r="B546" i="36"/>
  <c r="D545" i="36"/>
  <c r="C545" i="36"/>
  <c r="B545" i="36"/>
  <c r="D544" i="36"/>
  <c r="C544" i="36"/>
  <c r="B544" i="36"/>
  <c r="D543" i="36"/>
  <c r="C543" i="36"/>
  <c r="B543" i="36"/>
  <c r="D542" i="36"/>
  <c r="C542" i="36"/>
  <c r="B542" i="36"/>
  <c r="D541" i="36"/>
  <c r="C541" i="36"/>
  <c r="B541" i="36"/>
  <c r="D540" i="36"/>
  <c r="C540" i="36"/>
  <c r="B540" i="36"/>
  <c r="D539" i="36"/>
  <c r="C539" i="36"/>
  <c r="B539" i="36"/>
  <c r="D538" i="36"/>
  <c r="C538" i="36"/>
  <c r="B538" i="36"/>
  <c r="D537" i="36"/>
  <c r="C537" i="36"/>
  <c r="B537" i="36"/>
  <c r="D536" i="36"/>
  <c r="C536" i="36"/>
  <c r="B536" i="36"/>
  <c r="D535" i="36"/>
  <c r="C535" i="36"/>
  <c r="B535" i="36"/>
  <c r="D480" i="36"/>
  <c r="C480" i="36"/>
  <c r="B480" i="36"/>
  <c r="D479" i="36"/>
  <c r="C479" i="36"/>
  <c r="B479" i="36"/>
  <c r="D478" i="36"/>
  <c r="C478" i="36"/>
  <c r="B478" i="36"/>
  <c r="D477" i="36"/>
  <c r="C477" i="36"/>
  <c r="B477" i="36"/>
  <c r="D476" i="36"/>
  <c r="C476" i="36"/>
  <c r="B476" i="36"/>
  <c r="D475" i="36"/>
  <c r="C475" i="36"/>
  <c r="B475" i="36"/>
  <c r="D474" i="36"/>
  <c r="C474" i="36"/>
  <c r="B474" i="36"/>
  <c r="D473" i="36"/>
  <c r="C473" i="36"/>
  <c r="B473" i="36"/>
  <c r="D472" i="36"/>
  <c r="C472" i="36"/>
  <c r="B472" i="36"/>
  <c r="D469" i="36"/>
  <c r="C469" i="36"/>
  <c r="B469" i="36"/>
  <c r="D468" i="36"/>
  <c r="C468" i="36"/>
  <c r="B468" i="36"/>
  <c r="D467" i="36"/>
  <c r="C467" i="36"/>
  <c r="B467" i="36"/>
  <c r="D722" i="36"/>
  <c r="C722" i="36"/>
  <c r="B722" i="36"/>
  <c r="D789" i="36"/>
  <c r="C789" i="36"/>
  <c r="B789" i="36"/>
  <c r="D788" i="36"/>
  <c r="C788" i="36"/>
  <c r="B788" i="36"/>
  <c r="D787" i="36"/>
  <c r="C787" i="36"/>
  <c r="B787" i="36"/>
  <c r="D784" i="36"/>
  <c r="C784" i="36"/>
  <c r="B784" i="36"/>
  <c r="D783" i="36"/>
  <c r="C783" i="36"/>
  <c r="B783" i="36"/>
  <c r="D782" i="36"/>
  <c r="C782" i="36"/>
  <c r="B782" i="36"/>
  <c r="D780" i="36"/>
  <c r="C780" i="36"/>
  <c r="B780" i="36"/>
  <c r="D778" i="36"/>
  <c r="C778" i="36"/>
  <c r="B778" i="36"/>
  <c r="D777" i="36"/>
  <c r="C777" i="36"/>
  <c r="B777" i="36"/>
  <c r="D776" i="36"/>
  <c r="C776" i="36"/>
  <c r="B776" i="36"/>
  <c r="D775" i="36"/>
  <c r="C775" i="36"/>
  <c r="B775" i="36"/>
  <c r="D774" i="36"/>
  <c r="C774" i="36"/>
  <c r="B774" i="36"/>
  <c r="D773" i="36"/>
  <c r="C773" i="36"/>
  <c r="B773" i="36"/>
  <c r="D772" i="36"/>
  <c r="C772" i="36"/>
  <c r="B772" i="36"/>
  <c r="D771" i="36"/>
  <c r="C771" i="36"/>
  <c r="B771" i="36"/>
  <c r="D758" i="36"/>
  <c r="C758" i="36"/>
  <c r="B758" i="36"/>
  <c r="D752" i="36"/>
  <c r="C752" i="36"/>
  <c r="B752" i="36"/>
  <c r="D643" i="36"/>
  <c r="C643" i="36"/>
  <c r="B643" i="36"/>
  <c r="D642" i="36"/>
  <c r="C642" i="36"/>
  <c r="B642" i="36"/>
  <c r="D641" i="36"/>
  <c r="C641" i="36"/>
  <c r="B641" i="36"/>
  <c r="D640" i="36"/>
  <c r="C640" i="36"/>
  <c r="B640" i="36"/>
  <c r="D620" i="36"/>
  <c r="C620" i="36"/>
  <c r="B620" i="36"/>
  <c r="D610" i="36"/>
  <c r="C610" i="36"/>
  <c r="B610" i="36"/>
  <c r="D609" i="36"/>
  <c r="C609" i="36"/>
  <c r="B609" i="36"/>
  <c r="D608" i="36"/>
  <c r="C608" i="36"/>
  <c r="B608" i="36"/>
  <c r="D607" i="36"/>
  <c r="C607" i="36"/>
  <c r="B607" i="36"/>
  <c r="D606" i="36"/>
  <c r="C606" i="36"/>
  <c r="B606" i="36"/>
  <c r="D605" i="36"/>
  <c r="C605" i="36"/>
  <c r="B605" i="36"/>
  <c r="D604" i="36"/>
  <c r="C604" i="36"/>
  <c r="B604" i="36"/>
  <c r="D603" i="36"/>
  <c r="C603" i="36"/>
  <c r="B603" i="36"/>
  <c r="D602" i="36"/>
  <c r="C602" i="36"/>
  <c r="B602" i="36"/>
  <c r="D601" i="36"/>
  <c r="C601" i="36"/>
  <c r="B601" i="36"/>
  <c r="D600" i="36"/>
  <c r="C600" i="36"/>
  <c r="B600" i="36"/>
  <c r="D599" i="36"/>
  <c r="C599" i="36"/>
  <c r="B599" i="36"/>
  <c r="D598" i="36"/>
  <c r="C598" i="36"/>
  <c r="B598" i="36"/>
  <c r="D597" i="36"/>
  <c r="C597" i="36"/>
  <c r="B597" i="36"/>
  <c r="D596" i="36"/>
  <c r="C596" i="36"/>
  <c r="B596" i="36"/>
  <c r="D595" i="36"/>
  <c r="C595" i="36"/>
  <c r="B595" i="36"/>
  <c r="D594" i="36"/>
  <c r="C594" i="36"/>
  <c r="B594" i="36"/>
  <c r="D592" i="36"/>
  <c r="C592" i="36"/>
  <c r="B592" i="36"/>
  <c r="D591" i="36"/>
  <c r="C591" i="36"/>
  <c r="B591" i="36"/>
  <c r="D590" i="36"/>
  <c r="C590" i="36"/>
  <c r="B590" i="36"/>
  <c r="D582" i="36"/>
  <c r="C582" i="36"/>
  <c r="B582" i="36"/>
  <c r="D581" i="36"/>
  <c r="C581" i="36"/>
  <c r="B581" i="36"/>
  <c r="D570" i="36"/>
  <c r="C570" i="36"/>
  <c r="B570" i="36"/>
  <c r="D565" i="36"/>
  <c r="C565" i="36"/>
  <c r="B565" i="36"/>
  <c r="D564" i="36"/>
  <c r="C564" i="36"/>
  <c r="B564" i="36"/>
  <c r="D554" i="36"/>
  <c r="C554" i="36"/>
  <c r="B554" i="36"/>
  <c r="D553" i="36"/>
  <c r="C553" i="36"/>
  <c r="B553" i="36"/>
  <c r="D552" i="36"/>
  <c r="C552" i="36"/>
  <c r="B552" i="36"/>
  <c r="D507" i="36"/>
  <c r="C507" i="36"/>
  <c r="B507" i="36"/>
  <c r="D510" i="36"/>
  <c r="C510" i="36"/>
  <c r="B510" i="36"/>
  <c r="D505" i="36"/>
  <c r="C505" i="36"/>
  <c r="B505" i="36"/>
  <c r="D504" i="36"/>
  <c r="C504" i="36"/>
  <c r="B504" i="36"/>
  <c r="D503" i="36"/>
  <c r="C503" i="36"/>
  <c r="B503" i="36"/>
  <c r="D489" i="36"/>
  <c r="C489" i="36"/>
  <c r="B489" i="36"/>
  <c r="D487" i="36"/>
  <c r="C487" i="36"/>
  <c r="B487" i="36"/>
  <c r="D615" i="36"/>
  <c r="C615" i="36"/>
  <c r="B615" i="36"/>
  <c r="D481" i="36"/>
  <c r="C481" i="36"/>
  <c r="B481" i="36"/>
  <c r="D747" i="36"/>
  <c r="C747" i="36"/>
  <c r="B747" i="36"/>
  <c r="D735" i="36"/>
  <c r="C735" i="36"/>
  <c r="B735" i="36"/>
  <c r="D734" i="36"/>
  <c r="C734" i="36"/>
  <c r="B734" i="36"/>
  <c r="D687" i="36"/>
  <c r="C687" i="36"/>
  <c r="B687" i="36"/>
  <c r="D486" i="36"/>
  <c r="C486" i="36"/>
  <c r="B486" i="36"/>
  <c r="D471" i="36"/>
  <c r="C471" i="36"/>
  <c r="B471" i="36"/>
  <c r="D470" i="36"/>
  <c r="C470" i="36"/>
  <c r="B470" i="36"/>
  <c r="D466" i="36"/>
  <c r="C466" i="36"/>
  <c r="B466" i="36"/>
  <c r="D464" i="36"/>
  <c r="C464" i="36"/>
  <c r="B464" i="36"/>
  <c r="D2174" i="36"/>
  <c r="C2174" i="36"/>
  <c r="B2174" i="36"/>
  <c r="D452" i="36"/>
  <c r="C452" i="36"/>
  <c r="B452" i="36"/>
  <c r="D451" i="36"/>
  <c r="C451" i="36"/>
  <c r="B451" i="36"/>
  <c r="D450" i="36"/>
  <c r="C450" i="36"/>
  <c r="B450" i="36"/>
  <c r="D449" i="36"/>
  <c r="C449" i="36"/>
  <c r="B449" i="36"/>
  <c r="D448" i="36"/>
  <c r="C448" i="36"/>
  <c r="B448" i="36"/>
  <c r="D447" i="36"/>
  <c r="C447" i="36"/>
  <c r="B447" i="36"/>
  <c r="D446" i="36"/>
  <c r="C446" i="36"/>
  <c r="B446" i="36"/>
  <c r="D445" i="36"/>
  <c r="C445" i="36"/>
  <c r="B445" i="36"/>
  <c r="D444" i="36"/>
  <c r="C444" i="36"/>
  <c r="B444" i="36"/>
  <c r="D443" i="36"/>
  <c r="C443" i="36"/>
  <c r="B443" i="36"/>
  <c r="D442" i="36"/>
  <c r="C442" i="36"/>
  <c r="B442" i="36"/>
  <c r="D441" i="36"/>
  <c r="C441" i="36"/>
  <c r="B441" i="36"/>
  <c r="D440" i="36"/>
  <c r="C440" i="36"/>
  <c r="B440" i="36"/>
  <c r="D439" i="36"/>
  <c r="C439" i="36"/>
  <c r="B439" i="36"/>
  <c r="D437" i="36"/>
  <c r="C437" i="36"/>
  <c r="B437" i="36"/>
  <c r="D438" i="36"/>
  <c r="C438" i="36"/>
  <c r="B438" i="36"/>
  <c r="D432" i="36"/>
  <c r="C432" i="36"/>
  <c r="B432" i="36"/>
  <c r="D434" i="36"/>
  <c r="C434" i="36"/>
  <c r="B434" i="36"/>
  <c r="D435" i="36"/>
  <c r="C435" i="36"/>
  <c r="B435" i="36"/>
  <c r="D436" i="36"/>
  <c r="C436" i="36"/>
  <c r="B436" i="36"/>
  <c r="D433" i="36"/>
  <c r="C433" i="36"/>
  <c r="B433" i="36"/>
  <c r="D431" i="36"/>
  <c r="C431" i="36"/>
  <c r="B431" i="36"/>
  <c r="D429" i="36"/>
  <c r="C429" i="36"/>
  <c r="B429" i="36"/>
  <c r="D428" i="36"/>
  <c r="C428" i="36"/>
  <c r="B428" i="36"/>
  <c r="D425" i="36"/>
  <c r="C425" i="36"/>
  <c r="B425" i="36"/>
  <c r="D424" i="36"/>
  <c r="C424" i="36"/>
  <c r="B424" i="36"/>
  <c r="D427" i="36"/>
  <c r="C427" i="36"/>
  <c r="B427" i="36"/>
  <c r="D423" i="36"/>
  <c r="C423" i="36"/>
  <c r="B423" i="36"/>
  <c r="D417" i="36"/>
  <c r="C417" i="36"/>
  <c r="B417" i="36"/>
  <c r="D422" i="36"/>
  <c r="C422" i="36"/>
  <c r="B422" i="36"/>
  <c r="D413" i="36"/>
  <c r="C413" i="36"/>
  <c r="B413" i="36"/>
  <c r="D419" i="36"/>
  <c r="C419" i="36"/>
  <c r="B419" i="36"/>
  <c r="D420" i="36"/>
  <c r="C420" i="36"/>
  <c r="B420" i="36"/>
  <c r="D411" i="36"/>
  <c r="C411" i="36"/>
  <c r="B411" i="36"/>
  <c r="D410" i="36"/>
  <c r="C410" i="36"/>
  <c r="B410" i="36"/>
  <c r="D412" i="36"/>
  <c r="C412" i="36"/>
  <c r="B412" i="36"/>
  <c r="D415" i="36"/>
  <c r="C415" i="36"/>
  <c r="B415" i="36"/>
  <c r="D421" i="36"/>
  <c r="C421" i="36"/>
  <c r="B421" i="36"/>
  <c r="D418" i="36"/>
  <c r="C418" i="36"/>
  <c r="B418" i="36"/>
  <c r="D416" i="36"/>
  <c r="C416" i="36"/>
  <c r="B416" i="36"/>
  <c r="D414" i="36"/>
  <c r="C414" i="36"/>
  <c r="B414" i="36"/>
  <c r="D409" i="36"/>
  <c r="C409" i="36"/>
  <c r="B409" i="36"/>
  <c r="D408" i="36"/>
  <c r="C408" i="36"/>
  <c r="B408" i="36"/>
  <c r="D407" i="36"/>
  <c r="C407" i="36"/>
  <c r="B407" i="36"/>
  <c r="D393" i="36"/>
  <c r="C393" i="36"/>
  <c r="B393" i="36"/>
  <c r="D396" i="36"/>
  <c r="C396" i="36"/>
  <c r="B396" i="36"/>
  <c r="D398" i="36"/>
  <c r="C398" i="36"/>
  <c r="B398" i="36"/>
  <c r="D395" i="36"/>
  <c r="C395" i="36"/>
  <c r="B395" i="36"/>
  <c r="D397" i="36"/>
  <c r="C397" i="36"/>
  <c r="B397" i="36"/>
  <c r="D399" i="36"/>
  <c r="C399" i="36"/>
  <c r="B399" i="36"/>
  <c r="D391" i="36"/>
  <c r="C391" i="36"/>
  <c r="B391" i="36"/>
  <c r="D402" i="36"/>
  <c r="C402" i="36"/>
  <c r="B402" i="36"/>
  <c r="D403" i="36"/>
  <c r="C403" i="36"/>
  <c r="B403" i="36"/>
  <c r="D394" i="36"/>
  <c r="C394" i="36"/>
  <c r="B394" i="36"/>
  <c r="D392" i="36"/>
  <c r="C392" i="36"/>
  <c r="B392" i="36"/>
  <c r="D401" i="36"/>
  <c r="C401" i="36"/>
  <c r="B401" i="36"/>
  <c r="D404" i="36"/>
  <c r="C404" i="36"/>
  <c r="B404" i="36"/>
  <c r="D406" i="36"/>
  <c r="C406" i="36"/>
  <c r="B406" i="36"/>
  <c r="D405" i="36"/>
  <c r="C405" i="36"/>
  <c r="B405" i="36"/>
  <c r="D400" i="36"/>
  <c r="C400" i="36"/>
  <c r="B400" i="36"/>
  <c r="D390" i="36"/>
  <c r="C390" i="36"/>
  <c r="B390" i="36"/>
  <c r="D389" i="36"/>
  <c r="C389" i="36"/>
  <c r="B389" i="36"/>
  <c r="D388" i="36"/>
  <c r="C388" i="36"/>
  <c r="B388" i="36"/>
  <c r="D387" i="36"/>
  <c r="C387" i="36"/>
  <c r="B387" i="36"/>
  <c r="D386" i="36"/>
  <c r="C386" i="36"/>
  <c r="B386" i="36"/>
  <c r="D385" i="36"/>
  <c r="C385" i="36"/>
  <c r="B385" i="36"/>
  <c r="D384" i="36"/>
  <c r="C384" i="36"/>
  <c r="B384" i="36"/>
  <c r="D383" i="36"/>
  <c r="C383" i="36"/>
  <c r="B383" i="36"/>
  <c r="D382" i="36"/>
  <c r="C382" i="36"/>
  <c r="B382" i="36"/>
  <c r="D381" i="36"/>
  <c r="C381" i="36"/>
  <c r="B381" i="36"/>
  <c r="D380" i="36"/>
  <c r="C380" i="36"/>
  <c r="B380" i="36"/>
  <c r="D379" i="36"/>
  <c r="C379" i="36"/>
  <c r="B379" i="36"/>
  <c r="D378" i="36"/>
  <c r="C378" i="36"/>
  <c r="B378" i="36"/>
  <c r="D377" i="36"/>
  <c r="C377" i="36"/>
  <c r="B377" i="36"/>
  <c r="D376" i="36"/>
  <c r="C376" i="36"/>
  <c r="B376" i="36"/>
  <c r="D375" i="36"/>
  <c r="C375" i="36"/>
  <c r="B375" i="36"/>
  <c r="D374" i="36"/>
  <c r="C374" i="36"/>
  <c r="B374" i="36"/>
  <c r="D373" i="36"/>
  <c r="C373" i="36"/>
  <c r="B373" i="36"/>
  <c r="D372" i="36"/>
  <c r="C372" i="36"/>
  <c r="B372" i="36"/>
  <c r="D371" i="36"/>
  <c r="C371" i="36"/>
  <c r="B371" i="36"/>
  <c r="D370" i="36"/>
  <c r="C370" i="36"/>
  <c r="B370" i="36"/>
  <c r="D369" i="36"/>
  <c r="C369" i="36"/>
  <c r="B369" i="36"/>
  <c r="D368" i="36"/>
  <c r="C368" i="36"/>
  <c r="B368" i="36"/>
  <c r="D367" i="36"/>
  <c r="C367" i="36"/>
  <c r="B367" i="36"/>
  <c r="D366" i="36"/>
  <c r="C366" i="36"/>
  <c r="B366" i="36"/>
  <c r="D365" i="36"/>
  <c r="C365" i="36"/>
  <c r="B365" i="36"/>
  <c r="D364" i="36"/>
  <c r="C364" i="36"/>
  <c r="B364" i="36"/>
  <c r="D356" i="36"/>
  <c r="C356" i="36"/>
  <c r="B356" i="36"/>
  <c r="D361" i="36"/>
  <c r="C361" i="36"/>
  <c r="B361" i="36"/>
  <c r="D355" i="36"/>
  <c r="C355" i="36"/>
  <c r="B355" i="36"/>
  <c r="D347" i="36"/>
  <c r="C347" i="36"/>
  <c r="B347" i="36"/>
  <c r="D350" i="36"/>
  <c r="C350" i="36"/>
  <c r="B350" i="36"/>
  <c r="D345" i="36"/>
  <c r="C345" i="36"/>
  <c r="B345" i="36"/>
  <c r="D352" i="36"/>
  <c r="C352" i="36"/>
  <c r="B352" i="36"/>
  <c r="D362" i="36"/>
  <c r="C362" i="36"/>
  <c r="B362" i="36"/>
  <c r="D354" i="36"/>
  <c r="C354" i="36"/>
  <c r="B354" i="36"/>
  <c r="D357" i="36"/>
  <c r="C357" i="36"/>
  <c r="B357" i="36"/>
  <c r="D351" i="36"/>
  <c r="C351" i="36"/>
  <c r="B351" i="36"/>
  <c r="D343" i="36"/>
  <c r="C343" i="36"/>
  <c r="B343" i="36"/>
  <c r="D342" i="36"/>
  <c r="C342" i="36"/>
  <c r="B342" i="36"/>
  <c r="D363" i="36"/>
  <c r="C363" i="36"/>
  <c r="B363" i="36"/>
  <c r="D360" i="36"/>
  <c r="C360" i="36"/>
  <c r="B360" i="36"/>
  <c r="D359" i="36"/>
  <c r="C359" i="36"/>
  <c r="B359" i="36"/>
  <c r="D358" i="36"/>
  <c r="C358" i="36"/>
  <c r="B358" i="36"/>
  <c r="D353" i="36"/>
  <c r="C353" i="36"/>
  <c r="B353" i="36"/>
  <c r="D349" i="36"/>
  <c r="C349" i="36"/>
  <c r="B349" i="36"/>
  <c r="D348" i="36"/>
  <c r="C348" i="36"/>
  <c r="B348" i="36"/>
  <c r="D346" i="36"/>
  <c r="C346" i="36"/>
  <c r="B346" i="36"/>
  <c r="D344" i="36"/>
  <c r="C344" i="36"/>
  <c r="B344" i="36"/>
  <c r="D341" i="36"/>
  <c r="C341" i="36"/>
  <c r="B341" i="36"/>
  <c r="D340" i="36"/>
  <c r="C340" i="36"/>
  <c r="B340" i="36"/>
  <c r="D338" i="36"/>
  <c r="C338" i="36"/>
  <c r="B338" i="36"/>
  <c r="D336" i="36"/>
  <c r="C336" i="36"/>
  <c r="B336" i="36"/>
  <c r="D334" i="36"/>
  <c r="C334" i="36"/>
  <c r="B334" i="36"/>
  <c r="D332" i="36"/>
  <c r="C332" i="36"/>
  <c r="B332" i="36"/>
  <c r="D330" i="36"/>
  <c r="C330" i="36"/>
  <c r="B330" i="36"/>
  <c r="D328" i="36"/>
  <c r="C328" i="36"/>
  <c r="B328" i="36"/>
  <c r="D326" i="36"/>
  <c r="C326" i="36"/>
  <c r="B326" i="36"/>
  <c r="D324" i="36"/>
  <c r="C324" i="36"/>
  <c r="B324" i="36"/>
  <c r="D322" i="36"/>
  <c r="C322" i="36"/>
  <c r="B322" i="36"/>
  <c r="D320" i="36"/>
  <c r="C320" i="36"/>
  <c r="B320" i="36"/>
  <c r="D318" i="36"/>
  <c r="C318" i="36"/>
  <c r="B318" i="36"/>
  <c r="D316" i="36"/>
  <c r="C316" i="36"/>
  <c r="B316" i="36"/>
  <c r="D314" i="36"/>
  <c r="C314" i="36"/>
  <c r="B314" i="36"/>
  <c r="D312" i="36"/>
  <c r="C312" i="36"/>
  <c r="B312" i="36"/>
  <c r="D310" i="36"/>
  <c r="C310" i="36"/>
  <c r="B310" i="36"/>
  <c r="D308" i="36"/>
  <c r="C308" i="36"/>
  <c r="B308" i="36"/>
  <c r="D306" i="36"/>
  <c r="C306" i="36"/>
  <c r="B306" i="36"/>
  <c r="D304" i="36"/>
  <c r="C304" i="36"/>
  <c r="B304" i="36"/>
  <c r="D302" i="36"/>
  <c r="C302" i="36"/>
  <c r="B302" i="36"/>
  <c r="D300" i="36"/>
  <c r="C300" i="36"/>
  <c r="B300" i="36"/>
  <c r="D298" i="36"/>
  <c r="C298" i="36"/>
  <c r="B298" i="36"/>
  <c r="D296" i="36"/>
  <c r="C296" i="36"/>
  <c r="B296" i="36"/>
  <c r="D294" i="36"/>
  <c r="C294" i="36"/>
  <c r="B294" i="36"/>
  <c r="D292" i="36"/>
  <c r="C292" i="36"/>
  <c r="B292" i="36"/>
  <c r="D98" i="36"/>
  <c r="C98" i="36"/>
  <c r="B98" i="36"/>
  <c r="D97" i="36"/>
  <c r="C97" i="36"/>
  <c r="B97" i="36"/>
  <c r="D96" i="36"/>
  <c r="C96" i="36"/>
  <c r="B96" i="36"/>
  <c r="D95" i="36"/>
  <c r="C95" i="36"/>
  <c r="B95" i="36"/>
  <c r="D94" i="36"/>
  <c r="C94" i="36"/>
  <c r="B94" i="36"/>
  <c r="D89" i="36"/>
  <c r="C89" i="36"/>
  <c r="B89" i="36"/>
  <c r="D88" i="36"/>
  <c r="C88" i="36"/>
  <c r="B88" i="36"/>
  <c r="D87" i="36"/>
  <c r="C87" i="36"/>
  <c r="B87" i="36"/>
  <c r="D86" i="36"/>
  <c r="C86" i="36"/>
  <c r="B86" i="36"/>
  <c r="D85" i="36"/>
  <c r="C85" i="36"/>
  <c r="B85" i="36"/>
  <c r="D84" i="36"/>
  <c r="C84" i="36"/>
  <c r="B84" i="36"/>
  <c r="D83" i="36"/>
  <c r="C83" i="36"/>
  <c r="B83" i="36"/>
  <c r="D82" i="36"/>
  <c r="C82" i="36"/>
  <c r="B82" i="36"/>
  <c r="D81" i="36"/>
  <c r="C81" i="36"/>
  <c r="B81" i="36"/>
  <c r="D80" i="36"/>
  <c r="C80" i="36"/>
  <c r="B80" i="36"/>
  <c r="D79" i="36"/>
  <c r="C79" i="36"/>
  <c r="B79" i="36"/>
  <c r="D78" i="36"/>
  <c r="C78" i="36"/>
  <c r="B78" i="36"/>
  <c r="D77" i="36"/>
  <c r="C77" i="36"/>
  <c r="B77" i="36"/>
  <c r="D76" i="36"/>
  <c r="C76" i="36"/>
  <c r="B76" i="36"/>
  <c r="D75" i="36"/>
  <c r="C75" i="36"/>
  <c r="B75" i="36"/>
  <c r="D74" i="36"/>
  <c r="C74" i="36"/>
  <c r="B74" i="36"/>
  <c r="D73" i="36"/>
  <c r="C73" i="36"/>
  <c r="B73" i="36"/>
  <c r="D72" i="36"/>
  <c r="C72" i="36"/>
  <c r="B72" i="36"/>
  <c r="D71" i="36"/>
  <c r="C71" i="36"/>
  <c r="B71" i="36"/>
  <c r="D70" i="36"/>
  <c r="C70" i="36"/>
  <c r="B70" i="36"/>
  <c r="D257" i="36"/>
  <c r="C257" i="36"/>
  <c r="B257" i="36"/>
  <c r="D267" i="36"/>
  <c r="C267" i="36"/>
  <c r="B267" i="36"/>
  <c r="D256" i="36"/>
  <c r="C256" i="36"/>
  <c r="B256" i="36"/>
  <c r="D2238" i="36"/>
  <c r="C2238" i="36"/>
  <c r="B2238" i="36"/>
  <c r="D255" i="36"/>
  <c r="C255" i="36"/>
  <c r="B255" i="36"/>
  <c r="D253" i="36"/>
  <c r="C253" i="36"/>
  <c r="B253" i="36"/>
  <c r="D252" i="36"/>
  <c r="C252" i="36"/>
  <c r="B252" i="36"/>
  <c r="D250" i="36"/>
  <c r="C250" i="36"/>
  <c r="B250" i="36"/>
  <c r="D249" i="36"/>
  <c r="C249" i="36"/>
  <c r="B249" i="36"/>
  <c r="D269" i="36"/>
  <c r="C269" i="36"/>
  <c r="B269" i="36"/>
  <c r="D268" i="36"/>
  <c r="C268" i="36"/>
  <c r="B268" i="36"/>
  <c r="D248" i="36"/>
  <c r="C248" i="36"/>
  <c r="B248" i="36"/>
  <c r="D275" i="36"/>
  <c r="C275" i="36"/>
  <c r="B275" i="36"/>
  <c r="D274" i="36"/>
  <c r="C274" i="36"/>
  <c r="B274" i="36"/>
  <c r="D245" i="36"/>
  <c r="C245" i="36"/>
  <c r="B245" i="36"/>
  <c r="D244" i="36"/>
  <c r="C244" i="36"/>
  <c r="B244" i="36"/>
  <c r="D243" i="36"/>
  <c r="C243" i="36"/>
  <c r="B243" i="36"/>
  <c r="D242" i="36"/>
  <c r="C242" i="36"/>
  <c r="B242" i="36"/>
  <c r="D277" i="36"/>
  <c r="C277" i="36"/>
  <c r="B277" i="36"/>
  <c r="D272" i="36"/>
  <c r="C272" i="36"/>
  <c r="B272" i="36"/>
  <c r="D271" i="36"/>
  <c r="C271" i="36"/>
  <c r="B271" i="36"/>
  <c r="D238" i="36"/>
  <c r="C238" i="36"/>
  <c r="D237" i="36"/>
  <c r="C237" i="36"/>
  <c r="B237" i="36"/>
  <c r="D236" i="36"/>
  <c r="C236" i="36"/>
  <c r="B236" i="36"/>
  <c r="D266" i="36"/>
  <c r="C266" i="36"/>
  <c r="B266" i="36"/>
  <c r="D234" i="36"/>
  <c r="C234" i="36"/>
  <c r="B234" i="36"/>
  <c r="D233" i="36"/>
  <c r="C233" i="36"/>
  <c r="B233" i="36"/>
  <c r="D264" i="36"/>
  <c r="C264" i="36"/>
  <c r="B264" i="36"/>
  <c r="D231" i="36"/>
  <c r="C231" i="36"/>
  <c r="B231" i="36"/>
  <c r="D263" i="36"/>
  <c r="C263" i="36"/>
  <c r="B263" i="36"/>
  <c r="D230" i="36"/>
  <c r="C230" i="36"/>
  <c r="B230" i="36"/>
  <c r="D229" i="36"/>
  <c r="C229" i="36"/>
  <c r="B229" i="36"/>
  <c r="D228" i="36"/>
  <c r="C228" i="36"/>
  <c r="B228" i="36"/>
  <c r="D227" i="36"/>
  <c r="C227" i="36"/>
  <c r="B227" i="36"/>
  <c r="D226" i="36"/>
  <c r="C226" i="36"/>
  <c r="B226" i="36"/>
  <c r="D225" i="36"/>
  <c r="C225" i="36"/>
  <c r="B225" i="36"/>
  <c r="D224" i="36"/>
  <c r="C224" i="36"/>
  <c r="B224" i="36"/>
  <c r="D223" i="36"/>
  <c r="C223" i="36"/>
  <c r="B223" i="36"/>
  <c r="D222" i="36"/>
  <c r="C222" i="36"/>
  <c r="B222" i="36"/>
  <c r="D262" i="36"/>
  <c r="C262" i="36"/>
  <c r="B262" i="36"/>
  <c r="D221" i="36"/>
  <c r="C221" i="36"/>
  <c r="B221" i="36"/>
  <c r="D220" i="36"/>
  <c r="C220" i="36"/>
  <c r="B220" i="36"/>
  <c r="D219" i="36"/>
  <c r="C219" i="36"/>
  <c r="B219" i="36"/>
  <c r="D218" i="36"/>
  <c r="C218" i="36"/>
  <c r="B218" i="36"/>
  <c r="D4" i="36"/>
  <c r="C4" i="36"/>
  <c r="B4" i="36"/>
  <c r="D217" i="36"/>
  <c r="C217" i="36"/>
  <c r="B217" i="36"/>
  <c r="D215" i="36"/>
  <c r="C215" i="36"/>
  <c r="B215" i="36"/>
  <c r="D213" i="36"/>
  <c r="C213" i="36"/>
  <c r="B213" i="36"/>
  <c r="D212" i="36"/>
  <c r="C212" i="36"/>
  <c r="B212" i="36"/>
  <c r="D211" i="36"/>
  <c r="C211" i="36"/>
  <c r="B211" i="36"/>
  <c r="D210" i="36"/>
  <c r="C210" i="36"/>
  <c r="B210" i="36"/>
  <c r="D209" i="36"/>
  <c r="C209" i="36"/>
  <c r="B209" i="36"/>
  <c r="D208" i="36"/>
  <c r="C208" i="36"/>
  <c r="B208" i="36"/>
  <c r="D207" i="36"/>
  <c r="C207" i="36"/>
  <c r="B207" i="36"/>
  <c r="D206" i="36"/>
  <c r="C206" i="36"/>
  <c r="B206" i="36"/>
  <c r="D205" i="36"/>
  <c r="C205" i="36"/>
  <c r="B205" i="36"/>
  <c r="D204" i="36"/>
  <c r="C204" i="36"/>
  <c r="B204" i="36"/>
  <c r="D203" i="36"/>
  <c r="C203" i="36"/>
  <c r="B203" i="36"/>
  <c r="D202" i="36"/>
  <c r="C202" i="36"/>
  <c r="B202" i="36"/>
  <c r="D201" i="36"/>
  <c r="C201" i="36"/>
  <c r="B201" i="36"/>
  <c r="D200" i="36"/>
  <c r="C200" i="36"/>
  <c r="B200" i="36"/>
  <c r="D199" i="36"/>
  <c r="C199" i="36"/>
  <c r="B199" i="36"/>
  <c r="D198" i="36"/>
  <c r="C198" i="36"/>
  <c r="B198" i="36"/>
  <c r="D197" i="36"/>
  <c r="C197" i="36"/>
  <c r="B197" i="36"/>
  <c r="D280" i="36"/>
  <c r="C280" i="36"/>
  <c r="B280" i="36"/>
  <c r="D195" i="36"/>
  <c r="C195" i="36"/>
  <c r="B195" i="36"/>
  <c r="D194" i="36"/>
  <c r="C194" i="36"/>
  <c r="B194" i="36"/>
  <c r="D279" i="36"/>
  <c r="C279" i="36"/>
  <c r="B279" i="36"/>
  <c r="D192" i="36"/>
  <c r="C192" i="36"/>
  <c r="B192" i="36"/>
  <c r="D191" i="36"/>
  <c r="C191" i="36"/>
  <c r="B191" i="36"/>
  <c r="D190" i="36"/>
  <c r="C190" i="36"/>
  <c r="B190" i="36"/>
  <c r="D189" i="36"/>
  <c r="C189" i="36"/>
  <c r="B189" i="36"/>
  <c r="D188" i="36"/>
  <c r="C188" i="36"/>
  <c r="B188" i="36"/>
  <c r="D187" i="36"/>
  <c r="C187" i="36"/>
  <c r="B187" i="36"/>
  <c r="D283" i="36"/>
  <c r="C283" i="36"/>
  <c r="B283" i="36"/>
  <c r="D285" i="36"/>
  <c r="C285" i="36"/>
  <c r="B285" i="36"/>
  <c r="D184" i="36"/>
  <c r="C184" i="36"/>
  <c r="B184" i="36"/>
  <c r="D183" i="36"/>
  <c r="C183" i="36"/>
  <c r="B183" i="36"/>
  <c r="D182" i="36"/>
  <c r="C182" i="36"/>
  <c r="B182" i="36"/>
  <c r="D181" i="36"/>
  <c r="C181" i="36"/>
  <c r="B181" i="36"/>
  <c r="D261" i="36"/>
  <c r="C261" i="36"/>
  <c r="B261" i="36"/>
  <c r="D180" i="36"/>
  <c r="C180" i="36"/>
  <c r="B180" i="36"/>
  <c r="D179" i="36"/>
  <c r="C179" i="36"/>
  <c r="B179" i="36"/>
  <c r="D178" i="36"/>
  <c r="C178" i="36"/>
  <c r="B178" i="36"/>
  <c r="D177" i="36"/>
  <c r="C177" i="36"/>
  <c r="B177" i="36"/>
  <c r="D176" i="36"/>
  <c r="C176" i="36"/>
  <c r="B176" i="36"/>
  <c r="D175" i="36"/>
  <c r="C175" i="36"/>
  <c r="B175" i="36"/>
  <c r="D174" i="36"/>
  <c r="C174" i="36"/>
  <c r="B174" i="36"/>
  <c r="D173" i="36"/>
  <c r="C173" i="36"/>
  <c r="B173" i="36"/>
  <c r="D172" i="36"/>
  <c r="C172" i="36"/>
  <c r="B172" i="36"/>
  <c r="D171" i="36"/>
  <c r="C171" i="36"/>
  <c r="B171" i="36"/>
  <c r="D170" i="36"/>
  <c r="C170" i="36"/>
  <c r="B170" i="36"/>
  <c r="D169" i="36"/>
  <c r="C169" i="36"/>
  <c r="B169" i="36"/>
  <c r="D168" i="36"/>
  <c r="C168" i="36"/>
  <c r="B168" i="36"/>
  <c r="D167" i="36"/>
  <c r="C167" i="36"/>
  <c r="B167" i="36"/>
  <c r="D166" i="36"/>
  <c r="C166" i="36"/>
  <c r="B166" i="36"/>
  <c r="D165" i="36"/>
  <c r="C165" i="36"/>
  <c r="B165" i="36"/>
  <c r="D164" i="36"/>
  <c r="C164" i="36"/>
  <c r="B164" i="36"/>
  <c r="D163" i="36"/>
  <c r="C163" i="36"/>
  <c r="B163" i="36"/>
  <c r="D162" i="36"/>
  <c r="C162" i="36"/>
  <c r="B162" i="36"/>
  <c r="D161" i="36"/>
  <c r="C161" i="36"/>
  <c r="B161" i="36"/>
  <c r="D160" i="36"/>
  <c r="C160" i="36"/>
  <c r="B160" i="36"/>
  <c r="D159" i="36"/>
  <c r="C159" i="36"/>
  <c r="B159" i="36"/>
  <c r="D158" i="36"/>
  <c r="C158" i="36"/>
  <c r="B158" i="36"/>
  <c r="D157" i="36"/>
  <c r="C157" i="36"/>
  <c r="B157" i="36"/>
  <c r="D156" i="36"/>
  <c r="C156" i="36"/>
  <c r="B156" i="36"/>
  <c r="D155" i="36"/>
  <c r="C155" i="36"/>
  <c r="B155" i="36"/>
  <c r="D154" i="36"/>
  <c r="C154" i="36"/>
  <c r="B154" i="36"/>
  <c r="D153" i="36"/>
  <c r="C153" i="36"/>
  <c r="B153" i="36"/>
  <c r="D152" i="36"/>
  <c r="C152" i="36"/>
  <c r="B152" i="36"/>
  <c r="D151" i="36"/>
  <c r="C151" i="36"/>
  <c r="B151" i="36"/>
  <c r="D150" i="36"/>
  <c r="C150" i="36"/>
  <c r="B150" i="36"/>
  <c r="D149" i="36"/>
  <c r="C149" i="36"/>
  <c r="B149" i="36"/>
  <c r="D148" i="36"/>
  <c r="C148" i="36"/>
  <c r="B148" i="36"/>
  <c r="D147" i="36"/>
  <c r="C147" i="36"/>
  <c r="B147" i="36"/>
  <c r="D146" i="36"/>
  <c r="C146" i="36"/>
  <c r="B146" i="36"/>
  <c r="D145" i="36"/>
  <c r="C145" i="36"/>
  <c r="B145" i="36"/>
  <c r="D144" i="36"/>
  <c r="C144" i="36"/>
  <c r="B144" i="36"/>
  <c r="D143" i="36"/>
  <c r="C143" i="36"/>
  <c r="B143" i="36"/>
  <c r="D142" i="36"/>
  <c r="C142" i="36"/>
  <c r="B142" i="36"/>
  <c r="D141" i="36"/>
  <c r="C141" i="36"/>
  <c r="B141" i="36"/>
  <c r="D140" i="36"/>
  <c r="C140" i="36"/>
  <c r="B140" i="36"/>
  <c r="D139" i="36"/>
  <c r="C139" i="36"/>
  <c r="B139" i="36"/>
  <c r="D138" i="36"/>
  <c r="C138" i="36"/>
  <c r="B138" i="36"/>
  <c r="D137" i="36"/>
  <c r="C137" i="36"/>
  <c r="B137" i="36"/>
  <c r="D136" i="36"/>
  <c r="C136" i="36"/>
  <c r="B136" i="36"/>
  <c r="D135" i="36"/>
  <c r="C135" i="36"/>
  <c r="B135" i="36"/>
  <c r="D134" i="36"/>
  <c r="C134" i="36"/>
  <c r="B134" i="36"/>
  <c r="D133" i="36"/>
  <c r="C133" i="36"/>
  <c r="B133" i="36"/>
  <c r="D132" i="36"/>
  <c r="C132" i="36"/>
  <c r="B132" i="36"/>
  <c r="D131" i="36"/>
  <c r="C131" i="36"/>
  <c r="B131" i="36"/>
  <c r="D130" i="36"/>
  <c r="C130" i="36"/>
  <c r="B130" i="36"/>
  <c r="D129" i="36"/>
  <c r="C129" i="36"/>
  <c r="B129" i="36"/>
  <c r="D128" i="36"/>
  <c r="C128" i="36"/>
  <c r="B128" i="36"/>
  <c r="D127" i="36"/>
  <c r="C127" i="36"/>
  <c r="B127" i="36"/>
  <c r="D126" i="36"/>
  <c r="C126" i="36"/>
  <c r="B126" i="36"/>
  <c r="D125" i="36"/>
  <c r="C125" i="36"/>
  <c r="B125" i="36"/>
  <c r="D124" i="36"/>
  <c r="C124" i="36"/>
  <c r="B124" i="36"/>
  <c r="D123" i="36"/>
  <c r="C123" i="36"/>
  <c r="B123" i="36"/>
  <c r="D122" i="36"/>
  <c r="C122" i="36"/>
  <c r="B122" i="36"/>
  <c r="D121" i="36"/>
  <c r="C121" i="36"/>
  <c r="B121" i="36"/>
  <c r="D120" i="36"/>
  <c r="C120" i="36"/>
  <c r="B120" i="36"/>
  <c r="D119" i="36"/>
  <c r="C119" i="36"/>
  <c r="B119" i="36"/>
  <c r="D118" i="36"/>
  <c r="C118" i="36"/>
  <c r="B118" i="36"/>
  <c r="D117" i="36"/>
  <c r="C117" i="36"/>
  <c r="B117" i="36"/>
  <c r="D116" i="36"/>
  <c r="C116" i="36"/>
  <c r="B116" i="36"/>
  <c r="D115" i="36"/>
  <c r="C115" i="36"/>
  <c r="B115" i="36"/>
  <c r="D114" i="36"/>
  <c r="C114" i="36"/>
  <c r="B114" i="36"/>
  <c r="D113" i="36"/>
  <c r="C113" i="36"/>
  <c r="B113" i="36"/>
  <c r="D111" i="36"/>
  <c r="C111" i="36"/>
  <c r="B111" i="36"/>
  <c r="D110" i="36"/>
  <c r="C110" i="36"/>
  <c r="B110" i="36"/>
  <c r="D281" i="36"/>
  <c r="C281" i="36"/>
  <c r="B281" i="36"/>
  <c r="D99" i="36"/>
  <c r="C99" i="36"/>
  <c r="B99" i="36"/>
  <c r="D93" i="36"/>
  <c r="C93" i="36"/>
  <c r="B93" i="36"/>
  <c r="D92" i="36"/>
  <c r="C92" i="36"/>
  <c r="B92" i="36"/>
  <c r="D91" i="36"/>
  <c r="C91" i="36"/>
  <c r="B91" i="36"/>
  <c r="D90" i="36"/>
  <c r="C90" i="36"/>
  <c r="B90" i="36"/>
  <c r="D69" i="36"/>
  <c r="C69" i="36"/>
  <c r="B69" i="36"/>
  <c r="D68" i="36"/>
  <c r="C68" i="36"/>
  <c r="B68" i="36"/>
  <c r="D67" i="36"/>
  <c r="C67" i="36"/>
  <c r="B67" i="36"/>
  <c r="D66" i="36"/>
  <c r="C66" i="36"/>
  <c r="B66" i="36"/>
  <c r="D65" i="36"/>
  <c r="C65" i="36"/>
  <c r="B65" i="36"/>
  <c r="D64" i="36"/>
  <c r="C64" i="36"/>
  <c r="B64" i="36"/>
  <c r="D63" i="36"/>
  <c r="C63" i="36"/>
  <c r="B63" i="36"/>
  <c r="D62" i="36"/>
  <c r="C62" i="36"/>
  <c r="B62" i="36"/>
  <c r="D61" i="36"/>
  <c r="C61" i="36"/>
  <c r="B61" i="36"/>
  <c r="D60" i="36"/>
  <c r="C60" i="36"/>
  <c r="B60" i="36"/>
  <c r="D59" i="36"/>
  <c r="C59" i="36"/>
  <c r="B59" i="36"/>
  <c r="D58" i="36"/>
  <c r="C58" i="36"/>
  <c r="B58" i="36"/>
  <c r="D57" i="36"/>
  <c r="C57" i="36"/>
  <c r="B57" i="36"/>
  <c r="D56" i="36"/>
  <c r="C56" i="36"/>
  <c r="B56" i="36"/>
  <c r="D55" i="36"/>
  <c r="C55" i="36"/>
  <c r="B55" i="36"/>
  <c r="D54" i="36"/>
  <c r="C54" i="36"/>
  <c r="B54" i="36"/>
  <c r="D53" i="36"/>
  <c r="C53" i="36"/>
  <c r="B53" i="36"/>
  <c r="D52" i="36"/>
  <c r="C52" i="36"/>
  <c r="B52" i="36"/>
  <c r="D51" i="36"/>
  <c r="C51" i="36"/>
  <c r="B51" i="36"/>
  <c r="D50" i="36"/>
  <c r="C50" i="36"/>
  <c r="B50" i="36"/>
  <c r="D49" i="36"/>
  <c r="C49" i="36"/>
  <c r="B49" i="36"/>
  <c r="D48" i="36"/>
  <c r="C48" i="36"/>
  <c r="B48" i="36"/>
  <c r="D47" i="36"/>
  <c r="C47" i="36"/>
  <c r="B47" i="36"/>
  <c r="D3" i="36"/>
  <c r="C3" i="36"/>
  <c r="B3" i="36"/>
  <c r="D2" i="36"/>
  <c r="C2" i="36"/>
  <c r="B2" i="36"/>
  <c r="D109" i="36"/>
  <c r="C109" i="36"/>
  <c r="B109" i="36"/>
  <c r="D30" i="36"/>
  <c r="C30" i="36"/>
  <c r="B30" i="36"/>
  <c r="D29" i="36"/>
  <c r="C29" i="36"/>
  <c r="B29" i="36"/>
  <c r="D27" i="36"/>
  <c r="C27" i="36"/>
  <c r="B27" i="36"/>
  <c r="D26" i="36"/>
  <c r="C26" i="36"/>
  <c r="B26" i="36"/>
  <c r="D25" i="36"/>
  <c r="C25" i="36"/>
  <c r="B25" i="36"/>
  <c r="D24" i="36"/>
  <c r="C24" i="36"/>
  <c r="B24" i="36"/>
  <c r="D23" i="36"/>
  <c r="C23" i="36"/>
  <c r="B23" i="36"/>
  <c r="D106" i="36"/>
  <c r="C106" i="36"/>
  <c r="B106" i="36"/>
  <c r="D22" i="36"/>
  <c r="C22" i="36"/>
  <c r="B22" i="36"/>
  <c r="D21" i="36"/>
  <c r="C21" i="36"/>
  <c r="B21" i="36"/>
  <c r="D20" i="36"/>
  <c r="C20" i="36"/>
  <c r="B20" i="36"/>
  <c r="D19" i="36"/>
  <c r="C19" i="36"/>
  <c r="B19" i="36"/>
  <c r="D18" i="36"/>
  <c r="C18" i="36"/>
  <c r="B18" i="36"/>
  <c r="D17" i="36"/>
  <c r="C17" i="36"/>
  <c r="B17" i="36"/>
  <c r="D16" i="36"/>
  <c r="C16" i="36"/>
  <c r="B16" i="36"/>
  <c r="D15" i="36"/>
  <c r="C15" i="36"/>
  <c r="B15" i="36"/>
  <c r="D14" i="36"/>
  <c r="C14" i="36"/>
  <c r="B14" i="36"/>
  <c r="D13" i="36"/>
  <c r="C13" i="36"/>
  <c r="B13" i="36"/>
  <c r="D12" i="36"/>
  <c r="C12" i="36"/>
  <c r="B12" i="36"/>
  <c r="D11" i="36"/>
  <c r="C11" i="36"/>
  <c r="B11" i="36"/>
  <c r="D10" i="36"/>
  <c r="C10" i="36"/>
  <c r="B10" i="36"/>
  <c r="D9" i="36"/>
  <c r="C9" i="36"/>
  <c r="B9" i="36"/>
  <c r="D8" i="36"/>
  <c r="C8" i="36"/>
  <c r="B8" i="36"/>
  <c r="D7" i="36"/>
  <c r="C7" i="36"/>
  <c r="B7" i="36"/>
  <c r="D6" i="36"/>
  <c r="C6" i="36"/>
  <c r="B6" i="36"/>
  <c r="D5" i="36"/>
  <c r="C5" i="36"/>
  <c r="B5" i="36"/>
  <c r="D1872" i="34" l="1"/>
  <c r="D1871" i="34"/>
  <c r="D1870" i="34"/>
  <c r="D1869" i="34"/>
  <c r="D1868" i="34"/>
  <c r="D1867" i="34"/>
  <c r="D1866" i="34"/>
  <c r="D1865" i="34"/>
  <c r="D1864" i="34"/>
  <c r="D1863" i="34"/>
  <c r="D1862" i="34"/>
  <c r="D1861" i="34"/>
  <c r="D1860" i="34"/>
  <c r="D1859" i="34"/>
  <c r="D1858" i="34"/>
  <c r="D1857" i="34"/>
  <c r="D1856" i="34"/>
  <c r="D1855" i="34"/>
  <c r="D1854" i="34"/>
  <c r="D1853" i="34"/>
  <c r="D1852" i="34"/>
  <c r="D1851" i="34"/>
  <c r="D1850" i="34"/>
  <c r="D1849" i="34"/>
  <c r="D1848" i="34"/>
  <c r="D1847" i="34"/>
  <c r="D1846" i="34"/>
  <c r="D1844" i="34" l="1"/>
  <c r="G1844" i="34" s="1"/>
  <c r="D682" i="34"/>
  <c r="G682" i="34" s="1"/>
  <c r="D211" i="34"/>
  <c r="G211" i="34" s="1"/>
  <c r="D726" i="34"/>
  <c r="G726" i="34" s="1"/>
  <c r="D665" i="34"/>
  <c r="G665" i="34" s="1"/>
  <c r="D1832" i="34"/>
  <c r="G1832" i="34" s="1"/>
  <c r="D995" i="34"/>
  <c r="G995" i="34" s="1"/>
  <c r="D266" i="34"/>
  <c r="G266" i="34" s="1"/>
  <c r="D264" i="34"/>
  <c r="G264" i="34" s="1"/>
  <c r="G1843" i="34"/>
  <c r="D1843" i="34"/>
  <c r="D1839" i="34"/>
  <c r="D667" i="34"/>
  <c r="G667" i="34" s="1"/>
  <c r="D1768" i="34"/>
  <c r="G1768" i="34" s="1"/>
  <c r="D7" i="34"/>
  <c r="G7" i="34" s="1"/>
  <c r="D153" i="34"/>
  <c r="G153" i="34" s="1"/>
  <c r="D1059" i="34"/>
  <c r="G1059" i="34" s="1"/>
  <c r="D5" i="34"/>
  <c r="G5" i="34" s="1"/>
  <c r="D74" i="34"/>
  <c r="G74" i="34" s="1"/>
  <c r="D1805" i="34"/>
  <c r="G1805" i="34" s="1"/>
  <c r="D198" i="34"/>
  <c r="G198" i="34" s="1"/>
  <c r="D705" i="34"/>
  <c r="G705" i="34" s="1"/>
  <c r="D67" i="34"/>
  <c r="G67" i="34" s="1"/>
  <c r="D4" i="34"/>
  <c r="G4" i="34" s="1"/>
  <c r="D3" i="34"/>
  <c r="G3" i="34" s="1"/>
  <c r="D1802" i="34"/>
  <c r="G1802" i="34" s="1"/>
  <c r="D1801" i="34"/>
  <c r="G1801" i="34" s="1"/>
  <c r="D1799" i="34"/>
  <c r="G1799" i="34" s="1"/>
  <c r="D235" i="34"/>
  <c r="G235" i="34" s="1"/>
  <c r="D9" i="34"/>
  <c r="G9" i="34" s="1"/>
  <c r="E1708" i="34"/>
  <c r="G1708" i="34" s="1"/>
  <c r="D1708" i="34"/>
  <c r="E1707" i="34"/>
  <c r="G1707" i="34" s="1"/>
  <c r="D1707" i="34"/>
  <c r="E1065" i="34"/>
  <c r="G1065" i="34" s="1"/>
  <c r="D1065" i="34"/>
  <c r="E1046" i="34"/>
  <c r="G1046" i="34" s="1"/>
  <c r="D1046" i="34"/>
  <c r="E680" i="34"/>
  <c r="G680" i="34" s="1"/>
  <c r="D680" i="34"/>
  <c r="E156" i="34"/>
  <c r="G156" i="34" s="1"/>
  <c r="D156" i="34"/>
  <c r="E75" i="34"/>
  <c r="G75" i="34" s="1"/>
  <c r="D75" i="34"/>
  <c r="E1538" i="34"/>
  <c r="G1538" i="34" s="1"/>
  <c r="D1538" i="34"/>
  <c r="E155" i="34"/>
  <c r="G155" i="34" s="1"/>
  <c r="D155" i="34"/>
  <c r="E10" i="34"/>
  <c r="G10" i="34" s="1"/>
  <c r="D10" i="34"/>
  <c r="E666" i="34"/>
  <c r="G666" i="34" s="1"/>
  <c r="D666" i="34"/>
  <c r="E676" i="34"/>
  <c r="G676" i="34" s="1"/>
  <c r="D676" i="34"/>
  <c r="E1834" i="34"/>
  <c r="G1834" i="34" s="1"/>
  <c r="D1834" i="34"/>
  <c r="E162" i="34"/>
  <c r="G162" i="34" s="1"/>
  <c r="D162" i="34"/>
  <c r="E696" i="34"/>
  <c r="G696" i="34" s="1"/>
  <c r="D696" i="34"/>
  <c r="E697" i="34"/>
  <c r="G697" i="34" s="1"/>
  <c r="D697" i="34"/>
  <c r="E1597" i="34"/>
  <c r="G1597" i="34" s="1"/>
  <c r="D1597" i="34"/>
  <c r="E732" i="34"/>
  <c r="G732" i="34" s="1"/>
  <c r="D732" i="34"/>
  <c r="E997" i="34"/>
  <c r="G997" i="34" s="1"/>
  <c r="D997" i="34"/>
  <c r="E1084" i="34"/>
  <c r="G1084" i="34" s="1"/>
  <c r="D1084" i="34"/>
  <c r="E135" i="34"/>
  <c r="G135" i="34" s="1"/>
  <c r="D135" i="34"/>
  <c r="E1751" i="34"/>
  <c r="G1751" i="34" s="1"/>
  <c r="D1751" i="34"/>
  <c r="E1814" i="34"/>
  <c r="G1814" i="34" s="1"/>
  <c r="D1814" i="34"/>
  <c r="E643" i="34"/>
  <c r="G643" i="34" s="1"/>
  <c r="D643" i="34"/>
  <c r="E644" i="34"/>
  <c r="G644" i="34" s="1"/>
  <c r="D644" i="34"/>
  <c r="E79" i="34"/>
  <c r="G79" i="34" s="1"/>
  <c r="D79" i="34"/>
  <c r="E1743" i="34"/>
  <c r="G1743" i="34" s="1"/>
  <c r="D1743" i="34"/>
  <c r="E741" i="34"/>
  <c r="G741" i="34" s="1"/>
  <c r="D741" i="34"/>
  <c r="E1075" i="34"/>
  <c r="G1075" i="34" s="1"/>
  <c r="D1075" i="34"/>
  <c r="E1829" i="34"/>
  <c r="G1829" i="34" s="1"/>
  <c r="D1829" i="34"/>
  <c r="E192" i="34"/>
  <c r="G192" i="34" s="1"/>
  <c r="D192" i="34"/>
  <c r="E677" i="34"/>
  <c r="G677" i="34" s="1"/>
  <c r="D677" i="34"/>
  <c r="E704" i="34"/>
  <c r="G704" i="34" s="1"/>
  <c r="D704" i="34"/>
  <c r="E1764" i="34"/>
  <c r="G1764" i="34" s="1"/>
  <c r="D1764" i="34"/>
  <c r="E1536" i="34"/>
  <c r="G1536" i="34" s="1"/>
  <c r="D1536" i="34"/>
  <c r="E735" i="34"/>
  <c r="G735" i="34" s="1"/>
  <c r="D735" i="34"/>
  <c r="E237" i="34"/>
  <c r="G237" i="34" s="1"/>
  <c r="D237" i="34"/>
  <c r="E715" i="34"/>
  <c r="G715" i="34" s="1"/>
  <c r="D715" i="34"/>
  <c r="E1762" i="34"/>
  <c r="G1762" i="34" s="1"/>
  <c r="D1762" i="34"/>
  <c r="E768" i="34"/>
  <c r="G768" i="34" s="1"/>
  <c r="D768" i="34"/>
  <c r="E661" i="34"/>
  <c r="G661" i="34" s="1"/>
  <c r="D661" i="34"/>
  <c r="E1831" i="34"/>
  <c r="G1831" i="34" s="1"/>
  <c r="D1831" i="34"/>
  <c r="E698" i="34"/>
  <c r="G698" i="34" s="1"/>
  <c r="D698" i="34"/>
  <c r="G149" i="34"/>
  <c r="D149" i="34"/>
  <c r="G1842" i="34"/>
  <c r="D1842" i="34"/>
  <c r="G1841" i="34"/>
  <c r="D1841" i="34"/>
  <c r="G1840" i="34"/>
  <c r="D1840" i="34"/>
  <c r="G1540" i="34"/>
  <c r="D1540" i="34"/>
  <c r="G1083" i="34"/>
  <c r="D1083" i="34"/>
  <c r="G1072" i="34"/>
  <c r="D1072" i="34"/>
  <c r="G1045" i="34"/>
  <c r="D1045" i="34"/>
  <c r="G738" i="34"/>
  <c r="D738" i="34"/>
  <c r="G737" i="34"/>
  <c r="D737" i="34"/>
  <c r="G717" i="34"/>
  <c r="D717" i="34"/>
  <c r="G648" i="34"/>
  <c r="D648" i="34"/>
  <c r="G751" i="34"/>
  <c r="D751" i="34"/>
  <c r="G1709" i="34"/>
  <c r="D1709" i="34"/>
  <c r="G1754" i="34"/>
  <c r="D1754" i="34"/>
  <c r="G1806" i="34"/>
  <c r="D1806" i="34"/>
  <c r="G1060" i="34"/>
  <c r="D1060" i="34"/>
  <c r="G15" i="34"/>
  <c r="D15" i="34"/>
  <c r="G1073" i="34"/>
  <c r="D1073" i="34"/>
  <c r="G105" i="34"/>
  <c r="D105" i="34"/>
  <c r="G147" i="34"/>
  <c r="D147" i="34"/>
  <c r="G145" i="34"/>
  <c r="D145" i="34"/>
  <c r="G199" i="34"/>
  <c r="D199" i="34"/>
  <c r="G265" i="34"/>
  <c r="D265" i="34"/>
  <c r="G245" i="34"/>
  <c r="D245" i="34"/>
  <c r="G244" i="34"/>
  <c r="D244" i="34"/>
  <c r="G243" i="34"/>
  <c r="D243" i="34"/>
  <c r="G649" i="34"/>
  <c r="D649" i="34"/>
  <c r="D1816" i="34"/>
  <c r="D1808" i="34"/>
  <c r="D1807" i="34"/>
  <c r="D1790" i="34"/>
  <c r="D1769" i="34"/>
  <c r="D1760" i="34"/>
  <c r="D1759" i="34"/>
  <c r="D1757" i="34"/>
  <c r="D1756" i="34"/>
  <c r="D1794" i="34"/>
  <c r="D1718" i="34"/>
  <c r="D1714" i="34"/>
  <c r="D1713" i="34"/>
  <c r="D1711" i="34"/>
  <c r="D1594" i="34"/>
  <c r="D1110" i="34"/>
  <c r="D1085" i="34"/>
  <c r="D1077" i="34"/>
  <c r="D1047" i="34"/>
  <c r="D994" i="34"/>
  <c r="D991" i="34"/>
  <c r="D740" i="34"/>
  <c r="D725" i="34"/>
  <c r="D721" i="34"/>
  <c r="D720" i="34"/>
  <c r="D719" i="34"/>
  <c r="D718" i="34"/>
  <c r="D714" i="34"/>
  <c r="D713" i="34"/>
  <c r="D702" i="34"/>
  <c r="D701" i="34"/>
  <c r="D673" i="34"/>
  <c r="D670" i="34"/>
  <c r="D669" i="34"/>
  <c r="D664" i="34"/>
  <c r="D659" i="34"/>
  <c r="D642" i="34"/>
  <c r="D637" i="34"/>
  <c r="D636" i="34"/>
  <c r="D255" i="34"/>
  <c r="D254" i="34"/>
  <c r="D215" i="34"/>
  <c r="D214" i="34"/>
  <c r="D212" i="34"/>
  <c r="D191" i="34"/>
  <c r="D190" i="34"/>
  <c r="D189" i="34"/>
  <c r="D188" i="34"/>
  <c r="D177" i="34"/>
  <c r="D174" i="34"/>
  <c r="D176" i="34"/>
  <c r="D167" i="34"/>
  <c r="D166" i="34"/>
  <c r="D161" i="34"/>
  <c r="D160" i="34"/>
  <c r="D158" i="34"/>
  <c r="D157" i="34"/>
  <c r="D152" i="34"/>
  <c r="D143" i="34"/>
  <c r="D136" i="34"/>
  <c r="D134" i="34"/>
  <c r="D133" i="34"/>
  <c r="D78" i="34"/>
  <c r="D64" i="34"/>
  <c r="D44" i="34"/>
  <c r="D1070" i="34"/>
  <c r="D1069" i="34"/>
  <c r="D1064" i="34"/>
  <c r="D1063" i="34"/>
  <c r="D1061" i="34"/>
  <c r="D647" i="34"/>
  <c r="D646" i="34"/>
  <c r="D645" i="34"/>
  <c r="D141" i="34"/>
  <c r="D140" i="34"/>
  <c r="D139" i="34"/>
  <c r="D71" i="34"/>
  <c r="D70" i="34"/>
  <c r="D69" i="34"/>
  <c r="D1822" i="34"/>
  <c r="D1821" i="34"/>
  <c r="D1820" i="34"/>
  <c r="D684" i="34"/>
  <c r="D683" i="34"/>
  <c r="D252" i="34"/>
  <c r="D250" i="34"/>
  <c r="D248" i="34"/>
  <c r="D699" i="34"/>
  <c r="D694" i="34"/>
  <c r="D693" i="34"/>
  <c r="D688" i="34"/>
  <c r="D690" i="34"/>
  <c r="D689" i="34"/>
  <c r="D184" i="34"/>
  <c r="D183" i="34"/>
  <c r="D182" i="34"/>
  <c r="D185" i="34"/>
  <c r="D181" i="34"/>
  <c r="D180" i="34"/>
  <c r="D210" i="34"/>
  <c r="D209" i="34"/>
  <c r="D208" i="34"/>
  <c r="D207" i="34"/>
  <c r="D206" i="34"/>
  <c r="D205" i="34"/>
  <c r="D204" i="34"/>
  <c r="D203" i="34"/>
  <c r="D202" i="34"/>
  <c r="D197" i="34"/>
  <c r="D196" i="34"/>
  <c r="D1088" i="34"/>
  <c r="D1087" i="34"/>
  <c r="D1102" i="34"/>
  <c r="D1101" i="34"/>
  <c r="D1100" i="34"/>
  <c r="D1099" i="34"/>
  <c r="D1090" i="34"/>
  <c r="D1098" i="34"/>
  <c r="D1097" i="34"/>
  <c r="D1096" i="34"/>
  <c r="D1095" i="34"/>
  <c r="D1094" i="34"/>
  <c r="D1093" i="34"/>
  <c r="D1092" i="34"/>
  <c r="D1091" i="34"/>
  <c r="D1089" i="34"/>
  <c r="D1780" i="34"/>
  <c r="D1779" i="34"/>
  <c r="D1777" i="34"/>
  <c r="D1776" i="34"/>
  <c r="D1775" i="34"/>
  <c r="D1778" i="34"/>
  <c r="D1774" i="34"/>
  <c r="D1771" i="34"/>
  <c r="D1770" i="34"/>
  <c r="D1773" i="34"/>
  <c r="D1772" i="34"/>
  <c r="D1680" i="34"/>
  <c r="D1678" i="34"/>
  <c r="D1658" i="34"/>
  <c r="D1657" i="34"/>
  <c r="D1656" i="34"/>
  <c r="D1655" i="34"/>
  <c r="D1654" i="34"/>
  <c r="D1653" i="34"/>
  <c r="D1652" i="34"/>
  <c r="D1651" i="34"/>
  <c r="D1650" i="34"/>
  <c r="D1648" i="34"/>
  <c r="D1647" i="34"/>
  <c r="D1646" i="34"/>
  <c r="D1667" i="34"/>
  <c r="D1666" i="34"/>
  <c r="D1676" i="34"/>
  <c r="D1675" i="34"/>
  <c r="D1670" i="34"/>
  <c r="D1674" i="34"/>
  <c r="D1645" i="34"/>
  <c r="D1644" i="34"/>
  <c r="D1643" i="34"/>
  <c r="D1673" i="34"/>
  <c r="D1642" i="34"/>
  <c r="D1672" i="34"/>
  <c r="D1640" i="34"/>
  <c r="D1639" i="34"/>
  <c r="D1638" i="34"/>
  <c r="D1637" i="34"/>
  <c r="D1636" i="34"/>
  <c r="D1635" i="34"/>
  <c r="D1634" i="34"/>
  <c r="D1633" i="34"/>
  <c r="D1632" i="34"/>
  <c r="D1631" i="34"/>
  <c r="D1669" i="34"/>
  <c r="D1630" i="34"/>
  <c r="D1629" i="34"/>
  <c r="D1628" i="34"/>
  <c r="D1627" i="34"/>
  <c r="D1626" i="34"/>
  <c r="D1625" i="34"/>
  <c r="D1624" i="34"/>
  <c r="D1623" i="34"/>
  <c r="D1622" i="34"/>
  <c r="D1621" i="34"/>
  <c r="D1620" i="34"/>
  <c r="D1619" i="34"/>
  <c r="D1618" i="34"/>
  <c r="D1617" i="34"/>
  <c r="D1616" i="34"/>
  <c r="D1615" i="34"/>
  <c r="D1614" i="34"/>
  <c r="D1611" i="34"/>
  <c r="D1613" i="34"/>
  <c r="D1612" i="34"/>
  <c r="D1610" i="34"/>
  <c r="D1609" i="34"/>
  <c r="D1671" i="34"/>
  <c r="D1608" i="34"/>
  <c r="D1607" i="34"/>
  <c r="D1606" i="34"/>
  <c r="D1605" i="34"/>
  <c r="D1604" i="34"/>
  <c r="D1603" i="34"/>
  <c r="D1602" i="34"/>
  <c r="D1601" i="34"/>
  <c r="D1600" i="34"/>
  <c r="D1665" i="34"/>
  <c r="D1664" i="34"/>
  <c r="D1663" i="34"/>
  <c r="D1662" i="34"/>
  <c r="D1661" i="34"/>
  <c r="D1660" i="34"/>
  <c r="D1659" i="34"/>
  <c r="D1649" i="34"/>
  <c r="D1599" i="34"/>
  <c r="D1706" i="34"/>
  <c r="D1691" i="34"/>
  <c r="D1690" i="34"/>
  <c r="D1689" i="34"/>
  <c r="D1688" i="34"/>
  <c r="D1687" i="34"/>
  <c r="D1686" i="34"/>
  <c r="D1685" i="34"/>
  <c r="D1704" i="34"/>
  <c r="D1684" i="34"/>
  <c r="D1683" i="34"/>
  <c r="D1682" i="34"/>
  <c r="D1702" i="34"/>
  <c r="D1701" i="34"/>
  <c r="D1700" i="34"/>
  <c r="D1703" i="34"/>
  <c r="D1699" i="34"/>
  <c r="D1698" i="34"/>
  <c r="D1697" i="34"/>
  <c r="D1696" i="34"/>
  <c r="D1695" i="34"/>
  <c r="D1694" i="34"/>
  <c r="D233" i="34"/>
  <c r="D232" i="34"/>
  <c r="D231" i="34"/>
  <c r="D230" i="34"/>
  <c r="D229" i="34"/>
  <c r="D228" i="34"/>
  <c r="D227" i="34"/>
  <c r="D226" i="34"/>
  <c r="D224" i="34"/>
  <c r="D223" i="34"/>
  <c r="D222" i="34"/>
  <c r="D221" i="34"/>
  <c r="D220" i="34"/>
  <c r="D219" i="34"/>
  <c r="D218" i="34"/>
  <c r="D217" i="34"/>
  <c r="D216" i="34"/>
  <c r="D61" i="34"/>
  <c r="D60" i="34"/>
  <c r="D59" i="34"/>
  <c r="D58" i="34"/>
  <c r="D57" i="34"/>
  <c r="D56" i="34"/>
  <c r="D55" i="34"/>
  <c r="D54" i="34"/>
  <c r="D53" i="34"/>
  <c r="D49" i="34"/>
  <c r="D48" i="34"/>
  <c r="D47" i="34"/>
  <c r="D1838" i="34"/>
  <c r="D1043" i="34"/>
  <c r="G992" i="34"/>
  <c r="D992" i="34"/>
  <c r="G729" i="34"/>
  <c r="D729" i="34"/>
  <c r="G142" i="34"/>
  <c r="D142" i="34"/>
  <c r="D6" i="34"/>
  <c r="D256" i="34"/>
  <c r="D66" i="34"/>
  <c r="E1845" i="34"/>
  <c r="G1845" i="34" s="1"/>
  <c r="D1845" i="34"/>
  <c r="G1830" i="34"/>
  <c r="D1830" i="34"/>
  <c r="G1818" i="34"/>
  <c r="D1818" i="34"/>
  <c r="G1755" i="34"/>
  <c r="D1755" i="34"/>
  <c r="G1746" i="34"/>
  <c r="D1746" i="34"/>
  <c r="G1681" i="34"/>
  <c r="D1681" i="34"/>
  <c r="G1679" i="34"/>
  <c r="D1679" i="34"/>
  <c r="G1677" i="34"/>
  <c r="D1677" i="34"/>
  <c r="G1103" i="34"/>
  <c r="D1103" i="34"/>
  <c r="G1068" i="34"/>
  <c r="D1068" i="34"/>
  <c r="G1042" i="34"/>
  <c r="D1042" i="34"/>
  <c r="G678" i="34"/>
  <c r="D678" i="34"/>
  <c r="G650" i="34"/>
  <c r="D650" i="34"/>
  <c r="G638" i="34"/>
  <c r="D638" i="34"/>
  <c r="G441" i="34"/>
  <c r="D441" i="34"/>
  <c r="G270" i="34"/>
  <c r="D270" i="34"/>
  <c r="G194" i="34"/>
  <c r="D194" i="34"/>
  <c r="G159" i="34"/>
  <c r="D159" i="34"/>
  <c r="G154" i="34"/>
  <c r="D154" i="34"/>
  <c r="G148" i="34"/>
  <c r="D148" i="34"/>
  <c r="G104" i="34"/>
  <c r="D104" i="34"/>
  <c r="G51" i="34"/>
  <c r="D51" i="34"/>
  <c r="G16" i="34"/>
  <c r="D16" i="34"/>
  <c r="D1837" i="34"/>
  <c r="D1836" i="34"/>
  <c r="D1835" i="34"/>
  <c r="D1833" i="34"/>
  <c r="D1825" i="34"/>
  <c r="D1813" i="34"/>
  <c r="D1812" i="34"/>
  <c r="D1811" i="34"/>
  <c r="D1810" i="34"/>
  <c r="D1804" i="34"/>
  <c r="D1797" i="34"/>
  <c r="D1795" i="34"/>
  <c r="D1793" i="34"/>
  <c r="D1792" i="34"/>
  <c r="D1789" i="34"/>
  <c r="D1788" i="34"/>
  <c r="D1787" i="34"/>
  <c r="D1786" i="34"/>
  <c r="D1785" i="34"/>
  <c r="D1784" i="34"/>
  <c r="D1783" i="34"/>
  <c r="D1782" i="34"/>
  <c r="D1767" i="34"/>
  <c r="D1765" i="34"/>
  <c r="D1758" i="34"/>
  <c r="D1750" i="34"/>
  <c r="D1742" i="34"/>
  <c r="D1741" i="34"/>
  <c r="D1740" i="34"/>
  <c r="D1739" i="34"/>
  <c r="D1738" i="34"/>
  <c r="D1737" i="34"/>
  <c r="D1736" i="34"/>
  <c r="D1735" i="34"/>
  <c r="D1734" i="34"/>
  <c r="D1733" i="34"/>
  <c r="D1732" i="34"/>
  <c r="D1731" i="34"/>
  <c r="D1730" i="34"/>
  <c r="D1729" i="34"/>
  <c r="D1728" i="34"/>
  <c r="D1727" i="34"/>
  <c r="D1726" i="34"/>
  <c r="D1725" i="34"/>
  <c r="D1724" i="34"/>
  <c r="D1723" i="34"/>
  <c r="D1722" i="34"/>
  <c r="D1721" i="34"/>
  <c r="D1720" i="34"/>
  <c r="D1719" i="34"/>
  <c r="D1717" i="34"/>
  <c r="D1716" i="34"/>
  <c r="D1715" i="34"/>
  <c r="D1712" i="34"/>
  <c r="D1598" i="34"/>
  <c r="D1596" i="34"/>
  <c r="D1595" i="34"/>
  <c r="D1593" i="34"/>
  <c r="D1592" i="34"/>
  <c r="D1591" i="34"/>
  <c r="D1590" i="34"/>
  <c r="D1589" i="34"/>
  <c r="D1588" i="34"/>
  <c r="D1587" i="34"/>
  <c r="D1586" i="34"/>
  <c r="D1585" i="34"/>
  <c r="D1584" i="34"/>
  <c r="D1583" i="34"/>
  <c r="D1582" i="34"/>
  <c r="D1581" i="34"/>
  <c r="D1580" i="34"/>
  <c r="D1579" i="34"/>
  <c r="D1578" i="34"/>
  <c r="D1577" i="34"/>
  <c r="D1576" i="34"/>
  <c r="D1575" i="34"/>
  <c r="D1574" i="34"/>
  <c r="D1573" i="34"/>
  <c r="D1572" i="34"/>
  <c r="D1571" i="34"/>
  <c r="D1570" i="34"/>
  <c r="D1569" i="34"/>
  <c r="D1568" i="34"/>
  <c r="D1567" i="34"/>
  <c r="D1566" i="34"/>
  <c r="D1565" i="34"/>
  <c r="D1564" i="34"/>
  <c r="D1563" i="34"/>
  <c r="D1562" i="34"/>
  <c r="D1561" i="34"/>
  <c r="D1560" i="34"/>
  <c r="D1559" i="34"/>
  <c r="D1558" i="34"/>
  <c r="D1557" i="34"/>
  <c r="D1556" i="34"/>
  <c r="D1555" i="34"/>
  <c r="D1554" i="34"/>
  <c r="D1553" i="34"/>
  <c r="D1552" i="34"/>
  <c r="D1551" i="34"/>
  <c r="D1550" i="34"/>
  <c r="D1549" i="34"/>
  <c r="D1548" i="34"/>
  <c r="D1547" i="34"/>
  <c r="D1546" i="34"/>
  <c r="D1545" i="34"/>
  <c r="D1544" i="34"/>
  <c r="D1543" i="34"/>
  <c r="D1541" i="34"/>
  <c r="D1539" i="34"/>
  <c r="D1535" i="34"/>
  <c r="D1534" i="34"/>
  <c r="D1533" i="34"/>
  <c r="D1531" i="34"/>
  <c r="D1530" i="34"/>
  <c r="C1529" i="34"/>
  <c r="D1529" i="34" s="1"/>
  <c r="C1528" i="34"/>
  <c r="D1528" i="34" s="1"/>
  <c r="C1527" i="34"/>
  <c r="D1527" i="34" s="1"/>
  <c r="C1526" i="34"/>
  <c r="D1526" i="34" s="1"/>
  <c r="C1525" i="34"/>
  <c r="D1525" i="34" s="1"/>
  <c r="C1524" i="34"/>
  <c r="D1524" i="34" s="1"/>
  <c r="C1523" i="34"/>
  <c r="D1523" i="34" s="1"/>
  <c r="C1522" i="34"/>
  <c r="D1522" i="34" s="1"/>
  <c r="C1521" i="34"/>
  <c r="D1521" i="34" s="1"/>
  <c r="C1520" i="34"/>
  <c r="D1520" i="34" s="1"/>
  <c r="C1519" i="34"/>
  <c r="D1519" i="34" s="1"/>
  <c r="C1518" i="34"/>
  <c r="D1518" i="34" s="1"/>
  <c r="C1517" i="34"/>
  <c r="D1517" i="34" s="1"/>
  <c r="C1516" i="34"/>
  <c r="D1516" i="34" s="1"/>
  <c r="C1515" i="34"/>
  <c r="D1515" i="34" s="1"/>
  <c r="C1514" i="34"/>
  <c r="D1514" i="34" s="1"/>
  <c r="C1513" i="34"/>
  <c r="D1513" i="34" s="1"/>
  <c r="C1512" i="34"/>
  <c r="D1512" i="34" s="1"/>
  <c r="C1511" i="34"/>
  <c r="D1511" i="34" s="1"/>
  <c r="C1510" i="34"/>
  <c r="D1510" i="34" s="1"/>
  <c r="C1509" i="34"/>
  <c r="D1509" i="34" s="1"/>
  <c r="C1508" i="34"/>
  <c r="D1508" i="34" s="1"/>
  <c r="C1507" i="34"/>
  <c r="D1507" i="34" s="1"/>
  <c r="C1506" i="34"/>
  <c r="D1506" i="34" s="1"/>
  <c r="C1505" i="34"/>
  <c r="D1505" i="34" s="1"/>
  <c r="C1504" i="34"/>
  <c r="D1504" i="34" s="1"/>
  <c r="C1503" i="34"/>
  <c r="D1503" i="34" s="1"/>
  <c r="C1502" i="34"/>
  <c r="D1502" i="34" s="1"/>
  <c r="C1501" i="34"/>
  <c r="D1501" i="34" s="1"/>
  <c r="C1500" i="34"/>
  <c r="D1500" i="34" s="1"/>
  <c r="C1499" i="34"/>
  <c r="D1499" i="34" s="1"/>
  <c r="C1498" i="34"/>
  <c r="D1498" i="34" s="1"/>
  <c r="C1497" i="34"/>
  <c r="D1497" i="34" s="1"/>
  <c r="C1496" i="34"/>
  <c r="D1496" i="34" s="1"/>
  <c r="C1495" i="34"/>
  <c r="D1495" i="34" s="1"/>
  <c r="C1494" i="34"/>
  <c r="D1494" i="34" s="1"/>
  <c r="C1493" i="34"/>
  <c r="D1493" i="34" s="1"/>
  <c r="C1492" i="34"/>
  <c r="D1492" i="34" s="1"/>
  <c r="C1491" i="34"/>
  <c r="D1491" i="34" s="1"/>
  <c r="C1490" i="34"/>
  <c r="D1490" i="34" s="1"/>
  <c r="C1489" i="34"/>
  <c r="D1489" i="34" s="1"/>
  <c r="C1488" i="34"/>
  <c r="D1488" i="34" s="1"/>
  <c r="C1487" i="34"/>
  <c r="D1487" i="34" s="1"/>
  <c r="C1486" i="34"/>
  <c r="D1486" i="34" s="1"/>
  <c r="C1485" i="34"/>
  <c r="D1485" i="34" s="1"/>
  <c r="C1484" i="34"/>
  <c r="D1484" i="34" s="1"/>
  <c r="C1483" i="34"/>
  <c r="D1483" i="34" s="1"/>
  <c r="C1482" i="34"/>
  <c r="D1482" i="34" s="1"/>
  <c r="C1481" i="34"/>
  <c r="D1481" i="34" s="1"/>
  <c r="C1480" i="34"/>
  <c r="D1480" i="34" s="1"/>
  <c r="C1479" i="34"/>
  <c r="D1479" i="34" s="1"/>
  <c r="C1478" i="34"/>
  <c r="D1478" i="34" s="1"/>
  <c r="C1477" i="34"/>
  <c r="D1477" i="34" s="1"/>
  <c r="C1476" i="34"/>
  <c r="D1476" i="34" s="1"/>
  <c r="C1475" i="34"/>
  <c r="D1475" i="34" s="1"/>
  <c r="C1474" i="34"/>
  <c r="D1474" i="34" s="1"/>
  <c r="C1473" i="34"/>
  <c r="D1473" i="34" s="1"/>
  <c r="C1472" i="34"/>
  <c r="D1472" i="34" s="1"/>
  <c r="C1471" i="34"/>
  <c r="D1471" i="34" s="1"/>
  <c r="C1470" i="34"/>
  <c r="D1470" i="34" s="1"/>
  <c r="C1469" i="34"/>
  <c r="D1469" i="34" s="1"/>
  <c r="C1468" i="34"/>
  <c r="D1468" i="34" s="1"/>
  <c r="C1467" i="34"/>
  <c r="D1467" i="34" s="1"/>
  <c r="C1466" i="34"/>
  <c r="D1466" i="34" s="1"/>
  <c r="C1465" i="34"/>
  <c r="D1465" i="34" s="1"/>
  <c r="C1464" i="34"/>
  <c r="D1464" i="34" s="1"/>
  <c r="C1463" i="34"/>
  <c r="D1463" i="34" s="1"/>
  <c r="C1462" i="34"/>
  <c r="D1462" i="34" s="1"/>
  <c r="C1461" i="34"/>
  <c r="D1461" i="34" s="1"/>
  <c r="C1460" i="34"/>
  <c r="D1460" i="34" s="1"/>
  <c r="C1459" i="34"/>
  <c r="D1459" i="34" s="1"/>
  <c r="C1458" i="34"/>
  <c r="D1458" i="34" s="1"/>
  <c r="C1457" i="34"/>
  <c r="D1457" i="34" s="1"/>
  <c r="C1456" i="34"/>
  <c r="D1456" i="34" s="1"/>
  <c r="C1455" i="34"/>
  <c r="D1455" i="34" s="1"/>
  <c r="C1454" i="34"/>
  <c r="D1454" i="34" s="1"/>
  <c r="C1453" i="34"/>
  <c r="D1453" i="34" s="1"/>
  <c r="C1452" i="34"/>
  <c r="D1452" i="34" s="1"/>
  <c r="C1451" i="34"/>
  <c r="D1451" i="34" s="1"/>
  <c r="C1450" i="34"/>
  <c r="D1450" i="34" s="1"/>
  <c r="C1449" i="34"/>
  <c r="D1449" i="34" s="1"/>
  <c r="C1448" i="34"/>
  <c r="D1448" i="34" s="1"/>
  <c r="C1447" i="34"/>
  <c r="D1447" i="34" s="1"/>
  <c r="C1446" i="34"/>
  <c r="D1446" i="34" s="1"/>
  <c r="C1445" i="34"/>
  <c r="D1445" i="34" s="1"/>
  <c r="C1444" i="34"/>
  <c r="D1444" i="34" s="1"/>
  <c r="C1443" i="34"/>
  <c r="D1443" i="34" s="1"/>
  <c r="C1442" i="34"/>
  <c r="D1442" i="34" s="1"/>
  <c r="C1441" i="34"/>
  <c r="D1441" i="34" s="1"/>
  <c r="C1440" i="34"/>
  <c r="D1440" i="34" s="1"/>
  <c r="C1439" i="34"/>
  <c r="D1439" i="34" s="1"/>
  <c r="C1438" i="34"/>
  <c r="D1438" i="34" s="1"/>
  <c r="C1437" i="34"/>
  <c r="D1437" i="34" s="1"/>
  <c r="C1436" i="34"/>
  <c r="D1436" i="34" s="1"/>
  <c r="C1435" i="34"/>
  <c r="D1435" i="34" s="1"/>
  <c r="C1434" i="34"/>
  <c r="D1434" i="34" s="1"/>
  <c r="C1433" i="34"/>
  <c r="D1433" i="34" s="1"/>
  <c r="C1432" i="34"/>
  <c r="D1432" i="34" s="1"/>
  <c r="C1431" i="34"/>
  <c r="D1431" i="34" s="1"/>
  <c r="C1430" i="34"/>
  <c r="D1430" i="34" s="1"/>
  <c r="C1429" i="34"/>
  <c r="D1429" i="34" s="1"/>
  <c r="C1428" i="34"/>
  <c r="D1428" i="34" s="1"/>
  <c r="C1427" i="34"/>
  <c r="D1427" i="34" s="1"/>
  <c r="C1426" i="34"/>
  <c r="D1426" i="34" s="1"/>
  <c r="C1425" i="34"/>
  <c r="D1425" i="34" s="1"/>
  <c r="C1424" i="34"/>
  <c r="D1424" i="34" s="1"/>
  <c r="C1423" i="34"/>
  <c r="D1423" i="34" s="1"/>
  <c r="C1422" i="34"/>
  <c r="D1422" i="34" s="1"/>
  <c r="C1421" i="34"/>
  <c r="D1421" i="34" s="1"/>
  <c r="C1420" i="34"/>
  <c r="D1420" i="34" s="1"/>
  <c r="C1419" i="34"/>
  <c r="D1419" i="34" s="1"/>
  <c r="C1418" i="34"/>
  <c r="D1418" i="34" s="1"/>
  <c r="C1417" i="34"/>
  <c r="D1417" i="34" s="1"/>
  <c r="C1416" i="34"/>
  <c r="D1416" i="34" s="1"/>
  <c r="C1415" i="34"/>
  <c r="D1415" i="34" s="1"/>
  <c r="C1414" i="34"/>
  <c r="D1414" i="34" s="1"/>
  <c r="C1413" i="34"/>
  <c r="D1413" i="34" s="1"/>
  <c r="C1412" i="34"/>
  <c r="D1412" i="34" s="1"/>
  <c r="C1411" i="34"/>
  <c r="D1411" i="34" s="1"/>
  <c r="C1410" i="34"/>
  <c r="D1410" i="34" s="1"/>
  <c r="C1409" i="34"/>
  <c r="D1409" i="34" s="1"/>
  <c r="C1408" i="34"/>
  <c r="D1408" i="34" s="1"/>
  <c r="C1407" i="34"/>
  <c r="D1407" i="34" s="1"/>
  <c r="C1406" i="34"/>
  <c r="D1406" i="34" s="1"/>
  <c r="C1405" i="34"/>
  <c r="D1405" i="34" s="1"/>
  <c r="C1404" i="34"/>
  <c r="D1404" i="34" s="1"/>
  <c r="C1403" i="34"/>
  <c r="D1403" i="34" s="1"/>
  <c r="C1402" i="34"/>
  <c r="D1402" i="34" s="1"/>
  <c r="C1401" i="34"/>
  <c r="D1401" i="34" s="1"/>
  <c r="C1400" i="34"/>
  <c r="D1400" i="34" s="1"/>
  <c r="C1399" i="34"/>
  <c r="D1399" i="34" s="1"/>
  <c r="C1398" i="34"/>
  <c r="D1398" i="34" s="1"/>
  <c r="C1397" i="34"/>
  <c r="D1397" i="34" s="1"/>
  <c r="C1396" i="34"/>
  <c r="D1396" i="34" s="1"/>
  <c r="C1395" i="34"/>
  <c r="D1395" i="34" s="1"/>
  <c r="C1394" i="34"/>
  <c r="D1394" i="34" s="1"/>
  <c r="C1393" i="34"/>
  <c r="D1393" i="34" s="1"/>
  <c r="C1392" i="34"/>
  <c r="D1392" i="34" s="1"/>
  <c r="C1391" i="34"/>
  <c r="D1391" i="34" s="1"/>
  <c r="C1390" i="34"/>
  <c r="D1390" i="34" s="1"/>
  <c r="C1389" i="34"/>
  <c r="D1389" i="34" s="1"/>
  <c r="C1388" i="34"/>
  <c r="D1388" i="34" s="1"/>
  <c r="C1387" i="34"/>
  <c r="D1387" i="34" s="1"/>
  <c r="C1386" i="34"/>
  <c r="D1386" i="34" s="1"/>
  <c r="C1385" i="34"/>
  <c r="D1385" i="34" s="1"/>
  <c r="C1384" i="34"/>
  <c r="D1384" i="34" s="1"/>
  <c r="C1383" i="34"/>
  <c r="D1383" i="34" s="1"/>
  <c r="C1382" i="34"/>
  <c r="D1382" i="34" s="1"/>
  <c r="C1381" i="34"/>
  <c r="D1381" i="34" s="1"/>
  <c r="C1380" i="34"/>
  <c r="D1380" i="34" s="1"/>
  <c r="C1379" i="34"/>
  <c r="D1379" i="34" s="1"/>
  <c r="C1378" i="34"/>
  <c r="D1378" i="34" s="1"/>
  <c r="C1377" i="34"/>
  <c r="D1377" i="34" s="1"/>
  <c r="C1376" i="34"/>
  <c r="D1376" i="34" s="1"/>
  <c r="C1375" i="34"/>
  <c r="D1375" i="34" s="1"/>
  <c r="C1374" i="34"/>
  <c r="D1374" i="34" s="1"/>
  <c r="C1373" i="34"/>
  <c r="D1373" i="34" s="1"/>
  <c r="C1372" i="34"/>
  <c r="D1372" i="34" s="1"/>
  <c r="C1371" i="34"/>
  <c r="D1371" i="34" s="1"/>
  <c r="C1370" i="34"/>
  <c r="D1370" i="34" s="1"/>
  <c r="C1369" i="34"/>
  <c r="D1369" i="34" s="1"/>
  <c r="C1368" i="34"/>
  <c r="D1368" i="34" s="1"/>
  <c r="C1367" i="34"/>
  <c r="D1367" i="34" s="1"/>
  <c r="C1366" i="34"/>
  <c r="D1366" i="34" s="1"/>
  <c r="C1365" i="34"/>
  <c r="D1365" i="34" s="1"/>
  <c r="C1364" i="34"/>
  <c r="D1364" i="34" s="1"/>
  <c r="C1363" i="34"/>
  <c r="D1363" i="34" s="1"/>
  <c r="C1362" i="34"/>
  <c r="D1362" i="34" s="1"/>
  <c r="C1361" i="34"/>
  <c r="D1361" i="34" s="1"/>
  <c r="C1360" i="34"/>
  <c r="D1360" i="34" s="1"/>
  <c r="C1359" i="34"/>
  <c r="D1359" i="34" s="1"/>
  <c r="C1358" i="34"/>
  <c r="D1358" i="34" s="1"/>
  <c r="C1357" i="34"/>
  <c r="D1357" i="34" s="1"/>
  <c r="C1356" i="34"/>
  <c r="D1356" i="34" s="1"/>
  <c r="C1355" i="34"/>
  <c r="D1355" i="34" s="1"/>
  <c r="C1354" i="34"/>
  <c r="D1354" i="34" s="1"/>
  <c r="C1353" i="34"/>
  <c r="D1353" i="34" s="1"/>
  <c r="C1352" i="34"/>
  <c r="D1352" i="34" s="1"/>
  <c r="C1351" i="34"/>
  <c r="D1351" i="34" s="1"/>
  <c r="C1350" i="34"/>
  <c r="D1350" i="34" s="1"/>
  <c r="C1349" i="34"/>
  <c r="D1349" i="34" s="1"/>
  <c r="C1348" i="34"/>
  <c r="D1348" i="34" s="1"/>
  <c r="C1347" i="34"/>
  <c r="D1347" i="34" s="1"/>
  <c r="C1346" i="34"/>
  <c r="D1346" i="34" s="1"/>
  <c r="C1345" i="34"/>
  <c r="D1345" i="34" s="1"/>
  <c r="C1344" i="34"/>
  <c r="D1344" i="34" s="1"/>
  <c r="C1343" i="34"/>
  <c r="D1343" i="34" s="1"/>
  <c r="C1342" i="34"/>
  <c r="D1342" i="34" s="1"/>
  <c r="C1341" i="34"/>
  <c r="D1341" i="34" s="1"/>
  <c r="C1340" i="34"/>
  <c r="D1340" i="34" s="1"/>
  <c r="C1339" i="34"/>
  <c r="D1339" i="34" s="1"/>
  <c r="C1338" i="34"/>
  <c r="D1338" i="34" s="1"/>
  <c r="C1337" i="34"/>
  <c r="D1337" i="34" s="1"/>
  <c r="C1336" i="34"/>
  <c r="D1336" i="34" s="1"/>
  <c r="C1335" i="34"/>
  <c r="D1335" i="34" s="1"/>
  <c r="C1334" i="34"/>
  <c r="D1334" i="34" s="1"/>
  <c r="C1333" i="34"/>
  <c r="D1333" i="34" s="1"/>
  <c r="C1332" i="34"/>
  <c r="D1332" i="34" s="1"/>
  <c r="C1331" i="34"/>
  <c r="D1331" i="34" s="1"/>
  <c r="C1330" i="34"/>
  <c r="D1330" i="34" s="1"/>
  <c r="C1329" i="34"/>
  <c r="D1329" i="34" s="1"/>
  <c r="C1328" i="34"/>
  <c r="D1328" i="34" s="1"/>
  <c r="C1327" i="34"/>
  <c r="D1327" i="34" s="1"/>
  <c r="C1326" i="34"/>
  <c r="D1326" i="34" s="1"/>
  <c r="C1325" i="34"/>
  <c r="D1325" i="34" s="1"/>
  <c r="C1324" i="34"/>
  <c r="D1324" i="34" s="1"/>
  <c r="C1323" i="34"/>
  <c r="D1323" i="34" s="1"/>
  <c r="C1322" i="34"/>
  <c r="D1322" i="34" s="1"/>
  <c r="C1321" i="34"/>
  <c r="D1321" i="34" s="1"/>
  <c r="C1320" i="34"/>
  <c r="D1320" i="34" s="1"/>
  <c r="C1319" i="34"/>
  <c r="D1319" i="34" s="1"/>
  <c r="C1318" i="34"/>
  <c r="D1318" i="34" s="1"/>
  <c r="C1317" i="34"/>
  <c r="D1317" i="34" s="1"/>
  <c r="C1316" i="34"/>
  <c r="D1316" i="34" s="1"/>
  <c r="C1315" i="34"/>
  <c r="D1315" i="34" s="1"/>
  <c r="C1314" i="34"/>
  <c r="D1314" i="34" s="1"/>
  <c r="C1313" i="34"/>
  <c r="D1313" i="34" s="1"/>
  <c r="C1312" i="34"/>
  <c r="D1312" i="34" s="1"/>
  <c r="C1311" i="34"/>
  <c r="D1311" i="34" s="1"/>
  <c r="C1310" i="34"/>
  <c r="D1310" i="34" s="1"/>
  <c r="C1309" i="34"/>
  <c r="D1309" i="34" s="1"/>
  <c r="C1308" i="34"/>
  <c r="D1308" i="34" s="1"/>
  <c r="C1307" i="34"/>
  <c r="D1307" i="34" s="1"/>
  <c r="C1306" i="34"/>
  <c r="D1306" i="34" s="1"/>
  <c r="C1305" i="34"/>
  <c r="D1305" i="34" s="1"/>
  <c r="C1304" i="34"/>
  <c r="D1304" i="34" s="1"/>
  <c r="C1303" i="34"/>
  <c r="D1303" i="34" s="1"/>
  <c r="C1302" i="34"/>
  <c r="D1302" i="34" s="1"/>
  <c r="C1301" i="34"/>
  <c r="D1301" i="34" s="1"/>
  <c r="C1300" i="34"/>
  <c r="D1300" i="34" s="1"/>
  <c r="C1299" i="34"/>
  <c r="D1299" i="34" s="1"/>
  <c r="C1298" i="34"/>
  <c r="D1298" i="34" s="1"/>
  <c r="C1297" i="34"/>
  <c r="D1297" i="34" s="1"/>
  <c r="C1296" i="34"/>
  <c r="D1296" i="34" s="1"/>
  <c r="C1295" i="34"/>
  <c r="D1295" i="34" s="1"/>
  <c r="C1294" i="34"/>
  <c r="D1294" i="34" s="1"/>
  <c r="C1293" i="34"/>
  <c r="D1293" i="34" s="1"/>
  <c r="C1292" i="34"/>
  <c r="D1292" i="34" s="1"/>
  <c r="C1291" i="34"/>
  <c r="D1291" i="34" s="1"/>
  <c r="C1290" i="34"/>
  <c r="D1290" i="34" s="1"/>
  <c r="C1289" i="34"/>
  <c r="D1289" i="34" s="1"/>
  <c r="C1288" i="34"/>
  <c r="D1288" i="34" s="1"/>
  <c r="C1287" i="34"/>
  <c r="D1287" i="34" s="1"/>
  <c r="C1286" i="34"/>
  <c r="D1286" i="34" s="1"/>
  <c r="C1285" i="34"/>
  <c r="D1285" i="34" s="1"/>
  <c r="C1284" i="34"/>
  <c r="D1284" i="34" s="1"/>
  <c r="C1283" i="34"/>
  <c r="D1283" i="34" s="1"/>
  <c r="C1282" i="34"/>
  <c r="D1282" i="34" s="1"/>
  <c r="C1281" i="34"/>
  <c r="D1281" i="34" s="1"/>
  <c r="C1280" i="34"/>
  <c r="D1280" i="34" s="1"/>
  <c r="C1279" i="34"/>
  <c r="D1279" i="34" s="1"/>
  <c r="C1278" i="34"/>
  <c r="D1278" i="34" s="1"/>
  <c r="C1277" i="34"/>
  <c r="D1277" i="34" s="1"/>
  <c r="C1276" i="34"/>
  <c r="D1276" i="34" s="1"/>
  <c r="C1275" i="34"/>
  <c r="D1275" i="34" s="1"/>
  <c r="C1274" i="34"/>
  <c r="D1274" i="34" s="1"/>
  <c r="C1273" i="34"/>
  <c r="D1273" i="34" s="1"/>
  <c r="C1272" i="34"/>
  <c r="D1272" i="34" s="1"/>
  <c r="C1271" i="34"/>
  <c r="D1271" i="34" s="1"/>
  <c r="C1270" i="34"/>
  <c r="D1270" i="34" s="1"/>
  <c r="C1269" i="34"/>
  <c r="D1269" i="34" s="1"/>
  <c r="C1268" i="34"/>
  <c r="D1268" i="34" s="1"/>
  <c r="C1267" i="34"/>
  <c r="D1267" i="34" s="1"/>
  <c r="C1266" i="34"/>
  <c r="D1266" i="34" s="1"/>
  <c r="C1265" i="34"/>
  <c r="D1265" i="34" s="1"/>
  <c r="C1264" i="34"/>
  <c r="D1264" i="34" s="1"/>
  <c r="C1263" i="34"/>
  <c r="D1263" i="34" s="1"/>
  <c r="C1262" i="34"/>
  <c r="D1262" i="34" s="1"/>
  <c r="C1261" i="34"/>
  <c r="D1261" i="34" s="1"/>
  <c r="C1260" i="34"/>
  <c r="D1260" i="34" s="1"/>
  <c r="C1259" i="34"/>
  <c r="D1259" i="34" s="1"/>
  <c r="C1258" i="34"/>
  <c r="D1258" i="34" s="1"/>
  <c r="C1257" i="34"/>
  <c r="D1257" i="34" s="1"/>
  <c r="C1256" i="34"/>
  <c r="D1256" i="34" s="1"/>
  <c r="C1255" i="34"/>
  <c r="D1255" i="34" s="1"/>
  <c r="C1254" i="34"/>
  <c r="D1254" i="34" s="1"/>
  <c r="C1253" i="34"/>
  <c r="D1253" i="34" s="1"/>
  <c r="C1252" i="34"/>
  <c r="D1252" i="34" s="1"/>
  <c r="C1251" i="34"/>
  <c r="D1251" i="34" s="1"/>
  <c r="C1250" i="34"/>
  <c r="D1250" i="34" s="1"/>
  <c r="C1249" i="34"/>
  <c r="D1249" i="34" s="1"/>
  <c r="C1248" i="34"/>
  <c r="D1248" i="34" s="1"/>
  <c r="C1247" i="34"/>
  <c r="D1247" i="34" s="1"/>
  <c r="C1246" i="34"/>
  <c r="D1246" i="34" s="1"/>
  <c r="C1245" i="34"/>
  <c r="D1245" i="34" s="1"/>
  <c r="C1244" i="34"/>
  <c r="D1244" i="34" s="1"/>
  <c r="C1243" i="34"/>
  <c r="D1243" i="34" s="1"/>
  <c r="C1242" i="34"/>
  <c r="D1242" i="34" s="1"/>
  <c r="C1241" i="34"/>
  <c r="D1241" i="34" s="1"/>
  <c r="C1240" i="34"/>
  <c r="D1240" i="34" s="1"/>
  <c r="C1239" i="34"/>
  <c r="D1239" i="34" s="1"/>
  <c r="C1238" i="34"/>
  <c r="D1238" i="34" s="1"/>
  <c r="C1237" i="34"/>
  <c r="D1237" i="34" s="1"/>
  <c r="C1236" i="34"/>
  <c r="D1236" i="34" s="1"/>
  <c r="C1235" i="34"/>
  <c r="D1235" i="34" s="1"/>
  <c r="C1234" i="34"/>
  <c r="D1234" i="34" s="1"/>
  <c r="C1233" i="34"/>
  <c r="D1233" i="34" s="1"/>
  <c r="C1232" i="34"/>
  <c r="D1232" i="34" s="1"/>
  <c r="C1231" i="34"/>
  <c r="D1231" i="34" s="1"/>
  <c r="C1230" i="34"/>
  <c r="D1230" i="34" s="1"/>
  <c r="C1229" i="34"/>
  <c r="D1229" i="34" s="1"/>
  <c r="C1228" i="34"/>
  <c r="D1228" i="34" s="1"/>
  <c r="C1227" i="34"/>
  <c r="D1227" i="34" s="1"/>
  <c r="C1226" i="34"/>
  <c r="D1226" i="34" s="1"/>
  <c r="C1225" i="34"/>
  <c r="D1225" i="34" s="1"/>
  <c r="C1224" i="34"/>
  <c r="D1224" i="34" s="1"/>
  <c r="C1223" i="34"/>
  <c r="D1223" i="34" s="1"/>
  <c r="D1222" i="34"/>
  <c r="D1221" i="34"/>
  <c r="D1220" i="34"/>
  <c r="C1219" i="34"/>
  <c r="D1219" i="34" s="1"/>
  <c r="C1218" i="34"/>
  <c r="D1218" i="34" s="1"/>
  <c r="C1217" i="34"/>
  <c r="D1217" i="34" s="1"/>
  <c r="C1216" i="34"/>
  <c r="D1216" i="34" s="1"/>
  <c r="C1215" i="34"/>
  <c r="D1215" i="34" s="1"/>
  <c r="C1214" i="34"/>
  <c r="D1214" i="34" s="1"/>
  <c r="C1213" i="34"/>
  <c r="D1213" i="34" s="1"/>
  <c r="C1212" i="34"/>
  <c r="D1212" i="34" s="1"/>
  <c r="C1211" i="34"/>
  <c r="D1211" i="34" s="1"/>
  <c r="C1210" i="34"/>
  <c r="D1210" i="34" s="1"/>
  <c r="C1209" i="34"/>
  <c r="D1209" i="34" s="1"/>
  <c r="C1208" i="34"/>
  <c r="D1208" i="34" s="1"/>
  <c r="C1207" i="34"/>
  <c r="D1207" i="34" s="1"/>
  <c r="C1206" i="34"/>
  <c r="D1206" i="34" s="1"/>
  <c r="C1205" i="34"/>
  <c r="D1205" i="34" s="1"/>
  <c r="C1204" i="34"/>
  <c r="D1204" i="34" s="1"/>
  <c r="C1203" i="34"/>
  <c r="D1203" i="34" s="1"/>
  <c r="C1202" i="34"/>
  <c r="D1202" i="34" s="1"/>
  <c r="C1201" i="34"/>
  <c r="D1201" i="34" s="1"/>
  <c r="C1200" i="34"/>
  <c r="D1200" i="34" s="1"/>
  <c r="C1199" i="34"/>
  <c r="D1199" i="34" s="1"/>
  <c r="C1198" i="34"/>
  <c r="D1198" i="34" s="1"/>
  <c r="C1197" i="34"/>
  <c r="D1197" i="34" s="1"/>
  <c r="C1196" i="34"/>
  <c r="D1196" i="34" s="1"/>
  <c r="C1195" i="34"/>
  <c r="D1195" i="34" s="1"/>
  <c r="D1194" i="34"/>
  <c r="D1193" i="34"/>
  <c r="D1192" i="34"/>
  <c r="D1191" i="34"/>
  <c r="D1190" i="34"/>
  <c r="D1189" i="34"/>
  <c r="D1188" i="34"/>
  <c r="D1187" i="34"/>
  <c r="D1186" i="34"/>
  <c r="D1185" i="34"/>
  <c r="D1184" i="34"/>
  <c r="D1183" i="34"/>
  <c r="D1182" i="34"/>
  <c r="D1181" i="34"/>
  <c r="D1180" i="34"/>
  <c r="D1179" i="34"/>
  <c r="D1178" i="34"/>
  <c r="D1177" i="34"/>
  <c r="D1176" i="34"/>
  <c r="D1175" i="34"/>
  <c r="D1174" i="34"/>
  <c r="D1173" i="34"/>
  <c r="D1172" i="34"/>
  <c r="D1171" i="34"/>
  <c r="D1170" i="34"/>
  <c r="D1169" i="34"/>
  <c r="D1168" i="34"/>
  <c r="D1167" i="34"/>
  <c r="D1166" i="34"/>
  <c r="D1165" i="34"/>
  <c r="D1164" i="34"/>
  <c r="D1163" i="34"/>
  <c r="D1162" i="34"/>
  <c r="D1161" i="34"/>
  <c r="D1160" i="34"/>
  <c r="D1159" i="34"/>
  <c r="D1158" i="34"/>
  <c r="D1157" i="34"/>
  <c r="D1156" i="34"/>
  <c r="D1155" i="34"/>
  <c r="D1154" i="34"/>
  <c r="D1153" i="34"/>
  <c r="D1152" i="34"/>
  <c r="D1151" i="34"/>
  <c r="D1150" i="34"/>
  <c r="D1149" i="34"/>
  <c r="D1148" i="34"/>
  <c r="D1147" i="34"/>
  <c r="D1146" i="34"/>
  <c r="D1145" i="34"/>
  <c r="D1144" i="34"/>
  <c r="D1143" i="34"/>
  <c r="D1142" i="34"/>
  <c r="D1141" i="34"/>
  <c r="D1140" i="34"/>
  <c r="D1139" i="34"/>
  <c r="D1138" i="34"/>
  <c r="D1137" i="34"/>
  <c r="D1136" i="34"/>
  <c r="D1135" i="34"/>
  <c r="D1134" i="34"/>
  <c r="D1133" i="34"/>
  <c r="D1132" i="34"/>
  <c r="D1131" i="34"/>
  <c r="D1130" i="34"/>
  <c r="D1129" i="34"/>
  <c r="D1128" i="34"/>
  <c r="D1127" i="34"/>
  <c r="D1126" i="34"/>
  <c r="D1125" i="34"/>
  <c r="D1124" i="34"/>
  <c r="D1123" i="34"/>
  <c r="D1122" i="34"/>
  <c r="D1121" i="34"/>
  <c r="D1120" i="34"/>
  <c r="D1119" i="34"/>
  <c r="D1118" i="34"/>
  <c r="D1117" i="34"/>
  <c r="D1115" i="34"/>
  <c r="D1114" i="34"/>
  <c r="D1113" i="34"/>
  <c r="D1112" i="34"/>
  <c r="D1111" i="34"/>
  <c r="D1107" i="34"/>
  <c r="D1106" i="34"/>
  <c r="D1086" i="34"/>
  <c r="D1082" i="34"/>
  <c r="D1080" i="34"/>
  <c r="D1079" i="34"/>
  <c r="D1076" i="34"/>
  <c r="D1057" i="34"/>
  <c r="D1056" i="34"/>
  <c r="D1055" i="34"/>
  <c r="D1054" i="34"/>
  <c r="D1053" i="34"/>
  <c r="D1052" i="34"/>
  <c r="D1051" i="34"/>
  <c r="D1050" i="34"/>
  <c r="D1049" i="34"/>
  <c r="D1048" i="34"/>
  <c r="D1041" i="34"/>
  <c r="D1040" i="34"/>
  <c r="D1039" i="34"/>
  <c r="D1038" i="34"/>
  <c r="D1037" i="34"/>
  <c r="D1036" i="34"/>
  <c r="D1035" i="34"/>
  <c r="D1034" i="34"/>
  <c r="D1033" i="34"/>
  <c r="D1032" i="34"/>
  <c r="D1031" i="34"/>
  <c r="D1030" i="34"/>
  <c r="D1029" i="34"/>
  <c r="D1028" i="34"/>
  <c r="D1027" i="34"/>
  <c r="D1026" i="34"/>
  <c r="D1025" i="34"/>
  <c r="D1024" i="34"/>
  <c r="D1023" i="34"/>
  <c r="D1022" i="34"/>
  <c r="D1021" i="34"/>
  <c r="D1020" i="34"/>
  <c r="D1019" i="34"/>
  <c r="D1018" i="34"/>
  <c r="D1017" i="34"/>
  <c r="D1016" i="34"/>
  <c r="D1015" i="34"/>
  <c r="D1014" i="34"/>
  <c r="D1013" i="34"/>
  <c r="D1012" i="34"/>
  <c r="D1011" i="34"/>
  <c r="D1010" i="34"/>
  <c r="D1009" i="34"/>
  <c r="D1008" i="34"/>
  <c r="D1007" i="34"/>
  <c r="D1006" i="34"/>
  <c r="D1005" i="34"/>
  <c r="D1004" i="34"/>
  <c r="D1003" i="34"/>
  <c r="D1002" i="34"/>
  <c r="D1001" i="34"/>
  <c r="D1000" i="34"/>
  <c r="D999" i="34"/>
  <c r="D998" i="34"/>
  <c r="D996" i="34"/>
  <c r="D993" i="34"/>
  <c r="D987" i="34"/>
  <c r="D986" i="34"/>
  <c r="D985" i="34"/>
  <c r="D984" i="34"/>
  <c r="D983" i="34"/>
  <c r="D982" i="34"/>
  <c r="D981" i="34"/>
  <c r="D980" i="34"/>
  <c r="D979" i="34"/>
  <c r="D978" i="34"/>
  <c r="D977" i="34"/>
  <c r="D976" i="34"/>
  <c r="D975" i="34"/>
  <c r="D973" i="34"/>
  <c r="D972" i="34"/>
  <c r="C971" i="34"/>
  <c r="D971" i="34" s="1"/>
  <c r="C970" i="34"/>
  <c r="D970" i="34" s="1"/>
  <c r="C969" i="34"/>
  <c r="D969" i="34" s="1"/>
  <c r="C968" i="34"/>
  <c r="D968" i="34" s="1"/>
  <c r="C967" i="34"/>
  <c r="D967" i="34" s="1"/>
  <c r="C966" i="34"/>
  <c r="D966" i="34" s="1"/>
  <c r="C965" i="34"/>
  <c r="D965" i="34" s="1"/>
  <c r="C964" i="34"/>
  <c r="D964" i="34" s="1"/>
  <c r="C963" i="34"/>
  <c r="D963" i="34" s="1"/>
  <c r="C962" i="34"/>
  <c r="D962" i="34" s="1"/>
  <c r="C961" i="34"/>
  <c r="D961" i="34" s="1"/>
  <c r="C960" i="34"/>
  <c r="D960" i="34" s="1"/>
  <c r="C959" i="34"/>
  <c r="D959" i="34" s="1"/>
  <c r="C958" i="34"/>
  <c r="D958" i="34" s="1"/>
  <c r="C957" i="34"/>
  <c r="D957" i="34" s="1"/>
  <c r="C956" i="34"/>
  <c r="D956" i="34" s="1"/>
  <c r="D955" i="34"/>
  <c r="C954" i="34"/>
  <c r="D954" i="34" s="1"/>
  <c r="C953" i="34"/>
  <c r="D953" i="34" s="1"/>
  <c r="C952" i="34"/>
  <c r="D952" i="34" s="1"/>
  <c r="C951" i="34"/>
  <c r="D951" i="34" s="1"/>
  <c r="C950" i="34"/>
  <c r="D950" i="34" s="1"/>
  <c r="C949" i="34"/>
  <c r="D949" i="34" s="1"/>
  <c r="C948" i="34"/>
  <c r="D948" i="34" s="1"/>
  <c r="C947" i="34"/>
  <c r="D947" i="34" s="1"/>
  <c r="C946" i="34"/>
  <c r="D946" i="34" s="1"/>
  <c r="C945" i="34"/>
  <c r="D945" i="34" s="1"/>
  <c r="C944" i="34"/>
  <c r="D944" i="34" s="1"/>
  <c r="C943" i="34"/>
  <c r="D943" i="34" s="1"/>
  <c r="C942" i="34"/>
  <c r="D942" i="34" s="1"/>
  <c r="C941" i="34"/>
  <c r="D941" i="34" s="1"/>
  <c r="C940" i="34"/>
  <c r="D940" i="34" s="1"/>
  <c r="C939" i="34"/>
  <c r="D939" i="34" s="1"/>
  <c r="C938" i="34"/>
  <c r="D938" i="34" s="1"/>
  <c r="C925" i="34"/>
  <c r="D925" i="34" s="1"/>
  <c r="C924" i="34"/>
  <c r="D924" i="34" s="1"/>
  <c r="C923" i="34"/>
  <c r="D923" i="34" s="1"/>
  <c r="C922" i="34"/>
  <c r="D922" i="34" s="1"/>
  <c r="C921" i="34"/>
  <c r="D921" i="34" s="1"/>
  <c r="C920" i="34"/>
  <c r="D920" i="34" s="1"/>
  <c r="C919" i="34"/>
  <c r="D919" i="34" s="1"/>
  <c r="C918" i="34"/>
  <c r="D918" i="34" s="1"/>
  <c r="C917" i="34"/>
  <c r="D917" i="34" s="1"/>
  <c r="C916" i="34"/>
  <c r="D916" i="34" s="1"/>
  <c r="C915" i="34"/>
  <c r="D915" i="34" s="1"/>
  <c r="C914" i="34"/>
  <c r="D914" i="34" s="1"/>
  <c r="C913" i="34"/>
  <c r="D913" i="34" s="1"/>
  <c r="C912" i="34"/>
  <c r="D912" i="34" s="1"/>
  <c r="C911" i="34"/>
  <c r="D911" i="34" s="1"/>
  <c r="C910" i="34"/>
  <c r="D910" i="34" s="1"/>
  <c r="C909" i="34"/>
  <c r="D909" i="34" s="1"/>
  <c r="C908" i="34"/>
  <c r="D908" i="34" s="1"/>
  <c r="C907" i="34"/>
  <c r="D907" i="34" s="1"/>
  <c r="C906" i="34"/>
  <c r="D906" i="34" s="1"/>
  <c r="C905" i="34"/>
  <c r="D905" i="34" s="1"/>
  <c r="C904" i="34"/>
  <c r="D904" i="34" s="1"/>
  <c r="C903" i="34"/>
  <c r="D903" i="34" s="1"/>
  <c r="C902" i="34"/>
  <c r="D902" i="34" s="1"/>
  <c r="C901" i="34"/>
  <c r="D901" i="34" s="1"/>
  <c r="C900" i="34"/>
  <c r="D900" i="34" s="1"/>
  <c r="C899" i="34"/>
  <c r="D899" i="34" s="1"/>
  <c r="C898" i="34"/>
  <c r="D898" i="34" s="1"/>
  <c r="C897" i="34"/>
  <c r="D897" i="34" s="1"/>
  <c r="C896" i="34"/>
  <c r="D896" i="34" s="1"/>
  <c r="C895" i="34"/>
  <c r="D895" i="34" s="1"/>
  <c r="C894" i="34"/>
  <c r="D894" i="34" s="1"/>
  <c r="C893" i="34"/>
  <c r="D893" i="34" s="1"/>
  <c r="C892" i="34"/>
  <c r="D892" i="34" s="1"/>
  <c r="C891" i="34"/>
  <c r="D891" i="34" s="1"/>
  <c r="C890" i="34"/>
  <c r="D890" i="34" s="1"/>
  <c r="C889" i="34"/>
  <c r="D889" i="34" s="1"/>
  <c r="C888" i="34"/>
  <c r="D888" i="34" s="1"/>
  <c r="C887" i="34"/>
  <c r="D887" i="34" s="1"/>
  <c r="C886" i="34"/>
  <c r="D886" i="34" s="1"/>
  <c r="C885" i="34"/>
  <c r="D885" i="34" s="1"/>
  <c r="C884" i="34"/>
  <c r="D884" i="34" s="1"/>
  <c r="C883" i="34"/>
  <c r="D883" i="34" s="1"/>
  <c r="C882" i="34"/>
  <c r="D882" i="34" s="1"/>
  <c r="C881" i="34"/>
  <c r="D881" i="34" s="1"/>
  <c r="C880" i="34"/>
  <c r="D880" i="34" s="1"/>
  <c r="C879" i="34"/>
  <c r="D879" i="34" s="1"/>
  <c r="C878" i="34"/>
  <c r="D878" i="34" s="1"/>
  <c r="C877" i="34"/>
  <c r="D877" i="34" s="1"/>
  <c r="C876" i="34"/>
  <c r="D876" i="34" s="1"/>
  <c r="C875" i="34"/>
  <c r="D875" i="34" s="1"/>
  <c r="C874" i="34"/>
  <c r="D874" i="34" s="1"/>
  <c r="C873" i="34"/>
  <c r="D873" i="34" s="1"/>
  <c r="C872" i="34"/>
  <c r="D872" i="34" s="1"/>
  <c r="C871" i="34"/>
  <c r="D871" i="34" s="1"/>
  <c r="C870" i="34"/>
  <c r="D870" i="34" s="1"/>
  <c r="C869" i="34"/>
  <c r="D869" i="34" s="1"/>
  <c r="C868" i="34"/>
  <c r="D868" i="34" s="1"/>
  <c r="C867" i="34"/>
  <c r="D867" i="34" s="1"/>
  <c r="C866" i="34"/>
  <c r="D866" i="34" s="1"/>
  <c r="C865" i="34"/>
  <c r="D865" i="34" s="1"/>
  <c r="C864" i="34"/>
  <c r="D864" i="34" s="1"/>
  <c r="C863" i="34"/>
  <c r="D863" i="34" s="1"/>
  <c r="C862" i="34"/>
  <c r="D862" i="34" s="1"/>
  <c r="C861" i="34"/>
  <c r="D861" i="34" s="1"/>
  <c r="C860" i="34"/>
  <c r="D860" i="34" s="1"/>
  <c r="C859" i="34"/>
  <c r="D859" i="34" s="1"/>
  <c r="C858" i="34"/>
  <c r="D858" i="34" s="1"/>
  <c r="C857" i="34"/>
  <c r="D857" i="34" s="1"/>
  <c r="C856" i="34"/>
  <c r="D856" i="34" s="1"/>
  <c r="C855" i="34"/>
  <c r="D855" i="34" s="1"/>
  <c r="C854" i="34"/>
  <c r="D854" i="34" s="1"/>
  <c r="C853" i="34"/>
  <c r="D853" i="34" s="1"/>
  <c r="C852" i="34"/>
  <c r="D852" i="34" s="1"/>
  <c r="C851" i="34"/>
  <c r="D851" i="34" s="1"/>
  <c r="C850" i="34"/>
  <c r="D850" i="34" s="1"/>
  <c r="C849" i="34"/>
  <c r="D849" i="34" s="1"/>
  <c r="C848" i="34"/>
  <c r="D848" i="34" s="1"/>
  <c r="C847" i="34"/>
  <c r="D847" i="34" s="1"/>
  <c r="C846" i="34"/>
  <c r="D846" i="34" s="1"/>
  <c r="C845" i="34"/>
  <c r="D845" i="34" s="1"/>
  <c r="C844" i="34"/>
  <c r="D844" i="34" s="1"/>
  <c r="C843" i="34"/>
  <c r="D843" i="34" s="1"/>
  <c r="C842" i="34"/>
  <c r="D842" i="34" s="1"/>
  <c r="C841" i="34"/>
  <c r="D841" i="34" s="1"/>
  <c r="C840" i="34"/>
  <c r="D840" i="34" s="1"/>
  <c r="C839" i="34"/>
  <c r="D839" i="34" s="1"/>
  <c r="C838" i="34"/>
  <c r="D838" i="34" s="1"/>
  <c r="C837" i="34"/>
  <c r="D837" i="34" s="1"/>
  <c r="C836" i="34"/>
  <c r="D836" i="34" s="1"/>
  <c r="C835" i="34"/>
  <c r="D835" i="34" s="1"/>
  <c r="C834" i="34"/>
  <c r="D834" i="34" s="1"/>
  <c r="C833" i="34"/>
  <c r="D833" i="34" s="1"/>
  <c r="C832" i="34"/>
  <c r="D832" i="34" s="1"/>
  <c r="C831" i="34"/>
  <c r="D831" i="34" s="1"/>
  <c r="C830" i="34"/>
  <c r="D830" i="34" s="1"/>
  <c r="C829" i="34"/>
  <c r="D829" i="34" s="1"/>
  <c r="C828" i="34"/>
  <c r="D828" i="34" s="1"/>
  <c r="C827" i="34"/>
  <c r="D827" i="34" s="1"/>
  <c r="C826" i="34"/>
  <c r="D826" i="34" s="1"/>
  <c r="C825" i="34"/>
  <c r="D825" i="34" s="1"/>
  <c r="C824" i="34"/>
  <c r="D824" i="34" s="1"/>
  <c r="C823" i="34"/>
  <c r="D823" i="34" s="1"/>
  <c r="C822" i="34"/>
  <c r="D822" i="34" s="1"/>
  <c r="C821" i="34"/>
  <c r="D821" i="34" s="1"/>
  <c r="C820" i="34"/>
  <c r="D820" i="34" s="1"/>
  <c r="C819" i="34"/>
  <c r="D819" i="34" s="1"/>
  <c r="C818" i="34"/>
  <c r="D818" i="34" s="1"/>
  <c r="C817" i="34"/>
  <c r="D817" i="34" s="1"/>
  <c r="C816" i="34"/>
  <c r="D816" i="34" s="1"/>
  <c r="C815" i="34"/>
  <c r="D815" i="34" s="1"/>
  <c r="C814" i="34"/>
  <c r="D814" i="34" s="1"/>
  <c r="C813" i="34"/>
  <c r="D813" i="34" s="1"/>
  <c r="C812" i="34"/>
  <c r="D812" i="34" s="1"/>
  <c r="C811" i="34"/>
  <c r="D811" i="34" s="1"/>
  <c r="C810" i="34"/>
  <c r="D810" i="34" s="1"/>
  <c r="C809" i="34"/>
  <c r="D809" i="34" s="1"/>
  <c r="C808" i="34"/>
  <c r="D808" i="34" s="1"/>
  <c r="C807" i="34"/>
  <c r="D807" i="34" s="1"/>
  <c r="C806" i="34"/>
  <c r="D806" i="34" s="1"/>
  <c r="C805" i="34"/>
  <c r="D805" i="34" s="1"/>
  <c r="C804" i="34"/>
  <c r="D804" i="34" s="1"/>
  <c r="C803" i="34"/>
  <c r="D803" i="34" s="1"/>
  <c r="C802" i="34"/>
  <c r="D802" i="34" s="1"/>
  <c r="C801" i="34"/>
  <c r="D801" i="34" s="1"/>
  <c r="C800" i="34"/>
  <c r="D800" i="34" s="1"/>
  <c r="C799" i="34"/>
  <c r="D799" i="34" s="1"/>
  <c r="C798" i="34"/>
  <c r="D798" i="34" s="1"/>
  <c r="C797" i="34"/>
  <c r="D797" i="34" s="1"/>
  <c r="C796" i="34"/>
  <c r="D796" i="34" s="1"/>
  <c r="C795" i="34"/>
  <c r="D795" i="34" s="1"/>
  <c r="C794" i="34"/>
  <c r="D794" i="34" s="1"/>
  <c r="C793" i="34"/>
  <c r="D793" i="34" s="1"/>
  <c r="C792" i="34"/>
  <c r="D792" i="34" s="1"/>
  <c r="C791" i="34"/>
  <c r="D791" i="34" s="1"/>
  <c r="C790" i="34"/>
  <c r="D790" i="34" s="1"/>
  <c r="C789" i="34"/>
  <c r="D789" i="34" s="1"/>
  <c r="C788" i="34"/>
  <c r="D788" i="34" s="1"/>
  <c r="C787" i="34"/>
  <c r="D787" i="34" s="1"/>
  <c r="C786" i="34"/>
  <c r="D786" i="34" s="1"/>
  <c r="C785" i="34"/>
  <c r="D785" i="34" s="1"/>
  <c r="C784" i="34"/>
  <c r="D784" i="34" s="1"/>
  <c r="C783" i="34"/>
  <c r="D783" i="34" s="1"/>
  <c r="C782" i="34"/>
  <c r="D782" i="34" s="1"/>
  <c r="C781" i="34"/>
  <c r="D781" i="34" s="1"/>
  <c r="C780" i="34"/>
  <c r="D780" i="34" s="1"/>
  <c r="C779" i="34"/>
  <c r="D779" i="34" s="1"/>
  <c r="C778" i="34"/>
  <c r="D778" i="34" s="1"/>
  <c r="C777" i="34"/>
  <c r="D777" i="34" s="1"/>
  <c r="C776" i="34"/>
  <c r="D776" i="34" s="1"/>
  <c r="C775" i="34"/>
  <c r="D775" i="34" s="1"/>
  <c r="C774" i="34"/>
  <c r="D774" i="34" s="1"/>
  <c r="C773" i="34"/>
  <c r="D773" i="34" s="1"/>
  <c r="C772" i="34"/>
  <c r="D772" i="34" s="1"/>
  <c r="C771" i="34"/>
  <c r="D771" i="34" s="1"/>
  <c r="C770" i="34"/>
  <c r="D770" i="34" s="1"/>
  <c r="D767" i="34"/>
  <c r="D766" i="34"/>
  <c r="D765" i="34"/>
  <c r="D764" i="34"/>
  <c r="D763" i="34"/>
  <c r="D762" i="34"/>
  <c r="D761" i="34"/>
  <c r="D760" i="34"/>
  <c r="D759" i="34"/>
  <c r="D758" i="34"/>
  <c r="D757" i="34"/>
  <c r="D756" i="34"/>
  <c r="D755" i="34"/>
  <c r="D754" i="34"/>
  <c r="D752" i="34"/>
  <c r="D747" i="34"/>
  <c r="D746" i="34"/>
  <c r="D745" i="34"/>
  <c r="D744" i="34"/>
  <c r="D743" i="34"/>
  <c r="D739" i="34"/>
  <c r="D731" i="34"/>
  <c r="D730" i="34"/>
  <c r="D724" i="34"/>
  <c r="D722" i="34"/>
  <c r="D712" i="34"/>
  <c r="D711" i="34"/>
  <c r="D710" i="34"/>
  <c r="D709" i="34"/>
  <c r="D708" i="34"/>
  <c r="D700" i="34"/>
  <c r="D672" i="34"/>
  <c r="D675" i="34"/>
  <c r="D663" i="34"/>
  <c r="D662" i="34"/>
  <c r="D658" i="34"/>
  <c r="D657" i="34"/>
  <c r="D656" i="34"/>
  <c r="D655" i="34"/>
  <c r="D654" i="34"/>
  <c r="D653" i="34"/>
  <c r="D652" i="34"/>
  <c r="D651" i="34"/>
  <c r="D632" i="34"/>
  <c r="D631" i="34"/>
  <c r="D630" i="34"/>
  <c r="D629" i="34"/>
  <c r="D628" i="34"/>
  <c r="D627" i="34"/>
  <c r="D626" i="34"/>
  <c r="D625" i="34"/>
  <c r="D624" i="34"/>
  <c r="D623" i="34"/>
  <c r="D622" i="34"/>
  <c r="D621" i="34"/>
  <c r="D620" i="34"/>
  <c r="D619" i="34"/>
  <c r="D618" i="34"/>
  <c r="D617" i="34"/>
  <c r="D616" i="34"/>
  <c r="D615" i="34"/>
  <c r="D614" i="34"/>
  <c r="D613" i="34"/>
  <c r="D612" i="34"/>
  <c r="D611" i="34"/>
  <c r="D610" i="34"/>
  <c r="D609" i="34"/>
  <c r="D608" i="34"/>
  <c r="D607" i="34"/>
  <c r="D606" i="34"/>
  <c r="D605" i="34"/>
  <c r="D604" i="34"/>
  <c r="D603" i="34"/>
  <c r="D602" i="34"/>
  <c r="D601" i="34"/>
  <c r="D600" i="34"/>
  <c r="D599" i="34"/>
  <c r="D598" i="34"/>
  <c r="D597" i="34"/>
  <c r="D596" i="34"/>
  <c r="D595" i="34"/>
  <c r="D594" i="34"/>
  <c r="D593" i="34"/>
  <c r="D592" i="34"/>
  <c r="D591" i="34"/>
  <c r="D590" i="34"/>
  <c r="D589" i="34"/>
  <c r="D588" i="34"/>
  <c r="D587" i="34"/>
  <c r="D586" i="34"/>
  <c r="D585" i="34"/>
  <c r="D584" i="34"/>
  <c r="D583" i="34"/>
  <c r="D582" i="34"/>
  <c r="D581" i="34"/>
  <c r="D580" i="34"/>
  <c r="D579" i="34"/>
  <c r="D578" i="34"/>
  <c r="D577" i="34"/>
  <c r="D576" i="34"/>
  <c r="D575" i="34"/>
  <c r="D574" i="34"/>
  <c r="D573" i="34"/>
  <c r="D572" i="34"/>
  <c r="D571" i="34"/>
  <c r="D570" i="34"/>
  <c r="D569" i="34"/>
  <c r="D568" i="34"/>
  <c r="D567" i="34"/>
  <c r="D566" i="34"/>
  <c r="D565" i="34"/>
  <c r="D564" i="34"/>
  <c r="D563" i="34"/>
  <c r="D562" i="34"/>
  <c r="D561" i="34"/>
  <c r="D560" i="34"/>
  <c r="D559" i="34"/>
  <c r="D558" i="34"/>
  <c r="D557" i="34"/>
  <c r="D556" i="34"/>
  <c r="D555" i="34"/>
  <c r="D554" i="34"/>
  <c r="D553" i="34"/>
  <c r="D552" i="34"/>
  <c r="D551" i="34"/>
  <c r="D550" i="34"/>
  <c r="D549" i="34"/>
  <c r="D548" i="34"/>
  <c r="D547" i="34"/>
  <c r="D546" i="34"/>
  <c r="D545" i="34"/>
  <c r="D544" i="34"/>
  <c r="D543" i="34"/>
  <c r="D542" i="34"/>
  <c r="D541" i="34"/>
  <c r="D540" i="34"/>
  <c r="D539" i="34"/>
  <c r="D538" i="34"/>
  <c r="D537"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42"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51" i="34"/>
  <c r="D249" i="34"/>
  <c r="D247" i="34"/>
  <c r="D201" i="34"/>
  <c r="D200" i="34"/>
  <c r="D186" i="34"/>
  <c r="D165" i="34"/>
  <c r="D164" i="34"/>
  <c r="D163" i="34"/>
  <c r="D151" i="34"/>
  <c r="D175" i="34"/>
  <c r="D179" i="34"/>
  <c r="D173" i="34"/>
  <c r="D172" i="34"/>
  <c r="D171" i="34"/>
  <c r="D132" i="34"/>
  <c r="D106" i="34"/>
  <c r="D102" i="34"/>
  <c r="D101" i="34"/>
  <c r="D100" i="34"/>
  <c r="D99" i="34"/>
  <c r="D98" i="34"/>
  <c r="D97" i="34"/>
  <c r="D96" i="34"/>
  <c r="D95" i="34"/>
  <c r="D94" i="34"/>
  <c r="D93" i="34"/>
  <c r="D92" i="34"/>
  <c r="D91" i="34"/>
  <c r="D90" i="34"/>
  <c r="D89" i="34"/>
  <c r="D88" i="34"/>
  <c r="D87" i="34"/>
  <c r="D86" i="34"/>
  <c r="D85" i="34"/>
  <c r="D84" i="34"/>
  <c r="D83" i="34"/>
  <c r="D82" i="34"/>
  <c r="D80" i="34"/>
  <c r="D77" i="34"/>
  <c r="D76" i="34"/>
  <c r="D1067" i="34"/>
  <c r="D1062" i="34"/>
  <c r="D65" i="34"/>
  <c r="D62" i="34"/>
  <c r="D1705" i="34"/>
  <c r="D1693" i="34"/>
  <c r="D1692" i="34"/>
  <c r="D1668" i="34"/>
  <c r="D1641" i="34"/>
  <c r="D225" i="34"/>
  <c r="D692" i="34"/>
  <c r="D691" i="34"/>
  <c r="D687" i="34"/>
  <c r="D686" i="34"/>
  <c r="D72" i="34"/>
  <c r="D52" i="34"/>
  <c r="D50" i="34"/>
  <c r="D45"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1" i="34"/>
  <c r="D8" i="34"/>
  <c r="D2" i="34"/>
  <c r="D253" i="34"/>
  <c r="D260" i="34"/>
  <c r="D258" i="34"/>
  <c r="D261" i="34"/>
  <c r="D640" i="34"/>
  <c r="D263" i="34"/>
  <c r="D241" i="34"/>
  <c r="D240" i="34"/>
  <c r="D259" i="34"/>
  <c r="D453" i="34"/>
  <c r="D452" i="34"/>
  <c r="D451" i="34"/>
  <c r="D450" i="34"/>
  <c r="D449" i="34"/>
  <c r="D448" i="34"/>
  <c r="D447" i="34"/>
  <c r="D446" i="34"/>
  <c r="D445" i="34"/>
  <c r="D444" i="34"/>
  <c r="D443" i="34"/>
  <c r="E193" i="34"/>
  <c r="D193" i="34"/>
  <c r="D242" i="34"/>
  <c r="E1824" i="34"/>
  <c r="D1824" i="34"/>
  <c r="E1066" i="34"/>
  <c r="D1066" i="34"/>
  <c r="E1105" i="34"/>
  <c r="D1105" i="34"/>
  <c r="E1745" i="34"/>
  <c r="D1745" i="34"/>
  <c r="E1532" i="34"/>
  <c r="D1532" i="34"/>
  <c r="E727" i="34"/>
  <c r="D727" i="34"/>
  <c r="E46" i="34"/>
  <c r="D46" i="34"/>
  <c r="E1763" i="34"/>
  <c r="D1763" i="34"/>
  <c r="E1800" i="34"/>
  <c r="D1800" i="34"/>
  <c r="E1109" i="34"/>
  <c r="D1109" i="34"/>
  <c r="E671" i="34"/>
  <c r="D671" i="34"/>
  <c r="E262" i="34"/>
  <c r="D262" i="34"/>
  <c r="E246" i="34"/>
  <c r="D246" i="34"/>
  <c r="E1744" i="34"/>
  <c r="D1744" i="34"/>
  <c r="E707" i="34"/>
  <c r="D707" i="34"/>
  <c r="E748" i="34"/>
  <c r="D748" i="34"/>
  <c r="E12" i="34"/>
  <c r="D12" i="34"/>
  <c r="E168" i="34"/>
  <c r="D168" i="34"/>
  <c r="E1809" i="34"/>
  <c r="D1809" i="34"/>
  <c r="E1796" i="34"/>
  <c r="D1796" i="34"/>
  <c r="E1791" i="34"/>
  <c r="D1791" i="34"/>
  <c r="E146" i="34"/>
  <c r="D146" i="34"/>
  <c r="E1081" i="34"/>
  <c r="D1081" i="34"/>
  <c r="E169" i="34"/>
  <c r="D169" i="34"/>
  <c r="E257" i="34"/>
  <c r="D257" i="34"/>
  <c r="E1823" i="34"/>
  <c r="D1823" i="34"/>
  <c r="E1781" i="34"/>
  <c r="D1781" i="34"/>
  <c r="E137" i="34"/>
  <c r="D137" i="34"/>
  <c r="D1710" i="34"/>
  <c r="D1817" i="34"/>
  <c r="D1815" i="34"/>
  <c r="D239" i="34"/>
  <c r="D238" i="34"/>
  <c r="E716" i="34"/>
  <c r="D716" i="34"/>
  <c r="D1104" i="34"/>
  <c r="D988" i="34"/>
  <c r="D937" i="34"/>
  <c r="D936" i="34"/>
  <c r="D935" i="34"/>
  <c r="D934" i="34"/>
  <c r="D933" i="34"/>
  <c r="D932" i="34"/>
  <c r="D931" i="34"/>
  <c r="D930" i="34"/>
  <c r="D929" i="34"/>
  <c r="D928" i="34"/>
  <c r="D927" i="34"/>
  <c r="D926" i="34"/>
  <c r="D641" i="34"/>
  <c r="D639" i="34"/>
  <c r="D234" i="34"/>
  <c r="D213" i="34"/>
  <c r="D1044" i="34"/>
  <c r="D170" i="34"/>
  <c r="G706" i="34"/>
  <c r="D706" i="34"/>
  <c r="G1803" i="34"/>
  <c r="D1803" i="34"/>
  <c r="G1749" i="34"/>
  <c r="D1749" i="34"/>
  <c r="G1537" i="34"/>
  <c r="D1537" i="34"/>
  <c r="G1827" i="34"/>
  <c r="D1827" i="34"/>
  <c r="G1826" i="34"/>
  <c r="D1826" i="34"/>
  <c r="E660" i="34"/>
  <c r="G660" i="34" s="1"/>
  <c r="D660" i="34"/>
  <c r="E736" i="34"/>
  <c r="G736" i="34" s="1"/>
  <c r="D736" i="34"/>
  <c r="E267" i="34"/>
  <c r="G267" i="34" s="1"/>
  <c r="D267" i="34"/>
  <c r="E1819" i="34"/>
  <c r="G1819" i="34" s="1"/>
  <c r="D1819" i="34"/>
  <c r="E1108" i="34"/>
  <c r="G1108" i="34" s="1"/>
  <c r="D1108" i="34"/>
  <c r="E1078" i="34"/>
  <c r="G1078" i="34" s="1"/>
  <c r="D1078" i="34"/>
  <c r="E1058" i="34"/>
  <c r="G1058" i="34" s="1"/>
  <c r="D1058" i="34"/>
  <c r="E974" i="34"/>
  <c r="G974" i="34" s="1"/>
  <c r="D974" i="34"/>
  <c r="E753" i="34"/>
  <c r="G753" i="34" s="1"/>
  <c r="D753" i="34"/>
  <c r="E723" i="34"/>
  <c r="G723" i="34" s="1"/>
  <c r="D723" i="34"/>
  <c r="E633" i="34"/>
  <c r="G633" i="34" s="1"/>
  <c r="D633" i="34"/>
  <c r="E269" i="34"/>
  <c r="G269" i="34" s="1"/>
  <c r="D269" i="34"/>
  <c r="E236" i="34"/>
  <c r="G236" i="34" s="1"/>
  <c r="D236" i="34"/>
  <c r="E195" i="34"/>
  <c r="G195" i="34" s="1"/>
  <c r="D195" i="34"/>
  <c r="E150" i="34"/>
  <c r="G150" i="34" s="1"/>
  <c r="D150" i="34"/>
  <c r="E144" i="34"/>
  <c r="G144" i="34" s="1"/>
  <c r="D144" i="34"/>
  <c r="E1828" i="34"/>
  <c r="G1828" i="34" s="1"/>
  <c r="D1828" i="34"/>
  <c r="E1798" i="34"/>
  <c r="G1798" i="34" s="1"/>
  <c r="D1798" i="34"/>
  <c r="E1766" i="34"/>
  <c r="G1766" i="34" s="1"/>
  <c r="D1766" i="34"/>
  <c r="E1752" i="34"/>
  <c r="G1752" i="34" s="1"/>
  <c r="D1752" i="34"/>
  <c r="E1747" i="34"/>
  <c r="G1747" i="34" s="1"/>
  <c r="D1747" i="34"/>
  <c r="E1116" i="34"/>
  <c r="G1116" i="34" s="1"/>
  <c r="D1116" i="34"/>
  <c r="E1074" i="34"/>
  <c r="G1074" i="34" s="1"/>
  <c r="D1074" i="34"/>
  <c r="E1071" i="34"/>
  <c r="G1071" i="34" s="1"/>
  <c r="D1071" i="34"/>
  <c r="E989" i="34"/>
  <c r="G989" i="34" s="1"/>
  <c r="D989" i="34"/>
  <c r="E769" i="34"/>
  <c r="G769" i="34" s="1"/>
  <c r="D769" i="34"/>
  <c r="E750" i="34"/>
  <c r="G750" i="34" s="1"/>
  <c r="D750" i="34"/>
  <c r="E749" i="34"/>
  <c r="G749" i="34" s="1"/>
  <c r="D749" i="34"/>
  <c r="E742" i="34"/>
  <c r="G742" i="34" s="1"/>
  <c r="D742" i="34"/>
  <c r="E734" i="34"/>
  <c r="G734" i="34" s="1"/>
  <c r="D734" i="34"/>
  <c r="E733" i="34"/>
  <c r="G733" i="34" s="1"/>
  <c r="D733" i="34"/>
  <c r="E728" i="34"/>
  <c r="G728" i="34" s="1"/>
  <c r="D728" i="34"/>
  <c r="E703" i="34"/>
  <c r="G703" i="34" s="1"/>
  <c r="D703" i="34"/>
  <c r="E695" i="34"/>
  <c r="G695" i="34" s="1"/>
  <c r="D695" i="34"/>
  <c r="E685" i="34"/>
  <c r="G685" i="34" s="1"/>
  <c r="D685" i="34"/>
  <c r="E681" i="34"/>
  <c r="G681" i="34" s="1"/>
  <c r="D681" i="34"/>
  <c r="E679" i="34"/>
  <c r="G679" i="34" s="1"/>
  <c r="D679" i="34"/>
  <c r="E674" i="34"/>
  <c r="G674" i="34" s="1"/>
  <c r="D674" i="34"/>
  <c r="E668" i="34"/>
  <c r="G668" i="34" s="1"/>
  <c r="D668" i="34"/>
  <c r="E634" i="34"/>
  <c r="G634" i="34" s="1"/>
  <c r="D634" i="34"/>
  <c r="E268" i="34"/>
  <c r="G268" i="34" s="1"/>
  <c r="D268" i="34"/>
  <c r="E187" i="34"/>
  <c r="G187" i="34" s="1"/>
  <c r="D187" i="34"/>
  <c r="E138" i="34"/>
  <c r="G138" i="34" s="1"/>
  <c r="D138" i="34"/>
  <c r="E81" i="34"/>
  <c r="G81" i="34" s="1"/>
  <c r="D81" i="34"/>
  <c r="E73" i="34"/>
  <c r="G73" i="34" s="1"/>
  <c r="D73" i="34"/>
  <c r="E68" i="34"/>
  <c r="G68" i="34" s="1"/>
  <c r="D68" i="34"/>
  <c r="E63" i="34"/>
  <c r="G63" i="34" s="1"/>
  <c r="D63" i="34"/>
  <c r="E43" i="34"/>
  <c r="G43" i="34" s="1"/>
  <c r="D43" i="34"/>
  <c r="E14" i="34"/>
  <c r="G14" i="34" s="1"/>
  <c r="D14" i="34"/>
  <c r="E1753" i="34"/>
  <c r="G1753" i="34" s="1"/>
  <c r="D1753" i="34"/>
  <c r="E1748" i="34"/>
  <c r="G1748" i="34" s="1"/>
  <c r="D1748" i="34"/>
  <c r="E990" i="34"/>
  <c r="G990" i="34" s="1"/>
  <c r="D990" i="34"/>
  <c r="E635" i="34"/>
  <c r="G635" i="34" s="1"/>
  <c r="D635" i="34"/>
  <c r="E103" i="34"/>
  <c r="G103" i="34" s="1"/>
  <c r="D103" i="34"/>
  <c r="E13" i="34"/>
  <c r="G13" i="34" s="1"/>
  <c r="D13" i="34"/>
  <c r="G107" i="34"/>
  <c r="D107" i="34"/>
  <c r="G125" i="34"/>
  <c r="D125" i="34"/>
  <c r="G114" i="34"/>
  <c r="D114" i="34"/>
  <c r="G131" i="34"/>
  <c r="D131" i="34"/>
  <c r="G130" i="34"/>
  <c r="D130" i="34"/>
  <c r="G129" i="34"/>
  <c r="D129" i="34"/>
  <c r="G128" i="34"/>
  <c r="D128" i="34"/>
  <c r="G127" i="34"/>
  <c r="D127" i="34"/>
  <c r="G126" i="34"/>
  <c r="D126" i="34"/>
  <c r="G124" i="34"/>
  <c r="D124" i="34"/>
  <c r="G123" i="34"/>
  <c r="D123" i="34"/>
  <c r="G122" i="34"/>
  <c r="D122" i="34"/>
  <c r="G121" i="34"/>
  <c r="D121" i="34"/>
  <c r="G120" i="34"/>
  <c r="D120" i="34"/>
  <c r="G119" i="34"/>
  <c r="D119" i="34"/>
  <c r="G118" i="34"/>
  <c r="D118" i="34"/>
  <c r="G117" i="34"/>
  <c r="D117" i="34"/>
  <c r="G116" i="34"/>
  <c r="D116" i="34"/>
  <c r="G115" i="34"/>
  <c r="D115" i="34"/>
  <c r="G113" i="34"/>
  <c r="D113" i="34"/>
  <c r="G112" i="34"/>
  <c r="D112" i="34"/>
  <c r="G111" i="34"/>
  <c r="D111" i="34"/>
  <c r="G110" i="34"/>
  <c r="D110" i="34"/>
  <c r="G109" i="34"/>
  <c r="D109" i="34"/>
  <c r="G108" i="34"/>
  <c r="D108" i="34"/>
  <c r="D178" i="34"/>
  <c r="D1542" i="34"/>
  <c r="D1761" i="34"/>
  <c r="K1514" i="25"/>
  <c r="K1512" i="25"/>
  <c r="K1506" i="25"/>
  <c r="K1492" i="25"/>
  <c r="K1491" i="25"/>
  <c r="K1490" i="25"/>
  <c r="K1489" i="25"/>
  <c r="K1488" i="25"/>
  <c r="K1487" i="25"/>
  <c r="K1486" i="25"/>
  <c r="K1485" i="25"/>
  <c r="K1484" i="25"/>
  <c r="K1483" i="25"/>
  <c r="K1482" i="25"/>
  <c r="K1481" i="25"/>
  <c r="K1480" i="25"/>
  <c r="K1479" i="25"/>
  <c r="K1478" i="25"/>
  <c r="K1476" i="25"/>
  <c r="K1475" i="25"/>
  <c r="K1474" i="25"/>
  <c r="K1473" i="25"/>
  <c r="K1471" i="25"/>
  <c r="K1470" i="25"/>
  <c r="K1469" i="25"/>
  <c r="H232" i="25"/>
  <c r="K1823" i="25"/>
  <c r="K1896" i="25"/>
  <c r="K1802" i="25"/>
  <c r="K1803" i="25"/>
  <c r="K1804" i="25"/>
  <c r="K1805" i="25"/>
  <c r="K1806" i="25"/>
  <c r="K1807" i="25"/>
  <c r="K1809" i="25"/>
  <c r="K1810" i="25"/>
  <c r="K1811" i="25"/>
  <c r="K1812" i="25"/>
  <c r="K1813" i="25"/>
  <c r="K1814" i="25"/>
  <c r="K1815" i="25"/>
  <c r="K1817" i="25"/>
  <c r="K1818" i="25"/>
  <c r="K1819" i="25"/>
  <c r="K1820" i="25"/>
  <c r="K1821" i="25"/>
  <c r="K1801" i="25"/>
  <c r="K1799" i="25"/>
  <c r="K1798" i="25"/>
  <c r="K1795" i="25"/>
  <c r="K1794" i="25"/>
  <c r="K1790" i="25"/>
  <c r="K1791" i="25"/>
  <c r="K1789" i="25"/>
  <c r="K1787" i="25"/>
  <c r="K98" i="25"/>
  <c r="K96" i="25"/>
  <c r="K95" i="25"/>
  <c r="K92" i="25"/>
  <c r="K93" i="25"/>
  <c r="K91" i="25"/>
  <c r="K1980" i="8" l="1"/>
  <c r="J1980" i="8"/>
  <c r="K1979" i="8"/>
  <c r="J1979" i="8"/>
  <c r="K1978" i="8"/>
  <c r="J1978" i="8"/>
  <c r="K1977" i="8"/>
  <c r="J1977" i="8"/>
  <c r="K1976" i="8"/>
  <c r="J1976" i="8"/>
  <c r="K1975" i="8"/>
  <c r="J1975" i="8"/>
  <c r="K1974" i="8"/>
  <c r="J1974" i="8"/>
  <c r="K1973" i="8"/>
  <c r="J1973" i="8"/>
  <c r="K1972" i="8"/>
  <c r="J1972" i="8"/>
  <c r="K1971" i="8"/>
  <c r="J1971" i="8"/>
  <c r="K1970" i="8"/>
  <c r="J1970" i="8"/>
  <c r="K1969" i="8"/>
  <c r="J1969" i="8"/>
  <c r="K1968" i="8"/>
  <c r="J1968" i="8"/>
  <c r="K1967" i="8"/>
  <c r="J1967" i="8"/>
  <c r="K1966" i="8"/>
  <c r="J1966" i="8"/>
  <c r="K1965" i="8"/>
  <c r="J1965" i="8"/>
  <c r="K1964" i="8"/>
  <c r="J1964" i="8"/>
  <c r="K1963" i="8"/>
  <c r="J1963" i="8"/>
  <c r="K1962" i="8"/>
  <c r="J1962" i="8"/>
  <c r="K1961" i="8"/>
  <c r="J1961" i="8"/>
  <c r="K1960" i="8"/>
  <c r="J1960" i="8"/>
  <c r="K1959" i="8"/>
  <c r="J1959" i="8"/>
  <c r="K1958" i="8"/>
  <c r="J1958" i="8"/>
  <c r="K1957" i="8"/>
  <c r="J1957" i="8"/>
  <c r="K1956" i="8"/>
  <c r="J1956" i="8"/>
  <c r="K1952" i="8"/>
  <c r="J1952" i="8"/>
  <c r="K1949" i="8"/>
  <c r="J1949" i="8"/>
  <c r="K1947" i="8"/>
  <c r="J1947" i="8"/>
  <c r="K1943" i="8"/>
  <c r="J1943" i="8"/>
  <c r="K1920" i="8"/>
  <c r="J1920" i="8"/>
  <c r="A1920" i="8" s="1"/>
  <c r="K1918" i="8"/>
  <c r="J1918" i="8"/>
  <c r="A1918" i="8" s="1"/>
  <c r="K1916" i="8"/>
  <c r="J1916" i="8"/>
  <c r="A1916" i="8" s="1"/>
  <c r="K1915" i="8"/>
  <c r="J1915" i="8"/>
  <c r="A1915" i="8" s="1"/>
  <c r="K1914" i="8"/>
  <c r="J1914" i="8"/>
  <c r="A1914" i="8" s="1"/>
  <c r="K1913" i="8"/>
  <c r="J1913" i="8"/>
  <c r="A1913" i="8" s="1"/>
  <c r="K1912" i="8"/>
  <c r="J1912" i="8"/>
  <c r="A1912" i="8" s="1"/>
  <c r="K1911" i="8"/>
  <c r="J1911" i="8"/>
  <c r="A1911" i="8" s="1"/>
  <c r="K1910" i="8"/>
  <c r="J1910" i="8"/>
  <c r="A1910" i="8" s="1"/>
  <c r="K1860" i="8"/>
  <c r="J1860" i="8"/>
  <c r="A1860" i="8" s="1"/>
  <c r="K1859" i="8"/>
  <c r="J1859" i="8"/>
  <c r="A1859" i="8" s="1"/>
  <c r="K1858" i="8"/>
  <c r="J1858" i="8"/>
  <c r="A1858" i="8" s="1"/>
  <c r="K1857" i="8"/>
  <c r="J1857" i="8"/>
  <c r="A1857" i="8" s="1"/>
  <c r="K1837" i="8"/>
  <c r="J1837" i="8"/>
  <c r="A1837" i="8" s="1"/>
  <c r="K1834" i="8"/>
  <c r="J1834" i="8"/>
  <c r="A1834" i="8" s="1"/>
  <c r="K1833" i="8"/>
  <c r="J1833" i="8"/>
  <c r="A1833" i="8" s="1"/>
  <c r="K1826" i="8"/>
  <c r="J1826" i="8"/>
  <c r="A1826" i="8" s="1"/>
  <c r="K1825" i="8"/>
  <c r="J1825" i="8"/>
  <c r="A1825" i="8" s="1"/>
  <c r="K1821" i="8"/>
  <c r="J1821" i="8"/>
  <c r="A1821" i="8" s="1"/>
  <c r="K1819" i="8"/>
  <c r="J1819" i="8"/>
  <c r="A1819" i="8" s="1"/>
  <c r="K1551" i="8"/>
  <c r="J1551" i="8"/>
  <c r="A1551" i="8" s="1"/>
  <c r="K1550" i="8"/>
  <c r="J1550" i="8"/>
  <c r="A1550" i="8" s="1"/>
  <c r="K1531" i="8"/>
  <c r="J1531" i="8"/>
  <c r="A1531" i="8" s="1"/>
  <c r="K1529" i="8"/>
  <c r="J1529" i="8"/>
  <c r="A1529" i="8" s="1"/>
  <c r="K1528" i="8"/>
  <c r="J1528" i="8"/>
  <c r="A1528" i="8" s="1"/>
  <c r="K1497" i="8"/>
  <c r="J1497" i="8"/>
  <c r="A1497" i="8" s="1"/>
  <c r="K196" i="8"/>
  <c r="J196" i="8"/>
  <c r="A196" i="8" s="1"/>
  <c r="K157" i="8"/>
  <c r="J157" i="8"/>
  <c r="A157" i="8" s="1"/>
  <c r="K127" i="8"/>
  <c r="J127" i="8"/>
  <c r="K126" i="8"/>
  <c r="J126" i="8"/>
  <c r="K125" i="8"/>
  <c r="J125" i="8"/>
  <c r="K123" i="8"/>
  <c r="J123" i="8"/>
  <c r="K120" i="8"/>
  <c r="J120" i="8"/>
  <c r="K116" i="8"/>
  <c r="J116" i="8"/>
  <c r="K99" i="8"/>
  <c r="J99" i="8"/>
  <c r="K65" i="8"/>
  <c r="J65" i="8"/>
  <c r="K58" i="8"/>
  <c r="J58" i="8"/>
  <c r="K57" i="8"/>
  <c r="J57" i="8"/>
  <c r="L56" i="8"/>
  <c r="K56" i="8"/>
  <c r="J56" i="8"/>
  <c r="L55" i="8"/>
  <c r="K55" i="8"/>
  <c r="J55" i="8"/>
  <c r="L54" i="8"/>
  <c r="K54" i="8"/>
  <c r="J54" i="8"/>
  <c r="L53" i="8"/>
  <c r="K53" i="8"/>
  <c r="J53" i="8"/>
  <c r="L52" i="8"/>
  <c r="K52" i="8"/>
  <c r="J52" i="8"/>
  <c r="L51" i="8"/>
  <c r="K51" i="8"/>
  <c r="J51" i="8"/>
  <c r="L50" i="8"/>
  <c r="K50" i="8"/>
  <c r="J50" i="8"/>
  <c r="L49" i="8"/>
  <c r="K49" i="8"/>
  <c r="J49" i="8"/>
  <c r="L48" i="8"/>
  <c r="K48" i="8"/>
  <c r="J48" i="8"/>
  <c r="K22" i="8"/>
  <c r="J22" i="8"/>
  <c r="K5" i="8"/>
  <c r="J5" i="8"/>
  <c r="H1913" i="25"/>
  <c r="K1913" i="25" s="1"/>
  <c r="H1912" i="25"/>
  <c r="H1911" i="25"/>
  <c r="K1911" i="25" s="1"/>
  <c r="H1910" i="25"/>
  <c r="H1909" i="25"/>
  <c r="K1909" i="25" s="1"/>
  <c r="H1908" i="25"/>
  <c r="K1908" i="25" s="1"/>
  <c r="H1907" i="25"/>
  <c r="H1906" i="25"/>
  <c r="K1906" i="25" s="1"/>
  <c r="H1905" i="25"/>
  <c r="H1904" i="25"/>
  <c r="K1904" i="25" s="1"/>
  <c r="H1903" i="25"/>
  <c r="H1902" i="25"/>
  <c r="K1902" i="25" s="1"/>
  <c r="H1901" i="25"/>
  <c r="K1901" i="25" s="1"/>
  <c r="H1900" i="25"/>
  <c r="H1899" i="25"/>
  <c r="K1899" i="25" s="1"/>
  <c r="H1898" i="25"/>
  <c r="H1897" i="25"/>
  <c r="H1896" i="25"/>
  <c r="H1895" i="25"/>
  <c r="H1894" i="25"/>
  <c r="K1894" i="25" s="1"/>
  <c r="H1893" i="25"/>
  <c r="K1893" i="25" s="1"/>
  <c r="H1892" i="25"/>
  <c r="K1892" i="25" s="1"/>
  <c r="H1891" i="25"/>
  <c r="K1891" i="25" s="1"/>
  <c r="H1890" i="25"/>
  <c r="K1890" i="25" s="1"/>
  <c r="H1889" i="25"/>
  <c r="K1889" i="25" s="1"/>
  <c r="H1888" i="25"/>
  <c r="K1888" i="25" s="1"/>
  <c r="H1887" i="25"/>
  <c r="K1887" i="25" s="1"/>
  <c r="H1886" i="25"/>
  <c r="K1886" i="25" s="1"/>
  <c r="H1885" i="25"/>
  <c r="K1885" i="25" s="1"/>
  <c r="H1884" i="25"/>
  <c r="K1884" i="25" s="1"/>
  <c r="H1883" i="25"/>
  <c r="K1883" i="25" s="1"/>
  <c r="H1882" i="25"/>
  <c r="K1882" i="25" s="1"/>
  <c r="H1881" i="25"/>
  <c r="K1881" i="25" s="1"/>
  <c r="H1880" i="25"/>
  <c r="K1880" i="25" s="1"/>
  <c r="H1879" i="25"/>
  <c r="K1879" i="25" s="1"/>
  <c r="H1878" i="25"/>
  <c r="K1878" i="25" s="1"/>
  <c r="H1877" i="25"/>
  <c r="K1877" i="25" s="1"/>
  <c r="H1876" i="25"/>
  <c r="K1876" i="25" s="1"/>
  <c r="H1875" i="25"/>
  <c r="K1875" i="25" s="1"/>
  <c r="H1874" i="25"/>
  <c r="K1874" i="25" s="1"/>
  <c r="H1873" i="25"/>
  <c r="K1873" i="25" s="1"/>
  <c r="H1872" i="25"/>
  <c r="H1871" i="25"/>
  <c r="I1870" i="25"/>
  <c r="K1870" i="25" s="1"/>
  <c r="H1870" i="25"/>
  <c r="I1869" i="25"/>
  <c r="K1869" i="25" s="1"/>
  <c r="H1869" i="25"/>
  <c r="H1868" i="25"/>
  <c r="I1867" i="25"/>
  <c r="K1867" i="25" s="1"/>
  <c r="H1867" i="25"/>
  <c r="I1866" i="25"/>
  <c r="K1866" i="25" s="1"/>
  <c r="H1866" i="25"/>
  <c r="H1865" i="25"/>
  <c r="I1864" i="25"/>
  <c r="K1864" i="25" s="1"/>
  <c r="H1864" i="25"/>
  <c r="I1863" i="25"/>
  <c r="K1863" i="25" s="1"/>
  <c r="H1863" i="25"/>
  <c r="I1862" i="25"/>
  <c r="K1862" i="25" s="1"/>
  <c r="H1862" i="25"/>
  <c r="I1861" i="25"/>
  <c r="K1861" i="25" s="1"/>
  <c r="H1861" i="25"/>
  <c r="I1860" i="25"/>
  <c r="K1860" i="25" s="1"/>
  <c r="H1860" i="25"/>
  <c r="I1859" i="25"/>
  <c r="K1859" i="25" s="1"/>
  <c r="H1859" i="25"/>
  <c r="I1858" i="25"/>
  <c r="K1858" i="25" s="1"/>
  <c r="H1858" i="25"/>
  <c r="H1857" i="25"/>
  <c r="I1856" i="25"/>
  <c r="K1856" i="25" s="1"/>
  <c r="H1856" i="25"/>
  <c r="H1855" i="25"/>
  <c r="I1854" i="25"/>
  <c r="K1854" i="25" s="1"/>
  <c r="H1854" i="25"/>
  <c r="I1853" i="25"/>
  <c r="K1853" i="25" s="1"/>
  <c r="H1853" i="25"/>
  <c r="I1852" i="25"/>
  <c r="K1852" i="25" s="1"/>
  <c r="H1852" i="25"/>
  <c r="I1851" i="25"/>
  <c r="K1851" i="25" s="1"/>
  <c r="H1851" i="25"/>
  <c r="I1850" i="25"/>
  <c r="K1850" i="25" s="1"/>
  <c r="H1850" i="25"/>
  <c r="I1849" i="25"/>
  <c r="K1849" i="25" s="1"/>
  <c r="H1849" i="25"/>
  <c r="I1848" i="25"/>
  <c r="K1848" i="25" s="1"/>
  <c r="H1848" i="25"/>
  <c r="I1847" i="25"/>
  <c r="K1847" i="25" s="1"/>
  <c r="H1847" i="25"/>
  <c r="I1846" i="25"/>
  <c r="K1846" i="25" s="1"/>
  <c r="H1846" i="25"/>
  <c r="I1845" i="25"/>
  <c r="K1845" i="25" s="1"/>
  <c r="H1845" i="25"/>
  <c r="I1844" i="25"/>
  <c r="K1844" i="25" s="1"/>
  <c r="H1844" i="25"/>
  <c r="I1843" i="25"/>
  <c r="K1843" i="25" s="1"/>
  <c r="H1843" i="25"/>
  <c r="I1842" i="25"/>
  <c r="K1842" i="25" s="1"/>
  <c r="H1842" i="25"/>
  <c r="I1841" i="25"/>
  <c r="K1841" i="25" s="1"/>
  <c r="H1841" i="25"/>
  <c r="I1840" i="25"/>
  <c r="K1840" i="25" s="1"/>
  <c r="H1840" i="25"/>
  <c r="I1839" i="25"/>
  <c r="K1839" i="25" s="1"/>
  <c r="H1839" i="25"/>
  <c r="I1838" i="25"/>
  <c r="K1838" i="25" s="1"/>
  <c r="H1838" i="25"/>
  <c r="I1837" i="25"/>
  <c r="K1837" i="25" s="1"/>
  <c r="H1837" i="25"/>
  <c r="I1836" i="25"/>
  <c r="K1836" i="25" s="1"/>
  <c r="H1836" i="25"/>
  <c r="I1835" i="25"/>
  <c r="K1835" i="25" s="1"/>
  <c r="H1835" i="25"/>
  <c r="I1834" i="25"/>
  <c r="K1834" i="25" s="1"/>
  <c r="H1834" i="25"/>
  <c r="I1833" i="25"/>
  <c r="K1833" i="25" s="1"/>
  <c r="H1833" i="25"/>
  <c r="I1832" i="25"/>
  <c r="K1832" i="25" s="1"/>
  <c r="H1832" i="25"/>
  <c r="I1831" i="25"/>
  <c r="K1831" i="25" s="1"/>
  <c r="H1831" i="25"/>
  <c r="I1830" i="25"/>
  <c r="K1830" i="25" s="1"/>
  <c r="H1830" i="25"/>
  <c r="I1829" i="25"/>
  <c r="K1829" i="25" s="1"/>
  <c r="H1829" i="25"/>
  <c r="I1828" i="25"/>
  <c r="K1828" i="25" s="1"/>
  <c r="H1828" i="25"/>
  <c r="I1827" i="25"/>
  <c r="K1827" i="25" s="1"/>
  <c r="H1827" i="25"/>
  <c r="I1826" i="25"/>
  <c r="K1826" i="25" s="1"/>
  <c r="H1826" i="25"/>
  <c r="I1825" i="25"/>
  <c r="K1825" i="25" s="1"/>
  <c r="H1825" i="25"/>
  <c r="I1824" i="25"/>
  <c r="K1824" i="25" s="1"/>
  <c r="H1824" i="25"/>
  <c r="H1822" i="25"/>
  <c r="H1821" i="25"/>
  <c r="H1820" i="25"/>
  <c r="H1819" i="25"/>
  <c r="H1818" i="25"/>
  <c r="H1817" i="25"/>
  <c r="H1816" i="25"/>
  <c r="H1815" i="25"/>
  <c r="H1814" i="25"/>
  <c r="H1813" i="25"/>
  <c r="H1812" i="25"/>
  <c r="H1811" i="25"/>
  <c r="H1810" i="25"/>
  <c r="H1809" i="25"/>
  <c r="H1808" i="25"/>
  <c r="H1807" i="25"/>
  <c r="H1806" i="25"/>
  <c r="H1805" i="25"/>
  <c r="H1804" i="25"/>
  <c r="H1803" i="25"/>
  <c r="H1802" i="25"/>
  <c r="H1801" i="25"/>
  <c r="H1800" i="25"/>
  <c r="H1799" i="25"/>
  <c r="H1798" i="25"/>
  <c r="H1797" i="25"/>
  <c r="H1796" i="25"/>
  <c r="H1795" i="25"/>
  <c r="H1794" i="25"/>
  <c r="H1793" i="25"/>
  <c r="H1792" i="25"/>
  <c r="H1791" i="25"/>
  <c r="H1790" i="25"/>
  <c r="H1789" i="25"/>
  <c r="H1788" i="25"/>
  <c r="H1787" i="25"/>
  <c r="H1786" i="25"/>
  <c r="H1785" i="25"/>
  <c r="H1784" i="25"/>
  <c r="H1783" i="25"/>
  <c r="H1782" i="25"/>
  <c r="H1781" i="25"/>
  <c r="H1780" i="25"/>
  <c r="H1779" i="25"/>
  <c r="H1778" i="25"/>
  <c r="H1777" i="25"/>
  <c r="H1776" i="25"/>
  <c r="H1775" i="25"/>
  <c r="H1774" i="25"/>
  <c r="H1773" i="25"/>
  <c r="H1772" i="25"/>
  <c r="H1771" i="25"/>
  <c r="H1770" i="25"/>
  <c r="H1769" i="25"/>
  <c r="H1768" i="25"/>
  <c r="H1767" i="25"/>
  <c r="H1766" i="25"/>
  <c r="H1765" i="25"/>
  <c r="H1764" i="25"/>
  <c r="H1763" i="25"/>
  <c r="H1762" i="25"/>
  <c r="H1761" i="25"/>
  <c r="H1760" i="25"/>
  <c r="H1759" i="25"/>
  <c r="H1758" i="25"/>
  <c r="H1757" i="25"/>
  <c r="H1756" i="25"/>
  <c r="H1755" i="25"/>
  <c r="H1754" i="25"/>
  <c r="H1753" i="25"/>
  <c r="H1752" i="25"/>
  <c r="H1751" i="25"/>
  <c r="H1750" i="25"/>
  <c r="H1749" i="25"/>
  <c r="H1748" i="25"/>
  <c r="H1747" i="25"/>
  <c r="H1746" i="25"/>
  <c r="H1745" i="25"/>
  <c r="H1744" i="25"/>
  <c r="H1743" i="25"/>
  <c r="H1742" i="25"/>
  <c r="H1741" i="25"/>
  <c r="H1740" i="25"/>
  <c r="H1739" i="25"/>
  <c r="H1738" i="25"/>
  <c r="H1737" i="25"/>
  <c r="H1736" i="25"/>
  <c r="H1735" i="25"/>
  <c r="H1734" i="25"/>
  <c r="H1733" i="25"/>
  <c r="H1732" i="25"/>
  <c r="H1731" i="25"/>
  <c r="H1730" i="25"/>
  <c r="H1729" i="25"/>
  <c r="H1728" i="25"/>
  <c r="H1727" i="25"/>
  <c r="H1726" i="25"/>
  <c r="H1725" i="25"/>
  <c r="H1724" i="25"/>
  <c r="H1723" i="25"/>
  <c r="H1722" i="25"/>
  <c r="H1721" i="25"/>
  <c r="H1720" i="25"/>
  <c r="H1719" i="25"/>
  <c r="H1718" i="25"/>
  <c r="H1717" i="25"/>
  <c r="H1716" i="25"/>
  <c r="H1715" i="25"/>
  <c r="H1714" i="25"/>
  <c r="H1713" i="25"/>
  <c r="H1712" i="25"/>
  <c r="H1711" i="25"/>
  <c r="H1710" i="25"/>
  <c r="H1709" i="25"/>
  <c r="H1708" i="25"/>
  <c r="H1707" i="25"/>
  <c r="H1706" i="25"/>
  <c r="H1705" i="25"/>
  <c r="H1704" i="25"/>
  <c r="H1703" i="25"/>
  <c r="H1702" i="25"/>
  <c r="H1701" i="25"/>
  <c r="H1700" i="25"/>
  <c r="H1699" i="25"/>
  <c r="H1698" i="25"/>
  <c r="H1697" i="25"/>
  <c r="H1696" i="25"/>
  <c r="H1695" i="25"/>
  <c r="H1694" i="25"/>
  <c r="H1693" i="25"/>
  <c r="H1692" i="25"/>
  <c r="H1691" i="25"/>
  <c r="H1690" i="25"/>
  <c r="H1689" i="25"/>
  <c r="H1688" i="25"/>
  <c r="H1687" i="25"/>
  <c r="H1686" i="25"/>
  <c r="H1685" i="25"/>
  <c r="H1684" i="25"/>
  <c r="H1683" i="25"/>
  <c r="H1682" i="25"/>
  <c r="H1681" i="25"/>
  <c r="H1680" i="25"/>
  <c r="H1679" i="25"/>
  <c r="H1678" i="25"/>
  <c r="H1677" i="25"/>
  <c r="H1676" i="25"/>
  <c r="H1675" i="25"/>
  <c r="H1674" i="25"/>
  <c r="H1673" i="25"/>
  <c r="H1672" i="25"/>
  <c r="H1671" i="25"/>
  <c r="H1670" i="25"/>
  <c r="H1669" i="25"/>
  <c r="H1668" i="25"/>
  <c r="H1667" i="25"/>
  <c r="H1666" i="25"/>
  <c r="H1665" i="25"/>
  <c r="H1664" i="25"/>
  <c r="H1663" i="25"/>
  <c r="H1662" i="25"/>
  <c r="H1661" i="25"/>
  <c r="H1660" i="25"/>
  <c r="H1659" i="25"/>
  <c r="H1658" i="25"/>
  <c r="H1657" i="25"/>
  <c r="H1656" i="25"/>
  <c r="H1655" i="25"/>
  <c r="H1654" i="25"/>
  <c r="H1653" i="25"/>
  <c r="H1652" i="25"/>
  <c r="H1651" i="25"/>
  <c r="H1650" i="25"/>
  <c r="H1649" i="25"/>
  <c r="H1648" i="25"/>
  <c r="H1647" i="25"/>
  <c r="H1646" i="25"/>
  <c r="H1645" i="25"/>
  <c r="H1644" i="25"/>
  <c r="H1643" i="25"/>
  <c r="H1642" i="25"/>
  <c r="H1641" i="25"/>
  <c r="H1640" i="25"/>
  <c r="H1639" i="25"/>
  <c r="H1638" i="25"/>
  <c r="H1637" i="25"/>
  <c r="H1636" i="25"/>
  <c r="H1635" i="25"/>
  <c r="H1634" i="25"/>
  <c r="H1633" i="25"/>
  <c r="H1632" i="25"/>
  <c r="H1631" i="25"/>
  <c r="H1630" i="25"/>
  <c r="H1629" i="25"/>
  <c r="H1628" i="25"/>
  <c r="H1627" i="25"/>
  <c r="H1626" i="25"/>
  <c r="H1625" i="25"/>
  <c r="H1624" i="25"/>
  <c r="H1623" i="25"/>
  <c r="H1622" i="25"/>
  <c r="H1621" i="25"/>
  <c r="H1620" i="25"/>
  <c r="H1619" i="25"/>
  <c r="H1618" i="25"/>
  <c r="H1617" i="25"/>
  <c r="H1616" i="25"/>
  <c r="H1615" i="25"/>
  <c r="H1614" i="25"/>
  <c r="H1613" i="25"/>
  <c r="H1612" i="25"/>
  <c r="H1611" i="25"/>
  <c r="H1610" i="25"/>
  <c r="H1609" i="25"/>
  <c r="H1608" i="25"/>
  <c r="H1607" i="25"/>
  <c r="H1606" i="25"/>
  <c r="H1605" i="25"/>
  <c r="H1604" i="25"/>
  <c r="H1603" i="25"/>
  <c r="H1602" i="25"/>
  <c r="H1601" i="25"/>
  <c r="H1600" i="25"/>
  <c r="H1599" i="25"/>
  <c r="H1598" i="25"/>
  <c r="H1597" i="25"/>
  <c r="H1596" i="25"/>
  <c r="H1595" i="25"/>
  <c r="H1594" i="25"/>
  <c r="H1593" i="25"/>
  <c r="H1592" i="25"/>
  <c r="H1591" i="25"/>
  <c r="H1590" i="25"/>
  <c r="H1589" i="25"/>
  <c r="H1588" i="25"/>
  <c r="H1587" i="25"/>
  <c r="H1586" i="25"/>
  <c r="H1585" i="25"/>
  <c r="H1584" i="25"/>
  <c r="H1583" i="25"/>
  <c r="H1582" i="25"/>
  <c r="H1581" i="25"/>
  <c r="H1580" i="25"/>
  <c r="H1579" i="25"/>
  <c r="H1578" i="25"/>
  <c r="H1577" i="25"/>
  <c r="H1576" i="25"/>
  <c r="H1575" i="25"/>
  <c r="H1574" i="25"/>
  <c r="H1573" i="25"/>
  <c r="H1572" i="25"/>
  <c r="H1571" i="25"/>
  <c r="H1570" i="25"/>
  <c r="H1569" i="25"/>
  <c r="H1568" i="25"/>
  <c r="H1567" i="25"/>
  <c r="H1566" i="25"/>
  <c r="H1565" i="25"/>
  <c r="H1564" i="25"/>
  <c r="H1563" i="25"/>
  <c r="H1562" i="25"/>
  <c r="H1561" i="25"/>
  <c r="H1560" i="25"/>
  <c r="H1559" i="25"/>
  <c r="H1558" i="25"/>
  <c r="H1557" i="25"/>
  <c r="H1556" i="25"/>
  <c r="H1555" i="25"/>
  <c r="H1554" i="25"/>
  <c r="H1553" i="25"/>
  <c r="H1552" i="25"/>
  <c r="H1551" i="25"/>
  <c r="H1550" i="25"/>
  <c r="H1549" i="25"/>
  <c r="H1548" i="25"/>
  <c r="H1547" i="25"/>
  <c r="H1546" i="25"/>
  <c r="H1545" i="25"/>
  <c r="H1544" i="25"/>
  <c r="H1543" i="25"/>
  <c r="H1542" i="25"/>
  <c r="H1541" i="25"/>
  <c r="H1540" i="25"/>
  <c r="H1539" i="25"/>
  <c r="H1538" i="25"/>
  <c r="H1537" i="25"/>
  <c r="H1536" i="25"/>
  <c r="H1535" i="25"/>
  <c r="H1534" i="25"/>
  <c r="H1533" i="25"/>
  <c r="H1532" i="25"/>
  <c r="H1531" i="25"/>
  <c r="H1530" i="25"/>
  <c r="H1529" i="25"/>
  <c r="H1528" i="25"/>
  <c r="H1527" i="25"/>
  <c r="H1526" i="25"/>
  <c r="H1525" i="25"/>
  <c r="H1524" i="25"/>
  <c r="H1523" i="25"/>
  <c r="H1522" i="25"/>
  <c r="H1521" i="25"/>
  <c r="H1520" i="25"/>
  <c r="H1519" i="25"/>
  <c r="H1518" i="25"/>
  <c r="H1517" i="25"/>
  <c r="H1516" i="25"/>
  <c r="H1515" i="25"/>
  <c r="H1514" i="25"/>
  <c r="H1513" i="25"/>
  <c r="H1512" i="25"/>
  <c r="H1511" i="25"/>
  <c r="H1510" i="25"/>
  <c r="H1509" i="25"/>
  <c r="H1508" i="25"/>
  <c r="H1507" i="25"/>
  <c r="H1506" i="25"/>
  <c r="H1505" i="25"/>
  <c r="H1504" i="25"/>
  <c r="H1503" i="25"/>
  <c r="H1502" i="25"/>
  <c r="H1501" i="25"/>
  <c r="H1500" i="25"/>
  <c r="H1499" i="25"/>
  <c r="H1498" i="25"/>
  <c r="H1497" i="25"/>
  <c r="H1496" i="25"/>
  <c r="H1495" i="25"/>
  <c r="H1494" i="25"/>
  <c r="I1493" i="25"/>
  <c r="K1493" i="25" s="1"/>
  <c r="H1493" i="25"/>
  <c r="H1492" i="25"/>
  <c r="H1491" i="25"/>
  <c r="H1490" i="25"/>
  <c r="H1489" i="25"/>
  <c r="H1488" i="25"/>
  <c r="H1487" i="25"/>
  <c r="H1486" i="25"/>
  <c r="H1485" i="25"/>
  <c r="H1484" i="25"/>
  <c r="H1483" i="25"/>
  <c r="H1482" i="25"/>
  <c r="H1481" i="25"/>
  <c r="H1480" i="25"/>
  <c r="H1479" i="25"/>
  <c r="H1478" i="25"/>
  <c r="H1477" i="25"/>
  <c r="H1476" i="25"/>
  <c r="H1475" i="25"/>
  <c r="H1474" i="25"/>
  <c r="H1473" i="25"/>
  <c r="H1472" i="25"/>
  <c r="H1471" i="25"/>
  <c r="H1470" i="25"/>
  <c r="H1469" i="25"/>
  <c r="H1468" i="25"/>
  <c r="H1467" i="25"/>
  <c r="H1466" i="25"/>
  <c r="H1465" i="25"/>
  <c r="H1464" i="25"/>
  <c r="H1463" i="25"/>
  <c r="H1462" i="25"/>
  <c r="H1461" i="25"/>
  <c r="H1460" i="25"/>
  <c r="H1459" i="25"/>
  <c r="H1458" i="25"/>
  <c r="H1457" i="25"/>
  <c r="H1456" i="25"/>
  <c r="H1455" i="25"/>
  <c r="H1454" i="25"/>
  <c r="H1453" i="25"/>
  <c r="H1452" i="25"/>
  <c r="H1451" i="25"/>
  <c r="H1450" i="25"/>
  <c r="H1449" i="25"/>
  <c r="H1448" i="25"/>
  <c r="H1447" i="25"/>
  <c r="H1446" i="25"/>
  <c r="H1445" i="25"/>
  <c r="H1444" i="25"/>
  <c r="H1443" i="25"/>
  <c r="H1442" i="25"/>
  <c r="H1441" i="25"/>
  <c r="H1440" i="25"/>
  <c r="H1439" i="25"/>
  <c r="H1438" i="25"/>
  <c r="H1437" i="25"/>
  <c r="H1436" i="25"/>
  <c r="H1435" i="25"/>
  <c r="H1434" i="25"/>
  <c r="H1433" i="25"/>
  <c r="H1432" i="25"/>
  <c r="H1431" i="25"/>
  <c r="H1430" i="25"/>
  <c r="H1429" i="25"/>
  <c r="H1428" i="25"/>
  <c r="H1427" i="25"/>
  <c r="H1426" i="25"/>
  <c r="H1425" i="25"/>
  <c r="H1424" i="25"/>
  <c r="H1423" i="25"/>
  <c r="H1422" i="25"/>
  <c r="H1421" i="25"/>
  <c r="H1420" i="25"/>
  <c r="H1419" i="25"/>
  <c r="H1418" i="25"/>
  <c r="H1417" i="25"/>
  <c r="H1416" i="25"/>
  <c r="H1415" i="25"/>
  <c r="H1414" i="25"/>
  <c r="H1413" i="25"/>
  <c r="H1412" i="25"/>
  <c r="H1411" i="25"/>
  <c r="H1410" i="25"/>
  <c r="H1409" i="25"/>
  <c r="H1408" i="25"/>
  <c r="H1407" i="25"/>
  <c r="H1406" i="25"/>
  <c r="H1405" i="25"/>
  <c r="H1404" i="25"/>
  <c r="H1403" i="25"/>
  <c r="H1402" i="25"/>
  <c r="H1401" i="25"/>
  <c r="H1400" i="25"/>
  <c r="H1399" i="25"/>
  <c r="H1398" i="25"/>
  <c r="H1397" i="25"/>
  <c r="H1396" i="25"/>
  <c r="H1395" i="25"/>
  <c r="H1394" i="25"/>
  <c r="H1393" i="25"/>
  <c r="H1392" i="25"/>
  <c r="H1391" i="25"/>
  <c r="H1390" i="25"/>
  <c r="H1389" i="25"/>
  <c r="H1388" i="25"/>
  <c r="H1387" i="25"/>
  <c r="H1386" i="25"/>
  <c r="H1385" i="25"/>
  <c r="H1384" i="25"/>
  <c r="H1383" i="25"/>
  <c r="H1382" i="25"/>
  <c r="H1381" i="25"/>
  <c r="H1380" i="25"/>
  <c r="H1379" i="25"/>
  <c r="H1378" i="25"/>
  <c r="H1377" i="25"/>
  <c r="H1376" i="25"/>
  <c r="H1375" i="25"/>
  <c r="H1374" i="25"/>
  <c r="H1373" i="25"/>
  <c r="H1372" i="25"/>
  <c r="H1371" i="25"/>
  <c r="H1370" i="25"/>
  <c r="H1369" i="25"/>
  <c r="H1368" i="25"/>
  <c r="H1367" i="25"/>
  <c r="H1366" i="25"/>
  <c r="H1365" i="25"/>
  <c r="H1364" i="25"/>
  <c r="H1363" i="25"/>
  <c r="H1362" i="25"/>
  <c r="H1361" i="25"/>
  <c r="H1360" i="25"/>
  <c r="H1359" i="25"/>
  <c r="H1358" i="25"/>
  <c r="H1357" i="25"/>
  <c r="H1356" i="25"/>
  <c r="H1355" i="25"/>
  <c r="H1354" i="25"/>
  <c r="H1353" i="25"/>
  <c r="G1352" i="25"/>
  <c r="H1352" i="25" s="1"/>
  <c r="G1351" i="25"/>
  <c r="H1351" i="25" s="1"/>
  <c r="G1350" i="25"/>
  <c r="H1350" i="25" s="1"/>
  <c r="G1349" i="25"/>
  <c r="H1349" i="25" s="1"/>
  <c r="G1348" i="25"/>
  <c r="H1348" i="25" s="1"/>
  <c r="G1347" i="25"/>
  <c r="H1347" i="25" s="1"/>
  <c r="G1346" i="25"/>
  <c r="H1346" i="25" s="1"/>
  <c r="G1345" i="25"/>
  <c r="H1345" i="25" s="1"/>
  <c r="G1344" i="25"/>
  <c r="H1344" i="25" s="1"/>
  <c r="G1343" i="25"/>
  <c r="H1343" i="25" s="1"/>
  <c r="G1342" i="25"/>
  <c r="H1342" i="25" s="1"/>
  <c r="G1341" i="25"/>
  <c r="H1341" i="25" s="1"/>
  <c r="G1340" i="25"/>
  <c r="H1340" i="25" s="1"/>
  <c r="G1339" i="25"/>
  <c r="H1339" i="25" s="1"/>
  <c r="G1338" i="25"/>
  <c r="H1338" i="25" s="1"/>
  <c r="G1337" i="25"/>
  <c r="H1337" i="25" s="1"/>
  <c r="G1336" i="25"/>
  <c r="H1336" i="25" s="1"/>
  <c r="G1335" i="25"/>
  <c r="H1335" i="25" s="1"/>
  <c r="G1334" i="25"/>
  <c r="H1334" i="25" s="1"/>
  <c r="G1333" i="25"/>
  <c r="H1333" i="25" s="1"/>
  <c r="G1332" i="25"/>
  <c r="H1332" i="25" s="1"/>
  <c r="G1331" i="25"/>
  <c r="H1331" i="25" s="1"/>
  <c r="G1330" i="25"/>
  <c r="H1330" i="25" s="1"/>
  <c r="G1329" i="25"/>
  <c r="H1329" i="25" s="1"/>
  <c r="G1328" i="25"/>
  <c r="H1328" i="25" s="1"/>
  <c r="G1327" i="25"/>
  <c r="H1327" i="25" s="1"/>
  <c r="G1326" i="25"/>
  <c r="H1326" i="25" s="1"/>
  <c r="G1325" i="25"/>
  <c r="H1325" i="25" s="1"/>
  <c r="G1324" i="25"/>
  <c r="H1324" i="25" s="1"/>
  <c r="G1323" i="25"/>
  <c r="H1323" i="25" s="1"/>
  <c r="G1322" i="25"/>
  <c r="H1322" i="25" s="1"/>
  <c r="G1321" i="25"/>
  <c r="H1321" i="25" s="1"/>
  <c r="G1320" i="25"/>
  <c r="H1320" i="25" s="1"/>
  <c r="G1319" i="25"/>
  <c r="H1319" i="25" s="1"/>
  <c r="G1318" i="25"/>
  <c r="H1318" i="25" s="1"/>
  <c r="G1317" i="25"/>
  <c r="H1317" i="25" s="1"/>
  <c r="G1316" i="25"/>
  <c r="H1316" i="25" s="1"/>
  <c r="G1315" i="25"/>
  <c r="H1315" i="25" s="1"/>
  <c r="G1314" i="25"/>
  <c r="H1314" i="25" s="1"/>
  <c r="G1313" i="25"/>
  <c r="H1313" i="25" s="1"/>
  <c r="G1312" i="25"/>
  <c r="H1312" i="25" s="1"/>
  <c r="G1311" i="25"/>
  <c r="H1311" i="25" s="1"/>
  <c r="G1310" i="25"/>
  <c r="H1310" i="25" s="1"/>
  <c r="G1309" i="25"/>
  <c r="H1309" i="25" s="1"/>
  <c r="G1308" i="25"/>
  <c r="H1308" i="25" s="1"/>
  <c r="G1307" i="25"/>
  <c r="H1307" i="25" s="1"/>
  <c r="G1306" i="25"/>
  <c r="H1306" i="25" s="1"/>
  <c r="G1305" i="25"/>
  <c r="H1305" i="25" s="1"/>
  <c r="G1304" i="25"/>
  <c r="H1304" i="25" s="1"/>
  <c r="G1303" i="25"/>
  <c r="H1303" i="25" s="1"/>
  <c r="G1302" i="25"/>
  <c r="H1302" i="25" s="1"/>
  <c r="G1301" i="25"/>
  <c r="H1301" i="25" s="1"/>
  <c r="G1300" i="25"/>
  <c r="H1300" i="25" s="1"/>
  <c r="G1299" i="25"/>
  <c r="H1299" i="25" s="1"/>
  <c r="G1298" i="25"/>
  <c r="H1298" i="25" s="1"/>
  <c r="G1297" i="25"/>
  <c r="H1297" i="25" s="1"/>
  <c r="G1296" i="25"/>
  <c r="H1296" i="25" s="1"/>
  <c r="G1295" i="25"/>
  <c r="H1295" i="25" s="1"/>
  <c r="G1294" i="25"/>
  <c r="H1294" i="25" s="1"/>
  <c r="G1293" i="25"/>
  <c r="H1293" i="25" s="1"/>
  <c r="G1292" i="25"/>
  <c r="H1292" i="25" s="1"/>
  <c r="G1291" i="25"/>
  <c r="H1291" i="25" s="1"/>
  <c r="G1290" i="25"/>
  <c r="H1290" i="25" s="1"/>
  <c r="G1289" i="25"/>
  <c r="H1289" i="25" s="1"/>
  <c r="G1288" i="25"/>
  <c r="H1288" i="25" s="1"/>
  <c r="G1287" i="25"/>
  <c r="H1287" i="25" s="1"/>
  <c r="G1286" i="25"/>
  <c r="H1286" i="25" s="1"/>
  <c r="G1285" i="25"/>
  <c r="H1285" i="25" s="1"/>
  <c r="G1284" i="25"/>
  <c r="H1284" i="25" s="1"/>
  <c r="G1283" i="25"/>
  <c r="H1283" i="25" s="1"/>
  <c r="G1282" i="25"/>
  <c r="H1282" i="25" s="1"/>
  <c r="G1281" i="25"/>
  <c r="H1281" i="25" s="1"/>
  <c r="G1280" i="25"/>
  <c r="H1280" i="25" s="1"/>
  <c r="G1279" i="25"/>
  <c r="H1279" i="25" s="1"/>
  <c r="G1278" i="25"/>
  <c r="H1278" i="25" s="1"/>
  <c r="G1277" i="25"/>
  <c r="H1277" i="25" s="1"/>
  <c r="G1276" i="25"/>
  <c r="H1276" i="25" s="1"/>
  <c r="G1275" i="25"/>
  <c r="H1275" i="25" s="1"/>
  <c r="G1274" i="25"/>
  <c r="H1274" i="25" s="1"/>
  <c r="G1273" i="25"/>
  <c r="H1273" i="25" s="1"/>
  <c r="G1272" i="25"/>
  <c r="H1272" i="25" s="1"/>
  <c r="G1271" i="25"/>
  <c r="H1271" i="25" s="1"/>
  <c r="G1270" i="25"/>
  <c r="H1270" i="25" s="1"/>
  <c r="G1269" i="25"/>
  <c r="H1269" i="25" s="1"/>
  <c r="G1268" i="25"/>
  <c r="H1268" i="25" s="1"/>
  <c r="G1267" i="25"/>
  <c r="H1267" i="25" s="1"/>
  <c r="G1266" i="25"/>
  <c r="H1266" i="25" s="1"/>
  <c r="G1265" i="25"/>
  <c r="H1265" i="25" s="1"/>
  <c r="G1264" i="25"/>
  <c r="H1264" i="25" s="1"/>
  <c r="G1263" i="25"/>
  <c r="H1263" i="25" s="1"/>
  <c r="G1262" i="25"/>
  <c r="H1262" i="25" s="1"/>
  <c r="G1261" i="25"/>
  <c r="H1261" i="25" s="1"/>
  <c r="G1260" i="25"/>
  <c r="H1260" i="25" s="1"/>
  <c r="G1259" i="25"/>
  <c r="H1259" i="25" s="1"/>
  <c r="G1258" i="25"/>
  <c r="H1258" i="25" s="1"/>
  <c r="G1257" i="25"/>
  <c r="H1257" i="25" s="1"/>
  <c r="G1256" i="25"/>
  <c r="H1256" i="25" s="1"/>
  <c r="G1255" i="25"/>
  <c r="H1255" i="25" s="1"/>
  <c r="G1254" i="25"/>
  <c r="H1254" i="25" s="1"/>
  <c r="G1253" i="25"/>
  <c r="H1253" i="25" s="1"/>
  <c r="G1252" i="25"/>
  <c r="H1252" i="25" s="1"/>
  <c r="G1251" i="25"/>
  <c r="H1251" i="25" s="1"/>
  <c r="G1250" i="25"/>
  <c r="H1250" i="25" s="1"/>
  <c r="G1249" i="25"/>
  <c r="H1249" i="25" s="1"/>
  <c r="G1248" i="25"/>
  <c r="H1248" i="25" s="1"/>
  <c r="G1247" i="25"/>
  <c r="H1247" i="25" s="1"/>
  <c r="G1246" i="25"/>
  <c r="H1246" i="25" s="1"/>
  <c r="G1245" i="25"/>
  <c r="H1245" i="25" s="1"/>
  <c r="G1244" i="25"/>
  <c r="H1244" i="25" s="1"/>
  <c r="G1243" i="25"/>
  <c r="H1243" i="25" s="1"/>
  <c r="G1242" i="25"/>
  <c r="H1242" i="25" s="1"/>
  <c r="G1241" i="25"/>
  <c r="H1241" i="25" s="1"/>
  <c r="G1240" i="25"/>
  <c r="H1240" i="25" s="1"/>
  <c r="G1239" i="25"/>
  <c r="H1239" i="25" s="1"/>
  <c r="G1238" i="25"/>
  <c r="H1238" i="25" s="1"/>
  <c r="G1237" i="25"/>
  <c r="H1237" i="25" s="1"/>
  <c r="G1236" i="25"/>
  <c r="H1236" i="25" s="1"/>
  <c r="G1235" i="25"/>
  <c r="H1235" i="25" s="1"/>
  <c r="G1234" i="25"/>
  <c r="H1234" i="25" s="1"/>
  <c r="G1233" i="25"/>
  <c r="H1233" i="25" s="1"/>
  <c r="G1232" i="25"/>
  <c r="H1232" i="25" s="1"/>
  <c r="G1231" i="25"/>
  <c r="H1231" i="25" s="1"/>
  <c r="G1230" i="25"/>
  <c r="H1230" i="25" s="1"/>
  <c r="G1229" i="25"/>
  <c r="H1229" i="25" s="1"/>
  <c r="G1228" i="25"/>
  <c r="H1228" i="25" s="1"/>
  <c r="G1227" i="25"/>
  <c r="H1227" i="25" s="1"/>
  <c r="G1226" i="25"/>
  <c r="H1226" i="25" s="1"/>
  <c r="G1225" i="25"/>
  <c r="H1225" i="25" s="1"/>
  <c r="G1224" i="25"/>
  <c r="H1224" i="25" s="1"/>
  <c r="G1223" i="25"/>
  <c r="H1223" i="25" s="1"/>
  <c r="G1222" i="25"/>
  <c r="H1222" i="25" s="1"/>
  <c r="G1221" i="25"/>
  <c r="H1221" i="25" s="1"/>
  <c r="G1220" i="25"/>
  <c r="H1220" i="25" s="1"/>
  <c r="G1219" i="25"/>
  <c r="H1219" i="25" s="1"/>
  <c r="G1218" i="25"/>
  <c r="H1218" i="25" s="1"/>
  <c r="G1217" i="25"/>
  <c r="H1217" i="25" s="1"/>
  <c r="G1216" i="25"/>
  <c r="H1216" i="25" s="1"/>
  <c r="G1215" i="25"/>
  <c r="H1215" i="25" s="1"/>
  <c r="G1214" i="25"/>
  <c r="H1214" i="25" s="1"/>
  <c r="G1213" i="25"/>
  <c r="H1213" i="25" s="1"/>
  <c r="G1212" i="25"/>
  <c r="H1212" i="25" s="1"/>
  <c r="G1211" i="25"/>
  <c r="H1211" i="25" s="1"/>
  <c r="G1210" i="25"/>
  <c r="H1210" i="25" s="1"/>
  <c r="G1209" i="25"/>
  <c r="H1209" i="25" s="1"/>
  <c r="G1208" i="25"/>
  <c r="H1208" i="25" s="1"/>
  <c r="G1207" i="25"/>
  <c r="H1207" i="25" s="1"/>
  <c r="G1206" i="25"/>
  <c r="H1206" i="25" s="1"/>
  <c r="G1205" i="25"/>
  <c r="H1205" i="25" s="1"/>
  <c r="G1204" i="25"/>
  <c r="H1204" i="25" s="1"/>
  <c r="G1203" i="25"/>
  <c r="H1203" i="25" s="1"/>
  <c r="G1202" i="25"/>
  <c r="H1202" i="25" s="1"/>
  <c r="G1201" i="25"/>
  <c r="H1201" i="25" s="1"/>
  <c r="G1200" i="25"/>
  <c r="H1200" i="25" s="1"/>
  <c r="G1199" i="25"/>
  <c r="H1199" i="25" s="1"/>
  <c r="G1198" i="25"/>
  <c r="H1198" i="25" s="1"/>
  <c r="G1197" i="25"/>
  <c r="H1197" i="25" s="1"/>
  <c r="G1196" i="25"/>
  <c r="H1196" i="25" s="1"/>
  <c r="G1195" i="25"/>
  <c r="H1195" i="25" s="1"/>
  <c r="G1194" i="25"/>
  <c r="H1194" i="25" s="1"/>
  <c r="G1193" i="25"/>
  <c r="H1193" i="25" s="1"/>
  <c r="G1192" i="25"/>
  <c r="H1192" i="25" s="1"/>
  <c r="G1191" i="25"/>
  <c r="H1191" i="25" s="1"/>
  <c r="G1190" i="25"/>
  <c r="H1190" i="25" s="1"/>
  <c r="G1189" i="25"/>
  <c r="H1189" i="25" s="1"/>
  <c r="G1188" i="25"/>
  <c r="H1188" i="25" s="1"/>
  <c r="G1187" i="25"/>
  <c r="H1187" i="25" s="1"/>
  <c r="G1186" i="25"/>
  <c r="H1186" i="25" s="1"/>
  <c r="G1185" i="25"/>
  <c r="H1185" i="25" s="1"/>
  <c r="G1184" i="25"/>
  <c r="H1184" i="25" s="1"/>
  <c r="G1183" i="25"/>
  <c r="H1183" i="25" s="1"/>
  <c r="G1182" i="25"/>
  <c r="H1182" i="25" s="1"/>
  <c r="G1181" i="25"/>
  <c r="H1181" i="25" s="1"/>
  <c r="G1180" i="25"/>
  <c r="H1180" i="25" s="1"/>
  <c r="G1179" i="25"/>
  <c r="H1179" i="25" s="1"/>
  <c r="G1178" i="25"/>
  <c r="H1178" i="25" s="1"/>
  <c r="G1177" i="25"/>
  <c r="H1177" i="25" s="1"/>
  <c r="G1176" i="25"/>
  <c r="H1176" i="25" s="1"/>
  <c r="G1175" i="25"/>
  <c r="H1175" i="25" s="1"/>
  <c r="G1174" i="25"/>
  <c r="H1174" i="25" s="1"/>
  <c r="G1173" i="25"/>
  <c r="H1173" i="25" s="1"/>
  <c r="G1172" i="25"/>
  <c r="H1172" i="25" s="1"/>
  <c r="G1171" i="25"/>
  <c r="H1171" i="25" s="1"/>
  <c r="G1170" i="25"/>
  <c r="H1170" i="25" s="1"/>
  <c r="G1169" i="25"/>
  <c r="H1169" i="25" s="1"/>
  <c r="G1168" i="25"/>
  <c r="H1168" i="25" s="1"/>
  <c r="G1167" i="25"/>
  <c r="H1167" i="25" s="1"/>
  <c r="G1166" i="25"/>
  <c r="H1166" i="25" s="1"/>
  <c r="G1165" i="25"/>
  <c r="H1165" i="25" s="1"/>
  <c r="G1164" i="25"/>
  <c r="H1164" i="25" s="1"/>
  <c r="G1163" i="25"/>
  <c r="H1163" i="25" s="1"/>
  <c r="G1162" i="25"/>
  <c r="H1162" i="25" s="1"/>
  <c r="G1161" i="25"/>
  <c r="H1161" i="25" s="1"/>
  <c r="G1160" i="25"/>
  <c r="H1160" i="25" s="1"/>
  <c r="G1159" i="25"/>
  <c r="H1159" i="25" s="1"/>
  <c r="G1158" i="25"/>
  <c r="H1158" i="25" s="1"/>
  <c r="G1157" i="25"/>
  <c r="H1157" i="25" s="1"/>
  <c r="G1156" i="25"/>
  <c r="H1156" i="25" s="1"/>
  <c r="G1155" i="25"/>
  <c r="H1155" i="25" s="1"/>
  <c r="G1154" i="25"/>
  <c r="H1154" i="25" s="1"/>
  <c r="G1153" i="25"/>
  <c r="H1153" i="25" s="1"/>
  <c r="G1152" i="25"/>
  <c r="H1152" i="25" s="1"/>
  <c r="G1151" i="25"/>
  <c r="H1151" i="25" s="1"/>
  <c r="G1150" i="25"/>
  <c r="H1150" i="25" s="1"/>
  <c r="G1149" i="25"/>
  <c r="H1149" i="25" s="1"/>
  <c r="G1148" i="25"/>
  <c r="H1148" i="25" s="1"/>
  <c r="G1147" i="25"/>
  <c r="H1147" i="25" s="1"/>
  <c r="G1146" i="25"/>
  <c r="H1146" i="25" s="1"/>
  <c r="G1145" i="25"/>
  <c r="H1145" i="25" s="1"/>
  <c r="G1144" i="25"/>
  <c r="H1144" i="25" s="1"/>
  <c r="G1143" i="25"/>
  <c r="H1143" i="25" s="1"/>
  <c r="G1142" i="25"/>
  <c r="H1142" i="25" s="1"/>
  <c r="G1141" i="25"/>
  <c r="H1141" i="25" s="1"/>
  <c r="G1140" i="25"/>
  <c r="H1140" i="25" s="1"/>
  <c r="G1139" i="25"/>
  <c r="H1139" i="25" s="1"/>
  <c r="G1138" i="25"/>
  <c r="H1138" i="25" s="1"/>
  <c r="G1137" i="25"/>
  <c r="H1137" i="25" s="1"/>
  <c r="G1136" i="25"/>
  <c r="H1136" i="25" s="1"/>
  <c r="G1135" i="25"/>
  <c r="H1135" i="25" s="1"/>
  <c r="G1134" i="25"/>
  <c r="H1134" i="25" s="1"/>
  <c r="G1133" i="25"/>
  <c r="H1133" i="25" s="1"/>
  <c r="G1132" i="25"/>
  <c r="H1132" i="25" s="1"/>
  <c r="G1131" i="25"/>
  <c r="H1131" i="25" s="1"/>
  <c r="G1130" i="25"/>
  <c r="H1130" i="25" s="1"/>
  <c r="G1129" i="25"/>
  <c r="H1129" i="25" s="1"/>
  <c r="G1128" i="25"/>
  <c r="H1128" i="25" s="1"/>
  <c r="G1127" i="25"/>
  <c r="H1127" i="25" s="1"/>
  <c r="G1126" i="25"/>
  <c r="H1126" i="25" s="1"/>
  <c r="G1125" i="25"/>
  <c r="H1125" i="25" s="1"/>
  <c r="G1124" i="25"/>
  <c r="H1124" i="25" s="1"/>
  <c r="G1123" i="25"/>
  <c r="H1123" i="25" s="1"/>
  <c r="G1122" i="25"/>
  <c r="H1122" i="25" s="1"/>
  <c r="G1121" i="25"/>
  <c r="H1121" i="25" s="1"/>
  <c r="G1120" i="25"/>
  <c r="H1120" i="25" s="1"/>
  <c r="G1119" i="25"/>
  <c r="H1119" i="25" s="1"/>
  <c r="G1118" i="25"/>
  <c r="H1118" i="25" s="1"/>
  <c r="G1117" i="25"/>
  <c r="H1117" i="25" s="1"/>
  <c r="G1116" i="25"/>
  <c r="H1116" i="25" s="1"/>
  <c r="G1115" i="25"/>
  <c r="H1115" i="25" s="1"/>
  <c r="G1114" i="25"/>
  <c r="H1114" i="25" s="1"/>
  <c r="G1113" i="25"/>
  <c r="H1113" i="25" s="1"/>
  <c r="G1112" i="25"/>
  <c r="H1112" i="25" s="1"/>
  <c r="G1111" i="25"/>
  <c r="H1111" i="25" s="1"/>
  <c r="G1110" i="25"/>
  <c r="H1110" i="25" s="1"/>
  <c r="G1109" i="25"/>
  <c r="H1109" i="25" s="1"/>
  <c r="G1108" i="25"/>
  <c r="H1108" i="25" s="1"/>
  <c r="G1107" i="25"/>
  <c r="H1107" i="25" s="1"/>
  <c r="G1106" i="25"/>
  <c r="H1106" i="25" s="1"/>
  <c r="G1105" i="25"/>
  <c r="H1105" i="25" s="1"/>
  <c r="G1104" i="25"/>
  <c r="H1104" i="25" s="1"/>
  <c r="G1103" i="25"/>
  <c r="H1103" i="25" s="1"/>
  <c r="G1102" i="25"/>
  <c r="H1102" i="25" s="1"/>
  <c r="G1101" i="25"/>
  <c r="H1101" i="25" s="1"/>
  <c r="G1100" i="25"/>
  <c r="H1100" i="25" s="1"/>
  <c r="G1099" i="25"/>
  <c r="H1099" i="25" s="1"/>
  <c r="G1098" i="25"/>
  <c r="H1098" i="25" s="1"/>
  <c r="G1097" i="25"/>
  <c r="H1097" i="25" s="1"/>
  <c r="G1096" i="25"/>
  <c r="H1096" i="25" s="1"/>
  <c r="G1095" i="25"/>
  <c r="H1095" i="25" s="1"/>
  <c r="G1094" i="25"/>
  <c r="H1094" i="25" s="1"/>
  <c r="G1093" i="25"/>
  <c r="H1093" i="25" s="1"/>
  <c r="G1092" i="25"/>
  <c r="H1092" i="25" s="1"/>
  <c r="G1091" i="25"/>
  <c r="H1091" i="25" s="1"/>
  <c r="G1090" i="25"/>
  <c r="H1090" i="25" s="1"/>
  <c r="G1089" i="25"/>
  <c r="H1089" i="25" s="1"/>
  <c r="G1088" i="25"/>
  <c r="H1088" i="25" s="1"/>
  <c r="G1087" i="25"/>
  <c r="H1087" i="25" s="1"/>
  <c r="G1086" i="25"/>
  <c r="H1086" i="25" s="1"/>
  <c r="G1085" i="25"/>
  <c r="H1085" i="25" s="1"/>
  <c r="G1084" i="25"/>
  <c r="H1084" i="25" s="1"/>
  <c r="G1083" i="25"/>
  <c r="H1083" i="25" s="1"/>
  <c r="G1082" i="25"/>
  <c r="H1082" i="25" s="1"/>
  <c r="G1081" i="25"/>
  <c r="H1081" i="25" s="1"/>
  <c r="G1080" i="25"/>
  <c r="H1080" i="25" s="1"/>
  <c r="G1079" i="25"/>
  <c r="H1079" i="25" s="1"/>
  <c r="G1078" i="25"/>
  <c r="H1078" i="25" s="1"/>
  <c r="G1077" i="25"/>
  <c r="H1077" i="25" s="1"/>
  <c r="G1076" i="25"/>
  <c r="H1076" i="25" s="1"/>
  <c r="G1075" i="25"/>
  <c r="H1075" i="25" s="1"/>
  <c r="G1074" i="25"/>
  <c r="H1074" i="25" s="1"/>
  <c r="G1073" i="25"/>
  <c r="H1073" i="25" s="1"/>
  <c r="G1072" i="25"/>
  <c r="H1072" i="25" s="1"/>
  <c r="G1071" i="25"/>
  <c r="H1071" i="25" s="1"/>
  <c r="G1070" i="25"/>
  <c r="H1070" i="25" s="1"/>
  <c r="G1069" i="25"/>
  <c r="H1069" i="25" s="1"/>
  <c r="G1068" i="25"/>
  <c r="H1068" i="25" s="1"/>
  <c r="G1067" i="25"/>
  <c r="H1067" i="25" s="1"/>
  <c r="G1066" i="25"/>
  <c r="H1066" i="25" s="1"/>
  <c r="G1065" i="25"/>
  <c r="H1065" i="25" s="1"/>
  <c r="G1064" i="25"/>
  <c r="H1064" i="25" s="1"/>
  <c r="G1063" i="25"/>
  <c r="H1063" i="25" s="1"/>
  <c r="G1062" i="25"/>
  <c r="H1062" i="25" s="1"/>
  <c r="G1061" i="25"/>
  <c r="H1061" i="25" s="1"/>
  <c r="G1060" i="25"/>
  <c r="H1060" i="25" s="1"/>
  <c r="G1059" i="25"/>
  <c r="H1059" i="25" s="1"/>
  <c r="G1058" i="25"/>
  <c r="H1058" i="25" s="1"/>
  <c r="G1057" i="25"/>
  <c r="H1057" i="25" s="1"/>
  <c r="G1056" i="25"/>
  <c r="H1056" i="25" s="1"/>
  <c r="G1055" i="25"/>
  <c r="H1055" i="25" s="1"/>
  <c r="G1054" i="25"/>
  <c r="H1054" i="25" s="1"/>
  <c r="G1053" i="25"/>
  <c r="H1053" i="25" s="1"/>
  <c r="G1052" i="25"/>
  <c r="H1052" i="25" s="1"/>
  <c r="G1051" i="25"/>
  <c r="H1051" i="25" s="1"/>
  <c r="G1050" i="25"/>
  <c r="H1050" i="25" s="1"/>
  <c r="G1049" i="25"/>
  <c r="H1049" i="25" s="1"/>
  <c r="G1048" i="25"/>
  <c r="H1048" i="25" s="1"/>
  <c r="G1047" i="25"/>
  <c r="H1047" i="25" s="1"/>
  <c r="G1046" i="25"/>
  <c r="H1046" i="25" s="1"/>
  <c r="H1045" i="25"/>
  <c r="H1044" i="25"/>
  <c r="H1043" i="25"/>
  <c r="G1042" i="25"/>
  <c r="H1042" i="25" s="1"/>
  <c r="G1041" i="25"/>
  <c r="H1041" i="25" s="1"/>
  <c r="G1040" i="25"/>
  <c r="H1040" i="25" s="1"/>
  <c r="G1039" i="25"/>
  <c r="H1039" i="25" s="1"/>
  <c r="G1038" i="25"/>
  <c r="H1038" i="25" s="1"/>
  <c r="G1037" i="25"/>
  <c r="H1037" i="25" s="1"/>
  <c r="G1036" i="25"/>
  <c r="H1036" i="25" s="1"/>
  <c r="G1035" i="25"/>
  <c r="H1035" i="25" s="1"/>
  <c r="G1034" i="25"/>
  <c r="H1034" i="25" s="1"/>
  <c r="G1033" i="25"/>
  <c r="H1033" i="25" s="1"/>
  <c r="G1032" i="25"/>
  <c r="H1032" i="25" s="1"/>
  <c r="G1031" i="25"/>
  <c r="H1031" i="25" s="1"/>
  <c r="G1030" i="25"/>
  <c r="H1030" i="25" s="1"/>
  <c r="G1029" i="25"/>
  <c r="H1029" i="25" s="1"/>
  <c r="G1028" i="25"/>
  <c r="H1028" i="25" s="1"/>
  <c r="G1027" i="25"/>
  <c r="H1027" i="25" s="1"/>
  <c r="G1026" i="25"/>
  <c r="H1026" i="25" s="1"/>
  <c r="G1025" i="25"/>
  <c r="H1025" i="25" s="1"/>
  <c r="G1024" i="25"/>
  <c r="H1024" i="25" s="1"/>
  <c r="G1023" i="25"/>
  <c r="H1023" i="25" s="1"/>
  <c r="G1022" i="25"/>
  <c r="H1022" i="25" s="1"/>
  <c r="G1021" i="25"/>
  <c r="H1021" i="25" s="1"/>
  <c r="G1020" i="25"/>
  <c r="H1020" i="25" s="1"/>
  <c r="G1019" i="25"/>
  <c r="H1019" i="25" s="1"/>
  <c r="G1018" i="25"/>
  <c r="H1018" i="25" s="1"/>
  <c r="H1017" i="25"/>
  <c r="H1016" i="25"/>
  <c r="H1015" i="25"/>
  <c r="H1014" i="25"/>
  <c r="H1013" i="25"/>
  <c r="H1012" i="25"/>
  <c r="H1011" i="25"/>
  <c r="H1010" i="25"/>
  <c r="H1009" i="25"/>
  <c r="H1008" i="25"/>
  <c r="H1007" i="25"/>
  <c r="H1006" i="25"/>
  <c r="H1005" i="25"/>
  <c r="H1004" i="25"/>
  <c r="H1003" i="25"/>
  <c r="H1002" i="25"/>
  <c r="H1001" i="25"/>
  <c r="H1000" i="25"/>
  <c r="H999" i="25"/>
  <c r="H998" i="25"/>
  <c r="H997" i="25"/>
  <c r="H996" i="25"/>
  <c r="H995" i="25"/>
  <c r="H994" i="25"/>
  <c r="H993" i="25"/>
  <c r="H992" i="25"/>
  <c r="H991" i="25"/>
  <c r="H990" i="25"/>
  <c r="H989" i="25"/>
  <c r="H988" i="25"/>
  <c r="H987" i="25"/>
  <c r="H986" i="25"/>
  <c r="H985" i="25"/>
  <c r="H984" i="25"/>
  <c r="H983" i="25"/>
  <c r="H982" i="25"/>
  <c r="H981" i="25"/>
  <c r="H980" i="25"/>
  <c r="H979" i="25"/>
  <c r="H978" i="25"/>
  <c r="H977" i="25"/>
  <c r="H976" i="25"/>
  <c r="H975" i="25"/>
  <c r="H974" i="25"/>
  <c r="H973" i="25"/>
  <c r="H972" i="25"/>
  <c r="H971" i="25"/>
  <c r="H970" i="25"/>
  <c r="H969" i="25"/>
  <c r="H968" i="25"/>
  <c r="H967" i="25"/>
  <c r="H966" i="25"/>
  <c r="H965" i="25"/>
  <c r="H964" i="25"/>
  <c r="H963" i="25"/>
  <c r="H962" i="25"/>
  <c r="H961" i="25"/>
  <c r="H960" i="25"/>
  <c r="H959" i="25"/>
  <c r="H958" i="25"/>
  <c r="H957" i="25"/>
  <c r="H956" i="25"/>
  <c r="H955" i="25"/>
  <c r="H954" i="25"/>
  <c r="H953" i="25"/>
  <c r="H952" i="25"/>
  <c r="H951" i="25"/>
  <c r="H950" i="25"/>
  <c r="H949" i="25"/>
  <c r="H948" i="25"/>
  <c r="H947" i="25"/>
  <c r="H946" i="25"/>
  <c r="H945" i="25"/>
  <c r="H944" i="25"/>
  <c r="H943" i="25"/>
  <c r="H942" i="25"/>
  <c r="H941" i="25"/>
  <c r="H940" i="25"/>
  <c r="H939" i="25"/>
  <c r="H938" i="25"/>
  <c r="H937" i="25"/>
  <c r="H936" i="25"/>
  <c r="H935" i="25"/>
  <c r="H934" i="25"/>
  <c r="H933" i="25"/>
  <c r="H932" i="25"/>
  <c r="H931" i="25"/>
  <c r="H930" i="25"/>
  <c r="H929" i="25"/>
  <c r="H928" i="25"/>
  <c r="H927" i="25"/>
  <c r="H926" i="25"/>
  <c r="H925" i="25"/>
  <c r="H924" i="25"/>
  <c r="H923" i="25"/>
  <c r="H922" i="25"/>
  <c r="H921" i="25"/>
  <c r="H920" i="25"/>
  <c r="H919" i="25"/>
  <c r="H918" i="25"/>
  <c r="H917" i="25"/>
  <c r="H916" i="25"/>
  <c r="H915" i="25"/>
  <c r="H914" i="25"/>
  <c r="H913" i="25"/>
  <c r="H912" i="25"/>
  <c r="H911" i="25"/>
  <c r="H910" i="25"/>
  <c r="H909" i="25"/>
  <c r="H908" i="25"/>
  <c r="H907" i="25"/>
  <c r="H906" i="25"/>
  <c r="H905" i="25"/>
  <c r="H904" i="25"/>
  <c r="H903" i="25"/>
  <c r="H902" i="25"/>
  <c r="H901" i="25"/>
  <c r="H900" i="25"/>
  <c r="H899" i="25"/>
  <c r="H898" i="25"/>
  <c r="H897" i="25"/>
  <c r="H896" i="25"/>
  <c r="H895" i="25"/>
  <c r="H894" i="25"/>
  <c r="H893" i="25"/>
  <c r="H892" i="25"/>
  <c r="H891" i="25"/>
  <c r="H890" i="25"/>
  <c r="H889" i="25"/>
  <c r="H888" i="25"/>
  <c r="H887" i="25"/>
  <c r="H886" i="25"/>
  <c r="H885" i="25"/>
  <c r="H884" i="25"/>
  <c r="H883" i="25"/>
  <c r="H882" i="25"/>
  <c r="H881" i="25"/>
  <c r="H880" i="25"/>
  <c r="H879" i="25"/>
  <c r="H878" i="25"/>
  <c r="H877" i="25"/>
  <c r="H876" i="25"/>
  <c r="H875" i="25"/>
  <c r="H874" i="25"/>
  <c r="H873" i="25"/>
  <c r="H872" i="25"/>
  <c r="H871" i="25"/>
  <c r="H870" i="25"/>
  <c r="H869" i="25"/>
  <c r="H868" i="25"/>
  <c r="H867" i="25"/>
  <c r="H866" i="25"/>
  <c r="H865" i="25"/>
  <c r="H864" i="25"/>
  <c r="H863" i="25"/>
  <c r="H862" i="25"/>
  <c r="H861" i="25"/>
  <c r="H860" i="25"/>
  <c r="H859" i="25"/>
  <c r="H858" i="25"/>
  <c r="H857" i="25"/>
  <c r="G856" i="25"/>
  <c r="H856" i="25" s="1"/>
  <c r="G855" i="25"/>
  <c r="H855" i="25" s="1"/>
  <c r="G854" i="25"/>
  <c r="H854" i="25" s="1"/>
  <c r="G853" i="25"/>
  <c r="H853" i="25" s="1"/>
  <c r="G852" i="25"/>
  <c r="H852" i="25" s="1"/>
  <c r="G851" i="25"/>
  <c r="H851" i="25" s="1"/>
  <c r="G850" i="25"/>
  <c r="H850" i="25" s="1"/>
  <c r="G849" i="25"/>
  <c r="H849" i="25" s="1"/>
  <c r="G848" i="25"/>
  <c r="H848" i="25" s="1"/>
  <c r="G847" i="25"/>
  <c r="H847" i="25" s="1"/>
  <c r="G846" i="25"/>
  <c r="H846" i="25" s="1"/>
  <c r="G845" i="25"/>
  <c r="H845" i="25" s="1"/>
  <c r="G844" i="25"/>
  <c r="H844" i="25" s="1"/>
  <c r="G843" i="25"/>
  <c r="H843" i="25" s="1"/>
  <c r="G842" i="25"/>
  <c r="H842" i="25" s="1"/>
  <c r="G841" i="25"/>
  <c r="H841" i="25" s="1"/>
  <c r="H840" i="25"/>
  <c r="G839" i="25"/>
  <c r="H839" i="25" s="1"/>
  <c r="G838" i="25"/>
  <c r="H838" i="25" s="1"/>
  <c r="G837" i="25"/>
  <c r="H837" i="25" s="1"/>
  <c r="G836" i="25"/>
  <c r="H836" i="25" s="1"/>
  <c r="G835" i="25"/>
  <c r="H835" i="25" s="1"/>
  <c r="G834" i="25"/>
  <c r="H834" i="25" s="1"/>
  <c r="G833" i="25"/>
  <c r="H833" i="25" s="1"/>
  <c r="G832" i="25"/>
  <c r="H832" i="25" s="1"/>
  <c r="G831" i="25"/>
  <c r="H831" i="25" s="1"/>
  <c r="G830" i="25"/>
  <c r="H830" i="25" s="1"/>
  <c r="G829" i="25"/>
  <c r="H829" i="25" s="1"/>
  <c r="G828" i="25"/>
  <c r="H828" i="25" s="1"/>
  <c r="G827" i="25"/>
  <c r="H827" i="25" s="1"/>
  <c r="G826" i="25"/>
  <c r="H826" i="25" s="1"/>
  <c r="G825" i="25"/>
  <c r="H825" i="25" s="1"/>
  <c r="G824" i="25"/>
  <c r="H824" i="25" s="1"/>
  <c r="G823" i="25"/>
  <c r="H823" i="25" s="1"/>
  <c r="G822" i="25"/>
  <c r="H822" i="25" s="1"/>
  <c r="G821" i="25"/>
  <c r="H821" i="25" s="1"/>
  <c r="G820" i="25"/>
  <c r="H820" i="25" s="1"/>
  <c r="G819" i="25"/>
  <c r="H819" i="25" s="1"/>
  <c r="G818" i="25"/>
  <c r="H818" i="25" s="1"/>
  <c r="G817" i="25"/>
  <c r="H817" i="25" s="1"/>
  <c r="G816" i="25"/>
  <c r="H816" i="25" s="1"/>
  <c r="G815" i="25"/>
  <c r="H815" i="25" s="1"/>
  <c r="G814" i="25"/>
  <c r="H814" i="25" s="1"/>
  <c r="G813" i="25"/>
  <c r="H813" i="25" s="1"/>
  <c r="G812" i="25"/>
  <c r="H812" i="25" s="1"/>
  <c r="G811" i="25"/>
  <c r="H811" i="25" s="1"/>
  <c r="G810" i="25"/>
  <c r="H810" i="25" s="1"/>
  <c r="G809" i="25"/>
  <c r="H809" i="25" s="1"/>
  <c r="G808" i="25"/>
  <c r="H808" i="25" s="1"/>
  <c r="G807" i="25"/>
  <c r="H807" i="25" s="1"/>
  <c r="G806" i="25"/>
  <c r="H806" i="25" s="1"/>
  <c r="G805" i="25"/>
  <c r="H805" i="25" s="1"/>
  <c r="G804" i="25"/>
  <c r="H804" i="25" s="1"/>
  <c r="G803" i="25"/>
  <c r="H803" i="25" s="1"/>
  <c r="G802" i="25"/>
  <c r="H802" i="25" s="1"/>
  <c r="G801" i="25"/>
  <c r="H801" i="25" s="1"/>
  <c r="G800" i="25"/>
  <c r="H800" i="25" s="1"/>
  <c r="G799" i="25"/>
  <c r="H799" i="25" s="1"/>
  <c r="G798" i="25"/>
  <c r="H798" i="25" s="1"/>
  <c r="G797" i="25"/>
  <c r="H797" i="25" s="1"/>
  <c r="G796" i="25"/>
  <c r="H796" i="25" s="1"/>
  <c r="G795" i="25"/>
  <c r="H795" i="25" s="1"/>
  <c r="G794" i="25"/>
  <c r="H794" i="25" s="1"/>
  <c r="G793" i="25"/>
  <c r="H793" i="25" s="1"/>
  <c r="G792" i="25"/>
  <c r="H792" i="25" s="1"/>
  <c r="G791" i="25"/>
  <c r="H791" i="25" s="1"/>
  <c r="G790" i="25"/>
  <c r="H790" i="25" s="1"/>
  <c r="G789" i="25"/>
  <c r="H789" i="25" s="1"/>
  <c r="G788" i="25"/>
  <c r="H788" i="25" s="1"/>
  <c r="G787" i="25"/>
  <c r="H787" i="25" s="1"/>
  <c r="G786" i="25"/>
  <c r="H786" i="25" s="1"/>
  <c r="G785" i="25"/>
  <c r="H785" i="25" s="1"/>
  <c r="G784" i="25"/>
  <c r="H784" i="25" s="1"/>
  <c r="G783" i="25"/>
  <c r="H783" i="25" s="1"/>
  <c r="G782" i="25"/>
  <c r="H782" i="25" s="1"/>
  <c r="G781" i="25"/>
  <c r="H781" i="25" s="1"/>
  <c r="G780" i="25"/>
  <c r="H780" i="25" s="1"/>
  <c r="G779" i="25"/>
  <c r="H779" i="25" s="1"/>
  <c r="G778" i="25"/>
  <c r="H778" i="25" s="1"/>
  <c r="G777" i="25"/>
  <c r="H777" i="25" s="1"/>
  <c r="G776" i="25"/>
  <c r="H776" i="25" s="1"/>
  <c r="G775" i="25"/>
  <c r="H775" i="25" s="1"/>
  <c r="G774" i="25"/>
  <c r="H774" i="25" s="1"/>
  <c r="G773" i="25"/>
  <c r="H773" i="25" s="1"/>
  <c r="G772" i="25"/>
  <c r="H772" i="25" s="1"/>
  <c r="G771" i="25"/>
  <c r="H771" i="25" s="1"/>
  <c r="G770" i="25"/>
  <c r="H770" i="25" s="1"/>
  <c r="G769" i="25"/>
  <c r="H769" i="25" s="1"/>
  <c r="G768" i="25"/>
  <c r="H768" i="25" s="1"/>
  <c r="G767" i="25"/>
  <c r="H767" i="25" s="1"/>
  <c r="G766" i="25"/>
  <c r="H766" i="25" s="1"/>
  <c r="G765" i="25"/>
  <c r="H765" i="25" s="1"/>
  <c r="G764" i="25"/>
  <c r="H764" i="25" s="1"/>
  <c r="G763" i="25"/>
  <c r="H763" i="25" s="1"/>
  <c r="G762" i="25"/>
  <c r="H762" i="25" s="1"/>
  <c r="G761" i="25"/>
  <c r="H761" i="25" s="1"/>
  <c r="G760" i="25"/>
  <c r="H760" i="25" s="1"/>
  <c r="G759" i="25"/>
  <c r="H759" i="25" s="1"/>
  <c r="G758" i="25"/>
  <c r="H758" i="25" s="1"/>
  <c r="G757" i="25"/>
  <c r="H757" i="25" s="1"/>
  <c r="G756" i="25"/>
  <c r="H756" i="25" s="1"/>
  <c r="G755" i="25"/>
  <c r="H755" i="25" s="1"/>
  <c r="G754" i="25"/>
  <c r="H754" i="25" s="1"/>
  <c r="G753" i="25"/>
  <c r="H753" i="25" s="1"/>
  <c r="G752" i="25"/>
  <c r="H752" i="25" s="1"/>
  <c r="G751" i="25"/>
  <c r="H751" i="25" s="1"/>
  <c r="G750" i="25"/>
  <c r="H750" i="25" s="1"/>
  <c r="G749" i="25"/>
  <c r="H749" i="25" s="1"/>
  <c r="G748" i="25"/>
  <c r="H748" i="25" s="1"/>
  <c r="G747" i="25"/>
  <c r="H747" i="25" s="1"/>
  <c r="G746" i="25"/>
  <c r="H746" i="25" s="1"/>
  <c r="G745" i="25"/>
  <c r="H745" i="25" s="1"/>
  <c r="G744" i="25"/>
  <c r="H744" i="25" s="1"/>
  <c r="G743" i="25"/>
  <c r="H743" i="25" s="1"/>
  <c r="G742" i="25"/>
  <c r="H742" i="25" s="1"/>
  <c r="G741" i="25"/>
  <c r="H741" i="25" s="1"/>
  <c r="G740" i="25"/>
  <c r="H740" i="25" s="1"/>
  <c r="G739" i="25"/>
  <c r="H739" i="25" s="1"/>
  <c r="G738" i="25"/>
  <c r="H738" i="25" s="1"/>
  <c r="G737" i="25"/>
  <c r="H737" i="25" s="1"/>
  <c r="G736" i="25"/>
  <c r="H736" i="25" s="1"/>
  <c r="G735" i="25"/>
  <c r="H735" i="25" s="1"/>
  <c r="G734" i="25"/>
  <c r="H734" i="25" s="1"/>
  <c r="G733" i="25"/>
  <c r="H733" i="25" s="1"/>
  <c r="G732" i="25"/>
  <c r="H732" i="25" s="1"/>
  <c r="G731" i="25"/>
  <c r="H731" i="25" s="1"/>
  <c r="G730" i="25"/>
  <c r="H730" i="25" s="1"/>
  <c r="G729" i="25"/>
  <c r="H729" i="25" s="1"/>
  <c r="G728" i="25"/>
  <c r="H728" i="25" s="1"/>
  <c r="G727" i="25"/>
  <c r="H727" i="25" s="1"/>
  <c r="G726" i="25"/>
  <c r="H726" i="25" s="1"/>
  <c r="G725" i="25"/>
  <c r="H725" i="25" s="1"/>
  <c r="G724" i="25"/>
  <c r="H724" i="25" s="1"/>
  <c r="G723" i="25"/>
  <c r="H723" i="25" s="1"/>
  <c r="G722" i="25"/>
  <c r="H722" i="25" s="1"/>
  <c r="G721" i="25"/>
  <c r="H721" i="25" s="1"/>
  <c r="G720" i="25"/>
  <c r="H720" i="25" s="1"/>
  <c r="G719" i="25"/>
  <c r="H719" i="25" s="1"/>
  <c r="G718" i="25"/>
  <c r="H718" i="25" s="1"/>
  <c r="G717" i="25"/>
  <c r="H717" i="25" s="1"/>
  <c r="G716" i="25"/>
  <c r="H716" i="25" s="1"/>
  <c r="G715" i="25"/>
  <c r="H715" i="25" s="1"/>
  <c r="G714" i="25"/>
  <c r="H714" i="25" s="1"/>
  <c r="G713" i="25"/>
  <c r="H713" i="25" s="1"/>
  <c r="G712" i="25"/>
  <c r="H712" i="25" s="1"/>
  <c r="G711" i="25"/>
  <c r="H711" i="25" s="1"/>
  <c r="G710" i="25"/>
  <c r="H710" i="25" s="1"/>
  <c r="G709" i="25"/>
  <c r="H709" i="25" s="1"/>
  <c r="G708" i="25"/>
  <c r="H708" i="25" s="1"/>
  <c r="G707" i="25"/>
  <c r="H707" i="25" s="1"/>
  <c r="G706" i="25"/>
  <c r="H706" i="25" s="1"/>
  <c r="G705" i="25"/>
  <c r="H705" i="25" s="1"/>
  <c r="G704" i="25"/>
  <c r="H704" i="25" s="1"/>
  <c r="G703" i="25"/>
  <c r="H703" i="25" s="1"/>
  <c r="G702" i="25"/>
  <c r="H702" i="25" s="1"/>
  <c r="G701" i="25"/>
  <c r="H701" i="25" s="1"/>
  <c r="G700" i="25"/>
  <c r="H700" i="25" s="1"/>
  <c r="G699" i="25"/>
  <c r="H699" i="25" s="1"/>
  <c r="G698" i="25"/>
  <c r="H698" i="25" s="1"/>
  <c r="G697" i="25"/>
  <c r="H697" i="25" s="1"/>
  <c r="G696" i="25"/>
  <c r="H696" i="25" s="1"/>
  <c r="G695" i="25"/>
  <c r="H695" i="25" s="1"/>
  <c r="G694" i="25"/>
  <c r="H694" i="25" s="1"/>
  <c r="G693" i="25"/>
  <c r="H693" i="25" s="1"/>
  <c r="G692" i="25"/>
  <c r="H692" i="25" s="1"/>
  <c r="G691" i="25"/>
  <c r="H691" i="25" s="1"/>
  <c r="G690" i="25"/>
  <c r="H690" i="25" s="1"/>
  <c r="G689" i="25"/>
  <c r="H689" i="25" s="1"/>
  <c r="G688" i="25"/>
  <c r="H688" i="25" s="1"/>
  <c r="G687" i="25"/>
  <c r="H687" i="25" s="1"/>
  <c r="G686" i="25"/>
  <c r="H686" i="25" s="1"/>
  <c r="G685" i="25"/>
  <c r="H685" i="25" s="1"/>
  <c r="G684" i="25"/>
  <c r="H684" i="25" s="1"/>
  <c r="G683" i="25"/>
  <c r="H683" i="25" s="1"/>
  <c r="G682" i="25"/>
  <c r="H682" i="25" s="1"/>
  <c r="G681" i="25"/>
  <c r="H681" i="25" s="1"/>
  <c r="G680" i="25"/>
  <c r="H680" i="25" s="1"/>
  <c r="G679" i="25"/>
  <c r="H679" i="25" s="1"/>
  <c r="G678" i="25"/>
  <c r="H678" i="25" s="1"/>
  <c r="G677" i="25"/>
  <c r="H677" i="25" s="1"/>
  <c r="G676" i="25"/>
  <c r="H676" i="25" s="1"/>
  <c r="G675" i="25"/>
  <c r="H675" i="25" s="1"/>
  <c r="G674" i="25"/>
  <c r="H674" i="25" s="1"/>
  <c r="G673" i="25"/>
  <c r="H673" i="25" s="1"/>
  <c r="G672" i="25"/>
  <c r="H672" i="25" s="1"/>
  <c r="G671" i="25"/>
  <c r="H671" i="25" s="1"/>
  <c r="G670" i="25"/>
  <c r="H670" i="25" s="1"/>
  <c r="G669" i="25"/>
  <c r="H669" i="25" s="1"/>
  <c r="G668" i="25"/>
  <c r="H668" i="25" s="1"/>
  <c r="G667" i="25"/>
  <c r="H667" i="25" s="1"/>
  <c r="H666" i="25"/>
  <c r="H665" i="25"/>
  <c r="H664" i="25"/>
  <c r="H663" i="25"/>
  <c r="H662" i="25"/>
  <c r="H661" i="25"/>
  <c r="H660" i="25"/>
  <c r="H659" i="25"/>
  <c r="H658" i="25"/>
  <c r="H657" i="25"/>
  <c r="H656" i="25"/>
  <c r="H655" i="25"/>
  <c r="H654" i="25"/>
  <c r="H653" i="25"/>
  <c r="H652" i="25"/>
  <c r="H651" i="25"/>
  <c r="H650" i="25"/>
  <c r="H649" i="25"/>
  <c r="H648" i="25"/>
  <c r="H647" i="25"/>
  <c r="H646" i="25"/>
  <c r="H645" i="25"/>
  <c r="H644" i="25"/>
  <c r="H643" i="25"/>
  <c r="H642" i="25"/>
  <c r="H641" i="25"/>
  <c r="H640" i="25"/>
  <c r="H639" i="25"/>
  <c r="H638" i="25"/>
  <c r="H637" i="25"/>
  <c r="H636" i="25"/>
  <c r="H635" i="25"/>
  <c r="H634" i="25"/>
  <c r="H633" i="25"/>
  <c r="H632" i="25"/>
  <c r="H631" i="25"/>
  <c r="H630" i="25"/>
  <c r="H629" i="25"/>
  <c r="H628" i="25"/>
  <c r="H627" i="25"/>
  <c r="H626" i="25"/>
  <c r="H625" i="25"/>
  <c r="H624" i="25"/>
  <c r="H623" i="25"/>
  <c r="H622" i="25"/>
  <c r="H621" i="25"/>
  <c r="H620" i="25"/>
  <c r="H619" i="25"/>
  <c r="H618" i="25"/>
  <c r="H617" i="25"/>
  <c r="H616" i="25"/>
  <c r="H615" i="25"/>
  <c r="H614" i="25"/>
  <c r="H613" i="25"/>
  <c r="H612" i="25"/>
  <c r="H611" i="25"/>
  <c r="H610" i="25"/>
  <c r="H609" i="25"/>
  <c r="H608" i="25"/>
  <c r="H607" i="25"/>
  <c r="H606" i="25"/>
  <c r="H605" i="25"/>
  <c r="H604" i="25"/>
  <c r="H603" i="25"/>
  <c r="H602" i="25"/>
  <c r="H601" i="25"/>
  <c r="H600" i="25"/>
  <c r="H599" i="25"/>
  <c r="H598" i="25"/>
  <c r="H597" i="25"/>
  <c r="H596" i="25"/>
  <c r="H595" i="25"/>
  <c r="H594" i="25"/>
  <c r="H593" i="25"/>
  <c r="H592" i="25"/>
  <c r="H591" i="25"/>
  <c r="H590" i="25"/>
  <c r="H589" i="25"/>
  <c r="H588" i="25"/>
  <c r="H587" i="25"/>
  <c r="H586" i="25"/>
  <c r="H585" i="25"/>
  <c r="H584" i="25"/>
  <c r="H583" i="25"/>
  <c r="H582" i="25"/>
  <c r="H581" i="25"/>
  <c r="H580" i="25"/>
  <c r="H579" i="25"/>
  <c r="H578" i="25"/>
  <c r="H577" i="25"/>
  <c r="H576" i="25"/>
  <c r="H575" i="25"/>
  <c r="H574" i="25"/>
  <c r="H573" i="25"/>
  <c r="H572" i="25"/>
  <c r="H571" i="25"/>
  <c r="H570" i="25"/>
  <c r="H569" i="25"/>
  <c r="H568" i="25"/>
  <c r="H567" i="25"/>
  <c r="H566" i="25"/>
  <c r="H565" i="25"/>
  <c r="H564" i="25"/>
  <c r="H563" i="25"/>
  <c r="H562" i="25"/>
  <c r="H561" i="25"/>
  <c r="H560" i="25"/>
  <c r="H559" i="25"/>
  <c r="H558" i="25"/>
  <c r="H557" i="25"/>
  <c r="H556" i="25"/>
  <c r="H555" i="25"/>
  <c r="H554" i="25"/>
  <c r="H553" i="25"/>
  <c r="H552" i="25"/>
  <c r="H551" i="25"/>
  <c r="H550" i="25"/>
  <c r="H549" i="25"/>
  <c r="H548" i="25"/>
  <c r="H547" i="25"/>
  <c r="H546" i="25"/>
  <c r="H545" i="25"/>
  <c r="H544" i="25"/>
  <c r="H543" i="25"/>
  <c r="H542" i="25"/>
  <c r="H541" i="25"/>
  <c r="H540" i="25"/>
  <c r="H539" i="25"/>
  <c r="H538" i="25"/>
  <c r="H537" i="25"/>
  <c r="H536" i="25"/>
  <c r="H535" i="25"/>
  <c r="H534" i="25"/>
  <c r="H533" i="25"/>
  <c r="H532" i="25"/>
  <c r="H531" i="25"/>
  <c r="H530" i="25"/>
  <c r="H529" i="25"/>
  <c r="H528" i="25"/>
  <c r="H527" i="25"/>
  <c r="H526" i="25"/>
  <c r="H525" i="25"/>
  <c r="H524" i="25"/>
  <c r="H523" i="25"/>
  <c r="H522" i="25"/>
  <c r="H521" i="25"/>
  <c r="H520" i="25"/>
  <c r="H519" i="25"/>
  <c r="H518" i="25"/>
  <c r="H517" i="25"/>
  <c r="H516" i="25"/>
  <c r="H515" i="25"/>
  <c r="H514" i="25"/>
  <c r="H513" i="25"/>
  <c r="H512" i="25"/>
  <c r="H511" i="25"/>
  <c r="H510" i="25"/>
  <c r="H509" i="25"/>
  <c r="H508" i="25"/>
  <c r="H507" i="25"/>
  <c r="H506" i="25"/>
  <c r="H505" i="25"/>
  <c r="H504" i="25"/>
  <c r="H503" i="25"/>
  <c r="H502" i="25"/>
  <c r="H501" i="25"/>
  <c r="H500" i="25"/>
  <c r="H499" i="25"/>
  <c r="H498" i="25"/>
  <c r="H497" i="25"/>
  <c r="H496" i="25"/>
  <c r="H495" i="25"/>
  <c r="H494" i="25"/>
  <c r="H493" i="25"/>
  <c r="H492" i="25"/>
  <c r="H491" i="25"/>
  <c r="H490" i="25"/>
  <c r="H489" i="25"/>
  <c r="H488" i="25"/>
  <c r="H487" i="25"/>
  <c r="H486" i="25"/>
  <c r="H485" i="25"/>
  <c r="H484" i="25"/>
  <c r="H483" i="25"/>
  <c r="H482" i="25"/>
  <c r="H481" i="25"/>
  <c r="H480" i="25"/>
  <c r="H479" i="25"/>
  <c r="H478" i="25"/>
  <c r="H477" i="25"/>
  <c r="H476" i="25"/>
  <c r="H475" i="25"/>
  <c r="H474" i="25"/>
  <c r="H473" i="25"/>
  <c r="H472" i="25"/>
  <c r="H471" i="25"/>
  <c r="H470" i="25"/>
  <c r="H469" i="25"/>
  <c r="H468" i="25"/>
  <c r="H467" i="25"/>
  <c r="H466" i="25"/>
  <c r="H465" i="25"/>
  <c r="H464" i="25"/>
  <c r="H463" i="25"/>
  <c r="H462" i="25"/>
  <c r="H461" i="25"/>
  <c r="H460" i="25"/>
  <c r="H459" i="25"/>
  <c r="H458" i="25"/>
  <c r="H457" i="25"/>
  <c r="H456" i="25"/>
  <c r="H455" i="25"/>
  <c r="H454" i="25"/>
  <c r="H453" i="25"/>
  <c r="H452" i="25"/>
  <c r="H451" i="25"/>
  <c r="H450" i="25"/>
  <c r="H449" i="25"/>
  <c r="H448" i="25"/>
  <c r="H447" i="25"/>
  <c r="H446" i="25"/>
  <c r="H445" i="25"/>
  <c r="H444" i="25"/>
  <c r="H443" i="25"/>
  <c r="H442" i="25"/>
  <c r="H441" i="25"/>
  <c r="H440" i="25"/>
  <c r="H439" i="25"/>
  <c r="H438" i="25"/>
  <c r="H437" i="25"/>
  <c r="H436" i="25"/>
  <c r="H435" i="25"/>
  <c r="H434" i="25"/>
  <c r="H433" i="25"/>
  <c r="H432" i="25"/>
  <c r="H431" i="25"/>
  <c r="H430" i="25"/>
  <c r="H429" i="25"/>
  <c r="H428" i="25"/>
  <c r="H427" i="25"/>
  <c r="H426" i="25"/>
  <c r="H425" i="25"/>
  <c r="H424" i="25"/>
  <c r="H423" i="25"/>
  <c r="H422" i="25"/>
  <c r="H421" i="25"/>
  <c r="H420" i="25"/>
  <c r="H419" i="25"/>
  <c r="H418" i="25"/>
  <c r="H417" i="25"/>
  <c r="H416" i="25"/>
  <c r="H415" i="25"/>
  <c r="H414" i="25"/>
  <c r="H413" i="25"/>
  <c r="H412" i="25"/>
  <c r="H411" i="25"/>
  <c r="H410" i="25"/>
  <c r="H409" i="25"/>
  <c r="H408" i="25"/>
  <c r="H407" i="25"/>
  <c r="H406" i="25"/>
  <c r="H405" i="25"/>
  <c r="H404" i="25"/>
  <c r="H403" i="25"/>
  <c r="H402" i="25"/>
  <c r="H401" i="25"/>
  <c r="H400" i="25"/>
  <c r="H399" i="25"/>
  <c r="H398" i="25"/>
  <c r="H397" i="25"/>
  <c r="H396" i="25"/>
  <c r="H395" i="25"/>
  <c r="H394" i="25"/>
  <c r="H393" i="25"/>
  <c r="H392" i="25"/>
  <c r="H391" i="25"/>
  <c r="H390" i="25"/>
  <c r="H389" i="25"/>
  <c r="H388" i="25"/>
  <c r="H387" i="25"/>
  <c r="H386" i="25"/>
  <c r="H385" i="25"/>
  <c r="H384" i="25"/>
  <c r="H383" i="25"/>
  <c r="H382" i="25"/>
  <c r="H381" i="25"/>
  <c r="H380" i="25"/>
  <c r="H379" i="25"/>
  <c r="H378" i="25"/>
  <c r="H377" i="25"/>
  <c r="H376" i="25"/>
  <c r="H375" i="25"/>
  <c r="H374" i="25"/>
  <c r="H373" i="25"/>
  <c r="H372" i="25"/>
  <c r="H371" i="25"/>
  <c r="H370" i="25"/>
  <c r="H369" i="25"/>
  <c r="H368" i="25"/>
  <c r="H367" i="25"/>
  <c r="H366" i="25"/>
  <c r="H365" i="25"/>
  <c r="H364" i="25"/>
  <c r="H363" i="25"/>
  <c r="H362" i="25"/>
  <c r="H361" i="25"/>
  <c r="H360" i="25"/>
  <c r="H359" i="25"/>
  <c r="H358" i="25"/>
  <c r="H357" i="25"/>
  <c r="H356" i="25"/>
  <c r="H355" i="25"/>
  <c r="H354" i="25"/>
  <c r="H353" i="25"/>
  <c r="H352" i="25"/>
  <c r="H351" i="25"/>
  <c r="H350" i="25"/>
  <c r="H349" i="25"/>
  <c r="H348" i="25"/>
  <c r="H347" i="25"/>
  <c r="H346" i="25"/>
  <c r="H345" i="25"/>
  <c r="H344" i="25"/>
  <c r="H343" i="25"/>
  <c r="H342" i="25"/>
  <c r="H341" i="25"/>
  <c r="H340" i="25"/>
  <c r="H339" i="25"/>
  <c r="H338" i="25"/>
  <c r="H337" i="25"/>
  <c r="H336" i="25"/>
  <c r="H335" i="25"/>
  <c r="H334" i="25"/>
  <c r="H333" i="25"/>
  <c r="H332" i="25"/>
  <c r="H331" i="25"/>
  <c r="H330" i="25"/>
  <c r="H329" i="25"/>
  <c r="H328" i="25"/>
  <c r="H327" i="25"/>
  <c r="H326" i="25"/>
  <c r="H325" i="25"/>
  <c r="H324" i="25"/>
  <c r="H323" i="25"/>
  <c r="H322" i="25"/>
  <c r="H321" i="25"/>
  <c r="H320" i="25"/>
  <c r="H319" i="25"/>
  <c r="H318" i="25"/>
  <c r="H317" i="25"/>
  <c r="H316" i="25"/>
  <c r="H315" i="25"/>
  <c r="H314" i="25"/>
  <c r="H313" i="25"/>
  <c r="H312" i="25"/>
  <c r="H311" i="25"/>
  <c r="H310" i="25"/>
  <c r="H309" i="25"/>
  <c r="H308" i="25"/>
  <c r="H307" i="25"/>
  <c r="H306" i="25"/>
  <c r="H305" i="25"/>
  <c r="H304" i="25"/>
  <c r="H303" i="25"/>
  <c r="H302" i="25"/>
  <c r="H301" i="25"/>
  <c r="H300" i="25"/>
  <c r="H299" i="25"/>
  <c r="H298" i="25"/>
  <c r="H297" i="25"/>
  <c r="H296" i="25"/>
  <c r="H295" i="25"/>
  <c r="H294" i="25"/>
  <c r="H293" i="25"/>
  <c r="H292" i="25"/>
  <c r="H291" i="25"/>
  <c r="H290" i="25"/>
  <c r="H289" i="25"/>
  <c r="H288" i="25"/>
  <c r="H287" i="25"/>
  <c r="H286" i="25"/>
  <c r="H285" i="25"/>
  <c r="H284" i="25"/>
  <c r="H283" i="25"/>
  <c r="H282" i="25"/>
  <c r="H281" i="25"/>
  <c r="H280" i="25"/>
  <c r="H279" i="25"/>
  <c r="H278" i="25"/>
  <c r="H277" i="25"/>
  <c r="H276" i="25"/>
  <c r="H275" i="25"/>
  <c r="H274" i="25"/>
  <c r="H273" i="25"/>
  <c r="H272" i="25"/>
  <c r="H271" i="25"/>
  <c r="H270" i="25"/>
  <c r="H269" i="25"/>
  <c r="H268" i="25"/>
  <c r="H267" i="25"/>
  <c r="H266" i="25"/>
  <c r="H265" i="25"/>
  <c r="H264" i="25"/>
  <c r="H263" i="25"/>
  <c r="H262" i="25"/>
  <c r="H261" i="25"/>
  <c r="H260" i="25"/>
  <c r="H259" i="25"/>
  <c r="H258" i="25"/>
  <c r="H257" i="25"/>
  <c r="H256" i="25"/>
  <c r="H255" i="25"/>
  <c r="H254" i="25"/>
  <c r="H253" i="25"/>
  <c r="H252" i="25"/>
  <c r="H251" i="25"/>
  <c r="H250" i="25"/>
  <c r="H249" i="25"/>
  <c r="H248" i="25"/>
  <c r="H247" i="25"/>
  <c r="H246" i="25"/>
  <c r="H245" i="25"/>
  <c r="H244" i="25"/>
  <c r="H243" i="25"/>
  <c r="H242" i="25"/>
  <c r="H241" i="25"/>
  <c r="H240" i="25"/>
  <c r="H239" i="25"/>
  <c r="H238" i="25"/>
  <c r="H237" i="25"/>
  <c r="H236" i="25"/>
  <c r="H235" i="25"/>
  <c r="H234" i="25"/>
  <c r="H233" i="25"/>
  <c r="H231" i="25"/>
  <c r="H230" i="25"/>
  <c r="H229" i="25"/>
  <c r="H228" i="25"/>
  <c r="H227" i="25"/>
  <c r="H226" i="25"/>
  <c r="H225" i="25"/>
  <c r="H224" i="25"/>
  <c r="H223" i="25"/>
  <c r="H222" i="25"/>
  <c r="H221" i="25"/>
  <c r="H220" i="25"/>
  <c r="H219" i="25"/>
  <c r="H218" i="25"/>
  <c r="H217" i="25"/>
  <c r="H216" i="25"/>
  <c r="H215" i="25"/>
  <c r="H214" i="25"/>
  <c r="H213" i="25"/>
  <c r="H212" i="25"/>
  <c r="H211" i="25"/>
  <c r="H210" i="25"/>
  <c r="H209" i="25"/>
  <c r="H208" i="25"/>
  <c r="H207" i="25"/>
  <c r="H206" i="25"/>
  <c r="H205" i="25"/>
  <c r="H204" i="25"/>
  <c r="H203" i="25"/>
  <c r="H202" i="25"/>
  <c r="H201" i="25"/>
  <c r="H200" i="25"/>
  <c r="H199" i="25"/>
  <c r="H198" i="25"/>
  <c r="H197" i="25"/>
  <c r="H196" i="25"/>
  <c r="H195" i="25"/>
  <c r="H194" i="25"/>
  <c r="H193" i="25"/>
  <c r="H192" i="25"/>
  <c r="H191" i="25"/>
  <c r="H190" i="25"/>
  <c r="H189" i="25"/>
  <c r="H188" i="25"/>
  <c r="H187" i="25"/>
  <c r="H186" i="25"/>
  <c r="H185" i="25"/>
  <c r="H184" i="25"/>
  <c r="H183" i="25"/>
  <c r="H182" i="25"/>
  <c r="H181" i="25"/>
  <c r="H180" i="25"/>
  <c r="H179" i="25"/>
  <c r="H178" i="25"/>
  <c r="H177" i="25"/>
  <c r="H176" i="25"/>
  <c r="H175" i="25"/>
  <c r="H174" i="25"/>
  <c r="H173" i="25"/>
  <c r="H172" i="25"/>
  <c r="H171" i="25"/>
  <c r="H170" i="25"/>
  <c r="H169" i="25"/>
  <c r="H168" i="25"/>
  <c r="H167" i="25"/>
  <c r="H166" i="25"/>
  <c r="H165" i="25"/>
  <c r="H164" i="25"/>
  <c r="H163" i="25"/>
  <c r="H162" i="25"/>
  <c r="H161" i="25"/>
  <c r="H160" i="25"/>
  <c r="H159" i="25"/>
  <c r="I158" i="25"/>
  <c r="H158" i="25"/>
  <c r="H157" i="25"/>
  <c r="I156" i="25"/>
  <c r="H156" i="25"/>
  <c r="I155" i="25"/>
  <c r="H155" i="25"/>
  <c r="I154" i="25"/>
  <c r="H154" i="25"/>
  <c r="I153" i="25"/>
  <c r="H153" i="25"/>
  <c r="I152" i="25"/>
  <c r="H152" i="25"/>
  <c r="I151" i="25"/>
  <c r="H151" i="25"/>
  <c r="I150" i="25"/>
  <c r="H150" i="25"/>
  <c r="I149" i="25"/>
  <c r="H149" i="25"/>
  <c r="I148" i="25"/>
  <c r="H148" i="25"/>
  <c r="I147" i="25"/>
  <c r="H147" i="25"/>
  <c r="I146" i="25"/>
  <c r="H146" i="25"/>
  <c r="I145" i="25"/>
  <c r="H145" i="25"/>
  <c r="I144" i="25"/>
  <c r="H144" i="25"/>
  <c r="I143" i="25"/>
  <c r="H143" i="25"/>
  <c r="I142" i="25"/>
  <c r="H142" i="25"/>
  <c r="I141" i="25"/>
  <c r="H141" i="25"/>
  <c r="I140" i="25"/>
  <c r="H140" i="25"/>
  <c r="I139" i="25"/>
  <c r="H139" i="25"/>
  <c r="I138" i="25"/>
  <c r="H138" i="25"/>
  <c r="I137" i="25"/>
  <c r="H137" i="25"/>
  <c r="I136" i="25"/>
  <c r="H136" i="25"/>
  <c r="I135" i="25"/>
  <c r="H135" i="25"/>
  <c r="I134" i="25"/>
  <c r="H134" i="25"/>
  <c r="I133" i="25"/>
  <c r="H133" i="25"/>
  <c r="I132" i="25"/>
  <c r="H132" i="25"/>
  <c r="I131" i="25"/>
  <c r="H131" i="25"/>
  <c r="I130" i="25"/>
  <c r="H130" i="25"/>
  <c r="I129" i="25"/>
  <c r="H129" i="25"/>
  <c r="H128" i="25"/>
  <c r="H127" i="25"/>
  <c r="H126" i="25"/>
  <c r="H125" i="25"/>
  <c r="H124" i="25"/>
  <c r="I123" i="25"/>
  <c r="H123" i="25"/>
  <c r="H122" i="25"/>
  <c r="H121" i="25"/>
  <c r="H120" i="25"/>
  <c r="H119" i="25"/>
  <c r="H118" i="25"/>
  <c r="H117" i="25"/>
  <c r="H116" i="25"/>
  <c r="H115" i="25"/>
  <c r="H114" i="25"/>
  <c r="H113" i="25"/>
  <c r="H112" i="25"/>
  <c r="H111" i="25"/>
  <c r="H110" i="25"/>
  <c r="H109" i="25"/>
  <c r="H108" i="25"/>
  <c r="H107" i="25"/>
  <c r="H106" i="25"/>
  <c r="H105" i="25"/>
  <c r="H104" i="25"/>
  <c r="H103" i="25"/>
  <c r="H1823" i="25"/>
  <c r="H102" i="25"/>
  <c r="H101" i="25"/>
  <c r="H100" i="25"/>
  <c r="H99" i="25"/>
  <c r="H98" i="25"/>
  <c r="H97" i="25"/>
  <c r="H96" i="25"/>
  <c r="H95" i="25"/>
  <c r="H94" i="25"/>
  <c r="H93" i="25"/>
  <c r="H92" i="25"/>
  <c r="H91" i="25"/>
  <c r="H90" i="25"/>
  <c r="I89" i="25"/>
  <c r="K89" i="25" s="1"/>
  <c r="H89" i="25"/>
  <c r="I88" i="25"/>
  <c r="K88" i="25" s="1"/>
  <c r="H88" i="25"/>
  <c r="I87" i="25"/>
  <c r="K87" i="25" s="1"/>
  <c r="H87" i="25"/>
  <c r="I86" i="25"/>
  <c r="K86" i="25" s="1"/>
  <c r="H86" i="25"/>
  <c r="I85" i="25"/>
  <c r="K85" i="25" s="1"/>
  <c r="H85" i="25"/>
  <c r="I84" i="25"/>
  <c r="K84" i="25" s="1"/>
  <c r="H84" i="25"/>
  <c r="I83" i="25"/>
  <c r="K83" i="25" s="1"/>
  <c r="H83" i="25"/>
  <c r="I82" i="25"/>
  <c r="K82" i="25" s="1"/>
  <c r="H82" i="25"/>
  <c r="I81" i="25"/>
  <c r="K81" i="25" s="1"/>
  <c r="H81" i="25"/>
  <c r="I80" i="25"/>
  <c r="K80" i="25" s="1"/>
  <c r="H80" i="25"/>
  <c r="I79" i="25"/>
  <c r="K79" i="25" s="1"/>
  <c r="H79" i="25"/>
  <c r="I78" i="25"/>
  <c r="K78" i="25" s="1"/>
  <c r="H78" i="25"/>
  <c r="I77" i="25"/>
  <c r="K77" i="25" s="1"/>
  <c r="H77" i="25"/>
  <c r="I76" i="25"/>
  <c r="K76" i="25" s="1"/>
  <c r="H76" i="25"/>
  <c r="I75" i="25"/>
  <c r="K75" i="25" s="1"/>
  <c r="H75" i="25"/>
  <c r="I74" i="25"/>
  <c r="K74" i="25" s="1"/>
  <c r="H74" i="25"/>
  <c r="H73" i="25"/>
  <c r="I72" i="25"/>
  <c r="K72" i="25" s="1"/>
  <c r="H72" i="25"/>
  <c r="I71" i="25"/>
  <c r="K71" i="25" s="1"/>
  <c r="H71" i="25"/>
  <c r="I70" i="25"/>
  <c r="K70" i="25" s="1"/>
  <c r="H70" i="25"/>
  <c r="I69" i="25"/>
  <c r="K69" i="25" s="1"/>
  <c r="H69" i="25"/>
  <c r="I68" i="25"/>
  <c r="K68" i="25" s="1"/>
  <c r="H68" i="25"/>
  <c r="I67" i="25"/>
  <c r="K67" i="25" s="1"/>
  <c r="H67" i="25"/>
  <c r="I66" i="25"/>
  <c r="K66" i="25" s="1"/>
  <c r="H66" i="25"/>
  <c r="I65" i="25"/>
  <c r="K65" i="25" s="1"/>
  <c r="H65" i="25"/>
  <c r="I64" i="25"/>
  <c r="K64" i="25" s="1"/>
  <c r="H64" i="25"/>
  <c r="I63" i="25"/>
  <c r="K63" i="25" s="1"/>
  <c r="H63" i="25"/>
  <c r="I62" i="25"/>
  <c r="K62" i="25" s="1"/>
  <c r="H62" i="25"/>
  <c r="I61" i="25"/>
  <c r="K61" i="25" s="1"/>
  <c r="H61" i="25"/>
  <c r="I60" i="25"/>
  <c r="K60" i="25" s="1"/>
  <c r="H60" i="25"/>
  <c r="I59" i="25"/>
  <c r="K59" i="25" s="1"/>
  <c r="H59" i="25"/>
  <c r="I58" i="25"/>
  <c r="K58" i="25" s="1"/>
  <c r="H58" i="25"/>
  <c r="I57" i="25"/>
  <c r="K57" i="25" s="1"/>
  <c r="H57" i="25"/>
  <c r="I56" i="25"/>
  <c r="K56" i="25" s="1"/>
  <c r="H56" i="25"/>
  <c r="I55" i="25"/>
  <c r="K55" i="25" s="1"/>
  <c r="H55" i="25"/>
  <c r="I54" i="25"/>
  <c r="K54" i="25" s="1"/>
  <c r="H54" i="25"/>
  <c r="I53" i="25"/>
  <c r="K53" i="25" s="1"/>
  <c r="H53" i="25"/>
  <c r="I52" i="25"/>
  <c r="K52" i="25" s="1"/>
  <c r="H52" i="25"/>
  <c r="I51" i="25"/>
  <c r="K51" i="25" s="1"/>
  <c r="H51" i="25"/>
  <c r="I50" i="25"/>
  <c r="K50" i="25" s="1"/>
  <c r="H50" i="25"/>
  <c r="I49" i="25"/>
  <c r="K49" i="25" s="1"/>
  <c r="H49" i="25"/>
  <c r="I48" i="25"/>
  <c r="K48" i="25" s="1"/>
  <c r="H48" i="25"/>
  <c r="I47" i="25"/>
  <c r="K47" i="25" s="1"/>
  <c r="H47" i="25"/>
  <c r="I46" i="25"/>
  <c r="K46" i="25" s="1"/>
  <c r="H46" i="25"/>
  <c r="I45" i="25"/>
  <c r="K45" i="25" s="1"/>
  <c r="H45" i="25"/>
  <c r="I44" i="25"/>
  <c r="K44" i="25" s="1"/>
  <c r="H44" i="25"/>
  <c r="I43" i="25"/>
  <c r="K43" i="25" s="1"/>
  <c r="H43" i="25"/>
  <c r="I42" i="25"/>
  <c r="K42" i="25" s="1"/>
  <c r="H42" i="25"/>
  <c r="I41" i="25"/>
  <c r="K41" i="25" s="1"/>
  <c r="H41" i="25"/>
  <c r="I40" i="25"/>
  <c r="K40" i="25" s="1"/>
  <c r="H40" i="25"/>
  <c r="H39" i="25"/>
  <c r="I38" i="25"/>
  <c r="K38" i="25" s="1"/>
  <c r="H38" i="25"/>
  <c r="I37" i="25"/>
  <c r="K37" i="25" s="1"/>
  <c r="H37" i="25"/>
  <c r="I36" i="25"/>
  <c r="K36" i="25" s="1"/>
  <c r="H36" i="25"/>
  <c r="I35" i="25"/>
  <c r="K35" i="25" s="1"/>
  <c r="H35" i="25"/>
  <c r="I34" i="25"/>
  <c r="K34" i="25" s="1"/>
  <c r="H34" i="25"/>
  <c r="I33" i="25"/>
  <c r="K33" i="25" s="1"/>
  <c r="H33" i="25"/>
  <c r="H32" i="25"/>
  <c r="H31" i="25"/>
  <c r="K30" i="25"/>
  <c r="H30" i="25"/>
  <c r="K29" i="25"/>
  <c r="H29" i="25"/>
  <c r="K28" i="25"/>
  <c r="H28" i="25"/>
  <c r="K27" i="25"/>
  <c r="H27" i="25"/>
  <c r="K26" i="25"/>
  <c r="H26" i="25"/>
  <c r="K25" i="25"/>
  <c r="H25" i="25"/>
  <c r="K24" i="25"/>
  <c r="H24" i="25"/>
  <c r="K23" i="25"/>
  <c r="H23" i="25"/>
  <c r="K22" i="25"/>
  <c r="H22" i="25"/>
  <c r="K21" i="25"/>
  <c r="H21" i="25"/>
  <c r="K20" i="25"/>
  <c r="H20" i="25"/>
  <c r="K19" i="25"/>
  <c r="H19" i="25"/>
  <c r="K18" i="25"/>
  <c r="H18" i="25"/>
  <c r="K17" i="25"/>
  <c r="H17" i="25"/>
  <c r="K16" i="25"/>
  <c r="H16" i="25"/>
  <c r="K15" i="25"/>
  <c r="H15" i="25"/>
  <c r="K14" i="25"/>
  <c r="H14" i="25"/>
  <c r="K13" i="25"/>
  <c r="H13" i="25"/>
  <c r="K12" i="25"/>
  <c r="H12" i="25"/>
  <c r="K11" i="25"/>
  <c r="H11" i="25"/>
  <c r="K10" i="25"/>
  <c r="H10" i="25"/>
  <c r="K9" i="25"/>
  <c r="H9" i="25"/>
  <c r="K8" i="25"/>
  <c r="H8" i="25"/>
  <c r="K7" i="25"/>
  <c r="H7" i="25"/>
  <c r="K6" i="25"/>
  <c r="H6" i="25"/>
  <c r="H5" i="25"/>
  <c r="H4" i="25"/>
  <c r="H3" i="25"/>
  <c r="H2" i="25"/>
  <c r="F1726" i="14"/>
  <c r="E1726" i="14"/>
  <c r="D1726" i="14"/>
  <c r="C1726" i="14"/>
  <c r="F1725" i="14"/>
  <c r="E1725" i="14"/>
  <c r="D1725" i="14"/>
  <c r="C1725" i="14"/>
  <c r="F1724" i="14"/>
  <c r="E1724" i="14"/>
  <c r="D1724" i="14"/>
  <c r="C1724" i="14"/>
  <c r="F1723" i="14"/>
  <c r="E1723" i="14"/>
  <c r="D1723" i="14"/>
  <c r="C1723" i="14"/>
  <c r="F1722" i="14"/>
  <c r="E1722" i="14"/>
  <c r="D1722" i="14"/>
  <c r="C1722" i="14"/>
  <c r="F1721" i="14"/>
  <c r="E1721" i="14"/>
  <c r="D1721" i="14"/>
  <c r="C1721" i="14"/>
  <c r="F1720" i="14"/>
  <c r="E1720" i="14"/>
  <c r="D1720" i="14"/>
  <c r="C1720" i="14"/>
  <c r="F1719" i="14"/>
  <c r="E1719" i="14"/>
  <c r="D1719" i="14"/>
  <c r="C1719" i="14"/>
  <c r="F1718" i="14"/>
  <c r="E1718" i="14"/>
  <c r="D1718" i="14"/>
  <c r="C1718" i="14"/>
  <c r="F1717" i="14"/>
  <c r="E1717" i="14"/>
  <c r="D1717" i="14"/>
  <c r="C1717" i="14"/>
  <c r="F1716" i="14"/>
  <c r="E1716" i="14"/>
  <c r="D1716" i="14"/>
  <c r="C1716" i="14"/>
  <c r="F1715" i="14"/>
  <c r="E1715" i="14"/>
  <c r="D1715" i="14"/>
  <c r="C1715" i="14"/>
  <c r="F1714" i="14"/>
  <c r="E1714" i="14"/>
  <c r="D1714" i="14"/>
  <c r="C1714" i="14"/>
  <c r="F1713" i="14"/>
  <c r="E1713" i="14"/>
  <c r="D1713" i="14"/>
  <c r="C1713" i="14"/>
  <c r="F1712" i="14"/>
  <c r="E1712" i="14"/>
  <c r="D1712" i="14"/>
  <c r="C1712" i="14"/>
  <c r="F1711" i="14"/>
  <c r="E1711" i="14"/>
  <c r="D1711" i="14"/>
  <c r="C1711" i="14"/>
  <c r="F1710" i="14"/>
  <c r="E1710" i="14"/>
  <c r="D1710" i="14"/>
  <c r="C1710" i="14"/>
  <c r="F1709" i="14"/>
  <c r="E1709" i="14"/>
  <c r="D1709" i="14"/>
  <c r="C1709" i="14"/>
  <c r="F1708" i="14"/>
  <c r="E1708" i="14"/>
  <c r="D1708" i="14"/>
  <c r="C1708" i="14"/>
  <c r="F1707" i="14"/>
  <c r="E1707" i="14"/>
  <c r="D1707" i="14"/>
  <c r="C1707" i="14"/>
  <c r="F1706" i="14"/>
  <c r="E1706" i="14"/>
  <c r="D1706" i="14"/>
  <c r="C1706" i="14"/>
  <c r="F1705" i="14"/>
  <c r="E1705" i="14"/>
  <c r="D1705" i="14"/>
  <c r="C1705" i="14"/>
  <c r="F1704" i="14"/>
  <c r="E1704" i="14"/>
  <c r="D1704" i="14"/>
  <c r="C1704" i="14"/>
  <c r="F1703" i="14"/>
  <c r="E1703" i="14"/>
  <c r="D1703" i="14"/>
  <c r="C1703" i="14"/>
  <c r="F1702" i="14"/>
  <c r="E1702" i="14"/>
  <c r="D1702" i="14"/>
  <c r="C1702" i="14"/>
  <c r="F1701" i="14"/>
  <c r="E1701" i="14"/>
  <c r="D1701" i="14"/>
  <c r="C1701" i="14"/>
  <c r="F1700" i="14"/>
  <c r="E1700" i="14"/>
  <c r="D1700" i="14"/>
  <c r="C1700" i="14"/>
  <c r="F1699" i="14"/>
  <c r="E1699" i="14"/>
  <c r="D1699" i="14"/>
  <c r="C1699" i="14"/>
  <c r="F1698" i="14"/>
  <c r="E1698" i="14"/>
  <c r="D1698" i="14"/>
  <c r="C1698" i="14"/>
  <c r="F1697" i="14"/>
  <c r="E1697" i="14"/>
  <c r="D1697" i="14"/>
  <c r="C1697" i="14"/>
  <c r="F1696" i="14"/>
  <c r="E1696" i="14"/>
  <c r="D1696" i="14"/>
  <c r="C1696" i="14"/>
  <c r="F1695" i="14"/>
  <c r="E1695" i="14"/>
  <c r="D1695" i="14"/>
  <c r="C1695" i="14"/>
  <c r="F1694" i="14"/>
  <c r="E1694" i="14"/>
  <c r="D1694" i="14"/>
  <c r="C1694" i="14"/>
  <c r="F1693" i="14"/>
  <c r="E1693" i="14"/>
  <c r="D1693" i="14"/>
  <c r="C1693" i="14"/>
  <c r="F1692" i="14"/>
  <c r="E1692" i="14"/>
  <c r="D1692" i="14"/>
  <c r="C1692" i="14"/>
  <c r="F1691" i="14"/>
  <c r="E1691" i="14"/>
  <c r="D1691" i="14"/>
  <c r="C1691" i="14"/>
  <c r="F1690" i="14"/>
  <c r="E1690" i="14"/>
  <c r="D1690" i="14"/>
  <c r="C1690" i="14"/>
  <c r="F1689" i="14"/>
  <c r="E1689" i="14"/>
  <c r="D1689" i="14"/>
  <c r="C1689" i="14"/>
  <c r="F1688" i="14"/>
  <c r="E1688" i="14"/>
  <c r="D1688" i="14"/>
  <c r="C1688" i="14"/>
  <c r="F1687" i="14"/>
  <c r="E1687" i="14"/>
  <c r="D1687" i="14"/>
  <c r="C1687" i="14"/>
  <c r="F1686" i="14"/>
  <c r="E1686" i="14"/>
  <c r="D1686" i="14"/>
  <c r="C1686" i="14"/>
  <c r="F1685" i="14"/>
  <c r="E1685" i="14"/>
  <c r="D1685" i="14"/>
  <c r="C1685" i="14"/>
  <c r="F1684" i="14"/>
  <c r="E1684" i="14"/>
  <c r="D1684" i="14"/>
  <c r="C1684" i="14"/>
  <c r="F1683" i="14"/>
  <c r="E1683" i="14"/>
  <c r="D1683" i="14"/>
  <c r="C1683" i="14"/>
  <c r="F1682" i="14"/>
  <c r="E1682" i="14"/>
  <c r="D1682" i="14"/>
  <c r="C1682" i="14"/>
  <c r="F1681" i="14"/>
  <c r="E1681" i="14"/>
  <c r="D1681" i="14"/>
  <c r="C1681" i="14"/>
  <c r="F1680" i="14"/>
  <c r="E1680" i="14"/>
  <c r="D1680" i="14"/>
  <c r="C1680" i="14"/>
  <c r="F1679" i="14"/>
  <c r="E1679" i="14"/>
  <c r="D1679" i="14"/>
  <c r="C1679" i="14"/>
  <c r="F1678" i="14"/>
  <c r="E1678" i="14"/>
  <c r="D1678" i="14"/>
  <c r="C1678" i="14"/>
  <c r="F1677" i="14"/>
  <c r="E1677" i="14"/>
  <c r="D1677" i="14"/>
  <c r="C1677" i="14"/>
  <c r="F1676" i="14"/>
  <c r="E1676" i="14"/>
  <c r="D1676" i="14"/>
  <c r="C1676" i="14"/>
  <c r="F1675" i="14"/>
  <c r="E1675" i="14"/>
  <c r="D1675" i="14"/>
  <c r="C1675" i="14"/>
  <c r="F1674" i="14"/>
  <c r="E1674" i="14"/>
  <c r="D1674" i="14"/>
  <c r="C1674" i="14"/>
  <c r="F1673" i="14"/>
  <c r="E1673" i="14"/>
  <c r="D1673" i="14"/>
  <c r="C1673" i="14"/>
  <c r="F1672" i="14"/>
  <c r="E1672" i="14"/>
  <c r="D1672" i="14"/>
  <c r="C1672" i="14"/>
  <c r="F1671" i="14"/>
  <c r="E1671" i="14"/>
  <c r="D1671" i="14"/>
  <c r="C1671" i="14"/>
  <c r="F1670" i="14"/>
  <c r="E1670" i="14"/>
  <c r="D1670" i="14"/>
  <c r="C1670" i="14"/>
  <c r="F1669" i="14"/>
  <c r="E1669" i="14"/>
  <c r="D1669" i="14"/>
  <c r="C1669" i="14"/>
  <c r="F1668" i="14"/>
  <c r="E1668" i="14"/>
  <c r="D1668" i="14"/>
  <c r="C1668" i="14"/>
  <c r="F1667" i="14"/>
  <c r="E1667" i="14"/>
  <c r="D1667" i="14"/>
  <c r="C1667" i="14"/>
  <c r="F1666" i="14"/>
  <c r="E1666" i="14"/>
  <c r="D1666" i="14"/>
  <c r="C1666" i="14"/>
  <c r="F1665" i="14"/>
  <c r="E1665" i="14"/>
  <c r="D1665" i="14"/>
  <c r="C1665" i="14"/>
  <c r="F1664" i="14"/>
  <c r="E1664" i="14"/>
  <c r="D1664" i="14"/>
  <c r="C1664" i="14"/>
  <c r="F1663" i="14"/>
  <c r="E1663" i="14"/>
  <c r="D1663" i="14"/>
  <c r="C1663" i="14"/>
  <c r="F1662" i="14"/>
  <c r="E1662" i="14"/>
  <c r="D1662" i="14"/>
  <c r="C1662" i="14"/>
  <c r="F1661" i="14"/>
  <c r="E1661" i="14"/>
  <c r="D1661" i="14"/>
  <c r="C1661" i="14"/>
  <c r="F1660" i="14"/>
  <c r="E1660" i="14"/>
  <c r="D1660" i="14"/>
  <c r="C1660" i="14"/>
  <c r="F1659" i="14"/>
  <c r="E1659" i="14"/>
  <c r="D1659" i="14"/>
  <c r="C1659" i="14"/>
  <c r="F1658" i="14"/>
  <c r="E1658" i="14"/>
  <c r="D1658" i="14"/>
  <c r="C1658" i="14"/>
  <c r="F1657" i="14"/>
  <c r="E1657" i="14"/>
  <c r="D1657" i="14"/>
  <c r="C1657" i="14"/>
  <c r="F1656" i="14"/>
  <c r="E1656" i="14"/>
  <c r="D1656" i="14"/>
  <c r="C1656" i="14"/>
  <c r="F1655" i="14"/>
  <c r="E1655" i="14"/>
  <c r="D1655" i="14"/>
  <c r="C1655" i="14"/>
  <c r="F1654" i="14"/>
  <c r="E1654" i="14"/>
  <c r="D1654" i="14"/>
  <c r="C1654" i="14"/>
  <c r="F1653" i="14"/>
  <c r="E1653" i="14"/>
  <c r="D1653" i="14"/>
  <c r="C1653" i="14"/>
  <c r="F1652" i="14"/>
  <c r="E1652" i="14"/>
  <c r="D1652" i="14"/>
  <c r="C1652" i="14"/>
  <c r="F1651" i="14"/>
  <c r="E1651" i="14"/>
  <c r="D1651" i="14"/>
  <c r="C1651" i="14"/>
  <c r="F1650" i="14"/>
  <c r="E1650" i="14"/>
  <c r="D1650" i="14"/>
  <c r="C1650" i="14"/>
  <c r="F1649" i="14"/>
  <c r="E1649" i="14"/>
  <c r="D1649" i="14"/>
  <c r="C1649" i="14"/>
  <c r="F1648" i="14"/>
  <c r="E1648" i="14"/>
  <c r="D1648" i="14"/>
  <c r="C1648" i="14"/>
  <c r="F1647" i="14"/>
  <c r="E1647" i="14"/>
  <c r="D1647" i="14"/>
  <c r="C1647" i="14"/>
  <c r="F1646" i="14"/>
  <c r="E1646" i="14"/>
  <c r="D1646" i="14"/>
  <c r="C1646" i="14"/>
  <c r="F1645" i="14"/>
  <c r="E1645" i="14"/>
  <c r="D1645" i="14"/>
  <c r="C1645" i="14"/>
  <c r="F1644" i="14"/>
  <c r="E1644" i="14"/>
  <c r="D1644" i="14"/>
  <c r="C1644" i="14"/>
  <c r="F1643" i="14"/>
  <c r="E1643" i="14"/>
  <c r="D1643" i="14"/>
  <c r="C1643" i="14"/>
  <c r="F1642" i="14"/>
  <c r="E1642" i="14"/>
  <c r="D1642" i="14"/>
  <c r="C1642" i="14"/>
  <c r="F1641" i="14"/>
  <c r="E1641" i="14"/>
  <c r="D1641" i="14"/>
  <c r="C1641" i="14"/>
  <c r="F1640" i="14"/>
  <c r="E1640" i="14"/>
  <c r="D1640" i="14"/>
  <c r="C1640" i="14"/>
  <c r="F1639" i="14"/>
  <c r="E1639" i="14"/>
  <c r="D1639" i="14"/>
  <c r="C1639" i="14"/>
  <c r="F1638" i="14"/>
  <c r="E1638" i="14"/>
  <c r="D1638" i="14"/>
  <c r="C1638" i="14"/>
  <c r="F1637" i="14"/>
  <c r="E1637" i="14"/>
  <c r="D1637" i="14"/>
  <c r="C1637" i="14"/>
  <c r="F1636" i="14"/>
  <c r="E1636" i="14"/>
  <c r="D1636" i="14"/>
  <c r="C1636" i="14"/>
  <c r="F1635" i="14"/>
  <c r="E1635" i="14"/>
  <c r="D1635" i="14"/>
  <c r="C1635" i="14"/>
  <c r="F1634" i="14"/>
  <c r="E1634" i="14"/>
  <c r="D1634" i="14"/>
  <c r="C1634" i="14"/>
  <c r="F1633" i="14"/>
  <c r="E1633" i="14"/>
  <c r="D1633" i="14"/>
  <c r="C1633" i="14"/>
  <c r="F1632" i="14"/>
  <c r="E1632" i="14"/>
  <c r="D1632" i="14"/>
  <c r="C1632" i="14"/>
  <c r="F1631" i="14"/>
  <c r="E1631" i="14"/>
  <c r="D1631" i="14"/>
  <c r="C1631" i="14"/>
  <c r="F1630" i="14"/>
  <c r="E1630" i="14"/>
  <c r="D1630" i="14"/>
  <c r="C1630" i="14"/>
  <c r="F1629" i="14"/>
  <c r="E1629" i="14"/>
  <c r="D1629" i="14"/>
  <c r="C1629" i="14"/>
  <c r="F1628" i="14"/>
  <c r="E1628" i="14"/>
  <c r="D1628" i="14"/>
  <c r="C1628" i="14"/>
  <c r="F1627" i="14"/>
  <c r="E1627" i="14"/>
  <c r="D1627" i="14"/>
  <c r="C1627" i="14"/>
  <c r="F1626" i="14"/>
  <c r="E1626" i="14"/>
  <c r="D1626" i="14"/>
  <c r="C1626" i="14"/>
  <c r="F1625" i="14"/>
  <c r="E1625" i="14"/>
  <c r="D1625" i="14"/>
  <c r="C1625" i="14"/>
  <c r="F1624" i="14"/>
  <c r="E1624" i="14"/>
  <c r="D1624" i="14"/>
  <c r="C1624" i="14"/>
  <c r="F1623" i="14"/>
  <c r="E1623" i="14"/>
  <c r="D1623" i="14"/>
  <c r="C1623" i="14"/>
  <c r="F1622" i="14"/>
  <c r="E1622" i="14"/>
  <c r="D1622" i="14"/>
  <c r="C1622" i="14"/>
  <c r="F1621" i="14"/>
  <c r="E1621" i="14"/>
  <c r="D1621" i="14"/>
  <c r="C1621" i="14"/>
  <c r="F1620" i="14"/>
  <c r="E1620" i="14"/>
  <c r="D1620" i="14"/>
  <c r="C1620" i="14"/>
  <c r="F1619" i="14"/>
  <c r="E1619" i="14"/>
  <c r="D1619" i="14"/>
  <c r="C1619" i="14"/>
  <c r="F1618" i="14"/>
  <c r="E1618" i="14"/>
  <c r="D1618" i="14"/>
  <c r="C1618" i="14"/>
  <c r="F1617" i="14"/>
  <c r="E1617" i="14"/>
  <c r="D1617" i="14"/>
  <c r="C1617" i="14"/>
  <c r="F1616" i="14"/>
  <c r="E1616" i="14"/>
  <c r="D1616" i="14"/>
  <c r="C1616" i="14"/>
  <c r="F1615" i="14"/>
  <c r="E1615" i="14"/>
  <c r="D1615" i="14"/>
  <c r="C1615" i="14"/>
  <c r="F1614" i="14"/>
  <c r="E1614" i="14"/>
  <c r="D1614" i="14"/>
  <c r="C1614" i="14"/>
  <c r="F1613" i="14"/>
  <c r="E1613" i="14"/>
  <c r="D1613" i="14"/>
  <c r="C1613" i="14"/>
  <c r="F1612" i="14"/>
  <c r="E1612" i="14"/>
  <c r="D1612" i="14"/>
  <c r="C1612" i="14"/>
  <c r="F1611" i="14"/>
  <c r="E1611" i="14"/>
  <c r="D1611" i="14"/>
  <c r="C1611" i="14"/>
  <c r="F1610" i="14"/>
  <c r="E1610" i="14"/>
  <c r="D1610" i="14"/>
  <c r="C1610" i="14"/>
  <c r="F1609" i="14"/>
  <c r="E1609" i="14"/>
  <c r="D1609" i="14"/>
  <c r="C1609" i="14"/>
  <c r="F1608" i="14"/>
  <c r="E1608" i="14"/>
  <c r="D1608" i="14"/>
  <c r="C1608" i="14"/>
  <c r="F1607" i="14"/>
  <c r="E1607" i="14"/>
  <c r="D1607" i="14"/>
  <c r="C1607" i="14"/>
  <c r="F1606" i="14"/>
  <c r="E1606" i="14"/>
  <c r="D1606" i="14"/>
  <c r="C1606" i="14"/>
  <c r="F1605" i="14"/>
  <c r="E1605" i="14"/>
  <c r="D1605" i="14"/>
  <c r="C1605" i="14"/>
  <c r="F1604" i="14"/>
  <c r="E1604" i="14"/>
  <c r="D1604" i="14"/>
  <c r="C1604" i="14"/>
  <c r="F1603" i="14"/>
  <c r="E1603" i="14"/>
  <c r="D1603" i="14"/>
  <c r="C1603" i="14"/>
  <c r="F1602" i="14"/>
  <c r="E1602" i="14"/>
  <c r="D1602" i="14"/>
  <c r="C1602" i="14"/>
  <c r="F1601" i="14"/>
  <c r="E1601" i="14"/>
  <c r="D1601" i="14"/>
  <c r="C1601" i="14"/>
  <c r="F1600" i="14"/>
  <c r="E1600" i="14"/>
  <c r="D1600" i="14"/>
  <c r="C1600" i="14"/>
  <c r="F1599" i="14"/>
  <c r="E1599" i="14"/>
  <c r="D1599" i="14"/>
  <c r="C1599" i="14"/>
  <c r="F1598" i="14"/>
  <c r="E1598" i="14"/>
  <c r="D1598" i="14"/>
  <c r="C1598" i="14"/>
  <c r="F1597" i="14"/>
  <c r="E1597" i="14"/>
  <c r="D1597" i="14"/>
  <c r="C1597" i="14"/>
  <c r="F1596" i="14"/>
  <c r="E1596" i="14"/>
  <c r="D1596" i="14"/>
  <c r="C1596" i="14"/>
  <c r="F1595" i="14"/>
  <c r="E1595" i="14"/>
  <c r="D1595" i="14"/>
  <c r="C1595" i="14"/>
  <c r="F1594" i="14"/>
  <c r="E1594" i="14"/>
  <c r="D1594" i="14"/>
  <c r="C1594" i="14"/>
  <c r="F1593" i="14"/>
  <c r="E1593" i="14"/>
  <c r="D1593" i="14"/>
  <c r="C1593" i="14"/>
  <c r="F1592" i="14"/>
  <c r="E1592" i="14"/>
  <c r="D1592" i="14"/>
  <c r="C1592" i="14"/>
  <c r="F1591" i="14"/>
  <c r="E1591" i="14"/>
  <c r="D1591" i="14"/>
  <c r="C1591" i="14"/>
  <c r="F1590" i="14"/>
  <c r="E1590" i="14"/>
  <c r="D1590" i="14"/>
  <c r="C1590" i="14"/>
  <c r="F1589" i="14"/>
  <c r="E1589" i="14"/>
  <c r="D1589" i="14"/>
  <c r="C1589" i="14"/>
  <c r="F1588" i="14"/>
  <c r="E1588" i="14"/>
  <c r="D1588" i="14"/>
  <c r="C1588" i="14"/>
  <c r="F1587" i="14"/>
  <c r="E1587" i="14"/>
  <c r="D1587" i="14"/>
  <c r="C1587" i="14"/>
  <c r="F1586" i="14"/>
  <c r="E1586" i="14"/>
  <c r="D1586" i="14"/>
  <c r="C1586" i="14"/>
  <c r="F1585" i="14"/>
  <c r="E1585" i="14"/>
  <c r="D1585" i="14"/>
  <c r="C1585" i="14"/>
  <c r="F1584" i="14"/>
  <c r="E1584" i="14"/>
  <c r="D1584" i="14"/>
  <c r="C1584" i="14"/>
  <c r="F1583" i="14"/>
  <c r="E1583" i="14"/>
  <c r="D1583" i="14"/>
  <c r="C1583" i="14"/>
  <c r="F1582" i="14"/>
  <c r="E1582" i="14"/>
  <c r="D1582" i="14"/>
  <c r="C1582" i="14"/>
  <c r="F1581" i="14"/>
  <c r="E1581" i="14"/>
  <c r="D1581" i="14"/>
  <c r="C1581" i="14"/>
  <c r="F1580" i="14"/>
  <c r="E1580" i="14"/>
  <c r="D1580" i="14"/>
  <c r="C1580" i="14"/>
  <c r="F1579" i="14"/>
  <c r="E1579" i="14"/>
  <c r="D1579" i="14"/>
  <c r="C1579" i="14"/>
  <c r="F1578" i="14"/>
  <c r="E1578" i="14"/>
  <c r="D1578" i="14"/>
  <c r="C1578" i="14"/>
  <c r="F1577" i="14"/>
  <c r="E1577" i="14"/>
  <c r="D1577" i="14"/>
  <c r="C1577" i="14"/>
  <c r="F1576" i="14"/>
  <c r="E1576" i="14"/>
  <c r="D1576" i="14"/>
  <c r="C1576" i="14"/>
  <c r="F1575" i="14"/>
  <c r="E1575" i="14"/>
  <c r="D1575" i="14"/>
  <c r="C1575" i="14"/>
  <c r="F1574" i="14"/>
  <c r="E1574" i="14"/>
  <c r="D1574" i="14"/>
  <c r="C1574" i="14"/>
  <c r="F1573" i="14"/>
  <c r="E1573" i="14"/>
  <c r="D1573" i="14"/>
  <c r="C1573" i="14"/>
  <c r="F1572" i="14"/>
  <c r="E1572" i="14"/>
  <c r="D1572" i="14"/>
  <c r="C1572" i="14"/>
  <c r="F1571" i="14"/>
  <c r="E1571" i="14"/>
  <c r="D1571" i="14"/>
  <c r="C1571" i="14"/>
  <c r="F1570" i="14"/>
  <c r="E1570" i="14"/>
  <c r="D1570" i="14"/>
  <c r="C1570" i="14"/>
  <c r="F1569" i="14"/>
  <c r="E1569" i="14"/>
  <c r="D1569" i="14"/>
  <c r="C1569" i="14"/>
  <c r="F1568" i="14"/>
  <c r="E1568" i="14"/>
  <c r="D1568" i="14"/>
  <c r="C1568" i="14"/>
  <c r="F1567" i="14"/>
  <c r="E1567" i="14"/>
  <c r="D1567" i="14"/>
  <c r="C1567" i="14"/>
  <c r="F1566" i="14"/>
  <c r="E1566" i="14"/>
  <c r="D1566" i="14"/>
  <c r="C1566" i="14"/>
  <c r="F1565" i="14"/>
  <c r="E1565" i="14"/>
  <c r="D1565" i="14"/>
  <c r="C1565" i="14"/>
  <c r="F1564" i="14"/>
  <c r="E1564" i="14"/>
  <c r="D1564" i="14"/>
  <c r="C1564" i="14"/>
  <c r="F1563" i="14"/>
  <c r="E1563" i="14"/>
  <c r="D1563" i="14"/>
  <c r="C1563" i="14"/>
  <c r="F1562" i="14"/>
  <c r="E1562" i="14"/>
  <c r="D1562" i="14"/>
  <c r="C1562" i="14"/>
  <c r="F1561" i="14"/>
  <c r="E1561" i="14"/>
  <c r="D1561" i="14"/>
  <c r="C1561" i="14"/>
  <c r="F1560" i="14"/>
  <c r="E1560" i="14"/>
  <c r="D1560" i="14"/>
  <c r="C1560" i="14"/>
  <c r="F1559" i="14"/>
  <c r="E1559" i="14"/>
  <c r="D1559" i="14"/>
  <c r="C1559" i="14"/>
  <c r="F1558" i="14"/>
  <c r="E1558" i="14"/>
  <c r="D1558" i="14"/>
  <c r="C1558" i="14"/>
  <c r="F1557" i="14"/>
  <c r="E1557" i="14"/>
  <c r="D1557" i="14"/>
  <c r="C1557" i="14"/>
  <c r="F1556" i="14"/>
  <c r="E1556" i="14"/>
  <c r="D1556" i="14"/>
  <c r="C1556" i="14"/>
  <c r="F1555" i="14"/>
  <c r="E1555" i="14"/>
  <c r="D1555" i="14"/>
  <c r="C1555" i="14"/>
  <c r="F1554" i="14"/>
  <c r="E1554" i="14"/>
  <c r="D1554" i="14"/>
  <c r="C1554" i="14"/>
  <c r="F1553" i="14"/>
  <c r="E1553" i="14"/>
  <c r="D1553" i="14"/>
  <c r="C1553" i="14"/>
  <c r="F1552" i="14"/>
  <c r="E1552" i="14"/>
  <c r="D1552" i="14"/>
  <c r="C1552" i="14"/>
  <c r="F1551" i="14"/>
  <c r="E1551" i="14"/>
  <c r="D1551" i="14"/>
  <c r="C1551" i="14"/>
  <c r="F1550" i="14"/>
  <c r="E1550" i="14"/>
  <c r="D1550" i="14"/>
  <c r="C1550" i="14"/>
  <c r="F1549" i="14"/>
  <c r="E1549" i="14"/>
  <c r="D1549" i="14"/>
  <c r="C1549" i="14"/>
  <c r="F1548" i="14"/>
  <c r="E1548" i="14"/>
  <c r="D1548" i="14"/>
  <c r="C1548" i="14"/>
  <c r="F1547" i="14"/>
  <c r="E1547" i="14"/>
  <c r="D1547" i="14"/>
  <c r="C1547" i="14"/>
  <c r="F1546" i="14"/>
  <c r="E1546" i="14"/>
  <c r="D1546" i="14"/>
  <c r="C1546" i="14"/>
  <c r="F1545" i="14"/>
  <c r="E1545" i="14"/>
  <c r="D1545" i="14"/>
  <c r="C1545" i="14"/>
  <c r="F1544" i="14"/>
  <c r="E1544" i="14"/>
  <c r="D1544" i="14"/>
  <c r="C1544" i="14"/>
  <c r="F1543" i="14"/>
  <c r="E1543" i="14"/>
  <c r="D1543" i="14"/>
  <c r="C1543" i="14"/>
  <c r="F1542" i="14"/>
  <c r="E1542" i="14"/>
  <c r="D1542" i="14"/>
  <c r="C1542" i="14"/>
  <c r="F1541" i="14"/>
  <c r="E1541" i="14"/>
  <c r="D1541" i="14"/>
  <c r="C1541" i="14"/>
  <c r="F1540" i="14"/>
  <c r="E1540" i="14"/>
  <c r="D1540" i="14"/>
  <c r="C1540" i="14"/>
  <c r="F1539" i="14"/>
  <c r="E1539" i="14"/>
  <c r="D1539" i="14"/>
  <c r="C1539" i="14"/>
  <c r="F1538" i="14"/>
  <c r="E1538" i="14"/>
  <c r="D1538" i="14"/>
  <c r="C1538" i="14"/>
  <c r="F1537" i="14"/>
  <c r="E1537" i="14"/>
  <c r="D1537" i="14"/>
  <c r="C1537" i="14"/>
  <c r="F1536" i="14"/>
  <c r="E1536" i="14"/>
  <c r="D1536" i="14"/>
  <c r="C1536" i="14"/>
  <c r="F1535" i="14"/>
  <c r="E1535" i="14"/>
  <c r="D1535" i="14"/>
  <c r="C1535" i="14"/>
  <c r="F1534" i="14"/>
  <c r="E1534" i="14"/>
  <c r="D1534" i="14"/>
  <c r="C1534" i="14"/>
  <c r="F1533" i="14"/>
  <c r="E1533" i="14"/>
  <c r="D1533" i="14"/>
  <c r="C1533" i="14"/>
  <c r="F1532" i="14"/>
  <c r="E1532" i="14"/>
  <c r="D1532" i="14"/>
  <c r="C1532" i="14"/>
  <c r="F1531" i="14"/>
  <c r="E1531" i="14"/>
  <c r="D1531" i="14"/>
  <c r="C1531" i="14"/>
  <c r="F1530" i="14"/>
  <c r="E1530" i="14"/>
  <c r="D1530" i="14"/>
  <c r="C1530" i="14"/>
  <c r="F1529" i="14"/>
  <c r="E1529" i="14"/>
  <c r="D1529" i="14"/>
  <c r="C1529" i="14"/>
  <c r="F1528" i="14"/>
  <c r="E1528" i="14"/>
  <c r="D1528" i="14"/>
  <c r="C1528" i="14"/>
  <c r="F1527" i="14"/>
  <c r="E1527" i="14"/>
  <c r="D1527" i="14"/>
  <c r="C1527" i="14"/>
  <c r="F1526" i="14"/>
  <c r="E1526" i="14"/>
  <c r="D1526" i="14"/>
  <c r="C1526" i="14"/>
  <c r="F1525" i="14"/>
  <c r="E1525" i="14"/>
  <c r="D1525" i="14"/>
  <c r="C1525" i="14"/>
  <c r="F1524" i="14"/>
  <c r="E1524" i="14"/>
  <c r="D1524" i="14"/>
  <c r="C1524" i="14"/>
  <c r="F1523" i="14"/>
  <c r="E1523" i="14"/>
  <c r="D1523" i="14"/>
  <c r="C1523" i="14"/>
  <c r="F1522" i="14"/>
  <c r="E1522" i="14"/>
  <c r="D1522" i="14"/>
  <c r="C1522" i="14"/>
  <c r="F1521" i="14"/>
  <c r="E1521" i="14"/>
  <c r="D1521" i="14"/>
  <c r="C1521" i="14"/>
  <c r="F1520" i="14"/>
  <c r="E1520" i="14"/>
  <c r="D1520" i="14"/>
  <c r="C1520" i="14"/>
  <c r="F1519" i="14"/>
  <c r="E1519" i="14"/>
  <c r="D1519" i="14"/>
  <c r="C1519" i="14"/>
  <c r="F1518" i="14"/>
  <c r="E1518" i="14"/>
  <c r="D1518" i="14"/>
  <c r="C1518" i="14"/>
  <c r="F1517" i="14"/>
  <c r="E1517" i="14"/>
  <c r="D1517" i="14"/>
  <c r="C1517" i="14"/>
  <c r="F1516" i="14"/>
  <c r="E1516" i="14"/>
  <c r="D1516" i="14"/>
  <c r="C1516" i="14"/>
  <c r="F1515" i="14"/>
  <c r="E1515" i="14"/>
  <c r="D1515" i="14"/>
  <c r="C1515" i="14"/>
  <c r="F1514" i="14"/>
  <c r="E1514" i="14"/>
  <c r="D1514" i="14"/>
  <c r="C1514" i="14"/>
  <c r="F1513" i="14"/>
  <c r="E1513" i="14"/>
  <c r="D1513" i="14"/>
  <c r="C1513" i="14"/>
  <c r="F1512" i="14"/>
  <c r="E1512" i="14"/>
  <c r="D1512" i="14"/>
  <c r="C1512" i="14"/>
  <c r="F1511" i="14"/>
  <c r="E1511" i="14"/>
  <c r="D1511" i="14"/>
  <c r="C1511" i="14"/>
  <c r="F1510" i="14"/>
  <c r="E1510" i="14"/>
  <c r="D1510" i="14"/>
  <c r="C1510" i="14"/>
  <c r="F1509" i="14"/>
  <c r="E1509" i="14"/>
  <c r="D1509" i="14"/>
  <c r="C1509" i="14"/>
  <c r="F1508" i="14"/>
  <c r="E1508" i="14"/>
  <c r="D1508" i="14"/>
  <c r="C1508" i="14"/>
  <c r="F1507" i="14"/>
  <c r="E1507" i="14"/>
  <c r="D1507" i="14"/>
  <c r="C1507" i="14"/>
  <c r="F1506" i="14"/>
  <c r="E1506" i="14"/>
  <c r="D1506" i="14"/>
  <c r="C1506" i="14"/>
  <c r="F1505" i="14"/>
  <c r="E1505" i="14"/>
  <c r="D1505" i="14"/>
  <c r="C1505" i="14"/>
  <c r="F1504" i="14"/>
  <c r="E1504" i="14"/>
  <c r="D1504" i="14"/>
  <c r="C1504" i="14"/>
  <c r="F1503" i="14"/>
  <c r="E1503" i="14"/>
  <c r="D1503" i="14"/>
  <c r="C1503" i="14"/>
  <c r="F1502" i="14"/>
  <c r="E1502" i="14"/>
  <c r="D1502" i="14"/>
  <c r="C1502" i="14"/>
  <c r="F1501" i="14"/>
  <c r="E1501" i="14"/>
  <c r="D1501" i="14"/>
  <c r="C1501" i="14"/>
  <c r="F1500" i="14"/>
  <c r="E1500" i="14"/>
  <c r="D1500" i="14"/>
  <c r="C1500" i="14"/>
  <c r="F1499" i="14"/>
  <c r="E1499" i="14"/>
  <c r="D1499" i="14"/>
  <c r="C1499" i="14"/>
  <c r="F1498" i="14"/>
  <c r="E1498" i="14"/>
  <c r="D1498" i="14"/>
  <c r="C1498" i="14"/>
  <c r="F1497" i="14"/>
  <c r="E1497" i="14"/>
  <c r="D1497" i="14"/>
  <c r="C1497" i="14"/>
  <c r="F1496" i="14"/>
  <c r="E1496" i="14"/>
  <c r="D1496" i="14"/>
  <c r="C1496" i="14"/>
  <c r="F1495" i="14"/>
  <c r="E1495" i="14"/>
  <c r="D1495" i="14"/>
  <c r="C1495" i="14"/>
  <c r="F1494" i="14"/>
  <c r="E1494" i="14"/>
  <c r="D1494" i="14"/>
  <c r="C1494" i="14"/>
  <c r="F1493" i="14"/>
  <c r="E1493" i="14"/>
  <c r="D1493" i="14"/>
  <c r="C1493" i="14"/>
  <c r="F1492" i="14"/>
  <c r="E1492" i="14"/>
  <c r="D1492" i="14"/>
  <c r="C1492" i="14"/>
  <c r="F1491" i="14"/>
  <c r="E1491" i="14"/>
  <c r="D1491" i="14"/>
  <c r="C1491" i="14"/>
  <c r="F1490" i="14"/>
  <c r="E1490" i="14"/>
  <c r="D1490" i="14"/>
  <c r="C1490" i="14"/>
  <c r="F1489" i="14"/>
  <c r="E1489" i="14"/>
  <c r="D1489" i="14"/>
  <c r="C1489" i="14"/>
  <c r="F1488" i="14"/>
  <c r="E1488" i="14"/>
  <c r="D1488" i="14"/>
  <c r="C1488" i="14"/>
  <c r="F1487" i="14"/>
  <c r="E1487" i="14"/>
  <c r="D1487" i="14"/>
  <c r="C1487" i="14"/>
  <c r="F1486" i="14"/>
  <c r="E1486" i="14"/>
  <c r="D1486" i="14"/>
  <c r="C1486" i="14"/>
  <c r="F1485" i="14"/>
  <c r="E1485" i="14"/>
  <c r="D1485" i="14"/>
  <c r="C1485" i="14"/>
  <c r="F1484" i="14"/>
  <c r="E1484" i="14"/>
  <c r="D1484" i="14"/>
  <c r="C1484" i="14"/>
  <c r="F1483" i="14"/>
  <c r="E1483" i="14"/>
  <c r="D1483" i="14"/>
  <c r="C1483" i="14"/>
  <c r="F1482" i="14"/>
  <c r="E1482" i="14"/>
  <c r="D1482" i="14"/>
  <c r="C1482" i="14"/>
  <c r="F1481" i="14"/>
  <c r="E1481" i="14"/>
  <c r="D1481" i="14"/>
  <c r="C1481" i="14"/>
  <c r="F1480" i="14"/>
  <c r="E1480" i="14"/>
  <c r="D1480" i="14"/>
  <c r="C1480" i="14"/>
  <c r="F1479" i="14"/>
  <c r="E1479" i="14"/>
  <c r="D1479" i="14"/>
  <c r="C1479" i="14"/>
  <c r="F1478" i="14"/>
  <c r="E1478" i="14"/>
  <c r="D1478" i="14"/>
  <c r="C1478" i="14"/>
  <c r="F1477" i="14"/>
  <c r="E1477" i="14"/>
  <c r="D1477" i="14"/>
  <c r="C1477" i="14"/>
  <c r="F1476" i="14"/>
  <c r="E1476" i="14"/>
  <c r="D1476" i="14"/>
  <c r="C1476" i="14"/>
  <c r="F1475" i="14"/>
  <c r="E1475" i="14"/>
  <c r="D1475" i="14"/>
  <c r="C1475" i="14"/>
  <c r="F1474" i="14"/>
  <c r="E1474" i="14"/>
  <c r="D1474" i="14"/>
  <c r="C1474" i="14"/>
  <c r="F1473" i="14"/>
  <c r="E1473" i="14"/>
  <c r="D1473" i="14"/>
  <c r="C1473" i="14"/>
  <c r="F1472" i="14"/>
  <c r="E1472" i="14"/>
  <c r="D1472" i="14"/>
  <c r="C1472" i="14"/>
  <c r="F1471" i="14"/>
  <c r="E1471" i="14"/>
  <c r="D1471" i="14"/>
  <c r="C1471" i="14"/>
  <c r="F1470" i="14"/>
  <c r="E1470" i="14"/>
  <c r="D1470" i="14"/>
  <c r="C1470" i="14"/>
  <c r="F1469" i="14"/>
  <c r="E1469" i="14"/>
  <c r="D1469" i="14"/>
  <c r="C1469" i="14"/>
  <c r="F1468" i="14"/>
  <c r="E1468" i="14"/>
  <c r="D1468" i="14"/>
  <c r="C1468" i="14"/>
  <c r="F1467" i="14"/>
  <c r="E1467" i="14"/>
  <c r="D1467" i="14"/>
  <c r="C1467" i="14"/>
  <c r="F1466" i="14"/>
  <c r="E1466" i="14"/>
  <c r="D1466" i="14"/>
  <c r="C1466" i="14"/>
  <c r="F1465" i="14"/>
  <c r="E1465" i="14"/>
  <c r="D1465" i="14"/>
  <c r="C1465" i="14"/>
  <c r="F1464" i="14"/>
  <c r="E1464" i="14"/>
  <c r="D1464" i="14"/>
  <c r="C1464" i="14"/>
  <c r="F1463" i="14"/>
  <c r="E1463" i="14"/>
  <c r="D1463" i="14"/>
  <c r="C1463" i="14"/>
  <c r="F1462" i="14"/>
  <c r="E1462" i="14"/>
  <c r="D1462" i="14"/>
  <c r="C1462" i="14"/>
  <c r="F1461" i="14"/>
  <c r="E1461" i="14"/>
  <c r="D1461" i="14"/>
  <c r="C1461" i="14"/>
  <c r="F1460" i="14"/>
  <c r="E1460" i="14"/>
  <c r="D1460" i="14"/>
  <c r="C1460" i="14"/>
  <c r="F1459" i="14"/>
  <c r="E1459" i="14"/>
  <c r="D1459" i="14"/>
  <c r="C1459" i="14"/>
  <c r="F1458" i="14"/>
  <c r="E1458" i="14"/>
  <c r="D1458" i="14"/>
  <c r="C1458" i="14"/>
  <c r="F1457" i="14"/>
  <c r="E1457" i="14"/>
  <c r="D1457" i="14"/>
  <c r="C1457" i="14"/>
  <c r="F1456" i="14"/>
  <c r="E1456" i="14"/>
  <c r="D1456" i="14"/>
  <c r="C1456" i="14"/>
  <c r="F1455" i="14"/>
  <c r="E1455" i="14"/>
  <c r="D1455" i="14"/>
  <c r="C1455" i="14"/>
  <c r="F1454" i="14"/>
  <c r="E1454" i="14"/>
  <c r="D1454" i="14"/>
  <c r="C1454" i="14"/>
  <c r="F1453" i="14"/>
  <c r="E1453" i="14"/>
  <c r="D1453" i="14"/>
  <c r="C1453" i="14"/>
  <c r="F1452" i="14"/>
  <c r="E1452" i="14"/>
  <c r="D1452" i="14"/>
  <c r="C1452" i="14"/>
  <c r="F1451" i="14"/>
  <c r="E1451" i="14"/>
  <c r="D1451" i="14"/>
  <c r="C1451" i="14"/>
  <c r="F1450" i="14"/>
  <c r="E1450" i="14"/>
  <c r="D1450" i="14"/>
  <c r="C1450" i="14"/>
  <c r="F1449" i="14"/>
  <c r="E1449" i="14"/>
  <c r="D1449" i="14"/>
  <c r="C1449" i="14"/>
  <c r="F1448" i="14"/>
  <c r="E1448" i="14"/>
  <c r="D1448" i="14"/>
  <c r="C1448" i="14"/>
  <c r="F1447" i="14"/>
  <c r="E1447" i="14"/>
  <c r="D1447" i="14"/>
  <c r="C1447" i="14"/>
  <c r="F1446" i="14"/>
  <c r="E1446" i="14"/>
  <c r="D1446" i="14"/>
  <c r="C1446" i="14"/>
  <c r="F1445" i="14"/>
  <c r="E1445" i="14"/>
  <c r="D1445" i="14"/>
  <c r="C1445" i="14"/>
  <c r="F1444" i="14"/>
  <c r="E1444" i="14"/>
  <c r="D1444" i="14"/>
  <c r="C1444" i="14"/>
  <c r="F1443" i="14"/>
  <c r="E1443" i="14"/>
  <c r="D1443" i="14"/>
  <c r="C1443" i="14"/>
  <c r="F1442" i="14"/>
  <c r="E1442" i="14"/>
  <c r="D1442" i="14"/>
  <c r="C1442" i="14"/>
  <c r="F1441" i="14"/>
  <c r="E1441" i="14"/>
  <c r="D1441" i="14"/>
  <c r="C1441" i="14"/>
  <c r="F1440" i="14"/>
  <c r="E1440" i="14"/>
  <c r="D1440" i="14"/>
  <c r="C1440" i="14"/>
  <c r="F1439" i="14"/>
  <c r="E1439" i="14"/>
  <c r="D1439" i="14"/>
  <c r="C1439" i="14"/>
  <c r="F1438" i="14"/>
  <c r="E1438" i="14"/>
  <c r="D1438" i="14"/>
  <c r="C1438" i="14"/>
  <c r="F1437" i="14"/>
  <c r="E1437" i="14"/>
  <c r="D1437" i="14"/>
  <c r="C1437" i="14"/>
  <c r="F1436" i="14"/>
  <c r="E1436" i="14"/>
  <c r="D1436" i="14"/>
  <c r="C1436" i="14"/>
  <c r="F1435" i="14"/>
  <c r="E1435" i="14"/>
  <c r="D1435" i="14"/>
  <c r="C1435" i="14"/>
  <c r="F1434" i="14"/>
  <c r="E1434" i="14"/>
  <c r="D1434" i="14"/>
  <c r="C1434" i="14"/>
  <c r="F1433" i="14"/>
  <c r="E1433" i="14"/>
  <c r="D1433" i="14"/>
  <c r="C1433" i="14"/>
  <c r="F1432" i="14"/>
  <c r="E1432" i="14"/>
  <c r="D1432" i="14"/>
  <c r="C1432" i="14"/>
  <c r="F1431" i="14"/>
  <c r="E1431" i="14"/>
  <c r="D1431" i="14"/>
  <c r="C1431" i="14"/>
  <c r="F1430" i="14"/>
  <c r="E1430" i="14"/>
  <c r="D1430" i="14"/>
  <c r="C1430" i="14"/>
  <c r="F1429" i="14"/>
  <c r="E1429" i="14"/>
  <c r="D1429" i="14"/>
  <c r="C1429" i="14"/>
  <c r="F1428" i="14"/>
  <c r="E1428" i="14"/>
  <c r="D1428" i="14"/>
  <c r="C1428" i="14"/>
  <c r="F1427" i="14"/>
  <c r="E1427" i="14"/>
  <c r="D1427" i="14"/>
  <c r="C1427" i="14"/>
  <c r="F1426" i="14"/>
  <c r="E1426" i="14"/>
  <c r="D1426" i="14"/>
  <c r="C1426" i="14"/>
  <c r="F1425" i="14"/>
  <c r="E1425" i="14"/>
  <c r="D1425" i="14"/>
  <c r="C1425" i="14"/>
  <c r="F1424" i="14"/>
  <c r="E1424" i="14"/>
  <c r="D1424" i="14"/>
  <c r="C1424" i="14"/>
  <c r="F1423" i="14"/>
  <c r="E1423" i="14"/>
  <c r="D1423" i="14"/>
  <c r="C1423" i="14"/>
  <c r="F1422" i="14"/>
  <c r="E1422" i="14"/>
  <c r="D1422" i="14"/>
  <c r="C1422" i="14"/>
  <c r="F1421" i="14"/>
  <c r="E1421" i="14"/>
  <c r="D1421" i="14"/>
  <c r="C1421" i="14"/>
  <c r="F1420" i="14"/>
  <c r="E1420" i="14"/>
  <c r="D1420" i="14"/>
  <c r="C1420" i="14"/>
  <c r="F1419" i="14"/>
  <c r="E1419" i="14"/>
  <c r="D1419" i="14"/>
  <c r="C1419" i="14"/>
  <c r="F1418" i="14"/>
  <c r="E1418" i="14"/>
  <c r="D1418" i="14"/>
  <c r="C1418" i="14"/>
  <c r="F1417" i="14"/>
  <c r="E1417" i="14"/>
  <c r="D1417" i="14"/>
  <c r="C1417" i="14"/>
  <c r="F1416" i="14"/>
  <c r="E1416" i="14"/>
  <c r="D1416" i="14"/>
  <c r="C1416" i="14"/>
  <c r="F1415" i="14"/>
  <c r="E1415" i="14"/>
  <c r="D1415" i="14"/>
  <c r="C1415" i="14"/>
  <c r="F1414" i="14"/>
  <c r="E1414" i="14"/>
  <c r="D1414" i="14"/>
  <c r="C1414" i="14"/>
  <c r="F1413" i="14"/>
  <c r="E1413" i="14"/>
  <c r="D1413" i="14"/>
  <c r="C1413" i="14"/>
  <c r="F1412" i="14"/>
  <c r="E1412" i="14"/>
  <c r="D1412" i="14"/>
  <c r="C1412" i="14"/>
  <c r="F1411" i="14"/>
  <c r="E1411" i="14"/>
  <c r="D1411" i="14"/>
  <c r="C1411" i="14"/>
  <c r="F1410" i="14"/>
  <c r="E1410" i="14"/>
  <c r="D1410" i="14"/>
  <c r="C1410" i="14"/>
  <c r="F1409" i="14"/>
  <c r="E1409" i="14"/>
  <c r="D1409" i="14"/>
  <c r="C1409" i="14"/>
  <c r="F1408" i="14"/>
  <c r="E1408" i="14"/>
  <c r="D1408" i="14"/>
  <c r="C1408" i="14"/>
  <c r="F1407" i="14"/>
  <c r="E1407" i="14"/>
  <c r="D1407" i="14"/>
  <c r="C1407" i="14"/>
  <c r="F1406" i="14"/>
  <c r="E1406" i="14"/>
  <c r="D1406" i="14"/>
  <c r="C1406" i="14"/>
  <c r="F1405" i="14"/>
  <c r="E1405" i="14"/>
  <c r="D1405" i="14"/>
  <c r="C1405" i="14"/>
  <c r="F1404" i="14"/>
  <c r="E1404" i="14"/>
  <c r="D1404" i="14"/>
  <c r="C1404" i="14"/>
  <c r="F1403" i="14"/>
  <c r="E1403" i="14"/>
  <c r="D1403" i="14"/>
  <c r="C1403" i="14"/>
  <c r="F1402" i="14"/>
  <c r="E1402" i="14"/>
  <c r="D1402" i="14"/>
  <c r="C1402" i="14"/>
  <c r="F1401" i="14"/>
  <c r="E1401" i="14"/>
  <c r="D1401" i="14"/>
  <c r="C1401" i="14"/>
  <c r="F1400" i="14"/>
  <c r="E1400" i="14"/>
  <c r="D1400" i="14"/>
  <c r="C1400" i="14"/>
  <c r="F1399" i="14"/>
  <c r="E1399" i="14"/>
  <c r="D1399" i="14"/>
  <c r="C1399" i="14"/>
  <c r="F1398" i="14"/>
  <c r="E1398" i="14"/>
  <c r="D1398" i="14"/>
  <c r="C1398" i="14"/>
  <c r="F1397" i="14"/>
  <c r="E1397" i="14"/>
  <c r="D1397" i="14"/>
  <c r="C1397" i="14"/>
  <c r="F1396" i="14"/>
  <c r="E1396" i="14"/>
  <c r="D1396" i="14"/>
  <c r="C1396" i="14"/>
  <c r="F1395" i="14"/>
  <c r="E1395" i="14"/>
  <c r="D1395" i="14"/>
  <c r="C1395" i="14"/>
  <c r="F1394" i="14"/>
  <c r="E1394" i="14"/>
  <c r="D1394" i="14"/>
  <c r="C1394" i="14"/>
  <c r="F1393" i="14"/>
  <c r="E1393" i="14"/>
  <c r="D1393" i="14"/>
  <c r="C1393" i="14"/>
  <c r="F1392" i="14"/>
  <c r="E1392" i="14"/>
  <c r="D1392" i="14"/>
  <c r="C1392" i="14"/>
  <c r="F1391" i="14"/>
  <c r="E1391" i="14"/>
  <c r="D1391" i="14"/>
  <c r="C1391" i="14"/>
  <c r="F1390" i="14"/>
  <c r="E1390" i="14"/>
  <c r="D1390" i="14"/>
  <c r="C1390" i="14"/>
  <c r="F1389" i="14"/>
  <c r="E1389" i="14"/>
  <c r="D1389" i="14"/>
  <c r="C1389" i="14"/>
  <c r="F1388" i="14"/>
  <c r="E1388" i="14"/>
  <c r="D1388" i="14"/>
  <c r="C1388" i="14"/>
  <c r="F1387" i="14"/>
  <c r="E1387" i="14"/>
  <c r="D1387" i="14"/>
  <c r="C1387" i="14"/>
  <c r="F1386" i="14"/>
  <c r="E1386" i="14"/>
  <c r="D1386" i="14"/>
  <c r="C1386" i="14"/>
  <c r="F1385" i="14"/>
  <c r="E1385" i="14"/>
  <c r="D1385" i="14"/>
  <c r="C1385" i="14"/>
  <c r="F1384" i="14"/>
  <c r="E1384" i="14"/>
  <c r="D1384" i="14"/>
  <c r="C1384" i="14"/>
  <c r="F1383" i="14"/>
  <c r="E1383" i="14"/>
  <c r="D1383" i="14"/>
  <c r="C1383" i="14"/>
  <c r="F1382" i="14"/>
  <c r="E1382" i="14"/>
  <c r="D1382" i="14"/>
  <c r="C1382" i="14"/>
  <c r="F1381" i="14"/>
  <c r="E1381" i="14"/>
  <c r="D1381" i="14"/>
  <c r="C1381" i="14"/>
  <c r="F1380" i="14"/>
  <c r="E1380" i="14"/>
  <c r="D1380" i="14"/>
  <c r="C1380" i="14"/>
  <c r="F1379" i="14"/>
  <c r="E1379" i="14"/>
  <c r="D1379" i="14"/>
  <c r="C1379" i="14"/>
  <c r="F1378" i="14"/>
  <c r="E1378" i="14"/>
  <c r="D1378" i="14"/>
  <c r="C1378" i="14"/>
  <c r="F1377" i="14"/>
  <c r="E1377" i="14"/>
  <c r="D1377" i="14"/>
  <c r="C1377" i="14"/>
  <c r="F1376" i="14"/>
  <c r="E1376" i="14"/>
  <c r="D1376" i="14"/>
  <c r="C1376" i="14"/>
  <c r="F1375" i="14"/>
  <c r="E1375" i="14"/>
  <c r="D1375" i="14"/>
  <c r="C1375" i="14"/>
  <c r="F1374" i="14"/>
  <c r="E1374" i="14"/>
  <c r="D1374" i="14"/>
  <c r="C1374" i="14"/>
  <c r="F1373" i="14"/>
  <c r="E1373" i="14"/>
  <c r="D1373" i="14"/>
  <c r="C1373" i="14"/>
  <c r="F1372" i="14"/>
  <c r="E1372" i="14"/>
  <c r="D1372" i="14"/>
  <c r="C1372" i="14"/>
  <c r="F1371" i="14"/>
  <c r="E1371" i="14"/>
  <c r="D1371" i="14"/>
  <c r="C1371" i="14"/>
  <c r="F1370" i="14"/>
  <c r="E1370" i="14"/>
  <c r="D1370" i="14"/>
  <c r="C1370" i="14"/>
  <c r="F1369" i="14"/>
  <c r="E1369" i="14"/>
  <c r="D1369" i="14"/>
  <c r="C1369" i="14"/>
  <c r="F1368" i="14"/>
  <c r="E1368" i="14"/>
  <c r="D1368" i="14"/>
  <c r="C1368" i="14"/>
  <c r="F1367" i="14"/>
  <c r="E1367" i="14"/>
  <c r="D1367" i="14"/>
  <c r="C1367" i="14"/>
  <c r="F1366" i="14"/>
  <c r="E1366" i="14"/>
  <c r="D1366" i="14"/>
  <c r="C1366" i="14"/>
  <c r="F1365" i="14"/>
  <c r="E1365" i="14"/>
  <c r="D1365" i="14"/>
  <c r="C1365" i="14"/>
  <c r="F1364" i="14"/>
  <c r="E1364" i="14"/>
  <c r="D1364" i="14"/>
  <c r="C1364" i="14"/>
  <c r="F1363" i="14"/>
  <c r="E1363" i="14"/>
  <c r="D1363" i="14"/>
  <c r="C1363" i="14"/>
  <c r="F1362" i="14"/>
  <c r="E1362" i="14"/>
  <c r="D1362" i="14"/>
  <c r="C1362" i="14"/>
  <c r="F1361" i="14"/>
  <c r="E1361" i="14"/>
  <c r="D1361" i="14"/>
  <c r="C1361" i="14"/>
  <c r="F1360" i="14"/>
  <c r="E1360" i="14"/>
  <c r="D1360" i="14"/>
  <c r="C1360" i="14"/>
  <c r="F1359" i="14"/>
  <c r="E1359" i="14"/>
  <c r="D1359" i="14"/>
  <c r="C1359" i="14"/>
  <c r="F1358" i="14"/>
  <c r="E1358" i="14"/>
  <c r="D1358" i="14"/>
  <c r="C1358" i="14"/>
  <c r="F1357" i="14"/>
  <c r="E1357" i="14"/>
  <c r="D1357" i="14"/>
  <c r="C1357" i="14"/>
  <c r="F1356" i="14"/>
  <c r="E1356" i="14"/>
  <c r="D1356" i="14"/>
  <c r="C1356" i="14"/>
  <c r="F1355" i="14"/>
  <c r="E1355" i="14"/>
  <c r="D1355" i="14"/>
  <c r="C1355" i="14"/>
  <c r="F1354" i="14"/>
  <c r="E1354" i="14"/>
  <c r="D1354" i="14"/>
  <c r="C1354" i="14"/>
  <c r="F1353" i="14"/>
  <c r="E1353" i="14"/>
  <c r="D1353" i="14"/>
  <c r="C1353" i="14"/>
  <c r="F1352" i="14"/>
  <c r="E1352" i="14"/>
  <c r="D1352" i="14"/>
  <c r="C1352" i="14"/>
  <c r="F1351" i="14"/>
  <c r="E1351" i="14"/>
  <c r="D1351" i="14"/>
  <c r="C1351" i="14"/>
  <c r="F1350" i="14"/>
  <c r="E1350" i="14"/>
  <c r="D1350" i="14"/>
  <c r="C1350" i="14"/>
  <c r="F1349" i="14"/>
  <c r="E1349" i="14"/>
  <c r="D1349" i="14"/>
  <c r="C1349" i="14"/>
  <c r="F1348" i="14"/>
  <c r="E1348" i="14"/>
  <c r="D1348" i="14"/>
  <c r="C1348" i="14"/>
  <c r="F1347" i="14"/>
  <c r="E1347" i="14"/>
  <c r="D1347" i="14"/>
  <c r="C1347" i="14"/>
  <c r="F1346" i="14"/>
  <c r="E1346" i="14"/>
  <c r="D1346" i="14"/>
  <c r="C1346" i="14"/>
  <c r="F1345" i="14"/>
  <c r="E1345" i="14"/>
  <c r="D1345" i="14"/>
  <c r="C1345" i="14"/>
  <c r="F1344" i="14"/>
  <c r="E1344" i="14"/>
  <c r="D1344" i="14"/>
  <c r="C1344" i="14"/>
  <c r="F1343" i="14"/>
  <c r="E1343" i="14"/>
  <c r="D1343" i="14"/>
  <c r="C1343" i="14"/>
  <c r="F1342" i="14"/>
  <c r="E1342" i="14"/>
  <c r="D1342" i="14"/>
  <c r="C1342" i="14"/>
  <c r="F1341" i="14"/>
  <c r="E1341" i="14"/>
  <c r="D1341" i="14"/>
  <c r="C1341" i="14"/>
  <c r="F1340" i="14"/>
  <c r="E1340" i="14"/>
  <c r="D1340" i="14"/>
  <c r="C1340" i="14"/>
  <c r="F1339" i="14"/>
  <c r="E1339" i="14"/>
  <c r="D1339" i="14"/>
  <c r="C1339" i="14"/>
  <c r="F1338" i="14"/>
  <c r="E1338" i="14"/>
  <c r="D1338" i="14"/>
  <c r="C1338" i="14"/>
  <c r="F1337" i="14"/>
  <c r="E1337" i="14"/>
  <c r="D1337" i="14"/>
  <c r="C1337" i="14"/>
  <c r="F1336" i="14"/>
  <c r="E1336" i="14"/>
  <c r="D1336" i="14"/>
  <c r="C1336" i="14"/>
  <c r="F1335" i="14"/>
  <c r="E1335" i="14"/>
  <c r="D1335" i="14"/>
  <c r="C1335" i="14"/>
  <c r="F1334" i="14"/>
  <c r="E1334" i="14"/>
  <c r="D1334" i="14"/>
  <c r="C1334" i="14"/>
  <c r="F1333" i="14"/>
  <c r="E1333" i="14"/>
  <c r="D1333" i="14"/>
  <c r="C1333" i="14"/>
  <c r="F1332" i="14"/>
  <c r="E1332" i="14"/>
  <c r="D1332" i="14"/>
  <c r="C1332" i="14"/>
  <c r="F1331" i="14"/>
  <c r="E1331" i="14"/>
  <c r="D1331" i="14"/>
  <c r="C1331" i="14"/>
  <c r="F1330" i="14"/>
  <c r="E1330" i="14"/>
  <c r="D1330" i="14"/>
  <c r="C1330" i="14"/>
  <c r="F1329" i="14"/>
  <c r="E1329" i="14"/>
  <c r="D1329" i="14"/>
  <c r="C1329" i="14"/>
  <c r="F1328" i="14"/>
  <c r="E1328" i="14"/>
  <c r="D1328" i="14"/>
  <c r="C1328" i="14"/>
  <c r="F1327" i="14"/>
  <c r="E1327" i="14"/>
  <c r="D1327" i="14"/>
  <c r="C1327" i="14"/>
  <c r="F1326" i="14"/>
  <c r="E1326" i="14"/>
  <c r="D1326" i="14"/>
  <c r="C1326" i="14"/>
  <c r="F1325" i="14"/>
  <c r="E1325" i="14"/>
  <c r="D1325" i="14"/>
  <c r="C1325" i="14"/>
  <c r="F1324" i="14"/>
  <c r="E1324" i="14"/>
  <c r="D1324" i="14"/>
  <c r="C1324" i="14"/>
  <c r="F1323" i="14"/>
  <c r="E1323" i="14"/>
  <c r="D1323" i="14"/>
  <c r="C1323" i="14"/>
  <c r="F1322" i="14"/>
  <c r="E1322" i="14"/>
  <c r="D1322" i="14"/>
  <c r="C1322" i="14"/>
  <c r="F1321" i="14"/>
  <c r="E1321" i="14"/>
  <c r="D1321" i="14"/>
  <c r="C1321" i="14"/>
  <c r="F1320" i="14"/>
  <c r="E1320" i="14"/>
  <c r="D1320" i="14"/>
  <c r="C1320" i="14"/>
  <c r="F1319" i="14"/>
  <c r="E1319" i="14"/>
  <c r="D1319" i="14"/>
  <c r="C1319" i="14"/>
  <c r="F1318" i="14"/>
  <c r="E1318" i="14"/>
  <c r="D1318" i="14"/>
  <c r="C1318" i="14"/>
  <c r="F1317" i="14"/>
  <c r="E1317" i="14"/>
  <c r="D1317" i="14"/>
  <c r="C1317" i="14"/>
  <c r="F1316" i="14"/>
  <c r="E1316" i="14"/>
  <c r="D1316" i="14"/>
  <c r="C1316" i="14"/>
  <c r="F1315" i="14"/>
  <c r="E1315" i="14"/>
  <c r="D1315" i="14"/>
  <c r="C1315" i="14"/>
  <c r="F1314" i="14"/>
  <c r="E1314" i="14"/>
  <c r="D1314" i="14"/>
  <c r="C1314" i="14"/>
  <c r="F1313" i="14"/>
  <c r="E1313" i="14"/>
  <c r="D1313" i="14"/>
  <c r="C1313" i="14"/>
  <c r="F1312" i="14"/>
  <c r="E1312" i="14"/>
  <c r="D1312" i="14"/>
  <c r="C1312" i="14"/>
  <c r="F1311" i="14"/>
  <c r="E1311" i="14"/>
  <c r="D1311" i="14"/>
  <c r="C1311" i="14"/>
  <c r="F1310" i="14"/>
  <c r="E1310" i="14"/>
  <c r="D1310" i="14"/>
  <c r="C1310" i="14"/>
  <c r="F1309" i="14"/>
  <c r="E1309" i="14"/>
  <c r="D1309" i="14"/>
  <c r="C1309" i="14"/>
  <c r="F1308" i="14"/>
  <c r="E1308" i="14"/>
  <c r="D1308" i="14"/>
  <c r="C1308" i="14"/>
  <c r="F1307" i="14"/>
  <c r="E1307" i="14"/>
  <c r="D1307" i="14"/>
  <c r="C1307" i="14"/>
  <c r="F1306" i="14"/>
  <c r="E1306" i="14"/>
  <c r="D1306" i="14"/>
  <c r="C1306" i="14"/>
  <c r="F1305" i="14"/>
  <c r="E1305" i="14"/>
  <c r="D1305" i="14"/>
  <c r="C1305" i="14"/>
  <c r="F1304" i="14"/>
  <c r="E1304" i="14"/>
  <c r="D1304" i="14"/>
  <c r="C1304" i="14"/>
  <c r="F1303" i="14"/>
  <c r="E1303" i="14"/>
  <c r="D1303" i="14"/>
  <c r="C1303" i="14"/>
  <c r="F1302" i="14"/>
  <c r="E1302" i="14"/>
  <c r="D1302" i="14"/>
  <c r="C1302" i="14"/>
  <c r="F1301" i="14"/>
  <c r="E1301" i="14"/>
  <c r="D1301" i="14"/>
  <c r="C1301" i="14"/>
  <c r="F1300" i="14"/>
  <c r="E1300" i="14"/>
  <c r="D1300" i="14"/>
  <c r="C1300" i="14"/>
  <c r="F1299" i="14"/>
  <c r="E1299" i="14"/>
  <c r="D1299" i="14"/>
  <c r="C1299" i="14"/>
  <c r="F1298" i="14"/>
  <c r="E1298" i="14"/>
  <c r="D1298" i="14"/>
  <c r="C1298" i="14"/>
  <c r="F1297" i="14"/>
  <c r="E1297" i="14"/>
  <c r="D1297" i="14"/>
  <c r="C1297" i="14"/>
  <c r="F1296" i="14"/>
  <c r="E1296" i="14"/>
  <c r="D1296" i="14"/>
  <c r="C1296" i="14"/>
  <c r="F1295" i="14"/>
  <c r="E1295" i="14"/>
  <c r="D1295" i="14"/>
  <c r="C1295" i="14"/>
  <c r="F1294" i="14"/>
  <c r="E1294" i="14"/>
  <c r="D1294" i="14"/>
  <c r="C1294" i="14"/>
  <c r="F1293" i="14"/>
  <c r="E1293" i="14"/>
  <c r="D1293" i="14"/>
  <c r="C1293" i="14"/>
  <c r="F1292" i="14"/>
  <c r="E1292" i="14"/>
  <c r="D1292" i="14"/>
  <c r="C1292" i="14"/>
  <c r="F1291" i="14"/>
  <c r="E1291" i="14"/>
  <c r="D1291" i="14"/>
  <c r="C1291" i="14"/>
  <c r="F1290" i="14"/>
  <c r="E1290" i="14"/>
  <c r="D1290" i="14"/>
  <c r="C1290" i="14"/>
  <c r="F1289" i="14"/>
  <c r="E1289" i="14"/>
  <c r="D1289" i="14"/>
  <c r="C1289" i="14"/>
  <c r="F1288" i="14"/>
  <c r="E1288" i="14"/>
  <c r="D1288" i="14"/>
  <c r="C1288" i="14"/>
  <c r="F1287" i="14"/>
  <c r="E1287" i="14"/>
  <c r="D1287" i="14"/>
  <c r="C1287" i="14"/>
  <c r="F1286" i="14"/>
  <c r="E1286" i="14"/>
  <c r="D1286" i="14"/>
  <c r="C1286" i="14"/>
  <c r="F1285" i="14"/>
  <c r="E1285" i="14"/>
  <c r="D1285" i="14"/>
  <c r="C1285" i="14"/>
  <c r="F1284" i="14"/>
  <c r="E1284" i="14"/>
  <c r="D1284" i="14"/>
  <c r="C1284" i="14"/>
  <c r="F1283" i="14"/>
  <c r="E1283" i="14"/>
  <c r="D1283" i="14"/>
  <c r="C1283" i="14"/>
  <c r="F1282" i="14"/>
  <c r="E1282" i="14"/>
  <c r="D1282" i="14"/>
  <c r="C1282" i="14"/>
  <c r="F1281" i="14"/>
  <c r="E1281" i="14"/>
  <c r="D1281" i="14"/>
  <c r="C1281" i="14"/>
  <c r="F1280" i="14"/>
  <c r="E1280" i="14"/>
  <c r="D1280" i="14"/>
  <c r="C1280" i="14"/>
  <c r="F1279" i="14"/>
  <c r="E1279" i="14"/>
  <c r="D1279" i="14"/>
  <c r="C1279" i="14"/>
  <c r="F1278" i="14"/>
  <c r="E1278" i="14"/>
  <c r="D1278" i="14"/>
  <c r="C1278" i="14"/>
  <c r="F1277" i="14"/>
  <c r="E1277" i="14"/>
  <c r="D1277" i="14"/>
  <c r="C1277" i="14"/>
  <c r="F1276" i="14"/>
  <c r="E1276" i="14"/>
  <c r="D1276" i="14"/>
  <c r="C1276" i="14"/>
  <c r="F1275" i="14"/>
  <c r="E1275" i="14"/>
  <c r="D1275" i="14"/>
  <c r="C1275" i="14"/>
  <c r="F1274" i="14"/>
  <c r="E1274" i="14"/>
  <c r="D1274" i="14"/>
  <c r="C1274" i="14"/>
  <c r="F1273" i="14"/>
  <c r="E1273" i="14"/>
  <c r="D1273" i="14"/>
  <c r="C1273" i="14"/>
  <c r="F1272" i="14"/>
  <c r="E1272" i="14"/>
  <c r="D1272" i="14"/>
  <c r="C1272" i="14"/>
  <c r="F1271" i="14"/>
  <c r="E1271" i="14"/>
  <c r="D1271" i="14"/>
  <c r="C1271" i="14"/>
  <c r="F1270" i="14"/>
  <c r="E1270" i="14"/>
  <c r="D1270" i="14"/>
  <c r="C1270" i="14"/>
  <c r="F1269" i="14"/>
  <c r="E1269" i="14"/>
  <c r="D1269" i="14"/>
  <c r="C1269" i="14"/>
  <c r="F1268" i="14"/>
  <c r="E1268" i="14"/>
  <c r="D1268" i="14"/>
  <c r="C1268" i="14"/>
  <c r="F1267" i="14"/>
  <c r="E1267" i="14"/>
  <c r="D1267" i="14"/>
  <c r="C1267" i="14"/>
  <c r="F1266" i="14"/>
  <c r="E1266" i="14"/>
  <c r="D1266" i="14"/>
  <c r="C1266" i="14"/>
  <c r="F1265" i="14"/>
  <c r="E1265" i="14"/>
  <c r="D1265" i="14"/>
  <c r="C1265" i="14"/>
  <c r="F1264" i="14"/>
  <c r="E1264" i="14"/>
  <c r="D1264" i="14"/>
  <c r="C1264" i="14"/>
  <c r="F1263" i="14"/>
  <c r="E1263" i="14"/>
  <c r="D1263" i="14"/>
  <c r="C1263" i="14"/>
  <c r="F1262" i="14"/>
  <c r="E1262" i="14"/>
  <c r="D1262" i="14"/>
  <c r="C1262" i="14"/>
  <c r="F1261" i="14"/>
  <c r="E1261" i="14"/>
  <c r="D1261" i="14"/>
  <c r="C1261" i="14"/>
  <c r="F1260" i="14"/>
  <c r="E1260" i="14"/>
  <c r="D1260" i="14"/>
  <c r="C1260" i="14"/>
  <c r="F1259" i="14"/>
  <c r="E1259" i="14"/>
  <c r="D1259" i="14"/>
  <c r="C1259" i="14"/>
  <c r="F1258" i="14"/>
  <c r="E1258" i="14"/>
  <c r="D1258" i="14"/>
  <c r="C1258" i="14"/>
  <c r="F1257" i="14"/>
  <c r="E1257" i="14"/>
  <c r="D1257" i="14"/>
  <c r="C1257" i="14"/>
  <c r="F1256" i="14"/>
  <c r="E1256" i="14"/>
  <c r="D1256" i="14"/>
  <c r="C1256" i="14"/>
  <c r="F1255" i="14"/>
  <c r="E1255" i="14"/>
  <c r="D1255" i="14"/>
  <c r="C1255" i="14"/>
  <c r="F1254" i="14"/>
  <c r="E1254" i="14"/>
  <c r="D1254" i="14"/>
  <c r="C1254" i="14"/>
  <c r="F1253" i="14"/>
  <c r="E1253" i="14"/>
  <c r="D1253" i="14"/>
  <c r="C1253" i="14"/>
  <c r="F1252" i="14"/>
  <c r="E1252" i="14"/>
  <c r="D1252" i="14"/>
  <c r="C1252" i="14"/>
  <c r="F1251" i="14"/>
  <c r="E1251" i="14"/>
  <c r="D1251" i="14"/>
  <c r="C1251" i="14"/>
  <c r="F1250" i="14"/>
  <c r="E1250" i="14"/>
  <c r="D1250" i="14"/>
  <c r="C1250" i="14"/>
  <c r="F1249" i="14"/>
  <c r="E1249" i="14"/>
  <c r="D1249" i="14"/>
  <c r="C1249" i="14"/>
  <c r="F1248" i="14"/>
  <c r="E1248" i="14"/>
  <c r="D1248" i="14"/>
  <c r="C1248" i="14"/>
  <c r="F1247" i="14"/>
  <c r="E1247" i="14"/>
  <c r="D1247" i="14"/>
  <c r="C1247" i="14"/>
  <c r="F1246" i="14"/>
  <c r="E1246" i="14"/>
  <c r="D1246" i="14"/>
  <c r="C1246" i="14"/>
  <c r="F1245" i="14"/>
  <c r="E1245" i="14"/>
  <c r="D1245" i="14"/>
  <c r="C1245" i="14"/>
  <c r="F1244" i="14"/>
  <c r="E1244" i="14"/>
  <c r="D1244" i="14"/>
  <c r="C1244" i="14"/>
  <c r="F1243" i="14"/>
  <c r="E1243" i="14"/>
  <c r="D1243" i="14"/>
  <c r="C1243" i="14"/>
  <c r="F1242" i="14"/>
  <c r="E1242" i="14"/>
  <c r="D1242" i="14"/>
  <c r="C1242" i="14"/>
  <c r="F1241" i="14"/>
  <c r="E1241" i="14"/>
  <c r="D1241" i="14"/>
  <c r="C1241" i="14"/>
  <c r="F1240" i="14"/>
  <c r="E1240" i="14"/>
  <c r="D1240" i="14"/>
  <c r="C1240" i="14"/>
  <c r="F1239" i="14"/>
  <c r="E1239" i="14"/>
  <c r="D1239" i="14"/>
  <c r="C1239" i="14"/>
  <c r="F1238" i="14"/>
  <c r="E1238" i="14"/>
  <c r="D1238" i="14"/>
  <c r="C1238" i="14"/>
  <c r="F1237" i="14"/>
  <c r="E1237" i="14"/>
  <c r="D1237" i="14"/>
  <c r="C1237" i="14"/>
  <c r="F1236" i="14"/>
  <c r="E1236" i="14"/>
  <c r="D1236" i="14"/>
  <c r="C1236" i="14"/>
  <c r="F1235" i="14"/>
  <c r="E1235" i="14"/>
  <c r="D1235" i="14"/>
  <c r="C1235" i="14"/>
  <c r="F1234" i="14"/>
  <c r="E1234" i="14"/>
  <c r="D1234" i="14"/>
  <c r="C1234" i="14"/>
  <c r="F1233" i="14"/>
  <c r="E1233" i="14"/>
  <c r="D1233" i="14"/>
  <c r="C1233" i="14"/>
  <c r="F1232" i="14"/>
  <c r="E1232" i="14"/>
  <c r="D1232" i="14"/>
  <c r="C1232" i="14"/>
  <c r="F1231" i="14"/>
  <c r="E1231" i="14"/>
  <c r="D1231" i="14"/>
  <c r="C1231" i="14"/>
  <c r="F1230" i="14"/>
  <c r="E1230" i="14"/>
  <c r="D1230" i="14"/>
  <c r="C1230" i="14"/>
  <c r="F1229" i="14"/>
  <c r="E1229" i="14"/>
  <c r="D1229" i="14"/>
  <c r="C1229" i="14"/>
  <c r="F1228" i="14"/>
  <c r="E1228" i="14"/>
  <c r="D1228" i="14"/>
  <c r="C1228" i="14"/>
  <c r="F1227" i="14"/>
  <c r="E1227" i="14"/>
  <c r="D1227" i="14"/>
  <c r="C1227" i="14"/>
  <c r="F1226" i="14"/>
  <c r="E1226" i="14"/>
  <c r="D1226" i="14"/>
  <c r="C1226" i="14"/>
  <c r="F1225" i="14"/>
  <c r="E1225" i="14"/>
  <c r="D1225" i="14"/>
  <c r="C1225" i="14"/>
  <c r="F1224" i="14"/>
  <c r="E1224" i="14"/>
  <c r="D1224" i="14"/>
  <c r="C1224" i="14"/>
  <c r="F1223" i="14"/>
  <c r="E1223" i="14"/>
  <c r="D1223" i="14"/>
  <c r="C1223" i="14"/>
  <c r="F1222" i="14"/>
  <c r="E1222" i="14"/>
  <c r="D1222" i="14"/>
  <c r="C1222" i="14"/>
  <c r="F1221" i="14"/>
  <c r="E1221" i="14"/>
  <c r="D1221" i="14"/>
  <c r="C1221" i="14"/>
  <c r="F1220" i="14"/>
  <c r="E1220" i="14"/>
  <c r="D1220" i="14"/>
  <c r="C1220" i="14"/>
  <c r="F1219" i="14"/>
  <c r="E1219" i="14"/>
  <c r="D1219" i="14"/>
  <c r="C1219" i="14"/>
  <c r="F1218" i="14"/>
  <c r="E1218" i="14"/>
  <c r="D1218" i="14"/>
  <c r="C1218" i="14"/>
  <c r="F1217" i="14"/>
  <c r="E1217" i="14"/>
  <c r="D1217" i="14"/>
  <c r="C1217" i="14"/>
  <c r="F1216" i="14"/>
  <c r="E1216" i="14"/>
  <c r="D1216" i="14"/>
  <c r="C1216" i="14"/>
  <c r="F1215" i="14"/>
  <c r="E1215" i="14"/>
  <c r="D1215" i="14"/>
  <c r="C1215" i="14"/>
  <c r="F1214" i="14"/>
  <c r="E1214" i="14"/>
  <c r="D1214" i="14"/>
  <c r="C1214" i="14"/>
  <c r="F1213" i="14"/>
  <c r="E1213" i="14"/>
  <c r="D1213" i="14"/>
  <c r="C1213" i="14"/>
  <c r="F1212" i="14"/>
  <c r="E1212" i="14"/>
  <c r="D1212" i="14"/>
  <c r="C1212" i="14"/>
  <c r="F1211" i="14"/>
  <c r="E1211" i="14"/>
  <c r="D1211" i="14"/>
  <c r="C1211" i="14"/>
  <c r="F1210" i="14"/>
  <c r="E1210" i="14"/>
  <c r="D1210" i="14"/>
  <c r="C1210" i="14"/>
  <c r="F1209" i="14"/>
  <c r="E1209" i="14"/>
  <c r="D1209" i="14"/>
  <c r="C1209" i="14"/>
  <c r="F1208" i="14"/>
  <c r="E1208" i="14"/>
  <c r="D1208" i="14"/>
  <c r="C1208" i="14"/>
  <c r="F1207" i="14"/>
  <c r="E1207" i="14"/>
  <c r="D1207" i="14"/>
  <c r="C1207" i="14"/>
  <c r="F1206" i="14"/>
  <c r="E1206" i="14"/>
  <c r="D1206" i="14"/>
  <c r="C1206" i="14"/>
  <c r="F1205" i="14"/>
  <c r="E1205" i="14"/>
  <c r="D1205" i="14"/>
  <c r="C1205" i="14"/>
  <c r="F1204" i="14"/>
  <c r="E1204" i="14"/>
  <c r="D1204" i="14"/>
  <c r="C1204" i="14"/>
  <c r="F1203" i="14"/>
  <c r="E1203" i="14"/>
  <c r="D1203" i="14"/>
  <c r="C1203" i="14"/>
  <c r="F1202" i="14"/>
  <c r="E1202" i="14"/>
  <c r="D1202" i="14"/>
  <c r="C1202" i="14"/>
  <c r="F1201" i="14"/>
  <c r="E1201" i="14"/>
  <c r="D1201" i="14"/>
  <c r="C1201" i="14"/>
  <c r="F1200" i="14"/>
  <c r="E1200" i="14"/>
  <c r="D1200" i="14"/>
  <c r="C1200" i="14"/>
  <c r="F1199" i="14"/>
  <c r="E1199" i="14"/>
  <c r="D1199" i="14"/>
  <c r="C1199" i="14"/>
  <c r="F1198" i="14"/>
  <c r="E1198" i="14"/>
  <c r="D1198" i="14"/>
  <c r="C1198" i="14"/>
  <c r="F1197" i="14"/>
  <c r="E1197" i="14"/>
  <c r="D1197" i="14"/>
  <c r="C1197" i="14"/>
  <c r="F1196" i="14"/>
  <c r="E1196" i="14"/>
  <c r="D1196" i="14"/>
  <c r="C1196" i="14"/>
  <c r="F1195" i="14"/>
  <c r="E1195" i="14"/>
  <c r="D1195" i="14"/>
  <c r="C1195" i="14"/>
  <c r="F1194" i="14"/>
  <c r="E1194" i="14"/>
  <c r="D1194" i="14"/>
  <c r="C1194" i="14"/>
  <c r="F1193" i="14"/>
  <c r="E1193" i="14"/>
  <c r="D1193" i="14"/>
  <c r="C1193" i="14"/>
  <c r="F1192" i="14"/>
  <c r="E1192" i="14"/>
  <c r="D1192" i="14"/>
  <c r="C1192" i="14"/>
  <c r="F1191" i="14"/>
  <c r="E1191" i="14"/>
  <c r="D1191" i="14"/>
  <c r="C1191" i="14"/>
  <c r="F1190" i="14"/>
  <c r="E1190" i="14"/>
  <c r="D1190" i="14"/>
  <c r="C1190" i="14"/>
  <c r="F1189" i="14"/>
  <c r="E1189" i="14"/>
  <c r="D1189" i="14"/>
  <c r="C1189" i="14"/>
  <c r="F1188" i="14"/>
  <c r="E1188" i="14"/>
  <c r="D1188" i="14"/>
  <c r="C1188" i="14"/>
  <c r="F1187" i="14"/>
  <c r="E1187" i="14"/>
  <c r="D1187" i="14"/>
  <c r="C1187" i="14"/>
  <c r="F1186" i="14"/>
  <c r="E1186" i="14"/>
  <c r="D1186" i="14"/>
  <c r="C1186" i="14"/>
  <c r="F1185" i="14"/>
  <c r="E1185" i="14"/>
  <c r="D1185" i="14"/>
  <c r="C1185" i="14"/>
  <c r="F1184" i="14"/>
  <c r="E1184" i="14"/>
  <c r="D1184" i="14"/>
  <c r="C1184" i="14"/>
  <c r="F1183" i="14"/>
  <c r="E1183" i="14"/>
  <c r="D1183" i="14"/>
  <c r="C1183" i="14"/>
  <c r="F1182" i="14"/>
  <c r="E1182" i="14"/>
  <c r="D1182" i="14"/>
  <c r="C1182" i="14"/>
  <c r="F1181" i="14"/>
  <c r="E1181" i="14"/>
  <c r="D1181" i="14"/>
  <c r="C1181" i="14"/>
  <c r="F1180" i="14"/>
  <c r="E1180" i="14"/>
  <c r="D1180" i="14"/>
  <c r="C1180" i="14"/>
  <c r="F1179" i="14"/>
  <c r="E1179" i="14"/>
  <c r="D1179" i="14"/>
  <c r="C1179" i="14"/>
  <c r="F1178" i="14"/>
  <c r="E1178" i="14"/>
  <c r="D1178" i="14"/>
  <c r="C1178" i="14"/>
  <c r="F1177" i="14"/>
  <c r="E1177" i="14"/>
  <c r="D1177" i="14"/>
  <c r="C1177" i="14"/>
  <c r="F1176" i="14"/>
  <c r="E1176" i="14"/>
  <c r="D1176" i="14"/>
  <c r="C1176" i="14"/>
  <c r="F1175" i="14"/>
  <c r="E1175" i="14"/>
  <c r="D1175" i="14"/>
  <c r="C1175" i="14"/>
  <c r="F1174" i="14"/>
  <c r="E1174" i="14"/>
  <c r="D1174" i="14"/>
  <c r="C1174" i="14"/>
  <c r="F1173" i="14"/>
  <c r="E1173" i="14"/>
  <c r="D1173" i="14"/>
  <c r="C1173" i="14"/>
  <c r="F1172" i="14"/>
  <c r="E1172" i="14"/>
  <c r="D1172" i="14"/>
  <c r="C1172" i="14"/>
  <c r="F1171" i="14"/>
  <c r="E1171" i="14"/>
  <c r="D1171" i="14"/>
  <c r="C1171" i="14"/>
  <c r="F1170" i="14"/>
  <c r="E1170" i="14"/>
  <c r="D1170" i="14"/>
  <c r="C1170" i="14"/>
  <c r="F1169" i="14"/>
  <c r="E1169" i="14"/>
  <c r="D1169" i="14"/>
  <c r="C1169" i="14"/>
  <c r="F1168" i="14"/>
  <c r="E1168" i="14"/>
  <c r="D1168" i="14"/>
  <c r="C1168" i="14"/>
  <c r="F1167" i="14"/>
  <c r="E1167" i="14"/>
  <c r="D1167" i="14"/>
  <c r="C1167" i="14"/>
  <c r="F1166" i="14"/>
  <c r="E1166" i="14"/>
  <c r="D1166" i="14"/>
  <c r="C1166" i="14"/>
  <c r="F1165" i="14"/>
  <c r="E1165" i="14"/>
  <c r="D1165" i="14"/>
  <c r="C1165" i="14"/>
  <c r="F1164" i="14"/>
  <c r="E1164" i="14"/>
  <c r="D1164" i="14"/>
  <c r="C1164" i="14"/>
  <c r="F1163" i="14"/>
  <c r="E1163" i="14"/>
  <c r="D1163" i="14"/>
  <c r="C1163" i="14"/>
  <c r="F1162" i="14"/>
  <c r="E1162" i="14"/>
  <c r="D1162" i="14"/>
  <c r="C1162" i="14"/>
  <c r="F1161" i="14"/>
  <c r="E1161" i="14"/>
  <c r="D1161" i="14"/>
  <c r="C1161" i="14"/>
  <c r="F1160" i="14"/>
  <c r="E1160" i="14"/>
  <c r="D1160" i="14"/>
  <c r="C1160" i="14"/>
  <c r="F1159" i="14"/>
  <c r="E1159" i="14"/>
  <c r="D1159" i="14"/>
  <c r="C1159" i="14"/>
  <c r="F1158" i="14"/>
  <c r="E1158" i="14"/>
  <c r="D1158" i="14"/>
  <c r="C1158" i="14"/>
  <c r="F1157" i="14"/>
  <c r="E1157" i="14"/>
  <c r="D1157" i="14"/>
  <c r="C1157" i="14"/>
  <c r="F1156" i="14"/>
  <c r="E1156" i="14"/>
  <c r="D1156" i="14"/>
  <c r="C1156" i="14"/>
  <c r="F1155" i="14"/>
  <c r="E1155" i="14"/>
  <c r="D1155" i="14"/>
  <c r="C1155" i="14"/>
  <c r="F1154" i="14"/>
  <c r="E1154" i="14"/>
  <c r="D1154" i="14"/>
  <c r="C1154" i="14"/>
  <c r="F1153" i="14"/>
  <c r="E1153" i="14"/>
  <c r="D1153" i="14"/>
  <c r="C1153" i="14"/>
  <c r="F1152" i="14"/>
  <c r="E1152" i="14"/>
  <c r="D1152" i="14"/>
  <c r="C1152" i="14"/>
  <c r="F1151" i="14"/>
  <c r="E1151" i="14"/>
  <c r="D1151" i="14"/>
  <c r="C1151" i="14"/>
  <c r="F1150" i="14"/>
  <c r="E1150" i="14"/>
  <c r="D1150" i="14"/>
  <c r="C1150" i="14"/>
  <c r="F1149" i="14"/>
  <c r="E1149" i="14"/>
  <c r="D1149" i="14"/>
  <c r="C1149" i="14"/>
  <c r="F1148" i="14"/>
  <c r="E1148" i="14"/>
  <c r="D1148" i="14"/>
  <c r="C1148" i="14"/>
  <c r="F1147" i="14"/>
  <c r="E1147" i="14"/>
  <c r="D1147" i="14"/>
  <c r="C1147" i="14"/>
  <c r="F1146" i="14"/>
  <c r="E1146" i="14"/>
  <c r="D1146" i="14"/>
  <c r="C1146" i="14"/>
  <c r="F1145" i="14"/>
  <c r="E1145" i="14"/>
  <c r="D1145" i="14"/>
  <c r="C1145" i="14"/>
  <c r="F1144" i="14"/>
  <c r="E1144" i="14"/>
  <c r="D1144" i="14"/>
  <c r="C1144" i="14"/>
  <c r="F1143" i="14"/>
  <c r="E1143" i="14"/>
  <c r="D1143" i="14"/>
  <c r="C1143" i="14"/>
  <c r="F1142" i="14"/>
  <c r="E1142" i="14"/>
  <c r="D1142" i="14"/>
  <c r="C1142" i="14"/>
  <c r="F1141" i="14"/>
  <c r="E1141" i="14"/>
  <c r="D1141" i="14"/>
  <c r="C1141" i="14"/>
  <c r="F1140" i="14"/>
  <c r="E1140" i="14"/>
  <c r="D1140" i="14"/>
  <c r="C1140" i="14"/>
  <c r="F1139" i="14"/>
  <c r="E1139" i="14"/>
  <c r="D1139" i="14"/>
  <c r="C1139" i="14"/>
  <c r="F1138" i="14"/>
  <c r="E1138" i="14"/>
  <c r="D1138" i="14"/>
  <c r="C1138" i="14"/>
  <c r="F1137" i="14"/>
  <c r="E1137" i="14"/>
  <c r="D1137" i="14"/>
  <c r="C1137" i="14"/>
  <c r="F1136" i="14"/>
  <c r="E1136" i="14"/>
  <c r="D1136" i="14"/>
  <c r="C1136" i="14"/>
  <c r="F1135" i="14"/>
  <c r="E1135" i="14"/>
  <c r="D1135" i="14"/>
  <c r="C1135" i="14"/>
  <c r="F1134" i="14"/>
  <c r="E1134" i="14"/>
  <c r="D1134" i="14"/>
  <c r="C1134" i="14"/>
  <c r="F1133" i="14"/>
  <c r="E1133" i="14"/>
  <c r="D1133" i="14"/>
  <c r="C1133" i="14"/>
  <c r="F1132" i="14"/>
  <c r="E1132" i="14"/>
  <c r="D1132" i="14"/>
  <c r="C1132" i="14"/>
  <c r="F1131" i="14"/>
  <c r="E1131" i="14"/>
  <c r="D1131" i="14"/>
  <c r="C1131" i="14"/>
  <c r="F1130" i="14"/>
  <c r="E1130" i="14"/>
  <c r="D1130" i="14"/>
  <c r="C1130" i="14"/>
  <c r="F1129" i="14"/>
  <c r="E1129" i="14"/>
  <c r="D1129" i="14"/>
  <c r="C1129" i="14"/>
  <c r="F1128" i="14"/>
  <c r="E1128" i="14"/>
  <c r="D1128" i="14"/>
  <c r="C1128" i="14"/>
  <c r="F1127" i="14"/>
  <c r="E1127" i="14"/>
  <c r="D1127" i="14"/>
  <c r="C1127" i="14"/>
  <c r="F1126" i="14"/>
  <c r="E1126" i="14"/>
  <c r="D1126" i="14"/>
  <c r="C1126" i="14"/>
  <c r="F1125" i="14"/>
  <c r="E1125" i="14"/>
  <c r="D1125" i="14"/>
  <c r="C1125" i="14"/>
  <c r="F1124" i="14"/>
  <c r="E1124" i="14"/>
  <c r="D1124" i="14"/>
  <c r="C1124" i="14"/>
  <c r="F1123" i="14"/>
  <c r="E1123" i="14"/>
  <c r="D1123" i="14"/>
  <c r="C1123" i="14"/>
  <c r="F1122" i="14"/>
  <c r="E1122" i="14"/>
  <c r="D1122" i="14"/>
  <c r="C1122" i="14"/>
  <c r="F1121" i="14"/>
  <c r="E1121" i="14"/>
  <c r="D1121" i="14"/>
  <c r="C1121" i="14"/>
  <c r="F1120" i="14"/>
  <c r="E1120" i="14"/>
  <c r="D1120" i="14"/>
  <c r="C1120" i="14"/>
  <c r="F1119" i="14"/>
  <c r="E1119" i="14"/>
  <c r="D1119" i="14"/>
  <c r="C1119" i="14"/>
  <c r="F1118" i="14"/>
  <c r="E1118" i="14"/>
  <c r="D1118" i="14"/>
  <c r="C1118" i="14"/>
  <c r="F1117" i="14"/>
  <c r="E1117" i="14"/>
  <c r="D1117" i="14"/>
  <c r="C1117" i="14"/>
  <c r="F1116" i="14"/>
  <c r="E1116" i="14"/>
  <c r="D1116" i="14"/>
  <c r="C1116" i="14"/>
  <c r="F1115" i="14"/>
  <c r="E1115" i="14"/>
  <c r="D1115" i="14"/>
  <c r="C1115" i="14"/>
  <c r="F1114" i="14"/>
  <c r="E1114" i="14"/>
  <c r="D1114" i="14"/>
  <c r="C1114" i="14"/>
  <c r="F1113" i="14"/>
  <c r="E1113" i="14"/>
  <c r="D1113" i="14"/>
  <c r="C1113" i="14"/>
  <c r="F1112" i="14"/>
  <c r="E1112" i="14"/>
  <c r="D1112" i="14"/>
  <c r="C1112" i="14"/>
  <c r="F1111" i="14"/>
  <c r="E1111" i="14"/>
  <c r="D1111" i="14"/>
  <c r="C1111" i="14"/>
  <c r="F1110" i="14"/>
  <c r="E1110" i="14"/>
  <c r="D1110" i="14"/>
  <c r="C1110" i="14"/>
  <c r="F1109" i="14"/>
  <c r="E1109" i="14"/>
  <c r="D1109" i="14"/>
  <c r="C1109" i="14"/>
  <c r="F1108" i="14"/>
  <c r="E1108" i="14"/>
  <c r="D1108" i="14"/>
  <c r="C1108" i="14"/>
  <c r="F1107" i="14"/>
  <c r="E1107" i="14"/>
  <c r="D1107" i="14"/>
  <c r="C1107" i="14"/>
  <c r="F1106" i="14"/>
  <c r="E1106" i="14"/>
  <c r="D1106" i="14"/>
  <c r="C1106" i="14"/>
  <c r="F1105" i="14"/>
  <c r="E1105" i="14"/>
  <c r="D1105" i="14"/>
  <c r="C1105" i="14"/>
  <c r="F1104" i="14"/>
  <c r="E1104" i="14"/>
  <c r="D1104" i="14"/>
  <c r="C1104" i="14"/>
  <c r="F1103" i="14"/>
  <c r="E1103" i="14"/>
  <c r="D1103" i="14"/>
  <c r="C1103" i="14"/>
  <c r="F1102" i="14"/>
  <c r="E1102" i="14"/>
  <c r="D1102" i="14"/>
  <c r="C1102" i="14"/>
  <c r="F1101" i="14"/>
  <c r="E1101" i="14"/>
  <c r="D1101" i="14"/>
  <c r="C1101" i="14"/>
  <c r="F1100" i="14"/>
  <c r="E1100" i="14"/>
  <c r="D1100" i="14"/>
  <c r="C1100" i="14"/>
  <c r="F1099" i="14"/>
  <c r="E1099" i="14"/>
  <c r="D1099" i="14"/>
  <c r="C1099" i="14"/>
  <c r="F1098" i="14"/>
  <c r="E1098" i="14"/>
  <c r="D1098" i="14"/>
  <c r="C1098" i="14"/>
  <c r="F1097" i="14"/>
  <c r="E1097" i="14"/>
  <c r="D1097" i="14"/>
  <c r="C1097" i="14"/>
  <c r="F1096" i="14"/>
  <c r="E1096" i="14"/>
  <c r="D1096" i="14"/>
  <c r="C1096" i="14"/>
  <c r="F1095" i="14"/>
  <c r="E1095" i="14"/>
  <c r="D1095" i="14"/>
  <c r="C1095" i="14"/>
  <c r="F1094" i="14"/>
  <c r="E1094" i="14"/>
  <c r="D1094" i="14"/>
  <c r="C1094" i="14"/>
  <c r="F1093" i="14"/>
  <c r="E1093" i="14"/>
  <c r="D1093" i="14"/>
  <c r="C1093" i="14"/>
  <c r="F1092" i="14"/>
  <c r="E1092" i="14"/>
  <c r="D1092" i="14"/>
  <c r="C1092" i="14"/>
  <c r="F1091" i="14"/>
  <c r="E1091" i="14"/>
  <c r="D1091" i="14"/>
  <c r="C1091" i="14"/>
  <c r="F1090" i="14"/>
  <c r="E1090" i="14"/>
  <c r="D1090" i="14"/>
  <c r="C1090" i="14"/>
  <c r="F1089" i="14"/>
  <c r="E1089" i="14"/>
  <c r="D1089" i="14"/>
  <c r="C1089" i="14"/>
  <c r="F1088" i="14"/>
  <c r="E1088" i="14"/>
  <c r="D1088" i="14"/>
  <c r="C1088" i="14"/>
  <c r="F1087" i="14"/>
  <c r="E1087" i="14"/>
  <c r="D1087" i="14"/>
  <c r="C1087" i="14"/>
  <c r="F1086" i="14"/>
  <c r="E1086" i="14"/>
  <c r="D1086" i="14"/>
  <c r="C1086" i="14"/>
  <c r="F1085" i="14"/>
  <c r="E1085" i="14"/>
  <c r="D1085" i="14"/>
  <c r="C1085" i="14"/>
  <c r="F1084" i="14"/>
  <c r="E1084" i="14"/>
  <c r="D1084" i="14"/>
  <c r="C1084" i="14"/>
  <c r="F1083" i="14"/>
  <c r="E1083" i="14"/>
  <c r="D1083" i="14"/>
  <c r="C1083" i="14"/>
  <c r="F1082" i="14"/>
  <c r="E1082" i="14"/>
  <c r="D1082" i="14"/>
  <c r="C1082" i="14"/>
  <c r="F1081" i="14"/>
  <c r="E1081" i="14"/>
  <c r="D1081" i="14"/>
  <c r="C1081" i="14"/>
  <c r="F1080" i="14"/>
  <c r="E1080" i="14"/>
  <c r="D1080" i="14"/>
  <c r="C1080" i="14"/>
  <c r="F1079" i="14"/>
  <c r="E1079" i="14"/>
  <c r="D1079" i="14"/>
  <c r="C1079" i="14"/>
  <c r="F1078" i="14"/>
  <c r="E1078" i="14"/>
  <c r="D1078" i="14"/>
  <c r="C1078" i="14"/>
  <c r="F1077" i="14"/>
  <c r="E1077" i="14"/>
  <c r="D1077" i="14"/>
  <c r="C1077" i="14"/>
  <c r="F1076" i="14"/>
  <c r="E1076" i="14"/>
  <c r="D1076" i="14"/>
  <c r="C1076" i="14"/>
  <c r="F1075" i="14"/>
  <c r="E1075" i="14"/>
  <c r="D1075" i="14"/>
  <c r="C1075" i="14"/>
  <c r="F1074" i="14"/>
  <c r="E1074" i="14"/>
  <c r="D1074" i="14"/>
  <c r="C1074" i="14"/>
  <c r="F1073" i="14"/>
  <c r="E1073" i="14"/>
  <c r="D1073" i="14"/>
  <c r="C1073" i="14"/>
  <c r="F1072" i="14"/>
  <c r="E1072" i="14"/>
  <c r="D1072" i="14"/>
  <c r="C1072" i="14"/>
  <c r="F1071" i="14"/>
  <c r="E1071" i="14"/>
  <c r="D1071" i="14"/>
  <c r="C1071" i="14"/>
  <c r="F1070" i="14"/>
  <c r="E1070" i="14"/>
  <c r="D1070" i="14"/>
  <c r="C1070" i="14"/>
  <c r="F1069" i="14"/>
  <c r="E1069" i="14"/>
  <c r="D1069" i="14"/>
  <c r="C1069" i="14"/>
  <c r="F1068" i="14"/>
  <c r="E1068" i="14"/>
  <c r="D1068" i="14"/>
  <c r="C1068" i="14"/>
  <c r="F1067" i="14"/>
  <c r="E1067" i="14"/>
  <c r="D1067" i="14"/>
  <c r="C1067" i="14"/>
  <c r="F1066" i="14"/>
  <c r="E1066" i="14"/>
  <c r="D1066" i="14"/>
  <c r="C1066" i="14"/>
  <c r="F1065" i="14"/>
  <c r="E1065" i="14"/>
  <c r="D1065" i="14"/>
  <c r="C1065" i="14"/>
  <c r="F1064" i="14"/>
  <c r="E1064" i="14"/>
  <c r="D1064" i="14"/>
  <c r="C1064" i="14"/>
  <c r="F1063" i="14"/>
  <c r="E1063" i="14"/>
  <c r="D1063" i="14"/>
  <c r="C1063" i="14"/>
  <c r="F1062" i="14"/>
  <c r="E1062" i="14"/>
  <c r="D1062" i="14"/>
  <c r="C1062" i="14"/>
  <c r="F1061" i="14"/>
  <c r="E1061" i="14"/>
  <c r="D1061" i="14"/>
  <c r="C1061" i="14"/>
  <c r="F1060" i="14"/>
  <c r="E1060" i="14"/>
  <c r="D1060" i="14"/>
  <c r="C1060" i="14"/>
  <c r="F1059" i="14"/>
  <c r="E1059" i="14"/>
  <c r="D1059" i="14"/>
  <c r="C1059" i="14"/>
  <c r="F1058" i="14"/>
  <c r="E1058" i="14"/>
  <c r="D1058" i="14"/>
  <c r="C1058" i="14"/>
  <c r="F1057" i="14"/>
  <c r="E1057" i="14"/>
  <c r="D1057" i="14"/>
  <c r="C1057" i="14"/>
  <c r="F1056" i="14"/>
  <c r="E1056" i="14"/>
  <c r="D1056" i="14"/>
  <c r="C1056" i="14"/>
  <c r="F1055" i="14"/>
  <c r="E1055" i="14"/>
  <c r="D1055" i="14"/>
  <c r="C1055" i="14"/>
  <c r="F1054" i="14"/>
  <c r="E1054" i="14"/>
  <c r="D1054" i="14"/>
  <c r="C1054" i="14"/>
  <c r="F1053" i="14"/>
  <c r="E1053" i="14"/>
  <c r="D1053" i="14"/>
  <c r="C1053" i="14"/>
  <c r="F1052" i="14"/>
  <c r="E1052" i="14"/>
  <c r="D1052" i="14"/>
  <c r="C1052" i="14"/>
  <c r="F1051" i="14"/>
  <c r="E1051" i="14"/>
  <c r="D1051" i="14"/>
  <c r="C1051" i="14"/>
  <c r="F1050" i="14"/>
  <c r="E1050" i="14"/>
  <c r="D1050" i="14"/>
  <c r="C1050" i="14"/>
  <c r="F1049" i="14"/>
  <c r="E1049" i="14"/>
  <c r="D1049" i="14"/>
  <c r="C1049" i="14"/>
  <c r="F1048" i="14"/>
  <c r="E1048" i="14"/>
  <c r="D1048" i="14"/>
  <c r="C1048" i="14"/>
  <c r="F1047" i="14"/>
  <c r="E1047" i="14"/>
  <c r="D1047" i="14"/>
  <c r="C1047" i="14"/>
  <c r="F1046" i="14"/>
  <c r="E1046" i="14"/>
  <c r="D1046" i="14"/>
  <c r="C1046" i="14"/>
  <c r="F1045" i="14"/>
  <c r="E1045" i="14"/>
  <c r="D1045" i="14"/>
  <c r="C1045" i="14"/>
  <c r="F1044" i="14"/>
  <c r="E1044" i="14"/>
  <c r="D1044" i="14"/>
  <c r="C1044" i="14"/>
  <c r="F1043" i="14"/>
  <c r="E1043" i="14"/>
  <c r="D1043" i="14"/>
  <c r="C1043" i="14"/>
  <c r="F1042" i="14"/>
  <c r="E1042" i="14"/>
  <c r="D1042" i="14"/>
  <c r="C1042" i="14"/>
  <c r="F1041" i="14"/>
  <c r="E1041" i="14"/>
  <c r="D1041" i="14"/>
  <c r="C1041" i="14"/>
  <c r="F1040" i="14"/>
  <c r="E1040" i="14"/>
  <c r="D1040" i="14"/>
  <c r="C1040" i="14"/>
  <c r="F1039" i="14"/>
  <c r="E1039" i="14"/>
  <c r="D1039" i="14"/>
  <c r="C1039" i="14"/>
  <c r="F1038" i="14"/>
  <c r="E1038" i="14"/>
  <c r="D1038" i="14"/>
  <c r="C1038" i="14"/>
  <c r="F1037" i="14"/>
  <c r="E1037" i="14"/>
  <c r="D1037" i="14"/>
  <c r="C1037" i="14"/>
  <c r="F1036" i="14"/>
  <c r="E1036" i="14"/>
  <c r="D1036" i="14"/>
  <c r="C1036" i="14"/>
  <c r="F1035" i="14"/>
  <c r="E1035" i="14"/>
  <c r="D1035" i="14"/>
  <c r="C1035" i="14"/>
  <c r="F1034" i="14"/>
  <c r="E1034" i="14"/>
  <c r="D1034" i="14"/>
  <c r="C1034" i="14"/>
  <c r="F1033" i="14"/>
  <c r="E1033" i="14"/>
  <c r="D1033" i="14"/>
  <c r="C1033" i="14"/>
  <c r="F1032" i="14"/>
  <c r="E1032" i="14"/>
  <c r="D1032" i="14"/>
  <c r="C1032" i="14"/>
  <c r="F1031" i="14"/>
  <c r="E1031" i="14"/>
  <c r="D1031" i="14"/>
  <c r="C1031" i="14"/>
  <c r="F1030" i="14"/>
  <c r="E1030" i="14"/>
  <c r="D1030" i="14"/>
  <c r="C1030" i="14"/>
  <c r="F1029" i="14"/>
  <c r="E1029" i="14"/>
  <c r="D1029" i="14"/>
  <c r="C1029" i="14"/>
  <c r="F1028" i="14"/>
  <c r="E1028" i="14"/>
  <c r="D1028" i="14"/>
  <c r="C1028" i="14"/>
  <c r="F1027" i="14"/>
  <c r="E1027" i="14"/>
  <c r="D1027" i="14"/>
  <c r="C1027" i="14"/>
  <c r="F1026" i="14"/>
  <c r="E1026" i="14"/>
  <c r="D1026" i="14"/>
  <c r="C1026" i="14"/>
  <c r="F1025" i="14"/>
  <c r="E1025" i="14"/>
  <c r="D1025" i="14"/>
  <c r="C1025" i="14"/>
  <c r="F1024" i="14"/>
  <c r="E1024" i="14"/>
  <c r="D1024" i="14"/>
  <c r="C1024" i="14"/>
  <c r="F1023" i="14"/>
  <c r="E1023" i="14"/>
  <c r="D1023" i="14"/>
  <c r="C1023" i="14"/>
  <c r="F1022" i="14"/>
  <c r="E1022" i="14"/>
  <c r="D1022" i="14"/>
  <c r="C1022" i="14"/>
  <c r="F1021" i="14"/>
  <c r="E1021" i="14"/>
  <c r="D1021" i="14"/>
  <c r="C1021" i="14"/>
  <c r="F1020" i="14"/>
  <c r="E1020" i="14"/>
  <c r="D1020" i="14"/>
  <c r="C1020" i="14"/>
  <c r="F1019" i="14"/>
  <c r="E1019" i="14"/>
  <c r="D1019" i="14"/>
  <c r="C1019" i="14"/>
  <c r="F1018" i="14"/>
  <c r="E1018" i="14"/>
  <c r="D1018" i="14"/>
  <c r="C1018" i="14"/>
  <c r="F1017" i="14"/>
  <c r="E1017" i="14"/>
  <c r="D1017" i="14"/>
  <c r="C1017" i="14"/>
  <c r="F1016" i="14"/>
  <c r="E1016" i="14"/>
  <c r="D1016" i="14"/>
  <c r="C1016" i="14"/>
  <c r="F1015" i="14"/>
  <c r="E1015" i="14"/>
  <c r="D1015" i="14"/>
  <c r="C1015" i="14"/>
  <c r="F1014" i="14"/>
  <c r="E1014" i="14"/>
  <c r="D1014" i="14"/>
  <c r="C1014" i="14"/>
  <c r="F1013" i="14"/>
  <c r="E1013" i="14"/>
  <c r="D1013" i="14"/>
  <c r="C1013" i="14"/>
  <c r="F1012" i="14"/>
  <c r="E1012" i="14"/>
  <c r="D1012" i="14"/>
  <c r="C1012" i="14"/>
  <c r="F1011" i="14"/>
  <c r="E1011" i="14"/>
  <c r="D1011" i="14"/>
  <c r="C1011" i="14"/>
  <c r="F1010" i="14"/>
  <c r="E1010" i="14"/>
  <c r="D1010" i="14"/>
  <c r="C1010" i="14"/>
  <c r="F1009" i="14"/>
  <c r="E1009" i="14"/>
  <c r="D1009" i="14"/>
  <c r="C1009" i="14"/>
  <c r="F1008" i="14"/>
  <c r="E1008" i="14"/>
  <c r="D1008" i="14"/>
  <c r="C1008" i="14"/>
  <c r="F1007" i="14"/>
  <c r="E1007" i="14"/>
  <c r="D1007" i="14"/>
  <c r="C1007" i="14"/>
  <c r="F1006" i="14"/>
  <c r="E1006" i="14"/>
  <c r="D1006" i="14"/>
  <c r="C1006" i="14"/>
  <c r="F1005" i="14"/>
  <c r="E1005" i="14"/>
  <c r="D1005" i="14"/>
  <c r="C1005" i="14"/>
  <c r="F1004" i="14"/>
  <c r="E1004" i="14"/>
  <c r="D1004" i="14"/>
  <c r="C1004" i="14"/>
  <c r="F1003" i="14"/>
  <c r="E1003" i="14"/>
  <c r="D1003" i="14"/>
  <c r="C1003" i="14"/>
  <c r="F1002" i="14"/>
  <c r="E1002" i="14"/>
  <c r="D1002" i="14"/>
  <c r="C1002" i="14"/>
  <c r="F1001" i="14"/>
  <c r="E1001" i="14"/>
  <c r="D1001" i="14"/>
  <c r="C1001" i="14"/>
  <c r="F1000" i="14"/>
  <c r="E1000" i="14"/>
  <c r="D1000" i="14"/>
  <c r="C1000" i="14"/>
  <c r="F999" i="14"/>
  <c r="E999" i="14"/>
  <c r="D999" i="14"/>
  <c r="C999" i="14"/>
  <c r="F998" i="14"/>
  <c r="E998" i="14"/>
  <c r="D998" i="14"/>
  <c r="C998" i="14"/>
  <c r="F997" i="14"/>
  <c r="E997" i="14"/>
  <c r="D997" i="14"/>
  <c r="C997" i="14"/>
  <c r="F996" i="14"/>
  <c r="E996" i="14"/>
  <c r="D996" i="14"/>
  <c r="C996" i="14"/>
  <c r="F995" i="14"/>
  <c r="E995" i="14"/>
  <c r="D995" i="14"/>
  <c r="C995" i="14"/>
  <c r="F994" i="14"/>
  <c r="E994" i="14"/>
  <c r="D994" i="14"/>
  <c r="C994" i="14"/>
  <c r="F993" i="14"/>
  <c r="E993" i="14"/>
  <c r="D993" i="14"/>
  <c r="C993" i="14"/>
  <c r="F992" i="14"/>
  <c r="E992" i="14"/>
  <c r="D992" i="14"/>
  <c r="C992" i="14"/>
  <c r="F991" i="14"/>
  <c r="E991" i="14"/>
  <c r="D991" i="14"/>
  <c r="C991" i="14"/>
  <c r="F990" i="14"/>
  <c r="E990" i="14"/>
  <c r="D990" i="14"/>
  <c r="C990" i="14"/>
  <c r="F989" i="14"/>
  <c r="E989" i="14"/>
  <c r="D989" i="14"/>
  <c r="C989" i="14"/>
  <c r="F988" i="14"/>
  <c r="E988" i="14"/>
  <c r="D988" i="14"/>
  <c r="C988" i="14"/>
  <c r="F987" i="14"/>
  <c r="E987" i="14"/>
  <c r="D987" i="14"/>
  <c r="C987" i="14"/>
  <c r="F986" i="14"/>
  <c r="E986" i="14"/>
  <c r="D986" i="14"/>
  <c r="C986" i="14"/>
  <c r="F985" i="14"/>
  <c r="E985" i="14"/>
  <c r="D985" i="14"/>
  <c r="C985" i="14"/>
  <c r="F984" i="14"/>
  <c r="E984" i="14"/>
  <c r="D984" i="14"/>
  <c r="C984" i="14"/>
  <c r="F983" i="14"/>
  <c r="E983" i="14"/>
  <c r="D983" i="14"/>
  <c r="C983" i="14"/>
  <c r="F982" i="14"/>
  <c r="E982" i="14"/>
  <c r="D982" i="14"/>
  <c r="C982" i="14"/>
  <c r="F981" i="14"/>
  <c r="E981" i="14"/>
  <c r="D981" i="14"/>
  <c r="C981" i="14"/>
  <c r="F980" i="14"/>
  <c r="E980" i="14"/>
  <c r="D980" i="14"/>
  <c r="C980" i="14"/>
  <c r="F979" i="14"/>
  <c r="E979" i="14"/>
  <c r="D979" i="14"/>
  <c r="C979" i="14"/>
  <c r="F978" i="14"/>
  <c r="E978" i="14"/>
  <c r="D978" i="14"/>
  <c r="C978" i="14"/>
  <c r="F977" i="14"/>
  <c r="E977" i="14"/>
  <c r="D977" i="14"/>
  <c r="C977" i="14"/>
  <c r="F976" i="14"/>
  <c r="E976" i="14"/>
  <c r="D976" i="14"/>
  <c r="C976" i="14"/>
  <c r="F975" i="14"/>
  <c r="E975" i="14"/>
  <c r="D975" i="14"/>
  <c r="C975" i="14"/>
  <c r="F974" i="14"/>
  <c r="E974" i="14"/>
  <c r="D974" i="14"/>
  <c r="C974" i="14"/>
  <c r="F973" i="14"/>
  <c r="E973" i="14"/>
  <c r="D973" i="14"/>
  <c r="C973" i="14"/>
  <c r="F972" i="14"/>
  <c r="E972" i="14"/>
  <c r="D972" i="14"/>
  <c r="C972" i="14"/>
  <c r="F971" i="14"/>
  <c r="E971" i="14"/>
  <c r="D971" i="14"/>
  <c r="C971" i="14"/>
  <c r="F970" i="14"/>
  <c r="E970" i="14"/>
  <c r="D970" i="14"/>
  <c r="C970" i="14"/>
  <c r="F969" i="14"/>
  <c r="E969" i="14"/>
  <c r="D969" i="14"/>
  <c r="C969" i="14"/>
  <c r="F968" i="14"/>
  <c r="E968" i="14"/>
  <c r="D968" i="14"/>
  <c r="C968" i="14"/>
  <c r="F967" i="14"/>
  <c r="E967" i="14"/>
  <c r="D967" i="14"/>
  <c r="C967" i="14"/>
  <c r="F966" i="14"/>
  <c r="E966" i="14"/>
  <c r="D966" i="14"/>
  <c r="C966" i="14"/>
  <c r="F965" i="14"/>
  <c r="E965" i="14"/>
  <c r="D965" i="14"/>
  <c r="C965" i="14"/>
  <c r="F964" i="14"/>
  <c r="E964" i="14"/>
  <c r="D964" i="14"/>
  <c r="C964" i="14"/>
  <c r="F963" i="14"/>
  <c r="E963" i="14"/>
  <c r="D963" i="14"/>
  <c r="C963" i="14"/>
  <c r="F962" i="14"/>
  <c r="E962" i="14"/>
  <c r="D962" i="14"/>
  <c r="C962" i="14"/>
  <c r="F961" i="14"/>
  <c r="E961" i="14"/>
  <c r="D961" i="14"/>
  <c r="C961" i="14"/>
  <c r="F960" i="14"/>
  <c r="E960" i="14"/>
  <c r="D960" i="14"/>
  <c r="C960" i="14"/>
  <c r="F959" i="14"/>
  <c r="E959" i="14"/>
  <c r="D959" i="14"/>
  <c r="C959" i="14"/>
  <c r="F958" i="14"/>
  <c r="E958" i="14"/>
  <c r="D958" i="14"/>
  <c r="C958" i="14"/>
  <c r="F957" i="14"/>
  <c r="E957" i="14"/>
  <c r="D957" i="14"/>
  <c r="C957" i="14"/>
  <c r="F956" i="14"/>
  <c r="E956" i="14"/>
  <c r="D956" i="14"/>
  <c r="C956" i="14"/>
  <c r="F955" i="14"/>
  <c r="E955" i="14"/>
  <c r="D955" i="14"/>
  <c r="C955" i="14"/>
  <c r="F954" i="14"/>
  <c r="E954" i="14"/>
  <c r="D954" i="14"/>
  <c r="C954" i="14"/>
  <c r="F953" i="14"/>
  <c r="E953" i="14"/>
  <c r="D953" i="14"/>
  <c r="C953" i="14"/>
  <c r="F952" i="14"/>
  <c r="E952" i="14"/>
  <c r="D952" i="14"/>
  <c r="C952" i="14"/>
  <c r="F951" i="14"/>
  <c r="E951" i="14"/>
  <c r="D951" i="14"/>
  <c r="C951" i="14"/>
  <c r="F950" i="14"/>
  <c r="E950" i="14"/>
  <c r="D950" i="14"/>
  <c r="C950" i="14"/>
  <c r="F949" i="14"/>
  <c r="E949" i="14"/>
  <c r="D949" i="14"/>
  <c r="C949" i="14"/>
  <c r="F948" i="14"/>
  <c r="E948" i="14"/>
  <c r="D948" i="14"/>
  <c r="C948" i="14"/>
  <c r="F947" i="14"/>
  <c r="E947" i="14"/>
  <c r="D947" i="14"/>
  <c r="C947" i="14"/>
  <c r="F946" i="14"/>
  <c r="E946" i="14"/>
  <c r="D946" i="14"/>
  <c r="C946" i="14"/>
  <c r="F945" i="14"/>
  <c r="E945" i="14"/>
  <c r="D945" i="14"/>
  <c r="C945" i="14"/>
  <c r="F944" i="14"/>
  <c r="E944" i="14"/>
  <c r="D944" i="14"/>
  <c r="C944" i="14"/>
  <c r="F943" i="14"/>
  <c r="E943" i="14"/>
  <c r="D943" i="14"/>
  <c r="C943" i="14"/>
  <c r="F942" i="14"/>
  <c r="E942" i="14"/>
  <c r="D942" i="14"/>
  <c r="C942" i="14"/>
  <c r="F941" i="14"/>
  <c r="E941" i="14"/>
  <c r="D941" i="14"/>
  <c r="C941" i="14"/>
  <c r="F940" i="14"/>
  <c r="E940" i="14"/>
  <c r="D940" i="14"/>
  <c r="C940" i="14"/>
  <c r="F939" i="14"/>
  <c r="E939" i="14"/>
  <c r="D939" i="14"/>
  <c r="C939" i="14"/>
  <c r="F938" i="14"/>
  <c r="E938" i="14"/>
  <c r="D938" i="14"/>
  <c r="C938" i="14"/>
  <c r="F937" i="14"/>
  <c r="E937" i="14"/>
  <c r="D937" i="14"/>
  <c r="C937" i="14"/>
  <c r="F936" i="14"/>
  <c r="E936" i="14"/>
  <c r="D936" i="14"/>
  <c r="C936" i="14"/>
  <c r="F935" i="14"/>
  <c r="E935" i="14"/>
  <c r="D935" i="14"/>
  <c r="C935" i="14"/>
  <c r="F934" i="14"/>
  <c r="E934" i="14"/>
  <c r="D934" i="14"/>
  <c r="C934" i="14"/>
  <c r="F933" i="14"/>
  <c r="E933" i="14"/>
  <c r="D933" i="14"/>
  <c r="C933" i="14"/>
  <c r="F932" i="14"/>
  <c r="E932" i="14"/>
  <c r="D932" i="14"/>
  <c r="C932" i="14"/>
  <c r="F931" i="14"/>
  <c r="E931" i="14"/>
  <c r="D931" i="14"/>
  <c r="C931" i="14"/>
  <c r="F930" i="14"/>
  <c r="E930" i="14"/>
  <c r="D930" i="14"/>
  <c r="C930" i="14"/>
  <c r="F929" i="14"/>
  <c r="E929" i="14"/>
  <c r="D929" i="14"/>
  <c r="C929" i="14"/>
  <c r="F928" i="14"/>
  <c r="E928" i="14"/>
  <c r="D928" i="14"/>
  <c r="C928" i="14"/>
  <c r="F927" i="14"/>
  <c r="E927" i="14"/>
  <c r="D927" i="14"/>
  <c r="C927" i="14"/>
  <c r="F926" i="14"/>
  <c r="E926" i="14"/>
  <c r="D926" i="14"/>
  <c r="C926" i="14"/>
  <c r="F925" i="14"/>
  <c r="E925" i="14"/>
  <c r="D925" i="14"/>
  <c r="C925" i="14"/>
  <c r="F924" i="14"/>
  <c r="E924" i="14"/>
  <c r="D924" i="14"/>
  <c r="C924" i="14"/>
  <c r="F923" i="14"/>
  <c r="E923" i="14"/>
  <c r="D923" i="14"/>
  <c r="C923" i="14"/>
  <c r="F922" i="14"/>
  <c r="E922" i="14"/>
  <c r="D922" i="14"/>
  <c r="C922" i="14"/>
  <c r="F921" i="14"/>
  <c r="E921" i="14"/>
  <c r="D921" i="14"/>
  <c r="C921" i="14"/>
  <c r="F920" i="14"/>
  <c r="E920" i="14"/>
  <c r="D920" i="14"/>
  <c r="C920" i="14"/>
  <c r="F919" i="14"/>
  <c r="E919" i="14"/>
  <c r="D919" i="14"/>
  <c r="C919" i="14"/>
  <c r="F918" i="14"/>
  <c r="E918" i="14"/>
  <c r="D918" i="14"/>
  <c r="C918" i="14"/>
  <c r="F917" i="14"/>
  <c r="E917" i="14"/>
  <c r="D917" i="14"/>
  <c r="C917" i="14"/>
  <c r="F916" i="14"/>
  <c r="E916" i="14"/>
  <c r="D916" i="14"/>
  <c r="C916" i="14"/>
  <c r="F915" i="14"/>
  <c r="E915" i="14"/>
  <c r="D915" i="14"/>
  <c r="C915" i="14"/>
  <c r="F914" i="14"/>
  <c r="E914" i="14"/>
  <c r="D914" i="14"/>
  <c r="C914" i="14"/>
  <c r="F913" i="14"/>
  <c r="E913" i="14"/>
  <c r="D913" i="14"/>
  <c r="C913" i="14"/>
  <c r="F912" i="14"/>
  <c r="E912" i="14"/>
  <c r="D912" i="14"/>
  <c r="C912" i="14"/>
  <c r="F911" i="14"/>
  <c r="E911" i="14"/>
  <c r="D911" i="14"/>
  <c r="C911" i="14"/>
  <c r="F910" i="14"/>
  <c r="E910" i="14"/>
  <c r="D910" i="14"/>
  <c r="C910" i="14"/>
  <c r="F909" i="14"/>
  <c r="E909" i="14"/>
  <c r="D909" i="14"/>
  <c r="C909" i="14"/>
  <c r="F908" i="14"/>
  <c r="E908" i="14"/>
  <c r="D908" i="14"/>
  <c r="C908" i="14"/>
  <c r="F907" i="14"/>
  <c r="E907" i="14"/>
  <c r="D907" i="14"/>
  <c r="C907" i="14"/>
  <c r="F906" i="14"/>
  <c r="E906" i="14"/>
  <c r="D906" i="14"/>
  <c r="C906" i="14"/>
  <c r="F905" i="14"/>
  <c r="E905" i="14"/>
  <c r="D905" i="14"/>
  <c r="C905" i="14"/>
  <c r="F904" i="14"/>
  <c r="E904" i="14"/>
  <c r="D904" i="14"/>
  <c r="C904" i="14"/>
  <c r="F903" i="14"/>
  <c r="E903" i="14"/>
  <c r="D903" i="14"/>
  <c r="C903" i="14"/>
  <c r="F902" i="14"/>
  <c r="E902" i="14"/>
  <c r="D902" i="14"/>
  <c r="C902" i="14"/>
  <c r="F901" i="14"/>
  <c r="E901" i="14"/>
  <c r="D901" i="14"/>
  <c r="C901" i="14"/>
  <c r="F900" i="14"/>
  <c r="E900" i="14"/>
  <c r="D900" i="14"/>
  <c r="C900" i="14"/>
  <c r="F899" i="14"/>
  <c r="E899" i="14"/>
  <c r="D899" i="14"/>
  <c r="C899" i="14"/>
  <c r="F898" i="14"/>
  <c r="E898" i="14"/>
  <c r="D898" i="14"/>
  <c r="C898" i="14"/>
  <c r="F897" i="14"/>
  <c r="E897" i="14"/>
  <c r="D897" i="14"/>
  <c r="C897" i="14"/>
  <c r="F896" i="14"/>
  <c r="E896" i="14"/>
  <c r="D896" i="14"/>
  <c r="C896" i="14"/>
  <c r="F895" i="14"/>
  <c r="E895" i="14"/>
  <c r="D895" i="14"/>
  <c r="C895" i="14"/>
  <c r="F894" i="14"/>
  <c r="E894" i="14"/>
  <c r="D894" i="14"/>
  <c r="C894" i="14"/>
  <c r="F893" i="14"/>
  <c r="E893" i="14"/>
  <c r="D893" i="14"/>
  <c r="C893" i="14"/>
  <c r="F892" i="14"/>
  <c r="E892" i="14"/>
  <c r="D892" i="14"/>
  <c r="C892" i="14"/>
  <c r="F891" i="14"/>
  <c r="E891" i="14"/>
  <c r="D891" i="14"/>
  <c r="C891" i="14"/>
  <c r="F890" i="14"/>
  <c r="E890" i="14"/>
  <c r="D890" i="14"/>
  <c r="C890" i="14"/>
  <c r="F889" i="14"/>
  <c r="E889" i="14"/>
  <c r="D889" i="14"/>
  <c r="C889" i="14"/>
  <c r="F888" i="14"/>
  <c r="E888" i="14"/>
  <c r="D888" i="14"/>
  <c r="C888" i="14"/>
  <c r="F887" i="14"/>
  <c r="E887" i="14"/>
  <c r="D887" i="14"/>
  <c r="C887" i="14"/>
  <c r="F886" i="14"/>
  <c r="E886" i="14"/>
  <c r="D886" i="14"/>
  <c r="C886" i="14"/>
  <c r="F885" i="14"/>
  <c r="E885" i="14"/>
  <c r="D885" i="14"/>
  <c r="C885" i="14"/>
  <c r="F884" i="14"/>
  <c r="E884" i="14"/>
  <c r="D884" i="14"/>
  <c r="C884" i="14"/>
  <c r="F883" i="14"/>
  <c r="E883" i="14"/>
  <c r="D883" i="14"/>
  <c r="C883" i="14"/>
  <c r="F882" i="14"/>
  <c r="E882" i="14"/>
  <c r="D882" i="14"/>
  <c r="C882" i="14"/>
  <c r="F881" i="14"/>
  <c r="E881" i="14"/>
  <c r="D881" i="14"/>
  <c r="C881" i="14"/>
  <c r="F880" i="14"/>
  <c r="E880" i="14"/>
  <c r="D880" i="14"/>
  <c r="C880" i="14"/>
  <c r="F879" i="14"/>
  <c r="E879" i="14"/>
  <c r="D879" i="14"/>
  <c r="C879" i="14"/>
  <c r="F878" i="14"/>
  <c r="E878" i="14"/>
  <c r="D878" i="14"/>
  <c r="C878" i="14"/>
  <c r="F877" i="14"/>
  <c r="E877" i="14"/>
  <c r="D877" i="14"/>
  <c r="C877" i="14"/>
  <c r="F876" i="14"/>
  <c r="E876" i="14"/>
  <c r="D876" i="14"/>
  <c r="C876" i="14"/>
  <c r="F875" i="14"/>
  <c r="E875" i="14"/>
  <c r="D875" i="14"/>
  <c r="C875" i="14"/>
  <c r="F874" i="14"/>
  <c r="E874" i="14"/>
  <c r="D874" i="14"/>
  <c r="C874" i="14"/>
  <c r="F873" i="14"/>
  <c r="E873" i="14"/>
  <c r="D873" i="14"/>
  <c r="C873" i="14"/>
  <c r="F872" i="14"/>
  <c r="E872" i="14"/>
  <c r="D872" i="14"/>
  <c r="C872" i="14"/>
  <c r="F871" i="14"/>
  <c r="E871" i="14"/>
  <c r="D871" i="14"/>
  <c r="C871" i="14"/>
  <c r="F870" i="14"/>
  <c r="E870" i="14"/>
  <c r="D870" i="14"/>
  <c r="C870" i="14"/>
  <c r="F869" i="14"/>
  <c r="E869" i="14"/>
  <c r="D869" i="14"/>
  <c r="C869" i="14"/>
  <c r="F868" i="14"/>
  <c r="E868" i="14"/>
  <c r="D868" i="14"/>
  <c r="C868" i="14"/>
  <c r="F867" i="14"/>
  <c r="E867" i="14"/>
  <c r="D867" i="14"/>
  <c r="C867" i="14"/>
  <c r="F866" i="14"/>
  <c r="E866" i="14"/>
  <c r="D866" i="14"/>
  <c r="C866" i="14"/>
  <c r="F865" i="14"/>
  <c r="E865" i="14"/>
  <c r="D865" i="14"/>
  <c r="C865" i="14"/>
  <c r="F864" i="14"/>
  <c r="E864" i="14"/>
  <c r="D864" i="14"/>
  <c r="C864" i="14"/>
  <c r="F863" i="14"/>
  <c r="E863" i="14"/>
  <c r="D863" i="14"/>
  <c r="C863" i="14"/>
  <c r="F862" i="14"/>
  <c r="E862" i="14"/>
  <c r="D862" i="14"/>
  <c r="C862" i="14"/>
  <c r="F861" i="14"/>
  <c r="E861" i="14"/>
  <c r="D861" i="14"/>
  <c r="C861" i="14"/>
  <c r="F860" i="14"/>
  <c r="E860" i="14"/>
  <c r="D860" i="14"/>
  <c r="C860" i="14"/>
  <c r="F859" i="14"/>
  <c r="E859" i="14"/>
  <c r="D859" i="14"/>
  <c r="C859" i="14"/>
  <c r="F858" i="14"/>
  <c r="E858" i="14"/>
  <c r="D858" i="14"/>
  <c r="C858" i="14"/>
  <c r="F857" i="14"/>
  <c r="E857" i="14"/>
  <c r="D857" i="14"/>
  <c r="C857" i="14"/>
  <c r="F856" i="14"/>
  <c r="E856" i="14"/>
  <c r="D856" i="14"/>
  <c r="C856" i="14"/>
  <c r="F855" i="14"/>
  <c r="E855" i="14"/>
  <c r="D855" i="14"/>
  <c r="C855" i="14"/>
  <c r="F854" i="14"/>
  <c r="E854" i="14"/>
  <c r="D854" i="14"/>
  <c r="C854" i="14"/>
  <c r="F853" i="14"/>
  <c r="E853" i="14"/>
  <c r="D853" i="14"/>
  <c r="C853" i="14"/>
  <c r="F852" i="14"/>
  <c r="E852" i="14"/>
  <c r="D852" i="14"/>
  <c r="C852" i="14"/>
  <c r="F851" i="14"/>
  <c r="E851" i="14"/>
  <c r="D851" i="14"/>
  <c r="C851" i="14"/>
  <c r="F850" i="14"/>
  <c r="E850" i="14"/>
  <c r="D850" i="14"/>
  <c r="C850" i="14"/>
  <c r="F849" i="14"/>
  <c r="E849" i="14"/>
  <c r="D849" i="14"/>
  <c r="C849" i="14"/>
  <c r="F848" i="14"/>
  <c r="E848" i="14"/>
  <c r="D848" i="14"/>
  <c r="C848" i="14"/>
  <c r="F847" i="14"/>
  <c r="E847" i="14"/>
  <c r="D847" i="14"/>
  <c r="C847" i="14"/>
  <c r="F846" i="14"/>
  <c r="E846" i="14"/>
  <c r="D846" i="14"/>
  <c r="C846" i="14"/>
  <c r="F845" i="14"/>
  <c r="E845" i="14"/>
  <c r="D845" i="14"/>
  <c r="C845" i="14"/>
  <c r="F844" i="14"/>
  <c r="E844" i="14"/>
  <c r="D844" i="14"/>
  <c r="C844" i="14"/>
  <c r="F843" i="14"/>
  <c r="E843" i="14"/>
  <c r="D843" i="14"/>
  <c r="C843" i="14"/>
  <c r="F842" i="14"/>
  <c r="E842" i="14"/>
  <c r="D842" i="14"/>
  <c r="C842" i="14"/>
  <c r="F841" i="14"/>
  <c r="E841" i="14"/>
  <c r="D841" i="14"/>
  <c r="C841" i="14"/>
  <c r="F840" i="14"/>
  <c r="E840" i="14"/>
  <c r="D840" i="14"/>
  <c r="C840" i="14"/>
  <c r="F839" i="14"/>
  <c r="E839" i="14"/>
  <c r="D839" i="14"/>
  <c r="C839" i="14"/>
  <c r="F838" i="14"/>
  <c r="E838" i="14"/>
  <c r="D838" i="14"/>
  <c r="C838" i="14"/>
  <c r="F837" i="14"/>
  <c r="E837" i="14"/>
  <c r="D837" i="14"/>
  <c r="C837" i="14"/>
  <c r="F836" i="14"/>
  <c r="E836" i="14"/>
  <c r="D836" i="14"/>
  <c r="C836" i="14"/>
  <c r="F835" i="14"/>
  <c r="E835" i="14"/>
  <c r="D835" i="14"/>
  <c r="C835" i="14"/>
  <c r="F834" i="14"/>
  <c r="E834" i="14"/>
  <c r="D834" i="14"/>
  <c r="C834" i="14"/>
  <c r="F833" i="14"/>
  <c r="E833" i="14"/>
  <c r="D833" i="14"/>
  <c r="C833" i="14"/>
  <c r="F832" i="14"/>
  <c r="E832" i="14"/>
  <c r="D832" i="14"/>
  <c r="C832" i="14"/>
  <c r="F831" i="14"/>
  <c r="E831" i="14"/>
  <c r="D831" i="14"/>
  <c r="C831" i="14"/>
  <c r="F830" i="14"/>
  <c r="E830" i="14"/>
  <c r="D830" i="14"/>
  <c r="C830" i="14"/>
  <c r="F829" i="14"/>
  <c r="E829" i="14"/>
  <c r="D829" i="14"/>
  <c r="C829" i="14"/>
  <c r="F828" i="14"/>
  <c r="E828" i="14"/>
  <c r="D828" i="14"/>
  <c r="C828" i="14"/>
  <c r="F827" i="14"/>
  <c r="E827" i="14"/>
  <c r="D827" i="14"/>
  <c r="C827" i="14"/>
  <c r="F826" i="14"/>
  <c r="E826" i="14"/>
  <c r="D826" i="14"/>
  <c r="C826" i="14"/>
  <c r="F825" i="14"/>
  <c r="E825" i="14"/>
  <c r="D825" i="14"/>
  <c r="C825" i="14"/>
  <c r="F824" i="14"/>
  <c r="E824" i="14"/>
  <c r="D824" i="14"/>
  <c r="C824" i="14"/>
  <c r="F823" i="14"/>
  <c r="E823" i="14"/>
  <c r="D823" i="14"/>
  <c r="C823" i="14"/>
  <c r="F822" i="14"/>
  <c r="E822" i="14"/>
  <c r="D822" i="14"/>
  <c r="C822" i="14"/>
  <c r="F821" i="14"/>
  <c r="E821" i="14"/>
  <c r="D821" i="14"/>
  <c r="C821" i="14"/>
  <c r="F820" i="14"/>
  <c r="E820" i="14"/>
  <c r="D820" i="14"/>
  <c r="C820" i="14"/>
  <c r="F819" i="14"/>
  <c r="E819" i="14"/>
  <c r="D819" i="14"/>
  <c r="C819" i="14"/>
  <c r="F818" i="14"/>
  <c r="E818" i="14"/>
  <c r="D818" i="14"/>
  <c r="C818" i="14"/>
  <c r="F817" i="14"/>
  <c r="E817" i="14"/>
  <c r="D817" i="14"/>
  <c r="C817" i="14"/>
  <c r="F816" i="14"/>
  <c r="E816" i="14"/>
  <c r="D816" i="14"/>
  <c r="C816" i="14"/>
  <c r="F815" i="14"/>
  <c r="E815" i="14"/>
  <c r="D815" i="14"/>
  <c r="C815" i="14"/>
  <c r="F814" i="14"/>
  <c r="E814" i="14"/>
  <c r="D814" i="14"/>
  <c r="C814" i="14"/>
  <c r="F813" i="14"/>
  <c r="E813" i="14"/>
  <c r="D813" i="14"/>
  <c r="C813" i="14"/>
  <c r="F812" i="14"/>
  <c r="E812" i="14"/>
  <c r="D812" i="14"/>
  <c r="C812" i="14"/>
  <c r="F811" i="14"/>
  <c r="E811" i="14"/>
  <c r="D811" i="14"/>
  <c r="C811" i="14"/>
  <c r="F810" i="14"/>
  <c r="E810" i="14"/>
  <c r="D810" i="14"/>
  <c r="C810" i="14"/>
  <c r="F809" i="14"/>
  <c r="E809" i="14"/>
  <c r="D809" i="14"/>
  <c r="C809" i="14"/>
  <c r="F808" i="14"/>
  <c r="E808" i="14"/>
  <c r="D808" i="14"/>
  <c r="C808" i="14"/>
  <c r="F807" i="14"/>
  <c r="E807" i="14"/>
  <c r="D807" i="14"/>
  <c r="C807" i="14"/>
  <c r="F806" i="14"/>
  <c r="E806" i="14"/>
  <c r="D806" i="14"/>
  <c r="C806" i="14"/>
  <c r="F805" i="14"/>
  <c r="E805" i="14"/>
  <c r="D805" i="14"/>
  <c r="C805" i="14"/>
  <c r="F804" i="14"/>
  <c r="E804" i="14"/>
  <c r="D804" i="14"/>
  <c r="C804" i="14"/>
  <c r="F803" i="14"/>
  <c r="E803" i="14"/>
  <c r="D803" i="14"/>
  <c r="C803" i="14"/>
  <c r="F802" i="14"/>
  <c r="E802" i="14"/>
  <c r="D802" i="14"/>
  <c r="C802" i="14"/>
  <c r="F801" i="14"/>
  <c r="E801" i="14"/>
  <c r="D801" i="14"/>
  <c r="C801" i="14"/>
  <c r="F800" i="14"/>
  <c r="E800" i="14"/>
  <c r="D800" i="14"/>
  <c r="C800" i="14"/>
  <c r="F799" i="14"/>
  <c r="E799" i="14"/>
  <c r="D799" i="14"/>
  <c r="C799" i="14"/>
  <c r="F798" i="14"/>
  <c r="E798" i="14"/>
  <c r="D798" i="14"/>
  <c r="C798" i="14"/>
  <c r="F797" i="14"/>
  <c r="E797" i="14"/>
  <c r="D797" i="14"/>
  <c r="C797" i="14"/>
  <c r="F796" i="14"/>
  <c r="E796" i="14"/>
  <c r="D796" i="14"/>
  <c r="C796" i="14"/>
  <c r="F795" i="14"/>
  <c r="E795" i="14"/>
  <c r="D795" i="14"/>
  <c r="C795" i="14"/>
  <c r="F794" i="14"/>
  <c r="E794" i="14"/>
  <c r="D794" i="14"/>
  <c r="C794" i="14"/>
  <c r="F793" i="14"/>
  <c r="E793" i="14"/>
  <c r="D793" i="14"/>
  <c r="C793" i="14"/>
  <c r="F792" i="14"/>
  <c r="E792" i="14"/>
  <c r="D792" i="14"/>
  <c r="C792" i="14"/>
  <c r="F791" i="14"/>
  <c r="E791" i="14"/>
  <c r="D791" i="14"/>
  <c r="C791" i="14"/>
  <c r="F790" i="14"/>
  <c r="E790" i="14"/>
  <c r="D790" i="14"/>
  <c r="C790" i="14"/>
  <c r="F789" i="14"/>
  <c r="E789" i="14"/>
  <c r="D789" i="14"/>
  <c r="C789" i="14"/>
  <c r="F788" i="14"/>
  <c r="E788" i="14"/>
  <c r="D788" i="14"/>
  <c r="C788" i="14"/>
  <c r="F787" i="14"/>
  <c r="E787" i="14"/>
  <c r="D787" i="14"/>
  <c r="C787" i="14"/>
  <c r="F786" i="14"/>
  <c r="E786" i="14"/>
  <c r="D786" i="14"/>
  <c r="C786" i="14"/>
  <c r="F785" i="14"/>
  <c r="E785" i="14"/>
  <c r="D785" i="14"/>
  <c r="C785" i="14"/>
  <c r="F784" i="14"/>
  <c r="E784" i="14"/>
  <c r="D784" i="14"/>
  <c r="C784" i="14"/>
  <c r="F783" i="14"/>
  <c r="E783" i="14"/>
  <c r="D783" i="14"/>
  <c r="C783" i="14"/>
  <c r="F782" i="14"/>
  <c r="E782" i="14"/>
  <c r="D782" i="14"/>
  <c r="C782" i="14"/>
  <c r="F781" i="14"/>
  <c r="E781" i="14"/>
  <c r="D781" i="14"/>
  <c r="C781" i="14"/>
  <c r="F780" i="14"/>
  <c r="E780" i="14"/>
  <c r="D780" i="14"/>
  <c r="C780" i="14"/>
  <c r="F779" i="14"/>
  <c r="E779" i="14"/>
  <c r="D779" i="14"/>
  <c r="C779" i="14"/>
  <c r="F778" i="14"/>
  <c r="E778" i="14"/>
  <c r="D778" i="14"/>
  <c r="C778" i="14"/>
  <c r="F777" i="14"/>
  <c r="E777" i="14"/>
  <c r="D777" i="14"/>
  <c r="C777" i="14"/>
  <c r="F776" i="14"/>
  <c r="E776" i="14"/>
  <c r="D776" i="14"/>
  <c r="C776" i="14"/>
  <c r="F775" i="14"/>
  <c r="E775" i="14"/>
  <c r="D775" i="14"/>
  <c r="C775" i="14"/>
  <c r="F774" i="14"/>
  <c r="E774" i="14"/>
  <c r="D774" i="14"/>
  <c r="C774" i="14"/>
  <c r="F773" i="14"/>
  <c r="E773" i="14"/>
  <c r="D773" i="14"/>
  <c r="C773" i="14"/>
  <c r="F772" i="14"/>
  <c r="E772" i="14"/>
  <c r="D772" i="14"/>
  <c r="C772" i="14"/>
  <c r="F771" i="14"/>
  <c r="E771" i="14"/>
  <c r="D771" i="14"/>
  <c r="C771" i="14"/>
  <c r="F770" i="14"/>
  <c r="E770" i="14"/>
  <c r="D770" i="14"/>
  <c r="C770" i="14"/>
  <c r="F769" i="14"/>
  <c r="E769" i="14"/>
  <c r="D769" i="14"/>
  <c r="C769" i="14"/>
  <c r="F768" i="14"/>
  <c r="E768" i="14"/>
  <c r="D768" i="14"/>
  <c r="C768" i="14"/>
  <c r="F767" i="14"/>
  <c r="E767" i="14"/>
  <c r="D767" i="14"/>
  <c r="C767" i="14"/>
  <c r="F766" i="14"/>
  <c r="E766" i="14"/>
  <c r="D766" i="14"/>
  <c r="C766" i="14"/>
  <c r="F765" i="14"/>
  <c r="E765" i="14"/>
  <c r="D765" i="14"/>
  <c r="C765" i="14"/>
  <c r="F764" i="14"/>
  <c r="E764" i="14"/>
  <c r="D764" i="14"/>
  <c r="C764" i="14"/>
  <c r="F763" i="14"/>
  <c r="E763" i="14"/>
  <c r="D763" i="14"/>
  <c r="C763" i="14"/>
  <c r="F762" i="14"/>
  <c r="E762" i="14"/>
  <c r="D762" i="14"/>
  <c r="C762" i="14"/>
  <c r="F761" i="14"/>
  <c r="E761" i="14"/>
  <c r="D761" i="14"/>
  <c r="C761" i="14"/>
  <c r="F760" i="14"/>
  <c r="E760" i="14"/>
  <c r="D760" i="14"/>
  <c r="C760" i="14"/>
  <c r="F759" i="14"/>
  <c r="E759" i="14"/>
  <c r="D759" i="14"/>
  <c r="C759" i="14"/>
  <c r="F758" i="14"/>
  <c r="E758" i="14"/>
  <c r="D758" i="14"/>
  <c r="C758" i="14"/>
  <c r="F757" i="14"/>
  <c r="E757" i="14"/>
  <c r="D757" i="14"/>
  <c r="C757" i="14"/>
  <c r="F756" i="14"/>
  <c r="E756" i="14"/>
  <c r="D756" i="14"/>
  <c r="C756" i="14"/>
  <c r="F755" i="14"/>
  <c r="E755" i="14"/>
  <c r="D755" i="14"/>
  <c r="C755" i="14"/>
  <c r="F754" i="14"/>
  <c r="E754" i="14"/>
  <c r="D754" i="14"/>
  <c r="C754" i="14"/>
  <c r="F753" i="14"/>
  <c r="E753" i="14"/>
  <c r="D753" i="14"/>
  <c r="C753" i="14"/>
  <c r="F752" i="14"/>
  <c r="E752" i="14"/>
  <c r="D752" i="14"/>
  <c r="C752" i="14"/>
  <c r="F751" i="14"/>
  <c r="E751" i="14"/>
  <c r="D751" i="14"/>
  <c r="C751" i="14"/>
  <c r="F750" i="14"/>
  <c r="E750" i="14"/>
  <c r="D750" i="14"/>
  <c r="C750" i="14"/>
  <c r="F749" i="14"/>
  <c r="E749" i="14"/>
  <c r="D749" i="14"/>
  <c r="C749" i="14"/>
  <c r="F748" i="14"/>
  <c r="E748" i="14"/>
  <c r="D748" i="14"/>
  <c r="C748" i="14"/>
  <c r="F747" i="14"/>
  <c r="E747" i="14"/>
  <c r="D747" i="14"/>
  <c r="C747" i="14"/>
  <c r="F746" i="14"/>
  <c r="E746" i="14"/>
  <c r="D746" i="14"/>
  <c r="C746" i="14"/>
  <c r="F745" i="14"/>
  <c r="E745" i="14"/>
  <c r="D745" i="14"/>
  <c r="C745" i="14"/>
  <c r="F744" i="14"/>
  <c r="E744" i="14"/>
  <c r="D744" i="14"/>
  <c r="C744" i="14"/>
  <c r="F743" i="14"/>
  <c r="E743" i="14"/>
  <c r="D743" i="14"/>
  <c r="C743" i="14"/>
  <c r="F742" i="14"/>
  <c r="E742" i="14"/>
  <c r="D742" i="14"/>
  <c r="C742" i="14"/>
  <c r="F741" i="14"/>
  <c r="E741" i="14"/>
  <c r="D741" i="14"/>
  <c r="C741" i="14"/>
  <c r="F740" i="14"/>
  <c r="E740" i="14"/>
  <c r="D740" i="14"/>
  <c r="C740" i="14"/>
  <c r="F739" i="14"/>
  <c r="E739" i="14"/>
  <c r="D739" i="14"/>
  <c r="C739" i="14"/>
  <c r="F738" i="14"/>
  <c r="E738" i="14"/>
  <c r="D738" i="14"/>
  <c r="C738" i="14"/>
  <c r="F737" i="14"/>
  <c r="E737" i="14"/>
  <c r="D737" i="14"/>
  <c r="C737" i="14"/>
  <c r="F736" i="14"/>
  <c r="E736" i="14"/>
  <c r="D736" i="14"/>
  <c r="C736" i="14"/>
  <c r="F735" i="14"/>
  <c r="E735" i="14"/>
  <c r="D735" i="14"/>
  <c r="C735" i="14"/>
  <c r="F734" i="14"/>
  <c r="E734" i="14"/>
  <c r="D734" i="14"/>
  <c r="C734" i="14"/>
  <c r="F733" i="14"/>
  <c r="E733" i="14"/>
  <c r="D733" i="14"/>
  <c r="C733" i="14"/>
  <c r="F732" i="14"/>
  <c r="E732" i="14"/>
  <c r="D732" i="14"/>
  <c r="C732" i="14"/>
  <c r="F731" i="14"/>
  <c r="E731" i="14"/>
  <c r="D731" i="14"/>
  <c r="C731" i="14"/>
  <c r="F730" i="14"/>
  <c r="E730" i="14"/>
  <c r="D730" i="14"/>
  <c r="C730" i="14"/>
  <c r="F729" i="14"/>
  <c r="E729" i="14"/>
  <c r="D729" i="14"/>
  <c r="C729" i="14"/>
  <c r="F728" i="14"/>
  <c r="E728" i="14"/>
  <c r="D728" i="14"/>
  <c r="C728" i="14"/>
  <c r="F727" i="14"/>
  <c r="E727" i="14"/>
  <c r="D727" i="14"/>
  <c r="C727" i="14"/>
  <c r="F726" i="14"/>
  <c r="E726" i="14"/>
  <c r="D726" i="14"/>
  <c r="C726" i="14"/>
  <c r="F725" i="14"/>
  <c r="E725" i="14"/>
  <c r="D725" i="14"/>
  <c r="C725" i="14"/>
  <c r="F724" i="14"/>
  <c r="E724" i="14"/>
  <c r="D724" i="14"/>
  <c r="C724" i="14"/>
  <c r="F723" i="14"/>
  <c r="E723" i="14"/>
  <c r="D723" i="14"/>
  <c r="C723" i="14"/>
  <c r="F722" i="14"/>
  <c r="E722" i="14"/>
  <c r="D722" i="14"/>
  <c r="C722" i="14"/>
  <c r="F721" i="14"/>
  <c r="E721" i="14"/>
  <c r="D721" i="14"/>
  <c r="C721" i="14"/>
  <c r="F720" i="14"/>
  <c r="E720" i="14"/>
  <c r="D720" i="14"/>
  <c r="C720" i="14"/>
  <c r="F719" i="14"/>
  <c r="E719" i="14"/>
  <c r="D719" i="14"/>
  <c r="C719" i="14"/>
  <c r="F718" i="14"/>
  <c r="E718" i="14"/>
  <c r="D718" i="14"/>
  <c r="C718" i="14"/>
  <c r="F717" i="14"/>
  <c r="E717" i="14"/>
  <c r="D717" i="14"/>
  <c r="C717" i="14"/>
  <c r="F716" i="14"/>
  <c r="E716" i="14"/>
  <c r="D716" i="14"/>
  <c r="C716" i="14"/>
  <c r="F715" i="14"/>
  <c r="E715" i="14"/>
  <c r="D715" i="14"/>
  <c r="C715" i="14"/>
  <c r="F714" i="14"/>
  <c r="E714" i="14"/>
  <c r="D714" i="14"/>
  <c r="C714" i="14"/>
  <c r="F713" i="14"/>
  <c r="E713" i="14"/>
  <c r="D713" i="14"/>
  <c r="C713" i="14"/>
  <c r="F712" i="14"/>
  <c r="E712" i="14"/>
  <c r="D712" i="14"/>
  <c r="C712" i="14"/>
  <c r="F711" i="14"/>
  <c r="E711" i="14"/>
  <c r="D711" i="14"/>
  <c r="C711" i="14"/>
  <c r="F710" i="14"/>
  <c r="E710" i="14"/>
  <c r="D710" i="14"/>
  <c r="C710" i="14"/>
  <c r="F709" i="14"/>
  <c r="E709" i="14"/>
  <c r="D709" i="14"/>
  <c r="C709" i="14"/>
  <c r="F708" i="14"/>
  <c r="E708" i="14"/>
  <c r="D708" i="14"/>
  <c r="C708" i="14"/>
  <c r="F707" i="14"/>
  <c r="E707" i="14"/>
  <c r="D707" i="14"/>
  <c r="C707" i="14"/>
  <c r="F706" i="14"/>
  <c r="E706" i="14"/>
  <c r="D706" i="14"/>
  <c r="C706" i="14"/>
  <c r="F705" i="14"/>
  <c r="E705" i="14"/>
  <c r="D705" i="14"/>
  <c r="C705" i="14"/>
  <c r="F704" i="14"/>
  <c r="E704" i="14"/>
  <c r="D704" i="14"/>
  <c r="C704" i="14"/>
  <c r="F703" i="14"/>
  <c r="E703" i="14"/>
  <c r="D703" i="14"/>
  <c r="C703" i="14"/>
  <c r="F702" i="14"/>
  <c r="E702" i="14"/>
  <c r="D702" i="14"/>
  <c r="C702" i="14"/>
  <c r="F701" i="14"/>
  <c r="E701" i="14"/>
  <c r="D701" i="14"/>
  <c r="C701" i="14"/>
  <c r="F700" i="14"/>
  <c r="E700" i="14"/>
  <c r="D700" i="14"/>
  <c r="C700" i="14"/>
  <c r="F699" i="14"/>
  <c r="E699" i="14"/>
  <c r="D699" i="14"/>
  <c r="C699" i="14"/>
  <c r="F698" i="14"/>
  <c r="E698" i="14"/>
  <c r="D698" i="14"/>
  <c r="C698" i="14"/>
  <c r="F697" i="14"/>
  <c r="E697" i="14"/>
  <c r="D697" i="14"/>
  <c r="C697" i="14"/>
  <c r="F696" i="14"/>
  <c r="E696" i="14"/>
  <c r="D696" i="14"/>
  <c r="C696" i="14"/>
  <c r="F695" i="14"/>
  <c r="E695" i="14"/>
  <c r="D695" i="14"/>
  <c r="C695" i="14"/>
  <c r="F694" i="14"/>
  <c r="E694" i="14"/>
  <c r="D694" i="14"/>
  <c r="C694" i="14"/>
  <c r="F693" i="14"/>
  <c r="E693" i="14"/>
  <c r="D693" i="14"/>
  <c r="C693" i="14"/>
  <c r="F692" i="14"/>
  <c r="E692" i="14"/>
  <c r="D692" i="14"/>
  <c r="C692" i="14"/>
  <c r="F691" i="14"/>
  <c r="E691" i="14"/>
  <c r="D691" i="14"/>
  <c r="C691" i="14"/>
  <c r="F690" i="14"/>
  <c r="E690" i="14"/>
  <c r="D690" i="14"/>
  <c r="C690" i="14"/>
  <c r="F689" i="14"/>
  <c r="E689" i="14"/>
  <c r="D689" i="14"/>
  <c r="C689" i="14"/>
  <c r="F688" i="14"/>
  <c r="E688" i="14"/>
  <c r="D688" i="14"/>
  <c r="C688" i="14"/>
  <c r="F687" i="14"/>
  <c r="E687" i="14"/>
  <c r="D687" i="14"/>
  <c r="C687" i="14"/>
  <c r="F686" i="14"/>
  <c r="E686" i="14"/>
  <c r="D686" i="14"/>
  <c r="C686" i="14"/>
  <c r="F685" i="14"/>
  <c r="E685" i="14"/>
  <c r="D685" i="14"/>
  <c r="C685" i="14"/>
  <c r="F684" i="14"/>
  <c r="E684" i="14"/>
  <c r="D684" i="14"/>
  <c r="C684" i="14"/>
  <c r="F683" i="14"/>
  <c r="E683" i="14"/>
  <c r="D683" i="14"/>
  <c r="C683" i="14"/>
  <c r="F682" i="14"/>
  <c r="E682" i="14"/>
  <c r="D682" i="14"/>
  <c r="C682" i="14"/>
  <c r="F681" i="14"/>
  <c r="E681" i="14"/>
  <c r="D681" i="14"/>
  <c r="C681" i="14"/>
  <c r="F680" i="14"/>
  <c r="E680" i="14"/>
  <c r="D680" i="14"/>
  <c r="C680" i="14"/>
  <c r="F679" i="14"/>
  <c r="E679" i="14"/>
  <c r="D679" i="14"/>
  <c r="C679" i="14"/>
  <c r="F678" i="14"/>
  <c r="E678" i="14"/>
  <c r="D678" i="14"/>
  <c r="C678" i="14"/>
  <c r="F677" i="14"/>
  <c r="E677" i="14"/>
  <c r="D677" i="14"/>
  <c r="C677" i="14"/>
  <c r="F676" i="14"/>
  <c r="E676" i="14"/>
  <c r="D676" i="14"/>
  <c r="C676" i="14"/>
  <c r="F675" i="14"/>
  <c r="E675" i="14"/>
  <c r="D675" i="14"/>
  <c r="C675" i="14"/>
  <c r="F674" i="14"/>
  <c r="E674" i="14"/>
  <c r="D674" i="14"/>
  <c r="C674" i="14"/>
  <c r="F673" i="14"/>
  <c r="E673" i="14"/>
  <c r="D673" i="14"/>
  <c r="C673" i="14"/>
  <c r="F672" i="14"/>
  <c r="E672" i="14"/>
  <c r="D672" i="14"/>
  <c r="C672" i="14"/>
  <c r="F671" i="14"/>
  <c r="E671" i="14"/>
  <c r="D671" i="14"/>
  <c r="C671" i="14"/>
  <c r="F670" i="14"/>
  <c r="E670" i="14"/>
  <c r="D670" i="14"/>
  <c r="C670" i="14"/>
  <c r="F669" i="14"/>
  <c r="E669" i="14"/>
  <c r="D669" i="14"/>
  <c r="C669" i="14"/>
  <c r="F668" i="14"/>
  <c r="E668" i="14"/>
  <c r="D668" i="14"/>
  <c r="C668" i="14"/>
  <c r="F667" i="14"/>
  <c r="E667" i="14"/>
  <c r="D667" i="14"/>
  <c r="C667" i="14"/>
  <c r="F666" i="14"/>
  <c r="E666" i="14"/>
  <c r="D666" i="14"/>
  <c r="C666" i="14"/>
  <c r="F665" i="14"/>
  <c r="E665" i="14"/>
  <c r="D665" i="14"/>
  <c r="C665" i="14"/>
  <c r="F664" i="14"/>
  <c r="E664" i="14"/>
  <c r="D664" i="14"/>
  <c r="C664" i="14"/>
  <c r="F663" i="14"/>
  <c r="E663" i="14"/>
  <c r="D663" i="14"/>
  <c r="C663" i="14"/>
  <c r="F662" i="14"/>
  <c r="E662" i="14"/>
  <c r="D662" i="14"/>
  <c r="C662" i="14"/>
  <c r="F661" i="14"/>
  <c r="E661" i="14"/>
  <c r="D661" i="14"/>
  <c r="C661" i="14"/>
  <c r="F660" i="14"/>
  <c r="E660" i="14"/>
  <c r="D660" i="14"/>
  <c r="C660" i="14"/>
  <c r="F659" i="14"/>
  <c r="E659" i="14"/>
  <c r="D659" i="14"/>
  <c r="C659" i="14"/>
  <c r="F658" i="14"/>
  <c r="E658" i="14"/>
  <c r="D658" i="14"/>
  <c r="C658" i="14"/>
  <c r="F657" i="14"/>
  <c r="E657" i="14"/>
  <c r="D657" i="14"/>
  <c r="C657" i="14"/>
  <c r="F656" i="14"/>
  <c r="E656" i="14"/>
  <c r="D656" i="14"/>
  <c r="C656" i="14"/>
  <c r="F655" i="14"/>
  <c r="E655" i="14"/>
  <c r="D655" i="14"/>
  <c r="C655" i="14"/>
  <c r="F654" i="14"/>
  <c r="E654" i="14"/>
  <c r="D654" i="14"/>
  <c r="C654" i="14"/>
  <c r="F653" i="14"/>
  <c r="E653" i="14"/>
  <c r="D653" i="14"/>
  <c r="C653" i="14"/>
  <c r="F652" i="14"/>
  <c r="E652" i="14"/>
  <c r="D652" i="14"/>
  <c r="C652" i="14"/>
  <c r="F651" i="14"/>
  <c r="E651" i="14"/>
  <c r="D651" i="14"/>
  <c r="C651" i="14"/>
  <c r="F650" i="14"/>
  <c r="E650" i="14"/>
  <c r="D650" i="14"/>
  <c r="C650" i="14"/>
  <c r="F649" i="14"/>
  <c r="E649" i="14"/>
  <c r="D649" i="14"/>
  <c r="C649" i="14"/>
  <c r="F648" i="14"/>
  <c r="E648" i="14"/>
  <c r="D648" i="14"/>
  <c r="C648" i="14"/>
  <c r="F647" i="14"/>
  <c r="E647" i="14"/>
  <c r="D647" i="14"/>
  <c r="C647" i="14"/>
  <c r="F646" i="14"/>
  <c r="E646" i="14"/>
  <c r="D646" i="14"/>
  <c r="C646" i="14"/>
  <c r="F645" i="14"/>
  <c r="E645" i="14"/>
  <c r="D645" i="14"/>
  <c r="C645" i="14"/>
  <c r="F644" i="14"/>
  <c r="E644" i="14"/>
  <c r="D644" i="14"/>
  <c r="C644" i="14"/>
  <c r="F643" i="14"/>
  <c r="E643" i="14"/>
  <c r="D643" i="14"/>
  <c r="C643" i="14"/>
  <c r="F642" i="14"/>
  <c r="E642" i="14"/>
  <c r="D642" i="14"/>
  <c r="C642" i="14"/>
  <c r="F641" i="14"/>
  <c r="E641" i="14"/>
  <c r="D641" i="14"/>
  <c r="C641" i="14"/>
  <c r="F640" i="14"/>
  <c r="E640" i="14"/>
  <c r="D640" i="14"/>
  <c r="C640" i="14"/>
  <c r="F639" i="14"/>
  <c r="E639" i="14"/>
  <c r="D639" i="14"/>
  <c r="C639" i="14"/>
  <c r="F638" i="14"/>
  <c r="E638" i="14"/>
  <c r="D638" i="14"/>
  <c r="C638" i="14"/>
  <c r="F637" i="14"/>
  <c r="E637" i="14"/>
  <c r="D637" i="14"/>
  <c r="C637" i="14"/>
  <c r="F636" i="14"/>
  <c r="E636" i="14"/>
  <c r="D636" i="14"/>
  <c r="C636" i="14"/>
  <c r="F635" i="14"/>
  <c r="E635" i="14"/>
  <c r="D635" i="14"/>
  <c r="C635" i="14"/>
  <c r="F634" i="14"/>
  <c r="E634" i="14"/>
  <c r="D634" i="14"/>
  <c r="C634" i="14"/>
  <c r="F633" i="14"/>
  <c r="E633" i="14"/>
  <c r="D633" i="14"/>
  <c r="C633" i="14"/>
  <c r="F632" i="14"/>
  <c r="E632" i="14"/>
  <c r="D632" i="14"/>
  <c r="C632" i="14"/>
  <c r="F631" i="14"/>
  <c r="E631" i="14"/>
  <c r="D631" i="14"/>
  <c r="C631" i="14"/>
  <c r="F630" i="14"/>
  <c r="E630" i="14"/>
  <c r="D630" i="14"/>
  <c r="C630" i="14"/>
  <c r="F629" i="14"/>
  <c r="E629" i="14"/>
  <c r="D629" i="14"/>
  <c r="C629" i="14"/>
  <c r="F628" i="14"/>
  <c r="E628" i="14"/>
  <c r="D628" i="14"/>
  <c r="C628" i="14"/>
  <c r="F627" i="14"/>
  <c r="E627" i="14"/>
  <c r="D627" i="14"/>
  <c r="C627" i="14"/>
  <c r="F626" i="14"/>
  <c r="E626" i="14"/>
  <c r="D626" i="14"/>
  <c r="C626" i="14"/>
  <c r="F625" i="14"/>
  <c r="E625" i="14"/>
  <c r="D625" i="14"/>
  <c r="C625" i="14"/>
  <c r="F624" i="14"/>
  <c r="E624" i="14"/>
  <c r="D624" i="14"/>
  <c r="C624" i="14"/>
  <c r="F623" i="14"/>
  <c r="E623" i="14"/>
  <c r="D623" i="14"/>
  <c r="C623" i="14"/>
  <c r="F622" i="14"/>
  <c r="E622" i="14"/>
  <c r="D622" i="14"/>
  <c r="C622" i="14"/>
  <c r="F621" i="14"/>
  <c r="E621" i="14"/>
  <c r="D621" i="14"/>
  <c r="C621" i="14"/>
  <c r="F620" i="14"/>
  <c r="E620" i="14"/>
  <c r="D620" i="14"/>
  <c r="C620" i="14"/>
  <c r="F619" i="14"/>
  <c r="E619" i="14"/>
  <c r="D619" i="14"/>
  <c r="C619" i="14"/>
  <c r="F618" i="14"/>
  <c r="E618" i="14"/>
  <c r="D618" i="14"/>
  <c r="C618" i="14"/>
  <c r="F617" i="14"/>
  <c r="E617" i="14"/>
  <c r="D617" i="14"/>
  <c r="C617" i="14"/>
  <c r="F616" i="14"/>
  <c r="E616" i="14"/>
  <c r="D616" i="14"/>
  <c r="C616" i="14"/>
  <c r="F615" i="14"/>
  <c r="E615" i="14"/>
  <c r="D615" i="14"/>
  <c r="C615" i="14"/>
  <c r="F614" i="14"/>
  <c r="E614" i="14"/>
  <c r="D614" i="14"/>
  <c r="C614" i="14"/>
  <c r="F613" i="14"/>
  <c r="E613" i="14"/>
  <c r="D613" i="14"/>
  <c r="C613" i="14"/>
  <c r="F612" i="14"/>
  <c r="E612" i="14"/>
  <c r="D612" i="14"/>
  <c r="C612" i="14"/>
  <c r="F611" i="14"/>
  <c r="E611" i="14"/>
  <c r="D611" i="14"/>
  <c r="C611" i="14"/>
  <c r="F610" i="14"/>
  <c r="E610" i="14"/>
  <c r="D610" i="14"/>
  <c r="C610" i="14"/>
  <c r="F609" i="14"/>
  <c r="E609" i="14"/>
  <c r="D609" i="14"/>
  <c r="C609" i="14"/>
  <c r="F608" i="14"/>
  <c r="E608" i="14"/>
  <c r="D608" i="14"/>
  <c r="C608" i="14"/>
  <c r="F607" i="14"/>
  <c r="E607" i="14"/>
  <c r="D607" i="14"/>
  <c r="C607" i="14"/>
  <c r="F606" i="14"/>
  <c r="E606" i="14"/>
  <c r="D606" i="14"/>
  <c r="C606" i="14"/>
  <c r="F605" i="14"/>
  <c r="E605" i="14"/>
  <c r="D605" i="14"/>
  <c r="C605" i="14"/>
  <c r="F604" i="14"/>
  <c r="E604" i="14"/>
  <c r="D604" i="14"/>
  <c r="C604" i="14"/>
  <c r="F603" i="14"/>
  <c r="E603" i="14"/>
  <c r="D603" i="14"/>
  <c r="C603" i="14"/>
  <c r="F602" i="14"/>
  <c r="E602" i="14"/>
  <c r="D602" i="14"/>
  <c r="C602" i="14"/>
  <c r="F601" i="14"/>
  <c r="E601" i="14"/>
  <c r="D601" i="14"/>
  <c r="C601" i="14"/>
  <c r="F600" i="14"/>
  <c r="E600" i="14"/>
  <c r="D600" i="14"/>
  <c r="C600" i="14"/>
  <c r="F599" i="14"/>
  <c r="E599" i="14"/>
  <c r="D599" i="14"/>
  <c r="C599" i="14"/>
  <c r="F598" i="14"/>
  <c r="E598" i="14"/>
  <c r="D598" i="14"/>
  <c r="C598" i="14"/>
  <c r="F597" i="14"/>
  <c r="E597" i="14"/>
  <c r="D597" i="14"/>
  <c r="C597" i="14"/>
  <c r="F596" i="14"/>
  <c r="E596" i="14"/>
  <c r="D596" i="14"/>
  <c r="C596" i="14"/>
  <c r="F595" i="14"/>
  <c r="E595" i="14"/>
  <c r="D595" i="14"/>
  <c r="C595" i="14"/>
  <c r="F594" i="14"/>
  <c r="E594" i="14"/>
  <c r="D594" i="14"/>
  <c r="C594" i="14"/>
  <c r="F593" i="14"/>
  <c r="E593" i="14"/>
  <c r="D593" i="14"/>
  <c r="C593" i="14"/>
  <c r="F592" i="14"/>
  <c r="E592" i="14"/>
  <c r="D592" i="14"/>
  <c r="C592" i="14"/>
  <c r="F591" i="14"/>
  <c r="E591" i="14"/>
  <c r="D591" i="14"/>
  <c r="C591" i="14"/>
  <c r="F590" i="14"/>
  <c r="E590" i="14"/>
  <c r="D590" i="14"/>
  <c r="C590" i="14"/>
  <c r="F589" i="14"/>
  <c r="E589" i="14"/>
  <c r="D589" i="14"/>
  <c r="C589" i="14"/>
  <c r="F588" i="14"/>
  <c r="E588" i="14"/>
  <c r="D588" i="14"/>
  <c r="C588" i="14"/>
  <c r="F587" i="14"/>
  <c r="E587" i="14"/>
  <c r="D587" i="14"/>
  <c r="C587" i="14"/>
  <c r="F586" i="14"/>
  <c r="E586" i="14"/>
  <c r="D586" i="14"/>
  <c r="C586" i="14"/>
  <c r="F585" i="14"/>
  <c r="E585" i="14"/>
  <c r="D585" i="14"/>
  <c r="C585" i="14"/>
  <c r="F584" i="14"/>
  <c r="E584" i="14"/>
  <c r="D584" i="14"/>
  <c r="C584" i="14"/>
  <c r="F583" i="14"/>
  <c r="E583" i="14"/>
  <c r="D583" i="14"/>
  <c r="C583" i="14"/>
  <c r="F582" i="14"/>
  <c r="E582" i="14"/>
  <c r="D582" i="14"/>
  <c r="C582" i="14"/>
  <c r="F581" i="14"/>
  <c r="E581" i="14"/>
  <c r="D581" i="14"/>
  <c r="C581" i="14"/>
  <c r="F580" i="14"/>
  <c r="E580" i="14"/>
  <c r="D580" i="14"/>
  <c r="C580" i="14"/>
  <c r="F579" i="14"/>
  <c r="E579" i="14"/>
  <c r="D579" i="14"/>
  <c r="C579" i="14"/>
  <c r="F578" i="14"/>
  <c r="E578" i="14"/>
  <c r="D578" i="14"/>
  <c r="C578" i="14"/>
  <c r="F577" i="14"/>
  <c r="E577" i="14"/>
  <c r="D577" i="14"/>
  <c r="C577" i="14"/>
  <c r="F576" i="14"/>
  <c r="E576" i="14"/>
  <c r="D576" i="14"/>
  <c r="C576" i="14"/>
  <c r="F575" i="14"/>
  <c r="E575" i="14"/>
  <c r="D575" i="14"/>
  <c r="C575" i="14"/>
  <c r="F574" i="14"/>
  <c r="E574" i="14"/>
  <c r="D574" i="14"/>
  <c r="C574" i="14"/>
  <c r="F573" i="14"/>
  <c r="E573" i="14"/>
  <c r="D573" i="14"/>
  <c r="C573" i="14"/>
  <c r="F572" i="14"/>
  <c r="E572" i="14"/>
  <c r="D572" i="14"/>
  <c r="C572" i="14"/>
  <c r="F571" i="14"/>
  <c r="E571" i="14"/>
  <c r="D571" i="14"/>
  <c r="C571" i="14"/>
  <c r="F570" i="14"/>
  <c r="E570" i="14"/>
  <c r="D570" i="14"/>
  <c r="C570" i="14"/>
  <c r="F569" i="14"/>
  <c r="E569" i="14"/>
  <c r="D569" i="14"/>
  <c r="C569" i="14"/>
  <c r="F568" i="14"/>
  <c r="E568" i="14"/>
  <c r="D568" i="14"/>
  <c r="C568" i="14"/>
  <c r="F567" i="14"/>
  <c r="E567" i="14"/>
  <c r="D567" i="14"/>
  <c r="C567" i="14"/>
  <c r="F566" i="14"/>
  <c r="E566" i="14"/>
  <c r="D566" i="14"/>
  <c r="C566" i="14"/>
  <c r="F565" i="14"/>
  <c r="E565" i="14"/>
  <c r="D565" i="14"/>
  <c r="C565" i="14"/>
  <c r="F564" i="14"/>
  <c r="E564" i="14"/>
  <c r="D564" i="14"/>
  <c r="C564" i="14"/>
  <c r="F563" i="14"/>
  <c r="E563" i="14"/>
  <c r="D563" i="14"/>
  <c r="C563" i="14"/>
  <c r="F562" i="14"/>
  <c r="E562" i="14"/>
  <c r="D562" i="14"/>
  <c r="C562" i="14"/>
  <c r="F561" i="14"/>
  <c r="E561" i="14"/>
  <c r="D561" i="14"/>
  <c r="C561" i="14"/>
  <c r="F560" i="14"/>
  <c r="E560" i="14"/>
  <c r="D560" i="14"/>
  <c r="C560" i="14"/>
  <c r="F559" i="14"/>
  <c r="E559" i="14"/>
  <c r="D559" i="14"/>
  <c r="C559" i="14"/>
  <c r="F558" i="14"/>
  <c r="E558" i="14"/>
  <c r="D558" i="14"/>
  <c r="C558" i="14"/>
  <c r="F557" i="14"/>
  <c r="E557" i="14"/>
  <c r="D557" i="14"/>
  <c r="C557" i="14"/>
  <c r="F556" i="14"/>
  <c r="E556" i="14"/>
  <c r="D556" i="14"/>
  <c r="C556" i="14"/>
  <c r="F555" i="14"/>
  <c r="E555" i="14"/>
  <c r="D555" i="14"/>
  <c r="C555" i="14"/>
  <c r="F554" i="14"/>
  <c r="E554" i="14"/>
  <c r="D554" i="14"/>
  <c r="C554" i="14"/>
  <c r="F553" i="14"/>
  <c r="E553" i="14"/>
  <c r="D553" i="14"/>
  <c r="C553" i="14"/>
  <c r="F552" i="14"/>
  <c r="E552" i="14"/>
  <c r="D552" i="14"/>
  <c r="C552" i="14"/>
  <c r="F551" i="14"/>
  <c r="E551" i="14"/>
  <c r="D551" i="14"/>
  <c r="C551" i="14"/>
  <c r="F550" i="14"/>
  <c r="E550" i="14"/>
  <c r="D550" i="14"/>
  <c r="C550" i="14"/>
  <c r="F549" i="14"/>
  <c r="E549" i="14"/>
  <c r="D549" i="14"/>
  <c r="C549" i="14"/>
  <c r="F548" i="14"/>
  <c r="E548" i="14"/>
  <c r="D548" i="14"/>
  <c r="C548" i="14"/>
  <c r="F547" i="14"/>
  <c r="E547" i="14"/>
  <c r="D547" i="14"/>
  <c r="C547" i="14"/>
  <c r="F546" i="14"/>
  <c r="E546" i="14"/>
  <c r="D546" i="14"/>
  <c r="C546" i="14"/>
  <c r="F545" i="14"/>
  <c r="E545" i="14"/>
  <c r="D545" i="14"/>
  <c r="C545" i="14"/>
  <c r="F544" i="14"/>
  <c r="E544" i="14"/>
  <c r="D544" i="14"/>
  <c r="C544" i="14"/>
  <c r="F543" i="14"/>
  <c r="E543" i="14"/>
  <c r="D543" i="14"/>
  <c r="C543" i="14"/>
  <c r="F542" i="14"/>
  <c r="E542" i="14"/>
  <c r="D542" i="14"/>
  <c r="C542" i="14"/>
  <c r="F541" i="14"/>
  <c r="E541" i="14"/>
  <c r="D541" i="14"/>
  <c r="C541" i="14"/>
  <c r="F540" i="14"/>
  <c r="E540" i="14"/>
  <c r="D540" i="14"/>
  <c r="C540" i="14"/>
  <c r="F539" i="14"/>
  <c r="E539" i="14"/>
  <c r="D539" i="14"/>
  <c r="C539" i="14"/>
  <c r="F538" i="14"/>
  <c r="E538" i="14"/>
  <c r="D538" i="14"/>
  <c r="C538" i="14"/>
  <c r="F537" i="14"/>
  <c r="E537" i="14"/>
  <c r="D537" i="14"/>
  <c r="C537" i="14"/>
  <c r="F536" i="14"/>
  <c r="E536" i="14"/>
  <c r="D536" i="14"/>
  <c r="C536" i="14"/>
  <c r="F535" i="14"/>
  <c r="E535" i="14"/>
  <c r="D535" i="14"/>
  <c r="C535" i="14"/>
  <c r="F534" i="14"/>
  <c r="E534" i="14"/>
  <c r="D534" i="14"/>
  <c r="C534" i="14"/>
  <c r="F533" i="14"/>
  <c r="E533" i="14"/>
  <c r="D533" i="14"/>
  <c r="C533" i="14"/>
  <c r="F532" i="14"/>
  <c r="E532" i="14"/>
  <c r="D532" i="14"/>
  <c r="C532" i="14"/>
  <c r="F531" i="14"/>
  <c r="E531" i="14"/>
  <c r="D531" i="14"/>
  <c r="C531" i="14"/>
  <c r="F530" i="14"/>
  <c r="E530" i="14"/>
  <c r="D530" i="14"/>
  <c r="C530" i="14"/>
  <c r="F529" i="14"/>
  <c r="E529" i="14"/>
  <c r="D529" i="14"/>
  <c r="C529" i="14"/>
  <c r="F528" i="14"/>
  <c r="E528" i="14"/>
  <c r="D528" i="14"/>
  <c r="C528" i="14"/>
  <c r="F527" i="14"/>
  <c r="E527" i="14"/>
  <c r="D527" i="14"/>
  <c r="C527" i="14"/>
  <c r="F526" i="14"/>
  <c r="E526" i="14"/>
  <c r="D526" i="14"/>
  <c r="C526" i="14"/>
  <c r="F525" i="14"/>
  <c r="E525" i="14"/>
  <c r="D525" i="14"/>
  <c r="C525" i="14"/>
  <c r="F524" i="14"/>
  <c r="E524" i="14"/>
  <c r="D524" i="14"/>
  <c r="C524" i="14"/>
  <c r="F523" i="14"/>
  <c r="E523" i="14"/>
  <c r="D523" i="14"/>
  <c r="C523" i="14"/>
  <c r="F522" i="14"/>
  <c r="E522" i="14"/>
  <c r="D522" i="14"/>
  <c r="C522" i="14"/>
  <c r="F521" i="14"/>
  <c r="E521" i="14"/>
  <c r="D521" i="14"/>
  <c r="C521" i="14"/>
  <c r="F520" i="14"/>
  <c r="E520" i="14"/>
  <c r="D520" i="14"/>
  <c r="C520" i="14"/>
  <c r="F519" i="14"/>
  <c r="E519" i="14"/>
  <c r="D519" i="14"/>
  <c r="C519" i="14"/>
  <c r="F518" i="14"/>
  <c r="E518" i="14"/>
  <c r="D518" i="14"/>
  <c r="C518" i="14"/>
  <c r="F517" i="14"/>
  <c r="E517" i="14"/>
  <c r="D517" i="14"/>
  <c r="C517" i="14"/>
  <c r="F516" i="14"/>
  <c r="E516" i="14"/>
  <c r="D516" i="14"/>
  <c r="C516" i="14"/>
  <c r="F515" i="14"/>
  <c r="E515" i="14"/>
  <c r="D515" i="14"/>
  <c r="C515" i="14"/>
  <c r="F514" i="14"/>
  <c r="E514" i="14"/>
  <c r="D514" i="14"/>
  <c r="C514" i="14"/>
  <c r="F513" i="14"/>
  <c r="E513" i="14"/>
  <c r="D513" i="14"/>
  <c r="C513" i="14"/>
  <c r="F512" i="14"/>
  <c r="E512" i="14"/>
  <c r="D512" i="14"/>
  <c r="C512" i="14"/>
  <c r="F511" i="14"/>
  <c r="E511" i="14"/>
  <c r="D511" i="14"/>
  <c r="C511" i="14"/>
  <c r="F510" i="14"/>
  <c r="E510" i="14"/>
  <c r="D510" i="14"/>
  <c r="C510" i="14"/>
  <c r="F509" i="14"/>
  <c r="E509" i="14"/>
  <c r="D509" i="14"/>
  <c r="C509" i="14"/>
  <c r="F508" i="14"/>
  <c r="E508" i="14"/>
  <c r="D508" i="14"/>
  <c r="C508" i="14"/>
  <c r="F507" i="14"/>
  <c r="E507" i="14"/>
  <c r="D507" i="14"/>
  <c r="C507" i="14"/>
  <c r="F506" i="14"/>
  <c r="E506" i="14"/>
  <c r="D506" i="14"/>
  <c r="C506" i="14"/>
  <c r="F505" i="14"/>
  <c r="E505" i="14"/>
  <c r="D505" i="14"/>
  <c r="C505" i="14"/>
  <c r="F504" i="14"/>
  <c r="E504" i="14"/>
  <c r="D504" i="14"/>
  <c r="C504" i="14"/>
  <c r="F503" i="14"/>
  <c r="E503" i="14"/>
  <c r="D503" i="14"/>
  <c r="C503" i="14"/>
  <c r="F502" i="14"/>
  <c r="E502" i="14"/>
  <c r="D502" i="14"/>
  <c r="C502" i="14"/>
  <c r="F501" i="14"/>
  <c r="E501" i="14"/>
  <c r="D501" i="14"/>
  <c r="C501" i="14"/>
  <c r="F500" i="14"/>
  <c r="E500" i="14"/>
  <c r="D500" i="14"/>
  <c r="C500" i="14"/>
  <c r="F499" i="14"/>
  <c r="E499" i="14"/>
  <c r="D499" i="14"/>
  <c r="C499" i="14"/>
  <c r="F498" i="14"/>
  <c r="E498" i="14"/>
  <c r="D498" i="14"/>
  <c r="C498" i="14"/>
  <c r="F497" i="14"/>
  <c r="E497" i="14"/>
  <c r="D497" i="14"/>
  <c r="C497" i="14"/>
  <c r="F496" i="14"/>
  <c r="E496" i="14"/>
  <c r="D496" i="14"/>
  <c r="C496" i="14"/>
  <c r="F495" i="14"/>
  <c r="E495" i="14"/>
  <c r="D495" i="14"/>
  <c r="C495" i="14"/>
  <c r="F494" i="14"/>
  <c r="E494" i="14"/>
  <c r="D494" i="14"/>
  <c r="C494" i="14"/>
  <c r="F493" i="14"/>
  <c r="E493" i="14"/>
  <c r="D493" i="14"/>
  <c r="C493" i="14"/>
  <c r="F492" i="14"/>
  <c r="E492" i="14"/>
  <c r="D492" i="14"/>
  <c r="C492" i="14"/>
  <c r="F491" i="14"/>
  <c r="E491" i="14"/>
  <c r="D491" i="14"/>
  <c r="C491" i="14"/>
  <c r="F490" i="14"/>
  <c r="E490" i="14"/>
  <c r="D490" i="14"/>
  <c r="C490" i="14"/>
  <c r="F489" i="14"/>
  <c r="E489" i="14"/>
  <c r="D489" i="14"/>
  <c r="C489" i="14"/>
  <c r="F488" i="14"/>
  <c r="E488" i="14"/>
  <c r="D488" i="14"/>
  <c r="C488" i="14"/>
  <c r="F487" i="14"/>
  <c r="E487" i="14"/>
  <c r="D487" i="14"/>
  <c r="C487" i="14"/>
  <c r="F486" i="14"/>
  <c r="E486" i="14"/>
  <c r="D486" i="14"/>
  <c r="C486" i="14"/>
  <c r="F485" i="14"/>
  <c r="E485" i="14"/>
  <c r="D485" i="14"/>
  <c r="C485" i="14"/>
  <c r="F484" i="14"/>
  <c r="E484" i="14"/>
  <c r="D484" i="14"/>
  <c r="C484" i="14"/>
  <c r="F483" i="14"/>
  <c r="E483" i="14"/>
  <c r="D483" i="14"/>
  <c r="C483" i="14"/>
  <c r="F482" i="14"/>
  <c r="E482" i="14"/>
  <c r="D482" i="14"/>
  <c r="C482" i="14"/>
  <c r="F481" i="14"/>
  <c r="E481" i="14"/>
  <c r="D481" i="14"/>
  <c r="C481" i="14"/>
  <c r="F480" i="14"/>
  <c r="E480" i="14"/>
  <c r="D480" i="14"/>
  <c r="C480" i="14"/>
  <c r="F479" i="14"/>
  <c r="E479" i="14"/>
  <c r="D479" i="14"/>
  <c r="C479" i="14"/>
  <c r="F478" i="14"/>
  <c r="E478" i="14"/>
  <c r="D478" i="14"/>
  <c r="C478" i="14"/>
  <c r="F477" i="14"/>
  <c r="E477" i="14"/>
  <c r="D477" i="14"/>
  <c r="C477" i="14"/>
  <c r="F476" i="14"/>
  <c r="E476" i="14"/>
  <c r="D476" i="14"/>
  <c r="C476" i="14"/>
  <c r="F475" i="14"/>
  <c r="E475" i="14"/>
  <c r="D475" i="14"/>
  <c r="C475" i="14"/>
  <c r="F474" i="14"/>
  <c r="E474" i="14"/>
  <c r="D474" i="14"/>
  <c r="C474" i="14"/>
  <c r="F473" i="14"/>
  <c r="E473" i="14"/>
  <c r="D473" i="14"/>
  <c r="C473" i="14"/>
  <c r="F472" i="14"/>
  <c r="E472" i="14"/>
  <c r="D472" i="14"/>
  <c r="C472" i="14"/>
  <c r="F471" i="14"/>
  <c r="E471" i="14"/>
  <c r="D471" i="14"/>
  <c r="C471" i="14"/>
  <c r="F470" i="14"/>
  <c r="E470" i="14"/>
  <c r="D470" i="14"/>
  <c r="C470" i="14"/>
  <c r="F469" i="14"/>
  <c r="E469" i="14"/>
  <c r="D469" i="14"/>
  <c r="C469" i="14"/>
  <c r="F468" i="14"/>
  <c r="E468" i="14"/>
  <c r="D468" i="14"/>
  <c r="C468" i="14"/>
  <c r="F467" i="14"/>
  <c r="E467" i="14"/>
  <c r="D467" i="14"/>
  <c r="C467" i="14"/>
  <c r="F466" i="14"/>
  <c r="E466" i="14"/>
  <c r="D466" i="14"/>
  <c r="C466" i="14"/>
  <c r="F465" i="14"/>
  <c r="E465" i="14"/>
  <c r="D465" i="14"/>
  <c r="C465" i="14"/>
  <c r="F464" i="14"/>
  <c r="E464" i="14"/>
  <c r="D464" i="14"/>
  <c r="C464" i="14"/>
  <c r="F463" i="14"/>
  <c r="E463" i="14"/>
  <c r="D463" i="14"/>
  <c r="C463" i="14"/>
  <c r="F462" i="14"/>
  <c r="E462" i="14"/>
  <c r="D462" i="14"/>
  <c r="C462" i="14"/>
  <c r="F461" i="14"/>
  <c r="E461" i="14"/>
  <c r="D461" i="14"/>
  <c r="C461" i="14"/>
  <c r="F460" i="14"/>
  <c r="E460" i="14"/>
  <c r="D460" i="14"/>
  <c r="C460" i="14"/>
  <c r="F459" i="14"/>
  <c r="E459" i="14"/>
  <c r="D459" i="14"/>
  <c r="C459" i="14"/>
  <c r="F458" i="14"/>
  <c r="E458" i="14"/>
  <c r="D458" i="14"/>
  <c r="C458" i="14"/>
  <c r="F457" i="14"/>
  <c r="E457" i="14"/>
  <c r="D457" i="14"/>
  <c r="C457" i="14"/>
  <c r="F456" i="14"/>
  <c r="E456" i="14"/>
  <c r="D456" i="14"/>
  <c r="C456" i="14"/>
  <c r="F455" i="14"/>
  <c r="E455" i="14"/>
  <c r="D455" i="14"/>
  <c r="C455" i="14"/>
  <c r="F454" i="14"/>
  <c r="E454" i="14"/>
  <c r="D454" i="14"/>
  <c r="C454" i="14"/>
  <c r="F453" i="14"/>
  <c r="E453" i="14"/>
  <c r="D453" i="14"/>
  <c r="C453" i="14"/>
  <c r="F452" i="14"/>
  <c r="E452" i="14"/>
  <c r="D452" i="14"/>
  <c r="C452" i="14"/>
  <c r="F451" i="14"/>
  <c r="E451" i="14"/>
  <c r="D451" i="14"/>
  <c r="C451" i="14"/>
  <c r="F450" i="14"/>
  <c r="E450" i="14"/>
  <c r="D450" i="14"/>
  <c r="C450" i="14"/>
  <c r="F449" i="14"/>
  <c r="E449" i="14"/>
  <c r="D449" i="14"/>
  <c r="C449" i="14"/>
  <c r="F448" i="14"/>
  <c r="E448" i="14"/>
  <c r="D448" i="14"/>
  <c r="C448" i="14"/>
  <c r="F447" i="14"/>
  <c r="E447" i="14"/>
  <c r="D447" i="14"/>
  <c r="C447" i="14"/>
  <c r="F446" i="14"/>
  <c r="E446" i="14"/>
  <c r="D446" i="14"/>
  <c r="C446" i="14"/>
  <c r="F445" i="14"/>
  <c r="E445" i="14"/>
  <c r="D445" i="14"/>
  <c r="C445" i="14"/>
  <c r="F444" i="14"/>
  <c r="E444" i="14"/>
  <c r="D444" i="14"/>
  <c r="C444" i="14"/>
  <c r="F443" i="14"/>
  <c r="E443" i="14"/>
  <c r="D443" i="14"/>
  <c r="C443" i="14"/>
  <c r="F442" i="14"/>
  <c r="E442" i="14"/>
  <c r="D442" i="14"/>
  <c r="C442" i="14"/>
  <c r="F441" i="14"/>
  <c r="E441" i="14"/>
  <c r="D441" i="14"/>
  <c r="C441" i="14"/>
  <c r="F440" i="14"/>
  <c r="E440" i="14"/>
  <c r="D440" i="14"/>
  <c r="C440" i="14"/>
  <c r="F439" i="14"/>
  <c r="E439" i="14"/>
  <c r="D439" i="14"/>
  <c r="C439" i="14"/>
  <c r="F438" i="14"/>
  <c r="E438" i="14"/>
  <c r="D438" i="14"/>
  <c r="C438" i="14"/>
  <c r="F437" i="14"/>
  <c r="E437" i="14"/>
  <c r="D437" i="14"/>
  <c r="C437" i="14"/>
  <c r="F436" i="14"/>
  <c r="E436" i="14"/>
  <c r="D436" i="14"/>
  <c r="C436" i="14"/>
  <c r="F435" i="14"/>
  <c r="E435" i="14"/>
  <c r="D435" i="14"/>
  <c r="C435" i="14"/>
  <c r="F434" i="14"/>
  <c r="E434" i="14"/>
  <c r="D434" i="14"/>
  <c r="C434" i="14"/>
  <c r="F433" i="14"/>
  <c r="E433" i="14"/>
  <c r="D433" i="14"/>
  <c r="C433" i="14"/>
  <c r="F432" i="14"/>
  <c r="E432" i="14"/>
  <c r="D432" i="14"/>
  <c r="C432" i="14"/>
  <c r="F431" i="14"/>
  <c r="E431" i="14"/>
  <c r="D431" i="14"/>
  <c r="C431" i="14"/>
  <c r="F430" i="14"/>
  <c r="E430" i="14"/>
  <c r="D430" i="14"/>
  <c r="C430" i="14"/>
  <c r="F429" i="14"/>
  <c r="E429" i="14"/>
  <c r="D429" i="14"/>
  <c r="C429" i="14"/>
  <c r="F428" i="14"/>
  <c r="E428" i="14"/>
  <c r="D428" i="14"/>
  <c r="C428" i="14"/>
  <c r="F427" i="14"/>
  <c r="E427" i="14"/>
  <c r="D427" i="14"/>
  <c r="C427" i="14"/>
  <c r="F426" i="14"/>
  <c r="E426" i="14"/>
  <c r="D426" i="14"/>
  <c r="C426" i="14"/>
  <c r="F425" i="14"/>
  <c r="E425" i="14"/>
  <c r="D425" i="14"/>
  <c r="C425" i="14"/>
  <c r="F424" i="14"/>
  <c r="E424" i="14"/>
  <c r="D424" i="14"/>
  <c r="C424" i="14"/>
  <c r="F423" i="14"/>
  <c r="E423" i="14"/>
  <c r="D423" i="14"/>
  <c r="C423" i="14"/>
  <c r="F422" i="14"/>
  <c r="E422" i="14"/>
  <c r="D422" i="14"/>
  <c r="C422" i="14"/>
  <c r="F421" i="14"/>
  <c r="E421" i="14"/>
  <c r="D421" i="14"/>
  <c r="C421" i="14"/>
  <c r="F420" i="14"/>
  <c r="E420" i="14"/>
  <c r="D420" i="14"/>
  <c r="C420" i="14"/>
  <c r="F419" i="14"/>
  <c r="E419" i="14"/>
  <c r="D419" i="14"/>
  <c r="C419" i="14"/>
  <c r="F418" i="14"/>
  <c r="E418" i="14"/>
  <c r="D418" i="14"/>
  <c r="C418" i="14"/>
  <c r="F417" i="14"/>
  <c r="E417" i="14"/>
  <c r="D417" i="14"/>
  <c r="C417" i="14"/>
  <c r="F416" i="14"/>
  <c r="E416" i="14"/>
  <c r="D416" i="14"/>
  <c r="C416" i="14"/>
  <c r="F415" i="14"/>
  <c r="E415" i="14"/>
  <c r="D415" i="14"/>
  <c r="C415" i="14"/>
  <c r="F414" i="14"/>
  <c r="E414" i="14"/>
  <c r="D414" i="14"/>
  <c r="C414" i="14"/>
  <c r="F413" i="14"/>
  <c r="E413" i="14"/>
  <c r="D413" i="14"/>
  <c r="C413" i="14"/>
  <c r="F412" i="14"/>
  <c r="E412" i="14"/>
  <c r="D412" i="14"/>
  <c r="C412" i="14"/>
  <c r="F411" i="14"/>
  <c r="E411" i="14"/>
  <c r="D411" i="14"/>
  <c r="C411" i="14"/>
  <c r="F410" i="14"/>
  <c r="E410" i="14"/>
  <c r="D410" i="14"/>
  <c r="C410" i="14"/>
  <c r="F409" i="14"/>
  <c r="E409" i="14"/>
  <c r="D409" i="14"/>
  <c r="C409" i="14"/>
  <c r="F408" i="14"/>
  <c r="E408" i="14"/>
  <c r="D408" i="14"/>
  <c r="C408" i="14"/>
  <c r="F407" i="14"/>
  <c r="E407" i="14"/>
  <c r="D407" i="14"/>
  <c r="C407" i="14"/>
  <c r="F406" i="14"/>
  <c r="E406" i="14"/>
  <c r="D406" i="14"/>
  <c r="C406" i="14"/>
  <c r="F405" i="14"/>
  <c r="E405" i="14"/>
  <c r="D405" i="14"/>
  <c r="C405" i="14"/>
  <c r="F404" i="14"/>
  <c r="E404" i="14"/>
  <c r="D404" i="14"/>
  <c r="C404" i="14"/>
  <c r="F403" i="14"/>
  <c r="E403" i="14"/>
  <c r="D403" i="14"/>
  <c r="C403" i="14"/>
  <c r="F402" i="14"/>
  <c r="E402" i="14"/>
  <c r="D402" i="14"/>
  <c r="C402" i="14"/>
  <c r="F401" i="14"/>
  <c r="E401" i="14"/>
  <c r="D401" i="14"/>
  <c r="C401" i="14"/>
  <c r="F400" i="14"/>
  <c r="E400" i="14"/>
  <c r="D400" i="14"/>
  <c r="C400" i="14"/>
  <c r="F399" i="14"/>
  <c r="E399" i="14"/>
  <c r="D399" i="14"/>
  <c r="C399" i="14"/>
  <c r="F398" i="14"/>
  <c r="E398" i="14"/>
  <c r="D398" i="14"/>
  <c r="C398" i="14"/>
  <c r="F397" i="14"/>
  <c r="E397" i="14"/>
  <c r="D397" i="14"/>
  <c r="C397" i="14"/>
  <c r="F396" i="14"/>
  <c r="E396" i="14"/>
  <c r="D396" i="14"/>
  <c r="C396" i="14"/>
  <c r="F395" i="14"/>
  <c r="E395" i="14"/>
  <c r="D395" i="14"/>
  <c r="C395" i="14"/>
  <c r="F394" i="14"/>
  <c r="E394" i="14"/>
  <c r="D394" i="14"/>
  <c r="C394" i="14"/>
  <c r="F393" i="14"/>
  <c r="E393" i="14"/>
  <c r="D393" i="14"/>
  <c r="C393" i="14"/>
  <c r="F392" i="14"/>
  <c r="E392" i="14"/>
  <c r="D392" i="14"/>
  <c r="C392" i="14"/>
  <c r="F391" i="14"/>
  <c r="E391" i="14"/>
  <c r="D391" i="14"/>
  <c r="C391" i="14"/>
  <c r="F390" i="14"/>
  <c r="E390" i="14"/>
  <c r="D390" i="14"/>
  <c r="C390" i="14"/>
  <c r="F389" i="14"/>
  <c r="E389" i="14"/>
  <c r="D389" i="14"/>
  <c r="C389" i="14"/>
  <c r="F388" i="14"/>
  <c r="E388" i="14"/>
  <c r="D388" i="14"/>
  <c r="C388" i="14"/>
  <c r="F387" i="14"/>
  <c r="E387" i="14"/>
  <c r="D387" i="14"/>
  <c r="C387" i="14"/>
  <c r="F386" i="14"/>
  <c r="E386" i="14"/>
  <c r="D386" i="14"/>
  <c r="C386" i="14"/>
  <c r="F385" i="14"/>
  <c r="E385" i="14"/>
  <c r="D385" i="14"/>
  <c r="C385" i="14"/>
  <c r="F384" i="14"/>
  <c r="E384" i="14"/>
  <c r="D384" i="14"/>
  <c r="C384" i="14"/>
  <c r="F383" i="14"/>
  <c r="E383" i="14"/>
  <c r="D383" i="14"/>
  <c r="C383" i="14"/>
  <c r="F382" i="14"/>
  <c r="E382" i="14"/>
  <c r="D382" i="14"/>
  <c r="C382" i="14"/>
  <c r="F381" i="14"/>
  <c r="E381" i="14"/>
  <c r="D381" i="14"/>
  <c r="C381" i="14"/>
  <c r="F380" i="14"/>
  <c r="E380" i="14"/>
  <c r="D380" i="14"/>
  <c r="C380" i="14"/>
  <c r="F379" i="14"/>
  <c r="E379" i="14"/>
  <c r="D379" i="14"/>
  <c r="C379" i="14"/>
  <c r="F378" i="14"/>
  <c r="E378" i="14"/>
  <c r="D378" i="14"/>
  <c r="C378" i="14"/>
  <c r="F377" i="14"/>
  <c r="E377" i="14"/>
  <c r="D377" i="14"/>
  <c r="C377" i="14"/>
  <c r="F376" i="14"/>
  <c r="E376" i="14"/>
  <c r="D376" i="14"/>
  <c r="C376" i="14"/>
  <c r="F375" i="14"/>
  <c r="E375" i="14"/>
  <c r="D375" i="14"/>
  <c r="C375" i="14"/>
  <c r="F374" i="14"/>
  <c r="E374" i="14"/>
  <c r="D374" i="14"/>
  <c r="C374" i="14"/>
  <c r="F373" i="14"/>
  <c r="E373" i="14"/>
  <c r="D373" i="14"/>
  <c r="C373" i="14"/>
  <c r="F372" i="14"/>
  <c r="E372" i="14"/>
  <c r="D372" i="14"/>
  <c r="C372" i="14"/>
  <c r="F371" i="14"/>
  <c r="E371" i="14"/>
  <c r="D371" i="14"/>
  <c r="C371" i="14"/>
  <c r="F370" i="14"/>
  <c r="E370" i="14"/>
  <c r="D370" i="14"/>
  <c r="C370" i="14"/>
  <c r="F369" i="14"/>
  <c r="E369" i="14"/>
  <c r="D369" i="14"/>
  <c r="C369" i="14"/>
  <c r="F368" i="14"/>
  <c r="E368" i="14"/>
  <c r="D368" i="14"/>
  <c r="C368" i="14"/>
  <c r="F367" i="14"/>
  <c r="E367" i="14"/>
  <c r="D367" i="14"/>
  <c r="C367" i="14"/>
  <c r="F366" i="14"/>
  <c r="E366" i="14"/>
  <c r="D366" i="14"/>
  <c r="C366" i="14"/>
  <c r="F365" i="14"/>
  <c r="E365" i="14"/>
  <c r="D365" i="14"/>
  <c r="C365" i="14"/>
  <c r="F364" i="14"/>
  <c r="E364" i="14"/>
  <c r="D364" i="14"/>
  <c r="C364" i="14"/>
  <c r="F363" i="14"/>
  <c r="E363" i="14"/>
  <c r="D363" i="14"/>
  <c r="C363" i="14"/>
  <c r="F362" i="14"/>
  <c r="E362" i="14"/>
  <c r="D362" i="14"/>
  <c r="C362" i="14"/>
  <c r="F361" i="14"/>
  <c r="E361" i="14"/>
  <c r="D361" i="14"/>
  <c r="C361" i="14"/>
  <c r="F360" i="14"/>
  <c r="E360" i="14"/>
  <c r="D360" i="14"/>
  <c r="C360" i="14"/>
  <c r="F359" i="14"/>
  <c r="E359" i="14"/>
  <c r="D359" i="14"/>
  <c r="C359" i="14"/>
  <c r="F358" i="14"/>
  <c r="E358" i="14"/>
  <c r="D358" i="14"/>
  <c r="C358" i="14"/>
  <c r="F357" i="14"/>
  <c r="E357" i="14"/>
  <c r="D357" i="14"/>
  <c r="C357" i="14"/>
  <c r="F356" i="14"/>
  <c r="E356" i="14"/>
  <c r="D356" i="14"/>
  <c r="C356" i="14"/>
  <c r="F355" i="14"/>
  <c r="E355" i="14"/>
  <c r="D355" i="14"/>
  <c r="C355" i="14"/>
  <c r="F354" i="14"/>
  <c r="E354" i="14"/>
  <c r="D354" i="14"/>
  <c r="C354" i="14"/>
  <c r="F353" i="14"/>
  <c r="E353" i="14"/>
  <c r="D353" i="14"/>
  <c r="C353" i="14"/>
  <c r="F352" i="14"/>
  <c r="E352" i="14"/>
  <c r="D352" i="14"/>
  <c r="C352" i="14"/>
  <c r="F351" i="14"/>
  <c r="E351" i="14"/>
  <c r="D351" i="14"/>
  <c r="C351" i="14"/>
  <c r="F350" i="14"/>
  <c r="E350" i="14"/>
  <c r="D350" i="14"/>
  <c r="C350" i="14"/>
  <c r="F349" i="14"/>
  <c r="E349" i="14"/>
  <c r="D349" i="14"/>
  <c r="C349" i="14"/>
  <c r="F348" i="14"/>
  <c r="E348" i="14"/>
  <c r="D348" i="14"/>
  <c r="C348" i="14"/>
  <c r="F347" i="14"/>
  <c r="E347" i="14"/>
  <c r="D347" i="14"/>
  <c r="C347" i="14"/>
  <c r="F346" i="14"/>
  <c r="E346" i="14"/>
  <c r="D346" i="14"/>
  <c r="C346" i="14"/>
  <c r="F345" i="14"/>
  <c r="E345" i="14"/>
  <c r="D345" i="14"/>
  <c r="C345" i="14"/>
  <c r="F344" i="14"/>
  <c r="E344" i="14"/>
  <c r="D344" i="14"/>
  <c r="C344" i="14"/>
  <c r="F343" i="14"/>
  <c r="E343" i="14"/>
  <c r="D343" i="14"/>
  <c r="C343" i="14"/>
  <c r="F342" i="14"/>
  <c r="E342" i="14"/>
  <c r="D342" i="14"/>
  <c r="C342" i="14"/>
  <c r="F341" i="14"/>
  <c r="E341" i="14"/>
  <c r="D341" i="14"/>
  <c r="C341" i="14"/>
  <c r="F340" i="14"/>
  <c r="E340" i="14"/>
  <c r="D340" i="14"/>
  <c r="C340" i="14"/>
  <c r="F339" i="14"/>
  <c r="E339" i="14"/>
  <c r="D339" i="14"/>
  <c r="C339" i="14"/>
  <c r="F338" i="14"/>
  <c r="E338" i="14"/>
  <c r="D338" i="14"/>
  <c r="C338" i="14"/>
  <c r="F337" i="14"/>
  <c r="E337" i="14"/>
  <c r="D337" i="14"/>
  <c r="C337" i="14"/>
  <c r="F336" i="14"/>
  <c r="E336" i="14"/>
  <c r="D336" i="14"/>
  <c r="C336" i="14"/>
  <c r="F335" i="14"/>
  <c r="E335" i="14"/>
  <c r="D335" i="14"/>
  <c r="C335" i="14"/>
  <c r="F334" i="14"/>
  <c r="E334" i="14"/>
  <c r="D334" i="14"/>
  <c r="C334" i="14"/>
  <c r="F333" i="14"/>
  <c r="E333" i="14"/>
  <c r="D333" i="14"/>
  <c r="C333" i="14"/>
  <c r="F332" i="14"/>
  <c r="E332" i="14"/>
  <c r="D332" i="14"/>
  <c r="C332" i="14"/>
  <c r="F331" i="14"/>
  <c r="E331" i="14"/>
  <c r="D331" i="14"/>
  <c r="C331" i="14"/>
  <c r="F330" i="14"/>
  <c r="E330" i="14"/>
  <c r="D330" i="14"/>
  <c r="C330" i="14"/>
  <c r="F329" i="14"/>
  <c r="E329" i="14"/>
  <c r="D329" i="14"/>
  <c r="C329" i="14"/>
  <c r="F328" i="14"/>
  <c r="E328" i="14"/>
  <c r="D328" i="14"/>
  <c r="C328" i="14"/>
  <c r="F327" i="14"/>
  <c r="E327" i="14"/>
  <c r="D327" i="14"/>
  <c r="C327" i="14"/>
  <c r="F326" i="14"/>
  <c r="E326" i="14"/>
  <c r="D326" i="14"/>
  <c r="C326" i="14"/>
  <c r="F325" i="14"/>
  <c r="E325" i="14"/>
  <c r="D325" i="14"/>
  <c r="C325" i="14"/>
  <c r="F324" i="14"/>
  <c r="E324" i="14"/>
  <c r="D324" i="14"/>
  <c r="C324" i="14"/>
  <c r="F323" i="14"/>
  <c r="E323" i="14"/>
  <c r="D323" i="14"/>
  <c r="C323" i="14"/>
  <c r="F322" i="14"/>
  <c r="E322" i="14"/>
  <c r="D322" i="14"/>
  <c r="C322" i="14"/>
  <c r="F321" i="14"/>
  <c r="E321" i="14"/>
  <c r="D321" i="14"/>
  <c r="C321" i="14"/>
  <c r="F320" i="14"/>
  <c r="E320" i="14"/>
  <c r="D320" i="14"/>
  <c r="C320" i="14"/>
  <c r="F319" i="14"/>
  <c r="E319" i="14"/>
  <c r="D319" i="14"/>
  <c r="C319" i="14"/>
  <c r="F318" i="14"/>
  <c r="E318" i="14"/>
  <c r="D318" i="14"/>
  <c r="C318" i="14"/>
  <c r="F317" i="14"/>
  <c r="E317" i="14"/>
  <c r="D317" i="14"/>
  <c r="C317" i="14"/>
  <c r="F316" i="14"/>
  <c r="E316" i="14"/>
  <c r="D316" i="14"/>
  <c r="C316" i="14"/>
  <c r="F315" i="14"/>
  <c r="E315" i="14"/>
  <c r="D315" i="14"/>
  <c r="C315" i="14"/>
  <c r="F314" i="14"/>
  <c r="E314" i="14"/>
  <c r="D314" i="14"/>
  <c r="C314" i="14"/>
  <c r="F313" i="14"/>
  <c r="E313" i="14"/>
  <c r="D313" i="14"/>
  <c r="C313" i="14"/>
  <c r="F312" i="14"/>
  <c r="E312" i="14"/>
  <c r="D312" i="14"/>
  <c r="C312" i="14"/>
  <c r="F311" i="14"/>
  <c r="E311" i="14"/>
  <c r="D311" i="14"/>
  <c r="C311" i="14"/>
  <c r="F310" i="14"/>
  <c r="E310" i="14"/>
  <c r="D310" i="14"/>
  <c r="C310" i="14"/>
  <c r="F309" i="14"/>
  <c r="E309" i="14"/>
  <c r="D309" i="14"/>
  <c r="C309" i="14"/>
  <c r="F308" i="14"/>
  <c r="E308" i="14"/>
  <c r="D308" i="14"/>
  <c r="C308" i="14"/>
  <c r="F307" i="14"/>
  <c r="E307" i="14"/>
  <c r="D307" i="14"/>
  <c r="C307" i="14"/>
  <c r="F306" i="14"/>
  <c r="E306" i="14"/>
  <c r="D306" i="14"/>
  <c r="C306" i="14"/>
  <c r="F305" i="14"/>
  <c r="E305" i="14"/>
  <c r="D305" i="14"/>
  <c r="C305" i="14"/>
  <c r="F304" i="14"/>
  <c r="E304" i="14"/>
  <c r="D304" i="14"/>
  <c r="C304" i="14"/>
  <c r="F303" i="14"/>
  <c r="E303" i="14"/>
  <c r="D303" i="14"/>
  <c r="C303" i="14"/>
  <c r="F302" i="14"/>
  <c r="E302" i="14"/>
  <c r="D302" i="14"/>
  <c r="C302" i="14"/>
  <c r="F301" i="14"/>
  <c r="E301" i="14"/>
  <c r="D301" i="14"/>
  <c r="C301" i="14"/>
  <c r="F300" i="14"/>
  <c r="E300" i="14"/>
  <c r="D300" i="14"/>
  <c r="C300" i="14"/>
  <c r="F299" i="14"/>
  <c r="E299" i="14"/>
  <c r="D299" i="14"/>
  <c r="C299" i="14"/>
  <c r="F298" i="14"/>
  <c r="E298" i="14"/>
  <c r="D298" i="14"/>
  <c r="C298" i="14"/>
  <c r="F297" i="14"/>
  <c r="E297" i="14"/>
  <c r="D297" i="14"/>
  <c r="C297" i="14"/>
  <c r="F296" i="14"/>
  <c r="E296" i="14"/>
  <c r="D296" i="14"/>
  <c r="C296" i="14"/>
  <c r="F295" i="14"/>
  <c r="E295" i="14"/>
  <c r="D295" i="14"/>
  <c r="C295" i="14"/>
  <c r="F294" i="14"/>
  <c r="E294" i="14"/>
  <c r="D294" i="14"/>
  <c r="C294" i="14"/>
  <c r="F293" i="14"/>
  <c r="E293" i="14"/>
  <c r="D293" i="14"/>
  <c r="C293" i="14"/>
  <c r="F292" i="14"/>
  <c r="E292" i="14"/>
  <c r="D292" i="14"/>
  <c r="C292" i="14"/>
  <c r="F291" i="14"/>
  <c r="E291" i="14"/>
  <c r="D291" i="14"/>
  <c r="C291" i="14"/>
  <c r="F290" i="14"/>
  <c r="E290" i="14"/>
  <c r="D290" i="14"/>
  <c r="C290" i="14"/>
  <c r="F289" i="14"/>
  <c r="E289" i="14"/>
  <c r="D289" i="14"/>
  <c r="C289" i="14"/>
  <c r="F288" i="14"/>
  <c r="E288" i="14"/>
  <c r="D288" i="14"/>
  <c r="C288" i="14"/>
  <c r="F287" i="14"/>
  <c r="E287" i="14"/>
  <c r="D287" i="14"/>
  <c r="C287" i="14"/>
  <c r="F286" i="14"/>
  <c r="E286" i="14"/>
  <c r="D286" i="14"/>
  <c r="C286" i="14"/>
  <c r="F285" i="14"/>
  <c r="E285" i="14"/>
  <c r="D285" i="14"/>
  <c r="C285" i="14"/>
  <c r="F284" i="14"/>
  <c r="E284" i="14"/>
  <c r="D284" i="14"/>
  <c r="C284" i="14"/>
  <c r="F283" i="14"/>
  <c r="E283" i="14"/>
  <c r="D283" i="14"/>
  <c r="C283" i="14"/>
  <c r="F282" i="14"/>
  <c r="E282" i="14"/>
  <c r="D282" i="14"/>
  <c r="C282" i="14"/>
  <c r="F281" i="14"/>
  <c r="E281" i="14"/>
  <c r="D281" i="14"/>
  <c r="C281" i="14"/>
  <c r="F280" i="14"/>
  <c r="E280" i="14"/>
  <c r="D280" i="14"/>
  <c r="C280" i="14"/>
  <c r="F279" i="14"/>
  <c r="E279" i="14"/>
  <c r="D279" i="14"/>
  <c r="C279" i="14"/>
  <c r="F278" i="14"/>
  <c r="E278" i="14"/>
  <c r="D278" i="14"/>
  <c r="C278" i="14"/>
  <c r="F277" i="14"/>
  <c r="E277" i="14"/>
  <c r="D277" i="14"/>
  <c r="C277" i="14"/>
  <c r="F276" i="14"/>
  <c r="E276" i="14"/>
  <c r="D276" i="14"/>
  <c r="C276" i="14"/>
  <c r="F275" i="14"/>
  <c r="E275" i="14"/>
  <c r="D275" i="14"/>
  <c r="C275" i="14"/>
  <c r="F274" i="14"/>
  <c r="E274" i="14"/>
  <c r="D274" i="14"/>
  <c r="C274" i="14"/>
  <c r="F273" i="14"/>
  <c r="E273" i="14"/>
  <c r="D273" i="14"/>
  <c r="C273" i="14"/>
  <c r="F272" i="14"/>
  <c r="E272" i="14"/>
  <c r="D272" i="14"/>
  <c r="C272" i="14"/>
  <c r="F271" i="14"/>
  <c r="E271" i="14"/>
  <c r="D271" i="14"/>
  <c r="C271" i="14"/>
  <c r="F270" i="14"/>
  <c r="E270" i="14"/>
  <c r="D270" i="14"/>
  <c r="C270" i="14"/>
  <c r="F269" i="14"/>
  <c r="E269" i="14"/>
  <c r="D269" i="14"/>
  <c r="C269" i="14"/>
  <c r="F268" i="14"/>
  <c r="E268" i="14"/>
  <c r="D268" i="14"/>
  <c r="C268" i="14"/>
  <c r="F267" i="14"/>
  <c r="E267" i="14"/>
  <c r="D267" i="14"/>
  <c r="C267" i="14"/>
  <c r="F266" i="14"/>
  <c r="E266" i="14"/>
  <c r="D266" i="14"/>
  <c r="C266" i="14"/>
  <c r="F265" i="14"/>
  <c r="E265" i="14"/>
  <c r="D265" i="14"/>
  <c r="C265" i="14"/>
  <c r="F264" i="14"/>
  <c r="E264" i="14"/>
  <c r="D264" i="14"/>
  <c r="C264" i="14"/>
  <c r="F263" i="14"/>
  <c r="E263" i="14"/>
  <c r="D263" i="14"/>
  <c r="C263" i="14"/>
  <c r="F262" i="14"/>
  <c r="E262" i="14"/>
  <c r="D262" i="14"/>
  <c r="C262" i="14"/>
  <c r="F261" i="14"/>
  <c r="E261" i="14"/>
  <c r="D261" i="14"/>
  <c r="C261" i="14"/>
  <c r="F260" i="14"/>
  <c r="E260" i="14"/>
  <c r="D260" i="14"/>
  <c r="C260" i="14"/>
  <c r="F259" i="14"/>
  <c r="E259" i="14"/>
  <c r="D259" i="14"/>
  <c r="C259" i="14"/>
  <c r="F258" i="14"/>
  <c r="E258" i="14"/>
  <c r="D258" i="14"/>
  <c r="C258" i="14"/>
  <c r="F257" i="14"/>
  <c r="E257" i="14"/>
  <c r="D257" i="14"/>
  <c r="C257" i="14"/>
  <c r="F256" i="14"/>
  <c r="E256" i="14"/>
  <c r="D256" i="14"/>
  <c r="C256" i="14"/>
  <c r="F255" i="14"/>
  <c r="E255" i="14"/>
  <c r="D255" i="14"/>
  <c r="C255" i="14"/>
  <c r="F254" i="14"/>
  <c r="E254" i="14"/>
  <c r="D254" i="14"/>
  <c r="C254" i="14"/>
  <c r="F253" i="14"/>
  <c r="E253" i="14"/>
  <c r="D253" i="14"/>
  <c r="C253" i="14"/>
  <c r="F252" i="14"/>
  <c r="E252" i="14"/>
  <c r="D252" i="14"/>
  <c r="C252" i="14"/>
  <c r="F251" i="14"/>
  <c r="E251" i="14"/>
  <c r="D251" i="14"/>
  <c r="C251" i="14"/>
  <c r="F250" i="14"/>
  <c r="E250" i="14"/>
  <c r="D250" i="14"/>
  <c r="C250" i="14"/>
  <c r="F249" i="14"/>
  <c r="E249" i="14"/>
  <c r="D249" i="14"/>
  <c r="C249" i="14"/>
  <c r="F248" i="14"/>
  <c r="E248" i="14"/>
  <c r="D248" i="14"/>
  <c r="C248" i="14"/>
  <c r="F247" i="14"/>
  <c r="E247" i="14"/>
  <c r="D247" i="14"/>
  <c r="C247" i="14"/>
  <c r="F246" i="14"/>
  <c r="E246" i="14"/>
  <c r="D246" i="14"/>
  <c r="C246" i="14"/>
  <c r="F245" i="14"/>
  <c r="E245" i="14"/>
  <c r="D245" i="14"/>
  <c r="C245" i="14"/>
  <c r="F244" i="14"/>
  <c r="E244" i="14"/>
  <c r="D244" i="14"/>
  <c r="C244" i="14"/>
  <c r="F243" i="14"/>
  <c r="E243" i="14"/>
  <c r="D243" i="14"/>
  <c r="C243" i="14"/>
  <c r="F242" i="14"/>
  <c r="E242" i="14"/>
  <c r="D242" i="14"/>
  <c r="C242" i="14"/>
  <c r="F241" i="14"/>
  <c r="E241" i="14"/>
  <c r="D241" i="14"/>
  <c r="C241" i="14"/>
  <c r="F240" i="14"/>
  <c r="E240" i="14"/>
  <c r="D240" i="14"/>
  <c r="C240" i="14"/>
  <c r="F239" i="14"/>
  <c r="E239" i="14"/>
  <c r="D239" i="14"/>
  <c r="C239" i="14"/>
  <c r="F238" i="14"/>
  <c r="E238" i="14"/>
  <c r="D238" i="14"/>
  <c r="C238" i="14"/>
  <c r="F237" i="14"/>
  <c r="E237" i="14"/>
  <c r="D237" i="14"/>
  <c r="C237" i="14"/>
  <c r="F236" i="14"/>
  <c r="E236" i="14"/>
  <c r="D236" i="14"/>
  <c r="C236" i="14"/>
  <c r="F235" i="14"/>
  <c r="E235" i="14"/>
  <c r="D235" i="14"/>
  <c r="C235" i="14"/>
  <c r="F234" i="14"/>
  <c r="E234" i="14"/>
  <c r="D234" i="14"/>
  <c r="C234" i="14"/>
  <c r="F233" i="14"/>
  <c r="E233" i="14"/>
  <c r="D233" i="14"/>
  <c r="C233" i="14"/>
  <c r="F232" i="14"/>
  <c r="E232" i="14"/>
  <c r="D232" i="14"/>
  <c r="C232" i="14"/>
  <c r="F231" i="14"/>
  <c r="E231" i="14"/>
  <c r="D231" i="14"/>
  <c r="C231" i="14"/>
  <c r="F230" i="14"/>
  <c r="E230" i="14"/>
  <c r="D230" i="14"/>
  <c r="C230" i="14"/>
  <c r="F229" i="14"/>
  <c r="E229" i="14"/>
  <c r="D229" i="14"/>
  <c r="C229" i="14"/>
  <c r="F228" i="14"/>
  <c r="E228" i="14"/>
  <c r="D228" i="14"/>
  <c r="C228" i="14"/>
  <c r="F227" i="14"/>
  <c r="E227" i="14"/>
  <c r="D227" i="14"/>
  <c r="C227" i="14"/>
  <c r="F226" i="14"/>
  <c r="E226" i="14"/>
  <c r="D226" i="14"/>
  <c r="C226" i="14"/>
  <c r="F225" i="14"/>
  <c r="E225" i="14"/>
  <c r="D225" i="14"/>
  <c r="C225" i="14"/>
  <c r="F224" i="14"/>
  <c r="E224" i="14"/>
  <c r="D224" i="14"/>
  <c r="C224" i="14"/>
  <c r="F223" i="14"/>
  <c r="E223" i="14"/>
  <c r="D223" i="14"/>
  <c r="C223" i="14"/>
  <c r="F222" i="14"/>
  <c r="E222" i="14"/>
  <c r="D222" i="14"/>
  <c r="C222" i="14"/>
  <c r="F221" i="14"/>
  <c r="E221" i="14"/>
  <c r="D221" i="14"/>
  <c r="C221" i="14"/>
  <c r="F220" i="14"/>
  <c r="E220" i="14"/>
  <c r="D220" i="14"/>
  <c r="C220" i="14"/>
  <c r="F219" i="14"/>
  <c r="E219" i="14"/>
  <c r="D219" i="14"/>
  <c r="C219" i="14"/>
  <c r="F218" i="14"/>
  <c r="E218" i="14"/>
  <c r="D218" i="14"/>
  <c r="C218" i="14"/>
  <c r="F217" i="14"/>
  <c r="E217" i="14"/>
  <c r="D217" i="14"/>
  <c r="C217" i="14"/>
  <c r="F216" i="14"/>
  <c r="E216" i="14"/>
  <c r="D216" i="14"/>
  <c r="C216" i="14"/>
  <c r="F215" i="14"/>
  <c r="E215" i="14"/>
  <c r="D215" i="14"/>
  <c r="C215" i="14"/>
  <c r="F214" i="14"/>
  <c r="E214" i="14"/>
  <c r="D214" i="14"/>
  <c r="C214" i="14"/>
  <c r="F213" i="14"/>
  <c r="E213" i="14"/>
  <c r="D213" i="14"/>
  <c r="C213" i="14"/>
  <c r="F212" i="14"/>
  <c r="E212" i="14"/>
  <c r="D212" i="14"/>
  <c r="C212" i="14"/>
  <c r="F211" i="14"/>
  <c r="E211" i="14"/>
  <c r="D211" i="14"/>
  <c r="C211" i="14"/>
  <c r="F210" i="14"/>
  <c r="E210" i="14"/>
  <c r="D210" i="14"/>
  <c r="C210" i="14"/>
  <c r="F209" i="14"/>
  <c r="E209" i="14"/>
  <c r="D209" i="14"/>
  <c r="C209" i="14"/>
  <c r="B208" i="14"/>
  <c r="F208" i="14" s="1"/>
  <c r="B207" i="14"/>
  <c r="D207" i="14" s="1"/>
  <c r="F206" i="14"/>
  <c r="E206" i="14"/>
  <c r="D206" i="14"/>
  <c r="C206" i="14"/>
  <c r="F205" i="14"/>
  <c r="E205" i="14"/>
  <c r="D205" i="14"/>
  <c r="C205" i="14"/>
  <c r="F204" i="14"/>
  <c r="E204" i="14"/>
  <c r="D204" i="14"/>
  <c r="C204" i="14"/>
  <c r="F203" i="14"/>
  <c r="E203" i="14"/>
  <c r="D203" i="14"/>
  <c r="C203" i="14"/>
  <c r="F202" i="14"/>
  <c r="E202" i="14"/>
  <c r="D202" i="14"/>
  <c r="C202" i="14"/>
  <c r="F201" i="14"/>
  <c r="E201" i="14"/>
  <c r="D201" i="14"/>
  <c r="C201" i="14"/>
  <c r="F200" i="14"/>
  <c r="E200" i="14"/>
  <c r="D200" i="14"/>
  <c r="C200" i="14"/>
  <c r="F199" i="14"/>
  <c r="E199" i="14"/>
  <c r="D199" i="14"/>
  <c r="C199" i="14"/>
  <c r="F198" i="14"/>
  <c r="E198" i="14"/>
  <c r="D198" i="14"/>
  <c r="C198" i="14"/>
  <c r="F197" i="14"/>
  <c r="E197" i="14"/>
  <c r="D197" i="14"/>
  <c r="C197" i="14"/>
  <c r="F196" i="14"/>
  <c r="E196" i="14"/>
  <c r="D196" i="14"/>
  <c r="C196" i="14"/>
  <c r="F195" i="14"/>
  <c r="E195" i="14"/>
  <c r="D195" i="14"/>
  <c r="C195" i="14"/>
  <c r="F194" i="14"/>
  <c r="E194" i="14"/>
  <c r="D194" i="14"/>
  <c r="C194" i="14"/>
  <c r="F193" i="14"/>
  <c r="E193" i="14"/>
  <c r="D193" i="14"/>
  <c r="C193" i="14"/>
  <c r="F192" i="14"/>
  <c r="E192" i="14"/>
  <c r="D192" i="14"/>
  <c r="C192" i="14"/>
  <c r="F191" i="14"/>
  <c r="E191" i="14"/>
  <c r="D191" i="14"/>
  <c r="C191" i="14"/>
  <c r="F190" i="14"/>
  <c r="E190" i="14"/>
  <c r="D190" i="14"/>
  <c r="C190" i="14"/>
  <c r="F189" i="14"/>
  <c r="E189" i="14"/>
  <c r="D189" i="14"/>
  <c r="C189" i="14"/>
  <c r="F188" i="14"/>
  <c r="E188" i="14"/>
  <c r="D188" i="14"/>
  <c r="C188" i="14"/>
  <c r="F187" i="14"/>
  <c r="E187" i="14"/>
  <c r="D187" i="14"/>
  <c r="C187" i="14"/>
  <c r="F186" i="14"/>
  <c r="E186" i="14"/>
  <c r="D186" i="14"/>
  <c r="C186" i="14"/>
  <c r="F185" i="14"/>
  <c r="E185" i="14"/>
  <c r="D185" i="14"/>
  <c r="C185" i="14"/>
  <c r="F184" i="14"/>
  <c r="E184" i="14"/>
  <c r="D184" i="14"/>
  <c r="C184" i="14"/>
  <c r="F183" i="14"/>
  <c r="E183" i="14"/>
  <c r="D183" i="14"/>
  <c r="C183" i="14"/>
  <c r="F182" i="14"/>
  <c r="E182" i="14"/>
  <c r="D182" i="14"/>
  <c r="C182" i="14"/>
  <c r="F181" i="14"/>
  <c r="E181" i="14"/>
  <c r="D181" i="14"/>
  <c r="C181" i="14"/>
  <c r="F180" i="14"/>
  <c r="E180" i="14"/>
  <c r="D180" i="14"/>
  <c r="C180" i="14"/>
  <c r="F179" i="14"/>
  <c r="E179" i="14"/>
  <c r="D179" i="14"/>
  <c r="C179" i="14"/>
  <c r="F178" i="14"/>
  <c r="E178" i="14"/>
  <c r="D178" i="14"/>
  <c r="C178" i="14"/>
  <c r="F177" i="14"/>
  <c r="E177" i="14"/>
  <c r="D177" i="14"/>
  <c r="C177" i="14"/>
  <c r="F176" i="14"/>
  <c r="E176" i="14"/>
  <c r="D176" i="14"/>
  <c r="C176" i="14"/>
  <c r="F175" i="14"/>
  <c r="E175" i="14"/>
  <c r="D175" i="14"/>
  <c r="C175" i="14"/>
  <c r="F174" i="14"/>
  <c r="E174" i="14"/>
  <c r="D174" i="14"/>
  <c r="C174" i="14"/>
  <c r="F173" i="14"/>
  <c r="E173" i="14"/>
  <c r="D173" i="14"/>
  <c r="C173" i="14"/>
  <c r="F172" i="14"/>
  <c r="E172" i="14"/>
  <c r="D172" i="14"/>
  <c r="C172" i="14"/>
  <c r="F171" i="14"/>
  <c r="E171" i="14"/>
  <c r="D171" i="14"/>
  <c r="C171" i="14"/>
  <c r="F170" i="14"/>
  <c r="E170" i="14"/>
  <c r="D170" i="14"/>
  <c r="C170" i="14"/>
  <c r="F169" i="14"/>
  <c r="E169" i="14"/>
  <c r="D169" i="14"/>
  <c r="C169" i="14"/>
  <c r="F168" i="14"/>
  <c r="E168" i="14"/>
  <c r="D168" i="14"/>
  <c r="C168" i="14"/>
  <c r="F167" i="14"/>
  <c r="E167" i="14"/>
  <c r="D167" i="14"/>
  <c r="C167" i="14"/>
  <c r="F166" i="14"/>
  <c r="E166" i="14"/>
  <c r="D166" i="14"/>
  <c r="C166" i="14"/>
  <c r="F165" i="14"/>
  <c r="E165" i="14"/>
  <c r="D165" i="14"/>
  <c r="C165" i="14"/>
  <c r="F164" i="14"/>
  <c r="E164" i="14"/>
  <c r="D164" i="14"/>
  <c r="C164" i="14"/>
  <c r="F163" i="14"/>
  <c r="E163" i="14"/>
  <c r="D163" i="14"/>
  <c r="C163" i="14"/>
  <c r="F162" i="14"/>
  <c r="E162" i="14"/>
  <c r="D162" i="14"/>
  <c r="C162" i="14"/>
  <c r="F161" i="14"/>
  <c r="E161" i="14"/>
  <c r="D161" i="14"/>
  <c r="C161" i="14"/>
  <c r="F160" i="14"/>
  <c r="E160" i="14"/>
  <c r="D160" i="14"/>
  <c r="C160" i="14"/>
  <c r="F159" i="14"/>
  <c r="E159" i="14"/>
  <c r="D159" i="14"/>
  <c r="C159" i="14"/>
  <c r="F158" i="14"/>
  <c r="E158" i="14"/>
  <c r="D158" i="14"/>
  <c r="C158" i="14"/>
  <c r="F157" i="14"/>
  <c r="E157" i="14"/>
  <c r="D157" i="14"/>
  <c r="C157" i="14"/>
  <c r="F156" i="14"/>
  <c r="E156" i="14"/>
  <c r="D156" i="14"/>
  <c r="C156" i="14"/>
  <c r="F155" i="14"/>
  <c r="E155" i="14"/>
  <c r="D155" i="14"/>
  <c r="C155" i="14"/>
  <c r="F154" i="14"/>
  <c r="E154" i="14"/>
  <c r="D154" i="14"/>
  <c r="C154" i="14"/>
  <c r="F153" i="14"/>
  <c r="E153" i="14"/>
  <c r="D153" i="14"/>
  <c r="C153" i="14"/>
  <c r="F152" i="14"/>
  <c r="E152" i="14"/>
  <c r="D152" i="14"/>
  <c r="C152" i="14"/>
  <c r="F151" i="14"/>
  <c r="E151" i="14"/>
  <c r="D151" i="14"/>
  <c r="C151" i="14"/>
  <c r="F150" i="14"/>
  <c r="E150" i="14"/>
  <c r="D150" i="14"/>
  <c r="C150" i="14"/>
  <c r="F149" i="14"/>
  <c r="E149" i="14"/>
  <c r="D149" i="14"/>
  <c r="C149" i="14"/>
  <c r="F148" i="14"/>
  <c r="E148" i="14"/>
  <c r="D148" i="14"/>
  <c r="C148" i="14"/>
  <c r="F147" i="14"/>
  <c r="E147" i="14"/>
  <c r="D147" i="14"/>
  <c r="C147" i="14"/>
  <c r="F146" i="14"/>
  <c r="E146" i="14"/>
  <c r="D146" i="14"/>
  <c r="C146" i="14"/>
  <c r="F145" i="14"/>
  <c r="E145" i="14"/>
  <c r="D145" i="14"/>
  <c r="C145" i="14"/>
  <c r="F144" i="14"/>
  <c r="E144" i="14"/>
  <c r="D144" i="14"/>
  <c r="C144" i="14"/>
  <c r="F143" i="14"/>
  <c r="E143" i="14"/>
  <c r="D143" i="14"/>
  <c r="C143" i="14"/>
  <c r="F142" i="14"/>
  <c r="E142" i="14"/>
  <c r="D142" i="14"/>
  <c r="C142" i="14"/>
  <c r="F141" i="14"/>
  <c r="E141" i="14"/>
  <c r="D141" i="14"/>
  <c r="C141" i="14"/>
  <c r="F140" i="14"/>
  <c r="E140" i="14"/>
  <c r="D140" i="14"/>
  <c r="C140" i="14"/>
  <c r="F139" i="14"/>
  <c r="E139" i="14"/>
  <c r="D139" i="14"/>
  <c r="C139" i="14"/>
  <c r="F138" i="14"/>
  <c r="E138" i="14"/>
  <c r="D138" i="14"/>
  <c r="C138" i="14"/>
  <c r="F137" i="14"/>
  <c r="E137" i="14"/>
  <c r="D137" i="14"/>
  <c r="C137" i="14"/>
  <c r="F136" i="14"/>
  <c r="E136" i="14"/>
  <c r="D136" i="14"/>
  <c r="C136" i="14"/>
  <c r="F135" i="14"/>
  <c r="E135" i="14"/>
  <c r="D135" i="14"/>
  <c r="C135" i="14"/>
  <c r="F134" i="14"/>
  <c r="E134" i="14"/>
  <c r="D134" i="14"/>
  <c r="C134" i="14"/>
  <c r="F133" i="14"/>
  <c r="E133" i="14"/>
  <c r="D133" i="14"/>
  <c r="C133" i="14"/>
  <c r="F132" i="14"/>
  <c r="E132" i="14"/>
  <c r="D132" i="14"/>
  <c r="C132" i="14"/>
  <c r="F131" i="14"/>
  <c r="E131" i="14"/>
  <c r="D131" i="14"/>
  <c r="C131" i="14"/>
  <c r="F130" i="14"/>
  <c r="E130" i="14"/>
  <c r="D130" i="14"/>
  <c r="C130" i="14"/>
  <c r="F129" i="14"/>
  <c r="E129" i="14"/>
  <c r="D129" i="14"/>
  <c r="C129" i="14"/>
  <c r="F128" i="14"/>
  <c r="E128" i="14"/>
  <c r="D128" i="14"/>
  <c r="C128" i="14"/>
  <c r="F127" i="14"/>
  <c r="E127" i="14"/>
  <c r="D127" i="14"/>
  <c r="C127" i="14"/>
  <c r="F126" i="14"/>
  <c r="E126" i="14"/>
  <c r="D126" i="14"/>
  <c r="C126" i="14"/>
  <c r="F125" i="14"/>
  <c r="E125" i="14"/>
  <c r="D125" i="14"/>
  <c r="C125" i="14"/>
  <c r="F124" i="14"/>
  <c r="E124" i="14"/>
  <c r="D124" i="14"/>
  <c r="C124" i="14"/>
  <c r="F123" i="14"/>
  <c r="E123" i="14"/>
  <c r="D123" i="14"/>
  <c r="C123" i="14"/>
  <c r="F122" i="14"/>
  <c r="E122" i="14"/>
  <c r="D122" i="14"/>
  <c r="C122" i="14"/>
  <c r="F121" i="14"/>
  <c r="E121" i="14"/>
  <c r="D121" i="14"/>
  <c r="C121" i="14"/>
  <c r="F120" i="14"/>
  <c r="E120" i="14"/>
  <c r="D120" i="14"/>
  <c r="C120" i="14"/>
  <c r="F119" i="14"/>
  <c r="E119" i="14"/>
  <c r="D119" i="14"/>
  <c r="C119" i="14"/>
  <c r="F118" i="14"/>
  <c r="E118" i="14"/>
  <c r="D118" i="14"/>
  <c r="C118" i="14"/>
  <c r="F117" i="14"/>
  <c r="E117" i="14"/>
  <c r="D117" i="14"/>
  <c r="C117" i="14"/>
  <c r="F116" i="14"/>
  <c r="E116" i="14"/>
  <c r="D116" i="14"/>
  <c r="C116" i="14"/>
  <c r="F115" i="14"/>
  <c r="E115" i="14"/>
  <c r="D115" i="14"/>
  <c r="C115" i="14"/>
  <c r="F114" i="14"/>
  <c r="E114" i="14"/>
  <c r="D114" i="14"/>
  <c r="C114" i="14"/>
  <c r="F113" i="14"/>
  <c r="E113" i="14"/>
  <c r="D113" i="14"/>
  <c r="C113" i="14"/>
  <c r="F112" i="14"/>
  <c r="E112" i="14"/>
  <c r="D112" i="14"/>
  <c r="C112" i="14"/>
  <c r="F111" i="14"/>
  <c r="E111" i="14"/>
  <c r="D111" i="14"/>
  <c r="C111" i="14"/>
  <c r="F110" i="14"/>
  <c r="E110" i="14"/>
  <c r="D110" i="14"/>
  <c r="C110" i="14"/>
  <c r="F109" i="14"/>
  <c r="E109" i="14"/>
  <c r="D109" i="14"/>
  <c r="C109" i="14"/>
  <c r="F108" i="14"/>
  <c r="E108" i="14"/>
  <c r="D108" i="14"/>
  <c r="C108" i="14"/>
  <c r="F107" i="14"/>
  <c r="E107" i="14"/>
  <c r="D107" i="14"/>
  <c r="C107" i="14"/>
  <c r="F106" i="14"/>
  <c r="E106" i="14"/>
  <c r="D106" i="14"/>
  <c r="C106" i="14"/>
  <c r="F105" i="14"/>
  <c r="E105" i="14"/>
  <c r="D105" i="14"/>
  <c r="C105" i="14"/>
  <c r="F104" i="14"/>
  <c r="E104" i="14"/>
  <c r="D104" i="14"/>
  <c r="C104" i="14"/>
  <c r="F103" i="14"/>
  <c r="E103" i="14"/>
  <c r="D103" i="14"/>
  <c r="C103" i="14"/>
  <c r="F102" i="14"/>
  <c r="E102" i="14"/>
  <c r="D102" i="14"/>
  <c r="C102" i="14"/>
  <c r="F101" i="14"/>
  <c r="E101" i="14"/>
  <c r="D101" i="14"/>
  <c r="C101" i="14"/>
  <c r="F100" i="14"/>
  <c r="E100" i="14"/>
  <c r="D100" i="14"/>
  <c r="C100" i="14"/>
  <c r="F99" i="14"/>
  <c r="E99" i="14"/>
  <c r="D99" i="14"/>
  <c r="C99" i="14"/>
  <c r="F98" i="14"/>
  <c r="E98" i="14"/>
  <c r="D98" i="14"/>
  <c r="C98" i="14"/>
  <c r="F97" i="14"/>
  <c r="E97" i="14"/>
  <c r="D97" i="14"/>
  <c r="C97" i="14"/>
  <c r="F96" i="14"/>
  <c r="E96" i="14"/>
  <c r="D96" i="14"/>
  <c r="C96" i="14"/>
  <c r="F95" i="14"/>
  <c r="E95" i="14"/>
  <c r="D95" i="14"/>
  <c r="C95" i="14"/>
  <c r="F94" i="14"/>
  <c r="E94" i="14"/>
  <c r="D94" i="14"/>
  <c r="C94" i="14"/>
  <c r="F93" i="14"/>
  <c r="E93" i="14"/>
  <c r="D93" i="14"/>
  <c r="C93" i="14"/>
  <c r="F92" i="14"/>
  <c r="E92" i="14"/>
  <c r="D92" i="14"/>
  <c r="C92" i="14"/>
  <c r="F91" i="14"/>
  <c r="E91" i="14"/>
  <c r="D91" i="14"/>
  <c r="C91" i="14"/>
  <c r="F90" i="14"/>
  <c r="E90" i="14"/>
  <c r="D90" i="14"/>
  <c r="C90" i="14"/>
  <c r="F89" i="14"/>
  <c r="E89" i="14"/>
  <c r="D89" i="14"/>
  <c r="C89" i="14"/>
  <c r="F88" i="14"/>
  <c r="E88" i="14"/>
  <c r="D88" i="14"/>
  <c r="C88" i="14"/>
  <c r="F87" i="14"/>
  <c r="E87" i="14"/>
  <c r="D87" i="14"/>
  <c r="C87" i="14"/>
  <c r="F86" i="14"/>
  <c r="E86" i="14"/>
  <c r="D86" i="14"/>
  <c r="C86" i="14"/>
  <c r="F85" i="14"/>
  <c r="E85" i="14"/>
  <c r="D85" i="14"/>
  <c r="C85" i="14"/>
  <c r="F84" i="14"/>
  <c r="E84" i="14"/>
  <c r="D84" i="14"/>
  <c r="C84" i="14"/>
  <c r="F83" i="14"/>
  <c r="E83" i="14"/>
  <c r="D83" i="14"/>
  <c r="C83" i="14"/>
  <c r="F82" i="14"/>
  <c r="E82" i="14"/>
  <c r="D82" i="14"/>
  <c r="C82" i="14"/>
  <c r="F81" i="14"/>
  <c r="E81" i="14"/>
  <c r="D81" i="14"/>
  <c r="C81" i="14"/>
  <c r="F80" i="14"/>
  <c r="E80" i="14"/>
  <c r="D80" i="14"/>
  <c r="C80" i="14"/>
  <c r="F79" i="14"/>
  <c r="E79" i="14"/>
  <c r="D79" i="14"/>
  <c r="C79" i="14"/>
  <c r="F78" i="14"/>
  <c r="E78" i="14"/>
  <c r="D78" i="14"/>
  <c r="C78" i="14"/>
  <c r="F77" i="14"/>
  <c r="E77" i="14"/>
  <c r="D77" i="14"/>
  <c r="C77" i="14"/>
  <c r="F76" i="14"/>
  <c r="E76" i="14"/>
  <c r="D76" i="14"/>
  <c r="C76" i="14"/>
  <c r="F75" i="14"/>
  <c r="E75" i="14"/>
  <c r="D75" i="14"/>
  <c r="C75" i="14"/>
  <c r="F74" i="14"/>
  <c r="E74" i="14"/>
  <c r="D74" i="14"/>
  <c r="C74" i="14"/>
  <c r="F73" i="14"/>
  <c r="E73" i="14"/>
  <c r="D73" i="14"/>
  <c r="C73" i="14"/>
  <c r="F72" i="14"/>
  <c r="E72" i="14"/>
  <c r="D72" i="14"/>
  <c r="C72" i="14"/>
  <c r="F71" i="14"/>
  <c r="E71" i="14"/>
  <c r="D71" i="14"/>
  <c r="C71" i="14"/>
  <c r="F70" i="14"/>
  <c r="E70" i="14"/>
  <c r="D70" i="14"/>
  <c r="C70" i="14"/>
  <c r="F69" i="14"/>
  <c r="E69" i="14"/>
  <c r="D69" i="14"/>
  <c r="C69" i="14"/>
  <c r="F68" i="14"/>
  <c r="E68" i="14"/>
  <c r="D68" i="14"/>
  <c r="C68" i="14"/>
  <c r="F67" i="14"/>
  <c r="E67" i="14"/>
  <c r="D67" i="14"/>
  <c r="C67" i="14"/>
  <c r="F66" i="14"/>
  <c r="E66" i="14"/>
  <c r="D66" i="14"/>
  <c r="C66" i="14"/>
  <c r="F65" i="14"/>
  <c r="E65" i="14"/>
  <c r="D65" i="14"/>
  <c r="C65" i="14"/>
  <c r="F64" i="14"/>
  <c r="E64" i="14"/>
  <c r="D64" i="14"/>
  <c r="C64" i="14"/>
  <c r="F63" i="14"/>
  <c r="E63" i="14"/>
  <c r="D63" i="14"/>
  <c r="C63" i="14"/>
  <c r="F62" i="14"/>
  <c r="E62" i="14"/>
  <c r="D62" i="14"/>
  <c r="C62" i="14"/>
  <c r="F61" i="14"/>
  <c r="E61" i="14"/>
  <c r="D61" i="14"/>
  <c r="C61" i="14"/>
  <c r="F60" i="14"/>
  <c r="E60" i="14"/>
  <c r="D60" i="14"/>
  <c r="C60" i="14"/>
  <c r="F59" i="14"/>
  <c r="E59" i="14"/>
  <c r="D59" i="14"/>
  <c r="C59" i="14"/>
  <c r="F58" i="14"/>
  <c r="E58" i="14"/>
  <c r="D58" i="14"/>
  <c r="C58" i="14"/>
  <c r="F57" i="14"/>
  <c r="E57" i="14"/>
  <c r="D57" i="14"/>
  <c r="C57" i="14"/>
  <c r="F56" i="14"/>
  <c r="E56" i="14"/>
  <c r="D56" i="14"/>
  <c r="C56" i="14"/>
  <c r="F55" i="14"/>
  <c r="E55" i="14"/>
  <c r="D55" i="14"/>
  <c r="C55" i="14"/>
  <c r="F54" i="14"/>
  <c r="E54" i="14"/>
  <c r="D54" i="14"/>
  <c r="C54" i="14"/>
  <c r="F53" i="14"/>
  <c r="E53" i="14"/>
  <c r="D53" i="14"/>
  <c r="C53" i="14"/>
  <c r="F52" i="14"/>
  <c r="E52" i="14"/>
  <c r="D52" i="14"/>
  <c r="C52" i="14"/>
  <c r="F51" i="14"/>
  <c r="E51" i="14"/>
  <c r="D51" i="14"/>
  <c r="C51" i="14"/>
  <c r="F50" i="14"/>
  <c r="E50" i="14"/>
  <c r="D50" i="14"/>
  <c r="C50" i="14"/>
  <c r="F49" i="14"/>
  <c r="E49" i="14"/>
  <c r="D49" i="14"/>
  <c r="C49" i="14"/>
  <c r="F48" i="14"/>
  <c r="E48" i="14"/>
  <c r="D48" i="14"/>
  <c r="C48" i="14"/>
  <c r="F47" i="14"/>
  <c r="E47" i="14"/>
  <c r="D47" i="14"/>
  <c r="C47" i="14"/>
  <c r="F46" i="14"/>
  <c r="E46" i="14"/>
  <c r="D46" i="14"/>
  <c r="C46" i="14"/>
  <c r="F45" i="14"/>
  <c r="E45" i="14"/>
  <c r="D45" i="14"/>
  <c r="C45" i="14"/>
  <c r="F44" i="14"/>
  <c r="E44" i="14"/>
  <c r="D44" i="14"/>
  <c r="C44" i="14"/>
  <c r="F43" i="14"/>
  <c r="E43" i="14"/>
  <c r="D43" i="14"/>
  <c r="C43" i="14"/>
  <c r="F42" i="14"/>
  <c r="E42" i="14"/>
  <c r="D42" i="14"/>
  <c r="C42" i="14"/>
  <c r="F41" i="14"/>
  <c r="E41" i="14"/>
  <c r="D41" i="14"/>
  <c r="C41" i="14"/>
  <c r="F40" i="14"/>
  <c r="E40" i="14"/>
  <c r="D40" i="14"/>
  <c r="C40" i="14"/>
  <c r="F39" i="14"/>
  <c r="E39" i="14"/>
  <c r="D39" i="14"/>
  <c r="C39" i="14"/>
  <c r="F38" i="14"/>
  <c r="E38" i="14"/>
  <c r="D38" i="14"/>
  <c r="C38" i="14"/>
  <c r="F37" i="14"/>
  <c r="E37" i="14"/>
  <c r="D37" i="14"/>
  <c r="C37" i="14"/>
  <c r="F36" i="14"/>
  <c r="E36" i="14"/>
  <c r="D36" i="14"/>
  <c r="C36" i="14"/>
  <c r="F35" i="14"/>
  <c r="E35" i="14"/>
  <c r="D35" i="14"/>
  <c r="C35" i="14"/>
  <c r="F34" i="14"/>
  <c r="E34" i="14"/>
  <c r="D34" i="14"/>
  <c r="C34" i="14"/>
  <c r="F33" i="14"/>
  <c r="E33" i="14"/>
  <c r="D33" i="14"/>
  <c r="C33" i="14"/>
  <c r="F32" i="14"/>
  <c r="E32" i="14"/>
  <c r="D32" i="14"/>
  <c r="C32" i="14"/>
  <c r="F31" i="14"/>
  <c r="E31" i="14"/>
  <c r="D31" i="14"/>
  <c r="C31" i="14"/>
  <c r="F30" i="14"/>
  <c r="E30" i="14"/>
  <c r="D30" i="14"/>
  <c r="C30" i="14"/>
  <c r="F29" i="14"/>
  <c r="E29" i="14"/>
  <c r="D29" i="14"/>
  <c r="C29" i="14"/>
  <c r="F28" i="14"/>
  <c r="E28" i="14"/>
  <c r="D28" i="14"/>
  <c r="C28" i="14"/>
  <c r="F27" i="14"/>
  <c r="E27" i="14"/>
  <c r="D27" i="14"/>
  <c r="C27" i="14"/>
  <c r="F26" i="14"/>
  <c r="E26" i="14"/>
  <c r="D26" i="14"/>
  <c r="C26" i="14"/>
  <c r="F25" i="14"/>
  <c r="E25" i="14"/>
  <c r="D25" i="14"/>
  <c r="C25" i="14"/>
  <c r="F24" i="14"/>
  <c r="E24" i="14"/>
  <c r="D24" i="14"/>
  <c r="C24" i="14"/>
  <c r="F23" i="14"/>
  <c r="E23" i="14"/>
  <c r="D23" i="14"/>
  <c r="C23" i="14"/>
  <c r="F22" i="14"/>
  <c r="E22" i="14"/>
  <c r="D22" i="14"/>
  <c r="C22" i="14"/>
  <c r="F21" i="14"/>
  <c r="E21" i="14"/>
  <c r="D21" i="14"/>
  <c r="C21" i="14"/>
  <c r="F20" i="14"/>
  <c r="E20" i="14"/>
  <c r="D20" i="14"/>
  <c r="C20" i="14"/>
  <c r="F19" i="14"/>
  <c r="E19" i="14"/>
  <c r="D19" i="14"/>
  <c r="C19" i="14"/>
  <c r="F18" i="14"/>
  <c r="E18" i="14"/>
  <c r="D18" i="14"/>
  <c r="C18" i="14"/>
  <c r="F17" i="14"/>
  <c r="E17" i="14"/>
  <c r="D17" i="14"/>
  <c r="C17" i="14"/>
  <c r="F16" i="14"/>
  <c r="E16" i="14"/>
  <c r="D16" i="14"/>
  <c r="C16" i="14"/>
  <c r="F15" i="14"/>
  <c r="E15" i="14"/>
  <c r="D15" i="14"/>
  <c r="C15" i="14"/>
  <c r="F14" i="14"/>
  <c r="E14" i="14"/>
  <c r="D14" i="14"/>
  <c r="C14" i="14"/>
  <c r="F13" i="14"/>
  <c r="E13" i="14"/>
  <c r="D13" i="14"/>
  <c r="C13" i="14"/>
  <c r="F12" i="14"/>
  <c r="E12" i="14"/>
  <c r="D12" i="14"/>
  <c r="C12" i="14"/>
  <c r="F11" i="14"/>
  <c r="E11" i="14"/>
  <c r="D11" i="14"/>
  <c r="C11" i="14"/>
  <c r="F10" i="14"/>
  <c r="E10" i="14"/>
  <c r="D10" i="14"/>
  <c r="C10" i="14"/>
  <c r="F9" i="14"/>
  <c r="E9" i="14"/>
  <c r="D9" i="14"/>
  <c r="C9" i="14"/>
  <c r="F8" i="14"/>
  <c r="E8" i="14"/>
  <c r="D8" i="14"/>
  <c r="C8" i="14"/>
  <c r="F7" i="14"/>
  <c r="E7" i="14"/>
  <c r="D7" i="14"/>
  <c r="C7" i="14"/>
  <c r="F6" i="14"/>
  <c r="E6" i="14"/>
  <c r="D6" i="14"/>
  <c r="C6" i="14"/>
  <c r="F5" i="14"/>
  <c r="E5" i="14"/>
  <c r="D5" i="14"/>
  <c r="C5" i="14"/>
  <c r="F4" i="14"/>
  <c r="E4" i="14"/>
  <c r="D4" i="14"/>
  <c r="C4" i="14"/>
  <c r="F3" i="14"/>
  <c r="E3" i="14"/>
  <c r="D3" i="14"/>
  <c r="C3" i="14"/>
  <c r="F2" i="14"/>
  <c r="E2" i="14"/>
  <c r="D2" i="14"/>
  <c r="C2" i="14"/>
  <c r="D3577" i="11"/>
  <c r="D3576" i="11"/>
  <c r="D3575" i="11"/>
  <c r="D3574" i="11"/>
  <c r="D3573" i="11"/>
  <c r="D3572" i="11"/>
  <c r="D3571" i="11"/>
  <c r="D3570" i="11"/>
  <c r="D3569" i="11"/>
  <c r="D3568" i="11"/>
  <c r="D3567" i="11"/>
  <c r="D3566" i="11"/>
  <c r="D3565" i="11"/>
  <c r="D3564" i="11"/>
  <c r="D3563" i="11"/>
  <c r="D3562" i="11"/>
  <c r="D3561" i="11"/>
  <c r="D3560" i="11"/>
  <c r="D3559" i="11"/>
  <c r="D3558" i="11"/>
  <c r="D3557" i="11"/>
  <c r="D3556" i="11"/>
  <c r="D3555" i="11"/>
  <c r="D3554" i="11"/>
  <c r="D3553" i="11"/>
  <c r="D3552" i="11"/>
  <c r="D3551" i="11"/>
  <c r="D3550" i="11"/>
  <c r="D3549" i="11"/>
  <c r="D3548" i="11"/>
  <c r="D3547" i="11"/>
  <c r="D3546" i="11"/>
  <c r="D3545" i="11"/>
  <c r="D3544" i="11"/>
  <c r="D3543" i="11"/>
  <c r="D3542" i="11"/>
  <c r="D3541" i="11"/>
  <c r="D3540" i="11"/>
  <c r="D3539" i="11"/>
  <c r="D3538" i="11"/>
  <c r="D3537" i="11"/>
  <c r="D3536" i="11"/>
  <c r="D3535" i="11"/>
  <c r="D3534" i="11"/>
  <c r="D3533" i="11"/>
  <c r="D3532" i="11"/>
  <c r="D3531" i="11"/>
  <c r="D3530" i="11"/>
  <c r="D3529" i="11"/>
  <c r="D3528" i="11"/>
  <c r="D3527" i="11"/>
  <c r="D3526" i="11"/>
  <c r="D3525" i="11"/>
  <c r="D3524" i="11"/>
  <c r="D3523" i="11"/>
  <c r="D3522" i="11"/>
  <c r="D3521" i="11"/>
  <c r="D3520" i="11"/>
  <c r="D3519" i="11"/>
  <c r="D3518" i="11"/>
  <c r="D3517" i="11"/>
  <c r="D3516" i="11"/>
  <c r="D3515" i="11"/>
  <c r="D3514" i="11"/>
  <c r="D3513" i="11"/>
  <c r="D3512" i="11"/>
  <c r="D3511" i="11"/>
  <c r="D3510" i="11"/>
  <c r="D3509" i="11"/>
  <c r="D3508" i="11"/>
  <c r="D3507" i="11"/>
  <c r="D3506" i="11"/>
  <c r="D3505" i="11"/>
  <c r="D3504" i="11"/>
  <c r="D3503" i="11"/>
  <c r="D3502" i="11"/>
  <c r="D3501" i="11"/>
  <c r="D3500" i="11"/>
  <c r="D3499" i="11"/>
  <c r="D3498" i="11"/>
  <c r="D3497" i="11"/>
  <c r="D3496" i="11"/>
  <c r="D3495" i="11"/>
  <c r="D3494" i="11"/>
  <c r="D3493" i="11"/>
  <c r="D3492" i="11"/>
  <c r="D3491" i="11"/>
  <c r="D3490" i="11"/>
  <c r="D3489" i="11"/>
  <c r="D3488" i="11"/>
  <c r="D3487" i="11"/>
  <c r="D3486" i="11"/>
  <c r="D3485" i="11"/>
  <c r="D3484" i="11"/>
  <c r="D3483" i="11"/>
  <c r="D3482" i="11"/>
  <c r="D3481" i="11"/>
  <c r="D3480" i="11"/>
  <c r="D3479" i="11"/>
  <c r="D3478" i="11"/>
  <c r="D3477" i="11"/>
  <c r="D3476" i="11"/>
  <c r="D3475" i="11"/>
  <c r="D3474" i="11"/>
  <c r="D3473" i="11"/>
  <c r="D3472" i="11"/>
  <c r="D3471" i="11"/>
  <c r="D3470" i="11"/>
  <c r="D3469" i="11"/>
  <c r="D3468" i="11"/>
  <c r="D3467" i="11"/>
  <c r="D3466" i="11"/>
  <c r="D3465" i="11"/>
  <c r="D3464" i="11"/>
  <c r="D3463" i="11"/>
  <c r="D3462" i="11"/>
  <c r="D3461" i="11"/>
  <c r="D3460" i="11"/>
  <c r="D3459" i="11"/>
  <c r="D3458" i="11"/>
  <c r="D3457" i="11"/>
  <c r="D3456" i="11"/>
  <c r="D3455" i="11"/>
  <c r="D3454" i="11"/>
  <c r="D3453" i="11"/>
  <c r="D3452" i="11"/>
  <c r="D3451" i="11"/>
  <c r="D3450" i="11"/>
  <c r="D3449" i="11"/>
  <c r="D3448" i="11"/>
  <c r="D3447" i="11"/>
  <c r="D3446" i="11"/>
  <c r="D3445" i="11"/>
  <c r="D3444" i="11"/>
  <c r="D3443" i="11"/>
  <c r="D3442" i="11"/>
  <c r="D3441" i="11"/>
  <c r="D3440" i="11"/>
  <c r="D3439" i="11"/>
  <c r="D3438" i="11"/>
  <c r="D3437" i="11"/>
  <c r="D3436" i="11"/>
  <c r="D3435" i="11"/>
  <c r="D3434" i="11"/>
  <c r="D3433" i="11"/>
  <c r="D3432" i="11"/>
  <c r="D3431" i="11"/>
  <c r="D3430" i="11"/>
  <c r="D3429" i="11"/>
  <c r="D3428" i="11"/>
  <c r="D3427" i="11"/>
  <c r="D3426" i="11"/>
  <c r="D3425" i="11"/>
  <c r="D3424" i="11"/>
  <c r="D3423" i="11"/>
  <c r="D3422" i="11"/>
  <c r="D3421" i="11"/>
  <c r="D3420" i="11"/>
  <c r="D3419" i="11"/>
  <c r="D3418" i="11"/>
  <c r="D3417" i="11"/>
  <c r="D3416" i="11"/>
  <c r="D3415" i="11"/>
  <c r="D3414" i="11"/>
  <c r="D3413" i="11"/>
  <c r="D3412" i="11"/>
  <c r="D3411" i="11"/>
  <c r="D3410" i="11"/>
  <c r="D3409" i="11"/>
  <c r="D3408" i="11"/>
  <c r="D3407" i="11"/>
  <c r="D3406" i="11"/>
  <c r="D3405" i="11"/>
  <c r="D3404" i="11"/>
  <c r="D3403" i="11"/>
  <c r="D3402" i="11"/>
  <c r="D3401" i="11"/>
  <c r="D3400" i="11"/>
  <c r="D3399" i="11"/>
  <c r="D3398" i="11"/>
  <c r="D3397" i="11"/>
  <c r="D3396" i="11"/>
  <c r="D3395" i="11"/>
  <c r="D3394" i="11"/>
  <c r="D3393" i="11"/>
  <c r="D3392" i="11"/>
  <c r="D3391" i="11"/>
  <c r="D3390" i="11"/>
  <c r="D3389" i="11"/>
  <c r="D3388" i="11"/>
  <c r="D3387" i="11"/>
  <c r="D3386" i="11"/>
  <c r="D3385" i="11"/>
  <c r="D3384" i="11"/>
  <c r="D3383" i="11"/>
  <c r="D3382" i="11"/>
  <c r="D3381" i="11"/>
  <c r="D3380" i="11"/>
  <c r="D3379" i="11"/>
  <c r="D3378" i="11"/>
  <c r="D3377" i="11"/>
  <c r="D3376" i="11"/>
  <c r="D3375" i="11"/>
  <c r="D3374" i="11"/>
  <c r="D3373" i="11"/>
  <c r="D3372" i="11"/>
  <c r="D3371" i="11"/>
  <c r="D3370" i="11"/>
  <c r="D3369" i="11"/>
  <c r="D3368" i="11"/>
  <c r="D3367" i="11"/>
  <c r="D3366" i="11"/>
  <c r="D3365" i="11"/>
  <c r="D3364" i="11"/>
  <c r="D3363" i="11"/>
  <c r="D3362" i="11"/>
  <c r="D3361" i="11"/>
  <c r="D3360" i="11"/>
  <c r="D3359" i="11"/>
  <c r="D3358" i="11"/>
  <c r="D3357" i="11"/>
  <c r="D3356" i="11"/>
  <c r="D3355" i="11"/>
  <c r="D3354" i="11"/>
  <c r="D3353" i="11"/>
  <c r="D3352" i="11"/>
  <c r="D3351" i="11"/>
  <c r="D3350" i="11"/>
  <c r="D3349" i="11"/>
  <c r="D3348" i="11"/>
  <c r="D3347" i="11"/>
  <c r="D3346" i="11"/>
  <c r="D3345" i="11"/>
  <c r="D3344" i="11"/>
  <c r="D3343" i="11"/>
  <c r="D3342" i="11"/>
  <c r="D3341" i="11"/>
  <c r="D3340" i="11"/>
  <c r="D3339" i="11"/>
  <c r="D3338" i="11"/>
  <c r="D3337" i="11"/>
  <c r="D3336" i="11"/>
  <c r="D3335" i="11"/>
  <c r="D3334" i="11"/>
  <c r="D3333" i="11"/>
  <c r="D3332" i="11"/>
  <c r="D3331" i="11"/>
  <c r="D3330" i="11"/>
  <c r="D3329" i="11"/>
  <c r="D3328" i="11"/>
  <c r="D3327" i="11"/>
  <c r="D3326" i="11"/>
  <c r="D3325" i="11"/>
  <c r="D3324" i="11"/>
  <c r="D3323" i="11"/>
  <c r="D3322" i="11"/>
  <c r="D3321" i="11"/>
  <c r="D3320" i="11"/>
  <c r="D3319" i="11"/>
  <c r="D3318" i="11"/>
  <c r="D3317" i="11"/>
  <c r="D3316" i="11"/>
  <c r="D3315" i="11"/>
  <c r="D3314" i="11"/>
  <c r="D3313" i="11"/>
  <c r="D3312" i="11"/>
  <c r="D3311" i="11"/>
  <c r="D3310" i="11"/>
  <c r="D3309" i="11"/>
  <c r="D3308" i="11"/>
  <c r="D3307" i="11"/>
  <c r="D3306" i="11"/>
  <c r="D3305" i="11"/>
  <c r="D3304" i="11"/>
  <c r="D3303" i="11"/>
  <c r="D3302" i="11"/>
  <c r="D3301" i="11"/>
  <c r="D3300" i="11"/>
  <c r="D3299" i="11"/>
  <c r="D3298" i="11"/>
  <c r="D3297" i="11"/>
  <c r="D3296" i="11"/>
  <c r="D3295" i="11"/>
  <c r="D3294" i="11"/>
  <c r="D3293" i="11"/>
  <c r="D3292" i="11"/>
  <c r="D3291" i="11"/>
  <c r="D3290" i="11"/>
  <c r="D3289" i="11"/>
  <c r="D3288" i="11"/>
  <c r="D3287" i="11"/>
  <c r="D3286" i="11"/>
  <c r="D3285" i="11"/>
  <c r="D3284" i="11"/>
  <c r="D3283" i="11"/>
  <c r="D3282" i="11"/>
  <c r="D3281" i="11"/>
  <c r="D3280" i="11"/>
  <c r="D3279" i="11"/>
  <c r="D3278" i="11"/>
  <c r="D3277" i="11"/>
  <c r="D3276" i="11"/>
  <c r="D3275" i="11"/>
  <c r="D3274" i="11"/>
  <c r="D3273" i="11"/>
  <c r="D3272" i="11"/>
  <c r="D3271" i="11"/>
  <c r="D3270" i="11"/>
  <c r="D3269" i="11"/>
  <c r="D3268" i="11"/>
  <c r="D3267" i="11"/>
  <c r="D3266" i="11"/>
  <c r="D3265" i="11"/>
  <c r="D3264" i="11"/>
  <c r="D3263" i="11"/>
  <c r="D3262" i="11"/>
  <c r="D3261" i="11"/>
  <c r="D3260" i="11"/>
  <c r="D3259" i="11"/>
  <c r="D3258" i="11"/>
  <c r="D3257" i="11"/>
  <c r="D3256" i="11"/>
  <c r="D3255" i="11"/>
  <c r="D3254" i="11"/>
  <c r="D3253" i="11"/>
  <c r="D3252" i="11"/>
  <c r="D3251" i="11"/>
  <c r="D3250" i="11"/>
  <c r="D3249" i="11"/>
  <c r="D3248" i="11"/>
  <c r="D3247" i="11"/>
  <c r="D3246" i="11"/>
  <c r="D3245" i="11"/>
  <c r="D3244" i="11"/>
  <c r="D3243" i="11"/>
  <c r="D3242" i="11"/>
  <c r="D3241" i="11"/>
  <c r="D3240" i="11"/>
  <c r="D3239" i="11"/>
  <c r="D3238" i="11"/>
  <c r="D3237" i="11"/>
  <c r="D3236" i="11"/>
  <c r="D3235" i="11"/>
  <c r="D3234" i="11"/>
  <c r="D3233" i="11"/>
  <c r="D3232" i="11"/>
  <c r="D3231" i="11"/>
  <c r="D3230" i="11"/>
  <c r="D3229" i="11"/>
  <c r="D3228" i="11"/>
  <c r="D3227" i="11"/>
  <c r="D3226" i="11"/>
  <c r="D3225" i="11"/>
  <c r="D3224" i="11"/>
  <c r="D3223" i="11"/>
  <c r="D3222" i="11"/>
  <c r="D3221" i="11"/>
  <c r="D3220" i="11"/>
  <c r="D3219" i="11"/>
  <c r="D3218" i="11"/>
  <c r="D3217" i="11"/>
  <c r="D3216" i="11"/>
  <c r="D3215" i="11"/>
  <c r="D3214" i="11"/>
  <c r="D3213" i="11"/>
  <c r="D3212" i="11"/>
  <c r="D3211" i="11"/>
  <c r="D3210" i="11"/>
  <c r="D3209" i="11"/>
  <c r="D3208" i="11"/>
  <c r="D3207" i="11"/>
  <c r="D3206" i="11"/>
  <c r="D3205" i="11"/>
  <c r="D3204" i="11"/>
  <c r="D3203" i="11"/>
  <c r="D3202" i="11"/>
  <c r="D3201" i="11"/>
  <c r="D3200" i="11"/>
  <c r="D3199" i="11"/>
  <c r="D3198" i="11"/>
  <c r="D3197" i="11"/>
  <c r="D3196" i="11"/>
  <c r="D3195" i="11"/>
  <c r="D3194" i="11"/>
  <c r="D3193" i="11"/>
  <c r="D3192" i="11"/>
  <c r="D3191" i="11"/>
  <c r="D3190" i="11"/>
  <c r="D3189" i="11"/>
  <c r="D3188" i="11"/>
  <c r="D3187" i="11"/>
  <c r="D3186" i="11"/>
  <c r="D3185" i="11"/>
  <c r="D3184" i="11"/>
  <c r="D3183" i="11"/>
  <c r="D3182" i="11"/>
  <c r="D3181" i="11"/>
  <c r="D3180" i="11"/>
  <c r="D3179" i="11"/>
  <c r="D3178" i="11"/>
  <c r="D3177" i="11"/>
  <c r="D3176" i="11"/>
  <c r="D3175" i="11"/>
  <c r="D3174" i="11"/>
  <c r="D3173" i="11"/>
  <c r="D3172" i="11"/>
  <c r="D3171" i="11"/>
  <c r="D3170" i="11"/>
  <c r="D3169" i="11"/>
  <c r="D3168" i="11"/>
  <c r="D3167" i="11"/>
  <c r="D3166" i="11"/>
  <c r="D3165" i="11"/>
  <c r="D3164" i="11"/>
  <c r="D3163" i="11"/>
  <c r="D3162" i="11"/>
  <c r="D3161" i="11"/>
  <c r="D3160" i="11"/>
  <c r="D3159" i="11"/>
  <c r="D3158" i="11"/>
  <c r="D3157" i="11"/>
  <c r="D3156" i="11"/>
  <c r="D3155" i="11"/>
  <c r="D3154" i="11"/>
  <c r="D3153" i="11"/>
  <c r="D3152" i="11"/>
  <c r="D3151" i="11"/>
  <c r="D3150" i="11"/>
  <c r="D3149" i="11"/>
  <c r="D3148" i="11"/>
  <c r="D3147" i="11"/>
  <c r="D3146" i="11"/>
  <c r="D3145" i="11"/>
  <c r="D3144" i="11"/>
  <c r="D3143" i="11"/>
  <c r="D3142" i="11"/>
  <c r="D3141" i="11"/>
  <c r="D3140" i="11"/>
  <c r="D3139" i="11"/>
  <c r="D3138" i="11"/>
  <c r="D3137" i="11"/>
  <c r="D3136" i="11"/>
  <c r="D3135" i="11"/>
  <c r="D3134" i="11"/>
  <c r="D3133" i="11"/>
  <c r="D3132" i="11"/>
  <c r="D3131" i="11"/>
  <c r="D3130" i="11"/>
  <c r="D3129" i="11"/>
  <c r="D3128" i="11"/>
  <c r="D3127" i="11"/>
  <c r="D3126" i="11"/>
  <c r="D3125" i="11"/>
  <c r="D3124" i="11"/>
  <c r="D3123" i="11"/>
  <c r="D3122" i="11"/>
  <c r="D3121" i="11"/>
  <c r="D3120" i="11"/>
  <c r="D3119" i="11"/>
  <c r="D3118" i="11"/>
  <c r="D3117" i="11"/>
  <c r="D3116" i="11"/>
  <c r="D3115" i="11"/>
  <c r="D3114" i="11"/>
  <c r="D3113" i="11"/>
  <c r="D3112" i="11"/>
  <c r="D3111" i="11"/>
  <c r="D3110" i="11"/>
  <c r="D3109" i="11"/>
  <c r="D3108" i="11"/>
  <c r="D3107" i="11"/>
  <c r="D3106" i="11"/>
  <c r="D3105" i="11"/>
  <c r="D3104" i="11"/>
  <c r="D3103" i="11"/>
  <c r="D3102" i="11"/>
  <c r="D3101" i="11"/>
  <c r="D3100" i="11"/>
  <c r="D3099" i="11"/>
  <c r="D3098" i="11"/>
  <c r="D3097" i="11"/>
  <c r="D3096" i="11"/>
  <c r="D3095" i="11"/>
  <c r="D3094" i="11"/>
  <c r="D3093" i="11"/>
  <c r="D3092" i="11"/>
  <c r="D3091" i="11"/>
  <c r="D3090" i="11"/>
  <c r="D3089" i="11"/>
  <c r="D3088" i="11"/>
  <c r="D3087" i="11"/>
  <c r="D3086" i="11"/>
  <c r="D3085" i="11"/>
  <c r="D3084" i="11"/>
  <c r="D3083" i="11"/>
  <c r="D3082" i="11"/>
  <c r="D3081" i="11"/>
  <c r="D3080" i="11"/>
  <c r="D3079" i="11"/>
  <c r="D3078" i="11"/>
  <c r="D3077" i="11"/>
  <c r="D3076" i="11"/>
  <c r="D3075" i="11"/>
  <c r="D3074" i="11"/>
  <c r="D3073" i="11"/>
  <c r="D3072" i="11"/>
  <c r="D3071" i="11"/>
  <c r="D3070" i="11"/>
  <c r="D3069" i="11"/>
  <c r="D3068" i="11"/>
  <c r="D3067" i="11"/>
  <c r="D3066" i="11"/>
  <c r="D3065" i="11"/>
  <c r="D3064" i="11"/>
  <c r="D3063" i="11"/>
  <c r="D3062" i="11"/>
  <c r="D3061" i="11"/>
  <c r="D3060" i="11"/>
  <c r="D3059" i="11"/>
  <c r="D3058" i="11"/>
  <c r="D3057" i="11"/>
  <c r="D3056" i="11"/>
  <c r="D3055" i="11"/>
  <c r="D3054" i="11"/>
  <c r="D3053" i="11"/>
  <c r="D3052" i="11"/>
  <c r="D3051" i="11"/>
  <c r="D3050" i="11"/>
  <c r="D3049" i="11"/>
  <c r="D3048" i="11"/>
  <c r="D3047" i="11"/>
  <c r="D3046" i="11"/>
  <c r="D3045" i="11"/>
  <c r="D3044" i="11"/>
  <c r="D3043" i="11"/>
  <c r="D3042" i="11"/>
  <c r="D3041" i="11"/>
  <c r="D3040" i="11"/>
  <c r="D3039" i="11"/>
  <c r="D3038" i="11"/>
  <c r="D3037" i="11"/>
  <c r="D3036" i="11"/>
  <c r="D3035" i="11"/>
  <c r="D3034" i="11"/>
  <c r="D3033" i="11"/>
  <c r="D3032" i="11"/>
  <c r="D3031" i="11"/>
  <c r="D3030" i="11"/>
  <c r="D3029" i="11"/>
  <c r="D3028" i="11"/>
  <c r="D3027" i="11"/>
  <c r="D3026" i="11"/>
  <c r="D3025" i="11"/>
  <c r="D3024" i="11"/>
  <c r="D3023" i="11"/>
  <c r="D3022" i="11"/>
  <c r="D3021" i="11"/>
  <c r="D3020" i="11"/>
  <c r="D3019" i="11"/>
  <c r="D3018" i="11"/>
  <c r="D3017" i="11"/>
  <c r="D3016" i="11"/>
  <c r="D3015" i="11"/>
  <c r="D3014" i="11"/>
  <c r="D3013" i="11"/>
  <c r="D3012" i="11"/>
  <c r="D3011" i="11"/>
  <c r="D3010" i="11"/>
  <c r="D3009" i="11"/>
  <c r="D3008" i="11"/>
  <c r="D3007" i="11"/>
  <c r="D3006" i="11"/>
  <c r="D3005" i="11"/>
  <c r="D3004" i="11"/>
  <c r="D3003" i="11"/>
  <c r="D3002" i="11"/>
  <c r="D3001" i="11"/>
  <c r="D3000" i="11"/>
  <c r="D2999" i="11"/>
  <c r="D2998" i="11"/>
  <c r="D2997" i="11"/>
  <c r="D2996" i="11"/>
  <c r="D2995" i="11"/>
  <c r="D2994" i="11"/>
  <c r="D2993" i="11"/>
  <c r="D2992" i="11"/>
  <c r="D2991" i="11"/>
  <c r="D2990" i="11"/>
  <c r="D2989" i="11"/>
  <c r="D2988" i="11"/>
  <c r="D2987" i="11"/>
  <c r="D2986" i="11"/>
  <c r="D2985" i="11"/>
  <c r="D2984" i="11"/>
  <c r="D2983" i="11"/>
  <c r="D2982" i="11"/>
  <c r="D2981" i="11"/>
  <c r="D2980" i="11"/>
  <c r="D2979" i="11"/>
  <c r="D2978" i="11"/>
  <c r="D2977" i="11"/>
  <c r="D2976" i="11"/>
  <c r="D2975" i="11"/>
  <c r="D2974" i="11"/>
  <c r="D2973" i="11"/>
  <c r="D2972" i="11"/>
  <c r="D2971" i="11"/>
  <c r="D2970" i="11"/>
  <c r="D2969" i="11"/>
  <c r="D2968" i="11"/>
  <c r="D2967" i="11"/>
  <c r="D2966" i="11"/>
  <c r="D2965" i="11"/>
  <c r="D2964" i="11"/>
  <c r="D2963" i="11"/>
  <c r="D2962" i="11"/>
  <c r="D2961" i="11"/>
  <c r="D2960" i="11"/>
  <c r="D2959" i="11"/>
  <c r="D2958" i="11"/>
  <c r="D2957" i="11"/>
  <c r="D2956" i="11"/>
  <c r="D2955" i="11"/>
  <c r="D2954" i="11"/>
  <c r="D2953" i="11"/>
  <c r="D2952" i="11"/>
  <c r="D2951" i="11"/>
  <c r="D2950" i="11"/>
  <c r="D2949" i="11"/>
  <c r="D2948" i="11"/>
  <c r="D2947" i="11"/>
  <c r="D2946" i="11"/>
  <c r="D2945" i="11"/>
  <c r="D2944" i="11"/>
  <c r="D2943" i="11"/>
  <c r="D2942" i="11"/>
  <c r="D2941" i="11"/>
  <c r="D2940" i="11"/>
  <c r="D2939" i="11"/>
  <c r="D2938" i="11"/>
  <c r="D2937" i="11"/>
  <c r="D2936" i="11"/>
  <c r="D2935" i="11"/>
  <c r="D2934" i="11"/>
  <c r="D2933" i="11"/>
  <c r="D2932" i="11"/>
  <c r="D2931" i="11"/>
  <c r="D2930" i="11"/>
  <c r="D2929" i="11"/>
  <c r="D2928" i="11"/>
  <c r="D2927" i="11"/>
  <c r="D2926" i="11"/>
  <c r="D2925" i="11"/>
  <c r="D2924" i="11"/>
  <c r="D2923" i="11"/>
  <c r="D2922" i="11"/>
  <c r="D2921" i="11"/>
  <c r="D2920" i="11"/>
  <c r="D2919" i="11"/>
  <c r="D2918" i="11"/>
  <c r="D2917" i="11"/>
  <c r="D2916" i="11"/>
  <c r="D2915" i="11"/>
  <c r="D2914" i="11"/>
  <c r="D2913" i="11"/>
  <c r="D2912" i="11"/>
  <c r="D2911" i="11"/>
  <c r="D2910" i="11"/>
  <c r="D2909" i="11"/>
  <c r="D2908" i="11"/>
  <c r="D2907" i="11"/>
  <c r="D2906" i="11"/>
  <c r="D2905" i="11"/>
  <c r="D2904" i="11"/>
  <c r="D2903" i="11"/>
  <c r="D2902" i="11"/>
  <c r="D2901" i="11"/>
  <c r="D2900" i="11"/>
  <c r="D2899" i="11"/>
  <c r="D2898" i="11"/>
  <c r="D2897" i="11"/>
  <c r="D2896" i="11"/>
  <c r="D2895" i="11"/>
  <c r="D2894" i="11"/>
  <c r="D2893" i="11"/>
  <c r="D2892" i="11"/>
  <c r="D2891" i="11"/>
  <c r="D2890" i="11"/>
  <c r="D2889" i="11"/>
  <c r="D2888" i="11"/>
  <c r="D2887" i="11"/>
  <c r="D2886" i="11"/>
  <c r="D2885" i="11"/>
  <c r="D2884" i="11"/>
  <c r="D2883" i="11"/>
  <c r="D2882" i="11"/>
  <c r="D2881" i="11"/>
  <c r="D2880" i="11"/>
  <c r="D2879" i="11"/>
  <c r="D2878" i="11"/>
  <c r="D2877" i="11"/>
  <c r="D2876" i="11"/>
  <c r="D2875" i="11"/>
  <c r="D2874" i="11"/>
  <c r="D2873" i="11"/>
  <c r="D2872" i="11"/>
  <c r="D2871" i="11"/>
  <c r="D2870" i="11"/>
  <c r="D2869" i="11"/>
  <c r="D2868" i="11"/>
  <c r="D2867" i="11"/>
  <c r="D2866" i="11"/>
  <c r="D2865" i="11"/>
  <c r="D2864" i="11"/>
  <c r="D2863" i="11"/>
  <c r="D2862" i="11"/>
  <c r="D2861" i="11"/>
  <c r="D2860" i="11"/>
  <c r="D2859" i="11"/>
  <c r="D2858" i="11"/>
  <c r="D2857" i="11"/>
  <c r="D2856" i="11"/>
  <c r="D2855" i="11"/>
  <c r="D2854" i="11"/>
  <c r="D2853" i="11"/>
  <c r="D2852" i="11"/>
  <c r="D2851" i="11"/>
  <c r="D2850" i="11"/>
  <c r="D2849" i="11"/>
  <c r="D2848" i="11"/>
  <c r="D2847" i="11"/>
  <c r="D2846" i="11"/>
  <c r="D2845" i="11"/>
  <c r="D2844" i="11"/>
  <c r="D2843" i="11"/>
  <c r="D2842" i="11"/>
  <c r="D2841" i="11"/>
  <c r="D2840" i="11"/>
  <c r="D2839" i="11"/>
  <c r="D2838" i="11"/>
  <c r="D2837" i="11"/>
  <c r="D2836" i="11"/>
  <c r="D2835" i="11"/>
  <c r="D2834" i="11"/>
  <c r="D2833" i="11"/>
  <c r="D2832" i="11"/>
  <c r="D2831" i="11"/>
  <c r="D2830" i="11"/>
  <c r="D2829" i="11"/>
  <c r="D2828" i="11"/>
  <c r="D2827" i="11"/>
  <c r="D2826" i="11"/>
  <c r="D2825" i="11"/>
  <c r="D2824" i="11"/>
  <c r="D2823" i="11"/>
  <c r="D2822" i="11"/>
  <c r="D2821" i="11"/>
  <c r="D2820" i="11"/>
  <c r="D2819" i="11"/>
  <c r="D2818" i="11"/>
  <c r="D2817" i="11"/>
  <c r="D2816" i="11"/>
  <c r="D2815" i="11"/>
  <c r="D2814" i="11"/>
  <c r="D2813" i="11"/>
  <c r="D2812" i="11"/>
  <c r="D2811" i="11"/>
  <c r="D2810" i="11"/>
  <c r="D2809" i="11"/>
  <c r="D2808" i="11"/>
  <c r="D2807" i="11"/>
  <c r="D2806" i="11"/>
  <c r="D2805" i="11"/>
  <c r="D2804" i="11"/>
  <c r="D2803" i="11"/>
  <c r="D2802" i="11"/>
  <c r="D2801" i="11"/>
  <c r="D2800" i="11"/>
  <c r="D2799" i="11"/>
  <c r="D2798" i="11"/>
  <c r="D2797" i="11"/>
  <c r="D2796" i="11"/>
  <c r="D2795" i="11"/>
  <c r="D2794" i="11"/>
  <c r="D2793" i="11"/>
  <c r="D2792" i="11"/>
  <c r="D2791" i="11"/>
  <c r="D2790" i="11"/>
  <c r="D2789" i="11"/>
  <c r="D2788" i="11"/>
  <c r="D2787" i="11"/>
  <c r="D2786" i="11"/>
  <c r="D2785" i="11"/>
  <c r="D2784" i="11"/>
  <c r="D2783" i="11"/>
  <c r="D2782" i="11"/>
  <c r="D2781" i="11"/>
  <c r="D2780" i="11"/>
  <c r="D2779" i="11"/>
  <c r="D2778" i="11"/>
  <c r="D2777" i="11"/>
  <c r="D2776" i="11"/>
  <c r="D2775" i="11"/>
  <c r="D2774" i="11"/>
  <c r="D2773" i="11"/>
  <c r="D2772" i="11"/>
  <c r="D2771" i="11"/>
  <c r="D2770" i="11"/>
  <c r="D2769" i="11"/>
  <c r="D2768" i="11"/>
  <c r="D2767" i="11"/>
  <c r="D2766" i="11"/>
  <c r="D2765" i="11"/>
  <c r="D2764" i="11"/>
  <c r="D2763" i="11"/>
  <c r="D2762" i="11"/>
  <c r="D2761" i="11"/>
  <c r="D2760" i="11"/>
  <c r="D2759" i="11"/>
  <c r="D2758" i="11"/>
  <c r="D2757" i="11"/>
  <c r="D2756" i="11"/>
  <c r="D2755" i="11"/>
  <c r="D2754" i="11"/>
  <c r="D2753" i="11"/>
  <c r="D2752" i="11"/>
  <c r="D2751" i="11"/>
  <c r="D2750" i="11"/>
  <c r="D2749" i="11"/>
  <c r="D2748" i="11"/>
  <c r="D2747" i="11"/>
  <c r="D2746" i="11"/>
  <c r="D2745" i="11"/>
  <c r="D2744" i="11"/>
  <c r="D2743" i="11"/>
  <c r="D2742" i="11"/>
  <c r="D2741" i="11"/>
  <c r="D2740" i="11"/>
  <c r="D2739" i="11"/>
  <c r="D2738" i="11"/>
  <c r="D2737" i="11"/>
  <c r="D2736" i="11"/>
  <c r="D2735" i="11"/>
  <c r="D2734" i="11"/>
  <c r="D2733" i="11"/>
  <c r="D2732" i="11"/>
  <c r="D2731" i="11"/>
  <c r="D2730" i="11"/>
  <c r="D2729" i="11"/>
  <c r="D2728" i="11"/>
  <c r="D2727" i="11"/>
  <c r="D2726" i="11"/>
  <c r="D2725" i="11"/>
  <c r="D2724" i="11"/>
  <c r="D2723" i="11"/>
  <c r="D2722" i="11"/>
  <c r="D2721" i="11"/>
  <c r="D2720" i="11"/>
  <c r="D2719" i="11"/>
  <c r="D2718" i="11"/>
  <c r="D2717" i="11"/>
  <c r="D2716" i="11"/>
  <c r="D2715" i="11"/>
  <c r="D2714" i="11"/>
  <c r="D2713" i="11"/>
  <c r="D2712" i="11"/>
  <c r="D2711" i="11"/>
  <c r="D2710" i="11"/>
  <c r="D2709" i="11"/>
  <c r="D2708" i="11"/>
  <c r="D2707" i="11"/>
  <c r="D2706" i="11"/>
  <c r="D2705" i="11"/>
  <c r="D2704" i="11"/>
  <c r="D2703" i="11"/>
  <c r="D2702" i="11"/>
  <c r="D2701" i="11"/>
  <c r="D2700" i="11"/>
  <c r="D2699" i="11"/>
  <c r="D2698" i="11"/>
  <c r="D2697" i="11"/>
  <c r="D2696" i="11"/>
  <c r="D2695" i="11"/>
  <c r="D2694" i="11"/>
  <c r="D2693" i="11"/>
  <c r="D2692" i="11"/>
  <c r="D2691" i="11"/>
  <c r="D2690" i="11"/>
  <c r="D2689" i="11"/>
  <c r="D2688" i="11"/>
  <c r="D2687" i="11"/>
  <c r="D2686" i="11"/>
  <c r="D2685" i="11"/>
  <c r="D2684" i="11"/>
  <c r="D2683" i="11"/>
  <c r="D2682" i="11"/>
  <c r="D2681" i="11"/>
  <c r="D2680" i="11"/>
  <c r="D2679" i="11"/>
  <c r="D2678" i="11"/>
  <c r="D2677" i="11"/>
  <c r="D2676" i="11"/>
  <c r="D2675" i="11"/>
  <c r="D2674" i="11"/>
  <c r="D2673" i="11"/>
  <c r="D2672" i="11"/>
  <c r="D2671" i="11"/>
  <c r="D2670" i="11"/>
  <c r="D2669" i="11"/>
  <c r="D2668" i="11"/>
  <c r="D2667" i="11"/>
  <c r="D2666" i="11"/>
  <c r="D2665" i="11"/>
  <c r="D2664" i="11"/>
  <c r="D2663" i="11"/>
  <c r="D2662" i="11"/>
  <c r="D2661" i="11"/>
  <c r="D2660" i="11"/>
  <c r="D2659" i="11"/>
  <c r="D2658" i="11"/>
  <c r="D2657" i="11"/>
  <c r="D2656" i="11"/>
  <c r="D2655" i="11"/>
  <c r="D2654" i="11"/>
  <c r="D2653" i="11"/>
  <c r="D2652" i="11"/>
  <c r="D2651" i="11"/>
  <c r="D2650" i="11"/>
  <c r="D2649" i="11"/>
  <c r="D2648" i="11"/>
  <c r="D2647" i="11"/>
  <c r="D2646" i="11"/>
  <c r="D2645" i="11"/>
  <c r="D2644" i="11"/>
  <c r="D2643" i="11"/>
  <c r="D2642" i="11"/>
  <c r="D2641" i="11"/>
  <c r="D2640" i="11"/>
  <c r="D2639" i="11"/>
  <c r="D2638" i="11"/>
  <c r="D2637" i="11"/>
  <c r="D2636" i="11"/>
  <c r="D2635" i="11"/>
  <c r="D2634" i="11"/>
  <c r="D2633" i="11"/>
  <c r="D2632" i="11"/>
  <c r="D2631" i="11"/>
  <c r="D2630" i="11"/>
  <c r="D2629" i="11"/>
  <c r="D2628" i="11"/>
  <c r="D2627" i="11"/>
  <c r="D2626" i="11"/>
  <c r="D2625" i="11"/>
  <c r="D2624" i="11"/>
  <c r="D2623" i="11"/>
  <c r="D2622" i="11"/>
  <c r="D2621" i="11"/>
  <c r="D2620" i="11"/>
  <c r="D2619" i="11"/>
  <c r="D2618" i="11"/>
  <c r="D2617" i="11"/>
  <c r="D2616" i="11"/>
  <c r="D2615" i="11"/>
  <c r="D2614" i="11"/>
  <c r="D2613" i="11"/>
  <c r="D2612" i="11"/>
  <c r="D2611" i="11"/>
  <c r="D2610" i="11"/>
  <c r="D2609" i="11"/>
  <c r="D2608" i="11"/>
  <c r="D2607" i="11"/>
  <c r="D2606" i="11"/>
  <c r="D2605" i="11"/>
  <c r="D2604" i="11"/>
  <c r="D2603" i="11"/>
  <c r="D2602" i="11"/>
  <c r="D2601" i="11"/>
  <c r="D2600" i="11"/>
  <c r="D2599" i="11"/>
  <c r="D2598" i="11"/>
  <c r="D2597" i="11"/>
  <c r="D2596" i="11"/>
  <c r="D2595" i="11"/>
  <c r="D2594" i="11"/>
  <c r="D2593" i="11"/>
  <c r="D2592" i="11"/>
  <c r="D2591" i="11"/>
  <c r="D2590" i="11"/>
  <c r="D2589" i="11"/>
  <c r="D2588" i="11"/>
  <c r="D2587" i="11"/>
  <c r="D2586" i="11"/>
  <c r="D2585" i="11"/>
  <c r="D2584" i="11"/>
  <c r="D2583" i="11"/>
  <c r="D2582" i="11"/>
  <c r="D2581" i="11"/>
  <c r="D2580" i="11"/>
  <c r="D2579" i="11"/>
  <c r="D2578" i="11"/>
  <c r="D2577" i="11"/>
  <c r="D2576" i="11"/>
  <c r="D2575" i="11"/>
  <c r="D2574" i="11"/>
  <c r="D2573" i="11"/>
  <c r="D2572" i="11"/>
  <c r="D2571" i="11"/>
  <c r="D2570" i="11"/>
  <c r="D2569" i="11"/>
  <c r="D2568" i="11"/>
  <c r="D2567" i="11"/>
  <c r="D2566" i="11"/>
  <c r="D2565" i="11"/>
  <c r="D2564" i="11"/>
  <c r="D2563" i="11"/>
  <c r="D2562" i="11"/>
  <c r="D2561" i="11"/>
  <c r="D2560" i="11"/>
  <c r="D2559" i="11"/>
  <c r="D2558" i="11"/>
  <c r="D2557" i="11"/>
  <c r="D2556" i="11"/>
  <c r="D2555" i="11"/>
  <c r="D2554" i="11"/>
  <c r="D2553" i="11"/>
  <c r="D2552" i="11"/>
  <c r="D2551" i="11"/>
  <c r="D2550" i="11"/>
  <c r="D2549" i="11"/>
  <c r="D2548" i="11"/>
  <c r="D2547" i="11"/>
  <c r="D2546" i="11"/>
  <c r="D2545" i="11"/>
  <c r="D2544" i="11"/>
  <c r="D2543" i="11"/>
  <c r="D2542" i="11"/>
  <c r="D2541" i="11"/>
  <c r="D2540" i="11"/>
  <c r="D2539" i="11"/>
  <c r="D2538" i="11"/>
  <c r="D2537" i="11"/>
  <c r="D2536" i="11"/>
  <c r="D2535" i="11"/>
  <c r="D2534" i="11"/>
  <c r="D2533" i="11"/>
  <c r="D2532" i="11"/>
  <c r="D2531" i="11"/>
  <c r="D2530" i="11"/>
  <c r="D2529" i="11"/>
  <c r="D2528" i="11"/>
  <c r="D2527" i="11"/>
  <c r="D2526" i="11"/>
  <c r="D2525" i="11"/>
  <c r="D2524" i="11"/>
  <c r="D2523" i="11"/>
  <c r="D2522" i="11"/>
  <c r="D2521" i="11"/>
  <c r="D2520" i="11"/>
  <c r="D2519" i="11"/>
  <c r="D2518" i="11"/>
  <c r="D2517" i="11"/>
  <c r="D2516" i="11"/>
  <c r="D2515" i="11"/>
  <c r="D2514" i="11"/>
  <c r="D2513" i="11"/>
  <c r="D2512" i="11"/>
  <c r="D2511" i="11"/>
  <c r="D2510" i="11"/>
  <c r="D2509" i="11"/>
  <c r="D2508" i="11"/>
  <c r="D2507" i="11"/>
  <c r="D2506" i="11"/>
  <c r="D2505" i="11"/>
  <c r="D2504" i="11"/>
  <c r="D2503" i="11"/>
  <c r="D2502" i="11"/>
  <c r="D2501" i="11"/>
  <c r="D2500" i="11"/>
  <c r="D2499" i="11"/>
  <c r="D2498" i="11"/>
  <c r="D2497" i="11"/>
  <c r="D2496" i="11"/>
  <c r="D2495" i="11"/>
  <c r="D2494" i="11"/>
  <c r="D2493" i="11"/>
  <c r="D2492" i="11"/>
  <c r="D2491" i="11"/>
  <c r="D2490" i="11"/>
  <c r="D2489" i="11"/>
  <c r="D2488" i="11"/>
  <c r="D2487" i="11"/>
  <c r="D2486" i="11"/>
  <c r="D2485" i="11"/>
  <c r="D2484" i="11"/>
  <c r="D2483" i="11"/>
  <c r="D2482" i="11"/>
  <c r="D2481" i="11"/>
  <c r="D2480" i="11"/>
  <c r="D2479" i="11"/>
  <c r="D2478" i="11"/>
  <c r="D2477" i="11"/>
  <c r="D2476" i="11"/>
  <c r="D2475" i="11"/>
  <c r="D2474" i="11"/>
  <c r="D2473" i="11"/>
  <c r="D2472" i="11"/>
  <c r="D2471" i="11"/>
  <c r="D2470" i="11"/>
  <c r="D2469" i="11"/>
  <c r="D2468" i="11"/>
  <c r="D2467" i="11"/>
  <c r="D2466" i="11"/>
  <c r="D2465" i="11"/>
  <c r="D2464" i="11"/>
  <c r="D2463" i="11"/>
  <c r="D2462" i="11"/>
  <c r="D2461" i="11"/>
  <c r="D2460" i="11"/>
  <c r="D2459" i="11"/>
  <c r="D2458" i="11"/>
  <c r="D2457" i="11"/>
  <c r="D2456" i="11"/>
  <c r="D2455" i="11"/>
  <c r="D2454" i="11"/>
  <c r="D2453" i="11"/>
  <c r="D2452" i="11"/>
  <c r="D2451" i="11"/>
  <c r="D2450" i="11"/>
  <c r="D2449" i="11"/>
  <c r="D2448" i="11"/>
  <c r="D2447" i="11"/>
  <c r="D2446" i="11"/>
  <c r="D2445" i="11"/>
  <c r="D2444" i="11"/>
  <c r="D2443" i="11"/>
  <c r="D2442" i="11"/>
  <c r="D2441" i="11"/>
  <c r="D2440" i="11"/>
  <c r="D2439" i="11"/>
  <c r="D2438" i="11"/>
  <c r="D2437" i="11"/>
  <c r="D2436" i="11"/>
  <c r="D2435" i="11"/>
  <c r="D2434" i="11"/>
  <c r="D2433" i="11"/>
  <c r="D2432" i="11"/>
  <c r="D2431" i="11"/>
  <c r="D2430" i="11"/>
  <c r="D2429" i="11"/>
  <c r="D2428" i="11"/>
  <c r="D2427" i="11"/>
  <c r="D2426" i="11"/>
  <c r="D2425" i="11"/>
  <c r="D2424" i="11"/>
  <c r="D2423" i="11"/>
  <c r="D2422" i="11"/>
  <c r="D2421" i="11"/>
  <c r="D2420" i="11"/>
  <c r="D2419" i="11"/>
  <c r="D2418" i="11"/>
  <c r="D2417" i="11"/>
  <c r="D2416" i="11"/>
  <c r="D2415" i="11"/>
  <c r="D2414" i="11"/>
  <c r="D2413" i="11"/>
  <c r="D2412" i="11"/>
  <c r="D2411" i="11"/>
  <c r="D2410" i="11"/>
  <c r="D2409" i="11"/>
  <c r="D2408" i="11"/>
  <c r="D2407" i="11"/>
  <c r="D2406" i="11"/>
  <c r="D2405" i="11"/>
  <c r="D2404" i="11"/>
  <c r="D2403" i="11"/>
  <c r="D2402" i="11"/>
  <c r="D2401" i="11"/>
  <c r="D2400" i="11"/>
  <c r="D2399" i="11"/>
  <c r="D2398" i="11"/>
  <c r="D2397" i="11"/>
  <c r="D2396" i="11"/>
  <c r="D2395" i="11"/>
  <c r="D2394" i="11"/>
  <c r="D2393" i="11"/>
  <c r="D2392" i="11"/>
  <c r="D2391" i="11"/>
  <c r="D2390" i="11"/>
  <c r="D2389" i="11"/>
  <c r="D2388" i="11"/>
  <c r="D2387" i="11"/>
  <c r="D2386" i="11"/>
  <c r="D2385" i="11"/>
  <c r="D2384" i="11"/>
  <c r="D2383" i="11"/>
  <c r="D2382" i="11"/>
  <c r="D2381" i="11"/>
  <c r="D2380" i="11"/>
  <c r="D2379" i="11"/>
  <c r="D2378" i="11"/>
  <c r="D2377" i="11"/>
  <c r="D2376" i="11"/>
  <c r="D2375" i="11"/>
  <c r="D2374" i="11"/>
  <c r="D2373" i="11"/>
  <c r="D2372" i="11"/>
  <c r="D2371" i="11"/>
  <c r="D2370" i="11"/>
  <c r="D2369" i="11"/>
  <c r="D2368" i="11"/>
  <c r="D2367" i="11"/>
  <c r="D2366" i="11"/>
  <c r="D2365" i="11"/>
  <c r="D2364" i="11"/>
  <c r="D2363" i="11"/>
  <c r="D2362" i="11"/>
  <c r="D2361" i="11"/>
  <c r="D2360" i="11"/>
  <c r="D2359" i="11"/>
  <c r="D2358" i="11"/>
  <c r="D2357" i="11"/>
  <c r="D2356" i="11"/>
  <c r="D2355" i="11"/>
  <c r="D2354" i="11"/>
  <c r="D2353" i="11"/>
  <c r="D2352" i="11"/>
  <c r="D2351" i="11"/>
  <c r="D2350" i="11"/>
  <c r="D2349" i="11"/>
  <c r="D2348" i="11"/>
  <c r="D2347" i="11"/>
  <c r="D2346" i="11"/>
  <c r="D2345" i="11"/>
  <c r="D2344" i="11"/>
  <c r="D2343" i="11"/>
  <c r="D2342" i="11"/>
  <c r="D2341" i="11"/>
  <c r="D2340" i="11"/>
  <c r="D2339" i="11"/>
  <c r="D2338" i="11"/>
  <c r="D2337" i="11"/>
  <c r="D2336" i="11"/>
  <c r="D2335" i="11"/>
  <c r="D2334" i="11"/>
  <c r="D2333" i="11"/>
  <c r="D2332" i="11"/>
  <c r="D2331" i="11"/>
  <c r="D2330" i="11"/>
  <c r="D2329" i="11"/>
  <c r="D2328" i="11"/>
  <c r="D2327" i="11"/>
  <c r="D2326" i="11"/>
  <c r="D2325" i="11"/>
  <c r="D2324" i="11"/>
  <c r="D2323" i="11"/>
  <c r="D2322" i="11"/>
  <c r="D2321" i="11"/>
  <c r="D2320" i="11"/>
  <c r="D2319" i="11"/>
  <c r="D2318" i="11"/>
  <c r="D2317" i="11"/>
  <c r="D2316" i="11"/>
  <c r="D2315" i="11"/>
  <c r="D2314" i="11"/>
  <c r="D2313" i="11"/>
  <c r="D2312" i="11"/>
  <c r="D2311" i="11"/>
  <c r="D2310" i="11"/>
  <c r="D2309" i="11"/>
  <c r="D2308" i="11"/>
  <c r="D2307" i="11"/>
  <c r="D2306" i="11"/>
  <c r="D2305" i="11"/>
  <c r="D2304" i="11"/>
  <c r="D2303" i="11"/>
  <c r="D2302" i="11"/>
  <c r="D2301" i="11"/>
  <c r="D2300" i="11"/>
  <c r="D2299" i="11"/>
  <c r="D2298" i="11"/>
  <c r="D2297" i="11"/>
  <c r="D2296" i="11"/>
  <c r="D2295" i="11"/>
  <c r="D2294" i="11"/>
  <c r="D2293" i="11"/>
  <c r="D2292" i="11"/>
  <c r="D2291" i="11"/>
  <c r="D2290" i="11"/>
  <c r="D2289" i="11"/>
  <c r="D2288" i="11"/>
  <c r="D2287" i="11"/>
  <c r="D2286" i="11"/>
  <c r="D2285" i="11"/>
  <c r="D2284" i="11"/>
  <c r="D2283" i="11"/>
  <c r="D2282" i="11"/>
  <c r="D2281" i="11"/>
  <c r="D2280" i="11"/>
  <c r="D2279" i="11"/>
  <c r="D2278" i="11"/>
  <c r="D2277" i="11"/>
  <c r="D2276" i="11"/>
  <c r="D2275" i="11"/>
  <c r="D2274" i="11"/>
  <c r="D2273" i="11"/>
  <c r="D2272" i="11"/>
  <c r="D2271" i="11"/>
  <c r="D2270" i="11"/>
  <c r="D2269" i="11"/>
  <c r="D2268" i="11"/>
  <c r="D2267" i="11"/>
  <c r="D2266" i="11"/>
  <c r="D2265" i="11"/>
  <c r="D2264" i="11"/>
  <c r="D2263" i="11"/>
  <c r="D2262" i="11"/>
  <c r="D2261" i="11"/>
  <c r="D2260" i="11"/>
  <c r="D2259" i="11"/>
  <c r="D2258" i="11"/>
  <c r="D2257" i="11"/>
  <c r="D2256" i="11"/>
  <c r="D2255" i="11"/>
  <c r="D2254" i="11"/>
  <c r="D2253" i="11"/>
  <c r="D2252" i="11"/>
  <c r="D2251" i="11"/>
  <c r="D2250" i="11"/>
  <c r="D2249" i="11"/>
  <c r="D2248" i="11"/>
  <c r="D2247" i="11"/>
  <c r="D2246" i="11"/>
  <c r="D2245" i="11"/>
  <c r="D2244" i="11"/>
  <c r="D2243" i="11"/>
  <c r="D2242" i="11"/>
  <c r="D2241" i="11"/>
  <c r="D2240" i="11"/>
  <c r="D2239" i="11"/>
  <c r="D2238" i="11"/>
  <c r="D2237" i="11"/>
  <c r="D2236" i="11"/>
  <c r="D2235" i="11"/>
  <c r="D2234" i="11"/>
  <c r="D2233" i="11"/>
  <c r="D2232" i="11"/>
  <c r="D2231" i="11"/>
  <c r="D2230" i="11"/>
  <c r="D2229" i="11"/>
  <c r="D2228" i="11"/>
  <c r="D2227" i="11"/>
  <c r="D2226" i="11"/>
  <c r="D2225" i="11"/>
  <c r="D2224" i="11"/>
  <c r="D2223" i="11"/>
  <c r="D2222" i="11"/>
  <c r="D2221" i="11"/>
  <c r="D2220" i="11"/>
  <c r="D2219" i="11"/>
  <c r="D2218" i="11"/>
  <c r="D2217" i="11"/>
  <c r="D2216" i="11"/>
  <c r="D2215" i="11"/>
  <c r="D2214" i="11"/>
  <c r="D2213" i="11"/>
  <c r="D2212" i="11"/>
  <c r="D2211" i="11"/>
  <c r="D2210" i="11"/>
  <c r="D2209" i="11"/>
  <c r="D2208" i="11"/>
  <c r="D2207" i="11"/>
  <c r="D2206" i="11"/>
  <c r="D2205" i="11"/>
  <c r="D2204" i="11"/>
  <c r="D2203" i="11"/>
  <c r="D2202" i="11"/>
  <c r="D2201" i="11"/>
  <c r="D2200" i="11"/>
  <c r="D2199" i="11"/>
  <c r="D2198" i="11"/>
  <c r="D2197" i="11"/>
  <c r="D2196" i="11"/>
  <c r="D2195" i="11"/>
  <c r="D2194" i="11"/>
  <c r="D2193" i="11"/>
  <c r="D2192" i="11"/>
  <c r="D2191" i="11"/>
  <c r="D2190" i="11"/>
  <c r="D2189" i="11"/>
  <c r="D2188" i="11"/>
  <c r="D2187" i="11"/>
  <c r="D2186" i="11"/>
  <c r="D2185" i="11"/>
  <c r="D2184" i="11"/>
  <c r="D2183" i="11"/>
  <c r="D2182" i="11"/>
  <c r="D2181" i="11"/>
  <c r="D2180" i="11"/>
  <c r="D2179" i="11"/>
  <c r="D2178" i="11"/>
  <c r="D2177" i="11"/>
  <c r="D2176" i="11"/>
  <c r="D2175" i="11"/>
  <c r="D2174" i="11"/>
  <c r="D2173" i="11"/>
  <c r="D2172" i="11"/>
  <c r="D2171" i="11"/>
  <c r="D2170" i="11"/>
  <c r="D2169" i="11"/>
  <c r="D2168" i="11"/>
  <c r="D2167" i="11"/>
  <c r="D2166" i="11"/>
  <c r="D2165" i="11"/>
  <c r="D2164" i="11"/>
  <c r="D2163" i="11"/>
  <c r="D2162" i="11"/>
  <c r="D2161" i="11"/>
  <c r="D2160" i="11"/>
  <c r="D2159" i="11"/>
  <c r="D2158" i="11"/>
  <c r="D2157" i="11"/>
  <c r="D2156" i="11"/>
  <c r="D2155" i="11"/>
  <c r="D2154" i="11"/>
  <c r="D2153" i="11"/>
  <c r="D2152" i="11"/>
  <c r="D2151" i="11"/>
  <c r="D2150" i="11"/>
  <c r="D2149" i="11"/>
  <c r="D2148" i="11"/>
  <c r="D2147" i="11"/>
  <c r="D2146" i="11"/>
  <c r="D2145" i="11"/>
  <c r="D2144" i="11"/>
  <c r="D2143" i="11"/>
  <c r="D2142" i="11"/>
  <c r="D2141" i="11"/>
  <c r="D2140" i="11"/>
  <c r="D2139" i="11"/>
  <c r="D2138" i="11"/>
  <c r="D2137" i="11"/>
  <c r="D2136" i="11"/>
  <c r="D2135" i="11"/>
  <c r="D2134" i="11"/>
  <c r="D2133" i="11"/>
  <c r="D2132" i="11"/>
  <c r="D2131" i="11"/>
  <c r="D2130" i="11"/>
  <c r="D2129" i="11"/>
  <c r="D2128" i="11"/>
  <c r="D2127" i="11"/>
  <c r="D2126" i="11"/>
  <c r="D2125" i="11"/>
  <c r="D2124" i="11"/>
  <c r="D2123" i="11"/>
  <c r="D2122" i="11"/>
  <c r="D2121" i="11"/>
  <c r="D2120" i="11"/>
  <c r="D2119" i="11"/>
  <c r="D2118" i="11"/>
  <c r="D2117" i="11"/>
  <c r="D2116" i="11"/>
  <c r="D2115" i="11"/>
  <c r="D2114" i="11"/>
  <c r="D2113" i="11"/>
  <c r="D2112" i="11"/>
  <c r="D2111" i="11"/>
  <c r="D2110" i="11"/>
  <c r="D2109" i="11"/>
  <c r="D2108" i="11"/>
  <c r="D2107" i="11"/>
  <c r="D2106" i="11"/>
  <c r="D2105" i="11"/>
  <c r="D2104" i="11"/>
  <c r="D2103" i="11"/>
  <c r="D2102" i="11"/>
  <c r="D2101" i="11"/>
  <c r="D2100" i="11"/>
  <c r="D2099" i="11"/>
  <c r="D2098" i="11"/>
  <c r="D2097" i="11"/>
  <c r="D2096" i="11"/>
  <c r="D2095" i="11"/>
  <c r="D2094" i="11"/>
  <c r="D2093" i="11"/>
  <c r="D2092" i="11"/>
  <c r="D2091" i="11"/>
  <c r="D2090" i="11"/>
  <c r="D2089" i="11"/>
  <c r="D2088" i="11"/>
  <c r="D2087" i="11"/>
  <c r="D2086" i="11"/>
  <c r="D2085" i="11"/>
  <c r="D2084" i="11"/>
  <c r="D2083" i="11"/>
  <c r="D2082" i="11"/>
  <c r="D2081" i="11"/>
  <c r="D2080" i="11"/>
  <c r="D2079" i="11"/>
  <c r="D2078" i="11"/>
  <c r="D2077" i="11"/>
  <c r="D2076" i="11"/>
  <c r="D2075" i="11"/>
  <c r="D2074" i="11"/>
  <c r="D2073" i="11"/>
  <c r="D2072" i="11"/>
  <c r="D2071" i="11"/>
  <c r="D2070" i="11"/>
  <c r="D2069" i="11"/>
  <c r="D2068" i="11"/>
  <c r="D2067" i="11"/>
  <c r="D2066" i="11"/>
  <c r="D2065" i="11"/>
  <c r="D2064" i="11"/>
  <c r="D2063" i="11"/>
  <c r="D2062" i="11"/>
  <c r="D2061" i="11"/>
  <c r="D2060" i="11"/>
  <c r="D2059" i="11"/>
  <c r="D2058" i="11"/>
  <c r="D2057" i="11"/>
  <c r="D2056" i="11"/>
  <c r="D2055" i="11"/>
  <c r="D2054" i="11"/>
  <c r="D2053" i="11"/>
  <c r="D2052" i="11"/>
  <c r="D2051" i="11"/>
  <c r="D2050" i="11"/>
  <c r="D2049" i="11"/>
  <c r="D2048" i="11"/>
  <c r="D2047" i="11"/>
  <c r="D2046" i="11"/>
  <c r="D2045" i="11"/>
  <c r="D2044" i="11"/>
  <c r="D2043" i="11"/>
  <c r="D2042" i="11"/>
  <c r="D2041" i="11"/>
  <c r="D2040" i="11"/>
  <c r="D2039" i="11"/>
  <c r="D2038" i="11"/>
  <c r="D2037" i="11"/>
  <c r="D2036" i="11"/>
  <c r="D2035" i="11"/>
  <c r="D2034" i="11"/>
  <c r="D2033" i="11"/>
  <c r="D2032" i="11"/>
  <c r="D2031" i="11"/>
  <c r="D2030" i="11"/>
  <c r="D2029" i="11"/>
  <c r="D2028" i="11"/>
  <c r="D2027" i="11"/>
  <c r="D2026" i="11"/>
  <c r="D2025" i="11"/>
  <c r="D2024" i="11"/>
  <c r="D2023" i="11"/>
  <c r="D2022" i="11"/>
  <c r="D2021" i="11"/>
  <c r="D2020" i="11"/>
  <c r="D2019" i="11"/>
  <c r="D2018" i="11"/>
  <c r="D2017" i="11"/>
  <c r="D2016" i="11"/>
  <c r="D2015" i="11"/>
  <c r="D2014" i="11"/>
  <c r="D2013" i="11"/>
  <c r="D2012" i="11"/>
  <c r="D2011" i="11"/>
  <c r="D2010" i="11"/>
  <c r="D2009" i="11"/>
  <c r="D2008" i="11"/>
  <c r="D2007" i="11"/>
  <c r="D2006" i="11"/>
  <c r="D2005" i="11"/>
  <c r="D2004" i="11"/>
  <c r="D2003" i="11"/>
  <c r="D2002" i="11"/>
  <c r="D2001" i="11"/>
  <c r="D2000" i="11"/>
  <c r="D1999" i="11"/>
  <c r="D1998" i="11"/>
  <c r="D1997" i="11"/>
  <c r="D1996" i="11"/>
  <c r="D1995" i="11"/>
  <c r="D1994" i="11"/>
  <c r="D1993" i="11"/>
  <c r="D1992" i="11"/>
  <c r="D1991" i="11"/>
  <c r="D1990" i="11"/>
  <c r="D1989" i="11"/>
  <c r="D1988" i="11"/>
  <c r="D1987" i="11"/>
  <c r="D1986" i="11"/>
  <c r="D1985" i="11"/>
  <c r="D1984" i="11"/>
  <c r="D1983" i="11"/>
  <c r="D1982" i="11"/>
  <c r="D1981" i="11"/>
  <c r="D1980" i="11"/>
  <c r="D1979" i="11"/>
  <c r="D1978" i="11"/>
  <c r="D1977" i="11"/>
  <c r="D1976" i="11"/>
  <c r="D1975" i="11"/>
  <c r="D1974" i="11"/>
  <c r="D1973" i="11"/>
  <c r="D1972" i="11"/>
  <c r="D1971" i="11"/>
  <c r="D1970" i="11"/>
  <c r="D1969" i="11"/>
  <c r="D1968" i="11"/>
  <c r="D1967" i="11"/>
  <c r="D1966" i="11"/>
  <c r="D1965" i="11"/>
  <c r="D1964" i="11"/>
  <c r="D1963" i="11"/>
  <c r="D1962" i="11"/>
  <c r="D1961" i="11"/>
  <c r="D1960" i="11"/>
  <c r="D1959" i="11"/>
  <c r="D1958" i="11"/>
  <c r="D1957" i="11"/>
  <c r="D1956" i="11"/>
  <c r="D1955" i="11"/>
  <c r="D1954" i="11"/>
  <c r="D1953" i="11"/>
  <c r="D1952" i="11"/>
  <c r="D1951" i="11"/>
  <c r="D1950" i="11"/>
  <c r="D1949" i="11"/>
  <c r="D1948" i="11"/>
  <c r="D1947" i="11"/>
  <c r="D1946" i="11"/>
  <c r="D1945" i="11"/>
  <c r="D1944" i="11"/>
  <c r="D1943" i="11"/>
  <c r="D1942" i="11"/>
  <c r="D1941" i="11"/>
  <c r="D1940" i="11"/>
  <c r="D1939" i="11"/>
  <c r="D1938" i="11"/>
  <c r="D1937" i="11"/>
  <c r="D1936" i="11"/>
  <c r="D1935" i="11"/>
  <c r="D1934" i="11"/>
  <c r="D1933" i="11"/>
  <c r="D1932" i="11"/>
  <c r="D1931" i="11"/>
  <c r="D1930" i="11"/>
  <c r="D1929" i="11"/>
  <c r="D1928" i="11"/>
  <c r="D1927" i="11"/>
  <c r="D1926" i="11"/>
  <c r="D1925" i="11"/>
  <c r="D1924" i="11"/>
  <c r="D1923" i="11"/>
  <c r="D1922" i="11"/>
  <c r="D1921" i="11"/>
  <c r="D1920" i="11"/>
  <c r="D1919" i="11"/>
  <c r="D1918" i="11"/>
  <c r="D1917" i="11"/>
  <c r="D1916" i="11"/>
  <c r="D1915" i="11"/>
  <c r="D1914" i="11"/>
  <c r="D1913" i="11"/>
  <c r="D1912" i="11"/>
  <c r="D1911" i="11"/>
  <c r="D1910" i="11"/>
  <c r="D1909" i="11"/>
  <c r="D1908" i="11"/>
  <c r="D1907" i="11"/>
  <c r="D1906" i="11"/>
  <c r="D1905" i="11"/>
  <c r="D1904" i="11"/>
  <c r="D1903" i="11"/>
  <c r="D1902" i="11"/>
  <c r="D1901" i="11"/>
  <c r="D1900" i="11"/>
  <c r="D1899" i="11"/>
  <c r="D1898" i="11"/>
  <c r="D1897" i="11"/>
  <c r="D1896" i="11"/>
  <c r="D1895" i="11"/>
  <c r="D1894" i="11"/>
  <c r="D1893" i="11"/>
  <c r="D1892" i="11"/>
  <c r="D1891" i="11"/>
  <c r="D1890" i="11"/>
  <c r="D1889" i="11"/>
  <c r="D1888" i="11"/>
  <c r="D1887" i="11"/>
  <c r="D1886" i="11"/>
  <c r="D1885" i="11"/>
  <c r="D1884" i="11"/>
  <c r="D1883" i="11"/>
  <c r="D1882" i="11"/>
  <c r="D1881" i="11"/>
  <c r="D1880" i="11"/>
  <c r="D1879" i="11"/>
  <c r="D1878" i="11"/>
  <c r="D1877" i="11"/>
  <c r="D1876" i="11"/>
  <c r="D1875" i="11"/>
  <c r="D1874" i="11"/>
  <c r="D1873" i="11"/>
  <c r="D1872" i="11"/>
  <c r="D1871" i="11"/>
  <c r="D1870" i="11"/>
  <c r="D1869" i="11"/>
  <c r="D1868" i="11"/>
  <c r="D1867" i="11"/>
  <c r="D1866" i="11"/>
  <c r="D1865" i="11"/>
  <c r="D1864" i="11"/>
  <c r="D1863" i="11"/>
  <c r="D1862" i="11"/>
  <c r="D1861" i="11"/>
  <c r="D1860" i="11"/>
  <c r="D1859" i="11"/>
  <c r="D1858" i="11"/>
  <c r="D1857" i="11"/>
  <c r="D1856" i="11"/>
  <c r="D1855" i="11"/>
  <c r="D1854" i="11"/>
  <c r="D1853" i="11"/>
  <c r="D1852" i="11"/>
  <c r="D1851" i="11"/>
  <c r="D1850" i="11"/>
  <c r="D1849" i="11"/>
  <c r="D1848" i="11"/>
  <c r="D1847" i="11"/>
  <c r="D1846" i="11"/>
  <c r="D1845" i="11"/>
  <c r="D1844" i="11"/>
  <c r="D1843" i="11"/>
  <c r="D1842" i="11"/>
  <c r="D1841" i="11"/>
  <c r="D1840" i="11"/>
  <c r="D1839" i="11"/>
  <c r="D1838" i="11"/>
  <c r="D1837" i="11"/>
  <c r="D1836" i="11"/>
  <c r="D1835" i="11"/>
  <c r="D1834" i="11"/>
  <c r="D1833" i="11"/>
  <c r="D1832" i="11"/>
  <c r="D1831" i="11"/>
  <c r="D1830" i="11"/>
  <c r="D1829" i="11"/>
  <c r="D1828" i="11"/>
  <c r="D1827" i="11"/>
  <c r="D1826" i="11"/>
  <c r="D1825" i="11"/>
  <c r="D1824" i="11"/>
  <c r="D1823" i="11"/>
  <c r="D1822" i="11"/>
  <c r="D1821" i="11"/>
  <c r="D1820" i="11"/>
  <c r="D1819" i="11"/>
  <c r="D1818" i="11"/>
  <c r="D1817" i="11"/>
  <c r="D1816" i="11"/>
  <c r="D1815" i="11"/>
  <c r="D1814" i="11"/>
  <c r="D1813" i="11"/>
  <c r="D1812" i="11"/>
  <c r="D1811" i="11"/>
  <c r="D1810" i="11"/>
  <c r="D1809" i="11"/>
  <c r="D1808" i="11"/>
  <c r="D1807" i="11"/>
  <c r="D1806" i="11"/>
  <c r="D1805" i="11"/>
  <c r="D1804" i="11"/>
  <c r="D1803" i="11"/>
  <c r="D1802" i="11"/>
  <c r="D1801" i="11"/>
  <c r="D1800" i="11"/>
  <c r="D1799" i="11"/>
  <c r="D1798" i="11"/>
  <c r="D1797" i="11"/>
  <c r="D1796" i="11"/>
  <c r="D1795" i="11"/>
  <c r="D1794" i="11"/>
  <c r="D1793" i="11"/>
  <c r="D1792" i="11"/>
  <c r="D1791" i="11"/>
  <c r="D1790" i="11"/>
  <c r="D1789" i="11"/>
  <c r="D1788" i="11"/>
  <c r="D1787" i="11"/>
  <c r="D1786" i="11"/>
  <c r="D1785" i="11"/>
  <c r="D1784" i="11"/>
  <c r="D1783" i="11"/>
  <c r="D1782" i="11"/>
  <c r="D1781" i="11"/>
  <c r="D1780" i="11"/>
  <c r="D1779" i="11"/>
  <c r="D1778" i="11"/>
  <c r="D1777" i="11"/>
  <c r="D1776" i="11"/>
  <c r="D1775" i="11"/>
  <c r="D1774" i="11"/>
  <c r="D1773" i="11"/>
  <c r="D1772" i="11"/>
  <c r="D1771" i="11"/>
  <c r="D1770" i="11"/>
  <c r="D1769" i="11"/>
  <c r="D1768" i="11"/>
  <c r="D1767" i="11"/>
  <c r="D1766" i="11"/>
  <c r="D1765" i="11"/>
  <c r="D1764" i="11"/>
  <c r="D1763" i="11"/>
  <c r="D1762" i="11"/>
  <c r="D1761" i="11"/>
  <c r="D1760" i="11"/>
  <c r="D1759" i="11"/>
  <c r="D1758" i="11"/>
  <c r="D1757" i="11"/>
  <c r="D1756" i="11"/>
  <c r="D1755" i="11"/>
  <c r="D1754" i="11"/>
  <c r="D1753" i="11"/>
  <c r="D1752" i="11"/>
  <c r="D1751" i="11"/>
  <c r="D1750" i="11"/>
  <c r="D1749" i="11"/>
  <c r="D1748" i="11"/>
  <c r="D1747" i="11"/>
  <c r="D1746" i="11"/>
  <c r="D1745" i="11"/>
  <c r="D1744" i="11"/>
  <c r="D1743" i="11"/>
  <c r="D1742" i="11"/>
  <c r="D1741" i="11"/>
  <c r="D1740" i="11"/>
  <c r="D1739" i="11"/>
  <c r="D1738" i="11"/>
  <c r="D1737" i="11"/>
  <c r="D1736" i="11"/>
  <c r="D1735" i="11"/>
  <c r="D1734" i="11"/>
  <c r="D1733" i="11"/>
  <c r="D1732" i="11"/>
  <c r="D1731" i="11"/>
  <c r="D1730" i="11"/>
  <c r="D1729" i="11"/>
  <c r="D1728" i="11"/>
  <c r="D1727" i="11"/>
  <c r="D1726" i="11"/>
  <c r="D1725" i="11"/>
  <c r="D1724" i="11"/>
  <c r="D1723" i="11"/>
  <c r="D1722" i="11"/>
  <c r="D1721" i="11"/>
  <c r="D1720" i="11"/>
  <c r="D1719" i="11"/>
  <c r="D1718" i="11"/>
  <c r="D1717" i="11"/>
  <c r="D1716" i="11"/>
  <c r="D1715" i="11"/>
  <c r="D1714" i="11"/>
  <c r="D1713" i="11"/>
  <c r="D1712" i="11"/>
  <c r="D1711" i="11"/>
  <c r="D1710" i="11"/>
  <c r="D1709" i="11"/>
  <c r="D1708" i="11"/>
  <c r="D1707" i="11"/>
  <c r="D1706" i="11"/>
  <c r="D1705" i="11"/>
  <c r="D1704" i="11"/>
  <c r="D1703" i="11"/>
  <c r="D1702" i="11"/>
  <c r="D1701" i="11"/>
  <c r="D1700" i="11"/>
  <c r="D1699" i="11"/>
  <c r="D1698" i="11"/>
  <c r="D1697" i="11"/>
  <c r="D1696" i="11"/>
  <c r="D1695" i="11"/>
  <c r="D1694" i="11"/>
  <c r="D1693" i="11"/>
  <c r="D1692" i="11"/>
  <c r="D1691" i="11"/>
  <c r="D1690" i="11"/>
  <c r="D1689" i="11"/>
  <c r="D1688" i="11"/>
  <c r="D1687" i="11"/>
  <c r="D1686" i="11"/>
  <c r="D1685" i="11"/>
  <c r="D1684" i="11"/>
  <c r="D1683" i="11"/>
  <c r="D1682" i="11"/>
  <c r="D1681" i="11"/>
  <c r="D1680" i="11"/>
  <c r="D1679" i="11"/>
  <c r="D1678" i="11"/>
  <c r="D1677" i="11"/>
  <c r="D1676" i="11"/>
  <c r="D1675" i="11"/>
  <c r="D1674" i="11"/>
  <c r="D1673" i="11"/>
  <c r="D1672" i="11"/>
  <c r="D1671" i="11"/>
  <c r="D1670" i="11"/>
  <c r="D1669" i="11"/>
  <c r="D1668" i="11"/>
  <c r="D1667" i="11"/>
  <c r="D1666" i="11"/>
  <c r="D1665" i="11"/>
  <c r="D1664" i="11"/>
  <c r="D1663" i="11"/>
  <c r="D1662" i="11"/>
  <c r="D1661" i="11"/>
  <c r="D1660" i="11"/>
  <c r="D1659" i="11"/>
  <c r="D1658" i="11"/>
  <c r="D1657" i="11"/>
  <c r="D1656" i="11"/>
  <c r="D1655" i="11"/>
  <c r="D1654" i="11"/>
  <c r="D1653" i="11"/>
  <c r="D1652" i="11"/>
  <c r="D1651" i="11"/>
  <c r="D1650" i="11"/>
  <c r="D1649" i="11"/>
  <c r="D1648" i="11"/>
  <c r="D1647" i="11"/>
  <c r="D1646" i="11"/>
  <c r="D1645" i="11"/>
  <c r="D1644" i="11"/>
  <c r="D1643" i="11"/>
  <c r="D1642" i="11"/>
  <c r="D1641" i="11"/>
  <c r="D1640" i="11"/>
  <c r="D1639" i="11"/>
  <c r="D1638" i="11"/>
  <c r="D1637" i="11"/>
  <c r="D1636" i="11"/>
  <c r="D1635" i="11"/>
  <c r="D1634" i="11"/>
  <c r="D1633" i="11"/>
  <c r="D1632" i="11"/>
  <c r="D1631" i="11"/>
  <c r="D1630" i="11"/>
  <c r="D1629" i="11"/>
  <c r="D1628" i="11"/>
  <c r="D1627" i="11"/>
  <c r="D1626" i="11"/>
  <c r="D1625" i="11"/>
  <c r="D1624" i="11"/>
  <c r="D1623" i="11"/>
  <c r="D1622" i="11"/>
  <c r="D1621" i="11"/>
  <c r="D1620" i="11"/>
  <c r="D1619" i="11"/>
  <c r="D1618" i="11"/>
  <c r="D1617" i="11"/>
  <c r="D1616" i="11"/>
  <c r="D1615" i="11"/>
  <c r="D1614" i="11"/>
  <c r="D1613" i="11"/>
  <c r="D1612" i="11"/>
  <c r="D1611" i="11"/>
  <c r="D1610" i="11"/>
  <c r="D1609" i="11"/>
  <c r="D1608" i="11"/>
  <c r="D1607" i="11"/>
  <c r="D1606" i="11"/>
  <c r="D1605" i="11"/>
  <c r="D1604" i="11"/>
  <c r="D1603" i="11"/>
  <c r="D1602" i="11"/>
  <c r="D1601" i="11"/>
  <c r="D1600" i="11"/>
  <c r="D1599" i="11"/>
  <c r="D1598" i="11"/>
  <c r="D1597" i="11"/>
  <c r="D1596" i="11"/>
  <c r="D1595" i="11"/>
  <c r="D1594" i="11"/>
  <c r="D1593" i="11"/>
  <c r="D1592" i="11"/>
  <c r="D1591" i="11"/>
  <c r="D1590" i="11"/>
  <c r="D1589" i="11"/>
  <c r="D1588" i="11"/>
  <c r="D1587" i="11"/>
  <c r="D1586" i="11"/>
  <c r="D1585" i="11"/>
  <c r="D1584" i="11"/>
  <c r="D1583" i="11"/>
  <c r="D1582" i="11"/>
  <c r="D1581" i="11"/>
  <c r="D1580" i="11"/>
  <c r="D1579" i="11"/>
  <c r="D1578" i="11"/>
  <c r="D1577" i="11"/>
  <c r="D1576" i="11"/>
  <c r="D1575" i="11"/>
  <c r="D1574" i="11"/>
  <c r="D1573" i="11"/>
  <c r="D1572" i="11"/>
  <c r="D1571" i="11"/>
  <c r="D1570" i="11"/>
  <c r="D1569" i="11"/>
  <c r="D1568" i="11"/>
  <c r="D1567" i="11"/>
  <c r="D1566" i="11"/>
  <c r="D1565" i="11"/>
  <c r="D1564" i="11"/>
  <c r="D1563" i="11"/>
  <c r="D1562" i="11"/>
  <c r="D1561" i="11"/>
  <c r="D1560" i="11"/>
  <c r="D1559" i="11"/>
  <c r="D1558" i="11"/>
  <c r="D1557" i="11"/>
  <c r="D1556" i="11"/>
  <c r="D1555" i="11"/>
  <c r="D1554" i="11"/>
  <c r="D1553" i="11"/>
  <c r="D1552" i="11"/>
  <c r="D1551" i="11"/>
  <c r="D1550" i="11"/>
  <c r="D1549" i="11"/>
  <c r="D1548" i="11"/>
  <c r="D1547" i="11"/>
  <c r="D1546" i="11"/>
  <c r="D1545" i="11"/>
  <c r="D1544" i="11"/>
  <c r="D1543" i="11"/>
  <c r="D1542" i="11"/>
  <c r="D1541" i="11"/>
  <c r="D1540" i="11"/>
  <c r="D1539" i="11"/>
  <c r="D1538" i="11"/>
  <c r="D1537" i="11"/>
  <c r="D1536" i="11"/>
  <c r="D1535" i="11"/>
  <c r="D1534" i="11"/>
  <c r="D1533" i="11"/>
  <c r="D1532" i="11"/>
  <c r="D1531" i="11"/>
  <c r="D1530" i="11"/>
  <c r="D1529" i="11"/>
  <c r="D1528" i="11"/>
  <c r="D1527" i="11"/>
  <c r="D1526" i="11"/>
  <c r="D1525" i="11"/>
  <c r="D1524" i="11"/>
  <c r="D1523" i="11"/>
  <c r="D1522" i="11"/>
  <c r="D1521" i="11"/>
  <c r="D1520" i="11"/>
  <c r="D1519" i="11"/>
  <c r="D1518" i="11"/>
  <c r="D1517" i="11"/>
  <c r="D1516" i="11"/>
  <c r="D1515" i="11"/>
  <c r="D1514" i="11"/>
  <c r="D1513" i="11"/>
  <c r="D1512" i="11"/>
  <c r="D1511" i="11"/>
  <c r="D1510" i="11"/>
  <c r="D1509" i="11"/>
  <c r="D1508" i="11"/>
  <c r="D1507" i="11"/>
  <c r="D1506" i="11"/>
  <c r="D1505" i="11"/>
  <c r="D1504" i="11"/>
  <c r="D1503" i="11"/>
  <c r="D1502" i="11"/>
  <c r="D1501" i="11"/>
  <c r="D1500" i="11"/>
  <c r="D1499" i="11"/>
  <c r="D1498" i="11"/>
  <c r="D1497" i="11"/>
  <c r="D1496" i="11"/>
  <c r="D1495" i="11"/>
  <c r="D1494" i="11"/>
  <c r="D1493" i="11"/>
  <c r="D1492" i="11"/>
  <c r="D1491" i="11"/>
  <c r="D1490" i="11"/>
  <c r="D1489" i="11"/>
  <c r="D1488" i="11"/>
  <c r="D1487" i="11"/>
  <c r="D1486" i="11"/>
  <c r="D1485" i="11"/>
  <c r="D1484" i="11"/>
  <c r="D1483" i="11"/>
  <c r="D1482" i="11"/>
  <c r="D1481" i="11"/>
  <c r="D1480" i="11"/>
  <c r="D1479" i="11"/>
  <c r="D1478" i="11"/>
  <c r="D1477" i="11"/>
  <c r="D1476" i="11"/>
  <c r="D1475" i="11"/>
  <c r="D1474" i="11"/>
  <c r="D1473" i="11"/>
  <c r="D1472" i="11"/>
  <c r="D1471" i="11"/>
  <c r="D1470" i="11"/>
  <c r="D1469" i="11"/>
  <c r="D1468" i="11"/>
  <c r="D1467" i="11"/>
  <c r="D1466" i="11"/>
  <c r="D1465" i="11"/>
  <c r="D1464" i="11"/>
  <c r="D1463" i="11"/>
  <c r="D1462" i="11"/>
  <c r="D1461" i="11"/>
  <c r="D1460" i="11"/>
  <c r="D1459" i="11"/>
  <c r="D1458" i="11"/>
  <c r="D1457" i="11"/>
  <c r="D1456" i="11"/>
  <c r="D1455" i="11"/>
  <c r="D1454" i="11"/>
  <c r="D1453" i="11"/>
  <c r="D1452" i="11"/>
  <c r="D1451" i="11"/>
  <c r="D1450" i="11"/>
  <c r="D1449" i="11"/>
  <c r="D1448" i="11"/>
  <c r="D1447" i="11"/>
  <c r="D1446" i="11"/>
  <c r="D1445" i="11"/>
  <c r="D1444" i="11"/>
  <c r="D1443" i="11"/>
  <c r="D1442" i="11"/>
  <c r="D1441" i="11"/>
  <c r="D1440" i="11"/>
  <c r="D1439" i="11"/>
  <c r="D1438" i="11"/>
  <c r="D1437" i="11"/>
  <c r="D1436" i="11"/>
  <c r="D1435" i="11"/>
  <c r="D1434" i="11"/>
  <c r="D1433" i="11"/>
  <c r="D1432" i="11"/>
  <c r="D1431" i="11"/>
  <c r="D1430" i="11"/>
  <c r="D1429" i="11"/>
  <c r="D1428" i="11"/>
  <c r="D1427" i="11"/>
  <c r="D1426" i="11"/>
  <c r="D1425" i="11"/>
  <c r="D1424" i="11"/>
  <c r="D1423" i="11"/>
  <c r="D1422" i="11"/>
  <c r="D1421" i="11"/>
  <c r="D1420" i="11"/>
  <c r="D1419" i="11"/>
  <c r="D1418" i="11"/>
  <c r="D1417" i="11"/>
  <c r="D1416" i="11"/>
  <c r="D1415" i="11"/>
  <c r="D1414" i="11"/>
  <c r="D1413" i="11"/>
  <c r="D1412" i="11"/>
  <c r="D1411" i="11"/>
  <c r="D1410" i="11"/>
  <c r="D1409" i="11"/>
  <c r="D1408" i="11"/>
  <c r="D1407" i="11"/>
  <c r="D1406" i="11"/>
  <c r="D1405" i="11"/>
  <c r="D1404" i="11"/>
  <c r="D1403" i="11"/>
  <c r="D1402" i="11"/>
  <c r="D1401" i="11"/>
  <c r="D1400" i="11"/>
  <c r="D1399" i="11"/>
  <c r="D1398" i="11"/>
  <c r="D1397" i="11"/>
  <c r="D1396" i="11"/>
  <c r="D1395" i="11"/>
  <c r="D1394" i="11"/>
  <c r="D1393" i="11"/>
  <c r="D1392" i="11"/>
  <c r="D1391" i="11"/>
  <c r="D1390" i="11"/>
  <c r="D1389" i="11"/>
  <c r="D1388" i="11"/>
  <c r="D1387" i="11"/>
  <c r="D1386" i="11"/>
  <c r="D1385" i="11"/>
  <c r="D1384" i="11"/>
  <c r="D1383" i="11"/>
  <c r="D1382" i="11"/>
  <c r="D1381" i="11"/>
  <c r="D1380" i="11"/>
  <c r="D1379" i="11"/>
  <c r="D1378" i="11"/>
  <c r="D1377" i="11"/>
  <c r="D1376" i="11"/>
  <c r="D1375" i="11"/>
  <c r="D1374" i="11"/>
  <c r="D1373" i="11"/>
  <c r="D1372" i="11"/>
  <c r="D1371" i="11"/>
  <c r="D1370" i="11"/>
  <c r="D1369" i="11"/>
  <c r="D1368" i="11"/>
  <c r="D1367" i="11"/>
  <c r="D1366" i="11"/>
  <c r="D1365" i="11"/>
  <c r="D1364" i="11"/>
  <c r="D1363" i="11"/>
  <c r="D1362" i="11"/>
  <c r="D1361" i="11"/>
  <c r="D1360" i="11"/>
  <c r="D1359" i="11"/>
  <c r="D1358" i="11"/>
  <c r="D1357" i="11"/>
  <c r="D1356" i="11"/>
  <c r="D1355" i="11"/>
  <c r="D1354" i="11"/>
  <c r="D1353" i="11"/>
  <c r="D1352" i="11"/>
  <c r="D1351" i="11"/>
  <c r="D1350" i="11"/>
  <c r="D1349" i="11"/>
  <c r="D1348" i="11"/>
  <c r="D1347" i="11"/>
  <c r="D1346" i="11"/>
  <c r="D1345" i="11"/>
  <c r="D1344" i="11"/>
  <c r="D1343" i="11"/>
  <c r="D1342" i="11"/>
  <c r="D1341" i="11"/>
  <c r="D1340" i="11"/>
  <c r="D1339" i="11"/>
  <c r="D1338" i="11"/>
  <c r="D1337" i="11"/>
  <c r="D1336" i="11"/>
  <c r="D1335" i="11"/>
  <c r="D1334" i="11"/>
  <c r="D1333" i="11"/>
  <c r="D1332" i="11"/>
  <c r="D1331" i="11"/>
  <c r="D1330" i="11"/>
  <c r="D1329" i="11"/>
  <c r="D1328" i="11"/>
  <c r="D1327" i="11"/>
  <c r="D1326" i="11"/>
  <c r="D1325" i="11"/>
  <c r="D1324" i="11"/>
  <c r="D1323" i="11"/>
  <c r="D1322" i="11"/>
  <c r="D1321" i="11"/>
  <c r="D1320" i="11"/>
  <c r="D1319" i="11"/>
  <c r="D1318" i="11"/>
  <c r="D1317" i="11"/>
  <c r="D1316" i="11"/>
  <c r="D1315" i="11"/>
  <c r="D1314" i="11"/>
  <c r="D1313" i="11"/>
  <c r="D1312" i="11"/>
  <c r="D1311" i="11"/>
  <c r="D1310" i="11"/>
  <c r="D1309" i="11"/>
  <c r="D1308" i="11"/>
  <c r="D1307" i="11"/>
  <c r="D1306" i="11"/>
  <c r="D1305" i="11"/>
  <c r="D1304" i="11"/>
  <c r="D1303" i="11"/>
  <c r="D1302" i="11"/>
  <c r="D1301" i="11"/>
  <c r="D1300" i="11"/>
  <c r="D1299" i="11"/>
  <c r="D1298" i="11"/>
  <c r="D1297" i="11"/>
  <c r="D1296" i="11"/>
  <c r="D1295" i="11"/>
  <c r="D1294" i="11"/>
  <c r="D1293" i="11"/>
  <c r="D1292" i="11"/>
  <c r="D1291" i="11"/>
  <c r="D1290" i="11"/>
  <c r="D1289" i="11"/>
  <c r="D1288" i="11"/>
  <c r="D1287" i="11"/>
  <c r="D1286" i="11"/>
  <c r="D1285" i="11"/>
  <c r="D1284" i="11"/>
  <c r="D1283" i="11"/>
  <c r="D1282" i="11"/>
  <c r="D1281" i="11"/>
  <c r="D1280" i="11"/>
  <c r="D1279" i="11"/>
  <c r="D1278" i="11"/>
  <c r="D1277" i="11"/>
  <c r="D1276" i="11"/>
  <c r="D1275" i="11"/>
  <c r="D1274" i="11"/>
  <c r="D1273" i="11"/>
  <c r="D1272" i="11"/>
  <c r="D1271" i="11"/>
  <c r="D1270" i="11"/>
  <c r="D1269" i="11"/>
  <c r="D1268" i="11"/>
  <c r="D1267" i="11"/>
  <c r="D1266" i="11"/>
  <c r="D1265" i="11"/>
  <c r="D1264" i="11"/>
  <c r="D1263" i="11"/>
  <c r="D1262" i="11"/>
  <c r="D1261" i="11"/>
  <c r="D1260" i="11"/>
  <c r="D1259" i="11"/>
  <c r="D1258" i="11"/>
  <c r="D1257" i="11"/>
  <c r="D1256" i="11"/>
  <c r="D1255" i="11"/>
  <c r="D1254" i="11"/>
  <c r="D1253" i="11"/>
  <c r="D1252" i="11"/>
  <c r="D1251" i="11"/>
  <c r="D1250" i="11"/>
  <c r="D1249" i="11"/>
  <c r="D1248" i="11"/>
  <c r="D1247" i="11"/>
  <c r="D1246" i="11"/>
  <c r="D1245" i="11"/>
  <c r="D1244" i="11"/>
  <c r="D1243" i="11"/>
  <c r="D1242" i="11"/>
  <c r="D1241" i="11"/>
  <c r="D1240" i="11"/>
  <c r="D1239" i="11"/>
  <c r="D1238" i="11"/>
  <c r="D1237" i="11"/>
  <c r="D1236" i="11"/>
  <c r="D1235" i="11"/>
  <c r="D1234" i="11"/>
  <c r="D1233" i="11"/>
  <c r="D1232" i="11"/>
  <c r="D1231" i="11"/>
  <c r="D1230" i="11"/>
  <c r="D1229" i="11"/>
  <c r="D1228" i="11"/>
  <c r="D1227" i="11"/>
  <c r="D1226" i="11"/>
  <c r="D1225" i="11"/>
  <c r="D1224" i="11"/>
  <c r="D1223" i="11"/>
  <c r="D1222" i="11"/>
  <c r="D1221" i="11"/>
  <c r="D1220" i="11"/>
  <c r="D1219" i="11"/>
  <c r="D1218" i="11"/>
  <c r="D1217" i="11"/>
  <c r="D1216" i="11"/>
  <c r="D1215" i="11"/>
  <c r="D1214" i="11"/>
  <c r="D1213" i="11"/>
  <c r="D1212" i="11"/>
  <c r="D1211" i="11"/>
  <c r="D1210" i="11"/>
  <c r="D1209" i="11"/>
  <c r="D1208" i="11"/>
  <c r="D1207" i="11"/>
  <c r="D1206" i="11"/>
  <c r="D1205" i="11"/>
  <c r="D1204" i="11"/>
  <c r="D1203" i="11"/>
  <c r="D1202" i="11"/>
  <c r="D1201" i="11"/>
  <c r="D1200" i="11"/>
  <c r="D1199" i="11"/>
  <c r="D1198" i="11"/>
  <c r="D1197" i="11"/>
  <c r="D1196" i="11"/>
  <c r="D1195" i="11"/>
  <c r="D1194" i="11"/>
  <c r="D1193" i="11"/>
  <c r="D1192" i="11"/>
  <c r="D1191" i="11"/>
  <c r="D1190" i="11"/>
  <c r="D1189" i="11"/>
  <c r="D1188" i="11"/>
  <c r="D1187" i="11"/>
  <c r="D1186" i="11"/>
  <c r="D1185" i="11"/>
  <c r="D1184" i="11"/>
  <c r="D1183" i="11"/>
  <c r="D1182" i="11"/>
  <c r="D1181" i="11"/>
  <c r="D1180" i="11"/>
  <c r="D1179" i="11"/>
  <c r="D1178" i="11"/>
  <c r="D1177" i="11"/>
  <c r="D1176" i="11"/>
  <c r="D1175" i="11"/>
  <c r="D1174" i="11"/>
  <c r="D1173" i="11"/>
  <c r="D1172" i="11"/>
  <c r="D1171" i="11"/>
  <c r="D1170" i="11"/>
  <c r="D1169" i="11"/>
  <c r="D1168" i="11"/>
  <c r="D1167" i="11"/>
  <c r="D1166" i="11"/>
  <c r="D1165" i="11"/>
  <c r="D1164" i="11"/>
  <c r="D1163" i="11"/>
  <c r="D1162" i="11"/>
  <c r="D1161" i="11"/>
  <c r="D1160" i="11"/>
  <c r="D1159" i="11"/>
  <c r="D1158" i="11"/>
  <c r="D1157" i="11"/>
  <c r="D1156" i="11"/>
  <c r="D1155" i="11"/>
  <c r="D1154" i="11"/>
  <c r="D1153" i="11"/>
  <c r="D1152" i="11"/>
  <c r="D1151" i="11"/>
  <c r="D1150" i="11"/>
  <c r="D1149" i="11"/>
  <c r="D1148" i="11"/>
  <c r="D1147" i="11"/>
  <c r="D1146" i="11"/>
  <c r="D1145" i="11"/>
  <c r="D1144" i="11"/>
  <c r="D1143" i="11"/>
  <c r="D1142" i="11"/>
  <c r="D1141" i="11"/>
  <c r="D1140" i="11"/>
  <c r="D1139" i="11"/>
  <c r="D1138" i="11"/>
  <c r="D1137" i="11"/>
  <c r="D1136" i="11"/>
  <c r="D1135" i="11"/>
  <c r="D1134" i="11"/>
  <c r="D1133" i="11"/>
  <c r="D1132" i="11"/>
  <c r="D1131" i="11"/>
  <c r="D1130" i="11"/>
  <c r="D1129" i="11"/>
  <c r="D1128" i="11"/>
  <c r="D1127" i="11"/>
  <c r="D1126" i="11"/>
  <c r="D1125" i="11"/>
  <c r="D1124" i="11"/>
  <c r="D1123" i="11"/>
  <c r="D1122" i="11"/>
  <c r="D1121" i="11"/>
  <c r="D1120" i="11"/>
  <c r="D1119" i="11"/>
  <c r="D1118" i="11"/>
  <c r="D1117" i="11"/>
  <c r="D1116" i="11"/>
  <c r="D1115" i="11"/>
  <c r="D1114" i="11"/>
  <c r="D1113" i="11"/>
  <c r="D1112" i="11"/>
  <c r="D1111" i="11"/>
  <c r="D1110" i="11"/>
  <c r="D1109" i="11"/>
  <c r="D1108" i="11"/>
  <c r="D1107" i="11"/>
  <c r="D1106" i="11"/>
  <c r="D1105" i="11"/>
  <c r="D1104" i="11"/>
  <c r="D1103" i="11"/>
  <c r="D1102" i="11"/>
  <c r="D1101" i="11"/>
  <c r="D1100" i="11"/>
  <c r="D1099" i="11"/>
  <c r="D1098" i="11"/>
  <c r="D1097" i="11"/>
  <c r="D1096" i="11"/>
  <c r="D1095" i="11"/>
  <c r="D1094" i="11"/>
  <c r="D1093" i="11"/>
  <c r="D1092" i="11"/>
  <c r="D1091" i="11"/>
  <c r="D1090" i="11"/>
  <c r="D1089" i="11"/>
  <c r="D1088" i="11"/>
  <c r="D1087" i="11"/>
  <c r="D1086" i="11"/>
  <c r="D1085" i="11"/>
  <c r="D1084" i="11"/>
  <c r="D1083" i="11"/>
  <c r="D1082" i="11"/>
  <c r="D1081" i="11"/>
  <c r="D1080" i="11"/>
  <c r="D1079" i="11"/>
  <c r="D1078" i="11"/>
  <c r="D1077" i="11"/>
  <c r="D1076" i="11"/>
  <c r="D1075" i="11"/>
  <c r="D1074" i="11"/>
  <c r="D1073" i="11"/>
  <c r="D1072" i="11"/>
  <c r="D1071" i="11"/>
  <c r="D1070" i="11"/>
  <c r="D1069" i="11"/>
  <c r="D1068" i="11"/>
  <c r="D1067" i="11"/>
  <c r="D1066" i="11"/>
  <c r="D1065" i="11"/>
  <c r="D1064" i="11"/>
  <c r="D1063" i="11"/>
  <c r="D1062" i="11"/>
  <c r="D1061" i="11"/>
  <c r="D1060" i="11"/>
  <c r="D1059" i="11"/>
  <c r="D1058" i="11"/>
  <c r="D1057" i="11"/>
  <c r="D1056" i="11"/>
  <c r="D1055" i="11"/>
  <c r="D1054" i="11"/>
  <c r="D1053" i="11"/>
  <c r="D1052" i="11"/>
  <c r="D1051" i="11"/>
  <c r="D1050" i="11"/>
  <c r="D1049" i="11"/>
  <c r="D1048" i="11"/>
  <c r="D1047" i="11"/>
  <c r="D1046" i="11"/>
  <c r="D1045" i="11"/>
  <c r="D1044" i="11"/>
  <c r="D1043" i="11"/>
  <c r="D1042" i="11"/>
  <c r="D1041" i="11"/>
  <c r="D1040" i="11"/>
  <c r="D1039" i="11"/>
  <c r="D1038" i="11"/>
  <c r="D1037" i="11"/>
  <c r="D1036" i="11"/>
  <c r="D1035" i="11"/>
  <c r="D1034" i="11"/>
  <c r="D1033" i="11"/>
  <c r="D1032" i="11"/>
  <c r="D1031" i="11"/>
  <c r="D1030" i="11"/>
  <c r="D1029" i="11"/>
  <c r="D1028" i="11"/>
  <c r="D1027" i="11"/>
  <c r="D1026" i="11"/>
  <c r="D1025" i="11"/>
  <c r="D1024" i="11"/>
  <c r="D1023" i="11"/>
  <c r="D1022" i="11"/>
  <c r="D1021" i="11"/>
  <c r="D1020" i="11"/>
  <c r="D1019" i="11"/>
  <c r="D1018" i="11"/>
  <c r="D1017" i="11"/>
  <c r="D1016" i="11"/>
  <c r="D1015" i="11"/>
  <c r="D1014" i="11"/>
  <c r="D1013" i="11"/>
  <c r="D1012" i="11"/>
  <c r="D1011" i="11"/>
  <c r="D1010" i="11"/>
  <c r="D1009" i="11"/>
  <c r="D1008" i="11"/>
  <c r="D1007" i="11"/>
  <c r="D1006" i="11"/>
  <c r="D1005" i="11"/>
  <c r="D1004" i="11"/>
  <c r="D1003" i="11"/>
  <c r="D1002" i="11"/>
  <c r="D1001" i="11"/>
  <c r="D1000" i="11"/>
  <c r="D999" i="11"/>
  <c r="D998" i="11"/>
  <c r="D997" i="11"/>
  <c r="D996" i="11"/>
  <c r="D995" i="11"/>
  <c r="D994" i="11"/>
  <c r="D993" i="11"/>
  <c r="D992" i="11"/>
  <c r="D991" i="11"/>
  <c r="D990" i="11"/>
  <c r="D989" i="11"/>
  <c r="D988" i="11"/>
  <c r="D987" i="11"/>
  <c r="D986" i="11"/>
  <c r="D985" i="11"/>
  <c r="D984" i="11"/>
  <c r="D983" i="11"/>
  <c r="D982" i="11"/>
  <c r="D981" i="11"/>
  <c r="D980" i="11"/>
  <c r="D979" i="11"/>
  <c r="D978" i="11"/>
  <c r="D977" i="11"/>
  <c r="D976" i="11"/>
  <c r="D975" i="11"/>
  <c r="D974" i="11"/>
  <c r="D973" i="11"/>
  <c r="D972" i="11"/>
  <c r="D971" i="11"/>
  <c r="D970" i="11"/>
  <c r="D969" i="11"/>
  <c r="D968" i="11"/>
  <c r="D967" i="11"/>
  <c r="D966" i="11"/>
  <c r="D965" i="11"/>
  <c r="D964" i="11"/>
  <c r="D963" i="11"/>
  <c r="D962" i="11"/>
  <c r="D961" i="11"/>
  <c r="D960" i="11"/>
  <c r="D959" i="11"/>
  <c r="D958" i="11"/>
  <c r="D957" i="11"/>
  <c r="D956" i="11"/>
  <c r="D955" i="11"/>
  <c r="D954" i="11"/>
  <c r="D953" i="11"/>
  <c r="D952" i="11"/>
  <c r="D951" i="11"/>
  <c r="D950" i="11"/>
  <c r="D949" i="11"/>
  <c r="D948" i="11"/>
  <c r="D947" i="11"/>
  <c r="D946" i="11"/>
  <c r="D945" i="11"/>
  <c r="D944" i="11"/>
  <c r="D943" i="11"/>
  <c r="D942" i="11"/>
  <c r="D941" i="11"/>
  <c r="D940" i="11"/>
  <c r="D939" i="11"/>
  <c r="D938" i="11"/>
  <c r="D937" i="11"/>
  <c r="D936" i="11"/>
  <c r="D935" i="11"/>
  <c r="D934" i="11"/>
  <c r="D933" i="11"/>
  <c r="D932" i="11"/>
  <c r="D931" i="11"/>
  <c r="D930" i="11"/>
  <c r="D929" i="11"/>
  <c r="D928" i="11"/>
  <c r="D927" i="11"/>
  <c r="D926" i="11"/>
  <c r="D925" i="11"/>
  <c r="D924" i="11"/>
  <c r="D923" i="11"/>
  <c r="D922" i="11"/>
  <c r="D921" i="11"/>
  <c r="D920" i="11"/>
  <c r="D919" i="11"/>
  <c r="D918" i="11"/>
  <c r="D917" i="11"/>
  <c r="D916" i="11"/>
  <c r="D915" i="11"/>
  <c r="D914" i="11"/>
  <c r="D913" i="11"/>
  <c r="D912" i="11"/>
  <c r="D911" i="11"/>
  <c r="D910" i="11"/>
  <c r="D909" i="11"/>
  <c r="D908" i="11"/>
  <c r="D907" i="11"/>
  <c r="D906" i="11"/>
  <c r="D905" i="11"/>
  <c r="D904" i="11"/>
  <c r="D903" i="11"/>
  <c r="D902" i="11"/>
  <c r="D901" i="11"/>
  <c r="D900" i="11"/>
  <c r="D899" i="11"/>
  <c r="D898" i="11"/>
  <c r="D897" i="11"/>
  <c r="D896" i="11"/>
  <c r="D895" i="11"/>
  <c r="D894" i="11"/>
  <c r="D893" i="11"/>
  <c r="D892" i="11"/>
  <c r="D891" i="11"/>
  <c r="D890" i="11"/>
  <c r="D889" i="11"/>
  <c r="D888" i="11"/>
  <c r="D887" i="11"/>
  <c r="D886" i="11"/>
  <c r="D885" i="11"/>
  <c r="D884" i="11"/>
  <c r="D883" i="11"/>
  <c r="D882" i="11"/>
  <c r="D881" i="11"/>
  <c r="D880" i="11"/>
  <c r="D879" i="11"/>
  <c r="D878" i="11"/>
  <c r="D877" i="11"/>
  <c r="D876" i="11"/>
  <c r="D875" i="11"/>
  <c r="D874" i="11"/>
  <c r="D873" i="11"/>
  <c r="D872" i="11"/>
  <c r="D871" i="11"/>
  <c r="D870" i="11"/>
  <c r="D869" i="11"/>
  <c r="D868" i="11"/>
  <c r="D867" i="11"/>
  <c r="D866" i="11"/>
  <c r="D865" i="11"/>
  <c r="D864" i="11"/>
  <c r="D863" i="11"/>
  <c r="D862" i="11"/>
  <c r="D861" i="11"/>
  <c r="D860" i="11"/>
  <c r="D859" i="11"/>
  <c r="D858" i="11"/>
  <c r="D857" i="11"/>
  <c r="D856" i="11"/>
  <c r="D855" i="11"/>
  <c r="D854" i="11"/>
  <c r="D853" i="11"/>
  <c r="D852" i="11"/>
  <c r="D851" i="11"/>
  <c r="D850" i="11"/>
  <c r="D849" i="11"/>
  <c r="D848" i="11"/>
  <c r="D847" i="11"/>
  <c r="D846" i="11"/>
  <c r="D845" i="11"/>
  <c r="D844" i="11"/>
  <c r="D843" i="11"/>
  <c r="D842" i="11"/>
  <c r="D841" i="11"/>
  <c r="D840" i="11"/>
  <c r="D839" i="11"/>
  <c r="D838" i="11"/>
  <c r="D837" i="11"/>
  <c r="D836" i="11"/>
  <c r="D835" i="11"/>
  <c r="D834" i="11"/>
  <c r="D833" i="11"/>
  <c r="D832" i="11"/>
  <c r="D831" i="11"/>
  <c r="D830" i="11"/>
  <c r="D829" i="11"/>
  <c r="D828" i="11"/>
  <c r="D827" i="11"/>
  <c r="D826" i="11"/>
  <c r="D825" i="11"/>
  <c r="D824" i="11"/>
  <c r="D823" i="11"/>
  <c r="D822" i="11"/>
  <c r="D821" i="11"/>
  <c r="D820" i="11"/>
  <c r="D819" i="11"/>
  <c r="D818" i="11"/>
  <c r="D817" i="11"/>
  <c r="D816" i="11"/>
  <c r="D815" i="11"/>
  <c r="D814" i="11"/>
  <c r="D813" i="11"/>
  <c r="D812" i="11"/>
  <c r="D811" i="11"/>
  <c r="D810" i="11"/>
  <c r="D809" i="11"/>
  <c r="D808" i="11"/>
  <c r="D807" i="11"/>
  <c r="D806" i="11"/>
  <c r="D805" i="11"/>
  <c r="D804" i="11"/>
  <c r="D803" i="11"/>
  <c r="D802" i="11"/>
  <c r="D801" i="11"/>
  <c r="D800" i="11"/>
  <c r="D799" i="11"/>
  <c r="D798" i="11"/>
  <c r="D797" i="11"/>
  <c r="D796" i="11"/>
  <c r="D795" i="11"/>
  <c r="D794" i="11"/>
  <c r="D793" i="11"/>
  <c r="D792" i="11"/>
  <c r="D791" i="11"/>
  <c r="D790" i="11"/>
  <c r="D789" i="11"/>
  <c r="D788" i="11"/>
  <c r="D787" i="11"/>
  <c r="D786" i="11"/>
  <c r="D785" i="11"/>
  <c r="D784" i="11"/>
  <c r="D783" i="11"/>
  <c r="D782" i="11"/>
  <c r="D781" i="11"/>
  <c r="D780" i="11"/>
  <c r="D779" i="11"/>
  <c r="D778" i="11"/>
  <c r="D777" i="11"/>
  <c r="D776" i="11"/>
  <c r="D775" i="11"/>
  <c r="D774" i="11"/>
  <c r="D773" i="11"/>
  <c r="D772" i="11"/>
  <c r="D771" i="11"/>
  <c r="D770" i="11"/>
  <c r="D769" i="11"/>
  <c r="D768" i="11"/>
  <c r="D767" i="11"/>
  <c r="D766" i="11"/>
  <c r="D765" i="11"/>
  <c r="D764" i="11"/>
  <c r="D763" i="11"/>
  <c r="D762" i="11"/>
  <c r="D761" i="11"/>
  <c r="D760" i="11"/>
  <c r="D759" i="11"/>
  <c r="D758" i="11"/>
  <c r="D757" i="11"/>
  <c r="D756" i="11"/>
  <c r="D755"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9" i="11"/>
  <c r="D718" i="11"/>
  <c r="D717"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81" i="11"/>
  <c r="D680"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L34" i="8" s="1"/>
  <c r="D451" i="11"/>
  <c r="L26" i="8" s="1"/>
  <c r="D450" i="11"/>
  <c r="L25" i="8" s="1"/>
  <c r="D449" i="11"/>
  <c r="L38" i="8" s="1"/>
  <c r="D448" i="11"/>
  <c r="L44" i="8" s="1"/>
  <c r="D447" i="11"/>
  <c r="L40" i="8" s="1"/>
  <c r="D446" i="11"/>
  <c r="L36" i="8" s="1"/>
  <c r="D445" i="11"/>
  <c r="L32" i="8" s="1"/>
  <c r="D444" i="11"/>
  <c r="L43" i="8" s="1"/>
  <c r="D443" i="11"/>
  <c r="L33" i="8" s="1"/>
  <c r="D442" i="11"/>
  <c r="L30" i="8" s="1"/>
  <c r="D441" i="11"/>
  <c r="L29" i="8" s="1"/>
  <c r="D440" i="11"/>
  <c r="L28" i="8" s="1"/>
  <c r="D439" i="11"/>
  <c r="L24" i="8" s="1"/>
  <c r="D438" i="11"/>
  <c r="L23" i="8" s="1"/>
  <c r="D437" i="11"/>
  <c r="L41" i="8" s="1"/>
  <c r="D436" i="11"/>
  <c r="L42" i="8" s="1"/>
  <c r="D435" i="11"/>
  <c r="L39" i="8" s="1"/>
  <c r="D434" i="11"/>
  <c r="L37" i="8" s="1"/>
  <c r="D433" i="11"/>
  <c r="L35" i="8" s="1"/>
  <c r="D432" i="11"/>
  <c r="L31" i="8" s="1"/>
  <c r="D431" i="11"/>
  <c r="L27" i="8" s="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L98" i="8" s="1"/>
  <c r="D61" i="11"/>
  <c r="L117" i="8" s="1"/>
  <c r="D60" i="11"/>
  <c r="L112" i="8" s="1"/>
  <c r="D59" i="11"/>
  <c r="L122" i="8" s="1"/>
  <c r="D58" i="11"/>
  <c r="L96" i="8" s="1"/>
  <c r="D57" i="11"/>
  <c r="D56" i="11"/>
  <c r="D55" i="11"/>
  <c r="L64" i="8" s="1"/>
  <c r="D54" i="11"/>
  <c r="L95" i="8" s="1"/>
  <c r="D53" i="11"/>
  <c r="L109" i="8" s="1"/>
  <c r="D52" i="11"/>
  <c r="L107" i="8" s="1"/>
  <c r="D51" i="11"/>
  <c r="D50" i="11"/>
  <c r="D49" i="11"/>
  <c r="D48" i="11"/>
  <c r="D47" i="11"/>
  <c r="L88" i="8" s="1"/>
  <c r="D46" i="11"/>
  <c r="D45" i="11"/>
  <c r="D44" i="11"/>
  <c r="D43" i="11"/>
  <c r="L75" i="8" s="1"/>
  <c r="D42" i="11"/>
  <c r="D41" i="11"/>
  <c r="L102" i="8" s="1"/>
  <c r="D40" i="11"/>
  <c r="D39" i="11"/>
  <c r="L101" i="8" s="1"/>
  <c r="D38" i="11"/>
  <c r="D37" i="11"/>
  <c r="D36" i="11"/>
  <c r="D35" i="11"/>
  <c r="D34" i="11"/>
  <c r="D33" i="11"/>
  <c r="D32" i="11"/>
  <c r="D31" i="11"/>
  <c r="L69" i="8" s="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D2" i="11"/>
  <c r="L66" i="8" l="1"/>
  <c r="L114" i="8"/>
  <c r="L72" i="8"/>
  <c r="L118" i="8"/>
  <c r="F207" i="14"/>
  <c r="J1725" i="8"/>
  <c r="A1725" i="8" s="1"/>
  <c r="J1371" i="8"/>
  <c r="A1371" i="8" s="1"/>
  <c r="J646" i="8"/>
  <c r="A646" i="8" s="1"/>
  <c r="E207" i="14"/>
  <c r="J61" i="8"/>
  <c r="J83" i="8"/>
  <c r="K114" i="8"/>
  <c r="J162" i="8"/>
  <c r="A162" i="8" s="1"/>
  <c r="K215" i="8"/>
  <c r="K247" i="8"/>
  <c r="J377" i="8"/>
  <c r="A377" i="8" s="1"/>
  <c r="J505" i="8"/>
  <c r="A505" i="8" s="1"/>
  <c r="K590" i="8"/>
  <c r="K12" i="8"/>
  <c r="J79" i="8"/>
  <c r="K101" i="8"/>
  <c r="J145" i="8"/>
  <c r="A145" i="8" s="1"/>
  <c r="K206" i="8"/>
  <c r="J338" i="8"/>
  <c r="A338" i="8" s="1"/>
  <c r="J530" i="8"/>
  <c r="A530" i="8" s="1"/>
  <c r="K615" i="8"/>
  <c r="J7" i="8"/>
  <c r="J15" i="8"/>
  <c r="K26" i="8"/>
  <c r="J37" i="8"/>
  <c r="L61" i="8"/>
  <c r="J67" i="8"/>
  <c r="J73" i="8"/>
  <c r="K79" i="8"/>
  <c r="K85" i="8"/>
  <c r="K91" i="8"/>
  <c r="L97" i="8"/>
  <c r="J115" i="8"/>
  <c r="K137" i="8"/>
  <c r="J148" i="8"/>
  <c r="A148" i="8" s="1"/>
  <c r="J164" i="8"/>
  <c r="A164" i="8" s="1"/>
  <c r="K185" i="8"/>
  <c r="K217" i="8"/>
  <c r="J228" i="8"/>
  <c r="A228" i="8" s="1"/>
  <c r="K249" i="8"/>
  <c r="J260" i="8"/>
  <c r="A260" i="8" s="1"/>
  <c r="J297" i="8"/>
  <c r="A297" i="8" s="1"/>
  <c r="K318" i="8"/>
  <c r="J361" i="8"/>
  <c r="A361" i="8" s="1"/>
  <c r="K382" i="8"/>
  <c r="J425" i="8"/>
  <c r="A425" i="8" s="1"/>
  <c r="K446" i="8"/>
  <c r="J489" i="8"/>
  <c r="A489" i="8" s="1"/>
  <c r="K510" i="8"/>
  <c r="J553" i="8"/>
  <c r="A553" i="8" s="1"/>
  <c r="K574" i="8"/>
  <c r="J617" i="8"/>
  <c r="A617" i="8" s="1"/>
  <c r="K646" i="8"/>
  <c r="K702" i="8"/>
  <c r="K1040" i="8"/>
  <c r="K1537" i="8"/>
  <c r="K36" i="8"/>
  <c r="K95" i="8"/>
  <c r="K183" i="8"/>
  <c r="K270" i="8"/>
  <c r="J569" i="8"/>
  <c r="A569" i="8" s="1"/>
  <c r="K20" i="8"/>
  <c r="K61" i="8"/>
  <c r="J97" i="8"/>
  <c r="K174" i="8"/>
  <c r="K238" i="8"/>
  <c r="K487" i="8"/>
  <c r="J594" i="8"/>
  <c r="A594" i="8" s="1"/>
  <c r="K7" i="8"/>
  <c r="K15" i="8"/>
  <c r="J32" i="8"/>
  <c r="K37" i="8"/>
  <c r="J43" i="8"/>
  <c r="L63" i="8"/>
  <c r="K67" i="8"/>
  <c r="L73" i="8"/>
  <c r="L79" i="8"/>
  <c r="L85" i="8"/>
  <c r="L91" i="8"/>
  <c r="J98" i="8"/>
  <c r="L103" i="8"/>
  <c r="L121" i="8"/>
  <c r="K148" i="8"/>
  <c r="K164" i="8"/>
  <c r="J175" i="8"/>
  <c r="A175" i="8" s="1"/>
  <c r="J207" i="8"/>
  <c r="A207" i="8" s="1"/>
  <c r="K228" i="8"/>
  <c r="J239" i="8"/>
  <c r="A239" i="8" s="1"/>
  <c r="K260" i="8"/>
  <c r="K279" i="8"/>
  <c r="J322" i="8"/>
  <c r="A322" i="8" s="1"/>
  <c r="K343" i="8"/>
  <c r="J386" i="8"/>
  <c r="A386" i="8" s="1"/>
  <c r="K407" i="8"/>
  <c r="J450" i="8"/>
  <c r="A450" i="8" s="1"/>
  <c r="K471" i="8"/>
  <c r="J514" i="8"/>
  <c r="A514" i="8" s="1"/>
  <c r="K535" i="8"/>
  <c r="J578" i="8"/>
  <c r="A578" i="8" s="1"/>
  <c r="K599" i="8"/>
  <c r="J621" i="8"/>
  <c r="A621" i="8" s="1"/>
  <c r="K656" i="8"/>
  <c r="K713" i="8"/>
  <c r="K825" i="8"/>
  <c r="J1162" i="8"/>
  <c r="A1162" i="8" s="1"/>
  <c r="J12" i="8"/>
  <c r="J71" i="8"/>
  <c r="J107" i="8"/>
  <c r="J194" i="8"/>
  <c r="A194" i="8" s="1"/>
  <c r="K398" i="8"/>
  <c r="K938" i="8"/>
  <c r="J85" i="8"/>
  <c r="K134" i="8"/>
  <c r="J217" i="8"/>
  <c r="A217" i="8" s="1"/>
  <c r="K359" i="8"/>
  <c r="J699" i="8"/>
  <c r="A699" i="8" s="1"/>
  <c r="C208" i="14"/>
  <c r="L94" i="8"/>
  <c r="L110" i="8"/>
  <c r="L93" i="8"/>
  <c r="L62" i="8"/>
  <c r="L119" i="8"/>
  <c r="L111" i="8"/>
  <c r="L92" i="8"/>
  <c r="D208" i="14"/>
  <c r="J3" i="8"/>
  <c r="J8" i="8"/>
  <c r="J16" i="8"/>
  <c r="J23" i="8"/>
  <c r="K28" i="8"/>
  <c r="J39" i="8"/>
  <c r="J45" i="8"/>
  <c r="J64" i="8"/>
  <c r="L67" i="8"/>
  <c r="J74" i="8"/>
  <c r="J80" i="8"/>
  <c r="J86" i="8"/>
  <c r="K92" i="8"/>
  <c r="K98" i="8"/>
  <c r="J104" i="8"/>
  <c r="J110" i="8"/>
  <c r="J138" i="8"/>
  <c r="A138" i="8" s="1"/>
  <c r="K167" i="8"/>
  <c r="J178" i="8"/>
  <c r="A178" i="8" s="1"/>
  <c r="K199" i="8"/>
  <c r="J210" i="8"/>
  <c r="A210" i="8" s="1"/>
  <c r="K231" i="8"/>
  <c r="J242" i="8"/>
  <c r="A242" i="8" s="1"/>
  <c r="K263" i="8"/>
  <c r="J281" i="8"/>
  <c r="A281" i="8" s="1"/>
  <c r="K302" i="8"/>
  <c r="J345" i="8"/>
  <c r="A345" i="8" s="1"/>
  <c r="K366" i="8"/>
  <c r="J409" i="8"/>
  <c r="A409" i="8" s="1"/>
  <c r="K430" i="8"/>
  <c r="J473" i="8"/>
  <c r="A473" i="8" s="1"/>
  <c r="K494" i="8"/>
  <c r="J537" i="8"/>
  <c r="A537" i="8" s="1"/>
  <c r="K558" i="8"/>
  <c r="J601" i="8"/>
  <c r="A601" i="8" s="1"/>
  <c r="J715" i="8"/>
  <c r="A715" i="8" s="1"/>
  <c r="K831" i="8"/>
  <c r="J1181" i="8"/>
  <c r="A1181" i="8" s="1"/>
  <c r="J42" i="8"/>
  <c r="J77" i="8"/>
  <c r="J101" i="8"/>
  <c r="J154" i="8"/>
  <c r="A154" i="8" s="1"/>
  <c r="J226" i="8"/>
  <c r="A226" i="8" s="1"/>
  <c r="J313" i="8"/>
  <c r="A313" i="8" s="1"/>
  <c r="J441" i="8"/>
  <c r="A441" i="8" s="1"/>
  <c r="J745" i="8"/>
  <c r="A745" i="8" s="1"/>
  <c r="K107" i="8"/>
  <c r="J274" i="8"/>
  <c r="A274" i="8" s="1"/>
  <c r="J402" i="8"/>
  <c r="A402" i="8" s="1"/>
  <c r="K782" i="8"/>
  <c r="L90" i="8"/>
  <c r="L108" i="8"/>
  <c r="L89" i="8"/>
  <c r="E208" i="14"/>
  <c r="K3" i="8"/>
  <c r="K8" i="8"/>
  <c r="K16" i="8"/>
  <c r="K23" i="8"/>
  <c r="J34" i="8"/>
  <c r="K39" i="8"/>
  <c r="K45" i="8"/>
  <c r="K64" i="8"/>
  <c r="J82" i="8"/>
  <c r="J88" i="8"/>
  <c r="J94" i="8"/>
  <c r="K104" i="8"/>
  <c r="K110" i="8"/>
  <c r="K117" i="8"/>
  <c r="J129" i="8"/>
  <c r="A129" i="8" s="1"/>
  <c r="K150" i="8"/>
  <c r="K158" i="8"/>
  <c r="J169" i="8"/>
  <c r="A169" i="8" s="1"/>
  <c r="K190" i="8"/>
  <c r="J201" i="8"/>
  <c r="A201" i="8" s="1"/>
  <c r="K222" i="8"/>
  <c r="J233" i="8"/>
  <c r="A233" i="8" s="1"/>
  <c r="K254" i="8"/>
  <c r="J265" i="8"/>
  <c r="A265" i="8" s="1"/>
  <c r="J306" i="8"/>
  <c r="A306" i="8" s="1"/>
  <c r="K327" i="8"/>
  <c r="J370" i="8"/>
  <c r="A370" i="8" s="1"/>
  <c r="K391" i="8"/>
  <c r="J434" i="8"/>
  <c r="A434" i="8" s="1"/>
  <c r="K455" i="8"/>
  <c r="J498" i="8"/>
  <c r="A498" i="8" s="1"/>
  <c r="K519" i="8"/>
  <c r="J562" i="8"/>
  <c r="A562" i="8" s="1"/>
  <c r="K583" i="8"/>
  <c r="J627" i="8"/>
  <c r="A627" i="8" s="1"/>
  <c r="J729" i="8"/>
  <c r="A729" i="8" s="1"/>
  <c r="K874" i="8"/>
  <c r="K1344" i="8"/>
  <c r="J31" i="8"/>
  <c r="J89" i="8"/>
  <c r="K143" i="8"/>
  <c r="K334" i="8"/>
  <c r="K526" i="8"/>
  <c r="J26" i="8"/>
  <c r="K42" i="8"/>
  <c r="J91" i="8"/>
  <c r="J185" i="8"/>
  <c r="A185" i="8" s="1"/>
  <c r="K295" i="8"/>
  <c r="K423" i="8"/>
  <c r="K551" i="8"/>
  <c r="L113" i="8"/>
  <c r="L105" i="8"/>
  <c r="L86" i="8"/>
  <c r="L78" i="8"/>
  <c r="L124" i="8"/>
  <c r="L87" i="8"/>
  <c r="L84" i="8"/>
  <c r="L81" i="8"/>
  <c r="L83" i="8"/>
  <c r="L80" i="8"/>
  <c r="L77" i="8"/>
  <c r="L74" i="8"/>
  <c r="L115" i="8"/>
  <c r="C207" i="14"/>
  <c r="J4" i="8"/>
  <c r="J11" i="8"/>
  <c r="J19" i="8"/>
  <c r="J29" i="8"/>
  <c r="K34" i="8"/>
  <c r="J46" i="8"/>
  <c r="J70" i="8"/>
  <c r="K76" i="8"/>
  <c r="K82" i="8"/>
  <c r="K88" i="8"/>
  <c r="K94" i="8"/>
  <c r="L104" i="8"/>
  <c r="K111" i="8"/>
  <c r="J132" i="8"/>
  <c r="A132" i="8" s="1"/>
  <c r="K153" i="8"/>
  <c r="K169" i="8"/>
  <c r="J180" i="8"/>
  <c r="A180" i="8" s="1"/>
  <c r="K201" i="8"/>
  <c r="J212" i="8"/>
  <c r="A212" i="8" s="1"/>
  <c r="K233" i="8"/>
  <c r="J244" i="8"/>
  <c r="A244" i="8" s="1"/>
  <c r="K286" i="8"/>
  <c r="J329" i="8"/>
  <c r="A329" i="8" s="1"/>
  <c r="K350" i="8"/>
  <c r="J393" i="8"/>
  <c r="A393" i="8" s="1"/>
  <c r="K414" i="8"/>
  <c r="J457" i="8"/>
  <c r="A457" i="8" s="1"/>
  <c r="K478" i="8"/>
  <c r="J521" i="8"/>
  <c r="A521" i="8" s="1"/>
  <c r="K542" i="8"/>
  <c r="J585" i="8"/>
  <c r="A585" i="8" s="1"/>
  <c r="K606" i="8"/>
  <c r="K629" i="8"/>
  <c r="K672" i="8"/>
  <c r="K729" i="8"/>
  <c r="J20" i="8"/>
  <c r="J258" i="8"/>
  <c r="A258" i="8" s="1"/>
  <c r="K462" i="8"/>
  <c r="K31" i="8"/>
  <c r="J249" i="8"/>
  <c r="A249" i="8" s="1"/>
  <c r="J466" i="8"/>
  <c r="A466" i="8" s="1"/>
  <c r="L70" i="8"/>
  <c r="L71" i="8"/>
  <c r="L68" i="8"/>
  <c r="K1984" i="8"/>
  <c r="J1984" i="8"/>
  <c r="K1983" i="8"/>
  <c r="K1942" i="8"/>
  <c r="J1937" i="8"/>
  <c r="A1937" i="8" s="1"/>
  <c r="K1934" i="8"/>
  <c r="J1929" i="8"/>
  <c r="A1929" i="8" s="1"/>
  <c r="K1926" i="8"/>
  <c r="J1921" i="8"/>
  <c r="A1921" i="8" s="1"/>
  <c r="J1905" i="8"/>
  <c r="A1905" i="8" s="1"/>
  <c r="K1902" i="8"/>
  <c r="J1897" i="8"/>
  <c r="A1897" i="8" s="1"/>
  <c r="K1894" i="8"/>
  <c r="J1889" i="8"/>
  <c r="A1889" i="8" s="1"/>
  <c r="K1886" i="8"/>
  <c r="J1881" i="8"/>
  <c r="A1881" i="8" s="1"/>
  <c r="K1878" i="8"/>
  <c r="J1873" i="8"/>
  <c r="A1873" i="8" s="1"/>
  <c r="K1870" i="8"/>
  <c r="J1865" i="8"/>
  <c r="A1865" i="8" s="1"/>
  <c r="K1862" i="8"/>
  <c r="K1854" i="8"/>
  <c r="J1849" i="8"/>
  <c r="A1849" i="8" s="1"/>
  <c r="K1846" i="8"/>
  <c r="J1841" i="8"/>
  <c r="A1841" i="8" s="1"/>
  <c r="K1838" i="8"/>
  <c r="K1830" i="8"/>
  <c r="K1822" i="8"/>
  <c r="J1817" i="8"/>
  <c r="A1817" i="8" s="1"/>
  <c r="K1814" i="8"/>
  <c r="J1809" i="8"/>
  <c r="A1809" i="8" s="1"/>
  <c r="K1806" i="8"/>
  <c r="J1801" i="8"/>
  <c r="A1801" i="8" s="1"/>
  <c r="K1798" i="8"/>
  <c r="J1793" i="8"/>
  <c r="A1793" i="8" s="1"/>
  <c r="K1790" i="8"/>
  <c r="J1785" i="8"/>
  <c r="A1785" i="8" s="1"/>
  <c r="K1782" i="8"/>
  <c r="J1777" i="8"/>
  <c r="A1777" i="8" s="1"/>
  <c r="K1774" i="8"/>
  <c r="J1769" i="8"/>
  <c r="A1769" i="8" s="1"/>
  <c r="K1766" i="8"/>
  <c r="J1761" i="8"/>
  <c r="A1761" i="8" s="1"/>
  <c r="K1758" i="8"/>
  <c r="J1753" i="8"/>
  <c r="A1753" i="8" s="1"/>
  <c r="K1750" i="8"/>
  <c r="J1745" i="8"/>
  <c r="A1745" i="8" s="1"/>
  <c r="K1742" i="8"/>
  <c r="J1737" i="8"/>
  <c r="A1737" i="8" s="1"/>
  <c r="K1734" i="8"/>
  <c r="J1729" i="8"/>
  <c r="A1729" i="8" s="1"/>
  <c r="K1726" i="8"/>
  <c r="J1721" i="8"/>
  <c r="A1721" i="8" s="1"/>
  <c r="K1718" i="8"/>
  <c r="J1713" i="8"/>
  <c r="A1713" i="8" s="1"/>
  <c r="K1710" i="8"/>
  <c r="J1705" i="8"/>
  <c r="A1705" i="8" s="1"/>
  <c r="J1983" i="8"/>
  <c r="J1942" i="8"/>
  <c r="A1942" i="8" s="1"/>
  <c r="K1939" i="8"/>
  <c r="J1934" i="8"/>
  <c r="A1934" i="8" s="1"/>
  <c r="K1931" i="8"/>
  <c r="J1926" i="8"/>
  <c r="A1926" i="8" s="1"/>
  <c r="K1923" i="8"/>
  <c r="K1907" i="8"/>
  <c r="J1902" i="8"/>
  <c r="A1902" i="8" s="1"/>
  <c r="K1899" i="8"/>
  <c r="J1894" i="8"/>
  <c r="A1894" i="8" s="1"/>
  <c r="K1891" i="8"/>
  <c r="J1886" i="8"/>
  <c r="A1886" i="8" s="1"/>
  <c r="K1883" i="8"/>
  <c r="J1878" i="8"/>
  <c r="A1878" i="8" s="1"/>
  <c r="K1875" i="8"/>
  <c r="J1870" i="8"/>
  <c r="A1870" i="8" s="1"/>
  <c r="K1867" i="8"/>
  <c r="J1862" i="8"/>
  <c r="A1862" i="8" s="1"/>
  <c r="J1854" i="8"/>
  <c r="A1854" i="8" s="1"/>
  <c r="K1851" i="8"/>
  <c r="J1846" i="8"/>
  <c r="A1846" i="8" s="1"/>
  <c r="K1843" i="8"/>
  <c r="J1838" i="8"/>
  <c r="A1838" i="8" s="1"/>
  <c r="K1835" i="8"/>
  <c r="J1830" i="8"/>
  <c r="A1830" i="8" s="1"/>
  <c r="K1827" i="8"/>
  <c r="J1822" i="8"/>
  <c r="A1822" i="8" s="1"/>
  <c r="J1814" i="8"/>
  <c r="A1814" i="8" s="1"/>
  <c r="K1811" i="8"/>
  <c r="J1806" i="8"/>
  <c r="A1806" i="8" s="1"/>
  <c r="K1803" i="8"/>
  <c r="J1798" i="8"/>
  <c r="A1798" i="8" s="1"/>
  <c r="K1795" i="8"/>
  <c r="J1790" i="8"/>
  <c r="A1790" i="8" s="1"/>
  <c r="K1787" i="8"/>
  <c r="J1782" i="8"/>
  <c r="A1782" i="8" s="1"/>
  <c r="K1779" i="8"/>
  <c r="J1774" i="8"/>
  <c r="A1774" i="8" s="1"/>
  <c r="K1771" i="8"/>
  <c r="J1766" i="8"/>
  <c r="A1766" i="8" s="1"/>
  <c r="K1763" i="8"/>
  <c r="J1758" i="8"/>
  <c r="A1758" i="8" s="1"/>
  <c r="K1755" i="8"/>
  <c r="J1750" i="8"/>
  <c r="A1750" i="8" s="1"/>
  <c r="K1747" i="8"/>
  <c r="J1742" i="8"/>
  <c r="A1742" i="8" s="1"/>
  <c r="K1739" i="8"/>
  <c r="J1734" i="8"/>
  <c r="A1734" i="8" s="1"/>
  <c r="K1731" i="8"/>
  <c r="J1726" i="8"/>
  <c r="A1726" i="8" s="1"/>
  <c r="K1723" i="8"/>
  <c r="J1718" i="8"/>
  <c r="A1718" i="8" s="1"/>
  <c r="K1715" i="8"/>
  <c r="J1710" i="8"/>
  <c r="A1710" i="8" s="1"/>
  <c r="K1707" i="8"/>
  <c r="K1982" i="8"/>
  <c r="J1939" i="8"/>
  <c r="A1939" i="8" s="1"/>
  <c r="K1936" i="8"/>
  <c r="J1931" i="8"/>
  <c r="A1931" i="8" s="1"/>
  <c r="K1928" i="8"/>
  <c r="J1923" i="8"/>
  <c r="A1923" i="8" s="1"/>
  <c r="J1907" i="8"/>
  <c r="A1907" i="8" s="1"/>
  <c r="K1904" i="8"/>
  <c r="J1899" i="8"/>
  <c r="A1899" i="8" s="1"/>
  <c r="K1896" i="8"/>
  <c r="J1891" i="8"/>
  <c r="A1891" i="8" s="1"/>
  <c r="K1888" i="8"/>
  <c r="J1883" i="8"/>
  <c r="A1883" i="8" s="1"/>
  <c r="K1880" i="8"/>
  <c r="J1875" i="8"/>
  <c r="A1875" i="8" s="1"/>
  <c r="K1872" i="8"/>
  <c r="J1867" i="8"/>
  <c r="A1867" i="8" s="1"/>
  <c r="K1864" i="8"/>
  <c r="K1856" i="8"/>
  <c r="J1851" i="8"/>
  <c r="A1851" i="8" s="1"/>
  <c r="K1848" i="8"/>
  <c r="J1843" i="8"/>
  <c r="A1843" i="8" s="1"/>
  <c r="K1840" i="8"/>
  <c r="J1835" i="8"/>
  <c r="A1835" i="8" s="1"/>
  <c r="K1832" i="8"/>
  <c r="J1827" i="8"/>
  <c r="A1827" i="8" s="1"/>
  <c r="K1824" i="8"/>
  <c r="K1816" i="8"/>
  <c r="J1811" i="8"/>
  <c r="A1811" i="8" s="1"/>
  <c r="K1808" i="8"/>
  <c r="J1803" i="8"/>
  <c r="A1803" i="8" s="1"/>
  <c r="K1800" i="8"/>
  <c r="J1795" i="8"/>
  <c r="A1795" i="8" s="1"/>
  <c r="K1792" i="8"/>
  <c r="J1787" i="8"/>
  <c r="A1787" i="8" s="1"/>
  <c r="K1784" i="8"/>
  <c r="J1779" i="8"/>
  <c r="A1779" i="8" s="1"/>
  <c r="K1776" i="8"/>
  <c r="J1771" i="8"/>
  <c r="A1771" i="8" s="1"/>
  <c r="K1768" i="8"/>
  <c r="J1763" i="8"/>
  <c r="A1763" i="8" s="1"/>
  <c r="J1982" i="8"/>
  <c r="K1981" i="8"/>
  <c r="J1981" i="8"/>
  <c r="J1935" i="8"/>
  <c r="A1935" i="8" s="1"/>
  <c r="K1930" i="8"/>
  <c r="J1922" i="8"/>
  <c r="A1922" i="8" s="1"/>
  <c r="K1906" i="8"/>
  <c r="J1898" i="8"/>
  <c r="A1898" i="8" s="1"/>
  <c r="K1893" i="8"/>
  <c r="J1885" i="8"/>
  <c r="A1885" i="8" s="1"/>
  <c r="K1881" i="8"/>
  <c r="J1872" i="8"/>
  <c r="A1872" i="8" s="1"/>
  <c r="K1868" i="8"/>
  <c r="J1853" i="8"/>
  <c r="A1853" i="8" s="1"/>
  <c r="K1849" i="8"/>
  <c r="J1840" i="8"/>
  <c r="A1840" i="8" s="1"/>
  <c r="K1836" i="8"/>
  <c r="J1818" i="8"/>
  <c r="A1818" i="8" s="1"/>
  <c r="K1813" i="8"/>
  <c r="J1805" i="8"/>
  <c r="A1805" i="8" s="1"/>
  <c r="K1801" i="8"/>
  <c r="J1792" i="8"/>
  <c r="A1792" i="8" s="1"/>
  <c r="K1788" i="8"/>
  <c r="J1780" i="8"/>
  <c r="A1780" i="8" s="1"/>
  <c r="K1775" i="8"/>
  <c r="J1767" i="8"/>
  <c r="A1767" i="8" s="1"/>
  <c r="K1762" i="8"/>
  <c r="J1759" i="8"/>
  <c r="A1759" i="8" s="1"/>
  <c r="J1755" i="8"/>
  <c r="A1755" i="8" s="1"/>
  <c r="K1748" i="8"/>
  <c r="K1744" i="8"/>
  <c r="J1741" i="8"/>
  <c r="A1741" i="8" s="1"/>
  <c r="K1730" i="8"/>
  <c r="J1727" i="8"/>
  <c r="A1727" i="8" s="1"/>
  <c r="J1723" i="8"/>
  <c r="A1723" i="8" s="1"/>
  <c r="K1716" i="8"/>
  <c r="K1712" i="8"/>
  <c r="J1709" i="8"/>
  <c r="A1709" i="8" s="1"/>
  <c r="J1700" i="8"/>
  <c r="A1700" i="8" s="1"/>
  <c r="K1697" i="8"/>
  <c r="J1692" i="8"/>
  <c r="A1692" i="8" s="1"/>
  <c r="K1689" i="8"/>
  <c r="J1684" i="8"/>
  <c r="A1684" i="8" s="1"/>
  <c r="K1681" i="8"/>
  <c r="J1676" i="8"/>
  <c r="A1676" i="8" s="1"/>
  <c r="K1673" i="8"/>
  <c r="J1668" i="8"/>
  <c r="A1668" i="8" s="1"/>
  <c r="K1665" i="8"/>
  <c r="J1660" i="8"/>
  <c r="A1660" i="8" s="1"/>
  <c r="K1657" i="8"/>
  <c r="J1652" i="8"/>
  <c r="A1652" i="8" s="1"/>
  <c r="K1649" i="8"/>
  <c r="J1644" i="8"/>
  <c r="A1644" i="8" s="1"/>
  <c r="K1641" i="8"/>
  <c r="J1636" i="8"/>
  <c r="A1636" i="8" s="1"/>
  <c r="K1633" i="8"/>
  <c r="J1628" i="8"/>
  <c r="A1628" i="8" s="1"/>
  <c r="K1625" i="8"/>
  <c r="K1938" i="8"/>
  <c r="J1930" i="8"/>
  <c r="A1930" i="8" s="1"/>
  <c r="K1925" i="8"/>
  <c r="J1906" i="8"/>
  <c r="A1906" i="8" s="1"/>
  <c r="K1901" i="8"/>
  <c r="J1893" i="8"/>
  <c r="A1893" i="8" s="1"/>
  <c r="K1889" i="8"/>
  <c r="J1880" i="8"/>
  <c r="A1880" i="8" s="1"/>
  <c r="K1876" i="8"/>
  <c r="J1868" i="8"/>
  <c r="A1868" i="8" s="1"/>
  <c r="K1863" i="8"/>
  <c r="J1848" i="8"/>
  <c r="A1848" i="8" s="1"/>
  <c r="K1844" i="8"/>
  <c r="J1836" i="8"/>
  <c r="A1836" i="8" s="1"/>
  <c r="J1832" i="8"/>
  <c r="A1832" i="8" s="1"/>
  <c r="K1828" i="8"/>
  <c r="J1813" i="8"/>
  <c r="A1813" i="8" s="1"/>
  <c r="K1809" i="8"/>
  <c r="J1800" i="8"/>
  <c r="A1800" i="8" s="1"/>
  <c r="K1796" i="8"/>
  <c r="J1788" i="8"/>
  <c r="A1788" i="8" s="1"/>
  <c r="K1783" i="8"/>
  <c r="J1775" i="8"/>
  <c r="A1775" i="8" s="1"/>
  <c r="K1770" i="8"/>
  <c r="J1762" i="8"/>
  <c r="A1762" i="8" s="1"/>
  <c r="K1751" i="8"/>
  <c r="J1748" i="8"/>
  <c r="A1748" i="8" s="1"/>
  <c r="J1744" i="8"/>
  <c r="A1744" i="8" s="1"/>
  <c r="K1737" i="8"/>
  <c r="K1733" i="8"/>
  <c r="J1730" i="8"/>
  <c r="A1730" i="8" s="1"/>
  <c r="K1719" i="8"/>
  <c r="J1716" i="8"/>
  <c r="A1716" i="8" s="1"/>
  <c r="J1712" i="8"/>
  <c r="A1712" i="8" s="1"/>
  <c r="K1705" i="8"/>
  <c r="K1702" i="8"/>
  <c r="J1697" i="8"/>
  <c r="A1697" i="8" s="1"/>
  <c r="K1694" i="8"/>
  <c r="J1689" i="8"/>
  <c r="A1689" i="8" s="1"/>
  <c r="K1686" i="8"/>
  <c r="J1681" i="8"/>
  <c r="A1681" i="8" s="1"/>
  <c r="K1678" i="8"/>
  <c r="J1673" i="8"/>
  <c r="A1673" i="8" s="1"/>
  <c r="K1670" i="8"/>
  <c r="J1665" i="8"/>
  <c r="A1665" i="8" s="1"/>
  <c r="K1662" i="8"/>
  <c r="J1657" i="8"/>
  <c r="A1657" i="8" s="1"/>
  <c r="K1654" i="8"/>
  <c r="J1649" i="8"/>
  <c r="A1649" i="8" s="1"/>
  <c r="K1646" i="8"/>
  <c r="J1938" i="8"/>
  <c r="A1938" i="8" s="1"/>
  <c r="K1933" i="8"/>
  <c r="J1925" i="8"/>
  <c r="A1925" i="8" s="1"/>
  <c r="K1921" i="8"/>
  <c r="K1909" i="8"/>
  <c r="J1901" i="8"/>
  <c r="A1901" i="8" s="1"/>
  <c r="K1897" i="8"/>
  <c r="J1888" i="8"/>
  <c r="A1888" i="8" s="1"/>
  <c r="K1884" i="8"/>
  <c r="J1876" i="8"/>
  <c r="A1876" i="8" s="1"/>
  <c r="K1871" i="8"/>
  <c r="J1863" i="8"/>
  <c r="A1863" i="8" s="1"/>
  <c r="J1856" i="8"/>
  <c r="A1856" i="8" s="1"/>
  <c r="K1852" i="8"/>
  <c r="J1844" i="8"/>
  <c r="A1844" i="8" s="1"/>
  <c r="K1839" i="8"/>
  <c r="J1828" i="8"/>
  <c r="A1828" i="8" s="1"/>
  <c r="J1824" i="8"/>
  <c r="A1824" i="8" s="1"/>
  <c r="K1820" i="8"/>
  <c r="K1817" i="8"/>
  <c r="J1808" i="8"/>
  <c r="A1808" i="8" s="1"/>
  <c r="K1804" i="8"/>
  <c r="J1796" i="8"/>
  <c r="A1796" i="8" s="1"/>
  <c r="K1791" i="8"/>
  <c r="J1783" i="8"/>
  <c r="A1783" i="8" s="1"/>
  <c r="K1778" i="8"/>
  <c r="J1770" i="8"/>
  <c r="A1770" i="8" s="1"/>
  <c r="K1765" i="8"/>
  <c r="K1754" i="8"/>
  <c r="J1751" i="8"/>
  <c r="A1751" i="8" s="1"/>
  <c r="J1747" i="8"/>
  <c r="A1747" i="8" s="1"/>
  <c r="K1740" i="8"/>
  <c r="K1736" i="8"/>
  <c r="J1733" i="8"/>
  <c r="A1733" i="8" s="1"/>
  <c r="K1722" i="8"/>
  <c r="J1719" i="8"/>
  <c r="A1719" i="8" s="1"/>
  <c r="J1715" i="8"/>
  <c r="A1715" i="8" s="1"/>
  <c r="K1708" i="8"/>
  <c r="J1702" i="8"/>
  <c r="A1702" i="8" s="1"/>
  <c r="K1699" i="8"/>
  <c r="J1694" i="8"/>
  <c r="A1694" i="8" s="1"/>
  <c r="K1691" i="8"/>
  <c r="J1686" i="8"/>
  <c r="A1686" i="8" s="1"/>
  <c r="K1683" i="8"/>
  <c r="J1678" i="8"/>
  <c r="A1678" i="8" s="1"/>
  <c r="K1675" i="8"/>
  <c r="J1670" i="8"/>
  <c r="A1670" i="8" s="1"/>
  <c r="K1667" i="8"/>
  <c r="J1662" i="8"/>
  <c r="A1662" i="8" s="1"/>
  <c r="K1659" i="8"/>
  <c r="J1654" i="8"/>
  <c r="A1654" i="8" s="1"/>
  <c r="K1651" i="8"/>
  <c r="J1646" i="8"/>
  <c r="A1646" i="8" s="1"/>
  <c r="K1643" i="8"/>
  <c r="J1638" i="8"/>
  <c r="A1638" i="8" s="1"/>
  <c r="K1635" i="8"/>
  <c r="J1630" i="8"/>
  <c r="A1630" i="8" s="1"/>
  <c r="K1627" i="8"/>
  <c r="J1622" i="8"/>
  <c r="A1622" i="8" s="1"/>
  <c r="K1619" i="8"/>
  <c r="J1614" i="8"/>
  <c r="A1614" i="8" s="1"/>
  <c r="K1611" i="8"/>
  <c r="J1606" i="8"/>
  <c r="A1606" i="8" s="1"/>
  <c r="K1603" i="8"/>
  <c r="J1598" i="8"/>
  <c r="A1598" i="8" s="1"/>
  <c r="K1595" i="8"/>
  <c r="J1590" i="8"/>
  <c r="A1590" i="8" s="1"/>
  <c r="K1587" i="8"/>
  <c r="J1582" i="8"/>
  <c r="A1582" i="8" s="1"/>
  <c r="K1579" i="8"/>
  <c r="J1574" i="8"/>
  <c r="A1574" i="8" s="1"/>
  <c r="K1571" i="8"/>
  <c r="J1566" i="8"/>
  <c r="A1566" i="8" s="1"/>
  <c r="K1563" i="8"/>
  <c r="J1558" i="8"/>
  <c r="A1558" i="8" s="1"/>
  <c r="K1555" i="8"/>
  <c r="K1547" i="8"/>
  <c r="J1542" i="8"/>
  <c r="A1542" i="8" s="1"/>
  <c r="K1539" i="8"/>
  <c r="J1534" i="8"/>
  <c r="A1534" i="8" s="1"/>
  <c r="J1526" i="8"/>
  <c r="A1526" i="8" s="1"/>
  <c r="K1937" i="8"/>
  <c r="J1924" i="8"/>
  <c r="A1924" i="8" s="1"/>
  <c r="J1896" i="8"/>
  <c r="A1896" i="8" s="1"/>
  <c r="K1890" i="8"/>
  <c r="J1877" i="8"/>
  <c r="A1877" i="8" s="1"/>
  <c r="K1869" i="8"/>
  <c r="K1855" i="8"/>
  <c r="J1842" i="8"/>
  <c r="A1842" i="8" s="1"/>
  <c r="K1815" i="8"/>
  <c r="J1802" i="8"/>
  <c r="A1802" i="8" s="1"/>
  <c r="K1794" i="8"/>
  <c r="J1781" i="8"/>
  <c r="A1781" i="8" s="1"/>
  <c r="K1773" i="8"/>
  <c r="K1760" i="8"/>
  <c r="J1756" i="8"/>
  <c r="A1756" i="8" s="1"/>
  <c r="K1749" i="8"/>
  <c r="K1743" i="8"/>
  <c r="K1738" i="8"/>
  <c r="K1732" i="8"/>
  <c r="K1727" i="8"/>
  <c r="K1721" i="8"/>
  <c r="J1704" i="8"/>
  <c r="A1704" i="8" s="1"/>
  <c r="K1700" i="8"/>
  <c r="J1691" i="8"/>
  <c r="A1691" i="8" s="1"/>
  <c r="K1687" i="8"/>
  <c r="J1679" i="8"/>
  <c r="A1679" i="8" s="1"/>
  <c r="K1674" i="8"/>
  <c r="J1666" i="8"/>
  <c r="A1666" i="8" s="1"/>
  <c r="K1661" i="8"/>
  <c r="J1653" i="8"/>
  <c r="A1653" i="8" s="1"/>
  <c r="K1648" i="8"/>
  <c r="K1640" i="8"/>
  <c r="J1637" i="8"/>
  <c r="A1637" i="8" s="1"/>
  <c r="K1626" i="8"/>
  <c r="J1623" i="8"/>
  <c r="A1623" i="8" s="1"/>
  <c r="K1616" i="8"/>
  <c r="K1613" i="8"/>
  <c r="K1610" i="8"/>
  <c r="K1607" i="8"/>
  <c r="K1604" i="8"/>
  <c r="K1601" i="8"/>
  <c r="K1598" i="8"/>
  <c r="J1595" i="8"/>
  <c r="A1595" i="8" s="1"/>
  <c r="J1592" i="8"/>
  <c r="A1592" i="8" s="1"/>
  <c r="J1589" i="8"/>
  <c r="A1589" i="8" s="1"/>
  <c r="J1586" i="8"/>
  <c r="A1586" i="8" s="1"/>
  <c r="J1583" i="8"/>
  <c r="A1583" i="8" s="1"/>
  <c r="J1580" i="8"/>
  <c r="A1580" i="8" s="1"/>
  <c r="J1577" i="8"/>
  <c r="A1577" i="8" s="1"/>
  <c r="K1552" i="8"/>
  <c r="J1936" i="8"/>
  <c r="A1936" i="8" s="1"/>
  <c r="K1929" i="8"/>
  <c r="J1909" i="8"/>
  <c r="A1909" i="8" s="1"/>
  <c r="K1903" i="8"/>
  <c r="J1890" i="8"/>
  <c r="A1890" i="8" s="1"/>
  <c r="K1882" i="8"/>
  <c r="J1869" i="8"/>
  <c r="A1869" i="8" s="1"/>
  <c r="K1861" i="8"/>
  <c r="J1855" i="8"/>
  <c r="A1855" i="8" s="1"/>
  <c r="K1847" i="8"/>
  <c r="K1829" i="8"/>
  <c r="J1820" i="8"/>
  <c r="A1820" i="8" s="1"/>
  <c r="J1815" i="8"/>
  <c r="A1815" i="8" s="1"/>
  <c r="K1807" i="8"/>
  <c r="J1794" i="8"/>
  <c r="A1794" i="8" s="1"/>
  <c r="K1786" i="8"/>
  <c r="J1773" i="8"/>
  <c r="A1773" i="8" s="1"/>
  <c r="K1767" i="8"/>
  <c r="J1760" i="8"/>
  <c r="A1760" i="8" s="1"/>
  <c r="J1754" i="8"/>
  <c r="A1754" i="8" s="1"/>
  <c r="J1749" i="8"/>
  <c r="A1749" i="8" s="1"/>
  <c r="J1743" i="8"/>
  <c r="A1743" i="8" s="1"/>
  <c r="J1738" i="8"/>
  <c r="A1738" i="8" s="1"/>
  <c r="J1732" i="8"/>
  <c r="A1732" i="8" s="1"/>
  <c r="K1725" i="8"/>
  <c r="K1720" i="8"/>
  <c r="K1714" i="8"/>
  <c r="K1709" i="8"/>
  <c r="J1699" i="8"/>
  <c r="A1699" i="8" s="1"/>
  <c r="K1695" i="8"/>
  <c r="J1687" i="8"/>
  <c r="A1687" i="8" s="1"/>
  <c r="K1682" i="8"/>
  <c r="J1941" i="8"/>
  <c r="A1941" i="8" s="1"/>
  <c r="K1935" i="8"/>
  <c r="K1917" i="8"/>
  <c r="K1908" i="8"/>
  <c r="J1895" i="8"/>
  <c r="A1895" i="8" s="1"/>
  <c r="K1887" i="8"/>
  <c r="J1874" i="8"/>
  <c r="A1874" i="8" s="1"/>
  <c r="K1866" i="8"/>
  <c r="K1853" i="8"/>
  <c r="J1839" i="8"/>
  <c r="A1839" i="8" s="1"/>
  <c r="K1823" i="8"/>
  <c r="K1812" i="8"/>
  <c r="J1799" i="8"/>
  <c r="A1799" i="8" s="1"/>
  <c r="K1793" i="8"/>
  <c r="J1778" i="8"/>
  <c r="A1778" i="8" s="1"/>
  <c r="K1772" i="8"/>
  <c r="K1759" i="8"/>
  <c r="K1753" i="8"/>
  <c r="J1707" i="8"/>
  <c r="A1707" i="8" s="1"/>
  <c r="J1703" i="8"/>
  <c r="A1703" i="8" s="1"/>
  <c r="K1698" i="8"/>
  <c r="J1690" i="8"/>
  <c r="A1690" i="8" s="1"/>
  <c r="K1685" i="8"/>
  <c r="J1677" i="8"/>
  <c r="A1677" i="8" s="1"/>
  <c r="K1672" i="8"/>
  <c r="J1664" i="8"/>
  <c r="A1664" i="8" s="1"/>
  <c r="K1660" i="8"/>
  <c r="J1651" i="8"/>
  <c r="A1651" i="8" s="1"/>
  <c r="K1647" i="8"/>
  <c r="K1639" i="8"/>
  <c r="J1632" i="8"/>
  <c r="A1632" i="8" s="1"/>
  <c r="J1625" i="8"/>
  <c r="A1625" i="8" s="1"/>
  <c r="K1621" i="8"/>
  <c r="K1618" i="8"/>
  <c r="K1615" i="8"/>
  <c r="K1612" i="8"/>
  <c r="K1609" i="8"/>
  <c r="K1606" i="8"/>
  <c r="J1603" i="8"/>
  <c r="A1603" i="8" s="1"/>
  <c r="J1600" i="8"/>
  <c r="A1600" i="8" s="1"/>
  <c r="J1597" i="8"/>
  <c r="A1597" i="8" s="1"/>
  <c r="J1594" i="8"/>
  <c r="A1594" i="8" s="1"/>
  <c r="J1591" i="8"/>
  <c r="A1591" i="8" s="1"/>
  <c r="J1588" i="8"/>
  <c r="A1588" i="8" s="1"/>
  <c r="J1585" i="8"/>
  <c r="A1585" i="8" s="1"/>
  <c r="K1560" i="8"/>
  <c r="K1557" i="8"/>
  <c r="K1554" i="8"/>
  <c r="K1536" i="8"/>
  <c r="K1533" i="8"/>
  <c r="J1933" i="8"/>
  <c r="A1933" i="8" s="1"/>
  <c r="K1924" i="8"/>
  <c r="J1908" i="8"/>
  <c r="A1908" i="8" s="1"/>
  <c r="K1898" i="8"/>
  <c r="K1874" i="8"/>
  <c r="K1865" i="8"/>
  <c r="K1841" i="8"/>
  <c r="J1791" i="8"/>
  <c r="A1791" i="8" s="1"/>
  <c r="K1781" i="8"/>
  <c r="K1741" i="8"/>
  <c r="J1724" i="8"/>
  <c r="A1724" i="8" s="1"/>
  <c r="J1714" i="8"/>
  <c r="A1714" i="8" s="1"/>
  <c r="J1706" i="8"/>
  <c r="A1706" i="8" s="1"/>
  <c r="J1698" i="8"/>
  <c r="A1698" i="8" s="1"/>
  <c r="K1692" i="8"/>
  <c r="K1677" i="8"/>
  <c r="K1666" i="8"/>
  <c r="J1655" i="8"/>
  <c r="A1655" i="8" s="1"/>
  <c r="J1643" i="8"/>
  <c r="A1643" i="8" s="1"/>
  <c r="K1638" i="8"/>
  <c r="J1634" i="8"/>
  <c r="A1634" i="8" s="1"/>
  <c r="J1629" i="8"/>
  <c r="A1629" i="8" s="1"/>
  <c r="J1624" i="8"/>
  <c r="A1624" i="8" s="1"/>
  <c r="J1620" i="8"/>
  <c r="A1620" i="8" s="1"/>
  <c r="K1599" i="8"/>
  <c r="K1591" i="8"/>
  <c r="J1587" i="8"/>
  <c r="A1587" i="8" s="1"/>
  <c r="K1583" i="8"/>
  <c r="J1579" i="8"/>
  <c r="A1579" i="8" s="1"/>
  <c r="J1575" i="8"/>
  <c r="A1575" i="8" s="1"/>
  <c r="J1571" i="8"/>
  <c r="A1571" i="8" s="1"/>
  <c r="J1567" i="8"/>
  <c r="A1567" i="8" s="1"/>
  <c r="J1559" i="8"/>
  <c r="A1559" i="8" s="1"/>
  <c r="J1548" i="8"/>
  <c r="A1548" i="8" s="1"/>
  <c r="J1544" i="8"/>
  <c r="A1544" i="8" s="1"/>
  <c r="J1540" i="8"/>
  <c r="A1540" i="8" s="1"/>
  <c r="J1532" i="8"/>
  <c r="A1532" i="8" s="1"/>
  <c r="J1523" i="8"/>
  <c r="A1523" i="8" s="1"/>
  <c r="K1520" i="8"/>
  <c r="J1515" i="8"/>
  <c r="A1515" i="8" s="1"/>
  <c r="K1512" i="8"/>
  <c r="J1507" i="8"/>
  <c r="A1507" i="8" s="1"/>
  <c r="K1504" i="8"/>
  <c r="J1499" i="8"/>
  <c r="A1499" i="8" s="1"/>
  <c r="K1922" i="8"/>
  <c r="K1895" i="8"/>
  <c r="K1885" i="8"/>
  <c r="J1864" i="8"/>
  <c r="A1864" i="8" s="1"/>
  <c r="K1850" i="8"/>
  <c r="J1812" i="8"/>
  <c r="A1812" i="8" s="1"/>
  <c r="K1802" i="8"/>
  <c r="K1780" i="8"/>
  <c r="K1769" i="8"/>
  <c r="K1757" i="8"/>
  <c r="J1740" i="8"/>
  <c r="A1740" i="8" s="1"/>
  <c r="J1731" i="8"/>
  <c r="A1731" i="8" s="1"/>
  <c r="J1722" i="8"/>
  <c r="A1722" i="8" s="1"/>
  <c r="K1713" i="8"/>
  <c r="K1704" i="8"/>
  <c r="K1690" i="8"/>
  <c r="K1684" i="8"/>
  <c r="K1671" i="8"/>
  <c r="J1659" i="8"/>
  <c r="A1659" i="8" s="1"/>
  <c r="J1648" i="8"/>
  <c r="A1648" i="8" s="1"/>
  <c r="K1642" i="8"/>
  <c r="J1633" i="8"/>
  <c r="A1633" i="8" s="1"/>
  <c r="K1628" i="8"/>
  <c r="J1619" i="8"/>
  <c r="A1619" i="8" s="1"/>
  <c r="J1615" i="8"/>
  <c r="A1615" i="8" s="1"/>
  <c r="J1611" i="8"/>
  <c r="A1611" i="8" s="1"/>
  <c r="J1607" i="8"/>
  <c r="A1607" i="8" s="1"/>
  <c r="J1599" i="8"/>
  <c r="A1599" i="8" s="1"/>
  <c r="K1578" i="8"/>
  <c r="K1570" i="8"/>
  <c r="K1566" i="8"/>
  <c r="K1562" i="8"/>
  <c r="K1558" i="8"/>
  <c r="J1554" i="8"/>
  <c r="A1554" i="8" s="1"/>
  <c r="K1543" i="8"/>
  <c r="J1539" i="8"/>
  <c r="A1539" i="8" s="1"/>
  <c r="K1535" i="8"/>
  <c r="K1525" i="8"/>
  <c r="J1520" i="8"/>
  <c r="A1520" i="8" s="1"/>
  <c r="K1517" i="8"/>
  <c r="J1512" i="8"/>
  <c r="A1512" i="8" s="1"/>
  <c r="K1509" i="8"/>
  <c r="J1504" i="8"/>
  <c r="A1504" i="8" s="1"/>
  <c r="K1501" i="8"/>
  <c r="J1496" i="8"/>
  <c r="A1496" i="8" s="1"/>
  <c r="K1493" i="8"/>
  <c r="J1488" i="8"/>
  <c r="A1488" i="8" s="1"/>
  <c r="K1485" i="8"/>
  <c r="J1480" i="8"/>
  <c r="A1480" i="8" s="1"/>
  <c r="K1477" i="8"/>
  <c r="J1472" i="8"/>
  <c r="A1472" i="8" s="1"/>
  <c r="K1469" i="8"/>
  <c r="J1464" i="8"/>
  <c r="A1464" i="8" s="1"/>
  <c r="K1461" i="8"/>
  <c r="J1456" i="8"/>
  <c r="A1456" i="8" s="1"/>
  <c r="K1453" i="8"/>
  <c r="K1941" i="8"/>
  <c r="K1932" i="8"/>
  <c r="J1917" i="8"/>
  <c r="A1917" i="8" s="1"/>
  <c r="K1905" i="8"/>
  <c r="J1884" i="8"/>
  <c r="A1884" i="8" s="1"/>
  <c r="K1873" i="8"/>
  <c r="J1861" i="8"/>
  <c r="A1861" i="8" s="1"/>
  <c r="J1850" i="8"/>
  <c r="A1850" i="8" s="1"/>
  <c r="K1799" i="8"/>
  <c r="K1789" i="8"/>
  <c r="J1768" i="8"/>
  <c r="A1768" i="8" s="1"/>
  <c r="J1757" i="8"/>
  <c r="A1757" i="8" s="1"/>
  <c r="J1739" i="8"/>
  <c r="A1739" i="8" s="1"/>
  <c r="K1729" i="8"/>
  <c r="K1711" i="8"/>
  <c r="K1703" i="8"/>
  <c r="K1696" i="8"/>
  <c r="J1683" i="8"/>
  <c r="A1683" i="8" s="1"/>
  <c r="K1676" i="8"/>
  <c r="J1671" i="8"/>
  <c r="A1671" i="8" s="1"/>
  <c r="K1664" i="8"/>
  <c r="K1653" i="8"/>
  <c r="J1642" i="8"/>
  <c r="A1642" i="8" s="1"/>
  <c r="K1637" i="8"/>
  <c r="K1632" i="8"/>
  <c r="K1623" i="8"/>
  <c r="K1602" i="8"/>
  <c r="K1594" i="8"/>
  <c r="K1590" i="8"/>
  <c r="K1586" i="8"/>
  <c r="K1582" i="8"/>
  <c r="J1578" i="8"/>
  <c r="A1578" i="8" s="1"/>
  <c r="K1574" i="8"/>
  <c r="J1570" i="8"/>
  <c r="A1570" i="8" s="1"/>
  <c r="J1562" i="8"/>
  <c r="A1562" i="8" s="1"/>
  <c r="J1547" i="8"/>
  <c r="A1547" i="8" s="1"/>
  <c r="J1543" i="8"/>
  <c r="A1543" i="8" s="1"/>
  <c r="J1535" i="8"/>
  <c r="A1535" i="8" s="1"/>
  <c r="J1525" i="8"/>
  <c r="A1525" i="8" s="1"/>
  <c r="K1522" i="8"/>
  <c r="J1517" i="8"/>
  <c r="A1517" i="8" s="1"/>
  <c r="K1514" i="8"/>
  <c r="J1509" i="8"/>
  <c r="A1509" i="8" s="1"/>
  <c r="K1506" i="8"/>
  <c r="J1501" i="8"/>
  <c r="A1501" i="8" s="1"/>
  <c r="K1498" i="8"/>
  <c r="J1493" i="8"/>
  <c r="A1493" i="8" s="1"/>
  <c r="K1490" i="8"/>
  <c r="J1485" i="8"/>
  <c r="A1485" i="8" s="1"/>
  <c r="K1482" i="8"/>
  <c r="J1477" i="8"/>
  <c r="A1477" i="8" s="1"/>
  <c r="K1474" i="8"/>
  <c r="J1469" i="8"/>
  <c r="A1469" i="8" s="1"/>
  <c r="K1466" i="8"/>
  <c r="J1461" i="8"/>
  <c r="A1461" i="8" s="1"/>
  <c r="K1458" i="8"/>
  <c r="J1453" i="8"/>
  <c r="A1453" i="8" s="1"/>
  <c r="K1450" i="8"/>
  <c r="J1445" i="8"/>
  <c r="A1445" i="8" s="1"/>
  <c r="K1442" i="8"/>
  <c r="J1437" i="8"/>
  <c r="A1437" i="8" s="1"/>
  <c r="K1434" i="8"/>
  <c r="J1429" i="8"/>
  <c r="A1429" i="8" s="1"/>
  <c r="K1426" i="8"/>
  <c r="J1421" i="8"/>
  <c r="A1421" i="8" s="1"/>
  <c r="K1418" i="8"/>
  <c r="J1413" i="8"/>
  <c r="A1413" i="8" s="1"/>
  <c r="K1410" i="8"/>
  <c r="J1405" i="8"/>
  <c r="A1405" i="8" s="1"/>
  <c r="K1402" i="8"/>
  <c r="J1397" i="8"/>
  <c r="A1397" i="8" s="1"/>
  <c r="J1928" i="8"/>
  <c r="A1928" i="8" s="1"/>
  <c r="J1919" i="8"/>
  <c r="A1919" i="8" s="1"/>
  <c r="J1871" i="8"/>
  <c r="A1871" i="8" s="1"/>
  <c r="K1831" i="8"/>
  <c r="J1804" i="8"/>
  <c r="A1804" i="8" s="1"/>
  <c r="K1785" i="8"/>
  <c r="J1765" i="8"/>
  <c r="A1765" i="8" s="1"/>
  <c r="K1752" i="8"/>
  <c r="J1736" i="8"/>
  <c r="A1736" i="8" s="1"/>
  <c r="K1724" i="8"/>
  <c r="J1708" i="8"/>
  <c r="A1708" i="8" s="1"/>
  <c r="J1696" i="8"/>
  <c r="A1696" i="8" s="1"/>
  <c r="K1656" i="8"/>
  <c r="J1647" i="8"/>
  <c r="A1647" i="8" s="1"/>
  <c r="K1631" i="8"/>
  <c r="K1624" i="8"/>
  <c r="K1617" i="8"/>
  <c r="J1610" i="8"/>
  <c r="A1610" i="8" s="1"/>
  <c r="K1597" i="8"/>
  <c r="K1584" i="8"/>
  <c r="J1572" i="8"/>
  <c r="A1572" i="8" s="1"/>
  <c r="J1565" i="8"/>
  <c r="A1565" i="8" s="1"/>
  <c r="K1559" i="8"/>
  <c r="J1552" i="8"/>
  <c r="A1552" i="8" s="1"/>
  <c r="J1549" i="8"/>
  <c r="A1549" i="8" s="1"/>
  <c r="J1536" i="8"/>
  <c r="A1536" i="8" s="1"/>
  <c r="J1519" i="8"/>
  <c r="A1519" i="8" s="1"/>
  <c r="K1515" i="8"/>
  <c r="J1506" i="8"/>
  <c r="A1506" i="8" s="1"/>
  <c r="K1502" i="8"/>
  <c r="K1494" i="8"/>
  <c r="J1491" i="8"/>
  <c r="A1491" i="8" s="1"/>
  <c r="J1487" i="8"/>
  <c r="A1487" i="8" s="1"/>
  <c r="K1480" i="8"/>
  <c r="K1476" i="8"/>
  <c r="J1473" i="8"/>
  <c r="A1473" i="8" s="1"/>
  <c r="K1462" i="8"/>
  <c r="J1459" i="8"/>
  <c r="A1459" i="8" s="1"/>
  <c r="J1455" i="8"/>
  <c r="A1455" i="8" s="1"/>
  <c r="K1439" i="8"/>
  <c r="K1436" i="8"/>
  <c r="K1433" i="8"/>
  <c r="K1430" i="8"/>
  <c r="K1427" i="8"/>
  <c r="K1424" i="8"/>
  <c r="K1421" i="8"/>
  <c r="J1418" i="8"/>
  <c r="A1418" i="8" s="1"/>
  <c r="J1415" i="8"/>
  <c r="A1415" i="8" s="1"/>
  <c r="J1412" i="8"/>
  <c r="A1412" i="8" s="1"/>
  <c r="J1409" i="8"/>
  <c r="A1409" i="8" s="1"/>
  <c r="J1406" i="8"/>
  <c r="A1406" i="8" s="1"/>
  <c r="J1403" i="8"/>
  <c r="A1403" i="8" s="1"/>
  <c r="J1400" i="8"/>
  <c r="A1400" i="8" s="1"/>
  <c r="J1394" i="8"/>
  <c r="A1394" i="8" s="1"/>
  <c r="K1391" i="8"/>
  <c r="J1386" i="8"/>
  <c r="A1386" i="8" s="1"/>
  <c r="K1383" i="8"/>
  <c r="J1378" i="8"/>
  <c r="A1378" i="8" s="1"/>
  <c r="K1375" i="8"/>
  <c r="J1370" i="8"/>
  <c r="A1370" i="8" s="1"/>
  <c r="K1367" i="8"/>
  <c r="J1362" i="8"/>
  <c r="A1362" i="8" s="1"/>
  <c r="K1359" i="8"/>
  <c r="J1354" i="8"/>
  <c r="A1354" i="8" s="1"/>
  <c r="K1351" i="8"/>
  <c r="J1346" i="8"/>
  <c r="A1346" i="8" s="1"/>
  <c r="K1343" i="8"/>
  <c r="J1338" i="8"/>
  <c r="A1338" i="8" s="1"/>
  <c r="K1335" i="8"/>
  <c r="J1330" i="8"/>
  <c r="A1330" i="8" s="1"/>
  <c r="K1327" i="8"/>
  <c r="J1322" i="8"/>
  <c r="A1322" i="8" s="1"/>
  <c r="K1319" i="8"/>
  <c r="J1314" i="8"/>
  <c r="A1314" i="8" s="1"/>
  <c r="K1311" i="8"/>
  <c r="J1306" i="8"/>
  <c r="A1306" i="8" s="1"/>
  <c r="K1303" i="8"/>
  <c r="J1298" i="8"/>
  <c r="A1298" i="8" s="1"/>
  <c r="K1295" i="8"/>
  <c r="J1290" i="8"/>
  <c r="A1290" i="8" s="1"/>
  <c r="K1287" i="8"/>
  <c r="J1282" i="8"/>
  <c r="A1282" i="8" s="1"/>
  <c r="K1279" i="8"/>
  <c r="J1274" i="8"/>
  <c r="A1274" i="8" s="1"/>
  <c r="K1927" i="8"/>
  <c r="J1904" i="8"/>
  <c r="A1904" i="8" s="1"/>
  <c r="J1852" i="8"/>
  <c r="A1852" i="8" s="1"/>
  <c r="J1831" i="8"/>
  <c r="A1831" i="8" s="1"/>
  <c r="J1823" i="8"/>
  <c r="A1823" i="8" s="1"/>
  <c r="K1818" i="8"/>
  <c r="J1784" i="8"/>
  <c r="A1784" i="8" s="1"/>
  <c r="K1764" i="8"/>
  <c r="J1752" i="8"/>
  <c r="A1752" i="8" s="1"/>
  <c r="K1735" i="8"/>
  <c r="J1720" i="8"/>
  <c r="A1720" i="8" s="1"/>
  <c r="J1695" i="8"/>
  <c r="A1695" i="8" s="1"/>
  <c r="J1685" i="8"/>
  <c r="A1685" i="8" s="1"/>
  <c r="J1674" i="8"/>
  <c r="A1674" i="8" s="1"/>
  <c r="J1656" i="8"/>
  <c r="A1656" i="8" s="1"/>
  <c r="J1639" i="8"/>
  <c r="A1639" i="8" s="1"/>
  <c r="J1631" i="8"/>
  <c r="A1631" i="8" s="1"/>
  <c r="K1622" i="8"/>
  <c r="J1617" i="8"/>
  <c r="A1617" i="8" s="1"/>
  <c r="J1604" i="8"/>
  <c r="A1604" i="8" s="1"/>
  <c r="J1584" i="8"/>
  <c r="A1584" i="8" s="1"/>
  <c r="K1577" i="8"/>
  <c r="K1564" i="8"/>
  <c r="J1557" i="8"/>
  <c r="A1557" i="8" s="1"/>
  <c r="K1548" i="8"/>
  <c r="K1541" i="8"/>
  <c r="K1534" i="8"/>
  <c r="K1530" i="8"/>
  <c r="K1527" i="8"/>
  <c r="K1523" i="8"/>
  <c r="J1514" i="8"/>
  <c r="A1514" i="8" s="1"/>
  <c r="K1510" i="8"/>
  <c r="J1502" i="8"/>
  <c r="A1502" i="8" s="1"/>
  <c r="J1494" i="8"/>
  <c r="A1494" i="8" s="1"/>
  <c r="J1490" i="8"/>
  <c r="A1490" i="8" s="1"/>
  <c r="K1483" i="8"/>
  <c r="K1479" i="8"/>
  <c r="J1476" i="8"/>
  <c r="A1476" i="8" s="1"/>
  <c r="K1465" i="8"/>
  <c r="J1462" i="8"/>
  <c r="A1462" i="8" s="1"/>
  <c r="J1458" i="8"/>
  <c r="A1458" i="8" s="1"/>
  <c r="K1451" i="8"/>
  <c r="K1448" i="8"/>
  <c r="K1445" i="8"/>
  <c r="J1442" i="8"/>
  <c r="A1442" i="8" s="1"/>
  <c r="J1439" i="8"/>
  <c r="A1439" i="8" s="1"/>
  <c r="J1436" i="8"/>
  <c r="A1436" i="8" s="1"/>
  <c r="J1433" i="8"/>
  <c r="A1433" i="8" s="1"/>
  <c r="J1430" i="8"/>
  <c r="A1430" i="8" s="1"/>
  <c r="J1427" i="8"/>
  <c r="A1427" i="8" s="1"/>
  <c r="J1424" i="8"/>
  <c r="A1424" i="8" s="1"/>
  <c r="K1399" i="8"/>
  <c r="K1396" i="8"/>
  <c r="J1391" i="8"/>
  <c r="A1391" i="8" s="1"/>
  <c r="K1388" i="8"/>
  <c r="J1383" i="8"/>
  <c r="A1383" i="8" s="1"/>
  <c r="K1380" i="8"/>
  <c r="J1375" i="8"/>
  <c r="A1375" i="8" s="1"/>
  <c r="K1372" i="8"/>
  <c r="J1367" i="8"/>
  <c r="A1367" i="8" s="1"/>
  <c r="K1364" i="8"/>
  <c r="J1359" i="8"/>
  <c r="A1359" i="8" s="1"/>
  <c r="K1356" i="8"/>
  <c r="J1351" i="8"/>
  <c r="A1351" i="8" s="1"/>
  <c r="K1348" i="8"/>
  <c r="J1343" i="8"/>
  <c r="A1343" i="8" s="1"/>
  <c r="K1340" i="8"/>
  <c r="J1335" i="8"/>
  <c r="A1335" i="8" s="1"/>
  <c r="K1332" i="8"/>
  <c r="J1327" i="8"/>
  <c r="A1327" i="8" s="1"/>
  <c r="K1324" i="8"/>
  <c r="J1319" i="8"/>
  <c r="A1319" i="8" s="1"/>
  <c r="K1316" i="8"/>
  <c r="J1311" i="8"/>
  <c r="A1311" i="8" s="1"/>
  <c r="K1308" i="8"/>
  <c r="J1303" i="8"/>
  <c r="A1303" i="8" s="1"/>
  <c r="K1300" i="8"/>
  <c r="J1295" i="8"/>
  <c r="A1295" i="8" s="1"/>
  <c r="K1292" i="8"/>
  <c r="J1287" i="8"/>
  <c r="A1287" i="8" s="1"/>
  <c r="K1284" i="8"/>
  <c r="J1279" i="8"/>
  <c r="A1279" i="8" s="1"/>
  <c r="K1276" i="8"/>
  <c r="J1271" i="8"/>
  <c r="A1271" i="8" s="1"/>
  <c r="K1268" i="8"/>
  <c r="J1263" i="8"/>
  <c r="A1263" i="8" s="1"/>
  <c r="K1260" i="8"/>
  <c r="J1255" i="8"/>
  <c r="A1255" i="8" s="1"/>
  <c r="K1252" i="8"/>
  <c r="J1247" i="8"/>
  <c r="A1247" i="8" s="1"/>
  <c r="K1244" i="8"/>
  <c r="J1239" i="8"/>
  <c r="A1239" i="8" s="1"/>
  <c r="K1236" i="8"/>
  <c r="J1231" i="8"/>
  <c r="A1231" i="8" s="1"/>
  <c r="J1927" i="8"/>
  <c r="A1927" i="8" s="1"/>
  <c r="J1903" i="8"/>
  <c r="A1903" i="8" s="1"/>
  <c r="J1887" i="8"/>
  <c r="A1887" i="8" s="1"/>
  <c r="J1847" i="8"/>
  <c r="A1847" i="8" s="1"/>
  <c r="J1829" i="8"/>
  <c r="A1829" i="8" s="1"/>
  <c r="J1816" i="8"/>
  <c r="A1816" i="8" s="1"/>
  <c r="K1797" i="8"/>
  <c r="J1764" i="8"/>
  <c r="A1764" i="8" s="1"/>
  <c r="K1746" i="8"/>
  <c r="J1735" i="8"/>
  <c r="A1735" i="8" s="1"/>
  <c r="K1706" i="8"/>
  <c r="K1693" i="8"/>
  <c r="J1682" i="8"/>
  <c r="A1682" i="8" s="1"/>
  <c r="K1663" i="8"/>
  <c r="K1655" i="8"/>
  <c r="K1645" i="8"/>
  <c r="K1630" i="8"/>
  <c r="J1616" i="8"/>
  <c r="A1616" i="8" s="1"/>
  <c r="J1609" i="8"/>
  <c r="A1609" i="8" s="1"/>
  <c r="J1602" i="8"/>
  <c r="A1602" i="8" s="1"/>
  <c r="K1596" i="8"/>
  <c r="K1589" i="8"/>
  <c r="K1576" i="8"/>
  <c r="K1569" i="8"/>
  <c r="J1564" i="8"/>
  <c r="A1564" i="8" s="1"/>
  <c r="K1546" i="8"/>
  <c r="J1541" i="8"/>
  <c r="A1541" i="8" s="1"/>
  <c r="J1530" i="8"/>
  <c r="A1530" i="8" s="1"/>
  <c r="J1527" i="8"/>
  <c r="A1527" i="8" s="1"/>
  <c r="J1522" i="8"/>
  <c r="A1522" i="8" s="1"/>
  <c r="K1518" i="8"/>
  <c r="J1510" i="8"/>
  <c r="A1510" i="8" s="1"/>
  <c r="K1505" i="8"/>
  <c r="K1486" i="8"/>
  <c r="J1483" i="8"/>
  <c r="A1483" i="8" s="1"/>
  <c r="J1479" i="8"/>
  <c r="A1479" i="8" s="1"/>
  <c r="K1472" i="8"/>
  <c r="K1468" i="8"/>
  <c r="J1465" i="8"/>
  <c r="A1465" i="8" s="1"/>
  <c r="K1454" i="8"/>
  <c r="J1451" i="8"/>
  <c r="A1451" i="8" s="1"/>
  <c r="J1448" i="8"/>
  <c r="A1448" i="8" s="1"/>
  <c r="K1423" i="8"/>
  <c r="K1420" i="8"/>
  <c r="K1417" i="8"/>
  <c r="K1414" i="8"/>
  <c r="K1411" i="8"/>
  <c r="K1408" i="8"/>
  <c r="K1405" i="8"/>
  <c r="J1402" i="8"/>
  <c r="A1402" i="8" s="1"/>
  <c r="J1399" i="8"/>
  <c r="A1399" i="8" s="1"/>
  <c r="J1396" i="8"/>
  <c r="A1396" i="8" s="1"/>
  <c r="K1393" i="8"/>
  <c r="J1388" i="8"/>
  <c r="A1388" i="8" s="1"/>
  <c r="K1385" i="8"/>
  <c r="J1380" i="8"/>
  <c r="A1380" i="8" s="1"/>
  <c r="K1377" i="8"/>
  <c r="J1372" i="8"/>
  <c r="A1372" i="8" s="1"/>
  <c r="K1369" i="8"/>
  <c r="J1364" i="8"/>
  <c r="A1364" i="8" s="1"/>
  <c r="K1361" i="8"/>
  <c r="J1356" i="8"/>
  <c r="A1356" i="8" s="1"/>
  <c r="K1353" i="8"/>
  <c r="J1348" i="8"/>
  <c r="A1348" i="8" s="1"/>
  <c r="K1345" i="8"/>
  <c r="J1340" i="8"/>
  <c r="A1340" i="8" s="1"/>
  <c r="K1337" i="8"/>
  <c r="J1332" i="8"/>
  <c r="A1332" i="8" s="1"/>
  <c r="K1329" i="8"/>
  <c r="J1324" i="8"/>
  <c r="A1324" i="8" s="1"/>
  <c r="K1321" i="8"/>
  <c r="J1316" i="8"/>
  <c r="A1316" i="8" s="1"/>
  <c r="K1313" i="8"/>
  <c r="J1308" i="8"/>
  <c r="A1308" i="8" s="1"/>
  <c r="K1305" i="8"/>
  <c r="J1300" i="8"/>
  <c r="A1300" i="8" s="1"/>
  <c r="K1297" i="8"/>
  <c r="J1292" i="8"/>
  <c r="A1292" i="8" s="1"/>
  <c r="K1289" i="8"/>
  <c r="J1284" i="8"/>
  <c r="A1284" i="8" s="1"/>
  <c r="K1281" i="8"/>
  <c r="J1276" i="8"/>
  <c r="A1276" i="8" s="1"/>
  <c r="K1273" i="8"/>
  <c r="J1268" i="8"/>
  <c r="A1268" i="8" s="1"/>
  <c r="K1265" i="8"/>
  <c r="J1260" i="8"/>
  <c r="A1260" i="8" s="1"/>
  <c r="K1257" i="8"/>
  <c r="J1252" i="8"/>
  <c r="A1252" i="8" s="1"/>
  <c r="K1249" i="8"/>
  <c r="J1244" i="8"/>
  <c r="A1244" i="8" s="1"/>
  <c r="K1241" i="8"/>
  <c r="J1236" i="8"/>
  <c r="A1236" i="8" s="1"/>
  <c r="K1233" i="8"/>
  <c r="J1228" i="8"/>
  <c r="A1228" i="8" s="1"/>
  <c r="K1225" i="8"/>
  <c r="J1220" i="8"/>
  <c r="A1220" i="8" s="1"/>
  <c r="K1217" i="8"/>
  <c r="J1212" i="8"/>
  <c r="A1212" i="8" s="1"/>
  <c r="K1209" i="8"/>
  <c r="J1204" i="8"/>
  <c r="A1204" i="8" s="1"/>
  <c r="K1201" i="8"/>
  <c r="J1196" i="8"/>
  <c r="A1196" i="8" s="1"/>
  <c r="K1193" i="8"/>
  <c r="J1188" i="8"/>
  <c r="A1188" i="8" s="1"/>
  <c r="K1185" i="8"/>
  <c r="J1180" i="8"/>
  <c r="A1180" i="8" s="1"/>
  <c r="K1177" i="8"/>
  <c r="J1172" i="8"/>
  <c r="A1172" i="8" s="1"/>
  <c r="K1169" i="8"/>
  <c r="J1164" i="8"/>
  <c r="A1164" i="8" s="1"/>
  <c r="K1161" i="8"/>
  <c r="J1156" i="8"/>
  <c r="A1156" i="8" s="1"/>
  <c r="K1153" i="8"/>
  <c r="J1148" i="8"/>
  <c r="A1148" i="8" s="1"/>
  <c r="J1882" i="8"/>
  <c r="A1882" i="8" s="1"/>
  <c r="J1717" i="8"/>
  <c r="A1717" i="8" s="1"/>
  <c r="J1663" i="8"/>
  <c r="A1663" i="8" s="1"/>
  <c r="K1650" i="8"/>
  <c r="J1635" i="8"/>
  <c r="A1635" i="8" s="1"/>
  <c r="J1613" i="8"/>
  <c r="A1613" i="8" s="1"/>
  <c r="J1593" i="8"/>
  <c r="A1593" i="8" s="1"/>
  <c r="J1581" i="8"/>
  <c r="A1581" i="8" s="1"/>
  <c r="K1572" i="8"/>
  <c r="J1561" i="8"/>
  <c r="A1561" i="8" s="1"/>
  <c r="J1545" i="8"/>
  <c r="A1545" i="8" s="1"/>
  <c r="J1533" i="8"/>
  <c r="A1533" i="8" s="1"/>
  <c r="J1524" i="8"/>
  <c r="A1524" i="8" s="1"/>
  <c r="K1516" i="8"/>
  <c r="J1503" i="8"/>
  <c r="A1503" i="8" s="1"/>
  <c r="J1492" i="8"/>
  <c r="A1492" i="8" s="1"/>
  <c r="J1486" i="8"/>
  <c r="A1486" i="8" s="1"/>
  <c r="J1481" i="8"/>
  <c r="A1481" i="8" s="1"/>
  <c r="J1475" i="8"/>
  <c r="A1475" i="8" s="1"/>
  <c r="J1470" i="8"/>
  <c r="A1470" i="8" s="1"/>
  <c r="K1463" i="8"/>
  <c r="K1457" i="8"/>
  <c r="K1452" i="8"/>
  <c r="J1447" i="8"/>
  <c r="A1447" i="8" s="1"/>
  <c r="J1443" i="8"/>
  <c r="A1443" i="8" s="1"/>
  <c r="K1432" i="8"/>
  <c r="J1428" i="8"/>
  <c r="A1428" i="8" s="1"/>
  <c r="K1413" i="8"/>
  <c r="J1408" i="8"/>
  <c r="A1408" i="8" s="1"/>
  <c r="K1398" i="8"/>
  <c r="K1394" i="8"/>
  <c r="J1385" i="8"/>
  <c r="A1385" i="8" s="1"/>
  <c r="K1381" i="8"/>
  <c r="J1373" i="8"/>
  <c r="A1373" i="8" s="1"/>
  <c r="K1368" i="8"/>
  <c r="J1360" i="8"/>
  <c r="A1360" i="8" s="1"/>
  <c r="K1355" i="8"/>
  <c r="J1347" i="8"/>
  <c r="A1347" i="8" s="1"/>
  <c r="K1342" i="8"/>
  <c r="J1334" i="8"/>
  <c r="A1334" i="8" s="1"/>
  <c r="K1330" i="8"/>
  <c r="J1321" i="8"/>
  <c r="A1321" i="8" s="1"/>
  <c r="K1317" i="8"/>
  <c r="J1309" i="8"/>
  <c r="A1309" i="8" s="1"/>
  <c r="K1304" i="8"/>
  <c r="J1296" i="8"/>
  <c r="A1296" i="8" s="1"/>
  <c r="K1291" i="8"/>
  <c r="J1283" i="8"/>
  <c r="A1283" i="8" s="1"/>
  <c r="K1278" i="8"/>
  <c r="K1270" i="8"/>
  <c r="J1267" i="8"/>
  <c r="A1267" i="8" s="1"/>
  <c r="K1256" i="8"/>
  <c r="J1253" i="8"/>
  <c r="A1253" i="8" s="1"/>
  <c r="J1249" i="8"/>
  <c r="A1249" i="8" s="1"/>
  <c r="K1242" i="8"/>
  <c r="K1238" i="8"/>
  <c r="J1235" i="8"/>
  <c r="A1235" i="8" s="1"/>
  <c r="K1228" i="8"/>
  <c r="J1225" i="8"/>
  <c r="A1225" i="8" s="1"/>
  <c r="J1222" i="8"/>
  <c r="A1222" i="8" s="1"/>
  <c r="J1219" i="8"/>
  <c r="A1219" i="8" s="1"/>
  <c r="J1216" i="8"/>
  <c r="A1216" i="8" s="1"/>
  <c r="J1213" i="8"/>
  <c r="A1213" i="8" s="1"/>
  <c r="J1210" i="8"/>
  <c r="A1210" i="8" s="1"/>
  <c r="J1207" i="8"/>
  <c r="A1207" i="8" s="1"/>
  <c r="K1182" i="8"/>
  <c r="K1179" i="8"/>
  <c r="K1176" i="8"/>
  <c r="K1173" i="8"/>
  <c r="K1170" i="8"/>
  <c r="K1167" i="8"/>
  <c r="K1164" i="8"/>
  <c r="J1161" i="8"/>
  <c r="A1161" i="8" s="1"/>
  <c r="J1158" i="8"/>
  <c r="A1158" i="8" s="1"/>
  <c r="J1155" i="8"/>
  <c r="A1155" i="8" s="1"/>
  <c r="J1152" i="8"/>
  <c r="A1152" i="8" s="1"/>
  <c r="J1149" i="8"/>
  <c r="A1149" i="8" s="1"/>
  <c r="J1146" i="8"/>
  <c r="A1146" i="8" s="1"/>
  <c r="K1143" i="8"/>
  <c r="J1138" i="8"/>
  <c r="A1138" i="8" s="1"/>
  <c r="K1135" i="8"/>
  <c r="J1130" i="8"/>
  <c r="A1130" i="8" s="1"/>
  <c r="K1127" i="8"/>
  <c r="J1122" i="8"/>
  <c r="A1122" i="8" s="1"/>
  <c r="K1119" i="8"/>
  <c r="J1114" i="8"/>
  <c r="A1114" i="8" s="1"/>
  <c r="K1111" i="8"/>
  <c r="J1106" i="8"/>
  <c r="A1106" i="8" s="1"/>
  <c r="K1103" i="8"/>
  <c r="J1098" i="8"/>
  <c r="A1098" i="8" s="1"/>
  <c r="K1095" i="8"/>
  <c r="J1090" i="8"/>
  <c r="A1090" i="8" s="1"/>
  <c r="K1087" i="8"/>
  <c r="J1082" i="8"/>
  <c r="A1082" i="8" s="1"/>
  <c r="K1079" i="8"/>
  <c r="J1074" i="8"/>
  <c r="A1074" i="8" s="1"/>
  <c r="K1071" i="8"/>
  <c r="J1066" i="8"/>
  <c r="A1066" i="8" s="1"/>
  <c r="K1063" i="8"/>
  <c r="J1058" i="8"/>
  <c r="A1058" i="8" s="1"/>
  <c r="K1055" i="8"/>
  <c r="J1050" i="8"/>
  <c r="A1050" i="8" s="1"/>
  <c r="K1047" i="8"/>
  <c r="J1042" i="8"/>
  <c r="A1042" i="8" s="1"/>
  <c r="K1039" i="8"/>
  <c r="J1034" i="8"/>
  <c r="A1034" i="8" s="1"/>
  <c r="K1031" i="8"/>
  <c r="J1026" i="8"/>
  <c r="A1026" i="8" s="1"/>
  <c r="K1023" i="8"/>
  <c r="J1018" i="8"/>
  <c r="A1018" i="8" s="1"/>
  <c r="K1015" i="8"/>
  <c r="K1879" i="8"/>
  <c r="J1789" i="8"/>
  <c r="A1789" i="8" s="1"/>
  <c r="K1761" i="8"/>
  <c r="J1693" i="8"/>
  <c r="A1693" i="8" s="1"/>
  <c r="K1679" i="8"/>
  <c r="J1650" i="8"/>
  <c r="A1650" i="8" s="1"/>
  <c r="J1621" i="8"/>
  <c r="A1621" i="8" s="1"/>
  <c r="J1601" i="8"/>
  <c r="A1601" i="8" s="1"/>
  <c r="K1592" i="8"/>
  <c r="J1569" i="8"/>
  <c r="A1569" i="8" s="1"/>
  <c r="J1560" i="8"/>
  <c r="A1560" i="8" s="1"/>
  <c r="K1544" i="8"/>
  <c r="J1516" i="8"/>
  <c r="A1516" i="8" s="1"/>
  <c r="K1508" i="8"/>
  <c r="J1474" i="8"/>
  <c r="A1474" i="8" s="1"/>
  <c r="J1468" i="8"/>
  <c r="A1468" i="8" s="1"/>
  <c r="J1463" i="8"/>
  <c r="A1463" i="8" s="1"/>
  <c r="J1457" i="8"/>
  <c r="A1457" i="8" s="1"/>
  <c r="J1452" i="8"/>
  <c r="A1452" i="8" s="1"/>
  <c r="K1441" i="8"/>
  <c r="K1437" i="8"/>
  <c r="J1432" i="8"/>
  <c r="A1432" i="8" s="1"/>
  <c r="K1422" i="8"/>
  <c r="J1417" i="8"/>
  <c r="A1417" i="8" s="1"/>
  <c r="K1407" i="8"/>
  <c r="K1403" i="8"/>
  <c r="J1398" i="8"/>
  <c r="A1398" i="8" s="1"/>
  <c r="J1393" i="8"/>
  <c r="A1393" i="8" s="1"/>
  <c r="K1389" i="8"/>
  <c r="J1381" i="8"/>
  <c r="A1381" i="8" s="1"/>
  <c r="K1376" i="8"/>
  <c r="J1368" i="8"/>
  <c r="A1368" i="8" s="1"/>
  <c r="K1363" i="8"/>
  <c r="J1355" i="8"/>
  <c r="A1355" i="8" s="1"/>
  <c r="K1350" i="8"/>
  <c r="J1342" i="8"/>
  <c r="A1342" i="8" s="1"/>
  <c r="K1338" i="8"/>
  <c r="J1329" i="8"/>
  <c r="A1329" i="8" s="1"/>
  <c r="K1325" i="8"/>
  <c r="J1317" i="8"/>
  <c r="A1317" i="8" s="1"/>
  <c r="K1312" i="8"/>
  <c r="J1304" i="8"/>
  <c r="A1304" i="8" s="1"/>
  <c r="K1299" i="8"/>
  <c r="J1291" i="8"/>
  <c r="A1291" i="8" s="1"/>
  <c r="K1286" i="8"/>
  <c r="J1278" i="8"/>
  <c r="A1278" i="8" s="1"/>
  <c r="K1274" i="8"/>
  <c r="J1270" i="8"/>
  <c r="A1270" i="8" s="1"/>
  <c r="K1263" i="8"/>
  <c r="K1259" i="8"/>
  <c r="J1256" i="8"/>
  <c r="A1256" i="8" s="1"/>
  <c r="K1245" i="8"/>
  <c r="J1242" i="8"/>
  <c r="A1242" i="8" s="1"/>
  <c r="J1238" i="8"/>
  <c r="A1238" i="8" s="1"/>
  <c r="K1231" i="8"/>
  <c r="K1206" i="8"/>
  <c r="K1203" i="8"/>
  <c r="K1200" i="8"/>
  <c r="K1197" i="8"/>
  <c r="K1194" i="8"/>
  <c r="K1191" i="8"/>
  <c r="K1188" i="8"/>
  <c r="J1185" i="8"/>
  <c r="A1185" i="8" s="1"/>
  <c r="J1182" i="8"/>
  <c r="A1182" i="8" s="1"/>
  <c r="J1179" i="8"/>
  <c r="A1179" i="8" s="1"/>
  <c r="J1176" i="8"/>
  <c r="A1176" i="8" s="1"/>
  <c r="J1173" i="8"/>
  <c r="A1173" i="8" s="1"/>
  <c r="J1170" i="8"/>
  <c r="A1170" i="8" s="1"/>
  <c r="J1167" i="8"/>
  <c r="A1167" i="8" s="1"/>
  <c r="J1143" i="8"/>
  <c r="A1143" i="8" s="1"/>
  <c r="K1140" i="8"/>
  <c r="J1135" i="8"/>
  <c r="A1135" i="8" s="1"/>
  <c r="K1132" i="8"/>
  <c r="J1127" i="8"/>
  <c r="A1127" i="8" s="1"/>
  <c r="K1124" i="8"/>
  <c r="J1119" i="8"/>
  <c r="A1119" i="8" s="1"/>
  <c r="K1116" i="8"/>
  <c r="J1111" i="8"/>
  <c r="A1111" i="8" s="1"/>
  <c r="K1108" i="8"/>
  <c r="J1103" i="8"/>
  <c r="A1103" i="8" s="1"/>
  <c r="K1100" i="8"/>
  <c r="J1095" i="8"/>
  <c r="A1095" i="8" s="1"/>
  <c r="K1092" i="8"/>
  <c r="J1087" i="8"/>
  <c r="A1087" i="8" s="1"/>
  <c r="K1084" i="8"/>
  <c r="J1079" i="8"/>
  <c r="A1079" i="8" s="1"/>
  <c r="K1076" i="8"/>
  <c r="J1071" i="8"/>
  <c r="A1071" i="8" s="1"/>
  <c r="K1068" i="8"/>
  <c r="J1063" i="8"/>
  <c r="A1063" i="8" s="1"/>
  <c r="K1060" i="8"/>
  <c r="J1055" i="8"/>
  <c r="A1055" i="8" s="1"/>
  <c r="K1052" i="8"/>
  <c r="J1047" i="8"/>
  <c r="A1047" i="8" s="1"/>
  <c r="K1044" i="8"/>
  <c r="J1039" i="8"/>
  <c r="A1039" i="8" s="1"/>
  <c r="K1036" i="8"/>
  <c r="J1031" i="8"/>
  <c r="A1031" i="8" s="1"/>
  <c r="K1028" i="8"/>
  <c r="J1023" i="8"/>
  <c r="A1023" i="8" s="1"/>
  <c r="K1020" i="8"/>
  <c r="J1015" i="8"/>
  <c r="A1015" i="8" s="1"/>
  <c r="K1012" i="8"/>
  <c r="J1007" i="8"/>
  <c r="A1007" i="8" s="1"/>
  <c r="K1004" i="8"/>
  <c r="J999" i="8"/>
  <c r="A999" i="8" s="1"/>
  <c r="K996" i="8"/>
  <c r="K1940" i="8"/>
  <c r="J1879" i="8"/>
  <c r="A1879" i="8" s="1"/>
  <c r="K1845" i="8"/>
  <c r="K1810" i="8"/>
  <c r="J1786" i="8"/>
  <c r="A1786" i="8" s="1"/>
  <c r="J1711" i="8"/>
  <c r="A1711" i="8" s="1"/>
  <c r="J1675" i="8"/>
  <c r="A1675" i="8" s="1"/>
  <c r="J1661" i="8"/>
  <c r="A1661" i="8" s="1"/>
  <c r="J1645" i="8"/>
  <c r="A1645" i="8" s="1"/>
  <c r="K1634" i="8"/>
  <c r="J1612" i="8"/>
  <c r="A1612" i="8" s="1"/>
  <c r="K1600" i="8"/>
  <c r="K1580" i="8"/>
  <c r="K1568" i="8"/>
  <c r="K1542" i="8"/>
  <c r="K1532" i="8"/>
  <c r="K1521" i="8"/>
  <c r="J1508" i="8"/>
  <c r="A1508" i="8" s="1"/>
  <c r="K1500" i="8"/>
  <c r="K1496" i="8"/>
  <c r="K1491" i="8"/>
  <c r="K1446" i="8"/>
  <c r="J1441" i="8"/>
  <c r="A1441" i="8" s="1"/>
  <c r="K1431" i="8"/>
  <c r="J1426" i="8"/>
  <c r="A1426" i="8" s="1"/>
  <c r="J1422" i="8"/>
  <c r="A1422" i="8" s="1"/>
  <c r="K1412" i="8"/>
  <c r="J1407" i="8"/>
  <c r="A1407" i="8" s="1"/>
  <c r="J1389" i="8"/>
  <c r="A1389" i="8" s="1"/>
  <c r="K1384" i="8"/>
  <c r="J1376" i="8"/>
  <c r="A1376" i="8" s="1"/>
  <c r="K1371" i="8"/>
  <c r="J1363" i="8"/>
  <c r="A1363" i="8" s="1"/>
  <c r="K1358" i="8"/>
  <c r="J1350" i="8"/>
  <c r="A1350" i="8" s="1"/>
  <c r="K1346" i="8"/>
  <c r="J1337" i="8"/>
  <c r="A1337" i="8" s="1"/>
  <c r="K1333" i="8"/>
  <c r="J1325" i="8"/>
  <c r="A1325" i="8" s="1"/>
  <c r="K1320" i="8"/>
  <c r="J1312" i="8"/>
  <c r="A1312" i="8" s="1"/>
  <c r="K1307" i="8"/>
  <c r="J1299" i="8"/>
  <c r="A1299" i="8" s="1"/>
  <c r="K1294" i="8"/>
  <c r="J1286" i="8"/>
  <c r="A1286" i="8" s="1"/>
  <c r="K1282" i="8"/>
  <c r="J1273" i="8"/>
  <c r="A1273" i="8" s="1"/>
  <c r="K1266" i="8"/>
  <c r="K1262" i="8"/>
  <c r="J1259" i="8"/>
  <c r="A1259" i="8" s="1"/>
  <c r="K1248" i="8"/>
  <c r="J1245" i="8"/>
  <c r="A1245" i="8" s="1"/>
  <c r="J1241" i="8"/>
  <c r="A1241" i="8" s="1"/>
  <c r="K1234" i="8"/>
  <c r="K1230" i="8"/>
  <c r="K1227" i="8"/>
  <c r="K1224" i="8"/>
  <c r="K1221" i="8"/>
  <c r="K1218" i="8"/>
  <c r="K1215" i="8"/>
  <c r="K1212" i="8"/>
  <c r="J1209" i="8"/>
  <c r="A1209" i="8" s="1"/>
  <c r="J1206" i="8"/>
  <c r="A1206" i="8" s="1"/>
  <c r="J1203" i="8"/>
  <c r="A1203" i="8" s="1"/>
  <c r="J1200" i="8"/>
  <c r="A1200" i="8" s="1"/>
  <c r="J1197" i="8"/>
  <c r="A1197" i="8" s="1"/>
  <c r="J1194" i="8"/>
  <c r="A1194" i="8" s="1"/>
  <c r="J1191" i="8"/>
  <c r="A1191" i="8" s="1"/>
  <c r="K1166" i="8"/>
  <c r="K1163" i="8"/>
  <c r="K1160" i="8"/>
  <c r="K1157" i="8"/>
  <c r="K1154" i="8"/>
  <c r="K1151" i="8"/>
  <c r="K1148" i="8"/>
  <c r="K1145" i="8"/>
  <c r="J1140" i="8"/>
  <c r="A1140" i="8" s="1"/>
  <c r="K1137" i="8"/>
  <c r="J1132" i="8"/>
  <c r="A1132" i="8" s="1"/>
  <c r="K1129" i="8"/>
  <c r="J1124" i="8"/>
  <c r="A1124" i="8" s="1"/>
  <c r="K1121" i="8"/>
  <c r="J1116" i="8"/>
  <c r="A1116" i="8" s="1"/>
  <c r="K1113" i="8"/>
  <c r="J1108" i="8"/>
  <c r="A1108" i="8" s="1"/>
  <c r="K1105" i="8"/>
  <c r="J1100" i="8"/>
  <c r="A1100" i="8" s="1"/>
  <c r="K1097" i="8"/>
  <c r="J1092" i="8"/>
  <c r="A1092" i="8" s="1"/>
  <c r="K1089" i="8"/>
  <c r="J1084" i="8"/>
  <c r="A1084" i="8" s="1"/>
  <c r="K1081" i="8"/>
  <c r="J1076" i="8"/>
  <c r="A1076" i="8" s="1"/>
  <c r="K1073" i="8"/>
  <c r="J1068" i="8"/>
  <c r="A1068" i="8" s="1"/>
  <c r="K1065" i="8"/>
  <c r="J1060" i="8"/>
  <c r="A1060" i="8" s="1"/>
  <c r="K1057" i="8"/>
  <c r="J1052" i="8"/>
  <c r="A1052" i="8" s="1"/>
  <c r="K1049" i="8"/>
  <c r="J1044" i="8"/>
  <c r="A1044" i="8" s="1"/>
  <c r="K1041" i="8"/>
  <c r="J1036" i="8"/>
  <c r="A1036" i="8" s="1"/>
  <c r="K1033" i="8"/>
  <c r="J1028" i="8"/>
  <c r="A1028" i="8" s="1"/>
  <c r="K1025" i="8"/>
  <c r="J1020" i="8"/>
  <c r="A1020" i="8" s="1"/>
  <c r="K1017" i="8"/>
  <c r="J1012" i="8"/>
  <c r="A1012" i="8" s="1"/>
  <c r="K1009" i="8"/>
  <c r="J1004" i="8"/>
  <c r="A1004" i="8" s="1"/>
  <c r="K1001" i="8"/>
  <c r="J996" i="8"/>
  <c r="A996" i="8" s="1"/>
  <c r="K993" i="8"/>
  <c r="J988" i="8"/>
  <c r="A988" i="8" s="1"/>
  <c r="K985" i="8"/>
  <c r="J980" i="8"/>
  <c r="A980" i="8" s="1"/>
  <c r="K977" i="8"/>
  <c r="J972" i="8"/>
  <c r="A972" i="8" s="1"/>
  <c r="K969" i="8"/>
  <c r="J964" i="8"/>
  <c r="A964" i="8" s="1"/>
  <c r="K961" i="8"/>
  <c r="J1866" i="8"/>
  <c r="A1866" i="8" s="1"/>
  <c r="K1842" i="8"/>
  <c r="K1805" i="8"/>
  <c r="K1919" i="8"/>
  <c r="K1900" i="8"/>
  <c r="J1797" i="8"/>
  <c r="A1797" i="8" s="1"/>
  <c r="K1717" i="8"/>
  <c r="K1658" i="8"/>
  <c r="J1640" i="8"/>
  <c r="A1640" i="8" s="1"/>
  <c r="J1618" i="8"/>
  <c r="A1618" i="8" s="1"/>
  <c r="J1605" i="8"/>
  <c r="A1605" i="8" s="1"/>
  <c r="J1568" i="8"/>
  <c r="A1568" i="8" s="1"/>
  <c r="K1553" i="8"/>
  <c r="J1546" i="8"/>
  <c r="A1546" i="8" s="1"/>
  <c r="J1505" i="8"/>
  <c r="A1505" i="8" s="1"/>
  <c r="J1489" i="8"/>
  <c r="A1489" i="8" s="1"/>
  <c r="K1481" i="8"/>
  <c r="J1471" i="8"/>
  <c r="A1471" i="8" s="1"/>
  <c r="K1444" i="8"/>
  <c r="J1438" i="8"/>
  <c r="A1438" i="8" s="1"/>
  <c r="K1429" i="8"/>
  <c r="J1414" i="8"/>
  <c r="A1414" i="8" s="1"/>
  <c r="K1406" i="8"/>
  <c r="J1384" i="8"/>
  <c r="A1384" i="8" s="1"/>
  <c r="K1378" i="8"/>
  <c r="J1365" i="8"/>
  <c r="A1365" i="8" s="1"/>
  <c r="K1357" i="8"/>
  <c r="J1344" i="8"/>
  <c r="A1344" i="8" s="1"/>
  <c r="K1336" i="8"/>
  <c r="J1323" i="8"/>
  <c r="A1323" i="8" s="1"/>
  <c r="K1315" i="8"/>
  <c r="J1302" i="8"/>
  <c r="A1302" i="8" s="1"/>
  <c r="K1296" i="8"/>
  <c r="J1281" i="8"/>
  <c r="A1281" i="8" s="1"/>
  <c r="K1275" i="8"/>
  <c r="J1269" i="8"/>
  <c r="A1269" i="8" s="1"/>
  <c r="J1264" i="8"/>
  <c r="A1264" i="8" s="1"/>
  <c r="J1258" i="8"/>
  <c r="A1258" i="8" s="1"/>
  <c r="K1251" i="8"/>
  <c r="K1246" i="8"/>
  <c r="K1240" i="8"/>
  <c r="K1235" i="8"/>
  <c r="K1229" i="8"/>
  <c r="J1224" i="8"/>
  <c r="A1224" i="8" s="1"/>
  <c r="K1214" i="8"/>
  <c r="K1210" i="8"/>
  <c r="J1205" i="8"/>
  <c r="A1205" i="8" s="1"/>
  <c r="K1195" i="8"/>
  <c r="J1190" i="8"/>
  <c r="A1190" i="8" s="1"/>
  <c r="J1186" i="8"/>
  <c r="A1186" i="8" s="1"/>
  <c r="K1175" i="8"/>
  <c r="J1171" i="8"/>
  <c r="A1171" i="8" s="1"/>
  <c r="K1156" i="8"/>
  <c r="J1151" i="8"/>
  <c r="A1151" i="8" s="1"/>
  <c r="J1142" i="8"/>
  <c r="A1142" i="8" s="1"/>
  <c r="K1138" i="8"/>
  <c r="J1129" i="8"/>
  <c r="A1129" i="8" s="1"/>
  <c r="K1125" i="8"/>
  <c r="J1117" i="8"/>
  <c r="A1117" i="8" s="1"/>
  <c r="K1112" i="8"/>
  <c r="J1104" i="8"/>
  <c r="A1104" i="8" s="1"/>
  <c r="K1099" i="8"/>
  <c r="J1091" i="8"/>
  <c r="A1091" i="8" s="1"/>
  <c r="K1086" i="8"/>
  <c r="J1078" i="8"/>
  <c r="A1078" i="8" s="1"/>
  <c r="K1074" i="8"/>
  <c r="J1065" i="8"/>
  <c r="A1065" i="8" s="1"/>
  <c r="K1061" i="8"/>
  <c r="J1053" i="8"/>
  <c r="A1053" i="8" s="1"/>
  <c r="K1048" i="8"/>
  <c r="J1040" i="8"/>
  <c r="A1040" i="8" s="1"/>
  <c r="K1035" i="8"/>
  <c r="J1027" i="8"/>
  <c r="A1027" i="8" s="1"/>
  <c r="K1022" i="8"/>
  <c r="J1014" i="8"/>
  <c r="A1014" i="8" s="1"/>
  <c r="K1010" i="8"/>
  <c r="K1006" i="8"/>
  <c r="J1003" i="8"/>
  <c r="A1003" i="8" s="1"/>
  <c r="K992" i="8"/>
  <c r="K989" i="8"/>
  <c r="K986" i="8"/>
  <c r="K983" i="8"/>
  <c r="K980" i="8"/>
  <c r="J977" i="8"/>
  <c r="A977" i="8" s="1"/>
  <c r="J974" i="8"/>
  <c r="A974" i="8" s="1"/>
  <c r="J971" i="8"/>
  <c r="A971" i="8" s="1"/>
  <c r="J968" i="8"/>
  <c r="A968" i="8" s="1"/>
  <c r="J965" i="8"/>
  <c r="A965" i="8" s="1"/>
  <c r="J962" i="8"/>
  <c r="A962" i="8" s="1"/>
  <c r="J959" i="8"/>
  <c r="A959" i="8" s="1"/>
  <c r="J956" i="8"/>
  <c r="A956" i="8" s="1"/>
  <c r="K953" i="8"/>
  <c r="J948" i="8"/>
  <c r="A948" i="8" s="1"/>
  <c r="K945" i="8"/>
  <c r="J940" i="8"/>
  <c r="A940" i="8" s="1"/>
  <c r="J1900" i="8"/>
  <c r="A1900" i="8" s="1"/>
  <c r="J1845" i="8"/>
  <c r="A1845" i="8" s="1"/>
  <c r="J1746" i="8"/>
  <c r="A1746" i="8" s="1"/>
  <c r="K1680" i="8"/>
  <c r="J1658" i="8"/>
  <c r="A1658" i="8" s="1"/>
  <c r="K1636" i="8"/>
  <c r="K1585" i="8"/>
  <c r="K1567" i="8"/>
  <c r="J1553" i="8"/>
  <c r="A1553" i="8" s="1"/>
  <c r="K1545" i="8"/>
  <c r="K1526" i="8"/>
  <c r="K1513" i="8"/>
  <c r="K1478" i="8"/>
  <c r="K1460" i="8"/>
  <c r="J1444" i="8"/>
  <c r="A1444" i="8" s="1"/>
  <c r="K1435" i="8"/>
  <c r="J1420" i="8"/>
  <c r="A1420" i="8" s="1"/>
  <c r="K1397" i="8"/>
  <c r="K1390" i="8"/>
  <c r="J1377" i="8"/>
  <c r="A1377" i="8" s="1"/>
  <c r="K1370" i="8"/>
  <c r="J1357" i="8"/>
  <c r="A1357" i="8" s="1"/>
  <c r="K1349" i="8"/>
  <c r="J1336" i="8"/>
  <c r="A1336" i="8" s="1"/>
  <c r="K1328" i="8"/>
  <c r="J1315" i="8"/>
  <c r="A1315" i="8" s="1"/>
  <c r="K1309" i="8"/>
  <c r="J1294" i="8"/>
  <c r="A1294" i="8" s="1"/>
  <c r="K1288" i="8"/>
  <c r="J1275" i="8"/>
  <c r="A1275" i="8" s="1"/>
  <c r="J1262" i="8"/>
  <c r="A1262" i="8" s="1"/>
  <c r="J1257" i="8"/>
  <c r="A1257" i="8" s="1"/>
  <c r="J1251" i="8"/>
  <c r="A1251" i="8" s="1"/>
  <c r="J1246" i="8"/>
  <c r="A1246" i="8" s="1"/>
  <c r="J1240" i="8"/>
  <c r="A1240" i="8" s="1"/>
  <c r="J1234" i="8"/>
  <c r="A1234" i="8" s="1"/>
  <c r="J1229" i="8"/>
  <c r="A1229" i="8" s="1"/>
  <c r="K1219" i="8"/>
  <c r="J1214" i="8"/>
  <c r="A1214" i="8" s="1"/>
  <c r="K1199" i="8"/>
  <c r="J1195" i="8"/>
  <c r="A1195" i="8" s="1"/>
  <c r="K1184" i="8"/>
  <c r="K1180" i="8"/>
  <c r="J1175" i="8"/>
  <c r="A1175" i="8" s="1"/>
  <c r="K1165" i="8"/>
  <c r="J1160" i="8"/>
  <c r="A1160" i="8" s="1"/>
  <c r="K1150" i="8"/>
  <c r="K1146" i="8"/>
  <c r="J1137" i="8"/>
  <c r="A1137" i="8" s="1"/>
  <c r="K1133" i="8"/>
  <c r="J1125" i="8"/>
  <c r="A1125" i="8" s="1"/>
  <c r="K1120" i="8"/>
  <c r="J1112" i="8"/>
  <c r="A1112" i="8" s="1"/>
  <c r="K1107" i="8"/>
  <c r="J1099" i="8"/>
  <c r="A1099" i="8" s="1"/>
  <c r="K1094" i="8"/>
  <c r="J1086" i="8"/>
  <c r="A1086" i="8" s="1"/>
  <c r="K1082" i="8"/>
  <c r="J1073" i="8"/>
  <c r="A1073" i="8" s="1"/>
  <c r="K1069" i="8"/>
  <c r="J1061" i="8"/>
  <c r="A1061" i="8" s="1"/>
  <c r="K1056" i="8"/>
  <c r="J1048" i="8"/>
  <c r="A1048" i="8" s="1"/>
  <c r="K1043" i="8"/>
  <c r="J1035" i="8"/>
  <c r="A1035" i="8" s="1"/>
  <c r="K1030" i="8"/>
  <c r="J1022" i="8"/>
  <c r="A1022" i="8" s="1"/>
  <c r="K1018" i="8"/>
  <c r="J1010" i="8"/>
  <c r="A1010" i="8" s="1"/>
  <c r="J1006" i="8"/>
  <c r="A1006" i="8" s="1"/>
  <c r="K999" i="8"/>
  <c r="K995" i="8"/>
  <c r="J992" i="8"/>
  <c r="A992" i="8" s="1"/>
  <c r="J989" i="8"/>
  <c r="A989" i="8" s="1"/>
  <c r="J986" i="8"/>
  <c r="A986" i="8" s="1"/>
  <c r="J983" i="8"/>
  <c r="A983" i="8" s="1"/>
  <c r="K958" i="8"/>
  <c r="J953" i="8"/>
  <c r="A953" i="8" s="1"/>
  <c r="K950" i="8"/>
  <c r="J945" i="8"/>
  <c r="A945" i="8" s="1"/>
  <c r="K942" i="8"/>
  <c r="J937" i="8"/>
  <c r="A937" i="8" s="1"/>
  <c r="K934" i="8"/>
  <c r="J929" i="8"/>
  <c r="A929" i="8" s="1"/>
  <c r="K926" i="8"/>
  <c r="J921" i="8"/>
  <c r="A921" i="8" s="1"/>
  <c r="K918" i="8"/>
  <c r="J913" i="8"/>
  <c r="A913" i="8" s="1"/>
  <c r="K910" i="8"/>
  <c r="J905" i="8"/>
  <c r="A905" i="8" s="1"/>
  <c r="K902" i="8"/>
  <c r="J897" i="8"/>
  <c r="A897" i="8" s="1"/>
  <c r="K894" i="8"/>
  <c r="J889" i="8"/>
  <c r="A889" i="8" s="1"/>
  <c r="K886" i="8"/>
  <c r="J881" i="8"/>
  <c r="A881" i="8" s="1"/>
  <c r="K878" i="8"/>
  <c r="J873" i="8"/>
  <c r="A873" i="8" s="1"/>
  <c r="J1940" i="8"/>
  <c r="A1940" i="8" s="1"/>
  <c r="K1892" i="8"/>
  <c r="K1777" i="8"/>
  <c r="J1680" i="8"/>
  <c r="A1680" i="8" s="1"/>
  <c r="K1614" i="8"/>
  <c r="K1581" i="8"/>
  <c r="K1565" i="8"/>
  <c r="K1540" i="8"/>
  <c r="J1513" i="8"/>
  <c r="A1513" i="8" s="1"/>
  <c r="K1503" i="8"/>
  <c r="K1495" i="8"/>
  <c r="K1488" i="8"/>
  <c r="J1478" i="8"/>
  <c r="A1478" i="8" s="1"/>
  <c r="K1470" i="8"/>
  <c r="J1460" i="8"/>
  <c r="A1460" i="8" s="1"/>
  <c r="J1450" i="8"/>
  <c r="A1450" i="8" s="1"/>
  <c r="J1435" i="8"/>
  <c r="A1435" i="8" s="1"/>
  <c r="K1428" i="8"/>
  <c r="J1411" i="8"/>
  <c r="A1411" i="8" s="1"/>
  <c r="K1404" i="8"/>
  <c r="J1390" i="8"/>
  <c r="A1390" i="8" s="1"/>
  <c r="K1382" i="8"/>
  <c r="J1369" i="8"/>
  <c r="A1369" i="8" s="1"/>
  <c r="K1362" i="8"/>
  <c r="J1349" i="8"/>
  <c r="A1349" i="8" s="1"/>
  <c r="K1341" i="8"/>
  <c r="J1328" i="8"/>
  <c r="A1328" i="8" s="1"/>
  <c r="K1322" i="8"/>
  <c r="J1307" i="8"/>
  <c r="A1307" i="8" s="1"/>
  <c r="K1301" i="8"/>
  <c r="J1288" i="8"/>
  <c r="A1288" i="8" s="1"/>
  <c r="K1280" i="8"/>
  <c r="J1233" i="8"/>
  <c r="A1233" i="8" s="1"/>
  <c r="K1223" i="8"/>
  <c r="J1218" i="8"/>
  <c r="A1218" i="8" s="1"/>
  <c r="K1208" i="8"/>
  <c r="K1204" i="8"/>
  <c r="J1199" i="8"/>
  <c r="A1199" i="8" s="1"/>
  <c r="K1189" i="8"/>
  <c r="J1184" i="8"/>
  <c r="A1184" i="8" s="1"/>
  <c r="K1174" i="8"/>
  <c r="J1169" i="8"/>
  <c r="A1169" i="8" s="1"/>
  <c r="J1165" i="8"/>
  <c r="A1165" i="8" s="1"/>
  <c r="K1155" i="8"/>
  <c r="J1150" i="8"/>
  <c r="A1150" i="8" s="1"/>
  <c r="J1145" i="8"/>
  <c r="A1145" i="8" s="1"/>
  <c r="K1141" i="8"/>
  <c r="J1133" i="8"/>
  <c r="A1133" i="8" s="1"/>
  <c r="K1128" i="8"/>
  <c r="J1120" i="8"/>
  <c r="A1120" i="8" s="1"/>
  <c r="K1115" i="8"/>
  <c r="J1107" i="8"/>
  <c r="A1107" i="8" s="1"/>
  <c r="K1102" i="8"/>
  <c r="J1094" i="8"/>
  <c r="A1094" i="8" s="1"/>
  <c r="K1090" i="8"/>
  <c r="J1081" i="8"/>
  <c r="A1081" i="8" s="1"/>
  <c r="K1077" i="8"/>
  <c r="J1069" i="8"/>
  <c r="A1069" i="8" s="1"/>
  <c r="K1064" i="8"/>
  <c r="J1056" i="8"/>
  <c r="A1056" i="8" s="1"/>
  <c r="K1051" i="8"/>
  <c r="J1043" i="8"/>
  <c r="A1043" i="8" s="1"/>
  <c r="K1038" i="8"/>
  <c r="J1030" i="8"/>
  <c r="A1030" i="8" s="1"/>
  <c r="K1026" i="8"/>
  <c r="J1017" i="8"/>
  <c r="A1017" i="8" s="1"/>
  <c r="K1013" i="8"/>
  <c r="J1009" i="8"/>
  <c r="A1009" i="8" s="1"/>
  <c r="K1002" i="8"/>
  <c r="K998" i="8"/>
  <c r="J995" i="8"/>
  <c r="A995" i="8" s="1"/>
  <c r="K982" i="8"/>
  <c r="K979" i="8"/>
  <c r="K976" i="8"/>
  <c r="K973" i="8"/>
  <c r="K970" i="8"/>
  <c r="K967" i="8"/>
  <c r="K964" i="8"/>
  <c r="J961" i="8"/>
  <c r="A961" i="8" s="1"/>
  <c r="J958" i="8"/>
  <c r="A958" i="8" s="1"/>
  <c r="K955" i="8"/>
  <c r="J1892" i="8"/>
  <c r="A1892" i="8" s="1"/>
  <c r="J1776" i="8"/>
  <c r="A1776" i="8" s="1"/>
  <c r="K1745" i="8"/>
  <c r="K1701" i="8"/>
  <c r="J1672" i="8"/>
  <c r="A1672" i="8" s="1"/>
  <c r="K1652" i="8"/>
  <c r="K1629" i="8"/>
  <c r="J1596" i="8"/>
  <c r="A1596" i="8" s="1"/>
  <c r="J1563" i="8"/>
  <c r="A1563" i="8" s="1"/>
  <c r="K1538" i="8"/>
  <c r="K1524" i="8"/>
  <c r="J1500" i="8"/>
  <c r="A1500" i="8" s="1"/>
  <c r="J1495" i="8"/>
  <c r="A1495" i="8" s="1"/>
  <c r="K1487" i="8"/>
  <c r="K1467" i="8"/>
  <c r="K1443" i="8"/>
  <c r="K1419" i="8"/>
  <c r="J1404" i="8"/>
  <c r="A1404" i="8" s="1"/>
  <c r="K1395" i="8"/>
  <c r="J1382" i="8"/>
  <c r="A1382" i="8" s="1"/>
  <c r="K1374" i="8"/>
  <c r="J1361" i="8"/>
  <c r="A1361" i="8" s="1"/>
  <c r="K1354" i="8"/>
  <c r="J1341" i="8"/>
  <c r="A1341" i="8" s="1"/>
  <c r="K1334" i="8"/>
  <c r="J1320" i="8"/>
  <c r="A1320" i="8" s="1"/>
  <c r="K1314" i="8"/>
  <c r="J1301" i="8"/>
  <c r="A1301" i="8" s="1"/>
  <c r="K1293" i="8"/>
  <c r="J1280" i="8"/>
  <c r="A1280" i="8" s="1"/>
  <c r="K1272" i="8"/>
  <c r="K1267" i="8"/>
  <c r="K1261" i="8"/>
  <c r="K1255" i="8"/>
  <c r="K1250" i="8"/>
  <c r="K1239" i="8"/>
  <c r="J1227" i="8"/>
  <c r="A1227" i="8" s="1"/>
  <c r="J1223" i="8"/>
  <c r="A1223" i="8" s="1"/>
  <c r="K1213" i="8"/>
  <c r="J1208" i="8"/>
  <c r="A1208" i="8" s="1"/>
  <c r="K1198" i="8"/>
  <c r="J1193" i="8"/>
  <c r="A1193" i="8" s="1"/>
  <c r="J1189" i="8"/>
  <c r="A1189" i="8" s="1"/>
  <c r="K1178" i="8"/>
  <c r="J1174" i="8"/>
  <c r="A1174" i="8" s="1"/>
  <c r="K1159" i="8"/>
  <c r="J1154" i="8"/>
  <c r="A1154" i="8" s="1"/>
  <c r="J1141" i="8"/>
  <c r="A1141" i="8" s="1"/>
  <c r="K1136" i="8"/>
  <c r="J1128" i="8"/>
  <c r="A1128" i="8" s="1"/>
  <c r="K1123" i="8"/>
  <c r="J1115" i="8"/>
  <c r="A1115" i="8" s="1"/>
  <c r="K1110" i="8"/>
  <c r="J1102" i="8"/>
  <c r="A1102" i="8" s="1"/>
  <c r="K1098" i="8"/>
  <c r="J1089" i="8"/>
  <c r="A1089" i="8" s="1"/>
  <c r="K1085" i="8"/>
  <c r="J1077" i="8"/>
  <c r="A1077" i="8" s="1"/>
  <c r="K1072" i="8"/>
  <c r="J1064" i="8"/>
  <c r="A1064" i="8" s="1"/>
  <c r="K1059" i="8"/>
  <c r="J1051" i="8"/>
  <c r="A1051" i="8" s="1"/>
  <c r="K1046" i="8"/>
  <c r="J1038" i="8"/>
  <c r="A1038" i="8" s="1"/>
  <c r="K1034" i="8"/>
  <c r="J1025" i="8"/>
  <c r="A1025" i="8" s="1"/>
  <c r="K1021" i="8"/>
  <c r="J1013" i="8"/>
  <c r="A1013" i="8" s="1"/>
  <c r="K1005" i="8"/>
  <c r="J1002" i="8"/>
  <c r="A1002" i="8" s="1"/>
  <c r="J998" i="8"/>
  <c r="A998" i="8" s="1"/>
  <c r="K991" i="8"/>
  <c r="K988" i="8"/>
  <c r="J985" i="8"/>
  <c r="A985" i="8" s="1"/>
  <c r="J982" i="8"/>
  <c r="A982" i="8" s="1"/>
  <c r="J979" i="8"/>
  <c r="A979" i="8" s="1"/>
  <c r="J976" i="8"/>
  <c r="A976" i="8" s="1"/>
  <c r="J973" i="8"/>
  <c r="A973" i="8" s="1"/>
  <c r="J970" i="8"/>
  <c r="A970" i="8" s="1"/>
  <c r="J967" i="8"/>
  <c r="A967" i="8" s="1"/>
  <c r="J955" i="8"/>
  <c r="A955" i="8" s="1"/>
  <c r="K952" i="8"/>
  <c r="J947" i="8"/>
  <c r="A947" i="8" s="1"/>
  <c r="K944" i="8"/>
  <c r="J939" i="8"/>
  <c r="A939" i="8" s="1"/>
  <c r="K936" i="8"/>
  <c r="J931" i="8"/>
  <c r="A931" i="8" s="1"/>
  <c r="K928" i="8"/>
  <c r="J923" i="8"/>
  <c r="A923" i="8" s="1"/>
  <c r="K920" i="8"/>
  <c r="J915" i="8"/>
  <c r="A915" i="8" s="1"/>
  <c r="K912" i="8"/>
  <c r="J907" i="8"/>
  <c r="A907" i="8" s="1"/>
  <c r="K904" i="8"/>
  <c r="J899" i="8"/>
  <c r="A899" i="8" s="1"/>
  <c r="K896" i="8"/>
  <c r="J891" i="8"/>
  <c r="A891" i="8" s="1"/>
  <c r="K888" i="8"/>
  <c r="J883" i="8"/>
  <c r="A883" i="8" s="1"/>
  <c r="K880" i="8"/>
  <c r="J875" i="8"/>
  <c r="A875" i="8" s="1"/>
  <c r="K872" i="8"/>
  <c r="J867" i="8"/>
  <c r="A867" i="8" s="1"/>
  <c r="K864" i="8"/>
  <c r="J859" i="8"/>
  <c r="A859" i="8" s="1"/>
  <c r="K856" i="8"/>
  <c r="J851" i="8"/>
  <c r="A851" i="8" s="1"/>
  <c r="K848" i="8"/>
  <c r="J843" i="8"/>
  <c r="A843" i="8" s="1"/>
  <c r="K840" i="8"/>
  <c r="J835" i="8"/>
  <c r="A835" i="8" s="1"/>
  <c r="K832" i="8"/>
  <c r="J827" i="8"/>
  <c r="A827" i="8" s="1"/>
  <c r="K824" i="8"/>
  <c r="K1644" i="8"/>
  <c r="J1608" i="8"/>
  <c r="A1608" i="8" s="1"/>
  <c r="K1575" i="8"/>
  <c r="J1521" i="8"/>
  <c r="A1521" i="8" s="1"/>
  <c r="K1492" i="8"/>
  <c r="K1473" i="8"/>
  <c r="K1455" i="8"/>
  <c r="J1440" i="8"/>
  <c r="A1440" i="8" s="1"/>
  <c r="K1409" i="8"/>
  <c r="K1392" i="8"/>
  <c r="J1379" i="8"/>
  <c r="A1379" i="8" s="1"/>
  <c r="K1352" i="8"/>
  <c r="J1339" i="8"/>
  <c r="A1339" i="8" s="1"/>
  <c r="K1310" i="8"/>
  <c r="J1297" i="8"/>
  <c r="A1297" i="8" s="1"/>
  <c r="K1271" i="8"/>
  <c r="J1226" i="8"/>
  <c r="A1226" i="8" s="1"/>
  <c r="K1216" i="8"/>
  <c r="K1196" i="8"/>
  <c r="J1177" i="8"/>
  <c r="A1177" i="8" s="1"/>
  <c r="J1157" i="8"/>
  <c r="A1157" i="8" s="1"/>
  <c r="K1147" i="8"/>
  <c r="J1139" i="8"/>
  <c r="A1139" i="8" s="1"/>
  <c r="K1122" i="8"/>
  <c r="J1113" i="8"/>
  <c r="A1113" i="8" s="1"/>
  <c r="K1096" i="8"/>
  <c r="J1088" i="8"/>
  <c r="A1088" i="8" s="1"/>
  <c r="K1070" i="8"/>
  <c r="J1062" i="8"/>
  <c r="A1062" i="8" s="1"/>
  <c r="K1045" i="8"/>
  <c r="J1037" i="8"/>
  <c r="A1037" i="8" s="1"/>
  <c r="K1019" i="8"/>
  <c r="J1011" i="8"/>
  <c r="A1011" i="8" s="1"/>
  <c r="J997" i="8"/>
  <c r="A997" i="8" s="1"/>
  <c r="J990" i="8"/>
  <c r="A990" i="8" s="1"/>
  <c r="J984" i="8"/>
  <c r="A984" i="8" s="1"/>
  <c r="J978" i="8"/>
  <c r="A978" i="8" s="1"/>
  <c r="J954" i="8"/>
  <c r="A954" i="8" s="1"/>
  <c r="K949" i="8"/>
  <c r="J941" i="8"/>
  <c r="A941" i="8" s="1"/>
  <c r="K937" i="8"/>
  <c r="K933" i="8"/>
  <c r="J930" i="8"/>
  <c r="A930" i="8" s="1"/>
  <c r="K919" i="8"/>
  <c r="J916" i="8"/>
  <c r="A916" i="8" s="1"/>
  <c r="J912" i="8"/>
  <c r="A912" i="8" s="1"/>
  <c r="K905" i="8"/>
  <c r="K901" i="8"/>
  <c r="J898" i="8"/>
  <c r="A898" i="8" s="1"/>
  <c r="K887" i="8"/>
  <c r="J884" i="8"/>
  <c r="A884" i="8" s="1"/>
  <c r="J880" i="8"/>
  <c r="A880" i="8" s="1"/>
  <c r="K873" i="8"/>
  <c r="J870" i="8"/>
  <c r="A870" i="8" s="1"/>
  <c r="K845" i="8"/>
  <c r="K842" i="8"/>
  <c r="K839" i="8"/>
  <c r="K836" i="8"/>
  <c r="K833" i="8"/>
  <c r="K830" i="8"/>
  <c r="K827" i="8"/>
  <c r="J824" i="8"/>
  <c r="A824" i="8" s="1"/>
  <c r="K821" i="8"/>
  <c r="J816" i="8"/>
  <c r="A816" i="8" s="1"/>
  <c r="K813" i="8"/>
  <c r="J808" i="8"/>
  <c r="A808" i="8" s="1"/>
  <c r="K805" i="8"/>
  <c r="J800" i="8"/>
  <c r="A800" i="8" s="1"/>
  <c r="K797" i="8"/>
  <c r="J792" i="8"/>
  <c r="A792" i="8" s="1"/>
  <c r="K789" i="8"/>
  <c r="J784" i="8"/>
  <c r="A784" i="8" s="1"/>
  <c r="K781" i="8"/>
  <c r="J776" i="8"/>
  <c r="A776" i="8" s="1"/>
  <c r="K773" i="8"/>
  <c r="J768" i="8"/>
  <c r="A768" i="8" s="1"/>
  <c r="K765" i="8"/>
  <c r="J760" i="8"/>
  <c r="A760" i="8" s="1"/>
  <c r="K757" i="8"/>
  <c r="J752" i="8"/>
  <c r="A752" i="8" s="1"/>
  <c r="K749" i="8"/>
  <c r="J744" i="8"/>
  <c r="A744" i="8" s="1"/>
  <c r="K741" i="8"/>
  <c r="J736" i="8"/>
  <c r="A736" i="8" s="1"/>
  <c r="K733" i="8"/>
  <c r="J728" i="8"/>
  <c r="A728" i="8" s="1"/>
  <c r="K725" i="8"/>
  <c r="J720" i="8"/>
  <c r="A720" i="8" s="1"/>
  <c r="K717" i="8"/>
  <c r="J712" i="8"/>
  <c r="A712" i="8" s="1"/>
  <c r="K709" i="8"/>
  <c r="J704" i="8"/>
  <c r="A704" i="8" s="1"/>
  <c r="K701" i="8"/>
  <c r="J696" i="8"/>
  <c r="A696" i="8" s="1"/>
  <c r="K693" i="8"/>
  <c r="J688" i="8"/>
  <c r="A688" i="8" s="1"/>
  <c r="K685" i="8"/>
  <c r="J680" i="8"/>
  <c r="A680" i="8" s="1"/>
  <c r="K677" i="8"/>
  <c r="J672" i="8"/>
  <c r="A672" i="8" s="1"/>
  <c r="K669" i="8"/>
  <c r="J664" i="8"/>
  <c r="A664" i="8" s="1"/>
  <c r="K661" i="8"/>
  <c r="J656" i="8"/>
  <c r="A656" i="8" s="1"/>
  <c r="K653" i="8"/>
  <c r="J648" i="8"/>
  <c r="A648" i="8" s="1"/>
  <c r="K645" i="8"/>
  <c r="J640" i="8"/>
  <c r="A640" i="8" s="1"/>
  <c r="K637" i="8"/>
  <c r="J632" i="8"/>
  <c r="A632" i="8" s="1"/>
  <c r="J1772" i="8"/>
  <c r="A1772" i="8" s="1"/>
  <c r="K1688" i="8"/>
  <c r="K1573" i="8"/>
  <c r="K1499" i="8"/>
  <c r="K1489" i="8"/>
  <c r="K1471" i="8"/>
  <c r="J1454" i="8"/>
  <c r="A1454" i="8" s="1"/>
  <c r="K1438" i="8"/>
  <c r="J1423" i="8"/>
  <c r="A1423" i="8" s="1"/>
  <c r="J1392" i="8"/>
  <c r="A1392" i="8" s="1"/>
  <c r="K1365" i="8"/>
  <c r="J1352" i="8"/>
  <c r="A1352" i="8" s="1"/>
  <c r="K1323" i="8"/>
  <c r="J1310" i="8"/>
  <c r="A1310" i="8" s="1"/>
  <c r="K1283" i="8"/>
  <c r="K1269" i="8"/>
  <c r="K1258" i="8"/>
  <c r="K1247" i="8"/>
  <c r="J1215" i="8"/>
  <c r="A1215" i="8" s="1"/>
  <c r="K1205" i="8"/>
  <c r="K1186" i="8"/>
  <c r="J1166" i="8"/>
  <c r="A1166" i="8" s="1"/>
  <c r="J1147" i="8"/>
  <c r="A1147" i="8" s="1"/>
  <c r="K1130" i="8"/>
  <c r="J1121" i="8"/>
  <c r="A1121" i="8" s="1"/>
  <c r="K1104" i="8"/>
  <c r="J1096" i="8"/>
  <c r="A1096" i="8" s="1"/>
  <c r="K1078" i="8"/>
  <c r="J1070" i="8"/>
  <c r="A1070" i="8" s="1"/>
  <c r="K1053" i="8"/>
  <c r="J1045" i="8"/>
  <c r="A1045" i="8" s="1"/>
  <c r="K1027" i="8"/>
  <c r="J1019" i="8"/>
  <c r="A1019" i="8" s="1"/>
  <c r="K1003" i="8"/>
  <c r="K971" i="8"/>
  <c r="K965" i="8"/>
  <c r="K959" i="8"/>
  <c r="J949" i="8"/>
  <c r="A949" i="8" s="1"/>
  <c r="J933" i="8"/>
  <c r="A933" i="8" s="1"/>
  <c r="J926" i="8"/>
  <c r="A926" i="8" s="1"/>
  <c r="K922" i="8"/>
  <c r="J919" i="8"/>
  <c r="A919" i="8" s="1"/>
  <c r="K915" i="8"/>
  <c r="K908" i="8"/>
  <c r="J901" i="8"/>
  <c r="A901" i="8" s="1"/>
  <c r="J894" i="8"/>
  <c r="A894" i="8" s="1"/>
  <c r="K890" i="8"/>
  <c r="J887" i="8"/>
  <c r="A887" i="8" s="1"/>
  <c r="K883" i="8"/>
  <c r="K876" i="8"/>
  <c r="K869" i="8"/>
  <c r="K866" i="8"/>
  <c r="K863" i="8"/>
  <c r="K860" i="8"/>
  <c r="K857" i="8"/>
  <c r="K854" i="8"/>
  <c r="K851" i="8"/>
  <c r="J848" i="8"/>
  <c r="A848" i="8" s="1"/>
  <c r="J845" i="8"/>
  <c r="A845" i="8" s="1"/>
  <c r="J842" i="8"/>
  <c r="A842" i="8" s="1"/>
  <c r="J839" i="8"/>
  <c r="A839" i="8" s="1"/>
  <c r="J836" i="8"/>
  <c r="A836" i="8" s="1"/>
  <c r="J833" i="8"/>
  <c r="A833" i="8" s="1"/>
  <c r="J830" i="8"/>
  <c r="A830" i="8" s="1"/>
  <c r="J821" i="8"/>
  <c r="A821" i="8" s="1"/>
  <c r="K818" i="8"/>
  <c r="J813" i="8"/>
  <c r="A813" i="8" s="1"/>
  <c r="K810" i="8"/>
  <c r="J805" i="8"/>
  <c r="A805" i="8" s="1"/>
  <c r="K802" i="8"/>
  <c r="J797" i="8"/>
  <c r="A797" i="8" s="1"/>
  <c r="K794" i="8"/>
  <c r="J789" i="8"/>
  <c r="A789" i="8" s="1"/>
  <c r="K786" i="8"/>
  <c r="J781" i="8"/>
  <c r="A781" i="8" s="1"/>
  <c r="K778" i="8"/>
  <c r="J773" i="8"/>
  <c r="A773" i="8" s="1"/>
  <c r="K770" i="8"/>
  <c r="J765" i="8"/>
  <c r="A765" i="8" s="1"/>
  <c r="K762" i="8"/>
  <c r="J757" i="8"/>
  <c r="A757" i="8" s="1"/>
  <c r="K754" i="8"/>
  <c r="J749" i="8"/>
  <c r="A749" i="8" s="1"/>
  <c r="K746" i="8"/>
  <c r="J741" i="8"/>
  <c r="A741" i="8" s="1"/>
  <c r="K738" i="8"/>
  <c r="J733" i="8"/>
  <c r="A733" i="8" s="1"/>
  <c r="K730" i="8"/>
  <c r="J725" i="8"/>
  <c r="A725" i="8" s="1"/>
  <c r="K722" i="8"/>
  <c r="J717" i="8"/>
  <c r="A717" i="8" s="1"/>
  <c r="K714" i="8"/>
  <c r="J709" i="8"/>
  <c r="A709" i="8" s="1"/>
  <c r="K706" i="8"/>
  <c r="J701" i="8"/>
  <c r="A701" i="8" s="1"/>
  <c r="K698" i="8"/>
  <c r="J693" i="8"/>
  <c r="A693" i="8" s="1"/>
  <c r="K690" i="8"/>
  <c r="J685" i="8"/>
  <c r="A685" i="8" s="1"/>
  <c r="K682" i="8"/>
  <c r="J677" i="8"/>
  <c r="A677" i="8" s="1"/>
  <c r="K674" i="8"/>
  <c r="J669" i="8"/>
  <c r="A669" i="8" s="1"/>
  <c r="K666" i="8"/>
  <c r="J661" i="8"/>
  <c r="A661" i="8" s="1"/>
  <c r="K658" i="8"/>
  <c r="J653" i="8"/>
  <c r="A653" i="8" s="1"/>
  <c r="K650" i="8"/>
  <c r="J645" i="8"/>
  <c r="A645" i="8" s="1"/>
  <c r="K642" i="8"/>
  <c r="J637" i="8"/>
  <c r="A637" i="8" s="1"/>
  <c r="K634" i="8"/>
  <c r="J629" i="8"/>
  <c r="A629" i="8" s="1"/>
  <c r="J1932" i="8"/>
  <c r="A1932" i="8" s="1"/>
  <c r="K1756" i="8"/>
  <c r="J1688" i="8"/>
  <c r="A1688" i="8" s="1"/>
  <c r="J1641" i="8"/>
  <c r="A1641" i="8" s="1"/>
  <c r="K1605" i="8"/>
  <c r="J1573" i="8"/>
  <c r="A1573" i="8" s="1"/>
  <c r="K1519" i="8"/>
  <c r="J1498" i="8"/>
  <c r="A1498" i="8" s="1"/>
  <c r="K1484" i="8"/>
  <c r="J1467" i="8"/>
  <c r="A1467" i="8" s="1"/>
  <c r="K1449" i="8"/>
  <c r="J1434" i="8"/>
  <c r="A1434" i="8" s="1"/>
  <c r="J1419" i="8"/>
  <c r="A1419" i="8" s="1"/>
  <c r="K1401" i="8"/>
  <c r="K1387" i="8"/>
  <c r="J1374" i="8"/>
  <c r="A1374" i="8" s="1"/>
  <c r="K1347" i="8"/>
  <c r="J1333" i="8"/>
  <c r="A1333" i="8" s="1"/>
  <c r="K1306" i="8"/>
  <c r="J1293" i="8"/>
  <c r="A1293" i="8" s="1"/>
  <c r="J1266" i="8"/>
  <c r="A1266" i="8" s="1"/>
  <c r="K1254" i="8"/>
  <c r="K1243" i="8"/>
  <c r="K1232" i="8"/>
  <c r="K1222" i="8"/>
  <c r="K1202" i="8"/>
  <c r="K1183" i="8"/>
  <c r="J1163" i="8"/>
  <c r="A1163" i="8" s="1"/>
  <c r="K1144" i="8"/>
  <c r="J1136" i="8"/>
  <c r="A1136" i="8" s="1"/>
  <c r="K1118" i="8"/>
  <c r="J1110" i="8"/>
  <c r="A1110" i="8" s="1"/>
  <c r="K1093" i="8"/>
  <c r="J1085" i="8"/>
  <c r="A1085" i="8" s="1"/>
  <c r="K1067" i="8"/>
  <c r="J1059" i="8"/>
  <c r="A1059" i="8" s="1"/>
  <c r="K1042" i="8"/>
  <c r="J1033" i="8"/>
  <c r="A1033" i="8" s="1"/>
  <c r="K1016" i="8"/>
  <c r="K1008" i="8"/>
  <c r="J1001" i="8"/>
  <c r="A1001" i="8" s="1"/>
  <c r="K994" i="8"/>
  <c r="K963" i="8"/>
  <c r="K957" i="8"/>
  <c r="J944" i="8"/>
  <c r="A944" i="8" s="1"/>
  <c r="K940" i="8"/>
  <c r="J936" i="8"/>
  <c r="A936" i="8" s="1"/>
  <c r="K929" i="8"/>
  <c r="K925" i="8"/>
  <c r="J922" i="8"/>
  <c r="A922" i="8" s="1"/>
  <c r="K911" i="8"/>
  <c r="J908" i="8"/>
  <c r="A908" i="8" s="1"/>
  <c r="J904" i="8"/>
  <c r="A904" i="8" s="1"/>
  <c r="K897" i="8"/>
  <c r="K893" i="8"/>
  <c r="J890" i="8"/>
  <c r="A890" i="8" s="1"/>
  <c r="K879" i="8"/>
  <c r="J876" i="8"/>
  <c r="A876" i="8" s="1"/>
  <c r="J872" i="8"/>
  <c r="A872" i="8" s="1"/>
  <c r="J869" i="8"/>
  <c r="A869" i="8" s="1"/>
  <c r="J866" i="8"/>
  <c r="A866" i="8" s="1"/>
  <c r="J863" i="8"/>
  <c r="A863" i="8" s="1"/>
  <c r="J860" i="8"/>
  <c r="A860" i="8" s="1"/>
  <c r="J857" i="8"/>
  <c r="A857" i="8" s="1"/>
  <c r="J854" i="8"/>
  <c r="A854" i="8" s="1"/>
  <c r="K829" i="8"/>
  <c r="K826" i="8"/>
  <c r="K823" i="8"/>
  <c r="J818" i="8"/>
  <c r="A818" i="8" s="1"/>
  <c r="K815" i="8"/>
  <c r="J810" i="8"/>
  <c r="A810" i="8" s="1"/>
  <c r="K807" i="8"/>
  <c r="J802" i="8"/>
  <c r="A802" i="8" s="1"/>
  <c r="K799" i="8"/>
  <c r="J794" i="8"/>
  <c r="A794" i="8" s="1"/>
  <c r="K791" i="8"/>
  <c r="J786" i="8"/>
  <c r="A786" i="8" s="1"/>
  <c r="K783" i="8"/>
  <c r="J778" i="8"/>
  <c r="A778" i="8" s="1"/>
  <c r="K775" i="8"/>
  <c r="J770" i="8"/>
  <c r="A770" i="8" s="1"/>
  <c r="K767" i="8"/>
  <c r="J762" i="8"/>
  <c r="A762" i="8" s="1"/>
  <c r="K759" i="8"/>
  <c r="J754" i="8"/>
  <c r="A754" i="8" s="1"/>
  <c r="K751" i="8"/>
  <c r="J746" i="8"/>
  <c r="A746" i="8" s="1"/>
  <c r="K743" i="8"/>
  <c r="J738" i="8"/>
  <c r="A738" i="8" s="1"/>
  <c r="K735" i="8"/>
  <c r="J730" i="8"/>
  <c r="A730" i="8" s="1"/>
  <c r="K727" i="8"/>
  <c r="J722" i="8"/>
  <c r="A722" i="8" s="1"/>
  <c r="K719" i="8"/>
  <c r="J714" i="8"/>
  <c r="A714" i="8" s="1"/>
  <c r="K711" i="8"/>
  <c r="J706" i="8"/>
  <c r="A706" i="8" s="1"/>
  <c r="K703" i="8"/>
  <c r="J698" i="8"/>
  <c r="A698" i="8" s="1"/>
  <c r="K695" i="8"/>
  <c r="J690" i="8"/>
  <c r="A690" i="8" s="1"/>
  <c r="K687" i="8"/>
  <c r="J682" i="8"/>
  <c r="A682" i="8" s="1"/>
  <c r="K679" i="8"/>
  <c r="J674" i="8"/>
  <c r="A674" i="8" s="1"/>
  <c r="K671" i="8"/>
  <c r="J666" i="8"/>
  <c r="A666" i="8" s="1"/>
  <c r="K663" i="8"/>
  <c r="J658" i="8"/>
  <c r="A658" i="8" s="1"/>
  <c r="K655" i="8"/>
  <c r="K1728" i="8"/>
  <c r="K1669" i="8"/>
  <c r="J1627" i="8"/>
  <c r="A1627" i="8" s="1"/>
  <c r="K1561" i="8"/>
  <c r="J1518" i="8"/>
  <c r="A1518" i="8" s="1"/>
  <c r="J1484" i="8"/>
  <c r="A1484" i="8" s="1"/>
  <c r="J1466" i="8"/>
  <c r="A1466" i="8" s="1"/>
  <c r="J1449" i="8"/>
  <c r="A1449" i="8" s="1"/>
  <c r="K1416" i="8"/>
  <c r="J1401" i="8"/>
  <c r="A1401" i="8" s="1"/>
  <c r="J1387" i="8"/>
  <c r="A1387" i="8" s="1"/>
  <c r="K1360" i="8"/>
  <c r="J1345" i="8"/>
  <c r="A1345" i="8" s="1"/>
  <c r="K1318" i="8"/>
  <c r="J1305" i="8"/>
  <c r="A1305" i="8" s="1"/>
  <c r="K1277" i="8"/>
  <c r="J1265" i="8"/>
  <c r="A1265" i="8" s="1"/>
  <c r="J1254" i="8"/>
  <c r="A1254" i="8" s="1"/>
  <c r="J1243" i="8"/>
  <c r="A1243" i="8" s="1"/>
  <c r="J1232" i="8"/>
  <c r="A1232" i="8" s="1"/>
  <c r="J1221" i="8"/>
  <c r="A1221" i="8" s="1"/>
  <c r="K1211" i="8"/>
  <c r="J1202" i="8"/>
  <c r="A1202" i="8" s="1"/>
  <c r="K1192" i="8"/>
  <c r="J1183" i="8"/>
  <c r="A1183" i="8" s="1"/>
  <c r="K1172" i="8"/>
  <c r="J1153" i="8"/>
  <c r="A1153" i="8" s="1"/>
  <c r="J1144" i="8"/>
  <c r="A1144" i="8" s="1"/>
  <c r="K1126" i="8"/>
  <c r="J1118" i="8"/>
  <c r="A1118" i="8" s="1"/>
  <c r="K1101" i="8"/>
  <c r="J1093" i="8"/>
  <c r="A1093" i="8" s="1"/>
  <c r="K1075" i="8"/>
  <c r="J1067" i="8"/>
  <c r="A1067" i="8" s="1"/>
  <c r="K1050" i="8"/>
  <c r="J1041" i="8"/>
  <c r="A1041" i="8" s="1"/>
  <c r="K1024" i="8"/>
  <c r="J1016" i="8"/>
  <c r="A1016" i="8" s="1"/>
  <c r="J1008" i="8"/>
  <c r="A1008" i="8" s="1"/>
  <c r="J994" i="8"/>
  <c r="A994" i="8" s="1"/>
  <c r="K987" i="8"/>
  <c r="K981" i="8"/>
  <c r="K975" i="8"/>
  <c r="J969" i="8"/>
  <c r="A969" i="8" s="1"/>
  <c r="J963" i="8"/>
  <c r="A963" i="8" s="1"/>
  <c r="J957" i="8"/>
  <c r="A957" i="8" s="1"/>
  <c r="J952" i="8"/>
  <c r="A952" i="8" s="1"/>
  <c r="K948" i="8"/>
  <c r="K939" i="8"/>
  <c r="K932" i="8"/>
  <c r="J925" i="8"/>
  <c r="A925" i="8" s="1"/>
  <c r="J918" i="8"/>
  <c r="A918" i="8" s="1"/>
  <c r="K914" i="8"/>
  <c r="J911" i="8"/>
  <c r="A911" i="8" s="1"/>
  <c r="K907" i="8"/>
  <c r="K900" i="8"/>
  <c r="J893" i="8"/>
  <c r="A893" i="8" s="1"/>
  <c r="J886" i="8"/>
  <c r="A886" i="8" s="1"/>
  <c r="K882" i="8"/>
  <c r="J879" i="8"/>
  <c r="A879" i="8" s="1"/>
  <c r="K875" i="8"/>
  <c r="K853" i="8"/>
  <c r="K850" i="8"/>
  <c r="K847" i="8"/>
  <c r="K844" i="8"/>
  <c r="K841" i="8"/>
  <c r="K838" i="8"/>
  <c r="K835" i="8"/>
  <c r="J832" i="8"/>
  <c r="A832" i="8" s="1"/>
  <c r="J829" i="8"/>
  <c r="A829" i="8" s="1"/>
  <c r="J826" i="8"/>
  <c r="A826" i="8" s="1"/>
  <c r="J823" i="8"/>
  <c r="A823" i="8" s="1"/>
  <c r="K820" i="8"/>
  <c r="J815" i="8"/>
  <c r="A815" i="8" s="1"/>
  <c r="K812" i="8"/>
  <c r="J807" i="8"/>
  <c r="A807" i="8" s="1"/>
  <c r="K804" i="8"/>
  <c r="J799" i="8"/>
  <c r="A799" i="8" s="1"/>
  <c r="K796" i="8"/>
  <c r="J791" i="8"/>
  <c r="A791" i="8" s="1"/>
  <c r="K788" i="8"/>
  <c r="J783" i="8"/>
  <c r="A783" i="8" s="1"/>
  <c r="K780" i="8"/>
  <c r="J775" i="8"/>
  <c r="A775" i="8" s="1"/>
  <c r="K772" i="8"/>
  <c r="J767" i="8"/>
  <c r="A767" i="8" s="1"/>
  <c r="K764" i="8"/>
  <c r="J759" i="8"/>
  <c r="A759" i="8" s="1"/>
  <c r="K756" i="8"/>
  <c r="J751" i="8"/>
  <c r="A751" i="8" s="1"/>
  <c r="K748" i="8"/>
  <c r="J743" i="8"/>
  <c r="A743" i="8" s="1"/>
  <c r="K740" i="8"/>
  <c r="J735" i="8"/>
  <c r="A735" i="8" s="1"/>
  <c r="K732" i="8"/>
  <c r="J727" i="8"/>
  <c r="A727" i="8" s="1"/>
  <c r="K724" i="8"/>
  <c r="J719" i="8"/>
  <c r="A719" i="8" s="1"/>
  <c r="K716" i="8"/>
  <c r="J711" i="8"/>
  <c r="A711" i="8" s="1"/>
  <c r="K708" i="8"/>
  <c r="J703" i="8"/>
  <c r="A703" i="8" s="1"/>
  <c r="K700" i="8"/>
  <c r="J695" i="8"/>
  <c r="A695" i="8" s="1"/>
  <c r="K692" i="8"/>
  <c r="J687" i="8"/>
  <c r="A687" i="8" s="1"/>
  <c r="K684" i="8"/>
  <c r="J679" i="8"/>
  <c r="A679" i="8" s="1"/>
  <c r="K676" i="8"/>
  <c r="J671" i="8"/>
  <c r="A671" i="8" s="1"/>
  <c r="K668" i="8"/>
  <c r="J663" i="8"/>
  <c r="A663" i="8" s="1"/>
  <c r="K660" i="8"/>
  <c r="J655" i="8"/>
  <c r="A655" i="8" s="1"/>
  <c r="K652" i="8"/>
  <c r="J647" i="8"/>
  <c r="A647" i="8" s="1"/>
  <c r="K644" i="8"/>
  <c r="J639" i="8"/>
  <c r="A639" i="8" s="1"/>
  <c r="K636" i="8"/>
  <c r="J631" i="8"/>
  <c r="A631" i="8" s="1"/>
  <c r="K628" i="8"/>
  <c r="J623" i="8"/>
  <c r="A623" i="8" s="1"/>
  <c r="K620" i="8"/>
  <c r="J1701" i="8"/>
  <c r="A1701" i="8" s="1"/>
  <c r="K1608" i="8"/>
  <c r="J1537" i="8"/>
  <c r="A1537" i="8" s="1"/>
  <c r="K1459" i="8"/>
  <c r="K1425" i="8"/>
  <c r="J1395" i="8"/>
  <c r="A1395" i="8" s="1"/>
  <c r="K1366" i="8"/>
  <c r="J1313" i="8"/>
  <c r="A1313" i="8" s="1"/>
  <c r="K1285" i="8"/>
  <c r="J1261" i="8"/>
  <c r="A1261" i="8" s="1"/>
  <c r="K1237" i="8"/>
  <c r="J1217" i="8"/>
  <c r="A1217" i="8" s="1"/>
  <c r="J1198" i="8"/>
  <c r="A1198" i="8" s="1"/>
  <c r="J1178" i="8"/>
  <c r="A1178" i="8" s="1"/>
  <c r="J1159" i="8"/>
  <c r="A1159" i="8" s="1"/>
  <c r="J1123" i="8"/>
  <c r="A1123" i="8" s="1"/>
  <c r="K1106" i="8"/>
  <c r="J1072" i="8"/>
  <c r="A1072" i="8" s="1"/>
  <c r="K1054" i="8"/>
  <c r="J1021" i="8"/>
  <c r="A1021" i="8" s="1"/>
  <c r="J1005" i="8"/>
  <c r="A1005" i="8" s="1"/>
  <c r="J991" i="8"/>
  <c r="A991" i="8" s="1"/>
  <c r="K966" i="8"/>
  <c r="K946" i="8"/>
  <c r="J938" i="8"/>
  <c r="A938" i="8" s="1"/>
  <c r="J924" i="8"/>
  <c r="A924" i="8" s="1"/>
  <c r="K909" i="8"/>
  <c r="K895" i="8"/>
  <c r="J888" i="8"/>
  <c r="A888" i="8" s="1"/>
  <c r="K881" i="8"/>
  <c r="J874" i="8"/>
  <c r="A874" i="8" s="1"/>
  <c r="K861" i="8"/>
  <c r="K855" i="8"/>
  <c r="K849" i="8"/>
  <c r="K843" i="8"/>
  <c r="J837" i="8"/>
  <c r="A837" i="8" s="1"/>
  <c r="J831" i="8"/>
  <c r="A831" i="8" s="1"/>
  <c r="J825" i="8"/>
  <c r="A825" i="8" s="1"/>
  <c r="K819" i="8"/>
  <c r="J814" i="8"/>
  <c r="A814" i="8" s="1"/>
  <c r="K803" i="8"/>
  <c r="J798" i="8"/>
  <c r="A798" i="8" s="1"/>
  <c r="K787" i="8"/>
  <c r="J782" i="8"/>
  <c r="A782" i="8" s="1"/>
  <c r="K771" i="8"/>
  <c r="J766" i="8"/>
  <c r="A766" i="8" s="1"/>
  <c r="K755" i="8"/>
  <c r="J750" i="8"/>
  <c r="A750" i="8" s="1"/>
  <c r="K739" i="8"/>
  <c r="J734" i="8"/>
  <c r="A734" i="8" s="1"/>
  <c r="K723" i="8"/>
  <c r="J718" i="8"/>
  <c r="A718" i="8" s="1"/>
  <c r="K707" i="8"/>
  <c r="J702" i="8"/>
  <c r="A702" i="8" s="1"/>
  <c r="K691" i="8"/>
  <c r="J686" i="8"/>
  <c r="A686" i="8" s="1"/>
  <c r="K675" i="8"/>
  <c r="J670" i="8"/>
  <c r="A670" i="8" s="1"/>
  <c r="K659" i="8"/>
  <c r="J654" i="8"/>
  <c r="A654" i="8" s="1"/>
  <c r="K649" i="8"/>
  <c r="J641" i="8"/>
  <c r="A641" i="8" s="1"/>
  <c r="K625" i="8"/>
  <c r="K622" i="8"/>
  <c r="K619" i="8"/>
  <c r="J614" i="8"/>
  <c r="A614" i="8" s="1"/>
  <c r="K611" i="8"/>
  <c r="J606" i="8"/>
  <c r="A606" i="8" s="1"/>
  <c r="K603" i="8"/>
  <c r="J598" i="8"/>
  <c r="A598" i="8" s="1"/>
  <c r="K595" i="8"/>
  <c r="J590" i="8"/>
  <c r="A590" i="8" s="1"/>
  <c r="K587" i="8"/>
  <c r="J582" i="8"/>
  <c r="A582" i="8" s="1"/>
  <c r="K579" i="8"/>
  <c r="J574" i="8"/>
  <c r="A574" i="8" s="1"/>
  <c r="K571" i="8"/>
  <c r="J566" i="8"/>
  <c r="A566" i="8" s="1"/>
  <c r="K563" i="8"/>
  <c r="J558" i="8"/>
  <c r="A558" i="8" s="1"/>
  <c r="K555" i="8"/>
  <c r="J550" i="8"/>
  <c r="A550" i="8" s="1"/>
  <c r="K547" i="8"/>
  <c r="J542" i="8"/>
  <c r="A542" i="8" s="1"/>
  <c r="K539" i="8"/>
  <c r="J534" i="8"/>
  <c r="A534" i="8" s="1"/>
  <c r="K531" i="8"/>
  <c r="J526" i="8"/>
  <c r="A526" i="8" s="1"/>
  <c r="K523" i="8"/>
  <c r="J518" i="8"/>
  <c r="A518" i="8" s="1"/>
  <c r="K515" i="8"/>
  <c r="J510" i="8"/>
  <c r="A510" i="8" s="1"/>
  <c r="K507" i="8"/>
  <c r="J502" i="8"/>
  <c r="A502" i="8" s="1"/>
  <c r="K499" i="8"/>
  <c r="J494" i="8"/>
  <c r="A494" i="8" s="1"/>
  <c r="K491" i="8"/>
  <c r="J486" i="8"/>
  <c r="A486" i="8" s="1"/>
  <c r="K483" i="8"/>
  <c r="J478" i="8"/>
  <c r="A478" i="8" s="1"/>
  <c r="K475" i="8"/>
  <c r="J470" i="8"/>
  <c r="A470" i="8" s="1"/>
  <c r="K467" i="8"/>
  <c r="J462" i="8"/>
  <c r="A462" i="8" s="1"/>
  <c r="K459" i="8"/>
  <c r="J454" i="8"/>
  <c r="A454" i="8" s="1"/>
  <c r="K451" i="8"/>
  <c r="J446" i="8"/>
  <c r="A446" i="8" s="1"/>
  <c r="K443" i="8"/>
  <c r="J438" i="8"/>
  <c r="A438" i="8" s="1"/>
  <c r="K435" i="8"/>
  <c r="J430" i="8"/>
  <c r="A430" i="8" s="1"/>
  <c r="K427" i="8"/>
  <c r="J422" i="8"/>
  <c r="A422" i="8" s="1"/>
  <c r="K419" i="8"/>
  <c r="J414" i="8"/>
  <c r="A414" i="8" s="1"/>
  <c r="K411" i="8"/>
  <c r="J406" i="8"/>
  <c r="A406" i="8" s="1"/>
  <c r="K403" i="8"/>
  <c r="J398" i="8"/>
  <c r="A398" i="8" s="1"/>
  <c r="K395" i="8"/>
  <c r="J390" i="8"/>
  <c r="A390" i="8" s="1"/>
  <c r="K387" i="8"/>
  <c r="J382" i="8"/>
  <c r="A382" i="8" s="1"/>
  <c r="K379" i="8"/>
  <c r="J374" i="8"/>
  <c r="A374" i="8" s="1"/>
  <c r="K371" i="8"/>
  <c r="J366" i="8"/>
  <c r="A366" i="8" s="1"/>
  <c r="K363" i="8"/>
  <c r="J358" i="8"/>
  <c r="A358" i="8" s="1"/>
  <c r="K355" i="8"/>
  <c r="J350" i="8"/>
  <c r="A350" i="8" s="1"/>
  <c r="K347" i="8"/>
  <c r="J342" i="8"/>
  <c r="A342" i="8" s="1"/>
  <c r="K339" i="8"/>
  <c r="J334" i="8"/>
  <c r="A334" i="8" s="1"/>
  <c r="K331" i="8"/>
  <c r="J326" i="8"/>
  <c r="A326" i="8" s="1"/>
  <c r="K323" i="8"/>
  <c r="J318" i="8"/>
  <c r="A318" i="8" s="1"/>
  <c r="K315" i="8"/>
  <c r="J310" i="8"/>
  <c r="A310" i="8" s="1"/>
  <c r="K307" i="8"/>
  <c r="J302" i="8"/>
  <c r="A302" i="8" s="1"/>
  <c r="K299" i="8"/>
  <c r="J294" i="8"/>
  <c r="A294" i="8" s="1"/>
  <c r="K291" i="8"/>
  <c r="J286" i="8"/>
  <c r="A286" i="8" s="1"/>
  <c r="K283" i="8"/>
  <c r="J278" i="8"/>
  <c r="A278" i="8" s="1"/>
  <c r="K275" i="8"/>
  <c r="J270" i="8"/>
  <c r="A270" i="8" s="1"/>
  <c r="K267" i="8"/>
  <c r="J262" i="8"/>
  <c r="A262" i="8" s="1"/>
  <c r="K259" i="8"/>
  <c r="J254" i="8"/>
  <c r="A254" i="8" s="1"/>
  <c r="K251" i="8"/>
  <c r="J246" i="8"/>
  <c r="A246" i="8" s="1"/>
  <c r="K243" i="8"/>
  <c r="J238" i="8"/>
  <c r="A238" i="8" s="1"/>
  <c r="K235" i="8"/>
  <c r="J230" i="8"/>
  <c r="A230" i="8" s="1"/>
  <c r="K227" i="8"/>
  <c r="J222" i="8"/>
  <c r="A222" i="8" s="1"/>
  <c r="K219" i="8"/>
  <c r="J214" i="8"/>
  <c r="A214" i="8" s="1"/>
  <c r="K211" i="8"/>
  <c r="J206" i="8"/>
  <c r="A206" i="8" s="1"/>
  <c r="K203" i="8"/>
  <c r="J198" i="8"/>
  <c r="A198" i="8" s="1"/>
  <c r="K195" i="8"/>
  <c r="J190" i="8"/>
  <c r="A190" i="8" s="1"/>
  <c r="K187" i="8"/>
  <c r="J182" i="8"/>
  <c r="A182" i="8" s="1"/>
  <c r="K179" i="8"/>
  <c r="J174" i="8"/>
  <c r="A174" i="8" s="1"/>
  <c r="K171" i="8"/>
  <c r="J166" i="8"/>
  <c r="A166" i="8" s="1"/>
  <c r="K163" i="8"/>
  <c r="J158" i="8"/>
  <c r="A158" i="8" s="1"/>
  <c r="K155" i="8"/>
  <c r="J150" i="8"/>
  <c r="A150" i="8" s="1"/>
  <c r="K147" i="8"/>
  <c r="J142" i="8"/>
  <c r="A142" i="8" s="1"/>
  <c r="K139" i="8"/>
  <c r="J134" i="8"/>
  <c r="A134" i="8" s="1"/>
  <c r="K131" i="8"/>
  <c r="K122" i="8"/>
  <c r="K119" i="8"/>
  <c r="J111" i="8"/>
  <c r="K108" i="8"/>
  <c r="J103" i="8"/>
  <c r="K100" i="8"/>
  <c r="K97" i="8"/>
  <c r="J92" i="8"/>
  <c r="K89" i="8"/>
  <c r="J84" i="8"/>
  <c r="K81" i="8"/>
  <c r="J76" i="8"/>
  <c r="K73" i="8"/>
  <c r="J68" i="8"/>
  <c r="K62" i="8"/>
  <c r="K59" i="8"/>
  <c r="K44" i="8"/>
  <c r="J1669" i="8"/>
  <c r="A1669" i="8" s="1"/>
  <c r="K1593" i="8"/>
  <c r="K1511" i="8"/>
  <c r="K1456" i="8"/>
  <c r="J1425" i="8"/>
  <c r="A1425" i="8" s="1"/>
  <c r="J1366" i="8"/>
  <c r="A1366" i="8" s="1"/>
  <c r="K1339" i="8"/>
  <c r="J1285" i="8"/>
  <c r="A1285" i="8" s="1"/>
  <c r="J1237" i="8"/>
  <c r="A1237" i="8" s="1"/>
  <c r="K1158" i="8"/>
  <c r="K1139" i="8"/>
  <c r="J1105" i="8"/>
  <c r="A1105" i="8" s="1"/>
  <c r="K1088" i="8"/>
  <c r="J1054" i="8"/>
  <c r="A1054" i="8" s="1"/>
  <c r="K1037" i="8"/>
  <c r="K990" i="8"/>
  <c r="K978" i="8"/>
  <c r="J966" i="8"/>
  <c r="A966" i="8" s="1"/>
  <c r="K954" i="8"/>
  <c r="J946" i="8"/>
  <c r="A946" i="8" s="1"/>
  <c r="K930" i="8"/>
  <c r="K923" i="8"/>
  <c r="K916" i="8"/>
  <c r="J909" i="8"/>
  <c r="A909" i="8" s="1"/>
  <c r="J902" i="8"/>
  <c r="A902" i="8" s="1"/>
  <c r="J895" i="8"/>
  <c r="A895" i="8" s="1"/>
  <c r="K867" i="8"/>
  <c r="J861" i="8"/>
  <c r="A861" i="8" s="1"/>
  <c r="J855" i="8"/>
  <c r="A855" i="8" s="1"/>
  <c r="J849" i="8"/>
  <c r="A849" i="8" s="1"/>
  <c r="J819" i="8"/>
  <c r="A819" i="8" s="1"/>
  <c r="K808" i="8"/>
  <c r="J803" i="8"/>
  <c r="A803" i="8" s="1"/>
  <c r="K792" i="8"/>
  <c r="J787" i="8"/>
  <c r="A787" i="8" s="1"/>
  <c r="K776" i="8"/>
  <c r="J771" i="8"/>
  <c r="A771" i="8" s="1"/>
  <c r="K760" i="8"/>
  <c r="J755" i="8"/>
  <c r="A755" i="8" s="1"/>
  <c r="K744" i="8"/>
  <c r="J739" i="8"/>
  <c r="A739" i="8" s="1"/>
  <c r="K728" i="8"/>
  <c r="J723" i="8"/>
  <c r="A723" i="8" s="1"/>
  <c r="K712" i="8"/>
  <c r="J707" i="8"/>
  <c r="A707" i="8" s="1"/>
  <c r="K696" i="8"/>
  <c r="J691" i="8"/>
  <c r="A691" i="8" s="1"/>
  <c r="K680" i="8"/>
  <c r="J675" i="8"/>
  <c r="A675" i="8" s="1"/>
  <c r="K664" i="8"/>
  <c r="J659" i="8"/>
  <c r="A659" i="8" s="1"/>
  <c r="J649" i="8"/>
  <c r="A649" i="8" s="1"/>
  <c r="J636" i="8"/>
  <c r="A636" i="8" s="1"/>
  <c r="K632" i="8"/>
  <c r="J628" i="8"/>
  <c r="A628" i="8" s="1"/>
  <c r="J625" i="8"/>
  <c r="A625" i="8" s="1"/>
  <c r="J622" i="8"/>
  <c r="A622" i="8" s="1"/>
  <c r="J619" i="8"/>
  <c r="A619" i="8" s="1"/>
  <c r="K616" i="8"/>
  <c r="J611" i="8"/>
  <c r="A611" i="8" s="1"/>
  <c r="K608" i="8"/>
  <c r="J603" i="8"/>
  <c r="A603" i="8" s="1"/>
  <c r="K600" i="8"/>
  <c r="J595" i="8"/>
  <c r="A595" i="8" s="1"/>
  <c r="K592" i="8"/>
  <c r="J587" i="8"/>
  <c r="A587" i="8" s="1"/>
  <c r="K584" i="8"/>
  <c r="J579" i="8"/>
  <c r="A579" i="8" s="1"/>
  <c r="K576" i="8"/>
  <c r="J571" i="8"/>
  <c r="A571" i="8" s="1"/>
  <c r="K568" i="8"/>
  <c r="J563" i="8"/>
  <c r="A563" i="8" s="1"/>
  <c r="K560" i="8"/>
  <c r="J555" i="8"/>
  <c r="A555" i="8" s="1"/>
  <c r="K552" i="8"/>
  <c r="J547" i="8"/>
  <c r="A547" i="8" s="1"/>
  <c r="K544" i="8"/>
  <c r="J539" i="8"/>
  <c r="A539" i="8" s="1"/>
  <c r="K536" i="8"/>
  <c r="J531" i="8"/>
  <c r="A531" i="8" s="1"/>
  <c r="K528" i="8"/>
  <c r="J523" i="8"/>
  <c r="A523" i="8" s="1"/>
  <c r="K520" i="8"/>
  <c r="J515" i="8"/>
  <c r="A515" i="8" s="1"/>
  <c r="K512" i="8"/>
  <c r="J507" i="8"/>
  <c r="A507" i="8" s="1"/>
  <c r="K504" i="8"/>
  <c r="J499" i="8"/>
  <c r="A499" i="8" s="1"/>
  <c r="K496" i="8"/>
  <c r="J491" i="8"/>
  <c r="A491" i="8" s="1"/>
  <c r="K488" i="8"/>
  <c r="J483" i="8"/>
  <c r="A483" i="8" s="1"/>
  <c r="K480" i="8"/>
  <c r="J475" i="8"/>
  <c r="A475" i="8" s="1"/>
  <c r="K472" i="8"/>
  <c r="J467" i="8"/>
  <c r="A467" i="8" s="1"/>
  <c r="K464" i="8"/>
  <c r="J459" i="8"/>
  <c r="A459" i="8" s="1"/>
  <c r="K456" i="8"/>
  <c r="J451" i="8"/>
  <c r="A451" i="8" s="1"/>
  <c r="K448" i="8"/>
  <c r="J443" i="8"/>
  <c r="A443" i="8" s="1"/>
  <c r="K440" i="8"/>
  <c r="J435" i="8"/>
  <c r="A435" i="8" s="1"/>
  <c r="K432" i="8"/>
  <c r="J427" i="8"/>
  <c r="A427" i="8" s="1"/>
  <c r="K424" i="8"/>
  <c r="J419" i="8"/>
  <c r="A419" i="8" s="1"/>
  <c r="K416" i="8"/>
  <c r="J411" i="8"/>
  <c r="A411" i="8" s="1"/>
  <c r="K408" i="8"/>
  <c r="J403" i="8"/>
  <c r="A403" i="8" s="1"/>
  <c r="K400" i="8"/>
  <c r="J395" i="8"/>
  <c r="A395" i="8" s="1"/>
  <c r="K392" i="8"/>
  <c r="J387" i="8"/>
  <c r="A387" i="8" s="1"/>
  <c r="K384" i="8"/>
  <c r="J379" i="8"/>
  <c r="A379" i="8" s="1"/>
  <c r="K376" i="8"/>
  <c r="J371" i="8"/>
  <c r="A371" i="8" s="1"/>
  <c r="K368" i="8"/>
  <c r="J363" i="8"/>
  <c r="A363" i="8" s="1"/>
  <c r="K360" i="8"/>
  <c r="J355" i="8"/>
  <c r="A355" i="8" s="1"/>
  <c r="K352" i="8"/>
  <c r="J347" i="8"/>
  <c r="A347" i="8" s="1"/>
  <c r="K344" i="8"/>
  <c r="J339" i="8"/>
  <c r="A339" i="8" s="1"/>
  <c r="K336" i="8"/>
  <c r="J331" i="8"/>
  <c r="A331" i="8" s="1"/>
  <c r="K328" i="8"/>
  <c r="J323" i="8"/>
  <c r="A323" i="8" s="1"/>
  <c r="K320" i="8"/>
  <c r="J315" i="8"/>
  <c r="A315" i="8" s="1"/>
  <c r="K312" i="8"/>
  <c r="J307" i="8"/>
  <c r="A307" i="8" s="1"/>
  <c r="K304" i="8"/>
  <c r="J299" i="8"/>
  <c r="A299" i="8" s="1"/>
  <c r="K296" i="8"/>
  <c r="J291" i="8"/>
  <c r="A291" i="8" s="1"/>
  <c r="K288" i="8"/>
  <c r="J283" i="8"/>
  <c r="A283" i="8" s="1"/>
  <c r="K280" i="8"/>
  <c r="J275" i="8"/>
  <c r="A275" i="8" s="1"/>
  <c r="K272" i="8"/>
  <c r="J267" i="8"/>
  <c r="A267" i="8" s="1"/>
  <c r="K264" i="8"/>
  <c r="J259" i="8"/>
  <c r="A259" i="8" s="1"/>
  <c r="K256" i="8"/>
  <c r="J251" i="8"/>
  <c r="A251" i="8" s="1"/>
  <c r="K248" i="8"/>
  <c r="J243" i="8"/>
  <c r="A243" i="8" s="1"/>
  <c r="K240" i="8"/>
  <c r="J235" i="8"/>
  <c r="A235" i="8" s="1"/>
  <c r="K232" i="8"/>
  <c r="J227" i="8"/>
  <c r="A227" i="8" s="1"/>
  <c r="K224" i="8"/>
  <c r="J219" i="8"/>
  <c r="A219" i="8" s="1"/>
  <c r="K216" i="8"/>
  <c r="J211" i="8"/>
  <c r="A211" i="8" s="1"/>
  <c r="K208" i="8"/>
  <c r="J203" i="8"/>
  <c r="A203" i="8" s="1"/>
  <c r="K200" i="8"/>
  <c r="J195" i="8"/>
  <c r="A195" i="8" s="1"/>
  <c r="K192" i="8"/>
  <c r="J187" i="8"/>
  <c r="A187" i="8" s="1"/>
  <c r="K184" i="8"/>
  <c r="J179" i="8"/>
  <c r="A179" i="8" s="1"/>
  <c r="K176" i="8"/>
  <c r="J171" i="8"/>
  <c r="A171" i="8" s="1"/>
  <c r="K168" i="8"/>
  <c r="J163" i="8"/>
  <c r="A163" i="8" s="1"/>
  <c r="K160" i="8"/>
  <c r="J155" i="8"/>
  <c r="A155" i="8" s="1"/>
  <c r="K152" i="8"/>
  <c r="J147" i="8"/>
  <c r="A147" i="8" s="1"/>
  <c r="K144" i="8"/>
  <c r="J139" i="8"/>
  <c r="A139" i="8" s="1"/>
  <c r="K136" i="8"/>
  <c r="J131" i="8"/>
  <c r="A131" i="8" s="1"/>
  <c r="K128" i="8"/>
  <c r="J122" i="8"/>
  <c r="J119" i="8"/>
  <c r="K113" i="8"/>
  <c r="J1810" i="8"/>
  <c r="A1810" i="8" s="1"/>
  <c r="K1668" i="8"/>
  <c r="K1588" i="8"/>
  <c r="J1511" i="8"/>
  <c r="A1511" i="8" s="1"/>
  <c r="J1482" i="8"/>
  <c r="A1482" i="8" s="1"/>
  <c r="K1447" i="8"/>
  <c r="J1416" i="8"/>
  <c r="A1416" i="8" s="1"/>
  <c r="J1358" i="8"/>
  <c r="A1358" i="8" s="1"/>
  <c r="K1331" i="8"/>
  <c r="J1277" i="8"/>
  <c r="A1277" i="8" s="1"/>
  <c r="J1230" i="8"/>
  <c r="A1230" i="8" s="1"/>
  <c r="J1211" i="8"/>
  <c r="A1211" i="8" s="1"/>
  <c r="J1192" i="8"/>
  <c r="A1192" i="8" s="1"/>
  <c r="K1134" i="8"/>
  <c r="J1101" i="8"/>
  <c r="A1101" i="8" s="1"/>
  <c r="K1083" i="8"/>
  <c r="J1049" i="8"/>
  <c r="A1049" i="8" s="1"/>
  <c r="K1032" i="8"/>
  <c r="K1000" i="8"/>
  <c r="J987" i="8"/>
  <c r="A987" i="8" s="1"/>
  <c r="J975" i="8"/>
  <c r="A975" i="8" s="1"/>
  <c r="K943" i="8"/>
  <c r="K935" i="8"/>
  <c r="J928" i="8"/>
  <c r="A928" i="8" s="1"/>
  <c r="K921" i="8"/>
  <c r="J914" i="8"/>
  <c r="A914" i="8" s="1"/>
  <c r="J900" i="8"/>
  <c r="A900" i="8" s="1"/>
  <c r="K885" i="8"/>
  <c r="K871" i="8"/>
  <c r="K865" i="8"/>
  <c r="K859" i="8"/>
  <c r="J853" i="8"/>
  <c r="A853" i="8" s="1"/>
  <c r="J847" i="8"/>
  <c r="A847" i="8" s="1"/>
  <c r="J841" i="8"/>
  <c r="A841" i="8" s="1"/>
  <c r="K817" i="8"/>
  <c r="J812" i="8"/>
  <c r="A812" i="8" s="1"/>
  <c r="K801" i="8"/>
  <c r="J796" i="8"/>
  <c r="A796" i="8" s="1"/>
  <c r="K785" i="8"/>
  <c r="J780" i="8"/>
  <c r="A780" i="8" s="1"/>
  <c r="K769" i="8"/>
  <c r="J764" i="8"/>
  <c r="A764" i="8" s="1"/>
  <c r="K753" i="8"/>
  <c r="J748" i="8"/>
  <c r="A748" i="8" s="1"/>
  <c r="K737" i="8"/>
  <c r="J732" i="8"/>
  <c r="A732" i="8" s="1"/>
  <c r="K721" i="8"/>
  <c r="J716" i="8"/>
  <c r="A716" i="8" s="1"/>
  <c r="K705" i="8"/>
  <c r="J700" i="8"/>
  <c r="A700" i="8" s="1"/>
  <c r="K689" i="8"/>
  <c r="J684" i="8"/>
  <c r="A684" i="8" s="1"/>
  <c r="K673" i="8"/>
  <c r="J668" i="8"/>
  <c r="A668" i="8" s="1"/>
  <c r="K657" i="8"/>
  <c r="J644" i="8"/>
  <c r="A644" i="8" s="1"/>
  <c r="K640" i="8"/>
  <c r="K631" i="8"/>
  <c r="J616" i="8"/>
  <c r="A616" i="8" s="1"/>
  <c r="K613" i="8"/>
  <c r="J608" i="8"/>
  <c r="A608" i="8" s="1"/>
  <c r="K605" i="8"/>
  <c r="J600" i="8"/>
  <c r="A600" i="8" s="1"/>
  <c r="K597" i="8"/>
  <c r="J592" i="8"/>
  <c r="A592" i="8" s="1"/>
  <c r="K589" i="8"/>
  <c r="J584" i="8"/>
  <c r="A584" i="8" s="1"/>
  <c r="K581" i="8"/>
  <c r="J576" i="8"/>
  <c r="A576" i="8" s="1"/>
  <c r="K573" i="8"/>
  <c r="J568" i="8"/>
  <c r="A568" i="8" s="1"/>
  <c r="K565" i="8"/>
  <c r="J560" i="8"/>
  <c r="A560" i="8" s="1"/>
  <c r="K557" i="8"/>
  <c r="J552" i="8"/>
  <c r="A552" i="8" s="1"/>
  <c r="K549" i="8"/>
  <c r="J544" i="8"/>
  <c r="A544" i="8" s="1"/>
  <c r="K541" i="8"/>
  <c r="J536" i="8"/>
  <c r="A536" i="8" s="1"/>
  <c r="K533" i="8"/>
  <c r="J528" i="8"/>
  <c r="A528" i="8" s="1"/>
  <c r="K525" i="8"/>
  <c r="J520" i="8"/>
  <c r="A520" i="8" s="1"/>
  <c r="K517" i="8"/>
  <c r="J512" i="8"/>
  <c r="A512" i="8" s="1"/>
  <c r="K509" i="8"/>
  <c r="J504" i="8"/>
  <c r="A504" i="8" s="1"/>
  <c r="K501" i="8"/>
  <c r="J496" i="8"/>
  <c r="A496" i="8" s="1"/>
  <c r="K493" i="8"/>
  <c r="J488" i="8"/>
  <c r="A488" i="8" s="1"/>
  <c r="K485" i="8"/>
  <c r="J480" i="8"/>
  <c r="A480" i="8" s="1"/>
  <c r="K477" i="8"/>
  <c r="J472" i="8"/>
  <c r="A472" i="8" s="1"/>
  <c r="K469" i="8"/>
  <c r="J464" i="8"/>
  <c r="A464" i="8" s="1"/>
  <c r="K461" i="8"/>
  <c r="J456" i="8"/>
  <c r="A456" i="8" s="1"/>
  <c r="K453" i="8"/>
  <c r="J448" i="8"/>
  <c r="A448" i="8" s="1"/>
  <c r="K445" i="8"/>
  <c r="J440" i="8"/>
  <c r="A440" i="8" s="1"/>
  <c r="K437" i="8"/>
  <c r="J432" i="8"/>
  <c r="A432" i="8" s="1"/>
  <c r="K429" i="8"/>
  <c r="J424" i="8"/>
  <c r="A424" i="8" s="1"/>
  <c r="K421" i="8"/>
  <c r="J416" i="8"/>
  <c r="A416" i="8" s="1"/>
  <c r="K413" i="8"/>
  <c r="J408" i="8"/>
  <c r="A408" i="8" s="1"/>
  <c r="K405" i="8"/>
  <c r="J400" i="8"/>
  <c r="A400" i="8" s="1"/>
  <c r="K397" i="8"/>
  <c r="J392" i="8"/>
  <c r="A392" i="8" s="1"/>
  <c r="K389" i="8"/>
  <c r="J384" i="8"/>
  <c r="A384" i="8" s="1"/>
  <c r="K381" i="8"/>
  <c r="J376" i="8"/>
  <c r="A376" i="8" s="1"/>
  <c r="K373" i="8"/>
  <c r="J368" i="8"/>
  <c r="A368" i="8" s="1"/>
  <c r="K365" i="8"/>
  <c r="J360" i="8"/>
  <c r="A360" i="8" s="1"/>
  <c r="K357" i="8"/>
  <c r="J352" i="8"/>
  <c r="A352" i="8" s="1"/>
  <c r="K349" i="8"/>
  <c r="J344" i="8"/>
  <c r="A344" i="8" s="1"/>
  <c r="K341" i="8"/>
  <c r="J336" i="8"/>
  <c r="A336" i="8" s="1"/>
  <c r="K333" i="8"/>
  <c r="J328" i="8"/>
  <c r="A328" i="8" s="1"/>
  <c r="K325" i="8"/>
  <c r="J320" i="8"/>
  <c r="A320" i="8" s="1"/>
  <c r="K317" i="8"/>
  <c r="J312" i="8"/>
  <c r="A312" i="8" s="1"/>
  <c r="K309" i="8"/>
  <c r="J304" i="8"/>
  <c r="A304" i="8" s="1"/>
  <c r="K301" i="8"/>
  <c r="J296" i="8"/>
  <c r="A296" i="8" s="1"/>
  <c r="K293" i="8"/>
  <c r="J288" i="8"/>
  <c r="A288" i="8" s="1"/>
  <c r="K285" i="8"/>
  <c r="J280" i="8"/>
  <c r="A280" i="8" s="1"/>
  <c r="K277" i="8"/>
  <c r="J272" i="8"/>
  <c r="A272" i="8" s="1"/>
  <c r="K269" i="8"/>
  <c r="J264" i="8"/>
  <c r="A264" i="8" s="1"/>
  <c r="K261" i="8"/>
  <c r="J256" i="8"/>
  <c r="A256" i="8" s="1"/>
  <c r="K253" i="8"/>
  <c r="J248" i="8"/>
  <c r="A248" i="8" s="1"/>
  <c r="K245" i="8"/>
  <c r="J240" i="8"/>
  <c r="A240" i="8" s="1"/>
  <c r="K237" i="8"/>
  <c r="J232" i="8"/>
  <c r="A232" i="8" s="1"/>
  <c r="K229" i="8"/>
  <c r="J224" i="8"/>
  <c r="A224" i="8" s="1"/>
  <c r="K221" i="8"/>
  <c r="J216" i="8"/>
  <c r="A216" i="8" s="1"/>
  <c r="K213" i="8"/>
  <c r="J208" i="8"/>
  <c r="A208" i="8" s="1"/>
  <c r="K205" i="8"/>
  <c r="J200" i="8"/>
  <c r="A200" i="8" s="1"/>
  <c r="K197" i="8"/>
  <c r="J192" i="8"/>
  <c r="A192" i="8" s="1"/>
  <c r="K189" i="8"/>
  <c r="J184" i="8"/>
  <c r="A184" i="8" s="1"/>
  <c r="K181" i="8"/>
  <c r="J176" i="8"/>
  <c r="A176" i="8" s="1"/>
  <c r="K173" i="8"/>
  <c r="J168" i="8"/>
  <c r="A168" i="8" s="1"/>
  <c r="K165" i="8"/>
  <c r="J160" i="8"/>
  <c r="A160" i="8" s="1"/>
  <c r="J152" i="8"/>
  <c r="A152" i="8" s="1"/>
  <c r="K149" i="8"/>
  <c r="J144" i="8"/>
  <c r="A144" i="8" s="1"/>
  <c r="K141" i="8"/>
  <c r="J136" i="8"/>
  <c r="A136" i="8" s="1"/>
  <c r="K133" i="8"/>
  <c r="J128" i="8"/>
  <c r="A128" i="8" s="1"/>
  <c r="K1877" i="8"/>
  <c r="J1807" i="8"/>
  <c r="A1807" i="8" s="1"/>
  <c r="J1667" i="8"/>
  <c r="A1667" i="8" s="1"/>
  <c r="J1446" i="8"/>
  <c r="A1446" i="8" s="1"/>
  <c r="K1415" i="8"/>
  <c r="K1386" i="8"/>
  <c r="J1331" i="8"/>
  <c r="A1331" i="8" s="1"/>
  <c r="K1302" i="8"/>
  <c r="K1253" i="8"/>
  <c r="K1190" i="8"/>
  <c r="K1171" i="8"/>
  <c r="K1152" i="8"/>
  <c r="J1134" i="8"/>
  <c r="A1134" i="8" s="1"/>
  <c r="K1117" i="8"/>
  <c r="J1083" i="8"/>
  <c r="A1083" i="8" s="1"/>
  <c r="K1066" i="8"/>
  <c r="J1032" i="8"/>
  <c r="A1032" i="8" s="1"/>
  <c r="K1014" i="8"/>
  <c r="J1000" i="8"/>
  <c r="A1000" i="8" s="1"/>
  <c r="K974" i="8"/>
  <c r="K962" i="8"/>
  <c r="K951" i="8"/>
  <c r="J943" i="8"/>
  <c r="A943" i="8" s="1"/>
  <c r="J935" i="8"/>
  <c r="A935" i="8" s="1"/>
  <c r="K906" i="8"/>
  <c r="K899" i="8"/>
  <c r="K892" i="8"/>
  <c r="J885" i="8"/>
  <c r="A885" i="8" s="1"/>
  <c r="J878" i="8"/>
  <c r="A878" i="8" s="1"/>
  <c r="J871" i="8"/>
  <c r="A871" i="8" s="1"/>
  <c r="J865" i="8"/>
  <c r="A865" i="8" s="1"/>
  <c r="K834" i="8"/>
  <c r="K828" i="8"/>
  <c r="K822" i="8"/>
  <c r="J817" i="8"/>
  <c r="A817" i="8" s="1"/>
  <c r="K806" i="8"/>
  <c r="J801" i="8"/>
  <c r="A801" i="8" s="1"/>
  <c r="K790" i="8"/>
  <c r="J785" i="8"/>
  <c r="A785" i="8" s="1"/>
  <c r="K774" i="8"/>
  <c r="J769" i="8"/>
  <c r="A769" i="8" s="1"/>
  <c r="K758" i="8"/>
  <c r="J753" i="8"/>
  <c r="A753" i="8" s="1"/>
  <c r="K742" i="8"/>
  <c r="J737" i="8"/>
  <c r="A737" i="8" s="1"/>
  <c r="K726" i="8"/>
  <c r="J721" i="8"/>
  <c r="A721" i="8" s="1"/>
  <c r="K710" i="8"/>
  <c r="J705" i="8"/>
  <c r="A705" i="8" s="1"/>
  <c r="K694" i="8"/>
  <c r="J689" i="8"/>
  <c r="A689" i="8" s="1"/>
  <c r="K678" i="8"/>
  <c r="J673" i="8"/>
  <c r="A673" i="8" s="1"/>
  <c r="K662" i="8"/>
  <c r="J657" i="8"/>
  <c r="A657" i="8" s="1"/>
  <c r="J652" i="8"/>
  <c r="A652" i="8" s="1"/>
  <c r="K648" i="8"/>
  <c r="K639" i="8"/>
  <c r="K635" i="8"/>
  <c r="K627" i="8"/>
  <c r="K624" i="8"/>
  <c r="K621" i="8"/>
  <c r="K618" i="8"/>
  <c r="J613" i="8"/>
  <c r="A613" i="8" s="1"/>
  <c r="K610" i="8"/>
  <c r="J605" i="8"/>
  <c r="A605" i="8" s="1"/>
  <c r="K602" i="8"/>
  <c r="J597" i="8"/>
  <c r="A597" i="8" s="1"/>
  <c r="K594" i="8"/>
  <c r="J589" i="8"/>
  <c r="A589" i="8" s="1"/>
  <c r="K586" i="8"/>
  <c r="J581" i="8"/>
  <c r="A581" i="8" s="1"/>
  <c r="K578" i="8"/>
  <c r="J573" i="8"/>
  <c r="A573" i="8" s="1"/>
  <c r="K570" i="8"/>
  <c r="J565" i="8"/>
  <c r="A565" i="8" s="1"/>
  <c r="K562" i="8"/>
  <c r="J557" i="8"/>
  <c r="A557" i="8" s="1"/>
  <c r="K554" i="8"/>
  <c r="J549" i="8"/>
  <c r="A549" i="8" s="1"/>
  <c r="K546" i="8"/>
  <c r="J541" i="8"/>
  <c r="A541" i="8" s="1"/>
  <c r="K538" i="8"/>
  <c r="J533" i="8"/>
  <c r="A533" i="8" s="1"/>
  <c r="K530" i="8"/>
  <c r="J525" i="8"/>
  <c r="A525" i="8" s="1"/>
  <c r="K522" i="8"/>
  <c r="J517" i="8"/>
  <c r="A517" i="8" s="1"/>
  <c r="K514" i="8"/>
  <c r="J509" i="8"/>
  <c r="A509" i="8" s="1"/>
  <c r="K506" i="8"/>
  <c r="J501" i="8"/>
  <c r="A501" i="8" s="1"/>
  <c r="K498" i="8"/>
  <c r="J493" i="8"/>
  <c r="A493" i="8" s="1"/>
  <c r="K490" i="8"/>
  <c r="J485" i="8"/>
  <c r="A485" i="8" s="1"/>
  <c r="K482" i="8"/>
  <c r="J477" i="8"/>
  <c r="A477" i="8" s="1"/>
  <c r="K474" i="8"/>
  <c r="J469" i="8"/>
  <c r="A469" i="8" s="1"/>
  <c r="K466" i="8"/>
  <c r="J461" i="8"/>
  <c r="A461" i="8" s="1"/>
  <c r="K458" i="8"/>
  <c r="J453" i="8"/>
  <c r="A453" i="8" s="1"/>
  <c r="K450" i="8"/>
  <c r="J445" i="8"/>
  <c r="A445" i="8" s="1"/>
  <c r="K442" i="8"/>
  <c r="J437" i="8"/>
  <c r="A437" i="8" s="1"/>
  <c r="K434" i="8"/>
  <c r="J429" i="8"/>
  <c r="A429" i="8" s="1"/>
  <c r="K426" i="8"/>
  <c r="J421" i="8"/>
  <c r="A421" i="8" s="1"/>
  <c r="K418" i="8"/>
  <c r="J413" i="8"/>
  <c r="A413" i="8" s="1"/>
  <c r="K410" i="8"/>
  <c r="J405" i="8"/>
  <c r="A405" i="8" s="1"/>
  <c r="K402" i="8"/>
  <c r="J397" i="8"/>
  <c r="A397" i="8" s="1"/>
  <c r="K394" i="8"/>
  <c r="J389" i="8"/>
  <c r="A389" i="8" s="1"/>
  <c r="K386" i="8"/>
  <c r="J381" i="8"/>
  <c r="A381" i="8" s="1"/>
  <c r="K378" i="8"/>
  <c r="J373" i="8"/>
  <c r="A373" i="8" s="1"/>
  <c r="K370" i="8"/>
  <c r="J365" i="8"/>
  <c r="A365" i="8" s="1"/>
  <c r="K362" i="8"/>
  <c r="J357" i="8"/>
  <c r="A357" i="8" s="1"/>
  <c r="K354" i="8"/>
  <c r="J349" i="8"/>
  <c r="A349" i="8" s="1"/>
  <c r="K346" i="8"/>
  <c r="J341" i="8"/>
  <c r="A341" i="8" s="1"/>
  <c r="K338" i="8"/>
  <c r="J333" i="8"/>
  <c r="A333" i="8" s="1"/>
  <c r="K330" i="8"/>
  <c r="J325" i="8"/>
  <c r="A325" i="8" s="1"/>
  <c r="K322" i="8"/>
  <c r="J317" i="8"/>
  <c r="A317" i="8" s="1"/>
  <c r="K314" i="8"/>
  <c r="J309" i="8"/>
  <c r="A309" i="8" s="1"/>
  <c r="K306" i="8"/>
  <c r="J301" i="8"/>
  <c r="A301" i="8" s="1"/>
  <c r="K298" i="8"/>
  <c r="J293" i="8"/>
  <c r="A293" i="8" s="1"/>
  <c r="K290" i="8"/>
  <c r="J285" i="8"/>
  <c r="A285" i="8" s="1"/>
  <c r="K282" i="8"/>
  <c r="J277" i="8"/>
  <c r="A277" i="8" s="1"/>
  <c r="K274" i="8"/>
  <c r="J269" i="8"/>
  <c r="A269" i="8" s="1"/>
  <c r="K266" i="8"/>
  <c r="J261" i="8"/>
  <c r="A261" i="8" s="1"/>
  <c r="K258" i="8"/>
  <c r="J253" i="8"/>
  <c r="A253" i="8" s="1"/>
  <c r="K250" i="8"/>
  <c r="J245" i="8"/>
  <c r="A245" i="8" s="1"/>
  <c r="K242" i="8"/>
  <c r="J237" i="8"/>
  <c r="A237" i="8" s="1"/>
  <c r="K234" i="8"/>
  <c r="J229" i="8"/>
  <c r="A229" i="8" s="1"/>
  <c r="K226" i="8"/>
  <c r="J221" i="8"/>
  <c r="A221" i="8" s="1"/>
  <c r="K218" i="8"/>
  <c r="J213" i="8"/>
  <c r="A213" i="8" s="1"/>
  <c r="K210" i="8"/>
  <c r="J205" i="8"/>
  <c r="A205" i="8" s="1"/>
  <c r="K202" i="8"/>
  <c r="J197" i="8"/>
  <c r="A197" i="8" s="1"/>
  <c r="K194" i="8"/>
  <c r="J189" i="8"/>
  <c r="A189" i="8" s="1"/>
  <c r="K186" i="8"/>
  <c r="J181" i="8"/>
  <c r="A181" i="8" s="1"/>
  <c r="K178" i="8"/>
  <c r="J173" i="8"/>
  <c r="A173" i="8" s="1"/>
  <c r="K170" i="8"/>
  <c r="J165" i="8"/>
  <c r="A165" i="8" s="1"/>
  <c r="K162" i="8"/>
  <c r="K154" i="8"/>
  <c r="J149" i="8"/>
  <c r="A149" i="8" s="1"/>
  <c r="K146" i="8"/>
  <c r="J141" i="8"/>
  <c r="A141" i="8" s="1"/>
  <c r="K138" i="8"/>
  <c r="J133" i="8"/>
  <c r="A133" i="8" s="1"/>
  <c r="K130" i="8"/>
  <c r="K124" i="8"/>
  <c r="K121" i="8"/>
  <c r="K118" i="8"/>
  <c r="K115" i="8"/>
  <c r="J1576" i="8"/>
  <c r="A1576" i="8" s="1"/>
  <c r="K1507" i="8"/>
  <c r="J1410" i="8"/>
  <c r="A1410" i="8" s="1"/>
  <c r="J1353" i="8"/>
  <c r="A1353" i="8" s="1"/>
  <c r="K1326" i="8"/>
  <c r="J1272" i="8"/>
  <c r="A1272" i="8" s="1"/>
  <c r="J1250" i="8"/>
  <c r="A1250" i="8" s="1"/>
  <c r="K1187" i="8"/>
  <c r="K1168" i="8"/>
  <c r="K1149" i="8"/>
  <c r="K1131" i="8"/>
  <c r="J1097" i="8"/>
  <c r="A1097" i="8" s="1"/>
  <c r="K1080" i="8"/>
  <c r="J1046" i="8"/>
  <c r="A1046" i="8" s="1"/>
  <c r="K1029" i="8"/>
  <c r="K960" i="8"/>
  <c r="J951" i="8"/>
  <c r="A951" i="8" s="1"/>
  <c r="J942" i="8"/>
  <c r="A942" i="8" s="1"/>
  <c r="K927" i="8"/>
  <c r="J920" i="8"/>
  <c r="A920" i="8" s="1"/>
  <c r="K913" i="8"/>
  <c r="J906" i="8"/>
  <c r="A906" i="8" s="1"/>
  <c r="J892" i="8"/>
  <c r="A892" i="8" s="1"/>
  <c r="K877" i="8"/>
  <c r="K858" i="8"/>
  <c r="K852" i="8"/>
  <c r="K846" i="8"/>
  <c r="J840" i="8"/>
  <c r="A840" i="8" s="1"/>
  <c r="J834" i="8"/>
  <c r="A834" i="8" s="1"/>
  <c r="J828" i="8"/>
  <c r="A828" i="8" s="1"/>
  <c r="J822" i="8"/>
  <c r="A822" i="8" s="1"/>
  <c r="K811" i="8"/>
  <c r="J806" i="8"/>
  <c r="A806" i="8" s="1"/>
  <c r="K795" i="8"/>
  <c r="J790" i="8"/>
  <c r="A790" i="8" s="1"/>
  <c r="K779" i="8"/>
  <c r="J774" i="8"/>
  <c r="A774" i="8" s="1"/>
  <c r="K763" i="8"/>
  <c r="J758" i="8"/>
  <c r="A758" i="8" s="1"/>
  <c r="K747" i="8"/>
  <c r="J742" i="8"/>
  <c r="A742" i="8" s="1"/>
  <c r="K731" i="8"/>
  <c r="J726" i="8"/>
  <c r="A726" i="8" s="1"/>
  <c r="K715" i="8"/>
  <c r="J710" i="8"/>
  <c r="A710" i="8" s="1"/>
  <c r="K699" i="8"/>
  <c r="J694" i="8"/>
  <c r="A694" i="8" s="1"/>
  <c r="K683" i="8"/>
  <c r="J678" i="8"/>
  <c r="A678" i="8" s="1"/>
  <c r="K667" i="8"/>
  <c r="J662" i="8"/>
  <c r="A662" i="8" s="1"/>
  <c r="K647" i="8"/>
  <c r="K643" i="8"/>
  <c r="J1728" i="8"/>
  <c r="A1728" i="8" s="1"/>
  <c r="K1556" i="8"/>
  <c r="K1549" i="8"/>
  <c r="K1475" i="8"/>
  <c r="K1440" i="8"/>
  <c r="K1379" i="8"/>
  <c r="J1326" i="8"/>
  <c r="A1326" i="8" s="1"/>
  <c r="K1298" i="8"/>
  <c r="J1248" i="8"/>
  <c r="A1248" i="8" s="1"/>
  <c r="K1226" i="8"/>
  <c r="K1207" i="8"/>
  <c r="J1187" i="8"/>
  <c r="A1187" i="8" s="1"/>
  <c r="J1168" i="8"/>
  <c r="A1168" i="8" s="1"/>
  <c r="J1131" i="8"/>
  <c r="A1131" i="8" s="1"/>
  <c r="K1114" i="8"/>
  <c r="J1080" i="8"/>
  <c r="A1080" i="8" s="1"/>
  <c r="K1062" i="8"/>
  <c r="J1029" i="8"/>
  <c r="A1029" i="8" s="1"/>
  <c r="K1011" i="8"/>
  <c r="K997" i="8"/>
  <c r="K984" i="8"/>
  <c r="K972" i="8"/>
  <c r="J960" i="8"/>
  <c r="A960" i="8" s="1"/>
  <c r="J950" i="8"/>
  <c r="A950" i="8" s="1"/>
  <c r="K941" i="8"/>
  <c r="J934" i="8"/>
  <c r="A934" i="8" s="1"/>
  <c r="J927" i="8"/>
  <c r="A927" i="8" s="1"/>
  <c r="K898" i="8"/>
  <c r="K891" i="8"/>
  <c r="K884" i="8"/>
  <c r="J877" i="8"/>
  <c r="A877" i="8" s="1"/>
  <c r="K870" i="8"/>
  <c r="J864" i="8"/>
  <c r="A864" i="8" s="1"/>
  <c r="J858" i="8"/>
  <c r="A858" i="8" s="1"/>
  <c r="J852" i="8"/>
  <c r="A852" i="8" s="1"/>
  <c r="J846" i="8"/>
  <c r="A846" i="8" s="1"/>
  <c r="K816" i="8"/>
  <c r="J811" i="8"/>
  <c r="A811" i="8" s="1"/>
  <c r="K800" i="8"/>
  <c r="J795" i="8"/>
  <c r="A795" i="8" s="1"/>
  <c r="K784" i="8"/>
  <c r="J779" i="8"/>
  <c r="A779" i="8" s="1"/>
  <c r="K768" i="8"/>
  <c r="J763" i="8"/>
  <c r="A763" i="8" s="1"/>
  <c r="K752" i="8"/>
  <c r="J747" i="8"/>
  <c r="A747" i="8" s="1"/>
  <c r="J1626" i="8"/>
  <c r="A1626" i="8" s="1"/>
  <c r="J1556" i="8"/>
  <c r="A1556" i="8" s="1"/>
  <c r="J1538" i="8"/>
  <c r="A1538" i="8" s="1"/>
  <c r="J1431" i="8"/>
  <c r="A1431" i="8" s="1"/>
  <c r="K1373" i="8"/>
  <c r="J1318" i="8"/>
  <c r="A1318" i="8" s="1"/>
  <c r="K1290" i="8"/>
  <c r="K1181" i="8"/>
  <c r="K1162" i="8"/>
  <c r="J1126" i="8"/>
  <c r="A1126" i="8" s="1"/>
  <c r="K1109" i="8"/>
  <c r="J1075" i="8"/>
  <c r="A1075" i="8" s="1"/>
  <c r="K1058" i="8"/>
  <c r="J1024" i="8"/>
  <c r="A1024" i="8" s="1"/>
  <c r="J993" i="8"/>
  <c r="A993" i="8" s="1"/>
  <c r="J981" i="8"/>
  <c r="A981" i="8" s="1"/>
  <c r="K947" i="8"/>
  <c r="J932" i="8"/>
  <c r="A932" i="8" s="1"/>
  <c r="K917" i="8"/>
  <c r="K903" i="8"/>
  <c r="J896" i="8"/>
  <c r="A896" i="8" s="1"/>
  <c r="K889" i="8"/>
  <c r="J882" i="8"/>
  <c r="A882" i="8" s="1"/>
  <c r="K868" i="8"/>
  <c r="K862" i="8"/>
  <c r="J856" i="8"/>
  <c r="A856" i="8" s="1"/>
  <c r="J850" i="8"/>
  <c r="A850" i="8" s="1"/>
  <c r="J844" i="8"/>
  <c r="A844" i="8" s="1"/>
  <c r="J838" i="8"/>
  <c r="A838" i="8" s="1"/>
  <c r="J820" i="8"/>
  <c r="A820" i="8" s="1"/>
  <c r="K809" i="8"/>
  <c r="J804" i="8"/>
  <c r="A804" i="8" s="1"/>
  <c r="K793" i="8"/>
  <c r="J788" i="8"/>
  <c r="A788" i="8" s="1"/>
  <c r="K777" i="8"/>
  <c r="J772" i="8"/>
  <c r="A772" i="8" s="1"/>
  <c r="K761" i="8"/>
  <c r="J756" i="8"/>
  <c r="A756" i="8" s="1"/>
  <c r="K745" i="8"/>
  <c r="K1620" i="8"/>
  <c r="K1142" i="8"/>
  <c r="K1007" i="8"/>
  <c r="K924" i="8"/>
  <c r="J868" i="8"/>
  <c r="A868" i="8" s="1"/>
  <c r="J777" i="8"/>
  <c r="A777" i="8" s="1"/>
  <c r="J740" i="8"/>
  <c r="A740" i="8" s="1"/>
  <c r="J713" i="8"/>
  <c r="A713" i="8" s="1"/>
  <c r="K697" i="8"/>
  <c r="J683" i="8"/>
  <c r="A683" i="8" s="1"/>
  <c r="K670" i="8"/>
  <c r="J643" i="8"/>
  <c r="A643" i="8" s="1"/>
  <c r="J634" i="8"/>
  <c r="A634" i="8" s="1"/>
  <c r="J615" i="8"/>
  <c r="A615" i="8" s="1"/>
  <c r="K604" i="8"/>
  <c r="J599" i="8"/>
  <c r="A599" i="8" s="1"/>
  <c r="K588" i="8"/>
  <c r="J583" i="8"/>
  <c r="A583" i="8" s="1"/>
  <c r="K572" i="8"/>
  <c r="J567" i="8"/>
  <c r="A567" i="8" s="1"/>
  <c r="K556" i="8"/>
  <c r="J551" i="8"/>
  <c r="A551" i="8" s="1"/>
  <c r="K540" i="8"/>
  <c r="J535" i="8"/>
  <c r="A535" i="8" s="1"/>
  <c r="K524" i="8"/>
  <c r="J519" i="8"/>
  <c r="A519" i="8" s="1"/>
  <c r="K508" i="8"/>
  <c r="J503" i="8"/>
  <c r="A503" i="8" s="1"/>
  <c r="K492" i="8"/>
  <c r="J487" i="8"/>
  <c r="A487" i="8" s="1"/>
  <c r="K476" i="8"/>
  <c r="J471" i="8"/>
  <c r="A471" i="8" s="1"/>
  <c r="K460" i="8"/>
  <c r="J455" i="8"/>
  <c r="A455" i="8" s="1"/>
  <c r="K444" i="8"/>
  <c r="J439" i="8"/>
  <c r="A439" i="8" s="1"/>
  <c r="K428" i="8"/>
  <c r="J423" i="8"/>
  <c r="A423" i="8" s="1"/>
  <c r="K412" i="8"/>
  <c r="J407" i="8"/>
  <c r="A407" i="8" s="1"/>
  <c r="K396" i="8"/>
  <c r="J391" i="8"/>
  <c r="A391" i="8" s="1"/>
  <c r="K380" i="8"/>
  <c r="J375" i="8"/>
  <c r="A375" i="8" s="1"/>
  <c r="K364" i="8"/>
  <c r="J359" i="8"/>
  <c r="A359" i="8" s="1"/>
  <c r="K348" i="8"/>
  <c r="J343" i="8"/>
  <c r="A343" i="8" s="1"/>
  <c r="K332" i="8"/>
  <c r="J327" i="8"/>
  <c r="A327" i="8" s="1"/>
  <c r="K316" i="8"/>
  <c r="J311" i="8"/>
  <c r="A311" i="8" s="1"/>
  <c r="K300" i="8"/>
  <c r="J295" i="8"/>
  <c r="A295" i="8" s="1"/>
  <c r="K284" i="8"/>
  <c r="J279" i="8"/>
  <c r="A279" i="8" s="1"/>
  <c r="K268" i="8"/>
  <c r="J263" i="8"/>
  <c r="A263" i="8" s="1"/>
  <c r="K252" i="8"/>
  <c r="J247" i="8"/>
  <c r="A247" i="8" s="1"/>
  <c r="K236" i="8"/>
  <c r="J231" i="8"/>
  <c r="A231" i="8" s="1"/>
  <c r="K220" i="8"/>
  <c r="J215" i="8"/>
  <c r="A215" i="8" s="1"/>
  <c r="K204" i="8"/>
  <c r="J199" i="8"/>
  <c r="A199" i="8" s="1"/>
  <c r="K188" i="8"/>
  <c r="J183" i="8"/>
  <c r="A183" i="8" s="1"/>
  <c r="K172" i="8"/>
  <c r="J167" i="8"/>
  <c r="A167" i="8" s="1"/>
  <c r="J153" i="8"/>
  <c r="A153" i="8" s="1"/>
  <c r="K142" i="8"/>
  <c r="J137" i="8"/>
  <c r="A137" i="8" s="1"/>
  <c r="J121" i="8"/>
  <c r="J117" i="8"/>
  <c r="J113" i="8"/>
  <c r="K109" i="8"/>
  <c r="K106" i="8"/>
  <c r="K103" i="8"/>
  <c r="J100" i="8"/>
  <c r="K78" i="8"/>
  <c r="K75" i="8"/>
  <c r="K72" i="8"/>
  <c r="K69" i="8"/>
  <c r="K66" i="8"/>
  <c r="K63" i="8"/>
  <c r="K60" i="8"/>
  <c r="K41" i="8"/>
  <c r="J36" i="8"/>
  <c r="K33" i="8"/>
  <c r="J28" i="8"/>
  <c r="K25" i="8"/>
  <c r="K18" i="8"/>
  <c r="K14" i="8"/>
  <c r="K10" i="8"/>
  <c r="K6" i="8"/>
  <c r="K2" i="8"/>
  <c r="J1555" i="8"/>
  <c r="A1555" i="8" s="1"/>
  <c r="J1289" i="8"/>
  <c r="A1289" i="8" s="1"/>
  <c r="J917" i="8"/>
  <c r="A917" i="8" s="1"/>
  <c r="J862" i="8"/>
  <c r="A862" i="8" s="1"/>
  <c r="K814" i="8"/>
  <c r="J724" i="8"/>
  <c r="A724" i="8" s="1"/>
  <c r="J697" i="8"/>
  <c r="A697" i="8" s="1"/>
  <c r="K681" i="8"/>
  <c r="J667" i="8"/>
  <c r="A667" i="8" s="1"/>
  <c r="K654" i="8"/>
  <c r="J642" i="8"/>
  <c r="A642" i="8" s="1"/>
  <c r="K633" i="8"/>
  <c r="K626" i="8"/>
  <c r="J620" i="8"/>
  <c r="A620" i="8" s="1"/>
  <c r="K609" i="8"/>
  <c r="J604" i="8"/>
  <c r="A604" i="8" s="1"/>
  <c r="K593" i="8"/>
  <c r="J588" i="8"/>
  <c r="A588" i="8" s="1"/>
  <c r="K577" i="8"/>
  <c r="J572" i="8"/>
  <c r="A572" i="8" s="1"/>
  <c r="K561" i="8"/>
  <c r="J556" i="8"/>
  <c r="A556" i="8" s="1"/>
  <c r="K545" i="8"/>
  <c r="J540" i="8"/>
  <c r="A540" i="8" s="1"/>
  <c r="K529" i="8"/>
  <c r="J524" i="8"/>
  <c r="A524" i="8" s="1"/>
  <c r="K513" i="8"/>
  <c r="J508" i="8"/>
  <c r="A508" i="8" s="1"/>
  <c r="K497" i="8"/>
  <c r="J492" i="8"/>
  <c r="A492" i="8" s="1"/>
  <c r="K481" i="8"/>
  <c r="J476" i="8"/>
  <c r="A476" i="8" s="1"/>
  <c r="K465" i="8"/>
  <c r="J460" i="8"/>
  <c r="A460" i="8" s="1"/>
  <c r="K449" i="8"/>
  <c r="J444" i="8"/>
  <c r="A444" i="8" s="1"/>
  <c r="K433" i="8"/>
  <c r="J428" i="8"/>
  <c r="A428" i="8" s="1"/>
  <c r="K417" i="8"/>
  <c r="J412" i="8"/>
  <c r="A412" i="8" s="1"/>
  <c r="K401" i="8"/>
  <c r="J396" i="8"/>
  <c r="A396" i="8" s="1"/>
  <c r="K385" i="8"/>
  <c r="J380" i="8"/>
  <c r="A380" i="8" s="1"/>
  <c r="K369" i="8"/>
  <c r="J364" i="8"/>
  <c r="A364" i="8" s="1"/>
  <c r="K353" i="8"/>
  <c r="J348" i="8"/>
  <c r="A348" i="8" s="1"/>
  <c r="K337" i="8"/>
  <c r="J332" i="8"/>
  <c r="A332" i="8" s="1"/>
  <c r="K321" i="8"/>
  <c r="J316" i="8"/>
  <c r="A316" i="8" s="1"/>
  <c r="K305" i="8"/>
  <c r="J300" i="8"/>
  <c r="A300" i="8" s="1"/>
  <c r="K289" i="8"/>
  <c r="J284" i="8"/>
  <c r="A284" i="8" s="1"/>
  <c r="K273" i="8"/>
  <c r="J268" i="8"/>
  <c r="A268" i="8" s="1"/>
  <c r="K257" i="8"/>
  <c r="J252" i="8"/>
  <c r="A252" i="8" s="1"/>
  <c r="K241" i="8"/>
  <c r="J236" i="8"/>
  <c r="A236" i="8" s="1"/>
  <c r="K225" i="8"/>
  <c r="J220" i="8"/>
  <c r="A220" i="8" s="1"/>
  <c r="K209" i="8"/>
  <c r="J204" i="8"/>
  <c r="A204" i="8" s="1"/>
  <c r="K193" i="8"/>
  <c r="J188" i="8"/>
  <c r="A188" i="8" s="1"/>
  <c r="K177" i="8"/>
  <c r="J172" i="8"/>
  <c r="A172" i="8" s="1"/>
  <c r="K161" i="8"/>
  <c r="K151" i="8"/>
  <c r="J146" i="8"/>
  <c r="A146" i="8" s="1"/>
  <c r="K135" i="8"/>
  <c r="J130" i="8"/>
  <c r="A130" i="8" s="1"/>
  <c r="K112" i="8"/>
  <c r="J109" i="8"/>
  <c r="J106" i="8"/>
  <c r="K96" i="8"/>
  <c r="K93" i="8"/>
  <c r="K90" i="8"/>
  <c r="K87" i="8"/>
  <c r="K84" i="8"/>
  <c r="J81" i="8"/>
  <c r="J78" i="8"/>
  <c r="J75" i="8"/>
  <c r="J72" i="8"/>
  <c r="J69" i="8"/>
  <c r="J66" i="8"/>
  <c r="J63" i="8"/>
  <c r="J60" i="8"/>
  <c r="J44" i="8"/>
  <c r="J41" i="8"/>
  <c r="K38" i="8"/>
  <c r="J33" i="8"/>
  <c r="K30" i="8"/>
  <c r="J25" i="8"/>
  <c r="J18" i="8"/>
  <c r="J14" i="8"/>
  <c r="J10" i="8"/>
  <c r="J6" i="8"/>
  <c r="J2" i="8"/>
  <c r="K1264" i="8"/>
  <c r="J1109" i="8"/>
  <c r="A1109" i="8" s="1"/>
  <c r="J910" i="8"/>
  <c r="A910" i="8" s="1"/>
  <c r="J809" i="8"/>
  <c r="A809" i="8" s="1"/>
  <c r="K766" i="8"/>
  <c r="K736" i="8"/>
  <c r="J708" i="8"/>
  <c r="A708" i="8" s="1"/>
  <c r="J681" i="8"/>
  <c r="A681" i="8" s="1"/>
  <c r="K665" i="8"/>
  <c r="K651" i="8"/>
  <c r="K641" i="8"/>
  <c r="J633" i="8"/>
  <c r="A633" i="8" s="1"/>
  <c r="J626" i="8"/>
  <c r="A626" i="8" s="1"/>
  <c r="K614" i="8"/>
  <c r="J609" i="8"/>
  <c r="A609" i="8" s="1"/>
  <c r="K598" i="8"/>
  <c r="J593" i="8"/>
  <c r="A593" i="8" s="1"/>
  <c r="K582" i="8"/>
  <c r="J577" i="8"/>
  <c r="A577" i="8" s="1"/>
  <c r="K566" i="8"/>
  <c r="J561" i="8"/>
  <c r="A561" i="8" s="1"/>
  <c r="K550" i="8"/>
  <c r="J545" i="8"/>
  <c r="A545" i="8" s="1"/>
  <c r="K534" i="8"/>
  <c r="J529" i="8"/>
  <c r="A529" i="8" s="1"/>
  <c r="K518" i="8"/>
  <c r="J513" i="8"/>
  <c r="A513" i="8" s="1"/>
  <c r="K502" i="8"/>
  <c r="J497" i="8"/>
  <c r="A497" i="8" s="1"/>
  <c r="K486" i="8"/>
  <c r="J481" i="8"/>
  <c r="A481" i="8" s="1"/>
  <c r="K470" i="8"/>
  <c r="J465" i="8"/>
  <c r="A465" i="8" s="1"/>
  <c r="K454" i="8"/>
  <c r="J449" i="8"/>
  <c r="A449" i="8" s="1"/>
  <c r="K438" i="8"/>
  <c r="J433" i="8"/>
  <c r="A433" i="8" s="1"/>
  <c r="K422" i="8"/>
  <c r="J417" i="8"/>
  <c r="A417" i="8" s="1"/>
  <c r="K406" i="8"/>
  <c r="J401" i="8"/>
  <c r="A401" i="8" s="1"/>
  <c r="K390" i="8"/>
  <c r="J385" i="8"/>
  <c r="A385" i="8" s="1"/>
  <c r="K374" i="8"/>
  <c r="J369" i="8"/>
  <c r="A369" i="8" s="1"/>
  <c r="K358" i="8"/>
  <c r="J353" i="8"/>
  <c r="A353" i="8" s="1"/>
  <c r="K342" i="8"/>
  <c r="J337" i="8"/>
  <c r="A337" i="8" s="1"/>
  <c r="K326" i="8"/>
  <c r="J321" i="8"/>
  <c r="A321" i="8" s="1"/>
  <c r="K310" i="8"/>
  <c r="J305" i="8"/>
  <c r="A305" i="8" s="1"/>
  <c r="K294" i="8"/>
  <c r="J289" i="8"/>
  <c r="A289" i="8" s="1"/>
  <c r="K278" i="8"/>
  <c r="J273" i="8"/>
  <c r="A273" i="8" s="1"/>
  <c r="K262" i="8"/>
  <c r="J257" i="8"/>
  <c r="A257" i="8" s="1"/>
  <c r="K246" i="8"/>
  <c r="J241" i="8"/>
  <c r="A241" i="8" s="1"/>
  <c r="K230" i="8"/>
  <c r="J225" i="8"/>
  <c r="A225" i="8" s="1"/>
  <c r="K214" i="8"/>
  <c r="J209" i="8"/>
  <c r="A209" i="8" s="1"/>
  <c r="K198" i="8"/>
  <c r="J193" i="8"/>
  <c r="A193" i="8" s="1"/>
  <c r="K182" i="8"/>
  <c r="J177" i="8"/>
  <c r="A177" i="8" s="1"/>
  <c r="K166" i="8"/>
  <c r="J161" i="8"/>
  <c r="A161" i="8" s="1"/>
  <c r="K156" i="8"/>
  <c r="J151" i="8"/>
  <c r="A151" i="8" s="1"/>
  <c r="K140" i="8"/>
  <c r="J135" i="8"/>
  <c r="A135" i="8" s="1"/>
  <c r="J112" i="8"/>
  <c r="K105" i="8"/>
  <c r="K102" i="8"/>
  <c r="J96" i="8"/>
  <c r="J93" i="8"/>
  <c r="J90" i="8"/>
  <c r="J87" i="8"/>
  <c r="J59" i="8"/>
  <c r="K47" i="8"/>
  <c r="J38" i="8"/>
  <c r="K35" i="8"/>
  <c r="J30" i="8"/>
  <c r="K27" i="8"/>
  <c r="K21" i="8"/>
  <c r="K17" i="8"/>
  <c r="K13" i="8"/>
  <c r="K9" i="8"/>
  <c r="K1464" i="8"/>
  <c r="K1091" i="8"/>
  <c r="K968" i="8"/>
  <c r="J903" i="8"/>
  <c r="A903" i="8" s="1"/>
  <c r="J761" i="8"/>
  <c r="A761" i="8" s="1"/>
  <c r="K720" i="8"/>
  <c r="J692" i="8"/>
  <c r="A692" i="8" s="1"/>
  <c r="J665" i="8"/>
  <c r="A665" i="8" s="1"/>
  <c r="J651" i="8"/>
  <c r="A651" i="8" s="1"/>
  <c r="K630" i="8"/>
  <c r="J624" i="8"/>
  <c r="A624" i="8" s="1"/>
  <c r="J618" i="8"/>
  <c r="A618" i="8" s="1"/>
  <c r="K607" i="8"/>
  <c r="J602" i="8"/>
  <c r="A602" i="8" s="1"/>
  <c r="K591" i="8"/>
  <c r="J586" i="8"/>
  <c r="A586" i="8" s="1"/>
  <c r="K575" i="8"/>
  <c r="J570" i="8"/>
  <c r="A570" i="8" s="1"/>
  <c r="K559" i="8"/>
  <c r="J554" i="8"/>
  <c r="A554" i="8" s="1"/>
  <c r="K543" i="8"/>
  <c r="J538" i="8"/>
  <c r="A538" i="8" s="1"/>
  <c r="K527" i="8"/>
  <c r="J522" i="8"/>
  <c r="A522" i="8" s="1"/>
  <c r="K511" i="8"/>
  <c r="J506" i="8"/>
  <c r="A506" i="8" s="1"/>
  <c r="K495" i="8"/>
  <c r="J490" i="8"/>
  <c r="A490" i="8" s="1"/>
  <c r="K479" i="8"/>
  <c r="J474" i="8"/>
  <c r="A474" i="8" s="1"/>
  <c r="K463" i="8"/>
  <c r="J458" i="8"/>
  <c r="A458" i="8" s="1"/>
  <c r="K447" i="8"/>
  <c r="J442" i="8"/>
  <c r="A442" i="8" s="1"/>
  <c r="K431" i="8"/>
  <c r="J426" i="8"/>
  <c r="A426" i="8" s="1"/>
  <c r="K415" i="8"/>
  <c r="J410" i="8"/>
  <c r="A410" i="8" s="1"/>
  <c r="K399" i="8"/>
  <c r="J394" i="8"/>
  <c r="A394" i="8" s="1"/>
  <c r="K383" i="8"/>
  <c r="J378" i="8"/>
  <c r="A378" i="8" s="1"/>
  <c r="K367" i="8"/>
  <c r="J362" i="8"/>
  <c r="A362" i="8" s="1"/>
  <c r="K351" i="8"/>
  <c r="J346" i="8"/>
  <c r="A346" i="8" s="1"/>
  <c r="K335" i="8"/>
  <c r="J330" i="8"/>
  <c r="A330" i="8" s="1"/>
  <c r="K319" i="8"/>
  <c r="J314" i="8"/>
  <c r="A314" i="8" s="1"/>
  <c r="K303" i="8"/>
  <c r="J298" i="8"/>
  <c r="A298" i="8" s="1"/>
  <c r="K287" i="8"/>
  <c r="J282" i="8"/>
  <c r="A282" i="8" s="1"/>
  <c r="K271" i="8"/>
  <c r="J266" i="8"/>
  <c r="A266" i="8" s="1"/>
  <c r="K255" i="8"/>
  <c r="J250" i="8"/>
  <c r="A250" i="8" s="1"/>
  <c r="K239" i="8"/>
  <c r="J234" i="8"/>
  <c r="A234" i="8" s="1"/>
  <c r="K223" i="8"/>
  <c r="J218" i="8"/>
  <c r="A218" i="8" s="1"/>
  <c r="K207" i="8"/>
  <c r="J202" i="8"/>
  <c r="A202" i="8" s="1"/>
  <c r="K191" i="8"/>
  <c r="J186" i="8"/>
  <c r="A186" i="8" s="1"/>
  <c r="K175" i="8"/>
  <c r="J170" i="8"/>
  <c r="A170" i="8" s="1"/>
  <c r="K159" i="8"/>
  <c r="J156" i="8"/>
  <c r="A156" i="8" s="1"/>
  <c r="K145" i="8"/>
  <c r="J140" i="8"/>
  <c r="A140" i="8" s="1"/>
  <c r="K129" i="8"/>
  <c r="J124" i="8"/>
  <c r="J108" i="8"/>
  <c r="J105" i="8"/>
  <c r="J102" i="8"/>
  <c r="K86" i="8"/>
  <c r="K83" i="8"/>
  <c r="K80" i="8"/>
  <c r="K77" i="8"/>
  <c r="K74" i="8"/>
  <c r="K71" i="8"/>
  <c r="K68" i="8"/>
  <c r="J62" i="8"/>
  <c r="J47" i="8"/>
  <c r="K43" i="8"/>
  <c r="K40" i="8"/>
  <c r="J35" i="8"/>
  <c r="K32" i="8"/>
  <c r="J27" i="8"/>
  <c r="K24" i="8"/>
  <c r="J21" i="8"/>
  <c r="J17" i="8"/>
  <c r="J13" i="8"/>
  <c r="J9" i="8"/>
  <c r="K1220" i="8"/>
  <c r="K956" i="8"/>
  <c r="K798" i="8"/>
  <c r="K734" i="8"/>
  <c r="K704" i="8"/>
  <c r="J676" i="8"/>
  <c r="A676" i="8" s="1"/>
  <c r="J650" i="8"/>
  <c r="A650" i="8" s="1"/>
  <c r="K638" i="8"/>
  <c r="J630" i="8"/>
  <c r="A630" i="8" s="1"/>
  <c r="K612" i="8"/>
  <c r="J607" i="8"/>
  <c r="A607" i="8" s="1"/>
  <c r="K596" i="8"/>
  <c r="J591" i="8"/>
  <c r="A591" i="8" s="1"/>
  <c r="K580" i="8"/>
  <c r="J575" i="8"/>
  <c r="A575" i="8" s="1"/>
  <c r="K564" i="8"/>
  <c r="J559" i="8"/>
  <c r="A559" i="8" s="1"/>
  <c r="K548" i="8"/>
  <c r="J543" i="8"/>
  <c r="A543" i="8" s="1"/>
  <c r="K532" i="8"/>
  <c r="J527" i="8"/>
  <c r="A527" i="8" s="1"/>
  <c r="K516" i="8"/>
  <c r="J511" i="8"/>
  <c r="A511" i="8" s="1"/>
  <c r="K500" i="8"/>
  <c r="J495" i="8"/>
  <c r="A495" i="8" s="1"/>
  <c r="K484" i="8"/>
  <c r="J479" i="8"/>
  <c r="A479" i="8" s="1"/>
  <c r="K468" i="8"/>
  <c r="J463" i="8"/>
  <c r="A463" i="8" s="1"/>
  <c r="K452" i="8"/>
  <c r="J447" i="8"/>
  <c r="A447" i="8" s="1"/>
  <c r="K436" i="8"/>
  <c r="J431" i="8"/>
  <c r="A431" i="8" s="1"/>
  <c r="K420" i="8"/>
  <c r="J415" i="8"/>
  <c r="A415" i="8" s="1"/>
  <c r="K404" i="8"/>
  <c r="J399" i="8"/>
  <c r="A399" i="8" s="1"/>
  <c r="K388" i="8"/>
  <c r="J383" i="8"/>
  <c r="A383" i="8" s="1"/>
  <c r="K372" i="8"/>
  <c r="J367" i="8"/>
  <c r="A367" i="8" s="1"/>
  <c r="K356" i="8"/>
  <c r="J351" i="8"/>
  <c r="A351" i="8" s="1"/>
  <c r="K340" i="8"/>
  <c r="J335" i="8"/>
  <c r="A335" i="8" s="1"/>
  <c r="K324" i="8"/>
  <c r="J319" i="8"/>
  <c r="A319" i="8" s="1"/>
  <c r="K308" i="8"/>
  <c r="J303" i="8"/>
  <c r="A303" i="8" s="1"/>
  <c r="K292" i="8"/>
  <c r="J287" i="8"/>
  <c r="A287" i="8" s="1"/>
  <c r="K276" i="8"/>
  <c r="J271" i="8"/>
  <c r="A271" i="8" s="1"/>
  <c r="K1400" i="8"/>
  <c r="J1201" i="8"/>
  <c r="A1201" i="8" s="1"/>
  <c r="J1057" i="8"/>
  <c r="A1057" i="8" s="1"/>
  <c r="K837" i="8"/>
  <c r="J793" i="8"/>
  <c r="A793" i="8" s="1"/>
  <c r="K750" i="8"/>
  <c r="J731" i="8"/>
  <c r="A731" i="8" s="1"/>
  <c r="K718" i="8"/>
  <c r="K688" i="8"/>
  <c r="J660" i="8"/>
  <c r="A660" i="8" s="1"/>
  <c r="J638" i="8"/>
  <c r="A638" i="8" s="1"/>
  <c r="K623" i="8"/>
  <c r="K617" i="8"/>
  <c r="J612" i="8"/>
  <c r="A612" i="8" s="1"/>
  <c r="K601" i="8"/>
  <c r="J596" i="8"/>
  <c r="A596" i="8" s="1"/>
  <c r="K585" i="8"/>
  <c r="J580" i="8"/>
  <c r="A580" i="8" s="1"/>
  <c r="K569" i="8"/>
  <c r="J564" i="8"/>
  <c r="A564" i="8" s="1"/>
  <c r="K553" i="8"/>
  <c r="J548" i="8"/>
  <c r="A548" i="8" s="1"/>
  <c r="K537" i="8"/>
  <c r="J532" i="8"/>
  <c r="A532" i="8" s="1"/>
  <c r="K521" i="8"/>
  <c r="J516" i="8"/>
  <c r="A516" i="8" s="1"/>
  <c r="K505" i="8"/>
  <c r="J500" i="8"/>
  <c r="A500" i="8" s="1"/>
  <c r="K489" i="8"/>
  <c r="J484" i="8"/>
  <c r="A484" i="8" s="1"/>
  <c r="K473" i="8"/>
  <c r="J468" i="8"/>
  <c r="A468" i="8" s="1"/>
  <c r="K457" i="8"/>
  <c r="J452" i="8"/>
  <c r="A452" i="8" s="1"/>
  <c r="K441" i="8"/>
  <c r="J436" i="8"/>
  <c r="A436" i="8" s="1"/>
  <c r="K425" i="8"/>
  <c r="J420" i="8"/>
  <c r="A420" i="8" s="1"/>
  <c r="K409" i="8"/>
  <c r="J404" i="8"/>
  <c r="A404" i="8" s="1"/>
  <c r="K393" i="8"/>
  <c r="J388" i="8"/>
  <c r="A388" i="8" s="1"/>
  <c r="K377" i="8"/>
  <c r="J372" i="8"/>
  <c r="A372" i="8" s="1"/>
  <c r="K361" i="8"/>
  <c r="J356" i="8"/>
  <c r="A356" i="8" s="1"/>
  <c r="K345" i="8"/>
  <c r="J340" i="8"/>
  <c r="A340" i="8" s="1"/>
  <c r="K329" i="8"/>
  <c r="J324" i="8"/>
  <c r="A324" i="8" s="1"/>
  <c r="K313" i="8"/>
  <c r="J308" i="8"/>
  <c r="A308" i="8" s="1"/>
  <c r="K297" i="8"/>
  <c r="J292" i="8"/>
  <c r="A292" i="8" s="1"/>
  <c r="K281" i="8"/>
  <c r="J276" i="8"/>
  <c r="A276" i="8" s="1"/>
  <c r="K265" i="8"/>
  <c r="K4" i="8"/>
  <c r="K11" i="8"/>
  <c r="K19" i="8"/>
  <c r="J24" i="8"/>
  <c r="K29" i="8"/>
  <c r="J40" i="8"/>
  <c r="K46" i="8"/>
  <c r="L60" i="8"/>
  <c r="K70" i="8"/>
  <c r="L76" i="8"/>
  <c r="L82" i="8"/>
  <c r="J95" i="8"/>
  <c r="L100" i="8"/>
  <c r="L106" i="8"/>
  <c r="J114" i="8"/>
  <c r="J118" i="8"/>
  <c r="K132" i="8"/>
  <c r="J143" i="8"/>
  <c r="A143" i="8" s="1"/>
  <c r="J159" i="8"/>
  <c r="A159" i="8" s="1"/>
  <c r="K180" i="8"/>
  <c r="J191" i="8"/>
  <c r="A191" i="8" s="1"/>
  <c r="K212" i="8"/>
  <c r="J223" i="8"/>
  <c r="A223" i="8" s="1"/>
  <c r="K244" i="8"/>
  <c r="J255" i="8"/>
  <c r="A255" i="8" s="1"/>
  <c r="J290" i="8"/>
  <c r="A290" i="8" s="1"/>
  <c r="K311" i="8"/>
  <c r="J354" i="8"/>
  <c r="A354" i="8" s="1"/>
  <c r="K375" i="8"/>
  <c r="J418" i="8"/>
  <c r="A418" i="8" s="1"/>
  <c r="K439" i="8"/>
  <c r="J482" i="8"/>
  <c r="A482" i="8" s="1"/>
  <c r="K503" i="8"/>
  <c r="J546" i="8"/>
  <c r="A546" i="8" s="1"/>
  <c r="K567" i="8"/>
  <c r="J610" i="8"/>
  <c r="A610" i="8" s="1"/>
  <c r="J635" i="8"/>
  <c r="A635" i="8" s="1"/>
  <c r="K686" i="8"/>
  <c r="K93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 Toler</author>
  </authors>
  <commentList>
    <comment ref="M2175" authorId="0" shapeId="0" xr:uid="{00000000-0006-0000-0900-000008000000}">
      <text>
        <r>
          <rPr>
            <b/>
            <sz val="9"/>
            <color indexed="81"/>
            <rFont val="Tahoma"/>
            <family val="2"/>
          </rPr>
          <t>Steve Toler:</t>
        </r>
        <r>
          <rPr>
            <sz val="9"/>
            <color indexed="81"/>
            <rFont val="Tahoma"/>
            <family val="2"/>
          </rPr>
          <t xml:space="preserve">
What kind of district is this?</t>
        </r>
      </text>
    </comment>
    <comment ref="M3601" authorId="0" shapeId="0" xr:uid="{00000000-0006-0000-0900-000009000000}">
      <text>
        <r>
          <rPr>
            <b/>
            <sz val="9"/>
            <color indexed="81"/>
            <rFont val="Tahoma"/>
            <family val="2"/>
          </rPr>
          <t>Steve Toler:</t>
        </r>
        <r>
          <rPr>
            <sz val="9"/>
            <color indexed="81"/>
            <rFont val="Tahoma"/>
            <family val="2"/>
          </rPr>
          <t xml:space="preserve">
Confirm this is a vocation school</t>
        </r>
      </text>
    </comment>
    <comment ref="N3601" authorId="0" shapeId="0" xr:uid="{00000000-0006-0000-0900-00000A000000}">
      <text>
        <r>
          <rPr>
            <b/>
            <sz val="9"/>
            <color indexed="81"/>
            <rFont val="Tahoma"/>
            <family val="2"/>
          </rPr>
          <t>Steve Toler:</t>
        </r>
        <r>
          <rPr>
            <sz val="9"/>
            <color indexed="81"/>
            <rFont val="Tahoma"/>
            <family val="2"/>
          </rPr>
          <t xml:space="preserve">
Confirm this is Maricopa Regional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Toler - TREASX</author>
    <author>Steve Toler</author>
    <author>Grant Thornton LLP</author>
  </authors>
  <commentList>
    <comment ref="C25" authorId="0" shapeId="0" xr:uid="{00000000-0006-0000-0E00-000001000000}">
      <text>
        <r>
          <rPr>
            <b/>
            <sz val="9"/>
            <color indexed="81"/>
            <rFont val="Tahoma"/>
            <family val="2"/>
          </rPr>
          <t>Steve Toler - TREASX:</t>
        </r>
        <r>
          <rPr>
            <sz val="9"/>
            <color indexed="81"/>
            <rFont val="Tahoma"/>
            <family val="2"/>
          </rPr>
          <t xml:space="preserve">
Balance will be split across three undistributed tax collections accounts </t>
        </r>
      </text>
    </comment>
    <comment ref="C32" authorId="1" shapeId="0" xr:uid="{00000000-0006-0000-0E00-000002000000}">
      <text>
        <r>
          <rPr>
            <b/>
            <sz val="9"/>
            <color indexed="81"/>
            <rFont val="Tahoma"/>
            <family val="2"/>
          </rPr>
          <t>Steve Toler:</t>
        </r>
        <r>
          <rPr>
            <sz val="9"/>
            <color indexed="81"/>
            <rFont val="Tahoma"/>
            <family val="2"/>
          </rPr>
          <t xml:space="preserve">
Need to discuss this account</t>
        </r>
      </text>
    </comment>
    <comment ref="C33" authorId="1" shapeId="0" xr:uid="{00000000-0006-0000-0E00-000003000000}">
      <text>
        <r>
          <rPr>
            <b/>
            <sz val="9"/>
            <color indexed="81"/>
            <rFont val="Tahoma"/>
            <family val="2"/>
          </rPr>
          <t>Steve Toler:</t>
        </r>
        <r>
          <rPr>
            <sz val="9"/>
            <color indexed="81"/>
            <rFont val="Tahoma"/>
            <family val="2"/>
          </rPr>
          <t xml:space="preserve">
Need to discuss this account</t>
        </r>
      </text>
    </comment>
    <comment ref="C34" authorId="1" shapeId="0" xr:uid="{00000000-0006-0000-0E00-000004000000}">
      <text>
        <r>
          <rPr>
            <b/>
            <sz val="9"/>
            <color indexed="81"/>
            <rFont val="Tahoma"/>
            <family val="2"/>
          </rPr>
          <t>Steve Toler:</t>
        </r>
        <r>
          <rPr>
            <sz val="9"/>
            <color indexed="81"/>
            <rFont val="Tahoma"/>
            <family val="2"/>
          </rPr>
          <t xml:space="preserve">
Need to discuss this account</t>
        </r>
      </text>
    </comment>
    <comment ref="C35" authorId="1" shapeId="0" xr:uid="{00000000-0006-0000-0E00-000005000000}">
      <text>
        <r>
          <rPr>
            <b/>
            <sz val="9"/>
            <color indexed="81"/>
            <rFont val="Tahoma"/>
            <family val="2"/>
          </rPr>
          <t>Steve Toler:</t>
        </r>
        <r>
          <rPr>
            <sz val="9"/>
            <color indexed="81"/>
            <rFont val="Tahoma"/>
            <family val="2"/>
          </rPr>
          <t xml:space="preserve">
Need to discuss this account</t>
        </r>
      </text>
    </comment>
    <comment ref="C36" authorId="1" shapeId="0" xr:uid="{00000000-0006-0000-0E00-000006000000}">
      <text>
        <r>
          <rPr>
            <b/>
            <sz val="9"/>
            <color indexed="81"/>
            <rFont val="Tahoma"/>
            <family val="2"/>
          </rPr>
          <t>Steve Toler:</t>
        </r>
        <r>
          <rPr>
            <sz val="9"/>
            <color indexed="81"/>
            <rFont val="Tahoma"/>
            <family val="2"/>
          </rPr>
          <t xml:space="preserve">
Need to discuss this account</t>
        </r>
      </text>
    </comment>
    <comment ref="F170" authorId="2" shapeId="0" xr:uid="{00000000-0006-0000-0E00-000007000000}">
      <text>
        <r>
          <rPr>
            <b/>
            <sz val="9"/>
            <color indexed="81"/>
            <rFont val="Tahoma"/>
            <family val="2"/>
          </rPr>
          <t xml:space="preserve">Duplicate Fund Number between County and Schools
</t>
        </r>
      </text>
    </comment>
    <comment ref="F185" authorId="2" shapeId="0" xr:uid="{00000000-0006-0000-0E00-000008000000}">
      <text>
        <r>
          <rPr>
            <b/>
            <sz val="9"/>
            <color indexed="81"/>
            <rFont val="Tahoma"/>
            <family val="2"/>
          </rPr>
          <t>Duplicate Fund Number between County and Schools</t>
        </r>
      </text>
    </comment>
    <comment ref="F186" authorId="2" shapeId="0" xr:uid="{00000000-0006-0000-0E00-000009000000}">
      <text>
        <r>
          <rPr>
            <b/>
            <sz val="9"/>
            <color indexed="81"/>
            <rFont val="Tahoma"/>
            <family val="2"/>
          </rPr>
          <t>Duplicate Fund Number between County and Schools</t>
        </r>
      </text>
    </comment>
    <comment ref="F209" authorId="2" shapeId="0" xr:uid="{00000000-0006-0000-0E00-00000A000000}">
      <text>
        <r>
          <rPr>
            <b/>
            <sz val="9"/>
            <color indexed="81"/>
            <rFont val="Tahoma"/>
            <family val="2"/>
          </rPr>
          <t>Duplicate Fund Number between County and Schools</t>
        </r>
      </text>
    </comment>
    <comment ref="F253" authorId="2" shapeId="0" xr:uid="{00000000-0006-0000-0E00-00000B000000}">
      <text>
        <r>
          <rPr>
            <b/>
            <sz val="9"/>
            <color indexed="81"/>
            <rFont val="Tahoma"/>
            <family val="2"/>
          </rPr>
          <t>Duplicate Fund Number between County and Schools</t>
        </r>
      </text>
    </comment>
    <comment ref="F258" authorId="2" shapeId="0" xr:uid="{00000000-0006-0000-0E00-00000C000000}">
      <text>
        <r>
          <rPr>
            <b/>
            <sz val="9"/>
            <color indexed="81"/>
            <rFont val="Tahoma"/>
            <family val="2"/>
          </rPr>
          <t>Duplicate Fund Number between County and Schools</t>
        </r>
      </text>
    </comment>
    <comment ref="F259" authorId="2" shapeId="0" xr:uid="{00000000-0006-0000-0E00-00000D000000}">
      <text>
        <r>
          <rPr>
            <sz val="9"/>
            <color indexed="81"/>
            <rFont val="Tahoma"/>
            <family val="2"/>
          </rPr>
          <t>Duplicate Fund Number between County and Schools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 Toler</author>
  </authors>
  <commentList>
    <comment ref="K83" authorId="0" shapeId="0" xr:uid="{131E75B2-2441-440E-899C-DBF4EC89DB4B}">
      <text>
        <r>
          <rPr>
            <b/>
            <sz val="9"/>
            <color indexed="81"/>
            <rFont val="Tahoma"/>
            <family val="2"/>
          </rPr>
          <t>Steve Toler:</t>
        </r>
        <r>
          <rPr>
            <sz val="9"/>
            <color indexed="81"/>
            <rFont val="Tahoma"/>
            <family val="2"/>
          </rPr>
          <t xml:space="preserve">
Will require reclassification of funds for new accounting treatment upon transfer of balances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 Toler - TREASX</author>
  </authors>
  <commentList>
    <comment ref="C235" authorId="0" shapeId="0" xr:uid="{00000000-0006-0000-1400-000001000000}">
      <text>
        <r>
          <rPr>
            <b/>
            <sz val="9"/>
            <color indexed="81"/>
            <rFont val="Tahoma"/>
            <family val="2"/>
          </rPr>
          <t>Steve Toler - TREASX:</t>
        </r>
        <r>
          <rPr>
            <sz val="9"/>
            <color indexed="81"/>
            <rFont val="Tahoma"/>
            <family val="2"/>
          </rPr>
          <t xml:space="preserve">
These will already be picked up in other Main Accounts</t>
        </r>
      </text>
    </comment>
    <comment ref="C287" authorId="0" shapeId="0" xr:uid="{00000000-0006-0000-1400-000002000000}">
      <text>
        <r>
          <rPr>
            <b/>
            <sz val="9"/>
            <color indexed="81"/>
            <rFont val="Tahoma"/>
            <family val="2"/>
          </rPr>
          <t>Steve Toler - TREASX:</t>
        </r>
        <r>
          <rPr>
            <sz val="9"/>
            <color indexed="81"/>
            <rFont val="Tahoma"/>
            <family val="2"/>
          </rPr>
          <t xml:space="preserve">
Use main account "352200" - Revenue from Intermediate Sources</t>
        </r>
      </text>
    </comment>
    <comment ref="C289" authorId="0" shapeId="0" xr:uid="{00000000-0006-0000-1400-000003000000}">
      <text>
        <r>
          <rPr>
            <b/>
            <sz val="9"/>
            <color indexed="81"/>
            <rFont val="Tahoma"/>
            <family val="2"/>
          </rPr>
          <t>Steve Toler - TREASX:</t>
        </r>
        <r>
          <rPr>
            <sz val="9"/>
            <color indexed="81"/>
            <rFont val="Tahoma"/>
            <family val="2"/>
          </rPr>
          <t xml:space="preserve">
Use main account "352300" - Revenue from State Sources</t>
        </r>
      </text>
    </comment>
    <comment ref="C302" authorId="0" shapeId="0" xr:uid="{00000000-0006-0000-1400-000004000000}">
      <text>
        <r>
          <rPr>
            <b/>
            <sz val="9"/>
            <color indexed="81"/>
            <rFont val="Tahoma"/>
            <family val="2"/>
          </rPr>
          <t>Steve Toler - TREASX:</t>
        </r>
        <r>
          <rPr>
            <sz val="9"/>
            <color indexed="81"/>
            <rFont val="Tahoma"/>
            <family val="2"/>
          </rPr>
          <t xml:space="preserve">
Use main account "352400" - Revenue from Federal Sources</t>
        </r>
      </text>
    </comment>
    <comment ref="C315" authorId="0" shapeId="0" xr:uid="{00000000-0006-0000-1400-000005000000}">
      <text>
        <r>
          <rPr>
            <b/>
            <sz val="9"/>
            <color indexed="81"/>
            <rFont val="Tahoma"/>
            <family val="2"/>
          </rPr>
          <t>Steve Toler - TREASX:</t>
        </r>
        <r>
          <rPr>
            <sz val="9"/>
            <color indexed="81"/>
            <rFont val="Tahoma"/>
            <family val="2"/>
          </rPr>
          <t xml:space="preserve">
These will already be picked up in other Main Accounts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gency Accounts" type="6" refreshedVersion="5" background="1" saveData="1">
    <textPr sourceFile="D:\Users\US44229\Desktop\Agency Accounts.txt" delimited="0">
      <textFields count="2">
        <textField/>
        <textField position="3"/>
      </textFields>
    </textPr>
  </connection>
</connections>
</file>

<file path=xl/sharedStrings.xml><?xml version="1.0" encoding="utf-8"?>
<sst xmlns="http://schemas.openxmlformats.org/spreadsheetml/2006/main" count="92940" uniqueCount="17285">
  <si>
    <t>ACCOUNT</t>
  </si>
  <si>
    <t>BALANCE</t>
  </si>
  <si>
    <t>DIST_DESCRIPTION</t>
  </si>
  <si>
    <t>FUND_DESCRIPTION</t>
  </si>
  <si>
    <t>SHORT_DESCRIPTION</t>
  </si>
  <si>
    <t>FUND_BAL_TYPE</t>
  </si>
  <si>
    <t>POOLED_WT_FUND</t>
  </si>
  <si>
    <t>CATEGORY_NUM</t>
  </si>
  <si>
    <t>FUND_NUM</t>
  </si>
  <si>
    <t>DISTRICT_NUM</t>
  </si>
  <si>
    <t>SORT_BREAK_KEY</t>
  </si>
  <si>
    <t>BREAK_KEY</t>
  </si>
  <si>
    <t>INCLUDE_ON_TREAS_SUM</t>
  </si>
  <si>
    <t>DELETE_INACTIVE_ACCOUNT</t>
  </si>
  <si>
    <t>INVEST_APP_ACCOUNT_NUM</t>
  </si>
  <si>
    <t>CURRENT_MO_BEG</t>
  </si>
  <si>
    <t>CURRENT_MTD_DIS</t>
  </si>
  <si>
    <t>CURRENT_MTD_REV</t>
  </si>
  <si>
    <t>CURRENT_MF_TRANSFER</t>
  </si>
  <si>
    <t>CURRENT_MT_TRANSFER</t>
  </si>
  <si>
    <t>CURRENT_YR_BEG</t>
  </si>
  <si>
    <t>CURRENT_YTD_DIS</t>
  </si>
  <si>
    <t>CURRENT_YTD_REV</t>
  </si>
  <si>
    <t>CURRENT_YF_TRANSFER</t>
  </si>
  <si>
    <t>CURRENT_YT_TRANSFER</t>
  </si>
  <si>
    <t>PRIOR_MO_BEG</t>
  </si>
  <si>
    <t>PRIOR_MTD_DIS</t>
  </si>
  <si>
    <t>PRIOR_MTD_REV</t>
  </si>
  <si>
    <t>PRIOR_MF_TRANSFER</t>
  </si>
  <si>
    <t>PRIOR_MT_TRANSFER</t>
  </si>
  <si>
    <t>PRIOR_YR_BEG</t>
  </si>
  <si>
    <t>PRIOR_YTD_DIS</t>
  </si>
  <si>
    <t>PRIOR_YTD_REV</t>
  </si>
  <si>
    <t>PRIOR_YF_TRANSFER</t>
  </si>
  <si>
    <t>PRIOR_YT_TRANSFER</t>
  </si>
  <si>
    <t>NEXT_MO_BEG</t>
  </si>
  <si>
    <t>NEXT_MTD_DIS</t>
  </si>
  <si>
    <t>NEXT_MTD_REV</t>
  </si>
  <si>
    <t>NEXT_MF_TRANSFER</t>
  </si>
  <si>
    <t>NEXT_MT_TRANSFER</t>
  </si>
  <si>
    <t>10-111-152</t>
  </si>
  <si>
    <t>ASSETS</t>
  </si>
  <si>
    <t>JP MORGAN CHASE WARRANT COMPENSATION</t>
  </si>
  <si>
    <t xml:space="preserve">CHASE WARRANT COMP  </t>
  </si>
  <si>
    <t xml:space="preserve"> </t>
  </si>
  <si>
    <t xml:space="preserve">        </t>
  </si>
  <si>
    <t>10-111-153</t>
  </si>
  <si>
    <t>JP MORGAN CHASE WEB PAYMENT ACCOUNT</t>
  </si>
  <si>
    <t xml:space="preserve">CHASE WEB PAYMENT   </t>
  </si>
  <si>
    <t>10-111-154</t>
  </si>
  <si>
    <t>JP MORGAN CHASE E-CHECK PAYMENT</t>
  </si>
  <si>
    <t>CHASE E-CHECK PAYMEN</t>
  </si>
  <si>
    <t>10-111-155</t>
  </si>
  <si>
    <t>CHASE ELECTRONIC PAYMENT</t>
  </si>
  <si>
    <t>CHASE ELECTRONIC PAY</t>
  </si>
  <si>
    <t>10-111-156</t>
  </si>
  <si>
    <t>SERVICE ACCOUNT- JP MORGAN CHASE</t>
  </si>
  <si>
    <t xml:space="preserve">SERV ACCT-JP MORGAN </t>
  </si>
  <si>
    <t>10-111-157</t>
  </si>
  <si>
    <t>CREDIT CARD PROCESSING-JP MORGAN CHASE</t>
  </si>
  <si>
    <t xml:space="preserve">CREDIT CARDS-CHASE  </t>
  </si>
  <si>
    <t>10-111-158</t>
  </si>
  <si>
    <t>CORP SERVICES ACCOUNT -JP MORGAN CHASE</t>
  </si>
  <si>
    <t xml:space="preserve">CORP SERVICES ACCT  </t>
  </si>
  <si>
    <t>10-111-159</t>
  </si>
  <si>
    <t>JP MORGAN CHASE MMDA ACCOUNT</t>
  </si>
  <si>
    <t>JP MORGAN CHASE MMDA</t>
  </si>
  <si>
    <t>10-111-160</t>
  </si>
  <si>
    <t>JP MORGAN CHASE LOCKBOX ACCOUNT</t>
  </si>
  <si>
    <t xml:space="preserve">CHASE LOCKBOX       </t>
  </si>
  <si>
    <t>10-112-101</t>
  </si>
  <si>
    <t>CASHIER'S CASH</t>
  </si>
  <si>
    <t xml:space="preserve">CASHIER'S CASH      </t>
  </si>
  <si>
    <t>10-112-106</t>
  </si>
  <si>
    <t>CASHIERS RETURN ITEMS</t>
  </si>
  <si>
    <t>CASHIER RETURN ITEMS</t>
  </si>
  <si>
    <t>10-113-126</t>
  </si>
  <si>
    <t>BOND RISK MANAGEMENT</t>
  </si>
  <si>
    <t>10-114-156</t>
  </si>
  <si>
    <t>CASH CERTIFICATE OF DEPOSIT -  BANKONE</t>
  </si>
  <si>
    <t>10-125-121</t>
  </si>
  <si>
    <t>DEPOSITORY CASH RECORDER</t>
  </si>
  <si>
    <t xml:space="preserve">DEP CASH RECORDER   </t>
  </si>
  <si>
    <t>10-125-122</t>
  </si>
  <si>
    <t>DEPOSITORY CASH PARKS/RECREATION</t>
  </si>
  <si>
    <t xml:space="preserve">DEP CASH PARKS/REC  </t>
  </si>
  <si>
    <t>10-125-123</t>
  </si>
  <si>
    <t>DEPOSITORY CASH PARKS/REC LK PLEASANT</t>
  </si>
  <si>
    <t>DEP CASH PKS/REC LKP</t>
  </si>
  <si>
    <t>10-125-124</t>
  </si>
  <si>
    <t>DEPOSITORY CASH ANIMAL CONTROL</t>
  </si>
  <si>
    <t>DEP CASH ANIMAL CONR</t>
  </si>
  <si>
    <t>10-125-125</t>
  </si>
  <si>
    <t>DEPOSITORY CASH FOUNTAIN HILLS SANITARY</t>
  </si>
  <si>
    <t>DEP CASH FH SANITARY</t>
  </si>
  <si>
    <t>10-125-126</t>
  </si>
  <si>
    <t>DEPOSITORY CASH PUBLIC HEALTH</t>
  </si>
  <si>
    <t xml:space="preserve">DEP CASH PUB HLTH   </t>
  </si>
  <si>
    <t>10-125-127</t>
  </si>
  <si>
    <t>DEPOSITORY CASH HEALTH PLAN</t>
  </si>
  <si>
    <t>DEP CASH HEALTH PLAN</t>
  </si>
  <si>
    <t>10-125-128</t>
  </si>
  <si>
    <t>DEPOSITORY CASH LONG TERM CARE</t>
  </si>
  <si>
    <t>DEP CASH LG TRM CARE</t>
  </si>
  <si>
    <t>10-125-129</t>
  </si>
  <si>
    <t>DEPOSITORY CASH COUNTY ATTORNEY</t>
  </si>
  <si>
    <t xml:space="preserve">DEP CASH CNTY ATTY  </t>
  </si>
  <si>
    <t>10-125-130</t>
  </si>
  <si>
    <t>DEPOSITORY CASH HOSPITAL</t>
  </si>
  <si>
    <t xml:space="preserve">DEP CASH HOSPITAL   </t>
  </si>
  <si>
    <t>10-125-131</t>
  </si>
  <si>
    <t>DEPOSITORY CASH SHERIFF</t>
  </si>
  <si>
    <t xml:space="preserve">DEP CASH SHERIFF    </t>
  </si>
  <si>
    <t>10-125-132</t>
  </si>
  <si>
    <t>DEPOSITORY CASH SHERIFF TAX</t>
  </si>
  <si>
    <t>DEP CASH SHERIFF TAX</t>
  </si>
  <si>
    <t>10-125-133</t>
  </si>
  <si>
    <t>DEPOSITORY CASH LANDFILL</t>
  </si>
  <si>
    <t xml:space="preserve">DEP CASH LANDFILL   </t>
  </si>
  <si>
    <t>10-125-134</t>
  </si>
  <si>
    <t>DEPOSITORY ACCOUNT PLANNING &amp; DEVELOPEMT</t>
  </si>
  <si>
    <t>DEP ACCT PLANG &amp; DEV</t>
  </si>
  <si>
    <t>10-125-135</t>
  </si>
  <si>
    <t>DEPOSITORY ACCOUNT LAW LIBRARY</t>
  </si>
  <si>
    <t>DEP ACCT LAW LIBRARY</t>
  </si>
  <si>
    <t>10-125-136</t>
  </si>
  <si>
    <t>DEPOSITORY ACCOUNT SOLID WASTE</t>
  </si>
  <si>
    <t>DEP ACCT SOLID WASTE</t>
  </si>
  <si>
    <t>10-125-137</t>
  </si>
  <si>
    <t>DEPOSITORY CASH COUNTY LIBRARY</t>
  </si>
  <si>
    <t>DEP CASH CTY LIBRARY</t>
  </si>
  <si>
    <t>10-125-138</t>
  </si>
  <si>
    <t>DEPOSITORY CASH AIR QUALITY</t>
  </si>
  <si>
    <t>DEP CASH AIR QUALITY</t>
  </si>
  <si>
    <t>10-125-139</t>
  </si>
  <si>
    <t>DEP CASH EMPLOYEE HEALTH INITIATIVE</t>
  </si>
  <si>
    <t>DEP CASH HEALTH INIT</t>
  </si>
  <si>
    <t>10-125-140</t>
  </si>
  <si>
    <t>DEPOSITORY CASH ASSESSOR</t>
  </si>
  <si>
    <t xml:space="preserve">DEP CASH ASSESSOR   </t>
  </si>
  <si>
    <t>10-125-141</t>
  </si>
  <si>
    <t>DEPOSITORY CASH FINANCE</t>
  </si>
  <si>
    <t xml:space="preserve">DEPOSITORY FINANCE  </t>
  </si>
  <si>
    <t>10-125-142</t>
  </si>
  <si>
    <t>DEPOSITORY CASH JUVENILE PROBATION</t>
  </si>
  <si>
    <t xml:space="preserve">DEP CASH JUV PROB   </t>
  </si>
  <si>
    <t>10-125-143</t>
  </si>
  <si>
    <t>DEPOSITORY CASH ADULT PROBATION</t>
  </si>
  <si>
    <t xml:space="preserve">DEP CASH ADULT PROB </t>
  </si>
  <si>
    <t>10-125-144</t>
  </si>
  <si>
    <t>DEP CASH FLOOD CONTROL</t>
  </si>
  <si>
    <t>DEP CASH FLOOD CNTRL</t>
  </si>
  <si>
    <t>10-125-145</t>
  </si>
  <si>
    <t>DEPOSITORY CASH MCDOT</t>
  </si>
  <si>
    <t xml:space="preserve">DEP CASH MCDOT      </t>
  </si>
  <si>
    <t>10-125-146</t>
  </si>
  <si>
    <t>DEP CASH CORRECTIONAL HEALTH</t>
  </si>
  <si>
    <t xml:space="preserve">DEP CASH CORR HLTH  </t>
  </si>
  <si>
    <t>Y</t>
  </si>
  <si>
    <t>10-125-147</t>
  </si>
  <si>
    <t>DEPOSITORY CASH HUMAN SERVICES</t>
  </si>
  <si>
    <t xml:space="preserve">DEP CASH HUMAN SVCS </t>
  </si>
  <si>
    <t>10-125-148</t>
  </si>
  <si>
    <t>DEPOSITORY CASH MCESA</t>
  </si>
  <si>
    <t xml:space="preserve">DEP CASH MCESA      </t>
  </si>
  <si>
    <t>10-125-160</t>
  </si>
  <si>
    <t>DEPOSITORY CASH FELONY CENTER</t>
  </si>
  <si>
    <t>DEP CASH FELONY CNTR</t>
  </si>
  <si>
    <t>10-125-161</t>
  </si>
  <si>
    <t>DEPOSITORY CASH MCDOWELL MNT JC</t>
  </si>
  <si>
    <t>DEP CASH MCDOWELL JC</t>
  </si>
  <si>
    <t>10-125-162</t>
  </si>
  <si>
    <t>DEPOSITORY CASH MOON VALLEY JC</t>
  </si>
  <si>
    <t>DEP CASH MOON VAL JC</t>
  </si>
  <si>
    <t>10-125-163</t>
  </si>
  <si>
    <t>DEPOSITORY CASH DREAMY DRAW JC</t>
  </si>
  <si>
    <t>DEP CASH DREAMY D JC</t>
  </si>
  <si>
    <t>10-125-164</t>
  </si>
  <si>
    <t>DEPOSITORY CASH DOWNTOWN JC</t>
  </si>
  <si>
    <t>DEP CASH DOWNTOWN JC</t>
  </si>
  <si>
    <t>10-125-165</t>
  </si>
  <si>
    <t>DEPOSITORY CASH IRONWOOD JC</t>
  </si>
  <si>
    <t>DEP CASH IRONWOOD JC</t>
  </si>
  <si>
    <t>10-125-166</t>
  </si>
  <si>
    <t>DEPOSITORY CASH WHITE TANKS JC</t>
  </si>
  <si>
    <t>DEP CASH WHTE TNK JC</t>
  </si>
  <si>
    <t>10-125-167</t>
  </si>
  <si>
    <t>DEPOSITORY CASH E MESA JC</t>
  </si>
  <si>
    <t xml:space="preserve">DEP CASH E MESA JC  </t>
  </si>
  <si>
    <t>10-125-168</t>
  </si>
  <si>
    <t>DEPOSITORY CASH ARCADIA BILTMORE JC</t>
  </si>
  <si>
    <t xml:space="preserve">DEP CASH ARCADIA JC </t>
  </si>
  <si>
    <t>10-125-169</t>
  </si>
  <si>
    <t>DEPOSITORY CASH MARYVALE JC</t>
  </si>
  <si>
    <t>DEP CASH MARYVALE JC</t>
  </si>
  <si>
    <t>10-125-170</t>
  </si>
  <si>
    <t>DEPOSITORY CASH W MESA JC</t>
  </si>
  <si>
    <t xml:space="preserve">DEP CASH W MESA JC  </t>
  </si>
  <si>
    <t>10-125-171</t>
  </si>
  <si>
    <t>DEPOSITORY CASH SAN MARCOS JC</t>
  </si>
  <si>
    <t xml:space="preserve">DEP CASH SAN MARCOS </t>
  </si>
  <si>
    <t>10-125-172</t>
  </si>
  <si>
    <t>DEPOSITORY CASH MANISTEE JC</t>
  </si>
  <si>
    <t>DEP CASH MANISTEE JC</t>
  </si>
  <si>
    <t>10-125-173</t>
  </si>
  <si>
    <t>DEPOSITORY CASH N MESA JC</t>
  </si>
  <si>
    <t xml:space="preserve">DEP CASH N MESA JC  </t>
  </si>
  <si>
    <t>10-125-174</t>
  </si>
  <si>
    <t>DEPOSITORY CASH ARROWHEAD JC</t>
  </si>
  <si>
    <t>DEP CASH ARROWHEAD J</t>
  </si>
  <si>
    <t>10-125-175</t>
  </si>
  <si>
    <t>DEPOSITORY CASH WEST MCDOWELL JC</t>
  </si>
  <si>
    <t xml:space="preserve">DEP CASH W MCDOWELL </t>
  </si>
  <si>
    <t>10-125-176</t>
  </si>
  <si>
    <t>DEPOSITORY CASH AGUA FRIA JC</t>
  </si>
  <si>
    <t>DEP CASH AGUA FRIA J</t>
  </si>
  <si>
    <t>10-125-177</t>
  </si>
  <si>
    <t>DEPOSITORY CASH SAN TAN JC</t>
  </si>
  <si>
    <t xml:space="preserve">DEP CASH SAN TAN JC </t>
  </si>
  <si>
    <t>10-125-178</t>
  </si>
  <si>
    <t>DEPOSITORY CASH UNIVERSITY JC</t>
  </si>
  <si>
    <t xml:space="preserve">DEP CASH UNIVERSITY </t>
  </si>
  <si>
    <t>10-125-179</t>
  </si>
  <si>
    <t>DEPOSITORY CASH HASSAYAMPA JC</t>
  </si>
  <si>
    <t xml:space="preserve">DEP CASH HASSAYAMPA </t>
  </si>
  <si>
    <t>10-125-181</t>
  </si>
  <si>
    <t>DEPOSITORY CASH SOUTH MOUNTAIN JC</t>
  </si>
  <si>
    <t xml:space="preserve">DEP CASH S MOUNTAIN </t>
  </si>
  <si>
    <t>10-125-182</t>
  </si>
  <si>
    <t>DEPOSITORY CASH ENCANTO JC</t>
  </si>
  <si>
    <t xml:space="preserve">DEP CASH ENCANTO JC </t>
  </si>
  <si>
    <t>10-125-183</t>
  </si>
  <si>
    <t>DEPOSITORY CASH FH EFFLUENT DISP FEES</t>
  </si>
  <si>
    <t>DEP CASH FH EFFLUENT</t>
  </si>
  <si>
    <t>10-125-184</t>
  </si>
  <si>
    <t>NONE                         T</t>
  </si>
  <si>
    <t xml:space="preserve">NONE                </t>
  </si>
  <si>
    <t>10-125-185</t>
  </si>
  <si>
    <t>DEPOSITORY CASH ENVIRONMENTAL SERVICE</t>
  </si>
  <si>
    <t xml:space="preserve">DEP CASH ENVIR SERV </t>
  </si>
  <si>
    <t>10-125-186</t>
  </si>
  <si>
    <t>DEP CASH PENDERGAST #92</t>
  </si>
  <si>
    <t xml:space="preserve">DEP CASH PENDERGAST </t>
  </si>
  <si>
    <t>10-125-187</t>
  </si>
  <si>
    <t>DEPOSITORY CASH NORTH VALLEY JC</t>
  </si>
  <si>
    <t>DEP CASH N VALLEY JC</t>
  </si>
  <si>
    <t>10-125-188</t>
  </si>
  <si>
    <t>DEPOSITORY CASH KYRENE JC</t>
  </si>
  <si>
    <t xml:space="preserve">DEP CASH KYRENE JC  </t>
  </si>
  <si>
    <t>10-125-189</t>
  </si>
  <si>
    <t>DEPOSITORY CASH DESERT RIDGE JC</t>
  </si>
  <si>
    <t>DEP CASH DESERT RIDG</t>
  </si>
  <si>
    <t>10-125-190</t>
  </si>
  <si>
    <t>DEPOSITORY CASH HIGHLAND JC</t>
  </si>
  <si>
    <t>DEP CASH HIGHLAND JC</t>
  </si>
  <si>
    <t>10-125-191</t>
  </si>
  <si>
    <t>DEPOSITORY CASH COUNTRY MEADOWS JC</t>
  </si>
  <si>
    <t xml:space="preserve">COUNTRY MEADOWS JC  </t>
  </si>
  <si>
    <t>10-125-199</t>
  </si>
  <si>
    <t>DEP CASH COUNTY REVENUE PROCESSING</t>
  </si>
  <si>
    <t>DEP CASH REV PROCESS</t>
  </si>
  <si>
    <t>10-151-156</t>
  </si>
  <si>
    <t>TREASURER'S REPURCHASE AGREEMENTS-BANK O</t>
  </si>
  <si>
    <t>TREAS REPOS-BANK ONE</t>
  </si>
  <si>
    <t>10-151-356</t>
  </si>
  <si>
    <t>TREASURER'S TCD'S BANK ONE</t>
  </si>
  <si>
    <t xml:space="preserve">TCDS- BANK ONE      </t>
  </si>
  <si>
    <t>10-151-556</t>
  </si>
  <si>
    <t>SEC BANK ONE</t>
  </si>
  <si>
    <t xml:space="preserve">SEC- BANK ONE       </t>
  </si>
  <si>
    <t>10-151-566</t>
  </si>
  <si>
    <t>REGISTERED WARRANTS</t>
  </si>
  <si>
    <t xml:space="preserve">REGISTERED WARRANTS </t>
  </si>
  <si>
    <t>10-151-567</t>
  </si>
  <si>
    <t>PURCHASED REG WARRANTS</t>
  </si>
  <si>
    <t xml:space="preserve">PURCHASED REG WTS   </t>
  </si>
  <si>
    <t>10-152-356</t>
  </si>
  <si>
    <t>COUNTY TCD BANK ONE</t>
  </si>
  <si>
    <t>10-152-556</t>
  </si>
  <si>
    <t>COUNTY GOVT SEC-BANK ONE</t>
  </si>
  <si>
    <t>10-154-156</t>
  </si>
  <si>
    <t>TREASURER INVESTMENT CONTROL</t>
  </si>
  <si>
    <t>10-154-550</t>
  </si>
  <si>
    <t>ELDERLY ASSISTANCE INVESTMENT CONTROL</t>
  </si>
  <si>
    <t>10-154-556</t>
  </si>
  <si>
    <t>SCHOOL INVESTMENTS CONTROL-BANK ONE</t>
  </si>
  <si>
    <t xml:space="preserve">SCHOOL SEC-BANK ONE </t>
  </si>
  <si>
    <t>10-154-599</t>
  </si>
  <si>
    <t>SCHOOL INVESTMENT CONTROL - OUTSIDE</t>
  </si>
  <si>
    <t xml:space="preserve">SCHOOL SEC-OUTSIDE  </t>
  </si>
  <si>
    <t>10-222-152</t>
  </si>
  <si>
    <t>BANK OF AMERICA WARRANT COMP ACCOUNT</t>
  </si>
  <si>
    <t>10-222-153</t>
  </si>
  <si>
    <t>B OF A WEB E CHECK</t>
  </si>
  <si>
    <t>10-222-154</t>
  </si>
  <si>
    <t>B OF A E-CHECK</t>
  </si>
  <si>
    <t>10-222-155</t>
  </si>
  <si>
    <t>B OF A ELECTRONIC PAYMENT ACCOUNT</t>
  </si>
  <si>
    <t>10-222-156</t>
  </si>
  <si>
    <t>BANK OF AMERICA SERVICE ACCOUNT</t>
  </si>
  <si>
    <t>10-222-157</t>
  </si>
  <si>
    <t>B OF A CREDIT CARD ACCOUNT</t>
  </si>
  <si>
    <t>10-222-158</t>
  </si>
  <si>
    <t>B OF A CORPORATE SERVICE ACCOUNT</t>
  </si>
  <si>
    <t>10-222-159</t>
  </si>
  <si>
    <t>B OF A MMDA</t>
  </si>
  <si>
    <t>10-225-121</t>
  </si>
  <si>
    <t>BA CASH RECORDER</t>
  </si>
  <si>
    <t>10-225-122</t>
  </si>
  <si>
    <t>BA CASH PARKS &amp; REC</t>
  </si>
  <si>
    <t>10-225-124</t>
  </si>
  <si>
    <t>BA CASH ANIMAL CONTROL</t>
  </si>
  <si>
    <t>10-225-126</t>
  </si>
  <si>
    <t>BA CASH PUBLIC HEALTH</t>
  </si>
  <si>
    <t>10-225-131</t>
  </si>
  <si>
    <t>BA CASH SHERIFF</t>
  </si>
  <si>
    <t>10-225-134</t>
  </si>
  <si>
    <t>BA CASH PLANNING &amp; DEVELOPMENT</t>
  </si>
  <si>
    <t>10-225-136</t>
  </si>
  <si>
    <t>BA CASH SOLID WASTE</t>
  </si>
  <si>
    <t>10-225-137</t>
  </si>
  <si>
    <t>BA CASH LIBRARY</t>
  </si>
  <si>
    <t>10-225-138</t>
  </si>
  <si>
    <t>BA CASH AIR QUALITY</t>
  </si>
  <si>
    <t>10-225-139</t>
  </si>
  <si>
    <t>BA CASH EMPLOYEE HEALTH</t>
  </si>
  <si>
    <t>10-225-140</t>
  </si>
  <si>
    <t>BA CASH ASSESSOR</t>
  </si>
  <si>
    <t>10-225-161</t>
  </si>
  <si>
    <t>BA CASH NE REGIONAL</t>
  </si>
  <si>
    <t>10-225-162</t>
  </si>
  <si>
    <t>BA CASH MOON VALLEY JC</t>
  </si>
  <si>
    <t>10-225-163</t>
  </si>
  <si>
    <t>BA CASH DREAMY DRAW JC</t>
  </si>
  <si>
    <t>10-225-164</t>
  </si>
  <si>
    <t>BA CASH DOWNTOWN JC</t>
  </si>
  <si>
    <t>10-225-165</t>
  </si>
  <si>
    <t>BA CASH IRONWOOD JC</t>
  </si>
  <si>
    <t>10-225-166</t>
  </si>
  <si>
    <t>BA CASH ESTRELLA MT JC</t>
  </si>
  <si>
    <t>10-225-167</t>
  </si>
  <si>
    <t>BA CASH EAST MESA JC</t>
  </si>
  <si>
    <t>10-225-168</t>
  </si>
  <si>
    <t>BA CASH ARCADIA BILTMORE JC</t>
  </si>
  <si>
    <t>10-225-169</t>
  </si>
  <si>
    <t>BA CASH MARYVALE JC</t>
  </si>
  <si>
    <t>10-225-170</t>
  </si>
  <si>
    <t>BA CASH WEST MESA JC</t>
  </si>
  <si>
    <t>10-225-171</t>
  </si>
  <si>
    <t>BA CASH SAN MARCOS JC</t>
  </si>
  <si>
    <t>10-225-172</t>
  </si>
  <si>
    <t>BA CASH MANISTEE JC</t>
  </si>
  <si>
    <t>10-225-173</t>
  </si>
  <si>
    <t>BA CASH NORTH MESA JC</t>
  </si>
  <si>
    <t>10-225-174</t>
  </si>
  <si>
    <t>BA CASH LAKE PLEASANT JC</t>
  </si>
  <si>
    <t>10-225-175</t>
  </si>
  <si>
    <t>BA CASH WEST MCDOWELL JC</t>
  </si>
  <si>
    <t>10-225-176</t>
  </si>
  <si>
    <t>BA CASH AGUA FRIA JC</t>
  </si>
  <si>
    <t>10-225-177</t>
  </si>
  <si>
    <t>BA CASH SAN TAN JC</t>
  </si>
  <si>
    <t>10-225-178</t>
  </si>
  <si>
    <t>BA CASH UNIVERSITY LAKES JC</t>
  </si>
  <si>
    <t>10-225-179</t>
  </si>
  <si>
    <t>BA CASH HASSAYAMPA JC</t>
  </si>
  <si>
    <t>10-225-181</t>
  </si>
  <si>
    <t>BA CASH SOUTH MOUNTAIN JC</t>
  </si>
  <si>
    <t>10-225-182</t>
  </si>
  <si>
    <t>BA CASH ENCANTO JC</t>
  </si>
  <si>
    <t>10-225-185</t>
  </si>
  <si>
    <t>BA CASH ENVIRONMENTAL CONTROL</t>
  </si>
  <si>
    <t>10-225-187</t>
  </si>
  <si>
    <t>BA CASH NORTH VALLEY JC</t>
  </si>
  <si>
    <t>10-225-188</t>
  </si>
  <si>
    <t>BA CASH KYRENE JC</t>
  </si>
  <si>
    <t>10-225-189</t>
  </si>
  <si>
    <t>BA CASH DESERT RIDGE JC</t>
  </si>
  <si>
    <t>10-225-190</t>
  </si>
  <si>
    <t>BA CASH HIGHLAND JC</t>
  </si>
  <si>
    <t>10-225-199</t>
  </si>
  <si>
    <t>BA CASH REVENUE PROCESSING</t>
  </si>
  <si>
    <t>20-290-900</t>
  </si>
  <si>
    <t>CLEARING ACCOUNTS</t>
  </si>
  <si>
    <t>DISBURSEMENT CLEARING</t>
  </si>
  <si>
    <t>DISBURSEMENT CLEARIN</t>
  </si>
  <si>
    <t>20-298-903</t>
  </si>
  <si>
    <t>WARRANT CLEARING - JP MORGAN CHASE</t>
  </si>
  <si>
    <t xml:space="preserve">WT CLEARING - JPMC  </t>
  </si>
  <si>
    <t>20-299-903</t>
  </si>
  <si>
    <t>WARRANT CLEARING - VALLEY NATIONAL BANK</t>
  </si>
  <si>
    <t xml:space="preserve">WARRANT CLRNG VN    </t>
  </si>
  <si>
    <t>20-299-904</t>
  </si>
  <si>
    <t>LOW SPEED WARRANT CLRING LINE OF CREDIT</t>
  </si>
  <si>
    <t>LOW SPEED WT CLR LOC</t>
  </si>
  <si>
    <t>30-014-000</t>
  </si>
  <si>
    <t>COUNTY AND TREASURER'S ACCOUNTS</t>
  </si>
  <si>
    <t>COUNTY</t>
  </si>
  <si>
    <t>ARSON DETECTION</t>
  </si>
  <si>
    <t xml:space="preserve">ARSON DETECTION     </t>
  </si>
  <si>
    <t>30-022-000</t>
  </si>
  <si>
    <t>CIVIL PENALTY</t>
  </si>
  <si>
    <t xml:space="preserve">CIVIL PENALTY       </t>
  </si>
  <si>
    <t>30-025-121</t>
  </si>
  <si>
    <t>DEP ACCT RECORDER</t>
  </si>
  <si>
    <t xml:space="preserve">DEP ACCT RECORDER   </t>
  </si>
  <si>
    <t>30-025-122</t>
  </si>
  <si>
    <t>DEP ACCT PARKS/REC</t>
  </si>
  <si>
    <t xml:space="preserve">DEP ACCT PARKS/REC  </t>
  </si>
  <si>
    <t>30-025-123</t>
  </si>
  <si>
    <t>DEP ACCT PRKS/REC LP</t>
  </si>
  <si>
    <t>30-025-124</t>
  </si>
  <si>
    <t>DEP ACCT RABIES/ANIM</t>
  </si>
  <si>
    <t>30-025-125</t>
  </si>
  <si>
    <t>DEP ACCT FH SANITARY</t>
  </si>
  <si>
    <t>30-025-126</t>
  </si>
  <si>
    <t>DEP ACCT PUB HEALTH</t>
  </si>
  <si>
    <t xml:space="preserve">DEP ACCT PUB HEALTH </t>
  </si>
  <si>
    <t>30-025-128</t>
  </si>
  <si>
    <t>DEP ACCT LG TRM CARE</t>
  </si>
  <si>
    <t>30-025-129</t>
  </si>
  <si>
    <t>DEP ACCT CNTY ATTY</t>
  </si>
  <si>
    <t xml:space="preserve">DEP ACCT CNTY ATTY  </t>
  </si>
  <si>
    <t>30-025-130</t>
  </si>
  <si>
    <t>DEP ACCT HOSPITAL</t>
  </si>
  <si>
    <t xml:space="preserve">DEP ACCT HOSPITAL   </t>
  </si>
  <si>
    <t>30-025-131</t>
  </si>
  <si>
    <t>DEP ACCT SHERIFF B&amp;F</t>
  </si>
  <si>
    <t>30-025-132</t>
  </si>
  <si>
    <t>DEP ACCT SHERIFF TAX</t>
  </si>
  <si>
    <t>30-025-134</t>
  </si>
  <si>
    <t>DEP ACCT PLANNING &amp; DEVELOPMENT</t>
  </si>
  <si>
    <t>30-025-135</t>
  </si>
  <si>
    <t>30-025-136</t>
  </si>
  <si>
    <t>30-025-137</t>
  </si>
  <si>
    <t>DEP ACCT COUNTY LIBRARY</t>
  </si>
  <si>
    <t>DEP ACCT CTY LIBRARY</t>
  </si>
  <si>
    <t>30-025-138</t>
  </si>
  <si>
    <t>DEP ACCT AIR QUALITY</t>
  </si>
  <si>
    <t xml:space="preserve">DEP AIR QUALITY     </t>
  </si>
  <si>
    <t>30-025-139</t>
  </si>
  <si>
    <t>DEP ACCT EMPLOYEE HEALTH INITIATIVE</t>
  </si>
  <si>
    <t xml:space="preserve">DEP ACCT EMP HEALTH </t>
  </si>
  <si>
    <t>30-025-140</t>
  </si>
  <si>
    <t>DEP ACCT ASSESSOR</t>
  </si>
  <si>
    <t xml:space="preserve">DEP ACCT ASSESSOR   </t>
  </si>
  <si>
    <t>30-025-141</t>
  </si>
  <si>
    <t>DEP ACCT FINANCE</t>
  </si>
  <si>
    <t xml:space="preserve">DEP ACCT FINANCE    </t>
  </si>
  <si>
    <t>30-025-142</t>
  </si>
  <si>
    <t>DEP ACCT JUVENILE PROBATION</t>
  </si>
  <si>
    <t xml:space="preserve">DEP ACCT JUV PROB   </t>
  </si>
  <si>
    <t>30-025-143</t>
  </si>
  <si>
    <t>DEP ACCT ADULT PROBATION</t>
  </si>
  <si>
    <t xml:space="preserve">DEP ACCT ADULT PROB </t>
  </si>
  <si>
    <t>30-025-144</t>
  </si>
  <si>
    <t>DEP ACCT FLOOD CONTROL</t>
  </si>
  <si>
    <t>DEP ACCT FLOOD CNTRL</t>
  </si>
  <si>
    <t>30-025-145</t>
  </si>
  <si>
    <t>DEP ACCT MCDOT</t>
  </si>
  <si>
    <t xml:space="preserve">DEP ACCT MCDOT      </t>
  </si>
  <si>
    <t>30-025-146</t>
  </si>
  <si>
    <t>DEP ACCOUNT CORRECTIONAL HEALTH</t>
  </si>
  <si>
    <t>DEP ACCT CORR HEALTH</t>
  </si>
  <si>
    <t>30-025-147</t>
  </si>
  <si>
    <t>DEPOSITORY ACCOUNT HUMAN SERVICES</t>
  </si>
  <si>
    <t xml:space="preserve">DEP ACCT HUMAN SVCS </t>
  </si>
  <si>
    <t>30-025-148</t>
  </si>
  <si>
    <t>DEPOSITORY ACCOUNT MCESA</t>
  </si>
  <si>
    <t xml:space="preserve">DEP ACCT MCESA      </t>
  </si>
  <si>
    <t>30-025-161</t>
  </si>
  <si>
    <t>DEP ACCT NORTHEAST REGIONAL COURT CENTER</t>
  </si>
  <si>
    <t>NE REGIONAL CT CENTE</t>
  </si>
  <si>
    <t>30-025-162</t>
  </si>
  <si>
    <t>DEP ACCT NE PHX JC</t>
  </si>
  <si>
    <t xml:space="preserve">DEP ACCT NE PHX JC  </t>
  </si>
  <si>
    <t>30-025-163</t>
  </si>
  <si>
    <t>DEP ACCT DREAMY DRAW</t>
  </si>
  <si>
    <t>30-025-164</t>
  </si>
  <si>
    <t>DEP ACCT E PHX JC 1</t>
  </si>
  <si>
    <t xml:space="preserve">DEP ACCT E PHX JC 1 </t>
  </si>
  <si>
    <t>30-025-165</t>
  </si>
  <si>
    <t>DEP ACCT GILA BND JC</t>
  </si>
  <si>
    <t>30-025-166</t>
  </si>
  <si>
    <t>DEP ACCT WHITE TANK JC</t>
  </si>
  <si>
    <t xml:space="preserve">DEP ACCT WHT TNK JC </t>
  </si>
  <si>
    <t>30-025-167</t>
  </si>
  <si>
    <t>DEP ACCT E MESA JC</t>
  </si>
  <si>
    <t xml:space="preserve">DEP ACCT E MESA JC  </t>
  </si>
  <si>
    <t>30-025-168</t>
  </si>
  <si>
    <t>DEP ACCT E PHX 2 JC</t>
  </si>
  <si>
    <t xml:space="preserve">DEP ACCT E PHX 2 JC </t>
  </si>
  <si>
    <t>30-025-169</t>
  </si>
  <si>
    <t>DEP ACCT MARYVALE JC</t>
  </si>
  <si>
    <t>30-025-170</t>
  </si>
  <si>
    <t>DEP ACCT W MESA JC</t>
  </si>
  <si>
    <t xml:space="preserve">DEP ACCT W MESA JC  </t>
  </si>
  <si>
    <t>30-025-171</t>
  </si>
  <si>
    <t>DEP ACCT CHANDLER JC</t>
  </si>
  <si>
    <t>30-025-172</t>
  </si>
  <si>
    <t>DEP ACCT GLENDALE JC</t>
  </si>
  <si>
    <t>30-025-173</t>
  </si>
  <si>
    <t>DEP ACCT N MESA JC</t>
  </si>
  <si>
    <t xml:space="preserve">DEP ACCT N MESA JC  </t>
  </si>
  <si>
    <t>30-025-174</t>
  </si>
  <si>
    <t>DEP ACCT PEORIA JC</t>
  </si>
  <si>
    <t xml:space="preserve">DEP ACCT PEORIA JC  </t>
  </si>
  <si>
    <t>30-025-175</t>
  </si>
  <si>
    <t>DEP ACCT W PHX JC</t>
  </si>
  <si>
    <t xml:space="preserve">DEP ACCT W PHX JC   </t>
  </si>
  <si>
    <t>30-025-176</t>
  </si>
  <si>
    <t>DEP ACCT TOLLESON JC</t>
  </si>
  <si>
    <t>30-025-177</t>
  </si>
  <si>
    <t>DEP ACCT S MESA/GILBERT JC</t>
  </si>
  <si>
    <t xml:space="preserve">DEP ACCT S MESA/GIL </t>
  </si>
  <si>
    <t>30-025-178</t>
  </si>
  <si>
    <t>DEP ACCT TEMPE JC</t>
  </si>
  <si>
    <t xml:space="preserve">DEP ACCT TEMPE JC   </t>
  </si>
  <si>
    <t>30-025-179</t>
  </si>
  <si>
    <t>DEP ACCT WICKENBURG JC</t>
  </si>
  <si>
    <t xml:space="preserve">DEP ACCT WICKENBURG </t>
  </si>
  <si>
    <t>30-025-181</t>
  </si>
  <si>
    <t>DEP ACCT S PHOENIX JC</t>
  </si>
  <si>
    <t xml:space="preserve">DEP ACCT S PHX JC   </t>
  </si>
  <si>
    <t>30-025-182</t>
  </si>
  <si>
    <t>DEP ACCT CENTRAL PHX JC</t>
  </si>
  <si>
    <t>DEP ACCT CENT PHX JC</t>
  </si>
  <si>
    <t>30-025-183</t>
  </si>
  <si>
    <t>DEP ACCT FH EFFLUENT DISP FEES</t>
  </si>
  <si>
    <t>DEP ACCT FH EFF DISP</t>
  </si>
  <si>
    <t>30-025-184</t>
  </si>
  <si>
    <t>DEP ACCT JUVENILE CT</t>
  </si>
  <si>
    <t>30-025-185</t>
  </si>
  <si>
    <t>DEP ACCT ENVIR SERVICES          SERVICE</t>
  </si>
  <si>
    <t xml:space="preserve">DEP ACCT ENVIR SERV </t>
  </si>
  <si>
    <t>30-025-186</t>
  </si>
  <si>
    <t>DEP ACCT PENDERGAST SCHOOL</t>
  </si>
  <si>
    <t xml:space="preserve">DEP ACCT PENDERGAST </t>
  </si>
  <si>
    <t>30-025-187</t>
  </si>
  <si>
    <t>DEP ACCOUNT NORTH VALLEY JC</t>
  </si>
  <si>
    <t>DEP ACCT N VALLEY JC</t>
  </si>
  <si>
    <t>30-025-188</t>
  </si>
  <si>
    <t>DEP ACCOUNT WEST TEMPE JC</t>
  </si>
  <si>
    <t xml:space="preserve">DEP ACCT W TEMPE JC </t>
  </si>
  <si>
    <t>30-025-189</t>
  </si>
  <si>
    <t>DEP ACCT DESERT RIDGE JC</t>
  </si>
  <si>
    <t xml:space="preserve">DESERT RIDGE JC     </t>
  </si>
  <si>
    <t>30-025-190</t>
  </si>
  <si>
    <t>DEP ACCT HIGHLAND JC</t>
  </si>
  <si>
    <t xml:space="preserve">HIGHLAND JC         </t>
  </si>
  <si>
    <t>30-025-191</t>
  </si>
  <si>
    <t>DEP ACCOUNT COUNTRY MEADOWS JC</t>
  </si>
  <si>
    <t>30-025-199</t>
  </si>
  <si>
    <t>DEP ACCT REVENUE PROCESSING</t>
  </si>
  <si>
    <t>DEP ACCT REV PROCESS</t>
  </si>
  <si>
    <t>30-026-000</t>
  </si>
  <si>
    <t>REFUND CLEARING</t>
  </si>
  <si>
    <t>30-027-000</t>
  </si>
  <si>
    <t>BACK TAX HOLDING</t>
  </si>
  <si>
    <t xml:space="preserve">BACK TAX HOLDING    </t>
  </si>
  <si>
    <t>30-028-000</t>
  </si>
  <si>
    <t>CASHIER'S DEBITS/CREDITS</t>
  </si>
  <si>
    <t xml:space="preserve">CASHIER'S DEBITS/CR </t>
  </si>
  <si>
    <t>30-033-000</t>
  </si>
  <si>
    <t>RESOLUTION HOLDING</t>
  </si>
  <si>
    <t xml:space="preserve">RESOLUTION HOLDING  </t>
  </si>
  <si>
    <t>30-034-000</t>
  </si>
  <si>
    <t>LITIGATION PENDING RESOLUTIONS</t>
  </si>
  <si>
    <t xml:space="preserve">LITIGATION PEND RES </t>
  </si>
  <si>
    <t>30-035-000</t>
  </si>
  <si>
    <t>SUBTAX AND ASSIGN HOLDING</t>
  </si>
  <si>
    <t>SUBTAX &amp; ASSIGN HOLD</t>
  </si>
  <si>
    <t>30-036-000</t>
  </si>
  <si>
    <t>IRS INTEREST WITHHOLDING</t>
  </si>
  <si>
    <t xml:space="preserve">IRS WITHHOLDING     </t>
  </si>
  <si>
    <t>30-041-000</t>
  </si>
  <si>
    <t>TAXPAYER INFORMATION FUND HB 2149</t>
  </si>
  <si>
    <t xml:space="preserve">TAXPAYER INFO FUND  </t>
  </si>
  <si>
    <t>30-042-000</t>
  </si>
  <si>
    <t>UPPS RESOLUTION IMPOUNDS</t>
  </si>
  <si>
    <t xml:space="preserve">UPPS RESO IMPOUNDS  </t>
  </si>
  <si>
    <t>30-043-000</t>
  </si>
  <si>
    <t>CIVIL PENALTY HOLDING</t>
  </si>
  <si>
    <t xml:space="preserve">CIVIL PENALTY HOLD  </t>
  </si>
  <si>
    <t>30-044-000</t>
  </si>
  <si>
    <t>GOLF COURSE CONVERSION</t>
  </si>
  <si>
    <t xml:space="preserve">GOLF COURSE CONV    </t>
  </si>
  <si>
    <t>30-045-000</t>
  </si>
  <si>
    <t>GPLET HOLDING</t>
  </si>
  <si>
    <t xml:space="preserve">GPLET HOLDING       </t>
  </si>
  <si>
    <t>30-048-000</t>
  </si>
  <si>
    <t>ELDERLY ASSISTANCE - INVESTMENT</t>
  </si>
  <si>
    <t xml:space="preserve">ELDERLY ASST-INVEST </t>
  </si>
  <si>
    <t>30-049-000</t>
  </si>
  <si>
    <t>ELDERLY ASSISTANCE HOLD</t>
  </si>
  <si>
    <t xml:space="preserve">ELDERLY ASSIST HOLD </t>
  </si>
  <si>
    <t>30-050-000</t>
  </si>
  <si>
    <t>REDEMPTION HOLDING</t>
  </si>
  <si>
    <t xml:space="preserve">REDEMPTION HOLDING  </t>
  </si>
  <si>
    <t>30-059-000</t>
  </si>
  <si>
    <t>UNDISTRIBUTED TAX COLLECTIONS</t>
  </si>
  <si>
    <t xml:space="preserve">UNDISTRIB TAX COLL  </t>
  </si>
  <si>
    <t>30-060-000</t>
  </si>
  <si>
    <t>UNDISTRIBUTED INTEREST INCOME</t>
  </si>
  <si>
    <t xml:space="preserve">UNDIST INT INCOME   </t>
  </si>
  <si>
    <t>30-061-000</t>
  </si>
  <si>
    <t>TAYLOR GRAZING ACT</t>
  </si>
  <si>
    <t xml:space="preserve">TAYLOR GRAZING ACT  </t>
  </si>
  <si>
    <t>30-062-000</t>
  </si>
  <si>
    <t>TRUST FUND FOR NON-DELIVERABLE REFUNDS</t>
  </si>
  <si>
    <t>TR FD - NON-DEL REFD</t>
  </si>
  <si>
    <t>30-063-000</t>
  </si>
  <si>
    <t>PROBLEM CHECK HOLDING</t>
  </si>
  <si>
    <t xml:space="preserve">PROBLEM CHECK HOLD  </t>
  </si>
  <si>
    <t>30-064-000</t>
  </si>
  <si>
    <t>CURRENT TAX HOLDING</t>
  </si>
  <si>
    <t xml:space="preserve">CURRENT TAX HOLDING </t>
  </si>
  <si>
    <t>30-066-000</t>
  </si>
  <si>
    <t>RECORDER FEE REFUNDING</t>
  </si>
  <si>
    <t>RECORDER FEE REFUNDG</t>
  </si>
  <si>
    <t>30-077-000</t>
  </si>
  <si>
    <t>EXCESS PROCEEDS FROM TRUSTEE SALES</t>
  </si>
  <si>
    <t>EXCESS PROCEEDS/TTEE</t>
  </si>
  <si>
    <t>30-086-000</t>
  </si>
  <si>
    <t>UNIDENTIFIED WIRES</t>
  </si>
  <si>
    <t xml:space="preserve">UNIDENTIFIED WIRES  </t>
  </si>
  <si>
    <t>30-090-000</t>
  </si>
  <si>
    <t>TEMP HLD FD MONEY TO BE APPR OR UNKNOWN</t>
  </si>
  <si>
    <t xml:space="preserve">MISC SUSPENSE       </t>
  </si>
  <si>
    <t>30-091-000</t>
  </si>
  <si>
    <t>SUSPENSE CASHIER'S</t>
  </si>
  <si>
    <t xml:space="preserve">SUSPENSE CASHIER'S  </t>
  </si>
  <si>
    <t>30-092-000</t>
  </si>
  <si>
    <t>SUSPENSE MORTGAGE COMPANIES</t>
  </si>
  <si>
    <t>SUSPENSE MORTGAGE CO</t>
  </si>
  <si>
    <t>30-093-000</t>
  </si>
  <si>
    <t>BANK SERVICE CHARGE</t>
  </si>
  <si>
    <t xml:space="preserve">BANK SERVICE CHARGE </t>
  </si>
  <si>
    <t>30-094-000</t>
  </si>
  <si>
    <t>SUSPENSE-PREPAYMENTS</t>
  </si>
  <si>
    <t>30-099-000</t>
  </si>
  <si>
    <t>SUSPENSE</t>
  </si>
  <si>
    <t xml:space="preserve">SUSPENSE            </t>
  </si>
  <si>
    <t>30-100-000</t>
  </si>
  <si>
    <t>GENERAL</t>
  </si>
  <si>
    <t xml:space="preserve">GENERAL             </t>
  </si>
  <si>
    <t>31-047-001</t>
  </si>
  <si>
    <t>0OUNTY ACCOUNTS</t>
  </si>
  <si>
    <t>C &amp; T CHANDLER</t>
  </si>
  <si>
    <t>CITIES &amp; TOWNS - CHANDLER</t>
  </si>
  <si>
    <t xml:space="preserve">C&amp;T-CHANDLER        </t>
  </si>
  <si>
    <t>31-047-002</t>
  </si>
  <si>
    <t>C &amp; T GLENDALE</t>
  </si>
  <si>
    <t>CITIES &amp; TOWNS - GLENDALE</t>
  </si>
  <si>
    <t xml:space="preserve">C&amp;T-GLENDALE        </t>
  </si>
  <si>
    <t>31-047-003</t>
  </si>
  <si>
    <t>C &amp; T MESA</t>
  </si>
  <si>
    <t>CITIES &amp; TOWNS - MESA</t>
  </si>
  <si>
    <t xml:space="preserve">C&amp;T-MESA            </t>
  </si>
  <si>
    <t>31-047-004</t>
  </si>
  <si>
    <t>C &amp; T PEORIA</t>
  </si>
  <si>
    <t>CITIES &amp; TOWNS - PEORIA</t>
  </si>
  <si>
    <t xml:space="preserve">C&amp;T-PEORIA          </t>
  </si>
  <si>
    <t>31-047-005</t>
  </si>
  <si>
    <t>C &amp; T SCOTTSDALE</t>
  </si>
  <si>
    <t>CITIES &amp; TOWNS - SCOTTSDALE</t>
  </si>
  <si>
    <t xml:space="preserve">C&amp;T-SCOTTSDALE      </t>
  </si>
  <si>
    <t>31-047-006</t>
  </si>
  <si>
    <t>C &amp; T TOLLESON</t>
  </si>
  <si>
    <t>CITIES &amp; TOWNS - TOLLESON</t>
  </si>
  <si>
    <t xml:space="preserve">C&amp;T-TOLLESON        </t>
  </si>
  <si>
    <t>31-047-007</t>
  </si>
  <si>
    <t>C &amp; T TEMPE</t>
  </si>
  <si>
    <t>CITIES &amp; TOWNS - TEMPE</t>
  </si>
  <si>
    <t xml:space="preserve">C&amp;T-TEMPE           </t>
  </si>
  <si>
    <t>31-047-008</t>
  </si>
  <si>
    <t>C &amp; T AVONDALE</t>
  </si>
  <si>
    <t>CITIES &amp; TOWNS - AVONDALE</t>
  </si>
  <si>
    <t xml:space="preserve">C&amp;T-AVONDALE        </t>
  </si>
  <si>
    <t>31-047-009</t>
  </si>
  <si>
    <t>C &amp; T BUCKEYE</t>
  </si>
  <si>
    <t>CITIES &amp; TOWNS - BUCKEYE</t>
  </si>
  <si>
    <t xml:space="preserve">C&amp;T-BUCKEYE         </t>
  </si>
  <si>
    <t>31-047-012</t>
  </si>
  <si>
    <t>C &amp; T EL MIRAGE</t>
  </si>
  <si>
    <t>CITIES &amp; TOWNS - EL MIRAGE</t>
  </si>
  <si>
    <t xml:space="preserve">C&amp;T-EL MIRAGE       </t>
  </si>
  <si>
    <t>31-047-013</t>
  </si>
  <si>
    <t>C &amp; T GILA BEND</t>
  </si>
  <si>
    <t>CITEIS &amp; TOWNS - GILA BEND</t>
  </si>
  <si>
    <t xml:space="preserve">C&amp;T-GILA BEND       </t>
  </si>
  <si>
    <t>31-047-014</t>
  </si>
  <si>
    <t>C &amp; T GILBERT</t>
  </si>
  <si>
    <t>CITIES &amp; TOWNS - GILBERT</t>
  </si>
  <si>
    <t xml:space="preserve">C&amp;T-GILBERT         </t>
  </si>
  <si>
    <t>31-047-015</t>
  </si>
  <si>
    <t>C &amp; T GUADALUPE</t>
  </si>
  <si>
    <t>CITIES &amp; TOWNS - GUADALUPE</t>
  </si>
  <si>
    <t xml:space="preserve">C&amp;T-GUADALUPE       </t>
  </si>
  <si>
    <t>31-047-018</t>
  </si>
  <si>
    <t>C &amp; T WICKENBURG</t>
  </si>
  <si>
    <t>CITIES &amp; TOWNS - WICKENBURG</t>
  </si>
  <si>
    <t xml:space="preserve">C&amp;T-WICKENBURG      </t>
  </si>
  <si>
    <t>31-047-019</t>
  </si>
  <si>
    <t>C &amp; T GOODYEAR</t>
  </si>
  <si>
    <t>CITIES &amp; TOWNS - GOODYEAR</t>
  </si>
  <si>
    <t xml:space="preserve">C&amp;T-GOODYEAR        </t>
  </si>
  <si>
    <t>31-047-020</t>
  </si>
  <si>
    <t>C &amp; T PARADISE VALLEY</t>
  </si>
  <si>
    <t>CITIES &amp; TOWNS - PARADISE VALLEY</t>
  </si>
  <si>
    <t xml:space="preserve">C&amp;T-PARADISE VALLEY </t>
  </si>
  <si>
    <t>31-047-021</t>
  </si>
  <si>
    <t>C &amp; T SURPRISE</t>
  </si>
  <si>
    <t>CITIES &amp; TOWNS - SURPRISE</t>
  </si>
  <si>
    <t xml:space="preserve">C&amp;T-SURPRISE        </t>
  </si>
  <si>
    <t>31-047-022</t>
  </si>
  <si>
    <t>C &amp; T YOUNGTOWN</t>
  </si>
  <si>
    <t>CITIES &amp; TOWNS - YOUNGTOWN</t>
  </si>
  <si>
    <t xml:space="preserve">C&amp;T-YOUNGTOWN       </t>
  </si>
  <si>
    <t>31-047-023</t>
  </si>
  <si>
    <t>C &amp; T PHOENIX</t>
  </si>
  <si>
    <t>CITIES &amp; TOWNS - PHOENIX</t>
  </si>
  <si>
    <t xml:space="preserve">C&amp;T-PHOENIX         </t>
  </si>
  <si>
    <t>31-047-024</t>
  </si>
  <si>
    <t>C &amp; T CAREFREE</t>
  </si>
  <si>
    <t>CITIES &amp; TOWNS - CAREFREE</t>
  </si>
  <si>
    <t xml:space="preserve">C&amp;T CAREFREE        </t>
  </si>
  <si>
    <t>31-047-025</t>
  </si>
  <si>
    <t>C &amp; T CAVE CREEK</t>
  </si>
  <si>
    <t>CITIES &amp; TOWNS-CAVE CREEK</t>
  </si>
  <si>
    <t xml:space="preserve">C&amp;T-CAVE CREEK      </t>
  </si>
  <si>
    <t>31-047-026</t>
  </si>
  <si>
    <t>C &amp; T LITCHFIELD PARK</t>
  </si>
  <si>
    <t>CITIES &amp; TOWNS-LITCHFIELD PARK</t>
  </si>
  <si>
    <t xml:space="preserve">C&amp;T LITCHFIELD PARK </t>
  </si>
  <si>
    <t>31-047-027</t>
  </si>
  <si>
    <t>CITIES &amp; TOWNS - FOUNTAIN HILLS</t>
  </si>
  <si>
    <t>C&amp;T - FOUNTAIN HILLS</t>
  </si>
  <si>
    <t>31-047-028</t>
  </si>
  <si>
    <t>CITIES &amp; TOWNS - QUEEN CREEK</t>
  </si>
  <si>
    <t xml:space="preserve">C&amp;T - QUEEN CREEK   </t>
  </si>
  <si>
    <t>31-047-029</t>
  </si>
  <si>
    <t>CITIES &amp; TOWN APACHE JUNCTION</t>
  </si>
  <si>
    <t xml:space="preserve">C &amp; T APACHE JCT    </t>
  </si>
  <si>
    <t>31-047-090</t>
  </si>
  <si>
    <t>DUE TO STATE TREAS</t>
  </si>
  <si>
    <t>STATE TREASURER</t>
  </si>
  <si>
    <t xml:space="preserve">STATE TREASURER     </t>
  </si>
  <si>
    <t>31-047-092</t>
  </si>
  <si>
    <t>RELOCATION FEE</t>
  </si>
  <si>
    <t xml:space="preserve">RELOCATION FEE      </t>
  </si>
  <si>
    <t>31-047-093</t>
  </si>
  <si>
    <t>HIWAY USERS REVENUE FUND</t>
  </si>
  <si>
    <t>HIGHWAY USERS REVENUE FUND</t>
  </si>
  <si>
    <t>HIWAY USERS REVEN FD</t>
  </si>
  <si>
    <t>31-047-094</t>
  </si>
  <si>
    <t>EXEMPT EQ TAX MOBILE</t>
  </si>
  <si>
    <t>31-047-095</t>
  </si>
  <si>
    <t>DUE TO STATE SCHOOL FUND</t>
  </si>
  <si>
    <t>STATE AID SCHOOL FUND</t>
  </si>
  <si>
    <t xml:space="preserve">STATE AID SCHOOL FD </t>
  </si>
  <si>
    <t>31-048-001</t>
  </si>
  <si>
    <t>STATE TREASURER /CJEF</t>
  </si>
  <si>
    <t xml:space="preserve">STATE TREAS /CJEF   </t>
  </si>
  <si>
    <t>31-048-002</t>
  </si>
  <si>
    <t>STATE TREASURER MSEF</t>
  </si>
  <si>
    <t xml:space="preserve">STATE TREAS MSEF    </t>
  </si>
  <si>
    <t>31-048-003</t>
  </si>
  <si>
    <t>STATE TREASURER /DUI ABATEMENT</t>
  </si>
  <si>
    <t>STATE TRESA /DUI ABA</t>
  </si>
  <si>
    <t>31-048-004</t>
  </si>
  <si>
    <t>FILL THE GAP SURCHARGE 7%</t>
  </si>
  <si>
    <t xml:space="preserve">FILL GAP SURCHG 7%  </t>
  </si>
  <si>
    <t>31-048-005</t>
  </si>
  <si>
    <t>FILL THE GAP HOLDING 5%</t>
  </si>
  <si>
    <t xml:space="preserve">FILL GAP HOLDING 5% </t>
  </si>
  <si>
    <t>31-048-006</t>
  </si>
  <si>
    <t>LAW ENFORCEMENT ALTERNATIVE FUEL</t>
  </si>
  <si>
    <t xml:space="preserve">LAW ENFORC ALTER FL </t>
  </si>
  <si>
    <t>31-048-007</t>
  </si>
  <si>
    <t>CLEAN AIR FUND (STATE GENERAL FUND)</t>
  </si>
  <si>
    <t>CLEAN AIR (STATE GF)</t>
  </si>
  <si>
    <t>31-048-008</t>
  </si>
  <si>
    <t>JCEF PROBATION SURCHARGE</t>
  </si>
  <si>
    <t>JCEF PROBATION SURCH</t>
  </si>
  <si>
    <t>31-048-009</t>
  </si>
  <si>
    <t>DNA PENALTY ASSESSMENT</t>
  </si>
  <si>
    <t>DNA PENALTY ASSESSMT</t>
  </si>
  <si>
    <t>31-048-010</t>
  </si>
  <si>
    <t>AZ LENGTHLY TRIAL FUND</t>
  </si>
  <si>
    <t>AZ LENGTHLY TRIAL FD</t>
  </si>
  <si>
    <t>31-048-011</t>
  </si>
  <si>
    <t>WITHHOLDING FROM COURTS PER SB 2533</t>
  </si>
  <si>
    <t>WITHHOLDING PER 2533</t>
  </si>
  <si>
    <t>31-048-012</t>
  </si>
  <si>
    <t>HB 2019 PRISON CONSTRUCTION FEES</t>
  </si>
  <si>
    <t xml:space="preserve">PRISON CONSTRUCTION </t>
  </si>
  <si>
    <t>31-048-013</t>
  </si>
  <si>
    <t>FARE GENERAL SERVICES FEE</t>
  </si>
  <si>
    <t xml:space="preserve">FARE GEN SERV FEE   </t>
  </si>
  <si>
    <t>31-048-014</t>
  </si>
  <si>
    <t>FARE DELINQUENT FEE</t>
  </si>
  <si>
    <t xml:space="preserve">FARE DELINQUENT FEE </t>
  </si>
  <si>
    <t>31-048-015</t>
  </si>
  <si>
    <t>SEX OFFENDER MONITORING</t>
  </si>
  <si>
    <t>SEX OFFENDER MONITOR</t>
  </si>
  <si>
    <t>31-048-016</t>
  </si>
  <si>
    <t>STATE GENERAL FUND (WAS CIVIL PENATIES)</t>
  </si>
  <si>
    <t xml:space="preserve">STATE GENERAL FUND  </t>
  </si>
  <si>
    <t>31-048-017</t>
  </si>
  <si>
    <t>DUI/OUI DPS FUND</t>
  </si>
  <si>
    <t xml:space="preserve">DUI/OUI DPS FUND    </t>
  </si>
  <si>
    <t>31-048-018</t>
  </si>
  <si>
    <t>CONSTABLE ETHICS COMMITTEE</t>
  </si>
  <si>
    <t>CONSTABLE ETHICS COM</t>
  </si>
  <si>
    <t>31-048-019</t>
  </si>
  <si>
    <t>PHOTO ENFORCEMENT SYSTEM - STATE GF</t>
  </si>
  <si>
    <t xml:space="preserve">PHOTO ENF SYS-ST GF </t>
  </si>
  <si>
    <t>31-048-020</t>
  </si>
  <si>
    <t>PUBLIC SAFETY EQUIPMENT FUND</t>
  </si>
  <si>
    <t>PUBLIC SAFETY EQUIPM</t>
  </si>
  <si>
    <t>31-048-021</t>
  </si>
  <si>
    <t>PHOTO ENFORCEMENT PROCESS SERVING FEE</t>
  </si>
  <si>
    <t xml:space="preserve">PHOTO ENFORCEMT FEE </t>
  </si>
  <si>
    <t>31-048-022</t>
  </si>
  <si>
    <t>FARE SPECIAL COLLECTIONS FEE</t>
  </si>
  <si>
    <t>FARE SPECIAL COLL FE</t>
  </si>
  <si>
    <t>31-048-023</t>
  </si>
  <si>
    <t>FARE INSTALLMENT FEE</t>
  </si>
  <si>
    <t xml:space="preserve">FARE INSTALLMT FEE  </t>
  </si>
  <si>
    <t>31-048-024</t>
  </si>
  <si>
    <t>2011 ASSESSMENTS ARS 12-116.04C</t>
  </si>
  <si>
    <t xml:space="preserve">2011 ASSMTS 12-116  </t>
  </si>
  <si>
    <t>31-048-025</t>
  </si>
  <si>
    <t>TECHNICAL REGISTRATION BD 13-3423</t>
  </si>
  <si>
    <t xml:space="preserve">TECHNICAL REG BD    </t>
  </si>
  <si>
    <t>31-048-026</t>
  </si>
  <si>
    <t>VICTIM'S RIGHTS ENFORCEMENT</t>
  </si>
  <si>
    <t>VICTIM'S RIGHT ENFOR</t>
  </si>
  <si>
    <t>31-048-027</t>
  </si>
  <si>
    <t>BUI BOAT SAFETY FUND</t>
  </si>
  <si>
    <t xml:space="preserve">BUI BOAT SAFETY     </t>
  </si>
  <si>
    <t>31-048-028</t>
  </si>
  <si>
    <t>HUMAN TRAFFIC VICTIM ASSISTANCE</t>
  </si>
  <si>
    <t>HUMAN TRAFFIC VICTIM</t>
  </si>
  <si>
    <t>31-048-051</t>
  </si>
  <si>
    <t>FISH &amp; GAME</t>
  </si>
  <si>
    <t xml:space="preserve">FISH &amp; GAME         </t>
  </si>
  <si>
    <t>31-048-052</t>
  </si>
  <si>
    <t>JUDICIAL COURT ENHANCEMENT</t>
  </si>
  <si>
    <t xml:space="preserve">JCEF                </t>
  </si>
  <si>
    <t>31-048-053</t>
  </si>
  <si>
    <t>VEHICLE OVERSIZE FINES ARS 28-1031</t>
  </si>
  <si>
    <t xml:space="preserve">VEHICLE OVERSIZE    </t>
  </si>
  <si>
    <t>31-048-054</t>
  </si>
  <si>
    <t>MINING PERFORMANCE FEES</t>
  </si>
  <si>
    <t xml:space="preserve">MINING PERFORM FEES </t>
  </si>
  <si>
    <t>31-048-055</t>
  </si>
  <si>
    <t>DRUG ENFORCEMENT FEES</t>
  </si>
  <si>
    <t xml:space="preserve">DRUG ENFORCEMENT    </t>
  </si>
  <si>
    <t>31-048-056</t>
  </si>
  <si>
    <t>CHILD PASSENGER RESTRAINT</t>
  </si>
  <si>
    <t xml:space="preserve">CHILD RESTRAINT     </t>
  </si>
  <si>
    <t>31-048-058</t>
  </si>
  <si>
    <t>PEACE OFFICER TRAINING 41-1826</t>
  </si>
  <si>
    <t xml:space="preserve">PEACE OFFICER TRAIN </t>
  </si>
  <si>
    <t>31-048-067</t>
  </si>
  <si>
    <t>CONFIDENTIAL INTERMEDIARY</t>
  </si>
  <si>
    <t xml:space="preserve">CONFID INTERMEDIARY </t>
  </si>
  <si>
    <t>31-048-068</t>
  </si>
  <si>
    <t>CITIZENS CLEAN ELECTION FUND</t>
  </si>
  <si>
    <t>CITIZENS CLEAN ELECT</t>
  </si>
  <si>
    <t>31-048-069</t>
  </si>
  <si>
    <t>DPS CIVIL PENALTY</t>
  </si>
  <si>
    <t xml:space="preserve">DPS CIVIL PENALTY   </t>
  </si>
  <si>
    <t>31-048-071</t>
  </si>
  <si>
    <t>CRIMINAL JUSTICE</t>
  </si>
  <si>
    <t xml:space="preserve">CRIMINAL JUSTICE    </t>
  </si>
  <si>
    <t>31-048-072</t>
  </si>
  <si>
    <t>CONFIDENTIAL ADDRESS</t>
  </si>
  <si>
    <t>31-048-073</t>
  </si>
  <si>
    <t>DOMESTIC SHELTER</t>
  </si>
  <si>
    <t xml:space="preserve">DOMESTIC SHELTER    </t>
  </si>
  <si>
    <t>31-048-074</t>
  </si>
  <si>
    <t>CHILD ABUSE PREVENTION</t>
  </si>
  <si>
    <t xml:space="preserve">CHILD ABUSE PREVENT </t>
  </si>
  <si>
    <t>31-048-075</t>
  </si>
  <si>
    <t>EMERGENCY MED SERVICE</t>
  </si>
  <si>
    <t xml:space="preserve">EMERGENCY MED SER   </t>
  </si>
  <si>
    <t>31-048-076</t>
  </si>
  <si>
    <t>STATE HIGHWAY WORK ZONE SAFETY FUND</t>
  </si>
  <si>
    <t>HWY WORK ZONE SAFETY</t>
  </si>
  <si>
    <t>31-048-077</t>
  </si>
  <si>
    <t>DNA FEES</t>
  </si>
  <si>
    <t xml:space="preserve">DNA FEES            </t>
  </si>
  <si>
    <t>31-048-079</t>
  </si>
  <si>
    <t>ELECTED OFFICIAL RETIREMENT</t>
  </si>
  <si>
    <t>ELECTED OFF RETIREME</t>
  </si>
  <si>
    <t>31-048-083</t>
  </si>
  <si>
    <t>RESOURCE CENTER</t>
  </si>
  <si>
    <t xml:space="preserve">RESOURCE CENTER     </t>
  </si>
  <si>
    <t>31-048-084</t>
  </si>
  <si>
    <t>LIVESTOCK ARS 3-1210</t>
  </si>
  <si>
    <t>31-048-085</t>
  </si>
  <si>
    <t>NATIVE PLANT</t>
  </si>
  <si>
    <t xml:space="preserve">NATIVE PLANT        </t>
  </si>
  <si>
    <t>31-048-086</t>
  </si>
  <si>
    <t>REGISTRAR OF CONTRACTOR</t>
  </si>
  <si>
    <t xml:space="preserve">REGISTRAR OF CONTRA </t>
  </si>
  <si>
    <t>31-048-087</t>
  </si>
  <si>
    <t>ALTERNATIVE DISPUTE RESOLUTION</t>
  </si>
  <si>
    <t>ALTER DISPUTE RESOLU</t>
  </si>
  <si>
    <t>31-048-090</t>
  </si>
  <si>
    <t>DUE TO STATE TREASURER</t>
  </si>
  <si>
    <t xml:space="preserve">DUE STATE TREAS     </t>
  </si>
  <si>
    <t>31-048-092</t>
  </si>
  <si>
    <t>31-048-093</t>
  </si>
  <si>
    <t xml:space="preserve">HIGHWAY USERS REV   </t>
  </si>
  <si>
    <t>31-048-094</t>
  </si>
  <si>
    <t>ADD'L AID TO EDUCATION</t>
  </si>
  <si>
    <t xml:space="preserve">ADD'L AID TO EDUC   </t>
  </si>
  <si>
    <t>31-048-095</t>
  </si>
  <si>
    <t>STATE SCHOOL FUND</t>
  </si>
  <si>
    <t xml:space="preserve">STATE SCHOOL FUND   </t>
  </si>
  <si>
    <t>31-120-000</t>
  </si>
  <si>
    <t>SHERIFF WAREHOUSE</t>
  </si>
  <si>
    <t xml:space="preserve">SHERIFF WAREHOUSE   </t>
  </si>
  <si>
    <t>31-130-000</t>
  </si>
  <si>
    <t>SHERIFF WAREHOUSE CONSIGNMENT</t>
  </si>
  <si>
    <t xml:space="preserve">SHERIFF WRHS CONSGN </t>
  </si>
  <si>
    <t>31-201-000</t>
  </si>
  <si>
    <t>ADULT PROBATION FEES</t>
  </si>
  <si>
    <t xml:space="preserve">ADULT PROB FEES     </t>
  </si>
  <si>
    <t>31-203-000</t>
  </si>
  <si>
    <t>SHERIFF DONATIONS</t>
  </si>
  <si>
    <t xml:space="preserve">SHERIFF DONATIONS   </t>
  </si>
  <si>
    <t>31-204-000</t>
  </si>
  <si>
    <t>JUSTICE COURT JUDICIAL ENHANCEMENT</t>
  </si>
  <si>
    <t>JUSTICE CT ENHANCEMT</t>
  </si>
  <si>
    <t>31-205-000</t>
  </si>
  <si>
    <t>COURT DOCUMENT RETRIEVAL</t>
  </si>
  <si>
    <t xml:space="preserve">COURT DOCUMENT RETR </t>
  </si>
  <si>
    <t>31-206-000</t>
  </si>
  <si>
    <t>OFFICER SAFETY EQUIPMENT FUND</t>
  </si>
  <si>
    <t>OFFICER SAFETY EQUIP</t>
  </si>
  <si>
    <t>31-207-000</t>
  </si>
  <si>
    <t>PALO VERDE</t>
  </si>
  <si>
    <t xml:space="preserve">PALO VERDE          </t>
  </si>
  <si>
    <t>31-208-000</t>
  </si>
  <si>
    <t>JUDICIAL ENHANCEMENT</t>
  </si>
  <si>
    <t xml:space="preserve">JUDICIAL ENHANCEMNT </t>
  </si>
  <si>
    <t>31-209-000</t>
  </si>
  <si>
    <t>PUBLIC DEFENDER TRAINING</t>
  </si>
  <si>
    <t>PUBLIC DEFENDER TRAN</t>
  </si>
  <si>
    <t>31-210-000</t>
  </si>
  <si>
    <t>WASTE MANAGEMENT</t>
  </si>
  <si>
    <t xml:space="preserve">WASTE MANAGEMENT    </t>
  </si>
  <si>
    <t>31-211-000</t>
  </si>
  <si>
    <t>ADULT PROBATION GRANTS</t>
  </si>
  <si>
    <t>ADULT PROBATN GRANTS</t>
  </si>
  <si>
    <t>31-212-000</t>
  </si>
  <si>
    <t>SHERIFF RICO</t>
  </si>
  <si>
    <t xml:space="preserve">SHERIFF RICO        </t>
  </si>
  <si>
    <t>31-213-000</t>
  </si>
  <si>
    <t>COUNTY ATTORNEY RICO</t>
  </si>
  <si>
    <t>31-214-000</t>
  </si>
  <si>
    <t>SHERIFF JAIL ENHANCEMENT</t>
  </si>
  <si>
    <t>SHERIFF JAIL ENHANCE</t>
  </si>
  <si>
    <t>31-215-000</t>
  </si>
  <si>
    <t>EMERGENCY MANAGEMENT</t>
  </si>
  <si>
    <t xml:space="preserve">EMRGNCY MGMT        </t>
  </si>
  <si>
    <t>31-216-000</t>
  </si>
  <si>
    <t>CLERK OF THE COURT GRANTS</t>
  </si>
  <si>
    <t xml:space="preserve">CLK OF COURT GRANTS </t>
  </si>
  <si>
    <t>31-217-000</t>
  </si>
  <si>
    <t>CDBG HOUSING TRUST</t>
  </si>
  <si>
    <t xml:space="preserve">CDBG HSG TRUST      </t>
  </si>
  <si>
    <t>31-218-000</t>
  </si>
  <si>
    <t>CLERK OF THE COURT FILL THE GAP</t>
  </si>
  <si>
    <t xml:space="preserve">CL OF CT FILL GAP   </t>
  </si>
  <si>
    <t>31-219-000</t>
  </si>
  <si>
    <t>COUNTY ATTORNEY GRANTS</t>
  </si>
  <si>
    <t xml:space="preserve">CNTY ATTRNY GRANTS  </t>
  </si>
  <si>
    <t>31-220-000</t>
  </si>
  <si>
    <t>DIVERSION COUNTY ATTORNEY</t>
  </si>
  <si>
    <t xml:space="preserve">DIVERSION CA        </t>
  </si>
  <si>
    <t>31-221-000</t>
  </si>
  <si>
    <t>COUNTY ATTORNEY FILL THE GAP</t>
  </si>
  <si>
    <t xml:space="preserve">CO ATTY FILL GAP    </t>
  </si>
  <si>
    <t>31-222-000</t>
  </si>
  <si>
    <t>HUMAN SERVICES GRANTS</t>
  </si>
  <si>
    <t xml:space="preserve">HUMAN SERV GRNTS    </t>
  </si>
  <si>
    <t>31-223-000</t>
  </si>
  <si>
    <t>TRANSPORTATION GRANTS</t>
  </si>
  <si>
    <t xml:space="preserve">TRANSPORTATION GRTS </t>
  </si>
  <si>
    <t>31-224-000</t>
  </si>
  <si>
    <t>MEDICAL EXAMINER GRANTS</t>
  </si>
  <si>
    <t xml:space="preserve">MED EXAMINER GRANTS </t>
  </si>
  <si>
    <t>31-225-000</t>
  </si>
  <si>
    <t>PARK SPUR CROSS RANCH CONSERVATION</t>
  </si>
  <si>
    <t xml:space="preserve">PARK SPUR CRSS RNCH </t>
  </si>
  <si>
    <t>31-226-000</t>
  </si>
  <si>
    <t>PLANNING &amp; DEVELOPMENT FEES</t>
  </si>
  <si>
    <t xml:space="preserve">PLANNING &amp; DEVELOPM </t>
  </si>
  <si>
    <t>31-227-000</t>
  </si>
  <si>
    <t>JUVENILE PROBATION GRANTS</t>
  </si>
  <si>
    <t>JUV PROBATION GRANTS</t>
  </si>
  <si>
    <t>31-228-000</t>
  </si>
  <si>
    <t>JUVENILE PROBATION SPECIAL FEES</t>
  </si>
  <si>
    <t xml:space="preserve">JUV PROB  SPEC FEES </t>
  </si>
  <si>
    <t>31-229-000</t>
  </si>
  <si>
    <t>JUVENILE RESTITUTION</t>
  </si>
  <si>
    <t>31-230-000</t>
  </si>
  <si>
    <t>PARKS AND RECREATION GRANTS</t>
  </si>
  <si>
    <t xml:space="preserve">PARKS &amp; REC GRANTS  </t>
  </si>
  <si>
    <t>31-232-000</t>
  </si>
  <si>
    <t>TRANSPORTATION OPERATIONS</t>
  </si>
  <si>
    <t>TRANSPORTATION OPERA</t>
  </si>
  <si>
    <t>31-233-000</t>
  </si>
  <si>
    <t>PUBLIC DEFENDER GRANTS</t>
  </si>
  <si>
    <t xml:space="preserve">PUB DEFNDR GRANTS   </t>
  </si>
  <si>
    <t>31-234-000</t>
  </si>
  <si>
    <t>TRANSPORTATION CAPITAL PROJECTS</t>
  </si>
  <si>
    <t xml:space="preserve">TRANSPRT CAP PRJCTS </t>
  </si>
  <si>
    <t>31-235-000</t>
  </si>
  <si>
    <t>DEL WEB SPECIAL REVENUE</t>
  </si>
  <si>
    <t xml:space="preserve">DEL WEB SPECIAL REV </t>
  </si>
  <si>
    <t>31-236-000</t>
  </si>
  <si>
    <t>RECORDER'S SURCHARGE</t>
  </si>
  <si>
    <t xml:space="preserve">RECRD'S SURCHARGE   </t>
  </si>
  <si>
    <t>31-237-000</t>
  </si>
  <si>
    <t>JUSTICE COURTS PHOTO ENFORCEMENT FEE</t>
  </si>
  <si>
    <t xml:space="preserve">JUSTICE COURT FEES  </t>
  </si>
  <si>
    <t>31-238-000</t>
  </si>
  <si>
    <t>TRIAL COURT GRANTS</t>
  </si>
  <si>
    <t xml:space="preserve">TRIAL COURT GRANTS  </t>
  </si>
  <si>
    <t>31-239-000</t>
  </si>
  <si>
    <t>PARKS SOUVENIR</t>
  </si>
  <si>
    <t xml:space="preserve">PARKS SOUVENIR      </t>
  </si>
  <si>
    <t>31-240-000</t>
  </si>
  <si>
    <t>LAKE PLEASANT RECREATION SERVICES</t>
  </si>
  <si>
    <t>LK PLEASANT REC SERV</t>
  </si>
  <si>
    <t>31-241-000</t>
  </si>
  <si>
    <t>PARKS ENHANCEMENT</t>
  </si>
  <si>
    <t xml:space="preserve">PARKS ENHANCEMENT   </t>
  </si>
  <si>
    <t>31-242-000</t>
  </si>
  <si>
    <t>LIBRARY DISTRICT GRANTS</t>
  </si>
  <si>
    <t xml:space="preserve">LIBRARY DIST GRTS   </t>
  </si>
  <si>
    <t>31-243-000</t>
  </si>
  <si>
    <t>PARKS DONATIONS</t>
  </si>
  <si>
    <t xml:space="preserve">PARKS DONATIONS     </t>
  </si>
  <si>
    <t>31-244-000</t>
  </si>
  <si>
    <t>LIBRARY DISTRICT</t>
  </si>
  <si>
    <t xml:space="preserve">LIBRARY DISTRICT    </t>
  </si>
  <si>
    <t>31-245-000</t>
  </si>
  <si>
    <t>JUSTICE COURT SPECIAL REVENUE</t>
  </si>
  <si>
    <t>JUSTICE COURT SP REV</t>
  </si>
  <si>
    <t>31-248-000</t>
  </si>
  <si>
    <t>ELECTIONS GRANTS</t>
  </si>
  <si>
    <t xml:space="preserve">ELECTIONS GRANTS    </t>
  </si>
  <si>
    <t>31-249-000</t>
  </si>
  <si>
    <t>GENERAL GOVERNMENT GRANTS</t>
  </si>
  <si>
    <t xml:space="preserve">GENERAL GOVT GRANTS </t>
  </si>
  <si>
    <t>31-250-000</t>
  </si>
  <si>
    <t>CACTUS LEAGUE OPERATIONS</t>
  </si>
  <si>
    <t>CACTUS LEAGUE OPERAT</t>
  </si>
  <si>
    <t>31-251-000</t>
  </si>
  <si>
    <t>SHERIFF GRANTS</t>
  </si>
  <si>
    <t xml:space="preserve">SHERIFF GRANTS      </t>
  </si>
  <si>
    <t>31-252-000</t>
  </si>
  <si>
    <t>INMATE SERVICES</t>
  </si>
  <si>
    <t xml:space="preserve">INMATE SERVICES     </t>
  </si>
  <si>
    <t>31-253-000</t>
  </si>
  <si>
    <t>BALLPARK OPERATIONS</t>
  </si>
  <si>
    <t xml:space="preserve">BALLPARK OPERATIONS </t>
  </si>
  <si>
    <t>31-254-000</t>
  </si>
  <si>
    <t>INMATE HEALTH SERVICES</t>
  </si>
  <si>
    <t xml:space="preserve">INMATE HEALTH SVC   </t>
  </si>
  <si>
    <t>31-255-000</t>
  </si>
  <si>
    <t>DETENTION OPERATIONS</t>
  </si>
  <si>
    <t>31-256-000</t>
  </si>
  <si>
    <t>PROBATE FEES</t>
  </si>
  <si>
    <t xml:space="preserve">PROBATE FEES        </t>
  </si>
  <si>
    <t>31-257-000</t>
  </si>
  <si>
    <t>CONCILIATION COURT FEES</t>
  </si>
  <si>
    <t>CONCILIATION COURT F</t>
  </si>
  <si>
    <t>31-258-000</t>
  </si>
  <si>
    <t>SHERIFF TOWING AND IMPOUND</t>
  </si>
  <si>
    <t xml:space="preserve">SHERIFF TOWING/IMP  </t>
  </si>
  <si>
    <t>31-259-000</t>
  </si>
  <si>
    <t>TRIAL COURT SPECIAL REVENUE</t>
  </si>
  <si>
    <t xml:space="preserve">TRIAL COURT SP REV  </t>
  </si>
  <si>
    <t>31-261-000</t>
  </si>
  <si>
    <t>LAW LIBRARY FEES</t>
  </si>
  <si>
    <t xml:space="preserve">LAW LIBRARY FEES    </t>
  </si>
  <si>
    <t>31-262-000</t>
  </si>
  <si>
    <t>PUBLIC DEFENDER FILL THE GAP</t>
  </si>
  <si>
    <t xml:space="preserve">PD FILL THE GAP     </t>
  </si>
  <si>
    <t>31-263-000</t>
  </si>
  <si>
    <t>LEGAL DEFENDER FILL THE GAP</t>
  </si>
  <si>
    <t xml:space="preserve">LEGAL DEF FILL GAP  </t>
  </si>
  <si>
    <t>31-264-000</t>
  </si>
  <si>
    <t>SUPERIOR COURT FILL THE GAP</t>
  </si>
  <si>
    <t xml:space="preserve">SUP CT FILL THE GAP </t>
  </si>
  <si>
    <t>31-265-000</t>
  </si>
  <si>
    <t>PUBLIC HEALTH FEES</t>
  </si>
  <si>
    <t xml:space="preserve">PUBLIC HEALTH FEES  </t>
  </si>
  <si>
    <t>31-266-000</t>
  </si>
  <si>
    <t>CHECK ENFORCEMENT PROGRAM</t>
  </si>
  <si>
    <t xml:space="preserve">CK ENFORCEMT PROG   </t>
  </si>
  <si>
    <t>31-267-000</t>
  </si>
  <si>
    <t>CRIMINAL JUSTICE ENHANCEMENT CA</t>
  </si>
  <si>
    <t>CRIMINAL JUST ENH CA</t>
  </si>
  <si>
    <t>31-268-000</t>
  </si>
  <si>
    <t>VICTIM COMPENSATION RESTITUTION CA</t>
  </si>
  <si>
    <t xml:space="preserve">VICTIM COMP REST CA </t>
  </si>
  <si>
    <t>31-269-000</t>
  </si>
  <si>
    <t>VICTIM COMPENSATION INTEREST CA</t>
  </si>
  <si>
    <t>VICTIM COMP INTST CA</t>
  </si>
  <si>
    <t>31-270-000</t>
  </si>
  <si>
    <t>CHILD SUPPORT ENHANCEMENT</t>
  </si>
  <si>
    <t>CHILD SUPPORT ENHANC</t>
  </si>
  <si>
    <t>31-271-000</t>
  </si>
  <si>
    <t>EXPEDITED CHILD SUPPORT</t>
  </si>
  <si>
    <t>EXPEDITED CHILD SUPP</t>
  </si>
  <si>
    <t>31-273-000</t>
  </si>
  <si>
    <t>VICTIM LOCATION</t>
  </si>
  <si>
    <t xml:space="preserve">VICTIM LOCATION     </t>
  </si>
  <si>
    <t>31-274-000</t>
  </si>
  <si>
    <t>CLERK OF COURT EDMS</t>
  </si>
  <si>
    <t xml:space="preserve">CLERK OF COURT EDMS </t>
  </si>
  <si>
    <t>31-275-000</t>
  </si>
  <si>
    <t>JUVENILE PROBATION DIVERSION</t>
  </si>
  <si>
    <t xml:space="preserve">JUV PROB DIVERSION  </t>
  </si>
  <si>
    <t>31-276-000</t>
  </si>
  <si>
    <t>SPOUSAL MAINTENANCE ENFORCEMENT ENHANMT</t>
  </si>
  <si>
    <t>SPOUSAL MAINT ENF EN</t>
  </si>
  <si>
    <t>31-277-000</t>
  </si>
  <si>
    <t>EMANCIPATION ADMINISTRATIVE COSTS</t>
  </si>
  <si>
    <t xml:space="preserve">EMANCIPATION ADMIN  </t>
  </si>
  <si>
    <t>31-281-000</t>
  </si>
  <si>
    <t>CHILDREN'S ISSUES EDUCATION</t>
  </si>
  <si>
    <t>CHILDREN'S ISSUES ED</t>
  </si>
  <si>
    <t>31-282-000</t>
  </si>
  <si>
    <t>DOMESTIC RELATIONS MEDIATION EDUCATION</t>
  </si>
  <si>
    <t xml:space="preserve">DOMESTIC REL MED ED </t>
  </si>
  <si>
    <t>31-290-000</t>
  </si>
  <si>
    <t>WASTE TIRE</t>
  </si>
  <si>
    <t xml:space="preserve">WASTE TIRE          </t>
  </si>
  <si>
    <t>31-292-000</t>
  </si>
  <si>
    <t>CORRECTIONAL HEALTH GRANTS</t>
  </si>
  <si>
    <t>CORRECTL HEALTH GRTS</t>
  </si>
  <si>
    <t>31-295-000</t>
  </si>
  <si>
    <t>HOUSING AUTHORITY</t>
  </si>
  <si>
    <t xml:space="preserve">HOUSING AUTHORITY   </t>
  </si>
  <si>
    <t>31-299-000</t>
  </si>
  <si>
    <t>DEA GRANT</t>
  </si>
  <si>
    <t xml:space="preserve">DEA GRANT           </t>
  </si>
  <si>
    <t>31-312-000</t>
  </si>
  <si>
    <t>GENERAL OBLIGATION</t>
  </si>
  <si>
    <t xml:space="preserve">GENERAL OBLIGATION  </t>
  </si>
  <si>
    <t>31-320-000</t>
  </si>
  <si>
    <t>COUNTY IMPROVEMENT DEBT</t>
  </si>
  <si>
    <t xml:space="preserve">CO IMPROVEMENT DEBT </t>
  </si>
  <si>
    <t>31-321-000</t>
  </si>
  <si>
    <t>COUNTY IMPROVEMENT DEBT 2</t>
  </si>
  <si>
    <t xml:space="preserve">CO IMPROVEMT DEBT 2 </t>
  </si>
  <si>
    <t>31-370-000</t>
  </si>
  <si>
    <t>STADIUM DISTRICT DEBT SERVICE</t>
  </si>
  <si>
    <t>STADIUM DIST DEBT SV</t>
  </si>
  <si>
    <t>31-422-000</t>
  </si>
  <si>
    <t>INTERGOVERNMENTAL CAPITAL PROJECTS</t>
  </si>
  <si>
    <t>INTER GOV CAP PROJCT</t>
  </si>
  <si>
    <t>31-423-000</t>
  </si>
  <si>
    <t>HUMAN SERVICES CAMPUS - NON COUNTY</t>
  </si>
  <si>
    <t xml:space="preserve">HUMAN SRVCS CAMPUS  </t>
  </si>
  <si>
    <t>31-435-000</t>
  </si>
  <si>
    <t>COUNTY IMPROVEMENT FUND</t>
  </si>
  <si>
    <t xml:space="preserve">COUNTY IMPROVEMENT  </t>
  </si>
  <si>
    <t>31-440-000</t>
  </si>
  <si>
    <t>FIANCE SERIES 2007</t>
  </si>
  <si>
    <t xml:space="preserve">FINANCE SERIES 2007 </t>
  </si>
  <si>
    <t>31-441-000</t>
  </si>
  <si>
    <t>FINANCE SERIES 2008</t>
  </si>
  <si>
    <t xml:space="preserve">FINANCE SERIES 2008 </t>
  </si>
  <si>
    <t>31-445-000</t>
  </si>
  <si>
    <t>GENERAL FUND COUNTY IMPROVEMENT</t>
  </si>
  <si>
    <t>GEN FD COUNTY IMPROV</t>
  </si>
  <si>
    <t>31-450-000</t>
  </si>
  <si>
    <t>LONG TERM PROJECT RESERVE</t>
  </si>
  <si>
    <t xml:space="preserve">LONG TERM PROJ RESV </t>
  </si>
  <si>
    <t>31-455-000</t>
  </si>
  <si>
    <t>DETENTION CAPITAL PROJECTS</t>
  </si>
  <si>
    <t xml:space="preserve">DETENTION CAPT PROJ </t>
  </si>
  <si>
    <t>31-460-000</t>
  </si>
  <si>
    <t>TECHNOLOGY IMPROVEMENT FUND</t>
  </si>
  <si>
    <t xml:space="preserve">TECHNOLOGY IMPVMENT </t>
  </si>
  <si>
    <t>31-461-000</t>
  </si>
  <si>
    <t>DETENTION TECHNOLOGY</t>
  </si>
  <si>
    <t>31-462-000</t>
  </si>
  <si>
    <t>INTERGOVERNMENTAL TECHNONOGY PROJECT</t>
  </si>
  <si>
    <t>INTERGOVMNT TECH PRJ</t>
  </si>
  <si>
    <t>31-465-000</t>
  </si>
  <si>
    <t>LIBRARY DISTRICT CAPITAL IMPROVEMENT</t>
  </si>
  <si>
    <t xml:space="preserve">LIBRARY CAPITAL IMP </t>
  </si>
  <si>
    <t>31-503-000</t>
  </si>
  <si>
    <t>AIR QUALITY GRANTS</t>
  </si>
  <si>
    <t xml:space="preserve">AIR QUALITY GRANTS  </t>
  </si>
  <si>
    <t>31-504-000</t>
  </si>
  <si>
    <t>AIR QUALITY FEES</t>
  </si>
  <si>
    <t xml:space="preserve">AIR QUALITY FEES    </t>
  </si>
  <si>
    <t>31-505-000</t>
  </si>
  <si>
    <t>ENVIRONMENTAL SERVICES GRANTS</t>
  </si>
  <si>
    <t xml:space="preserve">ENVIR SVCS GRANTS   </t>
  </si>
  <si>
    <t>31-506-000</t>
  </si>
  <si>
    <t>ENVIRONMENTAL SERVICES ENVIRONMENTAL HTH</t>
  </si>
  <si>
    <t>ENVIR SVCS ENV HEALT</t>
  </si>
  <si>
    <t>31-532-000</t>
  </si>
  <si>
    <t>PUBLIC HEALTH</t>
  </si>
  <si>
    <t xml:space="preserve">PUBLIC HEALTH       </t>
  </si>
  <si>
    <t>31-534-000</t>
  </si>
  <si>
    <t>MIHS</t>
  </si>
  <si>
    <t xml:space="preserve">MIHS                </t>
  </si>
  <si>
    <t>31-535-000</t>
  </si>
  <si>
    <t>SHCD AHCCCS PLAN</t>
  </si>
  <si>
    <t>31-536-000</t>
  </si>
  <si>
    <t>DSH DEPOSIT ACCOUNT</t>
  </si>
  <si>
    <t>31-537-000</t>
  </si>
  <si>
    <t>SHCD - RISK MANAGEMENT</t>
  </si>
  <si>
    <t>31-538-000</t>
  </si>
  <si>
    <t>DSH PLEDGED ACCOUNT</t>
  </si>
  <si>
    <t>31-566-000</t>
  </si>
  <si>
    <t>MIHS PAYROLL WARRANT CLEARING</t>
  </si>
  <si>
    <t>31-567-000</t>
  </si>
  <si>
    <t>MIHS A/P WARRANT CLEARING</t>
  </si>
  <si>
    <t>31-572-000</t>
  </si>
  <si>
    <t>ANIMAL CONTROL LICENSE SHELTER</t>
  </si>
  <si>
    <t>ANIMAL CNTRL LIC/SHL</t>
  </si>
  <si>
    <t>31-573-000</t>
  </si>
  <si>
    <t>ANIMAL CONTROL GRANTS</t>
  </si>
  <si>
    <t xml:space="preserve">ANIMAL CON GRANTS   </t>
  </si>
  <si>
    <t>31-574-000</t>
  </si>
  <si>
    <t>ANIMAL CONTROL FIELD OPERATIONS</t>
  </si>
  <si>
    <t>ANIMAL CNTRL FLD OPR</t>
  </si>
  <si>
    <t>31-580-000</t>
  </si>
  <si>
    <t>SOLID WASTE MANAGEMENT</t>
  </si>
  <si>
    <t xml:space="preserve">SOLID WASTE MNGMNT  </t>
  </si>
  <si>
    <t>31-581-000</t>
  </si>
  <si>
    <t>SOLID WASTE GRANTS</t>
  </si>
  <si>
    <t xml:space="preserve">SOLID WASTE GRANTS  </t>
  </si>
  <si>
    <t>31-601-000</t>
  </si>
  <si>
    <t>GENERAL COUNTY SCHOOL FUND</t>
  </si>
  <si>
    <t xml:space="preserve">GENERAL COUNTY SCH  </t>
  </si>
  <si>
    <t>31-654-000</t>
  </si>
  <si>
    <t>EQUIPMENT SERVICES</t>
  </si>
  <si>
    <t xml:space="preserve">EQUIPMENT SERVICES  </t>
  </si>
  <si>
    <t>31-665-000</t>
  </si>
  <si>
    <t>FIRE DISTRICT APPORTIONMENT CLEARING</t>
  </si>
  <si>
    <t xml:space="preserve">FIRE APP CLEARING   </t>
  </si>
  <si>
    <t>31-667-000</t>
  </si>
  <si>
    <t>COUNTY EQUALIZATION ASSISTANCE CLEARING</t>
  </si>
  <si>
    <t>CO. EQUAL ASS.  CLNG</t>
  </si>
  <si>
    <t>31-668-000</t>
  </si>
  <si>
    <t>CASH BALANCE REVERSION STATE</t>
  </si>
  <si>
    <t xml:space="preserve">CASH BAL REVERSION  </t>
  </si>
  <si>
    <t>31-669-000</t>
  </si>
  <si>
    <t>SMALL SCHOOL SERVICE</t>
  </si>
  <si>
    <t>31-673-000</t>
  </si>
  <si>
    <t>REPROGRAPHICS</t>
  </si>
  <si>
    <t xml:space="preserve">REPROGRAPHICS       </t>
  </si>
  <si>
    <t>31-675-000</t>
  </si>
  <si>
    <t>RISK MANGEMENT</t>
  </si>
  <si>
    <t xml:space="preserve">RISK MANGEMENT      </t>
  </si>
  <si>
    <t>31-681-000</t>
  </si>
  <si>
    <t>TELECOMMUNICATIONS</t>
  </si>
  <si>
    <t xml:space="preserve">TELECOMMUNICATIONS  </t>
  </si>
  <si>
    <t>31-685-000</t>
  </si>
  <si>
    <t>EMPLOYEE BENEFITS TRUST</t>
  </si>
  <si>
    <t>EMPLOYEE BENEFITS TR</t>
  </si>
  <si>
    <t>31-701-000</t>
  </si>
  <si>
    <t>LOCAL COURTS ASSISTANCE FUND</t>
  </si>
  <si>
    <t xml:space="preserve">LOCAL CTS ASST FUND </t>
  </si>
  <si>
    <t>31-702-000</t>
  </si>
  <si>
    <t>AIDA RENTA</t>
  </si>
  <si>
    <t xml:space="preserve">AIDA RENTA          </t>
  </si>
  <si>
    <t>31-703-000</t>
  </si>
  <si>
    <t>PENDING ITEM</t>
  </si>
  <si>
    <t xml:space="preserve">PENDING ITEM        </t>
  </si>
  <si>
    <t>31-711-000</t>
  </si>
  <si>
    <t>JURY PAYROLL CITIES</t>
  </si>
  <si>
    <t xml:space="preserve">JURY PAYROLL CITIES </t>
  </si>
  <si>
    <t>31-712-000</t>
  </si>
  <si>
    <t>STATE AID TO COUNTY ATTORNEY</t>
  </si>
  <si>
    <t>STATE AID TO CO ATTY</t>
  </si>
  <si>
    <t>31-713-000</t>
  </si>
  <si>
    <t>STATE AID TO INDIGENT DEFENSE</t>
  </si>
  <si>
    <t xml:space="preserve">STATE AID INDIGENT  </t>
  </si>
  <si>
    <t>31-714-000</t>
  </si>
  <si>
    <t>CITY JURY PAYROLL</t>
  </si>
  <si>
    <t xml:space="preserve">CITY JURY PAYROLL   </t>
  </si>
  <si>
    <t>31-715-000</t>
  </si>
  <si>
    <t>SCHOOL GRANTS</t>
  </si>
  <si>
    <t xml:space="preserve">SCHOOL GRANTS       </t>
  </si>
  <si>
    <t>31-716-000</t>
  </si>
  <si>
    <t>CHECK ENFORCEMENT PROGRAM - AGENCY</t>
  </si>
  <si>
    <t xml:space="preserve">CHECK ENFORCEMENT   </t>
  </si>
  <si>
    <t>31-718-000</t>
  </si>
  <si>
    <t>GRANTS-COMMN'TY BLOK</t>
  </si>
  <si>
    <t>31-729-000</t>
  </si>
  <si>
    <t>GRANTS-OTHER</t>
  </si>
  <si>
    <t xml:space="preserve">GRANTS-OTHER        </t>
  </si>
  <si>
    <t>31-746-000</t>
  </si>
  <si>
    <t>JUSTICE COURT SUSPENSE</t>
  </si>
  <si>
    <t xml:space="preserve">JUST CT SUSPENSE    </t>
  </si>
  <si>
    <t>31-748-000</t>
  </si>
  <si>
    <t>JUROR IMPROVEMENT FUND</t>
  </si>
  <si>
    <t>JUROR IMPROVEMENT FD</t>
  </si>
  <si>
    <t>31-750-000</t>
  </si>
  <si>
    <t>PUBLIC DEFENDER CLIENT TRUST</t>
  </si>
  <si>
    <t xml:space="preserve">PUBLIC DEFENDER TR  </t>
  </si>
  <si>
    <t>31-755-000</t>
  </si>
  <si>
    <t>HOMELAND SECURITY GRANT</t>
  </si>
  <si>
    <t xml:space="preserve">HOMELAND SEC GRANT  </t>
  </si>
  <si>
    <t>31-756-000</t>
  </si>
  <si>
    <t>HOMELESS SCHOOL</t>
  </si>
  <si>
    <t xml:space="preserve">HOMELESS SCHOOL     </t>
  </si>
  <si>
    <t>31-760-000</t>
  </si>
  <si>
    <t>JAIL BOND REFUNDS PROCESSED THRU LGFS</t>
  </si>
  <si>
    <t xml:space="preserve">JAIL BONDS          </t>
  </si>
  <si>
    <t>31-761-000</t>
  </si>
  <si>
    <t>CITING AGENCY FINES</t>
  </si>
  <si>
    <t xml:space="preserve">CITING AGENCY FINES </t>
  </si>
  <si>
    <t>31-762-000</t>
  </si>
  <si>
    <t>CITING AGENCY FINES JC 12-116.04B</t>
  </si>
  <si>
    <t xml:space="preserve">CITING AGENCY FEES  </t>
  </si>
  <si>
    <t>31-763-000</t>
  </si>
  <si>
    <t>CITING AGENCY FINES COSC 12-116.04 B</t>
  </si>
  <si>
    <t>31-766-000</t>
  </si>
  <si>
    <t>PAYROLL LIABILITIES</t>
  </si>
  <si>
    <t xml:space="preserve">PAYROLL LIABILITIES </t>
  </si>
  <si>
    <t>31-767-000</t>
  </si>
  <si>
    <t>EXPENSE CLEARING FD</t>
  </si>
  <si>
    <t xml:space="preserve">EXPENSE CLEARING FD </t>
  </si>
  <si>
    <t>31-768-000</t>
  </si>
  <si>
    <t>WARRANT CLEARING</t>
  </si>
  <si>
    <t xml:space="preserve">WARRANT CLEARING    </t>
  </si>
  <si>
    <t>31-769-000</t>
  </si>
  <si>
    <t>GARNISHMENTS &amp; LEVIES</t>
  </si>
  <si>
    <t>GARNISHMNTS &amp; LEVIES</t>
  </si>
  <si>
    <t>31-770-000</t>
  </si>
  <si>
    <t>CLERK OF THE COURT TRUST FUND</t>
  </si>
  <si>
    <t>CLRK O/T CT TRUST FD</t>
  </si>
  <si>
    <t>31-771-000</t>
  </si>
  <si>
    <t>RESTITUTION FINES &amp; RE-IMBURSEMENTS</t>
  </si>
  <si>
    <t xml:space="preserve">RESTITUTION FINES &amp; </t>
  </si>
  <si>
    <t>31-773-000</t>
  </si>
  <si>
    <t>RESTITUTION TRUST</t>
  </si>
  <si>
    <t xml:space="preserve">RESTITUTION TRUST   </t>
  </si>
  <si>
    <t>31-775-000</t>
  </si>
  <si>
    <t>MALPRACTICE TRUST FUND</t>
  </si>
  <si>
    <t>MALPRACTICE TRUST FD</t>
  </si>
  <si>
    <t>31-776-000</t>
  </si>
  <si>
    <t>EMPLOYEE EVENTS</t>
  </si>
  <si>
    <t xml:space="preserve">EMPLOYEE EVENTS     </t>
  </si>
  <si>
    <t>31-779-000</t>
  </si>
  <si>
    <t>SCHOOLS GARNISHMENTS</t>
  </si>
  <si>
    <t>31-780-000</t>
  </si>
  <si>
    <t>SCHOOL TRANSPRORTATION</t>
  </si>
  <si>
    <t>SCHOOL TRANSPORTATIO</t>
  </si>
  <si>
    <t>31-781-000</t>
  </si>
  <si>
    <t>SCHOOL DISTRICT GARNISHMENT</t>
  </si>
  <si>
    <t xml:space="preserve">SCH DIST GARNISHMNT </t>
  </si>
  <si>
    <t>31-782-000</t>
  </si>
  <si>
    <t>SCHOOL COMMUNICATION EXPENSE</t>
  </si>
  <si>
    <t xml:space="preserve">SCH COMM EXP        </t>
  </si>
  <si>
    <t>31-795-000</t>
  </si>
  <si>
    <t>COUNTY SCHOOL INDIRECT COST</t>
  </si>
  <si>
    <t xml:space="preserve">CNTY SCH IND COST   </t>
  </si>
  <si>
    <t>31-901-000</t>
  </si>
  <si>
    <t>HOSPITAL DIST 1 RES CHANDLER</t>
  </si>
  <si>
    <t>HOSP DIST 1 RES CHND</t>
  </si>
  <si>
    <t>31-902-000</t>
  </si>
  <si>
    <t>HOSPITAL DISTRIST 1 INT &amp; RED</t>
  </si>
  <si>
    <t>31-903-000</t>
  </si>
  <si>
    <t>HOSPITAL DIST 1 MAINT &amp; OPERATION</t>
  </si>
  <si>
    <t>31-904-000</t>
  </si>
  <si>
    <t>HOSPITAL DIST #1 SINKING FUND  (REDEMTPI</t>
  </si>
  <si>
    <t>31-905-000</t>
  </si>
  <si>
    <t>HOSPITAL DISTRICT #1 PROJECT FUND</t>
  </si>
  <si>
    <t>31-906-000</t>
  </si>
  <si>
    <t>HOSPITAL DISTRICT #1 RESERVE</t>
  </si>
  <si>
    <t>31-907-000</t>
  </si>
  <si>
    <t>HOSPITAL DISTRICT #1 CPAITAL OUTLAY</t>
  </si>
  <si>
    <t>31-908-000</t>
  </si>
  <si>
    <t>HOSPITAL DISTRICT #1 REVENUE</t>
  </si>
  <si>
    <t>31-910-000</t>
  </si>
  <si>
    <t>525 CAREFREE WATER</t>
  </si>
  <si>
    <t xml:space="preserve">525 CAREFREE WATER  </t>
  </si>
  <si>
    <t>31-911-000</t>
  </si>
  <si>
    <t>GENERAL IMPR DISTRICT</t>
  </si>
  <si>
    <t xml:space="preserve">GENERAL IMPR DIST   </t>
  </si>
  <si>
    <t>31-912-000</t>
  </si>
  <si>
    <t>RANCHO SOLANO IMPROVEMENT DIST</t>
  </si>
  <si>
    <t>RANCHO SOLANO IMP DT</t>
  </si>
  <si>
    <t>31-913-000</t>
  </si>
  <si>
    <t>WEST BROADWAY ACRES IMPROVEMENT</t>
  </si>
  <si>
    <t>W BROADWAY ACRES IMP</t>
  </si>
  <si>
    <t>31-914-000</t>
  </si>
  <si>
    <t>WEST BROADWAY ACRES NEW</t>
  </si>
  <si>
    <t>W BROADWAY ACRES NEW</t>
  </si>
  <si>
    <t>31-915-000</t>
  </si>
  <si>
    <t>DUE TO GILA BEND SANI DIST</t>
  </si>
  <si>
    <t xml:space="preserve">GILA BEND SANI DIST </t>
  </si>
  <si>
    <t>31-918-000</t>
  </si>
  <si>
    <t>WOOLSEY FLOOD PROTECTION DISTRICT</t>
  </si>
  <si>
    <t>WOOLSEY FLOOD PROTEC</t>
  </si>
  <si>
    <t>31-948-000</t>
  </si>
  <si>
    <t>DMFD RETIREMENT FUND ACCOUNT</t>
  </si>
  <si>
    <t>DMFD RETIREMENT FUND</t>
  </si>
  <si>
    <t>31-949-000</t>
  </si>
  <si>
    <t>GOLDFIELD RANCH FIRE DISTRICT CAPITAL</t>
  </si>
  <si>
    <t>GOLDFIELD FD CAPITAL</t>
  </si>
  <si>
    <t>31-950-000</t>
  </si>
  <si>
    <t>BUCKEYE VALLEY RURAL FIRE DISTRICT</t>
  </si>
  <si>
    <t xml:space="preserve">BUCKEYE VALLEY RFD  </t>
  </si>
  <si>
    <t>31-951-000</t>
  </si>
  <si>
    <t>GILA BEND VOL FIRE DISTRICT</t>
  </si>
  <si>
    <t>GILA BEND VOL FIRE D</t>
  </si>
  <si>
    <t>31-952-000</t>
  </si>
  <si>
    <t>GILA BEND FIRE DISTRICT PENSION</t>
  </si>
  <si>
    <t xml:space="preserve">GILA BEND FIRE PEN  </t>
  </si>
  <si>
    <t>31-953-000</t>
  </si>
  <si>
    <t>SUN CITY VOLUNTEER FIRE DISTRICT</t>
  </si>
  <si>
    <t>SUN CITY VOL FIRE DT</t>
  </si>
  <si>
    <t>31-954-000</t>
  </si>
  <si>
    <t>WITTMANN VOLUNTEER FIRE DISTRICT</t>
  </si>
  <si>
    <t>WITTMANN VOL FIRE DI</t>
  </si>
  <si>
    <t>31-955-000</t>
  </si>
  <si>
    <t>WICKENBURG VOL FIRE DIST CAPITAL CONSTRU</t>
  </si>
  <si>
    <t>WICKENBG VFD CAP CON</t>
  </si>
  <si>
    <t>31-956-000</t>
  </si>
  <si>
    <t>WICKENBURG VOLUNTEER FIRE DISTRICT</t>
  </si>
  <si>
    <t>WICKEN'BG VOL FIRE D</t>
  </si>
  <si>
    <t>31-957-000</t>
  </si>
  <si>
    <t>LAVEEN FIRE CAPITAL</t>
  </si>
  <si>
    <t xml:space="preserve">LAVEEN FD CAPITAL   </t>
  </si>
  <si>
    <t>31-959-000</t>
  </si>
  <si>
    <t>SUN LAKES FIRE DISTRICT</t>
  </si>
  <si>
    <t xml:space="preserve">SUN LAKES FIRE DIST </t>
  </si>
  <si>
    <t>31-960-000</t>
  </si>
  <si>
    <t>SUN LAKES FIRE DISTRICT CAPITAL ACCOUNT</t>
  </si>
  <si>
    <t>SUN LAKES FD CAPITAL</t>
  </si>
  <si>
    <t>31-961-000</t>
  </si>
  <si>
    <t>FOUNTAIN HILLS VOLUNTEER FIRE DISTRICT</t>
  </si>
  <si>
    <t>31-962-000</t>
  </si>
  <si>
    <t>SUN CITY WEST FIRE DISTRICT</t>
  </si>
  <si>
    <t>SUN CITY WEST FIRE D</t>
  </si>
  <si>
    <t>31-963-000</t>
  </si>
  <si>
    <t>AGUILA VOLUNTEER FIRE DISTRICT</t>
  </si>
  <si>
    <t>AGUILA VOL.FIRE DIST</t>
  </si>
  <si>
    <t>31-964-000</t>
  </si>
  <si>
    <t>LAVEEN FIRE DISTRICT</t>
  </si>
  <si>
    <t>31-965-000</t>
  </si>
  <si>
    <t>HARQUAHALA VALLEY VFD</t>
  </si>
  <si>
    <t xml:space="preserve">HARQ VALLEY VFD     </t>
  </si>
  <si>
    <t>31-967-000</t>
  </si>
  <si>
    <t>WICKENBURG FIRE DISTRICT PENSION FUND</t>
  </si>
  <si>
    <t xml:space="preserve">WICKENBURG FD PENSN </t>
  </si>
  <si>
    <t>31-968-000</t>
  </si>
  <si>
    <t>AGUILA VOLUNTEER FIRE DISTRICTF CAPITAL</t>
  </si>
  <si>
    <t xml:space="preserve">AGUILA VFD CAPITAL  </t>
  </si>
  <si>
    <t>31-969-000</t>
  </si>
  <si>
    <t>BUCKEYE VALLEY RFD - CAPITAL ACCOUNT</t>
  </si>
  <si>
    <t xml:space="preserve">BUCKEYE RFD CAPITAL </t>
  </si>
  <si>
    <t>31-970-000</t>
  </si>
  <si>
    <t>CLEARWATER HILLS FIRE DISTRICT</t>
  </si>
  <si>
    <t xml:space="preserve">CLEARWATER HILLS FD </t>
  </si>
  <si>
    <t>31-971-000</t>
  </si>
  <si>
    <t>SUN CITY WEST EMPLOYEE BENEFIT LIABILITY</t>
  </si>
  <si>
    <t xml:space="preserve">SUN CITY WEST EBLA  </t>
  </si>
  <si>
    <t>31-973-000</t>
  </si>
  <si>
    <t>RIO VERDE PENSION &amp; RELIEF FUND</t>
  </si>
  <si>
    <t>RIO VERDE PENSION FN</t>
  </si>
  <si>
    <t>31-974-000</t>
  </si>
  <si>
    <t>RIO VERDE FIRE DISTRICT</t>
  </si>
  <si>
    <t xml:space="preserve">RIO VERDE FIRE DIST </t>
  </si>
  <si>
    <t>31-975-000</t>
  </si>
  <si>
    <t>RIO VERDE FIRE DISTRICT CAPITAL</t>
  </si>
  <si>
    <t xml:space="preserve">RIO VERDE FIRE CAP  </t>
  </si>
  <si>
    <t>31-976-000</t>
  </si>
  <si>
    <t>DAISY MOUNTAIN FIRE CAPITAL</t>
  </si>
  <si>
    <t xml:space="preserve">DAISY MTN FIRE CAP  </t>
  </si>
  <si>
    <t>31-977-000</t>
  </si>
  <si>
    <t>DAISY MOUNTAIN FIRE DISTRICT</t>
  </si>
  <si>
    <t xml:space="preserve">DAISY MTN FIRE DIST </t>
  </si>
  <si>
    <t>31-978-000</t>
  </si>
  <si>
    <t>HARQUAHALA VALLEY FIRE DIST - CAPITAL</t>
  </si>
  <si>
    <t xml:space="preserve">HARQUAHALA VAL CAP  </t>
  </si>
  <si>
    <t>31-979-000</t>
  </si>
  <si>
    <t>WITTMANN FIRE DISTRICT CAPITAL</t>
  </si>
  <si>
    <t xml:space="preserve">WITTMANN FD CAPITAL </t>
  </si>
  <si>
    <t>31-980-000</t>
  </si>
  <si>
    <t>WATERSHED CLAIMANT FEES</t>
  </si>
  <si>
    <t>H20 RIGHT CLAIM FEES</t>
  </si>
  <si>
    <t>31-981-000</t>
  </si>
  <si>
    <t>CIRCLE CITY/MORRISTOWN FIRE DIST.</t>
  </si>
  <si>
    <t>CIRCLE CTY/MORRISTWN</t>
  </si>
  <si>
    <t>31-982-000</t>
  </si>
  <si>
    <t>CAPITAL RESERVE CIRCLE CITY FIRE</t>
  </si>
  <si>
    <t>CIRCLE CITY FIRE CAP</t>
  </si>
  <si>
    <t>31-983-000</t>
  </si>
  <si>
    <t>TONOPAH  VALLEY FIRE DISTRICT</t>
  </si>
  <si>
    <t xml:space="preserve">TONOPAH VALLEY FIRE </t>
  </si>
  <si>
    <t>31-984-000</t>
  </si>
  <si>
    <t>TONOPAH VALLEY FIRE DISTRICT CAPITAL</t>
  </si>
  <si>
    <t xml:space="preserve">TONOPAH VALLEY CAP  </t>
  </si>
  <si>
    <t>31-985-000</t>
  </si>
  <si>
    <t>GOLDFIELD RANCH FIRE DISTRICT</t>
  </si>
  <si>
    <t xml:space="preserve">GOLDFIELD RANCH FD  </t>
  </si>
  <si>
    <t>31-986-000</t>
  </si>
  <si>
    <t>CIRCLE CITY FIRE PENSION PLAN</t>
  </si>
  <si>
    <t xml:space="preserve">CIRCLE CITY PENSION </t>
  </si>
  <si>
    <t>31-987-000</t>
  </si>
  <si>
    <t>GILBERT COUNTY ISLAND FIRE DISTRICT</t>
  </si>
  <si>
    <t>GILBERT CO ISLAND FD</t>
  </si>
  <si>
    <t>31-988-000</t>
  </si>
  <si>
    <t>PUBLIC WORKS FLOOD CONTROL</t>
  </si>
  <si>
    <t xml:space="preserve">PUBLIC WORKS FLOOD  </t>
  </si>
  <si>
    <t>31-989-000</t>
  </si>
  <si>
    <t>FLOOD CONTROL GRANTS</t>
  </si>
  <si>
    <t>31-990-000</t>
  </si>
  <si>
    <t>FLOOD CONTROL CAPITAL PROJECTS</t>
  </si>
  <si>
    <t xml:space="preserve">FLOOD CTR CAP PROJ  </t>
  </si>
  <si>
    <t>31-991-000</t>
  </si>
  <si>
    <t>FLOOD CONTROL</t>
  </si>
  <si>
    <t xml:space="preserve">FLOOD CONTROL       </t>
  </si>
  <si>
    <t>31-992-000</t>
  </si>
  <si>
    <t>TEMPE COUNTY ISLAND FIRE DISTRICT</t>
  </si>
  <si>
    <t xml:space="preserve">TEMPE CO ISLAND FD  </t>
  </si>
  <si>
    <t>31-993-000</t>
  </si>
  <si>
    <t>CHANDLER COUNTY ISLAND FIRE DIST</t>
  </si>
  <si>
    <t>CHANDLER CO ISLAND F</t>
  </si>
  <si>
    <t>31-994-000</t>
  </si>
  <si>
    <t>SCOTTSDALE COUNTY ISLAND FIRE</t>
  </si>
  <si>
    <t xml:space="preserve">SCOTTSDALE CIFD     </t>
  </si>
  <si>
    <t>31-995-000</t>
  </si>
  <si>
    <t>QUEEN CREEK COUNTY ISLAND FIRE DISTRICT</t>
  </si>
  <si>
    <t>QUEEN CREEK FIRE DST</t>
  </si>
  <si>
    <t>31-998-000</t>
  </si>
  <si>
    <t>APACHE JUNCTION FIRE DISTRICT</t>
  </si>
  <si>
    <t>APACHE JCT FIRE DIST</t>
  </si>
  <si>
    <t>32-992-000</t>
  </si>
  <si>
    <t>DISTRICT ACCOUNTS</t>
  </si>
  <si>
    <t>STREET LIGHTING DISTRICT</t>
  </si>
  <si>
    <t>STREET LIGHTING DIST</t>
  </si>
  <si>
    <t>32-993-000</t>
  </si>
  <si>
    <t>SPECIAL IMPROVEMENT DISTRICTS</t>
  </si>
  <si>
    <t xml:space="preserve">SPECIAL IMPRV DIST  </t>
  </si>
  <si>
    <t>32-A03-760</t>
  </si>
  <si>
    <t>PEORIA MAINTENANCE CLEARING</t>
  </si>
  <si>
    <t xml:space="preserve">PEORIA MAINT CLEAR  </t>
  </si>
  <si>
    <t>A03</t>
  </si>
  <si>
    <t>32-A03-762</t>
  </si>
  <si>
    <t>GOODYEAR UTILITIES #1</t>
  </si>
  <si>
    <t xml:space="preserve">GOODYEAR 89-359 UTL </t>
  </si>
  <si>
    <t>32-A03-763</t>
  </si>
  <si>
    <t>GOODYEAR 89-360 GENERAL</t>
  </si>
  <si>
    <t xml:space="preserve">GOODYEAR 89-360 GEN </t>
  </si>
  <si>
    <t>32-A03-765</t>
  </si>
  <si>
    <t>PHOENIX DOWNTOWN ENHANCE SERVICES</t>
  </si>
  <si>
    <t>PHX DTWN ENHANCE SVC</t>
  </si>
  <si>
    <t>32-A03-767</t>
  </si>
  <si>
    <t>TATUM RANCH COMMUNITY FACILITY</t>
  </si>
  <si>
    <t xml:space="preserve">TATUM RANCH COM FAC </t>
  </si>
  <si>
    <t>32-A03-768</t>
  </si>
  <si>
    <t>SCOTTSDALE MOUNTAIN COMMUNITY FACILITIES</t>
  </si>
  <si>
    <t xml:space="preserve">SCOTTSDALE MTN CFD  </t>
  </si>
  <si>
    <t>32-A03-769</t>
  </si>
  <si>
    <t>DT TEMPE ENHAN SER DIST</t>
  </si>
  <si>
    <t xml:space="preserve">DT TEMPE ENHAN SER  </t>
  </si>
  <si>
    <t>32-A03-770</t>
  </si>
  <si>
    <t>MCDOWELL MTN RANCH CFD</t>
  </si>
  <si>
    <t xml:space="preserve">MCDOWELL MTN RANCH  </t>
  </si>
  <si>
    <t>32-A03-771</t>
  </si>
  <si>
    <t>EAGLE MOUNTAIN</t>
  </si>
  <si>
    <t xml:space="preserve">EAGLE MOUNTAIN      </t>
  </si>
  <si>
    <t>32-A03-772</t>
  </si>
  <si>
    <t>EAGLE MOUNTAIN CDF</t>
  </si>
  <si>
    <t xml:space="preserve">EAGLE MTN CFD       </t>
  </si>
  <si>
    <t>32-A03-773</t>
  </si>
  <si>
    <t>WILDFLOWER RANCH COMM FAC IMPRVMNT DIST</t>
  </si>
  <si>
    <t>WILDFLWR RNCH IMPR D</t>
  </si>
  <si>
    <t>32-A03-774</t>
  </si>
  <si>
    <t>D C RANCH COMM FAC IMPROVEMENT DIST</t>
  </si>
  <si>
    <t>D C RNCH COMM FAC IM</t>
  </si>
  <si>
    <t>32-A03-775</t>
  </si>
  <si>
    <t>SCOTTSDALE ENHANCEMENT</t>
  </si>
  <si>
    <t xml:space="preserve">SCOTTSDALE ENHANCE  </t>
  </si>
  <si>
    <t>32-A03-776</t>
  </si>
  <si>
    <t>RIO SALADO COMMUNITY FACILITIES DIST</t>
  </si>
  <si>
    <t xml:space="preserve">RIO SALADO COMM FAC </t>
  </si>
  <si>
    <t>32-A03-777</t>
  </si>
  <si>
    <t>PEORIA MAINT IMP DIST 1</t>
  </si>
  <si>
    <t xml:space="preserve">PEORIA MAINT IMP 1  </t>
  </si>
  <si>
    <t>32-A03-778</t>
  </si>
  <si>
    <t>PEORIA MAINT IMP DIST 2</t>
  </si>
  <si>
    <t xml:space="preserve">PEORIA MAINT IMP 2  </t>
  </si>
  <si>
    <t>32-A03-779</t>
  </si>
  <si>
    <t>PEORIA MAINT IMP DIST 3</t>
  </si>
  <si>
    <t xml:space="preserve">PEORIA MAINT IMP 3  </t>
  </si>
  <si>
    <t>32-A03-780</t>
  </si>
  <si>
    <t>PEORIA MAINT IMP DIST 4</t>
  </si>
  <si>
    <t xml:space="preserve">PEORIA MAINT IMP 4  </t>
  </si>
  <si>
    <t>32-A03-781</t>
  </si>
  <si>
    <t>PEORIA MAINT IMP DIST 5</t>
  </si>
  <si>
    <t xml:space="preserve">PEORIA MAINT IMP 5  </t>
  </si>
  <si>
    <t>32-A03-782</t>
  </si>
  <si>
    <t>PEORIA MAINT IMP DIST 6</t>
  </si>
  <si>
    <t xml:space="preserve">PEORIA MAINT IMP 6  </t>
  </si>
  <si>
    <t>32-A03-783</t>
  </si>
  <si>
    <t>PEORIA MAINT IMP DIST 7</t>
  </si>
  <si>
    <t xml:space="preserve">PEORIA MAINT IMP 7  </t>
  </si>
  <si>
    <t>32-A03-784</t>
  </si>
  <si>
    <t>PEORIA MAINT IMP DIST 10</t>
  </si>
  <si>
    <t xml:space="preserve">PEORIA MAINT IMP 10 </t>
  </si>
  <si>
    <t>32-A03-785</t>
  </si>
  <si>
    <t>CAREFREE UTILITIES CFD</t>
  </si>
  <si>
    <t xml:space="preserve">CAREFREE UTIL CFD   </t>
  </si>
  <si>
    <t>32-A03-786</t>
  </si>
  <si>
    <t>VIA LINDA ROAD CFD</t>
  </si>
  <si>
    <t xml:space="preserve">VIA LINDA RD CFD    </t>
  </si>
  <si>
    <t>32-A03-787</t>
  </si>
  <si>
    <t>DESERT HILLS SANITARY</t>
  </si>
  <si>
    <t>DESERT HILLS SANITAR</t>
  </si>
  <si>
    <t>32-A03-788</t>
  </si>
  <si>
    <t>WILDFLOWER RANCH CFD # 2</t>
  </si>
  <si>
    <t xml:space="preserve">WILDFLOWER CFD 2    </t>
  </si>
  <si>
    <t>32-A03-789</t>
  </si>
  <si>
    <t>COTTONWOODS MAINT DIST</t>
  </si>
  <si>
    <t xml:space="preserve">COTTONWOODS MAINT   </t>
  </si>
  <si>
    <t>32-A03-790</t>
  </si>
  <si>
    <t>ESTRELLA MTN RCH CFD</t>
  </si>
  <si>
    <t>32-A03-791</t>
  </si>
  <si>
    <t>COTTONFLOWER CFD</t>
  </si>
  <si>
    <t xml:space="preserve">COTTONFLOWER CFD    </t>
  </si>
  <si>
    <t>32-A03-792</t>
  </si>
  <si>
    <t>SAGUARO ACRES CFD</t>
  </si>
  <si>
    <t xml:space="preserve">SAGUARO ACRES CFD   </t>
  </si>
  <si>
    <t>32-A03-793</t>
  </si>
  <si>
    <t>PEORIA MAINT IMP DIST 69</t>
  </si>
  <si>
    <t>PEORIA MAINT IMP #69</t>
  </si>
  <si>
    <t>32-A03-794</t>
  </si>
  <si>
    <t>CENTERRA CFD</t>
  </si>
  <si>
    <t xml:space="preserve">CENTERRA CFD        </t>
  </si>
  <si>
    <t>32-A03-795</t>
  </si>
  <si>
    <t>SUNDANCE C.F.D. BUCKEYE</t>
  </si>
  <si>
    <t xml:space="preserve">SUNDANCE C.F.D.     </t>
  </si>
  <si>
    <t>32-A03-796</t>
  </si>
  <si>
    <t>WHITE STONE DIST 1 C.F.D. BUCKEYE</t>
  </si>
  <si>
    <t xml:space="preserve">WHITE STONE DIST 1  </t>
  </si>
  <si>
    <t>32-A03-797</t>
  </si>
  <si>
    <t>WHITESTONE WESTN OVERLAY BUCKEYE</t>
  </si>
  <si>
    <t xml:space="preserve">WHITESTONE WESTN    </t>
  </si>
  <si>
    <t>32-A03-798</t>
  </si>
  <si>
    <t>PEORIA MAINT IMP DIST 120 PEORIA IMPROV</t>
  </si>
  <si>
    <t>PEORIA MAINT IMP DIS</t>
  </si>
  <si>
    <t>32-A03-799</t>
  </si>
  <si>
    <t>PEORIA MAIN 1025</t>
  </si>
  <si>
    <t xml:space="preserve">PEORIA MAIN 1025    </t>
  </si>
  <si>
    <t>32-A03-800</t>
  </si>
  <si>
    <t>VILLAGE @ LITCHFIELD PK CFD</t>
  </si>
  <si>
    <t xml:space="preserve">VILLAGE@LITCHFIELD  </t>
  </si>
  <si>
    <t>32-A03-801</t>
  </si>
  <si>
    <t>VISTANCIA CFD</t>
  </si>
  <si>
    <t xml:space="preserve">VISTANCIA CFD       </t>
  </si>
  <si>
    <t>32-A03-802</t>
  </si>
  <si>
    <t>WESTPARK CFD</t>
  </si>
  <si>
    <t xml:space="preserve">WESTPARK CFD        </t>
  </si>
  <si>
    <t>32-A03-803</t>
  </si>
  <si>
    <t>CORTINA CFD</t>
  </si>
  <si>
    <t xml:space="preserve">CORTINA CFD         </t>
  </si>
  <si>
    <t>32-A03-804</t>
  </si>
  <si>
    <t>32-A03-805</t>
  </si>
  <si>
    <t>AGUA FRIA RANCH CFD</t>
  </si>
  <si>
    <t xml:space="preserve">AGUA FRIA RANCH CFD </t>
  </si>
  <si>
    <t>32-A03-806</t>
  </si>
  <si>
    <t>PALM VALLEY CFD #3</t>
  </si>
  <si>
    <t xml:space="preserve">PALM VALLEY CFD #3  </t>
  </si>
  <si>
    <t>32-A03-807</t>
  </si>
  <si>
    <t>MARLEY PARK CFD</t>
  </si>
  <si>
    <t xml:space="preserve">MARLEY PARK CFD     </t>
  </si>
  <si>
    <t>32-A03-808</t>
  </si>
  <si>
    <t>TARTESSO WEST CFD</t>
  </si>
  <si>
    <t xml:space="preserve">TARTESSO WEST CFD   </t>
  </si>
  <si>
    <t>32-A03-809</t>
  </si>
  <si>
    <t>DOWNTOWN CHANDLER EMSD</t>
  </si>
  <si>
    <t xml:space="preserve">DOWNTOWN CHANDLER   </t>
  </si>
  <si>
    <t>32-A03-810</t>
  </si>
  <si>
    <t>ELIANTO CFD</t>
  </si>
  <si>
    <t xml:space="preserve">ELIANTO CFD         </t>
  </si>
  <si>
    <t>32-A03-811</t>
  </si>
  <si>
    <t>FESTIVAL RANCH CFD</t>
  </si>
  <si>
    <t xml:space="preserve">FESTIVAL RANCH CFD  </t>
  </si>
  <si>
    <t>32-A03-812</t>
  </si>
  <si>
    <t>KING RANCH CFD</t>
  </si>
  <si>
    <t xml:space="preserve">KING RANCH CFD      </t>
  </si>
  <si>
    <t>32-A03-813</t>
  </si>
  <si>
    <t>SCTTSDL WTRFRONT CMM CFD</t>
  </si>
  <si>
    <t xml:space="preserve">SCTTSDL WTRFT CFD   </t>
  </si>
  <si>
    <t>32-A03-814</t>
  </si>
  <si>
    <t>WATSON RD CFD</t>
  </si>
  <si>
    <t xml:space="preserve">WATSON RD CFD       </t>
  </si>
  <si>
    <t>32-A03-815</t>
  </si>
  <si>
    <t>TRILLIUM CFD</t>
  </si>
  <si>
    <t xml:space="preserve">TRILLIUM CFD        </t>
  </si>
  <si>
    <t>32-A03-816</t>
  </si>
  <si>
    <t>PEORIA MAIN 1044</t>
  </si>
  <si>
    <t xml:space="preserve">PEORIA MAIN 1044    </t>
  </si>
  <si>
    <t>32-A03-817</t>
  </si>
  <si>
    <t>ANTHEM SUN VALLEY CFD</t>
  </si>
  <si>
    <t>ANTHEM SUN VALLY CFD</t>
  </si>
  <si>
    <t>32-A03-818</t>
  </si>
  <si>
    <t>MIRIELLE CFD</t>
  </si>
  <si>
    <t xml:space="preserve">MIRIELLE CFD        </t>
  </si>
  <si>
    <t>32-A03-819</t>
  </si>
  <si>
    <t>SONORAN TRAILS CFD</t>
  </si>
  <si>
    <t xml:space="preserve">SONORAN TRAILS CFD  </t>
  </si>
  <si>
    <t>32-A03-820</t>
  </si>
  <si>
    <t>EASTMARK CFD #1</t>
  </si>
  <si>
    <t xml:space="preserve">EASTMARK CFD #1     </t>
  </si>
  <si>
    <t>32-A03-G01</t>
  </si>
  <si>
    <t>PK-88-01</t>
  </si>
  <si>
    <t xml:space="preserve">PK-88-01            </t>
  </si>
  <si>
    <t>G01</t>
  </si>
  <si>
    <t>32-A03-G02</t>
  </si>
  <si>
    <t>PK-88-02</t>
  </si>
  <si>
    <t xml:space="preserve">PK-88-02            </t>
  </si>
  <si>
    <t>G02</t>
  </si>
  <si>
    <t>32-A03-G03</t>
  </si>
  <si>
    <t>PK-88-03</t>
  </si>
  <si>
    <t xml:space="preserve">PK-88-03            </t>
  </si>
  <si>
    <t>G03</t>
  </si>
  <si>
    <t>32-A03-G04</t>
  </si>
  <si>
    <t>PK-88-04</t>
  </si>
  <si>
    <t xml:space="preserve">PK-88-04            </t>
  </si>
  <si>
    <t>G04</t>
  </si>
  <si>
    <t>32-A03-G05</t>
  </si>
  <si>
    <t>PK-88-05</t>
  </si>
  <si>
    <t xml:space="preserve">PK-88-05            </t>
  </si>
  <si>
    <t>G05</t>
  </si>
  <si>
    <t>32-A03-G06</t>
  </si>
  <si>
    <t>PK-88-06</t>
  </si>
  <si>
    <t xml:space="preserve">PK-88-06            </t>
  </si>
  <si>
    <t>G06</t>
  </si>
  <si>
    <t>32-A03-G07</t>
  </si>
  <si>
    <t>PK-88-07</t>
  </si>
  <si>
    <t xml:space="preserve">PK-88-07            </t>
  </si>
  <si>
    <t>G07</t>
  </si>
  <si>
    <t>32-A03-G08</t>
  </si>
  <si>
    <t>PK-88-08</t>
  </si>
  <si>
    <t xml:space="preserve">PK-88-08            </t>
  </si>
  <si>
    <t>G08</t>
  </si>
  <si>
    <t>32-A03-G09</t>
  </si>
  <si>
    <t>PK-88-09</t>
  </si>
  <si>
    <t xml:space="preserve">PK-88-09            </t>
  </si>
  <si>
    <t>G09</t>
  </si>
  <si>
    <t>32-A03-G10</t>
  </si>
  <si>
    <t>PK-88-10</t>
  </si>
  <si>
    <t xml:space="preserve">PK-88-10            </t>
  </si>
  <si>
    <t>G10</t>
  </si>
  <si>
    <t>32-A03-G11</t>
  </si>
  <si>
    <t>PK-92-01</t>
  </si>
  <si>
    <t xml:space="preserve">PK-92-01            </t>
  </si>
  <si>
    <t>G11</t>
  </si>
  <si>
    <t>32-A03-G12</t>
  </si>
  <si>
    <t>GILBERT PK 07-1</t>
  </si>
  <si>
    <t xml:space="preserve">GILBERT PK 07-1     </t>
  </si>
  <si>
    <t>G12</t>
  </si>
  <si>
    <t>32-A03-G13</t>
  </si>
  <si>
    <t>GILBERT PK 07-2</t>
  </si>
  <si>
    <t xml:space="preserve">GILBERT PK 07-2     </t>
  </si>
  <si>
    <t>G13</t>
  </si>
  <si>
    <t>32-A03-G14</t>
  </si>
  <si>
    <t>GILBERT PK 07-3</t>
  </si>
  <si>
    <t xml:space="preserve">GILBERT PK 07-3     </t>
  </si>
  <si>
    <t>G14</t>
  </si>
  <si>
    <t>32-A03-G15</t>
  </si>
  <si>
    <t>GILBERT PK 07-4</t>
  </si>
  <si>
    <t xml:space="preserve">GILBERT PK 07-4     </t>
  </si>
  <si>
    <t>G15</t>
  </si>
  <si>
    <t>32-A03-G16</t>
  </si>
  <si>
    <t>GILBERT PK 07-5</t>
  </si>
  <si>
    <t xml:space="preserve">GILBERT PK 07-5     </t>
  </si>
  <si>
    <t>G16</t>
  </si>
  <si>
    <t>32-A03-G17</t>
  </si>
  <si>
    <t>GILBERT PK 07-6</t>
  </si>
  <si>
    <t xml:space="preserve">GILBERT PK 07-6     </t>
  </si>
  <si>
    <t>G17</t>
  </si>
  <si>
    <t>32-A03-G18</t>
  </si>
  <si>
    <t>GILBERT PK 07-7</t>
  </si>
  <si>
    <t xml:space="preserve">GILBERT PK 07-7     </t>
  </si>
  <si>
    <t>G18</t>
  </si>
  <si>
    <t>32-A03-G19</t>
  </si>
  <si>
    <t>GILBERT PK 07-8</t>
  </si>
  <si>
    <t xml:space="preserve">GILBERT PK 07-8     </t>
  </si>
  <si>
    <t>G19</t>
  </si>
  <si>
    <t>32-A03-G20</t>
  </si>
  <si>
    <t>GILBERT PK 07-9</t>
  </si>
  <si>
    <t xml:space="preserve">GILBERT PK 07-9     </t>
  </si>
  <si>
    <t>G20</t>
  </si>
  <si>
    <t>32-A03-G21</t>
  </si>
  <si>
    <t>GILBERT PK 07-10</t>
  </si>
  <si>
    <t xml:space="preserve">GILBERT PK 07-10    </t>
  </si>
  <si>
    <t>G21</t>
  </si>
  <si>
    <t>32-A03-G22</t>
  </si>
  <si>
    <t>GILBERT PK 07-11</t>
  </si>
  <si>
    <t xml:space="preserve">GILBERT PK 07-11    </t>
  </si>
  <si>
    <t>G22</t>
  </si>
  <si>
    <t>32-A03-K91</t>
  </si>
  <si>
    <t>QUEEN CREEK DOMESTIC WATER IMP DIST</t>
  </si>
  <si>
    <t xml:space="preserve">QUN CRK DOM WTR IMP </t>
  </si>
  <si>
    <t>K91</t>
  </si>
  <si>
    <t>32-A03-L01</t>
  </si>
  <si>
    <t>129TH AVENUE</t>
  </si>
  <si>
    <t xml:space="preserve">129TH AVENUE        </t>
  </si>
  <si>
    <t>L01</t>
  </si>
  <si>
    <t>32-A03-L02</t>
  </si>
  <si>
    <t>14TH STREET</t>
  </si>
  <si>
    <t xml:space="preserve">14TH STREET         </t>
  </si>
  <si>
    <t>L02</t>
  </si>
  <si>
    <t>32-A03-L03</t>
  </si>
  <si>
    <t>AVENIDA DEL SOL</t>
  </si>
  <si>
    <t xml:space="preserve">AVENIDA DEL SOL     </t>
  </si>
  <si>
    <t>L03</t>
  </si>
  <si>
    <t>32-A03-L04</t>
  </si>
  <si>
    <t>MALLORY</t>
  </si>
  <si>
    <t xml:space="preserve">MALLORY             </t>
  </si>
  <si>
    <t>L04</t>
  </si>
  <si>
    <t>32-A03-L05</t>
  </si>
  <si>
    <t>EAGLE PEAK IMPROVEMENT DISTRICT</t>
  </si>
  <si>
    <t>EAGLE PK IMPROV DIST</t>
  </si>
  <si>
    <t>L05</t>
  </si>
  <si>
    <t>32-A03-L06</t>
  </si>
  <si>
    <t>DESERT FOOTHILLS NORTH IMPROVEMENT DIST</t>
  </si>
  <si>
    <t xml:space="preserve">DESERT FTHILLS IMPR </t>
  </si>
  <si>
    <t>L06</t>
  </si>
  <si>
    <t>32-A03-L07</t>
  </si>
  <si>
    <t>WEST PHOENIX ESTATES UNIT 10 MAIN IMPROV</t>
  </si>
  <si>
    <t>W PHX ESTATES UNIT10</t>
  </si>
  <si>
    <t>L07</t>
  </si>
  <si>
    <t>32-A03-L08</t>
  </si>
  <si>
    <t>BEAUTIFUL AZ ESTATES MAINTENANCE DIST</t>
  </si>
  <si>
    <t>BEAUTIFUL AZ ESTATES</t>
  </si>
  <si>
    <t>L08</t>
  </si>
  <si>
    <t>32-A03-L10</t>
  </si>
  <si>
    <t>192ND AVENUE MAINTENANCE DIST</t>
  </si>
  <si>
    <t>192ND AVE MAINT DIST</t>
  </si>
  <si>
    <t>L10</t>
  </si>
  <si>
    <t>32-A03-L12</t>
  </si>
  <si>
    <t>QUEEN CREEK WATER MAINTENANCE DISTRICT</t>
  </si>
  <si>
    <t>QUEEN CREEK H2O MAIN</t>
  </si>
  <si>
    <t>L12</t>
  </si>
  <si>
    <t>32-A03-L13</t>
  </si>
  <si>
    <t>CIRCLE CITY COMMUNITY PARK MAINTENANCE</t>
  </si>
  <si>
    <t>CIRCLE CITY PARK MNT</t>
  </si>
  <si>
    <t>L13</t>
  </si>
  <si>
    <t>32-A03-L32</t>
  </si>
  <si>
    <t>ESTRELLA DILLS IMPROVEMENT DISTRICT</t>
  </si>
  <si>
    <t>ESTRELLA DILLS IMPRV</t>
  </si>
  <si>
    <t>L32</t>
  </si>
  <si>
    <t>32-A03-L33</t>
  </si>
  <si>
    <t>AVENDA DEL SOL</t>
  </si>
  <si>
    <t>L33</t>
  </si>
  <si>
    <t>32-A03-L34</t>
  </si>
  <si>
    <t>20TH ST IMP DIST NA 04</t>
  </si>
  <si>
    <t xml:space="preserve">20TH ST IMP DIST NA </t>
  </si>
  <si>
    <t>L34</t>
  </si>
  <si>
    <t>32-A03-Z99</t>
  </si>
  <si>
    <t>SPECIAL IMPROVEMENT DISTRICT TOTAL</t>
  </si>
  <si>
    <t>SPECIAL IMP DIST TOT</t>
  </si>
  <si>
    <t>Z99</t>
  </si>
  <si>
    <t>32-A04-001</t>
  </si>
  <si>
    <t>EMRCFD -MONTECITO SERIES 2007</t>
  </si>
  <si>
    <t xml:space="preserve">EMRCFD MONTECITO    </t>
  </si>
  <si>
    <t>A04</t>
  </si>
  <si>
    <t>32-A04-002</t>
  </si>
  <si>
    <t>FESTIVAL RANCH CFD 2 &amp; 3</t>
  </si>
  <si>
    <t>32-A04-003</t>
  </si>
  <si>
    <t>GOODYEAR GOLF VILLAGE # 2</t>
  </si>
  <si>
    <t xml:space="preserve">GOLF VILLAGE # 2    </t>
  </si>
  <si>
    <t>32-A04-004</t>
  </si>
  <si>
    <t>FESTIVAL RANCH 4 &amp; 5</t>
  </si>
  <si>
    <t xml:space="preserve">FESTIVAL RCH 4 &amp; 5  </t>
  </si>
  <si>
    <t>32-A04-005</t>
  </si>
  <si>
    <t>FESTIVAL RANCH CFD #6</t>
  </si>
  <si>
    <t>FESTIVAL RANCH CFD 6</t>
  </si>
  <si>
    <t>32-A04-006</t>
  </si>
  <si>
    <t>FESTIVAL RANCH CFD 7</t>
  </si>
  <si>
    <t>32-A04-007</t>
  </si>
  <si>
    <t>EASTMARK ASSESSMENT AREA 1</t>
  </si>
  <si>
    <t xml:space="preserve">EASTMARK ASSESS A1  </t>
  </si>
  <si>
    <t>32-A04-099</t>
  </si>
  <si>
    <t>TOTAL SPECIAL ASSESSMENTS CFD'S</t>
  </si>
  <si>
    <t>32-A04-608</t>
  </si>
  <si>
    <t>EASTMAK ASSESSMENT AREA 2</t>
  </si>
  <si>
    <t xml:space="preserve">EASTMARK ASSESS A2  </t>
  </si>
  <si>
    <t>32-A04-609</t>
  </si>
  <si>
    <t>FESTIVAL RANCH CFD #8</t>
  </si>
  <si>
    <t>FESTIVAL RANCH CFD #</t>
  </si>
  <si>
    <t>32-B00-601</t>
  </si>
  <si>
    <t>LOS OLIVOS IWDD</t>
  </si>
  <si>
    <t xml:space="preserve">LOS OLIVOS IWDD     </t>
  </si>
  <si>
    <t>B00</t>
  </si>
  <si>
    <t>32-B00-602</t>
  </si>
  <si>
    <t>WOODLEA IWDD</t>
  </si>
  <si>
    <t xml:space="preserve">WOODLEA IWDD        </t>
  </si>
  <si>
    <t>32-B00-603</t>
  </si>
  <si>
    <t>HOFFMAN TERRACE IWDD</t>
  </si>
  <si>
    <t>32-B00-604</t>
  </si>
  <si>
    <t>PATIO DEL SOL IWDD</t>
  </si>
  <si>
    <t xml:space="preserve">PATIO DEL SOL IWDD  </t>
  </si>
  <si>
    <t>32-B00-606</t>
  </si>
  <si>
    <t>TRES PALMAS IWDD</t>
  </si>
  <si>
    <t xml:space="preserve">TRES PALMAS IWDD    </t>
  </si>
  <si>
    <t>32-B00-607</t>
  </si>
  <si>
    <t>MCDOWELL HOMES IWDD</t>
  </si>
  <si>
    <t xml:space="preserve">MCDOWELL HOMES IWDD </t>
  </si>
  <si>
    <t>32-B00-608</t>
  </si>
  <si>
    <t>E. MORNINGSIDE IWDD</t>
  </si>
  <si>
    <t xml:space="preserve">E. MORNINGSIDE IWDD </t>
  </si>
  <si>
    <t>32-B00-610</t>
  </si>
  <si>
    <t>MYRTLE PARK IWDD</t>
  </si>
  <si>
    <t xml:space="preserve">MYRTLE PARK IWDD    </t>
  </si>
  <si>
    <t>32-B00-611</t>
  </si>
  <si>
    <t>SOUTHLAND IWDD</t>
  </si>
  <si>
    <t xml:space="preserve">SOUTHLAND IWDD      </t>
  </si>
  <si>
    <t>32-B00-612</t>
  </si>
  <si>
    <t>LE ROY VISTA IRR WATER DEL DIST NO 12 AC</t>
  </si>
  <si>
    <t xml:space="preserve">LE ROY IWDD ACCT 1  </t>
  </si>
  <si>
    <t>32-B00-613</t>
  </si>
  <si>
    <t>LE ROY VISTA IRR WATER DEL DIST 12 ACCT</t>
  </si>
  <si>
    <t xml:space="preserve">LE ROY VISTA ACCT 2 </t>
  </si>
  <si>
    <t>32-B00-615</t>
  </si>
  <si>
    <t>TURNEY TRACT IWDD</t>
  </si>
  <si>
    <t xml:space="preserve">TURNEY TRACT IWDD   </t>
  </si>
  <si>
    <t>32-B00-619</t>
  </si>
  <si>
    <t>STANLEY PLACE IRRIGATION DISTRICT # 19</t>
  </si>
  <si>
    <t>STANLEY PL IRR DT 19</t>
  </si>
  <si>
    <t>32-B00-620</t>
  </si>
  <si>
    <t>MITCHES PLACE IRRIGARION DISTRICT # 20</t>
  </si>
  <si>
    <t>MITCHES PL IRR DT 20</t>
  </si>
  <si>
    <t>32-B00-622</t>
  </si>
  <si>
    <t>MADISON PARK IWDD</t>
  </si>
  <si>
    <t xml:space="preserve">MADISON PARK IWDD   </t>
  </si>
  <si>
    <t>32-B00-624</t>
  </si>
  <si>
    <t>LANDERWOOD IWDD</t>
  </si>
  <si>
    <t xml:space="preserve">LANDERWOOD IWDD     </t>
  </si>
  <si>
    <t>32-B00-625</t>
  </si>
  <si>
    <t>NIXON SQUARE IRRIGARION DISTRICT # 25</t>
  </si>
  <si>
    <t>NIXON SQ IRR DIST 25</t>
  </si>
  <si>
    <t>32-B00-626</t>
  </si>
  <si>
    <t>CUATRO PALMAS IWDD</t>
  </si>
  <si>
    <t xml:space="preserve">CUATRO PALMAS IWDD  </t>
  </si>
  <si>
    <t>32-B00-627</t>
  </si>
  <si>
    <t>WINDSOR SQUARE IWDD</t>
  </si>
  <si>
    <t xml:space="preserve">WINDSOR SQUARE IWDD </t>
  </si>
  <si>
    <t>32-B00-628</t>
  </si>
  <si>
    <t>ROSE LANE IWDD</t>
  </si>
  <si>
    <t xml:space="preserve">ROSE LANE IWDD      </t>
  </si>
  <si>
    <t>32-B00-629</t>
  </si>
  <si>
    <t>OLIVEWOOD ESTATES IWDD #29</t>
  </si>
  <si>
    <t xml:space="preserve">OLIVEWD EST IWDD 29 </t>
  </si>
  <si>
    <t>32-B00-630</t>
  </si>
  <si>
    <t>LAMAR IRRIGATION WATER DELIVERY DISTRICT</t>
  </si>
  <si>
    <t xml:space="preserve">LAMAR IWWD NO. 30   </t>
  </si>
  <si>
    <t>32-B00-631</t>
  </si>
  <si>
    <t>STARLITE VISTA IRRIGATION WATER DELIVERY</t>
  </si>
  <si>
    <t xml:space="preserve">STARLITE VISTA IWDD </t>
  </si>
  <si>
    <t>32-B00-632</t>
  </si>
  <si>
    <t>QUEEN CREEK IRRIG. WATER DELIVERY DISTRI</t>
  </si>
  <si>
    <t>QUEEN CREEK IWDD #32</t>
  </si>
  <si>
    <t>32-B00-633</t>
  </si>
  <si>
    <t>CITRUS GARDENS IRRIG WATER DELIVERY DIST</t>
  </si>
  <si>
    <t xml:space="preserve">CITRUS GARDENS IWDD </t>
  </si>
  <si>
    <t>32-B00-634</t>
  </si>
  <si>
    <t>RANCHO JARDINES IRRIG WATER DELIVERY DIS</t>
  </si>
  <si>
    <t xml:space="preserve">RANCHO JARDINES #34 </t>
  </si>
  <si>
    <t>32-B00-635</t>
  </si>
  <si>
    <t>HYDER VALLEY IRRIGATION DISTRICT # 35</t>
  </si>
  <si>
    <t>HYDER VALLEY IRR #35</t>
  </si>
  <si>
    <t>32-B00-636</t>
  </si>
  <si>
    <t>ADAMAN IRRIGATION WATER DELIVERY DISTRIC</t>
  </si>
  <si>
    <t>ADAMAN IRRG DEL DIST</t>
  </si>
  <si>
    <t>32-B00-637</t>
  </si>
  <si>
    <t>TANNER GROVES IWDD</t>
  </si>
  <si>
    <t xml:space="preserve">TANNER GROVES IWDD  </t>
  </si>
  <si>
    <t>32-B00-638</t>
  </si>
  <si>
    <t>BERRIDGE MANOR IRRIG WTR DEL'Y DIST#38</t>
  </si>
  <si>
    <t xml:space="preserve">BERRIDGE MANOR IWDD </t>
  </si>
  <si>
    <t>32-B00-639</t>
  </si>
  <si>
    <t>BROADLAND RANCHES GREENFIELD IWDD</t>
  </si>
  <si>
    <t xml:space="preserve">BROADLAND RANCHES   </t>
  </si>
  <si>
    <t>32-B00-640</t>
  </si>
  <si>
    <t>GROVES SUPER RANCH IWDD #40</t>
  </si>
  <si>
    <t>GROVES SPR RNCH IWDD</t>
  </si>
  <si>
    <t>32-B00-641</t>
  </si>
  <si>
    <t>GROVES HERMOSA VIS IWDD</t>
  </si>
  <si>
    <t xml:space="preserve">GROVES HERMOSA IWDD </t>
  </si>
  <si>
    <t>32-B00-642</t>
  </si>
  <si>
    <t>WHITCOMB ROUNDUP IWDD #42</t>
  </si>
  <si>
    <t xml:space="preserve">WHITCOMB RNDUP IWDD </t>
  </si>
  <si>
    <t>32-B00-643</t>
  </si>
  <si>
    <t>THOROUGHBRED FARMS IWDD</t>
  </si>
  <si>
    <t xml:space="preserve">THOROUGHBRED IWDD   </t>
  </si>
  <si>
    <t>32-B00-644</t>
  </si>
  <si>
    <t>CAMELVIEW IWDD # 44</t>
  </si>
  <si>
    <t xml:space="preserve">CAMELVIEW IWDD # 44 </t>
  </si>
  <si>
    <t>32-B00-645</t>
  </si>
  <si>
    <t>SANTAN VISTA IWDD # 45</t>
  </si>
  <si>
    <t>SANTAN VISTA IWDD 45</t>
  </si>
  <si>
    <t>32-B00-646</t>
  </si>
  <si>
    <t>PUERTO CUATRO IWDD # 46</t>
  </si>
  <si>
    <t>PUERTO CUATRO IWDD46</t>
  </si>
  <si>
    <t>32-B00-647</t>
  </si>
  <si>
    <t>CIRCLE G IRRIGATION WATER DELIVER #47</t>
  </si>
  <si>
    <t xml:space="preserve">CIRCLE G IWDD #47   </t>
  </si>
  <si>
    <t>32-B00-648</t>
  </si>
  <si>
    <t>SPECTRUM IRRIGATION WATER DEL DIST #48</t>
  </si>
  <si>
    <t xml:space="preserve">SPECTRUM IWDD #48   </t>
  </si>
  <si>
    <t>32-B00-649</t>
  </si>
  <si>
    <t>MORRISON RANCH IWDD #49</t>
  </si>
  <si>
    <t xml:space="preserve">MORRISON RANCH IWDD </t>
  </si>
  <si>
    <t>32-B00-650</t>
  </si>
  <si>
    <t>SUMMER MESA IWDD # 50</t>
  </si>
  <si>
    <t>SUMMER MESA IWDD #50</t>
  </si>
  <si>
    <t>32-B00-651</t>
  </si>
  <si>
    <t>LONGHORN RANCH IWDD # 51</t>
  </si>
  <si>
    <t xml:space="preserve">LONGHORN RANCH IWDD </t>
  </si>
  <si>
    <t>32-B00-652</t>
  </si>
  <si>
    <t>LONG MANOR IWDD</t>
  </si>
  <si>
    <t xml:space="preserve">LONG MANOR IWDD     </t>
  </si>
  <si>
    <t>32-B00-653</t>
  </si>
  <si>
    <t>COLLEGE PARK COUNTRY ESTATES IWDD 53</t>
  </si>
  <si>
    <t xml:space="preserve">COLL PARK CRTY EST  </t>
  </si>
  <si>
    <t>32-B00-654</t>
  </si>
  <si>
    <t>SUN VIEW ESTATES II #54</t>
  </si>
  <si>
    <t xml:space="preserve">SUN VIEW ESTATE #54 </t>
  </si>
  <si>
    <t>32-B00-655</t>
  </si>
  <si>
    <t>SUN VIEW ESTATES I  #55</t>
  </si>
  <si>
    <t xml:space="preserve">SUN VIEW ESTATE #55 </t>
  </si>
  <si>
    <t>32-B00-656</t>
  </si>
  <si>
    <t>YAPLE PARK IWDD</t>
  </si>
  <si>
    <t xml:space="preserve">YAPLE PARK IWDD     </t>
  </si>
  <si>
    <t>32-B00-699</t>
  </si>
  <si>
    <t>TOTAL WATER DELIVERY DISTRICT</t>
  </si>
  <si>
    <t>32-C00-105</t>
  </si>
  <si>
    <t>SPEC WTR DIST SUSP</t>
  </si>
  <si>
    <t xml:space="preserve">SPEC WTR DIST SUSP  </t>
  </si>
  <si>
    <t>C00</t>
  </si>
  <si>
    <t>32-C00-701</t>
  </si>
  <si>
    <t>AGUILA IRRIGATION DISTRICT</t>
  </si>
  <si>
    <t xml:space="preserve">AGUILA IRR DIST     </t>
  </si>
  <si>
    <t>32-C00-703</t>
  </si>
  <si>
    <t>BUCKEYE WATER CONSERVATION</t>
  </si>
  <si>
    <t>BUCKEYE WATER CONSER</t>
  </si>
  <si>
    <t>32-C00-707</t>
  </si>
  <si>
    <t>CHANDLER HTS MAINT</t>
  </si>
  <si>
    <t xml:space="preserve">CHANDLER HTS MAINT  </t>
  </si>
  <si>
    <t>32-C00-711</t>
  </si>
  <si>
    <t>NEW STATE IRR DIST</t>
  </si>
  <si>
    <t xml:space="preserve">NEW STATE IRR DIST  </t>
  </si>
  <si>
    <t>32-C00-712</t>
  </si>
  <si>
    <t>QUEEN CREEK IRR DIST</t>
  </si>
  <si>
    <t>32-C00-714</t>
  </si>
  <si>
    <t>ROOSE IRR DIST MAINT</t>
  </si>
  <si>
    <t>32-C00-715</t>
  </si>
  <si>
    <t>ROOSE WTR CONS DIST</t>
  </si>
  <si>
    <t xml:space="preserve">ROOSE WTR CONS DIST </t>
  </si>
  <si>
    <t>32-C00-716</t>
  </si>
  <si>
    <t>ST JOHNS IRR DIST</t>
  </si>
  <si>
    <t xml:space="preserve">ST JOHNS IRR DIST   </t>
  </si>
  <si>
    <t>32-C00-722</t>
  </si>
  <si>
    <t>HARQ VALLEY POWR DIS</t>
  </si>
  <si>
    <t>32-C00-724</t>
  </si>
  <si>
    <t>ELECTRICAL DIST 7</t>
  </si>
  <si>
    <t xml:space="preserve">ELECTRICAL DIST 7   </t>
  </si>
  <si>
    <t>32-C00-726</t>
  </si>
  <si>
    <t>ELECTRICAL DISTRIC # 6 PINAL COUNTY</t>
  </si>
  <si>
    <t>ELEC DIST 6 PINAL CO</t>
  </si>
  <si>
    <t>32-C00-730</t>
  </si>
  <si>
    <t>RID ADD'L POWER COST</t>
  </si>
  <si>
    <t>32-C00-750</t>
  </si>
  <si>
    <t>HARQ VALLEY IRR DIST</t>
  </si>
  <si>
    <t>32-C00-751</t>
  </si>
  <si>
    <t>MCMICKEN IRR DIST</t>
  </si>
  <si>
    <t xml:space="preserve">MCMICKEN IRR DIST   </t>
  </si>
  <si>
    <t>32-C00-752</t>
  </si>
  <si>
    <t>SAN TAN IRR DIST</t>
  </si>
  <si>
    <t xml:space="preserve">SAN TAN IRR DIST    </t>
  </si>
  <si>
    <t>32-C00-753</t>
  </si>
  <si>
    <t>NEW MAGMA IRR DIST</t>
  </si>
  <si>
    <t xml:space="preserve">NEW MAGMA IRR DIST  </t>
  </si>
  <si>
    <t>32-C00-754</t>
  </si>
  <si>
    <t>RAINBOW VALLEY IRRIGATION DISTRICT</t>
  </si>
  <si>
    <t>RAINBOW VALY IRR DST</t>
  </si>
  <si>
    <t>32-C00-755</t>
  </si>
  <si>
    <t>CENT AZ WTR CONS DIS</t>
  </si>
  <si>
    <t>32-C00-756</t>
  </si>
  <si>
    <t>WESTERN MEADOWS IRRIGATION DISTRICT</t>
  </si>
  <si>
    <t xml:space="preserve">WESTERN MEADOWS IRR </t>
  </si>
  <si>
    <t>32-C00-757</t>
  </si>
  <si>
    <t>TONOPAH IRRIGATION DISTRICT</t>
  </si>
  <si>
    <t>TONOPAH IRRIG. DIST.</t>
  </si>
  <si>
    <t>32-C00-758</t>
  </si>
  <si>
    <t>SUNBURST FARMS IRRIGATION DISTRICT</t>
  </si>
  <si>
    <t>SUNBURST FARMS IRRIG</t>
  </si>
  <si>
    <t>32-C00-759</t>
  </si>
  <si>
    <t>HYDER VALLEY IRRIGATION DISTRICT</t>
  </si>
  <si>
    <t xml:space="preserve">HYDER VALLEY IRRIG  </t>
  </si>
  <si>
    <t>32-C00-760</t>
  </si>
  <si>
    <t>ELECTRICAL # 8</t>
  </si>
  <si>
    <t xml:space="preserve">ELECTRICAL # 8      </t>
  </si>
  <si>
    <t>32-C00-761</t>
  </si>
  <si>
    <t>PALOMA IRRIGATION &amp; DRAINING</t>
  </si>
  <si>
    <t xml:space="preserve">PALOMA IRR &amp; DRNG   </t>
  </si>
  <si>
    <t>32-C01-100</t>
  </si>
  <si>
    <t>CENTRAL ARIZONA GROUND WATER REPLENSHMNT</t>
  </si>
  <si>
    <t xml:space="preserve">CENTRAL AZ GRD      </t>
  </si>
  <si>
    <t>C01</t>
  </si>
  <si>
    <t>32-C01-755</t>
  </si>
  <si>
    <t>CAWCD BANKING TAX</t>
  </si>
  <si>
    <t xml:space="preserve">CAWCD BANKING       </t>
  </si>
  <si>
    <t>32-D00-714</t>
  </si>
  <si>
    <t>RID BOND REDEMPTION</t>
  </si>
  <si>
    <t xml:space="preserve">RID BOND REDEMPTION </t>
  </si>
  <si>
    <t>D00</t>
  </si>
  <si>
    <t>32-D00-715</t>
  </si>
  <si>
    <t>ROOSEVELT WATER CONSERVATION DIST BD RED</t>
  </si>
  <si>
    <t>32-D00-752</t>
  </si>
  <si>
    <t>SAN TAN IRRIGATION DISTRICT REDEMPTION</t>
  </si>
  <si>
    <t>SAN TAN IRRIG REDEMP</t>
  </si>
  <si>
    <t>32-D00-753</t>
  </si>
  <si>
    <t>NEW MAGMA IRRIGATION BOND REDEMPTION</t>
  </si>
  <si>
    <t>32-D00-757</t>
  </si>
  <si>
    <t>TONOPAH IRRIGATION BOND REDEMPTION</t>
  </si>
  <si>
    <t xml:space="preserve">TONOPAH IRR BD RED  </t>
  </si>
  <si>
    <t>32-E00-711</t>
  </si>
  <si>
    <t>NEW STATE IRR BD INT</t>
  </si>
  <si>
    <t>E00</t>
  </si>
  <si>
    <t>32-E00-714</t>
  </si>
  <si>
    <t>RID BOND INTEREST</t>
  </si>
  <si>
    <t xml:space="preserve">RID BOND INTEREST   </t>
  </si>
  <si>
    <t>32-E00-715</t>
  </si>
  <si>
    <t>ROOSEVELT WATER CONSERVATION DISTRICT</t>
  </si>
  <si>
    <t>32-E00-725</t>
  </si>
  <si>
    <t>32-E00-745</t>
  </si>
  <si>
    <t>RWCD IMPR BOND INT 2</t>
  </si>
  <si>
    <t>32-E00-752</t>
  </si>
  <si>
    <t>SAN TAN ID INT ACCT</t>
  </si>
  <si>
    <t xml:space="preserve">SAN TAN ID INT ACCT </t>
  </si>
  <si>
    <t>32-E00-753</t>
  </si>
  <si>
    <t>NEW MAGMA IRRIGATION BOND INTEREST</t>
  </si>
  <si>
    <t>32-E00-757</t>
  </si>
  <si>
    <t>TONOPAH IRRIGATION DISTRICT BOND INTERES</t>
  </si>
  <si>
    <t xml:space="preserve">TONOPAH IRR BD INT  </t>
  </si>
  <si>
    <t>32-F00-101</t>
  </si>
  <si>
    <t>FH SANI SEC</t>
  </si>
  <si>
    <t xml:space="preserve">FH SANI SEC         </t>
  </si>
  <si>
    <t>F00</t>
  </si>
  <si>
    <t>32-F00-564</t>
  </si>
  <si>
    <t>FH SANI MAINT</t>
  </si>
  <si>
    <t xml:space="preserve">FH SANI MAINT       </t>
  </si>
  <si>
    <t>32-F00-567</t>
  </si>
  <si>
    <t>FH ROAD MAINT</t>
  </si>
  <si>
    <t xml:space="preserve">FH ROAD MAINT       </t>
  </si>
  <si>
    <t>32-F00-570</t>
  </si>
  <si>
    <t>ASU ATHLETIC FACILITIES DISTRICT - OPER</t>
  </si>
  <si>
    <t>ASU ATHLETIC FAC DST</t>
  </si>
  <si>
    <t>32-F01-564</t>
  </si>
  <si>
    <t>FHSD BOND DEBT SERVICE FUND</t>
  </si>
  <si>
    <t>F01</t>
  </si>
  <si>
    <t>32-F01-567</t>
  </si>
  <si>
    <t>FH ROAD BOND RED</t>
  </si>
  <si>
    <t>32-F02-564</t>
  </si>
  <si>
    <t>FH SANI BOND INT</t>
  </si>
  <si>
    <t xml:space="preserve">FH SANI BOND INT    </t>
  </si>
  <si>
    <t>F02</t>
  </si>
  <si>
    <t>32-F02-567</t>
  </si>
  <si>
    <t>FH ROAD BOND INT</t>
  </si>
  <si>
    <t>32-F03-564</t>
  </si>
  <si>
    <t>FHSD CAPITAL FUND</t>
  </si>
  <si>
    <t xml:space="preserve">FHSD CAPITAL FUND   </t>
  </si>
  <si>
    <t>F03</t>
  </si>
  <si>
    <t>32-F03-567</t>
  </si>
  <si>
    <t>FH ROAD BOND PROC</t>
  </si>
  <si>
    <t>32-F07-564</t>
  </si>
  <si>
    <t>FT HILLS CONTINGENCY FUND</t>
  </si>
  <si>
    <t xml:space="preserve">FH CONTINGENCY FD   </t>
  </si>
  <si>
    <t>F07</t>
  </si>
  <si>
    <t>32-K01-058</t>
  </si>
  <si>
    <t>MOBILE GARDENS DOM WATER IMP DIST</t>
  </si>
  <si>
    <t xml:space="preserve">MOBILE GARDENS IMP  </t>
  </si>
  <si>
    <t>K01</t>
  </si>
  <si>
    <t>32-K01-069</t>
  </si>
  <si>
    <t>PECOS-MCQUEEN IMPROVEMENT DIST</t>
  </si>
  <si>
    <t xml:space="preserve">PECOS-MCQUEEN IMP   </t>
  </si>
  <si>
    <t>32-K01-083</t>
  </si>
  <si>
    <t>BOULDER IMPROVEMENT DISTRICT</t>
  </si>
  <si>
    <t xml:space="preserve">BOULDER IMP DIST    </t>
  </si>
  <si>
    <t>32-K01-089</t>
  </si>
  <si>
    <t>158TH STREET IMPROVEMENT DISTRICT</t>
  </si>
  <si>
    <t xml:space="preserve">158TH ST IMP DIST   </t>
  </si>
  <si>
    <t>32-K01-091</t>
  </si>
  <si>
    <t>QUEEN CREEK DOM WATER IMPROVEMENT DIST</t>
  </si>
  <si>
    <t xml:space="preserve">QUEEN CRK IMP DIST  </t>
  </si>
  <si>
    <t>32-K01-093</t>
  </si>
  <si>
    <t>FAIRVIEW LN EAST IMPROVEMENT DISTRICT</t>
  </si>
  <si>
    <t>FRVW LN EAST IMP DIS</t>
  </si>
  <si>
    <t>32-K01-094</t>
  </si>
  <si>
    <t>WHITE FENCE FARMS IMPROVEMENT DIST</t>
  </si>
  <si>
    <t>WHITE FENCE FRMS IMP</t>
  </si>
  <si>
    <t>32-K01-095</t>
  </si>
  <si>
    <t>104TH PLACE IMPROVEMENT DIST</t>
  </si>
  <si>
    <t>104TH PLACE IMP DIST</t>
  </si>
  <si>
    <t>32-K01-096</t>
  </si>
  <si>
    <t>CENTRAL AVENUE IMPROVEMENT DISTRICT</t>
  </si>
  <si>
    <t>CENTRAL AVE IMP DIST</t>
  </si>
  <si>
    <t>32-K01-098</t>
  </si>
  <si>
    <t>BILLINGS STREET IMPROVEMENT DISTRICT</t>
  </si>
  <si>
    <t>BILLINGS ST IMP DIST</t>
  </si>
  <si>
    <t>32-K01-100</t>
  </si>
  <si>
    <t>MARGUERITE DRIVE IMPROVEMENT DISTRICT</t>
  </si>
  <si>
    <t xml:space="preserve">MARGUERITE DR IMP D </t>
  </si>
  <si>
    <t>32-K01-102</t>
  </si>
  <si>
    <t>DESERT HILLS SANITARY IMPROVEMENT</t>
  </si>
  <si>
    <t>DESERT HILLS SAN IMP</t>
  </si>
  <si>
    <t>32-K01-103</t>
  </si>
  <si>
    <t>20TH ST IMP DIST (PROP TAX DIST)</t>
  </si>
  <si>
    <t>20TH ST IMP DIST TAX</t>
  </si>
  <si>
    <t>32-K01-104</t>
  </si>
  <si>
    <t>CASITAS BONITAS SANITARY SEWER IMP DIST</t>
  </si>
  <si>
    <t xml:space="preserve">CASITAS BONITAS IMP </t>
  </si>
  <si>
    <t>32-K01-105</t>
  </si>
  <si>
    <t>DESERT FTHILLS N IMP</t>
  </si>
  <si>
    <t>32-K01-106</t>
  </si>
  <si>
    <t>7TH STREET NORTH IMPROVEMENT DISTRICT</t>
  </si>
  <si>
    <t xml:space="preserve">7TH ST N IMP DIST   </t>
  </si>
  <si>
    <t>32-K01-107</t>
  </si>
  <si>
    <t>31ST AVE - TAX</t>
  </si>
  <si>
    <t xml:space="preserve">31ST AVE - TAX      </t>
  </si>
  <si>
    <t>32-K01-109</t>
  </si>
  <si>
    <t>PLYMOUTH STREET IMPROVEMENT DIST</t>
  </si>
  <si>
    <t>PLYMOUTH ST IMP DIST</t>
  </si>
  <si>
    <t>32-K01-999</t>
  </si>
  <si>
    <t>IMPROVEMENT DISTRICT TOTAL</t>
  </si>
  <si>
    <t>IMPROVEMENT DIST TOT</t>
  </si>
  <si>
    <t>32-L00-001</t>
  </si>
  <si>
    <t>SCOTTSDALE STREET LIGHTING CLEARING ACCO</t>
  </si>
  <si>
    <t>L00</t>
  </si>
  <si>
    <t>32-L00-002</t>
  </si>
  <si>
    <t>GILBERT STREET LIGHTING DIST CLEARING AC</t>
  </si>
  <si>
    <t>32-L00-003</t>
  </si>
  <si>
    <t>PEORIA STREET LIGHTING CLEARING ACCT</t>
  </si>
  <si>
    <t>32-L00-004</t>
  </si>
  <si>
    <t>SURPRISE STREET LIGHT CLEARING</t>
  </si>
  <si>
    <t>32-L00-005</t>
  </si>
  <si>
    <t>MESA STREET LIGHT CLEARING</t>
  </si>
  <si>
    <t>32-L00-006</t>
  </si>
  <si>
    <t>QUEEN CREEK STREET LIGHT CLEARING</t>
  </si>
  <si>
    <t>32-L00-007</t>
  </si>
  <si>
    <t>YOUNGTOWN STREET LIGHT CLEARING</t>
  </si>
  <si>
    <t>32-L00-008</t>
  </si>
  <si>
    <t>LITCHFIELD PARK CLEARING</t>
  </si>
  <si>
    <t>32-L00-009</t>
  </si>
  <si>
    <t>BUCKEYE SLID CLEARING ACCOUNT</t>
  </si>
  <si>
    <t>32-L00-076</t>
  </si>
  <si>
    <t>PINNACLE RANCH AND 83RD STREET</t>
  </si>
  <si>
    <t>PINNACLE RNCH &amp; 83RD</t>
  </si>
  <si>
    <t>32-L00-231</t>
  </si>
  <si>
    <t>SL-7104-121</t>
  </si>
  <si>
    <t xml:space="preserve">SL-7104-121         </t>
  </si>
  <si>
    <t>32-L00-232</t>
  </si>
  <si>
    <t>SL-7104-117</t>
  </si>
  <si>
    <t xml:space="preserve">SL-7104-117         </t>
  </si>
  <si>
    <t>32-L00-233</t>
  </si>
  <si>
    <t>SL-7104-114</t>
  </si>
  <si>
    <t xml:space="preserve">SL-7104-114         </t>
  </si>
  <si>
    <t>32-L00-234</t>
  </si>
  <si>
    <t>SL-7104-119</t>
  </si>
  <si>
    <t xml:space="preserve">SL-7104-119         </t>
  </si>
  <si>
    <t>32-L00-238</t>
  </si>
  <si>
    <t>COUNTRY MEADOWS #3</t>
  </si>
  <si>
    <t xml:space="preserve">COUNTRY MEADOWS #3  </t>
  </si>
  <si>
    <t>32-L00-240</t>
  </si>
  <si>
    <t>SL-7104-113</t>
  </si>
  <si>
    <t xml:space="preserve">SL-7104-113         </t>
  </si>
  <si>
    <t>32-L00-241</t>
  </si>
  <si>
    <t>HIDDEN MANOR #3</t>
  </si>
  <si>
    <t xml:space="preserve">HIDDEN MANOR #3     </t>
  </si>
  <si>
    <t>32-L00-246</t>
  </si>
  <si>
    <t>SL-7104-118</t>
  </si>
  <si>
    <t xml:space="preserve">SL-7104-118         </t>
  </si>
  <si>
    <t>32-L00-247</t>
  </si>
  <si>
    <t>SUN CITY #57</t>
  </si>
  <si>
    <t xml:space="preserve">SUN CITY #57        </t>
  </si>
  <si>
    <t>32-L00-248</t>
  </si>
  <si>
    <t>APACHE WELLS MOBILE PARK 3B</t>
  </si>
  <si>
    <t xml:space="preserve">APACHE WELLS M P 3B </t>
  </si>
  <si>
    <t>32-L00-249</t>
  </si>
  <si>
    <t>SL-7104-127</t>
  </si>
  <si>
    <t xml:space="preserve">SL-7104-127         </t>
  </si>
  <si>
    <t>32-L00-250</t>
  </si>
  <si>
    <t>SL-7104-134</t>
  </si>
  <si>
    <t xml:space="preserve">SL-7104-134         </t>
  </si>
  <si>
    <t>32-L00-251</t>
  </si>
  <si>
    <t>SL-7104-116</t>
  </si>
  <si>
    <t xml:space="preserve">SL-7104-116         </t>
  </si>
  <si>
    <t>32-L00-252</t>
  </si>
  <si>
    <t>SL-7104-133</t>
  </si>
  <si>
    <t xml:space="preserve">SL-7104-133         </t>
  </si>
  <si>
    <t>32-L00-253</t>
  </si>
  <si>
    <t>SL-7104-124</t>
  </si>
  <si>
    <t xml:space="preserve">SL-7104-124         </t>
  </si>
  <si>
    <t>32-L00-254</t>
  </si>
  <si>
    <t>SL-7104-111</t>
  </si>
  <si>
    <t xml:space="preserve">SL-7104-111         </t>
  </si>
  <si>
    <t>32-L00-255</t>
  </si>
  <si>
    <t>SL-7104-120</t>
  </si>
  <si>
    <t xml:space="preserve">SL-7104-120         </t>
  </si>
  <si>
    <t>32-L00-260</t>
  </si>
  <si>
    <t>PARQUE VISTA EST #2</t>
  </si>
  <si>
    <t xml:space="preserve">PARQUE VISTA EST #2 </t>
  </si>
  <si>
    <t>32-L00-262</t>
  </si>
  <si>
    <t>SL-7104-67</t>
  </si>
  <si>
    <t xml:space="preserve">SL-7104-67          </t>
  </si>
  <si>
    <t>32-L00-263</t>
  </si>
  <si>
    <t>SUN CITY #10</t>
  </si>
  <si>
    <t xml:space="preserve">SUN CITY #10        </t>
  </si>
  <si>
    <t>32-L00-264</t>
  </si>
  <si>
    <t>SUN LAKES #3A</t>
  </si>
  <si>
    <t xml:space="preserve">SUN LAKES #3A       </t>
  </si>
  <si>
    <t>32-L00-265</t>
  </si>
  <si>
    <t>SL-7104-216</t>
  </si>
  <si>
    <t xml:space="preserve">SL-7104-216         </t>
  </si>
  <si>
    <t>32-L00-266</t>
  </si>
  <si>
    <t>SL-7104-136</t>
  </si>
  <si>
    <t xml:space="preserve">SL-7104-136         </t>
  </si>
  <si>
    <t>32-L00-268</t>
  </si>
  <si>
    <t>SUN LAKES #8</t>
  </si>
  <si>
    <t xml:space="preserve">SUN LAKES #8        </t>
  </si>
  <si>
    <t>32-L00-270</t>
  </si>
  <si>
    <t>SL-7104-145</t>
  </si>
  <si>
    <t xml:space="preserve">SL-7104-145         </t>
  </si>
  <si>
    <t>32-L00-271</t>
  </si>
  <si>
    <t>MESQUITE TRAILS</t>
  </si>
  <si>
    <t xml:space="preserve">MESQUITE TRAILS     </t>
  </si>
  <si>
    <t>32-L00-272</t>
  </si>
  <si>
    <t>SL-7104-129</t>
  </si>
  <si>
    <t xml:space="preserve">SL-7104-129         </t>
  </si>
  <si>
    <t>32-L00-273</t>
  </si>
  <si>
    <t>COUNTY MEADOWS #4</t>
  </si>
  <si>
    <t xml:space="preserve">COUNTY MEADOWS #4   </t>
  </si>
  <si>
    <t>32-L00-281</t>
  </si>
  <si>
    <t>SUN CITY #10A</t>
  </si>
  <si>
    <t xml:space="preserve">SUN CITY #10A       </t>
  </si>
  <si>
    <t>32-L00-282</t>
  </si>
  <si>
    <t>SL-7104-128</t>
  </si>
  <si>
    <t xml:space="preserve">SL-7104-128         </t>
  </si>
  <si>
    <t>32-L00-283</t>
  </si>
  <si>
    <t>SL-7104-150</t>
  </si>
  <si>
    <t xml:space="preserve">SL-7104-150         </t>
  </si>
  <si>
    <t>32-L00-284</t>
  </si>
  <si>
    <t>SL-7104-130</t>
  </si>
  <si>
    <t xml:space="preserve">SL-7104-130         </t>
  </si>
  <si>
    <t>32-L00-287</t>
  </si>
  <si>
    <t>EMPIRE GARDENS #3</t>
  </si>
  <si>
    <t xml:space="preserve">EMPIRE GARDENS #3   </t>
  </si>
  <si>
    <t>32-L00-288</t>
  </si>
  <si>
    <t>EMPIRE GARDENS #4</t>
  </si>
  <si>
    <t xml:space="preserve">EMPIRE GARDENS #4   </t>
  </si>
  <si>
    <t>32-L00-291</t>
  </si>
  <si>
    <t>SUN CITY #50A</t>
  </si>
  <si>
    <t xml:space="preserve">SUN CITY #50A       </t>
  </si>
  <si>
    <t>32-L00-292</t>
  </si>
  <si>
    <t>SL-7104-139</t>
  </si>
  <si>
    <t xml:space="preserve">SL-7104-139         </t>
  </si>
  <si>
    <t>32-L00-293</t>
  </si>
  <si>
    <t>SL-7104-140</t>
  </si>
  <si>
    <t xml:space="preserve">SL-7104-140         </t>
  </si>
  <si>
    <t>32-L00-294</t>
  </si>
  <si>
    <t>SL-7104-163</t>
  </si>
  <si>
    <t xml:space="preserve">SL-7104-163         </t>
  </si>
  <si>
    <t>32-L00-295</t>
  </si>
  <si>
    <t>SL-7104-138</t>
  </si>
  <si>
    <t xml:space="preserve">SL-7104-138         </t>
  </si>
  <si>
    <t>32-L00-296</t>
  </si>
  <si>
    <t>SL-7104-173</t>
  </si>
  <si>
    <t xml:space="preserve">SL-7104-173         </t>
  </si>
  <si>
    <t>32-L00-297</t>
  </si>
  <si>
    <t>PARQUE VISTA EST. #4</t>
  </si>
  <si>
    <t>32-L00-298</t>
  </si>
  <si>
    <t>SUN CITY WEST</t>
  </si>
  <si>
    <t xml:space="preserve">SUN CITY WEST       </t>
  </si>
  <si>
    <t>32-L00-299</t>
  </si>
  <si>
    <t>SL-7104-181</t>
  </si>
  <si>
    <t xml:space="preserve">SL-7104-181         </t>
  </si>
  <si>
    <t>32-L00-310</t>
  </si>
  <si>
    <t>CASA MIA NO. 2A</t>
  </si>
  <si>
    <t xml:space="preserve">CASA MIA NO. 2A     </t>
  </si>
  <si>
    <t>32-L00-311</t>
  </si>
  <si>
    <t>POMEROY ESTATES</t>
  </si>
  <si>
    <t xml:space="preserve">POMEROY ESTATES     </t>
  </si>
  <si>
    <t>32-L00-312</t>
  </si>
  <si>
    <t>RIO VISTA WEST NO 2</t>
  </si>
  <si>
    <t xml:space="preserve">RIO VISTA WEST NO 2 </t>
  </si>
  <si>
    <t>32-L00-313</t>
  </si>
  <si>
    <t>MARYVILLE TERRACE 48</t>
  </si>
  <si>
    <t>32-L00-314</t>
  </si>
  <si>
    <t>SL-7104-19</t>
  </si>
  <si>
    <t xml:space="preserve">SL-7104-19          </t>
  </si>
  <si>
    <t>32-L00-315</t>
  </si>
  <si>
    <t>APPACHE WELLS MOBILE HOME PARK-UNIT 6</t>
  </si>
  <si>
    <t>APACHE WELLS MBL PK6</t>
  </si>
  <si>
    <t>32-L00-316</t>
  </si>
  <si>
    <t>SUN CITY NO. 44</t>
  </si>
  <si>
    <t xml:space="preserve">SUN CITY NO. 44     </t>
  </si>
  <si>
    <t>32-L00-317</t>
  </si>
  <si>
    <t>AHWATUKEE II</t>
  </si>
  <si>
    <t xml:space="preserve">AHWATUKEE II        </t>
  </si>
  <si>
    <t>32-L00-318</t>
  </si>
  <si>
    <t>SL-6828K</t>
  </si>
  <si>
    <t xml:space="preserve">SL-6828K            </t>
  </si>
  <si>
    <t>32-L00-320</t>
  </si>
  <si>
    <t>SL-7104-69</t>
  </si>
  <si>
    <t xml:space="preserve">SL-7104-69          </t>
  </si>
  <si>
    <t>32-L00-321</t>
  </si>
  <si>
    <t>VILLA DE PAZ NO. 3</t>
  </si>
  <si>
    <t xml:space="preserve">VILLA DE PAZ NO. 3  </t>
  </si>
  <si>
    <t>32-L00-322</t>
  </si>
  <si>
    <t>SL-7104-96</t>
  </si>
  <si>
    <t xml:space="preserve">SL-7104-96          </t>
  </si>
  <si>
    <t>32-L00-323</t>
  </si>
  <si>
    <t>SL-7104-72</t>
  </si>
  <si>
    <t xml:space="preserve">SL-7104-72          </t>
  </si>
  <si>
    <t>32-L00-325</t>
  </si>
  <si>
    <t>QUEEN CREEK PLAZA</t>
  </si>
  <si>
    <t xml:space="preserve">QUEEN CREEK PLAZA   </t>
  </si>
  <si>
    <t>32-L00-326</t>
  </si>
  <si>
    <t>RIO VISTA WEST</t>
  </si>
  <si>
    <t xml:space="preserve">RIO VISTA WEST      </t>
  </si>
  <si>
    <t>32-L00-327</t>
  </si>
  <si>
    <t>AHWATUKEE RS 3</t>
  </si>
  <si>
    <t xml:space="preserve">AHWATUKEE RS 3      </t>
  </si>
  <si>
    <t>32-L00-329</t>
  </si>
  <si>
    <t>DESERT SAGUARO EST#1</t>
  </si>
  <si>
    <t>32-L00-330</t>
  </si>
  <si>
    <t>SUN CITY 45</t>
  </si>
  <si>
    <t xml:space="preserve">SUN CITY 45         </t>
  </si>
  <si>
    <t>32-L00-331</t>
  </si>
  <si>
    <t>SUN CITY 46</t>
  </si>
  <si>
    <t xml:space="preserve">SUN CITY 46         </t>
  </si>
  <si>
    <t>32-L00-333</t>
  </si>
  <si>
    <t>SL-7104-22</t>
  </si>
  <si>
    <t xml:space="preserve">SL-7104-22          </t>
  </si>
  <si>
    <t>32-L00-334</t>
  </si>
  <si>
    <t>SL-7104-84</t>
  </si>
  <si>
    <t xml:space="preserve">SL-7104-84          </t>
  </si>
  <si>
    <t>32-L00-335</t>
  </si>
  <si>
    <t>CASA MIA UNIT 2B</t>
  </si>
  <si>
    <t xml:space="preserve">CASA MIA UNIT 2B    </t>
  </si>
  <si>
    <t>32-L00-336</t>
  </si>
  <si>
    <t>SL-7104-54C</t>
  </si>
  <si>
    <t xml:space="preserve">SL-7104-54C         </t>
  </si>
  <si>
    <t>32-L00-337</t>
  </si>
  <si>
    <t>SL-7104-35</t>
  </si>
  <si>
    <t xml:space="preserve">SL-7104-35          </t>
  </si>
  <si>
    <t>32-L00-338</t>
  </si>
  <si>
    <t>COUNTRY MEADOWS</t>
  </si>
  <si>
    <t xml:space="preserve">COUNTRY MEADOWS     </t>
  </si>
  <si>
    <t>32-L00-339</t>
  </si>
  <si>
    <t>SL 7104-105</t>
  </si>
  <si>
    <t xml:space="preserve">SL 7104-105         </t>
  </si>
  <si>
    <t>32-L00-341</t>
  </si>
  <si>
    <t>SL-7104-79</t>
  </si>
  <si>
    <t xml:space="preserve">SL-7104-79          </t>
  </si>
  <si>
    <t>32-L00-342</t>
  </si>
  <si>
    <t>SL-7104-87</t>
  </si>
  <si>
    <t xml:space="preserve">SL-7104-87          </t>
  </si>
  <si>
    <t>32-L00-343</t>
  </si>
  <si>
    <t>KNOTT MANOR</t>
  </si>
  <si>
    <t xml:space="preserve">KNOTT MANOR         </t>
  </si>
  <si>
    <t>32-L00-346</t>
  </si>
  <si>
    <t>CIRCLE CITY</t>
  </si>
  <si>
    <t xml:space="preserve">CIRCLE CITY         </t>
  </si>
  <si>
    <t>32-L00-348</t>
  </si>
  <si>
    <t>DESERT SAGUARO ESTATE NO. 2</t>
  </si>
  <si>
    <t>DESRT SAGUARO EST #2</t>
  </si>
  <si>
    <t>32-L00-349</t>
  </si>
  <si>
    <t>SUN CITY #47</t>
  </si>
  <si>
    <t xml:space="preserve">SUN CITY #47        </t>
  </si>
  <si>
    <t>32-L00-351</t>
  </si>
  <si>
    <t>SUN CITY #38</t>
  </si>
  <si>
    <t xml:space="preserve">SUN CITY #38        </t>
  </si>
  <si>
    <t>32-L00-352</t>
  </si>
  <si>
    <t>MESA EAST</t>
  </si>
  <si>
    <t xml:space="preserve">MESA EAST           </t>
  </si>
  <si>
    <t>32-L00-353</t>
  </si>
  <si>
    <t>SL-7104212</t>
  </si>
  <si>
    <t xml:space="preserve">SL-7104212          </t>
  </si>
  <si>
    <t>32-L00-354</t>
  </si>
  <si>
    <t>SUN CITY #49</t>
  </si>
  <si>
    <t xml:space="preserve">SUN CITY #49        </t>
  </si>
  <si>
    <t>32-L00-356</t>
  </si>
  <si>
    <t>DESERT SANDS UNIT #6</t>
  </si>
  <si>
    <t>32-L00-357</t>
  </si>
  <si>
    <t>DESERT SANDS G&amp;CC #7</t>
  </si>
  <si>
    <t>32-L00-358</t>
  </si>
  <si>
    <t>SUN CITY NO. 38A</t>
  </si>
  <si>
    <t xml:space="preserve">SUN CITY NO. 38A    </t>
  </si>
  <si>
    <t>32-L00-359</t>
  </si>
  <si>
    <t>VELDA ROSE ESTATES EAST 5</t>
  </si>
  <si>
    <t xml:space="preserve">VELDA ROSE EST E 5  </t>
  </si>
  <si>
    <t>32-L00-361</t>
  </si>
  <si>
    <t>SUN LAKES #4</t>
  </si>
  <si>
    <t xml:space="preserve">SUN LAKES #4        </t>
  </si>
  <si>
    <t>32-L00-362</t>
  </si>
  <si>
    <t>SUN LAKES #5</t>
  </si>
  <si>
    <t xml:space="preserve">SUN LAKES #5        </t>
  </si>
  <si>
    <t>32-L00-363</t>
  </si>
  <si>
    <t>SUN LAKES NO. 6</t>
  </si>
  <si>
    <t xml:space="preserve">SUN LAKES NO. 6     </t>
  </si>
  <si>
    <t>32-L00-364</t>
  </si>
  <si>
    <t>SUN CITY #48</t>
  </si>
  <si>
    <t xml:space="preserve">SUN CITY #48        </t>
  </si>
  <si>
    <t>32-L00-366</t>
  </si>
  <si>
    <t>AHWATUKEE FS-4</t>
  </si>
  <si>
    <t xml:space="preserve">AHWATUKEE FS-4      </t>
  </si>
  <si>
    <t>32-L00-367</t>
  </si>
  <si>
    <t>AHWATUKEE RS-5</t>
  </si>
  <si>
    <t xml:space="preserve">AHWATUKEE RS-5      </t>
  </si>
  <si>
    <t>32-L00-372</t>
  </si>
  <si>
    <t>SUN CITY NO. 15D</t>
  </si>
  <si>
    <t xml:space="preserve">SUN CITY NO. 15D    </t>
  </si>
  <si>
    <t>32-L00-373</t>
  </si>
  <si>
    <t>SL-7104-109</t>
  </si>
  <si>
    <t xml:space="preserve">SL-7104-109         </t>
  </si>
  <si>
    <t>32-L00-374</t>
  </si>
  <si>
    <t>SUN CITY #51</t>
  </si>
  <si>
    <t xml:space="preserve">SUN CITY #51        </t>
  </si>
  <si>
    <t>32-L00-375</t>
  </si>
  <si>
    <t>SUN CITY #52</t>
  </si>
  <si>
    <t xml:space="preserve">SUN CITY #52        </t>
  </si>
  <si>
    <t>32-L00-376</t>
  </si>
  <si>
    <t>SUN CITY #50</t>
  </si>
  <si>
    <t xml:space="preserve">SUN CITY #50        </t>
  </si>
  <si>
    <t>32-L00-378</t>
  </si>
  <si>
    <t>SL-7104-215</t>
  </si>
  <si>
    <t xml:space="preserve">SL-7104-215         </t>
  </si>
  <si>
    <t>32-L00-379</t>
  </si>
  <si>
    <t>AHWATUKEE RS-4</t>
  </si>
  <si>
    <t xml:space="preserve">AHWATUKEE RS-4      </t>
  </si>
  <si>
    <t>32-L00-381</t>
  </si>
  <si>
    <t>HIDDEN MANOR TWO</t>
  </si>
  <si>
    <t xml:space="preserve">HIDDEN MANOR TWO    </t>
  </si>
  <si>
    <t>32-L00-382</t>
  </si>
  <si>
    <t>AHWATUKEE FS-3</t>
  </si>
  <si>
    <t xml:space="preserve">AHWATUKEE FS-3      </t>
  </si>
  <si>
    <t>32-L00-386</t>
  </si>
  <si>
    <t>LITCHFIELD PARK NO. 18</t>
  </si>
  <si>
    <t xml:space="preserve">LITCHFIELD PARK #18 </t>
  </si>
  <si>
    <t>32-L00-387</t>
  </si>
  <si>
    <t>COUNTRY MEADOWS NO. 2</t>
  </si>
  <si>
    <t xml:space="preserve">COUNTRY MEADOWS #2  </t>
  </si>
  <si>
    <t>32-L00-390</t>
  </si>
  <si>
    <t>SL7104-110</t>
  </si>
  <si>
    <t xml:space="preserve">SL7104-110          </t>
  </si>
  <si>
    <t>32-L00-391</t>
  </si>
  <si>
    <t>SL-7104-122</t>
  </si>
  <si>
    <t xml:space="preserve">SL-7104-122         </t>
  </si>
  <si>
    <t>32-L00-392</t>
  </si>
  <si>
    <t>SUN CITY NO. 41</t>
  </si>
  <si>
    <t xml:space="preserve">SUN CITY NO. 41     </t>
  </si>
  <si>
    <t>32-L00-393</t>
  </si>
  <si>
    <t>SUN CITY #53</t>
  </si>
  <si>
    <t xml:space="preserve">SUN CITY #53        </t>
  </si>
  <si>
    <t>32-L00-394</t>
  </si>
  <si>
    <t>SUN CITY #54</t>
  </si>
  <si>
    <t xml:space="preserve">SUN CITY #54        </t>
  </si>
  <si>
    <t>32-L00-395</t>
  </si>
  <si>
    <t>SUN CITY #55</t>
  </si>
  <si>
    <t xml:space="preserve">SUN CITY #55        </t>
  </si>
  <si>
    <t>32-L00-396</t>
  </si>
  <si>
    <t>DESERT SKIES #2</t>
  </si>
  <si>
    <t xml:space="preserve">DESERT SKIES #2     </t>
  </si>
  <si>
    <t>32-L00-397</t>
  </si>
  <si>
    <t>SUN CITY #56</t>
  </si>
  <si>
    <t xml:space="preserve">SUN CITY #56        </t>
  </si>
  <si>
    <t>32-L00-398</t>
  </si>
  <si>
    <t>SL-7104-112</t>
  </si>
  <si>
    <t xml:space="preserve">SL-7104-112         </t>
  </si>
  <si>
    <t>32-L00-399</t>
  </si>
  <si>
    <t>SL-7104-108</t>
  </si>
  <si>
    <t xml:space="preserve">SL-7104-108         </t>
  </si>
  <si>
    <t>32-L00-400</t>
  </si>
  <si>
    <t>SL-7104-28</t>
  </si>
  <si>
    <t xml:space="preserve">SL-7104-28          </t>
  </si>
  <si>
    <t>32-L00-401</t>
  </si>
  <si>
    <t>SUN CITY #33</t>
  </si>
  <si>
    <t xml:space="preserve">SUN CITY #33        </t>
  </si>
  <si>
    <t>32-L00-402</t>
  </si>
  <si>
    <t>RANCHO DEL SOL #2</t>
  </si>
  <si>
    <t xml:space="preserve">RANCHO DEL SOL #2   </t>
  </si>
  <si>
    <t>32-L00-403</t>
  </si>
  <si>
    <t>SL-7104-17</t>
  </si>
  <si>
    <t xml:space="preserve">SL-7104-17          </t>
  </si>
  <si>
    <t>32-L00-404</t>
  </si>
  <si>
    <t>SUN CITY #17 E,F,G</t>
  </si>
  <si>
    <t xml:space="preserve">SUN CITY #17 E,F,G  </t>
  </si>
  <si>
    <t>32-L00-406</t>
  </si>
  <si>
    <t>SL-7104-4</t>
  </si>
  <si>
    <t xml:space="preserve">SL-7104-4           </t>
  </si>
  <si>
    <t>32-L00-407</t>
  </si>
  <si>
    <t>SL-7104-5</t>
  </si>
  <si>
    <t xml:space="preserve">SL-7104-5           </t>
  </si>
  <si>
    <t>32-L00-408</t>
  </si>
  <si>
    <t>SL-7104-6</t>
  </si>
  <si>
    <t xml:space="preserve">SL-7104-6           </t>
  </si>
  <si>
    <t>32-L00-409</t>
  </si>
  <si>
    <t>SL-7104-11</t>
  </si>
  <si>
    <t xml:space="preserve">SL-7104-11          </t>
  </si>
  <si>
    <t>32-L00-410</t>
  </si>
  <si>
    <t>SL-7104-27</t>
  </si>
  <si>
    <t xml:space="preserve">SL-7104-27          </t>
  </si>
  <si>
    <t>32-L00-411</t>
  </si>
  <si>
    <t>SL-7104-34</t>
  </si>
  <si>
    <t xml:space="preserve">SL-7104-34          </t>
  </si>
  <si>
    <t>32-L00-412</t>
  </si>
  <si>
    <t>SL-7104-24</t>
  </si>
  <si>
    <t xml:space="preserve">SL-7104-24          </t>
  </si>
  <si>
    <t>32-L00-413</t>
  </si>
  <si>
    <t>SL-7104-25</t>
  </si>
  <si>
    <t xml:space="preserve">SL-7104-25          </t>
  </si>
  <si>
    <t>32-L00-414</t>
  </si>
  <si>
    <t>SL-7104-31</t>
  </si>
  <si>
    <t xml:space="preserve">SL-7104-31          </t>
  </si>
  <si>
    <t>32-L00-415</t>
  </si>
  <si>
    <t>SL-7104-33</t>
  </si>
  <si>
    <t xml:space="preserve">SL-7104-33          </t>
  </si>
  <si>
    <t>32-L00-416</t>
  </si>
  <si>
    <t>SL-7104-36</t>
  </si>
  <si>
    <t xml:space="preserve">SL-7104-36          </t>
  </si>
  <si>
    <t>32-L00-417</t>
  </si>
  <si>
    <t>WESTERN RANCHETTS</t>
  </si>
  <si>
    <t xml:space="preserve">WESTERN RANCHETTS   </t>
  </si>
  <si>
    <t>32-L00-418</t>
  </si>
  <si>
    <t>AZ SKIES MOB EST #2</t>
  </si>
  <si>
    <t xml:space="preserve">AZ SKIES MOB EST #2 </t>
  </si>
  <si>
    <t>32-L00-419</t>
  </si>
  <si>
    <t>SUN CITY #35</t>
  </si>
  <si>
    <t xml:space="preserve">SUN CITY #35        </t>
  </si>
  <si>
    <t>32-L00-420</t>
  </si>
  <si>
    <t>AZ SKIES - MOBILE ESTATES</t>
  </si>
  <si>
    <t xml:space="preserve">AZ SKIES - MOB EST  </t>
  </si>
  <si>
    <t>32-L00-421</t>
  </si>
  <si>
    <t>SUN CITY #28A</t>
  </si>
  <si>
    <t xml:space="preserve">SUN CITY #28A       </t>
  </si>
  <si>
    <t>32-L00-422</t>
  </si>
  <si>
    <t>VELDA ROSE EST E #3</t>
  </si>
  <si>
    <t xml:space="preserve">VELDA ROSE EST E #3 </t>
  </si>
  <si>
    <t>32-L00-423</t>
  </si>
  <si>
    <t>VELDA ROSE EST E #4</t>
  </si>
  <si>
    <t xml:space="preserve">VELDA ROSE EST E #4 </t>
  </si>
  <si>
    <t>32-L00-424</t>
  </si>
  <si>
    <t>LINDA VISTA</t>
  </si>
  <si>
    <t xml:space="preserve">LINDA VISTA         </t>
  </si>
  <si>
    <t>32-L00-426</t>
  </si>
  <si>
    <t>SL-7104-38</t>
  </si>
  <si>
    <t xml:space="preserve">SL-7104-38          </t>
  </si>
  <si>
    <t>32-L00-427</t>
  </si>
  <si>
    <t>SL-7104-23</t>
  </si>
  <si>
    <t xml:space="preserve">SL-7104-23          </t>
  </si>
  <si>
    <t>32-L00-428</t>
  </si>
  <si>
    <t>SL-7104-20</t>
  </si>
  <si>
    <t xml:space="preserve">SL-7104-20          </t>
  </si>
  <si>
    <t>32-L00-429</t>
  </si>
  <si>
    <t>SL-7104-40</t>
  </si>
  <si>
    <t xml:space="preserve">SL-7104-40          </t>
  </si>
  <si>
    <t>32-L00-430</t>
  </si>
  <si>
    <t>SL-7104-41</t>
  </si>
  <si>
    <t xml:space="preserve">SL-7104-41          </t>
  </si>
  <si>
    <t>32-L00-431</t>
  </si>
  <si>
    <t>WEST OLIVE FARMS</t>
  </si>
  <si>
    <t xml:space="preserve">WEST OLIVE FARMS    </t>
  </si>
  <si>
    <t>32-L00-432</t>
  </si>
  <si>
    <t>SUN CITY #17H</t>
  </si>
  <si>
    <t xml:space="preserve">SUN CITY #17H       </t>
  </si>
  <si>
    <t>32-L00-433</t>
  </si>
  <si>
    <t>SUN LAKES #1</t>
  </si>
  <si>
    <t xml:space="preserve">SUN LAKES #1        </t>
  </si>
  <si>
    <t>32-L00-434</t>
  </si>
  <si>
    <t>SUN LAKES #2</t>
  </si>
  <si>
    <t xml:space="preserve">SUN LAKES #2        </t>
  </si>
  <si>
    <t>32-L00-435</t>
  </si>
  <si>
    <t>AZ SKIES MOB EST W2</t>
  </si>
  <si>
    <t xml:space="preserve">AZ SKIES MOB EST W2 </t>
  </si>
  <si>
    <t>32-L00-436</t>
  </si>
  <si>
    <t>HIDDEN MANOR</t>
  </si>
  <si>
    <t xml:space="preserve">HIDDEN MANOR        </t>
  </si>
  <si>
    <t>32-L00-437</t>
  </si>
  <si>
    <t>GRANITE REEF VISTA P</t>
  </si>
  <si>
    <t>32-L00-438</t>
  </si>
  <si>
    <t>SUN CITY #34</t>
  </si>
  <si>
    <t xml:space="preserve">SUN CITY #34        </t>
  </si>
  <si>
    <t>32-L00-439</t>
  </si>
  <si>
    <t>SUN CITY #34A</t>
  </si>
  <si>
    <t xml:space="preserve">SUN CITY #34A       </t>
  </si>
  <si>
    <t>32-L00-440</t>
  </si>
  <si>
    <t>SUN CITY #35-A</t>
  </si>
  <si>
    <t xml:space="preserve">SUN CITY #35-A      </t>
  </si>
  <si>
    <t>32-L00-441</t>
  </si>
  <si>
    <t>SUN CITY #36</t>
  </si>
  <si>
    <t xml:space="preserve">SUN CITY #36        </t>
  </si>
  <si>
    <t>32-L00-442</t>
  </si>
  <si>
    <t>SL-7104-26</t>
  </si>
  <si>
    <t xml:space="preserve">SL-7104-26          </t>
  </si>
  <si>
    <t>32-L00-443</t>
  </si>
  <si>
    <t>SL-7104-13</t>
  </si>
  <si>
    <t xml:space="preserve">SL-7104-13          </t>
  </si>
  <si>
    <t>32-L00-444</t>
  </si>
  <si>
    <t>VELDA ROSE EST E #2</t>
  </si>
  <si>
    <t xml:space="preserve">VELDA ROSE EST E #2 </t>
  </si>
  <si>
    <t>32-L00-445</t>
  </si>
  <si>
    <t>SL-7104-30</t>
  </si>
  <si>
    <t xml:space="preserve">SL-7104-30          </t>
  </si>
  <si>
    <t>32-L00-446</t>
  </si>
  <si>
    <t>APACHE WELL M P #1&amp;2</t>
  </si>
  <si>
    <t>32-L00-447</t>
  </si>
  <si>
    <t>APACHE CC EST #5</t>
  </si>
  <si>
    <t xml:space="preserve">APACHE CC EST #5    </t>
  </si>
  <si>
    <t>32-L00-448</t>
  </si>
  <si>
    <t>APACHE WELL #4B</t>
  </si>
  <si>
    <t xml:space="preserve">APACHE WELL #4B     </t>
  </si>
  <si>
    <t>32-L00-449</t>
  </si>
  <si>
    <t>CABALLEROS HACIENDAS</t>
  </si>
  <si>
    <t>32-L00-450</t>
  </si>
  <si>
    <t>CASA MIA</t>
  </si>
  <si>
    <t xml:space="preserve">CASA MIA            </t>
  </si>
  <si>
    <t>32-L00-451</t>
  </si>
  <si>
    <t>DESERT SKIES</t>
  </si>
  <si>
    <t xml:space="preserve">DESERT SKIES        </t>
  </si>
  <si>
    <t>32-L00-452</t>
  </si>
  <si>
    <t>DREAMLAND VILLA #16</t>
  </si>
  <si>
    <t xml:space="preserve">DREAMLAND VILLA #16 </t>
  </si>
  <si>
    <t>32-L00-453</t>
  </si>
  <si>
    <t>DREAMLAND VILLA #17</t>
  </si>
  <si>
    <t xml:space="preserve">DREAMLAND VILLA #17 </t>
  </si>
  <si>
    <t>32-L00-454</t>
  </si>
  <si>
    <t>LINDA VISTA #2</t>
  </si>
  <si>
    <t xml:space="preserve">LINDA VISTA #2      </t>
  </si>
  <si>
    <t>32-L00-455</t>
  </si>
  <si>
    <t>LUCY T HOMESITES #2</t>
  </si>
  <si>
    <t xml:space="preserve">LUCY T HOMESITES #2 </t>
  </si>
  <si>
    <t>32-L00-456</t>
  </si>
  <si>
    <t>LUKE FIELD HOMES</t>
  </si>
  <si>
    <t xml:space="preserve">LUKE FIELD HOMES    </t>
  </si>
  <si>
    <t>32-L00-457</t>
  </si>
  <si>
    <t>MARYVALE TERRACE #47</t>
  </si>
  <si>
    <t>32-L00-459</t>
  </si>
  <si>
    <t>MCAFEE MOBILE MANOR</t>
  </si>
  <si>
    <t xml:space="preserve">MCAFEE MOBILE MANOR </t>
  </si>
  <si>
    <t>32-L00-460</t>
  </si>
  <si>
    <t>RANCHO GRANDE TRES</t>
  </si>
  <si>
    <t xml:space="preserve">RANCHO GRANDE TRES  </t>
  </si>
  <si>
    <t>32-L00-461</t>
  </si>
  <si>
    <t>RIO VERDE</t>
  </si>
  <si>
    <t xml:space="preserve">RIO VERDE           </t>
  </si>
  <si>
    <t>32-L00-463</t>
  </si>
  <si>
    <t>SUN LAKES #3</t>
  </si>
  <si>
    <t xml:space="preserve">SUN LAKES #3        </t>
  </si>
  <si>
    <t>32-L00-464</t>
  </si>
  <si>
    <t>VILLA DEPAZ #2</t>
  </si>
  <si>
    <t xml:space="preserve">VILLA DEPAZ #2      </t>
  </si>
  <si>
    <t>32-L00-465</t>
  </si>
  <si>
    <t>WESTN RANCHETTES #2</t>
  </si>
  <si>
    <t xml:space="preserve">WESTN RANCHETTES #2 </t>
  </si>
  <si>
    <t>32-L00-466</t>
  </si>
  <si>
    <t>SL-7104-9</t>
  </si>
  <si>
    <t xml:space="preserve">SL-7104-9           </t>
  </si>
  <si>
    <t>32-L00-467</t>
  </si>
  <si>
    <t>SL-7104-59</t>
  </si>
  <si>
    <t xml:space="preserve">SL-7104-59          </t>
  </si>
  <si>
    <t>32-L00-468</t>
  </si>
  <si>
    <t>SL-7104-60</t>
  </si>
  <si>
    <t xml:space="preserve">SL-7104-60          </t>
  </si>
  <si>
    <t>32-L00-469</t>
  </si>
  <si>
    <t>SL-7104-61</t>
  </si>
  <si>
    <t xml:space="preserve">SL-7104-61          </t>
  </si>
  <si>
    <t>32-L00-470</t>
  </si>
  <si>
    <t>SL-7104-54A</t>
  </si>
  <si>
    <t xml:space="preserve">SL-7104-54A         </t>
  </si>
  <si>
    <t>32-L00-471</t>
  </si>
  <si>
    <t>SL-7104-54B</t>
  </si>
  <si>
    <t xml:space="preserve">SL-7104-54B         </t>
  </si>
  <si>
    <t>32-L00-472</t>
  </si>
  <si>
    <t>SL-7104-46</t>
  </si>
  <si>
    <t xml:space="preserve">SL-7104-46          </t>
  </si>
  <si>
    <t>32-L00-473</t>
  </si>
  <si>
    <t>SL-7104-71</t>
  </si>
  <si>
    <t xml:space="preserve">SL-7104-71          </t>
  </si>
  <si>
    <t>32-L00-474</t>
  </si>
  <si>
    <t>SL-7104-10</t>
  </si>
  <si>
    <t xml:space="preserve">SL-7104-10          </t>
  </si>
  <si>
    <t>32-L00-475</t>
  </si>
  <si>
    <t>SL-6828O</t>
  </si>
  <si>
    <t xml:space="preserve">SL-6828O            </t>
  </si>
  <si>
    <t>32-L00-476</t>
  </si>
  <si>
    <t>SL-7104-201</t>
  </si>
  <si>
    <t xml:space="preserve">SL-7104-201         </t>
  </si>
  <si>
    <t>32-L00-477</t>
  </si>
  <si>
    <t>SL-7104-202</t>
  </si>
  <si>
    <t xml:space="preserve">SL-7104-202         </t>
  </si>
  <si>
    <t>32-L00-478</t>
  </si>
  <si>
    <t>LA CASA BONITA</t>
  </si>
  <si>
    <t xml:space="preserve">LA CASA BONITA      </t>
  </si>
  <si>
    <t>32-L00-479</t>
  </si>
  <si>
    <t>SKYVIEW NORTH #4</t>
  </si>
  <si>
    <t xml:space="preserve">SKYVIEW NORTH #4    </t>
  </si>
  <si>
    <t>32-L00-480</t>
  </si>
  <si>
    <t>SL-7104-42</t>
  </si>
  <si>
    <t xml:space="preserve">SL-7104-42          </t>
  </si>
  <si>
    <t>32-L00-481</t>
  </si>
  <si>
    <t>SL-7104-44</t>
  </si>
  <si>
    <t xml:space="preserve">SL-7104-44          </t>
  </si>
  <si>
    <t>32-L00-482</t>
  </si>
  <si>
    <t>SL-7104-45</t>
  </si>
  <si>
    <t xml:space="preserve">SL-7104-45          </t>
  </si>
  <si>
    <t>32-L00-483</t>
  </si>
  <si>
    <t>SL-7104-63</t>
  </si>
  <si>
    <t xml:space="preserve">SL-7104-63          </t>
  </si>
  <si>
    <t>32-L00-484</t>
  </si>
  <si>
    <t>SL-7104-70</t>
  </si>
  <si>
    <t xml:space="preserve">SL-7104-70          </t>
  </si>
  <si>
    <t>32-L00-485</t>
  </si>
  <si>
    <t>SUN CITY #32A</t>
  </si>
  <si>
    <t xml:space="preserve">SUN CITY #32A       </t>
  </si>
  <si>
    <t>32-L00-486</t>
  </si>
  <si>
    <t>SUN CITY #31A</t>
  </si>
  <si>
    <t xml:space="preserve">SUN CITY #31A       </t>
  </si>
  <si>
    <t>32-L00-487</t>
  </si>
  <si>
    <t>SUN CITY #39</t>
  </si>
  <si>
    <t xml:space="preserve">SUN CITY #39        </t>
  </si>
  <si>
    <t>32-L00-488</t>
  </si>
  <si>
    <t>SUN CITY #40</t>
  </si>
  <si>
    <t xml:space="preserve">SUN CITY #40        </t>
  </si>
  <si>
    <t>32-L00-489</t>
  </si>
  <si>
    <t>AHWATUKEE</t>
  </si>
  <si>
    <t xml:space="preserve">AHWATUKEE           </t>
  </si>
  <si>
    <t>32-L00-490</t>
  </si>
  <si>
    <t>BRENTWOOD ACRES</t>
  </si>
  <si>
    <t xml:space="preserve">BRENTWOOD ACRES     </t>
  </si>
  <si>
    <t>32-L00-492</t>
  </si>
  <si>
    <t>DESERT SANDS G&amp;CC 8</t>
  </si>
  <si>
    <t xml:space="preserve">DESERT SANDS G&amp;CC 8 </t>
  </si>
  <si>
    <t>32-L00-493</t>
  </si>
  <si>
    <t>AHWATUKEE RD-2</t>
  </si>
  <si>
    <t xml:space="preserve">AHWATUKEE RD-2      </t>
  </si>
  <si>
    <t>32-L00-494</t>
  </si>
  <si>
    <t>SUN CITY NO. 37</t>
  </si>
  <si>
    <t xml:space="preserve">SUN CITY NO. 37     </t>
  </si>
  <si>
    <t>32-L00-495</t>
  </si>
  <si>
    <t>SUN CITY NO 42</t>
  </si>
  <si>
    <t xml:space="preserve">SUN CITY NO 42      </t>
  </si>
  <si>
    <t>32-L00-496</t>
  </si>
  <si>
    <t>SUN CITY NO. 43</t>
  </si>
  <si>
    <t xml:space="preserve">SUN CITY NO. 43     </t>
  </si>
  <si>
    <t>32-L00-497</t>
  </si>
  <si>
    <t>SL-7104-090</t>
  </si>
  <si>
    <t xml:space="preserve">SL-7104-090         </t>
  </si>
  <si>
    <t>32-L00-498</t>
  </si>
  <si>
    <t>SL-7104-92</t>
  </si>
  <si>
    <t xml:space="preserve">SL-7104-92          </t>
  </si>
  <si>
    <t>32-L00-499</t>
  </si>
  <si>
    <t>SUN CITY NO 28 B</t>
  </si>
  <si>
    <t xml:space="preserve">SUN CITY NO 28 B    </t>
  </si>
  <si>
    <t>32-L00-801</t>
  </si>
  <si>
    <t>SCOTS ESTATES #1</t>
  </si>
  <si>
    <t xml:space="preserve">SCOTS ESTATES #1    </t>
  </si>
  <si>
    <t>32-L00-802</t>
  </si>
  <si>
    <t>SCOTS HIGHLANDS #1</t>
  </si>
  <si>
    <t xml:space="preserve">SCOTS HIGHLANDS #1  </t>
  </si>
  <si>
    <t>32-L00-810</t>
  </si>
  <si>
    <t>MELVILLE</t>
  </si>
  <si>
    <t xml:space="preserve">MELVILLE            </t>
  </si>
  <si>
    <t>32-L00-812</t>
  </si>
  <si>
    <t>SCOTS ESTATES #4</t>
  </si>
  <si>
    <t xml:space="preserve">SCOTS ESTATES #4    </t>
  </si>
  <si>
    <t>32-L00-813</t>
  </si>
  <si>
    <t>SCOTS HIGHLANDS #2</t>
  </si>
  <si>
    <t xml:space="preserve">SCOTS HIGHLANDS #2  </t>
  </si>
  <si>
    <t>32-L00-816</t>
  </si>
  <si>
    <t>SCOTS ESTATES #2</t>
  </si>
  <si>
    <t xml:space="preserve">SCOTS ESTATES #2    </t>
  </si>
  <si>
    <t>32-L00-817</t>
  </si>
  <si>
    <t>CAVALIER</t>
  </si>
  <si>
    <t xml:space="preserve">CAVALIER            </t>
  </si>
  <si>
    <t>32-L00-820</t>
  </si>
  <si>
    <t>HIDDEN VILLAGE</t>
  </si>
  <si>
    <t xml:space="preserve">HIDDEN VILLAGE      </t>
  </si>
  <si>
    <t>32-L00-821</t>
  </si>
  <si>
    <t>SCOTS ESTATES #3</t>
  </si>
  <si>
    <t xml:space="preserve">SCOTS ESTATES #3    </t>
  </si>
  <si>
    <t>32-L00-825</t>
  </si>
  <si>
    <t>MESA C C PARK</t>
  </si>
  <si>
    <t xml:space="preserve">MESA C C PARK       </t>
  </si>
  <si>
    <t>32-L00-827</t>
  </si>
  <si>
    <t>SCOTS ESTATES #5</t>
  </si>
  <si>
    <t xml:space="preserve">SCOTS ESTATES #5    </t>
  </si>
  <si>
    <t>32-L00-830</t>
  </si>
  <si>
    <t>TRAIL WEST</t>
  </si>
  <si>
    <t xml:space="preserve">TRAIL WEST          </t>
  </si>
  <si>
    <t>32-L00-836</t>
  </si>
  <si>
    <t>DREAMLAND VILLA</t>
  </si>
  <si>
    <t xml:space="preserve">DREAMLAND VILLA     </t>
  </si>
  <si>
    <t>32-L00-837</t>
  </si>
  <si>
    <t>SCOTS CTY ACRES #1</t>
  </si>
  <si>
    <t xml:space="preserve">SCOTS CTY ACRES #1  </t>
  </si>
  <si>
    <t>32-L00-838</t>
  </si>
  <si>
    <t>COX HEIGHTS #1</t>
  </si>
  <si>
    <t xml:space="preserve">COX HEIGHTS #1      </t>
  </si>
  <si>
    <t>32-L00-839</t>
  </si>
  <si>
    <t>COX HEIGHTS #2</t>
  </si>
  <si>
    <t xml:space="preserve">COX HEIGHTS #2      </t>
  </si>
  <si>
    <t>32-L00-840</t>
  </si>
  <si>
    <t>DREAMLAND VILLA #2</t>
  </si>
  <si>
    <t xml:space="preserve">DREAMLAND VILLA #2  </t>
  </si>
  <si>
    <t>32-L00-844</t>
  </si>
  <si>
    <t>ESQUIRE VILLA #1</t>
  </si>
  <si>
    <t xml:space="preserve">ESQUIRE VILLA #1    </t>
  </si>
  <si>
    <t>32-L00-848</t>
  </si>
  <si>
    <t>SCOTS ESTATES #7</t>
  </si>
  <si>
    <t xml:space="preserve">SCOTS ESTATES #7    </t>
  </si>
  <si>
    <t>32-L00-849</t>
  </si>
  <si>
    <t>SCOTS ESTATES #6</t>
  </si>
  <si>
    <t xml:space="preserve">SCOTS ESTATES #6    </t>
  </si>
  <si>
    <t>32-L00-850</t>
  </si>
  <si>
    <t>SCOTS ESTATES #8</t>
  </si>
  <si>
    <t xml:space="preserve">SCOTS ESTATES #8    </t>
  </si>
  <si>
    <t>32-L00-851</t>
  </si>
  <si>
    <t>SCOTS ESTATES #9</t>
  </si>
  <si>
    <t xml:space="preserve">SCOTS ESTATES #9    </t>
  </si>
  <si>
    <t>32-L00-853</t>
  </si>
  <si>
    <t>COX HT 3 &amp; SCTS E 12</t>
  </si>
  <si>
    <t>32-L00-854</t>
  </si>
  <si>
    <t>SOUTHERN MEADOWS #1</t>
  </si>
  <si>
    <t xml:space="preserve">SOUTHERN MEADOWS #1 </t>
  </si>
  <si>
    <t>32-L00-855</t>
  </si>
  <si>
    <t>GLENMAR</t>
  </si>
  <si>
    <t xml:space="preserve">GLENMAR             </t>
  </si>
  <si>
    <t>32-L00-859</t>
  </si>
  <si>
    <t>DREAMLAND VILLA #3</t>
  </si>
  <si>
    <t xml:space="preserve">DREAMLAND VILLA #3  </t>
  </si>
  <si>
    <t>32-L00-862</t>
  </si>
  <si>
    <t>TOWN &amp; CTRY SCOTS</t>
  </si>
  <si>
    <t xml:space="preserve">TOWN &amp; CTRY SCOTS   </t>
  </si>
  <si>
    <t>32-L00-864</t>
  </si>
  <si>
    <t>SCOTS HIGHLANDS #4</t>
  </si>
  <si>
    <t xml:space="preserve">SCOTS HIGHLANDS #4  </t>
  </si>
  <si>
    <t>32-L00-865</t>
  </si>
  <si>
    <t>TRAIL WEST #2</t>
  </si>
  <si>
    <t xml:space="preserve">TRAIL WEST #2       </t>
  </si>
  <si>
    <t>32-L00-868</t>
  </si>
  <si>
    <t>SCOTS ESTATES #16</t>
  </si>
  <si>
    <t xml:space="preserve">SCOTS ESTATES #16   </t>
  </si>
  <si>
    <t>32-L00-869</t>
  </si>
  <si>
    <t>J&amp;O FRONTIER PLACE</t>
  </si>
  <si>
    <t xml:space="preserve">J&amp;O FRONTIER PLACE  </t>
  </si>
  <si>
    <t>32-L00-870</t>
  </si>
  <si>
    <t>MCCORMICK ESTATES</t>
  </si>
  <si>
    <t xml:space="preserve">MCCORMICK ESTATES   </t>
  </si>
  <si>
    <t>32-L00-872</t>
  </si>
  <si>
    <t>DREAMLAND VILLA #4</t>
  </si>
  <si>
    <t xml:space="preserve">DREAMLAND VILLA #4  </t>
  </si>
  <si>
    <t>32-L00-874</t>
  </si>
  <si>
    <t>HALLCRAFT #1</t>
  </si>
  <si>
    <t xml:space="preserve">HALLCRAFT #1        </t>
  </si>
  <si>
    <t>32-L00-875</t>
  </si>
  <si>
    <t>HALLCRAFT #2</t>
  </si>
  <si>
    <t xml:space="preserve">HALLCRAFT #2        </t>
  </si>
  <si>
    <t>32-L00-876</t>
  </si>
  <si>
    <t>HALLCRAFT #3</t>
  </si>
  <si>
    <t xml:space="preserve">HALLCRAFT #3        </t>
  </si>
  <si>
    <t>32-L00-879</t>
  </si>
  <si>
    <t>APACHE CC EST #1</t>
  </si>
  <si>
    <t xml:space="preserve">APACHE CC EST #1    </t>
  </si>
  <si>
    <t>32-L00-882</t>
  </si>
  <si>
    <t>SCOTS CTY ACRES #2</t>
  </si>
  <si>
    <t xml:space="preserve">SCOTS CTY ACRES #2  </t>
  </si>
  <si>
    <t>32-L00-884</t>
  </si>
  <si>
    <t>MEREWAY MANOR</t>
  </si>
  <si>
    <t xml:space="preserve">MEREWAY MANOR       </t>
  </si>
  <si>
    <t>32-L00-885</t>
  </si>
  <si>
    <t>COX HEIGHTS #7</t>
  </si>
  <si>
    <t xml:space="preserve">COX HEIGHTS #7      </t>
  </si>
  <si>
    <t>32-L00-886</t>
  </si>
  <si>
    <t>COX HEIGHTS #6</t>
  </si>
  <si>
    <t xml:space="preserve">COX HEIGHTS #6      </t>
  </si>
  <si>
    <t>32-L00-888</t>
  </si>
  <si>
    <t>COX HEIGHTS #4</t>
  </si>
  <si>
    <t xml:space="preserve">COX HEIGHTS #4      </t>
  </si>
  <si>
    <t>32-L00-890</t>
  </si>
  <si>
    <t>DREAMLAND VILLA #5</t>
  </si>
  <si>
    <t xml:space="preserve">DREAMLAND VILLA #5  </t>
  </si>
  <si>
    <t>32-L00-896</t>
  </si>
  <si>
    <t>SCOTS HIGHLANDS #5</t>
  </si>
  <si>
    <t xml:space="preserve">SCOTS HIGHLANDS #5  </t>
  </si>
  <si>
    <t>32-L00-901</t>
  </si>
  <si>
    <t>VELDA ROSE EST #1</t>
  </si>
  <si>
    <t xml:space="preserve">VELDA ROSE EST #1   </t>
  </si>
  <si>
    <t>32-L00-908</t>
  </si>
  <si>
    <t>APACHE CC EST #3</t>
  </si>
  <si>
    <t xml:space="preserve">APACHE CC EST #3    </t>
  </si>
  <si>
    <t>32-L00-909</t>
  </si>
  <si>
    <t>DREAMLAND VILLA #6</t>
  </si>
  <si>
    <t xml:space="preserve">DREAMLAND VILLA #6  </t>
  </si>
  <si>
    <t>32-L00-911</t>
  </si>
  <si>
    <t>VELDA ROSE #2</t>
  </si>
  <si>
    <t xml:space="preserve">VELDA ROSE #2       </t>
  </si>
  <si>
    <t>32-L00-912</t>
  </si>
  <si>
    <t>VELDA ROSE #3</t>
  </si>
  <si>
    <t xml:space="preserve">VELDA ROSE #3       </t>
  </si>
  <si>
    <t>32-L00-913</t>
  </si>
  <si>
    <t>HOLIDAY GARDENS #1</t>
  </si>
  <si>
    <t xml:space="preserve">HOLIDAY GARDENS #1  </t>
  </si>
  <si>
    <t>32-L00-916</t>
  </si>
  <si>
    <t>SUN CITY #6</t>
  </si>
  <si>
    <t xml:space="preserve">SUN CITY #6         </t>
  </si>
  <si>
    <t>32-L00-917</t>
  </si>
  <si>
    <t>SUN CITY #5</t>
  </si>
  <si>
    <t xml:space="preserve">SUN CITY #5         </t>
  </si>
  <si>
    <t>32-L00-919</t>
  </si>
  <si>
    <t>DREAMLAND VILLA #7</t>
  </si>
  <si>
    <t xml:space="preserve">DREAMLAND VILLA #7  </t>
  </si>
  <si>
    <t>32-L00-920</t>
  </si>
  <si>
    <t>SOUTHERN MEADOWS #2</t>
  </si>
  <si>
    <t xml:space="preserve">SOUTHERN MEADOWS #2 </t>
  </si>
  <si>
    <t>32-L00-921</t>
  </si>
  <si>
    <t>DREAMLAND VILLA #8</t>
  </si>
  <si>
    <t xml:space="preserve">DREAMLAND VILLA #8  </t>
  </si>
  <si>
    <t>32-L00-922</t>
  </si>
  <si>
    <t>VELDA ROSE C C ADDN</t>
  </si>
  <si>
    <t xml:space="preserve">VELDA ROSE C C ADDN </t>
  </si>
  <si>
    <t>32-L00-923</t>
  </si>
  <si>
    <t>SUN CITY #6C</t>
  </si>
  <si>
    <t xml:space="preserve">SUN CITY #6C        </t>
  </si>
  <si>
    <t>32-L00-924</t>
  </si>
  <si>
    <t>SUN CITY #6D</t>
  </si>
  <si>
    <t xml:space="preserve">SUN CITY #6D        </t>
  </si>
  <si>
    <t>32-L00-925</t>
  </si>
  <si>
    <t>SUN CITY #6G</t>
  </si>
  <si>
    <t xml:space="preserve">SUN CITY #6G        </t>
  </si>
  <si>
    <t>32-L00-926</t>
  </si>
  <si>
    <t>SUN CITY #7</t>
  </si>
  <si>
    <t xml:space="preserve">SUN CITY #7         </t>
  </si>
  <si>
    <t>32-L00-927</t>
  </si>
  <si>
    <t>SUN CITY #8</t>
  </si>
  <si>
    <t xml:space="preserve">SUN CITY #8         </t>
  </si>
  <si>
    <t>32-L00-928</t>
  </si>
  <si>
    <t>SUN CITY #9</t>
  </si>
  <si>
    <t xml:space="preserve">SUN CITY #9         </t>
  </si>
  <si>
    <t>32-L00-929</t>
  </si>
  <si>
    <t>VELDA ROSE EST #4</t>
  </si>
  <si>
    <t xml:space="preserve">VELDA ROSE EST #4   </t>
  </si>
  <si>
    <t>32-L00-930</t>
  </si>
  <si>
    <t>DREAMLAND VILLA #9</t>
  </si>
  <si>
    <t xml:space="preserve">DREAMLAND VILLA #9  </t>
  </si>
  <si>
    <t>32-L00-931</t>
  </si>
  <si>
    <t>SUN CITY #11</t>
  </si>
  <si>
    <t xml:space="preserve">SUN CITY #11        </t>
  </si>
  <si>
    <t>32-L00-932</t>
  </si>
  <si>
    <t>SUN CITY #12</t>
  </si>
  <si>
    <t xml:space="preserve">SUN CITY #12        </t>
  </si>
  <si>
    <t>32-L00-933</t>
  </si>
  <si>
    <t>SUN CITY #15</t>
  </si>
  <si>
    <t xml:space="preserve">SUN CITY #15        </t>
  </si>
  <si>
    <t>32-L00-934</t>
  </si>
  <si>
    <t>SUN CITY #17</t>
  </si>
  <si>
    <t xml:space="preserve">SUN CITY #17        </t>
  </si>
  <si>
    <t>32-L00-935</t>
  </si>
  <si>
    <t>SUN CITY #1</t>
  </si>
  <si>
    <t xml:space="preserve">SUN CITY #1         </t>
  </si>
  <si>
    <t>32-L00-936</t>
  </si>
  <si>
    <t>VELDA ROSE GARDENS</t>
  </si>
  <si>
    <t xml:space="preserve">VELDA ROSE GARDENS  </t>
  </si>
  <si>
    <t>32-L00-937</t>
  </si>
  <si>
    <t>DREAMLAND VILLA #10</t>
  </si>
  <si>
    <t xml:space="preserve">DREAMLAND VILLA #10 </t>
  </si>
  <si>
    <t>32-L00-938</t>
  </si>
  <si>
    <t>SUN CITY #15B</t>
  </si>
  <si>
    <t xml:space="preserve">SUN CITY #15B       </t>
  </si>
  <si>
    <t>32-L00-939</t>
  </si>
  <si>
    <t>SUN CITY #18 &amp; 18A</t>
  </si>
  <si>
    <t xml:space="preserve">SUN CITY #18 &amp; 18A  </t>
  </si>
  <si>
    <t>32-L00-940</t>
  </si>
  <si>
    <t>SUN CITY #17A</t>
  </si>
  <si>
    <t xml:space="preserve">SUN CITY #17A       </t>
  </si>
  <si>
    <t>32-L00-941</t>
  </si>
  <si>
    <t>SUN CITY #17B &amp; 17C</t>
  </si>
  <si>
    <t xml:space="preserve">SUN CITY #17B &amp; 17C </t>
  </si>
  <si>
    <t>32-L00-942</t>
  </si>
  <si>
    <t>SUN CITY #19 &amp; 20</t>
  </si>
  <si>
    <t xml:space="preserve">SUN CITY #19 &amp; 20   </t>
  </si>
  <si>
    <t>32-L00-943</t>
  </si>
  <si>
    <t>DREAMLAND VILLA #11</t>
  </si>
  <si>
    <t xml:space="preserve">DREAMLAND VILLA #11 </t>
  </si>
  <si>
    <t>32-L00-944</t>
  </si>
  <si>
    <t>SUN CITY #23</t>
  </si>
  <si>
    <t xml:space="preserve">SUN CITY #23        </t>
  </si>
  <si>
    <t>32-L00-948</t>
  </si>
  <si>
    <t>BETHANY HERMOSA PK 1</t>
  </si>
  <si>
    <t>32-L00-949</t>
  </si>
  <si>
    <t>SL-6828</t>
  </si>
  <si>
    <t xml:space="preserve">SL-6828             </t>
  </si>
  <si>
    <t>32-L00-950</t>
  </si>
  <si>
    <t>SUN CITY #21 &amp; 21A</t>
  </si>
  <si>
    <t xml:space="preserve">SUN CITY #21 &amp; 21A  </t>
  </si>
  <si>
    <t>32-L00-951</t>
  </si>
  <si>
    <t>DREAMLAND VILLA #12</t>
  </si>
  <si>
    <t xml:space="preserve">DREAMLAND VILLA #12 </t>
  </si>
  <si>
    <t>32-L00-952</t>
  </si>
  <si>
    <t>SUN CITY #11A</t>
  </si>
  <si>
    <t xml:space="preserve">SUN CITY #11A       </t>
  </si>
  <si>
    <t>32-L00-953</t>
  </si>
  <si>
    <t>SUN CITY #15C</t>
  </si>
  <si>
    <t xml:space="preserve">SUN CITY #15C       </t>
  </si>
  <si>
    <t>32-L00-954</t>
  </si>
  <si>
    <t>SUN CITY #22 &amp; 22A</t>
  </si>
  <si>
    <t xml:space="preserve">SUN CITY #22 &amp; 22A  </t>
  </si>
  <si>
    <t>32-L00-955</t>
  </si>
  <si>
    <t>APACHE WELL M P #5</t>
  </si>
  <si>
    <t xml:space="preserve">APACHE WELL M P #5  </t>
  </si>
  <si>
    <t>32-L00-956</t>
  </si>
  <si>
    <t>SL-6828A</t>
  </si>
  <si>
    <t xml:space="preserve">SL-6828A            </t>
  </si>
  <si>
    <t>32-L00-957</t>
  </si>
  <si>
    <t>SL-6828B</t>
  </si>
  <si>
    <t xml:space="preserve">SL-6828B            </t>
  </si>
  <si>
    <t>32-L00-958</t>
  </si>
  <si>
    <t>SL-6828C</t>
  </si>
  <si>
    <t xml:space="preserve">SL-6828C            </t>
  </si>
  <si>
    <t>32-L00-959</t>
  </si>
  <si>
    <t>SL-6828D</t>
  </si>
  <si>
    <t xml:space="preserve">SL-6828D            </t>
  </si>
  <si>
    <t>32-L00-960</t>
  </si>
  <si>
    <t>SL-6828E</t>
  </si>
  <si>
    <t xml:space="preserve">SL-6828E            </t>
  </si>
  <si>
    <t>32-L00-961</t>
  </si>
  <si>
    <t>SL-6828H</t>
  </si>
  <si>
    <t xml:space="preserve">SL-6828H            </t>
  </si>
  <si>
    <t>32-L00-962</t>
  </si>
  <si>
    <t>VELDA ROSE ESTATE E</t>
  </si>
  <si>
    <t xml:space="preserve">VELDA ROSE ESTATE E </t>
  </si>
  <si>
    <t>32-L00-964</t>
  </si>
  <si>
    <t>SUN CITY #14</t>
  </si>
  <si>
    <t xml:space="preserve">SUN CITY #14        </t>
  </si>
  <si>
    <t>32-L00-965</t>
  </si>
  <si>
    <t>SUN CITY #22B</t>
  </si>
  <si>
    <t xml:space="preserve">SUN CITY #22B       </t>
  </si>
  <si>
    <t>32-L00-966</t>
  </si>
  <si>
    <t>SUN CITY #25</t>
  </si>
  <si>
    <t xml:space="preserve">SUN CITY #25        </t>
  </si>
  <si>
    <t>32-L00-967</t>
  </si>
  <si>
    <t>SUN CITY #25A</t>
  </si>
  <si>
    <t xml:space="preserve">SUN CITY #25A       </t>
  </si>
  <si>
    <t>32-L00-968</t>
  </si>
  <si>
    <t>SUN CITY #27</t>
  </si>
  <si>
    <t xml:space="preserve">SUN CITY #27        </t>
  </si>
  <si>
    <t>32-L00-969</t>
  </si>
  <si>
    <t>SUN CITY #30</t>
  </si>
  <si>
    <t xml:space="preserve">SUN CITY #30        </t>
  </si>
  <si>
    <t>32-L00-970</t>
  </si>
  <si>
    <t>SUN CITY #16</t>
  </si>
  <si>
    <t xml:space="preserve">SUN CITY #16        </t>
  </si>
  <si>
    <t>32-L00-972</t>
  </si>
  <si>
    <t>APACHE WELL M P #3</t>
  </si>
  <si>
    <t xml:space="preserve">APACHE WELL M P #3  </t>
  </si>
  <si>
    <t>32-L00-973</t>
  </si>
  <si>
    <t>DREAMLAND VILLA #14</t>
  </si>
  <si>
    <t xml:space="preserve">DREAMLAND VILLA #14 </t>
  </si>
  <si>
    <t>32-L00-974</t>
  </si>
  <si>
    <t>APACHE WELL M P #4</t>
  </si>
  <si>
    <t xml:space="preserve">APACHE WELL M P #4  </t>
  </si>
  <si>
    <t>32-L00-977</t>
  </si>
  <si>
    <t>SL-6828G</t>
  </si>
  <si>
    <t xml:space="preserve">SL-6828G            </t>
  </si>
  <si>
    <t>32-L00-978</t>
  </si>
  <si>
    <t>APACHE WELLS MB P 4A</t>
  </si>
  <si>
    <t>32-L00-979</t>
  </si>
  <si>
    <t>VILLA DEPAZ #1</t>
  </si>
  <si>
    <t xml:space="preserve">VILLA DEPAZ #1      </t>
  </si>
  <si>
    <t>32-L00-981</t>
  </si>
  <si>
    <t>SL-6828R</t>
  </si>
  <si>
    <t xml:space="preserve">SL-6828R            </t>
  </si>
  <si>
    <t>32-L00-982</t>
  </si>
  <si>
    <t>SL-6828L</t>
  </si>
  <si>
    <t xml:space="preserve">SL-6828L            </t>
  </si>
  <si>
    <t>32-L00-983</t>
  </si>
  <si>
    <t>SL-6828Q</t>
  </si>
  <si>
    <t xml:space="preserve">SL-6828Q            </t>
  </si>
  <si>
    <t>32-L00-984</t>
  </si>
  <si>
    <t>SECLUDED ESTATES</t>
  </si>
  <si>
    <t xml:space="preserve">SECLUDED ESTATES    </t>
  </si>
  <si>
    <t>32-L00-985</t>
  </si>
  <si>
    <t>SUN CITY #24</t>
  </si>
  <si>
    <t xml:space="preserve">SUN CITY #24        </t>
  </si>
  <si>
    <t>32-L00-986</t>
  </si>
  <si>
    <t>SUN CITY #26</t>
  </si>
  <si>
    <t xml:space="preserve">SUN CITY #26        </t>
  </si>
  <si>
    <t>32-L00-987</t>
  </si>
  <si>
    <t>SL-6828I</t>
  </si>
  <si>
    <t xml:space="preserve">SL-6828I            </t>
  </si>
  <si>
    <t>32-L00-988</t>
  </si>
  <si>
    <t>SL-7104-1</t>
  </si>
  <si>
    <t xml:space="preserve">SL-7104-1           </t>
  </si>
  <si>
    <t>32-L00-989</t>
  </si>
  <si>
    <t>SUN CITY #26A</t>
  </si>
  <si>
    <t xml:space="preserve">SUN CITY #26A       </t>
  </si>
  <si>
    <t>32-L00-990</t>
  </si>
  <si>
    <t>SUN CITY #31</t>
  </si>
  <si>
    <t xml:space="preserve">SUN CITY #31        </t>
  </si>
  <si>
    <t>32-L00-991</t>
  </si>
  <si>
    <t>SUBURBAN RANCHETTES</t>
  </si>
  <si>
    <t xml:space="preserve">SUBURBAN RANCHETTES </t>
  </si>
  <si>
    <t>32-L00-992</t>
  </si>
  <si>
    <t>SUN CITY #24B</t>
  </si>
  <si>
    <t xml:space="preserve">SUN CITY #24B       </t>
  </si>
  <si>
    <t>32-L00-993</t>
  </si>
  <si>
    <t>SUN CITY #28</t>
  </si>
  <si>
    <t xml:space="preserve">SUN CITY #28        </t>
  </si>
  <si>
    <t>32-L00-994</t>
  </si>
  <si>
    <t>SUN CITY #32</t>
  </si>
  <si>
    <t xml:space="preserve">SUN CITY #32        </t>
  </si>
  <si>
    <t>32-L00-995</t>
  </si>
  <si>
    <t>DREAMLAND VILLA #15</t>
  </si>
  <si>
    <t xml:space="preserve">DREAMLAND VILLA #15 </t>
  </si>
  <si>
    <t>32-L00-996</t>
  </si>
  <si>
    <t>SL-6828J</t>
  </si>
  <si>
    <t xml:space="preserve">SL-6828J            </t>
  </si>
  <si>
    <t>32-L00-997</t>
  </si>
  <si>
    <t>SL-7104-2</t>
  </si>
  <si>
    <t xml:space="preserve">SL-7104-2           </t>
  </si>
  <si>
    <t>32-L00-998</t>
  </si>
  <si>
    <t>SL-7104-3</t>
  </si>
  <si>
    <t xml:space="preserve">SL-7104-3           </t>
  </si>
  <si>
    <t>32-L00-999</t>
  </si>
  <si>
    <t>SUN CITY #24C</t>
  </si>
  <si>
    <t xml:space="preserve">SUN CITY #24C       </t>
  </si>
  <si>
    <t>32-L00-A01</t>
  </si>
  <si>
    <t>SUN CITY #38B</t>
  </si>
  <si>
    <t xml:space="preserve">SUN CITY #38B       </t>
  </si>
  <si>
    <t>A01</t>
  </si>
  <si>
    <t>32-L00-A03</t>
  </si>
  <si>
    <t>AHWATUKEE RS-6</t>
  </si>
  <si>
    <t xml:space="preserve">AHWATUKEE RS-6      </t>
  </si>
  <si>
    <t>32-L00-A04</t>
  </si>
  <si>
    <t>PARQUE VISTA ESTATES #3</t>
  </si>
  <si>
    <t xml:space="preserve">PARQUE VISTA EST #3 </t>
  </si>
  <si>
    <t>32-L00-A05</t>
  </si>
  <si>
    <t>GOLDEN WEST #2</t>
  </si>
  <si>
    <t xml:space="preserve">GOLDEN WEST #2      </t>
  </si>
  <si>
    <t>A05</t>
  </si>
  <si>
    <t>32-L00-A10</t>
  </si>
  <si>
    <t>EMPIRE GARDENS #2</t>
  </si>
  <si>
    <t xml:space="preserve">EMPIRE GARDENS #2   </t>
  </si>
  <si>
    <t>A10</t>
  </si>
  <si>
    <t>32-L00-A12</t>
  </si>
  <si>
    <t>PARADISE VILLA</t>
  </si>
  <si>
    <t xml:space="preserve">PARADISE VILLA      </t>
  </si>
  <si>
    <t>A12</t>
  </si>
  <si>
    <t>32-L00-A13</t>
  </si>
  <si>
    <t>VILLA DE PAZ #4</t>
  </si>
  <si>
    <t xml:space="preserve">VILLA DE PAZ #4     </t>
  </si>
  <si>
    <t>A13</t>
  </si>
  <si>
    <t>32-L00-A14</t>
  </si>
  <si>
    <t>SL-7104-147</t>
  </si>
  <si>
    <t xml:space="preserve">SL-7104-147         </t>
  </si>
  <si>
    <t>A14</t>
  </si>
  <si>
    <t>32-L00-A15</t>
  </si>
  <si>
    <t>SL-7104-137</t>
  </si>
  <si>
    <t xml:space="preserve">SL-7104-137         </t>
  </si>
  <si>
    <t>A15</t>
  </si>
  <si>
    <t>32-L00-A16</t>
  </si>
  <si>
    <t>SL-7104-159</t>
  </si>
  <si>
    <t xml:space="preserve">SL-7104-159         </t>
  </si>
  <si>
    <t>A16</t>
  </si>
  <si>
    <t>32-L00-A17</t>
  </si>
  <si>
    <t>SL-7104-171</t>
  </si>
  <si>
    <t xml:space="preserve">SL-7104-171         </t>
  </si>
  <si>
    <t>A17</t>
  </si>
  <si>
    <t>32-L00-A18</t>
  </si>
  <si>
    <t>SL-7104-158</t>
  </si>
  <si>
    <t xml:space="preserve">SL-7104-158         </t>
  </si>
  <si>
    <t>A18</t>
  </si>
  <si>
    <t>32-L00-A19</t>
  </si>
  <si>
    <t>SL-7104-125</t>
  </si>
  <si>
    <t xml:space="preserve">SL-7104-125         </t>
  </si>
  <si>
    <t>A19</t>
  </si>
  <si>
    <t>32-L00-A20</t>
  </si>
  <si>
    <t>SL-7104-151</t>
  </si>
  <si>
    <t xml:space="preserve">SL-7104-151         </t>
  </si>
  <si>
    <t>A20</t>
  </si>
  <si>
    <t>32-L00-A21</t>
  </si>
  <si>
    <t>SL-7104-135</t>
  </si>
  <si>
    <t xml:space="preserve">SL-7104-135         </t>
  </si>
  <si>
    <t>A21</t>
  </si>
  <si>
    <t>32-L00-A22</t>
  </si>
  <si>
    <t>SL-7104-131</t>
  </si>
  <si>
    <t xml:space="preserve">SL-7104-131         </t>
  </si>
  <si>
    <t>A22</t>
  </si>
  <si>
    <t>32-L00-A23</t>
  </si>
  <si>
    <t>SL-7104-115</t>
  </si>
  <si>
    <t xml:space="preserve">SL-7104-115         </t>
  </si>
  <si>
    <t>A23</t>
  </si>
  <si>
    <t>32-L00-A24</t>
  </si>
  <si>
    <t>SL-7104-166</t>
  </si>
  <si>
    <t xml:space="preserve">SL-7104-166         </t>
  </si>
  <si>
    <t>A24</t>
  </si>
  <si>
    <t>32-L00-A25</t>
  </si>
  <si>
    <t>SL-7104-162</t>
  </si>
  <si>
    <t xml:space="preserve">SL-7104-162         </t>
  </si>
  <si>
    <t>A25</t>
  </si>
  <si>
    <t>32-L00-A26</t>
  </si>
  <si>
    <t>SL-7104-155</t>
  </si>
  <si>
    <t xml:space="preserve">SL-7104-155         </t>
  </si>
  <si>
    <t>A26</t>
  </si>
  <si>
    <t>32-L00-A27</t>
  </si>
  <si>
    <t>SL-7104-170</t>
  </si>
  <si>
    <t xml:space="preserve">SL-7104-170         </t>
  </si>
  <si>
    <t>A27</t>
  </si>
  <si>
    <t>32-L00-A28</t>
  </si>
  <si>
    <t>SL-7104-165</t>
  </si>
  <si>
    <t xml:space="preserve">SL-7104-165         </t>
  </si>
  <si>
    <t>A28</t>
  </si>
  <si>
    <t>32-L00-A29</t>
  </si>
  <si>
    <t>SL-7104-180</t>
  </si>
  <si>
    <t xml:space="preserve">SL-7104-180         </t>
  </si>
  <si>
    <t>A29</t>
  </si>
  <si>
    <t>32-L00-A31</t>
  </si>
  <si>
    <t>SL-7104-154</t>
  </si>
  <si>
    <t xml:space="preserve">SL-7104-154         </t>
  </si>
  <si>
    <t>A31</t>
  </si>
  <si>
    <t>32-L00-A32</t>
  </si>
  <si>
    <t>SL-7104-152</t>
  </si>
  <si>
    <t xml:space="preserve">SL-7104-152         </t>
  </si>
  <si>
    <t>A32</t>
  </si>
  <si>
    <t>32-L00-A37</t>
  </si>
  <si>
    <t>SL-7104-174</t>
  </si>
  <si>
    <t xml:space="preserve">SL-7104-174         </t>
  </si>
  <si>
    <t>A37</t>
  </si>
  <si>
    <t>32-L00-A40</t>
  </si>
  <si>
    <t>SL-7104-179</t>
  </si>
  <si>
    <t xml:space="preserve">SL-7104-179         </t>
  </si>
  <si>
    <t>A40</t>
  </si>
  <si>
    <t>32-L00-A41</t>
  </si>
  <si>
    <t>SL-7104-167</t>
  </si>
  <si>
    <t xml:space="preserve">SL-7104-167         </t>
  </si>
  <si>
    <t>A41</t>
  </si>
  <si>
    <t>32-L00-A43</t>
  </si>
  <si>
    <t>SL-7104-164</t>
  </si>
  <si>
    <t xml:space="preserve">SL-7104-164         </t>
  </si>
  <si>
    <t>A43</t>
  </si>
  <si>
    <t>32-L00-A44</t>
  </si>
  <si>
    <t>SL-7104-177</t>
  </si>
  <si>
    <t xml:space="preserve">SL-7104-177         </t>
  </si>
  <si>
    <t>A44</t>
  </si>
  <si>
    <t>32-L00-A45</t>
  </si>
  <si>
    <t>SL-7104-186</t>
  </si>
  <si>
    <t xml:space="preserve">SL-7104-186         </t>
  </si>
  <si>
    <t>A45</t>
  </si>
  <si>
    <t>32-L00-A46</t>
  </si>
  <si>
    <t>COUNTRY MEADOWS #4A</t>
  </si>
  <si>
    <t xml:space="preserve">COUNTRY MEADOWS #4A </t>
  </si>
  <si>
    <t>A46</t>
  </si>
  <si>
    <t>32-L00-A47</t>
  </si>
  <si>
    <t>SL-7104-156</t>
  </si>
  <si>
    <t xml:space="preserve">SL-7104-156         </t>
  </si>
  <si>
    <t>A47</t>
  </si>
  <si>
    <t>32-L00-A51</t>
  </si>
  <si>
    <t>PARQUE VISTA EST #5</t>
  </si>
  <si>
    <t xml:space="preserve">PARQUE VISTA EST #5 </t>
  </si>
  <si>
    <t>A51</t>
  </si>
  <si>
    <t>32-L00-A54</t>
  </si>
  <si>
    <t>HOMESTEAD ESTATES</t>
  </si>
  <si>
    <t xml:space="preserve">HOMESTEAD ESTATES   </t>
  </si>
  <si>
    <t>A54</t>
  </si>
  <si>
    <t>32-L00-A55</t>
  </si>
  <si>
    <t>SL-7104-188</t>
  </si>
  <si>
    <t xml:space="preserve">SL-7104-188         </t>
  </si>
  <si>
    <t>A55</t>
  </si>
  <si>
    <t>32-L00-A56</t>
  </si>
  <si>
    <t>PARQUE VISTA ESTATES #6</t>
  </si>
  <si>
    <t xml:space="preserve">PARQUE VISTA EST #6 </t>
  </si>
  <si>
    <t>A56</t>
  </si>
  <si>
    <t>32-L00-A57</t>
  </si>
  <si>
    <t>CLARK ACRES</t>
  </si>
  <si>
    <t xml:space="preserve">CLARK ACRES         </t>
  </si>
  <si>
    <t>A57</t>
  </si>
  <si>
    <t>32-L00-A58</t>
  </si>
  <si>
    <t>PEPPER RIDGE</t>
  </si>
  <si>
    <t xml:space="preserve">PEPPER RIDGE        </t>
  </si>
  <si>
    <t>A58</t>
  </si>
  <si>
    <t>32-L00-A59</t>
  </si>
  <si>
    <t>COUNTRY MEADOWS #9</t>
  </si>
  <si>
    <t xml:space="preserve">COUNTRY MEADOWS #9  </t>
  </si>
  <si>
    <t>A59</t>
  </si>
  <si>
    <t>32-L00-A60</t>
  </si>
  <si>
    <t>SL-7104-191</t>
  </si>
  <si>
    <t xml:space="preserve">SL-7104-191         </t>
  </si>
  <si>
    <t>A60</t>
  </si>
  <si>
    <t>32-L00-A61</t>
  </si>
  <si>
    <t>SL-7104-153</t>
  </si>
  <si>
    <t xml:space="preserve">SL-7104-153         </t>
  </si>
  <si>
    <t>A61</t>
  </si>
  <si>
    <t>32-L00-A62</t>
  </si>
  <si>
    <t>SL-7104-175</t>
  </si>
  <si>
    <t xml:space="preserve">SL-7104-175         </t>
  </si>
  <si>
    <t>A62</t>
  </si>
  <si>
    <t>32-L00-A63</t>
  </si>
  <si>
    <t>SL-7104-182</t>
  </si>
  <si>
    <t xml:space="preserve">SL-7104-182         </t>
  </si>
  <si>
    <t>A63</t>
  </si>
  <si>
    <t>32-L00-A65</t>
  </si>
  <si>
    <t>SL-7104-320</t>
  </si>
  <si>
    <t xml:space="preserve">SL-7104-320         </t>
  </si>
  <si>
    <t>A65</t>
  </si>
  <si>
    <t>32-L00-A67</t>
  </si>
  <si>
    <t>SL-7104-176</t>
  </si>
  <si>
    <t xml:space="preserve">SL-7104-176         </t>
  </si>
  <si>
    <t>A67</t>
  </si>
  <si>
    <t>32-L00-A68</t>
  </si>
  <si>
    <t>SL-7104-183</t>
  </si>
  <si>
    <t xml:space="preserve">SL-7104-183         </t>
  </si>
  <si>
    <t>A68</t>
  </si>
  <si>
    <t>32-L00-A69</t>
  </si>
  <si>
    <t>SUN LAKES #9</t>
  </si>
  <si>
    <t xml:space="preserve">SUN LAKES #9        </t>
  </si>
  <si>
    <t>A69</t>
  </si>
  <si>
    <t>32-L00-A70</t>
  </si>
  <si>
    <t>CAMELOT GOLF CLUB ESTATE</t>
  </si>
  <si>
    <t>CAMELOT GOLF CLB EST</t>
  </si>
  <si>
    <t>A70</t>
  </si>
  <si>
    <t>32-L00-A71</t>
  </si>
  <si>
    <t>AHWATUKEE E-1</t>
  </si>
  <si>
    <t xml:space="preserve">AHWATUKEE E-1       </t>
  </si>
  <si>
    <t>A71</t>
  </si>
  <si>
    <t>32-L00-A72</t>
  </si>
  <si>
    <t>DESERT SANDS G &amp; CC #3</t>
  </si>
  <si>
    <t>DESERT SANDS G&amp;CC #3</t>
  </si>
  <si>
    <t>A72</t>
  </si>
  <si>
    <t>32-L00-A73</t>
  </si>
  <si>
    <t>SL-7104-141</t>
  </si>
  <si>
    <t xml:space="preserve">SL-7104-141         </t>
  </si>
  <si>
    <t>A73</t>
  </si>
  <si>
    <t>32-L00-A74</t>
  </si>
  <si>
    <t>SL-7104-317</t>
  </si>
  <si>
    <t xml:space="preserve">SL-7104-317         </t>
  </si>
  <si>
    <t>A74</t>
  </si>
  <si>
    <t>32-L00-A75</t>
  </si>
  <si>
    <t>LITCHFIELD PARK #19</t>
  </si>
  <si>
    <t xml:space="preserve">LITCHFIELD PARK #19 </t>
  </si>
  <si>
    <t>A75</t>
  </si>
  <si>
    <t>32-L00-A76</t>
  </si>
  <si>
    <t>SL-7104-194</t>
  </si>
  <si>
    <t xml:space="preserve">SL-7104-194         </t>
  </si>
  <si>
    <t>A76</t>
  </si>
  <si>
    <t>32-L00-A77</t>
  </si>
  <si>
    <t>AHWATUKEE RTV-1</t>
  </si>
  <si>
    <t xml:space="preserve">AHWATUKEE RTV-1     </t>
  </si>
  <si>
    <t>A77</t>
  </si>
  <si>
    <t>32-L00-A78</t>
  </si>
  <si>
    <t>SUNRISE MEADOWS #1</t>
  </si>
  <si>
    <t xml:space="preserve">SUNRISE MEADOWS #1  </t>
  </si>
  <si>
    <t>A78</t>
  </si>
  <si>
    <t>32-L00-A79</t>
  </si>
  <si>
    <t>ESTATE RANCHOS</t>
  </si>
  <si>
    <t xml:space="preserve">ESTATE RANCHOS      </t>
  </si>
  <si>
    <t>A79</t>
  </si>
  <si>
    <t>32-L00-A80</t>
  </si>
  <si>
    <t>SL-7104-157</t>
  </si>
  <si>
    <t xml:space="preserve">SL-7104-157         </t>
  </si>
  <si>
    <t>A80</t>
  </si>
  <si>
    <t>32-L00-A81</t>
  </si>
  <si>
    <t>SL-7104-198</t>
  </si>
  <si>
    <t xml:space="preserve">SL-7104-198         </t>
  </si>
  <si>
    <t>A81</t>
  </si>
  <si>
    <t>32-L00-A82</t>
  </si>
  <si>
    <t>SL-7104-190</t>
  </si>
  <si>
    <t xml:space="preserve">SL-7104-190         </t>
  </si>
  <si>
    <t>A82</t>
  </si>
  <si>
    <t>32-L00-A83</t>
  </si>
  <si>
    <t>SL-7104-160</t>
  </si>
  <si>
    <t xml:space="preserve">SL-7104-160         </t>
  </si>
  <si>
    <t>A83</t>
  </si>
  <si>
    <t>32-L00-A84</t>
  </si>
  <si>
    <t>SL-7104-308</t>
  </si>
  <si>
    <t xml:space="preserve">SL-7104-308         </t>
  </si>
  <si>
    <t>A84</t>
  </si>
  <si>
    <t>32-L00-A85</t>
  </si>
  <si>
    <t>VILLA DE PAZ #6</t>
  </si>
  <si>
    <t xml:space="preserve">VILLA DE PAZ #6     </t>
  </si>
  <si>
    <t>A85</t>
  </si>
  <si>
    <t>32-L00-A86</t>
  </si>
  <si>
    <t>SL-7104-184</t>
  </si>
  <si>
    <t xml:space="preserve">SL-7104-184         </t>
  </si>
  <si>
    <t>A86</t>
  </si>
  <si>
    <t>32-L00-A87</t>
  </si>
  <si>
    <t>SL-7104-047</t>
  </si>
  <si>
    <t xml:space="preserve">SL-7104-047         </t>
  </si>
  <si>
    <t>A87</t>
  </si>
  <si>
    <t>32-L00-A88</t>
  </si>
  <si>
    <t>SL-7104-048</t>
  </si>
  <si>
    <t xml:space="preserve">SL-7104-048         </t>
  </si>
  <si>
    <t>A88</t>
  </si>
  <si>
    <t>32-L00-A89</t>
  </si>
  <si>
    <t>SL-7104-325</t>
  </si>
  <si>
    <t xml:space="preserve">SL-7104-325         </t>
  </si>
  <si>
    <t>A89</t>
  </si>
  <si>
    <t>32-L00-A90</t>
  </si>
  <si>
    <t>SL-7104-319</t>
  </si>
  <si>
    <t xml:space="preserve">SL-7104-319         </t>
  </si>
  <si>
    <t>A90</t>
  </si>
  <si>
    <t>32-L00-A91</t>
  </si>
  <si>
    <t>AHWATUKEE FS-5</t>
  </si>
  <si>
    <t xml:space="preserve">AHWATUKEE FS-5      </t>
  </si>
  <si>
    <t>A91</t>
  </si>
  <si>
    <t>32-L00-A92</t>
  </si>
  <si>
    <t>AHWATUKEE RS-7</t>
  </si>
  <si>
    <t xml:space="preserve">AHWATUKEE RS-7      </t>
  </si>
  <si>
    <t>A92</t>
  </si>
  <si>
    <t>32-L00-A93</t>
  </si>
  <si>
    <t>SL-7104-143</t>
  </si>
  <si>
    <t xml:space="preserve">SL-7104-143         </t>
  </si>
  <si>
    <t>A93</t>
  </si>
  <si>
    <t>32-L00-A94</t>
  </si>
  <si>
    <t>PEPPER RIDGE #2</t>
  </si>
  <si>
    <t xml:space="preserve">PEPPER RIDGE #2     </t>
  </si>
  <si>
    <t>A94</t>
  </si>
  <si>
    <t>32-L00-A95</t>
  </si>
  <si>
    <t>SL-7104-312</t>
  </si>
  <si>
    <t xml:space="preserve">SL-7104-312         </t>
  </si>
  <si>
    <t>A95</t>
  </si>
  <si>
    <t>32-L00-A96</t>
  </si>
  <si>
    <t>SL-7104-302</t>
  </si>
  <si>
    <t xml:space="preserve">SL-7104-302         </t>
  </si>
  <si>
    <t>A96</t>
  </si>
  <si>
    <t>32-L00-A97</t>
  </si>
  <si>
    <t>SL-7104-304</t>
  </si>
  <si>
    <t xml:space="preserve">SL-7104-304         </t>
  </si>
  <si>
    <t>A97</t>
  </si>
  <si>
    <t>32-L00-A98</t>
  </si>
  <si>
    <t>SL-7104-193</t>
  </si>
  <si>
    <t xml:space="preserve">SL-7104-193         </t>
  </si>
  <si>
    <t>A98</t>
  </si>
  <si>
    <t>32-L00-A99</t>
  </si>
  <si>
    <t>SL-7104-149</t>
  </si>
  <si>
    <t xml:space="preserve">SL-7104-149         </t>
  </si>
  <si>
    <t>A99</t>
  </si>
  <si>
    <t>32-L00-B01</t>
  </si>
  <si>
    <t>SL-7104-187</t>
  </si>
  <si>
    <t xml:space="preserve">SL-7104-187         </t>
  </si>
  <si>
    <t>B01</t>
  </si>
  <si>
    <t>32-L00-B02</t>
  </si>
  <si>
    <t>SL-7104-169</t>
  </si>
  <si>
    <t xml:space="preserve">SL-7104-169         </t>
  </si>
  <si>
    <t>B02</t>
  </si>
  <si>
    <t>32-L00-B03</t>
  </si>
  <si>
    <t>DESERT FOOTHILLS EST 5</t>
  </si>
  <si>
    <t xml:space="preserve">DES FOOTHILLS EST 5 </t>
  </si>
  <si>
    <t>B03</t>
  </si>
  <si>
    <t>32-L00-B04</t>
  </si>
  <si>
    <t>AHWATUKEE E-2</t>
  </si>
  <si>
    <t xml:space="preserve">AHWATUKEE E-2       </t>
  </si>
  <si>
    <t>B04</t>
  </si>
  <si>
    <t>32-L00-B05</t>
  </si>
  <si>
    <t>SL-7104-316</t>
  </si>
  <si>
    <t xml:space="preserve">SL-7104-316         </t>
  </si>
  <si>
    <t>B05</t>
  </si>
  <si>
    <t>32-L00-B06</t>
  </si>
  <si>
    <t>SL-7104-7</t>
  </si>
  <si>
    <t xml:space="preserve">SL-7104-7           </t>
  </si>
  <si>
    <t>B06</t>
  </si>
  <si>
    <t>32-L00-B07</t>
  </si>
  <si>
    <t>DESERT FOOTHILLS ESTATE #6</t>
  </si>
  <si>
    <t xml:space="preserve">DESERT FOOTHILLS #6 </t>
  </si>
  <si>
    <t>B07</t>
  </si>
  <si>
    <t>32-L00-B08</t>
  </si>
  <si>
    <t>VISTA VERDE</t>
  </si>
  <si>
    <t xml:space="preserve">VISTA VERDE         </t>
  </si>
  <si>
    <t>B08</t>
  </si>
  <si>
    <t>32-L00-B09</t>
  </si>
  <si>
    <t>APACHE WELLS MOBILE PARK 3A</t>
  </si>
  <si>
    <t xml:space="preserve">APACHE WELLS PK 3A  </t>
  </si>
  <si>
    <t>B09</t>
  </si>
  <si>
    <t>32-L00-B10</t>
  </si>
  <si>
    <t>AHWATUKEE FS-6</t>
  </si>
  <si>
    <t xml:space="preserve">AHWATUKEE FS-6      </t>
  </si>
  <si>
    <t>B10</t>
  </si>
  <si>
    <t>32-L00-B11</t>
  </si>
  <si>
    <t>SL-8001-328</t>
  </si>
  <si>
    <t xml:space="preserve">SL-8001-328         </t>
  </si>
  <si>
    <t>B11</t>
  </si>
  <si>
    <t>32-L00-B12</t>
  </si>
  <si>
    <t>SL-7104-12</t>
  </si>
  <si>
    <t xml:space="preserve">SL-7104-12          </t>
  </si>
  <si>
    <t>B12</t>
  </si>
  <si>
    <t>32-L00-B13</t>
  </si>
  <si>
    <t>SL-7104-314</t>
  </si>
  <si>
    <t xml:space="preserve">SL-7104-314         </t>
  </si>
  <si>
    <t>B13</t>
  </si>
  <si>
    <t>32-L00-B14</t>
  </si>
  <si>
    <t>SL-8009-336</t>
  </si>
  <si>
    <t xml:space="preserve">SL-8009-336         </t>
  </si>
  <si>
    <t>B14</t>
  </si>
  <si>
    <t>32-L00-B15</t>
  </si>
  <si>
    <t>SL-7907-323</t>
  </si>
  <si>
    <t xml:space="preserve">SL-7907-323         </t>
  </si>
  <si>
    <t>B15</t>
  </si>
  <si>
    <t>32-L00-B16</t>
  </si>
  <si>
    <t>SL-7104-313</t>
  </si>
  <si>
    <t xml:space="preserve">SL-7104-313         </t>
  </si>
  <si>
    <t>B16</t>
  </si>
  <si>
    <t>32-L00-B17</t>
  </si>
  <si>
    <t>SL-7104-185</t>
  </si>
  <si>
    <t xml:space="preserve">SL-7104-185         </t>
  </si>
  <si>
    <t>B17</t>
  </si>
  <si>
    <t>32-L00-B18</t>
  </si>
  <si>
    <t>PARQUE VISTA ESTATE #7</t>
  </si>
  <si>
    <t xml:space="preserve">PARQUE VISTA EST #7 </t>
  </si>
  <si>
    <t>B18</t>
  </si>
  <si>
    <t>32-L00-B19</t>
  </si>
  <si>
    <t>SL-7104-303</t>
  </si>
  <si>
    <t xml:space="preserve">SL-7104-303         </t>
  </si>
  <si>
    <t>B19</t>
  </si>
  <si>
    <t>32-L00-B20</t>
  </si>
  <si>
    <t>SL-8010-343</t>
  </si>
  <si>
    <t xml:space="preserve">SL-8010-343         </t>
  </si>
  <si>
    <t>B20</t>
  </si>
  <si>
    <t>32-L00-B21</t>
  </si>
  <si>
    <t>DESERT SANDS G &amp; CC #4</t>
  </si>
  <si>
    <t>DESERT SANDS G&amp;CC #4</t>
  </si>
  <si>
    <t>B21</t>
  </si>
  <si>
    <t>32-L00-B22</t>
  </si>
  <si>
    <t>SUN LAKES #7</t>
  </si>
  <si>
    <t xml:space="preserve">SUN LAKES #7        </t>
  </si>
  <si>
    <t>B22</t>
  </si>
  <si>
    <t>32-L00-B23</t>
  </si>
  <si>
    <t>SL-7104-322</t>
  </si>
  <si>
    <t xml:space="preserve">SL-7104-322         </t>
  </si>
  <si>
    <t>B23</t>
  </si>
  <si>
    <t>32-L00-B24</t>
  </si>
  <si>
    <t>SL-7104-16</t>
  </si>
  <si>
    <t xml:space="preserve">SL-7104-16          </t>
  </si>
  <si>
    <t>B24</t>
  </si>
  <si>
    <t>32-L00-B25</t>
  </si>
  <si>
    <t>SL-7104-199</t>
  </si>
  <si>
    <t xml:space="preserve">SL-7104-199         </t>
  </si>
  <si>
    <t>B25</t>
  </si>
  <si>
    <t>32-L00-B26</t>
  </si>
  <si>
    <t>SL-8010-441</t>
  </si>
  <si>
    <t xml:space="preserve">SL-8010-441         </t>
  </si>
  <si>
    <t>B26</t>
  </si>
  <si>
    <t>32-L00-B27</t>
  </si>
  <si>
    <t>SL-7104-307</t>
  </si>
  <si>
    <t xml:space="preserve">SL-7104-307         </t>
  </si>
  <si>
    <t>B27</t>
  </si>
  <si>
    <t>32-L00-B28</t>
  </si>
  <si>
    <t>LITCHFIELD PARK 17 UNIT 2</t>
  </si>
  <si>
    <t xml:space="preserve">LITCHFIELD PARK 17  </t>
  </si>
  <si>
    <t>B28</t>
  </si>
  <si>
    <t>32-L00-B29</t>
  </si>
  <si>
    <t>SL-7104-318</t>
  </si>
  <si>
    <t xml:space="preserve">SL-7104-318         </t>
  </si>
  <si>
    <t>B29</t>
  </si>
  <si>
    <t>32-L00-B30</t>
  </si>
  <si>
    <t>SL-7104-309</t>
  </si>
  <si>
    <t xml:space="preserve">SL-7104-309         </t>
  </si>
  <si>
    <t>B30</t>
  </si>
  <si>
    <t>32-L00-B31</t>
  </si>
  <si>
    <t>SL-8006-333</t>
  </si>
  <si>
    <t xml:space="preserve">SL-8006-333         </t>
  </si>
  <si>
    <t>B31</t>
  </si>
  <si>
    <t>32-L00-B32</t>
  </si>
  <si>
    <t>VALENCIA VILLAGE</t>
  </si>
  <si>
    <t xml:space="preserve">VALENCIA VILLAGE    </t>
  </si>
  <si>
    <t>B32</t>
  </si>
  <si>
    <t>32-L00-B33</t>
  </si>
  <si>
    <t>SL-7104-178</t>
  </si>
  <si>
    <t xml:space="preserve">SL-7104-178         </t>
  </si>
  <si>
    <t>B33</t>
  </si>
  <si>
    <t>32-L00-B34</t>
  </si>
  <si>
    <t>VILLA DE PAZ UNIT 7</t>
  </si>
  <si>
    <t xml:space="preserve">VILLA DE PAZ UNIT 7 </t>
  </si>
  <si>
    <t>B34</t>
  </si>
  <si>
    <t>32-L00-B35</t>
  </si>
  <si>
    <t>SL-7104-301</t>
  </si>
  <si>
    <t xml:space="preserve">SL-7104-301         </t>
  </si>
  <si>
    <t>B35</t>
  </si>
  <si>
    <t>32-L00-B36</t>
  </si>
  <si>
    <t>AHWATUKEE RS-8</t>
  </si>
  <si>
    <t xml:space="preserve">AHWATUKEE RS-8      </t>
  </si>
  <si>
    <t>B36</t>
  </si>
  <si>
    <t>32-L00-B37</t>
  </si>
  <si>
    <t>AHWATUKEE E-4 &amp; FS-15</t>
  </si>
  <si>
    <t xml:space="preserve">AHWATUKEE E-4/FS-15 </t>
  </si>
  <si>
    <t>B37</t>
  </si>
  <si>
    <t>32-L00-B38</t>
  </si>
  <si>
    <t>AHWATUKEE E-3 PH-1 &amp; CUSTOM ESTATE</t>
  </si>
  <si>
    <t>AHWATUKEE E-3 PH-1CE</t>
  </si>
  <si>
    <t>B38</t>
  </si>
  <si>
    <t>32-L00-B39</t>
  </si>
  <si>
    <t>SL-7104-310</t>
  </si>
  <si>
    <t xml:space="preserve">SL-7104-310         </t>
  </si>
  <si>
    <t>B39</t>
  </si>
  <si>
    <t>32-L00-B40</t>
  </si>
  <si>
    <t>SL-7140-86</t>
  </si>
  <si>
    <t xml:space="preserve">SL-7140-86          </t>
  </si>
  <si>
    <t>B40</t>
  </si>
  <si>
    <t>32-L00-B41</t>
  </si>
  <si>
    <t>SL-8005-331</t>
  </si>
  <si>
    <t xml:space="preserve">SL-8005-331         </t>
  </si>
  <si>
    <t>B41</t>
  </si>
  <si>
    <t>32-L00-B42</t>
  </si>
  <si>
    <t>SL-8110-351</t>
  </si>
  <si>
    <t xml:space="preserve">SL-8110-351         </t>
  </si>
  <si>
    <t>B42</t>
  </si>
  <si>
    <t>32-L00-B43</t>
  </si>
  <si>
    <t>SL-8005-330</t>
  </si>
  <si>
    <t xml:space="preserve">SL-8005-330         </t>
  </si>
  <si>
    <t>B43</t>
  </si>
  <si>
    <t>32-L00-B44</t>
  </si>
  <si>
    <t>SL-8206-353</t>
  </si>
  <si>
    <t xml:space="preserve">SL-8206-353         </t>
  </si>
  <si>
    <t>B44</t>
  </si>
  <si>
    <t>32-L00-B45</t>
  </si>
  <si>
    <t>SL-8206-354</t>
  </si>
  <si>
    <t xml:space="preserve">SL-8206-354         </t>
  </si>
  <si>
    <t>B45</t>
  </si>
  <si>
    <t>32-L00-B46</t>
  </si>
  <si>
    <t>CAMELOT GOLF CLUB ESTATES 2</t>
  </si>
  <si>
    <t>CMLT GLF CLB ESTS  2</t>
  </si>
  <si>
    <t>B46</t>
  </si>
  <si>
    <t>32-L00-B47</t>
  </si>
  <si>
    <t>SL-7104-209</t>
  </si>
  <si>
    <t xml:space="preserve">SL-7104-209         </t>
  </si>
  <si>
    <t>B47</t>
  </si>
  <si>
    <t>32-L00-B48</t>
  </si>
  <si>
    <t>SL-8206-356</t>
  </si>
  <si>
    <t xml:space="preserve">SL-8206-356         </t>
  </si>
  <si>
    <t>B48</t>
  </si>
  <si>
    <t>32-L00-B49</t>
  </si>
  <si>
    <t>SL-8012-345</t>
  </si>
  <si>
    <t xml:space="preserve">SL-8012-345         </t>
  </si>
  <si>
    <t>B49</t>
  </si>
  <si>
    <t>32-L00-B50</t>
  </si>
  <si>
    <t>PEPPER RIDGE # 4</t>
  </si>
  <si>
    <t xml:space="preserve">PEPPER RIDGE # 4    </t>
  </si>
  <si>
    <t>B50</t>
  </si>
  <si>
    <t>32-L00-B51</t>
  </si>
  <si>
    <t>PARQUE VISTA EST # 8</t>
  </si>
  <si>
    <t>B51</t>
  </si>
  <si>
    <t>32-L00-B52</t>
  </si>
  <si>
    <t>SL-8207-338</t>
  </si>
  <si>
    <t xml:space="preserve">SL-8207-338         </t>
  </si>
  <si>
    <t>B52</t>
  </si>
  <si>
    <t>32-L00-B53</t>
  </si>
  <si>
    <t>SL-8209-339</t>
  </si>
  <si>
    <t xml:space="preserve">SL-8209-339         </t>
  </si>
  <si>
    <t>B53</t>
  </si>
  <si>
    <t>32-L00-B54</t>
  </si>
  <si>
    <t>SL-8301-362</t>
  </si>
  <si>
    <t xml:space="preserve">SL-8301-362         </t>
  </si>
  <si>
    <t>B54</t>
  </si>
  <si>
    <t>32-L00-B55</t>
  </si>
  <si>
    <t>SL-8008-334</t>
  </si>
  <si>
    <t xml:space="preserve">SL-8008-334         </t>
  </si>
  <si>
    <t>B55</t>
  </si>
  <si>
    <t>32-L00-B56</t>
  </si>
  <si>
    <t>SL-8110-350</t>
  </si>
  <si>
    <t xml:space="preserve">SL-8110-350         </t>
  </si>
  <si>
    <t>B56</t>
  </si>
  <si>
    <t>32-L00-B57</t>
  </si>
  <si>
    <t>SL-8303-370</t>
  </si>
  <si>
    <t xml:space="preserve">SL-8303-370         </t>
  </si>
  <si>
    <t>B57</t>
  </si>
  <si>
    <t>32-L00-B58</t>
  </si>
  <si>
    <t>SL-8207-337</t>
  </si>
  <si>
    <t xml:space="preserve">SL-8207-337         </t>
  </si>
  <si>
    <t>B58</t>
  </si>
  <si>
    <t>32-L00-B59</t>
  </si>
  <si>
    <t>PEPPER RIDGE #3</t>
  </si>
  <si>
    <t xml:space="preserve">PEPPER RIDGE #3     </t>
  </si>
  <si>
    <t>B59</t>
  </si>
  <si>
    <t>32-L00-B60</t>
  </si>
  <si>
    <t>PEPPER RIDGE #5</t>
  </si>
  <si>
    <t xml:space="preserve">PEPPER RIDGE #5     </t>
  </si>
  <si>
    <t>B60</t>
  </si>
  <si>
    <t>32-L00-B61</t>
  </si>
  <si>
    <t>PARQUE VISTA ESTATE # 9</t>
  </si>
  <si>
    <t xml:space="preserve">PARQUE VISTA EST 9  </t>
  </si>
  <si>
    <t>B61</t>
  </si>
  <si>
    <t>32-L00-B62</t>
  </si>
  <si>
    <t>SL-8010-442</t>
  </si>
  <si>
    <t xml:space="preserve">SL-8010-442         </t>
  </si>
  <si>
    <t>B62</t>
  </si>
  <si>
    <t>32-L00-B63</t>
  </si>
  <si>
    <t>SL-8210-359</t>
  </si>
  <si>
    <t xml:space="preserve">SL-8210-359         </t>
  </si>
  <si>
    <t>B63</t>
  </si>
  <si>
    <t>32-L00-B64</t>
  </si>
  <si>
    <t>SL-8301-369</t>
  </si>
  <si>
    <t xml:space="preserve">SL-8301-369         </t>
  </si>
  <si>
    <t>B64</t>
  </si>
  <si>
    <t>32-L00-B65</t>
  </si>
  <si>
    <t>SL-8008-335</t>
  </si>
  <si>
    <t xml:space="preserve">SL-8008-335         </t>
  </si>
  <si>
    <t>B65</t>
  </si>
  <si>
    <t>32-L00-B66</t>
  </si>
  <si>
    <t>AHWATUKEE E-5 &amp; CUST. # 3</t>
  </si>
  <si>
    <t xml:space="preserve">AHWAT E-5 &amp; CUST #3 </t>
  </si>
  <si>
    <t>B66</t>
  </si>
  <si>
    <t>32-L00-B67</t>
  </si>
  <si>
    <t>SL-8210-360</t>
  </si>
  <si>
    <t xml:space="preserve">SL-8210-360         </t>
  </si>
  <si>
    <t>B67</t>
  </si>
  <si>
    <t>32-L00-B68</t>
  </si>
  <si>
    <t>SUPERSTITION VIEW #1</t>
  </si>
  <si>
    <t>B68</t>
  </si>
  <si>
    <t>32-L00-B69</t>
  </si>
  <si>
    <t>VILLA DE PAZ # 8</t>
  </si>
  <si>
    <t xml:space="preserve">VILLA DE PAZ # 8    </t>
  </si>
  <si>
    <t>B69</t>
  </si>
  <si>
    <t>32-L00-B70</t>
  </si>
  <si>
    <t>AHWATUKEE FS-17</t>
  </si>
  <si>
    <t xml:space="preserve">AHWATUKEE FS-17     </t>
  </si>
  <si>
    <t>B70</t>
  </si>
  <si>
    <t>32-L00-B71</t>
  </si>
  <si>
    <t>AHWATUKEE CUSTOM EST # 2</t>
  </si>
  <si>
    <t xml:space="preserve">AHWAT CUST EST # 2  </t>
  </si>
  <si>
    <t>B71</t>
  </si>
  <si>
    <t>32-L00-B72</t>
  </si>
  <si>
    <t>SL-8307-372</t>
  </si>
  <si>
    <t xml:space="preserve">SL-8307-372         </t>
  </si>
  <si>
    <t>B72</t>
  </si>
  <si>
    <t>32-L00-B73</t>
  </si>
  <si>
    <t>PEPPER RIDGE # 6</t>
  </si>
  <si>
    <t xml:space="preserve">PEPPER RIDGE # 6    </t>
  </si>
  <si>
    <t>B73</t>
  </si>
  <si>
    <t>32-L00-B74</t>
  </si>
  <si>
    <t>SL 8301-364</t>
  </si>
  <si>
    <t xml:space="preserve">SL 8301-364         </t>
  </si>
  <si>
    <t>B74</t>
  </si>
  <si>
    <t>32-L00-B75</t>
  </si>
  <si>
    <t>SL 8209-355</t>
  </si>
  <si>
    <t xml:space="preserve">SL 8209-355         </t>
  </si>
  <si>
    <t>B75</t>
  </si>
  <si>
    <t>32-L00-B76</t>
  </si>
  <si>
    <t>SL 8309-376</t>
  </si>
  <si>
    <t xml:space="preserve">SL 8309-376         </t>
  </si>
  <si>
    <t>B76</t>
  </si>
  <si>
    <t>32-L00-B77</t>
  </si>
  <si>
    <t>SL 8301-367</t>
  </si>
  <si>
    <t xml:space="preserve">SL 8301-367         </t>
  </si>
  <si>
    <t>B77</t>
  </si>
  <si>
    <t>32-L00-B78</t>
  </si>
  <si>
    <t>SL 8301-366</t>
  </si>
  <si>
    <t xml:space="preserve">SL 8301-366         </t>
  </si>
  <si>
    <t>B78</t>
  </si>
  <si>
    <t>32-L00-B79</t>
  </si>
  <si>
    <t>SL 7104-196</t>
  </si>
  <si>
    <t xml:space="preserve">SL 7104-196         </t>
  </si>
  <si>
    <t>B79</t>
  </si>
  <si>
    <t>32-L00-B80</t>
  </si>
  <si>
    <t>SL-8110-352</t>
  </si>
  <si>
    <t xml:space="preserve">SL 8110-352         </t>
  </si>
  <si>
    <t>B80</t>
  </si>
  <si>
    <t>32-L00-B81</t>
  </si>
  <si>
    <t>SL-8312-377</t>
  </si>
  <si>
    <t xml:space="preserve">SL 8312-377         </t>
  </si>
  <si>
    <t>B81</t>
  </si>
  <si>
    <t>32-L00-B82</t>
  </si>
  <si>
    <t>SL-8312-379</t>
  </si>
  <si>
    <t xml:space="preserve">SL 8312-379         </t>
  </si>
  <si>
    <t>B82</t>
  </si>
  <si>
    <t>32-L00-B83</t>
  </si>
  <si>
    <t>SL 8408-386</t>
  </si>
  <si>
    <t xml:space="preserve">SL 8408-386         </t>
  </si>
  <si>
    <t>B83</t>
  </si>
  <si>
    <t>32-L00-B84</t>
  </si>
  <si>
    <t>SL-8405-383</t>
  </si>
  <si>
    <t xml:space="preserve">SL 8405-383         </t>
  </si>
  <si>
    <t>B84</t>
  </si>
  <si>
    <t>32-L00-B85</t>
  </si>
  <si>
    <t>SL 8402-380</t>
  </si>
  <si>
    <t xml:space="preserve">SL 8402-380         </t>
  </si>
  <si>
    <t>B85</t>
  </si>
  <si>
    <t>32-L00-B86</t>
  </si>
  <si>
    <t>SL 7104-197</t>
  </si>
  <si>
    <t xml:space="preserve">SL 7104-197         </t>
  </si>
  <si>
    <t>B86</t>
  </si>
  <si>
    <t>32-L00-B87</t>
  </si>
  <si>
    <t>SL 8404-382</t>
  </si>
  <si>
    <t xml:space="preserve">SL 8404-382         </t>
  </si>
  <si>
    <t>B87</t>
  </si>
  <si>
    <t>32-L00-B88</t>
  </si>
  <si>
    <t>SL 8401-378</t>
  </si>
  <si>
    <t xml:space="preserve">SL 8401-378         </t>
  </si>
  <si>
    <t>B88</t>
  </si>
  <si>
    <t>32-L00-B89</t>
  </si>
  <si>
    <t>SL 8308-375</t>
  </si>
  <si>
    <t xml:space="preserve">SL 8308-375         </t>
  </si>
  <si>
    <t>B89</t>
  </si>
  <si>
    <t>32-L00-B90</t>
  </si>
  <si>
    <t>SUN LAKES UNIT 2 STREET LIGHTING DISTRIC</t>
  </si>
  <si>
    <t xml:space="preserve">SUN LAKES U2 ST LIT </t>
  </si>
  <si>
    <t>B90</t>
  </si>
  <si>
    <t>32-L00-B91</t>
  </si>
  <si>
    <t>PEPPER RIDGE TOWNHOMES UNIT 2 SCOTTSDALE</t>
  </si>
  <si>
    <t>PEPPER RIDGE TH 2 SL</t>
  </si>
  <si>
    <t>B91</t>
  </si>
  <si>
    <t>32-L00-B92</t>
  </si>
  <si>
    <t>SL-8502-390</t>
  </si>
  <si>
    <t xml:space="preserve">SL-8502-390         </t>
  </si>
  <si>
    <t>B92</t>
  </si>
  <si>
    <t>32-L00-B93</t>
  </si>
  <si>
    <t>SL-8501-387</t>
  </si>
  <si>
    <t xml:space="preserve">SL-8501-387         </t>
  </si>
  <si>
    <t>B93</t>
  </si>
  <si>
    <t>32-L00-B94</t>
  </si>
  <si>
    <t>SL-8502-389</t>
  </si>
  <si>
    <t xml:space="preserve">SL-8502-389         </t>
  </si>
  <si>
    <t>B94</t>
  </si>
  <si>
    <t>32-L00-B95</t>
  </si>
  <si>
    <t>SL-8501-388</t>
  </si>
  <si>
    <t xml:space="preserve">SL-8501-388         </t>
  </si>
  <si>
    <t>B95</t>
  </si>
  <si>
    <t>32-L00-B96</t>
  </si>
  <si>
    <t>SL-8406-384</t>
  </si>
  <si>
    <t xml:space="preserve">SL-8406-384         </t>
  </si>
  <si>
    <t>B96</t>
  </si>
  <si>
    <t>32-L00-B97</t>
  </si>
  <si>
    <t>VILLA ROYALE UNIT 1 SL</t>
  </si>
  <si>
    <t xml:space="preserve">VILLA ROYALE U1 SL  </t>
  </si>
  <si>
    <t>B97</t>
  </si>
  <si>
    <t>32-L00-B98</t>
  </si>
  <si>
    <t>CORONADO ACRES STREET LIGHTING</t>
  </si>
  <si>
    <t>CORONADO ACRS ST LIT</t>
  </si>
  <si>
    <t>B98</t>
  </si>
  <si>
    <t>32-L00-B99</t>
  </si>
  <si>
    <t>SUN LAKES # 10 STREET LIGHTING</t>
  </si>
  <si>
    <t xml:space="preserve">SUN LAKES 10 ST LIT </t>
  </si>
  <si>
    <t>B99</t>
  </si>
  <si>
    <t>32-L00-C01</t>
  </si>
  <si>
    <t>VILLA DE PAZ # 8 PHASE 2</t>
  </si>
  <si>
    <t>VILLA DE PAZ #8 PH 2</t>
  </si>
  <si>
    <t>32-L00-C02</t>
  </si>
  <si>
    <t>AHWATUKEE CUSTOM ESTATE # 4</t>
  </si>
  <si>
    <t>AHWATUKEE CUST EST 4</t>
  </si>
  <si>
    <t>C02</t>
  </si>
  <si>
    <t>32-L00-C03</t>
  </si>
  <si>
    <t>UTOPIA ESTATES PHASE 1</t>
  </si>
  <si>
    <t xml:space="preserve">UTOPIA ESTATES PH 1 </t>
  </si>
  <si>
    <t>C03</t>
  </si>
  <si>
    <t>32-L00-C04</t>
  </si>
  <si>
    <t>PEPPER RIDGE TOWNHOUSE PHASE 1</t>
  </si>
  <si>
    <t xml:space="preserve">PEPPER RIDGE TH 1   </t>
  </si>
  <si>
    <t>C04</t>
  </si>
  <si>
    <t>32-L00-C05</t>
  </si>
  <si>
    <t>PEPPER RIDGE # 7</t>
  </si>
  <si>
    <t xml:space="preserve">PEPPER RIDGE # 7    </t>
  </si>
  <si>
    <t>C05</t>
  </si>
  <si>
    <t>32-L00-C06</t>
  </si>
  <si>
    <t>HOPEVILLE STREET LIGHTING DISTRICT</t>
  </si>
  <si>
    <t xml:space="preserve">HOPEVILLE ST LIT    </t>
  </si>
  <si>
    <t>C06</t>
  </si>
  <si>
    <t>32-L00-C07</t>
  </si>
  <si>
    <t>ROYAL OAK STREET LIGHTING DISTRICT</t>
  </si>
  <si>
    <t>ROYAL OAK ST LIT DST</t>
  </si>
  <si>
    <t>C07</t>
  </si>
  <si>
    <t>32-L00-C08</t>
  </si>
  <si>
    <t>SUN LAKES # 20 STREET LIGHTING DISTRICT</t>
  </si>
  <si>
    <t>SUN LAKES # 20 ST LT</t>
  </si>
  <si>
    <t>C08</t>
  </si>
  <si>
    <t>32-L00-C09</t>
  </si>
  <si>
    <t>SUN LAKES # 23 STREET LIGHTING DISTRICT</t>
  </si>
  <si>
    <t>SUN LAKES # 23 ST LT</t>
  </si>
  <si>
    <t>C09</t>
  </si>
  <si>
    <t>32-L00-C10</t>
  </si>
  <si>
    <t>SUN LAKES # 21 STREET LIGHTING DISTRICT</t>
  </si>
  <si>
    <t>SUN LAKES # 21 ST LT</t>
  </si>
  <si>
    <t>C10</t>
  </si>
  <si>
    <t>32-L00-C11</t>
  </si>
  <si>
    <t>AHWATUKEE FS-16D STREET LIGHTING DISTRIC</t>
  </si>
  <si>
    <t>AHWATUKEE FS-16 STLT</t>
  </si>
  <si>
    <t>C11</t>
  </si>
  <si>
    <t>32-L00-C12</t>
  </si>
  <si>
    <t>ARABIAN VIEWS STREET LIGHTING DISTRICTS</t>
  </si>
  <si>
    <t>ARABIAN VIEWS ST LIT</t>
  </si>
  <si>
    <t>C12</t>
  </si>
  <si>
    <t>32-L00-C13</t>
  </si>
  <si>
    <t>DREAMLAND VILLA # 19 STREET LIGHTING DIS</t>
  </si>
  <si>
    <t>DREAMLAND VILLA # 19</t>
  </si>
  <si>
    <t>C13</t>
  </si>
  <si>
    <t>32-L00-C14</t>
  </si>
  <si>
    <t>RANCHO DEL REY STREET LIGHTING DISTRICT</t>
  </si>
  <si>
    <t>RANCHO DEL REY ST LT</t>
  </si>
  <si>
    <t>C14</t>
  </si>
  <si>
    <t>32-L00-C15</t>
  </si>
  <si>
    <t>SL-8504-391</t>
  </si>
  <si>
    <t xml:space="preserve">SL-8504-391         </t>
  </si>
  <si>
    <t>C15</t>
  </si>
  <si>
    <t>32-L00-C16</t>
  </si>
  <si>
    <t>SL-8504-392</t>
  </si>
  <si>
    <t xml:space="preserve">SL-8504-392         </t>
  </si>
  <si>
    <t>C16</t>
  </si>
  <si>
    <t>32-L00-C17</t>
  </si>
  <si>
    <t>32-8504-393</t>
  </si>
  <si>
    <t xml:space="preserve">32-8504-393         </t>
  </si>
  <si>
    <t>C17</t>
  </si>
  <si>
    <t>32-L00-C18</t>
  </si>
  <si>
    <t>SL-8508-395</t>
  </si>
  <si>
    <t xml:space="preserve">SL-8508-395         </t>
  </si>
  <si>
    <t>C18</t>
  </si>
  <si>
    <t>32-L00-C19</t>
  </si>
  <si>
    <t>SL-8506-394</t>
  </si>
  <si>
    <t xml:space="preserve">SL-8506-394         </t>
  </si>
  <si>
    <t>C19</t>
  </si>
  <si>
    <t>32-L00-C20</t>
  </si>
  <si>
    <t>SL-8509-397</t>
  </si>
  <si>
    <t xml:space="preserve">SL-8509-397         </t>
  </si>
  <si>
    <t>C20</t>
  </si>
  <si>
    <t>32-L00-C21</t>
  </si>
  <si>
    <t>SL-8407-385</t>
  </si>
  <si>
    <t xml:space="preserve">SL-8407-385         </t>
  </si>
  <si>
    <t>C21</t>
  </si>
  <si>
    <t>32-L00-C22</t>
  </si>
  <si>
    <t>SL-8308-374</t>
  </si>
  <si>
    <t xml:space="preserve">SL-8308-374         </t>
  </si>
  <si>
    <t>C22</t>
  </si>
  <si>
    <t>32-L00-C23</t>
  </si>
  <si>
    <t>WESTRIDGE GLEN UNITS 1 &amp; 2 STREET LIGHTI</t>
  </si>
  <si>
    <t>WESTRIDG GLEN 1&amp;2 SL</t>
  </si>
  <si>
    <t>C23</t>
  </si>
  <si>
    <t>32-L00-C24</t>
  </si>
  <si>
    <t>VISTAS AT NORTH GATE STREET LIGHTING DIS</t>
  </si>
  <si>
    <t>VISTAS NORTH GATE SL</t>
  </si>
  <si>
    <t>C24</t>
  </si>
  <si>
    <t>32-L00-C25</t>
  </si>
  <si>
    <t>SUN LAKES # 19 STREET LIGHTING DISTRICT</t>
  </si>
  <si>
    <t xml:space="preserve">SUN LAKES # 19 SL   </t>
  </si>
  <si>
    <t>C25</t>
  </si>
  <si>
    <t>32-L00-C26</t>
  </si>
  <si>
    <t>AHWATUKEE RM-2 STREET LIGHTING DISTRICT</t>
  </si>
  <si>
    <t xml:space="preserve">AHWATUKEE RM-2 SL   </t>
  </si>
  <si>
    <t>C26</t>
  </si>
  <si>
    <t>32-L00-C27</t>
  </si>
  <si>
    <t>AHWATUKEE ACE-8 STREET LIGHTING DISTRICT</t>
  </si>
  <si>
    <t xml:space="preserve">AHWATUKEE ACE-8 SL  </t>
  </si>
  <si>
    <t>C27</t>
  </si>
  <si>
    <t>32-L00-C28</t>
  </si>
  <si>
    <t>AHWATUKEE FS-18 STREET LIGHTING DISTRICT</t>
  </si>
  <si>
    <t xml:space="preserve">AHWATUKEE FS-18 SL  </t>
  </si>
  <si>
    <t>C28</t>
  </si>
  <si>
    <t>32-L00-C29</t>
  </si>
  <si>
    <t>SUN LAKES # 11 STREET LIGHTING DISTRICT</t>
  </si>
  <si>
    <t xml:space="preserve">SUN LAKES # 11 SL   </t>
  </si>
  <si>
    <t>C29</t>
  </si>
  <si>
    <t>32-L00-C30</t>
  </si>
  <si>
    <t>GILBERT STREET LIGHTING 85-24</t>
  </si>
  <si>
    <t xml:space="preserve">GILBERT SL 85-24    </t>
  </si>
  <si>
    <t>C30</t>
  </si>
  <si>
    <t>32-L00-C31</t>
  </si>
  <si>
    <t>GILBERT STREET LIGHTING 86-05</t>
  </si>
  <si>
    <t xml:space="preserve">GILBERT SL 86-05    </t>
  </si>
  <si>
    <t>C31</t>
  </si>
  <si>
    <t>32-L00-C32</t>
  </si>
  <si>
    <t>CRIMSON COVE STREET LIGHTING DISTRICT</t>
  </si>
  <si>
    <t xml:space="preserve">CRIMSON COVE SL     </t>
  </si>
  <si>
    <t>C32</t>
  </si>
  <si>
    <t>32-L00-C34</t>
  </si>
  <si>
    <t>PARK HILL STREET LIGHTING DISTRICT</t>
  </si>
  <si>
    <t xml:space="preserve">PARK HILL SL        </t>
  </si>
  <si>
    <t>C34</t>
  </si>
  <si>
    <t>32-L00-C35</t>
  </si>
  <si>
    <t>PARADISE VALLEY LAND # 1 STREET LIGHTING</t>
  </si>
  <si>
    <t>PARADISE VLLY LAND#1</t>
  </si>
  <si>
    <t>C35</t>
  </si>
  <si>
    <t>32-L00-C36</t>
  </si>
  <si>
    <t>SL-8510-399</t>
  </si>
  <si>
    <t xml:space="preserve">SL-8510-399         </t>
  </si>
  <si>
    <t>C36</t>
  </si>
  <si>
    <t>32-L00-C37</t>
  </si>
  <si>
    <t>SL-8509-396</t>
  </si>
  <si>
    <t xml:space="preserve">SL-8509-396         </t>
  </si>
  <si>
    <t>C37</t>
  </si>
  <si>
    <t>32-L00-C38</t>
  </si>
  <si>
    <t>SL-8510-400</t>
  </si>
  <si>
    <t xml:space="preserve">SL-8510-400         </t>
  </si>
  <si>
    <t>C38</t>
  </si>
  <si>
    <t>32-L00-C39</t>
  </si>
  <si>
    <t>SL-8602-407</t>
  </si>
  <si>
    <t xml:space="preserve">SL-8602-407         </t>
  </si>
  <si>
    <t>C39</t>
  </si>
  <si>
    <t>32-L00-C40</t>
  </si>
  <si>
    <t>SL-8604-408</t>
  </si>
  <si>
    <t xml:space="preserve">SL-8604-408         </t>
  </si>
  <si>
    <t>C40</t>
  </si>
  <si>
    <t>32-L00-C41</t>
  </si>
  <si>
    <t>SL-8512-403</t>
  </si>
  <si>
    <t xml:space="preserve">SL-8512-403         </t>
  </si>
  <si>
    <t>C41</t>
  </si>
  <si>
    <t>32-L00-C42</t>
  </si>
  <si>
    <t>SL-8604-409</t>
  </si>
  <si>
    <t xml:space="preserve">SL-8604-409         </t>
  </si>
  <si>
    <t>C42</t>
  </si>
  <si>
    <t>32-L00-C43</t>
  </si>
  <si>
    <t>SL-8512-404</t>
  </si>
  <si>
    <t xml:space="preserve">SL-8512-404         </t>
  </si>
  <si>
    <t>C43</t>
  </si>
  <si>
    <t>32-L00-C44</t>
  </si>
  <si>
    <t>SL-8510-401</t>
  </si>
  <si>
    <t xml:space="preserve">SL-8510-401         </t>
  </si>
  <si>
    <t>C44</t>
  </si>
  <si>
    <t>32-L00-C45</t>
  </si>
  <si>
    <t>SL-8511-402</t>
  </si>
  <si>
    <t xml:space="preserve">SL-8511-402         </t>
  </si>
  <si>
    <t>C45</t>
  </si>
  <si>
    <t>32-L00-C46</t>
  </si>
  <si>
    <t>SL-8512-405</t>
  </si>
  <si>
    <t xml:space="preserve">SL-8512-405         </t>
  </si>
  <si>
    <t>C46</t>
  </si>
  <si>
    <t>32-L00-C47</t>
  </si>
  <si>
    <t>SL-8605-410</t>
  </si>
  <si>
    <t xml:space="preserve">SL-8605-410         </t>
  </si>
  <si>
    <t>C47</t>
  </si>
  <si>
    <t>32-L00-C48</t>
  </si>
  <si>
    <t>SL-8605-411</t>
  </si>
  <si>
    <t xml:space="preserve">SL-8605-411         </t>
  </si>
  <si>
    <t>C48</t>
  </si>
  <si>
    <t>32-L00-C49</t>
  </si>
  <si>
    <t>SL-8607-413</t>
  </si>
  <si>
    <t xml:space="preserve">SL-8607-413         </t>
  </si>
  <si>
    <t>C49</t>
  </si>
  <si>
    <t>32-L00-C50</t>
  </si>
  <si>
    <t>PARQUE VISTA ESTATES # 1 STREET LIGHTING</t>
  </si>
  <si>
    <t>PARQUE VISTA EST # 1</t>
  </si>
  <si>
    <t>C50</t>
  </si>
  <si>
    <t>32-L00-C51</t>
  </si>
  <si>
    <t>SUN LAKES # 15 STREET LIGHTING DISTRICT</t>
  </si>
  <si>
    <t xml:space="preserve">SUN LAKES # 15 SL   </t>
  </si>
  <si>
    <t>C51</t>
  </si>
  <si>
    <t>32-L00-C52</t>
  </si>
  <si>
    <t>TURTLE ROCK STREET LIGHTING DISTRICT</t>
  </si>
  <si>
    <t xml:space="preserve">TURTLE ROCK SL      </t>
  </si>
  <si>
    <t>C52</t>
  </si>
  <si>
    <t>32-L00-C53</t>
  </si>
  <si>
    <t>WESTRIDGE GLENN UNIT 3 STREET LIGHTING D</t>
  </si>
  <si>
    <t xml:space="preserve">WESTRIDGE GLENN U-3 </t>
  </si>
  <si>
    <t>C53</t>
  </si>
  <si>
    <t>32-L00-C54</t>
  </si>
  <si>
    <t>VILLAGE AT NORTH CANYON RANCH STREET LIG</t>
  </si>
  <si>
    <t xml:space="preserve">VILLAGE N CYN RANCH </t>
  </si>
  <si>
    <t>C54</t>
  </si>
  <si>
    <t>32-L00-C55</t>
  </si>
  <si>
    <t>MORLEN MEADOWS III STREET LIGHTING DISTR</t>
  </si>
  <si>
    <t xml:space="preserve">MORLEN MEADOWS III  </t>
  </si>
  <si>
    <t>C55</t>
  </si>
  <si>
    <t>32-L00-C56</t>
  </si>
  <si>
    <t>GILBERT STREET LIGHTING 86-06</t>
  </si>
  <si>
    <t xml:space="preserve">GILBERT SL 86-06    </t>
  </si>
  <si>
    <t>C56</t>
  </si>
  <si>
    <t>32-L00-C57</t>
  </si>
  <si>
    <t>GILBERT STREET LIGHTING 85-01</t>
  </si>
  <si>
    <t xml:space="preserve">GILBERT SL 8501     </t>
  </si>
  <si>
    <t>C57</t>
  </si>
  <si>
    <t>32-L00-C58</t>
  </si>
  <si>
    <t>GILBERT STREET LIGHTING 85-06</t>
  </si>
  <si>
    <t xml:space="preserve">GILBERT SL 85-06    </t>
  </si>
  <si>
    <t>C58</t>
  </si>
  <si>
    <t>32-L00-C59</t>
  </si>
  <si>
    <t>GILBERT STREET LIGHTING 85-02</t>
  </si>
  <si>
    <t xml:space="preserve">GILBERT SL 85-02    </t>
  </si>
  <si>
    <t>C59</t>
  </si>
  <si>
    <t>32-L00-C60</t>
  </si>
  <si>
    <t>GILBERT STREET LIGHTING 85-03</t>
  </si>
  <si>
    <t xml:space="preserve">GILBERT SL 85-03    </t>
  </si>
  <si>
    <t>C60</t>
  </si>
  <si>
    <t>32-L00-C61</t>
  </si>
  <si>
    <t>GILBERT STREET LIGHTING 85-05</t>
  </si>
  <si>
    <t xml:space="preserve">GILBERT SL 85-05    </t>
  </si>
  <si>
    <t>C61</t>
  </si>
  <si>
    <t>32-L00-C62</t>
  </si>
  <si>
    <t>GILBERT STREET LIGHTING 85-07</t>
  </si>
  <si>
    <t xml:space="preserve">GILBERT SL 85-07    </t>
  </si>
  <si>
    <t>C62</t>
  </si>
  <si>
    <t>32-L00-C63</t>
  </si>
  <si>
    <t>GILBERT STREET LIGHTING 85-09</t>
  </si>
  <si>
    <t xml:space="preserve">GILBERT SL 85-09    </t>
  </si>
  <si>
    <t>C63</t>
  </si>
  <si>
    <t>32-L00-C64</t>
  </si>
  <si>
    <t>GILBERT STREET LIGHTING 85-10</t>
  </si>
  <si>
    <t xml:space="preserve">GILBERT SL 85-10    </t>
  </si>
  <si>
    <t>C64</t>
  </si>
  <si>
    <t>32-L00-C65</t>
  </si>
  <si>
    <t>GILBERT STREET LIGHTING 85-08</t>
  </si>
  <si>
    <t xml:space="preserve">GILBERT SL 85-08    </t>
  </si>
  <si>
    <t>C65</t>
  </si>
  <si>
    <t>32-L00-C66</t>
  </si>
  <si>
    <t>GILBERT STREET LIGHTING 85-20</t>
  </si>
  <si>
    <t xml:space="preserve">GILBERT SL 85-20    </t>
  </si>
  <si>
    <t>C66</t>
  </si>
  <si>
    <t>32-L00-C67</t>
  </si>
  <si>
    <t>GILBERT STREET LIGHTING 85-15</t>
  </si>
  <si>
    <t xml:space="preserve">GILBERT SL 85-15    </t>
  </si>
  <si>
    <t>C67</t>
  </si>
  <si>
    <t>32-L00-C68</t>
  </si>
  <si>
    <t>GILBERT STREET LIGHTING 86-26</t>
  </si>
  <si>
    <t xml:space="preserve">GILBERT SL 86-26    </t>
  </si>
  <si>
    <t>C68</t>
  </si>
  <si>
    <t>32-L00-C69</t>
  </si>
  <si>
    <t>GILBERT STREET LIGHTING 85-17</t>
  </si>
  <si>
    <t xml:space="preserve">GILBERT SL 85-17    </t>
  </si>
  <si>
    <t>C69</t>
  </si>
  <si>
    <t>32-L00-C70</t>
  </si>
  <si>
    <t>GILBERT SL 85-13</t>
  </si>
  <si>
    <t xml:space="preserve">GILBERT SL 85-13    </t>
  </si>
  <si>
    <t>C70</t>
  </si>
  <si>
    <t>32-L00-C71</t>
  </si>
  <si>
    <t>GILBERT STREET LIGHTING 86-01</t>
  </si>
  <si>
    <t xml:space="preserve">GILBERT SL 86-01    </t>
  </si>
  <si>
    <t>C71</t>
  </si>
  <si>
    <t>32-L00-C72</t>
  </si>
  <si>
    <t>GILBERT STREET LIGHTING 85-14</t>
  </si>
  <si>
    <t xml:space="preserve">GILBERT SL 85-14    </t>
  </si>
  <si>
    <t>C72</t>
  </si>
  <si>
    <t>32-L00-C73</t>
  </si>
  <si>
    <t>GILBERT SL 86-02</t>
  </si>
  <si>
    <t xml:space="preserve">GILBERT SL 86-02    </t>
  </si>
  <si>
    <t>C73</t>
  </si>
  <si>
    <t>32-L00-C74</t>
  </si>
  <si>
    <t>GILBERT SL 86-03</t>
  </si>
  <si>
    <t xml:space="preserve">GILBERT SL 86-03    </t>
  </si>
  <si>
    <t>C74</t>
  </si>
  <si>
    <t>32-L00-C75</t>
  </si>
  <si>
    <t>GILBERT SL 86-04</t>
  </si>
  <si>
    <t xml:space="preserve">GILBERT SL 86-04    </t>
  </si>
  <si>
    <t>C75</t>
  </si>
  <si>
    <t>32-L00-C77</t>
  </si>
  <si>
    <t>GILBERT SL 85-21</t>
  </si>
  <si>
    <t xml:space="preserve">GILBERT SL 85-21    </t>
  </si>
  <si>
    <t>C77</t>
  </si>
  <si>
    <t>32-L00-C78</t>
  </si>
  <si>
    <t>GILBERT SL 86-11</t>
  </si>
  <si>
    <t xml:space="preserve">GILBERT SL 86-11    </t>
  </si>
  <si>
    <t>C78</t>
  </si>
  <si>
    <t>32-L00-C79</t>
  </si>
  <si>
    <t>GILBERT SL 86-07</t>
  </si>
  <si>
    <t xml:space="preserve">GILBERT SL 86-07    </t>
  </si>
  <si>
    <t>C79</t>
  </si>
  <si>
    <t>32-L00-C80</t>
  </si>
  <si>
    <t>GILBERT STREET LIGHTING 86-08</t>
  </si>
  <si>
    <t xml:space="preserve">GILBERT SL 86-08    </t>
  </si>
  <si>
    <t>C80</t>
  </si>
  <si>
    <t>32-L00-C81</t>
  </si>
  <si>
    <t>GILBERT SL 86-09</t>
  </si>
  <si>
    <t xml:space="preserve">GILBERT SL 86-09    </t>
  </si>
  <si>
    <t>C81</t>
  </si>
  <si>
    <t>32-L00-C82</t>
  </si>
  <si>
    <t>SUN LAKES # 12 STREET LIGHTING DISTRICT</t>
  </si>
  <si>
    <t>SUN LAKES #12 SL DST</t>
  </si>
  <si>
    <t>C82</t>
  </si>
  <si>
    <t>32-L00-C83</t>
  </si>
  <si>
    <t>SUN LAKES STREET LIGHTING DISTRICT # 14</t>
  </si>
  <si>
    <t xml:space="preserve">SUN LAKES SL # 14   </t>
  </si>
  <si>
    <t>C83</t>
  </si>
  <si>
    <t>32-L00-C84</t>
  </si>
  <si>
    <t>SUN LAKES # 16 &amp; # 16A STREET LIGHTING D</t>
  </si>
  <si>
    <t>SUN LAKES #16/16A SL</t>
  </si>
  <si>
    <t>C84</t>
  </si>
  <si>
    <t>32-L00-C85</t>
  </si>
  <si>
    <t>SUN LAKES # 17 STREET LIGHTING DISTRICT</t>
  </si>
  <si>
    <t xml:space="preserve">SUN LAKES # 17 SL   </t>
  </si>
  <si>
    <t>C85</t>
  </si>
  <si>
    <t>32-L00-C86</t>
  </si>
  <si>
    <t>SUN LAKES # 18 STREET LIGHTING DISTRICT</t>
  </si>
  <si>
    <t xml:space="preserve">SUN LAKES # 18 SL   </t>
  </si>
  <si>
    <t>C86</t>
  </si>
  <si>
    <t>32-L00-C87</t>
  </si>
  <si>
    <t>SUN LAKES # 24 STREET LIGHTING DISTRICTS</t>
  </si>
  <si>
    <t xml:space="preserve">SUN LAKES # 24 SL   </t>
  </si>
  <si>
    <t>C87</t>
  </si>
  <si>
    <t>32-L00-C88</t>
  </si>
  <si>
    <t>NORTHGATE VILLAGE PARCEL # STREET LIGHTI</t>
  </si>
  <si>
    <t>N GATE VILLAGE #3 SL</t>
  </si>
  <si>
    <t>C88</t>
  </si>
  <si>
    <t>32-L00-C89</t>
  </si>
  <si>
    <t>GILBERT STREET LIGHTING 86-10</t>
  </si>
  <si>
    <t xml:space="preserve">GILBERT SL 86-10    </t>
  </si>
  <si>
    <t>C89</t>
  </si>
  <si>
    <t>32-L00-C90</t>
  </si>
  <si>
    <t>MORLEN MEADOWS I/II STREET LIGHTING DIST</t>
  </si>
  <si>
    <t xml:space="preserve">MORLEN MEADOWS I/II </t>
  </si>
  <si>
    <t>C90</t>
  </si>
  <si>
    <t>32-L00-C96</t>
  </si>
  <si>
    <t>GILBERT SL 87-02</t>
  </si>
  <si>
    <t xml:space="preserve">GILBERT SL 87-02    </t>
  </si>
  <si>
    <t>C96</t>
  </si>
  <si>
    <t>32-L00-C97</t>
  </si>
  <si>
    <t>SL-8301-368</t>
  </si>
  <si>
    <t xml:space="preserve">SL-8301-368         </t>
  </si>
  <si>
    <t>C97</t>
  </si>
  <si>
    <t>32-L00-D01</t>
  </si>
  <si>
    <t>OVERLOOK</t>
  </si>
  <si>
    <t xml:space="preserve">OVERLOOK            </t>
  </si>
  <si>
    <t>D01</t>
  </si>
  <si>
    <t>32-L00-D02</t>
  </si>
  <si>
    <t>PEPPER RIDGE #8</t>
  </si>
  <si>
    <t xml:space="preserve">PEPPER RIDGE #8     </t>
  </si>
  <si>
    <t>D02</t>
  </si>
  <si>
    <t>32-L00-D03</t>
  </si>
  <si>
    <t>THE WINDS OF TATUM</t>
  </si>
  <si>
    <t xml:space="preserve">THE WINDS OF TATUM  </t>
  </si>
  <si>
    <t>D03</t>
  </si>
  <si>
    <t>32-L00-D04</t>
  </si>
  <si>
    <t>TOWNES AT P.V. LANDINGS PHASE #1</t>
  </si>
  <si>
    <t xml:space="preserve">TOWNES-PV LAND PH#1 </t>
  </si>
  <si>
    <t>D04</t>
  </si>
  <si>
    <t>32-L00-D05</t>
  </si>
  <si>
    <t>GILBERT SL 87-01</t>
  </si>
  <si>
    <t xml:space="preserve">GILBERT SL 87-01    </t>
  </si>
  <si>
    <t>D05</t>
  </si>
  <si>
    <t>32-L00-D06</t>
  </si>
  <si>
    <t>PARQUE VISTA ESTATES #10</t>
  </si>
  <si>
    <t>PARQUE VISTA EST #10</t>
  </si>
  <si>
    <t>D06</t>
  </si>
  <si>
    <t>32-L00-D07</t>
  </si>
  <si>
    <t>GILBERT SL 85-23</t>
  </si>
  <si>
    <t xml:space="preserve">GILBERT SL 85-23    </t>
  </si>
  <si>
    <t>D07</t>
  </si>
  <si>
    <t>32-L00-D08</t>
  </si>
  <si>
    <t>GILBERT SL 87-08</t>
  </si>
  <si>
    <t xml:space="preserve">GILBERT SL 87-08    </t>
  </si>
  <si>
    <t>D08</t>
  </si>
  <si>
    <t>32-L00-D09</t>
  </si>
  <si>
    <t>GILBERT SL 85-04</t>
  </si>
  <si>
    <t xml:space="preserve">GILBERT SL 85-04    </t>
  </si>
  <si>
    <t>D09</t>
  </si>
  <si>
    <t>32-L00-D10</t>
  </si>
  <si>
    <t>GILBERT SL 87-09</t>
  </si>
  <si>
    <t xml:space="preserve">GILBERT SL 87-09    </t>
  </si>
  <si>
    <t>D10</t>
  </si>
  <si>
    <t>32-L00-D11</t>
  </si>
  <si>
    <t>GILBERT SL 87-10</t>
  </si>
  <si>
    <t xml:space="preserve">GILBERT SL 87-10    </t>
  </si>
  <si>
    <t>D11</t>
  </si>
  <si>
    <t>32-L00-D12</t>
  </si>
  <si>
    <t>GILBERT SL 87-11</t>
  </si>
  <si>
    <t xml:space="preserve">GILBERT SL 87-11    </t>
  </si>
  <si>
    <t>D12</t>
  </si>
  <si>
    <t>32-L00-D13</t>
  </si>
  <si>
    <t>GILBERT SL 87-12</t>
  </si>
  <si>
    <t xml:space="preserve">GILBERT SL 87-12    </t>
  </si>
  <si>
    <t>D13</t>
  </si>
  <si>
    <t>32-L00-D14</t>
  </si>
  <si>
    <t>GILBERT SL 87-13</t>
  </si>
  <si>
    <t xml:space="preserve">GILBERT SL 87-13    </t>
  </si>
  <si>
    <t>D14</t>
  </si>
  <si>
    <t>32-L00-D15</t>
  </si>
  <si>
    <t>SL-8609-421</t>
  </si>
  <si>
    <t xml:space="preserve">SL-8609-421         </t>
  </si>
  <si>
    <t>D15</t>
  </si>
  <si>
    <t>32-L00-D16</t>
  </si>
  <si>
    <t>SL-8609-420</t>
  </si>
  <si>
    <t xml:space="preserve">SL-8609-420         </t>
  </si>
  <si>
    <t>D16</t>
  </si>
  <si>
    <t>32-L00-D17</t>
  </si>
  <si>
    <t>SL-8606-412</t>
  </si>
  <si>
    <t xml:space="preserve">SL-8606-412         </t>
  </si>
  <si>
    <t>D17</t>
  </si>
  <si>
    <t>32-L00-D18</t>
  </si>
  <si>
    <t>SL-8609-419</t>
  </si>
  <si>
    <t xml:space="preserve">SL-8609-419         </t>
  </si>
  <si>
    <t>D18</t>
  </si>
  <si>
    <t>32-L00-D19</t>
  </si>
  <si>
    <t>SL-8609-423</t>
  </si>
  <si>
    <t xml:space="preserve">SL-8609-423         </t>
  </si>
  <si>
    <t>D19</t>
  </si>
  <si>
    <t>32-L00-D20</t>
  </si>
  <si>
    <t>PARQUE VILLAGE PHASE 1</t>
  </si>
  <si>
    <t xml:space="preserve">PARQUE VILLAGE PH-1 </t>
  </si>
  <si>
    <t>D20</t>
  </si>
  <si>
    <t>32-L00-D21</t>
  </si>
  <si>
    <t>P.V. LANDINGS #1 PHASE 2</t>
  </si>
  <si>
    <t xml:space="preserve">PV LAND#1 PHASE 2   </t>
  </si>
  <si>
    <t>D21</t>
  </si>
  <si>
    <t>32-L00-D22</t>
  </si>
  <si>
    <t>DREAMLAND VILLA #18</t>
  </si>
  <si>
    <t xml:space="preserve">DREAMLAND VILLA #18 </t>
  </si>
  <si>
    <t>D22</t>
  </si>
  <si>
    <t>32-L00-D23</t>
  </si>
  <si>
    <t>TOWNE MEADOWS</t>
  </si>
  <si>
    <t xml:space="preserve">TOWNE MEADOWS       </t>
  </si>
  <si>
    <t>D23</t>
  </si>
  <si>
    <t>32-L00-D24</t>
  </si>
  <si>
    <t>P.V. LANDINGS #2</t>
  </si>
  <si>
    <t xml:space="preserve">P.V. LANDINGS #2    </t>
  </si>
  <si>
    <t>D24</t>
  </si>
  <si>
    <t>32-L00-D25</t>
  </si>
  <si>
    <t>GILBERT SL 85-22</t>
  </si>
  <si>
    <t xml:space="preserve">GILBERT SL 85-22    </t>
  </si>
  <si>
    <t>D25</t>
  </si>
  <si>
    <t>32-L00-D26</t>
  </si>
  <si>
    <t>GILBERT SL 87-17</t>
  </si>
  <si>
    <t xml:space="preserve">GILBERT SL 87-17    </t>
  </si>
  <si>
    <t>D26</t>
  </si>
  <si>
    <t>32-L00-D27</t>
  </si>
  <si>
    <t>GILBERT SL 87-15</t>
  </si>
  <si>
    <t xml:space="preserve">GILBERT SL 87-15    </t>
  </si>
  <si>
    <t>D27</t>
  </si>
  <si>
    <t>32-L00-D28</t>
  </si>
  <si>
    <t>GILBERT SL 87-16</t>
  </si>
  <si>
    <t xml:space="preserve">GILBERT SL 87-16    </t>
  </si>
  <si>
    <t>D28</t>
  </si>
  <si>
    <t>32-L00-D29</t>
  </si>
  <si>
    <t>GILBERT SL 87-18</t>
  </si>
  <si>
    <t xml:space="preserve">GILBERT SL 87-18    </t>
  </si>
  <si>
    <t>D29</t>
  </si>
  <si>
    <t>32-L00-D30</t>
  </si>
  <si>
    <t>GILBERT SL 87-14</t>
  </si>
  <si>
    <t xml:space="preserve">GILBERT SL 87-14    </t>
  </si>
  <si>
    <t>D30</t>
  </si>
  <si>
    <t>32-L00-D31</t>
  </si>
  <si>
    <t>GILBERT SL 87-21</t>
  </si>
  <si>
    <t xml:space="preserve">GILBERT SL 87-21    </t>
  </si>
  <si>
    <t>D31</t>
  </si>
  <si>
    <t>32-L00-D32</t>
  </si>
  <si>
    <t>GILBERT SL 87-19</t>
  </si>
  <si>
    <t xml:space="preserve">GILBERT SL 87-19    </t>
  </si>
  <si>
    <t>D32</t>
  </si>
  <si>
    <t>32-L00-D33</t>
  </si>
  <si>
    <t>GILBERT SL 87-20</t>
  </si>
  <si>
    <t xml:space="preserve">GILBERT SL 87-20    </t>
  </si>
  <si>
    <t>D33</t>
  </si>
  <si>
    <t>32-L00-D34</t>
  </si>
  <si>
    <t>GILBERT SL 87-22</t>
  </si>
  <si>
    <t xml:space="preserve">GILBERT SL 87-22    </t>
  </si>
  <si>
    <t>D34</t>
  </si>
  <si>
    <t>32-L00-D35</t>
  </si>
  <si>
    <t>GILBERT SL 87-06</t>
  </si>
  <si>
    <t xml:space="preserve">GILBERT SL 87-06    </t>
  </si>
  <si>
    <t>D35</t>
  </si>
  <si>
    <t>32-L00-D36</t>
  </si>
  <si>
    <t>COLLEGE POINT</t>
  </si>
  <si>
    <t xml:space="preserve">COLLEGE POINT       </t>
  </si>
  <si>
    <t>D36</t>
  </si>
  <si>
    <t>32-L00-D37</t>
  </si>
  <si>
    <t>PEPPER RIDGE TOWNHOMES #3</t>
  </si>
  <si>
    <t>PEPPER RIDGE TNHMS 3</t>
  </si>
  <si>
    <t>D37</t>
  </si>
  <si>
    <t>32-L00-D38</t>
  </si>
  <si>
    <t>WESTRIDGE GLENN UNIT 4</t>
  </si>
  <si>
    <t xml:space="preserve">WESTRIDGE GLENN-4   </t>
  </si>
  <si>
    <t>D38</t>
  </si>
  <si>
    <t>32-L00-D39</t>
  </si>
  <si>
    <t>SD-8611-426</t>
  </si>
  <si>
    <t xml:space="preserve">SD-8611-426         </t>
  </si>
  <si>
    <t>D39</t>
  </si>
  <si>
    <t>32-L00-D40</t>
  </si>
  <si>
    <t>SD-8611-424</t>
  </si>
  <si>
    <t xml:space="preserve">SD-8611-424         </t>
  </si>
  <si>
    <t>D40</t>
  </si>
  <si>
    <t>32-L00-D41</t>
  </si>
  <si>
    <t>SD-8705-431</t>
  </si>
  <si>
    <t xml:space="preserve">SD-8705-431         </t>
  </si>
  <si>
    <t>D41</t>
  </si>
  <si>
    <t>32-L00-D42</t>
  </si>
  <si>
    <t>SL-8703-429</t>
  </si>
  <si>
    <t xml:space="preserve">SL-8703-429         </t>
  </si>
  <si>
    <t>D42</t>
  </si>
  <si>
    <t>32-L00-D43</t>
  </si>
  <si>
    <t>SL-8602-406</t>
  </si>
  <si>
    <t xml:space="preserve">SL-8602-406         </t>
  </si>
  <si>
    <t>D43</t>
  </si>
  <si>
    <t>32-L00-D44</t>
  </si>
  <si>
    <t>SL-8707-434</t>
  </si>
  <si>
    <t xml:space="preserve">SL-8707-434         </t>
  </si>
  <si>
    <t>D44</t>
  </si>
  <si>
    <t>32-L00-D45</t>
  </si>
  <si>
    <t>SL-8707-436</t>
  </si>
  <si>
    <t xml:space="preserve">SL-8707-436         </t>
  </si>
  <si>
    <t>D45</t>
  </si>
  <si>
    <t>32-L00-D46</t>
  </si>
  <si>
    <t>SD-8707-435</t>
  </si>
  <si>
    <t xml:space="preserve">SD-8707-435         </t>
  </si>
  <si>
    <t>D46</t>
  </si>
  <si>
    <t>32-L00-D47</t>
  </si>
  <si>
    <t>GILBERT SL 87-24</t>
  </si>
  <si>
    <t xml:space="preserve">GILBERT SL 87-24    </t>
  </si>
  <si>
    <t>D47</t>
  </si>
  <si>
    <t>32-L00-D48</t>
  </si>
  <si>
    <t>GILBERT SL 87-25</t>
  </si>
  <si>
    <t xml:space="preserve">GILBERT SL 87-25    </t>
  </si>
  <si>
    <t>D48</t>
  </si>
  <si>
    <t>32-L00-D49</t>
  </si>
  <si>
    <t>GILBERT SL 87-27</t>
  </si>
  <si>
    <t xml:space="preserve">GILBERT SL 87-27    </t>
  </si>
  <si>
    <t>D49</t>
  </si>
  <si>
    <t>32-L00-D50</t>
  </si>
  <si>
    <t>SPORTS RANCH VILLAGE</t>
  </si>
  <si>
    <t>D50</t>
  </si>
  <si>
    <t>32-L00-D51</t>
  </si>
  <si>
    <t>GILBERT SL 88-01</t>
  </si>
  <si>
    <t xml:space="preserve">GILBERT SL 88-01    </t>
  </si>
  <si>
    <t>D51</t>
  </si>
  <si>
    <t>32-L00-D52</t>
  </si>
  <si>
    <t>VINEYARDS OF MESA</t>
  </si>
  <si>
    <t xml:space="preserve">VINEYARDS OF MESA   </t>
  </si>
  <si>
    <t>D52</t>
  </si>
  <si>
    <t>32-L00-D53</t>
  </si>
  <si>
    <t>GILBERT SL 88-02</t>
  </si>
  <si>
    <t xml:space="preserve">GILBERT SL 88-02    </t>
  </si>
  <si>
    <t>D53</t>
  </si>
  <si>
    <t>32-L00-D55</t>
  </si>
  <si>
    <t>GILBERT SL 88-03</t>
  </si>
  <si>
    <t xml:space="preserve">GILBERT SL 88-03    </t>
  </si>
  <si>
    <t>D55</t>
  </si>
  <si>
    <t>32-L00-D56</t>
  </si>
  <si>
    <t>GILBERT SL 88-04</t>
  </si>
  <si>
    <t xml:space="preserve">GILBERT SL 88-04    </t>
  </si>
  <si>
    <t>D56</t>
  </si>
  <si>
    <t>32-L00-D57</t>
  </si>
  <si>
    <t>SL-8804-437</t>
  </si>
  <si>
    <t xml:space="preserve">SL-8804-437         </t>
  </si>
  <si>
    <t>D57</t>
  </si>
  <si>
    <t>32-L00-D58</t>
  </si>
  <si>
    <t>GILBERT SL 88-05</t>
  </si>
  <si>
    <t xml:space="preserve">GILBERT SL 88-05    </t>
  </si>
  <si>
    <t>D58</t>
  </si>
  <si>
    <t>32-L00-D59</t>
  </si>
  <si>
    <t>SL-8707-433</t>
  </si>
  <si>
    <t xml:space="preserve">SL-8707-433         </t>
  </si>
  <si>
    <t>D59</t>
  </si>
  <si>
    <t>32-L00-D60</t>
  </si>
  <si>
    <t>SL-8804-438</t>
  </si>
  <si>
    <t xml:space="preserve">SL-8804-438         </t>
  </si>
  <si>
    <t>D60</t>
  </si>
  <si>
    <t>32-L00-D61</t>
  </si>
  <si>
    <t>GILBERT SL 88-06</t>
  </si>
  <si>
    <t xml:space="preserve">GILBERT SL 88-06    </t>
  </si>
  <si>
    <t>D61</t>
  </si>
  <si>
    <t>32-L00-D62</t>
  </si>
  <si>
    <t>GILBERT SL 88-08</t>
  </si>
  <si>
    <t xml:space="preserve">GILBERT SL 88-08    </t>
  </si>
  <si>
    <t>D62</t>
  </si>
  <si>
    <t>32-L00-D63</t>
  </si>
  <si>
    <t>GILBERT SL 87-03</t>
  </si>
  <si>
    <t xml:space="preserve">GILBERT SL 87-03    </t>
  </si>
  <si>
    <t>D63</t>
  </si>
  <si>
    <t>32-L00-D64</t>
  </si>
  <si>
    <t>GILBERT SL 87-04</t>
  </si>
  <si>
    <t xml:space="preserve">GILBERT SL 87-04    </t>
  </si>
  <si>
    <t>D64</t>
  </si>
  <si>
    <t>32-L00-D65</t>
  </si>
  <si>
    <t>GILBERT SL 87-05</t>
  </si>
  <si>
    <t xml:space="preserve">GILBERT SL 87-05    </t>
  </si>
  <si>
    <t>D65</t>
  </si>
  <si>
    <t>32-L00-D66</t>
  </si>
  <si>
    <t>CRESTVIEW MANOR</t>
  </si>
  <si>
    <t xml:space="preserve">CRESTVIEW MANOR     </t>
  </si>
  <si>
    <t>D66</t>
  </si>
  <si>
    <t>32-L00-D67</t>
  </si>
  <si>
    <t>GILBERT SL 88-07</t>
  </si>
  <si>
    <t xml:space="preserve">GILBERT SL 88-07    </t>
  </si>
  <si>
    <t>D67</t>
  </si>
  <si>
    <t>32-L00-D68</t>
  </si>
  <si>
    <t>SL-8810-462</t>
  </si>
  <si>
    <t xml:space="preserve">SL-8810-462         </t>
  </si>
  <si>
    <t>D68</t>
  </si>
  <si>
    <t>32-L00-D69</t>
  </si>
  <si>
    <t>SUNTECH</t>
  </si>
  <si>
    <t xml:space="preserve">SUNTECH             </t>
  </si>
  <si>
    <t>D69</t>
  </si>
  <si>
    <t>32-L00-D70</t>
  </si>
  <si>
    <t>SUNRISE UNIT 5</t>
  </si>
  <si>
    <t xml:space="preserve">SUNRISE UNIT 5      </t>
  </si>
  <si>
    <t>D70</t>
  </si>
  <si>
    <t>32-L00-D71</t>
  </si>
  <si>
    <t>GILBERT SL 90-01</t>
  </si>
  <si>
    <t xml:space="preserve">GILBERT SL 90-01    </t>
  </si>
  <si>
    <t>D71</t>
  </si>
  <si>
    <t>32-L00-D72</t>
  </si>
  <si>
    <t>GILBERT SL 89-01</t>
  </si>
  <si>
    <t xml:space="preserve">GILBERT SL 89-01    </t>
  </si>
  <si>
    <t>D72</t>
  </si>
  <si>
    <t>32-L00-D73</t>
  </si>
  <si>
    <t>GILBERT SL 90-02</t>
  </si>
  <si>
    <t xml:space="preserve">GILBERT SL 90-02    </t>
  </si>
  <si>
    <t>D73</t>
  </si>
  <si>
    <t>32-L00-D74</t>
  </si>
  <si>
    <t>SL-811-445</t>
  </si>
  <si>
    <t xml:space="preserve">SL-811-445          </t>
  </si>
  <si>
    <t>D74</t>
  </si>
  <si>
    <t>32-L00-D75</t>
  </si>
  <si>
    <t>SL-9003-448</t>
  </si>
  <si>
    <t xml:space="preserve">SL-9003-448         </t>
  </si>
  <si>
    <t>D75</t>
  </si>
  <si>
    <t>32-L00-D76</t>
  </si>
  <si>
    <t>SL-8907-444</t>
  </si>
  <si>
    <t xml:space="preserve">SL-8907-444         </t>
  </si>
  <si>
    <t>D76</t>
  </si>
  <si>
    <t>32-L00-D77</t>
  </si>
  <si>
    <t>SL-9001-447</t>
  </si>
  <si>
    <t xml:space="preserve">SL-9001-447         </t>
  </si>
  <si>
    <t>D77</t>
  </si>
  <si>
    <t>32-L00-D78</t>
  </si>
  <si>
    <t>SL-8907-443</t>
  </si>
  <si>
    <t xml:space="preserve">SL-8907-443         </t>
  </si>
  <si>
    <t>D78</t>
  </si>
  <si>
    <t>32-L00-D79</t>
  </si>
  <si>
    <t>GILBERT SL 90-03</t>
  </si>
  <si>
    <t xml:space="preserve">GILBERT SL 90-03    </t>
  </si>
  <si>
    <t>D79</t>
  </si>
  <si>
    <t>32-L00-D80</t>
  </si>
  <si>
    <t>GILBERT SL 90-04</t>
  </si>
  <si>
    <t xml:space="preserve">GILBERT SL 90-04    </t>
  </si>
  <si>
    <t>D80</t>
  </si>
  <si>
    <t>32-L00-D81</t>
  </si>
  <si>
    <t>SL-8704-430</t>
  </si>
  <si>
    <t xml:space="preserve">SL-8704-430         </t>
  </si>
  <si>
    <t>D81</t>
  </si>
  <si>
    <t>32-L00-D83</t>
  </si>
  <si>
    <t>SL-9003-449</t>
  </si>
  <si>
    <t xml:space="preserve">SL-9003-449         </t>
  </si>
  <si>
    <t>D83</t>
  </si>
  <si>
    <t>32-L00-D84</t>
  </si>
  <si>
    <t>GILBERT SL 90-05</t>
  </si>
  <si>
    <t xml:space="preserve">GILBERT SL 90-05    </t>
  </si>
  <si>
    <t>D84</t>
  </si>
  <si>
    <t>32-L00-D85</t>
  </si>
  <si>
    <t>GILBERT SL 91-02</t>
  </si>
  <si>
    <t xml:space="preserve">GILBERT SL 91-02    </t>
  </si>
  <si>
    <t>D85</t>
  </si>
  <si>
    <t>32-L00-D86</t>
  </si>
  <si>
    <t>GILBERT SL 91-01</t>
  </si>
  <si>
    <t xml:space="preserve">GILBERT SL 91-01    </t>
  </si>
  <si>
    <t>D86</t>
  </si>
  <si>
    <t>32-L00-D87</t>
  </si>
  <si>
    <t>SL-9112-464</t>
  </si>
  <si>
    <t xml:space="preserve">SL-9112-464         </t>
  </si>
  <si>
    <t>D87</t>
  </si>
  <si>
    <t>32-L00-D88</t>
  </si>
  <si>
    <t>SL-9201-465</t>
  </si>
  <si>
    <t xml:space="preserve">SL-9201-465         </t>
  </si>
  <si>
    <t>D88</t>
  </si>
  <si>
    <t>32-L00-D89</t>
  </si>
  <si>
    <t>GILBERT SL 92-01</t>
  </si>
  <si>
    <t xml:space="preserve">GILBERT SL 92-01    </t>
  </si>
  <si>
    <t>D89</t>
  </si>
  <si>
    <t>32-L00-D90</t>
  </si>
  <si>
    <t>GILBERT SL-91-07</t>
  </si>
  <si>
    <t xml:space="preserve">GILBERT SL-91-07    </t>
  </si>
  <si>
    <t>D90</t>
  </si>
  <si>
    <t>32-L00-D91</t>
  </si>
  <si>
    <t>GILBERT SL 91-03</t>
  </si>
  <si>
    <t xml:space="preserve">GILBERT SL 91-03    </t>
  </si>
  <si>
    <t>D91</t>
  </si>
  <si>
    <t>32-L00-D92</t>
  </si>
  <si>
    <t>GILBERT SL-91-04</t>
  </si>
  <si>
    <t xml:space="preserve">GILBERT SL-91-04    </t>
  </si>
  <si>
    <t>D92</t>
  </si>
  <si>
    <t>32-L00-D93</t>
  </si>
  <si>
    <t>GILBERT SL-91-06</t>
  </si>
  <si>
    <t xml:space="preserve">GILBERT SL-91-06    </t>
  </si>
  <si>
    <t>D93</t>
  </si>
  <si>
    <t>32-L00-D94</t>
  </si>
  <si>
    <t>GILBERT SL-91-05</t>
  </si>
  <si>
    <t xml:space="preserve">GILBERT SL-91-05    </t>
  </si>
  <si>
    <t>D94</t>
  </si>
  <si>
    <t>32-L00-D95</t>
  </si>
  <si>
    <t>GILBERT SL=92-02</t>
  </si>
  <si>
    <t xml:space="preserve">GILBERT SL-92-02    </t>
  </si>
  <si>
    <t>D95</t>
  </si>
  <si>
    <t>32-L00-D96</t>
  </si>
  <si>
    <t>SL-9201-466</t>
  </si>
  <si>
    <t xml:space="preserve">SL-9201-466         </t>
  </si>
  <si>
    <t>D96</t>
  </si>
  <si>
    <t>32-L00-D97</t>
  </si>
  <si>
    <t>SL-8810-440</t>
  </si>
  <si>
    <t xml:space="preserve">SL-8810-440         </t>
  </si>
  <si>
    <t>D97</t>
  </si>
  <si>
    <t>32-L00-D98</t>
  </si>
  <si>
    <t>SL-9012-456</t>
  </si>
  <si>
    <t xml:space="preserve">SL-9012-456         </t>
  </si>
  <si>
    <t>D98</t>
  </si>
  <si>
    <t>32-L00-D99</t>
  </si>
  <si>
    <t>SL-9012-457</t>
  </si>
  <si>
    <t xml:space="preserve">SL-9012-457         </t>
  </si>
  <si>
    <t>D99</t>
  </si>
  <si>
    <t>32-L00-E01</t>
  </si>
  <si>
    <t>SL-9012-459</t>
  </si>
  <si>
    <t xml:space="preserve">SL-9012-459         </t>
  </si>
  <si>
    <t>E01</t>
  </si>
  <si>
    <t>32-L00-E02</t>
  </si>
  <si>
    <t>GILBERT SL 92-04</t>
  </si>
  <si>
    <t xml:space="preserve">GILBERT SL 92-04    </t>
  </si>
  <si>
    <t>E02</t>
  </si>
  <si>
    <t>32-L00-E03</t>
  </si>
  <si>
    <t>GILBERT SL-92-03</t>
  </si>
  <si>
    <t xml:space="preserve">GILBERT SL-92-03    </t>
  </si>
  <si>
    <t>E03</t>
  </si>
  <si>
    <t>32-L00-E04</t>
  </si>
  <si>
    <t>SL-9101-463</t>
  </si>
  <si>
    <t xml:space="preserve">SL-9101-463         </t>
  </si>
  <si>
    <t>E04</t>
  </si>
  <si>
    <t>32-L00-E05</t>
  </si>
  <si>
    <t>SL-9012-458</t>
  </si>
  <si>
    <t xml:space="preserve">SL-9012-458         </t>
  </si>
  <si>
    <t>E05</t>
  </si>
  <si>
    <t>32-L00-E06</t>
  </si>
  <si>
    <t>SL-9007-452</t>
  </si>
  <si>
    <t xml:space="preserve">SL-9007-452         </t>
  </si>
  <si>
    <t>E06</t>
  </si>
  <si>
    <t>32-L00-E07</t>
  </si>
  <si>
    <t>SL-9203-467</t>
  </si>
  <si>
    <t xml:space="preserve">SL-9203-467         </t>
  </si>
  <si>
    <t>E07</t>
  </si>
  <si>
    <t>32-L00-E08</t>
  </si>
  <si>
    <t>SL-9012-453</t>
  </si>
  <si>
    <t xml:space="preserve">SL-9012-453         </t>
  </si>
  <si>
    <t>E08</t>
  </si>
  <si>
    <t>32-L00-E09</t>
  </si>
  <si>
    <t>SL-8810-439</t>
  </si>
  <si>
    <t xml:space="preserve">SL-8810-439         </t>
  </si>
  <si>
    <t>E09</t>
  </si>
  <si>
    <t>32-L00-E10</t>
  </si>
  <si>
    <t>SL-9012-454</t>
  </si>
  <si>
    <t xml:space="preserve">SL-9012-454         </t>
  </si>
  <si>
    <t>E10</t>
  </si>
  <si>
    <t>32-L00-E11</t>
  </si>
  <si>
    <t>SL-9204-468</t>
  </si>
  <si>
    <t xml:space="preserve">SL-9204-468         </t>
  </si>
  <si>
    <t>E11</t>
  </si>
  <si>
    <t>32-L00-E12</t>
  </si>
  <si>
    <t>SL-9205-469</t>
  </si>
  <si>
    <t xml:space="preserve">SL-9205-469         </t>
  </si>
  <si>
    <t>E12</t>
  </si>
  <si>
    <t>32-L00-E13</t>
  </si>
  <si>
    <t>GILBERT SL 92-05</t>
  </si>
  <si>
    <t xml:space="preserve">GILBERT SL 92-05    </t>
  </si>
  <si>
    <t>E13</t>
  </si>
  <si>
    <t>32-L00-E14</t>
  </si>
  <si>
    <t>SL-8912-446</t>
  </si>
  <si>
    <t xml:space="preserve">SL-8912-446         </t>
  </si>
  <si>
    <t>E14</t>
  </si>
  <si>
    <t>32-L00-E15</t>
  </si>
  <si>
    <t>SL-8402-381</t>
  </si>
  <si>
    <t xml:space="preserve">SL-8402-381         </t>
  </si>
  <si>
    <t>E15</t>
  </si>
  <si>
    <t>32-L00-E16</t>
  </si>
  <si>
    <t>SL-9205-470</t>
  </si>
  <si>
    <t xml:space="preserve">SL-9205-470         </t>
  </si>
  <si>
    <t>E16</t>
  </si>
  <si>
    <t>32-L00-E17</t>
  </si>
  <si>
    <t>SL-9207-474</t>
  </si>
  <si>
    <t xml:space="preserve">SL-9207-474         </t>
  </si>
  <si>
    <t>E17</t>
  </si>
  <si>
    <t>32-L00-E18</t>
  </si>
  <si>
    <t>GILBERT SL 92-06</t>
  </si>
  <si>
    <t xml:space="preserve">GILBERT SL 92-06    </t>
  </si>
  <si>
    <t>E18</t>
  </si>
  <si>
    <t>32-L00-E19</t>
  </si>
  <si>
    <t>SL-9206-471</t>
  </si>
  <si>
    <t xml:space="preserve">SL-9206-471         </t>
  </si>
  <si>
    <t>E19</t>
  </si>
  <si>
    <t>32-L00-E20</t>
  </si>
  <si>
    <t>SL-92079475</t>
  </si>
  <si>
    <t xml:space="preserve">SL-9207-475         </t>
  </si>
  <si>
    <t>E20</t>
  </si>
  <si>
    <t>32-L00-E21</t>
  </si>
  <si>
    <t>SL-9207-476</t>
  </si>
  <si>
    <t xml:space="preserve">SL-9207-476         </t>
  </si>
  <si>
    <t>E21</t>
  </si>
  <si>
    <t>32-L00-E22</t>
  </si>
  <si>
    <t>SL-9207-472</t>
  </si>
  <si>
    <t xml:space="preserve">SL-9207-472         </t>
  </si>
  <si>
    <t>E22</t>
  </si>
  <si>
    <t>32-L00-E23</t>
  </si>
  <si>
    <t>SL-9209-480</t>
  </si>
  <si>
    <t xml:space="preserve">SL-9209-480         </t>
  </si>
  <si>
    <t>E23</t>
  </si>
  <si>
    <t>32-L00-E24</t>
  </si>
  <si>
    <t>PEORIA #02</t>
  </si>
  <si>
    <t xml:space="preserve">PEORIA #02          </t>
  </si>
  <si>
    <t>E24</t>
  </si>
  <si>
    <t>32-L00-E25</t>
  </si>
  <si>
    <t>PEORIA #04</t>
  </si>
  <si>
    <t xml:space="preserve">PEORIA #04          </t>
  </si>
  <si>
    <t>E25</t>
  </si>
  <si>
    <t>32-L00-E26</t>
  </si>
  <si>
    <t>PEORIA #05</t>
  </si>
  <si>
    <t xml:space="preserve">PEORIA #05          </t>
  </si>
  <si>
    <t>E26</t>
  </si>
  <si>
    <t>32-L00-E27</t>
  </si>
  <si>
    <t>PEORIA #06</t>
  </si>
  <si>
    <t xml:space="preserve">PEORIA #06          </t>
  </si>
  <si>
    <t>E27</t>
  </si>
  <si>
    <t>32-L00-E28</t>
  </si>
  <si>
    <t>PEORIA #08</t>
  </si>
  <si>
    <t xml:space="preserve">PEORIA #08          </t>
  </si>
  <si>
    <t>E28</t>
  </si>
  <si>
    <t>32-L00-E29</t>
  </si>
  <si>
    <t>PEORIA #09</t>
  </si>
  <si>
    <t xml:space="preserve">PEORIA #09          </t>
  </si>
  <si>
    <t>E29</t>
  </si>
  <si>
    <t>32-L00-E30</t>
  </si>
  <si>
    <t>PEORIA #10</t>
  </si>
  <si>
    <t xml:space="preserve">PEORIA #10          </t>
  </si>
  <si>
    <t>E30</t>
  </si>
  <si>
    <t>32-L00-E31</t>
  </si>
  <si>
    <t>PEORIA #11</t>
  </si>
  <si>
    <t xml:space="preserve">PEORIA #11          </t>
  </si>
  <si>
    <t>E31</t>
  </si>
  <si>
    <t>32-L00-E32</t>
  </si>
  <si>
    <t>PEORIA #12</t>
  </si>
  <si>
    <t xml:space="preserve">PEORIA #12          </t>
  </si>
  <si>
    <t>E32</t>
  </si>
  <si>
    <t>32-L00-E33</t>
  </si>
  <si>
    <t>PEORIA #13</t>
  </si>
  <si>
    <t xml:space="preserve">PEORIA #13          </t>
  </si>
  <si>
    <t>E33</t>
  </si>
  <si>
    <t>32-L00-E34</t>
  </si>
  <si>
    <t>PEORIA #15</t>
  </si>
  <si>
    <t xml:space="preserve">PEORIA #15          </t>
  </si>
  <si>
    <t>E34</t>
  </si>
  <si>
    <t>32-L00-E35</t>
  </si>
  <si>
    <t>PEORIA #17</t>
  </si>
  <si>
    <t xml:space="preserve">PEORIA #17          </t>
  </si>
  <si>
    <t>E35</t>
  </si>
  <si>
    <t>32-L00-E36</t>
  </si>
  <si>
    <t>PEORIA #18</t>
  </si>
  <si>
    <t xml:space="preserve">PEORIA #18          </t>
  </si>
  <si>
    <t>E36</t>
  </si>
  <si>
    <t>32-L00-E37</t>
  </si>
  <si>
    <t>PEORIA #01</t>
  </si>
  <si>
    <t xml:space="preserve">PEORIA #01          </t>
  </si>
  <si>
    <t>E37</t>
  </si>
  <si>
    <t>32-L00-E38</t>
  </si>
  <si>
    <t>PEORIA #07</t>
  </si>
  <si>
    <t xml:space="preserve">PEORIA #07          </t>
  </si>
  <si>
    <t>E38</t>
  </si>
  <si>
    <t>32-L00-E39</t>
  </si>
  <si>
    <t>GILBERT SL 92-07</t>
  </si>
  <si>
    <t xml:space="preserve">GILBERT SL 92-07    </t>
  </si>
  <si>
    <t>E39</t>
  </si>
  <si>
    <t>32-L00-E40</t>
  </si>
  <si>
    <t>GILBERT SL 92-09</t>
  </si>
  <si>
    <t xml:space="preserve">GILBERT SL 92-09    </t>
  </si>
  <si>
    <t>E40</t>
  </si>
  <si>
    <t>32-L00-E41</t>
  </si>
  <si>
    <t>PEORIA #14</t>
  </si>
  <si>
    <t xml:space="preserve">PEORIA #14          </t>
  </si>
  <si>
    <t>E41</t>
  </si>
  <si>
    <t>32-L00-E42</t>
  </si>
  <si>
    <t>QUEEN CREEK SL 92-01</t>
  </si>
  <si>
    <t>E42</t>
  </si>
  <si>
    <t>32-L00-E43</t>
  </si>
  <si>
    <t>SL-9308-490</t>
  </si>
  <si>
    <t xml:space="preserve">SL-9308-490         </t>
  </si>
  <si>
    <t>E43</t>
  </si>
  <si>
    <t>32-L00-E44</t>
  </si>
  <si>
    <t>GILBERT SL 93-03</t>
  </si>
  <si>
    <t xml:space="preserve">GILBERT SL 93-03    </t>
  </si>
  <si>
    <t>E44</t>
  </si>
  <si>
    <t>32-L00-E45</t>
  </si>
  <si>
    <t>PEORIA #25</t>
  </si>
  <si>
    <t xml:space="preserve">PEORIA #25          </t>
  </si>
  <si>
    <t>E45</t>
  </si>
  <si>
    <t>32-L00-E46</t>
  </si>
  <si>
    <t>SL-9309-493</t>
  </si>
  <si>
    <t xml:space="preserve">SL-9309-493         </t>
  </si>
  <si>
    <t>E46</t>
  </si>
  <si>
    <t>32-L00-E47</t>
  </si>
  <si>
    <t>GILBERT 93-01</t>
  </si>
  <si>
    <t xml:space="preserve">GILBERT 93-01       </t>
  </si>
  <si>
    <t>E47</t>
  </si>
  <si>
    <t>32-L00-E48</t>
  </si>
  <si>
    <t>GILBERT 93-02</t>
  </si>
  <si>
    <t xml:space="preserve">GILBERT 93-02       </t>
  </si>
  <si>
    <t>E48</t>
  </si>
  <si>
    <t>32-L00-E49</t>
  </si>
  <si>
    <t>SL-9311-497</t>
  </si>
  <si>
    <t xml:space="preserve">SL-9311-497         </t>
  </si>
  <si>
    <t>E49</t>
  </si>
  <si>
    <t>32-L00-E50</t>
  </si>
  <si>
    <t>OASIS VERDE</t>
  </si>
  <si>
    <t xml:space="preserve">OASIS VERDE         </t>
  </si>
  <si>
    <t>E50</t>
  </si>
  <si>
    <t>32-L00-E51</t>
  </si>
  <si>
    <t>SL-9301-483</t>
  </si>
  <si>
    <t xml:space="preserve">SL-9301-483         </t>
  </si>
  <si>
    <t>E51</t>
  </si>
  <si>
    <t>32-L00-E52</t>
  </si>
  <si>
    <t>SL-9301-482</t>
  </si>
  <si>
    <t xml:space="preserve">SL-9301-482         </t>
  </si>
  <si>
    <t>E52</t>
  </si>
  <si>
    <t>32-L00-E53</t>
  </si>
  <si>
    <t>SUN CITY WEST EXPAN</t>
  </si>
  <si>
    <t xml:space="preserve">SUN CITY WEST EXPAN </t>
  </si>
  <si>
    <t>E53</t>
  </si>
  <si>
    <t>32-L00-E54</t>
  </si>
  <si>
    <t>E54</t>
  </si>
  <si>
    <t>32-L00-E55</t>
  </si>
  <si>
    <t>GILBERT 93-06</t>
  </si>
  <si>
    <t xml:space="preserve">GILBERT 93-06       </t>
  </si>
  <si>
    <t>E55</t>
  </si>
  <si>
    <t>32-L00-E56</t>
  </si>
  <si>
    <t>GILBERT 93-07</t>
  </si>
  <si>
    <t xml:space="preserve">GILBERT 93-07       </t>
  </si>
  <si>
    <t>E56</t>
  </si>
  <si>
    <t>32-L00-E57</t>
  </si>
  <si>
    <t>GILBERT 93-08</t>
  </si>
  <si>
    <t xml:space="preserve">GILBERT 93-08       </t>
  </si>
  <si>
    <t>E57</t>
  </si>
  <si>
    <t>32-L00-E58</t>
  </si>
  <si>
    <t>SL-9212-484</t>
  </si>
  <si>
    <t xml:space="preserve">SL-9212-484         </t>
  </si>
  <si>
    <t>E58</t>
  </si>
  <si>
    <t>32-L00-E59</t>
  </si>
  <si>
    <t>AZ SKIES MOBIL ESTAT COUNTY</t>
  </si>
  <si>
    <t xml:space="preserve">AZ SKIES MOBIL EST  </t>
  </si>
  <si>
    <t>E59</t>
  </si>
  <si>
    <t>32-L00-E60</t>
  </si>
  <si>
    <t>SL-9301-485</t>
  </si>
  <si>
    <t xml:space="preserve">SL-9301-485         </t>
  </si>
  <si>
    <t>E60</t>
  </si>
  <si>
    <t>32-L00-E61</t>
  </si>
  <si>
    <t>SL-9204-478</t>
  </si>
  <si>
    <t xml:space="preserve">SL-9204-478         </t>
  </si>
  <si>
    <t>E61</t>
  </si>
  <si>
    <t>32-L00-E62</t>
  </si>
  <si>
    <t>GILBERT 93-04</t>
  </si>
  <si>
    <t xml:space="preserve">GILBERT 93-04       </t>
  </si>
  <si>
    <t>E62</t>
  </si>
  <si>
    <t>32-L00-E63</t>
  </si>
  <si>
    <t>GILBERT 93-05</t>
  </si>
  <si>
    <t xml:space="preserve">GILBERT 93-05       </t>
  </si>
  <si>
    <t>E63</t>
  </si>
  <si>
    <t>32-L00-E64</t>
  </si>
  <si>
    <t>GILBERT 93-10</t>
  </si>
  <si>
    <t xml:space="preserve">GILBERT 93-10       </t>
  </si>
  <si>
    <t>E64</t>
  </si>
  <si>
    <t>32-L00-E65</t>
  </si>
  <si>
    <t>GILBERT 93-11</t>
  </si>
  <si>
    <t xml:space="preserve">GILBERT 93-11       </t>
  </si>
  <si>
    <t>E65</t>
  </si>
  <si>
    <t>32-L00-E66</t>
  </si>
  <si>
    <t>GILBERT 93-12</t>
  </si>
  <si>
    <t xml:space="preserve">GILBERT 93-12       </t>
  </si>
  <si>
    <t>E66</t>
  </si>
  <si>
    <t>32-L00-E67</t>
  </si>
  <si>
    <t>GILBERT 93-13</t>
  </si>
  <si>
    <t xml:space="preserve">GILBERT 93-13       </t>
  </si>
  <si>
    <t>E67</t>
  </si>
  <si>
    <t>32-L00-E68</t>
  </si>
  <si>
    <t>GILBERT 93-14</t>
  </si>
  <si>
    <t xml:space="preserve">GILBERT 93-14       </t>
  </si>
  <si>
    <t>E68</t>
  </si>
  <si>
    <t>32-L00-E69</t>
  </si>
  <si>
    <t>GILBERT 93-15</t>
  </si>
  <si>
    <t xml:space="preserve">GILBERT 93-15       </t>
  </si>
  <si>
    <t>E69</t>
  </si>
  <si>
    <t>32-L00-E70</t>
  </si>
  <si>
    <t>SL-9308-489</t>
  </si>
  <si>
    <t xml:space="preserve">SL-9308-489         </t>
  </si>
  <si>
    <t>E70</t>
  </si>
  <si>
    <t>32-L00-E71</t>
  </si>
  <si>
    <t>SL-9308-488</t>
  </si>
  <si>
    <t xml:space="preserve">SL-9308-488         </t>
  </si>
  <si>
    <t>E71</t>
  </si>
  <si>
    <t>32-L00-E72</t>
  </si>
  <si>
    <t>SL-9308-491</t>
  </si>
  <si>
    <t xml:space="preserve">SL-9308-491         </t>
  </si>
  <si>
    <t>E72</t>
  </si>
  <si>
    <t>32-L00-E73</t>
  </si>
  <si>
    <t>SL-9308-492</t>
  </si>
  <si>
    <t xml:space="preserve">SL-9308-492         </t>
  </si>
  <si>
    <t>E73</t>
  </si>
  <si>
    <t>32-L00-E74</t>
  </si>
  <si>
    <t>SL-9306-487</t>
  </si>
  <si>
    <t xml:space="preserve">SL-9306-487         </t>
  </si>
  <si>
    <t>E74</t>
  </si>
  <si>
    <t>32-L00-E75</t>
  </si>
  <si>
    <t>E75</t>
  </si>
  <si>
    <t>32-L00-E76</t>
  </si>
  <si>
    <t>PEORIA #19</t>
  </si>
  <si>
    <t xml:space="preserve">PEORIA #19          </t>
  </si>
  <si>
    <t>E76</t>
  </si>
  <si>
    <t>32-L00-E77</t>
  </si>
  <si>
    <t>PEORIA #20</t>
  </si>
  <si>
    <t xml:space="preserve">PEORIA #20          </t>
  </si>
  <si>
    <t>E77</t>
  </si>
  <si>
    <t>32-L00-E78</t>
  </si>
  <si>
    <t>E78</t>
  </si>
  <si>
    <t>32-L00-E79</t>
  </si>
  <si>
    <t>E79</t>
  </si>
  <si>
    <t>32-L00-E80</t>
  </si>
  <si>
    <t>E80</t>
  </si>
  <si>
    <t>32-L00-E81</t>
  </si>
  <si>
    <t>SL-9309-494</t>
  </si>
  <si>
    <t xml:space="preserve">SL-9309-494         </t>
  </si>
  <si>
    <t>E81</t>
  </si>
  <si>
    <t>32-L00-E82</t>
  </si>
  <si>
    <t>SL-9309-495</t>
  </si>
  <si>
    <t xml:space="preserve">SL-9309-495         </t>
  </si>
  <si>
    <t>E82</t>
  </si>
  <si>
    <t>32-L00-E83</t>
  </si>
  <si>
    <t>SL-9310-496</t>
  </si>
  <si>
    <t xml:space="preserve">SL-9310-496         </t>
  </si>
  <si>
    <t>E83</t>
  </si>
  <si>
    <t>32-L00-E84</t>
  </si>
  <si>
    <t>SL-9311-499</t>
  </si>
  <si>
    <t xml:space="preserve">SL-9311-499         </t>
  </si>
  <si>
    <t>E84</t>
  </si>
  <si>
    <t>32-L00-E85</t>
  </si>
  <si>
    <t>GILBERT 93-16</t>
  </si>
  <si>
    <t xml:space="preserve">GILBERT 93-16       </t>
  </si>
  <si>
    <t>E85</t>
  </si>
  <si>
    <t>32-L00-E86</t>
  </si>
  <si>
    <t>GILBERT 93-17</t>
  </si>
  <si>
    <t xml:space="preserve">GILBERT 93-17       </t>
  </si>
  <si>
    <t>E86</t>
  </si>
  <si>
    <t>32-L00-E87</t>
  </si>
  <si>
    <t>GILBERT 93-18</t>
  </si>
  <si>
    <t xml:space="preserve">GILBERT 93-18       </t>
  </si>
  <si>
    <t>E87</t>
  </si>
  <si>
    <t>32-L00-E88</t>
  </si>
  <si>
    <t>SL-9311-501</t>
  </si>
  <si>
    <t xml:space="preserve">SL-9311-501         </t>
  </si>
  <si>
    <t>E88</t>
  </si>
  <si>
    <t>32-L00-E89</t>
  </si>
  <si>
    <t>SL-9311-498</t>
  </si>
  <si>
    <t xml:space="preserve">SL-9311-498         </t>
  </si>
  <si>
    <t>E89</t>
  </si>
  <si>
    <t>32-L00-E90</t>
  </si>
  <si>
    <t>SL-9311-500</t>
  </si>
  <si>
    <t xml:space="preserve">SL-9311-500         </t>
  </si>
  <si>
    <t>E90</t>
  </si>
  <si>
    <t>32-L00-E91</t>
  </si>
  <si>
    <t>GILBERT SL 94-01</t>
  </si>
  <si>
    <t xml:space="preserve">GILBERT SL 94-01    </t>
  </si>
  <si>
    <t>E91</t>
  </si>
  <si>
    <t>32-L00-E92</t>
  </si>
  <si>
    <t>GILBERT SL 94-02</t>
  </si>
  <si>
    <t xml:space="preserve">GILBERT SL 94-02    </t>
  </si>
  <si>
    <t>E92</t>
  </si>
  <si>
    <t>32-L00-E93</t>
  </si>
  <si>
    <t>GILBERT SL 93-20</t>
  </si>
  <si>
    <t xml:space="preserve">GILBERT SL 93-20    </t>
  </si>
  <si>
    <t>E93</t>
  </si>
  <si>
    <t>32-L00-E94</t>
  </si>
  <si>
    <t>SL-9402-502</t>
  </si>
  <si>
    <t xml:space="preserve">SL-9402-502         </t>
  </si>
  <si>
    <t>E94</t>
  </si>
  <si>
    <t>32-L00-E95</t>
  </si>
  <si>
    <t>GILBERT SL 94-04</t>
  </si>
  <si>
    <t xml:space="preserve">GILBERT SL 94-04    </t>
  </si>
  <si>
    <t>E95</t>
  </si>
  <si>
    <t>32-L00-E96</t>
  </si>
  <si>
    <t>GILBERT SL 94-05</t>
  </si>
  <si>
    <t xml:space="preserve">GILBERT SL 94-05    </t>
  </si>
  <si>
    <t>E96</t>
  </si>
  <si>
    <t>32-L00-E97</t>
  </si>
  <si>
    <t>GILBERT SL 94-06</t>
  </si>
  <si>
    <t xml:space="preserve">GILBERT SL 94-06    </t>
  </si>
  <si>
    <t>E97</t>
  </si>
  <si>
    <t>32-L00-E98</t>
  </si>
  <si>
    <t>GILBERT SL 94-07</t>
  </si>
  <si>
    <t xml:space="preserve">GILBERT SL 94-07    </t>
  </si>
  <si>
    <t>E98</t>
  </si>
  <si>
    <t>32-L00-E99</t>
  </si>
  <si>
    <t>GILBERT SL 94-08</t>
  </si>
  <si>
    <t xml:space="preserve">GILBERT SL 94-08    </t>
  </si>
  <si>
    <t>E99</t>
  </si>
  <si>
    <t>32-L00-F01</t>
  </si>
  <si>
    <t>GILBERT SL 94-09</t>
  </si>
  <si>
    <t xml:space="preserve">GILBERT SL 94-09    </t>
  </si>
  <si>
    <t>32-L00-F02</t>
  </si>
  <si>
    <t>PEORIA #26</t>
  </si>
  <si>
    <t xml:space="preserve">PEORIA #26          </t>
  </si>
  <si>
    <t>32-L00-F03</t>
  </si>
  <si>
    <t>PEORIA #22</t>
  </si>
  <si>
    <t xml:space="preserve">PEORIA #22          </t>
  </si>
  <si>
    <t>32-L00-F04</t>
  </si>
  <si>
    <t>PEORIA #27</t>
  </si>
  <si>
    <t xml:space="preserve">PEORIA #27          </t>
  </si>
  <si>
    <t>F04</t>
  </si>
  <si>
    <t>32-L00-F05</t>
  </si>
  <si>
    <t>PEORIA #29</t>
  </si>
  <si>
    <t xml:space="preserve">PEORIA #29          </t>
  </si>
  <si>
    <t>F05</t>
  </si>
  <si>
    <t>32-L00-F06</t>
  </si>
  <si>
    <t>PEORIA #24</t>
  </si>
  <si>
    <t xml:space="preserve">PEORIA #24          </t>
  </si>
  <si>
    <t>F06</t>
  </si>
  <si>
    <t>32-L00-F07</t>
  </si>
  <si>
    <t>PEORIA #28</t>
  </si>
  <si>
    <t xml:space="preserve">PEORIA #28          </t>
  </si>
  <si>
    <t>32-L00-F08</t>
  </si>
  <si>
    <t>PEORIA #21</t>
  </si>
  <si>
    <t xml:space="preserve">PEORIA #21          </t>
  </si>
  <si>
    <t>F08</t>
  </si>
  <si>
    <t>32-L00-F09</t>
  </si>
  <si>
    <t>GILBERT SL 94-03</t>
  </si>
  <si>
    <t xml:space="preserve">GILBERT SL 94-03    </t>
  </si>
  <si>
    <t>F09</t>
  </si>
  <si>
    <t>32-L00-F10</t>
  </si>
  <si>
    <t>SL-9406-509</t>
  </si>
  <si>
    <t xml:space="preserve">SL-9406-509         </t>
  </si>
  <si>
    <t>F10</t>
  </si>
  <si>
    <t>32-L00-F11</t>
  </si>
  <si>
    <t>SL-9403-505</t>
  </si>
  <si>
    <t xml:space="preserve">SL-9403-505         </t>
  </si>
  <si>
    <t>F11</t>
  </si>
  <si>
    <t>32-L00-F12</t>
  </si>
  <si>
    <t>SL-9404-508</t>
  </si>
  <si>
    <t xml:space="preserve">SL-9404-508         </t>
  </si>
  <si>
    <t>F12</t>
  </si>
  <si>
    <t>32-L00-F13</t>
  </si>
  <si>
    <t>GILBERT SL 94-18</t>
  </si>
  <si>
    <t xml:space="preserve">GILBERT SL 94-18    </t>
  </si>
  <si>
    <t>F13</t>
  </si>
  <si>
    <t>32-L00-F14</t>
  </si>
  <si>
    <t>GILBERT  SL 94-17</t>
  </si>
  <si>
    <t xml:space="preserve">GILBERT 94-17       </t>
  </si>
  <si>
    <t>F14</t>
  </si>
  <si>
    <t>32-L00-F15</t>
  </si>
  <si>
    <t>GILBERT SL 94-19</t>
  </si>
  <si>
    <t xml:space="preserve">GILBERT SL 94-19    </t>
  </si>
  <si>
    <t>F15</t>
  </si>
  <si>
    <t>32-L00-F16</t>
  </si>
  <si>
    <t>GILBERT SL 94-14</t>
  </si>
  <si>
    <t xml:space="preserve">GILBERT SL 94-14    </t>
  </si>
  <si>
    <t>F16</t>
  </si>
  <si>
    <t>32-L00-F17</t>
  </si>
  <si>
    <t>GILBERT SL 94-15</t>
  </si>
  <si>
    <t xml:space="preserve">GILBERT SL 94-15    </t>
  </si>
  <si>
    <t>F17</t>
  </si>
  <si>
    <t>32-L00-F18</t>
  </si>
  <si>
    <t>GILBERT SL 94-16</t>
  </si>
  <si>
    <t xml:space="preserve">GILBERT SL 94-16    </t>
  </si>
  <si>
    <t>F18</t>
  </si>
  <si>
    <t>32-L00-F19</t>
  </si>
  <si>
    <t>SL-9408-511</t>
  </si>
  <si>
    <t xml:space="preserve">SL-9408-511         </t>
  </si>
  <si>
    <t>F19</t>
  </si>
  <si>
    <t>32-L00-F20</t>
  </si>
  <si>
    <t>SL 9409-514</t>
  </si>
  <si>
    <t xml:space="preserve">SL 9409-514         </t>
  </si>
  <si>
    <t>F20</t>
  </si>
  <si>
    <t>32-L00-F21</t>
  </si>
  <si>
    <t>PEORIA #36</t>
  </si>
  <si>
    <t xml:space="preserve">PEORIA #36          </t>
  </si>
  <si>
    <t>F21</t>
  </si>
  <si>
    <t>32-L00-F22</t>
  </si>
  <si>
    <t>GILBERT SL 94-23</t>
  </si>
  <si>
    <t xml:space="preserve">GILBERT SL 94-23    </t>
  </si>
  <si>
    <t>F22</t>
  </si>
  <si>
    <t>32-L00-F23</t>
  </si>
  <si>
    <t>GILBERT SL 94-22</t>
  </si>
  <si>
    <t xml:space="preserve">GILBERT SL 94-22    </t>
  </si>
  <si>
    <t>F23</t>
  </si>
  <si>
    <t>32-L00-F24</t>
  </si>
  <si>
    <t>GILBERT SL 94-21</t>
  </si>
  <si>
    <t xml:space="preserve">GILBERT SL 94-21    </t>
  </si>
  <si>
    <t>F24</t>
  </si>
  <si>
    <t>32-L00-F25</t>
  </si>
  <si>
    <t>GILBERT SL 94-20</t>
  </si>
  <si>
    <t xml:space="preserve">GILBERT SL 94-20    </t>
  </si>
  <si>
    <t>F25</t>
  </si>
  <si>
    <t>32-L00-F26</t>
  </si>
  <si>
    <t>PEORIA #34</t>
  </si>
  <si>
    <t xml:space="preserve">PEORIA #34          </t>
  </si>
  <si>
    <t>F26</t>
  </si>
  <si>
    <t>32-L00-F27</t>
  </si>
  <si>
    <t>PEORIA #33</t>
  </si>
  <si>
    <t xml:space="preserve">PEORIA #33          </t>
  </si>
  <si>
    <t>F27</t>
  </si>
  <si>
    <t>32-L00-F28</t>
  </si>
  <si>
    <t>PEORIA #31</t>
  </si>
  <si>
    <t xml:space="preserve">PEORIA #31          </t>
  </si>
  <si>
    <t>F28</t>
  </si>
  <si>
    <t>32-L00-F29</t>
  </si>
  <si>
    <t>PEORIA #32</t>
  </si>
  <si>
    <t xml:space="preserve">PEORIA #32          </t>
  </si>
  <si>
    <t>F29</t>
  </si>
  <si>
    <t>32-L00-F30</t>
  </si>
  <si>
    <t>GILBERT SL 94-11</t>
  </si>
  <si>
    <t xml:space="preserve">GILBERT SL 94-11    </t>
  </si>
  <si>
    <t>F30</t>
  </si>
  <si>
    <t>32-L00-F31</t>
  </si>
  <si>
    <t>GILBERT SL 94-12</t>
  </si>
  <si>
    <t xml:space="preserve">GILBERT SL 94-12    </t>
  </si>
  <si>
    <t>F31</t>
  </si>
  <si>
    <t>32-L00-F32</t>
  </si>
  <si>
    <t>GILBERT  SL 94-13</t>
  </si>
  <si>
    <t xml:space="preserve">GILBERT SL 94-13    </t>
  </si>
  <si>
    <t>F32</t>
  </si>
  <si>
    <t>32-L00-F33</t>
  </si>
  <si>
    <t>SL-9403-506</t>
  </si>
  <si>
    <t xml:space="preserve">SL-9403-506         </t>
  </si>
  <si>
    <t>F33</t>
  </si>
  <si>
    <t>32-L00-F34</t>
  </si>
  <si>
    <t>SL-9409-516</t>
  </si>
  <si>
    <t xml:space="preserve">SL-9409-516         </t>
  </si>
  <si>
    <t>F34</t>
  </si>
  <si>
    <t>32-L00-F35</t>
  </si>
  <si>
    <t>GILBERT SL 94-10</t>
  </si>
  <si>
    <t xml:space="preserve">GILBERT SL 94-10    </t>
  </si>
  <si>
    <t>F35</t>
  </si>
  <si>
    <t>32-L00-F36</t>
  </si>
  <si>
    <t>GILBERT SL 94-24</t>
  </si>
  <si>
    <t xml:space="preserve">GILBERT SL 94-24    </t>
  </si>
  <si>
    <t>F36</t>
  </si>
  <si>
    <t>32-L00-F37</t>
  </si>
  <si>
    <t>SL-9408-513</t>
  </si>
  <si>
    <t xml:space="preserve">SL-9408-513         </t>
  </si>
  <si>
    <t>F37</t>
  </si>
  <si>
    <t>32-L00-F38</t>
  </si>
  <si>
    <t>GILBERT SL 94-26</t>
  </si>
  <si>
    <t xml:space="preserve">GILBERT SL 94-26    </t>
  </si>
  <si>
    <t>F38</t>
  </si>
  <si>
    <t>32-L00-F39</t>
  </si>
  <si>
    <t>GILBERT SL 94-28</t>
  </si>
  <si>
    <t xml:space="preserve">GILBERT SL 94-28    </t>
  </si>
  <si>
    <t>F39</t>
  </si>
  <si>
    <t>32-L00-F40</t>
  </si>
  <si>
    <t>GILBERT SL 94-29</t>
  </si>
  <si>
    <t xml:space="preserve">GILBERT SL 94-29    </t>
  </si>
  <si>
    <t>F40</t>
  </si>
  <si>
    <t>32-L00-F41</t>
  </si>
  <si>
    <t>SL 9411-517</t>
  </si>
  <si>
    <t xml:space="preserve">SL 9411-517         </t>
  </si>
  <si>
    <t>F41</t>
  </si>
  <si>
    <t>32-L00-F42</t>
  </si>
  <si>
    <t>SL 9403-507</t>
  </si>
  <si>
    <t xml:space="preserve">SL 9403-507         </t>
  </si>
  <si>
    <t>F42</t>
  </si>
  <si>
    <t>32-L00-F43</t>
  </si>
  <si>
    <t>PEORIA #16</t>
  </si>
  <si>
    <t xml:space="preserve">PEORIA #16          </t>
  </si>
  <si>
    <t>F43</t>
  </si>
  <si>
    <t>32-L00-F44</t>
  </si>
  <si>
    <t>PEORIA #23</t>
  </si>
  <si>
    <t xml:space="preserve">PEORIA #23          </t>
  </si>
  <si>
    <t>F44</t>
  </si>
  <si>
    <t>32-L00-F45</t>
  </si>
  <si>
    <t>PEORIA #30</t>
  </si>
  <si>
    <t xml:space="preserve">PEORIA #30          </t>
  </si>
  <si>
    <t>F45</t>
  </si>
  <si>
    <t>32-L00-F46</t>
  </si>
  <si>
    <t>PEORIA #35</t>
  </si>
  <si>
    <t xml:space="preserve">PEORIA #35          </t>
  </si>
  <si>
    <t>F46</t>
  </si>
  <si>
    <t>32-L00-F47</t>
  </si>
  <si>
    <t>PEORIA #37</t>
  </si>
  <si>
    <t xml:space="preserve">PEORIA #37          </t>
  </si>
  <si>
    <t>F47</t>
  </si>
  <si>
    <t>32-L00-F48</t>
  </si>
  <si>
    <t>PEORIA #38</t>
  </si>
  <si>
    <t xml:space="preserve">PEORIA #38          </t>
  </si>
  <si>
    <t>F48</t>
  </si>
  <si>
    <t>32-L00-F49</t>
  </si>
  <si>
    <t>GILBERT SL 94-30</t>
  </si>
  <si>
    <t xml:space="preserve">GILBERT SL 94-30    </t>
  </si>
  <si>
    <t>F49</t>
  </si>
  <si>
    <t>32-L00-F50</t>
  </si>
  <si>
    <t>GILBERT SL 94-31</t>
  </si>
  <si>
    <t xml:space="preserve">GILBERT SL 94-31    </t>
  </si>
  <si>
    <t>F50</t>
  </si>
  <si>
    <t>32-L00-F51</t>
  </si>
  <si>
    <t>SL 9410-515</t>
  </si>
  <si>
    <t xml:space="preserve">SL 9410-515         </t>
  </si>
  <si>
    <t>F51</t>
  </si>
  <si>
    <t>32-L00-F52</t>
  </si>
  <si>
    <t>SL 9412-521</t>
  </si>
  <si>
    <t xml:space="preserve">SL 9412-521         </t>
  </si>
  <si>
    <t>F52</t>
  </si>
  <si>
    <t>32-L00-F53</t>
  </si>
  <si>
    <t>GILBERT 94-36</t>
  </si>
  <si>
    <t xml:space="preserve">GILBERT 94-36       </t>
  </si>
  <si>
    <t>F53</t>
  </si>
  <si>
    <t>32-L00-F54</t>
  </si>
  <si>
    <t>GILBERT 95-01</t>
  </si>
  <si>
    <t xml:space="preserve">GILBERT 95-01       </t>
  </si>
  <si>
    <t>F54</t>
  </si>
  <si>
    <t>32-L00-F55</t>
  </si>
  <si>
    <t>GILBERT 94-38</t>
  </si>
  <si>
    <t xml:space="preserve">GILBERT 94-38       </t>
  </si>
  <si>
    <t>F55</t>
  </si>
  <si>
    <t>32-L00-F56</t>
  </si>
  <si>
    <t>GILBERT 94-37</t>
  </si>
  <si>
    <t xml:space="preserve">GILBERT 94-37       </t>
  </si>
  <si>
    <t>F56</t>
  </si>
  <si>
    <t>32-L00-F57</t>
  </si>
  <si>
    <t>GILBERT 94-33</t>
  </si>
  <si>
    <t xml:space="preserve">GILBERT 94-33       </t>
  </si>
  <si>
    <t>F57</t>
  </si>
  <si>
    <t>32-L00-F58</t>
  </si>
  <si>
    <t>GILBERT 94-34</t>
  </si>
  <si>
    <t xml:space="preserve">GILBERT 94-34       </t>
  </si>
  <si>
    <t>F58</t>
  </si>
  <si>
    <t>32-L00-F59</t>
  </si>
  <si>
    <t>GILBERT 94-35</t>
  </si>
  <si>
    <t xml:space="preserve">GILBERT 94-35       </t>
  </si>
  <si>
    <t>F59</t>
  </si>
  <si>
    <t>32-L00-F60</t>
  </si>
  <si>
    <t>GILBERT 94-32</t>
  </si>
  <si>
    <t xml:space="preserve">GILBERT 94-32       </t>
  </si>
  <si>
    <t>F60</t>
  </si>
  <si>
    <t>32-L00-F61</t>
  </si>
  <si>
    <t>SL 9411-518</t>
  </si>
  <si>
    <t xml:space="preserve">SL 9411-518         </t>
  </si>
  <si>
    <t>F61</t>
  </si>
  <si>
    <t>32-L00-F62</t>
  </si>
  <si>
    <t>SL 9409-512</t>
  </si>
  <si>
    <t xml:space="preserve">SL 9409-512         </t>
  </si>
  <si>
    <t>F62</t>
  </si>
  <si>
    <t>32-L00-F63</t>
  </si>
  <si>
    <t>GILBERT 95-02</t>
  </si>
  <si>
    <t xml:space="preserve">GILBERT 95-02       </t>
  </si>
  <si>
    <t>F63</t>
  </si>
  <si>
    <t>32-L00-F64</t>
  </si>
  <si>
    <t>GILBERT 95-03</t>
  </si>
  <si>
    <t xml:space="preserve">GILBERT 95-03       </t>
  </si>
  <si>
    <t>F64</t>
  </si>
  <si>
    <t>32-L00-F65</t>
  </si>
  <si>
    <t>GILBERT 95-04</t>
  </si>
  <si>
    <t xml:space="preserve">GILBERT 95-04       </t>
  </si>
  <si>
    <t>F65</t>
  </si>
  <si>
    <t>32-L00-F66</t>
  </si>
  <si>
    <t>GILBERT 95-05</t>
  </si>
  <si>
    <t xml:space="preserve">GILBERT 95-05       </t>
  </si>
  <si>
    <t>F66</t>
  </si>
  <si>
    <t>32-L00-F67</t>
  </si>
  <si>
    <t>GILBERT 95-06</t>
  </si>
  <si>
    <t xml:space="preserve">GILBERT 95-06       </t>
  </si>
  <si>
    <t>F67</t>
  </si>
  <si>
    <t>32-L00-F68</t>
  </si>
  <si>
    <t>GILBERT 95-07</t>
  </si>
  <si>
    <t xml:space="preserve">GILBERT 95-07       </t>
  </si>
  <si>
    <t>F68</t>
  </si>
  <si>
    <t>32-L00-F69</t>
  </si>
  <si>
    <t>GILBERT 95-08</t>
  </si>
  <si>
    <t xml:space="preserve">GILBERT 95-08       </t>
  </si>
  <si>
    <t>F69</t>
  </si>
  <si>
    <t>32-L00-F70</t>
  </si>
  <si>
    <t>GILBERT 95-09</t>
  </si>
  <si>
    <t xml:space="preserve">GILBERT 95-09       </t>
  </si>
  <si>
    <t>F70</t>
  </si>
  <si>
    <t>32-L00-F71</t>
  </si>
  <si>
    <t>GILBERT 95-10</t>
  </si>
  <si>
    <t xml:space="preserve">GILBERT 95-10       </t>
  </si>
  <si>
    <t>F71</t>
  </si>
  <si>
    <t>32-L00-F72</t>
  </si>
  <si>
    <t>SL 9503-524</t>
  </si>
  <si>
    <t xml:space="preserve">SL 9503-524         </t>
  </si>
  <si>
    <t>F72</t>
  </si>
  <si>
    <t>32-L00-F73</t>
  </si>
  <si>
    <t>SL 9501-523</t>
  </si>
  <si>
    <t xml:space="preserve">SL 9501-523         </t>
  </si>
  <si>
    <t>F73</t>
  </si>
  <si>
    <t>32-L00-F74</t>
  </si>
  <si>
    <t>GILBERT 95-11</t>
  </si>
  <si>
    <t xml:space="preserve">GILBERT 95-11       </t>
  </si>
  <si>
    <t>F74</t>
  </si>
  <si>
    <t>32-L00-F75</t>
  </si>
  <si>
    <t>GILBERT 95-12</t>
  </si>
  <si>
    <t xml:space="preserve">GILBERT 95-12       </t>
  </si>
  <si>
    <t>F75</t>
  </si>
  <si>
    <t>32-L00-F76</t>
  </si>
  <si>
    <t>GILBERT 95-13</t>
  </si>
  <si>
    <t xml:space="preserve">GILBERT 95-13       </t>
  </si>
  <si>
    <t>F76</t>
  </si>
  <si>
    <t>32-L00-F77</t>
  </si>
  <si>
    <t>SL 9412-522</t>
  </si>
  <si>
    <t xml:space="preserve">SL 9412-522         </t>
  </si>
  <si>
    <t>F77</t>
  </si>
  <si>
    <t>32-L00-F78</t>
  </si>
  <si>
    <t>SL 9504-527</t>
  </si>
  <si>
    <t xml:space="preserve">SL 9504-527         </t>
  </si>
  <si>
    <t>F78</t>
  </si>
  <si>
    <t>32-L00-F79</t>
  </si>
  <si>
    <t>SL 9504-528</t>
  </si>
  <si>
    <t xml:space="preserve">SL 9504-528         </t>
  </si>
  <si>
    <t>F79</t>
  </si>
  <si>
    <t>32-L00-F80</t>
  </si>
  <si>
    <t>SL 9504-526</t>
  </si>
  <si>
    <t xml:space="preserve">SL 9504-526         </t>
  </si>
  <si>
    <t>F80</t>
  </si>
  <si>
    <t>32-L00-F81</t>
  </si>
  <si>
    <t>GILBERT 95-14</t>
  </si>
  <si>
    <t xml:space="preserve">GILBERT 95-14       </t>
  </si>
  <si>
    <t>F81</t>
  </si>
  <si>
    <t>32-L00-F82</t>
  </si>
  <si>
    <t>GILBERT 95-15</t>
  </si>
  <si>
    <t xml:space="preserve">GILBERT 95-15       </t>
  </si>
  <si>
    <t>F82</t>
  </si>
  <si>
    <t>32-L00-F83</t>
  </si>
  <si>
    <t>SL 9412-520</t>
  </si>
  <si>
    <t xml:space="preserve">SL 9412-520         </t>
  </si>
  <si>
    <t>F83</t>
  </si>
  <si>
    <t>32-L00-F84</t>
  </si>
  <si>
    <t>GILBERT 95-16</t>
  </si>
  <si>
    <t xml:space="preserve">GILBERT 95-16       </t>
  </si>
  <si>
    <t>F84</t>
  </si>
  <si>
    <t>32-L00-F85</t>
  </si>
  <si>
    <t>GILBERT 95-17</t>
  </si>
  <si>
    <t xml:space="preserve">GILBERT 95-17       </t>
  </si>
  <si>
    <t>F85</t>
  </si>
  <si>
    <t>32-L00-F86</t>
  </si>
  <si>
    <t>GILBERT 95-18</t>
  </si>
  <si>
    <t xml:space="preserve">GILBERT 95-18       </t>
  </si>
  <si>
    <t>F86</t>
  </si>
  <si>
    <t>32-L00-F87</t>
  </si>
  <si>
    <t>GILBERT 95-19</t>
  </si>
  <si>
    <t xml:space="preserve">GILBERT 95-19       </t>
  </si>
  <si>
    <t>F87</t>
  </si>
  <si>
    <t>32-L00-F88</t>
  </si>
  <si>
    <t>GILBERT 95-20</t>
  </si>
  <si>
    <t xml:space="preserve">GILBERT 95-20       </t>
  </si>
  <si>
    <t>F88</t>
  </si>
  <si>
    <t>32-L00-F89</t>
  </si>
  <si>
    <t>SL 9506-530</t>
  </si>
  <si>
    <t xml:space="preserve">SL 9506-530         </t>
  </si>
  <si>
    <t>F89</t>
  </si>
  <si>
    <t>32-L00-F90</t>
  </si>
  <si>
    <t>COUNTRY PLACE AT CHANDLER</t>
  </si>
  <si>
    <t>CNTRY PL AT CHANDLER</t>
  </si>
  <si>
    <t>F90</t>
  </si>
  <si>
    <t>32-L00-F91</t>
  </si>
  <si>
    <t>SL 9510-536</t>
  </si>
  <si>
    <t xml:space="preserve">SL 9510-536         </t>
  </si>
  <si>
    <t>F91</t>
  </si>
  <si>
    <t>32-L00-F92</t>
  </si>
  <si>
    <t>GILBERT 95-21</t>
  </si>
  <si>
    <t xml:space="preserve">GILBERT 95-21       </t>
  </si>
  <si>
    <t>F92</t>
  </si>
  <si>
    <t>32-L00-F93</t>
  </si>
  <si>
    <t>PEORIA #43</t>
  </si>
  <si>
    <t xml:space="preserve">PEORIA #43          </t>
  </si>
  <si>
    <t>F93</t>
  </si>
  <si>
    <t>32-L00-F94</t>
  </si>
  <si>
    <t>SL 9507-532</t>
  </si>
  <si>
    <t xml:space="preserve">SL 9507-532         </t>
  </si>
  <si>
    <t>F94</t>
  </si>
  <si>
    <t>32-L00-F95</t>
  </si>
  <si>
    <t>SL 9508-533</t>
  </si>
  <si>
    <t xml:space="preserve">SL 9508-533         </t>
  </si>
  <si>
    <t>F95</t>
  </si>
  <si>
    <t>32-L00-F96</t>
  </si>
  <si>
    <t>PEORIA #39</t>
  </si>
  <si>
    <t xml:space="preserve">PEORIA #39          </t>
  </si>
  <si>
    <t>F96</t>
  </si>
  <si>
    <t>32-L00-F97</t>
  </si>
  <si>
    <t>SL 9505-529</t>
  </si>
  <si>
    <t xml:space="preserve">SL 9505-529         </t>
  </si>
  <si>
    <t>F97</t>
  </si>
  <si>
    <t>32-L00-F98</t>
  </si>
  <si>
    <t>SL 9508-534</t>
  </si>
  <si>
    <t xml:space="preserve">SL 9508-534         </t>
  </si>
  <si>
    <t>F98</t>
  </si>
  <si>
    <t>32-L00-F99</t>
  </si>
  <si>
    <t>GILBERT 95-23</t>
  </si>
  <si>
    <t xml:space="preserve">GILBERT 95-23       </t>
  </si>
  <si>
    <t>F99</t>
  </si>
  <si>
    <t>32-L00-G07</t>
  </si>
  <si>
    <t>GILBERT SL-95-40</t>
  </si>
  <si>
    <t xml:space="preserve">GILBERT SL-95-40    </t>
  </si>
  <si>
    <t>32-L00-G08</t>
  </si>
  <si>
    <t>GILBERT SL-95-41</t>
  </si>
  <si>
    <t xml:space="preserve">GILBERT SL-95-41    </t>
  </si>
  <si>
    <t>32-L00-G09</t>
  </si>
  <si>
    <t>PEORIA #48</t>
  </si>
  <si>
    <t xml:space="preserve">PEORIA #48          </t>
  </si>
  <si>
    <t>32-L00-G10</t>
  </si>
  <si>
    <t>SL-9601-538</t>
  </si>
  <si>
    <t xml:space="preserve">SL-9601-538         </t>
  </si>
  <si>
    <t>32-L00-G11</t>
  </si>
  <si>
    <t>GILBERT SL-96-02</t>
  </si>
  <si>
    <t xml:space="preserve">GILBERT SL-96-02    </t>
  </si>
  <si>
    <t>32-L00-G12</t>
  </si>
  <si>
    <t>GILBERT SL-96-04</t>
  </si>
  <si>
    <t xml:space="preserve">GILBERT SL-96-04    </t>
  </si>
  <si>
    <t>32-L00-G13</t>
  </si>
  <si>
    <t>GILBERT SL-96-05</t>
  </si>
  <si>
    <t xml:space="preserve">GILBERT SL-96-05    </t>
  </si>
  <si>
    <t>32-L00-G14</t>
  </si>
  <si>
    <t>GILBERT SL-96-06</t>
  </si>
  <si>
    <t xml:space="preserve">GILBERT SL-96-06    </t>
  </si>
  <si>
    <t>32-L00-G15</t>
  </si>
  <si>
    <t>GILBERT SL-96-07</t>
  </si>
  <si>
    <t xml:space="preserve">GILBERT SL-96-07    </t>
  </si>
  <si>
    <t>32-L00-G16</t>
  </si>
  <si>
    <t>PEORIA #46</t>
  </si>
  <si>
    <t xml:space="preserve">PEORIA #46          </t>
  </si>
  <si>
    <t>32-L00-G17</t>
  </si>
  <si>
    <t>PEORIA #58</t>
  </si>
  <si>
    <t xml:space="preserve">PEORIA #58          </t>
  </si>
  <si>
    <t>32-L00-G18</t>
  </si>
  <si>
    <t>PEORIA #51</t>
  </si>
  <si>
    <t xml:space="preserve">PEORIA #51          </t>
  </si>
  <si>
    <t>32-L00-G19</t>
  </si>
  <si>
    <t>SL 9510-535</t>
  </si>
  <si>
    <t xml:space="preserve">SL 9510-535         </t>
  </si>
  <si>
    <t>32-L00-G20</t>
  </si>
  <si>
    <t>PEORIA #50</t>
  </si>
  <si>
    <t xml:space="preserve">PEORIA #50          </t>
  </si>
  <si>
    <t>32-L00-G21</t>
  </si>
  <si>
    <t>PEORIA #54</t>
  </si>
  <si>
    <t xml:space="preserve">PEORIA #54          </t>
  </si>
  <si>
    <t>32-L00-G22</t>
  </si>
  <si>
    <t>GILBERT SL-96-08</t>
  </si>
  <si>
    <t xml:space="preserve">GILBERT SL-96-08    </t>
  </si>
  <si>
    <t>32-L00-G23</t>
  </si>
  <si>
    <t>GILBERT SL-96-09</t>
  </si>
  <si>
    <t xml:space="preserve">GILBERT SL-96-09    </t>
  </si>
  <si>
    <t>G23</t>
  </si>
  <si>
    <t>32-L00-G24</t>
  </si>
  <si>
    <t>GILBERT SL-96-10</t>
  </si>
  <si>
    <t xml:space="preserve">GILBERT SL-96-10    </t>
  </si>
  <si>
    <t>G24</t>
  </si>
  <si>
    <t>32-L00-G25</t>
  </si>
  <si>
    <t>PEORIA #57</t>
  </si>
  <si>
    <t xml:space="preserve">PEORIA #57          </t>
  </si>
  <si>
    <t>G25</t>
  </si>
  <si>
    <t>32-L00-G26</t>
  </si>
  <si>
    <t>GILBERT SL-96-11</t>
  </si>
  <si>
    <t xml:space="preserve">GILBERT SL-96-11    </t>
  </si>
  <si>
    <t>G26</t>
  </si>
  <si>
    <t>32-L00-G27</t>
  </si>
  <si>
    <t>PEORIA #40</t>
  </si>
  <si>
    <t xml:space="preserve">PEORIA #40          </t>
  </si>
  <si>
    <t>G27</t>
  </si>
  <si>
    <t>32-L00-G28</t>
  </si>
  <si>
    <t>PEORIA #63</t>
  </si>
  <si>
    <t xml:space="preserve">PEORIA #63          </t>
  </si>
  <si>
    <t>G28</t>
  </si>
  <si>
    <t>32-L00-G29</t>
  </si>
  <si>
    <t>PEORIA #47</t>
  </si>
  <si>
    <t xml:space="preserve">PEORIA #47          </t>
  </si>
  <si>
    <t>G29</t>
  </si>
  <si>
    <t>32-L00-G30</t>
  </si>
  <si>
    <t>GILBERT SL-96-17</t>
  </si>
  <si>
    <t xml:space="preserve">GILBERT SL-96-17    </t>
  </si>
  <si>
    <t>G30</t>
  </si>
  <si>
    <t>32-L00-G31</t>
  </si>
  <si>
    <t>GILBERT SL-96-12</t>
  </si>
  <si>
    <t xml:space="preserve">GILBERT SL-96-12    </t>
  </si>
  <si>
    <t>G31</t>
  </si>
  <si>
    <t>32-L00-G32</t>
  </si>
  <si>
    <t>SL 9604-539</t>
  </si>
  <si>
    <t xml:space="preserve">SL 9604-539         </t>
  </si>
  <si>
    <t>G32</t>
  </si>
  <si>
    <t>32-L00-G33</t>
  </si>
  <si>
    <t>SL 9607-542</t>
  </si>
  <si>
    <t xml:space="preserve">SL 9607-542         </t>
  </si>
  <si>
    <t>G33</t>
  </si>
  <si>
    <t>32-L00-G34</t>
  </si>
  <si>
    <t>PEORIA #61</t>
  </si>
  <si>
    <t xml:space="preserve">PEORIA #61          </t>
  </si>
  <si>
    <t>G34</t>
  </si>
  <si>
    <t>32-L00-G35</t>
  </si>
  <si>
    <t>PEORIA #62</t>
  </si>
  <si>
    <t xml:space="preserve">PEORIA #62          </t>
  </si>
  <si>
    <t>G35</t>
  </si>
  <si>
    <t>32-L00-G36</t>
  </si>
  <si>
    <t>SL 9609-545</t>
  </si>
  <si>
    <t xml:space="preserve">SL 9609-545         </t>
  </si>
  <si>
    <t>G36</t>
  </si>
  <si>
    <t>32-L00-G37</t>
  </si>
  <si>
    <t>SL 9609-546</t>
  </si>
  <si>
    <t xml:space="preserve">SL 9609-546         </t>
  </si>
  <si>
    <t>G37</t>
  </si>
  <si>
    <t>32-L00-G38</t>
  </si>
  <si>
    <t>SL 9606-541</t>
  </si>
  <si>
    <t xml:space="preserve">SL 9606-541         </t>
  </si>
  <si>
    <t>G38</t>
  </si>
  <si>
    <t>32-L00-G39</t>
  </si>
  <si>
    <t>GILBERT SL-96-21</t>
  </si>
  <si>
    <t xml:space="preserve">GILBERT SL-96-21    </t>
  </si>
  <si>
    <t>G39</t>
  </si>
  <si>
    <t>32-L00-G40</t>
  </si>
  <si>
    <t>PEORIA #59</t>
  </si>
  <si>
    <t xml:space="preserve">PEORIA #59          </t>
  </si>
  <si>
    <t>G40</t>
  </si>
  <si>
    <t>32-L00-G41</t>
  </si>
  <si>
    <t>104TH PLACE STREET LIGHTING DISTRICT</t>
  </si>
  <si>
    <t xml:space="preserve">104TH PL SL DIST    </t>
  </si>
  <si>
    <t>G41</t>
  </si>
  <si>
    <t>32-L00-G42</t>
  </si>
  <si>
    <t>GILBERT SL-96-16</t>
  </si>
  <si>
    <t xml:space="preserve">GILBERT SL-96-16    </t>
  </si>
  <si>
    <t>G42</t>
  </si>
  <si>
    <t>32-L00-G43</t>
  </si>
  <si>
    <t>LITCHFIELD VISTA VIEWS ST LIGHTING DIST</t>
  </si>
  <si>
    <t xml:space="preserve">LITCHFIELD VISTA SL </t>
  </si>
  <si>
    <t>G43</t>
  </si>
  <si>
    <t>32-L00-G44</t>
  </si>
  <si>
    <t>GILBERT SL-96-22</t>
  </si>
  <si>
    <t xml:space="preserve">GILBERT SL-96-22    </t>
  </si>
  <si>
    <t>G44</t>
  </si>
  <si>
    <t>32-L00-G45</t>
  </si>
  <si>
    <t>GILBERT SL-96-26</t>
  </si>
  <si>
    <t xml:space="preserve">GILBERT SL-96-26    </t>
  </si>
  <si>
    <t>G45</t>
  </si>
  <si>
    <t>32-L00-G46</t>
  </si>
  <si>
    <t>SUN CITY GRAND SUPRISE ST LIGHT</t>
  </si>
  <si>
    <t xml:space="preserve">SUN CTY GRND SL     </t>
  </si>
  <si>
    <t>G46</t>
  </si>
  <si>
    <t>32-L00-G47</t>
  </si>
  <si>
    <t>PEORIA #56</t>
  </si>
  <si>
    <t xml:space="preserve">PEORIA #56          </t>
  </si>
  <si>
    <t>G47</t>
  </si>
  <si>
    <t>32-L00-G48</t>
  </si>
  <si>
    <t>PEORIA #70</t>
  </si>
  <si>
    <t xml:space="preserve">PEORIA #70          </t>
  </si>
  <si>
    <t>G48</t>
  </si>
  <si>
    <t>32-L00-G49</t>
  </si>
  <si>
    <t>GILBERT SL-96-31</t>
  </si>
  <si>
    <t xml:space="preserve">GILBERT SL-96-31    </t>
  </si>
  <si>
    <t>G49</t>
  </si>
  <si>
    <t>32-L00-G50</t>
  </si>
  <si>
    <t>SL 9611-549</t>
  </si>
  <si>
    <t xml:space="preserve">SL 9611-549         </t>
  </si>
  <si>
    <t>G50</t>
  </si>
  <si>
    <t>32-L00-G51</t>
  </si>
  <si>
    <t>SL 9612-553</t>
  </si>
  <si>
    <t xml:space="preserve">SL 9612-553         </t>
  </si>
  <si>
    <t>G51</t>
  </si>
  <si>
    <t>32-L00-G52</t>
  </si>
  <si>
    <t>GILBERT SL-96-23</t>
  </si>
  <si>
    <t xml:space="preserve">GILBERT SL-96-23    </t>
  </si>
  <si>
    <t>G52</t>
  </si>
  <si>
    <t>32-L00-G53</t>
  </si>
  <si>
    <t>SL 9510-537</t>
  </si>
  <si>
    <t xml:space="preserve">SL 9510-537         </t>
  </si>
  <si>
    <t>G53</t>
  </si>
  <si>
    <t>32-L00-G54</t>
  </si>
  <si>
    <t>GILBERT SL-96-19</t>
  </si>
  <si>
    <t xml:space="preserve">GILBERT SL-96-19    </t>
  </si>
  <si>
    <t>G54</t>
  </si>
  <si>
    <t>32-L00-G55</t>
  </si>
  <si>
    <t>SL 9610-547</t>
  </si>
  <si>
    <t xml:space="preserve">SL 9610-547         </t>
  </si>
  <si>
    <t>G55</t>
  </si>
  <si>
    <t>32-L00-G56</t>
  </si>
  <si>
    <t>WESTPOINTE TOWNE CENTER SURPRISE SL</t>
  </si>
  <si>
    <t>WESTPOINT TWN CTR SL</t>
  </si>
  <si>
    <t>G56</t>
  </si>
  <si>
    <t>32-L00-G57</t>
  </si>
  <si>
    <t>CONTINENTAL @ KINGSWOOD SURPRISE SL</t>
  </si>
  <si>
    <t xml:space="preserve">CONTINENTAL-SURP SL </t>
  </si>
  <si>
    <t>G57</t>
  </si>
  <si>
    <t>32-L00-G58</t>
  </si>
  <si>
    <t>COUNTRY MEADOWS UNIT 10 SL DIST</t>
  </si>
  <si>
    <t>CNTRY MEADOWS #10 SL</t>
  </si>
  <si>
    <t>G58</t>
  </si>
  <si>
    <t>32-L00-G59</t>
  </si>
  <si>
    <t>KINGSWOOD PARKE STREET LIGHTING DIST</t>
  </si>
  <si>
    <t xml:space="preserve">KINGSWOOD PARKE SL  </t>
  </si>
  <si>
    <t>G59</t>
  </si>
  <si>
    <t>32-L00-G60</t>
  </si>
  <si>
    <t>GILBERT 96-25</t>
  </si>
  <si>
    <t xml:space="preserve">GILBERT 96-25       </t>
  </si>
  <si>
    <t>G60</t>
  </si>
  <si>
    <t>32-L00-G61</t>
  </si>
  <si>
    <t>GILBERT 96-29</t>
  </si>
  <si>
    <t xml:space="preserve">GILBERT 96-29       </t>
  </si>
  <si>
    <t>G61</t>
  </si>
  <si>
    <t>32-L00-G62</t>
  </si>
  <si>
    <t>GILBERT 96-30</t>
  </si>
  <si>
    <t xml:space="preserve">GILBERT 96-30       </t>
  </si>
  <si>
    <t>G62</t>
  </si>
  <si>
    <t>32-L00-G63</t>
  </si>
  <si>
    <t>GILBERT 96-32</t>
  </si>
  <si>
    <t xml:space="preserve">GILBERT 96-32       </t>
  </si>
  <si>
    <t>G63</t>
  </si>
  <si>
    <t>32-L00-G64</t>
  </si>
  <si>
    <t>GILBERT 97-02</t>
  </si>
  <si>
    <t xml:space="preserve">GILBERT 97-02       </t>
  </si>
  <si>
    <t>G64</t>
  </si>
  <si>
    <t>32-L00-G65</t>
  </si>
  <si>
    <t>GILBERT 97-04</t>
  </si>
  <si>
    <t xml:space="preserve">GILBERT 97-04       </t>
  </si>
  <si>
    <t>G65</t>
  </si>
  <si>
    <t>32-L00-G66</t>
  </si>
  <si>
    <t>GILBERT 97-8</t>
  </si>
  <si>
    <t xml:space="preserve">GILBERT 97-8        </t>
  </si>
  <si>
    <t>G66</t>
  </si>
  <si>
    <t>32-L00-G67</t>
  </si>
  <si>
    <t>GILBERT 96-13</t>
  </si>
  <si>
    <t xml:space="preserve">GILBERT 96-13       </t>
  </si>
  <si>
    <t>G67</t>
  </si>
  <si>
    <t>32-L00-G68</t>
  </si>
  <si>
    <t>GILBERT 96-14</t>
  </si>
  <si>
    <t xml:space="preserve">GILBERT 96-14       </t>
  </si>
  <si>
    <t>G68</t>
  </si>
  <si>
    <t>32-L00-G69</t>
  </si>
  <si>
    <t>GILBERT 96-28</t>
  </si>
  <si>
    <t xml:space="preserve">GILBERT 96-28       </t>
  </si>
  <si>
    <t>G69</t>
  </si>
  <si>
    <t>32-L00-G70</t>
  </si>
  <si>
    <t>GILBERT 97-05</t>
  </si>
  <si>
    <t xml:space="preserve">GILBERT 97-05       </t>
  </si>
  <si>
    <t>G70</t>
  </si>
  <si>
    <t>32-L00-G71</t>
  </si>
  <si>
    <t>GILBERT 97-06</t>
  </si>
  <si>
    <t xml:space="preserve">GILBERT 97-06       </t>
  </si>
  <si>
    <t>G71</t>
  </si>
  <si>
    <t>32-L00-G72</t>
  </si>
  <si>
    <t>GILBERT 96-15</t>
  </si>
  <si>
    <t xml:space="preserve">GILBERT 96-15       </t>
  </si>
  <si>
    <t>G72</t>
  </si>
  <si>
    <t>32-L00-G73</t>
  </si>
  <si>
    <t>GILBERT 97-11</t>
  </si>
  <si>
    <t xml:space="preserve">GILBERT 97-11       </t>
  </si>
  <si>
    <t>G73</t>
  </si>
  <si>
    <t>32-L00-G74</t>
  </si>
  <si>
    <t>GILBERT 97-10</t>
  </si>
  <si>
    <t xml:space="preserve">GILBERT 97-10       </t>
  </si>
  <si>
    <t>G74</t>
  </si>
  <si>
    <t>32-L00-G75</t>
  </si>
  <si>
    <t>GILBERT 97-13</t>
  </si>
  <si>
    <t xml:space="preserve">GILBERT 97-13       </t>
  </si>
  <si>
    <t>G75</t>
  </si>
  <si>
    <t>32-L00-G76</t>
  </si>
  <si>
    <t>GILBERT 97-14</t>
  </si>
  <si>
    <t xml:space="preserve">GILBERT 97-14       </t>
  </si>
  <si>
    <t>G76</t>
  </si>
  <si>
    <t>32-L00-G77</t>
  </si>
  <si>
    <t>GILBERT 97-15</t>
  </si>
  <si>
    <t xml:space="preserve">GILBERT 97-15       </t>
  </si>
  <si>
    <t>G77</t>
  </si>
  <si>
    <t>32-L00-G78</t>
  </si>
  <si>
    <t>GILBERT 97-16</t>
  </si>
  <si>
    <t xml:space="preserve">GILBERT 97-16       </t>
  </si>
  <si>
    <t>G78</t>
  </si>
  <si>
    <t>32-L00-G79</t>
  </si>
  <si>
    <t>GILBERT 97-17</t>
  </si>
  <si>
    <t xml:space="preserve">GILBERT 97-17       </t>
  </si>
  <si>
    <t>G79</t>
  </si>
  <si>
    <t>32-L00-G80</t>
  </si>
  <si>
    <t>GILBERT 97-18</t>
  </si>
  <si>
    <t xml:space="preserve">GILBERT 97-18       </t>
  </si>
  <si>
    <t>G80</t>
  </si>
  <si>
    <t>32-L00-G81</t>
  </si>
  <si>
    <t>GILBERT 97-20</t>
  </si>
  <si>
    <t xml:space="preserve">GILBERT 97-20       </t>
  </si>
  <si>
    <t>G81</t>
  </si>
  <si>
    <t>32-L00-G82</t>
  </si>
  <si>
    <t>GILBERT 97-21</t>
  </si>
  <si>
    <t xml:space="preserve">GILBERT 97-21       </t>
  </si>
  <si>
    <t>G82</t>
  </si>
  <si>
    <t>32-L00-G83</t>
  </si>
  <si>
    <t>GILBERT 97-19</t>
  </si>
  <si>
    <t xml:space="preserve">GILBERT 97-19       </t>
  </si>
  <si>
    <t>G83</t>
  </si>
  <si>
    <t>32-L00-G84</t>
  </si>
  <si>
    <t>GILBERT 95-39</t>
  </si>
  <si>
    <t xml:space="preserve">GILBERT 95-39       </t>
  </si>
  <si>
    <t>G84</t>
  </si>
  <si>
    <t>32-L00-H01</t>
  </si>
  <si>
    <t>GILBERT 95-22</t>
  </si>
  <si>
    <t xml:space="preserve">GILBERT 95-22       </t>
  </si>
  <si>
    <t>H01</t>
  </si>
  <si>
    <t>32-L00-H02</t>
  </si>
  <si>
    <t>SL 9507-531</t>
  </si>
  <si>
    <t xml:space="preserve">SL 9507-531         </t>
  </si>
  <si>
    <t>H02</t>
  </si>
  <si>
    <t>32-L00-H03</t>
  </si>
  <si>
    <t>GILBERT 95-27 (DISSOLVED)</t>
  </si>
  <si>
    <t>H03</t>
  </si>
  <si>
    <t>32-L00-H04</t>
  </si>
  <si>
    <t>GILBERT 95-28</t>
  </si>
  <si>
    <t xml:space="preserve">GILBERT 95-28       </t>
  </si>
  <si>
    <t>H04</t>
  </si>
  <si>
    <t>32-L00-H05</t>
  </si>
  <si>
    <t>PEORIA #41</t>
  </si>
  <si>
    <t xml:space="preserve">PEORIA #41          </t>
  </si>
  <si>
    <t>H05</t>
  </si>
  <si>
    <t>32-L00-H06</t>
  </si>
  <si>
    <t>PEORIA #42</t>
  </si>
  <si>
    <t xml:space="preserve">PEORIA #42          </t>
  </si>
  <si>
    <t>H06</t>
  </si>
  <si>
    <t>32-L00-H07</t>
  </si>
  <si>
    <t>PEORIA #3</t>
  </si>
  <si>
    <t xml:space="preserve">PEORIA #3           </t>
  </si>
  <si>
    <t>H07</t>
  </si>
  <si>
    <t>32-L00-H08</t>
  </si>
  <si>
    <t>PEORIA #45</t>
  </si>
  <si>
    <t xml:space="preserve">PEORIA #45          </t>
  </si>
  <si>
    <t>H08</t>
  </si>
  <si>
    <t>32-L00-H09</t>
  </si>
  <si>
    <t>GILBERT J95-29</t>
  </si>
  <si>
    <t xml:space="preserve">GILBERT 95-29       </t>
  </si>
  <si>
    <t>H09</t>
  </si>
  <si>
    <t>32-L00-H10</t>
  </si>
  <si>
    <t>GILBERT 95-30</t>
  </si>
  <si>
    <t xml:space="preserve">GILBERT 95-30       </t>
  </si>
  <si>
    <t>H10</t>
  </si>
  <si>
    <t>32-L00-H11</t>
  </si>
  <si>
    <t>GILBERT 95-31</t>
  </si>
  <si>
    <t xml:space="preserve">GILBERT 95-31       </t>
  </si>
  <si>
    <t>H11</t>
  </si>
  <si>
    <t>32-L00-H12</t>
  </si>
  <si>
    <t>GILBERT 95-32</t>
  </si>
  <si>
    <t xml:space="preserve">GILBERT 95-32       </t>
  </si>
  <si>
    <t>H12</t>
  </si>
  <si>
    <t>32-L00-H13</t>
  </si>
  <si>
    <t>GILBERT 95-33</t>
  </si>
  <si>
    <t xml:space="preserve">GILBERT 95-33       </t>
  </si>
  <si>
    <t>H13</t>
  </si>
  <si>
    <t>32-L00-H14</t>
  </si>
  <si>
    <t>GILBERT 95-34</t>
  </si>
  <si>
    <t xml:space="preserve">GILBERT 95-34       </t>
  </si>
  <si>
    <t>H14</t>
  </si>
  <si>
    <t>32-L00-H15</t>
  </si>
  <si>
    <t>GILBERT 95-38</t>
  </si>
  <si>
    <t xml:space="preserve">GILBERT 95-38       </t>
  </si>
  <si>
    <t>H15</t>
  </si>
  <si>
    <t>32-L00-H16</t>
  </si>
  <si>
    <t>GILBERT 95-35</t>
  </si>
  <si>
    <t xml:space="preserve">GILBERT 95-35       </t>
  </si>
  <si>
    <t>H16</t>
  </si>
  <si>
    <t>32-L00-H17</t>
  </si>
  <si>
    <t>GILBERT 95-36</t>
  </si>
  <si>
    <t xml:space="preserve">GILBERT 95-36       </t>
  </si>
  <si>
    <t>H17</t>
  </si>
  <si>
    <t>32-L00-H18</t>
  </si>
  <si>
    <t>GILBERT 95-37</t>
  </si>
  <si>
    <t xml:space="preserve">GILBERT 95-37       </t>
  </si>
  <si>
    <t>H18</t>
  </si>
  <si>
    <t>32-L00-H19</t>
  </si>
  <si>
    <t>GILBERT 95-24</t>
  </si>
  <si>
    <t xml:space="preserve">GILBERT 95-24       </t>
  </si>
  <si>
    <t>H19</t>
  </si>
  <si>
    <t>32-L00-H20</t>
  </si>
  <si>
    <t>GILBERT 95-25</t>
  </si>
  <si>
    <t xml:space="preserve">GILBERT 95-25       </t>
  </si>
  <si>
    <t>H20</t>
  </si>
  <si>
    <t>32-L00-H21</t>
  </si>
  <si>
    <t>GILBERT 95-26</t>
  </si>
  <si>
    <t xml:space="preserve">GILBERT 95-26       </t>
  </si>
  <si>
    <t>H21</t>
  </si>
  <si>
    <t>32-L00-H22</t>
  </si>
  <si>
    <t>GILBERT SL 95-42</t>
  </si>
  <si>
    <t xml:space="preserve">GILBERT SL 95-42    </t>
  </si>
  <si>
    <t>H22</t>
  </si>
  <si>
    <t>32-L00-H23</t>
  </si>
  <si>
    <t>GILBERT SL 96-03</t>
  </si>
  <si>
    <t xml:space="preserve">GILBERT SL 96-03    </t>
  </si>
  <si>
    <t>H23</t>
  </si>
  <si>
    <t>32-L00-H24</t>
  </si>
  <si>
    <t>GILBERT SL 96-01</t>
  </si>
  <si>
    <t xml:space="preserve">GILBERT SL 96-01    </t>
  </si>
  <si>
    <t>H24</t>
  </si>
  <si>
    <t>32-L00-H25</t>
  </si>
  <si>
    <t>SL 9610-550</t>
  </si>
  <si>
    <t xml:space="preserve">SL 9610-550         </t>
  </si>
  <si>
    <t>H25</t>
  </si>
  <si>
    <t>32-L00-H26</t>
  </si>
  <si>
    <t>SL 9611-548</t>
  </si>
  <si>
    <t xml:space="preserve">SL 9611-548         </t>
  </si>
  <si>
    <t>H26</t>
  </si>
  <si>
    <t>32-L00-H27</t>
  </si>
  <si>
    <t>SL 9611-552</t>
  </si>
  <si>
    <t xml:space="preserve">SL 9611-552         </t>
  </si>
  <si>
    <t>H27</t>
  </si>
  <si>
    <t>32-L00-H28</t>
  </si>
  <si>
    <t>SL 9706-558</t>
  </si>
  <si>
    <t xml:space="preserve">SL 9706-558         </t>
  </si>
  <si>
    <t>H28</t>
  </si>
  <si>
    <t>32-L00-H29</t>
  </si>
  <si>
    <t>SL 9704-556</t>
  </si>
  <si>
    <t xml:space="preserve">SL 9704-556         </t>
  </si>
  <si>
    <t>H29</t>
  </si>
  <si>
    <t>32-L00-H30</t>
  </si>
  <si>
    <t>SL 9707-561</t>
  </si>
  <si>
    <t xml:space="preserve">SL 9707-561         </t>
  </si>
  <si>
    <t>H30</t>
  </si>
  <si>
    <t>32-L00-H31</t>
  </si>
  <si>
    <t>SL 9706-560</t>
  </si>
  <si>
    <t xml:space="preserve">SL 9706-560         </t>
  </si>
  <si>
    <t>H31</t>
  </si>
  <si>
    <t>32-L00-H32</t>
  </si>
  <si>
    <t>SL 9705-557</t>
  </si>
  <si>
    <t xml:space="preserve">SL-9705-557         </t>
  </si>
  <si>
    <t>H32</t>
  </si>
  <si>
    <t>32-L00-H33</t>
  </si>
  <si>
    <t>SL 9707-562</t>
  </si>
  <si>
    <t xml:space="preserve">SL 9707-562         </t>
  </si>
  <si>
    <t>H33</t>
  </si>
  <si>
    <t>32-L00-H34</t>
  </si>
  <si>
    <t>SL 9710-566</t>
  </si>
  <si>
    <t xml:space="preserve">SL 9710-566         </t>
  </si>
  <si>
    <t>H34</t>
  </si>
  <si>
    <t>32-L00-H35</t>
  </si>
  <si>
    <t>QUEEN CREEK RANCHETTES II</t>
  </si>
  <si>
    <t xml:space="preserve">QUEEN CREEK RANCH   </t>
  </si>
  <si>
    <t>H35</t>
  </si>
  <si>
    <t>32-L00-H36</t>
  </si>
  <si>
    <t>QUEEN CREEK RANCHETTES II SLID #3</t>
  </si>
  <si>
    <t>QUEEN CREEK RANCH II</t>
  </si>
  <si>
    <t>H36</t>
  </si>
  <si>
    <t>32-L00-H37</t>
  </si>
  <si>
    <t>SU-MOUNTAIN VISTA RANCH 1</t>
  </si>
  <si>
    <t xml:space="preserve">SU-MOUNTAIN VISTA   </t>
  </si>
  <si>
    <t>H37</t>
  </si>
  <si>
    <t>32-L00-H38</t>
  </si>
  <si>
    <t>PEORIA # 72</t>
  </si>
  <si>
    <t xml:space="preserve">PEORIA # 72         </t>
  </si>
  <si>
    <t>H38</t>
  </si>
  <si>
    <t>32-L00-H39</t>
  </si>
  <si>
    <t>PEORIA # 64</t>
  </si>
  <si>
    <t xml:space="preserve">PEORIA # 64         </t>
  </si>
  <si>
    <t>H39</t>
  </si>
  <si>
    <t>32-L00-H40</t>
  </si>
  <si>
    <t>PEORIA # 71</t>
  </si>
  <si>
    <t xml:space="preserve">PEORIA # 71         </t>
  </si>
  <si>
    <t>H40</t>
  </si>
  <si>
    <t>32-L00-H41</t>
  </si>
  <si>
    <t>PEORIA # 82</t>
  </si>
  <si>
    <t xml:space="preserve">PEORIA # 82         </t>
  </si>
  <si>
    <t>H41</t>
  </si>
  <si>
    <t>32-L00-H42</t>
  </si>
  <si>
    <t>PEORIA # 84</t>
  </si>
  <si>
    <t xml:space="preserve">PEORIA # 84         </t>
  </si>
  <si>
    <t>H42</t>
  </si>
  <si>
    <t>32-L00-H43</t>
  </si>
  <si>
    <t>WYNSTONE II STREET LIGHTING - MESA</t>
  </si>
  <si>
    <t xml:space="preserve">WYNSTONE II         </t>
  </si>
  <si>
    <t>H43</t>
  </si>
  <si>
    <t>32-L00-H44</t>
  </si>
  <si>
    <t>SONARA PARKE STREET LIGHT - MESA</t>
  </si>
  <si>
    <t xml:space="preserve">SONORA PARKE        </t>
  </si>
  <si>
    <t>H44</t>
  </si>
  <si>
    <t>32-L00-H45</t>
  </si>
  <si>
    <t>LITCHFIELD VISTA VIEWS II</t>
  </si>
  <si>
    <t xml:space="preserve">LITCHFIELD VISTA II </t>
  </si>
  <si>
    <t>H45</t>
  </si>
  <si>
    <t>32-L00-H46</t>
  </si>
  <si>
    <t>ANTHEM 1</t>
  </si>
  <si>
    <t xml:space="preserve">ANTHEM 1            </t>
  </si>
  <si>
    <t>H46</t>
  </si>
  <si>
    <t>32-L00-H47</t>
  </si>
  <si>
    <t>CRYSTAL MANOR</t>
  </si>
  <si>
    <t xml:space="preserve">CRYSTAL MANOR       </t>
  </si>
  <si>
    <t>H47</t>
  </si>
  <si>
    <t>32-L00-H48</t>
  </si>
  <si>
    <t>CITRUS POINT ST LIGHTING</t>
  </si>
  <si>
    <t xml:space="preserve">CITRUS POINT ST LT  </t>
  </si>
  <si>
    <t>H48</t>
  </si>
  <si>
    <t>32-L00-H49</t>
  </si>
  <si>
    <t>CLOUD CREEK RANCH ST LIGHTING</t>
  </si>
  <si>
    <t>CLOUD CR RANCH ST LT</t>
  </si>
  <si>
    <t>H49</t>
  </si>
  <si>
    <t>32-L00-H50</t>
  </si>
  <si>
    <t>SCW EXPANSION SEC 17</t>
  </si>
  <si>
    <t>H50</t>
  </si>
  <si>
    <t>32-L00-H51</t>
  </si>
  <si>
    <t>DREAMING SUMMT 1,2A &amp; 2B</t>
  </si>
  <si>
    <t xml:space="preserve">DREAMING SUMMT      </t>
  </si>
  <si>
    <t>H51</t>
  </si>
  <si>
    <t>32-L00-H52</t>
  </si>
  <si>
    <t>DREAMING SUMMIT UNIT 3</t>
  </si>
  <si>
    <t>DREAMING SUMMIT IN 3</t>
  </si>
  <si>
    <t>H52</t>
  </si>
  <si>
    <t>32-L00-H53</t>
  </si>
  <si>
    <t>RUSSELL RANCH PH 1</t>
  </si>
  <si>
    <t xml:space="preserve">RUSSELL RANCH PH 1  </t>
  </si>
  <si>
    <t>H53</t>
  </si>
  <si>
    <t>32-L00-H54</t>
  </si>
  <si>
    <t>SUN LAKES UNIT 41</t>
  </si>
  <si>
    <t xml:space="preserve">SUN LAKES UNIT 41   </t>
  </si>
  <si>
    <t>H54</t>
  </si>
  <si>
    <t>32-L00-H55</t>
  </si>
  <si>
    <t>WIGWAM CREEK NORTH PH-1</t>
  </si>
  <si>
    <t xml:space="preserve">WIGWAM CREEK N PH-1 </t>
  </si>
  <si>
    <t>H55</t>
  </si>
  <si>
    <t>32-L00-H56</t>
  </si>
  <si>
    <t>WIGWAM CREEK SOUTH</t>
  </si>
  <si>
    <t xml:space="preserve">WIGWAM CREEK SOUTH  </t>
  </si>
  <si>
    <t>H56</t>
  </si>
  <si>
    <t>32-L00-H57</t>
  </si>
  <si>
    <t>LTCHFLD VISTA VWS 111A&amp;B SL</t>
  </si>
  <si>
    <t xml:space="preserve">LTCHFLD VISTA VWS   </t>
  </si>
  <si>
    <t>H57</t>
  </si>
  <si>
    <t>32-L00-H58</t>
  </si>
  <si>
    <t>SUNRISE MEADOWS # 1</t>
  </si>
  <si>
    <t xml:space="preserve">SUNRISE MEADOWS # 1 </t>
  </si>
  <si>
    <t>H58</t>
  </si>
  <si>
    <t>32-L00-H59</t>
  </si>
  <si>
    <t>DOD RIOS UNIT 1 &amp; 2</t>
  </si>
  <si>
    <t xml:space="preserve">DOS RIOS UN 1 &amp; 2   </t>
  </si>
  <si>
    <t>H59</t>
  </si>
  <si>
    <t>32-L00-H60</t>
  </si>
  <si>
    <t>PUEBLO MESA MHP PH 2</t>
  </si>
  <si>
    <t>H60</t>
  </si>
  <si>
    <t>32-L00-H61</t>
  </si>
  <si>
    <t>ANTHEM ADDITION 2 SLID</t>
  </si>
  <si>
    <t xml:space="preserve">ANTHEM ADD 2 SLID   </t>
  </si>
  <si>
    <t>H61</t>
  </si>
  <si>
    <t>32-L00-H62</t>
  </si>
  <si>
    <t>CAPISTRANO N &amp; S SUB</t>
  </si>
  <si>
    <t xml:space="preserve">CAPISTRANO N &amp; S    </t>
  </si>
  <si>
    <t>H62</t>
  </si>
  <si>
    <t>32-L00-H63</t>
  </si>
  <si>
    <t>CORTESSA SUB</t>
  </si>
  <si>
    <t xml:space="preserve">CORTESSA SUB        </t>
  </si>
  <si>
    <t>H63</t>
  </si>
  <si>
    <t>32-L00-H64</t>
  </si>
  <si>
    <t>CROSSRIVER SLID</t>
  </si>
  <si>
    <t xml:space="preserve">CROSSRIVER SLID     </t>
  </si>
  <si>
    <t>H64</t>
  </si>
  <si>
    <t>32-L00-H65</t>
  </si>
  <si>
    <t>SANTAN VISTA UN3 PH 3-5</t>
  </si>
  <si>
    <t xml:space="preserve">SANTAN VISTA PH 3-5 </t>
  </si>
  <si>
    <t>H65</t>
  </si>
  <si>
    <t>32-L00-H66</t>
  </si>
  <si>
    <t>WIGWAM CREEK N PH 2 &amp; 2B</t>
  </si>
  <si>
    <t xml:space="preserve">WIGWAM CREEK N PH 2 </t>
  </si>
  <si>
    <t>H66</t>
  </si>
  <si>
    <t>32-L00-H67</t>
  </si>
  <si>
    <t>JACKRABBIT ESTATES SL</t>
  </si>
  <si>
    <t xml:space="preserve">JACKRABBIT EST SL   </t>
  </si>
  <si>
    <t>H67</t>
  </si>
  <si>
    <t>32-L00-H68</t>
  </si>
  <si>
    <t>WHITE TANKS FOOTHILLS ST LIGHTING</t>
  </si>
  <si>
    <t>WHITE TANKS FT HILLS</t>
  </si>
  <si>
    <t>H68</t>
  </si>
  <si>
    <t>32-L00-H69</t>
  </si>
  <si>
    <t>SUNDERO ST LIGHTING</t>
  </si>
  <si>
    <t xml:space="preserve">SUNDERO ST LT       </t>
  </si>
  <si>
    <t>H69</t>
  </si>
  <si>
    <t>32-L00-H70</t>
  </si>
  <si>
    <t>COLD WATER RANCH SLID</t>
  </si>
  <si>
    <t>COLDWATER RANCH SLID</t>
  </si>
  <si>
    <t>H70</t>
  </si>
  <si>
    <t>32-L00-H71</t>
  </si>
  <si>
    <t>RANCHO CABRILLO SLID</t>
  </si>
  <si>
    <t>H71</t>
  </si>
  <si>
    <t>32-L00-H72</t>
  </si>
  <si>
    <t>ARROYO NORTE UNIT 4 SLID</t>
  </si>
  <si>
    <t>ARROYO NORTE U4 SLID</t>
  </si>
  <si>
    <t>H72</t>
  </si>
  <si>
    <t>32-L00-Z99</t>
  </si>
  <si>
    <t>FINANCE SL TOTAL</t>
  </si>
  <si>
    <t>32-L01-001</t>
  </si>
  <si>
    <t>SL 9709-564</t>
  </si>
  <si>
    <t xml:space="preserve">SL 9709-564         </t>
  </si>
  <si>
    <t>32-L01-002</t>
  </si>
  <si>
    <t>SL 9710-565</t>
  </si>
  <si>
    <t xml:space="preserve">SL 9710-565         </t>
  </si>
  <si>
    <t>32-L01-003</t>
  </si>
  <si>
    <t>SL 9808-568</t>
  </si>
  <si>
    <t xml:space="preserve">SL 9808-568         </t>
  </si>
  <si>
    <t>32-L01-004</t>
  </si>
  <si>
    <t>SL-9207-477</t>
  </si>
  <si>
    <t xml:space="preserve">SL-9207-477         </t>
  </si>
  <si>
    <t>32-L01-005</t>
  </si>
  <si>
    <t>SL-9210-481</t>
  </si>
  <si>
    <t xml:space="preserve">SL-9210-481         </t>
  </si>
  <si>
    <t>32-L01-006</t>
  </si>
  <si>
    <t>SL-9209-479</t>
  </si>
  <si>
    <t xml:space="preserve">SL-9209-479         </t>
  </si>
  <si>
    <t>32-L01-007</t>
  </si>
  <si>
    <t>SL 9611 551</t>
  </si>
  <si>
    <t xml:space="preserve">SL 9611 551         </t>
  </si>
  <si>
    <t>32-L01-008</t>
  </si>
  <si>
    <t>SL 7104-123</t>
  </si>
  <si>
    <t xml:space="preserve">SL 7104-123         </t>
  </si>
  <si>
    <t>32-L01-009</t>
  </si>
  <si>
    <t>SL 7104-14</t>
  </si>
  <si>
    <t xml:space="preserve">SL 7104-14          </t>
  </si>
  <si>
    <t>32-L01-010</t>
  </si>
  <si>
    <t>SL 7104-218</t>
  </si>
  <si>
    <t xml:space="preserve">SL 7104-218         </t>
  </si>
  <si>
    <t>32-L01-011</t>
  </si>
  <si>
    <t>SL 9406-510</t>
  </si>
  <si>
    <t xml:space="preserve">SL 9406-510         </t>
  </si>
  <si>
    <t>32-L01-012</t>
  </si>
  <si>
    <t>SL 9810-569</t>
  </si>
  <si>
    <t xml:space="preserve">SL 9810-569         </t>
  </si>
  <si>
    <t>32-L01-013</t>
  </si>
  <si>
    <t>SL 0011-573</t>
  </si>
  <si>
    <t xml:space="preserve">SL 0011-573         </t>
  </si>
  <si>
    <t>32-L01-014</t>
  </si>
  <si>
    <t>SL 0101-574</t>
  </si>
  <si>
    <t xml:space="preserve">SL 0101-574         </t>
  </si>
  <si>
    <t>32-L01-015</t>
  </si>
  <si>
    <t>SCOTTSDALE SL 8504-391</t>
  </si>
  <si>
    <t xml:space="preserve">SL 8504-391         </t>
  </si>
  <si>
    <t>32-L01-999</t>
  </si>
  <si>
    <t>SCOTTSDALE SL TOTAL</t>
  </si>
  <si>
    <t>32-L02-001</t>
  </si>
  <si>
    <t>GILBERT 96-24</t>
  </si>
  <si>
    <t xml:space="preserve">GILBERT 96-24       </t>
  </si>
  <si>
    <t>32-L02-002</t>
  </si>
  <si>
    <t>GILBERT 96-27</t>
  </si>
  <si>
    <t xml:space="preserve">GILBERT 96-27       </t>
  </si>
  <si>
    <t>32-L02-003</t>
  </si>
  <si>
    <t>GILBERT 97-01</t>
  </si>
  <si>
    <t xml:space="preserve">GILBERT 97-01       </t>
  </si>
  <si>
    <t>32-L02-004</t>
  </si>
  <si>
    <t>GILBERT 98-03</t>
  </si>
  <si>
    <t xml:space="preserve">GILBERT 98-03       </t>
  </si>
  <si>
    <t>32-L02-005</t>
  </si>
  <si>
    <t>GILBERT 98-04</t>
  </si>
  <si>
    <t xml:space="preserve">GILBERT 98-04       </t>
  </si>
  <si>
    <t>32-L02-006</t>
  </si>
  <si>
    <t>GILBERT 98-05</t>
  </si>
  <si>
    <t xml:space="preserve">GILBERT 98-05       </t>
  </si>
  <si>
    <t>32-L02-007</t>
  </si>
  <si>
    <t>GILBERT 98-06</t>
  </si>
  <si>
    <t xml:space="preserve">GILBERT 98-06       </t>
  </si>
  <si>
    <t>32-L02-008</t>
  </si>
  <si>
    <t>GILBERT 98-07</t>
  </si>
  <si>
    <t xml:space="preserve">GILBERT 98-07       </t>
  </si>
  <si>
    <t>32-L02-009</t>
  </si>
  <si>
    <t>GILBERT 98-08</t>
  </si>
  <si>
    <t xml:space="preserve">GILBERT 98-08       </t>
  </si>
  <si>
    <t>32-L02-010</t>
  </si>
  <si>
    <t>GILBERT 98-09</t>
  </si>
  <si>
    <t xml:space="preserve">GILBERT 98-09       </t>
  </si>
  <si>
    <t>32-L02-011</t>
  </si>
  <si>
    <t>GILBERT 98-10</t>
  </si>
  <si>
    <t xml:space="preserve">GILBERT 98-10       </t>
  </si>
  <si>
    <t>32-L02-012</t>
  </si>
  <si>
    <t>GILBERT 98-12</t>
  </si>
  <si>
    <t xml:space="preserve">GILBERT 98-12       </t>
  </si>
  <si>
    <t>32-L02-013</t>
  </si>
  <si>
    <t>GILBERT 98-16</t>
  </si>
  <si>
    <t xml:space="preserve">GILBERT 98-16       </t>
  </si>
  <si>
    <t>32-L02-014</t>
  </si>
  <si>
    <t>GILBERT 98-17</t>
  </si>
  <si>
    <t xml:space="preserve">GILBERT 98-17       </t>
  </si>
  <si>
    <t>32-L02-015</t>
  </si>
  <si>
    <t>GILBERT 92-08</t>
  </si>
  <si>
    <t xml:space="preserve">GILBERT 92-08       </t>
  </si>
  <si>
    <t>32-L02-016</t>
  </si>
  <si>
    <t>GILBERT 97-03</t>
  </si>
  <si>
    <t xml:space="preserve">GILBERT 97-03       </t>
  </si>
  <si>
    <t>32-L02-017</t>
  </si>
  <si>
    <t>GILBERT 97-12</t>
  </si>
  <si>
    <t xml:space="preserve">GILBERT 97-12       </t>
  </si>
  <si>
    <t>32-L02-018</t>
  </si>
  <si>
    <t>GILBERT 98-01</t>
  </si>
  <si>
    <t xml:space="preserve">GILBERT 98-01       </t>
  </si>
  <si>
    <t>32-L02-019</t>
  </si>
  <si>
    <t>GILBERT 98-11</t>
  </si>
  <si>
    <t xml:space="preserve">GILBERT 98-11       </t>
  </si>
  <si>
    <t>32-L02-020</t>
  </si>
  <si>
    <t>GILBERT 98-15</t>
  </si>
  <si>
    <t xml:space="preserve">GILBERT 98-15       </t>
  </si>
  <si>
    <t>32-L02-021</t>
  </si>
  <si>
    <t>GILBERT 98-18</t>
  </si>
  <si>
    <t xml:space="preserve">GILBERT 98-18       </t>
  </si>
  <si>
    <t>32-L02-022</t>
  </si>
  <si>
    <t>GILBERT 99-01</t>
  </si>
  <si>
    <t xml:space="preserve">GILBERT 99-01       </t>
  </si>
  <si>
    <t>32-L02-023</t>
  </si>
  <si>
    <t>GILBERT 99-02</t>
  </si>
  <si>
    <t xml:space="preserve">GILBERT 99-02       </t>
  </si>
  <si>
    <t>32-L02-024</t>
  </si>
  <si>
    <t>GILBERT 99-03</t>
  </si>
  <si>
    <t xml:space="preserve">GILBERT 99-03       </t>
  </si>
  <si>
    <t>32-L02-025</t>
  </si>
  <si>
    <t>GILBERT 99-04</t>
  </si>
  <si>
    <t xml:space="preserve">GILBERT 99-04       </t>
  </si>
  <si>
    <t>32-L02-026</t>
  </si>
  <si>
    <t>GILBERT 99-05</t>
  </si>
  <si>
    <t xml:space="preserve">GILBERT 99-05       </t>
  </si>
  <si>
    <t>32-L02-027</t>
  </si>
  <si>
    <t>GILBERT 99-06</t>
  </si>
  <si>
    <t xml:space="preserve">GILBERT 99-06       </t>
  </si>
  <si>
    <t>32-L02-029</t>
  </si>
  <si>
    <t>GILBERT SL 98-13</t>
  </si>
  <si>
    <t xml:space="preserve">GILBERT SL 98-13    </t>
  </si>
  <si>
    <t>32-L02-030</t>
  </si>
  <si>
    <t>SL GILBERT 00-01 GILBERT STREET LIGHTING</t>
  </si>
  <si>
    <t xml:space="preserve">SL GILBERT 00-01    </t>
  </si>
  <si>
    <t>32-L02-031</t>
  </si>
  <si>
    <t>SL GILBERT 00-02 GILBERT STREET LIGHTING</t>
  </si>
  <si>
    <t xml:space="preserve">SL GILBERT 00-02    </t>
  </si>
  <si>
    <t>32-L02-032</t>
  </si>
  <si>
    <t>SL GILBERT 00-04 GILBERT STREET LIGHTING</t>
  </si>
  <si>
    <t xml:space="preserve">SL GILBERT 00-04    </t>
  </si>
  <si>
    <t>32-L02-033</t>
  </si>
  <si>
    <t>SL GILBERT 00-07 GILBERT STREET LIGHTING</t>
  </si>
  <si>
    <t xml:space="preserve">SL GILBERT 00-07    </t>
  </si>
  <si>
    <t>32-L02-034</t>
  </si>
  <si>
    <t>SL GILBERT 00-08 GILBERT STREET LIGHTING</t>
  </si>
  <si>
    <t xml:space="preserve">SL GILBERT 00-08    </t>
  </si>
  <si>
    <t>32-L02-035</t>
  </si>
  <si>
    <t>GILBERT 00-03</t>
  </si>
  <si>
    <t xml:space="preserve">GILBERT 00-03       </t>
  </si>
  <si>
    <t>32-L02-036</t>
  </si>
  <si>
    <t>GILBERT 00-05</t>
  </si>
  <si>
    <t xml:space="preserve">GILBERT 00-05       </t>
  </si>
  <si>
    <t>32-L02-037</t>
  </si>
  <si>
    <t>GILBERT 00-06</t>
  </si>
  <si>
    <t xml:space="preserve">GILBERT 00-06       </t>
  </si>
  <si>
    <t>32-L02-038</t>
  </si>
  <si>
    <t>GILBERT 00-09</t>
  </si>
  <si>
    <t xml:space="preserve">GILBERT 00-09       </t>
  </si>
  <si>
    <t>32-L02-039</t>
  </si>
  <si>
    <t>GILBERT 00-10</t>
  </si>
  <si>
    <t xml:space="preserve">GILBERT 00-10       </t>
  </si>
  <si>
    <t>32-L02-040</t>
  </si>
  <si>
    <t>GILBERT 00-11</t>
  </si>
  <si>
    <t xml:space="preserve">GILBERT 00-11       </t>
  </si>
  <si>
    <t>32-L02-041</t>
  </si>
  <si>
    <t>GILBERT 00-12</t>
  </si>
  <si>
    <t xml:space="preserve">GILBERT 00-12       </t>
  </si>
  <si>
    <t>32-L02-042</t>
  </si>
  <si>
    <t>GILBERT 00-13</t>
  </si>
  <si>
    <t xml:space="preserve">GILBERT 00-13       </t>
  </si>
  <si>
    <t>32-L02-043</t>
  </si>
  <si>
    <t>GILBERT 00-14</t>
  </si>
  <si>
    <t xml:space="preserve">GILBERT 00-14       </t>
  </si>
  <si>
    <t>32-L02-044</t>
  </si>
  <si>
    <t>GILBERT 01-01</t>
  </si>
  <si>
    <t xml:space="preserve">GILBERT 01-01       </t>
  </si>
  <si>
    <t>32-L02-045</t>
  </si>
  <si>
    <t>GILBERT 01-02</t>
  </si>
  <si>
    <t xml:space="preserve">GILBERT 01-02       </t>
  </si>
  <si>
    <t>32-L02-046</t>
  </si>
  <si>
    <t>GILBERT 01-03</t>
  </si>
  <si>
    <t xml:space="preserve">GILBERT 01-03       </t>
  </si>
  <si>
    <t>32-L02-047</t>
  </si>
  <si>
    <t>GILBERT 01-04</t>
  </si>
  <si>
    <t xml:space="preserve">GILBERT 01-04       </t>
  </si>
  <si>
    <t>32-L02-048</t>
  </si>
  <si>
    <t>GILBER 01-05 AMENDED</t>
  </si>
  <si>
    <t xml:space="preserve">GILBERT 01-05 AMEND </t>
  </si>
  <si>
    <t>32-L02-049</t>
  </si>
  <si>
    <t>GILBERT 99-07</t>
  </si>
  <si>
    <t xml:space="preserve">GILBERT 99-07       </t>
  </si>
  <si>
    <t>32-L02-050</t>
  </si>
  <si>
    <t>GILBERT 99-08</t>
  </si>
  <si>
    <t xml:space="preserve">GILBERT 99-08       </t>
  </si>
  <si>
    <t>32-L02-051</t>
  </si>
  <si>
    <t>GILBERT 02-01</t>
  </si>
  <si>
    <t xml:space="preserve">GILBERT 02-01       </t>
  </si>
  <si>
    <t>32-L02-052</t>
  </si>
  <si>
    <t>GILBERT 02-02</t>
  </si>
  <si>
    <t xml:space="preserve">GILBERT 02-02       </t>
  </si>
  <si>
    <t>32-L02-053</t>
  </si>
  <si>
    <t>GILBERT 02-03</t>
  </si>
  <si>
    <t xml:space="preserve">GILBERT 02-03       </t>
  </si>
  <si>
    <t>32-L02-054</t>
  </si>
  <si>
    <t>GILBERT 02-04</t>
  </si>
  <si>
    <t xml:space="preserve">GILBERT 02-04       </t>
  </si>
  <si>
    <t>32-L02-055</t>
  </si>
  <si>
    <t>GILBERT SL 02-05</t>
  </si>
  <si>
    <t xml:space="preserve">GILBERT SL 02-05    </t>
  </si>
  <si>
    <t>32-L02-056</t>
  </si>
  <si>
    <t>GILBERT SL 03-01</t>
  </si>
  <si>
    <t xml:space="preserve">GILBERT SL 03-01    </t>
  </si>
  <si>
    <t>32-L02-057</t>
  </si>
  <si>
    <t>GILBERT SL 03-07</t>
  </si>
  <si>
    <t xml:space="preserve">GILBERT SL 03-07    </t>
  </si>
  <si>
    <t>32-L02-058</t>
  </si>
  <si>
    <t>GILBERT SL 03-02</t>
  </si>
  <si>
    <t xml:space="preserve">GILBERT SL 03-02    </t>
  </si>
  <si>
    <t>32-L02-059</t>
  </si>
  <si>
    <t>GILBERT SL 03-03</t>
  </si>
  <si>
    <t xml:space="preserve">GILBERT SL 03-03    </t>
  </si>
  <si>
    <t>32-L02-060</t>
  </si>
  <si>
    <t>GILBERT SL 03-05</t>
  </si>
  <si>
    <t xml:space="preserve">GILBERT SL 03-05    </t>
  </si>
  <si>
    <t>32-L02-061</t>
  </si>
  <si>
    <t>GILBERT SL 03-06</t>
  </si>
  <si>
    <t xml:space="preserve">GILBERT SL 03-06    </t>
  </si>
  <si>
    <t>32-L02-062</t>
  </si>
  <si>
    <t>GILBERT SL 02-06</t>
  </si>
  <si>
    <t xml:space="preserve">GILBERT SL 02-06    </t>
  </si>
  <si>
    <t>32-L02-063</t>
  </si>
  <si>
    <t>GILBERT SL 03-08</t>
  </si>
  <si>
    <t xml:space="preserve">GILBERT SL 03-08    </t>
  </si>
  <si>
    <t>32-L02-064</t>
  </si>
  <si>
    <t>GILBERT SL 03-09</t>
  </si>
  <si>
    <t xml:space="preserve">GILBERT SL 03-09    </t>
  </si>
  <si>
    <t>32-L02-065</t>
  </si>
  <si>
    <t>GILBERT SL 03-10</t>
  </si>
  <si>
    <t xml:space="preserve">GILBERT SL 03-10    </t>
  </si>
  <si>
    <t>32-L02-066</t>
  </si>
  <si>
    <t>GILBERT SL 04-01</t>
  </si>
  <si>
    <t xml:space="preserve">GILBERT SL 04-01    </t>
  </si>
  <si>
    <t>32-L02-067</t>
  </si>
  <si>
    <t>GILBERT 04-02</t>
  </si>
  <si>
    <t xml:space="preserve">GILBERT 04-02       </t>
  </si>
  <si>
    <t>32-L02-068</t>
  </si>
  <si>
    <t>GILBERT 04-04</t>
  </si>
  <si>
    <t xml:space="preserve">GILBERT 04-04       </t>
  </si>
  <si>
    <t>32-L02-069</t>
  </si>
  <si>
    <t>GILBERT 04-05</t>
  </si>
  <si>
    <t xml:space="preserve">GILBERT 04-05       </t>
  </si>
  <si>
    <t>32-L02-070</t>
  </si>
  <si>
    <t>GILBERT 04-06</t>
  </si>
  <si>
    <t xml:space="preserve">GILBERT 04-06       </t>
  </si>
  <si>
    <t>32-L02-071</t>
  </si>
  <si>
    <t>GILBERT 04-08</t>
  </si>
  <si>
    <t xml:space="preserve">GILBERT 04-08       </t>
  </si>
  <si>
    <t>32-L02-072</t>
  </si>
  <si>
    <t>GILBERT 05-01</t>
  </si>
  <si>
    <t xml:space="preserve">GILBERT 05-01       </t>
  </si>
  <si>
    <t>32-L02-073</t>
  </si>
  <si>
    <t>GILBERT 05-02</t>
  </si>
  <si>
    <t xml:space="preserve">GILBERT 05-02       </t>
  </si>
  <si>
    <t>32-L02-074</t>
  </si>
  <si>
    <t>GILBERT 05-03</t>
  </si>
  <si>
    <t xml:space="preserve">GILBERT 05-03       </t>
  </si>
  <si>
    <t>32-L02-075</t>
  </si>
  <si>
    <t>GILBERT 05-04</t>
  </si>
  <si>
    <t xml:space="preserve">GILBERT 05-04       </t>
  </si>
  <si>
    <t>32-L02-076</t>
  </si>
  <si>
    <t>GILBERT 05-05</t>
  </si>
  <si>
    <t xml:space="preserve">GILBERT 05-05       </t>
  </si>
  <si>
    <t>32-L02-077</t>
  </si>
  <si>
    <t>GILBERT 05-06</t>
  </si>
  <si>
    <t xml:space="preserve">GILBERT 05-06       </t>
  </si>
  <si>
    <t>32-L02-078</t>
  </si>
  <si>
    <t>GILBERT 05-07</t>
  </si>
  <si>
    <t xml:space="preserve">GILBERT 05-07       </t>
  </si>
  <si>
    <t>32-L02-079</t>
  </si>
  <si>
    <t>GILBERT 03-04 SPCTRUM @ VALVISTA PH 1</t>
  </si>
  <si>
    <t>GILBERT 03-04 SPCTRU</t>
  </si>
  <si>
    <t>32-L02-080</t>
  </si>
  <si>
    <t>GILBERT 04-03</t>
  </si>
  <si>
    <t xml:space="preserve">GILBERT 04-03       </t>
  </si>
  <si>
    <t>32-L02-081</t>
  </si>
  <si>
    <t>GILBERT 05-08</t>
  </si>
  <si>
    <t xml:space="preserve">GILBERT 05-08       </t>
  </si>
  <si>
    <t>32-L02-082</t>
  </si>
  <si>
    <t>GILBERT 05-10</t>
  </si>
  <si>
    <t xml:space="preserve">GILBERT 05-10       </t>
  </si>
  <si>
    <t>32-L02-083</t>
  </si>
  <si>
    <t>GILBERT 05-11</t>
  </si>
  <si>
    <t xml:space="preserve">GILBERT 05-11       </t>
  </si>
  <si>
    <t>32-L02-084</t>
  </si>
  <si>
    <t>GILBERT 05-12</t>
  </si>
  <si>
    <t xml:space="preserve">GILBERT 05-12       </t>
  </si>
  <si>
    <t>32-L02-085</t>
  </si>
  <si>
    <t>GILBERT 06-01</t>
  </si>
  <si>
    <t xml:space="preserve">GILBERT 06-01       </t>
  </si>
  <si>
    <t>32-L02-086</t>
  </si>
  <si>
    <t>GILBERT 06-02</t>
  </si>
  <si>
    <t xml:space="preserve">GILBERT 06-02       </t>
  </si>
  <si>
    <t>32-L02-087</t>
  </si>
  <si>
    <t>GILBERT 06-03</t>
  </si>
  <si>
    <t xml:space="preserve">GILBERT 06-03       </t>
  </si>
  <si>
    <t>32-L02-088</t>
  </si>
  <si>
    <t>GILBERT 06-04</t>
  </si>
  <si>
    <t xml:space="preserve">GILBERT 06-04       </t>
  </si>
  <si>
    <t>32-L02-089</t>
  </si>
  <si>
    <t>GILBERT 05-09</t>
  </si>
  <si>
    <t xml:space="preserve">GILBERT 05-09       </t>
  </si>
  <si>
    <t>32-L02-090</t>
  </si>
  <si>
    <t>GILBERT 06-05</t>
  </si>
  <si>
    <t xml:space="preserve">GILBERT 06-05       </t>
  </si>
  <si>
    <t>32-L02-091</t>
  </si>
  <si>
    <t>GILBERT 06-06</t>
  </si>
  <si>
    <t xml:space="preserve">GILBERT 06-06       </t>
  </si>
  <si>
    <t>32-L02-092</t>
  </si>
  <si>
    <t>GILBERT 06-07</t>
  </si>
  <si>
    <t xml:space="preserve">GILBERT 06-07       </t>
  </si>
  <si>
    <t>32-L02-093</t>
  </si>
  <si>
    <t>GILBERT 06-08</t>
  </si>
  <si>
    <t xml:space="preserve">GILBERT 06-08       </t>
  </si>
  <si>
    <t>32-L02-094</t>
  </si>
  <si>
    <t>GILBERT 06-09</t>
  </si>
  <si>
    <t xml:space="preserve">GILBERT 06-09       </t>
  </si>
  <si>
    <t>32-L02-095</t>
  </si>
  <si>
    <t>GILBERT 06-11</t>
  </si>
  <si>
    <t xml:space="preserve">GILBERT 06-11       </t>
  </si>
  <si>
    <t>32-L02-096</t>
  </si>
  <si>
    <t>GILBERT 06-12</t>
  </si>
  <si>
    <t xml:space="preserve">GILBERT 06-12       </t>
  </si>
  <si>
    <t>32-L02-097</t>
  </si>
  <si>
    <t>GILBERT 06-13</t>
  </si>
  <si>
    <t xml:space="preserve">GILBERT 06-13       </t>
  </si>
  <si>
    <t>32-L02-098</t>
  </si>
  <si>
    <t>GILBERT 06-14</t>
  </si>
  <si>
    <t xml:space="preserve">GILBERT 06-14       </t>
  </si>
  <si>
    <t>32-L02-099</t>
  </si>
  <si>
    <t>GILBERT 06-15</t>
  </si>
  <si>
    <t xml:space="preserve">GILBERT 06-15       </t>
  </si>
  <si>
    <t>32-L02-100</t>
  </si>
  <si>
    <t>GILBERT SL 06-16</t>
  </si>
  <si>
    <t xml:space="preserve">GILBERT SL 06-16    </t>
  </si>
  <si>
    <t>32-L02-101</t>
  </si>
  <si>
    <t>GILBERT SL 06-17</t>
  </si>
  <si>
    <t xml:space="preserve">GILBERT SL 06-17    </t>
  </si>
  <si>
    <t>32-L02-102</t>
  </si>
  <si>
    <t>GILBERT SL 07-01</t>
  </si>
  <si>
    <t xml:space="preserve">GILBERT SL 07-01    </t>
  </si>
  <si>
    <t>32-L02-103</t>
  </si>
  <si>
    <t>GILBERT SL 07-03</t>
  </si>
  <si>
    <t xml:space="preserve">GILBERT SL 07-03    </t>
  </si>
  <si>
    <t>32-L02-104</t>
  </si>
  <si>
    <t>GILBERT SL 07-04</t>
  </si>
  <si>
    <t xml:space="preserve">GILBERT SL 07-04    </t>
  </si>
  <si>
    <t>32-L02-105</t>
  </si>
  <si>
    <t>GILBERT SL 07-05</t>
  </si>
  <si>
    <t xml:space="preserve">GILBERT SL 07-05    </t>
  </si>
  <si>
    <t>32-L02-106</t>
  </si>
  <si>
    <t>GILBERT SL 07-07</t>
  </si>
  <si>
    <t xml:space="preserve">GILBERT SL 07-07    </t>
  </si>
  <si>
    <t>32-L02-107</t>
  </si>
  <si>
    <t>GILBERT SL 07-08</t>
  </si>
  <si>
    <t xml:space="preserve">GILBERT SL 07-08    </t>
  </si>
  <si>
    <t>32-L02-108</t>
  </si>
  <si>
    <t>GILBERT SL 07-09</t>
  </si>
  <si>
    <t xml:space="preserve">GILBERT SL 07-09    </t>
  </si>
  <si>
    <t>32-L02-109</t>
  </si>
  <si>
    <t>GILBERT SL 07-10</t>
  </si>
  <si>
    <t xml:space="preserve">GILBERT SL 07-10    </t>
  </si>
  <si>
    <t>32-L02-110</t>
  </si>
  <si>
    <t>GILBERT SL 06-10</t>
  </si>
  <si>
    <t xml:space="preserve">GILBERT SL 06-10    </t>
  </si>
  <si>
    <t>32-L02-111</t>
  </si>
  <si>
    <t>GILBERT 08-01 SLID</t>
  </si>
  <si>
    <t xml:space="preserve">GILBERT 08-01 SLID  </t>
  </si>
  <si>
    <t>32-L02-112</t>
  </si>
  <si>
    <t>GILBERT 08-02 SLID</t>
  </si>
  <si>
    <t xml:space="preserve">GILBERT 08-02 SLID  </t>
  </si>
  <si>
    <t>32-L02-113</t>
  </si>
  <si>
    <t>GILBERT SLID 07-02</t>
  </si>
  <si>
    <t xml:space="preserve">GILBERT SLID 07-02  </t>
  </si>
  <si>
    <t>32-L02-114</t>
  </si>
  <si>
    <t>GILBERT SLID 08-03</t>
  </si>
  <si>
    <t xml:space="preserve">GILBERT SLID 08-03  </t>
  </si>
  <si>
    <t>32-L02-115</t>
  </si>
  <si>
    <t>GILBERT SLID 10-03</t>
  </si>
  <si>
    <t xml:space="preserve">GILBERT SLID 10-03  </t>
  </si>
  <si>
    <t>32-L02-116</t>
  </si>
  <si>
    <t>GILBERT SLID 11-02</t>
  </si>
  <si>
    <t xml:space="preserve">GILBERT SLID 11-02  </t>
  </si>
  <si>
    <t>32-L02-117</t>
  </si>
  <si>
    <t>BILBERT SLID 11-03</t>
  </si>
  <si>
    <t xml:space="preserve">GILBERT SLID 11-03  </t>
  </si>
  <si>
    <t>32-L02-118</t>
  </si>
  <si>
    <t>GILBERT SLID 11 01</t>
  </si>
  <si>
    <t xml:space="preserve">GILBERT SLID 11 01  </t>
  </si>
  <si>
    <t>32-L02-119</t>
  </si>
  <si>
    <t>GILBER SLID 12 01</t>
  </si>
  <si>
    <t xml:space="preserve">GILBERT SLID 12 01  </t>
  </si>
  <si>
    <t>32-L02-120</t>
  </si>
  <si>
    <t>GILBERT SLID 12 02</t>
  </si>
  <si>
    <t xml:space="preserve">GILBERT SLID 12 02  </t>
  </si>
  <si>
    <t>32-L02-121</t>
  </si>
  <si>
    <t>GILBERT SLID 12 03</t>
  </si>
  <si>
    <t xml:space="preserve">GILBERT SLID 12 03  </t>
  </si>
  <si>
    <t>32-L02-122</t>
  </si>
  <si>
    <t>GILBERT SLID 12 04</t>
  </si>
  <si>
    <t xml:space="preserve">GILBERT SLID 12 04  </t>
  </si>
  <si>
    <t>32-L02-123</t>
  </si>
  <si>
    <t>GILBERT SLID 13 03</t>
  </si>
  <si>
    <t xml:space="preserve">GILBERT SLID 13 03  </t>
  </si>
  <si>
    <t>32-L02-124</t>
  </si>
  <si>
    <t>GILBERT SLID 13 04</t>
  </si>
  <si>
    <t xml:space="preserve">GILBERT SLID 13 04  </t>
  </si>
  <si>
    <t>32-L02-125</t>
  </si>
  <si>
    <t>GILBERT SLID 13 05</t>
  </si>
  <si>
    <t xml:space="preserve">GILBERT SLID 13 05  </t>
  </si>
  <si>
    <t>32-L02-126</t>
  </si>
  <si>
    <t>GILBERT SLIDE 13 06</t>
  </si>
  <si>
    <t xml:space="preserve">GILBERT SLID 13 06  </t>
  </si>
  <si>
    <t>32-L02-127</t>
  </si>
  <si>
    <t>GILBERT SLID 13 07</t>
  </si>
  <si>
    <t xml:space="preserve">GILBERT SLID 13 07  </t>
  </si>
  <si>
    <t>32-L02-128</t>
  </si>
  <si>
    <t>GILBERT SLID 13 08</t>
  </si>
  <si>
    <t xml:space="preserve">GILBERT SLID 13 08  </t>
  </si>
  <si>
    <t>32-L02-129</t>
  </si>
  <si>
    <t>GILBERT SLID 13 10</t>
  </si>
  <si>
    <t xml:space="preserve">GILBERT SLID 13 10  </t>
  </si>
  <si>
    <t>32-L02-130</t>
  </si>
  <si>
    <t>GILBERT SLID 13 11</t>
  </si>
  <si>
    <t xml:space="preserve">GILBERT SLID 13 11  </t>
  </si>
  <si>
    <t>32-L02-131</t>
  </si>
  <si>
    <t>GILBERT SLID 13 13</t>
  </si>
  <si>
    <t xml:space="preserve">GILBERT SLID 13 13  </t>
  </si>
  <si>
    <t>32-L02-132</t>
  </si>
  <si>
    <t>GILBERT SLID 13 15</t>
  </si>
  <si>
    <t xml:space="preserve">GILBERT SLID 13 15  </t>
  </si>
  <si>
    <t>32-L02-999</t>
  </si>
  <si>
    <t>GILBERT SLID TOTAL</t>
  </si>
  <si>
    <t>32-L03-001</t>
  </si>
  <si>
    <t>PEORIA #83</t>
  </si>
  <si>
    <t xml:space="preserve">PEORA #83           </t>
  </si>
  <si>
    <t>32-L03-002</t>
  </si>
  <si>
    <t>PEORIA #49</t>
  </si>
  <si>
    <t xml:space="preserve">PEORIA #49          </t>
  </si>
  <si>
    <t>32-L03-003</t>
  </si>
  <si>
    <t>PEORIA #112</t>
  </si>
  <si>
    <t xml:space="preserve">PEORIA #112         </t>
  </si>
  <si>
    <t>32-L03-004</t>
  </si>
  <si>
    <t>PEORIA #66</t>
  </si>
  <si>
    <t xml:space="preserve">PEORIA #66          </t>
  </si>
  <si>
    <t>32-L03-005</t>
  </si>
  <si>
    <t>PEORIA #73</t>
  </si>
  <si>
    <t xml:space="preserve">PEORIA #73          </t>
  </si>
  <si>
    <t>32-L03-006</t>
  </si>
  <si>
    <t>PEORIA # 76</t>
  </si>
  <si>
    <t xml:space="preserve">PEORIA # 76         </t>
  </si>
  <si>
    <t>32-L03-007</t>
  </si>
  <si>
    <t>PEORIA 377</t>
  </si>
  <si>
    <t xml:space="preserve">PEORIA #77          </t>
  </si>
  <si>
    <t>32-L03-008</t>
  </si>
  <si>
    <t>PEORIA #78</t>
  </si>
  <si>
    <t xml:space="preserve">PEORIA #78          </t>
  </si>
  <si>
    <t>32-L03-009</t>
  </si>
  <si>
    <t>PEORIA #79</t>
  </si>
  <si>
    <t xml:space="preserve">PEORIA #79          </t>
  </si>
  <si>
    <t>32-L03-010</t>
  </si>
  <si>
    <t>PEORIA # 80</t>
  </si>
  <si>
    <t xml:space="preserve">PEORIA # 80         </t>
  </si>
  <si>
    <t>32-L03-011</t>
  </si>
  <si>
    <t>PEORIA #93</t>
  </si>
  <si>
    <t xml:space="preserve">PEORIA #93          </t>
  </si>
  <si>
    <t>32-L03-012</t>
  </si>
  <si>
    <t>PEORIA # 94</t>
  </si>
  <si>
    <t xml:space="preserve">PEORIA # 94         </t>
  </si>
  <si>
    <t>32-L03-013</t>
  </si>
  <si>
    <t>PEORIA # 95</t>
  </si>
  <si>
    <t xml:space="preserve">PEORIA # 95         </t>
  </si>
  <si>
    <t>32-L03-014</t>
  </si>
  <si>
    <t>PEORIA # 97</t>
  </si>
  <si>
    <t xml:space="preserve">PEORIA # 97         </t>
  </si>
  <si>
    <t>32-L03-015</t>
  </si>
  <si>
    <t>PEORIA #98</t>
  </si>
  <si>
    <t xml:space="preserve">PEORIA #98          </t>
  </si>
  <si>
    <t>32-L03-016</t>
  </si>
  <si>
    <t>PEORIA STREET # 60</t>
  </si>
  <si>
    <t xml:space="preserve">PEORIA # 60         </t>
  </si>
  <si>
    <t>32-L03-017</t>
  </si>
  <si>
    <t>PEORA # 113</t>
  </si>
  <si>
    <t xml:space="preserve">PEORIA #113         </t>
  </si>
  <si>
    <t>32-L03-018</t>
  </si>
  <si>
    <t>PEORIA # 119</t>
  </si>
  <si>
    <t xml:space="preserve">PEORIA #119         </t>
  </si>
  <si>
    <t>32-L03-019</t>
  </si>
  <si>
    <t>PEORIA #121</t>
  </si>
  <si>
    <t xml:space="preserve">PEORIA #121         </t>
  </si>
  <si>
    <t>32-L03-020</t>
  </si>
  <si>
    <t>PEORIA # 123</t>
  </si>
  <si>
    <t xml:space="preserve">PEORIA # 123        </t>
  </si>
  <si>
    <t>32-L03-021</t>
  </si>
  <si>
    <t>PEORIA #55</t>
  </si>
  <si>
    <t xml:space="preserve">PEORIA #55          </t>
  </si>
  <si>
    <t>32-L03-022</t>
  </si>
  <si>
    <t>SL PEORIA #114 PEORIA STREET LIGHTING</t>
  </si>
  <si>
    <t xml:space="preserve">SL PEORIA #114      </t>
  </si>
  <si>
    <t>32-L03-023</t>
  </si>
  <si>
    <t>SL PEORIA #149 PEORIA STREET LIGHTING</t>
  </si>
  <si>
    <t xml:space="preserve">SL PEORIA #149      </t>
  </si>
  <si>
    <t>32-L03-024</t>
  </si>
  <si>
    <t>SL PEORIA #151 PEORIA STREET LIGHTING</t>
  </si>
  <si>
    <t xml:space="preserve">SL PEORIA #151      </t>
  </si>
  <si>
    <t>32-L03-025</t>
  </si>
  <si>
    <t>SL PEORIA #154 PEORIA STREET LIGHTING</t>
  </si>
  <si>
    <t xml:space="preserve">SL PEORIA #154      </t>
  </si>
  <si>
    <t>32-L03-026</t>
  </si>
  <si>
    <t>SL PEORIA #104 PEORIA STREET LIGHTING</t>
  </si>
  <si>
    <t xml:space="preserve">SL PEORIA #104      </t>
  </si>
  <si>
    <t>32-L03-027</t>
  </si>
  <si>
    <t>SL PEORIA #156 PEORIA STREET LIGHTING</t>
  </si>
  <si>
    <t xml:space="preserve">SL PEORIA #156      </t>
  </si>
  <si>
    <t>32-L03-028</t>
  </si>
  <si>
    <t>SL PEORIA #96 PEORIA STREET LIGHTING</t>
  </si>
  <si>
    <t xml:space="preserve">SL PEORIA #96       </t>
  </si>
  <si>
    <t>32-L03-029</t>
  </si>
  <si>
    <t>SL PEORIA #117 PEORIA STREET LIGHTING</t>
  </si>
  <si>
    <t xml:space="preserve">SL PEORIA #117      </t>
  </si>
  <si>
    <t>32-L03-030</t>
  </si>
  <si>
    <t>SL PEORIA #137 PEORIA STREET LIGHTING</t>
  </si>
  <si>
    <t xml:space="preserve">SL PEORIA #137      </t>
  </si>
  <si>
    <t>32-L03-031</t>
  </si>
  <si>
    <t>SL PEORIA #139 PEORIA STREET LIGHTING</t>
  </si>
  <si>
    <t xml:space="preserve">SL PEORIA #139      </t>
  </si>
  <si>
    <t>32-L03-032</t>
  </si>
  <si>
    <t>SL PEORIA #143 PEORIA STREET LIGHTING</t>
  </si>
  <si>
    <t xml:space="preserve">SL PEORIA #143      </t>
  </si>
  <si>
    <t>32-L03-033</t>
  </si>
  <si>
    <t>SL PEORIA #142 PEORIA STREET LIGHTING</t>
  </si>
  <si>
    <t xml:space="preserve">SL PEORIA #142      </t>
  </si>
  <si>
    <t>32-L03-034</t>
  </si>
  <si>
    <t>SL PEORIA #141 PEORIA STREET LIGHTING</t>
  </si>
  <si>
    <t xml:space="preserve">SL PEORIA #141      </t>
  </si>
  <si>
    <t>32-L03-035</t>
  </si>
  <si>
    <t>SL PEORIA #140 PEORIA STREET LIGHTING</t>
  </si>
  <si>
    <t xml:space="preserve">SL PEORIA #140      </t>
  </si>
  <si>
    <t>32-L03-036</t>
  </si>
  <si>
    <t>SL PEORIA #138 PEORIA STREET LIGHTING</t>
  </si>
  <si>
    <t xml:space="preserve">SL PEORIA #138      </t>
  </si>
  <si>
    <t>32-L03-037</t>
  </si>
  <si>
    <t>SL PEORIA #136 PEORIA STREET LIGHTING</t>
  </si>
  <si>
    <t xml:space="preserve">SL PEORIA #136      </t>
  </si>
  <si>
    <t>32-L03-038</t>
  </si>
  <si>
    <t>SL PEORIA #127 PEORIA STREET LIGHTING</t>
  </si>
  <si>
    <t xml:space="preserve">SL PEORIA #127      </t>
  </si>
  <si>
    <t>32-L03-039</t>
  </si>
  <si>
    <t>SL PEORIA #163 PEORIA STREET LIGHTING</t>
  </si>
  <si>
    <t xml:space="preserve">SL PEORIA #163      </t>
  </si>
  <si>
    <t>32-L03-040</t>
  </si>
  <si>
    <t>SL PEORIA #135 PEORIA STREET LIGHTING</t>
  </si>
  <si>
    <t xml:space="preserve">SL PEORIA #135      </t>
  </si>
  <si>
    <t>32-L03-041</t>
  </si>
  <si>
    <t>SL PEORIA #153 PEORIA STREET LIGHTING</t>
  </si>
  <si>
    <t xml:space="preserve">SL PEORIA #153      </t>
  </si>
  <si>
    <t>32-L03-042</t>
  </si>
  <si>
    <t>SL PEORIA #152 PEORIA STREET LIGHTING</t>
  </si>
  <si>
    <t xml:space="preserve">SL PEORIA #152      </t>
  </si>
  <si>
    <t>32-L03-043</t>
  </si>
  <si>
    <t>SL PEORIA #99 PEORIA STREET LIGHTING</t>
  </si>
  <si>
    <t xml:space="preserve">SL PEORIA #99       </t>
  </si>
  <si>
    <t>32-L03-044</t>
  </si>
  <si>
    <t>SL PEORIA #159 PEORIA STREET LIGHTING</t>
  </si>
  <si>
    <t xml:space="preserve">SL PEORIA #159      </t>
  </si>
  <si>
    <t>32-L03-045</t>
  </si>
  <si>
    <t>SL PEORIA #101 PEORIA STREET LIGHTING</t>
  </si>
  <si>
    <t xml:space="preserve">SL PEORIA #101      </t>
  </si>
  <si>
    <t>32-L03-046</t>
  </si>
  <si>
    <t>SL PEORIA #108 PEORIA STREET LIGHTING</t>
  </si>
  <si>
    <t xml:space="preserve">SL PEORIA #108      </t>
  </si>
  <si>
    <t>32-L03-047</t>
  </si>
  <si>
    <t>SL PEORIA #107 PEORIA STREET LIGHTING</t>
  </si>
  <si>
    <t xml:space="preserve">SL PEORIA #107      </t>
  </si>
  <si>
    <t>32-L03-048</t>
  </si>
  <si>
    <t>PEORIA #116</t>
  </si>
  <si>
    <t xml:space="preserve">PEORIA #116         </t>
  </si>
  <si>
    <t>32-L03-049</t>
  </si>
  <si>
    <t>PEORIA #129</t>
  </si>
  <si>
    <t xml:space="preserve">PEORIA #129         </t>
  </si>
  <si>
    <t>32-L03-050</t>
  </si>
  <si>
    <t>PEORIA #110</t>
  </si>
  <si>
    <t xml:space="preserve">PEORIA #110         </t>
  </si>
  <si>
    <t>32-L03-051</t>
  </si>
  <si>
    <t>PEORIA #122</t>
  </si>
  <si>
    <t xml:space="preserve">PEORIA #122         </t>
  </si>
  <si>
    <t>32-L03-052</t>
  </si>
  <si>
    <t>PEORIA #125</t>
  </si>
  <si>
    <t xml:space="preserve">PEORIA #125         </t>
  </si>
  <si>
    <t>32-L03-053</t>
  </si>
  <si>
    <t>PEORIA #126</t>
  </si>
  <si>
    <t xml:space="preserve">PEORIA #126         </t>
  </si>
  <si>
    <t>32-L03-054</t>
  </si>
  <si>
    <t>PEORIA #128</t>
  </si>
  <si>
    <t xml:space="preserve">PEORIA #128         </t>
  </si>
  <si>
    <t>32-L03-055</t>
  </si>
  <si>
    <t>PEORIA #131</t>
  </si>
  <si>
    <t xml:space="preserve">PEORIA #131         </t>
  </si>
  <si>
    <t>32-L03-056</t>
  </si>
  <si>
    <t>PEORIA #144</t>
  </si>
  <si>
    <t xml:space="preserve">PEORIA #144         </t>
  </si>
  <si>
    <t>32-L03-057</t>
  </si>
  <si>
    <t>PEORIA #145</t>
  </si>
  <si>
    <t xml:space="preserve">PEORIA #145         </t>
  </si>
  <si>
    <t>32-L03-058</t>
  </si>
  <si>
    <t>PEORIA #146</t>
  </si>
  <si>
    <t xml:space="preserve">PEORIA #146         </t>
  </si>
  <si>
    <t>32-L03-059</t>
  </si>
  <si>
    <t>PEORIA #148</t>
  </si>
  <si>
    <t xml:space="preserve">PEORIA #148         </t>
  </si>
  <si>
    <t>32-L03-060</t>
  </si>
  <si>
    <t>PEORIA #150</t>
  </si>
  <si>
    <t xml:space="preserve">PEORIA #150         </t>
  </si>
  <si>
    <t>32-L03-061</t>
  </si>
  <si>
    <t>PEORIA #155</t>
  </si>
  <si>
    <t xml:space="preserve">PEORIA #155         </t>
  </si>
  <si>
    <t>32-L03-062</t>
  </si>
  <si>
    <t>PEORIA #157</t>
  </si>
  <si>
    <t xml:space="preserve">PEORIA #157         </t>
  </si>
  <si>
    <t>32-L03-063</t>
  </si>
  <si>
    <t>PEORIA #158</t>
  </si>
  <si>
    <t xml:space="preserve">PEORIA #158         </t>
  </si>
  <si>
    <t>32-L03-064</t>
  </si>
  <si>
    <t>PEORIA #162</t>
  </si>
  <si>
    <t xml:space="preserve">PEORIA #162         </t>
  </si>
  <si>
    <t>32-L03-065</t>
  </si>
  <si>
    <t>PEORIA #164</t>
  </si>
  <si>
    <t xml:space="preserve">PEORIA #164         </t>
  </si>
  <si>
    <t>32-L03-066</t>
  </si>
  <si>
    <t>PEORIA #166</t>
  </si>
  <si>
    <t xml:space="preserve">PEORIA #166         </t>
  </si>
  <si>
    <t>32-L03-067</t>
  </si>
  <si>
    <t>PEORIA #171</t>
  </si>
  <si>
    <t xml:space="preserve">PEORIA #171         </t>
  </si>
  <si>
    <t>32-L03-068</t>
  </si>
  <si>
    <t>PEORIA #173</t>
  </si>
  <si>
    <t xml:space="preserve">PEORIA #173         </t>
  </si>
  <si>
    <t>32-L03-069</t>
  </si>
  <si>
    <t>PEORIA #176</t>
  </si>
  <si>
    <t xml:space="preserve">PEORIA #176         </t>
  </si>
  <si>
    <t>32-L03-070</t>
  </si>
  <si>
    <t>PEORIA #177</t>
  </si>
  <si>
    <t xml:space="preserve">PEORIA #177         </t>
  </si>
  <si>
    <t>32-L03-071</t>
  </si>
  <si>
    <t>PEORIA #198</t>
  </si>
  <si>
    <t xml:space="preserve">PEORIA #198         </t>
  </si>
  <si>
    <t>32-L03-072</t>
  </si>
  <si>
    <t>PEORIA #199</t>
  </si>
  <si>
    <t xml:space="preserve">PEORIA #199         </t>
  </si>
  <si>
    <t>32-L03-073</t>
  </si>
  <si>
    <t>PEORIA # 102</t>
  </si>
  <si>
    <t xml:space="preserve">PEORIA # 102        </t>
  </si>
  <si>
    <t>32-L03-074</t>
  </si>
  <si>
    <t>PEORIA # 161</t>
  </si>
  <si>
    <t xml:space="preserve">PEORIA # 161        </t>
  </si>
  <si>
    <t>32-L03-075</t>
  </si>
  <si>
    <t>PEORIA # 167</t>
  </si>
  <si>
    <t xml:space="preserve">PEORIA # 167        </t>
  </si>
  <si>
    <t>32-L03-076</t>
  </si>
  <si>
    <t>PEORIA # 195</t>
  </si>
  <si>
    <t xml:space="preserve">PEORIA # 195        </t>
  </si>
  <si>
    <t>32-L03-077</t>
  </si>
  <si>
    <t>PEORIA # 197</t>
  </si>
  <si>
    <t xml:space="preserve">PEORIA # 197        </t>
  </si>
  <si>
    <t>32-L03-078</t>
  </si>
  <si>
    <t>PEORIA # 44</t>
  </si>
  <si>
    <t xml:space="preserve">PEORIA # 44         </t>
  </si>
  <si>
    <t>32-L03-079</t>
  </si>
  <si>
    <t>PEORIA #204 SL</t>
  </si>
  <si>
    <t xml:space="preserve">PEORIA #204         </t>
  </si>
  <si>
    <t>32-L03-080</t>
  </si>
  <si>
    <t>PEORIA #205 SL</t>
  </si>
  <si>
    <t xml:space="preserve">PEORIA #205         </t>
  </si>
  <si>
    <t>32-L03-081</t>
  </si>
  <si>
    <t>PEORIA SL #60</t>
  </si>
  <si>
    <t xml:space="preserve">PEORIA SL #160      </t>
  </si>
  <si>
    <t>32-L03-082</t>
  </si>
  <si>
    <t>PEORIA SL #172</t>
  </si>
  <si>
    <t xml:space="preserve">PEORIA SL #172      </t>
  </si>
  <si>
    <t>32-L03-083</t>
  </si>
  <si>
    <t>PEORIA SL #183</t>
  </si>
  <si>
    <t xml:space="preserve">PEORIA SL #183      </t>
  </si>
  <si>
    <t>32-L03-084</t>
  </si>
  <si>
    <t>PEORIA SL #185</t>
  </si>
  <si>
    <t xml:space="preserve">PEORIA SL #185      </t>
  </si>
  <si>
    <t>32-L03-085</t>
  </si>
  <si>
    <t>PEORIA SL #187</t>
  </si>
  <si>
    <t xml:space="preserve">PEORIA SL #187      </t>
  </si>
  <si>
    <t>32-L03-086</t>
  </si>
  <si>
    <t>PEORIA SL #188</t>
  </si>
  <si>
    <t xml:space="preserve">PEORIA SL #188      </t>
  </si>
  <si>
    <t>32-L03-087</t>
  </si>
  <si>
    <t>PEORIA SL #189</t>
  </si>
  <si>
    <t xml:space="preserve">PEORIA SL #189      </t>
  </si>
  <si>
    <t>32-L03-088</t>
  </si>
  <si>
    <t>PEORIA SL #190</t>
  </si>
  <si>
    <t xml:space="preserve">PEORIA SL #190      </t>
  </si>
  <si>
    <t>32-L03-089</t>
  </si>
  <si>
    <t>PEORIA SL #191</t>
  </si>
  <si>
    <t xml:space="preserve">PEORIA SL #191      </t>
  </si>
  <si>
    <t>32-L03-090</t>
  </si>
  <si>
    <t>PEORIA SL #201</t>
  </si>
  <si>
    <t xml:space="preserve">PEORIA SL #201      </t>
  </si>
  <si>
    <t>32-L03-091</t>
  </si>
  <si>
    <t>PEORIA SL #202</t>
  </si>
  <si>
    <t xml:space="preserve">PEORIA SL #202      </t>
  </si>
  <si>
    <t>32-L03-092</t>
  </si>
  <si>
    <t>PEORIA SL #206</t>
  </si>
  <si>
    <t xml:space="preserve">PEORIA SL #206      </t>
  </si>
  <si>
    <t>32-L03-093</t>
  </si>
  <si>
    <t>PEORIA SL #212</t>
  </si>
  <si>
    <t xml:space="preserve">PEORIA SL #212      </t>
  </si>
  <si>
    <t>32-L03-094</t>
  </si>
  <si>
    <t>PEORIA SL #213</t>
  </si>
  <si>
    <t xml:space="preserve">PEORIA SL #213      </t>
  </si>
  <si>
    <t>32-L03-095</t>
  </si>
  <si>
    <t>PEORIA SL #216</t>
  </si>
  <si>
    <t xml:space="preserve">PEORIA SL #216      </t>
  </si>
  <si>
    <t>32-L03-096</t>
  </si>
  <si>
    <t>PEORIA #1000</t>
  </si>
  <si>
    <t xml:space="preserve">PEORIA #1000        </t>
  </si>
  <si>
    <t>32-L03-097</t>
  </si>
  <si>
    <t>PEORIA #1002</t>
  </si>
  <si>
    <t xml:space="preserve">PEORIA #1002        </t>
  </si>
  <si>
    <t>32-L03-098</t>
  </si>
  <si>
    <t>PEORIA #147</t>
  </si>
  <si>
    <t xml:space="preserve">PEORIA #147         </t>
  </si>
  <si>
    <t>32-L03-099</t>
  </si>
  <si>
    <t>PEORIA #179</t>
  </si>
  <si>
    <t xml:space="preserve">PEORIA #179         </t>
  </si>
  <si>
    <t>32-L03-100</t>
  </si>
  <si>
    <t>PEORIA #208</t>
  </si>
  <si>
    <t xml:space="preserve">PEORIA #208         </t>
  </si>
  <si>
    <t>32-L03-101</t>
  </si>
  <si>
    <t>PEORIA #209</t>
  </si>
  <si>
    <t xml:space="preserve">PEORIA #209         </t>
  </si>
  <si>
    <t>32-L03-102</t>
  </si>
  <si>
    <t>PEORIA #210</t>
  </si>
  <si>
    <t xml:space="preserve">PEORIA #210         </t>
  </si>
  <si>
    <t>32-L03-103</t>
  </si>
  <si>
    <t>PEORIA #211</t>
  </si>
  <si>
    <t xml:space="preserve">PEORIA #211         </t>
  </si>
  <si>
    <t>32-L03-104</t>
  </si>
  <si>
    <t>PEORIA #214</t>
  </si>
  <si>
    <t xml:space="preserve">PEORIA #214         </t>
  </si>
  <si>
    <t>32-L03-105</t>
  </si>
  <si>
    <t>PEORIA #215</t>
  </si>
  <si>
    <t xml:space="preserve">PEORIA #215         </t>
  </si>
  <si>
    <t>32-L03-106</t>
  </si>
  <si>
    <t>PEORIA #238</t>
  </si>
  <si>
    <t xml:space="preserve">PEORIA #238         </t>
  </si>
  <si>
    <t>32-L03-107</t>
  </si>
  <si>
    <t>PEORIA #239</t>
  </si>
  <si>
    <t xml:space="preserve">PEORIA #239         </t>
  </si>
  <si>
    <t>32-L03-108</t>
  </si>
  <si>
    <t>PEORIA #240</t>
  </si>
  <si>
    <t xml:space="preserve">PEORIA #240         </t>
  </si>
  <si>
    <t>32-L03-109</t>
  </si>
  <si>
    <t>PEORIA VISTANCIA PARCEL A-10B</t>
  </si>
  <si>
    <t xml:space="preserve">PEORIA VISTANIA     </t>
  </si>
  <si>
    <t>32-L03-110</t>
  </si>
  <si>
    <t>PEORA # 1001</t>
  </si>
  <si>
    <t xml:space="preserve">PEORIA #1001        </t>
  </si>
  <si>
    <t>32-L03-111</t>
  </si>
  <si>
    <t>PEORIA # 1004</t>
  </si>
  <si>
    <t xml:space="preserve">PEORIA # 1004       </t>
  </si>
  <si>
    <t>32-L03-112</t>
  </si>
  <si>
    <t>PEORIA # 1005</t>
  </si>
  <si>
    <t xml:space="preserve">PEORIA # 1005       </t>
  </si>
  <si>
    <t>32-L03-113</t>
  </si>
  <si>
    <t>PEORIA # 1006</t>
  </si>
  <si>
    <t xml:space="preserve">PEORIA # 1006       </t>
  </si>
  <si>
    <t>32-L03-114</t>
  </si>
  <si>
    <t>PEORA # 1007</t>
  </si>
  <si>
    <t xml:space="preserve">PEORA # 1007        </t>
  </si>
  <si>
    <t>32-L03-115</t>
  </si>
  <si>
    <t>PEORIA # 1008</t>
  </si>
  <si>
    <t xml:space="preserve">PEORA # 1008        </t>
  </si>
  <si>
    <t>32-L03-116</t>
  </si>
  <si>
    <t>PEORA # 1009</t>
  </si>
  <si>
    <t xml:space="preserve">PEORIA # 1009       </t>
  </si>
  <si>
    <t>32-L03-117</t>
  </si>
  <si>
    <t>PEORA # 1010</t>
  </si>
  <si>
    <t xml:space="preserve">PEORA # 1010        </t>
  </si>
  <si>
    <t>32-L03-118</t>
  </si>
  <si>
    <t>PEORA # 1011</t>
  </si>
  <si>
    <t xml:space="preserve">PEORA # 1011        </t>
  </si>
  <si>
    <t>32-L03-119</t>
  </si>
  <si>
    <t>PEORA # 1012</t>
  </si>
  <si>
    <t xml:space="preserve">PEORA # 1012        </t>
  </si>
  <si>
    <t>32-L03-120</t>
  </si>
  <si>
    <t>PEORA # 1016</t>
  </si>
  <si>
    <t xml:space="preserve">PEORA # 1016        </t>
  </si>
  <si>
    <t>32-L03-121</t>
  </si>
  <si>
    <t>PEORA # 222</t>
  </si>
  <si>
    <t xml:space="preserve">PEORA # 222         </t>
  </si>
  <si>
    <t>32-L03-122</t>
  </si>
  <si>
    <t>PEORA # 224</t>
  </si>
  <si>
    <t xml:space="preserve">PEORA # 224         </t>
  </si>
  <si>
    <t>32-L03-123</t>
  </si>
  <si>
    <t>PEORIA # 225</t>
  </si>
  <si>
    <t xml:space="preserve">PEORA # 225         </t>
  </si>
  <si>
    <t>32-L03-124</t>
  </si>
  <si>
    <t>PEORIA # 226</t>
  </si>
  <si>
    <t xml:space="preserve">PEORIA # 226        </t>
  </si>
  <si>
    <t>32-L03-125</t>
  </si>
  <si>
    <t>PEORIA # 227</t>
  </si>
  <si>
    <t xml:space="preserve">PEORIA # 227        </t>
  </si>
  <si>
    <t>32-L03-126</t>
  </si>
  <si>
    <t>PEORIA # 228</t>
  </si>
  <si>
    <t xml:space="preserve">PEORIA # 228        </t>
  </si>
  <si>
    <t>32-L03-127</t>
  </si>
  <si>
    <t>PEORIA # 230</t>
  </si>
  <si>
    <t xml:space="preserve">PEORIA # 230        </t>
  </si>
  <si>
    <t>32-L03-128</t>
  </si>
  <si>
    <t>PEORIA # 231</t>
  </si>
  <si>
    <t xml:space="preserve">PEORIA # 231        </t>
  </si>
  <si>
    <t>32-L03-129</t>
  </si>
  <si>
    <t>PEORIA # 232</t>
  </si>
  <si>
    <t xml:space="preserve">PEORIA # 232        </t>
  </si>
  <si>
    <t>32-L03-130</t>
  </si>
  <si>
    <t>PEORIA # 233</t>
  </si>
  <si>
    <t xml:space="preserve">PEORIA # 233        </t>
  </si>
  <si>
    <t>32-L03-131</t>
  </si>
  <si>
    <t>PEORIA # 234</t>
  </si>
  <si>
    <t xml:space="preserve">PEORIA # 234        </t>
  </si>
  <si>
    <t>32-L03-132</t>
  </si>
  <si>
    <t>PEORIA # 235</t>
  </si>
  <si>
    <t xml:space="preserve">PEORA # 235         </t>
  </si>
  <si>
    <t>32-L03-133</t>
  </si>
  <si>
    <t>PEORIA # 236</t>
  </si>
  <si>
    <t xml:space="preserve">PEORIA # 236        </t>
  </si>
  <si>
    <t>32-L03-134</t>
  </si>
  <si>
    <t>PEORIA # 229</t>
  </si>
  <si>
    <t xml:space="preserve">PEORA # 229         </t>
  </si>
  <si>
    <t>32-L03-135</t>
  </si>
  <si>
    <t>PEORIA 1013 SLID</t>
  </si>
  <si>
    <t xml:space="preserve">PEORIA 1013 SLID    </t>
  </si>
  <si>
    <t>32-L03-136</t>
  </si>
  <si>
    <t>PEORIA 1014 SLID</t>
  </si>
  <si>
    <t xml:space="preserve">PEORIA 1014 SLID    </t>
  </si>
  <si>
    <t>32-L03-137</t>
  </si>
  <si>
    <t>PEORIA SLID #223</t>
  </si>
  <si>
    <t xml:space="preserve">PEORIA SLID #223    </t>
  </si>
  <si>
    <t>32-L03-138</t>
  </si>
  <si>
    <t>PEORIA SLID 1025</t>
  </si>
  <si>
    <t xml:space="preserve">PEORIA SLID 1025    </t>
  </si>
  <si>
    <t>32-L03-139</t>
  </si>
  <si>
    <t>PEORIA SL #184</t>
  </si>
  <si>
    <t xml:space="preserve">PEORIA SL #184      </t>
  </si>
  <si>
    <t>32-L03-140</t>
  </si>
  <si>
    <t>PEORIA SL #207</t>
  </si>
  <si>
    <t xml:space="preserve">PEORIA SL #207      </t>
  </si>
  <si>
    <t>32-L03-141</t>
  </si>
  <si>
    <t>PEORIA SL 1022</t>
  </si>
  <si>
    <t xml:space="preserve">PEORIA SL 1022      </t>
  </si>
  <si>
    <t>32-L03-142</t>
  </si>
  <si>
    <t xml:space="preserve">PEORIA #221         </t>
  </si>
  <si>
    <t>32-L03-143</t>
  </si>
  <si>
    <t>PEORIA SLID 1031</t>
  </si>
  <si>
    <t xml:space="preserve">PEORIA SLID 1031    </t>
  </si>
  <si>
    <t>32-L03-144</t>
  </si>
  <si>
    <t>PEORIA SLID 1033</t>
  </si>
  <si>
    <t xml:space="preserve">PEORIA SLID 1033    </t>
  </si>
  <si>
    <t>32-L03-145</t>
  </si>
  <si>
    <t>PEORIA SLID 1034</t>
  </si>
  <si>
    <t xml:space="preserve">PEORIA SLID 1034    </t>
  </si>
  <si>
    <t>32-L03-146</t>
  </si>
  <si>
    <t>PEORIA SLID 1038</t>
  </si>
  <si>
    <t xml:space="preserve">PEORIA SLID 1038    </t>
  </si>
  <si>
    <t>32-L03-147</t>
  </si>
  <si>
    <t>PEORIA SLID 1039</t>
  </si>
  <si>
    <t xml:space="preserve">PEORIA SLID 1039    </t>
  </si>
  <si>
    <t>32-L03-148</t>
  </si>
  <si>
    <t>PEORIA SLID 1050</t>
  </si>
  <si>
    <t xml:space="preserve">PEORIA SLID 1050    </t>
  </si>
  <si>
    <t>32-L03-149</t>
  </si>
  <si>
    <t>PEORIA SLID 1018</t>
  </si>
  <si>
    <t xml:space="preserve">PEORIA SLID 1018    </t>
  </si>
  <si>
    <t>32-L03-150</t>
  </si>
  <si>
    <t>PERORIA SLID 1020</t>
  </si>
  <si>
    <t xml:space="preserve">PEORIA SLID 1020    </t>
  </si>
  <si>
    <t>32-L03-151</t>
  </si>
  <si>
    <t>POERIA SLID 1021</t>
  </si>
  <si>
    <t xml:space="preserve">PEORIA SLID 1021    </t>
  </si>
  <si>
    <t>32-L03-152</t>
  </si>
  <si>
    <t>PEORIA SLID 1046</t>
  </si>
  <si>
    <t xml:space="preserve">PEORIA SLID 1046    </t>
  </si>
  <si>
    <t>32-L03-153</t>
  </si>
  <si>
    <t>PEORIA SLID 1055</t>
  </si>
  <si>
    <t xml:space="preserve">PEORIA SLID 1055    </t>
  </si>
  <si>
    <t>32-L03-154</t>
  </si>
  <si>
    <t>PEORIA SLID 1063</t>
  </si>
  <si>
    <t xml:space="preserve">PEORIA SLID 1063    </t>
  </si>
  <si>
    <t>32-L03-155</t>
  </si>
  <si>
    <t>PEORIA SLID 1067</t>
  </si>
  <si>
    <t>32-L03-156</t>
  </si>
  <si>
    <t>PEORIA SLID 1068</t>
  </si>
  <si>
    <t>32-L03-157</t>
  </si>
  <si>
    <t>PEORIA SLID 1069</t>
  </si>
  <si>
    <t>32-L03-158</t>
  </si>
  <si>
    <t>PEORIA SLID 1071</t>
  </si>
  <si>
    <t>32-L03-999</t>
  </si>
  <si>
    <t>PEORIA SLID TOTAL</t>
  </si>
  <si>
    <t>32-L04-001</t>
  </si>
  <si>
    <t>SU BELL WEST RANCH ST LIGHTING</t>
  </si>
  <si>
    <t xml:space="preserve">SU BELL WEST RANCH  </t>
  </si>
  <si>
    <t>32-L04-002</t>
  </si>
  <si>
    <t>SU CANYON RIDGE WEST STREET LIGHTING</t>
  </si>
  <si>
    <t xml:space="preserve">SU-CANYON RIDGE W   </t>
  </si>
  <si>
    <t>32-L04-003</t>
  </si>
  <si>
    <t>SU MOUNTAIN VIEW RANCH 2 STREET LIGHTING</t>
  </si>
  <si>
    <t xml:space="preserve">SU MT VIEW RANCH 2  </t>
  </si>
  <si>
    <t>32-L04-004</t>
  </si>
  <si>
    <t>SU-SUN CITY GRAND #2 STREET LIGHTING</t>
  </si>
  <si>
    <t>SU-SUN CITY GRAND #2</t>
  </si>
  <si>
    <t>32-L04-005</t>
  </si>
  <si>
    <t>SU-SUN CITY GRAND #3 STREET LIGHTING</t>
  </si>
  <si>
    <t>SU-SUN CITY GRAND #3</t>
  </si>
  <si>
    <t>32-L04-006</t>
  </si>
  <si>
    <t>S-MTN VISTA RNCH #3</t>
  </si>
  <si>
    <t xml:space="preserve">S-MTN VISTA RNCH #3 </t>
  </si>
  <si>
    <t>32-L04-007</t>
  </si>
  <si>
    <t>ASHTON RANCH STREET LIGHTING SURPRISE</t>
  </si>
  <si>
    <t xml:space="preserve">ASHTON RANCH ST LT  </t>
  </si>
  <si>
    <t>32-L04-008</t>
  </si>
  <si>
    <t>SL SU-GREENWAY PARC 1 SUPRISE STREET LIG</t>
  </si>
  <si>
    <t xml:space="preserve">SL SU-GREENWAY PARC </t>
  </si>
  <si>
    <t>32-L04-009</t>
  </si>
  <si>
    <t>SL SU-LEGACY PARC SURPRISE STREET LIGHT</t>
  </si>
  <si>
    <t xml:space="preserve">SL SU-LEGACY PARC   </t>
  </si>
  <si>
    <t>32-L04-010</t>
  </si>
  <si>
    <t>SU-ASHTON RANCH #2 SURPRISE ST LIGHTING</t>
  </si>
  <si>
    <t xml:space="preserve">SU-ASHTON RANCH #2  </t>
  </si>
  <si>
    <t>32-L04-011</t>
  </si>
  <si>
    <t>SU-AZ COUNTRYSIDE SLID SURPRISE ST LTG</t>
  </si>
  <si>
    <t>SU-AZ COUNTRYSIDE SL</t>
  </si>
  <si>
    <t>32-L04-012</t>
  </si>
  <si>
    <t>SU-AZ GREENWAY PARC #3 SURPRISE ST LTG</t>
  </si>
  <si>
    <t xml:space="preserve">SU-GREENWAY PARC #3 </t>
  </si>
  <si>
    <t>32-L04-013</t>
  </si>
  <si>
    <t>SU-AZ SUN CITY GRANT #4 SURPRISE ST LTG</t>
  </si>
  <si>
    <t>SU SUN CITY GRAND #4</t>
  </si>
  <si>
    <t>32-L04-014</t>
  </si>
  <si>
    <t>SU-BELL W RANCH PCL 1A SURPRISE ST LTG</t>
  </si>
  <si>
    <t xml:space="preserve">SU-BELL W RANCH 1A  </t>
  </si>
  <si>
    <t>32-L04-015</t>
  </si>
  <si>
    <t>SU-BELL W RANCH PCL 1B SURPRISE ST LTG</t>
  </si>
  <si>
    <t xml:space="preserve">SU-BELL W RANCH 1B  </t>
  </si>
  <si>
    <t>32-L04-016</t>
  </si>
  <si>
    <t>SU-GREENWAY PARC #2 SURPRISE ST LTG</t>
  </si>
  <si>
    <t xml:space="preserve">SU-GREENWAY PARC #2 </t>
  </si>
  <si>
    <t>32-L04-017</t>
  </si>
  <si>
    <t>SU-NORTHWEST RANCH UNIT 2 SUPRISE ST LTG</t>
  </si>
  <si>
    <t xml:space="preserve">SU-NW RANCH #2      </t>
  </si>
  <si>
    <t>32-L04-018</t>
  </si>
  <si>
    <t>SU-ROSEVIEW UNITS 1-6 SURPRISE ST LTG</t>
  </si>
  <si>
    <t>SU-ROSEVIEW UNIT 1-6</t>
  </si>
  <si>
    <t>32-L04-019</t>
  </si>
  <si>
    <t>SU-ROSEVIEW UNITS 5,5A,7 &amp; 8 ST LIGHT</t>
  </si>
  <si>
    <t>SU-ROSEVIEW 5,5A,7&amp;8</t>
  </si>
  <si>
    <t>32-L04-020</t>
  </si>
  <si>
    <t>SU-AZ NORTHWEST RANCH I</t>
  </si>
  <si>
    <t xml:space="preserve">SU-AZ NW RANCH 1    </t>
  </si>
  <si>
    <t>32-L04-021</t>
  </si>
  <si>
    <t>SU-ASHTON RANCH # 3</t>
  </si>
  <si>
    <t xml:space="preserve">SU-ASHTON RANCH # 3 </t>
  </si>
  <si>
    <t>32-L04-022</t>
  </si>
  <si>
    <t>SU-ASHTON RANCH # 4</t>
  </si>
  <si>
    <t xml:space="preserve">SU-ASHTON RANCH # 4 </t>
  </si>
  <si>
    <t>32-L04-023</t>
  </si>
  <si>
    <t>SU-AZ RANCHO GABRIELA # 1</t>
  </si>
  <si>
    <t xml:space="preserve">SU-AZ RANCHO GABR 1 </t>
  </si>
  <si>
    <t>32-L04-024</t>
  </si>
  <si>
    <t>SU-LEGACY PARC G,H, &amp; I</t>
  </si>
  <si>
    <t>SU-LEGACY PARC G,H,I</t>
  </si>
  <si>
    <t>32-L04-025</t>
  </si>
  <si>
    <t>SU-TASH/WESTERN MEADOWS</t>
  </si>
  <si>
    <t>SU-TASH/WEST MEADOWS</t>
  </si>
  <si>
    <t>32-L04-026</t>
  </si>
  <si>
    <t>SU-ORCHARDS PARCELS 1*5</t>
  </si>
  <si>
    <t xml:space="preserve">SU-ORCHARDS PAR 1*5 </t>
  </si>
  <si>
    <t>32-L04-027</t>
  </si>
  <si>
    <t>SU-RANCH GABRIELA 2, 3, 4 A &amp; B</t>
  </si>
  <si>
    <t xml:space="preserve">SU-RNCH GABRIELA2,3 </t>
  </si>
  <si>
    <t>32-L04-028</t>
  </si>
  <si>
    <t>SU-SL AZ BELL W RANCH PCL 2</t>
  </si>
  <si>
    <t xml:space="preserve">AZ BELL W RAN PCL 2 </t>
  </si>
  <si>
    <t>32-L04-029</t>
  </si>
  <si>
    <t>SU-SL AZ PARKE ROW</t>
  </si>
  <si>
    <t xml:space="preserve">SU-SL AZ PARKE ROW  </t>
  </si>
  <si>
    <t>32-L04-030</t>
  </si>
  <si>
    <t>SU-SL AZ ROYAL RANCH UN 1</t>
  </si>
  <si>
    <t xml:space="preserve">AZ ROYAL RANCH UN 1 </t>
  </si>
  <si>
    <t>32-L04-031</t>
  </si>
  <si>
    <t>SU-SL AZ SIERRA MONTANO</t>
  </si>
  <si>
    <t xml:space="preserve">AZ SIERRA MONTANO   </t>
  </si>
  <si>
    <t>32-L04-032</t>
  </si>
  <si>
    <t>SU-SL AZ SURPRISE FARM SPH1B</t>
  </si>
  <si>
    <t>AZ SURPRISE FM SPH1B</t>
  </si>
  <si>
    <t>32-L04-033</t>
  </si>
  <si>
    <t>SU-SL LEGACY PARCEL E,F &amp; J</t>
  </si>
  <si>
    <t xml:space="preserve">SU-SL LEGACY E F&amp;J  </t>
  </si>
  <si>
    <t>32-L04-034</t>
  </si>
  <si>
    <t>SU-SL SURPRISE FARMS PH1A</t>
  </si>
  <si>
    <t xml:space="preserve">SURPRISE FARM PH1A  </t>
  </si>
  <si>
    <t>32-L04-035</t>
  </si>
  <si>
    <t>SU SL SIERRA MONTANA PH 2</t>
  </si>
  <si>
    <t xml:space="preserve">SIERRA MONTANA PH 2 </t>
  </si>
  <si>
    <t>32-L04-036</t>
  </si>
  <si>
    <t>SU SL LITCHFIELD MANOR SLID</t>
  </si>
  <si>
    <t>LITCHFIELD MANOR SLD</t>
  </si>
  <si>
    <t>32-L04-037</t>
  </si>
  <si>
    <t>SU SL DESERT OASIS SLID #1</t>
  </si>
  <si>
    <t xml:space="preserve">DESERT OASIS SLID 1 </t>
  </si>
  <si>
    <t>32-L04-038</t>
  </si>
  <si>
    <t>SU SL SIERRA MONTANA PCL 12</t>
  </si>
  <si>
    <t>SIERRA MONTANA PCL12</t>
  </si>
  <si>
    <t>32-L04-039</t>
  </si>
  <si>
    <t>SU SL COTTON GIN SLID</t>
  </si>
  <si>
    <t xml:space="preserve">COTTON GIN SLID     </t>
  </si>
  <si>
    <t>32-L04-040</t>
  </si>
  <si>
    <t>SU SL MARLEY PARK PH 1</t>
  </si>
  <si>
    <t xml:space="preserve">MARLEY PARK PH 1    </t>
  </si>
  <si>
    <t>32-L04-041</t>
  </si>
  <si>
    <t>SU SL SUMMERFIELD @ LITCHFIELD</t>
  </si>
  <si>
    <t>SUMMERFIELD @ LITCHF</t>
  </si>
  <si>
    <t>32-L04-042</t>
  </si>
  <si>
    <t>SU SL AZGREER RANCH SOUTH</t>
  </si>
  <si>
    <t xml:space="preserve">AZGREER RANCH SOUTH </t>
  </si>
  <si>
    <t>32-L04-043</t>
  </si>
  <si>
    <t>SU SL AZ SIERRA VERDE PH 1</t>
  </si>
  <si>
    <t>AZ SIERRA VERDE PH 1</t>
  </si>
  <si>
    <t>32-L04-044</t>
  </si>
  <si>
    <t>SU SL SURPRISE FARMS PH 2</t>
  </si>
  <si>
    <t xml:space="preserve">SURPRISE FARMS PH 2 </t>
  </si>
  <si>
    <t>32-L04-045</t>
  </si>
  <si>
    <t>SU RANCHO GBRELA 2, P 11</t>
  </si>
  <si>
    <t xml:space="preserve">SU RANCHO GBRELA 2  </t>
  </si>
  <si>
    <t>32-L04-046</t>
  </si>
  <si>
    <t>SU AZ VERMONTE</t>
  </si>
  <si>
    <t xml:space="preserve">SU AZ VERAMONTE     </t>
  </si>
  <si>
    <t>32-L04-047</t>
  </si>
  <si>
    <t>SU AZ BELL POINTE 1</t>
  </si>
  <si>
    <t xml:space="preserve">SU AZ BELL POINTE 1 </t>
  </si>
  <si>
    <t>32-L04-048</t>
  </si>
  <si>
    <t>SU AZ BELL WST RNCH PCL3</t>
  </si>
  <si>
    <t xml:space="preserve">SU AZ BELL W RNCH   </t>
  </si>
  <si>
    <t>32-L04-049</t>
  </si>
  <si>
    <t>SU AZ KENLY FARMS</t>
  </si>
  <si>
    <t xml:space="preserve">SU AZ KENLY FARMS   </t>
  </si>
  <si>
    <t>32-L04-050</t>
  </si>
  <si>
    <t>SU MARLEY PK PH 1,7 &amp; 8</t>
  </si>
  <si>
    <t>SU MARLEY PK 1,7 &amp; 8</t>
  </si>
  <si>
    <t>32-L04-051</t>
  </si>
  <si>
    <t>SU ROYAL RNCH UN2, PCL8</t>
  </si>
  <si>
    <t xml:space="preserve">SU ROYAL RNCH UN2   </t>
  </si>
  <si>
    <t>32-L04-052</t>
  </si>
  <si>
    <t>SU SIERRA VISTA PARCEL 4</t>
  </si>
  <si>
    <t xml:space="preserve">SU SIERRA VISTA 4   </t>
  </si>
  <si>
    <t>32-L04-053</t>
  </si>
  <si>
    <t>SU_AZ SURPRISE FARMS PH 3</t>
  </si>
  <si>
    <t>SU_AZ SURPRISE FARMS</t>
  </si>
  <si>
    <t>32-L04-054</t>
  </si>
  <si>
    <t>SU_AZ CITY @ SRPSE PH 1</t>
  </si>
  <si>
    <t xml:space="preserve">SU_AZ CITY @ PH 1   </t>
  </si>
  <si>
    <t>32-L04-055</t>
  </si>
  <si>
    <t>SU_AZ RNCHO GBRLA PH3-17</t>
  </si>
  <si>
    <t xml:space="preserve">SU_AZ RNCHO GBRLA   </t>
  </si>
  <si>
    <t>32-L04-056</t>
  </si>
  <si>
    <t>SU_AZ ROYAL RANCH UN 2</t>
  </si>
  <si>
    <t xml:space="preserve">SU_AZ ROYAL RANCH 2 </t>
  </si>
  <si>
    <t>32-L04-057</t>
  </si>
  <si>
    <t>SU_AZ ROYAL RANCH 2 PCL 7</t>
  </si>
  <si>
    <t>SU_AZ ROYAL RNCH 2-P</t>
  </si>
  <si>
    <t>32-L04-058</t>
  </si>
  <si>
    <t>SU-AZ DESERT OASIS LANCER</t>
  </si>
  <si>
    <t xml:space="preserve">SU-AZ DESERT OASIS  </t>
  </si>
  <si>
    <t>32-L04-059</t>
  </si>
  <si>
    <t>SU-AZ MARLEY PARK PH 2</t>
  </si>
  <si>
    <t xml:space="preserve">SU-AZ MARLEY PARK 2 </t>
  </si>
  <si>
    <t>32-L04-060</t>
  </si>
  <si>
    <t>SU MARLEY PARK 1 5/6</t>
  </si>
  <si>
    <t>32-L04-061</t>
  </si>
  <si>
    <t>SU GREER RANCH N PH 2</t>
  </si>
  <si>
    <t xml:space="preserve">SU AZ GREER RANCH 2 </t>
  </si>
  <si>
    <t>32-L04-062</t>
  </si>
  <si>
    <t>SU AZ SARAH ANN RANCH</t>
  </si>
  <si>
    <t xml:space="preserve">SU SARAH ANN RANCH  </t>
  </si>
  <si>
    <t>32-L04-063</t>
  </si>
  <si>
    <t>SU SIERA MONTANA 7</t>
  </si>
  <si>
    <t xml:space="preserve">SU SIERRA MONTANA 7 </t>
  </si>
  <si>
    <t>32-L04-064</t>
  </si>
  <si>
    <t>SU SRPRS FRM PH4 P1-6</t>
  </si>
  <si>
    <t xml:space="preserve">SU SRPRS FRM 4 P1-6 </t>
  </si>
  <si>
    <t>32-L04-065</t>
  </si>
  <si>
    <t>SU GREER RANCH N PH1</t>
  </si>
  <si>
    <t xml:space="preserve">SU GREEN RANCH PH1  </t>
  </si>
  <si>
    <t>32-L04-066</t>
  </si>
  <si>
    <t>SU SYACAMORE EST PCS 13</t>
  </si>
  <si>
    <t xml:space="preserve">SU SYCAMORE PCS 13  </t>
  </si>
  <si>
    <t>32-L04-067</t>
  </si>
  <si>
    <t>SURPRISE SLID 2008-111</t>
  </si>
  <si>
    <t>SURPRISE SL 2008-111</t>
  </si>
  <si>
    <t>32-L04-068</t>
  </si>
  <si>
    <t>SURPRISE SLID 2008-74</t>
  </si>
  <si>
    <t xml:space="preserve">SURPRISE SL 2008-74 </t>
  </si>
  <si>
    <t>32-L04-069</t>
  </si>
  <si>
    <t>SURPRISE SLID 2008-95</t>
  </si>
  <si>
    <t xml:space="preserve">SUPRISE SL 2008-95  </t>
  </si>
  <si>
    <t>32-L04-070</t>
  </si>
  <si>
    <t>SURPRISE SLID 2008-165</t>
  </si>
  <si>
    <t>SURPRISE SLID 08-165</t>
  </si>
  <si>
    <t>32-L04-071</t>
  </si>
  <si>
    <t>SURPRISE SLIDE 2008-198</t>
  </si>
  <si>
    <t>SURPRISE SLID 08-198</t>
  </si>
  <si>
    <t>32-L04-072</t>
  </si>
  <si>
    <t>SURPRISE CACTUS WARD</t>
  </si>
  <si>
    <t>32-L04-073</t>
  </si>
  <si>
    <t>SURPRISE QUICKTRIP 410</t>
  </si>
  <si>
    <t>SURPRISE QUCKTRP 410</t>
  </si>
  <si>
    <t>32-L04-074</t>
  </si>
  <si>
    <t>SU CRESCENT CROWN 82</t>
  </si>
  <si>
    <t xml:space="preserve">SU CRESCENT CRWN 82 </t>
  </si>
  <si>
    <t>32-L04-075</t>
  </si>
  <si>
    <t>SU WESTFIELD COMMONS</t>
  </si>
  <si>
    <t>32-L04-076</t>
  </si>
  <si>
    <t>MARLEY PARK PLAZA 91</t>
  </si>
  <si>
    <t>32-L04-077</t>
  </si>
  <si>
    <t>MARLEY PARK PLZ 12</t>
  </si>
  <si>
    <t xml:space="preserve">MARLEY PARK PLZ 12  </t>
  </si>
  <si>
    <t>32-L04-078</t>
  </si>
  <si>
    <t>SU-ASANTE PARCEL 1.16</t>
  </si>
  <si>
    <t>SU-ASANTE PARCL 1.16</t>
  </si>
  <si>
    <t>32-L04-079</t>
  </si>
  <si>
    <t>SIERRA MONTANA PARCEL 14</t>
  </si>
  <si>
    <t>SIERRA MONTANA PL 14</t>
  </si>
  <si>
    <t>32-L04-080</t>
  </si>
  <si>
    <t>STADIUM VILLAGE 107</t>
  </si>
  <si>
    <t xml:space="preserve">STADIUM VILLAGE 107 </t>
  </si>
  <si>
    <t>32-L04-081</t>
  </si>
  <si>
    <t>COMMERCE PARK EAST 109</t>
  </si>
  <si>
    <t xml:space="preserve">COMMERCE PK E 109   </t>
  </si>
  <si>
    <t>32-L04-082</t>
  </si>
  <si>
    <t>COYOTE LAKES #95</t>
  </si>
  <si>
    <t xml:space="preserve">COYOTE LAKES #95    </t>
  </si>
  <si>
    <t>32-L04-083</t>
  </si>
  <si>
    <t>STONEBROOK #103</t>
  </si>
  <si>
    <t xml:space="preserve">STONEBROOK #103     </t>
  </si>
  <si>
    <t>32-L04-084</t>
  </si>
  <si>
    <t>SANTE FE AVE #111</t>
  </si>
  <si>
    <t xml:space="preserve">SANTA FE AVE #111   </t>
  </si>
  <si>
    <t>32-L04-085</t>
  </si>
  <si>
    <t>PARKVIEW PLACE #112</t>
  </si>
  <si>
    <t xml:space="preserve">PARKVIEW PLACE #112 </t>
  </si>
  <si>
    <t>32-L04-086</t>
  </si>
  <si>
    <t>SU - KINGWOOD PARK 105</t>
  </si>
  <si>
    <t xml:space="preserve">SU-KINGWOOD PK 105  </t>
  </si>
  <si>
    <t>32-L04-087</t>
  </si>
  <si>
    <t>SU AUTO SHOW NW #114</t>
  </si>
  <si>
    <t>32-L04-088</t>
  </si>
  <si>
    <t>SURPRISE MEDICAL PLAZA</t>
  </si>
  <si>
    <t>SURPRISE MEDICAL PLZ</t>
  </si>
  <si>
    <t>32-L04-089</t>
  </si>
  <si>
    <t>SKYWAY BUSINESS PARK #92</t>
  </si>
  <si>
    <t xml:space="preserve">SKYWAY BUS PK #92   </t>
  </si>
  <si>
    <t>32-L04-090</t>
  </si>
  <si>
    <t>OTS MARKET ST SLID #121</t>
  </si>
  <si>
    <t xml:space="preserve">OTS MARKET SL #121  </t>
  </si>
  <si>
    <t>32-L04-091</t>
  </si>
  <si>
    <t>SURPRISE WESTGATE #122</t>
  </si>
  <si>
    <t>SURPRISE WESTGT #122</t>
  </si>
  <si>
    <t>32-L04-092</t>
  </si>
  <si>
    <t>AUTOSHOW EAST 2 127</t>
  </si>
  <si>
    <t xml:space="preserve">AUTOSHOW EAST 127   </t>
  </si>
  <si>
    <t>32-L04-093</t>
  </si>
  <si>
    <t>DESERT OASIS 13A SLID</t>
  </si>
  <si>
    <t xml:space="preserve">DESERT OASIS 13 A   </t>
  </si>
  <si>
    <t>32-L04-094</t>
  </si>
  <si>
    <t>DESERT OASIS 14C SLID</t>
  </si>
  <si>
    <t xml:space="preserve">DESERT OASIS 14C    </t>
  </si>
  <si>
    <t>32-L04-095</t>
  </si>
  <si>
    <t>OTS COMM B 123 SLID</t>
  </si>
  <si>
    <t xml:space="preserve">OTS CFOMM B 123     </t>
  </si>
  <si>
    <t>32-L04-999</t>
  </si>
  <si>
    <t>SURPRISE SL TOTAL</t>
  </si>
  <si>
    <t>32-L05-002</t>
  </si>
  <si>
    <t>BROADWAY MANOR ST LIGHTING - MESA</t>
  </si>
  <si>
    <t>BROADWAY MANOR ST LT</t>
  </si>
  <si>
    <t>32-L05-003</t>
  </si>
  <si>
    <t>MESA VISTA ST LIGHTING - MESA</t>
  </si>
  <si>
    <t xml:space="preserve">MESA VIST ST LT     </t>
  </si>
  <si>
    <t>32-L05-004</t>
  </si>
  <si>
    <t>SUPERSTITION VIEWS ST LIGHTING - MESA</t>
  </si>
  <si>
    <t xml:space="preserve">SUPERSTITION VIEWS  </t>
  </si>
  <si>
    <t>32-L05-005</t>
  </si>
  <si>
    <t>PARADISE VILLAGE II MESA ST LIT</t>
  </si>
  <si>
    <t xml:space="preserve">PARADISE VILLAGE II </t>
  </si>
  <si>
    <t>32-L05-006</t>
  </si>
  <si>
    <t>ADOBE CORNERS MESA ST LIGHTING</t>
  </si>
  <si>
    <t xml:space="preserve">ADOBE CORNERS ST LT </t>
  </si>
  <si>
    <t>32-L05-007</t>
  </si>
  <si>
    <t>SIGNAL BUTTE MANOR 2/MESA STREET LTG</t>
  </si>
  <si>
    <t xml:space="preserve">SIGNAL BUTTE MNR 2  </t>
  </si>
  <si>
    <t>32-L05-008</t>
  </si>
  <si>
    <t>SUPERSTITION HEIGHTS MESA ST LTG</t>
  </si>
  <si>
    <t>SUPERSTITION HEIGHTS</t>
  </si>
  <si>
    <t>32-L05-009</t>
  </si>
  <si>
    <t>UNIVERSITY MANOR SLID MESA ST LTG</t>
  </si>
  <si>
    <t>UNIVERSITY MANOR SLI</t>
  </si>
  <si>
    <t>32-L05-010</t>
  </si>
  <si>
    <t>SAGUARO VISTA ESTATES ST MESA ST LIGHT</t>
  </si>
  <si>
    <t>SAGUARO VISTA ESTATE</t>
  </si>
  <si>
    <t>32-L05-011</t>
  </si>
  <si>
    <t>APACHE COVE</t>
  </si>
  <si>
    <t xml:space="preserve">APACHE COVE         </t>
  </si>
  <si>
    <t>32-L05-012</t>
  </si>
  <si>
    <t>APACHE MANOR</t>
  </si>
  <si>
    <t xml:space="preserve">APACHE MANOR        </t>
  </si>
  <si>
    <t>32-L05-013</t>
  </si>
  <si>
    <t>SAGEWOOD</t>
  </si>
  <si>
    <t xml:space="preserve">SAGEWOOD            </t>
  </si>
  <si>
    <t>32-L05-014</t>
  </si>
  <si>
    <t>SAGEWOOD UNIT 2</t>
  </si>
  <si>
    <t xml:space="preserve">SAGEWOOD UNIT 2     </t>
  </si>
  <si>
    <t>32-L05-015</t>
  </si>
  <si>
    <t>SIGNAL BUTTE MANOR 3</t>
  </si>
  <si>
    <t>32-L05-016</t>
  </si>
  <si>
    <t>SONORAN VISTA APTS</t>
  </si>
  <si>
    <t xml:space="preserve">SONORAN VISTA APTS  </t>
  </si>
  <si>
    <t>32-L05-017</t>
  </si>
  <si>
    <t>MC GAVIN RANCH MESA SL</t>
  </si>
  <si>
    <t xml:space="preserve">MC GAVIN RANCH      </t>
  </si>
  <si>
    <t>32-L05-018</t>
  </si>
  <si>
    <t>SIENNA ESTATES MESA STREET LIGHTING</t>
  </si>
  <si>
    <t>SIENNA MESA ST LIGHT</t>
  </si>
  <si>
    <t>32-L05-999</t>
  </si>
  <si>
    <t>MESA SLID TOTAL</t>
  </si>
  <si>
    <t>32-L06-001</t>
  </si>
  <si>
    <t>Q C RANCHETTES 111#5 STREET LIGHTING</t>
  </si>
  <si>
    <t>Q C RANCHETTES III 5</t>
  </si>
  <si>
    <t>32-L06-002</t>
  </si>
  <si>
    <t>QUEEN CREEK ST LIGHTING 1999-002</t>
  </si>
  <si>
    <t xml:space="preserve">Q C ST LIT 1999-002 </t>
  </si>
  <si>
    <t>32-L06-003</t>
  </si>
  <si>
    <t>QUEEN CREEK ST LIGHTING 1999-001</t>
  </si>
  <si>
    <t xml:space="preserve">Q C ST LIT 1999-001 </t>
  </si>
  <si>
    <t>32-L06-004</t>
  </si>
  <si>
    <t>WILL ROGER E RNCH #4</t>
  </si>
  <si>
    <t>32-L06-005</t>
  </si>
  <si>
    <t>SL QC SLID #8 1999-003 QUEEN CREEK SL</t>
  </si>
  <si>
    <t xml:space="preserve">SL #8, 1999-003     </t>
  </si>
  <si>
    <t>32-L06-006</t>
  </si>
  <si>
    <t>SL AC QUEENLAND MANOR II #9 QC STREETLIG</t>
  </si>
  <si>
    <t xml:space="preserve">SL QUNLAND MANOR #9 </t>
  </si>
  <si>
    <t>32-L06-007</t>
  </si>
  <si>
    <t>Q C SLID # 11-2001-002</t>
  </si>
  <si>
    <t>Q C SLID 11-2001-002</t>
  </si>
  <si>
    <t>32-L06-008</t>
  </si>
  <si>
    <t>Q C SLID #10 2001-01 QUEEN CREEK ST LTG</t>
  </si>
  <si>
    <t>Q C SLID #10 2001-01</t>
  </si>
  <si>
    <t>32-L06-009</t>
  </si>
  <si>
    <t>Q C SLID # 12 2002-001</t>
  </si>
  <si>
    <t xml:space="preserve">Q C SLID #12 02-001 </t>
  </si>
  <si>
    <t>32-L06-010</t>
  </si>
  <si>
    <t>Q C SLID # 13 2002-002</t>
  </si>
  <si>
    <t xml:space="preserve">QC SLID # 13 02-002 </t>
  </si>
  <si>
    <t>32-L06-011</t>
  </si>
  <si>
    <t>Q C SLID # 14 2002-003</t>
  </si>
  <si>
    <t xml:space="preserve">Q C SLID #14 02-003 </t>
  </si>
  <si>
    <t>32-L06-012</t>
  </si>
  <si>
    <t>Q C SLID # 15 2002-004</t>
  </si>
  <si>
    <t xml:space="preserve">Q C SLID #15 02-004 </t>
  </si>
  <si>
    <t>32-L06-013</t>
  </si>
  <si>
    <t>Q C SLID # 16-2002-005</t>
  </si>
  <si>
    <t xml:space="preserve">Q C SLID #16-02-005 </t>
  </si>
  <si>
    <t>32-L06-014</t>
  </si>
  <si>
    <t>Q C SLID # 17 2002-006</t>
  </si>
  <si>
    <t xml:space="preserve">Q C SLID #17 02-006 </t>
  </si>
  <si>
    <t>32-L06-015</t>
  </si>
  <si>
    <t>Q C SLID # 18 2002-007</t>
  </si>
  <si>
    <t xml:space="preserve">Q C SLID #18 02-007 </t>
  </si>
  <si>
    <t>32-L06-016</t>
  </si>
  <si>
    <t>Q C SLID # 22 2002-011</t>
  </si>
  <si>
    <t xml:space="preserve">Q C SLID #22 02-011 </t>
  </si>
  <si>
    <t>32-L06-017</t>
  </si>
  <si>
    <t>Q C SLID # 23 2002-012</t>
  </si>
  <si>
    <t xml:space="preserve">Q C SLID #23 02-012 </t>
  </si>
  <si>
    <t>32-L06-018</t>
  </si>
  <si>
    <t>Q C SLID # 25 2002-014</t>
  </si>
  <si>
    <t xml:space="preserve">Q C SLID #25 02-014 </t>
  </si>
  <si>
    <t>32-L06-019</t>
  </si>
  <si>
    <t>Q C SLID # 28 2002-017</t>
  </si>
  <si>
    <t xml:space="preserve">Q C SLID #28 02-017 </t>
  </si>
  <si>
    <t>32-L06-020</t>
  </si>
  <si>
    <t>QC SLID #19, 2002-008</t>
  </si>
  <si>
    <t xml:space="preserve">Q C SLID #19 2002-8 </t>
  </si>
  <si>
    <t>32-L06-021</t>
  </si>
  <si>
    <t>QC SLID #20, 2002-009</t>
  </si>
  <si>
    <t xml:space="preserve">Q C SLID #20 2002-9 </t>
  </si>
  <si>
    <t>32-L06-022</t>
  </si>
  <si>
    <t>Q C SLID #21, 2002-010</t>
  </si>
  <si>
    <t>Q C SLID #21,2002-10</t>
  </si>
  <si>
    <t>32-L06-023</t>
  </si>
  <si>
    <t>Q C SL ID #24-2002-013</t>
  </si>
  <si>
    <t>Q C SLID #24-2002-13</t>
  </si>
  <si>
    <t>32-L06-024</t>
  </si>
  <si>
    <t>Q C SLID #26, 2002-015</t>
  </si>
  <si>
    <t>Q C SLID #26 2002-15</t>
  </si>
  <si>
    <t>32-L06-025</t>
  </si>
  <si>
    <t>Q C SLID #27, 2002-016</t>
  </si>
  <si>
    <t>Q C SLID #27 2002-16</t>
  </si>
  <si>
    <t>32-L06-026</t>
  </si>
  <si>
    <t>Q C SLID #29, 2002-018</t>
  </si>
  <si>
    <t>Q C SLID #29,2002-18</t>
  </si>
  <si>
    <t>32-L06-027</t>
  </si>
  <si>
    <t>Q C SLID #30, 2003-001</t>
  </si>
  <si>
    <t>Q C SLID #30, 2003-1</t>
  </si>
  <si>
    <t>32-L06-028</t>
  </si>
  <si>
    <t>Q C SLID #31, 2003-002</t>
  </si>
  <si>
    <t>Q C SLID #31 2003-02</t>
  </si>
  <si>
    <t>32-L06-029</t>
  </si>
  <si>
    <t>Q C SLID #32, 2003-003</t>
  </si>
  <si>
    <t>Q C SLID #32 2003-03</t>
  </si>
  <si>
    <t>32-L06-030</t>
  </si>
  <si>
    <t>Q C SLID #33, 2003-004</t>
  </si>
  <si>
    <t>Q C SLID #33 2003-04</t>
  </si>
  <si>
    <t>32-L06-031</t>
  </si>
  <si>
    <t>Q C SLID #34, 2003-005</t>
  </si>
  <si>
    <t>Q C SLID #34 2003-05</t>
  </si>
  <si>
    <t>32-L06-032</t>
  </si>
  <si>
    <t>Q C SLID #35 2003-006</t>
  </si>
  <si>
    <t>Q C SLID #35 2003-06</t>
  </si>
  <si>
    <t>32-L06-033</t>
  </si>
  <si>
    <t>Q C SLID #36 2003-007</t>
  </si>
  <si>
    <t>Q C SLID #36 2003-07</t>
  </si>
  <si>
    <t>32-L06-034</t>
  </si>
  <si>
    <t>QC SL MONTELENA #37 2004-01</t>
  </si>
  <si>
    <t>MONTELENA 37 2004-01</t>
  </si>
  <si>
    <t>32-L06-035</t>
  </si>
  <si>
    <t>QC SL VILLAGES #39 2004-003</t>
  </si>
  <si>
    <t>VILLAGES 39 2004-003</t>
  </si>
  <si>
    <t>32-L06-036</t>
  </si>
  <si>
    <t>QC SL VILLAGES #40 2004-004</t>
  </si>
  <si>
    <t>VILLAGES 40 2004-004</t>
  </si>
  <si>
    <t>32-L06-037</t>
  </si>
  <si>
    <t>QC SL VILLAGES #41 2004-005</t>
  </si>
  <si>
    <t>VILLAGES 41 2004-005</t>
  </si>
  <si>
    <t>32-L06-038</t>
  </si>
  <si>
    <t>QC SL CORTINA #42 2004-006</t>
  </si>
  <si>
    <t xml:space="preserve">CORTINA 42 2004-006 </t>
  </si>
  <si>
    <t>32-L06-039</t>
  </si>
  <si>
    <t>QC SL CORTINA #43 2004-007</t>
  </si>
  <si>
    <t xml:space="preserve">CORTINA 43 2004-007 </t>
  </si>
  <si>
    <t>32-L06-040</t>
  </si>
  <si>
    <t>Q C SLID #38 2004-002</t>
  </si>
  <si>
    <t>Q C SLID #38 2004-02</t>
  </si>
  <si>
    <t>32-L06-041</t>
  </si>
  <si>
    <t>Q C SLID 44 2005-001</t>
  </si>
  <si>
    <t xml:space="preserve">Q C SLID 44         </t>
  </si>
  <si>
    <t>32-L06-042</t>
  </si>
  <si>
    <t>Q C SLID 46 2005-03</t>
  </si>
  <si>
    <t xml:space="preserve">Q C SLID 46         </t>
  </si>
  <si>
    <t>32-L06-043</t>
  </si>
  <si>
    <t>Q C SLID 48 2006-01</t>
  </si>
  <si>
    <t xml:space="preserve">Q C SLID 48 2006-01 </t>
  </si>
  <si>
    <t>32-L06-044</t>
  </si>
  <si>
    <t>Q C SLID 49 2006-02</t>
  </si>
  <si>
    <t xml:space="preserve">Q C SLID 49 2006-02 </t>
  </si>
  <si>
    <t>32-L06-045</t>
  </si>
  <si>
    <t>Q C SLID 50 2006-03</t>
  </si>
  <si>
    <t xml:space="preserve">Q C SLID 50 2006-03 </t>
  </si>
  <si>
    <t>32-L06-046</t>
  </si>
  <si>
    <t>Q C SLID 51 2006-04</t>
  </si>
  <si>
    <t xml:space="preserve">Q C 51 2006-04      </t>
  </si>
  <si>
    <t>32-L06-047</t>
  </si>
  <si>
    <t>Q C SLID 52 2006-05</t>
  </si>
  <si>
    <t xml:space="preserve">Q C SLID 52 2006-05 </t>
  </si>
  <si>
    <t>32-L06-048</t>
  </si>
  <si>
    <t>Q C SLID 45 2005-02</t>
  </si>
  <si>
    <t xml:space="preserve">Q C SLID 45 2005-02 </t>
  </si>
  <si>
    <t>32-L06-049</t>
  </si>
  <si>
    <t>Q C SLID 47 2005-04</t>
  </si>
  <si>
    <t xml:space="preserve">Q C SLID 47 2005-04 </t>
  </si>
  <si>
    <t>32-L06-050</t>
  </si>
  <si>
    <t>QUEEN CREEK ST  LIGHTING 53</t>
  </si>
  <si>
    <t xml:space="preserve">QUEEN CK ST LT 53   </t>
  </si>
  <si>
    <t>32-L06-051</t>
  </si>
  <si>
    <t>QUEEN CREEK ST LIGHTING 54</t>
  </si>
  <si>
    <t>QUEEN CREEK ST LT 54</t>
  </si>
  <si>
    <t>32-L06-052</t>
  </si>
  <si>
    <t>QUEEN CREEK ST LIGHTING 55</t>
  </si>
  <si>
    <t>QUEEN CREEL ST LT 55</t>
  </si>
  <si>
    <t>32-L06-053</t>
  </si>
  <si>
    <t>LUCIA QUEEN CREEK ST LIGHTING</t>
  </si>
  <si>
    <t xml:space="preserve">LUCIA QC ST LIGHT   </t>
  </si>
  <si>
    <t>32-L06-054</t>
  </si>
  <si>
    <t>CHARLESTON QC ST LIGHTING</t>
  </si>
  <si>
    <t xml:space="preserve">CHARLESTON ST LIGHT </t>
  </si>
  <si>
    <t>32-L06-055</t>
  </si>
  <si>
    <t>QUEEN CREEK SLID 60</t>
  </si>
  <si>
    <t xml:space="preserve">QUEEN CREEK SLID 60 </t>
  </si>
  <si>
    <t>32-L06-056</t>
  </si>
  <si>
    <t>HASTINGS FARMS H #62</t>
  </si>
  <si>
    <t xml:space="preserve">HASTINGS FARMS #62  </t>
  </si>
  <si>
    <t>32-L06-057</t>
  </si>
  <si>
    <t>HASTINGS FARMS I #63</t>
  </si>
  <si>
    <t xml:space="preserve">HASTINGS FARMS #63  </t>
  </si>
  <si>
    <t>32-L06-058</t>
  </si>
  <si>
    <t>HASTINGS FARMS J #64</t>
  </si>
  <si>
    <t xml:space="preserve">HASTINGS FARMS #64  </t>
  </si>
  <si>
    <t>32-L06-059</t>
  </si>
  <si>
    <t>VILLAGIO SLID 2012-001</t>
  </si>
  <si>
    <t>VILLAGIO SLID 12-001</t>
  </si>
  <si>
    <t>32-L06-060</t>
  </si>
  <si>
    <t>HASTINGS FARMS 67</t>
  </si>
  <si>
    <t xml:space="preserve">HASTINGS FARMS 67   </t>
  </si>
  <si>
    <t>32-L06-061</t>
  </si>
  <si>
    <t>HASTINGS FARMS PAR C 66</t>
  </si>
  <si>
    <t xml:space="preserve">HASTINGS FARMS 66   </t>
  </si>
  <si>
    <t>32-L06-999</t>
  </si>
  <si>
    <t>QUEEN CREEK SL TOTAL</t>
  </si>
  <si>
    <t>32-L07-001</t>
  </si>
  <si>
    <t>YT AGUA FRIA RANCH SLID</t>
  </si>
  <si>
    <t xml:space="preserve">YT AGUA FRIA RANCH  </t>
  </si>
  <si>
    <t>32-L07-002</t>
  </si>
  <si>
    <t>YT NORTH YOUNGTOWN SLID</t>
  </si>
  <si>
    <t>YT NORTH YOUNGTWN SL</t>
  </si>
  <si>
    <t>32-L07-999</t>
  </si>
  <si>
    <t>YOUNGTOWN SL TOTAL</t>
  </si>
  <si>
    <t>32-L08-001</t>
  </si>
  <si>
    <t>LITCHFIELD PARK # 1</t>
  </si>
  <si>
    <t xml:space="preserve">LITCHFIELD PARK # 1 </t>
  </si>
  <si>
    <t>32-L08-002</t>
  </si>
  <si>
    <t>LITCHFIELD PARK # 2</t>
  </si>
  <si>
    <t xml:space="preserve">LITCHFIELD PARK # 2 </t>
  </si>
  <si>
    <t>32-L08-003</t>
  </si>
  <si>
    <t>LITCHFIELD PARK SL 3</t>
  </si>
  <si>
    <t>32-L08-999</t>
  </si>
  <si>
    <t>LITCHFIELD PK SL TOTAL</t>
  </si>
  <si>
    <t>32-L09-001</t>
  </si>
  <si>
    <t>BUCKEYE SLID 2006-17</t>
  </si>
  <si>
    <t>L09</t>
  </si>
  <si>
    <t>32-L09-002</t>
  </si>
  <si>
    <t>BUCKEYE SLID 2006-015</t>
  </si>
  <si>
    <t>BUCKEYE SLID 2006-15</t>
  </si>
  <si>
    <t>32-L09-003</t>
  </si>
  <si>
    <t>BUCKEYE SLID 2006-001</t>
  </si>
  <si>
    <t>BUCKEYE SLID 2006-01</t>
  </si>
  <si>
    <t>32-L09-004</t>
  </si>
  <si>
    <t>BUCKEYE SLID 2006-11</t>
  </si>
  <si>
    <t>32-L09-005</t>
  </si>
  <si>
    <t>BUCKEYE SLID 2006-07</t>
  </si>
  <si>
    <t>32-L09-006</t>
  </si>
  <si>
    <t>BUCKEYE SLID 2006-019</t>
  </si>
  <si>
    <t xml:space="preserve">BUCKEYE SL 2006-019 </t>
  </si>
  <si>
    <t>32-L09-007</t>
  </si>
  <si>
    <t>BUCKEYE SLID 2006-16</t>
  </si>
  <si>
    <t xml:space="preserve">BUCKEYE SL 2006-16  </t>
  </si>
  <si>
    <t>32-L09-008</t>
  </si>
  <si>
    <t>BUCKEYE SLID 2006-08</t>
  </si>
  <si>
    <t xml:space="preserve">BUCKEYE SL 2006-08  </t>
  </si>
  <si>
    <t>32-L09-009</t>
  </si>
  <si>
    <t>BUCKEYE SLID 2006-03</t>
  </si>
  <si>
    <t xml:space="preserve">BUCKEYE SLID 06-03  </t>
  </si>
  <si>
    <t>32-L09-010</t>
  </si>
  <si>
    <t>BUCKEYE SLID #1</t>
  </si>
  <si>
    <t xml:space="preserve">BUCKEYE SLID #1     </t>
  </si>
  <si>
    <t>32-L09-011</t>
  </si>
  <si>
    <t>BUCLEYE SLID 2007-01</t>
  </si>
  <si>
    <t xml:space="preserve">BUCKEYE SLID 07-01  </t>
  </si>
  <si>
    <t>32-L09-012</t>
  </si>
  <si>
    <t>BUCKEYE SLID 2007-02</t>
  </si>
  <si>
    <t xml:space="preserve">BUCKEYE SLID 07-02  </t>
  </si>
  <si>
    <t>32-L09-013</t>
  </si>
  <si>
    <t>BUCKEYE SLID 2007-10</t>
  </si>
  <si>
    <t xml:space="preserve">BUCKEYE SLID 07-10  </t>
  </si>
  <si>
    <t>32-L09-014</t>
  </si>
  <si>
    <t>BUCKEYE SLID 2007-013</t>
  </si>
  <si>
    <t xml:space="preserve">BUCKEYE SLID 07-013 </t>
  </si>
  <si>
    <t>32-L09-015</t>
  </si>
  <si>
    <t>BUCKEYE SLID 2006-09</t>
  </si>
  <si>
    <t xml:space="preserve">BUCKEYE SLID 2006-9 </t>
  </si>
  <si>
    <t>32-L09-016</t>
  </si>
  <si>
    <t>BUCKEYE SLID 2007-003</t>
  </si>
  <si>
    <t xml:space="preserve">BUCKEYE SLID 07-003 </t>
  </si>
  <si>
    <t>32-L09-017</t>
  </si>
  <si>
    <t>BUCKEYE SLID 2011-001</t>
  </si>
  <si>
    <t xml:space="preserve">BUCKEYE SL 2011-001 </t>
  </si>
  <si>
    <t>32-L09-018</t>
  </si>
  <si>
    <t>BUCKEYE SLID 2007-21</t>
  </si>
  <si>
    <t>32-L09-019</t>
  </si>
  <si>
    <t>BUCKEYE SLID 2009 02A</t>
  </si>
  <si>
    <t>BUCKEYE SLID 200902A</t>
  </si>
  <si>
    <t>32-L09-020</t>
  </si>
  <si>
    <t>BUCKEYE SLID 2012 02</t>
  </si>
  <si>
    <t>32-L09-021</t>
  </si>
  <si>
    <t>BUCKEYE SLID 2013 02</t>
  </si>
  <si>
    <t>32-L09-999</t>
  </si>
  <si>
    <t>BUCKEYE SLID TOTAL</t>
  </si>
  <si>
    <t>32-T00-999</t>
  </si>
  <si>
    <t>IMPROVEMENT DISTRICT RESERVE</t>
  </si>
  <si>
    <t xml:space="preserve">IMPROV DIST RESERVE </t>
  </si>
  <si>
    <t>T00</t>
  </si>
  <si>
    <t>33-001-001</t>
  </si>
  <si>
    <t>ELEMENTARY SCHOOL DISTRICT ACCOUNTS</t>
  </si>
  <si>
    <t>PHOENIX ELEMENTARY</t>
  </si>
  <si>
    <t>PHOENIX ELEMENTARY - MAINTENANCE AND OPERATIONS ELEMENTARY</t>
  </si>
  <si>
    <t>MAINTNCE/OPRTNS ELEM</t>
  </si>
  <si>
    <t>33-001-002</t>
  </si>
  <si>
    <t>RIVERSIDE ELEMENTARY</t>
  </si>
  <si>
    <t>RIVERSIDE ELEMENTARY - MAINTENANCE AND OPERATIONS ELEMENTARY</t>
  </si>
  <si>
    <t>33-001-003</t>
  </si>
  <si>
    <t>TEMPE ELEMENTARY</t>
  </si>
  <si>
    <t>TEMPE ELEMENTARY - MAINTENANCE AND OPERATIONS ELEMENTARY</t>
  </si>
  <si>
    <t>33-001-004</t>
  </si>
  <si>
    <t>MESA UNIFIED SCHOOLS</t>
  </si>
  <si>
    <t>MESA UNIFIED SCHOOLS - MAINTENANCE AND OPERATIONS ELEMENTARY</t>
  </si>
  <si>
    <t>33-001-005</t>
  </si>
  <si>
    <t>ISAAC ELEMENTARY</t>
  </si>
  <si>
    <t>ISAAC ELEMENTARY - MAINTENANCE AND OPERATIONS ELEMENTARY</t>
  </si>
  <si>
    <t>33-001-006</t>
  </si>
  <si>
    <t>WASHINGTON ELEMENTARY</t>
  </si>
  <si>
    <t>WASHINGTON ELEMENTARY - MAINTENANCE AND OPERATIONS ELEMENTARY</t>
  </si>
  <si>
    <t>33-001-007</t>
  </si>
  <si>
    <t>WILSON ELEMENTARY</t>
  </si>
  <si>
    <t>WILSON ELEMENTARY - MAINTENANCE AND OPERATIONS ELEMENTARY</t>
  </si>
  <si>
    <t>33-001-008</t>
  </si>
  <si>
    <t>OSBORN ELEMENTARY</t>
  </si>
  <si>
    <t>OSBORN ELEMENTARY - MAINTENANCE AND OPERATIONS ELEMENTARY</t>
  </si>
  <si>
    <t>33-001-009</t>
  </si>
  <si>
    <t>WICKENBURG UNIFIED SCHOOLS</t>
  </si>
  <si>
    <t>WICKENBURG UNIFIED SCHOOLS - MAINTENANCE AND OPERATIONS ELEMENTARY</t>
  </si>
  <si>
    <t>33-001-011</t>
  </si>
  <si>
    <t>PEORIA UNIFIED SCHOOLS</t>
  </si>
  <si>
    <t>PEORIA UNIFIED SCHOOLS - MAINTENANCE AND OPERATIONS ELEMENTARY</t>
  </si>
  <si>
    <t>33-001-014</t>
  </si>
  <si>
    <t>CREIGHTON ELEMENTARY</t>
  </si>
  <si>
    <t>CREIGHTON ELEMENTARY - MAINTENANCE AND OPERATIONS ELEMENTARY</t>
  </si>
  <si>
    <t>33-001-017</t>
  </si>
  <si>
    <t>TOLLESON ELEMENTARY</t>
  </si>
  <si>
    <t>TOLLESON ELEMENTARY - MAINTENANCE AND OPERATIONS ELEMENTARY</t>
  </si>
  <si>
    <t>33-001-021</t>
  </si>
  <si>
    <t>MURPHY ELEMENTARY</t>
  </si>
  <si>
    <t>MURPHY ELEMENTARY - MAINTENANCE AND OPERATIONS ELEMENTARY</t>
  </si>
  <si>
    <t>33-001-024</t>
  </si>
  <si>
    <t>GILA BEND UNIFIED SCHOOLS</t>
  </si>
  <si>
    <t>GILA BEND UNIFIED SCHOOLS - MAINTENANCE AND OPERATIONS ELEMENTARY</t>
  </si>
  <si>
    <t>33-001-025</t>
  </si>
  <si>
    <t>LIBERTY ELEMENTARY</t>
  </si>
  <si>
    <t>LIBERTY ELEMENTARY - MAINTENANCE AND OPERATIONS ELEMENTARY</t>
  </si>
  <si>
    <t>33-001-028</t>
  </si>
  <si>
    <t>KYRENE ELEMENTARY</t>
  </si>
  <si>
    <t>KYRENE ELEMENTARY - MAINTENANCE AND OPERATIONS ELEMENTARY</t>
  </si>
  <si>
    <t>33-001-031</t>
  </si>
  <si>
    <t>BALSZ ELEMENTARY</t>
  </si>
  <si>
    <t>BALSZ ELEMENTARY - MAINTENANCE AND OPERATIONS ELEMENTARY</t>
  </si>
  <si>
    <t>33-001-033</t>
  </si>
  <si>
    <t>BUCKEYE ELEMENTARY</t>
  </si>
  <si>
    <t>BUCKEYE ELEMENTARY - MAINTENANCE AND OPERATIONS ELEMENTARY</t>
  </si>
  <si>
    <t>33-001-038</t>
  </si>
  <si>
    <t>MADISON ELEMENTARY</t>
  </si>
  <si>
    <t>MADISON ELEMENTARY - MAINTENANCE AND OPERATIONS ELEMENTARY</t>
  </si>
  <si>
    <t>33-001-040</t>
  </si>
  <si>
    <t>GLENDALE ELEMENTARY</t>
  </si>
  <si>
    <t>GLENDALE ELEMENTARY - MAINTENANCE AND OPERATIONS ELEMENTARY</t>
  </si>
  <si>
    <t>33-001-041</t>
  </si>
  <si>
    <t>GILBERT UNIFIED SCHOOLS</t>
  </si>
  <si>
    <t>GILBERT UNIFIED SCHOOLS - MAINTENANCE AND OPERATIONS ELEMENTARY</t>
  </si>
  <si>
    <t>33-001-044</t>
  </si>
  <si>
    <t>AVONDALE ELEMENTARY</t>
  </si>
  <si>
    <t>AVONDALE ELEMENTARY - MAINTENANCE AND OPERATIONS ELEMENTARY</t>
  </si>
  <si>
    <t>33-001-045</t>
  </si>
  <si>
    <t>FOWLER ELEMENTARY</t>
  </si>
  <si>
    <t>FOWLER ELEMENTARY - MAINTENANCE AND OPERATIONS ELEMENTARY</t>
  </si>
  <si>
    <t>33-001-047</t>
  </si>
  <si>
    <t>ARLINGTON ELEMENTARY</t>
  </si>
  <si>
    <t>ARLINGTON ELEMENTARY - MAINTENANCE AND OPERATIONS ELEMENTARY</t>
  </si>
  <si>
    <t>33-001-048</t>
  </si>
  <si>
    <t>SCOTTSDALE UNIFIED SCHOOLS</t>
  </si>
  <si>
    <t>SCOTTSDALE UNIFIED SCHOOLS - MAINTENANCE AND OPERATIONS ELEMENTARY</t>
  </si>
  <si>
    <t>33-001-049</t>
  </si>
  <si>
    <t>PALO VERDE ELEMENTARY</t>
  </si>
  <si>
    <t>PALO VERDE ELEMENTARY - MAINTENANCE AND OPERATIONS ELEMENTARY</t>
  </si>
  <si>
    <t>33-001-059</t>
  </si>
  <si>
    <t>LAVEEN ELEMENTARY</t>
  </si>
  <si>
    <t>LAVEEN ELEMENTARY - MAINTENANCE AND OPERATIONS ELEMENTARY</t>
  </si>
  <si>
    <t>33-001-060</t>
  </si>
  <si>
    <t>HIGLEY ELEMENTARY</t>
  </si>
  <si>
    <t>HIGLEY ELEMENTARY - MAINTENANCE AND OPERATIONS ELEMENTARY</t>
  </si>
  <si>
    <t>33-001-062</t>
  </si>
  <si>
    <t>UNION ELEMENTARY</t>
  </si>
  <si>
    <t>UNION ELEMENTARY - MAINTENANCE AND OPERATIONS ELEMENTARY</t>
  </si>
  <si>
    <t>33-001-063</t>
  </si>
  <si>
    <t>AGUILA ELEMENTARY</t>
  </si>
  <si>
    <t>AGUILA ELEMENTARY - MAINTENANCE AND OPERATIONS ELEMENTARY</t>
  </si>
  <si>
    <t>33-001-065</t>
  </si>
  <si>
    <t>LITTLETON ELEMENTARY</t>
  </si>
  <si>
    <t>LITTLETON ELEMENTARY - MAINTENANCE AND OPERATIONS ELEMENTARY</t>
  </si>
  <si>
    <t>33-001-066</t>
  </si>
  <si>
    <t>ROOSEVELT ELEMENTARY</t>
  </si>
  <si>
    <t>ROOSEVELT ELEMENTARY - MAINTENANCE AND OPERATIONS ELEMENTARY</t>
  </si>
  <si>
    <t>33-001-068</t>
  </si>
  <si>
    <t>ALHAMBRA ELEMENTARY</t>
  </si>
  <si>
    <t>ALHAMBRA ELEMENTARY - MAINTENANCE AND OPERATIONS ELEMENTARY</t>
  </si>
  <si>
    <t>33-001-069</t>
  </si>
  <si>
    <t>PARADISE VALLEY UNIFIED SCHOOLS</t>
  </si>
  <si>
    <t>PARADISE VALLEY UNIFIED SCHOOLS - MAINTENANCE AND OPERATIONS ELEMENTARY</t>
  </si>
  <si>
    <t>33-001-071</t>
  </si>
  <si>
    <t>SENTINEL ELEMENTARY</t>
  </si>
  <si>
    <t>SENTINEL ELEMENTARY - MAINTENANCE AND OPERATIONS ELEMENTARY</t>
  </si>
  <si>
    <t>33-001-075</t>
  </si>
  <si>
    <t>MORRISTOWN ELEMENTARY</t>
  </si>
  <si>
    <t>MORRISTOWN ELEMENTARY - MAINTENANCE AND OPERATIONS ELEMENTARY</t>
  </si>
  <si>
    <t>33-001-079</t>
  </si>
  <si>
    <t>LITCHFIELD ELEMENTARY</t>
  </si>
  <si>
    <t>LITCHFIELD ELEMENTARY - MAINTENANCE AND OPERATIONS ELEMENTARY</t>
  </si>
  <si>
    <t>33-001-080</t>
  </si>
  <si>
    <t>CHANDLER UNIFIED SCHOOLS</t>
  </si>
  <si>
    <t>CHANDLER UNIFIED SCHOOLS - MAINTENANCE AND OPERATIONS ELEMENTARY</t>
  </si>
  <si>
    <t>33-001-081</t>
  </si>
  <si>
    <t>NADABURG ELEMENTARY</t>
  </si>
  <si>
    <t>NADABURG ELEMENTARY - MAINTENANCE AND OPERATIONS ELEMENTARY</t>
  </si>
  <si>
    <t>33-001-083</t>
  </si>
  <si>
    <t>CARTWRIGHT ELEMENTARY</t>
  </si>
  <si>
    <t>CARTWRIGHT ELEMENTARY - MAINTENANCE AND OPERATIONS ELEMENTARY</t>
  </si>
  <si>
    <t>33-001-086</t>
  </si>
  <si>
    <t>MOBILE ELEMENTARY</t>
  </si>
  <si>
    <t>MOBILE ELEMENTARY - MAINTENANCE AND OPERATIONS ELEMENTARY</t>
  </si>
  <si>
    <t>33-001-089</t>
  </si>
  <si>
    <t>DYSART UNIFIED SCHOOLS</t>
  </si>
  <si>
    <t>DYSART UNIFIED SCHOOLS - MAINTENANCE AND OPERATIONS ELEMENTARY</t>
  </si>
  <si>
    <t>33-001-090</t>
  </si>
  <si>
    <t>SADDLE MOUNTAIN UNIFIED</t>
  </si>
  <si>
    <t>SADDLE MOUNTAIN UNIFIED - MAINTENANCE AND OPERATIONS ELEMENTARY</t>
  </si>
  <si>
    <t>33-001-092</t>
  </si>
  <si>
    <t>PENDERGAST ELEMENTARY</t>
  </si>
  <si>
    <t>PENDERGAST ELEMENTARY - MAINTENANCE AND OPERATIONS ELEMENTARY</t>
  </si>
  <si>
    <t>33-001-093</t>
  </si>
  <si>
    <t>CAVE CREEK UNIFIED SCHOOLS</t>
  </si>
  <si>
    <t>CAVE CREEK UNIFIED SCHOOLS - MAINTENANCE AND OPERATIONS ELEMENTARY</t>
  </si>
  <si>
    <t>33-001-094</t>
  </si>
  <si>
    <t>PALOMA ELEMENTARY</t>
  </si>
  <si>
    <t>PALOMA ELEMENTARY - MAINTENANCE AND OPERATIONS ELEMENTARY</t>
  </si>
  <si>
    <t>33-001-095</t>
  </si>
  <si>
    <t>QUEEN CREEK UNIFIED SCHOOLS</t>
  </si>
  <si>
    <t>QUEEN CREEK UNIFIED SCHOOLS - MAINTENANCE AND OPERATIONS ELEMENTARY</t>
  </si>
  <si>
    <t>33-001-097</t>
  </si>
  <si>
    <t>DEER VALLEY UNIFIED</t>
  </si>
  <si>
    <t>DEER VALLEY UNIFIED - MAINTENANCE AND OPERATIONS ELEMENTARY</t>
  </si>
  <si>
    <t>33-001-098</t>
  </si>
  <si>
    <t>FOUNTAIN HILLS ELEMENTARY</t>
  </si>
  <si>
    <t>FOUNTAIN HILLS ELEMENTARY - MAINTENANCE AND OPERATIONS ELEMENTARY</t>
  </si>
  <si>
    <t>33-002-001</t>
  </si>
  <si>
    <t>PHOENIX ELEMENTARY - OTHER MONIES</t>
  </si>
  <si>
    <t>OTHER MONIES</t>
  </si>
  <si>
    <t>33-002-002</t>
  </si>
  <si>
    <t>RIVERSIDE ELEMENTARY - OTHER MONIES</t>
  </si>
  <si>
    <t>33-002-003</t>
  </si>
  <si>
    <t>TEMPE ELEMENTARY - OTHER MONIES</t>
  </si>
  <si>
    <t>33-002-004</t>
  </si>
  <si>
    <t>MESA UNIFIED SCHOOLS - OTHER MONIES</t>
  </si>
  <si>
    <t>33-002-005</t>
  </si>
  <si>
    <t>ISAAC ELEMENTARY - OTHER MONIES</t>
  </si>
  <si>
    <t>33-002-006</t>
  </si>
  <si>
    <t>WASHINGTON ELEMENTARY - OTHER MONIES</t>
  </si>
  <si>
    <t>33-002-007</t>
  </si>
  <si>
    <t>WILSON ELEMENTARY - OTHER MONIES</t>
  </si>
  <si>
    <t>33-002-008</t>
  </si>
  <si>
    <t>OSBORN ELEMENTARY - OTHER MONIES</t>
  </si>
  <si>
    <t>33-002-009</t>
  </si>
  <si>
    <t>WICKENBURG UNIFIED SCHOOLS - OTHER MONIES</t>
  </si>
  <si>
    <t>33-002-011</t>
  </si>
  <si>
    <t>PEORIA UNIFIED SCHOOLS - OTHER MONIES</t>
  </si>
  <si>
    <t>33-002-014</t>
  </si>
  <si>
    <t>CREIGHTON ELEMENTARY - OTHER MONIES</t>
  </si>
  <si>
    <t>33-002-017</t>
  </si>
  <si>
    <t>TOLLESON ELEMENTARY - OTHER MONIES</t>
  </si>
  <si>
    <t>33-002-021</t>
  </si>
  <si>
    <t>MURPHY ELEMENTARY - OTHER MONIES</t>
  </si>
  <si>
    <t>33-002-024</t>
  </si>
  <si>
    <t>GILA BEND UNIFIED SCHOOLS - OTHER MONIES</t>
  </si>
  <si>
    <t>33-002-025</t>
  </si>
  <si>
    <t>LIBERTY ELEMENTARY - OTHER MONIES</t>
  </si>
  <si>
    <t>33-002-028</t>
  </si>
  <si>
    <t>KYRENE ELEMENTARY - OTHER MONIES</t>
  </si>
  <si>
    <t>33-002-031</t>
  </si>
  <si>
    <t>BALSZ ELEMENTARY - OTHER MONIES</t>
  </si>
  <si>
    <t>33-002-033</t>
  </si>
  <si>
    <t>BUCKEYE ELEMENTARY - OTHER MONIES</t>
  </si>
  <si>
    <t>33-002-038</t>
  </si>
  <si>
    <t>MADISON ELEMENTARY - OTHER MONIES</t>
  </si>
  <si>
    <t>33-002-040</t>
  </si>
  <si>
    <t>GLENDALE ELEMENTARY - OTHER MONIES</t>
  </si>
  <si>
    <t>33-002-041</t>
  </si>
  <si>
    <t>GILBERT UNIFIED SCHOOLS - OTHER MONIES</t>
  </si>
  <si>
    <t>33-002-044</t>
  </si>
  <si>
    <t>AVONDALE ELEMENTARY - OTHER MONIES</t>
  </si>
  <si>
    <t>33-002-045</t>
  </si>
  <si>
    <t>FOWLER ELEMENTARY - OTHER MONIES</t>
  </si>
  <si>
    <t>33-002-047</t>
  </si>
  <si>
    <t>ARLINGTON ELEMENTARY - OTHER MONIES</t>
  </si>
  <si>
    <t>33-002-048</t>
  </si>
  <si>
    <t>SCOTTSDALE UNIFIED SCHOOLS - OTHER MONIES</t>
  </si>
  <si>
    <t>33-002-049</t>
  </si>
  <si>
    <t>PALO VERDE ELEMENTARY - OTHER MONIES</t>
  </si>
  <si>
    <t>33-002-059</t>
  </si>
  <si>
    <t>LAVEEN ELEMENTARY - OTHER MONIES</t>
  </si>
  <si>
    <t>33-002-060</t>
  </si>
  <si>
    <t>HIGLEY ELEMENTARY - OTHER MONIES</t>
  </si>
  <si>
    <t>33-002-062</t>
  </si>
  <si>
    <t>UNION ELEMENTARY - OTHER MONIES</t>
  </si>
  <si>
    <t>33-002-063</t>
  </si>
  <si>
    <t>AGUILA ELEMENTARY - OTHER MONIES</t>
  </si>
  <si>
    <t>33-002-065</t>
  </si>
  <si>
    <t>LITTLETON ELEMENTARY - OTHER MONIES</t>
  </si>
  <si>
    <t>33-002-066</t>
  </si>
  <si>
    <t>ROOSEVELT ELEMENTARY - OTHER MONIES</t>
  </si>
  <si>
    <t>33-002-068</t>
  </si>
  <si>
    <t>ALHAMBRA ELEMENTARY - OTHER MONIES</t>
  </si>
  <si>
    <t>33-002-069</t>
  </si>
  <si>
    <t>PARADISE VALLEY UNIFIED SCHOOLS - OTHER MONIES</t>
  </si>
  <si>
    <t>33-002-071</t>
  </si>
  <si>
    <t>SENTINEL ELEMENTARY - OTHER MONIES</t>
  </si>
  <si>
    <t>33-002-075</t>
  </si>
  <si>
    <t>MORRISTOWN ELEMENTARY - OTHER MONIES</t>
  </si>
  <si>
    <t>33-002-079</t>
  </si>
  <si>
    <t>LITCHFIELD ELEMENTARY - OTHER MONIES</t>
  </si>
  <si>
    <t>33-002-080</t>
  </si>
  <si>
    <t>CHANDLER UNIFIED SCHOOLS - OTHER MONIES</t>
  </si>
  <si>
    <t>33-002-081</t>
  </si>
  <si>
    <t>NADABURG ELEMENTARY - OTHER MONIES</t>
  </si>
  <si>
    <t>33-002-083</t>
  </si>
  <si>
    <t>CARTWRIGHT ELEMENTARY - OTHER MONIES</t>
  </si>
  <si>
    <t>33-002-086</t>
  </si>
  <si>
    <t>MOBILE ELEMENTARY - OTHER MONIES</t>
  </si>
  <si>
    <t>33-002-089</t>
  </si>
  <si>
    <t>DYSART UNIFIED SCHOOLS - OTHER MONIES</t>
  </si>
  <si>
    <t>33-002-090</t>
  </si>
  <si>
    <t>SADDLE MOUNTAIN UNIFIED - OTHER MONIES</t>
  </si>
  <si>
    <t>33-002-092</t>
  </si>
  <si>
    <t>PENDERGAST ELEMENTARY - OTHER MONIES</t>
  </si>
  <si>
    <t>33-002-093</t>
  </si>
  <si>
    <t>CAVE CREEK UNIFIED SCHOOLS - OTHER MONIES</t>
  </si>
  <si>
    <t>33-002-094</t>
  </si>
  <si>
    <t>PALOMA ELEMENTARY - OTHER MONIES</t>
  </si>
  <si>
    <t>33-002-095</t>
  </si>
  <si>
    <t>QUEEN CREEK UNIFIED SCHOOLS - OTHER MONIES</t>
  </si>
  <si>
    <t>33-002-097</t>
  </si>
  <si>
    <t>DEER VALLEY UNIFIED - OTHER MONIES</t>
  </si>
  <si>
    <t>33-002-098</t>
  </si>
  <si>
    <t>FOUNTAIN HILLS ELEMENTARY - OTHER MONIES</t>
  </si>
  <si>
    <t>33-010-001</t>
  </si>
  <si>
    <t>PHOENIX ELEMENTARY - CLASSROOM SITE FUND</t>
  </si>
  <si>
    <t>CLASSROOM SITE FUND</t>
  </si>
  <si>
    <t>33-010-002</t>
  </si>
  <si>
    <t>RIVERSIDE ELEMENTARY - CLASSROOM SITE FUND</t>
  </si>
  <si>
    <t>33-010-003</t>
  </si>
  <si>
    <t>TEMPE ELEMENTARY - CLASSROOM SITE FUND</t>
  </si>
  <si>
    <t>33-010-004</t>
  </si>
  <si>
    <t>MESA UNIFIED SCHOOLS - CLASSROOM SITE FUND</t>
  </si>
  <si>
    <t>33-010-005</t>
  </si>
  <si>
    <t>ISAAC ELEMENTARY - CLASSROOM SITE FUND</t>
  </si>
  <si>
    <t>33-010-006</t>
  </si>
  <si>
    <t>WASHINGTON ELEMENTARY - CLASSROOM SITE FUND</t>
  </si>
  <si>
    <t>33-010-007</t>
  </si>
  <si>
    <t>WILSON ELEMENTARY - CLASSROOM SITE FUND</t>
  </si>
  <si>
    <t>33-010-008</t>
  </si>
  <si>
    <t>OSBORN ELEMENTARY - CLASSROOM SITE FUND</t>
  </si>
  <si>
    <t>33-010-009</t>
  </si>
  <si>
    <t>WICKENBURG UNIFIED SCHOOLS - CLASSROOM SITE FUND</t>
  </si>
  <si>
    <t>33-010-011</t>
  </si>
  <si>
    <t>PEORIA UNIFIED SCHOOLS - CLASSROOM SITE FUND</t>
  </si>
  <si>
    <t>33-010-014</t>
  </si>
  <si>
    <t>CREIGHTON ELEMENTARY - CLASSROOM SITE FUND</t>
  </si>
  <si>
    <t>33-010-017</t>
  </si>
  <si>
    <t>TOLLESON ELEMENTARY - CLASSROOM SITE FUND</t>
  </si>
  <si>
    <t>33-010-021</t>
  </si>
  <si>
    <t>MURPHY ELEMENTARY - CLASSROOM SITE FUND</t>
  </si>
  <si>
    <t>33-010-024</t>
  </si>
  <si>
    <t>GILA BEND UNIFIED SCHOOLS - CLASSROOM SITE FUND</t>
  </si>
  <si>
    <t>33-010-025</t>
  </si>
  <si>
    <t>LIBERTY ELEMENTARY - CLASSROOM SITE FUND</t>
  </si>
  <si>
    <t>33-010-028</t>
  </si>
  <si>
    <t>KYRENE ELEMENTARY - CLASSROOM SITE FUND</t>
  </si>
  <si>
    <t>33-010-031</t>
  </si>
  <si>
    <t>BALSZ ELEMENTARY - CLASSROOM SITE FUND</t>
  </si>
  <si>
    <t>33-010-033</t>
  </si>
  <si>
    <t>BUCKEYE ELEMENTARY - CLASSROOM SITE FUND</t>
  </si>
  <si>
    <t>33-010-038</t>
  </si>
  <si>
    <t>MADISON ELEMENTARY - CLASSROOM SITE FUND</t>
  </si>
  <si>
    <t>33-010-040</t>
  </si>
  <si>
    <t>GLENDALE ELEMENTARY - CLASSROOM SITE FUND</t>
  </si>
  <si>
    <t>33-010-041</t>
  </si>
  <si>
    <t>GILBERT UNIFIED SCHOOLS - CLASSROOM SITE FUND</t>
  </si>
  <si>
    <t>33-010-044</t>
  </si>
  <si>
    <t>AVONDALE ELEMENTARY - CLASSROOM SITE FUND</t>
  </si>
  <si>
    <t>33-010-045</t>
  </si>
  <si>
    <t>FOWLER ELEMENTARY - CLASSROOM SITE FUND</t>
  </si>
  <si>
    <t>33-010-047</t>
  </si>
  <si>
    <t>ARLINGTON ELEMENTARY - CLASSROOM SITE FUND</t>
  </si>
  <si>
    <t>33-010-048</t>
  </si>
  <si>
    <t>SCOTTSDALE UNIFIED SCHOOLS - CLASSROOM SITE FUND</t>
  </si>
  <si>
    <t>33-010-049</t>
  </si>
  <si>
    <t>PALO VERDE ELEMENTARY - CLASSROOM SITE FUND</t>
  </si>
  <si>
    <t>33-010-059</t>
  </si>
  <si>
    <t>LAVEEN ELEMENTARY - CLASSROOM SITE FUND</t>
  </si>
  <si>
    <t>33-010-060</t>
  </si>
  <si>
    <t>HIGLEY ELEMENTARY - CLASSROOM SITE FUND</t>
  </si>
  <si>
    <t>33-010-062</t>
  </si>
  <si>
    <t>UNION ELEMENTARY - CLASSROOM SITE FUND</t>
  </si>
  <si>
    <t>33-010-063</t>
  </si>
  <si>
    <t>AGUILA ELEMENTARY - CLASSROOM SITE FUND</t>
  </si>
  <si>
    <t>33-010-065</t>
  </si>
  <si>
    <t>LITTLETON ELEMENTARY - CLASSROOM SITE FUND</t>
  </si>
  <si>
    <t>33-010-066</t>
  </si>
  <si>
    <t>ROOSEVELT ELEMENTARY - CLASSROOM SITE FUND</t>
  </si>
  <si>
    <t>33-010-068</t>
  </si>
  <si>
    <t>ALHAMBRA ELEMENTARY - CLASSROOM SITE FUND</t>
  </si>
  <si>
    <t>33-010-069</t>
  </si>
  <si>
    <t>PARADISE VALLEY UNIFIED SCHOOLS - CLASSROOM SITE FUND</t>
  </si>
  <si>
    <t>33-010-071</t>
  </si>
  <si>
    <t>SENTINEL ELEMENTARY - CLASSROOM SITE FUND</t>
  </si>
  <si>
    <t>33-010-075</t>
  </si>
  <si>
    <t>MORRISTOWN ELEMENTARY - CLASSROOM SITE FUND</t>
  </si>
  <si>
    <t>33-010-079</t>
  </si>
  <si>
    <t>LITCHFIELD ELEMENTARY - CLASSROOM SITE FUND</t>
  </si>
  <si>
    <t>33-010-080</t>
  </si>
  <si>
    <t>CHANDLER UNIFIED SCHOOLS - CLASSROOM SITE FUND</t>
  </si>
  <si>
    <t>33-010-081</t>
  </si>
  <si>
    <t>NADABURG ELEMENTARY - CLASSROOM SITE FUND</t>
  </si>
  <si>
    <t>33-010-083</t>
  </si>
  <si>
    <t>CARTWRIGHT ELEMENTARY - CLASSROOM SITE FUND</t>
  </si>
  <si>
    <t>33-010-086</t>
  </si>
  <si>
    <t>MOBILE ELEMENTARY - CLASSROOM SITE FUND</t>
  </si>
  <si>
    <t>33-010-089</t>
  </si>
  <si>
    <t>DYSART UNIFIED SCHOOLS - CLASSROOM SITE FUND</t>
  </si>
  <si>
    <t>33-010-090</t>
  </si>
  <si>
    <t>SADDLE MOUNTAIN UNIFIED - CLASSROOM SITE FUND</t>
  </si>
  <si>
    <t>33-010-092</t>
  </si>
  <si>
    <t>PENDERGAST ELEMENTARY - CLASSROOM SITE FUND</t>
  </si>
  <si>
    <t>33-010-093</t>
  </si>
  <si>
    <t>CAVE CREEK UNIFIED SCHOOLS - CLASSROOM SITE FUND</t>
  </si>
  <si>
    <t>33-010-094</t>
  </si>
  <si>
    <t>PALOMA ELEMENTARY - CLASSROOM SITE FUND</t>
  </si>
  <si>
    <t>33-010-095</t>
  </si>
  <si>
    <t>QUEEN CREEK UNIFIED SCHOOLS - CLASSROOM SITE FUND</t>
  </si>
  <si>
    <t>33-010-097</t>
  </si>
  <si>
    <t>DEER VALLEY UNIFIED - CLASSROOM SITE FUND</t>
  </si>
  <si>
    <t>33-010-098</t>
  </si>
  <si>
    <t>FOUNTAIN HILLS ELEMENTARY - CLASSROOM SITE FUND</t>
  </si>
  <si>
    <t>33-030-001</t>
  </si>
  <si>
    <t>PHOENIX ELEMENTARY - PAYROLL CLEARING - ELEMENTARY</t>
  </si>
  <si>
    <t>PAYROLL CLEARING  EL</t>
  </si>
  <si>
    <t>33-030-002</t>
  </si>
  <si>
    <t>RIVERSIDE ELEMENTARY - PAYROLL CLEARING - ELEMENTARY</t>
  </si>
  <si>
    <t>33-030-003</t>
  </si>
  <si>
    <t>TEMPE ELEMENTARY - PAYROLL CLEARING - ELEMENTARY</t>
  </si>
  <si>
    <t>33-030-004</t>
  </si>
  <si>
    <t>MESA UNIFIED SCHOOLS - PAYROLL CLEARING - ELEMENTARY</t>
  </si>
  <si>
    <t>33-030-005</t>
  </si>
  <si>
    <t>ISAAC ELEMENTARY - PAYROLL CLEARING - ELEMENTARY</t>
  </si>
  <si>
    <t>33-030-006</t>
  </si>
  <si>
    <t>WASHINGTON ELEMENTARY - PAYROLL CLEARING - ELEMENTARY</t>
  </si>
  <si>
    <t>33-030-007</t>
  </si>
  <si>
    <t>WILSON ELEMENTARY - PAYROLL CLEARING - ELEMENTARY</t>
  </si>
  <si>
    <t>33-030-008</t>
  </si>
  <si>
    <t>OSBORN ELEMENTARY - PAYROLL CLEARING - ELEMENTARY</t>
  </si>
  <si>
    <t>33-030-009</t>
  </si>
  <si>
    <t>WICKENBURG UNIFIED SCHOOLS - PAYROLL CLEARING - ELEMENTARY</t>
  </si>
  <si>
    <t>33-030-011</t>
  </si>
  <si>
    <t>PEORIA UNIFIED SCHOOLS - PAYROLL CLEARING - ELEMENTARY</t>
  </si>
  <si>
    <t>33-030-014</t>
  </si>
  <si>
    <t>CREIGHTON ELEMENTARY - PAYROLL CLEARING - ELEMENTARY</t>
  </si>
  <si>
    <t>33-030-017</t>
  </si>
  <si>
    <t>TOLLESON ELEMENTARY - PAYROLL CLEARING - ELEMENTARY</t>
  </si>
  <si>
    <t>33-030-021</t>
  </si>
  <si>
    <t>MURPHY ELEMENTARY - PAYROLL CLEARING - ELEMENTARY</t>
  </si>
  <si>
    <t>33-030-024</t>
  </si>
  <si>
    <t>GILA BEND UNIFIED SCHOOLS - PAYROLL CLEARING - ELEMENTARY</t>
  </si>
  <si>
    <t>33-030-025</t>
  </si>
  <si>
    <t>LIBERTY ELEMENTARY - PAYROLL CLEARING - ELEMENTARY</t>
  </si>
  <si>
    <t>33-030-028</t>
  </si>
  <si>
    <t>KYRENE ELEMENTARY - PAYROLL CLEARING - ELEMENTARY</t>
  </si>
  <si>
    <t>33-030-031</t>
  </si>
  <si>
    <t>BALSZ ELEMENTARY - PAYROLL CLEARING - ELEMENTARY</t>
  </si>
  <si>
    <t>33-030-033</t>
  </si>
  <si>
    <t>BUCKEYE ELEMENTARY - PAYROLL CLEARING - ELEMENTARY</t>
  </si>
  <si>
    <t>33-030-038</t>
  </si>
  <si>
    <t>MADISON ELEMENTARY - PAYROLL CLEARING - ELEMENTARY</t>
  </si>
  <si>
    <t>33-030-040</t>
  </si>
  <si>
    <t>GLENDALE ELEMENTARY - PAYROLL CLEARING - ELEMENTARY</t>
  </si>
  <si>
    <t>33-030-041</t>
  </si>
  <si>
    <t>GILBERT UNIFIED SCHOOLS - PAYROLL CLEARING - ELEMENTARY</t>
  </si>
  <si>
    <t>33-030-044</t>
  </si>
  <si>
    <t>AVONDALE ELEMENTARY - PAYROLL CLEARING - ELEMENTARY</t>
  </si>
  <si>
    <t>33-030-045</t>
  </si>
  <si>
    <t>FOWLER ELEMENTARY - PAYROLL CLEARING - ELEMENTARY</t>
  </si>
  <si>
    <t>33-030-047</t>
  </si>
  <si>
    <t>ARLINGTON ELEMENTARY - PAYROLL CLEARING - ELEMENTARY</t>
  </si>
  <si>
    <t>33-030-048</t>
  </si>
  <si>
    <t>SCOTTSDALE UNIFIED SCHOOLS - PAYROLL CLEARING - ELEMENTARY</t>
  </si>
  <si>
    <t>33-030-049</t>
  </si>
  <si>
    <t>PALO VERDE ELEMENTARY - PAYROLL CLEARING - ELEMENTARY</t>
  </si>
  <si>
    <t>33-030-059</t>
  </si>
  <si>
    <t>LAVEEN ELEMENTARY - PAYROLL CLEARING - ELEMENTARY</t>
  </si>
  <si>
    <t>33-030-060</t>
  </si>
  <si>
    <t>HIGLEY ELEMENTARY - PAYROLL CLEARING - ELEMENTARY</t>
  </si>
  <si>
    <t>33-030-062</t>
  </si>
  <si>
    <t>UNION ELEMENTARY - PAYROLL CLEARING - ELEMENTARY</t>
  </si>
  <si>
    <t>33-030-063</t>
  </si>
  <si>
    <t>AGUILA ELEMENTARY - PAYROLL CLEARING - ELEMENTARY</t>
  </si>
  <si>
    <t>33-030-065</t>
  </si>
  <si>
    <t>LITTLETON ELEMENTARY - PAYROLL CLEARING - ELEMENTARY</t>
  </si>
  <si>
    <t>33-030-066</t>
  </si>
  <si>
    <t>ROOSEVELT ELEMENTARY - PAYROLL CLEARING - ELEMENTARY</t>
  </si>
  <si>
    <t>33-030-068</t>
  </si>
  <si>
    <t>ALHAMBRA ELEMENTARY - PAYROLL CLEARING - ELEMENTARY</t>
  </si>
  <si>
    <t>33-030-069</t>
  </si>
  <si>
    <t>PARADISE VALLEY UNIFIED SCHOOLS - PAYROLL CLEARING - ELEMENTARY</t>
  </si>
  <si>
    <t>33-030-071</t>
  </si>
  <si>
    <t>SENTINEL ELEMENTARY - PAYROLL CLEARING - ELEMENTARY</t>
  </si>
  <si>
    <t>33-030-075</t>
  </si>
  <si>
    <t>MORRISTOWN ELEMENTARY - PAYROLL CLEARING - ELEMENTARY</t>
  </si>
  <si>
    <t>33-030-079</t>
  </si>
  <si>
    <t>LITCHFIELD ELEMENTARY - PAYROLL CLEARING - ELEMENTARY</t>
  </si>
  <si>
    <t>33-030-080</t>
  </si>
  <si>
    <t>CHANDLER UNIFIED SCHOOLS - PAYROLL CLEARING - ELEMENTARY</t>
  </si>
  <si>
    <t>33-030-081</t>
  </si>
  <si>
    <t>NADABURG ELEMENTARY - PAYROLL CLEARING - ELEMENTARY</t>
  </si>
  <si>
    <t>33-030-083</t>
  </si>
  <si>
    <t>CARTWRIGHT ELEMENTARY - PAYROLL CLEARING - ELEMENTARY</t>
  </si>
  <si>
    <t>33-030-086</t>
  </si>
  <si>
    <t>MOBILE ELEMENTARY - PAYROLL CLEARING - ELEMENTARY</t>
  </si>
  <si>
    <t>33-030-089</t>
  </si>
  <si>
    <t>DYSART UNIFIED SCHOOLS - PAYROLL CLEARING - ELEMENTARY</t>
  </si>
  <si>
    <t>33-030-090</t>
  </si>
  <si>
    <t>SADDLE MOUNTAIN UNIFIED - PAYROLL CLEARING - ELEMENTARY</t>
  </si>
  <si>
    <t>33-030-092</t>
  </si>
  <si>
    <t>PENDERGAST ELEMENTARY - PAYROLL CLEARING - ELEMENTARY</t>
  </si>
  <si>
    <t>33-030-093</t>
  </si>
  <si>
    <t>CAVE CREEK UNIFIED SCHOOLS - PAYROLL CLEARING - ELEMENTARY</t>
  </si>
  <si>
    <t>33-030-094</t>
  </si>
  <si>
    <t>PALOMA ELEMENTARY - PAYROLL CLEARING - ELEMENTARY</t>
  </si>
  <si>
    <t>33-030-095</t>
  </si>
  <si>
    <t>QUEEN CREEK UNIFIED SCHOOLS - PAYROLL CLEARING - ELEMENTARY</t>
  </si>
  <si>
    <t>33-030-097</t>
  </si>
  <si>
    <t>DEER VALLEY UNIFIED - PAYROLL CLEARING - ELEMENTARY</t>
  </si>
  <si>
    <t>33-030-098</t>
  </si>
  <si>
    <t>FOUNTAIN HILLS ELEMENTARY - PAYROLL CLEARING - ELEMENTARY</t>
  </si>
  <si>
    <t>33-035-001</t>
  </si>
  <si>
    <t>PHOENIX ELEMENTARY - WARRANT CLEARING OTHER</t>
  </si>
  <si>
    <t>WARRANT CLEAR OTHER</t>
  </si>
  <si>
    <t>33-035-002</t>
  </si>
  <si>
    <t>RIVERSIDE ELEMENTARY - WARRANT CLEARING OTHER</t>
  </si>
  <si>
    <t>33-035-003</t>
  </si>
  <si>
    <t>TEMPE ELEMENTARY - WARRANT CLEARING OTHER</t>
  </si>
  <si>
    <t>33-035-004</t>
  </si>
  <si>
    <t>MESA UNIFIED SCHOOLS - WARRANT CLEARING OTHER</t>
  </si>
  <si>
    <t>33-035-005</t>
  </si>
  <si>
    <t>ISAAC ELEMENTARY - WARRANT CLEARING OTHER</t>
  </si>
  <si>
    <t>33-035-006</t>
  </si>
  <si>
    <t>WASHINGTON ELEMENTARY - WARRANT CLEARING OTHER</t>
  </si>
  <si>
    <t>33-035-007</t>
  </si>
  <si>
    <t>WILSON ELEMENTARY - WARRANT CLEARING OTHER</t>
  </si>
  <si>
    <t>33-035-008</t>
  </si>
  <si>
    <t>OSBORN ELEMENTARY - WARRANT CLEARING OTHER</t>
  </si>
  <si>
    <t>33-035-009</t>
  </si>
  <si>
    <t>WICKENBURG UNIFIED SCHOOLS - WARRANT CLEARING OTHER</t>
  </si>
  <si>
    <t>33-035-011</t>
  </si>
  <si>
    <t>PEORIA UNIFIED SCHOOLS - WARRANT CLEARING OTHER</t>
  </si>
  <si>
    <t>33-035-014</t>
  </si>
  <si>
    <t>CREIGHTON ELEMENTARY - WARRANT CLEARING OTHER</t>
  </si>
  <si>
    <t>33-035-017</t>
  </si>
  <si>
    <t>TOLLESON ELEMENTARY - WARRANT CLEARING OTHER</t>
  </si>
  <si>
    <t>33-035-021</t>
  </si>
  <si>
    <t>MURPHY ELEMENTARY - WARRANT CLEARING OTHER</t>
  </si>
  <si>
    <t>33-035-024</t>
  </si>
  <si>
    <t>GILA BEND UNIFIED SCHOOLS - WARRANT CLEARING OTHER</t>
  </si>
  <si>
    <t>33-035-025</t>
  </si>
  <si>
    <t>LIBERTY ELEMENTARY - WARRANT CLEARING OTHER</t>
  </si>
  <si>
    <t>33-035-028</t>
  </si>
  <si>
    <t>KYRENE ELEMENTARY - WARRANT CLEARING OTHER</t>
  </si>
  <si>
    <t>33-035-031</t>
  </si>
  <si>
    <t>BALSZ ELEMENTARY - WARRANT CLEARING OTHER</t>
  </si>
  <si>
    <t>33-035-033</t>
  </si>
  <si>
    <t>BUCKEYE ELEMENTARY - WARRANT CLEARING OTHER</t>
  </si>
  <si>
    <t>33-035-038</t>
  </si>
  <si>
    <t>MADISON ELEMENTARY - WARRANT CLEARING OTHER</t>
  </si>
  <si>
    <t>33-035-040</t>
  </si>
  <si>
    <t>GLENDALE ELEMENTARY - WARRANT CLEARING OTHER</t>
  </si>
  <si>
    <t>33-035-041</t>
  </si>
  <si>
    <t>GILBERT UNIFIED SCHOOLS - WARRANT CLEARING OTHER</t>
  </si>
  <si>
    <t>33-035-044</t>
  </si>
  <si>
    <t>AVONDALE ELEMENTARY - WARRANT CLEARING OTHER</t>
  </si>
  <si>
    <t>33-035-045</t>
  </si>
  <si>
    <t>FOWLER ELEMENTARY - WARRANT CLEARING OTHER</t>
  </si>
  <si>
    <t>33-035-047</t>
  </si>
  <si>
    <t>ARLINGTON ELEMENTARY - WARRANT CLEARING OTHER</t>
  </si>
  <si>
    <t>33-035-048</t>
  </si>
  <si>
    <t>SCOTTSDALE UNIFIED SCHOOLS - WARRANT CLEARING OTHER</t>
  </si>
  <si>
    <t>33-035-049</t>
  </si>
  <si>
    <t>PALO VERDE ELEMENTARY - WARRANT CLEARING OTHER</t>
  </si>
  <si>
    <t>33-035-059</t>
  </si>
  <si>
    <t>LAVEEN ELEMENTARY - WARRANT CLEARING OTHER</t>
  </si>
  <si>
    <t>33-035-060</t>
  </si>
  <si>
    <t>HIGLEY ELEMENTARY - WARRANT CLEARING OTHER</t>
  </si>
  <si>
    <t>33-035-062</t>
  </si>
  <si>
    <t>UNION ELEMENTARY - WARRANT CLEARING OTHER</t>
  </si>
  <si>
    <t>33-035-063</t>
  </si>
  <si>
    <t>AGUILA ELEMENTARY - WARRANT CLEARING OTHER</t>
  </si>
  <si>
    <t>33-035-065</t>
  </si>
  <si>
    <t>LITTLETON ELEMENTARY - WARRANT CLEARING OTHER</t>
  </si>
  <si>
    <t>33-035-066</t>
  </si>
  <si>
    <t>ROOSEVELT ELEMENTARY - WARRANT CLEARING OTHER</t>
  </si>
  <si>
    <t>33-035-068</t>
  </si>
  <si>
    <t>ALHAMBRA ELEMENTARY - WARRANT CLEARING OTHER</t>
  </si>
  <si>
    <t>33-035-069</t>
  </si>
  <si>
    <t>PARADISE VALLEY UNIFIED SCHOOLS - WARRANT CLEARING OTHER</t>
  </si>
  <si>
    <t>33-035-071</t>
  </si>
  <si>
    <t>SENTINEL ELEMENTARY - WARRANT CLEARING OTHER</t>
  </si>
  <si>
    <t>33-035-075</t>
  </si>
  <si>
    <t>MORRISTOWN ELEMENTARY - WARRANT CLEARING OTHER</t>
  </si>
  <si>
    <t>33-035-079</t>
  </si>
  <si>
    <t>LITCHFIELD ELEMENTARY - WARRANT CLEARING OTHER</t>
  </si>
  <si>
    <t>33-035-080</t>
  </si>
  <si>
    <t>CHANDLER UNIFIED SCHOOLS - WARRANT CLEARING OTHER</t>
  </si>
  <si>
    <t>33-035-081</t>
  </si>
  <si>
    <t>NADABURG ELEMENTARY - WARRANT CLEARING OTHER</t>
  </si>
  <si>
    <t>33-035-083</t>
  </si>
  <si>
    <t>CARTWRIGHT ELEMENTARY - WARRANT CLEARING OTHER</t>
  </si>
  <si>
    <t>33-035-086</t>
  </si>
  <si>
    <t>MOBILE ELEMENTARY - WARRANT CLEARING OTHER</t>
  </si>
  <si>
    <t>33-035-089</t>
  </si>
  <si>
    <t>DYSART UNIFIED SCHOOLS - WARRANT CLEARING OTHER</t>
  </si>
  <si>
    <t>33-035-090</t>
  </si>
  <si>
    <t>SADDLE MOUNTAIN UNIFIED - WARRANT CLEARING OTHER</t>
  </si>
  <si>
    <t>33-035-092</t>
  </si>
  <si>
    <t>PENDERGAST ELEMENTARY - WARRANT CLEARING OTHER</t>
  </si>
  <si>
    <t>33-035-093</t>
  </si>
  <si>
    <t>CAVE CREEK UNIFIED SCHOOLS - WARRANT CLEARING OTHER</t>
  </si>
  <si>
    <t>33-035-094</t>
  </si>
  <si>
    <t>PALOMA ELEMENTARY - WARRANT CLEARING OTHER</t>
  </si>
  <si>
    <t>33-035-095</t>
  </si>
  <si>
    <t>QUEEN CREEK UNIFIED SCHOOLS - WARRANT CLEARING OTHER</t>
  </si>
  <si>
    <t>33-035-097</t>
  </si>
  <si>
    <t>DEER VALLEY UNIFIED - WARRANT CLEARING OTHER</t>
  </si>
  <si>
    <t>33-035-098</t>
  </si>
  <si>
    <t>FOUNTAIN HILLS ELEMENTARY - WARRANT CLEARING OTHER</t>
  </si>
  <si>
    <t>33-040-001</t>
  </si>
  <si>
    <t>PHOENIX ELEMENTARY - ELEM EXPENSE CLEARING</t>
  </si>
  <si>
    <t>EL EXP CLEARING</t>
  </si>
  <si>
    <t>33-040-002</t>
  </si>
  <si>
    <t>RIVERSIDE ELEMENTARY - ELEM EXPENSE CLEARING</t>
  </si>
  <si>
    <t>33-040-003</t>
  </si>
  <si>
    <t>TEMPE ELEMENTARY - ELEM EXPENSE CLEARING</t>
  </si>
  <si>
    <t>33-040-004</t>
  </si>
  <si>
    <t>MESA UNIFIED SCHOOLS - ELEM EXPENSE CLEARING</t>
  </si>
  <si>
    <t>33-040-005</t>
  </si>
  <si>
    <t>ISAAC ELEMENTARY - ELEM EXPENSE CLEARING</t>
  </si>
  <si>
    <t>33-040-006</t>
  </si>
  <si>
    <t>WASHINGTON ELEMENTARY - ELEM EXPENSE CLEARING</t>
  </si>
  <si>
    <t>33-040-007</t>
  </si>
  <si>
    <t>WILSON ELEMENTARY - ELEM EXPENSE CLEARING</t>
  </si>
  <si>
    <t>33-040-008</t>
  </si>
  <si>
    <t>OSBORN ELEMENTARY - ELEM EXPENSE CLEARING</t>
  </si>
  <si>
    <t>33-040-009</t>
  </si>
  <si>
    <t>WICKENBURG UNIFIED SCHOOLS - ELEM EXPENSE CLEARING</t>
  </si>
  <si>
    <t>33-040-011</t>
  </si>
  <si>
    <t>PEORIA UNIFIED SCHOOLS - ELEM EXPENSE CLEARING</t>
  </si>
  <si>
    <t>33-040-014</t>
  </si>
  <si>
    <t>CREIGHTON ELEMENTARY - ELEM EXPENSE CLEARING</t>
  </si>
  <si>
    <t>33-040-017</t>
  </si>
  <si>
    <t>TOLLESON ELEMENTARY - ELEM EXPENSE CLEARING</t>
  </si>
  <si>
    <t>33-040-021</t>
  </si>
  <si>
    <t>MURPHY ELEMENTARY - ELEM EXPENSE CLEARING</t>
  </si>
  <si>
    <t>33-040-024</t>
  </si>
  <si>
    <t>GILA BEND UNIFIED SCHOOLS - ELEM EXPENSE CLEARING</t>
  </si>
  <si>
    <t>33-040-025</t>
  </si>
  <si>
    <t>LIBERTY ELEMENTARY - ELEM EXPENSE CLEARING</t>
  </si>
  <si>
    <t>33-040-028</t>
  </si>
  <si>
    <t>KYRENE ELEMENTARY - ELEM EXPENSE CLEARING</t>
  </si>
  <si>
    <t>33-040-031</t>
  </si>
  <si>
    <t>BALSZ ELEMENTARY - ELEM EXPENSE CLEARING</t>
  </si>
  <si>
    <t>33-040-033</t>
  </si>
  <si>
    <t>BUCKEYE ELEMENTARY - ELEM EXPENSE CLEARING</t>
  </si>
  <si>
    <t>33-040-038</t>
  </si>
  <si>
    <t>MADISON ELEMENTARY - ELEM EXPENSE CLEARING</t>
  </si>
  <si>
    <t>33-040-040</t>
  </si>
  <si>
    <t>GLENDALE ELEMENTARY - ELEM EXPENSE CLEARING</t>
  </si>
  <si>
    <t>33-040-041</t>
  </si>
  <si>
    <t>GILBERT UNIFIED SCHOOLS - ELEM EXPENSE CLEARING</t>
  </si>
  <si>
    <t>33-040-044</t>
  </si>
  <si>
    <t>AVONDALE ELEMENTARY - ELEM EXPENSE CLEARING</t>
  </si>
  <si>
    <t>33-040-045</t>
  </si>
  <si>
    <t>FOWLER ELEMENTARY - ELEM EXPENSE CLEARING</t>
  </si>
  <si>
    <t>33-040-047</t>
  </si>
  <si>
    <t>ARLINGTON ELEMENTARY - ELEM EXPENSE CLEARING</t>
  </si>
  <si>
    <t>33-040-048</t>
  </si>
  <si>
    <t>SCOTTSDALE UNIFIED SCHOOLS - ELEM EXPENSE CLEARING</t>
  </si>
  <si>
    <t>33-040-049</t>
  </si>
  <si>
    <t>PALO VERDE ELEMENTARY - ELEM EXPENSE CLEARING</t>
  </si>
  <si>
    <t>33-040-059</t>
  </si>
  <si>
    <t>LAVEEN ELEMENTARY - ELEM EXPENSE CLEARING</t>
  </si>
  <si>
    <t>33-040-060</t>
  </si>
  <si>
    <t>HIGLEY ELEMENTARY - ELEM EXPENSE CLEARING</t>
  </si>
  <si>
    <t>33-040-062</t>
  </si>
  <si>
    <t>UNION ELEMENTARY - ELEM EXPENSE CLEARING</t>
  </si>
  <si>
    <t>33-040-063</t>
  </si>
  <si>
    <t>AGUILA ELEMENTARY - ELEM EXPENSE CLEARING</t>
  </si>
  <si>
    <t>33-040-065</t>
  </si>
  <si>
    <t>LITTLETON ELEMENTARY - ELEM EXPENSE CLEARING</t>
  </si>
  <si>
    <t>33-040-066</t>
  </si>
  <si>
    <t>ROOSEVELT ELEMENTARY - ELEM EXPENSE CLEARING</t>
  </si>
  <si>
    <t>33-040-068</t>
  </si>
  <si>
    <t>ALHAMBRA ELEMENTARY - ELEM EXPENSE CLEARING</t>
  </si>
  <si>
    <t>33-040-069</t>
  </si>
  <si>
    <t>PARADISE VALLEY UNIFIED SCHOOLS - ELEM EXPENSE CLEARING</t>
  </si>
  <si>
    <t>33-040-071</t>
  </si>
  <si>
    <t>SENTINEL ELEMENTARY - ELEM EXPENSE CLEARING</t>
  </si>
  <si>
    <t>33-040-075</t>
  </si>
  <si>
    <t>MORRISTOWN ELEMENTARY - ELEM EXPENSE CLEARING</t>
  </si>
  <si>
    <t>33-040-079</t>
  </si>
  <si>
    <t>LITCHFIELD ELEMENTARY - ELEM EXPENSE CLEARING</t>
  </si>
  <si>
    <t>33-040-080</t>
  </si>
  <si>
    <t>CHANDLER UNIFIED SCHOOLS - ELEM EXPENSE CLEARING</t>
  </si>
  <si>
    <t>33-040-081</t>
  </si>
  <si>
    <t>NADABURG ELEMENTARY - ELEM EXPENSE CLEARING</t>
  </si>
  <si>
    <t>33-040-083</t>
  </si>
  <si>
    <t>CARTWRIGHT ELEMENTARY - ELEM EXPENSE CLEARING</t>
  </si>
  <si>
    <t>33-040-086</t>
  </si>
  <si>
    <t>MOBILE ELEMENTARY - ELEM EXPENSE CLEARING</t>
  </si>
  <si>
    <t>33-040-089</t>
  </si>
  <si>
    <t>DYSART UNIFIED SCHOOLS - ELEM EXPENSE CLEARING</t>
  </si>
  <si>
    <t>33-040-090</t>
  </si>
  <si>
    <t>SADDLE MOUNTAIN UNIFIED - ELEM EXPENSE CLEARING</t>
  </si>
  <si>
    <t>33-040-092</t>
  </si>
  <si>
    <t>PENDERGAST ELEMENTARY - ELEM EXPENSE CLEARING</t>
  </si>
  <si>
    <t>33-040-093</t>
  </si>
  <si>
    <t>CAVE CREEK UNIFIED SCHOOLS - ELEM EXPENSE CLEARING</t>
  </si>
  <si>
    <t>33-040-094</t>
  </si>
  <si>
    <t>PALOMA ELEMENTARY - ELEM EXPENSE CLEARING</t>
  </si>
  <si>
    <t>33-040-095</t>
  </si>
  <si>
    <t>QUEEN CREEK UNIFIED SCHOOLS - ELEM EXPENSE CLEARING</t>
  </si>
  <si>
    <t>33-040-097</t>
  </si>
  <si>
    <t>DEER VALLEY UNIFIED - ELEM EXPENSE CLEARING</t>
  </si>
  <si>
    <t>33-040-098</t>
  </si>
  <si>
    <t>FOUNTAIN HILLS ELEMENTARY - ELEM EXPENSE CLEARING</t>
  </si>
  <si>
    <t>33-200-001</t>
  </si>
  <si>
    <t>PHOENIX ELEMENTARY - FED. &amp; STATE GRANTS</t>
  </si>
  <si>
    <t>FED. &amp; STATE GRANTS</t>
  </si>
  <si>
    <t>33-200-002</t>
  </si>
  <si>
    <t>RIVERSIDE ELEMENTARY - FED. &amp; STATE GRANTS</t>
  </si>
  <si>
    <t>33-200-003</t>
  </si>
  <si>
    <t>TEMPE ELEMENTARY - FED. &amp; STATE GRANTS</t>
  </si>
  <si>
    <t>33-200-004</t>
  </si>
  <si>
    <t>MESA UNIFIED SCHOOLS - FED. &amp; STATE GRANTS</t>
  </si>
  <si>
    <t>33-200-005</t>
  </si>
  <si>
    <t>ISAAC ELEMENTARY - FED. &amp; STATE GRANTS</t>
  </si>
  <si>
    <t>33-200-006</t>
  </si>
  <si>
    <t>WASHINGTON ELEMENTARY - FED. &amp; STATE GRANTS</t>
  </si>
  <si>
    <t>33-200-007</t>
  </si>
  <si>
    <t>WILSON ELEMENTARY - FED. &amp; STATE GRANTS</t>
  </si>
  <si>
    <t>33-200-008</t>
  </si>
  <si>
    <t>OSBORN ELEMENTARY - FED. &amp; STATE GRANTS</t>
  </si>
  <si>
    <t>33-200-009</t>
  </si>
  <si>
    <t>WICKENBURG UNIFIED SCHOOLS - FED. &amp; STATE GRANTS</t>
  </si>
  <si>
    <t>33-200-011</t>
  </si>
  <si>
    <t>PEORIA UNIFIED SCHOOLS - FED. &amp; STATE GRANTS</t>
  </si>
  <si>
    <t>33-200-014</t>
  </si>
  <si>
    <t>CREIGHTON ELEMENTARY - FED. &amp; STATE GRANTS</t>
  </si>
  <si>
    <t>33-200-017</t>
  </si>
  <si>
    <t>TOLLESON ELEMENTARY - FED. &amp; STATE GRANTS</t>
  </si>
  <si>
    <t>33-200-021</t>
  </si>
  <si>
    <t>MURPHY ELEMENTARY - FED. &amp; STATE GRANTS</t>
  </si>
  <si>
    <t>33-200-024</t>
  </si>
  <si>
    <t>GILA BEND UNIFIED SCHOOLS - FED. &amp; STATE GRANTS</t>
  </si>
  <si>
    <t>33-200-025</t>
  </si>
  <si>
    <t>LIBERTY ELEMENTARY - FED. &amp; STATE GRANTS</t>
  </si>
  <si>
    <t>33-200-028</t>
  </si>
  <si>
    <t>KYRENE ELEMENTARY - FED. &amp; STATE GRANTS</t>
  </si>
  <si>
    <t>33-200-031</t>
  </si>
  <si>
    <t>BALSZ ELEMENTARY - FED. &amp; STATE GRANTS</t>
  </si>
  <si>
    <t>33-200-033</t>
  </si>
  <si>
    <t>BUCKEYE ELEMENTARY - FED. &amp; STATE GRANTS</t>
  </si>
  <si>
    <t>33-200-038</t>
  </si>
  <si>
    <t>MADISON ELEMENTARY - FED. &amp; STATE GRANTS</t>
  </si>
  <si>
    <t>33-200-040</t>
  </si>
  <si>
    <t>GLENDALE ELEMENTARY - FED. &amp; STATE GRANTS</t>
  </si>
  <si>
    <t>33-200-041</t>
  </si>
  <si>
    <t>GILBERT UNIFIED SCHOOLS - FED. &amp; STATE GRANTS</t>
  </si>
  <si>
    <t>33-200-044</t>
  </si>
  <si>
    <t>AVONDALE ELEMENTARY - FED. &amp; STATE GRANTS</t>
  </si>
  <si>
    <t>33-200-045</t>
  </si>
  <si>
    <t>FOWLER ELEMENTARY - FED. &amp; STATE GRANTS</t>
  </si>
  <si>
    <t>33-200-047</t>
  </si>
  <si>
    <t>ARLINGTON ELEMENTARY - FED. &amp; STATE GRANTS</t>
  </si>
  <si>
    <t>33-200-048</t>
  </si>
  <si>
    <t>SCOTTSDALE UNIFIED SCHOOLS - FED. &amp; STATE GRANTS</t>
  </si>
  <si>
    <t>33-200-049</t>
  </si>
  <si>
    <t>PALO VERDE ELEMENTARY - FED. &amp; STATE GRANTS</t>
  </si>
  <si>
    <t>33-200-059</t>
  </si>
  <si>
    <t>LAVEEN ELEMENTARY - FED. &amp; STATE GRANTS</t>
  </si>
  <si>
    <t>33-200-060</t>
  </si>
  <si>
    <t>HIGLEY ELEMENTARY - FED. &amp; STATE GRANTS</t>
  </si>
  <si>
    <t>33-200-062</t>
  </si>
  <si>
    <t>UNION ELEMENTARY - FED. &amp; STATE GRANTS</t>
  </si>
  <si>
    <t>33-200-063</t>
  </si>
  <si>
    <t>AGUILA ELEMENTARY - FED. &amp; STATE GRANTS</t>
  </si>
  <si>
    <t>33-200-065</t>
  </si>
  <si>
    <t>LITTLETON ELEMENTARY - FED. &amp; STATE GRANTS</t>
  </si>
  <si>
    <t>33-200-066</t>
  </si>
  <si>
    <t>ROOSEVELT ELEMENTARY - FED. &amp; STATE GRANTS</t>
  </si>
  <si>
    <t>33-200-068</t>
  </si>
  <si>
    <t>ALHAMBRA ELEMENTARY - FED. &amp; STATE GRANTS</t>
  </si>
  <si>
    <t>33-200-069</t>
  </si>
  <si>
    <t>PARADISE VALLEY UNIFIED SCHOOLS - FED. &amp; STATE GRANTS</t>
  </si>
  <si>
    <t>33-200-071</t>
  </si>
  <si>
    <t>SENTINEL ELEMENTARY - FED. &amp; STATE GRANTS</t>
  </si>
  <si>
    <t>33-200-075</t>
  </si>
  <si>
    <t>MORRISTOWN ELEMENTARY - FED. &amp; STATE GRANTS</t>
  </si>
  <si>
    <t>33-200-079</t>
  </si>
  <si>
    <t>LITCHFIELD ELEMENTARY - FED. &amp; STATE GRANTS</t>
  </si>
  <si>
    <t>33-200-080</t>
  </si>
  <si>
    <t>CHANDLER UNIFIED SCHOOLS - FED. &amp; STATE GRANTS</t>
  </si>
  <si>
    <t>33-200-081</t>
  </si>
  <si>
    <t>NADABURG ELEMENTARY - FED. &amp; STATE GRANTS</t>
  </si>
  <si>
    <t>33-200-083</t>
  </si>
  <si>
    <t>CARTWRIGHT ELEMENTARY - FED. &amp; STATE GRANTS</t>
  </si>
  <si>
    <t>33-200-086</t>
  </si>
  <si>
    <t>MOBILE ELEMENTARY - FED. &amp; STATE GRANTS</t>
  </si>
  <si>
    <t>33-200-089</t>
  </si>
  <si>
    <t>DYSART UNIFIED SCHOOLS - FED. &amp; STATE GRANTS</t>
  </si>
  <si>
    <t>33-200-090</t>
  </si>
  <si>
    <t>SADDLE MOUNTAIN UNIFIED - FED. &amp; STATE GRANTS</t>
  </si>
  <si>
    <t>33-200-092</t>
  </si>
  <si>
    <t>PENDERGAST ELEMENTARY - FED. &amp; STATE GRANTS</t>
  </si>
  <si>
    <t>33-200-093</t>
  </si>
  <si>
    <t>CAVE CREEK UNIFIED SCHOOLS - FED. &amp; STATE GRANTS</t>
  </si>
  <si>
    <t>33-200-094</t>
  </si>
  <si>
    <t>PALOMA ELEMENTARY - FED. &amp; STATE GRANTS</t>
  </si>
  <si>
    <t>33-200-095</t>
  </si>
  <si>
    <t>QUEEN CREEK UNIFIED SCHOOLS - FED. &amp; STATE GRANTS</t>
  </si>
  <si>
    <t>33-200-097</t>
  </si>
  <si>
    <t>DEER VALLEY UNIFIED - FED. &amp; STATE GRANTS</t>
  </si>
  <si>
    <t>33-200-098</t>
  </si>
  <si>
    <t>FOUNTAIN HILLS ELEMENTARY - FED. &amp; STATE GRANTS</t>
  </si>
  <si>
    <t>33-610-001</t>
  </si>
  <si>
    <t>PHOENIX ELEMENTARY - CAPITAL OUTLAY</t>
  </si>
  <si>
    <t>CAPITAL OUTLAY</t>
  </si>
  <si>
    <t>33-610-002</t>
  </si>
  <si>
    <t>RIVERSIDE ELEMENTARY - CAPITAL OUTLAY</t>
  </si>
  <si>
    <t>33-610-003</t>
  </si>
  <si>
    <t>TEMPE ELEMENTARY - CAPITAL OUTLAY</t>
  </si>
  <si>
    <t>33-610-004</t>
  </si>
  <si>
    <t>MESA UNIFIED SCHOOLS - CAPITAL OUTLAY</t>
  </si>
  <si>
    <t>33-610-005</t>
  </si>
  <si>
    <t>ISAAC ELEMENTARY - CAPITAL OUTLAY</t>
  </si>
  <si>
    <t>33-610-006</t>
  </si>
  <si>
    <t>WASHINGTON ELEMENTARY - CAPITAL OUTLAY</t>
  </si>
  <si>
    <t>33-610-007</t>
  </si>
  <si>
    <t>WILSON ELEMENTARY - CAPITAL OUTLAY</t>
  </si>
  <si>
    <t>33-610-008</t>
  </si>
  <si>
    <t>OSBORN ELEMENTARY - CAPITAL OUTLAY</t>
  </si>
  <si>
    <t>33-610-009</t>
  </si>
  <si>
    <t>WICKENBURG UNIFIED SCHOOLS - CAPITAL OUTLAY</t>
  </si>
  <si>
    <t>33-610-011</t>
  </si>
  <si>
    <t>PEORIA UNIFIED SCHOOLS - CAPITAL OUTLAY</t>
  </si>
  <si>
    <t>33-610-014</t>
  </si>
  <si>
    <t>CREIGHTON ELEMENTARY - CAPITAL OUTLAY</t>
  </si>
  <si>
    <t>33-610-017</t>
  </si>
  <si>
    <t>TOLLESON ELEMENTARY - CAPITAL OUTLAY</t>
  </si>
  <si>
    <t>33-610-021</t>
  </si>
  <si>
    <t>MURPHY ELEMENTARY - CAPITAL OUTLAY</t>
  </si>
  <si>
    <t>33-610-024</t>
  </si>
  <si>
    <t>GILA BEND UNIFIED SCHOOLS - CAPITAL OUTLAY</t>
  </si>
  <si>
    <t>33-610-025</t>
  </si>
  <si>
    <t>LIBERTY ELEMENTARY - CAPITAL OUTLAY</t>
  </si>
  <si>
    <t>33-610-028</t>
  </si>
  <si>
    <t>KYRENE ELEMENTARY - CAPITAL OUTLAY</t>
  </si>
  <si>
    <t>33-610-031</t>
  </si>
  <si>
    <t>BALSZ ELEMENTARY - CAPITAL OUTLAY</t>
  </si>
  <si>
    <t>33-610-033</t>
  </si>
  <si>
    <t>BUCKEYE ELEMENTARY - CAPITAL OUTLAY</t>
  </si>
  <si>
    <t>33-610-038</t>
  </si>
  <si>
    <t>MADISON ELEMENTARY - CAPITAL OUTLAY</t>
  </si>
  <si>
    <t>33-610-040</t>
  </si>
  <si>
    <t>GLENDALE ELEMENTARY - CAPITAL OUTLAY</t>
  </si>
  <si>
    <t>33-610-041</t>
  </si>
  <si>
    <t>GILBERT UNIFIED SCHOOLS - CAPITAL OUTLAY</t>
  </si>
  <si>
    <t>33-610-044</t>
  </si>
  <si>
    <t>AVONDALE ELEMENTARY - CAPITAL OUTLAY</t>
  </si>
  <si>
    <t>33-610-045</t>
  </si>
  <si>
    <t>FOWLER ELEMENTARY - CAPITAL OUTLAY</t>
  </si>
  <si>
    <t>33-610-047</t>
  </si>
  <si>
    <t>ARLINGTON ELEMENTARY - CAPITAL OUTLAY</t>
  </si>
  <si>
    <t>33-610-048</t>
  </si>
  <si>
    <t>SCOTTSDALE UNIFIED SCHOOLS - CAPITAL OUTLAY</t>
  </si>
  <si>
    <t>33-610-049</t>
  </si>
  <si>
    <t>PALO VERDE ELEMENTARY - CAPITAL OUTLAY</t>
  </si>
  <si>
    <t>33-610-059</t>
  </si>
  <si>
    <t>LAVEEN ELEMENTARY - CAPITAL OUTLAY</t>
  </si>
  <si>
    <t>33-610-060</t>
  </si>
  <si>
    <t>HIGLEY ELEMENTARY - CAPITAL OUTLAY</t>
  </si>
  <si>
    <t>33-610-062</t>
  </si>
  <si>
    <t>UNION ELEMENTARY - CAPITAL OUTLAY</t>
  </si>
  <si>
    <t>33-610-063</t>
  </si>
  <si>
    <t>AGUILA ELEMENTARY - CAPITAL OUTLAY</t>
  </si>
  <si>
    <t>33-610-065</t>
  </si>
  <si>
    <t>LITTLETON ELEMENTARY - CAPITAL OUTLAY</t>
  </si>
  <si>
    <t>33-610-066</t>
  </si>
  <si>
    <t>ROOSEVELT ELEMENTARY - CAPITAL OUTLAY</t>
  </si>
  <si>
    <t>33-610-068</t>
  </si>
  <si>
    <t>ALHAMBRA ELEMENTARY - CAPITAL OUTLAY</t>
  </si>
  <si>
    <t>33-610-069</t>
  </si>
  <si>
    <t>PARADISE VALLEY UNIFIED SCHOOLS - CAPITAL OUTLAY</t>
  </si>
  <si>
    <t>33-610-071</t>
  </si>
  <si>
    <t>SENTINEL ELEMENTARY - CAPITAL OUTLAY</t>
  </si>
  <si>
    <t>33-610-075</t>
  </si>
  <si>
    <t>MORRISTOWN ELEMENTARY - CAPITAL OUTLAY</t>
  </si>
  <si>
    <t>33-610-079</t>
  </si>
  <si>
    <t>LITCHFIELD ELEMENTARY - CAPITAL OUTLAY</t>
  </si>
  <si>
    <t>33-610-080</t>
  </si>
  <si>
    <t>CHANDLER UNIFIED SCHOOLS - CAPITAL OUTLAY</t>
  </si>
  <si>
    <t>33-610-081</t>
  </si>
  <si>
    <t>NADABURG ELEMENTARY - CAPITAL OUTLAY</t>
  </si>
  <si>
    <t>33-610-083</t>
  </si>
  <si>
    <t>CARTWRIGHT ELEMENTARY - CAPITAL OUTLAY</t>
  </si>
  <si>
    <t>33-610-086</t>
  </si>
  <si>
    <t>MOBILE ELEMENTARY - CAPITAL OUTLAY</t>
  </si>
  <si>
    <t>33-610-089</t>
  </si>
  <si>
    <t>DYSART UNIFIED SCHOOLS - CAPITAL OUTLAY</t>
  </si>
  <si>
    <t>33-610-090</t>
  </si>
  <si>
    <t>SADDLE MOUNTAIN UNIFIED - CAPITAL OUTLAY</t>
  </si>
  <si>
    <t>33-610-092</t>
  </si>
  <si>
    <t>PENDERGAST ELEMENTARY - CAPITAL OUTLAY</t>
  </si>
  <si>
    <t>33-610-093</t>
  </si>
  <si>
    <t>CAVE CREEK UNIFIED SCHOOLS - CAPITAL OUTLAY</t>
  </si>
  <si>
    <t>33-610-094</t>
  </si>
  <si>
    <t>PALOMA ELEMENTARY - CAPITAL OUTLAY</t>
  </si>
  <si>
    <t>33-610-095</t>
  </si>
  <si>
    <t>QUEEN CREEK UNIFIED SCHOOLS - CAPITAL OUTLAY</t>
  </si>
  <si>
    <t>33-610-097</t>
  </si>
  <si>
    <t>DEER VALLEY UNIFIED - CAPITAL OUTLAY</t>
  </si>
  <si>
    <t>33-610-098</t>
  </si>
  <si>
    <t>FOUNTAIN HILLS ELEMENTARY - CAPITAL OUTLAY</t>
  </si>
  <si>
    <t>33-620-001</t>
  </si>
  <si>
    <t>PHOENIX ELEMENTARY - ADJACENT WAYS</t>
  </si>
  <si>
    <t>ADJACENT WAYS</t>
  </si>
  <si>
    <t>33-620-002</t>
  </si>
  <si>
    <t>RIVERSIDE ELEMENTARY - ADJACENT WAYS</t>
  </si>
  <si>
    <t>33-620-003</t>
  </si>
  <si>
    <t>TEMPE ELEMENTARY - ADJACENT WAYS</t>
  </si>
  <si>
    <t>33-620-004</t>
  </si>
  <si>
    <t>MESA UNIFIED SCHOOLS - ADJACENT WAYS</t>
  </si>
  <si>
    <t>33-620-005</t>
  </si>
  <si>
    <t>ISAAC ELEMENTARY - ADJACENT WAYS</t>
  </si>
  <si>
    <t>33-620-006</t>
  </si>
  <si>
    <t>WASHINGTON ELEMENTARY - ADJACENT WAYS</t>
  </si>
  <si>
    <t>33-620-007</t>
  </si>
  <si>
    <t>WILSON ELEMENTARY - ADJACENT WAYS</t>
  </si>
  <si>
    <t>33-620-008</t>
  </si>
  <si>
    <t>OSBORN ELEMENTARY - ADJACENT WAYS</t>
  </si>
  <si>
    <t>33-620-009</t>
  </si>
  <si>
    <t>WICKENBURG UNIFIED SCHOOLS - ADJACENT WAYS</t>
  </si>
  <si>
    <t>33-620-011</t>
  </si>
  <si>
    <t>PEORIA UNIFIED SCHOOLS - ADJACENT WAYS</t>
  </si>
  <si>
    <t>33-620-014</t>
  </si>
  <si>
    <t>CREIGHTON ELEMENTARY - ADJACENT WAYS</t>
  </si>
  <si>
    <t>33-620-017</t>
  </si>
  <si>
    <t>TOLLESON ELEMENTARY - ADJACENT WAYS</t>
  </si>
  <si>
    <t>33-620-021</t>
  </si>
  <si>
    <t>MURPHY ELEMENTARY - ADJACENT WAYS</t>
  </si>
  <si>
    <t>33-620-024</t>
  </si>
  <si>
    <t>GILA BEND UNIFIED SCHOOLS - ADJACENT WAYS</t>
  </si>
  <si>
    <t>33-620-025</t>
  </si>
  <si>
    <t>LIBERTY ELEMENTARY - ADJACENT WAYS</t>
  </si>
  <si>
    <t>33-620-028</t>
  </si>
  <si>
    <t>KYRENE ELEMENTARY - ADJACENT WAYS</t>
  </si>
  <si>
    <t>33-620-031</t>
  </si>
  <si>
    <t>BALSZ ELEMENTARY - ADJACENT WAYS</t>
  </si>
  <si>
    <t>33-620-033</t>
  </si>
  <si>
    <t>BUCKEYE ELEMENTARY - ADJACENT WAYS</t>
  </si>
  <si>
    <t>33-620-038</t>
  </si>
  <si>
    <t>MADISON ELEMENTARY - ADJACENT WAYS</t>
  </si>
  <si>
    <t>33-620-040</t>
  </si>
  <si>
    <t>GLENDALE ELEMENTARY - ADJACENT WAYS</t>
  </si>
  <si>
    <t>33-620-041</t>
  </si>
  <si>
    <t>GILBERT UNIFIED SCHOOLS - ADJACENT WAYS</t>
  </si>
  <si>
    <t>33-620-044</t>
  </si>
  <si>
    <t>AVONDALE ELEMENTARY - ADJACENT WAYS</t>
  </si>
  <si>
    <t>33-620-045</t>
  </si>
  <si>
    <t>FOWLER ELEMENTARY - ADJACENT WAYS</t>
  </si>
  <si>
    <t>33-620-047</t>
  </si>
  <si>
    <t>ARLINGTON ELEMENTARY - ADJACENT WAYS</t>
  </si>
  <si>
    <t>33-620-048</t>
  </si>
  <si>
    <t>SCOTTSDALE UNIFIED SCHOOLS - ADJACENT WAYS</t>
  </si>
  <si>
    <t>33-620-049</t>
  </si>
  <si>
    <t>PALO VERDE ELEMENTARY - ADJACENT WAYS</t>
  </si>
  <si>
    <t>33-620-059</t>
  </si>
  <si>
    <t>LAVEEN ELEMENTARY - ADJACENT WAYS</t>
  </si>
  <si>
    <t>33-620-060</t>
  </si>
  <si>
    <t>HIGLEY ELEMENTARY - ADJACENT WAYS</t>
  </si>
  <si>
    <t>33-620-062</t>
  </si>
  <si>
    <t>UNION ELEMENTARY - ADJACENT WAYS</t>
  </si>
  <si>
    <t>33-620-063</t>
  </si>
  <si>
    <t>AGUILA ELEMENTARY - ADJACENT WAYS</t>
  </si>
  <si>
    <t>33-620-065</t>
  </si>
  <si>
    <t>LITTLETON ELEMENTARY - ADJACENT WAYS</t>
  </si>
  <si>
    <t>33-620-066</t>
  </si>
  <si>
    <t>ROOSEVELT ELEMENTARY - ADJACENT WAYS</t>
  </si>
  <si>
    <t>33-620-068</t>
  </si>
  <si>
    <t>ALHAMBRA ELEMENTARY - ADJACENT WAYS</t>
  </si>
  <si>
    <t>33-620-069</t>
  </si>
  <si>
    <t>PARADISE VALLEY UNIFIED SCHOOLS - ADJACENT WAYS</t>
  </si>
  <si>
    <t>33-620-071</t>
  </si>
  <si>
    <t>SENTINEL ELEMENTARY - ADJACENT WAYS</t>
  </si>
  <si>
    <t>33-620-075</t>
  </si>
  <si>
    <t>MORRISTOWN ELEMENTARY - ADJACENT WAYS</t>
  </si>
  <si>
    <t>33-620-079</t>
  </si>
  <si>
    <t>LITCHFIELD ELEMENTARY - ADJACENT WAYS</t>
  </si>
  <si>
    <t>33-620-080</t>
  </si>
  <si>
    <t>CHANDLER UNIFIED SCHOOLS - ADJACENT WAYS</t>
  </si>
  <si>
    <t>33-620-081</t>
  </si>
  <si>
    <t>NADABURG ELEMENTARY - ADJACENT WAYS</t>
  </si>
  <si>
    <t>33-620-083</t>
  </si>
  <si>
    <t>CARTWRIGHT ELEMENTARY - ADJACENT WAYS</t>
  </si>
  <si>
    <t>33-620-086</t>
  </si>
  <si>
    <t>MOBILE ELEMENTARY - ADJACENT WAYS</t>
  </si>
  <si>
    <t>33-620-089</t>
  </si>
  <si>
    <t>DYSART UNIFIED SCHOOLS - ADJACENT WAYS</t>
  </si>
  <si>
    <t>33-620-090</t>
  </si>
  <si>
    <t>SADDLE MOUNTAIN UNIFIED - ADJACENT WAYS</t>
  </si>
  <si>
    <t>33-620-092</t>
  </si>
  <si>
    <t>PENDERGAST ELEMENTARY - ADJACENT WAYS</t>
  </si>
  <si>
    <t>33-620-093</t>
  </si>
  <si>
    <t>CAVE CREEK UNIFIED SCHOOLS - ADJACENT WAYS</t>
  </si>
  <si>
    <t>33-620-094</t>
  </si>
  <si>
    <t>PALOMA ELEMENTARY - ADJACENT WAYS</t>
  </si>
  <si>
    <t>33-620-095</t>
  </si>
  <si>
    <t>QUEEN CREEK UNIFIED SCHOOLS - ADJACENT WAYS</t>
  </si>
  <si>
    <t>33-620-097</t>
  </si>
  <si>
    <t>DEER VALLEY UNIFIED - ADJACENT WAYS</t>
  </si>
  <si>
    <t>33-620-098</t>
  </si>
  <si>
    <t>FOUNTAIN HILLS ELEMENTARY - ADJACENT WAYS</t>
  </si>
  <si>
    <t>PHOENIX ELEMENTARY - SOFT CAPITAL OUTLAY</t>
  </si>
  <si>
    <t>SOFT CAPITAL OUTLAY</t>
  </si>
  <si>
    <t>RIVERSIDE ELEMENTARY - SOFT CAPITAL OUTLAY</t>
  </si>
  <si>
    <t>TEMPE ELEMENTARY - SOFT CAPITAL OUTLAY</t>
  </si>
  <si>
    <t>MESA UNIFIED SCHOOLS - SOFT CAPITAL OUTLAY</t>
  </si>
  <si>
    <t>ISAAC ELEMENTARY - SOFT CAPITAL OUTLAY</t>
  </si>
  <si>
    <t>WASHINGTON ELEMENTARY - SOFT CAPITAL OUTLAY</t>
  </si>
  <si>
    <t>WILSON ELEMENTARY - SOFT CAPITAL OUTLAY</t>
  </si>
  <si>
    <t>OSBORN ELEMENTARY - SOFT CAPITAL OUTLAY</t>
  </si>
  <si>
    <t>WICKENBURG UNIFIED SCHOOLS - SOFT CAPITAL OUTLAY</t>
  </si>
  <si>
    <t>PEORIA UNIFIED SCHOOLS - SOFT CAPITAL OUTLAY</t>
  </si>
  <si>
    <t>CREIGHTON ELEMENTARY - SOFT CAPITAL OUTLAY</t>
  </si>
  <si>
    <t>TOLLESON ELEMENTARY - SOFT CAPITAL OUTLAY</t>
  </si>
  <si>
    <t>MURPHY ELEMENTARY - SOFT CAPITAL OUTLAY</t>
  </si>
  <si>
    <t>GILA BEND UNIFIED SCHOOLS - SOFT CAPITAL OUTLAY</t>
  </si>
  <si>
    <t>LIBERTY ELEMENTARY - SOFT CAPITAL OUTLAY</t>
  </si>
  <si>
    <t>KYRENE ELEMENTARY - SOFT CAPITAL OUTLAY</t>
  </si>
  <si>
    <t>BALSZ ELEMENTARY - SOFT CAPITAL OUTLAY</t>
  </si>
  <si>
    <t>BUCKEYE ELEMENTARY - SOFT CAPITAL OUTLAY</t>
  </si>
  <si>
    <t>MADISON ELEMENTARY - SOFT CAPITAL OUTLAY</t>
  </si>
  <si>
    <t>GLENDALE ELEMENTARY - SOFT CAPITAL OUTLAY</t>
  </si>
  <si>
    <t>GILBERT UNIFIED SCHOOLS - SOFT CAPITAL OUTLAY</t>
  </si>
  <si>
    <t>AVONDALE ELEMENTARY - SOFT CAPITAL OUTLAY</t>
  </si>
  <si>
    <t>FOWLER ELEMENTARY - SOFT CAPITAL OUTLAY</t>
  </si>
  <si>
    <t>ARLINGTON ELEMENTARY - SOFT CAPITAL OUTLAY</t>
  </si>
  <si>
    <t>SCOTTSDALE UNIFIED SCHOOLS - SOFT CAPITAL OUTLAY</t>
  </si>
  <si>
    <t>PALO VERDE ELEMENTARY - SOFT CAPITAL OUTLAY</t>
  </si>
  <si>
    <t>LAVEEN ELEMENTARY - SOFT CAPITAL OUTLAY</t>
  </si>
  <si>
    <t>HIGLEY ELEMENTARY - SOFT CAPITAL OUTLAY</t>
  </si>
  <si>
    <t>UNION ELEMENTARY - SOFT CAPITAL OUTLAY</t>
  </si>
  <si>
    <t>AGUILA ELEMENTARY - SOFT CAPITAL OUTLAY</t>
  </si>
  <si>
    <t>LITTLETON ELEMENTARY - SOFT CAPITAL OUTLAY</t>
  </si>
  <si>
    <t>ROOSEVELT ELEMENTARY - SOFT CAPITAL OUTLAY</t>
  </si>
  <si>
    <t>ALHAMBRA ELEMENTARY - SOFT CAPITAL OUTLAY</t>
  </si>
  <si>
    <t>PARADISE VALLEY UNIFIED SCHOOLS - SOFT CAPITAL OUTLAY</t>
  </si>
  <si>
    <t>SENTINEL ELEMENTARY - SOFT CAPITAL OUTLAY</t>
  </si>
  <si>
    <t>MORRISTOWN ELEMENTARY - SOFT CAPITAL OUTLAY</t>
  </si>
  <si>
    <t>LITCHFIELD ELEMENTARY - SOFT CAPITAL OUTLAY</t>
  </si>
  <si>
    <t>CHANDLER UNIFIED SCHOOLS - SOFT CAPITAL OUTLAY</t>
  </si>
  <si>
    <t>NADABURG ELEMENTARY - SOFT CAPITAL OUTLAY</t>
  </si>
  <si>
    <t>CARTWRIGHT ELEMENTARY - SOFT CAPITAL OUTLAY</t>
  </si>
  <si>
    <t>MOBILE ELEMENTARY - SOFT CAPITAL OUTLAY</t>
  </si>
  <si>
    <t>DYSART UNIFIED SCHOOLS - SOFT CAPITAL OUTLAY</t>
  </si>
  <si>
    <t>SADDLE MOUNTAIN UNIFIED - SOFT CAPITAL OUTLAY</t>
  </si>
  <si>
    <t>PENDERGAST ELEMENTARY - SOFT CAPITAL OUTLAY</t>
  </si>
  <si>
    <t>CAVE CREEK UNIFIED SCHOOLS - SOFT CAPITAL OUTLAY</t>
  </si>
  <si>
    <t>PALOMA ELEMENTARY - SOFT CAPITAL OUTLAY</t>
  </si>
  <si>
    <t>QUEEN CREEK UNIFIED SCHOOLS - SOFT CAPITAL OUTLAY</t>
  </si>
  <si>
    <t>DEER VALLEY UNIFIED - SOFT CAPITAL OUTLAY</t>
  </si>
  <si>
    <t>FOUNTAIN HILLS ELEMENTARY - SOFT CAPITAL OUTLAY</t>
  </si>
  <si>
    <t>33-630-001</t>
  </si>
  <si>
    <t>PHOENIX ELEMENTARY - BOND BUILDING</t>
  </si>
  <si>
    <t>BOND BUILDING</t>
  </si>
  <si>
    <t>33-630-002</t>
  </si>
  <si>
    <t>RIVERSIDE ELEMENTARY - BOND BUILDING</t>
  </si>
  <si>
    <t>33-630-003</t>
  </si>
  <si>
    <t>TEMPE ELEMENTARY - BOND BUILDING</t>
  </si>
  <si>
    <t>33-630-004</t>
  </si>
  <si>
    <t>MESA UNIFIED SCHOOLS - BOND BUILDING</t>
  </si>
  <si>
    <t>33-630-005</t>
  </si>
  <si>
    <t>ISAAC ELEMENTARY - BOND BUILDING</t>
  </si>
  <si>
    <t>33-630-006</t>
  </si>
  <si>
    <t>WASHINGTON ELEMENTARY - BOND BUILDING</t>
  </si>
  <si>
    <t>33-630-007</t>
  </si>
  <si>
    <t>WILSON ELEMENTARY - BOND BUILDING</t>
  </si>
  <si>
    <t>33-630-008</t>
  </si>
  <si>
    <t>OSBORN ELEMENTARY - BOND BUILDING</t>
  </si>
  <si>
    <t>33-630-009</t>
  </si>
  <si>
    <t>WICKENBURG UNIFIED SCHOOLS - BOND BUILDING</t>
  </si>
  <si>
    <t>33-630-011</t>
  </si>
  <si>
    <t>PEORIA UNIFIED SCHOOLS - BOND BUILDING</t>
  </si>
  <si>
    <t>33-630-014</t>
  </si>
  <si>
    <t>CREIGHTON ELEMENTARY - BOND BUILDING</t>
  </si>
  <si>
    <t>33-630-017</t>
  </si>
  <si>
    <t>TOLLESON ELEMENTARY - BOND BUILDING</t>
  </si>
  <si>
    <t>33-630-021</t>
  </si>
  <si>
    <t>MURPHY ELEMENTARY - BOND BUILDING</t>
  </si>
  <si>
    <t>33-630-024</t>
  </si>
  <si>
    <t>GILA BEND UNIFIED SCHOOLS - BOND BUILDING</t>
  </si>
  <si>
    <t>33-630-025</t>
  </si>
  <si>
    <t>LIBERTY ELEMENTARY - BOND BUILDING</t>
  </si>
  <si>
    <t>33-630-028</t>
  </si>
  <si>
    <t>KYRENE ELEMENTARY - BOND BUILDING</t>
  </si>
  <si>
    <t>33-630-031</t>
  </si>
  <si>
    <t>BALSZ ELEMENTARY - BOND BUILDING</t>
  </si>
  <si>
    <t>33-630-033</t>
  </si>
  <si>
    <t>BUCKEYE ELEMENTARY - BOND BUILDING</t>
  </si>
  <si>
    <t>33-630-038</t>
  </si>
  <si>
    <t>MADISON ELEMENTARY - BOND BUILDING</t>
  </si>
  <si>
    <t>33-630-040</t>
  </si>
  <si>
    <t>GLENDALE ELEMENTARY - BOND BUILDING</t>
  </si>
  <si>
    <t>33-630-041</t>
  </si>
  <si>
    <t>GILBERT UNIFIED SCHOOLS - BOND BUILDING</t>
  </si>
  <si>
    <t>33-630-044</t>
  </si>
  <si>
    <t>AVONDALE ELEMENTARY - BOND BUILDING</t>
  </si>
  <si>
    <t>33-630-045</t>
  </si>
  <si>
    <t>FOWLER ELEMENTARY - BOND BUILDING</t>
  </si>
  <si>
    <t>33-630-047</t>
  </si>
  <si>
    <t>ARLINGTON ELEMENTARY - BOND BUILDING</t>
  </si>
  <si>
    <t>33-630-048</t>
  </si>
  <si>
    <t>SCOTTSDALE UNIFIED SCHOOLS - BOND BUILDING</t>
  </si>
  <si>
    <t>33-630-049</t>
  </si>
  <si>
    <t>PALO VERDE ELEMENTARY - BOND BUILDING</t>
  </si>
  <si>
    <t>33-630-059</t>
  </si>
  <si>
    <t>LAVEEN ELEMENTARY - BOND BUILDING</t>
  </si>
  <si>
    <t>33-630-060</t>
  </si>
  <si>
    <t>HIGLEY ELEMENTARY - BOND BUILDING</t>
  </si>
  <si>
    <t>33-630-062</t>
  </si>
  <si>
    <t>UNION ELEMENTARY - BOND BUILDING</t>
  </si>
  <si>
    <t>33-630-063</t>
  </si>
  <si>
    <t>AGUILA ELEMENTARY - BOND BUILDING</t>
  </si>
  <si>
    <t>33-630-065</t>
  </si>
  <si>
    <t>LITTLETON ELEMENTARY - BOND BUILDING</t>
  </si>
  <si>
    <t>33-630-066</t>
  </si>
  <si>
    <t>ROOSEVELT ELEMENTARY - BOND BUILDING</t>
  </si>
  <si>
    <t>33-630-068</t>
  </si>
  <si>
    <t>ALHAMBRA ELEMENTARY - BOND BUILDING</t>
  </si>
  <si>
    <t>33-630-069</t>
  </si>
  <si>
    <t>PARADISE VALLEY UNIFIED SCHOOLS - BOND BUILDING</t>
  </si>
  <si>
    <t>33-630-071</t>
  </si>
  <si>
    <t>SENTINEL ELEMENTARY - BOND BUILDING</t>
  </si>
  <si>
    <t>33-630-075</t>
  </si>
  <si>
    <t>MORRISTOWN ELEMENTARY - BOND BUILDING</t>
  </si>
  <si>
    <t>33-630-079</t>
  </si>
  <si>
    <t>LITCHFIELD ELEMENTARY - BOND BUILDING</t>
  </si>
  <si>
    <t>33-630-080</t>
  </si>
  <si>
    <t>CHANDLER UNIFIED SCHOOLS - BOND BUILDING</t>
  </si>
  <si>
    <t>33-630-081</t>
  </si>
  <si>
    <t>NADABURG ELEMENTARY - BOND BUILDING</t>
  </si>
  <si>
    <t>33-630-083</t>
  </si>
  <si>
    <t>CARTWRIGHT ELEMENTARY - BOND BUILDING</t>
  </si>
  <si>
    <t>33-630-086</t>
  </si>
  <si>
    <t>MOBILE ELEMENTARY - BOND BUILDING</t>
  </si>
  <si>
    <t>33-630-089</t>
  </si>
  <si>
    <t>DYSART UNIFIED SCHOOLS - BOND BUILDING</t>
  </si>
  <si>
    <t>33-630-090</t>
  </si>
  <si>
    <t>SADDLE MOUNTAIN UNIFIED - BOND BUILDING</t>
  </si>
  <si>
    <t>33-630-092</t>
  </si>
  <si>
    <t>PENDERGAST ELEMENTARY - BOND BUILDING</t>
  </si>
  <si>
    <t>33-630-093</t>
  </si>
  <si>
    <t>CAVE CREEK UNIFIED SCHOOLS - BOND BUILDING</t>
  </si>
  <si>
    <t>33-630-094</t>
  </si>
  <si>
    <t>PALOMA ELEMENTARY - BOND BUILDING</t>
  </si>
  <si>
    <t>33-630-095</t>
  </si>
  <si>
    <t>QUEEN CREEK UNIFIED SCHOOLS - BOND BUILDING</t>
  </si>
  <si>
    <t>33-630-097</t>
  </si>
  <si>
    <t>DEER VALLEY UNIFIED - BOND BUILDING</t>
  </si>
  <si>
    <t>33-630-098</t>
  </si>
  <si>
    <t>FOUNTAIN HILLS ELEMENTARY - BOND BUILDING</t>
  </si>
  <si>
    <t>33-637-001</t>
  </si>
  <si>
    <t>PHOENIX ELEMENTARY - BUILD AMERICA/QUALIFIED SCHOOL CON BONDS</t>
  </si>
  <si>
    <t>BUILD AMER BONDS</t>
  </si>
  <si>
    <t>33-637-002</t>
  </si>
  <si>
    <t>RIVERSIDE ELEMENTARY - BUILD AMERICA/QUALIFIED SCHOOL CON BONDS</t>
  </si>
  <si>
    <t>33-637-003</t>
  </si>
  <si>
    <t>TEMPE ELEMENTARY - BUILD AMERICA/QUALIFIED SCHOOL CON BONDS</t>
  </si>
  <si>
    <t>33-637-004</t>
  </si>
  <si>
    <t>MESA UNIFIED SCHOOLS - BUILD AMERICA/QUALIFIED SCHOOL CON BONDS</t>
  </si>
  <si>
    <t>33-637-005</t>
  </si>
  <si>
    <t>ISAAC ELEMENTARY - BUILD AMERICA/QUALIFIED SCHOOL CON BONDS</t>
  </si>
  <si>
    <t>33-637-006</t>
  </si>
  <si>
    <t>WASHINGTON ELEMENTARY - BUILD AMERICA/QUALIFIED SCHOOL CON BONDS</t>
  </si>
  <si>
    <t>33-637-007</t>
  </si>
  <si>
    <t>WILSON ELEMENTARY - BUILD AMERICA/QUALIFIED SCHOOL CON BONDS</t>
  </si>
  <si>
    <t>33-637-008</t>
  </si>
  <si>
    <t>OSBORN ELEMENTARY - BUILD AMERICA/QUALIFIED SCHOOL CON BONDS</t>
  </si>
  <si>
    <t>33-637-009</t>
  </si>
  <si>
    <t>WICKENBURG UNIFIED SCHOOLS - BUILD AMERICA/QUALIFIED SCHOOL CON BONDS</t>
  </si>
  <si>
    <t>33-637-011</t>
  </si>
  <si>
    <t>PEORIA UNIFIED SCHOOLS - BUILD AMERICA/QUALIFIED SCHOOL CON BONDS</t>
  </si>
  <si>
    <t>33-637-014</t>
  </si>
  <si>
    <t>CREIGHTON ELEMENTARY - BUILD AMERICA/QUALIFIED SCHOOL CON BONDS</t>
  </si>
  <si>
    <t>33-637-017</t>
  </si>
  <si>
    <t>TOLLESON ELEMENTARY - BUILD AMERICA/QUALIFIED SCHOOL CON BONDS</t>
  </si>
  <si>
    <t>33-637-021</t>
  </si>
  <si>
    <t>MURPHY ELEMENTARY - BUILD AMERICA/QUALIFIED SCHOOL CON BONDS</t>
  </si>
  <si>
    <t>33-637-024</t>
  </si>
  <si>
    <t>GILA BEND UNIFIED SCHOOLS - BUILD AMERICA/QUALIFIED SCHOOL CON BONDS</t>
  </si>
  <si>
    <t>33-637-025</t>
  </si>
  <si>
    <t>LIBERTY ELEMENTARY - BUILD AMERICA/QUALIFIED SCHOOL CON BONDS</t>
  </si>
  <si>
    <t>33-637-028</t>
  </si>
  <si>
    <t>KYRENE ELEMENTARY - BUILD AMERICA/QUALIFIED SCHOOL CON BONDS</t>
  </si>
  <si>
    <t>33-637-031</t>
  </si>
  <si>
    <t>BALSZ ELEMENTARY - BUILD AMERICA/QUALIFIED SCHOOL CON BONDS</t>
  </si>
  <si>
    <t>33-637-033</t>
  </si>
  <si>
    <t>BUCKEYE ELEMENTARY - BUILD AMERICA/QUALIFIED SCHOOL CON BONDS</t>
  </si>
  <si>
    <t>33-637-038</t>
  </si>
  <si>
    <t>MADISON ELEMENTARY - BUILD AMERICA/QUALIFIED SCHOOL CON BONDS</t>
  </si>
  <si>
    <t>33-637-040</t>
  </si>
  <si>
    <t>GLENDALE ELEMENTARY - BUILD AMERICA/QUALIFIED SCHOOL CON BONDS</t>
  </si>
  <si>
    <t>33-637-041</t>
  </si>
  <si>
    <t>GILBERT UNIFIED SCHOOLS - BUILD AMERICA/QUALIFIED SCHOOL CON BONDS</t>
  </si>
  <si>
    <t>33-637-044</t>
  </si>
  <si>
    <t>AVONDALE ELEMENTARY - BUILD AMERICA/QUALIFIED SCHOOL CON BONDS</t>
  </si>
  <si>
    <t>33-637-045</t>
  </si>
  <si>
    <t>FOWLER ELEMENTARY - BUILD AMERICA/QUALIFIED SCHOOL CON BONDS</t>
  </si>
  <si>
    <t>33-637-047</t>
  </si>
  <si>
    <t>ARLINGTON ELEMENTARY - BUILD AMERICA/QUALIFIED SCHOOL CON BONDS</t>
  </si>
  <si>
    <t>33-637-048</t>
  </si>
  <si>
    <t>SCOTTSDALE UNIFIED SCHOOLS - BUILD AMERICA/QUALIFIED SCHOOL CON BONDS</t>
  </si>
  <si>
    <t>33-637-049</t>
  </si>
  <si>
    <t>PALO VERDE ELEMENTARY - BUILD AMERICA/QUALIFIED SCHOOL CON BONDS</t>
  </si>
  <si>
    <t>33-637-059</t>
  </si>
  <si>
    <t>LAVEEN ELEMENTARY - BUILD AMERICA/QUALIFIED SCHOOL CON BONDS</t>
  </si>
  <si>
    <t>33-637-060</t>
  </si>
  <si>
    <t>HIGLEY ELEMENTARY - BUILD AMERICA/QUALIFIED SCHOOL CON BONDS</t>
  </si>
  <si>
    <t>33-637-062</t>
  </si>
  <si>
    <t>UNION ELEMENTARY - BUILD AMERICA/QUALIFIED SCHOOL CON BONDS</t>
  </si>
  <si>
    <t>33-637-063</t>
  </si>
  <si>
    <t>AGUILA ELEMENTARY - BUILD AMERICA/QUALIFIED SCHOOL CON BONDS</t>
  </si>
  <si>
    <t>33-637-065</t>
  </si>
  <si>
    <t>LITTLETON ELEMENTARY - BUILD AMERICA/QUALIFIED SCHOOL CON BONDS</t>
  </si>
  <si>
    <t>33-637-066</t>
  </si>
  <si>
    <t>ROOSEVELT ELEMENTARY - BUILD AMERICA/QUALIFIED SCHOOL CON BONDS</t>
  </si>
  <si>
    <t>33-637-068</t>
  </si>
  <si>
    <t>ALHAMBRA ELEMENTARY - BUILD AMERICA/QUALIFIED SCHOOL CON BONDS</t>
  </si>
  <si>
    <t>33-637-069</t>
  </si>
  <si>
    <t>PARADISE VALLEY UNIFIED SCHOOLS - BUILD AMERICA/QUALIFIED SCHOOL CON BONDS</t>
  </si>
  <si>
    <t>33-637-071</t>
  </si>
  <si>
    <t>SENTINEL ELEMENTARY - BUILD AMERICA/QUALIFIED SCHOOL CON BONDS</t>
  </si>
  <si>
    <t>33-637-075</t>
  </si>
  <si>
    <t>MORRISTOWN ELEMENTARY - BUILD AMERICA/QUALIFIED SCHOOL CON BONDS</t>
  </si>
  <si>
    <t>33-637-079</t>
  </si>
  <si>
    <t>LITCHFIELD ELEMENTARY - BUILD AMERICA/QUALIFIED SCHOOL CON BONDS</t>
  </si>
  <si>
    <t>33-637-080</t>
  </si>
  <si>
    <t>CHANDLER UNIFIED SCHOOLS - BUILD AMERICA/QUALIFIED SCHOOL CON BONDS</t>
  </si>
  <si>
    <t>33-637-081</t>
  </si>
  <si>
    <t>NADABURG ELEMENTARY - BUILD AMERICA/QUALIFIED SCHOOL CON BONDS</t>
  </si>
  <si>
    <t>33-637-083</t>
  </si>
  <si>
    <t>CARTWRIGHT ELEMENTARY - BUILD AMERICA/QUALIFIED SCHOOL CON BONDS</t>
  </si>
  <si>
    <t>33-637-086</t>
  </si>
  <si>
    <t>MOBILE ELEMENTARY - BUILD AMERICA/QUALIFIED SCHOOL CON BONDS</t>
  </si>
  <si>
    <t>33-637-089</t>
  </si>
  <si>
    <t>DYSART UNIFIED SCHOOLS - BUILD AMERICA/QUALIFIED SCHOOL CON BONDS</t>
  </si>
  <si>
    <t>33-637-090</t>
  </si>
  <si>
    <t>SADDLE MOUNTAIN UNIFIED - BUILD AMERICA/QUALIFIED SCHOOL CON BONDS</t>
  </si>
  <si>
    <t>33-637-092</t>
  </si>
  <si>
    <t>PENDERGAST ELEMENTARY - BUILD AMERICA/QUALIFIED SCHOOL CON BONDS</t>
  </si>
  <si>
    <t>33-637-093</t>
  </si>
  <si>
    <t>CAVE CREEK UNIFIED SCHOOLS - BUILD AMERICA/QUALIFIED SCHOOL CON BONDS</t>
  </si>
  <si>
    <t>33-637-094</t>
  </si>
  <si>
    <t>PALOMA ELEMENTARY - BUILD AMERICA/QUALIFIED SCHOOL CON BONDS</t>
  </si>
  <si>
    <t>33-637-095</t>
  </si>
  <si>
    <t>QUEEN CREEK UNIFIED SCHOOLS - BUILD AMERICA/QUALIFIED SCHOOL CON BONDS</t>
  </si>
  <si>
    <t>33-637-097</t>
  </si>
  <si>
    <t>DEER VALLEY UNIFIED - BUILD AMERICA/QUALIFIED SCHOOL CON BONDS</t>
  </si>
  <si>
    <t>33-637-098</t>
  </si>
  <si>
    <t>FOUNTAIN HILLS ELEMENTARY - BUILD AMERICA/QUALIFIED SCHOOL CON BONDS</t>
  </si>
  <si>
    <t>33-638-006</t>
  </si>
  <si>
    <t>WASHINGTON ELEMENTARY - QUALIFIED ZONE ACADEMY BONDS</t>
  </si>
  <si>
    <t>QZABS</t>
  </si>
  <si>
    <t>33-645-001</t>
  </si>
  <si>
    <t>PHOENIX ELEMENTARY - TAN PROCEEDS</t>
  </si>
  <si>
    <t>TAN PROCEEDS</t>
  </si>
  <si>
    <t>33-645-002</t>
  </si>
  <si>
    <t>RIVERSIDE ELEMENTARY - TAN PROCEEDS</t>
  </si>
  <si>
    <t>33-645-003</t>
  </si>
  <si>
    <t>TEMPE ELEMENTARY - TAN PROCEEDS</t>
  </si>
  <si>
    <t>33-645-004</t>
  </si>
  <si>
    <t>MESA UNIFIED SCHOOLS - TAN PROCEEDS</t>
  </si>
  <si>
    <t>33-645-005</t>
  </si>
  <si>
    <t>ISAAC ELEMENTARY - TAN PROCEEDS</t>
  </si>
  <si>
    <t>33-645-006</t>
  </si>
  <si>
    <t>WASHINGTON ELEMENTARY - TAN PROCEEDS</t>
  </si>
  <si>
    <t>33-645-007</t>
  </si>
  <si>
    <t>WILSON ELEMENTARY - TAN PROCEEDS</t>
  </si>
  <si>
    <t>33-645-008</t>
  </si>
  <si>
    <t>OSBORN ELEMENTARY - TAN PROCEEDS</t>
  </si>
  <si>
    <t>33-645-009</t>
  </si>
  <si>
    <t>WICKENBURG UNIFIED SCHOOLS - TAN PROCEEDS</t>
  </si>
  <si>
    <t>33-645-011</t>
  </si>
  <si>
    <t>PEORIA UNIFIED SCHOOLS - TAN PROCEEDS</t>
  </si>
  <si>
    <t>33-645-014</t>
  </si>
  <si>
    <t>CREIGHTON ELEMENTARY - TAN PROCEEDS</t>
  </si>
  <si>
    <t>33-645-017</t>
  </si>
  <si>
    <t>TOLLESON ELEMENTARY - TAN PROCEEDS</t>
  </si>
  <si>
    <t>33-645-021</t>
  </si>
  <si>
    <t>MURPHY ELEMENTARY - TAN PROCEEDS</t>
  </si>
  <si>
    <t>33-645-024</t>
  </si>
  <si>
    <t>GILA BEND UNIFIED SCHOOLS - TAN PROCEEDS</t>
  </si>
  <si>
    <t>33-645-025</t>
  </si>
  <si>
    <t>LIBERTY ELEMENTARY - TAN PROCEEDS</t>
  </si>
  <si>
    <t>33-645-028</t>
  </si>
  <si>
    <t>KYRENE ELEMENTARY - TAN PROCEEDS</t>
  </si>
  <si>
    <t>33-645-031</t>
  </si>
  <si>
    <t>BALSZ ELEMENTARY - TAN PROCEEDS</t>
  </si>
  <si>
    <t>33-645-033</t>
  </si>
  <si>
    <t>BUCKEYE ELEMENTARY - TAN PROCEEDS</t>
  </si>
  <si>
    <t>33-645-038</t>
  </si>
  <si>
    <t>MADISON ELEMENTARY - TAN PROCEEDS</t>
  </si>
  <si>
    <t>33-645-040</t>
  </si>
  <si>
    <t>GLENDALE ELEMENTARY - TAN PROCEEDS</t>
  </si>
  <si>
    <t>33-645-041</t>
  </si>
  <si>
    <t>GILBERT UNIFIED SCHOOLS - TAN PROCEEDS</t>
  </si>
  <si>
    <t>33-645-044</t>
  </si>
  <si>
    <t>AVONDALE ELEMENTARY - TAN PROCEEDS</t>
  </si>
  <si>
    <t>33-645-045</t>
  </si>
  <si>
    <t>FOWLER ELEMENTARY - TAN PROCEEDS</t>
  </si>
  <si>
    <t>33-645-047</t>
  </si>
  <si>
    <t>ARLINGTON ELEMENTARY - TAN PROCEEDS</t>
  </si>
  <si>
    <t>33-645-048</t>
  </si>
  <si>
    <t>SCOTTSDALE UNIFIED SCHOOLS - TAN PROCEEDS</t>
  </si>
  <si>
    <t>33-645-049</t>
  </si>
  <si>
    <t>PALO VERDE ELEMENTARY - TAN PROCEEDS</t>
  </si>
  <si>
    <t>33-645-059</t>
  </si>
  <si>
    <t>LAVEEN ELEMENTARY - TAN PROCEEDS</t>
  </si>
  <si>
    <t>33-645-060</t>
  </si>
  <si>
    <t>HIGLEY ELEMENTARY - TAN PROCEEDS</t>
  </si>
  <si>
    <t>33-645-062</t>
  </si>
  <si>
    <t>UNION ELEMENTARY - TAN PROCEEDS</t>
  </si>
  <si>
    <t>33-645-063</t>
  </si>
  <si>
    <t>AGUILA ELEMENTARY - TAN PROCEEDS</t>
  </si>
  <si>
    <t>33-645-065</t>
  </si>
  <si>
    <t>LITTLETON ELEMENTARY - TAN PROCEEDS</t>
  </si>
  <si>
    <t>33-645-066</t>
  </si>
  <si>
    <t>ROOSEVELT ELEMENTARY - TAN PROCEEDS</t>
  </si>
  <si>
    <t>33-645-068</t>
  </si>
  <si>
    <t>ALHAMBRA ELEMENTARY - TAN PROCEEDS</t>
  </si>
  <si>
    <t>33-645-069</t>
  </si>
  <si>
    <t>PARADISE VALLEY UNIFIED SCHOOLS - TAN PROCEEDS</t>
  </si>
  <si>
    <t>33-645-071</t>
  </si>
  <si>
    <t>SENTINEL ELEMENTARY - TAN PROCEEDS</t>
  </si>
  <si>
    <t>33-645-075</t>
  </si>
  <si>
    <t>MORRISTOWN ELEMENTARY - TAN PROCEEDS</t>
  </si>
  <si>
    <t>33-645-079</t>
  </si>
  <si>
    <t>LITCHFIELD ELEMENTARY - TAN PROCEEDS</t>
  </si>
  <si>
    <t>33-645-080</t>
  </si>
  <si>
    <t>CHANDLER UNIFIED SCHOOLS - TAN PROCEEDS</t>
  </si>
  <si>
    <t>33-645-081</t>
  </si>
  <si>
    <t>NADABURG ELEMENTARY - TAN PROCEEDS</t>
  </si>
  <si>
    <t>33-645-083</t>
  </si>
  <si>
    <t>CARTWRIGHT ELEMENTARY - TAN PROCEEDS</t>
  </si>
  <si>
    <t>33-645-086</t>
  </si>
  <si>
    <t>MOBILE ELEMENTARY - TAN PROCEEDS</t>
  </si>
  <si>
    <t>33-645-089</t>
  </si>
  <si>
    <t>DYSART UNIFIED SCHOOLS - TAN PROCEEDS</t>
  </si>
  <si>
    <t>33-645-090</t>
  </si>
  <si>
    <t>SADDLE MOUNTAIN UNIFIED - TAN PROCEEDS</t>
  </si>
  <si>
    <t>33-645-092</t>
  </si>
  <si>
    <t>PENDERGAST ELEMENTARY - TAN PROCEEDS</t>
  </si>
  <si>
    <t>33-645-093</t>
  </si>
  <si>
    <t>CAVE CREEK UNIFIED SCHOOLS - TAN PROCEEDS</t>
  </si>
  <si>
    <t>33-645-094</t>
  </si>
  <si>
    <t>PALOMA ELEMENTARY - TAN PROCEEDS</t>
  </si>
  <si>
    <t>33-645-095</t>
  </si>
  <si>
    <t>QUEEN CREEK UNIFIED SCHOOLS - TAN PROCEEDS</t>
  </si>
  <si>
    <t>33-645-097</t>
  </si>
  <si>
    <t>DEER VALLEY UNIFIED - TAN PROCEEDS</t>
  </si>
  <si>
    <t>33-645-098</t>
  </si>
  <si>
    <t>FOUNTAIN HILLS ELEMENTARY - TAN PROCEEDS</t>
  </si>
  <si>
    <t>33-685-001</t>
  </si>
  <si>
    <t>PHOENIX ELEMENTARY - DEFCNCYS CORRECTION</t>
  </si>
  <si>
    <t>DEFCNCYS CORRECTION</t>
  </si>
  <si>
    <t>DEFCNCYS CORREC</t>
  </si>
  <si>
    <t>33-685-002</t>
  </si>
  <si>
    <t>RIVERSIDE ELEMENTARY - DEFCNCYS CORRECTION</t>
  </si>
  <si>
    <t>33-685-003</t>
  </si>
  <si>
    <t>TEMPE ELEMENTARY - DEFCNCYS CORRECTION</t>
  </si>
  <si>
    <t>33-685-004</t>
  </si>
  <si>
    <t>MESA UNIFIED SCHOOLS - DEFCNCYS CORRECTION</t>
  </si>
  <si>
    <t>33-685-005</t>
  </si>
  <si>
    <t>ISAAC ELEMENTARY - DEFCNCYS CORRECTION</t>
  </si>
  <si>
    <t>33-685-006</t>
  </si>
  <si>
    <t>WASHINGTON ELEMENTARY - DEFCNCYS CORRECTION</t>
  </si>
  <si>
    <t>33-685-007</t>
  </si>
  <si>
    <t>WILSON ELEMENTARY - DEFCNCYS CORRECTION</t>
  </si>
  <si>
    <t>33-685-008</t>
  </si>
  <si>
    <t>OSBORN ELEMENTARY - DEFCNCYS CORRECTION</t>
  </si>
  <si>
    <t>33-685-009</t>
  </si>
  <si>
    <t>WICKENBURG UNIFIED SCHOOLS - DEFCNCYS CORRECTION</t>
  </si>
  <si>
    <t>33-685-011</t>
  </si>
  <si>
    <t>PEORIA UNIFIED SCHOOLS - DEFCNCYS CORRECTION</t>
  </si>
  <si>
    <t>33-685-014</t>
  </si>
  <si>
    <t>CREIGHTON ELEMENTARY - DEFCNCYS CORRECTION</t>
  </si>
  <si>
    <t>33-685-017</t>
  </si>
  <si>
    <t>TOLLESON ELEMENTARY - DEFCNCYS CORRECTION</t>
  </si>
  <si>
    <t>33-685-021</t>
  </si>
  <si>
    <t>MURPHY ELEMENTARY - DEFCNCYS CORRECTION</t>
  </si>
  <si>
    <t>33-685-024</t>
  </si>
  <si>
    <t>GILA BEND UNIFIED SCHOOLS - DEFCNCYS CORRECTION</t>
  </si>
  <si>
    <t>33-685-025</t>
  </si>
  <si>
    <t>LIBERTY ELEMENTARY - DEFCNCYS CORRECTION</t>
  </si>
  <si>
    <t>33-685-028</t>
  </si>
  <si>
    <t>KYRENE ELEMENTARY - DEFCNCYS CORRECTION</t>
  </si>
  <si>
    <t>33-685-031</t>
  </si>
  <si>
    <t>BALSZ ELEMENTARY - DEFCNCYS CORRECTION</t>
  </si>
  <si>
    <t>33-685-033</t>
  </si>
  <si>
    <t>BUCKEYE ELEMENTARY - DEFCNCYS CORRECTION</t>
  </si>
  <si>
    <t>33-685-038</t>
  </si>
  <si>
    <t>MADISON ELEMENTARY - DEFCNCYS CORRECTION</t>
  </si>
  <si>
    <t>33-685-040</t>
  </si>
  <si>
    <t>GLENDALE ELEMENTARY - DEFCNCYS CORRECTION</t>
  </si>
  <si>
    <t>33-685-041</t>
  </si>
  <si>
    <t>GILBERT UNIFIED SCHOOLS - DEFCNCYS CORRECTION</t>
  </si>
  <si>
    <t>33-685-044</t>
  </si>
  <si>
    <t>AVONDALE ELEMENTARY - DEFCNCYS CORRECTION</t>
  </si>
  <si>
    <t>33-685-045</t>
  </si>
  <si>
    <t>FOWLER ELEMENTARY - DEFCNCYS CORRECTION</t>
  </si>
  <si>
    <t>33-685-047</t>
  </si>
  <si>
    <t>ARLINGTON ELEMENTARY - DEFCNCYS CORRECTION</t>
  </si>
  <si>
    <t>33-685-048</t>
  </si>
  <si>
    <t>SCOTTSDALE UNIFIED SCHOOLS - DEFCNCYS CORRECTION</t>
  </si>
  <si>
    <t>33-685-049</t>
  </si>
  <si>
    <t>PALO VERDE ELEMENTARY - DEFCNCYS CORRECTION</t>
  </si>
  <si>
    <t>33-685-059</t>
  </si>
  <si>
    <t>LAVEEN ELEMENTARY - DEFCNCYS CORRECTION</t>
  </si>
  <si>
    <t>33-685-060</t>
  </si>
  <si>
    <t>HIGLEY ELEMENTARY - DEFCNCYS CORRECTION</t>
  </si>
  <si>
    <t>33-685-062</t>
  </si>
  <si>
    <t>UNION ELEMENTARY - DEFCNCYS CORRECTION</t>
  </si>
  <si>
    <t>33-685-063</t>
  </si>
  <si>
    <t>AGUILA ELEMENTARY - DEFCNCYS CORRECTION</t>
  </si>
  <si>
    <t>33-685-065</t>
  </si>
  <si>
    <t>LITTLETON ELEMENTARY - DEFCNCYS CORRECTION</t>
  </si>
  <si>
    <t>33-685-066</t>
  </si>
  <si>
    <t>ROOSEVELT ELEMENTARY - DEFCNCYS CORRECTION</t>
  </si>
  <si>
    <t>33-685-068</t>
  </si>
  <si>
    <t>ALHAMBRA ELEMENTARY - DEFCNCYS CORRECTION</t>
  </si>
  <si>
    <t>33-685-069</t>
  </si>
  <si>
    <t>PARADISE VALLEY UNIFIED SCHOOLS - DEFCNCYS CORRECTION</t>
  </si>
  <si>
    <t>33-685-071</t>
  </si>
  <si>
    <t>SENTINEL ELEMENTARY - DEFCNCYS CORRECTION</t>
  </si>
  <si>
    <t>33-685-075</t>
  </si>
  <si>
    <t>MORRISTOWN ELEMENTARY - DEFCNCYS CORRECTION</t>
  </si>
  <si>
    <t>33-685-079</t>
  </si>
  <si>
    <t>LITCHFIELD ELEMENTARY - DEFCNCYS CORRECTION</t>
  </si>
  <si>
    <t>33-685-080</t>
  </si>
  <si>
    <t>CHANDLER UNIFIED SCHOOLS - DEFCNCYS CORRECTION</t>
  </si>
  <si>
    <t>33-685-081</t>
  </si>
  <si>
    <t>NADABURG ELEMENTARY - DEFCNCYS CORRECTION</t>
  </si>
  <si>
    <t>33-685-083</t>
  </si>
  <si>
    <t>CARTWRIGHT ELEMENTARY - DEFCNCYS CORRECTION</t>
  </si>
  <si>
    <t>33-685-086</t>
  </si>
  <si>
    <t>MOBILE ELEMENTARY - DEFCNCYS CORRECTION</t>
  </si>
  <si>
    <t>33-685-089</t>
  </si>
  <si>
    <t>DYSART UNIFIED SCHOOLS - DEFCNCYS CORRECTION</t>
  </si>
  <si>
    <t>33-685-090</t>
  </si>
  <si>
    <t>SADDLE MOUNTAIN UNIFIED - DEFCNCYS CORRECTION</t>
  </si>
  <si>
    <t>33-685-092</t>
  </si>
  <si>
    <t>PENDERGAST ELEMENTARY - DEFCNCYS CORRECTION</t>
  </si>
  <si>
    <t>33-685-093</t>
  </si>
  <si>
    <t>CAVE CREEK UNIFIED SCHOOLS - DEFCNCYS CORRECTION</t>
  </si>
  <si>
    <t>33-685-094</t>
  </si>
  <si>
    <t>PALOMA ELEMENTARY - DEFCNCYS CORRECTION</t>
  </si>
  <si>
    <t>33-685-095</t>
  </si>
  <si>
    <t>QUEEN CREEK UNIFIED SCHOOLS - DEFCNCYS CORRECTION</t>
  </si>
  <si>
    <t>33-685-097</t>
  </si>
  <si>
    <t>DEER VALLEY UNIFIED - DEFCNCYS CORRECTION</t>
  </si>
  <si>
    <t>33-685-098</t>
  </si>
  <si>
    <t>FOUNTAIN HILLS ELEMENTARY - DEFCNCYS CORRECTION</t>
  </si>
  <si>
    <t>33-690-001</t>
  </si>
  <si>
    <t>PHOENIX ELEMENTARY - BUILDING RENEWAL</t>
  </si>
  <si>
    <t>BUILDING RENEWAL</t>
  </si>
  <si>
    <t>BUILDING RENEWA</t>
  </si>
  <si>
    <t>33-690-002</t>
  </si>
  <si>
    <t>RIVERSIDE ELEMENTARY - BUILDING RENEWAL</t>
  </si>
  <si>
    <t>33-690-003</t>
  </si>
  <si>
    <t>TEMPE ELEMENTARY - BUILDING RENEWAL</t>
  </si>
  <si>
    <t>33-690-004</t>
  </si>
  <si>
    <t>MESA UNIFIED SCHOOLS - BUILDING RENEWAL</t>
  </si>
  <si>
    <t>33-690-005</t>
  </si>
  <si>
    <t>ISAAC ELEMENTARY - BUILDING RENEWAL</t>
  </si>
  <si>
    <t>33-690-006</t>
  </si>
  <si>
    <t>WASHINGTON ELEMENTARY - BUILDING RENEWAL</t>
  </si>
  <si>
    <t>33-690-007</t>
  </si>
  <si>
    <t>WILSON ELEMENTARY - BUILDING RENEWAL</t>
  </si>
  <si>
    <t>33-690-008</t>
  </si>
  <si>
    <t>OSBORN ELEMENTARY - BUILDING RENEWAL</t>
  </si>
  <si>
    <t>33-690-009</t>
  </si>
  <si>
    <t>WICKENBURG UNIFIED SCHOOLS - BUILDING RENEWAL</t>
  </si>
  <si>
    <t>33-690-011</t>
  </si>
  <si>
    <t>PEORIA UNIFIED SCHOOLS - BUILDING RENEWAL</t>
  </si>
  <si>
    <t>33-690-014</t>
  </si>
  <si>
    <t>CREIGHTON ELEMENTARY - BUILDING RENEWAL</t>
  </si>
  <si>
    <t>33-690-017</t>
  </si>
  <si>
    <t>TOLLESON ELEMENTARY - BUILDING RENEWAL</t>
  </si>
  <si>
    <t>33-690-021</t>
  </si>
  <si>
    <t>MURPHY ELEMENTARY - BUILDING RENEWAL</t>
  </si>
  <si>
    <t>33-690-024</t>
  </si>
  <si>
    <t>GILA BEND UNIFIED SCHOOLS - BUILDING RENEWAL</t>
  </si>
  <si>
    <t>33-690-025</t>
  </si>
  <si>
    <t>LIBERTY ELEMENTARY - BUILDING RENEWAL</t>
  </si>
  <si>
    <t>33-690-028</t>
  </si>
  <si>
    <t>KYRENE ELEMENTARY - BUILDING RENEWAL</t>
  </si>
  <si>
    <t>33-690-031</t>
  </si>
  <si>
    <t>BALSZ ELEMENTARY - BUILDING RENEWAL</t>
  </si>
  <si>
    <t>33-690-033</t>
  </si>
  <si>
    <t>BUCKEYE ELEMENTARY - BUILDING RENEWAL</t>
  </si>
  <si>
    <t>33-690-038</t>
  </si>
  <si>
    <t>MADISON ELEMENTARY - BUILDING RENEWAL</t>
  </si>
  <si>
    <t>33-690-040</t>
  </si>
  <si>
    <t>GLENDALE ELEMENTARY - BUILDING RENEWAL</t>
  </si>
  <si>
    <t>33-690-041</t>
  </si>
  <si>
    <t>GILBERT UNIFIED SCHOOLS - BUILDING RENEWAL</t>
  </si>
  <si>
    <t>33-690-044</t>
  </si>
  <si>
    <t>AVONDALE ELEMENTARY - BUILDING RENEWAL</t>
  </si>
  <si>
    <t>33-690-045</t>
  </si>
  <si>
    <t>FOWLER ELEMENTARY - BUILDING RENEWAL</t>
  </si>
  <si>
    <t>33-690-047</t>
  </si>
  <si>
    <t>ARLINGTON ELEMENTARY - BUILDING RENEWAL</t>
  </si>
  <si>
    <t>33-690-048</t>
  </si>
  <si>
    <t>SCOTTSDALE UNIFIED SCHOOLS - BUILDING RENEWAL</t>
  </si>
  <si>
    <t>33-690-049</t>
  </si>
  <si>
    <t>PALO VERDE ELEMENTARY - BUILDING RENEWAL</t>
  </si>
  <si>
    <t>33-690-059</t>
  </si>
  <si>
    <t>LAVEEN ELEMENTARY - BUILDING RENEWAL</t>
  </si>
  <si>
    <t>33-690-060</t>
  </si>
  <si>
    <t>HIGLEY ELEMENTARY - BUILDING RENEWAL</t>
  </si>
  <si>
    <t>33-690-062</t>
  </si>
  <si>
    <t>UNION ELEMENTARY - BUILDING RENEWAL</t>
  </si>
  <si>
    <t>33-690-063</t>
  </si>
  <si>
    <t>AGUILA ELEMENTARY - BUILDING RENEWAL</t>
  </si>
  <si>
    <t>33-690-065</t>
  </si>
  <si>
    <t>LITTLETON ELEMENTARY - BUILDING RENEWAL</t>
  </si>
  <si>
    <t>33-690-066</t>
  </si>
  <si>
    <t>ROOSEVELT ELEMENTARY - BUILDING RENEWAL</t>
  </si>
  <si>
    <t>33-690-068</t>
  </si>
  <si>
    <t>ALHAMBRA ELEMENTARY - BUILDING RENEWAL</t>
  </si>
  <si>
    <t>33-690-069</t>
  </si>
  <si>
    <t>PARADISE VALLEY UNIFIED SCHOOLS - BUILDING RENEWAL</t>
  </si>
  <si>
    <t>33-690-071</t>
  </si>
  <si>
    <t>SENTINEL ELEMENTARY - BUILDING RENEWAL</t>
  </si>
  <si>
    <t>33-690-075</t>
  </si>
  <si>
    <t>MORRISTOWN ELEMENTARY - BUILDING RENEWAL</t>
  </si>
  <si>
    <t>33-690-079</t>
  </si>
  <si>
    <t>LITCHFIELD ELEMENTARY - BUILDING RENEWAL</t>
  </si>
  <si>
    <t>33-690-080</t>
  </si>
  <si>
    <t>CHANDLER UNIFIED SCHOOLS - BUILDING RENEWAL</t>
  </si>
  <si>
    <t>33-690-081</t>
  </si>
  <si>
    <t>NADABURG ELEMENTARY - BUILDING RENEWAL</t>
  </si>
  <si>
    <t>33-690-083</t>
  </si>
  <si>
    <t>CARTWRIGHT ELEMENTARY - BUILDING RENEWAL</t>
  </si>
  <si>
    <t>33-690-086</t>
  </si>
  <si>
    <t>MOBILE ELEMENTARY - BUILDING RENEWAL</t>
  </si>
  <si>
    <t>33-690-089</t>
  </si>
  <si>
    <t>DYSART UNIFIED SCHOOLS - BUILDING RENEWAL</t>
  </si>
  <si>
    <t>33-690-090</t>
  </si>
  <si>
    <t>SADDLE MOUNTAIN UNIFIED - BUILDING RENEWAL</t>
  </si>
  <si>
    <t>33-690-092</t>
  </si>
  <si>
    <t>PENDERGAST ELEMENTARY - BUILDING RENEWAL</t>
  </si>
  <si>
    <t>33-690-093</t>
  </si>
  <si>
    <t>CAVE CREEK UNIFIED SCHOOLS - BUILDING RENEWAL</t>
  </si>
  <si>
    <t>33-690-094</t>
  </si>
  <si>
    <t>PALOMA ELEMENTARY - BUILDING RENEWAL</t>
  </si>
  <si>
    <t>33-690-095</t>
  </si>
  <si>
    <t>QUEEN CREEK UNIFIED SCHOOLS - BUILDING RENEWAL</t>
  </si>
  <si>
    <t>33-690-097</t>
  </si>
  <si>
    <t>DEER VALLEY UNIFIED - BUILDING RENEWAL</t>
  </si>
  <si>
    <t>33-690-098</t>
  </si>
  <si>
    <t>FOUNTAIN HILLS ELEMENTARY - BUILDING RENEWAL</t>
  </si>
  <si>
    <t>33-695-001</t>
  </si>
  <si>
    <t>PHOENIX ELEMENTARY - NEW SCHOOL FACILITY</t>
  </si>
  <si>
    <t>NEW SCHOOL FACILITY</t>
  </si>
  <si>
    <t>NEW SCHL FACILI</t>
  </si>
  <si>
    <t>33-695-002</t>
  </si>
  <si>
    <t>RIVERSIDE ELEMENTARY - NEW SCHOOL FACILITY</t>
  </si>
  <si>
    <t>33-695-003</t>
  </si>
  <si>
    <t>TEMPE ELEMENTARY - NEW SCHOOL FACILITY</t>
  </si>
  <si>
    <t>33-695-004</t>
  </si>
  <si>
    <t>MESA UNIFIED SCHOOLS - NEW SCHOOL FACILITY</t>
  </si>
  <si>
    <t>33-695-005</t>
  </si>
  <si>
    <t>ISAAC ELEMENTARY - NEW SCHOOL FACILITY</t>
  </si>
  <si>
    <t>33-695-006</t>
  </si>
  <si>
    <t>WASHINGTON ELEMENTARY - NEW SCHOOL FACILITY</t>
  </si>
  <si>
    <t>33-695-007</t>
  </si>
  <si>
    <t>WILSON ELEMENTARY - NEW SCHOOL FACILITY</t>
  </si>
  <si>
    <t>33-695-008</t>
  </si>
  <si>
    <t>OSBORN ELEMENTARY - NEW SCHOOL FACILITY</t>
  </si>
  <si>
    <t>33-695-009</t>
  </si>
  <si>
    <t>WICKENBURG UNIFIED SCHOOLS - NEW SCHOOL FACILITY</t>
  </si>
  <si>
    <t>33-695-011</t>
  </si>
  <si>
    <t>PEORIA UNIFIED SCHOOLS - NEW SCHOOL FACILITY</t>
  </si>
  <si>
    <t>33-695-014</t>
  </si>
  <si>
    <t>CREIGHTON ELEMENTARY - NEW SCHOOL FACILITY</t>
  </si>
  <si>
    <t>33-695-017</t>
  </si>
  <si>
    <t>TOLLESON ELEMENTARY - NEW SCHOOL FACILITY</t>
  </si>
  <si>
    <t>33-695-021</t>
  </si>
  <si>
    <t>MURPHY ELEMENTARY - NEW SCHOOL FACILITY</t>
  </si>
  <si>
    <t>33-695-024</t>
  </si>
  <si>
    <t>GILA BEND UNIFIED SCHOOLS - NEW SCHOOL FACILITY</t>
  </si>
  <si>
    <t>33-695-025</t>
  </si>
  <si>
    <t>LIBERTY ELEMENTARY - NEW SCHOOL FACILITY</t>
  </si>
  <si>
    <t>33-695-028</t>
  </si>
  <si>
    <t>KYRENE ELEMENTARY - NEW SCHOOL FACILITY</t>
  </si>
  <si>
    <t>33-695-031</t>
  </si>
  <si>
    <t>BALSZ ELEMENTARY - NEW SCHOOL FACILITY</t>
  </si>
  <si>
    <t>33-695-033</t>
  </si>
  <si>
    <t>BUCKEYE ELEMENTARY - NEW SCHOOL FACILITY</t>
  </si>
  <si>
    <t>33-695-038</t>
  </si>
  <si>
    <t>MADISON ELEMENTARY - NEW SCHOOL FACILITY</t>
  </si>
  <si>
    <t>33-695-040</t>
  </si>
  <si>
    <t>GLENDALE ELEMENTARY - NEW SCHOOL FACILITY</t>
  </si>
  <si>
    <t>33-695-041</t>
  </si>
  <si>
    <t>GILBERT UNIFIED SCHOOLS - NEW SCHOOL FACILITY</t>
  </si>
  <si>
    <t>33-695-044</t>
  </si>
  <si>
    <t>AVONDALE ELEMENTARY - NEW SCHOOL FACILITY</t>
  </si>
  <si>
    <t>33-695-045</t>
  </si>
  <si>
    <t>FOWLER ELEMENTARY - NEW SCHOOL FACILITY</t>
  </si>
  <si>
    <t>33-695-047</t>
  </si>
  <si>
    <t>ARLINGTON ELEMENTARY - NEW SCHOOL FACILITY</t>
  </si>
  <si>
    <t>33-695-048</t>
  </si>
  <si>
    <t>SCOTTSDALE UNIFIED SCHOOLS - NEW SCHOOL FACILITY</t>
  </si>
  <si>
    <t>33-695-049</t>
  </si>
  <si>
    <t>PALO VERDE ELEMENTARY - NEW SCHOOL FACILITY</t>
  </si>
  <si>
    <t>33-695-059</t>
  </si>
  <si>
    <t>LAVEEN ELEMENTARY - NEW SCHOOL FACILITY</t>
  </si>
  <si>
    <t>33-695-060</t>
  </si>
  <si>
    <t>HIGLEY ELEMENTARY - NEW SCHOOL FACILITY</t>
  </si>
  <si>
    <t>33-695-062</t>
  </si>
  <si>
    <t>UNION ELEMENTARY - NEW SCHOOL FACILITY</t>
  </si>
  <si>
    <t>33-695-063</t>
  </si>
  <si>
    <t>AGUILA ELEMENTARY - NEW SCHOOL FACILITY</t>
  </si>
  <si>
    <t>33-695-065</t>
  </si>
  <si>
    <t>LITTLETON ELEMENTARY - NEW SCHOOL FACILITY</t>
  </si>
  <si>
    <t>33-695-066</t>
  </si>
  <si>
    <t>ROOSEVELT ELEMENTARY - NEW SCHOOL FACILITY</t>
  </si>
  <si>
    <t>33-695-068</t>
  </si>
  <si>
    <t>ALHAMBRA ELEMENTARY - NEW SCHOOL FACILITY</t>
  </si>
  <si>
    <t>33-695-069</t>
  </si>
  <si>
    <t>PARADISE VALLEY UNIFIED SCHOOLS - NEW SCHOOL FACILITY</t>
  </si>
  <si>
    <t>33-695-071</t>
  </si>
  <si>
    <t>SENTINEL ELEMENTARY - NEW SCHOOL FACILITY</t>
  </si>
  <si>
    <t>33-695-075</t>
  </si>
  <si>
    <t>MORRISTOWN ELEMENTARY - NEW SCHOOL FACILITY</t>
  </si>
  <si>
    <t>33-695-079</t>
  </si>
  <si>
    <t>LITCHFIELD ELEMENTARY - NEW SCHOOL FACILITY</t>
  </si>
  <si>
    <t>33-695-080</t>
  </si>
  <si>
    <t>CHANDLER UNIFIED SCHOOLS - NEW SCHOOL FACILITY</t>
  </si>
  <si>
    <t>33-695-081</t>
  </si>
  <si>
    <t>NADABURG ELEMENTARY - NEW SCHOOL FACILITY</t>
  </si>
  <si>
    <t>33-695-083</t>
  </si>
  <si>
    <t>CARTWRIGHT ELEMENTARY - NEW SCHOOL FACILITY</t>
  </si>
  <si>
    <t>33-695-086</t>
  </si>
  <si>
    <t>MOBILE ELEMENTARY - NEW SCHOOL FACILITY</t>
  </si>
  <si>
    <t>33-695-089</t>
  </si>
  <si>
    <t>DYSART UNIFIED SCHOOLS - NEW SCHOOL FACILITY</t>
  </si>
  <si>
    <t>33-695-090</t>
  </si>
  <si>
    <t>SADDLE MOUNTAIN UNIFIED - NEW SCHOOL FACILITY</t>
  </si>
  <si>
    <t>33-695-092</t>
  </si>
  <si>
    <t>PENDERGAST ELEMENTARY - NEW SCHOOL FACILITY</t>
  </si>
  <si>
    <t>33-695-093</t>
  </si>
  <si>
    <t>CAVE CREEK UNIFIED SCHOOLS - NEW SCHOOL FACILITY</t>
  </si>
  <si>
    <t>33-695-094</t>
  </si>
  <si>
    <t>PALOMA ELEMENTARY - NEW SCHOOL FACILITY</t>
  </si>
  <si>
    <t>33-695-095</t>
  </si>
  <si>
    <t>QUEEN CREEK UNIFIED SCHOOLS - NEW SCHOOL FACILITY</t>
  </si>
  <si>
    <t>33-695-097</t>
  </si>
  <si>
    <t>DEER VALLEY UNIFIED - NEW SCHOOL FACILITY</t>
  </si>
  <si>
    <t>33-695-098</t>
  </si>
  <si>
    <t>FOUNTAIN HILLS ELEMENTARY - NEW SCHOOL FACILITY</t>
  </si>
  <si>
    <t>33-700-001</t>
  </si>
  <si>
    <t>PHOENIX ELEMENTARY - CURRENT DEBT SERVICE</t>
  </si>
  <si>
    <t>CURRENT DEBT SERVICE</t>
  </si>
  <si>
    <t>33-700-002</t>
  </si>
  <si>
    <t>RIVERSIDE ELEMENTARY - CURRENT DEBT SERVICE</t>
  </si>
  <si>
    <t>33-700-003</t>
  </si>
  <si>
    <t>TEMPE ELEMENTARY - CURRENT DEBT SERVICE</t>
  </si>
  <si>
    <t>33-700-004</t>
  </si>
  <si>
    <t>MESA UNIFIED SCHOOLS - CURRENT DEBT SERVICE</t>
  </si>
  <si>
    <t>33-700-005</t>
  </si>
  <si>
    <t>ISAAC ELEMENTARY - CURRENT DEBT SERVICE</t>
  </si>
  <si>
    <t>33-700-006</t>
  </si>
  <si>
    <t>WASHINGTON ELEMENTARY - CURRENT DEBT SERVICE</t>
  </si>
  <si>
    <t>33-700-007</t>
  </si>
  <si>
    <t>WILSON ELEMENTARY - CURRENT DEBT SERVICE</t>
  </si>
  <si>
    <t>33-700-008</t>
  </si>
  <si>
    <t>OSBORN ELEMENTARY - CURRENT DEBT SERVICE</t>
  </si>
  <si>
    <t>33-700-009</t>
  </si>
  <si>
    <t>WICKENBURG UNIFIED SCHOOLS - CURRENT DEBT SERVICE</t>
  </si>
  <si>
    <t>33-700-011</t>
  </si>
  <si>
    <t>PEORIA UNIFIED SCHOOLS - CURRENT DEBT SERVICE</t>
  </si>
  <si>
    <t>33-700-014</t>
  </si>
  <si>
    <t>CREIGHTON ELEMENTARY - CURRENT DEBT SERVICE</t>
  </si>
  <si>
    <t>33-700-017</t>
  </si>
  <si>
    <t>TOLLESON ELEMENTARY - CURRENT DEBT SERVICE</t>
  </si>
  <si>
    <t>33-700-021</t>
  </si>
  <si>
    <t>MURPHY ELEMENTARY - CURRENT DEBT SERVICE</t>
  </si>
  <si>
    <t>33-700-024</t>
  </si>
  <si>
    <t>GILA BEND UNIFIED SCHOOLS - CURRENT DEBT SERVICE</t>
  </si>
  <si>
    <t>33-700-025</t>
  </si>
  <si>
    <t>LIBERTY ELEMENTARY - CURRENT DEBT SERVICE</t>
  </si>
  <si>
    <t>33-700-028</t>
  </si>
  <si>
    <t>KYRENE ELEMENTARY - CURRENT DEBT SERVICE</t>
  </si>
  <si>
    <t>33-700-031</t>
  </si>
  <si>
    <t>BALSZ ELEMENTARY - CURRENT DEBT SERVICE</t>
  </si>
  <si>
    <t>33-700-033</t>
  </si>
  <si>
    <t>BUCKEYE ELEMENTARY - CURRENT DEBT SERVICE</t>
  </si>
  <si>
    <t>33-700-038</t>
  </si>
  <si>
    <t>MADISON ELEMENTARY - CURRENT DEBT SERVICE</t>
  </si>
  <si>
    <t>33-700-040</t>
  </si>
  <si>
    <t>GLENDALE ELEMENTARY - CURRENT DEBT SERVICE</t>
  </si>
  <si>
    <t>33-700-041</t>
  </si>
  <si>
    <t>GILBERT UNIFIED SCHOOLS - CURRENT DEBT SERVICE</t>
  </si>
  <si>
    <t>33-700-044</t>
  </si>
  <si>
    <t>AVONDALE ELEMENTARY - CURRENT DEBT SERVICE</t>
  </si>
  <si>
    <t>33-700-045</t>
  </si>
  <si>
    <t>FOWLER ELEMENTARY - CURRENT DEBT SERVICE</t>
  </si>
  <si>
    <t>33-700-047</t>
  </si>
  <si>
    <t>ARLINGTON ELEMENTARY - CURRENT DEBT SERVICE</t>
  </si>
  <si>
    <t>33-700-048</t>
  </si>
  <si>
    <t>SCOTTSDALE UNIFIED SCHOOLS - CURRENT DEBT SERVICE</t>
  </si>
  <si>
    <t>33-700-049</t>
  </si>
  <si>
    <t>PALO VERDE ELEMENTARY - CURRENT DEBT SERVICE</t>
  </si>
  <si>
    <t>33-700-059</t>
  </si>
  <si>
    <t>LAVEEN ELEMENTARY - CURRENT DEBT SERVICE</t>
  </si>
  <si>
    <t>33-700-060</t>
  </si>
  <si>
    <t>HIGLEY ELEMENTARY - CURRENT DEBT SERVICE</t>
  </si>
  <si>
    <t>33-700-062</t>
  </si>
  <si>
    <t>UNION ELEMENTARY - CURRENT DEBT SERVICE</t>
  </si>
  <si>
    <t>33-700-063</t>
  </si>
  <si>
    <t>AGUILA ELEMENTARY - CURRENT DEBT SERVICE</t>
  </si>
  <si>
    <t>33-700-065</t>
  </si>
  <si>
    <t>LITTLETON ELEMENTARY - CURRENT DEBT SERVICE</t>
  </si>
  <si>
    <t>33-700-066</t>
  </si>
  <si>
    <t>ROOSEVELT ELEMENTARY - CURRENT DEBT SERVICE</t>
  </si>
  <si>
    <t>33-700-068</t>
  </si>
  <si>
    <t>ALHAMBRA ELEMENTARY - CURRENT DEBT SERVICE</t>
  </si>
  <si>
    <t>33-700-069</t>
  </si>
  <si>
    <t>PARADISE VALLEY UNIFIED SCHOOLS - CURRENT DEBT SERVICE</t>
  </si>
  <si>
    <t>33-700-071</t>
  </si>
  <si>
    <t>SENTINEL ELEMENTARY - CURRENT DEBT SERVICE</t>
  </si>
  <si>
    <t>33-700-075</t>
  </si>
  <si>
    <t>MORRISTOWN ELEMENTARY - CURRENT DEBT SERVICE</t>
  </si>
  <si>
    <t>33-700-079</t>
  </si>
  <si>
    <t>LITCHFIELD ELEMENTARY - CURRENT DEBT SERVICE</t>
  </si>
  <si>
    <t>33-700-080</t>
  </si>
  <si>
    <t>CHANDLER UNIFIED SCHOOLS - CURRENT DEBT SERVICE</t>
  </si>
  <si>
    <t>33-700-081</t>
  </si>
  <si>
    <t>NADABURG ELEMENTARY - CURRENT DEBT SERVICE</t>
  </si>
  <si>
    <t>33-700-083</t>
  </si>
  <si>
    <t>CARTWRIGHT ELEMENTARY - CURRENT DEBT SERVICE</t>
  </si>
  <si>
    <t>33-700-086</t>
  </si>
  <si>
    <t>MOBILE ELEMENTARY - CURRENT DEBT SERVICE</t>
  </si>
  <si>
    <t>33-700-089</t>
  </si>
  <si>
    <t>DYSART UNIFIED SCHOOLS - CURRENT DEBT SERVICE</t>
  </si>
  <si>
    <t>33-700-090</t>
  </si>
  <si>
    <t>SADDLE MOUNTAIN UNIFIED - CURRENT DEBT SERVICE</t>
  </si>
  <si>
    <t>33-700-092</t>
  </si>
  <si>
    <t>PENDERGAST ELEMENTARY - CURRENT DEBT SERVICE</t>
  </si>
  <si>
    <t>33-700-093</t>
  </si>
  <si>
    <t>CAVE CREEK UNIFIED SCHOOLS - CURRENT DEBT SERVICE</t>
  </si>
  <si>
    <t>33-700-094</t>
  </si>
  <si>
    <t>PALOMA ELEMENTARY - CURRENT DEBT SERVICE</t>
  </si>
  <si>
    <t>33-700-095</t>
  </si>
  <si>
    <t>QUEEN CREEK UNIFIED SCHOOLS - CURRENT DEBT SERVICE</t>
  </si>
  <si>
    <t>33-700-097</t>
  </si>
  <si>
    <t>DEER VALLEY UNIFIED - CURRENT DEBT SERVICE</t>
  </si>
  <si>
    <t>33-700-098</t>
  </si>
  <si>
    <t>FOUNTAIN HILLS ELEMENTARY - CURRENT DEBT SERVICE</t>
  </si>
  <si>
    <t>33-745-001</t>
  </si>
  <si>
    <t>PHOENIX ELEMENTARY - TAN DEBT SERVICE</t>
  </si>
  <si>
    <t>TAN DEBT SERVICE</t>
  </si>
  <si>
    <t>33-745-002</t>
  </si>
  <si>
    <t>RIVERSIDE ELEMENTARY - TAN DEBT SERVICE</t>
  </si>
  <si>
    <t>33-745-003</t>
  </si>
  <si>
    <t>TEMPE ELEMENTARY - TAN DEBT SERVICE</t>
  </si>
  <si>
    <t>33-745-004</t>
  </si>
  <si>
    <t>MESA UNIFIED SCHOOLS - TAN DEBT SERVICE</t>
  </si>
  <si>
    <t>33-745-005</t>
  </si>
  <si>
    <t>ISAAC ELEMENTARY - TAN DEBT SERVICE</t>
  </si>
  <si>
    <t>33-745-006</t>
  </si>
  <si>
    <t>WASHINGTON ELEMENTARY - TAN DEBT SERVICE</t>
  </si>
  <si>
    <t>33-745-007</t>
  </si>
  <si>
    <t>WILSON ELEMENTARY - TAN DEBT SERVICE</t>
  </si>
  <si>
    <t>33-745-008</t>
  </si>
  <si>
    <t>OSBORN ELEMENTARY - TAN DEBT SERVICE</t>
  </si>
  <si>
    <t>33-745-009</t>
  </si>
  <si>
    <t>WICKENBURG UNIFIED SCHOOLS - TAN DEBT SERVICE</t>
  </si>
  <si>
    <t>33-745-011</t>
  </si>
  <si>
    <t>PEORIA UNIFIED SCHOOLS - TAN DEBT SERVICE</t>
  </si>
  <si>
    <t>33-745-014</t>
  </si>
  <si>
    <t>CREIGHTON ELEMENTARY - TAN DEBT SERVICE</t>
  </si>
  <si>
    <t>33-745-017</t>
  </si>
  <si>
    <t>TOLLESON ELEMENTARY - TAN DEBT SERVICE</t>
  </si>
  <si>
    <t>33-745-021</t>
  </si>
  <si>
    <t>MURPHY ELEMENTARY - TAN DEBT SERVICE</t>
  </si>
  <si>
    <t>33-745-024</t>
  </si>
  <si>
    <t>GILA BEND UNIFIED SCHOOLS - TAN DEBT SERVICE</t>
  </si>
  <si>
    <t>33-745-025</t>
  </si>
  <si>
    <t>LIBERTY ELEMENTARY - TAN DEBT SERVICE</t>
  </si>
  <si>
    <t>33-745-028</t>
  </si>
  <si>
    <t>KYRENE ELEMENTARY - TAN DEBT SERVICE</t>
  </si>
  <si>
    <t>33-745-031</t>
  </si>
  <si>
    <t>BALSZ ELEMENTARY - TAN DEBT SERVICE</t>
  </si>
  <si>
    <t>33-745-033</t>
  </si>
  <si>
    <t>BUCKEYE ELEMENTARY - TAN DEBT SERVICE</t>
  </si>
  <si>
    <t>33-745-038</t>
  </si>
  <si>
    <t>MADISON ELEMENTARY - TAN DEBT SERVICE</t>
  </si>
  <si>
    <t>33-745-040</t>
  </si>
  <si>
    <t>GLENDALE ELEMENTARY - TAN DEBT SERVICE</t>
  </si>
  <si>
    <t>33-745-041</t>
  </si>
  <si>
    <t>GILBERT UNIFIED SCHOOLS - TAN DEBT SERVICE</t>
  </si>
  <si>
    <t>33-745-044</t>
  </si>
  <si>
    <t>AVONDALE ELEMENTARY - TAN DEBT SERVICE</t>
  </si>
  <si>
    <t>33-745-045</t>
  </si>
  <si>
    <t>FOWLER ELEMENTARY - TAN DEBT SERVICE</t>
  </si>
  <si>
    <t>33-745-047</t>
  </si>
  <si>
    <t>ARLINGTON ELEMENTARY - TAN DEBT SERVICE</t>
  </si>
  <si>
    <t>33-745-048</t>
  </si>
  <si>
    <t>SCOTTSDALE UNIFIED SCHOOLS - TAN DEBT SERVICE</t>
  </si>
  <si>
    <t>33-745-049</t>
  </si>
  <si>
    <t>PALO VERDE ELEMENTARY - TAN DEBT SERVICE</t>
  </si>
  <si>
    <t>33-745-059</t>
  </si>
  <si>
    <t>LAVEEN ELEMENTARY - TAN DEBT SERVICE</t>
  </si>
  <si>
    <t>33-745-060</t>
  </si>
  <si>
    <t>HIGLEY ELEMENTARY - TAN DEBT SERVICE</t>
  </si>
  <si>
    <t>33-745-062</t>
  </si>
  <si>
    <t>UNION ELEMENTARY - TAN DEBT SERVICE</t>
  </si>
  <si>
    <t>33-745-063</t>
  </si>
  <si>
    <t>AGUILA ELEMENTARY - TAN DEBT SERVICE</t>
  </si>
  <si>
    <t>33-745-065</t>
  </si>
  <si>
    <t>LITTLETON ELEMENTARY - TAN DEBT SERVICE</t>
  </si>
  <si>
    <t>33-745-066</t>
  </si>
  <si>
    <t>ROOSEVELT ELEMENTARY - TAN DEBT SERVICE</t>
  </si>
  <si>
    <t>33-745-068</t>
  </si>
  <si>
    <t>ALHAMBRA ELEMENTARY - TAN DEBT SERVICE</t>
  </si>
  <si>
    <t>33-745-069</t>
  </si>
  <si>
    <t>PARADISE VALLEY UNIFIED SCHOOLS - TAN DEBT SERVICE</t>
  </si>
  <si>
    <t>33-745-071</t>
  </si>
  <si>
    <t>SENTINEL ELEMENTARY - TAN DEBT SERVICE</t>
  </si>
  <si>
    <t>33-745-075</t>
  </si>
  <si>
    <t>MORRISTOWN ELEMENTARY - TAN DEBT SERVICE</t>
  </si>
  <si>
    <t>33-745-079</t>
  </si>
  <si>
    <t>LITCHFIELD ELEMENTARY - TAN DEBT SERVICE</t>
  </si>
  <si>
    <t>33-745-080</t>
  </si>
  <si>
    <t>CHANDLER UNIFIED SCHOOLS - TAN DEBT SERVICE</t>
  </si>
  <si>
    <t>33-745-081</t>
  </si>
  <si>
    <t>NADABURG ELEMENTARY - TAN DEBT SERVICE</t>
  </si>
  <si>
    <t>33-745-083</t>
  </si>
  <si>
    <t>CARTWRIGHT ELEMENTARY - TAN DEBT SERVICE</t>
  </si>
  <si>
    <t>33-745-086</t>
  </si>
  <si>
    <t>MOBILE ELEMENTARY - TAN DEBT SERVICE</t>
  </si>
  <si>
    <t>33-745-089</t>
  </si>
  <si>
    <t>DYSART UNIFIED SCHOOLS - TAN DEBT SERVICE</t>
  </si>
  <si>
    <t>33-745-090</t>
  </si>
  <si>
    <t>SADDLE MOUNTAIN UNIFIED - TAN DEBT SERVICE</t>
  </si>
  <si>
    <t>33-745-092</t>
  </si>
  <si>
    <t>PENDERGAST ELEMENTARY - TAN DEBT SERVICE</t>
  </si>
  <si>
    <t>33-745-093</t>
  </si>
  <si>
    <t>CAVE CREEK UNIFIED SCHOOLS - TAN DEBT SERVICE</t>
  </si>
  <si>
    <t>33-745-094</t>
  </si>
  <si>
    <t>PALOMA ELEMENTARY - TAN DEBT SERVICE</t>
  </si>
  <si>
    <t>33-745-095</t>
  </si>
  <si>
    <t>QUEEN CREEK UNIFIED SCHOOLS - TAN DEBT SERVICE</t>
  </si>
  <si>
    <t>33-745-097</t>
  </si>
  <si>
    <t>DEER VALLEY UNIFIED - TAN DEBT SERVICE</t>
  </si>
  <si>
    <t>33-745-098</t>
  </si>
  <si>
    <t>FOUNTAIN HILLS ELEMENTARY - TAN DEBT SERVICE</t>
  </si>
  <si>
    <t>33-750-001</t>
  </si>
  <si>
    <t>PHOENIX ELEMENTARY - CREDIT LINE BORROWING</t>
  </si>
  <si>
    <t>CREDIT LINE BORROW</t>
  </si>
  <si>
    <t>33-750-002</t>
  </si>
  <si>
    <t>RIVERSIDE ELEMENTARY - CREDIT LINE BORROWING</t>
  </si>
  <si>
    <t>33-750-003</t>
  </si>
  <si>
    <t>TEMPE ELEMENTARY - CREDIT LINE BORROWING</t>
  </si>
  <si>
    <t>33-750-004</t>
  </si>
  <si>
    <t>MESA UNIFIED SCHOOLS - CREDIT LINE BORROWING</t>
  </si>
  <si>
    <t>33-750-005</t>
  </si>
  <si>
    <t>ISAAC ELEMENTARY - CREDIT LINE BORROWING</t>
  </si>
  <si>
    <t>33-750-006</t>
  </si>
  <si>
    <t>WASHINGTON ELEMENTARY - CREDIT LINE BORROWING</t>
  </si>
  <si>
    <t>33-750-007</t>
  </si>
  <si>
    <t>WILSON ELEMENTARY - CREDIT LINE BORROWING</t>
  </si>
  <si>
    <t>33-750-008</t>
  </si>
  <si>
    <t>OSBORN ELEMENTARY - CREDIT LINE BORROWING</t>
  </si>
  <si>
    <t>33-750-009</t>
  </si>
  <si>
    <t>WICKENBURG UNIFIED SCHOOLS - CREDIT LINE BORROWING</t>
  </si>
  <si>
    <t>33-750-011</t>
  </si>
  <si>
    <t>PEORIA UNIFIED SCHOOLS - CREDIT LINE BORROWING</t>
  </si>
  <si>
    <t>33-750-014</t>
  </si>
  <si>
    <t>CREIGHTON ELEMENTARY - CREDIT LINE BORROWING</t>
  </si>
  <si>
    <t>33-750-017</t>
  </si>
  <si>
    <t>TOLLESON ELEMENTARY - CREDIT LINE BORROWING</t>
  </si>
  <si>
    <t>33-750-021</t>
  </si>
  <si>
    <t>MURPHY ELEMENTARY - CREDIT LINE BORROWING</t>
  </si>
  <si>
    <t>33-750-024</t>
  </si>
  <si>
    <t>GILA BEND UNIFIED SCHOOLS - CREDIT LINE BORROWING</t>
  </si>
  <si>
    <t>33-750-025</t>
  </si>
  <si>
    <t>LIBERTY ELEMENTARY - CREDIT LINE BORROWING</t>
  </si>
  <si>
    <t>33-750-028</t>
  </si>
  <si>
    <t>KYRENE ELEMENTARY - CREDIT LINE BORROWING</t>
  </si>
  <si>
    <t>33-750-031</t>
  </si>
  <si>
    <t>BALSZ ELEMENTARY - CREDIT LINE BORROWING</t>
  </si>
  <si>
    <t>33-750-033</t>
  </si>
  <si>
    <t>BUCKEYE ELEMENTARY - CREDIT LINE BORROWING</t>
  </si>
  <si>
    <t>33-750-038</t>
  </si>
  <si>
    <t>MADISON ELEMENTARY - CREDIT LINE BORROWING</t>
  </si>
  <si>
    <t>33-750-040</t>
  </si>
  <si>
    <t>GLENDALE ELEMENTARY - CREDIT LINE BORROWING</t>
  </si>
  <si>
    <t>33-750-041</t>
  </si>
  <si>
    <t>GILBERT UNIFIED SCHOOLS - CREDIT LINE BORROWING</t>
  </si>
  <si>
    <t>33-750-044</t>
  </si>
  <si>
    <t>AVONDALE ELEMENTARY - CREDIT LINE BORROWING</t>
  </si>
  <si>
    <t>33-750-045</t>
  </si>
  <si>
    <t>FOWLER ELEMENTARY - CREDIT LINE BORROWING</t>
  </si>
  <si>
    <t>33-750-047</t>
  </si>
  <si>
    <t>ARLINGTON ELEMENTARY - CREDIT LINE BORROWING</t>
  </si>
  <si>
    <t>33-750-048</t>
  </si>
  <si>
    <t>SCOTTSDALE UNIFIED SCHOOLS - CREDIT LINE BORROWING</t>
  </si>
  <si>
    <t>33-750-049</t>
  </si>
  <si>
    <t>PALO VERDE ELEMENTARY - CREDIT LINE BORROWING</t>
  </si>
  <si>
    <t>33-750-059</t>
  </si>
  <si>
    <t>LAVEEN ELEMENTARY - CREDIT LINE BORROWING</t>
  </si>
  <si>
    <t>33-750-060</t>
  </si>
  <si>
    <t>HIGLEY ELEMENTARY - CREDIT LINE BORROWING</t>
  </si>
  <si>
    <t>33-750-062</t>
  </si>
  <si>
    <t>UNION ELEMENTARY - CREDIT LINE BORROWING</t>
  </si>
  <si>
    <t>33-750-063</t>
  </si>
  <si>
    <t>AGUILA ELEMENTARY - CREDIT LINE BORROWING</t>
  </si>
  <si>
    <t>33-750-065</t>
  </si>
  <si>
    <t>LITTLETON ELEMENTARY - CREDIT LINE BORROWING</t>
  </si>
  <si>
    <t>33-750-066</t>
  </si>
  <si>
    <t>ROOSEVELT ELEMENTARY - CREDIT LINE BORROWING</t>
  </si>
  <si>
    <t>33-750-068</t>
  </si>
  <si>
    <t>ALHAMBRA ELEMENTARY - CREDIT LINE BORROWING</t>
  </si>
  <si>
    <t>33-750-069</t>
  </si>
  <si>
    <t>PARADISE VALLEY UNIFIED SCHOOLS - CREDIT LINE BORROWING</t>
  </si>
  <si>
    <t>33-750-071</t>
  </si>
  <si>
    <t>SENTINEL ELEMENTARY - CREDIT LINE BORROWING</t>
  </si>
  <si>
    <t>33-750-075</t>
  </si>
  <si>
    <t>MORRISTOWN ELEMENTARY - CREDIT LINE BORROWING</t>
  </si>
  <si>
    <t>33-750-079</t>
  </si>
  <si>
    <t>LITCHFIELD ELEMENTARY - CREDIT LINE BORROWING</t>
  </si>
  <si>
    <t>33-750-080</t>
  </si>
  <si>
    <t>CHANDLER UNIFIED SCHOOLS - CREDIT LINE BORROWING</t>
  </si>
  <si>
    <t>33-750-081</t>
  </si>
  <si>
    <t>NADABURG ELEMENTARY - CREDIT LINE BORROWING</t>
  </si>
  <si>
    <t>33-750-083</t>
  </si>
  <si>
    <t>CARTWRIGHT ELEMENTARY - CREDIT LINE BORROWING</t>
  </si>
  <si>
    <t>33-750-086</t>
  </si>
  <si>
    <t>MOBILE ELEMENTARY - CREDIT LINE BORROWING</t>
  </si>
  <si>
    <t>33-750-089</t>
  </si>
  <si>
    <t>DYSART UNIFIED SCHOOLS - CREDIT LINE BORROWING</t>
  </si>
  <si>
    <t>33-750-090</t>
  </si>
  <si>
    <t>SADDLE MOUNTAIN UNIFIED - CREDIT LINE BORROWING</t>
  </si>
  <si>
    <t>33-750-092</t>
  </si>
  <si>
    <t>PENDERGAST ELEMENTARY - CREDIT LINE BORROWING</t>
  </si>
  <si>
    <t>33-750-093</t>
  </si>
  <si>
    <t>CAVE CREEK UNIFIED SCHOOLS - CREDIT LINE BORROWING</t>
  </si>
  <si>
    <t>33-750-094</t>
  </si>
  <si>
    <t>PALOMA ELEMENTARY - CREDIT LINE BORROWING</t>
  </si>
  <si>
    <t>33-750-095</t>
  </si>
  <si>
    <t>QUEEN CREEK UNIFIED SCHOOLS - CREDIT LINE BORROWING</t>
  </si>
  <si>
    <t>33-750-097</t>
  </si>
  <si>
    <t>DEER VALLEY UNIFIED - CREDIT LINE BORROWING</t>
  </si>
  <si>
    <t>33-750-098</t>
  </si>
  <si>
    <t>FOUNTAIN HILLS ELEMENTARY - CREDIT LINE BORROWING</t>
  </si>
  <si>
    <t>33-795-001</t>
  </si>
  <si>
    <t>PHOENIX ELEMENTARY - SCHOOL INVESTMENTS</t>
  </si>
  <si>
    <t>SCHOOL INVESTMENTS</t>
  </si>
  <si>
    <t>33-795-002</t>
  </si>
  <si>
    <t>RIVERSIDE ELEMENTARY - SCHOOL INVESTMENTS</t>
  </si>
  <si>
    <t>33-795-003</t>
  </si>
  <si>
    <t>TEMPE ELEMENTARY - SCHOOL INVESTMENTS</t>
  </si>
  <si>
    <t>33-795-004</t>
  </si>
  <si>
    <t>MESA UNIFIED SCHOOLS - SCHOOL INVESTMENTS</t>
  </si>
  <si>
    <t>33-795-005</t>
  </si>
  <si>
    <t>ISAAC ELEMENTARY - SCHOOL INVESTMENTS</t>
  </si>
  <si>
    <t>33-795-006</t>
  </si>
  <si>
    <t>WASHINGTON ELEMENTARY - SCHOOL INVESTMENTS</t>
  </si>
  <si>
    <t>33-795-007</t>
  </si>
  <si>
    <t>WILSON ELEMENTARY - SCHOOL INVESTMENTS</t>
  </si>
  <si>
    <t>33-795-008</t>
  </si>
  <si>
    <t>OSBORN ELEMENTARY - SCHOOL INVESTMENTS</t>
  </si>
  <si>
    <t>33-795-009</t>
  </si>
  <si>
    <t>WICKENBURG UNIFIED SCHOOLS - SCHOOL INVESTMENTS</t>
  </si>
  <si>
    <t>33-795-011</t>
  </si>
  <si>
    <t>PEORIA UNIFIED SCHOOLS - SCHOOL INVESTMENTS</t>
  </si>
  <si>
    <t>33-795-014</t>
  </si>
  <si>
    <t>CREIGHTON ELEMENTARY - SCHOOL INVESTMENTS</t>
  </si>
  <si>
    <t>33-795-017</t>
  </si>
  <si>
    <t>TOLLESON ELEMENTARY - SCHOOL INVESTMENTS</t>
  </si>
  <si>
    <t>33-795-021</t>
  </si>
  <si>
    <t>MURPHY ELEMENTARY - SCHOOL INVESTMENTS</t>
  </si>
  <si>
    <t>33-795-024</t>
  </si>
  <si>
    <t>GILA BEND UNIFIED SCHOOLS - SCHOOL INVESTMENTS</t>
  </si>
  <si>
    <t>33-795-025</t>
  </si>
  <si>
    <t>LIBERTY ELEMENTARY - SCHOOL INVESTMENTS</t>
  </si>
  <si>
    <t>33-795-028</t>
  </si>
  <si>
    <t>KYRENE ELEMENTARY - SCHOOL INVESTMENTS</t>
  </si>
  <si>
    <t>33-795-031</t>
  </si>
  <si>
    <t>BALSZ ELEMENTARY - SCHOOL INVESTMENTS</t>
  </si>
  <si>
    <t>33-795-033</t>
  </si>
  <si>
    <t>BUCKEYE ELEMENTARY - SCHOOL INVESTMENTS</t>
  </si>
  <si>
    <t>33-795-038</t>
  </si>
  <si>
    <t>MADISON ELEMENTARY - SCHOOL INVESTMENTS</t>
  </si>
  <si>
    <t>33-795-040</t>
  </si>
  <si>
    <t>GLENDALE ELEMENTARY - SCHOOL INVESTMENTS</t>
  </si>
  <si>
    <t>33-795-041</t>
  </si>
  <si>
    <t>GILBERT UNIFIED SCHOOLS - SCHOOL INVESTMENTS</t>
  </si>
  <si>
    <t>33-795-044</t>
  </si>
  <si>
    <t>AVONDALE ELEMENTARY - SCHOOL INVESTMENTS</t>
  </si>
  <si>
    <t>33-795-045</t>
  </si>
  <si>
    <t>FOWLER ELEMENTARY - SCHOOL INVESTMENTS</t>
  </si>
  <si>
    <t>33-795-047</t>
  </si>
  <si>
    <t>ARLINGTON ELEMENTARY - SCHOOL INVESTMENTS</t>
  </si>
  <si>
    <t>33-795-048</t>
  </si>
  <si>
    <t>SCOTTSDALE UNIFIED SCHOOLS - SCHOOL INVESTMENTS</t>
  </si>
  <si>
    <t>33-795-049</t>
  </si>
  <si>
    <t>PALO VERDE ELEMENTARY - SCHOOL INVESTMENTS</t>
  </si>
  <si>
    <t>33-795-059</t>
  </si>
  <si>
    <t>LAVEEN ELEMENTARY - SCHOOL INVESTMENTS</t>
  </si>
  <si>
    <t>33-795-060</t>
  </si>
  <si>
    <t>HIGLEY ELEMENTARY - SCHOOL INVESTMENTS</t>
  </si>
  <si>
    <t>33-795-062</t>
  </si>
  <si>
    <t>UNION ELEMENTARY - SCHOOL INVESTMENTS</t>
  </si>
  <si>
    <t>33-795-063</t>
  </si>
  <si>
    <t>AGUILA ELEMENTARY - SCHOOL INVESTMENTS</t>
  </si>
  <si>
    <t>33-795-065</t>
  </si>
  <si>
    <t>LITTLETON ELEMENTARY - SCHOOL INVESTMENTS</t>
  </si>
  <si>
    <t>33-795-066</t>
  </si>
  <si>
    <t>ROOSEVELT ELEMENTARY - SCHOOL INVESTMENTS</t>
  </si>
  <si>
    <t>33-795-068</t>
  </si>
  <si>
    <t>ALHAMBRA ELEMENTARY - SCHOOL INVESTMENTS</t>
  </si>
  <si>
    <t>33-795-069</t>
  </si>
  <si>
    <t>PARADISE VALLEY UNIFIED SCHOOLS - SCHOOL INVESTMENTS</t>
  </si>
  <si>
    <t>33-795-071</t>
  </si>
  <si>
    <t>SENTINEL ELEMENTARY - SCHOOL INVESTMENTS</t>
  </si>
  <si>
    <t>33-795-075</t>
  </si>
  <si>
    <t>MORRISTOWN ELEMENTARY - SCHOOL INVESTMENTS</t>
  </si>
  <si>
    <t>33-795-079</t>
  </si>
  <si>
    <t>LITCHFIELD ELEMENTARY - SCHOOL INVESTMENTS</t>
  </si>
  <si>
    <t>33-795-080</t>
  </si>
  <si>
    <t>CHANDLER UNIFIED SCHOOLS - SCHOOL INVESTMENTS</t>
  </si>
  <si>
    <t>33-795-081</t>
  </si>
  <si>
    <t>NADABURG ELEMENTARY - SCHOOL INVESTMENTS</t>
  </si>
  <si>
    <t>33-795-083</t>
  </si>
  <si>
    <t>CARTWRIGHT ELEMENTARY - SCHOOL INVESTMENTS</t>
  </si>
  <si>
    <t>33-795-086</t>
  </si>
  <si>
    <t>MOBILE ELEMENTARY - SCHOOL INVESTMENTS</t>
  </si>
  <si>
    <t>33-795-089</t>
  </si>
  <si>
    <t>DYSART UNIFIED SCHOOLS - SCHOOL INVESTMENTS</t>
  </si>
  <si>
    <t>33-795-090</t>
  </si>
  <si>
    <t>SADDLE MOUNTAIN UNIFIED - SCHOOL INVESTMENTS</t>
  </si>
  <si>
    <t>33-795-092</t>
  </si>
  <si>
    <t>PENDERGAST ELEMENTARY - SCHOOL INVESTMENTS</t>
  </si>
  <si>
    <t>33-795-093</t>
  </si>
  <si>
    <t>CAVE CREEK UNIFIED SCHOOLS - SCHOOL INVESTMENTS</t>
  </si>
  <si>
    <t>33-795-094</t>
  </si>
  <si>
    <t>PALOMA ELEMENTARY - SCHOOL INVESTMENTS</t>
  </si>
  <si>
    <t>33-795-095</t>
  </si>
  <si>
    <t>QUEEN CREEK UNIFIED SCHOOLS - SCHOOL INVESTMENTS</t>
  </si>
  <si>
    <t>33-795-097</t>
  </si>
  <si>
    <t>DEER VALLEY UNIFIED - SCHOOL INVESTMENTS</t>
  </si>
  <si>
    <t>33-795-098</t>
  </si>
  <si>
    <t>FOUNTAIN HILLS ELEMENTARY - SCHOOL INVESTMENTS</t>
  </si>
  <si>
    <t>33-850-001</t>
  </si>
  <si>
    <t>PHOENIX ELEMENTARY - STUDENT ACTIVITIES</t>
  </si>
  <si>
    <t>STUDENT ACTIVITIES</t>
  </si>
  <si>
    <t>33-850-002</t>
  </si>
  <si>
    <t>RIVERSIDE ELEMENTARY - STUDENT ACTIVITIES</t>
  </si>
  <si>
    <t>33-850-003</t>
  </si>
  <si>
    <t>TEMPE ELEMENTARY - STUDENT ACTIVITIES</t>
  </si>
  <si>
    <t>33-850-004</t>
  </si>
  <si>
    <t>MESA UNIFIED SCHOOLS - STUDENT ACTIVITIES</t>
  </si>
  <si>
    <t>33-850-005</t>
  </si>
  <si>
    <t>ISAAC ELEMENTARY - STUDENT ACTIVITIES</t>
  </si>
  <si>
    <t>33-850-006</t>
  </si>
  <si>
    <t>WASHINGTON ELEMENTARY - STUDENT ACTIVITIES</t>
  </si>
  <si>
    <t>33-850-007</t>
  </si>
  <si>
    <t>WILSON ELEMENTARY - STUDENT ACTIVITIES</t>
  </si>
  <si>
    <t>33-850-008</t>
  </si>
  <si>
    <t>OSBORN ELEMENTARY - STUDENT ACTIVITIES</t>
  </si>
  <si>
    <t>33-850-009</t>
  </si>
  <si>
    <t>WICKENBURG UNIFIED SCHOOLS - STUDENT ACTIVITIES</t>
  </si>
  <si>
    <t>33-850-011</t>
  </si>
  <si>
    <t>PEORIA UNIFIED SCHOOLS - STUDENT ACTIVITIES</t>
  </si>
  <si>
    <t>33-850-014</t>
  </si>
  <si>
    <t>CREIGHTON ELEMENTARY - STUDENT ACTIVITIES</t>
  </si>
  <si>
    <t>33-850-017</t>
  </si>
  <si>
    <t>TOLLESON ELEMENTARY - STUDENT ACTIVITIES</t>
  </si>
  <si>
    <t>33-850-021</t>
  </si>
  <si>
    <t>MURPHY ELEMENTARY - STUDENT ACTIVITIES</t>
  </si>
  <si>
    <t>33-850-024</t>
  </si>
  <si>
    <t>GILA BEND UNIFIED SCHOOLS - STUDENT ACTIVITIES</t>
  </si>
  <si>
    <t>33-850-025</t>
  </si>
  <si>
    <t>LIBERTY ELEMENTARY - STUDENT ACTIVITIES</t>
  </si>
  <si>
    <t>33-850-028</t>
  </si>
  <si>
    <t>KYRENE ELEMENTARY - STUDENT ACTIVITIES</t>
  </si>
  <si>
    <t>33-850-031</t>
  </si>
  <si>
    <t>BALSZ ELEMENTARY - STUDENT ACTIVITIES</t>
  </si>
  <si>
    <t>33-850-033</t>
  </si>
  <si>
    <t>BUCKEYE ELEMENTARY - STUDENT ACTIVITIES</t>
  </si>
  <si>
    <t>33-850-038</t>
  </si>
  <si>
    <t>MADISON ELEMENTARY - STUDENT ACTIVITIES</t>
  </si>
  <si>
    <t>33-850-040</t>
  </si>
  <si>
    <t>GLENDALE ELEMENTARY - STUDENT ACTIVITIES</t>
  </si>
  <si>
    <t>33-850-041</t>
  </si>
  <si>
    <t>GILBERT UNIFIED SCHOOLS - STUDENT ACTIVITIES</t>
  </si>
  <si>
    <t>33-850-044</t>
  </si>
  <si>
    <t>AVONDALE ELEMENTARY - STUDENT ACTIVITIES</t>
  </si>
  <si>
    <t>33-850-045</t>
  </si>
  <si>
    <t>FOWLER ELEMENTARY - STUDENT ACTIVITIES</t>
  </si>
  <si>
    <t>33-850-047</t>
  </si>
  <si>
    <t>ARLINGTON ELEMENTARY - STUDENT ACTIVITIES</t>
  </si>
  <si>
    <t>33-850-048</t>
  </si>
  <si>
    <t>SCOTTSDALE UNIFIED SCHOOLS - STUDENT ACTIVITIES</t>
  </si>
  <si>
    <t>33-850-049</t>
  </si>
  <si>
    <t>PALO VERDE ELEMENTARY - STUDENT ACTIVITIES</t>
  </si>
  <si>
    <t>33-850-059</t>
  </si>
  <si>
    <t>LAVEEN ELEMENTARY - STUDENT ACTIVITIES</t>
  </si>
  <si>
    <t>33-850-060</t>
  </si>
  <si>
    <t>HIGLEY ELEMENTARY - STUDENT ACTIVITIES</t>
  </si>
  <si>
    <t>33-850-062</t>
  </si>
  <si>
    <t>UNION ELEMENTARY - STUDENT ACTIVITIES</t>
  </si>
  <si>
    <t>33-850-063</t>
  </si>
  <si>
    <t>AGUILA ELEMENTARY - STUDENT ACTIVITIES</t>
  </si>
  <si>
    <t>33-850-065</t>
  </si>
  <si>
    <t>LITTLETON ELEMENTARY - STUDENT ACTIVITIES</t>
  </si>
  <si>
    <t>33-850-066</t>
  </si>
  <si>
    <t>ROOSEVELT ELEMENTARY - STUDENT ACTIVITIES</t>
  </si>
  <si>
    <t>33-850-068</t>
  </si>
  <si>
    <t>ALHAMBRA ELEMENTARY - STUDENT ACTIVITIES</t>
  </si>
  <si>
    <t>33-850-069</t>
  </si>
  <si>
    <t>PARADISE VALLEY UNIFIED SCHOOLS - STUDENT ACTIVITIES</t>
  </si>
  <si>
    <t>33-850-071</t>
  </si>
  <si>
    <t>SENTINEL ELEMENTARY - STUDENT ACTIVITIES</t>
  </si>
  <si>
    <t>33-850-075</t>
  </si>
  <si>
    <t>MORRISTOWN ELEMENTARY - STUDENT ACTIVITIES</t>
  </si>
  <si>
    <t>33-850-079</t>
  </si>
  <si>
    <t>LITCHFIELD ELEMENTARY - STUDENT ACTIVITIES</t>
  </si>
  <si>
    <t>33-850-080</t>
  </si>
  <si>
    <t>CHANDLER UNIFIED SCHOOLS - STUDENT ACTIVITIES</t>
  </si>
  <si>
    <t>33-850-081</t>
  </si>
  <si>
    <t>NADABURG ELEMENTARY - STUDENT ACTIVITIES</t>
  </si>
  <si>
    <t>33-850-083</t>
  </si>
  <si>
    <t>CARTWRIGHT ELEMENTARY - STUDENT ACTIVITIES</t>
  </si>
  <si>
    <t>33-850-086</t>
  </si>
  <si>
    <t>MOBILE ELEMENTARY - STUDENT ACTIVITIES</t>
  </si>
  <si>
    <t>33-850-089</t>
  </si>
  <si>
    <t>DYSART UNIFIED SCHOOLS - STUDENT ACTIVITIES</t>
  </si>
  <si>
    <t>33-850-090</t>
  </si>
  <si>
    <t>SADDLE MOUNTAIN UNIFIED - STUDENT ACTIVITIES</t>
  </si>
  <si>
    <t>33-850-092</t>
  </si>
  <si>
    <t>PENDERGAST ELEMENTARY - STUDENT ACTIVITIES</t>
  </si>
  <si>
    <t>33-850-093</t>
  </si>
  <si>
    <t>CAVE CREEK UNIFIED SCHOOLS - STUDENT ACTIVITIES</t>
  </si>
  <si>
    <t>33-850-094</t>
  </si>
  <si>
    <t>PALOMA ELEMENTARY - STUDENT ACTIVITIES</t>
  </si>
  <si>
    <t>33-850-095</t>
  </si>
  <si>
    <t>QUEEN CREEK UNIFIED SCHOOLS - STUDENT ACTIVITIES</t>
  </si>
  <si>
    <t>33-850-097</t>
  </si>
  <si>
    <t>DEER VALLEY UNIFIED - STUDENT ACTIVITIES</t>
  </si>
  <si>
    <t>33-850-098</t>
  </si>
  <si>
    <t>FOUNTAIN HILLS ELEMENTARY - STUDENT ACTIVITIES</t>
  </si>
  <si>
    <t>34-001-201</t>
  </si>
  <si>
    <t>HIGH SCHOOL DISTRICT ACCOUNTS</t>
  </si>
  <si>
    <t>BUCKEYE UNION HIGH SCHOOL</t>
  </si>
  <si>
    <t>BUCKEYE UNION HIGH SCHOOL - MAINTENANCE AND OPERTIONS HIGH SCHOOL</t>
  </si>
  <si>
    <t>MAINTNCE/OPRTNS HS</t>
  </si>
  <si>
    <t>34-001-205</t>
  </si>
  <si>
    <t>GLENDALE UNION HIGH SCHOOL</t>
  </si>
  <si>
    <t>GLENDALE UNION HIGH SCHOOL - MAINTENANCE AND OPERTIONS HIGH SCHOOL</t>
  </si>
  <si>
    <t>34-001-210</t>
  </si>
  <si>
    <t>PHOENIX UNION HIGH SCHOOL</t>
  </si>
  <si>
    <t>PHOENIX UNION HIGH SCHOOL - MAINTENANCE AND OPERTIONS HIGH SCHOOL</t>
  </si>
  <si>
    <t>34-001-213</t>
  </si>
  <si>
    <t>TEMPE UNION HIGH SCHOOL</t>
  </si>
  <si>
    <t>TEMPE UNION HIGH SCHOOL - MAINTENANCE AND OPERTIONS HIGH SCHOOL</t>
  </si>
  <si>
    <t>34-001-214</t>
  </si>
  <si>
    <t>TOLLESON UNION HIGH SCHOOL</t>
  </si>
  <si>
    <t>TOLLESON UNION HIGH SCHOOL - MAINTENANCE AND OPERTIONS HIGH SCHOOL</t>
  </si>
  <si>
    <t>34-001-216</t>
  </si>
  <si>
    <t>AGUA FRIA UNION HIGH SCHOOL</t>
  </si>
  <si>
    <t>AGUA FRIA UNION HIGH SCHOOL - MAINTENANCE AND OPERTIONS HIGH SCHOOL</t>
  </si>
  <si>
    <t>34-001-401</t>
  </si>
  <si>
    <t>THE INSTITUTE OF TECHNOLOGY</t>
  </si>
  <si>
    <t>THE INSTITUTE OF TECHNOLOGY - MAINTENANCE AND OPERTIONS HIGH SCHOOL</t>
  </si>
  <si>
    <t>34-001-402</t>
  </si>
  <si>
    <t>WEST MEC</t>
  </si>
  <si>
    <t>WEST MEC - MAINTENANCE AND OPERTIONS HIGH SCHOOL</t>
  </si>
  <si>
    <t>34-001-509</t>
  </si>
  <si>
    <t>SPECIAL COUNTY SCHOOL RESERVE FUND</t>
  </si>
  <si>
    <t>SPECIAL COUNTY SCHOOL RESERVE FUND - MAINTENANCE AND OPERTIONS HIGH SCHOOL</t>
  </si>
  <si>
    <t>34-001-510</t>
  </si>
  <si>
    <t>WILLIAMS AIR FORCE BASE</t>
  </si>
  <si>
    <t>WILLIAMS AIR FORCE BASE - MAINTENANCE AND OPERTIONS HIGH SCHOOL</t>
  </si>
  <si>
    <t>34-001-512</t>
  </si>
  <si>
    <t>WILLIAMS AIR FORCE BASE ACCOM SCHOOLS</t>
  </si>
  <si>
    <t>WILLIAMS AIR FORCE BASE ACCOM SCHOOLS - MAINTENANCE AND OPERTIONS HIGH SCHOOL</t>
  </si>
  <si>
    <t>34-002-201</t>
  </si>
  <si>
    <t>BUCKEYE UNION HIGH SCHOOL - OTHER MONIES</t>
  </si>
  <si>
    <t>34-002-205</t>
  </si>
  <si>
    <t>GLENDALE UNION HIGH SCHOOL - OTHER MONIES</t>
  </si>
  <si>
    <t>34-002-210</t>
  </si>
  <si>
    <t>PHOENIX UNION HIGH SCHOOL - OTHER MONIES</t>
  </si>
  <si>
    <t>34-002-213</t>
  </si>
  <si>
    <t>TEMPE UNION HIGH SCHOOL - OTHER MONIES</t>
  </si>
  <si>
    <t>34-002-214</t>
  </si>
  <si>
    <t>TOLLESON UNION HIGH SCHOOL - OTHER MONIES</t>
  </si>
  <si>
    <t>34-002-216</t>
  </si>
  <si>
    <t>AGUA FRIA UNION HIGH SCHOOL - OTHER MONIES</t>
  </si>
  <si>
    <t>34-002-401</t>
  </si>
  <si>
    <t>THE INSTITUTE OF TECHNOLOGY - OTHER MONIES</t>
  </si>
  <si>
    <t>34-002-402</t>
  </si>
  <si>
    <t>WEST MEC - OTHER MONIES</t>
  </si>
  <si>
    <t>34-002-509</t>
  </si>
  <si>
    <t>SPECIAL COUNTY SCHOOL RESERVE FUND - OTHER MONIES</t>
  </si>
  <si>
    <t>34-002-510</t>
  </si>
  <si>
    <t>WILLIAMS AIR FORCE BASE - OTHER MONIES</t>
  </si>
  <si>
    <t>34-002-512</t>
  </si>
  <si>
    <t>WILLIAMS AIR FORCE BASE ACCOM SCHOOLS - OTHER MONIES</t>
  </si>
  <si>
    <t>34-010-201</t>
  </si>
  <si>
    <t>BUCKEYE UNION HIGH SCHOOL - 010 CLASSROM SITE FUND - TOTAL</t>
  </si>
  <si>
    <t>34-010-205</t>
  </si>
  <si>
    <t>GLENDALE UNION HIGH SCHOOL - 010 CLASSROM SITE FUND - TOTAL</t>
  </si>
  <si>
    <t>34-010-210</t>
  </si>
  <si>
    <t>PHOENIX UNION HIGH SCHOOL - 010 CLASSROM SITE FUND - TOTAL</t>
  </si>
  <si>
    <t>34-010-213</t>
  </si>
  <si>
    <t>TEMPE UNION HIGH SCHOOL - 010 CLASSROM SITE FUND - TOTAL</t>
  </si>
  <si>
    <t>34-010-214</t>
  </si>
  <si>
    <t>TOLLESON UNION HIGH SCHOOL - 010 CLASSROM SITE FUND - TOTAL</t>
  </si>
  <si>
    <t>34-010-216</t>
  </si>
  <si>
    <t>AGUA FRIA UNION HIGH SCHOOL - 010 CLASSROM SITE FUND - TOTAL</t>
  </si>
  <si>
    <t>34-010-401</t>
  </si>
  <si>
    <t>THE INSTITUTE OF TECHNOLOGY - 010 CLASSROM SITE FUND - TOTAL</t>
  </si>
  <si>
    <t>34-010-402</t>
  </si>
  <si>
    <t>WEST MEC - 010 CLASSROM SITE FUND - TOTAL</t>
  </si>
  <si>
    <t>34-010-509</t>
  </si>
  <si>
    <t>SPECIAL COUNTY SCHOOL RESERVE FUND - 010 CLASSROM SITE FUND - TOTAL</t>
  </si>
  <si>
    <t>34-010-510</t>
  </si>
  <si>
    <t>WILLIAMS AIR FORCE BASE - 010 CLASSROM SITE FUND - TOTAL</t>
  </si>
  <si>
    <t>34-010-512</t>
  </si>
  <si>
    <t>WILLIAMS AIR FORCE BASE ACCOM SCHOOLS - 010 CLASSROM SITE FUND - TOTAL</t>
  </si>
  <si>
    <t>34-030-201</t>
  </si>
  <si>
    <t>BUCKEYE UNION HIGH SCHOOL - PAYROLL CLEARING HS</t>
  </si>
  <si>
    <t>PAYROLL CLEARING HS</t>
  </si>
  <si>
    <t>34-030-205</t>
  </si>
  <si>
    <t>GLENDALE UNION HIGH SCHOOL - PAYROLL CLEARING HS</t>
  </si>
  <si>
    <t>34-030-210</t>
  </si>
  <si>
    <t>PHOENIX UNION HIGH SCHOOL - PAYROLL CLEARING HS</t>
  </si>
  <si>
    <t>34-030-213</t>
  </si>
  <si>
    <t>TEMPE UNION HIGH SCHOOL - PAYROLL CLEARING HS</t>
  </si>
  <si>
    <t>34-030-214</t>
  </si>
  <si>
    <t>TOLLESON UNION HIGH SCHOOL - PAYROLL CLEARING HS</t>
  </si>
  <si>
    <t>34-030-216</t>
  </si>
  <si>
    <t>AGUA FRIA UNION HIGH SCHOOL - PAYROLL CLEARING HS</t>
  </si>
  <si>
    <t>34-030-401</t>
  </si>
  <si>
    <t>THE INSTITUTE OF TECHNOLOGY - PAYROLL CLEARING HS</t>
  </si>
  <si>
    <t>34-030-402</t>
  </si>
  <si>
    <t>WEST MEC - PAYROLL CLEARING HS</t>
  </si>
  <si>
    <t>34-030-509</t>
  </si>
  <si>
    <t>SPECIAL COUNTY SCHOOL RESERVE FUND - PAYROLL CLEARING HS</t>
  </si>
  <si>
    <t>34-030-510</t>
  </si>
  <si>
    <t>WILLIAMS AIR FORCE BASE - PAYROLL CLEARING HS</t>
  </si>
  <si>
    <t>34-030-512</t>
  </si>
  <si>
    <t>WILLIAMS AIR FORCE BASE ACCOM SCHOOLS - PAYROLL CLEARING HS</t>
  </si>
  <si>
    <t>34-035-201</t>
  </si>
  <si>
    <t>BUCKEYE UNION HIGH SCHOOL - WARRANT CLEARING OTHER</t>
  </si>
  <si>
    <t>34-035-205</t>
  </si>
  <si>
    <t>GLENDALE UNION HIGH SCHOOL - WARRANT CLEARING OTHER</t>
  </si>
  <si>
    <t>34-035-210</t>
  </si>
  <si>
    <t>PHOENIX UNION HIGH SCHOOL - WARRANT CLEARING OTHER</t>
  </si>
  <si>
    <t>34-035-213</t>
  </si>
  <si>
    <t>TEMPE UNION HIGH SCHOOL - WARRANT CLEARING OTHER</t>
  </si>
  <si>
    <t>34-035-214</t>
  </si>
  <si>
    <t>TOLLESON UNION HIGH SCHOOL - WARRANT CLEARING OTHER</t>
  </si>
  <si>
    <t>34-035-216</t>
  </si>
  <si>
    <t>AGUA FRIA UNION HIGH SCHOOL - WARRANT CLEARING OTHER</t>
  </si>
  <si>
    <t>34-035-401</t>
  </si>
  <si>
    <t>THE INSTITUTE OF TECHNOLOGY - WARRANT CLEARING OTHER</t>
  </si>
  <si>
    <t>34-035-402</t>
  </si>
  <si>
    <t>WEST MEC - WARRANT CLEARING OTHER</t>
  </si>
  <si>
    <t>34-035-509</t>
  </si>
  <si>
    <t>SPECIAL COUNTY SCHOOL RESERVE FUND - WARRANT CLEARING OTHER</t>
  </si>
  <si>
    <t>34-040-201</t>
  </si>
  <si>
    <t>BUCKEYE UNION HIGH SCHOOL - HIGH SCHOOL EXPENSE CLEARING</t>
  </si>
  <si>
    <t>HS EXPENSE CLEARING</t>
  </si>
  <si>
    <t>34-040-205</t>
  </si>
  <si>
    <t>GLENDALE UNION HIGH SCHOOL - HIGH SCHOOL EXPENSE CLEARING</t>
  </si>
  <si>
    <t>34-040-210</t>
  </si>
  <si>
    <t>PHOENIX UNION HIGH SCHOOL - HIGH SCHOOL EXPENSE CLEARING</t>
  </si>
  <si>
    <t>34-040-213</t>
  </si>
  <si>
    <t>TEMPE UNION HIGH SCHOOL - HIGH SCHOOL EXPENSE CLEARING</t>
  </si>
  <si>
    <t>34-040-214</t>
  </si>
  <si>
    <t>TOLLESON UNION HIGH SCHOOL - HIGH SCHOOL EXPENSE CLEARING</t>
  </si>
  <si>
    <t>34-040-216</t>
  </si>
  <si>
    <t>AGUA FRIA UNION HIGH SCHOOL - HIGH SCHOOL EXPENSE CLEARING</t>
  </si>
  <si>
    <t>34-040-401</t>
  </si>
  <si>
    <t>THE INSTITUTE OF TECHNOLOGY - HIGH SCHOOL EXPENSE CLEARING</t>
  </si>
  <si>
    <t>34-040-402</t>
  </si>
  <si>
    <t>WEST MEC - HIGH SCHOOL EXPENSE CLEARING</t>
  </si>
  <si>
    <t>34-040-509</t>
  </si>
  <si>
    <t>SPECIAL COUNTY SCHOOL RESERVE FUND - HIGH SCHOOL EXPENSE CLEARING</t>
  </si>
  <si>
    <t>34-040-512</t>
  </si>
  <si>
    <t>WILLIAMS AIR FORCE BASE ACCOM SCHOOLS - HIGH SCHOOL EXPENSE CLEARING</t>
  </si>
  <si>
    <t>34-200-201</t>
  </si>
  <si>
    <t>BUCKEYE UNION HIGH SCHOOL - FED. &amp; STATE GRANTS</t>
  </si>
  <si>
    <t>34-200-205</t>
  </si>
  <si>
    <t>GLENDALE UNION HIGH SCHOOL - FED. &amp; STATE GRANTS</t>
  </si>
  <si>
    <t>34-200-210</t>
  </si>
  <si>
    <t>PHOENIX UNION HIGH SCHOOL - FED. &amp; STATE GRANTS</t>
  </si>
  <si>
    <t>34-200-213</t>
  </si>
  <si>
    <t>TEMPE UNION HIGH SCHOOL - FED. &amp; STATE GRANTS</t>
  </si>
  <si>
    <t>34-200-214</t>
  </si>
  <si>
    <t>TOLLESON UNION HIGH SCHOOL - FED. &amp; STATE GRANTS</t>
  </si>
  <si>
    <t>34-200-216</t>
  </si>
  <si>
    <t>AGUA FRIA UNION HIGH SCHOOL - FED. &amp; STATE GRANTS</t>
  </si>
  <si>
    <t>34-200-401</t>
  </si>
  <si>
    <t>THE INSTITUTE OF TECHNOLOGY - FED. &amp; STATE GRANTS</t>
  </si>
  <si>
    <t>34-200-402</t>
  </si>
  <si>
    <t>WEST MEC - FED. &amp; STATE GRANTS</t>
  </si>
  <si>
    <t>34-200-509</t>
  </si>
  <si>
    <t>SPECIAL COUNTY SCHOOL RESERVE FUND - FED. &amp; STATE GRANTS</t>
  </si>
  <si>
    <t>34-200-510</t>
  </si>
  <si>
    <t>WILLIAMS AIR FORCE BASE - FED. &amp; STATE GRANTS</t>
  </si>
  <si>
    <t>34-200-512</t>
  </si>
  <si>
    <t>WILLIAMS AIR FORCE BASE ACCOM SCHOOLS - FED. &amp; STATE GRANTS</t>
  </si>
  <si>
    <t>34-610-201</t>
  </si>
  <si>
    <t>BUCKEYE UNION HIGH SCHOOL - CAPITAL OUTLAY</t>
  </si>
  <si>
    <t>34-610-205</t>
  </si>
  <si>
    <t>GLENDALE UNION HIGH SCHOOL - CAPITAL OUTLAY</t>
  </si>
  <si>
    <t>34-610-210</t>
  </si>
  <si>
    <t>PHOENIX UNION HIGH SCHOOL - CAPITAL OUTLAY</t>
  </si>
  <si>
    <t>34-610-213</t>
  </si>
  <si>
    <t>TEMPE UNION HIGH SCHOOL - CAPITAL OUTLAY</t>
  </si>
  <si>
    <t>34-610-214</t>
  </si>
  <si>
    <t>TOLLESON UNION HIGH SCHOOL - CAPITAL OUTLAY</t>
  </si>
  <si>
    <t>34-610-216</t>
  </si>
  <si>
    <t>AGUA FRIA UNION HIGH SCHOOL - CAPITAL OUTLAY</t>
  </si>
  <si>
    <t>34-610-401</t>
  </si>
  <si>
    <t>THE INSTITUTE OF TECHNOLOGY - CAPITAL OUTLAY</t>
  </si>
  <si>
    <t>34-610-402</t>
  </si>
  <si>
    <t>WEST MEC - CAPITAL OUTLAY</t>
  </si>
  <si>
    <t>34-610-509</t>
  </si>
  <si>
    <t>SPECIAL COUNTY SCHOOL RESERVE FUND - CAPITAL OUTLAY</t>
  </si>
  <si>
    <t>34-610-510</t>
  </si>
  <si>
    <t>WILLIAMS AIR FORCE BASE - CAPITAL OUTLAY</t>
  </si>
  <si>
    <t>34-610-512</t>
  </si>
  <si>
    <t>WILLIAMS AIR FORCE BASE ACCOM SCHOOLS - CAPITAL OUTLAY</t>
  </si>
  <si>
    <t>34-620-201</t>
  </si>
  <si>
    <t>BUCKEYE UNION HIGH SCHOOL - ADJACENT WAYS</t>
  </si>
  <si>
    <t>34-620-205</t>
  </si>
  <si>
    <t>GLENDALE UNION HIGH SCHOOL - ADJACENT WAYS</t>
  </si>
  <si>
    <t>34-620-210</t>
  </si>
  <si>
    <t>PHOENIX UNION HIGH SCHOOL - ADJACENT WAYS</t>
  </si>
  <si>
    <t>34-620-213</t>
  </si>
  <si>
    <t>TEMPE UNION HIGH SCHOOL - ADJACENT WAYS</t>
  </si>
  <si>
    <t>34-620-214</t>
  </si>
  <si>
    <t>TOLLESON UNION HIGH SCHOOL - ADJACENT WAYS</t>
  </si>
  <si>
    <t>34-620-216</t>
  </si>
  <si>
    <t>AGUA FRIA UNION HIGH SCHOOL - ADJACENT WAYS</t>
  </si>
  <si>
    <t>34-620-401</t>
  </si>
  <si>
    <t>THE INSTITUTE OF TECHNOLOGY - ADJACENT WAYS</t>
  </si>
  <si>
    <t>34-620-402</t>
  </si>
  <si>
    <t>WEST MEC - ADJACENT WAYS</t>
  </si>
  <si>
    <t>34-620-509</t>
  </si>
  <si>
    <t>SPECIAL COUNTY SCHOOL RESERVE FUND - ADJACENT WAYS</t>
  </si>
  <si>
    <t>34-620-510</t>
  </si>
  <si>
    <t>WILLIAMS AIR FORCE BASE - ADJACENT WAYS</t>
  </si>
  <si>
    <t>34-620-512</t>
  </si>
  <si>
    <t>WILLIAMS AIR FORCE BASE ACCOM SCHOOLS - ADJACENT WAYS</t>
  </si>
  <si>
    <t>BUCKEYE UNION HIGH SCHOOL - SOFT CAPITAL OUTLAY</t>
  </si>
  <si>
    <t>GLENDALE UNION HIGH SCHOOL - SOFT CAPITAL OUTLAY</t>
  </si>
  <si>
    <t>PHOENIX UNION HIGH SCHOOL - SOFT CAPITAL OUTLAY</t>
  </si>
  <si>
    <t>TEMPE UNION HIGH SCHOOL - SOFT CAPITAL OUTLAY</t>
  </si>
  <si>
    <t>TOLLESON UNION HIGH SCHOOL - SOFT CAPITAL OUTLAY</t>
  </si>
  <si>
    <t>AGUA FRIA UNION HIGH SCHOOL - SOFT CAPITAL OUTLAY</t>
  </si>
  <si>
    <t>THE INSTITUTE OF TECHNOLOGY - SOFT CAPITAL OUTLAY</t>
  </si>
  <si>
    <t>WEST MEC - SOFT CAPITAL OUTLAY</t>
  </si>
  <si>
    <t>SPECIAL COUNTY SCHOOL RESERVE FUND - SOFT CAPITAL OUTLAY</t>
  </si>
  <si>
    <t>WILLIAMS AIR FORCE BASE - SOFT CAPITAL OUTLAY</t>
  </si>
  <si>
    <t>WILLIAMS AIR FORCE BASE ACCOM SCHOOLS - SOFT CAPITAL OUTLAY</t>
  </si>
  <si>
    <t>34-630-201</t>
  </si>
  <si>
    <t>BUCKEYE UNION HIGH SCHOOL - BOND BUILDING</t>
  </si>
  <si>
    <t>34-630-205</t>
  </si>
  <si>
    <t>GLENDALE UNION HIGH SCHOOL - BOND BUILDING</t>
  </si>
  <si>
    <t>34-630-210</t>
  </si>
  <si>
    <t>PHOENIX UNION HIGH SCHOOL - BOND BUILDING</t>
  </si>
  <si>
    <t>34-630-213</t>
  </si>
  <si>
    <t>TEMPE UNION HIGH SCHOOL - BOND BUILDING</t>
  </si>
  <si>
    <t>34-630-214</t>
  </si>
  <si>
    <t>TOLLESON UNION HIGH SCHOOL - BOND BUILDING</t>
  </si>
  <si>
    <t>34-630-216</t>
  </si>
  <si>
    <t>AGUA FRIA UNION HIGH SCHOOL - BOND BUILDING</t>
  </si>
  <si>
    <t>34-630-401</t>
  </si>
  <si>
    <t>THE INSTITUTE OF TECHNOLOGY - BOND BUILDING</t>
  </si>
  <si>
    <t>34-630-402</t>
  </si>
  <si>
    <t>WEST MEC - BOND BUILDING</t>
  </si>
  <si>
    <t>34-630-509</t>
  </si>
  <si>
    <t>SPECIAL COUNTY SCHOOL RESERVE FUND - BOND BUILDING</t>
  </si>
  <si>
    <t>34-630-510</t>
  </si>
  <si>
    <t>WILLIAMS AIR FORCE BASE - BOND BUILDING</t>
  </si>
  <si>
    <t>34-630-512</t>
  </si>
  <si>
    <t>WILLIAMS AIR FORCE BASE ACCOM SCHOOLS - BOND BUILDING</t>
  </si>
  <si>
    <t>34-637-201</t>
  </si>
  <si>
    <t>BUCKEYE UNION HIGH SCHOOL - BUILD AMERICA/QUALIFIED SCHOOL CON BONDS</t>
  </si>
  <si>
    <t>34-637-205</t>
  </si>
  <si>
    <t>GLENDALE UNION HIGH SCHOOL - BUILD AMERICA/QUALIFIED SCHOOL CON BONDS</t>
  </si>
  <si>
    <t>34-637-210</t>
  </si>
  <si>
    <t>PHOENIX UNION HIGH SCHOOL - BUILD AMERICA/QUALIFIED SCHOOL CON BONDS</t>
  </si>
  <si>
    <t>34-637-213</t>
  </si>
  <si>
    <t>TEMPE UNION HIGH SCHOOL - BUILD AMERICA/QUALIFIED SCHOOL CON BONDS</t>
  </si>
  <si>
    <t>34-637-214</t>
  </si>
  <si>
    <t>TOLLESON UNION HIGH SCHOOL - BUILD AMERICA/QUALIFIED SCHOOL CON BONDS</t>
  </si>
  <si>
    <t>34-637-216</t>
  </si>
  <si>
    <t>AGUA FRIA UNION HIGH SCHOOL - BUILD AMERICA/QUALIFIED SCHOOL CON BONDS</t>
  </si>
  <si>
    <t>34-645-201</t>
  </si>
  <si>
    <t>BUCKEYE UNION HIGH SCHOOL - TAN PROCEEDS</t>
  </si>
  <si>
    <t>34-645-205</t>
  </si>
  <si>
    <t>GLENDALE UNION HIGH SCHOOL - TAN PROCEEDS</t>
  </si>
  <si>
    <t>34-645-210</t>
  </si>
  <si>
    <t>PHOENIX UNION HIGH SCHOOL - TAN PROCEEDS</t>
  </si>
  <si>
    <t>34-645-213</t>
  </si>
  <si>
    <t>TEMPE UNION HIGH SCHOOL - TAN PROCEEDS</t>
  </si>
  <si>
    <t>34-645-214</t>
  </si>
  <si>
    <t>TOLLESON UNION HIGH SCHOOL - TAN PROCEEDS</t>
  </si>
  <si>
    <t>34-645-216</t>
  </si>
  <si>
    <t>AGUA FRIA UNION HIGH SCHOOL - TAN PROCEEDS</t>
  </si>
  <si>
    <t>34-645-401</t>
  </si>
  <si>
    <t>THE INSTITUTE OF TECHNOLOGY - TAN PROCEEDS</t>
  </si>
  <si>
    <t>34-645-402</t>
  </si>
  <si>
    <t>WEST MEC - TAN PROCEEDS</t>
  </si>
  <si>
    <t>34-645-509</t>
  </si>
  <si>
    <t>SPECIAL COUNTY SCHOOL RESERVE FUND - TAN PROCEEDS</t>
  </si>
  <si>
    <t>34-645-510</t>
  </si>
  <si>
    <t>WILLIAMS AIR FORCE BASE - TAN PROCEEDS</t>
  </si>
  <si>
    <t>34-645-512</t>
  </si>
  <si>
    <t>WILLIAMS AIR FORCE BASE ACCOM SCHOOLS - TAN PROCEEDS</t>
  </si>
  <si>
    <t>34-685-201</t>
  </si>
  <si>
    <t>BUCKEYE UNION HIGH SCHOOL - DEFICENCY CORRECTION</t>
  </si>
  <si>
    <t>34-685-205</t>
  </si>
  <si>
    <t>GLENDALE UNION HIGH SCHOOL - DEFICENCY CORRECTION</t>
  </si>
  <si>
    <t>34-685-210</t>
  </si>
  <si>
    <t>PHOENIX UNION HIGH SCHOOL - DEFICENCY CORRECTION</t>
  </si>
  <si>
    <t>34-685-213</t>
  </si>
  <si>
    <t>TEMPE UNION HIGH SCHOOL - DEFICENCY CORRECTION</t>
  </si>
  <si>
    <t>34-685-214</t>
  </si>
  <si>
    <t>TOLLESON UNION HIGH SCHOOL - DEFICENCY CORRECTION</t>
  </si>
  <si>
    <t>34-685-216</t>
  </si>
  <si>
    <t>AGUA FRIA UNION HIGH SCHOOL - DEFICENCY CORRECTION</t>
  </si>
  <si>
    <t>34-685-401</t>
  </si>
  <si>
    <t>THE INSTITUTE OF TECHNOLOGY - DEFICENCY CORRECTION</t>
  </si>
  <si>
    <t>34-685-402</t>
  </si>
  <si>
    <t>WEST MEC - DEFICENCY CORRECTION</t>
  </si>
  <si>
    <t>34-685-509</t>
  </si>
  <si>
    <t>SPECIAL COUNTY SCHOOL RESERVE FUND - DEFICENCY CORRECTION</t>
  </si>
  <si>
    <t>34-685-510</t>
  </si>
  <si>
    <t>WILLIAMS AIR FORCE BASE - DEFICENCY CORRECTION</t>
  </si>
  <si>
    <t>34-685-512</t>
  </si>
  <si>
    <t>WILLIAMS AIR FORCE BASE ACCOM SCHOOLS - DEFICENCY CORRECTION</t>
  </si>
  <si>
    <t>34-690-201</t>
  </si>
  <si>
    <t>BUCKEYE UNION HIGH SCHOOL - BUILDING REVEWAL</t>
  </si>
  <si>
    <t>34-690-205</t>
  </si>
  <si>
    <t>GLENDALE UNION HIGH SCHOOL - BUILDING REVEWAL</t>
  </si>
  <si>
    <t>34-690-210</t>
  </si>
  <si>
    <t>PHOENIX UNION HIGH SCHOOL - BUILDING REVEWAL</t>
  </si>
  <si>
    <t>34-690-213</t>
  </si>
  <si>
    <t>TEMPE UNION HIGH SCHOOL - BUILDING REVEWAL</t>
  </si>
  <si>
    <t>34-690-214</t>
  </si>
  <si>
    <t>TOLLESON UNION HIGH SCHOOL - BUILDING REVEWAL</t>
  </si>
  <si>
    <t>34-690-216</t>
  </si>
  <si>
    <t>AGUA FRIA UNION HIGH SCHOOL - BUILDING REVEWAL</t>
  </si>
  <si>
    <t>34-690-401</t>
  </si>
  <si>
    <t>THE INSTITUTE OF TECHNOLOGY - BUILDING REVEWAL</t>
  </si>
  <si>
    <t>34-690-402</t>
  </si>
  <si>
    <t>WEST MEC - BUILDING REVEWAL</t>
  </si>
  <si>
    <t>34-690-509</t>
  </si>
  <si>
    <t>SPECIAL COUNTY SCHOOL RESERVE FUND - BUILDING REVEWAL</t>
  </si>
  <si>
    <t>34-690-510</t>
  </si>
  <si>
    <t>WILLIAMS AIR FORCE BASE - BUILDING REVEWAL</t>
  </si>
  <si>
    <t>34-690-512</t>
  </si>
  <si>
    <t>WILLIAMS AIR FORCE BASE ACCOM SCHOOLS - BUILDING REVEWAL</t>
  </si>
  <si>
    <t>34-695-201</t>
  </si>
  <si>
    <t>BUCKEYE UNION HIGH SCHOOL - NEW SCHOOL FACILITY</t>
  </si>
  <si>
    <t>34-695-205</t>
  </si>
  <si>
    <t>GLENDALE UNION HIGH SCHOOL - NEW SCHOOL FACILITY</t>
  </si>
  <si>
    <t>34-695-210</t>
  </si>
  <si>
    <t>PHOENIX UNION HIGH SCHOOL - NEW SCHOOL FACILITY</t>
  </si>
  <si>
    <t>34-695-213</t>
  </si>
  <si>
    <t>TEMPE UNION HIGH SCHOOL - NEW SCHOOL FACILITY</t>
  </si>
  <si>
    <t>34-695-214</t>
  </si>
  <si>
    <t>TOLLESON UNION HIGH SCHOOL - NEW SCHOOL FACILITY</t>
  </si>
  <si>
    <t>34-695-216</t>
  </si>
  <si>
    <t>AGUA FRIA UNION HIGH SCHOOL - NEW SCHOOL FACILITY</t>
  </si>
  <si>
    <t>34-695-401</t>
  </si>
  <si>
    <t>THE INSTITUTE OF TECHNOLOGY - NEW SCHOOL FACILITY</t>
  </si>
  <si>
    <t>34-695-402</t>
  </si>
  <si>
    <t>WEST MEC - NEW SCHOOL FACILITY</t>
  </si>
  <si>
    <t>34-695-509</t>
  </si>
  <si>
    <t>SPECIAL COUNTY SCHOOL RESERVE FUND - NEW SCHOOL FACILITY</t>
  </si>
  <si>
    <t>34-695-510</t>
  </si>
  <si>
    <t>WILLIAMS AIR FORCE BASE - NEW SCHOOL FACILITY</t>
  </si>
  <si>
    <t>34-695-512</t>
  </si>
  <si>
    <t>WILLIAMS AIR FORCE BASE ACCOM SCHOOLS - NEW SCHOOL FACILITY</t>
  </si>
  <si>
    <t>34-700-201</t>
  </si>
  <si>
    <t>BUCKEYE UNION HIGH SCHOOL - CURRENT DEBT SERVICE</t>
  </si>
  <si>
    <t>34-700-205</t>
  </si>
  <si>
    <t>GLENDALE UNION HIGH SCHOOL - CURRENT DEBT SERVICE</t>
  </si>
  <si>
    <t>34-700-210</t>
  </si>
  <si>
    <t>PHOENIX UNION HIGH SCHOOL - CURRENT DEBT SERVICE</t>
  </si>
  <si>
    <t>34-700-213</t>
  </si>
  <si>
    <t>TEMPE UNION HIGH SCHOOL - CURRENT DEBT SERVICE</t>
  </si>
  <si>
    <t>34-700-214</t>
  </si>
  <si>
    <t>TOLLESON UNION HIGH SCHOOL - CURRENT DEBT SERVICE</t>
  </si>
  <si>
    <t>34-700-216</t>
  </si>
  <si>
    <t>AGUA FRIA UNION HIGH SCHOOL - CURRENT DEBT SERVICE</t>
  </si>
  <si>
    <t>34-700-401</t>
  </si>
  <si>
    <t>THE INSTITUTE OF TECHNOLOGY - CURRENT DEBT SERVICE</t>
  </si>
  <si>
    <t>34-700-402</t>
  </si>
  <si>
    <t>WEST MEC - CURRENT DEBT SERVICE</t>
  </si>
  <si>
    <t>34-700-509</t>
  </si>
  <si>
    <t>SPECIAL COUNTY SCHOOL RESERVE FUND - CURRENT DEBT SERVICE</t>
  </si>
  <si>
    <t>34-700-510</t>
  </si>
  <si>
    <t>WILLIAMS AIR FORCE BASE - CURRENT DEBT SERVICE</t>
  </si>
  <si>
    <t>34-700-512</t>
  </si>
  <si>
    <t>WILLIAMS AIR FORCE BASE ACCOM SCHOOLS - CURRENT DEBT SERVICE</t>
  </si>
  <si>
    <t>34-745-201</t>
  </si>
  <si>
    <t>BUCKEYE UNION HIGH SCHOOL - TAN DEBT SERVICE</t>
  </si>
  <si>
    <t>34-745-205</t>
  </si>
  <si>
    <t>GLENDALE UNION HIGH SCHOOL - TAN DEBT SERVICE</t>
  </si>
  <si>
    <t>34-745-210</t>
  </si>
  <si>
    <t>PHOENIX UNION HIGH SCHOOL - TAN DEBT SERVICE</t>
  </si>
  <si>
    <t>34-745-213</t>
  </si>
  <si>
    <t>TEMPE UNION HIGH SCHOOL - TAN DEBT SERVICE</t>
  </si>
  <si>
    <t>34-745-214</t>
  </si>
  <si>
    <t>TOLLESON UNION HIGH SCHOOL - TAN DEBT SERVICE</t>
  </si>
  <si>
    <t>34-745-216</t>
  </si>
  <si>
    <t>AGUA FRIA UNION HIGH SCHOOL - TAN DEBT SERVICE</t>
  </si>
  <si>
    <t>34-745-401</t>
  </si>
  <si>
    <t>THE INSTITUTE OF TECHNOLOGY - TAN DEBT SERVICE</t>
  </si>
  <si>
    <t>34-745-402</t>
  </si>
  <si>
    <t>WEST MEC - TAN DEBT SERVICE</t>
  </si>
  <si>
    <t>34-745-509</t>
  </si>
  <si>
    <t>SPECIAL COUNTY SCHOOL RESERVE FUND - TAN DEBT SERVICE</t>
  </si>
  <si>
    <t>34-745-510</t>
  </si>
  <si>
    <t>WILLIAMS AIR FORCE BASE - TAN DEBT SERVICE</t>
  </si>
  <si>
    <t>34-745-512</t>
  </si>
  <si>
    <t>WILLIAMS AIR FORCE BASE ACCOM SCHOOLS - TAN DEBT SERVICE</t>
  </si>
  <si>
    <t>34-750-201</t>
  </si>
  <si>
    <t>BUCKEYE UNION HIGH SCHOOL - CREDIT LINE BORROWING</t>
  </si>
  <si>
    <t>34-750-205</t>
  </si>
  <si>
    <t>GLENDALE UNION HIGH SCHOOL - CREDIT LINE BORROWING</t>
  </si>
  <si>
    <t>34-750-210</t>
  </si>
  <si>
    <t>PHOENIX UNION HIGH SCHOOL - CREDIT LINE BORROWING</t>
  </si>
  <si>
    <t>34-750-213</t>
  </si>
  <si>
    <t>TEMPE UNION HIGH SCHOOL - CREDIT LINE BORROWING</t>
  </si>
  <si>
    <t>34-750-214</t>
  </si>
  <si>
    <t>TOLLESON UNION HIGH SCHOOL - CREDIT LINE BORROWING</t>
  </si>
  <si>
    <t>34-750-216</t>
  </si>
  <si>
    <t>AGUA FRIA UNION HIGH SCHOOL - CREDIT LINE BORROWING</t>
  </si>
  <si>
    <t>34-750-401</t>
  </si>
  <si>
    <t>THE INSTITUTE OF TECHNOLOGY - CREDIT LINE BORROWING</t>
  </si>
  <si>
    <t>34-750-402</t>
  </si>
  <si>
    <t>WEST MEC - CREDIT LINE BORROWING</t>
  </si>
  <si>
    <t>34-750-509</t>
  </si>
  <si>
    <t>SPECIAL COUNTY SCHOOL RESERVE FUND - CREDIT LINE BORROWING</t>
  </si>
  <si>
    <t>34-750-510</t>
  </si>
  <si>
    <t>WILLIAMS AIR FORCE BASE - CREDIT LINE BORROWING</t>
  </si>
  <si>
    <t>34-750-512</t>
  </si>
  <si>
    <t>WILLIAMS AIR FORCE BASE ACCOM SCHOOLS - CREDIT LINE BORROWING</t>
  </si>
  <si>
    <t>34-795-201</t>
  </si>
  <si>
    <t>BUCKEYE UNION HIGH SCHOOL - SCHOOL INVESTMENT</t>
  </si>
  <si>
    <t>SCHOOL INVESTMENT</t>
  </si>
  <si>
    <t>34-795-205</t>
  </si>
  <si>
    <t>GLENDALE UNION HIGH SCHOOL - SCHOOL INVESTMENT</t>
  </si>
  <si>
    <t>34-795-210</t>
  </si>
  <si>
    <t>PHOENIX UNION HIGH SCHOOL - SCHOOL INVESTMENT</t>
  </si>
  <si>
    <t>34-795-213</t>
  </si>
  <si>
    <t>TEMPE UNION HIGH SCHOOL - SCHOOL INVESTMENT</t>
  </si>
  <si>
    <t>34-795-214</t>
  </si>
  <si>
    <t>TOLLESON UNION HIGH SCHOOL - SCHOOL INVESTMENT</t>
  </si>
  <si>
    <t>34-795-216</t>
  </si>
  <si>
    <t>AGUA FRIA UNION HIGH SCHOOL - SCHOOL INVESTMENT</t>
  </si>
  <si>
    <t>34-795-401</t>
  </si>
  <si>
    <t>THE INSTITUTE OF TECHNOLOGY - SCHOOL INVESTMENT</t>
  </si>
  <si>
    <t>34-795-402</t>
  </si>
  <si>
    <t>WEST MEC - SCHOOL INVESTMENT</t>
  </si>
  <si>
    <t>34-795-509</t>
  </si>
  <si>
    <t>SPECIAL COUNTY SCHOOL RESERVE FUND - SCHOOL INVESTMENT</t>
  </si>
  <si>
    <t>34-795-510</t>
  </si>
  <si>
    <t>WILLIAMS AIR FORCE BASE - SCHOOL INVESTMENT</t>
  </si>
  <si>
    <t>34-795-512</t>
  </si>
  <si>
    <t>WILLIAMS AIR FORCE BASE ACCOM SCHOOLS - SCHOOL INVESTMENT</t>
  </si>
  <si>
    <t>34-850-201</t>
  </si>
  <si>
    <t>BUCKEYE UNION HIGH SCHOOL - STUDENT ACTIVITIES</t>
  </si>
  <si>
    <t>34-850-205</t>
  </si>
  <si>
    <t>GLENDALE UNION HIGH SCHOOL - STUDENT ACTIVITIES</t>
  </si>
  <si>
    <t>34-850-210</t>
  </si>
  <si>
    <t>PHOENIX UNION HIGH SCHOOL - STUDENT ACTIVITIES</t>
  </si>
  <si>
    <t>34-850-213</t>
  </si>
  <si>
    <t>TEMPE UNION HIGH SCHOOL - STUDENT ACTIVITIES</t>
  </si>
  <si>
    <t>34-850-214</t>
  </si>
  <si>
    <t>TOLLESON UNION HIGH SCHOOL - STUDENT ACTIVITIES</t>
  </si>
  <si>
    <t>34-850-216</t>
  </si>
  <si>
    <t>AGUA FRIA UNION HIGH SCHOOL - STUDENT ACTIVITIES</t>
  </si>
  <si>
    <t>34-850-401</t>
  </si>
  <si>
    <t>THE INSTITUTE OF TECHNOLOGY - STUDENT ACTIVITIES</t>
  </si>
  <si>
    <t>34-850-402</t>
  </si>
  <si>
    <t>WEST MEC - STUDENT ACTIVITIES</t>
  </si>
  <si>
    <t>34-850-509</t>
  </si>
  <si>
    <t>SPECIAL COUNTY SCHOOL RESERVE FUND - STUDENT ACTIVITIES</t>
  </si>
  <si>
    <t>34-850-510</t>
  </si>
  <si>
    <t>WILLIAMS AIR FORCE BASE - STUDENT ACTIVITIES</t>
  </si>
  <si>
    <t>34-850-512</t>
  </si>
  <si>
    <t>WILLIAMS AIR FORCE BASE ACCOM SCHOOLS - STUDENT ACTIVITIES</t>
  </si>
  <si>
    <t>35-001-301</t>
  </si>
  <si>
    <t>COMMUNITY COLLEGE ACCOUNTS</t>
  </si>
  <si>
    <t>MARICOPA COUNTY COMMUNITY COLLEGE DIST</t>
  </si>
  <si>
    <t>MARICOPA COUNTY COMMUNITY COLLEGE DIST - GENERAL MAINTENANCE AND OPERATION MCCCD</t>
  </si>
  <si>
    <t>GEN MAINT MCCCD</t>
  </si>
  <si>
    <t>35-410-301</t>
  </si>
  <si>
    <t>MARICOPA COUNTY COMMUNITY COLLEGE DIST - CAPITAL OUTLAY MAR COUNTY COMMUNITY COLL</t>
  </si>
  <si>
    <t>CAPITAL OUTLAY MCCCD</t>
  </si>
  <si>
    <t>35-700-301</t>
  </si>
  <si>
    <t>MARICOPA COUNTY COMMUNITY COLLEGE DIST - CURRENT DEBT SERVICE</t>
  </si>
  <si>
    <t>CAT</t>
  </si>
  <si>
    <t>DIST</t>
  </si>
  <si>
    <t>FUND</t>
  </si>
  <si>
    <t>Row Labels</t>
  </si>
  <si>
    <t>Grand Total</t>
  </si>
  <si>
    <t>111</t>
  </si>
  <si>
    <t>112</t>
  </si>
  <si>
    <t>113</t>
  </si>
  <si>
    <t>114</t>
  </si>
  <si>
    <t>125</t>
  </si>
  <si>
    <t>151</t>
  </si>
  <si>
    <t>152</t>
  </si>
  <si>
    <t>154</t>
  </si>
  <si>
    <t>222</t>
  </si>
  <si>
    <t>225</t>
  </si>
  <si>
    <t>290</t>
  </si>
  <si>
    <t>298</t>
  </si>
  <si>
    <t>299</t>
  </si>
  <si>
    <t>014</t>
  </si>
  <si>
    <t>022</t>
  </si>
  <si>
    <t>025</t>
  </si>
  <si>
    <t>026</t>
  </si>
  <si>
    <t>027</t>
  </si>
  <si>
    <t>028</t>
  </si>
  <si>
    <t>033</t>
  </si>
  <si>
    <t>034</t>
  </si>
  <si>
    <t>035</t>
  </si>
  <si>
    <t>036</t>
  </si>
  <si>
    <t>041</t>
  </si>
  <si>
    <t>042</t>
  </si>
  <si>
    <t>043</t>
  </si>
  <si>
    <t>044</t>
  </si>
  <si>
    <t>045</t>
  </si>
  <si>
    <t>048</t>
  </si>
  <si>
    <t>049</t>
  </si>
  <si>
    <t>050</t>
  </si>
  <si>
    <t>059</t>
  </si>
  <si>
    <t>060</t>
  </si>
  <si>
    <t>061</t>
  </si>
  <si>
    <t>062</t>
  </si>
  <si>
    <t>063</t>
  </si>
  <si>
    <t>064</t>
  </si>
  <si>
    <t>066</t>
  </si>
  <si>
    <t>077</t>
  </si>
  <si>
    <t>086</t>
  </si>
  <si>
    <t>090</t>
  </si>
  <si>
    <t>091</t>
  </si>
  <si>
    <t>092</t>
  </si>
  <si>
    <t>093</t>
  </si>
  <si>
    <t>094</t>
  </si>
  <si>
    <t>099</t>
  </si>
  <si>
    <t>100</t>
  </si>
  <si>
    <t>047</t>
  </si>
  <si>
    <t>120</t>
  </si>
  <si>
    <t>130</t>
  </si>
  <si>
    <t>201</t>
  </si>
  <si>
    <t>203</t>
  </si>
  <si>
    <t>204</t>
  </si>
  <si>
    <t>205</t>
  </si>
  <si>
    <t>206</t>
  </si>
  <si>
    <t>207</t>
  </si>
  <si>
    <t>208</t>
  </si>
  <si>
    <t>209</t>
  </si>
  <si>
    <t>210</t>
  </si>
  <si>
    <t>211</t>
  </si>
  <si>
    <t>212</t>
  </si>
  <si>
    <t>213</t>
  </si>
  <si>
    <t>214</t>
  </si>
  <si>
    <t>215</t>
  </si>
  <si>
    <t>216</t>
  </si>
  <si>
    <t>217</t>
  </si>
  <si>
    <t>218</t>
  </si>
  <si>
    <t>219</t>
  </si>
  <si>
    <t>220</t>
  </si>
  <si>
    <t>221</t>
  </si>
  <si>
    <t>223</t>
  </si>
  <si>
    <t>224</t>
  </si>
  <si>
    <t>226</t>
  </si>
  <si>
    <t>227</t>
  </si>
  <si>
    <t>228</t>
  </si>
  <si>
    <t>229</t>
  </si>
  <si>
    <t>230</t>
  </si>
  <si>
    <t>232</t>
  </si>
  <si>
    <t>233</t>
  </si>
  <si>
    <t>234</t>
  </si>
  <si>
    <t>235</t>
  </si>
  <si>
    <t>236</t>
  </si>
  <si>
    <t>237</t>
  </si>
  <si>
    <t>238</t>
  </si>
  <si>
    <t>239</t>
  </si>
  <si>
    <t>240</t>
  </si>
  <si>
    <t>241</t>
  </si>
  <si>
    <t>242</t>
  </si>
  <si>
    <t>243</t>
  </si>
  <si>
    <t>244</t>
  </si>
  <si>
    <t>245</t>
  </si>
  <si>
    <t>248</t>
  </si>
  <si>
    <t>249</t>
  </si>
  <si>
    <t>250</t>
  </si>
  <si>
    <t>251</t>
  </si>
  <si>
    <t>252</t>
  </si>
  <si>
    <t>253</t>
  </si>
  <si>
    <t>254</t>
  </si>
  <si>
    <t>255</t>
  </si>
  <si>
    <t>256</t>
  </si>
  <si>
    <t>257</t>
  </si>
  <si>
    <t>258</t>
  </si>
  <si>
    <t>259</t>
  </si>
  <si>
    <t>261</t>
  </si>
  <si>
    <t>262</t>
  </si>
  <si>
    <t>263</t>
  </si>
  <si>
    <t>264</t>
  </si>
  <si>
    <t>265</t>
  </si>
  <si>
    <t>266</t>
  </si>
  <si>
    <t>267</t>
  </si>
  <si>
    <t>268</t>
  </si>
  <si>
    <t>269</t>
  </si>
  <si>
    <t>270</t>
  </si>
  <si>
    <t>271</t>
  </si>
  <si>
    <t>273</t>
  </si>
  <si>
    <t>274</t>
  </si>
  <si>
    <t>275</t>
  </si>
  <si>
    <t>276</t>
  </si>
  <si>
    <t>277</t>
  </si>
  <si>
    <t>281</t>
  </si>
  <si>
    <t>282</t>
  </si>
  <si>
    <t>292</t>
  </si>
  <si>
    <t>295</t>
  </si>
  <si>
    <t>312</t>
  </si>
  <si>
    <t>320</t>
  </si>
  <si>
    <t>321</t>
  </si>
  <si>
    <t>370</t>
  </si>
  <si>
    <t>422</t>
  </si>
  <si>
    <t>423</t>
  </si>
  <si>
    <t>435</t>
  </si>
  <si>
    <t>440</t>
  </si>
  <si>
    <t>441</t>
  </si>
  <si>
    <t>445</t>
  </si>
  <si>
    <t>450</t>
  </si>
  <si>
    <t>455</t>
  </si>
  <si>
    <t>460</t>
  </si>
  <si>
    <t>461</t>
  </si>
  <si>
    <t>462</t>
  </si>
  <si>
    <t>465</t>
  </si>
  <si>
    <t>503</t>
  </si>
  <si>
    <t>504</t>
  </si>
  <si>
    <t>505</t>
  </si>
  <si>
    <t>506</t>
  </si>
  <si>
    <t>532</t>
  </si>
  <si>
    <t>534</t>
  </si>
  <si>
    <t>535</t>
  </si>
  <si>
    <t>536</t>
  </si>
  <si>
    <t>537</t>
  </si>
  <si>
    <t>538</t>
  </si>
  <si>
    <t>566</t>
  </si>
  <si>
    <t>567</t>
  </si>
  <si>
    <t>572</t>
  </si>
  <si>
    <t>573</t>
  </si>
  <si>
    <t>574</t>
  </si>
  <si>
    <t>580</t>
  </si>
  <si>
    <t>581</t>
  </si>
  <si>
    <t>601</t>
  </si>
  <si>
    <t>654</t>
  </si>
  <si>
    <t>665</t>
  </si>
  <si>
    <t>667</t>
  </si>
  <si>
    <t>668</t>
  </si>
  <si>
    <t>669</t>
  </si>
  <si>
    <t>673</t>
  </si>
  <si>
    <t>675</t>
  </si>
  <si>
    <t>681</t>
  </si>
  <si>
    <t>685</t>
  </si>
  <si>
    <t>701</t>
  </si>
  <si>
    <t>702</t>
  </si>
  <si>
    <t>703</t>
  </si>
  <si>
    <t>711</t>
  </si>
  <si>
    <t>712</t>
  </si>
  <si>
    <t>713</t>
  </si>
  <si>
    <t>714</t>
  </si>
  <si>
    <t>715</t>
  </si>
  <si>
    <t>716</t>
  </si>
  <si>
    <t>718</t>
  </si>
  <si>
    <t>729</t>
  </si>
  <si>
    <t>746</t>
  </si>
  <si>
    <t>748</t>
  </si>
  <si>
    <t>750</t>
  </si>
  <si>
    <t>755</t>
  </si>
  <si>
    <t>756</t>
  </si>
  <si>
    <t>760</t>
  </si>
  <si>
    <t>761</t>
  </si>
  <si>
    <t>762</t>
  </si>
  <si>
    <t>763</t>
  </si>
  <si>
    <t>766</t>
  </si>
  <si>
    <t>767</t>
  </si>
  <si>
    <t>768</t>
  </si>
  <si>
    <t>769</t>
  </si>
  <si>
    <t>770</t>
  </si>
  <si>
    <t>771</t>
  </si>
  <si>
    <t>773</t>
  </si>
  <si>
    <t>775</t>
  </si>
  <si>
    <t>776</t>
  </si>
  <si>
    <t>779</t>
  </si>
  <si>
    <t>780</t>
  </si>
  <si>
    <t>781</t>
  </si>
  <si>
    <t>782</t>
  </si>
  <si>
    <t>795</t>
  </si>
  <si>
    <t>901</t>
  </si>
  <si>
    <t>902</t>
  </si>
  <si>
    <t>903</t>
  </si>
  <si>
    <t>904</t>
  </si>
  <si>
    <t>905</t>
  </si>
  <si>
    <t>906</t>
  </si>
  <si>
    <t>907</t>
  </si>
  <si>
    <t>908</t>
  </si>
  <si>
    <t>910</t>
  </si>
  <si>
    <t>911</t>
  </si>
  <si>
    <t>912</t>
  </si>
  <si>
    <t>913</t>
  </si>
  <si>
    <t>914</t>
  </si>
  <si>
    <t>915</t>
  </si>
  <si>
    <t>918</t>
  </si>
  <si>
    <t>948</t>
  </si>
  <si>
    <t>949</t>
  </si>
  <si>
    <t>950</t>
  </si>
  <si>
    <t>951</t>
  </si>
  <si>
    <t>952</t>
  </si>
  <si>
    <t>953</t>
  </si>
  <si>
    <t>954</t>
  </si>
  <si>
    <t>955</t>
  </si>
  <si>
    <t>956</t>
  </si>
  <si>
    <t>957</t>
  </si>
  <si>
    <t>959</t>
  </si>
  <si>
    <t>960</t>
  </si>
  <si>
    <t>961</t>
  </si>
  <si>
    <t>962</t>
  </si>
  <si>
    <t>963</t>
  </si>
  <si>
    <t>964</t>
  </si>
  <si>
    <t>965</t>
  </si>
  <si>
    <t>967</t>
  </si>
  <si>
    <t>968</t>
  </si>
  <si>
    <t>969</t>
  </si>
  <si>
    <t>970</t>
  </si>
  <si>
    <t>971</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</si>
  <si>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</si>
  <si>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</si>
  <si>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</si>
  <si>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</si>
  <si>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</si>
  <si>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</si>
  <si>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</si>
  <si>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</si>
  <si>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</si>
  <si>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</si>
  <si>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</si>
  <si>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</si>
  <si>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</si>
  <si>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</si>
  <si>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</si>
  <si>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</si>
  <si>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</si>
  <si>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</si>
  <si>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</si>
  <si>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</si>
  <si>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</si>
  <si>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</si>
  <si>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</si>
  <si>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998</t>
  </si>
  <si>
    <t>001</t>
  </si>
  <si>
    <t>002</t>
  </si>
  <si>
    <t>010</t>
  </si>
  <si>
    <t>030</t>
  </si>
  <si>
    <t>040</t>
  </si>
  <si>
    <t>200</t>
  </si>
  <si>
    <t>610</t>
  </si>
  <si>
    <t>620</t>
  </si>
  <si>
    <t>625</t>
  </si>
  <si>
    <t>630</t>
  </si>
  <si>
    <t>637</t>
  </si>
  <si>
    <t>638</t>
  </si>
  <si>
    <t>645</t>
  </si>
  <si>
    <t>690</t>
  </si>
  <si>
    <t>695</t>
  </si>
  <si>
    <t>700</t>
  </si>
  <si>
    <t>745</t>
  </si>
  <si>
    <t>850</t>
  </si>
  <si>
    <t>410</t>
  </si>
  <si>
    <t>000</t>
  </si>
  <si>
    <t>003</t>
  </si>
  <si>
    <t>004</t>
  </si>
  <si>
    <t>005</t>
  </si>
  <si>
    <t>006</t>
  </si>
  <si>
    <t>007</t>
  </si>
  <si>
    <t>008</t>
  </si>
  <si>
    <t>009</t>
  </si>
  <si>
    <t>011</t>
  </si>
  <si>
    <t>012</t>
  </si>
  <si>
    <t>013</t>
  </si>
  <si>
    <t>015</t>
  </si>
  <si>
    <t>016</t>
  </si>
  <si>
    <t>017</t>
  </si>
  <si>
    <t>018</t>
  </si>
  <si>
    <t>019</t>
  </si>
  <si>
    <t>020</t>
  </si>
  <si>
    <t>021</t>
  </si>
  <si>
    <t>023</t>
  </si>
  <si>
    <t>024</t>
  </si>
  <si>
    <t>029</t>
  </si>
  <si>
    <t>031</t>
  </si>
  <si>
    <t>032</t>
  </si>
  <si>
    <t>037</t>
  </si>
  <si>
    <t>038</t>
  </si>
  <si>
    <t>039</t>
  </si>
  <si>
    <t>046</t>
  </si>
  <si>
    <t>051</t>
  </si>
  <si>
    <t>052</t>
  </si>
  <si>
    <t>053</t>
  </si>
  <si>
    <t>054</t>
  </si>
  <si>
    <t>055</t>
  </si>
  <si>
    <t>056</t>
  </si>
  <si>
    <t>057</t>
  </si>
  <si>
    <t>058</t>
  </si>
  <si>
    <t>065</t>
  </si>
  <si>
    <t>067</t>
  </si>
  <si>
    <t>068</t>
  </si>
  <si>
    <t>069</t>
  </si>
  <si>
    <t>070</t>
  </si>
  <si>
    <t>071</t>
  </si>
  <si>
    <t>072</t>
  </si>
  <si>
    <t>073</t>
  </si>
  <si>
    <t>074</t>
  </si>
  <si>
    <t>075</t>
  </si>
  <si>
    <t>076</t>
  </si>
  <si>
    <t>078</t>
  </si>
  <si>
    <t>079</t>
  </si>
  <si>
    <t>080</t>
  </si>
  <si>
    <t>081</t>
  </si>
  <si>
    <t>082</t>
  </si>
  <si>
    <t>083</t>
  </si>
  <si>
    <t>084</t>
  </si>
  <si>
    <t>085</t>
  </si>
  <si>
    <t>087</t>
  </si>
  <si>
    <t>088</t>
  </si>
  <si>
    <t>089</t>
  </si>
  <si>
    <t>095</t>
  </si>
  <si>
    <t>096</t>
  </si>
  <si>
    <t>097</t>
  </si>
  <si>
    <t>098</t>
  </si>
  <si>
    <t>101</t>
  </si>
  <si>
    <t>102</t>
  </si>
  <si>
    <t>103</t>
  </si>
  <si>
    <t>104</t>
  </si>
  <si>
    <t>105</t>
  </si>
  <si>
    <t>106</t>
  </si>
  <si>
    <t>107</t>
  </si>
  <si>
    <t>108</t>
  </si>
  <si>
    <t>109</t>
  </si>
  <si>
    <t>110</t>
  </si>
  <si>
    <t>115</t>
  </si>
  <si>
    <t>116</t>
  </si>
  <si>
    <t>117</t>
  </si>
  <si>
    <t>118</t>
  </si>
  <si>
    <t>119</t>
  </si>
  <si>
    <t>121</t>
  </si>
  <si>
    <t>122</t>
  </si>
  <si>
    <t>123</t>
  </si>
  <si>
    <t>124</t>
  </si>
  <si>
    <t>126</t>
  </si>
  <si>
    <t>127</t>
  </si>
  <si>
    <t>128</t>
  </si>
  <si>
    <t>129</t>
  </si>
  <si>
    <t>131</t>
  </si>
  <si>
    <t>132</t>
  </si>
  <si>
    <t>133</t>
  </si>
  <si>
    <t>134</t>
  </si>
  <si>
    <t>135</t>
  </si>
  <si>
    <t>136</t>
  </si>
  <si>
    <t>137</t>
  </si>
  <si>
    <t>138</t>
  </si>
  <si>
    <t>139</t>
  </si>
  <si>
    <t>140</t>
  </si>
  <si>
    <t>141</t>
  </si>
  <si>
    <t>142</t>
  </si>
  <si>
    <t>143</t>
  </si>
  <si>
    <t>144</t>
  </si>
  <si>
    <t>145</t>
  </si>
  <si>
    <t>146</t>
  </si>
  <si>
    <t>147</t>
  </si>
  <si>
    <t>148</t>
  </si>
  <si>
    <t>149</t>
  </si>
  <si>
    <t>150</t>
  </si>
  <si>
    <t>153</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</si>
  <si>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</si>
  <si>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</si>
  <si>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</si>
  <si>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</si>
  <si>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</si>
  <si>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</si>
  <si>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</si>
  <si>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</si>
  <si>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</si>
  <si>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</si>
  <si>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</si>
  <si>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</si>
  <si>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</si>
  <si>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</si>
  <si>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</si>
  <si>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</si>
  <si>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</si>
  <si>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</si>
  <si>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</si>
  <si>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</si>
  <si>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</si>
  <si>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</si>
  <si>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</si>
  <si>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</si>
  <si>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</si>
  <si>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181</t>
  </si>
  <si>
    <t>182</t>
  </si>
  <si>
    <t>183</t>
  </si>
  <si>
    <t>184</t>
  </si>
  <si>
    <t>185</t>
  </si>
  <si>
    <t>186</t>
  </si>
  <si>
    <t>187</t>
  </si>
  <si>
    <t>188</t>
  </si>
  <si>
    <t>189</t>
  </si>
  <si>
    <t>190</t>
  </si>
  <si>
    <t>191</t>
  </si>
  <si>
    <t>199</t>
  </si>
  <si>
    <t>231</t>
  </si>
  <si>
    <t>246</t>
  </si>
  <si>
    <t>247</t>
  </si>
  <si>
    <t>260</t>
  </si>
  <si>
    <t>272</t>
  </si>
  <si>
    <t>283</t>
  </si>
  <si>
    <t>284</t>
  </si>
  <si>
    <t>287</t>
  </si>
  <si>
    <t>288</t>
  </si>
  <si>
    <t>291</t>
  </si>
  <si>
    <t>293</t>
  </si>
  <si>
    <t>294</t>
  </si>
  <si>
    <t>296</t>
  </si>
  <si>
    <t>297</t>
  </si>
  <si>
    <t>301</t>
  </si>
  <si>
    <t>310</t>
  </si>
  <si>
    <t>311</t>
  </si>
  <si>
    <t>313</t>
  </si>
  <si>
    <t>314</t>
  </si>
  <si>
    <t>315</t>
  </si>
  <si>
    <t>316</t>
  </si>
  <si>
    <t>317</t>
  </si>
  <si>
    <t>318</t>
  </si>
  <si>
    <t>322</t>
  </si>
  <si>
    <t>323</t>
  </si>
  <si>
    <t>325</t>
  </si>
  <si>
    <t>326</t>
  </si>
  <si>
    <t>327</t>
  </si>
  <si>
    <t>329</t>
  </si>
  <si>
    <t>330</t>
  </si>
  <si>
    <t>331</t>
  </si>
  <si>
    <t>333</t>
  </si>
  <si>
    <t>334</t>
  </si>
  <si>
    <t>335</t>
  </si>
  <si>
    <t>336</t>
  </si>
  <si>
    <t>337</t>
  </si>
  <si>
    <t>338</t>
  </si>
  <si>
    <t>339</t>
  </si>
  <si>
    <t>341</t>
  </si>
  <si>
    <t>342</t>
  </si>
  <si>
    <t>343</t>
  </si>
  <si>
    <t>346</t>
  </si>
  <si>
    <t>348</t>
  </si>
  <si>
    <t>349</t>
  </si>
  <si>
    <t>351</t>
  </si>
  <si>
    <t>352</t>
  </si>
  <si>
    <t>353</t>
  </si>
  <si>
    <t>354</t>
  </si>
  <si>
    <t>356</t>
  </si>
  <si>
    <t>357</t>
  </si>
  <si>
    <t>358</t>
  </si>
  <si>
    <t>359</t>
  </si>
  <si>
    <t>361</t>
  </si>
  <si>
    <t>362</t>
  </si>
  <si>
    <t>363</t>
  </si>
  <si>
    <t>364</t>
  </si>
  <si>
    <t>366</t>
  </si>
  <si>
    <t>367</t>
  </si>
  <si>
    <t>372</t>
  </si>
  <si>
    <t>373</t>
  </si>
  <si>
    <t>374</t>
  </si>
  <si>
    <t>375</t>
  </si>
  <si>
    <t>376</t>
  </si>
  <si>
    <t>378</t>
  </si>
  <si>
    <t>379</t>
  </si>
  <si>
    <t>381</t>
  </si>
  <si>
    <t>382</t>
  </si>
  <si>
    <t>386</t>
  </si>
  <si>
    <t>387</t>
  </si>
  <si>
    <t>390</t>
  </si>
  <si>
    <t>391</t>
  </si>
  <si>
    <t>392</t>
  </si>
  <si>
    <t>393</t>
  </si>
  <si>
    <t>394</t>
  </si>
  <si>
    <t>395</t>
  </si>
  <si>
    <t>396</t>
  </si>
  <si>
    <t>397</t>
  </si>
  <si>
    <t>398</t>
  </si>
  <si>
    <t>399</t>
  </si>
  <si>
    <t>400</t>
  </si>
  <si>
    <t>401</t>
  </si>
  <si>
    <t>402</t>
  </si>
  <si>
    <t>403</t>
  </si>
  <si>
    <t>404</t>
  </si>
  <si>
    <t>406</t>
  </si>
  <si>
    <t>407</t>
  </si>
  <si>
    <t>408</t>
  </si>
  <si>
    <t>409</t>
  </si>
  <si>
    <t>411</t>
  </si>
  <si>
    <t>412</t>
  </si>
  <si>
    <t>413</t>
  </si>
  <si>
    <t>414</t>
  </si>
  <si>
    <t>415</t>
  </si>
  <si>
    <t>416</t>
  </si>
  <si>
    <t>417</t>
  </si>
  <si>
    <t>418</t>
  </si>
  <si>
    <t>419</t>
  </si>
  <si>
    <t>420</t>
  </si>
  <si>
    <t>421</t>
  </si>
  <si>
    <t>424</t>
  </si>
  <si>
    <t>426</t>
  </si>
  <si>
    <t>427</t>
  </si>
  <si>
    <t>428</t>
  </si>
  <si>
    <t>429</t>
  </si>
  <si>
    <t>430</t>
  </si>
  <si>
    <t>431</t>
  </si>
  <si>
    <t>432</t>
  </si>
  <si>
    <t>433</t>
  </si>
  <si>
    <t>434</t>
  </si>
  <si>
    <t>436</t>
  </si>
  <si>
    <t>437</t>
  </si>
  <si>
    <t>438</t>
  </si>
  <si>
    <t>439</t>
  </si>
  <si>
    <t>442</t>
  </si>
  <si>
    <t>443</t>
  </si>
  <si>
    <t>444</t>
  </si>
  <si>
    <t>446</t>
  </si>
  <si>
    <t>447</t>
  </si>
  <si>
    <t>448</t>
  </si>
  <si>
    <t>449</t>
  </si>
  <si>
    <t>451</t>
  </si>
  <si>
    <t>452</t>
  </si>
  <si>
    <t>453</t>
  </si>
  <si>
    <t>454</t>
  </si>
  <si>
    <t>456</t>
  </si>
  <si>
    <t>457</t>
  </si>
  <si>
    <t>459</t>
  </si>
  <si>
    <t>463</t>
  </si>
  <si>
    <t>464</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</si>
  <si>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</si>
  <si>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</si>
  <si>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</si>
  <si>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</si>
  <si>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</si>
  <si>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</si>
  <si>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</si>
  <si>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</si>
  <si>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</si>
  <si>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</si>
  <si>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</si>
  <si>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</si>
  <si>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</si>
  <si>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</si>
  <si>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</si>
  <si>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</si>
  <si>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</si>
  <si>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</si>
  <si>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</si>
  <si>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</si>
  <si>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</si>
  <si>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</si>
  <si>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</si>
  <si>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</si>
  <si>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</si>
  <si>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492</t>
  </si>
  <si>
    <t>493</t>
  </si>
  <si>
    <t>494</t>
  </si>
  <si>
    <t>495</t>
  </si>
  <si>
    <t>496</t>
  </si>
  <si>
    <t>497</t>
  </si>
  <si>
    <t>498</t>
  </si>
  <si>
    <t>499</t>
  </si>
  <si>
    <t>509</t>
  </si>
  <si>
    <t>510</t>
  </si>
  <si>
    <t>512</t>
  </si>
  <si>
    <t>550</t>
  </si>
  <si>
    <t>556</t>
  </si>
  <si>
    <t>564</t>
  </si>
  <si>
    <t>570</t>
  </si>
  <si>
    <t>599</t>
  </si>
  <si>
    <t>602</t>
  </si>
  <si>
    <t>603</t>
  </si>
  <si>
    <t>604</t>
  </si>
  <si>
    <t>606</t>
  </si>
  <si>
    <t>607</t>
  </si>
  <si>
    <t>608</t>
  </si>
  <si>
    <t>609</t>
  </si>
  <si>
    <t>611</t>
  </si>
  <si>
    <t>612</t>
  </si>
  <si>
    <t>613</t>
  </si>
  <si>
    <t>615</t>
  </si>
  <si>
    <t>619</t>
  </si>
  <si>
    <t>622</t>
  </si>
  <si>
    <t>624</t>
  </si>
  <si>
    <t>626</t>
  </si>
  <si>
    <t>627</t>
  </si>
  <si>
    <t>628</t>
  </si>
  <si>
    <t>629</t>
  </si>
  <si>
    <t>631</t>
  </si>
  <si>
    <t>632</t>
  </si>
  <si>
    <t>633</t>
  </si>
  <si>
    <t>634</t>
  </si>
  <si>
    <t>635</t>
  </si>
  <si>
    <t>636</t>
  </si>
  <si>
    <t>639</t>
  </si>
  <si>
    <t>640</t>
  </si>
  <si>
    <t>641</t>
  </si>
  <si>
    <t>642</t>
  </si>
  <si>
    <t>643</t>
  </si>
  <si>
    <t>644</t>
  </si>
  <si>
    <t>646</t>
  </si>
  <si>
    <t>647</t>
  </si>
  <si>
    <t>648</t>
  </si>
  <si>
    <t>649</t>
  </si>
  <si>
    <t>650</t>
  </si>
  <si>
    <t>651</t>
  </si>
  <si>
    <t>652</t>
  </si>
  <si>
    <t>653</t>
  </si>
  <si>
    <t>655</t>
  </si>
  <si>
    <t>656</t>
  </si>
  <si>
    <t>699</t>
  </si>
  <si>
    <t>707</t>
  </si>
  <si>
    <t>722</t>
  </si>
  <si>
    <t>724</t>
  </si>
  <si>
    <t>725</t>
  </si>
  <si>
    <t>726</t>
  </si>
  <si>
    <t>730</t>
  </si>
  <si>
    <t>751</t>
  </si>
  <si>
    <t>752</t>
  </si>
  <si>
    <t>753</t>
  </si>
  <si>
    <t>754</t>
  </si>
  <si>
    <t>757</t>
  </si>
  <si>
    <t>758</t>
  </si>
  <si>
    <t>759</t>
  </si>
  <si>
    <t>765</t>
  </si>
  <si>
    <t>772</t>
  </si>
  <si>
    <t>774</t>
  </si>
  <si>
    <t>777</t>
  </si>
  <si>
    <t>778</t>
  </si>
  <si>
    <t>783</t>
  </si>
  <si>
    <t>784</t>
  </si>
  <si>
    <t>785</t>
  </si>
  <si>
    <t>786</t>
  </si>
  <si>
    <t>787</t>
  </si>
  <si>
    <t>788</t>
  </si>
  <si>
    <t>789</t>
  </si>
  <si>
    <t>790</t>
  </si>
  <si>
    <t>791</t>
  </si>
  <si>
    <t>792</t>
  </si>
  <si>
    <t>793</t>
  </si>
  <si>
    <t>794</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</si>
  <si>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</si>
  <si>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</si>
  <si>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</si>
  <si>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</si>
  <si>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</si>
  <si>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</si>
  <si>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</si>
  <si>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</si>
  <si>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</si>
  <si>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</si>
  <si>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</si>
  <si>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</si>
  <si>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</si>
  <si>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</si>
  <si>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</si>
  <si>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</si>
  <si>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</si>
  <si>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</si>
  <si>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</si>
  <si>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</si>
  <si>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</si>
  <si>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</si>
  <si>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</si>
  <si>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</si>
  <si>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</si>
  <si>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</si>
  <si>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825</t>
  </si>
  <si>
    <t>827</t>
  </si>
  <si>
    <t>830</t>
  </si>
  <si>
    <t>836</t>
  </si>
  <si>
    <t>837</t>
  </si>
  <si>
    <t>838</t>
  </si>
  <si>
    <t>839</t>
  </si>
  <si>
    <t>840</t>
  </si>
  <si>
    <t>844</t>
  </si>
  <si>
    <t>848</t>
  </si>
  <si>
    <t>849</t>
  </si>
  <si>
    <t>851</t>
  </si>
  <si>
    <t>853</t>
  </si>
  <si>
    <t>854</t>
  </si>
  <si>
    <t>855</t>
  </si>
  <si>
    <t>859</t>
  </si>
  <si>
    <t>862</t>
  </si>
  <si>
    <t>864</t>
  </si>
  <si>
    <t>865</t>
  </si>
  <si>
    <t>868</t>
  </si>
  <si>
    <t>869</t>
  </si>
  <si>
    <t>870</t>
  </si>
  <si>
    <t>872</t>
  </si>
  <si>
    <t>874</t>
  </si>
  <si>
    <t>875</t>
  </si>
  <si>
    <t>876</t>
  </si>
  <si>
    <t>879</t>
  </si>
  <si>
    <t>882</t>
  </si>
  <si>
    <t>884</t>
  </si>
  <si>
    <t>885</t>
  </si>
  <si>
    <t>886</t>
  </si>
  <si>
    <t>888</t>
  </si>
  <si>
    <t>890</t>
  </si>
  <si>
    <t>896</t>
  </si>
  <si>
    <t>900</t>
  </si>
  <si>
    <t>909</t>
  </si>
  <si>
    <t>916</t>
  </si>
  <si>
    <t>917</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</si>
  <si>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</si>
  <si>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</si>
  <si>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</si>
  <si>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</si>
  <si>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</si>
  <si>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</si>
  <si>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</si>
  <si>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</si>
  <si>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</si>
  <si>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</si>
  <si>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</si>
  <si>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</si>
  <si>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</si>
  <si>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</si>
  <si>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</si>
  <si>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</si>
  <si>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</si>
  <si>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</si>
  <si>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</si>
  <si>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</si>
  <si>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</si>
  <si>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</si>
  <si>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</si>
  <si>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</si>
  <si>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</si>
  <si>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</si>
  <si>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958</t>
  </si>
  <si>
    <t>966</t>
  </si>
  <si>
    <t>972</t>
  </si>
  <si>
    <t>996</t>
  </si>
  <si>
    <t>997</t>
  </si>
  <si>
    <t>999</t>
  </si>
  <si>
    <t>Count of FUND_NUM</t>
  </si>
  <si>
    <t>Treasurer</t>
  </si>
  <si>
    <t>State</t>
  </si>
  <si>
    <t>County</t>
  </si>
  <si>
    <t>300-399</t>
  </si>
  <si>
    <t>Municipalities</t>
  </si>
  <si>
    <t>400-499</t>
  </si>
  <si>
    <t>School Districts</t>
  </si>
  <si>
    <t>500</t>
  </si>
  <si>
    <t>Community College Districts</t>
  </si>
  <si>
    <t>600-999</t>
  </si>
  <si>
    <t>Special Districts</t>
  </si>
  <si>
    <t>CAT CODE</t>
  </si>
  <si>
    <t>CAT DESCRIPTION</t>
  </si>
  <si>
    <t>COUNTY ACCOUNTS</t>
  </si>
  <si>
    <t>DESCRIPTION</t>
  </si>
  <si>
    <t>CODE</t>
  </si>
  <si>
    <t>HS</t>
  </si>
  <si>
    <t>CC</t>
  </si>
  <si>
    <t>ES</t>
  </si>
  <si>
    <t>US</t>
  </si>
  <si>
    <t>OS</t>
  </si>
  <si>
    <t>C&amp;T</t>
  </si>
  <si>
    <t>OTHER</t>
  </si>
  <si>
    <t>General Fund</t>
  </si>
  <si>
    <t>Bad Check Trust 13-1811</t>
  </si>
  <si>
    <t>Highway Users Revenue AZ ConstitutionArticle 9, §14</t>
  </si>
  <si>
    <t>County Attorney Juvenile Diversion Fund 11-537</t>
  </si>
  <si>
    <t>County Attorney Victim Compensation Fund 11-538</t>
  </si>
  <si>
    <t>State Aid to County Attorneys Fund 11-539</t>
  </si>
  <si>
    <t>State Aid to Indigent Defense Fund 11-588</t>
  </si>
  <si>
    <t>Juvenile Crime Reduction 8-321</t>
  </si>
  <si>
    <t>Drug and Gang Enforcement 41-2402</t>
  </si>
  <si>
    <t>Judicial Collection Enhancement 12-113</t>
  </si>
  <si>
    <t>Criminal Justice Enhancement 12-116.01</t>
  </si>
  <si>
    <t>Victim Compensation 13-812</t>
  </si>
  <si>
    <t>Criminal Case Processing and Enforcement Improvement Fund 12-102.01</t>
  </si>
  <si>
    <t>State Aid to the Courts Fund 12-102.02</t>
  </si>
  <si>
    <t>Local Courts Assistance Fund 12-102.03</t>
  </si>
  <si>
    <t>County Jail Education 15-913.01</t>
  </si>
  <si>
    <t>Family Counseling 8-261 et seq</t>
  </si>
  <si>
    <t>Document Storage and Retrieval Conversion and Maintenance—Recorder 11-475.01</t>
  </si>
  <si>
    <t>Document Storage and Retrieval Conversion—Clerk of the Superior Court 12-284.01</t>
  </si>
  <si>
    <t>Clerk of the Superior Court Victim Location Fund 12-287</t>
  </si>
  <si>
    <t>Expedited Child Support and Visitation 25-412</t>
  </si>
  <si>
    <t>Child Support Automation 25-515</t>
  </si>
  <si>
    <t>Taxpayers’ Information 11-495</t>
  </si>
  <si>
    <t>Road 28-6712</t>
  </si>
  <si>
    <t>Law Library 12-305</t>
  </si>
  <si>
    <t>Rabies Control 11-1011</t>
  </si>
  <si>
    <t>Air Pollution Title 49, Art. 3</t>
  </si>
  <si>
    <t>Assessor’s Special Registration 28-2005</t>
  </si>
  <si>
    <t>Assessor Postage 28-2151</t>
  </si>
  <si>
    <t>County Free Library District 11-913</t>
  </si>
  <si>
    <t>Conciliation Court 25-381.01 et seq</t>
  </si>
  <si>
    <t>Special Public Health 49-480</t>
  </si>
  <si>
    <t>Special Services 31-121</t>
  </si>
  <si>
    <t>Inmate Health Service 31-162</t>
  </si>
  <si>
    <t>Adult Probation Services 12-267</t>
  </si>
  <si>
    <t>Juvenile Probation 12-268</t>
  </si>
  <si>
    <t>Juvenile Delinquency Restitution 8-346</t>
  </si>
  <si>
    <t>Local Alternative Dispute Resolution 12-134</t>
  </si>
  <si>
    <t>Detention Center Education Fund 15-913</t>
  </si>
  <si>
    <t>State Aid To Detention Fund 41-2417</t>
  </si>
  <si>
    <t>County Jail Enhancement 41-2401</t>
  </si>
  <si>
    <t>County Jail Facilities 42-6109</t>
  </si>
  <si>
    <t>Anti-Racketeering Revolving 13-2314.03</t>
  </si>
  <si>
    <t>Domestic Relations Education &amp; Mediation 25-413</t>
  </si>
  <si>
    <t>Children’s Issues Education 25-354</t>
  </si>
  <si>
    <t>Superior Court Probate 14-5433</t>
  </si>
  <si>
    <t>Special Advocate Program 8-524</t>
  </si>
  <si>
    <t>Health Services 11-251</t>
  </si>
  <si>
    <t>Health Department 36-187</t>
  </si>
  <si>
    <t>Medical Services Enhancement 12-116.02</t>
  </si>
  <si>
    <t>Arts Support 11-262</t>
  </si>
  <si>
    <t>Merit Award 38-614</t>
  </si>
  <si>
    <t>County Parks Operation &amp; Enhancement 11-941</t>
  </si>
  <si>
    <t>County Parks Publication &amp; Souvenir Revolving 11-941</t>
  </si>
  <si>
    <t>Law Enforcement and Boating Safety 5-383</t>
  </si>
  <si>
    <t>County Fair 11-258</t>
  </si>
  <si>
    <t>County Flood Control 45-1445</t>
  </si>
  <si>
    <t>Groundwater Basin Economic Development 11-606</t>
  </si>
  <si>
    <t>Public Facility Development 11-1105</t>
  </si>
  <si>
    <t>Building Repair 12-305</t>
  </si>
  <si>
    <t>County School 15-1000</t>
  </si>
  <si>
    <t>Special County School Reserve 15-1001</t>
  </si>
  <si>
    <t>Small District Service Program 15-365</t>
  </si>
  <si>
    <t>Job Training Partnership Act</t>
  </si>
  <si>
    <t>Housing Authority 36-1404</t>
  </si>
  <si>
    <t>County Sports Authority 11-704</t>
  </si>
  <si>
    <t>County Stadium District 48-4231</t>
  </si>
  <si>
    <t>Public Transportation 28-8103</t>
  </si>
  <si>
    <t>County Housing Trust Fund 36-1511</t>
  </si>
  <si>
    <t>Street Lighting Improvement Districts 48-960</t>
  </si>
  <si>
    <t>Debt Service Funds (list individually) 11-275</t>
  </si>
  <si>
    <t>Bond Redemption Fund 35-458</t>
  </si>
  <si>
    <t>Bond Interest Fund 35-458</t>
  </si>
  <si>
    <t>Bond Redemption Fund—Bridge Construction Revenues 28-7656</t>
  </si>
  <si>
    <t>Bond Interest Fund—Bridge Construction Revenues 28-7656</t>
  </si>
  <si>
    <t>Tax Anticipation Note Principal and Interest Redemption 35-465.04</t>
  </si>
  <si>
    <t>Grant Anticipation Note Principal and Interest Redemption 35-466.04</t>
  </si>
  <si>
    <t>Revenue Anticipation Note Principal and Interest Redemption 35-467.04</t>
  </si>
  <si>
    <t>Industrial Pursuits 11-281</t>
  </si>
  <si>
    <t>Theme Park Bond Fund 11-254.03</t>
  </si>
  <si>
    <t>Capital Projects Funds (list individually)</t>
  </si>
  <si>
    <t>Transportation and Capital Projects Fund 42-6111</t>
  </si>
  <si>
    <t>Hospital Enterprise 11-309</t>
  </si>
  <si>
    <t>Special Hospital Fund 11-309</t>
  </si>
  <si>
    <t>Arizona Health Care Cost Containment System 36-2913</t>
  </si>
  <si>
    <t>Long-Term Care System 36-2952</t>
  </si>
  <si>
    <t>Medical Care System 11-292</t>
  </si>
  <si>
    <t>Landfill 49-701 et seq</t>
  </si>
  <si>
    <t>Wastewate r Management 49-361 et seq</t>
  </si>
  <si>
    <t>Central Data Processing</t>
  </si>
  <si>
    <t>Facilities Management</t>
  </si>
  <si>
    <t>Materials Management (Purchasing and Warehousing)</t>
  </si>
  <si>
    <t>Telecommunications</t>
  </si>
  <si>
    <t>Risk Management</t>
  </si>
  <si>
    <t>Equipment Services</t>
  </si>
  <si>
    <t>Public Fiduciary 14-5603</t>
  </si>
  <si>
    <t>Undistributed Auto Lieu 28-5808</t>
  </si>
  <si>
    <t>Arson Detection Reward 41-2167</t>
  </si>
  <si>
    <t>Justice of the Peace Suspension 22-116</t>
  </si>
  <si>
    <t>Sick Pay 11-604</t>
  </si>
  <si>
    <t>Deferred Compensation Plan 38-612</t>
  </si>
  <si>
    <t>Child Passenger Restraint 28-907</t>
  </si>
  <si>
    <t>Mobile Home Relocation 33-1476.03</t>
  </si>
  <si>
    <t>Unapportioned Taxes 11-492</t>
  </si>
  <si>
    <t>Self Insurance Trust 11-981</t>
  </si>
  <si>
    <t>Expense Clearing 11-602</t>
  </si>
  <si>
    <t>Payroll Clearing 11-604</t>
  </si>
  <si>
    <t>FD-Operating</t>
  </si>
  <si>
    <t>FD-Interest</t>
  </si>
  <si>
    <t>FD-Principal</t>
  </si>
  <si>
    <t>FD-Capital</t>
  </si>
  <si>
    <t>FD-Fire District (Assistance Tax)</t>
  </si>
  <si>
    <t>PIWD-Maintenance, Operation and Current Expense (Operating)</t>
  </si>
  <si>
    <t>PIWD-Interest</t>
  </si>
  <si>
    <t>PIWD-Bond</t>
  </si>
  <si>
    <t>PIWD-Prepayment</t>
  </si>
  <si>
    <t>PIWD-Deficiency</t>
  </si>
  <si>
    <t>PIWD-Completion</t>
  </si>
  <si>
    <t>PIWD-Refunding</t>
  </si>
  <si>
    <t>PIWD-United States Contract</t>
  </si>
  <si>
    <t>OSD-Operating</t>
  </si>
  <si>
    <t>OSD-Interest</t>
  </si>
  <si>
    <t>OSD-Bond</t>
  </si>
  <si>
    <t>OSD-Capital</t>
  </si>
  <si>
    <t>OSD-Refunding</t>
  </si>
  <si>
    <t>OSD-Road District (Special Tax) 48-1406</t>
  </si>
  <si>
    <t>S&amp;M-Clearing</t>
  </si>
  <si>
    <t>TREAS-Undistributed Interest Income Clearing</t>
  </si>
  <si>
    <t>TREAS-Undistributed Tax Collections Clearing</t>
  </si>
  <si>
    <t>Maintenance and Operation3 15-996</t>
  </si>
  <si>
    <t>Year-Round School Operation 15-855</t>
  </si>
  <si>
    <t>-399 Federal Projects4 15-996</t>
  </si>
  <si>
    <t>-499 State Projects4 15-996</t>
  </si>
  <si>
    <t>School Plant (lease over 1 year) 15-1102</t>
  </si>
  <si>
    <t>School Plant (lease 1 year or less) 15-1102</t>
  </si>
  <si>
    <t>School Plant (sale) 15-1102</t>
  </si>
  <si>
    <t>Food Service 15-1154</t>
  </si>
  <si>
    <t>Civic Center 15-1105</t>
  </si>
  <si>
    <t>Community School 15-1143</t>
  </si>
  <si>
    <t>Gifts and Donations 15-341</t>
  </si>
  <si>
    <t>Vocational and Technical Education Projects 15-1231</t>
  </si>
  <si>
    <t>Fingerprint 15-512 &amp; 15-534</t>
  </si>
  <si>
    <t>School Opening 15-943.01</t>
  </si>
  <si>
    <t>Insurance Proceeds 15-1103</t>
  </si>
  <si>
    <t>Textbooks 15-729</t>
  </si>
  <si>
    <t>Litigation Recovery 15-1107</t>
  </si>
  <si>
    <t>Indirect Costs</t>
  </si>
  <si>
    <t>Unemployment Compensation 15-1104</t>
  </si>
  <si>
    <t>Permanent Teacherage 15-1106</t>
  </si>
  <si>
    <t>Insurance Refund 15-386</t>
  </si>
  <si>
    <t>School Bus Advertisement 15-342</t>
  </si>
  <si>
    <t>Unrestricted Capital Outlay3 15-996</t>
  </si>
  <si>
    <t>Adjacent Ways3 15-996</t>
  </si>
  <si>
    <t>Soft Capital Allocation3 15-996</t>
  </si>
  <si>
    <t>Bond Building2 15-1024</t>
  </si>
  <si>
    <t>School Plant—Special Construction 15-1102</t>
  </si>
  <si>
    <t>Gifts and Donations (for capital projects) 15-341</t>
  </si>
  <si>
    <t>Condemnation 15-1102</t>
  </si>
  <si>
    <t>Capital Equity</t>
  </si>
  <si>
    <t>Deficiencies Correction 15-2021</t>
  </si>
  <si>
    <t>Building Renewal 15-2031</t>
  </si>
  <si>
    <t>New School Facilities 15-2041</t>
  </si>
  <si>
    <t>Debt Service2 15-1022</t>
  </si>
  <si>
    <t>-989 Self-Insurance 15-382</t>
  </si>
  <si>
    <t>-989 District Services 15-1108</t>
  </si>
  <si>
    <t>Intergovernmental Agreements 15-342</t>
  </si>
  <si>
    <t>MAINTENANCE AND OPERTIONS HIGH SCHOOL</t>
  </si>
  <si>
    <t>010 CLASSROM SITE FUND - TOTAL</t>
  </si>
  <si>
    <t>WARRANT CLEARING OTHER</t>
  </si>
  <si>
    <t>HIGH SCHOOL EXPENSE CLEARING</t>
  </si>
  <si>
    <t>BUILD AMERICA/QUALIFIED SCHOOL CON BONDS</t>
  </si>
  <si>
    <t>DEFICENCY CORRECTION</t>
  </si>
  <si>
    <t>BUILDING REVEWAL</t>
  </si>
  <si>
    <t>CREDIT LINE BORROWING</t>
  </si>
  <si>
    <t>MAINTENANCE AND OPERATIONS ELEMENTARY</t>
  </si>
  <si>
    <t>PAYROLL CLEARING - ELEMENTARY</t>
  </si>
  <si>
    <t>ELEM EXPENSE CLEARING</t>
  </si>
  <si>
    <t>QUALIFIED ZONE ACADEMY BONDS</t>
  </si>
  <si>
    <t>x</t>
  </si>
  <si>
    <t>XX</t>
  </si>
  <si>
    <t>UNIFIED SCHOOL DISTRICT ACCOUNTS</t>
  </si>
  <si>
    <t>EXPENSE CLEARING</t>
  </si>
  <si>
    <t>MAINTENANCE AND OPERATIONS</t>
  </si>
  <si>
    <t>PAYROLL CLEARING</t>
  </si>
  <si>
    <t>CITIES &amp; TOWNS</t>
  </si>
  <si>
    <t>SCHOOLS</t>
  </si>
  <si>
    <t>C &amp; T</t>
  </si>
  <si>
    <t>GROUP</t>
  </si>
  <si>
    <t>GENERAL MAINTENANCE AND OPERATION MCCCD</t>
  </si>
  <si>
    <t>CAPITAL OUTLAY MAR COUNTY COMMUNITY COLL</t>
  </si>
  <si>
    <t>CTY/TREAS</t>
  </si>
  <si>
    <t>CLEARING</t>
  </si>
  <si>
    <t>C &amp; T FOUNTAIN HILLS</t>
  </si>
  <si>
    <t>C &amp; T QUEEN CREEK</t>
  </si>
  <si>
    <t>C &amp; T APACHE JUNCTION</t>
  </si>
  <si>
    <t>FD</t>
  </si>
  <si>
    <t>GOLDFIELD RANCH</t>
  </si>
  <si>
    <t>BUCKEYE VALLEY RURAL</t>
  </si>
  <si>
    <t>GILA BEND VOL</t>
  </si>
  <si>
    <t>GILA BEND</t>
  </si>
  <si>
    <t>SUN CITY VOLUNTEER</t>
  </si>
  <si>
    <t>WITTMANN VOLUNTEER</t>
  </si>
  <si>
    <t>WICKENBURG VOL</t>
  </si>
  <si>
    <t>WICKENBURG VOLUNTEER</t>
  </si>
  <si>
    <t>LAVEEN</t>
  </si>
  <si>
    <t>SUN LAKES</t>
  </si>
  <si>
    <t>FOUNTAIN HILLS VOLUNTEER</t>
  </si>
  <si>
    <t>AGUILA VOLUNTEER</t>
  </si>
  <si>
    <t>WICKENBURG</t>
  </si>
  <si>
    <t>CLEARWATER HILLS</t>
  </si>
  <si>
    <t>DAISY MOUNTAIN</t>
  </si>
  <si>
    <t>HARQUAHALA VALLEY</t>
  </si>
  <si>
    <t>WITTMANN</t>
  </si>
  <si>
    <t>CIRCLE CITY/MORRISTOWN</t>
  </si>
  <si>
    <t>CAPITAL RESERVE CIRCLE CITY</t>
  </si>
  <si>
    <t>TONOPAH  VALLEY</t>
  </si>
  <si>
    <t>TONOPAH VALLEY</t>
  </si>
  <si>
    <t>GILBERT COUNTY ISLAND</t>
  </si>
  <si>
    <t>TEMPE COUNTY ISLAND</t>
  </si>
  <si>
    <t>CHANDLER COUNTY ISLAND</t>
  </si>
  <si>
    <t>SCOTTSDALE COUNTY ISLAND</t>
  </si>
  <si>
    <t>QUEEN CREEK COUNTY ISLAND</t>
  </si>
  <si>
    <t>APACHE JUNCTION</t>
  </si>
  <si>
    <t>CFD</t>
  </si>
  <si>
    <t>IWDD</t>
  </si>
  <si>
    <t>High School Districts</t>
  </si>
  <si>
    <t>Elementary School Districts</t>
  </si>
  <si>
    <t>Unified School Districts</t>
  </si>
  <si>
    <t>AGENCY HIERARCHY</t>
  </si>
  <si>
    <t>NEW C&amp;T</t>
  </si>
  <si>
    <t>Fire Districts</t>
  </si>
  <si>
    <t>Community Facilities Districts</t>
  </si>
  <si>
    <t>Street Lighting Districts</t>
  </si>
  <si>
    <t>Glendale</t>
  </si>
  <si>
    <t>Phoenix</t>
  </si>
  <si>
    <t>Code</t>
  </si>
  <si>
    <t>Assets</t>
  </si>
  <si>
    <t>Liabilities</t>
  </si>
  <si>
    <t>Interest</t>
  </si>
  <si>
    <t>Antinoxious Weed Districts</t>
  </si>
  <si>
    <t>Pest Control Districts</t>
  </si>
  <si>
    <t>Municipal Improvement Districts</t>
  </si>
  <si>
    <t>County Improvement Districts</t>
  </si>
  <si>
    <t>County Television Improvement Districts</t>
  </si>
  <si>
    <t>Community Park Maintenance Districts</t>
  </si>
  <si>
    <t>Cotton Pest Control Districts</t>
  </si>
  <si>
    <t>Special Road Districts</t>
  </si>
  <si>
    <t>Power Districts</t>
  </si>
  <si>
    <t>Electrical Districts</t>
  </si>
  <si>
    <t>Hospital Districts</t>
  </si>
  <si>
    <t>Sanitary Districts</t>
  </si>
  <si>
    <t>Pest Abatement Districts</t>
  </si>
  <si>
    <t>Health Service Districts</t>
  </si>
  <si>
    <t>Agricultural Improvement Districts</t>
  </si>
  <si>
    <t>Drainage and Flood Protection Districts</t>
  </si>
  <si>
    <t>Irrigation and Water Conservation Districts</t>
  </si>
  <si>
    <t>Irrigation Water Delivery Districts</t>
  </si>
  <si>
    <t>Flood Control Districts</t>
  </si>
  <si>
    <t>Multi-County Water Conservation Districts</t>
  </si>
  <si>
    <t>County Free Library District</t>
  </si>
  <si>
    <t>County Jail Districts</t>
  </si>
  <si>
    <t>Stadium Districts</t>
  </si>
  <si>
    <t>Active Management Area Water District</t>
  </si>
  <si>
    <t>Regional Public Transportation Authority</t>
  </si>
  <si>
    <t>Regional Transportation Authority</t>
  </si>
  <si>
    <t>Special Health Care District</t>
  </si>
  <si>
    <t>Agricultural Preservation Districts</t>
  </si>
  <si>
    <t>Public Health Services Districts</t>
  </si>
  <si>
    <t>Multijurisdictional Water Facilities Districts</t>
  </si>
  <si>
    <t>Recreational Corridor Channelization Districts</t>
  </si>
  <si>
    <t>Theme Park Districts</t>
  </si>
  <si>
    <t>Upper San Pedro Water District</t>
  </si>
  <si>
    <t>Regional Attraction Districts</t>
  </si>
  <si>
    <t>Revitalization Districts</t>
  </si>
  <si>
    <t>DISTRICT</t>
  </si>
  <si>
    <t>Level 2 Agency Group</t>
  </si>
  <si>
    <t>Level 1 Agency Group</t>
  </si>
  <si>
    <t>Level 3 Agency Group</t>
  </si>
  <si>
    <t>Aguila Fire District</t>
  </si>
  <si>
    <t>Apache Junction Fire District</t>
  </si>
  <si>
    <t>Buckeye Valley Rural Volunteer Fire District</t>
  </si>
  <si>
    <t>Chandler County Island Fire District</t>
  </si>
  <si>
    <t>Circle City / Morristown Volunteer Fire District</t>
  </si>
  <si>
    <t>Clearwater Hills Fire District</t>
  </si>
  <si>
    <t>Daisy Mountain Fire District</t>
  </si>
  <si>
    <t>Gila Bend Volunteer Fire District</t>
  </si>
  <si>
    <t>Gilbert County Island Fire District</t>
  </si>
  <si>
    <t>Goldfield Ranch Fire District</t>
  </si>
  <si>
    <t>Harquahala Fire District</t>
  </si>
  <si>
    <t>Laveen Fire District</t>
  </si>
  <si>
    <t>Queen Creek Noncontiguous County Island Fire District</t>
  </si>
  <si>
    <t>Rio Verde Fire District</t>
  </si>
  <si>
    <t>Sun City Fire Department</t>
  </si>
  <si>
    <t>Fire District of Sun City West</t>
  </si>
  <si>
    <t>Scottsdale County Island Fire District</t>
  </si>
  <si>
    <t>Sun Lakes Fire Department</t>
  </si>
  <si>
    <t>Tempe County Island Fire District</t>
  </si>
  <si>
    <t>Tonopah Valley Fire District</t>
  </si>
  <si>
    <t>Wickenburg Rural Fire District</t>
  </si>
  <si>
    <t>Wittmann Fire District</t>
  </si>
  <si>
    <t>https://www.maricopa.gov/Clk_Board/FireDistrict.aspx</t>
  </si>
  <si>
    <t>Los Olivos Irrigation Water Delivery District No. 1</t>
  </si>
  <si>
    <t>Woodlea Irrigation Water Delivery District No. 2</t>
  </si>
  <si>
    <t>Hoffman Terrace Irrigation Water Delivery District No. 3</t>
  </si>
  <si>
    <t>Tres Palmas Irrigation Water Delivery District No. 6</t>
  </si>
  <si>
    <t>McDowell Homes Irrigation Water Delivery District No. 7</t>
  </si>
  <si>
    <t>East Morningside Irrigation Water Delivery District No. 8</t>
  </si>
  <si>
    <t>Myrtle Park Irrigation Water Delivery District No. 10</t>
  </si>
  <si>
    <t>Southland Unit I &amp; II Irrigation Water Delivery District No. 11</t>
  </si>
  <si>
    <t>Turney Tract Irrigation Water Delivery District No. 15</t>
  </si>
  <si>
    <t>Madison Park Irrigation Water Delivery District No. 22</t>
  </si>
  <si>
    <t>Cuatro Palmas Irrigation Water Delivery District No. 26</t>
  </si>
  <si>
    <t>Windsor Square Irrigation Water Delivery District No. 27</t>
  </si>
  <si>
    <t>Rose Lane Irrigation Water Delivery District No. 28</t>
  </si>
  <si>
    <t>Olivewood Estates Irrigation Water Delivery District No. 29</t>
  </si>
  <si>
    <t>Tanner Groves Irrigation Water Delivery District No. 37</t>
  </si>
  <si>
    <t>Broadland Ranches Greenfield Irrigation Water Delivery District No. 39</t>
  </si>
  <si>
    <t>Whitcombs Roundup Ranchos Irrigation Water Delivery District No. 42</t>
  </si>
  <si>
    <t>Thoroughbred Farms Irrigation Water Delivery District No. 43</t>
  </si>
  <si>
    <t>Camelview Irrigation Water Delivery District No. 44</t>
  </si>
  <si>
    <t>Santan Vista Irrigation Water Delivery District No. 45</t>
  </si>
  <si>
    <t>Puerto Cuatro Irrigation Water Delivery District No. 46</t>
  </si>
  <si>
    <t>Morrison Ranch Irrigation Water Delivery District No. 49</t>
  </si>
  <si>
    <t>Summer Mesa Irrigation Water Delivery District No. 50</t>
  </si>
  <si>
    <t>Longhorn Ranch Irrigation Water Delivery District No. 51</t>
  </si>
  <si>
    <t>Long Manor Irrigation Water Delivery District No. 52</t>
  </si>
  <si>
    <t>College Park Country Estates Irrigation Water Delivery District No. 53</t>
  </si>
  <si>
    <t>Lamar Irrigation Water Delivery District No. 30</t>
  </si>
  <si>
    <t>Hyder Valley Irrigation Water Delivery District No. 35</t>
  </si>
  <si>
    <t>Adaman Irrigation Water Delivery District No. 36</t>
  </si>
  <si>
    <t>Circle G Irrigation Water Delivery District No. 47</t>
  </si>
  <si>
    <t>Spectrum Irrigation Water Delivery District No. 48</t>
  </si>
  <si>
    <t>Berridge Manor Irrigation Water Delivery District No. 38</t>
  </si>
  <si>
    <t>Citrus Gardens Irrigation Water Delivery District No. 33</t>
  </si>
  <si>
    <t>Leroy Vista Irrigation Water Delivery District No. 12</t>
  </si>
  <si>
    <t>Queen Creek Irrigation Water Delivery District No. 32</t>
  </si>
  <si>
    <t>Ranchos Jardines Irrigation Water Delivery District No. 34</t>
  </si>
  <si>
    <t>Sun View Estates I Irrigation Water Delivery  District No. 55</t>
  </si>
  <si>
    <t>Sun View Estates II Irrigation Water Delivery District No. 54</t>
  </si>
  <si>
    <t>The Groves at Superstition Ranch Irrigation Water Delivery District No. 40</t>
  </si>
  <si>
    <t>The Groves of Hermosa Vista Irrigation Water Delivery District No. 41</t>
  </si>
  <si>
    <t>Rancho-Grande &amp; Landerwood Irrigation Water Delivery District No. 24</t>
  </si>
  <si>
    <t>32-B00-619; No balance</t>
  </si>
  <si>
    <t>31-982-000; Has a balance</t>
  </si>
  <si>
    <t>31-961-000; No balance</t>
  </si>
  <si>
    <t>32-B00-631; No balance</t>
  </si>
  <si>
    <t>32-B00-604; Has a balance</t>
  </si>
  <si>
    <t>32-B00-620; No balance</t>
  </si>
  <si>
    <t>32-B00-625; No balance</t>
  </si>
  <si>
    <t>32-B00-699; No balance</t>
  </si>
  <si>
    <t>Yaple Park Irrigation Water Delivery District No. 56</t>
  </si>
  <si>
    <t>Buckeye Water Conservation and Drainage District</t>
  </si>
  <si>
    <t>Aguila Irrigation District</t>
  </si>
  <si>
    <t>Harquahala Valley Irrigation District</t>
  </si>
  <si>
    <t>McMicken Irrigation District</t>
  </si>
  <si>
    <t>New Magma Irrigation and Drainage District</t>
  </si>
  <si>
    <t>New State Irrigation and Drainage District</t>
  </si>
  <si>
    <t>Queen Creek Irrigation District</t>
  </si>
  <si>
    <t>Roosevelt Irrigation District</t>
  </si>
  <si>
    <t>Roosevelt Water Conservation District</t>
  </si>
  <si>
    <t>San Tan Irrigation District</t>
  </si>
  <si>
    <t>St. John's Irrigation District</t>
  </si>
  <si>
    <t>Sunburst Farms Irrigation District</t>
  </si>
  <si>
    <t>Tonopah Irrigation District</t>
  </si>
  <si>
    <t>Western Meadows Irrigation District</t>
  </si>
  <si>
    <t>Paloma Irrigation and Drainage District</t>
  </si>
  <si>
    <t>Chandler Heights Citrus Irrigation District</t>
  </si>
  <si>
    <t>Maricopa Water District No. 1</t>
  </si>
  <si>
    <t>Ocotillo Water Conservation District No. 68</t>
  </si>
  <si>
    <t>32-C00-754; $45,489.32</t>
  </si>
  <si>
    <t>32-C00-759; $(0.38)</t>
  </si>
  <si>
    <t>https://www.maricopa.gov/Clk_Board/IWCD.aspx</t>
  </si>
  <si>
    <t>https://www.maricopa.gov/Clk_Board/IWDD.aspx</t>
  </si>
  <si>
    <t>Central Arizona Water Conservation District</t>
  </si>
  <si>
    <t>Other Special Taxing Districts?</t>
  </si>
  <si>
    <t>Fountain Hills Sanitary District</t>
  </si>
  <si>
    <t>32-F00-101; No balance</t>
  </si>
  <si>
    <t>Harquahala Valley Power District</t>
  </si>
  <si>
    <t>https://www.maricopa.gov/Clk_board/OtherDistricts.aspx</t>
  </si>
  <si>
    <t>Electrical District No. 8</t>
  </si>
  <si>
    <t>Electrical District No. 7</t>
  </si>
  <si>
    <t>Electrical District No. 6</t>
  </si>
  <si>
    <t>Electrical District No. 5</t>
  </si>
  <si>
    <t>Maricopa County Special Health Care District</t>
  </si>
  <si>
    <t>Mobile Gardens Domestic Water Improvement District</t>
  </si>
  <si>
    <t>Rancho Solano Improvement District</t>
  </si>
  <si>
    <t>Salt River Project Agricultural Improvement and Power District</t>
  </si>
  <si>
    <t>Woolsey Flood Protection District</t>
  </si>
  <si>
    <t>Other Taxing Districts</t>
  </si>
  <si>
    <t>http://www.mcdot.maricopa.gov/mcid/active-districts.htm</t>
  </si>
  <si>
    <t>Casitas Bonitas Sanitary Improvement District</t>
  </si>
  <si>
    <t>K-109 Plymouth Street Improvement District</t>
  </si>
  <si>
    <t>28835 - 20th Street Improvement District</t>
  </si>
  <si>
    <t>K-91 Queen Creek Water Improvement District</t>
  </si>
  <si>
    <t>28795 - Circle City Community Park</t>
  </si>
  <si>
    <t>Street Lighting Improvement Districts</t>
  </si>
  <si>
    <t>13001 Sun City 38B</t>
  </si>
  <si>
    <t>13003 Sunrise Unit 5 Ph. 2</t>
  </si>
  <si>
    <t>13005 Golden West 2</t>
  </si>
  <si>
    <t>13010 Empire Gardens 2</t>
  </si>
  <si>
    <t>13051 Towne Meadows</t>
  </si>
  <si>
    <t>13056 The Vineyards of Mesa</t>
  </si>
  <si>
    <t>13057 Clark Acres</t>
  </si>
  <si>
    <t>13059 Country Meadows 9</t>
  </si>
  <si>
    <t>13069 Sun Lakes 09</t>
  </si>
  <si>
    <t>13070 Camelot Golf Club Est. 1</t>
  </si>
  <si>
    <t>13072 Desert Sands Golf &amp; CC 3</t>
  </si>
  <si>
    <t>13075 Litchfield Park 19</t>
  </si>
  <si>
    <t>13078 Sunrise Meadows 1</t>
  </si>
  <si>
    <t>13079 Estate Ranchos</t>
  </si>
  <si>
    <t>13103 Desert Foothills Est. 5</t>
  </si>
  <si>
    <t>13107 Desert Foothills Est. 6</t>
  </si>
  <si>
    <t>13109 Apache Wells Mobile P 3A</t>
  </si>
  <si>
    <t>13121 Desert Sands Golf &amp; CC 4</t>
  </si>
  <si>
    <t>13122 Sun Lakes 07</t>
  </si>
  <si>
    <t>13128 Litchfield Park 17</t>
  </si>
  <si>
    <t>13132 Valencia Village</t>
  </si>
  <si>
    <t>13147 Superstition View #1</t>
  </si>
  <si>
    <t>13169 Sun Lakes 22</t>
  </si>
  <si>
    <t>13176 Villa Royale</t>
  </si>
  <si>
    <t>13177 Coronado Acres</t>
  </si>
  <si>
    <t>13178 Sun Lakes 10</t>
  </si>
  <si>
    <t>13184 Hopeville</t>
  </si>
  <si>
    <t>13188 Sun Lakes 21</t>
  </si>
  <si>
    <t>13191 Dreamland Villa 19</t>
  </si>
  <si>
    <t>13203 Sun Lakes 19</t>
  </si>
  <si>
    <t>13210 Crestview Manor</t>
  </si>
  <si>
    <t>13219 Sun Lakes 12</t>
  </si>
  <si>
    <t>13220 Sun Lakes 14</t>
  </si>
  <si>
    <t>13221 Sun Lakes 16 &amp;16A</t>
  </si>
  <si>
    <t>13223 Sun Lakes 18</t>
  </si>
  <si>
    <t>13226 Sun Lakes 11 &amp; 11A</t>
  </si>
  <si>
    <t>13228 Crimson Cove</t>
  </si>
  <si>
    <t>13247 Sun City 57</t>
  </si>
  <si>
    <t>13248 Apache Wells Mobile P 3B</t>
  </si>
  <si>
    <t>13263 Sun City 10</t>
  </si>
  <si>
    <t>13264 Sun Lakes 03A</t>
  </si>
  <si>
    <t>13268 Sun Lakes 08</t>
  </si>
  <si>
    <t>13271 Mesquite Trails</t>
  </si>
  <si>
    <t>13281 Sun City 10A</t>
  </si>
  <si>
    <t>13287 Empire Gardens 3</t>
  </si>
  <si>
    <t>13288 Empire Gardens 4</t>
  </si>
  <si>
    <t>13290 Sun Lakes 15</t>
  </si>
  <si>
    <t>13291 Sun City 50A</t>
  </si>
  <si>
    <t>13298 Sun City West</t>
  </si>
  <si>
    <t>13303 Sun Lakes 17</t>
  </si>
  <si>
    <t>13310 Casa Mia 2A</t>
  </si>
  <si>
    <t>13311 Pomeroy Estates</t>
  </si>
  <si>
    <t>13312 Rio Vista West 2</t>
  </si>
  <si>
    <t>13315 Apache Wells Mobile P 6</t>
  </si>
  <si>
    <t>13316 Sun City 44</t>
  </si>
  <si>
    <t>13325 Queen Creek Plaza</t>
  </si>
  <si>
    <t>13326 Rio Vista West</t>
  </si>
  <si>
    <t>13329 Desert Saguaro Estates 1</t>
  </si>
  <si>
    <t>13330 Sun City 45</t>
  </si>
  <si>
    <t>13331 Sun City 46</t>
  </si>
  <si>
    <t>13335 Casa Mia 2B</t>
  </si>
  <si>
    <t>13343 Knott Manor</t>
  </si>
  <si>
    <t>13346 Circle City</t>
  </si>
  <si>
    <t>13348 Desert Saguaro Estates 2</t>
  </si>
  <si>
    <t>13349 Sun City 47</t>
  </si>
  <si>
    <t>13351 Sun City 38</t>
  </si>
  <si>
    <t>13352 Mesa East</t>
  </si>
  <si>
    <t>13354 Sun City 49</t>
  </si>
  <si>
    <t>13356 Desert Sands Golf &amp; CC 6</t>
  </si>
  <si>
    <t>13357 Desert Sands Golf &amp; CC 7</t>
  </si>
  <si>
    <t>13358 Sun City 38A</t>
  </si>
  <si>
    <t>13359 Velda Rose Estates East 5</t>
  </si>
  <si>
    <t>13361 Sun Lakes 04</t>
  </si>
  <si>
    <t>13362 Sun Lakes 05</t>
  </si>
  <si>
    <t>13363 Sun Lakes 06</t>
  </si>
  <si>
    <t>13364 Sun City 48</t>
  </si>
  <si>
    <t>13371 Oasis Verde</t>
  </si>
  <si>
    <t>13372 Sun City 15D</t>
  </si>
  <si>
    <t>13374 Sun City 51</t>
  </si>
  <si>
    <t>13375 Sun City 52</t>
  </si>
  <si>
    <t>13376 Sun City 50</t>
  </si>
  <si>
    <t>13383 Sun City West Expansion I</t>
  </si>
  <si>
    <t>13386 Litchfield Park 18</t>
  </si>
  <si>
    <t>13392 Sun City 41</t>
  </si>
  <si>
    <t>13393 Sun City 53</t>
  </si>
  <si>
    <t>13394 Sun City 54</t>
  </si>
  <si>
    <t>13395 Sun City 55</t>
  </si>
  <si>
    <t>13396 Desert Skies 2</t>
  </si>
  <si>
    <t>13397 Sun City 56</t>
  </si>
  <si>
    <t>13401 Sun City 33</t>
  </si>
  <si>
    <t>13402 Rancho Del Sol 2</t>
  </si>
  <si>
    <t>13404 Sun City 17E, F, &amp; G</t>
  </si>
  <si>
    <t>13417 Western Ranchettes</t>
  </si>
  <si>
    <t>13418 AZ Skies Mobile Est. E2</t>
  </si>
  <si>
    <t>13419 Sun City 35</t>
  </si>
  <si>
    <t>13420 AZ Skies Mobil Estates</t>
  </si>
  <si>
    <t>13421 Sun City 28A</t>
  </si>
  <si>
    <t>13422 Velda Rose Estates East 3</t>
  </si>
  <si>
    <t>13423 Velda Rose Estates East 4</t>
  </si>
  <si>
    <t>13424 Linda Vista</t>
  </si>
  <si>
    <t>13432 Sun City 17H</t>
  </si>
  <si>
    <t>13433 Sun Lakes 01</t>
  </si>
  <si>
    <t>13434 Sun Lakes 02</t>
  </si>
  <si>
    <t>13435 AZ Skies Mobile Est. W 2</t>
  </si>
  <si>
    <t>13437 Granite Reef Vista Park</t>
  </si>
  <si>
    <t>13438 Sun City 34</t>
  </si>
  <si>
    <t>13439 Sun City 34A</t>
  </si>
  <si>
    <t>13440 Sun City 35A</t>
  </si>
  <si>
    <t>13444 Velda Rose Estates East 2</t>
  </si>
  <si>
    <t>13446 Apache Wells Mobile P 1 &amp; 2</t>
  </si>
  <si>
    <t>13447 Apache Country Club Est. 5</t>
  </si>
  <si>
    <t>13448 Apache Wells Mobile P 4B</t>
  </si>
  <si>
    <t>13450 Casa Mia</t>
  </si>
  <si>
    <t>13451 Desert Skies</t>
  </si>
  <si>
    <t>13452 Dreamland Villa 16</t>
  </si>
  <si>
    <t>13453 Dreamland Villa 17</t>
  </si>
  <si>
    <t>13454 Linda Vista 2</t>
  </si>
  <si>
    <t>13455 Lucy T. Homesites 2</t>
  </si>
  <si>
    <t>13456 Luke Field Homes</t>
  </si>
  <si>
    <t>13459 McAfee Mobile Manor</t>
  </si>
  <si>
    <t>13460 Rancho Grande Tres</t>
  </si>
  <si>
    <t>13463 Sun Lakes 03</t>
  </si>
  <si>
    <t>13465 Western Ranchettes 2</t>
  </si>
  <si>
    <t>13485 Sun City 32A</t>
  </si>
  <si>
    <t>13486 Sun City 31A</t>
  </si>
  <si>
    <t>13487 Sun City 39</t>
  </si>
  <si>
    <t>13488 Sun City 40</t>
  </si>
  <si>
    <t>13490 Brentwood Acres</t>
  </si>
  <si>
    <t>13492 Desert Sands Golf &amp; CC 8</t>
  </si>
  <si>
    <t>13494 Sun City 37</t>
  </si>
  <si>
    <t>13495 Sun City 42</t>
  </si>
  <si>
    <t>13496 Sun City 43</t>
  </si>
  <si>
    <t>13499 Sun City 28B</t>
  </si>
  <si>
    <t>13510 Camelot Golf Club Est. 2</t>
  </si>
  <si>
    <t>13801 Scottsdale Estates 01</t>
  </si>
  <si>
    <t>13802 Scottsdale Highlands 1</t>
  </si>
  <si>
    <t>13810 Melville 1</t>
  </si>
  <si>
    <t>13812 Scottsdale Estates 04</t>
  </si>
  <si>
    <t>13813 Scottsdale Highlands 2</t>
  </si>
  <si>
    <t>13816 Scottsdale Estates 02</t>
  </si>
  <si>
    <t>13817 Cavalier</t>
  </si>
  <si>
    <t>13820 Hidden Village</t>
  </si>
  <si>
    <t>13821 Scottsdale Estates 03</t>
  </si>
  <si>
    <t>13825 Mesa Country Club Park</t>
  </si>
  <si>
    <t>13827 Scottsdale Estates 05</t>
  </si>
  <si>
    <t>13830 Trail West</t>
  </si>
  <si>
    <t>13836 Dreamland Villa</t>
  </si>
  <si>
    <t>13837 Scottsdale Country Acres</t>
  </si>
  <si>
    <t>13838 Cox Heights 1</t>
  </si>
  <si>
    <t>13839 Cox Heights 2</t>
  </si>
  <si>
    <t>13840 Dreamland Villa 02</t>
  </si>
  <si>
    <t>13844 Esquire Villa 1</t>
  </si>
  <si>
    <t>13848 Scottsdale Estates 07</t>
  </si>
  <si>
    <t>13849 Scottsdale Estates 06</t>
  </si>
  <si>
    <t>13850 Scottsdale Estates 08</t>
  </si>
  <si>
    <t>13851 Scottsdale Estates 09</t>
  </si>
  <si>
    <t>13853 Cox Heights 3 &amp; Scot Est. 12</t>
  </si>
  <si>
    <t>13855 Glenmar</t>
  </si>
  <si>
    <t>13859 Dreamland Villa 03</t>
  </si>
  <si>
    <t>13862 To n &amp; Country Scottsdale</t>
  </si>
  <si>
    <t>13863 Country Place at Chandler</t>
  </si>
  <si>
    <t>13864 Scottsdale Highlands 4</t>
  </si>
  <si>
    <t>13865 Trail West 2</t>
  </si>
  <si>
    <t>13868 Scottsdale Estates 16</t>
  </si>
  <si>
    <t>13869 J &amp; O Frontier Place</t>
  </si>
  <si>
    <t>13870 McCormick Estates 1</t>
  </si>
  <si>
    <t>13872 Dreamland Villa 04</t>
  </si>
  <si>
    <t>13874 Hallcraft 1</t>
  </si>
  <si>
    <t>13875 Hallcraft 2</t>
  </si>
  <si>
    <t>13876 Hallcraft 3</t>
  </si>
  <si>
    <t>13879 Apache Country Club Est. 1</t>
  </si>
  <si>
    <t>13882 Scottsdale Country Acres 2</t>
  </si>
  <si>
    <t>13884 Mereway Manor</t>
  </si>
  <si>
    <t>13885 Cox Heights 7</t>
  </si>
  <si>
    <t>13886 Cox Heights 6</t>
  </si>
  <si>
    <t>13888 Cox Heights 4</t>
  </si>
  <si>
    <t>13890 Dreamland Villa 05</t>
  </si>
  <si>
    <t>13896 Scottsdale Highlands 5</t>
  </si>
  <si>
    <t>13901 Velda Rose Estates 1</t>
  </si>
  <si>
    <t>13908 Apache Country Club Est. 3</t>
  </si>
  <si>
    <t>13909 Dreamland Villa 06</t>
  </si>
  <si>
    <t>13911 Velda Rose Estates 2</t>
  </si>
  <si>
    <t>13912 Velda Rose Estates 3</t>
  </si>
  <si>
    <t>13916 Sun City 06</t>
  </si>
  <si>
    <t>13917 Sun City 05</t>
  </si>
  <si>
    <t>13919 Dreamland Villa 07</t>
  </si>
  <si>
    <t>13921 Dreamland Villa 08</t>
  </si>
  <si>
    <t>13922 Velda Rose Country Club Add</t>
  </si>
  <si>
    <t>13923 Sun City 06C</t>
  </si>
  <si>
    <t>13924 Sun City 06D</t>
  </si>
  <si>
    <t>13925 Sun City 06G</t>
  </si>
  <si>
    <t>13926 Sun City 07</t>
  </si>
  <si>
    <t>13927 Sun City 08</t>
  </si>
  <si>
    <t>13928 Sun City 09</t>
  </si>
  <si>
    <t>13929 Velda Rose Estates 4</t>
  </si>
  <si>
    <t>13930 Dreamland Villa 09</t>
  </si>
  <si>
    <t>13931 Sun City 11</t>
  </si>
  <si>
    <t>13932 Sun City 12</t>
  </si>
  <si>
    <t>13933 Sun City 15</t>
  </si>
  <si>
    <t>13934 Sun City 17</t>
  </si>
  <si>
    <t>13935 Sun City 01</t>
  </si>
  <si>
    <t>13936 Velda Rose Gardens</t>
  </si>
  <si>
    <t>13937 Dreamland Villa 10</t>
  </si>
  <si>
    <t>13938 Sun City 15B</t>
  </si>
  <si>
    <t>13939 Sun City 18 &amp; 18A</t>
  </si>
  <si>
    <t>13940 Sun City 17A</t>
  </si>
  <si>
    <t>13941 Sun City 17B &amp; 17C</t>
  </si>
  <si>
    <t>13942 Sun City 19 &amp; 20</t>
  </si>
  <si>
    <t>13943 Dreamland Villa 11</t>
  </si>
  <si>
    <t>13944 Sun City 23</t>
  </si>
  <si>
    <t>13950 Sun City 21 &amp; 21A</t>
  </si>
  <si>
    <t>13951 Dreamland Villa 12</t>
  </si>
  <si>
    <t>13952 Sun City 11A</t>
  </si>
  <si>
    <t>13953 Sun City 15C</t>
  </si>
  <si>
    <t>13954 Sun City 22 &amp; 22A</t>
  </si>
  <si>
    <t>13955 Apache Wells Mobile P 5</t>
  </si>
  <si>
    <t>13962 Velda Rose Estates East</t>
  </si>
  <si>
    <t>13964 Sun City 14</t>
  </si>
  <si>
    <t>13965 Sun City 22B</t>
  </si>
  <si>
    <t>13966 Sun City 25</t>
  </si>
  <si>
    <t>13967 Sun City 25A</t>
  </si>
  <si>
    <t>13968 Sun City 27</t>
  </si>
  <si>
    <t>13969 Sun City 30</t>
  </si>
  <si>
    <t>13970 Sun City 16</t>
  </si>
  <si>
    <t>13972 Apache Wells Mobile P 3</t>
  </si>
  <si>
    <t>13973 Dreamland Villa 14</t>
  </si>
  <si>
    <t>13974 Apache Wells Mobile P 4</t>
  </si>
  <si>
    <t>13978 Apache Wells Mobile P 4A</t>
  </si>
  <si>
    <t>13985 Sun City 24</t>
  </si>
  <si>
    <t>13986 Sun City 26</t>
  </si>
  <si>
    <t>13989 Sun City 26A</t>
  </si>
  <si>
    <t>13990 Sun City 31</t>
  </si>
  <si>
    <t>13991 Suburban Ranchettes</t>
  </si>
  <si>
    <t>13992 Sun City 24B</t>
  </si>
  <si>
    <t>13993 Sun City 28</t>
  </si>
  <si>
    <t>13994 Sun City 32</t>
  </si>
  <si>
    <t>13995 Dreamland Villa 15</t>
  </si>
  <si>
    <t>13999 Sun City 24C</t>
  </si>
  <si>
    <t>23076 Pinnacle Ranch at 83rd Ave</t>
  </si>
  <si>
    <t>23104 Litchfield Vista Views</t>
  </si>
  <si>
    <t>23137 Country Meadows 10</t>
  </si>
  <si>
    <t>23145 Litchfield Vista View s II</t>
  </si>
  <si>
    <t>23176 Crystal Manor</t>
  </si>
  <si>
    <t>23189 Anthem I</t>
  </si>
  <si>
    <t>23254 Cloud Creek Ranch</t>
  </si>
  <si>
    <t>23255 Citrus Point</t>
  </si>
  <si>
    <t>23324 SCW Expansion 17</t>
  </si>
  <si>
    <t>23344 Dreaming Summit 1, 2a, 2b</t>
  </si>
  <si>
    <t>23352 Sun Lakes Unit 41</t>
  </si>
  <si>
    <t>23353 Wigwam Creek N.Ph.1</t>
  </si>
  <si>
    <t>23360 Dreaming Summit 3</t>
  </si>
  <si>
    <t>23375 Russell Ranch PH 1</t>
  </si>
  <si>
    <t>23399 Wigwam Creek South</t>
  </si>
  <si>
    <t>23452 Litchfield Vista Views IIIA &amp;</t>
  </si>
  <si>
    <t>23502 Dos Rios Units 1&amp;2</t>
  </si>
  <si>
    <t>23567 White Tank Foothills</t>
  </si>
  <si>
    <t>23568 Capistrano North &amp; South</t>
  </si>
  <si>
    <t>23572 Wigwam Creek N 2&amp;2b</t>
  </si>
  <si>
    <t>23574 Coldwater Ranch</t>
  </si>
  <si>
    <t>23578 Cortessa Sub SLID</t>
  </si>
  <si>
    <t>23579 Crossriver</t>
  </si>
  <si>
    <t>23580 San Tan Vista Unit III</t>
  </si>
  <si>
    <t>23594 Rancho Cabrillo</t>
  </si>
  <si>
    <t>23595 Jackrabbit Estates</t>
  </si>
  <si>
    <t>23596 Sundero</t>
  </si>
  <si>
    <t>23697 Arroyo Norte Unit 4</t>
  </si>
  <si>
    <t>Chandler</t>
  </si>
  <si>
    <t>Gilbert</t>
  </si>
  <si>
    <t>Goodyear</t>
  </si>
  <si>
    <t>Guadalupe</t>
  </si>
  <si>
    <t>Mesa</t>
  </si>
  <si>
    <t>Peoria</t>
  </si>
  <si>
    <t>Scottsdale</t>
  </si>
  <si>
    <t>Surprise</t>
  </si>
  <si>
    <t>Tempe</t>
  </si>
  <si>
    <t>Tolleson</t>
  </si>
  <si>
    <t>Wickenburg</t>
  </si>
  <si>
    <t>Youngtown</t>
  </si>
  <si>
    <t>Sun Lakes</t>
  </si>
  <si>
    <t>District 1 - CDP</t>
  </si>
  <si>
    <t>District 1 - Town</t>
  </si>
  <si>
    <t>District 1 - City</t>
  </si>
  <si>
    <t>Apache Junction</t>
  </si>
  <si>
    <t>District 2</t>
  </si>
  <si>
    <t>Carefree</t>
  </si>
  <si>
    <t>District 2 - Town</t>
  </si>
  <si>
    <t>El Mirage</t>
  </si>
  <si>
    <t>Gila Bend</t>
  </si>
  <si>
    <t>Litchfield Park</t>
  </si>
  <si>
    <t>Paradise Valley</t>
  </si>
  <si>
    <t>Fountain Hills</t>
  </si>
  <si>
    <t>Queen Creek</t>
  </si>
  <si>
    <t>Cave Creek</t>
  </si>
  <si>
    <t>Fort McDowell Yavapai Nation</t>
  </si>
  <si>
    <t>http://www.maricopa.gov/bos/cities.aspx</t>
  </si>
  <si>
    <t>District 1,2 - Town</t>
  </si>
  <si>
    <t>District 1,2 - City</t>
  </si>
  <si>
    <t>District 1,2,3,4,5 - City</t>
  </si>
  <si>
    <t>Salt River Pima - Maricopa Indian Community</t>
  </si>
  <si>
    <t>District 2,3 - Town</t>
  </si>
  <si>
    <t>Aguila</t>
  </si>
  <si>
    <t>District 4 - CDP</t>
  </si>
  <si>
    <t>Avondale</t>
  </si>
  <si>
    <t>Buckeye</t>
  </si>
  <si>
    <t>District 4 - City</t>
  </si>
  <si>
    <t>District 3,4 - City</t>
  </si>
  <si>
    <t>Sun City</t>
  </si>
  <si>
    <t>Sun City West</t>
  </si>
  <si>
    <t>District 4 - Town</t>
  </si>
  <si>
    <t>District 4,5 - City</t>
  </si>
  <si>
    <t>District 5 - Town</t>
  </si>
  <si>
    <t>District 5</t>
  </si>
  <si>
    <t>Gila River Indian Community</t>
  </si>
  <si>
    <t>Sentinel</t>
  </si>
  <si>
    <t>Tohono O' Odham Nation</t>
  </si>
  <si>
    <t>School District</t>
  </si>
  <si>
    <t>Address</t>
  </si>
  <si>
    <t>City</t>
  </si>
  <si>
    <t>Zip Code</t>
  </si>
  <si>
    <t>Phone Number</t>
  </si>
  <si>
    <t>Superintendent</t>
  </si>
  <si>
    <t>E_Mail</t>
  </si>
  <si>
    <t>Twitter</t>
  </si>
  <si>
    <t>Facebook</t>
  </si>
  <si>
    <t>Column3</t>
  </si>
  <si>
    <t>Agua Fria Union High School District</t>
  </si>
  <si>
    <t>1481 N Eliseo Felix Jr. Way, Suite 110</t>
  </si>
  <si>
    <t>(623) 932-7000</t>
  </si>
  <si>
    <t>Dr. Dennis Runyan</t>
  </si>
  <si>
    <t>drunyan@aguafria.org</t>
  </si>
  <si>
    <t>www.aguafria.org</t>
  </si>
  <si>
    <t>Aguila Elementary District</t>
  </si>
  <si>
    <t>PO Box 218</t>
  </si>
  <si>
    <t>928-685-2222</t>
  </si>
  <si>
    <t>Donald German</t>
  </si>
  <si>
    <t>dgerman@aguilaschool.org</t>
  </si>
  <si>
    <t>Alhambra Elementary District</t>
  </si>
  <si>
    <t>4510 N 37th Ave</t>
  </si>
  <si>
    <t>602-336-2925</t>
  </si>
  <si>
    <t>Dr. Karen E Williams</t>
  </si>
  <si>
    <t>karenwilliams@alhambraesd.org</t>
  </si>
  <si>
    <t>http://www.alhambraesd.org/</t>
  </si>
  <si>
    <t>Arlington Elementary District</t>
  </si>
  <si>
    <t>9410 S. 355th Avenue</t>
  </si>
  <si>
    <t>Arlington</t>
  </si>
  <si>
    <t>623-386-2031</t>
  </si>
  <si>
    <t>Chad Turner</t>
  </si>
  <si>
    <t>chadt@arlingtonk8.org</t>
  </si>
  <si>
    <t>http://www.arlingtonelem.org/</t>
  </si>
  <si>
    <t>Avondale Elementary District</t>
  </si>
  <si>
    <t>235 W Western Ave</t>
  </si>
  <si>
    <t>623-772-5000</t>
  </si>
  <si>
    <t>Dr. Betsy Hargrove</t>
  </si>
  <si>
    <t>bhargrove@avondale.k12.az.us</t>
  </si>
  <si>
    <t>http://www.avondale.k12.az.us/</t>
  </si>
  <si>
    <t>Balsz Elementary District</t>
  </si>
  <si>
    <t>4825 E Roosevelt St</t>
  </si>
  <si>
    <t>602-629-6400</t>
  </si>
  <si>
    <t>Dr. Jeffrey Smith</t>
  </si>
  <si>
    <t>jsmith@balsz.org</t>
  </si>
  <si>
    <t>http://balsz.k12.az.us/</t>
  </si>
  <si>
    <t>Buckeye Elementary District</t>
  </si>
  <si>
    <t>25555 W Durango St</t>
  </si>
  <si>
    <t>623-925-3400</t>
  </si>
  <si>
    <t>Dr. Kristi Sandvik</t>
  </si>
  <si>
    <t>ksandvik@besd33.org</t>
  </si>
  <si>
    <t>http://besd.k12.az.us/</t>
  </si>
  <si>
    <t>Buckeye Union High School District</t>
  </si>
  <si>
    <t>1000 E. Narramore Ave</t>
  </si>
  <si>
    <t>623-386-9701</t>
  </si>
  <si>
    <t>Eric Godfrey</t>
  </si>
  <si>
    <t>egodfrey@buhsd.org</t>
  </si>
  <si>
    <t>http://www.buhsd.org/</t>
  </si>
  <si>
    <t>Cartwright Elementary District</t>
  </si>
  <si>
    <t>3401 N 67th Ave</t>
  </si>
  <si>
    <t>623-691-4000</t>
  </si>
  <si>
    <t>Dr. Jacob Chavez</t>
  </si>
  <si>
    <t>jchavez@mail.cartwright.k12.az.us</t>
  </si>
  <si>
    <t>http://www.csd83.org/</t>
  </si>
  <si>
    <t>Cave Creek Unified District</t>
  </si>
  <si>
    <t>PO Box 426</t>
  </si>
  <si>
    <t>480-575-2021</t>
  </si>
  <si>
    <t>Dr. Deborah Burdick</t>
  </si>
  <si>
    <t>dburdick@ccusd93.org</t>
  </si>
  <si>
    <t>http://www.ccusd93.org</t>
  </si>
  <si>
    <t>Chandler Unified District</t>
  </si>
  <si>
    <t>1525 W Frye Rd</t>
  </si>
  <si>
    <t>480-812-7000</t>
  </si>
  <si>
    <t>Dr. Camille Casteel</t>
  </si>
  <si>
    <t>casteel.camille@cusd80.com</t>
  </si>
  <si>
    <t>http://ww2.chandler.k12.az.us/</t>
  </si>
  <si>
    <t>Creighton Elementary District</t>
  </si>
  <si>
    <t>2702 E Flower St</t>
  </si>
  <si>
    <t>602-381-6000</t>
  </si>
  <si>
    <t>Dr. Charlotte Boyle</t>
  </si>
  <si>
    <t>cboyle@creightonschools.org</t>
  </si>
  <si>
    <t>http://www.creightonschools.org/</t>
  </si>
  <si>
    <t>Deer Valley Unified District</t>
  </si>
  <si>
    <t>20402 N 15th Ave</t>
  </si>
  <si>
    <t>623-445-5000</t>
  </si>
  <si>
    <t>Dr. James Veithnheimer</t>
  </si>
  <si>
    <t>James.veitenheimer@dvusd.org</t>
  </si>
  <si>
    <t>http://www.dvusd.org/</t>
  </si>
  <si>
    <t>Dysart Unified District</t>
  </si>
  <si>
    <t>15802 N Parkview Pl</t>
  </si>
  <si>
    <t>623-876-7000</t>
  </si>
  <si>
    <t>Dr. Gail Pletnick</t>
  </si>
  <si>
    <t>super@dysart.org</t>
  </si>
  <si>
    <t>http://www.dysart.org/</t>
  </si>
  <si>
    <t>East Valley Institute of Technology</t>
  </si>
  <si>
    <t>1601 W Main St</t>
  </si>
  <si>
    <t>480 461-4101</t>
  </si>
  <si>
    <t>Dr. Sally Downey</t>
  </si>
  <si>
    <t>sdowney@evit.com</t>
  </si>
  <si>
    <t>http://www.evit.com</t>
  </si>
  <si>
    <t>Fountain Hills Unified District</t>
  </si>
  <si>
    <t>16000 E. Palisades Blvd</t>
  </si>
  <si>
    <t>480-664-5000</t>
  </si>
  <si>
    <t>Tom Lawrence</t>
  </si>
  <si>
    <t>tlawrence@fhusd.org</t>
  </si>
  <si>
    <t>http://fountainhillsschools.org/</t>
  </si>
  <si>
    <t>Fowler Elementary District</t>
  </si>
  <si>
    <t>1617 S 67th Ave</t>
  </si>
  <si>
    <t>623-707-4500</t>
  </si>
  <si>
    <t>Marvene Lobato</t>
  </si>
  <si>
    <t>mlobato@fesd.org</t>
  </si>
  <si>
    <t>http://www.fesd.org/</t>
  </si>
  <si>
    <t>Gila Bend Unified District</t>
  </si>
  <si>
    <t>PO Box V</t>
  </si>
  <si>
    <t>928-683-2225 Ext. 114</t>
  </si>
  <si>
    <t>Lynette Michalski</t>
  </si>
  <si>
    <t>lynnettem@gbusd.org</t>
  </si>
  <si>
    <t>http://www.gilabendusd.org/</t>
  </si>
  <si>
    <t>Gilbert Unified District</t>
  </si>
  <si>
    <t>140 S Gilbert Rd</t>
  </si>
  <si>
    <t>480-497-3453</t>
  </si>
  <si>
    <t>Dr. Christina Kishimoto</t>
  </si>
  <si>
    <t>christina.kishimoto@gilbertschools.net</t>
  </si>
  <si>
    <t>http://www.gilbertschools.net</t>
  </si>
  <si>
    <t>Glendale Elementary District</t>
  </si>
  <si>
    <t>7301 N 58th Ave</t>
  </si>
  <si>
    <t>623- 237-7136</t>
  </si>
  <si>
    <t>Joseph Quintana</t>
  </si>
  <si>
    <t>jquintana@gesd40.org</t>
  </si>
  <si>
    <t>http://www.gesd40.org</t>
  </si>
  <si>
    <t>Glendale Union High School District</t>
  </si>
  <si>
    <t>7650 N 43rd Ave</t>
  </si>
  <si>
    <t>623-435-6000</t>
  </si>
  <si>
    <t>Eugene Dudo</t>
  </si>
  <si>
    <t>eugene.dudo@guhsdaz.org</t>
  </si>
  <si>
    <t>http://www.guhsdaz.org</t>
  </si>
  <si>
    <t>Higley Unified District</t>
  </si>
  <si>
    <t>2935 S Recker Rd</t>
  </si>
  <si>
    <t>480-279-7000</t>
  </si>
  <si>
    <t>Dr. Denise Birdwell</t>
  </si>
  <si>
    <t>dbirdwell@husd.org</t>
  </si>
  <si>
    <t>http://www.husd.org</t>
  </si>
  <si>
    <t>Isaac Elementary District</t>
  </si>
  <si>
    <t>3348 W McDowell Rd</t>
  </si>
  <si>
    <t>602-455-6700</t>
  </si>
  <si>
    <t>Dr. Mario Ventura</t>
  </si>
  <si>
    <t>mventura@isaacschools.org</t>
  </si>
  <si>
    <t>http://isaaceld.org/district/</t>
  </si>
  <si>
    <t>Kyrene Elementary District</t>
  </si>
  <si>
    <t>8700 S Kyrene Rd</t>
  </si>
  <si>
    <t>480-783-4000</t>
  </si>
  <si>
    <t>Dr. David K. Schauer</t>
  </si>
  <si>
    <t>dschau@kyrene.org</t>
  </si>
  <si>
    <t>http://www.kyrene.org</t>
  </si>
  <si>
    <t>Laveen Elementary District</t>
  </si>
  <si>
    <t>9401 S 51st Ave</t>
  </si>
  <si>
    <t>Laveen</t>
  </si>
  <si>
    <t>602-237-9100</t>
  </si>
  <si>
    <t>Dr. Bill Johnson</t>
  </si>
  <si>
    <t>bjohnson@laveenelD.org</t>
  </si>
  <si>
    <t>http://laveenesd.org/</t>
  </si>
  <si>
    <t>Liberty Elementary District</t>
  </si>
  <si>
    <t>19871 W Fremont Rd</t>
  </si>
  <si>
    <t>623-474-6600</t>
  </si>
  <si>
    <t>Dr. Andy Rogers</t>
  </si>
  <si>
    <t>arogers@liberty.k12.az.us</t>
  </si>
  <si>
    <t>http://www.liberty.k12.az.us/</t>
  </si>
  <si>
    <t>Litchfield Elementary District</t>
  </si>
  <si>
    <t>272 E Sagebrush St</t>
  </si>
  <si>
    <t>623-535-6000</t>
  </si>
  <si>
    <t>Dr. Julianne Lein</t>
  </si>
  <si>
    <t>lein@lesd.k12.az.us</t>
  </si>
  <si>
    <t>www.lesd.k12.az.us</t>
  </si>
  <si>
    <t>Littleton Elementary District</t>
  </si>
  <si>
    <t>1600 S 107th Ave; PO Box 280, Cashion, AZ  85329</t>
  </si>
  <si>
    <t>623-478-5600</t>
  </si>
  <si>
    <t>Dr. Roger Freeman</t>
  </si>
  <si>
    <t>rfreeman@littletonaz.org</t>
  </si>
  <si>
    <t>www.littletonaz.org</t>
  </si>
  <si>
    <t>Madison Elementary District</t>
  </si>
  <si>
    <t>5601 N 16th St</t>
  </si>
  <si>
    <t>602-664-7900</t>
  </si>
  <si>
    <t>Quinn Kellis</t>
  </si>
  <si>
    <t>qkellis@madisoned.org</t>
  </si>
  <si>
    <t>www.madisonaz.org</t>
  </si>
  <si>
    <t>Maricopa Regional School District</t>
  </si>
  <si>
    <t>3409 W Whitton Ave</t>
  </si>
  <si>
    <t>602-452-4703</t>
  </si>
  <si>
    <t>Ernest Rose</t>
  </si>
  <si>
    <t>ernest.rose@mcrsd.org</t>
  </si>
  <si>
    <t>www.mcrsd.org</t>
  </si>
  <si>
    <t>Mesa Unified District</t>
  </si>
  <si>
    <t>63 E Main St No 101</t>
  </si>
  <si>
    <t>480-472-0000</t>
  </si>
  <si>
    <t>Dr. Michael B. Cowan</t>
  </si>
  <si>
    <t>mbcowan@mpsaz.org</t>
  </si>
  <si>
    <t>www.mpsaz.org</t>
  </si>
  <si>
    <t>@mpsaz</t>
  </si>
  <si>
    <t>Mobile Elementary District</t>
  </si>
  <si>
    <t>42798 S 99th Ave</t>
  </si>
  <si>
    <t>Maricopa</t>
  </si>
  <si>
    <t>520-568-2280</t>
  </si>
  <si>
    <t>Dr. Kit Wood</t>
  </si>
  <si>
    <t>kwood@mobileesd.org</t>
  </si>
  <si>
    <t>www.mobileesd.org</t>
  </si>
  <si>
    <t>Morristown Elementary District</t>
  </si>
  <si>
    <t>PO Box 98</t>
  </si>
  <si>
    <t>Morristown</t>
  </si>
  <si>
    <t>623-546-5100</t>
  </si>
  <si>
    <t>Lucille Thompson</t>
  </si>
  <si>
    <t>lthompson@morristowneld75.org</t>
  </si>
  <si>
    <t>www.morristowneld75.org</t>
  </si>
  <si>
    <t>Murphy Elementary District</t>
  </si>
  <si>
    <t>2615 W Buckeye Rd</t>
  </si>
  <si>
    <t>602-353-5000</t>
  </si>
  <si>
    <t>Leonora D. Jenkins</t>
  </si>
  <si>
    <t>ljenkins@msdaz.org</t>
  </si>
  <si>
    <t>www.msdaz.org</t>
  </si>
  <si>
    <t>Nadaburg Unified District</t>
  </si>
  <si>
    <t>32919 Center St</t>
  </si>
  <si>
    <t>Wittman</t>
  </si>
  <si>
    <t>623-388-2321</t>
  </si>
  <si>
    <t>Ben  Goodman</t>
  </si>
  <si>
    <t>bgoodman@nadaburgsd.org</t>
  </si>
  <si>
    <t>www.nadaburgsd.org</t>
  </si>
  <si>
    <t>Osborn Elementary District</t>
  </si>
  <si>
    <t>1226 W Osborn Rd</t>
  </si>
  <si>
    <t>602-707-2002</t>
  </si>
  <si>
    <t>Patricia Tate</t>
  </si>
  <si>
    <t>ptate@osbornnet.org</t>
  </si>
  <si>
    <t>www.osbornnet.org</t>
  </si>
  <si>
    <t>@OsbornSD </t>
  </si>
  <si>
    <t>Palo Verde Elementary District</t>
  </si>
  <si>
    <t>PO Box 108</t>
  </si>
  <si>
    <t>Palo Verde</t>
  </si>
  <si>
    <t>623-327-3690</t>
  </si>
  <si>
    <t>Robert Aldridge</t>
  </si>
  <si>
    <t>raldridge@pvesd.org</t>
  </si>
  <si>
    <t>paloverdeschools.org</t>
  </si>
  <si>
    <t>Paloma Elementary District</t>
  </si>
  <si>
    <t>38739 US HWY 85 (I-8)</t>
  </si>
  <si>
    <t>928-683-2588</t>
  </si>
  <si>
    <t>Kristin Turner</t>
  </si>
  <si>
    <t>kturner@palomaesd.org</t>
  </si>
  <si>
    <t>www.palomaesd.org</t>
  </si>
  <si>
    <t>Paradise Valley Unified District</t>
  </si>
  <si>
    <t>15002 N 32nd St</t>
  </si>
  <si>
    <t>602-449-2000</t>
  </si>
  <si>
    <t>Dr. James Lee</t>
  </si>
  <si>
    <t>jimlee@pvschools.net</t>
  </si>
  <si>
    <t>www.pvschools.net</t>
  </si>
  <si>
    <t>@pvschools</t>
  </si>
  <si>
    <t>Pendergast Elementary District</t>
  </si>
  <si>
    <t>3802 N 91st Ave</t>
  </si>
  <si>
    <t>623-772-2206</t>
  </si>
  <si>
    <t>Dr. Lily Matos DeBlieux</t>
  </si>
  <si>
    <t>ldeblieux@pesd92.org</t>
  </si>
  <si>
    <t>www.pesd92.org</t>
  </si>
  <si>
    <t>@PESD92</t>
  </si>
  <si>
    <t>Peoria Unified District</t>
  </si>
  <si>
    <t>6330 W Thunderbird Rd</t>
  </si>
  <si>
    <t>623-486-6000</t>
  </si>
  <si>
    <t>Dr. Denton Santarelli</t>
  </si>
  <si>
    <t>dsantare@peoriaud.k12.az.us</t>
  </si>
  <si>
    <t>https://www.peoriaud.k12.az.us</t>
  </si>
  <si>
    <t>@PeoriaUnified11</t>
  </si>
  <si>
    <t>Phoenix Elementary District</t>
  </si>
  <si>
    <t>1817 N 7th St</t>
  </si>
  <si>
    <t>602-257-2912</t>
  </si>
  <si>
    <t>Dr. Myriam Roa</t>
  </si>
  <si>
    <t>myriam.roa@phxelem.k12.az.us</t>
  </si>
  <si>
    <t>www.phxelem.k12.az.us</t>
  </si>
  <si>
    <t>@phxschools</t>
  </si>
  <si>
    <t>Phoenix Union High School District</t>
  </si>
  <si>
    <t>4502 N Central Ave</t>
  </si>
  <si>
    <t>602-764-1100</t>
  </si>
  <si>
    <t>Dr. Kent Scribner</t>
  </si>
  <si>
    <t>scribner@phxhs.k12.az.us</t>
  </si>
  <si>
    <t>www.phxhs.k12.az.us</t>
  </si>
  <si>
    <t>@PhoenixUnionHS</t>
  </si>
  <si>
    <t>Queen Creek Unified District</t>
  </si>
  <si>
    <t>20217 E Chandler Heights Rd</t>
  </si>
  <si>
    <t>480-987-5937</t>
  </si>
  <si>
    <t>Tom Lindsey</t>
  </si>
  <si>
    <t>tlindsey@qcusd.org</t>
  </si>
  <si>
    <t>www.qces.qcusd.org</t>
  </si>
  <si>
    <t>Riverside Elementary District</t>
  </si>
  <si>
    <t>1414 S 51st Ave</t>
  </si>
  <si>
    <t>602-477-8916</t>
  </si>
  <si>
    <t>Dr. Jaime Rivera</t>
  </si>
  <si>
    <t>jrivera@riverside.k12.az.us</t>
  </si>
  <si>
    <t>resdonline.org</t>
  </si>
  <si>
    <t>Roosevelt Elementary District</t>
  </si>
  <si>
    <t>6000 S 7th St</t>
  </si>
  <si>
    <t>602-243-4800</t>
  </si>
  <si>
    <t>Dr. Jacqueline Jackson</t>
  </si>
  <si>
    <t>jacqueline.jackson@rsd.k12.az.us</t>
  </si>
  <si>
    <t>www.rsd.k12.az.us</t>
  </si>
  <si>
    <t>Saddle Mountain Unified District</t>
  </si>
  <si>
    <t>38201 W Indian School Rd</t>
  </si>
  <si>
    <t>Tonopah</t>
  </si>
  <si>
    <t>623-474-5100</t>
  </si>
  <si>
    <t>Dr. Mark Joraanstad</t>
  </si>
  <si>
    <t>mjoraanstad@smusd.com</t>
  </si>
  <si>
    <t>www.smusd90.org</t>
  </si>
  <si>
    <t>Salt River Pima-Maricopa Indian Community</t>
  </si>
  <si>
    <t>(480) 362-2522</t>
  </si>
  <si>
    <t>Chris McIntier</t>
  </si>
  <si>
    <t>Chris.McIntier@srpmic-ed.org</t>
  </si>
  <si>
    <t>www.srpmic-ed.org</t>
  </si>
  <si>
    <t>https://www.facebook.com/srpmicschools</t>
  </si>
  <si>
    <t>San Carlos</t>
  </si>
  <si>
    <t>Richard Wilde</t>
  </si>
  <si>
    <t>r.wilde@sancarlos.k12.az.us</t>
  </si>
  <si>
    <t>Scottsdale Unified School District</t>
  </si>
  <si>
    <t>3811 N 44th St</t>
  </si>
  <si>
    <t>480-484-6120</t>
  </si>
  <si>
    <t>Dr. David J. Peterson</t>
  </si>
  <si>
    <t>djpeterson@susd.org</t>
  </si>
  <si>
    <t>susd.schoolfusion.us</t>
  </si>
  <si>
    <t>@ScottsdaleUSD</t>
  </si>
  <si>
    <t>Sentinel Elementary District</t>
  </si>
  <si>
    <t>53802 W US Hwy 80</t>
  </si>
  <si>
    <t>Dateland</t>
  </si>
  <si>
    <t>928-454-2474</t>
  </si>
  <si>
    <t>Christopher Maynes</t>
  </si>
  <si>
    <t>christophermaynes@yahoo.com</t>
  </si>
  <si>
    <t>www.sentinelesd.org</t>
  </si>
  <si>
    <t>Tempe Elementary District</t>
  </si>
  <si>
    <t>3205 S. Rural</t>
  </si>
  <si>
    <t>480-730-7100</t>
  </si>
  <si>
    <t>Christine Busch</t>
  </si>
  <si>
    <t>cbusch@tempeschools.org</t>
  </si>
  <si>
    <t>www.tempeschools.org</t>
  </si>
  <si>
    <t>@TempeElementary </t>
  </si>
  <si>
    <t>https://www.facebook.com/TempeElementary</t>
  </si>
  <si>
    <t>Tempe Union High School District</t>
  </si>
  <si>
    <t>500 W Guadalupe Rd</t>
  </si>
  <si>
    <t>480-839-0292</t>
  </si>
  <si>
    <t>Dr. Kenneth R. Baca</t>
  </si>
  <si>
    <t>kbaca@tuhsd.k12.az.us</t>
  </si>
  <si>
    <t>https://www.tuhsd.k12.az.us</t>
  </si>
  <si>
    <t>@TempeUnionHSD</t>
  </si>
  <si>
    <t>https://www.facebook.com/TempeUnion</t>
  </si>
  <si>
    <t>Tolleson Elementary District</t>
  </si>
  <si>
    <t>9261 W Van Buren</t>
  </si>
  <si>
    <t>623-936-9740</t>
  </si>
  <si>
    <t>Dr. Lupita Hightower</t>
  </si>
  <si>
    <t>lhightower@tesd.k12.az.us</t>
  </si>
  <si>
    <t>www.tollesonschools.com</t>
  </si>
  <si>
    <t>https://www.facebook.com/TollesonESD</t>
  </si>
  <si>
    <t>Tolleson Union High School District</t>
  </si>
  <si>
    <t>9801 W Van Buren St.</t>
  </si>
  <si>
    <t>623-478-4001</t>
  </si>
  <si>
    <t>Lexi Cunningham</t>
  </si>
  <si>
    <t>lexi.cunningham@TUHSD.org</t>
  </si>
  <si>
    <t>www.tuhsd.org</t>
  </si>
  <si>
    <t>@TTownHigh</t>
  </si>
  <si>
    <t>https://www.facebook.com/TUHSD</t>
  </si>
  <si>
    <t>Union Elementary District</t>
  </si>
  <si>
    <t>3834 S 91st Ave</t>
  </si>
  <si>
    <t>623-478-5005</t>
  </si>
  <si>
    <t>James Rice</t>
  </si>
  <si>
    <t>james.rice@uesd.org</t>
  </si>
  <si>
    <t>www.unionesd.org</t>
  </si>
  <si>
    <t>Washington Elementary District</t>
  </si>
  <si>
    <t>4650 W Sweetwater Ave</t>
  </si>
  <si>
    <t>602-347-2600</t>
  </si>
  <si>
    <t>Dr. Susie Cook</t>
  </si>
  <si>
    <t>susie.cook@wesdschools.org</t>
  </si>
  <si>
    <t>www.wesdschools.org</t>
  </si>
  <si>
    <t>@WESDschools</t>
  </si>
  <si>
    <t>https://www.facebook.com/wesdschools</t>
  </si>
  <si>
    <t>West-MEC</t>
  </si>
  <si>
    <t>5487. N. 99th Avenue</t>
  </si>
  <si>
    <t>623-738-0022</t>
  </si>
  <si>
    <t>Gregory Donovan</t>
  </si>
  <si>
    <t>greg.donovan@west-mec.org</t>
  </si>
  <si>
    <t>west-mec.org</t>
  </si>
  <si>
    <t>@WestMEC</t>
  </si>
  <si>
    <t>https://www.facebook.com/westmec</t>
  </si>
  <si>
    <t>Wickenburg Unified District</t>
  </si>
  <si>
    <t>40 W. Yavapai St</t>
  </si>
  <si>
    <t>928-668-5350</t>
  </si>
  <si>
    <t>Dr. Howard Carlson</t>
  </si>
  <si>
    <t>hcarlson@wickenburg.k12.az.us</t>
  </si>
  <si>
    <t>www.wickenburgschools.org</t>
  </si>
  <si>
    <t>https://www.facebook.com/pages/Dr-Howard-Carlson-WUSD-Superintendent/484376478306937?ref=br_tf</t>
  </si>
  <si>
    <t>Wilson Elementary District</t>
  </si>
  <si>
    <t>3025 E Fillmore St</t>
  </si>
  <si>
    <t>602-681-2200</t>
  </si>
  <si>
    <t>Antonio Sanchez</t>
  </si>
  <si>
    <t>Antonio.Sanchez@wsd.k12.az.us</t>
  </si>
  <si>
    <t>www.wsd.k12.az.us</t>
  </si>
  <si>
    <t>http://education.maricopa.gov/Page/476</t>
  </si>
  <si>
    <t>http://www.azdor.gov/ReportsResearch/ReportofBondedIndebtedness/SearchSpecialDistrictBonds.aspx?year=&amp;bondType=&amp;county=Maricopa&amp;jurisField=</t>
  </si>
  <si>
    <t>McDowell Mountain Ranch CFD</t>
  </si>
  <si>
    <t>Via Linda Road Community Facilities District</t>
  </si>
  <si>
    <t>Wildflower Ranch CFD #1</t>
  </si>
  <si>
    <t>Wildflower Ranch CFD #2</t>
  </si>
  <si>
    <t>Estrella Mountain Ranch CFD</t>
  </si>
  <si>
    <t>Cottonflower Community Facilities District</t>
  </si>
  <si>
    <t>Centerra Community Facilities District</t>
  </si>
  <si>
    <t>Village at Litchfield Park CFD</t>
  </si>
  <si>
    <t>Vistancia Community Facilities District</t>
  </si>
  <si>
    <t>Watson Road Community Facilities District</t>
  </si>
  <si>
    <t>West Park Community Facilities District</t>
  </si>
  <si>
    <t>Cortina Community Facilities District</t>
  </si>
  <si>
    <t>Agua Fria Ranch CFD</t>
  </si>
  <si>
    <t>Palm Valley Community Facilities District</t>
  </si>
  <si>
    <t>Marley Park Community Facilities District</t>
  </si>
  <si>
    <t>Tartesso West Community Facilities District</t>
  </si>
  <si>
    <t>Elianto Community Facilities District</t>
  </si>
  <si>
    <t>Festival Ranch Community Facilities District</t>
  </si>
  <si>
    <t>King Ranch Community Facilities District</t>
  </si>
  <si>
    <t>Scottsdale Waterfront Commercial CFD</t>
  </si>
  <si>
    <t>Scottsdale Mountain CFD</t>
  </si>
  <si>
    <t>Trillium Community Facilities District</t>
  </si>
  <si>
    <t>Anthem Sun Valley CFD</t>
  </si>
  <si>
    <t>Mirielle Community Facilities District</t>
  </si>
  <si>
    <t>Eastmark Community Facilities District</t>
  </si>
  <si>
    <t>Tatum Ranch Community Facilities District</t>
  </si>
  <si>
    <t>DC Ranch CFD</t>
  </si>
  <si>
    <t>A04- Other (Specially Assessed)</t>
  </si>
  <si>
    <t>Vocational School Districts</t>
  </si>
  <si>
    <t>Accomodation School Districts</t>
  </si>
  <si>
    <t>Sum of BALANCE</t>
  </si>
  <si>
    <t>Parkway Improvement Districts</t>
  </si>
  <si>
    <t>Cassia Place PKID 07-11</t>
  </si>
  <si>
    <t>Val Vista Park PKID 07-01</t>
  </si>
  <si>
    <t>Madera Parc PKID 07-10</t>
  </si>
  <si>
    <t>Templeton Place PKID 07-02</t>
  </si>
  <si>
    <t>Park Village PKID 07-03</t>
  </si>
  <si>
    <t>Spring Meadows PKID 07-04</t>
  </si>
  <si>
    <t>Circle G Meadows II PKID 88-05</t>
  </si>
  <si>
    <t>Circle G Meadows III PKID 07-06</t>
  </si>
  <si>
    <t>Circle G Ranches VI PKID 07-07</t>
  </si>
  <si>
    <t>Circle G Ranches VII PKID 88-08</t>
  </si>
  <si>
    <t>Morning Ridge PKID 07-09</t>
  </si>
  <si>
    <t>http://www.gilbertaz.gov/departments/public-works/engineering-services/pkid</t>
  </si>
  <si>
    <t>A04 = we collect assessments via tax roll, not taxes (by contract rather than by statute)</t>
  </si>
  <si>
    <t>Roosevelt Irrigation District - special bucket</t>
  </si>
  <si>
    <t>Need to research but similar to above</t>
  </si>
  <si>
    <t>Maintenance dist - should have been an A03 most likely.</t>
  </si>
  <si>
    <t>Central AZ Water Cons District - admin'd by state - started as single taxing entity - then legislature created water banking tax and groundwater replenishing (2 add'l)</t>
  </si>
  <si>
    <t>Groundwater Replenishment Districts</t>
  </si>
  <si>
    <t>*report with Cent AZ Water Cons Dist if reporting for entire State</t>
  </si>
  <si>
    <t>Standalone thing</t>
  </si>
  <si>
    <t>Sanitary</t>
  </si>
  <si>
    <t>County administrative accounts</t>
  </si>
  <si>
    <t>Could be admin acct, could be street lighting, could be something else - need to ask finance</t>
  </si>
  <si>
    <t>May be county facility districts</t>
  </si>
  <si>
    <t>Administrative Accounts</t>
  </si>
  <si>
    <t>*work with the county finance to see how these are reported and be consistent with them (if it makes sense to do so)?</t>
  </si>
  <si>
    <t>MID</t>
  </si>
  <si>
    <t>Decommission</t>
  </si>
  <si>
    <t>MID OR Could be admin acct, could be street lighting, could be something else - need to ask finance</t>
  </si>
  <si>
    <t>Special Account for Roosevelt Irrigation District (NOT A DISTRICT)</t>
  </si>
  <si>
    <t>Needs Research - special account of some kind (NOT A DISTRICT)</t>
  </si>
  <si>
    <t>Do these need this level in hierarchy or alternate based on geography?</t>
  </si>
  <si>
    <t>Could be admin acct, could be street lighting, could be something else - need to ask finance (K01)</t>
  </si>
  <si>
    <t>Could be admin acct, could be street lighting, could be something else - need to ask finance (A03)</t>
  </si>
  <si>
    <t>28793 - Queen Creek Water Improvement District (K01)</t>
  </si>
  <si>
    <t>Duplicate of Gilbert PK records above</t>
  </si>
  <si>
    <t>ASU Facilities Districts</t>
  </si>
  <si>
    <t>Other Districts</t>
  </si>
  <si>
    <t>Contract Collections</t>
  </si>
  <si>
    <t>FUND_DSC</t>
  </si>
  <si>
    <t>Notes</t>
  </si>
  <si>
    <t>Legacy Acct #</t>
  </si>
  <si>
    <t>Amount</t>
  </si>
  <si>
    <t>New AGENCY name</t>
  </si>
  <si>
    <t>Legacy Name (DIST or FUND)</t>
  </si>
  <si>
    <t>Legacy Dist #</t>
  </si>
  <si>
    <t>Mapping Notes</t>
  </si>
  <si>
    <t>distnum</t>
  </si>
  <si>
    <t>Funds 47 &amp; 48 are for C &amp; T</t>
  </si>
  <si>
    <t>Agency Num</t>
  </si>
  <si>
    <t>Flood Control District</t>
  </si>
  <si>
    <t>Possible that one or two IWCDs fall into this bucket (Rainbow, Hyder)</t>
  </si>
  <si>
    <t>0000</t>
  </si>
  <si>
    <t>1000</t>
  </si>
  <si>
    <t>2000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</si>
  <si>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</si>
  <si>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</si>
  <si>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</si>
  <si>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</si>
  <si>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</si>
  <si>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</si>
  <si>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</si>
  <si>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</si>
  <si>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</si>
  <si>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</si>
  <si>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</si>
  <si>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</si>
  <si>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</si>
  <si>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</si>
  <si>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</si>
  <si>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</si>
  <si>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</si>
  <si>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</si>
  <si>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</si>
  <si>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</si>
  <si>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</si>
  <si>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</si>
  <si>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</si>
  <si>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</si>
  <si>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</si>
  <si>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</si>
  <si>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</si>
  <si>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</si>
  <si>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</si>
  <si>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</si>
  <si>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</si>
  <si>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</si>
  <si>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</si>
  <si>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</si>
  <si>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5001</t>
  </si>
  <si>
    <t>Williams Air Force Base District</t>
  </si>
  <si>
    <t>Williams Air Force Base Accomodation District</t>
  </si>
  <si>
    <t>East Valley Institute of Technology District</t>
  </si>
  <si>
    <t>West-MEC District</t>
  </si>
  <si>
    <t>Maricopa County Community College District</t>
  </si>
  <si>
    <t>HOSPITAL DIST #1</t>
  </si>
  <si>
    <t>Hospital District #1</t>
  </si>
  <si>
    <t>Maricopa Integrated Health System</t>
  </si>
  <si>
    <t>DHS</t>
  </si>
  <si>
    <t>Maricopa Department of Human Services</t>
  </si>
  <si>
    <t>Public Works Flood Control</t>
  </si>
  <si>
    <t>Woolsey Flood Control District</t>
  </si>
  <si>
    <t>ASSET</t>
  </si>
  <si>
    <t>TYPE</t>
  </si>
  <si>
    <t>LIABILITY</t>
  </si>
  <si>
    <t>CATEGORY</t>
  </si>
  <si>
    <t>This is now a unified school district</t>
  </si>
  <si>
    <t>Potential Decommission</t>
  </si>
  <si>
    <t>Not defined on CoB website; 31-982-000; Has a balance</t>
  </si>
  <si>
    <t>Not defined on CoB website; 31-961-000; No balance</t>
  </si>
  <si>
    <t>ASU Athletic Facilities District</t>
  </si>
  <si>
    <t>Desert Hills Sanitary District</t>
  </si>
  <si>
    <t>Not on CoB website; 32-C00-754; $45,489.32</t>
  </si>
  <si>
    <t>Not on CoB website; 32-C00-759; $(0.38)</t>
  </si>
  <si>
    <t>Not on CoB website; 32-B00-604; Has a balance</t>
  </si>
  <si>
    <t>Not on CoB website; 32-B00-619; No balance</t>
  </si>
  <si>
    <t>Not on CoB website; 32-B00-631; No balance</t>
  </si>
  <si>
    <t>Not on CoB website; 32-B00-620; No balance</t>
  </si>
  <si>
    <t>Not on CoB website; 32-B00-625; No balance</t>
  </si>
  <si>
    <t>Not on CoB website; 32-B00-699; No balance</t>
  </si>
  <si>
    <t>Maybe this belongs with FH SANI?</t>
  </si>
  <si>
    <t>Library Districts</t>
  </si>
  <si>
    <t>Title 48, Chapter 34</t>
  </si>
  <si>
    <t>Maricopa County Library District</t>
  </si>
  <si>
    <t>Date Organized</t>
  </si>
  <si>
    <t>Formation Statute</t>
  </si>
  <si>
    <t>48-3901-3902</t>
  </si>
  <si>
    <t>Title 48, Chapter 17</t>
  </si>
  <si>
    <t>Title 48, Chapter 31</t>
  </si>
  <si>
    <t>48-5501-5506</t>
  </si>
  <si>
    <t>Title 48, Chapter 6</t>
  </si>
  <si>
    <t>Maricopa County Stadium District</t>
  </si>
  <si>
    <t>Title 48, Chapter 26</t>
  </si>
  <si>
    <t>48-4202-4203</t>
  </si>
  <si>
    <t>48-903-906</t>
  </si>
  <si>
    <t>48-1702-1720</t>
  </si>
  <si>
    <t>Title 48, Chapter 12</t>
  </si>
  <si>
    <t>Title 48, Chapter 5</t>
  </si>
  <si>
    <t>48-261</t>
  </si>
  <si>
    <t>48-851</t>
  </si>
  <si>
    <t>North County Fire &amp; Medical District</t>
  </si>
  <si>
    <t>Superstition Fire &amp; Medical District</t>
  </si>
  <si>
    <t>Maricopa County Flood Control District</t>
  </si>
  <si>
    <t>48-2602-2615</t>
  </si>
  <si>
    <t>48-3602-3604</t>
  </si>
  <si>
    <t>Title 48, Chapter 21</t>
  </si>
  <si>
    <t>Flood Protection Districts</t>
  </si>
  <si>
    <t>Title 48, Chapter 18</t>
  </si>
  <si>
    <t>48-2903-2923</t>
  </si>
  <si>
    <t>Title 48, Chapter 19</t>
  </si>
  <si>
    <t>Title 48, Chapter 20</t>
  </si>
  <si>
    <t>48-3421-3427</t>
  </si>
  <si>
    <t>Decommission *Electrical District No.5 merged with Electrical District No.6</t>
  </si>
  <si>
    <t>Multi-County</t>
  </si>
  <si>
    <t>Central Arizona Groundwater Replenishment District</t>
  </si>
  <si>
    <t>48-3702-3713</t>
  </si>
  <si>
    <t>Title 48, Chapter 22</t>
  </si>
  <si>
    <t>Title 48, Chapter 11</t>
  </si>
  <si>
    <t>48-1502-1522</t>
  </si>
  <si>
    <t>48-2001-2011</t>
  </si>
  <si>
    <t>Title 48, Chapter 14</t>
  </si>
  <si>
    <t>UAMACT Code</t>
  </si>
  <si>
    <t>PENSION</t>
  </si>
  <si>
    <t>SEC?</t>
  </si>
  <si>
    <t>Operating</t>
  </si>
  <si>
    <t>Principal</t>
  </si>
  <si>
    <t>Capital</t>
  </si>
  <si>
    <t>Bond</t>
  </si>
  <si>
    <t>Prepayment</t>
  </si>
  <si>
    <t>Deficiency</t>
  </si>
  <si>
    <t>Completion</t>
  </si>
  <si>
    <t>Refunding</t>
  </si>
  <si>
    <t>Road District (Special Tax)</t>
  </si>
  <si>
    <t>Tax</t>
  </si>
  <si>
    <t>Contract</t>
  </si>
  <si>
    <t>CONTINGENCY FUND</t>
  </si>
  <si>
    <t>BANKING TAX</t>
  </si>
  <si>
    <t>POWER COST?</t>
  </si>
  <si>
    <t>EMPLOYEE BENEFIT LIABILITY</t>
  </si>
  <si>
    <t>202</t>
  </si>
  <si>
    <t>306</t>
  </si>
  <si>
    <t>180</t>
  </si>
  <si>
    <t>192</t>
  </si>
  <si>
    <t>193</t>
  </si>
  <si>
    <t>194</t>
  </si>
  <si>
    <t>195</t>
  </si>
  <si>
    <t>196</t>
  </si>
  <si>
    <t>197</t>
  </si>
  <si>
    <t>198</t>
  </si>
  <si>
    <t>Current Account Name</t>
  </si>
  <si>
    <t>UAMACT Account Name</t>
  </si>
  <si>
    <t>Type</t>
  </si>
  <si>
    <t>Current Unrestricted General</t>
  </si>
  <si>
    <t>Current Unrestricted Auxiliary Enterprises</t>
  </si>
  <si>
    <t>Current Restricted</t>
  </si>
  <si>
    <t>Loan</t>
  </si>
  <si>
    <t>Endowment and Similar</t>
  </si>
  <si>
    <t>Unexpended Plant</t>
  </si>
  <si>
    <t>Retirement of Indebtedness</t>
  </si>
  <si>
    <t>Agency</t>
  </si>
  <si>
    <t>Schools</t>
  </si>
  <si>
    <t>278</t>
  </si>
  <si>
    <t>279</t>
  </si>
  <si>
    <t>280</t>
  </si>
  <si>
    <t>285</t>
  </si>
  <si>
    <t>286</t>
  </si>
  <si>
    <t>289</t>
  </si>
  <si>
    <t>300</t>
  </si>
  <si>
    <t>302</t>
  </si>
  <si>
    <t>Sinking Fund</t>
  </si>
  <si>
    <t>303</t>
  </si>
  <si>
    <t>RES CHANDLER (??)</t>
  </si>
  <si>
    <t>304</t>
  </si>
  <si>
    <t>307</t>
  </si>
  <si>
    <t>305</t>
  </si>
  <si>
    <t>PROJECT FUND</t>
  </si>
  <si>
    <t>308</t>
  </si>
  <si>
    <t>RESERVE</t>
  </si>
  <si>
    <t>REVENUE</t>
  </si>
  <si>
    <t>INT &amp; RED</t>
  </si>
  <si>
    <t>AP WARRANT CLEARING</t>
  </si>
  <si>
    <t>309</t>
  </si>
  <si>
    <t>PAYROLL WARRANT CLEARING</t>
  </si>
  <si>
    <t>AHCCCS PLAN</t>
  </si>
  <si>
    <t>319</t>
  </si>
  <si>
    <t>324</t>
  </si>
  <si>
    <t>328</t>
  </si>
  <si>
    <t>332</t>
  </si>
  <si>
    <t>33</t>
  </si>
  <si>
    <t>Count of FUND_DSC</t>
  </si>
  <si>
    <t>Queen Creek Domestic Water Improvement District</t>
  </si>
  <si>
    <t>Eagle Mountain Community Facilities District</t>
  </si>
  <si>
    <t>Phoenix Enhancement Service District</t>
  </si>
  <si>
    <t>Tempe Enhancement Service District</t>
  </si>
  <si>
    <t>Chandler Enhancement Service District</t>
  </si>
  <si>
    <t>Scottsdale Enhancement Service District</t>
  </si>
  <si>
    <t>McDowell Mountain Ranch Community Facilities District</t>
  </si>
  <si>
    <t>Estrella Mountain Ranch Community Facilities District</t>
  </si>
  <si>
    <t>Village at Litchfield Park Community Facilities District</t>
  </si>
  <si>
    <t>Agua Fria Ranch Community Facilities District</t>
  </si>
  <si>
    <t>Anthem Sun Valley Community Facilities District</t>
  </si>
  <si>
    <t>Scottsdale Mountain Community Facilities District</t>
  </si>
  <si>
    <t>DC Ranch Community Facilities District</t>
  </si>
  <si>
    <t>Carefree Utilities Community Facilities District</t>
  </si>
  <si>
    <t>Saguaro Acres Community Facilities District</t>
  </si>
  <si>
    <t>Sonoran Trails Community Facilities District</t>
  </si>
  <si>
    <t>Rio Salado Community Facilities District</t>
  </si>
  <si>
    <t xml:space="preserve">Is this a parent?  Is there pooling? </t>
  </si>
  <si>
    <t>20th Street Improvement District</t>
  </si>
  <si>
    <t>Plymouth Street Improvement District</t>
  </si>
  <si>
    <t>Queen Creek Water Improvement District</t>
  </si>
  <si>
    <t>Rainbow Valley Irrigation District</t>
  </si>
  <si>
    <t>Patio Del Sol Irrigation Water Delivery District</t>
  </si>
  <si>
    <t>Fountain Hills Road Maintenance</t>
  </si>
  <si>
    <t>Proposed Account Name</t>
  </si>
  <si>
    <t>Maintenance &amp; Operations</t>
  </si>
  <si>
    <t>Adjacent Ways</t>
  </si>
  <si>
    <t>Bond Building</t>
  </si>
  <si>
    <t>Building Renewal</t>
  </si>
  <si>
    <t>Capital Outlay</t>
  </si>
  <si>
    <t>Tan Debt Service</t>
  </si>
  <si>
    <t>Classroom Site Fund</t>
  </si>
  <si>
    <t>Credit Line Borrowing</t>
  </si>
  <si>
    <t>Other Monies</t>
  </si>
  <si>
    <t>Payroll Clearing</t>
  </si>
  <si>
    <t>School Investments</t>
  </si>
  <si>
    <t>Student Activities</t>
  </si>
  <si>
    <t>Tan Proceeds</t>
  </si>
  <si>
    <t>Pension</t>
  </si>
  <si>
    <t>New School Facilities</t>
  </si>
  <si>
    <t>Soft Capital Allocation</t>
  </si>
  <si>
    <t>Decommission?</t>
  </si>
  <si>
    <t>Deficiencies Correction</t>
  </si>
  <si>
    <t>Debt Service</t>
  </si>
  <si>
    <t>Clearing</t>
  </si>
  <si>
    <t>Grants</t>
  </si>
  <si>
    <t>Warrant Clearing</t>
  </si>
  <si>
    <t>Same as any school accounts?</t>
  </si>
  <si>
    <t>Same as 009?</t>
  </si>
  <si>
    <t>Same as 005?</t>
  </si>
  <si>
    <t>What is this?</t>
  </si>
  <si>
    <t>Contingency Fund</t>
  </si>
  <si>
    <t>Banking Tax</t>
  </si>
  <si>
    <t>Power Cost?</t>
  </si>
  <si>
    <t>Employee Benefit Liability</t>
  </si>
  <si>
    <t>Bad Check Trust</t>
  </si>
  <si>
    <t>Highway Users Revenue</t>
  </si>
  <si>
    <t>What is CA?</t>
  </si>
  <si>
    <t>Drug and Gang Enforcement</t>
  </si>
  <si>
    <t>Victim Compensation Interest</t>
  </si>
  <si>
    <t>Victim Location Fund</t>
  </si>
  <si>
    <t>County Attorney Victim Compensation Fund</t>
  </si>
  <si>
    <t>Expedited Child Support and Visitation</t>
  </si>
  <si>
    <t>Child Support Automation</t>
  </si>
  <si>
    <t>Taxpayers' Information</t>
  </si>
  <si>
    <t>Concilation Court</t>
  </si>
  <si>
    <t>Special Public Health</t>
  </si>
  <si>
    <t>Juvenile Delinquency Restitution</t>
  </si>
  <si>
    <t>Local Alternative Dispute Resolution</t>
  </si>
  <si>
    <t>Domestic Relations Education &amp; Mediation</t>
  </si>
  <si>
    <t>Children's Issues Education</t>
  </si>
  <si>
    <t>County Parks Publication &amp; Souvenir Revolving</t>
  </si>
  <si>
    <t>Law Enforcement and Boating Safety</t>
  </si>
  <si>
    <t>County Flood Control</t>
  </si>
  <si>
    <t>Dup of 013</t>
  </si>
  <si>
    <t>Dup of 023</t>
  </si>
  <si>
    <t>Arson Detection Reward</t>
  </si>
  <si>
    <t>Child Passenger Restraint</t>
  </si>
  <si>
    <t xml:space="preserve">Mobile Home Relocation </t>
  </si>
  <si>
    <t>Unapportioned Taxes</t>
  </si>
  <si>
    <t>Adult Probation Fees</t>
  </si>
  <si>
    <t>Adult Probation Grants</t>
  </si>
  <si>
    <t>Aida Renta</t>
  </si>
  <si>
    <t>Fees</t>
  </si>
  <si>
    <t>Field Operations</t>
  </si>
  <si>
    <t>Air Quality Grants</t>
  </si>
  <si>
    <t>Air Quality Fees</t>
  </si>
  <si>
    <t>Animal Control Field Operations</t>
  </si>
  <si>
    <t>Animal Control Grants</t>
  </si>
  <si>
    <t>Animal Control License Shelter</t>
  </si>
  <si>
    <t>Cash Balance Reversion State</t>
  </si>
  <si>
    <t>Clerk of the Court Grants</t>
  </si>
  <si>
    <t>Trust Fund</t>
  </si>
  <si>
    <t>Fill The Gap</t>
  </si>
  <si>
    <t>Clerk of the Court Fill the Gap</t>
  </si>
  <si>
    <t>Clerk of the Court Trust Fund</t>
  </si>
  <si>
    <t>Concilation Court Fees</t>
  </si>
  <si>
    <t>Correctional Health</t>
  </si>
  <si>
    <t>County Attorney Grants</t>
  </si>
  <si>
    <t>County Attorney Fill the Gap</t>
  </si>
  <si>
    <t>County Attorney</t>
  </si>
  <si>
    <t>Payroll</t>
  </si>
  <si>
    <t>Debt</t>
  </si>
  <si>
    <t>City Jury Payroll</t>
  </si>
  <si>
    <t>Clerk of the Court EDMS</t>
  </si>
  <si>
    <t>Fines</t>
  </si>
  <si>
    <t>Citing Agency Fines</t>
  </si>
  <si>
    <t>Citing Agency Fines Cosc 12-116.04B</t>
  </si>
  <si>
    <t>Citing Agency Fines JC 12-116.04B</t>
  </si>
  <si>
    <t>Technology</t>
  </si>
  <si>
    <t>County Equalization Assistance Clearing</t>
  </si>
  <si>
    <t>County Improvement Debt</t>
  </si>
  <si>
    <t>Debt - why duplicate?</t>
  </si>
  <si>
    <t>County Improvement Debt #2</t>
  </si>
  <si>
    <t>County Improvement Fund</t>
  </si>
  <si>
    <t>General?</t>
  </si>
  <si>
    <t>County School Indirect Cost</t>
  </si>
  <si>
    <t>Detention Capital</t>
  </si>
  <si>
    <t>Detention Operations</t>
  </si>
  <si>
    <t>Detention Technology</t>
  </si>
  <si>
    <t>DEA Grants</t>
  </si>
  <si>
    <t>Elections Grants</t>
  </si>
  <si>
    <t>Environmental Services Grants</t>
  </si>
  <si>
    <t>Environmental Health</t>
  </si>
  <si>
    <t>Donations</t>
  </si>
  <si>
    <t>Native Plant</t>
  </si>
  <si>
    <t>Waste Tire</t>
  </si>
  <si>
    <t>Relocation Fee</t>
  </si>
  <si>
    <t>Resource Center</t>
  </si>
  <si>
    <t>Sex Offender Monitoring</t>
  </si>
  <si>
    <t>State Aid School Fund</t>
  </si>
  <si>
    <t>Fish &amp; Game</t>
  </si>
  <si>
    <t>Domestic Shelter</t>
  </si>
  <si>
    <t>Criminal Justice</t>
  </si>
  <si>
    <t>Confidential Address</t>
  </si>
  <si>
    <t>Child Abuse Prevention</t>
  </si>
  <si>
    <t>Emergency Medical Service</t>
  </si>
  <si>
    <t>Small School Service</t>
  </si>
  <si>
    <t>Housing Authority</t>
  </si>
  <si>
    <t>Homeless School</t>
  </si>
  <si>
    <t>City of Avondale</t>
  </si>
  <si>
    <t>City of Buckeye</t>
  </si>
  <si>
    <t>Town of Carefree</t>
  </si>
  <si>
    <t>Town of Cave Creek</t>
  </si>
  <si>
    <t>City of El Mirage</t>
  </si>
  <si>
    <t>Town of Gila Bend</t>
  </si>
  <si>
    <t>Town of Gilbert</t>
  </si>
  <si>
    <t>City of Glendale</t>
  </si>
  <si>
    <t>City of Goodyear</t>
  </si>
  <si>
    <t>Town of Guadalupe</t>
  </si>
  <si>
    <t>City of Litchfield Park</t>
  </si>
  <si>
    <t>City of Mesa</t>
  </si>
  <si>
    <t>Town of Paradise Valley</t>
  </si>
  <si>
    <t>City of Peoria</t>
  </si>
  <si>
    <t>City of Phoenix</t>
  </si>
  <si>
    <t>City of Scottsdale</t>
  </si>
  <si>
    <t>City of Surprise</t>
  </si>
  <si>
    <t>City of Tempe</t>
  </si>
  <si>
    <t>Town of Tolleson</t>
  </si>
  <si>
    <t>Town of Wickenburg</t>
  </si>
  <si>
    <t>Town of Youngtown</t>
  </si>
  <si>
    <t>Town of Fountain Hills</t>
  </si>
  <si>
    <t>Town of Queen Creek</t>
  </si>
  <si>
    <t>City of Chandler</t>
  </si>
  <si>
    <t>Town of Apache Junction</t>
  </si>
  <si>
    <t>Add the word school</t>
  </si>
  <si>
    <t>Add numbers "No. XX"</t>
  </si>
  <si>
    <t>Short Name</t>
  </si>
  <si>
    <t>Full Name (NEW)</t>
  </si>
  <si>
    <t>Community Facilities Districts - Specially Assessed</t>
  </si>
  <si>
    <t>Williams Air Force Base</t>
  </si>
  <si>
    <t>Williams Air Force Base Accomodation</t>
  </si>
  <si>
    <t>Maricopa Regional</t>
  </si>
  <si>
    <t>The Institute of Technology</t>
  </si>
  <si>
    <t>West MEC</t>
  </si>
  <si>
    <t>Maricopa County CC</t>
  </si>
  <si>
    <t>Buckeye Union High School District No. 201</t>
  </si>
  <si>
    <t>04512</t>
  </si>
  <si>
    <t>04509</t>
  </si>
  <si>
    <t>04501</t>
  </si>
  <si>
    <t>04530</t>
  </si>
  <si>
    <t>04562</t>
  </si>
  <si>
    <t>04502</t>
  </si>
  <si>
    <t>04527</t>
  </si>
  <si>
    <t>04565</t>
  </si>
  <si>
    <t>04561</t>
  </si>
  <si>
    <t>04504</t>
  </si>
  <si>
    <t>04503</t>
  </si>
  <si>
    <t>04510</t>
  </si>
  <si>
    <t>04553</t>
  </si>
  <si>
    <t>04563</t>
  </si>
  <si>
    <t>04505</t>
  </si>
  <si>
    <t>04550</t>
  </si>
  <si>
    <t>04529</t>
  </si>
  <si>
    <t>04511</t>
  </si>
  <si>
    <t>04564</t>
  </si>
  <si>
    <t>04551</t>
  </si>
  <si>
    <t>04506</t>
  </si>
  <si>
    <t>04507</t>
  </si>
  <si>
    <t>04508</t>
  </si>
  <si>
    <t>04552</t>
  </si>
  <si>
    <t>Sun City Fire District</t>
  </si>
  <si>
    <t>Sun Lakes Fire District</t>
  </si>
  <si>
    <t>Harquahala Valley Fire District</t>
  </si>
  <si>
    <t>Aguila FD</t>
  </si>
  <si>
    <t>Apache Junction FD</t>
  </si>
  <si>
    <t xml:space="preserve">Buckeye Valley FD </t>
  </si>
  <si>
    <t>Chandler CIFD</t>
  </si>
  <si>
    <t>Circle City / Morristown FD</t>
  </si>
  <si>
    <t xml:space="preserve">Clearwater Hills FD </t>
  </si>
  <si>
    <t xml:space="preserve">Daisy Mountain FD </t>
  </si>
  <si>
    <t xml:space="preserve">Gila Bend FD </t>
  </si>
  <si>
    <t>Gilbert CIFD</t>
  </si>
  <si>
    <t xml:space="preserve">Queen Creek CIFD </t>
  </si>
  <si>
    <t xml:space="preserve">Scottsdale CIFD </t>
  </si>
  <si>
    <t xml:space="preserve">Tempe CIFD </t>
  </si>
  <si>
    <t xml:space="preserve">Goldfield Ranch FD </t>
  </si>
  <si>
    <t xml:space="preserve">Harquahala Valley FD </t>
  </si>
  <si>
    <t xml:space="preserve">Laveen FD </t>
  </si>
  <si>
    <t xml:space="preserve">Rio Verde FD </t>
  </si>
  <si>
    <t xml:space="preserve">Sun City FD </t>
  </si>
  <si>
    <t xml:space="preserve">Sun Lakes FD </t>
  </si>
  <si>
    <t xml:space="preserve">Tonopah Valley FD </t>
  </si>
  <si>
    <t xml:space="preserve">Wickenburg Rural FD </t>
  </si>
  <si>
    <t xml:space="preserve">Wittmann FD </t>
  </si>
  <si>
    <t>Agua Fria Union High School District No. 216</t>
  </si>
  <si>
    <t>Glendale Union High School District No. 205</t>
  </si>
  <si>
    <t>Phoenix Union High School District No. 210</t>
  </si>
  <si>
    <t>Tempe Union High School District No. 213</t>
  </si>
  <si>
    <t>Tolleson Union High School District No. 214</t>
  </si>
  <si>
    <t>Aguila Elementary School District No. 63</t>
  </si>
  <si>
    <t>Alhambra Elementary School District No. 68</t>
  </si>
  <si>
    <t>Arlington Elementary School District No. 47</t>
  </si>
  <si>
    <t>Avondale Elementary School District No. 44</t>
  </si>
  <si>
    <t>Balsz Elementary School District No. 31</t>
  </si>
  <si>
    <t>Buckeye Elementary School District No. 33</t>
  </si>
  <si>
    <t>Cartwright Elementary School District No. 83</t>
  </si>
  <si>
    <t>Creighton Elementary School District No. 14</t>
  </si>
  <si>
    <t>Fowler Elementary School District No. 45</t>
  </si>
  <si>
    <t>Glendale Elementary School District No. 40</t>
  </si>
  <si>
    <t>Isaac Elementary School District No. 5</t>
  </si>
  <si>
    <t>Kyrene Elementary School District No. 28</t>
  </si>
  <si>
    <t>Laveen Elementary School District No. 59</t>
  </si>
  <si>
    <t>Liberty Elementary School District No. 25</t>
  </si>
  <si>
    <t>Litchfield Elementary School District No. 79</t>
  </si>
  <si>
    <t>Littleton Elementary School District No. 65</t>
  </si>
  <si>
    <t>Madison Elementary School District No. 38</t>
  </si>
  <si>
    <t>Mobile Elementary School District No. 86</t>
  </si>
  <si>
    <t>Morristown Elementary School District No. 75</t>
  </si>
  <si>
    <t>Murphy Elementary School District No. 21</t>
  </si>
  <si>
    <t>Osborn Elementary School District No. 8</t>
  </si>
  <si>
    <t>Palo Verde Elementary School District No. 49</t>
  </si>
  <si>
    <t>Paloma Elementary School District No. 94</t>
  </si>
  <si>
    <t>Pendergast Elementary School District No. 92</t>
  </si>
  <si>
    <t>Phoenix Elementary School District No. 1</t>
  </si>
  <si>
    <t>Riverside Elementary School District No. 2</t>
  </si>
  <si>
    <t>Roosevelt Elementary School District No. 66</t>
  </si>
  <si>
    <t>Sentinel Elementary School District No. 71</t>
  </si>
  <si>
    <t>Tempe Elementary School District No. 3</t>
  </si>
  <si>
    <t>Tolleson Elementary School District No. 17</t>
  </si>
  <si>
    <t>Union Elementary School District No. 62</t>
  </si>
  <si>
    <t>Washington Elementary School District No. 6</t>
  </si>
  <si>
    <t>Wilson Elementary School District No. 7</t>
  </si>
  <si>
    <t>Cave Creek Unified School District No. 93</t>
  </si>
  <si>
    <t>Chandler Unified School District No. 80</t>
  </si>
  <si>
    <t>Deer Valley Unified School District No. 97</t>
  </si>
  <si>
    <t>Dysart Unified School District No. 89</t>
  </si>
  <si>
    <t>Gila Bend Unified School District No. 24</t>
  </si>
  <si>
    <t>Gilbert Unified School District No. 41</t>
  </si>
  <si>
    <t>Mesa Unified School District No. 4</t>
  </si>
  <si>
    <t>Paradise Valley Unified School District No. 69</t>
  </si>
  <si>
    <t>Peoria Unified School District No. 11</t>
  </si>
  <si>
    <t>Queen Creek Unified School District No. 95</t>
  </si>
  <si>
    <t>Saddle Mountain Unified School District No. 90</t>
  </si>
  <si>
    <t>Scottsdale Unified School School District No. 48</t>
  </si>
  <si>
    <t>Wickenburg Unified School District No. 9</t>
  </si>
  <si>
    <t>Fountain Hills Unified School District No. 98</t>
  </si>
  <si>
    <t>Nadaburg Unified School District No. 81</t>
  </si>
  <si>
    <t>Higley Unified School District No. 60</t>
  </si>
  <si>
    <t>Peoria Maintenance Improvement District No. 1025</t>
  </si>
  <si>
    <t>Peoria Maintenance Improvement District No. 1044</t>
  </si>
  <si>
    <t>Peoria Maintenance Improvement District No. 1</t>
  </si>
  <si>
    <t>Peoria Maintenance Improvement District No. 10</t>
  </si>
  <si>
    <t>Peoria Maintenance Improvement District No. 120</t>
  </si>
  <si>
    <t>Peoria Maintenance Improvement District No. 2</t>
  </si>
  <si>
    <t>Peoria Maintenance Improvement District No. 3</t>
  </si>
  <si>
    <t>Peoria Maintenance Improvement District No. 4</t>
  </si>
  <si>
    <t>Peoria Maintenance Improvement District No. 5</t>
  </si>
  <si>
    <t>Peoria Maintenance Improvement District No. 6</t>
  </si>
  <si>
    <t>Peoria Maintenance Improvement District No. 69</t>
  </si>
  <si>
    <t>Peoria Maintenance Improvement District No. 7</t>
  </si>
  <si>
    <t>Goodyear Community Facilities Utilities District No. 1</t>
  </si>
  <si>
    <t>Goodyear Community Facilities General District No. 1</t>
  </si>
  <si>
    <t>Cottonwoods MID</t>
  </si>
  <si>
    <t>Eagle Mountain MID</t>
  </si>
  <si>
    <t>Queen Creek DWID</t>
  </si>
  <si>
    <t>Cottonwoods Maintenance Improvement District</t>
  </si>
  <si>
    <t>Chandler Heights Maintenance Improvement District</t>
  </si>
  <si>
    <t>Chandler ESD</t>
  </si>
  <si>
    <t>Tempe ESD</t>
  </si>
  <si>
    <t>Phoenix ESD</t>
  </si>
  <si>
    <t>Scottsdale ESD</t>
  </si>
  <si>
    <t>Eagle Mountain Maintenance Improvement District</t>
  </si>
  <si>
    <t>Eagle Mountain CFD</t>
  </si>
  <si>
    <t>Is this a duplicate of the below?</t>
  </si>
  <si>
    <t>Estrella Dells Maintenance Improvement District</t>
  </si>
  <si>
    <t>Estrella Dells MID</t>
  </si>
  <si>
    <t>Goodyear CFD General #1</t>
  </si>
  <si>
    <t>Goodyear CFD Utilities #1</t>
  </si>
  <si>
    <t>Peoria MID #1025</t>
  </si>
  <si>
    <t>Peoria MID #1044</t>
  </si>
  <si>
    <t>Peoria MID #1</t>
  </si>
  <si>
    <t>Peoria MID #10</t>
  </si>
  <si>
    <t>Peoria MID #2</t>
  </si>
  <si>
    <t>Peoria MID #3</t>
  </si>
  <si>
    <t>Peoria MID #4</t>
  </si>
  <si>
    <t>Peoria MID #5</t>
  </si>
  <si>
    <t>Peoria MID #6</t>
  </si>
  <si>
    <t>Peoria MID #69</t>
  </si>
  <si>
    <t>Peoria MID #7</t>
  </si>
  <si>
    <t>Peoria MID #120</t>
  </si>
  <si>
    <t>Palm Valley Community Facilities District No. 3</t>
  </si>
  <si>
    <t>Wildflower Ranch Community Facilities District No. 2</t>
  </si>
  <si>
    <t>Wildflower Ranch Community Facilities District No. 1</t>
  </si>
  <si>
    <t>Waterfront Commercial Community Facilities District</t>
  </si>
  <si>
    <t>Sundance Community Facilities District</t>
  </si>
  <si>
    <t>Sundance CFD</t>
  </si>
  <si>
    <t>Festival Ranch CFD AA #2 &amp; #3</t>
  </si>
  <si>
    <t>Eastmark Community Facilities District Assessment Area No. 2</t>
  </si>
  <si>
    <t>Eastmark Community Facilities District Assessment Area No. 1</t>
  </si>
  <si>
    <t>Goodyear Golf Village Community Facilities District Assessment Area No. 2</t>
  </si>
  <si>
    <t>Festival Ranch Community Facilities District Assessment Area No. 6</t>
  </si>
  <si>
    <t>Festival Ranch Community Facilities District Assessment Area No. 7</t>
  </si>
  <si>
    <t>Festival Ranch Community Facilities District Assessment Area No. 8</t>
  </si>
  <si>
    <t>Festival Ranch Community Facilities District Assessment Area No. 4 &amp; 5</t>
  </si>
  <si>
    <t>Festival Ranch Community Facilities District Assessment Area No. 2 &amp; 3</t>
  </si>
  <si>
    <t>Eastmark CFD AA #2</t>
  </si>
  <si>
    <t>Goodyear CFD AA #2</t>
  </si>
  <si>
    <t>Eastmark CFD AA #1</t>
  </si>
  <si>
    <t>Festival Ranch CFD AA #4 &amp; #5</t>
  </si>
  <si>
    <t>Festival Ranch CFD AA #8</t>
  </si>
  <si>
    <t>Festival Ranch CFD AA #7</t>
  </si>
  <si>
    <t>Festival Ranch CFD AA #6</t>
  </si>
  <si>
    <t>Eastmark Community Facilities District No. 1</t>
  </si>
  <si>
    <t>Eastmark CFD #1</t>
  </si>
  <si>
    <t>Is this #1?</t>
  </si>
  <si>
    <t>28790??</t>
  </si>
  <si>
    <t>Compare to levy schedule?</t>
  </si>
  <si>
    <t>Val Vista Park Parkway Improvement District 07-01</t>
  </si>
  <si>
    <t>Madera Parc Parkway Improvement District 07-10</t>
  </si>
  <si>
    <t>Cassia Place Parkway Improvement District 07-11</t>
  </si>
  <si>
    <t>Templeton Place Parkway Improvement District 07-02</t>
  </si>
  <si>
    <t>Park Village Parkway Improvement District 07-03</t>
  </si>
  <si>
    <t>Spring Meadows Parkway Improvement District 07-04</t>
  </si>
  <si>
    <t>Circle G Meadows II Parkway Improvement District 88-05</t>
  </si>
  <si>
    <t>Circle G Meadows III Parkway Improvement District 07-06</t>
  </si>
  <si>
    <t>Circle G Ranches VI Parkway Improvement District 07-07</t>
  </si>
  <si>
    <t>Circle G Ranches VII Parkway Improvement District 88-08</t>
  </si>
  <si>
    <t>Morning Ridge Parkway Improvement District 07-09</t>
  </si>
  <si>
    <t>Central AZ WCD</t>
  </si>
  <si>
    <t>Central AZ GRD</t>
  </si>
  <si>
    <t>Roosevelt WCD</t>
  </si>
  <si>
    <t>Buckeye WCDD</t>
  </si>
  <si>
    <t>Aguila ID</t>
  </si>
  <si>
    <t>Tonopah ID</t>
  </si>
  <si>
    <t>McMicken ID</t>
  </si>
  <si>
    <t>Roosevelt ID</t>
  </si>
  <si>
    <t>Rainbow Valley ID</t>
  </si>
  <si>
    <t>Western Meadows ID</t>
  </si>
  <si>
    <t>Sunburst Farms ID</t>
  </si>
  <si>
    <t>Harquahala Valley ID</t>
  </si>
  <si>
    <t>Queen Creek ID</t>
  </si>
  <si>
    <t>San Tan ID</t>
  </si>
  <si>
    <t>St. John's ID</t>
  </si>
  <si>
    <t>Chandler Heights Citrus ID</t>
  </si>
  <si>
    <t>Paloma IDD</t>
  </si>
  <si>
    <t>New Magma IDD</t>
  </si>
  <si>
    <t>New State IDD</t>
  </si>
  <si>
    <t>Maricopa County SHCD</t>
  </si>
  <si>
    <t>Harquahala Valley PD</t>
  </si>
  <si>
    <t>Electrical #7</t>
  </si>
  <si>
    <t>Electrical #8</t>
  </si>
  <si>
    <t>Electrical #6</t>
  </si>
  <si>
    <t>Woolsey FPD</t>
  </si>
  <si>
    <t>Fountain Hills SD</t>
  </si>
  <si>
    <t>Other Special Districts</t>
  </si>
  <si>
    <t>West Maricopa Education District</t>
  </si>
  <si>
    <t>13879</t>
  </si>
  <si>
    <t>13908</t>
  </si>
  <si>
    <t>13447</t>
  </si>
  <si>
    <t>13448</t>
  </si>
  <si>
    <t>13446</t>
  </si>
  <si>
    <t>13974</t>
  </si>
  <si>
    <t>13955</t>
  </si>
  <si>
    <t>13978</t>
  </si>
  <si>
    <t>13109</t>
  </si>
  <si>
    <t>13248</t>
  </si>
  <si>
    <t>13315</t>
  </si>
  <si>
    <t>13836</t>
  </si>
  <si>
    <t>13191</t>
  </si>
  <si>
    <t>13937</t>
  </si>
  <si>
    <t>13943</t>
  </si>
  <si>
    <t>13951</t>
  </si>
  <si>
    <t>13973</t>
  </si>
  <si>
    <t>13995</t>
  </si>
  <si>
    <t>13452</t>
  </si>
  <si>
    <t>13453</t>
  </si>
  <si>
    <t>13840</t>
  </si>
  <si>
    <t>13859</t>
  </si>
  <si>
    <t>13872</t>
  </si>
  <si>
    <t>13890</t>
  </si>
  <si>
    <t>13909</t>
  </si>
  <si>
    <t>13919</t>
  </si>
  <si>
    <t>13921</t>
  </si>
  <si>
    <t>13930</t>
  </si>
  <si>
    <t>13433</t>
  </si>
  <si>
    <t>13434</t>
  </si>
  <si>
    <t>13463</t>
  </si>
  <si>
    <t>13264</t>
  </si>
  <si>
    <t>13361</t>
  </si>
  <si>
    <t>13362</t>
  </si>
  <si>
    <t>13363</t>
  </si>
  <si>
    <t>13122</t>
  </si>
  <si>
    <t>13268</t>
  </si>
  <si>
    <t>13069</t>
  </si>
  <si>
    <t>13178</t>
  </si>
  <si>
    <t>13226</t>
  </si>
  <si>
    <t>13219</t>
  </si>
  <si>
    <t>13220</t>
  </si>
  <si>
    <t>13290</t>
  </si>
  <si>
    <t>13221</t>
  </si>
  <si>
    <t>13303</t>
  </si>
  <si>
    <t>13223</t>
  </si>
  <si>
    <t>13203</t>
  </si>
  <si>
    <t>13188</t>
  </si>
  <si>
    <t>13169</t>
  </si>
  <si>
    <t>23352</t>
  </si>
  <si>
    <t>13935</t>
  </si>
  <si>
    <t>13917</t>
  </si>
  <si>
    <t>13916</t>
  </si>
  <si>
    <t>13923</t>
  </si>
  <si>
    <t>13924</t>
  </si>
  <si>
    <t>13925</t>
  </si>
  <si>
    <t>13926</t>
  </si>
  <si>
    <t>13927</t>
  </si>
  <si>
    <t>13928</t>
  </si>
  <si>
    <t>13263</t>
  </si>
  <si>
    <t>13281</t>
  </si>
  <si>
    <t>13931</t>
  </si>
  <si>
    <t>13952</t>
  </si>
  <si>
    <t>13932</t>
  </si>
  <si>
    <t>13964</t>
  </si>
  <si>
    <t>13933</t>
  </si>
  <si>
    <t>13938</t>
  </si>
  <si>
    <t>13953</t>
  </si>
  <si>
    <t>13372</t>
  </si>
  <si>
    <t>13970</t>
  </si>
  <si>
    <t>13934</t>
  </si>
  <si>
    <t>13940</t>
  </si>
  <si>
    <t>13941</t>
  </si>
  <si>
    <t>13404</t>
  </si>
  <si>
    <t>13432</t>
  </si>
  <si>
    <t>13939</t>
  </si>
  <si>
    <t>13942</t>
  </si>
  <si>
    <t>13950</t>
  </si>
  <si>
    <t>13954</t>
  </si>
  <si>
    <t>13965</t>
  </si>
  <si>
    <t>13944</t>
  </si>
  <si>
    <t>13985</t>
  </si>
  <si>
    <t>13992</t>
  </si>
  <si>
    <t>13999</t>
  </si>
  <si>
    <t>13966</t>
  </si>
  <si>
    <t>13967</t>
  </si>
  <si>
    <t>13986</t>
  </si>
  <si>
    <t>13989</t>
  </si>
  <si>
    <t>13968</t>
  </si>
  <si>
    <t>13993</t>
  </si>
  <si>
    <t>13421</t>
  </si>
  <si>
    <t>13499</t>
  </si>
  <si>
    <t>13969</t>
  </si>
  <si>
    <t>13990</t>
  </si>
  <si>
    <t>13486</t>
  </si>
  <si>
    <t>13994</t>
  </si>
  <si>
    <t>13485</t>
  </si>
  <si>
    <t>13401</t>
  </si>
  <si>
    <t>13438</t>
  </si>
  <si>
    <t>13439</t>
  </si>
  <si>
    <t>13419</t>
  </si>
  <si>
    <t>13440</t>
  </si>
  <si>
    <t>13494</t>
  </si>
  <si>
    <t>13351</t>
  </si>
  <si>
    <t>13358</t>
  </si>
  <si>
    <t>13001</t>
  </si>
  <si>
    <t>13487</t>
  </si>
  <si>
    <t>13488</t>
  </si>
  <si>
    <t>13392</t>
  </si>
  <si>
    <t>13495</t>
  </si>
  <si>
    <t>13496</t>
  </si>
  <si>
    <t>13316</t>
  </si>
  <si>
    <t>13330</t>
  </si>
  <si>
    <t>13331</t>
  </si>
  <si>
    <t>13349</t>
  </si>
  <si>
    <t>13364</t>
  </si>
  <si>
    <t>13354</t>
  </si>
  <si>
    <t>13376</t>
  </si>
  <si>
    <t>13291</t>
  </si>
  <si>
    <t>13374</t>
  </si>
  <si>
    <t>13375</t>
  </si>
  <si>
    <t>13393</t>
  </si>
  <si>
    <t>13394</t>
  </si>
  <si>
    <t>13395</t>
  </si>
  <si>
    <t>13397</t>
  </si>
  <si>
    <t>13247</t>
  </si>
  <si>
    <t>13298</t>
  </si>
  <si>
    <t>13383</t>
  </si>
  <si>
    <t>13922</t>
  </si>
  <si>
    <t>13901</t>
  </si>
  <si>
    <t>13911</t>
  </si>
  <si>
    <t>13912</t>
  </si>
  <si>
    <t>13929</t>
  </si>
  <si>
    <t>13962</t>
  </si>
  <si>
    <t>13444</t>
  </si>
  <si>
    <t>13422</t>
  </si>
  <si>
    <t>13423</t>
  </si>
  <si>
    <t>13359</t>
  </si>
  <si>
    <t>13936</t>
  </si>
  <si>
    <t>13801</t>
  </si>
  <si>
    <t>13816</t>
  </si>
  <si>
    <t>13821</t>
  </si>
  <si>
    <t>13812</t>
  </si>
  <si>
    <t>13827</t>
  </si>
  <si>
    <t>13849</t>
  </si>
  <si>
    <t>13848</t>
  </si>
  <si>
    <t>13850</t>
  </si>
  <si>
    <t>13851</t>
  </si>
  <si>
    <t>13868</t>
  </si>
  <si>
    <t>13802</t>
  </si>
  <si>
    <t>13813</t>
  </si>
  <si>
    <t>13864</t>
  </si>
  <si>
    <t>13896</t>
  </si>
  <si>
    <t>13837</t>
  </si>
  <si>
    <t>13882</t>
  </si>
  <si>
    <t>13103</t>
  </si>
  <si>
    <t>13107</t>
  </si>
  <si>
    <t>13329</t>
  </si>
  <si>
    <t>13348</t>
  </si>
  <si>
    <t>13072</t>
  </si>
  <si>
    <t>13121</t>
  </si>
  <si>
    <t>13357</t>
  </si>
  <si>
    <t>13492</t>
  </si>
  <si>
    <t>13356</t>
  </si>
  <si>
    <t>13451</t>
  </si>
  <si>
    <t>13396</t>
  </si>
  <si>
    <t>13838</t>
  </si>
  <si>
    <t>13839</t>
  </si>
  <si>
    <t>13853</t>
  </si>
  <si>
    <t>13888</t>
  </si>
  <si>
    <t>13886</t>
  </si>
  <si>
    <t>13885</t>
  </si>
  <si>
    <t>13128</t>
  </si>
  <si>
    <t>13386</t>
  </si>
  <si>
    <t>13075</t>
  </si>
  <si>
    <t>23145</t>
  </si>
  <si>
    <t>23104</t>
  </si>
  <si>
    <t>23452</t>
  </si>
  <si>
    <t>13010</t>
  </si>
  <si>
    <t>13287</t>
  </si>
  <si>
    <t>13288</t>
  </si>
  <si>
    <t>13424</t>
  </si>
  <si>
    <t>13454</t>
  </si>
  <si>
    <t>23572</t>
  </si>
  <si>
    <t>23353</t>
  </si>
  <si>
    <t>23399</t>
  </si>
  <si>
    <t>13420</t>
  </si>
  <si>
    <t>13418</t>
  </si>
  <si>
    <t>13435</t>
  </si>
  <si>
    <t>13450</t>
  </si>
  <si>
    <t>13310</t>
  </si>
  <si>
    <t>13335</t>
  </si>
  <si>
    <t>13874</t>
  </si>
  <si>
    <t>13875</t>
  </si>
  <si>
    <t>13876</t>
  </si>
  <si>
    <t>23594</t>
  </si>
  <si>
    <t>13402</t>
  </si>
  <si>
    <t>13460</t>
  </si>
  <si>
    <t>13326</t>
  </si>
  <si>
    <t>13312</t>
  </si>
  <si>
    <t>23189</t>
  </si>
  <si>
    <t>23697</t>
  </si>
  <si>
    <t>13490</t>
  </si>
  <si>
    <t>13070</t>
  </si>
  <si>
    <t>13510</t>
  </si>
  <si>
    <t>23568</t>
  </si>
  <si>
    <t>13817</t>
  </si>
  <si>
    <t>13346</t>
  </si>
  <si>
    <t>23255</t>
  </si>
  <si>
    <t>13057</t>
  </si>
  <si>
    <t>23254</t>
  </si>
  <si>
    <t>23574</t>
  </si>
  <si>
    <t>13177</t>
  </si>
  <si>
    <t>23578</t>
  </si>
  <si>
    <t>23137</t>
  </si>
  <si>
    <t>13059</t>
  </si>
  <si>
    <t>13863</t>
  </si>
  <si>
    <t>13210</t>
  </si>
  <si>
    <t>13228</t>
  </si>
  <si>
    <t>23579</t>
  </si>
  <si>
    <t>23176</t>
  </si>
  <si>
    <t>23502</t>
  </si>
  <si>
    <t>23344</t>
  </si>
  <si>
    <t>23360</t>
  </si>
  <si>
    <t>13844</t>
  </si>
  <si>
    <t>13079</t>
  </si>
  <si>
    <t>13855</t>
  </si>
  <si>
    <t>13005</t>
  </si>
  <si>
    <t>13437</t>
  </si>
  <si>
    <t>13820</t>
  </si>
  <si>
    <t>13184</t>
  </si>
  <si>
    <t>13869</t>
  </si>
  <si>
    <t>23595</t>
  </si>
  <si>
    <t>13343</t>
  </si>
  <si>
    <t>13455</t>
  </si>
  <si>
    <t>13456</t>
  </si>
  <si>
    <t>13459</t>
  </si>
  <si>
    <t>13870</t>
  </si>
  <si>
    <t>13810</t>
  </si>
  <si>
    <t>13884</t>
  </si>
  <si>
    <t>13825</t>
  </si>
  <si>
    <t>13352</t>
  </si>
  <si>
    <t>13271</t>
  </si>
  <si>
    <t>13371</t>
  </si>
  <si>
    <t>23076</t>
  </si>
  <si>
    <t>13311</t>
  </si>
  <si>
    <t>13325</t>
  </si>
  <si>
    <t>23375</t>
  </si>
  <si>
    <t>23580</t>
  </si>
  <si>
    <t>23324</t>
  </si>
  <si>
    <t>13991</t>
  </si>
  <si>
    <t>23596</t>
  </si>
  <si>
    <t>13078</t>
  </si>
  <si>
    <t>13003</t>
  </si>
  <si>
    <t>13147</t>
  </si>
  <si>
    <t>13056</t>
  </si>
  <si>
    <t>13862</t>
  </si>
  <si>
    <t>13051</t>
  </si>
  <si>
    <t>13830</t>
  </si>
  <si>
    <t>13865</t>
  </si>
  <si>
    <t>13132</t>
  </si>
  <si>
    <t>13176</t>
  </si>
  <si>
    <t>13417</t>
  </si>
  <si>
    <t>13465</t>
  </si>
  <si>
    <t>23567</t>
  </si>
  <si>
    <t/>
  </si>
  <si>
    <t>Cortessa Sub SLID</t>
  </si>
  <si>
    <t>North County FD</t>
  </si>
  <si>
    <t>Taxing District #</t>
  </si>
  <si>
    <t>ASU</t>
  </si>
  <si>
    <t>Queen Creek WID</t>
  </si>
  <si>
    <t>20th Street ID</t>
  </si>
  <si>
    <t>Circle City Community Park Improvement District</t>
  </si>
  <si>
    <t>Circle City Community Park ID</t>
  </si>
  <si>
    <t>Whitestone Community Facilities District No. 1</t>
  </si>
  <si>
    <t>Whitestone CFD #1</t>
  </si>
  <si>
    <t xml:space="preserve">Whitestone Western Overlay Community Facilities District </t>
  </si>
  <si>
    <t>Whitestone Western Overlay CFD</t>
  </si>
  <si>
    <t>Estrella Mountain Ranch Community Facilities District Assessment Area Montecito No. 2</t>
  </si>
  <si>
    <t>Estrella Mountain Ranch CFD AA Montecito #2</t>
  </si>
  <si>
    <t>Apache Country Club Estates Street Lighting Improvement District No. 1</t>
  </si>
  <si>
    <t>Apache Country Club Estates Street Lighting Improvement District No. 3</t>
  </si>
  <si>
    <t>Apache Country Club Estates Street Lighting Improvement District No. 5</t>
  </si>
  <si>
    <t>Apache Wells Mobile Park Street Lighting Improvement District No. 4B</t>
  </si>
  <si>
    <t>Apache Wells Mobile Park Street Lighting Improvement District No. 1 &amp; 2</t>
  </si>
  <si>
    <t>Apache Wells Mobile Park Street Lighting Improvement District No. 3</t>
  </si>
  <si>
    <t>Apache Wells Mobile Park Street Lighting Improvement District No. 4</t>
  </si>
  <si>
    <t>Apache Wells Mobile Park Street Lighting Improvement District No. 5</t>
  </si>
  <si>
    <t>Apache Wells Mobile Park Street Lighting Improvement District No. 4A</t>
  </si>
  <si>
    <t>Apache Wells Mobile Park Street Lighting Improvement District No. 3A</t>
  </si>
  <si>
    <t>Apache Wells Mobile Park Street Lighting Improvement District No. 3B</t>
  </si>
  <si>
    <t>Apache Wells Mobile Park Street Lighting Improvement District No. 6</t>
  </si>
  <si>
    <t>Dreamland Villa Street Lighting Improvement District</t>
  </si>
  <si>
    <t>Dreamland Villa Street Lighting Improvement District No. 19</t>
  </si>
  <si>
    <t>Dreamland Villa Street Lighting Improvement District No. 10</t>
  </si>
  <si>
    <t>Dreamland Villa Street Lighting Improvement District No. 11</t>
  </si>
  <si>
    <t>Dreamland Villa Street Lighting Improvement District No. 12</t>
  </si>
  <si>
    <t>Dreamland Villa Street Lighting Improvement District No. 14</t>
  </si>
  <si>
    <t>Dreamland Villa Street Lighting Improvement District No. 15</t>
  </si>
  <si>
    <t>Dreamland Villa Street Lighting Improvement District No. 16</t>
  </si>
  <si>
    <t>Dreamland Villa Street Lighting Improvement District No. 17</t>
  </si>
  <si>
    <t>Dreamland Villa Street Lighting Improvement District No. 2</t>
  </si>
  <si>
    <t>Dreamland Villa Street Lighting Improvement District No. 3</t>
  </si>
  <si>
    <t>Dreamland Villa Street Lighting Improvement District No. 4</t>
  </si>
  <si>
    <t>Dreamland Villa Street Lighting Improvement District No. 5</t>
  </si>
  <si>
    <t>Dreamland Villa Street Lighting Improvement District No. 6</t>
  </si>
  <si>
    <t>Dreamland Villa Street Lighting Improvement District No. 7</t>
  </si>
  <si>
    <t>Dreamland Villa Street Lighting Improvement District No. 8</t>
  </si>
  <si>
    <t>Dreamland Villa Street Lighting Improvement District No. 9</t>
  </si>
  <si>
    <t>Sun Lakes Street Lighting Improvement District No. 1</t>
  </si>
  <si>
    <t>Sun Lakes Street Lighting Improvement District No. 2</t>
  </si>
  <si>
    <t>Sun Lakes Street Lighting Improvement District No. 3</t>
  </si>
  <si>
    <t>Sun Lakes Street Lighting Improvement District No. 3A</t>
  </si>
  <si>
    <t>Sun Lakes Street Lighting Improvement District No. 4</t>
  </si>
  <si>
    <t>Sun Lakes Street Lighting Improvement District No. 5</t>
  </si>
  <si>
    <t>Sun Lakes Street Lighting Improvement District No. 6</t>
  </si>
  <si>
    <t>Sun Lakes Street Lighting Improvement District No. 7</t>
  </si>
  <si>
    <t>Sun Lakes Street Lighting Improvement District No. 8</t>
  </si>
  <si>
    <t>Sun Lakes Street Lighting Improvement District No. 9</t>
  </si>
  <si>
    <t>Sun Lakes Street Lighting Improvement District No. 10</t>
  </si>
  <si>
    <t>Sun Lakes Street Lighting Improvement District No. 11 &amp; 11A</t>
  </si>
  <si>
    <t>Sun Lakes Street Lighting Improvement District No. 12</t>
  </si>
  <si>
    <t>Sun Lakes Street Lighting Improvement District No. 14</t>
  </si>
  <si>
    <t>Sun Lakes Street Lighting Improvement District No. 15</t>
  </si>
  <si>
    <t>Sun Lakes Street Lighting Improvement District No. 16 &amp; 16A</t>
  </si>
  <si>
    <t>Sun Lakes Street Lighting Improvement District No. 17</t>
  </si>
  <si>
    <t>Sun Lakes Street Lighting Improvement District No. 18</t>
  </si>
  <si>
    <t>Sun Lakes Street Lighting Improvement District No. 19</t>
  </si>
  <si>
    <t>Sun Lakes Street Lighting Improvement District No. 21</t>
  </si>
  <si>
    <t>Sun Lakes Street Lighting Improvement District No. 22</t>
  </si>
  <si>
    <t>Sun Lakes Street Lighting Improvement District No. 41</t>
  </si>
  <si>
    <t>Sun City Street Lighting Improvement District No. 1</t>
  </si>
  <si>
    <t>Sun City Street Lighting Improvement District No. 5</t>
  </si>
  <si>
    <t>Sun City Street Lighting Improvement District No. 6</t>
  </si>
  <si>
    <t>Sun City Street Lighting Improvement District No. 6C</t>
  </si>
  <si>
    <t>Sun City Street Lighting Improvement District No. 6D</t>
  </si>
  <si>
    <t>Sun City Street Lighting Improvement District No. 6G</t>
  </si>
  <si>
    <t>Sun City Street Lighting Improvement District No. 7</t>
  </si>
  <si>
    <t>Sun City Street Lighting Improvement District No. 8</t>
  </si>
  <si>
    <t>Sun City Street Lighting Improvement District No. 9</t>
  </si>
  <si>
    <t>Sun City Street Lighting Improvement District No. 10</t>
  </si>
  <si>
    <t>Sun City Street Lighting Improvement District No. 10A</t>
  </si>
  <si>
    <t>Sun City Street Lighting Improvement District No. 11</t>
  </si>
  <si>
    <t>Sun City Street Lighting Improvement District No. 11A</t>
  </si>
  <si>
    <t>Sun City Street Lighting Improvement District No. 12</t>
  </si>
  <si>
    <t>Sun City Street Lighting Improvement District No. 14</t>
  </si>
  <si>
    <t>Sun City Street Lighting Improvement District No. 15</t>
  </si>
  <si>
    <t>Sun City Street Lighting Improvement District No. 15B</t>
  </si>
  <si>
    <t>Sun City Street Lighting Improvement District No. 15C</t>
  </si>
  <si>
    <t>Sun City Street Lighting Improvement District No. 15D</t>
  </si>
  <si>
    <t>Sun City Street Lighting Improvement District No. 16</t>
  </si>
  <si>
    <t>Sun City Street Lighting Improvement District No. 17</t>
  </si>
  <si>
    <t>Sun City Street Lighting Improvement District No. 17A</t>
  </si>
  <si>
    <t>Sun City Street Lighting Improvement District No. 17B &amp; 17C</t>
  </si>
  <si>
    <t>Sun City Street Lighting Improvement District No. 17E &amp; 17F &amp; 17G</t>
  </si>
  <si>
    <t>Sun City Street Lighting Improvement District No. 17H</t>
  </si>
  <si>
    <t>Sun City Street Lighting Improvement District No. 18 &amp; 18A</t>
  </si>
  <si>
    <t>Sun City Street Lighting Improvement District No. 19 &amp; 20</t>
  </si>
  <si>
    <t>Sun City Street Lighting Improvement District No. 21 &amp; 21A</t>
  </si>
  <si>
    <t>Sun City Street Lighting Improvement District No. 22 &amp; 22A</t>
  </si>
  <si>
    <t>Sun City Street Lighting Improvement District No. 22B</t>
  </si>
  <si>
    <t>Sun City Street Lighting Improvement District No. 23</t>
  </si>
  <si>
    <t>Sun City Street Lighting Improvement District No. 24</t>
  </si>
  <si>
    <t>Sun City Street Lighting Improvement District No. 24B</t>
  </si>
  <si>
    <t>Sun City Street Lighting Improvement District No. 24C</t>
  </si>
  <si>
    <t>Sun City Street Lighting Improvement District No. 25</t>
  </si>
  <si>
    <t>Sun City Street Lighting Improvement District No. 25A</t>
  </si>
  <si>
    <t>Sun City Street Lighting Improvement District No. 26</t>
  </si>
  <si>
    <t>Sun City Street Lighting Improvement District No. 26A</t>
  </si>
  <si>
    <t>Sun City Street Lighting Improvement District No. 27</t>
  </si>
  <si>
    <t>Sun City Street Lighting Improvement District No. 28</t>
  </si>
  <si>
    <t>Sun City Street Lighting Improvement District No. 28A</t>
  </si>
  <si>
    <t>Sun City Street Lighting Improvement District No. 28B</t>
  </si>
  <si>
    <t>Sun City Street Lighting Improvement District No. 30</t>
  </si>
  <si>
    <t>Sun City Street Lighting Improvement District No. 31</t>
  </si>
  <si>
    <t>Sun City Street Lighting Improvement District No. 31A</t>
  </si>
  <si>
    <t>Sun City Street Lighting Improvement District No. 32</t>
  </si>
  <si>
    <t>Sun City Street Lighting Improvement District No. 32A</t>
  </si>
  <si>
    <t>Sun City Street Lighting Improvement District No. 33</t>
  </si>
  <si>
    <t>Sun City Street Lighting Improvement District No. 34</t>
  </si>
  <si>
    <t>Sun City Street Lighting Improvement District No. 34A</t>
  </si>
  <si>
    <t>Sun City Street Lighting Improvement District No. 35</t>
  </si>
  <si>
    <t>Sun City Street Lighting Improvement District No. 35A</t>
  </si>
  <si>
    <t>Sun City Street Lighting Improvement District No. 37</t>
  </si>
  <si>
    <t>Sun City Street Lighting Improvement District No. 38</t>
  </si>
  <si>
    <t>Sun City Street Lighting Improvement District No. 38A</t>
  </si>
  <si>
    <t>Sun City Street Lighting Improvement District No. 38B</t>
  </si>
  <si>
    <t>Sun City Street Lighting Improvement District No. 39</t>
  </si>
  <si>
    <t>Sun City Street Lighting Improvement District No. 40</t>
  </si>
  <si>
    <t>Sun City Street Lighting Improvement District No. 41</t>
  </si>
  <si>
    <t>Sun City Street Lighting Improvement District No. 42</t>
  </si>
  <si>
    <t>Sun City Street Lighting Improvement District No. 43</t>
  </si>
  <si>
    <t>Sun City Street Lighting Improvement District No. 44</t>
  </si>
  <si>
    <t>Sun City Street Lighting Improvement District No. 45</t>
  </si>
  <si>
    <t>Sun City Street Lighting Improvement District No. 46</t>
  </si>
  <si>
    <t>Sun City Street Lighting Improvement District No. 47</t>
  </si>
  <si>
    <t>Sun City Street Lighting Improvement District No. 48</t>
  </si>
  <si>
    <t>Sun City Street Lighting Improvement District No. 49</t>
  </si>
  <si>
    <t>Sun City Street Lighting Improvement District No. 50</t>
  </si>
  <si>
    <t>Sun City Street Lighting Improvement District No. 50A</t>
  </si>
  <si>
    <t>Sun City Street Lighting Improvement District No. 51</t>
  </si>
  <si>
    <t>Sun City Street Lighting Improvement District No. 52</t>
  </si>
  <si>
    <t>Sun City Street Lighting Improvement District No. 53</t>
  </si>
  <si>
    <t>Sun City Street Lighting Improvement District No. 54</t>
  </si>
  <si>
    <t>Sun City Street Lighting Improvement District No. 55</t>
  </si>
  <si>
    <t>Sun City Street Lighting Improvement District No. 56</t>
  </si>
  <si>
    <t>Sun City Street Lighting Improvement District No. 57</t>
  </si>
  <si>
    <t>Sun City West Street Lighting Improvement District</t>
  </si>
  <si>
    <t>Sun City West Expansion I Street Lighting Improvement District</t>
  </si>
  <si>
    <t>Velda Rose Country Club Addition Street Lighting Improvement District</t>
  </si>
  <si>
    <t>Velda Rose Estates Street Lighting Improvement District No.  1</t>
  </si>
  <si>
    <t>Velda Rose Estates Street Lighting Improvement District No.  2</t>
  </si>
  <si>
    <t>Velda Rose Estates Street Lighting Improvement District No.  3</t>
  </si>
  <si>
    <t>Velda Rose Estates Street Lighting Improvement District No.  4</t>
  </si>
  <si>
    <t xml:space="preserve">Velda Rose Estates East Street Lighting Improvement District No. </t>
  </si>
  <si>
    <t>Velda Rose Estates East Street Lighting Improvement District No.  2</t>
  </si>
  <si>
    <t>Velda Rose Estates East Street Lighting Improvement District No.  3</t>
  </si>
  <si>
    <t>Velda Rose Estates East Street Lighting Improvement District No.  4</t>
  </si>
  <si>
    <t>Velda Rose Estates East Street Lighting Improvement District No.  5</t>
  </si>
  <si>
    <t>Velda Rose Gardens Street Lighting Improvement District</t>
  </si>
  <si>
    <t>Scottsdale Estates Street Lighting Improvement District No.  1</t>
  </si>
  <si>
    <t>Scottsdale Estates Street Lighting Improvement District No.  2</t>
  </si>
  <si>
    <t>Scottsdale Estates Street Lighting Improvement District No.  3</t>
  </si>
  <si>
    <t>Scottsdale Estates Street Lighting Improvement District No.  4</t>
  </si>
  <si>
    <t>Scottsdale Estates Street Lighting Improvement District No.  5</t>
  </si>
  <si>
    <t>Scottsdale Estates Street Lighting Improvement District No.  6</t>
  </si>
  <si>
    <t>Scottsdale Estates Street Lighting Improvement District No.  7</t>
  </si>
  <si>
    <t>Scottsdale Estates Street Lighting Improvement District No.  8</t>
  </si>
  <si>
    <t>Scottsdale Estates Street Lighting Improvement District No.  9</t>
  </si>
  <si>
    <t>Scottsdale Estates Street Lighting Improvement District No.  16</t>
  </si>
  <si>
    <t>Scottsdale Highlands Street Lighting Improvement District No. 1</t>
  </si>
  <si>
    <t>Scottsdale Highlands Street Lighting Improvement District No. 2</t>
  </si>
  <si>
    <t>Scottsdale Highlands Street Lighting Improvement District No. 4</t>
  </si>
  <si>
    <t>Scottsdale Highlands Street Lighting Improvement District No. 5</t>
  </si>
  <si>
    <t>Scottsdale Country Acres Street Lighting Improvement District</t>
  </si>
  <si>
    <t>Scottsdale Country Acres Street Lighting Improvement District 2</t>
  </si>
  <si>
    <t>Desert Foothills Estates Street Lighting Improvement District No. 5</t>
  </si>
  <si>
    <t>Desert Foothills Estates Street Lighting Improvement District No. 6</t>
  </si>
  <si>
    <t>Desert Saguaro Estates Street Lighting Improvement District No. 1</t>
  </si>
  <si>
    <t>Desert Saguaro Estates Street Lighting Improvement District No. 2</t>
  </si>
  <si>
    <t>Desert Sands Golf &amp; Country Club Street Lighting Improvement District No. 3</t>
  </si>
  <si>
    <t>Desert Sands Golf &amp; Country Club Street Lighting Improvement District No. 4</t>
  </si>
  <si>
    <t>Desert Sands Golf &amp; Country Club Street Lighting Improvement District No. 7</t>
  </si>
  <si>
    <t>Desert Sands Golf &amp; Country Club Street Lighting Improvement District No. 8</t>
  </si>
  <si>
    <t>Desert Sands Golf &amp; Country Club Street Lighting Improvement District No. 6</t>
  </si>
  <si>
    <t>Desert Skies Street Lighting Improvement District</t>
  </si>
  <si>
    <t>Desert Skies Street Lighting Improvement District No. 2</t>
  </si>
  <si>
    <t>Cox Heights Street Lighting Improvement District No. 1</t>
  </si>
  <si>
    <t>Cox Heights Street Lighting Improvement District No. 2</t>
  </si>
  <si>
    <t>Cox Heights Street Lighting Improvement District No. 3 &amp; Scottsdale Estates No. 12</t>
  </si>
  <si>
    <t>Cox Heights Street Lighting Improvement District No. 4</t>
  </si>
  <si>
    <t>Cox Heights Street Lighting Improvement District No. 6</t>
  </si>
  <si>
    <t>Cox Heights Street Lighting Improvement District No. 7</t>
  </si>
  <si>
    <t>Litchfield Park Street Lighting Improvement District No. 17</t>
  </si>
  <si>
    <t>Litchfield Park Street Lighting Improvement District No. 18</t>
  </si>
  <si>
    <t>Litchfield Park Street Lighting Improvement District No. 19</t>
  </si>
  <si>
    <t>Litchfield Vista Views II Street Lighting Improvement District</t>
  </si>
  <si>
    <t>Litchfield Vista Views Street Lighting Improvement District</t>
  </si>
  <si>
    <t>Litchfield Vista Views III Street Lighting Improvement District A &amp; B</t>
  </si>
  <si>
    <t>Empire Gardens Street Lighting Improvement District No. 2</t>
  </si>
  <si>
    <t>Empire Gardens Street Lighting Improvement District No. 3</t>
  </si>
  <si>
    <t>Empire Gardens Street Lighting Improvement District No. 4</t>
  </si>
  <si>
    <t>Linda Vista Street Lighting Improvement District</t>
  </si>
  <si>
    <t>Linda Vista Street Lighting Improvement District No. 2</t>
  </si>
  <si>
    <t>Wigwam Creek North Street Lighting Improvement District No. 2 &amp; 2B</t>
  </si>
  <si>
    <t>Wigwam Creek North Street Lighting Improvement District No. PH-1</t>
  </si>
  <si>
    <t>Wigwam Creek South Street Lighting Improvement District</t>
  </si>
  <si>
    <t>AZ Skies Mobile Estates Street Lighting Improvement District</t>
  </si>
  <si>
    <t>AZ Skies Mobile Estates Street Lighting Improvement District No. 2</t>
  </si>
  <si>
    <t>AZ Skies Mobile Estates Street Lighting Improvement District No. W2</t>
  </si>
  <si>
    <t>Casa Mia Street Lighting Improvement District</t>
  </si>
  <si>
    <t>Casa Mia Street Lighting Improvement District No. 2A</t>
  </si>
  <si>
    <t>Casa Mia Street Lighting Improvement District No. 2B</t>
  </si>
  <si>
    <t>Hallcraft Street Lighting Improvement District No. 1</t>
  </si>
  <si>
    <t>Hallcraft Street Lighting Improvement District No. 2</t>
  </si>
  <si>
    <t>Hallcraft Street Lighting Improvement District No. 3</t>
  </si>
  <si>
    <t>Rancho Cabrillo Street Lighting Improvement District</t>
  </si>
  <si>
    <t>Rancho Del Sol Street Lighting Improvement District No. 2</t>
  </si>
  <si>
    <t>Rancho Grande Tres Street Lighting Improvement District</t>
  </si>
  <si>
    <t>Rio Vista West Street Lighting Improvement District</t>
  </si>
  <si>
    <t>Rio Vista West Street Lighting Improvement District No. 2</t>
  </si>
  <si>
    <t>Anthem Street Lighting Improvement District No. 1</t>
  </si>
  <si>
    <t>Arroyo Norte Unit 4 Street Lighting Improvement District</t>
  </si>
  <si>
    <t>Brentwood Acres Street Lighting Improvement District</t>
  </si>
  <si>
    <t>Camelot Golf Club Estates Street Lighting Improvement District No. 1</t>
  </si>
  <si>
    <t>Camelot Golf Club Estates Street Lighting Improvement District No. 2</t>
  </si>
  <si>
    <t>Capistrano North &amp; South Street Lighting Improvement District</t>
  </si>
  <si>
    <t>Cavalier Street Lighting Improvement District</t>
  </si>
  <si>
    <t>Circle City Street Lighting Improvement District</t>
  </si>
  <si>
    <t>Citrus Point Street Lighting Improvement District</t>
  </si>
  <si>
    <t>Clark Acres Street Lighting Improvement District</t>
  </si>
  <si>
    <t>Cloud Creek Ranch Street Lighting Improvement District</t>
  </si>
  <si>
    <t>Coldwater Ranch Street Lighting Improvement District</t>
  </si>
  <si>
    <t>Coronado Acres Street Lighting Improvement District</t>
  </si>
  <si>
    <t>Cortessa Sub Street Lighting Improvement District</t>
  </si>
  <si>
    <t>Country Meadows Street Lighting Improvement District No. 10</t>
  </si>
  <si>
    <t>Country Meadows Street Lighting Improvement District No. 9</t>
  </si>
  <si>
    <t>Country Place at Chandler Street Lighting Improvement District</t>
  </si>
  <si>
    <t>Crestview Manor Street Lighting Improvement District</t>
  </si>
  <si>
    <t>Crimson Cove Street Lighting Improvement District</t>
  </si>
  <si>
    <t>Crossriver Street Lighting Improvement District</t>
  </si>
  <si>
    <t>Crystal Manor Street Lighting Improvement District</t>
  </si>
  <si>
    <t>Dos Rios Street Lighting Improvement District No. 1 &amp; 2</t>
  </si>
  <si>
    <t>Dreaming Summit Street Lighting Improvement District No. 3</t>
  </si>
  <si>
    <t>Dreaming Summit Street Lighting Improvement District No. 1 &amp; 2A &amp; 2B</t>
  </si>
  <si>
    <t>Esquire Villa Street Lighting Improvement District No. 1</t>
  </si>
  <si>
    <t>Estate Ranchos Street Lighting Improvement District</t>
  </si>
  <si>
    <t>Glenmar Street Lighting Improvement District</t>
  </si>
  <si>
    <t>Golden West Street Lighting Improvement District No. 2</t>
  </si>
  <si>
    <t>Granite Reef Vista Park Street Lighting Improvement District</t>
  </si>
  <si>
    <t>Hidden Village Street Lighting Improvement District</t>
  </si>
  <si>
    <t>Hopeville Street Lighting Improvement District</t>
  </si>
  <si>
    <t>J &amp; O Frontier Place Street Lighting Improvement District</t>
  </si>
  <si>
    <t>Jackrabbit Estates Street Lighting Improvement District</t>
  </si>
  <si>
    <t>Knott Manor Street Lighting Improvement District</t>
  </si>
  <si>
    <t>Lucy T. Homesites Street Lighting Improvement District No. 2</t>
  </si>
  <si>
    <t>Luke Field Homes Street Lighting Improvement District</t>
  </si>
  <si>
    <t>McAfee Mobile Manor Street Lighting Improvement District</t>
  </si>
  <si>
    <t>McCormick Estates Street Lighting Improvement District No. 1</t>
  </si>
  <si>
    <t>Melville Street Lighting Improvement District No. 1</t>
  </si>
  <si>
    <t>Mereway Manor Street Lighting Improvement District</t>
  </si>
  <si>
    <t>Mesa Country Club Park Street Lighting Improvement District</t>
  </si>
  <si>
    <t>Mesa East Street Lighting Improvement District</t>
  </si>
  <si>
    <t>Mesquite Trails Street Lighting Improvement District</t>
  </si>
  <si>
    <t>Oasis Verde Street Lighting Improvement District</t>
  </si>
  <si>
    <t>Pinnacle Ranch at 83rd Ave Street Lighting Improvement District</t>
  </si>
  <si>
    <t>Pomeroy Estates Street Lighting Improvement District</t>
  </si>
  <si>
    <t>Queen Creek Plaza Street Lighting Improvement District</t>
  </si>
  <si>
    <t>Russell Ranch Street Lighting Improvement District No. 1</t>
  </si>
  <si>
    <t>San Tan Vista Unit III  Street Lighting Improvement District</t>
  </si>
  <si>
    <t>SCW Expansion Street Lighting Improvement District No. 17</t>
  </si>
  <si>
    <t>Suburban Ranchettes Street Lighting Improvement District</t>
  </si>
  <si>
    <t>Sundero Street Lighting Improvement District</t>
  </si>
  <si>
    <t>Sunrise Meadows Street Lighting Improvement District No. 1</t>
  </si>
  <si>
    <t xml:space="preserve">Sunrise Unit Street Lighting Improvement District No. 5 </t>
  </si>
  <si>
    <t>Superstition View Street Lighting Improvement District No. 1</t>
  </si>
  <si>
    <t>The Vineyards of Mesa Street Lighting Improvement District</t>
  </si>
  <si>
    <t>Town &amp; Country Scottsdale Street Lighting Improvement District</t>
  </si>
  <si>
    <t>Towne Meadows Street Lighting Improvement District</t>
  </si>
  <si>
    <t>Trail West Street Lighting Improvement District</t>
  </si>
  <si>
    <t>Trail West Street Lighting Improvement District No. 2</t>
  </si>
  <si>
    <t>Valencia Village Street Lighting Improvement District</t>
  </si>
  <si>
    <t>Villa Royale Street Lighting Improvement District</t>
  </si>
  <si>
    <t>Western Ranchettes Street Lighting Improvement District</t>
  </si>
  <si>
    <t>Western Ranchettes Street Lighting Improvement District No. 2</t>
  </si>
  <si>
    <t>White Tank Foothills Street Lighting Improvement District</t>
  </si>
  <si>
    <t>Apache Country Club Estates SLID #1</t>
  </si>
  <si>
    <t>Apache Country Club Estates SLID #3</t>
  </si>
  <si>
    <t>Apache Country Club Estates SLID #5</t>
  </si>
  <si>
    <t>Apache Wells Mobile Park SLID #4B</t>
  </si>
  <si>
    <t>Apache Wells Mobile Park SLID #1 &amp; 2</t>
  </si>
  <si>
    <t>Apache Wells Mobile Park SLID #3</t>
  </si>
  <si>
    <t>Apache Wells Mobile Park SLID #4</t>
  </si>
  <si>
    <t>Apache Wells Mobile Park SLID #5</t>
  </si>
  <si>
    <t>Apache Wells Mobile Park SLID #4A</t>
  </si>
  <si>
    <t>Apache Wells Mobile Park SLID #3A</t>
  </si>
  <si>
    <t>Apache Wells Mobile Park SLID #3B</t>
  </si>
  <si>
    <t>Apache Wells Mobile Park SLID #6</t>
  </si>
  <si>
    <t>Dreamland Villa SLID #19</t>
  </si>
  <si>
    <t>Dreamland Villa SLID #10</t>
  </si>
  <si>
    <t>Dreamland Villa SLID #11</t>
  </si>
  <si>
    <t>Dreamland Villa SLID #12</t>
  </si>
  <si>
    <t>Dreamland Villa SLID #14</t>
  </si>
  <si>
    <t>Dreamland Villa SLID #15</t>
  </si>
  <si>
    <t>Dreamland Villa SLID #16</t>
  </si>
  <si>
    <t>Dreamland Villa SLID #17</t>
  </si>
  <si>
    <t>Dreamland Villa SLID #2</t>
  </si>
  <si>
    <t>Dreamland Villa SLID #3</t>
  </si>
  <si>
    <t>Dreamland Villa SLID #4</t>
  </si>
  <si>
    <t>Dreamland Villa SLID #5</t>
  </si>
  <si>
    <t>Dreamland Villa SLID #6</t>
  </si>
  <si>
    <t>Dreamland Villa SLID #7</t>
  </si>
  <si>
    <t>Dreamland Villa SLID #8</t>
  </si>
  <si>
    <t>Dreamland Villa SLID #9</t>
  </si>
  <si>
    <t>Sun Lakes SLID #1</t>
  </si>
  <si>
    <t>Sun Lakes SLID #2</t>
  </si>
  <si>
    <t>Sun Lakes SLID #3</t>
  </si>
  <si>
    <t>Sun Lakes SLID #3A</t>
  </si>
  <si>
    <t>Sun Lakes SLID #4</t>
  </si>
  <si>
    <t>Sun Lakes SLID #5</t>
  </si>
  <si>
    <t>Sun Lakes SLID #6</t>
  </si>
  <si>
    <t>Sun Lakes SLID #7</t>
  </si>
  <si>
    <t>Sun Lakes SLID #8</t>
  </si>
  <si>
    <t>Sun Lakes SLID #9</t>
  </si>
  <si>
    <t>Sun Lakes SLID #10</t>
  </si>
  <si>
    <t>Sun Lakes SLID #11 &amp; 11A</t>
  </si>
  <si>
    <t>Sun Lakes SLID #12</t>
  </si>
  <si>
    <t>Sun Lakes SLID #14</t>
  </si>
  <si>
    <t>Sun Lakes SLID #15</t>
  </si>
  <si>
    <t>Sun Lakes SLID #16 &amp; 16A</t>
  </si>
  <si>
    <t>Sun Lakes SLID #17</t>
  </si>
  <si>
    <t>Sun Lakes SLID #18</t>
  </si>
  <si>
    <t>Sun Lakes SLID #19</t>
  </si>
  <si>
    <t>Sun Lakes SLID #21</t>
  </si>
  <si>
    <t>Sun Lakes SLID #22</t>
  </si>
  <si>
    <t>Sun Lakes SLID #41</t>
  </si>
  <si>
    <t>Sun City SLID #1</t>
  </si>
  <si>
    <t>Sun City SLID #5</t>
  </si>
  <si>
    <t>Sun City SLID #6</t>
  </si>
  <si>
    <t>Sun City SLID #6C</t>
  </si>
  <si>
    <t>Sun City SLID #6D</t>
  </si>
  <si>
    <t>Sun City SLID #6G</t>
  </si>
  <si>
    <t>Sun City SLID #7</t>
  </si>
  <si>
    <t>Sun City SLID #8</t>
  </si>
  <si>
    <t>Sun City SLID #9</t>
  </si>
  <si>
    <t>Sun City SLID #10</t>
  </si>
  <si>
    <t>Sun City SLID #10A</t>
  </si>
  <si>
    <t>Sun City SLID #11</t>
  </si>
  <si>
    <t>Sun City SLID #11A</t>
  </si>
  <si>
    <t>Sun City SLID #12</t>
  </si>
  <si>
    <t>Sun City SLID #14</t>
  </si>
  <si>
    <t>Sun City SLID #15</t>
  </si>
  <si>
    <t>Sun City SLID #15B</t>
  </si>
  <si>
    <t>Sun City SLID #15C</t>
  </si>
  <si>
    <t>Sun City SLID #15D</t>
  </si>
  <si>
    <t>Sun City SLID #16</t>
  </si>
  <si>
    <t>Sun City SLID #17</t>
  </si>
  <si>
    <t>Sun City SLID #17A</t>
  </si>
  <si>
    <t>Sun City SLID #17B &amp; 17C</t>
  </si>
  <si>
    <t>Sun City SLID #17E &amp; 17F &amp; 17G</t>
  </si>
  <si>
    <t>Sun City SLID #17H</t>
  </si>
  <si>
    <t>Sun City SLID #18 &amp; 18A</t>
  </si>
  <si>
    <t>Sun City SLID #19 &amp; 20</t>
  </si>
  <si>
    <t>Sun City SLID #21 &amp; 21A</t>
  </si>
  <si>
    <t>Sun City SLID #22 &amp; 22A</t>
  </si>
  <si>
    <t>Sun City SLID #22B</t>
  </si>
  <si>
    <t>Sun City SLID #23</t>
  </si>
  <si>
    <t>Sun City SLID #24</t>
  </si>
  <si>
    <t>Sun City SLID #24B</t>
  </si>
  <si>
    <t>Sun City SLID #24C</t>
  </si>
  <si>
    <t>Sun City SLID #25</t>
  </si>
  <si>
    <t>Sun City SLID #25A</t>
  </si>
  <si>
    <t>Sun City SLID #26</t>
  </si>
  <si>
    <t>Sun City SLID #26A</t>
  </si>
  <si>
    <t>Sun City SLID #27</t>
  </si>
  <si>
    <t>Sun City SLID #28</t>
  </si>
  <si>
    <t>Sun City SLID #28A</t>
  </si>
  <si>
    <t>Sun City SLID #28B</t>
  </si>
  <si>
    <t>Sun City SLID #30</t>
  </si>
  <si>
    <t>Sun City SLID #31</t>
  </si>
  <si>
    <t>Sun City SLID #31A</t>
  </si>
  <si>
    <t>Sun City SLID #32</t>
  </si>
  <si>
    <t>Sun City SLID #32A</t>
  </si>
  <si>
    <t>Sun City SLID #33</t>
  </si>
  <si>
    <t>Sun City SLID #34</t>
  </si>
  <si>
    <t>Sun City SLID #34A</t>
  </si>
  <si>
    <t>Sun City SLID #35</t>
  </si>
  <si>
    <t>Sun City SLID #35A</t>
  </si>
  <si>
    <t>Sun City SLID #37</t>
  </si>
  <si>
    <t>Sun City SLID #38</t>
  </si>
  <si>
    <t>Sun City SLID #38A</t>
  </si>
  <si>
    <t>Sun City SLID #38B</t>
  </si>
  <si>
    <t>Sun City SLID #39</t>
  </si>
  <si>
    <t>Sun City SLID #40</t>
  </si>
  <si>
    <t>Sun City SLID #41</t>
  </si>
  <si>
    <t>Sun City SLID #42</t>
  </si>
  <si>
    <t>Sun City SLID #43</t>
  </si>
  <si>
    <t>Sun City SLID #44</t>
  </si>
  <si>
    <t>Sun City SLID #45</t>
  </si>
  <si>
    <t>Sun City SLID #46</t>
  </si>
  <si>
    <t>Sun City SLID #47</t>
  </si>
  <si>
    <t>Sun City SLID #48</t>
  </si>
  <si>
    <t>Sun City SLID #49</t>
  </si>
  <si>
    <t>Sun City SLID #50</t>
  </si>
  <si>
    <t>Sun City SLID #50A</t>
  </si>
  <si>
    <t>Sun City SLID #51</t>
  </si>
  <si>
    <t>Sun City SLID #52</t>
  </si>
  <si>
    <t>Sun City SLID #53</t>
  </si>
  <si>
    <t>Sun City SLID #54</t>
  </si>
  <si>
    <t>Sun City SLID #55</t>
  </si>
  <si>
    <t>Sun City SLID #56</t>
  </si>
  <si>
    <t>Sun City SLID #57</t>
  </si>
  <si>
    <t>Velda Rose Estates SLID # 1</t>
  </si>
  <si>
    <t>Velda Rose Estates SLID # 2</t>
  </si>
  <si>
    <t>Velda Rose Estates SLID # 3</t>
  </si>
  <si>
    <t>Velda Rose Estates SLID # 4</t>
  </si>
  <si>
    <t>Velda Rose Estates East SLID #</t>
  </si>
  <si>
    <t>Velda Rose Estates East SLID # 2</t>
  </si>
  <si>
    <t>Velda Rose Estates East SLID # 3</t>
  </si>
  <si>
    <t>Velda Rose Estates East SLID # 4</t>
  </si>
  <si>
    <t>Velda Rose Estates East SLID # 5</t>
  </si>
  <si>
    <t>Scottsdale Estates SLID # 1</t>
  </si>
  <si>
    <t>Scottsdale Estates SLID # 2</t>
  </si>
  <si>
    <t>Scottsdale Estates SLID # 3</t>
  </si>
  <si>
    <t>Scottsdale Estates SLID # 4</t>
  </si>
  <si>
    <t>Scottsdale Estates SLID # 5</t>
  </si>
  <si>
    <t>Scottsdale Estates SLID # 6</t>
  </si>
  <si>
    <t>Scottsdale Estates SLID # 7</t>
  </si>
  <si>
    <t>Scottsdale Estates SLID # 8</t>
  </si>
  <si>
    <t>Scottsdale Estates SLID # 9</t>
  </si>
  <si>
    <t>Scottsdale Estates SLID # 16</t>
  </si>
  <si>
    <t>Scottsdale Highlands SLID #1</t>
  </si>
  <si>
    <t>Scottsdale Highlands SLID #2</t>
  </si>
  <si>
    <t>Scottsdale Highlands SLID #4</t>
  </si>
  <si>
    <t>Scottsdale Highlands SLID #5</t>
  </si>
  <si>
    <t>Desert Foothills Estates SLID #5</t>
  </si>
  <si>
    <t>Desert Foothills Estates SLID #6</t>
  </si>
  <si>
    <t>Desert Saguaro Estates SLID #1</t>
  </si>
  <si>
    <t>Desert Saguaro Estates SLID #2</t>
  </si>
  <si>
    <t>Desert Sands Golf &amp; Country Club SLID #3</t>
  </si>
  <si>
    <t>Desert Sands Golf &amp; Country Club SLID #4</t>
  </si>
  <si>
    <t>Desert Sands Golf &amp; Country Club SLID #7</t>
  </si>
  <si>
    <t>Desert Sands Golf &amp; Country Club SLID #8</t>
  </si>
  <si>
    <t>Desert Sands Golf &amp; Country Club SLID #6</t>
  </si>
  <si>
    <t>Desert Skies SLID #2</t>
  </si>
  <si>
    <t>Cox Heights SLID #1</t>
  </si>
  <si>
    <t>Cox Heights SLID #2</t>
  </si>
  <si>
    <t>Cox Heights SLID #3 &amp; Scottsdale Estates No. 12</t>
  </si>
  <si>
    <t>Cox Heights SLID #4</t>
  </si>
  <si>
    <t>Cox Heights SLID #6</t>
  </si>
  <si>
    <t>Cox Heights SLID #7</t>
  </si>
  <si>
    <t>Litchfield Park SLID #17</t>
  </si>
  <si>
    <t>Litchfield Park SLID #18</t>
  </si>
  <si>
    <t>Litchfield Park SLID #19</t>
  </si>
  <si>
    <t>Empire Gardens SLID #2</t>
  </si>
  <si>
    <t>Empire Gardens SLID #3</t>
  </si>
  <si>
    <t>Empire Gardens SLID #4</t>
  </si>
  <si>
    <t>Linda Vista SLID #2</t>
  </si>
  <si>
    <t>Wigwam Creek North SLID #2 &amp; 2B</t>
  </si>
  <si>
    <t>Wigwam Creek North SLID #PH-1</t>
  </si>
  <si>
    <t>AZ Skies Mobile Estates SLID #2</t>
  </si>
  <si>
    <t>AZ Skies Mobile Estates SLID #W2</t>
  </si>
  <si>
    <t>Casa Mia SLID #2A</t>
  </si>
  <si>
    <t>Casa Mia SLID #2B</t>
  </si>
  <si>
    <t>Hallcraft SLID #1</t>
  </si>
  <si>
    <t>Hallcraft SLID #2</t>
  </si>
  <si>
    <t>Hallcraft SLID #3</t>
  </si>
  <si>
    <t>Rancho Del Sol SLID #2</t>
  </si>
  <si>
    <t>Rio Vista West SLID #2</t>
  </si>
  <si>
    <t>Anthem SLID #1</t>
  </si>
  <si>
    <t>Camelot Golf Club Estates SLID #1</t>
  </si>
  <si>
    <t>Camelot Golf Club Estates SLID #2</t>
  </si>
  <si>
    <t>Country Meadows SLID #10</t>
  </si>
  <si>
    <t>Country Meadows SLID #9</t>
  </si>
  <si>
    <t>Dos Rios SLID #1 &amp; 2</t>
  </si>
  <si>
    <t>Dreaming Summit SLID #3</t>
  </si>
  <si>
    <t>Dreaming Summit SLID #1 &amp; 2A &amp; 2B</t>
  </si>
  <si>
    <t>Esquire Villa SLID #1</t>
  </si>
  <si>
    <t>Golden West SLID #2</t>
  </si>
  <si>
    <t>Lucy T. Homesites SLID #2</t>
  </si>
  <si>
    <t>McCormick Estates SLID #1</t>
  </si>
  <si>
    <t>Melville SLID #1</t>
  </si>
  <si>
    <t>Russell Ranch SLID #1</t>
  </si>
  <si>
    <t>SCW Expansion SLID #17</t>
  </si>
  <si>
    <t>Sunrise Meadows SLID #1</t>
  </si>
  <si>
    <t xml:space="preserve">Sunrise Unit SLID #5 </t>
  </si>
  <si>
    <t>Superstition View SLID #1</t>
  </si>
  <si>
    <t>Trail West SLID #2</t>
  </si>
  <si>
    <t>Western Ranchettes SLID #2</t>
  </si>
  <si>
    <t>Dreamland Villa SLID</t>
  </si>
  <si>
    <t>Sun City West SLID</t>
  </si>
  <si>
    <t>Sun City West Expansion I SLID</t>
  </si>
  <si>
    <t>Velda Rose Country Club Addition SLID</t>
  </si>
  <si>
    <t>Velda Rose Gardens SLID</t>
  </si>
  <si>
    <t>Scottsdale Country Acres SLID</t>
  </si>
  <si>
    <t>Scottsdale Country Acres SLID 2</t>
  </si>
  <si>
    <t>Desert Skies SLID</t>
  </si>
  <si>
    <t>Litchfield Vista Views II SLID</t>
  </si>
  <si>
    <t>Litchfield Vista Views SLID</t>
  </si>
  <si>
    <t>Litchfield Vista Views III SLID A &amp; B</t>
  </si>
  <si>
    <t>Linda Vista SLID</t>
  </si>
  <si>
    <t>Wigwam Creek South SLID</t>
  </si>
  <si>
    <t>AZ Skies Mobile Estates SLID</t>
  </si>
  <si>
    <t>Casa Mia SLID</t>
  </si>
  <si>
    <t>Rancho Cabrillo SLID</t>
  </si>
  <si>
    <t>Rancho Grande Tres SLID</t>
  </si>
  <si>
    <t>Rio Vista West SLID</t>
  </si>
  <si>
    <t>Arroyo Norte Unit 4 SLID</t>
  </si>
  <si>
    <t>Brentwood Acres SLID</t>
  </si>
  <si>
    <t>Capistrano North &amp; South SLID</t>
  </si>
  <si>
    <t>Cavalier SLID</t>
  </si>
  <si>
    <t>Circle City SLID</t>
  </si>
  <si>
    <t>Citrus Point SLID</t>
  </si>
  <si>
    <t>Clark Acres SLID</t>
  </si>
  <si>
    <t>Cloud Creek Ranch SLID</t>
  </si>
  <si>
    <t>Coldwater Ranch SLID</t>
  </si>
  <si>
    <t>Coronado Acres SLID</t>
  </si>
  <si>
    <t>Country Place at Chandler SLID</t>
  </si>
  <si>
    <t>Crestview Manor SLID</t>
  </si>
  <si>
    <t>Crimson Cove SLID</t>
  </si>
  <si>
    <t>Crossriver SLID</t>
  </si>
  <si>
    <t>Crystal Manor SLID</t>
  </si>
  <si>
    <t>Estate Ranchos SLID</t>
  </si>
  <si>
    <t>Glenmar SLID</t>
  </si>
  <si>
    <t>Granite Reef Vista Park SLID</t>
  </si>
  <si>
    <t>Hidden Village SLID</t>
  </si>
  <si>
    <t>Hopeville SLID</t>
  </si>
  <si>
    <t>J &amp; O Frontier Place SLID</t>
  </si>
  <si>
    <t>Jackrabbit Estates SLID</t>
  </si>
  <si>
    <t>Knott Manor SLID</t>
  </si>
  <si>
    <t>Luke Field Homes SLID</t>
  </si>
  <si>
    <t>McAfee Mobile Manor SLID</t>
  </si>
  <si>
    <t>Mereway Manor SLID</t>
  </si>
  <si>
    <t>Mesa Country Club Park SLID</t>
  </si>
  <si>
    <t>Mesa East SLID</t>
  </si>
  <si>
    <t>Mesquite Trails SLID</t>
  </si>
  <si>
    <t>Oasis Verde SLID</t>
  </si>
  <si>
    <t>Pinnacle Ranch at 83rd Ave SLID</t>
  </si>
  <si>
    <t>Pomeroy Estates SLID</t>
  </si>
  <si>
    <t>Queen Creek Plaza SLID</t>
  </si>
  <si>
    <t>San Tan Vista Unit III  SLID</t>
  </si>
  <si>
    <t>Suburban Ranchettes SLID</t>
  </si>
  <si>
    <t>Sundero SLID</t>
  </si>
  <si>
    <t>The Vineyards of Mesa SLID</t>
  </si>
  <si>
    <t>Town &amp; Country Scottsdale SLID</t>
  </si>
  <si>
    <t>Towne Meadows SLID</t>
  </si>
  <si>
    <t>Trail West SLID</t>
  </si>
  <si>
    <t>Valencia Village SLID</t>
  </si>
  <si>
    <t>Villa Royale SLID</t>
  </si>
  <si>
    <t>Western Ranchettes SLID</t>
  </si>
  <si>
    <t>White Tank Foothills SLID</t>
  </si>
  <si>
    <t>Buckeye Street Lighting Improvement District 2006-03</t>
  </si>
  <si>
    <t>Buckeye Street Lighting Improvement District 2006-07</t>
  </si>
  <si>
    <t>Buckeye Street Lighting Improvement District 2006-08</t>
  </si>
  <si>
    <t>Buckeye Street Lighting Improvement District 2006-09</t>
  </si>
  <si>
    <t>Buckeye Street Lighting Improvement District 2006-11</t>
  </si>
  <si>
    <t>Buckeye Street Lighting Improvement District 2006-16</t>
  </si>
  <si>
    <t>Buckeye Street Lighting Improvement District 2006-17</t>
  </si>
  <si>
    <t>Buckeye Street Lighting Improvement District 2007-02</t>
  </si>
  <si>
    <t>Buckeye Street Lighting Improvement District 2007-10</t>
  </si>
  <si>
    <t>Buckeye Street Lighting Improvement District 2007-21</t>
  </si>
  <si>
    <t>Buckeye Street Lighting Improvement District 2007-01</t>
  </si>
  <si>
    <t>Buckeye Street Lighting Improvement District No. 1</t>
  </si>
  <si>
    <t>Gilbert Street Lighting Improvement District 2000-03</t>
  </si>
  <si>
    <t>Gilbert Street Lighting Improvement District 2000-05</t>
  </si>
  <si>
    <t>Gilbert Street Lighting Improvement District 2000-06</t>
  </si>
  <si>
    <t>Gilbert Street Lighting Improvement District 2000-09</t>
  </si>
  <si>
    <t>Gilbert Street Lighting Improvement District 2000-10</t>
  </si>
  <si>
    <t>Gilbert Street Lighting Improvement District 2000-11</t>
  </si>
  <si>
    <t>Gilbert Street Lighting Improvement District 2000-12</t>
  </si>
  <si>
    <t>Gilbert Street Lighting Improvement District 2000-13</t>
  </si>
  <si>
    <t>Gilbert Street Lighting Improvement District 2000-14</t>
  </si>
  <si>
    <t>Gilbert Street Lighting Improvement District 2001-01</t>
  </si>
  <si>
    <t>Gilbert Street Lighting Improvement District 2001-02</t>
  </si>
  <si>
    <t>Gilbert Street Lighting Improvement District 2001-03</t>
  </si>
  <si>
    <t>Gilbert Street Lighting Improvement District 2001-04</t>
  </si>
  <si>
    <t>Gilbert Street Lighting Improvement District 2002-01</t>
  </si>
  <si>
    <t>Gilbert Street Lighting Improvement District 2002-02</t>
  </si>
  <si>
    <t>Gilbert Street Lighting Improvement District 2002-03</t>
  </si>
  <si>
    <t>Gilbert Street Lighting Improvement District 2002-04</t>
  </si>
  <si>
    <t>Gilbert Street Lighting Improvement District 2001-05</t>
  </si>
  <si>
    <t>Gilbert Street Lighting Improvement District 2012-01</t>
  </si>
  <si>
    <t>Gilbert Street Lighting Improvement District 1994-13</t>
  </si>
  <si>
    <t>Gilbert Street Lighting Improvement District 1994-17</t>
  </si>
  <si>
    <t>Gilbert Street Lighting Improvement District 2003-04</t>
  </si>
  <si>
    <t>Gilbert Street Lighting Improvement District 2004-02</t>
  </si>
  <si>
    <t>Gilbert Street Lighting Improvement District 2004-03</t>
  </si>
  <si>
    <t>Gilbert Street Lighting Improvement District 2004-04</t>
  </si>
  <si>
    <t>Gilbert Street Lighting Improvement District 2004-05</t>
  </si>
  <si>
    <t>Gilbert Street Lighting Improvement District 2004-06</t>
  </si>
  <si>
    <t>Gilbert Street Lighting Improvement District 2004-08</t>
  </si>
  <si>
    <t>Gilbert Street Lighting Improvement District 2005-01</t>
  </si>
  <si>
    <t>Gilbert Street Lighting Improvement District 2005-02</t>
  </si>
  <si>
    <t>Gilbert Street Lighting Improvement District 2005-03</t>
  </si>
  <si>
    <t>Gilbert Street Lighting Improvement District 2005-04</t>
  </si>
  <si>
    <t>Gilbert Street Lighting Improvement District 2005-05</t>
  </si>
  <si>
    <t>Gilbert Street Lighting Improvement District 2005-06</t>
  </si>
  <si>
    <t>Gilbert Street Lighting Improvement District 2005-07</t>
  </si>
  <si>
    <t>Gilbert Street Lighting Improvement District 2005-08</t>
  </si>
  <si>
    <t>Gilbert Street Lighting Improvement District 2005-09</t>
  </si>
  <si>
    <t>Gilbert Street Lighting Improvement District 2005-10</t>
  </si>
  <si>
    <t>Gilbert Street Lighting Improvement District 2005-11</t>
  </si>
  <si>
    <t>Gilbert Street Lighting Improvement District 2005-12</t>
  </si>
  <si>
    <t>Gilbert Street Lighting Improvement District 2006-01</t>
  </si>
  <si>
    <t>Gilbert Street Lighting Improvement District 2006-02</t>
  </si>
  <si>
    <t>Gilbert Street Lighting Improvement District 2006-03</t>
  </si>
  <si>
    <t>Gilbert Street Lighting Improvement District 2006-04</t>
  </si>
  <si>
    <t>Gilbert Street Lighting Improvement District 2006-05</t>
  </si>
  <si>
    <t>Gilbert Street Lighting Improvement District 2006-06</t>
  </si>
  <si>
    <t>Gilbert Street Lighting Improvement District 2006-07</t>
  </si>
  <si>
    <t>Gilbert Street Lighting Improvement District 2006-08</t>
  </si>
  <si>
    <t>Gilbert Street Lighting Improvement District 2006-09</t>
  </si>
  <si>
    <t>Gilbert Street Lighting Improvement District 2006-11</t>
  </si>
  <si>
    <t>Gilbert Street Lighting Improvement District 2006-12</t>
  </si>
  <si>
    <t>Gilbert Street Lighting Improvement District 2006-13</t>
  </si>
  <si>
    <t>Gilbert Street Lighting Improvement District 2006-14</t>
  </si>
  <si>
    <t>Gilbert Street Lighting Improvement District 2006-15</t>
  </si>
  <si>
    <t>Gilbert Street Lighting Improvement District 2008-01</t>
  </si>
  <si>
    <t>Gilbert Street Lighting Improvement District 2008-02</t>
  </si>
  <si>
    <t>Gilbert Street Lighting Improvement District 1992-08</t>
  </si>
  <si>
    <t>Gilbert Street Lighting Improvement District 1993-01</t>
  </si>
  <si>
    <t>Gilbert Street Lighting Improvement District 1993-02</t>
  </si>
  <si>
    <t>Gilbert Street Lighting Improvement District 1993-04</t>
  </si>
  <si>
    <t>Gilbert Street Lighting Improvement District 1993-05</t>
  </si>
  <si>
    <t>Gilbert Street Lighting Improvement District 1993-06</t>
  </si>
  <si>
    <t>Gilbert Street Lighting Improvement District 1993-07</t>
  </si>
  <si>
    <t>Gilbert Street Lighting Improvement District 1993-08</t>
  </si>
  <si>
    <t>Gilbert Street Lighting Improvement District 1993-10</t>
  </si>
  <si>
    <t>Gilbert Street Lighting Improvement District 1993-11</t>
  </si>
  <si>
    <t>Gilbert Street Lighting Improvement District 1993-12</t>
  </si>
  <si>
    <t>Gilbert Street Lighting Improvement District 1993-13</t>
  </si>
  <si>
    <t>Gilbert Street Lighting Improvement District 1993-14</t>
  </si>
  <si>
    <t>Gilbert Street Lighting Improvement District 1993-15</t>
  </si>
  <si>
    <t>Gilbert Street Lighting Improvement District 1993-16</t>
  </si>
  <si>
    <t>Gilbert Street Lighting Improvement District 1993-17</t>
  </si>
  <si>
    <t>Gilbert Street Lighting Improvement District 1993-18</t>
  </si>
  <si>
    <t>Gilbert Street Lighting Improvement District 1994-32</t>
  </si>
  <si>
    <t>Gilbert Street Lighting Improvement District 1994-33</t>
  </si>
  <si>
    <t>Gilbert Street Lighting Improvement District 1994-34</t>
  </si>
  <si>
    <t>Gilbert Street Lighting Improvement District 1994-35</t>
  </si>
  <si>
    <t>Gilbert Street Lighting Improvement District 1994-36</t>
  </si>
  <si>
    <t>Gilbert Street Lighting Improvement District 1994-37</t>
  </si>
  <si>
    <t>Gilbert Street Lighting Improvement District 1994-38</t>
  </si>
  <si>
    <t>Gilbert Street Lighting Improvement District 1995-01</t>
  </si>
  <si>
    <t>Gilbert Street Lighting Improvement District 1995-02</t>
  </si>
  <si>
    <t>Gilbert Street Lighting Improvement District 1995-03</t>
  </si>
  <si>
    <t>Gilbert Street Lighting Improvement District 1995-04</t>
  </si>
  <si>
    <t>Gilbert Street Lighting Improvement District 1995-05</t>
  </si>
  <si>
    <t>Gilbert Street Lighting Improvement District 1995-06</t>
  </si>
  <si>
    <t>Gilbert Street Lighting Improvement District 1995-07</t>
  </si>
  <si>
    <t>Gilbert Street Lighting Improvement District 1995-08</t>
  </si>
  <si>
    <t>Gilbert Street Lighting Improvement District 1995-09</t>
  </si>
  <si>
    <t>Gilbert Street Lighting Improvement District 1995-10</t>
  </si>
  <si>
    <t>Gilbert Street Lighting Improvement District 1995-11</t>
  </si>
  <si>
    <t>Gilbert Street Lighting Improvement District 1995-12</t>
  </si>
  <si>
    <t>Gilbert Street Lighting Improvement District 1995-13</t>
  </si>
  <si>
    <t>Gilbert Street Lighting Improvement District 1995-14</t>
  </si>
  <si>
    <t>Gilbert Street Lighting Improvement District 1995-15</t>
  </si>
  <si>
    <t>Gilbert Street Lighting Improvement District 1995-16</t>
  </si>
  <si>
    <t>Gilbert Street Lighting Improvement District 1995-17</t>
  </si>
  <si>
    <t>Gilbert Street Lighting Improvement District 1995-18</t>
  </si>
  <si>
    <t>Gilbert Street Lighting Improvement District 1995-19</t>
  </si>
  <si>
    <t>Gilbert Street Lighting Improvement District 1995-20</t>
  </si>
  <si>
    <t>Gilbert Street Lighting Improvement District 1995-21</t>
  </si>
  <si>
    <t>Gilbert Street Lighting Improvement District 1995-22</t>
  </si>
  <si>
    <t>Gilbert Street Lighting Improvement District 1995-23</t>
  </si>
  <si>
    <t>Gilbert Street Lighting Improvement District 1995-24</t>
  </si>
  <si>
    <t>Gilbert Street Lighting Improvement District 1995-25</t>
  </si>
  <si>
    <t>Gilbert Street Lighting Improvement District 1995-26</t>
  </si>
  <si>
    <t>Gilbert Street Lighting Improvement District 1995-28</t>
  </si>
  <si>
    <t>Gilbert Street Lighting Improvement District 1995-30</t>
  </si>
  <si>
    <t>Gilbert Street Lighting Improvement District 1995-31</t>
  </si>
  <si>
    <t>Gilbert Street Lighting Improvement District 1995-32</t>
  </si>
  <si>
    <t>Gilbert Street Lighting Improvement District 1995-33</t>
  </si>
  <si>
    <t>Gilbert Street Lighting Improvement District 1995-34</t>
  </si>
  <si>
    <t>Gilbert Street Lighting Improvement District 1995-35</t>
  </si>
  <si>
    <t>Gilbert Street Lighting Improvement District 1995-36</t>
  </si>
  <si>
    <t>Gilbert Street Lighting Improvement District 1995-37</t>
  </si>
  <si>
    <t>Gilbert Street Lighting Improvement District 1995-38</t>
  </si>
  <si>
    <t>Gilbert Street Lighting Improvement District 1995-39</t>
  </si>
  <si>
    <t>Gilbert Street Lighting Improvement District 1996-13</t>
  </si>
  <si>
    <t>Gilbert Street Lighting Improvement District 1996-14</t>
  </si>
  <si>
    <t>Gilbert Street Lighting Improvement District 1996-15</t>
  </si>
  <si>
    <t>Gilbert Street Lighting Improvement District 1996-24</t>
  </si>
  <si>
    <t>Gilbert Street Lighting Improvement District 1996-25</t>
  </si>
  <si>
    <t>Gilbert Street Lighting Improvement District 1996-27</t>
  </si>
  <si>
    <t>Gilbert Street Lighting Improvement District 1996-28</t>
  </si>
  <si>
    <t>Gilbert Street Lighting Improvement District 1996-29</t>
  </si>
  <si>
    <t>Gilbert Street Lighting Improvement District 1996-30</t>
  </si>
  <si>
    <t>Gilbert Street Lighting Improvement District 1996-32</t>
  </si>
  <si>
    <t>Gilbert Street Lighting Improvement District 1997-01</t>
  </si>
  <si>
    <t>Gilbert Street Lighting Improvement District 1997-02</t>
  </si>
  <si>
    <t>Gilbert Street Lighting Improvement District 1997-03</t>
  </si>
  <si>
    <t>Gilbert Street Lighting Improvement District 1997-04</t>
  </si>
  <si>
    <t>Gilbert Street Lighting Improvement District 1997-05</t>
  </si>
  <si>
    <t>Gilbert Street Lighting Improvement District 1997-06</t>
  </si>
  <si>
    <t>Gilbert Street Lighting Improvement District 1997-10</t>
  </si>
  <si>
    <t>Gilbert Street Lighting Improvement District 1997-11</t>
  </si>
  <si>
    <t>Gilbert Street Lighting Improvement District 1997-12</t>
  </si>
  <si>
    <t>Gilbert Street Lighting Improvement District 1997-13</t>
  </si>
  <si>
    <t>Gilbert Street Lighting Improvement District 1997-14</t>
  </si>
  <si>
    <t>Gilbert Street Lighting Improvement District 1997-15</t>
  </si>
  <si>
    <t>Gilbert Street Lighting Improvement District 1997-16</t>
  </si>
  <si>
    <t>Gilbert Street Lighting Improvement District 1997-17</t>
  </si>
  <si>
    <t>Gilbert Street Lighting Improvement District 1997-18</t>
  </si>
  <si>
    <t>Gilbert Street Lighting Improvement District 1997-19</t>
  </si>
  <si>
    <t>Gilbert Street Lighting Improvement District 1997-20</t>
  </si>
  <si>
    <t>Gilbert Street Lighting Improvement District 1997-21</t>
  </si>
  <si>
    <t>Gilbert Street Lighting Improvement District 1998-01</t>
  </si>
  <si>
    <t>Gilbert Street Lighting Improvement District 1998-03</t>
  </si>
  <si>
    <t>Gilbert Street Lighting Improvement District 1998-04</t>
  </si>
  <si>
    <t>Gilbert Street Lighting Improvement District 1998-05</t>
  </si>
  <si>
    <t>Gilbert Street Lighting Improvement District 1998-06</t>
  </si>
  <si>
    <t>Gilbert Street Lighting Improvement District 1998-07</t>
  </si>
  <si>
    <t>Gilbert Street Lighting Improvement District 1998-08</t>
  </si>
  <si>
    <t>Gilbert Street Lighting Improvement District 1998-09</t>
  </si>
  <si>
    <t>Gilbert Street Lighting Improvement District 1998-10</t>
  </si>
  <si>
    <t>Gilbert Street Lighting Improvement District 1998-11</t>
  </si>
  <si>
    <t>Gilbert Street Lighting Improvement District 1998-12</t>
  </si>
  <si>
    <t>Gilbert Street Lighting Improvement District 1998-15</t>
  </si>
  <si>
    <t>Gilbert Street Lighting Improvement District 1998-16</t>
  </si>
  <si>
    <t>Gilbert Street Lighting Improvement District 1998-17</t>
  </si>
  <si>
    <t>Gilbert Street Lighting Improvement District 1998-18</t>
  </si>
  <si>
    <t>Gilbert Street Lighting Improvement District 1999-01</t>
  </si>
  <si>
    <t>Gilbert Street Lighting Improvement District 1999-02</t>
  </si>
  <si>
    <t>Gilbert Street Lighting Improvement District 1999-03</t>
  </si>
  <si>
    <t>Gilbert Street Lighting Improvement District 1999-04</t>
  </si>
  <si>
    <t>Gilbert Street Lighting Improvement District 1999-05</t>
  </si>
  <si>
    <t>Gilbert Street Lighting Improvement District 1999-06</t>
  </si>
  <si>
    <t>Gilbert Street Lighting Improvement District 1999-07</t>
  </si>
  <si>
    <t>Gilbert Street Lighting Improvement District 1999-08</t>
  </si>
  <si>
    <t>Gilbert Street Lighting Improvement District 1995-27</t>
  </si>
  <si>
    <t>Gilbert Street Lighting Improvement District 1997-08</t>
  </si>
  <si>
    <t>Buckeye Street Lighting Improvement District 2009-02A</t>
  </si>
  <si>
    <t>Buckeye Street Lighting Improvement District 2012-02</t>
  </si>
  <si>
    <t>Buckeye Street Lighting Improvement District 2013-02</t>
  </si>
  <si>
    <t>Buckeye Street Lighting Improvement District 2007-13</t>
  </si>
  <si>
    <t>Buckeye Street Lighting Improvement District 2007-03</t>
  </si>
  <si>
    <t>Buckeye Street Lighting Improvement District 2011-01</t>
  </si>
  <si>
    <t>Buckeye Street Lighting Improvement District 2006-19</t>
  </si>
  <si>
    <t>Buckeye Street Lighting Improvement District 2006-15</t>
  </si>
  <si>
    <t>Buckeye Street Lighting Improvement District 2006-01</t>
  </si>
  <si>
    <t>Gilbert Street Lighting Improvement District 1995-29</t>
  </si>
  <si>
    <t>Gilbert Street Lighting Improvement District 2002-05</t>
  </si>
  <si>
    <t>Gilbert Street Lighting Improvement District 2002-06</t>
  </si>
  <si>
    <t>Gilbert Street Lighting Improvement District 2003-01</t>
  </si>
  <si>
    <t>Gilbert Street Lighting Improvement District 2003-02</t>
  </si>
  <si>
    <t>Gilbert Street Lighting Improvement District 2003-03</t>
  </si>
  <si>
    <t>Gilbert Street Lighting Improvement District 2003-05</t>
  </si>
  <si>
    <t>Gilbert Street Lighting Improvement District 2003-06</t>
  </si>
  <si>
    <t>Gilbert Street Lighting Improvement District 2003-07</t>
  </si>
  <si>
    <t>Gilbert Street Lighting Improvement District 2003-08</t>
  </si>
  <si>
    <t>Gilbert Street Lighting Improvement District 2003-09</t>
  </si>
  <si>
    <t>Gilbert Street Lighting Improvement District 2003-10</t>
  </si>
  <si>
    <t>Gilbert Street Lighting Improvement District 2004-01</t>
  </si>
  <si>
    <t>Gilbert Street Lighting Improvement District 2006-10</t>
  </si>
  <si>
    <t>Gilbert Street Lighting Improvement District 2006-16</t>
  </si>
  <si>
    <t>Gilbert Street Lighting Improvement District 2006-17</t>
  </si>
  <si>
    <t>Gilbert Street Lighting Improvement District 2007-01</t>
  </si>
  <si>
    <t>Gilbert Street Lighting Improvement District 2007-03</t>
  </si>
  <si>
    <t>Gilbert Street Lighting Improvement District 2007-04</t>
  </si>
  <si>
    <t>Gilbert Street Lighting Improvement District 2007-05</t>
  </si>
  <si>
    <t>Gilbert Street Lighting Improvement District 2007-07</t>
  </si>
  <si>
    <t>Gilbert Street Lighting Improvement District 2007-08</t>
  </si>
  <si>
    <t>Gilbert Street Lighting Improvement District 2007-09</t>
  </si>
  <si>
    <t>Gilbert Street Lighting Improvement District 2007-10</t>
  </si>
  <si>
    <t>Gilbert Street Lighting Improvement District 1985-04</t>
  </si>
  <si>
    <t>Gilbert Street Lighting Improvement District 1985-13</t>
  </si>
  <si>
    <t>Gilbert Street Lighting Improvement District 1985-21</t>
  </si>
  <si>
    <t>Gilbert Street Lighting Improvement District 1985-22</t>
  </si>
  <si>
    <t>Gilbert Street Lighting Improvement District 1985-23</t>
  </si>
  <si>
    <t>Gilbert Street Lighting Improvement District 1986-02</t>
  </si>
  <si>
    <t>Gilbert Street Lighting Improvement District 1986-03</t>
  </si>
  <si>
    <t>Gilbert Street Lighting Improvement District 1986-04</t>
  </si>
  <si>
    <t>Gilbert Street Lighting Improvement District 1986-07</t>
  </si>
  <si>
    <t>Gilbert Street Lighting Improvement District 1986-09</t>
  </si>
  <si>
    <t>Gilbert Street Lighting Improvement District 1986-11</t>
  </si>
  <si>
    <t>Gilbert Street Lighting Improvement District 1987-01</t>
  </si>
  <si>
    <t>Gilbert Street Lighting Improvement District 1987-02</t>
  </si>
  <si>
    <t>Gilbert Street Lighting Improvement District 1987-03</t>
  </si>
  <si>
    <t>Gilbert Street Lighting Improvement District 1987-04</t>
  </si>
  <si>
    <t>Gilbert Street Lighting Improvement District 1987-05</t>
  </si>
  <si>
    <t>Gilbert Street Lighting Improvement District 1987-06</t>
  </si>
  <si>
    <t>Gilbert Street Lighting Improvement District 1987-08</t>
  </si>
  <si>
    <t>Gilbert Street Lighting Improvement District 1987-09</t>
  </si>
  <si>
    <t>Gilbert Street Lighting Improvement District 1987-10</t>
  </si>
  <si>
    <t>Gilbert Street Lighting Improvement District 1987-11</t>
  </si>
  <si>
    <t>Gilbert Street Lighting Improvement District 1987-12</t>
  </si>
  <si>
    <t>Gilbert Street Lighting Improvement District 1987-13</t>
  </si>
  <si>
    <t>Gilbert Street Lighting Improvement District 1987-14</t>
  </si>
  <si>
    <t>Gilbert Street Lighting Improvement District 1987-15</t>
  </si>
  <si>
    <t>Gilbert Street Lighting Improvement District 1987-16</t>
  </si>
  <si>
    <t>Gilbert Street Lighting Improvement District 1987-17</t>
  </si>
  <si>
    <t>Gilbert Street Lighting Improvement District 1987-18</t>
  </si>
  <si>
    <t>Gilbert Street Lighting Improvement District 1987-19</t>
  </si>
  <si>
    <t>Gilbert Street Lighting Improvement District 1987-20</t>
  </si>
  <si>
    <t>Gilbert Street Lighting Improvement District 1987-21</t>
  </si>
  <si>
    <t>Gilbert Street Lighting Improvement District 1987-22</t>
  </si>
  <si>
    <t>Gilbert Street Lighting Improvement District 1987-24</t>
  </si>
  <si>
    <t>Gilbert Street Lighting Improvement District 1987-25</t>
  </si>
  <si>
    <t>Gilbert Street Lighting Improvement District 1987-27</t>
  </si>
  <si>
    <t>Gilbert Street Lighting Improvement District 1988-01</t>
  </si>
  <si>
    <t>Gilbert Street Lighting Improvement District 1988-02</t>
  </si>
  <si>
    <t>Gilbert Street Lighting Improvement District 1988-03</t>
  </si>
  <si>
    <t>Gilbert Street Lighting Improvement District 1988-04</t>
  </si>
  <si>
    <t>Gilbert Street Lighting Improvement District 1988-05</t>
  </si>
  <si>
    <t>Gilbert Street Lighting Improvement District 1988-06</t>
  </si>
  <si>
    <t>Gilbert Street Lighting Improvement District 1988-07</t>
  </si>
  <si>
    <t>Gilbert Street Lighting Improvement District 1988-08</t>
  </si>
  <si>
    <t>Gilbert Street Lighting Improvement District 1989-01</t>
  </si>
  <si>
    <t>Gilbert Street Lighting Improvement District 1990-01</t>
  </si>
  <si>
    <t>Gilbert Street Lighting Improvement District 1990-02</t>
  </si>
  <si>
    <t>Gilbert Street Lighting Improvement District 1990-03</t>
  </si>
  <si>
    <t>Gilbert Street Lighting Improvement District 1990-04</t>
  </si>
  <si>
    <t>Gilbert Street Lighting Improvement District 1990-05</t>
  </si>
  <si>
    <t>Gilbert Street Lighting Improvement District 1991-01</t>
  </si>
  <si>
    <t>Gilbert Street Lighting Improvement District 1991-02</t>
  </si>
  <si>
    <t>Gilbert Street Lighting Improvement District 1991-03</t>
  </si>
  <si>
    <t>Gilbert Street Lighting Improvement District 1992-01</t>
  </si>
  <si>
    <t>Gilbert Street Lighting Improvement District 1992-04</t>
  </si>
  <si>
    <t>Gilbert Street Lighting Improvement District 1992-05</t>
  </si>
  <si>
    <t>Gilbert Street Lighting Improvement District 1992-06</t>
  </si>
  <si>
    <t>Gilbert Street Lighting Improvement District 1992-07</t>
  </si>
  <si>
    <t>Gilbert Street Lighting Improvement District 1992-09</t>
  </si>
  <si>
    <t>Gilbert Street Lighting Improvement District 1993-03</t>
  </si>
  <si>
    <t>Gilbert Street Lighting Improvement District 1993-20</t>
  </si>
  <si>
    <t>Gilbert Street Lighting Improvement District 1994-01</t>
  </si>
  <si>
    <t>Gilbert Street Lighting Improvement District 1994-02</t>
  </si>
  <si>
    <t>Gilbert Street Lighting Improvement District 1994-03</t>
  </si>
  <si>
    <t>Gilbert Street Lighting Improvement District 1994-04</t>
  </si>
  <si>
    <t>Gilbert Street Lighting Improvement District 1994-05</t>
  </si>
  <si>
    <t>Gilbert Street Lighting Improvement District 1994-06</t>
  </si>
  <si>
    <t>Gilbert Street Lighting Improvement District 1994-07</t>
  </si>
  <si>
    <t>Gilbert Street Lighting Improvement District 1994-08</t>
  </si>
  <si>
    <t>Gilbert Street Lighting Improvement District 1994-09</t>
  </si>
  <si>
    <t>Gilbert Street Lighting Improvement District 1994-10</t>
  </si>
  <si>
    <t>Gilbert Street Lighting Improvement District 1994-11</t>
  </si>
  <si>
    <t>Gilbert Street Lighting Improvement District 1994-12</t>
  </si>
  <si>
    <t>Gilbert Street Lighting Improvement District 1994-14</t>
  </si>
  <si>
    <t>Gilbert Street Lighting Improvement District 1994-15</t>
  </si>
  <si>
    <t>Gilbert Street Lighting Improvement District 1994-16</t>
  </si>
  <si>
    <t>Gilbert Street Lighting Improvement District 1994-18</t>
  </si>
  <si>
    <t>Gilbert Street Lighting Improvement District 1994-19</t>
  </si>
  <si>
    <t>Gilbert Street Lighting Improvement District 1994-20</t>
  </si>
  <si>
    <t>Gilbert Street Lighting Improvement District 1994-21</t>
  </si>
  <si>
    <t>Gilbert Street Lighting Improvement District 1994-22</t>
  </si>
  <si>
    <t>Gilbert Street Lighting Improvement District 1994-23</t>
  </si>
  <si>
    <t>Gilbert Street Lighting Improvement District 1994-24</t>
  </si>
  <si>
    <t>Gilbert Street Lighting Improvement District 1994-26</t>
  </si>
  <si>
    <t>Gilbert Street Lighting Improvement District 1994-28</t>
  </si>
  <si>
    <t>Gilbert Street Lighting Improvement District 1994-29</t>
  </si>
  <si>
    <t>Gilbert Street Lighting Improvement District 1994-30</t>
  </si>
  <si>
    <t>Gilbert Street Lighting Improvement District 1994-31</t>
  </si>
  <si>
    <t>Gilbert Street Lighting Improvement District 1995-42</t>
  </si>
  <si>
    <t>Gilbert Street Lighting Improvement District 1996-01</t>
  </si>
  <si>
    <t>Gilbert Street Lighting Improvement District 1996-03</t>
  </si>
  <si>
    <t>Gilbert Street Lighting Improvement District 1998-13</t>
  </si>
  <si>
    <t>Gilbert Street Lighting Improvement District 1992-02</t>
  </si>
  <si>
    <t>Gilbert Street Lighting Improvement District 1991-04</t>
  </si>
  <si>
    <t>Gilbert Street Lighting Improvement District 1991-05</t>
  </si>
  <si>
    <t>Gilbert Street Lighting Improvement District 1991-06</t>
  </si>
  <si>
    <t>Gilbert Street Lighting Improvement District 1991-07</t>
  </si>
  <si>
    <t>Gilbert Street Lighting Improvement District 1992-03</t>
  </si>
  <si>
    <t>Gilbert Street Lighting Improvement District 1995-40</t>
  </si>
  <si>
    <t>Gilbert Street Lighting Improvement District 1995-41</t>
  </si>
  <si>
    <t>Gilbert Street Lighting Improvement District 1996-02</t>
  </si>
  <si>
    <t>Gilbert Street Lighting Improvement District 1996-04</t>
  </si>
  <si>
    <t>Gilbert Street Lighting Improvement District 1996-05</t>
  </si>
  <si>
    <t>Gilbert Street Lighting Improvement District 1996-06</t>
  </si>
  <si>
    <t>Gilbert Street Lighting Improvement District 1996-07</t>
  </si>
  <si>
    <t>Gilbert Street Lighting Improvement District 1996-08</t>
  </si>
  <si>
    <t>Gilbert Street Lighting Improvement District 1996-09</t>
  </si>
  <si>
    <t>Gilbert Street Lighting Improvement District 1996-10</t>
  </si>
  <si>
    <t>Gilbert Street Lighting Improvement District 1996-11</t>
  </si>
  <si>
    <t>Gilbert Street Lighting Improvement District 1996-12</t>
  </si>
  <si>
    <t>Gilbert Street Lighting Improvement District 1996-16</t>
  </si>
  <si>
    <t>Gilbert Street Lighting Improvement District 1996-17</t>
  </si>
  <si>
    <t>Gilbert Street Lighting Improvement District 1996-19</t>
  </si>
  <si>
    <t>Gilbert Street Lighting Improvement District 1996-21</t>
  </si>
  <si>
    <t>Gilbert Street Lighting Improvement District 1996-22</t>
  </si>
  <si>
    <t>Gilbert Street Lighting Improvement District 1996-23</t>
  </si>
  <si>
    <t>Gilbert Street Lighting Improvement District 1996-26</t>
  </si>
  <si>
    <t>Gilbert Street Lighting Improvement District 1996-31</t>
  </si>
  <si>
    <t>Gilbert Street Lighting Improvement District 2007-02</t>
  </si>
  <si>
    <t>Gilbert Street Lighting Improvement District 2008-03</t>
  </si>
  <si>
    <t>Gilbert Street Lighting Improvement District 2010-03</t>
  </si>
  <si>
    <t>Gilbert Street Lighting Improvement District 2011-02</t>
  </si>
  <si>
    <t>Gilbert Street Lighting Improvement District 2011-01</t>
  </si>
  <si>
    <t>Gilbert Street Lighting Improvement District 2012-02</t>
  </si>
  <si>
    <t>Gilbert Street Lighting Improvement District 2012-03</t>
  </si>
  <si>
    <t>Gilbert Street Lighting Improvement District 2012-04</t>
  </si>
  <si>
    <t>Gilbert Street Lighting Improvement District 2013-03</t>
  </si>
  <si>
    <t>Gilbert Street Lighting Improvement District 2013-04</t>
  </si>
  <si>
    <t>Gilbert Street Lighting Improvement District 2013-05</t>
  </si>
  <si>
    <t>Gilbert Street Lighting Improvement District 2013-07</t>
  </si>
  <si>
    <t>Gilbert Street Lighting Improvement District 2013-08</t>
  </si>
  <si>
    <t>Gilbert Street Lighting Improvement District 2013-10</t>
  </si>
  <si>
    <t>Gilbert Street Lighting Improvement District 2013-11</t>
  </si>
  <si>
    <t>Gilbert Street Lighting Improvement District 2013-13</t>
  </si>
  <si>
    <t>Gilbert Street Lighting Improvement District 2013-15</t>
  </si>
  <si>
    <t>Gilbert Street Lighting Improvement District 2013-06</t>
  </si>
  <si>
    <t>Gilbert Street Lighting Improvement District 1985-01</t>
  </si>
  <si>
    <t>Gilbert Street Lighting Improvement District 1985-02</t>
  </si>
  <si>
    <t>Gilbert Street Lighting Improvement District 1985-03</t>
  </si>
  <si>
    <t>Gilbert Street Lighting Improvement District 1985-05</t>
  </si>
  <si>
    <t>Gilbert Street Lighting Improvement District 1985-06</t>
  </si>
  <si>
    <t>Gilbert Street Lighting Improvement District 1985-07</t>
  </si>
  <si>
    <t>Gilbert Street Lighting Improvement District 1985-08</t>
  </si>
  <si>
    <t>Gilbert Street Lighting Improvement District 1985-09</t>
  </si>
  <si>
    <t>Gilbert Street Lighting Improvement District 1985-10</t>
  </si>
  <si>
    <t>Gilbert Street Lighting Improvement District 1985-14</t>
  </si>
  <si>
    <t>Gilbert Street Lighting Improvement District 1985-15</t>
  </si>
  <si>
    <t>Gilbert Street Lighting Improvement District 1985-17</t>
  </si>
  <si>
    <t>Gilbert Street Lighting Improvement District 1985-20</t>
  </si>
  <si>
    <t>Gilbert Street Lighting Improvement District 1985-24</t>
  </si>
  <si>
    <t>Gilbert Street Lighting Improvement District 1986-01</t>
  </si>
  <si>
    <t>Gilbert Street Lighting Improvement District 1986-05</t>
  </si>
  <si>
    <t>Gilbert Street Lighting Improvement District 1986-06</t>
  </si>
  <si>
    <t>Gilbert Street Lighting Improvement District 1986-08</t>
  </si>
  <si>
    <t>Gilbert Street Lighting Improvement District 1986-10</t>
  </si>
  <si>
    <t>Gilbert Street Lighting Improvement District 1986-26</t>
  </si>
  <si>
    <t>Gilbert Street Lighting Improvement District Total</t>
  </si>
  <si>
    <t>Wynstone Street Lighting Improvement District No. 2</t>
  </si>
  <si>
    <t>Superstition Heights Street Lighting Improvement District</t>
  </si>
  <si>
    <t>Superstition Views Street Lighting Improvement District</t>
  </si>
  <si>
    <t>Peoria Street Lighting Improvement District No. 1022</t>
  </si>
  <si>
    <t>Peoria Street Lighting Improvement District No. 60</t>
  </si>
  <si>
    <t>Peoria Street Lighting Improvement District</t>
  </si>
  <si>
    <t>Queen Creek Ranchettes III Street Lighting Distrct No. 5</t>
  </si>
  <si>
    <t>Queen Creek Street Lighting Improvement District No. 10 (2001-01)</t>
  </si>
  <si>
    <t>Queen Creek Street Lighting Improvement District No. 45 (2005-02)</t>
  </si>
  <si>
    <t>Queen Creek Street Lighting Improvement District No. 46 (2005-03)</t>
  </si>
  <si>
    <t>Queen Creek Street Lighting Improvement District No. 47 (2005-04)</t>
  </si>
  <si>
    <t>Queen Creek Street Lighting Improvement District No. 48 (2006-01)</t>
  </si>
  <si>
    <t>Queen Creek Street Lighting Improvement District No. 49 (2006-02)</t>
  </si>
  <si>
    <t>Queen Creek Street Lighting Improvement District No. 50 (2006-03)</t>
  </si>
  <si>
    <t>Queen Creek Street Lighting Improvement District No. 51 (2006-04)</t>
  </si>
  <si>
    <t>Queen Creek Street Lighting Improvement District No. 52 (2006-05)</t>
  </si>
  <si>
    <t>Queen Creek Street Lighting Improvement District No. 24 (2002-13)</t>
  </si>
  <si>
    <t>Queen Creek Street Lighting Improvement District No. 11 (2001-02)</t>
  </si>
  <si>
    <t>Queen Creek Street Lighting Improvement District No. 12 (2002-01)</t>
  </si>
  <si>
    <t>Queen Creek Street Lighting Improvement District No. 13 (2002-02)</t>
  </si>
  <si>
    <t>Queen Creek Street Lighting Improvement District No. 14 (2002-03)</t>
  </si>
  <si>
    <t>Queen Creek Street Lighting Improvement District No. 15 (2002-04)</t>
  </si>
  <si>
    <t>Queen Creek Street Lighting Improvement District No. 16 (2002-05)</t>
  </si>
  <si>
    <t>Queen Creek Street Lighting Improvement District No. 17 (2002-06)</t>
  </si>
  <si>
    <t>Queen Creek Street Lighting Improvement District No. 18 (2002-07)</t>
  </si>
  <si>
    <t>Queen Creek Street Lighting Improvement District No. 22 (2002-11)</t>
  </si>
  <si>
    <t>Queen Creek Street Lighting Improvement District No. 23 (2002-12)</t>
  </si>
  <si>
    <t>Queen Creek Street Lighting Improvement District No. 25 (2002-14)</t>
  </si>
  <si>
    <t>Queen Creek Street Lighting Improvement District No. 28 (2002-17)</t>
  </si>
  <si>
    <t>Queen Creek Street Lighting Improvement District No. 21 (2002-10)</t>
  </si>
  <si>
    <t>Queen Creek Street Lighting Improvement District No. 26 (2002-15)</t>
  </si>
  <si>
    <t>Queen Creek Street Lighting Improvement District No. 27 (2002-16)</t>
  </si>
  <si>
    <t>Queen Creek Street Lighting Improvement District No. 29 (2002-18)</t>
  </si>
  <si>
    <t>Queen Creek Street Lighting Improvement District No. 30 (2003-01)</t>
  </si>
  <si>
    <t>Queen Creek Street Lighting Improvement District No. 31 (2003-02)</t>
  </si>
  <si>
    <t>Queen Creek Street Lighting Improvement District No. 32 (2003-03)</t>
  </si>
  <si>
    <t>Queen Creek Street Lighting Improvement District No. 33 (2003-04)</t>
  </si>
  <si>
    <t>Queen Creek Street Lighting Improvement District No. 34 (2003-05)</t>
  </si>
  <si>
    <t>Queen Creek Street Lighting Improvement District No. 35 (2003-06)</t>
  </si>
  <si>
    <t>Queen Creek Street Lighting Improvement District No. 36 (2003-07)</t>
  </si>
  <si>
    <t>Queen Creek Street Lighting Improvement District No. 38 (2004-02)</t>
  </si>
  <si>
    <t>Queen Creek Street Lighting Improvement District No. 44 (2005-01)</t>
  </si>
  <si>
    <t>Queen Creek Ranchettes II Street Lighting Improvement District No. 2</t>
  </si>
  <si>
    <t>Queen Creek Ranchettes II Street Lighting Improvement District No. 3</t>
  </si>
  <si>
    <t>Queen Creek Street Lighting Improvement District</t>
  </si>
  <si>
    <t>Queen Creek Street Lighting Improvement District 1992-01</t>
  </si>
  <si>
    <t>Queen Creek Street Lighting Improvement District No. 6 (1999-01)</t>
  </si>
  <si>
    <t>Queen Creek Street Lighting Improvement District No. 7 (1999-02)</t>
  </si>
  <si>
    <t>Will Rogers Equestrian Ranch Street Lighting Improvement District No. 4</t>
  </si>
  <si>
    <t>Queen Creek Street Lighting Improvement District No. 60</t>
  </si>
  <si>
    <t>Queen Creek Street Lighting Improvement District No. 53</t>
  </si>
  <si>
    <t>Queen Creek Street Lighting Improvement District No. 54</t>
  </si>
  <si>
    <t>Queen Creek Street Lighting Improvement District No. 55</t>
  </si>
  <si>
    <t>Queen Creek Street Lighting Improvement District No. 19 (2002-08)</t>
  </si>
  <si>
    <t>Queen Creek Street Lighting Improvement District No. 20 (2002-09)</t>
  </si>
  <si>
    <t>Queen Creek Villages Street Lighting Improvement District No. 39 (2004-03)</t>
  </si>
  <si>
    <t>Queen Creek Villages Street Lighting Improvement District No. 40 (2004-04)</t>
  </si>
  <si>
    <t>Queen Creek Villages Street Lighting Improvement District No. 41 (2004-05)</t>
  </si>
  <si>
    <t>Queen Creek Montelena Street Lighting Improvement District No. 37 (2004-01)</t>
  </si>
  <si>
    <t>Queen Creek Cortina Street Lighting Improvement District No. 42 (2004-06)</t>
  </si>
  <si>
    <t>Queen Creek Cortina Street Lighting Improvement District No. 43 (2004-07)</t>
  </si>
  <si>
    <t>104th Place Street Lighting Improvement District</t>
  </si>
  <si>
    <t>Adobe Corners Mesa Street Lighting Improvement District</t>
  </si>
  <si>
    <t>Ahwatukee Street Lighting Improvement District</t>
  </si>
  <si>
    <t>Ahwatukee Ace-8 Street Lighting Improvement District</t>
  </si>
  <si>
    <t>Ahwatukee Street Lighting Improvement District E-1</t>
  </si>
  <si>
    <t>Ahwatukee Street Lighting Improvement District E-2</t>
  </si>
  <si>
    <t>Ahwatukee Street Lighting Improvement District E-3</t>
  </si>
  <si>
    <t>Ahwatukee Street Lighting Improvement District E-4 &amp; FS-15</t>
  </si>
  <si>
    <t>Ahwatukee Street Lighting Improvement District E-5</t>
  </si>
  <si>
    <t>Ahwatukee Street Lighting Improvement District FS-16D</t>
  </si>
  <si>
    <t>Ahwatukee Street Lighting Improvement District FS-17</t>
  </si>
  <si>
    <t>Ahwatukee Street Lighting Improvement District FS-18</t>
  </si>
  <si>
    <t>Ahwatukee Street Lighting Improvement District FS-3</t>
  </si>
  <si>
    <t>Ahwatukee Street Lighting Improvement District FS-4</t>
  </si>
  <si>
    <t>Ahwatukee Street Lighting Improvement District FS-5</t>
  </si>
  <si>
    <t>Ahwatukee Street Lighting Improvement District FS-6</t>
  </si>
  <si>
    <t>Ahwatukee Street Lighting Improvement District RD-2</t>
  </si>
  <si>
    <t>Ahwatukee Street Lighting Improvement District RM-2</t>
  </si>
  <si>
    <t>Ahwatukee Street Lighting Improvement District RS-3</t>
  </si>
  <si>
    <t>Ahwatukee Street Lighting Improvement District RS-4</t>
  </si>
  <si>
    <t>Ahwatukee Street Lighting Improvement District RS-5</t>
  </si>
  <si>
    <t>Ahwatukee Street Lighting Improvement District RS-6</t>
  </si>
  <si>
    <t>Ahwatukee Street Lighting Improvement District RS-7</t>
  </si>
  <si>
    <t>Ahwatukee Street Lighting Improvement District RS-8</t>
  </si>
  <si>
    <t>Ahwatukee Street Lighting Improvement District RTV-1</t>
  </si>
  <si>
    <t>Apache Cove Street Lighting Improvement District</t>
  </si>
  <si>
    <t>Apache Manor Street Lighting Improvement District</t>
  </si>
  <si>
    <t>Litchfield Park Street Lighting Improvement District</t>
  </si>
  <si>
    <t>Sun City Grand Surprise Street Lighting Improvement District</t>
  </si>
  <si>
    <t>Sun Lakes Unit 2 Street Lighting Improvement District</t>
  </si>
  <si>
    <t>Arabian Views Street Lighting Improvement District</t>
  </si>
  <si>
    <t>Ashton Ranch Street Lighting Improvement District</t>
  </si>
  <si>
    <t>Rancho Del Rey Street Lighting Improvement District</t>
  </si>
  <si>
    <t>Rio Verde Street Lighting Improvement District</t>
  </si>
  <si>
    <t>Bilbert Street Lighting Improvement District</t>
  </si>
  <si>
    <t>Broadway Manor Street Lighting Improvement District</t>
  </si>
  <si>
    <t>Buckeye Street Lighting Improvement District</t>
  </si>
  <si>
    <t>Caballeros Haciendas Street Lighting Improvement District</t>
  </si>
  <si>
    <t>Country Meadows Street Lighting Improvement District</t>
  </si>
  <si>
    <t>Charleston Estates Street Lighting Improvement District</t>
  </si>
  <si>
    <t>College Point Street Lighting Improvement District</t>
  </si>
  <si>
    <t>Continental at Kingswood Surprise Street Lighting Improvement District</t>
  </si>
  <si>
    <t>Hastings Farms Street Lighting Improvement District No. 67</t>
  </si>
  <si>
    <t>Hastings Farms Street Lighting Improvement District No. 62H</t>
  </si>
  <si>
    <t>Hastings Farms Street Lighting Improvement District No. 63I</t>
  </si>
  <si>
    <t>Hastings Farms Street Lighting Improvement District No. 64J</t>
  </si>
  <si>
    <t>Hastings Farms Street Lighting Improvement District No. 66C</t>
  </si>
  <si>
    <t>Hidden Manor Street Lighting Improvement District</t>
  </si>
  <si>
    <t>Homestead Estates Street Lighting Improvement District</t>
  </si>
  <si>
    <t>La Casa Bonita Street Lighting Improvement District</t>
  </si>
  <si>
    <t>Kingswood Park Street Lighting Improvement District</t>
  </si>
  <si>
    <t>Lucia at Queen Creek Street Lighting Improvement District</t>
  </si>
  <si>
    <t>McGavin Ranch Mesa Street Lighting Improvement District</t>
  </si>
  <si>
    <t>Mesa Street Lighting Improvement District</t>
  </si>
  <si>
    <t>Mesa Vista Street Lighting Improvement District</t>
  </si>
  <si>
    <t>Northgate Village Street Lighting Improvement District</t>
  </si>
  <si>
    <t>Overlook Street Lighting Improvement District</t>
  </si>
  <si>
    <t>Paradise Village Street Lighting Improvement District</t>
  </si>
  <si>
    <t>Paradise Village Street Lighting Improvement District No. 2</t>
  </si>
  <si>
    <t>Park Hill Street Lighting Improvement District</t>
  </si>
  <si>
    <t>Parque Village Street Lighting Improvement District (Phase 1)</t>
  </si>
  <si>
    <t>Pepper Ridge Street Lighting Improvement District</t>
  </si>
  <si>
    <t>Pueblo Mesa Mobile Home Park Street Lighting Improvement District No. 2</t>
  </si>
  <si>
    <t>Royal Oak Street Lighting Improvement District</t>
  </si>
  <si>
    <t>Sagewood Street Lighting Improvement District</t>
  </si>
  <si>
    <t>Sagewood Street Lighting Improvement District No. 2</t>
  </si>
  <si>
    <t>Saguaro Vista Estates Street Lighting Improvement District</t>
  </si>
  <si>
    <t>Scottsdale Street Lighting Improvement District</t>
  </si>
  <si>
    <t>Secluded Estates Street Lighting Improvement District</t>
  </si>
  <si>
    <t>Sienna Estates Street Lighting Improvement District</t>
  </si>
  <si>
    <t>Sierra Montana Street Lighting Improvement District No. 14</t>
  </si>
  <si>
    <t>Signal Butte Manor Street Lighting Improvement District No. 3</t>
  </si>
  <si>
    <t>Queenland Manor Street Lighting Improvement District No. 9</t>
  </si>
  <si>
    <t>Sonoran Vista Apartments Street Lighting Improvement District</t>
  </si>
  <si>
    <t>Sports Ranch Village Street Lighting Improvement District</t>
  </si>
  <si>
    <t>Surprise Cactus Ward Street Lighting Improvement District</t>
  </si>
  <si>
    <t>Surprise Medical Plaza Street Lighting Improvement District</t>
  </si>
  <si>
    <t>Surprise Street Lighting Improvement District</t>
  </si>
  <si>
    <t>The Winds of Tatum Street Lighting Improvement District</t>
  </si>
  <si>
    <t>Turtle Rock Street Lighting Improvement District</t>
  </si>
  <si>
    <t>University Manor Street Lighting Improvement District</t>
  </si>
  <si>
    <t>Village at North Canyon Ranch Street Lighting Improvement District</t>
  </si>
  <si>
    <t>Vista Verde Street Lighting Improvement District</t>
  </si>
  <si>
    <t>Vistas at North Gate Street Lighting Improvement District</t>
  </si>
  <si>
    <t>West Oliva Farms Street Lighting Improvement District</t>
  </si>
  <si>
    <t>Westpointe Towne Center Street Lighting Improvement District</t>
  </si>
  <si>
    <t>Youngtown Street Lighting Improvement District</t>
  </si>
  <si>
    <t>Youngtown Agua Fria Ranch Street Lighting Improvement District</t>
  </si>
  <si>
    <t>Youngtown North Street Lighting Improvement District</t>
  </si>
  <si>
    <t>Scottsdale Street Lighting Improvement District 0011-573</t>
  </si>
  <si>
    <t>Scottsdale Street Lighting Improvement District 0101-574</t>
  </si>
  <si>
    <t>Scottsdale Street Lighting Improvement District 7104-105</t>
  </si>
  <si>
    <t>Scottsdale Street Lighting Improvement District 7104-123</t>
  </si>
  <si>
    <t>Scottsdale Street Lighting Improvement District  7104-14</t>
  </si>
  <si>
    <t>Scottsdale Street Lighting Improvement District 7104-196</t>
  </si>
  <si>
    <t>Scottsdale Street Lighting Improvement District 7104-197</t>
  </si>
  <si>
    <t>Scottsdale Street Lighting Improvement District 7104-218</t>
  </si>
  <si>
    <t>Scottsdale Street Lighting Improvement District 8209-355</t>
  </si>
  <si>
    <t>Scottsdale Street Lighting Improvement District 8301-364</t>
  </si>
  <si>
    <t>Scottsdale Street Lighting Improvement District 8301-366</t>
  </si>
  <si>
    <t>Scottsdale Street Lighting Improvement District 8301-367</t>
  </si>
  <si>
    <t>Scottsdale Street Lighting Improvement District 8308-375</t>
  </si>
  <si>
    <t>Scottsdale Street Lighting Improvement District 8309-376</t>
  </si>
  <si>
    <t>Scottsdale Street Lighting Improvement District 8401-378</t>
  </si>
  <si>
    <t>Scottsdale Street Lighting Improvement District 8402-380</t>
  </si>
  <si>
    <t>Scottsdale Street Lighting Improvement District 8404-382</t>
  </si>
  <si>
    <t>Scottsdale Street Lighting Improvement District 8408-386</t>
  </si>
  <si>
    <t>Scottsdale Street Lighting Improvement District 9403-507</t>
  </si>
  <si>
    <t>Scottsdale Street Lighting Improvement District 9406-510</t>
  </si>
  <si>
    <t>Scottsdale Street Lighting Improvement District 9409-512</t>
  </si>
  <si>
    <t>Scottsdale Street Lighting Improvement District 9409-514</t>
  </si>
  <si>
    <t>Scottsdale Street Lighting Improvement District 9410-515</t>
  </si>
  <si>
    <t>Scottsdale Street Lighting Improvement District 9411-517</t>
  </si>
  <si>
    <t>Scottsdale Street Lighting Improvement District 9411-518</t>
  </si>
  <si>
    <t>Scottsdale Street Lighting Improvement District 9412-520</t>
  </si>
  <si>
    <t>Scottsdale Street Lighting Improvement District 9412-521</t>
  </si>
  <si>
    <t>Scottsdale Street Lighting Improvement District 9412-522</t>
  </si>
  <si>
    <t>Scottsdale Street Lighting Improvement District 9501-523</t>
  </si>
  <si>
    <t>Scottsdale Street Lighting Improvement District 9503-524</t>
  </si>
  <si>
    <t>Scottsdale Street Lighting Improvement District 9504-526</t>
  </si>
  <si>
    <t>Scottsdale Street Lighting Improvement District 9504-527</t>
  </si>
  <si>
    <t>Scottsdale Street Lighting Improvement District 9504-528</t>
  </si>
  <si>
    <t>Scottsdale Street Lighting Improvement District 9505-529</t>
  </si>
  <si>
    <t>Scottsdale Street Lighting Improvement District 9506-530</t>
  </si>
  <si>
    <t>Scottsdale Street Lighting Improvement District 9507-531</t>
  </si>
  <si>
    <t>Scottsdale Street Lighting Improvement District 9507-532</t>
  </si>
  <si>
    <t>Scottsdale Street Lighting Improvement District 9508-533</t>
  </si>
  <si>
    <t>Scottsdale Street Lighting Improvement District 9508-534</t>
  </si>
  <si>
    <t>Scottsdale Street Lighting Improvement District 9510-535</t>
  </si>
  <si>
    <t>Scottsdale Street Lighting Improvement District 9510-536</t>
  </si>
  <si>
    <t>Scottsdale Street Lighting Improvement District 9510-537</t>
  </si>
  <si>
    <t>Scottsdale Street Lighting Improvement District 9604-539</t>
  </si>
  <si>
    <t>Scottsdale Street Lighting Improvement District 9606-541</t>
  </si>
  <si>
    <t>Scottsdale Street Lighting Improvement District 9607-542</t>
  </si>
  <si>
    <t>Scottsdale Street Lighting Improvement District 9609-545</t>
  </si>
  <si>
    <t>Scottsdale Street Lighting Improvement District 9609-546</t>
  </si>
  <si>
    <t>Scottsdale Street Lighting Improvement District 9610-547</t>
  </si>
  <si>
    <t>Scottsdale Street Lighting Improvement District 9610-550</t>
  </si>
  <si>
    <t>Scottsdale Street Lighting Improvement District 9611 551</t>
  </si>
  <si>
    <t>Scottsdale Street Lighting Improvement District 9611-548</t>
  </si>
  <si>
    <t>Scottsdale Street Lighting Improvement District 9611-549</t>
  </si>
  <si>
    <t>Scottsdale Street Lighting Improvement District 9611-552</t>
  </si>
  <si>
    <t>Scottsdale Street Lighting Improvement District 9612-553</t>
  </si>
  <si>
    <t>Scottsdale Street Lighting Improvement District 9704-556</t>
  </si>
  <si>
    <t>Scottsdale Street Lighting Improvement District 9705-557</t>
  </si>
  <si>
    <t>Scottsdale Street Lighting Improvement District 9706-558</t>
  </si>
  <si>
    <t>Scottsdale Street Lighting Improvement District 9706-560</t>
  </si>
  <si>
    <t>Scottsdale Street Lighting Improvement District 9707-561</t>
  </si>
  <si>
    <t>Scottsdale Street Lighting Improvement District 9707-562</t>
  </si>
  <si>
    <t>Scottsdale Street Lighting Improvement District 9709-564</t>
  </si>
  <si>
    <t>Scottsdale Street Lighting Improvement District 9710-565</t>
  </si>
  <si>
    <t>Scottsdale Street Lighting Improvement District 9710-566</t>
  </si>
  <si>
    <t>Scottsdale Street Lighting Improvement District 9808-568</t>
  </si>
  <si>
    <t>Scottsdale Street Lighting Improvement District 9810-569</t>
  </si>
  <si>
    <t>Signal Butte Manor Street Lighting Improvement District No. 2</t>
  </si>
  <si>
    <t>Skyview North Street Lighting Improvement District No. 4</t>
  </si>
  <si>
    <t>Skyway Business Park Street Lighting Improvement District No. 92</t>
  </si>
  <si>
    <t>Queen Creek Street Lighting Improvement District No. 8 (1999-03)</t>
  </si>
  <si>
    <t>Peoria Street Lighting Improvement District No. 101</t>
  </si>
  <si>
    <t>Gilbert Street Lighting Improvement District 2000-01</t>
  </si>
  <si>
    <t>Gilbert Street Lighting Improvement District 2000-02</t>
  </si>
  <si>
    <t>Gilbert Street Lighting Improvement District 2000-04</t>
  </si>
  <si>
    <t>Gilbert Street Lighting Improvement District 2000-07</t>
  </si>
  <si>
    <t>Gilbert Street Lighting Improvement District 2000-08</t>
  </si>
  <si>
    <t>Scottsdale Street Lighting Improvement District 8611-424</t>
  </si>
  <si>
    <t>Scottsdale Street Lighting Improvement District 8611-426</t>
  </si>
  <si>
    <t>Scottsdale Street Lighting Improvement District 8705-431</t>
  </si>
  <si>
    <t>Scottsdale Street Lighting Improvement District 8707-435</t>
  </si>
  <si>
    <t>Morlen Meadows Street Lighting Improvement District No. 1 &amp; No. 2</t>
  </si>
  <si>
    <t>Morlen Meadows Street Lighting Improvement District No. 3</t>
  </si>
  <si>
    <t>Paradise Valley Landings Street Lighting Improvement District No. 1 (Phase 2)</t>
  </si>
  <si>
    <t>Paradise Valley Landings Street Lighting Improvement District No. 2</t>
  </si>
  <si>
    <t>Paradise Valley Landings Street Lighting Improvement District No. 1</t>
  </si>
  <si>
    <t>Parkview Place Street Lighting Improvement District No. 112</t>
  </si>
  <si>
    <t>Parque Vista Estates Street Lighting Improvement District No. 8</t>
  </si>
  <si>
    <t>Parque Vista Estates Street Lighting Improvement District No. 2</t>
  </si>
  <si>
    <t>Parque Vista Estates Street Lighting Improvement District No. 5</t>
  </si>
  <si>
    <t>Parque Vista Estates Street Lighting Improvement District No. 4</t>
  </si>
  <si>
    <t>Parque Vista Estates Street Lighting Improvement District No. 9</t>
  </si>
  <si>
    <t>Parque Vista Estates Street Lighting Improvement District No. 7</t>
  </si>
  <si>
    <t>Parque Vista Estates Street Lighting Improvement District No. 1</t>
  </si>
  <si>
    <t>Parque Vista Estates Street Lighting Improvement District No. 10</t>
  </si>
  <si>
    <t>Parque Vista Estates Street Lighting Improvement District No. 3</t>
  </si>
  <si>
    <t>Parque Vista Estates Street Lighting Improvement District No. 6</t>
  </si>
  <si>
    <t>AZ Skies Mobile Estate Street Lighting Improvement District</t>
  </si>
  <si>
    <t>Sun City Street Lighting Improvement District No. 36</t>
  </si>
  <si>
    <t>Country Meadows Street Lighting Improvement District No. 3</t>
  </si>
  <si>
    <t>Country Meadows Street Lighting Improvement District No. 4A</t>
  </si>
  <si>
    <t>Country Meadows Street Lighting Improvement District No. 2</t>
  </si>
  <si>
    <t>Commerce Park East Street Lighting Improvement District No. 109</t>
  </si>
  <si>
    <t>Coyote Lakes Street Lighting Improvement District No. 95</t>
  </si>
  <si>
    <t>Desert Oasis Street Lighting Improvement District No. 13A</t>
  </si>
  <si>
    <t>Desert Oasis Street Lighting Improvement District No. 14C</t>
  </si>
  <si>
    <t>Ahwatukee Custom Estate Street Lighting Improvement District No. 2</t>
  </si>
  <si>
    <t>Ahwatukee Custom Estate Street Lighting Improvement District No. 4</t>
  </si>
  <si>
    <t>Ahwatukee Street Lighting Improvement District No. 2</t>
  </si>
  <si>
    <t>Anthem Addition Street Lighting Improvement District No. 2</t>
  </si>
  <si>
    <t>Litchfield Park Street Lighting Improvement District No. 1</t>
  </si>
  <si>
    <t>Litchfield Park Street Lighting Improvement District No. 2</t>
  </si>
  <si>
    <t>Litchfield Park Street Lighting Improvement District No. 3</t>
  </si>
  <si>
    <t>Dreamland Villa Street Lighting Improvement District No. 18</t>
  </si>
  <si>
    <t>Sun Lakes Street Lighting Improvement District No. 23</t>
  </si>
  <si>
    <t>Sun Lakes Street Lighting Improvement District No. 24</t>
  </si>
  <si>
    <t>Bethany Hermosa Park Street Lighting Improvement District No. 1</t>
  </si>
  <si>
    <t>Hidden Manor Street Lighting Improvement District No. 3</t>
  </si>
  <si>
    <t>Hidden Manor Street Lighting Improvement District No. 2</t>
  </si>
  <si>
    <t>Holiday Gardens Street Lighting Improvement District No. 1</t>
  </si>
  <si>
    <t>Marley Park Plaza Street Lighting Improvement District No. 91</t>
  </si>
  <si>
    <t>Marley Park Plaza Street Lighting Improvement District No. 12</t>
  </si>
  <si>
    <t>Maryvale Terrace Street Lighting Improvement District No. 47</t>
  </si>
  <si>
    <t>Maryvale Terrace Street Lighting Improvement District No. 48</t>
  </si>
  <si>
    <t>Peoria Vistancia Street Lighting Improvement District No. A-10B</t>
  </si>
  <si>
    <t>Pepper Ridge Street Lighting Improvement District No. 4</t>
  </si>
  <si>
    <t>Pepper Ridge Street Lighting Improvement District No. 6</t>
  </si>
  <si>
    <t>Pepper Ridge Street Lighting Improvement District No. 7</t>
  </si>
  <si>
    <t>Pepper Ridge Street Lighting Improvement District No. 2</t>
  </si>
  <si>
    <t>Pepper Ridge Street Lighting Improvement District No. 3</t>
  </si>
  <si>
    <t>Pepper Ridge Street Lighting Improvement District No. 5</t>
  </si>
  <si>
    <t>Pepper Ridge Street Lighting Improvement District No. 8</t>
  </si>
  <si>
    <t>Pepper Ridge Townhomes Street Lighting Improvement District No. 3</t>
  </si>
  <si>
    <t>Pepper Ridge Townhomes Street Lighting Improvement District No. 2</t>
  </si>
  <si>
    <t>Pepper Ridge Townhomes Street Lighting Improvement District No. 1</t>
  </si>
  <si>
    <t>Peoria Street Lighting Improvement District No. 1020</t>
  </si>
  <si>
    <t>Peoria Street Lighting Improvement District No. 1021</t>
  </si>
  <si>
    <t>Santa Fe Avenue Street Lighting Improvement District No. 111</t>
  </si>
  <si>
    <t>Scottsdale Street Lighting Improvement District No. 8504-391</t>
  </si>
  <si>
    <t>Southern Meadows Street Lighting Improvement District No. 1</t>
  </si>
  <si>
    <t>Southern Meadows Street Lighting Improvement District No. 2</t>
  </si>
  <si>
    <t>Stadium Village Street Lighting Improvement District No. 107</t>
  </si>
  <si>
    <t>Stonebrook Street Lighting Improvement District No. 103</t>
  </si>
  <si>
    <t>Surprise Quicktrip Street Lighting Improvement District No. 410</t>
  </si>
  <si>
    <t>Villa De Paz Street Lighting Improvement District No. 8</t>
  </si>
  <si>
    <t>Villa De Paz Street Lighting Improvement District No. 8 (Phase 2)</t>
  </si>
  <si>
    <t>Villa De Paz Street Lighting Improvement District No. 4</t>
  </si>
  <si>
    <t>Villa De Paz Street Lighting Improvement District No. 6</t>
  </si>
  <si>
    <t>Villa De Paz Street Lighting Improvement District No. 3</t>
  </si>
  <si>
    <t>Villa De Paz Street Lighting Improvement District No. 7</t>
  </si>
  <si>
    <t>Villa De Paz Street Lighting Improvement District No. 1</t>
  </si>
  <si>
    <t>Villa De Paz Street Lighting Improvement District No. 2</t>
  </si>
  <si>
    <t>Westridge Glen Street Lighting Improvement District No. 1 &amp; No. 2</t>
  </si>
  <si>
    <t>Westridge Glen Street Lighting Improvement District No. 3</t>
  </si>
  <si>
    <t>Westridge Glen Street Lighting Improvement District No. 4</t>
  </si>
  <si>
    <t>Type of Agency</t>
  </si>
  <si>
    <t>340</t>
  </si>
  <si>
    <t>344</t>
  </si>
  <si>
    <t>345</t>
  </si>
  <si>
    <t>347</t>
  </si>
  <si>
    <t>350</t>
  </si>
  <si>
    <t>355</t>
  </si>
  <si>
    <t>360</t>
  </si>
  <si>
    <t>365</t>
  </si>
  <si>
    <t>AGENCY - CNT EXP</t>
  </si>
  <si>
    <t>ACCT - CNTY RED</t>
  </si>
  <si>
    <t>Mapping</t>
  </si>
  <si>
    <t>686</t>
  </si>
  <si>
    <t>685 in current Treas system</t>
  </si>
  <si>
    <t>750 is "PERMANENT FUNDS" In MCESA Handbook</t>
  </si>
  <si>
    <t>Not in MCESA handbook</t>
  </si>
  <si>
    <t>Federal Grants is 100-399, State is 400-499 in MCESA handbook</t>
  </si>
  <si>
    <t>Matches County COA</t>
  </si>
  <si>
    <t>Matches County COA; Missing from Treas COA</t>
  </si>
  <si>
    <t>County COA has a duplicate entry</t>
  </si>
  <si>
    <t>741</t>
  </si>
  <si>
    <t>Not in County COA</t>
  </si>
  <si>
    <t>Not in County COA; No balance</t>
  </si>
  <si>
    <t>TBD</t>
  </si>
  <si>
    <t>AGENCY (map)</t>
  </si>
  <si>
    <t>ACCT (map)</t>
  </si>
  <si>
    <t>666</t>
  </si>
  <si>
    <t>Matches MCESA handbook</t>
  </si>
  <si>
    <t>368</t>
  </si>
  <si>
    <t>369</t>
  </si>
  <si>
    <t>371</t>
  </si>
  <si>
    <t>377</t>
  </si>
  <si>
    <t>380</t>
  </si>
  <si>
    <t>383</t>
  </si>
  <si>
    <t>384</t>
  </si>
  <si>
    <t>385</t>
  </si>
  <si>
    <t>388</t>
  </si>
  <si>
    <t>389</t>
  </si>
  <si>
    <t>405</t>
  </si>
  <si>
    <t>425</t>
  </si>
  <si>
    <t>JPMC MMDA</t>
  </si>
  <si>
    <t>Need to discuss naming convention</t>
  </si>
  <si>
    <t>28942?</t>
  </si>
  <si>
    <t>28941?</t>
  </si>
  <si>
    <t>Total Special Assessments Community Facilities Districts</t>
  </si>
  <si>
    <t>Total Special Assessments CFD</t>
  </si>
  <si>
    <t>Autoshow East 2 No. 127</t>
  </si>
  <si>
    <t>Finance Street Lighting Total</t>
  </si>
  <si>
    <t>OTS Community B No. 123 Street Lighting Improvement District</t>
  </si>
  <si>
    <t>OTS Market St. Street Lighting Improvement District No. 121</t>
  </si>
  <si>
    <t>Surprise Greenway Parc Street Lighting Improvement District No. 1</t>
  </si>
  <si>
    <t>Surprise Legacy Parc Street Lighting Improvement District</t>
  </si>
  <si>
    <t>Surprise Kingwood Park Street Lighting Improvement District No. 105</t>
  </si>
  <si>
    <t>Surprise Crescent Crown Street Lighting Improvement District No. 82</t>
  </si>
  <si>
    <t>Surprise Ashton Ranch Street Lighting Improvement District No. 3</t>
  </si>
  <si>
    <t>Surprise Ashton Ranch Street Lighting Improvement District No. 4</t>
  </si>
  <si>
    <t>Surprise Bell Point Street Lighting Improvement District No. 1</t>
  </si>
  <si>
    <t>Surprise Auto Show Northwest Street Lighting Improvement District No. 114</t>
  </si>
  <si>
    <t>Surprise Kenly Farms Street Lighting Improvement District</t>
  </si>
  <si>
    <t>Surprise Sarah Ann Ranch Street Lighting Improvement District</t>
  </si>
  <si>
    <t>Surprise Vermonte Street Lighting Improvement District</t>
  </si>
  <si>
    <t>Surprise Bell West Ranch Street Lighting Improvement District</t>
  </si>
  <si>
    <t>Surprise Canyon Ridge West Street Lighting Improvement District</t>
  </si>
  <si>
    <t>South Mountain Vista Ranch Street Lighting Improvement District No. 3</t>
  </si>
  <si>
    <t>Sonora Parke Street Lighting Improvement District</t>
  </si>
  <si>
    <t>Surprise Greer Ranch North Phase 2 Street Lighting Improvement District</t>
  </si>
  <si>
    <t>Surprise Greer Ranch North Phase 1 Street Lighting Improvement District</t>
  </si>
  <si>
    <t>Surprise Marley Park Phase 1 Street Lighting Improvement District No. 5 and 6</t>
  </si>
  <si>
    <t>Surprise Marley Park Phase 1 Street Lighting Improvement District No. 7 and 8</t>
  </si>
  <si>
    <t>Surprise Mountain View Ranch Street Lighting Improvement District No. 2</t>
  </si>
  <si>
    <t>Surprise Rancho Gabriela Phase 2 Parcel 11 Street Lighting Improvement District</t>
  </si>
  <si>
    <t>Surprise Bell West Ranch Parcel 3 Street Lighting Improvement District</t>
  </si>
  <si>
    <t>Surprise Royal Ranch Unit 2 Parcel 8 Street Lighting Improvement District</t>
  </si>
  <si>
    <t>Surprise Sierra Montana Parcel 7 Street Lighting Improvement District</t>
  </si>
  <si>
    <t>Surprise Sierra Vista Parcel 4 Street Lighting Improvement District</t>
  </si>
  <si>
    <t>Surprise Sierra Verda Phase 1 Street Lighting Improvement District</t>
  </si>
  <si>
    <t>Surprise Greer Ranch South Street Lighting Improvement District</t>
  </si>
  <si>
    <t>Surprise Cotton Gin Street Lighting Improvement District</t>
  </si>
  <si>
    <t>Surprise Desert Oasis Street Lighting Improvement District No. 1</t>
  </si>
  <si>
    <t>Surprise Litchfield Manor Street Lighting Improvement District</t>
  </si>
  <si>
    <t>Surprise Marley Park Phase 1 Street Lighting Improvement District</t>
  </si>
  <si>
    <t>Surprise Sierra Montata Parcel 12 Street Lighting Improvement District</t>
  </si>
  <si>
    <t>Surprise Sierra Montana Phase 2 Street Lighting Improvement District</t>
  </si>
  <si>
    <t>Surprise Summerfield at Litchfield Street Lighting Improvement District</t>
  </si>
  <si>
    <t>Surprise Farms Phase 4 Street Lighting Improvement District</t>
  </si>
  <si>
    <t>Surprise Farms Phase 2 Street Lighting Improvement District</t>
  </si>
  <si>
    <t>Surprise Sycamore Estates Parcel 13 Street Lighting Improvement District</t>
  </si>
  <si>
    <t>Surprise Westfield Commons Street Lighting Improvement District</t>
  </si>
  <si>
    <t>Surprise City at Surprise Phase 1 Street Lighting Improvement District</t>
  </si>
  <si>
    <t>Surprise Rancho Gabriela Phase 3-17 Street Lighting Improvement District</t>
  </si>
  <si>
    <t>Surprise Royal Ranch Unit 2 Parcel 7 Street Lighting Improvement District</t>
  </si>
  <si>
    <t>Surprise Royal Ranch Unit 2 Street Lighting Improvement District</t>
  </si>
  <si>
    <t>Surprise Farms Phase 3 Street Lighting Improvement District</t>
  </si>
  <si>
    <t>Surprise Asante Parcels 1-16 Street Lighting Improvement District</t>
  </si>
  <si>
    <t>Surprise Ashton Ranch Street Lighting Improvement District No. 2</t>
  </si>
  <si>
    <t>Surprise Countryside Street Lighting Improvement District</t>
  </si>
  <si>
    <t>Surprise Desert Oasis Lancer Street Lighting Improvement District</t>
  </si>
  <si>
    <t>Surprise Greenway Parc Street Lighting Improvement District No. 3</t>
  </si>
  <si>
    <t>Surprise Marley Park Phase 2 Street Lighting Improvement District</t>
  </si>
  <si>
    <t>Surprise Northwest Ranch Street Lighting Improvement District</t>
  </si>
  <si>
    <t>Surprise Rancho Gabriela Street Lighting Improvement District No. 1</t>
  </si>
  <si>
    <t>Surprise Sun City Grant Street Lighting Improvement District No. 4</t>
  </si>
  <si>
    <t>Surprise Bell West Ranch Parcel 1A Street Lighting Improvement District</t>
  </si>
  <si>
    <t>Surprise Bell West Ranch Parcel 1B Street Lighting Improvement District</t>
  </si>
  <si>
    <t>Surprise Greenway Parc Street Lighting Improvement District No. 2</t>
  </si>
  <si>
    <t>Surprise Legacy Park G H I Street Lighting Improvement District</t>
  </si>
  <si>
    <t>Surprise Mountain Vista Ranch Street Lighting Improvement District No. 1</t>
  </si>
  <si>
    <t>Surprise Northwest Ranch Unit 2 Street Lighting Improvement District</t>
  </si>
  <si>
    <t>Suntech Street Lighting Improvement District</t>
  </si>
  <si>
    <t>Surprise Orchards Parcels 1-5 Street Lighting Improvement District</t>
  </si>
  <si>
    <t>Surprise Rancho Gabriela Street Lighting Improvement District No. 2 3 4 A B</t>
  </si>
  <si>
    <t>Surprise Roseview Units 1-6 Street Lighting Improvement District</t>
  </si>
  <si>
    <t>Surprise Roseview Units 5 5A 7 8 Street Lighting Improvement District</t>
  </si>
  <si>
    <t>Surprise Street Lighting Improvement District 2008-111</t>
  </si>
  <si>
    <t>Surprise Street Lighting Improvement District 2008-165</t>
  </si>
  <si>
    <t>Surprise Street Lighting Improvement District 2008-74</t>
  </si>
  <si>
    <t>Surprise Street Lighting Improvement District 2008-95</t>
  </si>
  <si>
    <t>Surprise Street Lighting Improvement District 2008-198</t>
  </si>
  <si>
    <t>Surprise Westgate Street Lighting Improvement District No. 122</t>
  </si>
  <si>
    <t>Surprise Bell West Ranch Parcel 2 Street Lighting Improvement District</t>
  </si>
  <si>
    <t>Surprise Parke Row Street Lighting Improvement District</t>
  </si>
  <si>
    <t>Surprise Royal Ranch Unit 1 Street Lighting Improvement District</t>
  </si>
  <si>
    <t>Surprise Sierra Montana Street Lighting Improvement District</t>
  </si>
  <si>
    <t>Surprise Farms Phase 1B Street Lighting Improvement District</t>
  </si>
  <si>
    <t>Surprise Legacy Park E F J Street Lighting Improvement District</t>
  </si>
  <si>
    <t>Surprise Farms Phase 1A Street Lighting Improvement District</t>
  </si>
  <si>
    <t>Surprise Sun City Grand Street Lighting Improvement District No. 2</t>
  </si>
  <si>
    <t>Surprise Sun City Grand Street Lighting Improvement District No. 3</t>
  </si>
  <si>
    <t>Surprise Tash Western Meadows Street Lighting Improvement District</t>
  </si>
  <si>
    <t xml:space="preserve">Townes at Paradise Valley Landings Phase 1 Street Lighting Improvement District </t>
  </si>
  <si>
    <t>Villagio Street Lighting Improvement District 2012-001</t>
  </si>
  <si>
    <t>Determine where this belongs in hierarchy</t>
  </si>
  <si>
    <t>525 Carefree Water</t>
  </si>
  <si>
    <t>Gila Bend Sanitation District</t>
  </si>
  <si>
    <t>Watershed Claimant Fees</t>
  </si>
  <si>
    <t>West Broadway Acres Improvement District</t>
  </si>
  <si>
    <t>West Broadway Acres New Improvement District</t>
  </si>
  <si>
    <t>129th Avenue</t>
  </si>
  <si>
    <t>14th Street</t>
  </si>
  <si>
    <t>Avenida Del Sol</t>
  </si>
  <si>
    <t>Mallory</t>
  </si>
  <si>
    <t>Desert Foothills North Improvement District</t>
  </si>
  <si>
    <t>West Phoenix Estates</t>
  </si>
  <si>
    <t>Beautiful Arizona Estates</t>
  </si>
  <si>
    <t>192nd Avenue Maintenance District</t>
  </si>
  <si>
    <t>Queen Creek Water Maintenance District</t>
  </si>
  <si>
    <t>Circle City Community Park Maintenance District</t>
  </si>
  <si>
    <t>Duplicate of 9012?</t>
  </si>
  <si>
    <t>20th Street Improvement District No. 4</t>
  </si>
  <si>
    <t>Special Improvement District Total</t>
  </si>
  <si>
    <t>Pooled or staging? Remove?</t>
  </si>
  <si>
    <t>Duplicate of 9014?</t>
  </si>
  <si>
    <t>Utopia Estates Phase 1</t>
  </si>
  <si>
    <t>Improvement District Reserve</t>
  </si>
  <si>
    <t>County COA and Treas COA do not seem to match</t>
  </si>
  <si>
    <t>County COA and Treas COA may not match</t>
  </si>
  <si>
    <t>Never got transitioned; Makes sense to match to state account name</t>
  </si>
  <si>
    <t>Possibly change to match state transmittal</t>
  </si>
  <si>
    <t>ACCT CLASSIF (map)</t>
  </si>
  <si>
    <t>Level 3</t>
  </si>
  <si>
    <t>Level 2</t>
  </si>
  <si>
    <t>Level 1</t>
  </si>
  <si>
    <t>Value</t>
  </si>
  <si>
    <t>TO BE DETERMINED</t>
  </si>
  <si>
    <t>Description</t>
  </si>
  <si>
    <t>Treasurer's Office</t>
  </si>
  <si>
    <t>Community College District</t>
  </si>
  <si>
    <t>RESERVED</t>
  </si>
  <si>
    <t>Treasurer's Investment Portfolio</t>
  </si>
  <si>
    <t>Main Account #</t>
  </si>
  <si>
    <t>Classification</t>
  </si>
  <si>
    <t>Main Acct Mask</t>
  </si>
  <si>
    <t>Hierarchy Description</t>
  </si>
  <si>
    <t>1xxxxx</t>
  </si>
  <si>
    <t>11xxxx</t>
  </si>
  <si>
    <t>Cash and cash equivalents</t>
  </si>
  <si>
    <t>111xxx</t>
  </si>
  <si>
    <t>110xxx</t>
  </si>
  <si>
    <t>Pooled cash</t>
  </si>
  <si>
    <t>115xxx</t>
  </si>
  <si>
    <t>Cash in bank</t>
  </si>
  <si>
    <t>1151xx</t>
  </si>
  <si>
    <t>Cashier's cash</t>
  </si>
  <si>
    <t>Cash in bank - service accounts</t>
  </si>
  <si>
    <t>1152xx</t>
  </si>
  <si>
    <t>Cash in bank - depository accounts</t>
  </si>
  <si>
    <t>12xxxx</t>
  </si>
  <si>
    <t>Investments</t>
  </si>
  <si>
    <t>120xxx</t>
  </si>
  <si>
    <t>Investments - cost (par value)</t>
  </si>
  <si>
    <t>1201xx</t>
  </si>
  <si>
    <t>1202xx</t>
  </si>
  <si>
    <t>Investments - cost (par value) - private placement</t>
  </si>
  <si>
    <t>Investments - cost (par value) - open market</t>
  </si>
  <si>
    <t>130xxx</t>
  </si>
  <si>
    <t>150xxx</t>
  </si>
  <si>
    <t>Prepaid expenses and other assets</t>
  </si>
  <si>
    <t>2xxxxx</t>
  </si>
  <si>
    <t>Liabilities and fund equity</t>
  </si>
  <si>
    <t>21xxxx</t>
  </si>
  <si>
    <t>Deposits held for agencies</t>
  </si>
  <si>
    <t>22xxxx</t>
  </si>
  <si>
    <t>Unprocessed redeemed warrants</t>
  </si>
  <si>
    <t>23xxxx</t>
  </si>
  <si>
    <t>24xxxx</t>
  </si>
  <si>
    <t>Undistributed allocation of amortized premiums and discounts</t>
  </si>
  <si>
    <t>2401xx</t>
  </si>
  <si>
    <t>2402xx</t>
  </si>
  <si>
    <t>Undistributed allocation of amortized premiums and discounts - private placement</t>
  </si>
  <si>
    <t>Comment</t>
  </si>
  <si>
    <t>Used as balancing account for entries between funds. Will be used to reconcile to investment portfolio holdings at cost basis</t>
  </si>
  <si>
    <t>Receipts</t>
  </si>
  <si>
    <t>Monies received from trustees to meet debt service obligations</t>
  </si>
  <si>
    <t>Disbursements</t>
  </si>
  <si>
    <t>JP MORGAN CHASE CREDIT CARD PROCESSING</t>
  </si>
  <si>
    <t>JP MORGAN CHASE SERVICE ACCOUNT</t>
  </si>
  <si>
    <t>JP MORGAN CHASE CORP SERVICES ACCOUNT</t>
  </si>
  <si>
    <t>JP MORGAN CHASE ELECTRONIC PAYMENT</t>
  </si>
  <si>
    <t>DEPOSITORY CASH PLANNING &amp; DEVELOPEMT</t>
  </si>
  <si>
    <t>DEPOSITORY CASH LAW LIBRARY</t>
  </si>
  <si>
    <t>DEPOSITORY CASH SOLID WASTE</t>
  </si>
  <si>
    <t>DEPOSITORY CASH EMPLOYEE HEALTH INITIATIVE</t>
  </si>
  <si>
    <t>DEPOSITORY CASH FLOOD CONTROL</t>
  </si>
  <si>
    <t>DEPOSITORY CASH CORRECTIONAL HEALTH</t>
  </si>
  <si>
    <t>DEPOSITORY CASH PENDERGAST #92</t>
  </si>
  <si>
    <t>DEPOSITORY CASH COUNTY REVENUE PROCESSING</t>
  </si>
  <si>
    <t>INVESTMENTS - SECURITIES - BANK ONE</t>
  </si>
  <si>
    <t>INVESTMENTS - PRIVATE PLACEMENT - TAX ANTICIPATION NOTES</t>
  </si>
  <si>
    <t>INVESTMENTS - PRIVATE PLACEMENT - OTHER DEBT SECURITIES</t>
  </si>
  <si>
    <t>UNAMORTIZED PREMIUMS/DISCOUNTS - SECURITIES - BANK ONE</t>
  </si>
  <si>
    <t>UNAMORTIZED PREMIUMS/DISCOUNTS - PRIVATE PLACEMENT - TAX ANTICIPATION NOTES</t>
  </si>
  <si>
    <t>UNAMORTIZED PREMIUMS/DISCOUNTS - PRIVATE PLACEMENT - OTHER DEBT SECURITIES</t>
  </si>
  <si>
    <t>UNREALIZED GAINS/LOSSES - SECURITIES - BANK ONE</t>
  </si>
  <si>
    <t>UNREALIZED GAINS/LOSSES - PRIVATE PLACEMENT - TAX ANTICIPATION NOTES</t>
  </si>
  <si>
    <t>UNREALIZED GAINS/LOSSES - PRIVATE PLACEMENT - OTHER DEBT SECURITIES</t>
  </si>
  <si>
    <t>Investments - purchased registered warrants</t>
  </si>
  <si>
    <t>1203xx</t>
  </si>
  <si>
    <t>INVESTMENTS - PURCHASED REGISTERED WARRANTS</t>
  </si>
  <si>
    <t>UNAMORTIZED PREMIUMS/DISCOUNTS - TIME CERTIFICATES OF DEPOSIT - BANK ONE</t>
  </si>
  <si>
    <t>INTEREST RECEIVABLE - TIME CERTIFICATES OF DEPOSIT</t>
  </si>
  <si>
    <t>INVESTMENTS - REPURCHASE AGREEMENTS</t>
  </si>
  <si>
    <t>INTEREST RECEIVABLE - SECURITIES - BANK ONE</t>
  </si>
  <si>
    <t>CASH IN BANK - DEPOSITS IN TRANSIT</t>
  </si>
  <si>
    <t>Temporary holding account for unreconciled deposits credited to service accounts or depository bank accounts</t>
  </si>
  <si>
    <t>Service accounts</t>
  </si>
  <si>
    <t>Depository accounts</t>
  </si>
  <si>
    <t>Investment accounts (cost basis, par value); registered warrants purchased by MCTO</t>
  </si>
  <si>
    <t>Investment accounts (cost basis, par value); open market purchases</t>
  </si>
  <si>
    <t>Investment accounts (cost basis, par value); private placement</t>
  </si>
  <si>
    <t>Interest receivable on securities; last 3 digits tie to securities in 120xxx series above; record monthly</t>
  </si>
  <si>
    <t>OTHER ASSETS</t>
  </si>
  <si>
    <t>Placeholder account for other assets that may be defined/identified through t-account analyses</t>
  </si>
  <si>
    <t>DEPOSITS HELD FOR AGENCIES</t>
  </si>
  <si>
    <t>This is the "main" main account that will be used to account for deposits held by the MCTO on behalf of agencies. Ownership of the deposit held by each agency is identified through Agency Type, Agency, Agency Account and Treasurer Assigned Fund combinations.</t>
  </si>
  <si>
    <t>Account Category</t>
  </si>
  <si>
    <t>Asset</t>
  </si>
  <si>
    <t>Liability and Fund Balance</t>
  </si>
  <si>
    <t>REAL PROPERTY TAXES - CURRENT YEAR</t>
  </si>
  <si>
    <t>REAL PROPERTY TAXES - 1ST PRECEEDING YEAR</t>
  </si>
  <si>
    <t>REAL PROPERTY TAXES - 2ND PRECEEDING YEAR AND EARLIER</t>
  </si>
  <si>
    <t>PERSONAL PROPERTY TAXES - 1ST PRECEEDING YEAR</t>
  </si>
  <si>
    <t>PERSONAL PROPERTY TAXES - 2ND PRECEEDING YEAR AND EARLIER</t>
  </si>
  <si>
    <t>PERSONAL PROPERTY TAXES - CURRENT YEAR</t>
  </si>
  <si>
    <t>OTHER TAXES - CURRENT YEAR</t>
  </si>
  <si>
    <t>OTHER TAXES - 1ST PRECEEDING YEAR</t>
  </si>
  <si>
    <t>OTHER TAXES - 2ND PRECEEDING YEAR AND EARLIER</t>
  </si>
  <si>
    <t>Activity in these accounts will likely only come from Aumentum.</t>
  </si>
  <si>
    <t>Need to determine through Aumentum implementaiton if any of these 314 accounts need to be further identified or refined</t>
  </si>
  <si>
    <t>INVESTMENT EARNINGS ON INVESTMENT POOL DEPOSITS</t>
  </si>
  <si>
    <t>DEPOSITS RECEIVED FROM TRUSTEES</t>
  </si>
  <si>
    <t>Any deposit not otherwise identified in main accounts 340xxx ____, will be made here. This will be used for non-school agencies.</t>
  </si>
  <si>
    <t>DEPOSITS FROM AGENCIES - SCHOOL ENTITIES</t>
  </si>
  <si>
    <t>RECEIPTS OF FINES/PENALTIES REQUIRED UNDER STATE LAW</t>
  </si>
  <si>
    <t>Receipts susceptible to remittance to State and other agencies as required by law. From MCTO perspective, no further breakdown needed as the entity to whom the deposit is collected on behalf of will be identified using the Agency Type/Agency/AgencyAccount/TAF assignment when recording the entry.</t>
  </si>
  <si>
    <t>WARRANTS PAID</t>
  </si>
  <si>
    <t>INTEREST PAID - CREDIT LINES</t>
  </si>
  <si>
    <t>INTEREST PAID - REGISTERED WARRANTS</t>
  </si>
  <si>
    <t>All warrants honored and paid will be charged to this disbursement account</t>
  </si>
  <si>
    <t>INTEREST PAID - TAX ANTICIPATION NOTES</t>
  </si>
  <si>
    <t>Interest paid on registered warrants will be charged to this account. Numbering mirrors last 3 digits in deposit accounts under 210xxx above</t>
  </si>
  <si>
    <t>Interest paid on TANs. Numbering mirrors last 3 digits in deposit accounts under 210xxx above</t>
  </si>
  <si>
    <t>Interest paid on credit line borrowings. Numbering mirrors last 3 digits in deposit accounts under 210xxx above</t>
  </si>
  <si>
    <t>DEBT SERVICE - BONDS, COUPONS, AND OTHER PRINCIPAL PAYMENTS</t>
  </si>
  <si>
    <t>DEBT SERVICE - INTEREST ON DEBT OBLIGATIONS</t>
  </si>
  <si>
    <t>Debt service payments required under official statements or other trustee arrangements for issuing agencies</t>
  </si>
  <si>
    <t>REMITTANCES TO OTHER STATE AGENCIES</t>
  </si>
  <si>
    <t>REMITTANCES TO STATE OF ARIZONA TREASURER'S OFFICE</t>
  </si>
  <si>
    <t>REMITTANCES TO COUNTY</t>
  </si>
  <si>
    <t>REMITTANCES TO MUNICIPALITIES</t>
  </si>
  <si>
    <t>REMITTANCES TO OTHER GOVERNMENT AGENCIES</t>
  </si>
  <si>
    <t>REMITTANCES TO TRUSTEES</t>
  </si>
  <si>
    <t>INVESTMENT EARNINGS DISTRIBUTIONS TO AGENCIES</t>
  </si>
  <si>
    <t>Remittances initiated by MCTO on behalf of other agencies or, in the case of justice court passthrough funds, the County.</t>
  </si>
  <si>
    <t>Remittances initiated by MCTO on behalf of other agencies</t>
  </si>
  <si>
    <t>Payments to trustees as required to fulfill bond covenant requirements or as otherwise instructed by agencies</t>
  </si>
  <si>
    <t>ORIGINAL FUND_DESCRIPTION</t>
  </si>
  <si>
    <t>CATEGORY_M:ODESC</t>
  </si>
  <si>
    <t>New Fund</t>
  </si>
  <si>
    <t>New Main Account</t>
  </si>
  <si>
    <t>New Agency</t>
  </si>
  <si>
    <t>New Agency Account</t>
  </si>
  <si>
    <t>New Treasurer-Assigned Fund</t>
  </si>
  <si>
    <t>DNE</t>
  </si>
  <si>
    <t>40</t>
  </si>
  <si>
    <t>90</t>
  </si>
  <si>
    <t>New Mapping</t>
  </si>
  <si>
    <t>5002</t>
  </si>
  <si>
    <t>5010</t>
  </si>
  <si>
    <t>1001</t>
  </si>
  <si>
    <t>4001</t>
  </si>
  <si>
    <t>6001</t>
  </si>
  <si>
    <t>6410</t>
  </si>
  <si>
    <t>6700</t>
  </si>
  <si>
    <t>5620</t>
  </si>
  <si>
    <t>5630</t>
  </si>
  <si>
    <t>5690</t>
  </si>
  <si>
    <t>5610</t>
  </si>
  <si>
    <t>5695</t>
  </si>
  <si>
    <t>5625</t>
  </si>
  <si>
    <t>5686</t>
  </si>
  <si>
    <t>5637</t>
  </si>
  <si>
    <t>5750</t>
  </si>
  <si>
    <t>5700</t>
  </si>
  <si>
    <t>5040</t>
  </si>
  <si>
    <t>5200</t>
  </si>
  <si>
    <t>5030</t>
  </si>
  <si>
    <t>5795</t>
  </si>
  <si>
    <t>5850</t>
  </si>
  <si>
    <t>5645</t>
  </si>
  <si>
    <t>5035</t>
  </si>
  <si>
    <t>5638</t>
  </si>
  <si>
    <t>2100</t>
  </si>
  <si>
    <t>2255</t>
  </si>
  <si>
    <t>2256</t>
  </si>
  <si>
    <t>2250</t>
  </si>
  <si>
    <t>2211</t>
  </si>
  <si>
    <t>2225</t>
  </si>
  <si>
    <t>2226</t>
  </si>
  <si>
    <t>2208</t>
  </si>
  <si>
    <t>2238</t>
  </si>
  <si>
    <t>2270</t>
  </si>
  <si>
    <t>2253</t>
  </si>
  <si>
    <t>2252</t>
  </si>
  <si>
    <t>2265</t>
  </si>
  <si>
    <t>2224</t>
  </si>
  <si>
    <t>2227</t>
  </si>
  <si>
    <t>2120</t>
  </si>
  <si>
    <t>2130</t>
  </si>
  <si>
    <t>2201</t>
  </si>
  <si>
    <t>2203</t>
  </si>
  <si>
    <t>2204</t>
  </si>
  <si>
    <t>2205</t>
  </si>
  <si>
    <t>2206</t>
  </si>
  <si>
    <t>2207</t>
  </si>
  <si>
    <t>2209</t>
  </si>
  <si>
    <t>2210</t>
  </si>
  <si>
    <t>2212</t>
  </si>
  <si>
    <t>2213</t>
  </si>
  <si>
    <t>2214</t>
  </si>
  <si>
    <t>2215</t>
  </si>
  <si>
    <t>2216</t>
  </si>
  <si>
    <t>2217</t>
  </si>
  <si>
    <t>2218</t>
  </si>
  <si>
    <t>2219</t>
  </si>
  <si>
    <t>2220</t>
  </si>
  <si>
    <t>2221</t>
  </si>
  <si>
    <t>2222</t>
  </si>
  <si>
    <t>2223</t>
  </si>
  <si>
    <t>2228</t>
  </si>
  <si>
    <t>2229</t>
  </si>
  <si>
    <t>2230</t>
  </si>
  <si>
    <t>2231</t>
  </si>
  <si>
    <t>2232</t>
  </si>
  <si>
    <t>2233</t>
  </si>
  <si>
    <t>2234</t>
  </si>
  <si>
    <t>2235</t>
  </si>
  <si>
    <t>2236</t>
  </si>
  <si>
    <t>2237</t>
  </si>
  <si>
    <t>2239</t>
  </si>
  <si>
    <t>2240</t>
  </si>
  <si>
    <t>2241</t>
  </si>
  <si>
    <t>2242</t>
  </si>
  <si>
    <t>2243</t>
  </si>
  <si>
    <t>2244</t>
  </si>
  <si>
    <t>2245</t>
  </si>
  <si>
    <t>2248</t>
  </si>
  <si>
    <t>2249</t>
  </si>
  <si>
    <t>2251</t>
  </si>
  <si>
    <t>2254</t>
  </si>
  <si>
    <t>2257</t>
  </si>
  <si>
    <t>2258</t>
  </si>
  <si>
    <t>2259</t>
  </si>
  <si>
    <t>2260</t>
  </si>
  <si>
    <t>2262</t>
  </si>
  <si>
    <t>2263</t>
  </si>
  <si>
    <t>2264</t>
  </si>
  <si>
    <t>2266</t>
  </si>
  <si>
    <t>2267</t>
  </si>
  <si>
    <t>2268</t>
  </si>
  <si>
    <t>2269</t>
  </si>
  <si>
    <t>2271</t>
  </si>
  <si>
    <t>2273</t>
  </si>
  <si>
    <t>2274</t>
  </si>
  <si>
    <t>2275</t>
  </si>
  <si>
    <t>2276</t>
  </si>
  <si>
    <t>2277</t>
  </si>
  <si>
    <t>2281</t>
  </si>
  <si>
    <t>2282</t>
  </si>
  <si>
    <t>2290</t>
  </si>
  <si>
    <t>2292</t>
  </si>
  <si>
    <t>2299</t>
  </si>
  <si>
    <t>2312</t>
  </si>
  <si>
    <t>2320</t>
  </si>
  <si>
    <t>2321</t>
  </si>
  <si>
    <t>2370</t>
  </si>
  <si>
    <t>2375</t>
  </si>
  <si>
    <t>2410</t>
  </si>
  <si>
    <t>2422</t>
  </si>
  <si>
    <t>2423</t>
  </si>
  <si>
    <t>2435</t>
  </si>
  <si>
    <t>2440</t>
  </si>
  <si>
    <t>2441</t>
  </si>
  <si>
    <t>2445</t>
  </si>
  <si>
    <t>2450</t>
  </si>
  <si>
    <t>2455</t>
  </si>
  <si>
    <t>2460</t>
  </si>
  <si>
    <t>2461</t>
  </si>
  <si>
    <t>2462</t>
  </si>
  <si>
    <t>2465</t>
  </si>
  <si>
    <t>2503</t>
  </si>
  <si>
    <t>2504</t>
  </si>
  <si>
    <t>2505</t>
  </si>
  <si>
    <t>2506</t>
  </si>
  <si>
    <t>2509</t>
  </si>
  <si>
    <t>2532</t>
  </si>
  <si>
    <t>2572</t>
  </si>
  <si>
    <t>2573</t>
  </si>
  <si>
    <t>2574</t>
  </si>
  <si>
    <t>2580</t>
  </si>
  <si>
    <t>2581</t>
  </si>
  <si>
    <t>2601</t>
  </si>
  <si>
    <t>2654</t>
  </si>
  <si>
    <t>2666</t>
  </si>
  <si>
    <t>2667</t>
  </si>
  <si>
    <t>2668</t>
  </si>
  <si>
    <t>2669</t>
  </si>
  <si>
    <t>2673</t>
  </si>
  <si>
    <t>2675</t>
  </si>
  <si>
    <t>2681</t>
  </si>
  <si>
    <t>2685</t>
  </si>
  <si>
    <t>2686</t>
  </si>
  <si>
    <t>2701</t>
  </si>
  <si>
    <t>2702</t>
  </si>
  <si>
    <t>2703</t>
  </si>
  <si>
    <t>2712</t>
  </si>
  <si>
    <t>2713</t>
  </si>
  <si>
    <t>2714</t>
  </si>
  <si>
    <t>2715</t>
  </si>
  <si>
    <t>2746</t>
  </si>
  <si>
    <t>2748</t>
  </si>
  <si>
    <t>2750</t>
  </si>
  <si>
    <t>2711</t>
  </si>
  <si>
    <t>2716</t>
  </si>
  <si>
    <t>2718</t>
  </si>
  <si>
    <t>2729</t>
  </si>
  <si>
    <t>2741</t>
  </si>
  <si>
    <t>2755</t>
  </si>
  <si>
    <t>2756</t>
  </si>
  <si>
    <t>2758</t>
  </si>
  <si>
    <t>2760</t>
  </si>
  <si>
    <t>2761</t>
  </si>
  <si>
    <t>2762</t>
  </si>
  <si>
    <t>2763</t>
  </si>
  <si>
    <t>2766</t>
  </si>
  <si>
    <t>2767</t>
  </si>
  <si>
    <t>2768</t>
  </si>
  <si>
    <t>2769</t>
  </si>
  <si>
    <t>2770</t>
  </si>
  <si>
    <t>2771</t>
  </si>
  <si>
    <t>2773</t>
  </si>
  <si>
    <t>2775</t>
  </si>
  <si>
    <t>2776</t>
  </si>
  <si>
    <t>2779</t>
  </si>
  <si>
    <t>2780</t>
  </si>
  <si>
    <t>2781</t>
  </si>
  <si>
    <t>2782</t>
  </si>
  <si>
    <t>2795</t>
  </si>
  <si>
    <t>2900</t>
  </si>
  <si>
    <t>2911</t>
  </si>
  <si>
    <t>2948</t>
  </si>
  <si>
    <t>2988</t>
  </si>
  <si>
    <t>2989</t>
  </si>
  <si>
    <t>2990</t>
  </si>
  <si>
    <t>2991</t>
  </si>
  <si>
    <t>2992</t>
  </si>
  <si>
    <t>2993</t>
  </si>
  <si>
    <t>2994</t>
  </si>
  <si>
    <t>2997</t>
  </si>
  <si>
    <t>2295</t>
  </si>
  <si>
    <t>Old Proposed  Mapping</t>
  </si>
  <si>
    <t>Not Used</t>
  </si>
  <si>
    <t>COMMUNITY COLLEGE DISTRICT OPERATING FUNDS</t>
  </si>
  <si>
    <t>COMMUNITY COLLEGE DISTRICT CAPITAL OUTLAY</t>
  </si>
  <si>
    <t>COMMUNITY COLLEGE DISTRICT DEBT SERVICE</t>
  </si>
  <si>
    <t>GENERAL FUND</t>
  </si>
  <si>
    <t>SHERIFF SUPPLY WAREHOUSE</t>
  </si>
  <si>
    <t>DIVERSION</t>
  </si>
  <si>
    <t>SPUR CROSS RANCH CONSERVATION</t>
  </si>
  <si>
    <t>PLANNING AND DEVELOPMENT FEES</t>
  </si>
  <si>
    <t>JUVENILE PROBATION SPECIAL FEE</t>
  </si>
  <si>
    <t>PUBLIC WORKS</t>
  </si>
  <si>
    <t>TRANSPORTATION CAPITAL PROJECT</t>
  </si>
  <si>
    <t>DEL WEBB</t>
  </si>
  <si>
    <t>RECORDERS SURCHARGE</t>
  </si>
  <si>
    <t>JUSTICE COURTS PHOTO ENFORCEMENT</t>
  </si>
  <si>
    <t>SUPERIOR COURT GRANTS</t>
  </si>
  <si>
    <t>JUSTICE COURTS SPECIAL REVENUE</t>
  </si>
  <si>
    <t>NON-DEPARTMENTAL GRANTS</t>
  </si>
  <si>
    <t>CONCILATION COURT</t>
  </si>
  <si>
    <t>SUPERIOR COURT SPECIAL REVENUE</t>
  </si>
  <si>
    <t>CRIMINAL JUSTICE ENHANCEMENT</t>
  </si>
  <si>
    <t>VICTIM COMPENSATION RESTITUTION</t>
  </si>
  <si>
    <t>VICTIM COMPENSATION INTEREST</t>
  </si>
  <si>
    <t>CLERK OF THE COURT EDMS</t>
  </si>
  <si>
    <t>SPOUSAL MAINTENANCE ENFORCEMENT ENHANCEMENT</t>
  </si>
  <si>
    <t>EMANCIPATION ADMINISTRATION</t>
  </si>
  <si>
    <t>DEA GRANTS</t>
  </si>
  <si>
    <t>BOND DEBT SERVICE</t>
  </si>
  <si>
    <t>EVENTS CENTER DONATIONS</t>
  </si>
  <si>
    <t>BALLPARK CONTSTUCTION</t>
  </si>
  <si>
    <t>HUMAN SERVICES CAMPUS</t>
  </si>
  <si>
    <t>COUNTY IMPROVEMENT</t>
  </si>
  <si>
    <t>FINANCING SERIES 2007</t>
  </si>
  <si>
    <t>FINANCING SERIES 2008</t>
  </si>
  <si>
    <t>GENERAL FUND COUNTY IMPROVEMENTS</t>
  </si>
  <si>
    <t>TECHNOLOGY CAPITAL IMPROVEMENT</t>
  </si>
  <si>
    <t>DETENTION TECHNOLOGY CAPITAL IMPROVEMENT</t>
  </si>
  <si>
    <t>ENVIRONMENTAL SERVICES ENVIRONMENTAL HEALTH FUND</t>
  </si>
  <si>
    <t>ACCOMODATION SCHOOLS</t>
  </si>
  <si>
    <t>PUBLIC HEALTH GRANTS</t>
  </si>
  <si>
    <t>ANIMAL CONTROL LICENSE/SHELTER</t>
  </si>
  <si>
    <t>COUNTY ATTORNEY RICO - AGENCY</t>
  </si>
  <si>
    <t>RISK MANAGEMENT</t>
  </si>
  <si>
    <t>BENEFITS TRUST</t>
  </si>
  <si>
    <t>BENEFITS TRUST - AGENCY</t>
  </si>
  <si>
    <t>PROBATE SERVICES</t>
  </si>
  <si>
    <t>CONCILIATION</t>
  </si>
  <si>
    <t>JURY PAYROLL CLEARING</t>
  </si>
  <si>
    <t>CHECK ENFORCEMENT PROGRAM AGENCY</t>
  </si>
  <si>
    <t>MATCHING GRANTS</t>
  </si>
  <si>
    <t>GRANTS OTHER MM</t>
  </si>
  <si>
    <t>TAXPAYER INFORMATION</t>
  </si>
  <si>
    <t>JUROR IMPROVEMENT</t>
  </si>
  <si>
    <t>ANTIRACKETEERING OPERATING</t>
  </si>
  <si>
    <t>WESTERN MARICOPA ENTERPR ZONE</t>
  </si>
  <si>
    <t>JAIL BONDS AND FINES</t>
  </si>
  <si>
    <t>CITING AGENCY FINES COSC 12-116.04B</t>
  </si>
  <si>
    <t>GARNISHMENT AND LEVIES</t>
  </si>
  <si>
    <t>WAGE ASSIGNMENT</t>
  </si>
  <si>
    <t>SCHOOL TRANSPORTATION</t>
  </si>
  <si>
    <t>SCHOOL COMMUNICATION</t>
  </si>
  <si>
    <t>EDUCATIONAL SUPPLEMENTAL PROGRAM</t>
  </si>
  <si>
    <t>ELIMINATIONS</t>
  </si>
  <si>
    <t>SPECIAL ASSESSMENT DISTRICTS</t>
  </si>
  <si>
    <t>FIXED ASSET ACCOUNTS</t>
  </si>
  <si>
    <t>MAINTENANCE &amp; OPERATIONS</t>
  </si>
  <si>
    <t>GRANTS</t>
  </si>
  <si>
    <t>SOFT CAPITAL ALLOCATION</t>
  </si>
  <si>
    <t>BUILD AMERICA/BONDS</t>
  </si>
  <si>
    <t>EMERGENCY DEFICIENCIES CORRECTION</t>
  </si>
  <si>
    <t>NEW SCHOOL FACILITIES</t>
  </si>
  <si>
    <t>DEBT SERVICE</t>
  </si>
  <si>
    <t>CAPITAL</t>
  </si>
  <si>
    <t>INTEREST</t>
  </si>
  <si>
    <t>HIGHWAY USERS REVENUE</t>
  </si>
  <si>
    <t>DRUG AND GANG ENFORCEMENT</t>
  </si>
  <si>
    <t>LOCAL ALTERNATIVE DISPUTE RESOLUTION</t>
  </si>
  <si>
    <t>LAW ENFORCEMENT AND BOATING SAFETY</t>
  </si>
  <si>
    <t xml:space="preserve">MOBILE HOME RELOCATION </t>
  </si>
  <si>
    <t>EMERGENCY MEDICAL SERVICE</t>
  </si>
  <si>
    <t>BAD CHECK TRUST</t>
  </si>
  <si>
    <t>ARSON DETECTION REWARD</t>
  </si>
  <si>
    <t>UNAPPORTIONED TAXES</t>
  </si>
  <si>
    <t>JPMC WARRANT COMPENSATION</t>
  </si>
  <si>
    <t>JPMC WEB PAYMENT</t>
  </si>
  <si>
    <t>JPMC E-CHECK PAYMENT</t>
  </si>
  <si>
    <t>JPMC ELECTRONIC PAYMENT</t>
  </si>
  <si>
    <t>JPMC SERVICE ACCOUNT</t>
  </si>
  <si>
    <t>JPMC CREDIT CARD PROCESSING</t>
  </si>
  <si>
    <t>JPMC CORPORATE SERVICES</t>
  </si>
  <si>
    <t>JPMC LOCKBOX</t>
  </si>
  <si>
    <t>CASHIER CASH</t>
  </si>
  <si>
    <t>JPMC CERTIFICATE OF DEPOSIT</t>
  </si>
  <si>
    <t>JPMC CASH - RECORDER</t>
  </si>
  <si>
    <t>JPMC CASH - PARKS AND RECREATION</t>
  </si>
  <si>
    <t>JPMC CASH - PARKS AND RECREATION LAKE PLEASANT</t>
  </si>
  <si>
    <t>JPMC CASH - ANIMAL CONTROL</t>
  </si>
  <si>
    <t>JPMC CASH - FOUNTAIN HILLS SANITARY</t>
  </si>
  <si>
    <t>JPMC CASH - PUBLIC HEALTH</t>
  </si>
  <si>
    <t>JPMC CASH - HEALTH PLAN</t>
  </si>
  <si>
    <t>JPMC CASH - LONG TERM CARE</t>
  </si>
  <si>
    <t>JPMC CASH - COUNTY ATTORNEY</t>
  </si>
  <si>
    <t>JPMC CASH - HOSPITAL</t>
  </si>
  <si>
    <t>JPMC CASH - SHERIFF</t>
  </si>
  <si>
    <t>JPMC CASH - SHERIFF TAX</t>
  </si>
  <si>
    <t>JPMC CASH - LANDFILL</t>
  </si>
  <si>
    <t>JPMC CASH - PLANNING AND DEVELOPMENT</t>
  </si>
  <si>
    <t>JPMC CASH - LAW LIBRARY</t>
  </si>
  <si>
    <t>JPMC CASH - SOLID WASTE</t>
  </si>
  <si>
    <t>JPMC CASH - COUNTY LIBRARY</t>
  </si>
  <si>
    <t>JPMC CASH - AIR QUALITY</t>
  </si>
  <si>
    <t>JPMC CASH - EMPLOYEE HEALTH INITIATIVE</t>
  </si>
  <si>
    <t>JPMC CASH - ASSESSOR</t>
  </si>
  <si>
    <t>JPMC CASH - FINANCE</t>
  </si>
  <si>
    <t>JPMC CASH - JUVENILE PROBATION</t>
  </si>
  <si>
    <t>JPMC CASH - ADULT PROBATION</t>
  </si>
  <si>
    <t>JPMC CASH - FLOOD CONTROL</t>
  </si>
  <si>
    <t>JPMC CASH - MCDOT</t>
  </si>
  <si>
    <t>JPMC CASH - CORRECTIONAL HEALTH</t>
  </si>
  <si>
    <t>JPMC CASH - HUMAN SERVICES</t>
  </si>
  <si>
    <t>JPMC CASH - MCESA</t>
  </si>
  <si>
    <t>JPMC CASH - FELONY CENTER</t>
  </si>
  <si>
    <t>JPMC CASH - MCDOWELL MOUNTAIN JUSTICE COURT</t>
  </si>
  <si>
    <t>JPMC CASH - MOON VALLEY JUSTICE COURT</t>
  </si>
  <si>
    <t>JPMC CASH - DREAMY DRAW JUSTICE COURT</t>
  </si>
  <si>
    <t>JPMC CASH - DOWNTOWN JUSTICE COURT</t>
  </si>
  <si>
    <t>JPMC CASH - IRONWOOD JUSTICE COURT</t>
  </si>
  <si>
    <t>JPMC CASH - WHITE TANKS JUSTICE COURT</t>
  </si>
  <si>
    <t>JPMC CASH - EAST MESA JUSTICE COURT</t>
  </si>
  <si>
    <t>JPMC CASH - ARCADIA BILTMORE JUSTICE COURT</t>
  </si>
  <si>
    <t>JPMC CASH - MARYVALE JUSTICE COURT</t>
  </si>
  <si>
    <t>JPMC CASH - WEST MESA JUSTICE COURT</t>
  </si>
  <si>
    <t>JPMC CASH - SAN MARCOS JUSTICE COURT</t>
  </si>
  <si>
    <t>JPMC CASH - MANISTEE JUSTICE COURT</t>
  </si>
  <si>
    <t>JPMC CASH - NORTH MESA JUSTICE COURT</t>
  </si>
  <si>
    <t>JPMC CASH - ARROWHEAD JUSTICE COURT</t>
  </si>
  <si>
    <t>JPMC CASH - WEST MCDOWELL JUSTICE COURT</t>
  </si>
  <si>
    <t>JPMC CASH - AGUA FRIA JUSTICE COURT</t>
  </si>
  <si>
    <t>JPMC CASH - SAN TAN JUSTICE COURT</t>
  </si>
  <si>
    <t>JPMC CASH - UNIVERSITY JUSTICE COURT</t>
  </si>
  <si>
    <t>JPMC CASH - HASSAYAMPA JUSTICE COURT</t>
  </si>
  <si>
    <t>JPMC CASH - SOUTH MOUNTAIN JUSTICE COURT</t>
  </si>
  <si>
    <t>JPMC CASH - ENCANTO JUSTICE COURT</t>
  </si>
  <si>
    <t>JPMC CASH - FOUNTAIN HILLS EFFLUENT DISPOSAL FEES</t>
  </si>
  <si>
    <t>JPMC CASH - ENVIRONMENTAL SERVICE</t>
  </si>
  <si>
    <t>JPMC CASH - PENDERGAST 92</t>
  </si>
  <si>
    <t>JPMC CASH - NORTH VALLEY JUSTICE COURT</t>
  </si>
  <si>
    <t>JPMC CASH - KYRENE JUSTICE COURT</t>
  </si>
  <si>
    <t>JPMC CASH - DESERT RIDGE JUSTICE COURT</t>
  </si>
  <si>
    <t>JPMC CASH - HIGHLAND JUSTICE COURT</t>
  </si>
  <si>
    <t>JPMC CASH - COUNTRY MEADOWS JUSTICE COURT</t>
  </si>
  <si>
    <t>JPMC CASH - COUNTY REVENUE PROCESSING</t>
  </si>
  <si>
    <t>JPMC CASH - TREASURER REPURCHASE AGREEMENTS</t>
  </si>
  <si>
    <t>JPMC CASH - TREASURER TOTAL CASH DEPOSITS</t>
  </si>
  <si>
    <t>JPMC CASH - TREASURER SEC</t>
  </si>
  <si>
    <t>PURCHASED REGISTERED WARRANTS</t>
  </si>
  <si>
    <t>JPMC CASH - COUNTY TOTAL CASH DEPOSITS</t>
  </si>
  <si>
    <t>JPMC CASH - COUNTY SEC</t>
  </si>
  <si>
    <t>INVESTMENT CONTROL</t>
  </si>
  <si>
    <t>ELDERLY ASSISTENACE INVESTMENT CONTROL</t>
  </si>
  <si>
    <t>SCHOOL INVESTMENTS CONTROL</t>
  </si>
  <si>
    <t>SCHOOL INVESTMENTS CONTROL - OTHER</t>
  </si>
  <si>
    <t>WARRANT CLEARING - JPMC</t>
  </si>
  <si>
    <t>LOW SPEED WARRANT CLEARING LINE OF CREDIT</t>
  </si>
  <si>
    <t>DEPOSITORY ACCOUNT - RECORDER</t>
  </si>
  <si>
    <t>DEPOSITORY ACCOUNT - PARKS AND RECREATION</t>
  </si>
  <si>
    <t>DEPOSITORY ACCOUNT - PARKS AND RECREATION LP</t>
  </si>
  <si>
    <t>DEPOSITORY ACCOUNT - RABIES/ANIMAL</t>
  </si>
  <si>
    <t>DEPOSITORY ACCOUNT - FOUNTAIN HILLS SANITARY</t>
  </si>
  <si>
    <t>DEPOSITORY ACCOUNT - PUBLIC HEALTH</t>
  </si>
  <si>
    <t>DEPOSITORY ACCOUNT - LONG TERM CARE</t>
  </si>
  <si>
    <t>DEPOSITORY ACCOUNT - COUNTY ATTORNEY</t>
  </si>
  <si>
    <t>DEPOSITORY ACCOUNT - HOSPITAL</t>
  </si>
  <si>
    <t>DEPOSITORY ACCOUNT - SHERIFF B AND F</t>
  </si>
  <si>
    <t>DEPOSITORY ACCOUNT - SHERIFF TAX</t>
  </si>
  <si>
    <t>DEPOSITORY ACCOUNT - PLANNING &amp; DEVELOPMENT</t>
  </si>
  <si>
    <t>DEPOSITORY ACCOUNT - LAW LIBRARY</t>
  </si>
  <si>
    <t>DEPOSITORY ACCOUNT - SOLID WASTE</t>
  </si>
  <si>
    <t>DEPOSITORY ACCOUNT - COUNTY LIBRARY</t>
  </si>
  <si>
    <t>DEPOSITORY ACCOUNT - AIR QUALITY</t>
  </si>
  <si>
    <t>DEPOSITORY ACCOUNT - EMPLOYEE HEALTH INITIATIVE</t>
  </si>
  <si>
    <t>DEPOSITORY ACCOUNT - AS SESSOR</t>
  </si>
  <si>
    <t>DEPOSITORY ACCOUNT - FI NANCE</t>
  </si>
  <si>
    <t>DEPOSITORY ACCOUNT - JUVENILE PROBATION</t>
  </si>
  <si>
    <t>DEPOSITORY ACCOUNT - ADULT PROBATION</t>
  </si>
  <si>
    <t>DEPOSITORY ACCOUNT - FLOOD CONTROL</t>
  </si>
  <si>
    <t>DEPOSITORY ACCOUNT - MC DOT</t>
  </si>
  <si>
    <t>DEPOSITORY ACCOUNT - CORRECTIONAL HEALTH</t>
  </si>
  <si>
    <t>DEPOSITORY ACCOUNT - HUMAN SERVICES</t>
  </si>
  <si>
    <t>DEPOSITORY ACCOUNT - MC ACCOUNT MCESA</t>
  </si>
  <si>
    <t>DEPOSITORY ACCOUNT - NORTHEAST REGIONAL COURT CENTER</t>
  </si>
  <si>
    <t>DEPOSITORY ACCOUNT - NORTHEAST PHOENIX JUSTICE COURT</t>
  </si>
  <si>
    <t>DEPOSITORY ACCOUNT - DREAMY DRAW</t>
  </si>
  <si>
    <t>DEPOSITORY ACCOUNT - EAST PHOENIX JUSTICE COURT 1</t>
  </si>
  <si>
    <t>DEPOSITORY ACCOUNT - GILA BEND JUSTICE COURT</t>
  </si>
  <si>
    <t>DEPOSITORY ACCOUNT - WHITE TANK JUSTICE COURT</t>
  </si>
  <si>
    <t>DEPOSITORY ACCOUNT - EAST MESA JUSTICE COURT</t>
  </si>
  <si>
    <t>DEPOSITORY ACCOUNT - EAST PHOENIX JUSTICE COURT 2</t>
  </si>
  <si>
    <t>DEPOSITORY ACCOUNT - MARYVALE JUSTICE COURT</t>
  </si>
  <si>
    <t>DEPOSITORY ACCOUNT - WEST MESA JUSTICE COURT</t>
  </si>
  <si>
    <t>DEPOSITORY ACCOUNT - CHANDLER JUSTICE COURT</t>
  </si>
  <si>
    <t>DEPOSITORY ACCOUNT - GLENDALE JUSTICE COURT</t>
  </si>
  <si>
    <t>DEPOSITORY ACCOUNT - NORTH MESA JUSTICE COURT</t>
  </si>
  <si>
    <t>DEPOSITORY ACCOUNT - PEORIA JUSTICE COURT</t>
  </si>
  <si>
    <t>DEPOSITORY ACCOUNT - WEST PHOENIX JUSTICE COURT</t>
  </si>
  <si>
    <t>DEPOSITORY ACCOUNT - TOLLESON JUSTICE COURT</t>
  </si>
  <si>
    <t>DEPOSITORY ACCOUNT - SOUTH MESA/GILBERT JUSTICE COURT</t>
  </si>
  <si>
    <t>DEPOSITORY ACCOUNT - TEMPE JUSTICE COURT</t>
  </si>
  <si>
    <t>DEPOSITORY ACCOUNT - WICKENBURG JUSTICE COURT</t>
  </si>
  <si>
    <t>DEPOSITORY ACCOUNT - SOUTH PHOENIX JUSTICE COURT</t>
  </si>
  <si>
    <t>DEPOSITORY ACCOUNT - CENTRAL PHOENIX JUSTICE COURT</t>
  </si>
  <si>
    <t>DEPOSITORY ACCOUNT - FOUNTAIN HILLS EFFLUENT DISPOSAL FEES</t>
  </si>
  <si>
    <t>DEPOSITORY ACCOUNT - JUSTICE COURT</t>
  </si>
  <si>
    <t>DEPOSITORY ACCOUNT - ENVIRONMENT SERVICES</t>
  </si>
  <si>
    <t>DEPOSITORY ACCOUNT - PENDERGAST SCHOOL</t>
  </si>
  <si>
    <t>DEPOSITORY ACCOUNT - NORTH VALLEY JUSTICE COURT</t>
  </si>
  <si>
    <t>DEPOSITORY ACCOUNT - WEST TEMPE JUSTICE COURT</t>
  </si>
  <si>
    <t>DEPOSITORY ACCOUNT - DESERT RIDGE JUSTICE COURT</t>
  </si>
  <si>
    <t>DEPOSITORY ACCOUNT - HIGHLAND JUSTICE COURT</t>
  </si>
  <si>
    <t>DEPOSITORY ACCOUNT - COUNTRY MEADOWS JUSTICE COURT</t>
  </si>
  <si>
    <t>DEPOSITORY ACCOUNT - REVENUE PROCESSING</t>
  </si>
  <si>
    <t>ELDERLY ASSISTANCE - HOLDING</t>
  </si>
  <si>
    <t>TRUSTOSIT FCCOUNT - FOR NON-DELIVERABLE REFUNDS</t>
  </si>
  <si>
    <t>TEMP HOLD FD MONEY TO BE APPORTIONED OR UNKNOWN</t>
  </si>
  <si>
    <t>SUSPENSE - CASHIERS</t>
  </si>
  <si>
    <t>SUSPENSE - MORTGAGE COMPANIES</t>
  </si>
  <si>
    <t>SUSPENSE - PREPAYMENTS</t>
  </si>
  <si>
    <t>TREASURER'S OFFICE OPERATIONS</t>
  </si>
  <si>
    <t>Future Fund Name</t>
  </si>
  <si>
    <t>MUNICIPALITIES ALL FUNDS</t>
  </si>
  <si>
    <t>Old Proposed Mapping</t>
  </si>
  <si>
    <t>7000</t>
  </si>
  <si>
    <t>5003</t>
  </si>
  <si>
    <t>5004</t>
  </si>
  <si>
    <t>5005</t>
  </si>
  <si>
    <t>5006</t>
  </si>
  <si>
    <t>5007</t>
  </si>
  <si>
    <t>5008</t>
  </si>
  <si>
    <t>5009</t>
  </si>
  <si>
    <t>5011</t>
  </si>
  <si>
    <t>5012</t>
  </si>
  <si>
    <t>5013</t>
  </si>
  <si>
    <t>5014</t>
  </si>
  <si>
    <t>5015</t>
  </si>
  <si>
    <t>5016</t>
  </si>
  <si>
    <t>5017</t>
  </si>
  <si>
    <t>5018</t>
  </si>
  <si>
    <t>5019</t>
  </si>
  <si>
    <t>5020</t>
  </si>
  <si>
    <t>5021</t>
  </si>
  <si>
    <t>5022</t>
  </si>
  <si>
    <t>5023</t>
  </si>
  <si>
    <t>5024</t>
  </si>
  <si>
    <t>5025</t>
  </si>
  <si>
    <t>5026</t>
  </si>
  <si>
    <t>5027</t>
  </si>
  <si>
    <t>5028</t>
  </si>
  <si>
    <t>5029</t>
  </si>
  <si>
    <t>5031</t>
  </si>
  <si>
    <t>5032</t>
  </si>
  <si>
    <t>5033</t>
  </si>
  <si>
    <t>5034</t>
  </si>
  <si>
    <t>5036</t>
  </si>
  <si>
    <t>5037</t>
  </si>
  <si>
    <t>5038</t>
  </si>
  <si>
    <t>5039</t>
  </si>
  <si>
    <t>5041</t>
  </si>
  <si>
    <t>5042</t>
  </si>
  <si>
    <t>5043</t>
  </si>
  <si>
    <t>5044</t>
  </si>
  <si>
    <t>5045</t>
  </si>
  <si>
    <t>5046</t>
  </si>
  <si>
    <t>5047</t>
  </si>
  <si>
    <t>5048</t>
  </si>
  <si>
    <t>5049</t>
  </si>
  <si>
    <t>5050</t>
  </si>
  <si>
    <t>5051</t>
  </si>
  <si>
    <t>5052</t>
  </si>
  <si>
    <t>5053</t>
  </si>
  <si>
    <t>5054</t>
  </si>
  <si>
    <t>5055</t>
  </si>
  <si>
    <t>5056</t>
  </si>
  <si>
    <t>5057</t>
  </si>
  <si>
    <t>5058</t>
  </si>
  <si>
    <t>5059</t>
  </si>
  <si>
    <t>5060</t>
  </si>
  <si>
    <t>6000</t>
  </si>
  <si>
    <t>4003</t>
  </si>
  <si>
    <t>4004</t>
  </si>
  <si>
    <t>4005</t>
  </si>
  <si>
    <t>4007</t>
  </si>
  <si>
    <t>4008</t>
  </si>
  <si>
    <t>4009</t>
  </si>
  <si>
    <t>4010</t>
  </si>
  <si>
    <t>4011</t>
  </si>
  <si>
    <t>4012</t>
  </si>
  <si>
    <t>4013</t>
  </si>
  <si>
    <t>4014</t>
  </si>
  <si>
    <t>4015</t>
  </si>
  <si>
    <t>4016</t>
  </si>
  <si>
    <t>4017</t>
  </si>
  <si>
    <t>4018</t>
  </si>
  <si>
    <t>4019</t>
  </si>
  <si>
    <t>4020</t>
  </si>
  <si>
    <t>4022</t>
  </si>
  <si>
    <t>4023</t>
  </si>
  <si>
    <t>4024</t>
  </si>
  <si>
    <t>County Courts</t>
  </si>
  <si>
    <t>Municipal Improvement District</t>
  </si>
  <si>
    <t>Community Facilities District</t>
  </si>
  <si>
    <t>Street Lighting Improvement Districtis</t>
  </si>
  <si>
    <t>Sanitary District</t>
  </si>
  <si>
    <t>Irrigation and Water Conservation District</t>
  </si>
  <si>
    <t>Irrigation Delivery District</t>
  </si>
  <si>
    <t>Other Special District</t>
  </si>
  <si>
    <t>High School District</t>
  </si>
  <si>
    <t>Elementary School District</t>
  </si>
  <si>
    <t>Unified School District</t>
  </si>
  <si>
    <t>Accomodation School District</t>
  </si>
  <si>
    <t>Vocational School District</t>
  </si>
  <si>
    <t>Agency Type</t>
  </si>
  <si>
    <t>State Funds</t>
  </si>
  <si>
    <t>FUND EQUITY - TREASURER'S OFFICE</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</si>
  <si>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</si>
  <si>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</si>
  <si>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</si>
  <si>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</si>
  <si>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</si>
  <si>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</si>
  <si>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</si>
  <si>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</si>
  <si>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</si>
  <si>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</si>
  <si>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</si>
  <si>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</si>
  <si>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</si>
  <si>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</si>
  <si>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</si>
  <si>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</si>
  <si>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</si>
  <si>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</si>
  <si>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</si>
  <si>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</si>
  <si>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</si>
  <si>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</si>
  <si>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</si>
  <si>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</si>
  <si>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</si>
  <si>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</si>
  <si>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</si>
  <si>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</si>
  <si>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</si>
  <si>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</si>
  <si>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</si>
  <si>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</si>
  <si>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</si>
  <si>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</si>
  <si>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</si>
  <si>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</si>
  <si>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</si>
  <si>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</si>
  <si>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</si>
  <si>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</si>
  <si>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</si>
  <si>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</si>
  <si>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</si>
  <si>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</si>
  <si>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</si>
  <si>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</si>
  <si>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</si>
  <si>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</si>
  <si>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</si>
  <si>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</si>
  <si>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</si>
  <si>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</si>
  <si>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</si>
  <si>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</si>
  <si>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</si>
  <si>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Desert Hills SD</t>
  </si>
  <si>
    <t>Maricopa WD</t>
  </si>
  <si>
    <t>Ocotillo WCD</t>
  </si>
  <si>
    <t>Salt River Project AIPD</t>
  </si>
  <si>
    <t>Not used. Delete</t>
  </si>
  <si>
    <t>Ownership (AGENCY)</t>
  </si>
  <si>
    <t>Full Name - Agency Account</t>
  </si>
  <si>
    <t>Do not use. Delete</t>
  </si>
  <si>
    <t>Check ownership</t>
  </si>
  <si>
    <t>Casitas Bonitas Sanitary ID</t>
  </si>
  <si>
    <t>Mobile Gardnes Domestic WID</t>
  </si>
  <si>
    <t>Agency #</t>
  </si>
  <si>
    <t>25xxxx</t>
  </si>
  <si>
    <t>Undistributed property tax collections</t>
  </si>
  <si>
    <t>7001</t>
  </si>
  <si>
    <t>STATE HELD FUNDS</t>
  </si>
  <si>
    <t>lf</t>
  </si>
  <si>
    <t>Arcadia Biltmore JC</t>
  </si>
  <si>
    <t>Agua Fria JC</t>
  </si>
  <si>
    <t>Arrrowhead JC</t>
  </si>
  <si>
    <t>Country Meadows JC</t>
  </si>
  <si>
    <t>Desert Ridge JC</t>
  </si>
  <si>
    <t>Downtown JC</t>
  </si>
  <si>
    <t>Dreamy Draw JC</t>
  </si>
  <si>
    <t>East Mesa JC</t>
  </si>
  <si>
    <t>Encanto JC</t>
  </si>
  <si>
    <t>Estrella Mt JC</t>
  </si>
  <si>
    <t>Hassayampa JC</t>
  </si>
  <si>
    <t>Highland JC</t>
  </si>
  <si>
    <t>Ironwood JC</t>
  </si>
  <si>
    <t>Kyrene JC</t>
  </si>
  <si>
    <t>Manistee JC</t>
  </si>
  <si>
    <t>Maryvale JC</t>
  </si>
  <si>
    <t>McDowell Mt JC</t>
  </si>
  <si>
    <t>Moon Valley JC</t>
  </si>
  <si>
    <t>North Mesa JC</t>
  </si>
  <si>
    <t>North Valley JC</t>
  </si>
  <si>
    <t>San Marcos JC</t>
  </si>
  <si>
    <t>San Tan JC</t>
  </si>
  <si>
    <t>South Mt. JC</t>
  </si>
  <si>
    <t>University Lakes JC</t>
  </si>
  <si>
    <t>West McDowell JC</t>
  </si>
  <si>
    <t>West Mesa JC</t>
  </si>
  <si>
    <t>Maricopa SC</t>
  </si>
  <si>
    <t>Adaman IWDD</t>
  </si>
  <si>
    <t>Berridge Manor IWDD</t>
  </si>
  <si>
    <t>Broadland Ranches Greenfield IWDD</t>
  </si>
  <si>
    <t>Camelview IWDD</t>
  </si>
  <si>
    <t>Circle G IWDD</t>
  </si>
  <si>
    <t>College Park Country Estates IWDD</t>
  </si>
  <si>
    <t>Cuatro Palmas IWDD</t>
  </si>
  <si>
    <t>East Morningside IWDD</t>
  </si>
  <si>
    <t>The Groves of Hermosa Vista IWDD</t>
  </si>
  <si>
    <t>The Groves at Superstition Ranch IWDD</t>
  </si>
  <si>
    <t>Hoffman Terrace IWDD</t>
  </si>
  <si>
    <t>Hyder Valley IWDD</t>
  </si>
  <si>
    <t>Lamar IWDD</t>
  </si>
  <si>
    <t>Rancho-Grande &amp; Landerwood IWDD</t>
  </si>
  <si>
    <t>Leroy Vista IWDD</t>
  </si>
  <si>
    <t>Long Manor IWDD</t>
  </si>
  <si>
    <t>Longhorn Ranch IWDD</t>
  </si>
  <si>
    <t>Los Olivos IWDD</t>
  </si>
  <si>
    <t>Madison Park IWDD</t>
  </si>
  <si>
    <t>McDowell Homes IWDD</t>
  </si>
  <si>
    <t>Morrison Ranch IWDD</t>
  </si>
  <si>
    <t>Myrtle Park IWDD</t>
  </si>
  <si>
    <t>Olivewood Estates IWDD</t>
  </si>
  <si>
    <t>Patio Del Sol IWDD</t>
  </si>
  <si>
    <t>Puerto Cuatro IWDD</t>
  </si>
  <si>
    <t>Queen Creek IWDD</t>
  </si>
  <si>
    <t>Ranchos Jardines IWDD</t>
  </si>
  <si>
    <t>Rose Lane IWDD</t>
  </si>
  <si>
    <t>Santan Vista IWDD</t>
  </si>
  <si>
    <t>Southland Unit I &amp; II IWDD</t>
  </si>
  <si>
    <t>Spectrum IWDD</t>
  </si>
  <si>
    <t>Summer Mesa IWDD</t>
  </si>
  <si>
    <t>Sun View Estates I IWDD</t>
  </si>
  <si>
    <t>Sun View Estates II IWDD</t>
  </si>
  <si>
    <t>Tanner Groves IWDD</t>
  </si>
  <si>
    <t>Thoroughbred Farms IWDD</t>
  </si>
  <si>
    <t>Tres Palmas IWDD</t>
  </si>
  <si>
    <t>Turney Tract IWDD</t>
  </si>
  <si>
    <t>Whitcombs Roundup Ranchos IWDD</t>
  </si>
  <si>
    <t>Windsor Square IWDD</t>
  </si>
  <si>
    <t>Woodlea IWDD</t>
  </si>
  <si>
    <t>Yaple Park IWDD</t>
  </si>
  <si>
    <t xml:space="preserve">Superstition Fire &amp; Medical </t>
  </si>
  <si>
    <t xml:space="preserve">Phoenix Elementary            </t>
  </si>
  <si>
    <t xml:space="preserve">Riverside Elementary          </t>
  </si>
  <si>
    <t xml:space="preserve">Tempe Elementary              </t>
  </si>
  <si>
    <t xml:space="preserve">Mesa Unified                  </t>
  </si>
  <si>
    <t xml:space="preserve">Isaac Elementary              </t>
  </si>
  <si>
    <t xml:space="preserve">Washington Elementary         </t>
  </si>
  <si>
    <t xml:space="preserve">Wilson Elementary             </t>
  </si>
  <si>
    <t xml:space="preserve">Osborn Elementary             </t>
  </si>
  <si>
    <t xml:space="preserve">Wickenburg Unified            </t>
  </si>
  <si>
    <t xml:space="preserve">Peoria Unified                </t>
  </si>
  <si>
    <t xml:space="preserve">Creighton Elementary          </t>
  </si>
  <si>
    <t xml:space="preserve">Tolleson Elementary           </t>
  </si>
  <si>
    <t xml:space="preserve">Murphy Elementary             </t>
  </si>
  <si>
    <t xml:space="preserve">Gila Bend Unified             </t>
  </si>
  <si>
    <t xml:space="preserve">Liberty Elementary            </t>
  </si>
  <si>
    <t xml:space="preserve">Kyrene Elementary             </t>
  </si>
  <si>
    <t xml:space="preserve">Balsz Elementary              </t>
  </si>
  <si>
    <t xml:space="preserve">Buckeye Elementary            </t>
  </si>
  <si>
    <t xml:space="preserve">Madison Elementary            </t>
  </si>
  <si>
    <t xml:space="preserve">Glendale Elementary           </t>
  </si>
  <si>
    <t xml:space="preserve">Gilbert Unified               </t>
  </si>
  <si>
    <t xml:space="preserve">Avondale Elementary           </t>
  </si>
  <si>
    <t xml:space="preserve">Fowler Elementary             </t>
  </si>
  <si>
    <t xml:space="preserve">Arlington Elementary          </t>
  </si>
  <si>
    <t xml:space="preserve">Scottsdale Unified            </t>
  </si>
  <si>
    <t xml:space="preserve">Palo Verde Elementary         </t>
  </si>
  <si>
    <t xml:space="preserve">Laveen Elementary             </t>
  </si>
  <si>
    <t xml:space="preserve">Higley Unified                </t>
  </si>
  <si>
    <t xml:space="preserve">Union Elementary              </t>
  </si>
  <si>
    <t xml:space="preserve">Aguila Elementary             </t>
  </si>
  <si>
    <t xml:space="preserve">Littleton Elementary          </t>
  </si>
  <si>
    <t xml:space="preserve">Roosevelt Elementary          </t>
  </si>
  <si>
    <t xml:space="preserve">Alhambra Elementary           </t>
  </si>
  <si>
    <t xml:space="preserve">Paradise Valley Unified       </t>
  </si>
  <si>
    <t xml:space="preserve">Sentinel Elementary           </t>
  </si>
  <si>
    <t xml:space="preserve">Morristown Elementary         </t>
  </si>
  <si>
    <t xml:space="preserve">Litchfield Elementary         </t>
  </si>
  <si>
    <t xml:space="preserve">Chandler Unified              </t>
  </si>
  <si>
    <t xml:space="preserve">Nadaburg Elementary           </t>
  </si>
  <si>
    <t xml:space="preserve">Cartwright Elementary         </t>
  </si>
  <si>
    <t xml:space="preserve">Mobile Elementary             </t>
  </si>
  <si>
    <t xml:space="preserve">Dysart Unified                </t>
  </si>
  <si>
    <t xml:space="preserve">Saddle Mountain Unified       </t>
  </si>
  <si>
    <t xml:space="preserve">Pendergast Elementary         </t>
  </si>
  <si>
    <t xml:space="preserve">Cave Creek Unified            </t>
  </si>
  <si>
    <t xml:space="preserve">Paloma Elementary             </t>
  </si>
  <si>
    <t xml:space="preserve">Queen Creek Unified           </t>
  </si>
  <si>
    <t xml:space="preserve">Deer Valley Unified           </t>
  </si>
  <si>
    <t xml:space="preserve">Fountain Hills Unified        </t>
  </si>
  <si>
    <t xml:space="preserve">Buckeye High School           </t>
  </si>
  <si>
    <t xml:space="preserve">Glendale High School          </t>
  </si>
  <si>
    <t xml:space="preserve">Phoenix High School           </t>
  </si>
  <si>
    <t xml:space="preserve">Tempe High School             </t>
  </si>
  <si>
    <t xml:space="preserve">Tolleson High School          </t>
  </si>
  <si>
    <t xml:space="preserve">Agua Fria High School         </t>
  </si>
  <si>
    <t xml:space="preserve">East Valley Institute Of Tech </t>
  </si>
  <si>
    <t xml:space="preserve">West-Mec                      </t>
  </si>
  <si>
    <t>10</t>
  </si>
  <si>
    <t>210100</t>
  </si>
  <si>
    <t>00000</t>
  </si>
  <si>
    <t>HIGLEY UNIFIED - MAINTENANCE AND OPERATIONS ELEMENTARY</t>
  </si>
  <si>
    <t>HIGLEY UNIFIED - OTHER MONIES</t>
  </si>
  <si>
    <t>HIGLEY UNIFIED - CLASSROOM SITE FUND</t>
  </si>
  <si>
    <t>HIGLEY UNIFIED - PAYROLL CLEARING - ELEMENTARY</t>
  </si>
  <si>
    <t>HIGLEY UNIFIED - WARRANT CLEARING OTHER</t>
  </si>
  <si>
    <t>HIGLEY UNIFIED - ELEM EXPENSE CLEARING</t>
  </si>
  <si>
    <t>HIGLEY UNIFIED - FED. &amp; STATE GRANTS</t>
  </si>
  <si>
    <t>HIGLEY UNIFIED - CAPITAL OUTLAY</t>
  </si>
  <si>
    <t>HIGLEY UNIFIED - ADJACENT WAYS</t>
  </si>
  <si>
    <t>HIGLEY UNIFIED - BOND BUILDING</t>
  </si>
  <si>
    <t>HIGLEY UNIFIED - BUILD AMERICA/QUALIFIED SCHOOL CON BONDS</t>
  </si>
  <si>
    <t>HIGLEY UNIFIED - DEFCNCYS CORRECTION</t>
  </si>
  <si>
    <t>HIGLEY UNIFIED - BUILDING RENEWAL</t>
  </si>
  <si>
    <t>HIGLEY UNIFIED - NEW SCHOOL FACILITY</t>
  </si>
  <si>
    <t>HIGLEY UNIFIED - CURRENT DEBT SERVICE</t>
  </si>
  <si>
    <t>HIGLEY UNIFIED - TAN DEBT SERVICE</t>
  </si>
  <si>
    <t>HIGLEY UNIFIED - SCHOOL INVESTMENTS</t>
  </si>
  <si>
    <t>HIGLEY UNIFIED - STUDENT ACTIVITIES</t>
  </si>
  <si>
    <t>NADABURG UNIFIED - MAINTENANCE AND OPERATIONS ELEMENTARY</t>
  </si>
  <si>
    <t>NADABURG UNIFIED - OTHER MONIES</t>
  </si>
  <si>
    <t>NADABURG UNIFIED - CLASSROOM SITE FUND</t>
  </si>
  <si>
    <t>NADABURG UNIFIED - PAYROLL CLEARING - ELEMENTARY</t>
  </si>
  <si>
    <t>NADABURG UNIFIED - WARRANT CLEARING OTHER</t>
  </si>
  <si>
    <t>NADABURG UNIFIED - ELEM EXPENSE CLEARING</t>
  </si>
  <si>
    <t>NADABURG UNIFIED - FED. &amp; STATE GRANTS</t>
  </si>
  <si>
    <t>NADABURG UNIFIED - CAPITAL OUTLAY</t>
  </si>
  <si>
    <t>NADABURG UNIFIED - ADJACENT WAYS</t>
  </si>
  <si>
    <t>NADABURG UNIFIED - BOND BUILDING</t>
  </si>
  <si>
    <t>NADABURG UNIFIED - BUILD AMERICA/QUALIFIED SCHOOL CON BONDS</t>
  </si>
  <si>
    <t>NADABURG UNIFIED - DEFCNCYS CORRECTION</t>
  </si>
  <si>
    <t>NADABURG UNIFIED - BUILDING RENEWAL</t>
  </si>
  <si>
    <t>NADABURG UNIFIED - NEW SCHOOL FACILITY</t>
  </si>
  <si>
    <t>NADABURG UNIFIED - CURRENT DEBT SERVICE</t>
  </si>
  <si>
    <t>NADABURG UNIFIED - TAN DEBT SERVICE</t>
  </si>
  <si>
    <t>NADABURG UNIFIED - SCHOOL INVESTMENTS</t>
  </si>
  <si>
    <t>NADABURG UNIFIED - STUDENT ACTIVITIES</t>
  </si>
  <si>
    <t>FOUNTAIN HILLS UNIFIED - MAINTENANCE AND OPERATIONS ELEMENTARY</t>
  </si>
  <si>
    <t>FOUNTAIN HILLS UNIFIED - OTHER MONIES</t>
  </si>
  <si>
    <t>FOUNTAIN HILLS UNIFIED - CLASSROOM SITE FUND</t>
  </si>
  <si>
    <t>FOUNTAIN HILLS UNIFIED - PAYROLL CLEARING - ELEMENTARY</t>
  </si>
  <si>
    <t>FOUNTAIN HILLS UNIFIED - WARRANT CLEARING OTHER</t>
  </si>
  <si>
    <t>FOUNTAIN HILLS UNIFIED - ELEM EXPENSE CLEARING</t>
  </si>
  <si>
    <t>FOUNTAIN HILLS UNIFIED - FED. &amp; STATE GRANTS</t>
  </si>
  <si>
    <t>FOUNTAIN HILLS UNIFIED - CAPITAL OUTLAY</t>
  </si>
  <si>
    <t>FOUNTAIN HILLS UNIFIED - ADJACENT WAYS</t>
  </si>
  <si>
    <t>FOUNTAIN HILLS UNIFIED - BOND BUILDING</t>
  </si>
  <si>
    <t>FOUNTAIN HILLS UNIFIED - BUILD AMERICA/QUALIFIED SCHOOL CON BONDS</t>
  </si>
  <si>
    <t>FOUNTAIN HILLS UNIFIED - DEFCNCYS CORRECTION</t>
  </si>
  <si>
    <t>FOUNTAIN HILLS UNIFIED - BUILDING RENEWAL</t>
  </si>
  <si>
    <t>FOUNTAIN HILLS UNIFIED - NEW SCHOOL FACILITY</t>
  </si>
  <si>
    <t>FOUNTAIN HILLS UNIFIED - CURRENT DEBT SERVICE</t>
  </si>
  <si>
    <t>FOUNTAIN HILLS UNIFIED - TAN DEBT SERVICE</t>
  </si>
  <si>
    <t>FOUNTAIN HILLS UNIFIED - SCHOOL INVESTMENTS</t>
  </si>
  <si>
    <t>FOUNTAIN HILLS UNIFIED - STUDENT ACTIVITIES</t>
  </si>
  <si>
    <t>HIGLEY UNIFIED - TAN PROCEEDS</t>
  </si>
  <si>
    <t>NADABURG UNIFIED - TAN PROCEEDS</t>
  </si>
  <si>
    <t>FOUNTAIN HILLS UNIFIED - TAN PROCEEDS</t>
  </si>
  <si>
    <t>HIGLEY UNIFIED - CREDIT LINE BORROWING</t>
  </si>
  <si>
    <t>NADABURG UNIFIED - CREDIT LINE BORROWING</t>
  </si>
  <si>
    <t>FOUNTAIN HILLS UNIFIED - CREDIT LINE BORROWING</t>
  </si>
  <si>
    <t>115000</t>
  </si>
  <si>
    <t>Clear out before implementation, or allocate balances to each Fund</t>
  </si>
  <si>
    <t>Delete</t>
  </si>
  <si>
    <t>Fountain Hills Volunteer Fire District</t>
  </si>
  <si>
    <t>Account Num</t>
  </si>
  <si>
    <t>Category Num</t>
  </si>
  <si>
    <t>Fund Num</t>
  </si>
  <si>
    <t>District Num</t>
  </si>
  <si>
    <t>Year Beginning Balance</t>
  </si>
  <si>
    <t>DR(CR)</t>
  </si>
  <si>
    <t>Fund Desc</t>
  </si>
  <si>
    <t>District Desc</t>
  </si>
  <si>
    <t>31-280-000</t>
  </si>
  <si>
    <t>SUPERIOR COURT BUILDING REPAIR</t>
  </si>
  <si>
    <t>CAPITAL LEASE DEBT SERVICE FUND</t>
  </si>
  <si>
    <t>COUNTY IMPROVEMENT FUND SERIES 2015</t>
  </si>
  <si>
    <t>COUNTY IMPROVEMENT 441</t>
  </si>
  <si>
    <t>31-442-000</t>
  </si>
  <si>
    <t>COUNTY IMPROVEMENT 442</t>
  </si>
  <si>
    <t>31-539-000</t>
  </si>
  <si>
    <t>MARICOPA HEALTH CARE DIST DEBT SERVICE</t>
  </si>
  <si>
    <t>31-686-000</t>
  </si>
  <si>
    <t>BENEFIT TRUST - AGENCY</t>
  </si>
  <si>
    <t>31-717-000</t>
  </si>
  <si>
    <t>WITTMANN FIRE AND MEDICAL DISTRICT</t>
  </si>
  <si>
    <t>NORTH COUNTY FIRE AND MEDICAL OPERATING</t>
  </si>
  <si>
    <t>31-996-000</t>
  </si>
  <si>
    <t>DIASY MOUNTAIN BOND PROCEEDS</t>
  </si>
  <si>
    <t>31-997-000</t>
  </si>
  <si>
    <t>DAISY MOUNTAIN DEBT SERVICE</t>
  </si>
  <si>
    <t>SUPERSTITION FIRE &amp; MEDICAL DISTRICT</t>
  </si>
  <si>
    <t>32-A03-821</t>
  </si>
  <si>
    <t>VISTANCIA WEST CFD</t>
  </si>
  <si>
    <t>32-A04-010</t>
  </si>
  <si>
    <t>FESTIVAL RANCH CFD 9</t>
  </si>
  <si>
    <t>32-A04-011</t>
  </si>
  <si>
    <t>EASTMARK ASSESSMENT AREA 3</t>
  </si>
  <si>
    <t>32-A04-012</t>
  </si>
  <si>
    <t>EMRCFD MONTECITO 2</t>
  </si>
  <si>
    <t>EASTMARK ASSESSMENT AREA 2</t>
  </si>
  <si>
    <t>32-L02-133</t>
  </si>
  <si>
    <t>GILBERT SLID 1301</t>
  </si>
  <si>
    <t>32-L02-134</t>
  </si>
  <si>
    <t>GILBERT 1302</t>
  </si>
  <si>
    <t>32-L02-135</t>
  </si>
  <si>
    <t>GILBERT SLID 13 09</t>
  </si>
  <si>
    <t>32-L02-136</t>
  </si>
  <si>
    <t>GILBERT SLID 13 12</t>
  </si>
  <si>
    <t>32-L02-137</t>
  </si>
  <si>
    <t>GILBERT 13 14</t>
  </si>
  <si>
    <t>32-L02-138</t>
  </si>
  <si>
    <t>GILBERT SLID 13 17</t>
  </si>
  <si>
    <t>32-L02-139</t>
  </si>
  <si>
    <t>GILBERT SLID 13 18</t>
  </si>
  <si>
    <t>32-L02-140</t>
  </si>
  <si>
    <t>GILBERT SLID 14 02</t>
  </si>
  <si>
    <t>32-L02-141</t>
  </si>
  <si>
    <t>GILBERT SLID 14 07</t>
  </si>
  <si>
    <t>32-L03-159</t>
  </si>
  <si>
    <t>PEORIA SLID 174</t>
  </si>
  <si>
    <t>32-L03-160</t>
  </si>
  <si>
    <t>PEORIA SLID 1017</t>
  </si>
  <si>
    <t>32-L03-161</t>
  </si>
  <si>
    <t>PEORIA SLID 1065</t>
  </si>
  <si>
    <t>32-L03-162</t>
  </si>
  <si>
    <t>PEORIA SLID 1023</t>
  </si>
  <si>
    <t>32-L03-163</t>
  </si>
  <si>
    <t>PEORIA SLID 1048</t>
  </si>
  <si>
    <t>32-L03-164</t>
  </si>
  <si>
    <t>PEORIA SLID 1049</t>
  </si>
  <si>
    <t>32-L03-165</t>
  </si>
  <si>
    <t>PEORIA SLID 1070</t>
  </si>
  <si>
    <t>32-L03-166</t>
  </si>
  <si>
    <t>PEORIA SLID 1074</t>
  </si>
  <si>
    <t>32-L03-167</t>
  </si>
  <si>
    <t>PEORIA SLID 1076</t>
  </si>
  <si>
    <t>32-L03-168</t>
  </si>
  <si>
    <t>PEORIA SLID 1077</t>
  </si>
  <si>
    <t>32-L03-169</t>
  </si>
  <si>
    <t>PEORIA SLID 1079</t>
  </si>
  <si>
    <t>32-L03-170</t>
  </si>
  <si>
    <t>PEORIA SLID 1081</t>
  </si>
  <si>
    <t>32-L03-171</t>
  </si>
  <si>
    <t>PEORIA SLID 1082</t>
  </si>
  <si>
    <t>32-L04-096</t>
  </si>
  <si>
    <t>AUTO SHOW EAST 126</t>
  </si>
  <si>
    <t>32-L06-062</t>
  </si>
  <si>
    <t>QUEEN CREEK SLID 68 2013 001</t>
  </si>
  <si>
    <t>32-L06-063</t>
  </si>
  <si>
    <t>QUEEN CREEK SLID 70 2013 03</t>
  </si>
  <si>
    <t>32-L06-064</t>
  </si>
  <si>
    <t>PRESERVE SLID 72 2013 005</t>
  </si>
  <si>
    <t>32-L06-065</t>
  </si>
  <si>
    <t>QUEEN CREEK SLID 73 2014 001</t>
  </si>
  <si>
    <t>32-L06-066</t>
  </si>
  <si>
    <t>QUEEN CREEK SLID 74 2014 02</t>
  </si>
  <si>
    <t>32-L06-067</t>
  </si>
  <si>
    <t>QUEEN CREEK SLID 75 2014 03</t>
  </si>
  <si>
    <t>32-L06-068</t>
  </si>
  <si>
    <t>QUEEN CREEK SLID 77 2014 05</t>
  </si>
  <si>
    <t>32-L06-069</t>
  </si>
  <si>
    <t>QUEEN CREEK SLID 78 2014 06</t>
  </si>
  <si>
    <t>32-L06-070</t>
  </si>
  <si>
    <t>QUEEN CREEK SLID 79 2014 07</t>
  </si>
  <si>
    <t>32-L06-071</t>
  </si>
  <si>
    <t>QUEEN CREEK SLID 80 2014 08</t>
  </si>
  <si>
    <t>32-L06-072</t>
  </si>
  <si>
    <t>QUEEN CREEK SLID 81 2014 09</t>
  </si>
  <si>
    <t>32-L06-073</t>
  </si>
  <si>
    <t>VICTORIA PARCELS 11 &amp; 11</t>
  </si>
  <si>
    <t>Match?</t>
  </si>
  <si>
    <t>CREDIT LINE PAYABLE TO BANK</t>
  </si>
  <si>
    <t>CREDIT LINE DRAW DOWN</t>
  </si>
  <si>
    <t>Principal paid on credit line borrowings. Numbering mirrors last 3 digits in deposit accounts under 210xxx above</t>
  </si>
  <si>
    <t>140xxx</t>
  </si>
  <si>
    <t>TAXES RECEIVABLE - REAL PROPERTY TAXES</t>
  </si>
  <si>
    <t>TAXES RECEIVABLE - PERSONAL PROPERTY TAXES</t>
  </si>
  <si>
    <t>TAXES RECEIVABLE - OTHER TAXES LEVIED</t>
  </si>
  <si>
    <t>140100</t>
  </si>
  <si>
    <t>140200</t>
  </si>
  <si>
    <t>140300</t>
  </si>
  <si>
    <t>251xxx</t>
  </si>
  <si>
    <t>Undistributed tax collections - accrued</t>
  </si>
  <si>
    <t>TAXES RECEIVABLE - REAL PROPERTY ASSESSMENTS</t>
  </si>
  <si>
    <t>140400</t>
  </si>
  <si>
    <t>REAL PROPERTY ASSESSMENTS - CURRENT YEAR</t>
  </si>
  <si>
    <t>REAL PROPERTY ASSESSMENTS - 1ST PRECEEDING YEAR</t>
  </si>
  <si>
    <t>REAL PROPERTY ASSESSMENTS - 2ND PRECEEDING YEAR AND EARLIER</t>
  </si>
  <si>
    <t xml:space="preserve">Allow for accounting of distributed investment earnings through investment income allocation. </t>
  </si>
  <si>
    <t xml:space="preserve">Amortization of premiums/discounts on investments by type. Numbering for last 3 digits mirrors investment accounts above to facilitate reconciliation. </t>
  </si>
  <si>
    <t xml:space="preserve">Gain/loss on sale of investments by type. Numbering for last 3 digits mirrors investment accounts above to facilitate reconciliation. </t>
  </si>
  <si>
    <t>Cash on hand in cashier's office</t>
  </si>
  <si>
    <t>Element</t>
  </si>
  <si>
    <t>ElementName</t>
  </si>
  <si>
    <t>UNDEFINED FUNCTION</t>
  </si>
  <si>
    <t>FUNCTION</t>
  </si>
  <si>
    <t>INSTRUCTION</t>
  </si>
  <si>
    <t>SUPPORT SERVICES</t>
  </si>
  <si>
    <t>SUPPORT SERVICES-STUDENTS</t>
  </si>
  <si>
    <t>ATTENDANCE &amp; SOCIAL WORK</t>
  </si>
  <si>
    <t>GUIDANCE SERVICES</t>
  </si>
  <si>
    <t>HEALTH SERVICES</t>
  </si>
  <si>
    <t>PSYCHOLOGICAL SERVICES</t>
  </si>
  <si>
    <t>SPEECH PATHOLOGY &amp; AUDIO</t>
  </si>
  <si>
    <t>OCCUPATIONAL/PHYSICAL THERAPY</t>
  </si>
  <si>
    <t>HEADS OF COMPONENTS SUPPORT SERVICES - STUDENTS</t>
  </si>
  <si>
    <t>OTHER SUPPORT SERVICES-ST</t>
  </si>
  <si>
    <t>SUPPORT SERVICES-INSTRUCTION</t>
  </si>
  <si>
    <t>IMPROVEMENT OF INSTR SVC</t>
  </si>
  <si>
    <t>INSTRUCTION AND CURRICULUM DEVELOPMENT</t>
  </si>
  <si>
    <t>INSTRUCTIONAL STAFF TRAINING</t>
  </si>
  <si>
    <t>LIBRARY  MEDIA SERVICES</t>
  </si>
  <si>
    <t>INSTRUCTION RELATED TECHNOLOGY</t>
  </si>
  <si>
    <t>HEADS OF COMPONENTS SUPPORT SERVICES - INSTRUCTION</t>
  </si>
  <si>
    <t>ACADEMIC STUDENT ASSESSMENT</t>
  </si>
  <si>
    <t>OTHER SUPPORT SERV-INSTRUCTION</t>
  </si>
  <si>
    <t>SUPPORT SERV-GENERAL ADMINISTRATION</t>
  </si>
  <si>
    <t>GOVERNING BOARD SERVICES</t>
  </si>
  <si>
    <t>ELECTIONS</t>
  </si>
  <si>
    <t>EXECUTIVE ADM SERV-SUPT</t>
  </si>
  <si>
    <t>ASSISTANT SUPERINTENDENT</t>
  </si>
  <si>
    <t>TITLE I COORDINATOR</t>
  </si>
  <si>
    <t>LOBBYING</t>
  </si>
  <si>
    <t>ELECTION SERVICES</t>
  </si>
  <si>
    <t>RETIREE HEALTH</t>
  </si>
  <si>
    <t>SUPPORT SERV -SCHOOL ADMINISTRATION</t>
  </si>
  <si>
    <t>SCHOOL PRINCIPAL</t>
  </si>
  <si>
    <t>ASSISTANT PRINCIPAL</t>
  </si>
  <si>
    <t>OTHER SUPPORT SERV-SCHOOL</t>
  </si>
  <si>
    <t>CENTRAL SERVICES</t>
  </si>
  <si>
    <t>FISCAL SERVICES</t>
  </si>
  <si>
    <t>PURCHASING AND WAREHOUSING SERVICES</t>
  </si>
  <si>
    <t>HEADS OF COMPONENTS SUPPORT SERVICES - CENTRAL</t>
  </si>
  <si>
    <t>PRINTING,PUBL,&amp; DUPLICATE</t>
  </si>
  <si>
    <t>PLANNING RESEARCH DEVELOPMENT EVALUATION</t>
  </si>
  <si>
    <t>PUBLIC INFORMATION SERVICES</t>
  </si>
  <si>
    <t>PERSONNEL SERVICES</t>
  </si>
  <si>
    <t>ADMINISTRATIVE TECHNOLOGY SERVICES</t>
  </si>
  <si>
    <t>OTHER SUPPORT SERVICES CENTRAL</t>
  </si>
  <si>
    <t>OPERATION/MAINT OF PLANT</t>
  </si>
  <si>
    <t>OPERATION OF BUILDINGS</t>
  </si>
  <si>
    <t>MAINTENANCE OF BUILDINGS</t>
  </si>
  <si>
    <t>CARE/UPKEEP GROUNDS SERV</t>
  </si>
  <si>
    <t>CARE/UPKEEP EQUIP SERVICE</t>
  </si>
  <si>
    <t>VEHICLE OPERATION &amp; MAINT</t>
  </si>
  <si>
    <t>SECURITY SERVICES</t>
  </si>
  <si>
    <t>SAFETY</t>
  </si>
  <si>
    <t>HEADS OF COMPONENTS OPERATION AND MAINT OF PLANT</t>
  </si>
  <si>
    <t>OTHER OPERATION &amp; MAINT</t>
  </si>
  <si>
    <t>STUDENT TRANSPORT SERVICE</t>
  </si>
  <si>
    <t>VEHICLE OPERATION</t>
  </si>
  <si>
    <t>MONITORING SERVICES</t>
  </si>
  <si>
    <t>VEHICLE SERVICING AND MAINTENANCE</t>
  </si>
  <si>
    <t>HEADS OF COMPONENTS STUDENT TRANSPORTATION</t>
  </si>
  <si>
    <t>OTHER STUDENT TRANSP SERV</t>
  </si>
  <si>
    <t>OTHER SUPPORT SERVICES</t>
  </si>
  <si>
    <t>HEADS OF COMPONENTS SUPPORT SERVICES - OTHER</t>
  </si>
  <si>
    <t>OPERATION OF NONINSTRUCTIONAL SERVICES</t>
  </si>
  <si>
    <t>FOOD SERVICE OPERATIONS</t>
  </si>
  <si>
    <t>HEADS OF COMPONENTS FOOD SERVICE OPERATIONS</t>
  </si>
  <si>
    <t>HEADS OF COMPONENTS ENTERPRISE OPERATIONS</t>
  </si>
  <si>
    <t>COMMUNITY SERV OPERATIONS</t>
  </si>
  <si>
    <t>HEADS OF COMPONENTS COMMUNITY SERVICE OPERATIONS</t>
  </si>
  <si>
    <t>BOOKSTORE OPERATIONS</t>
  </si>
  <si>
    <t>HEADS OF COMPONENTS BOOKSTORE OPERATIONS</t>
  </si>
  <si>
    <t>CONSTRUCTION</t>
  </si>
  <si>
    <t>LAND ACQUISITION</t>
  </si>
  <si>
    <t>LAND IMPROVEMENT</t>
  </si>
  <si>
    <t>ARCHITECTURE AND ENGINEERING</t>
  </si>
  <si>
    <t>ED.SPECIFICATIONS DEVELOP</t>
  </si>
  <si>
    <t>BUILDING ACQUIS &amp; CONSTR</t>
  </si>
  <si>
    <t>SITE IMPROVEMENT</t>
  </si>
  <si>
    <t>BUILDING IMPROVEMENT</t>
  </si>
  <si>
    <t>HEADS OF COMPONENTS FACILITIES ACQ AND CONSTRUCT</t>
  </si>
  <si>
    <t>OTH FACILITIES ACQUIS/CON</t>
  </si>
  <si>
    <t>DEBT SERVICES</t>
  </si>
  <si>
    <t>OTHER FINANCING USES</t>
  </si>
  <si>
    <t>MAINTENANCE AND OPERATION</t>
  </si>
  <si>
    <t>PROPOSITION 301</t>
  </si>
  <si>
    <t>CLASSROOM SITE FUND BASE</t>
  </si>
  <si>
    <t>CLSSRM SITE PERFORMANCE</t>
  </si>
  <si>
    <t>CLASSRM SITE FUND-SCHOOL</t>
  </si>
  <si>
    <t>INSTRUCTIONAL IMPROVEMENT</t>
  </si>
  <si>
    <t>STRUCTURED ENGLISH IMMERSION</t>
  </si>
  <si>
    <t>SEI REIMBURSEMENT</t>
  </si>
  <si>
    <t>PRIOR YEAR FUND 070-078, SEI AND COMP INSTRUCTION</t>
  </si>
  <si>
    <t>STUDENT SUCCESS</t>
  </si>
  <si>
    <t>TITLE I-A BASIC</t>
  </si>
  <si>
    <t>TITLE I DISTRICT IMPROVEMENT YR 1</t>
  </si>
  <si>
    <t>TITLE I DISTRICT IMPROVEMENT</t>
  </si>
  <si>
    <t>TITLE I ARRA</t>
  </si>
  <si>
    <t>TITLE I ARRA SUMMER SCHOOL</t>
  </si>
  <si>
    <t>TITLE I ARRA SUMMER SCHOOL-FY12</t>
  </si>
  <si>
    <t>PRIOR YR C/O FUND 100-108</t>
  </si>
  <si>
    <t>TITLE I-C MIGRANT</t>
  </si>
  <si>
    <t>PRIOR YR C/O FUND 130-138</t>
  </si>
  <si>
    <t>TITLE IIA PROFESSIONAL DEVELOPMENT</t>
  </si>
  <si>
    <t>PRIOR YR C/O FUND 140-148</t>
  </si>
  <si>
    <t>TITLE IID ENHNCNG ED/TECH</t>
  </si>
  <si>
    <t>TITLE IID ARRA ENHNCNG ED/TECH</t>
  </si>
  <si>
    <t>PRIOR YR C/O FUND 150-158</t>
  </si>
  <si>
    <t>TITLE IV 21ST CENTURY</t>
  </si>
  <si>
    <t>PRIOR YR C/O FUND 160-168</t>
  </si>
  <si>
    <t>TITLE V-A INNOV STRAT/PRG</t>
  </si>
  <si>
    <t>PRIOR YR C/O FUND 180-188</t>
  </si>
  <si>
    <t>TITLE III LEP PROGRAMS</t>
  </si>
  <si>
    <t>PRIOR YR C/O FUND 190-198</t>
  </si>
  <si>
    <t>IDEA-PART B GENERL ENTITL</t>
  </si>
  <si>
    <t>Undesignated</t>
  </si>
  <si>
    <t>IDEA-PART B PRESCHOOL</t>
  </si>
  <si>
    <t>ARRA IDEA PRESCHOOL</t>
  </si>
  <si>
    <t>IDEA-AUTISM SPECTRUM DISORDER</t>
  </si>
  <si>
    <t>IDEA - HIGH COST CHILD GRANT</t>
  </si>
  <si>
    <t>FY2010 ARRA IDEA</t>
  </si>
  <si>
    <t>PRIOR YR C/O FUND 220-228</t>
  </si>
  <si>
    <t>ARRA MCKINNEY-VENTO HOMELESS</t>
  </si>
  <si>
    <t>PRIOR YEAR C/O FUND 280-288</t>
  </si>
  <si>
    <t>MEDICAID REIMBURSEMENT</t>
  </si>
  <si>
    <t>MEDICARE-MIPS</t>
  </si>
  <si>
    <t>IMPACT AID</t>
  </si>
  <si>
    <t>EDUCATION JOBS</t>
  </si>
  <si>
    <t>FY2012 EDUCATION JOBS</t>
  </si>
  <si>
    <t>E-RATE</t>
  </si>
  <si>
    <t>PRIOR YEAR, FUNDS 370-378</t>
  </si>
  <si>
    <t>SFSP FOOD BACKPACK PROJECT</t>
  </si>
  <si>
    <t>SFSP FOOD BACKPACK PROJECT YR 2</t>
  </si>
  <si>
    <t>RACE TO THE TOP</t>
  </si>
  <si>
    <t>EARLY CHILDHOOD BLOCK GRT</t>
  </si>
  <si>
    <t>QUALITY FIRST</t>
  </si>
  <si>
    <t>PRIOR YR C/O FUND 410-418</t>
  </si>
  <si>
    <t>CHEMICAL ABUSE PREVENTION</t>
  </si>
  <si>
    <t>GIFTED EDUCATION</t>
  </si>
  <si>
    <t>TOBACCO TAX</t>
  </si>
  <si>
    <t>AZ READS PROFESSIONAL DEVELOPMENT</t>
  </si>
  <si>
    <t>CHARACTER EDUCATION MATCHING GRANT</t>
  </si>
  <si>
    <t>SCHOOL PLANT - LEASE OVER 1 YR</t>
  </si>
  <si>
    <t>SCHOOL PLANT - LEASE 1 YR OR LESS</t>
  </si>
  <si>
    <t>SCHOOL PLANT - SALE</t>
  </si>
  <si>
    <t>FOOD SERVICE</t>
  </si>
  <si>
    <t>CIVIC CENTER</t>
  </si>
  <si>
    <t>COMMUNITY SCHOOL</t>
  </si>
  <si>
    <t>KINDERGARTEN</t>
  </si>
  <si>
    <t>PRESCHOOL</t>
  </si>
  <si>
    <t>EXTENDED DAY</t>
  </si>
  <si>
    <t>SUMMER SCHOOL</t>
  </si>
  <si>
    <t>AUXILIARY OPERATIONS</t>
  </si>
  <si>
    <t>EXTRA CURR FEE/TAX CREDIT</t>
  </si>
  <si>
    <t>GIFTS AND DONATIONS</t>
  </si>
  <si>
    <t>WELLNESS PROGRAM</t>
  </si>
  <si>
    <t>GIFTS &amp; DONATIONS</t>
  </si>
  <si>
    <t>GIFTS &amp; DONATIONS - NON-CAPITAL</t>
  </si>
  <si>
    <t>FINGERPRINT</t>
  </si>
  <si>
    <t>INSURANCE PROCEEDS</t>
  </si>
  <si>
    <t>TEXTBOOKS</t>
  </si>
  <si>
    <t>INDIRECT COSTS</t>
  </si>
  <si>
    <t>INSURANCE REFUND</t>
  </si>
  <si>
    <t>SOFT CAPITAL</t>
  </si>
  <si>
    <t>BOND BUILDING 2009 SERIES</t>
  </si>
  <si>
    <t>BOND BUILDING 2014 SERIES</t>
  </si>
  <si>
    <t>GIFTS &amp; DONATIONS - CAPITAL</t>
  </si>
  <si>
    <t>CONDEMNATION</t>
  </si>
  <si>
    <t>ENERGY AND WATER SAVINGS</t>
  </si>
  <si>
    <t>CAPTIAL EQUITY</t>
  </si>
  <si>
    <t>DEFICIENCIES CORRECTION</t>
  </si>
  <si>
    <t>BUILDING RENEWAL FUND</t>
  </si>
  <si>
    <t>BUILDING RENEWAL GRANT</t>
  </si>
  <si>
    <t>FOOD SERVICE CATERING</t>
  </si>
  <si>
    <t>TRANSPORTATION SERVICES</t>
  </si>
  <si>
    <t>PROPERTY DONATIONS</t>
  </si>
  <si>
    <t>CURRENT ASSETS</t>
  </si>
  <si>
    <t>OBJECT</t>
  </si>
  <si>
    <t>CASH IN BANK</t>
  </si>
  <si>
    <t>CASH ON DEPOSIT W/TREASUR</t>
  </si>
  <si>
    <t>CASH ON DEPOSIT WITH FISCAL AGENT</t>
  </si>
  <si>
    <t>ACCOUNTS RECEIVABLE</t>
  </si>
  <si>
    <t>DUE FROM OTHER FUNDS AND GOVERNMENTS</t>
  </si>
  <si>
    <t>DUE FROM OTHER FUNDS</t>
  </si>
  <si>
    <t>DUE FROM OTHER DISTRICTS</t>
  </si>
  <si>
    <t>DUE FROM COUNTY</t>
  </si>
  <si>
    <t>DUE FROM STATE</t>
  </si>
  <si>
    <t>DUE  FROM FEDERAL</t>
  </si>
  <si>
    <t>CURRENT LIABILITIES</t>
  </si>
  <si>
    <t>ACCOUNTS PAYABLE</t>
  </si>
  <si>
    <t>OVERDRAFT CASH ON DEPOSIT</t>
  </si>
  <si>
    <t>DUE TO OTHER FUNDS</t>
  </si>
  <si>
    <t>DUE TO OTHER DISTRICTS</t>
  </si>
  <si>
    <t>DUE TO COUNTY</t>
  </si>
  <si>
    <t>DUE TO STATE</t>
  </si>
  <si>
    <t>DUE TO FEDERAL</t>
  </si>
  <si>
    <t>SALARIES LIABILITY</t>
  </si>
  <si>
    <t>FICA LIABILITY - EMPLOYER</t>
  </si>
  <si>
    <t>MEDICARE LIABILITY - EMPLOYER</t>
  </si>
  <si>
    <t>RETIREMENT LIABILITY - EMPLOYER</t>
  </si>
  <si>
    <t>INSURANCE LIABILITY - EMPLOYER</t>
  </si>
  <si>
    <t>UNEMPLOYMENT LIABILITY - EMPLOYER</t>
  </si>
  <si>
    <t>WORKERS COMP LIABILITY - EMPLOYER</t>
  </si>
  <si>
    <t>SELF-INSUR EMP CLAIMS</t>
  </si>
  <si>
    <t>COMPENSATED ABSENCES</t>
  </si>
  <si>
    <t>OTHER ACCURED ITEMS</t>
  </si>
  <si>
    <t>INTEREST(OTHER THAN BOND)</t>
  </si>
  <si>
    <t>BOND INTEREST PAYABLE</t>
  </si>
  <si>
    <t>SELF INSURANCE CLAIMS PAY</t>
  </si>
  <si>
    <t>PAYROLL DEDUCTIONS W/HOLD</t>
  </si>
  <si>
    <t>FEDERAL INCOME TAX LIABILITY - EMPLOYEE</t>
  </si>
  <si>
    <t>STATE INCOME TAX LIABILITY - EMPLOYEE</t>
  </si>
  <si>
    <t>FICA LIABILITY - EMPLOYEE</t>
  </si>
  <si>
    <t>MEDICATE LIABILITY - EMPLOYEE</t>
  </si>
  <si>
    <t>RETIREMENT LIABILITY - EMPLOYEE</t>
  </si>
  <si>
    <t>RETIREMENT LTD LIABILITY - EMPLOYEE</t>
  </si>
  <si>
    <t>VOLUNTARY DEDUCTIONS LIABILITY - EMPLOYEE</t>
  </si>
  <si>
    <t>GARNISHMENT LIABILITY - EMPLOYEE</t>
  </si>
  <si>
    <t>RETIREMENT BUYBACK LIABILITY - EMPLOYEE</t>
  </si>
  <si>
    <t>DEFERRED REVENUES</t>
  </si>
  <si>
    <t>DEFERRED REV-PR YR GRANTS</t>
  </si>
  <si>
    <t>BOND PRINCIPAL PAYABLE</t>
  </si>
  <si>
    <t>GOVERNMENTAL FUND BALANCE</t>
  </si>
  <si>
    <t>UNRESERVED FUND BALANCE</t>
  </si>
  <si>
    <t>PROPRIETARY NET ASSETS</t>
  </si>
  <si>
    <t>TAXES LEVIED/ASSESSED</t>
  </si>
  <si>
    <t>PROPERTY TAXES</t>
  </si>
  <si>
    <t>PERS PROP TAXES - CURRENT</t>
  </si>
  <si>
    <t>REAL PROP TAXES - CURRENT</t>
  </si>
  <si>
    <t>REAL PROP TAXES -PRIOR YR</t>
  </si>
  <si>
    <t>PERS PROP TAXES -PRIOR YR</t>
  </si>
  <si>
    <t>M&amp;O OVERRIDE - CURRENT</t>
  </si>
  <si>
    <t>M&amp;O OVERRIDE - PRIOR</t>
  </si>
  <si>
    <t>OVERRIDE - CAPITAL</t>
  </si>
  <si>
    <t>PENALTIES &amp; INTEREST TAX</t>
  </si>
  <si>
    <t>REVENUE FROM LOCAL GOVERN</t>
  </si>
  <si>
    <t>REVENUE IN LIEU OF TAXES</t>
  </si>
  <si>
    <t>SRP LEVY</t>
  </si>
  <si>
    <t>TUITION FROM INDIVIDUALS SUMMER SCHOOL</t>
  </si>
  <si>
    <t>TRANSPORTATION FEES</t>
  </si>
  <si>
    <t>BONDS</t>
  </si>
  <si>
    <t>TRANSPORTATION FEE FROM OTHER PRIVATE SOURCES</t>
  </si>
  <si>
    <t>TRANSPORATION FEE FROM OTHER  GOVERNMENT</t>
  </si>
  <si>
    <t>INTEREST REVENUE</t>
  </si>
  <si>
    <t>INTEREST ON INVESMENTS</t>
  </si>
  <si>
    <t>INTEREST ON REG WARRANTS</t>
  </si>
  <si>
    <t>FOOD SERVICES</t>
  </si>
  <si>
    <t>DAILY SALES-SCHL LUNCH PR</t>
  </si>
  <si>
    <t>DAILY SALES-SCHL BREKFAST</t>
  </si>
  <si>
    <t>DAILY SALES AFTER SCHOOL CARE SNACK</t>
  </si>
  <si>
    <t>DAILY SALES-NONREIMB PGMS</t>
  </si>
  <si>
    <t>A LA CARTE SALES</t>
  </si>
  <si>
    <t>SPECIAL FUNCTIONS</t>
  </si>
  <si>
    <t>DAILY SALES SUMMER FOOD PROGRAM</t>
  </si>
  <si>
    <t>REFUND FOR UNUSED LUNCH MONEY</t>
  </si>
  <si>
    <t>DISTRICT ACTIVITIES</t>
  </si>
  <si>
    <t>REVENUE FROM ENTERPRISE ACTIVITIES</t>
  </si>
  <si>
    <t>FIELD TRIP REFUNDS</t>
  </si>
  <si>
    <t>EXTRA CURRICULAR ACTIVITIES FEES TAX CREDIT</t>
  </si>
  <si>
    <t>REVENUE COMMUNITY SERVICE</t>
  </si>
  <si>
    <t>REFUND OF CIVIC CENTER RENT</t>
  </si>
  <si>
    <t>OTH REVENUE LOCAL SOURCES</t>
  </si>
  <si>
    <t>CONTRIBUTION &amp; DONATIONS</t>
  </si>
  <si>
    <t>REFUNDS</t>
  </si>
  <si>
    <t>OPERATING REVENUES</t>
  </si>
  <si>
    <t>REFUND PRIOR YEAR EXPENDITURES</t>
  </si>
  <si>
    <t>REVERSE EXPENDITURE - AP</t>
  </si>
  <si>
    <t>REVERSE EXPENDITURE - PR</t>
  </si>
  <si>
    <t>MISCELLANEOUS/FINGERPRINT</t>
  </si>
  <si>
    <t>PAYMENT LOST/DAMAGE TEXTB</t>
  </si>
  <si>
    <t>PAYMENT LOST/DAMAG LIB BK</t>
  </si>
  <si>
    <t>REFUND OF TUITION</t>
  </si>
  <si>
    <t>PRESCHOOL FEES</t>
  </si>
  <si>
    <t>EXTENDED DAY FEES</t>
  </si>
  <si>
    <t>SUMMER SCHOOL FEES</t>
  </si>
  <si>
    <t>STALE WARRANTS-COUNTY USE</t>
  </si>
  <si>
    <t>REVENUE FROM INTERMEDIATE SOURCES</t>
  </si>
  <si>
    <t>COUNTY EQUAL ASSISTANCE</t>
  </si>
  <si>
    <t>REVENUE FROM STATE SOURCES</t>
  </si>
  <si>
    <t>UNRESTRICTED GRANTS AID</t>
  </si>
  <si>
    <t>STATE EQUAL ASSISTANCE</t>
  </si>
  <si>
    <t>ADDITIONAL STATE AID</t>
  </si>
  <si>
    <t>ADDITL STATE AID-UNSECURE</t>
  </si>
  <si>
    <t>CERTIFICATES ED CONVENIEN</t>
  </si>
  <si>
    <t>UNRESTRICTED STATE AID</t>
  </si>
  <si>
    <t>RESTRICTED GRANTS IN AID</t>
  </si>
  <si>
    <t>RETURN OF FUNDS</t>
  </si>
  <si>
    <t>STATE CARRYOVER</t>
  </si>
  <si>
    <t>RESTRICTED STATE REVENUE</t>
  </si>
  <si>
    <t>RETURN OF GRANT DUE TO BUDGET CUT</t>
  </si>
  <si>
    <t>REVENUE BEHALF DISTRICT</t>
  </si>
  <si>
    <t>REVENUE FROM FEDERAL SOURCES</t>
  </si>
  <si>
    <t>UNRESTRICT GRANTS AID FED</t>
  </si>
  <si>
    <t>UNRES GRANTS AID REC'D AZ</t>
  </si>
  <si>
    <t>ARRA MEDICAID REIMBURSEMENT</t>
  </si>
  <si>
    <t>RESTR GRANTS AID/FEDERAL</t>
  </si>
  <si>
    <t>RESTR.GRANTS AID FLOWTHRU</t>
  </si>
  <si>
    <t xml:space="preserve">FED FOOD SERV REIMBURSE; COMPLETION RPT CLOSE-OUT </t>
  </si>
  <si>
    <t>TRANSFER TO FEDERAL 9FUND ACCOUNT</t>
  </si>
  <si>
    <t>FEDERAL CARRYOVER</t>
  </si>
  <si>
    <t>GRANTS/FED GOVT TO OTH AG</t>
  </si>
  <si>
    <t>REVENUE LIEU TAXES - IMPACT AID</t>
  </si>
  <si>
    <t>REVENUE FOR/ON BEHALF OF THE DISTRICT</t>
  </si>
  <si>
    <t>OTHER FINANCING SOURCES AND OTHER ITEMS</t>
  </si>
  <si>
    <t>ISSUANCE OF BONDS</t>
  </si>
  <si>
    <t>BOND PRINCIPAL</t>
  </si>
  <si>
    <t>PREMIUM OR DISCOUNT ON ISSUANCE OF BONDS</t>
  </si>
  <si>
    <t>INTERFUND TRANSFERS IN</t>
  </si>
  <si>
    <t>PROCEEDS FROM DISPOSAL OF PROPERTY</t>
  </si>
  <si>
    <t>CAPITAL LEASE PROCEEDS</t>
  </si>
  <si>
    <t>EXPENDITURE BUDGET</t>
  </si>
  <si>
    <t>PERSONAL SERV-SALARIES</t>
  </si>
  <si>
    <t>CERTIFIED SALARIES</t>
  </si>
  <si>
    <t>PRINCIPALS &amp; ASSTISTANTS</t>
  </si>
  <si>
    <t>CERTIFIED TEACHERS</t>
  </si>
  <si>
    <t>CERTIFIED SUB TEACHERS</t>
  </si>
  <si>
    <t>OTHER CERTIFIED ADMIN</t>
  </si>
  <si>
    <t>SUB - CERTIFIED THERAPIST</t>
  </si>
  <si>
    <t>CLASSIFIED SALARIES</t>
  </si>
  <si>
    <t>NON CERT ADMINISTRATOR</t>
  </si>
  <si>
    <t>CLASSIFIED SUBSTITUTES</t>
  </si>
  <si>
    <t>CLASSIFIED OVERTIME</t>
  </si>
  <si>
    <t>CLASSIFIED TEMPORARY</t>
  </si>
  <si>
    <t>PERSONAL SERV-EMPL BENEF</t>
  </si>
  <si>
    <t>GROUP INSURANCE</t>
  </si>
  <si>
    <t>SOCIAL SECURITY CONTRIB</t>
  </si>
  <si>
    <t>FICA US</t>
  </si>
  <si>
    <t>FICA USX</t>
  </si>
  <si>
    <t>STATE RETIR SYSTEM CONTR</t>
  </si>
  <si>
    <t>RETIREMENT</t>
  </si>
  <si>
    <t>RET LTD</t>
  </si>
  <si>
    <t>STATE RETIREMENT AUDIT</t>
  </si>
  <si>
    <t>RETIREMENT REFUND/ADJUSTMENT</t>
  </si>
  <si>
    <t>RETIREMENT ACR</t>
  </si>
  <si>
    <t>TUITION REIMBURSEMENT</t>
  </si>
  <si>
    <t>UNEMPLOYMENT INSURANCE</t>
  </si>
  <si>
    <t>WORKERS COMPENSATION</t>
  </si>
  <si>
    <t>HEALTH BENEFITS</t>
  </si>
  <si>
    <t>UNUSED LEAVE AND SEVERANCE PAYMENTS</t>
  </si>
  <si>
    <t>UNUSED LEAVE PAYMENTS</t>
  </si>
  <si>
    <t>NORMAL SEVERANCE PAYMENTS</t>
  </si>
  <si>
    <t>ABNORMAL OR MASS SEVERANCE PAYMENTS</t>
  </si>
  <si>
    <t>OTHER EMPLOYEE BENEFITS</t>
  </si>
  <si>
    <t>PURCHASED PROF/TECH SERV</t>
  </si>
  <si>
    <t>OFFICIAL/ADMIN SERV</t>
  </si>
  <si>
    <t>PROFESSIONAL-ED SERV</t>
  </si>
  <si>
    <t>OTHER PROFESSIONAL SERV</t>
  </si>
  <si>
    <t>TECH SERV</t>
  </si>
  <si>
    <t>AUDIT SERV</t>
  </si>
  <si>
    <t>EMPLOYEE TRAINING</t>
  </si>
  <si>
    <t>PURCH PROPERTY SERV</t>
  </si>
  <si>
    <t>UTILITY SERV</t>
  </si>
  <si>
    <t>WATER/SEWAGE</t>
  </si>
  <si>
    <t>CLEANING SERVICES</t>
  </si>
  <si>
    <t>DISPOSAL SERVICES</t>
  </si>
  <si>
    <t>CUSTODIAL SERVICES</t>
  </si>
  <si>
    <t>LAWN CARE</t>
  </si>
  <si>
    <t>REPAIR &amp; MAINT SERVICES</t>
  </si>
  <si>
    <t>TECHNOLOGY RELATED REPAIR AND MAINTENACE</t>
  </si>
  <si>
    <t>RENTALS</t>
  </si>
  <si>
    <t>RENTING LAND &amp; BUILDINGS</t>
  </si>
  <si>
    <t>RENTAL OF EQUIPMENT</t>
  </si>
  <si>
    <t>RENTALS OF COMPUTERS AND RELATED EQUIPMENT</t>
  </si>
  <si>
    <t>CONSTRUCTION SERVICES</t>
  </si>
  <si>
    <t>OTHER PURCHASE PROP SERV</t>
  </si>
  <si>
    <t>OTHER PURCHASED SERVICES</t>
  </si>
  <si>
    <t>STUDENT TRANSPOR SERVICES</t>
  </si>
  <si>
    <t>STUDENT TRANS PROVIDED BY OTHER DISTRICT</t>
  </si>
  <si>
    <t>STUDENT TRANSPORATON FROM OTHER SOURCES</t>
  </si>
  <si>
    <t>INSURANCE</t>
  </si>
  <si>
    <t>CURRENT YEAR INSURANCE</t>
  </si>
  <si>
    <t>PREPAID INSURANCE</t>
  </si>
  <si>
    <t>COMMUNICATIONS</t>
  </si>
  <si>
    <t>TELEPHONE</t>
  </si>
  <si>
    <t>POSTAGE</t>
  </si>
  <si>
    <t>ADVERTISING</t>
  </si>
  <si>
    <t>PRINTING &amp; BINDING</t>
  </si>
  <si>
    <t>TUITION</t>
  </si>
  <si>
    <t>TUITION OTHER AZ DISTRICT</t>
  </si>
  <si>
    <t>TUITION TO PRIVATE SOURCE</t>
  </si>
  <si>
    <t>TUITION TO EDUC SERV AGEN/COOP/IGA</t>
  </si>
  <si>
    <t>OTHER TUITION PAID</t>
  </si>
  <si>
    <t>TRAVEL</t>
  </si>
  <si>
    <t>MISELLANEOUS PURCH SERV</t>
  </si>
  <si>
    <t>SERVICES PURCHASED FROM OTHER AZ DISTRICTS</t>
  </si>
  <si>
    <t>SUPPLIES</t>
  </si>
  <si>
    <t>GENERAL SUPPLIES</t>
  </si>
  <si>
    <t>WAREHOUSE SUPPLIES/AM/PM</t>
  </si>
  <si>
    <t>SUPPLIES FOR RESALE OR RENTAL</t>
  </si>
  <si>
    <t>COMMON CORE SUPPLIES</t>
  </si>
  <si>
    <t>CUSTODIAL SUPPLIES</t>
  </si>
  <si>
    <t>ENERGY</t>
  </si>
  <si>
    <t>NATURAL GAS</t>
  </si>
  <si>
    <t>ELECTRICITY</t>
  </si>
  <si>
    <t>BOTTLED GAS</t>
  </si>
  <si>
    <t>VEHICLE FUEL</t>
  </si>
  <si>
    <t>DIESEL FUEL</t>
  </si>
  <si>
    <t>FOOD</t>
  </si>
  <si>
    <t>USDA COMMODITIES</t>
  </si>
  <si>
    <t>USDA FREIGHT</t>
  </si>
  <si>
    <t>OTHER FOOD</t>
  </si>
  <si>
    <t>USDA STORAGE COSTS</t>
  </si>
  <si>
    <t>BOOKS &amp; PERIODICALS</t>
  </si>
  <si>
    <t>LIBRARY BOOKS</t>
  </si>
  <si>
    <t>INSTRUCTIONAL AIDS</t>
  </si>
  <si>
    <t>OTHER BOOKS</t>
  </si>
  <si>
    <t>SUPPLIES TECHNOLOGY RELATED</t>
  </si>
  <si>
    <t>PROPERTY</t>
  </si>
  <si>
    <t>LAND &amp; IMPROVEMENTS</t>
  </si>
  <si>
    <t>BUILDINGS</t>
  </si>
  <si>
    <t>EQUIPMENT</t>
  </si>
  <si>
    <t>FURNITURE &amp; EQUIPMENT</t>
  </si>
  <si>
    <t>NO LONGER USED</t>
  </si>
  <si>
    <t>FURNITURE AND EQUIPMENT - $5,000 OR MORE</t>
  </si>
  <si>
    <t>VEHICLES</t>
  </si>
  <si>
    <t>VEHICLES - $5,000 OR MORE</t>
  </si>
  <si>
    <t>TECHNOLOGY</t>
  </si>
  <si>
    <t>TECHNOLOGY RELATED HARD/SOFTWARE - $5,000 OR MORE</t>
  </si>
  <si>
    <t>OTHER OBJECTS</t>
  </si>
  <si>
    <t>DUES &amp; FEES</t>
  </si>
  <si>
    <t>JUDGMENTS AGAINST THE DISTRICT</t>
  </si>
  <si>
    <t>REDEMPTION OF PRINCIPAL</t>
  </si>
  <si>
    <t>PRINCIPAL PAYMENT BOND</t>
  </si>
  <si>
    <t>PRINCIPAL PAYMENT OTHER DEBT</t>
  </si>
  <si>
    <t>BOND INTEREST</t>
  </si>
  <si>
    <t>INTEREST OTHER</t>
  </si>
  <si>
    <t>INTEREST ON SHORT TERM DEBT</t>
  </si>
  <si>
    <t>AMORTIZATION OF BOND ISSUANCE AND OTHER DEBT COSTS</t>
  </si>
  <si>
    <t xml:space="preserve">FIELD TRIPS AND MISC </t>
  </si>
  <si>
    <t>FINGER PRINTING</t>
  </si>
  <si>
    <t>FIELD TRIPS AM/PM</t>
  </si>
  <si>
    <t>INTERFUND TRANSFERS OUT</t>
  </si>
  <si>
    <t>UNDEFINED PROGRAM</t>
  </si>
  <si>
    <t>PROGRAM</t>
  </si>
  <si>
    <t>REGULAR EDUCATION</t>
  </si>
  <si>
    <t xml:space="preserve">ELL NON STATE MODEL </t>
  </si>
  <si>
    <t>REG ED FEDERAL STABILIZATION</t>
  </si>
  <si>
    <t>SPECIAL EDUCATION</t>
  </si>
  <si>
    <t>AUTISM</t>
  </si>
  <si>
    <t>EMOTIONAL DISABILITY</t>
  </si>
  <si>
    <t>HEARING IMPAIRMENT</t>
  </si>
  <si>
    <t>OTHER HEALTH IMPAIRMENTS</t>
  </si>
  <si>
    <t>SPECIFIC LEARNING DISABILITY</t>
  </si>
  <si>
    <t>MILD,MODERATE,SEVERE INTELLECTUAL DISABILITY</t>
  </si>
  <si>
    <t>MULTIPLE DISABILITIES</t>
  </si>
  <si>
    <t>MULTIPLE DISABILITY WITH SEVERE SENSORY IMPAIRMENT</t>
  </si>
  <si>
    <t>ORTHOPEDIC IMPAIRMENT</t>
  </si>
  <si>
    <t>DEVELOPMENTAL DELAY</t>
  </si>
  <si>
    <t>PRESCHOOL SEVERE DELAY</t>
  </si>
  <si>
    <t xml:space="preserve">(NO LONGER USED)PRESCHOOL SPEECH/LANGUAGE DELAY </t>
  </si>
  <si>
    <t>SPEECH/LANGUAGE IMPAIRMENT</t>
  </si>
  <si>
    <t>TRAUMATIC BRAIN INJURY</t>
  </si>
  <si>
    <t>VISUAL IMPAIRMENT</t>
  </si>
  <si>
    <t>REMEDIAL EDUCATION</t>
  </si>
  <si>
    <t>ELL INCREMENTAL COSTS</t>
  </si>
  <si>
    <t>ELL COMPENSATORY INSTRUCTION</t>
  </si>
  <si>
    <t>VOCATIONAL AND TECHNOLOGICAL EDUCATION</t>
  </si>
  <si>
    <t>TITLE VIII SPEC ED</t>
  </si>
  <si>
    <t>PUPIL TRANSPORTATION</t>
  </si>
  <si>
    <t>PUPIL TRANSPORT - REGULAR</t>
  </si>
  <si>
    <t>PUPIL TRANSPORT - SPEC ED</t>
  </si>
  <si>
    <t>K-3 READING PROGRAM</t>
  </si>
  <si>
    <t>SCHOOL SPONSORED COCURRICULAR ACTIVITIES</t>
  </si>
  <si>
    <t>SCHOOL SPONSORED ATHLETICS</t>
  </si>
  <si>
    <t>COMMUNITY SERVICES PROG</t>
  </si>
  <si>
    <t>SCHOOL DEPOSITS - REVENUE FROM INTERMEDIATE SOURCES</t>
  </si>
  <si>
    <t>Based on MCESA COA</t>
  </si>
  <si>
    <t>SCHOOL DEPOSITS - REVENUE FROM STATE SOURCES</t>
  </si>
  <si>
    <t>SCHOOL DEPOSITS - REVENUE FROM FEDERAL SOURCES</t>
  </si>
  <si>
    <t>MCESA CHART OF ACCOUNTS</t>
  </si>
  <si>
    <t xml:space="preserve">For School Entities only - any deposit not otherwise identified in main accounts 340xxx or broken out by Schools per the 351200-351400 acccounts below, will be recorded by default here. </t>
  </si>
  <si>
    <t>DEBT SERVICE - REGISTERED WARRANTS</t>
  </si>
  <si>
    <t>Maricopa County Treasurer</t>
  </si>
  <si>
    <t>Agency Optional Dimensions</t>
  </si>
  <si>
    <t>Agency Fund #</t>
  </si>
  <si>
    <t>Agency Function code</t>
  </si>
  <si>
    <t>Agency Object Code</t>
  </si>
  <si>
    <t>Agency Program Code</t>
  </si>
  <si>
    <t>000-999</t>
  </si>
  <si>
    <t>0000-9999</t>
  </si>
  <si>
    <t>Acceptable range of values:</t>
  </si>
  <si>
    <t>Object Code</t>
  </si>
  <si>
    <t>3111</t>
  </si>
  <si>
    <t>3112</t>
  </si>
  <si>
    <t>3113</t>
  </si>
  <si>
    <t>3121</t>
  </si>
  <si>
    <t>3122</t>
  </si>
  <si>
    <t>3123</t>
  </si>
  <si>
    <t>3131</t>
  </si>
  <si>
    <t>3132</t>
  </si>
  <si>
    <t>3133</t>
  </si>
  <si>
    <t>3141</t>
  </si>
  <si>
    <t>3142</t>
  </si>
  <si>
    <t>3143</t>
  </si>
  <si>
    <t>4201</t>
  </si>
  <si>
    <t>4202</t>
  </si>
  <si>
    <t>4203</t>
  </si>
  <si>
    <t>4301</t>
  </si>
  <si>
    <t>4302</t>
  </si>
  <si>
    <t>4303</t>
  </si>
  <si>
    <t>4304</t>
  </si>
  <si>
    <t>4411</t>
  </si>
  <si>
    <t>4412</t>
  </si>
  <si>
    <t>4421</t>
  </si>
  <si>
    <t>4431</t>
  </si>
  <si>
    <t>4441</t>
  </si>
  <si>
    <t>4501</t>
  </si>
  <si>
    <t>4601</t>
  </si>
  <si>
    <t>4100</t>
  </si>
  <si>
    <t>Additional State Aid- Back Tax</t>
  </si>
  <si>
    <t xml:space="preserve">Additional State Aid - Current Tax </t>
  </si>
  <si>
    <t>Voter Overide - Current Tax</t>
  </si>
  <si>
    <t>Voter Overide - Back One Year Tax</t>
  </si>
  <si>
    <t>Voter Overide - Back Two or More years Tax</t>
  </si>
  <si>
    <t>CFD processing Fee</t>
  </si>
  <si>
    <t>Deposits From Agencies - Special Districts</t>
  </si>
  <si>
    <t>Excess Proceeds Trustee Sale</t>
  </si>
  <si>
    <t>Government Property Lease Excise Tax - Tax</t>
  </si>
  <si>
    <t>government Property Lease Excise Tax - Penalties and Interest</t>
  </si>
  <si>
    <t>Highway User Fees</t>
  </si>
  <si>
    <t>In Lieu Tax - SRP</t>
  </si>
  <si>
    <t>In Lieu Tax - Other</t>
  </si>
  <si>
    <t>IRS Withholding</t>
  </si>
  <si>
    <t>On Line Auction Fee</t>
  </si>
  <si>
    <t>Bond Issue Principal</t>
  </si>
  <si>
    <t>Bond Issue Premium</t>
  </si>
  <si>
    <t>Bond Issue Accrued Interest</t>
  </si>
  <si>
    <t>Refunding Issue Payment to Trustee</t>
  </si>
  <si>
    <t>Redemption Fee Collected</t>
  </si>
  <si>
    <t>Advertising Fee Collected</t>
  </si>
  <si>
    <t>CP Buyer Fee Collected</t>
  </si>
  <si>
    <t>Deed Transfer Fee Collected</t>
  </si>
  <si>
    <t>Tax Lien Processing Fee Collected</t>
  </si>
  <si>
    <t>Document Fees</t>
  </si>
  <si>
    <t>Sales Tax - Stadium District</t>
  </si>
  <si>
    <t>Sales Taxes</t>
  </si>
  <si>
    <t>Taylor Grazing</t>
  </si>
  <si>
    <t>Taylor Grazing Fees</t>
  </si>
  <si>
    <t>Property Tax Impounds</t>
  </si>
  <si>
    <t>CITING AGENCY FEES - APACHE JUNCTION</t>
  </si>
  <si>
    <t>CITING AGENCY FEES - ASU POLICE</t>
  </si>
  <si>
    <t>CITING AGENCY FEES - AVONDALE</t>
  </si>
  <si>
    <t>CITING AGENCY FEES - BUCKEYE</t>
  </si>
  <si>
    <t>CITING AGENCY FEES - CHANDLER</t>
  </si>
  <si>
    <t>CITING AGENCY FEES - DEPT OF LIQUOR</t>
  </si>
  <si>
    <t>CITING AGENCY FEES - DEPT OF REV/TOBACCO</t>
  </si>
  <si>
    <t>CITING AGENCY FEES - DEPT OF TRANSPORT</t>
  </si>
  <si>
    <t>CITING AGENCY FEES - DPS</t>
  </si>
  <si>
    <t>CITING AGENCY FEES - EL MIRAGE</t>
  </si>
  <si>
    <t>CITING AGENCY FEES - GAME AND FISH</t>
  </si>
  <si>
    <t>CITING AGENCY FEES - GILA RIVER IND PD</t>
  </si>
  <si>
    <t>CITING AGENCY FEES - GILBERT</t>
  </si>
  <si>
    <t>CITING AGENCY FEES - GLENDALE</t>
  </si>
  <si>
    <t>CITING AGENCY FEES - GOODYEAR</t>
  </si>
  <si>
    <t>CITING AGENCY FEES - MESA</t>
  </si>
  <si>
    <t>CITING AGENCY FEES - OTHER AGENCY</t>
  </si>
  <si>
    <t>CITING AGENCY FEES - PARADISE VALLEY</t>
  </si>
  <si>
    <t>CITING AGENCY FEES - PEORIA</t>
  </si>
  <si>
    <t>CITING AGENCY FEES - PHOENIX</t>
  </si>
  <si>
    <t>CITING AGENCY FEES - SALT RIVER IND PD</t>
  </si>
  <si>
    <t>CITING AGENCY FEES - SCOTTSDALE</t>
  </si>
  <si>
    <t>CITING AGENCY FEES - SHERIFF</t>
  </si>
  <si>
    <t>CITING AGENCY FEES - STATE CAP POLICE</t>
  </si>
  <si>
    <t>CITING AGENCY FEES - SURPRISE</t>
  </si>
  <si>
    <t>CITING AGENCY FEES - TEMPE</t>
  </si>
  <si>
    <t>CITING AGENCY FEES - TOLLESON</t>
  </si>
  <si>
    <t>CITING AGENCY FEES - WICKENBURG</t>
  </si>
  <si>
    <t>CITING AGENCY FINES 12-116.04D</t>
  </si>
  <si>
    <t>CITING AGENCY FINES 28-4139A</t>
  </si>
  <si>
    <t>Citing agency fees collected for Town of Apache Junction</t>
  </si>
  <si>
    <t>Citing agency fees collected for ASU Police</t>
  </si>
  <si>
    <t>Citing agency fees collected for City of Avondale</t>
  </si>
  <si>
    <t>Citing agency fees collected for Town of Buckeye</t>
  </si>
  <si>
    <t>Citing agency fees collected for Town of Chandler</t>
  </si>
  <si>
    <t>Citing agency fees collected for Department of Liquor</t>
  </si>
  <si>
    <t>Citing agency fees collected for Department of Revenue/Tabacco</t>
  </si>
  <si>
    <t>Citing agency fees collected for Department of Transportation</t>
  </si>
  <si>
    <t>Citing agency fees collected for Department of Public Safety</t>
  </si>
  <si>
    <t>Citing agency fees collected for Town of El Marage</t>
  </si>
  <si>
    <t>Citing agency fees collected for Departmetn of Game and Fish</t>
  </si>
  <si>
    <t>Citing agency fees collected for the Gila River Indian Police Department</t>
  </si>
  <si>
    <t>Citing agency fees collected for Town of Gilbert</t>
  </si>
  <si>
    <t>Citing agency fees collected for City of Glendale</t>
  </si>
  <si>
    <t>Citing agency fees collected for City of Goodyear</t>
  </si>
  <si>
    <t>Citing agency fees collected for City of Mesa</t>
  </si>
  <si>
    <t>Citing agency fees collected for Other Agencies</t>
  </si>
  <si>
    <t>Citing agency fees collected for Town of Paradise Valley</t>
  </si>
  <si>
    <t>Citing agency fees collected for City of Peoria</t>
  </si>
  <si>
    <t>Citing agency fees collected for City of Phoenix</t>
  </si>
  <si>
    <t xml:space="preserve">Citing agency fees collected for Salt River Indian Police Department </t>
  </si>
  <si>
    <t>Citing agency fees collected for Maricopa County Sheriff's Office</t>
  </si>
  <si>
    <t>Citing agency fees collected for State of Arizona Capital Police</t>
  </si>
  <si>
    <t>Citing agency fees collected for City of Surprise</t>
  </si>
  <si>
    <t>Citing agency fees collected for City of Tempe</t>
  </si>
  <si>
    <t>Citing agency fees collected for City of Tolleson</t>
  </si>
  <si>
    <t>Citing agency fees collected for Town of Wickenburg</t>
  </si>
  <si>
    <t>Treas Source Code</t>
  </si>
  <si>
    <t>Inactive</t>
  </si>
  <si>
    <t>4002</t>
  </si>
  <si>
    <t>Column1</t>
  </si>
  <si>
    <t>11511X</t>
  </si>
  <si>
    <t>LOS OLIVOS IWDD #1</t>
  </si>
  <si>
    <t>WOODLEA IWDD #2</t>
  </si>
  <si>
    <t>HOFFMAN TERRACE IWDD #3</t>
  </si>
  <si>
    <t>PATIO DEL SOL IWDD #4</t>
  </si>
  <si>
    <t>TRES PALMAS IWDD #6</t>
  </si>
  <si>
    <t>MCDOWELL HOMES IWDD #7</t>
  </si>
  <si>
    <t>E. MORNINGSIDE IWDD #8</t>
  </si>
  <si>
    <t>MYRTLE PARK IWDD #10</t>
  </si>
  <si>
    <t>SOUTHLAND IWDD #11</t>
  </si>
  <si>
    <t>TURNEY TRACT IWDD #15</t>
  </si>
  <si>
    <t>MADISON PARK IWDD #22</t>
  </si>
  <si>
    <t>LANDERWOOD IWDD #24</t>
  </si>
  <si>
    <t>CUATRO PALMAS IWDD #26</t>
  </si>
  <si>
    <t>WINDSOR SQUARE IWDD #27</t>
  </si>
  <si>
    <t>ROSE LANE IWDD #28</t>
  </si>
  <si>
    <t>TANNER GROVES IWDD #37</t>
  </si>
  <si>
    <t>BROADLAND RANCHES GREENFIELD IWDD #39</t>
  </si>
  <si>
    <t>GROVES HERMOSA VIS IWDD #41</t>
  </si>
  <si>
    <t>THOROUGHBRED FARMS IWDD #43</t>
  </si>
  <si>
    <t>LONG MANOR IWDD #52</t>
  </si>
  <si>
    <t>SANTAN VISTA IWDD #45</t>
  </si>
  <si>
    <t>CAMELVIEW IWDD #44</t>
  </si>
  <si>
    <t>PUERTO CUATRO IWDD #46</t>
  </si>
  <si>
    <t>LONGHORN RANCH IWDD #51</t>
  </si>
  <si>
    <t>COLLEGE PARK COUNTRY ESTATES IWDD #53</t>
  </si>
  <si>
    <t>YAPLE PARK IWDD #56</t>
  </si>
  <si>
    <t>HYDER VALLEY IRRIGATION DISTRICT #35</t>
  </si>
  <si>
    <t>LAMAR IWDD #30</t>
  </si>
  <si>
    <t>ADAMAN IWDD #36</t>
  </si>
  <si>
    <t>CIRCLE G IWDD #47</t>
  </si>
  <si>
    <t>SPECTRUM IWDD #48</t>
  </si>
  <si>
    <t>BERRIDGE MANOR IWDD #38</t>
  </si>
  <si>
    <t>CITRUS GARDENS IWDD #33</t>
  </si>
  <si>
    <t xml:space="preserve">LE ROY VISTA IWDD #12 </t>
  </si>
  <si>
    <t>RANCHO JARDINES IWDD #34</t>
  </si>
  <si>
    <t>SUN VIEW ESTATES I IWDD #55</t>
  </si>
  <si>
    <t>SUN VIEW ESTATES II IWDD #54</t>
  </si>
  <si>
    <t>MITCHES PLACE IWDD #20</t>
  </si>
  <si>
    <t>STANLEY PLACE IWDD #19</t>
  </si>
  <si>
    <t>STARLITE VISTA IWDD #31</t>
  </si>
  <si>
    <t>NIXON SQUARE IWDD #25</t>
  </si>
  <si>
    <t>ok</t>
  </si>
  <si>
    <t>Change</t>
  </si>
  <si>
    <t>ACCOUNTING BANK ACCOUNT GROUP</t>
  </si>
  <si>
    <t>CASHIERING BANK ACCOUNT GROUP</t>
  </si>
  <si>
    <t>SERVICING BANK ACCOUNT GROUP</t>
  </si>
  <si>
    <t>Bank Adjustments</t>
  </si>
  <si>
    <t>Bank Fees</t>
  </si>
  <si>
    <t>Bank Deposits</t>
  </si>
  <si>
    <t>Bank Cash Transfers</t>
  </si>
  <si>
    <t>Treasurer Check Payments</t>
  </si>
  <si>
    <t>Treasurer ACH Payments</t>
  </si>
  <si>
    <t>Treasurer Wire Payments</t>
  </si>
  <si>
    <t>Low Speed Warrant Payments</t>
  </si>
  <si>
    <t>High Speed Warrant payments</t>
  </si>
  <si>
    <t>County ACH Payments</t>
  </si>
  <si>
    <t>School ACH Payments</t>
  </si>
  <si>
    <t>County Wire Payments</t>
  </si>
  <si>
    <t>School Wire Payments</t>
  </si>
  <si>
    <t>1101-1199</t>
  </si>
  <si>
    <t>DEPOSITORY ACCOUNTS</t>
  </si>
  <si>
    <t>Outstanding Warrant at Conversion</t>
  </si>
  <si>
    <t>Account payable to venders</t>
  </si>
  <si>
    <t>1221</t>
  </si>
  <si>
    <t>ACCOUNTS PAYABLE CLEARING</t>
  </si>
  <si>
    <t>NEW</t>
  </si>
  <si>
    <t>REMITTANCES TO CITING AGENCIES</t>
  </si>
  <si>
    <t>DEBT SERVICE - OTHER</t>
  </si>
  <si>
    <t>Other debt service payments (Arbitrage, paying agent fees, etc.)</t>
  </si>
  <si>
    <t>Treasurer disbursement responsibilities</t>
  </si>
  <si>
    <t>Payoff registered warrants</t>
  </si>
  <si>
    <t>fees  (other than citing agency fees) collected by the identified Justice or Superior Court</t>
  </si>
  <si>
    <t>CP Redemption and interest</t>
  </si>
  <si>
    <t>?</t>
  </si>
  <si>
    <t>0100</t>
  </si>
  <si>
    <t>0110</t>
  </si>
  <si>
    <t>0150</t>
  </si>
  <si>
    <t>Fiscal Year Beginning balance at conversion</t>
  </si>
  <si>
    <t>Month Beginning Balance at conversion</t>
  </si>
  <si>
    <t>1222</t>
  </si>
  <si>
    <t>new</t>
  </si>
  <si>
    <t>FEES - DESERT RIDGE</t>
  </si>
  <si>
    <t>FEES -CLK SUP CT</t>
  </si>
  <si>
    <t>FEES MUNICIPAL</t>
  </si>
  <si>
    <t>FEES - MARYVALE</t>
  </si>
  <si>
    <t>Delinquent Interest</t>
  </si>
  <si>
    <t>STATE Equalization (.50)</t>
  </si>
  <si>
    <t>DEPOSITS FROM AGENCIES - COUNTY</t>
  </si>
  <si>
    <t xml:space="preserve">State Equalization </t>
  </si>
  <si>
    <t>0010</t>
  </si>
  <si>
    <t>misc deposit</t>
  </si>
  <si>
    <t>Property Tax Refund and Interest</t>
  </si>
  <si>
    <t>Accounts Payable Clearing</t>
  </si>
  <si>
    <t>Treasurer Disbursement</t>
  </si>
  <si>
    <t>Unamortized premiums and discounts</t>
  </si>
  <si>
    <t>Unrealized gains and losses</t>
  </si>
  <si>
    <t>ACCRUED INVESTMENT ALLOCATION</t>
  </si>
  <si>
    <t>INVESTMENTS - SHORT TERM</t>
  </si>
  <si>
    <t>Column2</t>
  </si>
  <si>
    <t>Principal Paid - CREDIT LINES</t>
  </si>
  <si>
    <t>Credit line receivable from agenies</t>
  </si>
  <si>
    <t>cash</t>
  </si>
  <si>
    <t>Agency Transfer</t>
  </si>
  <si>
    <t>Transfers by agencies</t>
  </si>
  <si>
    <t>TAN Borrowing</t>
  </si>
  <si>
    <t>TAN Transfer</t>
  </si>
  <si>
    <t>Transfer TAN monies are needed</t>
  </si>
  <si>
    <t>Other Payables</t>
  </si>
  <si>
    <t>TO RECORED ALL INVESTMENT ACCRUALS TO AGENCIES</t>
  </si>
  <si>
    <t>TANS Investment</t>
  </si>
  <si>
    <t>Private Placement Bonds</t>
  </si>
  <si>
    <t>Safekeeping investments</t>
  </si>
  <si>
    <t>120310</t>
  </si>
  <si>
    <t>1300-1399</t>
  </si>
  <si>
    <t>INVESTMENTs</t>
  </si>
  <si>
    <t>1300</t>
  </si>
  <si>
    <t xml:space="preserve">  </t>
  </si>
  <si>
    <t>121xxx</t>
  </si>
  <si>
    <t>Investments - Specific Investments</t>
  </si>
  <si>
    <t>10-116-101</t>
  </si>
  <si>
    <t>10-116-102</t>
  </si>
  <si>
    <t>10-116-103</t>
  </si>
  <si>
    <t>10-116-104</t>
  </si>
  <si>
    <t>10-116-105</t>
  </si>
  <si>
    <t>10-116-107</t>
  </si>
  <si>
    <t>10-116-108</t>
  </si>
  <si>
    <t>10-116-109</t>
  </si>
  <si>
    <t>10-116-110</t>
  </si>
  <si>
    <t>10-116-111</t>
  </si>
  <si>
    <t>10-116-120</t>
  </si>
  <si>
    <t>MIHS MAIN CASH</t>
  </si>
  <si>
    <t>SHCD OPERATING CASH</t>
  </si>
  <si>
    <t>SHCD CONTROL PAY CASH</t>
  </si>
  <si>
    <t>SHCD UHC/UNR CASH</t>
  </si>
  <si>
    <t>SHCD RISK MANAGEMENT CASH</t>
  </si>
  <si>
    <t>SHCD FLEX SPENDING CASH</t>
  </si>
  <si>
    <t>SHCD HEALTH PLAN CASH</t>
  </si>
  <si>
    <t>SHCD MARICOPA CARE ADVANTAGED CASH</t>
  </si>
  <si>
    <t>SHCD BOND PROCEEDS CASH</t>
  </si>
  <si>
    <t>SHCD DEBT SERVICE CASH</t>
  </si>
  <si>
    <t>115301</t>
  </si>
  <si>
    <t>115302</t>
  </si>
  <si>
    <t>115303</t>
  </si>
  <si>
    <t>115304</t>
  </si>
  <si>
    <t>115305</t>
  </si>
  <si>
    <t>115307</t>
  </si>
  <si>
    <t>115308</t>
  </si>
  <si>
    <t>115309</t>
  </si>
  <si>
    <t>115310</t>
  </si>
  <si>
    <t>115311</t>
  </si>
  <si>
    <t>121534</t>
  </si>
  <si>
    <t>1534</t>
  </si>
  <si>
    <t>32-001-534</t>
  </si>
  <si>
    <t>32-030-534</t>
  </si>
  <si>
    <t>32-040-534</t>
  </si>
  <si>
    <t>32-530-534</t>
  </si>
  <si>
    <t>32-535-534</t>
  </si>
  <si>
    <t>32-540-534</t>
  </si>
  <si>
    <t>32-630-534</t>
  </si>
  <si>
    <t>32-700-534</t>
  </si>
  <si>
    <t>32-791-534</t>
  </si>
  <si>
    <t>32-792-534</t>
  </si>
  <si>
    <t>32-793-534</t>
  </si>
  <si>
    <t>32-794-534</t>
  </si>
  <si>
    <t>32-795-534</t>
  </si>
  <si>
    <t>4630</t>
  </si>
  <si>
    <t>4700</t>
  </si>
  <si>
    <t>4750</t>
  </si>
  <si>
    <t>SHCD PAYROLL CLEARING</t>
  </si>
  <si>
    <t>SHCD A/P CLEARING</t>
  </si>
  <si>
    <t xml:space="preserve">SHCD MIHS OPERATING </t>
  </si>
  <si>
    <t>SHCD HEALTH PLAN</t>
  </si>
  <si>
    <t xml:space="preserve">SHCD DEBT SERVICE </t>
  </si>
  <si>
    <t>SHCD CREDIT LINE</t>
  </si>
  <si>
    <t>SHCD MIHS MAIN</t>
  </si>
  <si>
    <t>SHCD MIHS MAIN - INVESTMENTS</t>
  </si>
  <si>
    <t>SHCD HEALTH PLAN - INVESTMENTS</t>
  </si>
  <si>
    <t>SHCD DEBT SERVICE  - INVESTMENTS</t>
  </si>
  <si>
    <t>130100</t>
  </si>
  <si>
    <t xml:space="preserve">Treasurer's Office </t>
  </si>
  <si>
    <t>Undistributed Accrued Interest</t>
  </si>
  <si>
    <t>TO RECORED ALL UNDISTRIBUTED INVESTMENT ACCRUALS</t>
  </si>
  <si>
    <t>240100</t>
  </si>
  <si>
    <t>ACCRUED INVESTMENT EARNINGS</t>
  </si>
  <si>
    <t>SHCD - INVESTMENTS</t>
  </si>
  <si>
    <t>Accrued Interest Paid at Purchase</t>
  </si>
  <si>
    <t xml:space="preserve">Accrued INTEREST RECEIVABLE </t>
  </si>
  <si>
    <t>Credit Line Receivable from Agencies</t>
  </si>
  <si>
    <t>1153xx</t>
  </si>
  <si>
    <t>Cash in bank - SHCD</t>
  </si>
  <si>
    <t>Accrued investment allocations to agencies</t>
  </si>
  <si>
    <t>Investment Accruals</t>
  </si>
  <si>
    <t>Other Receivables</t>
  </si>
  <si>
    <t>SHCD Bank Accounts</t>
  </si>
  <si>
    <t>4610</t>
  </si>
  <si>
    <t xml:space="preserve">MAINTENANCE &amp; OPERATIONS </t>
  </si>
  <si>
    <t>BOND PROCEEDS</t>
  </si>
  <si>
    <t>OTHER MONIES (PENSIONS)</t>
  </si>
  <si>
    <t>4XXX</t>
  </si>
  <si>
    <t>OTHER SPECIAL DISTICT ACCOUNTS AS NEEDED (MATCH SCHOOLS)</t>
  </si>
  <si>
    <t>32-750-534</t>
  </si>
  <si>
    <t>32-A04-013</t>
  </si>
  <si>
    <t>32-A04-015</t>
  </si>
  <si>
    <t>32-L02-142</t>
  </si>
  <si>
    <t>32-L02-143</t>
  </si>
  <si>
    <t>32-L03-172</t>
  </si>
  <si>
    <t>32-L03-173</t>
  </si>
  <si>
    <t>32-L03-174</t>
  </si>
  <si>
    <t>32-L03-175</t>
  </si>
  <si>
    <t>32-L03-176</t>
  </si>
  <si>
    <t>32-L03-177</t>
  </si>
  <si>
    <t>32-L03-178</t>
  </si>
  <si>
    <t>32-L03-179</t>
  </si>
  <si>
    <t>32-L03-180</t>
  </si>
  <si>
    <t>32-L03-181</t>
  </si>
  <si>
    <t>32-L03-183</t>
  </si>
  <si>
    <t>32-L03-184</t>
  </si>
  <si>
    <t>32-L03-185</t>
  </si>
  <si>
    <t>32-L03-186</t>
  </si>
  <si>
    <t>32-L06-074</t>
  </si>
  <si>
    <t>32-L06-075</t>
  </si>
  <si>
    <t>32-L06-077</t>
  </si>
  <si>
    <t>32-L06-078</t>
  </si>
  <si>
    <t>32-L06-079</t>
  </si>
  <si>
    <t>32-L06-080</t>
  </si>
  <si>
    <t>32-A04-014</t>
  </si>
  <si>
    <t>32-L03-182</t>
  </si>
  <si>
    <t>32-L04-097</t>
  </si>
  <si>
    <t>EASTMARK ASSESSMENT AREA 4</t>
  </si>
  <si>
    <t>EASTMARK ASSESSMENT AREA 5</t>
  </si>
  <si>
    <t>FESTIVAL RANCH CFD #10</t>
  </si>
  <si>
    <t>GILBERT SLID 14-01</t>
  </si>
  <si>
    <t>GILBERT SLID 14-04</t>
  </si>
  <si>
    <t>PEORIA SLID 237</t>
  </si>
  <si>
    <t>PEORIA SLID 1019</t>
  </si>
  <si>
    <t>PEORIA SLID 1024</t>
  </si>
  <si>
    <t>PEORIA SLID 1029</t>
  </si>
  <si>
    <t>PEORIA SLID 1035</t>
  </si>
  <si>
    <t>PEORIA SLID 1053</t>
  </si>
  <si>
    <t>PEORIA SLID 1058</t>
  </si>
  <si>
    <t>PEORIA SLID 1059</t>
  </si>
  <si>
    <t>PEORIA SLID 1060</t>
  </si>
  <si>
    <t>PEORIA SLID 1066</t>
  </si>
  <si>
    <t>PEORIA SLID 1072</t>
  </si>
  <si>
    <t>PEORIA SLID 1075</t>
  </si>
  <si>
    <t>PEORIA SLID 1083</t>
  </si>
  <si>
    <t>PEORIA SLID 1085</t>
  </si>
  <si>
    <t>PEORIA SLID 1089</t>
  </si>
  <si>
    <t>QUEEN CREEK SLID 76 # 2014-004</t>
  </si>
  <si>
    <t>QUEEN CREEK SLID 82 # 2014-010</t>
  </si>
  <si>
    <t>32-L06-076</t>
  </si>
  <si>
    <t>QUEEN CREEK SLID 83 # 2014-011</t>
  </si>
  <si>
    <t>QUEEN CREEK SLID 84 # 2014-012</t>
  </si>
  <si>
    <t>QUEEN CREEK SLID 85 # 2015-001</t>
  </si>
  <si>
    <t>QUEEN CREEK SLID 86 # 2015-002</t>
  </si>
  <si>
    <t>QUEEN CREEK SLID 87 # 2015-003</t>
  </si>
  <si>
    <t>BUCKEYE SLID 2015-001</t>
  </si>
  <si>
    <t>SURPRISE SLID 140</t>
  </si>
  <si>
    <t>GILBERT SLID 13-09</t>
  </si>
  <si>
    <t>GILBERT SLID 13-01</t>
  </si>
  <si>
    <t>32-L09-022</t>
  </si>
  <si>
    <t>Unamortized premiums and discounts - pool</t>
  </si>
  <si>
    <t>Accrued Interest Paid at Purchase-pool</t>
  </si>
  <si>
    <t>Unrealized gains and losses pool</t>
  </si>
  <si>
    <t>Accrued INTEREST RECEIVABLE -pool</t>
  </si>
  <si>
    <t>Unamortized premiums and discounts - SHCD</t>
  </si>
  <si>
    <t>Accrued Interest Paid at Purchase-SHCD</t>
  </si>
  <si>
    <t>Unrealized gains and losses -SHCD</t>
  </si>
  <si>
    <t>Regional School</t>
  </si>
  <si>
    <t>115200</t>
  </si>
  <si>
    <t>Accrued INTEREST RECEIVABLE -SHCD</t>
  </si>
  <si>
    <t>Stanely Place IWDD #19</t>
  </si>
  <si>
    <t>Mitches Place IWDD #20</t>
  </si>
  <si>
    <t>Nixon Square IWDD #25</t>
  </si>
  <si>
    <t>Starlight Vista IWDD #31</t>
  </si>
  <si>
    <t>Citrus Gardens IWDD #33</t>
  </si>
  <si>
    <t>NORTH COUNTY FIRE AND MEDICAL</t>
  </si>
  <si>
    <t>NORTH COUNTY FIRE AND MEDICAL - EMPLOYEE BENEFIT LIABILITY</t>
  </si>
  <si>
    <t>? County</t>
  </si>
  <si>
    <t>? county</t>
  </si>
  <si>
    <t>POMELO PARK IWDD #59</t>
  </si>
  <si>
    <t>32-B00-659</t>
  </si>
  <si>
    <t>31-972-000</t>
  </si>
  <si>
    <t>SUN CITY FD DEBT SERVICE</t>
  </si>
  <si>
    <t>31-966-000</t>
  </si>
  <si>
    <t>AGUILA VOLUNTEER FD CREDIT LINE</t>
  </si>
  <si>
    <t>BUCKEYE VALLEY RURAL FD CREDIT LINE</t>
  </si>
  <si>
    <t>CHANDLER COUNTY ISLAND FD CREDIT LINE</t>
  </si>
  <si>
    <t>NORTH COUNTY FIRE AND MEDICAL CREDIT LINE</t>
  </si>
  <si>
    <t>GILBERT COUNTY ISLAND FD CREDIT LINE</t>
  </si>
  <si>
    <t>HARQUAHALA VALLEY FD CREDIT LINE</t>
  </si>
  <si>
    <t>QUEEN CREEK COUNTY ISLAND FD CREDIT LINE</t>
  </si>
  <si>
    <t>RIO VERDE FD CREDIT LINE</t>
  </si>
  <si>
    <t>SUN CITY FD CREDIT LINE</t>
  </si>
  <si>
    <t>TEMPE COUNTY ISLAND FD CREDIT LINE</t>
  </si>
  <si>
    <t>TONOPAH  VALLEY FD CREDIT LINE</t>
  </si>
  <si>
    <t>SUN CITY FD BOND PROCEEDS</t>
  </si>
  <si>
    <t>added</t>
  </si>
  <si>
    <t>???</t>
  </si>
  <si>
    <t>delete</t>
  </si>
  <si>
    <t>CIRCLE CITY/MORRISTOWN FD CREDIT LINE</t>
  </si>
  <si>
    <t>5201</t>
  </si>
  <si>
    <t>Federal Projects</t>
  </si>
  <si>
    <t>Matches MCESA handbook; currently in Fund 2</t>
  </si>
  <si>
    <t>Federal Grants 100-399</t>
  </si>
  <si>
    <t>5202</t>
  </si>
  <si>
    <t>State Projects</t>
  </si>
  <si>
    <t>State Grants 400-499</t>
  </si>
  <si>
    <t>5374</t>
  </si>
  <si>
    <t>Erate (ARS 15-1261)</t>
  </si>
  <si>
    <t>ERATE fund 374</t>
  </si>
  <si>
    <t>5510</t>
  </si>
  <si>
    <t>Food Service</t>
  </si>
  <si>
    <t>Food Service Fund 510</t>
  </si>
  <si>
    <t>5515</t>
  </si>
  <si>
    <t>Civic Center</t>
  </si>
  <si>
    <t>Fund 515</t>
  </si>
  <si>
    <t>5525</t>
  </si>
  <si>
    <t>Auxillary Operations</t>
  </si>
  <si>
    <t>Fund 525</t>
  </si>
  <si>
    <t>5530</t>
  </si>
  <si>
    <t>Gifts and Donations</t>
  </si>
  <si>
    <t>Fund 530</t>
  </si>
  <si>
    <t>Delete link ot 5610</t>
  </si>
  <si>
    <t>5900</t>
  </si>
  <si>
    <t>Enterprise and Internal Service Funds</t>
  </si>
  <si>
    <t>Matches MCESA handbook; currently in Fund 200</t>
  </si>
  <si>
    <t>Funds 900-989</t>
  </si>
  <si>
    <t>no</t>
  </si>
  <si>
    <t>120200</t>
  </si>
  <si>
    <t>see 130200</t>
  </si>
  <si>
    <t xml:space="preserve">UNAMORTIZED PREMIUMS/DISCOUNTS - SECURITIES </t>
  </si>
  <si>
    <t>130400</t>
  </si>
  <si>
    <t xml:space="preserve">UNREALIZED GAINS/LOSSES - SECURITIES </t>
  </si>
  <si>
    <t>see 130100</t>
  </si>
  <si>
    <t>ACCRUED INTEREST PAID AT PURCHASE</t>
  </si>
  <si>
    <t>ACCRUED INTEREST RECEIVEABLE</t>
  </si>
  <si>
    <t>see 130400</t>
  </si>
  <si>
    <t>115401</t>
  </si>
  <si>
    <t>115402</t>
  </si>
  <si>
    <t>LOW SPEED WARRANT ACCOUNT</t>
  </si>
  <si>
    <t>HIGH SPEED WARRANT ACCOUNT</t>
  </si>
  <si>
    <t>SHCD BOND PROCEEDS</t>
  </si>
  <si>
    <t>1058</t>
  </si>
  <si>
    <t>County TAN Proceeds</t>
  </si>
  <si>
    <t>County Debt service</t>
  </si>
  <si>
    <t>County TAN Debt Service</t>
  </si>
  <si>
    <t>County Credit Line</t>
  </si>
  <si>
    <t>Bank fees</t>
  </si>
  <si>
    <t>County Specific Investments</t>
  </si>
  <si>
    <t>Civil Penalties</t>
  </si>
  <si>
    <t>Undistributed Property Taxes</t>
  </si>
  <si>
    <t>PP Assmt Penalty ARS 42-15055</t>
  </si>
  <si>
    <t>Bond Redemption</t>
  </si>
  <si>
    <t>Fire District Assistance</t>
  </si>
  <si>
    <t>SRP Bond Redemption</t>
  </si>
  <si>
    <t xml:space="preserve">Additional State Aid - Unsecured </t>
  </si>
  <si>
    <t xml:space="preserve">Refunds </t>
  </si>
  <si>
    <t>2774</t>
  </si>
  <si>
    <t>2751</t>
  </si>
  <si>
    <t>inactive routed to new account</t>
  </si>
  <si>
    <t>32-A04-016</t>
  </si>
  <si>
    <t>32-A04-017</t>
  </si>
  <si>
    <t>EMRCFD -GOLF VILLAGE</t>
  </si>
  <si>
    <t>32-L00-H73</t>
  </si>
  <si>
    <t>Arizona Fire and Medical Authority</t>
  </si>
  <si>
    <t>DAISY MOUNTAIN FD CREDIT LINE</t>
  </si>
  <si>
    <t>ARIZONA FIRE AND MEDICAL M AND O</t>
  </si>
  <si>
    <t>ARIZONA FIRE AND MEDICAL CAPITAL</t>
  </si>
  <si>
    <t>31-945-000</t>
  </si>
  <si>
    <t>31-946-000</t>
  </si>
  <si>
    <t>ARIZONA FIRE AND MEDICAL MED BENE</t>
  </si>
  <si>
    <t>31-947-000</t>
  </si>
  <si>
    <t>Pomelo Park IWDD</t>
  </si>
  <si>
    <t>HAZARDOUS WASTE MGT FUND</t>
  </si>
  <si>
    <t>See county 2774</t>
  </si>
  <si>
    <t>32-002-534</t>
  </si>
  <si>
    <t>10-116-106</t>
  </si>
  <si>
    <t>10-116-112</t>
  </si>
  <si>
    <t>SHCD MET LIFE CASH</t>
  </si>
  <si>
    <t>SHCD PLAN PROCEEDS CASH</t>
  </si>
  <si>
    <t>115306</t>
  </si>
  <si>
    <t>115312</t>
  </si>
  <si>
    <t>ARROYO NORTE U 5-7 STREET LIGHTING DIST</t>
  </si>
  <si>
    <t>AMORTIZATION OF PREMIUMS/DISCOUNTS -</t>
  </si>
  <si>
    <t xml:space="preserve">GAIN/LOSS ON SALE OF INVESTMENTS </t>
  </si>
  <si>
    <t>31-048-029</t>
  </si>
  <si>
    <t>SHCD HEALTH PLAN PROCEEDS</t>
  </si>
  <si>
    <t>SHCD MARICOPA CARE ADVANTAGE  - INVESTMENTS</t>
  </si>
  <si>
    <t>SHCD BOND PROCEEDS - INVESTMENTS</t>
  </si>
  <si>
    <t xml:space="preserve">SHCD MARICOPA CARE ADVANTAGE </t>
  </si>
  <si>
    <t>31-790-000</t>
  </si>
  <si>
    <t>Rancho Del Monte IWDD</t>
  </si>
  <si>
    <t>RANCHO DEL MONTE IWDD #58</t>
  </si>
  <si>
    <t>32-B00-658</t>
  </si>
  <si>
    <t>32-L04-098</t>
  </si>
  <si>
    <t>SURPRISE MARLEY PARK PH 3 SLID</t>
  </si>
  <si>
    <t>SURPRISE SLID 141</t>
  </si>
  <si>
    <t>32-L04-099</t>
  </si>
  <si>
    <t>32-L04-100</t>
  </si>
  <si>
    <t>32-L04-101</t>
  </si>
  <si>
    <t>AUTOSHOW WEST 1 NO 150 SLID</t>
  </si>
  <si>
    <t>DESERT OASIS PARCEL 11 SLID</t>
  </si>
  <si>
    <t>32-L03-187</t>
  </si>
  <si>
    <t>32-L03-188</t>
  </si>
  <si>
    <t>32-L03-189</t>
  </si>
  <si>
    <t>32-L03-190</t>
  </si>
  <si>
    <t>32-L03-191</t>
  </si>
  <si>
    <t>32-L03-192</t>
  </si>
  <si>
    <t>32-L03-193</t>
  </si>
  <si>
    <t>32-L03-194</t>
  </si>
  <si>
    <t>32-L03-195</t>
  </si>
  <si>
    <t>32-L03-196</t>
  </si>
  <si>
    <t>32-L03-197</t>
  </si>
  <si>
    <t>32-L03-198</t>
  </si>
  <si>
    <t>32-L03-199</t>
  </si>
  <si>
    <t>32-L03-200</t>
  </si>
  <si>
    <t>PEORIA SLID 1045</t>
  </si>
  <si>
    <t>PEORIA SLID 1054</t>
  </si>
  <si>
    <t>PEORIA SLID 1061</t>
  </si>
  <si>
    <t>PEORIA SLID 1078</t>
  </si>
  <si>
    <t>PEORIA SLID 1080</t>
  </si>
  <si>
    <t>PEORIA SLID 1084</t>
  </si>
  <si>
    <t>PEORIA SLID 1086</t>
  </si>
  <si>
    <t>PEORIA SLID 1087</t>
  </si>
  <si>
    <t>PEORIA SLID 1088</t>
  </si>
  <si>
    <t>PEORIA SLID 1091</t>
  </si>
  <si>
    <t>PEORIA SLID 1096</t>
  </si>
  <si>
    <t>PEORIA SLID 1101</t>
  </si>
  <si>
    <t>PEORIA SLID 1102</t>
  </si>
  <si>
    <t>PEORIA SLID 1109</t>
  </si>
  <si>
    <t>32-L02-144</t>
  </si>
  <si>
    <t>32-L02-145</t>
  </si>
  <si>
    <t>32-L02-146</t>
  </si>
  <si>
    <t>32-L02-147</t>
  </si>
  <si>
    <t>32-L02-148</t>
  </si>
  <si>
    <t>GILBERT SLID 14-06 ADORA TRAILS 11B</t>
  </si>
  <si>
    <t>GILBERT SLID 14-09</t>
  </si>
  <si>
    <t>GILBERT SLID 15-06</t>
  </si>
  <si>
    <t>GILBERT SLID 15-10</t>
  </si>
  <si>
    <t>GILBERT SLID 16-01 ADORA TRAIL</t>
  </si>
  <si>
    <t>32-A04-021</t>
  </si>
  <si>
    <t>32-A04-019</t>
  </si>
  <si>
    <t>32-A04-018</t>
  </si>
  <si>
    <t>32-A04-020</t>
  </si>
  <si>
    <t>EASTMARK ASSESSMENT AREA 6</t>
  </si>
  <si>
    <t>EMRCFD - DESERT VILLAGE</t>
  </si>
  <si>
    <t>EMRCFD - GOLF VILLAGE</t>
  </si>
  <si>
    <t>FESTIVAL RANCH CFD #11</t>
  </si>
  <si>
    <t>0102</t>
  </si>
  <si>
    <t>0103</t>
  </si>
  <si>
    <t>0111</t>
  </si>
  <si>
    <t>0112</t>
  </si>
  <si>
    <t>0113</t>
  </si>
  <si>
    <t>0114</t>
  </si>
  <si>
    <t>30-024-102</t>
  </si>
  <si>
    <t>30-024-110</t>
  </si>
  <si>
    <t>30-024-111</t>
  </si>
  <si>
    <t>30-024-150</t>
  </si>
  <si>
    <t>30-024-100</t>
  </si>
  <si>
    <t>30-024-112</t>
  </si>
  <si>
    <t>30-024-113</t>
  </si>
  <si>
    <t>30-024-103</t>
  </si>
  <si>
    <t>30-024-114</t>
  </si>
  <si>
    <t>300000</t>
  </si>
  <si>
    <t>Cash in bank - service accounts-JP Morgan Chase</t>
  </si>
  <si>
    <t>115115</t>
  </si>
  <si>
    <t>0115</t>
  </si>
  <si>
    <t>Equity</t>
  </si>
  <si>
    <t>New Agency Account Type</t>
  </si>
  <si>
    <t>Citing agency fees collected for City of Scottsdale</t>
  </si>
  <si>
    <t>CITING AGENCY FEES-FORT MCDOWELL TRIBAL PD</t>
  </si>
  <si>
    <t>CITING AGENCY FEES -YOUNGTOWN</t>
  </si>
  <si>
    <t>CITING AGENCY FEES -Maricopa County Animal Care/Control</t>
  </si>
  <si>
    <t>CITING AGENCY FEES -Apache County Sheriff's Office</t>
  </si>
  <si>
    <t>CITING AGENCY FEES -AZ Dept of Insurance Fraud</t>
  </si>
  <si>
    <t>CITING AGENCY FEES -AZ State Dept of Insurance</t>
  </si>
  <si>
    <t>CITING AGENCY FEES -Arizona Attorney General</t>
  </si>
  <si>
    <t>CITING AGENCY FEES -AZ Dept of Agriculture, Plant Law</t>
  </si>
  <si>
    <t>CITING AGENCY FEES -AZ Dept of Juvenile Corrections</t>
  </si>
  <si>
    <t>CITING AGENCY FEES -Ak Chin Police Department</t>
  </si>
  <si>
    <t>CITING AGENCY FEES -AZ State Parks</t>
  </si>
  <si>
    <t>CITING AGENCY FEES -Alcohol/Tobacco/Firearms</t>
  </si>
  <si>
    <t>CITING AGENCY FEES -AZ Western College Police Department, Yuma</t>
  </si>
  <si>
    <t>CITING AGENCY FEES -Benson Police Department</t>
  </si>
  <si>
    <t>CITING AGENCY FEES -Bullhead City Police Department</t>
  </si>
  <si>
    <t>CITING AGENCY FEES -Bisbee Police Department</t>
  </si>
  <si>
    <t>CITING AGENCY FEES -BNSF Railway Police</t>
  </si>
  <si>
    <t>CITING AGENCY FEES -INS Border Patrol, Yuma</t>
  </si>
  <si>
    <t>CITING AGENCY FEES -Buckeye Town Prosecutor</t>
  </si>
  <si>
    <t>CITING AGENCY FEES -Central AZ College Police Dept, Coolidge</t>
  </si>
  <si>
    <t>CITING AGENCY FEES -Casa Grande Police Department</t>
  </si>
  <si>
    <t>CITING AGENCY FEES -Central Arizona Project Police</t>
  </si>
  <si>
    <t>CITING AGENCY FEES -Cave Creek Marshals Office</t>
  </si>
  <si>
    <t>CITING AGENCY FEES -Cocopah Tribal Police Department</t>
  </si>
  <si>
    <t>CITING AGENCY FEES -Cochise County Sheriff's Office</t>
  </si>
  <si>
    <t>CITING AGENCY FEES -Maricopa County Check Enforcement</t>
  </si>
  <si>
    <t>CITING AGENCY FEES -Carefree Marshals Office</t>
  </si>
  <si>
    <t>CITING AGENCY FEES -Chino Valley Police Department</t>
  </si>
  <si>
    <t>CITING AGENCY FEES -Clifton Police Department</t>
  </si>
  <si>
    <t>CITING AGENCY FEES -Clarkdale Police Department</t>
  </si>
  <si>
    <t>CITING AGENCY FEES -City of Maricopa PD</t>
  </si>
  <si>
    <t>CITING AGENCY FEES -Coconino County Sheriff's Office</t>
  </si>
  <si>
    <t>CITING AGENCY FEES -Cochise College Police Department</t>
  </si>
  <si>
    <t>CITING AGENCY FEES -Colorado City Marshals Office</t>
  </si>
  <si>
    <t>CITING AGENCY FEES -Coolidge Police Department</t>
  </si>
  <si>
    <t>CITING AGENCY FEES -Colorado River Tribal Police Dept</t>
  </si>
  <si>
    <t>CITING AGENCY FEES -Chandler School District #80</t>
  </si>
  <si>
    <t>CITING AGENCY FEES -Cottonwood Police Department</t>
  </si>
  <si>
    <t>CITING AGENCY FEES -US Customs, San Luis</t>
  </si>
  <si>
    <t>CITING AGENCY FEES -Camp Verde Town Marshal</t>
  </si>
  <si>
    <t>CITING AGENCY FEES -Drug Enforcement Administration (DEA)</t>
  </si>
  <si>
    <t>CITING AGENCY FEES -AZ Dept of Corrections, Central, Phoenix</t>
  </si>
  <si>
    <t>CITING AGENCY FEES -AZ Department Of Revenue</t>
  </si>
  <si>
    <t>CITING AGENCY FEES -Douglas Police Department</t>
  </si>
  <si>
    <t>CITING AGENCY FEES -Duncan Police Department</t>
  </si>
  <si>
    <t>CITING AGENCY FEES -Drug Enforcement Agency, Yuma</t>
  </si>
  <si>
    <t>CITING AGENCY FEES -Eastern AZ College Police Dept</t>
  </si>
  <si>
    <t>CITING AGENCY FEES -Eagar Police Department</t>
  </si>
  <si>
    <t>CITING AGENCY FEES -Eloy Police Department</t>
  </si>
  <si>
    <t>CITING AGENCY FEES -Maricopa County Environmental Services</t>
  </si>
  <si>
    <t>CITING AGENCY FEES -Fountain Hills Marshals Office</t>
  </si>
  <si>
    <t>CITING AGENCY FEES -Flagstaff Police Department</t>
  </si>
  <si>
    <t>CITING AGENCY FEES -Florence Police Department</t>
  </si>
  <si>
    <t>CITING AGENCY FEES -Fredonia Police Department</t>
  </si>
  <si>
    <t>CITING AGENCY FEES -Gila Bend Unified School District #24</t>
  </si>
  <si>
    <t>CITING AGENCY FEES -Gila County Sheriff's Office</t>
  </si>
  <si>
    <t>CITING AGENCY FEES -Glendale City Attorney</t>
  </si>
  <si>
    <t>CITING AGENCY FEES -Globe Police Department</t>
  </si>
  <si>
    <t>CITING AGENCY FEES -Graham County Sheriff's Office</t>
  </si>
  <si>
    <t>CITING AGENCY FEES -Greenlee County Sheriff's Office</t>
  </si>
  <si>
    <t>CITING AGENCY FEES -Gila River Indian Community - Sacaton</t>
  </si>
  <si>
    <t>CITING AGENCY FEES -Hayden Police Department</t>
  </si>
  <si>
    <t>CITING AGENCY FEES -Holbrook Police Department</t>
  </si>
  <si>
    <t>CITING AGENCY FEES -Huachuca City Police Department</t>
  </si>
  <si>
    <t>CITING AGENCY FEES -Jerome Police Department</t>
  </si>
  <si>
    <t>CITING AGENCY FEES -Kingman Police Department</t>
  </si>
  <si>
    <t>CITING AGENCY FEES -Kearny Police Department</t>
  </si>
  <si>
    <t>CITING AGENCY FEES -Kyrene School District #28</t>
  </si>
  <si>
    <t>CITING AGENCY FEES -Lake Havasu Police Department</t>
  </si>
  <si>
    <t>CITING AGENCY FEES -National Park Service Police Dept</t>
  </si>
  <si>
    <t>CITING AGENCY FEES -La Paz County Sheriff's Office</t>
  </si>
  <si>
    <t>CITING AGENCY FEES -Mammoth Police Department</t>
  </si>
  <si>
    <t>CITING AGENCY FEES -Maricopa County Attorney's Office</t>
  </si>
  <si>
    <t>CITING AGENCY FEES -Marana Marshals Office</t>
  </si>
  <si>
    <t>CITING AGENCY FEES -Maricopa County Constables Department</t>
  </si>
  <si>
    <t>CITING AGENCY FEES -Public Safety</t>
  </si>
  <si>
    <t>CITING AGENCY FEES -Fort Mohave Police Department</t>
  </si>
  <si>
    <t>CITING AGENCY FEES -Miami Police Department</t>
  </si>
  <si>
    <t>CITING AGENCY FEES -Maricopa County Jail</t>
  </si>
  <si>
    <t>CITING AGENCY FEES -Mohave County Sheriff's Office</t>
  </si>
  <si>
    <t>CITING AGENCY FEES -Maricopa County Parks &amp; Recreation</t>
  </si>
  <si>
    <t>CITING AGENCY FEES -Mesa Unified School District</t>
  </si>
  <si>
    <t>CITING AGENCY FEES -Northern Arizona University</t>
  </si>
  <si>
    <t>CITING AGENCY FEES -Navajo County Sheriff's Office</t>
  </si>
  <si>
    <t>CITING AGENCY FEES -Nogales Police Department</t>
  </si>
  <si>
    <t>CITING AGENCY FEES -Non-MCAO Long Form</t>
  </si>
  <si>
    <t>CITING AGENCY FEES -Navajo Community College Police Dept</t>
  </si>
  <si>
    <t>CITING AGENCY FEES -Navajo Division of Public Safety - Tuba City</t>
  </si>
  <si>
    <t>CITING AGENCY FEES -Navajo Police Department</t>
  </si>
  <si>
    <t>CITING AGENCY FEES -Oro Valley Police Department</t>
  </si>
  <si>
    <t>CITING AGENCY FEES -Parker Police Department</t>
  </si>
  <si>
    <t>CITING AGENCY FEES -Patagonia Police Department</t>
  </si>
  <si>
    <t>CITING AGENCY FEES -Payson Police Department</t>
  </si>
  <si>
    <t>CITING AGENCY FEES -Pima Community College Police Dept, Tucson</t>
  </si>
  <si>
    <t>CITING AGENCY FEES -Phoenix City Prosecutor</t>
  </si>
  <si>
    <t>CITING AGENCY FEES -Pinal County Sheriff's Office</t>
  </si>
  <si>
    <t>CITING AGENCY FEES -Page Police Department</t>
  </si>
  <si>
    <t>CITING AGENCY FEES -Pima Police Department</t>
  </si>
  <si>
    <t>CITING AGENCY FEES -Pinetop-Lakeside Police Department</t>
  </si>
  <si>
    <t>CITING AGENCY FEES -Pima County Sheriff's Office</t>
  </si>
  <si>
    <t>CITING AGENCY FEES -Prescott Police Department</t>
  </si>
  <si>
    <t>CITING AGENCY FEES -Prescott Valley Police Department</t>
  </si>
  <si>
    <t>CITING AGENCY FEES -Peoria Unified School District</t>
  </si>
  <si>
    <t>CITING AGENCY FEES -Paradise Valley Marshal</t>
  </si>
  <si>
    <t>CITING AGENCY FEES -Paradise Valley School District</t>
  </si>
  <si>
    <t>CITING AGENCY FEES -Phoenix Police Department - Pace System</t>
  </si>
  <si>
    <t>CITING AGENCY FEES -Quartzsite Marshals Office</t>
  </si>
  <si>
    <t>CITING AGENCY FEES -Registrar of Contractors</t>
  </si>
  <si>
    <t>CITING AGENCY FEES -Saddle Mountain School District</t>
  </si>
  <si>
    <t>CITING AGENCY FEES -San Luis Police Department</t>
  </si>
  <si>
    <t>CITING AGENCY FEES -San Carlos Indian Police Department</t>
  </si>
  <si>
    <t>CITING AGENCY FEES -Santa Cruz Sheriff's Office</t>
  </si>
  <si>
    <t>CITING AGENCY FEES -Sedona Police Department</t>
  </si>
  <si>
    <t>CITING AGENCY FEES -Safford Police Department</t>
  </si>
  <si>
    <t>CITING AGENCY FEES -Santa Fe Railroad Police</t>
  </si>
  <si>
    <t>CITING AGENCY FEES -Show Low Police Department</t>
  </si>
  <si>
    <t>CITING AGENCY FEES -Sierra Vista Police Department</t>
  </si>
  <si>
    <t>CITING AGENCY FEES -Somerton Police Department</t>
  </si>
  <si>
    <t>CITING AGENCY FEES -Snowflake Police Department</t>
  </si>
  <si>
    <t>CITING AGENCY FEES -Southern Pacific Railroad Police Dept (Union)</t>
  </si>
  <si>
    <t>CITING AGENCY FEES -South Tucson Police Department</t>
  </si>
  <si>
    <t>CITING AGENCY FEES -Springerville Police Department</t>
  </si>
  <si>
    <t>CITING AGENCY FEES -St. Johns Police Department</t>
  </si>
  <si>
    <t>CITING AGENCY FEES -Superior Police Department</t>
  </si>
  <si>
    <t>CITING AGENCY FEES -Tucson Airport Authority Police Dept</t>
  </si>
  <si>
    <t>CITING AGENCY FEES -Tempe Elementary School District</t>
  </si>
  <si>
    <t>CITING AGENCY FEES -Tempe Union High School District</t>
  </si>
  <si>
    <t>CITING AGENCY FEES -Tohono O'odham Nation Police Dept</t>
  </si>
  <si>
    <t>CITING AGENCY FEES -Thatcher Police Department</t>
  </si>
  <si>
    <t>CITING AGENCY FEES -Tombstone Police Department</t>
  </si>
  <si>
    <t>CITING AGENCY FEES -Tempe City Attorney</t>
  </si>
  <si>
    <t>CITING AGENCY FEES -Tempe Police Special Operations Bureau</t>
  </si>
  <si>
    <t>CITING AGENCY FEES -Tucson Police Department</t>
  </si>
  <si>
    <t>CITING AGENCY FEES -University of Arizona Police Dept</t>
  </si>
  <si>
    <t>CITING AGENCY FEES -Wellton Marshal's Office</t>
  </si>
  <si>
    <t>CITING AGENCY FEES -Whiteriver Indian Police Dept</t>
  </si>
  <si>
    <t>CITING AGENCY FEES -Wilcox Police Department</t>
  </si>
  <si>
    <t>CITING AGENCY FEES -Williams Police Department</t>
  </si>
  <si>
    <t>CITING AGENCY FEES -Winslow Police Department</t>
  </si>
  <si>
    <t>CITING AGENCY FEES -Undetermined</t>
  </si>
  <si>
    <t>CITING AGENCY FEES -Yavapai County Sheriff's Office</t>
  </si>
  <si>
    <t>CITING AGENCY FEES -Yavapai Community College Security</t>
  </si>
  <si>
    <t>CITING AGENCY FEES -Yuma Police Department</t>
  </si>
  <si>
    <t>CITING AGENCY FEES -Yuma County Sheriff's Office</t>
  </si>
  <si>
    <t>CITING AGENCY FEES -Maricopa County Planning &amp; Zoning</t>
  </si>
  <si>
    <t>CITING AGENCY FEES -Arizona Criminal ID Section</t>
  </si>
  <si>
    <t>CITING AGENCY FEES -US Veterans Affairs Police</t>
  </si>
  <si>
    <t>CITING AGENCY FEES -Maricopa County Air Quality</t>
  </si>
  <si>
    <t>CITING AGENCY FEES -Grand Canyon University Police</t>
  </si>
  <si>
    <t>CITING AGENCY FEES -Union Pacific Railroad Police Department</t>
  </si>
  <si>
    <t>CITING AGENCY FEES -US Postal Inspection Service</t>
  </si>
  <si>
    <t>FEES - WHITE TANK</t>
  </si>
  <si>
    <t>FEES - ENCANTO</t>
  </si>
  <si>
    <t>FEES - SAN MARCOS</t>
  </si>
  <si>
    <t>FEES - EAST MESA</t>
  </si>
  <si>
    <t>FEES - DOWNTOWN</t>
  </si>
  <si>
    <t>FEES - ARCADIA BILTMORE</t>
  </si>
  <si>
    <t>FEES - IRONWOOD</t>
  </si>
  <si>
    <t>FEES - MANISTEE</t>
  </si>
  <si>
    <t>FEES - NORTH MESA</t>
  </si>
  <si>
    <t>FEES - DREAMY DRAW</t>
  </si>
  <si>
    <t>FEES - MOON VALLEY</t>
  </si>
  <si>
    <t>FEES - ARROWHEAD</t>
  </si>
  <si>
    <t>FEES - MCDOWELL MOUNTAIN</t>
  </si>
  <si>
    <t>FEES - SAN TAN</t>
  </si>
  <si>
    <t>FEES -SOUTH MOUNTAIN</t>
  </si>
  <si>
    <t>FEES - UNIVERSITY LAKES</t>
  </si>
  <si>
    <t>FEES - AGUA FRIA</t>
  </si>
  <si>
    <t>FEES - WEST MESA</t>
  </si>
  <si>
    <t>FEES - WEST MCDOWELL</t>
  </si>
  <si>
    <t>FEES - HASSAYAMPA</t>
  </si>
  <si>
    <t>FEES - NORTH VALLEY</t>
  </si>
  <si>
    <t>FEES - KYRENE</t>
  </si>
  <si>
    <t>FEES - HIGHLAND</t>
  </si>
  <si>
    <t>FEES - COUNTRY MEADOWS</t>
  </si>
  <si>
    <t>3222</t>
  </si>
  <si>
    <t>CASHIER'S NSF</t>
  </si>
  <si>
    <t>111101</t>
  </si>
  <si>
    <t>0011</t>
  </si>
  <si>
    <t xml:space="preserve"> AVONDALE CLEARING</t>
  </si>
  <si>
    <t>BUCKEYE CLEARING</t>
  </si>
  <si>
    <t xml:space="preserve">CAREFREE CLEARING </t>
  </si>
  <si>
    <t>CAVE CREEK CLEARING</t>
  </si>
  <si>
    <t>CHANDLER CLEARING</t>
  </si>
  <si>
    <t>EL MIRAGE CLEARING</t>
  </si>
  <si>
    <t>FOUNTAIN HILLS CLEARING</t>
  </si>
  <si>
    <t>GILA BEND CLEARING</t>
  </si>
  <si>
    <t>GILBERT CLEARING</t>
  </si>
  <si>
    <t>GLENDALE CLEARING</t>
  </si>
  <si>
    <t>GOODYEAR CLEARING</t>
  </si>
  <si>
    <t xml:space="preserve"> GUADALUPE CLEARING</t>
  </si>
  <si>
    <t xml:space="preserve"> LITCHFIELD PARK CLEARING</t>
  </si>
  <si>
    <t>MESA CLEARING</t>
  </si>
  <si>
    <t>PARADISE VALLEY CLEARING</t>
  </si>
  <si>
    <t>PEORIA CLEARING</t>
  </si>
  <si>
    <t>PHOENIX CLEARING</t>
  </si>
  <si>
    <t>QUEEN CREEK CLEARING</t>
  </si>
  <si>
    <t>SCOTTSDALE CLEARING</t>
  </si>
  <si>
    <t>SURPRISE CLEARING</t>
  </si>
  <si>
    <t>TEMPE CLEARING</t>
  </si>
  <si>
    <t xml:space="preserve">TOLLESON CLEARING </t>
  </si>
  <si>
    <t>WICKENBURG CLEARING</t>
  </si>
  <si>
    <t>YOUNGTOWN CLEARING</t>
  </si>
  <si>
    <t>3000</t>
  </si>
  <si>
    <t>Municipalities clearing</t>
  </si>
  <si>
    <t>MUNICIPALITIES CLEARING ACCOUNT</t>
  </si>
  <si>
    <t>CASHIER'S nsf</t>
  </si>
  <si>
    <t>Cashier's NSF Processing</t>
  </si>
  <si>
    <t xml:space="preserve">Other State Monies </t>
  </si>
  <si>
    <t>31-751-000</t>
  </si>
  <si>
    <t>Excess proceeds COURT ORDER payment</t>
  </si>
  <si>
    <t>County EFT Payments</t>
  </si>
  <si>
    <t>CREDIT LINE DRAW</t>
  </si>
  <si>
    <t>National School Lunch Program</t>
  </si>
  <si>
    <t>Classroom Site</t>
  </si>
  <si>
    <t>Child Nutrition</t>
  </si>
  <si>
    <t>Misc Fees</t>
  </si>
  <si>
    <t>Sub-Tax Fee</t>
  </si>
  <si>
    <t>Assignment Fee</t>
  </si>
  <si>
    <t>State Deed Fee</t>
  </si>
  <si>
    <t>Sheriff Fee</t>
  </si>
  <si>
    <t>NSF Fee</t>
  </si>
  <si>
    <t>OTHER INTEREST INCOME</t>
  </si>
  <si>
    <t>MISC EXPENSES</t>
  </si>
  <si>
    <t>School Facilitiies - Building Renewal</t>
  </si>
  <si>
    <t>School Facilitiies - New School</t>
  </si>
  <si>
    <t>National Forest Fees</t>
  </si>
  <si>
    <t xml:space="preserve">MCESA CLEARING </t>
  </si>
  <si>
    <t>0K</t>
  </si>
  <si>
    <t>CITING AGENCY FEES -US Dept of Homeland Security</t>
  </si>
  <si>
    <t>Bank number</t>
  </si>
  <si>
    <t>ARIZONA FIRE AND MEDICAL CREDIT LINE</t>
  </si>
  <si>
    <t>BUCKEYE VALLEY FD BOND PROCEEDS</t>
  </si>
  <si>
    <t xml:space="preserve">BUCKEYE VALLEY FD DEBT SERVICE </t>
  </si>
  <si>
    <t>31-944-000</t>
  </si>
  <si>
    <t>32-B00-660</t>
  </si>
  <si>
    <t>WHITE FENCE FARMS 1 IWDD #60</t>
  </si>
  <si>
    <t>Prop 123 (SAADD)</t>
  </si>
  <si>
    <t>White Fence Farms 1 IWDD #60</t>
  </si>
  <si>
    <t>replaced</t>
  </si>
  <si>
    <t>2764</t>
  </si>
  <si>
    <t>VICTIM RESTITUTION PAYMENT</t>
  </si>
  <si>
    <t>VICTIM RESTITION PAYMENT</t>
  </si>
  <si>
    <t>County - Other</t>
  </si>
  <si>
    <t>CJEF TIME PAYMENT</t>
  </si>
  <si>
    <t>STATE ELECTED OFFICIAL REDUCTION FEE</t>
  </si>
  <si>
    <t>Excess proceeds fees</t>
  </si>
  <si>
    <t>CITING AGENCY FEES -AZ DES</t>
  </si>
  <si>
    <t>DEPOSITORY CASH MEDICAL EXAMINER</t>
  </si>
  <si>
    <t>10-125-149</t>
  </si>
  <si>
    <t>1149</t>
  </si>
  <si>
    <t>115259</t>
  </si>
  <si>
    <t>30-025-149</t>
  </si>
  <si>
    <t>DEP ACCOUNT MEDICAL EXAMINER</t>
  </si>
  <si>
    <t>115403</t>
  </si>
  <si>
    <t>FH SANI DIST CAPITAL FUND</t>
  </si>
  <si>
    <t>Stale dated checks</t>
  </si>
  <si>
    <t>INVESTMENTS - MONEY MARKET MUTUAL FUNDS (MMMF)</t>
  </si>
  <si>
    <t>115999</t>
  </si>
  <si>
    <t>1999</t>
  </si>
  <si>
    <t>AZ DPS FORENSICS FUND</t>
  </si>
  <si>
    <t>CLERK OF THE COURT JUDICIAL ENHANCEMENT</t>
  </si>
  <si>
    <t>NEW 8/17/2018</t>
  </si>
  <si>
    <t>32-L04-102</t>
  </si>
  <si>
    <t>32-L04-103</t>
  </si>
  <si>
    <t>32-L06-081</t>
  </si>
  <si>
    <t>32-A03-822</t>
  </si>
  <si>
    <t>32-A04-022</t>
  </si>
  <si>
    <t>32-A04-023</t>
  </si>
  <si>
    <t>32-A04-024</t>
  </si>
  <si>
    <t>32-A04-025</t>
  </si>
  <si>
    <t>32-L02-149</t>
  </si>
  <si>
    <t>32-L02-150</t>
  </si>
  <si>
    <t>32-L02-151</t>
  </si>
  <si>
    <t>32-L02-152</t>
  </si>
  <si>
    <t>32-L02-153</t>
  </si>
  <si>
    <t>32-L03-201</t>
  </si>
  <si>
    <t>32-L03-202</t>
  </si>
  <si>
    <t>32-L03-203</t>
  </si>
  <si>
    <t>32-L03-204</t>
  </si>
  <si>
    <t>32-L03-205</t>
  </si>
  <si>
    <t>32-L03-206</t>
  </si>
  <si>
    <t>32-L03-207</t>
  </si>
  <si>
    <t>32-L03-208</t>
  </si>
  <si>
    <t>32-L03-209</t>
  </si>
  <si>
    <t>32-L03-210</t>
  </si>
  <si>
    <t>32-L03-211</t>
  </si>
  <si>
    <t>AUTOSHOW WEST 2 NO 152 SLID</t>
  </si>
  <si>
    <t>SYCAMORE FARMS 12 PH 2 NO 138</t>
  </si>
  <si>
    <t>BELLERO SLID #88 NO 2015-004</t>
  </si>
  <si>
    <t>CADENCE CFD</t>
  </si>
  <si>
    <t>EASTMARK ASSESSMENT AREA 7</t>
  </si>
  <si>
    <t>EASTMARK ASSESSMENT AREA 8</t>
  </si>
  <si>
    <t>EASTMARK ASSESSMENT AREA 9</t>
  </si>
  <si>
    <t>FESTIVAL RANCH CFD #12</t>
  </si>
  <si>
    <t>GILBERT SLID 14-10</t>
  </si>
  <si>
    <t>GILBERT SLID 15-07</t>
  </si>
  <si>
    <t>GILBERT SLID 15-08 SEGRETTO</t>
  </si>
  <si>
    <t>GILBERT SLID 15-09</t>
  </si>
  <si>
    <t>GILBERT SLID NO. 13-16</t>
  </si>
  <si>
    <t>PEORIA SLID 1030</t>
  </si>
  <si>
    <t>PEORIA SLID 1032</t>
  </si>
  <si>
    <t>PEORIA SLID 1056</t>
  </si>
  <si>
    <t>PEORIA SLID 1062</t>
  </si>
  <si>
    <t>PEORIA SLID 1073</t>
  </si>
  <si>
    <t>PEORIA SLID 1097 TERRAMAR COVE</t>
  </si>
  <si>
    <t>PEORIA SLID 1103</t>
  </si>
  <si>
    <t>SLID 1110 TRLSIDE HAPPY VLY 1</t>
  </si>
  <si>
    <t>SLID NO 1111 THREE OLIVE PARK</t>
  </si>
  <si>
    <t>PEORIA SLID 1114 MEADOWS 2B</t>
  </si>
  <si>
    <t>SLID 1115 TRLSIDE HAPPY VLY 3</t>
  </si>
  <si>
    <t>32-L04-104</t>
  </si>
  <si>
    <t>32-L04-105</t>
  </si>
  <si>
    <t>32-L06-082</t>
  </si>
  <si>
    <t>32-L06-083</t>
  </si>
  <si>
    <t>SYCAMORE FARMS 12 NORTH NO 146</t>
  </si>
  <si>
    <t>AUSTIN RANCH WEST 1 NO 148</t>
  </si>
  <si>
    <t>EMP ESTATES WEST 69 2013-002</t>
  </si>
  <si>
    <t>RITTENHOUSE RANCH 91 2016-004</t>
  </si>
  <si>
    <t>32-L02-154</t>
  </si>
  <si>
    <t>32-L02-155</t>
  </si>
  <si>
    <t>GILBERT SLID NO 16-02</t>
  </si>
  <si>
    <t>GILBERT SLID NO 17-03</t>
  </si>
  <si>
    <t>32-L09-023</t>
  </si>
  <si>
    <t>32-L00-H74</t>
  </si>
  <si>
    <t>BUCKEYE SLID 2017-003</t>
  </si>
  <si>
    <t>SOLARE RANCH PHASE 2 SLID</t>
  </si>
  <si>
    <t>32-B00-661</t>
  </si>
  <si>
    <t>DUKE MANOR IWDD NO 61</t>
  </si>
  <si>
    <t>NEW 8/28/2018</t>
  </si>
  <si>
    <t>Desegregation Back 1 Year</t>
  </si>
  <si>
    <t>Desegregation Current Year</t>
  </si>
  <si>
    <t>AUTOSHOW EAST 1 126</t>
  </si>
  <si>
    <t>NEW 11/1/2018</t>
  </si>
  <si>
    <t>115116</t>
  </si>
  <si>
    <t>JPMC AUCTION CLEARING ACCOUNT</t>
  </si>
  <si>
    <t>0116</t>
  </si>
  <si>
    <t>ADDED 11/1/2018</t>
  </si>
  <si>
    <t>AUCTION HOLDING</t>
  </si>
  <si>
    <t>ENHANCED FARE DELINQUENCY</t>
  </si>
  <si>
    <t xml:space="preserve">ENHANCED FARE SPECIAL </t>
  </si>
  <si>
    <t>VICTIM RIGHTS PENALTY (62.4%)</t>
  </si>
  <si>
    <t xml:space="preserve">PEACE OFFICERS TRAINING </t>
  </si>
  <si>
    <t>VICTIM RIGHTS PENALTY (37.6%)</t>
  </si>
  <si>
    <t>FH SANI DIST BOND PROCEEDS FUND</t>
  </si>
  <si>
    <t>New 12/28/2018</t>
  </si>
  <si>
    <t>CITING AGENCY FEES -US FBI</t>
  </si>
  <si>
    <t>suspended 12/4/2018</t>
  </si>
  <si>
    <t>Added 2/1/2019</t>
  </si>
  <si>
    <t>Previously known as Sun Lakes FD</t>
  </si>
  <si>
    <t xml:space="preserve">South County FD </t>
  </si>
  <si>
    <t>SOUTH COUNTY FIRE DISTRICT</t>
  </si>
  <si>
    <t>SOUTH COUNTY FD CREDIT LINE</t>
  </si>
  <si>
    <t>CITING AGENCY FEES -US Social Security Administration</t>
  </si>
  <si>
    <t>Date Added</t>
  </si>
  <si>
    <t>Instructional Improvement (SAIFD)</t>
  </si>
  <si>
    <t>32-B00-662</t>
  </si>
  <si>
    <t>HOFFMAN TOWN IWDD NO 62</t>
  </si>
  <si>
    <t>NEW 3/6/2019</t>
  </si>
  <si>
    <t>32-B00-663</t>
  </si>
  <si>
    <t>MADISON HEIGHTS IWDD NO 63</t>
  </si>
  <si>
    <t>CITING AGENCY FEES -US Department of Justice</t>
  </si>
  <si>
    <t>CITING AGENCY FEES -AZ AHCCCS</t>
  </si>
  <si>
    <t>suspended 4/4/2019</t>
  </si>
  <si>
    <t>CITING AGENCY FEES -US MARSHAL</t>
  </si>
  <si>
    <t>suspended 4/19/2019</t>
  </si>
  <si>
    <t>suspended 4/22/2019</t>
  </si>
  <si>
    <t>32-B00-664</t>
  </si>
  <si>
    <t>MAYFAIR MANOR IWDD NO 64</t>
  </si>
  <si>
    <t>NEW 6/18/2019</t>
  </si>
  <si>
    <t>32-B00-665</t>
  </si>
  <si>
    <t>32-B00-666</t>
  </si>
  <si>
    <t>32-B00-667</t>
  </si>
  <si>
    <t>32-B00-668</t>
  </si>
  <si>
    <t>32-B00-669</t>
  </si>
  <si>
    <t>32-B00-670</t>
  </si>
  <si>
    <t>32-B00-671</t>
  </si>
  <si>
    <t>RANCHO VENTURA IWDD NO 65</t>
  </si>
  <si>
    <t>EAST COUNTRY CLUB DR IWDD NO 66</t>
  </si>
  <si>
    <t>ORANGE VALLEY ESTATES IWDD NO 67</t>
  </si>
  <si>
    <t>COLLEGE PARK WEST IWDD NO 68</t>
  </si>
  <si>
    <t>ORCHID PARK IWDD NO 69</t>
  </si>
  <si>
    <t>VENTURA MANOR IWDD NO 70</t>
  </si>
  <si>
    <t>HACIENDA GRANADA IWDD NO 71</t>
  </si>
  <si>
    <t>32-A04-026</t>
  </si>
  <si>
    <t>32-A04-027</t>
  </si>
  <si>
    <t>EASTMARK ASSESSMENT AREA 10</t>
  </si>
  <si>
    <t>EASTMARK ASSESSMENT AREA 11</t>
  </si>
  <si>
    <t>32-A04-028</t>
  </si>
  <si>
    <t>EMRCFD - LUCERO ASSESSMENT DISTRICT NO 1</t>
  </si>
  <si>
    <t>32-A04-029</t>
  </si>
  <si>
    <t>32-A04-030</t>
  </si>
  <si>
    <t>CADENCE ASSESSMENT AREA 1</t>
  </si>
  <si>
    <t>CADENCE ASSESSMENT AREA 2</t>
  </si>
  <si>
    <t>NEW 7/2/2019</t>
  </si>
  <si>
    <t>32-B00-672</t>
  </si>
  <si>
    <t>COUNTRY CLUB ESTATES IWDD NO 72</t>
  </si>
  <si>
    <t xml:space="preserve">SHERIFF MASH CAPITAL DONATION </t>
  </si>
  <si>
    <t>COUNTY IMPROVEMENT COP SERIES 2020</t>
  </si>
  <si>
    <t>32-A04-031</t>
  </si>
  <si>
    <t>FESTIVAL RANCH CFD #13</t>
  </si>
  <si>
    <t>LAKIN CFD</t>
  </si>
  <si>
    <t>32-A03-823</t>
  </si>
  <si>
    <t>32-L03-212</t>
  </si>
  <si>
    <t>32-L03-213</t>
  </si>
  <si>
    <t>32-L03-214</t>
  </si>
  <si>
    <t>32-L03-215</t>
  </si>
  <si>
    <t>32-L03-216</t>
  </si>
  <si>
    <t>32-L06-084</t>
  </si>
  <si>
    <t>32-L06-085</t>
  </si>
  <si>
    <t>32-L06-086</t>
  </si>
  <si>
    <t>32-L06-087</t>
  </si>
  <si>
    <t>32-L06-088</t>
  </si>
  <si>
    <t>32-L06-089</t>
  </si>
  <si>
    <t>32-L06-090</t>
  </si>
  <si>
    <t>32-L06-091</t>
  </si>
  <si>
    <t>32-L06-092</t>
  </si>
  <si>
    <t>32-L06-093</t>
  </si>
  <si>
    <t>32-L06-094</t>
  </si>
  <si>
    <t>32-L06-095</t>
  </si>
  <si>
    <t>32-L06-096</t>
  </si>
  <si>
    <t>32-L04-106</t>
  </si>
  <si>
    <t>32-L04-107</t>
  </si>
  <si>
    <t>32-L04-108</t>
  </si>
  <si>
    <t>32-L04-109</t>
  </si>
  <si>
    <t>32-L04-110</t>
  </si>
  <si>
    <t>PEORIA SLID 1090</t>
  </si>
  <si>
    <t>SLID 1112 TRLSIDE HAPPY VLY 2</t>
  </si>
  <si>
    <t>SLID 1116 TRLSIDE HAPPY VLY 4</t>
  </si>
  <si>
    <t>PEORIA SLID 1057</t>
  </si>
  <si>
    <t>PEORIA SLID 1123 MEADOWS 1&amp;3</t>
  </si>
  <si>
    <t>QC CHURCH FARM E2 SLID NO 89</t>
  </si>
  <si>
    <t>QC CHURCH FARM A2 SLID NO 90</t>
  </si>
  <si>
    <t>QC CHURCH FARM C2 SLID NO 94</t>
  </si>
  <si>
    <t>QC CHURCH FARM E3 SLID NO 92</t>
  </si>
  <si>
    <t>QC CHURCH FARM F1 SLID NO 95</t>
  </si>
  <si>
    <t>QC CHURCH FARM G1 SLID NO 93</t>
  </si>
  <si>
    <t>QC CHURCH FARM G2 SLID NO 96</t>
  </si>
  <si>
    <t>QC GATEWAY QUARTER 1 SLID #97</t>
  </si>
  <si>
    <t>QC GATEWAY QUARTER 2 SLID #98</t>
  </si>
  <si>
    <t>QC GATEWAY QUARTER 3 SLID #99</t>
  </si>
  <si>
    <t>QC GATEWAY QUARTER 4 SLID #100</t>
  </si>
  <si>
    <t>QC GATEWAY QUARTER 5 SLID #101</t>
  </si>
  <si>
    <t>QC TERRAVELLA PH1 SLID #102</t>
  </si>
  <si>
    <t>SU ZANJERO TRAILS 2 SLID #133</t>
  </si>
  <si>
    <t>SU DESERT OASIS L13B SLID #151</t>
  </si>
  <si>
    <t>SU AUSTIN RANCH WEST4 SLID 139</t>
  </si>
  <si>
    <t>SU DESERT OASIS L10 SANVERNO</t>
  </si>
  <si>
    <t>SU AUTOSHOW EAST 3 SLID #132</t>
  </si>
  <si>
    <t>NEW 8/23/2019</t>
  </si>
  <si>
    <t>AZ DEPT OF GAMING</t>
  </si>
  <si>
    <t>32-B00-673</t>
  </si>
  <si>
    <t>NEW 10/17/2019</t>
  </si>
  <si>
    <t>LA CELESTA IWDD NO 73</t>
  </si>
  <si>
    <t>32-B00-674</t>
  </si>
  <si>
    <t>32-B00-675</t>
  </si>
  <si>
    <t>32-B00-676</t>
  </si>
  <si>
    <t>32-B00-677</t>
  </si>
  <si>
    <t>32-B00-678</t>
  </si>
  <si>
    <t>32-B00-679</t>
  </si>
  <si>
    <t>32-B00-680</t>
  </si>
  <si>
    <t>JP MORGAN CHASE AUCTION CLEARING</t>
  </si>
  <si>
    <t>INVESTMENTS - SECURITIES</t>
  </si>
  <si>
    <t>Investment monies held in trust</t>
  </si>
  <si>
    <t>120010</t>
  </si>
  <si>
    <t>INVESTMENT CASH HOLDING</t>
  </si>
  <si>
    <t>ADDED 11/5/2019</t>
  </si>
  <si>
    <t>ARDEN ESTATES IWDD NO 74</t>
  </si>
  <si>
    <t>NEW 12/31/2019</t>
  </si>
  <si>
    <t>WILD HORSE RANCH IWDD NO 75</t>
  </si>
  <si>
    <t>FRASER FIELDS IWDD NO 76</t>
  </si>
  <si>
    <t>NEW 2/10/2020</t>
  </si>
  <si>
    <t>NEW 1/22/2020</t>
  </si>
  <si>
    <t>QUEEN CREEK SLID 73 #2014-001</t>
  </si>
  <si>
    <t>QUEEN CREEK SLID 74 #2014-002</t>
  </si>
  <si>
    <t>QUEEN CREEK SLID 75 #2014-003</t>
  </si>
  <si>
    <t>Q C VICTORIA PARCELS SLID 11 &amp; 11</t>
  </si>
  <si>
    <t>STIMULUS GRANTS</t>
  </si>
  <si>
    <t>New 5/5/2020</t>
  </si>
  <si>
    <t>COUNTY IMPROVEMENT COP SERIES 2021</t>
  </si>
  <si>
    <t>NEW 5/28/2020</t>
  </si>
  <si>
    <t>NANCY KAY IWDD NO 77</t>
  </si>
  <si>
    <t>Unclaimed Property</t>
  </si>
  <si>
    <t>120100</t>
  </si>
  <si>
    <t>32-B00-681</t>
  </si>
  <si>
    <t>32-B00-682</t>
  </si>
  <si>
    <t>32-B00-683</t>
  </si>
  <si>
    <t>32-B00-684</t>
  </si>
  <si>
    <t>32-B00-685</t>
  </si>
  <si>
    <t>32-B00-686</t>
  </si>
  <si>
    <t>32-B00-687</t>
  </si>
  <si>
    <t>32-B00-688</t>
  </si>
  <si>
    <t>32-B00-689</t>
  </si>
  <si>
    <t>32-B00-690</t>
  </si>
  <si>
    <t>32-B00-691</t>
  </si>
  <si>
    <t>32-B00-692</t>
  </si>
  <si>
    <t>32-B00-693</t>
  </si>
  <si>
    <t>32-B00-694</t>
  </si>
  <si>
    <t>32-B00-695</t>
  </si>
  <si>
    <t>32-B00-696</t>
  </si>
  <si>
    <t>32-B00-697</t>
  </si>
  <si>
    <t>32-B00-698</t>
  </si>
  <si>
    <t>32-L09-024</t>
  </si>
  <si>
    <t>32-A04-032</t>
  </si>
  <si>
    <t>32-A04-033</t>
  </si>
  <si>
    <t>32-A04-034</t>
  </si>
  <si>
    <t>32-A04-035</t>
  </si>
  <si>
    <t>32-A04-036</t>
  </si>
  <si>
    <t>32-A04-037</t>
  </si>
  <si>
    <t>32-A04-038</t>
  </si>
  <si>
    <t>32-L03-217</t>
  </si>
  <si>
    <t>32-L03-218</t>
  </si>
  <si>
    <t>32-L03-219</t>
  </si>
  <si>
    <t>32-L03-220</t>
  </si>
  <si>
    <t>32-L03-221</t>
  </si>
  <si>
    <t>32-L06-097</t>
  </si>
  <si>
    <t>32-L06-098</t>
  </si>
  <si>
    <t>32-L06-099</t>
  </si>
  <si>
    <t>32-L04-111</t>
  </si>
  <si>
    <t>32-L04-112</t>
  </si>
  <si>
    <t>32-L04-113</t>
  </si>
  <si>
    <t>BUCKEYE SLID 2006-002</t>
  </si>
  <si>
    <t>WATSON ROAD CFD</t>
  </si>
  <si>
    <t>WESTPARK CFD #1</t>
  </si>
  <si>
    <t>SUNDANCE CFD #2</t>
  </si>
  <si>
    <t>SUNDANCE CFD #3</t>
  </si>
  <si>
    <t>FESTIVAL RANCH CFD #14</t>
  </si>
  <si>
    <t>EASTMARK CFD NO. 2</t>
  </si>
  <si>
    <t>CADENCE ASSESSMENT AREA 3</t>
  </si>
  <si>
    <t>EASTMARK 2 ASSESSMENT AREA A</t>
  </si>
  <si>
    <t>PEORIA SLID 1117 VISTANCIA VILLAGE A5</t>
  </si>
  <si>
    <t>PEORIA SLID 1118</t>
  </si>
  <si>
    <t>PEORIA SLID 1120</t>
  </si>
  <si>
    <t>PEORIA SLID 1121</t>
  </si>
  <si>
    <t>PEORIA SLID 1133 TRENTON PARK</t>
  </si>
  <si>
    <t>PEORIA MID 1113</t>
  </si>
  <si>
    <t>QUEEN CREEK SLID 61 # 2007-006</t>
  </si>
  <si>
    <t>HASTING FARM SLID 103 2019-001</t>
  </si>
  <si>
    <t>HASTING FARM SLID 104 2019-002</t>
  </si>
  <si>
    <t>ZANJERO TRAILS NO 162 SLID</t>
  </si>
  <si>
    <t>AUSTIN RANCH WEST NO 143 SLID</t>
  </si>
  <si>
    <t>DYSART MINI STORAGE #145 SLID</t>
  </si>
  <si>
    <t>32-A03-824</t>
  </si>
  <si>
    <t>32-A03-825</t>
  </si>
  <si>
    <t>NEW 8/19/2020</t>
  </si>
  <si>
    <t>EVERGREEN IWDD NO 78</t>
  </si>
  <si>
    <t>MESA LINDA IWDD NO 79</t>
  </si>
  <si>
    <t>NEW 9/8/2020</t>
  </si>
  <si>
    <t>DEPOSITORY ACCOUNT SUPERIOR COURT</t>
  </si>
  <si>
    <t>DEP ACCT  SUPERIOR COURT</t>
  </si>
  <si>
    <t>ANTI-RACKETEERING FUND</t>
  </si>
  <si>
    <t>New 11/2/2020</t>
  </si>
  <si>
    <t>SCRAP VEHICLE ARS 41-3451E</t>
  </si>
  <si>
    <t>SCRAP VEHICLE ARS 28-6991.29</t>
  </si>
  <si>
    <t>New 11/17/2020</t>
  </si>
  <si>
    <t>AGENCY CLEARING BANK (not a real bank account , processing only)</t>
  </si>
  <si>
    <t>SMART SAFE AZ/CIVIL 36-2853B1</t>
  </si>
  <si>
    <t>New 2/10/2021</t>
  </si>
  <si>
    <t>OCOTILLO ESTATES IWDD NO 80</t>
  </si>
  <si>
    <t>NEW 3/1/2021</t>
  </si>
  <si>
    <t xml:space="preserve">RIO VERDE FD DEBT SERVICE </t>
  </si>
  <si>
    <t>RIO VERDE FD BOND PROCEEDS</t>
  </si>
  <si>
    <t>NEW 3/15/2021</t>
  </si>
  <si>
    <t>OK</t>
  </si>
  <si>
    <t>ADDED</t>
  </si>
  <si>
    <t>31-943-000</t>
  </si>
  <si>
    <t>RANCHO VENTURA #12 IWDD NO 81</t>
  </si>
  <si>
    <t>COUNTY IMPROV 444 COP SERIES 2022</t>
  </si>
  <si>
    <t>SALCIDO</t>
  </si>
  <si>
    <t>CORONAVIRUS FISCAL RECOVERY FUND</t>
  </si>
  <si>
    <t>JUSTICE REINVESTMENT FUND</t>
  </si>
  <si>
    <t>New 3/30/2021</t>
  </si>
  <si>
    <t>we bill</t>
  </si>
  <si>
    <t>no budget no approval</t>
  </si>
  <si>
    <t>budget to Lori</t>
  </si>
  <si>
    <t>ANIMAL CONTROL DONATIONS</t>
  </si>
  <si>
    <t>New 7/22/2021</t>
  </si>
  <si>
    <t>32-L03-222</t>
  </si>
  <si>
    <t>SLID 15-11 COOLEY STAT 10 &amp; 17</t>
  </si>
  <si>
    <t>PEORIA SLID 1113 MEADOWS 2A</t>
  </si>
  <si>
    <t>PEORIA SLID 1119</t>
  </si>
  <si>
    <t>PEORIA SLID 1126</t>
  </si>
  <si>
    <t>PEORIA SLID 1124</t>
  </si>
  <si>
    <t>GILBERT SLID NO 17-04</t>
  </si>
  <si>
    <t>PEORIA SLID NO 1104 ALORAVITA</t>
  </si>
  <si>
    <t>PEORIA SLID NO 1105 ALORAVITA</t>
  </si>
  <si>
    <t>PEORIA SLID 1106 ALORAVITA</t>
  </si>
  <si>
    <t>PEORIA SLID 1107 ALORAVITA</t>
  </si>
  <si>
    <t>PEORIA SLID 1108 ALORAVITA</t>
  </si>
  <si>
    <t>BUCKEYE SLID 2013-001</t>
  </si>
  <si>
    <t>PEORIA SLID 1130 FOUR SEASONS</t>
  </si>
  <si>
    <t>BUCKEYE SLID 2018-001</t>
  </si>
  <si>
    <t>PEORIA SLID 1131 SONORAN PLACE</t>
  </si>
  <si>
    <t>PEORIA SLID 1132 SONORAN PLACE</t>
  </si>
  <si>
    <t>PEORIA SLID 1127 THE MEADOWS</t>
  </si>
  <si>
    <t>PEORIA SLID 1128 THE MEADOWS</t>
  </si>
  <si>
    <t>GILBERT SLID NO 18-04 SOMERSET</t>
  </si>
  <si>
    <t>PEORIA SLID 1136 ALORAVITA N</t>
  </si>
  <si>
    <t>PEORIA SLID 1137 ALORAVITA N</t>
  </si>
  <si>
    <t>PEORIA SLID 1135 ALORAVITA N</t>
  </si>
  <si>
    <t>SURPRISE HILTON GARDEN INN LID</t>
  </si>
  <si>
    <t>BUCKEYE SLID 2020-001</t>
  </si>
  <si>
    <t>BUCKEYE SLID 2019-002</t>
  </si>
  <si>
    <t>EASTMARK ASSESSMENT AREA 12</t>
  </si>
  <si>
    <t>MYSTIC LAKE PLEASANT HTS CFD</t>
  </si>
  <si>
    <t>VISTANCIA NORTH CFD</t>
  </si>
  <si>
    <t>32-L03-223</t>
  </si>
  <si>
    <t>32-L03-224</t>
  </si>
  <si>
    <t>32-L03-225</t>
  </si>
  <si>
    <t>32-L02-156</t>
  </si>
  <si>
    <t>New 8/20/2021</t>
  </si>
  <si>
    <t>32-L02-157</t>
  </si>
  <si>
    <t>32-L03-226</t>
  </si>
  <si>
    <t>NEW 08/20/2021</t>
  </si>
  <si>
    <t>32-L03-227</t>
  </si>
  <si>
    <t>32-L03-228</t>
  </si>
  <si>
    <t>32-L03-229</t>
  </si>
  <si>
    <t>32-L03-230</t>
  </si>
  <si>
    <t>32-L03-231</t>
  </si>
  <si>
    <t>32-L03-232</t>
  </si>
  <si>
    <t>32-L03-233</t>
  </si>
  <si>
    <t>32-L03-234</t>
  </si>
  <si>
    <t>32-L03-235</t>
  </si>
  <si>
    <t>32-L03-236</t>
  </si>
  <si>
    <t>32-L03-237</t>
  </si>
  <si>
    <t>32-L03-238</t>
  </si>
  <si>
    <t>32-A04-039</t>
  </si>
  <si>
    <t>GILBERT SLID 18 04</t>
  </si>
  <si>
    <t>32-L02-158</t>
  </si>
  <si>
    <t>32-L04-114</t>
  </si>
  <si>
    <t>32-L09-025</t>
  </si>
  <si>
    <t>32-L09-026</t>
  </si>
  <si>
    <t>32-L09-027</t>
  </si>
  <si>
    <t>32-L09-028</t>
  </si>
  <si>
    <t>0</t>
  </si>
  <si>
    <t>New 10/6/2021</t>
  </si>
  <si>
    <t>DRAG RACING PREV ENF 12-116.11</t>
  </si>
  <si>
    <t>FIRE DISTRICTS</t>
  </si>
  <si>
    <t>COUNTY SPECIFIC INVESTMENTS</t>
  </si>
  <si>
    <t>H74</t>
  </si>
  <si>
    <t xml:space="preserve">ELEMENTARY SCHOOL DISTRICT </t>
  </si>
  <si>
    <t>HIGH SCHOOL DISTRICT</t>
  </si>
  <si>
    <t xml:space="preserve">BUCKEYE UNION HIGH SCHOOL - MAINTENANCE AND OPERATIONS </t>
  </si>
  <si>
    <t xml:space="preserve">BUCKEYE UNION HIGH SCHOOL - 010 CLASSROM SITE FUND </t>
  </si>
  <si>
    <t>GLENDALE UNION HIGH SCHOOL - 010 CLASSROM SITE FUND</t>
  </si>
  <si>
    <t>PHOENIX UNION HIGH SCHOOL - 010 CLASSROM SITE FUND</t>
  </si>
  <si>
    <t>TEMPE UNION HIGH SCHOOL - 010 CLASSROM SITE FUND</t>
  </si>
  <si>
    <t>TOLLESON UNION HIGH SCHOOL - 010 CLASSROM SITE FUND</t>
  </si>
  <si>
    <t>AGUA FRIA UNION HIGH SCHOOL - 010 CLASSROM SITE FUND</t>
  </si>
  <si>
    <t xml:space="preserve">GLENDALE UNION HIGH SCHOOL - MAINTENANCE AND OPERATIONS </t>
  </si>
  <si>
    <t xml:space="preserve">PHOENIX UNION HIGH SCHOOL - MAINTENANCE AND OPERATIONS </t>
  </si>
  <si>
    <t xml:space="preserve">TEMPE UNION HIGH SCHOOL - MAINTENANCE AND OPERATIONS </t>
  </si>
  <si>
    <t xml:space="preserve">TOLLESON UNION HIGH SCHOOL - MAINTENANCE AND OPERATIONS </t>
  </si>
  <si>
    <t xml:space="preserve">AGUA FRIA UNION HIGH SCHOOL - MAINTENANCE AND OPERATIONS </t>
  </si>
  <si>
    <t>GLENDALE UNION HIGH SCHOOL - FEDERAL PROJECTS</t>
  </si>
  <si>
    <t>GLENDALE UNION HIGH SCHOOL - STATE PROJECTS</t>
  </si>
  <si>
    <t>GLENDALE UNION HIGH SCHOOL - ERATE (ARS 15-1261)</t>
  </si>
  <si>
    <t>GLENDALE UNION HIGH SCHOOL - FOOD SERVICE</t>
  </si>
  <si>
    <t>GLENDALE UNION HIGH SCHOOL - CIVIC CENTER</t>
  </si>
  <si>
    <t>GLENDALE UNION HIGH SCHOOL - AUXILIARY OPERATIONS</t>
  </si>
  <si>
    <t>GLENDALE UNION HIGH SCHOOL - GIFTS AND DONATIONS</t>
  </si>
  <si>
    <t>GLENDALE UNION HIGH SCHOOL - ENTERPRISE AND INT SVC FUNDS</t>
  </si>
  <si>
    <t>PHOENIX ELEMENTARY - MAINTENANCE AND OPERATIONS</t>
  </si>
  <si>
    <t>RIVERSIDE ELEMENTARY - MAINTENANCE AND OPERATIONS</t>
  </si>
  <si>
    <t>TEMPE ELEMENTARY - MAINTENANCE AND OPERATIONS</t>
  </si>
  <si>
    <t>ISAAC ELEMENTARY - MAINTENANCE AND OPERATIONS</t>
  </si>
  <si>
    <t>WASHINGTON ELEMENTARY - MAINTENANCE AND OPERATIONS</t>
  </si>
  <si>
    <t>WILSON ELEMENTARY - MAINTENANCE AND OPERATIONS</t>
  </si>
  <si>
    <t>OSBORN ELEMENTARY - MAINTENANCE AND OPERATIONS</t>
  </si>
  <si>
    <t>CREIGHTON ELEMENTARY - MAINTENANCE AND OPERATIONS</t>
  </si>
  <si>
    <t>TOLLESON ELEMENTARY - MAINTENANCE AND OPERATIONS</t>
  </si>
  <si>
    <t>MURPHY ELEMENTARY - MAINTENANCE AND OPERATIONS</t>
  </si>
  <si>
    <t>PALOMA ELEMENTARY - MAINTENANCE AND OPERATIONS</t>
  </si>
  <si>
    <t>PENDERGAST ELEMENTARY - MAINTENANCE AND OPERATIONS</t>
  </si>
  <si>
    <t>LIBERTY ELEMENTARY - MAINTENANCE AND OPERATIONS</t>
  </si>
  <si>
    <t>PHOENIX ELEMENTARY - PAYROLL CLEARING</t>
  </si>
  <si>
    <t>PENDERGAST ELEMENTARY - PAYROLL CLEARING</t>
  </si>
  <si>
    <t>CARTWRIGHT ELEMENTARY - PAYROLL CLEARING</t>
  </si>
  <si>
    <t>MADISON ELEMENTARY - PAYROLL CLEARING</t>
  </si>
  <si>
    <t>GLENDALE ELEMENTARY - PAYROLL CLEARING</t>
  </si>
  <si>
    <t>AVONDALE ELEMENTARY - PAYROLL CLEARING</t>
  </si>
  <si>
    <t>ARLINGTON ELEMENTARY - PAYROLL CLEARING</t>
  </si>
  <si>
    <t>PALO VERDE ELEMENTARY - PAYROLL CLEARING</t>
  </si>
  <si>
    <t xml:space="preserve">LITTLETON ELEMENTARY - PAYROLL CLEARING </t>
  </si>
  <si>
    <t xml:space="preserve">ROOSEVELT ELEMENTARY - PAYROLL CLEARING </t>
  </si>
  <si>
    <t xml:space="preserve">ALHAMBRA ELEMENTARY - PAYROLL CLEARING </t>
  </si>
  <si>
    <t>SENTINEL ELEMENTARY - PAYROLL CLEARING</t>
  </si>
  <si>
    <t>MORRISTOWN ELEMENTARY - PAYROLL CLEARING</t>
  </si>
  <si>
    <t>LITCHFIELD ELEMENTARY - PAYROLL CLEARING</t>
  </si>
  <si>
    <t>SERVICING ACCOUNT CLEARING</t>
  </si>
  <si>
    <t>WEB PAYMENT CLEARING</t>
  </si>
  <si>
    <t>E CHECK PAYMENT CLEARING</t>
  </si>
  <si>
    <t>CREDIT CARD CLEARING</t>
  </si>
  <si>
    <t>CORP SERVICES CLEARING</t>
  </si>
  <si>
    <t>LOCKBOX CLEARING</t>
  </si>
  <si>
    <t>ELECTRONIC PAYMENT CLEARING</t>
  </si>
  <si>
    <t>AUCTION CLEARING</t>
  </si>
  <si>
    <t>CITIES AND TOWNS</t>
  </si>
  <si>
    <t>Now 7001-70020</t>
  </si>
  <si>
    <t>1042 is not set up</t>
  </si>
  <si>
    <t>SUN CITY FD PENSION FN</t>
  </si>
  <si>
    <t>Bernice</t>
  </si>
  <si>
    <t>Date added</t>
  </si>
  <si>
    <t>OPIOD ABATEMENT</t>
  </si>
  <si>
    <t>New 11/10/2021</t>
  </si>
  <si>
    <t>New 02/01/2022</t>
  </si>
  <si>
    <t>PLEDGED REVENUE OBLIG TAXABLE SER 22</t>
  </si>
  <si>
    <t>PLEDGED REVENUE OBLIGATIONS</t>
  </si>
  <si>
    <t>PENSION RESERVE FUND</t>
  </si>
  <si>
    <t>New 10/26/2021</t>
  </si>
  <si>
    <t>Moved to AGY2000</t>
  </si>
  <si>
    <t>New 7/11/2022</t>
  </si>
  <si>
    <t>TEMPLE ANNEX IWDD NO 82</t>
  </si>
  <si>
    <t>NEW 08/15/2022</t>
  </si>
  <si>
    <t>PEORIA #220</t>
  </si>
  <si>
    <t>PEORIA SLID 1028</t>
  </si>
  <si>
    <t>PEORIA SLID 1099 VISTANCIA VIL</t>
  </si>
  <si>
    <t>PEORIA SLID 1100 VISTANCIA VIL</t>
  </si>
  <si>
    <t>PEORIA SLID 1134 MYST AT LP HT</t>
  </si>
  <si>
    <t>PEORIA SLID 1138 ALORAVITA N</t>
  </si>
  <si>
    <t>PEORIA SLID 1139 MYST AT LP HT</t>
  </si>
  <si>
    <t>PEORIA SLID 1140 MYST AT LP HT</t>
  </si>
  <si>
    <t>PEORIA SLID 1141 MYST AT LP HT</t>
  </si>
  <si>
    <t>PEORIA SLID 1144 VISTANCIA VIL</t>
  </si>
  <si>
    <t>SLID</t>
  </si>
  <si>
    <t>New 8/15/2022</t>
  </si>
  <si>
    <t>32-L03-240</t>
  </si>
  <si>
    <t>32-L03-239</t>
  </si>
  <si>
    <t>32-L03-241</t>
  </si>
  <si>
    <t>32-L03-242</t>
  </si>
  <si>
    <t>32-L03-243</t>
  </si>
  <si>
    <t>32-L03-244</t>
  </si>
  <si>
    <t>32-L03-245</t>
  </si>
  <si>
    <t>32-L03-246</t>
  </si>
  <si>
    <t>32-L03-247</t>
  </si>
  <si>
    <t>32-L03-248</t>
  </si>
  <si>
    <t>GILBERT SLID 11-03</t>
  </si>
  <si>
    <t>GILBERT SLID 19-02</t>
  </si>
  <si>
    <t>GILBERT SLID 19-10 LAKEVIEW SE</t>
  </si>
  <si>
    <t>GILBERT SLID NO 18-02 LAKEVIEW</t>
  </si>
  <si>
    <t>32-L02-159</t>
  </si>
  <si>
    <t>32-L02-160</t>
  </si>
  <si>
    <t>32-L02-161</t>
  </si>
  <si>
    <t>32-L09-029</t>
  </si>
  <si>
    <t>BUCKEYE SLID 2020-002</t>
  </si>
  <si>
    <t>32-A04-040</t>
  </si>
  <si>
    <t>EMRCFD-MONTECITO #3</t>
  </si>
  <si>
    <t>SURPRISE ASANTEPAR 4.5 SLID</t>
  </si>
  <si>
    <t>SURPRISE AUSTIN RAN W 144 SLID</t>
  </si>
  <si>
    <t>SURPRISE CENTER NORTH 190 SLID</t>
  </si>
  <si>
    <t>SURPRISE COTTON SWTER 189 SLID</t>
  </si>
  <si>
    <t>SURPRISE DESERT COVE 184 SLID</t>
  </si>
  <si>
    <t>SURPRISE DESERT O CORTANA SLID</t>
  </si>
  <si>
    <t>SURPRISE ESCALANTE 154 SLID</t>
  </si>
  <si>
    <t>SURPRISE MIRANO DESERT O SLID</t>
  </si>
  <si>
    <t>SURPRISE PRASADA 2A 192 SLID</t>
  </si>
  <si>
    <t>SURPRISE RA MERCADO N 181 SLID</t>
  </si>
  <si>
    <t>SURPRISE RA MERCADO S 182 SLID</t>
  </si>
  <si>
    <t>SURPRISE ZANJE TRL NO 167 SLID</t>
  </si>
  <si>
    <t>32-L04-115</t>
  </si>
  <si>
    <t>32-L04-116</t>
  </si>
  <si>
    <t>32-L04-117</t>
  </si>
  <si>
    <t>32-L04-118</t>
  </si>
  <si>
    <t>32-L04-119</t>
  </si>
  <si>
    <t>32-L04-120</t>
  </si>
  <si>
    <t>32-L04-121</t>
  </si>
  <si>
    <t>32-L04-122</t>
  </si>
  <si>
    <t>32-L04-123</t>
  </si>
  <si>
    <t>32-L04-124</t>
  </si>
  <si>
    <t>32-L04-125</t>
  </si>
  <si>
    <t>32-L04-126</t>
  </si>
  <si>
    <t>HARVEST QUEEN CR P1-1 SLID 106</t>
  </si>
  <si>
    <t>HARVEST QUEEN CR P1-2 SLID 107</t>
  </si>
  <si>
    <t>HARVEST QUEEN CR P1-3 SLID 108</t>
  </si>
  <si>
    <t>HARVEST QUEEN CR P1-4 SLID 109</t>
  </si>
  <si>
    <t>HARVEST QUEEN CR P1-5 SLID 110</t>
  </si>
  <si>
    <t>HARVEST QUEEN CR P1-6 SLID 111</t>
  </si>
  <si>
    <t>HARVEST QUEEN CR P1-7 SLID 112</t>
  </si>
  <si>
    <t>32-L06-100</t>
  </si>
  <si>
    <t>32-L06-101</t>
  </si>
  <si>
    <t>32-L06-102</t>
  </si>
  <si>
    <t>32-L06-103</t>
  </si>
  <si>
    <t>32-L06-104</t>
  </si>
  <si>
    <t>32-L06-106</t>
  </si>
  <si>
    <t>32-L06-105</t>
  </si>
  <si>
    <t>NEW 8/15/2022</t>
  </si>
  <si>
    <t>QC CHURCH FARM F2 SLID NO 118</t>
  </si>
  <si>
    <t>QC CHURCH FARM H SLID NO 105</t>
  </si>
  <si>
    <t>QC MALONE PL PARKE 1 SLID 126</t>
  </si>
  <si>
    <t>QC MALONE PL PARKE 3 SLID 127</t>
  </si>
  <si>
    <t>QC SPUR CROSS P1 SLID NO 145</t>
  </si>
  <si>
    <t>QC SPUR CROSS P2 SLID NO 114</t>
  </si>
  <si>
    <t>QC SPUR CROSS P3 SLID NO 115</t>
  </si>
  <si>
    <t>QC SPUR CROSS P5 SLID NO 116</t>
  </si>
  <si>
    <t>QC SPUR CROSS P6 SLID NO 117</t>
  </si>
  <si>
    <t>QC TERRAVELLA PHASE 2 SLID 131</t>
  </si>
  <si>
    <t>QC VICTORIA HEIGHT SLID NO 113</t>
  </si>
  <si>
    <t>QUEEN CREEK LEGADO A SLID 122</t>
  </si>
  <si>
    <t>QUEEN CREEK LEGADO B SLID 123</t>
  </si>
  <si>
    <t>32-L06-107</t>
  </si>
  <si>
    <t>32-L06-108</t>
  </si>
  <si>
    <t>32-L06-109</t>
  </si>
  <si>
    <t>32-L06-110</t>
  </si>
  <si>
    <t>32-L06-111</t>
  </si>
  <si>
    <t>32-L06-112</t>
  </si>
  <si>
    <t>32-L06-113</t>
  </si>
  <si>
    <t>32-L06-114</t>
  </si>
  <si>
    <t>32-L06-115</t>
  </si>
  <si>
    <t>32-L06-116</t>
  </si>
  <si>
    <t>32-L06-117</t>
  </si>
  <si>
    <t>32-L06-118</t>
  </si>
  <si>
    <t>32-L06-119</t>
  </si>
  <si>
    <t>EXEMPT EQ TAX MOBILE - ADDL EDUC TAX MOBILE</t>
  </si>
  <si>
    <t>32-L04-127</t>
  </si>
  <si>
    <t>BELL POINTE 2 SOUTH 157 SLID</t>
  </si>
  <si>
    <t>X</t>
  </si>
  <si>
    <t>Agency Added</t>
  </si>
  <si>
    <t>RESERVED FOR SURPRISE SLID</t>
  </si>
  <si>
    <t>RESERVED FOR 2023</t>
  </si>
  <si>
    <t>transaction history</t>
  </si>
  <si>
    <t>SCHD</t>
  </si>
  <si>
    <t>AFD</t>
  </si>
  <si>
    <t>ELECTRIC</t>
  </si>
  <si>
    <t>CAP</t>
  </si>
  <si>
    <t xml:space="preserve">HIGH SCHOOL DISTRICT </t>
  </si>
  <si>
    <t>SANI</t>
  </si>
  <si>
    <t>MAINTENANCE</t>
  </si>
  <si>
    <t>IRRIGATION</t>
  </si>
  <si>
    <t>CONSERVATION</t>
  </si>
  <si>
    <t>K</t>
  </si>
  <si>
    <t>Suspended in Dx</t>
  </si>
  <si>
    <t>JP MORGAN CHASE MMDA CLEARING ACCOUNT</t>
  </si>
  <si>
    <t>cannot delet</t>
  </si>
  <si>
    <t>CFD bill</t>
  </si>
  <si>
    <t>STATE</t>
  </si>
  <si>
    <t>CITIZENS CLEAN ELECTION FUND 1% SURCHARGE 16-976C</t>
  </si>
  <si>
    <t>New 12/2/2022</t>
  </si>
  <si>
    <t>SHCD DEBT SERVICE</t>
  </si>
  <si>
    <t>PSB STAFFING FUND</t>
  </si>
  <si>
    <t>NEW 12/8/2022</t>
  </si>
  <si>
    <t>COUNTY SLID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</si>
</sst>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lt;=9999999]###\-####;\(###\)\ ###\-####"/>
    <numFmt numFmtId="165" formatCode="000"/>
    <numFmt numFmtId="166" formatCode="_(* #,##0_);_(* \(#,##0\);_(* &quot;-&quot;??_);_(@_)"/>
  </numFmts>
  <fonts count="7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trike/>
      <sz val="11"/>
      <color theme="1"/>
      <name val="Calibri"/>
      <family val="2"/>
      <scheme val="minor"/>
    </font>
    <font>
      <sz val="11"/>
      <color theme="0" tint="-0.34998626667073579"/>
      <name val="Calibri"/>
      <family val="2"/>
      <scheme val="minor"/>
    </font>
    <font>
      <i/>
      <sz val="11"/>
      <color theme="1"/>
      <name val="Calibri"/>
      <family val="2"/>
      <scheme val="minor"/>
    </font>
    <font>
      <u/>
      <sz val="11"/>
      <color theme="10"/>
      <name val="Calibri"/>
      <family val="2"/>
      <scheme val="minor"/>
    </font>
    <font>
      <sz val="11"/>
      <name val="Calibri"/>
      <family val="2"/>
      <scheme val="minor"/>
    </font>
    <font>
      <sz val="11"/>
      <color rgb="FF00B0F0"/>
      <name val="Calibri"/>
      <family val="2"/>
      <scheme val="minor"/>
    </font>
    <font>
      <sz val="11"/>
      <color theme="9" tint="-0.249977111117893"/>
      <name val="Calibri"/>
      <family val="2"/>
      <scheme val="minor"/>
    </font>
    <font>
      <sz val="12"/>
      <color theme="1"/>
      <name val="Calibri"/>
      <family val="2"/>
      <scheme val="minor"/>
    </font>
    <font>
      <sz val="12"/>
      <color theme="0"/>
      <name val="Calibri"/>
      <family val="2"/>
      <scheme val="minor"/>
    </font>
    <font>
      <sz val="12"/>
      <name val="Calibri"/>
      <family val="2"/>
      <scheme val="minor"/>
    </font>
    <font>
      <u/>
      <sz val="12"/>
      <name val="Calibri"/>
      <family val="2"/>
      <scheme val="minor"/>
    </font>
    <font>
      <u/>
      <sz val="11"/>
      <name val="Calibri"/>
      <family val="2"/>
      <scheme val="minor"/>
    </font>
    <font>
      <sz val="11"/>
      <name val="Calibri"/>
      <family val="2"/>
    </font>
    <font>
      <sz val="12"/>
      <name val="Calibri"/>
      <family val="2"/>
    </font>
    <font>
      <b/>
      <sz val="11"/>
      <color rgb="FFC00000"/>
      <name val="Calibri"/>
      <family val="2"/>
      <scheme val="minor"/>
    </font>
    <font>
      <sz val="11"/>
      <color rgb="FFC00000"/>
      <name val="Calibri"/>
      <family val="2"/>
      <scheme val="minor"/>
    </font>
    <font>
      <strike/>
      <sz val="11"/>
      <color rgb="FFC00000"/>
      <name val="Calibri"/>
      <family val="2"/>
      <scheme val="minor"/>
    </font>
    <font>
      <sz val="9"/>
      <color theme="1"/>
      <name val="Calibri"/>
      <family val="2"/>
      <scheme val="minor"/>
    </font>
    <font>
      <b/>
      <sz val="9"/>
      <color theme="1"/>
      <name val="Calibri"/>
      <family val="2"/>
      <scheme val="minor"/>
    </font>
    <font>
      <sz val="9"/>
      <name val="Calibri"/>
      <family val="2"/>
      <scheme val="minor"/>
    </font>
    <font>
      <strike/>
      <sz val="9"/>
      <color theme="1"/>
      <name val="Calibri"/>
      <family val="2"/>
      <scheme val="minor"/>
    </font>
    <font>
      <sz val="9"/>
      <color rgb="FFFF0000"/>
      <name val="Calibri"/>
      <family val="2"/>
      <scheme val="minor"/>
    </font>
    <font>
      <sz val="9"/>
      <color indexed="81"/>
      <name val="Tahoma"/>
      <family val="2"/>
    </font>
    <font>
      <b/>
      <sz val="9"/>
      <color indexed="81"/>
      <name val="Tahoma"/>
      <family val="2"/>
    </font>
    <font>
      <sz val="8"/>
      <color theme="1"/>
      <name val="Calibri"/>
      <family val="2"/>
      <scheme val="minor"/>
    </font>
    <font>
      <sz val="8"/>
      <name val="Calibri"/>
      <family val="2"/>
      <scheme val="minor"/>
    </font>
    <font>
      <strike/>
      <sz val="8"/>
      <name val="Calibri"/>
      <family val="2"/>
      <scheme val="minor"/>
    </font>
    <font>
      <strike/>
      <sz val="8"/>
      <color theme="1"/>
      <name val="Calibri"/>
      <family val="2"/>
      <scheme val="minor"/>
    </font>
    <font>
      <sz val="8"/>
      <color rgb="FFFF0000"/>
      <name val="Calibri"/>
      <family val="2"/>
      <scheme val="minor"/>
    </font>
    <font>
      <i/>
      <sz val="8"/>
      <color theme="1"/>
      <name val="Calibri"/>
      <family val="2"/>
      <scheme val="minor"/>
    </font>
    <font>
      <i/>
      <strike/>
      <sz val="8"/>
      <color rgb="FFFF0000"/>
      <name val="Calibri"/>
      <family val="2"/>
      <scheme val="minor"/>
    </font>
    <font>
      <i/>
      <sz val="8"/>
      <color rgb="FFFF0000"/>
      <name val="Calibri"/>
      <family val="2"/>
      <scheme val="minor"/>
    </font>
    <font>
      <u/>
      <sz val="8"/>
      <color theme="10"/>
      <name val="Calibri"/>
      <family val="2"/>
      <scheme val="minor"/>
    </font>
    <font>
      <sz val="8"/>
      <color theme="9" tint="-0.249977111117893"/>
      <name val="Calibri"/>
      <family val="2"/>
      <scheme val="minor"/>
    </font>
    <font>
      <strike/>
      <sz val="8"/>
      <color theme="9" tint="-0.249977111117893"/>
      <name val="Calibri"/>
      <family val="2"/>
      <scheme val="minor"/>
    </font>
    <font>
      <sz val="8"/>
      <color rgb="FF00B0F0"/>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u/>
      <sz val="8"/>
      <name val="Calibri"/>
      <family val="2"/>
      <scheme val="minor"/>
    </font>
    <font>
      <sz val="8"/>
      <color theme="1"/>
      <name val="Calibri"/>
      <family val="2"/>
      <scheme val="minor"/>
    </font>
    <font>
      <sz val="8"/>
      <name val="Calibri"/>
      <family val="2"/>
      <scheme val="minor"/>
    </font>
    <font>
      <b/>
      <i/>
      <sz val="11"/>
      <color theme="1"/>
      <name val="Calibri"/>
      <family val="2"/>
      <scheme val="minor"/>
    </font>
    <font>
      <sz val="11"/>
      <color rgb="FF006100"/>
      <name val="Calibri"/>
      <family val="2"/>
      <scheme val="minor"/>
    </font>
    <font>
      <sz val="11"/>
      <color rgb="FF9C6500"/>
      <name val="Calibri"/>
      <family val="2"/>
      <scheme val="minor"/>
    </font>
    <font>
      <b/>
      <sz val="11"/>
      <color rgb="FF7030A0"/>
      <name val="Calibri"/>
      <family val="2"/>
      <scheme val="minor"/>
    </font>
    <font>
      <b/>
      <sz val="12"/>
      <color theme="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
      <sz val="8"/>
      <color theme="1"/>
      <name val="Calibri"/>
      <family val="2"/>
    </font>
    <font>
      <sz val="8"/>
      <color rgb="FFFF0000"/>
      <name val="Calibri"/>
      <family val="2"/>
    </font>
    <font>
      <sz val="8"/>
      <name val="Calibri"/>
      <family val="2"/>
      <scheme val="minor"/>
    </font>
    <font>
      <sz val="8"/>
      <color theme="1"/>
      <name val="Calibri"/>
      <family val="2"/>
    </font>
    <font>
      <sz val="8"/>
      <color rgb="FFFF0000"/>
      <name val="Calibri"/>
      <family val="2"/>
    </font>
    <font>
      <sz val="8"/>
      <name val="Calibri"/>
      <family val="2"/>
      <scheme val="minor"/>
    </font>
    <font>
      <sz val="8"/>
      <color theme="1"/>
      <name val="Calibri"/>
      <family val="2"/>
      <scheme val="minor"/>
    </font>
    <font>
      <sz val="8"/>
      <color theme="1"/>
      <name val="Calibri"/>
      <family val="2"/>
    </font>
    <font>
      <sz val="8"/>
      <name val="Calibri"/>
      <family val="2"/>
      <scheme val="minor"/>
    </font>
    <font>
      <sz val="8"/>
      <color theme="1"/>
      <name val="Calibri"/>
      <family val="2"/>
      <scheme val="minor"/>
    </font>
    <font>
      <sz val="8"/>
      <color theme="1"/>
      <name val="Calibri"/>
      <family val="2"/>
    </font>
    <font>
      <sz val="12"/>
      <color rgb="FF000000"/>
      <name val="Calibri"/>
      <family val="2"/>
      <scheme val="minor"/>
    </font>
    <font>
      <b/>
      <sz val="8"/>
      <color theme="1"/>
      <name val="Calibri"/>
      <family val="2"/>
      <scheme val="minor"/>
    </font>
    <font>
      <sz val="8"/>
      <color theme="1"/>
      <name val="Calibri"/>
      <family val="2"/>
      <scheme val="minor"/>
    </font>
    <font>
      <sz val="8"/>
      <name val="Calibri"/>
      <family val="2"/>
      <scheme val="minor"/>
    </font>
    <font>
      <sz val="8"/>
      <color theme="1"/>
      <name val="Calibri"/>
      <family val="2"/>
    </font>
    <font>
      <sz val="11"/>
      <color rgb="FF1F497D"/>
      <name val="Calibri"/>
      <family val="2"/>
      <scheme val="minor"/>
    </font>
    <font>
      <sz val="8"/>
      <name val="Calibri"/>
      <family val="2"/>
      <scheme val="minor"/>
    </font>
    <font>
      <sz val="8"/>
      <color theme="1"/>
      <name val="Calibri"/>
      <family val="2"/>
      <scheme val="minor"/>
    </font>
    <font>
      <sz val="8"/>
      <color theme="1"/>
      <name val="Calibri"/>
      <family val="2"/>
    </font>
    <font>
      <sz val="11"/>
      <color rgb="FF0070C0"/>
      <name val="Calibri"/>
      <family val="2"/>
      <scheme val="minor"/>
    </font>
  </fonts>
  <fills count="32">
    <fill>
      <patternFill patternType="none"/>
    </fill>
    <fill>
      <patternFill patternType="gray125"/>
    </fill>
    <fill>
      <patternFill patternType="solid">
        <fgColor theme="4"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theme="4" tint="0.79998168889431442"/>
      </patternFill>
    </fill>
    <fill>
      <patternFill patternType="solid">
        <fgColor rgb="FFFFFF00"/>
        <bgColor theme="4" tint="0.59999389629810485"/>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00206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9847407452621"/>
        <bgColor theme="0" tint="-0.14999847407452621"/>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4"/>
        <bgColor indexed="64"/>
      </patternFill>
    </fill>
    <fill>
      <patternFill patternType="solid">
        <fgColor theme="9" tint="0.79998168889431442"/>
        <bgColor indexed="64"/>
      </patternFill>
    </fill>
    <fill>
      <patternFill patternType="solid">
        <fgColor rgb="FFC6EFCE"/>
      </patternFill>
    </fill>
    <fill>
      <patternFill patternType="solid">
        <fgColor rgb="FFFFEB9C"/>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99FF"/>
        <bgColor indexed="64"/>
      </patternFill>
    </fill>
  </fills>
  <borders count="19">
    <border>
      <left/>
      <right/>
      <top/>
      <bottom/>
      <diagonal/>
    </border>
    <border>
      <left/>
      <right style="thin">
        <color theme="0"/>
      </right>
      <top style="thin">
        <color theme="0"/>
      </top>
      <bottom style="thin">
        <color theme="0"/>
      </bottom>
      <diagonal/>
    </border>
    <border>
      <left/>
      <right/>
      <top/>
      <bottom style="medium">
        <color theme="1"/>
      </bottom>
      <diagonal/>
    </border>
    <border>
      <left style="thin">
        <color theme="4"/>
      </left>
      <right/>
      <top/>
      <bottom/>
      <diagonal/>
    </border>
    <border>
      <left/>
      <right style="thin">
        <color theme="4"/>
      </right>
      <top/>
      <bottom/>
      <diagonal/>
    </border>
    <border>
      <left style="thin">
        <color rgb="FF0070C0"/>
      </left>
      <right style="thin">
        <color rgb="FF0070C0"/>
      </right>
      <top/>
      <bottom/>
      <diagonal/>
    </border>
    <border>
      <left style="thin">
        <color theme="4"/>
      </left>
      <right style="thin">
        <color theme="4"/>
      </right>
      <top/>
      <bottom/>
      <diagonal/>
    </border>
    <border>
      <left style="thin">
        <color rgb="FF0070C0"/>
      </left>
      <right/>
      <top/>
      <bottom/>
      <diagonal/>
    </border>
    <border>
      <left/>
      <right/>
      <top style="thin">
        <color theme="4" tint="0.39997558519241921"/>
      </top>
      <bottom style="thin">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right>
      <top style="thin">
        <color theme="4"/>
      </top>
      <bottom/>
      <diagonal/>
    </border>
    <border>
      <left style="thin">
        <color theme="4"/>
      </left>
      <right style="thin">
        <color theme="4"/>
      </right>
      <top style="thin">
        <color theme="4"/>
      </top>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applyNumberFormat="0" applyFill="0" applyBorder="0" applyAlignment="0" applyProtection="0"/>
    <xf numFmtId="0" fontId="12" fillId="0" borderId="0"/>
    <xf numFmtId="0" fontId="48" fillId="21" borderId="0" applyNumberFormat="0" applyBorder="0" applyAlignment="0" applyProtection="0"/>
    <xf numFmtId="0" fontId="49" fillId="22" borderId="0" applyNumberFormat="0" applyBorder="0" applyAlignment="0" applyProtection="0"/>
  </cellStyleXfs>
  <cellXfs count="391">
    <xf numFmtId="0" fontId="0" fillId="0" borderId="0" xfId="0"/>
    <xf numFmtId="43" fontId="0" fillId="0" borderId="0" xfId="1" applyFont="1"/>
    <xf numFmtId="0" fontId="2" fillId="2" borderId="0" xfId="0" applyFont="1" applyFill="1" applyAlignment="1">
      <alignment horizontal="center"/>
    </xf>
    <xf numFmtId="0" fontId="0" fillId="0" borderId="0" xfId="0" pivotButton="1"/>
    <xf numFmtId="0" fontId="0" fillId="0" borderId="0" xfId="0" applyAlignment="1">
      <alignment horizontal="left"/>
    </xf>
    <xf numFmtId="0" fontId="0" fillId="0" borderId="0" xfId="0" applyAlignment="1">
      <alignment horizontal="left" indent="1"/>
    </xf>
    <xf numFmtId="44" fontId="0" fillId="0" borderId="0" xfId="2" applyFont="1"/>
    <xf numFmtId="0" fontId="0" fillId="0" borderId="0" xfId="0" applyAlignment="1">
      <alignment horizontal="left" indent="2"/>
    </xf>
    <xf numFmtId="49" fontId="0" fillId="0" borderId="0" xfId="0" applyNumberFormat="1"/>
    <xf numFmtId="0" fontId="4" fillId="0" borderId="0" xfId="0" applyFont="1"/>
    <xf numFmtId="0" fontId="5" fillId="0" borderId="0" xfId="0" applyFont="1"/>
    <xf numFmtId="0" fontId="3" fillId="0" borderId="0" xfId="0" applyFont="1"/>
    <xf numFmtId="49" fontId="6" fillId="0" borderId="0" xfId="0" applyNumberFormat="1" applyFont="1"/>
    <xf numFmtId="0" fontId="0" fillId="3" borderId="0" xfId="0" applyFill="1"/>
    <xf numFmtId="0" fontId="0" fillId="4" borderId="0" xfId="0" applyFill="1"/>
    <xf numFmtId="0" fontId="8" fillId="0" borderId="0" xfId="3"/>
    <xf numFmtId="0" fontId="9" fillId="0" borderId="0" xfId="0" applyFont="1"/>
    <xf numFmtId="0" fontId="10" fillId="0" borderId="0" xfId="0" applyFont="1"/>
    <xf numFmtId="0" fontId="11" fillId="0" borderId="0" xfId="0" applyFont="1"/>
    <xf numFmtId="0" fontId="3" fillId="0" borderId="0" xfId="0" applyFont="1" applyAlignment="1">
      <alignment wrapText="1"/>
    </xf>
    <xf numFmtId="0" fontId="3" fillId="3" borderId="0" xfId="0" applyFont="1" applyFill="1"/>
    <xf numFmtId="0" fontId="13" fillId="0" borderId="0" xfId="4" applyFont="1" applyAlignment="1">
      <alignment vertical="top" wrapText="1"/>
    </xf>
    <xf numFmtId="0" fontId="12" fillId="0" borderId="0" xfId="4" applyAlignment="1">
      <alignment horizontal="left" vertical="top" wrapText="1"/>
    </xf>
    <xf numFmtId="0" fontId="14" fillId="0" borderId="0" xfId="4" applyFont="1" applyAlignment="1">
      <alignment vertical="top" wrapText="1"/>
    </xf>
    <xf numFmtId="0" fontId="15" fillId="0" borderId="0" xfId="3" applyFont="1" applyFill="1" applyBorder="1" applyAlignment="1">
      <alignment vertical="top"/>
    </xf>
    <xf numFmtId="0" fontId="8" fillId="0" borderId="0" xfId="3" applyFill="1" applyAlignment="1">
      <alignment horizontal="left" vertical="top" wrapText="1"/>
    </xf>
    <xf numFmtId="0" fontId="14" fillId="0" borderId="0" xfId="4" applyFont="1" applyAlignment="1">
      <alignment horizontal="left" vertical="top" wrapText="1"/>
    </xf>
    <xf numFmtId="164" fontId="9" fillId="0" borderId="0" xfId="4" applyNumberFormat="1" applyFont="1" applyAlignment="1">
      <alignment vertical="top"/>
    </xf>
    <xf numFmtId="0" fontId="16" fillId="0" borderId="0" xfId="3" applyFont="1" applyFill="1"/>
    <xf numFmtId="0" fontId="14" fillId="0" borderId="0" xfId="4" applyFont="1" applyAlignment="1">
      <alignment vertical="top"/>
    </xf>
    <xf numFmtId="0" fontId="9" fillId="0" borderId="0" xfId="4" applyFont="1" applyAlignment="1">
      <alignment vertical="top"/>
    </xf>
    <xf numFmtId="0" fontId="15" fillId="0" borderId="0" xfId="3" applyFont="1" applyFill="1" applyAlignment="1">
      <alignment vertical="top" wrapText="1"/>
    </xf>
    <xf numFmtId="164" fontId="17" fillId="0" borderId="0" xfId="4" applyNumberFormat="1" applyFont="1" applyAlignment="1">
      <alignment vertical="top"/>
    </xf>
    <xf numFmtId="164" fontId="14" fillId="0" borderId="0" xfId="4" applyNumberFormat="1" applyFont="1" applyAlignment="1">
      <alignment vertical="top"/>
    </xf>
    <xf numFmtId="0" fontId="8" fillId="0" borderId="0" xfId="3" applyFill="1" applyBorder="1" applyAlignment="1">
      <alignment vertical="top"/>
    </xf>
    <xf numFmtId="0" fontId="18" fillId="0" borderId="0" xfId="4" applyFont="1" applyAlignment="1">
      <alignment vertical="top" wrapText="1"/>
    </xf>
    <xf numFmtId="0" fontId="14" fillId="3" borderId="0" xfId="0" applyFont="1" applyFill="1" applyAlignment="1">
      <alignment vertical="top" wrapText="1"/>
    </xf>
    <xf numFmtId="0" fontId="14" fillId="6" borderId="0" xfId="4" applyFont="1" applyFill="1" applyAlignment="1">
      <alignment vertical="top" wrapText="1"/>
    </xf>
    <xf numFmtId="0" fontId="14" fillId="7" borderId="0" xfId="4" applyFont="1" applyFill="1" applyAlignment="1">
      <alignment vertical="top" wrapText="1"/>
    </xf>
    <xf numFmtId="0" fontId="14" fillId="0" borderId="0" xfId="0" applyFont="1" applyAlignment="1">
      <alignment vertical="top" wrapText="1"/>
    </xf>
    <xf numFmtId="0" fontId="14" fillId="5" borderId="1" xfId="4" applyFont="1" applyFill="1" applyBorder="1" applyAlignment="1">
      <alignment vertical="top" wrapText="1"/>
    </xf>
    <xf numFmtId="0" fontId="7" fillId="0" borderId="0" xfId="0" applyFont="1"/>
    <xf numFmtId="0" fontId="7" fillId="3" borderId="0" xfId="0" applyFont="1" applyFill="1"/>
    <xf numFmtId="0" fontId="0" fillId="8" borderId="0" xfId="0" applyFill="1"/>
    <xf numFmtId="0" fontId="3" fillId="8" borderId="0" xfId="0" applyFont="1" applyFill="1"/>
    <xf numFmtId="0" fontId="0" fillId="9" borderId="0" xfId="0" applyFill="1"/>
    <xf numFmtId="0" fontId="7" fillId="9" borderId="0" xfId="0" applyFont="1" applyFill="1"/>
    <xf numFmtId="0" fontId="0" fillId="10" borderId="0" xfId="0" applyFill="1"/>
    <xf numFmtId="0" fontId="7" fillId="11" borderId="0" xfId="0" applyFont="1" applyFill="1"/>
    <xf numFmtId="0" fontId="0" fillId="11" borderId="0" xfId="0" applyFill="1"/>
    <xf numFmtId="0" fontId="10" fillId="10" borderId="0" xfId="0" applyFont="1" applyFill="1"/>
    <xf numFmtId="0" fontId="2" fillId="12" borderId="0" xfId="0" applyFont="1" applyFill="1"/>
    <xf numFmtId="44" fontId="2" fillId="12" borderId="0" xfId="2" applyFont="1" applyFill="1"/>
    <xf numFmtId="49" fontId="2" fillId="12" borderId="0" xfId="0" applyNumberFormat="1" applyFont="1" applyFill="1"/>
    <xf numFmtId="0" fontId="14" fillId="5" borderId="0" xfId="4" applyFont="1" applyFill="1" applyAlignment="1">
      <alignment vertical="top" wrapText="1"/>
    </xf>
    <xf numFmtId="0" fontId="7" fillId="13" borderId="0" xfId="0" applyFont="1" applyFill="1"/>
    <xf numFmtId="0" fontId="19" fillId="0" borderId="0" xfId="0" applyFont="1"/>
    <xf numFmtId="49" fontId="20" fillId="0" borderId="0" xfId="0" applyNumberFormat="1" applyFont="1"/>
    <xf numFmtId="0" fontId="20" fillId="0" borderId="0" xfId="0" applyFont="1"/>
    <xf numFmtId="0" fontId="21" fillId="0" borderId="0" xfId="0" applyFont="1"/>
    <xf numFmtId="44" fontId="5" fillId="0" borderId="0" xfId="2" applyFont="1"/>
    <xf numFmtId="49" fontId="5" fillId="0" borderId="0" xfId="0" applyNumberFormat="1" applyFont="1"/>
    <xf numFmtId="44" fontId="0" fillId="0" borderId="0" xfId="2" applyFont="1" applyFill="1"/>
    <xf numFmtId="0" fontId="0" fillId="0" borderId="0" xfId="0" quotePrefix="1"/>
    <xf numFmtId="49" fontId="0" fillId="0" borderId="0" xfId="0" applyNumberFormat="1" applyAlignment="1">
      <alignment horizontal="right"/>
    </xf>
    <xf numFmtId="49" fontId="0" fillId="0" borderId="0" xfId="0" quotePrefix="1" applyNumberFormat="1"/>
    <xf numFmtId="49" fontId="0" fillId="0" borderId="0" xfId="0" applyNumberFormat="1" applyAlignment="1">
      <alignment horizontal="left"/>
    </xf>
    <xf numFmtId="49" fontId="4" fillId="0" borderId="0" xfId="0" applyNumberFormat="1" applyFont="1"/>
    <xf numFmtId="0" fontId="23" fillId="0" borderId="0" xfId="0" applyFont="1" applyAlignment="1">
      <alignment wrapText="1"/>
    </xf>
    <xf numFmtId="0" fontId="22" fillId="0" borderId="0" xfId="0" applyFont="1"/>
    <xf numFmtId="0" fontId="25" fillId="0" borderId="0" xfId="0" applyFont="1"/>
    <xf numFmtId="0" fontId="24" fillId="0" borderId="0" xfId="0" applyFont="1" applyAlignment="1">
      <alignment horizontal="right"/>
    </xf>
    <xf numFmtId="0" fontId="26" fillId="0" borderId="0" xfId="0" applyFont="1"/>
    <xf numFmtId="0" fontId="9" fillId="0" borderId="0" xfId="0" quotePrefix="1" applyFont="1" applyAlignment="1">
      <alignment horizontal="left"/>
    </xf>
    <xf numFmtId="0" fontId="9" fillId="0" borderId="0" xfId="0" applyFont="1" applyAlignment="1">
      <alignment horizontal="left"/>
    </xf>
    <xf numFmtId="0" fontId="29" fillId="0" borderId="0" xfId="0" applyFont="1"/>
    <xf numFmtId="0" fontId="29" fillId="12" borderId="0" xfId="0" applyFont="1" applyFill="1"/>
    <xf numFmtId="0" fontId="29" fillId="9" borderId="0" xfId="0" applyFont="1" applyFill="1"/>
    <xf numFmtId="0" fontId="29" fillId="0" borderId="0" xfId="0" quotePrefix="1" applyFont="1"/>
    <xf numFmtId="49" fontId="29" fillId="0" borderId="0" xfId="0" quotePrefix="1" applyNumberFormat="1" applyFont="1"/>
    <xf numFmtId="0" fontId="30" fillId="0" borderId="0" xfId="0" applyFont="1"/>
    <xf numFmtId="49" fontId="30" fillId="0" borderId="0" xfId="0" quotePrefix="1" applyNumberFormat="1" applyFont="1"/>
    <xf numFmtId="49" fontId="29" fillId="0" borderId="0" xfId="0" applyNumberFormat="1" applyFont="1"/>
    <xf numFmtId="0" fontId="32" fillId="0" borderId="0" xfId="0" applyFont="1"/>
    <xf numFmtId="0" fontId="31" fillId="0" borderId="0" xfId="0" applyFont="1"/>
    <xf numFmtId="0" fontId="29" fillId="14" borderId="0" xfId="0" applyFont="1" applyFill="1"/>
    <xf numFmtId="0" fontId="30" fillId="0" borderId="0" xfId="0" applyFont="1" applyAlignment="1">
      <alignment horizontal="right"/>
    </xf>
    <xf numFmtId="0" fontId="30" fillId="0" borderId="0" xfId="4" applyFont="1" applyAlignment="1">
      <alignment vertical="top" wrapText="1"/>
    </xf>
    <xf numFmtId="0" fontId="30" fillId="0" borderId="0" xfId="0" applyFont="1" applyAlignment="1">
      <alignment vertical="top" wrapText="1"/>
    </xf>
    <xf numFmtId="0" fontId="29" fillId="8" borderId="0" xfId="0" applyFont="1" applyFill="1"/>
    <xf numFmtId="0" fontId="33" fillId="0" borderId="0" xfId="0" applyFont="1"/>
    <xf numFmtId="0" fontId="34" fillId="0" borderId="0" xfId="0" applyFont="1"/>
    <xf numFmtId="0" fontId="29" fillId="0" borderId="0" xfId="0" applyFont="1" applyAlignment="1">
      <alignment horizontal="right"/>
    </xf>
    <xf numFmtId="14" fontId="29" fillId="0" borderId="0" xfId="0" applyNumberFormat="1" applyFont="1"/>
    <xf numFmtId="0" fontId="35" fillId="0" borderId="0" xfId="0" applyFont="1"/>
    <xf numFmtId="14" fontId="32" fillId="0" borderId="0" xfId="0" applyNumberFormat="1" applyFont="1"/>
    <xf numFmtId="0" fontId="36" fillId="0" borderId="0" xfId="0" applyFont="1"/>
    <xf numFmtId="0" fontId="37" fillId="0" borderId="0" xfId="3" applyFont="1"/>
    <xf numFmtId="0" fontId="38" fillId="0" borderId="0" xfId="0" applyFont="1"/>
    <xf numFmtId="14" fontId="30" fillId="0" borderId="0" xfId="0" applyNumberFormat="1" applyFont="1"/>
    <xf numFmtId="0" fontId="39" fillId="0" borderId="0" xfId="0" applyFont="1"/>
    <xf numFmtId="14" fontId="31" fillId="0" borderId="0" xfId="0" applyNumberFormat="1" applyFont="1"/>
    <xf numFmtId="0" fontId="33" fillId="8" borderId="0" xfId="0" applyFont="1" applyFill="1"/>
    <xf numFmtId="0" fontId="30" fillId="8" borderId="0" xfId="0" applyFont="1" applyFill="1"/>
    <xf numFmtId="0" fontId="30" fillId="0" borderId="0" xfId="0" applyFont="1" applyAlignment="1">
      <alignment wrapText="1"/>
    </xf>
    <xf numFmtId="14" fontId="30" fillId="0" borderId="0" xfId="0" applyNumberFormat="1" applyFont="1" applyAlignment="1">
      <alignment horizontal="right"/>
    </xf>
    <xf numFmtId="0" fontId="40" fillId="10" borderId="0" xfId="0" applyFont="1" applyFill="1"/>
    <xf numFmtId="0" fontId="30" fillId="0" borderId="0" xfId="0" applyFont="1" applyAlignment="1">
      <alignment horizontal="left"/>
    </xf>
    <xf numFmtId="0" fontId="34" fillId="14" borderId="0" xfId="0" applyFont="1" applyFill="1"/>
    <xf numFmtId="0" fontId="30" fillId="14" borderId="0" xfId="0" applyFont="1" applyFill="1"/>
    <xf numFmtId="0" fontId="29" fillId="0" borderId="5" xfId="0" applyFont="1" applyBorder="1"/>
    <xf numFmtId="49" fontId="30" fillId="0" borderId="5" xfId="0" applyNumberFormat="1" applyFont="1" applyBorder="1" applyAlignment="1">
      <alignment horizontal="right"/>
    </xf>
    <xf numFmtId="0" fontId="29" fillId="9" borderId="5" xfId="0" applyFont="1" applyFill="1" applyBorder="1"/>
    <xf numFmtId="0" fontId="30" fillId="0" borderId="5" xfId="0" applyFont="1" applyBorder="1"/>
    <xf numFmtId="49" fontId="31" fillId="0" borderId="5" xfId="0" applyNumberFormat="1" applyFont="1" applyBorder="1" applyAlignment="1">
      <alignment horizontal="right"/>
    </xf>
    <xf numFmtId="0" fontId="32" fillId="0" borderId="5" xfId="0" applyFont="1" applyBorder="1"/>
    <xf numFmtId="0" fontId="31" fillId="0" borderId="5" xfId="0" applyFont="1" applyBorder="1"/>
    <xf numFmtId="0" fontId="29" fillId="14" borderId="5" xfId="0" applyFont="1" applyFill="1" applyBorder="1"/>
    <xf numFmtId="0" fontId="30" fillId="0" borderId="5" xfId="0" applyFont="1" applyBorder="1" applyAlignment="1">
      <alignment horizontal="right"/>
    </xf>
    <xf numFmtId="0" fontId="30" fillId="0" borderId="5" xfId="4" applyFont="1" applyBorder="1" applyAlignment="1">
      <alignment vertical="top"/>
    </xf>
    <xf numFmtId="0" fontId="30" fillId="0" borderId="5" xfId="0" applyFont="1" applyBorder="1" applyAlignment="1">
      <alignment vertical="top"/>
    </xf>
    <xf numFmtId="0" fontId="29" fillId="8" borderId="5" xfId="0" applyFont="1" applyFill="1" applyBorder="1"/>
    <xf numFmtId="0" fontId="33" fillId="0" borderId="5" xfId="0" applyFont="1" applyBorder="1"/>
    <xf numFmtId="0" fontId="31" fillId="0" borderId="5" xfId="0" applyFont="1" applyBorder="1" applyAlignment="1">
      <alignment horizontal="right"/>
    </xf>
    <xf numFmtId="0" fontId="35" fillId="0" borderId="5" xfId="0" applyFont="1" applyBorder="1"/>
    <xf numFmtId="0" fontId="36" fillId="0" borderId="5" xfId="0" applyFont="1" applyBorder="1"/>
    <xf numFmtId="0" fontId="38" fillId="0" borderId="5" xfId="0" applyFont="1" applyBorder="1"/>
    <xf numFmtId="0" fontId="39" fillId="0" borderId="5" xfId="0" applyFont="1" applyBorder="1"/>
    <xf numFmtId="0" fontId="33" fillId="8" borderId="5" xfId="0" applyFont="1" applyFill="1" applyBorder="1"/>
    <xf numFmtId="0" fontId="29" fillId="10" borderId="5" xfId="0" applyFont="1" applyFill="1" applyBorder="1"/>
    <xf numFmtId="0" fontId="40" fillId="10" borderId="5" xfId="0" applyFont="1" applyFill="1" applyBorder="1"/>
    <xf numFmtId="0" fontId="40" fillId="0" borderId="5" xfId="0" applyFont="1" applyBorder="1"/>
    <xf numFmtId="0" fontId="34" fillId="14" borderId="5" xfId="0" applyFont="1" applyFill="1" applyBorder="1"/>
    <xf numFmtId="0" fontId="41" fillId="0" borderId="5" xfId="0" applyFont="1" applyBorder="1"/>
    <xf numFmtId="0" fontId="30" fillId="14" borderId="5" xfId="0" applyFont="1" applyFill="1" applyBorder="1"/>
    <xf numFmtId="49" fontId="29" fillId="0" borderId="4" xfId="0" applyNumberFormat="1" applyFont="1" applyBorder="1"/>
    <xf numFmtId="0" fontId="29" fillId="0" borderId="6" xfId="0" applyFont="1" applyBorder="1"/>
    <xf numFmtId="49" fontId="29" fillId="0" borderId="6" xfId="0" applyNumberFormat="1" applyFont="1" applyBorder="1"/>
    <xf numFmtId="49" fontId="29" fillId="0" borderId="6" xfId="0" quotePrefix="1" applyNumberFormat="1" applyFont="1" applyBorder="1"/>
    <xf numFmtId="0" fontId="29" fillId="0" borderId="3" xfId="0" applyFont="1" applyBorder="1"/>
    <xf numFmtId="0" fontId="29" fillId="0" borderId="6" xfId="0" quotePrefix="1" applyFont="1" applyBorder="1" applyAlignment="1">
      <alignment horizontal="left"/>
    </xf>
    <xf numFmtId="49" fontId="29" fillId="0" borderId="4" xfId="0" quotePrefix="1" applyNumberFormat="1" applyFont="1" applyBorder="1"/>
    <xf numFmtId="0" fontId="29" fillId="0" borderId="4" xfId="0" quotePrefix="1" applyFont="1" applyBorder="1"/>
    <xf numFmtId="0" fontId="29" fillId="0" borderId="4" xfId="0" applyFont="1" applyBorder="1"/>
    <xf numFmtId="0" fontId="42" fillId="13" borderId="0" xfId="0" applyFont="1" applyFill="1" applyAlignment="1">
      <alignment horizontal="center"/>
    </xf>
    <xf numFmtId="0" fontId="43" fillId="19" borderId="0" xfId="0" applyFont="1" applyFill="1"/>
    <xf numFmtId="0" fontId="0" fillId="0" borderId="0" xfId="0" applyAlignment="1">
      <alignment vertical="top"/>
    </xf>
    <xf numFmtId="0" fontId="0" fillId="0" borderId="0" xfId="0" applyAlignment="1">
      <alignment vertical="top" wrapText="1"/>
    </xf>
    <xf numFmtId="0" fontId="4" fillId="0" borderId="0" xfId="0" applyFont="1" applyAlignment="1">
      <alignment vertical="top"/>
    </xf>
    <xf numFmtId="0" fontId="4" fillId="0" borderId="0" xfId="0" applyFont="1" applyAlignment="1">
      <alignment vertical="top" wrapText="1"/>
    </xf>
    <xf numFmtId="0" fontId="2" fillId="2" borderId="0" xfId="0" applyFont="1" applyFill="1" applyAlignment="1">
      <alignment horizontal="center" wrapText="1"/>
    </xf>
    <xf numFmtId="49" fontId="2" fillId="18" borderId="0" xfId="0" applyNumberFormat="1" applyFont="1" applyFill="1" applyAlignment="1">
      <alignment horizontal="left" wrapText="1"/>
    </xf>
    <xf numFmtId="49" fontId="2" fillId="17" borderId="0" xfId="0" applyNumberFormat="1" applyFont="1" applyFill="1" applyAlignment="1">
      <alignment horizontal="center" wrapText="1"/>
    </xf>
    <xf numFmtId="49" fontId="2" fillId="16" borderId="0" xfId="0" applyNumberFormat="1" applyFont="1" applyFill="1" applyAlignment="1">
      <alignment horizontal="center" wrapText="1"/>
    </xf>
    <xf numFmtId="0" fontId="2" fillId="13" borderId="0" xfId="0" applyFont="1" applyFill="1" applyAlignment="1">
      <alignment horizontal="center" wrapText="1"/>
    </xf>
    <xf numFmtId="43" fontId="2" fillId="2" borderId="0" xfId="1" applyFont="1" applyFill="1" applyAlignment="1">
      <alignment horizontal="center" wrapText="1"/>
    </xf>
    <xf numFmtId="49" fontId="2" fillId="2" borderId="0" xfId="0" applyNumberFormat="1" applyFont="1" applyFill="1" applyAlignment="1">
      <alignment horizontal="center" wrapText="1"/>
    </xf>
    <xf numFmtId="49" fontId="41" fillId="17" borderId="4" xfId="0" applyNumberFormat="1" applyFont="1" applyFill="1" applyBorder="1" applyAlignment="1">
      <alignment wrapText="1"/>
    </xf>
    <xf numFmtId="0" fontId="41" fillId="0" borderId="6" xfId="0" applyFont="1" applyBorder="1" applyAlignment="1">
      <alignment wrapText="1"/>
    </xf>
    <xf numFmtId="49" fontId="41" fillId="0" borderId="6" xfId="0" applyNumberFormat="1" applyFont="1" applyBorder="1" applyAlignment="1">
      <alignment wrapText="1"/>
    </xf>
    <xf numFmtId="0" fontId="41" fillId="0" borderId="3" xfId="0" applyFont="1" applyBorder="1" applyAlignment="1">
      <alignment wrapText="1"/>
    </xf>
    <xf numFmtId="0" fontId="0" fillId="0" borderId="0" xfId="0" applyAlignment="1">
      <alignment wrapText="1"/>
    </xf>
    <xf numFmtId="49" fontId="29" fillId="18" borderId="5" xfId="0" applyNumberFormat="1" applyFont="1" applyFill="1" applyBorder="1"/>
    <xf numFmtId="49" fontId="29" fillId="0" borderId="5" xfId="0" applyNumberFormat="1" applyFont="1" applyBorder="1"/>
    <xf numFmtId="49" fontId="24" fillId="0" borderId="0" xfId="0" applyNumberFormat="1" applyFont="1" applyAlignment="1">
      <alignment horizontal="right"/>
    </xf>
    <xf numFmtId="0" fontId="44" fillId="0" borderId="0" xfId="3" applyFont="1"/>
    <xf numFmtId="0" fontId="24" fillId="0" borderId="0" xfId="0" applyFont="1"/>
    <xf numFmtId="14" fontId="30" fillId="15" borderId="2" xfId="0" applyNumberFormat="1" applyFont="1" applyFill="1" applyBorder="1" applyAlignment="1">
      <alignment horizontal="center"/>
    </xf>
    <xf numFmtId="0" fontId="30" fillId="15" borderId="2" xfId="0" applyFont="1" applyFill="1" applyBorder="1" applyAlignment="1">
      <alignment horizontal="center"/>
    </xf>
    <xf numFmtId="0" fontId="30" fillId="0" borderId="5" xfId="0" applyFont="1" applyBorder="1" applyAlignment="1">
      <alignment horizontal="left"/>
    </xf>
    <xf numFmtId="0" fontId="29" fillId="0" borderId="2" xfId="0" applyFont="1" applyBorder="1"/>
    <xf numFmtId="0" fontId="45" fillId="0" borderId="3" xfId="0" applyFont="1" applyBorder="1"/>
    <xf numFmtId="49" fontId="45" fillId="0" borderId="4" xfId="0" quotePrefix="1" applyNumberFormat="1" applyFont="1" applyBorder="1"/>
    <xf numFmtId="49" fontId="45" fillId="0" borderId="6" xfId="0" applyNumberFormat="1" applyFont="1" applyBorder="1"/>
    <xf numFmtId="49" fontId="45" fillId="0" borderId="4" xfId="0" applyNumberFormat="1" applyFont="1" applyBorder="1"/>
    <xf numFmtId="0" fontId="45" fillId="0" borderId="6" xfId="0" applyFont="1" applyBorder="1"/>
    <xf numFmtId="49" fontId="45" fillId="0" borderId="6" xfId="0" quotePrefix="1" applyNumberFormat="1" applyFont="1" applyBorder="1"/>
    <xf numFmtId="49" fontId="30" fillId="20" borderId="5" xfId="0" applyNumberFormat="1" applyFont="1" applyFill="1" applyBorder="1" applyAlignment="1">
      <alignment horizontal="right"/>
    </xf>
    <xf numFmtId="0" fontId="30" fillId="20" borderId="5" xfId="0" applyFont="1" applyFill="1" applyBorder="1" applyAlignment="1">
      <alignment horizontal="right"/>
    </xf>
    <xf numFmtId="49" fontId="46" fillId="0" borderId="5" xfId="0" applyNumberFormat="1" applyFont="1" applyBorder="1" applyAlignment="1">
      <alignment horizontal="right"/>
    </xf>
    <xf numFmtId="0" fontId="45" fillId="0" borderId="5" xfId="0" applyFont="1" applyBorder="1"/>
    <xf numFmtId="0" fontId="46" fillId="20" borderId="5" xfId="0" applyFont="1" applyFill="1" applyBorder="1" applyAlignment="1">
      <alignment horizontal="right"/>
    </xf>
    <xf numFmtId="0" fontId="46" fillId="0" borderId="7" xfId="0" applyFont="1" applyBorder="1" applyAlignment="1">
      <alignment horizontal="right"/>
    </xf>
    <xf numFmtId="0" fontId="45" fillId="0" borderId="0" xfId="0" applyFont="1"/>
    <xf numFmtId="14" fontId="45" fillId="0" borderId="0" xfId="0" applyNumberFormat="1" applyFont="1"/>
    <xf numFmtId="0" fontId="29" fillId="0" borderId="5" xfId="0" applyFont="1" applyBorder="1" applyAlignment="1">
      <alignment horizontal="left"/>
    </xf>
    <xf numFmtId="0" fontId="29" fillId="12" borderId="0" xfId="0" applyFont="1" applyFill="1" applyAlignment="1">
      <alignment horizontal="left"/>
    </xf>
    <xf numFmtId="0" fontId="29" fillId="0" borderId="0" xfId="0" applyFont="1" applyAlignment="1">
      <alignment horizontal="left"/>
    </xf>
    <xf numFmtId="0" fontId="30" fillId="20" borderId="5" xfId="0" applyFont="1" applyFill="1" applyBorder="1" applyAlignment="1">
      <alignment horizontal="left"/>
    </xf>
    <xf numFmtId="0" fontId="46" fillId="20" borderId="5" xfId="0" applyFont="1" applyFill="1" applyBorder="1" applyAlignment="1">
      <alignment horizontal="left"/>
    </xf>
    <xf numFmtId="0" fontId="22" fillId="0" borderId="0" xfId="0" applyFont="1" applyAlignment="1">
      <alignment horizontal="left"/>
    </xf>
    <xf numFmtId="0" fontId="24" fillId="0" borderId="0" xfId="0" applyFont="1" applyAlignment="1">
      <alignment horizontal="left"/>
    </xf>
    <xf numFmtId="0" fontId="29" fillId="0" borderId="7" xfId="0" applyFont="1" applyBorder="1" applyAlignment="1">
      <alignment horizontal="left"/>
    </xf>
    <xf numFmtId="0" fontId="47" fillId="0" borderId="0" xfId="0" applyFont="1"/>
    <xf numFmtId="0" fontId="47" fillId="0" borderId="0" xfId="0" applyFont="1" applyAlignment="1">
      <alignment horizontal="left"/>
    </xf>
    <xf numFmtId="165" fontId="47" fillId="0" borderId="0" xfId="0" applyNumberFormat="1" applyFont="1" applyAlignment="1">
      <alignment horizontal="left"/>
    </xf>
    <xf numFmtId="44" fontId="47" fillId="0" borderId="0" xfId="2" applyFont="1"/>
    <xf numFmtId="165" fontId="0" fillId="0" borderId="0" xfId="0" applyNumberFormat="1" applyAlignment="1">
      <alignment horizontal="left"/>
    </xf>
    <xf numFmtId="49" fontId="0" fillId="0" borderId="0" xfId="0" applyNumberFormat="1" applyAlignment="1">
      <alignment vertical="top"/>
    </xf>
    <xf numFmtId="0" fontId="49" fillId="22" borderId="0" xfId="6"/>
    <xf numFmtId="0" fontId="48" fillId="21" borderId="9" xfId="5" applyBorder="1"/>
    <xf numFmtId="0" fontId="48" fillId="21" borderId="0" xfId="5"/>
    <xf numFmtId="0" fontId="50" fillId="0" borderId="0" xfId="0" applyFont="1" applyAlignment="1">
      <alignment vertical="top" wrapText="1"/>
    </xf>
    <xf numFmtId="0" fontId="51" fillId="0" borderId="0" xfId="0" applyFont="1"/>
    <xf numFmtId="0" fontId="51" fillId="0" borderId="0" xfId="0" applyFont="1" applyAlignment="1">
      <alignment horizontal="right"/>
    </xf>
    <xf numFmtId="0" fontId="0" fillId="0" borderId="0" xfId="0" applyAlignment="1">
      <alignment vertical="center" wrapText="1"/>
    </xf>
    <xf numFmtId="0" fontId="4" fillId="0" borderId="10" xfId="0" applyFont="1" applyBorder="1" applyAlignment="1">
      <alignment horizontal="centerContinuous" vertical="center"/>
    </xf>
    <xf numFmtId="0" fontId="4" fillId="0" borderId="11" xfId="0" applyFont="1" applyBorder="1" applyAlignment="1">
      <alignment horizontal="centerContinuous" vertical="center"/>
    </xf>
    <xf numFmtId="0" fontId="0" fillId="0" borderId="12" xfId="0" applyBorder="1" applyAlignment="1">
      <alignment horizontal="center" wrapText="1"/>
    </xf>
    <xf numFmtId="0" fontId="0" fillId="0" borderId="0" xfId="0" applyAlignment="1">
      <alignment horizontal="center"/>
    </xf>
    <xf numFmtId="0" fontId="52" fillId="0" borderId="0" xfId="0" applyFont="1"/>
    <xf numFmtId="0" fontId="0" fillId="0" borderId="0" xfId="0" quotePrefix="1" applyAlignment="1">
      <alignment vertical="top"/>
    </xf>
    <xf numFmtId="0" fontId="46" fillId="3" borderId="5" xfId="0" applyFont="1" applyFill="1" applyBorder="1" applyAlignment="1">
      <alignment horizontal="left"/>
    </xf>
    <xf numFmtId="0" fontId="0" fillId="3" borderId="0" xfId="0" applyFill="1" applyAlignment="1">
      <alignment vertical="top"/>
    </xf>
    <xf numFmtId="0" fontId="0" fillId="3" borderId="0" xfId="0" applyFill="1" applyAlignment="1">
      <alignment vertical="top" wrapText="1"/>
    </xf>
    <xf numFmtId="49" fontId="54" fillId="17" borderId="4" xfId="0" applyNumberFormat="1" applyFont="1" applyFill="1" applyBorder="1" applyAlignment="1">
      <alignment wrapText="1"/>
    </xf>
    <xf numFmtId="49" fontId="54" fillId="0" borderId="6" xfId="0" applyNumberFormat="1" applyFont="1" applyBorder="1" applyAlignment="1">
      <alignment wrapText="1"/>
    </xf>
    <xf numFmtId="49" fontId="53" fillId="17" borderId="4" xfId="0" applyNumberFormat="1" applyFont="1" applyFill="1" applyBorder="1" applyAlignment="1">
      <alignment wrapText="1"/>
    </xf>
    <xf numFmtId="0" fontId="53" fillId="0" borderId="6" xfId="0" applyFont="1" applyBorder="1" applyAlignment="1">
      <alignment wrapText="1"/>
    </xf>
    <xf numFmtId="49" fontId="53" fillId="0" borderId="6" xfId="0" applyNumberFormat="1" applyFont="1" applyBorder="1" applyAlignment="1">
      <alignment wrapText="1"/>
    </xf>
    <xf numFmtId="49" fontId="54" fillId="0" borderId="4" xfId="0" applyNumberFormat="1" applyFont="1" applyBorder="1"/>
    <xf numFmtId="49" fontId="54" fillId="0" borderId="6" xfId="0" applyNumberFormat="1" applyFont="1" applyBorder="1"/>
    <xf numFmtId="0" fontId="54" fillId="0" borderId="6" xfId="0" applyFont="1" applyBorder="1"/>
    <xf numFmtId="49" fontId="54" fillId="0" borderId="6" xfId="0" quotePrefix="1" applyNumberFormat="1" applyFont="1" applyBorder="1"/>
    <xf numFmtId="0" fontId="0" fillId="3" borderId="0" xfId="0" applyFill="1" applyAlignment="1">
      <alignment wrapText="1"/>
    </xf>
    <xf numFmtId="49" fontId="54" fillId="17" borderId="4" xfId="0" quotePrefix="1" applyNumberFormat="1" applyFont="1" applyFill="1" applyBorder="1" applyAlignment="1">
      <alignment wrapText="1"/>
    </xf>
    <xf numFmtId="0" fontId="0" fillId="3" borderId="8" xfId="0" applyFill="1" applyBorder="1" applyAlignment="1">
      <alignment vertical="top" wrapText="1"/>
    </xf>
    <xf numFmtId="0" fontId="29" fillId="3" borderId="8" xfId="0" applyFont="1" applyFill="1" applyBorder="1" applyAlignment="1">
      <alignment vertical="top" wrapText="1"/>
    </xf>
    <xf numFmtId="0" fontId="29" fillId="3" borderId="3" xfId="0" applyFont="1" applyFill="1" applyBorder="1"/>
    <xf numFmtId="49" fontId="54" fillId="3" borderId="4" xfId="0" applyNumberFormat="1" applyFont="1" applyFill="1" applyBorder="1"/>
    <xf numFmtId="0" fontId="5" fillId="0" borderId="0" xfId="0" applyFont="1" applyAlignment="1">
      <alignment vertical="top"/>
    </xf>
    <xf numFmtId="0" fontId="5" fillId="0" borderId="0" xfId="0" applyFont="1" applyAlignment="1">
      <alignment vertical="top" wrapText="1"/>
    </xf>
    <xf numFmtId="49" fontId="29" fillId="3" borderId="4" xfId="0" applyNumberFormat="1" applyFont="1" applyFill="1" applyBorder="1"/>
    <xf numFmtId="49" fontId="29" fillId="3" borderId="6" xfId="0" applyNumberFormat="1" applyFont="1" applyFill="1" applyBorder="1" applyAlignment="1">
      <alignment vertical="top" wrapText="1"/>
    </xf>
    <xf numFmtId="49" fontId="0" fillId="3" borderId="0" xfId="1" applyNumberFormat="1" applyFont="1" applyFill="1"/>
    <xf numFmtId="0" fontId="54" fillId="3" borderId="3" xfId="0" applyFont="1" applyFill="1" applyBorder="1"/>
    <xf numFmtId="0" fontId="55" fillId="0" borderId="0" xfId="0" applyFont="1" applyAlignment="1">
      <alignment horizontal="left"/>
    </xf>
    <xf numFmtId="0" fontId="56" fillId="0" borderId="0" xfId="0" applyFont="1" applyAlignment="1">
      <alignment horizontal="left"/>
    </xf>
    <xf numFmtId="0" fontId="41" fillId="0" borderId="0" xfId="0" applyFont="1" applyAlignment="1">
      <alignment horizontal="left" wrapText="1"/>
    </xf>
    <xf numFmtId="0" fontId="58" fillId="0" borderId="0" xfId="0" applyFont="1" applyAlignment="1">
      <alignment horizontal="left"/>
    </xf>
    <xf numFmtId="0" fontId="30" fillId="0" borderId="7" xfId="0" applyFont="1" applyBorder="1" applyAlignment="1">
      <alignment horizontal="left"/>
    </xf>
    <xf numFmtId="0" fontId="45" fillId="3" borderId="0" xfId="0" applyFont="1" applyFill="1" applyAlignment="1">
      <alignment horizontal="left"/>
    </xf>
    <xf numFmtId="0" fontId="45" fillId="0" borderId="0" xfId="0" applyFont="1" applyAlignment="1">
      <alignment horizontal="left"/>
    </xf>
    <xf numFmtId="0" fontId="57" fillId="20" borderId="5" xfId="0" applyFont="1" applyFill="1" applyBorder="1" applyAlignment="1">
      <alignment horizontal="left"/>
    </xf>
    <xf numFmtId="0" fontId="54" fillId="0" borderId="7" xfId="0" applyFont="1" applyBorder="1" applyAlignment="1">
      <alignment horizontal="left"/>
    </xf>
    <xf numFmtId="0" fontId="54" fillId="0" borderId="0" xfId="0" applyFont="1" applyAlignment="1">
      <alignment horizontal="left"/>
    </xf>
    <xf numFmtId="0" fontId="59" fillId="0" borderId="0" xfId="0" applyFont="1" applyAlignment="1">
      <alignment horizontal="left"/>
    </xf>
    <xf numFmtId="0" fontId="53" fillId="0" borderId="0" xfId="0" applyFont="1" applyAlignment="1">
      <alignment horizontal="left" wrapText="1"/>
    </xf>
    <xf numFmtId="43" fontId="0" fillId="0" borderId="0" xfId="1" applyFont="1" applyFill="1"/>
    <xf numFmtId="49" fontId="0" fillId="0" borderId="0" xfId="1" applyNumberFormat="1" applyFont="1" applyFill="1"/>
    <xf numFmtId="0" fontId="0" fillId="0" borderId="8" xfId="0" applyBorder="1" applyAlignment="1">
      <alignment wrapText="1"/>
    </xf>
    <xf numFmtId="0" fontId="0" fillId="0" borderId="0" xfId="1" applyNumberFormat="1" applyFont="1" applyFill="1"/>
    <xf numFmtId="166" fontId="0" fillId="0" borderId="0" xfId="1" applyNumberFormat="1" applyFont="1" applyFill="1"/>
    <xf numFmtId="0" fontId="0" fillId="0" borderId="8" xfId="0" applyBorder="1"/>
    <xf numFmtId="49" fontId="0" fillId="0" borderId="13" xfId="0" applyNumberFormat="1" applyBorder="1"/>
    <xf numFmtId="49" fontId="48" fillId="21" borderId="4" xfId="5" quotePrefix="1" applyNumberFormat="1" applyBorder="1"/>
    <xf numFmtId="49" fontId="48" fillId="21" borderId="6" xfId="5" applyNumberFormat="1" applyBorder="1"/>
    <xf numFmtId="0" fontId="48" fillId="21" borderId="6" xfId="5" applyBorder="1"/>
    <xf numFmtId="49" fontId="48" fillId="21" borderId="6" xfId="5" quotePrefix="1" applyNumberFormat="1" applyBorder="1" applyAlignment="1">
      <alignment horizontal="left"/>
    </xf>
    <xf numFmtId="0" fontId="54" fillId="0" borderId="0" xfId="0" applyFont="1" applyAlignment="1">
      <alignment wrapText="1"/>
    </xf>
    <xf numFmtId="0" fontId="54" fillId="0" borderId="0" xfId="0" applyFont="1"/>
    <xf numFmtId="0" fontId="54" fillId="21" borderId="0" xfId="5" applyFont="1"/>
    <xf numFmtId="0" fontId="53" fillId="0" borderId="3" xfId="0" applyFont="1" applyBorder="1" applyAlignment="1">
      <alignment wrapText="1"/>
    </xf>
    <xf numFmtId="0" fontId="53" fillId="0" borderId="4" xfId="0" applyFont="1" applyBorder="1" applyAlignment="1">
      <alignment wrapText="1"/>
    </xf>
    <xf numFmtId="49" fontId="29" fillId="3" borderId="4" xfId="0" quotePrefix="1" applyNumberFormat="1" applyFont="1" applyFill="1" applyBorder="1"/>
    <xf numFmtId="49" fontId="29" fillId="3" borderId="6" xfId="0" applyNumberFormat="1" applyFont="1" applyFill="1" applyBorder="1"/>
    <xf numFmtId="0" fontId="29" fillId="3" borderId="4" xfId="0" quotePrefix="1" applyFont="1" applyFill="1" applyBorder="1"/>
    <xf numFmtId="0" fontId="29" fillId="3" borderId="6" xfId="0" applyFont="1" applyFill="1" applyBorder="1"/>
    <xf numFmtId="0" fontId="29" fillId="3" borderId="6" xfId="0" quotePrefix="1" applyFont="1" applyFill="1" applyBorder="1" applyAlignment="1">
      <alignment horizontal="left"/>
    </xf>
    <xf numFmtId="0" fontId="54" fillId="3" borderId="0" xfId="0" applyFont="1" applyFill="1"/>
    <xf numFmtId="49" fontId="48" fillId="21" borderId="4" xfId="5" applyNumberFormat="1" applyBorder="1"/>
    <xf numFmtId="0" fontId="29" fillId="5" borderId="0" xfId="0" applyFont="1" applyFill="1" applyAlignment="1">
      <alignment wrapText="1"/>
    </xf>
    <xf numFmtId="49" fontId="54" fillId="0" borderId="6" xfId="0" quotePrefix="1" applyNumberFormat="1" applyFont="1" applyBorder="1" applyAlignment="1">
      <alignment horizontal="left"/>
    </xf>
    <xf numFmtId="0" fontId="0" fillId="5" borderId="0" xfId="0" applyFill="1"/>
    <xf numFmtId="43" fontId="0" fillId="5" borderId="0" xfId="1" applyFont="1" applyFill="1"/>
    <xf numFmtId="0" fontId="0" fillId="5" borderId="0" xfId="0" applyFill="1" applyAlignment="1">
      <alignment wrapText="1"/>
    </xf>
    <xf numFmtId="0" fontId="0" fillId="5" borderId="0" xfId="1" applyNumberFormat="1" applyFont="1" applyFill="1"/>
    <xf numFmtId="0" fontId="60" fillId="20" borderId="5" xfId="0" applyFont="1" applyFill="1" applyBorder="1" applyAlignment="1">
      <alignment horizontal="left"/>
    </xf>
    <xf numFmtId="0" fontId="62" fillId="0" borderId="0" xfId="0" applyFont="1" applyAlignment="1">
      <alignment horizontal="left"/>
    </xf>
    <xf numFmtId="49" fontId="0" fillId="3" borderId="0" xfId="1" applyNumberFormat="1" applyFont="1" applyFill="1" applyAlignment="1">
      <alignment vertical="top"/>
    </xf>
    <xf numFmtId="49" fontId="0" fillId="0" borderId="0" xfId="0" quotePrefix="1" applyNumberFormat="1" applyAlignment="1">
      <alignment vertical="top"/>
    </xf>
    <xf numFmtId="0" fontId="63" fillId="20" borderId="5" xfId="0" applyFont="1" applyFill="1" applyBorder="1" applyAlignment="1">
      <alignment horizontal="left"/>
    </xf>
    <xf numFmtId="0" fontId="65" fillId="0" borderId="0" xfId="0" applyFont="1" applyAlignment="1">
      <alignment horizontal="left"/>
    </xf>
    <xf numFmtId="0" fontId="0" fillId="24" borderId="8" xfId="0" applyFill="1" applyBorder="1" applyAlignment="1">
      <alignment vertical="top" wrapText="1"/>
    </xf>
    <xf numFmtId="0" fontId="0" fillId="0" borderId="13" xfId="0" applyBorder="1" applyAlignment="1">
      <alignment vertical="top"/>
    </xf>
    <xf numFmtId="0" fontId="0" fillId="0" borderId="8" xfId="0" applyBorder="1" applyAlignment="1">
      <alignment vertical="top" wrapText="1"/>
    </xf>
    <xf numFmtId="0" fontId="0" fillId="24" borderId="8" xfId="0" applyFill="1" applyBorder="1"/>
    <xf numFmtId="0" fontId="0" fillId="24" borderId="16" xfId="0" applyFill="1" applyBorder="1"/>
    <xf numFmtId="0" fontId="0" fillId="0" borderId="16" xfId="0" applyBorder="1"/>
    <xf numFmtId="0" fontId="66" fillId="0" borderId="0" xfId="0" applyFont="1" applyAlignment="1">
      <alignment vertical="center"/>
    </xf>
    <xf numFmtId="0" fontId="67" fillId="0" borderId="3" xfId="0" applyFont="1" applyBorder="1" applyAlignment="1">
      <alignment wrapText="1"/>
    </xf>
    <xf numFmtId="49" fontId="68" fillId="17" borderId="4" xfId="0" applyNumberFormat="1" applyFont="1" applyFill="1" applyBorder="1" applyAlignment="1">
      <alignment wrapText="1"/>
    </xf>
    <xf numFmtId="49" fontId="68" fillId="0" borderId="6" xfId="0" applyNumberFormat="1" applyFont="1" applyBorder="1" applyAlignment="1">
      <alignment wrapText="1"/>
    </xf>
    <xf numFmtId="49" fontId="67" fillId="17" borderId="4" xfId="0" applyNumberFormat="1" applyFont="1" applyFill="1" applyBorder="1" applyAlignment="1">
      <alignment wrapText="1"/>
    </xf>
    <xf numFmtId="0" fontId="67" fillId="0" borderId="6" xfId="0" applyFont="1" applyBorder="1" applyAlignment="1">
      <alignment wrapText="1"/>
    </xf>
    <xf numFmtId="49" fontId="67" fillId="0" borderId="6" xfId="0" applyNumberFormat="1" applyFont="1" applyBorder="1" applyAlignment="1">
      <alignment wrapText="1"/>
    </xf>
    <xf numFmtId="0" fontId="67" fillId="0" borderId="0" xfId="0" applyFont="1" applyAlignment="1">
      <alignment wrapText="1"/>
    </xf>
    <xf numFmtId="0" fontId="70" fillId="0" borderId="0" xfId="0" applyFont="1" applyAlignment="1">
      <alignment horizontal="left"/>
    </xf>
    <xf numFmtId="0" fontId="71" fillId="0" borderId="0" xfId="0" applyFont="1"/>
    <xf numFmtId="0" fontId="0" fillId="0" borderId="0" xfId="0" applyAlignment="1">
      <alignment horizontal="left" vertical="top"/>
    </xf>
    <xf numFmtId="0" fontId="0" fillId="24" borderId="17" xfId="0" applyFill="1" applyBorder="1" applyAlignment="1">
      <alignment vertical="top" wrapText="1"/>
    </xf>
    <xf numFmtId="14" fontId="0" fillId="0" borderId="0" xfId="0" applyNumberFormat="1" applyAlignment="1">
      <alignment vertical="top" wrapText="1"/>
    </xf>
    <xf numFmtId="14" fontId="0" fillId="0" borderId="0" xfId="0" applyNumberFormat="1" applyAlignment="1">
      <alignment vertical="top"/>
    </xf>
    <xf numFmtId="0" fontId="0" fillId="0" borderId="0" xfId="0" quotePrefix="1" applyAlignment="1">
      <alignment horizontal="left" vertical="top"/>
    </xf>
    <xf numFmtId="0" fontId="69" fillId="0" borderId="5" xfId="0" applyFont="1" applyBorder="1" applyAlignment="1">
      <alignment horizontal="left"/>
    </xf>
    <xf numFmtId="0" fontId="72" fillId="20" borderId="5" xfId="0" applyFont="1" applyFill="1" applyBorder="1" applyAlignment="1">
      <alignment horizontal="left"/>
    </xf>
    <xf numFmtId="0" fontId="73" fillId="0" borderId="7" xfId="0" applyFont="1" applyBorder="1" applyAlignment="1">
      <alignment horizontal="left"/>
    </xf>
    <xf numFmtId="0" fontId="74" fillId="0" borderId="0" xfId="0" applyFont="1" applyAlignment="1">
      <alignment horizontal="left"/>
    </xf>
    <xf numFmtId="49" fontId="0" fillId="0" borderId="0" xfId="0" applyNumberFormat="1" applyAlignment="1">
      <alignment horizontal="center"/>
    </xf>
    <xf numFmtId="0" fontId="0" fillId="17" borderId="0" xfId="0" applyFill="1" applyAlignment="1">
      <alignment vertical="top"/>
    </xf>
    <xf numFmtId="49" fontId="0" fillId="17" borderId="0" xfId="0" applyNumberFormat="1" applyFill="1" applyAlignment="1">
      <alignment vertical="top"/>
    </xf>
    <xf numFmtId="0" fontId="0" fillId="17" borderId="0" xfId="0" applyFill="1" applyAlignment="1">
      <alignment horizontal="left" vertical="top"/>
    </xf>
    <xf numFmtId="49" fontId="2" fillId="2" borderId="0" xfId="0" applyNumberFormat="1" applyFont="1" applyFill="1" applyAlignment="1">
      <alignment horizontal="left" wrapText="1"/>
    </xf>
    <xf numFmtId="49" fontId="2" fillId="2" borderId="0" xfId="0" applyNumberFormat="1" applyFont="1" applyFill="1" applyAlignment="1">
      <alignment horizontal="right" wrapText="1"/>
    </xf>
    <xf numFmtId="0" fontId="61" fillId="0" borderId="0" xfId="0" applyFont="1" applyAlignment="1">
      <alignment horizontal="left"/>
    </xf>
    <xf numFmtId="0" fontId="0" fillId="0" borderId="0" xfId="0" quotePrefix="1" applyAlignment="1">
      <alignment horizontal="center"/>
    </xf>
    <xf numFmtId="0" fontId="30" fillId="20" borderId="0" xfId="0" applyFont="1" applyFill="1" applyAlignment="1">
      <alignment horizontal="left"/>
    </xf>
    <xf numFmtId="0" fontId="54" fillId="5" borderId="7" xfId="0" applyFont="1" applyFill="1" applyBorder="1" applyAlignment="1">
      <alignment horizontal="left"/>
    </xf>
    <xf numFmtId="0" fontId="68" fillId="0" borderId="0" xfId="0" applyFont="1" applyAlignment="1">
      <alignment horizontal="left"/>
    </xf>
    <xf numFmtId="0" fontId="64" fillId="0" borderId="0" xfId="0" applyFont="1" applyAlignment="1">
      <alignment horizontal="left"/>
    </xf>
    <xf numFmtId="0" fontId="57" fillId="0" borderId="0" xfId="0" applyFont="1" applyAlignment="1">
      <alignment horizontal="left"/>
    </xf>
    <xf numFmtId="49" fontId="48" fillId="21" borderId="0" xfId="5" applyNumberFormat="1" applyBorder="1"/>
    <xf numFmtId="0" fontId="0" fillId="0" borderId="15" xfId="0" applyBorder="1" applyAlignment="1">
      <alignment wrapText="1"/>
    </xf>
    <xf numFmtId="49" fontId="0" fillId="5" borderId="0" xfId="0" applyNumberFormat="1" applyFill="1" applyAlignment="1">
      <alignment horizontal="center"/>
    </xf>
    <xf numFmtId="0" fontId="0" fillId="5" borderId="0" xfId="0" applyFill="1" applyAlignment="1">
      <alignment horizontal="center"/>
    </xf>
    <xf numFmtId="0" fontId="75" fillId="0" borderId="0" xfId="0" applyFont="1"/>
    <xf numFmtId="0" fontId="75" fillId="0" borderId="0" xfId="0" applyFont="1" applyAlignment="1">
      <alignment horizontal="center"/>
    </xf>
    <xf numFmtId="0" fontId="0" fillId="23" borderId="0" xfId="0" applyFill="1" applyAlignment="1">
      <alignment horizontal="center"/>
    </xf>
    <xf numFmtId="0" fontId="0" fillId="3" borderId="0" xfId="0" applyFill="1" applyAlignment="1">
      <alignment horizontal="center"/>
    </xf>
    <xf numFmtId="0" fontId="0" fillId="0" borderId="14" xfId="0" applyBorder="1" applyAlignment="1">
      <alignment horizontal="center"/>
    </xf>
    <xf numFmtId="0" fontId="48" fillId="21" borderId="0" xfId="5" quotePrefix="1" applyNumberFormat="1" applyBorder="1" applyAlignment="1">
      <alignment horizontal="center"/>
    </xf>
    <xf numFmtId="0" fontId="48" fillId="21" borderId="0" xfId="5" applyNumberFormat="1" applyBorder="1" applyAlignment="1">
      <alignment horizontal="center"/>
    </xf>
    <xf numFmtId="49" fontId="0" fillId="3" borderId="0" xfId="0" applyNumberFormat="1" applyFill="1"/>
    <xf numFmtId="0" fontId="0" fillId="0" borderId="13" xfId="0" applyBorder="1" applyAlignment="1">
      <alignment horizontal="center"/>
    </xf>
    <xf numFmtId="0" fontId="0" fillId="0" borderId="0" xfId="1" applyNumberFormat="1" applyFont="1" applyFill="1" applyAlignment="1">
      <alignment horizontal="center"/>
    </xf>
    <xf numFmtId="49" fontId="0" fillId="0" borderId="0" xfId="1" applyNumberFormat="1" applyFont="1" applyFill="1" applyAlignment="1">
      <alignment horizontal="center"/>
    </xf>
    <xf numFmtId="0" fontId="0" fillId="25" borderId="0" xfId="0" applyFill="1" applyAlignment="1">
      <alignment horizontal="center"/>
    </xf>
    <xf numFmtId="0" fontId="75" fillId="0" borderId="0" xfId="0" applyFont="1" applyAlignment="1">
      <alignment horizontal="left"/>
    </xf>
    <xf numFmtId="49" fontId="9" fillId="0" borderId="0" xfId="5" applyNumberFormat="1" applyFont="1" applyFill="1" applyBorder="1"/>
    <xf numFmtId="49" fontId="9" fillId="21" borderId="0" xfId="5" applyNumberFormat="1" applyFont="1" applyBorder="1"/>
    <xf numFmtId="43" fontId="0" fillId="3" borderId="0" xfId="1" applyFont="1" applyFill="1"/>
    <xf numFmtId="0" fontId="0" fillId="3" borderId="0" xfId="0" quotePrefix="1" applyFill="1"/>
    <xf numFmtId="0" fontId="9" fillId="0" borderId="0" xfId="0" applyFont="1" applyAlignment="1">
      <alignment wrapText="1"/>
    </xf>
    <xf numFmtId="49" fontId="9" fillId="21" borderId="15" xfId="5" applyNumberFormat="1" applyFont="1" applyBorder="1"/>
    <xf numFmtId="49" fontId="48" fillId="21" borderId="15" xfId="5" applyNumberFormat="1" applyBorder="1"/>
    <xf numFmtId="49" fontId="9" fillId="21" borderId="6" xfId="5" applyNumberFormat="1" applyFont="1" applyBorder="1"/>
    <xf numFmtId="0" fontId="48" fillId="21" borderId="14" xfId="5" quotePrefix="1" applyNumberFormat="1" applyBorder="1" applyAlignment="1">
      <alignment horizontal="center"/>
    </xf>
    <xf numFmtId="0" fontId="48" fillId="21" borderId="14" xfId="5" applyNumberFormat="1" applyBorder="1" applyAlignment="1">
      <alignment horizontal="center"/>
    </xf>
    <xf numFmtId="0" fontId="9" fillId="0" borderId="14" xfId="5" quotePrefix="1" applyNumberFormat="1" applyFont="1" applyFill="1" applyBorder="1" applyAlignment="1">
      <alignment horizontal="center"/>
    </xf>
    <xf numFmtId="0" fontId="48" fillId="0" borderId="14" xfId="5" quotePrefix="1" applyNumberFormat="1" applyFill="1" applyBorder="1" applyAlignment="1">
      <alignment horizontal="center"/>
    </xf>
    <xf numFmtId="0" fontId="9" fillId="0" borderId="14" xfId="5" applyNumberFormat="1" applyFont="1" applyFill="1" applyBorder="1" applyAlignment="1">
      <alignment horizontal="center"/>
    </xf>
    <xf numFmtId="0" fontId="48" fillId="21" borderId="4" xfId="5" quotePrefix="1" applyNumberFormat="1" applyBorder="1" applyAlignment="1">
      <alignment horizontal="center"/>
    </xf>
    <xf numFmtId="0" fontId="48" fillId="0" borderId="14" xfId="5" applyNumberFormat="1" applyFill="1" applyBorder="1" applyAlignment="1">
      <alignment horizontal="center"/>
    </xf>
    <xf numFmtId="43" fontId="0" fillId="20" borderId="0" xfId="1" applyFont="1" applyFill="1"/>
    <xf numFmtId="0" fontId="0" fillId="0" borderId="0" xfId="1" applyNumberFormat="1" applyFont="1" applyFill="1" applyBorder="1"/>
    <xf numFmtId="43" fontId="0" fillId="0" borderId="0" xfId="1" applyFont="1" applyFill="1" applyBorder="1"/>
    <xf numFmtId="43" fontId="0" fillId="26" borderId="0" xfId="1" applyFont="1" applyFill="1"/>
    <xf numFmtId="43" fontId="0" fillId="27" borderId="0" xfId="1" applyFont="1" applyFill="1"/>
    <xf numFmtId="43" fontId="0" fillId="28" borderId="0" xfId="1" applyFont="1" applyFill="1"/>
    <xf numFmtId="43" fontId="0" fillId="29" borderId="0" xfId="1" applyFont="1" applyFill="1"/>
    <xf numFmtId="49" fontId="0" fillId="29" borderId="0" xfId="0" applyNumberFormat="1" applyFill="1"/>
    <xf numFmtId="49" fontId="0" fillId="28" borderId="0" xfId="0" applyNumberFormat="1" applyFill="1"/>
    <xf numFmtId="49" fontId="0" fillId="26" borderId="0" xfId="0" applyNumberFormat="1" applyFill="1"/>
    <xf numFmtId="49" fontId="0" fillId="27" borderId="0" xfId="0" applyNumberFormat="1" applyFill="1"/>
    <xf numFmtId="0" fontId="0" fillId="29" borderId="0" xfId="0" applyFill="1"/>
    <xf numFmtId="14" fontId="0" fillId="29" borderId="0" xfId="1" applyNumberFormat="1" applyFont="1" applyFill="1" applyAlignment="1">
      <alignment horizontal="left"/>
    </xf>
    <xf numFmtId="43" fontId="0" fillId="30" borderId="0" xfId="1" applyFont="1" applyFill="1"/>
    <xf numFmtId="43" fontId="0" fillId="3" borderId="0" xfId="1" applyFont="1" applyFill="1" applyBorder="1"/>
    <xf numFmtId="0" fontId="0" fillId="28" borderId="0" xfId="0" applyFill="1" applyAlignment="1">
      <alignment horizontal="center"/>
    </xf>
    <xf numFmtId="0" fontId="0" fillId="27" borderId="0" xfId="0" applyFill="1" applyAlignment="1">
      <alignment horizontal="center"/>
    </xf>
    <xf numFmtId="0" fontId="0" fillId="26"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30" borderId="0" xfId="0" applyFill="1"/>
    <xf numFmtId="0" fontId="0" fillId="30" borderId="0" xfId="0" applyFill="1" applyAlignment="1">
      <alignment wrapText="1"/>
    </xf>
    <xf numFmtId="0" fontId="0" fillId="8" borderId="0" xfId="0" applyFill="1" applyAlignment="1">
      <alignment horizontal="center"/>
    </xf>
    <xf numFmtId="1" fontId="0" fillId="0" borderId="0" xfId="0" applyNumberFormat="1" applyAlignment="1">
      <alignment horizontal="center"/>
    </xf>
    <xf numFmtId="1" fontId="0" fillId="28" borderId="0" xfId="0" applyNumberFormat="1" applyFill="1" applyAlignment="1">
      <alignment horizontal="center"/>
    </xf>
    <xf numFmtId="1" fontId="2" fillId="2" borderId="0" xfId="0" applyNumberFormat="1" applyFont="1" applyFill="1" applyAlignment="1">
      <alignment horizontal="center" wrapText="1"/>
    </xf>
    <xf numFmtId="1" fontId="0" fillId="0" borderId="0" xfId="1" applyNumberFormat="1" applyFont="1" applyFill="1" applyAlignment="1">
      <alignment horizontal="center"/>
    </xf>
    <xf numFmtId="1" fontId="0" fillId="26" borderId="0" xfId="0" applyNumberFormat="1" applyFill="1" applyAlignment="1">
      <alignment horizontal="center"/>
    </xf>
    <xf numFmtId="1" fontId="0" fillId="27" borderId="0" xfId="0" applyNumberFormat="1" applyFill="1" applyAlignment="1">
      <alignment horizontal="center"/>
    </xf>
    <xf numFmtId="1" fontId="0" fillId="29" borderId="0" xfId="0" applyNumberFormat="1" applyFill="1" applyAlignment="1">
      <alignment horizontal="center"/>
    </xf>
    <xf numFmtId="1" fontId="0" fillId="30" borderId="0" xfId="0" applyNumberFormat="1" applyFill="1" applyAlignment="1">
      <alignment horizontal="center"/>
    </xf>
    <xf numFmtId="14" fontId="0" fillId="30" borderId="0" xfId="1" applyNumberFormat="1" applyFont="1" applyFill="1"/>
    <xf numFmtId="43" fontId="0" fillId="30" borderId="0" xfId="1" applyFont="1" applyFill="1" applyBorder="1"/>
    <xf numFmtId="0" fontId="0" fillId="25" borderId="0" xfId="0" applyFill="1"/>
    <xf numFmtId="1" fontId="0" fillId="25" borderId="0" xfId="0" applyNumberFormat="1" applyFill="1" applyAlignment="1">
      <alignment horizontal="center"/>
    </xf>
    <xf numFmtId="43" fontId="0" fillId="31" borderId="0" xfId="1" applyFont="1" applyFill="1"/>
    <xf numFmtId="0" fontId="29" fillId="0" borderId="18" xfId="0" applyFont="1" applyBorder="1" applyAlignment="1">
      <alignment horizontal="left"/>
    </xf>
    <xf numFmtId="49" fontId="0" fillId="30" borderId="0" xfId="0" applyNumberFormat="1" applyFill="1"/>
  </cellXfs>
  <cellStyles count="7">
    <cellStyle name="Comma" xfId="1" builtinId="3"/>
    <cellStyle name="Currency" xfId="2" builtinId="4"/>
    <cellStyle name="Good" xfId="5" builtinId="26"/>
    <cellStyle name="Hyperlink" xfId="3" builtinId="8"/>
    <cellStyle name="Neutral" xfId="6" builtinId="28"/>
    <cellStyle name="Normal" xfId="0" builtinId="0"/>
    <cellStyle name="Normal 2" xfId="4" xr:uid="{00000000-0005-0000-0000-000006000000}"/>
  </cellStyles>
  <dxfs count="98">
    <dxf>
      <font>
        <strike val="0"/>
        <outline val="0"/>
        <shadow val="0"/>
        <vertAlign val="baseline"/>
        <color auto="1"/>
        <name val="Calibri"/>
      </font>
      <fill>
        <patternFill patternType="none">
          <bgColor auto="1"/>
        </patternFill>
      </fill>
    </dxf>
    <dxf>
      <font>
        <strike val="0"/>
        <outline val="0"/>
        <shadow val="0"/>
        <vertAlign val="baseline"/>
        <color auto="1"/>
        <name val="Calibri"/>
      </font>
      <fill>
        <patternFill patternType="none">
          <bgColor auto="1"/>
        </patternFill>
      </fill>
    </dxf>
    <dxf>
      <font>
        <strike val="0"/>
        <outline val="0"/>
        <shadow val="0"/>
        <vertAlign val="baseline"/>
        <color auto="1"/>
        <name val="Calibri"/>
      </font>
      <fill>
        <patternFill patternType="none">
          <bgColor auto="1"/>
        </patternFill>
      </fill>
    </dxf>
    <dxf>
      <font>
        <strike val="0"/>
        <outline val="0"/>
        <shadow val="0"/>
        <vertAlign val="baseline"/>
        <sz val="12"/>
        <color auto="1"/>
        <name val="Calibri"/>
        <scheme val="minor"/>
      </font>
      <fill>
        <patternFill patternType="none">
          <bgColor auto="1"/>
        </patternFill>
      </fill>
    </dxf>
    <dxf>
      <font>
        <strike val="0"/>
        <outline val="0"/>
        <shadow val="0"/>
        <vertAlign val="baseline"/>
        <color auto="1"/>
        <name val="Calibri"/>
      </font>
      <fill>
        <patternFill patternType="none">
          <bgColor auto="1"/>
        </patternFill>
      </fill>
    </dxf>
    <dxf>
      <font>
        <strike val="0"/>
        <outline val="0"/>
        <shadow val="0"/>
        <vertAlign val="baseline"/>
        <color auto="1"/>
        <name val="Calibri"/>
      </font>
      <fill>
        <patternFill patternType="none">
          <bgColor auto="1"/>
        </patternFill>
      </fill>
    </dxf>
    <dxf>
      <font>
        <strike val="0"/>
        <outline val="0"/>
        <shadow val="0"/>
        <vertAlign val="baseline"/>
        <color auto="1"/>
        <name val="Calibri"/>
      </font>
      <fill>
        <patternFill patternType="none">
          <bgColor auto="1"/>
        </patternFill>
      </fill>
      <alignment horizontal="general" vertical="top" textRotation="0" wrapText="1" indent="0" justifyLastLine="0" shrinkToFit="0" readingOrder="0"/>
    </dxf>
    <dxf>
      <font>
        <strike val="0"/>
        <outline val="0"/>
        <shadow val="0"/>
        <vertAlign val="baseline"/>
        <color auto="1"/>
        <name val="Calibri"/>
      </font>
      <fill>
        <patternFill patternType="none">
          <bgColor auto="1"/>
        </patternFill>
      </fill>
      <alignment horizontal="general" vertical="top" textRotation="0" wrapText="1" indent="0" justifyLastLine="0" shrinkToFit="0" readingOrder="0"/>
    </dxf>
    <dxf>
      <font>
        <strike val="0"/>
        <outline val="0"/>
        <shadow val="0"/>
        <vertAlign val="baseline"/>
        <color auto="1"/>
        <name val="Calibri"/>
      </font>
      <fill>
        <patternFill patternType="none">
          <bgColor auto="1"/>
        </patternFill>
      </fill>
      <alignment horizontal="general" vertical="top" textRotation="0" wrapText="1" indent="0" justifyLastLine="0" shrinkToFit="0" readingOrder="0"/>
    </dxf>
    <dxf>
      <font>
        <strike val="0"/>
        <outline val="0"/>
        <shadow val="0"/>
        <vertAlign val="baseline"/>
        <color auto="1"/>
        <name val="Calibri"/>
      </font>
      <fill>
        <patternFill patternType="none">
          <bgColor auto="1"/>
        </patternFill>
      </fill>
    </dxf>
    <dxf>
      <font>
        <strike val="0"/>
        <outline val="0"/>
        <shadow val="0"/>
        <vertAlign val="baseline"/>
        <color auto="1"/>
        <name val="Calibri"/>
      </font>
      <fill>
        <patternFill patternType="none">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9" formatCode="m/d/yyyy"/>
      <fill>
        <patternFill patternType="none">
          <fgColor indexed="64"/>
          <bgColor indexed="65"/>
        </patternFill>
      </fill>
    </dxf>
    <dxf>
      <font>
        <outline val="0"/>
        <shadow val="0"/>
        <vertAlign val="baseline"/>
        <sz val="8"/>
        <name val="Calibri"/>
        <scheme val="minor"/>
      </font>
    </dxf>
    <dxf>
      <font>
        <outline val="0"/>
        <shadow val="0"/>
        <vertAlign val="baseline"/>
        <sz val="8"/>
        <name val="Calibri"/>
        <scheme val="minor"/>
      </font>
    </dxf>
    <dxf>
      <font>
        <outline val="0"/>
        <shadow val="0"/>
        <vertAlign val="baseline"/>
        <sz val="8"/>
        <name val="Calibri"/>
        <scheme val="minor"/>
      </font>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numFmt numFmtId="0" formatCode="General"/>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b val="0"/>
        <i val="0"/>
        <strike val="0"/>
        <condense val="0"/>
        <extend val="0"/>
        <outline val="0"/>
        <shadow val="0"/>
        <u val="none"/>
        <vertAlign val="baseline"/>
        <sz val="8"/>
        <color theme="1"/>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b val="0"/>
        <i val="0"/>
        <strike val="0"/>
        <condense val="0"/>
        <extend val="0"/>
        <outline val="0"/>
        <shadow val="0"/>
        <u val="none"/>
        <vertAlign val="baseline"/>
        <sz val="8"/>
        <color auto="1"/>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left style="thin">
          <color rgb="FF0070C0"/>
        </left>
        <right style="thin">
          <color rgb="FF0070C0"/>
        </right>
        <top/>
        <bottom/>
        <vertical/>
        <horizontal/>
      </border>
    </dxf>
    <dxf>
      <font>
        <b val="0"/>
        <i val="0"/>
        <strike val="0"/>
        <condense val="0"/>
        <extend val="0"/>
        <outline val="0"/>
        <shadow val="0"/>
        <u val="none"/>
        <vertAlign val="baseline"/>
        <sz val="8"/>
        <color auto="1"/>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minor"/>
      </font>
    </dxf>
    <dxf>
      <font>
        <outline val="0"/>
        <shadow val="0"/>
        <vertAlign val="baseline"/>
        <sz val="8"/>
        <name val="Calibri"/>
        <scheme val="minor"/>
      </font>
    </dxf>
    <dxf>
      <font>
        <b val="0"/>
        <i val="0"/>
        <strike val="0"/>
        <condense val="0"/>
        <extend val="0"/>
        <outline val="0"/>
        <shadow val="0"/>
        <u val="none"/>
        <vertAlign val="baseline"/>
        <sz val="8"/>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9" formatCode="m/d/yyyy"/>
      <fill>
        <patternFill patternType="none">
          <fgColor indexed="64"/>
          <bgColor indexed="65"/>
        </patternFill>
      </fill>
    </dxf>
    <dxf>
      <font>
        <outline val="0"/>
        <shadow val="0"/>
        <vertAlign val="baseline"/>
        <sz val="8"/>
        <name val="Calibri"/>
        <scheme val="minor"/>
      </font>
    </dxf>
    <dxf>
      <font>
        <outline val="0"/>
        <shadow val="0"/>
        <vertAlign val="baseline"/>
        <sz val="8"/>
        <name val="Calibri"/>
        <scheme val="minor"/>
      </font>
    </dxf>
    <dxf>
      <font>
        <outline val="0"/>
        <shadow val="0"/>
        <vertAlign val="baseline"/>
        <sz val="8"/>
        <name val="Calibri"/>
        <scheme val="minor"/>
      </font>
      <border outline="0">
        <left style="thin">
          <color rgb="FF0070C0"/>
        </left>
      </border>
    </dxf>
    <dxf>
      <font>
        <b val="0"/>
        <i val="0"/>
        <strike val="0"/>
        <condense val="0"/>
        <extend val="0"/>
        <outline val="0"/>
        <shadow val="0"/>
        <u val="none"/>
        <vertAlign val="baseline"/>
        <sz val="8"/>
        <color auto="1"/>
        <name val="Calibri"/>
        <scheme val="minor"/>
      </font>
      <fill>
        <patternFill patternType="solid">
          <fgColor indexed="64"/>
          <bgColor theme="9" tint="0.79998168889431442"/>
        </patternFill>
      </fill>
      <alignment horizontal="right" vertical="bottom" textRotation="0" wrapText="0" indent="0" justifyLastLine="0" shrinkToFit="0" readingOrder="0"/>
      <border diagonalUp="0" diagonalDown="0" outline="0">
        <left style="thin">
          <color rgb="FF0070C0"/>
        </left>
        <right style="thin">
          <color rgb="FF0070C0"/>
        </right>
        <top/>
        <bottom/>
      </border>
    </dxf>
    <dxf>
      <font>
        <outline val="0"/>
        <shadow val="0"/>
        <vertAlign val="baseline"/>
        <sz val="8"/>
        <name val="Calibri"/>
        <scheme val="minor"/>
      </font>
      <alignment textRotation="0" wrapText="0" indent="0" justifyLastLine="0" shrinkToFit="0" readingOrder="0"/>
      <border diagonalUp="0" diagonalDown="0" outline="0">
        <left style="thin">
          <color rgb="FF0070C0"/>
        </left>
        <right style="thin">
          <color rgb="FF0070C0"/>
        </right>
        <top/>
        <bottom/>
      </border>
    </dxf>
    <dxf>
      <numFmt numFmtId="0" formatCode="General"/>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minor"/>
      </font>
      <alignment textRotation="0" wrapText="0" indent="0" justifyLastLine="0" shrinkToFit="0" readingOrder="0"/>
      <border diagonalUp="0" diagonalDown="0">
        <left style="thin">
          <color rgb="FF0070C0"/>
        </left>
        <right style="thin">
          <color rgb="FF0070C0"/>
        </right>
        <top/>
        <bottom/>
        <vertical style="thin">
          <color rgb="FF0070C0"/>
        </vertical>
        <horizontal/>
      </border>
    </dxf>
    <dxf>
      <font>
        <b val="0"/>
        <i val="0"/>
        <strike val="0"/>
        <condense val="0"/>
        <extend val="0"/>
        <outline val="0"/>
        <shadow val="0"/>
        <u val="none"/>
        <vertAlign val="baseline"/>
        <sz val="8"/>
        <color auto="1"/>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left style="thin">
          <color rgb="FF0070C0"/>
        </left>
        <right style="thin">
          <color rgb="FF0070C0"/>
        </right>
        <top/>
        <bottom/>
        <vertical style="thin">
          <color rgb="FF0070C0"/>
        </vertical>
        <horizontal/>
      </border>
    </dxf>
    <dxf>
      <font>
        <outline val="0"/>
        <shadow val="0"/>
        <vertAlign val="baseline"/>
        <sz val="8"/>
        <name val="Calibri"/>
        <scheme val="none"/>
      </font>
    </dxf>
    <dxf>
      <font>
        <outline val="0"/>
        <shadow val="0"/>
        <vertAlign val="baseline"/>
        <sz val="8"/>
        <name val="Calibri"/>
        <scheme val="minor"/>
      </font>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border diagonalUp="0" diagonalDown="0" outline="0">
        <left style="thin">
          <color theme="4"/>
        </left>
        <right style="thin">
          <color theme="4"/>
        </right>
        <top/>
        <bottom/>
      </border>
    </dxf>
    <dxf>
      <font>
        <strike val="0"/>
        <outline val="0"/>
        <shadow val="0"/>
        <u val="none"/>
        <vertAlign val="baseline"/>
        <sz val="8"/>
        <color theme="1"/>
        <name val="Calibri"/>
        <scheme val="minor"/>
      </font>
      <numFmt numFmtId="30" formatCode="@"/>
      <border diagonalUp="0" diagonalDown="0" outline="0">
        <left style="thin">
          <color theme="4"/>
        </left>
        <right style="thin">
          <color theme="4"/>
        </right>
        <top/>
        <bottom/>
      </border>
    </dxf>
    <dxf>
      <font>
        <strike val="0"/>
        <outline val="0"/>
        <shadow val="0"/>
        <u val="none"/>
        <vertAlign val="baseline"/>
        <sz val="8"/>
        <color theme="1"/>
        <name val="Calibri"/>
        <scheme val="minor"/>
      </font>
      <border diagonalUp="0" diagonalDown="0" outline="0">
        <left style="thin">
          <color theme="4"/>
        </left>
        <right style="thin">
          <color theme="4"/>
        </right>
        <top/>
        <bottom/>
      </border>
    </dxf>
    <dxf>
      <font>
        <strike val="0"/>
        <outline val="0"/>
        <shadow val="0"/>
        <u val="none"/>
        <vertAlign val="baseline"/>
        <sz val="8"/>
        <color theme="1"/>
        <name val="Calibri"/>
        <scheme val="minor"/>
      </font>
      <numFmt numFmtId="30" formatCode="@"/>
      <border diagonalUp="0" diagonalDown="0">
        <left/>
        <right style="thin">
          <color theme="4"/>
        </right>
        <top/>
        <bottom/>
        <vertical/>
        <horizontal/>
      </border>
    </dxf>
    <dxf>
      <font>
        <b val="0"/>
        <i val="0"/>
        <strike val="0"/>
        <condense val="0"/>
        <extend val="0"/>
        <outline val="0"/>
        <shadow val="0"/>
        <u val="none"/>
        <vertAlign val="baseline"/>
        <sz val="8"/>
        <color theme="1"/>
        <name val="Calibri"/>
        <scheme val="minor"/>
      </font>
      <numFmt numFmtId="30" formatCode="@"/>
      <border diagonalUp="0" diagonalDown="0">
        <left style="thin">
          <color theme="4"/>
        </left>
        <right style="thin">
          <color theme="4"/>
        </right>
        <top/>
        <bottom/>
        <vertical/>
        <horizontal/>
      </border>
    </dxf>
    <dxf>
      <font>
        <b val="0"/>
        <i val="0"/>
        <strike val="0"/>
        <condense val="0"/>
        <extend val="0"/>
        <outline val="0"/>
        <shadow val="0"/>
        <u val="none"/>
        <vertAlign val="baseline"/>
        <sz val="8"/>
        <color theme="1"/>
        <name val="Calibri"/>
        <scheme val="minor"/>
      </font>
      <numFmt numFmtId="30" formatCode="@"/>
      <border diagonalUp="0" diagonalDown="0">
        <left/>
        <right style="thin">
          <color theme="4"/>
        </right>
        <top/>
        <bottom/>
        <vertical/>
        <horizontal/>
      </border>
    </dxf>
    <dxf>
      <font>
        <strike val="0"/>
        <outline val="0"/>
        <shadow val="0"/>
        <u val="none"/>
        <vertAlign val="baseline"/>
        <sz val="8"/>
        <color theme="1"/>
        <name val="Calibri"/>
        <scheme val="minor"/>
      </font>
      <border diagonalUp="0" diagonalDown="0">
        <left style="thin">
          <color theme="4"/>
        </left>
        <right/>
        <top/>
        <bottom/>
        <vertical/>
        <horizontal/>
      </border>
    </dxf>
    <dxf>
      <border diagonalUp="0" diagonalDown="0">
        <left style="thin">
          <color theme="4"/>
        </left>
        <right style="thin">
          <color theme="4"/>
        </right>
        <top/>
        <bottom/>
      </border>
    </dxf>
    <dxf>
      <font>
        <strike val="0"/>
        <outline val="0"/>
        <shadow val="0"/>
        <u val="none"/>
        <vertAlign val="baseline"/>
        <sz val="8"/>
        <color theme="1"/>
        <name val="Calibri"/>
        <scheme val="minor"/>
      </font>
    </dxf>
    <dxf>
      <font>
        <b/>
        <i val="0"/>
        <strike val="0"/>
        <condense val="0"/>
        <extend val="0"/>
        <outline val="0"/>
        <shadow val="0"/>
        <u val="none"/>
        <vertAlign val="baseline"/>
        <sz val="8"/>
        <color theme="1"/>
        <name val="Calibri"/>
        <scheme val="minor"/>
      </font>
      <alignment horizontal="general" vertical="bottom" textRotation="0" wrapText="1" indent="0" justifyLastLine="0" shrinkToFit="0" readingOrder="0"/>
      <border diagonalUp="0" diagonalDown="0" outline="0">
        <left style="thin">
          <color theme="4"/>
        </left>
        <right style="thin">
          <color theme="4"/>
        </right>
        <top/>
        <bottom/>
      </border>
    </dxf>
    <dxf>
      <font>
        <outline val="0"/>
        <shadow val="0"/>
        <vertAlign val="baseline"/>
        <sz val="8"/>
        <name val="Calibri"/>
        <scheme val="none"/>
      </font>
      <alignment horizontal="left" textRotation="0" indent="0" justifyLastLine="0" shrinkToFit="0" readingOrder="0"/>
    </dxf>
    <dxf>
      <font>
        <outline val="0"/>
        <shadow val="0"/>
        <vertAlign val="baseline"/>
        <sz val="8"/>
        <name val="Calibri"/>
        <scheme val="none"/>
      </font>
      <alignment horizontal="left" textRotation="0" indent="0" justifyLastLine="0" shrinkToFit="0" readingOrder="0"/>
    </dxf>
    <dxf>
      <font>
        <outline val="0"/>
        <shadow val="0"/>
        <vertAlign val="baseline"/>
        <sz val="8"/>
        <name val="Calibri"/>
        <scheme val="minor"/>
      </font>
      <alignment horizontal="left" textRotation="0" indent="0" justifyLastLine="0" shrinkToFit="0" readingOrder="0"/>
      <border outline="0">
        <left style="thin">
          <color rgb="FF0070C0"/>
        </left>
      </border>
    </dxf>
    <dxf>
      <font>
        <b val="0"/>
        <i val="0"/>
        <strike val="0"/>
        <condense val="0"/>
        <extend val="0"/>
        <outline val="0"/>
        <shadow val="0"/>
        <u val="none"/>
        <vertAlign val="baseline"/>
        <sz val="8"/>
        <color auto="1"/>
        <name val="Calibri"/>
        <scheme val="minor"/>
      </font>
      <fill>
        <patternFill patternType="solid">
          <fgColor indexed="64"/>
          <bgColor theme="9" tint="0.79998168889431442"/>
        </patternFill>
      </fill>
      <alignment horizontal="left" vertical="bottom" textRotation="0" wrapText="0" indent="0" justifyLastLine="0" shrinkToFit="0" readingOrder="0"/>
      <border diagonalUp="0" diagonalDown="0" outline="0">
        <left style="thin">
          <color rgb="FF0070C0"/>
        </left>
        <right style="thin">
          <color rgb="FF0070C0"/>
        </right>
        <top/>
        <bottom/>
      </border>
    </dxf>
    <dxf>
      <font>
        <outline val="0"/>
        <shadow val="0"/>
        <vertAlign val="baseline"/>
        <sz val="8"/>
        <name val="Calibri"/>
        <scheme val="none"/>
      </font>
      <alignment horizontal="left" textRotation="0" indent="0" justifyLastLine="0" shrinkToFit="0" readingOrder="0"/>
    </dxf>
    <dxf>
      <font>
        <outline val="0"/>
        <shadow val="0"/>
        <vertAlign val="baseline"/>
        <sz val="8"/>
        <name val="Calibri"/>
        <scheme val="minor"/>
      </font>
      <alignment horizontal="left"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numFmt numFmtId="30" formatCode="@"/>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 Id="rId35" Type="http://schemas.openxmlformats.org/officeDocument/2006/relationships/calcChain" Target="calcChain.xml"/><Relationship Id="rId8" Type="http://schemas.openxmlformats.org/officeDocument/2006/relationships/worksheet" Target="worksheets/sheet8.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H:\COA\COA%20Mapping%20%20202108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H:\COA\COA%20Mapping%20%2020210820.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g Haberer - TREASX" refreshedDate="42122.603981712964" createdVersion="5" refreshedVersion="5" minRefreshableVersion="3" recordCount="3576" xr:uid="{00000000-000A-0000-FFFF-FFFF1A000000}">
  <cacheSource type="worksheet">
    <worksheetSource ref="G1:AY3577" sheet="MAPPING_OLD" r:id="rId2"/>
  </cacheSource>
  <cacheFields count="44">
    <cacheField name="ACCOUNT" numFmtId="0">
      <sharedItems/>
    </cacheField>
    <cacheField name="CAT" numFmtId="0">
      <sharedItems count="8">
        <s v="10"/>
        <s v="20"/>
        <s v="30"/>
        <s v="31"/>
        <s v="32"/>
        <s v="33"/>
        <s v="34"/>
        <s v="35"/>
      </sharedItems>
    </cacheField>
    <cacheField name="DIST" numFmtId="0">
      <sharedItems count="304">
        <s v="111"/>
        <s v="112"/>
        <s v="113"/>
        <s v="114"/>
        <s v="125"/>
        <s v="151"/>
        <s v="152"/>
        <s v="154"/>
        <s v="222"/>
        <s v="225"/>
        <s v="290"/>
        <s v="298"/>
        <s v="299"/>
        <s v="014"/>
        <s v="022"/>
        <s v="025"/>
        <s v="026"/>
        <s v="027"/>
        <s v="028"/>
        <s v="033"/>
        <s v="034"/>
        <s v="035"/>
        <s v="036"/>
        <s v="041"/>
        <s v="042"/>
        <s v="043"/>
        <s v="044"/>
        <s v="045"/>
        <s v="048"/>
        <s v="049"/>
        <s v="050"/>
        <s v="059"/>
        <s v="060"/>
        <s v="061"/>
        <s v="062"/>
        <s v="063"/>
        <s v="064"/>
        <s v="066"/>
        <s v="077"/>
        <s v="086"/>
        <s v="090"/>
        <s v="091"/>
        <s v="092"/>
        <s v="093"/>
        <s v="094"/>
        <s v="099"/>
        <s v="100"/>
        <s v="047"/>
        <s v="120"/>
        <s v="130"/>
        <s v="201"/>
        <s v="203"/>
        <s v="204"/>
        <s v="205"/>
        <s v="206"/>
        <s v="207"/>
        <s v="208"/>
        <s v="209"/>
        <s v="210"/>
        <s v="211"/>
        <s v="212"/>
        <s v="213"/>
        <s v="214"/>
        <s v="215"/>
        <s v="216"/>
        <s v="217"/>
        <s v="218"/>
        <s v="219"/>
        <s v="220"/>
        <s v="221"/>
        <s v="223"/>
        <s v="224"/>
        <s v="226"/>
        <s v="227"/>
        <s v="228"/>
        <s v="229"/>
        <s v="230"/>
        <s v="232"/>
        <s v="233"/>
        <s v="234"/>
        <s v="235"/>
        <s v="236"/>
        <s v="237"/>
        <s v="238"/>
        <s v="239"/>
        <s v="240"/>
        <s v="241"/>
        <s v="242"/>
        <s v="243"/>
        <s v="244"/>
        <s v="245"/>
        <s v="248"/>
        <s v="249"/>
        <s v="250"/>
        <s v="251"/>
        <s v="252"/>
        <s v="253"/>
        <s v="254"/>
        <s v="255"/>
        <s v="256"/>
        <s v="257"/>
        <s v="258"/>
        <s v="259"/>
        <s v="261"/>
        <s v="262"/>
        <s v="263"/>
        <s v="264"/>
        <s v="265"/>
        <s v="266"/>
        <s v="267"/>
        <s v="268"/>
        <s v="269"/>
        <s v="270"/>
        <s v="271"/>
        <s v="273"/>
        <s v="274"/>
        <s v="275"/>
        <s v="276"/>
        <s v="277"/>
        <s v="281"/>
        <s v="282"/>
        <s v="292"/>
        <s v="295"/>
        <s v="312"/>
        <s v="320"/>
        <s v="321"/>
        <s v="370"/>
        <s v="422"/>
        <s v="423"/>
        <s v="435"/>
        <s v="440"/>
        <s v="441"/>
        <s v="445"/>
        <s v="450"/>
        <s v="455"/>
        <s v="460"/>
        <s v="461"/>
        <s v="462"/>
        <s v="465"/>
        <s v="503"/>
        <s v="504"/>
        <s v="505"/>
        <s v="506"/>
        <s v="532"/>
        <s v="534"/>
        <s v="535"/>
        <s v="536"/>
        <s v="537"/>
        <s v="538"/>
        <s v="566"/>
        <s v="567"/>
        <s v="572"/>
        <s v="573"/>
        <s v="574"/>
        <s v="580"/>
        <s v="581"/>
        <s v="601"/>
        <s v="654"/>
        <s v="665"/>
        <s v="667"/>
        <s v="668"/>
        <s v="669"/>
        <s v="673"/>
        <s v="675"/>
        <s v="681"/>
        <s v="685"/>
        <s v="701"/>
        <s v="702"/>
        <s v="703"/>
        <s v="711"/>
        <s v="712"/>
        <s v="713"/>
        <s v="714"/>
        <s v="715"/>
        <s v="716"/>
        <s v="718"/>
        <s v="729"/>
        <s v="746"/>
        <s v="748"/>
        <s v="750"/>
        <s v="755"/>
        <s v="756"/>
        <s v="760"/>
        <s v="761"/>
        <s v="762"/>
        <s v="763"/>
        <s v="766"/>
        <s v="767"/>
        <s v="768"/>
        <s v="769"/>
        <s v="770"/>
        <s v="771"/>
        <s v="773"/>
        <s v="775"/>
        <s v="776"/>
        <s v="779"/>
        <s v="780"/>
        <s v="781"/>
        <s v="782"/>
        <s v="795"/>
        <s v="901"/>
        <s v="902"/>
        <s v="903"/>
        <s v="904"/>
        <s v="905"/>
        <s v="906"/>
        <s v="907"/>
        <s v="908"/>
        <s v="910"/>
        <s v="911"/>
        <s v="912"/>
        <s v="913"/>
        <s v="914"/>
        <s v="915"/>
        <s v="918"/>
        <s v="948"/>
        <s v="949"/>
        <s v="950"/>
        <s v="951"/>
        <s v="952"/>
        <s v="953"/>
        <s v="954"/>
        <s v="955"/>
        <s v="956"/>
        <s v="957"/>
        <s v="959"/>
        <s v="960"/>
        <s v="961"/>
        <s v="962"/>
        <s v="963"/>
        <s v="964"/>
        <s v="965"/>
        <s v="967"/>
        <s v="968"/>
        <s v="969"/>
        <s v="970"/>
        <s v="971"/>
        <s v="973"/>
        <s v="974"/>
        <s v="975"/>
        <s v="976"/>
        <s v="977"/>
        <s v="978"/>
        <s v="979"/>
        <s v="980"/>
        <s v="981"/>
        <s v="982"/>
        <s v="983"/>
        <s v="984"/>
        <s v="985"/>
        <s v="986"/>
        <s v="987"/>
        <s v="988"/>
        <s v="989"/>
        <s v="990"/>
        <s v="991"/>
        <s v="992"/>
        <s v="993"/>
        <s v="994"/>
        <s v="995"/>
        <s v="998"/>
        <s v="A03"/>
        <s v="A04"/>
        <s v="B00"/>
        <s v="C00"/>
        <s v="C01"/>
        <s v="D00"/>
        <s v="E00"/>
        <s v="F00"/>
        <s v="F01"/>
        <s v="F02"/>
        <s v="F03"/>
        <s v="F07"/>
        <s v="K01"/>
        <s v="L00"/>
        <s v="L01"/>
        <s v="L02"/>
        <s v="L03"/>
        <s v="L04"/>
        <s v="L05"/>
        <s v="L06"/>
        <s v="L07"/>
        <s v="L08"/>
        <s v="L09"/>
        <s v="T00"/>
        <s v="001"/>
        <s v="002"/>
        <s v="010"/>
        <s v="030"/>
        <s v="040"/>
        <s v="200"/>
        <s v="610"/>
        <s v="620"/>
        <s v="625"/>
        <s v="630"/>
        <s v="637"/>
        <s v="638"/>
        <s v="645"/>
        <s v="690"/>
        <s v="695"/>
        <s v="700"/>
        <s v="745"/>
        <s v="850"/>
        <s v="410"/>
      </sharedItems>
    </cacheField>
    <cacheField name="FUND" numFmtId="0">
      <sharedItems count="1401">
        <s v="152"/>
        <s v="153"/>
        <s v="154"/>
        <s v="155"/>
        <s v="156"/>
        <s v="157"/>
        <s v="158"/>
        <s v="159"/>
        <s v="160"/>
        <s v="101"/>
        <s v="106"/>
        <s v="126"/>
        <s v="121"/>
        <s v="122"/>
        <s v="123"/>
        <s v="124"/>
        <s v="125"/>
        <s v="127"/>
        <s v="128"/>
        <s v="129"/>
        <s v="130"/>
        <s v="131"/>
        <s v="132"/>
        <s v="133"/>
        <s v="134"/>
        <s v="135"/>
        <s v="136"/>
        <s v="137"/>
        <s v="138"/>
        <s v="139"/>
        <s v="140"/>
        <s v="141"/>
        <s v="142"/>
        <s v="143"/>
        <s v="144"/>
        <s v="145"/>
        <s v="146"/>
        <s v="147"/>
        <s v="148"/>
        <s v="161"/>
        <s v="162"/>
        <s v="163"/>
        <s v="164"/>
        <s v="165"/>
        <s v="166"/>
        <s v="167"/>
        <s v="168"/>
        <s v="169"/>
        <s v="170"/>
        <s v="171"/>
        <s v="172"/>
        <s v="173"/>
        <s v="174"/>
        <s v="175"/>
        <s v="176"/>
        <s v="177"/>
        <s v="178"/>
        <s v="179"/>
        <s v="181"/>
        <s v="182"/>
        <s v="183"/>
        <s v="184"/>
        <s v="185"/>
        <s v="186"/>
        <s v="187"/>
        <s v="188"/>
        <s v="189"/>
        <s v="190"/>
        <s v="191"/>
        <s v="199"/>
        <s v="356"/>
        <s v="556"/>
        <s v="566"/>
        <s v="567"/>
        <s v="550"/>
        <s v="599"/>
        <s v="900"/>
        <s v="903"/>
        <s v="904"/>
        <s v="000"/>
        <s v="001"/>
        <s v="002"/>
        <s v="003"/>
        <s v="004"/>
        <s v="005"/>
        <s v="006"/>
        <s v="007"/>
        <s v="008"/>
        <s v="009"/>
        <s v="012"/>
        <s v="013"/>
        <s v="014"/>
        <s v="015"/>
        <s v="018"/>
        <s v="019"/>
        <s v="020"/>
        <s v="021"/>
        <s v="022"/>
        <s v="023"/>
        <s v="024"/>
        <s v="025"/>
        <s v="026"/>
        <s v="027"/>
        <s v="028"/>
        <s v="029"/>
        <s v="090"/>
        <s v="092"/>
        <s v="093"/>
        <s v="094"/>
        <s v="095"/>
        <s v="010"/>
        <s v="011"/>
        <s v="016"/>
        <s v="017"/>
        <s v="051"/>
        <s v="052"/>
        <s v="053"/>
        <s v="054"/>
        <s v="055"/>
        <s v="056"/>
        <s v="058"/>
        <s v="067"/>
        <s v="068"/>
        <s v="069"/>
        <s v="071"/>
        <s v="072"/>
        <s v="073"/>
        <s v="074"/>
        <s v="075"/>
        <s v="076"/>
        <s v="077"/>
        <s v="079"/>
        <s v="083"/>
        <s v="084"/>
        <s v="085"/>
        <s v="086"/>
        <s v="087"/>
        <s v="760"/>
        <s v="762"/>
        <s v="763"/>
        <s v="765"/>
        <s v="767"/>
        <s v="768"/>
        <s v="769"/>
        <s v="770"/>
        <s v="771"/>
        <s v="772"/>
        <s v="773"/>
        <s v="774"/>
        <s v="775"/>
        <s v="776"/>
        <s v="777"/>
        <s v="778"/>
        <s v="779"/>
        <s v="780"/>
        <s v="781"/>
        <s v="782"/>
        <s v="783"/>
        <s v="784"/>
        <s v="785"/>
        <s v="786"/>
        <s v="787"/>
        <s v="788"/>
        <s v="789"/>
        <s v="790"/>
        <s v="791"/>
        <s v="792"/>
        <s v="793"/>
        <s v="794"/>
        <s v="795"/>
        <s v="796"/>
        <s v="797"/>
        <s v="798"/>
        <s v="799"/>
        <s v="800"/>
        <s v="801"/>
        <s v="802"/>
        <s v="803"/>
        <s v="804"/>
        <s v="805"/>
        <s v="806"/>
        <s v="807"/>
        <s v="808"/>
        <s v="809"/>
        <s v="810"/>
        <s v="811"/>
        <s v="812"/>
        <s v="813"/>
        <s v="814"/>
        <s v="815"/>
        <s v="816"/>
        <s v="817"/>
        <s v="818"/>
        <s v="819"/>
        <s v="820"/>
        <s v="G01"/>
        <s v="G02"/>
        <s v="G03"/>
        <s v="G04"/>
        <s v="G05"/>
        <s v="G06"/>
        <s v="G07"/>
        <s v="G08"/>
        <s v="G09"/>
        <s v="G10"/>
        <s v="G11"/>
        <s v="G12"/>
        <s v="G13"/>
        <s v="G14"/>
        <s v="G15"/>
        <s v="G16"/>
        <s v="G17"/>
        <s v="G18"/>
        <s v="G19"/>
        <s v="G20"/>
        <s v="G21"/>
        <s v="G22"/>
        <s v="K91"/>
        <s v="L01"/>
        <s v="L02"/>
        <s v="L03"/>
        <s v="L04"/>
        <s v="L05"/>
        <s v="L06"/>
        <s v="L07"/>
        <s v="L08"/>
        <s v="L10"/>
        <s v="L12"/>
        <s v="L13"/>
        <s v="L32"/>
        <s v="L33"/>
        <s v="L34"/>
        <s v="Z99"/>
        <s v="099"/>
        <s v="608"/>
        <s v="609"/>
        <s v="601"/>
        <s v="602"/>
        <s v="603"/>
        <s v="604"/>
        <s v="606"/>
        <s v="607"/>
        <s v="610"/>
        <s v="611"/>
        <s v="612"/>
        <s v="613"/>
        <s v="615"/>
        <s v="619"/>
        <s v="620"/>
        <s v="622"/>
        <s v="624"/>
        <s v="625"/>
        <s v="626"/>
        <s v="627"/>
        <s v="628"/>
        <s v="629"/>
        <s v="630"/>
        <s v="631"/>
        <s v="632"/>
        <s v="633"/>
        <s v="634"/>
        <s v="635"/>
        <s v="636"/>
        <s v="637"/>
        <s v="638"/>
        <s v="639"/>
        <s v="640"/>
        <s v="641"/>
        <s v="642"/>
        <s v="643"/>
        <s v="644"/>
        <s v="645"/>
        <s v="646"/>
        <s v="647"/>
        <s v="648"/>
        <s v="649"/>
        <s v="650"/>
        <s v="651"/>
        <s v="652"/>
        <s v="653"/>
        <s v="654"/>
        <s v="655"/>
        <s v="656"/>
        <s v="699"/>
        <s v="105"/>
        <s v="701"/>
        <s v="703"/>
        <s v="707"/>
        <s v="711"/>
        <s v="712"/>
        <s v="714"/>
        <s v="715"/>
        <s v="716"/>
        <s v="722"/>
        <s v="724"/>
        <s v="726"/>
        <s v="730"/>
        <s v="750"/>
        <s v="751"/>
        <s v="752"/>
        <s v="753"/>
        <s v="754"/>
        <s v="755"/>
        <s v="756"/>
        <s v="757"/>
        <s v="758"/>
        <s v="759"/>
        <s v="761"/>
        <s v="100"/>
        <s v="725"/>
        <s v="745"/>
        <s v="564"/>
        <s v="570"/>
        <s v="089"/>
        <s v="091"/>
        <s v="096"/>
        <s v="098"/>
        <s v="102"/>
        <s v="103"/>
        <s v="104"/>
        <s v="107"/>
        <s v="109"/>
        <s v="999"/>
        <s v="231"/>
        <s v="232"/>
        <s v="233"/>
        <s v="234"/>
        <s v="238"/>
        <s v="240"/>
        <s v="241"/>
        <s v="246"/>
        <s v="247"/>
        <s v="248"/>
        <s v="249"/>
        <s v="250"/>
        <s v="251"/>
        <s v="252"/>
        <s v="253"/>
        <s v="254"/>
        <s v="255"/>
        <s v="260"/>
        <s v="262"/>
        <s v="263"/>
        <s v="264"/>
        <s v="265"/>
        <s v="266"/>
        <s v="268"/>
        <s v="270"/>
        <s v="271"/>
        <s v="272"/>
        <s v="273"/>
        <s v="281"/>
        <s v="282"/>
        <s v="283"/>
        <s v="284"/>
        <s v="287"/>
        <s v="288"/>
        <s v="291"/>
        <s v="292"/>
        <s v="293"/>
        <s v="294"/>
        <s v="295"/>
        <s v="296"/>
        <s v="297"/>
        <s v="298"/>
        <s v="299"/>
        <s v="310"/>
        <s v="311"/>
        <s v="312"/>
        <s v="313"/>
        <s v="314"/>
        <s v="315"/>
        <s v="316"/>
        <s v="317"/>
        <s v="318"/>
        <s v="320"/>
        <s v="321"/>
        <s v="322"/>
        <s v="323"/>
        <s v="325"/>
        <s v="326"/>
        <s v="327"/>
        <s v="329"/>
        <s v="330"/>
        <s v="331"/>
        <s v="333"/>
        <s v="334"/>
        <s v="335"/>
        <s v="336"/>
        <s v="337"/>
        <s v="338"/>
        <s v="339"/>
        <s v="341"/>
        <s v="342"/>
        <s v="343"/>
        <s v="346"/>
        <s v="348"/>
        <s v="349"/>
        <s v="351"/>
        <s v="352"/>
        <s v="353"/>
        <s v="354"/>
        <s v="357"/>
        <s v="358"/>
        <s v="359"/>
        <s v="361"/>
        <s v="362"/>
        <s v="363"/>
        <s v="364"/>
        <s v="366"/>
        <s v="367"/>
        <s v="372"/>
        <s v="373"/>
        <s v="374"/>
        <s v="375"/>
        <s v="376"/>
        <s v="378"/>
        <s v="379"/>
        <s v="381"/>
        <s v="382"/>
        <s v="386"/>
        <s v="387"/>
        <s v="390"/>
        <s v="391"/>
        <s v="392"/>
        <s v="393"/>
        <s v="394"/>
        <s v="395"/>
        <s v="396"/>
        <s v="397"/>
        <s v="398"/>
        <s v="399"/>
        <s v="400"/>
        <s v="401"/>
        <s v="402"/>
        <s v="403"/>
        <s v="404"/>
        <s v="406"/>
        <s v="407"/>
        <s v="408"/>
        <s v="409"/>
        <s v="410"/>
        <s v="411"/>
        <s v="412"/>
        <s v="413"/>
        <s v="414"/>
        <s v="415"/>
        <s v="416"/>
        <s v="417"/>
        <s v="418"/>
        <s v="419"/>
        <s v="420"/>
        <s v="421"/>
        <s v="422"/>
        <s v="423"/>
        <s v="424"/>
        <s v="426"/>
        <s v="427"/>
        <s v="428"/>
        <s v="429"/>
        <s v="430"/>
        <s v="431"/>
        <s v="432"/>
        <s v="433"/>
        <s v="434"/>
        <s v="435"/>
        <s v="436"/>
        <s v="437"/>
        <s v="438"/>
        <s v="439"/>
        <s v="440"/>
        <s v="441"/>
        <s v="442"/>
        <s v="443"/>
        <s v="444"/>
        <s v="445"/>
        <s v="446"/>
        <s v="447"/>
        <s v="448"/>
        <s v="449"/>
        <s v="450"/>
        <s v="451"/>
        <s v="452"/>
        <s v="453"/>
        <s v="454"/>
        <s v="455"/>
        <s v="456"/>
        <s v="457"/>
        <s v="459"/>
        <s v="460"/>
        <s v="461"/>
        <s v="463"/>
        <s v="464"/>
        <s v="465"/>
        <s v="466"/>
        <s v="467"/>
        <s v="468"/>
        <s v="469"/>
        <s v="470"/>
        <s v="471"/>
        <s v="472"/>
        <s v="473"/>
        <s v="474"/>
        <s v="475"/>
        <s v="476"/>
        <s v="477"/>
        <s v="478"/>
        <s v="479"/>
        <s v="480"/>
        <s v="481"/>
        <s v="482"/>
        <s v="483"/>
        <s v="484"/>
        <s v="485"/>
        <s v="486"/>
        <s v="487"/>
        <s v="488"/>
        <s v="489"/>
        <s v="490"/>
        <s v="492"/>
        <s v="493"/>
        <s v="494"/>
        <s v="495"/>
        <s v="496"/>
        <s v="497"/>
        <s v="498"/>
        <s v="499"/>
        <s v="821"/>
        <s v="825"/>
        <s v="827"/>
        <s v="830"/>
        <s v="836"/>
        <s v="837"/>
        <s v="838"/>
        <s v="839"/>
        <s v="840"/>
        <s v="844"/>
        <s v="848"/>
        <s v="849"/>
        <s v="850"/>
        <s v="851"/>
        <s v="853"/>
        <s v="854"/>
        <s v="855"/>
        <s v="859"/>
        <s v="862"/>
        <s v="864"/>
        <s v="865"/>
        <s v="868"/>
        <s v="869"/>
        <s v="870"/>
        <s v="872"/>
        <s v="874"/>
        <s v="875"/>
        <s v="876"/>
        <s v="879"/>
        <s v="882"/>
        <s v="884"/>
        <s v="885"/>
        <s v="886"/>
        <s v="888"/>
        <s v="890"/>
        <s v="896"/>
        <s v="901"/>
        <s v="908"/>
        <s v="909"/>
        <s v="911"/>
        <s v="912"/>
        <s v="913"/>
        <s v="916"/>
        <s v="917"/>
        <s v="919"/>
        <s v="920"/>
        <s v="921"/>
        <s v="922"/>
        <s v="923"/>
        <s v="924"/>
        <s v="925"/>
        <s v="926"/>
        <s v="927"/>
        <s v="928"/>
        <s v="929"/>
        <s v="930"/>
        <s v="931"/>
        <s v="932"/>
        <s v="933"/>
        <s v="934"/>
        <s v="935"/>
        <s v="936"/>
        <s v="937"/>
        <s v="938"/>
        <s v="939"/>
        <s v="940"/>
        <s v="941"/>
        <s v="942"/>
        <s v="943"/>
        <s v="944"/>
        <s v="948"/>
        <s v="949"/>
        <s v="950"/>
        <s v="951"/>
        <s v="952"/>
        <s v="953"/>
        <s v="954"/>
        <s v="955"/>
        <s v="956"/>
        <s v="957"/>
        <s v="958"/>
        <s v="959"/>
        <s v="960"/>
        <s v="961"/>
        <s v="962"/>
        <s v="964"/>
        <s v="965"/>
        <s v="966"/>
        <s v="967"/>
        <s v="968"/>
        <s v="969"/>
        <s v="970"/>
        <s v="972"/>
        <s v="973"/>
        <s v="974"/>
        <s v="977"/>
        <s v="978"/>
        <s v="979"/>
        <s v="981"/>
        <s v="982"/>
        <s v="983"/>
        <s v="984"/>
        <s v="985"/>
        <s v="986"/>
        <s v="987"/>
        <s v="988"/>
        <s v="989"/>
        <s v="990"/>
        <s v="991"/>
        <s v="992"/>
        <s v="993"/>
        <s v="994"/>
        <s v="995"/>
        <s v="996"/>
        <s v="997"/>
        <s v="998"/>
        <s v="A01"/>
        <s v="A03"/>
        <s v="A04"/>
        <s v="A05"/>
        <s v="A10"/>
        <s v="A12"/>
        <s v="A13"/>
        <s v="A14"/>
        <s v="A15"/>
        <s v="A16"/>
        <s v="A17"/>
        <s v="A18"/>
        <s v="A19"/>
        <s v="A20"/>
        <s v="A21"/>
        <s v="A22"/>
        <s v="A23"/>
        <s v="A24"/>
        <s v="A25"/>
        <s v="A26"/>
        <s v="A27"/>
        <s v="A28"/>
        <s v="A29"/>
        <s v="A31"/>
        <s v="A32"/>
        <s v="A37"/>
        <s v="A40"/>
        <s v="A41"/>
        <s v="A43"/>
        <s v="A44"/>
        <s v="A45"/>
        <s v="A46"/>
        <s v="A47"/>
        <s v="A51"/>
        <s v="A54"/>
        <s v="A55"/>
        <s v="A56"/>
        <s v="A57"/>
        <s v="A58"/>
        <s v="A59"/>
        <s v="A60"/>
        <s v="A61"/>
        <s v="A62"/>
        <s v="A63"/>
        <s v="A65"/>
        <s v="A67"/>
        <s v="A68"/>
        <s v="A69"/>
        <s v="A70"/>
        <s v="A71"/>
        <s v="A72"/>
        <s v="A73"/>
        <s v="A74"/>
        <s v="A75"/>
        <s v="A76"/>
        <s v="A77"/>
        <s v="A78"/>
        <s v="A79"/>
        <s v="A80"/>
        <s v="A81"/>
        <s v="A82"/>
        <s v="A83"/>
        <s v="A84"/>
        <s v="A85"/>
        <s v="A86"/>
        <s v="A87"/>
        <s v="A88"/>
        <s v="A89"/>
        <s v="A90"/>
        <s v="A91"/>
        <s v="A92"/>
        <s v="A93"/>
        <s v="A94"/>
        <s v="A95"/>
        <s v="A96"/>
        <s v="A97"/>
        <s v="A98"/>
        <s v="A99"/>
        <s v="B01"/>
        <s v="B02"/>
        <s v="B03"/>
        <s v="B04"/>
        <s v="B05"/>
        <s v="B06"/>
        <s v="B07"/>
        <s v="B08"/>
        <s v="B09"/>
        <s v="B10"/>
        <s v="B11"/>
        <s v="B12"/>
        <s v="B13"/>
        <s v="B14"/>
        <s v="B15"/>
        <s v="B16"/>
        <s v="B17"/>
        <s v="B18"/>
        <s v="B19"/>
        <s v="B20"/>
        <s v="B21"/>
        <s v="B22"/>
        <s v="B23"/>
        <s v="B24"/>
        <s v="B25"/>
        <s v="B26"/>
        <s v="B27"/>
        <s v="B28"/>
        <s v="B29"/>
        <s v="B30"/>
        <s v="B31"/>
        <s v="B32"/>
        <s v="B33"/>
        <s v="B34"/>
        <s v="B35"/>
        <s v="B36"/>
        <s v="B37"/>
        <s v="B38"/>
        <s v="B39"/>
        <s v="B40"/>
        <s v="B41"/>
        <s v="B42"/>
        <s v="B43"/>
        <s v="B44"/>
        <s v="B45"/>
        <s v="B46"/>
        <s v="B47"/>
        <s v="B48"/>
        <s v="B49"/>
        <s v="B50"/>
        <s v="B51"/>
        <s v="B52"/>
        <s v="B53"/>
        <s v="B54"/>
        <s v="B55"/>
        <s v="B56"/>
        <s v="B57"/>
        <s v="B58"/>
        <s v="B59"/>
        <s v="B60"/>
        <s v="B61"/>
        <s v="B62"/>
        <s v="B63"/>
        <s v="B64"/>
        <s v="B65"/>
        <s v="B66"/>
        <s v="B67"/>
        <s v="B68"/>
        <s v="B69"/>
        <s v="B70"/>
        <s v="B71"/>
        <s v="B72"/>
        <s v="B73"/>
        <s v="B74"/>
        <s v="B75"/>
        <s v="B76"/>
        <s v="B77"/>
        <s v="B78"/>
        <s v="B79"/>
        <s v="B80"/>
        <s v="B81"/>
        <s v="B82"/>
        <s v="B83"/>
        <s v="B84"/>
        <s v="B85"/>
        <s v="B86"/>
        <s v="B87"/>
        <s v="B88"/>
        <s v="B89"/>
        <s v="B90"/>
        <s v="B91"/>
        <s v="B92"/>
        <s v="B93"/>
        <s v="B94"/>
        <s v="B95"/>
        <s v="B96"/>
        <s v="B97"/>
        <s v="B98"/>
        <s v="B99"/>
        <s v="C01"/>
        <s v="C02"/>
        <s v="C03"/>
        <s v="C04"/>
        <s v="C05"/>
        <s v="C06"/>
        <s v="C07"/>
        <s v="C08"/>
        <s v="C09"/>
        <s v="C10"/>
        <s v="C11"/>
        <s v="C12"/>
        <s v="C13"/>
        <s v="C14"/>
        <s v="C15"/>
        <s v="C16"/>
        <s v="C17"/>
        <s v="C18"/>
        <s v="C19"/>
        <s v="C20"/>
        <s v="C21"/>
        <s v="C22"/>
        <s v="C23"/>
        <s v="C24"/>
        <s v="C25"/>
        <s v="C26"/>
        <s v="C27"/>
        <s v="C28"/>
        <s v="C29"/>
        <s v="C30"/>
        <s v="C31"/>
        <s v="C32"/>
        <s v="C34"/>
        <s v="C35"/>
        <s v="C36"/>
        <s v="C37"/>
        <s v="C38"/>
        <s v="C39"/>
        <s v="C40"/>
        <s v="C41"/>
        <s v="C42"/>
        <s v="C43"/>
        <s v="C44"/>
        <s v="C45"/>
        <s v="C46"/>
        <s v="C47"/>
        <s v="C48"/>
        <s v="C49"/>
        <s v="C50"/>
        <s v="C51"/>
        <s v="C52"/>
        <s v="C53"/>
        <s v="C54"/>
        <s v="C55"/>
        <s v="C56"/>
        <s v="C57"/>
        <s v="C58"/>
        <s v="C59"/>
        <s v="C60"/>
        <s v="C61"/>
        <s v="C62"/>
        <s v="C63"/>
        <s v="C64"/>
        <s v="C65"/>
        <s v="C66"/>
        <s v="C67"/>
        <s v="C68"/>
        <s v="C69"/>
        <s v="C70"/>
        <s v="C71"/>
        <s v="C72"/>
        <s v="C73"/>
        <s v="C74"/>
        <s v="C75"/>
        <s v="C77"/>
        <s v="C78"/>
        <s v="C79"/>
        <s v="C80"/>
        <s v="C81"/>
        <s v="C82"/>
        <s v="C83"/>
        <s v="C84"/>
        <s v="C85"/>
        <s v="C86"/>
        <s v="C87"/>
        <s v="C88"/>
        <s v="C89"/>
        <s v="C90"/>
        <s v="C96"/>
        <s v="C97"/>
        <s v="D01"/>
        <s v="D02"/>
        <s v="D03"/>
        <s v="D04"/>
        <s v="D05"/>
        <s v="D06"/>
        <s v="D07"/>
        <s v="D08"/>
        <s v="D09"/>
        <s v="D10"/>
        <s v="D11"/>
        <s v="D12"/>
        <s v="D13"/>
        <s v="D14"/>
        <s v="D15"/>
        <s v="D16"/>
        <s v="D17"/>
        <s v="D18"/>
        <s v="D19"/>
        <s v="D20"/>
        <s v="D21"/>
        <s v="D22"/>
        <s v="D23"/>
        <s v="D24"/>
        <s v="D25"/>
        <s v="D26"/>
        <s v="D27"/>
        <s v="D28"/>
        <s v="D29"/>
        <s v="D30"/>
        <s v="D31"/>
        <s v="D32"/>
        <s v="D33"/>
        <s v="D34"/>
        <s v="D35"/>
        <s v="D36"/>
        <s v="D37"/>
        <s v="D38"/>
        <s v="D39"/>
        <s v="D40"/>
        <s v="D41"/>
        <s v="D42"/>
        <s v="D43"/>
        <s v="D44"/>
        <s v="D45"/>
        <s v="D46"/>
        <s v="D47"/>
        <s v="D48"/>
        <s v="D49"/>
        <s v="D50"/>
        <s v="D51"/>
        <s v="D52"/>
        <s v="D53"/>
        <s v="D55"/>
        <s v="D56"/>
        <s v="D57"/>
        <s v="D58"/>
        <s v="D59"/>
        <s v="D60"/>
        <s v="D61"/>
        <s v="D62"/>
        <s v="D63"/>
        <s v="D64"/>
        <s v="D65"/>
        <s v="D66"/>
        <s v="D67"/>
        <s v="D68"/>
        <s v="D69"/>
        <s v="D70"/>
        <s v="D71"/>
        <s v="D72"/>
        <s v="D73"/>
        <s v="D74"/>
        <s v="D75"/>
        <s v="D76"/>
        <s v="D77"/>
        <s v="D78"/>
        <s v="D79"/>
        <s v="D80"/>
        <s v="D81"/>
        <s v="D83"/>
        <s v="D84"/>
        <s v="D85"/>
        <s v="D86"/>
        <s v="D87"/>
        <s v="D88"/>
        <s v="D89"/>
        <s v="D90"/>
        <s v="D91"/>
        <s v="D92"/>
        <s v="D93"/>
        <s v="D94"/>
        <s v="D95"/>
        <s v="D96"/>
        <s v="D97"/>
        <s v="D98"/>
        <s v="D99"/>
        <s v="E01"/>
        <s v="E02"/>
        <s v="E03"/>
        <s v="E04"/>
        <s v="E05"/>
        <s v="E06"/>
        <s v="E07"/>
        <s v="E08"/>
        <s v="E09"/>
        <s v="E10"/>
        <s v="E11"/>
        <s v="E12"/>
        <s v="E13"/>
        <s v="E14"/>
        <s v="E15"/>
        <s v="E16"/>
        <s v="E17"/>
        <s v="E18"/>
        <s v="E19"/>
        <s v="E20"/>
        <s v="E21"/>
        <s v="E22"/>
        <s v="E23"/>
        <s v="E24"/>
        <s v="E25"/>
        <s v="E26"/>
        <s v="E27"/>
        <s v="E28"/>
        <s v="E29"/>
        <s v="E30"/>
        <s v="E31"/>
        <s v="E32"/>
        <s v="E33"/>
        <s v="E34"/>
        <s v="E35"/>
        <s v="E36"/>
        <s v="E37"/>
        <s v="E38"/>
        <s v="E39"/>
        <s v="E40"/>
        <s v="E41"/>
        <s v="E42"/>
        <s v="E43"/>
        <s v="E44"/>
        <s v="E45"/>
        <s v="E46"/>
        <s v="E47"/>
        <s v="E48"/>
        <s v="E49"/>
        <s v="E50"/>
        <s v="E51"/>
        <s v="E52"/>
        <s v="E53"/>
        <s v="E54"/>
        <s v="E55"/>
        <s v="E56"/>
        <s v="E57"/>
        <s v="E58"/>
        <s v="E59"/>
        <s v="E60"/>
        <s v="E61"/>
        <s v="E62"/>
        <s v="E63"/>
        <s v="E64"/>
        <s v="E65"/>
        <s v="E66"/>
        <s v="E67"/>
        <s v="E68"/>
        <s v="E69"/>
        <s v="E70"/>
        <s v="E71"/>
        <s v="E72"/>
        <s v="E73"/>
        <s v="E74"/>
        <s v="E75"/>
        <s v="E76"/>
        <s v="E77"/>
        <s v="E78"/>
        <s v="E79"/>
        <s v="E80"/>
        <s v="E81"/>
        <s v="E82"/>
        <s v="E83"/>
        <s v="E84"/>
        <s v="E85"/>
        <s v="E86"/>
        <s v="E87"/>
        <s v="E88"/>
        <s v="E89"/>
        <s v="E90"/>
        <s v="E91"/>
        <s v="E92"/>
        <s v="E93"/>
        <s v="E94"/>
        <s v="E95"/>
        <s v="E96"/>
        <s v="E97"/>
        <s v="E98"/>
        <s v="E99"/>
        <s v="F01"/>
        <s v="F02"/>
        <s v="F03"/>
        <s v="F04"/>
        <s v="F05"/>
        <s v="F06"/>
        <s v="F07"/>
        <s v="F08"/>
        <s v="F09"/>
        <s v="F10"/>
        <s v="F11"/>
        <s v="F12"/>
        <s v="F13"/>
        <s v="F14"/>
        <s v="F15"/>
        <s v="F16"/>
        <s v="F17"/>
        <s v="F18"/>
        <s v="F19"/>
        <s v="F20"/>
        <s v="F21"/>
        <s v="F22"/>
        <s v="F23"/>
        <s v="F24"/>
        <s v="F25"/>
        <s v="F26"/>
        <s v="F27"/>
        <s v="F28"/>
        <s v="F29"/>
        <s v="F30"/>
        <s v="F31"/>
        <s v="F32"/>
        <s v="F33"/>
        <s v="F34"/>
        <s v="F35"/>
        <s v="F36"/>
        <s v="F37"/>
        <s v="F38"/>
        <s v="F39"/>
        <s v="F40"/>
        <s v="F41"/>
        <s v="F42"/>
        <s v="F43"/>
        <s v="F44"/>
        <s v="F45"/>
        <s v="F46"/>
        <s v="F47"/>
        <s v="F48"/>
        <s v="F49"/>
        <s v="F50"/>
        <s v="F51"/>
        <s v="F52"/>
        <s v="F53"/>
        <s v="F54"/>
        <s v="F55"/>
        <s v="F56"/>
        <s v="F57"/>
        <s v="F58"/>
        <s v="F59"/>
        <s v="F60"/>
        <s v="F61"/>
        <s v="F62"/>
        <s v="F63"/>
        <s v="F64"/>
        <s v="F65"/>
        <s v="F66"/>
        <s v="F67"/>
        <s v="F68"/>
        <s v="F69"/>
        <s v="F70"/>
        <s v="F71"/>
        <s v="F72"/>
        <s v="F73"/>
        <s v="F74"/>
        <s v="F75"/>
        <s v="F76"/>
        <s v="F77"/>
        <s v="F78"/>
        <s v="F79"/>
        <s v="F80"/>
        <s v="F81"/>
        <s v="F82"/>
        <s v="F83"/>
        <s v="F84"/>
        <s v="F85"/>
        <s v="F86"/>
        <s v="F87"/>
        <s v="F88"/>
        <s v="F89"/>
        <s v="F90"/>
        <s v="F91"/>
        <s v="F92"/>
        <s v="F93"/>
        <s v="F94"/>
        <s v="F95"/>
        <s v="F96"/>
        <s v="F97"/>
        <s v="F98"/>
        <s v="F99"/>
        <s v="G23"/>
        <s v="G24"/>
        <s v="G25"/>
        <s v="G26"/>
        <s v="G27"/>
        <s v="G28"/>
        <s v="G29"/>
        <s v="G30"/>
        <s v="G31"/>
        <s v="G32"/>
        <s v="G33"/>
        <s v="G34"/>
        <s v="G35"/>
        <s v="G36"/>
        <s v="G37"/>
        <s v="G38"/>
        <s v="G39"/>
        <s v="G40"/>
        <s v="G41"/>
        <s v="G42"/>
        <s v="G43"/>
        <s v="G44"/>
        <s v="G45"/>
        <s v="G46"/>
        <s v="G47"/>
        <s v="G48"/>
        <s v="G49"/>
        <s v="G50"/>
        <s v="G51"/>
        <s v="G52"/>
        <s v="G53"/>
        <s v="G54"/>
        <s v="G55"/>
        <s v="G56"/>
        <s v="G57"/>
        <s v="G58"/>
        <s v="G59"/>
        <s v="G60"/>
        <s v="G61"/>
        <s v="G62"/>
        <s v="G63"/>
        <s v="G64"/>
        <s v="G65"/>
        <s v="G66"/>
        <s v="G67"/>
        <s v="G68"/>
        <s v="G69"/>
        <s v="G70"/>
        <s v="G71"/>
        <s v="G72"/>
        <s v="G73"/>
        <s v="G74"/>
        <s v="G75"/>
        <s v="G76"/>
        <s v="G77"/>
        <s v="G78"/>
        <s v="G79"/>
        <s v="G80"/>
        <s v="G81"/>
        <s v="G82"/>
        <s v="G83"/>
        <s v="G84"/>
        <s v="H01"/>
        <s v="H02"/>
        <s v="H03"/>
        <s v="H04"/>
        <s v="H05"/>
        <s v="H06"/>
        <s v="H07"/>
        <s v="H08"/>
        <s v="H09"/>
        <s v="H10"/>
        <s v="H11"/>
        <s v="H12"/>
        <s v="H13"/>
        <s v="H14"/>
        <s v="H15"/>
        <s v="H16"/>
        <s v="H17"/>
        <s v="H18"/>
        <s v="H19"/>
        <s v="H20"/>
        <s v="H21"/>
        <s v="H22"/>
        <s v="H23"/>
        <s v="H24"/>
        <s v="H25"/>
        <s v="H26"/>
        <s v="H27"/>
        <s v="H28"/>
        <s v="H29"/>
        <s v="H30"/>
        <s v="H31"/>
        <s v="H32"/>
        <s v="H33"/>
        <s v="H34"/>
        <s v="H35"/>
        <s v="H36"/>
        <s v="H37"/>
        <s v="H38"/>
        <s v="H39"/>
        <s v="H40"/>
        <s v="H41"/>
        <s v="H42"/>
        <s v="H43"/>
        <s v="H44"/>
        <s v="H45"/>
        <s v="H46"/>
        <s v="H47"/>
        <s v="H48"/>
        <s v="H49"/>
        <s v="H50"/>
        <s v="H51"/>
        <s v="H52"/>
        <s v="H53"/>
        <s v="H54"/>
        <s v="H55"/>
        <s v="H56"/>
        <s v="H57"/>
        <s v="H58"/>
        <s v="H59"/>
        <s v="H60"/>
        <s v="H61"/>
        <s v="H62"/>
        <s v="H63"/>
        <s v="H64"/>
        <s v="H65"/>
        <s v="H66"/>
        <s v="H67"/>
        <s v="H68"/>
        <s v="H69"/>
        <s v="H70"/>
        <s v="H71"/>
        <s v="H72"/>
        <s v="030"/>
        <s v="031"/>
        <s v="032"/>
        <s v="033"/>
        <s v="034"/>
        <s v="035"/>
        <s v="036"/>
        <s v="037"/>
        <s v="038"/>
        <s v="039"/>
        <s v="040"/>
        <s v="041"/>
        <s v="042"/>
        <s v="043"/>
        <s v="044"/>
        <s v="045"/>
        <s v="046"/>
        <s v="047"/>
        <s v="048"/>
        <s v="049"/>
        <s v="050"/>
        <s v="057"/>
        <s v="059"/>
        <s v="060"/>
        <s v="061"/>
        <s v="062"/>
        <s v="063"/>
        <s v="064"/>
        <s v="065"/>
        <s v="066"/>
        <s v="070"/>
        <s v="078"/>
        <s v="080"/>
        <s v="081"/>
        <s v="082"/>
        <s v="088"/>
        <s v="097"/>
        <s v="108"/>
        <s v="110"/>
        <s v="111"/>
        <s v="112"/>
        <s v="113"/>
        <s v="114"/>
        <s v="115"/>
        <s v="116"/>
        <s v="117"/>
        <s v="118"/>
        <s v="119"/>
        <s v="120"/>
        <s v="149"/>
        <s v="150"/>
        <s v="151"/>
        <s v="201"/>
        <s v="205"/>
        <s v="210"/>
        <s v="213"/>
        <s v="214"/>
        <s v="216"/>
        <s v="509"/>
        <s v="510"/>
        <s v="512"/>
        <s v="301"/>
      </sharedItems>
    </cacheField>
    <cacheField name="BALANCE" numFmtId="43">
      <sharedItems containsSemiMixedTypes="0" containsString="0" containsNumber="1" minValue="-64767790.649999999" maxValue="2542292395.0599999"/>
    </cacheField>
    <cacheField name="CATEGORY_DESC" numFmtId="0">
      <sharedItems count="8">
        <s v="ASSETS"/>
        <s v="CLEARING ACCOUNTS"/>
        <s v="COUNTY AND TREASURER'S ACCOUNTS"/>
        <s v="0OUNTY ACCOUNTS"/>
        <s v="DISTRICT ACCOUNTS"/>
        <s v="ELEMENTARY SCHOOL DISTRICT ACCOUNTS"/>
        <s v="HIGH SCHOOL DISTRICT ACCOUNTS"/>
        <s v="COMMUNITY COLLEGE ACCOUNTS"/>
      </sharedItems>
    </cacheField>
    <cacheField name="DIST_DESCRIPTION" numFmtId="0">
      <sharedItems containsBlank="1" count="88">
        <m/>
        <s v="COUNTY"/>
        <s v="C &amp; T CHANDLER"/>
        <s v="C &amp; T GLENDALE"/>
        <s v="C &amp; T MESA"/>
        <s v="C &amp; T PEORIA"/>
        <s v="C &amp; T SCOTTSDALE"/>
        <s v="C &amp; T TOLLESON"/>
        <s v="C &amp; T TEMPE"/>
        <s v="C &amp; T AVONDALE"/>
        <s v="C &amp; T BUCKEYE"/>
        <s v="C &amp; T EL MIRAGE"/>
        <s v="C &amp; T GILA BEND"/>
        <s v="C &amp; T GILBERT"/>
        <s v="C &amp; T GUADALUPE"/>
        <s v="C &amp; T WICKENBURG"/>
        <s v="C &amp; T GOODYEAR"/>
        <s v="C &amp; T PARADISE VALLEY"/>
        <s v="C &amp; T SURPRISE"/>
        <s v="C &amp; T YOUNGTOWN"/>
        <s v="C &amp; T PHOENIX"/>
        <s v="C &amp; T CAREFREE"/>
        <s v="C &amp; T CAVE CREEK"/>
        <s v="C &amp; T LITCHFIELD PARK"/>
        <s v="DUE TO STATE TREAS"/>
        <s v="HIWAY USERS REVENUE FUND"/>
        <s v="DUE TO STATE SCHOOL FUND"/>
        <s v="PHOENIX ELEMENTARY"/>
        <s v="RIVERSIDE ELEMENTARY"/>
        <s v="TEMPE ELEMENTARY"/>
        <s v="MESA UNIFIED SCHOOLS"/>
        <s v="ISAAC ELEMENTARY"/>
        <s v="WASHINGTON ELEMENTARY"/>
        <s v="WILSON ELEMENTARY"/>
        <s v="OSBORN ELEMENTARY"/>
        <s v="WICKENBURG UNIFIED SCHOOLS"/>
        <s v="PEORIA UNIFIED SCHOOLS"/>
        <s v="CREIGHTON ELEMENTARY"/>
        <s v="TOLLESON ELEMENTARY"/>
        <s v="MURPHY ELEMENTARY"/>
        <s v="GILA BEND UNIFIED SCHOOLS"/>
        <s v="LIBERTY ELEMENTARY"/>
        <s v="KYRENE ELEMENTARY"/>
        <s v="BALSZ ELEMENTARY"/>
        <s v="BUCKEYE ELEMENTARY"/>
        <s v="MADISON ELEMENTARY"/>
        <s v="GLENDALE ELEMENTARY"/>
        <s v="GILBERT UNIFIED SCHOOLS"/>
        <s v="AVONDALE ELEMENTARY"/>
        <s v="FOWLER ELEMENTARY"/>
        <s v="ARLINGTON ELEMENTARY"/>
        <s v="SCOTTSDALE UNIFIED SCHOOLS"/>
        <s v="PALO VERDE ELEMENTARY"/>
        <s v="LAVEEN ELEMENTARY"/>
        <s v="HIGLEY ELEMENTARY"/>
        <s v="UNION ELEMENTARY"/>
        <s v="AGUILA ELEMENTARY"/>
        <s v="LITTLETON ELEMENTARY"/>
        <s v="ROOSEVELT ELEMENTARY"/>
        <s v="ALHAMBRA ELEMENTARY"/>
        <s v="PARADISE VALLEY UNIFIED SCHOOLS"/>
        <s v="SENTINEL ELEMENTARY"/>
        <s v="MORRISTOWN ELEMENTARY"/>
        <s v="LITCHFIELD ELEMENTARY"/>
        <s v="CHANDLER UNIFIED SCHOOLS"/>
        <s v="NADABURG ELEMENTARY"/>
        <s v="CARTWRIGHT ELEMENTARY"/>
        <s v="MOBILE ELEMENTARY"/>
        <s v="DYSART UNIFIED SCHOOLS"/>
        <s v="SADDLE MOUNTAIN UNIFIED"/>
        <s v="PENDERGAST ELEMENTARY"/>
        <s v="CAVE CREEK UNIFIED SCHOOLS"/>
        <s v="PALOMA ELEMENTARY"/>
        <s v="QUEEN CREEK UNIFIED SCHOOLS"/>
        <s v="DEER VALLEY UNIFIED"/>
        <s v="FOUNTAIN HILLS ELEMENTARY"/>
        <s v="BUCKEYE UNION HIGH SCHOOL"/>
        <s v="GLENDALE UNION HIGH SCHOOL"/>
        <s v="PHOENIX UNION HIGH SCHOOL"/>
        <s v="TEMPE UNION HIGH SCHOOL"/>
        <s v="TOLLESON UNION HIGH SCHOOL"/>
        <s v="AGUA FRIA UNION HIGH SCHOOL"/>
        <s v="THE INSTITUTE OF TECHNOLOGY"/>
        <s v="WEST MEC"/>
        <s v="SPECIAL COUNTY SCHOOL RESERVE FUND"/>
        <s v="WILLIAMS AIR FORCE BASE"/>
        <s v="WILLIAMS AIR FORCE BASE ACCOM SCHOOLS"/>
        <s v="MARICOPA COUNTY COMMUNITY COLLEGE DIST"/>
      </sharedItems>
    </cacheField>
    <cacheField name="FUND_DESCRIPTION" numFmtId="0">
      <sharedItems count="3565">
        <s v="JP MORGAN CHASE WARRANT COMPENSATION"/>
        <s v="JP MORGAN CHASE WEB PAYMENT ACCOUNT"/>
        <s v="JP MORGAN CHASE E-CHECK PAYMENT"/>
        <s v="CHASE ELECTRONIC PAYMENT"/>
        <s v="SERVICE ACCOUNT- JP MORGAN CHASE"/>
        <s v="CREDIT CARD PROCESSING-JP MORGAN CHASE"/>
        <s v="CORP SERVICES ACCOUNT -JP MORGAN CHASE"/>
        <s v="JP MORGAN CHASE MMDA ACCOUNT"/>
        <s v="JP MORGAN CHASE LOCKBOX ACCOUNT"/>
        <s v="CASHIER'S CASH"/>
        <s v="CASHIERS RETURN ITEMS"/>
        <s v="BOND RISK MANAGEMENT"/>
        <s v="CASH CERTIFICATE OF DEPOSIT -  BANKONE"/>
        <s v="DEPOSITORY CASH RECORDER"/>
        <s v="DEPOSITORY CASH PARKS/RECREATION"/>
        <s v="DEPOSITORY CASH PARKS/REC LK PLEASANT"/>
        <s v="DEPOSITORY CASH ANIMAL CONTROL"/>
        <s v="DEPOSITORY CASH FOUNTAIN HILLS SANITARY"/>
        <s v="DEPOSITORY CASH PUBLIC HEALTH"/>
        <s v="DEPOSITORY CASH HEALTH PLAN"/>
        <s v="DEPOSITORY CASH LONG TERM CARE"/>
        <s v="DEPOSITORY CASH COUNTY ATTORNEY"/>
        <s v="DEPOSITORY CASH HOSPITAL"/>
        <s v="DEPOSITORY CASH SHERIFF"/>
        <s v="DEPOSITORY CASH SHERIFF TAX"/>
        <s v="DEPOSITORY CASH LANDFILL"/>
        <s v="DEPOSITORY ACCOUNT PLANNING &amp; DEVELOPEMT"/>
        <s v="DEPOSITORY ACCOUNT LAW LIBRARY"/>
        <s v="DEPOSITORY ACCOUNT SOLID WASTE"/>
        <s v="DEPOSITORY CASH COUNTY LIBRARY"/>
        <s v="DEPOSITORY CASH AIR QUALITY"/>
        <s v="DEP CASH EMPLOYEE HEALTH INITIATIVE"/>
        <s v="DEPOSITORY CASH ASSESSOR"/>
        <s v="DEPOSITORY CASH FINANCE"/>
        <s v="DEPOSITORY CASH JUVENILE PROBATION"/>
        <s v="DEPOSITORY CASH ADULT PROBATION"/>
        <s v="DEP CASH FLOOD CONTROL"/>
        <s v="DEPOSITORY CASH MCDOT"/>
        <s v="DEP CASH CORRECTIONAL HEALTH"/>
        <s v="DEPOSITORY CASH HUMAN SERVICES"/>
        <s v="DEPOSITORY CASH MCESA"/>
        <s v="DEPOSITORY CASH FELONY CENTER"/>
        <s v="DEPOSITORY CASH MCDOWELL MNT JC"/>
        <s v="DEPOSITORY CASH MOON VALLEY JC"/>
        <s v="DEPOSITORY CASH DREAMY DRAW JC"/>
        <s v="DEPOSITORY CASH DOWNTOWN JC"/>
        <s v="DEPOSITORY CASH IRONWOOD JC"/>
        <s v="DEPOSITORY CASH WHITE TANKS JC"/>
        <s v="DEPOSITORY CASH E MESA JC"/>
        <s v="DEPOSITORY CASH ARCADIA BILTMORE JC"/>
        <s v="DEPOSITORY CASH MARYVALE JC"/>
        <s v="DEPOSITORY CASH W MESA JC"/>
        <s v="DEPOSITORY CASH SAN MARCOS JC"/>
        <s v="DEPOSITORY CASH MANISTEE JC"/>
        <s v="DEPOSITORY CASH N MESA JC"/>
        <s v="DEPOSITORY CASH ARROWHEAD JC"/>
        <s v="DEPOSITORY CASH WEST MCDOWELL JC"/>
        <s v="DEPOSITORY CASH AGUA FRIA JC"/>
        <s v="DEPOSITORY CASH SAN TAN JC"/>
        <s v="DEPOSITORY CASH UNIVERSITY JC"/>
        <s v="DEPOSITORY CASH HASSAYAMPA JC"/>
        <s v="DEPOSITORY CASH SOUTH MOUNTAIN JC"/>
        <s v="DEPOSITORY CASH ENCANTO JC"/>
        <s v="DEPOSITORY CASH FH EFFLUENT DISP FEES"/>
        <s v="NONE                         T"/>
        <s v="DEPOSITORY CASH ENVIRONMENTAL SERVICE"/>
        <s v="DEP CASH PENDERGAST #92"/>
        <s v="DEPOSITORY CASH NORTH VALLEY JC"/>
        <s v="DEPOSITORY CASH KYRENE JC"/>
        <s v="DEPOSITORY CASH DESERT RIDGE JC"/>
        <s v="DEPOSITORY CASH HIGHLAND JC"/>
        <s v="DEPOSITORY CASH COUNTRY MEADOWS JC"/>
        <s v="DEP CASH COUNTY REVENUE PROCESSING"/>
        <s v="TREASURER'S REPURCHASE AGREEMENTS-BANK O"/>
        <s v="TREASURER'S TCD'S BANK ONE"/>
        <s v="SEC BANK ONE"/>
        <s v="REGISTERED WARRANTS"/>
        <s v="PURCHASED REG WARRANTS"/>
        <s v="COUNTY TCD BANK ONE"/>
        <s v="COUNTY GOVT SEC-BANK ONE"/>
        <s v="TREASURER INVESTMENT CONTROL"/>
        <s v="ELDERLY ASSISTANCE INVESTMENT CONTROL"/>
        <s v="SCHOOL INVESTMENTS CONTROL-BANK ONE"/>
        <s v="SCHOOL INVESTMENT CONTROL - OUTSIDE"/>
        <s v="BANK OF AMERICA WARRANT COMP ACCOUNT"/>
        <s v="B OF A WEB E CHECK"/>
        <s v="B OF A E-CHECK"/>
        <s v="B OF A ELECTRONIC PAYMENT ACCOUNT"/>
        <s v="BANK OF AMERICA SERVICE ACCOUNT"/>
        <s v="B OF A CREDIT CARD ACCOUNT"/>
        <s v="B OF A CORPORATE SERVICE ACCOUNT"/>
        <s v="B OF A MMDA"/>
        <s v="BA CASH RECORDER"/>
        <s v="BA CASH PARKS &amp; REC"/>
        <s v="BA CASH ANIMAL CONTROL"/>
        <s v="BA CASH PUBLIC HEALTH"/>
        <s v="BA CASH SHERIFF"/>
        <s v="BA CASH PLANNING &amp; DEVELOPMENT"/>
        <s v="BA CASH SOLID WASTE"/>
        <s v="BA CASH LIBRARY"/>
        <s v="BA CASH AIR QUALITY"/>
        <s v="BA CASH EMPLOYEE HEALTH"/>
        <s v="BA CASH ASSESSOR"/>
        <s v="BA CASH NE REGIONAL"/>
        <s v="BA CASH MOON VALLEY JC"/>
        <s v="BA CASH DREAMY DRAW JC"/>
        <s v="BA CASH DOWNTOWN JC"/>
        <s v="BA CASH IRONWOOD JC"/>
        <s v="BA CASH ESTRELLA MT JC"/>
        <s v="BA CASH EAST MESA JC"/>
        <s v="BA CASH ARCADIA BILTMORE JC"/>
        <s v="BA CASH MARYVALE JC"/>
        <s v="BA CASH WEST MESA JC"/>
        <s v="BA CASH SAN MARCOS JC"/>
        <s v="BA CASH MANISTEE JC"/>
        <s v="BA CASH NORTH MESA JC"/>
        <s v="BA CASH LAKE PLEASANT JC"/>
        <s v="BA CASH WEST MCDOWELL JC"/>
        <s v="BA CASH AGUA FRIA JC"/>
        <s v="BA CASH SAN TAN JC"/>
        <s v="BA CASH UNIVERSITY LAKES JC"/>
        <s v="BA CASH HASSAYAMPA JC"/>
        <s v="BA CASH SOUTH MOUNTAIN JC"/>
        <s v="BA CASH ENCANTO JC"/>
        <s v="BA CASH ENVIRONMENTAL CONTROL"/>
        <s v="BA CASH NORTH VALLEY JC"/>
        <s v="BA CASH KYRENE JC"/>
        <s v="BA CASH DESERT RIDGE JC"/>
        <s v="BA CASH HIGHLAND JC"/>
        <s v="BA CASH REVENUE PROCESSING"/>
        <s v="DISBURSEMENT CLEARING"/>
        <s v="WARRANT CLEARING - JP MORGAN CHASE"/>
        <s v="WARRANT CLEARING - VALLEY NATIONAL BANK"/>
        <s v="LOW SPEED WARRANT CLRING LINE OF CREDIT"/>
        <s v="ARSON DETECTION"/>
        <s v="CIVIL PENALTY"/>
        <s v="DEP ACCT RECORDER"/>
        <s v="DEP ACCT PARKS/REC"/>
        <s v="DEP ACCT PRKS/REC LP"/>
        <s v="DEP ACCT RABIES/ANIM"/>
        <s v="DEP ACCT FH SANITARY"/>
        <s v="DEP ACCT PUB HEALTH"/>
        <s v="DEP ACCT LG TRM CARE"/>
        <s v="DEP ACCT CNTY ATTY"/>
        <s v="DEP ACCT HOSPITAL"/>
        <s v="DEP ACCT SHERIFF B&amp;F"/>
        <s v="DEP ACCT SHERIFF TAX"/>
        <s v="DEP ACCT PLANNING &amp; DEVELOPMENT"/>
        <s v="DEP ACCT LAW LIBRARY"/>
        <s v="DEP ACCT SOLID WASTE"/>
        <s v="DEP ACCT COUNTY LIBRARY"/>
        <s v="DEP ACCT AIR QUALITY"/>
        <s v="DEP ACCT EMPLOYEE HEALTH INITIATIVE"/>
        <s v="DEP ACCT ASSESSOR"/>
        <s v="DEP ACCT FINANCE"/>
        <s v="DEP ACCT JUVENILE PROBATION"/>
        <s v="DEP ACCT ADULT PROBATION"/>
        <s v="DEP ACCT FLOOD CONTROL"/>
        <s v="DEP ACCT MCDOT"/>
        <s v="DEP ACCOUNT CORRECTIONAL HEALTH"/>
        <s v="DEPOSITORY ACCOUNT HUMAN SERVICES"/>
        <s v="DEPOSITORY ACCOUNT MCESA"/>
        <s v="DEP ACCT NORTHEAST REGIONAL COURT CENTER"/>
        <s v="DEP ACCT NE PHX JC"/>
        <s v="DEP ACCT DREAMY DRAW"/>
        <s v="DEP ACCT E PHX JC 1"/>
        <s v="DEP ACCT GILA BND JC"/>
        <s v="DEP ACCT WHITE TANK JC"/>
        <s v="DEP ACCT E MESA JC"/>
        <s v="DEP ACCT E PHX 2 JC"/>
        <s v="DEP ACCT MARYVALE JC"/>
        <s v="DEP ACCT W MESA JC"/>
        <s v="DEP ACCT CHANDLER JC"/>
        <s v="DEP ACCT GLENDALE JC"/>
        <s v="DEP ACCT N MESA JC"/>
        <s v="DEP ACCT PEORIA JC"/>
        <s v="DEP ACCT W PHX JC"/>
        <s v="DEP ACCT TOLLESON JC"/>
        <s v="DEP ACCT S MESA/GILBERT JC"/>
        <s v="DEP ACCT TEMPE JC"/>
        <s v="DEP ACCT WICKENBURG JC"/>
        <s v="DEP ACCT S PHOENIX JC"/>
        <s v="DEP ACCT CENTRAL PHX JC"/>
        <s v="DEP ACCT FH EFFLUENT DISP FEES"/>
        <s v="DEP ACCT JUVENILE CT"/>
        <s v="DEP ACCT ENVIR SERVICES          SERVICE"/>
        <s v="DEP ACCT PENDERGAST SCHOOL"/>
        <s v="DEP ACCOUNT NORTH VALLEY JC"/>
        <s v="DEP ACCOUNT WEST TEMPE JC"/>
        <s v="DEP ACCT DESERT RIDGE JC"/>
        <s v="DEP ACCT HIGHLAND JC"/>
        <s v="DEP ACCOUNT COUNTRY MEADOWS JC"/>
        <s v="DEP ACCT REVENUE PROCESSING"/>
        <s v="REFUND CLEARING"/>
        <s v="BACK TAX HOLDING"/>
        <s v="CASHIER'S DEBITS/CREDITS"/>
        <s v="RESOLUTION HOLDING"/>
        <s v="LITIGATION PENDING RESOLUTIONS"/>
        <s v="SUBTAX AND ASSIGN HOLDING"/>
        <s v="IRS INTEREST WITHHOLDING"/>
        <s v="TAXPAYER INFORMATION FUND HB 2149"/>
        <s v="UPPS RESOLUTION IMPOUNDS"/>
        <s v="CIVIL PENALTY HOLDING"/>
        <s v="GOLF COURSE CONVERSION"/>
        <s v="GPLET HOLDING"/>
        <s v="ELDERLY ASSISTANCE - INVESTMENT"/>
        <s v="ELDERLY ASSISTANCE HOLD"/>
        <s v="REDEMPTION HOLDING"/>
        <s v="UNDISTRIBUTED TAX COLLECTIONS"/>
        <s v="UNDISTRIBUTED INTEREST INCOME"/>
        <s v="TAYLOR GRAZING ACT"/>
        <s v="TRUST FUND FOR NON-DELIVERABLE REFUNDS"/>
        <s v="PROBLEM CHECK HOLDING"/>
        <s v="CURRENT TAX HOLDING"/>
        <s v="RECORDER FEE REFUNDING"/>
        <s v="EXCESS PROCEEDS FROM TRUSTEE SALES"/>
        <s v="UNIDENTIFIED WIRES"/>
        <s v="TEMP HLD FD MONEY TO BE APPR OR UNKNOWN"/>
        <s v="SUSPENSE CASHIER'S"/>
        <s v="SUSPENSE MORTGAGE COMPANIES"/>
        <s v="BANK SERVICE CHARGE"/>
        <s v="SUSPENSE-PREPAYMENTS"/>
        <s v="SUSPENSE"/>
        <s v="GENERAL"/>
        <s v="CITIES &amp; TOWNS - CHANDLER"/>
        <s v="CITIES &amp; TOWNS - GLENDALE"/>
        <s v="CITIES &amp; TOWNS - MESA"/>
        <s v="CITIES &amp; TOWNS - PEORIA"/>
        <s v="CITIES &amp; TOWNS - SCOTTSDALE"/>
        <s v="CITIES &amp; TOWNS - TOLLESON"/>
        <s v="CITIES &amp; TOWNS - TEMPE"/>
        <s v="CITIES &amp; TOWNS - AVONDALE"/>
        <s v="CITIES &amp; TOWNS - BUCKEYE"/>
        <s v="CITIES &amp; TOWNS - EL MIRAGE"/>
        <s v="CITEIS &amp; TOWNS - GILA BEND"/>
        <s v="CITIES &amp; TOWNS - GILBERT"/>
        <s v="CITIES &amp; TOWNS - GUADALUPE"/>
        <s v="CITIES &amp; TOWNS - WICKENBURG"/>
        <s v="CITIES &amp; TOWNS - GOODYEAR"/>
        <s v="CITIES &amp; TOWNS - PARADISE VALLEY"/>
        <s v="CITIES &amp; TOWNS - SURPRISE"/>
        <s v="CITIES &amp; TOWNS - YOUNGTOWN"/>
        <s v="CITIES &amp; TOWNS - PHOENIX"/>
        <s v="CITIES &amp; TOWNS - CAREFREE"/>
        <s v="CITIES &amp; TOWNS-CAVE CREEK"/>
        <s v="CITIES &amp; TOWNS-LITCHFIELD PARK"/>
        <s v="CITIES &amp; TOWNS - FOUNTAIN HILLS"/>
        <s v="CITIES &amp; TOWNS - QUEEN CREEK"/>
        <s v="CITIES &amp; TOWN APACHE JUNCTION"/>
        <s v="STATE TREASURER"/>
        <s v="RELOCATION FEE"/>
        <s v="HIGHWAY USERS REVENUE FUND"/>
        <s v="EXEMPT EQ TAX MOBILE"/>
        <s v="STATE AID SCHOOL FUND"/>
        <s v="STATE TREASURER /CJEF"/>
        <s v="STATE TREASURER MSEF"/>
        <s v="STATE TREASURER /DUI ABATEMENT"/>
        <s v="FILL THE GAP SURCHARGE 7%"/>
        <s v="FILL THE GAP HOLDING 5%"/>
        <s v="LAW ENFORCEMENT ALTERNATIVE FUEL"/>
        <s v="CLEAN AIR FUND (STATE GENERAL FUND)"/>
        <s v="JCEF PROBATION SURCHARGE"/>
        <s v="DNA PENALTY ASSESSMENT"/>
        <s v="AZ LENGTHLY TRIAL FUND"/>
        <s v="WITHHOLDING FROM COURTS PER SB 2533"/>
        <s v="HB 2019 PRISON CONSTRUCTION FEES"/>
        <s v="FARE GENERAL SERVICES FEE"/>
        <s v="FARE DELINQUENT FEE"/>
        <s v="SEX OFFENDER MONITORING"/>
        <s v="STATE GENERAL FUND (WAS CIVIL PENATIES)"/>
        <s v="DUI/OUI DPS FUND"/>
        <s v="CONSTABLE ETHICS COMMITTEE"/>
        <s v="PHOTO ENFORCEMENT SYSTEM - STATE GF"/>
        <s v="PUBLIC SAFETY EQUIPMENT FUND"/>
        <s v="PHOTO ENFORCEMENT PROCESS SERVING FEE"/>
        <s v="FARE SPECIAL COLLECTIONS FEE"/>
        <s v="FARE INSTALLMENT FEE"/>
        <s v="2011 ASSESSMENTS ARS 12-116.04C"/>
        <s v="TECHNICAL REGISTRATION BD 13-3423"/>
        <s v="VICTIM'S RIGHTS ENFORCEMENT"/>
        <s v="BUI BOAT SAFETY FUND"/>
        <s v="HUMAN TRAFFIC VICTIM ASSISTANCE"/>
        <s v="FISH &amp; GAME"/>
        <s v="JUDICIAL COURT ENHANCEMENT"/>
        <s v="VEHICLE OVERSIZE FINES ARS 28-1031"/>
        <s v="MINING PERFORMANCE FEES"/>
        <s v="DRUG ENFORCEMENT FEES"/>
        <s v="CHILD PASSENGER RESTRAINT"/>
        <s v="PEACE OFFICER TRAINING 41-1826"/>
        <s v="CONFIDENTIAL INTERMEDIARY"/>
        <s v="CITIZENS CLEAN ELECTION FUND"/>
        <s v="DPS CIVIL PENALTY"/>
        <s v="CRIMINAL JUSTICE"/>
        <s v="CONFIDENTIAL ADDRESS"/>
        <s v="DOMESTIC SHELTER"/>
        <s v="CHILD ABUSE PREVENTION"/>
        <s v="EMERGENCY MED SERVICE"/>
        <s v="STATE HIGHWAY WORK ZONE SAFETY FUND"/>
        <s v="DNA FEES"/>
        <s v="ELECTED OFFICIAL RETIREMENT"/>
        <s v="RESOURCE CENTER"/>
        <s v="LIVESTOCK ARS 3-1210"/>
        <s v="NATIVE PLANT"/>
        <s v="REGISTRAR OF CONTRACTOR"/>
        <s v="ALTERNATIVE DISPUTE RESOLUTION"/>
        <s v="DUE TO STATE TREASURER"/>
        <s v="ADD'L AID TO EDUCATION"/>
        <s v="STATE SCHOOL FUND"/>
        <s v="SHERIFF WAREHOUSE"/>
        <s v="SHERIFF WAREHOUSE CONSIGNMENT"/>
        <s v="ADULT PROBATION FEES"/>
        <s v="SHERIFF DONATIONS"/>
        <s v="JUSTICE COURT JUDICIAL ENHANCEMENT"/>
        <s v="COURT DOCUMENT RETRIEVAL"/>
        <s v="OFFICER SAFETY EQUIPMENT FUND"/>
        <s v="PALO VERDE"/>
        <s v="JUDICIAL ENHANCEMENT"/>
        <s v="PUBLIC DEFENDER TRAINING"/>
        <s v="WASTE MANAGEMENT"/>
        <s v="ADULT PROBATION GRANTS"/>
        <s v="SHERIFF RICO"/>
        <s v="COUNTY ATTORNEY RICO"/>
        <s v="SHERIFF JAIL ENHANCEMENT"/>
        <s v="EMERGENCY MANAGEMENT"/>
        <s v="CLERK OF THE COURT GRANTS"/>
        <s v="CDBG HOUSING TRUST"/>
        <s v="CLERK OF THE COURT FILL THE GAP"/>
        <s v="COUNTY ATTORNEY GRANTS"/>
        <s v="DIVERSION COUNTY ATTORNEY"/>
        <s v="COUNTY ATTORNEY FILL THE GAP"/>
        <s v="HUMAN SERVICES GRANTS"/>
        <s v="TRANSPORTATION GRANTS"/>
        <s v="MEDICAL EXAMINER GRANTS"/>
        <s v="PARK SPUR CROSS RANCH CONSERVATION"/>
        <s v="PLANNING &amp; DEVELOPMENT FEES"/>
        <s v="JUVENILE PROBATION GRANTS"/>
        <s v="JUVENILE PROBATION SPECIAL FEES"/>
        <s v="JUVENILE RESTITUTION"/>
        <s v="PARKS AND RECREATION GRANTS"/>
        <s v="TRANSPORTATION OPERATIONS"/>
        <s v="PUBLIC DEFENDER GRANTS"/>
        <s v="TRANSPORTATION CAPITAL PROJECTS"/>
        <s v="DEL WEB SPECIAL REVENUE"/>
        <s v="RECORDER'S SURCHARGE"/>
        <s v="JUSTICE COURTS PHOTO ENFORCEMENT FEE"/>
        <s v="TRIAL COURT GRANTS"/>
        <s v="PARKS SOUVENIR"/>
        <s v="LAKE PLEASANT RECREATION SERVICES"/>
        <s v="PARKS ENHANCEMENT"/>
        <s v="LIBRARY DISTRICT GRANTS"/>
        <s v="PARKS DONATIONS"/>
        <s v="LIBRARY DISTRICT"/>
        <s v="JUSTICE COURT SPECIAL REVENUE"/>
        <s v="ELECTIONS GRANTS"/>
        <s v="GENERAL GOVERNMENT GRANTS"/>
        <s v="CACTUS LEAGUE OPERATIONS"/>
        <s v="SHERIFF GRANTS"/>
        <s v="INMATE SERVICES"/>
        <s v="BALLPARK OPERATIONS"/>
        <s v="INMATE HEALTH SERVICES"/>
        <s v="DETENTION OPERATIONS"/>
        <s v="PROBATE FEES"/>
        <s v="CONCILIATION COURT FEES"/>
        <s v="SHERIFF TOWING AND IMPOUND"/>
        <s v="TRIAL COURT SPECIAL REVENUE"/>
        <s v="LAW LIBRARY FEES"/>
        <s v="PUBLIC DEFENDER FILL THE GAP"/>
        <s v="LEGAL DEFENDER FILL THE GAP"/>
        <s v="SUPERIOR COURT FILL THE GAP"/>
        <s v="PUBLIC HEALTH FEES"/>
        <s v="CHECK ENFORCEMENT PROGRAM"/>
        <s v="CRIMINAL JUSTICE ENHANCEMENT CA"/>
        <s v="VICTIM COMPENSATION RESTITUTION CA"/>
        <s v="VICTIM COMPENSATION INTEREST CA"/>
        <s v="CHILD SUPPORT ENHANCEMENT"/>
        <s v="EXPEDITED CHILD SUPPORT"/>
        <s v="VICTIM LOCATION"/>
        <s v="CLERK OF COURT EDMS"/>
        <s v="JUVENILE PROBATION DIVERSION"/>
        <s v="SPOUSAL MAINTENANCE ENFORCEMENT ENHANMT"/>
        <s v="EMANCIPATION ADMINISTRATIVE COSTS"/>
        <s v="CHILDREN'S ISSUES EDUCATION"/>
        <s v="DOMESTIC RELATIONS MEDIATION EDUCATION"/>
        <s v="WASTE TIRE"/>
        <s v="CORRECTIONAL HEALTH GRANTS"/>
        <s v="HOUSING AUTHORITY"/>
        <s v="DEA GRANT"/>
        <s v="GENERAL OBLIGATION"/>
        <s v="COUNTY IMPROVEMENT DEBT"/>
        <s v="COUNTY IMPROVEMENT DEBT 2"/>
        <s v="STADIUM DISTRICT DEBT SERVICE"/>
        <s v="INTERGOVERNMENTAL CAPITAL PROJECTS"/>
        <s v="HUMAN SERVICES CAMPUS - NON COUNTY"/>
        <s v="COUNTY IMPROVEMENT FUND"/>
        <s v="FIANCE SERIES 2007"/>
        <s v="FINANCE SERIES 2008"/>
        <s v="GENERAL FUND COUNTY IMPROVEMENT"/>
        <s v="LONG TERM PROJECT RESERVE"/>
        <s v="DETENTION CAPITAL PROJECTS"/>
        <s v="TECHNOLOGY IMPROVEMENT FUND"/>
        <s v="DETENTION TECHNOLOGY"/>
        <s v="INTERGOVERNMENTAL TECHNONOGY PROJECT"/>
        <s v="LIBRARY DISTRICT CAPITAL IMPROVEMENT"/>
        <s v="AIR QUALITY GRANTS"/>
        <s v="AIR QUALITY FEES"/>
        <s v="ENVIRONMENTAL SERVICES GRANTS"/>
        <s v="ENVIRONMENTAL SERVICES ENVIRONMENTAL HTH"/>
        <s v="PUBLIC HEALTH"/>
        <s v="MIHS"/>
        <s v="SHCD AHCCCS PLAN"/>
        <s v="DSH DEPOSIT ACCOUNT"/>
        <s v="SHCD - RISK MANAGEMENT"/>
        <s v="DSH PLEDGED ACCOUNT"/>
        <s v="MIHS PAYROLL WARRANT CLEARING"/>
        <s v="MIHS A/P WARRANT CLEARING"/>
        <s v="ANIMAL CONTROL LICENSE SHELTER"/>
        <s v="ANIMAL CONTROL GRANTS"/>
        <s v="ANIMAL CONTROL FIELD OPERATIONS"/>
        <s v="SOLID WASTE MANAGEMENT"/>
        <s v="SOLID WASTE GRANTS"/>
        <s v="GENERAL COUNTY SCHOOL FUND"/>
        <s v="EQUIPMENT SERVICES"/>
        <s v="FIRE DISTRICT APPORTIONMENT CLEARING"/>
        <s v="COUNTY EQUALIZATION ASSISTANCE CLEARING"/>
        <s v="CASH BALANCE REVERSION STATE"/>
        <s v="SMALL SCHOOL SERVICE"/>
        <s v="REPROGRAPHICS"/>
        <s v="RISK MANGEMENT"/>
        <s v="TELECOMMUNICATIONS"/>
        <s v="EMPLOYEE BENEFITS TRUST"/>
        <s v="LOCAL COURTS ASSISTANCE FUND"/>
        <s v="AIDA RENTA"/>
        <s v="PENDING ITEM"/>
        <s v="JURY PAYROLL CITIES"/>
        <s v="STATE AID TO COUNTY ATTORNEY"/>
        <s v="STATE AID TO INDIGENT DEFENSE"/>
        <s v="CITY JURY PAYROLL"/>
        <s v="SCHOOL GRANTS"/>
        <s v="CHECK ENFORCEMENT PROGRAM - AGENCY"/>
        <s v="GRANTS-COMMN'TY BLOK"/>
        <s v="GRANTS-OTHER"/>
        <s v="JUSTICE COURT SUSPENSE"/>
        <s v="JUROR IMPROVEMENT FUND"/>
        <s v="PUBLIC DEFENDER CLIENT TRUST"/>
        <s v="HOMELAND SECURITY GRANT"/>
        <s v="HOMELESS SCHOOL"/>
        <s v="JAIL BOND REFUNDS PROCESSED THRU LGFS"/>
        <s v="CITING AGENCY FINES"/>
        <s v="CITING AGENCY FINES JC 12-116.04B"/>
        <s v="CITING AGENCY FINES COSC 12-116.04 B"/>
        <s v="PAYROLL LIABILITIES"/>
        <s v="EXPENSE CLEARING FD"/>
        <s v="WARRANT CLEARING"/>
        <s v="GARNISHMENTS &amp; LEVIES"/>
        <s v="CLERK OF THE COURT TRUST FUND"/>
        <s v="RESTITUTION FINES &amp; RE-IMBURSEMENTS"/>
        <s v="RESTITUTION TRUST"/>
        <s v="MALPRACTICE TRUST FUND"/>
        <s v="EMPLOYEE EVENTS"/>
        <s v="SCHOOLS GARNISHMENTS"/>
        <s v="SCHOOL TRANSPRORTATION"/>
        <s v="SCHOOL DISTRICT GARNISHMENT"/>
        <s v="SCHOOL COMMUNICATION EXPENSE"/>
        <s v="COUNTY SCHOOL INDIRECT COST"/>
        <s v="HOSPITAL DIST 1 RES CHANDLER"/>
        <s v="HOSPITAL DISTRIST 1 INT &amp; RED"/>
        <s v="HOSPITAL DIST 1 MAINT &amp; OPERATION"/>
        <s v="HOSPITAL DIST #1 SINKING FUND  (REDEMTPI"/>
        <s v="HOSPITAL DISTRICT #1 PROJECT FUND"/>
        <s v="HOSPITAL DISTRICT #1 RESERVE"/>
        <s v="HOSPITAL DISTRICT #1 CPAITAL OUTLAY"/>
        <s v="HOSPITAL DISTRICT #1 REVENUE"/>
        <s v="525 CAREFREE WATER"/>
        <s v="GENERAL IMPR DISTRICT"/>
        <s v="RANCHO SOLANO IMPROVEMENT DIST"/>
        <s v="WEST BROADWAY ACRES IMPROVEMENT"/>
        <s v="WEST BROADWAY ACRES NEW"/>
        <s v="DUE TO GILA BEND SANI DIST"/>
        <s v="WOOLSEY FLOOD PROTECTION DISTRICT"/>
        <s v="DMFD RETIREMENT FUND ACCOUNT"/>
        <s v="GOLDFIELD RANCH FIRE DISTRICT CAPITAL"/>
        <s v="BUCKEYE VALLEY RURAL FIRE DISTRICT"/>
        <s v="GILA BEND VOL FIRE DISTRICT"/>
        <s v="GILA BEND FIRE DISTRICT PENSION"/>
        <s v="SUN CITY VOLUNTEER FIRE DISTRICT"/>
        <s v="WITTMANN VOLUNTEER FIRE DISTRICT"/>
        <s v="WICKENBURG VOL FIRE DIST CAPITAL CONSTRU"/>
        <s v="WICKENBURG VOLUNTEER FIRE DISTRICT"/>
        <s v="LAVEEN FIRE CAPITAL"/>
        <s v="SUN LAKES FIRE DISTRICT"/>
        <s v="SUN LAKES FIRE DISTRICT CAPITAL ACCOUNT"/>
        <s v="FOUNTAIN HILLS VOLUNTEER FIRE DISTRICT"/>
        <s v="SUN CITY WEST FIRE DISTRICT"/>
        <s v="AGUILA VOLUNTEER FIRE DISTRICT"/>
        <s v="LAVEEN FIRE DISTRICT"/>
        <s v="HARQUAHALA VALLEY VFD"/>
        <s v="WICKENBURG FIRE DISTRICT PENSION FUND"/>
        <s v="AGUILA VOLUNTEER FIRE DISTRICTF CAPITAL"/>
        <s v="BUCKEYE VALLEY RFD - CAPITAL ACCOUNT"/>
        <s v="CLEARWATER HILLS FIRE DISTRICT"/>
        <s v="SUN CITY WEST EMPLOYEE BENEFIT LIABILITY"/>
        <s v="RIO VERDE PENSION &amp; RELIEF FUND"/>
        <s v="RIO VERDE FIRE DISTRICT"/>
        <s v="RIO VERDE FIRE DISTRICT CAPITAL"/>
        <s v="DAISY MOUNTAIN FIRE CAPITAL"/>
        <s v="DAISY MOUNTAIN FIRE DISTRICT"/>
        <s v="HARQUAHALA VALLEY FIRE DIST - CAPITAL"/>
        <s v="WITTMANN FIRE DISTRICT CAPITAL"/>
        <s v="WATERSHED CLAIMANT FEES"/>
        <s v="CIRCLE CITY/MORRISTOWN FIRE DIST."/>
        <s v="CAPITAL RESERVE CIRCLE CITY FIRE"/>
        <s v="TONOPAH  VALLEY FIRE DISTRICT"/>
        <s v="TONOPAH VALLEY FIRE DISTRICT CAPITAL"/>
        <s v="GOLDFIELD RANCH FIRE DISTRICT"/>
        <s v="CIRCLE CITY FIRE PENSION PLAN"/>
        <s v="GILBERT COUNTY ISLAND FIRE DISTRICT"/>
        <s v="PUBLIC WORKS FLOOD CONTROL"/>
        <s v="FLOOD CONTROL GRANTS"/>
        <s v="FLOOD CONTROL CAPITAL PROJECTS"/>
        <s v="FLOOD CONTROL"/>
        <s v="TEMPE COUNTY ISLAND FIRE DISTRICT"/>
        <s v="CHANDLER COUNTY ISLAND FIRE DIST"/>
        <s v="SCOTTSDALE COUNTY ISLAND FIRE"/>
        <s v="QUEEN CREEK COUNTY ISLAND FIRE DISTRICT"/>
        <s v="APACHE JUNCTION FIRE DISTRICT"/>
        <s v="STREET LIGHTING DISTRICT"/>
        <s v="SPECIAL IMPROVEMENT DISTRICTS"/>
        <s v="PEORIA MAINTENANCE CLEARING"/>
        <s v="GOODYEAR UTILITIES #1"/>
        <s v="GOODYEAR 89-360 GENERAL"/>
        <s v="PHOENIX DOWNTOWN ENHANCE SERVICES"/>
        <s v="TATUM RANCH COMMUNITY FACILITY"/>
        <s v="SCOTTSDALE MOUNTAIN COMMUNITY FACILITIES"/>
        <s v="DT TEMPE ENHAN SER DIST"/>
        <s v="MCDOWELL MTN RANCH CFD"/>
        <s v="EAGLE MOUNTAIN"/>
        <s v="EAGLE MOUNTAIN CDF"/>
        <s v="WILDFLOWER RANCH COMM FAC IMPRVMNT DIST"/>
        <s v="D C RANCH COMM FAC IMPROVEMENT DIST"/>
        <s v="SCOTTSDALE ENHANCEMENT"/>
        <s v="RIO SALADO COMMUNITY FACILITIES DIST"/>
        <s v="PEORIA MAINT IMP DIST 1"/>
        <s v="PEORIA MAINT IMP DIST 2"/>
        <s v="PEORIA MAINT IMP DIST 3"/>
        <s v="PEORIA MAINT IMP DIST 4"/>
        <s v="PEORIA MAINT IMP DIST 5"/>
        <s v="PEORIA MAINT IMP DIST 6"/>
        <s v="PEORIA MAINT IMP DIST 7"/>
        <s v="PEORIA MAINT IMP DIST 10"/>
        <s v="CAREFREE UTILITIES CFD"/>
        <s v="VIA LINDA ROAD CFD"/>
        <s v="DESERT HILLS SANITARY"/>
        <s v="WILDFLOWER RANCH CFD # 2"/>
        <s v="COTTONWOODS MAINT DIST"/>
        <s v="ESTRELLA MTN RCH CFD"/>
        <s v="COTTONFLOWER CFD"/>
        <s v="SAGUARO ACRES CFD"/>
        <s v="PEORIA MAINT IMP DIST 69"/>
        <s v="CENTERRA CFD"/>
        <s v="SUNDANCE C.F.D. BUCKEYE"/>
        <s v="WHITE STONE DIST 1 C.F.D. BUCKEYE"/>
        <s v="WHITESTONE WESTN OVERLAY BUCKEYE"/>
        <s v="PEORIA MAINT IMP DIST 120 PEORIA IMPROV"/>
        <s v="PEORIA MAIN 1025"/>
        <s v="VILLAGE @ LITCHFIELD PK CFD"/>
        <s v="VISTANCIA CFD"/>
        <s v="WESTPARK CFD"/>
        <s v="CORTINA CFD"/>
        <s v="AGUA FRIA RANCH CFD"/>
        <s v="PALM VALLEY CFD #3"/>
        <s v="MARLEY PARK CFD"/>
        <s v="TARTESSO WEST CFD"/>
        <s v="DOWNTOWN CHANDLER EMSD"/>
        <s v="ELIANTO CFD"/>
        <s v="FESTIVAL RANCH CFD"/>
        <s v="KING RANCH CFD"/>
        <s v="SCTTSDL WTRFRONT CMM CFD"/>
        <s v="WATSON RD CFD"/>
        <s v="TRILLIUM CFD"/>
        <s v="PEORIA MAIN 1044"/>
        <s v="ANTHEM SUN VALLEY CFD"/>
        <s v="MIRIELLE CFD"/>
        <s v="SONORAN TRAILS CFD"/>
        <s v="EASTMARK CFD #1"/>
        <s v="PK-88-01"/>
        <s v="PK-88-02"/>
        <s v="PK-88-03"/>
        <s v="PK-88-04"/>
        <s v="PK-88-05"/>
        <s v="PK-88-06"/>
        <s v="PK-88-07"/>
        <s v="PK-88-08"/>
        <s v="PK-88-09"/>
        <s v="PK-88-10"/>
        <s v="PK-92-01"/>
        <s v="GILBERT PK 07-1"/>
        <s v="GILBERT PK 07-2"/>
        <s v="GILBERT PK 07-3"/>
        <s v="GILBERT PK 07-4"/>
        <s v="GILBERT PK 07-5"/>
        <s v="GILBERT PK 07-6"/>
        <s v="GILBERT PK 07-7"/>
        <s v="GILBERT PK 07-8"/>
        <s v="GILBERT PK 07-9"/>
        <s v="GILBERT PK 07-10"/>
        <s v="GILBERT PK 07-11"/>
        <s v="QUEEN CREEK DOMESTIC WATER IMP DIST"/>
        <s v="129TH AVENUE"/>
        <s v="14TH STREET"/>
        <s v="AVENIDA DEL SOL"/>
        <s v="MALLORY"/>
        <s v="EAGLE PEAK IMPROVEMENT DISTRICT"/>
        <s v="DESERT FOOTHILLS NORTH IMPROVEMENT DIST"/>
        <s v="WEST PHOENIX ESTATES UNIT 10 MAIN IMPROV"/>
        <s v="BEAUTIFUL AZ ESTATES MAINTENANCE DIST"/>
        <s v="192ND AVENUE MAINTENANCE DIST"/>
        <s v="QUEEN CREEK WATER MAINTENANCE DISTRICT"/>
        <s v="CIRCLE CITY COMMUNITY PARK MAINTENANCE"/>
        <s v="ESTRELLA DILLS IMPROVEMENT DISTRICT"/>
        <s v="AVENDA DEL SOL"/>
        <s v="20TH ST IMP DIST NA 04"/>
        <s v="SPECIAL IMPROVEMENT DISTRICT TOTAL"/>
        <s v="EMRCFD -MONTECITO SERIES 2007"/>
        <s v="FESTIVAL RANCH CFD 2 &amp; 3"/>
        <s v="GOODYEAR GOLF VILLAGE # 2"/>
        <s v="FESTIVAL RANCH 4 &amp; 5"/>
        <s v="FESTIVAL RANCH CFD #6"/>
        <s v="FESTIVAL RANCH CFD 7"/>
        <s v="EASTMARK ASSESSMENT AREA 1"/>
        <s v="TOTAL SPECIAL ASSESSMENTS CFD'S"/>
        <s v="EASTMAK ASSESSMENT AREA 2"/>
        <s v="FESTIVAL RANCH CFD #8"/>
        <s v="LOS OLIVOS IWDD"/>
        <s v="WOODLEA IWDD"/>
        <s v="HOFFMAN TERRACE IWDD"/>
        <s v="PATIO DEL SOL IWDD"/>
        <s v="TRES PALMAS IWDD"/>
        <s v="MCDOWELL HOMES IWDD"/>
        <s v="E. MORNINGSIDE IWDD"/>
        <s v="MYRTLE PARK IWDD"/>
        <s v="SOUTHLAND IWDD"/>
        <s v="LE ROY VISTA IRR WATER DEL DIST NO 12 AC"/>
        <s v="LE ROY VISTA IRR WATER DEL DIST 12 ACCT"/>
        <s v="TURNEY TRACT IWDD"/>
        <s v="STANLEY PLACE IRRIGATION DISTRICT # 19"/>
        <s v="MITCHES PLACE IRRIGARION DISTRICT # 20"/>
        <s v="MADISON PARK IWDD"/>
        <s v="LANDERWOOD IWDD"/>
        <s v="NIXON SQUARE IRRIGARION DISTRICT # 25"/>
        <s v="CUATRO PALMAS IWDD"/>
        <s v="WINDSOR SQUARE IWDD"/>
        <s v="ROSE LANE IWDD"/>
        <s v="OLIVEWOOD ESTATES IWDD #29"/>
        <s v="LAMAR IRRIGATION WATER DELIVERY DISTRICT"/>
        <s v="STARLITE VISTA IRRIGATION WATER DELIVERY"/>
        <s v="QUEEN CREEK IRRIG. WATER DELIVERY DISTRI"/>
        <s v="CITRUS GARDENS IRRIG WATER DELIVERY DIST"/>
        <s v="RANCHO JARDINES IRRIG WATER DELIVERY DIS"/>
        <s v="HYDER VALLEY IRRIGATION DISTRICT # 35"/>
        <s v="ADAMAN IRRIGATION WATER DELIVERY DISTRIC"/>
        <s v="TANNER GROVES IWDD"/>
        <s v="BERRIDGE MANOR IRRIG WTR DEL'Y DIST#38"/>
        <s v="BROADLAND RANCHES GREENFIELD IWDD"/>
        <s v="GROVES SUPER RANCH IWDD #40"/>
        <s v="GROVES HERMOSA VIS IWDD"/>
        <s v="WHITCOMB ROUNDUP IWDD #42"/>
        <s v="THOROUGHBRED FARMS IWDD"/>
        <s v="CAMELVIEW IWDD # 44"/>
        <s v="SANTAN VISTA IWDD # 45"/>
        <s v="PUERTO CUATRO IWDD # 46"/>
        <s v="CIRCLE G IRRIGATION WATER DELIVER #47"/>
        <s v="SPECTRUM IRRIGATION WATER DEL DIST #48"/>
        <s v="MORRISON RANCH IWDD #49"/>
        <s v="SUMMER MESA IWDD # 50"/>
        <s v="LONGHORN RANCH IWDD # 51"/>
        <s v="LONG MANOR IWDD"/>
        <s v="COLLEGE PARK COUNTRY ESTATES IWDD 53"/>
        <s v="SUN VIEW ESTATES II #54"/>
        <s v="SUN VIEW ESTATES I  #55"/>
        <s v="YAPLE PARK IWDD"/>
        <s v="TOTAL WATER DELIVERY DISTRICT"/>
        <s v="SPEC WTR DIST SUSP"/>
        <s v="AGUILA IRRIGATION DISTRICT"/>
        <s v="BUCKEYE WATER CONSERVATION"/>
        <s v="CHANDLER HTS MAINT"/>
        <s v="NEW STATE IRR DIST"/>
        <s v="QUEEN CREEK IRR DIST"/>
        <s v="ROOSE IRR DIST MAINT"/>
        <s v="ROOSE WTR CONS DIST"/>
        <s v="ST JOHNS IRR DIST"/>
        <s v="HARQ VALLEY POWR DIS"/>
        <s v="ELECTRICAL DIST 7"/>
        <s v="ELECTRICAL DISTRIC # 6 PINAL COUNTY"/>
        <s v="RID ADD'L POWER COST"/>
        <s v="HARQ VALLEY IRR DIST"/>
        <s v="MCMICKEN IRR DIST"/>
        <s v="SAN TAN IRR DIST"/>
        <s v="NEW MAGMA IRR DIST"/>
        <s v="RAINBOW VALLEY IRRIGATION DISTRICT"/>
        <s v="CENT AZ WTR CONS DIS"/>
        <s v="WESTERN MEADOWS IRRIGATION DISTRICT"/>
        <s v="TONOPAH IRRIGATION DISTRICT"/>
        <s v="SUNBURST FARMS IRRIGATION DISTRICT"/>
        <s v="HYDER VALLEY IRRIGATION DISTRICT"/>
        <s v="ELECTRICAL # 8"/>
        <s v="PALOMA IRRIGATION &amp; DRAINING"/>
        <s v="CENTRAL ARIZONA GROUND WATER REPLENSHMNT"/>
        <s v="CAWCD BANKING TAX"/>
        <s v="RID BOND REDEMPTION"/>
        <s v="ROOSEVELT WATER CONSERVATION DIST BD RED"/>
        <s v="SAN TAN IRRIGATION DISTRICT REDEMPTION"/>
        <s v="NEW MAGMA IRRIGATION BOND REDEMPTION"/>
        <s v="TONOPAH IRRIGATION BOND REDEMPTION"/>
        <s v="NEW STATE IRR BD INT"/>
        <s v="RID BOND INTEREST"/>
        <s v="ROOSEVELT WATER CONSERVATION DISTRICT"/>
        <s v="RWCD IMPR BOND INT 2"/>
        <s v="SAN TAN ID INT ACCT"/>
        <s v="NEW MAGMA IRRIGATION BOND INTEREST"/>
        <s v="TONOPAH IRRIGATION DISTRICT BOND INTERES"/>
        <s v="FH SANI SEC"/>
        <s v="FH SANI MAINT"/>
        <s v="FH ROAD MAINT"/>
        <s v="ASU ATHLETIC FACILITIES DISTRICT - OPER"/>
        <s v="FHSD BOND DEBT SERVICE FUND"/>
        <s v="FH ROAD BOND RED"/>
        <s v="FH SANI BOND INT"/>
        <s v="FH ROAD BOND INT"/>
        <s v="FHSD CAPITAL FUND"/>
        <s v="FH ROAD BOND PROC"/>
        <s v="FT HILLS CONTINGENCY FUND"/>
        <s v="MOBILE GARDENS DOM WATER IMP DIST"/>
        <s v="PECOS-MCQUEEN IMPROVEMENT DIST"/>
        <s v="BOULDER IMPROVEMENT DISTRICT"/>
        <s v="158TH STREET IMPROVEMENT DISTRICT"/>
        <s v="QUEEN CREEK DOM WATER IMPROVEMENT DIST"/>
        <s v="FAIRVIEW LN EAST IMPROVEMENT DISTRICT"/>
        <s v="WHITE FENCE FARMS IMPROVEMENT DIST"/>
        <s v="104TH PLACE IMPROVEMENT DIST"/>
        <s v="CENTRAL AVENUE IMPROVEMENT DISTRICT"/>
        <s v="BILLINGS STREET IMPROVEMENT DISTRICT"/>
        <s v="MARGUERITE DRIVE IMPROVEMENT DISTRICT"/>
        <s v="DESERT HILLS SANITARY IMPROVEMENT"/>
        <s v="20TH ST IMP DIST (PROP TAX DIST)"/>
        <s v="CASITAS BONITAS SANITARY SEWER IMP DIST"/>
        <s v="7TH STREET NORTH IMPROVEMENT DISTRICT"/>
        <s v="31ST AVE - TAX"/>
        <s v="PLYMOUTH STREET IMPROVEMENT DIST"/>
        <s v="IMPROVEMENT DISTRICT TOTAL"/>
        <s v="SCOTTSDALE STREET LIGHTING CLEARING ACCO"/>
        <s v="GILBERT STREET LIGHTING DIST CLEARING AC"/>
        <s v="PEORIA STREET LIGHTING CLEARING ACCT"/>
        <s v="SURPRISE STREET LIGHT CLEARING"/>
        <s v="MESA STREET LIGHT CLEARING"/>
        <s v="QUEEN CREEK STREET LIGHT CLEARING"/>
        <s v="YOUNGTOWN STREET LIGHT CLEARING"/>
        <s v="LITCHFIELD PARK CLEARING"/>
        <s v="BUCKEYE SLID CLEARING ACCOUNT"/>
        <s v="PINNACLE RANCH AND 83RD STREET"/>
        <s v="SL-7104-121"/>
        <s v="SL-7104-117"/>
        <s v="SL-7104-114"/>
        <s v="SL-7104-119"/>
        <s v="COUNTRY MEADOWS #3"/>
        <s v="SL-7104-113"/>
        <s v="HIDDEN MANOR #3"/>
        <s v="SL-7104-118"/>
        <s v="SUN CITY #57"/>
        <s v="APACHE WELLS MOBILE PARK 3B"/>
        <s v="SL-7104-127"/>
        <s v="SL-7104-134"/>
        <s v="SL-7104-116"/>
        <s v="SL-7104-133"/>
        <s v="SL-7104-124"/>
        <s v="SL-7104-111"/>
        <s v="SL-7104-120"/>
        <s v="PARQUE VISTA EST #2"/>
        <s v="SL-7104-67"/>
        <s v="SUN CITY #10"/>
        <s v="SUN LAKES #3A"/>
        <s v="SL-7104-216"/>
        <s v="SL-7104-136"/>
        <s v="SUN LAKES #8"/>
        <s v="SL-7104-145"/>
        <s v="MESQUITE TRAILS"/>
        <s v="SL-7104-129"/>
        <s v="COUNTY MEADOWS #4"/>
        <s v="SUN CITY #10A"/>
        <s v="SL-7104-128"/>
        <s v="SL-7104-150"/>
        <s v="SL-7104-130"/>
        <s v="EMPIRE GARDENS #3"/>
        <s v="EMPIRE GARDENS #4"/>
        <s v="SUN CITY #50A"/>
        <s v="SL-7104-139"/>
        <s v="SL-7104-140"/>
        <s v="SL-7104-163"/>
        <s v="SL-7104-138"/>
        <s v="SL-7104-173"/>
        <s v="PARQUE VISTA EST. #4"/>
        <s v="SUN CITY WEST"/>
        <s v="SL-7104-181"/>
        <s v="CASA MIA NO. 2A"/>
        <s v="POMEROY ESTATES"/>
        <s v="RIO VISTA WEST NO 2"/>
        <s v="MARYVILLE TERRACE 48"/>
        <s v="SL-7104-19"/>
        <s v="APPACHE WELLS MOBILE HOME PARK-UNIT 6"/>
        <s v="SUN CITY NO. 44"/>
        <s v="AHWATUKEE II"/>
        <s v="SL-6828K"/>
        <s v="SL-7104-69"/>
        <s v="VILLA DE PAZ NO. 3"/>
        <s v="SL-7104-96"/>
        <s v="SL-7104-72"/>
        <s v="QUEEN CREEK PLAZA"/>
        <s v="RIO VISTA WEST"/>
        <s v="AHWATUKEE RS 3"/>
        <s v="DESERT SAGUARO EST#1"/>
        <s v="SUN CITY 45"/>
        <s v="SUN CITY 46"/>
        <s v="SL-7104-22"/>
        <s v="SL-7104-84"/>
        <s v="CASA MIA UNIT 2B"/>
        <s v="SL-7104-54C"/>
        <s v="SL-7104-35"/>
        <s v="COUNTRY MEADOWS"/>
        <s v="SL 7104-105"/>
        <s v="SL-7104-79"/>
        <s v="SL-7104-87"/>
        <s v="KNOTT MANOR"/>
        <s v="CIRCLE CITY"/>
        <s v="DESERT SAGUARO ESTATE NO. 2"/>
        <s v="SUN CITY #47"/>
        <s v="SUN CITY #38"/>
        <s v="MESA EAST"/>
        <s v="SL-7104212"/>
        <s v="SUN CITY #49"/>
        <s v="DESERT SANDS UNIT #6"/>
        <s v="DESERT SANDS G&amp;CC #7"/>
        <s v="SUN CITY NO. 38A"/>
        <s v="VELDA ROSE ESTATES EAST 5"/>
        <s v="SUN LAKES #4"/>
        <s v="SUN LAKES #5"/>
        <s v="SUN LAKES NO. 6"/>
        <s v="SUN CITY #48"/>
        <s v="AHWATUKEE FS-4"/>
        <s v="AHWATUKEE RS-5"/>
        <s v="SUN CITY NO. 15D"/>
        <s v="SL-7104-109"/>
        <s v="SUN CITY #51"/>
        <s v="SUN CITY #52"/>
        <s v="SUN CITY #50"/>
        <s v="SL-7104-215"/>
        <s v="AHWATUKEE RS-4"/>
        <s v="HIDDEN MANOR TWO"/>
        <s v="AHWATUKEE FS-3"/>
        <s v="LITCHFIELD PARK NO. 18"/>
        <s v="COUNTRY MEADOWS NO. 2"/>
        <s v="SL7104-110"/>
        <s v="SL-7104-122"/>
        <s v="SUN CITY NO. 41"/>
        <s v="SUN CITY #53"/>
        <s v="SUN CITY #54"/>
        <s v="SUN CITY #55"/>
        <s v="DESERT SKIES #2"/>
        <s v="SUN CITY #56"/>
        <s v="SL-7104-112"/>
        <s v="SL-7104-108"/>
        <s v="SL-7104-28"/>
        <s v="SUN CITY #33"/>
        <s v="RANCHO DEL SOL #2"/>
        <s v="SL-7104-17"/>
        <s v="SUN CITY #17 E,F,G"/>
        <s v="SL-7104-4"/>
        <s v="SL-7104-5"/>
        <s v="SL-7104-6"/>
        <s v="SL-7104-11"/>
        <s v="SL-7104-27"/>
        <s v="SL-7104-34"/>
        <s v="SL-7104-24"/>
        <s v="SL-7104-25"/>
        <s v="SL-7104-31"/>
        <s v="SL-7104-33"/>
        <s v="SL-7104-36"/>
        <s v="WESTERN RANCHETTS"/>
        <s v="AZ SKIES MOB EST #2"/>
        <s v="SUN CITY #35"/>
        <s v="AZ SKIES - MOBILE ESTATES"/>
        <s v="SUN CITY #28A"/>
        <s v="VELDA ROSE EST E #3"/>
        <s v="VELDA ROSE EST E #4"/>
        <s v="LINDA VISTA"/>
        <s v="SL-7104-38"/>
        <s v="SL-7104-23"/>
        <s v="SL-7104-20"/>
        <s v="SL-7104-40"/>
        <s v="SL-7104-41"/>
        <s v="WEST OLIVE FARMS"/>
        <s v="SUN CITY #17H"/>
        <s v="SUN LAKES #1"/>
        <s v="SUN LAKES #2"/>
        <s v="AZ SKIES MOB EST W2"/>
        <s v="HIDDEN MANOR"/>
        <s v="GRANITE REEF VISTA P"/>
        <s v="SUN CITY #34"/>
        <s v="SUN CITY #34A"/>
        <s v="SUN CITY #35-A"/>
        <s v="SUN CITY #36"/>
        <s v="SL-7104-26"/>
        <s v="SL-7104-13"/>
        <s v="VELDA ROSE EST E #2"/>
        <s v="SL-7104-30"/>
        <s v="APACHE WELL M P #1&amp;2"/>
        <s v="APACHE CC EST #5"/>
        <s v="APACHE WELL #4B"/>
        <s v="CABALLEROS HACIENDAS"/>
        <s v="CASA MIA"/>
        <s v="DESERT SKIES"/>
        <s v="DREAMLAND VILLA #16"/>
        <s v="DREAMLAND VILLA #17"/>
        <s v="LINDA VISTA #2"/>
        <s v="LUCY T HOMESITES #2"/>
        <s v="LUKE FIELD HOMES"/>
        <s v="MARYVALE TERRACE #47"/>
        <s v="MCAFEE MOBILE MANOR"/>
        <s v="RANCHO GRANDE TRES"/>
        <s v="RIO VERDE"/>
        <s v="SUN LAKES #3"/>
        <s v="VILLA DEPAZ #2"/>
        <s v="WESTN RANCHETTES #2"/>
        <s v="SL-7104-9"/>
        <s v="SL-7104-59"/>
        <s v="SL-7104-60"/>
        <s v="SL-7104-61"/>
        <s v="SL-7104-54A"/>
        <s v="SL-7104-54B"/>
        <s v="SL-7104-46"/>
        <s v="SL-7104-71"/>
        <s v="SL-7104-10"/>
        <s v="SL-6828O"/>
        <s v="SL-7104-201"/>
        <s v="SL-7104-202"/>
        <s v="LA CASA BONITA"/>
        <s v="SKYVIEW NORTH #4"/>
        <s v="SL-7104-42"/>
        <s v="SL-7104-44"/>
        <s v="SL-7104-45"/>
        <s v="SL-7104-63"/>
        <s v="SL-7104-70"/>
        <s v="SUN CITY #32A"/>
        <s v="SUN CITY #31A"/>
        <s v="SUN CITY #39"/>
        <s v="SUN CITY #40"/>
        <s v="AHWATUKEE"/>
        <s v="BRENTWOOD ACRES"/>
        <s v="DESERT SANDS G&amp;CC 8"/>
        <s v="AHWATUKEE RD-2"/>
        <s v="SUN CITY NO. 37"/>
        <s v="SUN CITY NO 42"/>
        <s v="SUN CITY NO. 43"/>
        <s v="SL-7104-090"/>
        <s v="SL-7104-92"/>
        <s v="SUN CITY NO 28 B"/>
        <s v="SCOTS ESTATES #1"/>
        <s v="SCOTS HIGHLANDS #1"/>
        <s v="MELVILLE"/>
        <s v="SCOTS ESTATES #4"/>
        <s v="SCOTS HIGHLANDS #2"/>
        <s v="SCOTS ESTATES #2"/>
        <s v="CAVALIER"/>
        <s v="HIDDEN VILLAGE"/>
        <s v="SCOTS ESTATES #3"/>
        <s v="MESA C C PARK"/>
        <s v="SCOTS ESTATES #5"/>
        <s v="TRAIL WEST"/>
        <s v="DREAMLAND VILLA"/>
        <s v="SCOTS CTY ACRES #1"/>
        <s v="COX HEIGHTS #1"/>
        <s v="COX HEIGHTS #2"/>
        <s v="DREAMLAND VILLA #2"/>
        <s v="ESQUIRE VILLA #1"/>
        <s v="SCOTS ESTATES #7"/>
        <s v="SCOTS ESTATES #6"/>
        <s v="SCOTS ESTATES #8"/>
        <s v="SCOTS ESTATES #9"/>
        <s v="COX HT 3 &amp; SCTS E 12"/>
        <s v="SOUTHERN MEADOWS #1"/>
        <s v="GLENMAR"/>
        <s v="DREAMLAND VILLA #3"/>
        <s v="TOWN &amp; CTRY SCOTS"/>
        <s v="SCOTS HIGHLANDS #4"/>
        <s v="TRAIL WEST #2"/>
        <s v="SCOTS ESTATES #16"/>
        <s v="J&amp;O FRONTIER PLACE"/>
        <s v="MCCORMICK ESTATES"/>
        <s v="DREAMLAND VILLA #4"/>
        <s v="HALLCRAFT #1"/>
        <s v="HALLCRAFT #2"/>
        <s v="HALLCRAFT #3"/>
        <s v="APACHE CC EST #1"/>
        <s v="SCOTS CTY ACRES #2"/>
        <s v="MEREWAY MANOR"/>
        <s v="COX HEIGHTS #7"/>
        <s v="COX HEIGHTS #6"/>
        <s v="COX HEIGHTS #4"/>
        <s v="DREAMLAND VILLA #5"/>
        <s v="SCOTS HIGHLANDS #5"/>
        <s v="VELDA ROSE EST #1"/>
        <s v="APACHE CC EST #3"/>
        <s v="DREAMLAND VILLA #6"/>
        <s v="VELDA ROSE #2"/>
        <s v="VELDA ROSE #3"/>
        <s v="HOLIDAY GARDENS #1"/>
        <s v="SUN CITY #6"/>
        <s v="SUN CITY #5"/>
        <s v="DREAMLAND VILLA #7"/>
        <s v="SOUTHERN MEADOWS #2"/>
        <s v="DREAMLAND VILLA #8"/>
        <s v="VELDA ROSE C C ADDN"/>
        <s v="SUN CITY #6C"/>
        <s v="SUN CITY #6D"/>
        <s v="SUN CITY #6G"/>
        <s v="SUN CITY #7"/>
        <s v="SUN CITY #8"/>
        <s v="SUN CITY #9"/>
        <s v="VELDA ROSE EST #4"/>
        <s v="DREAMLAND VILLA #9"/>
        <s v="SUN CITY #11"/>
        <s v="SUN CITY #12"/>
        <s v="SUN CITY #15"/>
        <s v="SUN CITY #17"/>
        <s v="SUN CITY #1"/>
        <s v="VELDA ROSE GARDENS"/>
        <s v="DREAMLAND VILLA #10"/>
        <s v="SUN CITY #15B"/>
        <s v="SUN CITY #18 &amp; 18A"/>
        <s v="SUN CITY #17A"/>
        <s v="SUN CITY #17B &amp; 17C"/>
        <s v="SUN CITY #19 &amp; 20"/>
        <s v="DREAMLAND VILLA #11"/>
        <s v="SUN CITY #23"/>
        <s v="BETHANY HERMOSA PK 1"/>
        <s v="SL-6828"/>
        <s v="SUN CITY #21 &amp; 21A"/>
        <s v="DREAMLAND VILLA #12"/>
        <s v="SUN CITY #11A"/>
        <s v="SUN CITY #15C"/>
        <s v="SUN CITY #22 &amp; 22A"/>
        <s v="APACHE WELL M P #5"/>
        <s v="SL-6828A"/>
        <s v="SL-6828B"/>
        <s v="SL-6828C"/>
        <s v="SL-6828D"/>
        <s v="SL-6828E"/>
        <s v="SL-6828H"/>
        <s v="VELDA ROSE ESTATE E"/>
        <s v="SUN CITY #14"/>
        <s v="SUN CITY #22B"/>
        <s v="SUN CITY #25"/>
        <s v="SUN CITY #25A"/>
        <s v="SUN CITY #27"/>
        <s v="SUN CITY #30"/>
        <s v="SUN CITY #16"/>
        <s v="APACHE WELL M P #3"/>
        <s v="DREAMLAND VILLA #14"/>
        <s v="APACHE WELL M P #4"/>
        <s v="SL-6828G"/>
        <s v="APACHE WELLS MB P 4A"/>
        <s v="VILLA DEPAZ #1"/>
        <s v="SL-6828R"/>
        <s v="SL-6828L"/>
        <s v="SL-6828Q"/>
        <s v="SECLUDED ESTATES"/>
        <s v="SUN CITY #24"/>
        <s v="SUN CITY #26"/>
        <s v="SL-6828I"/>
        <s v="SL-7104-1"/>
        <s v="SUN CITY #26A"/>
        <s v="SUN CITY #31"/>
        <s v="SUBURBAN RANCHETTES"/>
        <s v="SUN CITY #24B"/>
        <s v="SUN CITY #28"/>
        <s v="SUN CITY #32"/>
        <s v="DREAMLAND VILLA #15"/>
        <s v="SL-6828J"/>
        <s v="SL-7104-2"/>
        <s v="SL-7104-3"/>
        <s v="SUN CITY #24C"/>
        <s v="SUN CITY #38B"/>
        <s v="AHWATUKEE RS-6"/>
        <s v="PARQUE VISTA ESTATES #3"/>
        <s v="GOLDEN WEST #2"/>
        <s v="EMPIRE GARDENS #2"/>
        <s v="PARADISE VILLA"/>
        <s v="VILLA DE PAZ #4"/>
        <s v="SL-7104-147"/>
        <s v="SL-7104-137"/>
        <s v="SL-7104-159"/>
        <s v="SL-7104-171"/>
        <s v="SL-7104-158"/>
        <s v="SL-7104-125"/>
        <s v="SL-7104-151"/>
        <s v="SL-7104-135"/>
        <s v="SL-7104-131"/>
        <s v="SL-7104-115"/>
        <s v="SL-7104-166"/>
        <s v="SL-7104-162"/>
        <s v="SL-7104-155"/>
        <s v="SL-7104-170"/>
        <s v="SL-7104-165"/>
        <s v="SL-7104-180"/>
        <s v="SL-7104-154"/>
        <s v="SL-7104-152"/>
        <s v="SL-7104-174"/>
        <s v="SL-7104-179"/>
        <s v="SL-7104-167"/>
        <s v="SL-7104-164"/>
        <s v="SL-7104-177"/>
        <s v="SL-7104-186"/>
        <s v="COUNTRY MEADOWS #4A"/>
        <s v="SL-7104-156"/>
        <s v="PARQUE VISTA EST #5"/>
        <s v="HOMESTEAD ESTATES"/>
        <s v="SL-7104-188"/>
        <s v="PARQUE VISTA ESTATES #6"/>
        <s v="CLARK ACRES"/>
        <s v="PEPPER RIDGE"/>
        <s v="COUNTRY MEADOWS #9"/>
        <s v="SL-7104-191"/>
        <s v="SL-7104-153"/>
        <s v="SL-7104-175"/>
        <s v="SL-7104-182"/>
        <s v="SL-7104-320"/>
        <s v="SL-7104-176"/>
        <s v="SL-7104-183"/>
        <s v="SUN LAKES #9"/>
        <s v="CAMELOT GOLF CLUB ESTATE"/>
        <s v="AHWATUKEE E-1"/>
        <s v="DESERT SANDS G &amp; CC #3"/>
        <s v="SL-7104-141"/>
        <s v="SL-7104-317"/>
        <s v="LITCHFIELD PARK #19"/>
        <s v="SL-7104-194"/>
        <s v="AHWATUKEE RTV-1"/>
        <s v="SUNRISE MEADOWS #1"/>
        <s v="ESTATE RANCHOS"/>
        <s v="SL-7104-157"/>
        <s v="SL-7104-198"/>
        <s v="SL-7104-190"/>
        <s v="SL-7104-160"/>
        <s v="SL-7104-308"/>
        <s v="VILLA DE PAZ #6"/>
        <s v="SL-7104-184"/>
        <s v="SL-7104-047"/>
        <s v="SL-7104-048"/>
        <s v="SL-7104-325"/>
        <s v="SL-7104-319"/>
        <s v="AHWATUKEE FS-5"/>
        <s v="AHWATUKEE RS-7"/>
        <s v="SL-7104-143"/>
        <s v="PEPPER RIDGE #2"/>
        <s v="SL-7104-312"/>
        <s v="SL-7104-302"/>
        <s v="SL-7104-304"/>
        <s v="SL-7104-193"/>
        <s v="SL-7104-149"/>
        <s v="SL-7104-187"/>
        <s v="SL-7104-169"/>
        <s v="DESERT FOOTHILLS EST 5"/>
        <s v="AHWATUKEE E-2"/>
        <s v="SL-7104-316"/>
        <s v="SL-7104-7"/>
        <s v="DESERT FOOTHILLS ESTATE #6"/>
        <s v="VISTA VERDE"/>
        <s v="APACHE WELLS MOBILE PARK 3A"/>
        <s v="AHWATUKEE FS-6"/>
        <s v="SL-8001-328"/>
        <s v="SL-7104-12"/>
        <s v="SL-7104-314"/>
        <s v="SL-8009-336"/>
        <s v="SL-7907-323"/>
        <s v="SL-7104-313"/>
        <s v="SL-7104-185"/>
        <s v="PARQUE VISTA ESTATE #7"/>
        <s v="SL-7104-303"/>
        <s v="SL-8010-343"/>
        <s v="DESERT SANDS G &amp; CC #4"/>
        <s v="SUN LAKES #7"/>
        <s v="SL-7104-322"/>
        <s v="SL-7104-16"/>
        <s v="SL-7104-199"/>
        <s v="SL-8010-441"/>
        <s v="SL-7104-307"/>
        <s v="LITCHFIELD PARK 17 UNIT 2"/>
        <s v="SL-7104-318"/>
        <s v="SL-7104-309"/>
        <s v="SL-8006-333"/>
        <s v="VALENCIA VILLAGE"/>
        <s v="SL-7104-178"/>
        <s v="VILLA DE PAZ UNIT 7"/>
        <s v="SL-7104-301"/>
        <s v="AHWATUKEE RS-8"/>
        <s v="AHWATUKEE E-4 &amp; FS-15"/>
        <s v="AHWATUKEE E-3 PH-1 &amp; CUSTOM ESTATE"/>
        <s v="SL-7104-310"/>
        <s v="SL-7140-86"/>
        <s v="SL-8005-331"/>
        <s v="SL-8110-351"/>
        <s v="SL-8005-330"/>
        <s v="SL-8206-353"/>
        <s v="SL-8206-354"/>
        <s v="CAMELOT GOLF CLUB ESTATES 2"/>
        <s v="SL-7104-209"/>
        <s v="SL-8206-356"/>
        <s v="SL-8012-345"/>
        <s v="PEPPER RIDGE # 4"/>
        <s v="PARQUE VISTA EST # 8"/>
        <s v="SL-8207-338"/>
        <s v="SL-8209-339"/>
        <s v="SL-8301-362"/>
        <s v="SL-8008-334"/>
        <s v="SL-8110-350"/>
        <s v="SL-8303-370"/>
        <s v="SL-8207-337"/>
        <s v="PEPPER RIDGE #3"/>
        <s v="PEPPER RIDGE #5"/>
        <s v="PARQUE VISTA ESTATE # 9"/>
        <s v="SL-8010-442"/>
        <s v="SL-8210-359"/>
        <s v="SL-8301-369"/>
        <s v="SL-8008-335"/>
        <s v="AHWATUKEE E-5 &amp; CUST. # 3"/>
        <s v="SL-8210-360"/>
        <s v="SUPERSTITION VIEW #1"/>
        <s v="VILLA DE PAZ # 8"/>
        <s v="AHWATUKEE FS-17"/>
        <s v="AHWATUKEE CUSTOM EST # 2"/>
        <s v="SL-8307-372"/>
        <s v="PEPPER RIDGE # 6"/>
        <s v="SL 8301-364"/>
        <s v="SL 8209-355"/>
        <s v="SL 8309-376"/>
        <s v="SL 8301-367"/>
        <s v="SL 8301-366"/>
        <s v="SL 7104-196"/>
        <s v="SL-8110-352"/>
        <s v="SL-8312-377"/>
        <s v="SL-8312-379"/>
        <s v="SL 8408-386"/>
        <s v="SL-8405-383"/>
        <s v="SL 8402-380"/>
        <s v="SL 7104-197"/>
        <s v="SL 8404-382"/>
        <s v="SL 8401-378"/>
        <s v="SL 8308-375"/>
        <s v="SUN LAKES UNIT 2 STREET LIGHTING DISTRIC"/>
        <s v="PEPPER RIDGE TOWNHOMES UNIT 2 SCOTTSDALE"/>
        <s v="SL-8502-390"/>
        <s v="SL-8501-387"/>
        <s v="SL-8502-389"/>
        <s v="SL-8501-388"/>
        <s v="SL-8406-384"/>
        <s v="VILLA ROYALE UNIT 1 SL"/>
        <s v="CORONADO ACRES STREET LIGHTING"/>
        <s v="SUN LAKES # 10 STREET LIGHTING"/>
        <s v="VILLA DE PAZ # 8 PHASE 2"/>
        <s v="AHWATUKEE CUSTOM ESTATE # 4"/>
        <s v="UTOPIA ESTATES PHASE 1"/>
        <s v="PEPPER RIDGE TOWNHOUSE PHASE 1"/>
        <s v="PEPPER RIDGE # 7"/>
        <s v="HOPEVILLE STREET LIGHTING DISTRICT"/>
        <s v="ROYAL OAK STREET LIGHTING DISTRICT"/>
        <s v="SUN LAKES # 20 STREET LIGHTING DISTRICT"/>
        <s v="SUN LAKES # 23 STREET LIGHTING DISTRICT"/>
        <s v="SUN LAKES # 21 STREET LIGHTING DISTRICT"/>
        <s v="AHWATUKEE FS-16D STREET LIGHTING DISTRIC"/>
        <s v="ARABIAN VIEWS STREET LIGHTING DISTRICTS"/>
        <s v="DREAMLAND VILLA # 19 STREET LIGHTING DIS"/>
        <s v="RANCHO DEL REY STREET LIGHTING DISTRICT"/>
        <s v="SL-8504-391"/>
        <s v="SL-8504-392"/>
        <s v="32-8504-393"/>
        <s v="SL-8508-395"/>
        <s v="SL-8506-394"/>
        <s v="SL-8509-397"/>
        <s v="SL-8407-385"/>
        <s v="SL-8308-374"/>
        <s v="WESTRIDGE GLEN UNITS 1 &amp; 2 STREET LIGHTI"/>
        <s v="VISTAS AT NORTH GATE STREET LIGHTING DIS"/>
        <s v="SUN LAKES # 19 STREET LIGHTING DISTRICT"/>
        <s v="AHWATUKEE RM-2 STREET LIGHTING DISTRICT"/>
        <s v="AHWATUKEE ACE-8 STREET LIGHTING DISTRICT"/>
        <s v="AHWATUKEE FS-18 STREET LIGHTING DISTRICT"/>
        <s v="SUN LAKES # 11 STREET LIGHTING DISTRICT"/>
        <s v="GILBERT STREET LIGHTING 85-24"/>
        <s v="GILBERT STREET LIGHTING 86-05"/>
        <s v="CRIMSON COVE STREET LIGHTING DISTRICT"/>
        <s v="PARK HILL STREET LIGHTING DISTRICT"/>
        <s v="PARADISE VALLEY LAND # 1 STREET LIGHTING"/>
        <s v="SL-8510-399"/>
        <s v="SL-8509-396"/>
        <s v="SL-8510-400"/>
        <s v="SL-8602-407"/>
        <s v="SL-8604-408"/>
        <s v="SL-8512-403"/>
        <s v="SL-8604-409"/>
        <s v="SL-8512-404"/>
        <s v="SL-8510-401"/>
        <s v="SL-8511-402"/>
        <s v="SL-8512-405"/>
        <s v="SL-8605-410"/>
        <s v="SL-8605-411"/>
        <s v="SL-8607-413"/>
        <s v="PARQUE VISTA ESTATES # 1 STREET LIGHTING"/>
        <s v="SUN LAKES # 15 STREET LIGHTING DISTRICT"/>
        <s v="TURTLE ROCK STREET LIGHTING DISTRICT"/>
        <s v="WESTRIDGE GLENN UNIT 3 STREET LIGHTING D"/>
        <s v="VILLAGE AT NORTH CANYON RANCH STREET LIG"/>
        <s v="MORLEN MEADOWS III STREET LIGHTING DISTR"/>
        <s v="GILBERT STREET LIGHTING 86-06"/>
        <s v="GILBERT STREET LIGHTING 85-01"/>
        <s v="GILBERT STREET LIGHTING 85-06"/>
        <s v="GILBERT STREET LIGHTING 85-02"/>
        <s v="GILBERT STREET LIGHTING 85-03"/>
        <s v="GILBERT STREET LIGHTING 85-05"/>
        <s v="GILBERT STREET LIGHTING 85-07"/>
        <s v="GILBERT STREET LIGHTING 85-09"/>
        <s v="GILBERT STREET LIGHTING 85-10"/>
        <s v="GILBERT STREET LIGHTING 85-08"/>
        <s v="GILBERT STREET LIGHTING 85-20"/>
        <s v="GILBERT STREET LIGHTING 85-15"/>
        <s v="GILBERT STREET LIGHTING 86-26"/>
        <s v="GILBERT STREET LIGHTING 85-17"/>
        <s v="GILBERT SL 85-13"/>
        <s v="GILBERT STREET LIGHTING 86-01"/>
        <s v="GILBERT STREET LIGHTING 85-14"/>
        <s v="GILBERT SL 86-02"/>
        <s v="GILBERT SL 86-03"/>
        <s v="GILBERT SL 86-04"/>
        <s v="GILBERT SL 85-21"/>
        <s v="GILBERT SL 86-11"/>
        <s v="GILBERT SL 86-07"/>
        <s v="GILBERT STREET LIGHTING 86-08"/>
        <s v="GILBERT SL 86-09"/>
        <s v="SUN LAKES # 12 STREET LIGHTING DISTRICT"/>
        <s v="SUN LAKES STREET LIGHTING DISTRICT # 14"/>
        <s v="SUN LAKES # 16 &amp; # 16A STREET LIGHTING D"/>
        <s v="SUN LAKES # 17 STREET LIGHTING DISTRICT"/>
        <s v="SUN LAKES # 18 STREET LIGHTING DISTRICT"/>
        <s v="SUN LAKES # 24 STREET LIGHTING DISTRICTS"/>
        <s v="NORTHGATE VILLAGE PARCEL # STREET LIGHTI"/>
        <s v="GILBERT STREET LIGHTING 86-10"/>
        <s v="MORLEN MEADOWS I/II STREET LIGHTING DIST"/>
        <s v="GILBERT SL 87-02"/>
        <s v="SL-8301-368"/>
        <s v="OVERLOOK"/>
        <s v="PEPPER RIDGE #8"/>
        <s v="THE WINDS OF TATUM"/>
        <s v="TOWNES AT P.V. LANDINGS PHASE #1"/>
        <s v="GILBERT SL 87-01"/>
        <s v="PARQUE VISTA ESTATES #10"/>
        <s v="GILBERT SL 85-23"/>
        <s v="GILBERT SL 87-08"/>
        <s v="GILBERT SL 85-04"/>
        <s v="GILBERT SL 87-09"/>
        <s v="GILBERT SL 87-10"/>
        <s v="GILBERT SL 87-11"/>
        <s v="GILBERT SL 87-12"/>
        <s v="GILBERT SL 87-13"/>
        <s v="SL-8609-421"/>
        <s v="SL-8609-420"/>
        <s v="SL-8606-412"/>
        <s v="SL-8609-419"/>
        <s v="SL-8609-423"/>
        <s v="PARQUE VILLAGE PHASE 1"/>
        <s v="P.V. LANDINGS #1 PHASE 2"/>
        <s v="DREAMLAND VILLA #18"/>
        <s v="TOWNE MEADOWS"/>
        <s v="P.V. LANDINGS #2"/>
        <s v="GILBERT SL 85-22"/>
        <s v="GILBERT SL 87-17"/>
        <s v="GILBERT SL 87-15"/>
        <s v="GILBERT SL 87-16"/>
        <s v="GILBERT SL 87-18"/>
        <s v="GILBERT SL 87-14"/>
        <s v="GILBERT SL 87-21"/>
        <s v="GILBERT SL 87-19"/>
        <s v="GILBERT SL 87-20"/>
        <s v="GILBERT SL 87-22"/>
        <s v="GILBERT SL 87-06"/>
        <s v="COLLEGE POINT"/>
        <s v="PEPPER RIDGE TOWNHOMES #3"/>
        <s v="WESTRIDGE GLENN UNIT 4"/>
        <s v="SD-8611-426"/>
        <s v="SD-8611-424"/>
        <s v="SD-8705-431"/>
        <s v="SL-8703-429"/>
        <s v="SL-8602-406"/>
        <s v="SL-8707-434"/>
        <s v="SL-8707-436"/>
        <s v="SD-8707-435"/>
        <s v="GILBERT SL 87-24"/>
        <s v="GILBERT SL 87-25"/>
        <s v="GILBERT SL 87-27"/>
        <s v="SPORTS RANCH VILLAGE"/>
        <s v="GILBERT SL 88-01"/>
        <s v="VINEYARDS OF MESA"/>
        <s v="GILBERT SL 88-02"/>
        <s v="GILBERT SL 88-03"/>
        <s v="GILBERT SL 88-04"/>
        <s v="SL-8804-437"/>
        <s v="GILBERT SL 88-05"/>
        <s v="SL-8707-433"/>
        <s v="SL-8804-438"/>
        <s v="GILBERT SL 88-06"/>
        <s v="GILBERT SL 88-08"/>
        <s v="GILBERT SL 87-03"/>
        <s v="GILBERT SL 87-04"/>
        <s v="GILBERT SL 87-05"/>
        <s v="CRESTVIEW MANOR"/>
        <s v="GILBERT SL 88-07"/>
        <s v="SL-8810-462"/>
        <s v="SUNTECH"/>
        <s v="SUNRISE UNIT 5"/>
        <s v="GILBERT SL 90-01"/>
        <s v="GILBERT SL 89-01"/>
        <s v="GILBERT SL 90-02"/>
        <s v="SL-811-445"/>
        <s v="SL-9003-448"/>
        <s v="SL-8907-444"/>
        <s v="SL-9001-447"/>
        <s v="SL-8907-443"/>
        <s v="GILBERT SL 90-03"/>
        <s v="GILBERT SL 90-04"/>
        <s v="SL-8704-430"/>
        <s v="SL-9003-449"/>
        <s v="GILBERT SL 90-05"/>
        <s v="GILBERT SL 91-02"/>
        <s v="GILBERT SL 91-01"/>
        <s v="SL-9112-464"/>
        <s v="SL-9201-465"/>
        <s v="GILBERT SL 92-01"/>
        <s v="GILBERT SL-91-07"/>
        <s v="GILBERT SL 91-03"/>
        <s v="GILBERT SL-91-04"/>
        <s v="GILBERT SL-91-06"/>
        <s v="GILBERT SL-91-05"/>
        <s v="GILBERT SL=92-02"/>
        <s v="SL-9201-466"/>
        <s v="SL-8810-440"/>
        <s v="SL-9012-456"/>
        <s v="SL-9012-457"/>
        <s v="SL-9012-459"/>
        <s v="GILBERT SL 92-04"/>
        <s v="GILBERT SL-92-03"/>
        <s v="SL-9101-463"/>
        <s v="SL-9012-458"/>
        <s v="SL-9007-452"/>
        <s v="SL-9203-467"/>
        <s v="SL-9012-453"/>
        <s v="SL-8810-439"/>
        <s v="SL-9012-454"/>
        <s v="SL-9204-468"/>
        <s v="SL-9205-469"/>
        <s v="GILBERT SL 92-05"/>
        <s v="SL-8912-446"/>
        <s v="SL-8402-381"/>
        <s v="SL-9205-470"/>
        <s v="SL-9207-474"/>
        <s v="GILBERT SL 92-06"/>
        <s v="SL-9206-471"/>
        <s v="SL-92079475"/>
        <s v="SL-9207-476"/>
        <s v="SL-9207-472"/>
        <s v="SL-9209-480"/>
        <s v="PEORIA #02"/>
        <s v="PEORIA #04"/>
        <s v="PEORIA #05"/>
        <s v="PEORIA #06"/>
        <s v="PEORIA #08"/>
        <s v="PEORIA #09"/>
        <s v="PEORIA #10"/>
        <s v="PEORIA #11"/>
        <s v="PEORIA #12"/>
        <s v="PEORIA #13"/>
        <s v="PEORIA #15"/>
        <s v="PEORIA #17"/>
        <s v="PEORIA #18"/>
        <s v="PEORIA #01"/>
        <s v="PEORIA #07"/>
        <s v="GILBERT SL 92-07"/>
        <s v="GILBERT SL 92-09"/>
        <s v="PEORIA #14"/>
        <s v="QUEEN CREEK SL 92-01"/>
        <s v="SL-9308-490"/>
        <s v="GILBERT SL 93-03"/>
        <s v="PEORIA #25"/>
        <s v="SL-9309-493"/>
        <s v="GILBERT 93-01"/>
        <s v="GILBERT 93-02"/>
        <s v="SL-9311-497"/>
        <s v="OASIS VERDE"/>
        <s v="SL-9301-483"/>
        <s v="SL-9301-482"/>
        <s v="SUN CITY WEST EXPAN"/>
        <s v="GILBERT 93-06"/>
        <s v="GILBERT 93-07"/>
        <s v="GILBERT 93-08"/>
        <s v="SL-9212-484"/>
        <s v="AZ SKIES MOBIL ESTAT COUNTY"/>
        <s v="SL-9301-485"/>
        <s v="SL-9204-478"/>
        <s v="GILBERT 93-04"/>
        <s v="GILBERT 93-05"/>
        <s v="GILBERT 93-10"/>
        <s v="GILBERT 93-11"/>
        <s v="GILBERT 93-12"/>
        <s v="GILBERT 93-13"/>
        <s v="GILBERT 93-14"/>
        <s v="GILBERT 93-15"/>
        <s v="SL-9308-489"/>
        <s v="SL-9308-488"/>
        <s v="SL-9308-491"/>
        <s v="SL-9308-492"/>
        <s v="SL-9306-487"/>
        <s v="PEORIA #19"/>
        <s v="PEORIA #20"/>
        <s v="SL-9309-494"/>
        <s v="SL-9309-495"/>
        <s v="SL-9310-496"/>
        <s v="SL-9311-499"/>
        <s v="GILBERT 93-16"/>
        <s v="GILBERT 93-17"/>
        <s v="GILBERT 93-18"/>
        <s v="SL-9311-501"/>
        <s v="SL-9311-498"/>
        <s v="SL-9311-500"/>
        <s v="GILBERT SL 94-01"/>
        <s v="GILBERT SL 94-02"/>
        <s v="GILBERT SL 93-20"/>
        <s v="SL-9402-502"/>
        <s v="GILBERT SL 94-04"/>
        <s v="GILBERT SL 94-05"/>
        <s v="GILBERT SL 94-06"/>
        <s v="GILBERT SL 94-07"/>
        <s v="GILBERT SL 94-08"/>
        <s v="GILBERT SL 94-09"/>
        <s v="PEORIA #26"/>
        <s v="PEORIA #22"/>
        <s v="PEORIA #27"/>
        <s v="PEORIA #29"/>
        <s v="PEORIA #24"/>
        <s v="PEORIA #28"/>
        <s v="PEORIA #21"/>
        <s v="GILBERT SL 94-03"/>
        <s v="SL-9406-509"/>
        <s v="SL-9403-505"/>
        <s v="SL-9404-508"/>
        <s v="GILBERT SL 94-18"/>
        <s v="GILBERT  SL 94-17"/>
        <s v="GILBERT SL 94-19"/>
        <s v="GILBERT SL 94-14"/>
        <s v="GILBERT SL 94-15"/>
        <s v="GILBERT SL 94-16"/>
        <s v="SL-9408-511"/>
        <s v="SL 9409-514"/>
        <s v="PEORIA #36"/>
        <s v="GILBERT SL 94-23"/>
        <s v="GILBERT SL 94-22"/>
        <s v="GILBERT SL 94-21"/>
        <s v="GILBERT SL 94-20"/>
        <s v="PEORIA #34"/>
        <s v="PEORIA #33"/>
        <s v="PEORIA #31"/>
        <s v="PEORIA #32"/>
        <s v="GILBERT SL 94-11"/>
        <s v="GILBERT SL 94-12"/>
        <s v="GILBERT  SL 94-13"/>
        <s v="SL-9403-506"/>
        <s v="SL-9409-516"/>
        <s v="GILBERT SL 94-10"/>
        <s v="GILBERT SL 94-24"/>
        <s v="SL-9408-513"/>
        <s v="GILBERT SL 94-26"/>
        <s v="GILBERT SL 94-28"/>
        <s v="GILBERT SL 94-29"/>
        <s v="SL 9411-517"/>
        <s v="SL 9403-507"/>
        <s v="PEORIA #16"/>
        <s v="PEORIA #23"/>
        <s v="PEORIA #30"/>
        <s v="PEORIA #35"/>
        <s v="PEORIA #37"/>
        <s v="PEORIA #38"/>
        <s v="GILBERT SL 94-30"/>
        <s v="GILBERT SL 94-31"/>
        <s v="SL 9410-515"/>
        <s v="SL 9412-521"/>
        <s v="GILBERT 94-36"/>
        <s v="GILBERT 95-01"/>
        <s v="GILBERT 94-38"/>
        <s v="GILBERT 94-37"/>
        <s v="GILBERT 94-33"/>
        <s v="GILBERT 94-34"/>
        <s v="GILBERT 94-35"/>
        <s v="GILBERT 94-32"/>
        <s v="SL 9411-518"/>
        <s v="SL 9409-512"/>
        <s v="GILBERT 95-02"/>
        <s v="GILBERT 95-03"/>
        <s v="GILBERT 95-04"/>
        <s v="GILBERT 95-05"/>
        <s v="GILBERT 95-06"/>
        <s v="GILBERT 95-07"/>
        <s v="GILBERT 95-08"/>
        <s v="GILBERT 95-09"/>
        <s v="GILBERT 95-10"/>
        <s v="SL 9503-524"/>
        <s v="SL 9501-523"/>
        <s v="GILBERT 95-11"/>
        <s v="GILBERT 95-12"/>
        <s v="GILBERT 95-13"/>
        <s v="SL 9412-522"/>
        <s v="SL 9504-527"/>
        <s v="SL 9504-528"/>
        <s v="SL 9504-526"/>
        <s v="GILBERT 95-14"/>
        <s v="GILBERT 95-15"/>
        <s v="SL 9412-520"/>
        <s v="GILBERT 95-16"/>
        <s v="GILBERT 95-17"/>
        <s v="GILBERT 95-18"/>
        <s v="GILBERT 95-19"/>
        <s v="GILBERT 95-20"/>
        <s v="SL 9506-530"/>
        <s v="COUNTRY PLACE AT CHANDLER"/>
        <s v="SL 9510-536"/>
        <s v="GILBERT 95-21"/>
        <s v="PEORIA #43"/>
        <s v="SL 9507-532"/>
        <s v="SL 9508-533"/>
        <s v="PEORIA #39"/>
        <s v="SL 9505-529"/>
        <s v="SL 9508-534"/>
        <s v="GILBERT 95-23"/>
        <s v="GILBERT SL-95-40"/>
        <s v="GILBERT SL-95-41"/>
        <s v="PEORIA #48"/>
        <s v="SL-9601-538"/>
        <s v="GILBERT SL-96-02"/>
        <s v="GILBERT SL-96-04"/>
        <s v="GILBERT SL-96-05"/>
        <s v="GILBERT SL-96-06"/>
        <s v="GILBERT SL-96-07"/>
        <s v="PEORIA #46"/>
        <s v="PEORIA #58"/>
        <s v="PEORIA #51"/>
        <s v="SL 9510-535"/>
        <s v="PEORIA #50"/>
        <s v="PEORIA #54"/>
        <s v="GILBERT SL-96-08"/>
        <s v="GILBERT SL-96-09"/>
        <s v="GILBERT SL-96-10"/>
        <s v="PEORIA #57"/>
        <s v="GILBERT SL-96-11"/>
        <s v="PEORIA #40"/>
        <s v="PEORIA #63"/>
        <s v="PEORIA #47"/>
        <s v="GILBERT SL-96-17"/>
        <s v="GILBERT SL-96-12"/>
        <s v="SL 9604-539"/>
        <s v="SL 9607-542"/>
        <s v="PEORIA #61"/>
        <s v="PEORIA #62"/>
        <s v="SL 9609-545"/>
        <s v="SL 9609-546"/>
        <s v="SL 9606-541"/>
        <s v="GILBERT SL-96-21"/>
        <s v="PEORIA #59"/>
        <s v="104TH PLACE STREET LIGHTING DISTRICT"/>
        <s v="GILBERT SL-96-16"/>
        <s v="LITCHFIELD VISTA VIEWS ST LIGHTING DIST"/>
        <s v="GILBERT SL-96-22"/>
        <s v="GILBERT SL-96-26"/>
        <s v="SUN CITY GRAND SUPRISE ST LIGHT"/>
        <s v="PEORIA #56"/>
        <s v="PEORIA #70"/>
        <s v="GILBERT SL-96-31"/>
        <s v="SL 9611-549"/>
        <s v="SL 9612-553"/>
        <s v="GILBERT SL-96-23"/>
        <s v="SL 9510-537"/>
        <s v="GILBERT SL-96-19"/>
        <s v="SL 9610-547"/>
        <s v="WESTPOINTE TOWNE CENTER SURPRISE SL"/>
        <s v="CONTINENTAL @ KINGSWOOD SURPRISE SL"/>
        <s v="COUNTRY MEADOWS UNIT 10 SL DIST"/>
        <s v="KINGSWOOD PARKE STREET LIGHTING DIST"/>
        <s v="GILBERT 96-25"/>
        <s v="GILBERT 96-29"/>
        <s v="GILBERT 96-30"/>
        <s v="GILBERT 96-32"/>
        <s v="GILBERT 97-02"/>
        <s v="GILBERT 97-04"/>
        <s v="GILBERT 97-8"/>
        <s v="GILBERT 96-13"/>
        <s v="GILBERT 96-14"/>
        <s v="GILBERT 96-28"/>
        <s v="GILBERT 97-05"/>
        <s v="GILBERT 97-06"/>
        <s v="GILBERT 96-15"/>
        <s v="GILBERT 97-11"/>
        <s v="GILBERT 97-10"/>
        <s v="GILBERT 97-13"/>
        <s v="GILBERT 97-14"/>
        <s v="GILBERT 97-15"/>
        <s v="GILBERT 97-16"/>
        <s v="GILBERT 97-17"/>
        <s v="GILBERT 97-18"/>
        <s v="GILBERT 97-20"/>
        <s v="GILBERT 97-21"/>
        <s v="GILBERT 97-19"/>
        <s v="GILBERT 95-39"/>
        <s v="GILBERT 95-22"/>
        <s v="SL 9507-531"/>
        <s v="GILBERT 95-27 (DISSOLVED)"/>
        <s v="GILBERT 95-28"/>
        <s v="PEORIA #41"/>
        <s v="PEORIA #42"/>
        <s v="PEORIA #3"/>
        <s v="PEORIA #45"/>
        <s v="GILBERT J95-29"/>
        <s v="GILBERT 95-30"/>
        <s v="GILBERT 95-31"/>
        <s v="GILBERT 95-32"/>
        <s v="GILBERT 95-33"/>
        <s v="GILBERT 95-34"/>
        <s v="GILBERT 95-38"/>
        <s v="GILBERT 95-35"/>
        <s v="GILBERT 95-36"/>
        <s v="GILBERT 95-37"/>
        <s v="GILBERT 95-24"/>
        <s v="GILBERT 95-25"/>
        <s v="GILBERT 95-26"/>
        <s v="GILBERT SL 95-42"/>
        <s v="GILBERT SL 96-03"/>
        <s v="GILBERT SL 96-01"/>
        <s v="SL 9610-550"/>
        <s v="SL 9611-548"/>
        <s v="SL 9611-552"/>
        <s v="SL 9706-558"/>
        <s v="SL 9704-556"/>
        <s v="SL 9707-561"/>
        <s v="SL 9706-560"/>
        <s v="SL 9705-557"/>
        <s v="SL 9707-562"/>
        <s v="SL 9710-566"/>
        <s v="QUEEN CREEK RANCHETTES II"/>
        <s v="QUEEN CREEK RANCHETTES II SLID #3"/>
        <s v="SU-MOUNTAIN VISTA RANCH 1"/>
        <s v="PEORIA # 72"/>
        <s v="PEORIA # 64"/>
        <s v="PEORIA # 71"/>
        <s v="PEORIA # 82"/>
        <s v="PEORIA # 84"/>
        <s v="WYNSTONE II STREET LIGHTING - MESA"/>
        <s v="SONARA PARKE STREET LIGHT - MESA"/>
        <s v="LITCHFIELD VISTA VIEWS II"/>
        <s v="ANTHEM 1"/>
        <s v="CRYSTAL MANOR"/>
        <s v="CITRUS POINT ST LIGHTING"/>
        <s v="CLOUD CREEK RANCH ST LIGHTING"/>
        <s v="SCW EXPANSION SEC 17"/>
        <s v="DREAMING SUMMT 1,2A &amp; 2B"/>
        <s v="DREAMING SUMMIT UNIT 3"/>
        <s v="RUSSELL RANCH PH 1"/>
        <s v="SUN LAKES UNIT 41"/>
        <s v="WIGWAM CREEK NORTH PH-1"/>
        <s v="WIGWAM CREEK SOUTH"/>
        <s v="LTCHFLD VISTA VWS 111A&amp;B SL"/>
        <s v="SUNRISE MEADOWS # 1"/>
        <s v="DOD RIOS UNIT 1 &amp; 2"/>
        <s v="PUEBLO MESA MHP PH 2"/>
        <s v="ANTHEM ADDITION 2 SLID"/>
        <s v="CAPISTRANO N &amp; S SUB"/>
        <s v="CORTESSA SUB"/>
        <s v="CROSSRIVER SLID"/>
        <s v="SANTAN VISTA UN3 PH 3-5"/>
        <s v="WIGWAM CREEK N PH 2 &amp; 2B"/>
        <s v="JACKRABBIT ESTATES SL"/>
        <s v="WHITE TANKS FOOTHILLS ST LIGHTING"/>
        <s v="SUNDERO ST LIGHTING"/>
        <s v="COLD WATER RANCH SLID"/>
        <s v="RANCHO CABRILLO SLID"/>
        <s v="ARROYO NORTE UNIT 4 SLID"/>
        <s v="FINANCE SL TOTAL"/>
        <s v="SL 9709-564"/>
        <s v="SL 9710-565"/>
        <s v="SL 9808-568"/>
        <s v="SL-9207-477"/>
        <s v="SL-9210-481"/>
        <s v="SL-9209-479"/>
        <s v="SL 9611 551"/>
        <s v="SL 7104-123"/>
        <s v="SL 7104-14"/>
        <s v="SL 7104-218"/>
        <s v="SL 9406-510"/>
        <s v="SL 9810-569"/>
        <s v="SL 0011-573"/>
        <s v="SL 0101-574"/>
        <s v="SCOTTSDALE SL 8504-391"/>
        <s v="SCOTTSDALE SL TOTAL"/>
        <s v="GILBERT 96-24"/>
        <s v="GILBERT 96-27"/>
        <s v="GILBERT 97-01"/>
        <s v="GILBERT 98-03"/>
        <s v="GILBERT 98-04"/>
        <s v="GILBERT 98-05"/>
        <s v="GILBERT 98-06"/>
        <s v="GILBERT 98-07"/>
        <s v="GILBERT 98-08"/>
        <s v="GILBERT 98-09"/>
        <s v="GILBERT 98-10"/>
        <s v="GILBERT 98-12"/>
        <s v="GILBERT 98-16"/>
        <s v="GILBERT 98-17"/>
        <s v="GILBERT 92-08"/>
        <s v="GILBERT 97-03"/>
        <s v="GILBERT 97-12"/>
        <s v="GILBERT 98-01"/>
        <s v="GILBERT 98-11"/>
        <s v="GILBERT 98-15"/>
        <s v="GILBERT 98-18"/>
        <s v="GILBERT 99-01"/>
        <s v="GILBERT 99-02"/>
        <s v="GILBERT 99-03"/>
        <s v="GILBERT 99-04"/>
        <s v="GILBERT 99-05"/>
        <s v="GILBERT 99-06"/>
        <s v="GILBERT SL 98-13"/>
        <s v="SL GILBERT 00-01 GILBERT STREET LIGHTING"/>
        <s v="SL GILBERT 00-02 GILBERT STREET LIGHTING"/>
        <s v="SL GILBERT 00-04 GILBERT STREET LIGHTING"/>
        <s v="SL GILBERT 00-07 GILBERT STREET LIGHTING"/>
        <s v="SL GILBERT 00-08 GILBERT STREET LIGHTING"/>
        <s v="GILBERT 00-03"/>
        <s v="GILBERT 00-05"/>
        <s v="GILBERT 00-06"/>
        <s v="GILBERT 00-09"/>
        <s v="GILBERT 00-10"/>
        <s v="GILBERT 00-11"/>
        <s v="GILBERT 00-12"/>
        <s v="GILBERT 00-13"/>
        <s v="GILBERT 00-14"/>
        <s v="GILBERT 01-01"/>
        <s v="GILBERT 01-02"/>
        <s v="GILBERT 01-03"/>
        <s v="GILBERT 01-04"/>
        <s v="GILBER 01-05 AMENDED"/>
        <s v="GILBERT 99-07"/>
        <s v="GILBERT 99-08"/>
        <s v="GILBERT 02-01"/>
        <s v="GILBERT 02-02"/>
        <s v="GILBERT 02-03"/>
        <s v="GILBERT 02-04"/>
        <s v="GILBERT SL 02-05"/>
        <s v="GILBERT SL 03-01"/>
        <s v="GILBERT SL 03-07"/>
        <s v="GILBERT SL 03-02"/>
        <s v="GILBERT SL 03-03"/>
        <s v="GILBERT SL 03-05"/>
        <s v="GILBERT SL 03-06"/>
        <s v="GILBERT SL 02-06"/>
        <s v="GILBERT SL 03-08"/>
        <s v="GILBERT SL 03-09"/>
        <s v="GILBERT SL 03-10"/>
        <s v="GILBERT SL 04-01"/>
        <s v="GILBERT 04-02"/>
        <s v="GILBERT 04-04"/>
        <s v="GILBERT 04-05"/>
        <s v="GILBERT 04-06"/>
        <s v="GILBERT 04-08"/>
        <s v="GILBERT 05-01"/>
        <s v="GILBERT 05-02"/>
        <s v="GILBERT 05-03"/>
        <s v="GILBERT 05-04"/>
        <s v="GILBERT 05-05"/>
        <s v="GILBERT 05-06"/>
        <s v="GILBERT 05-07"/>
        <s v="GILBERT 03-04 SPCTRUM @ VALVISTA PH 1"/>
        <s v="GILBERT 04-03"/>
        <s v="GILBERT 05-08"/>
        <s v="GILBERT 05-10"/>
        <s v="GILBERT 05-11"/>
        <s v="GILBERT 05-12"/>
        <s v="GILBERT 06-01"/>
        <s v="GILBERT 06-02"/>
        <s v="GILBERT 06-03"/>
        <s v="GILBERT 06-04"/>
        <s v="GILBERT 05-09"/>
        <s v="GILBERT 06-05"/>
        <s v="GILBERT 06-06"/>
        <s v="GILBERT 06-07"/>
        <s v="GILBERT 06-08"/>
        <s v="GILBERT 06-09"/>
        <s v="GILBERT 06-11"/>
        <s v="GILBERT 06-12"/>
        <s v="GILBERT 06-13"/>
        <s v="GILBERT 06-14"/>
        <s v="GILBERT 06-15"/>
        <s v="GILBERT SL 06-16"/>
        <s v="GILBERT SL 06-17"/>
        <s v="GILBERT SL 07-01"/>
        <s v="GILBERT SL 07-03"/>
        <s v="GILBERT SL 07-04"/>
        <s v="GILBERT SL 07-05"/>
        <s v="GILBERT SL 07-07"/>
        <s v="GILBERT SL 07-08"/>
        <s v="GILBERT SL 07-09"/>
        <s v="GILBERT SL 07-10"/>
        <s v="GILBERT SL 06-10"/>
        <s v="GILBERT 08-01 SLID"/>
        <s v="GILBERT 08-02 SLID"/>
        <s v="GILBERT SLID 07-02"/>
        <s v="GILBERT SLID 08-03"/>
        <s v="GILBERT SLID 10-03"/>
        <s v="GILBERT SLID 11-02"/>
        <s v="BILBERT SLID 11-03"/>
        <s v="GILBERT SLID 11 01"/>
        <s v="GILBER SLID 12 01"/>
        <s v="GILBERT SLID 12 02"/>
        <s v="GILBERT SLID 12 03"/>
        <s v="GILBERT SLID 12 04"/>
        <s v="GILBERT SLID 13 03"/>
        <s v="GILBERT SLID 13 04"/>
        <s v="GILBERT SLID 13 05"/>
        <s v="GILBERT SLIDE 13 06"/>
        <s v="GILBERT SLID 13 07"/>
        <s v="GILBERT SLID 13 08"/>
        <s v="GILBERT SLID 13 10"/>
        <s v="GILBERT SLID 13 11"/>
        <s v="GILBERT SLID 13 13"/>
        <s v="GILBERT SLID 13 15"/>
        <s v="GILBERT SLID TOTAL"/>
        <s v="PEORIA #83"/>
        <s v="PEORIA #49"/>
        <s v="PEORIA #112"/>
        <s v="PEORIA #66"/>
        <s v="PEORIA #73"/>
        <s v="PEORIA # 76"/>
        <s v="PEORIA 377"/>
        <s v="PEORIA #78"/>
        <s v="PEORIA #79"/>
        <s v="PEORIA # 80"/>
        <s v="PEORIA #93"/>
        <s v="PEORIA # 94"/>
        <s v="PEORIA # 95"/>
        <s v="PEORIA # 97"/>
        <s v="PEORIA #98"/>
        <s v="PEORIA STREET # 60"/>
        <s v="PEORA # 113"/>
        <s v="PEORIA # 119"/>
        <s v="PEORIA #121"/>
        <s v="PEORIA # 123"/>
        <s v="PEORIA #55"/>
        <s v="SL PEORIA #114 PEORIA STREET LIGHTING"/>
        <s v="SL PEORIA #149 PEORIA STREET LIGHTING"/>
        <s v="SL PEORIA #151 PEORIA STREET LIGHTING"/>
        <s v="SL PEORIA #154 PEORIA STREET LIGHTING"/>
        <s v="SL PEORIA #104 PEORIA STREET LIGHTING"/>
        <s v="SL PEORIA #156 PEORIA STREET LIGHTING"/>
        <s v="SL PEORIA #96 PEORIA STREET LIGHTING"/>
        <s v="SL PEORIA #117 PEORIA STREET LIGHTING"/>
        <s v="SL PEORIA #137 PEORIA STREET LIGHTING"/>
        <s v="SL PEORIA #139 PEORIA STREET LIGHTING"/>
        <s v="SL PEORIA #143 PEORIA STREET LIGHTING"/>
        <s v="SL PEORIA #142 PEORIA STREET LIGHTING"/>
        <s v="SL PEORIA #141 PEORIA STREET LIGHTING"/>
        <s v="SL PEORIA #140 PEORIA STREET LIGHTING"/>
        <s v="SL PEORIA #138 PEORIA STREET LIGHTING"/>
        <s v="SL PEORIA #136 PEORIA STREET LIGHTING"/>
        <s v="SL PEORIA #127 PEORIA STREET LIGHTING"/>
        <s v="SL PEORIA #163 PEORIA STREET LIGHTING"/>
        <s v="SL PEORIA #135 PEORIA STREET LIGHTING"/>
        <s v="SL PEORIA #153 PEORIA STREET LIGHTING"/>
        <s v="SL PEORIA #152 PEORIA STREET LIGHTING"/>
        <s v="SL PEORIA #99 PEORIA STREET LIGHTING"/>
        <s v="SL PEORIA #159 PEORIA STREET LIGHTING"/>
        <s v="SL PEORIA #101 PEORIA STREET LIGHTING"/>
        <s v="SL PEORIA #108 PEORIA STREET LIGHTING"/>
        <s v="SL PEORIA #107 PEORIA STREET LIGHTING"/>
        <s v="PEORIA #116"/>
        <s v="PEORIA #129"/>
        <s v="PEORIA #110"/>
        <s v="PEORIA #122"/>
        <s v="PEORIA #125"/>
        <s v="PEORIA #126"/>
        <s v="PEORIA #128"/>
        <s v="PEORIA #131"/>
        <s v="PEORIA #144"/>
        <s v="PEORIA #145"/>
        <s v="PEORIA #146"/>
        <s v="PEORIA #148"/>
        <s v="PEORIA #150"/>
        <s v="PEORIA #155"/>
        <s v="PEORIA #157"/>
        <s v="PEORIA #158"/>
        <s v="PEORIA #162"/>
        <s v="PEORIA #164"/>
        <s v="PEORIA #166"/>
        <s v="PEORIA #171"/>
        <s v="PEORIA #173"/>
        <s v="PEORIA #176"/>
        <s v="PEORIA #177"/>
        <s v="PEORIA #198"/>
        <s v="PEORIA #199"/>
        <s v="PEORIA # 102"/>
        <s v="PEORIA # 161"/>
        <s v="PEORIA # 167"/>
        <s v="PEORIA # 195"/>
        <s v="PEORIA # 197"/>
        <s v="PEORIA # 44"/>
        <s v="PEORIA #204 SL"/>
        <s v="PEORIA #205 SL"/>
        <s v="PEORIA SL #60"/>
        <s v="PEORIA SL #172"/>
        <s v="PEORIA SL #183"/>
        <s v="PEORIA SL #185"/>
        <s v="PEORIA SL #187"/>
        <s v="PEORIA SL #188"/>
        <s v="PEORIA SL #189"/>
        <s v="PEORIA SL #190"/>
        <s v="PEORIA SL #191"/>
        <s v="PEORIA SL #201"/>
        <s v="PEORIA SL #202"/>
        <s v="PEORIA SL #206"/>
        <s v="PEORIA SL #212"/>
        <s v="PEORIA SL #213"/>
        <s v="PEORIA SL #216"/>
        <s v="PEORIA #1000"/>
        <s v="PEORIA #1002"/>
        <s v="PEORIA #147"/>
        <s v="PEORIA #179"/>
        <s v="PEORIA #208"/>
        <s v="PEORIA #209"/>
        <s v="PEORIA #210"/>
        <s v="PEORIA #211"/>
        <s v="PEORIA #214"/>
        <s v="PEORIA #215"/>
        <s v="PEORIA #238"/>
        <s v="PEORIA #239"/>
        <s v="PEORIA #240"/>
        <s v="PEORIA VISTANCIA PARCEL A-10B"/>
        <s v="PEORA # 1001"/>
        <s v="PEORIA # 1004"/>
        <s v="PEORIA # 1005"/>
        <s v="PEORIA # 1006"/>
        <s v="PEORA # 1007"/>
        <s v="PEORIA # 1008"/>
        <s v="PEORA # 1009"/>
        <s v="PEORA # 1010"/>
        <s v="PEORA # 1011"/>
        <s v="PEORA # 1012"/>
        <s v="PEORA # 1016"/>
        <s v="PEORA # 222"/>
        <s v="PEORA # 224"/>
        <s v="PEORIA # 225"/>
        <s v="PEORIA # 226"/>
        <s v="PEORIA # 227"/>
        <s v="PEORIA # 228"/>
        <s v="PEORIA # 230"/>
        <s v="PEORIA # 231"/>
        <s v="PEORIA # 232"/>
        <s v="PEORIA # 233"/>
        <s v="PEORIA # 234"/>
        <s v="PEORIA # 235"/>
        <s v="PEORIA # 236"/>
        <s v="PEORIA # 229"/>
        <s v="PEORIA 1013 SLID"/>
        <s v="PEORIA 1014 SLID"/>
        <s v="PEORIA SLID #223"/>
        <s v="PEORIA SLID 1025"/>
        <s v="PEORIA SL #184"/>
        <s v="PEORIA SL #207"/>
        <s v="PEORIA SL 1022"/>
        <s v="PEORIA SLID 1031"/>
        <s v="PEORIA SLID 1033"/>
        <s v="PEORIA SLID 1034"/>
        <s v="PEORIA SLID 1038"/>
        <s v="PEORIA SLID 1039"/>
        <s v="PEORIA SLID 1050"/>
        <s v="PEORIA SLID 1018"/>
        <s v="PERORIA SLID 1020"/>
        <s v="POERIA SLID 1021"/>
        <s v="PEORIA SLID 1046"/>
        <s v="PEORIA SLID 1055"/>
        <s v="PEORIA SLID 1063"/>
        <s v="PEORIA SLID 1067"/>
        <s v="PEORIA SLID 1068"/>
        <s v="PEORIA SLID 1069"/>
        <s v="PEORIA SLID 1071"/>
        <s v="PEORIA SLID TOTAL"/>
        <s v="SU BELL WEST RANCH ST LIGHTING"/>
        <s v="SU CANYON RIDGE WEST STREET LIGHTING"/>
        <s v="SU MOUNTAIN VIEW RANCH 2 STREET LIGHTING"/>
        <s v="SU-SUN CITY GRAND #2 STREET LIGHTING"/>
        <s v="SU-SUN CITY GRAND #3 STREET LIGHTING"/>
        <s v="S-MTN VISTA RNCH #3"/>
        <s v="ASHTON RANCH STREET LIGHTING SURPRISE"/>
        <s v="SL SU-GREENWAY PARC 1 SUPRISE STREET LIG"/>
        <s v="SL SU-LEGACY PARC SURPRISE STREET LIGHT"/>
        <s v="SU-ASHTON RANCH #2 SURPRISE ST LIGHTING"/>
        <s v="SU-AZ COUNTRYSIDE SLID SURPRISE ST LTG"/>
        <s v="SU-AZ GREENWAY PARC #3 SURPRISE ST LTG"/>
        <s v="SU-AZ SUN CITY GRANT #4 SURPRISE ST LTG"/>
        <s v="SU-BELL W RANCH PCL 1A SURPRISE ST LTG"/>
        <s v="SU-BELL W RANCH PCL 1B SURPRISE ST LTG"/>
        <s v="SU-GREENWAY PARC #2 SURPRISE ST LTG"/>
        <s v="SU-NORTHWEST RANCH UNIT 2 SUPRISE ST LTG"/>
        <s v="SU-ROSEVIEW UNITS 1-6 SURPRISE ST LTG"/>
        <s v="SU-ROSEVIEW UNITS 5,5A,7 &amp; 8 ST LIGHT"/>
        <s v="SU-AZ NORTHWEST RANCH I"/>
        <s v="SU-ASHTON RANCH # 3"/>
        <s v="SU-ASHTON RANCH # 4"/>
        <s v="SU-AZ RANCHO GABRIELA # 1"/>
        <s v="SU-LEGACY PARC G,H, &amp; I"/>
        <s v="SU-TASH/WESTERN MEADOWS"/>
        <s v="SU-ORCHARDS PARCELS 1*5"/>
        <s v="SU-RANCH GABRIELA 2, 3, 4 A &amp; B"/>
        <s v="SU-SL AZ BELL W RANCH PCL 2"/>
        <s v="SU-SL AZ PARKE ROW"/>
        <s v="SU-SL AZ ROYAL RANCH UN 1"/>
        <s v="SU-SL AZ SIERRA MONTANO"/>
        <s v="SU-SL AZ SURPRISE FARM SPH1B"/>
        <s v="SU-SL LEGACY PARCEL E,F &amp; J"/>
        <s v="SU-SL SURPRISE FARMS PH1A"/>
        <s v="SU SL SIERRA MONTANA PH 2"/>
        <s v="SU SL LITCHFIELD MANOR SLID"/>
        <s v="SU SL DESERT OASIS SLID #1"/>
        <s v="SU SL SIERRA MONTANA PCL 12"/>
        <s v="SU SL COTTON GIN SLID"/>
        <s v="SU SL MARLEY PARK PH 1"/>
        <s v="SU SL SUMMERFIELD @ LITCHFIELD"/>
        <s v="SU SL AZGREER RANCH SOUTH"/>
        <s v="SU SL AZ SIERRA VERDE PH 1"/>
        <s v="SU SL SURPRISE FARMS PH 2"/>
        <s v="SU RANCHO GBRELA 2, P 11"/>
        <s v="SU AZ VERMONTE"/>
        <s v="SU AZ BELL POINTE 1"/>
        <s v="SU AZ BELL WST RNCH PCL3"/>
        <s v="SU AZ KENLY FARMS"/>
        <s v="SU MARLEY PK PH 1,7 &amp; 8"/>
        <s v="SU ROYAL RNCH UN2, PCL8"/>
        <s v="SU SIERRA VISTA PARCEL 4"/>
        <s v="SU_AZ SURPRISE FARMS PH 3"/>
        <s v="SU_AZ CITY @ SRPSE PH 1"/>
        <s v="SU_AZ RNCHO GBRLA PH3-17"/>
        <s v="SU_AZ ROYAL RANCH UN 2"/>
        <s v="SU_AZ ROYAL RANCH 2 PCL 7"/>
        <s v="SU-AZ DESERT OASIS LANCER"/>
        <s v="SU-AZ MARLEY PARK PH 2"/>
        <s v="SU MARLEY PARK 1 5/6"/>
        <s v="SU GREER RANCH N PH 2"/>
        <s v="SU AZ SARAH ANN RANCH"/>
        <s v="SU SIERA MONTANA 7"/>
        <s v="SU SRPRS FRM PH4 P1-6"/>
        <s v="SU GREER RANCH N PH1"/>
        <s v="SU SYACAMORE EST PCS 13"/>
        <s v="SURPRISE SLID 2008-111"/>
        <s v="SURPRISE SLID 2008-74"/>
        <s v="SURPRISE SLID 2008-95"/>
        <s v="SURPRISE SLID 2008-165"/>
        <s v="SURPRISE SLIDE 2008-198"/>
        <s v="SURPRISE CACTUS WARD"/>
        <s v="SURPRISE QUICKTRIP 410"/>
        <s v="SU CRESCENT CROWN 82"/>
        <s v="SU WESTFIELD COMMONS"/>
        <s v="MARLEY PARK PLAZA 91"/>
        <s v="MARLEY PARK PLZ 12"/>
        <s v="SU-ASANTE PARCEL 1.16"/>
        <s v="SIERRA MONTANA PARCEL 14"/>
        <s v="STADIUM VILLAGE 107"/>
        <s v="COMMERCE PARK EAST 109"/>
        <s v="COYOTE LAKES #95"/>
        <s v="STONEBROOK #103"/>
        <s v="SANTE FE AVE #111"/>
        <s v="PARKVIEW PLACE #112"/>
        <s v="SU - KINGWOOD PARK 105"/>
        <s v="SU AUTO SHOW NW #114"/>
        <s v="SURPRISE MEDICAL PLAZA"/>
        <s v="SKYWAY BUSINESS PARK #92"/>
        <s v="OTS MARKET ST SLID #121"/>
        <s v="SURPRISE WESTGATE #122"/>
        <s v="AUTOSHOW EAST 2 127"/>
        <s v="DESERT OASIS 13A SLID"/>
        <s v="DESERT OASIS 14C SLID"/>
        <s v="OTS COMM B 123 SLID"/>
        <s v="SURPRISE SL TOTAL"/>
        <s v="BROADWAY MANOR ST LIGHTING - MESA"/>
        <s v="MESA VISTA ST LIGHTING - MESA"/>
        <s v="SUPERSTITION VIEWS ST LIGHTING - MESA"/>
        <s v="PARADISE VILLAGE II MESA ST LIT"/>
        <s v="ADOBE CORNERS MESA ST LIGHTING"/>
        <s v="SIGNAL BUTTE MANOR 2/MESA STREET LTG"/>
        <s v="SUPERSTITION HEIGHTS MESA ST LTG"/>
        <s v="UNIVERSITY MANOR SLID MESA ST LTG"/>
        <s v="SAGUARO VISTA ESTATES ST MESA ST LIGHT"/>
        <s v="APACHE COVE"/>
        <s v="APACHE MANOR"/>
        <s v="SAGEWOOD"/>
        <s v="SAGEWOOD UNIT 2"/>
        <s v="SIGNAL BUTTE MANOR 3"/>
        <s v="SONORAN VISTA APTS"/>
        <s v="MC GAVIN RANCH MESA SL"/>
        <s v="SIENNA ESTATES MESA STREET LIGHTING"/>
        <s v="MESA SLID TOTAL"/>
        <s v="Q C RANCHETTES 111#5 STREET LIGHTING"/>
        <s v="QUEEN CREEK ST LIGHTING 1999-002"/>
        <s v="QUEEN CREEK ST LIGHTING 1999-001"/>
        <s v="WILL ROGER E RNCH #4"/>
        <s v="SL QC SLID #8 1999-003 QUEEN CREEK SL"/>
        <s v="SL AC QUEENLAND MANOR II #9 QC STREETLIG"/>
        <s v="Q C SLID # 11-2001-002"/>
        <s v="Q C SLID #10 2001-01 QUEEN CREEK ST LTG"/>
        <s v="Q C SLID # 12 2002-001"/>
        <s v="Q C SLID # 13 2002-002"/>
        <s v="Q C SLID # 14 2002-003"/>
        <s v="Q C SLID # 15 2002-004"/>
        <s v="Q C SLID # 16-2002-005"/>
        <s v="Q C SLID # 17 2002-006"/>
        <s v="Q C SLID # 18 2002-007"/>
        <s v="Q C SLID # 22 2002-011"/>
        <s v="Q C SLID # 23 2002-012"/>
        <s v="Q C SLID # 25 2002-014"/>
        <s v="Q C SLID # 28 2002-017"/>
        <s v="QC SLID #19, 2002-008"/>
        <s v="QC SLID #20, 2002-009"/>
        <s v="Q C SLID #21, 2002-010"/>
        <s v="Q C SL ID #24-2002-013"/>
        <s v="Q C SLID #26, 2002-015"/>
        <s v="Q C SLID #27, 2002-016"/>
        <s v="Q C SLID #29, 2002-018"/>
        <s v="Q C SLID #30, 2003-001"/>
        <s v="Q C SLID #31, 2003-002"/>
        <s v="Q C SLID #32, 2003-003"/>
        <s v="Q C SLID #33, 2003-004"/>
        <s v="Q C SLID #34, 2003-005"/>
        <s v="Q C SLID #35 2003-006"/>
        <s v="Q C SLID #36 2003-007"/>
        <s v="QC SL MONTELENA #37 2004-01"/>
        <s v="QC SL VILLAGES #39 2004-003"/>
        <s v="QC SL VILLAGES #40 2004-004"/>
        <s v="QC SL VILLAGES #41 2004-005"/>
        <s v="QC SL CORTINA #42 2004-006"/>
        <s v="QC SL CORTINA #43 2004-007"/>
        <s v="Q C SLID #38 2004-002"/>
        <s v="Q C SLID 44 2005-001"/>
        <s v="Q C SLID 46 2005-03"/>
        <s v="Q C SLID 48 2006-01"/>
        <s v="Q C SLID 49 2006-02"/>
        <s v="Q C SLID 50 2006-03"/>
        <s v="Q C SLID 51 2006-04"/>
        <s v="Q C SLID 52 2006-05"/>
        <s v="Q C SLID 45 2005-02"/>
        <s v="Q C SLID 47 2005-04"/>
        <s v="QUEEN CREEK ST  LIGHTING 53"/>
        <s v="QUEEN CREEK ST LIGHTING 54"/>
        <s v="QUEEN CREEK ST LIGHTING 55"/>
        <s v="LUCIA QUEEN CREEK ST LIGHTING"/>
        <s v="CHARLESTON QC ST LIGHTING"/>
        <s v="QUEEN CREEK SLID 60"/>
        <s v="HASTINGS FARMS H #62"/>
        <s v="HASTINGS FARMS I #63"/>
        <s v="HASTINGS FARMS J #64"/>
        <s v="VILLAGIO SLID 2012-001"/>
        <s v="HASTINGS FARMS 67"/>
        <s v="HASTINGS FARMS PAR C 66"/>
        <s v="QUEEN CREEK SL TOTAL"/>
        <s v="YT AGUA FRIA RANCH SLID"/>
        <s v="YT NORTH YOUNGTOWN SLID"/>
        <s v="YOUNGTOWN SL TOTAL"/>
        <s v="LITCHFIELD PARK # 1"/>
        <s v="LITCHFIELD PARK # 2"/>
        <s v="LITCHFIELD PARK SL 3"/>
        <s v="LITCHFIELD PK SL TOTAL"/>
        <s v="BUCKEYE SLID 2006-17"/>
        <s v="BUCKEYE SLID 2006-015"/>
        <s v="BUCKEYE SLID 2006-001"/>
        <s v="BUCKEYE SLID 2006-11"/>
        <s v="BUCKEYE SLID 2006-07"/>
        <s v="BUCKEYE SLID 2006-019"/>
        <s v="BUCKEYE SLID 2006-16"/>
        <s v="BUCKEYE SLID 2006-08"/>
        <s v="BUCKEYE SLID 2006-03"/>
        <s v="BUCKEYE SLID #1"/>
        <s v="BUCLEYE SLID 2007-01"/>
        <s v="BUCKEYE SLID 2007-02"/>
        <s v="BUCKEYE SLID 2007-10"/>
        <s v="BUCKEYE SLID 2007-013"/>
        <s v="BUCKEYE SLID 2006-09"/>
        <s v="BUCKEYE SLID 2007-003"/>
        <s v="BUCKEYE SLID 2011-001"/>
        <s v="BUCKEYE SLID 2007-21"/>
        <s v="BUCKEYE SLID 2009 02A"/>
        <s v="BUCKEYE SLID 2012 02"/>
        <s v="BUCKEYE SLID 2013 02"/>
        <s v="BUCKEYE SLID TOTAL"/>
        <s v="IMPROVEMENT DISTRICT RESERVE"/>
        <s v="PHOENIX ELEMENTARY - MAINTENANCE AND OPERATIONS ELEMENTARY"/>
        <s v="RIVERSIDE ELEMENTARY - MAINTENANCE AND OPERATIONS ELEMENTARY"/>
        <s v="TEMPE ELEMENTARY - MAINTENANCE AND OPERATIONS ELEMENTARY"/>
        <s v="MESA UNIFIED SCHOOLS - MAINTENANCE AND OPERATIONS ELEMENTARY"/>
        <s v="ISAAC ELEMENTARY - MAINTENANCE AND OPERATIONS ELEMENTARY"/>
        <s v="WASHINGTON ELEMENTARY - MAINTENANCE AND OPERATIONS ELEMENTARY"/>
        <s v="WILSON ELEMENTARY - MAINTENANCE AND OPERATIONS ELEMENTARY"/>
        <s v="OSBORN ELEMENTARY - MAINTENANCE AND OPERATIONS ELEMENTARY"/>
        <s v="WICKENBURG UNIFIED SCHOOLS - MAINTENANCE AND OPERATIONS ELEMENTARY"/>
        <s v="PEORIA UNIFIED SCHOOLS - MAINTENANCE AND OPERATIONS ELEMENTARY"/>
        <s v="CREIGHTON ELEMENTARY - MAINTENANCE AND OPERATIONS ELEMENTARY"/>
        <s v="TOLLESON ELEMENTARY - MAINTENANCE AND OPERATIONS ELEMENTARY"/>
        <s v="MURPHY ELEMENTARY - MAINTENANCE AND OPERATIONS ELEMENTARY"/>
        <s v="GILA BEND UNIFIED SCHOOLS - MAINTENANCE AND OPERATIONS ELEMENTARY"/>
        <s v="LIBERTY ELEMENTARY - MAINTENANCE AND OPERATIONS ELEMENTARY"/>
        <s v="KYRENE ELEMENTARY - MAINTENANCE AND OPERATIONS ELEMENTARY"/>
        <s v="BALSZ ELEMENTARY - MAINTENANCE AND OPERATIONS ELEMENTARY"/>
        <s v="BUCKEYE ELEMENTARY - MAINTENANCE AND OPERATIONS ELEMENTARY"/>
        <s v="MADISON ELEMENTARY - MAINTENANCE AND OPERATIONS ELEMENTARY"/>
        <s v="GLENDALE ELEMENTARY - MAINTENANCE AND OPERATIONS ELEMENTARY"/>
        <s v="GILBERT UNIFIED SCHOOLS - MAINTENANCE AND OPERATIONS ELEMENTARY"/>
        <s v="AVONDALE ELEMENTARY - MAINTENANCE AND OPERATIONS ELEMENTARY"/>
        <s v="FOWLER ELEMENTARY - MAINTENANCE AND OPERATIONS ELEMENTARY"/>
        <s v="ARLINGTON ELEMENTARY - MAINTENANCE AND OPERATIONS ELEMENTARY"/>
        <s v="SCOTTSDALE UNIFIED SCHOOLS - MAINTENANCE AND OPERATIONS ELEMENTARY"/>
        <s v="PALO VERDE ELEMENTARY - MAINTENANCE AND OPERATIONS ELEMENTARY"/>
        <s v="LAVEEN ELEMENTARY - MAINTENANCE AND OPERATIONS ELEMENTARY"/>
        <s v="HIGLEY ELEMENTARY - MAINTENANCE AND OPERATIONS ELEMENTARY"/>
        <s v="UNION ELEMENTARY - MAINTENANCE AND OPERATIONS ELEMENTARY"/>
        <s v="AGUILA ELEMENTARY - MAINTENANCE AND OPERATIONS ELEMENTARY"/>
        <s v="LITTLETON ELEMENTARY - MAINTENANCE AND OPERATIONS ELEMENTARY"/>
        <s v="ROOSEVELT ELEMENTARY - MAINTENANCE AND OPERATIONS ELEMENTARY"/>
        <s v="ALHAMBRA ELEMENTARY - MAINTENANCE AND OPERATIONS ELEMENTARY"/>
        <s v="PARADISE VALLEY UNIFIED SCHOOLS - MAINTENANCE AND OPERATIONS ELEMENTARY"/>
        <s v="SENTINEL ELEMENTARY - MAINTENANCE AND OPERATIONS ELEMENTARY"/>
        <s v="MORRISTOWN ELEMENTARY - MAINTENANCE AND OPERATIONS ELEMENTARY"/>
        <s v="LITCHFIELD ELEMENTARY - MAINTENANCE AND OPERATIONS ELEMENTARY"/>
        <s v="CHANDLER UNIFIED SCHOOLS - MAINTENANCE AND OPERATIONS ELEMENTARY"/>
        <s v="NADABURG ELEMENTARY - MAINTENANCE AND OPERATIONS ELEMENTARY"/>
        <s v="CARTWRIGHT ELEMENTARY - MAINTENANCE AND OPERATIONS ELEMENTARY"/>
        <s v="MOBILE ELEMENTARY - MAINTENANCE AND OPERATIONS ELEMENTARY"/>
        <s v="DYSART UNIFIED SCHOOLS - MAINTENANCE AND OPERATIONS ELEMENTARY"/>
        <s v="SADDLE MOUNTAIN UNIFIED - MAINTENANCE AND OPERATIONS ELEMENTARY"/>
        <s v="PENDERGAST ELEMENTARY - MAINTENANCE AND OPERATIONS ELEMENTARY"/>
        <s v="CAVE CREEK UNIFIED SCHOOLS - MAINTENANCE AND OPERATIONS ELEMENTARY"/>
        <s v="PALOMA ELEMENTARY - MAINTENANCE AND OPERATIONS ELEMENTARY"/>
        <s v="QUEEN CREEK UNIFIED SCHOOLS - MAINTENANCE AND OPERATIONS ELEMENTARY"/>
        <s v="DEER VALLEY UNIFIED - MAINTENANCE AND OPERATIONS ELEMENTARY"/>
        <s v="FOUNTAIN HILLS ELEMENTARY - MAINTENANCE AND OPERATIONS ELEMENTARY"/>
        <s v="PHOENIX ELEMENTARY - OTHER MONIES"/>
        <s v="RIVERSIDE ELEMENTARY - OTHER MONIES"/>
        <s v="TEMPE ELEMENTARY - OTHER MONIES"/>
        <s v="MESA UNIFIED SCHOOLS - OTHER MONIES"/>
        <s v="ISAAC ELEMENTARY - OTHER MONIES"/>
        <s v="WASHINGTON ELEMENTARY - OTHER MONIES"/>
        <s v="WILSON ELEMENTARY - OTHER MONIES"/>
        <s v="OSBORN ELEMENTARY - OTHER MONIES"/>
        <s v="WICKENBURG UNIFIED SCHOOLS - OTHER MONIES"/>
        <s v="PEORIA UNIFIED SCHOOLS - OTHER MONIES"/>
        <s v="CREIGHTON ELEMENTARY - OTHER MONIES"/>
        <s v="TOLLESON ELEMENTARY - OTHER MONIES"/>
        <s v="MURPHY ELEMENTARY - OTHER MONIES"/>
        <s v="GILA BEND UNIFIED SCHOOLS - OTHER MONIES"/>
        <s v="LIBERTY ELEMENTARY - OTHER MONIES"/>
        <s v="KYRENE ELEMENTARY - OTHER MONIES"/>
        <s v="BALSZ ELEMENTARY - OTHER MONIES"/>
        <s v="BUCKEYE ELEMENTARY - OTHER MONIES"/>
        <s v="MADISON ELEMENTARY - OTHER MONIES"/>
        <s v="GLENDALE ELEMENTARY - OTHER MONIES"/>
        <s v="GILBERT UNIFIED SCHOOLS - OTHER MONIES"/>
        <s v="AVONDALE ELEMENTARY - OTHER MONIES"/>
        <s v="FOWLER ELEMENTARY - OTHER MONIES"/>
        <s v="ARLINGTON ELEMENTARY - OTHER MONIES"/>
        <s v="SCOTTSDALE UNIFIED SCHOOLS - OTHER MONIES"/>
        <s v="PALO VERDE ELEMENTARY - OTHER MONIES"/>
        <s v="LAVEEN ELEMENTARY - OTHER MONIES"/>
        <s v="HIGLEY ELEMENTARY - OTHER MONIES"/>
        <s v="UNION ELEMENTARY - OTHER MONIES"/>
        <s v="AGUILA ELEMENTARY - OTHER MONIES"/>
        <s v="LITTLETON ELEMENTARY - OTHER MONIES"/>
        <s v="ROOSEVELT ELEMENTARY - OTHER MONIES"/>
        <s v="ALHAMBRA ELEMENTARY - OTHER MONIES"/>
        <s v="PARADISE VALLEY UNIFIED SCHOOLS - OTHER MONIES"/>
        <s v="SENTINEL ELEMENTARY - OTHER MONIES"/>
        <s v="MORRISTOWN ELEMENTARY - OTHER MONIES"/>
        <s v="LITCHFIELD ELEMENTARY - OTHER MONIES"/>
        <s v="CHANDLER UNIFIED SCHOOLS - OTHER MONIES"/>
        <s v="NADABURG ELEMENTARY - OTHER MONIES"/>
        <s v="CARTWRIGHT ELEMENTARY - OTHER MONIES"/>
        <s v="MOBILE ELEMENTARY - OTHER MONIES"/>
        <s v="DYSART UNIFIED SCHOOLS - OTHER MONIES"/>
        <s v="SADDLE MOUNTAIN UNIFIED - OTHER MONIES"/>
        <s v="PENDERGAST ELEMENTARY - OTHER MONIES"/>
        <s v="CAVE CREEK UNIFIED SCHOOLS - OTHER MONIES"/>
        <s v="PALOMA ELEMENTARY - OTHER MONIES"/>
        <s v="QUEEN CREEK UNIFIED SCHOOLS - OTHER MONIES"/>
        <s v="DEER VALLEY UNIFIED - OTHER MONIES"/>
        <s v="FOUNTAIN HILLS ELEMENTARY - OTHER MONIES"/>
        <s v="PHOENIX ELEMENTARY - CLASSROOM SITE FUND"/>
        <s v="RIVERSIDE ELEMENTARY - CLASSROOM SITE FUND"/>
        <s v="TEMPE ELEMENTARY - CLASSROOM SITE FUND"/>
        <s v="MESA UNIFIED SCHOOLS - CLASSROOM SITE FUND"/>
        <s v="ISAAC ELEMENTARY - CLASSROOM SITE FUND"/>
        <s v="WASHINGTON ELEMENTARY - CLASSROOM SITE FUND"/>
        <s v="WILSON ELEMENTARY - CLASSROOM SITE FUND"/>
        <s v="OSBORN ELEMENTARY - CLASSROOM SITE FUND"/>
        <s v="WICKENBURG UNIFIED SCHOOLS - CLASSROOM SITE FUND"/>
        <s v="PEORIA UNIFIED SCHOOLS - CLASSROOM SITE FUND"/>
        <s v="CREIGHTON ELEMENTARY - CLASSROOM SITE FUND"/>
        <s v="TOLLESON ELEMENTARY - CLASSROOM SITE FUND"/>
        <s v="MURPHY ELEMENTARY - CLASSROOM SITE FUND"/>
        <s v="GILA BEND UNIFIED SCHOOLS - CLASSROOM SITE FUND"/>
        <s v="LIBERTY ELEMENTARY - CLASSROOM SITE FUND"/>
        <s v="KYRENE ELEMENTARY - CLASSROOM SITE FUND"/>
        <s v="BALSZ ELEMENTARY - CLASSROOM SITE FUND"/>
        <s v="BUCKEYE ELEMENTARY - CLASSROOM SITE FUND"/>
        <s v="MADISON ELEMENTARY - CLASSROOM SITE FUND"/>
        <s v="GLENDALE ELEMENTARY - CLASSROOM SITE FUND"/>
        <s v="GILBERT UNIFIED SCHOOLS - CLASSROOM SITE FUND"/>
        <s v="AVONDALE ELEMENTARY - CLASSROOM SITE FUND"/>
        <s v="FOWLER ELEMENTARY - CLASSROOM SITE FUND"/>
        <s v="ARLINGTON ELEMENTARY - CLASSROOM SITE FUND"/>
        <s v="SCOTTSDALE UNIFIED SCHOOLS - CLASSROOM SITE FUND"/>
        <s v="PALO VERDE ELEMENTARY - CLASSROOM SITE FUND"/>
        <s v="LAVEEN ELEMENTARY - CLASSROOM SITE FUND"/>
        <s v="HIGLEY ELEMENTARY - CLASSROOM SITE FUND"/>
        <s v="UNION ELEMENTARY - CLASSROOM SITE FUND"/>
        <s v="AGUILA ELEMENTARY - CLASSROOM SITE FUND"/>
        <s v="LITTLETON ELEMENTARY - CLASSROOM SITE FUND"/>
        <s v="ROOSEVELT ELEMENTARY - CLASSROOM SITE FUND"/>
        <s v="ALHAMBRA ELEMENTARY - CLASSROOM SITE FUND"/>
        <s v="PARADISE VALLEY UNIFIED SCHOOLS - CLASSROOM SITE FUND"/>
        <s v="SENTINEL ELEMENTARY - CLASSROOM SITE FUND"/>
        <s v="MORRISTOWN ELEMENTARY - CLASSROOM SITE FUND"/>
        <s v="LITCHFIELD ELEMENTARY - CLASSROOM SITE FUND"/>
        <s v="CHANDLER UNIFIED SCHOOLS - CLASSROOM SITE FUND"/>
        <s v="NADABURG ELEMENTARY - CLASSROOM SITE FUND"/>
        <s v="CARTWRIGHT ELEMENTARY - CLASSROOM SITE FUND"/>
        <s v="MOBILE ELEMENTARY - CLASSROOM SITE FUND"/>
        <s v="DYSART UNIFIED SCHOOLS - CLASSROOM SITE FUND"/>
        <s v="SADDLE MOUNTAIN UNIFIED - CLASSROOM SITE FUND"/>
        <s v="PENDERGAST ELEMENTARY - CLASSROOM SITE FUND"/>
        <s v="CAVE CREEK UNIFIED SCHOOLS - CLASSROOM SITE FUND"/>
        <s v="PALOMA ELEMENTARY - CLASSROOM SITE FUND"/>
        <s v="QUEEN CREEK UNIFIED SCHOOLS - CLASSROOM SITE FUND"/>
        <s v="DEER VALLEY UNIFIED - CLASSROOM SITE FUND"/>
        <s v="FOUNTAIN HILLS ELEMENTARY - CLASSROOM SITE FUND"/>
        <s v="PHOENIX ELEMENTARY - PAYROLL CLEARING - ELEMENTARY"/>
        <s v="RIVERSIDE ELEMENTARY - PAYROLL CLEARING - ELEMENTARY"/>
        <s v="TEMPE ELEMENTARY - PAYROLL CLEARING - ELEMENTARY"/>
        <s v="MESA UNIFIED SCHOOLS - PAYROLL CLEARING - ELEMENTARY"/>
        <s v="ISAAC ELEMENTARY - PAYROLL CLEARING - ELEMENTARY"/>
        <s v="WASHINGTON ELEMENTARY - PAYROLL CLEARING - ELEMENTARY"/>
        <s v="WILSON ELEMENTARY - PAYROLL CLEARING - ELEMENTARY"/>
        <s v="OSBORN ELEMENTARY - PAYROLL CLEARING - ELEMENTARY"/>
        <s v="WICKENBURG UNIFIED SCHOOLS - PAYROLL CLEARING - ELEMENTARY"/>
        <s v="PEORIA UNIFIED SCHOOLS - PAYROLL CLEARING - ELEMENTARY"/>
        <s v="CREIGHTON ELEMENTARY - PAYROLL CLEARING - ELEMENTARY"/>
        <s v="TOLLESON ELEMENTARY - PAYROLL CLEARING - ELEMENTARY"/>
        <s v="MURPHY ELEMENTARY - PAYROLL CLEARING - ELEMENTARY"/>
        <s v="GILA BEND UNIFIED SCHOOLS - PAYROLL CLEARING - ELEMENTARY"/>
        <s v="LIBERTY ELEMENTARY - PAYROLL CLEARING - ELEMENTARY"/>
        <s v="KYRENE ELEMENTARY - PAYROLL CLEARING - ELEMENTARY"/>
        <s v="BALSZ ELEMENTARY - PAYROLL CLEARING - ELEMENTARY"/>
        <s v="BUCKEYE ELEMENTARY - PAYROLL CLEARING - ELEMENTARY"/>
        <s v="MADISON ELEMENTARY - PAYROLL CLEARING - ELEMENTARY"/>
        <s v="GLENDALE ELEMENTARY - PAYROLL CLEARING - ELEMENTARY"/>
        <s v="GILBERT UNIFIED SCHOOLS - PAYROLL CLEARING - ELEMENTARY"/>
        <s v="AVONDALE ELEMENTARY - PAYROLL CLEARING - ELEMENTARY"/>
        <s v="FOWLER ELEMENTARY - PAYROLL CLEARING - ELEMENTARY"/>
        <s v="ARLINGTON ELEMENTARY - PAYROLL CLEARING - ELEMENTARY"/>
        <s v="SCOTTSDALE UNIFIED SCHOOLS - PAYROLL CLEARING - ELEMENTARY"/>
        <s v="PALO VERDE ELEMENTARY - PAYROLL CLEARING - ELEMENTARY"/>
        <s v="LAVEEN ELEMENTARY - PAYROLL CLEARING - ELEMENTARY"/>
        <s v="HIGLEY ELEMENTARY - PAYROLL CLEARING - ELEMENTARY"/>
        <s v="UNION ELEMENTARY - PAYROLL CLEARING - ELEMENTARY"/>
        <s v="AGUILA ELEMENTARY - PAYROLL CLEARING - ELEMENTARY"/>
        <s v="LITTLETON ELEMENTARY - PAYROLL CLEARING - ELEMENTARY"/>
        <s v="ROOSEVELT ELEMENTARY - PAYROLL CLEARING - ELEMENTARY"/>
        <s v="ALHAMBRA ELEMENTARY - PAYROLL CLEARING - ELEMENTARY"/>
        <s v="PARADISE VALLEY UNIFIED SCHOOLS - PAYROLL CLEARING - ELEMENTARY"/>
        <s v="SENTINEL ELEMENTARY - PAYROLL CLEARING - ELEMENTARY"/>
        <s v="MORRISTOWN ELEMENTARY - PAYROLL CLEARING - ELEMENTARY"/>
        <s v="LITCHFIELD ELEMENTARY - PAYROLL CLEARING - ELEMENTARY"/>
        <s v="CHANDLER UNIFIED SCHOOLS - PAYROLL CLEARING - ELEMENTARY"/>
        <s v="NADABURG ELEMENTARY - PAYROLL CLEARING - ELEMENTARY"/>
        <s v="CARTWRIGHT ELEMENTARY - PAYROLL CLEARING - ELEMENTARY"/>
        <s v="MOBILE ELEMENTARY - PAYROLL CLEARING - ELEMENTARY"/>
        <s v="DYSART UNIFIED SCHOOLS - PAYROLL CLEARING - ELEMENTARY"/>
        <s v="SADDLE MOUNTAIN UNIFIED - PAYROLL CLEARING - ELEMENTARY"/>
        <s v="PENDERGAST ELEMENTARY - PAYROLL CLEARING - ELEMENTARY"/>
        <s v="CAVE CREEK UNIFIED SCHOOLS - PAYROLL CLEARING - ELEMENTARY"/>
        <s v="PALOMA ELEMENTARY - PAYROLL CLEARING - ELEMENTARY"/>
        <s v="QUEEN CREEK UNIFIED SCHOOLS - PAYROLL CLEARING - ELEMENTARY"/>
        <s v="DEER VALLEY UNIFIED - PAYROLL CLEARING - ELEMENTARY"/>
        <s v="FOUNTAIN HILLS ELEMENTARY - PAYROLL CLEARING - ELEMENTARY"/>
        <s v="PHOENIX ELEMENTARY - WARRANT CLEARING OTHER"/>
        <s v="RIVERSIDE ELEMENTARY - WARRANT CLEARING OTHER"/>
        <s v="TEMPE ELEMENTARY - WARRANT CLEARING OTHER"/>
        <s v="MESA UNIFIED SCHOOLS - WARRANT CLEARING OTHER"/>
        <s v="ISAAC ELEMENTARY - WARRANT CLEARING OTHER"/>
        <s v="WASHINGTON ELEMENTARY - WARRANT CLEARING OTHER"/>
        <s v="WILSON ELEMENTARY - WARRANT CLEARING OTHER"/>
        <s v="OSBORN ELEMENTARY - WARRANT CLEARING OTHER"/>
        <s v="WICKENBURG UNIFIED SCHOOLS - WARRANT CLEARING OTHER"/>
        <s v="PEORIA UNIFIED SCHOOLS - WARRANT CLEARING OTHER"/>
        <s v="CREIGHTON ELEMENTARY - WARRANT CLEARING OTHER"/>
        <s v="TOLLESON ELEMENTARY - WARRANT CLEARING OTHER"/>
        <s v="MURPHY ELEMENTARY - WARRANT CLEARING OTHER"/>
        <s v="GILA BEND UNIFIED SCHOOLS - WARRANT CLEARING OTHER"/>
        <s v="LIBERTY ELEMENTARY - WARRANT CLEARING OTHER"/>
        <s v="KYRENE ELEMENTARY - WARRANT CLEARING OTHER"/>
        <s v="BALSZ ELEMENTARY - WARRANT CLEARING OTHER"/>
        <s v="BUCKEYE ELEMENTARY - WARRANT CLEARING OTHER"/>
        <s v="MADISON ELEMENTARY - WARRANT CLEARING OTHER"/>
        <s v="GLENDALE ELEMENTARY - WARRANT CLEARING OTHER"/>
        <s v="GILBERT UNIFIED SCHOOLS - WARRANT CLEARING OTHER"/>
        <s v="AVONDALE ELEMENTARY - WARRANT CLEARING OTHER"/>
        <s v="FOWLER ELEMENTARY - WARRANT CLEARING OTHER"/>
        <s v="ARLINGTON ELEMENTARY - WARRANT CLEARING OTHER"/>
        <s v="SCOTTSDALE UNIFIED SCHOOLS - WARRANT CLEARING OTHER"/>
        <s v="PALO VERDE ELEMENTARY - WARRANT CLEARING OTHER"/>
        <s v="LAVEEN ELEMENTARY - WARRANT CLEARING OTHER"/>
        <s v="HIGLEY ELEMENTARY - WARRANT CLEARING OTHER"/>
        <s v="UNION ELEMENTARY - WARRANT CLEARING OTHER"/>
        <s v="AGUILA ELEMENTARY - WARRANT CLEARING OTHER"/>
        <s v="LITTLETON ELEMENTARY - WARRANT CLEARING OTHER"/>
        <s v="ROOSEVELT ELEMENTARY - WARRANT CLEARING OTHER"/>
        <s v="ALHAMBRA ELEMENTARY - WARRANT CLEARING OTHER"/>
        <s v="PARADISE VALLEY UNIFIED SCHOOLS - WARRANT CLEARING OTHER"/>
        <s v="SENTINEL ELEMENTARY - WARRANT CLEARING OTHER"/>
        <s v="MORRISTOWN ELEMENTARY - WARRANT CLEARING OTHER"/>
        <s v="LITCHFIELD ELEMENTARY - WARRANT CLEARING OTHER"/>
        <s v="CHANDLER UNIFIED SCHOOLS - WARRANT CLEARING OTHER"/>
        <s v="NADABURG ELEMENTARY - WARRANT CLEARING OTHER"/>
        <s v="CARTWRIGHT ELEMENTARY - WARRANT CLEARING OTHER"/>
        <s v="MOBILE ELEMENTARY - WARRANT CLEARING OTHER"/>
        <s v="DYSART UNIFIED SCHOOLS - WARRANT CLEARING OTHER"/>
        <s v="SADDLE MOUNTAIN UNIFIED - WARRANT CLEARING OTHER"/>
        <s v="PENDERGAST ELEMENTARY - WARRANT CLEARING OTHER"/>
        <s v="CAVE CREEK UNIFIED SCHOOLS - WARRANT CLEARING OTHER"/>
        <s v="PALOMA ELEMENTARY - WARRANT CLEARING OTHER"/>
        <s v="QUEEN CREEK UNIFIED SCHOOLS - WARRANT CLEARING OTHER"/>
        <s v="DEER VALLEY UNIFIED - WARRANT CLEARING OTHER"/>
        <s v="FOUNTAIN HILLS ELEMENTARY - WARRANT CLEARING OTHER"/>
        <s v="PHOENIX ELEMENTARY - ELEM EXPENSE CLEARING"/>
        <s v="RIVERSIDE ELEMENTARY - ELEM EXPENSE CLEARING"/>
        <s v="TEMPE ELEMENTARY - ELEM EXPENSE CLEARING"/>
        <s v="MESA UNIFIED SCHOOLS - ELEM EXPENSE CLEARING"/>
        <s v="ISAAC ELEMENTARY - ELEM EXPENSE CLEARING"/>
        <s v="WASHINGTON ELEMENTARY - ELEM EXPENSE CLEARING"/>
        <s v="WILSON ELEMENTARY - ELEM EXPENSE CLEARING"/>
        <s v="OSBORN ELEMENTARY - ELEM EXPENSE CLEARING"/>
        <s v="WICKENBURG UNIFIED SCHOOLS - ELEM EXPENSE CLEARING"/>
        <s v="PEORIA UNIFIED SCHOOLS - ELEM EXPENSE CLEARING"/>
        <s v="CREIGHTON ELEMENTARY - ELEM EXPENSE CLEARING"/>
        <s v="TOLLESON ELEMENTARY - ELEM EXPENSE CLEARING"/>
        <s v="MURPHY ELEMENTARY - ELEM EXPENSE CLEARING"/>
        <s v="GILA BEND UNIFIED SCHOOLS - ELEM EXPENSE CLEARING"/>
        <s v="LIBERTY ELEMENTARY - ELEM EXPENSE CLEARING"/>
        <s v="KYRENE ELEMENTARY - ELEM EXPENSE CLEARING"/>
        <s v="BALSZ ELEMENTARY - ELEM EXPENSE CLEARING"/>
        <s v="BUCKEYE ELEMENTARY - ELEM EXPENSE CLEARING"/>
        <s v="MADISON ELEMENTARY - ELEM EXPENSE CLEARING"/>
        <s v="GLENDALE ELEMENTARY - ELEM EXPENSE CLEARING"/>
        <s v="GILBERT UNIFIED SCHOOLS - ELEM EXPENSE CLEARING"/>
        <s v="AVONDALE ELEMENTARY - ELEM EXPENSE CLEARING"/>
        <s v="FOWLER ELEMENTARY - ELEM EXPENSE CLEARING"/>
        <s v="ARLINGTON ELEMENTARY - ELEM EXPENSE CLEARING"/>
        <s v="SCOTTSDALE UNIFIED SCHOOLS - ELEM EXPENSE CLEARING"/>
        <s v="PALO VERDE ELEMENTARY - ELEM EXPENSE CLEARING"/>
        <s v="LAVEEN ELEMENTARY - ELEM EXPENSE CLEARING"/>
        <s v="HIGLEY ELEMENTARY - ELEM EXPENSE CLEARING"/>
        <s v="UNION ELEMENTARY - ELEM EXPENSE CLEARING"/>
        <s v="AGUILA ELEMENTARY - ELEM EXPENSE CLEARING"/>
        <s v="LITTLETON ELEMENTARY - ELEM EXPENSE CLEARING"/>
        <s v="ROOSEVELT ELEMENTARY - ELEM EXPENSE CLEARING"/>
        <s v="ALHAMBRA ELEMENTARY - ELEM EXPENSE CLEARING"/>
        <s v="PARADISE VALLEY UNIFIED SCHOOLS - ELEM EXPENSE CLEARING"/>
        <s v="SENTINEL ELEMENTARY - ELEM EXPENSE CLEARING"/>
        <s v="MORRISTOWN ELEMENTARY - ELEM EXPENSE CLEARING"/>
        <s v="LITCHFIELD ELEMENTARY - ELEM EXPENSE CLEARING"/>
        <s v="CHANDLER UNIFIED SCHOOLS - ELEM EXPENSE CLEARING"/>
        <s v="NADABURG ELEMENTARY - ELEM EXPENSE CLEARING"/>
        <s v="CARTWRIGHT ELEMENTARY - ELEM EXPENSE CLEARING"/>
        <s v="MOBILE ELEMENTARY - ELEM EXPENSE CLEARING"/>
        <s v="DYSART UNIFIED SCHOOLS - ELEM EXPENSE CLEARING"/>
        <s v="SADDLE MOUNTAIN UNIFIED - ELEM EXPENSE CLEARING"/>
        <s v="PENDERGAST ELEMENTARY - ELEM EXPENSE CLEARING"/>
        <s v="CAVE CREEK UNIFIED SCHOOLS - ELEM EXPENSE CLEARING"/>
        <s v="PALOMA ELEMENTARY - ELEM EXPENSE CLEARING"/>
        <s v="QUEEN CREEK UNIFIED SCHOOLS - ELEM EXPENSE CLEARING"/>
        <s v="DEER VALLEY UNIFIED - ELEM EXPENSE CLEARING"/>
        <s v="FOUNTAIN HILLS ELEMENTARY - ELEM EXPENSE CLEARING"/>
        <s v="PHOENIX ELEMENTARY - FED. &amp; STATE GRANTS"/>
        <s v="RIVERSIDE ELEMENTARY - FED. &amp; STATE GRANTS"/>
        <s v="TEMPE ELEMENTARY - FED. &amp; STATE GRANTS"/>
        <s v="MESA UNIFIED SCHOOLS - FED. &amp; STATE GRANTS"/>
        <s v="ISAAC ELEMENTARY - FED. &amp; STATE GRANTS"/>
        <s v="WASHINGTON ELEMENTARY - FED. &amp; STATE GRANTS"/>
        <s v="WILSON ELEMENTARY - FED. &amp; STATE GRANTS"/>
        <s v="OSBORN ELEMENTARY - FED. &amp; STATE GRANTS"/>
        <s v="WICKENBURG UNIFIED SCHOOLS - FED. &amp; STATE GRANTS"/>
        <s v="PEORIA UNIFIED SCHOOLS - FED. &amp; STATE GRANTS"/>
        <s v="CREIGHTON ELEMENTARY - FED. &amp; STATE GRANTS"/>
        <s v="TOLLESON ELEMENTARY - FED. &amp; STATE GRANTS"/>
        <s v="MURPHY ELEMENTARY - FED. &amp; STATE GRANTS"/>
        <s v="GILA BEND UNIFIED SCHOOLS - FED. &amp; STATE GRANTS"/>
        <s v="LIBERTY ELEMENTARY - FED. &amp; STATE GRANTS"/>
        <s v="KYRENE ELEMENTARY - FED. &amp; STATE GRANTS"/>
        <s v="BALSZ ELEMENTARY - FED. &amp; STATE GRANTS"/>
        <s v="BUCKEYE ELEMENTARY - FED. &amp; STATE GRANTS"/>
        <s v="MADISON ELEMENTARY - FED. &amp; STATE GRANTS"/>
        <s v="GLENDALE ELEMENTARY - FED. &amp; STATE GRANTS"/>
        <s v="GILBERT UNIFIED SCHOOLS - FED. &amp; STATE GRANTS"/>
        <s v="AVONDALE ELEMENTARY - FED. &amp; STATE GRANTS"/>
        <s v="FOWLER ELEMENTARY - FED. &amp; STATE GRANTS"/>
        <s v="ARLINGTON ELEMENTARY - FED. &amp; STATE GRANTS"/>
        <s v="SCOTTSDALE UNIFIED SCHOOLS - FED. &amp; STATE GRANTS"/>
        <s v="PALO VERDE ELEMENTARY - FED. &amp; STATE GRANTS"/>
        <s v="LAVEEN ELEMENTARY - FED. &amp; STATE GRANTS"/>
        <s v="HIGLEY ELEMENTARY - FED. &amp; STATE GRANTS"/>
        <s v="UNION ELEMENTARY - FED. &amp; STATE GRANTS"/>
        <s v="AGUILA ELEMENTARY - FED. &amp; STATE GRANTS"/>
        <s v="LITTLETON ELEMENTARY - FED. &amp; STATE GRANTS"/>
        <s v="ROOSEVELT ELEMENTARY - FED. &amp; STATE GRANTS"/>
        <s v="ALHAMBRA ELEMENTARY - FED. &amp; STATE GRANTS"/>
        <s v="PARADISE VALLEY UNIFIED SCHOOLS - FED. &amp; STATE GRANTS"/>
        <s v="SENTINEL ELEMENTARY - FED. &amp; STATE GRANTS"/>
        <s v="MORRISTOWN ELEMENTARY - FED. &amp; STATE GRANTS"/>
        <s v="LITCHFIELD ELEMENTARY - FED. &amp; STATE GRANTS"/>
        <s v="CHANDLER UNIFIED SCHOOLS - FED. &amp; STATE GRANTS"/>
        <s v="NADABURG ELEMENTARY - FED. &amp; STATE GRANTS"/>
        <s v="CARTWRIGHT ELEMENTARY - FED. &amp; STATE GRANTS"/>
        <s v="MOBILE ELEMENTARY - FED. &amp; STATE GRANTS"/>
        <s v="DYSART UNIFIED SCHOOLS - FED. &amp; STATE GRANTS"/>
        <s v="SADDLE MOUNTAIN UNIFIED - FED. &amp; STATE GRANTS"/>
        <s v="PENDERGAST ELEMENTARY - FED. &amp; STATE GRANTS"/>
        <s v="CAVE CREEK UNIFIED SCHOOLS - FED. &amp; STATE GRANTS"/>
        <s v="PALOMA ELEMENTARY - FED. &amp; STATE GRANTS"/>
        <s v="QUEEN CREEK UNIFIED SCHOOLS - FED. &amp; STATE GRANTS"/>
        <s v="DEER VALLEY UNIFIED - FED. &amp; STATE GRANTS"/>
        <s v="FOUNTAIN HILLS ELEMENTARY - FED. &amp; STATE GRANTS"/>
        <s v="PHOENIX ELEMENTARY - CAPITAL OUTLAY"/>
        <s v="RIVERSIDE ELEMENTARY - CAPITAL OUTLAY"/>
        <s v="TEMPE ELEMENTARY - CAPITAL OUTLAY"/>
        <s v="MESA UNIFIED SCHOOLS - CAPITAL OUTLAY"/>
        <s v="ISAAC ELEMENTARY - CAPITAL OUTLAY"/>
        <s v="WASHINGTON ELEMENTARY - CAPITAL OUTLAY"/>
        <s v="WILSON ELEMENTARY - CAPITAL OUTLAY"/>
        <s v="OSBORN ELEMENTARY - CAPITAL OUTLAY"/>
        <s v="WICKENBURG UNIFIED SCHOOLS - CAPITAL OUTLAY"/>
        <s v="PEORIA UNIFIED SCHOOLS - CAPITAL OUTLAY"/>
        <s v="CREIGHTON ELEMENTARY - CAPITAL OUTLAY"/>
        <s v="TOLLESON ELEMENTARY - CAPITAL OUTLAY"/>
        <s v="MURPHY ELEMENTARY - CAPITAL OUTLAY"/>
        <s v="GILA BEND UNIFIED SCHOOLS - CAPITAL OUTLAY"/>
        <s v="LIBERTY ELEMENTARY - CAPITAL OUTLAY"/>
        <s v="KYRENE ELEMENTARY - CAPITAL OUTLAY"/>
        <s v="BALSZ ELEMENTARY - CAPITAL OUTLAY"/>
        <s v="BUCKEYE ELEMENTARY - CAPITAL OUTLAY"/>
        <s v="MADISON ELEMENTARY - CAPITAL OUTLAY"/>
        <s v="GLENDALE ELEMENTARY - CAPITAL OUTLAY"/>
        <s v="GILBERT UNIFIED SCHOOLS - CAPITAL OUTLAY"/>
        <s v="AVONDALE ELEMENTARY - CAPITAL OUTLAY"/>
        <s v="FOWLER ELEMENTARY - CAPITAL OUTLAY"/>
        <s v="ARLINGTON ELEMENTARY - CAPITAL OUTLAY"/>
        <s v="SCOTTSDALE UNIFIED SCHOOLS - CAPITAL OUTLAY"/>
        <s v="PALO VERDE ELEMENTARY - CAPITAL OUTLAY"/>
        <s v="LAVEEN ELEMENTARY - CAPITAL OUTLAY"/>
        <s v="HIGLEY ELEMENTARY - CAPITAL OUTLAY"/>
        <s v="UNION ELEMENTARY - CAPITAL OUTLAY"/>
        <s v="AGUILA ELEMENTARY - CAPITAL OUTLAY"/>
        <s v="LITTLETON ELEMENTARY - CAPITAL OUTLAY"/>
        <s v="ROOSEVELT ELEMENTARY - CAPITAL OUTLAY"/>
        <s v="ALHAMBRA ELEMENTARY - CAPITAL OUTLAY"/>
        <s v="PARADISE VALLEY UNIFIED SCHOOLS - CAPITAL OUTLAY"/>
        <s v="SENTINEL ELEMENTARY - CAPITAL OUTLAY"/>
        <s v="MORRISTOWN ELEMENTARY - CAPITAL OUTLAY"/>
        <s v="LITCHFIELD ELEMENTARY - CAPITAL OUTLAY"/>
        <s v="CHANDLER UNIFIED SCHOOLS - CAPITAL OUTLAY"/>
        <s v="NADABURG ELEMENTARY - CAPITAL OUTLAY"/>
        <s v="CARTWRIGHT ELEMENTARY - CAPITAL OUTLAY"/>
        <s v="MOBILE ELEMENTARY - CAPITAL OUTLAY"/>
        <s v="DYSART UNIFIED SCHOOLS - CAPITAL OUTLAY"/>
        <s v="SADDLE MOUNTAIN UNIFIED - CAPITAL OUTLAY"/>
        <s v="PENDERGAST ELEMENTARY - CAPITAL OUTLAY"/>
        <s v="CAVE CREEK UNIFIED SCHOOLS - CAPITAL OUTLAY"/>
        <s v="PALOMA ELEMENTARY - CAPITAL OUTLAY"/>
        <s v="QUEEN CREEK UNIFIED SCHOOLS - CAPITAL OUTLAY"/>
        <s v="DEER VALLEY UNIFIED - CAPITAL OUTLAY"/>
        <s v="FOUNTAIN HILLS ELEMENTARY - CAPITAL OUTLAY"/>
        <s v="PHOENIX ELEMENTARY - ADJACENT WAYS"/>
        <s v="RIVERSIDE ELEMENTARY - ADJACENT WAYS"/>
        <s v="TEMPE ELEMENTARY - ADJACENT WAYS"/>
        <s v="MESA UNIFIED SCHOOLS - ADJACENT WAYS"/>
        <s v="ISAAC ELEMENTARY - ADJACENT WAYS"/>
        <s v="WASHINGTON ELEMENTARY - ADJACENT WAYS"/>
        <s v="WILSON ELEMENTARY - ADJACENT WAYS"/>
        <s v="OSBORN ELEMENTARY - ADJACENT WAYS"/>
        <s v="WICKENBURG UNIFIED SCHOOLS - ADJACENT WAYS"/>
        <s v="PEORIA UNIFIED SCHOOLS - ADJACENT WAYS"/>
        <s v="CREIGHTON ELEMENTARY - ADJACENT WAYS"/>
        <s v="TOLLESON ELEMENTARY - ADJACENT WAYS"/>
        <s v="MURPHY ELEMENTARY - ADJACENT WAYS"/>
        <s v="GILA BEND UNIFIED SCHOOLS - ADJACENT WAYS"/>
        <s v="LIBERTY ELEMENTARY - ADJACENT WAYS"/>
        <s v="KYRENE ELEMENTARY - ADJACENT WAYS"/>
        <s v="BALSZ ELEMENTARY - ADJACENT WAYS"/>
        <s v="BUCKEYE ELEMENTARY - ADJACENT WAYS"/>
        <s v="MADISON ELEMENTARY - ADJACENT WAYS"/>
        <s v="GLENDALE ELEMENTARY - ADJACENT WAYS"/>
        <s v="GILBERT UNIFIED SCHOOLS - ADJACENT WAYS"/>
        <s v="AVONDALE ELEMENTARY - ADJACENT WAYS"/>
        <s v="FOWLER ELEMENTARY - ADJACENT WAYS"/>
        <s v="ARLINGTON ELEMENTARY - ADJACENT WAYS"/>
        <s v="SCOTTSDALE UNIFIED SCHOOLS - ADJACENT WAYS"/>
        <s v="PALO VERDE ELEMENTARY - ADJACENT WAYS"/>
        <s v="LAVEEN ELEMENTARY - ADJACENT WAYS"/>
        <s v="HIGLEY ELEMENTARY - ADJACENT WAYS"/>
        <s v="UNION ELEMENTARY - ADJACENT WAYS"/>
        <s v="AGUILA ELEMENTARY - ADJACENT WAYS"/>
        <s v="LITTLETON ELEMENTARY - ADJACENT WAYS"/>
        <s v="ROOSEVELT ELEMENTARY - ADJACENT WAYS"/>
        <s v="ALHAMBRA ELEMENTARY - ADJACENT WAYS"/>
        <s v="PARADISE VALLEY UNIFIED SCHOOLS - ADJACENT WAYS"/>
        <s v="SENTINEL ELEMENTARY - ADJACENT WAYS"/>
        <s v="MORRISTOWN ELEMENTARY - ADJACENT WAYS"/>
        <s v="LITCHFIELD ELEMENTARY - ADJACENT WAYS"/>
        <s v="CHANDLER UNIFIED SCHOOLS - ADJACENT WAYS"/>
        <s v="NADABURG ELEMENTARY - ADJACENT WAYS"/>
        <s v="CARTWRIGHT ELEMENTARY - ADJACENT WAYS"/>
        <s v="MOBILE ELEMENTARY - ADJACENT WAYS"/>
        <s v="DYSART UNIFIED SCHOOLS - ADJACENT WAYS"/>
        <s v="SADDLE MOUNTAIN UNIFIED - ADJACENT WAYS"/>
        <s v="PENDERGAST ELEMENTARY - ADJACENT WAYS"/>
        <s v="CAVE CREEK UNIFIED SCHOOLS - ADJACENT WAYS"/>
        <s v="PALOMA ELEMENTARY - ADJACENT WAYS"/>
        <s v="QUEEN CREEK UNIFIED SCHOOLS - ADJACENT WAYS"/>
        <s v="DEER VALLEY UNIFIED - ADJACENT WAYS"/>
        <s v="FOUNTAIN HILLS ELEMENTARY - ADJACENT WAYS"/>
        <s v="PHOENIX ELEMENTARY - SOFT CAPITAL OUTLAY"/>
        <s v="RIVERSIDE ELEMENTARY - SOFT CAPITAL OUTLAY"/>
        <s v="TEMPE ELEMENTARY - SOFT CAPITAL OUTLAY"/>
        <s v="MESA UNIFIED SCHOOLS - SOFT CAPITAL OUTLAY"/>
        <s v="ISAAC ELEMENTARY - SOFT CAPITAL OUTLAY"/>
        <s v="WASHINGTON ELEMENTARY - SOFT CAPITAL OUTLAY"/>
        <s v="WILSON ELEMENTARY - SOFT CAPITAL OUTLAY"/>
        <s v="OSBORN ELEMENTARY - SOFT CAPITAL OUTLAY"/>
        <s v="WICKENBURG UNIFIED SCHOOLS - SOFT CAPITAL OUTLAY"/>
        <s v="PEORIA UNIFIED SCHOOLS - SOFT CAPITAL OUTLAY"/>
        <s v="CREIGHTON ELEMENTARY - SOFT CAPITAL OUTLAY"/>
        <s v="TOLLESON ELEMENTARY - SOFT CAPITAL OUTLAY"/>
        <s v="MURPHY ELEMENTARY - SOFT CAPITAL OUTLAY"/>
        <s v="GILA BEND UNIFIED SCHOOLS - SOFT CAPITAL OUTLAY"/>
        <s v="LIBERTY ELEMENTARY - SOFT CAPITAL OUTLAY"/>
        <s v="KYRENE ELEMENTARY - SOFT CAPITAL OUTLAY"/>
        <s v="BALSZ ELEMENTARY - SOFT CAPITAL OUTLAY"/>
        <s v="BUCKEYE ELEMENTARY - SOFT CAPITAL OUTLAY"/>
        <s v="MADISON ELEMENTARY - SOFT CAPITAL OUTLAY"/>
        <s v="GLENDALE ELEMENTARY - SOFT CAPITAL OUTLAY"/>
        <s v="GILBERT UNIFIED SCHOOLS - SOFT CAPITAL OUTLAY"/>
        <s v="AVONDALE ELEMENTARY - SOFT CAPITAL OUTLAY"/>
        <s v="FOWLER ELEMENTARY - SOFT CAPITAL OUTLAY"/>
        <s v="ARLINGTON ELEMENTARY - SOFT CAPITAL OUTLAY"/>
        <s v="SCOTTSDALE UNIFIED SCHOOLS - SOFT CAPITAL OUTLAY"/>
        <s v="PALO VERDE ELEMENTARY - SOFT CAPITAL OUTLAY"/>
        <s v="LAVEEN ELEMENTARY - SOFT CAPITAL OUTLAY"/>
        <s v="HIGLEY ELEMENTARY - SOFT CAPITAL OUTLAY"/>
        <s v="UNION ELEMENTARY - SOFT CAPITAL OUTLAY"/>
        <s v="AGUILA ELEMENTARY - SOFT CAPITAL OUTLAY"/>
        <s v="LITTLETON ELEMENTARY - SOFT CAPITAL OUTLAY"/>
        <s v="ROOSEVELT ELEMENTARY - SOFT CAPITAL OUTLAY"/>
        <s v="ALHAMBRA ELEMENTARY - SOFT CAPITAL OUTLAY"/>
        <s v="PARADISE VALLEY UNIFIED SCHOOLS - SOFT CAPITAL OUTLAY"/>
        <s v="SENTINEL ELEMENTARY - SOFT CAPITAL OUTLAY"/>
        <s v="MORRISTOWN ELEMENTARY - SOFT CAPITAL OUTLAY"/>
        <s v="LITCHFIELD ELEMENTARY - SOFT CAPITAL OUTLAY"/>
        <s v="CHANDLER UNIFIED SCHOOLS - SOFT CAPITAL OUTLAY"/>
        <s v="NADABURG ELEMENTARY - SOFT CAPITAL OUTLAY"/>
        <s v="CARTWRIGHT ELEMENTARY - SOFT CAPITAL OUTLAY"/>
        <s v="MOBILE ELEMENTARY - SOFT CAPITAL OUTLAY"/>
        <s v="DYSART UNIFIED SCHOOLS - SOFT CAPITAL OUTLAY"/>
        <s v="SADDLE MOUNTAIN UNIFIED - SOFT CAPITAL OUTLAY"/>
        <s v="PENDERGAST ELEMENTARY - SOFT CAPITAL OUTLAY"/>
        <s v="CAVE CREEK UNIFIED SCHOOLS - SOFT CAPITAL OUTLAY"/>
        <s v="PALOMA ELEMENTARY - SOFT CAPITAL OUTLAY"/>
        <s v="QUEEN CREEK UNIFIED SCHOOLS - SOFT CAPITAL OUTLAY"/>
        <s v="DEER VALLEY UNIFIED - SOFT CAPITAL OUTLAY"/>
        <s v="FOUNTAIN HILLS ELEMENTARY - SOFT CAPITAL OUTLAY"/>
        <s v="PHOENIX ELEMENTARY - BOND BUILDING"/>
        <s v="RIVERSIDE ELEMENTARY - BOND BUILDING"/>
        <s v="TEMPE ELEMENTARY - BOND BUILDING"/>
        <s v="MESA UNIFIED SCHOOLS - BOND BUILDING"/>
        <s v="ISAAC ELEMENTARY - BOND BUILDING"/>
        <s v="WASHINGTON ELEMENTARY - BOND BUILDING"/>
        <s v="WILSON ELEMENTARY - BOND BUILDING"/>
        <s v="OSBORN ELEMENTARY - BOND BUILDING"/>
        <s v="WICKENBURG UNIFIED SCHOOLS - BOND BUILDING"/>
        <s v="PEORIA UNIFIED SCHOOLS - BOND BUILDING"/>
        <s v="CREIGHTON ELEMENTARY - BOND BUILDING"/>
        <s v="TOLLESON ELEMENTARY - BOND BUILDING"/>
        <s v="MURPHY ELEMENTARY - BOND BUILDING"/>
        <s v="GILA BEND UNIFIED SCHOOLS - BOND BUILDING"/>
        <s v="LIBERTY ELEMENTARY - BOND BUILDING"/>
        <s v="KYRENE ELEMENTARY - BOND BUILDING"/>
        <s v="BALSZ ELEMENTARY - BOND BUILDING"/>
        <s v="BUCKEYE ELEMENTARY - BOND BUILDING"/>
        <s v="MADISON ELEMENTARY - BOND BUILDING"/>
        <s v="GLENDALE ELEMENTARY - BOND BUILDING"/>
        <s v="GILBERT UNIFIED SCHOOLS - BOND BUILDING"/>
        <s v="AVONDALE ELEMENTARY - BOND BUILDING"/>
        <s v="FOWLER ELEMENTARY - BOND BUILDING"/>
        <s v="ARLINGTON ELEMENTARY - BOND BUILDING"/>
        <s v="SCOTTSDALE UNIFIED SCHOOLS - BOND BUILDING"/>
        <s v="PALO VERDE ELEMENTARY - BOND BUILDING"/>
        <s v="LAVEEN ELEMENTARY - BOND BUILDING"/>
        <s v="HIGLEY ELEMENTARY - BOND BUILDING"/>
        <s v="UNION ELEMENTARY - BOND BUILDING"/>
        <s v="AGUILA ELEMENTARY - BOND BUILDING"/>
        <s v="LITTLETON ELEMENTARY - BOND BUILDING"/>
        <s v="ROOSEVELT ELEMENTARY - BOND BUILDING"/>
        <s v="ALHAMBRA ELEMENTARY - BOND BUILDING"/>
        <s v="PARADISE VALLEY UNIFIED SCHOOLS - BOND BUILDING"/>
        <s v="SENTINEL ELEMENTARY - BOND BUILDING"/>
        <s v="MORRISTOWN ELEMENTARY - BOND BUILDING"/>
        <s v="LITCHFIELD ELEMENTARY - BOND BUILDING"/>
        <s v="CHANDLER UNIFIED SCHOOLS - BOND BUILDING"/>
        <s v="NADABURG ELEMENTARY - BOND BUILDING"/>
        <s v="CARTWRIGHT ELEMENTARY - BOND BUILDING"/>
        <s v="MOBILE ELEMENTARY - BOND BUILDING"/>
        <s v="DYSART UNIFIED SCHOOLS - BOND BUILDING"/>
        <s v="SADDLE MOUNTAIN UNIFIED - BOND BUILDING"/>
        <s v="PENDERGAST ELEMENTARY - BOND BUILDING"/>
        <s v="CAVE CREEK UNIFIED SCHOOLS - BOND BUILDING"/>
        <s v="PALOMA ELEMENTARY - BOND BUILDING"/>
        <s v="QUEEN CREEK UNIFIED SCHOOLS - BOND BUILDING"/>
        <s v="DEER VALLEY UNIFIED - BOND BUILDING"/>
        <s v="FOUNTAIN HILLS ELEMENTARY - BOND BUILDING"/>
        <s v="PHOENIX ELEMENTARY - BUILD AMERICA/QUALIFIED SCHOOL CON BONDS"/>
        <s v="RIVERSIDE ELEMENTARY - BUILD AMERICA/QUALIFIED SCHOOL CON BONDS"/>
        <s v="TEMPE ELEMENTARY - BUILD AMERICA/QUALIFIED SCHOOL CON BONDS"/>
        <s v="MESA UNIFIED SCHOOLS - BUILD AMERICA/QUALIFIED SCHOOL CON BONDS"/>
        <s v="ISAAC ELEMENTARY - BUILD AMERICA/QUALIFIED SCHOOL CON BONDS"/>
        <s v="WASHINGTON ELEMENTARY - BUILD AMERICA/QUALIFIED SCHOOL CON BONDS"/>
        <s v="WILSON ELEMENTARY - BUILD AMERICA/QUALIFIED SCHOOL CON BONDS"/>
        <s v="OSBORN ELEMENTARY - BUILD AMERICA/QUALIFIED SCHOOL CON BONDS"/>
        <s v="WICKENBURG UNIFIED SCHOOLS - BUILD AMERICA/QUALIFIED SCHOOL CON BONDS"/>
        <s v="PEORIA UNIFIED SCHOOLS - BUILD AMERICA/QUALIFIED SCHOOL CON BONDS"/>
        <s v="CREIGHTON ELEMENTARY - BUILD AMERICA/QUALIFIED SCHOOL CON BONDS"/>
        <s v="TOLLESON ELEMENTARY - BUILD AMERICA/QUALIFIED SCHOOL CON BONDS"/>
        <s v="MURPHY ELEMENTARY - BUILD AMERICA/QUALIFIED SCHOOL CON BONDS"/>
        <s v="GILA BEND UNIFIED SCHOOLS - BUILD AMERICA/QUALIFIED SCHOOL CON BONDS"/>
        <s v="LIBERTY ELEMENTARY - BUILD AMERICA/QUALIFIED SCHOOL CON BONDS"/>
        <s v="KYRENE ELEMENTARY - BUILD AMERICA/QUALIFIED SCHOOL CON BONDS"/>
        <s v="BALSZ ELEMENTARY - BUILD AMERICA/QUALIFIED SCHOOL CON BONDS"/>
        <s v="BUCKEYE ELEMENTARY - BUILD AMERICA/QUALIFIED SCHOOL CON BONDS"/>
        <s v="MADISON ELEMENTARY - BUILD AMERICA/QUALIFIED SCHOOL CON BONDS"/>
        <s v="GLENDALE ELEMENTARY - BUILD AMERICA/QUALIFIED SCHOOL CON BONDS"/>
        <s v="GILBERT UNIFIED SCHOOLS - BUILD AMERICA/QUALIFIED SCHOOL CON BONDS"/>
        <s v="AVONDALE ELEMENTARY - BUILD AMERICA/QUALIFIED SCHOOL CON BONDS"/>
        <s v="FOWLER ELEMENTARY - BUILD AMERICA/QUALIFIED SCHOOL CON BONDS"/>
        <s v="ARLINGTON ELEMENTARY - BUILD AMERICA/QUALIFIED SCHOOL CON BONDS"/>
        <s v="SCOTTSDALE UNIFIED SCHOOLS - BUILD AMERICA/QUALIFIED SCHOOL CON BONDS"/>
        <s v="PALO VERDE ELEMENTARY - BUILD AMERICA/QUALIFIED SCHOOL CON BONDS"/>
        <s v="LAVEEN ELEMENTARY - BUILD AMERICA/QUALIFIED SCHOOL CON BONDS"/>
        <s v="HIGLEY ELEMENTARY - BUILD AMERICA/QUALIFIED SCHOOL CON BONDS"/>
        <s v="UNION ELEMENTARY - BUILD AMERICA/QUALIFIED SCHOOL CON BONDS"/>
        <s v="AGUILA ELEMENTARY - BUILD AMERICA/QUALIFIED SCHOOL CON BONDS"/>
        <s v="LITTLETON ELEMENTARY - BUILD AMERICA/QUALIFIED SCHOOL CON BONDS"/>
        <s v="ROOSEVELT ELEMENTARY - BUILD AMERICA/QUALIFIED SCHOOL CON BONDS"/>
        <s v="ALHAMBRA ELEMENTARY - BUILD AMERICA/QUALIFIED SCHOOL CON BONDS"/>
        <s v="PARADISE VALLEY UNIFIED SCHOOLS - BUILD AMERICA/QUALIFIED SCHOOL CON BONDS"/>
        <s v="SENTINEL ELEMENTARY - BUILD AMERICA/QUALIFIED SCHOOL CON BONDS"/>
        <s v="MORRISTOWN ELEMENTARY - BUILD AMERICA/QUALIFIED SCHOOL CON BONDS"/>
        <s v="LITCHFIELD ELEMENTARY - BUILD AMERICA/QUALIFIED SCHOOL CON BONDS"/>
        <s v="CHANDLER UNIFIED SCHOOLS - BUILD AMERICA/QUALIFIED SCHOOL CON BONDS"/>
        <s v="NADABURG ELEMENTARY - BUILD AMERICA/QUALIFIED SCHOOL CON BONDS"/>
        <s v="CARTWRIGHT ELEMENTARY - BUILD AMERICA/QUALIFIED SCHOOL CON BONDS"/>
        <s v="MOBILE ELEMENTARY - BUILD AMERICA/QUALIFIED SCHOOL CON BONDS"/>
        <s v="DYSART UNIFIED SCHOOLS - BUILD AMERICA/QUALIFIED SCHOOL CON BONDS"/>
        <s v="SADDLE MOUNTAIN UNIFIED - BUILD AMERICA/QUALIFIED SCHOOL CON BONDS"/>
        <s v="PENDERGAST ELEMENTARY - BUILD AMERICA/QUALIFIED SCHOOL CON BONDS"/>
        <s v="CAVE CREEK UNIFIED SCHOOLS - BUILD AMERICA/QUALIFIED SCHOOL CON BONDS"/>
        <s v="PALOMA ELEMENTARY - BUILD AMERICA/QUALIFIED SCHOOL CON BONDS"/>
        <s v="QUEEN CREEK UNIFIED SCHOOLS - BUILD AMERICA/QUALIFIED SCHOOL CON BONDS"/>
        <s v="DEER VALLEY UNIFIED - BUILD AMERICA/QUALIFIED SCHOOL CON BONDS"/>
        <s v="FOUNTAIN HILLS ELEMENTARY - BUILD AMERICA/QUALIFIED SCHOOL CON BONDS"/>
        <s v="WASHINGTON ELEMENTARY - QUALIFIED ZONE ACADEMY BONDS"/>
        <s v="PHOENIX ELEMENTARY - TAN PROCEEDS"/>
        <s v="RIVERSIDE ELEMENTARY - TAN PROCEEDS"/>
        <s v="TEMPE ELEMENTARY - TAN PROCEEDS"/>
        <s v="MESA UNIFIED SCHOOLS - TAN PROCEEDS"/>
        <s v="ISAAC ELEMENTARY - TAN PROCEEDS"/>
        <s v="WASHINGTON ELEMENTARY - TAN PROCEEDS"/>
        <s v="WILSON ELEMENTARY - TAN PROCEEDS"/>
        <s v="OSBORN ELEMENTARY - TAN PROCEEDS"/>
        <s v="WICKENBURG UNIFIED SCHOOLS - TAN PROCEEDS"/>
        <s v="PEORIA UNIFIED SCHOOLS - TAN PROCEEDS"/>
        <s v="CREIGHTON ELEMENTARY - TAN PROCEEDS"/>
        <s v="TOLLESON ELEMENTARY - TAN PROCEEDS"/>
        <s v="MURPHY ELEMENTARY - TAN PROCEEDS"/>
        <s v="GILA BEND UNIFIED SCHOOLS - TAN PROCEEDS"/>
        <s v="LIBERTY ELEMENTARY - TAN PROCEEDS"/>
        <s v="KYRENE ELEMENTARY - TAN PROCEEDS"/>
        <s v="BALSZ ELEMENTARY - TAN PROCEEDS"/>
        <s v="BUCKEYE ELEMENTARY - TAN PROCEEDS"/>
        <s v="MADISON ELEMENTARY - TAN PROCEEDS"/>
        <s v="GLENDALE ELEMENTARY - TAN PROCEEDS"/>
        <s v="GILBERT UNIFIED SCHOOLS - TAN PROCEEDS"/>
        <s v="AVONDALE ELEMENTARY - TAN PROCEEDS"/>
        <s v="FOWLER ELEMENTARY - TAN PROCEEDS"/>
        <s v="ARLINGTON ELEMENTARY - TAN PROCEEDS"/>
        <s v="SCOTTSDALE UNIFIED SCHOOLS - TAN PROCEEDS"/>
        <s v="PALO VERDE ELEMENTARY - TAN PROCEEDS"/>
        <s v="LAVEEN ELEMENTARY - TAN PROCEEDS"/>
        <s v="HIGLEY ELEMENTARY - TAN PROCEEDS"/>
        <s v="UNION ELEMENTARY - TAN PROCEEDS"/>
        <s v="AGUILA ELEMENTARY - TAN PROCEEDS"/>
        <s v="LITTLETON ELEMENTARY - TAN PROCEEDS"/>
        <s v="ROOSEVELT ELEMENTARY - TAN PROCEEDS"/>
        <s v="ALHAMBRA ELEMENTARY - TAN PROCEEDS"/>
        <s v="PARADISE VALLEY UNIFIED SCHOOLS - TAN PROCEEDS"/>
        <s v="SENTINEL ELEMENTARY - TAN PROCEEDS"/>
        <s v="MORRISTOWN ELEMENTARY - TAN PROCEEDS"/>
        <s v="LITCHFIELD ELEMENTARY - TAN PROCEEDS"/>
        <s v="CHANDLER UNIFIED SCHOOLS - TAN PROCEEDS"/>
        <s v="NADABURG ELEMENTARY - TAN PROCEEDS"/>
        <s v="CARTWRIGHT ELEMENTARY - TAN PROCEEDS"/>
        <s v="MOBILE ELEMENTARY - TAN PROCEEDS"/>
        <s v="DYSART UNIFIED SCHOOLS - TAN PROCEEDS"/>
        <s v="SADDLE MOUNTAIN UNIFIED - TAN PROCEEDS"/>
        <s v="PENDERGAST ELEMENTARY - TAN PROCEEDS"/>
        <s v="CAVE CREEK UNIFIED SCHOOLS - TAN PROCEEDS"/>
        <s v="PALOMA ELEMENTARY - TAN PROCEEDS"/>
        <s v="QUEEN CREEK UNIFIED SCHOOLS - TAN PROCEEDS"/>
        <s v="DEER VALLEY UNIFIED - TAN PROCEEDS"/>
        <s v="FOUNTAIN HILLS ELEMENTARY - TAN PROCEEDS"/>
        <s v="PHOENIX ELEMENTARY - DEFCNCYS CORRECTION"/>
        <s v="RIVERSIDE ELEMENTARY - DEFCNCYS CORRECTION"/>
        <s v="TEMPE ELEMENTARY - DEFCNCYS CORRECTION"/>
        <s v="MESA UNIFIED SCHOOLS - DEFCNCYS CORRECTION"/>
        <s v="ISAAC ELEMENTARY - DEFCNCYS CORRECTION"/>
        <s v="WASHINGTON ELEMENTARY - DEFCNCYS CORRECTION"/>
        <s v="WILSON ELEMENTARY - DEFCNCYS CORRECTION"/>
        <s v="OSBORN ELEMENTARY - DEFCNCYS CORRECTION"/>
        <s v="WICKENBURG UNIFIED SCHOOLS - DEFCNCYS CORRECTION"/>
        <s v="PEORIA UNIFIED SCHOOLS - DEFCNCYS CORRECTION"/>
        <s v="CREIGHTON ELEMENTARY - DEFCNCYS CORRECTION"/>
        <s v="TOLLESON ELEMENTARY - DEFCNCYS CORRECTION"/>
        <s v="MURPHY ELEMENTARY - DEFCNCYS CORRECTION"/>
        <s v="GILA BEND UNIFIED SCHOOLS - DEFCNCYS CORRECTION"/>
        <s v="LIBERTY ELEMENTARY - DEFCNCYS CORRECTION"/>
        <s v="KYRENE ELEMENTARY - DEFCNCYS CORRECTION"/>
        <s v="BALSZ ELEMENTARY - DEFCNCYS CORRECTION"/>
        <s v="BUCKEYE ELEMENTARY - DEFCNCYS CORRECTION"/>
        <s v="MADISON ELEMENTARY - DEFCNCYS CORRECTION"/>
        <s v="GLENDALE ELEMENTARY - DEFCNCYS CORRECTION"/>
        <s v="GILBERT UNIFIED SCHOOLS - DEFCNCYS CORRECTION"/>
        <s v="AVONDALE ELEMENTARY - DEFCNCYS CORRECTION"/>
        <s v="FOWLER ELEMENTARY - DEFCNCYS CORRECTION"/>
        <s v="ARLINGTON ELEMENTARY - DEFCNCYS CORRECTION"/>
        <s v="SCOTTSDALE UNIFIED SCHOOLS - DEFCNCYS CORRECTION"/>
        <s v="PALO VERDE ELEMENTARY - DEFCNCYS CORRECTION"/>
        <s v="LAVEEN ELEMENTARY - DEFCNCYS CORRECTION"/>
        <s v="HIGLEY ELEMENTARY - DEFCNCYS CORRECTION"/>
        <s v="UNION ELEMENTARY - DEFCNCYS CORRECTION"/>
        <s v="AGUILA ELEMENTARY - DEFCNCYS CORRECTION"/>
        <s v="LITTLETON ELEMENTARY - DEFCNCYS CORRECTION"/>
        <s v="ROOSEVELT ELEMENTARY - DEFCNCYS CORRECTION"/>
        <s v="ALHAMBRA ELEMENTARY - DEFCNCYS CORRECTION"/>
        <s v="PARADISE VALLEY UNIFIED SCHOOLS - DEFCNCYS CORRECTION"/>
        <s v="SENTINEL ELEMENTARY - DEFCNCYS CORRECTION"/>
        <s v="MORRISTOWN ELEMENTARY - DEFCNCYS CORRECTION"/>
        <s v="LITCHFIELD ELEMENTARY - DEFCNCYS CORRECTION"/>
        <s v="CHANDLER UNIFIED SCHOOLS - DEFCNCYS CORRECTION"/>
        <s v="NADABURG ELEMENTARY - DEFCNCYS CORRECTION"/>
        <s v="CARTWRIGHT ELEMENTARY - DEFCNCYS CORRECTION"/>
        <s v="MOBILE ELEMENTARY - DEFCNCYS CORRECTION"/>
        <s v="DYSART UNIFIED SCHOOLS - DEFCNCYS CORRECTION"/>
        <s v="SADDLE MOUNTAIN UNIFIED - DEFCNCYS CORRECTION"/>
        <s v="PENDERGAST ELEMENTARY - DEFCNCYS CORRECTION"/>
        <s v="CAVE CREEK UNIFIED SCHOOLS - DEFCNCYS CORRECTION"/>
        <s v="PALOMA ELEMENTARY - DEFCNCYS CORRECTION"/>
        <s v="QUEEN CREEK UNIFIED SCHOOLS - DEFCNCYS CORRECTION"/>
        <s v="DEER VALLEY UNIFIED - DEFCNCYS CORRECTION"/>
        <s v="FOUNTAIN HILLS ELEMENTARY - DEFCNCYS CORRECTION"/>
        <s v="PHOENIX ELEMENTARY - BUILDING RENEWAL"/>
        <s v="RIVERSIDE ELEMENTARY - BUILDING RENEWAL"/>
        <s v="TEMPE ELEMENTARY - BUILDING RENEWAL"/>
        <s v="MESA UNIFIED SCHOOLS - BUILDING RENEWAL"/>
        <s v="ISAAC ELEMENTARY - BUILDING RENEWAL"/>
        <s v="WASHINGTON ELEMENTARY - BUILDING RENEWAL"/>
        <s v="WILSON ELEMENTARY - BUILDING RENEWAL"/>
        <s v="OSBORN ELEMENTARY - BUILDING RENEWAL"/>
        <s v="WICKENBURG UNIFIED SCHOOLS - BUILDING RENEWAL"/>
        <s v="PEORIA UNIFIED SCHOOLS - BUILDING RENEWAL"/>
        <s v="CREIGHTON ELEMENTARY - BUILDING RENEWAL"/>
        <s v="TOLLESON ELEMENTARY - BUILDING RENEWAL"/>
        <s v="MURPHY ELEMENTARY - BUILDING RENEWAL"/>
        <s v="GILA BEND UNIFIED SCHOOLS - BUILDING RENEWAL"/>
        <s v="LIBERTY ELEMENTARY - BUILDING RENEWAL"/>
        <s v="KYRENE ELEMENTARY - BUILDING RENEWAL"/>
        <s v="BALSZ ELEMENTARY - BUILDING RENEWAL"/>
        <s v="BUCKEYE ELEMENTARY - BUILDING RENEWAL"/>
        <s v="MADISON ELEMENTARY - BUILDING RENEWAL"/>
        <s v="GLENDALE ELEMENTARY - BUILDING RENEWAL"/>
        <s v="GILBERT UNIFIED SCHOOLS - BUILDING RENEWAL"/>
        <s v="AVONDALE ELEMENTARY - BUILDING RENEWAL"/>
        <s v="FOWLER ELEMENTARY - BUILDING RENEWAL"/>
        <s v="ARLINGTON ELEMENTARY - BUILDING RENEWAL"/>
        <s v="SCOTTSDALE UNIFIED SCHOOLS - BUILDING RENEWAL"/>
        <s v="PALO VERDE ELEMENTARY - BUILDING RENEWAL"/>
        <s v="LAVEEN ELEMENTARY - BUILDING RENEWAL"/>
        <s v="HIGLEY ELEMENTARY - BUILDING RENEWAL"/>
        <s v="UNION ELEMENTARY - BUILDING RENEWAL"/>
        <s v="AGUILA ELEMENTARY - BUILDING RENEWAL"/>
        <s v="LITTLETON ELEMENTARY - BUILDING RENEWAL"/>
        <s v="ROOSEVELT ELEMENTARY - BUILDING RENEWAL"/>
        <s v="ALHAMBRA ELEMENTARY - BUILDING RENEWAL"/>
        <s v="PARADISE VALLEY UNIFIED SCHOOLS - BUILDING RENEWAL"/>
        <s v="SENTINEL ELEMENTARY - BUILDING RENEWAL"/>
        <s v="MORRISTOWN ELEMENTARY - BUILDING RENEWAL"/>
        <s v="LITCHFIELD ELEMENTARY - BUILDING RENEWAL"/>
        <s v="CHANDLER UNIFIED SCHOOLS - BUILDING RENEWAL"/>
        <s v="NADABURG ELEMENTARY - BUILDING RENEWAL"/>
        <s v="CARTWRIGHT ELEMENTARY - BUILDING RENEWAL"/>
        <s v="MOBILE ELEMENTARY - BUILDING RENEWAL"/>
        <s v="DYSART UNIFIED SCHOOLS - BUILDING RENEWAL"/>
        <s v="SADDLE MOUNTAIN UNIFIED - BUILDING RENEWAL"/>
        <s v="PENDERGAST ELEMENTARY - BUILDING RENEWAL"/>
        <s v="CAVE CREEK UNIFIED SCHOOLS - BUILDING RENEWAL"/>
        <s v="PALOMA ELEMENTARY - BUILDING RENEWAL"/>
        <s v="QUEEN CREEK UNIFIED SCHOOLS - BUILDING RENEWAL"/>
        <s v="DEER VALLEY UNIFIED - BUILDING RENEWAL"/>
        <s v="FOUNTAIN HILLS ELEMENTARY - BUILDING RENEWAL"/>
        <s v="PHOENIX ELEMENTARY - NEW SCHOOL FACILITY"/>
        <s v="RIVERSIDE ELEMENTARY - NEW SCHOOL FACILITY"/>
        <s v="TEMPE ELEMENTARY - NEW SCHOOL FACILITY"/>
        <s v="MESA UNIFIED SCHOOLS - NEW SCHOOL FACILITY"/>
        <s v="ISAAC ELEMENTARY - NEW SCHOOL FACILITY"/>
        <s v="WASHINGTON ELEMENTARY - NEW SCHOOL FACILITY"/>
        <s v="WILSON ELEMENTARY - NEW SCHOOL FACILITY"/>
        <s v="OSBORN ELEMENTARY - NEW SCHOOL FACILITY"/>
        <s v="WICKENBURG UNIFIED SCHOOLS - NEW SCHOOL FACILITY"/>
        <s v="PEORIA UNIFIED SCHOOLS - NEW SCHOOL FACILITY"/>
        <s v="CREIGHTON ELEMENTARY - NEW SCHOOL FACILITY"/>
        <s v="TOLLESON ELEMENTARY - NEW SCHOOL FACILITY"/>
        <s v="MURPHY ELEMENTARY - NEW SCHOOL FACILITY"/>
        <s v="GILA BEND UNIFIED SCHOOLS - NEW SCHOOL FACILITY"/>
        <s v="LIBERTY ELEMENTARY - NEW SCHOOL FACILITY"/>
        <s v="KYRENE ELEMENTARY - NEW SCHOOL FACILITY"/>
        <s v="BALSZ ELEMENTARY - NEW SCHOOL FACILITY"/>
        <s v="BUCKEYE ELEMENTARY - NEW SCHOOL FACILITY"/>
        <s v="MADISON ELEMENTARY - NEW SCHOOL FACILITY"/>
        <s v="GLENDALE ELEMENTARY - NEW SCHOOL FACILITY"/>
        <s v="GILBERT UNIFIED SCHOOLS - NEW SCHOOL FACILITY"/>
        <s v="AVONDALE ELEMENTARY - NEW SCHOOL FACILITY"/>
        <s v="FOWLER ELEMENTARY - NEW SCHOOL FACILITY"/>
        <s v="ARLINGTON ELEMENTARY - NEW SCHOOL FACILITY"/>
        <s v="SCOTTSDALE UNIFIED SCHOOLS - NEW SCHOOL FACILITY"/>
        <s v="PALO VERDE ELEMENTARY - NEW SCHOOL FACILITY"/>
        <s v="LAVEEN ELEMENTARY - NEW SCHOOL FACILITY"/>
        <s v="HIGLEY ELEMENTARY - NEW SCHOOL FACILITY"/>
        <s v="UNION ELEMENTARY - NEW SCHOOL FACILITY"/>
        <s v="AGUILA ELEMENTARY - NEW SCHOOL FACILITY"/>
        <s v="LITTLETON ELEMENTARY - NEW SCHOOL FACILITY"/>
        <s v="ROOSEVELT ELEMENTARY - NEW SCHOOL FACILITY"/>
        <s v="ALHAMBRA ELEMENTARY - NEW SCHOOL FACILITY"/>
        <s v="PARADISE VALLEY UNIFIED SCHOOLS - NEW SCHOOL FACILITY"/>
        <s v="SENTINEL ELEMENTARY - NEW SCHOOL FACILITY"/>
        <s v="MORRISTOWN ELEMENTARY - NEW SCHOOL FACILITY"/>
        <s v="LITCHFIELD ELEMENTARY - NEW SCHOOL FACILITY"/>
        <s v="CHANDLER UNIFIED SCHOOLS - NEW SCHOOL FACILITY"/>
        <s v="NADABURG ELEMENTARY - NEW SCHOOL FACILITY"/>
        <s v="CARTWRIGHT ELEMENTARY - NEW SCHOOL FACILITY"/>
        <s v="MOBILE ELEMENTARY - NEW SCHOOL FACILITY"/>
        <s v="DYSART UNIFIED SCHOOLS - NEW SCHOOL FACILITY"/>
        <s v="SADDLE MOUNTAIN UNIFIED - NEW SCHOOL FACILITY"/>
        <s v="PENDERGAST ELEMENTARY - NEW SCHOOL FACILITY"/>
        <s v="CAVE CREEK UNIFIED SCHOOLS - NEW SCHOOL FACILITY"/>
        <s v="PALOMA ELEMENTARY - NEW SCHOOL FACILITY"/>
        <s v="QUEEN CREEK UNIFIED SCHOOLS - NEW SCHOOL FACILITY"/>
        <s v="DEER VALLEY UNIFIED - NEW SCHOOL FACILITY"/>
        <s v="FOUNTAIN HILLS ELEMENTARY - NEW SCHOOL FACILITY"/>
        <s v="PHOENIX ELEMENTARY - CURRENT DEBT SERVICE"/>
        <s v="RIVERSIDE ELEMENTARY - CURRENT DEBT SERVICE"/>
        <s v="TEMPE ELEMENTARY - CURRENT DEBT SERVICE"/>
        <s v="MESA UNIFIED SCHOOLS - CURRENT DEBT SERVICE"/>
        <s v="ISAAC ELEMENTARY - CURRENT DEBT SERVICE"/>
        <s v="WASHINGTON ELEMENTARY - CURRENT DEBT SERVICE"/>
        <s v="WILSON ELEMENTARY - CURRENT DEBT SERVICE"/>
        <s v="OSBORN ELEMENTARY - CURRENT DEBT SERVICE"/>
        <s v="WICKENBURG UNIFIED SCHOOLS - CURRENT DEBT SERVICE"/>
        <s v="PEORIA UNIFIED SCHOOLS - CURRENT DEBT SERVICE"/>
        <s v="CREIGHTON ELEMENTARY - CURRENT DEBT SERVICE"/>
        <s v="TOLLESON ELEMENTARY - CURRENT DEBT SERVICE"/>
        <s v="MURPHY ELEMENTARY - CURRENT DEBT SERVICE"/>
        <s v="GILA BEND UNIFIED SCHOOLS - CURRENT DEBT SERVICE"/>
        <s v="LIBERTY ELEMENTARY - CURRENT DEBT SERVICE"/>
        <s v="KYRENE ELEMENTARY - CURRENT DEBT SERVICE"/>
        <s v="BALSZ ELEMENTARY - CURRENT DEBT SERVICE"/>
        <s v="BUCKEYE ELEMENTARY - CURRENT DEBT SERVICE"/>
        <s v="MADISON ELEMENTARY - CURRENT DEBT SERVICE"/>
        <s v="GLENDALE ELEMENTARY - CURRENT DEBT SERVICE"/>
        <s v="GILBERT UNIFIED SCHOOLS - CURRENT DEBT SERVICE"/>
        <s v="AVONDALE ELEMENTARY - CURRENT DEBT SERVICE"/>
        <s v="FOWLER ELEMENTARY - CURRENT DEBT SERVICE"/>
        <s v="ARLINGTON ELEMENTARY - CURRENT DEBT SERVICE"/>
        <s v="SCOTTSDALE UNIFIED SCHOOLS - CURRENT DEBT SERVICE"/>
        <s v="PALO VERDE ELEMENTARY - CURRENT DEBT SERVICE"/>
        <s v="LAVEEN ELEMENTARY - CURRENT DEBT SERVICE"/>
        <s v="HIGLEY ELEMENTARY - CURRENT DEBT SERVICE"/>
        <s v="UNION ELEMENTARY - CURRENT DEBT SERVICE"/>
        <s v="AGUILA ELEMENTARY - CURRENT DEBT SERVICE"/>
        <s v="LITTLETON ELEMENTARY - CURRENT DEBT SERVICE"/>
        <s v="ROOSEVELT ELEMENTARY - CURRENT DEBT SERVICE"/>
        <s v="ALHAMBRA ELEMENTARY - CURRENT DEBT SERVICE"/>
        <s v="PARADISE VALLEY UNIFIED SCHOOLS - CURRENT DEBT SERVICE"/>
        <s v="SENTINEL ELEMENTARY - CURRENT DEBT SERVICE"/>
        <s v="MORRISTOWN ELEMENTARY - CURRENT DEBT SERVICE"/>
        <s v="LITCHFIELD ELEMENTARY - CURRENT DEBT SERVICE"/>
        <s v="CHANDLER UNIFIED SCHOOLS - CURRENT DEBT SERVICE"/>
        <s v="NADABURG ELEMENTARY - CURRENT DEBT SERVICE"/>
        <s v="CARTWRIGHT ELEMENTARY - CURRENT DEBT SERVICE"/>
        <s v="MOBILE ELEMENTARY - CURRENT DEBT SERVICE"/>
        <s v="DYSART UNIFIED SCHOOLS - CURRENT DEBT SERVICE"/>
        <s v="SADDLE MOUNTAIN UNIFIED - CURRENT DEBT SERVICE"/>
        <s v="PENDERGAST ELEMENTARY - CURRENT DEBT SERVICE"/>
        <s v="CAVE CREEK UNIFIED SCHOOLS - CURRENT DEBT SERVICE"/>
        <s v="PALOMA ELEMENTARY - CURRENT DEBT SERVICE"/>
        <s v="QUEEN CREEK UNIFIED SCHOOLS - CURRENT DEBT SERVICE"/>
        <s v="DEER VALLEY UNIFIED - CURRENT DEBT SERVICE"/>
        <s v="FOUNTAIN HILLS ELEMENTARY - CURRENT DEBT SERVICE"/>
        <s v="PHOENIX ELEMENTARY - TAN DEBT SERVICE"/>
        <s v="RIVERSIDE ELEMENTARY - TAN DEBT SERVICE"/>
        <s v="TEMPE ELEMENTARY - TAN DEBT SERVICE"/>
        <s v="MESA UNIFIED SCHOOLS - TAN DEBT SERVICE"/>
        <s v="ISAAC ELEMENTARY - TAN DEBT SERVICE"/>
        <s v="WASHINGTON ELEMENTARY - TAN DEBT SERVICE"/>
        <s v="WILSON ELEMENTARY - TAN DEBT SERVICE"/>
        <s v="OSBORN ELEMENTARY - TAN DEBT SERVICE"/>
        <s v="WICKENBURG UNIFIED SCHOOLS - TAN DEBT SERVICE"/>
        <s v="PEORIA UNIFIED SCHOOLS - TAN DEBT SERVICE"/>
        <s v="CREIGHTON ELEMENTARY - TAN DEBT SERVICE"/>
        <s v="TOLLESON ELEMENTARY - TAN DEBT SERVICE"/>
        <s v="MURPHY ELEMENTARY - TAN DEBT SERVICE"/>
        <s v="GILA BEND UNIFIED SCHOOLS - TAN DEBT SERVICE"/>
        <s v="LIBERTY ELEMENTARY - TAN DEBT SERVICE"/>
        <s v="KYRENE ELEMENTARY - TAN DEBT SERVICE"/>
        <s v="BALSZ ELEMENTARY - TAN DEBT SERVICE"/>
        <s v="BUCKEYE ELEMENTARY - TAN DEBT SERVICE"/>
        <s v="MADISON ELEMENTARY - TAN DEBT SERVICE"/>
        <s v="GLENDALE ELEMENTARY - TAN DEBT SERVICE"/>
        <s v="GILBERT UNIFIED SCHOOLS - TAN DEBT SERVICE"/>
        <s v="AVONDALE ELEMENTARY - TAN DEBT SERVICE"/>
        <s v="FOWLER ELEMENTARY - TAN DEBT SERVICE"/>
        <s v="ARLINGTON ELEMENTARY - TAN DEBT SERVICE"/>
        <s v="SCOTTSDALE UNIFIED SCHOOLS - TAN DEBT SERVICE"/>
        <s v="PALO VERDE ELEMENTARY - TAN DEBT SERVICE"/>
        <s v="LAVEEN ELEMENTARY - TAN DEBT SERVICE"/>
        <s v="HIGLEY ELEMENTARY - TAN DEBT SERVICE"/>
        <s v="UNION ELEMENTARY - TAN DEBT SERVICE"/>
        <s v="AGUILA ELEMENTARY - TAN DEBT SERVICE"/>
        <s v="LITTLETON ELEMENTARY - TAN DEBT SERVICE"/>
        <s v="ROOSEVELT ELEMENTARY - TAN DEBT SERVICE"/>
        <s v="ALHAMBRA ELEMENTARY - TAN DEBT SERVICE"/>
        <s v="PARADISE VALLEY UNIFIED SCHOOLS - TAN DEBT SERVICE"/>
        <s v="SENTINEL ELEMENTARY - TAN DEBT SERVICE"/>
        <s v="MORRISTOWN ELEMENTARY - TAN DEBT SERVICE"/>
        <s v="LITCHFIELD ELEMENTARY - TAN DEBT SERVICE"/>
        <s v="CHANDLER UNIFIED SCHOOLS - TAN DEBT SERVICE"/>
        <s v="NADABURG ELEMENTARY - TAN DEBT SERVICE"/>
        <s v="CARTWRIGHT ELEMENTARY - TAN DEBT SERVICE"/>
        <s v="MOBILE ELEMENTARY - TAN DEBT SERVICE"/>
        <s v="DYSART UNIFIED SCHOOLS - TAN DEBT SERVICE"/>
        <s v="SADDLE MOUNTAIN UNIFIED - TAN DEBT SERVICE"/>
        <s v="PENDERGAST ELEMENTARY - TAN DEBT SERVICE"/>
        <s v="CAVE CREEK UNIFIED SCHOOLS - TAN DEBT SERVICE"/>
        <s v="PALOMA ELEMENTARY - TAN DEBT SERVICE"/>
        <s v="QUEEN CREEK UNIFIED SCHOOLS - TAN DEBT SERVICE"/>
        <s v="DEER VALLEY UNIFIED - TAN DEBT SERVICE"/>
        <s v="FOUNTAIN HILLS ELEMENTARY - TAN DEBT SERVICE"/>
        <s v="PHOENIX ELEMENTARY - CREDIT LINE BORROWING"/>
        <s v="RIVERSIDE ELEMENTARY - CREDIT LINE BORROWING"/>
        <s v="TEMPE ELEMENTARY - CREDIT LINE BORROWING"/>
        <s v="MESA UNIFIED SCHOOLS - CREDIT LINE BORROWING"/>
        <s v="ISAAC ELEMENTARY - CREDIT LINE BORROWING"/>
        <s v="WASHINGTON ELEMENTARY - CREDIT LINE BORROWING"/>
        <s v="WILSON ELEMENTARY - CREDIT LINE BORROWING"/>
        <s v="OSBORN ELEMENTARY - CREDIT LINE BORROWING"/>
        <s v="WICKENBURG UNIFIED SCHOOLS - CREDIT LINE BORROWING"/>
        <s v="PEORIA UNIFIED SCHOOLS - CREDIT LINE BORROWING"/>
        <s v="CREIGHTON ELEMENTARY - CREDIT LINE BORROWING"/>
        <s v="TOLLESON ELEMENTARY - CREDIT LINE BORROWING"/>
        <s v="MURPHY ELEMENTARY - CREDIT LINE BORROWING"/>
        <s v="GILA BEND UNIFIED SCHOOLS - CREDIT LINE BORROWING"/>
        <s v="LIBERTY ELEMENTARY - CREDIT LINE BORROWING"/>
        <s v="KYRENE ELEMENTARY - CREDIT LINE BORROWING"/>
        <s v="BALSZ ELEMENTARY - CREDIT LINE BORROWING"/>
        <s v="BUCKEYE ELEMENTARY - CREDIT LINE BORROWING"/>
        <s v="MADISON ELEMENTARY - CREDIT LINE BORROWING"/>
        <s v="GLENDALE ELEMENTARY - CREDIT LINE BORROWING"/>
        <s v="GILBERT UNIFIED SCHOOLS - CREDIT LINE BORROWING"/>
        <s v="AVONDALE ELEMENTARY - CREDIT LINE BORROWING"/>
        <s v="FOWLER ELEMENTARY - CREDIT LINE BORROWING"/>
        <s v="ARLINGTON ELEMENTARY - CREDIT LINE BORROWING"/>
        <s v="SCOTTSDALE UNIFIED SCHOOLS - CREDIT LINE BORROWING"/>
        <s v="PALO VERDE ELEMENTARY - CREDIT LINE BORROWING"/>
        <s v="LAVEEN ELEMENTARY - CREDIT LINE BORROWING"/>
        <s v="HIGLEY ELEMENTARY - CREDIT LINE BORROWING"/>
        <s v="UNION ELEMENTARY - CREDIT LINE BORROWING"/>
        <s v="AGUILA ELEMENTARY - CREDIT LINE BORROWING"/>
        <s v="LITTLETON ELEMENTARY - CREDIT LINE BORROWING"/>
        <s v="ROOSEVELT ELEMENTARY - CREDIT LINE BORROWING"/>
        <s v="ALHAMBRA ELEMENTARY - CREDIT LINE BORROWING"/>
        <s v="PARADISE VALLEY UNIFIED SCHOOLS - CREDIT LINE BORROWING"/>
        <s v="SENTINEL ELEMENTARY - CREDIT LINE BORROWING"/>
        <s v="MORRISTOWN ELEMENTARY - CREDIT LINE BORROWING"/>
        <s v="LITCHFIELD ELEMENTARY - CREDIT LINE BORROWING"/>
        <s v="CHANDLER UNIFIED SCHOOLS - CREDIT LINE BORROWING"/>
        <s v="NADABURG ELEMENTARY - CREDIT LINE BORROWING"/>
        <s v="CARTWRIGHT ELEMENTARY - CREDIT LINE BORROWING"/>
        <s v="MOBILE ELEMENTARY - CREDIT LINE BORROWING"/>
        <s v="DYSART UNIFIED SCHOOLS - CREDIT LINE BORROWING"/>
        <s v="SADDLE MOUNTAIN UNIFIED - CREDIT LINE BORROWING"/>
        <s v="PENDERGAST ELEMENTARY - CREDIT LINE BORROWING"/>
        <s v="CAVE CREEK UNIFIED SCHOOLS - CREDIT LINE BORROWING"/>
        <s v="PALOMA ELEMENTARY - CREDIT LINE BORROWING"/>
        <s v="QUEEN CREEK UNIFIED SCHOOLS - CREDIT LINE BORROWING"/>
        <s v="DEER VALLEY UNIFIED - CREDIT LINE BORROWING"/>
        <s v="FOUNTAIN HILLS ELEMENTARY - CREDIT LINE BORROWING"/>
        <s v="PHOENIX ELEMENTARY - SCHOOL INVESTMENTS"/>
        <s v="RIVERSIDE ELEMENTARY - SCHOOL INVESTMENTS"/>
        <s v="TEMPE ELEMENTARY - SCHOOL INVESTMENTS"/>
        <s v="MESA UNIFIED SCHOOLS - SCHOOL INVESTMENTS"/>
        <s v="ISAAC ELEMENTARY - SCHOOL INVESTMENTS"/>
        <s v="WASHINGTON ELEMENTARY - SCHOOL INVESTMENTS"/>
        <s v="WILSON ELEMENTARY - SCHOOL INVESTMENTS"/>
        <s v="OSBORN ELEMENTARY - SCHOOL INVESTMENTS"/>
        <s v="WICKENBURG UNIFIED SCHOOLS - SCHOOL INVESTMENTS"/>
        <s v="PEORIA UNIFIED SCHOOLS - SCHOOL INVESTMENTS"/>
        <s v="CREIGHTON ELEMENTARY - SCHOOL INVESTMENTS"/>
        <s v="TOLLESON ELEMENTARY - SCHOOL INVESTMENTS"/>
        <s v="MURPHY ELEMENTARY - SCHOOL INVESTMENTS"/>
        <s v="GILA BEND UNIFIED SCHOOLS - SCHOOL INVESTMENTS"/>
        <s v="LIBERTY ELEMENTARY - SCHOOL INVESTMENTS"/>
        <s v="KYRENE ELEMENTARY - SCHOOL INVESTMENTS"/>
        <s v="BALSZ ELEMENTARY - SCHOOL INVESTMENTS"/>
        <s v="BUCKEYE ELEMENTARY - SCHOOL INVESTMENTS"/>
        <s v="MADISON ELEMENTARY - SCHOOL INVESTMENTS"/>
        <s v="GLENDALE ELEMENTARY - SCHOOL INVESTMENTS"/>
        <s v="GILBERT UNIFIED SCHOOLS - SCHOOL INVESTMENTS"/>
        <s v="AVONDALE ELEMENTARY - SCHOOL INVESTMENTS"/>
        <s v="FOWLER ELEMENTARY - SCHOOL INVESTMENTS"/>
        <s v="ARLINGTON ELEMENTARY - SCHOOL INVESTMENTS"/>
        <s v="SCOTTSDALE UNIFIED SCHOOLS - SCHOOL INVESTMENTS"/>
        <s v="PALO VERDE ELEMENTARY - SCHOOL INVESTMENTS"/>
        <s v="LAVEEN ELEMENTARY - SCHOOL INVESTMENTS"/>
        <s v="HIGLEY ELEMENTARY - SCHOOL INVESTMENTS"/>
        <s v="UNION ELEMENTARY - SCHOOL INVESTMENTS"/>
        <s v="AGUILA ELEMENTARY - SCHOOL INVESTMENTS"/>
        <s v="LITTLETON ELEMENTARY - SCHOOL INVESTMENTS"/>
        <s v="ROOSEVELT ELEMENTARY - SCHOOL INVESTMENTS"/>
        <s v="ALHAMBRA ELEMENTARY - SCHOOL INVESTMENTS"/>
        <s v="PARADISE VALLEY UNIFIED SCHOOLS - SCHOOL INVESTMENTS"/>
        <s v="SENTINEL ELEMENTARY - SCHOOL INVESTMENTS"/>
        <s v="MORRISTOWN ELEMENTARY - SCHOOL INVESTMENTS"/>
        <s v="LITCHFIELD ELEMENTARY - SCHOOL INVESTMENTS"/>
        <s v="CHANDLER UNIFIED SCHOOLS - SCHOOL INVESTMENTS"/>
        <s v="NADABURG ELEMENTARY - SCHOOL INVESTMENTS"/>
        <s v="CARTWRIGHT ELEMENTARY - SCHOOL INVESTMENTS"/>
        <s v="MOBILE ELEMENTARY - SCHOOL INVESTMENTS"/>
        <s v="DYSART UNIFIED SCHOOLS - SCHOOL INVESTMENTS"/>
        <s v="SADDLE MOUNTAIN UNIFIED - SCHOOL INVESTMENTS"/>
        <s v="PENDERGAST ELEMENTARY - SCHOOL INVESTMENTS"/>
        <s v="CAVE CREEK UNIFIED SCHOOLS - SCHOOL INVESTMENTS"/>
        <s v="PALOMA ELEMENTARY - SCHOOL INVESTMENTS"/>
        <s v="QUEEN CREEK UNIFIED SCHOOLS - SCHOOL INVESTMENTS"/>
        <s v="DEER VALLEY UNIFIED - SCHOOL INVESTMENTS"/>
        <s v="FOUNTAIN HILLS ELEMENTARY - SCHOOL INVESTMENTS"/>
        <s v="PHOENIX ELEMENTARY - STUDENT ACTIVITIES"/>
        <s v="RIVERSIDE ELEMENTARY - STUDENT ACTIVITIES"/>
        <s v="TEMPE ELEMENTARY - STUDENT ACTIVITIES"/>
        <s v="MESA UNIFIED SCHOOLS - STUDENT ACTIVITIES"/>
        <s v="ISAAC ELEMENTARY - STUDENT ACTIVITIES"/>
        <s v="WASHINGTON ELEMENTARY - STUDENT ACTIVITIES"/>
        <s v="WILSON ELEMENTARY - STUDENT ACTIVITIES"/>
        <s v="OSBORN ELEMENTARY - STUDENT ACTIVITIES"/>
        <s v="WICKENBURG UNIFIED SCHOOLS - STUDENT ACTIVITIES"/>
        <s v="PEORIA UNIFIED SCHOOLS - STUDENT ACTIVITIES"/>
        <s v="CREIGHTON ELEMENTARY - STUDENT ACTIVITIES"/>
        <s v="TOLLESON ELEMENTARY - STUDENT ACTIVITIES"/>
        <s v="MURPHY ELEMENTARY - STUDENT ACTIVITIES"/>
        <s v="GILA BEND UNIFIED SCHOOLS - STUDENT ACTIVITIES"/>
        <s v="LIBERTY ELEMENTARY - STUDENT ACTIVITIES"/>
        <s v="KYRENE ELEMENTARY - STUDENT ACTIVITIES"/>
        <s v="BALSZ ELEMENTARY - STUDENT ACTIVITIES"/>
        <s v="BUCKEYE ELEMENTARY - STUDENT ACTIVITIES"/>
        <s v="MADISON ELEMENTARY - STUDENT ACTIVITIES"/>
        <s v="GLENDALE ELEMENTARY - STUDENT ACTIVITIES"/>
        <s v="GILBERT UNIFIED SCHOOLS - STUDENT ACTIVITIES"/>
        <s v="AVONDALE ELEMENTARY - STUDENT ACTIVITIES"/>
        <s v="FOWLER ELEMENTARY - STUDENT ACTIVITIES"/>
        <s v="ARLINGTON ELEMENTARY - STUDENT ACTIVITIES"/>
        <s v="SCOTTSDALE UNIFIED SCHOOLS - STUDENT ACTIVITIES"/>
        <s v="PALO VERDE ELEMENTARY - STUDENT ACTIVITIES"/>
        <s v="LAVEEN ELEMENTARY - STUDENT ACTIVITIES"/>
        <s v="HIGLEY ELEMENTARY - STUDENT ACTIVITIES"/>
        <s v="UNION ELEMENTARY - STUDENT ACTIVITIES"/>
        <s v="AGUILA ELEMENTARY - STUDENT ACTIVITIES"/>
        <s v="LITTLETON ELEMENTARY - STUDENT ACTIVITIES"/>
        <s v="ROOSEVELT ELEMENTARY - STUDENT ACTIVITIES"/>
        <s v="ALHAMBRA ELEMENTARY - STUDENT ACTIVITIES"/>
        <s v="PARADISE VALLEY UNIFIED SCHOOLS - STUDENT ACTIVITIES"/>
        <s v="SENTINEL ELEMENTARY - STUDENT ACTIVITIES"/>
        <s v="MORRISTOWN ELEMENTARY - STUDENT ACTIVITIES"/>
        <s v="LITCHFIELD ELEMENTARY - STUDENT ACTIVITIES"/>
        <s v="CHANDLER UNIFIED SCHOOLS - STUDENT ACTIVITIES"/>
        <s v="NADABURG ELEMENTARY - STUDENT ACTIVITIES"/>
        <s v="CARTWRIGHT ELEMENTARY - STUDENT ACTIVITIES"/>
        <s v="MOBILE ELEMENTARY - STUDENT ACTIVITIES"/>
        <s v="DYSART UNIFIED SCHOOLS - STUDENT ACTIVITIES"/>
        <s v="SADDLE MOUNTAIN UNIFIED - STUDENT ACTIVITIES"/>
        <s v="PENDERGAST ELEMENTARY - STUDENT ACTIVITIES"/>
        <s v="CAVE CREEK UNIFIED SCHOOLS - STUDENT ACTIVITIES"/>
        <s v="PALOMA ELEMENTARY - STUDENT ACTIVITIES"/>
        <s v="QUEEN CREEK UNIFIED SCHOOLS - STUDENT ACTIVITIES"/>
        <s v="DEER VALLEY UNIFIED - STUDENT ACTIVITIES"/>
        <s v="FOUNTAIN HILLS ELEMENTARY - STUDENT ACTIVITIES"/>
        <s v="BUCKEYE UNION HIGH SCHOOL - MAINTENANCE AND OPERTIONS HIGH SCHOOL"/>
        <s v="GLENDALE UNION HIGH SCHOOL - MAINTENANCE AND OPERTIONS HIGH SCHOOL"/>
        <s v="PHOENIX UNION HIGH SCHOOL - MAINTENANCE AND OPERTIONS HIGH SCHOOL"/>
        <s v="TEMPE UNION HIGH SCHOOL - MAINTENANCE AND OPERTIONS HIGH SCHOOL"/>
        <s v="TOLLESON UNION HIGH SCHOOL - MAINTENANCE AND OPERTIONS HIGH SCHOOL"/>
        <s v="AGUA FRIA UNION HIGH SCHOOL - MAINTENANCE AND OPERTIONS HIGH SCHOOL"/>
        <s v="THE INSTITUTE OF TECHNOLOGY - MAINTENANCE AND OPERTIONS HIGH SCHOOL"/>
        <s v="WEST MEC - MAINTENANCE AND OPERTIONS HIGH SCHOOL"/>
        <s v="SPECIAL COUNTY SCHOOL RESERVE FUND - MAINTENANCE AND OPERTIONS HIGH SCHOOL"/>
        <s v="WILLIAMS AIR FORCE BASE - MAINTENANCE AND OPERTIONS HIGH SCHOOL"/>
        <s v="WILLIAMS AIR FORCE BASE ACCOM SCHOOLS - MAINTENANCE AND OPERTIONS HIGH SCHOOL"/>
        <s v="BUCKEYE UNION HIGH SCHOOL - OTHER MONIES"/>
        <s v="GLENDALE UNION HIGH SCHOOL - OTHER MONIES"/>
        <s v="PHOENIX UNION HIGH SCHOOL - OTHER MONIES"/>
        <s v="TEMPE UNION HIGH SCHOOL - OTHER MONIES"/>
        <s v="TOLLESON UNION HIGH SCHOOL - OTHER MONIES"/>
        <s v="AGUA FRIA UNION HIGH SCHOOL - OTHER MONIES"/>
        <s v="THE INSTITUTE OF TECHNOLOGY - OTHER MONIES"/>
        <s v="WEST MEC - OTHER MONIES"/>
        <s v="SPECIAL COUNTY SCHOOL RESERVE FUND - OTHER MONIES"/>
        <s v="WILLIAMS AIR FORCE BASE - OTHER MONIES"/>
        <s v="WILLIAMS AIR FORCE BASE ACCOM SCHOOLS - OTHER MONIES"/>
        <s v="BUCKEYE UNION HIGH SCHOOL - 010 CLASSROM SITE FUND - TOTAL"/>
        <s v="GLENDALE UNION HIGH SCHOOL - 010 CLASSROM SITE FUND - TOTAL"/>
        <s v="PHOENIX UNION HIGH SCHOOL - 010 CLASSROM SITE FUND - TOTAL"/>
        <s v="TEMPE UNION HIGH SCHOOL - 010 CLASSROM SITE FUND - TOTAL"/>
        <s v="TOLLESON UNION HIGH SCHOOL - 010 CLASSROM SITE FUND - TOTAL"/>
        <s v="AGUA FRIA UNION HIGH SCHOOL - 010 CLASSROM SITE FUND - TOTAL"/>
        <s v="THE INSTITUTE OF TECHNOLOGY - 010 CLASSROM SITE FUND - TOTAL"/>
        <s v="WEST MEC - 010 CLASSROM SITE FUND - TOTAL"/>
        <s v="SPECIAL COUNTY SCHOOL RESERVE FUND - 010 CLASSROM SITE FUND - TOTAL"/>
        <s v="WILLIAMS AIR FORCE BASE - 010 CLASSROM SITE FUND - TOTAL"/>
        <s v="WILLIAMS AIR FORCE BASE ACCOM SCHOOLS - 010 CLASSROM SITE FUND - TOTAL"/>
        <s v="BUCKEYE UNION HIGH SCHOOL - PAYROLL CLEARING HS"/>
        <s v="GLENDALE UNION HIGH SCHOOL - PAYROLL CLEARING HS"/>
        <s v="PHOENIX UNION HIGH SCHOOL - PAYROLL CLEARING HS"/>
        <s v="TEMPE UNION HIGH SCHOOL - PAYROLL CLEARING HS"/>
        <s v="TOLLESON UNION HIGH SCHOOL - PAYROLL CLEARING HS"/>
        <s v="AGUA FRIA UNION HIGH SCHOOL - PAYROLL CLEARING HS"/>
        <s v="THE INSTITUTE OF TECHNOLOGY - PAYROLL CLEARING HS"/>
        <s v="WEST MEC - PAYROLL CLEARING HS"/>
        <s v="SPECIAL COUNTY SCHOOL RESERVE FUND - PAYROLL CLEARING HS"/>
        <s v="WILLIAMS AIR FORCE BASE - PAYROLL CLEARING HS"/>
        <s v="WILLIAMS AIR FORCE BASE ACCOM SCHOOLS - PAYROLL CLEARING HS"/>
        <s v="BUCKEYE UNION HIGH SCHOOL - WARRANT CLEARING OTHER"/>
        <s v="GLENDALE UNION HIGH SCHOOL - WARRANT CLEARING OTHER"/>
        <s v="PHOENIX UNION HIGH SCHOOL - WARRANT CLEARING OTHER"/>
        <s v="TEMPE UNION HIGH SCHOOL - WARRANT CLEARING OTHER"/>
        <s v="TOLLESON UNION HIGH SCHOOL - WARRANT CLEARING OTHER"/>
        <s v="AGUA FRIA UNION HIGH SCHOOL - WARRANT CLEARING OTHER"/>
        <s v="THE INSTITUTE OF TECHNOLOGY - WARRANT CLEARING OTHER"/>
        <s v="WEST MEC - WARRANT CLEARING OTHER"/>
        <s v="SPECIAL COUNTY SCHOOL RESERVE FUND - WARRANT CLEARING OTHER"/>
        <s v="BUCKEYE UNION HIGH SCHOOL - HIGH SCHOOL EXPENSE CLEARING"/>
        <s v="GLENDALE UNION HIGH SCHOOL - HIGH SCHOOL EXPENSE CLEARING"/>
        <s v="PHOENIX UNION HIGH SCHOOL - HIGH SCHOOL EXPENSE CLEARING"/>
        <s v="TEMPE UNION HIGH SCHOOL - HIGH SCHOOL EXPENSE CLEARING"/>
        <s v="TOLLESON UNION HIGH SCHOOL - HIGH SCHOOL EXPENSE CLEARING"/>
        <s v="AGUA FRIA UNION HIGH SCHOOL - HIGH SCHOOL EXPENSE CLEARING"/>
        <s v="THE INSTITUTE OF TECHNOLOGY - HIGH SCHOOL EXPENSE CLEARING"/>
        <s v="WEST MEC - HIGH SCHOOL EXPENSE CLEARING"/>
        <s v="SPECIAL COUNTY SCHOOL RESERVE FUND - HIGH SCHOOL EXPENSE CLEARING"/>
        <s v="WILLIAMS AIR FORCE BASE ACCOM SCHOOLS - HIGH SCHOOL EXPENSE CLEARING"/>
        <s v="BUCKEYE UNION HIGH SCHOOL - FED. &amp; STATE GRANTS"/>
        <s v="GLENDALE UNION HIGH SCHOOL - FED. &amp; STATE GRANTS"/>
        <s v="PHOENIX UNION HIGH SCHOOL - FED. &amp; STATE GRANTS"/>
        <s v="TEMPE UNION HIGH SCHOOL - FED. &amp; STATE GRANTS"/>
        <s v="TOLLESON UNION HIGH SCHOOL - FED. &amp; STATE GRANTS"/>
        <s v="AGUA FRIA UNION HIGH SCHOOL - FED. &amp; STATE GRANTS"/>
        <s v="THE INSTITUTE OF TECHNOLOGY - FED. &amp; STATE GRANTS"/>
        <s v="WEST MEC - FED. &amp; STATE GRANTS"/>
        <s v="SPECIAL COUNTY SCHOOL RESERVE FUND - FED. &amp; STATE GRANTS"/>
        <s v="WILLIAMS AIR FORCE BASE - FED. &amp; STATE GRANTS"/>
        <s v="WILLIAMS AIR FORCE BASE ACCOM SCHOOLS - FED. &amp; STATE GRANTS"/>
        <s v="BUCKEYE UNION HIGH SCHOOL - CAPITAL OUTLAY"/>
        <s v="GLENDALE UNION HIGH SCHOOL - CAPITAL OUTLAY"/>
        <s v="PHOENIX UNION HIGH SCHOOL - CAPITAL OUTLAY"/>
        <s v="TEMPE UNION HIGH SCHOOL - CAPITAL OUTLAY"/>
        <s v="TOLLESON UNION HIGH SCHOOL - CAPITAL OUTLAY"/>
        <s v="AGUA FRIA UNION HIGH SCHOOL - CAPITAL OUTLAY"/>
        <s v="THE INSTITUTE OF TECHNOLOGY - CAPITAL OUTLAY"/>
        <s v="WEST MEC - CAPITAL OUTLAY"/>
        <s v="SPECIAL COUNTY SCHOOL RESERVE FUND - CAPITAL OUTLAY"/>
        <s v="WILLIAMS AIR FORCE BASE - CAPITAL OUTLAY"/>
        <s v="WILLIAMS AIR FORCE BASE ACCOM SCHOOLS - CAPITAL OUTLAY"/>
        <s v="BUCKEYE UNION HIGH SCHOOL - ADJACENT WAYS"/>
        <s v="GLENDALE UNION HIGH SCHOOL - ADJACENT WAYS"/>
        <s v="PHOENIX UNION HIGH SCHOOL - ADJACENT WAYS"/>
        <s v="TEMPE UNION HIGH SCHOOL - ADJACENT WAYS"/>
        <s v="TOLLESON UNION HIGH SCHOOL - ADJACENT WAYS"/>
        <s v="AGUA FRIA UNION HIGH SCHOOL - ADJACENT WAYS"/>
        <s v="THE INSTITUTE OF TECHNOLOGY - ADJACENT WAYS"/>
        <s v="WEST MEC - ADJACENT WAYS"/>
        <s v="SPECIAL COUNTY SCHOOL RESERVE FUND - ADJACENT WAYS"/>
        <s v="WILLIAMS AIR FORCE BASE - ADJACENT WAYS"/>
        <s v="WILLIAMS AIR FORCE BASE ACCOM SCHOOLS - ADJACENT WAYS"/>
        <s v="BUCKEYE UNION HIGH SCHOOL - SOFT CAPITAL OUTLAY"/>
        <s v="GLENDALE UNION HIGH SCHOOL - SOFT CAPITAL OUTLAY"/>
        <s v="PHOENIX UNION HIGH SCHOOL - SOFT CAPITAL OUTLAY"/>
        <s v="TEMPE UNION HIGH SCHOOL - SOFT CAPITAL OUTLAY"/>
        <s v="TOLLESON UNION HIGH SCHOOL - SOFT CAPITAL OUTLAY"/>
        <s v="AGUA FRIA UNION HIGH SCHOOL - SOFT CAPITAL OUTLAY"/>
        <s v="THE INSTITUTE OF TECHNOLOGY - SOFT CAPITAL OUTLAY"/>
        <s v="WEST MEC - SOFT CAPITAL OUTLAY"/>
        <s v="SPECIAL COUNTY SCHOOL RESERVE FUND - SOFT CAPITAL OUTLAY"/>
        <s v="WILLIAMS AIR FORCE BASE - SOFT CAPITAL OUTLAY"/>
        <s v="WILLIAMS AIR FORCE BASE ACCOM SCHOOLS - SOFT CAPITAL OUTLAY"/>
        <s v="BUCKEYE UNION HIGH SCHOOL - BOND BUILDING"/>
        <s v="GLENDALE UNION HIGH SCHOOL - BOND BUILDING"/>
        <s v="PHOENIX UNION HIGH SCHOOL - BOND BUILDING"/>
        <s v="TEMPE UNION HIGH SCHOOL - BOND BUILDING"/>
        <s v="TOLLESON UNION HIGH SCHOOL - BOND BUILDING"/>
        <s v="AGUA FRIA UNION HIGH SCHOOL - BOND BUILDING"/>
        <s v="THE INSTITUTE OF TECHNOLOGY - BOND BUILDING"/>
        <s v="WEST MEC - BOND BUILDING"/>
        <s v="SPECIAL COUNTY SCHOOL RESERVE FUND - BOND BUILDING"/>
        <s v="WILLIAMS AIR FORCE BASE - BOND BUILDING"/>
        <s v="WILLIAMS AIR FORCE BASE ACCOM SCHOOLS - BOND BUILDING"/>
        <s v="BUCKEYE UNION HIGH SCHOOL - BUILD AMERICA/QUALIFIED SCHOOL CON BONDS"/>
        <s v="GLENDALE UNION HIGH SCHOOL - BUILD AMERICA/QUALIFIED SCHOOL CON BONDS"/>
        <s v="PHOENIX UNION HIGH SCHOOL - BUILD AMERICA/QUALIFIED SCHOOL CON BONDS"/>
        <s v="TEMPE UNION HIGH SCHOOL - BUILD AMERICA/QUALIFIED SCHOOL CON BONDS"/>
        <s v="TOLLESON UNION HIGH SCHOOL - BUILD AMERICA/QUALIFIED SCHOOL CON BONDS"/>
        <s v="AGUA FRIA UNION HIGH SCHOOL - BUILD AMERICA/QUALIFIED SCHOOL CON BONDS"/>
        <s v="BUCKEYE UNION HIGH SCHOOL - TAN PROCEEDS"/>
        <s v="GLENDALE UNION HIGH SCHOOL - TAN PROCEEDS"/>
        <s v="PHOENIX UNION HIGH SCHOOL - TAN PROCEEDS"/>
        <s v="TEMPE UNION HIGH SCHOOL - TAN PROCEEDS"/>
        <s v="TOLLESON UNION HIGH SCHOOL - TAN PROCEEDS"/>
        <s v="AGUA FRIA UNION HIGH SCHOOL - TAN PROCEEDS"/>
        <s v="THE INSTITUTE OF TECHNOLOGY - TAN PROCEEDS"/>
        <s v="WEST MEC - TAN PROCEEDS"/>
        <s v="SPECIAL COUNTY SCHOOL RESERVE FUND - TAN PROCEEDS"/>
        <s v="WILLIAMS AIR FORCE BASE - TAN PROCEEDS"/>
        <s v="WILLIAMS AIR FORCE BASE ACCOM SCHOOLS - TAN PROCEEDS"/>
        <s v="BUCKEYE UNION HIGH SCHOOL - DEFICENCY CORRECTION"/>
        <s v="GLENDALE UNION HIGH SCHOOL - DEFICENCY CORRECTION"/>
        <s v="PHOENIX UNION HIGH SCHOOL - DEFICENCY CORRECTION"/>
        <s v="TEMPE UNION HIGH SCHOOL - DEFICENCY CORRECTION"/>
        <s v="TOLLESON UNION HIGH SCHOOL - DEFICENCY CORRECTION"/>
        <s v="AGUA FRIA UNION HIGH SCHOOL - DEFICENCY CORRECTION"/>
        <s v="THE INSTITUTE OF TECHNOLOGY - DEFICENCY CORRECTION"/>
        <s v="WEST MEC - DEFICENCY CORRECTION"/>
        <s v="SPECIAL COUNTY SCHOOL RESERVE FUND - DEFICENCY CORRECTION"/>
        <s v="WILLIAMS AIR FORCE BASE - DEFICENCY CORRECTION"/>
        <s v="WILLIAMS AIR FORCE BASE ACCOM SCHOOLS - DEFICENCY CORRECTION"/>
        <s v="BUCKEYE UNION HIGH SCHOOL - BUILDING REVEWAL"/>
        <s v="GLENDALE UNION HIGH SCHOOL - BUILDING REVEWAL"/>
        <s v="PHOENIX UNION HIGH SCHOOL - BUILDING REVEWAL"/>
        <s v="TEMPE UNION HIGH SCHOOL - BUILDING REVEWAL"/>
        <s v="TOLLESON UNION HIGH SCHOOL - BUILDING REVEWAL"/>
        <s v="AGUA FRIA UNION HIGH SCHOOL - BUILDING REVEWAL"/>
        <s v="THE INSTITUTE OF TECHNOLOGY - BUILDING REVEWAL"/>
        <s v="WEST MEC - BUILDING REVEWAL"/>
        <s v="SPECIAL COUNTY SCHOOL RESERVE FUND - BUILDING REVEWAL"/>
        <s v="WILLIAMS AIR FORCE BASE - BUILDING REVEWAL"/>
        <s v="WILLIAMS AIR FORCE BASE ACCOM SCHOOLS - BUILDING REVEWAL"/>
        <s v="BUCKEYE UNION HIGH SCHOOL - NEW SCHOOL FACILITY"/>
        <s v="GLENDALE UNION HIGH SCHOOL - NEW SCHOOL FACILITY"/>
        <s v="PHOENIX UNION HIGH SCHOOL - NEW SCHOOL FACILITY"/>
        <s v="TEMPE UNION HIGH SCHOOL - NEW SCHOOL FACILITY"/>
        <s v="TOLLESON UNION HIGH SCHOOL - NEW SCHOOL FACILITY"/>
        <s v="AGUA FRIA UNION HIGH SCHOOL - NEW SCHOOL FACILITY"/>
        <s v="THE INSTITUTE OF TECHNOLOGY - NEW SCHOOL FACILITY"/>
        <s v="WEST MEC - NEW SCHOOL FACILITY"/>
        <s v="SPECIAL COUNTY SCHOOL RESERVE FUND - NEW SCHOOL FACILITY"/>
        <s v="WILLIAMS AIR FORCE BASE - NEW SCHOOL FACILITY"/>
        <s v="WILLIAMS AIR FORCE BASE ACCOM SCHOOLS - NEW SCHOOL FACILITY"/>
        <s v="BUCKEYE UNION HIGH SCHOOL - CURRENT DEBT SERVICE"/>
        <s v="GLENDALE UNION HIGH SCHOOL - CURRENT DEBT SERVICE"/>
        <s v="PHOENIX UNION HIGH SCHOOL - CURRENT DEBT SERVICE"/>
        <s v="TEMPE UNION HIGH SCHOOL - CURRENT DEBT SERVICE"/>
        <s v="TOLLESON UNION HIGH SCHOOL - CURRENT DEBT SERVICE"/>
        <s v="AGUA FRIA UNION HIGH SCHOOL - CURRENT DEBT SERVICE"/>
        <s v="THE INSTITUTE OF TECHNOLOGY - CURRENT DEBT SERVICE"/>
        <s v="WEST MEC - CURRENT DEBT SERVICE"/>
        <s v="SPECIAL COUNTY SCHOOL RESERVE FUND - CURRENT DEBT SERVICE"/>
        <s v="WILLIAMS AIR FORCE BASE - CURRENT DEBT SERVICE"/>
        <s v="WILLIAMS AIR FORCE BASE ACCOM SCHOOLS - CURRENT DEBT SERVICE"/>
        <s v="BUCKEYE UNION HIGH SCHOOL - TAN DEBT SERVICE"/>
        <s v="GLENDALE UNION HIGH SCHOOL - TAN DEBT SERVICE"/>
        <s v="PHOENIX UNION HIGH SCHOOL - TAN DEBT SERVICE"/>
        <s v="TEMPE UNION HIGH SCHOOL - TAN DEBT SERVICE"/>
        <s v="TOLLESON UNION HIGH SCHOOL - TAN DEBT SERVICE"/>
        <s v="AGUA FRIA UNION HIGH SCHOOL - TAN DEBT SERVICE"/>
        <s v="THE INSTITUTE OF TECHNOLOGY - TAN DEBT SERVICE"/>
        <s v="WEST MEC - TAN DEBT SERVICE"/>
        <s v="SPECIAL COUNTY SCHOOL RESERVE FUND - TAN DEBT SERVICE"/>
        <s v="WILLIAMS AIR FORCE BASE - TAN DEBT SERVICE"/>
        <s v="WILLIAMS AIR FORCE BASE ACCOM SCHOOLS - TAN DEBT SERVICE"/>
        <s v="BUCKEYE UNION HIGH SCHOOL - CREDIT LINE BORROWING"/>
        <s v="GLENDALE UNION HIGH SCHOOL - CREDIT LINE BORROWING"/>
        <s v="PHOENIX UNION HIGH SCHOOL - CREDIT LINE BORROWING"/>
        <s v="TEMPE UNION HIGH SCHOOL - CREDIT LINE BORROWING"/>
        <s v="TOLLESON UNION HIGH SCHOOL - CREDIT LINE BORROWING"/>
        <s v="AGUA FRIA UNION HIGH SCHOOL - CREDIT LINE BORROWING"/>
        <s v="THE INSTITUTE OF TECHNOLOGY - CREDIT LINE BORROWING"/>
        <s v="WEST MEC - CREDIT LINE BORROWING"/>
        <s v="SPECIAL COUNTY SCHOOL RESERVE FUND - CREDIT LINE BORROWING"/>
        <s v="WILLIAMS AIR FORCE BASE - CREDIT LINE BORROWING"/>
        <s v="WILLIAMS AIR FORCE BASE ACCOM SCHOOLS - CREDIT LINE BORROWING"/>
        <s v="BUCKEYE UNION HIGH SCHOOL - SCHOOL INVESTMENT"/>
        <s v="GLENDALE UNION HIGH SCHOOL - SCHOOL INVESTMENT"/>
        <s v="PHOENIX UNION HIGH SCHOOL - SCHOOL INVESTMENT"/>
        <s v="TEMPE UNION HIGH SCHOOL - SCHOOL INVESTMENT"/>
        <s v="TOLLESON UNION HIGH SCHOOL - SCHOOL INVESTMENT"/>
        <s v="AGUA FRIA UNION HIGH SCHOOL - SCHOOL INVESTMENT"/>
        <s v="THE INSTITUTE OF TECHNOLOGY - SCHOOL INVESTMENT"/>
        <s v="WEST MEC - SCHOOL INVESTMENT"/>
        <s v="SPECIAL COUNTY SCHOOL RESERVE FUND - SCHOOL INVESTMENT"/>
        <s v="WILLIAMS AIR FORCE BASE - SCHOOL INVESTMENT"/>
        <s v="WILLIAMS AIR FORCE BASE ACCOM SCHOOLS - SCHOOL INVESTMENT"/>
        <s v="BUCKEYE UNION HIGH SCHOOL - STUDENT ACTIVITIES"/>
        <s v="GLENDALE UNION HIGH SCHOOL - STUDENT ACTIVITIES"/>
        <s v="PHOENIX UNION HIGH SCHOOL - STUDENT ACTIVITIES"/>
        <s v="TEMPE UNION HIGH SCHOOL - STUDENT ACTIVITIES"/>
        <s v="TOLLESON UNION HIGH SCHOOL - STUDENT ACTIVITIES"/>
        <s v="AGUA FRIA UNION HIGH SCHOOL - STUDENT ACTIVITIES"/>
        <s v="THE INSTITUTE OF TECHNOLOGY - STUDENT ACTIVITIES"/>
        <s v="WEST MEC - STUDENT ACTIVITIES"/>
        <s v="SPECIAL COUNTY SCHOOL RESERVE FUND - STUDENT ACTIVITIES"/>
        <s v="WILLIAMS AIR FORCE BASE - STUDENT ACTIVITIES"/>
        <s v="WILLIAMS AIR FORCE BASE ACCOM SCHOOLS - STUDENT ACTIVITIES"/>
        <s v="MARICOPA COUNTY COMMUNITY COLLEGE DIST - GENERAL MAINTENANCE AND OPERATION MCCCD"/>
        <s v="MARICOPA COUNTY COMMUNITY COLLEGE DIST - CAPITAL OUTLAY MAR COUNTY COMMUNITY COLL"/>
        <s v="MARICOPA COUNTY COMMUNITY COLLEGE DIST - CURRENT DEBT SERVICE"/>
      </sharedItems>
    </cacheField>
    <cacheField name="SHORT_DESCRIPTION" numFmtId="0">
      <sharedItems/>
    </cacheField>
    <cacheField name="FUND_BAL_TYPE" numFmtId="0">
      <sharedItems/>
    </cacheField>
    <cacheField name="POOLED_WT_FUND" numFmtId="0">
      <sharedItems/>
    </cacheField>
    <cacheField name="CATEGORY_NUM" numFmtId="0">
      <sharedItems containsSemiMixedTypes="0" containsString="0" containsNumber="1" containsInteger="1" minValue="10" maxValue="35" count="8">
        <n v="10"/>
        <n v="20"/>
        <n v="30"/>
        <n v="31"/>
        <n v="32"/>
        <n v="33"/>
        <n v="34"/>
        <n v="35"/>
      </sharedItems>
    </cacheField>
    <cacheField name="FUND_NUM" numFmtId="0">
      <sharedItems containsMixedTypes="1" containsNumber="1" containsInteger="1" minValue="1" maxValue="998" count="304">
        <n v="111"/>
        <n v="112"/>
        <n v="113"/>
        <n v="114"/>
        <n v="125"/>
        <n v="151"/>
        <n v="152"/>
        <n v="154"/>
        <n v="222"/>
        <n v="225"/>
        <n v="290"/>
        <n v="298"/>
        <n v="299"/>
        <n v="14"/>
        <n v="22"/>
        <n v="25"/>
        <n v="26"/>
        <n v="27"/>
        <n v="28"/>
        <n v="33"/>
        <n v="34"/>
        <n v="35"/>
        <n v="36"/>
        <n v="41"/>
        <n v="42"/>
        <n v="43"/>
        <n v="44"/>
        <n v="45"/>
        <n v="48"/>
        <n v="49"/>
        <n v="50"/>
        <n v="59"/>
        <n v="60"/>
        <n v="61"/>
        <n v="62"/>
        <n v="63"/>
        <n v="64"/>
        <n v="66"/>
        <n v="77"/>
        <n v="86"/>
        <n v="90"/>
        <n v="91"/>
        <n v="92"/>
        <n v="93"/>
        <n v="94"/>
        <n v="99"/>
        <n v="100"/>
        <n v="47"/>
        <n v="120"/>
        <n v="130"/>
        <n v="201"/>
        <n v="203"/>
        <n v="204"/>
        <n v="205"/>
        <n v="206"/>
        <n v="207"/>
        <n v="208"/>
        <n v="209"/>
        <n v="210"/>
        <n v="211"/>
        <n v="212"/>
        <n v="213"/>
        <n v="214"/>
        <n v="215"/>
        <n v="216"/>
        <n v="217"/>
        <n v="218"/>
        <n v="219"/>
        <n v="220"/>
        <n v="221"/>
        <n v="223"/>
        <n v="224"/>
        <n v="226"/>
        <n v="227"/>
        <n v="228"/>
        <n v="229"/>
        <n v="230"/>
        <n v="232"/>
        <n v="233"/>
        <n v="234"/>
        <n v="235"/>
        <n v="236"/>
        <n v="237"/>
        <n v="238"/>
        <n v="239"/>
        <n v="240"/>
        <n v="241"/>
        <n v="242"/>
        <n v="243"/>
        <n v="244"/>
        <n v="245"/>
        <n v="248"/>
        <n v="249"/>
        <n v="250"/>
        <n v="251"/>
        <n v="252"/>
        <n v="253"/>
        <n v="254"/>
        <n v="255"/>
        <n v="256"/>
        <n v="257"/>
        <n v="258"/>
        <n v="259"/>
        <n v="261"/>
        <n v="262"/>
        <n v="263"/>
        <n v="264"/>
        <n v="265"/>
        <n v="266"/>
        <n v="267"/>
        <n v="268"/>
        <n v="269"/>
        <n v="270"/>
        <n v="271"/>
        <n v="273"/>
        <n v="274"/>
        <n v="275"/>
        <n v="276"/>
        <n v="277"/>
        <n v="281"/>
        <n v="282"/>
        <n v="292"/>
        <n v="295"/>
        <n v="312"/>
        <n v="320"/>
        <n v="321"/>
        <n v="370"/>
        <n v="422"/>
        <n v="423"/>
        <n v="435"/>
        <n v="440"/>
        <n v="441"/>
        <n v="445"/>
        <n v="450"/>
        <n v="455"/>
        <n v="460"/>
        <n v="461"/>
        <n v="462"/>
        <n v="465"/>
        <n v="503"/>
        <n v="504"/>
        <n v="505"/>
        <n v="506"/>
        <n v="532"/>
        <n v="534"/>
        <n v="535"/>
        <n v="536"/>
        <n v="537"/>
        <n v="538"/>
        <n v="566"/>
        <n v="567"/>
        <n v="572"/>
        <n v="573"/>
        <n v="574"/>
        <n v="580"/>
        <n v="581"/>
        <n v="601"/>
        <n v="654"/>
        <n v="665"/>
        <n v="667"/>
        <n v="668"/>
        <n v="669"/>
        <n v="673"/>
        <n v="675"/>
        <n v="681"/>
        <n v="685"/>
        <n v="701"/>
        <n v="702"/>
        <n v="703"/>
        <n v="711"/>
        <n v="712"/>
        <n v="713"/>
        <n v="714"/>
        <n v="715"/>
        <n v="716"/>
        <n v="718"/>
        <n v="729"/>
        <n v="746"/>
        <n v="748"/>
        <n v="750"/>
        <n v="755"/>
        <n v="756"/>
        <n v="760"/>
        <n v="761"/>
        <n v="762"/>
        <n v="763"/>
        <n v="766"/>
        <n v="767"/>
        <n v="768"/>
        <n v="769"/>
        <n v="770"/>
        <n v="771"/>
        <n v="773"/>
        <n v="775"/>
        <n v="776"/>
        <n v="779"/>
        <n v="780"/>
        <n v="781"/>
        <n v="782"/>
        <n v="795"/>
        <n v="901"/>
        <n v="902"/>
        <n v="903"/>
        <n v="904"/>
        <n v="905"/>
        <n v="906"/>
        <n v="907"/>
        <n v="908"/>
        <n v="910"/>
        <n v="911"/>
        <n v="912"/>
        <n v="913"/>
        <n v="914"/>
        <n v="915"/>
        <n v="918"/>
        <n v="948"/>
        <n v="949"/>
        <n v="950"/>
        <n v="951"/>
        <n v="952"/>
        <n v="953"/>
        <n v="954"/>
        <n v="955"/>
        <n v="956"/>
        <n v="957"/>
        <n v="959"/>
        <n v="960"/>
        <n v="961"/>
        <n v="962"/>
        <n v="963"/>
        <n v="964"/>
        <n v="965"/>
        <n v="967"/>
        <n v="968"/>
        <n v="969"/>
        <n v="970"/>
        <n v="971"/>
        <n v="973"/>
        <n v="974"/>
        <n v="975"/>
        <n v="976"/>
        <n v="977"/>
        <n v="978"/>
        <n v="979"/>
        <n v="980"/>
        <n v="981"/>
        <n v="982"/>
        <n v="983"/>
        <n v="984"/>
        <n v="985"/>
        <n v="986"/>
        <n v="987"/>
        <n v="988"/>
        <n v="989"/>
        <n v="990"/>
        <n v="991"/>
        <n v="992"/>
        <n v="993"/>
        <n v="994"/>
        <n v="995"/>
        <n v="998"/>
        <s v="A03"/>
        <s v="A04"/>
        <s v="B00"/>
        <s v="C00"/>
        <s v="C01"/>
        <s v="D00"/>
        <s v="E00"/>
        <s v="F00"/>
        <s v="F01"/>
        <s v="F02"/>
        <s v="F03"/>
        <s v="F07"/>
        <s v="K01"/>
        <s v="L00"/>
        <s v="L01"/>
        <s v="L02"/>
        <s v="L03"/>
        <s v="L04"/>
        <s v="L05"/>
        <s v="L06"/>
        <s v="L07"/>
        <s v="L08"/>
        <s v="L09"/>
        <s v="T00"/>
        <n v="1"/>
        <n v="2"/>
        <n v="10"/>
        <n v="30"/>
        <n v="40"/>
        <n v="200"/>
        <n v="610"/>
        <n v="620"/>
        <n v="625"/>
        <n v="630"/>
        <n v="637"/>
        <n v="638"/>
        <n v="645"/>
        <n v="690"/>
        <n v="695"/>
        <n v="700"/>
        <n v="745"/>
        <n v="850"/>
        <n v="410"/>
      </sharedItems>
    </cacheField>
    <cacheField name="DISTRICT_NUM" numFmtId="0">
      <sharedItems containsMixedTypes="1" containsNumber="1" containsInteger="1" minValue="0" maxValue="999" count="1401">
        <n v="152"/>
        <n v="153"/>
        <n v="154"/>
        <n v="155"/>
        <n v="156"/>
        <n v="157"/>
        <n v="158"/>
        <n v="159"/>
        <n v="160"/>
        <n v="101"/>
        <n v="106"/>
        <n v="126"/>
        <n v="121"/>
        <n v="122"/>
        <n v="123"/>
        <n v="124"/>
        <n v="125"/>
        <n v="127"/>
        <n v="128"/>
        <n v="129"/>
        <n v="130"/>
        <n v="131"/>
        <n v="132"/>
        <n v="133"/>
        <n v="134"/>
        <n v="135"/>
        <n v="136"/>
        <n v="137"/>
        <n v="138"/>
        <n v="139"/>
        <n v="140"/>
        <n v="141"/>
        <n v="142"/>
        <n v="143"/>
        <n v="144"/>
        <n v="145"/>
        <n v="146"/>
        <n v="147"/>
        <n v="148"/>
        <n v="161"/>
        <n v="162"/>
        <n v="163"/>
        <n v="164"/>
        <n v="165"/>
        <n v="166"/>
        <n v="167"/>
        <n v="168"/>
        <n v="169"/>
        <n v="170"/>
        <n v="171"/>
        <n v="172"/>
        <n v="173"/>
        <n v="174"/>
        <n v="175"/>
        <n v="176"/>
        <n v="177"/>
        <n v="178"/>
        <n v="179"/>
        <n v="181"/>
        <n v="182"/>
        <n v="183"/>
        <n v="184"/>
        <n v="185"/>
        <n v="186"/>
        <n v="187"/>
        <n v="188"/>
        <n v="189"/>
        <n v="190"/>
        <n v="191"/>
        <n v="199"/>
        <n v="356"/>
        <n v="556"/>
        <n v="566"/>
        <n v="567"/>
        <n v="550"/>
        <n v="599"/>
        <n v="900"/>
        <n v="903"/>
        <n v="904"/>
        <n v="0"/>
        <n v="1"/>
        <n v="2"/>
        <n v="3"/>
        <n v="4"/>
        <n v="5"/>
        <n v="6"/>
        <n v="7"/>
        <n v="8"/>
        <n v="9"/>
        <n v="12"/>
        <n v="13"/>
        <n v="14"/>
        <n v="15"/>
        <n v="18"/>
        <n v="19"/>
        <n v="20"/>
        <n v="21"/>
        <n v="22"/>
        <n v="23"/>
        <n v="24"/>
        <n v="25"/>
        <n v="26"/>
        <n v="27"/>
        <n v="28"/>
        <n v="29"/>
        <n v="90"/>
        <n v="92"/>
        <n v="93"/>
        <n v="94"/>
        <n v="95"/>
        <n v="10"/>
        <n v="11"/>
        <n v="16"/>
        <n v="17"/>
        <n v="51"/>
        <n v="52"/>
        <n v="53"/>
        <n v="54"/>
        <n v="55"/>
        <n v="56"/>
        <n v="58"/>
        <n v="67"/>
        <n v="68"/>
        <n v="69"/>
        <n v="71"/>
        <n v="72"/>
        <n v="73"/>
        <n v="74"/>
        <n v="75"/>
        <n v="76"/>
        <n v="77"/>
        <n v="79"/>
        <n v="83"/>
        <n v="84"/>
        <n v="85"/>
        <n v="86"/>
        <n v="87"/>
        <n v="760"/>
        <n v="762"/>
        <n v="763"/>
        <n v="765"/>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s v="G01"/>
        <s v="G02"/>
        <s v="G03"/>
        <s v="G04"/>
        <s v="G05"/>
        <s v="G06"/>
        <s v="G07"/>
        <s v="G08"/>
        <s v="G09"/>
        <s v="G10"/>
        <s v="G11"/>
        <s v="G12"/>
        <s v="G13"/>
        <s v="G14"/>
        <s v="G15"/>
        <s v="G16"/>
        <s v="G17"/>
        <s v="G18"/>
        <s v="G19"/>
        <s v="G20"/>
        <s v="G21"/>
        <s v="G22"/>
        <s v="K91"/>
        <s v="L01"/>
        <s v="L02"/>
        <s v="L03"/>
        <s v="L04"/>
        <s v="L05"/>
        <s v="L06"/>
        <s v="L07"/>
        <s v="L08"/>
        <s v="L10"/>
        <s v="L12"/>
        <s v="L13"/>
        <s v="L32"/>
        <s v="L33"/>
        <s v="L34"/>
        <s v="Z99"/>
        <n v="99"/>
        <n v="608"/>
        <n v="609"/>
        <n v="601"/>
        <n v="602"/>
        <n v="603"/>
        <n v="604"/>
        <n v="606"/>
        <n v="607"/>
        <n v="610"/>
        <n v="611"/>
        <n v="612"/>
        <n v="613"/>
        <n v="615"/>
        <n v="619"/>
        <n v="620"/>
        <n v="622"/>
        <n v="624"/>
        <n v="625"/>
        <n v="626"/>
        <n v="627"/>
        <n v="628"/>
        <n v="629"/>
        <n v="630"/>
        <n v="631"/>
        <n v="632"/>
        <n v="633"/>
        <n v="634"/>
        <n v="635"/>
        <n v="636"/>
        <n v="637"/>
        <n v="638"/>
        <n v="639"/>
        <n v="640"/>
        <n v="641"/>
        <n v="642"/>
        <n v="643"/>
        <n v="644"/>
        <n v="645"/>
        <n v="646"/>
        <n v="647"/>
        <n v="648"/>
        <n v="649"/>
        <n v="650"/>
        <n v="651"/>
        <n v="652"/>
        <n v="653"/>
        <n v="654"/>
        <n v="655"/>
        <n v="656"/>
        <n v="699"/>
        <n v="105"/>
        <n v="701"/>
        <n v="703"/>
        <n v="707"/>
        <n v="711"/>
        <n v="712"/>
        <n v="714"/>
        <n v="715"/>
        <n v="716"/>
        <n v="722"/>
        <n v="724"/>
        <n v="726"/>
        <n v="730"/>
        <n v="750"/>
        <n v="751"/>
        <n v="752"/>
        <n v="753"/>
        <n v="754"/>
        <n v="755"/>
        <n v="756"/>
        <n v="757"/>
        <n v="758"/>
        <n v="759"/>
        <n v="761"/>
        <n v="100"/>
        <n v="725"/>
        <n v="745"/>
        <n v="564"/>
        <n v="570"/>
        <n v="89"/>
        <n v="91"/>
        <n v="96"/>
        <n v="98"/>
        <n v="102"/>
        <n v="103"/>
        <n v="104"/>
        <n v="107"/>
        <n v="109"/>
        <n v="999"/>
        <n v="231"/>
        <n v="232"/>
        <n v="233"/>
        <n v="234"/>
        <n v="238"/>
        <n v="240"/>
        <n v="241"/>
        <n v="246"/>
        <n v="247"/>
        <n v="248"/>
        <n v="249"/>
        <n v="250"/>
        <n v="251"/>
        <n v="252"/>
        <n v="253"/>
        <n v="254"/>
        <n v="255"/>
        <n v="260"/>
        <n v="262"/>
        <n v="263"/>
        <n v="264"/>
        <n v="265"/>
        <n v="266"/>
        <n v="268"/>
        <n v="270"/>
        <n v="271"/>
        <n v="272"/>
        <n v="273"/>
        <n v="281"/>
        <n v="282"/>
        <n v="283"/>
        <n v="284"/>
        <n v="287"/>
        <n v="288"/>
        <n v="291"/>
        <n v="292"/>
        <n v="293"/>
        <n v="294"/>
        <n v="295"/>
        <n v="296"/>
        <n v="297"/>
        <n v="298"/>
        <n v="299"/>
        <n v="310"/>
        <n v="311"/>
        <n v="312"/>
        <n v="313"/>
        <n v="314"/>
        <n v="315"/>
        <n v="316"/>
        <n v="317"/>
        <n v="318"/>
        <n v="320"/>
        <n v="321"/>
        <n v="322"/>
        <n v="323"/>
        <n v="325"/>
        <n v="326"/>
        <n v="327"/>
        <n v="329"/>
        <n v="330"/>
        <n v="331"/>
        <n v="333"/>
        <n v="334"/>
        <n v="335"/>
        <n v="336"/>
        <n v="337"/>
        <n v="338"/>
        <n v="339"/>
        <n v="341"/>
        <n v="342"/>
        <n v="343"/>
        <n v="346"/>
        <n v="348"/>
        <n v="349"/>
        <n v="351"/>
        <n v="352"/>
        <n v="353"/>
        <n v="354"/>
        <n v="357"/>
        <n v="358"/>
        <n v="359"/>
        <n v="361"/>
        <n v="362"/>
        <n v="363"/>
        <n v="364"/>
        <n v="366"/>
        <n v="367"/>
        <n v="372"/>
        <n v="373"/>
        <n v="374"/>
        <n v="375"/>
        <n v="376"/>
        <n v="378"/>
        <n v="379"/>
        <n v="381"/>
        <n v="382"/>
        <n v="386"/>
        <n v="387"/>
        <n v="390"/>
        <n v="391"/>
        <n v="392"/>
        <n v="393"/>
        <n v="394"/>
        <n v="395"/>
        <n v="396"/>
        <n v="397"/>
        <n v="398"/>
        <n v="399"/>
        <n v="400"/>
        <n v="401"/>
        <n v="402"/>
        <n v="403"/>
        <n v="404"/>
        <n v="406"/>
        <n v="407"/>
        <n v="408"/>
        <n v="409"/>
        <n v="410"/>
        <n v="411"/>
        <n v="412"/>
        <n v="413"/>
        <n v="414"/>
        <n v="415"/>
        <n v="416"/>
        <n v="417"/>
        <n v="418"/>
        <n v="419"/>
        <n v="420"/>
        <n v="421"/>
        <n v="422"/>
        <n v="423"/>
        <n v="424"/>
        <n v="426"/>
        <n v="427"/>
        <n v="428"/>
        <n v="429"/>
        <n v="430"/>
        <n v="431"/>
        <n v="432"/>
        <n v="433"/>
        <n v="434"/>
        <n v="435"/>
        <n v="436"/>
        <n v="437"/>
        <n v="438"/>
        <n v="439"/>
        <n v="440"/>
        <n v="441"/>
        <n v="442"/>
        <n v="443"/>
        <n v="444"/>
        <n v="445"/>
        <n v="446"/>
        <n v="447"/>
        <n v="448"/>
        <n v="449"/>
        <n v="450"/>
        <n v="451"/>
        <n v="452"/>
        <n v="453"/>
        <n v="454"/>
        <n v="455"/>
        <n v="456"/>
        <n v="457"/>
        <n v="459"/>
        <n v="460"/>
        <n v="461"/>
        <n v="463"/>
        <n v="464"/>
        <n v="465"/>
        <n v="466"/>
        <n v="467"/>
        <n v="468"/>
        <n v="469"/>
        <n v="470"/>
        <n v="471"/>
        <n v="472"/>
        <n v="473"/>
        <n v="474"/>
        <n v="475"/>
        <n v="476"/>
        <n v="477"/>
        <n v="478"/>
        <n v="479"/>
        <n v="480"/>
        <n v="481"/>
        <n v="482"/>
        <n v="483"/>
        <n v="484"/>
        <n v="485"/>
        <n v="486"/>
        <n v="487"/>
        <n v="488"/>
        <n v="489"/>
        <n v="490"/>
        <n v="492"/>
        <n v="493"/>
        <n v="494"/>
        <n v="495"/>
        <n v="496"/>
        <n v="497"/>
        <n v="498"/>
        <n v="499"/>
        <n v="821"/>
        <n v="825"/>
        <n v="827"/>
        <n v="830"/>
        <n v="836"/>
        <n v="837"/>
        <n v="838"/>
        <n v="839"/>
        <n v="840"/>
        <n v="844"/>
        <n v="848"/>
        <n v="849"/>
        <n v="850"/>
        <n v="851"/>
        <n v="853"/>
        <n v="854"/>
        <n v="855"/>
        <n v="859"/>
        <n v="862"/>
        <n v="864"/>
        <n v="865"/>
        <n v="868"/>
        <n v="869"/>
        <n v="870"/>
        <n v="872"/>
        <n v="874"/>
        <n v="875"/>
        <n v="876"/>
        <n v="879"/>
        <n v="882"/>
        <n v="884"/>
        <n v="885"/>
        <n v="886"/>
        <n v="888"/>
        <n v="890"/>
        <n v="896"/>
        <n v="901"/>
        <n v="908"/>
        <n v="909"/>
        <n v="911"/>
        <n v="912"/>
        <n v="913"/>
        <n v="916"/>
        <n v="917"/>
        <n v="919"/>
        <n v="920"/>
        <n v="921"/>
        <n v="922"/>
        <n v="923"/>
        <n v="924"/>
        <n v="925"/>
        <n v="926"/>
        <n v="927"/>
        <n v="928"/>
        <n v="929"/>
        <n v="930"/>
        <n v="931"/>
        <n v="932"/>
        <n v="933"/>
        <n v="934"/>
        <n v="935"/>
        <n v="936"/>
        <n v="937"/>
        <n v="938"/>
        <n v="939"/>
        <n v="940"/>
        <n v="941"/>
        <n v="942"/>
        <n v="943"/>
        <n v="944"/>
        <n v="948"/>
        <n v="949"/>
        <n v="950"/>
        <n v="951"/>
        <n v="952"/>
        <n v="953"/>
        <n v="954"/>
        <n v="955"/>
        <n v="956"/>
        <n v="957"/>
        <n v="958"/>
        <n v="959"/>
        <n v="960"/>
        <n v="961"/>
        <n v="962"/>
        <n v="964"/>
        <n v="965"/>
        <n v="966"/>
        <n v="967"/>
        <n v="968"/>
        <n v="969"/>
        <n v="970"/>
        <n v="972"/>
        <n v="973"/>
        <n v="974"/>
        <n v="977"/>
        <n v="978"/>
        <n v="979"/>
        <n v="981"/>
        <n v="982"/>
        <n v="983"/>
        <n v="984"/>
        <n v="985"/>
        <n v="986"/>
        <n v="987"/>
        <n v="988"/>
        <n v="989"/>
        <n v="990"/>
        <n v="991"/>
        <n v="992"/>
        <n v="993"/>
        <n v="994"/>
        <n v="995"/>
        <n v="996"/>
        <n v="997"/>
        <n v="998"/>
        <s v="A01"/>
        <s v="A03"/>
        <s v="A04"/>
        <s v="A05"/>
        <s v="A10"/>
        <s v="A12"/>
        <s v="A13"/>
        <s v="A14"/>
        <s v="A15"/>
        <s v="A16"/>
        <s v="A17"/>
        <s v="A18"/>
        <s v="A19"/>
        <s v="A20"/>
        <s v="A21"/>
        <s v="A22"/>
        <s v="A23"/>
        <s v="A24"/>
        <s v="A25"/>
        <s v="A26"/>
        <s v="A27"/>
        <s v="A28"/>
        <s v="A29"/>
        <s v="A31"/>
        <s v="A32"/>
        <s v="A37"/>
        <s v="A40"/>
        <s v="A41"/>
        <s v="A43"/>
        <s v="A44"/>
        <s v="A45"/>
        <s v="A46"/>
        <s v="A47"/>
        <s v="A51"/>
        <s v="A54"/>
        <s v="A55"/>
        <s v="A56"/>
        <s v="A57"/>
        <s v="A58"/>
        <s v="A59"/>
        <s v="A60"/>
        <s v="A61"/>
        <s v="A62"/>
        <s v="A63"/>
        <s v="A65"/>
        <s v="A67"/>
        <s v="A68"/>
        <s v="A69"/>
        <s v="A70"/>
        <s v="A71"/>
        <s v="A72"/>
        <s v="A73"/>
        <s v="A74"/>
        <s v="A75"/>
        <s v="A76"/>
        <s v="A77"/>
        <s v="A78"/>
        <s v="A79"/>
        <s v="A80"/>
        <s v="A81"/>
        <s v="A82"/>
        <s v="A83"/>
        <s v="A84"/>
        <s v="A85"/>
        <s v="A86"/>
        <s v="A87"/>
        <s v="A88"/>
        <s v="A89"/>
        <s v="A90"/>
        <s v="A91"/>
        <s v="A92"/>
        <s v="A93"/>
        <s v="A94"/>
        <s v="A95"/>
        <s v="A96"/>
        <s v="A97"/>
        <s v="A98"/>
        <s v="A99"/>
        <s v="B01"/>
        <s v="B02"/>
        <s v="B03"/>
        <s v="B04"/>
        <s v="B05"/>
        <s v="B06"/>
        <s v="B07"/>
        <s v="B08"/>
        <s v="B09"/>
        <s v="B10"/>
        <s v="B11"/>
        <s v="B12"/>
        <s v="B13"/>
        <s v="B14"/>
        <s v="B15"/>
        <s v="B16"/>
        <s v="B17"/>
        <s v="B18"/>
        <s v="B19"/>
        <s v="B20"/>
        <s v="B21"/>
        <s v="B22"/>
        <s v="B23"/>
        <s v="B24"/>
        <s v="B25"/>
        <s v="B26"/>
        <s v="B27"/>
        <s v="B28"/>
        <s v="B29"/>
        <s v="B30"/>
        <s v="B31"/>
        <s v="B32"/>
        <s v="B33"/>
        <s v="B34"/>
        <s v="B35"/>
        <s v="B36"/>
        <s v="B37"/>
        <s v="B38"/>
        <s v="B39"/>
        <s v="B40"/>
        <s v="B41"/>
        <s v="B42"/>
        <s v="B43"/>
        <s v="B44"/>
        <s v="B45"/>
        <s v="B46"/>
        <s v="B47"/>
        <s v="B48"/>
        <s v="B49"/>
        <s v="B50"/>
        <s v="B51"/>
        <s v="B52"/>
        <s v="B53"/>
        <s v="B54"/>
        <s v="B55"/>
        <s v="B56"/>
        <s v="B57"/>
        <s v="B58"/>
        <s v="B59"/>
        <s v="B60"/>
        <s v="B61"/>
        <s v="B62"/>
        <s v="B63"/>
        <s v="B64"/>
        <s v="B65"/>
        <s v="B66"/>
        <s v="B67"/>
        <s v="B68"/>
        <s v="B69"/>
        <s v="B70"/>
        <s v="B71"/>
        <s v="B72"/>
        <s v="B73"/>
        <s v="B74"/>
        <s v="B75"/>
        <s v="B76"/>
        <s v="B77"/>
        <s v="B78"/>
        <s v="B79"/>
        <s v="B80"/>
        <s v="B81"/>
        <s v="B82"/>
        <s v="B83"/>
        <s v="B84"/>
        <s v="B85"/>
        <s v="B86"/>
        <s v="B87"/>
        <s v="B88"/>
        <s v="B89"/>
        <s v="B90"/>
        <s v="B91"/>
        <s v="B92"/>
        <s v="B93"/>
        <s v="B94"/>
        <s v="B95"/>
        <s v="B96"/>
        <s v="B97"/>
        <s v="B98"/>
        <s v="B99"/>
        <s v="C01"/>
        <s v="C02"/>
        <s v="C03"/>
        <s v="C04"/>
        <s v="C05"/>
        <s v="C06"/>
        <s v="C07"/>
        <s v="C08"/>
        <s v="C09"/>
        <s v="C10"/>
        <s v="C11"/>
        <s v="C12"/>
        <s v="C13"/>
        <s v="C14"/>
        <s v="C15"/>
        <s v="C16"/>
        <s v="C17"/>
        <s v="C18"/>
        <s v="C19"/>
        <s v="C20"/>
        <s v="C21"/>
        <s v="C22"/>
        <s v="C23"/>
        <s v="C24"/>
        <s v="C25"/>
        <s v="C26"/>
        <s v="C27"/>
        <s v="C28"/>
        <s v="C29"/>
        <s v="C30"/>
        <s v="C31"/>
        <s v="C32"/>
        <s v="C34"/>
        <s v="C35"/>
        <s v="C36"/>
        <s v="C37"/>
        <s v="C38"/>
        <s v="C39"/>
        <s v="C40"/>
        <s v="C41"/>
        <s v="C42"/>
        <s v="C43"/>
        <s v="C44"/>
        <s v="C45"/>
        <s v="C46"/>
        <s v="C47"/>
        <s v="C48"/>
        <s v="C49"/>
        <s v="C50"/>
        <s v="C51"/>
        <s v="C52"/>
        <s v="C53"/>
        <s v="C54"/>
        <s v="C55"/>
        <s v="C56"/>
        <s v="C57"/>
        <s v="C58"/>
        <s v="C59"/>
        <s v="C60"/>
        <s v="C61"/>
        <s v="C62"/>
        <s v="C63"/>
        <s v="C64"/>
        <s v="C65"/>
        <s v="C66"/>
        <s v="C67"/>
        <s v="C68"/>
        <s v="C69"/>
        <s v="C70"/>
        <s v="C71"/>
        <s v="C72"/>
        <s v="C73"/>
        <s v="C74"/>
        <s v="C75"/>
        <s v="C77"/>
        <s v="C78"/>
        <s v="C79"/>
        <s v="C80"/>
        <s v="C81"/>
        <s v="C82"/>
        <s v="C83"/>
        <s v="C84"/>
        <s v="C85"/>
        <s v="C86"/>
        <s v="C87"/>
        <s v="C88"/>
        <s v="C89"/>
        <s v="C90"/>
        <s v="C96"/>
        <s v="C97"/>
        <s v="D01"/>
        <s v="D02"/>
        <s v="D03"/>
        <s v="D04"/>
        <s v="D05"/>
        <s v="D06"/>
        <s v="D07"/>
        <s v="D08"/>
        <s v="D09"/>
        <s v="D10"/>
        <s v="D11"/>
        <s v="D12"/>
        <s v="D13"/>
        <s v="D14"/>
        <s v="D15"/>
        <s v="D16"/>
        <s v="D17"/>
        <s v="D18"/>
        <s v="D19"/>
        <s v="D20"/>
        <s v="D21"/>
        <s v="D22"/>
        <s v="D23"/>
        <s v="D24"/>
        <s v="D25"/>
        <s v="D26"/>
        <s v="D27"/>
        <s v="D28"/>
        <s v="D29"/>
        <s v="D30"/>
        <s v="D31"/>
        <s v="D32"/>
        <s v="D33"/>
        <s v="D34"/>
        <s v="D35"/>
        <s v="D36"/>
        <s v="D37"/>
        <s v="D38"/>
        <s v="D39"/>
        <s v="D40"/>
        <s v="D41"/>
        <s v="D42"/>
        <s v="D43"/>
        <s v="D44"/>
        <s v="D45"/>
        <s v="D46"/>
        <s v="D47"/>
        <s v="D48"/>
        <s v="D49"/>
        <s v="D50"/>
        <s v="D51"/>
        <s v="D52"/>
        <s v="D53"/>
        <s v="D55"/>
        <s v="D56"/>
        <s v="D57"/>
        <s v="D58"/>
        <s v="D59"/>
        <s v="D60"/>
        <s v="D61"/>
        <s v="D62"/>
        <s v="D63"/>
        <s v="D64"/>
        <s v="D65"/>
        <s v="D66"/>
        <s v="D67"/>
        <s v="D68"/>
        <s v="D69"/>
        <s v="D70"/>
        <s v="D71"/>
        <s v="D72"/>
        <s v="D73"/>
        <s v="D74"/>
        <s v="D75"/>
        <s v="D76"/>
        <s v="D77"/>
        <s v="D78"/>
        <s v="D79"/>
        <s v="D80"/>
        <s v="D81"/>
        <s v="D83"/>
        <s v="D84"/>
        <s v="D85"/>
        <s v="D86"/>
        <s v="D87"/>
        <s v="D88"/>
        <s v="D89"/>
        <s v="D90"/>
        <s v="D91"/>
        <s v="D92"/>
        <s v="D93"/>
        <s v="D94"/>
        <s v="D95"/>
        <s v="D96"/>
        <s v="D97"/>
        <s v="D98"/>
        <s v="D99"/>
        <s v="E01"/>
        <s v="E02"/>
        <s v="E03"/>
        <s v="E04"/>
        <s v="E05"/>
        <s v="E06"/>
        <s v="E07"/>
        <s v="E08"/>
        <s v="E09"/>
        <s v="E10"/>
        <s v="E11"/>
        <s v="E12"/>
        <s v="E13"/>
        <s v="E14"/>
        <s v="E15"/>
        <s v="E16"/>
        <s v="E17"/>
        <s v="E18"/>
        <s v="E19"/>
        <s v="E20"/>
        <s v="E21"/>
        <s v="E22"/>
        <s v="E23"/>
        <s v="E24"/>
        <s v="E25"/>
        <s v="E26"/>
        <s v="E27"/>
        <s v="E28"/>
        <s v="E29"/>
        <s v="E30"/>
        <s v="E31"/>
        <s v="E32"/>
        <s v="E33"/>
        <s v="E34"/>
        <s v="E35"/>
        <s v="E36"/>
        <s v="E37"/>
        <s v="E38"/>
        <s v="E39"/>
        <s v="E40"/>
        <s v="E41"/>
        <s v="E42"/>
        <s v="E43"/>
        <s v="E44"/>
        <s v="E45"/>
        <s v="E46"/>
        <s v="E47"/>
        <s v="E48"/>
        <s v="E49"/>
        <s v="E50"/>
        <s v="E51"/>
        <s v="E52"/>
        <s v="E53"/>
        <s v="E54"/>
        <s v="E55"/>
        <s v="E56"/>
        <s v="E57"/>
        <s v="E58"/>
        <s v="E59"/>
        <s v="E60"/>
        <s v="E61"/>
        <s v="E62"/>
        <s v="E63"/>
        <s v="E64"/>
        <s v="E65"/>
        <s v="E66"/>
        <s v="E67"/>
        <s v="E68"/>
        <s v="E69"/>
        <s v="E70"/>
        <s v="E71"/>
        <s v="E72"/>
        <s v="E73"/>
        <s v="E74"/>
        <s v="E75"/>
        <s v="E76"/>
        <s v="E77"/>
        <s v="E78"/>
        <s v="E79"/>
        <s v="E80"/>
        <s v="E81"/>
        <s v="E82"/>
        <s v="E83"/>
        <s v="E84"/>
        <s v="E85"/>
        <s v="E86"/>
        <s v="E87"/>
        <s v="E88"/>
        <s v="E89"/>
        <s v="E90"/>
        <s v="E91"/>
        <s v="E92"/>
        <s v="E93"/>
        <s v="E94"/>
        <s v="E95"/>
        <s v="E96"/>
        <s v="E97"/>
        <s v="E98"/>
        <s v="E99"/>
        <s v="F01"/>
        <s v="F02"/>
        <s v="F03"/>
        <s v="F04"/>
        <s v="F05"/>
        <s v="F06"/>
        <s v="F07"/>
        <s v="F08"/>
        <s v="F09"/>
        <s v="F10"/>
        <s v="F11"/>
        <s v="F12"/>
        <s v="F13"/>
        <s v="F14"/>
        <s v="F15"/>
        <s v="F16"/>
        <s v="F17"/>
        <s v="F18"/>
        <s v="F19"/>
        <s v="F20"/>
        <s v="F21"/>
        <s v="F22"/>
        <s v="F23"/>
        <s v="F24"/>
        <s v="F25"/>
        <s v="F26"/>
        <s v="F27"/>
        <s v="F28"/>
        <s v="F29"/>
        <s v="F30"/>
        <s v="F31"/>
        <s v="F32"/>
        <s v="F33"/>
        <s v="F34"/>
        <s v="F35"/>
        <s v="F36"/>
        <s v="F37"/>
        <s v="F38"/>
        <s v="F39"/>
        <s v="F40"/>
        <s v="F41"/>
        <s v="F42"/>
        <s v="F43"/>
        <s v="F44"/>
        <s v="F45"/>
        <s v="F46"/>
        <s v="F47"/>
        <s v="F48"/>
        <s v="F49"/>
        <s v="F50"/>
        <s v="F51"/>
        <s v="F52"/>
        <s v="F53"/>
        <s v="F54"/>
        <s v="F55"/>
        <s v="F56"/>
        <s v="F57"/>
        <s v="F58"/>
        <s v="F59"/>
        <s v="F60"/>
        <s v="F61"/>
        <s v="F62"/>
        <s v="F63"/>
        <s v="F64"/>
        <s v="F65"/>
        <s v="F66"/>
        <s v="F67"/>
        <s v="F68"/>
        <s v="F69"/>
        <s v="F70"/>
        <s v="F71"/>
        <s v="F72"/>
        <s v="F73"/>
        <s v="F74"/>
        <s v="F75"/>
        <s v="F76"/>
        <s v="F77"/>
        <s v="F78"/>
        <s v="F79"/>
        <s v="F80"/>
        <s v="F81"/>
        <s v="F82"/>
        <s v="F83"/>
        <s v="F84"/>
        <s v="F85"/>
        <s v="F86"/>
        <s v="F87"/>
        <s v="F88"/>
        <s v="F89"/>
        <s v="F90"/>
        <s v="F91"/>
        <s v="F92"/>
        <s v="F93"/>
        <s v="F94"/>
        <s v="F95"/>
        <s v="F96"/>
        <s v="F97"/>
        <s v="F98"/>
        <s v="F99"/>
        <s v="G23"/>
        <s v="G24"/>
        <s v="G25"/>
        <s v="G26"/>
        <s v="G27"/>
        <s v="G28"/>
        <s v="G29"/>
        <s v="G30"/>
        <s v="G31"/>
        <s v="G32"/>
        <s v="G33"/>
        <s v="G34"/>
        <s v="G35"/>
        <s v="G36"/>
        <s v="G37"/>
        <s v="G38"/>
        <s v="G39"/>
        <s v="G40"/>
        <s v="G41"/>
        <s v="G42"/>
        <s v="G43"/>
        <s v="G44"/>
        <s v="G45"/>
        <s v="G46"/>
        <s v="G47"/>
        <s v="G48"/>
        <s v="G49"/>
        <s v="G50"/>
        <s v="G51"/>
        <s v="G52"/>
        <s v="G53"/>
        <s v="G54"/>
        <s v="G55"/>
        <s v="G56"/>
        <s v="G57"/>
        <s v="G58"/>
        <s v="G59"/>
        <s v="G60"/>
        <s v="G61"/>
        <s v="G62"/>
        <s v="G63"/>
        <s v="G64"/>
        <s v="G65"/>
        <s v="G66"/>
        <s v="G67"/>
        <s v="G68"/>
        <s v="G69"/>
        <s v="G70"/>
        <s v="G71"/>
        <s v="G72"/>
        <s v="G73"/>
        <s v="G74"/>
        <s v="G75"/>
        <s v="G76"/>
        <s v="G77"/>
        <s v="G78"/>
        <s v="G79"/>
        <s v="G80"/>
        <s v="G81"/>
        <s v="G82"/>
        <s v="G83"/>
        <s v="G84"/>
        <s v="H01"/>
        <s v="H02"/>
        <s v="H03"/>
        <s v="H04"/>
        <s v="H05"/>
        <s v="H06"/>
        <s v="H07"/>
        <s v="H08"/>
        <s v="H09"/>
        <s v="H10"/>
        <s v="H11"/>
        <s v="H12"/>
        <s v="H13"/>
        <s v="H14"/>
        <s v="H15"/>
        <s v="H16"/>
        <s v="H17"/>
        <s v="H18"/>
        <s v="H19"/>
        <s v="H20"/>
        <s v="H21"/>
        <s v="H22"/>
        <s v="H23"/>
        <s v="H24"/>
        <s v="H25"/>
        <s v="H26"/>
        <s v="H27"/>
        <s v="H28"/>
        <s v="H29"/>
        <s v="H30"/>
        <s v="H31"/>
        <s v="H32"/>
        <s v="H33"/>
        <s v="H34"/>
        <s v="H35"/>
        <s v="H36"/>
        <s v="H37"/>
        <s v="H38"/>
        <s v="H39"/>
        <s v="H40"/>
        <s v="H41"/>
        <s v="H42"/>
        <s v="H43"/>
        <s v="H44"/>
        <s v="H45"/>
        <s v="H46"/>
        <s v="H47"/>
        <s v="H48"/>
        <s v="H49"/>
        <s v="H50"/>
        <s v="H51"/>
        <s v="H52"/>
        <s v="H53"/>
        <s v="H54"/>
        <s v="H55"/>
        <s v="H56"/>
        <s v="H57"/>
        <s v="H58"/>
        <s v="H59"/>
        <s v="H60"/>
        <s v="H61"/>
        <s v="H62"/>
        <s v="H63"/>
        <s v="H64"/>
        <s v="H65"/>
        <s v="H66"/>
        <s v="H67"/>
        <s v="H68"/>
        <s v="H69"/>
        <s v="H70"/>
        <s v="H71"/>
        <s v="H72"/>
        <n v="30"/>
        <n v="31"/>
        <n v="32"/>
        <n v="33"/>
        <n v="34"/>
        <n v="35"/>
        <n v="36"/>
        <n v="37"/>
        <n v="38"/>
        <n v="39"/>
        <n v="40"/>
        <n v="41"/>
        <n v="42"/>
        <n v="43"/>
        <n v="44"/>
        <n v="45"/>
        <n v="46"/>
        <n v="47"/>
        <n v="48"/>
        <n v="49"/>
        <n v="50"/>
        <n v="57"/>
        <n v="59"/>
        <n v="60"/>
        <n v="61"/>
        <n v="62"/>
        <n v="63"/>
        <n v="64"/>
        <n v="65"/>
        <n v="66"/>
        <n v="70"/>
        <n v="78"/>
        <n v="80"/>
        <n v="81"/>
        <n v="82"/>
        <n v="88"/>
        <n v="97"/>
        <n v="108"/>
        <n v="110"/>
        <n v="111"/>
        <n v="112"/>
        <n v="113"/>
        <n v="114"/>
        <n v="115"/>
        <n v="116"/>
        <n v="117"/>
        <n v="118"/>
        <n v="119"/>
        <n v="120"/>
        <n v="149"/>
        <n v="150"/>
        <n v="151"/>
        <n v="201"/>
        <n v="205"/>
        <n v="210"/>
        <n v="213"/>
        <n v="214"/>
        <n v="216"/>
        <n v="509"/>
        <n v="510"/>
        <n v="512"/>
        <n v="301"/>
      </sharedItems>
    </cacheField>
    <cacheField name="SORT_BREAK_KEY" numFmtId="0">
      <sharedItems containsSemiMixedTypes="0" containsString="0" containsNumber="1" containsInteger="1" minValue="111156" maxValue="350000"/>
    </cacheField>
    <cacheField name="BREAK_KEY" numFmtId="0">
      <sharedItems containsSemiMixedTypes="0" containsString="0" containsNumber="1" containsInteger="1" minValue="0" maxValue="320"/>
    </cacheField>
    <cacheField name="INCLUDE_ON_TREAS_SUM" numFmtId="0">
      <sharedItems/>
    </cacheField>
    <cacheField name="DELETE_INACTIVE_ACCOUNT" numFmtId="0">
      <sharedItems/>
    </cacheField>
    <cacheField name="INVEST_APP_ACCOUNT_NUM" numFmtId="0">
      <sharedItems containsMixedTypes="1" containsNumber="1" containsInteger="1" minValue="30041000" maxValue="35700301"/>
    </cacheField>
    <cacheField name="CURRENT_MO_BEG" numFmtId="43">
      <sharedItems containsSemiMixedTypes="0" containsString="0" containsNumber="1" minValue="-43490750.439999998" maxValue="2545959874.2399998"/>
    </cacheField>
    <cacheField name="CURRENT_MTD_DIS" numFmtId="43">
      <sharedItems containsSemiMixedTypes="0" containsString="0" containsNumber="1" minValue="-218121444.72" maxValue="693129262.94000006"/>
    </cacheField>
    <cacheField name="CURRENT_MTD_REV" numFmtId="43">
      <sharedItems containsSemiMixedTypes="0" containsString="0" containsNumber="1" minValue="-221788923.90000001" maxValue="435122344.00999999"/>
    </cacheField>
    <cacheField name="CURRENT_MF_TRANSFER" numFmtId="43">
      <sharedItems containsSemiMixedTypes="0" containsString="0" containsNumber="1" minValue="0" maxValue="181357110.72"/>
    </cacheField>
    <cacheField name="CURRENT_MT_TRANSFER" numFmtId="43">
      <sharedItems containsSemiMixedTypes="0" containsString="0" containsNumber="1" minValue="0" maxValue="264123385.55000001"/>
    </cacheField>
    <cacheField name="CURRENT_YR_BEG" numFmtId="43">
      <sharedItems containsSemiMixedTypes="0" containsString="0" containsNumber="1" minValue="-56493675.780000001" maxValue="2571144109.6300001"/>
    </cacheField>
    <cacheField name="CURRENT_YTD_DIS" numFmtId="43">
      <sharedItems containsSemiMixedTypes="0" containsString="0" containsNumber="1" minValue="-3696670585.4099998" maxValue="11786314282.530001"/>
    </cacheField>
    <cacheField name="CURRENT_YTD_REV" numFmtId="43">
      <sharedItems containsSemiMixedTypes="0" containsString="0" containsNumber="1" minValue="-3715522299.98" maxValue="7537812594.9499998"/>
    </cacheField>
    <cacheField name="CURRENT_YF_TRANSFER" numFmtId="43">
      <sharedItems containsSemiMixedTypes="0" containsString="0" containsNumber="1" minValue="0" maxValue="3025279484.3499999"/>
    </cacheField>
    <cacheField name="CURRENT_YT_TRANSFER" numFmtId="43">
      <sharedItems containsSemiMixedTypes="0" containsString="0" containsNumber="1" minValue="0" maxValue="4113292925.46"/>
    </cacheField>
    <cacheField name="PRIOR_MO_BEG" numFmtId="43">
      <sharedItems containsSemiMixedTypes="0" containsString="0" containsNumber="1" minValue="-22208644.43" maxValue="2603655725.8499999"/>
    </cacheField>
    <cacheField name="PRIOR_MTD_DIS" numFmtId="43">
      <sharedItems containsSemiMixedTypes="0" containsString="0" containsNumber="1" minValue="-381770872.23000002" maxValue="1123392174.29"/>
    </cacheField>
    <cacheField name="PRIOR_MTD_REV" numFmtId="43">
      <sharedItems containsSemiMixedTypes="0" containsString="0" containsNumber="1" minValue="-439466723.83999997" maxValue="838344524.25"/>
    </cacheField>
    <cacheField name="PRIOR_MF_TRANSFER" numFmtId="43">
      <sharedItems containsSemiMixedTypes="0" containsString="0" containsNumber="1" minValue="0" maxValue="212513185.66"/>
    </cacheField>
    <cacheField name="PRIOR_MT_TRANSFER" numFmtId="43">
      <sharedItems containsSemiMixedTypes="0" containsString="0" containsNumber="1" minValue="0" maxValue="368191390.12"/>
    </cacheField>
    <cacheField name="PRIOR_YR_BEG" numFmtId="43">
      <sharedItems containsSemiMixedTypes="0" containsString="0" containsNumber="1" minValue="-56493675.780000001" maxValue="2571144109.6300001"/>
    </cacheField>
    <cacheField name="PRIOR_YTD_DIS" numFmtId="43">
      <sharedItems containsSemiMixedTypes="0" containsString="0" containsNumber="1" minValue="-3478549140.6900001" maxValue="11093185019.59"/>
    </cacheField>
    <cacheField name="PRIOR_YTD_REV" numFmtId="43">
      <sharedItems containsSemiMixedTypes="0" containsString="0" containsNumber="1" minValue="-3493733376.0799999" maxValue="7102690250.9399996"/>
    </cacheField>
    <cacheField name="PRIOR_YF_TRANSFER" numFmtId="43">
      <sharedItems containsSemiMixedTypes="0" containsString="0" containsNumber="1" minValue="0" maxValue="2860773821.73"/>
    </cacheField>
    <cacheField name="PRIOR_YT_TRANSFER" numFmtId="43">
      <sharedItems containsSemiMixedTypes="0" containsString="0" containsNumber="1" minValue="0" maxValue="3849169539.9099998"/>
    </cacheField>
    <cacheField name="NEXT_MO_BEG" numFmtId="43">
      <sharedItems containsSemiMixedTypes="0" containsString="0" containsNumber="1" containsInteger="1" minValue="0" maxValue="0"/>
    </cacheField>
    <cacheField name="NEXT_MTD_DIS" numFmtId="43">
      <sharedItems containsSemiMixedTypes="0" containsString="0" containsNumber="1" containsInteger="1" minValue="0" maxValue="0"/>
    </cacheField>
    <cacheField name="NEXT_MTD_REV" numFmtId="43">
      <sharedItems containsSemiMixedTypes="0" containsString="0" containsNumber="1" containsInteger="1" minValue="0" maxValue="0"/>
    </cacheField>
    <cacheField name="NEXT_MF_TRANSFER" numFmtId="43">
      <sharedItems containsSemiMixedTypes="0" containsString="0" containsNumber="1" containsInteger="1" minValue="0" maxValue="0"/>
    </cacheField>
    <cacheField name="NEXT_MT_TRANSFER" numFmtId="4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g Haberer - TREASX" refreshedDate="42257.39532708333" createdVersion="5" refreshedVersion="5" minRefreshableVersion="3" recordCount="3577" xr:uid="{00000000-000A-0000-FFFF-FFFF1B000000}">
  <cacheSource type="worksheet">
    <worksheetSource ref="A1:AY3577" sheet="MAPPING_OLD" r:id="rId2"/>
  </cacheSource>
  <cacheFields count="49">
    <cacheField name="FUND_DSC" numFmtId="0">
      <sharedItems containsBlank="1"/>
    </cacheField>
    <cacheField name="AGENCY" numFmtId="49">
      <sharedItems containsMixedTypes="1" containsNumber="1" containsInteger="1" minValue="1000" maxValue="9004"/>
    </cacheField>
    <cacheField name="AGENCY ACCT" numFmtId="0">
      <sharedItems containsBlank="1" containsMixedTypes="1" containsNumber="1" containsInteger="1" minValue="100" maxValue="100"/>
    </cacheField>
    <cacheField name="ACCT CLASSIF" numFmtId="0">
      <sharedItems containsNonDate="0" containsString="0" containsBlank="1"/>
    </cacheField>
    <cacheField name="ACCOUNT" numFmtId="0">
      <sharedItems containsBlank="1"/>
    </cacheField>
    <cacheField name="CAT" numFmtId="0">
      <sharedItems containsBlank="1" count="9">
        <s v="10"/>
        <s v="20"/>
        <s v="30"/>
        <s v="31"/>
        <s v="32"/>
        <s v="33"/>
        <s v="34"/>
        <s v="35"/>
        <m/>
      </sharedItems>
    </cacheField>
    <cacheField name="FUND" numFmtId="0">
      <sharedItems containsBlank="1" count="305">
        <s v="111"/>
        <s v="112"/>
        <s v="113"/>
        <s v="114"/>
        <s v="125"/>
        <s v="151"/>
        <s v="152"/>
        <s v="154"/>
        <s v="222"/>
        <s v="225"/>
        <s v="290"/>
        <s v="298"/>
        <s v="299"/>
        <s v="014"/>
        <s v="022"/>
        <s v="025"/>
        <s v="026"/>
        <s v="027"/>
        <s v="028"/>
        <s v="033"/>
        <s v="034"/>
        <s v="035"/>
        <s v="036"/>
        <s v="041"/>
        <s v="042"/>
        <s v="043"/>
        <s v="044"/>
        <s v="045"/>
        <s v="048"/>
        <s v="049"/>
        <s v="050"/>
        <s v="059"/>
        <s v="060"/>
        <s v="061"/>
        <s v="062"/>
        <s v="063"/>
        <s v="064"/>
        <s v="066"/>
        <s v="077"/>
        <s v="086"/>
        <s v="090"/>
        <s v="091"/>
        <s v="092"/>
        <s v="093"/>
        <s v="094"/>
        <s v="099"/>
        <s v="100"/>
        <s v="910"/>
        <s v="201"/>
        <s v="211"/>
        <s v="963"/>
        <s v="968"/>
        <s v="702"/>
        <s v="504"/>
        <s v="503"/>
        <s v="574"/>
        <s v="573"/>
        <s v="572"/>
        <s v="998"/>
        <s v="253"/>
        <s v="969"/>
        <s v="950"/>
        <s v="250"/>
        <s v="982"/>
        <s v="668"/>
        <s v="217"/>
        <s v="993"/>
        <s v="266"/>
        <s v="716"/>
        <s v="270"/>
        <s v="281"/>
        <s v="986"/>
        <s v="981"/>
        <s v="047"/>
        <s v="761"/>
        <s v="763"/>
        <s v="762"/>
        <s v="714"/>
        <s v="970"/>
        <s v="274"/>
        <s v="218"/>
        <s v="216"/>
        <s v="770"/>
        <s v="257"/>
        <s v="292"/>
        <s v="221"/>
        <s v="219"/>
        <s v="213"/>
        <s v="667"/>
        <s v="320"/>
        <s v="321"/>
        <s v="435"/>
        <s v="795"/>
        <s v="205"/>
        <s v="267"/>
        <s v="976"/>
        <s v="977"/>
        <s v="235"/>
        <s v="455"/>
        <s v="255"/>
        <s v="461"/>
        <s v="220"/>
        <s v="948"/>
        <s v="282"/>
        <s v="536"/>
        <s v="538"/>
        <s v="915"/>
        <s v="248"/>
        <s v="277"/>
        <s v="215"/>
        <s v="685"/>
        <s v="776"/>
        <s v="506"/>
        <s v="505"/>
        <s v="654"/>
        <s v="271"/>
        <s v="767"/>
        <s v="440"/>
        <s v="441"/>
        <s v="665"/>
        <s v="991"/>
        <s v="990"/>
        <s v="989"/>
        <s v="961"/>
        <s v="769"/>
        <s v="601"/>
        <s v="445"/>
        <s v="249"/>
        <s v="911"/>
        <s v="312"/>
        <s v="952"/>
        <s v="951"/>
        <s v="987"/>
        <s v="985"/>
        <s v="949"/>
        <s v="718"/>
        <s v="729"/>
        <s v="978"/>
        <s v="965"/>
        <s v="755"/>
        <s v="756"/>
        <s v="904"/>
        <s v="903"/>
        <s v="901"/>
        <s v="907"/>
        <s v="905"/>
        <s v="906"/>
        <s v="908"/>
        <s v="902"/>
        <s v="295"/>
        <s v="423"/>
        <s v="254"/>
        <s v="252"/>
        <s v="422"/>
        <s v="462"/>
        <s v="760"/>
        <s v="208"/>
        <s v="748"/>
        <s v="711"/>
        <s v="204"/>
        <s v="245"/>
        <s v="746"/>
        <s v="237"/>
        <s v="275"/>
        <s v="227"/>
        <s v="228"/>
        <s v="229"/>
        <s v="240"/>
        <s v="957"/>
        <s v="964"/>
        <s v="261"/>
        <s v="263"/>
        <s v="244"/>
        <s v="465"/>
        <s v="242"/>
        <s v="701"/>
        <s v="450"/>
        <s v="775"/>
        <s v="224"/>
        <s v="534"/>
        <s v="567"/>
        <s v="566"/>
        <s v="206"/>
        <s v="207"/>
        <s v="230"/>
        <s v="243"/>
        <s v="241"/>
        <s v="239"/>
        <s v="766"/>
        <s v="703"/>
        <s v="226"/>
        <s v="256"/>
        <s v="750"/>
        <s v="262"/>
        <s v="233"/>
        <s v="209"/>
        <s v="532"/>
        <s v="265"/>
        <s v="988"/>
        <s v="995"/>
        <s v="912"/>
        <s v="236"/>
        <s v="673"/>
        <s v="771"/>
        <s v="773"/>
        <s v="974"/>
        <s v="975"/>
        <s v="973"/>
        <s v="675"/>
        <s v="782"/>
        <s v="781"/>
        <s v="715"/>
        <s v="780"/>
        <s v="779"/>
        <s v="994"/>
        <s v="537"/>
        <s v="535"/>
        <s v="203"/>
        <s v="251"/>
        <s v="214"/>
        <s v="212"/>
        <s v="258"/>
        <s v="120"/>
        <s v="130"/>
        <s v="669"/>
        <s v="581"/>
        <s v="580"/>
        <s v="276"/>
        <s v="370"/>
        <s v="712"/>
        <s v="713"/>
        <s v="953"/>
        <s v="971"/>
        <s v="962"/>
        <s v="959"/>
        <s v="960"/>
        <s v="264"/>
        <s v="460"/>
        <s v="681"/>
        <s v="992"/>
        <s v="983"/>
        <s v="984"/>
        <s v="234"/>
        <s v="223"/>
        <s v="232"/>
        <s v="238"/>
        <s v="259"/>
        <s v="269"/>
        <s v="268"/>
        <s v="273"/>
        <s v="768"/>
        <s v="210"/>
        <s v="980"/>
        <s v="913"/>
        <s v="914"/>
        <s v="967"/>
        <s v="955"/>
        <s v="956"/>
        <s v="979"/>
        <s v="954"/>
        <s v="918"/>
        <s v="A03"/>
        <s v="C00"/>
        <s v="A04"/>
        <s v="L00"/>
        <s v="L05"/>
        <s v="L08"/>
        <s v="L04"/>
        <s v="L02"/>
        <s v="L09"/>
        <s v="L06"/>
        <s v="L03"/>
        <s v="L01"/>
        <s v="L07"/>
        <s v="F00"/>
        <s v="K01"/>
        <s v="F02"/>
        <s v="F03"/>
        <s v="F07"/>
        <s v="C01"/>
        <s v="D00"/>
        <s v="E00"/>
        <s v="B00"/>
        <s v="F01"/>
        <s v="T00"/>
        <s v="620"/>
        <s v="630"/>
        <s v="637"/>
        <s v="690"/>
        <s v="610"/>
        <s v="010"/>
        <s v="700"/>
        <s v="040"/>
        <s v="200"/>
        <s v="001"/>
        <s v="695"/>
        <s v="002"/>
        <s v="030"/>
        <s v="625"/>
        <s v="850"/>
        <s v="745"/>
        <s v="645"/>
        <s v="638"/>
        <s v="410"/>
        <m/>
      </sharedItems>
    </cacheField>
    <cacheField name="DIST" numFmtId="0">
      <sharedItems containsBlank="1"/>
    </cacheField>
    <cacheField name="BALANCE" numFmtId="43">
      <sharedItems containsString="0" containsBlank="1" containsNumber="1" minValue="-64767790.649999999" maxValue="2542292395.0599999" count="2521">
        <n v="48000028"/>
        <n v="5743945.3399999999"/>
        <n v="2431896.9900000002"/>
        <n v="903924.83"/>
        <n v="40793844.93"/>
        <n v="1039162.18"/>
        <n v="2068318.62"/>
        <n v="600209.97"/>
        <n v="60174957.740000002"/>
        <n v="48942.77"/>
        <n v="0"/>
        <n v="205521.04"/>
        <n v="140817.07999999999"/>
        <n v="247921.17"/>
        <n v="1020146.48"/>
        <n v="211700.37"/>
        <n v="235881.82"/>
        <n v="361470.57"/>
        <n v="109894.69"/>
        <n v="61679.62"/>
        <n v="229909.31"/>
        <n v="49631.79"/>
        <n v="15743.29"/>
        <n v="109222.63"/>
        <n v="2464.63"/>
        <n v="112769.97"/>
        <n v="96948.79"/>
        <n v="39684.239999999998"/>
        <n v="555129.18999999994"/>
        <n v="57799.5"/>
        <n v="69734.3"/>
        <n v="69954.210000000006"/>
        <n v="62296.73"/>
        <n v="63539.23"/>
        <n v="15884.38"/>
        <n v="85994.96"/>
        <n v="54448.82"/>
        <n v="69217.36"/>
        <n v="42059.43"/>
        <n v="33763.18"/>
        <n v="61497.47"/>
        <n v="68975.199999999997"/>
        <n v="74027.33"/>
        <n v="53727.85"/>
        <n v="46882.86"/>
        <n v="68026.460000000006"/>
        <n v="55619.72"/>
        <n v="42686.48"/>
        <n v="29837.45"/>
        <n v="52402.77"/>
        <n v="47205.55"/>
        <n v="408452.1"/>
        <n v="105965.35"/>
        <n v="32064.49"/>
        <n v="80042.33"/>
        <n v="95362.16"/>
        <n v="76730.81"/>
        <n v="21355622.469999999"/>
        <n v="225524250"/>
        <n v="2542292395.0599999"/>
        <n v="196467215.90000001"/>
        <n v="10000000"/>
        <n v="-35706040.659999996"/>
        <n v="2696.83"/>
        <n v="619544.07999999996"/>
        <n v="122344.66"/>
        <n v="-9805.89"/>
        <n v="720370.81"/>
        <n v="150076.18"/>
        <n v="222.72"/>
        <n v="158942.04"/>
        <n v="188118.27"/>
        <n v="231549.47"/>
        <n v="-656.73"/>
        <n v="-10"/>
        <n v="-12498.81"/>
        <n v="26587.7"/>
        <n v="946.65"/>
        <n v="219.11"/>
        <n v="682"/>
        <n v="-10077.379999999999"/>
        <n v="52609.84"/>
        <n v="400"/>
        <n v="48631.97"/>
        <n v="68822.179999999993"/>
        <n v="44272.13"/>
        <n v="100650.47"/>
        <n v="15706.74"/>
        <n v="102361.04"/>
        <n v="74006.429999999993"/>
        <n v="56218.85"/>
        <n v="47123.13"/>
        <n v="117021.75"/>
        <n v="96108.14"/>
        <n v="63661.69"/>
        <n v="111526.42"/>
        <n v="88991.08"/>
        <n v="96394.16"/>
        <n v="76025.03"/>
        <n v="98497.63"/>
        <n v="104214.28"/>
        <n v="69817.5"/>
        <n v="71532.5"/>
        <n v="115834.61"/>
        <n v="256788.67"/>
        <n v="75761.62"/>
        <n v="125708.71"/>
        <n v="83073.41"/>
        <n v="58175.55"/>
        <n v="79818.009999999995"/>
        <n v="4111891.93"/>
        <n v="690417.19"/>
        <n v="-149297.82999999999"/>
        <n v="600531.34"/>
        <n v="8761.1"/>
        <n v="1255746.06"/>
        <n v="358737.73"/>
        <n v="7340427.7000000002"/>
        <n v="240318.5"/>
        <n v="15927694.92"/>
        <n v="293281.09999999998"/>
        <n v="233430.12"/>
        <n v="89675.09"/>
        <n v="716316.76"/>
        <n v="6836.86"/>
        <n v="15473005.710000001"/>
        <n v="9234049.8699999992"/>
        <n v="199887.73"/>
        <n v="3027702.81"/>
        <n v="535015.93999999994"/>
        <n v="102295964.19"/>
        <n v="54330.63"/>
        <n v="72227.899999999994"/>
        <n v="965120.23"/>
        <n v="317214.01"/>
        <n v="28785.87"/>
        <n v="106.61"/>
        <n v="261248.36"/>
        <n v="11852320.16"/>
        <n v="-658958.13"/>
        <n v="17597.39"/>
        <n v="1741044.12"/>
        <n v="-46402.89"/>
        <n v="3529111.73"/>
        <n v="165.37"/>
        <n v="40035.769999999997"/>
        <n v="7878116.5800000001"/>
        <n v="1732792.48"/>
        <n v="532381.1"/>
        <n v="4534999.1500000004"/>
        <n v="234024.73"/>
        <n v="1489372.83"/>
        <n v="300419.13"/>
        <n v="121366.87"/>
        <n v="23209.56"/>
        <n v="28489.08"/>
        <n v="1873.38"/>
        <n v="874768.13"/>
        <n v="24976.32"/>
        <n v="2168.5500000000002"/>
        <n v="-108858.4"/>
        <n v="1396.54"/>
        <n v="22.8"/>
        <n v="187424.69"/>
        <n v="231049.07"/>
        <n v="892494.96"/>
        <n v="129871.23"/>
        <n v="14470.24"/>
        <n v="512330.47"/>
        <n v="942907.69"/>
        <n v="419938.41"/>
        <n v="1062155.1000000001"/>
        <n v="-237.5"/>
        <n v="492109.95"/>
        <n v="7962618.9000000004"/>
        <n v="142003.85999999999"/>
        <n v="2043859.52"/>
        <n v="232529.96"/>
        <n v="1421449.34"/>
        <n v="341631.51"/>
        <n v="11181.55"/>
        <n v="237.5"/>
        <n v="-7240.84"/>
        <n v="767282.97"/>
        <n v="0.02"/>
        <n v="21862.84"/>
        <n v="110075.77"/>
        <n v="-155708.57999999999"/>
        <n v="322152.2"/>
        <n v="396488.94"/>
        <n v="334985.03999999998"/>
        <n v="-9593.92"/>
        <n v="21115311.239999998"/>
        <n v="246747.3"/>
        <n v="3055.33"/>
        <n v="3837.9"/>
        <n v="20473.22"/>
        <n v="238098.25"/>
        <n v="727294.17"/>
        <n v="30137638"/>
        <n v="1717051.51"/>
        <n v="4074433.65"/>
        <n v="7720090"/>
        <n v="618281.67000000004"/>
        <n v="264212.18"/>
        <n v="-24372.38"/>
        <n v="1728326.68"/>
        <n v="58655.76"/>
        <n v="1286.42"/>
        <n v="188134924.59999999"/>
        <n v="29823371.07"/>
        <n v="39728083.539999999"/>
        <n v="1334790.92"/>
        <n v="1014234.55"/>
        <n v="45604.27"/>
        <n v="77429.77"/>
        <n v="134164.21"/>
        <n v="1855.94"/>
        <n v="2470.94"/>
        <n v="91241.24"/>
        <n v="160879.15"/>
        <n v="632307.5"/>
        <n v="4852.4399999999996"/>
        <n v="37357.230000000003"/>
        <n v="35469306.549999997"/>
        <n v="382.19"/>
        <n v="8760516.0500000007"/>
        <n v="2942933.56"/>
        <n v="509978.86"/>
        <n v="159951.78"/>
        <n v="18864152.079999998"/>
        <n v="45671.48"/>
        <n v="123644.58"/>
        <n v="3297301.23"/>
        <n v="72640.05"/>
        <n v="38126.5"/>
        <n v="749.61"/>
        <n v="29066297.390000001"/>
        <n v="8415635.3100000005"/>
        <n v="184541.62"/>
        <n v="-192.34"/>
        <n v="287.39"/>
        <n v="204203321.94"/>
        <n v="44395.65"/>
        <n v="2620.38"/>
        <n v="22775.66"/>
        <n v="23569.01"/>
        <n v="221108.77"/>
        <n v="32216.75"/>
        <n v="63332.13"/>
        <n v="485497.03"/>
        <n v="377801.72"/>
        <n v="222481.39"/>
        <n v="114.99"/>
        <n v="158.38999999999999"/>
        <n v="-3974619.41"/>
        <n v="821021.95"/>
        <n v="8197784.0800000001"/>
        <n v="128706.04"/>
        <n v="-133345.09"/>
        <n v="396296.81"/>
        <n v="3494798.16"/>
        <n v="1193618.44"/>
        <n v="597038.30000000005"/>
        <n v="33689.620000000003"/>
        <n v="7931.74"/>
        <n v="541284.88"/>
        <n v="493991.28"/>
        <n v="902356.94"/>
        <n v="46391.32"/>
        <n v="1505852.92"/>
        <n v="86229.77"/>
        <n v="2858087.88"/>
        <n v="17577.34"/>
        <n v="5530406.2999999998"/>
        <n v="8949615.9199999999"/>
        <n v="-29194.33"/>
        <n v="186165.82"/>
        <n v="10105.27"/>
        <n v="1002100.08"/>
        <n v="-1229.75"/>
        <n v="2336377.7400000002"/>
        <n v="197880.61"/>
        <n v="742108.24"/>
        <n v="319909.81"/>
        <n v="63082.84"/>
        <n v="703581.82"/>
        <n v="3148431.54"/>
        <n v="95299.77"/>
        <n v="25580072.829999998"/>
        <n v="4.93"/>
        <n v="1167"/>
        <n v="3640997.14"/>
        <n v="257287.42"/>
        <n v="204.52"/>
        <n v="279974.84999999998"/>
        <n v="-12568.03"/>
        <n v="214347.02"/>
        <n v="-3865607.89"/>
        <n v="6517295.2000000002"/>
        <n v="136518.23000000001"/>
        <n v="257503.23"/>
        <n v="79192.38"/>
        <n v="2796015.36"/>
        <n v="1619.55"/>
        <n v="6358.66"/>
        <n v="235138.09"/>
        <n v="19337.150000000001"/>
        <n v="401392.76"/>
        <n v="1735153.5"/>
        <n v="485662.01"/>
        <n v="952825.86"/>
        <n v="3.05"/>
        <n v="30011467.190000001"/>
        <n v="401754.27"/>
        <n v="-52308.41"/>
        <n v="73543.67"/>
        <n v="-43369.68"/>
        <n v="-43112.9"/>
        <n v="28543.99"/>
        <n v="3591.39"/>
        <n v="150278.87"/>
        <n v="832512.56"/>
        <n v="2852525.33"/>
        <n v="-131272.57"/>
        <n v="121630.85"/>
        <n v="-755426.88"/>
        <n v="247441.57"/>
        <n v="118856.46"/>
        <n v="93210.66"/>
        <n v="479573.51"/>
        <n v="299509.42"/>
        <n v="421.58"/>
        <n v="132435.01999999999"/>
        <n v="35103.64"/>
        <n v="102.36"/>
        <n v="488771.85"/>
        <n v="30322.07"/>
        <n v="135228.63"/>
        <n v="1946035.72"/>
        <n v="205722.74"/>
        <n v="303628.76"/>
        <n v="189870.06"/>
        <n v="441905.15"/>
        <n v="240346.83"/>
        <n v="3740.84"/>
        <n v="196828209.31"/>
        <n v="2500391.83"/>
        <n v="160911.60999999999"/>
        <n v="-10253.98"/>
        <n v="72944.87"/>
        <n v="53372793.630000003"/>
        <n v="21495.919999999998"/>
        <n v="33274804.93"/>
        <n v="543641.61"/>
        <n v="918613.16"/>
        <n v="5267.05"/>
        <n v="769336.67"/>
        <n v="1473570.13"/>
        <n v="90037.98"/>
        <n v="6653.02"/>
        <n v="538337.68000000005"/>
        <n v="2222838.08"/>
        <n v="36949.120000000003"/>
        <n v="39578.78"/>
        <n v="8.51"/>
        <n v="1489.66"/>
        <n v="2583574.79"/>
        <n v="345495.9"/>
        <n v="463189.92"/>
        <n v="193770.57"/>
        <n v="504313.48"/>
        <n v="6.09"/>
        <n v="6285.1"/>
        <n v="-7850.84"/>
        <n v="1716.72"/>
        <n v="46567.69"/>
        <n v="10097.83"/>
        <n v="378637.16"/>
        <n v="28071.96"/>
        <n v="88918.06"/>
        <n v="85.54"/>
        <n v="424.88"/>
        <n v="277.31"/>
        <n v="297.69"/>
        <n v="39.619999999999997"/>
        <n v="260.18"/>
        <n v="161.27000000000001"/>
        <n v="150.19999999999999"/>
        <n v="320.24"/>
        <n v="57415.26"/>
        <n v="92247.52"/>
        <n v="27006.53"/>
        <n v="13207.53"/>
        <n v="26025.74"/>
        <n v="4955.8999999999996"/>
        <n v="2018.58"/>
        <n v="12864.64"/>
        <n v="6185.4"/>
        <n v="5362.57"/>
        <n v="3571.55"/>
        <n v="6686.85"/>
        <n v="62434.74"/>
        <n v="10100.86"/>
        <n v="3485.96"/>
        <n v="4001.18"/>
        <n v="19518.21"/>
        <n v="25362.57"/>
        <n v="10663.48"/>
        <n v="18.39"/>
        <n v="28536.49"/>
        <n v="8664.1200000000008"/>
        <n v="1377.76"/>
        <n v="6.2"/>
        <n v="0.01"/>
        <n v="1488.05"/>
        <n v="25564.94"/>
        <n v="3913.45"/>
        <n v="2552.41"/>
        <n v="1029.8699999999999"/>
        <n v="1098.3"/>
        <n v="330.24"/>
        <n v="12422.83"/>
        <n v="13451.78"/>
        <n v="-0.31"/>
        <n v="2221.7600000000002"/>
        <n v="35017.25"/>
        <n v="2305.96"/>
        <n v="38.840000000000003"/>
        <n v="32788.49"/>
        <n v="21395.09"/>
        <n v="2516.0300000000002"/>
        <n v="10828.6"/>
        <n v="7976.72"/>
        <n v="6999.67"/>
        <n v="10568.76"/>
        <n v="16449.91"/>
        <n v="2754.34"/>
        <n v="8032.86"/>
        <n v="1535.03"/>
        <n v="4350.28"/>
        <n v="20135.16"/>
        <n v="41283.74"/>
        <n v="15911.82"/>
        <n v="5463.48"/>
        <n v="34611.96"/>
        <n v="7143.84"/>
        <n v="568.45000000000005"/>
        <n v="4925.3599999999997"/>
        <n v="11102.97"/>
        <n v="326.86"/>
        <n v="20809.400000000001"/>
        <n v="14010.99"/>
        <n v="5121.2700000000004"/>
        <n v="471.52"/>
        <n v="684.97"/>
        <n v="2029.26"/>
        <n v="556.95000000000005"/>
        <n v="8404.5400000000009"/>
        <n v="4093.1"/>
        <n v="6909.99"/>
        <n v="10641.32"/>
        <n v="11862.81"/>
        <n v="3185.27"/>
        <n v="6282.93"/>
        <n v="195.54"/>
        <n v="9082.7099999999991"/>
        <n v="16518.68"/>
        <n v="100.65"/>
        <n v="862.71"/>
        <n v="47.49"/>
        <n v="338.08"/>
        <n v="199.87"/>
        <n v="32.82"/>
        <n v="245.7"/>
        <n v="17.55"/>
        <n v="16.32"/>
        <n v="653.5"/>
        <n v="3667.6"/>
        <n v="171.77"/>
        <n v="35.840000000000003"/>
        <n v="21.06"/>
        <n v="566.44000000000005"/>
        <n v="167.26"/>
        <n v="253.52"/>
        <n v="158.69999999999999"/>
        <n v="8.44"/>
        <n v="672.58"/>
        <n v="44416.04"/>
        <n v="51703.69"/>
        <n v="24718.13"/>
        <n v="87090.07"/>
        <n v="19332.84"/>
        <n v="493.93"/>
        <n v="3526.68"/>
        <n v="160.35"/>
        <n v="845.46"/>
        <n v="841.55"/>
        <n v="881.41"/>
        <n v="1025.27"/>
        <n v="65.489999999999995"/>
        <n v="1171.5"/>
        <n v="17.2"/>
        <n v="82.03"/>
        <n v="1589.77"/>
        <n v="237.59"/>
        <n v="46.63"/>
        <n v="32.53"/>
        <n v="132.29"/>
        <n v="34.11"/>
        <n v="119.47"/>
        <n v="742.71"/>
        <n v="31.71"/>
        <n v="15.51"/>
        <n v="46.05"/>
        <n v="211.2"/>
        <n v="111.7"/>
        <n v="22.48"/>
        <n v="178"/>
        <n v="226.09"/>
        <n v="223.48"/>
        <n v="5.43"/>
        <n v="83.77"/>
        <n v="482.65"/>
        <n v="129.35"/>
        <n v="219.44"/>
        <n v="33.15"/>
        <n v="43.57"/>
        <n v="45.8"/>
        <n v="201.5"/>
        <n v="132.99"/>
        <n v="31.28"/>
        <n v="167.23"/>
        <n v="186.41"/>
        <n v="146.47999999999999"/>
        <n v="39.43"/>
        <n v="98.6"/>
        <n v="66.53"/>
        <n v="99.35"/>
        <n v="49.95"/>
        <n v="245.39"/>
        <n v="105.48"/>
        <n v="122.73"/>
        <n v="124.46"/>
        <n v="208.78"/>
        <n v="150.5"/>
        <n v="11.96"/>
        <n v="68.73"/>
        <n v="285.7"/>
        <n v="224.89"/>
        <n v="285.33999999999997"/>
        <n v="130.63999999999999"/>
        <n v="3.86"/>
        <n v="3.69"/>
        <n v="45.23"/>
        <n v="25.09"/>
        <n v="4.75"/>
        <n v="8.64"/>
        <n v="20.07"/>
        <n v="102.76"/>
        <n v="37.44"/>
        <n v="15.1"/>
        <n v="14.07"/>
        <n v="29.5"/>
        <n v="41.95"/>
        <n v="168.65"/>
        <n v="65.63"/>
        <n v="54.24"/>
        <n v="14.58"/>
        <n v="24.34"/>
        <n v="20.28"/>
        <n v="17.72"/>
        <n v="5.68"/>
        <n v="73.650000000000006"/>
        <n v="27.16"/>
        <n v="55.73"/>
        <n v="68.66"/>
        <n v="37.369999999999997"/>
        <n v="34.22"/>
        <n v="28.07"/>
        <n v="10.02"/>
        <n v="93.76"/>
        <n v="71.069999999999993"/>
        <n v="62.66"/>
        <n v="33.229999999999997"/>
        <n v="69.47"/>
        <n v="199.68"/>
        <n v="9.9"/>
        <n v="75.17"/>
        <n v="27.38"/>
        <n v="92.14"/>
        <n v="8.74"/>
        <n v="76.2"/>
        <n v="49.33"/>
        <n v="7.56"/>
        <n v="53.78"/>
        <n v="17.45"/>
        <n v="7.28"/>
        <n v="17.82"/>
        <n v="25.4"/>
        <n v="24.64"/>
        <n v="7.06"/>
        <n v="19.72"/>
        <n v="15.35"/>
        <n v="23.96"/>
        <n v="9.0500000000000007"/>
        <n v="21.38"/>
        <n v="87.88"/>
        <n v="50.85"/>
        <n v="29.19"/>
        <n v="51.93"/>
        <n v="43.79"/>
        <n v="22.3"/>
        <n v="67.98"/>
        <n v="26.44"/>
        <n v="38.520000000000003"/>
        <n v="79.459999999999994"/>
        <n v="120.76"/>
        <n v="81.459999999999994"/>
        <n v="91.21"/>
        <n v="124.77"/>
        <n v="27.96"/>
        <n v="57.04"/>
        <n v="73.67"/>
        <n v="4.46"/>
        <n v="180.11"/>
        <n v="106.45"/>
        <n v="46.83"/>
        <n v="18.12"/>
        <n v="5.99"/>
        <n v="87.45"/>
        <n v="22.31"/>
        <n v="517.38"/>
        <n v="79.08"/>
        <n v="131.91"/>
        <n v="8.27"/>
        <n v="9.84"/>
        <n v="565.71"/>
        <n v="0.3"/>
        <n v="126.51"/>
        <n v="96.73"/>
        <n v="374.41"/>
        <n v="89.06"/>
        <n v="151.44"/>
        <n v="31.76"/>
        <n v="49.85"/>
        <n v="12.14"/>
        <n v="298.72000000000003"/>
        <n v="158.03"/>
        <n v="200.51"/>
        <n v="242.43"/>
        <n v="34.14"/>
        <n v="369.23"/>
        <n v="30.94"/>
        <n v="115.11"/>
        <n v="167.69"/>
        <n v="210.88"/>
        <n v="84.81"/>
        <n v="158.63"/>
        <n v="35.5"/>
        <n v="97.48"/>
        <n v="199.14"/>
        <n v="94.57"/>
        <n v="53.63"/>
        <n v="100.28"/>
        <n v="166.14"/>
        <n v="359.31"/>
        <n v="48.34"/>
        <n v="20.77"/>
        <n v="29.58"/>
        <n v="50.07"/>
        <n v="31.22"/>
        <n v="15.7"/>
        <n v="65.08"/>
        <n v="181.76"/>
        <n v="79.03"/>
        <n v="46.18"/>
        <n v="3.7"/>
        <n v="390.94"/>
        <n v="15.24"/>
        <n v="11.24"/>
        <n v="27.83"/>
        <n v="116.95"/>
        <n v="48.09"/>
        <n v="14.95"/>
        <n v="26.34"/>
        <n v="13.86"/>
        <n v="67.48"/>
        <n v="161.63999999999999"/>
        <n v="59.61"/>
        <n v="126.02"/>
        <n v="14.51"/>
        <n v="25.83"/>
        <n v="-3.62"/>
        <n v="34.270000000000003"/>
        <n v="169.27"/>
        <n v="21.73"/>
        <n v="61.37"/>
        <n v="24.18"/>
        <n v="13.87"/>
        <n v="7.85"/>
        <n v="7.73"/>
        <n v="2.98"/>
        <n v="8.5399999999999991"/>
        <n v="15.47"/>
        <n v="101"/>
        <n v="11.05"/>
        <n v="38.39"/>
        <n v="385.09"/>
        <n v="6.08"/>
        <n v="4.59"/>
        <n v="2.16"/>
        <n v="42.03"/>
        <n v="33.840000000000003"/>
        <n v="55.39"/>
        <n v="9.5500000000000007"/>
        <n v="48.68"/>
        <n v="8.66"/>
        <n v="34.619999999999997"/>
        <n v="25.06"/>
        <n v="16.670000000000002"/>
        <n v="43.24"/>
        <n v="2.23"/>
        <n v="9.42"/>
        <n v="222.18"/>
        <n v="48.43"/>
        <n v="12.57"/>
        <n v="8.83"/>
        <n v="11.78"/>
        <n v="18.79"/>
        <n v="38.590000000000003"/>
        <n v="60.25"/>
        <n v="14.42"/>
        <n v="56.69"/>
        <n v="141.99"/>
        <n v="30.27"/>
        <n v="32.57"/>
        <n v="23.2"/>
        <n v="30.06"/>
        <n v="11.87"/>
        <n v="29.64"/>
        <n v="133.28"/>
        <n v="14.11"/>
        <n v="41.37"/>
        <n v="148.01"/>
        <n v="62.72"/>
        <n v="16.399999999999999"/>
        <n v="33.85"/>
        <n v="71.33"/>
        <n v="24.3"/>
        <n v="40.56"/>
        <n v="92.26"/>
        <n v="40.24"/>
        <n v="101.93"/>
        <n v="86.3"/>
        <n v="96.98"/>
        <n v="95.37"/>
        <n v="156.94999999999999"/>
        <n v="3.11"/>
        <n v="11.5"/>
        <n v="22.03"/>
        <n v="3.49"/>
        <n v="14.99"/>
        <n v="19.309999999999999"/>
        <n v="16.559999999999999"/>
        <n v="54"/>
        <n v="58.45"/>
        <n v="42.52"/>
        <n v="7.92"/>
        <n v="15.81"/>
        <n v="37.299999999999997"/>
        <n v="28.25"/>
        <n v="33.97"/>
        <n v="134.28"/>
        <n v="58.88"/>
        <n v="13.16"/>
        <n v="17.37"/>
        <n v="75.599999999999994"/>
        <n v="0.12"/>
        <n v="19.04"/>
        <n v="96.19"/>
        <n v="108.67"/>
        <n v="352.3"/>
        <n v="45.04"/>
        <n v="10.85"/>
        <n v="1060.1500000000001"/>
        <n v="35.18"/>
        <n v="36.83"/>
        <n v="37.049999999999997"/>
        <n v="1383.71"/>
        <n v="20.38"/>
        <n v="43.26"/>
        <n v="44.14"/>
        <n v="37.17"/>
        <n v="103.45"/>
        <n v="18.14"/>
        <n v="12.74"/>
        <n v="25.33"/>
        <n v="33.6"/>
        <n v="31.74"/>
        <n v="45.63"/>
        <n v="103.14"/>
        <n v="45.81"/>
        <n v="42.84"/>
        <n v="22.6"/>
        <n v="54.5"/>
        <n v="31.91"/>
        <n v="16.440000000000001"/>
        <n v="26.53"/>
        <n v="56.54"/>
        <n v="35.43"/>
        <n v="92.82"/>
        <n v="102.59"/>
        <n v="30998.33"/>
        <n v="13146.76"/>
        <n v="6216.74"/>
        <n v="4337.0200000000004"/>
        <n v="2289.6999999999998"/>
        <n v="977.48"/>
        <n v="656.93"/>
        <n v="33.46"/>
        <n v="1821.56"/>
        <n v="40813.58"/>
        <n v="28668.9"/>
        <n v="2875.95"/>
        <n v="2054.4699999999998"/>
        <n v="159.72999999999999"/>
        <n v="3150"/>
        <n v="5648.99"/>
        <n v="1488.19"/>
        <n v="2154.0300000000002"/>
        <n v="138.77000000000001"/>
        <n v="26823.89"/>
        <n v="28638.35"/>
        <n v="4470.5600000000004"/>
        <n v="16254.75"/>
        <n v="14455.7"/>
        <n v="19120.52"/>
        <n v="18661.95"/>
        <n v="3234.56"/>
        <n v="10222.700000000001"/>
        <n v="10227.26"/>
        <n v="27172.74"/>
        <n v="16421.060000000001"/>
        <n v="17447.11"/>
        <n v="5.9"/>
        <n v="5.71"/>
        <n v="20.260000000000002"/>
        <n v="10.45"/>
        <n v="18.46"/>
        <n v="41.2"/>
        <n v="15.59"/>
        <n v="16.940000000000001"/>
        <n v="8.1300000000000008"/>
        <n v="9.41"/>
        <n v="22.05"/>
        <n v="15.03"/>
        <n v="20.66"/>
        <n v="12.02"/>
        <n v="49.53"/>
        <n v="53.81"/>
        <n v="82.98"/>
        <n v="24.85"/>
        <n v="29.44"/>
        <n v="9.17"/>
        <n v="69.290000000000006"/>
        <n v="10.49"/>
        <n v="36.799999999999997"/>
        <n v="34.61"/>
        <n v="5.19"/>
        <n v="19.47"/>
        <n v="43.49"/>
        <n v="52.54"/>
        <n v="138.19999999999999"/>
        <n v="49.89"/>
        <n v="31.61"/>
        <n v="75.81"/>
        <n v="46.87"/>
        <n v="37.090000000000003"/>
        <n v="27.56"/>
        <n v="32.19"/>
        <n v="16.239999999999998"/>
        <n v="51.73"/>
        <n v="15.3"/>
        <n v="55.32"/>
        <n v="175.01"/>
        <n v="63.74"/>
        <n v="41.16"/>
        <n v="78.34"/>
        <n v="43.04"/>
        <n v="84.02"/>
        <n v="81.849999999999994"/>
        <n v="10.1"/>
        <n v="137.19999999999999"/>
        <n v="108.79"/>
        <n v="65.430000000000007"/>
        <n v="53.02"/>
        <n v="73.349999999999994"/>
        <n v="171.5"/>
        <n v="91.78"/>
        <n v="44.6"/>
        <n v="103.86"/>
        <n v="48.61"/>
        <n v="71.760000000000005"/>
        <n v="25.29"/>
        <n v="9.4600000000000009"/>
        <n v="37.36"/>
        <n v="63.13"/>
        <n v="54.99"/>
        <n v="30.86"/>
        <n v="138"/>
        <n v="10.47"/>
        <n v="16.489999999999998"/>
        <n v="3.6"/>
        <n v="33.130000000000003"/>
        <n v="51.68"/>
        <n v="55.03"/>
        <n v="84.35"/>
        <n v="22.46"/>
        <n v="64.69"/>
        <n v="22.53"/>
        <n v="192.52"/>
        <n v="69.61"/>
        <n v="69.23"/>
        <n v="29.51"/>
        <n v="61.71"/>
        <n v="31.13"/>
        <n v="14.52"/>
        <n v="4.3899999999999997"/>
        <n v="27.97"/>
        <n v="17.170000000000002"/>
        <n v="16.77"/>
        <n v="95.84"/>
        <n v="30.61"/>
        <n v="133.78"/>
        <n v="11.11"/>
        <n v="14.24"/>
        <n v="125.15"/>
        <n v="43.21"/>
        <n v="92.79"/>
        <n v="59.42"/>
        <n v="31.47"/>
        <n v="30.68"/>
        <n v="59.22"/>
        <n v="30"/>
        <n v="36.049999999999997"/>
        <n v="26.72"/>
        <n v="12.75"/>
        <n v="33.799999999999997"/>
        <n v="35.64"/>
        <n v="30.95"/>
        <n v="21.36"/>
        <n v="71.75"/>
        <n v="38.909999999999997"/>
        <n v="20.04"/>
        <n v="44.39"/>
        <n v="17.28"/>
        <n v="32.15"/>
        <n v="45.82"/>
        <n v="182.11"/>
        <n v="55.82"/>
        <n v="33.71"/>
        <n v="44.84"/>
        <n v="166.4"/>
        <n v="42.22"/>
        <n v="28.62"/>
        <n v="16.48"/>
        <n v="30.3"/>
        <n v="78.47"/>
        <n v="14.62"/>
        <n v="352.65"/>
        <n v="41.81"/>
        <n v="11.12"/>
        <n v="30.88"/>
        <n v="36.39"/>
        <n v="85.64"/>
        <n v="145.61000000000001"/>
        <n v="13.85"/>
        <n v="31.64"/>
        <n v="17.38"/>
        <n v="21.29"/>
        <n v="15.71"/>
        <n v="5.44"/>
        <n v="5.36"/>
        <n v="52.05"/>
        <n v="34.1"/>
        <n v="28.16"/>
        <n v="94.86"/>
        <n v="26.98"/>
        <n v="98.01"/>
        <n v="4.8"/>
        <n v="11.75"/>
        <n v="45.03"/>
        <n v="61.03"/>
        <n v="142.77000000000001"/>
        <n v="63.31"/>
        <n v="74.540000000000006"/>
        <n v="58.65"/>
        <n v="68.7"/>
        <n v="202.09"/>
        <n v="177.35"/>
        <n v="520.04999999999995"/>
        <n v="33.68"/>
        <n v="57.06"/>
        <n v="47.72"/>
        <n v="25.65"/>
        <n v="12937.86"/>
        <n v="10394.59"/>
        <n v="20063.12"/>
        <n v="23643.759999999998"/>
        <n v="27283.67"/>
        <n v="6037.73"/>
        <n v="11962.81"/>
        <n v="208.54"/>
        <n v="2987.11"/>
        <n v="2992.04"/>
        <n v="29414.07"/>
        <n v="78"/>
        <n v="4420.16"/>
        <n v="118.92"/>
        <n v="60.02"/>
        <n v="504.37"/>
        <n v="0.17"/>
        <n v="79.09"/>
        <n v="37.479999999999997"/>
        <n v="16.98"/>
        <n v="13.77"/>
        <n v="73.260000000000005"/>
        <n v="57.83"/>
        <n v="69.73"/>
        <n v="315.33999999999997"/>
        <n v="22.93"/>
        <n v="53.08"/>
        <n v="34.770000000000003"/>
        <n v="48.12"/>
        <n v="251.25"/>
        <n v="197.78"/>
        <n v="24.58"/>
        <n v="23.79"/>
        <n v="26.82"/>
        <n v="37.590000000000003"/>
        <n v="23.55"/>
        <n v="92.47"/>
        <n v="2849.63"/>
        <n v="183.03"/>
        <n v="84.95"/>
        <n v="120.71"/>
        <n v="96.31"/>
        <n v="125.67"/>
        <n v="118.67"/>
        <n v="10.84"/>
        <n v="435.78"/>
        <n v="9.23"/>
        <n v="41.05"/>
        <n v="52.91"/>
        <n v="24.99"/>
        <n v="41.36"/>
        <n v="160.63999999999999"/>
        <n v="286.2"/>
        <n v="122.79"/>
        <n v="59.64"/>
        <n v="16.55"/>
        <n v="0.14000000000000001"/>
        <n v="6.18"/>
        <n v="10.96"/>
        <n v="52.59"/>
        <n v="35.65"/>
        <n v="12.65"/>
        <n v="15.17"/>
        <n v="22522.32"/>
        <n v="102.47"/>
        <n v="5.69"/>
        <n v="30754.69"/>
        <n v="326.10000000000002"/>
        <n v="1.66"/>
        <n v="4.4800000000000004"/>
        <n v="17.989999999999998"/>
        <n v="14.6"/>
        <n v="26.07"/>
        <n v="44.96"/>
        <n v="77.7"/>
        <n v="37.68"/>
        <n v="12.27"/>
        <n v="205.48"/>
        <n v="8.7899999999999991"/>
        <n v="85.39"/>
        <n v="90.54"/>
        <n v="51.2"/>
        <n v="55.08"/>
        <n v="2.76"/>
        <n v="0.83"/>
        <n v="70.989999999999995"/>
        <n v="3.71"/>
        <n v="17.510000000000002"/>
        <n v="96.03"/>
        <n v="12.88"/>
        <n v="39.090000000000003"/>
        <n v="15.33"/>
        <n v="29.96"/>
        <n v="14.92"/>
        <n v="8.1199999999999992"/>
        <n v="23.3"/>
        <n v="8.01"/>
        <n v="58.5"/>
        <n v="20.86"/>
        <n v="38.47"/>
        <n v="15.68"/>
        <n v="37.32"/>
        <n v="12.73"/>
        <n v="-7.86"/>
        <n v="11.19"/>
        <n v="13.76"/>
        <n v="7.45"/>
        <n v="12.11"/>
        <n v="6.52"/>
        <n v="12.44"/>
        <n v="10.69"/>
        <n v="52.15"/>
        <n v="17.579999999999998"/>
        <n v="285.10000000000002"/>
        <n v="442.56"/>
        <n v="158.91"/>
        <n v="31.39"/>
        <n v="168.11"/>
        <n v="103.72"/>
        <n v="143.16999999999999"/>
        <n v="89.1"/>
        <n v="57.08"/>
        <n v="63.71"/>
        <n v="32.07"/>
        <n v="42.91"/>
        <n v="40.29"/>
        <n v="63.28"/>
        <n v="186.96"/>
        <n v="70.84"/>
        <n v="76.88"/>
        <n v="35.72"/>
        <n v="16.34"/>
        <n v="15.65"/>
        <n v="10.54"/>
        <n v="2.54"/>
        <n v="33.67"/>
        <n v="300.12"/>
        <n v="977.7"/>
        <n v="272.20999999999998"/>
        <n v="101.24"/>
        <n v="19.739999999999998"/>
        <n v="51.51"/>
        <n v="164.09"/>
        <n v="43.65"/>
        <n v="8.1999999999999993"/>
        <n v="61.06"/>
        <n v="58.54"/>
        <n v="70.66"/>
        <n v="123.6"/>
        <n v="9.3800000000000008"/>
        <n v="1.46"/>
        <n v="11.46"/>
        <n v="36.479999999999997"/>
        <n v="2.52"/>
        <n v="25.16"/>
        <n v="207.6"/>
        <n v="18.47"/>
        <n v="72.92"/>
        <n v="7.46"/>
        <n v="107.64"/>
        <n v="97.13"/>
        <n v="25.81"/>
        <n v="10.199999999999999"/>
        <n v="41.09"/>
        <n v="41.32"/>
        <n v="53.82"/>
        <n v="7.95"/>
        <n v="78.89"/>
        <n v="63.75"/>
        <n v="52.8"/>
        <n v="23.17"/>
        <n v="223.67"/>
        <n v="16.11"/>
        <n v="24.8"/>
        <n v="33.01"/>
        <n v="115.77"/>
        <n v="9.25"/>
        <n v="81.75"/>
        <n v="82.76"/>
        <n v="4.67"/>
        <n v="25.5"/>
        <n v="15.21"/>
        <n v="29.39"/>
        <n v="74.900000000000006"/>
        <n v="103.13"/>
        <n v="45.34"/>
        <n v="31.52"/>
        <n v="14.06"/>
        <n v="7.07"/>
        <n v="26.27"/>
        <n v="25.42"/>
        <n v="16.899999999999999"/>
        <n v="26.81"/>
        <n v="165.33"/>
        <n v="3.94"/>
        <n v="29.46"/>
        <n v="24.86"/>
        <n v="68.89"/>
        <n v="221.69"/>
        <n v="11.68"/>
        <n v="125.16"/>
        <n v="10.66"/>
        <n v="14.67"/>
        <n v="55.91"/>
        <n v="8.85"/>
        <n v="36.65"/>
        <n v="47.5"/>
        <n v="12.35"/>
        <n v="12.29"/>
        <n v="38.61"/>
        <n v="45.27"/>
        <n v="41.5"/>
        <n v="84.33"/>
        <n v="-1.2"/>
        <n v="113.8"/>
        <n v="27.78"/>
        <n v="61.36"/>
        <n v="3.95"/>
        <n v="16.149999999999999"/>
        <n v="33.11"/>
        <n v="26.01"/>
        <n v="6.9"/>
        <n v="26.39"/>
        <n v="207.88"/>
        <n v="10"/>
        <n v="91.64"/>
        <n v="52.35"/>
        <n v="138.41999999999999"/>
        <n v="25.66"/>
        <n v="4.13"/>
        <n v="7.02"/>
        <n v="13.06"/>
        <n v="47.82"/>
        <n v="35.99"/>
        <n v="2.2000000000000002"/>
        <n v="70.709999999999994"/>
        <n v="16.38"/>
        <n v="53.1"/>
        <n v="30.73"/>
        <n v="19.62"/>
        <n v="29.18"/>
        <n v="11.47"/>
        <n v="66.98"/>
        <n v="29.35"/>
        <n v="30.69"/>
        <n v="12.77"/>
        <n v="26.94"/>
        <n v="76.39"/>
        <n v="49.13"/>
        <n v="43.34"/>
        <n v="3.55"/>
        <n v="445.39"/>
        <n v="1.61"/>
        <n v="4.1900000000000004"/>
        <n v="3.1"/>
        <n v="19.239999999999998"/>
        <n v="6.82"/>
        <n v="15.09"/>
        <n v="9.49"/>
        <n v="37.770000000000003"/>
        <n v="36.93"/>
        <n v="13.18"/>
        <n v="9.14"/>
        <n v="15.05"/>
        <n v="20.079999999999998"/>
        <n v="24.15"/>
        <n v="12.67"/>
        <n v="8.2100000000000009"/>
        <n v="39.36"/>
        <n v="4.99"/>
        <n v="65.83"/>
        <n v="45.13"/>
        <n v="5.95"/>
        <n v="16.170000000000002"/>
        <n v="30.47"/>
        <n v="66.19"/>
        <n v="94.7"/>
        <n v="59.44"/>
        <n v="18.899999999999999"/>
        <n v="21.62"/>
        <n v="234.39"/>
        <n v="24.28"/>
        <n v="15.28"/>
        <n v="12.87"/>
        <n v="8.36"/>
        <n v="20.91"/>
        <n v="46.93"/>
        <n v="68.27"/>
        <n v="20.11"/>
        <n v="4.63"/>
        <n v="24.43"/>
        <n v="60.41"/>
        <n v="11.54"/>
        <n v="59.3"/>
        <n v="44.78"/>
        <n v="18.350000000000001"/>
        <n v="82.37"/>
        <n v="147.18"/>
        <n v="51.7"/>
        <n v="58.71"/>
        <n v="15.53"/>
        <n v="75.069999999999993"/>
        <n v="39.86"/>
        <n v="52.99"/>
        <n v="5.31"/>
        <n v="46.06"/>
        <n v="17.399999999999999"/>
        <n v="28.81"/>
        <n v="51.08"/>
        <n v="83.99"/>
        <n v="30.07"/>
        <n v="56.33"/>
        <n v="52.7"/>
        <n v="37.5"/>
        <n v="52.67"/>
        <n v="88.87"/>
        <n v="140.51"/>
        <n v="60.23"/>
        <n v="8.32"/>
        <n v="87.58"/>
        <n v="31.05"/>
        <n v="27.08"/>
        <n v="27.12"/>
        <n v="59.86"/>
        <n v="51.27"/>
        <n v="10.61"/>
        <n v="105.31"/>
        <n v="31.82"/>
        <n v="35.590000000000003"/>
        <n v="20.23"/>
        <n v="87.13"/>
        <n v="24.04"/>
        <n v="16.079999999999998"/>
        <n v="8.67"/>
        <n v="61.73"/>
        <n v="17.670000000000002"/>
        <n v="111.4"/>
        <n v="26.88"/>
        <n v="25.7"/>
        <n v="38.58"/>
        <n v="34.57"/>
        <n v="33.25"/>
        <n v="12.17"/>
        <n v="25.57"/>
        <n v="9.2100000000000009"/>
        <n v="25.41"/>
        <n v="33.1"/>
        <n v="21.55"/>
        <n v="18.62"/>
        <n v="4.6500000000000004"/>
        <n v="6.02"/>
        <n v="13.2"/>
        <n v="75.03"/>
        <n v="6.7"/>
        <n v="13.66"/>
        <n v="34.950000000000003"/>
        <n v="24.68"/>
        <n v="50.12"/>
        <n v="36.979999999999997"/>
        <n v="7.54"/>
        <n v="49.12"/>
        <n v="18.82"/>
        <n v="30.7"/>
        <n v="4.6100000000000003"/>
        <n v="23.59"/>
        <n v="8.2200000000000006"/>
        <n v="60.7"/>
        <n v="60.05"/>
        <n v="50.19"/>
        <n v="4.76"/>
        <n v="207.86"/>
        <n v="230.67"/>
        <n v="60.38"/>
        <n v="146.58000000000001"/>
        <n v="8524.49"/>
        <n v="6521.84"/>
        <n v="6.98"/>
        <n v="130.79"/>
        <n v="22.34"/>
        <n v="325.83"/>
        <n v="135.44"/>
        <n v="360.75"/>
        <n v="918.99"/>
        <n v="446.64"/>
        <n v="97.26"/>
        <n v="212.03"/>
        <n v="40.67"/>
        <n v="635.64"/>
        <n v="399.85"/>
        <n v="156.06"/>
        <n v="209.97"/>
        <n v="59.46"/>
        <n v="98.81"/>
        <n v="58.91"/>
        <n v="40.71"/>
        <n v="785.75"/>
        <n v="670.48"/>
        <n v="285.02999999999997"/>
        <n v="420.12"/>
        <n v="717.36"/>
        <n v="655.53"/>
        <n v="147.85"/>
        <n v="689.52"/>
        <n v="76.37"/>
        <n v="857.78"/>
        <n v="350.53"/>
        <n v="370"/>
        <n v="146.44999999999999"/>
        <n v="629.76"/>
        <n v="745.01"/>
        <n v="153.54"/>
        <n v="154.38999999999999"/>
        <n v="269.18"/>
        <n v="557.80999999999995"/>
        <n v="676.04"/>
        <n v="76.489999999999995"/>
        <n v="643.82000000000005"/>
        <n v="167.03"/>
        <n v="344.47"/>
        <n v="4072.05"/>
        <n v="212.85"/>
        <n v="229.46"/>
        <n v="184.05"/>
        <n v="324.42"/>
        <n v="365.14"/>
        <n v="13.39"/>
        <n v="462.49"/>
        <n v="29.99"/>
        <n v="80.150000000000006"/>
        <n v="757.32"/>
        <n v="528.74"/>
        <n v="231.69"/>
        <n v="10222.709999999999"/>
        <n v="-56.95"/>
        <n v="183.43"/>
        <n v="94.91"/>
        <n v="276.17"/>
        <n v="667.56"/>
        <n v="1026.48"/>
        <n v="143.27000000000001"/>
        <n v="579.89"/>
        <n v="12969.63"/>
        <n v="774.14"/>
        <n v="205.72"/>
        <n v="16056.47"/>
        <n v="1910.84"/>
        <n v="8429.26"/>
        <n v="12.48"/>
        <n v="5495.12"/>
        <n v="4390.58"/>
        <n v="5379.82"/>
        <n v="8860.15"/>
        <n v="10146.73"/>
        <n v="12300.99"/>
        <n v="13426.06"/>
        <n v="4502.03"/>
        <n v="4070.7"/>
        <n v="10012.219999999999"/>
        <n v="3025.48"/>
        <n v="8509.69"/>
        <n v="800.95"/>
        <n v="3385.3"/>
        <n v="3218.64"/>
        <n v="6666.29"/>
        <n v="20.6"/>
        <n v="45.62"/>
        <n v="395.53"/>
        <n v="1348.78"/>
        <n v="2364.3000000000002"/>
        <n v="536542.73"/>
        <n v="133811.49"/>
        <n v="165.29"/>
        <n v="22119.06"/>
        <n v="12485.49"/>
        <n v="6239.03"/>
        <n v="9558.7900000000009"/>
        <n v="3188.55"/>
        <n v="589.32000000000005"/>
        <n v="10824.33"/>
        <n v="6115.21"/>
        <n v="4051.01"/>
        <n v="1777.78"/>
        <n v="1918.09"/>
        <n v="1365.59"/>
        <n v="1839.28"/>
        <n v="1831.61"/>
        <n v="1420.58"/>
        <n v="581.25"/>
        <n v="4427.1099999999997"/>
        <n v="6198.76"/>
        <n v="4788.24"/>
        <n v="10239.68"/>
        <n v="6803.17"/>
        <n v="8439.32"/>
        <n v="2423.69"/>
        <n v="1901.35"/>
        <n v="4161.54"/>
        <n v="1414.57"/>
        <n v="4992.3900000000003"/>
        <n v="3556.85"/>
        <n v="5023.6400000000003"/>
        <n v="3420.99"/>
        <n v="4869.5600000000004"/>
        <n v="5216.6400000000003"/>
        <n v="5258.67"/>
        <n v="7262.75"/>
        <n v="1489.1"/>
        <n v="4647.1099999999997"/>
        <n v="9311.85"/>
        <n v="7580.42"/>
        <n v="2823.48"/>
        <n v="2357.79"/>
        <n v="2107.96"/>
        <n v="6005.34"/>
        <n v="1008.11"/>
        <n v="5755.12"/>
        <n v="4806.6099999999997"/>
        <n v="4777.17"/>
        <n v="7250.9"/>
        <n v="8285.2800000000007"/>
        <n v="10616.36"/>
        <n v="4211.05"/>
        <n v="10624.14"/>
        <n v="8983.39"/>
        <n v="1191.54"/>
        <n v="230116"/>
        <n v="10272.76"/>
        <n v="23621.98"/>
        <n v="19947.990000000002"/>
        <n v="17437.03"/>
        <n v="8069.31"/>
        <n v="7575.84"/>
        <n v="8828.56"/>
        <n v="7592.7"/>
        <n v="16260.12"/>
        <n v="15195.45"/>
        <n v="34032.019999999997"/>
        <n v="8180.73"/>
        <n v="25645.53"/>
        <n v="4185.79"/>
        <n v="2244.66"/>
        <n v="3735.25"/>
        <n v="9296"/>
        <n v="3610.04"/>
        <n v="15508.57"/>
        <n v="2625.39"/>
        <n v="1545.44"/>
        <n v="5942.52"/>
        <n v="6521.67"/>
        <n v="2828.43"/>
        <n v="21815.040000000001"/>
        <n v="25895.93"/>
        <n v="21724.959999999999"/>
        <n v="20431.53"/>
        <n v="7810.14"/>
        <n v="13582.68"/>
        <n v="5639.82"/>
        <n v="5649.9"/>
        <n v="3953.65"/>
        <n v="26050.32"/>
        <n v="15148.59"/>
        <n v="12864.46"/>
        <n v="11668.73"/>
        <n v="6447.12"/>
        <n v="2544.5500000000002"/>
        <n v="1751.68"/>
        <n v="2111.1"/>
        <n v="26621.15"/>
        <n v="9957.77"/>
        <n v="19607.22"/>
        <n v="11067.35"/>
        <n v="14553.09"/>
        <n v="15264.44"/>
        <n v="2598.4299999999998"/>
        <n v="15385.53"/>
        <n v="20298.150000000001"/>
        <n v="13098.65"/>
        <n v="12738.03"/>
        <n v="1720.48"/>
        <n v="1677.96"/>
        <n v="1111.99"/>
        <n v="9207.7999999999993"/>
        <n v="4409.99"/>
        <n v="7456.85"/>
        <n v="7346.78"/>
        <n v="13506.96"/>
        <n v="12224.7"/>
        <n v="10351.450000000001"/>
        <n v="7188.35"/>
        <n v="15004.67"/>
        <n v="10740.13"/>
        <n v="16278.38"/>
        <n v="5977.1"/>
        <n v="2208.52"/>
        <n v="10404"/>
        <n v="9117.9599999999991"/>
        <n v="20170.150000000001"/>
        <n v="14009.79"/>
        <n v="12593.82"/>
        <n v="3073.03"/>
        <n v="7934.79"/>
        <n v="89118.15"/>
        <n v="1734.63"/>
        <n v="1048.49"/>
        <n v="1181.5899999999999"/>
        <n v="1624.18"/>
        <n v="1408.19"/>
        <n v="2534.54"/>
        <n v="1011.17"/>
        <n v="712.8"/>
        <n v="1285.78"/>
        <n v="1676.27"/>
        <n v="2749.15"/>
        <n v="5408.01"/>
        <n v="6605.17"/>
        <n v="8789.85"/>
        <n v="15741.82"/>
        <n v="13767.11"/>
        <n v="13222.52"/>
        <n v="13849.82"/>
        <n v="9495.8700000000008"/>
        <n v="5775.26"/>
        <n v="7975.69"/>
        <n v="2394.02"/>
        <n v="2558.14"/>
        <n v="1469.16"/>
        <n v="1962.2"/>
        <n v="4969.9399999999996"/>
        <n v="7852.62"/>
        <n v="3046"/>
        <n v="4229.53"/>
        <n v="3491.4"/>
        <n v="1216.8699999999999"/>
        <n v="4241.17"/>
        <n v="7199.64"/>
        <n v="3377.56"/>
        <n v="3420.41"/>
        <n v="1947.29"/>
        <n v="1269.47"/>
        <n v="1699.35"/>
        <n v="4638.93"/>
        <n v="12340.6"/>
        <n v="11841.04"/>
        <n v="5664.8"/>
        <n v="1546.37"/>
        <n v="2269.4299999999998"/>
        <n v="3191.42"/>
        <n v="3480.68"/>
        <n v="3136.68"/>
        <n v="1468.85"/>
        <n v="1611.73"/>
        <n v="741.29"/>
        <n v="2873.33"/>
        <n v="2337.17"/>
        <n v="21618.05"/>
        <n v="10375.39"/>
        <n v="35661.51"/>
        <n v="3031.05"/>
        <n v="2314.88"/>
        <n v="1149.51"/>
        <n v="4888.59"/>
        <n v="1657.89"/>
        <n v="1855.57"/>
        <n v="34700.33"/>
        <n v="19234.25"/>
        <n v="16014.48"/>
        <n v="4683.01"/>
        <n v="603.78"/>
        <n v="5488.48"/>
        <n v="4405.32"/>
        <n v="0.68"/>
        <n v="507149.59"/>
        <n v="1783.01"/>
        <n v="44.33"/>
        <n v="2431.4"/>
        <n v="2916.96"/>
        <n v="3760.53"/>
        <n v="8160.42"/>
        <n v="4576.97"/>
        <n v="1762.15"/>
        <n v="1036.69"/>
        <n v="1668.6"/>
        <n v="1269.48"/>
        <n v="49456.11"/>
        <n v="11564.71"/>
        <n v="14488.51"/>
        <n v="5327.37"/>
        <n v="167.66"/>
        <n v="1723.37"/>
        <n v="10873.99"/>
        <n v="5554.06"/>
        <n v="2978.45"/>
        <n v="15550.39"/>
        <n v="33395.550000000003"/>
        <n v="4460.1899999999996"/>
        <n v="336.95"/>
        <n v="1252.82"/>
        <n v="6869.38"/>
        <n v="659.91"/>
        <n v="3467.45"/>
        <n v="1254.6099999999999"/>
        <n v="3314.03"/>
        <n v="2851.64"/>
        <n v="1342.31"/>
        <n v="2360.81"/>
        <n v="6332.86"/>
        <n v="1360.64"/>
        <n v="1349.35"/>
        <n v="6936.04"/>
        <n v="6317.21"/>
        <n v="2365.35"/>
        <n v="14296.4"/>
        <n v="3172.01"/>
        <n v="5743.23"/>
        <n v="2306.31"/>
        <n v="1751.6"/>
        <n v="1580.01"/>
        <n v="2040.65"/>
        <n v="2698.51"/>
        <n v="52944.23"/>
        <n v="591.21"/>
        <n v="444.81"/>
        <n v="160.88999999999999"/>
        <n v="-2.94"/>
        <n v="2055.6799999999998"/>
        <n v="2354.52"/>
        <n v="8077.33"/>
        <n v="2498.33"/>
        <n v="60.24"/>
        <n v="2101.7199999999998"/>
        <n v="2639.06"/>
        <n v="4894.5600000000004"/>
        <n v="479.11"/>
        <n v="954.88"/>
        <n v="911.04"/>
        <n v="18433.560000000001"/>
        <n v="729423.83"/>
        <n v="693.61"/>
        <n v="2491.4499999999998"/>
        <n v="4141.83"/>
        <n v="964295.85"/>
        <n v="1150457.31"/>
        <n v="3356537.36"/>
        <n v="1259360.3899999999"/>
        <n v="503465.65"/>
        <n v="56904.87"/>
        <n v="89964.479999999996"/>
        <n v="1.1499999999999999"/>
        <n v="0.03"/>
        <n v="29.02"/>
        <n v="1349.45"/>
        <n v="45489.32"/>
        <n v="10609.26"/>
        <n v="920.97"/>
        <n v="-0.38"/>
        <n v="555140.85"/>
        <n v="279.49"/>
        <n v="1706.03"/>
        <n v="32080.2"/>
        <n v="71.73"/>
        <n v="107653.51"/>
        <n v="21.39"/>
        <n v="13.89"/>
        <n v="1.31"/>
        <n v="80016.92"/>
        <n v="376645.25"/>
        <n v="232130.11"/>
        <n v="29556.43"/>
        <n v="26149.51"/>
        <n v="188.66"/>
        <n v="22624.99"/>
        <n v="7206.76"/>
        <n v="11158.77"/>
        <n v="8267.35"/>
        <n v="29260.55"/>
        <n v="15418.98"/>
        <n v="18749.900000000001"/>
        <n v="56162.73"/>
        <n v="11606.07"/>
        <n v="69345.149999999994"/>
        <n v="22569.5"/>
        <n v="26152.81"/>
        <n v="57665.78"/>
        <n v="60510.84"/>
        <n v="220005.32"/>
        <n v="67541.66"/>
        <n v="42849.47"/>
        <n v="29214.880000000001"/>
        <n v="28102.35"/>
        <n v="-196.29"/>
        <n v="29494.7"/>
        <n v="4033.76"/>
        <n v="25544.36"/>
        <n v="20075.560000000001"/>
        <n v="11375.35"/>
        <n v="37765.53"/>
        <n v="4674.04"/>
        <n v="62733.98"/>
        <n v="4167.7299999999996"/>
        <n v="30167.93"/>
        <n v="5634.42"/>
        <n v="0.33"/>
        <n v="112038.47"/>
        <n v="56419.98"/>
        <n v="12918.36"/>
        <n v="22.89"/>
        <n v="428619.52000000002"/>
        <n v="118106.03"/>
        <n v="23356.560000000001"/>
        <n v="18437.03"/>
        <n v="290361.36"/>
        <n v="1562.53"/>
        <n v="978.18"/>
        <n v="2370.4"/>
        <n v="1033.76"/>
        <n v="1250.8399999999999"/>
        <n v="2492.0300000000002"/>
        <n v="2028.2"/>
        <n v="859.7"/>
        <n v="1711.92"/>
        <n v="795.26"/>
        <n v="723.45"/>
        <n v="563.52"/>
        <n v="23863.94"/>
        <n v="24331.47"/>
        <n v="1332.74"/>
        <n v="1224.3900000000001"/>
        <n v="100052.6"/>
        <n v="42145.88"/>
        <n v="124848.95"/>
        <n v="71236.59"/>
        <n v="6662.59"/>
        <n v="446071.95"/>
        <n v="-779.12"/>
        <n v="-26864.61"/>
        <n v="758.28"/>
        <n v="0.96"/>
        <n v="50252.38"/>
        <n v="-27483.02"/>
        <n v="68212.820000000007"/>
        <n v="2.68"/>
        <n v="32938.76"/>
        <n v="622.11"/>
        <n v="313313.90000000002"/>
        <n v="7112338.5599999996"/>
        <n v="5960336.0800000001"/>
        <n v="1438792.01"/>
        <n v="200624.34"/>
        <n v="1270162.55"/>
        <n v="-8780155.7699999996"/>
        <n v="22228099.899999999"/>
        <n v="94321.91"/>
        <n v="106957.74"/>
        <n v="588714.59"/>
        <n v="1937.64"/>
        <n v="556808.81000000006"/>
        <n v="170375.59"/>
        <n v="229986.38"/>
        <n v="34324.76"/>
        <n v="-38781.15"/>
        <n v="929.5"/>
        <n v="2059.9299999999998"/>
        <n v="227461.03"/>
        <n v="2424.66"/>
        <n v="1915791.68"/>
        <n v="5318399.66"/>
        <n v="1603139.2"/>
        <n v="4915024.3899999997"/>
        <n v="2467970.08"/>
        <n v="208022.6"/>
        <n v="1067157.1399999999"/>
        <n v="-2943085.31"/>
        <n v="4034711.37"/>
        <n v="27534.54"/>
        <n v="12119.68"/>
        <n v="1958852.59"/>
        <n v="2.27"/>
        <n v="207805.7"/>
        <n v="1502190.73"/>
        <n v="80000"/>
        <n v="1831723.81"/>
        <n v="103519.43"/>
        <n v="51368.37"/>
        <n v="-1725409.73"/>
        <n v="2552014.0699999998"/>
        <n v="7448.64"/>
        <n v="3345214.95"/>
        <n v="3683952"/>
        <n v="4028412.08"/>
        <n v="755806.04"/>
        <n v="1008296.15"/>
        <n v="43259.89"/>
        <n v="545448.21"/>
        <n v="-2528167.2599999998"/>
        <n v="2822735.67"/>
        <n v="11635.58"/>
        <n v="21490.34"/>
        <n v="-118265.91"/>
        <n v="365195.42"/>
        <n v="0.22"/>
        <n v="-2752872.67"/>
        <n v="-1619135.46"/>
        <n v="16141000"/>
        <n v="1101291.0900000001"/>
        <n v="416904.79"/>
        <n v="1399180.75"/>
        <n v="-11773267.74"/>
        <n v="5787801.9100000001"/>
        <n v="453690.59"/>
        <n v="134520.24"/>
        <n v="8701496.4600000009"/>
        <n v="-9439.7900000000009"/>
        <n v="2809840.26"/>
        <n v="1193288.99"/>
        <n v="1323573.6499999999"/>
        <n v="187819.46"/>
        <n v="485275.31"/>
        <n v="-81483.539999999994"/>
        <n v="7.68"/>
        <n v="4670466.95"/>
        <n v="14842.83"/>
        <n v="231137.98"/>
        <n v="-2169713.0499999998"/>
        <n v="22393422.57"/>
        <n v="1837296.98"/>
        <n v="5898968.3099999996"/>
        <n v="6099000"/>
        <n v="16623386.140000001"/>
        <n v="8410722.0800000001"/>
        <n v="-2803721.36"/>
        <n v="41770567.609999999"/>
        <n v="895691.39"/>
        <n v="30554.32"/>
        <n v="353700.33"/>
        <n v="11262857.74"/>
        <n v="2786.17"/>
        <n v="1091347.27"/>
        <n v="1214502.06"/>
        <n v="3372000"/>
        <n v="3513216.96"/>
        <n v="68193.67"/>
        <n v="588864.22"/>
        <n v="-6001265.7699999996"/>
        <n v="7560677.8300000001"/>
        <n v="35404.44"/>
        <n v="497685.2"/>
        <n v="24771732.940000001"/>
        <n v="5327265.8"/>
        <n v="5004667.8"/>
        <n v="22866860.719999999"/>
        <n v="2180391.54"/>
        <n v="-681167.24"/>
        <n v="-8200469.0099999998"/>
        <n v="1721719.17"/>
        <n v="16151564.57"/>
        <n v="-1869922.13"/>
        <n v="1710450.73"/>
        <n v="22923.15"/>
        <n v="2481000"/>
        <n v="-2008.06"/>
        <n v="-344870.29"/>
        <n v="2413061.7799999998"/>
        <n v="7888627.5899999999"/>
        <n v="671587.56"/>
        <n v="525783.92000000004"/>
        <n v="-6096810.96"/>
        <n v="24440027.620000001"/>
        <n v="629724.72"/>
        <n v="659078.25"/>
        <n v="66428.83"/>
        <n v="11678000"/>
        <n v="2787.9"/>
        <n v="167063.25"/>
        <n v="-1.1299999999999999"/>
        <n v="1164413.8700000001"/>
        <n v="486650.51"/>
        <n v="1200128.3700000001"/>
        <n v="2572.21"/>
        <n v="390513.69"/>
        <n v="-730526.03"/>
        <n v="-869617.97"/>
        <n v="2923.35"/>
        <n v="926252.49"/>
        <n v="26340.32"/>
        <n v="12463.73"/>
        <n v="604623.34"/>
        <n v="3763086.62"/>
        <n v="1298.18"/>
        <n v="1715032.16"/>
        <n v="898934.65"/>
        <n v="1064341.81"/>
        <n v="46110.51"/>
        <n v="1041397.88"/>
        <n v="810729.09"/>
        <n v="-3624715.04"/>
        <n v="6.67"/>
        <n v="2477290.09"/>
        <n v="95204.53"/>
        <n v="622712.52"/>
        <n v="11742.98"/>
        <n v="464891.67"/>
        <n v="-29568.12"/>
        <n v="282530.43"/>
        <n v="106213.75"/>
        <n v="352298.95"/>
        <n v="181.82"/>
        <n v="12828.99"/>
        <n v="455743.15"/>
        <n v="-89422.53"/>
        <n v="144.80000000000001"/>
        <n v="206401.92000000001"/>
        <n v="1603.06"/>
        <n v="-1585.12"/>
        <n v="-1744.42"/>
        <n v="1039021.67"/>
        <n v="1328193.54"/>
        <n v="17108000"/>
        <n v="11821967.98"/>
        <n v="1492346.52"/>
        <n v="2053840.68"/>
        <n v="-18352969.170000002"/>
        <n v="27739866.899999999"/>
        <n v="207118.75"/>
        <n v="1361462.9"/>
        <n v="10684.69"/>
        <n v="428875.73"/>
        <n v="2721166.23"/>
        <n v="6876936.3399999999"/>
        <n v="2665197.75"/>
        <n v="1385057.02"/>
        <n v="239796.12"/>
        <n v="-333162.53000000003"/>
        <n v="-7903765.3499999996"/>
        <n v="10755253.83"/>
        <n v="207148.66"/>
        <n v="68787.58"/>
        <n v="1507658.16"/>
        <n v="25246349.48"/>
        <n v="7921.52"/>
        <n v="591146.41"/>
        <n v="2050450.76"/>
        <n v="4214528.84"/>
        <n v="987240.49"/>
        <n v="466300.43"/>
        <n v="-5700591.8799999999"/>
        <n v="23379.48"/>
        <n v="5754019.6200000001"/>
        <n v="55260.73"/>
        <n v="18735.54"/>
        <n v="1578000"/>
        <n v="438602.18"/>
        <n v="13351.67"/>
        <n v="4964255.3899999997"/>
        <n v="2103982.58"/>
        <n v="7151000"/>
        <n v="138444.64000000001"/>
        <n v="96236.11"/>
        <n v="717779.15"/>
        <n v="-14827599.939999999"/>
        <n v="-1.17"/>
        <n v="4384153.8099999996"/>
        <n v="89234.69"/>
        <n v="594528.59"/>
        <n v="26467020.5"/>
        <n v="-120.96"/>
        <n v="2570514.38"/>
        <n v="5250684.6100000003"/>
        <n v="9142579.8900000006"/>
        <n v="1138311.7"/>
        <n v="3586064.87"/>
        <n v="-6710921.75"/>
        <n v="28997903.129999999"/>
        <n v="43970.95"/>
        <n v="188903.04000000001"/>
        <n v="1621732.93"/>
        <n v="1786927.67"/>
        <n v="69.400000000000006"/>
        <n v="8976287.9600000009"/>
        <n v="1707640.62"/>
        <n v="1163075.1399999999"/>
        <n v="1858147.29"/>
        <n v="-35616.47"/>
        <n v="-5047800.67"/>
        <n v="117873.82"/>
        <n v="9258328.4800000004"/>
        <n v="96755.53"/>
        <n v="48174.17"/>
        <n v="720157.1"/>
        <n v="9113738.7100000009"/>
        <n v="785267.95"/>
        <n v="800098.43"/>
        <n v="1206052.43"/>
        <n v="316897.68"/>
        <n v="410868.39"/>
        <n v="-1930048.91"/>
        <n v="369754.79"/>
        <n v="2053354.82"/>
        <n v="15598.13"/>
        <n v="146404.1"/>
        <n v="15726.85"/>
        <n v="856201.18"/>
        <n v="11235729.42"/>
        <n v="13360568.52"/>
        <n v="3651372.36"/>
        <n v="3064848.51"/>
        <n v="2354705.73"/>
        <n v="3674212.15"/>
        <n v="-4227671.71"/>
        <n v="18095929.969999999"/>
        <n v="62096.49"/>
        <n v="527246.46"/>
        <n v="15809.91"/>
        <n v="0.42"/>
        <n v="472467.75"/>
        <n v="1221919.32"/>
        <n v="2509000"/>
        <n v="1212669.6399999999"/>
        <n v="1307948.22"/>
        <n v="575523.85"/>
        <n v="-5694064.8300000001"/>
        <n v="0.11"/>
        <n v="4726972.66"/>
        <n v="35684.800000000003"/>
        <n v="54043.27"/>
        <n v="1027735.06"/>
        <n v="36571733.520000003"/>
        <n v="4544261.38"/>
        <n v="1799747.56"/>
        <n v="8515015.1099999994"/>
        <n v="261802.59"/>
        <n v="319643.3"/>
        <n v="-3936304.66"/>
        <n v="5707321.7699999996"/>
        <n v="81190.81"/>
        <n v="7091.36"/>
        <n v="2000000"/>
        <n v="607162.5"/>
        <n v="12962858.91"/>
        <n v="2474.9499999999998"/>
        <n v="26520547.829999998"/>
        <n v="23534563.609999999"/>
        <n v="14258000"/>
        <n v="27447004.920000002"/>
        <n v="-553742.62"/>
        <n v="6232796.2800000003"/>
        <n v="-64767790.649999999"/>
        <n v="82206793.799999997"/>
        <n v="401512.86"/>
        <n v="775250.45"/>
        <n v="613.53"/>
        <n v="76255.86"/>
        <n v="34814.239999999998"/>
        <n v="19000"/>
        <n v="26121.71"/>
        <n v="7007.45"/>
        <n v="-37248.31"/>
        <n v="64261.919999999998"/>
        <n v="76268.52"/>
        <n v="-0.02"/>
        <n v="45321.19"/>
        <n v="26707.74"/>
        <n v="91363.37"/>
        <n v="43369.599999999999"/>
        <n v="-129012.47"/>
        <n v="130483.9"/>
        <n v="3195.88"/>
        <n v="-12790.85"/>
        <n v="790540.73"/>
        <n v="1065486.69"/>
        <n v="-0.04"/>
        <n v="1250657.74"/>
        <n v="467569.4"/>
        <n v="470000"/>
        <n v="748018.86"/>
        <n v="0.05"/>
        <n v="55113.29"/>
        <n v="-411050.41"/>
        <n v="-3039309.1"/>
        <n v="1901885.78"/>
        <n v="12418.12"/>
        <n v="74534"/>
        <n v="-135.41999999999999"/>
        <n v="585762.82999999996"/>
        <n v="157495.32999999999"/>
        <n v="139629.26999999999"/>
        <n v="419674.08"/>
        <n v="-115871.29"/>
        <n v="-343851.28"/>
        <n v="609997.77"/>
        <n v="-94570.45"/>
        <n v="3797.78"/>
        <n v="0.09"/>
        <n v="1226256.27"/>
        <n v="1136099.4099999999"/>
        <n v="2382259.35"/>
        <n v="802899.17"/>
        <n v="193035.57"/>
        <n v="-2057435.84"/>
        <n v="3483149.99"/>
        <n v="35587.440000000002"/>
        <n v="459091.03"/>
        <n v="222478.38"/>
        <n v="0.54"/>
        <n v="530513.31999999995"/>
        <n v="60539.94"/>
        <n v="131789.16"/>
        <n v="3358.05"/>
        <n v="13033.85"/>
        <n v="63330.48"/>
        <n v="67277.27"/>
        <n v="449664.28"/>
        <n v="2178.89"/>
        <n v="1948151.76"/>
        <n v="50161.24"/>
        <n v="114689.17"/>
        <n v="58424.6"/>
        <n v="-52077.94"/>
        <n v="155391.5"/>
        <n v="773.13"/>
        <n v="778056.59"/>
        <n v="61120481.950000003"/>
        <n v="8119121.0700000003"/>
        <n v="3656009.55"/>
        <n v="36979133.340000004"/>
        <n v="2955783.06"/>
        <n v="14433820.93"/>
        <n v="22226.959999999999"/>
        <n v="31053720.809999999"/>
        <n v="-5722317.8499999996"/>
        <n v="2074079.37"/>
        <n v="61486.79"/>
        <n v="14489000"/>
        <n v="327.45"/>
        <n v="519617.65"/>
        <n v="-198208.1"/>
        <n v="1041050.21"/>
        <n v="3999062.24"/>
        <n v="3150200.67"/>
        <n v="-271969.53000000003"/>
        <n v="-2394290.36"/>
        <n v="3804358.7"/>
        <n v="70753.8"/>
        <n v="25062.71"/>
        <n v="1734000"/>
        <n v="1354880.69"/>
        <n v="19010874.399999999"/>
        <n v="-4509804.67"/>
        <n v="7379953.9299999997"/>
        <n v="7361000"/>
        <n v="19945708.68"/>
        <n v="1626535.46"/>
        <n v="-4867298.72"/>
        <n v="-11531353.85"/>
        <n v="17462761.010000002"/>
        <n v="-1681014.58"/>
        <n v="434943.76"/>
        <n v="44126.9"/>
        <n v="573650.56999999995"/>
        <n v="3518242.39"/>
        <n v="7357.09"/>
        <n v="5239891.7699999996"/>
        <n v="4217086.95"/>
        <n v="5878343"/>
        <n v="342544.76"/>
        <n v="-632607.46"/>
        <n v="-3056936.19"/>
        <n v="9343033.6600000001"/>
        <n v="43394.79"/>
        <n v="3177960.41"/>
        <n v="410606.39"/>
        <n v="31805339.670000002"/>
        <n v="5742.35"/>
        <n v="1744710"/>
        <n v="873500.02"/>
        <n v="1147000"/>
        <n v="4299619.6399999997"/>
        <n v="1293.02"/>
        <n v="232153.52"/>
        <n v="379827.63"/>
        <n v="-4392190.9400000004"/>
        <n v="237197.7"/>
        <n v="5275412.24"/>
        <n v="17173.79"/>
        <n v="275352.21000000002"/>
        <n v="2243000.06"/>
        <n v="16486298.5"/>
        <n v="-5.05"/>
        <n v="139426.1"/>
        <n v="91430.02"/>
        <n v="4291497.88"/>
        <n v="248099.37"/>
        <n v="-119963.13"/>
        <n v="-683998.06"/>
        <n v="410939.93"/>
        <n v="4060.58"/>
        <n v="2360580.4"/>
        <n v="955184.91"/>
        <n v="81.31"/>
        <n v="992735.88"/>
        <n v="4809068.4400000004"/>
        <n v="7823000"/>
        <n v="4186902.08"/>
        <n v="2698991.88"/>
        <n v="-5498656.7599999998"/>
        <n v="-18381503.850000001"/>
        <n v="2869956.65"/>
        <n v="83945.86"/>
        <n v="1319.51"/>
        <n v="10221098.16"/>
        <n v="2870.42"/>
        <n v="468940.88"/>
        <n v="246646.96"/>
        <n v="1638176.49"/>
        <n v="194288.11"/>
        <n v="253522.21"/>
        <n v="-522479.72"/>
        <n v="1303125.3799999999"/>
        <n v="11110.03"/>
        <n v="4925.82"/>
        <n v="918000"/>
        <n v="2588662.25"/>
        <n v="346309.47"/>
        <n v="80843.44"/>
        <n v="7071639.0599999996"/>
        <n v="2281244.91"/>
        <n v="18980143.289999999"/>
        <n v="5410958.6500000004"/>
        <n v="876899.75"/>
        <n v="-3646448.75"/>
        <n v="19824216.73"/>
        <n v="27237.06"/>
        <n v="1299398.29"/>
        <n v="411.36"/>
        <n v="11100.12"/>
        <n v="35585.81"/>
        <n v="29720.06"/>
        <n v="52744.69"/>
        <n v="107574.46"/>
        <n v="74150.960000000006"/>
        <n v="230556.67"/>
        <n v="44203284.100000001"/>
        <n v="6943248.3799999999"/>
        <n v="247252.67"/>
        <n v="3280000"/>
        <n v="9652157.6300000008"/>
        <n v="365518.79"/>
        <n v="-482283.32"/>
        <n v="-10582842.41"/>
        <n v="9586783.8300000001"/>
        <n v="154164.22"/>
        <n v="407141.3"/>
        <n v="208761.45"/>
        <n v="-9387.6"/>
        <n v="862470.17"/>
        <n v="1926964.76"/>
        <n v="756465.71"/>
        <n v="642107.64"/>
        <n v="-803687.88"/>
        <n v="-1304165.1399999999"/>
        <n v="2750734.78"/>
        <n v="23564.04"/>
        <n v="848717.78"/>
        <n v="163910.66"/>
        <n v="8.4700000000000006"/>
        <n v="463512.87"/>
        <n v="1120353.95"/>
        <n v="167546.85999999999"/>
        <n v="394626.45"/>
        <n v="21230.22"/>
        <n v="-1977679.4"/>
        <n v="0.16"/>
        <n v="1441567.13"/>
        <n v="16607.04"/>
        <n v="9277.9599999999991"/>
        <n v="15612.74"/>
        <n v="2008455.2"/>
        <n v="21.9"/>
        <n v="3294303.66"/>
        <n v="5231942.4400000004"/>
        <n v="10265217.550000001"/>
        <n v="206019.42"/>
        <n v="-233572.61"/>
        <n v="-7560115.4699999997"/>
        <n v="19472638.57"/>
        <n v="389628.01"/>
        <n v="192520.88"/>
        <n v="31972.74"/>
        <n v="1442000"/>
        <n v="4235"/>
        <n v="121437.68"/>
        <n v="1584.64"/>
        <n v="-66844.52"/>
        <n v="165080.63"/>
        <n v="1926788.03"/>
        <n v="371508.15"/>
        <n v="-524537.68999999994"/>
        <n v="211335.1"/>
        <n v="1502929.9"/>
        <n v="10613.46"/>
        <n v="214990.05"/>
        <n v="-22.1"/>
        <n v="3024650.23"/>
        <n v="-355.37"/>
        <n v="1524886.41"/>
        <n v="451596.94"/>
        <n v="414774.57"/>
        <n v="-1.71"/>
        <n v="404092.66"/>
        <n v="-533523.93999999994"/>
        <n v="-396545.68"/>
        <n v="2591806.7400000002"/>
        <n v="9923.49"/>
        <n v="1293684.5"/>
        <n v="272801.83"/>
        <n v="8532927.25"/>
        <n v="7.0000000000000007E-2"/>
        <n v="1515416.59"/>
        <n v="5508295.1699999999"/>
        <n v="-317764.18"/>
        <n v="1689926.77"/>
        <n v="-2556590.5699999998"/>
        <n v="5807981.8099999996"/>
        <n v="53943.72"/>
        <n v="-3955.5"/>
        <n v="1174213.1000000001"/>
        <n v="1467805.34"/>
        <n v="-2000"/>
        <n v="0.24"/>
        <n v="-576830.34"/>
        <n v="3773171.27"/>
        <n v="-83258.12"/>
        <n v="116135.73"/>
        <n v="4093659.2"/>
        <n v="291.88"/>
        <n v="11891052.449999999"/>
        <n v="26630.57"/>
        <n v="2384323.1"/>
        <n v="0.28000000000000003"/>
        <n v="9306418.2699999996"/>
        <n v="9727.93"/>
        <n v="1297167.83"/>
        <n v="12142490.77"/>
        <n v="461778.77"/>
        <n v="-2178061.85"/>
        <n v="2975241.71"/>
        <n v="29431.84"/>
        <n v="2558000"/>
        <n v="10874410.26"/>
        <n v="586392.80000000005"/>
        <n v="65122137.329999998"/>
        <n v="18270218.829999998"/>
        <n v="24126509.210000001"/>
        <n v="7875647.75"/>
        <n v="6008094.2699999996"/>
        <n v="-2629834.08"/>
        <n v="37911907.079999998"/>
        <n v="615071.81999999995"/>
        <n v="-1752.86"/>
        <n v="469489.41"/>
        <n v="739.81"/>
        <n v="133955.01"/>
        <n v="1.08"/>
        <n v="-287075.12"/>
        <n v="2699.85"/>
        <n v="231517.66"/>
        <n v="307477.73"/>
        <n v="735083.59"/>
        <n v="1283.21"/>
        <n v="5439.86"/>
        <n v="3648302.33"/>
        <n v="504545.28000000003"/>
        <n v="19984890.579999998"/>
        <n v="5582718.1399999997"/>
        <n v="4646753.9000000004"/>
        <n v="-508338.94"/>
        <n v="5481034.8300000001"/>
        <n v="-268526.14"/>
        <n v="18094848.640000001"/>
        <n v="179589.1"/>
        <n v="1237828.77"/>
        <n v="1680588.22"/>
        <n v="21284330.989999998"/>
        <n v="375093.92"/>
        <n v="4012512.86"/>
        <n v="53634.79"/>
        <n v="20276277.550000001"/>
        <n v="5438747.2599999998"/>
        <n v="504571.48"/>
        <n v="3205991.43"/>
        <n v="2077135.68"/>
        <n v="-248953.51"/>
        <n v="286216.61"/>
        <n v="8917988.3599999994"/>
        <n v="5571514.2199999997"/>
        <n v="581993.07999999996"/>
        <n v="577166.38"/>
        <n v="16476496.060000001"/>
        <n v="1803.53"/>
        <n v="7579135.0599999996"/>
        <n v="55314.97"/>
        <n v="937761.71"/>
        <n v="568337.01"/>
        <n v="15122316.58"/>
        <n v="17054574.93"/>
        <n v="2861129.84"/>
        <n v="177042.49"/>
        <n v="1699081.13"/>
        <n v="16276506.24"/>
        <n v="578922.41"/>
        <n v="-1387.14"/>
        <n v="5049.13"/>
        <n v="0.44"/>
        <n v="16029452.539999999"/>
        <n v="2974525.62"/>
        <m/>
      </sharedItems>
    </cacheField>
    <cacheField name="CATEGORY_DESC" numFmtId="0">
      <sharedItems containsBlank="1"/>
    </cacheField>
    <cacheField name="DIST_DESCRIPTION" numFmtId="0">
      <sharedItems containsBlank="1"/>
    </cacheField>
    <cacheField name="FUND_DESCRIPTION" numFmtId="0">
      <sharedItems containsBlank="1" count="3566">
        <s v="JP MORGAN CHASE WARRANT COMPENSATION"/>
        <s v="JP MORGAN CHASE WEB PAYMENT ACCOUNT"/>
        <s v="JP MORGAN CHASE E-CHECK PAYMENT"/>
        <s v="CHASE ELECTRONIC PAYMENT"/>
        <s v="SERVICE ACCOUNT- JP MORGAN CHASE"/>
        <s v="CREDIT CARD PROCESSING-JP MORGAN CHASE"/>
        <s v="CORP SERVICES ACCOUNT -JP MORGAN CHASE"/>
        <s v="JP MORGAN CHASE MMDA ACCOUNT"/>
        <s v="JP MORGAN CHASE LOCKBOX ACCOUNT"/>
        <s v="CASHIER'S CASH"/>
        <s v="CASHIERS RETURN ITEMS"/>
        <s v="BOND RISK MANAGEMENT"/>
        <s v="CASH CERTIFICATE OF DEPOSIT -  BANKONE"/>
        <s v="DEPOSITORY CASH RECORDER"/>
        <s v="DEPOSITORY CASH PARKS/RECREATION"/>
        <s v="DEPOSITORY CASH PARKS/REC LK PLEASANT"/>
        <s v="DEPOSITORY CASH ANIMAL CONTROL"/>
        <s v="DEPOSITORY CASH FOUNTAIN HILLS SANITARY"/>
        <s v="DEPOSITORY CASH PUBLIC HEALTH"/>
        <s v="DEPOSITORY CASH HEALTH PLAN"/>
        <s v="DEPOSITORY CASH LONG TERM CARE"/>
        <s v="DEPOSITORY CASH COUNTY ATTORNEY"/>
        <s v="DEPOSITORY CASH HOSPITAL"/>
        <s v="DEPOSITORY CASH SHERIFF"/>
        <s v="DEPOSITORY CASH SHERIFF TAX"/>
        <s v="DEPOSITORY CASH LANDFILL"/>
        <s v="DEPOSITORY ACCOUNT PLANNING &amp; DEVELOPEMT"/>
        <s v="DEPOSITORY ACCOUNT LAW LIBRARY"/>
        <s v="DEPOSITORY ACCOUNT SOLID WASTE"/>
        <s v="DEPOSITORY CASH COUNTY LIBRARY"/>
        <s v="DEPOSITORY CASH AIR QUALITY"/>
        <s v="DEP CASH EMPLOYEE HEALTH INITIATIVE"/>
        <s v="DEPOSITORY CASH ASSESSOR"/>
        <s v="DEPOSITORY CASH FINANCE"/>
        <s v="DEPOSITORY CASH JUVENILE PROBATION"/>
        <s v="DEPOSITORY CASH ADULT PROBATION"/>
        <s v="DEP CASH FLOOD CONTROL"/>
        <s v="DEPOSITORY CASH MCDOT"/>
        <s v="DEP CASH CORRECTIONAL HEALTH"/>
        <s v="DEPOSITORY CASH HUMAN SERVICES"/>
        <s v="DEPOSITORY CASH MCESA"/>
        <s v="DEPOSITORY CASH FELONY CENTER"/>
        <s v="DEPOSITORY CASH MCDOWELL MNT JC"/>
        <s v="DEPOSITORY CASH MOON VALLEY JC"/>
        <s v="DEPOSITORY CASH DREAMY DRAW JC"/>
        <s v="DEPOSITORY CASH DOWNTOWN JC"/>
        <s v="DEPOSITORY CASH IRONWOOD JC"/>
        <s v="DEPOSITORY CASH WHITE TANKS JC"/>
        <s v="DEPOSITORY CASH E MESA JC"/>
        <s v="DEPOSITORY CASH ARCADIA BILTMORE JC"/>
        <s v="DEPOSITORY CASH MARYVALE JC"/>
        <s v="DEPOSITORY CASH W MESA JC"/>
        <s v="DEPOSITORY CASH SAN MARCOS JC"/>
        <s v="DEPOSITORY CASH MANISTEE JC"/>
        <s v="DEPOSITORY CASH N MESA JC"/>
        <s v="DEPOSITORY CASH ARROWHEAD JC"/>
        <s v="DEPOSITORY CASH WEST MCDOWELL JC"/>
        <s v="DEPOSITORY CASH AGUA FRIA JC"/>
        <s v="DEPOSITORY CASH SAN TAN JC"/>
        <s v="DEPOSITORY CASH UNIVERSITY JC"/>
        <s v="DEPOSITORY CASH HASSAYAMPA JC"/>
        <s v="DEPOSITORY CASH SOUTH MOUNTAIN JC"/>
        <s v="DEPOSITORY CASH ENCANTO JC"/>
        <s v="DEPOSITORY CASH FH EFFLUENT DISP FEES"/>
        <s v="NONE                         T"/>
        <s v="DEPOSITORY CASH ENVIRONMENTAL SERVICE"/>
        <s v="DEP CASH PENDERGAST #92"/>
        <s v="DEPOSITORY CASH NORTH VALLEY JC"/>
        <s v="DEPOSITORY CASH KYRENE JC"/>
        <s v="DEPOSITORY CASH DESERT RIDGE JC"/>
        <s v="DEPOSITORY CASH HIGHLAND JC"/>
        <s v="DEPOSITORY CASH COUNTRY MEADOWS JC"/>
        <s v="DEP CASH COUNTY REVENUE PROCESSING"/>
        <s v="TREASURER'S REPURCHASE AGREEMENTS-BANK O"/>
        <s v="TREASURER'S TCD'S BANK ONE"/>
        <s v="SEC BANK ONE"/>
        <s v="REGISTERED WARRANTS"/>
        <s v="PURCHASED REG WARRANTS"/>
        <s v="COUNTY TCD BANK ONE"/>
        <s v="COUNTY GOVT SEC-BANK ONE"/>
        <s v="TREASURER INVESTMENT CONTROL"/>
        <s v="ELDERLY ASSISTANCE INVESTMENT CONTROL"/>
        <s v="SCHOOL INVESTMENTS CONTROL-BANK ONE"/>
        <s v="SCHOOL INVESTMENT CONTROL - OUTSIDE"/>
        <s v="BANK OF AMERICA WARRANT COMP ACCOUNT"/>
        <s v="B OF A WEB E CHECK"/>
        <s v="B OF A E-CHECK"/>
        <s v="B OF A ELECTRONIC PAYMENT ACCOUNT"/>
        <s v="BANK OF AMERICA SERVICE ACCOUNT"/>
        <s v="B OF A CREDIT CARD ACCOUNT"/>
        <s v="B OF A CORPORATE SERVICE ACCOUNT"/>
        <s v="B OF A MMDA"/>
        <s v="BA CASH RECORDER"/>
        <s v="BA CASH PARKS &amp; REC"/>
        <s v="BA CASH ANIMAL CONTROL"/>
        <s v="BA CASH PUBLIC HEALTH"/>
        <s v="BA CASH SHERIFF"/>
        <s v="BA CASH PLANNING &amp; DEVELOPMENT"/>
        <s v="BA CASH SOLID WASTE"/>
        <s v="BA CASH LIBRARY"/>
        <s v="BA CASH AIR QUALITY"/>
        <s v="BA CASH EMPLOYEE HEALTH"/>
        <s v="BA CASH ASSESSOR"/>
        <s v="BA CASH NE REGIONAL"/>
        <s v="BA CASH MOON VALLEY JC"/>
        <s v="BA CASH DREAMY DRAW JC"/>
        <s v="BA CASH DOWNTOWN JC"/>
        <s v="BA CASH IRONWOOD JC"/>
        <s v="BA CASH ESTRELLA MT JC"/>
        <s v="BA CASH EAST MESA JC"/>
        <s v="BA CASH ARCADIA BILTMORE JC"/>
        <s v="BA CASH MARYVALE JC"/>
        <s v="BA CASH WEST MESA JC"/>
        <s v="BA CASH SAN MARCOS JC"/>
        <s v="BA CASH MANISTEE JC"/>
        <s v="BA CASH NORTH MESA JC"/>
        <s v="BA CASH LAKE PLEASANT JC"/>
        <s v="BA CASH WEST MCDOWELL JC"/>
        <s v="BA CASH AGUA FRIA JC"/>
        <s v="BA CASH SAN TAN JC"/>
        <s v="BA CASH UNIVERSITY LAKES JC"/>
        <s v="BA CASH HASSAYAMPA JC"/>
        <s v="BA CASH SOUTH MOUNTAIN JC"/>
        <s v="BA CASH ENCANTO JC"/>
        <s v="BA CASH ENVIRONMENTAL CONTROL"/>
        <s v="BA CASH NORTH VALLEY JC"/>
        <s v="BA CASH KYRENE JC"/>
        <s v="BA CASH DESERT RIDGE JC"/>
        <s v="BA CASH HIGHLAND JC"/>
        <s v="BA CASH REVENUE PROCESSING"/>
        <s v="DISBURSEMENT CLEARING"/>
        <s v="WARRANT CLEARING - JP MORGAN CHASE"/>
        <s v="WARRANT CLEARING - VALLEY NATIONAL BANK"/>
        <s v="LOW SPEED WARRANT CLRING LINE OF CREDIT"/>
        <s v="ARSON DETECTION"/>
        <s v="CIVIL PENALTY"/>
        <s v="DEP ACCT RECORDER"/>
        <s v="DEP ACCT PARKS/REC"/>
        <s v="DEP ACCT PRKS/REC LP"/>
        <s v="DEP ACCT RABIES/ANIM"/>
        <s v="DEP ACCT FH SANITARY"/>
        <s v="DEP ACCT PUB HEALTH"/>
        <s v="DEP ACCT LG TRM CARE"/>
        <s v="DEP ACCT CNTY ATTY"/>
        <s v="DEP ACCT HOSPITAL"/>
        <s v="DEP ACCT SHERIFF B&amp;F"/>
        <s v="DEP ACCT SHERIFF TAX"/>
        <s v="DEP ACCT PLANNING &amp; DEVELOPMENT"/>
        <s v="DEP ACCT LAW LIBRARY"/>
        <s v="DEP ACCT SOLID WASTE"/>
        <s v="DEP ACCT COUNTY LIBRARY"/>
        <s v="DEP ACCT AIR QUALITY"/>
        <s v="DEP ACCT EMPLOYEE HEALTH INITIATIVE"/>
        <s v="DEP ACCT ASSESSOR"/>
        <s v="DEP ACCT FINANCE"/>
        <s v="DEP ACCT JUVENILE PROBATION"/>
        <s v="DEP ACCT ADULT PROBATION"/>
        <s v="DEP ACCT FLOOD CONTROL"/>
        <s v="DEP ACCT MCDOT"/>
        <s v="DEP ACCOUNT CORRECTIONAL HEALTH"/>
        <s v="DEPOSITORY ACCOUNT HUMAN SERVICES"/>
        <s v="DEPOSITORY ACCOUNT MCESA"/>
        <s v="DEP ACCT NORTHEAST REGIONAL COURT CENTER"/>
        <s v="DEP ACCT NE PHX JC"/>
        <s v="DEP ACCT DREAMY DRAW"/>
        <s v="DEP ACCT E PHX JC 1"/>
        <s v="DEP ACCT GILA BND JC"/>
        <s v="DEP ACCT WHITE TANK JC"/>
        <s v="DEP ACCT E MESA JC"/>
        <s v="DEP ACCT E PHX 2 JC"/>
        <s v="DEP ACCT MARYVALE JC"/>
        <s v="DEP ACCT W MESA JC"/>
        <s v="DEP ACCT CHANDLER JC"/>
        <s v="DEP ACCT GLENDALE JC"/>
        <s v="DEP ACCT N MESA JC"/>
        <s v="DEP ACCT PEORIA JC"/>
        <s v="DEP ACCT W PHX JC"/>
        <s v="DEP ACCT TOLLESON JC"/>
        <s v="DEP ACCT S MESA/GILBERT JC"/>
        <s v="DEP ACCT TEMPE JC"/>
        <s v="DEP ACCT WICKENBURG JC"/>
        <s v="DEP ACCT S PHOENIX JC"/>
        <s v="DEP ACCT CENTRAL PHX JC"/>
        <s v="DEP ACCT FH EFFLUENT DISP FEES"/>
        <s v="DEP ACCT JUVENILE CT"/>
        <s v="DEP ACCT ENVIR SERVICES          SERVICE"/>
        <s v="DEP ACCT PENDERGAST SCHOOL"/>
        <s v="DEP ACCOUNT NORTH VALLEY JC"/>
        <s v="DEP ACCOUNT WEST TEMPE JC"/>
        <s v="DEP ACCT DESERT RIDGE JC"/>
        <s v="DEP ACCT HIGHLAND JC"/>
        <s v="DEP ACCOUNT COUNTRY MEADOWS JC"/>
        <s v="DEP ACCT REVENUE PROCESSING"/>
        <s v="REFUND CLEARING"/>
        <s v="BACK TAX HOLDING"/>
        <s v="CASHIER'S DEBITS/CREDITS"/>
        <s v="RESOLUTION HOLDING"/>
        <s v="LITIGATION PENDING RESOLUTIONS"/>
        <s v="SUBTAX AND ASSIGN HOLDING"/>
        <s v="IRS INTEREST WITHHOLDING"/>
        <s v="TAXPAYER INFORMATION FUND HB 2149"/>
        <s v="UPPS RESOLUTION IMPOUNDS"/>
        <s v="CIVIL PENALTY HOLDING"/>
        <s v="GOLF COURSE CONVERSION"/>
        <s v="GPLET HOLDING"/>
        <s v="ELDERLY ASSISTANCE - INVESTMENT"/>
        <s v="ELDERLY ASSISTANCE HOLD"/>
        <s v="REDEMPTION HOLDING"/>
        <s v="UNDISTRIBUTED TAX COLLECTIONS"/>
        <s v="UNDISTRIBUTED INTEREST INCOME"/>
        <s v="TAYLOR GRAZING ACT"/>
        <s v="TRUST FUND FOR NON-DELIVERABLE REFUNDS"/>
        <s v="PROBLEM CHECK HOLDING"/>
        <s v="CURRENT TAX HOLDING"/>
        <s v="RECORDER FEE REFUNDING"/>
        <s v="EXCESS PROCEEDS FROM TRUSTEE SALES"/>
        <s v="UNIDENTIFIED WIRES"/>
        <s v="TEMP HLD FD MONEY TO BE APPR OR UNKNOWN"/>
        <s v="SUSPENSE CASHIER'S"/>
        <s v="SUSPENSE MORTGAGE COMPANIES"/>
        <s v="BANK SERVICE CHARGE"/>
        <s v="SUSPENSE-PREPAYMENTS"/>
        <s v="SUSPENSE"/>
        <s v="GENERAL"/>
        <s v="2011 ASSESSMENTS ARS 12-116.04C"/>
        <s v="525 CAREFREE WATER"/>
        <s v="ADD'L AID TO EDUCATION"/>
        <s v="ADULT PROBATION FEES"/>
        <s v="ADULT PROBATION GRANTS"/>
        <s v="AGUILA VOLUNTEER FIRE DISTRICT"/>
        <s v="AGUILA VOLUNTEER FIRE DISTRICTF CAPITAL"/>
        <s v="AIDA RENTA"/>
        <s v="AIR QUALITY FEES"/>
        <s v="AIR QUALITY GRANTS"/>
        <s v="ALTERNATIVE DISPUTE RESOLUTION"/>
        <s v="ANIMAL CONTROL FIELD OPERATIONS"/>
        <s v="ANIMAL CONTROL GRANTS"/>
        <s v="ANIMAL CONTROL LICENSE SHELTER"/>
        <s v="APACHE JUNCTION FIRE DISTRICT"/>
        <s v="AZ LENGTHLY TRIAL FUND"/>
        <s v="BALLPARK OPERATIONS"/>
        <s v="BUCKEYE VALLEY RFD - CAPITAL ACCOUNT"/>
        <s v="BUCKEYE VALLEY RURAL FIRE DISTRICT"/>
        <s v="BUI BOAT SAFETY FUND"/>
        <s v="CACTUS LEAGUE OPERATIONS"/>
        <s v="CAPITAL RESERVE CIRCLE CITY FIRE"/>
        <s v="CASH BALANCE REVERSION STATE"/>
        <s v="CDBG HOUSING TRUST"/>
        <s v="CHANDLER COUNTY ISLAND FIRE DIST"/>
        <s v="CHECK ENFORCEMENT PROGRAM"/>
        <s v="CHECK ENFORCEMENT PROGRAM - AGENCY"/>
        <s v="CHILD ABUSE PREVENTION"/>
        <s v="CHILD PASSENGER RESTRAINT"/>
        <s v="CHILD SUPPORT ENHANCEMENT"/>
        <s v="CHILDREN'S ISSUES EDUCATION"/>
        <s v="CIRCLE CITY FIRE PENSION PLAN"/>
        <s v="CIRCLE CITY/MORRISTOWN FIRE DIST."/>
        <s v="CITEIS &amp; TOWNS - GILA BEND"/>
        <s v="CITIES &amp; TOWN APACHE JUNCTION"/>
        <s v="CITIES &amp; TOWNS - AVONDALE"/>
        <s v="CITIES &amp; TOWNS - BUCKEYE"/>
        <s v="CITIES &amp; TOWNS - CAREFREE"/>
        <s v="CITIES &amp; TOWNS - CHANDLER"/>
        <s v="CITIES &amp; TOWNS - EL MIRAGE"/>
        <s v="CITIES &amp; TOWNS - FOUNTAIN HILLS"/>
        <s v="CITIES &amp; TOWNS - GILBERT"/>
        <s v="CITIES &amp; TOWNS - GLENDALE"/>
        <s v="CITIES &amp; TOWNS - GOODYEAR"/>
        <s v="CITIES &amp; TOWNS - GUADALUPE"/>
        <s v="CITIES &amp; TOWNS - MESA"/>
        <s v="CITIES &amp; TOWNS - PARADISE VALLEY"/>
        <s v="CITIES &amp; TOWNS - PEORIA"/>
        <s v="CITIES &amp; TOWNS - PHOENIX"/>
        <s v="CITIES &amp; TOWNS - QUEEN CREEK"/>
        <s v="CITIES &amp; TOWNS - SCOTTSDALE"/>
        <s v="CITIES &amp; TOWNS - SURPRISE"/>
        <s v="CITIES &amp; TOWNS - TEMPE"/>
        <s v="CITIES &amp; TOWNS - TOLLESON"/>
        <s v="CITIES &amp; TOWNS - WICKENBURG"/>
        <s v="CITIES &amp; TOWNS - YOUNGTOWN"/>
        <s v="CITIES &amp; TOWNS-CAVE CREEK"/>
        <s v="CITIES &amp; TOWNS-LITCHFIELD PARK"/>
        <s v="CITING AGENCY FINES"/>
        <s v="CITING AGENCY FINES COSC 12-116.04 B"/>
        <s v="CITING AGENCY FINES JC 12-116.04B"/>
        <s v="CITIZENS CLEAN ELECTION FUND"/>
        <s v="CITY JURY PAYROLL"/>
        <s v="CLEAN AIR FUND (STATE GENERAL FUND)"/>
        <s v="CLEARWATER HILLS FIRE DISTRICT"/>
        <s v="CLERK OF COURT EDMS"/>
        <s v="CLERK OF THE COURT FILL THE GAP"/>
        <s v="CLERK OF THE COURT GRANTS"/>
        <s v="CLERK OF THE COURT TRUST FUND"/>
        <s v="CONCILIATION COURT FEES"/>
        <s v="CONFIDENTIAL ADDRESS"/>
        <s v="CONFIDENTIAL INTERMEDIARY"/>
        <s v="CONSTABLE ETHICS COMMITTEE"/>
        <s v="CORRECTIONAL HEALTH GRANTS"/>
        <s v="COUNTY ATTORNEY FILL THE GAP"/>
        <s v="COUNTY ATTORNEY GRANTS"/>
        <s v="COUNTY ATTORNEY RICO"/>
        <s v="COUNTY EQUALIZATION ASSISTANCE CLEARING"/>
        <s v="COUNTY IMPROVEMENT DEBT"/>
        <s v="COUNTY IMPROVEMENT DEBT 2"/>
        <s v="COUNTY IMPROVEMENT FUND"/>
        <s v="COUNTY SCHOOL INDIRECT COST"/>
        <s v="COURT DOCUMENT RETRIEVAL"/>
        <s v="CRIMINAL JUSTICE"/>
        <s v="CRIMINAL JUSTICE ENHANCEMENT CA"/>
        <s v="DAISY MOUNTAIN FIRE CAPITAL"/>
        <s v="DAISY MOUNTAIN FIRE DISTRICT"/>
        <s v="DEA GRANT"/>
        <s v="DEL WEB SPECIAL REVENUE"/>
        <s v="DETENTION CAPITAL PROJECTS"/>
        <s v="DETENTION OPERATIONS"/>
        <s v="DETENTION TECHNOLOGY"/>
        <s v="DIVERSION COUNTY ATTORNEY"/>
        <s v="DMFD RETIREMENT FUND ACCOUNT"/>
        <s v="DNA FEES"/>
        <s v="DNA PENALTY ASSESSMENT"/>
        <s v="DOMESTIC RELATIONS MEDIATION EDUCATION"/>
        <s v="DOMESTIC SHELTER"/>
        <s v="DPS CIVIL PENALTY"/>
        <s v="DRUG ENFORCEMENT FEES"/>
        <s v="DSH DEPOSIT ACCOUNT"/>
        <s v="DSH PLEDGED ACCOUNT"/>
        <s v="DUE TO GILA BEND SANI DIST"/>
        <s v="DUE TO STATE TREASURER"/>
        <s v="DUI/OUI DPS FUND"/>
        <s v="ELECTED OFFICIAL RETIREMENT"/>
        <s v="ELECTIONS GRANTS"/>
        <s v="EMANCIPATION ADMINISTRATIVE COSTS"/>
        <s v="EMERGENCY MANAGEMENT"/>
        <s v="EMERGENCY MED SERVICE"/>
        <s v="EMPLOYEE BENEFITS TRUST"/>
        <s v="EMPLOYEE EVENTS"/>
        <s v="ENVIRONMENTAL SERVICES ENVIRONMENTAL HTH"/>
        <s v="ENVIRONMENTAL SERVICES GRANTS"/>
        <s v="EQUIPMENT SERVICES"/>
        <s v="EXEMPT EQ TAX MOBILE"/>
        <s v="EXPEDITED CHILD SUPPORT"/>
        <s v="EXPENSE CLEARING FD"/>
        <s v="FARE DELINQUENT FEE"/>
        <s v="FARE GENERAL SERVICES FEE"/>
        <s v="FARE INSTALLMENT FEE"/>
        <s v="FARE SPECIAL COLLECTIONS FEE"/>
        <s v="FIANCE SERIES 2007"/>
        <s v="FILL THE GAP HOLDING 5%"/>
        <s v="FILL THE GAP SURCHARGE 7%"/>
        <s v="FINANCE SERIES 2008"/>
        <s v="FIRE DISTRICT APPORTIONMENT CLEARING"/>
        <s v="FISH &amp; GAME"/>
        <s v="FLOOD CONTROL"/>
        <s v="FLOOD CONTROL CAPITAL PROJECTS"/>
        <s v="FLOOD CONTROL GRANTS"/>
        <s v="FOUNTAIN HILLS VOLUNTEER FIRE DISTRICT"/>
        <s v="GARNISHMENTS &amp; LEVIES"/>
        <s v="GENERAL COUNTY SCHOOL FUND"/>
        <s v="GENERAL FUND COUNTY IMPROVEMENT"/>
        <s v="GENERAL GOVERNMENT GRANTS"/>
        <s v="GENERAL IMPR DISTRICT"/>
        <s v="GENERAL OBLIGATION"/>
        <s v="GILA BEND FIRE DISTRICT PENSION"/>
        <s v="GILA BEND VOL FIRE DISTRICT"/>
        <s v="GILBERT COUNTY ISLAND FIRE DISTRICT"/>
        <s v="GOLDFIELD RANCH FIRE DISTRICT"/>
        <s v="GOLDFIELD RANCH FIRE DISTRICT CAPITAL"/>
        <s v="GRANTS-COMMN'TY BLOK"/>
        <s v="GRANTS-OTHER"/>
        <s v="HARQUAHALA VALLEY FIRE DIST - CAPITAL"/>
        <s v="HARQUAHALA VALLEY VFD"/>
        <s v="HB 2019 PRISON CONSTRUCTION FEES"/>
        <s v="HIGHWAY USERS REVENUE FUND"/>
        <s v="HOMELAND SECURITY GRANT"/>
        <s v="HOMELESS SCHOOL"/>
        <s v="HOSPITAL DIST #1 SINKING FUND  (REDEMTPI"/>
        <s v="HOSPITAL DIST 1 MAINT &amp; OPERATION"/>
        <s v="HOSPITAL DIST 1 RES CHANDLER"/>
        <s v="HOSPITAL DISTRICT #1 CPAITAL OUTLAY"/>
        <s v="HOSPITAL DISTRICT #1 PROJECT FUND"/>
        <s v="HOSPITAL DISTRICT #1 RESERVE"/>
        <s v="HOSPITAL DISTRICT #1 REVENUE"/>
        <s v="HOSPITAL DISTRIST 1 INT &amp; RED"/>
        <s v="HOUSING AUTHORITY"/>
        <s v="HUMAN SERVICES CAMPUS - NON COUNTY"/>
        <s v="HUMAN SERVICES GRANTS"/>
        <s v="HUMAN TRAFFIC VICTIM ASSISTANCE"/>
        <s v="INMATE HEALTH SERVICES"/>
        <s v="INMATE SERVICES"/>
        <s v="INTERGOVERNMENTAL CAPITAL PROJECTS"/>
        <s v="INTERGOVERNMENTAL TECHNONOGY PROJECT"/>
        <s v="JAIL BOND REFUNDS PROCESSED THRU LGFS"/>
        <s v="JCEF PROBATION SURCHARGE"/>
        <s v="JUDICIAL COURT ENHANCEMENT"/>
        <s v="JUDICIAL ENHANCEMENT"/>
        <s v="JUROR IMPROVEMENT FUND"/>
        <s v="JURY PAYROLL CITIES"/>
        <s v="JUSTICE COURT JUDICIAL ENHANCEMENT"/>
        <s v="JUSTICE COURT SPECIAL REVENUE"/>
        <s v="JUSTICE COURT SUSPENSE"/>
        <s v="JUSTICE COURTS PHOTO ENFORCEMENT FEE"/>
        <s v="JUVENILE PROBATION DIVERSION"/>
        <s v="JUVENILE PROBATION GRANTS"/>
        <s v="JUVENILE PROBATION SPECIAL FEES"/>
        <s v="JUVENILE RESTITUTION"/>
        <s v="LAKE PLEASANT RECREATION SERVICES"/>
        <s v="LAVEEN FIRE CAPITAL"/>
        <s v="LAVEEN FIRE DISTRICT"/>
        <s v="LAW ENFORCEMENT ALTERNATIVE FUEL"/>
        <s v="LAW LIBRARY FEES"/>
        <s v="LEGAL DEFENDER FILL THE GAP"/>
        <s v="LIBRARY DISTRICT"/>
        <s v="LIBRARY DISTRICT CAPITAL IMPROVEMENT"/>
        <s v="LIBRARY DISTRICT GRANTS"/>
        <s v="LIVESTOCK ARS 3-1210"/>
        <s v="LOCAL COURTS ASSISTANCE FUND"/>
        <s v="LONG TERM PROJECT RESERVE"/>
        <s v="MALPRACTICE TRUST FUND"/>
        <s v="MEDICAL EXAMINER GRANTS"/>
        <s v="MIHS"/>
        <s v="MIHS A/P WARRANT CLEARING"/>
        <s v="MIHS PAYROLL WARRANT CLEARING"/>
        <s v="MINING PERFORMANCE FEES"/>
        <s v="NATIVE PLANT"/>
        <s v="OFFICER SAFETY EQUIPMENT FUND"/>
        <s v="PALO VERDE"/>
        <s v="PARK SPUR CROSS RANCH CONSERVATION"/>
        <s v="PARKS AND RECREATION GRANTS"/>
        <s v="PARKS DONATIONS"/>
        <s v="PARKS ENHANCEMENT"/>
        <s v="PARKS SOUVENIR"/>
        <s v="PAYROLL LIABILITIES"/>
        <s v="PEACE OFFICER TRAINING 41-1826"/>
        <s v="PENDING ITEM"/>
        <s v="PHOTO ENFORCEMENT PROCESS SERVING FEE"/>
        <s v="PHOTO ENFORCEMENT SYSTEM - STATE GF"/>
        <s v="PLANNING &amp; DEVELOPMENT FEES"/>
        <s v="PROBATE FEES"/>
        <s v="PUBLIC DEFENDER CLIENT TRUST"/>
        <s v="PUBLIC DEFENDER FILL THE GAP"/>
        <s v="PUBLIC DEFENDER GRANTS"/>
        <s v="PUBLIC DEFENDER TRAINING"/>
        <s v="PUBLIC HEALTH"/>
        <s v="PUBLIC HEALTH FEES"/>
        <s v="PUBLIC SAFETY EQUIPMENT FUND"/>
        <s v="PUBLIC WORKS FLOOD CONTROL"/>
        <s v="QUEEN CREEK COUNTY ISLAND FIRE DISTRICT"/>
        <s v="RANCHO SOLANO IMPROVEMENT DIST"/>
        <s v="RECORDER'S SURCHARGE"/>
        <s v="REGISTRAR OF CONTRACTOR"/>
        <s v="RELOCATION FEE"/>
        <s v="REPROGRAPHICS"/>
        <s v="RESOURCE CENTER"/>
        <s v="RESTITUTION FINES &amp; RE-IMBURSEMENTS"/>
        <s v="RESTITUTION TRUST"/>
        <s v="RIO VERDE FIRE DISTRICT"/>
        <s v="RIO VERDE FIRE DISTRICT CAPITAL"/>
        <s v="RIO VERDE PENSION &amp; RELIEF FUND"/>
        <s v="RISK MANGEMENT"/>
        <s v="SCHOOL COMMUNICATION EXPENSE"/>
        <s v="SCHOOL DISTRICT GARNISHMENT"/>
        <s v="SCHOOL GRANTS"/>
        <s v="SCHOOL TRANSPRORTATION"/>
        <s v="SCHOOLS GARNISHMENTS"/>
        <s v="SCOTTSDALE COUNTY ISLAND FIRE"/>
        <s v="SEX OFFENDER MONITORING"/>
        <s v="SHCD - RISK MANAGEMENT"/>
        <s v="SHCD AHCCCS PLAN"/>
        <s v="SHERIFF DONATIONS"/>
        <s v="SHERIFF GRANTS"/>
        <s v="SHERIFF JAIL ENHANCEMENT"/>
        <s v="SHERIFF RICO"/>
        <s v="SHERIFF TOWING AND IMPOUND"/>
        <s v="SHERIFF WAREHOUSE"/>
        <s v="SHERIFF WAREHOUSE CONSIGNMENT"/>
        <s v="SMALL SCHOOL SERVICE"/>
        <s v="SOLID WASTE GRANTS"/>
        <s v="SOLID WASTE MANAGEMENT"/>
        <s v="SPOUSAL MAINTENANCE ENFORCEMENT ENHANMT"/>
        <s v="STADIUM DISTRICT DEBT SERVICE"/>
        <s v="STATE AID SCHOOL FUND"/>
        <s v="STATE AID TO COUNTY ATTORNEY"/>
        <s v="STATE AID TO INDIGENT DEFENSE"/>
        <s v="STATE GENERAL FUND (WAS CIVIL PENATIES)"/>
        <s v="STATE HIGHWAY WORK ZONE SAFETY FUND"/>
        <s v="STATE SCHOOL FUND"/>
        <s v="STATE TREASURER"/>
        <s v="STATE TREASURER /CJEF"/>
        <s v="STATE TREASURER /DUI ABATEMENT"/>
        <s v="STATE TREASURER MSEF"/>
        <s v="SUN CITY VOLUNTEER FIRE DISTRICT"/>
        <s v="SUN CITY WEST EMPLOYEE BENEFIT LIABILITY"/>
        <s v="SUN CITY WEST FIRE DISTRICT"/>
        <s v="SUN LAKES FIRE DISTRICT"/>
        <s v="SUN LAKES FIRE DISTRICT CAPITAL ACCOUNT"/>
        <s v="SUPERIOR COURT FILL THE GAP"/>
        <s v="TECHNICAL REGISTRATION BD 13-3423"/>
        <s v="TECHNOLOGY IMPROVEMENT FUND"/>
        <s v="TELECOMMUNICATIONS"/>
        <s v="TEMPE COUNTY ISLAND FIRE DISTRICT"/>
        <s v="TONOPAH  VALLEY FIRE DISTRICT"/>
        <s v="TONOPAH VALLEY FIRE DISTRICT CAPITAL"/>
        <s v="TRANSPORTATION CAPITAL PROJECTS"/>
        <s v="TRANSPORTATION GRANTS"/>
        <s v="TRANSPORTATION OPERATIONS"/>
        <s v="TRIAL COURT GRANTS"/>
        <s v="TRIAL COURT SPECIAL REVENUE"/>
        <s v="VEHICLE OVERSIZE FINES ARS 28-1031"/>
        <s v="VICTIM COMPENSATION INTEREST CA"/>
        <s v="VICTIM COMPENSATION RESTITUTION CA"/>
        <s v="VICTIM LOCATION"/>
        <s v="VICTIM'S RIGHTS ENFORCEMENT"/>
        <s v="WARRANT CLEARING"/>
        <s v="WASTE MANAGEMENT"/>
        <s v="WASTE TIRE"/>
        <s v="WATERSHED CLAIMANT FEES"/>
        <s v="WEST BROADWAY ACRES IMPROVEMENT"/>
        <s v="WEST BROADWAY ACRES NEW"/>
        <s v="WICKENBURG FIRE DISTRICT PENSION FUND"/>
        <s v="WICKENBURG VOL FIRE DIST CAPITAL CONSTRU"/>
        <s v="WICKENBURG VOLUNTEER FIRE DISTRICT"/>
        <s v="WITHHOLDING FROM COURTS PER SB 2533"/>
        <s v="WITTMANN FIRE DISTRICT CAPITAL"/>
        <s v="WITTMANN VOLUNTEER FIRE DISTRICT"/>
        <s v="WOOLSEY FLOOD PROTECTION DISTRICT"/>
        <s v="COTTONWOODS MAINT DIST"/>
        <s v="CHANDLER HTS MAINT"/>
        <s v="QUEEN CREEK DOMESTIC WATER IMP DIST"/>
        <s v="DOWNTOWN CHANDLER EMSD"/>
        <s v="DT TEMPE ENHAN SER DIST"/>
        <s v="EAGLE MOUNTAIN"/>
        <s v="EAGLE MOUNTAIN CDF"/>
        <s v="EAGLE PEAK IMPROVEMENT DISTRICT"/>
        <s v="ESTRELLA DILLS IMPROVEMENT DISTRICT"/>
        <s v="GOODYEAR 89-360 GENERAL"/>
        <s v="GOODYEAR UTILITIES #1"/>
        <s v="PEORIA MAIN 1025"/>
        <s v="PEORIA MAIN 1044"/>
        <s v="PEORIA MAINT IMP DIST 1"/>
        <s v="PEORIA MAINT IMP DIST 10"/>
        <s v="PEORIA MAINT IMP DIST 120 PEORIA IMPROV"/>
        <s v="PEORIA MAINT IMP DIST 2"/>
        <s v="PEORIA MAINT IMP DIST 3"/>
        <s v="PEORIA MAINT IMP DIST 4"/>
        <s v="PEORIA MAINT IMP DIST 5"/>
        <s v="PEORIA MAINT IMP DIST 6"/>
        <s v="PEORIA MAINT IMP DIST 69"/>
        <s v="PEORIA MAINT IMP DIST 7"/>
        <s v="PEORIA MAINTENANCE CLEARING"/>
        <s v="PHOENIX DOWNTOWN ENHANCE SERVICES"/>
        <s v="SCOTTSDALE ENHANCEMENT"/>
        <s v="SUNDANCE C.F.D. BUCKEYE"/>
        <s v="WHITE STONE DIST 1 C.F.D. BUCKEYE"/>
        <s v="WHITESTONE WESTN OVERLAY BUCKEYE"/>
        <s v="MCDOWELL MTN RANCH CFD"/>
        <s v="CAREFREE UTILITIES CFD"/>
        <s v="VIA LINDA ROAD CFD"/>
        <s v="WILDFLOWER RANCH CFD # 2"/>
        <s v="ESTRELLA MTN RCH CFD"/>
        <s v="COTTONFLOWER CFD"/>
        <s v="SAGUARO ACRES CFD"/>
        <s v="CENTERRA CFD"/>
        <s v="VILLAGE @ LITCHFIELD PK CFD"/>
        <s v="VISTANCIA CFD"/>
        <s v="WESTPARK CFD"/>
        <s v="CORTINA CFD"/>
        <s v="AGUA FRIA RANCH CFD"/>
        <s v="PALM VALLEY CFD #3"/>
        <s v="MARLEY PARK CFD"/>
        <s v="TARTESSO WEST CFD"/>
        <s v="ELIANTO CFD"/>
        <s v="FESTIVAL RANCH CFD"/>
        <s v="KING RANCH CFD"/>
        <s v="SCTTSDL WTRFRONT CMM CFD"/>
        <s v="WATSON RD CFD"/>
        <s v="TRILLIUM CFD"/>
        <s v="ANTHEM SUN VALLEY CFD"/>
        <s v="MIRIELLE CFD"/>
        <s v="SONORAN TRAILS CFD"/>
        <s v="EASTMARK CFD #1"/>
        <s v="EMRCFD -MONTECITO SERIES 2007"/>
        <s v="FESTIVAL RANCH CFD 2 &amp; 3"/>
        <s v="FESTIVAL RANCH CFD #6"/>
        <s v="FESTIVAL RANCH CFD 7"/>
        <s v="TOTAL SPECIAL ASSESSMENTS CFD'S"/>
        <s v="FESTIVAL RANCH CFD #8"/>
        <s v="TATUM RANCH COMMUNITY FACILITY"/>
        <s v="SCOTTSDALE MOUNTAIN COMMUNITY FACILITIES"/>
        <s v="RIO SALADO COMMUNITY FACILITIES DIST"/>
        <s v="WILDFLOWER RANCH COMM FAC IMPRVMNT DIST"/>
        <s v="D C RANCH COMM FAC IMPROVEMENT DIST"/>
        <s v="104TH PLACE STREET LIGHTING DISTRICT"/>
        <s v="32-8504-393"/>
        <s v="ADOBE CORNERS MESA ST LIGHTING"/>
        <s v="AHWATUKEE"/>
        <s v="AHWATUKEE ACE-8 STREET LIGHTING DISTRICT"/>
        <s v="AHWATUKEE CUSTOM EST # 2"/>
        <s v="AHWATUKEE CUSTOM ESTATE # 4"/>
        <s v="AHWATUKEE E-1"/>
        <s v="AHWATUKEE E-2"/>
        <s v="AHWATUKEE E-3 PH-1 &amp; CUSTOM ESTATE"/>
        <s v="AHWATUKEE E-4 &amp; FS-15"/>
        <s v="AHWATUKEE E-5 &amp; CUST. # 3"/>
        <s v="AHWATUKEE FS-16D STREET LIGHTING DISTRIC"/>
        <s v="AHWATUKEE FS-17"/>
        <s v="AHWATUKEE FS-18 STREET LIGHTING DISTRICT"/>
        <s v="AHWATUKEE FS-3"/>
        <s v="AHWATUKEE FS-4"/>
        <s v="AHWATUKEE FS-5"/>
        <s v="AHWATUKEE FS-6"/>
        <s v="AHWATUKEE II"/>
        <s v="AHWATUKEE RD-2"/>
        <s v="AHWATUKEE RM-2 STREET LIGHTING DISTRICT"/>
        <s v="AHWATUKEE RS 3"/>
        <s v="AHWATUKEE RS-4"/>
        <s v="AHWATUKEE RS-5"/>
        <s v="AHWATUKEE RS-6"/>
        <s v="AHWATUKEE RS-7"/>
        <s v="AHWATUKEE RS-8"/>
        <s v="AHWATUKEE RTV-1"/>
        <s v="ANTHEM ADDITION 2 SLID"/>
        <s v="APACHE COVE"/>
        <s v="APACHE MANOR"/>
        <s v="AZ SKIES MOBIL ESTAT COUNTY"/>
        <s v="LITCHFIELD PARK # 1"/>
        <s v="LITCHFIELD PARK # 2"/>
        <s v="LITCHFIELD PARK CLEARING"/>
        <s v="LITCHFIELD PARK SL 3"/>
        <s v="LITCHFIELD PK SL TOTAL"/>
        <s v="DREAMLAND VILLA #18"/>
        <s v="SUN CITY #36"/>
        <s v="SUN CITY GRAND SUPRISE ST LIGHT"/>
        <s v="SUN LAKES # 23 STREET LIGHTING DISTRICT"/>
        <s v="SUN LAKES # 24 STREET LIGHTING DISTRICTS"/>
        <s v="SUN LAKES UNIT 2 STREET LIGHTING DISTRIC"/>
        <s v="ARABIAN VIEWS STREET LIGHTING DISTRICTS"/>
        <s v="ASHTON RANCH STREET LIGHTING SURPRISE"/>
        <s v="AUTOSHOW EAST 2 127"/>
        <s v="RANCHO DEL REY STREET LIGHTING DISTRICT"/>
        <s v="RIO VERDE"/>
        <s v="BETHANY HERMOSA PK 1"/>
        <s v="BILBERT SLID 11-03"/>
        <s v="BROADWAY MANOR ST LIGHTING - MESA"/>
        <s v="BUCKEYE SLID #1"/>
        <s v="BUCKEYE SLID 2006-001"/>
        <s v="BUCKEYE SLID 2006-015"/>
        <s v="BUCKEYE SLID 2006-019"/>
        <s v="BUCKEYE SLID 2006-03"/>
        <s v="BUCKEYE SLID 2006-07"/>
        <s v="BUCKEYE SLID 2006-08"/>
        <s v="BUCKEYE SLID 2006-09"/>
        <s v="BUCKEYE SLID 2006-11"/>
        <s v="BUCKEYE SLID 2006-16"/>
        <s v="BUCKEYE SLID 2006-17"/>
        <s v="BUCKEYE SLID 2007-003"/>
        <s v="BUCKEYE SLID 2007-013"/>
        <s v="BUCKEYE SLID 2007-02"/>
        <s v="BUCKEYE SLID 2007-10"/>
        <s v="BUCKEYE SLID 2007-21"/>
        <s v="BUCKEYE SLID 2009 02A"/>
        <s v="BUCKEYE SLID 2011-001"/>
        <s v="BUCKEYE SLID 2012 02"/>
        <s v="BUCKEYE SLID 2013 02"/>
        <s v="BUCKEYE SLID CLEARING ACCOUNT"/>
        <s v="BUCKEYE SLID TOTAL"/>
        <s v="BUCLEYE SLID 2007-01"/>
        <s v="CABALLEROS HACIENDAS"/>
        <s v="COUNTRY MEADOWS"/>
        <s v="COUNTRY MEADOWS #3"/>
        <s v="COUNTRY MEADOWS #4A"/>
        <s v="COUNTY MEADOWS #4"/>
        <s v="COUNTRY MEADOWS NO. 2"/>
        <s v="CHARLESTON QC ST LIGHTING"/>
        <s v="COLLEGE POINT"/>
        <s v="COMMERCE PARK EAST 109"/>
        <s v="CONTINENTAL @ KINGSWOOD SURPRISE SL"/>
        <s v="COYOTE LAKES #95"/>
        <s v="DESERT OASIS 13A SLID"/>
        <s v="DESERT OASIS 14C SLID"/>
        <s v="EMPIRE GARDENS #2"/>
        <s v="EMPIRE GARDENS #3"/>
        <s v="EMPIRE GARDENS #4"/>
        <s v="FINANCE SL TOTAL"/>
        <s v="GILBER 01-05 AMENDED"/>
        <s v="GILBER SLID 12 01"/>
        <s v="GILBERT  SL 94-13"/>
        <s v="GILBERT  SL 94-17"/>
        <s v="GILBERT 00-03"/>
        <s v="GILBERT 00-05"/>
        <s v="GILBERT 00-06"/>
        <s v="GILBERT 00-09"/>
        <s v="GILBERT 00-10"/>
        <s v="GILBERT 00-11"/>
        <s v="GILBERT 00-12"/>
        <s v="GILBERT 00-13"/>
        <s v="GILBERT 00-14"/>
        <s v="GILBERT 01-01"/>
        <s v="GILBERT 01-02"/>
        <s v="GILBERT 01-03"/>
        <s v="GILBERT 01-04"/>
        <s v="GILBERT 02-01"/>
        <s v="GILBERT 02-02"/>
        <s v="GILBERT 02-03"/>
        <s v="GILBERT 02-04"/>
        <s v="GILBERT 03-04 SPCTRUM @ VALVISTA PH 1"/>
        <s v="GILBERT 04-02"/>
        <s v="GILBERT 04-03"/>
        <s v="GILBERT 04-04"/>
        <s v="GILBERT 04-05"/>
        <s v="GILBERT 04-06"/>
        <s v="GILBERT 04-08"/>
        <s v="GILBERT 05-01"/>
        <s v="GILBERT 05-02"/>
        <s v="GILBERT 05-03"/>
        <s v="GILBERT 05-04"/>
        <s v="GILBERT 05-05"/>
        <s v="GILBERT 05-06"/>
        <s v="GILBERT 05-07"/>
        <s v="GILBERT 05-08"/>
        <s v="GILBERT 05-09"/>
        <s v="GILBERT 05-10"/>
        <s v="GILBERT 05-11"/>
        <s v="GILBERT 05-12"/>
        <s v="GILBERT 06-01"/>
        <s v="GILBERT 06-02"/>
        <s v="GILBERT 06-03"/>
        <s v="GILBERT 06-04"/>
        <s v="GILBERT 06-05"/>
        <s v="GILBERT 06-06"/>
        <s v="GILBERT 06-07"/>
        <s v="GILBERT 06-08"/>
        <s v="GILBERT 06-09"/>
        <s v="GILBERT 06-11"/>
        <s v="GILBERT 06-12"/>
        <s v="GILBERT 06-13"/>
        <s v="GILBERT 06-14"/>
        <s v="GILBERT 06-15"/>
        <s v="GILBERT 08-01 SLID"/>
        <s v="GILBERT 08-02 SLID"/>
        <s v="GILBERT 92-08"/>
        <s v="GILBERT 93-01"/>
        <s v="GILBERT 93-02"/>
        <s v="GILBERT 93-04"/>
        <s v="GILBERT 93-05"/>
        <s v="GILBERT 93-06"/>
        <s v="GILBERT 93-07"/>
        <s v="GILBERT 93-08"/>
        <s v="GILBERT 93-10"/>
        <s v="GILBERT 93-11"/>
        <s v="GILBERT 93-12"/>
        <s v="GILBERT 93-13"/>
        <s v="GILBERT 93-14"/>
        <s v="GILBERT 93-15"/>
        <s v="GILBERT 93-16"/>
        <s v="GILBERT 93-17"/>
        <s v="GILBERT 93-18"/>
        <s v="GILBERT 94-32"/>
        <s v="GILBERT 94-33"/>
        <s v="GILBERT 94-34"/>
        <s v="GILBERT 94-35"/>
        <s v="GILBERT 94-36"/>
        <s v="GILBERT 94-37"/>
        <s v="GILBERT 94-38"/>
        <s v="GILBERT 95-01"/>
        <s v="GILBERT 95-02"/>
        <s v="GILBERT 95-03"/>
        <s v="GILBERT 95-04"/>
        <s v="GILBERT 95-05"/>
        <s v="GILBERT 95-06"/>
        <s v="GILBERT 95-07"/>
        <s v="GILBERT 95-08"/>
        <s v="GILBERT 95-09"/>
        <s v="GILBERT 95-10"/>
        <s v="GILBERT 95-11"/>
        <s v="GILBERT 95-12"/>
        <s v="GILBERT 95-13"/>
        <s v="GILBERT 95-14"/>
        <s v="GILBERT 95-15"/>
        <s v="GILBERT 95-16"/>
        <s v="GILBERT 95-17"/>
        <s v="GILBERT 95-18"/>
        <s v="GILBERT 95-19"/>
        <s v="GILBERT 95-20"/>
        <s v="GILBERT 95-21"/>
        <s v="GILBERT 95-22"/>
        <s v="GILBERT 95-23"/>
        <s v="GILBERT 95-24"/>
        <s v="GILBERT 95-25"/>
        <s v="GILBERT 95-26"/>
        <s v="GILBERT 95-27 (DISSOLVED)"/>
        <s v="GILBERT 95-28"/>
        <s v="GILBERT 95-30"/>
        <s v="GILBERT 95-31"/>
        <s v="GILBERT 95-32"/>
        <s v="GILBERT 95-33"/>
        <s v="GILBERT 95-34"/>
        <s v="GILBERT 95-35"/>
        <s v="GILBERT 95-36"/>
        <s v="GILBERT 95-37"/>
        <s v="GILBERT 95-38"/>
        <s v="GILBERT 95-39"/>
        <s v="GILBERT 96-13"/>
        <s v="GILBERT 96-14"/>
        <s v="GILBERT 96-15"/>
        <s v="GILBERT 96-24"/>
        <s v="GILBERT 96-25"/>
        <s v="GILBERT 96-27"/>
        <s v="GILBERT 96-28"/>
        <s v="GILBERT 96-29"/>
        <s v="GILBERT 96-30"/>
        <s v="GILBERT 96-32"/>
        <s v="GILBERT 97-01"/>
        <s v="GILBERT 97-02"/>
        <s v="GILBERT 97-03"/>
        <s v="GILBERT 97-04"/>
        <s v="GILBERT 97-05"/>
        <s v="GILBERT 97-06"/>
        <s v="GILBERT 97-10"/>
        <s v="GILBERT 97-11"/>
        <s v="GILBERT 97-12"/>
        <s v="GILBERT 97-13"/>
        <s v="GILBERT 97-14"/>
        <s v="GILBERT 97-15"/>
        <s v="GILBERT 97-16"/>
        <s v="GILBERT 97-17"/>
        <s v="GILBERT 97-18"/>
        <s v="GILBERT 97-19"/>
        <s v="GILBERT 97-20"/>
        <s v="GILBERT 97-21"/>
        <s v="GILBERT 97-8"/>
        <s v="GILBERT 98-01"/>
        <s v="GILBERT 98-03"/>
        <s v="GILBERT 98-04"/>
        <s v="GILBERT 98-05"/>
        <s v="GILBERT 98-06"/>
        <s v="GILBERT 98-07"/>
        <s v="GILBERT 98-08"/>
        <s v="GILBERT 98-09"/>
        <s v="GILBERT 98-10"/>
        <s v="GILBERT 98-11"/>
        <s v="GILBERT 98-12"/>
        <s v="GILBERT 98-15"/>
        <s v="GILBERT 98-16"/>
        <s v="GILBERT 98-17"/>
        <s v="GILBERT 98-18"/>
        <s v="GILBERT 99-01"/>
        <s v="GILBERT 99-02"/>
        <s v="GILBERT 99-03"/>
        <s v="GILBERT 99-04"/>
        <s v="GILBERT 99-05"/>
        <s v="GILBERT 99-06"/>
        <s v="GILBERT 99-07"/>
        <s v="GILBERT 99-08"/>
        <s v="GILBERT J95-29"/>
        <s v="GILBERT SL 02-05"/>
        <s v="GILBERT SL 02-06"/>
        <s v="GILBERT SL 03-01"/>
        <s v="GILBERT SL 03-02"/>
        <s v="GILBERT SL 03-03"/>
        <s v="GILBERT SL 03-05"/>
        <s v="GILBERT SL 03-06"/>
        <s v="GILBERT SL 03-07"/>
        <s v="GILBERT SL 03-08"/>
        <s v="GILBERT SL 03-09"/>
        <s v="GILBERT SL 03-10"/>
        <s v="GILBERT SL 04-01"/>
        <s v="GILBERT SL 06-10"/>
        <s v="GILBERT SL 06-16"/>
        <s v="GILBERT SL 06-17"/>
        <s v="GILBERT SL 07-01"/>
        <s v="GILBERT SL 07-03"/>
        <s v="GILBERT SL 07-04"/>
        <s v="GILBERT SL 07-05"/>
        <s v="GILBERT SL 07-07"/>
        <s v="GILBERT SL 07-08"/>
        <s v="GILBERT SL 07-09"/>
        <s v="GILBERT SL 07-10"/>
        <s v="GILBERT SL 85-04"/>
        <s v="GILBERT SL 85-13"/>
        <s v="GILBERT SL 85-21"/>
        <s v="GILBERT SL 85-22"/>
        <s v="GILBERT SL 85-23"/>
        <s v="GILBERT SL 86-02"/>
        <s v="GILBERT SL 86-03"/>
        <s v="GILBERT SL 86-04"/>
        <s v="GILBERT SL 86-07"/>
        <s v="GILBERT SL 86-09"/>
        <s v="GILBERT SL 86-11"/>
        <s v="GILBERT SL 87-01"/>
        <s v="GILBERT SL 87-02"/>
        <s v="GILBERT SL 87-03"/>
        <s v="GILBERT SL 87-04"/>
        <s v="GILBERT SL 87-05"/>
        <s v="GILBERT SL 87-06"/>
        <s v="GILBERT SL 87-08"/>
        <s v="GILBERT SL 87-09"/>
        <s v="GILBERT SL 87-10"/>
        <s v="GILBERT SL 87-11"/>
        <s v="GILBERT SL 87-12"/>
        <s v="GILBERT SL 87-13"/>
        <s v="GILBERT SL 87-14"/>
        <s v="GILBERT SL 87-15"/>
        <s v="GILBERT SL 87-16"/>
        <s v="GILBERT SL 87-17"/>
        <s v="GILBERT SL 87-18"/>
        <s v="GILBERT SL 87-19"/>
        <s v="GILBERT SL 87-20"/>
        <s v="GILBERT SL 87-21"/>
        <s v="GILBERT SL 87-22"/>
        <s v="GILBERT SL 87-24"/>
        <s v="GILBERT SL 87-25"/>
        <s v="GILBERT SL 87-27"/>
        <s v="GILBERT SL 88-01"/>
        <s v="GILBERT SL 88-02"/>
        <s v="GILBERT SL 88-03"/>
        <s v="GILBERT SL 88-04"/>
        <s v="GILBERT SL 88-05"/>
        <s v="GILBERT SL 88-06"/>
        <s v="GILBERT SL 88-07"/>
        <s v="GILBERT SL 88-08"/>
        <s v="GILBERT SL 89-01"/>
        <s v="GILBERT SL 90-01"/>
        <s v="GILBERT SL 90-02"/>
        <s v="GILBERT SL 90-03"/>
        <s v="GILBERT SL 90-04"/>
        <s v="GILBERT SL 90-05"/>
        <s v="GILBERT SL 91-01"/>
        <s v="GILBERT SL 91-02"/>
        <s v="GILBERT SL 91-03"/>
        <s v="GILBERT SL 92-01"/>
        <s v="GILBERT SL 92-04"/>
        <s v="GILBERT SL 92-05"/>
        <s v="GILBERT SL 92-06"/>
        <s v="GILBERT SL 92-07"/>
        <s v="GILBERT SL 92-09"/>
        <s v="GILBERT SL 93-03"/>
        <s v="GILBERT SL 93-20"/>
        <s v="GILBERT SL 94-01"/>
        <s v="GILBERT SL 94-02"/>
        <s v="GILBERT SL 94-03"/>
        <s v="GILBERT SL 94-04"/>
        <s v="GILBERT SL 94-05"/>
        <s v="GILBERT SL 94-06"/>
        <s v="GILBERT SL 94-07"/>
        <s v="GILBERT SL 94-08"/>
        <s v="GILBERT SL 94-09"/>
        <s v="GILBERT SL 94-10"/>
        <s v="GILBERT SL 94-11"/>
        <s v="GILBERT SL 94-12"/>
        <s v="GILBERT SL 94-14"/>
        <s v="GILBERT SL 94-15"/>
        <s v="GILBERT SL 94-16"/>
        <s v="GILBERT SL 94-18"/>
        <s v="GILBERT SL 94-19"/>
        <s v="GILBERT SL 94-20"/>
        <s v="GILBERT SL 94-21"/>
        <s v="GILBERT SL 94-22"/>
        <s v="GILBERT SL 94-23"/>
        <s v="GILBERT SL 94-24"/>
        <s v="GILBERT SL 94-26"/>
        <s v="GILBERT SL 94-28"/>
        <s v="GILBERT SL 94-29"/>
        <s v="GILBERT SL 94-30"/>
        <s v="GILBERT SL 94-31"/>
        <s v="GILBERT SL 95-42"/>
        <s v="GILBERT SL 96-01"/>
        <s v="GILBERT SL 96-03"/>
        <s v="GILBERT SL 98-13"/>
        <s v="GILBERT SL=92-02"/>
        <s v="GILBERT SL-91-04"/>
        <s v="GILBERT SL-91-05"/>
        <s v="GILBERT SL-91-06"/>
        <s v="GILBERT SL-91-07"/>
        <s v="GILBERT SL-92-03"/>
        <s v="GILBERT SL-95-40"/>
        <s v="GILBERT SL-95-41"/>
        <s v="GILBERT SL-96-02"/>
        <s v="GILBERT SL-96-04"/>
        <s v="GILBERT SL-96-05"/>
        <s v="GILBERT SL-96-06"/>
        <s v="GILBERT SL-96-07"/>
        <s v="GILBERT SL-96-08"/>
        <s v="GILBERT SL-96-09"/>
        <s v="GILBERT SL-96-10"/>
        <s v="GILBERT SL-96-11"/>
        <s v="GILBERT SL-96-12"/>
        <s v="GILBERT SL-96-16"/>
        <s v="GILBERT SL-96-17"/>
        <s v="GILBERT SL-96-19"/>
        <s v="GILBERT SL-96-21"/>
        <s v="GILBERT SL-96-22"/>
        <s v="GILBERT SL-96-23"/>
        <s v="GILBERT SL-96-26"/>
        <s v="GILBERT SL-96-31"/>
        <s v="GILBERT SLID 07-02"/>
        <s v="GILBERT SLID 08-03"/>
        <s v="GILBERT SLID 10-03"/>
        <s v="GILBERT SLID 11 01"/>
        <s v="GILBERT SLID 11-02"/>
        <s v="GILBERT SLID 12 02"/>
        <s v="GILBERT SLID 12 03"/>
        <s v="GILBERT SLID 12 04"/>
        <s v="GILBERT SLID 13 03"/>
        <s v="GILBERT SLID 13 04"/>
        <s v="GILBERT SLID 13 05"/>
        <s v="GILBERT SLID 13 07"/>
        <s v="GILBERT SLID 13 08"/>
        <s v="GILBERT SLID 13 10"/>
        <s v="GILBERT SLID 13 11"/>
        <s v="GILBERT SLID 13 13"/>
        <s v="GILBERT SLID 13 15"/>
        <s v="GILBERT SLID TOTAL"/>
        <s v="GILBERT SLIDE 13 06"/>
        <s v="GILBERT STREET LIGHTING 85-01"/>
        <s v="GILBERT STREET LIGHTING 85-02"/>
        <s v="GILBERT STREET LIGHTING 85-03"/>
        <s v="GILBERT STREET LIGHTING 85-05"/>
        <s v="GILBERT STREET LIGHTING 85-06"/>
        <s v="GILBERT STREET LIGHTING 85-07"/>
        <s v="GILBERT STREET LIGHTING 85-08"/>
        <s v="GILBERT STREET LIGHTING 85-09"/>
        <s v="GILBERT STREET LIGHTING 85-10"/>
        <s v="GILBERT STREET LIGHTING 85-14"/>
        <s v="GILBERT STREET LIGHTING 85-15"/>
        <s v="GILBERT STREET LIGHTING 85-17"/>
        <s v="GILBERT STREET LIGHTING 85-20"/>
        <s v="GILBERT STREET LIGHTING 85-24"/>
        <s v="GILBERT STREET LIGHTING 86-01"/>
        <s v="GILBERT STREET LIGHTING 86-05"/>
        <s v="GILBERT STREET LIGHTING 86-06"/>
        <s v="GILBERT STREET LIGHTING 86-08"/>
        <s v="GILBERT STREET LIGHTING 86-10"/>
        <s v="GILBERT STREET LIGHTING 86-26"/>
        <s v="GILBERT STREET LIGHTING DIST CLEARING AC"/>
        <s v="HASTINGS FARMS 67"/>
        <s v="HASTINGS FARMS H #62"/>
        <s v="HASTINGS FARMS I #63"/>
        <s v="HASTINGS FARMS J #64"/>
        <s v="HASTINGS FARMS PAR C 66"/>
        <s v="HIDDEN MANOR"/>
        <s v="HIDDEN MANOR #3"/>
        <s v="HIDDEN MANOR TWO"/>
        <s v="HOLIDAY GARDENS #1"/>
        <s v="HOMESTEAD ESTATES"/>
        <s v="LA CASA BONITA"/>
        <s v="KINGSWOOD PARKE STREET LIGHTING DIST"/>
        <s v="LUCIA QUEEN CREEK ST LIGHTING"/>
        <s v="MARLEY PARK PLAZA 91"/>
        <s v="MARLEY PARK PLZ 12"/>
        <s v="MARYVALE TERRACE #47"/>
        <s v="MARYVILLE TERRACE 48"/>
        <s v="MC GAVIN RANCH MESA SL"/>
        <s v="MESA SLID TOTAL"/>
        <s v="MESA STREET LIGHT CLEARING"/>
        <s v="MESA VISTA ST LIGHTING - MESA"/>
        <s v="MORLEN MEADOWS I/II STREET LIGHTING DIST"/>
        <s v="MORLEN MEADOWS III STREET LIGHTING DISTR"/>
        <s v="NORTHGATE VILLAGE PARCEL # STREET LIGHTI"/>
        <s v="OTS COMM B 123 SLID"/>
        <s v="OTS MARKET ST SLID #121"/>
        <s v="OVERLOOK"/>
        <s v="P.V. LANDINGS #1 PHASE 2"/>
        <s v="P.V. LANDINGS #2"/>
        <s v="PARADISE VALLEY LAND # 1 STREET LIGHTING"/>
        <s v="PARADISE VILLA"/>
        <s v="PARADISE VILLAGE II MESA ST LIT"/>
        <s v="PARK HILL STREET LIGHTING DISTRICT"/>
        <s v="PARKVIEW PLACE #112"/>
        <s v="PARQUE VILLAGE PHASE 1"/>
        <s v="PARQUE VISTA EST # 8"/>
        <s v="PARQUE VISTA EST #2"/>
        <s v="PARQUE VISTA EST #5"/>
        <s v="PARQUE VISTA EST. #4"/>
        <s v="PARQUE VISTA ESTATE # 9"/>
        <s v="PARQUE VISTA ESTATE #7"/>
        <s v="PARQUE VISTA ESTATES # 1 STREET LIGHTING"/>
        <s v="PARQUE VISTA ESTATES #10"/>
        <s v="PARQUE VISTA ESTATES #3"/>
        <s v="PARQUE VISTA ESTATES #6"/>
        <s v="PEORA # 1001"/>
        <s v="PEORA # 1007"/>
        <s v="PEORA # 1009"/>
        <s v="PEORA # 1010"/>
        <s v="PEORA # 1011"/>
        <s v="PEORA # 1012"/>
        <s v="PEORA # 1016"/>
        <s v="PEORA # 113"/>
        <s v="PEORA # 222"/>
        <s v="PEORA # 224"/>
        <s v="PEORIA # 1004"/>
        <s v="PEORIA # 1005"/>
        <s v="PEORIA # 1006"/>
        <s v="PEORIA # 1008"/>
        <s v="PEORIA # 102"/>
        <s v="PEORIA # 119"/>
        <s v="PEORIA # 123"/>
        <s v="PEORIA # 161"/>
        <s v="PEORIA # 167"/>
        <s v="PEORIA # 195"/>
        <s v="PEORIA # 197"/>
        <s v="PEORIA # 225"/>
        <s v="PEORIA # 226"/>
        <s v="PEORIA # 227"/>
        <s v="PEORIA # 228"/>
        <s v="PEORIA # 229"/>
        <s v="PEORIA # 230"/>
        <s v="PEORIA # 231"/>
        <s v="PEORIA # 232"/>
        <s v="PEORIA # 233"/>
        <s v="PEORIA # 234"/>
        <s v="PEORIA # 235"/>
        <s v="PEORIA # 236"/>
        <s v="PEORIA # 44"/>
        <s v="PEORIA # 64"/>
        <s v="PEORIA # 71"/>
        <s v="PEORIA # 72"/>
        <s v="PEORIA # 76"/>
        <s v="PEORIA # 80"/>
        <s v="PEORIA # 82"/>
        <s v="PEORIA # 84"/>
        <s v="PEORIA # 94"/>
        <s v="PEORIA # 95"/>
        <s v="PEORIA # 97"/>
        <s v="PEORIA #01"/>
        <s v="PEORIA #02"/>
        <s v="PEORIA #04"/>
        <s v="PEORIA #05"/>
        <s v="PEORIA #06"/>
        <s v="PEORIA #07"/>
        <s v="PEORIA #08"/>
        <s v="PEORIA #09"/>
        <s v="PEORIA #10"/>
        <s v="PEORIA #1000"/>
        <s v="PEORIA #1002"/>
        <s v="PEORIA #11"/>
        <s v="PEORIA #110"/>
        <s v="PEORIA #112"/>
        <s v="PEORIA #116"/>
        <s v="PEORIA #12"/>
        <s v="PEORIA #121"/>
        <s v="PEORIA #122"/>
        <s v="PEORIA #125"/>
        <s v="PEORIA #126"/>
        <s v="PEORIA #128"/>
        <s v="PEORIA #129"/>
        <s v="PEORIA #13"/>
        <s v="PEORIA #131"/>
        <s v="PEORIA #14"/>
        <s v="PEORIA #144"/>
        <s v="PEORIA #145"/>
        <s v="PEORIA #146"/>
        <s v="PEORIA #147"/>
        <s v="PEORIA #148"/>
        <s v="PEORIA #15"/>
        <s v="PEORIA #150"/>
        <s v="PEORIA #155"/>
        <s v="PEORIA #157"/>
        <s v="PEORIA #158"/>
        <s v="PEORIA #16"/>
        <s v="PEORIA #162"/>
        <s v="PEORIA #164"/>
        <s v="PEORIA #166"/>
        <s v="PEORIA #17"/>
        <s v="PEORIA #171"/>
        <s v="PEORIA #173"/>
        <s v="PEORIA #176"/>
        <s v="PEORIA #177"/>
        <s v="PEORIA #179"/>
        <s v="PEORIA #18"/>
        <s v="PEORIA #19"/>
        <s v="PEORIA #198"/>
        <s v="PEORIA #199"/>
        <s v="PEORIA #20"/>
        <s v="PEORIA #204 SL"/>
        <s v="PEORIA #205 SL"/>
        <s v="PEORIA #208"/>
        <s v="PEORIA #209"/>
        <s v="PEORIA #21"/>
        <s v="PEORIA #210"/>
        <s v="PEORIA #211"/>
        <s v="PEORIA #214"/>
        <s v="PEORIA #215"/>
        <s v="PEORIA #22"/>
        <s v="PEORIA #23"/>
        <s v="PEORIA #238"/>
        <s v="PEORIA #239"/>
        <s v="PEORIA #24"/>
        <s v="PEORIA #240"/>
        <s v="PEORIA #25"/>
        <s v="PEORIA #26"/>
        <s v="PEORIA #27"/>
        <s v="PEORIA #28"/>
        <s v="PEORIA #29"/>
        <s v="PEORIA #3"/>
        <s v="PEORIA #30"/>
        <s v="PEORIA #31"/>
        <s v="PEORIA #32"/>
        <s v="PEORIA #33"/>
        <s v="PEORIA #34"/>
        <s v="PEORIA #35"/>
        <s v="PEORIA #36"/>
        <s v="PEORIA #37"/>
        <s v="PEORIA #38"/>
        <s v="PEORIA #39"/>
        <s v="PEORIA #40"/>
        <s v="PEORIA #41"/>
        <s v="PEORIA #42"/>
        <s v="PEORIA #43"/>
        <s v="PEORIA #45"/>
        <s v="PEORIA #46"/>
        <s v="PEORIA #47"/>
        <s v="PEORIA #48"/>
        <s v="PEORIA #49"/>
        <s v="PEORIA #50"/>
        <s v="PEORIA #51"/>
        <s v="PEORIA #54"/>
        <s v="PEORIA #55"/>
        <s v="PEORIA #56"/>
        <s v="PEORIA #57"/>
        <s v="PEORIA #58"/>
        <s v="PEORIA #59"/>
        <s v="PEORIA #61"/>
        <s v="PEORIA #62"/>
        <s v="PEORIA #63"/>
        <s v="PEORIA #66"/>
        <s v="PEORIA #70"/>
        <s v="PEORIA #73"/>
        <s v="PEORIA #78"/>
        <s v="PEORIA #79"/>
        <s v="PEORIA #83"/>
        <s v="PEORIA #93"/>
        <s v="PEORIA #98"/>
        <s v="PEORIA 1013 SLID"/>
        <s v="PEORIA 1014 SLID"/>
        <s v="PEORIA 377"/>
        <s v="PEORIA SL #172"/>
        <s v="PEORIA SL #183"/>
        <s v="PEORIA SL #184"/>
        <s v="PEORIA SL #185"/>
        <s v="PEORIA SL #187"/>
        <s v="PEORIA SL #188"/>
        <s v="PEORIA SL #189"/>
        <s v="PEORIA SL #190"/>
        <s v="PEORIA SL #191"/>
        <s v="PEORIA SL #201"/>
        <s v="PEORIA SL #202"/>
        <s v="PEORIA SL #206"/>
        <s v="PEORIA SL #207"/>
        <s v="PEORIA SL #212"/>
        <s v="PEORIA SL #213"/>
        <s v="PEORIA SL #216"/>
        <s v="PEORIA SL #60"/>
        <s v="PEORIA SL 1022"/>
        <s v="PEORIA SLID #223"/>
        <s v="PEORIA SLID 1018"/>
        <s v="PEORIA SLID 1025"/>
        <s v="PEORIA SLID 1031"/>
        <s v="PEORIA SLID 1033"/>
        <s v="PEORIA SLID 1034"/>
        <s v="PEORIA SLID 1038"/>
        <s v="PEORIA SLID 1039"/>
        <s v="PEORIA SLID 1046"/>
        <s v="PEORIA SLID 1050"/>
        <s v="PEORIA SLID 1055"/>
        <s v="PEORIA SLID 1063"/>
        <s v="PEORIA SLID 1067"/>
        <s v="PEORIA SLID 1068"/>
        <s v="PEORIA SLID 1069"/>
        <s v="PEORIA SLID 1071"/>
        <s v="PEORIA SLID TOTAL"/>
        <s v="PEORIA STREET # 60"/>
        <s v="PEORIA STREET LIGHTING CLEARING ACCT"/>
        <s v="PEORIA VISTANCIA PARCEL A-10B"/>
        <s v="PEPPER RIDGE"/>
        <s v="PEPPER RIDGE # 4"/>
        <s v="PEPPER RIDGE # 6"/>
        <s v="PEPPER RIDGE # 7"/>
        <s v="PEPPER RIDGE #2"/>
        <s v="PEPPER RIDGE #3"/>
        <s v="PEPPER RIDGE #5"/>
        <s v="PEPPER RIDGE #8"/>
        <s v="PEPPER RIDGE TOWNHOMES #3"/>
        <s v="PEPPER RIDGE TOWNHOMES UNIT 2 SCOTTSDALE"/>
        <s v="PEPPER RIDGE TOWNHOUSE PHASE 1"/>
        <s v="PERORIA SLID 1020"/>
        <s v="POERIA SLID 1021"/>
        <s v="PUEBLO MESA MHP PH 2"/>
        <s v="Q C RANCHETTES 111#5 STREET LIGHTING"/>
        <s v="Q C SL ID #24-2002-013"/>
        <s v="Q C SLID # 11-2001-002"/>
        <s v="Q C SLID # 12 2002-001"/>
        <s v="Q C SLID # 13 2002-002"/>
        <s v="Q C SLID # 14 2002-003"/>
        <s v="Q C SLID # 15 2002-004"/>
        <s v="Q C SLID # 16-2002-005"/>
        <s v="Q C SLID # 17 2002-006"/>
        <s v="Q C SLID # 18 2002-007"/>
        <s v="Q C SLID # 22 2002-011"/>
        <s v="Q C SLID # 23 2002-012"/>
        <s v="Q C SLID # 25 2002-014"/>
        <s v="Q C SLID # 28 2002-017"/>
        <s v="Q C SLID #10 2001-01 QUEEN CREEK ST LTG"/>
        <s v="Q C SLID #21, 2002-010"/>
        <s v="Q C SLID #26, 2002-015"/>
        <s v="Q C SLID #27, 2002-016"/>
        <s v="Q C SLID #29, 2002-018"/>
        <s v="Q C SLID #30, 2003-001"/>
        <s v="Q C SLID #31, 2003-002"/>
        <s v="Q C SLID #32, 2003-003"/>
        <s v="Q C SLID #33, 2003-004"/>
        <s v="Q C SLID #34, 2003-005"/>
        <s v="Q C SLID #35 2003-006"/>
        <s v="Q C SLID #36 2003-007"/>
        <s v="Q C SLID #38 2004-002"/>
        <s v="Q C SLID 44 2005-001"/>
        <s v="Q C SLID 45 2005-02"/>
        <s v="Q C SLID 46 2005-03"/>
        <s v="Q C SLID 47 2005-04"/>
        <s v="Q C SLID 48 2006-01"/>
        <s v="Q C SLID 49 2006-02"/>
        <s v="Q C SLID 50 2006-03"/>
        <s v="Q C SLID 51 2006-04"/>
        <s v="Q C SLID 52 2006-05"/>
        <s v="QC SL CORTINA #42 2004-006"/>
        <s v="QC SL CORTINA #43 2004-007"/>
        <s v="QC SL MONTELENA #37 2004-01"/>
        <s v="QC SL VILLAGES #39 2004-003"/>
        <s v="QC SL VILLAGES #40 2004-004"/>
        <s v="QC SL VILLAGES #41 2004-005"/>
        <s v="QC SLID #19, 2002-008"/>
        <s v="QC SLID #20, 2002-009"/>
        <s v="QUEEN CREEK RANCHETTES II"/>
        <s v="QUEEN CREEK RANCHETTES II SLID #3"/>
        <s v="QUEEN CREEK SL 92-01"/>
        <s v="QUEEN CREEK SL TOTAL"/>
        <s v="QUEEN CREEK SLID 60"/>
        <s v="QUEEN CREEK ST  LIGHTING 53"/>
        <s v="QUEEN CREEK ST LIGHTING 1999-001"/>
        <s v="QUEEN CREEK ST LIGHTING 1999-002"/>
        <s v="QUEEN CREEK ST LIGHTING 54"/>
        <s v="QUEEN CREEK ST LIGHTING 55"/>
        <s v="QUEEN CREEK STREET LIGHT CLEARING"/>
        <s v="ROYAL OAK STREET LIGHTING DISTRICT"/>
        <s v="SAGEWOOD"/>
        <s v="SAGEWOOD UNIT 2"/>
        <s v="SAGUARO VISTA ESTATES ST MESA ST LIGHT"/>
        <s v="SANTE FE AVE #111"/>
        <s v="SCOTTSDALE SL 8504-391"/>
        <s v="SCOTTSDALE SL TOTAL"/>
        <s v="SCOTTSDALE STREET LIGHTING CLEARING ACCO"/>
        <s v="SD-8611-424"/>
        <s v="SD-8611-426"/>
        <s v="SD-8705-431"/>
        <s v="SD-8707-435"/>
        <s v="SECLUDED ESTATES"/>
        <s v="SIENNA ESTATES MESA STREET LIGHTING"/>
        <s v="SIERRA MONTANA PARCEL 14"/>
        <s v="SIGNAL BUTTE MANOR 2/MESA STREET LTG"/>
        <s v="SIGNAL BUTTE MANOR 3"/>
        <s v="SKYVIEW NORTH #4"/>
        <s v="SKYWAY BUSINESS PARK #92"/>
        <s v="SL 0011-573"/>
        <s v="SL 0101-574"/>
        <s v="SL 7104-105"/>
        <s v="SL 7104-123"/>
        <s v="SL 7104-14"/>
        <s v="SL 7104-196"/>
        <s v="SL 7104-197"/>
        <s v="SL 7104-218"/>
        <s v="SL 8209-355"/>
        <s v="SL 8301-364"/>
        <s v="SL 8301-366"/>
        <s v="SL 8301-367"/>
        <s v="SL 8308-375"/>
        <s v="SL 8309-376"/>
        <s v="SL 8401-378"/>
        <s v="SL 8402-380"/>
        <s v="SL 8404-382"/>
        <s v="SL 8408-386"/>
        <s v="SL 9403-507"/>
        <s v="SL 9406-510"/>
        <s v="SL 9409-512"/>
        <s v="SL 9409-514"/>
        <s v="SL 9410-515"/>
        <s v="SL 9411-517"/>
        <s v="SL 9411-518"/>
        <s v="SL 9412-520"/>
        <s v="SL 9412-521"/>
        <s v="SL 9412-522"/>
        <s v="SL 9501-523"/>
        <s v="SL 9503-524"/>
        <s v="SL 9504-526"/>
        <s v="SL 9504-527"/>
        <s v="SL 9504-528"/>
        <s v="SL 9505-529"/>
        <s v="SL 9506-530"/>
        <s v="SL 9507-531"/>
        <s v="SL 9507-532"/>
        <s v="SL 9508-533"/>
        <s v="SL 9508-534"/>
        <s v="SL 9510-535"/>
        <s v="SL 9510-536"/>
        <s v="SL 9510-537"/>
        <s v="SL 9604-539"/>
        <s v="SL 9606-541"/>
        <s v="SL 9607-542"/>
        <s v="SL 9609-545"/>
        <s v="SL 9609-546"/>
        <s v="SL 9610-547"/>
        <s v="SL 9610-550"/>
        <s v="SL 9611 551"/>
        <s v="SL 9611-548"/>
        <s v="SL 9611-549"/>
        <s v="SL 9611-552"/>
        <s v="SL 9612-553"/>
        <s v="SL 9704-556"/>
        <s v="SL 9705-557"/>
        <s v="SL 9706-558"/>
        <s v="SL 9706-560"/>
        <s v="SL 9707-561"/>
        <s v="SL 9707-562"/>
        <s v="SL 9709-564"/>
        <s v="SL 9710-565"/>
        <s v="SL 9710-566"/>
        <s v="SL 9808-568"/>
        <s v="SL 9810-569"/>
        <s v="SL AC QUEENLAND MANOR II #9 QC STREETLIG"/>
        <s v="SL GILBERT 00-01 GILBERT STREET LIGHTING"/>
        <s v="SL GILBERT 00-02 GILBERT STREET LIGHTING"/>
        <s v="SL GILBERT 00-04 GILBERT STREET LIGHTING"/>
        <s v="SL GILBERT 00-07 GILBERT STREET LIGHTING"/>
        <s v="SL GILBERT 00-08 GILBERT STREET LIGHTING"/>
        <s v="SL PEORIA #101 PEORIA STREET LIGHTING"/>
        <s v="SL PEORIA #104 PEORIA STREET LIGHTING"/>
        <s v="SL PEORIA #107 PEORIA STREET LIGHTING"/>
        <s v="SL PEORIA #108 PEORIA STREET LIGHTING"/>
        <s v="SL PEORIA #114 PEORIA STREET LIGHTING"/>
        <s v="SL PEORIA #117 PEORIA STREET LIGHTING"/>
        <s v="SL PEORIA #127 PEORIA STREET LIGHTING"/>
        <s v="SL PEORIA #135 PEORIA STREET LIGHTING"/>
        <s v="SL PEORIA #136 PEORIA STREET LIGHTING"/>
        <s v="SL PEORIA #137 PEORIA STREET LIGHTING"/>
        <s v="SL PEORIA #138 PEORIA STREET LIGHTING"/>
        <s v="SL PEORIA #139 PEORIA STREET LIGHTING"/>
        <s v="SL PEORIA #140 PEORIA STREET LIGHTING"/>
        <s v="SL PEORIA #141 PEORIA STREET LIGHTING"/>
        <s v="SL PEORIA #142 PEORIA STREET LIGHTING"/>
        <s v="SL PEORIA #143 PEORIA STREET LIGHTING"/>
        <s v="SL PEORIA #149 PEORIA STREET LIGHTING"/>
        <s v="SL PEORIA #151 PEORIA STREET LIGHTING"/>
        <s v="SL PEORIA #152 PEORIA STREET LIGHTING"/>
        <s v="SL PEORIA #153 PEORIA STREET LIGHTING"/>
        <s v="SL PEORIA #154 PEORIA STREET LIGHTING"/>
        <s v="SL PEORIA #156 PEORIA STREET LIGHTING"/>
        <s v="SL PEORIA #159 PEORIA STREET LIGHTING"/>
        <s v="SL PEORIA #163 PEORIA STREET LIGHTING"/>
        <s v="SL PEORIA #96 PEORIA STREET LIGHTING"/>
        <s v="SL PEORIA #99 PEORIA STREET LIGHTING"/>
        <s v="SL QC SLID #8 1999-003 QUEEN CREEK SL"/>
        <s v="SL SU-GREENWAY PARC 1 SUPRISE STREET LIG"/>
        <s v="SL SU-LEGACY PARC SURPRISE STREET LIGHT"/>
        <s v="SL-6828"/>
        <s v="SL-6828A"/>
        <s v="SL-6828B"/>
        <s v="SL-6828C"/>
        <s v="SL-6828D"/>
        <s v="SL-6828E"/>
        <s v="SL-6828G"/>
        <s v="SL-6828H"/>
        <s v="SL-6828I"/>
        <s v="SL-6828J"/>
        <s v="SL-6828K"/>
        <s v="SL-6828L"/>
        <s v="SL-6828O"/>
        <s v="SL-6828Q"/>
        <s v="SL-6828R"/>
        <s v="SL-7104-047"/>
        <s v="SL-7104-048"/>
        <s v="SL-7104-090"/>
        <s v="SL-7104-1"/>
        <s v="SL-7104-10"/>
        <s v="SL-7104-108"/>
        <s v="SL-7104-109"/>
        <s v="SL-7104-11"/>
        <s v="SL7104-110"/>
        <s v="SL-7104-111"/>
        <s v="SL-7104-112"/>
        <s v="SL-7104-113"/>
        <s v="SL-7104-114"/>
        <s v="SL-7104-115"/>
        <s v="SL-7104-116"/>
        <s v="SL-7104-117"/>
        <s v="SL-7104-118"/>
        <s v="SL-7104-119"/>
        <s v="SL-7104-12"/>
        <s v="SL-7104-120"/>
        <s v="SL-7104-121"/>
        <s v="SL-7104-122"/>
        <s v="SL-7104-124"/>
        <s v="SL-7104-125"/>
        <s v="SL-7104-127"/>
        <s v="SL-7104-128"/>
        <s v="SL-7104-129"/>
        <s v="SL-7104-13"/>
        <s v="SL-7104-130"/>
        <s v="SL-7104-131"/>
        <s v="SL-7104-133"/>
        <s v="SL-7104-134"/>
        <s v="SL-7104-135"/>
        <s v="SL-7104-136"/>
        <s v="SL-7104-137"/>
        <s v="SL-7104-138"/>
        <s v="SL-7104-139"/>
        <s v="SL-7104-140"/>
        <s v="SL-7104-141"/>
        <s v="SL-7104-143"/>
        <s v="SL-7104-145"/>
        <s v="SL-7104-147"/>
        <s v="SL-7104-149"/>
        <s v="SL-7104-150"/>
        <s v="SL-7104-151"/>
        <s v="SL-7104-152"/>
        <s v="SL-7104-153"/>
        <s v="SL-7104-154"/>
        <s v="SL-7104-155"/>
        <s v="SL-7104-156"/>
        <s v="SL-7104-157"/>
        <s v="SL-7104-158"/>
        <s v="SL-7104-159"/>
        <s v="SL-7104-16"/>
        <s v="SL-7104-160"/>
        <s v="SL-7104-162"/>
        <s v="SL-7104-163"/>
        <s v="SL-7104-164"/>
        <s v="SL-7104-165"/>
        <s v="SL-7104-166"/>
        <s v="SL-7104-167"/>
        <s v="SL-7104-169"/>
        <s v="SL-7104-17"/>
        <s v="SL-7104-170"/>
        <s v="SL-7104-171"/>
        <s v="SL-7104-173"/>
        <s v="SL-7104-174"/>
        <s v="SL-7104-175"/>
        <s v="SL-7104-176"/>
        <s v="SL-7104-177"/>
        <s v="SL-7104-178"/>
        <s v="SL-7104-179"/>
        <s v="SL-7104-180"/>
        <s v="SL-7104-181"/>
        <s v="SL-7104-182"/>
        <s v="SL-7104-183"/>
        <s v="SL-7104-184"/>
        <s v="SL-7104-185"/>
        <s v="SL-7104-186"/>
        <s v="SL-7104-187"/>
        <s v="SL-7104-188"/>
        <s v="SL-7104-19"/>
        <s v="SL-7104-190"/>
        <s v="SL-7104-191"/>
        <s v="SL-7104-193"/>
        <s v="SL-7104-194"/>
        <s v="SL-7104-198"/>
        <s v="SL-7104-199"/>
        <s v="SL-7104-2"/>
        <s v="SL-7104-20"/>
        <s v="SL-7104-201"/>
        <s v="SL-7104-202"/>
        <s v="SL-7104-209"/>
        <s v="SL-7104212"/>
        <s v="SL-7104-215"/>
        <s v="SL-7104-216"/>
        <s v="SL-7104-22"/>
        <s v="SL-7104-23"/>
        <s v="SL-7104-24"/>
        <s v="SL-7104-25"/>
        <s v="SL-7104-26"/>
        <s v="SL-7104-27"/>
        <s v="SL-7104-28"/>
        <s v="SL-7104-3"/>
        <s v="SL-7104-30"/>
        <s v="SL-7104-301"/>
        <s v="SL-7104-302"/>
        <s v="SL-7104-303"/>
        <s v="SL-7104-304"/>
        <s v="SL-7104-307"/>
        <s v="SL-7104-308"/>
        <s v="SL-7104-309"/>
        <s v="SL-7104-31"/>
        <s v="SL-7104-310"/>
        <s v="SL-7104-312"/>
        <s v="SL-7104-313"/>
        <s v="SL-7104-314"/>
        <s v="SL-7104-316"/>
        <s v="SL-7104-317"/>
        <s v="SL-7104-318"/>
        <s v="SL-7104-319"/>
        <s v="SL-7104-320"/>
        <s v="SL-7104-322"/>
        <s v="SL-7104-325"/>
        <s v="SL-7104-33"/>
        <s v="SL-7104-34"/>
        <s v="SL-7104-35"/>
        <s v="SL-7104-36"/>
        <s v="SL-7104-38"/>
        <s v="SL-7104-4"/>
        <s v="SL-7104-40"/>
        <s v="SL-7104-41"/>
        <s v="SL-7104-42"/>
        <s v="SL-7104-44"/>
        <s v="SL-7104-45"/>
        <s v="SL-7104-46"/>
        <s v="SL-7104-5"/>
        <s v="SL-7104-54A"/>
        <s v="SL-7104-54B"/>
        <s v="SL-7104-54C"/>
        <s v="SL-7104-59"/>
        <s v="SL-7104-6"/>
        <s v="SL-7104-60"/>
        <s v="SL-7104-61"/>
        <s v="SL-7104-63"/>
        <s v="SL-7104-67"/>
        <s v="SL-7104-69"/>
        <s v="SL-7104-7"/>
        <s v="SL-7104-70"/>
        <s v="SL-7104-71"/>
        <s v="SL-7104-72"/>
        <s v="SL-7104-79"/>
        <s v="SL-7104-84"/>
        <s v="SL-7104-87"/>
        <s v="SL-7104-9"/>
        <s v="SL-7104-92"/>
        <s v="SL-7104-96"/>
        <s v="SL-7140-86"/>
        <s v="SL-7907-323"/>
        <s v="SL-8001-328"/>
        <s v="SL-8005-330"/>
        <s v="SL-8005-331"/>
        <s v="SL-8006-333"/>
        <s v="SL-8008-334"/>
        <s v="SL-8008-335"/>
        <s v="SL-8009-336"/>
        <s v="SL-8010-343"/>
        <s v="SL-8010-441"/>
        <s v="SL-8010-442"/>
        <s v="SL-8012-345"/>
        <s v="SL-8110-350"/>
        <s v="SL-8110-351"/>
        <s v="SL-8110-352"/>
        <s v="SL-811-445"/>
        <s v="SL-8206-353"/>
        <s v="SL-8206-354"/>
        <s v="SL-8206-356"/>
        <s v="SL-8207-337"/>
        <s v="SL-8207-338"/>
        <s v="SL-8209-339"/>
        <s v="SL-8210-359"/>
        <s v="SL-8210-360"/>
        <s v="SL-8301-362"/>
        <s v="SL-8301-368"/>
        <s v="SL-8301-369"/>
        <s v="SL-8303-370"/>
        <s v="SL-8307-372"/>
        <s v="SL-8308-374"/>
        <s v="SL-8312-377"/>
        <s v="SL-8312-379"/>
        <s v="SL-8402-381"/>
        <s v="SL-8405-383"/>
        <s v="SL-8406-384"/>
        <s v="SL-8407-385"/>
        <s v="SL-8501-387"/>
        <s v="SL-8501-388"/>
        <s v="SL-8502-389"/>
        <s v="SL-8502-390"/>
        <s v="SL-8504-391"/>
        <s v="SL-8504-392"/>
        <s v="SL-8506-394"/>
        <s v="SL-8508-395"/>
        <s v="SL-8509-396"/>
        <s v="SL-8509-397"/>
        <s v="SL-8510-399"/>
        <s v="SL-8510-400"/>
        <s v="SL-8510-401"/>
        <s v="SL-8511-402"/>
        <s v="SL-8512-403"/>
        <s v="SL-8512-404"/>
        <s v="SL-8512-405"/>
        <s v="SL-8602-406"/>
        <s v="SL-8602-407"/>
        <s v="SL-8604-408"/>
        <s v="SL-8604-409"/>
        <s v="SL-8605-410"/>
        <s v="SL-8605-411"/>
        <s v="SL-8606-412"/>
        <s v="SL-8607-413"/>
        <s v="SL-8609-419"/>
        <s v="SL-8609-420"/>
        <s v="SL-8609-421"/>
        <s v="SL-8609-423"/>
        <s v="SL-8703-429"/>
        <s v="SL-8704-430"/>
        <s v="SL-8707-433"/>
        <s v="SL-8707-434"/>
        <s v="SL-8707-436"/>
        <s v="SL-8804-437"/>
        <s v="SL-8804-438"/>
        <s v="SL-8810-439"/>
        <s v="SL-8810-440"/>
        <s v="SL-8810-462"/>
        <s v="SL-8907-443"/>
        <s v="SL-8907-444"/>
        <s v="SL-8912-446"/>
        <s v="SL-9001-447"/>
        <s v="SL-9003-448"/>
        <s v="SL-9003-449"/>
        <s v="SL-9007-452"/>
        <s v="SL-9012-453"/>
        <s v="SL-9012-454"/>
        <s v="SL-9012-456"/>
        <s v="SL-9012-457"/>
        <s v="SL-9012-458"/>
        <s v="SL-9012-459"/>
        <s v="SL-9101-463"/>
        <s v="SL-9112-464"/>
        <s v="SL-9201-465"/>
        <s v="SL-9201-466"/>
        <s v="SL-9203-467"/>
        <s v="SL-9204-468"/>
        <s v="SL-9204-478"/>
        <s v="SL-9205-469"/>
        <s v="SL-9205-470"/>
        <s v="SL-9206-471"/>
        <s v="SL-9207-472"/>
        <s v="SL-9207-474"/>
        <s v="SL-9207-476"/>
        <s v="SL-9207-477"/>
        <s v="SL-92079475"/>
        <s v="SL-9209-479"/>
        <s v="SL-9209-480"/>
        <s v="SL-9210-481"/>
        <s v="SL-9212-484"/>
        <s v="SL-9301-482"/>
        <s v="SL-9301-483"/>
        <s v="SL-9301-485"/>
        <s v="SL-9306-487"/>
        <s v="SL-9308-488"/>
        <s v="SL-9308-489"/>
        <s v="SL-9308-490"/>
        <s v="SL-9308-491"/>
        <s v="SL-9308-492"/>
        <s v="SL-9309-493"/>
        <s v="SL-9309-494"/>
        <s v="SL-9309-495"/>
        <s v="SL-9310-496"/>
        <s v="SL-9311-497"/>
        <s v="SL-9311-498"/>
        <s v="SL-9311-499"/>
        <s v="SL-9311-500"/>
        <s v="SL-9311-501"/>
        <s v="SL-9402-502"/>
        <s v="SL-9403-505"/>
        <s v="SL-9403-506"/>
        <s v="SL-9404-508"/>
        <s v="SL-9406-509"/>
        <s v="SL-9408-511"/>
        <s v="SL-9408-513"/>
        <s v="SL-9409-516"/>
        <s v="SL-9601-538"/>
        <s v="S-MTN VISTA RNCH #3"/>
        <s v="SONARA PARKE STREET LIGHT - MESA"/>
        <s v="SONORAN VISTA APTS"/>
        <s v="SOUTHERN MEADOWS #1"/>
        <s v="SOUTHERN MEADOWS #2"/>
        <s v="SPORTS RANCH VILLAGE"/>
        <s v="STADIUM VILLAGE 107"/>
        <s v="STONEBROOK #103"/>
        <s v="SU - KINGWOOD PARK 105"/>
        <s v="SU AUTO SHOW NW #114"/>
        <s v="SU AZ BELL POINTE 1"/>
        <s v="SU AZ BELL WST RNCH PCL3"/>
        <s v="SU AZ KENLY FARMS"/>
        <s v="SU AZ SARAH ANN RANCH"/>
        <s v="SU AZ VERMONTE"/>
        <s v="SU BELL WEST RANCH ST LIGHTING"/>
        <s v="SU CANYON RIDGE WEST STREET LIGHTING"/>
        <s v="SU CRESCENT CROWN 82"/>
        <s v="SU GREER RANCH N PH 2"/>
        <s v="SU GREER RANCH N PH1"/>
        <s v="SU MARLEY PARK 1 5/6"/>
        <s v="SU MARLEY PK PH 1,7 &amp; 8"/>
        <s v="SU MOUNTAIN VIEW RANCH 2 STREET LIGHTING"/>
        <s v="SU RANCHO GBRELA 2, P 11"/>
        <s v="SU ROYAL RNCH UN2, PCL8"/>
        <s v="SU SIERA MONTANA 7"/>
        <s v="SU SIERRA VISTA PARCEL 4"/>
        <s v="SU SL AZ SIERRA VERDE PH 1"/>
        <s v="SU SL AZGREER RANCH SOUTH"/>
        <s v="SU SL COTTON GIN SLID"/>
        <s v="SU SL DESERT OASIS SLID #1"/>
        <s v="SU SL LITCHFIELD MANOR SLID"/>
        <s v="SU SL MARLEY PARK PH 1"/>
        <s v="SU SL SIERRA MONTANA PCL 12"/>
        <s v="SU SL SIERRA MONTANA PH 2"/>
        <s v="SU SL SUMMERFIELD @ LITCHFIELD"/>
        <s v="SU SL SURPRISE FARMS PH 2"/>
        <s v="SU SRPRS FRM PH4 P1-6"/>
        <s v="SU SYACAMORE EST PCS 13"/>
        <s v="SU WESTFIELD COMMONS"/>
        <s v="SU_AZ CITY @ SRPSE PH 1"/>
        <s v="SU_AZ RNCHO GBRLA PH3-17"/>
        <s v="SU_AZ ROYAL RANCH 2 PCL 7"/>
        <s v="SU_AZ ROYAL RANCH UN 2"/>
        <s v="SU_AZ SURPRISE FARMS PH 3"/>
        <s v="SU-ASANTE PARCEL 1.16"/>
        <s v="SU-ASHTON RANCH # 3"/>
        <s v="SU-ASHTON RANCH # 4"/>
        <s v="SU-ASHTON RANCH #2 SURPRISE ST LIGHTING"/>
        <s v="SU-AZ COUNTRYSIDE SLID SURPRISE ST LTG"/>
        <s v="SU-AZ DESERT OASIS LANCER"/>
        <s v="SU-AZ GREENWAY PARC #3 SURPRISE ST LTG"/>
        <s v="SU-AZ MARLEY PARK PH 2"/>
        <s v="SU-AZ NORTHWEST RANCH I"/>
        <s v="SU-AZ RANCHO GABRIELA # 1"/>
        <s v="SU-AZ SUN CITY GRANT #4 SURPRISE ST LTG"/>
        <s v="SU-BELL W RANCH PCL 1A SURPRISE ST LTG"/>
        <s v="SU-BELL W RANCH PCL 1B SURPRISE ST LTG"/>
        <s v="SU-GREENWAY PARC #2 SURPRISE ST LTG"/>
        <s v="SU-LEGACY PARC G,H, &amp; I"/>
        <s v="SU-MOUNTAIN VISTA RANCH 1"/>
        <s v="SU-NORTHWEST RANCH UNIT 2 SUPRISE ST LTG"/>
        <s v="SUNTECH"/>
        <s v="SU-ORCHARDS PARCELS 1*5"/>
        <s v="SUPERSTITION HEIGHTS MESA ST LTG"/>
        <s v="SUPERSTITION VIEWS ST LIGHTING - MESA"/>
        <s v="SU-RANCH GABRIELA 2, 3, 4 A &amp; B"/>
        <s v="SU-ROSEVIEW UNITS 1-6 SURPRISE ST LTG"/>
        <s v="SU-ROSEVIEW UNITS 5,5A,7 &amp; 8 ST LIGHT"/>
        <s v="SURPRISE CACTUS WARD"/>
        <s v="SURPRISE MEDICAL PLAZA"/>
        <s v="SURPRISE QUICKTRIP 410"/>
        <s v="SURPRISE SL TOTAL"/>
        <s v="SURPRISE SLID 2008-111"/>
        <s v="SURPRISE SLID 2008-165"/>
        <s v="SURPRISE SLID 2008-74"/>
        <s v="SURPRISE SLID 2008-95"/>
        <s v="SURPRISE SLIDE 2008-198"/>
        <s v="SURPRISE STREET LIGHT CLEARING"/>
        <s v="SURPRISE WESTGATE #122"/>
        <s v="SU-SL AZ BELL W RANCH PCL 2"/>
        <s v="SU-SL AZ PARKE ROW"/>
        <s v="SU-SL AZ ROYAL RANCH UN 1"/>
        <s v="SU-SL AZ SIERRA MONTANO"/>
        <s v="SU-SL AZ SURPRISE FARM SPH1B"/>
        <s v="SU-SL LEGACY PARCEL E,F &amp; J"/>
        <s v="SU-SL SURPRISE FARMS PH1A"/>
        <s v="SU-SUN CITY GRAND #2 STREET LIGHTING"/>
        <s v="SU-SUN CITY GRAND #3 STREET LIGHTING"/>
        <s v="SU-TASH/WESTERN MEADOWS"/>
        <s v="THE WINDS OF TATUM"/>
        <s v="TOWNES AT P.V. LANDINGS PHASE #1"/>
        <s v="TURTLE ROCK STREET LIGHTING DISTRICT"/>
        <s v="UNIVERSITY MANOR SLID MESA ST LTG"/>
        <s v="VILLA DE PAZ # 8"/>
        <s v="VILLA DE PAZ # 8 PHASE 2"/>
        <s v="VILLA DE PAZ #4"/>
        <s v="VILLA DE PAZ #6"/>
        <s v="VILLA DE PAZ NO. 3"/>
        <s v="VILLA DE PAZ UNIT 7"/>
        <s v="VILLA DEPAZ #1"/>
        <s v="VILLA DEPAZ #2"/>
        <s v="VILLAGE AT NORTH CANYON RANCH STREET LIG"/>
        <s v="VILLAGIO SLID 2012-001"/>
        <s v="VISTA VERDE"/>
        <s v="VISTAS AT NORTH GATE STREET LIGHTING DIS"/>
        <s v="WEST OLIVE FARMS"/>
        <s v="WESTPOINTE TOWNE CENTER SURPRISE SL"/>
        <s v="WESTRIDGE GLEN UNITS 1 &amp; 2 STREET LIGHTI"/>
        <s v="WESTRIDGE GLENN UNIT 3 STREET LIGHTING D"/>
        <s v="WESTRIDGE GLENN UNIT 4"/>
        <s v="WILL ROGER E RNCH #4"/>
        <s v="WYNSTONE II STREET LIGHTING - MESA"/>
        <s v="YOUNGTOWN SL TOTAL"/>
        <s v="YOUNGTOWN STREET LIGHT CLEARING"/>
        <s v="YT AGUA FRIA RANCH SLID"/>
        <s v="YT NORTH YOUNGTOWN SLID"/>
        <s v="CIRCLE CITY"/>
        <s v="SUN CITY WEST"/>
        <s v="ASU ATHLETIC FACILITIES DISTRICT - OPER"/>
        <s v="104TH PLACE IMPROVEMENT DIST"/>
        <s v="158TH STREET IMPROVEMENT DISTRICT"/>
        <s v="20TH ST IMP DIST (PROP TAX DIST)"/>
        <s v="31ST AVE - TAX"/>
        <s v="7TH STREET NORTH IMPROVEMENT DISTRICT"/>
        <s v="BILLINGS STREET IMPROVEMENT DISTRICT"/>
        <s v="BOULDER IMPROVEMENT DISTRICT"/>
        <s v="CASITAS BONITAS SANITARY SEWER IMP DIST"/>
        <s v="CENTRAL AVENUE IMPROVEMENT DISTRICT"/>
        <s v="DESERT HILLS SANITARY IMPROVEMENT"/>
        <s v="FAIRVIEW LN EAST IMPROVEMENT DISTRICT"/>
        <s v="IMPROVEMENT DISTRICT TOTAL"/>
        <s v="MARGUERITE DRIVE IMPROVEMENT DISTRICT"/>
        <s v="MOBILE GARDENS DOM WATER IMP DIST"/>
        <s v="PECOS-MCQUEEN IMPROVEMENT DIST"/>
        <s v="PLYMOUTH STREET IMPROVEMENT DIST"/>
        <s v="QUEEN CREEK DOM WATER IMPROVEMENT DIST"/>
        <s v="WHITE FENCE FARMS IMPROVEMENT DIST"/>
        <s v="APACHE CC EST #1"/>
        <s v="APACHE CC EST #3"/>
        <s v="APACHE CC EST #5"/>
        <s v="APACHE WELL #4B"/>
        <s v="APACHE WELL M P #1&amp;2"/>
        <s v="APACHE WELL M P #3"/>
        <s v="APACHE WELL M P #4"/>
        <s v="APACHE WELL M P #5"/>
        <s v="APACHE WELLS MB P 4A"/>
        <s v="APACHE WELLS MOBILE PARK 3A"/>
        <s v="APACHE WELLS MOBILE PARK 3B"/>
        <s v="APPACHE WELLS MOBILE HOME PARK-UNIT 6"/>
        <s v="DREAMLAND VILLA"/>
        <s v="DREAMLAND VILLA # 19 STREET LIGHTING DIS"/>
        <s v="DREAMLAND VILLA #10"/>
        <s v="DREAMLAND VILLA #11"/>
        <s v="DREAMLAND VILLA #12"/>
        <s v="DREAMLAND VILLA #14"/>
        <s v="DREAMLAND VILLA #15"/>
        <s v="DREAMLAND VILLA #16"/>
        <s v="DREAMLAND VILLA #17"/>
        <s v="DREAMLAND VILLA #2"/>
        <s v="DREAMLAND VILLA #3"/>
        <s v="DREAMLAND VILLA #4"/>
        <s v="DREAMLAND VILLA #5"/>
        <s v="DREAMLAND VILLA #6"/>
        <s v="DREAMLAND VILLA #7"/>
        <s v="DREAMLAND VILLA #8"/>
        <s v="DREAMLAND VILLA #9"/>
        <s v="SUN LAKES #1"/>
        <s v="SUN LAKES #2"/>
        <s v="SUN LAKES #3"/>
        <s v="SUN LAKES #3A"/>
        <s v="SUN LAKES #4"/>
        <s v="SUN LAKES #5"/>
        <s v="SUN LAKES NO. 6"/>
        <s v="SUN LAKES #7"/>
        <s v="SUN LAKES #8"/>
        <s v="SUN LAKES #9"/>
        <s v="SUN LAKES # 10 STREET LIGHTING"/>
        <s v="SUN LAKES # 11 STREET LIGHTING DISTRICT"/>
        <s v="SUN LAKES # 12 STREET LIGHTING DISTRICT"/>
        <s v="SUN LAKES STREET LIGHTING DISTRICT # 14"/>
        <s v="SUN LAKES # 15 STREET LIGHTING DISTRICT"/>
        <s v="SUN LAKES # 16 &amp; # 16A STREET LIGHTING D"/>
        <s v="SUN LAKES # 17 STREET LIGHTING DISTRICT"/>
        <s v="SUN LAKES # 18 STREET LIGHTING DISTRICT"/>
        <s v="SUN LAKES # 19 STREET LIGHTING DISTRICT"/>
        <s v="SUN LAKES # 20 STREET LIGHTING DISTRICT"/>
        <s v="SUN LAKES # 21 STREET LIGHTING DISTRICT"/>
        <s v="SUN LAKES UNIT 41"/>
        <s v="SUN CITY #1"/>
        <s v="SUN CITY #5"/>
        <s v="SUN CITY #6"/>
        <s v="SUN CITY #6C"/>
        <s v="SUN CITY #6D"/>
        <s v="SUN CITY #6G"/>
        <s v="SUN CITY #7"/>
        <s v="SUN CITY #8"/>
        <s v="SUN CITY #9"/>
        <s v="SUN CITY #10"/>
        <s v="SUN CITY #10A"/>
        <s v="SUN CITY #11"/>
        <s v="SUN CITY #11A"/>
        <s v="SUN CITY #12"/>
        <s v="SUN CITY #14"/>
        <s v="SUN CITY #15"/>
        <s v="SUN CITY #15B"/>
        <s v="SUN CITY #15C"/>
        <s v="SUN CITY NO. 15D"/>
        <s v="SUN CITY #16"/>
        <s v="SUN CITY #17"/>
        <s v="SUN CITY #17A"/>
        <s v="SUN CITY #17B &amp; 17C"/>
        <s v="SUN CITY #17 E,F,G"/>
        <s v="SUN CITY #17H"/>
        <s v="SUN CITY #18 &amp; 18A"/>
        <s v="SUN CITY #19 &amp; 20"/>
        <s v="SUN CITY #21 &amp; 21A"/>
        <s v="SUN CITY #22 &amp; 22A"/>
        <s v="SUN CITY #22B"/>
        <s v="SUN CITY #23"/>
        <s v="SUN CITY #24"/>
        <s v="SUN CITY #24B"/>
        <s v="SUN CITY #24C"/>
        <s v="SUN CITY #25"/>
        <s v="SUN CITY #25A"/>
        <s v="SUN CITY #26"/>
        <s v="SUN CITY #26A"/>
        <s v="SUN CITY #27"/>
        <s v="SUN CITY #28"/>
        <s v="SUN CITY #28A"/>
        <s v="SUN CITY NO 28 B"/>
        <s v="SUN CITY #30"/>
        <s v="SUN CITY #31"/>
        <s v="SUN CITY #31A"/>
        <s v="SUN CITY #32"/>
        <s v="SUN CITY #32A"/>
        <s v="SUN CITY #33"/>
        <s v="SUN CITY #34"/>
        <s v="SUN CITY #34A"/>
        <s v="SUN CITY #35"/>
        <s v="SUN CITY #35-A"/>
        <s v="SUN CITY NO. 37"/>
        <s v="SUN CITY #38"/>
        <s v="SUN CITY NO. 38A"/>
        <s v="SUN CITY #38B"/>
        <s v="SUN CITY #39"/>
        <s v="SUN CITY #40"/>
        <s v="SUN CITY NO. 41"/>
        <s v="SUN CITY NO 42"/>
        <s v="SUN CITY NO. 43"/>
        <s v="SUN CITY NO. 44"/>
        <s v="SUN CITY 45"/>
        <s v="SUN CITY 46"/>
        <s v="SUN CITY #47"/>
        <s v="SUN CITY #48"/>
        <s v="SUN CITY #49"/>
        <s v="SUN CITY #50"/>
        <s v="SUN CITY #50A"/>
        <s v="SUN CITY #51"/>
        <s v="SUN CITY #52"/>
        <s v="SUN CITY #53"/>
        <s v="SUN CITY #54"/>
        <s v="SUN CITY #55"/>
        <s v="SUN CITY #56"/>
        <s v="SUN CITY #57"/>
        <s v="SUN CITY WEST EXPAN"/>
        <s v="VELDA ROSE C C ADDN"/>
        <s v="VELDA ROSE EST #1"/>
        <s v="VELDA ROSE #2"/>
        <s v="VELDA ROSE #3"/>
        <s v="VELDA ROSE EST #4"/>
        <s v="VELDA ROSE ESTATE E"/>
        <s v="VELDA ROSE EST E #2"/>
        <s v="VELDA ROSE EST E #3"/>
        <s v="VELDA ROSE EST E #4"/>
        <s v="VELDA ROSE ESTATES EAST 5"/>
        <s v="VELDA ROSE GARDENS"/>
        <s v="SCOTS ESTATES #1"/>
        <s v="SCOTS ESTATES #2"/>
        <s v="SCOTS ESTATES #3"/>
        <s v="SCOTS ESTATES #4"/>
        <s v="SCOTS ESTATES #5"/>
        <s v="SCOTS ESTATES #6"/>
        <s v="SCOTS ESTATES #7"/>
        <s v="SCOTS ESTATES #8"/>
        <s v="SCOTS ESTATES #9"/>
        <s v="SCOTS ESTATES #16"/>
        <s v="SCOTS HIGHLANDS #1"/>
        <s v="SCOTS HIGHLANDS #2"/>
        <s v="SCOTS HIGHLANDS #4"/>
        <s v="SCOTS HIGHLANDS #5"/>
        <s v="SCOTS CTY ACRES #1"/>
        <s v="SCOTS CTY ACRES #2"/>
        <s v="DESERT FOOTHILLS EST 5"/>
        <s v="DESERT FOOTHILLS ESTATE #6"/>
        <s v="DESERT SAGUARO EST#1"/>
        <s v="DESERT SAGUARO ESTATE NO. 2"/>
        <s v="DESERT SANDS G &amp; CC #3"/>
        <s v="DESERT SANDS G &amp; CC #4"/>
        <s v="DESERT SANDS G&amp;CC #7"/>
        <s v="DESERT SANDS G&amp;CC 8"/>
        <s v="DESERT SANDS UNIT #6"/>
        <s v="DESERT SKIES"/>
        <s v="DESERT SKIES #2"/>
        <s v="COX HEIGHTS #1"/>
        <s v="COX HEIGHTS #2"/>
        <s v="COX HT 3 &amp; SCTS E 12"/>
        <s v="COX HEIGHTS #4"/>
        <s v="COX HEIGHTS #6"/>
        <s v="COX HEIGHTS #7"/>
        <s v="LITCHFIELD PARK 17 UNIT 2"/>
        <s v="LITCHFIELD PARK NO. 18"/>
        <s v="LITCHFIELD PARK #19"/>
        <s v="LITCHFIELD VISTA VIEWS II"/>
        <s v="LITCHFIELD VISTA VIEWS ST LIGHTING DIST"/>
        <s v="LTCHFLD VISTA VWS 111A&amp;B SL"/>
        <s v="LINDA VISTA"/>
        <s v="LINDA VISTA #2"/>
        <s v="WIGWAM CREEK N PH 2 &amp; 2B"/>
        <s v="WIGWAM CREEK NORTH PH-1"/>
        <s v="WIGWAM CREEK SOUTH"/>
        <s v="AZ SKIES - MOBILE ESTATES"/>
        <s v="AZ SKIES MOB EST #2"/>
        <s v="AZ SKIES MOB EST W2"/>
        <s v="CASA MIA"/>
        <s v="CASA MIA NO. 2A"/>
        <s v="CASA MIA UNIT 2B"/>
        <s v="HALLCRAFT #1"/>
        <s v="HALLCRAFT #2"/>
        <s v="HALLCRAFT #3"/>
        <s v="RANCHO CABRILLO SLID"/>
        <s v="RANCHO DEL SOL #2"/>
        <s v="RANCHO GRANDE TRES"/>
        <s v="RIO VISTA WEST"/>
        <s v="RIO VISTA WEST NO 2"/>
        <s v="ANTHEM 1"/>
        <s v="ARROYO NORTE UNIT 4 SLID"/>
        <s v="BRENTWOOD ACRES"/>
        <s v="CAMELOT GOLF CLUB ESTATE"/>
        <s v="CAMELOT GOLF CLUB ESTATES 2"/>
        <s v="CAPISTRANO N &amp; S SUB"/>
        <s v="CAVALIER"/>
        <s v="CITRUS POINT ST LIGHTING"/>
        <s v="CLARK ACRES"/>
        <s v="CLOUD CREEK RANCH ST LIGHTING"/>
        <s v="COLD WATER RANCH SLID"/>
        <s v="CORONADO ACRES STREET LIGHTING"/>
        <s v="CORTESSA SUB"/>
        <s v="COUNTRY MEADOWS UNIT 10 SL DIST"/>
        <s v="COUNTRY MEADOWS #9"/>
        <s v="COUNTRY PLACE AT CHANDLER"/>
        <s v="CRESTVIEW MANOR"/>
        <s v="CRIMSON COVE STREET LIGHTING DISTRICT"/>
        <s v="CROSSRIVER SLID"/>
        <s v="CRYSTAL MANOR"/>
        <s v="DOD RIOS UNIT 1 &amp; 2"/>
        <s v="DREAMING SUMMIT UNIT 3"/>
        <s v="DREAMING SUMMT 1,2A &amp; 2B"/>
        <s v="ESQUIRE VILLA #1"/>
        <s v="ESTATE RANCHOS"/>
        <s v="GLENMAR"/>
        <s v="GOLDEN WEST #2"/>
        <s v="GRANITE REEF VISTA P"/>
        <s v="HIDDEN VILLAGE"/>
        <s v="HOPEVILLE STREET LIGHTING DISTRICT"/>
        <s v="J&amp;O FRONTIER PLACE"/>
        <s v="JACKRABBIT ESTATES SL"/>
        <s v="KNOTT MANOR"/>
        <s v="LUCY T HOMESITES #2"/>
        <s v="LUKE FIELD HOMES"/>
        <s v="MCAFEE MOBILE MANOR"/>
        <s v="MCCORMICK ESTATES"/>
        <s v="MELVILLE"/>
        <s v="MEREWAY MANOR"/>
        <s v="MESA C C PARK"/>
        <s v="MESA EAST"/>
        <s v="MESQUITE TRAILS"/>
        <s v="OASIS VERDE"/>
        <s v="PINNACLE RANCH AND 83RD STREET"/>
        <s v="POMEROY ESTATES"/>
        <s v="QUEEN CREEK PLAZA"/>
        <s v="RUSSELL RANCH PH 1"/>
        <s v="SANTAN VISTA UN3 PH 3-5"/>
        <s v="SCW EXPANSION SEC 17"/>
        <s v="SUBURBAN RANCHETTES"/>
        <s v="SUNDERO ST LIGHTING"/>
        <s v="SUNRISE MEADOWS #1"/>
        <s v="SUNRISE MEADOWS # 1"/>
        <s v="SUNRISE UNIT 5"/>
        <s v="SUPERSTITION VIEW #1"/>
        <s v="VINEYARDS OF MESA"/>
        <s v="TOWN &amp; CTRY SCOTS"/>
        <s v="TOWNE MEADOWS"/>
        <s v="TRAIL WEST"/>
        <s v="TRAIL WEST #2"/>
        <s v="VALENCIA VILLAGE"/>
        <s v="VILLA ROYALE UNIT 1 SL"/>
        <s v="WESTERN RANCHETTS"/>
        <s v="WESTN RANCHETTES #2"/>
        <s v="WHITE TANKS FOOTHILLS ST LIGHTING"/>
        <s v="HARQ VALLEY POWR DIS"/>
        <s v="ELECTRICAL # 8"/>
        <s v="ELECTRICAL DIST 7"/>
        <s v="ELECTRICAL DISTRIC # 6 PINAL COUNTY"/>
        <s v="FH SANI SEC"/>
        <s v="FH SANI MAINT"/>
        <s v="FH SANI BOND INT"/>
        <s v="FHSD CAPITAL FUND"/>
        <s v="FT HILLS CONTINGENCY FUND"/>
        <s v="DESERT HILLS SANITARY"/>
        <s v="CENT AZ WTR CONS DIS"/>
        <s v="CAWCD BANKING TAX"/>
        <s v="BUCKEYE WATER CONSERVATION"/>
        <s v="ROOSE WTR CONS DIST"/>
        <s v="ROOSEVELT WATER CONSERVATION DIST BD RED"/>
        <s v="ROOSEVELT WATER CONSERVATION DISTRICT"/>
        <s v="RWCD IMPR BOND INT 2"/>
        <s v="AGUILA IRRIGATION DISTRICT"/>
        <s v="RAINBOW VALLEY IRRIGATION DISTRICT"/>
        <s v="WESTERN MEADOWS IRRIGATION DISTRICT"/>
        <s v="TONOPAH IRRIGATION DISTRICT"/>
        <s v="TONOPAH IRRIGATION BOND REDEMPTION"/>
        <s v="TONOPAH IRRIGATION DISTRICT BOND INTERES"/>
        <s v="SUNBURST FARMS IRRIGATION DISTRICT"/>
        <s v="HYDER VALLEY IRRIGATION DISTRICT"/>
        <s v="PALOMA IRRIGATION &amp; DRAINING"/>
        <s v="HARQ VALLEY IRR DIST"/>
        <s v="MCMICKEN IRR DIST"/>
        <s v="NEW MAGMA IRR DIST"/>
        <s v="NEW MAGMA IRRIGATION BOND REDEMPTION"/>
        <s v="NEW MAGMA IRRIGATION BOND INTEREST"/>
        <s v="NEW STATE IRR DIST"/>
        <s v="NEW STATE IRR BD INT"/>
        <s v="QUEEN CREEK IRR DIST"/>
        <s v="ROOSE IRR DIST MAINT"/>
        <s v="RID ADD'L POWER COST"/>
        <s v="RID BOND REDEMPTION"/>
        <s v="RID BOND INTEREST"/>
        <s v="SPEC WTR DIST SUSP"/>
        <s v="SAN TAN IRR DIST"/>
        <s v="SAN TAN IRRIGATION DISTRICT REDEMPTION"/>
        <s v="SAN TAN ID INT ACCT"/>
        <s v="ST JOHNS IRR DIST"/>
        <s v="LOS OLIVOS IWDD"/>
        <s v="WOODLEA IWDD"/>
        <s v="HOFFMAN TERRACE IWDD"/>
        <s v="PATIO DEL SOL IWDD"/>
        <s v="TRES PALMAS IWDD"/>
        <s v="MCDOWELL HOMES IWDD"/>
        <s v="E. MORNINGSIDE IWDD"/>
        <s v="MYRTLE PARK IWDD"/>
        <s v="SOUTHLAND IWDD"/>
        <s v="TURNEY TRACT IWDD"/>
        <s v="MADISON PARK IWDD"/>
        <s v="LANDERWOOD IWDD"/>
        <s v="CUATRO PALMAS IWDD"/>
        <s v="WINDSOR SQUARE IWDD"/>
        <s v="ROSE LANE IWDD"/>
        <s v="OLIVEWOOD ESTATES IWDD #29"/>
        <s v="TANNER GROVES IWDD"/>
        <s v="BROADLAND RANCHES GREENFIELD IWDD"/>
        <s v="GROVES SUPER RANCH IWDD #40"/>
        <s v="GROVES HERMOSA VIS IWDD"/>
        <s v="WHITCOMB ROUNDUP IWDD #42"/>
        <s v="THOROUGHBRED FARMS IWDD"/>
        <s v="CAMELVIEW IWDD # 44"/>
        <s v="SANTAN VISTA IWDD # 45"/>
        <s v="PUERTO CUATRO IWDD # 46"/>
        <s v="MORRISON RANCH IWDD #49"/>
        <s v="SUMMER MESA IWDD # 50"/>
        <s v="LONGHORN RANCH IWDD # 51"/>
        <s v="LONG MANOR IWDD"/>
        <s v="COLLEGE PARK COUNTRY ESTATES IWDD 53"/>
        <s v="YAPLE PARK IWDD"/>
        <s v="STANLEY PLACE IRRIGATION DISTRICT # 19"/>
        <s v="LAMAR IRRIGATION WATER DELIVERY DISTRICT"/>
        <s v="STARLITE VISTA IRRIGATION WATER DELIVERY"/>
        <s v="HYDER VALLEY IRRIGATION DISTRICT # 35"/>
        <s v="ADAMAN IRRIGATION WATER DELIVERY DISTRIC"/>
        <s v="CIRCLE G IRRIGATION WATER DELIVER #47"/>
        <s v="SPECTRUM IRRIGATION WATER DEL DIST #48"/>
        <s v="BERRIDGE MANOR IRRIG WTR DEL'Y DIST#38"/>
        <s v="CITRUS GARDENS IRRIG WATER DELIVERY DIST"/>
        <s v="LE ROY VISTA IRR WATER DEL DIST NO 12 AC"/>
        <s v="LE ROY VISTA IRR WATER DEL DIST 12 ACCT"/>
        <s v="MITCHES PLACE IRRIGARION DISTRICT # 20"/>
        <s v="QUEEN CREEK IRRIG. WATER DELIVERY DISTRI"/>
        <s v="RANCHO JARDINES IRRIG WATER DELIVERY DIS"/>
        <s v="NIXON SQUARE IRRIGARION DISTRICT # 25"/>
        <s v="SUN VIEW ESTATES I  #55"/>
        <s v="SUN VIEW ESTATES II #54"/>
        <s v="TOTAL WATER DELIVERY DISTRICT"/>
        <s v="CENTRAL ARIZONA GROUND WATER REPLENSHMNT"/>
        <s v="FH ROAD MAINT"/>
        <s v="FH ROAD BOND RED"/>
        <s v="FHSD BOND DEBT SERVICE FUND"/>
        <s v="FH ROAD BOND INT"/>
        <s v="FH ROAD BOND PROC"/>
        <s v="PK-88-01"/>
        <s v="GILBERT PK 07-1"/>
        <s v="PK-88-10"/>
        <s v="GILBERT PK 07-10"/>
        <s v="PK-92-01"/>
        <s v="GILBERT PK 07-11"/>
        <s v="PK-88-02"/>
        <s v="GILBERT PK 07-2"/>
        <s v="PK-88-03"/>
        <s v="GILBERT PK 07-3"/>
        <s v="PK-88-04"/>
        <s v="GILBERT PK 07-4"/>
        <s v="PK-88-05"/>
        <s v="GILBERT PK 07-5"/>
        <s v="PK-88-06"/>
        <s v="GILBERT PK 07-6"/>
        <s v="PK-88-07"/>
        <s v="GILBERT PK 07-7"/>
        <s v="PK-88-08"/>
        <s v="GILBERT PK 07-8"/>
        <s v="PK-88-09"/>
        <s v="GILBERT PK 07-9"/>
        <s v="EASTMAK ASSESSMENT AREA 2"/>
        <s v="EASTMARK ASSESSMENT AREA 1"/>
        <s v="FESTIVAL RANCH 4 &amp; 5"/>
        <s v="GOODYEAR GOLF VILLAGE # 2"/>
        <s v="STREET LIGHTING DISTRICT"/>
        <s v="SPECIAL IMPROVEMENT DISTRICTS"/>
        <s v="129TH AVENUE"/>
        <s v="14TH STREET"/>
        <s v="AVENIDA DEL SOL"/>
        <s v="MALLORY"/>
        <s v="DESERT FOOTHILLS NORTH IMPROVEMENT DIST"/>
        <s v="WEST PHOENIX ESTATES UNIT 10 MAIN IMPROV"/>
        <s v="BEAUTIFUL AZ ESTATES MAINTENANCE DIST"/>
        <s v="192ND AVENUE MAINTENANCE DIST"/>
        <s v="QUEEN CREEK WATER MAINTENANCE DISTRICT"/>
        <s v="CIRCLE CITY COMMUNITY PARK MAINTENANCE"/>
        <s v="AVENDA DEL SOL"/>
        <s v="20TH ST IMP DIST NA 04"/>
        <s v="SPECIAL IMPROVEMENT DISTRICT TOTAL"/>
        <s v="UTOPIA ESTATES PHASE 1"/>
        <s v="IMPROVEMENT DISTRICT RESERVE"/>
        <s v="AGUILA ELEMENTARY - ADJACENT WAYS"/>
        <s v="AGUILA ELEMENTARY - BOND BUILDING"/>
        <s v="AGUILA ELEMENTARY - BUILD AMERICA/QUALIFIED SCHOOL CON BONDS"/>
        <s v="AGUILA ELEMENTARY - BUILDING RENEWAL"/>
        <s v="AGUILA ELEMENTARY - CAPITAL OUTLAY"/>
        <s v="AGUILA ELEMENTARY - CLASSROOM SITE FUND"/>
        <s v="AGUILA ELEMENTARY - CREDIT LINE BORROWING"/>
        <s v="AGUILA ELEMENTARY - CURRENT DEBT SERVICE"/>
        <s v="AGUILA ELEMENTARY - DEFCNCYS CORRECTION"/>
        <s v="AGUILA ELEMENTARY - ELEM EXPENSE CLEARING"/>
        <s v="AGUILA ELEMENTARY - FED. &amp; STATE GRANTS"/>
        <s v="AGUILA ELEMENTARY - MAINTENANCE AND OPERATIONS ELEMENTARY"/>
        <s v="AGUILA ELEMENTARY - NEW SCHOOL FACILITY"/>
        <s v="AGUILA ELEMENTARY - OTHER MONIES"/>
        <s v="AGUILA ELEMENTARY - PAYROLL CLEARING - ELEMENTARY"/>
        <s v="AGUILA ELEMENTARY - SCHOOL INVESTMENTS"/>
        <s v="AGUILA ELEMENTARY - SOFT CAPITAL OUTLAY"/>
        <s v="AGUILA ELEMENTARY - STUDENT ACTIVITIES"/>
        <s v="AGUILA ELEMENTARY - TAN DEBT SERVICE"/>
        <s v="AGUILA ELEMENTARY - TAN PROCEEDS"/>
        <s v="AGUILA ELEMENTARY - WARRANT CLEARING OTHER"/>
        <s v="ALHAMBRA ELEMENTARY - ADJACENT WAYS"/>
        <s v="ALHAMBRA ELEMENTARY - BOND BUILDING"/>
        <s v="ALHAMBRA ELEMENTARY - BUILD AMERICA/QUALIFIED SCHOOL CON BONDS"/>
        <s v="ALHAMBRA ELEMENTARY - BUILDING RENEWAL"/>
        <s v="ALHAMBRA ELEMENTARY - CAPITAL OUTLAY"/>
        <s v="ALHAMBRA ELEMENTARY - CLASSROOM SITE FUND"/>
        <s v="ALHAMBRA ELEMENTARY - CREDIT LINE BORROWING"/>
        <s v="ALHAMBRA ELEMENTARY - CURRENT DEBT SERVICE"/>
        <s v="ALHAMBRA ELEMENTARY - DEFCNCYS CORRECTION"/>
        <s v="ALHAMBRA ELEMENTARY - ELEM EXPENSE CLEARING"/>
        <s v="ALHAMBRA ELEMENTARY - FED. &amp; STATE GRANTS"/>
        <s v="ALHAMBRA ELEMENTARY - MAINTENANCE AND OPERATIONS ELEMENTARY"/>
        <s v="ALHAMBRA ELEMENTARY - NEW SCHOOL FACILITY"/>
        <s v="ALHAMBRA ELEMENTARY - OTHER MONIES"/>
        <s v="ALHAMBRA ELEMENTARY - PAYROLL CLEARING - ELEMENTARY"/>
        <s v="ALHAMBRA ELEMENTARY - SCHOOL INVESTMENTS"/>
        <s v="ALHAMBRA ELEMENTARY - SOFT CAPITAL OUTLAY"/>
        <s v="ALHAMBRA ELEMENTARY - STUDENT ACTIVITIES"/>
        <s v="ALHAMBRA ELEMENTARY - TAN DEBT SERVICE"/>
        <s v="ALHAMBRA ELEMENTARY - TAN PROCEEDS"/>
        <s v="ALHAMBRA ELEMENTARY - WARRANT CLEARING OTHER"/>
        <s v="ARLINGTON ELEMENTARY - ADJACENT WAYS"/>
        <s v="ARLINGTON ELEMENTARY - BOND BUILDING"/>
        <s v="ARLINGTON ELEMENTARY - BUILD AMERICA/QUALIFIED SCHOOL CON BONDS"/>
        <s v="ARLINGTON ELEMENTARY - BUILDING RENEWAL"/>
        <s v="ARLINGTON ELEMENTARY - CAPITAL OUTLAY"/>
        <s v="ARLINGTON ELEMENTARY - CLASSROOM SITE FUND"/>
        <s v="ARLINGTON ELEMENTARY - CREDIT LINE BORROWING"/>
        <s v="ARLINGTON ELEMENTARY - CURRENT DEBT SERVICE"/>
        <s v="ARLINGTON ELEMENTARY - DEFCNCYS CORRECTION"/>
        <s v="ARLINGTON ELEMENTARY - ELEM EXPENSE CLEARING"/>
        <s v="ARLINGTON ELEMENTARY - FED. &amp; STATE GRANTS"/>
        <s v="ARLINGTON ELEMENTARY - MAINTENANCE AND OPERATIONS ELEMENTARY"/>
        <s v="ARLINGTON ELEMENTARY - NEW SCHOOL FACILITY"/>
        <s v="ARLINGTON ELEMENTARY - OTHER MONIES"/>
        <s v="ARLINGTON ELEMENTARY - PAYROLL CLEARING - ELEMENTARY"/>
        <s v="ARLINGTON ELEMENTARY - SCHOOL INVESTMENTS"/>
        <s v="ARLINGTON ELEMENTARY - SOFT CAPITAL OUTLAY"/>
        <s v="ARLINGTON ELEMENTARY - STUDENT ACTIVITIES"/>
        <s v="ARLINGTON ELEMENTARY - TAN DEBT SERVICE"/>
        <s v="ARLINGTON ELEMENTARY - TAN PROCEEDS"/>
        <s v="ARLINGTON ELEMENTARY - WARRANT CLEARING OTHER"/>
        <s v="AVONDALE ELEMENTARY - ADJACENT WAYS"/>
        <s v="AVONDALE ELEMENTARY - BOND BUILDING"/>
        <s v="AVONDALE ELEMENTARY - BUILD AMERICA/QUALIFIED SCHOOL CON BONDS"/>
        <s v="AVONDALE ELEMENTARY - BUILDING RENEWAL"/>
        <s v="AVONDALE ELEMENTARY - CAPITAL OUTLAY"/>
        <s v="AVONDALE ELEMENTARY - CLASSROOM SITE FUND"/>
        <s v="AVONDALE ELEMENTARY - CREDIT LINE BORROWING"/>
        <s v="AVONDALE ELEMENTARY - CURRENT DEBT SERVICE"/>
        <s v="AVONDALE ELEMENTARY - DEFCNCYS CORRECTION"/>
        <s v="AVONDALE ELEMENTARY - ELEM EXPENSE CLEARING"/>
        <s v="AVONDALE ELEMENTARY - FED. &amp; STATE GRANTS"/>
        <s v="AVONDALE ELEMENTARY - MAINTENANCE AND OPERATIONS ELEMENTARY"/>
        <s v="AVONDALE ELEMENTARY - NEW SCHOOL FACILITY"/>
        <s v="AVONDALE ELEMENTARY - OTHER MONIES"/>
        <s v="AVONDALE ELEMENTARY - PAYROLL CLEARING - ELEMENTARY"/>
        <s v="AVONDALE ELEMENTARY - SCHOOL INVESTMENTS"/>
        <s v="AVONDALE ELEMENTARY - SOFT CAPITAL OUTLAY"/>
        <s v="AVONDALE ELEMENTARY - STUDENT ACTIVITIES"/>
        <s v="AVONDALE ELEMENTARY - TAN DEBT SERVICE"/>
        <s v="AVONDALE ELEMENTARY - TAN PROCEEDS"/>
        <s v="AVONDALE ELEMENTARY - WARRANT CLEARING OTHER"/>
        <s v="BALSZ ELEMENTARY - ADJACENT WAYS"/>
        <s v="BALSZ ELEMENTARY - BOND BUILDING"/>
        <s v="BALSZ ELEMENTARY - BUILD AMERICA/QUALIFIED SCHOOL CON BONDS"/>
        <s v="BALSZ ELEMENTARY - BUILDING RENEWAL"/>
        <s v="BALSZ ELEMENTARY - CAPITAL OUTLAY"/>
        <s v="BALSZ ELEMENTARY - CLASSROOM SITE FUND"/>
        <s v="BALSZ ELEMENTARY - CREDIT LINE BORROWING"/>
        <s v="BALSZ ELEMENTARY - CURRENT DEBT SERVICE"/>
        <s v="BALSZ ELEMENTARY - DEFCNCYS CORRECTION"/>
        <s v="BALSZ ELEMENTARY - ELEM EXPENSE CLEARING"/>
        <s v="BALSZ ELEMENTARY - FED. &amp; STATE GRANTS"/>
        <s v="BALSZ ELEMENTARY - MAINTENANCE AND OPERATIONS ELEMENTARY"/>
        <s v="BALSZ ELEMENTARY - NEW SCHOOL FACILITY"/>
        <s v="BALSZ ELEMENTARY - OTHER MONIES"/>
        <s v="BALSZ ELEMENTARY - PAYROLL CLEARING - ELEMENTARY"/>
        <s v="BALSZ ELEMENTARY - SCHOOL INVESTMENTS"/>
        <s v="BALSZ ELEMENTARY - SOFT CAPITAL OUTLAY"/>
        <s v="BALSZ ELEMENTARY - STUDENT ACTIVITIES"/>
        <s v="BALSZ ELEMENTARY - TAN DEBT SERVICE"/>
        <s v="BALSZ ELEMENTARY - TAN PROCEEDS"/>
        <s v="BALSZ ELEMENTARY - WARRANT CLEARING OTHER"/>
        <s v="BUCKEYE ELEMENTARY - ADJACENT WAYS"/>
        <s v="BUCKEYE ELEMENTARY - BOND BUILDING"/>
        <s v="BUCKEYE ELEMENTARY - BUILD AMERICA/QUALIFIED SCHOOL CON BONDS"/>
        <s v="BUCKEYE ELEMENTARY - BUILDING RENEWAL"/>
        <s v="BUCKEYE ELEMENTARY - CAPITAL OUTLAY"/>
        <s v="BUCKEYE ELEMENTARY - CLASSROOM SITE FUND"/>
        <s v="BUCKEYE ELEMENTARY - CREDIT LINE BORROWING"/>
        <s v="BUCKEYE ELEMENTARY - CURRENT DEBT SERVICE"/>
        <s v="BUCKEYE ELEMENTARY - DEFCNCYS CORRECTION"/>
        <s v="BUCKEYE ELEMENTARY - ELEM EXPENSE CLEARING"/>
        <s v="BUCKEYE ELEMENTARY - FED. &amp; STATE GRANTS"/>
        <s v="BUCKEYE ELEMENTARY - MAINTENANCE AND OPERATIONS ELEMENTARY"/>
        <s v="BUCKEYE ELEMENTARY - NEW SCHOOL FACILITY"/>
        <s v="BUCKEYE ELEMENTARY - OTHER MONIES"/>
        <s v="BUCKEYE ELEMENTARY - PAYROLL CLEARING - ELEMENTARY"/>
        <s v="BUCKEYE ELEMENTARY - SCHOOL INVESTMENTS"/>
        <s v="BUCKEYE ELEMENTARY - SOFT CAPITAL OUTLAY"/>
        <s v="BUCKEYE ELEMENTARY - STUDENT ACTIVITIES"/>
        <s v="BUCKEYE ELEMENTARY - TAN DEBT SERVICE"/>
        <s v="BUCKEYE ELEMENTARY - TAN PROCEEDS"/>
        <s v="BUCKEYE ELEMENTARY - WARRANT CLEARING OTHER"/>
        <s v="CARTWRIGHT ELEMENTARY - ADJACENT WAYS"/>
        <s v="CARTWRIGHT ELEMENTARY - BOND BUILDING"/>
        <s v="CARTWRIGHT ELEMENTARY - BUILD AMERICA/QUALIFIED SCHOOL CON BONDS"/>
        <s v="CARTWRIGHT ELEMENTARY - BUILDING RENEWAL"/>
        <s v="CARTWRIGHT ELEMENTARY - CAPITAL OUTLAY"/>
        <s v="CARTWRIGHT ELEMENTARY - CLASSROOM SITE FUND"/>
        <s v="CARTWRIGHT ELEMENTARY - CREDIT LINE BORROWING"/>
        <s v="CARTWRIGHT ELEMENTARY - CURRENT DEBT SERVICE"/>
        <s v="CARTWRIGHT ELEMENTARY - DEFCNCYS CORRECTION"/>
        <s v="CARTWRIGHT ELEMENTARY - ELEM EXPENSE CLEARING"/>
        <s v="CARTWRIGHT ELEMENTARY - FED. &amp; STATE GRANTS"/>
        <s v="CARTWRIGHT ELEMENTARY - MAINTENANCE AND OPERATIONS ELEMENTARY"/>
        <s v="CARTWRIGHT ELEMENTARY - NEW SCHOOL FACILITY"/>
        <s v="CARTWRIGHT ELEMENTARY - OTHER MONIES"/>
        <s v="CARTWRIGHT ELEMENTARY - PAYROLL CLEARING - ELEMENTARY"/>
        <s v="CARTWRIGHT ELEMENTARY - SCHOOL INVESTMENTS"/>
        <s v="CARTWRIGHT ELEMENTARY - SOFT CAPITAL OUTLAY"/>
        <s v="CARTWRIGHT ELEMENTARY - STUDENT ACTIVITIES"/>
        <s v="CARTWRIGHT ELEMENTARY - TAN DEBT SERVICE"/>
        <s v="CARTWRIGHT ELEMENTARY - TAN PROCEEDS"/>
        <s v="CARTWRIGHT ELEMENTARY - WARRANT CLEARING OTHER"/>
        <s v="CAVE CREEK UNIFIED SCHOOLS - ADJACENT WAYS"/>
        <s v="CAVE CREEK UNIFIED SCHOOLS - BOND BUILDING"/>
        <s v="CAVE CREEK UNIFIED SCHOOLS - BUILD AMERICA/QUALIFIED SCHOOL CON BONDS"/>
        <s v="CAVE CREEK UNIFIED SCHOOLS - BUILDING RENEWAL"/>
        <s v="CAVE CREEK UNIFIED SCHOOLS - CAPITAL OUTLAY"/>
        <s v="CAVE CREEK UNIFIED SCHOOLS - CLASSROOM SITE FUND"/>
        <s v="CAVE CREEK UNIFIED SCHOOLS - CREDIT LINE BORROWING"/>
        <s v="CAVE CREEK UNIFIED SCHOOLS - CURRENT DEBT SERVICE"/>
        <s v="CAVE CREEK UNIFIED SCHOOLS - DEFCNCYS CORRECTION"/>
        <s v="CAVE CREEK UNIFIED SCHOOLS - ELEM EXPENSE CLEARING"/>
        <s v="CAVE CREEK UNIFIED SCHOOLS - FED. &amp; STATE GRANTS"/>
        <s v="CAVE CREEK UNIFIED SCHOOLS - MAINTENANCE AND OPERATIONS ELEMENTARY"/>
        <s v="CAVE CREEK UNIFIED SCHOOLS - NEW SCHOOL FACILITY"/>
        <s v="CAVE CREEK UNIFIED SCHOOLS - OTHER MONIES"/>
        <s v="CAVE CREEK UNIFIED SCHOOLS - PAYROLL CLEARING - ELEMENTARY"/>
        <s v="CAVE CREEK UNIFIED SCHOOLS - SCHOOL INVESTMENTS"/>
        <s v="CAVE CREEK UNIFIED SCHOOLS - SOFT CAPITAL OUTLAY"/>
        <s v="CAVE CREEK UNIFIED SCHOOLS - STUDENT ACTIVITIES"/>
        <s v="CAVE CREEK UNIFIED SCHOOLS - TAN DEBT SERVICE"/>
        <s v="CAVE CREEK UNIFIED SCHOOLS - TAN PROCEEDS"/>
        <s v="CAVE CREEK UNIFIED SCHOOLS - WARRANT CLEARING OTHER"/>
        <s v="CHANDLER UNIFIED SCHOOLS - ADJACENT WAYS"/>
        <s v="CHANDLER UNIFIED SCHOOLS - BOND BUILDING"/>
        <s v="CHANDLER UNIFIED SCHOOLS - BUILD AMERICA/QUALIFIED SCHOOL CON BONDS"/>
        <s v="CHANDLER UNIFIED SCHOOLS - BUILDING RENEWAL"/>
        <s v="CHANDLER UNIFIED SCHOOLS - CAPITAL OUTLAY"/>
        <s v="CHANDLER UNIFIED SCHOOLS - CLASSROOM SITE FUND"/>
        <s v="CHANDLER UNIFIED SCHOOLS - CREDIT LINE BORROWING"/>
        <s v="CHANDLER UNIFIED SCHOOLS - CURRENT DEBT SERVICE"/>
        <s v="CHANDLER UNIFIED SCHOOLS - DEFCNCYS CORRECTION"/>
        <s v="CHANDLER UNIFIED SCHOOLS - ELEM EXPENSE CLEARING"/>
        <s v="CHANDLER UNIFIED SCHOOLS - FED. &amp; STATE GRANTS"/>
        <s v="CHANDLER UNIFIED SCHOOLS - MAINTENANCE AND OPERATIONS ELEMENTARY"/>
        <s v="CHANDLER UNIFIED SCHOOLS - NEW SCHOOL FACILITY"/>
        <s v="CHANDLER UNIFIED SCHOOLS - OTHER MONIES"/>
        <s v="CHANDLER UNIFIED SCHOOLS - PAYROLL CLEARING - ELEMENTARY"/>
        <s v="CHANDLER UNIFIED SCHOOLS - SCHOOL INVESTMENTS"/>
        <s v="CHANDLER UNIFIED SCHOOLS - SOFT CAPITAL OUTLAY"/>
        <s v="CHANDLER UNIFIED SCHOOLS - STUDENT ACTIVITIES"/>
        <s v="CHANDLER UNIFIED SCHOOLS - TAN DEBT SERVICE"/>
        <s v="CHANDLER UNIFIED SCHOOLS - TAN PROCEEDS"/>
        <s v="CHANDLER UNIFIED SCHOOLS - WARRANT CLEARING OTHER"/>
        <s v="CREIGHTON ELEMENTARY - ADJACENT WAYS"/>
        <s v="CREIGHTON ELEMENTARY - BOND BUILDING"/>
        <s v="CREIGHTON ELEMENTARY - BUILD AMERICA/QUALIFIED SCHOOL CON BONDS"/>
        <s v="CREIGHTON ELEMENTARY - BUILDING RENEWAL"/>
        <s v="CREIGHTON ELEMENTARY - CAPITAL OUTLAY"/>
        <s v="CREIGHTON ELEMENTARY - CLASSROOM SITE FUND"/>
        <s v="CREIGHTON ELEMENTARY - CREDIT LINE BORROWING"/>
        <s v="CREIGHTON ELEMENTARY - CURRENT DEBT SERVICE"/>
        <s v="CREIGHTON ELEMENTARY - DEFCNCYS CORRECTION"/>
        <s v="CREIGHTON ELEMENTARY - ELEM EXPENSE CLEARING"/>
        <s v="CREIGHTON ELEMENTARY - FED. &amp; STATE GRANTS"/>
        <s v="CREIGHTON ELEMENTARY - MAINTENANCE AND OPERATIONS ELEMENTARY"/>
        <s v="CREIGHTON ELEMENTARY - NEW SCHOOL FACILITY"/>
        <s v="CREIGHTON ELEMENTARY - OTHER MONIES"/>
        <s v="CREIGHTON ELEMENTARY - PAYROLL CLEARING - ELEMENTARY"/>
        <s v="CREIGHTON ELEMENTARY - SCHOOL INVESTMENTS"/>
        <s v="CREIGHTON ELEMENTARY - SOFT CAPITAL OUTLAY"/>
        <s v="CREIGHTON ELEMENTARY - STUDENT ACTIVITIES"/>
        <s v="CREIGHTON ELEMENTARY - TAN DEBT SERVICE"/>
        <s v="CREIGHTON ELEMENTARY - TAN PROCEEDS"/>
        <s v="CREIGHTON ELEMENTARY - WARRANT CLEARING OTHER"/>
        <s v="DEER VALLEY UNIFIED - ADJACENT WAYS"/>
        <s v="DEER VALLEY UNIFIED - BOND BUILDING"/>
        <s v="DEER VALLEY UNIFIED - BUILD AMERICA/QUALIFIED SCHOOL CON BONDS"/>
        <s v="DEER VALLEY UNIFIED - BUILDING RENEWAL"/>
        <s v="DEER VALLEY UNIFIED - CAPITAL OUTLAY"/>
        <s v="DEER VALLEY UNIFIED - CLASSROOM SITE FUND"/>
        <s v="DEER VALLEY UNIFIED - CREDIT LINE BORROWING"/>
        <s v="DEER VALLEY UNIFIED - CURRENT DEBT SERVICE"/>
        <s v="DEER VALLEY UNIFIED - DEFCNCYS CORRECTION"/>
        <s v="DEER VALLEY UNIFIED - ELEM EXPENSE CLEARING"/>
        <s v="DEER VALLEY UNIFIED - FED. &amp; STATE GRANTS"/>
        <s v="DEER VALLEY UNIFIED - MAINTENANCE AND OPERATIONS ELEMENTARY"/>
        <s v="DEER VALLEY UNIFIED - NEW SCHOOL FACILITY"/>
        <s v="DEER VALLEY UNIFIED - OTHER MONIES"/>
        <s v="DEER VALLEY UNIFIED - PAYROLL CLEARING - ELEMENTARY"/>
        <s v="DEER VALLEY UNIFIED - SCHOOL INVESTMENTS"/>
        <s v="DEER VALLEY UNIFIED - SOFT CAPITAL OUTLAY"/>
        <s v="DEER VALLEY UNIFIED - STUDENT ACTIVITIES"/>
        <s v="DEER VALLEY UNIFIED - TAN DEBT SERVICE"/>
        <s v="DEER VALLEY UNIFIED - TAN PROCEEDS"/>
        <s v="DEER VALLEY UNIFIED - WARRANT CLEARING OTHER"/>
        <s v="DYSART UNIFIED SCHOOLS - ADJACENT WAYS"/>
        <s v="DYSART UNIFIED SCHOOLS - BOND BUILDING"/>
        <s v="DYSART UNIFIED SCHOOLS - BUILD AMERICA/QUALIFIED SCHOOL CON BONDS"/>
        <s v="DYSART UNIFIED SCHOOLS - BUILDING RENEWAL"/>
        <s v="DYSART UNIFIED SCHOOLS - CAPITAL OUTLAY"/>
        <s v="DYSART UNIFIED SCHOOLS - CLASSROOM SITE FUND"/>
        <s v="DYSART UNIFIED SCHOOLS - CREDIT LINE BORROWING"/>
        <s v="DYSART UNIFIED SCHOOLS - CURRENT DEBT SERVICE"/>
        <s v="DYSART UNIFIED SCHOOLS - DEFCNCYS CORRECTION"/>
        <s v="DYSART UNIFIED SCHOOLS - ELEM EXPENSE CLEARING"/>
        <s v="DYSART UNIFIED SCHOOLS - FED. &amp; STATE GRANTS"/>
        <s v="DYSART UNIFIED SCHOOLS - MAINTENANCE AND OPERATIONS ELEMENTARY"/>
        <s v="DYSART UNIFIED SCHOOLS - NEW SCHOOL FACILITY"/>
        <s v="DYSART UNIFIED SCHOOLS - OTHER MONIES"/>
        <s v="DYSART UNIFIED SCHOOLS - PAYROLL CLEARING - ELEMENTARY"/>
        <s v="DYSART UNIFIED SCHOOLS - SCHOOL INVESTMENTS"/>
        <s v="DYSART UNIFIED SCHOOLS - SOFT CAPITAL OUTLAY"/>
        <s v="DYSART UNIFIED SCHOOLS - STUDENT ACTIVITIES"/>
        <s v="DYSART UNIFIED SCHOOLS - TAN DEBT SERVICE"/>
        <s v="DYSART UNIFIED SCHOOLS - TAN PROCEEDS"/>
        <s v="DYSART UNIFIED SCHOOLS - WARRANT CLEARING OTHER"/>
        <s v="FOUNTAIN HILLS ELEMENTARY - ADJACENT WAYS"/>
        <s v="FOUNTAIN HILLS ELEMENTARY - BOND BUILDING"/>
        <s v="FOUNTAIN HILLS ELEMENTARY - BUILD AMERICA/QUALIFIED SCHOOL CON BONDS"/>
        <s v="FOUNTAIN HILLS ELEMENTARY - BUILDING RENEWAL"/>
        <s v="FOUNTAIN HILLS ELEMENTARY - CAPITAL OUTLAY"/>
        <s v="FOUNTAIN HILLS ELEMENTARY - CLASSROOM SITE FUND"/>
        <s v="FOUNTAIN HILLS ELEMENTARY - CREDIT LINE BORROWING"/>
        <s v="FOUNTAIN HILLS ELEMENTARY - CURRENT DEBT SERVICE"/>
        <s v="FOUNTAIN HILLS ELEMENTARY - DEFCNCYS CORRECTION"/>
        <s v="FOUNTAIN HILLS ELEMENTARY - ELEM EXPENSE CLEARING"/>
        <s v="FOUNTAIN HILLS ELEMENTARY - FED. &amp; STATE GRANTS"/>
        <s v="FOUNTAIN HILLS ELEMENTARY - MAINTENANCE AND OPERATIONS ELEMENTARY"/>
        <s v="FOUNTAIN HILLS ELEMENTARY - NEW SCHOOL FACILITY"/>
        <s v="FOUNTAIN HILLS ELEMENTARY - OTHER MONIES"/>
        <s v="FOUNTAIN HILLS ELEMENTARY - PAYROLL CLEARING - ELEMENTARY"/>
        <s v="FOUNTAIN HILLS ELEMENTARY - SCHOOL INVESTMENTS"/>
        <s v="FOUNTAIN HILLS ELEMENTARY - SOFT CAPITAL OUTLAY"/>
        <s v="FOUNTAIN HILLS ELEMENTARY - STUDENT ACTIVITIES"/>
        <s v="FOUNTAIN HILLS ELEMENTARY - TAN DEBT SERVICE"/>
        <s v="FOUNTAIN HILLS ELEMENTARY - TAN PROCEEDS"/>
        <s v="FOUNTAIN HILLS ELEMENTARY - WARRANT CLEARING OTHER"/>
        <s v="FOWLER ELEMENTARY - ADJACENT WAYS"/>
        <s v="FOWLER ELEMENTARY - BOND BUILDING"/>
        <s v="FOWLER ELEMENTARY - BUILD AMERICA/QUALIFIED SCHOOL CON BONDS"/>
        <s v="FOWLER ELEMENTARY - BUILDING RENEWAL"/>
        <s v="FOWLER ELEMENTARY - CAPITAL OUTLAY"/>
        <s v="FOWLER ELEMENTARY - CLASSROOM SITE FUND"/>
        <s v="FOWLER ELEMENTARY - CREDIT LINE BORROWING"/>
        <s v="FOWLER ELEMENTARY - CURRENT DEBT SERVICE"/>
        <s v="FOWLER ELEMENTARY - DEFCNCYS CORRECTION"/>
        <s v="FOWLER ELEMENTARY - ELEM EXPENSE CLEARING"/>
        <s v="FOWLER ELEMENTARY - FED. &amp; STATE GRANTS"/>
        <s v="FOWLER ELEMENTARY - MAINTENANCE AND OPERATIONS ELEMENTARY"/>
        <s v="FOWLER ELEMENTARY - NEW SCHOOL FACILITY"/>
        <s v="FOWLER ELEMENTARY - OTHER MONIES"/>
        <s v="FOWLER ELEMENTARY - PAYROLL CLEARING - ELEMENTARY"/>
        <s v="FOWLER ELEMENTARY - SCHOOL INVESTMENTS"/>
        <s v="FOWLER ELEMENTARY - SOFT CAPITAL OUTLAY"/>
        <s v="FOWLER ELEMENTARY - STUDENT ACTIVITIES"/>
        <s v="FOWLER ELEMENTARY - TAN DEBT SERVICE"/>
        <s v="FOWLER ELEMENTARY - TAN PROCEEDS"/>
        <s v="FOWLER ELEMENTARY - WARRANT CLEARING OTHER"/>
        <s v="GILA BEND UNIFIED SCHOOLS - ADJACENT WAYS"/>
        <s v="GILA BEND UNIFIED SCHOOLS - BOND BUILDING"/>
        <s v="GILA BEND UNIFIED SCHOOLS - BUILD AMERICA/QUALIFIED SCHOOL CON BONDS"/>
        <s v="GILA BEND UNIFIED SCHOOLS - BUILDING RENEWAL"/>
        <s v="GILA BEND UNIFIED SCHOOLS - CAPITAL OUTLAY"/>
        <s v="GILA BEND UNIFIED SCHOOLS - CLASSROOM SITE FUND"/>
        <s v="GILA BEND UNIFIED SCHOOLS - CREDIT LINE BORROWING"/>
        <s v="GILA BEND UNIFIED SCHOOLS - CURRENT DEBT SERVICE"/>
        <s v="GILA BEND UNIFIED SCHOOLS - DEFCNCYS CORRECTION"/>
        <s v="GILA BEND UNIFIED SCHOOLS - ELEM EXPENSE CLEARING"/>
        <s v="GILA BEND UNIFIED SCHOOLS - FED. &amp; STATE GRANTS"/>
        <s v="GILA BEND UNIFIED SCHOOLS - MAINTENANCE AND OPERATIONS ELEMENTARY"/>
        <s v="GILA BEND UNIFIED SCHOOLS - NEW SCHOOL FACILITY"/>
        <s v="GILA BEND UNIFIED SCHOOLS - OTHER MONIES"/>
        <s v="GILA BEND UNIFIED SCHOOLS - PAYROLL CLEARING - ELEMENTARY"/>
        <s v="GILA BEND UNIFIED SCHOOLS - SCHOOL INVESTMENTS"/>
        <s v="GILA BEND UNIFIED SCHOOLS - SOFT CAPITAL OUTLAY"/>
        <s v="GILA BEND UNIFIED SCHOOLS - STUDENT ACTIVITIES"/>
        <s v="GILA BEND UNIFIED SCHOOLS - TAN DEBT SERVICE"/>
        <s v="GILA BEND UNIFIED SCHOOLS - TAN PROCEEDS"/>
        <s v="GILA BEND UNIFIED SCHOOLS - WARRANT CLEARING OTHER"/>
        <s v="GILBERT UNIFIED SCHOOLS - ADJACENT WAYS"/>
        <s v="GILBERT UNIFIED SCHOOLS - BOND BUILDING"/>
        <s v="GILBERT UNIFIED SCHOOLS - BUILD AMERICA/QUALIFIED SCHOOL CON BONDS"/>
        <s v="GILBERT UNIFIED SCHOOLS - BUILDING RENEWAL"/>
        <s v="GILBERT UNIFIED SCHOOLS - CAPITAL OUTLAY"/>
        <s v="GILBERT UNIFIED SCHOOLS - CLASSROOM SITE FUND"/>
        <s v="GILBERT UNIFIED SCHOOLS - CREDIT LINE BORROWING"/>
        <s v="GILBERT UNIFIED SCHOOLS - CURRENT DEBT SERVICE"/>
        <s v="GILBERT UNIFIED SCHOOLS - DEFCNCYS CORRECTION"/>
        <s v="GILBERT UNIFIED SCHOOLS - ELEM EXPENSE CLEARING"/>
        <s v="GILBERT UNIFIED SCHOOLS - FED. &amp; STATE GRANTS"/>
        <s v="GILBERT UNIFIED SCHOOLS - MAINTENANCE AND OPERATIONS ELEMENTARY"/>
        <s v="GILBERT UNIFIED SCHOOLS - NEW SCHOOL FACILITY"/>
        <s v="GILBERT UNIFIED SCHOOLS - OTHER MONIES"/>
        <s v="GILBERT UNIFIED SCHOOLS - PAYROLL CLEARING - ELEMENTARY"/>
        <s v="GILBERT UNIFIED SCHOOLS - SCHOOL INVESTMENTS"/>
        <s v="GILBERT UNIFIED SCHOOLS - SOFT CAPITAL OUTLAY"/>
        <s v="GILBERT UNIFIED SCHOOLS - STUDENT ACTIVITIES"/>
        <s v="GILBERT UNIFIED SCHOOLS - TAN DEBT SERVICE"/>
        <s v="GILBERT UNIFIED SCHOOLS - TAN PROCEEDS"/>
        <s v="GILBERT UNIFIED SCHOOLS - WARRANT CLEARING OTHER"/>
        <s v="GLENDALE ELEMENTARY - ADJACENT WAYS"/>
        <s v="GLENDALE ELEMENTARY - BOND BUILDING"/>
        <s v="GLENDALE ELEMENTARY - BUILD AMERICA/QUALIFIED SCHOOL CON BONDS"/>
        <s v="GLENDALE ELEMENTARY - BUILDING RENEWAL"/>
        <s v="GLENDALE ELEMENTARY - CAPITAL OUTLAY"/>
        <s v="GLENDALE ELEMENTARY - CLASSROOM SITE FUND"/>
        <s v="GLENDALE ELEMENTARY - CREDIT LINE BORROWING"/>
        <s v="GLENDALE ELEMENTARY - CURRENT DEBT SERVICE"/>
        <s v="GLENDALE ELEMENTARY - DEFCNCYS CORRECTION"/>
        <s v="GLENDALE ELEMENTARY - ELEM EXPENSE CLEARING"/>
        <s v="GLENDALE ELEMENTARY - FED. &amp; STATE GRANTS"/>
        <s v="GLENDALE ELEMENTARY - MAINTENANCE AND OPERATIONS ELEMENTARY"/>
        <s v="GLENDALE ELEMENTARY - NEW SCHOOL FACILITY"/>
        <s v="GLENDALE ELEMENTARY - OTHER MONIES"/>
        <s v="GLENDALE ELEMENTARY - PAYROLL CLEARING - ELEMENTARY"/>
        <s v="GLENDALE ELEMENTARY - SCHOOL INVESTMENTS"/>
        <s v="GLENDALE ELEMENTARY - SOFT CAPITAL OUTLAY"/>
        <s v="GLENDALE ELEMENTARY - STUDENT ACTIVITIES"/>
        <s v="GLENDALE ELEMENTARY - TAN DEBT SERVICE"/>
        <s v="GLENDALE ELEMENTARY - TAN PROCEEDS"/>
        <s v="GLENDALE ELEMENTARY - WARRANT CLEARING OTHER"/>
        <s v="HIGLEY ELEMENTARY - ADJACENT WAYS"/>
        <s v="HIGLEY ELEMENTARY - BOND BUILDING"/>
        <s v="HIGLEY ELEMENTARY - BUILD AMERICA/QUALIFIED SCHOOL CON BONDS"/>
        <s v="HIGLEY ELEMENTARY - BUILDING RENEWAL"/>
        <s v="HIGLEY ELEMENTARY - CAPITAL OUTLAY"/>
        <s v="HIGLEY ELEMENTARY - CLASSROOM SITE FUND"/>
        <s v="HIGLEY ELEMENTARY - CREDIT LINE BORROWING"/>
        <s v="HIGLEY ELEMENTARY - CURRENT DEBT SERVICE"/>
        <s v="HIGLEY ELEMENTARY - DEFCNCYS CORRECTION"/>
        <s v="HIGLEY ELEMENTARY - ELEM EXPENSE CLEARING"/>
        <s v="HIGLEY ELEMENTARY - FED. &amp; STATE GRANTS"/>
        <s v="HIGLEY ELEMENTARY - MAINTENANCE AND OPERATIONS ELEMENTARY"/>
        <s v="HIGLEY ELEMENTARY - NEW SCHOOL FACILITY"/>
        <s v="HIGLEY ELEMENTARY - OTHER MONIES"/>
        <s v="HIGLEY ELEMENTARY - PAYROLL CLEARING - ELEMENTARY"/>
        <s v="HIGLEY ELEMENTARY - SCHOOL INVESTMENTS"/>
        <s v="HIGLEY ELEMENTARY - SOFT CAPITAL OUTLAY"/>
        <s v="HIGLEY ELEMENTARY - STUDENT ACTIVITIES"/>
        <s v="HIGLEY ELEMENTARY - TAN DEBT SERVICE"/>
        <s v="HIGLEY ELEMENTARY - TAN PROCEEDS"/>
        <s v="HIGLEY ELEMENTARY - WARRANT CLEARING OTHER"/>
        <s v="ISAAC ELEMENTARY - ADJACENT WAYS"/>
        <s v="ISAAC ELEMENTARY - BOND BUILDING"/>
        <s v="ISAAC ELEMENTARY - BUILD AMERICA/QUALIFIED SCHOOL CON BONDS"/>
        <s v="ISAAC ELEMENTARY - BUILDING RENEWAL"/>
        <s v="ISAAC ELEMENTARY - CAPITAL OUTLAY"/>
        <s v="ISAAC ELEMENTARY - CLASSROOM SITE FUND"/>
        <s v="ISAAC ELEMENTARY - CREDIT LINE BORROWING"/>
        <s v="ISAAC ELEMENTARY - CURRENT DEBT SERVICE"/>
        <s v="ISAAC ELEMENTARY - DEFCNCYS CORRECTION"/>
        <s v="ISAAC ELEMENTARY - ELEM EXPENSE CLEARING"/>
        <s v="ISAAC ELEMENTARY - FED. &amp; STATE GRANTS"/>
        <s v="ISAAC ELEMENTARY - MAINTENANCE AND OPERATIONS ELEMENTARY"/>
        <s v="ISAAC ELEMENTARY - NEW SCHOOL FACILITY"/>
        <s v="ISAAC ELEMENTARY - OTHER MONIES"/>
        <s v="ISAAC ELEMENTARY - PAYROLL CLEARING - ELEMENTARY"/>
        <s v="ISAAC ELEMENTARY - SCHOOL INVESTMENTS"/>
        <s v="ISAAC ELEMENTARY - SOFT CAPITAL OUTLAY"/>
        <s v="ISAAC ELEMENTARY - STUDENT ACTIVITIES"/>
        <s v="ISAAC ELEMENTARY - TAN DEBT SERVICE"/>
        <s v="ISAAC ELEMENTARY - TAN PROCEEDS"/>
        <s v="ISAAC ELEMENTARY - WARRANT CLEARING OTHER"/>
        <s v="KYRENE ELEMENTARY - ADJACENT WAYS"/>
        <s v="KYRENE ELEMENTARY - BOND BUILDING"/>
        <s v="KYRENE ELEMENTARY - BUILD AMERICA/QUALIFIED SCHOOL CON BONDS"/>
        <s v="KYRENE ELEMENTARY - BUILDING RENEWAL"/>
        <s v="KYRENE ELEMENTARY - CAPITAL OUTLAY"/>
        <s v="KYRENE ELEMENTARY - CLASSROOM SITE FUND"/>
        <s v="KYRENE ELEMENTARY - CREDIT LINE BORROWING"/>
        <s v="KYRENE ELEMENTARY - CURRENT DEBT SERVICE"/>
        <s v="KYRENE ELEMENTARY - DEFCNCYS CORRECTION"/>
        <s v="KYRENE ELEMENTARY - ELEM EXPENSE CLEARING"/>
        <s v="KYRENE ELEMENTARY - FED. &amp; STATE GRANTS"/>
        <s v="KYRENE ELEMENTARY - MAINTENANCE AND OPERATIONS ELEMENTARY"/>
        <s v="KYRENE ELEMENTARY - NEW SCHOOL FACILITY"/>
        <s v="KYRENE ELEMENTARY - OTHER MONIES"/>
        <s v="KYRENE ELEMENTARY - PAYROLL CLEARING - ELEMENTARY"/>
        <s v="KYRENE ELEMENTARY - SCHOOL INVESTMENTS"/>
        <s v="KYRENE ELEMENTARY - SOFT CAPITAL OUTLAY"/>
        <s v="KYRENE ELEMENTARY - STUDENT ACTIVITIES"/>
        <s v="KYRENE ELEMENTARY - TAN DEBT SERVICE"/>
        <s v="KYRENE ELEMENTARY - TAN PROCEEDS"/>
        <s v="KYRENE ELEMENTARY - WARRANT CLEARING OTHER"/>
        <s v="LAVEEN ELEMENTARY - ADJACENT WAYS"/>
        <s v="LAVEEN ELEMENTARY - BOND BUILDING"/>
        <s v="LAVEEN ELEMENTARY - BUILD AMERICA/QUALIFIED SCHOOL CON BONDS"/>
        <s v="LAVEEN ELEMENTARY - BUILDING RENEWAL"/>
        <s v="LAVEEN ELEMENTARY - CAPITAL OUTLAY"/>
        <s v="LAVEEN ELEMENTARY - CLASSROOM SITE FUND"/>
        <s v="LAVEEN ELEMENTARY - CREDIT LINE BORROWING"/>
        <s v="LAVEEN ELEMENTARY - CURRENT DEBT SERVICE"/>
        <s v="LAVEEN ELEMENTARY - DEFCNCYS CORRECTION"/>
        <s v="LAVEEN ELEMENTARY - ELEM EXPENSE CLEARING"/>
        <s v="LAVEEN ELEMENTARY - FED. &amp; STATE GRANTS"/>
        <s v="LAVEEN ELEMENTARY - MAINTENANCE AND OPERATIONS ELEMENTARY"/>
        <s v="LAVEEN ELEMENTARY - NEW SCHOOL FACILITY"/>
        <s v="LAVEEN ELEMENTARY - OTHER MONIES"/>
        <s v="LAVEEN ELEMENTARY - PAYROLL CLEARING - ELEMENTARY"/>
        <s v="LAVEEN ELEMENTARY - SCHOOL INVESTMENTS"/>
        <s v="LAVEEN ELEMENTARY - SOFT CAPITAL OUTLAY"/>
        <s v="LAVEEN ELEMENTARY - STUDENT ACTIVITIES"/>
        <s v="LAVEEN ELEMENTARY - TAN DEBT SERVICE"/>
        <s v="LAVEEN ELEMENTARY - TAN PROCEEDS"/>
        <s v="LAVEEN ELEMENTARY - WARRANT CLEARING OTHER"/>
        <s v="LIBERTY ELEMENTARY - ADJACENT WAYS"/>
        <s v="LIBERTY ELEMENTARY - BOND BUILDING"/>
        <s v="LIBERTY ELEMENTARY - BUILD AMERICA/QUALIFIED SCHOOL CON BONDS"/>
        <s v="LIBERTY ELEMENTARY - BUILDING RENEWAL"/>
        <s v="LIBERTY ELEMENTARY - CAPITAL OUTLAY"/>
        <s v="LIBERTY ELEMENTARY - CLASSROOM SITE FUND"/>
        <s v="LIBERTY ELEMENTARY - CREDIT LINE BORROWING"/>
        <s v="LIBERTY ELEMENTARY - CURRENT DEBT SERVICE"/>
        <s v="LIBERTY ELEMENTARY - DEFCNCYS CORRECTION"/>
        <s v="LIBERTY ELEMENTARY - ELEM EXPENSE CLEARING"/>
        <s v="LIBERTY ELEMENTARY - FED. &amp; STATE GRANTS"/>
        <s v="LIBERTY ELEMENTARY - MAINTENANCE AND OPERATIONS ELEMENTARY"/>
        <s v="LIBERTY ELEMENTARY - NEW SCHOOL FACILITY"/>
        <s v="LIBERTY ELEMENTARY - OTHER MONIES"/>
        <s v="LIBERTY ELEMENTARY - PAYROLL CLEARING - ELEMENTARY"/>
        <s v="LIBERTY ELEMENTARY - SCHOOL INVESTMENTS"/>
        <s v="LIBERTY ELEMENTARY - SOFT CAPITAL OUTLAY"/>
        <s v="LIBERTY ELEMENTARY - STUDENT ACTIVITIES"/>
        <s v="LIBERTY ELEMENTARY - TAN DEBT SERVICE"/>
        <s v="LIBERTY ELEMENTARY - TAN PROCEEDS"/>
        <s v="LIBERTY ELEMENTARY - WARRANT CLEARING OTHER"/>
        <s v="LITCHFIELD ELEMENTARY - ADJACENT WAYS"/>
        <s v="LITCHFIELD ELEMENTARY - BOND BUILDING"/>
        <s v="LITCHFIELD ELEMENTARY - BUILD AMERICA/QUALIFIED SCHOOL CON BONDS"/>
        <s v="LITCHFIELD ELEMENTARY - BUILDING RENEWAL"/>
        <s v="LITCHFIELD ELEMENTARY - CAPITAL OUTLAY"/>
        <s v="LITCHFIELD ELEMENTARY - CLASSROOM SITE FUND"/>
        <s v="LITCHFIELD ELEMENTARY - CREDIT LINE BORROWING"/>
        <s v="LITCHFIELD ELEMENTARY - CURRENT DEBT SERVICE"/>
        <s v="LITCHFIELD ELEMENTARY - DEFCNCYS CORRECTION"/>
        <s v="LITCHFIELD ELEMENTARY - ELEM EXPENSE CLEARING"/>
        <s v="LITCHFIELD ELEMENTARY - FED. &amp; STATE GRANTS"/>
        <s v="LITCHFIELD ELEMENTARY - MAINTENANCE AND OPERATIONS ELEMENTARY"/>
        <s v="LITCHFIELD ELEMENTARY - NEW SCHOOL FACILITY"/>
        <s v="LITCHFIELD ELEMENTARY - OTHER MONIES"/>
        <s v="LITCHFIELD ELEMENTARY - PAYROLL CLEARING - ELEMENTARY"/>
        <s v="LITCHFIELD ELEMENTARY - SCHOOL INVESTMENTS"/>
        <s v="LITCHFIELD ELEMENTARY - SOFT CAPITAL OUTLAY"/>
        <s v="LITCHFIELD ELEMENTARY - STUDENT ACTIVITIES"/>
        <s v="LITCHFIELD ELEMENTARY - TAN DEBT SERVICE"/>
        <s v="LITCHFIELD ELEMENTARY - TAN PROCEEDS"/>
        <s v="LITCHFIELD ELEMENTARY - WARRANT CLEARING OTHER"/>
        <s v="LITTLETON ELEMENTARY - ADJACENT WAYS"/>
        <s v="LITTLETON ELEMENTARY - BOND BUILDING"/>
        <s v="LITTLETON ELEMENTARY - BUILD AMERICA/QUALIFIED SCHOOL CON BONDS"/>
        <s v="LITTLETON ELEMENTARY - BUILDING RENEWAL"/>
        <s v="LITTLETON ELEMENTARY - CAPITAL OUTLAY"/>
        <s v="LITTLETON ELEMENTARY - CLASSROOM SITE FUND"/>
        <s v="LITTLETON ELEMENTARY - CREDIT LINE BORROWING"/>
        <s v="LITTLETON ELEMENTARY - CURRENT DEBT SERVICE"/>
        <s v="LITTLETON ELEMENTARY - DEFCNCYS CORRECTION"/>
        <s v="LITTLETON ELEMENTARY - ELEM EXPENSE CLEARING"/>
        <s v="LITTLETON ELEMENTARY - FED. &amp; STATE GRANTS"/>
        <s v="LITTLETON ELEMENTARY - MAINTENANCE AND OPERATIONS ELEMENTARY"/>
        <s v="LITTLETON ELEMENTARY - NEW SCHOOL FACILITY"/>
        <s v="LITTLETON ELEMENTARY - OTHER MONIES"/>
        <s v="LITTLETON ELEMENTARY - PAYROLL CLEARING - ELEMENTARY"/>
        <s v="LITTLETON ELEMENTARY - SCHOOL INVESTMENTS"/>
        <s v="LITTLETON ELEMENTARY - SOFT CAPITAL OUTLAY"/>
        <s v="LITTLETON ELEMENTARY - STUDENT ACTIVITIES"/>
        <s v="LITTLETON ELEMENTARY - TAN DEBT SERVICE"/>
        <s v="LITTLETON ELEMENTARY - TAN PROCEEDS"/>
        <s v="LITTLETON ELEMENTARY - WARRANT CLEARING OTHER"/>
        <s v="MADISON ELEMENTARY - ADJACENT WAYS"/>
        <s v="MADISON ELEMENTARY - BOND BUILDING"/>
        <s v="MADISON ELEMENTARY - BUILD AMERICA/QUALIFIED SCHOOL CON BONDS"/>
        <s v="MADISON ELEMENTARY - BUILDING RENEWAL"/>
        <s v="MADISON ELEMENTARY - CAPITAL OUTLAY"/>
        <s v="MADISON ELEMENTARY - CLASSROOM SITE FUND"/>
        <s v="MADISON ELEMENTARY - CREDIT LINE BORROWING"/>
        <s v="MADISON ELEMENTARY - CURRENT DEBT SERVICE"/>
        <s v="MADISON ELEMENTARY - DEFCNCYS CORRECTION"/>
        <s v="MADISON ELEMENTARY - ELEM EXPENSE CLEARING"/>
        <s v="MADISON ELEMENTARY - FED. &amp; STATE GRANTS"/>
        <s v="MADISON ELEMENTARY - MAINTENANCE AND OPERATIONS ELEMENTARY"/>
        <s v="MADISON ELEMENTARY - NEW SCHOOL FACILITY"/>
        <s v="MADISON ELEMENTARY - OTHER MONIES"/>
        <s v="MADISON ELEMENTARY - PAYROLL CLEARING - ELEMENTARY"/>
        <s v="MADISON ELEMENTARY - SCHOOL INVESTMENTS"/>
        <s v="MADISON ELEMENTARY - SOFT CAPITAL OUTLAY"/>
        <s v="MADISON ELEMENTARY - STUDENT ACTIVITIES"/>
        <s v="MADISON ELEMENTARY - TAN DEBT SERVICE"/>
        <s v="MADISON ELEMENTARY - TAN PROCEEDS"/>
        <s v="MADISON ELEMENTARY - WARRANT CLEARING OTHER"/>
        <s v="MESA UNIFIED SCHOOLS - ADJACENT WAYS"/>
        <s v="MESA UNIFIED SCHOOLS - BOND BUILDING"/>
        <s v="MESA UNIFIED SCHOOLS - BUILD AMERICA/QUALIFIED SCHOOL CON BONDS"/>
        <s v="MESA UNIFIED SCHOOLS - BUILDING RENEWAL"/>
        <s v="MESA UNIFIED SCHOOLS - CAPITAL OUTLAY"/>
        <s v="MESA UNIFIED SCHOOLS - CLASSROOM SITE FUND"/>
        <s v="MESA UNIFIED SCHOOLS - CREDIT LINE BORROWING"/>
        <s v="MESA UNIFIED SCHOOLS - CURRENT DEBT SERVICE"/>
        <s v="MESA UNIFIED SCHOOLS - DEFCNCYS CORRECTION"/>
        <s v="MESA UNIFIED SCHOOLS - ELEM EXPENSE CLEARING"/>
        <s v="MESA UNIFIED SCHOOLS - FED. &amp; STATE GRANTS"/>
        <s v="MESA UNIFIED SCHOOLS - MAINTENANCE AND OPERATIONS ELEMENTARY"/>
        <s v="MESA UNIFIED SCHOOLS - NEW SCHOOL FACILITY"/>
        <s v="MESA UNIFIED SCHOOLS - OTHER MONIES"/>
        <s v="MESA UNIFIED SCHOOLS - PAYROLL CLEARING - ELEMENTARY"/>
        <s v="MESA UNIFIED SCHOOLS - SCHOOL INVESTMENTS"/>
        <s v="MESA UNIFIED SCHOOLS - SOFT CAPITAL OUTLAY"/>
        <s v="MESA UNIFIED SCHOOLS - STUDENT ACTIVITIES"/>
        <s v="MESA UNIFIED SCHOOLS - TAN DEBT SERVICE"/>
        <s v="MESA UNIFIED SCHOOLS - TAN PROCEEDS"/>
        <s v="MESA UNIFIED SCHOOLS - WARRANT CLEARING OTHER"/>
        <s v="MOBILE ELEMENTARY - ADJACENT WAYS"/>
        <s v="MOBILE ELEMENTARY - BOND BUILDING"/>
        <s v="MOBILE ELEMENTARY - BUILD AMERICA/QUALIFIED SCHOOL CON BONDS"/>
        <s v="MOBILE ELEMENTARY - BUILDING RENEWAL"/>
        <s v="MOBILE ELEMENTARY - CAPITAL OUTLAY"/>
        <s v="MOBILE ELEMENTARY - CLASSROOM SITE FUND"/>
        <s v="MOBILE ELEMENTARY - CREDIT LINE BORROWING"/>
        <s v="MOBILE ELEMENTARY - CURRENT DEBT SERVICE"/>
        <s v="MOBILE ELEMENTARY - DEFCNCYS CORRECTION"/>
        <s v="MOBILE ELEMENTARY - ELEM EXPENSE CLEARING"/>
        <s v="MOBILE ELEMENTARY - FED. &amp; STATE GRANTS"/>
        <s v="MOBILE ELEMENTARY - MAINTENANCE AND OPERATIONS ELEMENTARY"/>
        <s v="MOBILE ELEMENTARY - NEW SCHOOL FACILITY"/>
        <s v="MOBILE ELEMENTARY - OTHER MONIES"/>
        <s v="MOBILE ELEMENTARY - PAYROLL CLEARING - ELEMENTARY"/>
        <s v="MOBILE ELEMENTARY - SCHOOL INVESTMENTS"/>
        <s v="MOBILE ELEMENTARY - SOFT CAPITAL OUTLAY"/>
        <s v="MOBILE ELEMENTARY - STUDENT ACTIVITIES"/>
        <s v="MOBILE ELEMENTARY - TAN DEBT SERVICE"/>
        <s v="MOBILE ELEMENTARY - TAN PROCEEDS"/>
        <s v="MOBILE ELEMENTARY - WARRANT CLEARING OTHER"/>
        <s v="MORRISTOWN ELEMENTARY - ADJACENT WAYS"/>
        <s v="MORRISTOWN ELEMENTARY - BOND BUILDING"/>
        <s v="MORRISTOWN ELEMENTARY - BUILD AMERICA/QUALIFIED SCHOOL CON BONDS"/>
        <s v="MORRISTOWN ELEMENTARY - BUILDING RENEWAL"/>
        <s v="MORRISTOWN ELEMENTARY - CAPITAL OUTLAY"/>
        <s v="MORRISTOWN ELEMENTARY - CLASSROOM SITE FUND"/>
        <s v="MORRISTOWN ELEMENTARY - CREDIT LINE BORROWING"/>
        <s v="MORRISTOWN ELEMENTARY - CURRENT DEBT SERVICE"/>
        <s v="MORRISTOWN ELEMENTARY - DEFCNCYS CORRECTION"/>
        <s v="MORRISTOWN ELEMENTARY - ELEM EXPENSE CLEARING"/>
        <s v="MORRISTOWN ELEMENTARY - FED. &amp; STATE GRANTS"/>
        <s v="MORRISTOWN ELEMENTARY - MAINTENANCE AND OPERATIONS ELEMENTARY"/>
        <s v="MORRISTOWN ELEMENTARY - NEW SCHOOL FACILITY"/>
        <s v="MORRISTOWN ELEMENTARY - OTHER MONIES"/>
        <s v="MORRISTOWN ELEMENTARY - PAYROLL CLEARING - ELEMENTARY"/>
        <s v="MORRISTOWN ELEMENTARY - SCHOOL INVESTMENTS"/>
        <s v="MORRISTOWN ELEMENTARY - SOFT CAPITAL OUTLAY"/>
        <s v="MORRISTOWN ELEMENTARY - STUDENT ACTIVITIES"/>
        <s v="MORRISTOWN ELEMENTARY - TAN DEBT SERVICE"/>
        <s v="MORRISTOWN ELEMENTARY - TAN PROCEEDS"/>
        <s v="MORRISTOWN ELEMENTARY - WARRANT CLEARING OTHER"/>
        <s v="MURPHY ELEMENTARY - ADJACENT WAYS"/>
        <s v="MURPHY ELEMENTARY - BOND BUILDING"/>
        <s v="MURPHY ELEMENTARY - BUILD AMERICA/QUALIFIED SCHOOL CON BONDS"/>
        <s v="MURPHY ELEMENTARY - BUILDING RENEWAL"/>
        <s v="MURPHY ELEMENTARY - CAPITAL OUTLAY"/>
        <s v="MURPHY ELEMENTARY - CLASSROOM SITE FUND"/>
        <s v="MURPHY ELEMENTARY - CREDIT LINE BORROWING"/>
        <s v="MURPHY ELEMENTARY - CURRENT DEBT SERVICE"/>
        <s v="MURPHY ELEMENTARY - DEFCNCYS CORRECTION"/>
        <s v="MURPHY ELEMENTARY - ELEM EXPENSE CLEARING"/>
        <s v="MURPHY ELEMENTARY - FED. &amp; STATE GRANTS"/>
        <s v="MURPHY ELEMENTARY - MAINTENANCE AND OPERATIONS ELEMENTARY"/>
        <s v="MURPHY ELEMENTARY - NEW SCHOOL FACILITY"/>
        <s v="MURPHY ELEMENTARY - OTHER MONIES"/>
        <s v="MURPHY ELEMENTARY - PAYROLL CLEARING - ELEMENTARY"/>
        <s v="MURPHY ELEMENTARY - SCHOOL INVESTMENTS"/>
        <s v="MURPHY ELEMENTARY - SOFT CAPITAL OUTLAY"/>
        <s v="MURPHY ELEMENTARY - STUDENT ACTIVITIES"/>
        <s v="MURPHY ELEMENTARY - TAN DEBT SERVICE"/>
        <s v="MURPHY ELEMENTARY - TAN PROCEEDS"/>
        <s v="MURPHY ELEMENTARY - WARRANT CLEARING OTHER"/>
        <s v="NADABURG ELEMENTARY - ADJACENT WAYS"/>
        <s v="NADABURG ELEMENTARY - BOND BUILDING"/>
        <s v="NADABURG ELEMENTARY - BUILD AMERICA/QUALIFIED SCHOOL CON BONDS"/>
        <s v="NADABURG ELEMENTARY - BUILDING RENEWAL"/>
        <s v="NADABURG ELEMENTARY - CAPITAL OUTLAY"/>
        <s v="NADABURG ELEMENTARY - CLASSROOM SITE FUND"/>
        <s v="NADABURG ELEMENTARY - CREDIT LINE BORROWING"/>
        <s v="NADABURG ELEMENTARY - CURRENT DEBT SERVICE"/>
        <s v="NADABURG ELEMENTARY - DEFCNCYS CORRECTION"/>
        <s v="NADABURG ELEMENTARY - ELEM EXPENSE CLEARING"/>
        <s v="NADABURG ELEMENTARY - FED. &amp; STATE GRANTS"/>
        <s v="NADABURG ELEMENTARY - MAINTENANCE AND OPERATIONS ELEMENTARY"/>
        <s v="NADABURG ELEMENTARY - NEW SCHOOL FACILITY"/>
        <s v="NADABURG ELEMENTARY - OTHER MONIES"/>
        <s v="NADABURG ELEMENTARY - PAYROLL CLEARING - ELEMENTARY"/>
        <s v="NADABURG ELEMENTARY - SCHOOL INVESTMENTS"/>
        <s v="NADABURG ELEMENTARY - SOFT CAPITAL OUTLAY"/>
        <s v="NADABURG ELEMENTARY - STUDENT ACTIVITIES"/>
        <s v="NADABURG ELEMENTARY - TAN DEBT SERVICE"/>
        <s v="NADABURG ELEMENTARY - TAN PROCEEDS"/>
        <s v="NADABURG ELEMENTARY - WARRANT CLEARING OTHER"/>
        <s v="OSBORN ELEMENTARY - ADJACENT WAYS"/>
        <s v="OSBORN ELEMENTARY - BOND BUILDING"/>
        <s v="OSBORN ELEMENTARY - BUILD AMERICA/QUALIFIED SCHOOL CON BONDS"/>
        <s v="OSBORN ELEMENTARY - BUILDING RENEWAL"/>
        <s v="OSBORN ELEMENTARY - CAPITAL OUTLAY"/>
        <s v="OSBORN ELEMENTARY - CLASSROOM SITE FUND"/>
        <s v="OSBORN ELEMENTARY - CREDIT LINE BORROWING"/>
        <s v="OSBORN ELEMENTARY - CURRENT DEBT SERVICE"/>
        <s v="OSBORN ELEMENTARY - DEFCNCYS CORRECTION"/>
        <s v="OSBORN ELEMENTARY - ELEM EXPENSE CLEARING"/>
        <s v="OSBORN ELEMENTARY - FED. &amp; STATE GRANTS"/>
        <s v="OSBORN ELEMENTARY - MAINTENANCE AND OPERATIONS ELEMENTARY"/>
        <s v="OSBORN ELEMENTARY - NEW SCHOOL FACILITY"/>
        <s v="OSBORN ELEMENTARY - OTHER MONIES"/>
        <s v="OSBORN ELEMENTARY - PAYROLL CLEARING - ELEMENTARY"/>
        <s v="OSBORN ELEMENTARY - SCHOOL INVESTMENTS"/>
        <s v="OSBORN ELEMENTARY - SOFT CAPITAL OUTLAY"/>
        <s v="OSBORN ELEMENTARY - STUDENT ACTIVITIES"/>
        <s v="OSBORN ELEMENTARY - TAN DEBT SERVICE"/>
        <s v="OSBORN ELEMENTARY - TAN PROCEEDS"/>
        <s v="OSBORN ELEMENTARY - WARRANT CLEARING OTHER"/>
        <s v="PALO VERDE ELEMENTARY - ADJACENT WAYS"/>
        <s v="PALO VERDE ELEMENTARY - BOND BUILDING"/>
        <s v="PALO VERDE ELEMENTARY - BUILD AMERICA/QUALIFIED SCHOOL CON BONDS"/>
        <s v="PALO VERDE ELEMENTARY - BUILDING RENEWAL"/>
        <s v="PALO VERDE ELEMENTARY - CAPITAL OUTLAY"/>
        <s v="PALO VERDE ELEMENTARY - CLASSROOM SITE FUND"/>
        <s v="PALO VERDE ELEMENTARY - CREDIT LINE BORROWING"/>
        <s v="PALO VERDE ELEMENTARY - CURRENT DEBT SERVICE"/>
        <s v="PALO VERDE ELEMENTARY - DEFCNCYS CORRECTION"/>
        <s v="PALO VERDE ELEMENTARY - ELEM EXPENSE CLEARING"/>
        <s v="PALO VERDE ELEMENTARY - FED. &amp; STATE GRANTS"/>
        <s v="PALO VERDE ELEMENTARY - MAINTENANCE AND OPERATIONS ELEMENTARY"/>
        <s v="PALO VERDE ELEMENTARY - NEW SCHOOL FACILITY"/>
        <s v="PALO VERDE ELEMENTARY - OTHER MONIES"/>
        <s v="PALO VERDE ELEMENTARY - PAYROLL CLEARING - ELEMENTARY"/>
        <s v="PALO VERDE ELEMENTARY - SCHOOL INVESTMENTS"/>
        <s v="PALO VERDE ELEMENTARY - SOFT CAPITAL OUTLAY"/>
        <s v="PALO VERDE ELEMENTARY - STUDENT ACTIVITIES"/>
        <s v="PALO VERDE ELEMENTARY - TAN DEBT SERVICE"/>
        <s v="PALO VERDE ELEMENTARY - TAN PROCEEDS"/>
        <s v="PALO VERDE ELEMENTARY - WARRANT CLEARING OTHER"/>
        <s v="PALOMA ELEMENTARY - ADJACENT WAYS"/>
        <s v="PALOMA ELEMENTARY - BOND BUILDING"/>
        <s v="PALOMA ELEMENTARY - BUILD AMERICA/QUALIFIED SCHOOL CON BONDS"/>
        <s v="PALOMA ELEMENTARY - BUILDING RENEWAL"/>
        <s v="PALOMA ELEMENTARY - CAPITAL OUTLAY"/>
        <s v="PALOMA ELEMENTARY - CLASSROOM SITE FUND"/>
        <s v="PALOMA ELEMENTARY - CREDIT LINE BORROWING"/>
        <s v="PALOMA ELEMENTARY - CURRENT DEBT SERVICE"/>
        <s v="PALOMA ELEMENTARY - DEFCNCYS CORRECTION"/>
        <s v="PALOMA ELEMENTARY - ELEM EXPENSE CLEARING"/>
        <s v="PALOMA ELEMENTARY - FED. &amp; STATE GRANTS"/>
        <s v="PALOMA ELEMENTARY - MAINTENANCE AND OPERATIONS ELEMENTARY"/>
        <s v="PALOMA ELEMENTARY - NEW SCHOOL FACILITY"/>
        <s v="PALOMA ELEMENTARY - OTHER MONIES"/>
        <s v="PALOMA ELEMENTARY - PAYROLL CLEARING - ELEMENTARY"/>
        <s v="PALOMA ELEMENTARY - SCHOOL INVESTMENTS"/>
        <s v="PALOMA ELEMENTARY - SOFT CAPITAL OUTLAY"/>
        <s v="PALOMA ELEMENTARY - STUDENT ACTIVITIES"/>
        <s v="PALOMA ELEMENTARY - TAN DEBT SERVICE"/>
        <s v="PALOMA ELEMENTARY - TAN PROCEEDS"/>
        <s v="PALOMA ELEMENTARY - WARRANT CLEARING OTHER"/>
        <s v="PARADISE VALLEY UNIFIED SCHOOLS - ADJACENT WAYS"/>
        <s v="PARADISE VALLEY UNIFIED SCHOOLS - BOND BUILDING"/>
        <s v="PARADISE VALLEY UNIFIED SCHOOLS - BUILD AMERICA/QUALIFIED SCHOOL CON BONDS"/>
        <s v="PARADISE VALLEY UNIFIED SCHOOLS - BUILDING RENEWAL"/>
        <s v="PARADISE VALLEY UNIFIED SCHOOLS - CAPITAL OUTLAY"/>
        <s v="PARADISE VALLEY UNIFIED SCHOOLS - CLASSROOM SITE FUND"/>
        <s v="PARADISE VALLEY UNIFIED SCHOOLS - CREDIT LINE BORROWING"/>
        <s v="PARADISE VALLEY UNIFIED SCHOOLS - CURRENT DEBT SERVICE"/>
        <s v="PARADISE VALLEY UNIFIED SCHOOLS - DEFCNCYS CORRECTION"/>
        <s v="PARADISE VALLEY UNIFIED SCHOOLS - ELEM EXPENSE CLEARING"/>
        <s v="PARADISE VALLEY UNIFIED SCHOOLS - FED. &amp; STATE GRANTS"/>
        <s v="PARADISE VALLEY UNIFIED SCHOOLS - MAINTENANCE AND OPERATIONS ELEMENTARY"/>
        <s v="PARADISE VALLEY UNIFIED SCHOOLS - NEW SCHOOL FACILITY"/>
        <s v="PARADISE VALLEY UNIFIED SCHOOLS - OTHER MONIES"/>
        <s v="PARADISE VALLEY UNIFIED SCHOOLS - PAYROLL CLEARING - ELEMENTARY"/>
        <s v="PARADISE VALLEY UNIFIED SCHOOLS - SCHOOL INVESTMENTS"/>
        <s v="PARADISE VALLEY UNIFIED SCHOOLS - SOFT CAPITAL OUTLAY"/>
        <s v="PARADISE VALLEY UNIFIED SCHOOLS - STUDENT ACTIVITIES"/>
        <s v="PARADISE VALLEY UNIFIED SCHOOLS - TAN DEBT SERVICE"/>
        <s v="PARADISE VALLEY UNIFIED SCHOOLS - TAN PROCEEDS"/>
        <s v="PARADISE VALLEY UNIFIED SCHOOLS - WARRANT CLEARING OTHER"/>
        <s v="PENDERGAST ELEMENTARY - ADJACENT WAYS"/>
        <s v="PENDERGAST ELEMENTARY - BOND BUILDING"/>
        <s v="PENDERGAST ELEMENTARY - BUILD AMERICA/QUALIFIED SCHOOL CON BONDS"/>
        <s v="PENDERGAST ELEMENTARY - BUILDING RENEWAL"/>
        <s v="PENDERGAST ELEMENTARY - CAPITAL OUTLAY"/>
        <s v="PENDERGAST ELEMENTARY - CLASSROOM SITE FUND"/>
        <s v="PENDERGAST ELEMENTARY - CREDIT LINE BORROWING"/>
        <s v="PENDERGAST ELEMENTARY - CURRENT DEBT SERVICE"/>
        <s v="PENDERGAST ELEMENTARY - DEFCNCYS CORRECTION"/>
        <s v="PENDERGAST ELEMENTARY - ELEM EXPENSE CLEARING"/>
        <s v="PENDERGAST ELEMENTARY - FED. &amp; STATE GRANTS"/>
        <s v="PENDERGAST ELEMENTARY - MAINTENANCE AND OPERATIONS ELEMENTARY"/>
        <s v="PENDERGAST ELEMENTARY - NEW SCHOOL FACILITY"/>
        <s v="PENDERGAST ELEMENTARY - OTHER MONIES"/>
        <s v="PENDERGAST ELEMENTARY - PAYROLL CLEARING - ELEMENTARY"/>
        <s v="PENDERGAST ELEMENTARY - SCHOOL INVESTMENTS"/>
        <s v="PENDERGAST ELEMENTARY - SOFT CAPITAL OUTLAY"/>
        <s v="PENDERGAST ELEMENTARY - STUDENT ACTIVITIES"/>
        <s v="PENDERGAST ELEMENTARY - TAN DEBT SERVICE"/>
        <s v="PENDERGAST ELEMENTARY - TAN PROCEEDS"/>
        <s v="PENDERGAST ELEMENTARY - WARRANT CLEARING OTHER"/>
        <s v="PEORIA UNIFIED SCHOOLS - ADJACENT WAYS"/>
        <s v="PEORIA UNIFIED SCHOOLS - BOND BUILDING"/>
        <s v="PEORIA UNIFIED SCHOOLS - BUILD AMERICA/QUALIFIED SCHOOL CON BONDS"/>
        <s v="PEORIA UNIFIED SCHOOLS - BUILDING RENEWAL"/>
        <s v="PEORIA UNIFIED SCHOOLS - CAPITAL OUTLAY"/>
        <s v="PEORIA UNIFIED SCHOOLS - CLASSROOM SITE FUND"/>
        <s v="PEORIA UNIFIED SCHOOLS - CREDIT LINE BORROWING"/>
        <s v="PEORIA UNIFIED SCHOOLS - CURRENT DEBT SERVICE"/>
        <s v="PEORIA UNIFIED SCHOOLS - DEFCNCYS CORRECTION"/>
        <s v="PEORIA UNIFIED SCHOOLS - ELEM EXPENSE CLEARING"/>
        <s v="PEORIA UNIFIED SCHOOLS - FED. &amp; STATE GRANTS"/>
        <s v="PEORIA UNIFIED SCHOOLS - MAINTENANCE AND OPERATIONS ELEMENTARY"/>
        <s v="PEORIA UNIFIED SCHOOLS - NEW SCHOOL FACILITY"/>
        <s v="PEORIA UNIFIED SCHOOLS - OTHER MONIES"/>
        <s v="PEORIA UNIFIED SCHOOLS - PAYROLL CLEARING - ELEMENTARY"/>
        <s v="PEORIA UNIFIED SCHOOLS - SCHOOL INVESTMENTS"/>
        <s v="PEORIA UNIFIED SCHOOLS - SOFT CAPITAL OUTLAY"/>
        <s v="PEORIA UNIFIED SCHOOLS - STUDENT ACTIVITIES"/>
        <s v="PEORIA UNIFIED SCHOOLS - TAN DEBT SERVICE"/>
        <s v="PEORIA UNIFIED SCHOOLS - TAN PROCEEDS"/>
        <s v="PEORIA UNIFIED SCHOOLS - WARRANT CLEARING OTHER"/>
        <s v="PHOENIX ELEMENTARY - ADJACENT WAYS"/>
        <s v="PHOENIX ELEMENTARY - BOND BUILDING"/>
        <s v="PHOENIX ELEMENTARY - BUILD AMERICA/QUALIFIED SCHOOL CON BONDS"/>
        <s v="PHOENIX ELEMENTARY - BUILDING RENEWAL"/>
        <s v="PHOENIX ELEMENTARY - CAPITAL OUTLAY"/>
        <s v="PHOENIX ELEMENTARY - CLASSROOM SITE FUND"/>
        <s v="PHOENIX ELEMENTARY - CREDIT LINE BORROWING"/>
        <s v="PHOENIX ELEMENTARY - CURRENT DEBT SERVICE"/>
        <s v="PHOENIX ELEMENTARY - DEFCNCYS CORRECTION"/>
        <s v="PHOENIX ELEMENTARY - ELEM EXPENSE CLEARING"/>
        <s v="PHOENIX ELEMENTARY - FED. &amp; STATE GRANTS"/>
        <s v="PHOENIX ELEMENTARY - MAINTENANCE AND OPERATIONS ELEMENTARY"/>
        <s v="PHOENIX ELEMENTARY - NEW SCHOOL FACILITY"/>
        <s v="PHOENIX ELEMENTARY - OTHER MONIES"/>
        <s v="PHOENIX ELEMENTARY - PAYROLL CLEARING - ELEMENTARY"/>
        <s v="PHOENIX ELEMENTARY - SCHOOL INVESTMENTS"/>
        <s v="PHOENIX ELEMENTARY - SOFT CAPITAL OUTLAY"/>
        <s v="PHOENIX ELEMENTARY - STUDENT ACTIVITIES"/>
        <s v="PHOENIX ELEMENTARY - TAN DEBT SERVICE"/>
        <s v="PHOENIX ELEMENTARY - TAN PROCEEDS"/>
        <s v="PHOENIX ELEMENTARY - WARRANT CLEARING OTHER"/>
        <s v="QUEEN CREEK UNIFIED SCHOOLS - ADJACENT WAYS"/>
        <s v="QUEEN CREEK UNIFIED SCHOOLS - BOND BUILDING"/>
        <s v="QUEEN CREEK UNIFIED SCHOOLS - BUILD AMERICA/QUALIFIED SCHOOL CON BONDS"/>
        <s v="QUEEN CREEK UNIFIED SCHOOLS - BUILDING RENEWAL"/>
        <s v="QUEEN CREEK UNIFIED SCHOOLS - CAPITAL OUTLAY"/>
        <s v="QUEEN CREEK UNIFIED SCHOOLS - CLASSROOM SITE FUND"/>
        <s v="QUEEN CREEK UNIFIED SCHOOLS - CREDIT LINE BORROWING"/>
        <s v="QUEEN CREEK UNIFIED SCHOOLS - CURRENT DEBT SERVICE"/>
        <s v="QUEEN CREEK UNIFIED SCHOOLS - DEFCNCYS CORRECTION"/>
        <s v="QUEEN CREEK UNIFIED SCHOOLS - ELEM EXPENSE CLEARING"/>
        <s v="QUEEN CREEK UNIFIED SCHOOLS - FED. &amp; STATE GRANTS"/>
        <s v="QUEEN CREEK UNIFIED SCHOOLS - MAINTENANCE AND OPERATIONS ELEMENTARY"/>
        <s v="QUEEN CREEK UNIFIED SCHOOLS - NEW SCHOOL FACILITY"/>
        <s v="QUEEN CREEK UNIFIED SCHOOLS - OTHER MONIES"/>
        <s v="QUEEN CREEK UNIFIED SCHOOLS - PAYROLL CLEARING - ELEMENTARY"/>
        <s v="QUEEN CREEK UNIFIED SCHOOLS - SCHOOL INVESTMENTS"/>
        <s v="QUEEN CREEK UNIFIED SCHOOLS - SOFT CAPITAL OUTLAY"/>
        <s v="QUEEN CREEK UNIFIED SCHOOLS - STUDENT ACTIVITIES"/>
        <s v="QUEEN CREEK UNIFIED SCHOOLS - TAN DEBT SERVICE"/>
        <s v="QUEEN CREEK UNIFIED SCHOOLS - TAN PROCEEDS"/>
        <s v="QUEEN CREEK UNIFIED SCHOOLS - WARRANT CLEARING OTHER"/>
        <s v="RIVERSIDE ELEMENTARY - ADJACENT WAYS"/>
        <s v="RIVERSIDE ELEMENTARY - BOND BUILDING"/>
        <s v="RIVERSIDE ELEMENTARY - BUILD AMERICA/QUALIFIED SCHOOL CON BONDS"/>
        <s v="RIVERSIDE ELEMENTARY - BUILDING RENEWAL"/>
        <s v="RIVERSIDE ELEMENTARY - CAPITAL OUTLAY"/>
        <s v="RIVERSIDE ELEMENTARY - CLASSROOM SITE FUND"/>
        <s v="RIVERSIDE ELEMENTARY - CREDIT LINE BORROWING"/>
        <s v="RIVERSIDE ELEMENTARY - CURRENT DEBT SERVICE"/>
        <s v="RIVERSIDE ELEMENTARY - DEFCNCYS CORRECTION"/>
        <s v="RIVERSIDE ELEMENTARY - ELEM EXPENSE CLEARING"/>
        <s v="RIVERSIDE ELEMENTARY - FED. &amp; STATE GRANTS"/>
        <s v="RIVERSIDE ELEMENTARY - MAINTENANCE AND OPERATIONS ELEMENTARY"/>
        <s v="RIVERSIDE ELEMENTARY - NEW SCHOOL FACILITY"/>
        <s v="RIVERSIDE ELEMENTARY - OTHER MONIES"/>
        <s v="RIVERSIDE ELEMENTARY - PAYROLL CLEARING - ELEMENTARY"/>
        <s v="RIVERSIDE ELEMENTARY - SCHOOL INVESTMENTS"/>
        <s v="RIVERSIDE ELEMENTARY - SOFT CAPITAL OUTLAY"/>
        <s v="RIVERSIDE ELEMENTARY - STUDENT ACTIVITIES"/>
        <s v="RIVERSIDE ELEMENTARY - TAN DEBT SERVICE"/>
        <s v="RIVERSIDE ELEMENTARY - TAN PROCEEDS"/>
        <s v="RIVERSIDE ELEMENTARY - WARRANT CLEARING OTHER"/>
        <s v="ROOSEVELT ELEMENTARY - ADJACENT WAYS"/>
        <s v="ROOSEVELT ELEMENTARY - BOND BUILDING"/>
        <s v="ROOSEVELT ELEMENTARY - BUILD AMERICA/QUALIFIED SCHOOL CON BONDS"/>
        <s v="ROOSEVELT ELEMENTARY - BUILDING RENEWAL"/>
        <s v="ROOSEVELT ELEMENTARY - CAPITAL OUTLAY"/>
        <s v="ROOSEVELT ELEMENTARY - CLASSROOM SITE FUND"/>
        <s v="ROOSEVELT ELEMENTARY - CREDIT LINE BORROWING"/>
        <s v="ROOSEVELT ELEMENTARY - CURRENT DEBT SERVICE"/>
        <s v="ROOSEVELT ELEMENTARY - DEFCNCYS CORRECTION"/>
        <s v="ROOSEVELT ELEMENTARY - ELEM EXPENSE CLEARING"/>
        <s v="ROOSEVELT ELEMENTARY - FED. &amp; STATE GRANTS"/>
        <s v="ROOSEVELT ELEMENTARY - MAINTENANCE AND OPERATIONS ELEMENTARY"/>
        <s v="ROOSEVELT ELEMENTARY - NEW SCHOOL FACILITY"/>
        <s v="ROOSEVELT ELEMENTARY - OTHER MONIES"/>
        <s v="ROOSEVELT ELEMENTARY - PAYROLL CLEARING - ELEMENTARY"/>
        <s v="ROOSEVELT ELEMENTARY - SCHOOL INVESTMENTS"/>
        <s v="ROOSEVELT ELEMENTARY - SOFT CAPITAL OUTLAY"/>
        <s v="ROOSEVELT ELEMENTARY - STUDENT ACTIVITIES"/>
        <s v="ROOSEVELT ELEMENTARY - TAN DEBT SERVICE"/>
        <s v="ROOSEVELT ELEMENTARY - TAN PROCEEDS"/>
        <s v="ROOSEVELT ELEMENTARY - WARRANT CLEARING OTHER"/>
        <s v="SADDLE MOUNTAIN UNIFIED - ADJACENT WAYS"/>
        <s v="SADDLE MOUNTAIN UNIFIED - BOND BUILDING"/>
        <s v="SADDLE MOUNTAIN UNIFIED - BUILD AMERICA/QUALIFIED SCHOOL CON BONDS"/>
        <s v="SADDLE MOUNTAIN UNIFIED - BUILDING RENEWAL"/>
        <s v="SADDLE MOUNTAIN UNIFIED - CAPITAL OUTLAY"/>
        <s v="SADDLE MOUNTAIN UNIFIED - CLASSROOM SITE FUND"/>
        <s v="SADDLE MOUNTAIN UNIFIED - CREDIT LINE BORROWING"/>
        <s v="SADDLE MOUNTAIN UNIFIED - CURRENT DEBT SERVICE"/>
        <s v="SADDLE MOUNTAIN UNIFIED - DEFCNCYS CORRECTION"/>
        <s v="SADDLE MOUNTAIN UNIFIED - ELEM EXPENSE CLEARING"/>
        <s v="SADDLE MOUNTAIN UNIFIED - FED. &amp; STATE GRANTS"/>
        <s v="SADDLE MOUNTAIN UNIFIED - MAINTENANCE AND OPERATIONS ELEMENTARY"/>
        <s v="SADDLE MOUNTAIN UNIFIED - NEW SCHOOL FACILITY"/>
        <s v="SADDLE MOUNTAIN UNIFIED - OTHER MONIES"/>
        <s v="SADDLE MOUNTAIN UNIFIED - PAYROLL CLEARING - ELEMENTARY"/>
        <s v="SADDLE MOUNTAIN UNIFIED - SCHOOL INVESTMENTS"/>
        <s v="SADDLE MOUNTAIN UNIFIED - SOFT CAPITAL OUTLAY"/>
        <s v="SADDLE MOUNTAIN UNIFIED - STUDENT ACTIVITIES"/>
        <s v="SADDLE MOUNTAIN UNIFIED - TAN DEBT SERVICE"/>
        <s v="SADDLE MOUNTAIN UNIFIED - TAN PROCEEDS"/>
        <s v="SADDLE MOUNTAIN UNIFIED - WARRANT CLEARING OTHER"/>
        <s v="SCOTTSDALE UNIFIED SCHOOLS - ADJACENT WAYS"/>
        <s v="SCOTTSDALE UNIFIED SCHOOLS - BOND BUILDING"/>
        <s v="SCOTTSDALE UNIFIED SCHOOLS - BUILD AMERICA/QUALIFIED SCHOOL CON BONDS"/>
        <s v="SCOTTSDALE UNIFIED SCHOOLS - BUILDING RENEWAL"/>
        <s v="SCOTTSDALE UNIFIED SCHOOLS - CAPITAL OUTLAY"/>
        <s v="SCOTTSDALE UNIFIED SCHOOLS - CLASSROOM SITE FUND"/>
        <s v="SCOTTSDALE UNIFIED SCHOOLS - CREDIT LINE BORROWING"/>
        <s v="SCOTTSDALE UNIFIED SCHOOLS - CURRENT DEBT SERVICE"/>
        <s v="SCOTTSDALE UNIFIED SCHOOLS - DEFCNCYS CORRECTION"/>
        <s v="SCOTTSDALE UNIFIED SCHOOLS - ELEM EXPENSE CLEARING"/>
        <s v="SCOTTSDALE UNIFIED SCHOOLS - FED. &amp; STATE GRANTS"/>
        <s v="SCOTTSDALE UNIFIED SCHOOLS - MAINTENANCE AND OPERATIONS ELEMENTARY"/>
        <s v="SCOTTSDALE UNIFIED SCHOOLS - NEW SCHOOL FACILITY"/>
        <s v="SCOTTSDALE UNIFIED SCHOOLS - OTHER MONIES"/>
        <s v="SCOTTSDALE UNIFIED SCHOOLS - PAYROLL CLEARING - ELEMENTARY"/>
        <s v="SCOTTSDALE UNIFIED SCHOOLS - SCHOOL INVESTMENTS"/>
        <s v="SCOTTSDALE UNIFIED SCHOOLS - SOFT CAPITAL OUTLAY"/>
        <s v="SCOTTSDALE UNIFIED SCHOOLS - STUDENT ACTIVITIES"/>
        <s v="SCOTTSDALE UNIFIED SCHOOLS - TAN DEBT SERVICE"/>
        <s v="SCOTTSDALE UNIFIED SCHOOLS - TAN PROCEEDS"/>
        <s v="SCOTTSDALE UNIFIED SCHOOLS - WARRANT CLEARING OTHER"/>
        <s v="SENTINEL ELEMENTARY - ADJACENT WAYS"/>
        <s v="SENTINEL ELEMENTARY - BOND BUILDING"/>
        <s v="SENTINEL ELEMENTARY - BUILD AMERICA/QUALIFIED SCHOOL CON BONDS"/>
        <s v="SENTINEL ELEMENTARY - BUILDING RENEWAL"/>
        <s v="SENTINEL ELEMENTARY - CAPITAL OUTLAY"/>
        <s v="SENTINEL ELEMENTARY - CLASSROOM SITE FUND"/>
        <s v="SENTINEL ELEMENTARY - CREDIT LINE BORROWING"/>
        <s v="SENTINEL ELEMENTARY - CURRENT DEBT SERVICE"/>
        <s v="SENTINEL ELEMENTARY - DEFCNCYS CORRECTION"/>
        <s v="SENTINEL ELEMENTARY - ELEM EXPENSE CLEARING"/>
        <s v="SENTINEL ELEMENTARY - FED. &amp; STATE GRANTS"/>
        <s v="SENTINEL ELEMENTARY - MAINTENANCE AND OPERATIONS ELEMENTARY"/>
        <s v="SENTINEL ELEMENTARY - NEW SCHOOL FACILITY"/>
        <s v="SENTINEL ELEMENTARY - OTHER MONIES"/>
        <s v="SENTINEL ELEMENTARY - PAYROLL CLEARING - ELEMENTARY"/>
        <s v="SENTINEL ELEMENTARY - SCHOOL INVESTMENTS"/>
        <s v="SENTINEL ELEMENTARY - SOFT CAPITAL OUTLAY"/>
        <s v="SENTINEL ELEMENTARY - STUDENT ACTIVITIES"/>
        <s v="SENTINEL ELEMENTARY - TAN DEBT SERVICE"/>
        <s v="SENTINEL ELEMENTARY - TAN PROCEEDS"/>
        <s v="SENTINEL ELEMENTARY - WARRANT CLEARING OTHER"/>
        <s v="TEMPE ELEMENTARY - ADJACENT WAYS"/>
        <s v="TEMPE ELEMENTARY - BOND BUILDING"/>
        <s v="TEMPE ELEMENTARY - BUILD AMERICA/QUALIFIED SCHOOL CON BONDS"/>
        <s v="TEMPE ELEMENTARY - BUILDING RENEWAL"/>
        <s v="TEMPE ELEMENTARY - CAPITAL OUTLAY"/>
        <s v="TEMPE ELEMENTARY - CLASSROOM SITE FUND"/>
        <s v="TEMPE ELEMENTARY - CREDIT LINE BORROWING"/>
        <s v="TEMPE ELEMENTARY - CURRENT DEBT SERVICE"/>
        <s v="TEMPE ELEMENTARY - DEFCNCYS CORRECTION"/>
        <s v="TEMPE ELEMENTARY - ELEM EXPENSE CLEARING"/>
        <s v="TEMPE ELEMENTARY - FED. &amp; STATE GRANTS"/>
        <s v="TEMPE ELEMENTARY - MAINTENANCE AND OPERATIONS ELEMENTARY"/>
        <s v="TEMPE ELEMENTARY - NEW SCHOOL FACILITY"/>
        <s v="TEMPE ELEMENTARY - OTHER MONIES"/>
        <s v="TEMPE ELEMENTARY - PAYROLL CLEARING - ELEMENTARY"/>
        <s v="TEMPE ELEMENTARY - SCHOOL INVESTMENTS"/>
        <s v="TEMPE ELEMENTARY - SOFT CAPITAL OUTLAY"/>
        <s v="TEMPE ELEMENTARY - STUDENT ACTIVITIES"/>
        <s v="TEMPE ELEMENTARY - TAN DEBT SERVICE"/>
        <s v="TEMPE ELEMENTARY - TAN PROCEEDS"/>
        <s v="TEMPE ELEMENTARY - WARRANT CLEARING OTHER"/>
        <s v="TOLLESON ELEMENTARY - ADJACENT WAYS"/>
        <s v="TOLLESON ELEMENTARY - BOND BUILDING"/>
        <s v="TOLLESON ELEMENTARY - BUILD AMERICA/QUALIFIED SCHOOL CON BONDS"/>
        <s v="TOLLESON ELEMENTARY - BUILDING RENEWAL"/>
        <s v="TOLLESON ELEMENTARY - CAPITAL OUTLAY"/>
        <s v="TOLLESON ELEMENTARY - CLASSROOM SITE FUND"/>
        <s v="TOLLESON ELEMENTARY - CREDIT LINE BORROWING"/>
        <s v="TOLLESON ELEMENTARY - CURRENT DEBT SERVICE"/>
        <s v="TOLLESON ELEMENTARY - DEFCNCYS CORRECTION"/>
        <s v="TOLLESON ELEMENTARY - ELEM EXPENSE CLEARING"/>
        <s v="TOLLESON ELEMENTARY - FED. &amp; STATE GRANTS"/>
        <s v="TOLLESON ELEMENTARY - MAINTENANCE AND OPERATIONS ELEMENTARY"/>
        <s v="TOLLESON ELEMENTARY - NEW SCHOOL FACILITY"/>
        <s v="TOLLESON ELEMENTARY - OTHER MONIES"/>
        <s v="TOLLESON ELEMENTARY - PAYROLL CLEARING - ELEMENTARY"/>
        <s v="TOLLESON ELEMENTARY - SCHOOL INVESTMENTS"/>
        <s v="TOLLESON ELEMENTARY - SOFT CAPITAL OUTLAY"/>
        <s v="TOLLESON ELEMENTARY - STUDENT ACTIVITIES"/>
        <s v="TOLLESON ELEMENTARY - TAN DEBT SERVICE"/>
        <s v="TOLLESON ELEMENTARY - TAN PROCEEDS"/>
        <s v="TOLLESON ELEMENTARY - WARRANT CLEARING OTHER"/>
        <s v="UNION ELEMENTARY - ADJACENT WAYS"/>
        <s v="UNION ELEMENTARY - BOND BUILDING"/>
        <s v="UNION ELEMENTARY - BUILD AMERICA/QUALIFIED SCHOOL CON BONDS"/>
        <s v="UNION ELEMENTARY - BUILDING RENEWAL"/>
        <s v="UNION ELEMENTARY - CAPITAL OUTLAY"/>
        <s v="UNION ELEMENTARY - CLASSROOM SITE FUND"/>
        <s v="UNION ELEMENTARY - CREDIT LINE BORROWING"/>
        <s v="UNION ELEMENTARY - CURRENT DEBT SERVICE"/>
        <s v="UNION ELEMENTARY - DEFCNCYS CORRECTION"/>
        <s v="UNION ELEMENTARY - ELEM EXPENSE CLEARING"/>
        <s v="UNION ELEMENTARY - FED. &amp; STATE GRANTS"/>
        <s v="UNION ELEMENTARY - MAINTENANCE AND OPERATIONS ELEMENTARY"/>
        <s v="UNION ELEMENTARY - NEW SCHOOL FACILITY"/>
        <s v="UNION ELEMENTARY - OTHER MONIES"/>
        <s v="UNION ELEMENTARY - PAYROLL CLEARING - ELEMENTARY"/>
        <s v="UNION ELEMENTARY - SCHOOL INVESTMENTS"/>
        <s v="UNION ELEMENTARY - SOFT CAPITAL OUTLAY"/>
        <s v="UNION ELEMENTARY - STUDENT ACTIVITIES"/>
        <s v="UNION ELEMENTARY - TAN DEBT SERVICE"/>
        <s v="UNION ELEMENTARY - TAN PROCEEDS"/>
        <s v="UNION ELEMENTARY - WARRANT CLEARING OTHER"/>
        <s v="WASHINGTON ELEMENTARY - ADJACENT WAYS"/>
        <s v="WASHINGTON ELEMENTARY - BOND BUILDING"/>
        <s v="WASHINGTON ELEMENTARY - BUILD AMERICA/QUALIFIED SCHOOL CON BONDS"/>
        <s v="WASHINGTON ELEMENTARY - BUILDING RENEWAL"/>
        <s v="WASHINGTON ELEMENTARY - CAPITAL OUTLAY"/>
        <s v="WASHINGTON ELEMENTARY - CLASSROOM SITE FUND"/>
        <s v="WASHINGTON ELEMENTARY - CREDIT LINE BORROWING"/>
        <s v="WASHINGTON ELEMENTARY - CURRENT DEBT SERVICE"/>
        <s v="WASHINGTON ELEMENTARY - DEFCNCYS CORRECTION"/>
        <s v="WASHINGTON ELEMENTARY - ELEM EXPENSE CLEARING"/>
        <s v="WASHINGTON ELEMENTARY - FED. &amp; STATE GRANTS"/>
        <s v="WASHINGTON ELEMENTARY - MAINTENANCE AND OPERATIONS ELEMENTARY"/>
        <s v="WASHINGTON ELEMENTARY - NEW SCHOOL FACILITY"/>
        <s v="WASHINGTON ELEMENTARY - OTHER MONIES"/>
        <s v="WASHINGTON ELEMENTARY - PAYROLL CLEARING - ELEMENTARY"/>
        <s v="WASHINGTON ELEMENTARY - QUALIFIED ZONE ACADEMY BONDS"/>
        <s v="WASHINGTON ELEMENTARY - SCHOOL INVESTMENTS"/>
        <s v="WASHINGTON ELEMENTARY - SOFT CAPITAL OUTLAY"/>
        <s v="WASHINGTON ELEMENTARY - STUDENT ACTIVITIES"/>
        <s v="WASHINGTON ELEMENTARY - TAN DEBT SERVICE"/>
        <s v="WASHINGTON ELEMENTARY - TAN PROCEEDS"/>
        <s v="WASHINGTON ELEMENTARY - WARRANT CLEARING OTHER"/>
        <s v="WICKENBURG UNIFIED SCHOOLS - ADJACENT WAYS"/>
        <s v="WICKENBURG UNIFIED SCHOOLS - BOND BUILDING"/>
        <s v="WICKENBURG UNIFIED SCHOOLS - BUILD AMERICA/QUALIFIED SCHOOL CON BONDS"/>
        <s v="WICKENBURG UNIFIED SCHOOLS - BUILDING RENEWAL"/>
        <s v="WICKENBURG UNIFIED SCHOOLS - CAPITAL OUTLAY"/>
        <s v="WICKENBURG UNIFIED SCHOOLS - CLASSROOM SITE FUND"/>
        <s v="WICKENBURG UNIFIED SCHOOLS - CREDIT LINE BORROWING"/>
        <s v="WICKENBURG UNIFIED SCHOOLS - CURRENT DEBT SERVICE"/>
        <s v="WICKENBURG UNIFIED SCHOOLS - DEFCNCYS CORRECTION"/>
        <s v="WICKENBURG UNIFIED SCHOOLS - ELEM EXPENSE CLEARING"/>
        <s v="WICKENBURG UNIFIED SCHOOLS - FED. &amp; STATE GRANTS"/>
        <s v="WICKENBURG UNIFIED SCHOOLS - MAINTENANCE AND OPERATIONS ELEMENTARY"/>
        <s v="WICKENBURG UNIFIED SCHOOLS - NEW SCHOOL FACILITY"/>
        <s v="WICKENBURG UNIFIED SCHOOLS - OTHER MONIES"/>
        <s v="WICKENBURG UNIFIED SCHOOLS - PAYROLL CLEARING - ELEMENTARY"/>
        <s v="WICKENBURG UNIFIED SCHOOLS - SCHOOL INVESTMENTS"/>
        <s v="WICKENBURG UNIFIED SCHOOLS - SOFT CAPITAL OUTLAY"/>
        <s v="WICKENBURG UNIFIED SCHOOLS - STUDENT ACTIVITIES"/>
        <s v="WICKENBURG UNIFIED SCHOOLS - TAN DEBT SERVICE"/>
        <s v="WICKENBURG UNIFIED SCHOOLS - TAN PROCEEDS"/>
        <s v="WICKENBURG UNIFIED SCHOOLS - WARRANT CLEARING OTHER"/>
        <s v="WILSON ELEMENTARY - ADJACENT WAYS"/>
        <s v="WILSON ELEMENTARY - BOND BUILDING"/>
        <s v="WILSON ELEMENTARY - BUILD AMERICA/QUALIFIED SCHOOL CON BONDS"/>
        <s v="WILSON ELEMENTARY - BUILDING RENEWAL"/>
        <s v="WILSON ELEMENTARY - CAPITAL OUTLAY"/>
        <s v="WILSON ELEMENTARY - CLASSROOM SITE FUND"/>
        <s v="WILSON ELEMENTARY - CREDIT LINE BORROWING"/>
        <s v="WILSON ELEMENTARY - CURRENT DEBT SERVICE"/>
        <s v="WILSON ELEMENTARY - DEFCNCYS CORRECTION"/>
        <s v="WILSON ELEMENTARY - ELEM EXPENSE CLEARING"/>
        <s v="WILSON ELEMENTARY - FED. &amp; STATE GRANTS"/>
        <s v="WILSON ELEMENTARY - MAINTENANCE AND OPERATIONS ELEMENTARY"/>
        <s v="WILSON ELEMENTARY - NEW SCHOOL FACILITY"/>
        <s v="WILSON ELEMENTARY - OTHER MONIES"/>
        <s v="WILSON ELEMENTARY - PAYROLL CLEARING - ELEMENTARY"/>
        <s v="WILSON ELEMENTARY - SCHOOL INVESTMENTS"/>
        <s v="WILSON ELEMENTARY - SOFT CAPITAL OUTLAY"/>
        <s v="WILSON ELEMENTARY - STUDENT ACTIVITIES"/>
        <s v="WILSON ELEMENTARY - TAN DEBT SERVICE"/>
        <s v="WILSON ELEMENTARY - TAN PROCEEDS"/>
        <s v="WILSON ELEMENTARY - WARRANT CLEARING OTHER"/>
        <s v="AGUA FRIA UNION HIGH SCHOOL - 010 CLASSROM SITE FUND - TOTAL"/>
        <s v="AGUA FRIA UNION HIGH SCHOOL - ADJACENT WAYS"/>
        <s v="AGUA FRIA UNION HIGH SCHOOL - BOND BUILDING"/>
        <s v="AGUA FRIA UNION HIGH SCHOOL - BUILD AMERICA/QUALIFIED SCHOOL CON BONDS"/>
        <s v="AGUA FRIA UNION HIGH SCHOOL - BUILDING REVEWAL"/>
        <s v="AGUA FRIA UNION HIGH SCHOOL - CAPITAL OUTLAY"/>
        <s v="AGUA FRIA UNION HIGH SCHOOL - CREDIT LINE BORROWING"/>
        <s v="AGUA FRIA UNION HIGH SCHOOL - CURRENT DEBT SERVICE"/>
        <s v="AGUA FRIA UNION HIGH SCHOOL - DEFICENCY CORRECTION"/>
        <s v="AGUA FRIA UNION HIGH SCHOOL - FED. &amp; STATE GRANTS"/>
        <s v="AGUA FRIA UNION HIGH SCHOOL - HIGH SCHOOL EXPENSE CLEARING"/>
        <s v="AGUA FRIA UNION HIGH SCHOOL - MAINTENANCE AND OPERTIONS HIGH SCHOOL"/>
        <s v="AGUA FRIA UNION HIGH SCHOOL - NEW SCHOOL FACILITY"/>
        <s v="AGUA FRIA UNION HIGH SCHOOL - OTHER MONIES"/>
        <s v="AGUA FRIA UNION HIGH SCHOOL - PAYROLL CLEARING HS"/>
        <s v="AGUA FRIA UNION HIGH SCHOOL - SCHOOL INVESTMENT"/>
        <s v="AGUA FRIA UNION HIGH SCHOOL - SOFT CAPITAL OUTLAY"/>
        <s v="AGUA FRIA UNION HIGH SCHOOL - STUDENT ACTIVITIES"/>
        <s v="AGUA FRIA UNION HIGH SCHOOL - TAN DEBT SERVICE"/>
        <s v="AGUA FRIA UNION HIGH SCHOOL - TAN PROCEEDS"/>
        <s v="AGUA FRIA UNION HIGH SCHOOL - WARRANT CLEARING OTHER"/>
        <s v="BUCKEYE UNION HIGH SCHOOL - 010 CLASSROM SITE FUND - TOTAL"/>
        <s v="BUCKEYE UNION HIGH SCHOOL - ADJACENT WAYS"/>
        <s v="BUCKEYE UNION HIGH SCHOOL - BOND BUILDING"/>
        <s v="BUCKEYE UNION HIGH SCHOOL - BUILD AMERICA/QUALIFIED SCHOOL CON BONDS"/>
        <s v="BUCKEYE UNION HIGH SCHOOL - BUILDING REVEWAL"/>
        <s v="BUCKEYE UNION HIGH SCHOOL - CAPITAL OUTLAY"/>
        <s v="BUCKEYE UNION HIGH SCHOOL - CREDIT LINE BORROWING"/>
        <s v="BUCKEYE UNION HIGH SCHOOL - CURRENT DEBT SERVICE"/>
        <s v="BUCKEYE UNION HIGH SCHOOL - DEFICENCY CORRECTION"/>
        <s v="BUCKEYE UNION HIGH SCHOOL - FED. &amp; STATE GRANTS"/>
        <s v="BUCKEYE UNION HIGH SCHOOL - HIGH SCHOOL EXPENSE CLEARING"/>
        <s v="BUCKEYE UNION HIGH SCHOOL - MAINTENANCE AND OPERTIONS HIGH SCHOOL"/>
        <s v="BUCKEYE UNION HIGH SCHOOL - NEW SCHOOL FACILITY"/>
        <s v="BUCKEYE UNION HIGH SCHOOL - OTHER MONIES"/>
        <s v="BUCKEYE UNION HIGH SCHOOL - PAYROLL CLEARING HS"/>
        <s v="BUCKEYE UNION HIGH SCHOOL - SCHOOL INVESTMENT"/>
        <s v="BUCKEYE UNION HIGH SCHOOL - SOFT CAPITAL OUTLAY"/>
        <s v="BUCKEYE UNION HIGH SCHOOL - STUDENT ACTIVITIES"/>
        <s v="BUCKEYE UNION HIGH SCHOOL - TAN DEBT SERVICE"/>
        <s v="BUCKEYE UNION HIGH SCHOOL - TAN PROCEEDS"/>
        <s v="BUCKEYE UNION HIGH SCHOOL - WARRANT CLEARING OTHER"/>
        <s v="GLENDALE UNION HIGH SCHOOL - 010 CLASSROM SITE FUND - TOTAL"/>
        <s v="GLENDALE UNION HIGH SCHOOL - ADJACENT WAYS"/>
        <s v="GLENDALE UNION HIGH SCHOOL - BOND BUILDING"/>
        <s v="GLENDALE UNION HIGH SCHOOL - BUILD AMERICA/QUALIFIED SCHOOL CON BONDS"/>
        <s v="GLENDALE UNION HIGH SCHOOL - BUILDING REVEWAL"/>
        <s v="GLENDALE UNION HIGH SCHOOL - CAPITAL OUTLAY"/>
        <s v="GLENDALE UNION HIGH SCHOOL - CREDIT LINE BORROWING"/>
        <s v="GLENDALE UNION HIGH SCHOOL - CURRENT DEBT SERVICE"/>
        <s v="GLENDALE UNION HIGH SCHOOL - DEFICENCY CORRECTION"/>
        <s v="GLENDALE UNION HIGH SCHOOL - FED. &amp; STATE GRANTS"/>
        <s v="GLENDALE UNION HIGH SCHOOL - HIGH SCHOOL EXPENSE CLEARING"/>
        <s v="GLENDALE UNION HIGH SCHOOL - MAINTENANCE AND OPERTIONS HIGH SCHOOL"/>
        <s v="GLENDALE UNION HIGH SCHOOL - NEW SCHOOL FACILITY"/>
        <s v="GLENDALE UNION HIGH SCHOOL - OTHER MONIES"/>
        <s v="GLENDALE UNION HIGH SCHOOL - PAYROLL CLEARING HS"/>
        <s v="GLENDALE UNION HIGH SCHOOL - SCHOOL INVESTMENT"/>
        <s v="GLENDALE UNION HIGH SCHOOL - SOFT CAPITAL OUTLAY"/>
        <s v="GLENDALE UNION HIGH SCHOOL - STUDENT ACTIVITIES"/>
        <s v="GLENDALE UNION HIGH SCHOOL - TAN DEBT SERVICE"/>
        <s v="GLENDALE UNION HIGH SCHOOL - TAN PROCEEDS"/>
        <s v="GLENDALE UNION HIGH SCHOOL - WARRANT CLEARING OTHER"/>
        <s v="PHOENIX UNION HIGH SCHOOL - 010 CLASSROM SITE FUND - TOTAL"/>
        <s v="PHOENIX UNION HIGH SCHOOL - ADJACENT WAYS"/>
        <s v="PHOENIX UNION HIGH SCHOOL - BOND BUILDING"/>
        <s v="PHOENIX UNION HIGH SCHOOL - BUILD AMERICA/QUALIFIED SCHOOL CON BONDS"/>
        <s v="PHOENIX UNION HIGH SCHOOL - BUILDING REVEWAL"/>
        <s v="PHOENIX UNION HIGH SCHOOL - CAPITAL OUTLAY"/>
        <s v="PHOENIX UNION HIGH SCHOOL - CREDIT LINE BORROWING"/>
        <s v="PHOENIX UNION HIGH SCHOOL - CURRENT DEBT SERVICE"/>
        <s v="PHOENIX UNION HIGH SCHOOL - DEFICENCY CORRECTION"/>
        <s v="PHOENIX UNION HIGH SCHOOL - FED. &amp; STATE GRANTS"/>
        <s v="PHOENIX UNION HIGH SCHOOL - HIGH SCHOOL EXPENSE CLEARING"/>
        <s v="PHOENIX UNION HIGH SCHOOL - MAINTENANCE AND OPERTIONS HIGH SCHOOL"/>
        <s v="PHOENIX UNION HIGH SCHOOL - NEW SCHOOL FACILITY"/>
        <s v="PHOENIX UNION HIGH SCHOOL - OTHER MONIES"/>
        <s v="PHOENIX UNION HIGH SCHOOL - PAYROLL CLEARING HS"/>
        <s v="PHOENIX UNION HIGH SCHOOL - SCHOOL INVESTMENT"/>
        <s v="PHOENIX UNION HIGH SCHOOL - SOFT CAPITAL OUTLAY"/>
        <s v="PHOENIX UNION HIGH SCHOOL - STUDENT ACTIVITIES"/>
        <s v="PHOENIX UNION HIGH SCHOOL - TAN DEBT SERVICE"/>
        <s v="PHOENIX UNION HIGH SCHOOL - TAN PROCEEDS"/>
        <s v="PHOENIX UNION HIGH SCHOOL - WARRANT CLEARING OTHER"/>
        <s v="SPECIAL COUNTY SCHOOL RESERVE FUND - 010 CLASSROM SITE FUND - TOTAL"/>
        <s v="SPECIAL COUNTY SCHOOL RESERVE FUND - ADJACENT WAYS"/>
        <s v="SPECIAL COUNTY SCHOOL RESERVE FUND - BOND BUILDING"/>
        <s v="SPECIAL COUNTY SCHOOL RESERVE FUND - BUILDING REVEWAL"/>
        <s v="SPECIAL COUNTY SCHOOL RESERVE FUND - CAPITAL OUTLAY"/>
        <s v="SPECIAL COUNTY SCHOOL RESERVE FUND - CREDIT LINE BORROWING"/>
        <s v="SPECIAL COUNTY SCHOOL RESERVE FUND - CURRENT DEBT SERVICE"/>
        <s v="SPECIAL COUNTY SCHOOL RESERVE FUND - DEFICENCY CORRECTION"/>
        <s v="SPECIAL COUNTY SCHOOL RESERVE FUND - FED. &amp; STATE GRANTS"/>
        <s v="SPECIAL COUNTY SCHOOL RESERVE FUND - HIGH SCHOOL EXPENSE CLEARING"/>
        <s v="SPECIAL COUNTY SCHOOL RESERVE FUND - MAINTENANCE AND OPERTIONS HIGH SCHOOL"/>
        <s v="SPECIAL COUNTY SCHOOL RESERVE FUND - NEW SCHOOL FACILITY"/>
        <s v="SPECIAL COUNTY SCHOOL RESERVE FUND - OTHER MONIES"/>
        <s v="SPECIAL COUNTY SCHOOL RESERVE FUND - PAYROLL CLEARING HS"/>
        <s v="SPECIAL COUNTY SCHOOL RESERVE FUND - SCHOOL INVESTMENT"/>
        <s v="SPECIAL COUNTY SCHOOL RESERVE FUND - SOFT CAPITAL OUTLAY"/>
        <s v="SPECIAL COUNTY SCHOOL RESERVE FUND - STUDENT ACTIVITIES"/>
        <s v="SPECIAL COUNTY SCHOOL RESERVE FUND - TAN DEBT SERVICE"/>
        <s v="SPECIAL COUNTY SCHOOL RESERVE FUND - TAN PROCEEDS"/>
        <s v="SPECIAL COUNTY SCHOOL RESERVE FUND - WARRANT CLEARING OTHER"/>
        <s v="TEMPE UNION HIGH SCHOOL - 010 CLASSROM SITE FUND - TOTAL"/>
        <s v="TEMPE UNION HIGH SCHOOL - ADJACENT WAYS"/>
        <s v="TEMPE UNION HIGH SCHOOL - BOND BUILDING"/>
        <s v="TEMPE UNION HIGH SCHOOL - BUILD AMERICA/QUALIFIED SCHOOL CON BONDS"/>
        <s v="TEMPE UNION HIGH SCHOOL - BUILDING REVEWAL"/>
        <s v="TEMPE UNION HIGH SCHOOL - CAPITAL OUTLAY"/>
        <s v="TEMPE UNION HIGH SCHOOL - CREDIT LINE BORROWING"/>
        <s v="TEMPE UNION HIGH SCHOOL - CURRENT DEBT SERVICE"/>
        <s v="TEMPE UNION HIGH SCHOOL - DEFICENCY CORRECTION"/>
        <s v="TEMPE UNION HIGH SCHOOL - FED. &amp; STATE GRANTS"/>
        <s v="TEMPE UNION HIGH SCHOOL - HIGH SCHOOL EXPENSE CLEARING"/>
        <s v="TEMPE UNION HIGH SCHOOL - MAINTENANCE AND OPERTIONS HIGH SCHOOL"/>
        <s v="TEMPE UNION HIGH SCHOOL - NEW SCHOOL FACILITY"/>
        <s v="TEMPE UNION HIGH SCHOOL - OTHER MONIES"/>
        <s v="TEMPE UNION HIGH SCHOOL - PAYROLL CLEARING HS"/>
        <s v="TEMPE UNION HIGH SCHOOL - SCHOOL INVESTMENT"/>
        <s v="TEMPE UNION HIGH SCHOOL - SOFT CAPITAL OUTLAY"/>
        <s v="TEMPE UNION HIGH SCHOOL - STUDENT ACTIVITIES"/>
        <s v="TEMPE UNION HIGH SCHOOL - TAN DEBT SERVICE"/>
        <s v="TEMPE UNION HIGH SCHOOL - TAN PROCEEDS"/>
        <s v="TEMPE UNION HIGH SCHOOL - WARRANT CLEARING OTHER"/>
        <s v="THE INSTITUTE OF TECHNOLOGY - 010 CLASSROM SITE FUND - TOTAL"/>
        <s v="THE INSTITUTE OF TECHNOLOGY - ADJACENT WAYS"/>
        <s v="THE INSTITUTE OF TECHNOLOGY - BOND BUILDING"/>
        <s v="THE INSTITUTE OF TECHNOLOGY - BUILDING REVEWAL"/>
        <s v="THE INSTITUTE OF TECHNOLOGY - CAPITAL OUTLAY"/>
        <s v="THE INSTITUTE OF TECHNOLOGY - CREDIT LINE BORROWING"/>
        <s v="THE INSTITUTE OF TECHNOLOGY - CURRENT DEBT SERVICE"/>
        <s v="THE INSTITUTE OF TECHNOLOGY - DEFICENCY CORRECTION"/>
        <s v="THE INSTITUTE OF TECHNOLOGY - FED. &amp; STATE GRANTS"/>
        <s v="THE INSTITUTE OF TECHNOLOGY - HIGH SCHOOL EXPENSE CLEARING"/>
        <s v="THE INSTITUTE OF TECHNOLOGY - MAINTENANCE AND OPERTIONS HIGH SCHOOL"/>
        <s v="THE INSTITUTE OF TECHNOLOGY - NEW SCHOOL FACILITY"/>
        <s v="THE INSTITUTE OF TECHNOLOGY - OTHER MONIES"/>
        <s v="THE INSTITUTE OF TECHNOLOGY - PAYROLL CLEARING HS"/>
        <s v="THE INSTITUTE OF TECHNOLOGY - SCHOOL INVESTMENT"/>
        <s v="THE INSTITUTE OF TECHNOLOGY - SOFT CAPITAL OUTLAY"/>
        <s v="THE INSTITUTE OF TECHNOLOGY - STUDENT ACTIVITIES"/>
        <s v="THE INSTITUTE OF TECHNOLOGY - TAN DEBT SERVICE"/>
        <s v="THE INSTITUTE OF TECHNOLOGY - TAN PROCEEDS"/>
        <s v="THE INSTITUTE OF TECHNOLOGY - WARRANT CLEARING OTHER"/>
        <s v="TOLLESON UNION HIGH SCHOOL - 010 CLASSROM SITE FUND - TOTAL"/>
        <s v="TOLLESON UNION HIGH SCHOOL - ADJACENT WAYS"/>
        <s v="TOLLESON UNION HIGH SCHOOL - BOND BUILDING"/>
        <s v="TOLLESON UNION HIGH SCHOOL - BUILD AMERICA/QUALIFIED SCHOOL CON BONDS"/>
        <s v="TOLLESON UNION HIGH SCHOOL - BUILDING REVEWAL"/>
        <s v="TOLLESON UNION HIGH SCHOOL - CAPITAL OUTLAY"/>
        <s v="TOLLESON UNION HIGH SCHOOL - CREDIT LINE BORROWING"/>
        <s v="TOLLESON UNION HIGH SCHOOL - CURRENT DEBT SERVICE"/>
        <s v="TOLLESON UNION HIGH SCHOOL - DEFICENCY CORRECTION"/>
        <s v="TOLLESON UNION HIGH SCHOOL - FED. &amp; STATE GRANTS"/>
        <s v="TOLLESON UNION HIGH SCHOOL - HIGH SCHOOL EXPENSE CLEARING"/>
        <s v="TOLLESON UNION HIGH SCHOOL - MAINTENANCE AND OPERTIONS HIGH SCHOOL"/>
        <s v="TOLLESON UNION HIGH SCHOOL - NEW SCHOOL FACILITY"/>
        <s v="TOLLESON UNION HIGH SCHOOL - OTHER MONIES"/>
        <s v="TOLLESON UNION HIGH SCHOOL - PAYROLL CLEARING HS"/>
        <s v="TOLLESON UNION HIGH SCHOOL - SCHOOL INVESTMENT"/>
        <s v="TOLLESON UNION HIGH SCHOOL - SOFT CAPITAL OUTLAY"/>
        <s v="TOLLESON UNION HIGH SCHOOL - STUDENT ACTIVITIES"/>
        <s v="TOLLESON UNION HIGH SCHOOL - TAN DEBT SERVICE"/>
        <s v="TOLLESON UNION HIGH SCHOOL - TAN PROCEEDS"/>
        <s v="TOLLESON UNION HIGH SCHOOL - WARRANT CLEARING OTHER"/>
        <s v="WEST MEC - 010 CLASSROM SITE FUND - TOTAL"/>
        <s v="WEST MEC - ADJACENT WAYS"/>
        <s v="WEST MEC - BOND BUILDING"/>
        <s v="WEST MEC - BUILDING REVEWAL"/>
        <s v="WEST MEC - CAPITAL OUTLAY"/>
        <s v="WEST MEC - CREDIT LINE BORROWING"/>
        <s v="WEST MEC - CURRENT DEBT SERVICE"/>
        <s v="WEST MEC - DEFICENCY CORRECTION"/>
        <s v="WEST MEC - FED. &amp; STATE GRANTS"/>
        <s v="WEST MEC - HIGH SCHOOL EXPENSE CLEARING"/>
        <s v="WEST MEC - MAINTENANCE AND OPERTIONS HIGH SCHOOL"/>
        <s v="WEST MEC - NEW SCHOOL FACILITY"/>
        <s v="WEST MEC - OTHER MONIES"/>
        <s v="WEST MEC - PAYROLL CLEARING HS"/>
        <s v="WEST MEC - SCHOOL INVESTMENT"/>
        <s v="WEST MEC - SOFT CAPITAL OUTLAY"/>
        <s v="WEST MEC - STUDENT ACTIVITIES"/>
        <s v="WEST MEC - TAN DEBT SERVICE"/>
        <s v="WEST MEC - TAN PROCEEDS"/>
        <s v="WEST MEC - WARRANT CLEARING OTHER"/>
        <s v="WILLIAMS AIR FORCE BASE - 010 CLASSROM SITE FUND - TOTAL"/>
        <s v="WILLIAMS AIR FORCE BASE - ADJACENT WAYS"/>
        <s v="WILLIAMS AIR FORCE BASE - BOND BUILDING"/>
        <s v="WILLIAMS AIR FORCE BASE - BUILDING REVEWAL"/>
        <s v="WILLIAMS AIR FORCE BASE - CAPITAL OUTLAY"/>
        <s v="WILLIAMS AIR FORCE BASE - CREDIT LINE BORROWING"/>
        <s v="WILLIAMS AIR FORCE BASE - CURRENT DEBT SERVICE"/>
        <s v="WILLIAMS AIR FORCE BASE - DEFICENCY CORRECTION"/>
        <s v="WILLIAMS AIR FORCE BASE - FED. &amp; STATE GRANTS"/>
        <s v="WILLIAMS AIR FORCE BASE - MAINTENANCE AND OPERTIONS HIGH SCHOOL"/>
        <s v="WILLIAMS AIR FORCE BASE - NEW SCHOOL FACILITY"/>
        <s v="WILLIAMS AIR FORCE BASE - OTHER MONIES"/>
        <s v="WILLIAMS AIR FORCE BASE - PAYROLL CLEARING HS"/>
        <s v="WILLIAMS AIR FORCE BASE - SCHOOL INVESTMENT"/>
        <s v="WILLIAMS AIR FORCE BASE - SOFT CAPITAL OUTLAY"/>
        <s v="WILLIAMS AIR FORCE BASE - STUDENT ACTIVITIES"/>
        <s v="WILLIAMS AIR FORCE BASE - TAN DEBT SERVICE"/>
        <s v="WILLIAMS AIR FORCE BASE - TAN PROCEEDS"/>
        <s v="WILLIAMS AIR FORCE BASE ACCOM SCHOOLS - 010 CLASSROM SITE FUND - TOTAL"/>
        <s v="WILLIAMS AIR FORCE BASE ACCOM SCHOOLS - ADJACENT WAYS"/>
        <s v="WILLIAMS AIR FORCE BASE ACCOM SCHOOLS - BOND BUILDING"/>
        <s v="WILLIAMS AIR FORCE BASE ACCOM SCHOOLS - BUILDING REVEWAL"/>
        <s v="WILLIAMS AIR FORCE BASE ACCOM SCHOOLS - CAPITAL OUTLAY"/>
        <s v="WILLIAMS AIR FORCE BASE ACCOM SCHOOLS - CREDIT LINE BORROWING"/>
        <s v="WILLIAMS AIR FORCE BASE ACCOM SCHOOLS - CURRENT DEBT SERVICE"/>
        <s v="WILLIAMS AIR FORCE BASE ACCOM SCHOOLS - DEFICENCY CORRECTION"/>
        <s v="WILLIAMS AIR FORCE BASE ACCOM SCHOOLS - FED. &amp; STATE GRANTS"/>
        <s v="WILLIAMS AIR FORCE BASE ACCOM SCHOOLS - HIGH SCHOOL EXPENSE CLEARING"/>
        <s v="WILLIAMS AIR FORCE BASE ACCOM SCHOOLS - MAINTENANCE AND OPERTIONS HIGH SCHOOL"/>
        <s v="WILLIAMS AIR FORCE BASE ACCOM SCHOOLS - NEW SCHOOL FACILITY"/>
        <s v="WILLIAMS AIR FORCE BASE ACCOM SCHOOLS - OTHER MONIES"/>
        <s v="WILLIAMS AIR FORCE BASE ACCOM SCHOOLS - PAYROLL CLEARING HS"/>
        <s v="WILLIAMS AIR FORCE BASE ACCOM SCHOOLS - SCHOOL INVESTMENT"/>
        <s v="WILLIAMS AIR FORCE BASE ACCOM SCHOOLS - SOFT CAPITAL OUTLAY"/>
        <s v="WILLIAMS AIR FORCE BASE ACCOM SCHOOLS - STUDENT ACTIVITIES"/>
        <s v="WILLIAMS AIR FORCE BASE ACCOM SCHOOLS - TAN DEBT SERVICE"/>
        <s v="WILLIAMS AIR FORCE BASE ACCOM SCHOOLS - TAN PROCEEDS"/>
        <s v="MARICOPA COUNTY COMMUNITY COLLEGE DIST - GENERAL MAINTENANCE AND OPERATION MCCCD"/>
        <s v="MARICOPA COUNTY COMMUNITY COLLEGE DIST - CAPITAL OUTLAY MAR COUNTY COMMUNITY COLL"/>
        <s v="MARICOPA COUNTY COMMUNITY COLLEGE DIST - CURRENT DEBT SERVICE"/>
        <m/>
      </sharedItems>
    </cacheField>
    <cacheField name="SHORT_DESCRIPTION" numFmtId="0">
      <sharedItems containsBlank="1"/>
    </cacheField>
    <cacheField name="FUND_BAL_TYPE" numFmtId="0">
      <sharedItems containsBlank="1"/>
    </cacheField>
    <cacheField name="POOLED_WT_FUND" numFmtId="0">
      <sharedItems containsBlank="1"/>
    </cacheField>
    <cacheField name="CATEGORY_NUM" numFmtId="0">
      <sharedItems containsString="0" containsBlank="1" containsNumber="1" containsInteger="1" minValue="10" maxValue="35"/>
    </cacheField>
    <cacheField name="FUND_NUM" numFmtId="0">
      <sharedItems containsBlank="1" containsMixedTypes="1" containsNumber="1" containsInteger="1" minValue="1" maxValue="998"/>
    </cacheField>
    <cacheField name="DISTRICT_NUM" numFmtId="0">
      <sharedItems containsBlank="1" containsMixedTypes="1" containsNumber="1" containsInteger="1" minValue="0" maxValue="999"/>
    </cacheField>
    <cacheField name="SORT_BREAK_KEY" numFmtId="0">
      <sharedItems containsString="0" containsBlank="1" containsNumber="1" containsInteger="1" minValue="111156" maxValue="350000"/>
    </cacheField>
    <cacheField name="BREAK_KEY" numFmtId="0">
      <sharedItems containsString="0" containsBlank="1" containsNumber="1" containsInteger="1" minValue="0" maxValue="320"/>
    </cacheField>
    <cacheField name="BAL" numFmtId="0">
      <sharedItems containsString="0" containsBlank="1" containsNumber="1" minValue="-64767790.649999999" maxValue="2542292395.0599999"/>
    </cacheField>
    <cacheField name="INCLUDE_ON_TREAS_SUM" numFmtId="0">
      <sharedItems containsBlank="1"/>
    </cacheField>
    <cacheField name="DELETE_INACTIVE_ACCOUNT" numFmtId="0">
      <sharedItems containsBlank="1"/>
    </cacheField>
    <cacheField name="INVEST_APP_ACCOUNT_NUM" numFmtId="0">
      <sharedItems containsBlank="1" containsMixedTypes="1" containsNumber="1" containsInteger="1" minValue="30041000" maxValue="35700301"/>
    </cacheField>
    <cacheField name="CURRENT_MO_BEG" numFmtId="43">
      <sharedItems containsString="0" containsBlank="1" containsNumber="1" minValue="-43490750.439999998" maxValue="2545959874.2399998"/>
    </cacheField>
    <cacheField name="CURRENT_MTD_DIS" numFmtId="43">
      <sharedItems containsString="0" containsBlank="1" containsNumber="1" minValue="-218121444.72" maxValue="693129262.94000006"/>
    </cacheField>
    <cacheField name="CURRENT_MTD_REV" numFmtId="43">
      <sharedItems containsString="0" containsBlank="1" containsNumber="1" minValue="-221788923.90000001" maxValue="435122344.00999999"/>
    </cacheField>
    <cacheField name="CURRENT_MF_TRANSFER" numFmtId="43">
      <sharedItems containsString="0" containsBlank="1" containsNumber="1" minValue="0" maxValue="181357110.72"/>
    </cacheField>
    <cacheField name="CURRENT_MT_TRANSFER" numFmtId="43">
      <sharedItems containsString="0" containsBlank="1" containsNumber="1" minValue="0" maxValue="264123385.55000001"/>
    </cacheField>
    <cacheField name="CURRENT_YR_BEG" numFmtId="43">
      <sharedItems containsString="0" containsBlank="1" containsNumber="1" minValue="-56493675.780000001" maxValue="2571144109.6300001"/>
    </cacheField>
    <cacheField name="CURRENT_YTD_DIS" numFmtId="43">
      <sharedItems containsString="0" containsBlank="1" containsNumber="1" minValue="-3696670585.4099998" maxValue="11786314282.530001"/>
    </cacheField>
    <cacheField name="CURRENT_YTD_REV" numFmtId="43">
      <sharedItems containsString="0" containsBlank="1" containsNumber="1" minValue="-3715522299.98" maxValue="7537812594.9499998"/>
    </cacheField>
    <cacheField name="CURRENT_YF_TRANSFER" numFmtId="43">
      <sharedItems containsString="0" containsBlank="1" containsNumber="1" minValue="0" maxValue="3025279484.3499999"/>
    </cacheField>
    <cacheField name="CURRENT_YT_TRANSFER" numFmtId="43">
      <sharedItems containsString="0" containsBlank="1" containsNumber="1" minValue="0" maxValue="4113292925.46"/>
    </cacheField>
    <cacheField name="PRIOR_MO_BEG" numFmtId="43">
      <sharedItems containsString="0" containsBlank="1" containsNumber="1" minValue="-22208644.43" maxValue="2603655725.8499999"/>
    </cacheField>
    <cacheField name="PRIOR_MTD_DIS" numFmtId="43">
      <sharedItems containsString="0" containsBlank="1" containsNumber="1" minValue="-381770872.23000002" maxValue="1123392174.29"/>
    </cacheField>
    <cacheField name="PRIOR_MTD_REV" numFmtId="43">
      <sharedItems containsString="0" containsBlank="1" containsNumber="1" minValue="-439466723.83999997" maxValue="838344524.25"/>
    </cacheField>
    <cacheField name="PRIOR_MF_TRANSFER" numFmtId="43">
      <sharedItems containsString="0" containsBlank="1" containsNumber="1" minValue="0" maxValue="212513185.66"/>
    </cacheField>
    <cacheField name="PRIOR_MT_TRANSFER" numFmtId="43">
      <sharedItems containsString="0" containsBlank="1" containsNumber="1" minValue="0" maxValue="368191390.12"/>
    </cacheField>
    <cacheField name="PRIOR_YR_BEG" numFmtId="43">
      <sharedItems containsString="0" containsBlank="1" containsNumber="1" minValue="-56493675.780000001" maxValue="2571144109.6300001"/>
    </cacheField>
    <cacheField name="PRIOR_YTD_DIS" numFmtId="43">
      <sharedItems containsString="0" containsBlank="1" containsNumber="1" minValue="-3478549140.6900001" maxValue="11093185019.59"/>
    </cacheField>
    <cacheField name="PRIOR_YTD_REV" numFmtId="43">
      <sharedItems containsString="0" containsBlank="1" containsNumber="1" minValue="-3493733376.0799999" maxValue="7102690250.9399996"/>
    </cacheField>
    <cacheField name="PRIOR_YF_TRANSFER" numFmtId="43">
      <sharedItems containsString="0" containsBlank="1" containsNumber="1" minValue="0" maxValue="2860773821.73"/>
    </cacheField>
    <cacheField name="PRIOR_YT_TRANSFER" numFmtId="43">
      <sharedItems containsString="0" containsBlank="1" containsNumber="1" minValue="0" maxValue="3849169539.9099998"/>
    </cacheField>
    <cacheField name="NEXT_MO_BEG" numFmtId="43">
      <sharedItems containsString="0" containsBlank="1" containsNumber="1" containsInteger="1" minValue="0" maxValue="0"/>
    </cacheField>
    <cacheField name="NEXT_MTD_DIS" numFmtId="43">
      <sharedItems containsString="0" containsBlank="1" containsNumber="1" containsInteger="1" minValue="0" maxValue="0"/>
    </cacheField>
    <cacheField name="NEXT_MTD_REV" numFmtId="43">
      <sharedItems containsString="0" containsBlank="1" containsNumber="1" containsInteger="1" minValue="0" maxValue="0"/>
    </cacheField>
    <cacheField name="NEXT_MF_TRANSFER" numFmtId="43">
      <sharedItems containsString="0" containsBlank="1" containsNumber="1" containsInteger="1" minValue="0" maxValue="0"/>
    </cacheField>
    <cacheField name="NEXT_MT_TRANSFER" numFmtId="43">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6">
  <r>
    <s v="10-111-152"/>
    <x v="0"/>
    <x v="0"/>
    <x v="0"/>
    <n v="48000028"/>
    <x v="0"/>
    <x v="0"/>
    <x v="0"/>
    <s v="CHASE WARRANT COMP  "/>
    <s v=" "/>
    <s v=" "/>
    <x v="0"/>
    <x v="0"/>
    <x v="0"/>
    <n v="111156"/>
    <n v="0"/>
    <s v=" "/>
    <s v=" "/>
    <s v="        "/>
    <n v="65000028"/>
    <n v="0"/>
    <n v="0"/>
    <n v="17000000"/>
    <n v="0"/>
    <n v="28000028"/>
    <n v="0"/>
    <n v="0"/>
    <n v="203000000"/>
    <n v="223000000"/>
    <n v="40000028"/>
    <n v="0"/>
    <n v="0"/>
    <n v="25000000"/>
    <n v="50000000"/>
    <n v="28000028"/>
    <n v="0"/>
    <n v="0"/>
    <n v="186000000"/>
    <n v="223000000"/>
    <n v="0"/>
    <n v="0"/>
    <n v="0"/>
    <n v="0"/>
    <n v="0"/>
  </r>
  <r>
    <s v="10-111-153"/>
    <x v="0"/>
    <x v="0"/>
    <x v="1"/>
    <n v="5743945.3399999999"/>
    <x v="0"/>
    <x v="0"/>
    <x v="1"/>
    <s v="CHASE WEB PAYMENT   "/>
    <s v=" "/>
    <s v=" "/>
    <x v="0"/>
    <x v="0"/>
    <x v="1"/>
    <n v="111156"/>
    <n v="0"/>
    <s v=" "/>
    <s v=" "/>
    <s v="        "/>
    <n v="-330848.18"/>
    <n v="0"/>
    <n v="-80502.69"/>
    <n v="10000000"/>
    <n v="16155296.210000001"/>
    <n v="-196851.26"/>
    <n v="0"/>
    <n v="-2291448.85"/>
    <n v="204460000"/>
    <n v="212692245.44999999"/>
    <n v="3622171.07"/>
    <n v="0"/>
    <n v="-331908.74"/>
    <n v="25000000"/>
    <n v="21378889.489999998"/>
    <n v="-196851.26"/>
    <n v="0"/>
    <n v="-2210946.16"/>
    <n v="194460000"/>
    <n v="196536949.24000001"/>
    <n v="0"/>
    <n v="0"/>
    <n v="0"/>
    <n v="0"/>
    <n v="0"/>
  </r>
  <r>
    <s v="10-111-154"/>
    <x v="0"/>
    <x v="0"/>
    <x v="2"/>
    <n v="2431896.9900000002"/>
    <x v="0"/>
    <x v="0"/>
    <x v="2"/>
    <s v="CHASE E-CHECK PAYMEN"/>
    <s v=" "/>
    <s v=" "/>
    <x v="0"/>
    <x v="0"/>
    <x v="2"/>
    <n v="111156"/>
    <n v="0"/>
    <s v=" "/>
    <s v=" "/>
    <s v="        "/>
    <n v="-250682.63"/>
    <n v="0"/>
    <n v="0"/>
    <n v="2000000"/>
    <n v="4682579.62"/>
    <n v="-51975.73"/>
    <n v="0"/>
    <n v="2735051.25"/>
    <n v="76285051.25"/>
    <n v="76033872.719999999"/>
    <n v="4790847.67"/>
    <n v="0"/>
    <n v="0"/>
    <n v="15000000"/>
    <n v="9958469.6999999993"/>
    <n v="-51975.73"/>
    <n v="0"/>
    <n v="2735051.25"/>
    <n v="74285051.25"/>
    <n v="71351293.099999994"/>
    <n v="0"/>
    <n v="0"/>
    <n v="0"/>
    <n v="0"/>
    <n v="0"/>
  </r>
  <r>
    <s v="10-111-155"/>
    <x v="0"/>
    <x v="0"/>
    <x v="3"/>
    <n v="903924.83"/>
    <x v="0"/>
    <x v="0"/>
    <x v="3"/>
    <s v="CHASE ELECTRONIC PAY"/>
    <s v=" "/>
    <s v=" "/>
    <x v="0"/>
    <x v="0"/>
    <x v="3"/>
    <n v="111156"/>
    <n v="0"/>
    <s v=" "/>
    <s v=" "/>
    <s v="        "/>
    <n v="2161204.04"/>
    <n v="0"/>
    <n v="742720.79"/>
    <n v="2000000"/>
    <n v="0"/>
    <n v="-16952.990000000002"/>
    <n v="0"/>
    <n v="74240877.819999993"/>
    <n v="73320000"/>
    <n v="0"/>
    <n v="3282827.82"/>
    <n v="0"/>
    <n v="2878376.22"/>
    <n v="4000000"/>
    <n v="0"/>
    <n v="-16952.990000000002"/>
    <n v="0"/>
    <n v="73498157.030000001"/>
    <n v="71320000"/>
    <n v="0"/>
    <n v="0"/>
    <n v="0"/>
    <n v="0"/>
    <n v="0"/>
    <n v="0"/>
  </r>
  <r>
    <s v="10-111-156"/>
    <x v="0"/>
    <x v="0"/>
    <x v="4"/>
    <n v="40793844.93"/>
    <x v="0"/>
    <x v="0"/>
    <x v="4"/>
    <s v="SERV ACCT-JP MORGAN "/>
    <s v=" "/>
    <s v=" "/>
    <x v="0"/>
    <x v="0"/>
    <x v="4"/>
    <n v="111156"/>
    <n v="0"/>
    <s v=" "/>
    <s v=" "/>
    <s v="        "/>
    <n v="34677378.310000002"/>
    <n v="693129262.94000006"/>
    <n v="435122344.00999999"/>
    <n v="0"/>
    <n v="264123385.55000001"/>
    <n v="399044656.38999999"/>
    <n v="11786314282.530001"/>
    <n v="7537812594.9499998"/>
    <n v="223042049.34"/>
    <n v="4113292925.46"/>
    <n v="1533638.23"/>
    <n v="1123392174.29"/>
    <n v="838344524.25"/>
    <n v="50000000"/>
    <n v="368191390.12"/>
    <n v="399044656.38999999"/>
    <n v="11093185019.59"/>
    <n v="7102690250.9399996"/>
    <n v="223042049.34"/>
    <n v="3849169539.9099998"/>
    <n v="0"/>
    <n v="0"/>
    <n v="0"/>
    <n v="0"/>
    <n v="0"/>
  </r>
  <r>
    <s v="10-111-157"/>
    <x v="0"/>
    <x v="0"/>
    <x v="5"/>
    <n v="1039162.18"/>
    <x v="0"/>
    <x v="0"/>
    <x v="5"/>
    <s v="CREDIT CARDS-CHASE  "/>
    <s v=" "/>
    <s v=" "/>
    <x v="0"/>
    <x v="0"/>
    <x v="5"/>
    <n v="111156"/>
    <n v="0"/>
    <s v=" "/>
    <s v=" "/>
    <s v="        "/>
    <n v="351848.01"/>
    <n v="0"/>
    <n v="0"/>
    <n v="2000000"/>
    <n v="2687314.17"/>
    <n v="-252344.62"/>
    <n v="0"/>
    <n v="758110.56"/>
    <n v="47321226.710000001"/>
    <n v="47854622.950000003"/>
    <n v="3238796.71"/>
    <n v="0"/>
    <n v="-4673.09"/>
    <n v="8000000"/>
    <n v="5117724.3899999997"/>
    <n v="-252344.62"/>
    <n v="0"/>
    <n v="758110.56"/>
    <n v="45321226.710000001"/>
    <n v="45167308.780000001"/>
    <n v="0"/>
    <n v="0"/>
    <n v="0"/>
    <n v="0"/>
    <n v="0"/>
  </r>
  <r>
    <s v="10-111-158"/>
    <x v="0"/>
    <x v="0"/>
    <x v="6"/>
    <n v="2068318.62"/>
    <x v="0"/>
    <x v="0"/>
    <x v="6"/>
    <s v="CORP SERVICES ACCT  "/>
    <s v=" "/>
    <s v=" "/>
    <x v="0"/>
    <x v="0"/>
    <x v="6"/>
    <n v="111156"/>
    <n v="0"/>
    <s v=" "/>
    <s v=" "/>
    <s v="        "/>
    <n v="1100102.1100000001"/>
    <n v="0"/>
    <n v="0"/>
    <n v="36000000"/>
    <n v="36968216.509999998"/>
    <n v="25808.75"/>
    <n v="0"/>
    <n v="-1970428.32"/>
    <n v="909758643.71000004"/>
    <n v="913771581.89999998"/>
    <n v="4369063.7"/>
    <n v="0"/>
    <n v="-1880271.09"/>
    <n v="8000000"/>
    <n v="6611309.5"/>
    <n v="25808.75"/>
    <n v="0"/>
    <n v="-1970428.32"/>
    <n v="873758643.71000004"/>
    <n v="876803365.38999999"/>
    <n v="0"/>
    <n v="0"/>
    <n v="0"/>
    <n v="0"/>
    <n v="0"/>
  </r>
  <r>
    <s v="10-111-159"/>
    <x v="0"/>
    <x v="0"/>
    <x v="7"/>
    <n v="600209.97"/>
    <x v="0"/>
    <x v="0"/>
    <x v="7"/>
    <s v="JP MORGAN CHASE MMDA"/>
    <s v=" "/>
    <s v=" "/>
    <x v="0"/>
    <x v="0"/>
    <x v="7"/>
    <n v="111156"/>
    <n v="0"/>
    <s v=" "/>
    <s v=" "/>
    <s v="        "/>
    <n v="600209.97"/>
    <n v="0"/>
    <n v="0"/>
    <n v="0"/>
    <n v="0"/>
    <n v="600075.13"/>
    <n v="0"/>
    <n v="134.84"/>
    <n v="0"/>
    <n v="0"/>
    <n v="600194.22"/>
    <n v="0"/>
    <n v="15.75"/>
    <n v="0"/>
    <n v="0"/>
    <n v="600075.13"/>
    <n v="0"/>
    <n v="134.84"/>
    <n v="0"/>
    <n v="0"/>
    <n v="0"/>
    <n v="0"/>
    <n v="0"/>
    <n v="0"/>
    <n v="0"/>
  </r>
  <r>
    <s v="10-111-160"/>
    <x v="0"/>
    <x v="0"/>
    <x v="8"/>
    <n v="60174957.740000002"/>
    <x v="0"/>
    <x v="0"/>
    <x v="8"/>
    <s v="CHASE LOCKBOX       "/>
    <s v=" "/>
    <s v=" "/>
    <x v="0"/>
    <x v="0"/>
    <x v="8"/>
    <n v="111156"/>
    <n v="1"/>
    <s v=" "/>
    <s v=" "/>
    <s v="        "/>
    <n v="63967944.299999997"/>
    <n v="0"/>
    <n v="-33305.22"/>
    <n v="86000000"/>
    <n v="82240318.659999996"/>
    <n v="202239.31"/>
    <n v="0"/>
    <n v="-1760227.31"/>
    <n v="1111550000"/>
    <n v="1173282945.74"/>
    <n v="32648907.800000001"/>
    <n v="0"/>
    <n v="-315147.95"/>
    <n v="92000000"/>
    <n v="123634184.45"/>
    <n v="202239.31"/>
    <n v="0"/>
    <n v="-1726922.09"/>
    <n v="1025550000"/>
    <n v="1091042627.0799999"/>
    <n v="0"/>
    <n v="0"/>
    <n v="0"/>
    <n v="0"/>
    <n v="0"/>
  </r>
  <r>
    <s v="10-112-101"/>
    <x v="0"/>
    <x v="1"/>
    <x v="9"/>
    <n v="48942.77"/>
    <x v="0"/>
    <x v="0"/>
    <x v="9"/>
    <s v="CASHIER'S CASH      "/>
    <s v=" "/>
    <s v=" "/>
    <x v="0"/>
    <x v="1"/>
    <x v="9"/>
    <n v="112101"/>
    <n v="0"/>
    <s v=" "/>
    <s v=" "/>
    <s v="        "/>
    <n v="5000"/>
    <n v="0"/>
    <n v="181401053.49000001"/>
    <n v="181357110.72"/>
    <n v="0"/>
    <n v="4500"/>
    <n v="0"/>
    <n v="2894536114.4400001"/>
    <n v="2898058474.6300001"/>
    <n v="3566802.96"/>
    <n v="5000"/>
    <n v="0"/>
    <n v="208391967.65000001"/>
    <n v="208391967.65000001"/>
    <n v="0"/>
    <n v="4500"/>
    <n v="0"/>
    <n v="2713135060.9499998"/>
    <n v="2716701363.9099998"/>
    <n v="3566802.96"/>
    <n v="0"/>
    <n v="0"/>
    <n v="0"/>
    <n v="0"/>
    <n v="0"/>
  </r>
  <r>
    <s v="10-112-106"/>
    <x v="0"/>
    <x v="1"/>
    <x v="10"/>
    <n v="0"/>
    <x v="0"/>
    <x v="0"/>
    <x v="10"/>
    <s v="CASHIER RETURN ITEMS"/>
    <s v=" "/>
    <s v=" "/>
    <x v="0"/>
    <x v="1"/>
    <x v="10"/>
    <n v="112106"/>
    <n v="1"/>
    <s v=" "/>
    <s v=" "/>
    <s v="        "/>
    <n v="0"/>
    <n v="0"/>
    <n v="0"/>
    <n v="0"/>
    <n v="0"/>
    <n v="0"/>
    <n v="0"/>
    <n v="0"/>
    <n v="7266996.2199999997"/>
    <n v="7266996.2199999997"/>
    <n v="0"/>
    <n v="0"/>
    <n v="0"/>
    <n v="7266996.2199999997"/>
    <n v="7266996.2199999997"/>
    <n v="0"/>
    <n v="0"/>
    <n v="0"/>
    <n v="7266996.2199999997"/>
    <n v="7266996.2199999997"/>
    <n v="0"/>
    <n v="0"/>
    <n v="0"/>
    <n v="0"/>
    <n v="0"/>
  </r>
  <r>
    <s v="10-113-126"/>
    <x v="0"/>
    <x v="2"/>
    <x v="11"/>
    <n v="0"/>
    <x v="0"/>
    <x v="0"/>
    <x v="11"/>
    <s v="BOND RISK MGMT      "/>
    <s v=" "/>
    <s v=" "/>
    <x v="0"/>
    <x v="2"/>
    <x v="11"/>
    <n v="113126"/>
    <n v="0"/>
    <s v=" "/>
    <s v=" "/>
    <s v="        "/>
    <n v="0"/>
    <n v="0"/>
    <n v="0"/>
    <n v="0"/>
    <n v="0"/>
    <n v="0"/>
    <n v="0"/>
    <n v="0"/>
    <n v="0"/>
    <n v="0"/>
    <n v="0"/>
    <n v="0"/>
    <n v="0"/>
    <n v="0"/>
    <n v="0"/>
    <n v="0"/>
    <n v="0"/>
    <n v="0"/>
    <n v="0"/>
    <n v="0"/>
    <n v="0"/>
    <n v="0"/>
    <n v="0"/>
    <n v="0"/>
    <n v="0"/>
  </r>
  <r>
    <s v="10-114-156"/>
    <x v="0"/>
    <x v="3"/>
    <x v="4"/>
    <n v="0"/>
    <x v="0"/>
    <x v="0"/>
    <x v="12"/>
    <s v="CASH - CD BANKONE   "/>
    <s v=" "/>
    <s v=" "/>
    <x v="0"/>
    <x v="3"/>
    <x v="4"/>
    <n v="113157"/>
    <n v="1"/>
    <s v=" "/>
    <s v=" "/>
    <s v="        "/>
    <n v="0"/>
    <n v="0"/>
    <n v="0"/>
    <n v="0"/>
    <n v="0"/>
    <n v="0"/>
    <n v="0"/>
    <n v="0"/>
    <n v="0"/>
    <n v="0"/>
    <n v="0"/>
    <n v="0"/>
    <n v="0"/>
    <n v="0"/>
    <n v="0"/>
    <n v="0"/>
    <n v="0"/>
    <n v="0"/>
    <n v="0"/>
    <n v="0"/>
    <n v="0"/>
    <n v="0"/>
    <n v="0"/>
    <n v="0"/>
    <n v="0"/>
  </r>
  <r>
    <s v="10-125-121"/>
    <x v="0"/>
    <x v="4"/>
    <x v="12"/>
    <n v="205521.04"/>
    <x v="0"/>
    <x v="0"/>
    <x v="13"/>
    <s v="DEP CASH RECORDER   "/>
    <s v=" "/>
    <s v=" "/>
    <x v="0"/>
    <x v="4"/>
    <x v="12"/>
    <n v="125121"/>
    <n v="0"/>
    <s v=" "/>
    <s v=" "/>
    <s v="        "/>
    <n v="56709.96"/>
    <n v="0"/>
    <n v="648811.07999999996"/>
    <n v="500000"/>
    <n v="0"/>
    <n v="23459.99"/>
    <n v="0"/>
    <n v="8062061.0499999998"/>
    <n v="7880000"/>
    <n v="0"/>
    <n v="251729.52"/>
    <n v="0"/>
    <n v="1004980.44"/>
    <n v="1200000"/>
    <n v="0"/>
    <n v="23459.99"/>
    <n v="0"/>
    <n v="7413249.9699999997"/>
    <n v="7380000"/>
    <n v="0"/>
    <n v="0"/>
    <n v="0"/>
    <n v="0"/>
    <n v="0"/>
    <n v="0"/>
  </r>
  <r>
    <s v="10-125-122"/>
    <x v="0"/>
    <x v="4"/>
    <x v="13"/>
    <n v="140817.07999999999"/>
    <x v="0"/>
    <x v="0"/>
    <x v="14"/>
    <s v="DEP CASH PARKS/REC  "/>
    <s v=" "/>
    <s v=" "/>
    <x v="0"/>
    <x v="4"/>
    <x v="13"/>
    <n v="125122"/>
    <n v="0"/>
    <s v=" "/>
    <s v=" "/>
    <s v="        "/>
    <n v="96362.240000000005"/>
    <n v="0"/>
    <n v="544454.84"/>
    <n v="500000"/>
    <n v="0"/>
    <n v="117884.35"/>
    <n v="0"/>
    <n v="7282932.7300000004"/>
    <n v="7260000"/>
    <n v="0"/>
    <n v="145527.69"/>
    <n v="0"/>
    <n v="1150834.55"/>
    <n v="1200000"/>
    <n v="0"/>
    <n v="117884.35"/>
    <n v="0"/>
    <n v="6738477.8899999997"/>
    <n v="6760000"/>
    <n v="0"/>
    <n v="0"/>
    <n v="0"/>
    <n v="0"/>
    <n v="0"/>
    <n v="0"/>
  </r>
  <r>
    <s v="10-125-123"/>
    <x v="0"/>
    <x v="4"/>
    <x v="14"/>
    <n v="0"/>
    <x v="0"/>
    <x v="0"/>
    <x v="15"/>
    <s v="DEP CASH PKS/REC LKP"/>
    <s v=" "/>
    <s v=" "/>
    <x v="0"/>
    <x v="4"/>
    <x v="14"/>
    <n v="125123"/>
    <n v="0"/>
    <s v=" "/>
    <s v=" "/>
    <s v="        "/>
    <n v="0"/>
    <n v="0"/>
    <n v="0"/>
    <n v="0"/>
    <n v="0"/>
    <n v="0"/>
    <n v="0"/>
    <n v="0"/>
    <n v="0"/>
    <n v="0"/>
    <n v="0"/>
    <n v="0"/>
    <n v="0"/>
    <n v="0"/>
    <n v="0"/>
    <n v="0"/>
    <n v="0"/>
    <n v="0"/>
    <n v="0"/>
    <n v="0"/>
    <n v="0"/>
    <n v="0"/>
    <n v="0"/>
    <n v="0"/>
    <n v="0"/>
  </r>
  <r>
    <s v="10-125-124"/>
    <x v="0"/>
    <x v="4"/>
    <x v="15"/>
    <n v="247921.17"/>
    <x v="0"/>
    <x v="0"/>
    <x v="16"/>
    <s v="DEP CASH ANIMAL CONR"/>
    <s v=" "/>
    <s v=" "/>
    <x v="0"/>
    <x v="4"/>
    <x v="15"/>
    <n v="125124"/>
    <n v="0"/>
    <s v=" "/>
    <s v=" "/>
    <s v="        "/>
    <n v="63979.95"/>
    <n v="0"/>
    <n v="683941.22"/>
    <n v="500000"/>
    <n v="0"/>
    <n v="196277.74"/>
    <n v="0"/>
    <n v="11991643.43"/>
    <n v="11940000"/>
    <n v="0"/>
    <n v="214614.51"/>
    <n v="0"/>
    <n v="1049365.44"/>
    <n v="1200000"/>
    <n v="0"/>
    <n v="196277.74"/>
    <n v="0"/>
    <n v="11307702.210000001"/>
    <n v="11440000"/>
    <n v="0"/>
    <n v="0"/>
    <n v="0"/>
    <n v="0"/>
    <n v="0"/>
    <n v="0"/>
  </r>
  <r>
    <s v="10-125-125"/>
    <x v="0"/>
    <x v="4"/>
    <x v="16"/>
    <n v="0"/>
    <x v="0"/>
    <x v="0"/>
    <x v="17"/>
    <s v="DEP CASH FH SANITARY"/>
    <s v=" "/>
    <s v=" "/>
    <x v="0"/>
    <x v="4"/>
    <x v="16"/>
    <n v="125125"/>
    <n v="0"/>
    <s v=" "/>
    <s v=" "/>
    <s v="        "/>
    <n v="0"/>
    <n v="0"/>
    <n v="0"/>
    <n v="0"/>
    <n v="0"/>
    <n v="0"/>
    <n v="0"/>
    <n v="0"/>
    <n v="0"/>
    <n v="0"/>
    <n v="0"/>
    <n v="0"/>
    <n v="0"/>
    <n v="0"/>
    <n v="0"/>
    <n v="0"/>
    <n v="0"/>
    <n v="0"/>
    <n v="0"/>
    <n v="0"/>
    <n v="0"/>
    <n v="0"/>
    <n v="0"/>
    <n v="0"/>
    <n v="0"/>
  </r>
  <r>
    <s v="10-125-126"/>
    <x v="0"/>
    <x v="4"/>
    <x v="11"/>
    <n v="1020146.48"/>
    <x v="0"/>
    <x v="0"/>
    <x v="18"/>
    <s v="DEP CASH PUB HLTH   "/>
    <s v=" "/>
    <s v=" "/>
    <x v="0"/>
    <x v="4"/>
    <x v="11"/>
    <n v="125126"/>
    <n v="0"/>
    <s v=" "/>
    <s v=" "/>
    <s v="        "/>
    <n v="94758.02"/>
    <n v="0"/>
    <n v="2425388.46"/>
    <n v="1500000"/>
    <n v="0"/>
    <n v="110384.94"/>
    <n v="0"/>
    <n v="38039761.539999999"/>
    <n v="37130000"/>
    <n v="0"/>
    <n v="799804.68"/>
    <n v="0"/>
    <n v="3594953.34"/>
    <n v="4300000"/>
    <n v="0"/>
    <n v="110384.94"/>
    <n v="0"/>
    <n v="35614373.079999998"/>
    <n v="35630000"/>
    <n v="0"/>
    <n v="0"/>
    <n v="0"/>
    <n v="0"/>
    <n v="0"/>
    <n v="0"/>
  </r>
  <r>
    <s v="10-125-127"/>
    <x v="0"/>
    <x v="4"/>
    <x v="17"/>
    <n v="0"/>
    <x v="0"/>
    <x v="0"/>
    <x v="19"/>
    <s v="DEP CASH HEALTH PLAN"/>
    <s v=" "/>
    <s v=" "/>
    <x v="0"/>
    <x v="4"/>
    <x v="17"/>
    <n v="125127"/>
    <n v="0"/>
    <s v=" "/>
    <s v=" "/>
    <s v="        "/>
    <n v="0"/>
    <n v="0"/>
    <n v="0"/>
    <n v="0"/>
    <n v="0"/>
    <n v="0"/>
    <n v="0"/>
    <n v="0"/>
    <n v="0"/>
    <n v="0"/>
    <n v="0"/>
    <n v="0"/>
    <n v="0"/>
    <n v="0"/>
    <n v="0"/>
    <n v="0"/>
    <n v="0"/>
    <n v="0"/>
    <n v="0"/>
    <n v="0"/>
    <n v="0"/>
    <n v="0"/>
    <n v="0"/>
    <n v="0"/>
    <n v="0"/>
  </r>
  <r>
    <s v="10-125-128"/>
    <x v="0"/>
    <x v="4"/>
    <x v="18"/>
    <n v="0"/>
    <x v="0"/>
    <x v="0"/>
    <x v="20"/>
    <s v="DEP CASH LG TRM CARE"/>
    <s v=" "/>
    <s v=" "/>
    <x v="0"/>
    <x v="4"/>
    <x v="18"/>
    <n v="125128"/>
    <n v="0"/>
    <s v=" "/>
    <s v=" "/>
    <s v="        "/>
    <n v="0"/>
    <n v="0"/>
    <n v="0"/>
    <n v="0"/>
    <n v="0"/>
    <n v="0"/>
    <n v="0"/>
    <n v="0"/>
    <n v="0"/>
    <n v="0"/>
    <n v="0"/>
    <n v="0"/>
    <n v="0"/>
    <n v="0"/>
    <n v="0"/>
    <n v="0"/>
    <n v="0"/>
    <n v="0"/>
    <n v="0"/>
    <n v="0"/>
    <n v="0"/>
    <n v="0"/>
    <n v="0"/>
    <n v="0"/>
    <n v="0"/>
  </r>
  <r>
    <s v="10-125-129"/>
    <x v="0"/>
    <x v="4"/>
    <x v="19"/>
    <n v="211700.37"/>
    <x v="0"/>
    <x v="0"/>
    <x v="21"/>
    <s v="DEP CASH CNTY ATTY  "/>
    <s v=" "/>
    <s v=" "/>
    <x v="0"/>
    <x v="4"/>
    <x v="19"/>
    <n v="125129"/>
    <n v="0"/>
    <s v=" "/>
    <s v=" "/>
    <s v="        "/>
    <n v="42309.36"/>
    <n v="0"/>
    <n v="469391.01"/>
    <n v="300000"/>
    <n v="0"/>
    <n v="62830.5"/>
    <n v="0"/>
    <n v="3208869.87"/>
    <n v="3060000"/>
    <n v="0"/>
    <n v="48366.54"/>
    <n v="0"/>
    <n v="293942.82"/>
    <n v="300000"/>
    <n v="0"/>
    <n v="62830.5"/>
    <n v="0"/>
    <n v="2739478.86"/>
    <n v="2760000"/>
    <n v="0"/>
    <n v="0"/>
    <n v="0"/>
    <n v="0"/>
    <n v="0"/>
    <n v="0"/>
  </r>
  <r>
    <s v="10-125-130"/>
    <x v="0"/>
    <x v="4"/>
    <x v="20"/>
    <n v="0"/>
    <x v="0"/>
    <x v="0"/>
    <x v="22"/>
    <s v="DEP CASH HOSPITAL   "/>
    <s v=" "/>
    <s v=" "/>
    <x v="0"/>
    <x v="4"/>
    <x v="20"/>
    <n v="125130"/>
    <n v="0"/>
    <s v=" "/>
    <s v=" "/>
    <s v="        "/>
    <n v="0"/>
    <n v="0"/>
    <n v="0"/>
    <n v="0"/>
    <n v="0"/>
    <n v="0"/>
    <n v="0"/>
    <n v="0"/>
    <n v="0"/>
    <n v="0"/>
    <n v="0"/>
    <n v="0"/>
    <n v="0"/>
    <n v="0"/>
    <n v="0"/>
    <n v="0"/>
    <n v="0"/>
    <n v="0"/>
    <n v="0"/>
    <n v="0"/>
    <n v="0"/>
    <n v="0"/>
    <n v="0"/>
    <n v="0"/>
    <n v="0"/>
  </r>
  <r>
    <s v="10-125-131"/>
    <x v="0"/>
    <x v="4"/>
    <x v="21"/>
    <n v="235881.82"/>
    <x v="0"/>
    <x v="0"/>
    <x v="23"/>
    <s v="DEP CASH SHERIFF    "/>
    <s v=" "/>
    <s v=" "/>
    <x v="0"/>
    <x v="4"/>
    <x v="21"/>
    <n v="125131"/>
    <n v="0"/>
    <s v=" "/>
    <s v=" "/>
    <s v="        "/>
    <n v="120065.86"/>
    <n v="0"/>
    <n v="1015815.96"/>
    <n v="900000"/>
    <n v="0"/>
    <n v="95108.52"/>
    <n v="0"/>
    <n v="15180773.300000001"/>
    <n v="15040000"/>
    <n v="0"/>
    <n v="344926.62"/>
    <n v="0"/>
    <n v="1875139.24"/>
    <n v="2100000"/>
    <n v="0"/>
    <n v="95108.52"/>
    <n v="0"/>
    <n v="14164957.34"/>
    <n v="14140000"/>
    <n v="0"/>
    <n v="0"/>
    <n v="0"/>
    <n v="0"/>
    <n v="0"/>
    <n v="0"/>
  </r>
  <r>
    <s v="10-125-132"/>
    <x v="0"/>
    <x v="4"/>
    <x v="22"/>
    <n v="0"/>
    <x v="0"/>
    <x v="0"/>
    <x v="24"/>
    <s v="DEP CASH SHERIFF TAX"/>
    <s v=" "/>
    <s v=" "/>
    <x v="0"/>
    <x v="4"/>
    <x v="22"/>
    <n v="125132"/>
    <n v="0"/>
    <s v=" "/>
    <s v=" "/>
    <s v="        "/>
    <n v="0"/>
    <n v="0"/>
    <n v="0"/>
    <n v="0"/>
    <n v="0"/>
    <n v="0"/>
    <n v="0"/>
    <n v="0"/>
    <n v="0"/>
    <n v="0"/>
    <n v="0"/>
    <n v="0"/>
    <n v="0"/>
    <n v="0"/>
    <n v="0"/>
    <n v="0"/>
    <n v="0"/>
    <n v="0"/>
    <n v="0"/>
    <n v="0"/>
    <n v="0"/>
    <n v="0"/>
    <n v="0"/>
    <n v="0"/>
    <n v="0"/>
  </r>
  <r>
    <s v="10-125-133"/>
    <x v="0"/>
    <x v="4"/>
    <x v="23"/>
    <n v="0"/>
    <x v="0"/>
    <x v="0"/>
    <x v="25"/>
    <s v="DEP CASH LANDFILL   "/>
    <s v=" "/>
    <s v=" "/>
    <x v="0"/>
    <x v="4"/>
    <x v="23"/>
    <n v="125133"/>
    <n v="0"/>
    <s v=" "/>
    <s v=" "/>
    <s v="        "/>
    <n v="0"/>
    <n v="0"/>
    <n v="0"/>
    <n v="0"/>
    <n v="0"/>
    <n v="0"/>
    <n v="0"/>
    <n v="0"/>
    <n v="0"/>
    <n v="0"/>
    <n v="0"/>
    <n v="0"/>
    <n v="0"/>
    <n v="0"/>
    <n v="0"/>
    <n v="0"/>
    <n v="0"/>
    <n v="0"/>
    <n v="0"/>
    <n v="0"/>
    <n v="0"/>
    <n v="0"/>
    <n v="0"/>
    <n v="0"/>
    <n v="0"/>
  </r>
  <r>
    <s v="10-125-134"/>
    <x v="0"/>
    <x v="4"/>
    <x v="24"/>
    <n v="361470.57"/>
    <x v="0"/>
    <x v="0"/>
    <x v="26"/>
    <s v="DEP ACCT PLANG &amp; DEV"/>
    <s v=" "/>
    <s v=" "/>
    <x v="0"/>
    <x v="4"/>
    <x v="24"/>
    <n v="125134"/>
    <n v="0"/>
    <s v=" "/>
    <s v=" "/>
    <s v="        "/>
    <n v="88033.67"/>
    <n v="0"/>
    <n v="573436.9"/>
    <n v="300000"/>
    <n v="0"/>
    <n v="104667.33"/>
    <n v="0"/>
    <n v="6786803.2400000002"/>
    <n v="6530000"/>
    <n v="0"/>
    <n v="194251.12"/>
    <n v="0"/>
    <n v="693782.55"/>
    <n v="800000"/>
    <n v="0"/>
    <n v="104667.33"/>
    <n v="0"/>
    <n v="6213366.3399999999"/>
    <n v="6230000"/>
    <n v="0"/>
    <n v="0"/>
    <n v="0"/>
    <n v="0"/>
    <n v="0"/>
    <n v="0"/>
  </r>
  <r>
    <s v="10-125-135"/>
    <x v="0"/>
    <x v="4"/>
    <x v="25"/>
    <n v="0"/>
    <x v="0"/>
    <x v="0"/>
    <x v="27"/>
    <s v="DEP ACCT LAW LIBRARY"/>
    <s v=" "/>
    <s v=" "/>
    <x v="0"/>
    <x v="4"/>
    <x v="25"/>
    <n v="125135"/>
    <n v="0"/>
    <s v=" "/>
    <s v=" "/>
    <s v="        "/>
    <n v="0"/>
    <n v="0"/>
    <n v="0"/>
    <n v="0"/>
    <n v="0"/>
    <n v="0"/>
    <n v="0"/>
    <n v="0"/>
    <n v="0"/>
    <n v="0"/>
    <n v="0"/>
    <n v="0"/>
    <n v="0"/>
    <n v="0"/>
    <n v="0"/>
    <n v="0"/>
    <n v="0"/>
    <n v="0"/>
    <n v="0"/>
    <n v="0"/>
    <n v="0"/>
    <n v="0"/>
    <n v="0"/>
    <n v="0"/>
    <n v="0"/>
  </r>
  <r>
    <s v="10-125-136"/>
    <x v="0"/>
    <x v="4"/>
    <x v="26"/>
    <n v="109894.69"/>
    <x v="0"/>
    <x v="0"/>
    <x v="28"/>
    <s v="DEP ACCT SOLID WASTE"/>
    <s v=" "/>
    <s v=" "/>
    <x v="0"/>
    <x v="4"/>
    <x v="26"/>
    <n v="125136"/>
    <n v="0"/>
    <s v=" "/>
    <s v=" "/>
    <s v="        "/>
    <n v="71138.320000000007"/>
    <n v="0"/>
    <n v="38756.370000000003"/>
    <n v="0"/>
    <n v="0"/>
    <n v="28136.05"/>
    <n v="0"/>
    <n v="401758.64"/>
    <n v="320000"/>
    <n v="0"/>
    <n v="41385.910000000003"/>
    <n v="0"/>
    <n v="29752.41"/>
    <n v="0"/>
    <n v="0"/>
    <n v="28136.05"/>
    <n v="0"/>
    <n v="363002.27"/>
    <n v="320000"/>
    <n v="0"/>
    <n v="0"/>
    <n v="0"/>
    <n v="0"/>
    <n v="0"/>
    <n v="0"/>
  </r>
  <r>
    <s v="10-125-137"/>
    <x v="0"/>
    <x v="4"/>
    <x v="27"/>
    <n v="61679.62"/>
    <x v="0"/>
    <x v="0"/>
    <x v="29"/>
    <s v="DEP CASH CTY LIBRARY"/>
    <s v=" "/>
    <s v=" "/>
    <x v="0"/>
    <x v="4"/>
    <x v="27"/>
    <n v="125137"/>
    <n v="0"/>
    <s v=" "/>
    <s v=" "/>
    <s v="        "/>
    <n v="68677.17"/>
    <n v="0"/>
    <n v="193002.45"/>
    <n v="200000"/>
    <n v="0"/>
    <n v="67883.34"/>
    <n v="0"/>
    <n v="4353796.28"/>
    <n v="4360000"/>
    <n v="0"/>
    <n v="96164.13"/>
    <n v="0"/>
    <n v="972513.04"/>
    <n v="1000000"/>
    <n v="0"/>
    <n v="67883.34"/>
    <n v="0"/>
    <n v="4160793.83"/>
    <n v="4160000"/>
    <n v="0"/>
    <n v="0"/>
    <n v="0"/>
    <n v="0"/>
    <n v="0"/>
    <n v="0"/>
  </r>
  <r>
    <s v="10-125-138"/>
    <x v="0"/>
    <x v="4"/>
    <x v="28"/>
    <n v="229909.31"/>
    <x v="0"/>
    <x v="0"/>
    <x v="30"/>
    <s v="DEP CASH AIR QUALITY"/>
    <s v=" "/>
    <s v=" "/>
    <x v="0"/>
    <x v="4"/>
    <x v="28"/>
    <n v="125138"/>
    <n v="0"/>
    <s v=" "/>
    <s v=" "/>
    <s v="        "/>
    <n v="270138.21999999997"/>
    <n v="0"/>
    <n v="659771.09"/>
    <n v="700000"/>
    <n v="0"/>
    <n v="150834.47"/>
    <n v="0"/>
    <n v="11579074.84"/>
    <n v="11500000"/>
    <n v="0"/>
    <n v="366441.76"/>
    <n v="0"/>
    <n v="1403696.46"/>
    <n v="1500000"/>
    <n v="0"/>
    <n v="150834.47"/>
    <n v="0"/>
    <n v="10919303.75"/>
    <n v="10800000"/>
    <n v="0"/>
    <n v="0"/>
    <n v="0"/>
    <n v="0"/>
    <n v="0"/>
    <n v="0"/>
  </r>
  <r>
    <s v="10-125-139"/>
    <x v="0"/>
    <x v="4"/>
    <x v="29"/>
    <n v="49631.79"/>
    <x v="0"/>
    <x v="0"/>
    <x v="31"/>
    <s v="DEP CASH HEALTH INIT"/>
    <s v=" "/>
    <s v=" "/>
    <x v="0"/>
    <x v="4"/>
    <x v="29"/>
    <n v="125139"/>
    <n v="0"/>
    <s v=" "/>
    <s v=" "/>
    <s v="        "/>
    <n v="95671.82"/>
    <n v="0"/>
    <n v="253959.97"/>
    <n v="300000"/>
    <n v="0"/>
    <n v="18599.86"/>
    <n v="0"/>
    <n v="2041031.93"/>
    <n v="2010000"/>
    <n v="0"/>
    <n v="102793.49"/>
    <n v="0"/>
    <n v="92878.33"/>
    <n v="100000"/>
    <n v="0"/>
    <n v="18599.86"/>
    <n v="0"/>
    <n v="1787071.96"/>
    <n v="1710000"/>
    <n v="0"/>
    <n v="0"/>
    <n v="0"/>
    <n v="0"/>
    <n v="0"/>
    <n v="0"/>
  </r>
  <r>
    <s v="10-125-140"/>
    <x v="0"/>
    <x v="4"/>
    <x v="30"/>
    <n v="15743.29"/>
    <x v="0"/>
    <x v="0"/>
    <x v="32"/>
    <s v="DEP CASH ASSESSOR   "/>
    <s v=" "/>
    <s v=" "/>
    <x v="0"/>
    <x v="4"/>
    <x v="30"/>
    <n v="125140"/>
    <n v="0"/>
    <s v=" "/>
    <s v=" "/>
    <s v="        "/>
    <n v="15473.29"/>
    <n v="0"/>
    <n v="270"/>
    <n v="0"/>
    <n v="0"/>
    <n v="5196.38"/>
    <n v="0"/>
    <n v="10546.91"/>
    <n v="0"/>
    <n v="0"/>
    <n v="14893.93"/>
    <n v="0"/>
    <n v="579.36"/>
    <n v="0"/>
    <n v="0"/>
    <n v="5196.38"/>
    <n v="0"/>
    <n v="10276.91"/>
    <n v="0"/>
    <n v="0"/>
    <n v="0"/>
    <n v="0"/>
    <n v="0"/>
    <n v="0"/>
    <n v="0"/>
  </r>
  <r>
    <s v="10-125-141"/>
    <x v="0"/>
    <x v="4"/>
    <x v="31"/>
    <n v="109222.63"/>
    <x v="0"/>
    <x v="0"/>
    <x v="33"/>
    <s v="DEPOSITORY FINANCE  "/>
    <s v=" "/>
    <s v=" "/>
    <x v="0"/>
    <x v="4"/>
    <x v="31"/>
    <n v="125140"/>
    <n v="0"/>
    <s v=" "/>
    <s v=" "/>
    <s v="        "/>
    <n v="66828.92"/>
    <n v="0"/>
    <n v="42393.71"/>
    <n v="0"/>
    <n v="0"/>
    <n v="141250.07"/>
    <n v="0"/>
    <n v="7467972.5599999996"/>
    <n v="7500000"/>
    <n v="0"/>
    <n v="15870.67"/>
    <n v="0"/>
    <n v="50958.25"/>
    <n v="0"/>
    <n v="0"/>
    <n v="141250.07"/>
    <n v="0"/>
    <n v="7425578.8499999996"/>
    <n v="7500000"/>
    <n v="0"/>
    <n v="0"/>
    <n v="0"/>
    <n v="0"/>
    <n v="0"/>
    <n v="0"/>
  </r>
  <r>
    <s v="10-125-142"/>
    <x v="0"/>
    <x v="4"/>
    <x v="32"/>
    <n v="2464.63"/>
    <x v="0"/>
    <x v="0"/>
    <x v="34"/>
    <s v="DEP CASH JUV PROB   "/>
    <s v=" "/>
    <s v=" "/>
    <x v="0"/>
    <x v="4"/>
    <x v="32"/>
    <n v="125140"/>
    <n v="0"/>
    <s v=" "/>
    <s v=" "/>
    <s v="        "/>
    <n v="2464.63"/>
    <n v="0"/>
    <n v="0"/>
    <n v="0"/>
    <n v="0"/>
    <n v="2464.63"/>
    <n v="0"/>
    <n v="0"/>
    <n v="0"/>
    <n v="0"/>
    <n v="2464.63"/>
    <n v="0"/>
    <n v="0"/>
    <n v="0"/>
    <n v="0"/>
    <n v="2464.63"/>
    <n v="0"/>
    <n v="0"/>
    <n v="0"/>
    <n v="0"/>
    <n v="0"/>
    <n v="0"/>
    <n v="0"/>
    <n v="0"/>
    <n v="0"/>
  </r>
  <r>
    <s v="10-125-143"/>
    <x v="0"/>
    <x v="4"/>
    <x v="33"/>
    <n v="112769.97"/>
    <x v="0"/>
    <x v="0"/>
    <x v="35"/>
    <s v="DEP CASH ADULT PROB "/>
    <s v=" "/>
    <s v=" "/>
    <x v="0"/>
    <x v="4"/>
    <x v="33"/>
    <n v="125140"/>
    <n v="0"/>
    <s v=" "/>
    <s v=" "/>
    <s v="        "/>
    <n v="46895.48"/>
    <n v="0"/>
    <n v="65874.490000000005"/>
    <n v="0"/>
    <n v="0"/>
    <n v="93008.5"/>
    <n v="0"/>
    <n v="2709761.47"/>
    <n v="2690000"/>
    <n v="0"/>
    <n v="120424.22"/>
    <n v="0"/>
    <n v="726471.26"/>
    <n v="800000"/>
    <n v="0"/>
    <n v="93008.5"/>
    <n v="0"/>
    <n v="2643886.98"/>
    <n v="2690000"/>
    <n v="0"/>
    <n v="0"/>
    <n v="0"/>
    <n v="0"/>
    <n v="0"/>
    <n v="0"/>
  </r>
  <r>
    <s v="10-125-144"/>
    <x v="0"/>
    <x v="4"/>
    <x v="34"/>
    <n v="96948.79"/>
    <x v="0"/>
    <x v="0"/>
    <x v="36"/>
    <s v="DEP CASH FLOOD CNTRL"/>
    <s v=" "/>
    <s v=" "/>
    <x v="0"/>
    <x v="4"/>
    <x v="34"/>
    <n v="125144"/>
    <n v="0"/>
    <s v=" "/>
    <s v=" "/>
    <s v="        "/>
    <n v="176661.94"/>
    <n v="0"/>
    <n v="120286.85"/>
    <n v="200000"/>
    <n v="0"/>
    <n v="10384.379999999999"/>
    <n v="0"/>
    <n v="3396564.41"/>
    <n v="3310000"/>
    <n v="0"/>
    <n v="82362.05"/>
    <n v="0"/>
    <n v="1794299.89"/>
    <n v="1700000"/>
    <n v="0"/>
    <n v="10384.379999999999"/>
    <n v="0"/>
    <n v="3276277.56"/>
    <n v="3110000"/>
    <n v="0"/>
    <n v="0"/>
    <n v="0"/>
    <n v="0"/>
    <n v="0"/>
    <n v="0"/>
  </r>
  <r>
    <s v="10-125-145"/>
    <x v="0"/>
    <x v="4"/>
    <x v="35"/>
    <n v="39684.239999999998"/>
    <x v="0"/>
    <x v="0"/>
    <x v="37"/>
    <s v="DEP CASH MCDOT      "/>
    <s v=" "/>
    <s v=" "/>
    <x v="0"/>
    <x v="4"/>
    <x v="35"/>
    <n v="125145"/>
    <n v="0"/>
    <s v=" "/>
    <s v=" "/>
    <s v="        "/>
    <n v="36727.199999999997"/>
    <n v="0"/>
    <n v="2957.04"/>
    <n v="0"/>
    <n v="0"/>
    <n v="0"/>
    <n v="0"/>
    <n v="39684.239999999998"/>
    <n v="0"/>
    <n v="0"/>
    <n v="9930.94"/>
    <n v="0"/>
    <n v="26796.26"/>
    <n v="0"/>
    <n v="0"/>
    <n v="0"/>
    <n v="0"/>
    <n v="36727.199999999997"/>
    <n v="0"/>
    <n v="0"/>
    <n v="0"/>
    <n v="0"/>
    <n v="0"/>
    <n v="0"/>
    <n v="0"/>
  </r>
  <r>
    <s v="10-125-146"/>
    <x v="0"/>
    <x v="4"/>
    <x v="36"/>
    <n v="0"/>
    <x v="0"/>
    <x v="0"/>
    <x v="38"/>
    <s v="DEP CASH CORR HLTH  "/>
    <s v=" "/>
    <s v=" "/>
    <x v="0"/>
    <x v="4"/>
    <x v="36"/>
    <n v="125146"/>
    <n v="0"/>
    <s v="Y"/>
    <s v=" "/>
    <s v="        "/>
    <n v="0"/>
    <n v="0"/>
    <n v="0"/>
    <n v="0"/>
    <n v="0"/>
    <n v="0"/>
    <n v="0"/>
    <n v="0"/>
    <n v="0"/>
    <n v="0"/>
    <n v="0"/>
    <n v="0"/>
    <n v="0"/>
    <n v="0"/>
    <n v="0"/>
    <n v="0"/>
    <n v="0"/>
    <n v="0"/>
    <n v="0"/>
    <n v="0"/>
    <n v="0"/>
    <n v="0"/>
    <n v="0"/>
    <n v="0"/>
    <n v="0"/>
  </r>
  <r>
    <s v="10-125-147"/>
    <x v="0"/>
    <x v="4"/>
    <x v="37"/>
    <n v="555129.18999999994"/>
    <x v="0"/>
    <x v="0"/>
    <x v="39"/>
    <s v="DEP CASH HUMAN SVCS "/>
    <s v=" "/>
    <s v=" "/>
    <x v="0"/>
    <x v="4"/>
    <x v="37"/>
    <n v="125144"/>
    <n v="0"/>
    <s v=" "/>
    <s v=" "/>
    <s v="        "/>
    <n v="71021.87"/>
    <n v="0"/>
    <n v="2484107.3199999998"/>
    <n v="2000000"/>
    <n v="0"/>
    <n v="70006.509999999995"/>
    <n v="0"/>
    <n v="39875122.68"/>
    <n v="39390000"/>
    <n v="0"/>
    <n v="90119.09"/>
    <n v="0"/>
    <n v="6080902.7800000003"/>
    <n v="6100000"/>
    <n v="0"/>
    <n v="70006.509999999995"/>
    <n v="0"/>
    <n v="37391015.359999999"/>
    <n v="37390000"/>
    <n v="0"/>
    <n v="0"/>
    <n v="0"/>
    <n v="0"/>
    <n v="0"/>
    <n v="0"/>
  </r>
  <r>
    <s v="10-125-148"/>
    <x v="0"/>
    <x v="4"/>
    <x v="38"/>
    <n v="57799.5"/>
    <x v="0"/>
    <x v="0"/>
    <x v="40"/>
    <s v="DEP CASH MCESA      "/>
    <s v=" "/>
    <s v=" "/>
    <x v="0"/>
    <x v="4"/>
    <x v="38"/>
    <n v="125144"/>
    <n v="0"/>
    <s v=" "/>
    <s v=" "/>
    <s v="        "/>
    <n v="57799.5"/>
    <n v="0"/>
    <n v="0"/>
    <n v="0"/>
    <n v="0"/>
    <n v="0"/>
    <n v="0"/>
    <n v="57799.5"/>
    <n v="0"/>
    <n v="0"/>
    <n v="56849.5"/>
    <n v="0"/>
    <n v="950"/>
    <n v="0"/>
    <n v="0"/>
    <n v="0"/>
    <n v="0"/>
    <n v="57799.5"/>
    <n v="0"/>
    <n v="0"/>
    <n v="0"/>
    <n v="0"/>
    <n v="0"/>
    <n v="0"/>
    <n v="0"/>
  </r>
  <r>
    <s v="10-125-160"/>
    <x v="0"/>
    <x v="4"/>
    <x v="8"/>
    <n v="0"/>
    <x v="0"/>
    <x v="0"/>
    <x v="41"/>
    <s v="DEP CASH FELONY CNTR"/>
    <s v=" "/>
    <s v=" "/>
    <x v="0"/>
    <x v="4"/>
    <x v="8"/>
    <n v="125160"/>
    <n v="0"/>
    <s v=" "/>
    <s v=" "/>
    <s v="        "/>
    <n v="0"/>
    <n v="0"/>
    <n v="0"/>
    <n v="0"/>
    <n v="0"/>
    <n v="0"/>
    <n v="0"/>
    <n v="0"/>
    <n v="0"/>
    <n v="0"/>
    <n v="0"/>
    <n v="0"/>
    <n v="0"/>
    <n v="0"/>
    <n v="0"/>
    <n v="0"/>
    <n v="0"/>
    <n v="0"/>
    <n v="0"/>
    <n v="0"/>
    <n v="0"/>
    <n v="0"/>
    <n v="0"/>
    <n v="0"/>
    <n v="0"/>
  </r>
  <r>
    <s v="10-125-161"/>
    <x v="0"/>
    <x v="4"/>
    <x v="39"/>
    <n v="69734.3"/>
    <x v="0"/>
    <x v="0"/>
    <x v="42"/>
    <s v="DEP CASH MCDOWELL JC"/>
    <s v=" "/>
    <s v=" "/>
    <x v="0"/>
    <x v="4"/>
    <x v="39"/>
    <n v="125161"/>
    <n v="0"/>
    <s v=" "/>
    <s v=" "/>
    <s v="        "/>
    <n v="16258.99"/>
    <n v="0"/>
    <n v="53475.31"/>
    <n v="0"/>
    <n v="0"/>
    <n v="30015.58"/>
    <n v="0"/>
    <n v="639718.72"/>
    <n v="600000"/>
    <n v="0"/>
    <n v="44716.99"/>
    <n v="0"/>
    <n v="71542"/>
    <n v="100000"/>
    <n v="0"/>
    <n v="30015.58"/>
    <n v="0"/>
    <n v="586243.41"/>
    <n v="600000"/>
    <n v="0"/>
    <n v="0"/>
    <n v="0"/>
    <n v="0"/>
    <n v="0"/>
    <n v="0"/>
  </r>
  <r>
    <s v="10-125-162"/>
    <x v="0"/>
    <x v="4"/>
    <x v="40"/>
    <n v="69954.210000000006"/>
    <x v="0"/>
    <x v="0"/>
    <x v="43"/>
    <s v="DEP CASH MOON VAL JC"/>
    <s v=" "/>
    <s v=" "/>
    <x v="0"/>
    <x v="4"/>
    <x v="40"/>
    <n v="125162"/>
    <n v="0"/>
    <s v=" "/>
    <s v=" "/>
    <s v="        "/>
    <n v="90862.91"/>
    <n v="0"/>
    <n v="79091.3"/>
    <n v="100000"/>
    <n v="0"/>
    <n v="78174.02"/>
    <n v="0"/>
    <n v="1191780.19"/>
    <n v="1200000"/>
    <n v="0"/>
    <n v="45185.21"/>
    <n v="0"/>
    <n v="145677.70000000001"/>
    <n v="100000"/>
    <n v="0"/>
    <n v="78174.02"/>
    <n v="0"/>
    <n v="1112688.8899999999"/>
    <n v="1100000"/>
    <n v="0"/>
    <n v="0"/>
    <n v="0"/>
    <n v="0"/>
    <n v="0"/>
    <n v="0"/>
  </r>
  <r>
    <s v="10-125-163"/>
    <x v="0"/>
    <x v="4"/>
    <x v="41"/>
    <n v="62296.73"/>
    <x v="0"/>
    <x v="0"/>
    <x v="44"/>
    <s v="DEP CASH DREAMY D JC"/>
    <s v=" "/>
    <s v=" "/>
    <x v="0"/>
    <x v="4"/>
    <x v="41"/>
    <n v="125163"/>
    <n v="0"/>
    <s v=" "/>
    <s v=" "/>
    <s v="        "/>
    <n v="9317.66"/>
    <n v="0"/>
    <n v="52979.07"/>
    <n v="0"/>
    <n v="0"/>
    <n v="84317.86"/>
    <n v="0"/>
    <n v="777978.87"/>
    <n v="800000"/>
    <n v="0"/>
    <n v="21452.34"/>
    <n v="0"/>
    <n v="87865.32"/>
    <n v="100000"/>
    <n v="0"/>
    <n v="84317.86"/>
    <n v="0"/>
    <n v="724999.8"/>
    <n v="800000"/>
    <n v="0"/>
    <n v="0"/>
    <n v="0"/>
    <n v="0"/>
    <n v="0"/>
    <n v="0"/>
  </r>
  <r>
    <s v="10-125-164"/>
    <x v="0"/>
    <x v="4"/>
    <x v="42"/>
    <n v="63539.23"/>
    <x v="0"/>
    <x v="0"/>
    <x v="45"/>
    <s v="DEP CASH DOWNTOWN JC"/>
    <s v=" "/>
    <s v=" "/>
    <x v="0"/>
    <x v="4"/>
    <x v="42"/>
    <n v="125164"/>
    <n v="0"/>
    <s v=" "/>
    <s v=" "/>
    <s v="        "/>
    <n v="52198.18"/>
    <n v="0"/>
    <n v="111341.05"/>
    <n v="100000"/>
    <n v="0"/>
    <n v="11716.56"/>
    <n v="0"/>
    <n v="1551822.67"/>
    <n v="1500000"/>
    <n v="0"/>
    <n v="134463"/>
    <n v="0"/>
    <n v="217735.18"/>
    <n v="300000"/>
    <n v="0"/>
    <n v="11716.56"/>
    <n v="0"/>
    <n v="1440481.62"/>
    <n v="1400000"/>
    <n v="0"/>
    <n v="0"/>
    <n v="0"/>
    <n v="0"/>
    <n v="0"/>
    <n v="0"/>
  </r>
  <r>
    <s v="10-125-165"/>
    <x v="0"/>
    <x v="4"/>
    <x v="43"/>
    <n v="15884.38"/>
    <x v="0"/>
    <x v="0"/>
    <x v="46"/>
    <s v="DEP CASH IRONWOOD JC"/>
    <s v=" "/>
    <s v=" "/>
    <x v="0"/>
    <x v="4"/>
    <x v="43"/>
    <n v="125165"/>
    <n v="0"/>
    <s v=" "/>
    <s v=" "/>
    <s v="        "/>
    <n v="71589.73"/>
    <n v="0"/>
    <n v="44294.65"/>
    <n v="100000"/>
    <n v="0"/>
    <n v="83864.89"/>
    <n v="0"/>
    <n v="532019.49"/>
    <n v="600000"/>
    <n v="0"/>
    <n v="17726.04"/>
    <n v="0"/>
    <n v="53863.69"/>
    <n v="0"/>
    <n v="0"/>
    <n v="83864.89"/>
    <n v="0"/>
    <n v="487724.84"/>
    <n v="500000"/>
    <n v="0"/>
    <n v="0"/>
    <n v="0"/>
    <n v="0"/>
    <n v="0"/>
    <n v="0"/>
  </r>
  <r>
    <s v="10-125-166"/>
    <x v="0"/>
    <x v="4"/>
    <x v="44"/>
    <n v="85994.96"/>
    <x v="0"/>
    <x v="0"/>
    <x v="47"/>
    <s v="DEP CASH WHTE TNK JC"/>
    <s v=" "/>
    <s v=" "/>
    <x v="0"/>
    <x v="4"/>
    <x v="44"/>
    <n v="125166"/>
    <n v="0"/>
    <s v=" "/>
    <s v=" "/>
    <s v="        "/>
    <n v="66866.12"/>
    <n v="0"/>
    <n v="119128.84"/>
    <n v="100000"/>
    <n v="0"/>
    <n v="86263.91"/>
    <n v="0"/>
    <n v="1799731.05"/>
    <n v="1800000"/>
    <n v="0"/>
    <n v="61527.43"/>
    <n v="0"/>
    <n v="205338.69"/>
    <n v="200000"/>
    <n v="0"/>
    <n v="86263.91"/>
    <n v="0"/>
    <n v="1680602.21"/>
    <n v="1700000"/>
    <n v="0"/>
    <n v="0"/>
    <n v="0"/>
    <n v="0"/>
    <n v="0"/>
    <n v="0"/>
  </r>
  <r>
    <s v="10-125-167"/>
    <x v="0"/>
    <x v="4"/>
    <x v="45"/>
    <n v="54448.82"/>
    <x v="0"/>
    <x v="0"/>
    <x v="48"/>
    <s v="DEP CASH E MESA JC  "/>
    <s v=" "/>
    <s v=" "/>
    <x v="0"/>
    <x v="4"/>
    <x v="45"/>
    <n v="125167"/>
    <n v="0"/>
    <s v=" "/>
    <s v=" "/>
    <s v="        "/>
    <n v="67326.19"/>
    <n v="0"/>
    <n v="87122.63"/>
    <n v="100000"/>
    <n v="0"/>
    <n v="94787.31"/>
    <n v="0"/>
    <n v="1259661.51"/>
    <n v="1300000"/>
    <n v="0"/>
    <n v="118605.3"/>
    <n v="0"/>
    <n v="148720.89000000001"/>
    <n v="200000"/>
    <n v="0"/>
    <n v="94787.31"/>
    <n v="0"/>
    <n v="1172538.8799999999"/>
    <n v="1200000"/>
    <n v="0"/>
    <n v="0"/>
    <n v="0"/>
    <n v="0"/>
    <n v="0"/>
    <n v="0"/>
  </r>
  <r>
    <s v="10-125-168"/>
    <x v="0"/>
    <x v="4"/>
    <x v="46"/>
    <n v="69217.36"/>
    <x v="0"/>
    <x v="0"/>
    <x v="49"/>
    <s v="DEP CASH ARCADIA JC "/>
    <s v=" "/>
    <s v=" "/>
    <x v="0"/>
    <x v="4"/>
    <x v="46"/>
    <n v="125168"/>
    <n v="0"/>
    <s v=" "/>
    <s v=" "/>
    <s v="        "/>
    <n v="8194.43"/>
    <n v="0"/>
    <n v="61022.93"/>
    <n v="0"/>
    <n v="0"/>
    <n v="83279.600000000006"/>
    <n v="0"/>
    <n v="785937.76"/>
    <n v="800000"/>
    <n v="0"/>
    <n v="121921.51"/>
    <n v="0"/>
    <n v="86272.92"/>
    <n v="200000"/>
    <n v="0"/>
    <n v="83279.600000000006"/>
    <n v="0"/>
    <n v="724914.83"/>
    <n v="800000"/>
    <n v="0"/>
    <n v="0"/>
    <n v="0"/>
    <n v="0"/>
    <n v="0"/>
    <n v="0"/>
  </r>
  <r>
    <s v="10-125-169"/>
    <x v="0"/>
    <x v="4"/>
    <x v="47"/>
    <n v="42059.43"/>
    <x v="0"/>
    <x v="0"/>
    <x v="50"/>
    <s v="DEP CASH MARYVALE JC"/>
    <s v=" "/>
    <s v=" "/>
    <x v="0"/>
    <x v="4"/>
    <x v="47"/>
    <n v="125169"/>
    <n v="0"/>
    <s v=" "/>
    <s v=" "/>
    <s v="        "/>
    <n v="85290.54"/>
    <n v="0"/>
    <n v="56768.89"/>
    <n v="100000"/>
    <n v="0"/>
    <n v="26097.5"/>
    <n v="0"/>
    <n v="815961.93"/>
    <n v="800000"/>
    <n v="0"/>
    <n v="85227.74"/>
    <n v="0"/>
    <n v="100062.8"/>
    <n v="100000"/>
    <n v="0"/>
    <n v="26097.5"/>
    <n v="0"/>
    <n v="759193.04"/>
    <n v="700000"/>
    <n v="0"/>
    <n v="0"/>
    <n v="0"/>
    <n v="0"/>
    <n v="0"/>
    <n v="0"/>
  </r>
  <r>
    <s v="10-125-170"/>
    <x v="0"/>
    <x v="4"/>
    <x v="48"/>
    <n v="33763.18"/>
    <x v="0"/>
    <x v="0"/>
    <x v="51"/>
    <s v="DEP CASH W MESA JC  "/>
    <s v=" "/>
    <s v=" "/>
    <x v="0"/>
    <x v="4"/>
    <x v="48"/>
    <n v="125170"/>
    <n v="0"/>
    <s v=" "/>
    <s v=" "/>
    <s v="        "/>
    <n v="99231.33"/>
    <n v="0"/>
    <n v="134531.85"/>
    <n v="200000"/>
    <n v="0"/>
    <n v="17621.21"/>
    <n v="0"/>
    <n v="1816141.97"/>
    <n v="1800000"/>
    <n v="0"/>
    <n v="90021.69"/>
    <n v="0"/>
    <n v="209209.64"/>
    <n v="200000"/>
    <n v="0"/>
    <n v="17621.21"/>
    <n v="0"/>
    <n v="1681610.12"/>
    <n v="1600000"/>
    <n v="0"/>
    <n v="0"/>
    <n v="0"/>
    <n v="0"/>
    <n v="0"/>
    <n v="0"/>
  </r>
  <r>
    <s v="10-125-171"/>
    <x v="0"/>
    <x v="4"/>
    <x v="49"/>
    <n v="61497.47"/>
    <x v="0"/>
    <x v="0"/>
    <x v="52"/>
    <s v="DEP CASH SAN MARCOS "/>
    <s v=" "/>
    <s v=" "/>
    <x v="0"/>
    <x v="4"/>
    <x v="49"/>
    <n v="125171"/>
    <n v="0"/>
    <s v=" "/>
    <s v=" "/>
    <s v="        "/>
    <n v="46132.160000000003"/>
    <n v="0"/>
    <n v="115365.31"/>
    <n v="100000"/>
    <n v="0"/>
    <n v="67360.070000000007"/>
    <n v="0"/>
    <n v="1494137.4"/>
    <n v="1500000"/>
    <n v="0"/>
    <n v="68740.81"/>
    <n v="0"/>
    <n v="177391.35"/>
    <n v="200000"/>
    <n v="0"/>
    <n v="67360.070000000007"/>
    <n v="0"/>
    <n v="1378772.09"/>
    <n v="1400000"/>
    <n v="0"/>
    <n v="0"/>
    <n v="0"/>
    <n v="0"/>
    <n v="0"/>
    <n v="0"/>
  </r>
  <r>
    <s v="10-125-172"/>
    <x v="0"/>
    <x v="4"/>
    <x v="50"/>
    <n v="68975.199999999997"/>
    <x v="0"/>
    <x v="0"/>
    <x v="53"/>
    <s v="DEP CASH MANISTEE JC"/>
    <s v=" "/>
    <s v=" "/>
    <x v="0"/>
    <x v="4"/>
    <x v="50"/>
    <n v="125172"/>
    <n v="0"/>
    <s v=" "/>
    <s v=" "/>
    <s v="        "/>
    <n v="95967.42"/>
    <n v="0"/>
    <n v="73007.78"/>
    <n v="100000"/>
    <n v="0"/>
    <n v="73175.570000000007"/>
    <n v="0"/>
    <n v="1095799.6299999999"/>
    <n v="1100000"/>
    <n v="0"/>
    <n v="68374.759999999995"/>
    <n v="0"/>
    <n v="127592.66"/>
    <n v="100000"/>
    <n v="0"/>
    <n v="73175.570000000007"/>
    <n v="0"/>
    <n v="1022791.85"/>
    <n v="1000000"/>
    <n v="0"/>
    <n v="0"/>
    <n v="0"/>
    <n v="0"/>
    <n v="0"/>
    <n v="0"/>
  </r>
  <r>
    <s v="10-125-173"/>
    <x v="0"/>
    <x v="4"/>
    <x v="51"/>
    <n v="74027.33"/>
    <x v="0"/>
    <x v="0"/>
    <x v="54"/>
    <s v="DEP CASH N MESA JC  "/>
    <s v=" "/>
    <s v=" "/>
    <x v="0"/>
    <x v="4"/>
    <x v="51"/>
    <n v="125173"/>
    <n v="0"/>
    <s v=" "/>
    <s v=" "/>
    <s v="        "/>
    <n v="44851.5"/>
    <n v="0"/>
    <n v="129175.83"/>
    <n v="100000"/>
    <n v="0"/>
    <n v="2450.96"/>
    <n v="0"/>
    <n v="1871576.37"/>
    <n v="1800000"/>
    <n v="0"/>
    <n v="138301.97"/>
    <n v="0"/>
    <n v="206549.53"/>
    <n v="300000"/>
    <n v="0"/>
    <n v="2450.96"/>
    <n v="0"/>
    <n v="1742400.54"/>
    <n v="1700000"/>
    <n v="0"/>
    <n v="0"/>
    <n v="0"/>
    <n v="0"/>
    <n v="0"/>
    <n v="0"/>
  </r>
  <r>
    <s v="10-125-174"/>
    <x v="0"/>
    <x v="4"/>
    <x v="52"/>
    <n v="53727.85"/>
    <x v="0"/>
    <x v="0"/>
    <x v="55"/>
    <s v="DEP CASH ARROWHEAD J"/>
    <s v=" "/>
    <s v=" "/>
    <x v="0"/>
    <x v="4"/>
    <x v="52"/>
    <n v="125174"/>
    <n v="0"/>
    <s v=" "/>
    <s v=" "/>
    <s v="        "/>
    <n v="35684.46"/>
    <n v="0"/>
    <n v="118043.39"/>
    <n v="100000"/>
    <n v="0"/>
    <n v="23824.63"/>
    <n v="0"/>
    <n v="1729903.22"/>
    <n v="1700000"/>
    <n v="0"/>
    <n v="120626.43"/>
    <n v="0"/>
    <n v="215058.03"/>
    <n v="300000"/>
    <n v="0"/>
    <n v="23824.63"/>
    <n v="0"/>
    <n v="1611859.83"/>
    <n v="1600000"/>
    <n v="0"/>
    <n v="0"/>
    <n v="0"/>
    <n v="0"/>
    <n v="0"/>
    <n v="0"/>
  </r>
  <r>
    <s v="10-125-175"/>
    <x v="0"/>
    <x v="4"/>
    <x v="53"/>
    <n v="46882.86"/>
    <x v="0"/>
    <x v="0"/>
    <x v="56"/>
    <s v="DEP CASH W MCDOWELL "/>
    <s v=" "/>
    <s v=" "/>
    <x v="0"/>
    <x v="4"/>
    <x v="53"/>
    <n v="125175"/>
    <n v="0"/>
    <s v=" "/>
    <s v=" "/>
    <s v="        "/>
    <n v="36037.480000000003"/>
    <n v="0"/>
    <n v="110845.38"/>
    <n v="100000"/>
    <n v="0"/>
    <n v="52533.91"/>
    <n v="0"/>
    <n v="1394348.95"/>
    <n v="1400000"/>
    <n v="0"/>
    <n v="57310.74"/>
    <n v="0"/>
    <n v="178726.74"/>
    <n v="200000"/>
    <n v="0"/>
    <n v="52533.91"/>
    <n v="0"/>
    <n v="1283503.57"/>
    <n v="1300000"/>
    <n v="0"/>
    <n v="0"/>
    <n v="0"/>
    <n v="0"/>
    <n v="0"/>
    <n v="0"/>
  </r>
  <r>
    <s v="10-125-176"/>
    <x v="0"/>
    <x v="4"/>
    <x v="54"/>
    <n v="68026.460000000006"/>
    <x v="0"/>
    <x v="0"/>
    <x v="57"/>
    <s v="DEP CASH AGUA FRIA J"/>
    <s v=" "/>
    <s v=" "/>
    <x v="0"/>
    <x v="4"/>
    <x v="54"/>
    <n v="125176"/>
    <n v="0"/>
    <s v=" "/>
    <s v=" "/>
    <s v="        "/>
    <n v="77913.990000000005"/>
    <n v="0"/>
    <n v="90112.47"/>
    <n v="100000"/>
    <n v="0"/>
    <n v="53547.51"/>
    <n v="0"/>
    <n v="1214478.95"/>
    <n v="1200000"/>
    <n v="0"/>
    <n v="519014.25"/>
    <n v="0"/>
    <n v="158899.74"/>
    <n v="600000"/>
    <n v="0"/>
    <n v="53547.51"/>
    <n v="0"/>
    <n v="1124366.48"/>
    <n v="1100000"/>
    <n v="0"/>
    <n v="0"/>
    <n v="0"/>
    <n v="0"/>
    <n v="0"/>
    <n v="0"/>
  </r>
  <r>
    <s v="10-125-177"/>
    <x v="0"/>
    <x v="4"/>
    <x v="55"/>
    <n v="55619.72"/>
    <x v="0"/>
    <x v="0"/>
    <x v="58"/>
    <s v="DEP CASH SAN TAN JC "/>
    <s v=" "/>
    <s v=" "/>
    <x v="0"/>
    <x v="4"/>
    <x v="55"/>
    <n v="125177"/>
    <n v="0"/>
    <s v=" "/>
    <s v=" "/>
    <s v="        "/>
    <n v="32729.41"/>
    <n v="0"/>
    <n v="122890.31"/>
    <n v="100000"/>
    <n v="0"/>
    <n v="30689.66"/>
    <n v="0"/>
    <n v="1524930.06"/>
    <n v="1500000"/>
    <n v="0"/>
    <n v="148866.81"/>
    <n v="0"/>
    <n v="183862.6"/>
    <n v="300000"/>
    <n v="0"/>
    <n v="30689.66"/>
    <n v="0"/>
    <n v="1402039.75"/>
    <n v="1400000"/>
    <n v="0"/>
    <n v="0"/>
    <n v="0"/>
    <n v="0"/>
    <n v="0"/>
    <n v="0"/>
  </r>
  <r>
    <s v="10-125-178"/>
    <x v="0"/>
    <x v="4"/>
    <x v="56"/>
    <n v="42686.48"/>
    <x v="0"/>
    <x v="0"/>
    <x v="59"/>
    <s v="DEP CASH UNIVERSITY "/>
    <s v=" "/>
    <s v=" "/>
    <x v="0"/>
    <x v="4"/>
    <x v="56"/>
    <n v="125178"/>
    <n v="0"/>
    <s v=" "/>
    <s v=" "/>
    <s v="        "/>
    <n v="11474.66"/>
    <n v="0"/>
    <n v="131211.82"/>
    <n v="100000"/>
    <n v="0"/>
    <n v="8143.68"/>
    <n v="0"/>
    <n v="1734542.8"/>
    <n v="1700000"/>
    <n v="0"/>
    <n v="100969.84"/>
    <n v="0"/>
    <n v="210504.82"/>
    <n v="300000"/>
    <n v="0"/>
    <n v="8143.68"/>
    <n v="0"/>
    <n v="1603330.98"/>
    <n v="1600000"/>
    <n v="0"/>
    <n v="0"/>
    <n v="0"/>
    <n v="0"/>
    <n v="0"/>
    <n v="0"/>
  </r>
  <r>
    <s v="10-125-179"/>
    <x v="0"/>
    <x v="4"/>
    <x v="57"/>
    <n v="29837.45"/>
    <x v="0"/>
    <x v="0"/>
    <x v="60"/>
    <s v="DEP CASH HASSAYAMPA "/>
    <s v=" "/>
    <s v=" "/>
    <x v="0"/>
    <x v="4"/>
    <x v="57"/>
    <n v="125179"/>
    <n v="0"/>
    <s v=" "/>
    <s v=" "/>
    <s v="        "/>
    <n v="49944.97"/>
    <n v="0"/>
    <n v="79892.479999999996"/>
    <n v="100000"/>
    <n v="0"/>
    <n v="9302.09"/>
    <n v="0"/>
    <n v="1220535.3600000001"/>
    <n v="1200000"/>
    <n v="0"/>
    <n v="115638.52"/>
    <n v="0"/>
    <n v="134306.45000000001"/>
    <n v="200000"/>
    <n v="0"/>
    <n v="9302.09"/>
    <n v="0"/>
    <n v="1140642.8799999999"/>
    <n v="1100000"/>
    <n v="0"/>
    <n v="0"/>
    <n v="0"/>
    <n v="0"/>
    <n v="0"/>
    <n v="0"/>
  </r>
  <r>
    <s v="10-125-181"/>
    <x v="0"/>
    <x v="4"/>
    <x v="58"/>
    <n v="52402.77"/>
    <x v="0"/>
    <x v="0"/>
    <x v="61"/>
    <s v="DEP CASH S MOUNTAIN "/>
    <s v=" "/>
    <s v=" "/>
    <x v="0"/>
    <x v="4"/>
    <x v="58"/>
    <n v="125181"/>
    <n v="0"/>
    <s v=" "/>
    <s v=" "/>
    <s v="        "/>
    <n v="62605.96"/>
    <n v="0"/>
    <n v="89796.81"/>
    <n v="100000"/>
    <n v="0"/>
    <n v="52048.85"/>
    <n v="0"/>
    <n v="1000353.92"/>
    <n v="1000000"/>
    <n v="0"/>
    <n v="53929.63"/>
    <n v="0"/>
    <n v="108676.33"/>
    <n v="100000"/>
    <n v="0"/>
    <n v="52048.85"/>
    <n v="0"/>
    <n v="910557.11"/>
    <n v="900000"/>
    <n v="0"/>
    <n v="0"/>
    <n v="0"/>
    <n v="0"/>
    <n v="0"/>
    <n v="0"/>
  </r>
  <r>
    <s v="10-125-182"/>
    <x v="0"/>
    <x v="4"/>
    <x v="59"/>
    <n v="47205.55"/>
    <x v="0"/>
    <x v="0"/>
    <x v="62"/>
    <s v="DEP CASH ENCANTO JC "/>
    <s v=" "/>
    <s v=" "/>
    <x v="0"/>
    <x v="4"/>
    <x v="59"/>
    <n v="125182"/>
    <n v="0"/>
    <s v=" "/>
    <s v=" "/>
    <s v="        "/>
    <n v="12666.82"/>
    <n v="0"/>
    <n v="134538.73000000001"/>
    <n v="100000"/>
    <n v="0"/>
    <n v="49026.94"/>
    <n v="0"/>
    <n v="1598178.61"/>
    <n v="1600000"/>
    <n v="0"/>
    <n v="121315.94"/>
    <n v="0"/>
    <n v="191350.88"/>
    <n v="300000"/>
    <n v="0"/>
    <n v="49026.94"/>
    <n v="0"/>
    <n v="1463639.88"/>
    <n v="1500000"/>
    <n v="0"/>
    <n v="0"/>
    <n v="0"/>
    <n v="0"/>
    <n v="0"/>
    <n v="0"/>
  </r>
  <r>
    <s v="10-125-183"/>
    <x v="0"/>
    <x v="4"/>
    <x v="60"/>
    <n v="0"/>
    <x v="0"/>
    <x v="0"/>
    <x v="63"/>
    <s v="DEP CASH FH EFFLUENT"/>
    <s v=" "/>
    <s v=" "/>
    <x v="0"/>
    <x v="4"/>
    <x v="60"/>
    <n v="125183"/>
    <n v="0"/>
    <s v=" "/>
    <s v=" "/>
    <s v="        "/>
    <n v="0"/>
    <n v="0"/>
    <n v="0"/>
    <n v="0"/>
    <n v="0"/>
    <n v="0"/>
    <n v="0"/>
    <n v="0"/>
    <n v="0"/>
    <n v="0"/>
    <n v="0"/>
    <n v="0"/>
    <n v="0"/>
    <n v="0"/>
    <n v="0"/>
    <n v="0"/>
    <n v="0"/>
    <n v="0"/>
    <n v="0"/>
    <n v="0"/>
    <n v="0"/>
    <n v="0"/>
    <n v="0"/>
    <n v="0"/>
    <n v="0"/>
  </r>
  <r>
    <s v="10-125-184"/>
    <x v="0"/>
    <x v="4"/>
    <x v="61"/>
    <n v="0"/>
    <x v="0"/>
    <x v="0"/>
    <x v="64"/>
    <s v="NONE                "/>
    <s v=" "/>
    <s v=" "/>
    <x v="0"/>
    <x v="4"/>
    <x v="61"/>
    <n v="125184"/>
    <n v="0"/>
    <s v=" "/>
    <s v=" "/>
    <s v="        "/>
    <n v="0"/>
    <n v="0"/>
    <n v="0"/>
    <n v="0"/>
    <n v="0"/>
    <n v="0"/>
    <n v="0"/>
    <n v="0"/>
    <n v="0"/>
    <n v="0"/>
    <n v="0"/>
    <n v="0"/>
    <n v="0"/>
    <n v="0"/>
    <n v="0"/>
    <n v="0"/>
    <n v="0"/>
    <n v="0"/>
    <n v="0"/>
    <n v="0"/>
    <n v="0"/>
    <n v="0"/>
    <n v="0"/>
    <n v="0"/>
    <n v="0"/>
  </r>
  <r>
    <s v="10-125-185"/>
    <x v="0"/>
    <x v="4"/>
    <x v="62"/>
    <n v="408452.1"/>
    <x v="0"/>
    <x v="0"/>
    <x v="65"/>
    <s v="DEP CASH ENVIR SERV "/>
    <s v=" "/>
    <s v=" "/>
    <x v="0"/>
    <x v="4"/>
    <x v="62"/>
    <n v="125185"/>
    <n v="0"/>
    <s v=" "/>
    <s v=" "/>
    <s v="        "/>
    <n v="88343.02"/>
    <n v="0"/>
    <n v="1020109.08"/>
    <n v="700000"/>
    <n v="0"/>
    <n v="206839.75"/>
    <n v="0"/>
    <n v="15691612.35"/>
    <n v="15490000"/>
    <n v="0"/>
    <n v="546225.89"/>
    <n v="0"/>
    <n v="2342117.13"/>
    <n v="2800000"/>
    <n v="0"/>
    <n v="206839.75"/>
    <n v="0"/>
    <n v="14671503.27"/>
    <n v="14790000"/>
    <n v="0"/>
    <n v="0"/>
    <n v="0"/>
    <n v="0"/>
    <n v="0"/>
    <n v="0"/>
  </r>
  <r>
    <s v="10-125-186"/>
    <x v="0"/>
    <x v="4"/>
    <x v="63"/>
    <n v="0"/>
    <x v="0"/>
    <x v="0"/>
    <x v="66"/>
    <s v="DEP CASH PENDERGAST "/>
    <s v=" "/>
    <s v=" "/>
    <x v="0"/>
    <x v="4"/>
    <x v="63"/>
    <n v="125186"/>
    <n v="0"/>
    <s v=" "/>
    <s v=" "/>
    <s v="        "/>
    <n v="0"/>
    <n v="0"/>
    <n v="0"/>
    <n v="0"/>
    <n v="0"/>
    <n v="0"/>
    <n v="0"/>
    <n v="0"/>
    <n v="0"/>
    <n v="0"/>
    <n v="0"/>
    <n v="0"/>
    <n v="0"/>
    <n v="0"/>
    <n v="0"/>
    <n v="0"/>
    <n v="0"/>
    <n v="0"/>
    <n v="0"/>
    <n v="0"/>
    <n v="0"/>
    <n v="0"/>
    <n v="0"/>
    <n v="0"/>
    <n v="0"/>
  </r>
  <r>
    <s v="10-125-187"/>
    <x v="0"/>
    <x v="4"/>
    <x v="64"/>
    <n v="105965.35"/>
    <x v="0"/>
    <x v="0"/>
    <x v="67"/>
    <s v="DEP CASH N VALLEY JC"/>
    <s v=" "/>
    <s v=" "/>
    <x v="0"/>
    <x v="4"/>
    <x v="64"/>
    <n v="125187"/>
    <n v="0"/>
    <s v=" "/>
    <s v=" "/>
    <s v="        "/>
    <n v="18160.62"/>
    <n v="0"/>
    <n v="87804.73"/>
    <n v="0"/>
    <n v="0"/>
    <n v="32138.57"/>
    <n v="0"/>
    <n v="1173826.78"/>
    <n v="1100000"/>
    <n v="0"/>
    <n v="92583.27"/>
    <n v="0"/>
    <n v="125577.35"/>
    <n v="200000"/>
    <n v="0"/>
    <n v="32138.57"/>
    <n v="0"/>
    <n v="1086022.05"/>
    <n v="1100000"/>
    <n v="0"/>
    <n v="0"/>
    <n v="0"/>
    <n v="0"/>
    <n v="0"/>
    <n v="0"/>
  </r>
  <r>
    <s v="10-125-188"/>
    <x v="0"/>
    <x v="4"/>
    <x v="65"/>
    <n v="32064.49"/>
    <x v="0"/>
    <x v="0"/>
    <x v="68"/>
    <s v="DEP CASH KYRENE JC  "/>
    <s v=" "/>
    <s v=" "/>
    <x v="0"/>
    <x v="4"/>
    <x v="65"/>
    <n v="125188"/>
    <n v="0"/>
    <s v=" "/>
    <s v=" "/>
    <s v="        "/>
    <n v="88780.52"/>
    <n v="0"/>
    <n v="143283.97"/>
    <n v="200000"/>
    <n v="0"/>
    <n v="37726.449999999997"/>
    <n v="0"/>
    <n v="1994338.04"/>
    <n v="2000000"/>
    <n v="0"/>
    <n v="61691.49"/>
    <n v="0"/>
    <n v="227089.03"/>
    <n v="200000"/>
    <n v="0"/>
    <n v="37726.449999999997"/>
    <n v="0"/>
    <n v="1851054.07"/>
    <n v="1800000"/>
    <n v="0"/>
    <n v="0"/>
    <n v="0"/>
    <n v="0"/>
    <n v="0"/>
    <n v="0"/>
  </r>
  <r>
    <s v="10-125-189"/>
    <x v="0"/>
    <x v="4"/>
    <x v="66"/>
    <n v="80042.33"/>
    <x v="0"/>
    <x v="0"/>
    <x v="69"/>
    <s v="DEP CASH DESERT RIDG"/>
    <s v=" "/>
    <s v=" "/>
    <x v="0"/>
    <x v="4"/>
    <x v="66"/>
    <n v="125189"/>
    <n v="0"/>
    <s v=" "/>
    <s v=" "/>
    <s v="        "/>
    <n v="80916.09"/>
    <n v="0"/>
    <n v="99126.24"/>
    <n v="100000"/>
    <n v="0"/>
    <n v="17002.689999999999"/>
    <n v="0"/>
    <n v="1463039.64"/>
    <n v="1400000"/>
    <n v="0"/>
    <n v="119386.72"/>
    <n v="0"/>
    <n v="161529.37"/>
    <n v="200000"/>
    <n v="0"/>
    <n v="17002.689999999999"/>
    <n v="0"/>
    <n v="1363913.4"/>
    <n v="1300000"/>
    <n v="0"/>
    <n v="0"/>
    <n v="0"/>
    <n v="0"/>
    <n v="0"/>
    <n v="0"/>
  </r>
  <r>
    <s v="10-125-190"/>
    <x v="0"/>
    <x v="4"/>
    <x v="67"/>
    <n v="95362.16"/>
    <x v="0"/>
    <x v="0"/>
    <x v="70"/>
    <s v="DEP CASH HIGHLAND JC"/>
    <s v=" "/>
    <s v=" "/>
    <x v="0"/>
    <x v="4"/>
    <x v="67"/>
    <n v="125190"/>
    <n v="0"/>
    <s v=" "/>
    <s v=" "/>
    <s v="        "/>
    <n v="28685.119999999999"/>
    <n v="0"/>
    <n v="66677.039999999994"/>
    <n v="0"/>
    <n v="0"/>
    <n v="40091.39"/>
    <n v="0"/>
    <n v="855270.77"/>
    <n v="800000"/>
    <n v="0"/>
    <n v="124579.69"/>
    <n v="0"/>
    <n v="104105.43"/>
    <n v="200000"/>
    <n v="0"/>
    <n v="40091.39"/>
    <n v="0"/>
    <n v="788593.73"/>
    <n v="800000"/>
    <n v="0"/>
    <n v="0"/>
    <n v="0"/>
    <n v="0"/>
    <n v="0"/>
    <n v="0"/>
  </r>
  <r>
    <s v="10-125-191"/>
    <x v="0"/>
    <x v="4"/>
    <x v="68"/>
    <n v="76730.81"/>
    <x v="0"/>
    <x v="0"/>
    <x v="71"/>
    <s v="COUNTRY MEADOWS JC  "/>
    <s v=" "/>
    <s v=" "/>
    <x v="0"/>
    <x v="4"/>
    <x v="68"/>
    <n v="125191"/>
    <n v="0"/>
    <s v=" "/>
    <s v=" "/>
    <s v="        "/>
    <n v="90680.17"/>
    <n v="0"/>
    <n v="86050.64"/>
    <n v="100000"/>
    <n v="0"/>
    <n v="77922.73"/>
    <n v="0"/>
    <n v="1198808.08"/>
    <n v="1200000"/>
    <n v="0"/>
    <n v="41926.26"/>
    <n v="0"/>
    <n v="148753.91"/>
    <n v="100000"/>
    <n v="0"/>
    <n v="77922.73"/>
    <n v="0"/>
    <n v="1112757.44"/>
    <n v="1100000"/>
    <n v="0"/>
    <n v="0"/>
    <n v="0"/>
    <n v="0"/>
    <n v="0"/>
    <n v="0"/>
  </r>
  <r>
    <s v="10-125-199"/>
    <x v="0"/>
    <x v="4"/>
    <x v="69"/>
    <n v="21355622.469999999"/>
    <x v="0"/>
    <x v="0"/>
    <x v="72"/>
    <s v="DEP CASH REV PROCESS"/>
    <s v=" "/>
    <s v=" "/>
    <x v="0"/>
    <x v="4"/>
    <x v="69"/>
    <n v="125199"/>
    <n v="1"/>
    <s v=" "/>
    <s v=" "/>
    <s v="        "/>
    <n v="1630922.49"/>
    <n v="0"/>
    <n v="79324699.980000004"/>
    <n v="59600000"/>
    <n v="0"/>
    <n v="3424700.27"/>
    <n v="0"/>
    <n v="825820922.20000005"/>
    <n v="807890000"/>
    <n v="0"/>
    <n v="23595608.579999998"/>
    <n v="0"/>
    <n v="97135313.909999996"/>
    <n v="119100000"/>
    <n v="0"/>
    <n v="3424700.27"/>
    <n v="0"/>
    <n v="746496222.22000003"/>
    <n v="748290000"/>
    <n v="0"/>
    <n v="0"/>
    <n v="0"/>
    <n v="0"/>
    <n v="0"/>
    <n v="0"/>
  </r>
  <r>
    <s v="10-151-156"/>
    <x v="0"/>
    <x v="5"/>
    <x v="4"/>
    <n v="225524250"/>
    <x v="0"/>
    <x v="0"/>
    <x v="73"/>
    <s v="TREAS REPOS-BANK ONE"/>
    <s v=" "/>
    <s v=" "/>
    <x v="0"/>
    <x v="5"/>
    <x v="4"/>
    <n v="151156"/>
    <n v="0"/>
    <s v=" "/>
    <s v=" "/>
    <s v="        "/>
    <n v="225524250"/>
    <n v="0"/>
    <n v="0"/>
    <n v="0"/>
    <n v="0"/>
    <n v="220011435"/>
    <n v="-225524250"/>
    <n v="-220011435"/>
    <n v="0"/>
    <n v="0"/>
    <n v="225524250"/>
    <n v="0"/>
    <n v="0"/>
    <n v="0"/>
    <n v="0"/>
    <n v="220011435"/>
    <n v="-225524250"/>
    <n v="-220011435"/>
    <n v="0"/>
    <n v="0"/>
    <n v="0"/>
    <n v="0"/>
    <n v="0"/>
    <n v="0"/>
    <n v="0"/>
  </r>
  <r>
    <s v="10-151-356"/>
    <x v="0"/>
    <x v="5"/>
    <x v="70"/>
    <n v="0"/>
    <x v="0"/>
    <x v="0"/>
    <x v="74"/>
    <s v="TCDS- BANK ONE      "/>
    <s v=" "/>
    <s v=" "/>
    <x v="0"/>
    <x v="5"/>
    <x v="70"/>
    <n v="151356"/>
    <n v="0"/>
    <s v=" "/>
    <s v=" "/>
    <s v="        "/>
    <n v="0"/>
    <n v="0"/>
    <n v="0"/>
    <n v="0"/>
    <n v="0"/>
    <n v="0"/>
    <n v="0"/>
    <n v="0"/>
    <n v="0"/>
    <n v="0"/>
    <n v="0"/>
    <n v="0"/>
    <n v="0"/>
    <n v="0"/>
    <n v="0"/>
    <n v="0"/>
    <n v="0"/>
    <n v="0"/>
    <n v="0"/>
    <n v="0"/>
    <n v="0"/>
    <n v="0"/>
    <n v="0"/>
    <n v="0"/>
    <n v="0"/>
  </r>
  <r>
    <s v="10-151-556"/>
    <x v="0"/>
    <x v="5"/>
    <x v="71"/>
    <n v="2542292395.0599999"/>
    <x v="0"/>
    <x v="0"/>
    <x v="75"/>
    <s v="SEC- BANK ONE       "/>
    <s v=" "/>
    <s v=" "/>
    <x v="0"/>
    <x v="5"/>
    <x v="71"/>
    <n v="151556"/>
    <n v="0"/>
    <s v=" "/>
    <s v=" "/>
    <s v="        "/>
    <n v="2545959874.2399998"/>
    <n v="-218121444.72"/>
    <n v="-221788923.90000001"/>
    <n v="0"/>
    <n v="0"/>
    <n v="2571144109.6300001"/>
    <n v="-3696670585.4099998"/>
    <n v="-3715522299.98"/>
    <n v="10000000"/>
    <n v="0"/>
    <n v="2603655725.8499999"/>
    <n v="-381770872.23000002"/>
    <n v="-439466723.83999997"/>
    <n v="0"/>
    <n v="0"/>
    <n v="2571144109.6300001"/>
    <n v="-3478549140.6900001"/>
    <n v="-3493733376.0799999"/>
    <n v="10000000"/>
    <n v="0"/>
    <n v="0"/>
    <n v="0"/>
    <n v="0"/>
    <n v="0"/>
    <n v="0"/>
  </r>
  <r>
    <s v="10-151-566"/>
    <x v="0"/>
    <x v="5"/>
    <x v="72"/>
    <n v="0"/>
    <x v="0"/>
    <x v="0"/>
    <x v="76"/>
    <s v="REGISTERED WARRANTS "/>
    <s v=" "/>
    <s v=" "/>
    <x v="0"/>
    <x v="5"/>
    <x v="72"/>
    <n v="151157"/>
    <n v="0"/>
    <s v=" "/>
    <s v=" "/>
    <s v="        "/>
    <n v="0"/>
    <n v="0"/>
    <n v="0"/>
    <n v="0"/>
    <n v="0"/>
    <n v="0"/>
    <n v="0"/>
    <n v="0"/>
    <n v="0"/>
    <n v="0"/>
    <n v="0"/>
    <n v="0"/>
    <n v="0"/>
    <n v="0"/>
    <n v="0"/>
    <n v="0"/>
    <n v="0"/>
    <n v="0"/>
    <n v="0"/>
    <n v="0"/>
    <n v="0"/>
    <n v="0"/>
    <n v="0"/>
    <n v="0"/>
    <n v="0"/>
  </r>
  <r>
    <s v="10-151-567"/>
    <x v="0"/>
    <x v="5"/>
    <x v="73"/>
    <n v="196467215.90000001"/>
    <x v="0"/>
    <x v="0"/>
    <x v="77"/>
    <s v="PURCHASED REG WTS   "/>
    <s v=" "/>
    <s v=" "/>
    <x v="0"/>
    <x v="5"/>
    <x v="73"/>
    <n v="151567"/>
    <n v="0"/>
    <s v=" "/>
    <s v=" "/>
    <s v="        "/>
    <n v="196467215.90000001"/>
    <n v="0"/>
    <n v="0"/>
    <n v="0"/>
    <n v="0"/>
    <n v="238501322.90000001"/>
    <n v="-867372.85"/>
    <n v="-42901479.850000001"/>
    <n v="0"/>
    <n v="0"/>
    <n v="196467215.90000001"/>
    <n v="0"/>
    <n v="0"/>
    <n v="0"/>
    <n v="0"/>
    <n v="238501322.90000001"/>
    <n v="-867372.85"/>
    <n v="-42901479.850000001"/>
    <n v="0"/>
    <n v="0"/>
    <n v="0"/>
    <n v="0"/>
    <n v="0"/>
    <n v="0"/>
    <n v="0"/>
  </r>
  <r>
    <s v="10-152-356"/>
    <x v="0"/>
    <x v="6"/>
    <x v="70"/>
    <n v="0"/>
    <x v="0"/>
    <x v="0"/>
    <x v="78"/>
    <s v="COUNTY TCD- BANK ONE"/>
    <s v=" "/>
    <s v=" "/>
    <x v="0"/>
    <x v="6"/>
    <x v="70"/>
    <n v="152356"/>
    <n v="0"/>
    <s v=" "/>
    <s v=" "/>
    <s v="        "/>
    <n v="0"/>
    <n v="0"/>
    <n v="0"/>
    <n v="0"/>
    <n v="0"/>
    <n v="0"/>
    <n v="0"/>
    <n v="0"/>
    <n v="0"/>
    <n v="0"/>
    <n v="0"/>
    <n v="0"/>
    <n v="0"/>
    <n v="0"/>
    <n v="0"/>
    <n v="0"/>
    <n v="0"/>
    <n v="0"/>
    <n v="0"/>
    <n v="0"/>
    <n v="0"/>
    <n v="0"/>
    <n v="0"/>
    <n v="0"/>
    <n v="0"/>
  </r>
  <r>
    <s v="10-152-556"/>
    <x v="0"/>
    <x v="6"/>
    <x v="71"/>
    <n v="0"/>
    <x v="0"/>
    <x v="0"/>
    <x v="79"/>
    <s v="COUNTY SEC-BANK ONE "/>
    <s v=" "/>
    <s v=" "/>
    <x v="0"/>
    <x v="6"/>
    <x v="71"/>
    <n v="152556"/>
    <n v="1"/>
    <s v=" "/>
    <s v=" "/>
    <s v="        "/>
    <n v="0"/>
    <n v="0"/>
    <n v="0"/>
    <n v="0"/>
    <n v="0"/>
    <n v="0"/>
    <n v="0"/>
    <n v="0"/>
    <n v="0"/>
    <n v="0"/>
    <n v="0"/>
    <n v="0"/>
    <n v="0"/>
    <n v="0"/>
    <n v="0"/>
    <n v="0"/>
    <n v="0"/>
    <n v="0"/>
    <n v="0"/>
    <n v="0"/>
    <n v="0"/>
    <n v="0"/>
    <n v="0"/>
    <n v="0"/>
    <n v="0"/>
  </r>
  <r>
    <s v="10-154-156"/>
    <x v="0"/>
    <x v="7"/>
    <x v="4"/>
    <n v="0"/>
    <x v="0"/>
    <x v="0"/>
    <x v="80"/>
    <s v="TREAS INVEST CONRL  "/>
    <s v=" "/>
    <s v=" "/>
    <x v="0"/>
    <x v="7"/>
    <x v="4"/>
    <n v="154556"/>
    <n v="0"/>
    <s v=" "/>
    <s v=" "/>
    <s v="        "/>
    <n v="0"/>
    <n v="0"/>
    <n v="0"/>
    <n v="0"/>
    <n v="0"/>
    <n v="0"/>
    <n v="0"/>
    <n v="0"/>
    <n v="0"/>
    <n v="0"/>
    <n v="0"/>
    <n v="0"/>
    <n v="0"/>
    <n v="0"/>
    <n v="0"/>
    <n v="0"/>
    <n v="0"/>
    <n v="0"/>
    <n v="0"/>
    <n v="0"/>
    <n v="0"/>
    <n v="0"/>
    <n v="0"/>
    <n v="0"/>
    <n v="0"/>
  </r>
  <r>
    <s v="10-154-550"/>
    <x v="0"/>
    <x v="7"/>
    <x v="74"/>
    <n v="10000000"/>
    <x v="0"/>
    <x v="0"/>
    <x v="81"/>
    <s v="EAF INVEST CONTROL  "/>
    <s v=" "/>
    <s v=" "/>
    <x v="0"/>
    <x v="7"/>
    <x v="74"/>
    <n v="154550"/>
    <n v="0"/>
    <s v=" "/>
    <s v=" "/>
    <s v="        "/>
    <n v="10000000"/>
    <n v="0"/>
    <n v="0"/>
    <n v="0"/>
    <n v="0"/>
    <n v="0"/>
    <n v="0"/>
    <n v="0"/>
    <n v="0"/>
    <n v="10000000"/>
    <n v="10000000"/>
    <n v="0"/>
    <n v="0"/>
    <n v="0"/>
    <n v="0"/>
    <n v="0"/>
    <n v="0"/>
    <n v="0"/>
    <n v="0"/>
    <n v="10000000"/>
    <n v="0"/>
    <n v="0"/>
    <n v="0"/>
    <n v="0"/>
    <n v="0"/>
  </r>
  <r>
    <s v="10-154-556"/>
    <x v="0"/>
    <x v="7"/>
    <x v="71"/>
    <n v="0"/>
    <x v="0"/>
    <x v="0"/>
    <x v="82"/>
    <s v="SCHOOL SEC-BANK ONE "/>
    <s v=" "/>
    <s v=" "/>
    <x v="0"/>
    <x v="7"/>
    <x v="71"/>
    <n v="154556"/>
    <n v="0"/>
    <s v=" "/>
    <s v=" "/>
    <s v="        "/>
    <n v="0"/>
    <n v="0"/>
    <n v="0"/>
    <n v="0"/>
    <n v="0"/>
    <n v="0"/>
    <n v="0"/>
    <n v="0"/>
    <n v="0"/>
    <n v="0"/>
    <n v="0"/>
    <n v="0"/>
    <n v="0"/>
    <n v="0"/>
    <n v="0"/>
    <n v="0"/>
    <n v="0"/>
    <n v="0"/>
    <n v="0"/>
    <n v="0"/>
    <n v="0"/>
    <n v="0"/>
    <n v="0"/>
    <n v="0"/>
    <n v="0"/>
  </r>
  <r>
    <s v="10-154-599"/>
    <x v="0"/>
    <x v="7"/>
    <x v="75"/>
    <n v="0"/>
    <x v="0"/>
    <x v="0"/>
    <x v="83"/>
    <s v="SCHOOL SEC-OUTSIDE  "/>
    <s v=" "/>
    <s v=" "/>
    <x v="0"/>
    <x v="7"/>
    <x v="75"/>
    <n v="154596"/>
    <n v="21"/>
    <s v=" "/>
    <s v=" "/>
    <s v="        "/>
    <n v="0"/>
    <n v="0"/>
    <n v="0"/>
    <n v="0"/>
    <n v="0"/>
    <n v="0"/>
    <n v="0"/>
    <n v="0"/>
    <n v="0"/>
    <n v="0"/>
    <n v="0"/>
    <n v="0"/>
    <n v="0"/>
    <n v="0"/>
    <n v="0"/>
    <n v="0"/>
    <n v="0"/>
    <n v="0"/>
    <n v="0"/>
    <n v="0"/>
    <n v="0"/>
    <n v="0"/>
    <n v="0"/>
    <n v="0"/>
    <n v="0"/>
  </r>
  <r>
    <s v="10-222-152"/>
    <x v="0"/>
    <x v="8"/>
    <x v="0"/>
    <n v="0"/>
    <x v="0"/>
    <x v="0"/>
    <x v="84"/>
    <s v="B OF A WARRANT COMP "/>
    <s v=" "/>
    <s v=" "/>
    <x v="0"/>
    <x v="8"/>
    <x v="0"/>
    <n v="122120"/>
    <n v="0"/>
    <s v=" "/>
    <s v=" "/>
    <s v="        "/>
    <n v="0"/>
    <n v="0"/>
    <n v="0"/>
    <n v="0"/>
    <n v="0"/>
    <n v="0"/>
    <n v="0"/>
    <n v="0"/>
    <n v="0"/>
    <n v="0"/>
    <n v="0"/>
    <n v="0"/>
    <n v="0"/>
    <n v="0"/>
    <n v="0"/>
    <n v="0"/>
    <n v="0"/>
    <n v="0"/>
    <n v="0"/>
    <n v="0"/>
    <n v="0"/>
    <n v="0"/>
    <n v="0"/>
    <n v="0"/>
    <n v="0"/>
  </r>
  <r>
    <s v="10-222-153"/>
    <x v="0"/>
    <x v="8"/>
    <x v="1"/>
    <n v="0"/>
    <x v="0"/>
    <x v="0"/>
    <x v="85"/>
    <s v="B OF A WEB E CHECK  "/>
    <s v=" "/>
    <s v=" "/>
    <x v="0"/>
    <x v="8"/>
    <x v="1"/>
    <n v="122120"/>
    <n v="0"/>
    <s v=" "/>
    <s v=" "/>
    <s v="        "/>
    <n v="0"/>
    <n v="0"/>
    <n v="0"/>
    <n v="0"/>
    <n v="0"/>
    <n v="0"/>
    <n v="0"/>
    <n v="0"/>
    <n v="0"/>
    <n v="0"/>
    <n v="0"/>
    <n v="0"/>
    <n v="0"/>
    <n v="0"/>
    <n v="0"/>
    <n v="0"/>
    <n v="0"/>
    <n v="0"/>
    <n v="0"/>
    <n v="0"/>
    <n v="0"/>
    <n v="0"/>
    <n v="0"/>
    <n v="0"/>
    <n v="0"/>
  </r>
  <r>
    <s v="10-222-154"/>
    <x v="0"/>
    <x v="8"/>
    <x v="2"/>
    <n v="0"/>
    <x v="0"/>
    <x v="0"/>
    <x v="86"/>
    <s v="B OF A E-CHECK      "/>
    <s v=" "/>
    <s v=" "/>
    <x v="0"/>
    <x v="8"/>
    <x v="2"/>
    <n v="122120"/>
    <n v="0"/>
    <s v=" "/>
    <s v=" "/>
    <s v="        "/>
    <n v="0"/>
    <n v="0"/>
    <n v="0"/>
    <n v="0"/>
    <n v="0"/>
    <n v="0"/>
    <n v="0"/>
    <n v="0"/>
    <n v="0"/>
    <n v="0"/>
    <n v="0"/>
    <n v="0"/>
    <n v="0"/>
    <n v="0"/>
    <n v="0"/>
    <n v="0"/>
    <n v="0"/>
    <n v="0"/>
    <n v="0"/>
    <n v="0"/>
    <n v="0"/>
    <n v="0"/>
    <n v="0"/>
    <n v="0"/>
    <n v="0"/>
  </r>
  <r>
    <s v="10-222-155"/>
    <x v="0"/>
    <x v="8"/>
    <x v="3"/>
    <n v="0"/>
    <x v="0"/>
    <x v="0"/>
    <x v="87"/>
    <s v="B OF A ELEC PAYMT   "/>
    <s v=" "/>
    <s v=" "/>
    <x v="0"/>
    <x v="8"/>
    <x v="3"/>
    <n v="122120"/>
    <n v="0"/>
    <s v=" "/>
    <s v=" "/>
    <s v="        "/>
    <n v="0"/>
    <n v="0"/>
    <n v="0"/>
    <n v="0"/>
    <n v="0"/>
    <n v="-3805.45"/>
    <n v="0"/>
    <n v="3805.45"/>
    <n v="0"/>
    <n v="0"/>
    <n v="0"/>
    <n v="0"/>
    <n v="0"/>
    <n v="0"/>
    <n v="0"/>
    <n v="-3805.45"/>
    <n v="0"/>
    <n v="3805.45"/>
    <n v="0"/>
    <n v="0"/>
    <n v="0"/>
    <n v="0"/>
    <n v="0"/>
    <n v="0"/>
    <n v="0"/>
  </r>
  <r>
    <s v="10-222-156"/>
    <x v="0"/>
    <x v="8"/>
    <x v="4"/>
    <n v="0"/>
    <x v="0"/>
    <x v="0"/>
    <x v="88"/>
    <s v="B OF A SERVICE ACCT "/>
    <s v=" "/>
    <s v=" "/>
    <x v="0"/>
    <x v="8"/>
    <x v="4"/>
    <n v="122120"/>
    <n v="0"/>
    <s v=" "/>
    <s v=" "/>
    <s v="        "/>
    <n v="0"/>
    <n v="0"/>
    <n v="0"/>
    <n v="0"/>
    <n v="0"/>
    <n v="0"/>
    <n v="0"/>
    <n v="0"/>
    <n v="0"/>
    <n v="0"/>
    <n v="0"/>
    <n v="0"/>
    <n v="0"/>
    <n v="0"/>
    <n v="0"/>
    <n v="0"/>
    <n v="0"/>
    <n v="0"/>
    <n v="0"/>
    <n v="0"/>
    <n v="0"/>
    <n v="0"/>
    <n v="0"/>
    <n v="0"/>
    <n v="0"/>
  </r>
  <r>
    <s v="10-222-157"/>
    <x v="0"/>
    <x v="8"/>
    <x v="5"/>
    <n v="0"/>
    <x v="0"/>
    <x v="0"/>
    <x v="89"/>
    <s v="B OF A CREDIT CARD  "/>
    <s v=" "/>
    <s v=" "/>
    <x v="0"/>
    <x v="8"/>
    <x v="5"/>
    <n v="122120"/>
    <n v="0"/>
    <s v=" "/>
    <s v=" "/>
    <s v="        "/>
    <n v="0"/>
    <n v="0"/>
    <n v="0"/>
    <n v="0"/>
    <n v="0"/>
    <n v="0"/>
    <n v="0"/>
    <n v="0"/>
    <n v="0"/>
    <n v="0"/>
    <n v="0"/>
    <n v="0"/>
    <n v="0"/>
    <n v="0"/>
    <n v="0"/>
    <n v="0"/>
    <n v="0"/>
    <n v="0"/>
    <n v="0"/>
    <n v="0"/>
    <n v="0"/>
    <n v="0"/>
    <n v="0"/>
    <n v="0"/>
    <n v="0"/>
  </r>
  <r>
    <s v="10-222-158"/>
    <x v="0"/>
    <x v="8"/>
    <x v="6"/>
    <n v="0"/>
    <x v="0"/>
    <x v="0"/>
    <x v="90"/>
    <s v="B OF A CORP SERVICE "/>
    <s v=" "/>
    <s v=" "/>
    <x v="0"/>
    <x v="8"/>
    <x v="6"/>
    <n v="122120"/>
    <n v="0"/>
    <s v=" "/>
    <s v=" "/>
    <s v="        "/>
    <n v="0"/>
    <n v="0"/>
    <n v="0"/>
    <n v="0"/>
    <n v="0"/>
    <n v="201272.43"/>
    <n v="0"/>
    <n v="-201272.43"/>
    <n v="0"/>
    <n v="0"/>
    <n v="0"/>
    <n v="0"/>
    <n v="0"/>
    <n v="0"/>
    <n v="0"/>
    <n v="201272.43"/>
    <n v="0"/>
    <n v="-201272.43"/>
    <n v="0"/>
    <n v="0"/>
    <n v="0"/>
    <n v="0"/>
    <n v="0"/>
    <n v="0"/>
    <n v="0"/>
  </r>
  <r>
    <s v="10-222-159"/>
    <x v="0"/>
    <x v="8"/>
    <x v="7"/>
    <n v="0"/>
    <x v="0"/>
    <x v="0"/>
    <x v="91"/>
    <s v="B OF A MMDA         "/>
    <s v=" "/>
    <s v=" "/>
    <x v="0"/>
    <x v="8"/>
    <x v="7"/>
    <n v="122120"/>
    <n v="1"/>
    <s v=" "/>
    <s v=" "/>
    <s v="        "/>
    <n v="0"/>
    <n v="0"/>
    <n v="0"/>
    <n v="0"/>
    <n v="0"/>
    <n v="0"/>
    <n v="0"/>
    <n v="0"/>
    <n v="0"/>
    <n v="0"/>
    <n v="0"/>
    <n v="0"/>
    <n v="0"/>
    <n v="0"/>
    <n v="0"/>
    <n v="0"/>
    <n v="0"/>
    <n v="0"/>
    <n v="0"/>
    <n v="0"/>
    <n v="0"/>
    <n v="0"/>
    <n v="0"/>
    <n v="0"/>
    <n v="0"/>
  </r>
  <r>
    <s v="10-225-121"/>
    <x v="0"/>
    <x v="9"/>
    <x v="12"/>
    <n v="0"/>
    <x v="0"/>
    <x v="0"/>
    <x v="92"/>
    <s v="BA CASH RECORDER    "/>
    <s v=" "/>
    <s v=" "/>
    <x v="0"/>
    <x v="9"/>
    <x v="12"/>
    <n v="225000"/>
    <n v="0"/>
    <s v=" "/>
    <s v=" "/>
    <s v="        "/>
    <n v="0"/>
    <n v="0"/>
    <n v="0"/>
    <n v="0"/>
    <n v="0"/>
    <n v="0"/>
    <n v="0"/>
    <n v="0"/>
    <n v="0"/>
    <n v="0"/>
    <n v="0"/>
    <n v="0"/>
    <n v="0"/>
    <n v="0"/>
    <n v="0"/>
    <n v="0"/>
    <n v="0"/>
    <n v="0"/>
    <n v="0"/>
    <n v="0"/>
    <n v="0"/>
    <n v="0"/>
    <n v="0"/>
    <n v="0"/>
    <n v="0"/>
  </r>
  <r>
    <s v="10-225-122"/>
    <x v="0"/>
    <x v="9"/>
    <x v="13"/>
    <n v="0"/>
    <x v="0"/>
    <x v="0"/>
    <x v="93"/>
    <s v="BA CASH PARKS &amp; REC "/>
    <s v=" "/>
    <s v=" "/>
    <x v="0"/>
    <x v="9"/>
    <x v="13"/>
    <n v="225000"/>
    <n v="0"/>
    <s v=" "/>
    <s v=" "/>
    <s v="        "/>
    <n v="0"/>
    <n v="0"/>
    <n v="0"/>
    <n v="0"/>
    <n v="0"/>
    <n v="0"/>
    <n v="0"/>
    <n v="0"/>
    <n v="0"/>
    <n v="0"/>
    <n v="0"/>
    <n v="0"/>
    <n v="0"/>
    <n v="0"/>
    <n v="0"/>
    <n v="0"/>
    <n v="0"/>
    <n v="0"/>
    <n v="0"/>
    <n v="0"/>
    <n v="0"/>
    <n v="0"/>
    <n v="0"/>
    <n v="0"/>
    <n v="0"/>
  </r>
  <r>
    <s v="10-225-124"/>
    <x v="0"/>
    <x v="9"/>
    <x v="15"/>
    <n v="0"/>
    <x v="0"/>
    <x v="0"/>
    <x v="94"/>
    <s v="BA CASH ANIMAL CONTR"/>
    <s v=" "/>
    <s v=" "/>
    <x v="0"/>
    <x v="9"/>
    <x v="15"/>
    <n v="225000"/>
    <n v="0"/>
    <s v=" "/>
    <s v=" "/>
    <s v="        "/>
    <n v="0"/>
    <n v="0"/>
    <n v="0"/>
    <n v="0"/>
    <n v="0"/>
    <n v="0"/>
    <n v="0"/>
    <n v="0"/>
    <n v="0"/>
    <n v="0"/>
    <n v="0"/>
    <n v="0"/>
    <n v="0"/>
    <n v="0"/>
    <n v="0"/>
    <n v="0"/>
    <n v="0"/>
    <n v="0"/>
    <n v="0"/>
    <n v="0"/>
    <n v="0"/>
    <n v="0"/>
    <n v="0"/>
    <n v="0"/>
    <n v="0"/>
  </r>
  <r>
    <s v="10-225-126"/>
    <x v="0"/>
    <x v="9"/>
    <x v="11"/>
    <n v="0"/>
    <x v="0"/>
    <x v="0"/>
    <x v="95"/>
    <s v="BA CASH PUBLIC HEALT"/>
    <s v=" "/>
    <s v=" "/>
    <x v="0"/>
    <x v="9"/>
    <x v="11"/>
    <n v="225000"/>
    <n v="0"/>
    <s v=" "/>
    <s v=" "/>
    <s v="        "/>
    <n v="0"/>
    <n v="0"/>
    <n v="0"/>
    <n v="0"/>
    <n v="0"/>
    <n v="0"/>
    <n v="0"/>
    <n v="0"/>
    <n v="0"/>
    <n v="0"/>
    <n v="0"/>
    <n v="0"/>
    <n v="0"/>
    <n v="0"/>
    <n v="0"/>
    <n v="0"/>
    <n v="0"/>
    <n v="0"/>
    <n v="0"/>
    <n v="0"/>
    <n v="0"/>
    <n v="0"/>
    <n v="0"/>
    <n v="0"/>
    <n v="0"/>
  </r>
  <r>
    <s v="10-225-131"/>
    <x v="0"/>
    <x v="9"/>
    <x v="21"/>
    <n v="0"/>
    <x v="0"/>
    <x v="0"/>
    <x v="96"/>
    <s v="BA CASH SHERIFF     "/>
    <s v=" "/>
    <s v=" "/>
    <x v="0"/>
    <x v="9"/>
    <x v="21"/>
    <n v="225000"/>
    <n v="0"/>
    <s v=" "/>
    <s v=" "/>
    <s v="        "/>
    <n v="0"/>
    <n v="0"/>
    <n v="0"/>
    <n v="0"/>
    <n v="0"/>
    <n v="0"/>
    <n v="0"/>
    <n v="0"/>
    <n v="0"/>
    <n v="0"/>
    <n v="0"/>
    <n v="0"/>
    <n v="0"/>
    <n v="0"/>
    <n v="0"/>
    <n v="0"/>
    <n v="0"/>
    <n v="0"/>
    <n v="0"/>
    <n v="0"/>
    <n v="0"/>
    <n v="0"/>
    <n v="0"/>
    <n v="0"/>
    <n v="0"/>
  </r>
  <r>
    <s v="10-225-134"/>
    <x v="0"/>
    <x v="9"/>
    <x v="24"/>
    <n v="0"/>
    <x v="0"/>
    <x v="0"/>
    <x v="97"/>
    <s v="BA CASH PLAN &amp; DEV  "/>
    <s v=" "/>
    <s v=" "/>
    <x v="0"/>
    <x v="9"/>
    <x v="24"/>
    <n v="225000"/>
    <n v="0"/>
    <s v=" "/>
    <s v=" "/>
    <s v="        "/>
    <n v="0"/>
    <n v="0"/>
    <n v="0"/>
    <n v="0"/>
    <n v="0"/>
    <n v="0"/>
    <n v="0"/>
    <n v="0"/>
    <n v="0"/>
    <n v="0"/>
    <n v="0"/>
    <n v="0"/>
    <n v="0"/>
    <n v="0"/>
    <n v="0"/>
    <n v="0"/>
    <n v="0"/>
    <n v="0"/>
    <n v="0"/>
    <n v="0"/>
    <n v="0"/>
    <n v="0"/>
    <n v="0"/>
    <n v="0"/>
    <n v="0"/>
  </r>
  <r>
    <s v="10-225-136"/>
    <x v="0"/>
    <x v="9"/>
    <x v="26"/>
    <n v="0"/>
    <x v="0"/>
    <x v="0"/>
    <x v="98"/>
    <s v="BA CASH SOLID WASTE "/>
    <s v=" "/>
    <s v=" "/>
    <x v="0"/>
    <x v="9"/>
    <x v="26"/>
    <n v="225000"/>
    <n v="0"/>
    <s v=" "/>
    <s v=" "/>
    <s v="        "/>
    <n v="0"/>
    <n v="0"/>
    <n v="0"/>
    <n v="0"/>
    <n v="0"/>
    <n v="0"/>
    <n v="0"/>
    <n v="0"/>
    <n v="0"/>
    <n v="0"/>
    <n v="0"/>
    <n v="0"/>
    <n v="0"/>
    <n v="0"/>
    <n v="0"/>
    <n v="0"/>
    <n v="0"/>
    <n v="0"/>
    <n v="0"/>
    <n v="0"/>
    <n v="0"/>
    <n v="0"/>
    <n v="0"/>
    <n v="0"/>
    <n v="0"/>
  </r>
  <r>
    <s v="10-225-137"/>
    <x v="0"/>
    <x v="9"/>
    <x v="27"/>
    <n v="0"/>
    <x v="0"/>
    <x v="0"/>
    <x v="99"/>
    <s v="BA CASH LIBRARY     "/>
    <s v=" "/>
    <s v=" "/>
    <x v="0"/>
    <x v="9"/>
    <x v="27"/>
    <n v="225000"/>
    <n v="0"/>
    <s v=" "/>
    <s v=" "/>
    <s v="        "/>
    <n v="0"/>
    <n v="0"/>
    <n v="0"/>
    <n v="0"/>
    <n v="0"/>
    <n v="0"/>
    <n v="0"/>
    <n v="0"/>
    <n v="0"/>
    <n v="0"/>
    <n v="0"/>
    <n v="0"/>
    <n v="0"/>
    <n v="0"/>
    <n v="0"/>
    <n v="0"/>
    <n v="0"/>
    <n v="0"/>
    <n v="0"/>
    <n v="0"/>
    <n v="0"/>
    <n v="0"/>
    <n v="0"/>
    <n v="0"/>
    <n v="0"/>
  </r>
  <r>
    <s v="10-225-138"/>
    <x v="0"/>
    <x v="9"/>
    <x v="28"/>
    <n v="0"/>
    <x v="0"/>
    <x v="0"/>
    <x v="100"/>
    <s v="BA CASH AIR QUALITY "/>
    <s v=" "/>
    <s v=" "/>
    <x v="0"/>
    <x v="9"/>
    <x v="28"/>
    <n v="225000"/>
    <n v="0"/>
    <s v=" "/>
    <s v=" "/>
    <s v="        "/>
    <n v="0"/>
    <n v="0"/>
    <n v="0"/>
    <n v="0"/>
    <n v="0"/>
    <n v="0"/>
    <n v="0"/>
    <n v="0"/>
    <n v="0"/>
    <n v="0"/>
    <n v="0"/>
    <n v="0"/>
    <n v="0"/>
    <n v="0"/>
    <n v="0"/>
    <n v="0"/>
    <n v="0"/>
    <n v="0"/>
    <n v="0"/>
    <n v="0"/>
    <n v="0"/>
    <n v="0"/>
    <n v="0"/>
    <n v="0"/>
    <n v="0"/>
  </r>
  <r>
    <s v="10-225-139"/>
    <x v="0"/>
    <x v="9"/>
    <x v="29"/>
    <n v="0"/>
    <x v="0"/>
    <x v="0"/>
    <x v="101"/>
    <s v="BA CASH EMPLOY HEALT"/>
    <s v=" "/>
    <s v=" "/>
    <x v="0"/>
    <x v="9"/>
    <x v="29"/>
    <n v="225000"/>
    <n v="0"/>
    <s v=" "/>
    <s v=" "/>
    <s v="        "/>
    <n v="0"/>
    <n v="0"/>
    <n v="0"/>
    <n v="0"/>
    <n v="0"/>
    <n v="0"/>
    <n v="0"/>
    <n v="0"/>
    <n v="0"/>
    <n v="0"/>
    <n v="0"/>
    <n v="0"/>
    <n v="0"/>
    <n v="0"/>
    <n v="0"/>
    <n v="0"/>
    <n v="0"/>
    <n v="0"/>
    <n v="0"/>
    <n v="0"/>
    <n v="0"/>
    <n v="0"/>
    <n v="0"/>
    <n v="0"/>
    <n v="0"/>
  </r>
  <r>
    <s v="10-225-140"/>
    <x v="0"/>
    <x v="9"/>
    <x v="30"/>
    <n v="0"/>
    <x v="0"/>
    <x v="0"/>
    <x v="102"/>
    <s v="BA CASH ASSESSOR    "/>
    <s v=" "/>
    <s v=" "/>
    <x v="0"/>
    <x v="9"/>
    <x v="30"/>
    <n v="225000"/>
    <n v="0"/>
    <s v=" "/>
    <s v=" "/>
    <s v="        "/>
    <n v="0"/>
    <n v="0"/>
    <n v="0"/>
    <n v="0"/>
    <n v="0"/>
    <n v="0"/>
    <n v="0"/>
    <n v="0"/>
    <n v="0"/>
    <n v="0"/>
    <n v="0"/>
    <n v="0"/>
    <n v="0"/>
    <n v="0"/>
    <n v="0"/>
    <n v="0"/>
    <n v="0"/>
    <n v="0"/>
    <n v="0"/>
    <n v="0"/>
    <n v="0"/>
    <n v="0"/>
    <n v="0"/>
    <n v="0"/>
    <n v="0"/>
  </r>
  <r>
    <s v="10-225-161"/>
    <x v="0"/>
    <x v="9"/>
    <x v="39"/>
    <n v="0"/>
    <x v="0"/>
    <x v="0"/>
    <x v="103"/>
    <s v="BA CASH NE REGIONAL "/>
    <s v=" "/>
    <s v=" "/>
    <x v="0"/>
    <x v="9"/>
    <x v="39"/>
    <n v="225000"/>
    <n v="0"/>
    <s v=" "/>
    <s v=" "/>
    <s v="        "/>
    <n v="0"/>
    <n v="0"/>
    <n v="0"/>
    <n v="0"/>
    <n v="0"/>
    <n v="0"/>
    <n v="0"/>
    <n v="0"/>
    <n v="0"/>
    <n v="0"/>
    <n v="0"/>
    <n v="0"/>
    <n v="0"/>
    <n v="0"/>
    <n v="0"/>
    <n v="0"/>
    <n v="0"/>
    <n v="0"/>
    <n v="0"/>
    <n v="0"/>
    <n v="0"/>
    <n v="0"/>
    <n v="0"/>
    <n v="0"/>
    <n v="0"/>
  </r>
  <r>
    <s v="10-225-162"/>
    <x v="0"/>
    <x v="9"/>
    <x v="40"/>
    <n v="0"/>
    <x v="0"/>
    <x v="0"/>
    <x v="104"/>
    <s v="MOON VALLEY JC      "/>
    <s v=" "/>
    <s v=" "/>
    <x v="0"/>
    <x v="9"/>
    <x v="40"/>
    <n v="225000"/>
    <n v="0"/>
    <s v=" "/>
    <s v=" "/>
    <s v="        "/>
    <n v="0"/>
    <n v="0"/>
    <n v="0"/>
    <n v="0"/>
    <n v="0"/>
    <n v="0"/>
    <n v="0"/>
    <n v="0"/>
    <n v="0"/>
    <n v="0"/>
    <n v="0"/>
    <n v="0"/>
    <n v="0"/>
    <n v="0"/>
    <n v="0"/>
    <n v="0"/>
    <n v="0"/>
    <n v="0"/>
    <n v="0"/>
    <n v="0"/>
    <n v="0"/>
    <n v="0"/>
    <n v="0"/>
    <n v="0"/>
    <n v="0"/>
  </r>
  <r>
    <s v="10-225-163"/>
    <x v="0"/>
    <x v="9"/>
    <x v="41"/>
    <n v="0"/>
    <x v="0"/>
    <x v="0"/>
    <x v="105"/>
    <s v="BA CASH DREAMY DRAW "/>
    <s v=" "/>
    <s v=" "/>
    <x v="0"/>
    <x v="9"/>
    <x v="41"/>
    <n v="225000"/>
    <n v="0"/>
    <s v=" "/>
    <s v=" "/>
    <s v="        "/>
    <n v="0"/>
    <n v="0"/>
    <n v="0"/>
    <n v="0"/>
    <n v="0"/>
    <n v="0"/>
    <n v="0"/>
    <n v="0"/>
    <n v="0"/>
    <n v="0"/>
    <n v="0"/>
    <n v="0"/>
    <n v="0"/>
    <n v="0"/>
    <n v="0"/>
    <n v="0"/>
    <n v="0"/>
    <n v="0"/>
    <n v="0"/>
    <n v="0"/>
    <n v="0"/>
    <n v="0"/>
    <n v="0"/>
    <n v="0"/>
    <n v="0"/>
  </r>
  <r>
    <s v="10-225-164"/>
    <x v="0"/>
    <x v="9"/>
    <x v="42"/>
    <n v="0"/>
    <x v="0"/>
    <x v="0"/>
    <x v="106"/>
    <s v="BA CASH DOWNTOWN JC "/>
    <s v=" "/>
    <s v=" "/>
    <x v="0"/>
    <x v="9"/>
    <x v="42"/>
    <n v="225000"/>
    <n v="0"/>
    <s v=" "/>
    <s v=" "/>
    <s v="        "/>
    <n v="0"/>
    <n v="0"/>
    <n v="0"/>
    <n v="0"/>
    <n v="0"/>
    <n v="0"/>
    <n v="0"/>
    <n v="0"/>
    <n v="0"/>
    <n v="0"/>
    <n v="0"/>
    <n v="0"/>
    <n v="0"/>
    <n v="0"/>
    <n v="0"/>
    <n v="0"/>
    <n v="0"/>
    <n v="0"/>
    <n v="0"/>
    <n v="0"/>
    <n v="0"/>
    <n v="0"/>
    <n v="0"/>
    <n v="0"/>
    <n v="0"/>
  </r>
  <r>
    <s v="10-225-165"/>
    <x v="0"/>
    <x v="9"/>
    <x v="43"/>
    <n v="0"/>
    <x v="0"/>
    <x v="0"/>
    <x v="107"/>
    <s v="BA CASH IRONWOOD JC "/>
    <s v=" "/>
    <s v=" "/>
    <x v="0"/>
    <x v="9"/>
    <x v="43"/>
    <n v="225000"/>
    <n v="0"/>
    <s v=" "/>
    <s v=" "/>
    <s v="        "/>
    <n v="0"/>
    <n v="0"/>
    <n v="0"/>
    <n v="0"/>
    <n v="0"/>
    <n v="0"/>
    <n v="0"/>
    <n v="0"/>
    <n v="0"/>
    <n v="0"/>
    <n v="0"/>
    <n v="0"/>
    <n v="0"/>
    <n v="0"/>
    <n v="0"/>
    <n v="0"/>
    <n v="0"/>
    <n v="0"/>
    <n v="0"/>
    <n v="0"/>
    <n v="0"/>
    <n v="0"/>
    <n v="0"/>
    <n v="0"/>
    <n v="0"/>
  </r>
  <r>
    <s v="10-225-166"/>
    <x v="0"/>
    <x v="9"/>
    <x v="44"/>
    <n v="0"/>
    <x v="0"/>
    <x v="0"/>
    <x v="108"/>
    <s v="BA CASH ESTRELLA MT "/>
    <s v=" "/>
    <s v=" "/>
    <x v="0"/>
    <x v="9"/>
    <x v="44"/>
    <n v="225000"/>
    <n v="0"/>
    <s v=" "/>
    <s v=" "/>
    <s v="        "/>
    <n v="0"/>
    <n v="0"/>
    <n v="0"/>
    <n v="0"/>
    <n v="0"/>
    <n v="0"/>
    <n v="0"/>
    <n v="0"/>
    <n v="0"/>
    <n v="0"/>
    <n v="0"/>
    <n v="0"/>
    <n v="0"/>
    <n v="0"/>
    <n v="0"/>
    <n v="0"/>
    <n v="0"/>
    <n v="0"/>
    <n v="0"/>
    <n v="0"/>
    <n v="0"/>
    <n v="0"/>
    <n v="0"/>
    <n v="0"/>
    <n v="0"/>
  </r>
  <r>
    <s v="10-225-167"/>
    <x v="0"/>
    <x v="9"/>
    <x v="45"/>
    <n v="0"/>
    <x v="0"/>
    <x v="0"/>
    <x v="109"/>
    <s v="BA CASH EAST MESA JC"/>
    <s v=" "/>
    <s v=" "/>
    <x v="0"/>
    <x v="9"/>
    <x v="45"/>
    <n v="225000"/>
    <n v="0"/>
    <s v=" "/>
    <s v=" "/>
    <s v="        "/>
    <n v="0"/>
    <n v="0"/>
    <n v="0"/>
    <n v="0"/>
    <n v="0"/>
    <n v="0"/>
    <n v="0"/>
    <n v="0"/>
    <n v="0"/>
    <n v="0"/>
    <n v="0"/>
    <n v="0"/>
    <n v="0"/>
    <n v="0"/>
    <n v="0"/>
    <n v="0"/>
    <n v="0"/>
    <n v="0"/>
    <n v="0"/>
    <n v="0"/>
    <n v="0"/>
    <n v="0"/>
    <n v="0"/>
    <n v="0"/>
    <n v="0"/>
  </r>
  <r>
    <s v="10-225-168"/>
    <x v="0"/>
    <x v="9"/>
    <x v="46"/>
    <n v="0"/>
    <x v="0"/>
    <x v="0"/>
    <x v="110"/>
    <s v="BA CASH ARCADIA BILT"/>
    <s v=" "/>
    <s v=" "/>
    <x v="0"/>
    <x v="9"/>
    <x v="46"/>
    <n v="225000"/>
    <n v="0"/>
    <s v=" "/>
    <s v=" "/>
    <s v="        "/>
    <n v="0"/>
    <n v="0"/>
    <n v="0"/>
    <n v="0"/>
    <n v="0"/>
    <n v="0"/>
    <n v="0"/>
    <n v="0"/>
    <n v="0"/>
    <n v="0"/>
    <n v="0"/>
    <n v="0"/>
    <n v="0"/>
    <n v="0"/>
    <n v="0"/>
    <n v="0"/>
    <n v="0"/>
    <n v="0"/>
    <n v="0"/>
    <n v="0"/>
    <n v="0"/>
    <n v="0"/>
    <n v="0"/>
    <n v="0"/>
    <n v="0"/>
  </r>
  <r>
    <s v="10-225-169"/>
    <x v="0"/>
    <x v="9"/>
    <x v="47"/>
    <n v="0"/>
    <x v="0"/>
    <x v="0"/>
    <x v="111"/>
    <s v="BA CASH MARYVALE JC "/>
    <s v=" "/>
    <s v=" "/>
    <x v="0"/>
    <x v="9"/>
    <x v="47"/>
    <n v="225000"/>
    <n v="0"/>
    <s v=" "/>
    <s v=" "/>
    <s v="        "/>
    <n v="0"/>
    <n v="0"/>
    <n v="0"/>
    <n v="0"/>
    <n v="0"/>
    <n v="0"/>
    <n v="0"/>
    <n v="0"/>
    <n v="0"/>
    <n v="0"/>
    <n v="0"/>
    <n v="0"/>
    <n v="0"/>
    <n v="0"/>
    <n v="0"/>
    <n v="0"/>
    <n v="0"/>
    <n v="0"/>
    <n v="0"/>
    <n v="0"/>
    <n v="0"/>
    <n v="0"/>
    <n v="0"/>
    <n v="0"/>
    <n v="0"/>
  </r>
  <r>
    <s v="10-225-170"/>
    <x v="0"/>
    <x v="9"/>
    <x v="48"/>
    <n v="0"/>
    <x v="0"/>
    <x v="0"/>
    <x v="112"/>
    <s v="BA CASH WEST MESA JC"/>
    <s v=" "/>
    <s v=" "/>
    <x v="0"/>
    <x v="9"/>
    <x v="48"/>
    <n v="225000"/>
    <n v="0"/>
    <s v=" "/>
    <s v=" "/>
    <s v="        "/>
    <n v="0"/>
    <n v="0"/>
    <n v="0"/>
    <n v="0"/>
    <n v="0"/>
    <n v="0"/>
    <n v="0"/>
    <n v="0"/>
    <n v="0"/>
    <n v="0"/>
    <n v="0"/>
    <n v="0"/>
    <n v="0"/>
    <n v="0"/>
    <n v="0"/>
    <n v="0"/>
    <n v="0"/>
    <n v="0"/>
    <n v="0"/>
    <n v="0"/>
    <n v="0"/>
    <n v="0"/>
    <n v="0"/>
    <n v="0"/>
    <n v="0"/>
  </r>
  <r>
    <s v="10-225-171"/>
    <x v="0"/>
    <x v="9"/>
    <x v="49"/>
    <n v="0"/>
    <x v="0"/>
    <x v="0"/>
    <x v="113"/>
    <s v="BA CASH SAN MARCOS  "/>
    <s v=" "/>
    <s v=" "/>
    <x v="0"/>
    <x v="9"/>
    <x v="49"/>
    <n v="225000"/>
    <n v="0"/>
    <s v=" "/>
    <s v=" "/>
    <s v="        "/>
    <n v="0"/>
    <n v="0"/>
    <n v="0"/>
    <n v="0"/>
    <n v="0"/>
    <n v="0"/>
    <n v="0"/>
    <n v="0"/>
    <n v="0"/>
    <n v="0"/>
    <n v="0"/>
    <n v="0"/>
    <n v="0"/>
    <n v="0"/>
    <n v="0"/>
    <n v="0"/>
    <n v="0"/>
    <n v="0"/>
    <n v="0"/>
    <n v="0"/>
    <n v="0"/>
    <n v="0"/>
    <n v="0"/>
    <n v="0"/>
    <n v="0"/>
  </r>
  <r>
    <s v="10-225-172"/>
    <x v="0"/>
    <x v="9"/>
    <x v="50"/>
    <n v="0"/>
    <x v="0"/>
    <x v="0"/>
    <x v="114"/>
    <s v="BA CASH MANISTEE JC "/>
    <s v=" "/>
    <s v=" "/>
    <x v="0"/>
    <x v="9"/>
    <x v="50"/>
    <n v="225000"/>
    <n v="0"/>
    <s v=" "/>
    <s v=" "/>
    <s v="        "/>
    <n v="0"/>
    <n v="0"/>
    <n v="0"/>
    <n v="0"/>
    <n v="0"/>
    <n v="0"/>
    <n v="0"/>
    <n v="0"/>
    <n v="0"/>
    <n v="0"/>
    <n v="0"/>
    <n v="0"/>
    <n v="0"/>
    <n v="0"/>
    <n v="0"/>
    <n v="0"/>
    <n v="0"/>
    <n v="0"/>
    <n v="0"/>
    <n v="0"/>
    <n v="0"/>
    <n v="0"/>
    <n v="0"/>
    <n v="0"/>
    <n v="0"/>
  </r>
  <r>
    <s v="10-225-173"/>
    <x v="0"/>
    <x v="9"/>
    <x v="51"/>
    <n v="0"/>
    <x v="0"/>
    <x v="0"/>
    <x v="115"/>
    <s v="BA CASH NORTH MESA  "/>
    <s v=" "/>
    <s v=" "/>
    <x v="0"/>
    <x v="9"/>
    <x v="51"/>
    <n v="225000"/>
    <n v="0"/>
    <s v=" "/>
    <s v=" "/>
    <s v="        "/>
    <n v="0"/>
    <n v="0"/>
    <n v="0"/>
    <n v="0"/>
    <n v="0"/>
    <n v="0"/>
    <n v="0"/>
    <n v="0"/>
    <n v="0"/>
    <n v="0"/>
    <n v="0"/>
    <n v="0"/>
    <n v="0"/>
    <n v="0"/>
    <n v="0"/>
    <n v="0"/>
    <n v="0"/>
    <n v="0"/>
    <n v="0"/>
    <n v="0"/>
    <n v="0"/>
    <n v="0"/>
    <n v="0"/>
    <n v="0"/>
    <n v="0"/>
  </r>
  <r>
    <s v="10-225-174"/>
    <x v="0"/>
    <x v="9"/>
    <x v="52"/>
    <n v="0"/>
    <x v="0"/>
    <x v="0"/>
    <x v="116"/>
    <s v="BA CASH LK PLEASANT "/>
    <s v=" "/>
    <s v=" "/>
    <x v="0"/>
    <x v="9"/>
    <x v="52"/>
    <n v="225000"/>
    <n v="0"/>
    <s v=" "/>
    <s v=" "/>
    <s v="        "/>
    <n v="0"/>
    <n v="0"/>
    <n v="0"/>
    <n v="0"/>
    <n v="0"/>
    <n v="0"/>
    <n v="0"/>
    <n v="0"/>
    <n v="0"/>
    <n v="0"/>
    <n v="0"/>
    <n v="0"/>
    <n v="0"/>
    <n v="0"/>
    <n v="0"/>
    <n v="0"/>
    <n v="0"/>
    <n v="0"/>
    <n v="0"/>
    <n v="0"/>
    <n v="0"/>
    <n v="0"/>
    <n v="0"/>
    <n v="0"/>
    <n v="0"/>
  </r>
  <r>
    <s v="10-225-175"/>
    <x v="0"/>
    <x v="9"/>
    <x v="53"/>
    <n v="0"/>
    <x v="0"/>
    <x v="0"/>
    <x v="117"/>
    <s v="BA CASH W MCDOWELL  "/>
    <s v=" "/>
    <s v=" "/>
    <x v="0"/>
    <x v="9"/>
    <x v="53"/>
    <n v="225000"/>
    <n v="0"/>
    <s v=" "/>
    <s v=" "/>
    <s v="        "/>
    <n v="0"/>
    <n v="0"/>
    <n v="0"/>
    <n v="0"/>
    <n v="0"/>
    <n v="0"/>
    <n v="0"/>
    <n v="0"/>
    <n v="0"/>
    <n v="0"/>
    <n v="0"/>
    <n v="0"/>
    <n v="0"/>
    <n v="0"/>
    <n v="0"/>
    <n v="0"/>
    <n v="0"/>
    <n v="0"/>
    <n v="0"/>
    <n v="0"/>
    <n v="0"/>
    <n v="0"/>
    <n v="0"/>
    <n v="0"/>
    <n v="0"/>
  </r>
  <r>
    <s v="10-225-176"/>
    <x v="0"/>
    <x v="9"/>
    <x v="54"/>
    <n v="0"/>
    <x v="0"/>
    <x v="0"/>
    <x v="118"/>
    <s v="BA CASH AGUA FRIA JC"/>
    <s v=" "/>
    <s v=" "/>
    <x v="0"/>
    <x v="9"/>
    <x v="54"/>
    <n v="225000"/>
    <n v="0"/>
    <s v=" "/>
    <s v=" "/>
    <s v="        "/>
    <n v="0"/>
    <n v="0"/>
    <n v="0"/>
    <n v="0"/>
    <n v="0"/>
    <n v="0"/>
    <n v="0"/>
    <n v="0"/>
    <n v="0"/>
    <n v="0"/>
    <n v="0"/>
    <n v="0"/>
    <n v="0"/>
    <n v="0"/>
    <n v="0"/>
    <n v="0"/>
    <n v="0"/>
    <n v="0"/>
    <n v="0"/>
    <n v="0"/>
    <n v="0"/>
    <n v="0"/>
    <n v="0"/>
    <n v="0"/>
    <n v="0"/>
  </r>
  <r>
    <s v="10-225-177"/>
    <x v="0"/>
    <x v="9"/>
    <x v="55"/>
    <n v="0"/>
    <x v="0"/>
    <x v="0"/>
    <x v="119"/>
    <s v="BA CASH SAN TAN JC  "/>
    <s v=" "/>
    <s v=" "/>
    <x v="0"/>
    <x v="9"/>
    <x v="55"/>
    <n v="225000"/>
    <n v="0"/>
    <s v=" "/>
    <s v=" "/>
    <s v="        "/>
    <n v="0"/>
    <n v="0"/>
    <n v="0"/>
    <n v="0"/>
    <n v="0"/>
    <n v="0"/>
    <n v="0"/>
    <n v="0"/>
    <n v="0"/>
    <n v="0"/>
    <n v="0"/>
    <n v="0"/>
    <n v="0"/>
    <n v="0"/>
    <n v="0"/>
    <n v="0"/>
    <n v="0"/>
    <n v="0"/>
    <n v="0"/>
    <n v="0"/>
    <n v="0"/>
    <n v="0"/>
    <n v="0"/>
    <n v="0"/>
    <n v="0"/>
  </r>
  <r>
    <s v="10-225-178"/>
    <x v="0"/>
    <x v="9"/>
    <x v="56"/>
    <n v="0"/>
    <x v="0"/>
    <x v="0"/>
    <x v="120"/>
    <s v="BA CASH UNIV LAKES  "/>
    <s v=" "/>
    <s v=" "/>
    <x v="0"/>
    <x v="9"/>
    <x v="56"/>
    <n v="225000"/>
    <n v="0"/>
    <s v=" "/>
    <s v=" "/>
    <s v="        "/>
    <n v="0"/>
    <n v="0"/>
    <n v="0"/>
    <n v="0"/>
    <n v="0"/>
    <n v="0"/>
    <n v="0"/>
    <n v="0"/>
    <n v="0"/>
    <n v="0"/>
    <n v="0"/>
    <n v="0"/>
    <n v="0"/>
    <n v="0"/>
    <n v="0"/>
    <n v="0"/>
    <n v="0"/>
    <n v="0"/>
    <n v="0"/>
    <n v="0"/>
    <n v="0"/>
    <n v="0"/>
    <n v="0"/>
    <n v="0"/>
    <n v="0"/>
  </r>
  <r>
    <s v="10-225-179"/>
    <x v="0"/>
    <x v="9"/>
    <x v="57"/>
    <n v="0"/>
    <x v="0"/>
    <x v="0"/>
    <x v="121"/>
    <s v="BA CASH HASSAYAMPA  "/>
    <s v=" "/>
    <s v=" "/>
    <x v="0"/>
    <x v="9"/>
    <x v="57"/>
    <n v="225000"/>
    <n v="0"/>
    <s v=" "/>
    <s v=" "/>
    <s v="        "/>
    <n v="0"/>
    <n v="0"/>
    <n v="0"/>
    <n v="0"/>
    <n v="0"/>
    <n v="0"/>
    <n v="0"/>
    <n v="0"/>
    <n v="0"/>
    <n v="0"/>
    <n v="0"/>
    <n v="0"/>
    <n v="0"/>
    <n v="0"/>
    <n v="0"/>
    <n v="0"/>
    <n v="0"/>
    <n v="0"/>
    <n v="0"/>
    <n v="0"/>
    <n v="0"/>
    <n v="0"/>
    <n v="0"/>
    <n v="0"/>
    <n v="0"/>
  </r>
  <r>
    <s v="10-225-181"/>
    <x v="0"/>
    <x v="9"/>
    <x v="58"/>
    <n v="0"/>
    <x v="0"/>
    <x v="0"/>
    <x v="122"/>
    <s v="BA CASH SOUTH MT JC "/>
    <s v=" "/>
    <s v=" "/>
    <x v="0"/>
    <x v="9"/>
    <x v="58"/>
    <n v="225000"/>
    <n v="0"/>
    <s v=" "/>
    <s v=" "/>
    <s v="        "/>
    <n v="0"/>
    <n v="0"/>
    <n v="0"/>
    <n v="0"/>
    <n v="0"/>
    <n v="0"/>
    <n v="0"/>
    <n v="0"/>
    <n v="0"/>
    <n v="0"/>
    <n v="0"/>
    <n v="0"/>
    <n v="0"/>
    <n v="0"/>
    <n v="0"/>
    <n v="0"/>
    <n v="0"/>
    <n v="0"/>
    <n v="0"/>
    <n v="0"/>
    <n v="0"/>
    <n v="0"/>
    <n v="0"/>
    <n v="0"/>
    <n v="0"/>
  </r>
  <r>
    <s v="10-225-182"/>
    <x v="0"/>
    <x v="9"/>
    <x v="59"/>
    <n v="0"/>
    <x v="0"/>
    <x v="0"/>
    <x v="123"/>
    <s v="BA CASH ENCANTO JC  "/>
    <s v=" "/>
    <s v=" "/>
    <x v="0"/>
    <x v="9"/>
    <x v="59"/>
    <n v="225000"/>
    <n v="0"/>
    <s v=" "/>
    <s v=" "/>
    <s v="        "/>
    <n v="0"/>
    <n v="0"/>
    <n v="0"/>
    <n v="0"/>
    <n v="0"/>
    <n v="0"/>
    <n v="0"/>
    <n v="0"/>
    <n v="0"/>
    <n v="0"/>
    <n v="0"/>
    <n v="0"/>
    <n v="0"/>
    <n v="0"/>
    <n v="0"/>
    <n v="0"/>
    <n v="0"/>
    <n v="0"/>
    <n v="0"/>
    <n v="0"/>
    <n v="0"/>
    <n v="0"/>
    <n v="0"/>
    <n v="0"/>
    <n v="0"/>
  </r>
  <r>
    <s v="10-225-185"/>
    <x v="0"/>
    <x v="9"/>
    <x v="62"/>
    <n v="0"/>
    <x v="0"/>
    <x v="0"/>
    <x v="124"/>
    <s v="BA CASH ENVIRON CONT"/>
    <s v=" "/>
    <s v=" "/>
    <x v="0"/>
    <x v="9"/>
    <x v="62"/>
    <n v="225000"/>
    <n v="0"/>
    <s v=" "/>
    <s v=" "/>
    <s v="        "/>
    <n v="0"/>
    <n v="0"/>
    <n v="0"/>
    <n v="0"/>
    <n v="0"/>
    <n v="0"/>
    <n v="0"/>
    <n v="0"/>
    <n v="0"/>
    <n v="0"/>
    <n v="0"/>
    <n v="0"/>
    <n v="0"/>
    <n v="0"/>
    <n v="0"/>
    <n v="0"/>
    <n v="0"/>
    <n v="0"/>
    <n v="0"/>
    <n v="0"/>
    <n v="0"/>
    <n v="0"/>
    <n v="0"/>
    <n v="0"/>
    <n v="0"/>
  </r>
  <r>
    <s v="10-225-187"/>
    <x v="0"/>
    <x v="9"/>
    <x v="64"/>
    <n v="0"/>
    <x v="0"/>
    <x v="0"/>
    <x v="125"/>
    <s v="BA CASH NORTH VALLEY"/>
    <s v=" "/>
    <s v=" "/>
    <x v="0"/>
    <x v="9"/>
    <x v="64"/>
    <n v="225000"/>
    <n v="0"/>
    <s v=" "/>
    <s v=" "/>
    <s v="        "/>
    <n v="0"/>
    <n v="0"/>
    <n v="0"/>
    <n v="0"/>
    <n v="0"/>
    <n v="0"/>
    <n v="0"/>
    <n v="0"/>
    <n v="0"/>
    <n v="0"/>
    <n v="0"/>
    <n v="0"/>
    <n v="0"/>
    <n v="0"/>
    <n v="0"/>
    <n v="0"/>
    <n v="0"/>
    <n v="0"/>
    <n v="0"/>
    <n v="0"/>
    <n v="0"/>
    <n v="0"/>
    <n v="0"/>
    <n v="0"/>
    <n v="0"/>
  </r>
  <r>
    <s v="10-225-188"/>
    <x v="0"/>
    <x v="9"/>
    <x v="65"/>
    <n v="0"/>
    <x v="0"/>
    <x v="0"/>
    <x v="126"/>
    <s v="BA CASH KYRENE JC   "/>
    <s v=" "/>
    <s v=" "/>
    <x v="0"/>
    <x v="9"/>
    <x v="65"/>
    <n v="225000"/>
    <n v="0"/>
    <s v=" "/>
    <s v=" "/>
    <s v="        "/>
    <n v="0"/>
    <n v="0"/>
    <n v="0"/>
    <n v="0"/>
    <n v="0"/>
    <n v="0"/>
    <n v="0"/>
    <n v="0"/>
    <n v="0"/>
    <n v="0"/>
    <n v="0"/>
    <n v="0"/>
    <n v="0"/>
    <n v="0"/>
    <n v="0"/>
    <n v="0"/>
    <n v="0"/>
    <n v="0"/>
    <n v="0"/>
    <n v="0"/>
    <n v="0"/>
    <n v="0"/>
    <n v="0"/>
    <n v="0"/>
    <n v="0"/>
  </r>
  <r>
    <s v="10-225-189"/>
    <x v="0"/>
    <x v="9"/>
    <x v="66"/>
    <n v="0"/>
    <x v="0"/>
    <x v="0"/>
    <x v="127"/>
    <s v="BA CASH DESERT RIDGE"/>
    <s v=" "/>
    <s v=" "/>
    <x v="0"/>
    <x v="9"/>
    <x v="66"/>
    <n v="225000"/>
    <n v="0"/>
    <s v=" "/>
    <s v=" "/>
    <s v="        "/>
    <n v="0"/>
    <n v="0"/>
    <n v="0"/>
    <n v="0"/>
    <n v="0"/>
    <n v="0"/>
    <n v="0"/>
    <n v="0"/>
    <n v="0"/>
    <n v="0"/>
    <n v="0"/>
    <n v="0"/>
    <n v="0"/>
    <n v="0"/>
    <n v="0"/>
    <n v="0"/>
    <n v="0"/>
    <n v="0"/>
    <n v="0"/>
    <n v="0"/>
    <n v="0"/>
    <n v="0"/>
    <n v="0"/>
    <n v="0"/>
    <n v="0"/>
  </r>
  <r>
    <s v="10-225-190"/>
    <x v="0"/>
    <x v="9"/>
    <x v="67"/>
    <n v="0"/>
    <x v="0"/>
    <x v="0"/>
    <x v="128"/>
    <s v="BA CASH HIGHLAND JC "/>
    <s v=" "/>
    <s v=" "/>
    <x v="0"/>
    <x v="9"/>
    <x v="67"/>
    <n v="225000"/>
    <n v="0"/>
    <s v=" "/>
    <s v=" "/>
    <s v="        "/>
    <n v="0"/>
    <n v="0"/>
    <n v="0"/>
    <n v="0"/>
    <n v="0"/>
    <n v="0"/>
    <n v="0"/>
    <n v="0"/>
    <n v="0"/>
    <n v="0"/>
    <n v="0"/>
    <n v="0"/>
    <n v="0"/>
    <n v="0"/>
    <n v="0"/>
    <n v="0"/>
    <n v="0"/>
    <n v="0"/>
    <n v="0"/>
    <n v="0"/>
    <n v="0"/>
    <n v="0"/>
    <n v="0"/>
    <n v="0"/>
    <n v="0"/>
  </r>
  <r>
    <s v="10-225-199"/>
    <x v="0"/>
    <x v="9"/>
    <x v="69"/>
    <n v="0"/>
    <x v="0"/>
    <x v="0"/>
    <x v="129"/>
    <s v="BA CASH REV PROCESS "/>
    <s v=" "/>
    <s v=" "/>
    <x v="0"/>
    <x v="9"/>
    <x v="69"/>
    <n v="225000"/>
    <n v="1"/>
    <s v=" "/>
    <s v=" "/>
    <s v="        "/>
    <n v="0"/>
    <n v="0"/>
    <n v="0"/>
    <n v="0"/>
    <n v="0"/>
    <n v="0"/>
    <n v="0"/>
    <n v="0"/>
    <n v="0"/>
    <n v="0"/>
    <n v="0"/>
    <n v="0"/>
    <n v="0"/>
    <n v="0"/>
    <n v="0"/>
    <n v="0"/>
    <n v="0"/>
    <n v="0"/>
    <n v="0"/>
    <n v="0"/>
    <n v="0"/>
    <n v="0"/>
    <n v="0"/>
    <n v="0"/>
    <n v="0"/>
  </r>
  <r>
    <s v="20-290-900"/>
    <x v="1"/>
    <x v="10"/>
    <x v="76"/>
    <n v="0"/>
    <x v="1"/>
    <x v="0"/>
    <x v="130"/>
    <s v="DISBURSEMENT CLEARIN"/>
    <s v=" "/>
    <s v=" "/>
    <x v="1"/>
    <x v="10"/>
    <x v="76"/>
    <n v="298903"/>
    <n v="0"/>
    <s v=" "/>
    <s v=" "/>
    <s v="        "/>
    <n v="0"/>
    <n v="0"/>
    <n v="0"/>
    <n v="0"/>
    <n v="0"/>
    <n v="0"/>
    <n v="448.46"/>
    <n v="0"/>
    <n v="0"/>
    <n v="448.46"/>
    <n v="0"/>
    <n v="0"/>
    <n v="0"/>
    <n v="0"/>
    <n v="0"/>
    <n v="0"/>
    <n v="448.46"/>
    <n v="0"/>
    <n v="0"/>
    <n v="448.46"/>
    <n v="0"/>
    <n v="0"/>
    <n v="0"/>
    <n v="0"/>
    <n v="0"/>
  </r>
  <r>
    <s v="20-298-903"/>
    <x v="1"/>
    <x v="11"/>
    <x v="77"/>
    <n v="-35706040.659999996"/>
    <x v="1"/>
    <x v="0"/>
    <x v="131"/>
    <s v="WT CLEARING - JPMC  "/>
    <s v=" "/>
    <s v=" "/>
    <x v="1"/>
    <x v="11"/>
    <x v="77"/>
    <n v="298903"/>
    <n v="0"/>
    <s v=" "/>
    <s v=" "/>
    <s v="        "/>
    <n v="0"/>
    <n v="35706040.659999996"/>
    <n v="0"/>
    <n v="0"/>
    <n v="0"/>
    <n v="0"/>
    <n v="35706040.659999996"/>
    <n v="0"/>
    <n v="0"/>
    <n v="0"/>
    <n v="0"/>
    <n v="0"/>
    <n v="0"/>
    <n v="0"/>
    <n v="0"/>
    <n v="0"/>
    <n v="0"/>
    <n v="0"/>
    <n v="0"/>
    <n v="0"/>
    <n v="0"/>
    <n v="0"/>
    <n v="0"/>
    <n v="0"/>
    <n v="0"/>
  </r>
  <r>
    <s v="20-299-903"/>
    <x v="1"/>
    <x v="12"/>
    <x v="77"/>
    <n v="0"/>
    <x v="1"/>
    <x v="0"/>
    <x v="132"/>
    <s v="WARRANT CLRNG VN    "/>
    <s v=" "/>
    <s v=" "/>
    <x v="1"/>
    <x v="12"/>
    <x v="77"/>
    <n v="299903"/>
    <n v="0"/>
    <s v=" "/>
    <s v=" "/>
    <s v="        "/>
    <n v="0"/>
    <n v="0"/>
    <n v="0"/>
    <n v="0"/>
    <n v="0"/>
    <n v="0"/>
    <n v="0"/>
    <n v="0"/>
    <n v="0"/>
    <n v="0"/>
    <n v="0"/>
    <n v="0"/>
    <n v="0"/>
    <n v="0"/>
    <n v="0"/>
    <n v="0"/>
    <n v="0"/>
    <n v="0"/>
    <n v="0"/>
    <n v="0"/>
    <n v="0"/>
    <n v="0"/>
    <n v="0"/>
    <n v="0"/>
    <n v="0"/>
  </r>
  <r>
    <s v="20-299-904"/>
    <x v="1"/>
    <x v="12"/>
    <x v="78"/>
    <n v="0"/>
    <x v="1"/>
    <x v="0"/>
    <x v="133"/>
    <s v="LOW SPEED WT CLR LOC"/>
    <s v=" "/>
    <s v=" "/>
    <x v="1"/>
    <x v="12"/>
    <x v="78"/>
    <n v="299904"/>
    <n v="320"/>
    <s v=" "/>
    <s v=" "/>
    <s v="        "/>
    <n v="0"/>
    <n v="0"/>
    <n v="0"/>
    <n v="0"/>
    <n v="0"/>
    <n v="0"/>
    <n v="0"/>
    <n v="0"/>
    <n v="0"/>
    <n v="0"/>
    <n v="0"/>
    <n v="0"/>
    <n v="0"/>
    <n v="0"/>
    <n v="0"/>
    <n v="0"/>
    <n v="0"/>
    <n v="0"/>
    <n v="0"/>
    <n v="0"/>
    <n v="0"/>
    <n v="0"/>
    <n v="0"/>
    <n v="0"/>
    <n v="0"/>
  </r>
  <r>
    <s v="30-014-000"/>
    <x v="2"/>
    <x v="13"/>
    <x v="79"/>
    <n v="0"/>
    <x v="2"/>
    <x v="1"/>
    <x v="134"/>
    <s v="ARSON DETECTION     "/>
    <s v=" "/>
    <s v=" "/>
    <x v="2"/>
    <x v="13"/>
    <x v="79"/>
    <n v="311111"/>
    <n v="0"/>
    <s v=" "/>
    <s v=" "/>
    <n v="30100000"/>
    <n v="0"/>
    <n v="0"/>
    <n v="0"/>
    <n v="0"/>
    <n v="0"/>
    <n v="9164.74"/>
    <n v="9164.74"/>
    <n v="0"/>
    <n v="0"/>
    <n v="0"/>
    <n v="0"/>
    <n v="0"/>
    <n v="0"/>
    <n v="0"/>
    <n v="0"/>
    <n v="9164.74"/>
    <n v="9164.74"/>
    <n v="0"/>
    <n v="0"/>
    <n v="0"/>
    <n v="0"/>
    <n v="0"/>
    <n v="0"/>
    <n v="0"/>
    <n v="0"/>
  </r>
  <r>
    <s v="30-022-000"/>
    <x v="2"/>
    <x v="14"/>
    <x v="79"/>
    <n v="2696.83"/>
    <x v="2"/>
    <x v="1"/>
    <x v="135"/>
    <s v="CIVIL PENALTY       "/>
    <s v=" "/>
    <s v=" "/>
    <x v="2"/>
    <x v="14"/>
    <x v="79"/>
    <n v="311120"/>
    <n v="0"/>
    <s v=" "/>
    <s v=" "/>
    <n v="30100000"/>
    <n v="2696.83"/>
    <n v="0"/>
    <n v="0"/>
    <n v="0"/>
    <n v="0"/>
    <n v="2696.83"/>
    <n v="0"/>
    <n v="0"/>
    <n v="0"/>
    <n v="0"/>
    <n v="2696.83"/>
    <n v="0"/>
    <n v="0"/>
    <n v="0"/>
    <n v="0"/>
    <n v="2696.83"/>
    <n v="0"/>
    <n v="0"/>
    <n v="0"/>
    <n v="0"/>
    <n v="0"/>
    <n v="0"/>
    <n v="0"/>
    <n v="0"/>
    <n v="0"/>
  </r>
  <r>
    <s v="30-025-121"/>
    <x v="2"/>
    <x v="15"/>
    <x v="12"/>
    <n v="619544.07999999996"/>
    <x v="2"/>
    <x v="0"/>
    <x v="136"/>
    <s v="DEP ACCT RECORDER   "/>
    <s v=" "/>
    <s v=" "/>
    <x v="2"/>
    <x v="15"/>
    <x v="12"/>
    <n v="311121"/>
    <n v="0"/>
    <s v=" "/>
    <s v=" "/>
    <n v="30100000"/>
    <n v="984144.94"/>
    <n v="0"/>
    <n v="-364600.86"/>
    <n v="0"/>
    <n v="0"/>
    <n v="-336086.13"/>
    <n v="0"/>
    <n v="955630.21"/>
    <n v="0"/>
    <n v="0"/>
    <n v="702845"/>
    <n v="0"/>
    <n v="281299.94"/>
    <n v="0"/>
    <n v="0"/>
    <n v="-336086.13"/>
    <n v="0"/>
    <n v="1320231.07"/>
    <n v="0"/>
    <n v="0"/>
    <n v="0"/>
    <n v="0"/>
    <n v="0"/>
    <n v="0"/>
    <n v="0"/>
  </r>
  <r>
    <s v="30-025-122"/>
    <x v="2"/>
    <x v="15"/>
    <x v="13"/>
    <n v="122344.66"/>
    <x v="2"/>
    <x v="0"/>
    <x v="137"/>
    <s v="DEP ACCT PARKS/REC  "/>
    <s v=" "/>
    <s v=" "/>
    <x v="2"/>
    <x v="15"/>
    <x v="13"/>
    <n v="311121"/>
    <n v="0"/>
    <s v=" "/>
    <s v=" "/>
    <n v="30100000"/>
    <n v="384619.99"/>
    <n v="0"/>
    <n v="-262275.33"/>
    <n v="0"/>
    <n v="0"/>
    <n v="154158.37"/>
    <n v="0"/>
    <n v="-31813.71"/>
    <n v="0"/>
    <n v="0"/>
    <n v="54066.92"/>
    <n v="0"/>
    <n v="330553.07"/>
    <n v="0"/>
    <n v="0"/>
    <n v="154158.37"/>
    <n v="0"/>
    <n v="230461.62"/>
    <n v="0"/>
    <n v="0"/>
    <n v="0"/>
    <n v="0"/>
    <n v="0"/>
    <n v="0"/>
    <n v="0"/>
  </r>
  <r>
    <s v="30-025-123"/>
    <x v="2"/>
    <x v="15"/>
    <x v="14"/>
    <n v="-9805.89"/>
    <x v="2"/>
    <x v="0"/>
    <x v="138"/>
    <s v="DEP ACCT PRKS/REC LP"/>
    <s v=" "/>
    <s v=" "/>
    <x v="2"/>
    <x v="15"/>
    <x v="14"/>
    <n v="311121"/>
    <n v="0"/>
    <s v=" "/>
    <s v=" "/>
    <n v="30100000"/>
    <n v="-9805.89"/>
    <n v="0"/>
    <n v="0"/>
    <n v="0"/>
    <n v="0"/>
    <n v="-9805.89"/>
    <n v="0"/>
    <n v="0"/>
    <n v="0"/>
    <n v="0"/>
    <n v="-9805.89"/>
    <n v="0"/>
    <n v="0"/>
    <n v="0"/>
    <n v="0"/>
    <n v="-9805.89"/>
    <n v="0"/>
    <n v="0"/>
    <n v="0"/>
    <n v="0"/>
    <n v="0"/>
    <n v="0"/>
    <n v="0"/>
    <n v="0"/>
    <n v="0"/>
  </r>
  <r>
    <s v="30-025-124"/>
    <x v="2"/>
    <x v="15"/>
    <x v="15"/>
    <n v="720370.81"/>
    <x v="2"/>
    <x v="0"/>
    <x v="139"/>
    <s v="DEP ACCT RABIES/ANIM"/>
    <s v=" "/>
    <s v=" "/>
    <x v="2"/>
    <x v="15"/>
    <x v="15"/>
    <n v="311121"/>
    <n v="0"/>
    <s v=" "/>
    <s v=" "/>
    <n v="30100000"/>
    <n v="65618.09"/>
    <n v="0"/>
    <n v="654752.72"/>
    <n v="0"/>
    <n v="0"/>
    <n v="-34209.599999999999"/>
    <n v="0"/>
    <n v="754580.41"/>
    <n v="0"/>
    <n v="0"/>
    <n v="48738.67"/>
    <n v="0"/>
    <n v="16879.419999999998"/>
    <n v="0"/>
    <n v="0"/>
    <n v="-34209.599999999999"/>
    <n v="0"/>
    <n v="99827.69"/>
    <n v="0"/>
    <n v="0"/>
    <n v="0"/>
    <n v="0"/>
    <n v="0"/>
    <n v="0"/>
    <n v="0"/>
  </r>
  <r>
    <s v="30-025-125"/>
    <x v="2"/>
    <x v="15"/>
    <x v="16"/>
    <n v="0"/>
    <x v="2"/>
    <x v="0"/>
    <x v="140"/>
    <s v="DEP ACCT FH SANITARY"/>
    <s v=" "/>
    <s v=" "/>
    <x v="2"/>
    <x v="15"/>
    <x v="16"/>
    <n v="311121"/>
    <n v="0"/>
    <s v=" "/>
    <s v=" "/>
    <n v="30100000"/>
    <n v="0"/>
    <n v="0"/>
    <n v="0"/>
    <n v="0"/>
    <n v="0"/>
    <n v="0"/>
    <n v="0"/>
    <n v="0"/>
    <n v="0"/>
    <n v="0"/>
    <n v="0"/>
    <n v="0"/>
    <n v="0"/>
    <n v="0"/>
    <n v="0"/>
    <n v="0"/>
    <n v="0"/>
    <n v="0"/>
    <n v="0"/>
    <n v="0"/>
    <n v="0"/>
    <n v="0"/>
    <n v="0"/>
    <n v="0"/>
    <n v="0"/>
  </r>
  <r>
    <s v="30-025-126"/>
    <x v="2"/>
    <x v="15"/>
    <x v="11"/>
    <n v="150076.18"/>
    <x v="2"/>
    <x v="0"/>
    <x v="141"/>
    <s v="DEP ACCT PUB HEALTH "/>
    <s v=" "/>
    <s v=" "/>
    <x v="2"/>
    <x v="15"/>
    <x v="11"/>
    <n v="311121"/>
    <n v="0"/>
    <s v=" "/>
    <s v=" "/>
    <n v="30100000"/>
    <n v="73365.38"/>
    <n v="0"/>
    <n v="76710.8"/>
    <n v="0"/>
    <n v="0"/>
    <n v="11458.09"/>
    <n v="0"/>
    <n v="138618.09"/>
    <n v="0"/>
    <n v="0"/>
    <n v="-6342.27"/>
    <n v="0"/>
    <n v="79707.649999999994"/>
    <n v="0"/>
    <n v="0"/>
    <n v="11458.09"/>
    <n v="0"/>
    <n v="61907.29"/>
    <n v="0"/>
    <n v="0"/>
    <n v="0"/>
    <n v="0"/>
    <n v="0"/>
    <n v="0"/>
    <n v="0"/>
  </r>
  <r>
    <s v="30-025-128"/>
    <x v="2"/>
    <x v="15"/>
    <x v="18"/>
    <n v="222.72"/>
    <x v="2"/>
    <x v="0"/>
    <x v="142"/>
    <s v="DEP ACCT LG TRM CARE"/>
    <s v=" "/>
    <s v=" "/>
    <x v="2"/>
    <x v="15"/>
    <x v="18"/>
    <n v="311121"/>
    <n v="0"/>
    <s v=" "/>
    <s v=" "/>
    <n v="30100000"/>
    <n v="222.72"/>
    <n v="0"/>
    <n v="0"/>
    <n v="0"/>
    <n v="0"/>
    <n v="222.72"/>
    <n v="0"/>
    <n v="0"/>
    <n v="0"/>
    <n v="0"/>
    <n v="222.72"/>
    <n v="0"/>
    <n v="0"/>
    <n v="0"/>
    <n v="0"/>
    <n v="222.72"/>
    <n v="0"/>
    <n v="0"/>
    <n v="0"/>
    <n v="0"/>
    <n v="0"/>
    <n v="0"/>
    <n v="0"/>
    <n v="0"/>
    <n v="0"/>
  </r>
  <r>
    <s v="30-025-129"/>
    <x v="2"/>
    <x v="15"/>
    <x v="19"/>
    <n v="158942.04"/>
    <x v="2"/>
    <x v="0"/>
    <x v="143"/>
    <s v="DEP ACCT CNTY ATTY  "/>
    <s v=" "/>
    <s v=" "/>
    <x v="2"/>
    <x v="15"/>
    <x v="19"/>
    <n v="311121"/>
    <n v="0"/>
    <s v=" "/>
    <s v=" "/>
    <n v="30100000"/>
    <n v="0"/>
    <n v="0"/>
    <n v="158942.04"/>
    <n v="0"/>
    <n v="0"/>
    <n v="-6441.21"/>
    <n v="0"/>
    <n v="165383.25"/>
    <n v="0"/>
    <n v="0"/>
    <n v="0"/>
    <n v="0"/>
    <n v="0"/>
    <n v="0"/>
    <n v="0"/>
    <n v="-6441.21"/>
    <n v="0"/>
    <n v="6441.21"/>
    <n v="0"/>
    <n v="0"/>
    <n v="0"/>
    <n v="0"/>
    <n v="0"/>
    <n v="0"/>
    <n v="0"/>
  </r>
  <r>
    <s v="30-025-130"/>
    <x v="2"/>
    <x v="15"/>
    <x v="20"/>
    <n v="0"/>
    <x v="2"/>
    <x v="0"/>
    <x v="144"/>
    <s v="DEP ACCT HOSPITAL   "/>
    <s v=" "/>
    <s v=" "/>
    <x v="2"/>
    <x v="15"/>
    <x v="20"/>
    <n v="311121"/>
    <n v="0"/>
    <s v=" "/>
    <s v=" "/>
    <n v="30100000"/>
    <n v="0"/>
    <n v="0"/>
    <n v="0"/>
    <n v="0"/>
    <n v="0"/>
    <n v="0"/>
    <n v="0"/>
    <n v="0"/>
    <n v="0"/>
    <n v="0"/>
    <n v="0"/>
    <n v="0"/>
    <n v="0"/>
    <n v="0"/>
    <n v="0"/>
    <n v="0"/>
    <n v="0"/>
    <n v="0"/>
    <n v="0"/>
    <n v="0"/>
    <n v="0"/>
    <n v="0"/>
    <n v="0"/>
    <n v="0"/>
    <n v="0"/>
  </r>
  <r>
    <s v="30-025-131"/>
    <x v="2"/>
    <x v="15"/>
    <x v="21"/>
    <n v="188118.27"/>
    <x v="2"/>
    <x v="0"/>
    <x v="145"/>
    <s v="DEP ACCT SHERIFF B&amp;F"/>
    <s v=" "/>
    <s v=" "/>
    <x v="2"/>
    <x v="15"/>
    <x v="21"/>
    <n v="311121"/>
    <n v="0"/>
    <s v=" "/>
    <s v=" "/>
    <n v="30100000"/>
    <n v="79130.75"/>
    <n v="0"/>
    <n v="108987.52"/>
    <n v="0"/>
    <n v="0"/>
    <n v="1109876.75"/>
    <n v="0"/>
    <n v="-921758.48"/>
    <n v="0"/>
    <n v="0"/>
    <n v="48768.24"/>
    <n v="0"/>
    <n v="30362.51"/>
    <n v="0"/>
    <n v="0"/>
    <n v="1109876.75"/>
    <n v="0"/>
    <n v="-1030746"/>
    <n v="0"/>
    <n v="0"/>
    <n v="0"/>
    <n v="0"/>
    <n v="0"/>
    <n v="0"/>
    <n v="0"/>
  </r>
  <r>
    <s v="30-025-132"/>
    <x v="2"/>
    <x v="15"/>
    <x v="22"/>
    <n v="0"/>
    <x v="2"/>
    <x v="0"/>
    <x v="146"/>
    <s v="DEP ACCT SHERIFF TAX"/>
    <s v=" "/>
    <s v=" "/>
    <x v="2"/>
    <x v="15"/>
    <x v="22"/>
    <n v="311121"/>
    <n v="0"/>
    <s v=" "/>
    <s v=" "/>
    <n v="30100000"/>
    <n v="0"/>
    <n v="0"/>
    <n v="0"/>
    <n v="0"/>
    <n v="0"/>
    <n v="0"/>
    <n v="0"/>
    <n v="0"/>
    <n v="0"/>
    <n v="0"/>
    <n v="0"/>
    <n v="0"/>
    <n v="0"/>
    <n v="0"/>
    <n v="0"/>
    <n v="0"/>
    <n v="0"/>
    <n v="0"/>
    <n v="0"/>
    <n v="0"/>
    <n v="0"/>
    <n v="0"/>
    <n v="0"/>
    <n v="0"/>
    <n v="0"/>
  </r>
  <r>
    <s v="30-025-134"/>
    <x v="2"/>
    <x v="15"/>
    <x v="24"/>
    <n v="231549.47"/>
    <x v="2"/>
    <x v="0"/>
    <x v="147"/>
    <s v="DEP ACCT PLANG &amp; DEV"/>
    <s v=" "/>
    <s v=" "/>
    <x v="2"/>
    <x v="15"/>
    <x v="24"/>
    <n v="311121"/>
    <n v="0"/>
    <s v=" "/>
    <s v=" "/>
    <n v="30100000"/>
    <n v="61747.93"/>
    <n v="0"/>
    <n v="169801.54"/>
    <n v="0"/>
    <n v="0"/>
    <n v="49593.7"/>
    <n v="0"/>
    <n v="181955.77"/>
    <n v="0"/>
    <n v="0"/>
    <n v="43147.06"/>
    <n v="0"/>
    <n v="18600.87"/>
    <n v="0"/>
    <n v="0"/>
    <n v="49593.7"/>
    <n v="0"/>
    <n v="12154.23"/>
    <n v="0"/>
    <n v="0"/>
    <n v="0"/>
    <n v="0"/>
    <n v="0"/>
    <n v="0"/>
    <n v="0"/>
  </r>
  <r>
    <s v="30-025-135"/>
    <x v="2"/>
    <x v="15"/>
    <x v="25"/>
    <n v="-656.73"/>
    <x v="2"/>
    <x v="0"/>
    <x v="148"/>
    <s v="DEP ACCT LAW LIBRARY"/>
    <s v=" "/>
    <s v=" "/>
    <x v="2"/>
    <x v="15"/>
    <x v="25"/>
    <n v="311121"/>
    <n v="0"/>
    <s v=" "/>
    <s v=" "/>
    <n v="30100000"/>
    <n v="-656.73"/>
    <n v="0"/>
    <n v="0"/>
    <n v="0"/>
    <n v="0"/>
    <n v="-656.73"/>
    <n v="0"/>
    <n v="0"/>
    <n v="0"/>
    <n v="0"/>
    <n v="-656.73"/>
    <n v="0"/>
    <n v="0"/>
    <n v="0"/>
    <n v="0"/>
    <n v="-656.73"/>
    <n v="0"/>
    <n v="0"/>
    <n v="0"/>
    <n v="0"/>
    <n v="0"/>
    <n v="0"/>
    <n v="0"/>
    <n v="0"/>
    <n v="0"/>
  </r>
  <r>
    <s v="30-025-136"/>
    <x v="2"/>
    <x v="15"/>
    <x v="26"/>
    <n v="-10"/>
    <x v="2"/>
    <x v="0"/>
    <x v="149"/>
    <s v="DEP ACCT SOLID WASTE"/>
    <s v=" "/>
    <s v=" "/>
    <x v="2"/>
    <x v="15"/>
    <x v="26"/>
    <n v="311121"/>
    <n v="0"/>
    <s v=" "/>
    <s v=" "/>
    <n v="30100000"/>
    <n v="-10"/>
    <n v="0"/>
    <n v="0"/>
    <n v="0"/>
    <n v="0"/>
    <n v="0"/>
    <n v="0"/>
    <n v="-10"/>
    <n v="0"/>
    <n v="0"/>
    <n v="0"/>
    <n v="0"/>
    <n v="-10"/>
    <n v="0"/>
    <n v="0"/>
    <n v="0"/>
    <n v="0"/>
    <n v="-10"/>
    <n v="0"/>
    <n v="0"/>
    <n v="0"/>
    <n v="0"/>
    <n v="0"/>
    <n v="0"/>
    <n v="0"/>
  </r>
  <r>
    <s v="30-025-137"/>
    <x v="2"/>
    <x v="15"/>
    <x v="27"/>
    <n v="-12498.81"/>
    <x v="2"/>
    <x v="0"/>
    <x v="150"/>
    <s v="DEP ACCT CTY LIBRARY"/>
    <s v=" "/>
    <s v=" "/>
    <x v="2"/>
    <x v="15"/>
    <x v="27"/>
    <n v="311121"/>
    <n v="0"/>
    <s v=" "/>
    <s v=" "/>
    <n v="30100000"/>
    <n v="-29578.400000000001"/>
    <n v="0"/>
    <n v="17079.59"/>
    <n v="0"/>
    <n v="0"/>
    <n v="-13016.57"/>
    <n v="0"/>
    <n v="517.76"/>
    <n v="0"/>
    <n v="0"/>
    <n v="-17705.28"/>
    <n v="0"/>
    <n v="-11873.12"/>
    <n v="0"/>
    <n v="0"/>
    <n v="-13016.57"/>
    <n v="0"/>
    <n v="-16561.830000000002"/>
    <n v="0"/>
    <n v="0"/>
    <n v="0"/>
    <n v="0"/>
    <n v="0"/>
    <n v="0"/>
    <n v="0"/>
  </r>
  <r>
    <s v="30-025-138"/>
    <x v="2"/>
    <x v="15"/>
    <x v="28"/>
    <n v="26587.7"/>
    <x v="2"/>
    <x v="0"/>
    <x v="151"/>
    <s v="DEP AIR QUALITY     "/>
    <s v=" "/>
    <s v=" "/>
    <x v="2"/>
    <x v="15"/>
    <x v="28"/>
    <n v="311121"/>
    <n v="0"/>
    <s v=" "/>
    <s v=" "/>
    <n v="30100000"/>
    <n v="281223.62"/>
    <n v="0"/>
    <n v="-254635.92"/>
    <n v="0"/>
    <n v="0"/>
    <n v="159070.34"/>
    <n v="0"/>
    <n v="-132482.64000000001"/>
    <n v="0"/>
    <n v="0"/>
    <n v="56415"/>
    <n v="0"/>
    <n v="224808.62"/>
    <n v="0"/>
    <n v="0"/>
    <n v="159070.34"/>
    <n v="0"/>
    <n v="122153.28"/>
    <n v="0"/>
    <n v="0"/>
    <n v="0"/>
    <n v="0"/>
    <n v="0"/>
    <n v="0"/>
    <n v="0"/>
  </r>
  <r>
    <s v="30-025-139"/>
    <x v="2"/>
    <x v="15"/>
    <x v="29"/>
    <n v="946.65"/>
    <x v="2"/>
    <x v="0"/>
    <x v="152"/>
    <s v="DEP ACCT EMP HEALTH "/>
    <s v=" "/>
    <s v=" "/>
    <x v="2"/>
    <x v="15"/>
    <x v="29"/>
    <n v="311121"/>
    <n v="0"/>
    <s v=" "/>
    <s v=" "/>
    <s v="        "/>
    <n v="0"/>
    <n v="0"/>
    <n v="946.65"/>
    <n v="0"/>
    <n v="0"/>
    <n v="0"/>
    <n v="0"/>
    <n v="946.65"/>
    <n v="0"/>
    <n v="0"/>
    <n v="269.72000000000003"/>
    <n v="0"/>
    <n v="-269.72000000000003"/>
    <n v="0"/>
    <n v="0"/>
    <n v="0"/>
    <n v="0"/>
    <n v="0"/>
    <n v="0"/>
    <n v="0"/>
    <n v="0"/>
    <n v="0"/>
    <n v="0"/>
    <n v="0"/>
    <n v="0"/>
  </r>
  <r>
    <s v="30-025-140"/>
    <x v="2"/>
    <x v="15"/>
    <x v="30"/>
    <n v="219.11"/>
    <x v="2"/>
    <x v="0"/>
    <x v="153"/>
    <s v="DEP ACCT ASSESSOR   "/>
    <s v=" "/>
    <s v=" "/>
    <x v="2"/>
    <x v="15"/>
    <x v="30"/>
    <n v="311121"/>
    <n v="0"/>
    <s v=" "/>
    <s v=" "/>
    <n v="30100000"/>
    <n v="-50.89"/>
    <n v="0"/>
    <n v="270"/>
    <n v="0"/>
    <n v="0"/>
    <n v="-38.630000000000003"/>
    <n v="0"/>
    <n v="257.74"/>
    <n v="0"/>
    <n v="0"/>
    <n v="-28.56"/>
    <n v="0"/>
    <n v="-22.33"/>
    <n v="0"/>
    <n v="0"/>
    <n v="-38.630000000000003"/>
    <n v="0"/>
    <n v="-12.26"/>
    <n v="0"/>
    <n v="0"/>
    <n v="0"/>
    <n v="0"/>
    <n v="0"/>
    <n v="0"/>
    <n v="0"/>
  </r>
  <r>
    <s v="30-025-141"/>
    <x v="2"/>
    <x v="15"/>
    <x v="31"/>
    <n v="0"/>
    <x v="2"/>
    <x v="0"/>
    <x v="154"/>
    <s v="DEP ACCT FINANCE    "/>
    <s v=" "/>
    <s v=" "/>
    <x v="2"/>
    <x v="15"/>
    <x v="31"/>
    <n v="311121"/>
    <n v="0"/>
    <s v=" "/>
    <s v=" "/>
    <s v="        "/>
    <n v="0"/>
    <n v="0"/>
    <n v="0"/>
    <n v="0"/>
    <n v="0"/>
    <n v="0"/>
    <n v="0"/>
    <n v="0"/>
    <n v="0"/>
    <n v="0"/>
    <n v="0"/>
    <n v="0"/>
    <n v="0"/>
    <n v="0"/>
    <n v="0"/>
    <n v="0"/>
    <n v="0"/>
    <n v="0"/>
    <n v="0"/>
    <n v="0"/>
    <n v="0"/>
    <n v="0"/>
    <n v="0"/>
    <n v="0"/>
    <n v="0"/>
  </r>
  <r>
    <s v="30-025-142"/>
    <x v="2"/>
    <x v="15"/>
    <x v="32"/>
    <n v="0"/>
    <x v="2"/>
    <x v="0"/>
    <x v="155"/>
    <s v="DEP ACCT JUV PROB   "/>
    <s v=" "/>
    <s v=" "/>
    <x v="2"/>
    <x v="15"/>
    <x v="32"/>
    <n v="311121"/>
    <n v="0"/>
    <s v=" "/>
    <s v=" "/>
    <s v="        "/>
    <n v="0"/>
    <n v="0"/>
    <n v="0"/>
    <n v="0"/>
    <n v="0"/>
    <n v="0"/>
    <n v="0"/>
    <n v="0"/>
    <n v="0"/>
    <n v="0"/>
    <n v="0"/>
    <n v="0"/>
    <n v="0"/>
    <n v="0"/>
    <n v="0"/>
    <n v="0"/>
    <n v="0"/>
    <n v="0"/>
    <n v="0"/>
    <n v="0"/>
    <n v="0"/>
    <n v="0"/>
    <n v="0"/>
    <n v="0"/>
    <n v="0"/>
  </r>
  <r>
    <s v="30-025-143"/>
    <x v="2"/>
    <x v="15"/>
    <x v="33"/>
    <n v="682"/>
    <x v="2"/>
    <x v="0"/>
    <x v="156"/>
    <s v="DEP ACCT ADULT PROB "/>
    <s v=" "/>
    <s v=" "/>
    <x v="2"/>
    <x v="15"/>
    <x v="33"/>
    <n v="311121"/>
    <n v="0"/>
    <s v=" "/>
    <s v=" "/>
    <s v="        "/>
    <n v="2533.5300000000002"/>
    <n v="0"/>
    <n v="-1851.53"/>
    <n v="0"/>
    <n v="0"/>
    <n v="5379.64"/>
    <n v="0"/>
    <n v="-4697.6400000000003"/>
    <n v="0"/>
    <n v="0"/>
    <n v="10907.12"/>
    <n v="0"/>
    <n v="-8373.59"/>
    <n v="0"/>
    <n v="0"/>
    <n v="5379.64"/>
    <n v="0"/>
    <n v="-2846.11"/>
    <n v="0"/>
    <n v="0"/>
    <n v="0"/>
    <n v="0"/>
    <n v="0"/>
    <n v="0"/>
    <n v="0"/>
  </r>
  <r>
    <s v="30-025-144"/>
    <x v="2"/>
    <x v="15"/>
    <x v="34"/>
    <n v="0"/>
    <x v="2"/>
    <x v="0"/>
    <x v="157"/>
    <s v="DEP ACCT FLOOD CNTRL"/>
    <s v=" "/>
    <s v=" "/>
    <x v="2"/>
    <x v="15"/>
    <x v="34"/>
    <n v="311121"/>
    <n v="0"/>
    <s v=" "/>
    <s v=" "/>
    <n v="30100000"/>
    <n v="-56.62"/>
    <n v="0"/>
    <n v="56.62"/>
    <n v="0"/>
    <n v="0"/>
    <n v="-3.35"/>
    <n v="0"/>
    <n v="3.35"/>
    <n v="0"/>
    <n v="0"/>
    <n v="968.91"/>
    <n v="0"/>
    <n v="-1025.53"/>
    <n v="0"/>
    <n v="0"/>
    <n v="-3.35"/>
    <n v="0"/>
    <n v="-53.27"/>
    <n v="0"/>
    <n v="0"/>
    <n v="0"/>
    <n v="0"/>
    <n v="0"/>
    <n v="0"/>
    <n v="0"/>
  </r>
  <r>
    <s v="30-025-145"/>
    <x v="2"/>
    <x v="15"/>
    <x v="35"/>
    <n v="-10077.379999999999"/>
    <x v="2"/>
    <x v="0"/>
    <x v="158"/>
    <s v="DEP ACCT MCDOT      "/>
    <s v=" "/>
    <s v=" "/>
    <x v="2"/>
    <x v="15"/>
    <x v="35"/>
    <n v="311121"/>
    <n v="0"/>
    <s v=" "/>
    <s v=" "/>
    <n v="30100000"/>
    <n v="-742.52"/>
    <n v="0"/>
    <n v="-9334.86"/>
    <n v="0"/>
    <n v="0"/>
    <n v="0"/>
    <n v="0"/>
    <n v="-10077.379999999999"/>
    <n v="0"/>
    <n v="0"/>
    <n v="0"/>
    <n v="0"/>
    <n v="-742.52"/>
    <n v="0"/>
    <n v="0"/>
    <n v="0"/>
    <n v="0"/>
    <n v="-742.52"/>
    <n v="0"/>
    <n v="0"/>
    <n v="0"/>
    <n v="0"/>
    <n v="0"/>
    <n v="0"/>
    <n v="0"/>
  </r>
  <r>
    <s v="30-025-146"/>
    <x v="2"/>
    <x v="15"/>
    <x v="36"/>
    <n v="0"/>
    <x v="2"/>
    <x v="0"/>
    <x v="159"/>
    <s v="DEP ACCT CORR HEALTH"/>
    <s v=" "/>
    <s v=" "/>
    <x v="2"/>
    <x v="15"/>
    <x v="36"/>
    <n v="311121"/>
    <n v="0"/>
    <s v="Y"/>
    <s v=" "/>
    <n v="30100000"/>
    <n v="0"/>
    <n v="0"/>
    <n v="0"/>
    <n v="0"/>
    <n v="0"/>
    <n v="0"/>
    <n v="0"/>
    <n v="0"/>
    <n v="0"/>
    <n v="0"/>
    <n v="0"/>
    <n v="0"/>
    <n v="0"/>
    <n v="0"/>
    <n v="0"/>
    <n v="0"/>
    <n v="0"/>
    <n v="0"/>
    <n v="0"/>
    <n v="0"/>
    <n v="0"/>
    <n v="0"/>
    <n v="0"/>
    <n v="0"/>
    <n v="0"/>
  </r>
  <r>
    <s v="30-025-147"/>
    <x v="2"/>
    <x v="15"/>
    <x v="37"/>
    <n v="52609.84"/>
    <x v="2"/>
    <x v="0"/>
    <x v="160"/>
    <s v="DEP ACCT HUMAN SVCS "/>
    <s v=" "/>
    <s v=" "/>
    <x v="2"/>
    <x v="15"/>
    <x v="37"/>
    <n v="311121"/>
    <n v="0"/>
    <s v=" "/>
    <s v=" "/>
    <n v="30100000"/>
    <n v="0"/>
    <n v="0"/>
    <n v="52609.84"/>
    <n v="0"/>
    <n v="0"/>
    <n v="0"/>
    <n v="0"/>
    <n v="52609.84"/>
    <n v="0"/>
    <n v="0"/>
    <n v="-33198.26"/>
    <n v="0"/>
    <n v="33198.26"/>
    <n v="0"/>
    <n v="0"/>
    <n v="0"/>
    <n v="0"/>
    <n v="0"/>
    <n v="0"/>
    <n v="0"/>
    <n v="0"/>
    <n v="0"/>
    <n v="0"/>
    <n v="0"/>
    <n v="0"/>
  </r>
  <r>
    <s v="30-025-148"/>
    <x v="2"/>
    <x v="15"/>
    <x v="38"/>
    <n v="400"/>
    <x v="2"/>
    <x v="0"/>
    <x v="161"/>
    <s v="DEP ACCT MCESA      "/>
    <s v=" "/>
    <s v=" "/>
    <x v="2"/>
    <x v="15"/>
    <x v="38"/>
    <n v="311121"/>
    <n v="0"/>
    <s v=" "/>
    <s v=" "/>
    <s v="        "/>
    <n v="1352"/>
    <n v="0"/>
    <n v="-952"/>
    <n v="0"/>
    <n v="0"/>
    <n v="0"/>
    <n v="0"/>
    <n v="400"/>
    <n v="0"/>
    <n v="0"/>
    <n v="18402"/>
    <n v="0"/>
    <n v="-17050"/>
    <n v="0"/>
    <n v="0"/>
    <n v="0"/>
    <n v="0"/>
    <n v="1352"/>
    <n v="0"/>
    <n v="0"/>
    <n v="0"/>
    <n v="0"/>
    <n v="0"/>
    <n v="0"/>
    <n v="0"/>
  </r>
  <r>
    <s v="30-025-161"/>
    <x v="2"/>
    <x v="15"/>
    <x v="39"/>
    <n v="48631.97"/>
    <x v="2"/>
    <x v="0"/>
    <x v="162"/>
    <s v="NE REGIONAL CT CENTE"/>
    <s v=" "/>
    <s v=" "/>
    <x v="2"/>
    <x v="15"/>
    <x v="39"/>
    <n v="311121"/>
    <n v="0"/>
    <s v=" "/>
    <s v=" "/>
    <n v="30100000"/>
    <n v="65917.34"/>
    <n v="0"/>
    <n v="-17490.21"/>
    <n v="0"/>
    <n v="204.84"/>
    <n v="54311.74"/>
    <n v="0"/>
    <n v="-7482.97"/>
    <n v="0"/>
    <n v="1803.2"/>
    <n v="67456.14"/>
    <n v="0"/>
    <n v="-1839.52"/>
    <n v="0"/>
    <n v="300.72000000000003"/>
    <n v="54311.74"/>
    <n v="0"/>
    <n v="10007.24"/>
    <n v="0"/>
    <n v="1598.36"/>
    <n v="0"/>
    <n v="0"/>
    <n v="0"/>
    <n v="0"/>
    <n v="0"/>
  </r>
  <r>
    <s v="30-025-162"/>
    <x v="2"/>
    <x v="15"/>
    <x v="40"/>
    <n v="68822.179999999993"/>
    <x v="2"/>
    <x v="0"/>
    <x v="163"/>
    <s v="DEP ACCT NE PHX JC  "/>
    <s v=" "/>
    <s v=" "/>
    <x v="2"/>
    <x v="15"/>
    <x v="40"/>
    <n v="311121"/>
    <n v="0"/>
    <s v=" "/>
    <s v=" "/>
    <n v="30100000"/>
    <n v="132346.66"/>
    <n v="0"/>
    <n v="-63906.39"/>
    <n v="0"/>
    <n v="381.91"/>
    <n v="102140.83"/>
    <n v="0"/>
    <n v="-36505.39"/>
    <n v="0"/>
    <n v="3186.74"/>
    <n v="130499.09"/>
    <n v="0"/>
    <n v="1487"/>
    <n v="0"/>
    <n v="360.57"/>
    <n v="102140.83"/>
    <n v="0"/>
    <n v="27401"/>
    <n v="0"/>
    <n v="2804.83"/>
    <n v="0"/>
    <n v="0"/>
    <n v="0"/>
    <n v="0"/>
    <n v="0"/>
  </r>
  <r>
    <s v="30-025-163"/>
    <x v="2"/>
    <x v="15"/>
    <x v="41"/>
    <n v="44272.13"/>
    <x v="2"/>
    <x v="0"/>
    <x v="164"/>
    <s v="DEP ACCT DREAMY DRAW"/>
    <s v=" "/>
    <s v=" "/>
    <x v="2"/>
    <x v="15"/>
    <x v="41"/>
    <n v="311121"/>
    <n v="0"/>
    <s v=" "/>
    <s v=" "/>
    <n v="30100000"/>
    <n v="80859.570000000007"/>
    <n v="0"/>
    <n v="-36807.43"/>
    <n v="0"/>
    <n v="219.99"/>
    <n v="74308.67"/>
    <n v="0"/>
    <n v="-32066.77"/>
    <n v="0"/>
    <n v="2030.23"/>
    <n v="76638.12"/>
    <n v="0"/>
    <n v="4012.75"/>
    <n v="0"/>
    <n v="208.7"/>
    <n v="74308.67"/>
    <n v="0"/>
    <n v="4740.66"/>
    <n v="0"/>
    <n v="1810.24"/>
    <n v="0"/>
    <n v="0"/>
    <n v="0"/>
    <n v="0"/>
    <n v="0"/>
  </r>
  <r>
    <s v="30-025-164"/>
    <x v="2"/>
    <x v="15"/>
    <x v="42"/>
    <n v="100650.47"/>
    <x v="2"/>
    <x v="0"/>
    <x v="165"/>
    <s v="DEP ACCT E PHX JC 1 "/>
    <s v=" "/>
    <s v=" "/>
    <x v="2"/>
    <x v="15"/>
    <x v="42"/>
    <n v="311121"/>
    <n v="0"/>
    <s v=" "/>
    <s v=" "/>
    <n v="30100000"/>
    <n v="200233.57"/>
    <n v="0"/>
    <n v="-100373.19"/>
    <n v="0"/>
    <n v="790.09"/>
    <n v="127913.54"/>
    <n v="0"/>
    <n v="-31869.87"/>
    <n v="301.62"/>
    <n v="4908.42"/>
    <n v="185946.14"/>
    <n v="0"/>
    <n v="13673.02"/>
    <n v="0"/>
    <n v="614.41"/>
    <n v="127913.54"/>
    <n v="0"/>
    <n v="68503.320000000007"/>
    <n v="301.62"/>
    <n v="4118.33"/>
    <n v="0"/>
    <n v="0"/>
    <n v="0"/>
    <n v="0"/>
    <n v="0"/>
  </r>
  <r>
    <s v="30-025-165"/>
    <x v="2"/>
    <x v="15"/>
    <x v="43"/>
    <n v="15706.74"/>
    <x v="2"/>
    <x v="0"/>
    <x v="166"/>
    <s v="DEP ACCT GILA BND JC"/>
    <s v=" "/>
    <s v=" "/>
    <x v="2"/>
    <x v="15"/>
    <x v="43"/>
    <n v="311121"/>
    <n v="0"/>
    <s v=" "/>
    <s v=" "/>
    <n v="30100000"/>
    <n v="27727.14"/>
    <n v="0"/>
    <n v="-12275.37"/>
    <n v="0"/>
    <n v="254.97"/>
    <n v="32206.31"/>
    <n v="0"/>
    <n v="-18843.87"/>
    <n v="0"/>
    <n v="2344.3000000000002"/>
    <n v="35703.17"/>
    <n v="0"/>
    <n v="-8185.9"/>
    <n v="0"/>
    <n v="209.87"/>
    <n v="32206.31"/>
    <n v="0"/>
    <n v="-6568.5"/>
    <n v="0"/>
    <n v="2089.33"/>
    <n v="0"/>
    <n v="0"/>
    <n v="0"/>
    <n v="0"/>
    <n v="0"/>
  </r>
  <r>
    <s v="30-025-166"/>
    <x v="2"/>
    <x v="15"/>
    <x v="44"/>
    <n v="102361.04"/>
    <x v="2"/>
    <x v="0"/>
    <x v="167"/>
    <s v="DEP ACCT WHT TNK JC "/>
    <s v=" "/>
    <s v=" "/>
    <x v="2"/>
    <x v="15"/>
    <x v="44"/>
    <n v="311121"/>
    <n v="0"/>
    <s v=" "/>
    <s v=" "/>
    <n v="30100000"/>
    <n v="185650.56"/>
    <n v="0"/>
    <n v="-84058.29"/>
    <n v="0"/>
    <n v="768.77"/>
    <n v="168431.89"/>
    <n v="0"/>
    <n v="-73068.429999999993"/>
    <n v="0"/>
    <n v="6997.58"/>
    <n v="173179.56"/>
    <n v="0"/>
    <n v="11812.74"/>
    <n v="0"/>
    <n v="658.26"/>
    <n v="168431.89"/>
    <n v="0"/>
    <n v="10989.86"/>
    <n v="0"/>
    <n v="6228.81"/>
    <n v="0"/>
    <n v="0"/>
    <n v="0"/>
    <n v="0"/>
    <n v="0"/>
  </r>
  <r>
    <s v="30-025-167"/>
    <x v="2"/>
    <x v="15"/>
    <x v="45"/>
    <n v="74006.429999999993"/>
    <x v="2"/>
    <x v="0"/>
    <x v="168"/>
    <s v="DEP ACCT E MESA JC  "/>
    <s v=" "/>
    <s v=" "/>
    <x v="2"/>
    <x v="15"/>
    <x v="45"/>
    <n v="311121"/>
    <n v="0"/>
    <s v=" "/>
    <s v=" "/>
    <n v="30100000"/>
    <n v="124815.73"/>
    <n v="0"/>
    <n v="-51323.32"/>
    <n v="0"/>
    <n v="514.02"/>
    <n v="110573.16"/>
    <n v="0"/>
    <n v="-40582.660000000003"/>
    <n v="0"/>
    <n v="4015.93"/>
    <n v="138277.82"/>
    <n v="0"/>
    <n v="-13855.39"/>
    <n v="0"/>
    <n v="393.3"/>
    <n v="110573.16"/>
    <n v="0"/>
    <n v="10740.66"/>
    <n v="0"/>
    <n v="3501.91"/>
    <n v="0"/>
    <n v="0"/>
    <n v="0"/>
    <n v="0"/>
    <n v="0"/>
  </r>
  <r>
    <s v="30-025-168"/>
    <x v="2"/>
    <x v="15"/>
    <x v="46"/>
    <n v="56218.85"/>
    <x v="2"/>
    <x v="0"/>
    <x v="169"/>
    <s v="DEP ACCT E PHX 2 JC "/>
    <s v=" "/>
    <s v=" "/>
    <x v="2"/>
    <x v="15"/>
    <x v="46"/>
    <n v="311121"/>
    <n v="0"/>
    <s v=" "/>
    <s v=" "/>
    <n v="30100000"/>
    <n v="80150.28"/>
    <n v="0"/>
    <n v="-24239.39"/>
    <n v="0"/>
    <n v="307.95999999999998"/>
    <n v="73433.240000000005"/>
    <n v="0"/>
    <n v="-19275.37"/>
    <n v="0"/>
    <n v="2060.98"/>
    <n v="82635.47"/>
    <n v="0"/>
    <n v="-2690.5"/>
    <n v="0"/>
    <n v="205.31"/>
    <n v="73433.240000000005"/>
    <n v="0"/>
    <n v="4964.0200000000004"/>
    <n v="0"/>
    <n v="1753.02"/>
    <n v="0"/>
    <n v="0"/>
    <n v="0"/>
    <n v="0"/>
    <n v="0"/>
  </r>
  <r>
    <s v="30-025-169"/>
    <x v="2"/>
    <x v="15"/>
    <x v="47"/>
    <n v="47123.13"/>
    <x v="2"/>
    <x v="0"/>
    <x v="170"/>
    <s v="DEP ACCT MARYVALE JC"/>
    <s v=" "/>
    <s v=" "/>
    <x v="2"/>
    <x v="15"/>
    <x v="47"/>
    <n v="311121"/>
    <n v="0"/>
    <s v=" "/>
    <s v=" "/>
    <n v="30100000"/>
    <n v="89431.29"/>
    <n v="0"/>
    <n v="-42609.05"/>
    <n v="0"/>
    <n v="300.89"/>
    <n v="72884.81"/>
    <n v="0"/>
    <n v="-27705.59"/>
    <n v="0"/>
    <n v="1943.91"/>
    <n v="82608.100000000006"/>
    <n v="0"/>
    <n v="6592.81"/>
    <n v="0"/>
    <n v="230.38"/>
    <n v="72884.81"/>
    <n v="0"/>
    <n v="14903.46"/>
    <n v="0"/>
    <n v="1643.02"/>
    <n v="0"/>
    <n v="0"/>
    <n v="0"/>
    <n v="0"/>
    <n v="0"/>
  </r>
  <r>
    <s v="30-025-170"/>
    <x v="2"/>
    <x v="15"/>
    <x v="48"/>
    <n v="117021.75"/>
    <x v="2"/>
    <x v="0"/>
    <x v="171"/>
    <s v="DEP ACCT W MESA JC  "/>
    <s v=" "/>
    <s v=" "/>
    <x v="2"/>
    <x v="15"/>
    <x v="48"/>
    <n v="311121"/>
    <n v="0"/>
    <s v=" "/>
    <s v=" "/>
    <n v="30100000"/>
    <n v="192593.9"/>
    <n v="0"/>
    <n v="-76245.63"/>
    <n v="0"/>
    <n v="673.48"/>
    <n v="189038.82"/>
    <n v="0"/>
    <n v="-79270.850000000006"/>
    <n v="0"/>
    <n v="7253.78"/>
    <n v="180306.35"/>
    <n v="0"/>
    <n v="11389.68"/>
    <n v="0"/>
    <n v="897.87"/>
    <n v="189038.82"/>
    <n v="0"/>
    <n v="-3025.22"/>
    <n v="0"/>
    <n v="6580.3"/>
    <n v="0"/>
    <n v="0"/>
    <n v="0"/>
    <n v="0"/>
    <n v="0"/>
  </r>
  <r>
    <s v="30-025-171"/>
    <x v="2"/>
    <x v="15"/>
    <x v="49"/>
    <n v="96108.14"/>
    <x v="2"/>
    <x v="0"/>
    <x v="172"/>
    <s v="DEP ACCT CHANDLER JC"/>
    <s v=" "/>
    <s v=" "/>
    <x v="2"/>
    <x v="15"/>
    <x v="49"/>
    <n v="311121"/>
    <n v="0"/>
    <s v=" "/>
    <s v=" "/>
    <n v="30100000"/>
    <n v="164941.07"/>
    <n v="0"/>
    <n v="-69182.91"/>
    <n v="0"/>
    <n v="349.98"/>
    <n v="134442.57"/>
    <n v="0"/>
    <n v="-43332.61"/>
    <n v="0"/>
    <n v="4998.18"/>
    <n v="156743.48000000001"/>
    <n v="0"/>
    <n v="7672.7"/>
    <n v="0"/>
    <n v="524.89"/>
    <n v="134442.57"/>
    <n v="0"/>
    <n v="25850.3"/>
    <n v="0"/>
    <n v="4648.2"/>
    <n v="0"/>
    <n v="0"/>
    <n v="0"/>
    <n v="0"/>
    <n v="0"/>
  </r>
  <r>
    <s v="30-025-172"/>
    <x v="2"/>
    <x v="15"/>
    <x v="50"/>
    <n v="63661.69"/>
    <x v="2"/>
    <x v="0"/>
    <x v="173"/>
    <s v="DEP ACCT GLENDALE JC"/>
    <s v=" "/>
    <s v=" "/>
    <x v="2"/>
    <x v="15"/>
    <x v="50"/>
    <n v="311121"/>
    <n v="0"/>
    <s v=" "/>
    <s v=" "/>
    <n v="30100000"/>
    <n v="111948.86"/>
    <n v="0"/>
    <n v="-48463.040000000001"/>
    <n v="0"/>
    <n v="175.87"/>
    <n v="110220.47"/>
    <n v="0"/>
    <n v="-48485.440000000002"/>
    <n v="0"/>
    <n v="1926.66"/>
    <n v="92408.12"/>
    <n v="0"/>
    <n v="19349.86"/>
    <n v="0"/>
    <n v="190.88"/>
    <n v="110220.47"/>
    <n v="0"/>
    <n v="-22.4"/>
    <n v="0"/>
    <n v="1750.79"/>
    <n v="0"/>
    <n v="0"/>
    <n v="0"/>
    <n v="0"/>
    <n v="0"/>
  </r>
  <r>
    <s v="30-025-173"/>
    <x v="2"/>
    <x v="15"/>
    <x v="51"/>
    <n v="111526.42"/>
    <x v="2"/>
    <x v="0"/>
    <x v="174"/>
    <s v="DEP ACCT N MESA JC  "/>
    <s v=" "/>
    <s v=" "/>
    <x v="2"/>
    <x v="15"/>
    <x v="51"/>
    <n v="311121"/>
    <n v="0"/>
    <s v=" "/>
    <s v=" "/>
    <n v="30100000"/>
    <n v="179546.05"/>
    <n v="0"/>
    <n v="-68815.570000000007"/>
    <n v="0"/>
    <n v="795.94"/>
    <n v="165630.93"/>
    <n v="0"/>
    <n v="-61102.37"/>
    <n v="0"/>
    <n v="6997.86"/>
    <n v="192904.62"/>
    <n v="0"/>
    <n v="-13969.05"/>
    <n v="0"/>
    <n v="610.48"/>
    <n v="165630.93"/>
    <n v="0"/>
    <n v="7713.2"/>
    <n v="0"/>
    <n v="6201.92"/>
    <n v="0"/>
    <n v="0"/>
    <n v="0"/>
    <n v="0"/>
    <n v="0"/>
  </r>
  <r>
    <s v="30-025-174"/>
    <x v="2"/>
    <x v="15"/>
    <x v="52"/>
    <n v="88991.08"/>
    <x v="2"/>
    <x v="0"/>
    <x v="175"/>
    <s v="DEP ACCT PEORIA JC  "/>
    <s v=" "/>
    <s v=" "/>
    <x v="2"/>
    <x v="15"/>
    <x v="52"/>
    <n v="311121"/>
    <n v="0"/>
    <s v=" "/>
    <s v=" "/>
    <n v="30100000"/>
    <n v="192689.61"/>
    <n v="0"/>
    <n v="-104489.08"/>
    <n v="0"/>
    <n v="790.55"/>
    <n v="162336.48000000001"/>
    <n v="0"/>
    <n v="-78819.490000000005"/>
    <n v="0"/>
    <n v="5474.09"/>
    <n v="183627.31"/>
    <n v="0"/>
    <n v="8506.0400000000009"/>
    <n v="0"/>
    <n v="556.26"/>
    <n v="162336.48000000001"/>
    <n v="0"/>
    <n v="25669.59"/>
    <n v="0"/>
    <n v="4683.54"/>
    <n v="0"/>
    <n v="0"/>
    <n v="0"/>
    <n v="0"/>
    <n v="0"/>
  </r>
  <r>
    <s v="30-025-175"/>
    <x v="2"/>
    <x v="15"/>
    <x v="53"/>
    <n v="96394.16"/>
    <x v="2"/>
    <x v="0"/>
    <x v="176"/>
    <s v="DEP ACCT W PHX JC   "/>
    <s v=" "/>
    <s v=" "/>
    <x v="2"/>
    <x v="15"/>
    <x v="53"/>
    <n v="311121"/>
    <n v="0"/>
    <s v=" "/>
    <s v=" "/>
    <n v="30100000"/>
    <n v="159572.56"/>
    <n v="0"/>
    <n v="-63918.78"/>
    <n v="0"/>
    <n v="740.38"/>
    <n v="139220"/>
    <n v="0"/>
    <n v="-47615.43"/>
    <n v="0"/>
    <n v="4789.59"/>
    <n v="171610.43"/>
    <n v="0"/>
    <n v="-12549.58"/>
    <n v="0"/>
    <n v="511.71"/>
    <n v="139220"/>
    <n v="0"/>
    <n v="16303.35"/>
    <n v="0"/>
    <n v="4049.21"/>
    <n v="0"/>
    <n v="0"/>
    <n v="0"/>
    <n v="0"/>
    <n v="0"/>
  </r>
  <r>
    <s v="30-025-176"/>
    <x v="2"/>
    <x v="15"/>
    <x v="54"/>
    <n v="76025.03"/>
    <x v="2"/>
    <x v="0"/>
    <x v="177"/>
    <s v="DEP ACCT TOLLESON JC"/>
    <s v=" "/>
    <s v=" "/>
    <x v="2"/>
    <x v="15"/>
    <x v="54"/>
    <n v="311121"/>
    <n v="0"/>
    <s v=" "/>
    <s v=" "/>
    <n v="30100000"/>
    <n v="128172.79"/>
    <n v="0"/>
    <n v="-52626.86"/>
    <n v="0"/>
    <n v="479.1"/>
    <n v="110251.94"/>
    <n v="0"/>
    <n v="-37517.99"/>
    <n v="0"/>
    <n v="3291.08"/>
    <n v="130844.6"/>
    <n v="0"/>
    <n v="-3020.09"/>
    <n v="0"/>
    <n v="348.28"/>
    <n v="110251.94"/>
    <n v="0"/>
    <n v="15108.87"/>
    <n v="0"/>
    <n v="2811.98"/>
    <n v="0"/>
    <n v="0"/>
    <n v="0"/>
    <n v="0"/>
    <n v="0"/>
  </r>
  <r>
    <s v="30-025-177"/>
    <x v="2"/>
    <x v="15"/>
    <x v="55"/>
    <n v="98497.63"/>
    <x v="2"/>
    <x v="0"/>
    <x v="178"/>
    <s v="DEP ACCT S MESA/GIL "/>
    <s v=" "/>
    <s v=" "/>
    <x v="2"/>
    <x v="15"/>
    <x v="55"/>
    <n v="311121"/>
    <n v="0"/>
    <s v=" "/>
    <s v=" "/>
    <n v="30100000"/>
    <n v="160838.79"/>
    <n v="0"/>
    <n v="-63060.4"/>
    <n v="0"/>
    <n v="719.24"/>
    <n v="147208.31"/>
    <n v="0"/>
    <n v="-54860.98"/>
    <n v="0"/>
    <n v="6150.3"/>
    <n v="196487.77"/>
    <n v="0"/>
    <n v="-36221.519999999997"/>
    <n v="0"/>
    <n v="572.54"/>
    <n v="147208.31"/>
    <n v="0"/>
    <n v="8199.42"/>
    <n v="0"/>
    <n v="5431.06"/>
    <n v="0"/>
    <n v="0"/>
    <n v="0"/>
    <n v="0"/>
    <n v="0"/>
  </r>
  <r>
    <s v="30-025-178"/>
    <x v="2"/>
    <x v="15"/>
    <x v="56"/>
    <n v="104214.28"/>
    <x v="2"/>
    <x v="0"/>
    <x v="179"/>
    <s v="DEP ACCT TEMPE JC   "/>
    <s v=" "/>
    <s v=" "/>
    <x v="2"/>
    <x v="15"/>
    <x v="56"/>
    <n v="311121"/>
    <n v="0"/>
    <s v=" "/>
    <s v=" "/>
    <n v="30100000"/>
    <n v="191448.37"/>
    <n v="0"/>
    <n v="-88117.32"/>
    <n v="0"/>
    <n v="883.23"/>
    <n v="171209.94"/>
    <n v="0"/>
    <n v="-74299.490000000005"/>
    <n v="0"/>
    <n v="7303.83"/>
    <n v="186875.14"/>
    <n v="0"/>
    <n v="3821.63"/>
    <n v="0"/>
    <n v="751.6"/>
    <n v="171209.94"/>
    <n v="0"/>
    <n v="13817.83"/>
    <n v="0"/>
    <n v="6420.6"/>
    <n v="0"/>
    <n v="0"/>
    <n v="0"/>
    <n v="0"/>
    <n v="0"/>
  </r>
  <r>
    <s v="30-025-179"/>
    <x v="2"/>
    <x v="15"/>
    <x v="57"/>
    <n v="69817.5"/>
    <x v="2"/>
    <x v="0"/>
    <x v="180"/>
    <s v="DEP ACCT WICKENBURG "/>
    <s v=" "/>
    <s v=" "/>
    <x v="2"/>
    <x v="15"/>
    <x v="57"/>
    <n v="311121"/>
    <n v="0"/>
    <s v=" "/>
    <s v=" "/>
    <n v="30100000"/>
    <n v="123888.22"/>
    <n v="0"/>
    <n v="-54532.21"/>
    <n v="0"/>
    <n v="461.49"/>
    <n v="110633.19"/>
    <n v="0"/>
    <n v="-45002.42"/>
    <n v="0"/>
    <n v="4186.7299999999996"/>
    <n v="107177.68"/>
    <n v="0"/>
    <n v="16252.53"/>
    <n v="0"/>
    <n v="458.01"/>
    <n v="110633.19"/>
    <n v="0"/>
    <n v="9529.7900000000009"/>
    <n v="0"/>
    <n v="3725.24"/>
    <n v="0"/>
    <n v="0"/>
    <n v="0"/>
    <n v="0"/>
    <n v="0"/>
  </r>
  <r>
    <s v="30-025-181"/>
    <x v="2"/>
    <x v="15"/>
    <x v="58"/>
    <n v="71532.5"/>
    <x v="2"/>
    <x v="0"/>
    <x v="181"/>
    <s v="DEP ACCT S PHX JC   "/>
    <s v=" "/>
    <s v=" "/>
    <x v="2"/>
    <x v="15"/>
    <x v="58"/>
    <n v="311121"/>
    <n v="0"/>
    <s v=" "/>
    <s v=" "/>
    <n v="30100000"/>
    <n v="99730.26"/>
    <n v="0"/>
    <n v="-28495.82"/>
    <n v="0"/>
    <n v="298.06"/>
    <n v="94663.7"/>
    <n v="0"/>
    <n v="-25261.62"/>
    <n v="0"/>
    <n v="2130.42"/>
    <n v="106427.3"/>
    <n v="0"/>
    <n v="-6955.93"/>
    <n v="0"/>
    <n v="258.89"/>
    <n v="94663.7"/>
    <n v="0"/>
    <n v="3234.2"/>
    <n v="0"/>
    <n v="1832.36"/>
    <n v="0"/>
    <n v="0"/>
    <n v="0"/>
    <n v="0"/>
    <n v="0"/>
  </r>
  <r>
    <s v="30-025-182"/>
    <x v="2"/>
    <x v="15"/>
    <x v="59"/>
    <n v="115834.61"/>
    <x v="2"/>
    <x v="0"/>
    <x v="182"/>
    <s v="DEP ACCT CENT PHX JC"/>
    <s v=" "/>
    <s v=" "/>
    <x v="2"/>
    <x v="15"/>
    <x v="59"/>
    <n v="311121"/>
    <n v="0"/>
    <s v=" "/>
    <s v=" "/>
    <n v="30100000"/>
    <n v="177601.77"/>
    <n v="0"/>
    <n v="-70184.22"/>
    <n v="0"/>
    <n v="8417.06"/>
    <n v="136256.45000000001"/>
    <n v="0"/>
    <n v="-46073.64"/>
    <n v="0"/>
    <n v="25651.8"/>
    <n v="195851.24"/>
    <n v="0"/>
    <n v="-21342.04"/>
    <n v="0"/>
    <n v="3092.57"/>
    <n v="136256.45000000001"/>
    <n v="0"/>
    <n v="24110.58"/>
    <n v="0"/>
    <n v="17234.740000000002"/>
    <n v="0"/>
    <n v="0"/>
    <n v="0"/>
    <n v="0"/>
    <n v="0"/>
  </r>
  <r>
    <s v="30-025-183"/>
    <x v="2"/>
    <x v="15"/>
    <x v="60"/>
    <n v="0"/>
    <x v="2"/>
    <x v="0"/>
    <x v="183"/>
    <s v="DEP ACCT FH EFF DISP"/>
    <s v=" "/>
    <s v=" "/>
    <x v="2"/>
    <x v="15"/>
    <x v="60"/>
    <n v="311121"/>
    <n v="0"/>
    <s v=" "/>
    <s v=" "/>
    <n v="30100000"/>
    <n v="0"/>
    <n v="0"/>
    <n v="0"/>
    <n v="0"/>
    <n v="0"/>
    <n v="0"/>
    <n v="0"/>
    <n v="0"/>
    <n v="0"/>
    <n v="0"/>
    <n v="0"/>
    <n v="0"/>
    <n v="0"/>
    <n v="0"/>
    <n v="0"/>
    <n v="0"/>
    <n v="0"/>
    <n v="0"/>
    <n v="0"/>
    <n v="0"/>
    <n v="0"/>
    <n v="0"/>
    <n v="0"/>
    <n v="0"/>
    <n v="0"/>
  </r>
  <r>
    <s v="30-025-184"/>
    <x v="2"/>
    <x v="15"/>
    <x v="61"/>
    <n v="0"/>
    <x v="2"/>
    <x v="0"/>
    <x v="184"/>
    <s v="DEP ACCT JUVENILE CT"/>
    <s v=" "/>
    <s v=" "/>
    <x v="2"/>
    <x v="15"/>
    <x v="61"/>
    <n v="311121"/>
    <n v="0"/>
    <s v=" "/>
    <s v=" "/>
    <n v="30100000"/>
    <n v="0"/>
    <n v="0"/>
    <n v="0"/>
    <n v="0"/>
    <n v="0"/>
    <n v="0"/>
    <n v="0"/>
    <n v="0"/>
    <n v="0"/>
    <n v="0"/>
    <n v="0"/>
    <n v="0"/>
    <n v="0"/>
    <n v="0"/>
    <n v="0"/>
    <n v="0"/>
    <n v="0"/>
    <n v="0"/>
    <n v="0"/>
    <n v="0"/>
    <n v="0"/>
    <n v="0"/>
    <n v="0"/>
    <n v="0"/>
    <n v="0"/>
  </r>
  <r>
    <s v="30-025-185"/>
    <x v="2"/>
    <x v="15"/>
    <x v="62"/>
    <n v="256788.67"/>
    <x v="2"/>
    <x v="0"/>
    <x v="185"/>
    <s v="DEP ACCT ENVIR SERV "/>
    <s v=" "/>
    <s v=" "/>
    <x v="2"/>
    <x v="15"/>
    <x v="62"/>
    <n v="311121"/>
    <n v="0"/>
    <s v=" "/>
    <s v=" "/>
    <n v="30100000"/>
    <n v="-92904.97"/>
    <n v="0"/>
    <n v="349693.64"/>
    <n v="0"/>
    <n v="0"/>
    <n v="-89939"/>
    <n v="0"/>
    <n v="346727.67"/>
    <n v="0"/>
    <n v="0"/>
    <n v="-62212.81"/>
    <n v="0"/>
    <n v="-30692.16"/>
    <n v="0"/>
    <n v="0"/>
    <n v="-89939"/>
    <n v="0"/>
    <n v="-2965.97"/>
    <n v="0"/>
    <n v="0"/>
    <n v="0"/>
    <n v="0"/>
    <n v="0"/>
    <n v="0"/>
    <n v="0"/>
  </r>
  <r>
    <s v="30-025-186"/>
    <x v="2"/>
    <x v="15"/>
    <x v="63"/>
    <n v="0"/>
    <x v="2"/>
    <x v="0"/>
    <x v="186"/>
    <s v="DEP ACCT PENDERGAST "/>
    <s v=" "/>
    <s v=" "/>
    <x v="2"/>
    <x v="15"/>
    <x v="63"/>
    <n v="311121"/>
    <n v="0"/>
    <s v=" "/>
    <s v=" "/>
    <n v="30100000"/>
    <n v="0"/>
    <n v="0"/>
    <n v="0"/>
    <n v="0"/>
    <n v="0"/>
    <n v="0"/>
    <n v="0"/>
    <n v="0"/>
    <n v="0"/>
    <n v="0"/>
    <n v="0"/>
    <n v="0"/>
    <n v="0"/>
    <n v="0"/>
    <n v="0"/>
    <n v="0"/>
    <n v="0"/>
    <n v="0"/>
    <n v="0"/>
    <n v="0"/>
    <n v="0"/>
    <n v="0"/>
    <n v="0"/>
    <n v="0"/>
    <n v="0"/>
  </r>
  <r>
    <s v="30-025-187"/>
    <x v="2"/>
    <x v="15"/>
    <x v="64"/>
    <n v="75761.62"/>
    <x v="2"/>
    <x v="0"/>
    <x v="187"/>
    <s v="DEP ACCT N VALLEY JC"/>
    <s v=" "/>
    <s v=" "/>
    <x v="2"/>
    <x v="15"/>
    <x v="64"/>
    <n v="311121"/>
    <n v="0"/>
    <s v=" "/>
    <s v=" "/>
    <n v="30100000"/>
    <n v="114364.99"/>
    <n v="0"/>
    <n v="-38977.599999999999"/>
    <n v="0"/>
    <n v="374.23"/>
    <n v="116465.95"/>
    <n v="0"/>
    <n v="-44784.39"/>
    <n v="0"/>
    <n v="4080.06"/>
    <n v="107815.71"/>
    <n v="0"/>
    <n v="6149.66"/>
    <n v="0"/>
    <n v="399.62"/>
    <n v="116465.95"/>
    <n v="0"/>
    <n v="-5806.79"/>
    <n v="0"/>
    <n v="3705.83"/>
    <n v="0"/>
    <n v="0"/>
    <n v="0"/>
    <n v="0"/>
    <n v="0"/>
  </r>
  <r>
    <s v="30-025-188"/>
    <x v="2"/>
    <x v="15"/>
    <x v="65"/>
    <n v="125708.71"/>
    <x v="2"/>
    <x v="0"/>
    <x v="188"/>
    <s v="DEP ACCT W TEMPE JC "/>
    <s v=" "/>
    <s v=" "/>
    <x v="2"/>
    <x v="15"/>
    <x v="65"/>
    <n v="311121"/>
    <n v="0"/>
    <s v=" "/>
    <s v=" "/>
    <n v="30100000"/>
    <n v="202415.58"/>
    <n v="0"/>
    <n v="-80255.289999999994"/>
    <n v="0"/>
    <n v="3548.42"/>
    <n v="163716.76"/>
    <n v="0"/>
    <n v="-47442.93"/>
    <n v="0"/>
    <n v="9434.8799999999992"/>
    <n v="218157.17"/>
    <n v="0"/>
    <n v="-16569.14"/>
    <n v="0"/>
    <n v="827.55"/>
    <n v="163716.76"/>
    <n v="0"/>
    <n v="32812.36"/>
    <n v="0"/>
    <n v="5886.46"/>
    <n v="0"/>
    <n v="0"/>
    <n v="0"/>
    <n v="0"/>
    <n v="0"/>
  </r>
  <r>
    <s v="30-025-189"/>
    <x v="2"/>
    <x v="15"/>
    <x v="66"/>
    <n v="83073.41"/>
    <x v="2"/>
    <x v="0"/>
    <x v="189"/>
    <s v="DESERT RIDGE JC     "/>
    <s v=" "/>
    <s v=" "/>
    <x v="2"/>
    <x v="15"/>
    <x v="66"/>
    <n v="311121"/>
    <n v="0"/>
    <s v=" "/>
    <s v=" "/>
    <n v="30100000"/>
    <n v="152434.51"/>
    <n v="0"/>
    <n v="-69885.38"/>
    <n v="0"/>
    <n v="524.28"/>
    <n v="137707.66"/>
    <n v="0"/>
    <n v="-60427.53"/>
    <n v="0"/>
    <n v="5793.28"/>
    <n v="141240.85"/>
    <n v="0"/>
    <n v="10658.96"/>
    <n v="0"/>
    <n v="534.70000000000005"/>
    <n v="137707.66"/>
    <n v="0"/>
    <n v="9457.85"/>
    <n v="0"/>
    <n v="5269"/>
    <n v="0"/>
    <n v="0"/>
    <n v="0"/>
    <n v="0"/>
    <n v="0"/>
  </r>
  <r>
    <s v="30-025-190"/>
    <x v="2"/>
    <x v="15"/>
    <x v="67"/>
    <n v="58175.55"/>
    <x v="2"/>
    <x v="0"/>
    <x v="190"/>
    <s v="HIGHLAND JC         "/>
    <s v=" "/>
    <s v=" "/>
    <x v="2"/>
    <x v="15"/>
    <x v="67"/>
    <n v="311121"/>
    <n v="0"/>
    <s v=" "/>
    <s v=" "/>
    <n v="30100000"/>
    <n v="92108.94"/>
    <n v="0"/>
    <n v="-34269.370000000003"/>
    <n v="0"/>
    <n v="335.98"/>
    <n v="74229.31"/>
    <n v="0"/>
    <n v="-18849.18"/>
    <n v="0"/>
    <n v="2795.42"/>
    <n v="88708.91"/>
    <n v="0"/>
    <n v="3110.7"/>
    <n v="0"/>
    <n v="289.33"/>
    <n v="74229.31"/>
    <n v="0"/>
    <n v="15420.19"/>
    <n v="0"/>
    <n v="2459.44"/>
    <n v="0"/>
    <n v="0"/>
    <n v="0"/>
    <n v="0"/>
    <n v="0"/>
  </r>
  <r>
    <s v="30-025-191"/>
    <x v="2"/>
    <x v="15"/>
    <x v="68"/>
    <n v="79818.009999999995"/>
    <x v="2"/>
    <x v="0"/>
    <x v="191"/>
    <s v="COUNTRY MEADOWS JC  "/>
    <s v=" "/>
    <s v=" "/>
    <x v="2"/>
    <x v="15"/>
    <x v="68"/>
    <n v="311121"/>
    <n v="0"/>
    <s v=" "/>
    <s v=" "/>
    <n v="30100000"/>
    <n v="135350.32999999999"/>
    <n v="0"/>
    <n v="-55847.67"/>
    <n v="0"/>
    <n v="315.35000000000002"/>
    <n v="106964.23"/>
    <n v="0"/>
    <n v="-29878"/>
    <n v="0"/>
    <n v="2731.78"/>
    <n v="112792.62"/>
    <n v="0"/>
    <n v="22318.78"/>
    <n v="0"/>
    <n v="238.93"/>
    <n v="106964.23"/>
    <n v="0"/>
    <n v="25969.67"/>
    <n v="0"/>
    <n v="2416.4299999999998"/>
    <n v="0"/>
    <n v="0"/>
    <n v="0"/>
    <n v="0"/>
    <n v="0"/>
  </r>
  <r>
    <s v="30-025-199"/>
    <x v="2"/>
    <x v="15"/>
    <x v="69"/>
    <n v="4111891.93"/>
    <x v="2"/>
    <x v="0"/>
    <x v="192"/>
    <s v="DEP ACCT REV PROCESS"/>
    <s v=" "/>
    <s v=" "/>
    <x v="2"/>
    <x v="15"/>
    <x v="69"/>
    <n v="311121"/>
    <n v="1"/>
    <s v=" "/>
    <s v=" "/>
    <n v="30100000"/>
    <n v="118821.95"/>
    <n v="0"/>
    <n v="3993069.98"/>
    <n v="0"/>
    <n v="0"/>
    <n v="1460078.12"/>
    <n v="318"/>
    <n v="2652131.81"/>
    <n v="0"/>
    <n v="0"/>
    <n v="1835580.68"/>
    <n v="0"/>
    <n v="-1716758.73"/>
    <n v="0"/>
    <n v="0"/>
    <n v="1460078.12"/>
    <n v="318"/>
    <n v="-1340938.17"/>
    <n v="0"/>
    <n v="0"/>
    <n v="0"/>
    <n v="0"/>
    <n v="0"/>
    <n v="0"/>
    <n v="0"/>
  </r>
  <r>
    <s v="30-026-000"/>
    <x v="2"/>
    <x v="16"/>
    <x v="79"/>
    <n v="0"/>
    <x v="2"/>
    <x v="1"/>
    <x v="193"/>
    <s v="REFUND CLEARING     "/>
    <s v=" "/>
    <s v=" "/>
    <x v="2"/>
    <x v="16"/>
    <x v="79"/>
    <n v="311150"/>
    <n v="0"/>
    <s v=" "/>
    <s v=" "/>
    <n v="30100000"/>
    <n v="0"/>
    <n v="1076555.9099999999"/>
    <n v="1096484.4099999999"/>
    <n v="19928.5"/>
    <n v="0"/>
    <n v="0"/>
    <n v="29206461.550000001"/>
    <n v="29366562.300000001"/>
    <n v="160100.75"/>
    <n v="0"/>
    <n v="-283.64"/>
    <n v="1444238.23"/>
    <n v="1445938.65"/>
    <n v="1416.78"/>
    <n v="0"/>
    <n v="0"/>
    <n v="28129905.640000001"/>
    <n v="28270077.890000001"/>
    <n v="140172.25"/>
    <n v="0"/>
    <n v="0"/>
    <n v="0"/>
    <n v="0"/>
    <n v="0"/>
    <n v="0"/>
  </r>
  <r>
    <s v="30-027-000"/>
    <x v="2"/>
    <x v="17"/>
    <x v="79"/>
    <n v="690417.19"/>
    <x v="2"/>
    <x v="1"/>
    <x v="194"/>
    <s v="BACK TAX HOLDING    "/>
    <s v=" "/>
    <s v=" "/>
    <x v="2"/>
    <x v="17"/>
    <x v="79"/>
    <n v="311150"/>
    <n v="0"/>
    <s v=" "/>
    <s v=" "/>
    <n v="30100000"/>
    <n v="589666.68999999994"/>
    <n v="0"/>
    <n v="100750.5"/>
    <n v="0"/>
    <n v="0"/>
    <n v="479785.14"/>
    <n v="0"/>
    <n v="-339939.93"/>
    <n v="0"/>
    <n v="550571.98"/>
    <n v="675617.64"/>
    <n v="0"/>
    <n v="-85950.95"/>
    <n v="0"/>
    <n v="0"/>
    <n v="479785.14"/>
    <n v="0"/>
    <n v="-440690.43"/>
    <n v="0"/>
    <n v="550571.98"/>
    <n v="0"/>
    <n v="0"/>
    <n v="0"/>
    <n v="0"/>
    <n v="0"/>
  </r>
  <r>
    <s v="30-028-000"/>
    <x v="2"/>
    <x v="18"/>
    <x v="79"/>
    <n v="-149297.82999999999"/>
    <x v="2"/>
    <x v="1"/>
    <x v="195"/>
    <s v="CASHIER'S DEBITS/CR "/>
    <s v=" "/>
    <s v=" "/>
    <x v="2"/>
    <x v="18"/>
    <x v="79"/>
    <n v="311150"/>
    <n v="0"/>
    <s v=" "/>
    <s v=" "/>
    <n v="30100000"/>
    <n v="-146338.01"/>
    <n v="0"/>
    <n v="-2959.82"/>
    <n v="0"/>
    <n v="0"/>
    <n v="0"/>
    <n v="0"/>
    <n v="-149297.82999999999"/>
    <n v="0"/>
    <n v="0"/>
    <n v="-143162.81"/>
    <n v="0"/>
    <n v="-3175.2"/>
    <n v="0"/>
    <n v="0"/>
    <n v="0"/>
    <n v="0"/>
    <n v="-146338.01"/>
    <n v="0"/>
    <n v="0"/>
    <n v="0"/>
    <n v="0"/>
    <n v="0"/>
    <n v="0"/>
    <n v="0"/>
  </r>
  <r>
    <s v="30-033-000"/>
    <x v="2"/>
    <x v="19"/>
    <x v="79"/>
    <n v="600531.34"/>
    <x v="2"/>
    <x v="1"/>
    <x v="196"/>
    <s v="RESOLUTION HOLDING  "/>
    <s v=" "/>
    <s v=" "/>
    <x v="2"/>
    <x v="19"/>
    <x v="79"/>
    <n v="311150"/>
    <n v="0"/>
    <s v=" "/>
    <s v=" "/>
    <n v="30100000"/>
    <n v="730338.04"/>
    <n v="0"/>
    <n v="-129806.7"/>
    <n v="0"/>
    <n v="0"/>
    <n v="889305.08"/>
    <n v="0"/>
    <n v="-288773.74"/>
    <n v="0"/>
    <n v="0"/>
    <n v="828192.27"/>
    <n v="0"/>
    <n v="-97854.23"/>
    <n v="0"/>
    <n v="0"/>
    <n v="889305.08"/>
    <n v="0"/>
    <n v="-158967.04000000001"/>
    <n v="0"/>
    <n v="0"/>
    <n v="0"/>
    <n v="0"/>
    <n v="0"/>
    <n v="0"/>
    <n v="0"/>
  </r>
  <r>
    <s v="30-034-000"/>
    <x v="2"/>
    <x v="20"/>
    <x v="79"/>
    <n v="8761.1"/>
    <x v="2"/>
    <x v="1"/>
    <x v="197"/>
    <s v="LITIGATION PEND RES "/>
    <s v=" "/>
    <s v=" "/>
    <x v="2"/>
    <x v="20"/>
    <x v="79"/>
    <n v="311150"/>
    <n v="0"/>
    <s v=" "/>
    <s v=" "/>
    <n v="30100000"/>
    <n v="8761.1"/>
    <n v="0"/>
    <n v="0"/>
    <n v="0"/>
    <n v="0"/>
    <n v="10789.32"/>
    <n v="0"/>
    <n v="-2028.22"/>
    <n v="0"/>
    <n v="0"/>
    <n v="8761.1"/>
    <n v="0"/>
    <n v="0"/>
    <n v="0"/>
    <n v="0"/>
    <n v="10789.32"/>
    <n v="0"/>
    <n v="-2028.22"/>
    <n v="0"/>
    <n v="0"/>
    <n v="0"/>
    <n v="0"/>
    <n v="0"/>
    <n v="0"/>
    <n v="0"/>
  </r>
  <r>
    <s v="30-035-000"/>
    <x v="2"/>
    <x v="21"/>
    <x v="79"/>
    <n v="1255746.06"/>
    <x v="2"/>
    <x v="1"/>
    <x v="198"/>
    <s v="SUBTAX &amp; ASSIGN HOLD"/>
    <s v=" "/>
    <s v=" "/>
    <x v="2"/>
    <x v="21"/>
    <x v="79"/>
    <n v="311150"/>
    <n v="0"/>
    <s v=" "/>
    <s v=" "/>
    <n v="30100000"/>
    <n v="1340351.1000000001"/>
    <n v="0"/>
    <n v="-84605.04"/>
    <n v="0"/>
    <n v="0"/>
    <n v="236245.14"/>
    <n v="0"/>
    <n v="1017384.61"/>
    <n v="1108.18"/>
    <n v="3224.49"/>
    <n v="1199503.68"/>
    <n v="0"/>
    <n v="140847.42000000001"/>
    <n v="0"/>
    <n v="0"/>
    <n v="236245.14"/>
    <n v="0"/>
    <n v="1101989.6499999999"/>
    <n v="1108.18"/>
    <n v="3224.49"/>
    <n v="0"/>
    <n v="0"/>
    <n v="0"/>
    <n v="0"/>
    <n v="0"/>
  </r>
  <r>
    <s v="30-036-000"/>
    <x v="2"/>
    <x v="22"/>
    <x v="79"/>
    <n v="0"/>
    <x v="2"/>
    <x v="1"/>
    <x v="199"/>
    <s v="IRS WITHHOLDING     "/>
    <s v=" "/>
    <s v=" "/>
    <x v="2"/>
    <x v="22"/>
    <x v="79"/>
    <n v="311150"/>
    <n v="0"/>
    <s v=" "/>
    <s v=" "/>
    <n v="30100000"/>
    <n v="0"/>
    <n v="0"/>
    <n v="0"/>
    <n v="0"/>
    <n v="0"/>
    <n v="0"/>
    <n v="448.46"/>
    <n v="448.46"/>
    <n v="0"/>
    <n v="0"/>
    <n v="0"/>
    <n v="0"/>
    <n v="0"/>
    <n v="0"/>
    <n v="0"/>
    <n v="0"/>
    <n v="448.46"/>
    <n v="448.46"/>
    <n v="0"/>
    <n v="0"/>
    <n v="0"/>
    <n v="0"/>
    <n v="0"/>
    <n v="0"/>
    <n v="0"/>
  </r>
  <r>
    <s v="30-041-000"/>
    <x v="2"/>
    <x v="23"/>
    <x v="79"/>
    <n v="358737.73"/>
    <x v="2"/>
    <x v="1"/>
    <x v="200"/>
    <s v="TAXPAYER INFO FUND  "/>
    <s v=" "/>
    <s v=" "/>
    <x v="2"/>
    <x v="23"/>
    <x v="79"/>
    <n v="311150"/>
    <n v="0"/>
    <s v=" "/>
    <s v=" "/>
    <n v="30041000"/>
    <n v="357794.03"/>
    <n v="0"/>
    <n v="745.7"/>
    <n v="0"/>
    <n v="198"/>
    <n v="335977.29"/>
    <n v="150747.54999999999"/>
    <n v="131836.89000000001"/>
    <n v="28381.74"/>
    <n v="70052.84"/>
    <n v="346306.93"/>
    <n v="0"/>
    <n v="795"/>
    <n v="0"/>
    <n v="10692.1"/>
    <n v="335977.29"/>
    <n v="150747.54999999999"/>
    <n v="131091.19"/>
    <n v="28381.74"/>
    <n v="69854.84"/>
    <n v="0"/>
    <n v="0"/>
    <n v="0"/>
    <n v="0"/>
    <n v="0"/>
  </r>
  <r>
    <s v="30-042-000"/>
    <x v="2"/>
    <x v="24"/>
    <x v="79"/>
    <n v="0"/>
    <x v="2"/>
    <x v="1"/>
    <x v="201"/>
    <s v="UPPS RESO IMPOUNDS  "/>
    <s v=" "/>
    <s v=" "/>
    <x v="2"/>
    <x v="24"/>
    <x v="79"/>
    <n v="311150"/>
    <n v="0"/>
    <s v=" "/>
    <s v=" "/>
    <n v="30100000"/>
    <n v="0"/>
    <n v="0"/>
    <n v="0"/>
    <n v="0"/>
    <n v="0"/>
    <n v="0"/>
    <n v="0"/>
    <n v="0"/>
    <n v="0"/>
    <n v="0"/>
    <n v="0"/>
    <n v="0"/>
    <n v="0"/>
    <n v="0"/>
    <n v="0"/>
    <n v="0"/>
    <n v="0"/>
    <n v="0"/>
    <n v="0"/>
    <n v="0"/>
    <n v="0"/>
    <n v="0"/>
    <n v="0"/>
    <n v="0"/>
    <n v="0"/>
  </r>
  <r>
    <s v="30-043-000"/>
    <x v="2"/>
    <x v="25"/>
    <x v="79"/>
    <n v="0"/>
    <x v="2"/>
    <x v="1"/>
    <x v="202"/>
    <s v="CIVIL PENALTY HOLD  "/>
    <s v=" "/>
    <s v=" "/>
    <x v="2"/>
    <x v="25"/>
    <x v="79"/>
    <n v="311150"/>
    <n v="0"/>
    <s v=" "/>
    <s v=" "/>
    <n v="30100000"/>
    <n v="0"/>
    <n v="0"/>
    <n v="0"/>
    <n v="0"/>
    <n v="0"/>
    <n v="0"/>
    <n v="0"/>
    <n v="0"/>
    <n v="0"/>
    <n v="0"/>
    <n v="0"/>
    <n v="0"/>
    <n v="0"/>
    <n v="0"/>
    <n v="0"/>
    <n v="0"/>
    <n v="0"/>
    <n v="0"/>
    <n v="0"/>
    <n v="0"/>
    <n v="0"/>
    <n v="0"/>
    <n v="0"/>
    <n v="0"/>
    <n v="0"/>
  </r>
  <r>
    <s v="30-044-000"/>
    <x v="2"/>
    <x v="26"/>
    <x v="79"/>
    <n v="0"/>
    <x v="2"/>
    <x v="1"/>
    <x v="203"/>
    <s v="GOLF COURSE CONV    "/>
    <s v=" "/>
    <s v=" "/>
    <x v="2"/>
    <x v="26"/>
    <x v="79"/>
    <n v="311150"/>
    <n v="0"/>
    <s v=" "/>
    <s v=" "/>
    <n v="30100000"/>
    <n v="0"/>
    <n v="0"/>
    <n v="0"/>
    <n v="0"/>
    <n v="0"/>
    <n v="0"/>
    <n v="0"/>
    <n v="0"/>
    <n v="0"/>
    <n v="0"/>
    <n v="0"/>
    <n v="0"/>
    <n v="0"/>
    <n v="0"/>
    <n v="0"/>
    <n v="0"/>
    <n v="0"/>
    <n v="0"/>
    <n v="0"/>
    <n v="0"/>
    <n v="0"/>
    <n v="0"/>
    <n v="0"/>
    <n v="0"/>
    <n v="0"/>
  </r>
  <r>
    <s v="30-045-000"/>
    <x v="2"/>
    <x v="27"/>
    <x v="79"/>
    <n v="0"/>
    <x v="2"/>
    <x v="1"/>
    <x v="204"/>
    <s v="GPLET HOLDING       "/>
    <s v=" "/>
    <s v=" "/>
    <x v="2"/>
    <x v="27"/>
    <x v="79"/>
    <n v="311150"/>
    <n v="0"/>
    <s v=" "/>
    <s v=" "/>
    <n v="30100000"/>
    <n v="0"/>
    <n v="0"/>
    <n v="0"/>
    <n v="0"/>
    <n v="0"/>
    <n v="513664.31"/>
    <n v="0"/>
    <n v="-513664.31"/>
    <n v="0"/>
    <n v="0"/>
    <n v="0"/>
    <n v="0"/>
    <n v="0"/>
    <n v="0"/>
    <n v="0"/>
    <n v="513664.31"/>
    <n v="0"/>
    <n v="-513664.31"/>
    <n v="0"/>
    <n v="0"/>
    <n v="0"/>
    <n v="0"/>
    <n v="0"/>
    <n v="0"/>
    <n v="0"/>
  </r>
  <r>
    <s v="30-048-000"/>
    <x v="2"/>
    <x v="28"/>
    <x v="79"/>
    <n v="10000000"/>
    <x v="2"/>
    <x v="1"/>
    <x v="205"/>
    <s v="ELDERLY ASST-INVEST "/>
    <s v=" "/>
    <s v=" "/>
    <x v="2"/>
    <x v="28"/>
    <x v="79"/>
    <n v="311150"/>
    <n v="0"/>
    <s v=" "/>
    <s v=" "/>
    <s v="        "/>
    <n v="10000000"/>
    <n v="0"/>
    <n v="0"/>
    <n v="0"/>
    <n v="0"/>
    <n v="0"/>
    <n v="0"/>
    <n v="0"/>
    <n v="0"/>
    <n v="10000000"/>
    <n v="10000000"/>
    <n v="0"/>
    <n v="0"/>
    <n v="0"/>
    <n v="0"/>
    <n v="0"/>
    <n v="0"/>
    <n v="0"/>
    <n v="0"/>
    <n v="10000000"/>
    <n v="0"/>
    <n v="0"/>
    <n v="0"/>
    <n v="0"/>
    <n v="0"/>
  </r>
  <r>
    <s v="30-049-000"/>
    <x v="2"/>
    <x v="29"/>
    <x v="79"/>
    <n v="7340427.7000000002"/>
    <x v="2"/>
    <x v="1"/>
    <x v="206"/>
    <s v="ELDERLY ASSIST HOLD "/>
    <s v=" "/>
    <s v=" "/>
    <x v="2"/>
    <x v="29"/>
    <x v="79"/>
    <n v="311150"/>
    <n v="0"/>
    <s v=" "/>
    <s v=" "/>
    <n v="30041000"/>
    <n v="7152106.6699999999"/>
    <n v="0"/>
    <n v="188321.03"/>
    <n v="0"/>
    <n v="0"/>
    <n v="16595922.01"/>
    <n v="749015.89"/>
    <n v="4016819.14"/>
    <n v="12523297.560000001"/>
    <n v="0"/>
    <n v="6766765.5999999996"/>
    <n v="0"/>
    <n v="385341.07"/>
    <n v="0"/>
    <n v="0"/>
    <n v="16595922.01"/>
    <n v="749015.89"/>
    <n v="3828498.11"/>
    <n v="12523297.560000001"/>
    <n v="0"/>
    <n v="0"/>
    <n v="0"/>
    <n v="0"/>
    <n v="0"/>
    <n v="0"/>
  </r>
  <r>
    <s v="30-050-000"/>
    <x v="2"/>
    <x v="30"/>
    <x v="79"/>
    <n v="240318.5"/>
    <x v="2"/>
    <x v="1"/>
    <x v="207"/>
    <s v="REDEMPTION HOLDING  "/>
    <s v=" "/>
    <s v=" "/>
    <x v="2"/>
    <x v="30"/>
    <x v="79"/>
    <n v="311150"/>
    <n v="0"/>
    <s v=" "/>
    <s v=" "/>
    <n v="30100000"/>
    <n v="824901.11"/>
    <n v="2885587.19"/>
    <n v="2335965.81"/>
    <n v="34961.230000000003"/>
    <n v="0"/>
    <n v="465422.53"/>
    <n v="38336957.68"/>
    <n v="38498067.460000001"/>
    <n v="386213.81"/>
    <n v="0"/>
    <n v="890691.55"/>
    <n v="4225985.6100000003"/>
    <n v="4164119.1"/>
    <n v="3923.93"/>
    <n v="0"/>
    <n v="465422.53"/>
    <n v="35451370.490000002"/>
    <n v="36162101.649999999"/>
    <n v="351252.58"/>
    <n v="0"/>
    <n v="0"/>
    <n v="0"/>
    <n v="0"/>
    <n v="0"/>
    <n v="0"/>
  </r>
  <r>
    <s v="30-059-000"/>
    <x v="2"/>
    <x v="31"/>
    <x v="79"/>
    <n v="15927694.92"/>
    <x v="2"/>
    <x v="1"/>
    <x v="208"/>
    <s v="UNDISTRIB TAX COLL  "/>
    <s v=" "/>
    <s v=" "/>
    <x v="2"/>
    <x v="31"/>
    <x v="79"/>
    <n v="311151"/>
    <n v="0"/>
    <s v=" "/>
    <s v=" "/>
    <n v="30100000"/>
    <n v="1423949.33"/>
    <n v="0"/>
    <n v="179009408.21000001"/>
    <n v="164505662.62"/>
    <n v="0"/>
    <n v="1078119.01"/>
    <n v="0"/>
    <n v="3019639778.7600002"/>
    <n v="3025279484.3499999"/>
    <n v="20489281.5"/>
    <n v="1424060.04"/>
    <n v="0"/>
    <n v="212454943.37"/>
    <n v="212513185.66"/>
    <n v="58131.58"/>
    <n v="1078119.01"/>
    <n v="0"/>
    <n v="2840630370.5500002"/>
    <n v="2860773821.73"/>
    <n v="20489281.5"/>
    <n v="0"/>
    <n v="0"/>
    <n v="0"/>
    <n v="0"/>
    <n v="0"/>
  </r>
  <r>
    <s v="30-060-000"/>
    <x v="2"/>
    <x v="32"/>
    <x v="79"/>
    <n v="293281.09999999998"/>
    <x v="2"/>
    <x v="1"/>
    <x v="209"/>
    <s v="UNDIST INT INCOME   "/>
    <s v=" "/>
    <s v=" "/>
    <x v="2"/>
    <x v="32"/>
    <x v="79"/>
    <n v="311151"/>
    <n v="0"/>
    <s v=" "/>
    <s v=" "/>
    <s v="        "/>
    <n v="0"/>
    <n v="0"/>
    <n v="293281.09999999998"/>
    <n v="0"/>
    <n v="0"/>
    <n v="0"/>
    <n v="0"/>
    <n v="11445088.800000001"/>
    <n v="15099122.310000001"/>
    <n v="3947314.61"/>
    <n v="3806396.04"/>
    <n v="0"/>
    <n v="989298.41"/>
    <n v="4795694.45"/>
    <n v="0"/>
    <n v="0"/>
    <n v="0"/>
    <n v="11151807.699999999"/>
    <n v="15099122.310000001"/>
    <n v="3947314.61"/>
    <n v="0"/>
    <n v="0"/>
    <n v="0"/>
    <n v="0"/>
    <n v="0"/>
  </r>
  <r>
    <s v="30-061-000"/>
    <x v="2"/>
    <x v="33"/>
    <x v="79"/>
    <n v="233430.12"/>
    <x v="2"/>
    <x v="1"/>
    <x v="210"/>
    <s v="TAYLOR GRAZING ACT  "/>
    <s v=" "/>
    <s v=" "/>
    <x v="2"/>
    <x v="33"/>
    <x v="79"/>
    <n v="311151"/>
    <n v="0"/>
    <s v=" "/>
    <s v=" "/>
    <n v="30061000"/>
    <n v="233430.12"/>
    <n v="0"/>
    <n v="0"/>
    <n v="0"/>
    <n v="0"/>
    <n v="228555.32"/>
    <n v="0"/>
    <n v="7126.5"/>
    <n v="3354.67"/>
    <n v="1102.97"/>
    <n v="229019.21"/>
    <n v="0"/>
    <n v="7126.5"/>
    <n v="3066.21"/>
    <n v="350.62"/>
    <n v="228555.32"/>
    <n v="0"/>
    <n v="7126.5"/>
    <n v="3354.67"/>
    <n v="1102.97"/>
    <n v="0"/>
    <n v="0"/>
    <n v="0"/>
    <n v="0"/>
    <n v="0"/>
  </r>
  <r>
    <s v="30-062-000"/>
    <x v="2"/>
    <x v="34"/>
    <x v="79"/>
    <n v="89675.09"/>
    <x v="2"/>
    <x v="1"/>
    <x v="211"/>
    <s v="TR FD - NON-DEL REFD"/>
    <s v=" "/>
    <s v=" "/>
    <x v="2"/>
    <x v="34"/>
    <x v="79"/>
    <n v="311151"/>
    <n v="0"/>
    <s v=" "/>
    <s v=" "/>
    <n v="30100000"/>
    <n v="89675.09"/>
    <n v="0"/>
    <n v="0"/>
    <n v="0"/>
    <n v="0"/>
    <n v="89675.09"/>
    <n v="0"/>
    <n v="0"/>
    <n v="0"/>
    <n v="0"/>
    <n v="89675.09"/>
    <n v="0"/>
    <n v="0"/>
    <n v="0"/>
    <n v="0"/>
    <n v="89675.09"/>
    <n v="0"/>
    <n v="0"/>
    <n v="0"/>
    <n v="0"/>
    <n v="0"/>
    <n v="0"/>
    <n v="0"/>
    <n v="0"/>
    <n v="0"/>
  </r>
  <r>
    <s v="30-063-000"/>
    <x v="2"/>
    <x v="35"/>
    <x v="79"/>
    <n v="0"/>
    <x v="2"/>
    <x v="1"/>
    <x v="212"/>
    <s v="PROBLEM CHECK HOLD  "/>
    <s v=" "/>
    <s v=" "/>
    <x v="2"/>
    <x v="35"/>
    <x v="79"/>
    <n v="311151"/>
    <n v="0"/>
    <s v=" "/>
    <s v=" "/>
    <n v="30100000"/>
    <n v="0"/>
    <n v="0"/>
    <n v="0"/>
    <n v="0"/>
    <n v="0"/>
    <n v="0"/>
    <n v="0"/>
    <n v="0"/>
    <n v="0"/>
    <n v="0"/>
    <n v="0"/>
    <n v="0"/>
    <n v="0"/>
    <n v="0"/>
    <n v="0"/>
    <n v="0"/>
    <n v="0"/>
    <n v="0"/>
    <n v="0"/>
    <n v="0"/>
    <n v="0"/>
    <n v="0"/>
    <n v="0"/>
    <n v="0"/>
    <n v="0"/>
  </r>
  <r>
    <s v="30-064-000"/>
    <x v="2"/>
    <x v="36"/>
    <x v="79"/>
    <n v="716316.76"/>
    <x v="2"/>
    <x v="1"/>
    <x v="213"/>
    <s v="CURRENT TAX HOLDING "/>
    <s v=" "/>
    <s v=" "/>
    <x v="2"/>
    <x v="36"/>
    <x v="79"/>
    <n v="311151"/>
    <n v="0"/>
    <s v=" "/>
    <s v=" "/>
    <n v="30100000"/>
    <n v="444823.85"/>
    <n v="0"/>
    <n v="271492.90999999997"/>
    <n v="0"/>
    <n v="0"/>
    <n v="1031354.51"/>
    <n v="0"/>
    <n v="235534.23"/>
    <n v="550571.98"/>
    <n v="0"/>
    <n v="186932.46"/>
    <n v="0"/>
    <n v="257891.39"/>
    <n v="0"/>
    <n v="0"/>
    <n v="1031354.51"/>
    <n v="0"/>
    <n v="-35958.68"/>
    <n v="550571.98"/>
    <n v="0"/>
    <n v="0"/>
    <n v="0"/>
    <n v="0"/>
    <n v="0"/>
    <n v="0"/>
  </r>
  <r>
    <s v="30-066-000"/>
    <x v="2"/>
    <x v="37"/>
    <x v="79"/>
    <n v="6836.86"/>
    <x v="2"/>
    <x v="1"/>
    <x v="214"/>
    <s v="RECORDER FEE REFUNDG"/>
    <s v=" "/>
    <s v=" "/>
    <x v="2"/>
    <x v="37"/>
    <x v="79"/>
    <n v="311160"/>
    <n v="0"/>
    <s v=" "/>
    <s v=" "/>
    <n v="30100000"/>
    <n v="5950.39"/>
    <n v="1593.49"/>
    <n v="2479.96"/>
    <n v="0"/>
    <n v="0"/>
    <n v="-127675.24"/>
    <n v="111963.95"/>
    <n v="246476.05"/>
    <n v="0"/>
    <n v="0"/>
    <n v="-78310.89"/>
    <n v="4623.3900000000003"/>
    <n v="88884.67"/>
    <n v="0"/>
    <n v="0"/>
    <n v="-127675.24"/>
    <n v="110370.46"/>
    <n v="243996.09"/>
    <n v="0"/>
    <n v="0"/>
    <n v="0"/>
    <n v="0"/>
    <n v="0"/>
    <n v="0"/>
    <n v="0"/>
  </r>
  <r>
    <s v="30-077-000"/>
    <x v="2"/>
    <x v="38"/>
    <x v="79"/>
    <n v="15473005.710000001"/>
    <x v="2"/>
    <x v="1"/>
    <x v="215"/>
    <s v="EXCESS PROCEEDS/TTEE"/>
    <s v=" "/>
    <s v=" "/>
    <x v="2"/>
    <x v="38"/>
    <x v="79"/>
    <n v="311160"/>
    <n v="0"/>
    <s v=" "/>
    <s v=" "/>
    <n v="30100000"/>
    <n v="15843295.380000001"/>
    <n v="909149.58"/>
    <n v="539849.91"/>
    <n v="990"/>
    <n v="0"/>
    <n v="23757369.789999999"/>
    <n v="19310665.600000001"/>
    <n v="11047588.310000001"/>
    <n v="21456.79"/>
    <n v="170"/>
    <n v="17821715.789999999"/>
    <n v="3063722.04"/>
    <n v="1087351.6299999999"/>
    <n v="2050"/>
    <n v="0"/>
    <n v="23757369.789999999"/>
    <n v="18401516.02"/>
    <n v="10507738.4"/>
    <n v="20466.79"/>
    <n v="170"/>
    <n v="0"/>
    <n v="0"/>
    <n v="0"/>
    <n v="0"/>
    <n v="0"/>
  </r>
  <r>
    <s v="30-086-000"/>
    <x v="2"/>
    <x v="39"/>
    <x v="79"/>
    <n v="0"/>
    <x v="2"/>
    <x v="1"/>
    <x v="216"/>
    <s v="UNIDENTIFIED WIRES  "/>
    <s v=" "/>
    <s v=" "/>
    <x v="2"/>
    <x v="39"/>
    <x v="79"/>
    <n v="311160"/>
    <n v="0"/>
    <s v=" "/>
    <s v=" "/>
    <n v="30100000"/>
    <n v="0"/>
    <n v="0"/>
    <n v="0"/>
    <n v="0"/>
    <n v="0"/>
    <n v="0"/>
    <n v="0"/>
    <n v="0"/>
    <n v="0"/>
    <n v="0"/>
    <n v="0"/>
    <n v="0"/>
    <n v="0"/>
    <n v="0"/>
    <n v="0"/>
    <n v="0"/>
    <n v="0"/>
    <n v="0"/>
    <n v="0"/>
    <n v="0"/>
    <n v="0"/>
    <n v="0"/>
    <n v="0"/>
    <n v="0"/>
    <n v="0"/>
  </r>
  <r>
    <s v="30-090-000"/>
    <x v="2"/>
    <x v="40"/>
    <x v="79"/>
    <n v="0"/>
    <x v="2"/>
    <x v="1"/>
    <x v="217"/>
    <s v="MISC SUSPENSE       "/>
    <s v=" "/>
    <s v=" "/>
    <x v="2"/>
    <x v="40"/>
    <x v="79"/>
    <n v="311160"/>
    <n v="0"/>
    <s v=" "/>
    <s v=" "/>
    <s v="        "/>
    <n v="0"/>
    <n v="0"/>
    <n v="0"/>
    <n v="0"/>
    <n v="0"/>
    <n v="0"/>
    <n v="0"/>
    <n v="0"/>
    <n v="0"/>
    <n v="0"/>
    <n v="0"/>
    <n v="0"/>
    <n v="0"/>
    <n v="0"/>
    <n v="0"/>
    <n v="0"/>
    <n v="0"/>
    <n v="0"/>
    <n v="0"/>
    <n v="0"/>
    <n v="0"/>
    <n v="0"/>
    <n v="0"/>
    <n v="0"/>
    <n v="0"/>
  </r>
  <r>
    <s v="30-091-000"/>
    <x v="2"/>
    <x v="41"/>
    <x v="79"/>
    <n v="0"/>
    <x v="2"/>
    <x v="1"/>
    <x v="218"/>
    <s v="SUSPENSE CASHIER'S  "/>
    <s v=" "/>
    <s v=" "/>
    <x v="2"/>
    <x v="41"/>
    <x v="79"/>
    <n v="311160"/>
    <n v="0"/>
    <s v=" "/>
    <s v=" "/>
    <n v="30100000"/>
    <n v="10.1"/>
    <n v="0"/>
    <n v="-10.1"/>
    <n v="0"/>
    <n v="0"/>
    <n v="0"/>
    <n v="0"/>
    <n v="0"/>
    <n v="0"/>
    <n v="0"/>
    <n v="0"/>
    <n v="0"/>
    <n v="10.1"/>
    <n v="0"/>
    <n v="0"/>
    <n v="0"/>
    <n v="0"/>
    <n v="10.1"/>
    <n v="0"/>
    <n v="0"/>
    <n v="0"/>
    <n v="0"/>
    <n v="0"/>
    <n v="0"/>
    <n v="0"/>
  </r>
  <r>
    <s v="30-092-000"/>
    <x v="2"/>
    <x v="42"/>
    <x v="79"/>
    <n v="9234049.8699999992"/>
    <x v="2"/>
    <x v="1"/>
    <x v="219"/>
    <s v="SUSPENSE MORTGAGE CO"/>
    <s v=" "/>
    <s v=" "/>
    <x v="2"/>
    <x v="42"/>
    <x v="79"/>
    <n v="311160"/>
    <n v="0"/>
    <s v=" "/>
    <s v=" "/>
    <n v="30100000"/>
    <n v="-164624.51999999999"/>
    <n v="19989.25"/>
    <n v="9418663.6400000006"/>
    <n v="0"/>
    <n v="0"/>
    <n v="-321267.99"/>
    <n v="237413.23"/>
    <n v="9792731.0899999999"/>
    <n v="0"/>
    <n v="0"/>
    <n v="2533404.73"/>
    <n v="217423.98"/>
    <n v="-2480605.27"/>
    <n v="0"/>
    <n v="0"/>
    <n v="-321267.99"/>
    <n v="217423.98"/>
    <n v="374067.45"/>
    <n v="0"/>
    <n v="0"/>
    <n v="0"/>
    <n v="0"/>
    <n v="0"/>
    <n v="0"/>
    <n v="0"/>
  </r>
  <r>
    <s v="30-093-000"/>
    <x v="2"/>
    <x v="43"/>
    <x v="79"/>
    <n v="199887.73"/>
    <x v="2"/>
    <x v="1"/>
    <x v="220"/>
    <s v="BANK SERVICE CHARGE "/>
    <s v=" "/>
    <s v=" "/>
    <x v="2"/>
    <x v="43"/>
    <x v="79"/>
    <n v="311160"/>
    <n v="0"/>
    <s v=" "/>
    <s v=" "/>
    <s v="        "/>
    <n v="200181.28"/>
    <n v="293.55"/>
    <n v="0"/>
    <n v="0"/>
    <n v="0"/>
    <n v="139691.84"/>
    <n v="-55894.89"/>
    <n v="0"/>
    <n v="0"/>
    <n v="4301"/>
    <n v="172029.7"/>
    <n v="-28151.58"/>
    <n v="0"/>
    <n v="0"/>
    <n v="0"/>
    <n v="139691.84"/>
    <n v="-56188.44"/>
    <n v="0"/>
    <n v="0"/>
    <n v="4301"/>
    <n v="0"/>
    <n v="0"/>
    <n v="0"/>
    <n v="0"/>
    <n v="0"/>
  </r>
  <r>
    <s v="30-094-000"/>
    <x v="2"/>
    <x v="44"/>
    <x v="79"/>
    <n v="3027702.81"/>
    <x v="2"/>
    <x v="1"/>
    <x v="221"/>
    <s v="SUSPENSE-PREPAYMENTS"/>
    <s v=" "/>
    <s v=" "/>
    <x v="2"/>
    <x v="44"/>
    <x v="79"/>
    <n v="311160"/>
    <n v="0"/>
    <s v=" "/>
    <s v=" "/>
    <n v="30100000"/>
    <n v="2301070.2400000002"/>
    <n v="0"/>
    <n v="726632.57"/>
    <n v="0"/>
    <n v="0"/>
    <n v="5667548.1299999999"/>
    <n v="1812"/>
    <n v="-2634808.83"/>
    <n v="3224.49"/>
    <n v="0"/>
    <n v="1435817.66"/>
    <n v="0"/>
    <n v="865252.58"/>
    <n v="0"/>
    <n v="0"/>
    <n v="5667548.1299999999"/>
    <n v="1812"/>
    <n v="-3361441.4"/>
    <n v="3224.49"/>
    <n v="0"/>
    <n v="0"/>
    <n v="0"/>
    <n v="0"/>
    <n v="0"/>
    <n v="0"/>
  </r>
  <r>
    <s v="30-099-000"/>
    <x v="2"/>
    <x v="45"/>
    <x v="79"/>
    <n v="535015.93999999994"/>
    <x v="2"/>
    <x v="1"/>
    <x v="222"/>
    <s v="SUSPENSE            "/>
    <s v=" "/>
    <s v=" "/>
    <x v="2"/>
    <x v="45"/>
    <x v="79"/>
    <n v="311160"/>
    <n v="1"/>
    <s v=" "/>
    <s v=" "/>
    <n v="30100000"/>
    <n v="513079.02"/>
    <n v="-7.6"/>
    <n v="21813.62"/>
    <n v="7.6"/>
    <n v="123.3"/>
    <n v="761097.49"/>
    <n v="1223754.5900000001"/>
    <n v="1380858.99"/>
    <n v="616587.42000000004"/>
    <n v="233401.47"/>
    <n v="533585.53"/>
    <n v="137514.16"/>
    <n v="95859.74"/>
    <n v="7.6"/>
    <n v="21155.51"/>
    <n v="761097.49"/>
    <n v="1223762.19"/>
    <n v="1359045.37"/>
    <n v="616579.81999999995"/>
    <n v="233278.17"/>
    <n v="0"/>
    <n v="0"/>
    <n v="0"/>
    <n v="0"/>
    <n v="0"/>
  </r>
  <r>
    <s v="30-100-000"/>
    <x v="2"/>
    <x v="46"/>
    <x v="79"/>
    <n v="102295964.19"/>
    <x v="2"/>
    <x v="1"/>
    <x v="223"/>
    <s v="GENERAL             "/>
    <s v=" "/>
    <s v=" "/>
    <x v="2"/>
    <x v="46"/>
    <x v="79"/>
    <n v="311205"/>
    <n v="1"/>
    <s v=" "/>
    <s v=" "/>
    <n v="30100000"/>
    <n v="103584345.87"/>
    <n v="0"/>
    <n v="43939404.25"/>
    <n v="66323635.93"/>
    <n v="21095850"/>
    <n v="42237655.82"/>
    <n v="899641.96"/>
    <n v="417307469.61000001"/>
    <n v="918925628.15999997"/>
    <n v="562576108.88"/>
    <n v="111540104.33"/>
    <n v="8498.7900000000009"/>
    <n v="41140434.329999998"/>
    <n v="80490932.280000001"/>
    <n v="31403238.280000001"/>
    <n v="42237655.82"/>
    <n v="899641.96"/>
    <n v="373368065.36000001"/>
    <n v="852601992.23000002"/>
    <n v="541480258.88"/>
    <n v="0"/>
    <n v="0"/>
    <n v="0"/>
    <n v="0"/>
    <n v="0"/>
  </r>
  <r>
    <s v="31-047-001"/>
    <x v="3"/>
    <x v="47"/>
    <x v="80"/>
    <n v="892494.96"/>
    <x v="3"/>
    <x v="2"/>
    <x v="224"/>
    <s v="C&amp;T-CHANDLER        "/>
    <s v=" "/>
    <s v=" "/>
    <x v="3"/>
    <x v="47"/>
    <x v="80"/>
    <n v="314110"/>
    <n v="0"/>
    <s v=" "/>
    <s v=" "/>
    <n v="30100000"/>
    <n v="1177144.08"/>
    <n v="1177144.08"/>
    <n v="0"/>
    <n v="108.97"/>
    <n v="892603.93"/>
    <n v="235236.39"/>
    <n v="17822122.579999998"/>
    <n v="10961.23"/>
    <n v="46129.63"/>
    <n v="18514549.550000001"/>
    <n v="601161.56999999995"/>
    <n v="601161.56999999995"/>
    <n v="0"/>
    <n v="6009.6"/>
    <n v="1183153.68"/>
    <n v="235236.39"/>
    <n v="16644978.5"/>
    <n v="10961.23"/>
    <n v="46020.66"/>
    <n v="17621945.620000001"/>
    <n v="0"/>
    <n v="0"/>
    <n v="0"/>
    <n v="0"/>
    <n v="0"/>
  </r>
  <r>
    <s v="31-047-002"/>
    <x v="3"/>
    <x v="47"/>
    <x v="81"/>
    <n v="942907.69"/>
    <x v="3"/>
    <x v="3"/>
    <x v="225"/>
    <s v="C&amp;T-GLENDALE        "/>
    <s v=" "/>
    <s v=" "/>
    <x v="3"/>
    <x v="47"/>
    <x v="81"/>
    <n v="314110"/>
    <n v="0"/>
    <s v=" "/>
    <s v=" "/>
    <n v="30100000"/>
    <n v="1032071.01"/>
    <n v="1032071.01"/>
    <n v="0"/>
    <n v="214.91"/>
    <n v="943122.6"/>
    <n v="200725.31"/>
    <n v="15584026.57"/>
    <n v="21844.87"/>
    <n v="189926.36"/>
    <n v="16494290.439999999"/>
    <n v="582206.71"/>
    <n v="582206.71"/>
    <n v="0"/>
    <n v="6.6"/>
    <n v="1032077.61"/>
    <n v="200725.31"/>
    <n v="14551955.560000001"/>
    <n v="21844.87"/>
    <n v="189711.45"/>
    <n v="15551167.84"/>
    <n v="0"/>
    <n v="0"/>
    <n v="0"/>
    <n v="0"/>
    <n v="0"/>
  </r>
  <r>
    <s v="31-047-003"/>
    <x v="3"/>
    <x v="47"/>
    <x v="82"/>
    <n v="1062155.1000000001"/>
    <x v="3"/>
    <x v="4"/>
    <x v="226"/>
    <s v="C&amp;T-MESA            "/>
    <s v=" "/>
    <s v=" "/>
    <x v="3"/>
    <x v="47"/>
    <x v="82"/>
    <n v="314110"/>
    <n v="0"/>
    <s v=" "/>
    <s v=" "/>
    <n v="30100000"/>
    <n v="1600271.95"/>
    <n v="1600271.95"/>
    <n v="0"/>
    <n v="1502.72"/>
    <n v="1063657.82"/>
    <n v="227740.41"/>
    <n v="22511955.170000002"/>
    <n v="30287.31"/>
    <n v="11681.57"/>
    <n v="23327764.120000001"/>
    <n v="769087.57"/>
    <n v="769087.57"/>
    <n v="0"/>
    <n v="8082.05"/>
    <n v="1608354"/>
    <n v="227740.41"/>
    <n v="20911683.219999999"/>
    <n v="30287.31"/>
    <n v="10178.85"/>
    <n v="22264106.300000001"/>
    <n v="0"/>
    <n v="0"/>
    <n v="0"/>
    <n v="0"/>
    <n v="0"/>
  </r>
  <r>
    <s v="31-047-004"/>
    <x v="3"/>
    <x v="47"/>
    <x v="83"/>
    <n v="492109.95"/>
    <x v="3"/>
    <x v="5"/>
    <x v="227"/>
    <s v="C&amp;T-PEORIA          "/>
    <s v=" "/>
    <s v=" "/>
    <x v="3"/>
    <x v="47"/>
    <x v="83"/>
    <n v="314110"/>
    <n v="0"/>
    <s v=" "/>
    <s v=" "/>
    <n v="30100000"/>
    <n v="737937.91"/>
    <n v="737937.91"/>
    <n v="0"/>
    <n v="3262.89"/>
    <n v="495372.84"/>
    <n v="130238.5"/>
    <n v="10892702.99"/>
    <n v="7461.92"/>
    <n v="139159.22"/>
    <n v="11386271.74"/>
    <n v="441863.06"/>
    <n v="441863.06"/>
    <n v="0"/>
    <n v="37219.760000000002"/>
    <n v="775157.67"/>
    <n v="130238.5"/>
    <n v="10154765.08"/>
    <n v="7461.92"/>
    <n v="135896.32999999999"/>
    <n v="10890898.9"/>
    <n v="0"/>
    <n v="0"/>
    <n v="0"/>
    <n v="0"/>
    <n v="0"/>
  </r>
  <r>
    <s v="31-047-005"/>
    <x v="3"/>
    <x v="47"/>
    <x v="84"/>
    <n v="2043859.52"/>
    <x v="3"/>
    <x v="6"/>
    <x v="228"/>
    <s v="C&amp;T-SCOTTSDALE      "/>
    <s v=" "/>
    <s v=" "/>
    <x v="3"/>
    <x v="47"/>
    <x v="84"/>
    <n v="314110"/>
    <n v="0"/>
    <s v=" "/>
    <s v=" "/>
    <n v="30100000"/>
    <n v="3766428.99"/>
    <n v="3766428.99"/>
    <n v="0"/>
    <n v="6204.44"/>
    <n v="2050063.96"/>
    <n v="739735.29"/>
    <n v="44871760.770000003"/>
    <n v="310.58999999999997"/>
    <n v="81820.2"/>
    <n v="46257394.609999999"/>
    <n v="2115670.58"/>
    <n v="2115670.58"/>
    <n v="0"/>
    <n v="5212.3900000000003"/>
    <n v="3771641.38"/>
    <n v="739735.29"/>
    <n v="41105331.780000001"/>
    <n v="310.58999999999997"/>
    <n v="75615.759999999995"/>
    <n v="44207330.649999999"/>
    <n v="0"/>
    <n v="0"/>
    <n v="0"/>
    <n v="0"/>
    <n v="0"/>
  </r>
  <r>
    <s v="31-047-006"/>
    <x v="3"/>
    <x v="47"/>
    <x v="85"/>
    <n v="341631.51"/>
    <x v="3"/>
    <x v="7"/>
    <x v="229"/>
    <s v="C&amp;T-TOLLESON        "/>
    <s v=" "/>
    <s v=" "/>
    <x v="3"/>
    <x v="47"/>
    <x v="85"/>
    <n v="314110"/>
    <n v="0"/>
    <s v=" "/>
    <s v=" "/>
    <n v="30100000"/>
    <n v="423052.41"/>
    <n v="423052.41"/>
    <n v="0"/>
    <n v="0"/>
    <n v="341631.51"/>
    <n v="20555.900000000001"/>
    <n v="4265124.6500000004"/>
    <n v="0"/>
    <n v="4146.6899999999996"/>
    <n v="4590346.95"/>
    <n v="176779.22"/>
    <n v="176779.22"/>
    <n v="0"/>
    <n v="259.89"/>
    <n v="423312.3"/>
    <n v="20555.900000000001"/>
    <n v="3842072.24"/>
    <n v="0"/>
    <n v="4146.6899999999996"/>
    <n v="4248715.4400000004"/>
    <n v="0"/>
    <n v="0"/>
    <n v="0"/>
    <n v="0"/>
    <n v="0"/>
  </r>
  <r>
    <s v="31-047-007"/>
    <x v="3"/>
    <x v="47"/>
    <x v="86"/>
    <n v="1421449.34"/>
    <x v="3"/>
    <x v="8"/>
    <x v="230"/>
    <s v="C&amp;T-TEMPE           "/>
    <s v=" "/>
    <s v=" "/>
    <x v="3"/>
    <x v="47"/>
    <x v="86"/>
    <n v="314110"/>
    <n v="0"/>
    <s v=" "/>
    <s v=" "/>
    <n v="30100000"/>
    <n v="2181402.13"/>
    <n v="2181402.13"/>
    <n v="0"/>
    <n v="19255"/>
    <n v="1440704.34"/>
    <n v="372906.73"/>
    <n v="27095217.309999999"/>
    <n v="60707.78"/>
    <n v="97207.58"/>
    <n v="28180259.719999999"/>
    <n v="918319.12"/>
    <n v="918319.12"/>
    <n v="0"/>
    <n v="70087.75"/>
    <n v="2251489.88"/>
    <n v="372906.73"/>
    <n v="24913815.18"/>
    <n v="60707.78"/>
    <n v="77952.58"/>
    <n v="26739555.379999999"/>
    <n v="0"/>
    <n v="0"/>
    <n v="0"/>
    <n v="0"/>
    <n v="0"/>
  </r>
  <r>
    <s v="31-047-008"/>
    <x v="3"/>
    <x v="47"/>
    <x v="87"/>
    <n v="187424.69"/>
    <x v="3"/>
    <x v="9"/>
    <x v="231"/>
    <s v="C&amp;T-AVONDALE        "/>
    <s v=" "/>
    <s v=" "/>
    <x v="3"/>
    <x v="47"/>
    <x v="87"/>
    <n v="314110"/>
    <n v="0"/>
    <s v=" "/>
    <s v=" "/>
    <n v="30100000"/>
    <n v="287077.03999999998"/>
    <n v="287077.03999999998"/>
    <n v="0"/>
    <n v="616.25"/>
    <n v="188040.94"/>
    <n v="47357.17"/>
    <n v="3848580.67"/>
    <n v="3867.55"/>
    <n v="22214.61"/>
    <n v="4006995.25"/>
    <n v="147543.01999999999"/>
    <n v="147543.01999999999"/>
    <n v="0"/>
    <n v="0"/>
    <n v="287077.03999999998"/>
    <n v="47357.17"/>
    <n v="3561503.63"/>
    <n v="3867.55"/>
    <n v="21598.36"/>
    <n v="3818954.31"/>
    <n v="0"/>
    <n v="0"/>
    <n v="0"/>
    <n v="0"/>
    <n v="0"/>
  </r>
  <r>
    <s v="31-047-009"/>
    <x v="3"/>
    <x v="47"/>
    <x v="88"/>
    <n v="231049.07"/>
    <x v="3"/>
    <x v="10"/>
    <x v="232"/>
    <s v="C&amp;T-BUCKEYE         "/>
    <s v=" "/>
    <s v=" "/>
    <x v="3"/>
    <x v="47"/>
    <x v="88"/>
    <n v="314110"/>
    <n v="0"/>
    <s v=" "/>
    <s v=" "/>
    <n v="30100000"/>
    <n v="253940.53"/>
    <n v="253940.53"/>
    <n v="0"/>
    <n v="5226.6899999999996"/>
    <n v="236275.76"/>
    <n v="42121.34"/>
    <n v="3406436.71"/>
    <n v="1627.73"/>
    <n v="69486.28"/>
    <n v="3663222.99"/>
    <n v="118527.01"/>
    <n v="118527.01"/>
    <n v="0"/>
    <n v="118.88"/>
    <n v="254059.41"/>
    <n v="42121.34"/>
    <n v="3152496.18"/>
    <n v="1627.73"/>
    <n v="64259.59"/>
    <n v="3426947.23"/>
    <n v="0"/>
    <n v="0"/>
    <n v="0"/>
    <n v="0"/>
    <n v="0"/>
  </r>
  <r>
    <s v="31-047-012"/>
    <x v="3"/>
    <x v="47"/>
    <x v="89"/>
    <n v="129871.23"/>
    <x v="3"/>
    <x v="11"/>
    <x v="233"/>
    <s v="C&amp;T-EL MIRAGE       "/>
    <s v=" "/>
    <s v=" "/>
    <x v="3"/>
    <x v="47"/>
    <x v="89"/>
    <n v="314110"/>
    <n v="0"/>
    <s v=" "/>
    <s v=" "/>
    <n v="30100000"/>
    <n v="162252.84"/>
    <n v="162252.84"/>
    <n v="0"/>
    <n v="0"/>
    <n v="129871.23"/>
    <n v="56508.24"/>
    <n v="2308139.9700000002"/>
    <n v="0"/>
    <n v="1509.18"/>
    <n v="2383012.14"/>
    <n v="92824.63"/>
    <n v="92824.63"/>
    <n v="0"/>
    <n v="0.09"/>
    <n v="162252.93"/>
    <n v="56508.24"/>
    <n v="2145887.13"/>
    <n v="0"/>
    <n v="1509.18"/>
    <n v="2253140.91"/>
    <n v="0"/>
    <n v="0"/>
    <n v="0"/>
    <n v="0"/>
    <n v="0"/>
  </r>
  <r>
    <s v="31-047-013"/>
    <x v="3"/>
    <x v="47"/>
    <x v="90"/>
    <n v="1396.54"/>
    <x v="3"/>
    <x v="12"/>
    <x v="234"/>
    <s v="C&amp;T-GILA BEND       "/>
    <s v=" "/>
    <s v=" "/>
    <x v="3"/>
    <x v="47"/>
    <x v="90"/>
    <n v="314110"/>
    <n v="0"/>
    <s v=" "/>
    <s v=" "/>
    <n v="30100000"/>
    <n v="103927.33"/>
    <n v="103926.73"/>
    <n v="0"/>
    <n v="0"/>
    <n v="1395.94"/>
    <n v="-816.9"/>
    <n v="321015.15000000002"/>
    <n v="0"/>
    <n v="11.74"/>
    <n v="323240.33"/>
    <n v="3235.63"/>
    <n v="3235.03"/>
    <n v="0"/>
    <n v="0"/>
    <n v="103926.73"/>
    <n v="-816.9"/>
    <n v="217088.42"/>
    <n v="0"/>
    <n v="11.74"/>
    <n v="321844.39"/>
    <n v="0"/>
    <n v="0"/>
    <n v="0"/>
    <n v="0"/>
    <n v="0"/>
  </r>
  <r>
    <s v="31-047-014"/>
    <x v="3"/>
    <x v="47"/>
    <x v="91"/>
    <n v="512330.47"/>
    <x v="3"/>
    <x v="13"/>
    <x v="235"/>
    <s v="C&amp;T-GILBERT         "/>
    <s v=" "/>
    <s v=" "/>
    <x v="3"/>
    <x v="47"/>
    <x v="91"/>
    <n v="314110"/>
    <n v="0"/>
    <s v=" "/>
    <s v=" "/>
    <n v="30100000"/>
    <n v="835929.45"/>
    <n v="835929.45"/>
    <n v="0"/>
    <n v="314.75"/>
    <n v="512645.22"/>
    <n v="152585.54"/>
    <n v="12906982.32"/>
    <n v="0"/>
    <n v="14421.51"/>
    <n v="13281148.76"/>
    <n v="362517"/>
    <n v="362517"/>
    <n v="0"/>
    <n v="53.61"/>
    <n v="835983.06"/>
    <n v="152585.54"/>
    <n v="12071052.869999999"/>
    <n v="0"/>
    <n v="14106.76"/>
    <n v="12768503.539999999"/>
    <n v="0"/>
    <n v="0"/>
    <n v="0"/>
    <n v="0"/>
    <n v="0"/>
  </r>
  <r>
    <s v="31-047-015"/>
    <x v="3"/>
    <x v="47"/>
    <x v="92"/>
    <n v="0"/>
    <x v="3"/>
    <x v="14"/>
    <x v="236"/>
    <s v="C&amp;T-GUADALUPE       "/>
    <s v=" "/>
    <s v=" "/>
    <x v="3"/>
    <x v="47"/>
    <x v="92"/>
    <n v="314110"/>
    <n v="0"/>
    <s v=" "/>
    <s v=" "/>
    <n v="30100000"/>
    <n v="0"/>
    <n v="0"/>
    <n v="0"/>
    <n v="0"/>
    <n v="0"/>
    <n v="0"/>
    <n v="496.23"/>
    <n v="496.23"/>
    <n v="0"/>
    <n v="0"/>
    <n v="0"/>
    <n v="0"/>
    <n v="0"/>
    <n v="0"/>
    <n v="0"/>
    <n v="0"/>
    <n v="496.23"/>
    <n v="496.23"/>
    <n v="0"/>
    <n v="0"/>
    <n v="0"/>
    <n v="0"/>
    <n v="0"/>
    <n v="0"/>
    <n v="0"/>
  </r>
  <r>
    <s v="31-047-018"/>
    <x v="3"/>
    <x v="47"/>
    <x v="93"/>
    <n v="11181.55"/>
    <x v="3"/>
    <x v="15"/>
    <x v="237"/>
    <s v="C&amp;T-WICKENBURG      "/>
    <s v=" "/>
    <s v=" "/>
    <x v="3"/>
    <x v="47"/>
    <x v="93"/>
    <n v="314110"/>
    <n v="0"/>
    <s v=" "/>
    <s v=" "/>
    <n v="30100000"/>
    <n v="17106.61"/>
    <n v="17106.61"/>
    <n v="0"/>
    <n v="0"/>
    <n v="11181.55"/>
    <n v="4421.97"/>
    <n v="232194.23"/>
    <n v="0"/>
    <n v="3.37"/>
    <n v="238957.18"/>
    <n v="8990.5"/>
    <n v="8990.5"/>
    <n v="0"/>
    <n v="0"/>
    <n v="17106.61"/>
    <n v="4421.97"/>
    <n v="215087.62"/>
    <n v="0"/>
    <n v="3.37"/>
    <n v="227775.63"/>
    <n v="0"/>
    <n v="0"/>
    <n v="0"/>
    <n v="0"/>
    <n v="0"/>
  </r>
  <r>
    <s v="31-047-019"/>
    <x v="3"/>
    <x v="47"/>
    <x v="94"/>
    <n v="419938.41"/>
    <x v="3"/>
    <x v="16"/>
    <x v="238"/>
    <s v="C&amp;T-GOODYEAR        "/>
    <s v=" "/>
    <s v=" "/>
    <x v="3"/>
    <x v="47"/>
    <x v="94"/>
    <n v="314110"/>
    <n v="0"/>
    <s v=" "/>
    <s v=" "/>
    <n v="30100000"/>
    <n v="574183.43999999994"/>
    <n v="574183.43999999994"/>
    <n v="0"/>
    <n v="154.47999999999999"/>
    <n v="420092.89"/>
    <n v="85510.43"/>
    <n v="7880630.5199999996"/>
    <n v="0"/>
    <n v="25610.91"/>
    <n v="8240669.4100000001"/>
    <n v="374815.61"/>
    <n v="374815.61"/>
    <n v="0"/>
    <n v="160.59"/>
    <n v="574344.03"/>
    <n v="85510.43"/>
    <n v="7306447.0800000001"/>
    <n v="0"/>
    <n v="25456.43"/>
    <n v="7820576.5199999996"/>
    <n v="0"/>
    <n v="0"/>
    <n v="0"/>
    <n v="0"/>
    <n v="0"/>
  </r>
  <r>
    <s v="31-047-020"/>
    <x v="3"/>
    <x v="47"/>
    <x v="95"/>
    <n v="-237.5"/>
    <x v="3"/>
    <x v="17"/>
    <x v="239"/>
    <s v="C&amp;T-PARADISE VALLEY "/>
    <s v=" "/>
    <s v=" "/>
    <x v="3"/>
    <x v="47"/>
    <x v="95"/>
    <n v="314110"/>
    <n v="0"/>
    <s v=" "/>
    <s v=" "/>
    <n v="30100000"/>
    <n v="-226.1"/>
    <n v="11.4"/>
    <n v="0"/>
    <n v="0"/>
    <n v="0"/>
    <n v="-229.9"/>
    <n v="45.14"/>
    <n v="0"/>
    <n v="0"/>
    <n v="37.54"/>
    <n v="-229.9"/>
    <n v="7.6"/>
    <n v="0"/>
    <n v="0"/>
    <n v="11.4"/>
    <n v="-229.9"/>
    <n v="33.74"/>
    <n v="0"/>
    <n v="0"/>
    <n v="37.54"/>
    <n v="0"/>
    <n v="0"/>
    <n v="0"/>
    <n v="0"/>
    <n v="0"/>
  </r>
  <r>
    <s v="31-047-021"/>
    <x v="3"/>
    <x v="47"/>
    <x v="96"/>
    <n v="232529.96"/>
    <x v="3"/>
    <x v="18"/>
    <x v="240"/>
    <s v="C&amp;T-SURPRISE        "/>
    <s v=" "/>
    <s v=" "/>
    <x v="3"/>
    <x v="47"/>
    <x v="96"/>
    <n v="314110"/>
    <n v="0"/>
    <s v=" "/>
    <s v=" "/>
    <n v="30100000"/>
    <n v="335371.09000000003"/>
    <n v="335371.09000000003"/>
    <n v="0"/>
    <n v="116.8"/>
    <n v="232646.76"/>
    <n v="62767.46"/>
    <n v="4516713.22"/>
    <n v="0"/>
    <n v="10457.75"/>
    <n v="4696933.47"/>
    <n v="189705.5"/>
    <n v="189705.5"/>
    <n v="0"/>
    <n v="51.1"/>
    <n v="335422.19"/>
    <n v="62767.46"/>
    <n v="4181342.13"/>
    <n v="0"/>
    <n v="10340.950000000001"/>
    <n v="4464286.71"/>
    <n v="0"/>
    <n v="0"/>
    <n v="0"/>
    <n v="0"/>
    <n v="0"/>
  </r>
  <r>
    <s v="31-047-022"/>
    <x v="3"/>
    <x v="47"/>
    <x v="97"/>
    <n v="237.5"/>
    <x v="3"/>
    <x v="19"/>
    <x v="241"/>
    <s v="C&amp;T-YOUNGTOWN       "/>
    <s v=" "/>
    <s v=" "/>
    <x v="3"/>
    <x v="47"/>
    <x v="97"/>
    <n v="314110"/>
    <n v="0"/>
    <s v=" "/>
    <s v=" "/>
    <n v="30100000"/>
    <n v="237.5"/>
    <n v="0"/>
    <n v="0"/>
    <n v="0"/>
    <n v="0"/>
    <n v="237.5"/>
    <n v="0"/>
    <n v="0"/>
    <n v="0"/>
    <n v="0"/>
    <n v="237.5"/>
    <n v="0"/>
    <n v="0"/>
    <n v="0"/>
    <n v="0"/>
    <n v="237.5"/>
    <n v="0"/>
    <n v="0"/>
    <n v="0"/>
    <n v="0"/>
    <n v="0"/>
    <n v="0"/>
    <n v="0"/>
    <n v="0"/>
    <n v="0"/>
  </r>
  <r>
    <s v="31-047-023"/>
    <x v="3"/>
    <x v="47"/>
    <x v="98"/>
    <n v="7962618.9000000004"/>
    <x v="3"/>
    <x v="20"/>
    <x v="242"/>
    <s v="C&amp;T-PHOENIX         "/>
    <s v=" "/>
    <s v=" "/>
    <x v="3"/>
    <x v="47"/>
    <x v="98"/>
    <n v="314110"/>
    <n v="0"/>
    <s v=" "/>
    <s v=" "/>
    <n v="30100000"/>
    <n v="9422032.0600000005"/>
    <n v="9422032.0600000005"/>
    <n v="0"/>
    <n v="31344.2"/>
    <n v="7993963.0999999996"/>
    <n v="1840166.17"/>
    <n v="124915696"/>
    <n v="299056.94"/>
    <n v="607711.03"/>
    <n v="131346802.81999999"/>
    <n v="5136702.09"/>
    <n v="5136702.09"/>
    <n v="10500.7"/>
    <n v="20321.79"/>
    <n v="9431853.1500000004"/>
    <n v="1840166.17"/>
    <n v="115493663.94"/>
    <n v="299056.94"/>
    <n v="576366.82999999996"/>
    <n v="123352839.72"/>
    <n v="0"/>
    <n v="0"/>
    <n v="0"/>
    <n v="0"/>
    <n v="0"/>
  </r>
  <r>
    <s v="31-047-024"/>
    <x v="3"/>
    <x v="47"/>
    <x v="99"/>
    <n v="0"/>
    <x v="3"/>
    <x v="21"/>
    <x v="243"/>
    <s v="C&amp;T CAREFREE        "/>
    <s v=" "/>
    <s v=" "/>
    <x v="3"/>
    <x v="47"/>
    <x v="99"/>
    <n v="314110"/>
    <n v="0"/>
    <s v=" "/>
    <s v=" "/>
    <n v="30100000"/>
    <n v="0"/>
    <n v="0"/>
    <n v="0"/>
    <n v="0"/>
    <n v="0"/>
    <n v="0"/>
    <n v="0"/>
    <n v="0"/>
    <n v="0"/>
    <n v="0"/>
    <n v="0"/>
    <n v="0"/>
    <n v="0"/>
    <n v="0"/>
    <n v="0"/>
    <n v="0"/>
    <n v="0"/>
    <n v="0"/>
    <n v="0"/>
    <n v="0"/>
    <n v="0"/>
    <n v="0"/>
    <n v="0"/>
    <n v="0"/>
    <n v="0"/>
  </r>
  <r>
    <s v="31-047-025"/>
    <x v="3"/>
    <x v="47"/>
    <x v="100"/>
    <n v="-7240.84"/>
    <x v="3"/>
    <x v="22"/>
    <x v="244"/>
    <s v="C&amp;T-CAVE CREEK      "/>
    <s v=" "/>
    <s v=" "/>
    <x v="3"/>
    <x v="47"/>
    <x v="100"/>
    <n v="314110"/>
    <n v="0"/>
    <s v=" "/>
    <s v=" "/>
    <n v="30100000"/>
    <n v="-7240.84"/>
    <n v="0"/>
    <n v="0"/>
    <n v="0"/>
    <n v="0"/>
    <n v="-7231.81"/>
    <n v="0.59"/>
    <n v="0"/>
    <n v="9.32"/>
    <n v="0.88"/>
    <n v="-7240.84"/>
    <n v="0"/>
    <n v="0"/>
    <n v="0"/>
    <n v="0"/>
    <n v="-7231.81"/>
    <n v="0.59"/>
    <n v="0"/>
    <n v="9.32"/>
    <n v="0.88"/>
    <n v="0"/>
    <n v="0"/>
    <n v="0"/>
    <n v="0"/>
    <n v="0"/>
  </r>
  <r>
    <s v="31-047-026"/>
    <x v="3"/>
    <x v="47"/>
    <x v="101"/>
    <n v="0"/>
    <x v="3"/>
    <x v="23"/>
    <x v="245"/>
    <s v="C&amp;T LITCHFIELD PARK "/>
    <s v=" "/>
    <s v=" "/>
    <x v="3"/>
    <x v="47"/>
    <x v="101"/>
    <n v="314110"/>
    <n v="0"/>
    <s v=" "/>
    <s v=" "/>
    <n v="30100000"/>
    <n v="0"/>
    <n v="0"/>
    <n v="0"/>
    <n v="0"/>
    <n v="0"/>
    <n v="0"/>
    <n v="0"/>
    <n v="0"/>
    <n v="0"/>
    <n v="0"/>
    <n v="0"/>
    <n v="0"/>
    <n v="0"/>
    <n v="0"/>
    <n v="0"/>
    <n v="0"/>
    <n v="0"/>
    <n v="0"/>
    <n v="0"/>
    <n v="0"/>
    <n v="0"/>
    <n v="0"/>
    <n v="0"/>
    <n v="0"/>
    <n v="0"/>
  </r>
  <r>
    <s v="31-047-027"/>
    <x v="3"/>
    <x v="47"/>
    <x v="102"/>
    <n v="14470.24"/>
    <x v="3"/>
    <x v="0"/>
    <x v="246"/>
    <s v="C&amp;T - FOUNTAIN HILLS"/>
    <s v=" "/>
    <s v=" "/>
    <x v="3"/>
    <x v="47"/>
    <x v="102"/>
    <n v="314110"/>
    <n v="0"/>
    <s v=" "/>
    <s v=" "/>
    <n v="30100000"/>
    <n v="27821.17"/>
    <n v="27821.17"/>
    <n v="0"/>
    <n v="40.26"/>
    <n v="14510.5"/>
    <n v="11760.13"/>
    <n v="360506.43"/>
    <n v="0"/>
    <n v="62.59"/>
    <n v="363279.13"/>
    <n v="17036.34"/>
    <n v="17036.34"/>
    <n v="0"/>
    <n v="5.84"/>
    <n v="27827.01"/>
    <n v="11760.13"/>
    <n v="332685.26"/>
    <n v="0"/>
    <n v="22.33"/>
    <n v="348768.63"/>
    <n v="0"/>
    <n v="0"/>
    <n v="0"/>
    <n v="0"/>
    <n v="0"/>
  </r>
  <r>
    <s v="31-047-028"/>
    <x v="3"/>
    <x v="47"/>
    <x v="103"/>
    <n v="142003.85999999999"/>
    <x v="3"/>
    <x v="0"/>
    <x v="247"/>
    <s v="C&amp;T - QUEEN CREEK   "/>
    <s v=" "/>
    <s v=" "/>
    <x v="3"/>
    <x v="47"/>
    <x v="103"/>
    <n v="314110"/>
    <n v="0"/>
    <s v=" "/>
    <s v=" "/>
    <n v="30100000"/>
    <n v="55591.88"/>
    <n v="55591.88"/>
    <n v="0"/>
    <n v="120.41"/>
    <n v="142124.26999999999"/>
    <n v="28261.98"/>
    <n v="2601957.2400000002"/>
    <n v="0"/>
    <n v="178762.25"/>
    <n v="2894461.37"/>
    <n v="-102485.6"/>
    <n v="0"/>
    <n v="0"/>
    <n v="69.42"/>
    <n v="158146.9"/>
    <n v="28261.98"/>
    <n v="2546365.36"/>
    <n v="0"/>
    <n v="178641.84"/>
    <n v="2752337.1"/>
    <n v="0"/>
    <n v="0"/>
    <n v="0"/>
    <n v="0"/>
    <n v="0"/>
  </r>
  <r>
    <s v="31-047-029"/>
    <x v="3"/>
    <x v="47"/>
    <x v="104"/>
    <n v="22.8"/>
    <x v="3"/>
    <x v="0"/>
    <x v="248"/>
    <s v="C &amp; T APACHE JCT    "/>
    <s v=" "/>
    <s v=" "/>
    <x v="3"/>
    <x v="47"/>
    <x v="104"/>
    <n v="314110"/>
    <n v="1"/>
    <s v=" "/>
    <s v=" "/>
    <n v="30100000"/>
    <n v="22.8"/>
    <n v="0"/>
    <n v="0"/>
    <n v="0"/>
    <n v="0"/>
    <n v="22.8"/>
    <n v="0"/>
    <n v="0"/>
    <n v="0"/>
    <n v="0"/>
    <n v="22.8"/>
    <n v="0"/>
    <n v="0"/>
    <n v="0"/>
    <n v="0"/>
    <n v="22.8"/>
    <n v="0"/>
    <n v="0"/>
    <n v="0"/>
    <n v="0"/>
    <n v="0"/>
    <n v="0"/>
    <n v="0"/>
    <n v="0"/>
    <n v="0"/>
  </r>
  <r>
    <s v="31-047-090"/>
    <x v="3"/>
    <x v="47"/>
    <x v="105"/>
    <n v="0"/>
    <x v="3"/>
    <x v="24"/>
    <x v="249"/>
    <s v="STATE TREASURER     "/>
    <s v=" "/>
    <s v=" "/>
    <x v="3"/>
    <x v="47"/>
    <x v="105"/>
    <n v="315110"/>
    <n v="0"/>
    <s v=" "/>
    <s v=" "/>
    <n v="30100000"/>
    <n v="243.18"/>
    <n v="243.18"/>
    <n v="0"/>
    <n v="0"/>
    <n v="0"/>
    <n v="51.33"/>
    <n v="459.29"/>
    <n v="0"/>
    <n v="4.5"/>
    <n v="412.46"/>
    <n v="1.2"/>
    <n v="1.2"/>
    <n v="0"/>
    <n v="0"/>
    <n v="243.18"/>
    <n v="51.33"/>
    <n v="216.11"/>
    <n v="0"/>
    <n v="4.5"/>
    <n v="412.46"/>
    <n v="0"/>
    <n v="0"/>
    <n v="0"/>
    <n v="0"/>
    <n v="0"/>
  </r>
  <r>
    <s v="31-047-092"/>
    <x v="3"/>
    <x v="47"/>
    <x v="106"/>
    <n v="6358.66"/>
    <x v="3"/>
    <x v="0"/>
    <x v="250"/>
    <s v="RELOCATION FEE      "/>
    <s v=" "/>
    <s v=" "/>
    <x v="3"/>
    <x v="47"/>
    <x v="106"/>
    <n v="315110"/>
    <n v="0"/>
    <s v=" "/>
    <s v=" "/>
    <n v="30100000"/>
    <n v="17867.78"/>
    <n v="17867.78"/>
    <n v="0"/>
    <n v="0"/>
    <n v="6358.66"/>
    <n v="18841.150000000001"/>
    <n v="235248.68"/>
    <n v="0"/>
    <n v="0"/>
    <n v="222766.19"/>
    <n v="12698.69"/>
    <n v="12698.69"/>
    <n v="0"/>
    <n v="0"/>
    <n v="17867.78"/>
    <n v="18841.150000000001"/>
    <n v="217380.9"/>
    <n v="0"/>
    <n v="0"/>
    <n v="216407.53"/>
    <n v="0"/>
    <n v="0"/>
    <n v="0"/>
    <n v="0"/>
    <n v="0"/>
  </r>
  <r>
    <s v="31-047-093"/>
    <x v="3"/>
    <x v="47"/>
    <x v="107"/>
    <n v="0"/>
    <x v="3"/>
    <x v="25"/>
    <x v="251"/>
    <s v="HIWAY USERS REVEN FD"/>
    <s v=" "/>
    <s v=" "/>
    <x v="3"/>
    <x v="47"/>
    <x v="107"/>
    <n v="315110"/>
    <n v="0"/>
    <s v=" "/>
    <s v=" "/>
    <n v="30100000"/>
    <n v="0"/>
    <n v="0"/>
    <n v="0"/>
    <n v="0"/>
    <n v="0"/>
    <n v="0"/>
    <n v="0"/>
    <n v="0"/>
    <n v="0"/>
    <n v="0"/>
    <n v="0"/>
    <n v="0"/>
    <n v="0"/>
    <n v="0"/>
    <n v="0"/>
    <n v="0"/>
    <n v="0"/>
    <n v="0"/>
    <n v="0"/>
    <n v="0"/>
    <n v="0"/>
    <n v="0"/>
    <n v="0"/>
    <n v="0"/>
    <n v="0"/>
  </r>
  <r>
    <s v="31-047-094"/>
    <x v="3"/>
    <x v="47"/>
    <x v="108"/>
    <n v="509978.86"/>
    <x v="3"/>
    <x v="0"/>
    <x v="252"/>
    <s v="EXEMPT EQ TAX MOBILE"/>
    <s v=" "/>
    <s v=" "/>
    <x v="3"/>
    <x v="47"/>
    <x v="108"/>
    <n v="315110"/>
    <n v="0"/>
    <s v=" "/>
    <s v=" "/>
    <n v="30100000"/>
    <n v="412079.42"/>
    <n v="412079.42"/>
    <n v="0"/>
    <n v="63.24"/>
    <n v="510042.1"/>
    <n v="24960.5"/>
    <n v="10182098.300000001"/>
    <n v="0"/>
    <n v="29200.97"/>
    <n v="10696317.630000001"/>
    <n v="424526.18"/>
    <n v="424526.18"/>
    <n v="0"/>
    <n v="0.96"/>
    <n v="412080.38"/>
    <n v="24960.5"/>
    <n v="9770018.8800000008"/>
    <n v="0"/>
    <n v="29137.73"/>
    <n v="10186275.529999999"/>
    <n v="0"/>
    <n v="0"/>
    <n v="0"/>
    <n v="0"/>
    <n v="0"/>
  </r>
  <r>
    <s v="31-047-095"/>
    <x v="3"/>
    <x v="47"/>
    <x v="109"/>
    <n v="299509.42"/>
    <x v="3"/>
    <x v="26"/>
    <x v="253"/>
    <s v="STATE AID SCHOOL FD "/>
    <s v=" "/>
    <s v=" "/>
    <x v="3"/>
    <x v="47"/>
    <x v="109"/>
    <n v="315110"/>
    <n v="0"/>
    <s v=" "/>
    <s v=" "/>
    <n v="30100000"/>
    <n v="461205.08"/>
    <n v="461205.08"/>
    <n v="0"/>
    <n v="181.66"/>
    <n v="299691.08"/>
    <n v="103117.59"/>
    <n v="7013029.2800000003"/>
    <n v="0"/>
    <n v="2924.38"/>
    <n v="7212345.4900000002"/>
    <n v="309340.15000000002"/>
    <n v="309340.15000000002"/>
    <n v="0"/>
    <n v="226.96"/>
    <n v="461432.04"/>
    <n v="103117.59"/>
    <n v="6551824.2000000002"/>
    <n v="0"/>
    <n v="2742.72"/>
    <n v="6912654.4100000001"/>
    <n v="0"/>
    <n v="0"/>
    <n v="0"/>
    <n v="0"/>
    <n v="0"/>
  </r>
  <r>
    <s v="31-048-001"/>
    <x v="3"/>
    <x v="28"/>
    <x v="80"/>
    <n v="488771.85"/>
    <x v="3"/>
    <x v="2"/>
    <x v="254"/>
    <s v="STATE TREAS /CJEF   "/>
    <s v=" "/>
    <s v=" "/>
    <x v="3"/>
    <x v="28"/>
    <x v="80"/>
    <n v="315110"/>
    <n v="0"/>
    <s v=" "/>
    <s v=" "/>
    <n v="30100000"/>
    <n v="523994.71"/>
    <n v="523994.71"/>
    <n v="488771.85"/>
    <n v="0"/>
    <n v="0"/>
    <n v="442328.09"/>
    <n v="4007752.3"/>
    <n v="4054196.06"/>
    <n v="0"/>
    <n v="0"/>
    <n v="412255.35"/>
    <n v="412255.35"/>
    <n v="523994.71"/>
    <n v="0"/>
    <n v="0"/>
    <n v="442328.09"/>
    <n v="3483757.59"/>
    <n v="3565424.21"/>
    <n v="0"/>
    <n v="0"/>
    <n v="0"/>
    <n v="0"/>
    <n v="0"/>
    <n v="0"/>
    <n v="0"/>
  </r>
  <r>
    <s v="31-048-002"/>
    <x v="3"/>
    <x v="28"/>
    <x v="81"/>
    <n v="135228.63"/>
    <x v="3"/>
    <x v="3"/>
    <x v="255"/>
    <s v="STATE TREAS MSEF    "/>
    <s v=" "/>
    <s v=" "/>
    <x v="3"/>
    <x v="28"/>
    <x v="81"/>
    <n v="315110"/>
    <n v="0"/>
    <s v=" "/>
    <s v=" "/>
    <n v="30100000"/>
    <n v="144824.25"/>
    <n v="144824.25"/>
    <n v="135228.63"/>
    <n v="0"/>
    <n v="0"/>
    <n v="122382.22"/>
    <n v="1107897.95"/>
    <n v="1120744.3600000001"/>
    <n v="0"/>
    <n v="0"/>
    <n v="114052.2"/>
    <n v="114052.2"/>
    <n v="144824.25"/>
    <n v="0"/>
    <n v="0"/>
    <n v="122382.22"/>
    <n v="963073.7"/>
    <n v="985515.73"/>
    <n v="0"/>
    <n v="0"/>
    <n v="0"/>
    <n v="0"/>
    <n v="0"/>
    <n v="0"/>
    <n v="0"/>
  </r>
  <r>
    <s v="31-048-003"/>
    <x v="3"/>
    <x v="28"/>
    <x v="82"/>
    <n v="30322.07"/>
    <x v="3"/>
    <x v="4"/>
    <x v="256"/>
    <s v="STATE TRESA /DUI ABA"/>
    <s v=" "/>
    <s v=" "/>
    <x v="3"/>
    <x v="28"/>
    <x v="82"/>
    <n v="315110"/>
    <n v="0"/>
    <s v=" "/>
    <s v=" "/>
    <n v="30100000"/>
    <n v="30675.96"/>
    <n v="30675.96"/>
    <n v="30322.07"/>
    <n v="0"/>
    <n v="0"/>
    <n v="29727.03"/>
    <n v="242383.41"/>
    <n v="242978.45"/>
    <n v="0"/>
    <n v="0"/>
    <n v="24859.7"/>
    <n v="24859.7"/>
    <n v="30675.96"/>
    <n v="0"/>
    <n v="0"/>
    <n v="29727.03"/>
    <n v="211707.45"/>
    <n v="212656.38"/>
    <n v="0"/>
    <n v="0"/>
    <n v="0"/>
    <n v="0"/>
    <n v="0"/>
    <n v="0"/>
    <n v="0"/>
  </r>
  <r>
    <s v="31-048-004"/>
    <x v="3"/>
    <x v="28"/>
    <x v="83"/>
    <n v="72640.05"/>
    <x v="3"/>
    <x v="5"/>
    <x v="257"/>
    <s v="FILL GAP SURCHG 7%  "/>
    <s v=" "/>
    <s v=" "/>
    <x v="3"/>
    <x v="28"/>
    <x v="83"/>
    <n v="315110"/>
    <n v="0"/>
    <s v=" "/>
    <s v=" "/>
    <n v="30100000"/>
    <n v="77257.009999999995"/>
    <n v="77257.009999999995"/>
    <n v="72640.05"/>
    <n v="0"/>
    <n v="0"/>
    <n v="65199.47"/>
    <n v="592635.79"/>
    <n v="600076.37"/>
    <n v="0"/>
    <n v="0"/>
    <n v="61146.18"/>
    <n v="61146.18"/>
    <n v="77257.009999999995"/>
    <n v="0"/>
    <n v="0"/>
    <n v="65199.47"/>
    <n v="515378.78"/>
    <n v="527436.31999999995"/>
    <n v="0"/>
    <n v="0"/>
    <n v="0"/>
    <n v="0"/>
    <n v="0"/>
    <n v="0"/>
    <n v="0"/>
  </r>
  <r>
    <s v="31-048-005"/>
    <x v="3"/>
    <x v="28"/>
    <x v="84"/>
    <n v="3297301.23"/>
    <x v="3"/>
    <x v="6"/>
    <x v="258"/>
    <s v="FILL GAP HOLDING 5% "/>
    <s v=" "/>
    <s v=" "/>
    <x v="3"/>
    <x v="28"/>
    <x v="84"/>
    <n v="315110"/>
    <n v="0"/>
    <s v=" "/>
    <s v=" "/>
    <n v="30100000"/>
    <n v="2907913.24"/>
    <n v="0"/>
    <n v="389387.99"/>
    <n v="0"/>
    <n v="0"/>
    <n v="4244986.97"/>
    <n v="0"/>
    <n v="3297301.23"/>
    <n v="4244986.97"/>
    <n v="0"/>
    <n v="2539499.6"/>
    <n v="0"/>
    <n v="368413.64"/>
    <n v="0"/>
    <n v="0"/>
    <n v="4244986.97"/>
    <n v="0"/>
    <n v="2907913.24"/>
    <n v="4244986.97"/>
    <n v="0"/>
    <n v="0"/>
    <n v="0"/>
    <n v="0"/>
    <n v="0"/>
    <n v="0"/>
  </r>
  <r>
    <s v="31-048-006"/>
    <x v="3"/>
    <x v="28"/>
    <x v="85"/>
    <n v="0"/>
    <x v="3"/>
    <x v="7"/>
    <x v="259"/>
    <s v="LAW ENFORC ALTER FL "/>
    <s v=" "/>
    <s v=" "/>
    <x v="3"/>
    <x v="28"/>
    <x v="85"/>
    <n v="315110"/>
    <n v="0"/>
    <s v=" "/>
    <s v=" "/>
    <n v="30100000"/>
    <n v="0"/>
    <n v="0"/>
    <n v="0"/>
    <n v="0"/>
    <n v="0"/>
    <n v="22.24"/>
    <n v="138.97"/>
    <n v="116.73"/>
    <n v="0"/>
    <n v="0"/>
    <n v="0"/>
    <n v="0"/>
    <n v="0"/>
    <n v="0"/>
    <n v="0"/>
    <n v="22.24"/>
    <n v="138.97"/>
    <n v="116.73"/>
    <n v="0"/>
    <n v="0"/>
    <n v="0"/>
    <n v="0"/>
    <n v="0"/>
    <n v="0"/>
    <n v="0"/>
  </r>
  <r>
    <s v="31-048-007"/>
    <x v="3"/>
    <x v="28"/>
    <x v="86"/>
    <n v="0"/>
    <x v="3"/>
    <x v="8"/>
    <x v="260"/>
    <s v="CLEAN AIR (STATE GF)"/>
    <s v=" "/>
    <s v=" "/>
    <x v="3"/>
    <x v="28"/>
    <x v="86"/>
    <n v="315110"/>
    <n v="0"/>
    <s v=" "/>
    <s v=" "/>
    <n v="30100000"/>
    <n v="0"/>
    <n v="0"/>
    <n v="0"/>
    <n v="0"/>
    <n v="0"/>
    <n v="0"/>
    <n v="0"/>
    <n v="0"/>
    <n v="0"/>
    <n v="0"/>
    <n v="0"/>
    <n v="0"/>
    <n v="0"/>
    <n v="0"/>
    <n v="0"/>
    <n v="0"/>
    <n v="0"/>
    <n v="0"/>
    <n v="0"/>
    <n v="0"/>
    <n v="0"/>
    <n v="0"/>
    <n v="0"/>
    <n v="0"/>
    <n v="0"/>
  </r>
  <r>
    <s v="31-048-008"/>
    <x v="3"/>
    <x v="28"/>
    <x v="87"/>
    <n v="0"/>
    <x v="3"/>
    <x v="9"/>
    <x v="261"/>
    <s v="JCEF PROBATION SURCH"/>
    <s v=" "/>
    <s v=" "/>
    <x v="3"/>
    <x v="28"/>
    <x v="87"/>
    <n v="315110"/>
    <n v="0"/>
    <s v=" "/>
    <s v=" "/>
    <n v="30100000"/>
    <n v="0"/>
    <n v="0"/>
    <n v="0"/>
    <n v="0"/>
    <n v="0"/>
    <n v="0"/>
    <n v="0"/>
    <n v="0"/>
    <n v="0"/>
    <n v="0"/>
    <n v="0"/>
    <n v="0"/>
    <n v="0"/>
    <n v="0"/>
    <n v="0"/>
    <n v="0"/>
    <n v="0"/>
    <n v="0"/>
    <n v="0"/>
    <n v="0"/>
    <n v="0"/>
    <n v="0"/>
    <n v="0"/>
    <n v="0"/>
    <n v="0"/>
  </r>
  <r>
    <s v="31-048-009"/>
    <x v="3"/>
    <x v="28"/>
    <x v="88"/>
    <n v="45604.27"/>
    <x v="3"/>
    <x v="10"/>
    <x v="262"/>
    <s v="DNA PENALTY ASSESSMT"/>
    <s v=" "/>
    <s v=" "/>
    <x v="3"/>
    <x v="28"/>
    <x v="88"/>
    <n v="315110"/>
    <n v="0"/>
    <s v=" "/>
    <s v=" "/>
    <n v="30100000"/>
    <n v="49311.78"/>
    <n v="49311.78"/>
    <n v="45604.27"/>
    <n v="0"/>
    <n v="0"/>
    <n v="39240.58"/>
    <n v="375798.31"/>
    <n v="382162"/>
    <n v="0"/>
    <n v="0"/>
    <n v="38570.15"/>
    <n v="38570.15"/>
    <n v="49311.78"/>
    <n v="0"/>
    <n v="0"/>
    <n v="39240.58"/>
    <n v="326486.53000000003"/>
    <n v="336557.73"/>
    <n v="0"/>
    <n v="0"/>
    <n v="0"/>
    <n v="0"/>
    <n v="0"/>
    <n v="0"/>
    <n v="0"/>
  </r>
  <r>
    <s v="31-048-010"/>
    <x v="3"/>
    <x v="28"/>
    <x v="110"/>
    <n v="40035.769999999997"/>
    <x v="3"/>
    <x v="0"/>
    <x v="263"/>
    <s v="AZ LENGTHLY TRIAL FD"/>
    <s v=" "/>
    <s v=" "/>
    <x v="3"/>
    <x v="28"/>
    <x v="110"/>
    <n v="315110"/>
    <n v="0"/>
    <s v=" "/>
    <s v=" "/>
    <n v="30100000"/>
    <n v="33555.050000000003"/>
    <n v="33555.050000000003"/>
    <n v="40035.769999999997"/>
    <n v="0"/>
    <n v="0"/>
    <n v="16725.72"/>
    <n v="349601.49"/>
    <n v="372911.54"/>
    <n v="0"/>
    <n v="0"/>
    <n v="33418.480000000003"/>
    <n v="33418.480000000003"/>
    <n v="33555.050000000003"/>
    <n v="0"/>
    <n v="0"/>
    <n v="16725.72"/>
    <n v="316046.44"/>
    <n v="332875.77"/>
    <n v="0"/>
    <n v="0"/>
    <n v="0"/>
    <n v="0"/>
    <n v="0"/>
    <n v="0"/>
    <n v="0"/>
  </r>
  <r>
    <s v="31-048-011"/>
    <x v="3"/>
    <x v="28"/>
    <x v="111"/>
    <n v="0"/>
    <x v="3"/>
    <x v="0"/>
    <x v="264"/>
    <s v="WITHHOLDING PER 2533"/>
    <s v=" "/>
    <s v=" "/>
    <x v="3"/>
    <x v="28"/>
    <x v="111"/>
    <n v="315110"/>
    <n v="0"/>
    <s v=" "/>
    <s v=" "/>
    <n v="30100000"/>
    <n v="0"/>
    <n v="0"/>
    <n v="0"/>
    <n v="0"/>
    <n v="0"/>
    <n v="0"/>
    <n v="0"/>
    <n v="0"/>
    <n v="0"/>
    <n v="0"/>
    <n v="0"/>
    <n v="0"/>
    <n v="0"/>
    <n v="0"/>
    <n v="0"/>
    <n v="0"/>
    <n v="0"/>
    <n v="0"/>
    <n v="0"/>
    <n v="0"/>
    <n v="0"/>
    <n v="0"/>
    <n v="0"/>
    <n v="0"/>
    <n v="0"/>
  </r>
  <r>
    <s v="31-048-012"/>
    <x v="3"/>
    <x v="28"/>
    <x v="89"/>
    <n v="222481.39"/>
    <x v="3"/>
    <x v="11"/>
    <x v="265"/>
    <s v="PRISON CONSTRUCTION "/>
    <s v=" "/>
    <s v=" "/>
    <x v="3"/>
    <x v="28"/>
    <x v="89"/>
    <n v="315110"/>
    <n v="0"/>
    <s v=" "/>
    <s v=" "/>
    <n v="30100000"/>
    <n v="217239.02"/>
    <n v="217239.02"/>
    <n v="222481.39"/>
    <n v="0"/>
    <n v="0"/>
    <n v="205726.09"/>
    <n v="1833632.79"/>
    <n v="1850388.09"/>
    <n v="0"/>
    <n v="0"/>
    <n v="182224.25"/>
    <n v="182224.25"/>
    <n v="217239.02"/>
    <n v="0"/>
    <n v="0"/>
    <n v="205726.09"/>
    <n v="1616393.77"/>
    <n v="1627906.7"/>
    <n v="0"/>
    <n v="0"/>
    <n v="0"/>
    <n v="0"/>
    <n v="0"/>
    <n v="0"/>
    <n v="0"/>
  </r>
  <r>
    <s v="31-048-013"/>
    <x v="3"/>
    <x v="28"/>
    <x v="90"/>
    <n v="0"/>
    <x v="3"/>
    <x v="12"/>
    <x v="266"/>
    <s v="FARE GEN SERV FEE   "/>
    <s v=" "/>
    <s v=" "/>
    <x v="3"/>
    <x v="28"/>
    <x v="90"/>
    <n v="315110"/>
    <n v="0"/>
    <s v=" "/>
    <s v=" "/>
    <n v="30100000"/>
    <n v="0"/>
    <n v="0"/>
    <n v="0"/>
    <n v="0"/>
    <n v="0"/>
    <n v="0"/>
    <n v="0"/>
    <n v="0"/>
    <n v="0"/>
    <n v="0"/>
    <n v="0"/>
    <n v="0"/>
    <n v="0"/>
    <n v="0"/>
    <n v="0"/>
    <n v="0"/>
    <n v="0"/>
    <n v="0"/>
    <n v="0"/>
    <n v="0"/>
    <n v="0"/>
    <n v="0"/>
    <n v="0"/>
    <n v="0"/>
    <n v="0"/>
  </r>
  <r>
    <s v="31-048-014"/>
    <x v="3"/>
    <x v="28"/>
    <x v="91"/>
    <n v="45671.48"/>
    <x v="3"/>
    <x v="13"/>
    <x v="267"/>
    <s v="FARE DELINQUENT FEE "/>
    <s v=" "/>
    <s v=" "/>
    <x v="3"/>
    <x v="28"/>
    <x v="91"/>
    <n v="315110"/>
    <n v="0"/>
    <s v=" "/>
    <s v=" "/>
    <n v="30100000"/>
    <n v="53363.41"/>
    <n v="53363.41"/>
    <n v="45671.48"/>
    <n v="0"/>
    <n v="0"/>
    <n v="39982.18"/>
    <n v="312340.06"/>
    <n v="318029.36"/>
    <n v="0"/>
    <n v="0"/>
    <n v="31477.68"/>
    <n v="31477.68"/>
    <n v="53363.41"/>
    <n v="0"/>
    <n v="0"/>
    <n v="39982.18"/>
    <n v="258976.65"/>
    <n v="272357.88"/>
    <n v="0"/>
    <n v="0"/>
    <n v="0"/>
    <n v="0"/>
    <n v="0"/>
    <n v="0"/>
    <n v="0"/>
  </r>
  <r>
    <s v="31-048-015"/>
    <x v="3"/>
    <x v="28"/>
    <x v="92"/>
    <n v="3591.39"/>
    <x v="3"/>
    <x v="14"/>
    <x v="268"/>
    <s v="SEX OFFENDER MONITOR"/>
    <s v=" "/>
    <s v=" "/>
    <x v="3"/>
    <x v="28"/>
    <x v="92"/>
    <n v="315110"/>
    <n v="0"/>
    <s v=" "/>
    <s v=" "/>
    <n v="30100000"/>
    <n v="4027.96"/>
    <n v="4027.96"/>
    <n v="3591.39"/>
    <n v="0"/>
    <n v="0"/>
    <n v="3024.17"/>
    <n v="27412.38"/>
    <n v="27979.599999999999"/>
    <n v="0"/>
    <n v="0"/>
    <n v="2940.15"/>
    <n v="2940.15"/>
    <n v="4027.96"/>
    <n v="0"/>
    <n v="0"/>
    <n v="3024.17"/>
    <n v="23384.42"/>
    <n v="24388.21"/>
    <n v="0"/>
    <n v="0"/>
    <n v="0"/>
    <n v="0"/>
    <n v="0"/>
    <n v="0"/>
    <n v="0"/>
  </r>
  <r>
    <s v="31-048-016"/>
    <x v="3"/>
    <x v="28"/>
    <x v="112"/>
    <n v="35103.64"/>
    <x v="3"/>
    <x v="0"/>
    <x v="269"/>
    <s v="STATE GENERAL FUND  "/>
    <s v=" "/>
    <s v=" "/>
    <x v="3"/>
    <x v="28"/>
    <x v="112"/>
    <n v="315110"/>
    <n v="0"/>
    <s v=" "/>
    <s v=" "/>
    <n v="30100000"/>
    <n v="32668.99"/>
    <n v="32668.99"/>
    <n v="35103.64"/>
    <n v="0"/>
    <n v="0"/>
    <n v="30670.36"/>
    <n v="275389.15000000002"/>
    <n v="279822.43"/>
    <n v="0"/>
    <n v="0"/>
    <n v="28385.46"/>
    <n v="28385.46"/>
    <n v="32668.99"/>
    <n v="0"/>
    <n v="0"/>
    <n v="30670.36"/>
    <n v="242720.16"/>
    <n v="244718.79"/>
    <n v="0"/>
    <n v="0"/>
    <n v="0"/>
    <n v="0"/>
    <n v="0"/>
    <n v="0"/>
    <n v="0"/>
  </r>
  <r>
    <s v="31-048-017"/>
    <x v="3"/>
    <x v="28"/>
    <x v="113"/>
    <n v="91241.24"/>
    <x v="3"/>
    <x v="0"/>
    <x v="270"/>
    <s v="DUI/OUI DPS FUND    "/>
    <s v=" "/>
    <s v=" "/>
    <x v="3"/>
    <x v="28"/>
    <x v="113"/>
    <n v="315110"/>
    <n v="0"/>
    <s v=" "/>
    <s v=" "/>
    <n v="30100000"/>
    <n v="92635.68"/>
    <n v="92635.68"/>
    <n v="91241.24"/>
    <n v="0"/>
    <n v="0"/>
    <n v="83896.19"/>
    <n v="699853.51"/>
    <n v="707198.56"/>
    <n v="0"/>
    <n v="0"/>
    <n v="71229.8"/>
    <n v="71229.8"/>
    <n v="92635.68"/>
    <n v="0"/>
    <n v="0"/>
    <n v="83896.19"/>
    <n v="607217.82999999996"/>
    <n v="615957.31999999995"/>
    <n v="0"/>
    <n v="0"/>
    <n v="0"/>
    <n v="0"/>
    <n v="0"/>
    <n v="0"/>
    <n v="0"/>
  </r>
  <r>
    <s v="31-048-018"/>
    <x v="3"/>
    <x v="28"/>
    <x v="93"/>
    <n v="20473.22"/>
    <x v="3"/>
    <x v="15"/>
    <x v="271"/>
    <s v="CONSTABLE ETHICS COM"/>
    <s v=" "/>
    <s v=" "/>
    <x v="3"/>
    <x v="28"/>
    <x v="93"/>
    <n v="315110"/>
    <n v="0"/>
    <s v=" "/>
    <s v=" "/>
    <n v="30100000"/>
    <n v="18087.47"/>
    <n v="18087.47"/>
    <n v="20473.22"/>
    <n v="0"/>
    <n v="0"/>
    <n v="22274.720000000001"/>
    <n v="216674.07"/>
    <n v="214872.57"/>
    <n v="0"/>
    <n v="0"/>
    <n v="19230"/>
    <n v="19230"/>
    <n v="18087.47"/>
    <n v="0"/>
    <n v="0"/>
    <n v="22274.720000000001"/>
    <n v="198586.6"/>
    <n v="194399.35"/>
    <n v="0"/>
    <n v="0"/>
    <n v="0"/>
    <n v="0"/>
    <n v="0"/>
    <n v="0"/>
    <n v="0"/>
  </r>
  <r>
    <s v="31-048-019"/>
    <x v="3"/>
    <x v="28"/>
    <x v="94"/>
    <n v="0"/>
    <x v="3"/>
    <x v="16"/>
    <x v="272"/>
    <s v="PHOTO ENF SYS-ST GF "/>
    <s v=" "/>
    <s v=" "/>
    <x v="3"/>
    <x v="28"/>
    <x v="94"/>
    <n v="315110"/>
    <n v="0"/>
    <s v=" "/>
    <s v=" "/>
    <n v="30100000"/>
    <n v="0"/>
    <n v="0"/>
    <n v="0"/>
    <n v="0"/>
    <n v="0"/>
    <n v="0"/>
    <n v="0"/>
    <n v="0"/>
    <n v="0"/>
    <n v="0"/>
    <n v="0"/>
    <n v="0"/>
    <n v="0"/>
    <n v="0"/>
    <n v="0"/>
    <n v="0"/>
    <n v="0"/>
    <n v="0"/>
    <n v="0"/>
    <n v="0"/>
    <n v="0"/>
    <n v="0"/>
    <n v="0"/>
    <n v="0"/>
    <n v="0"/>
  </r>
  <r>
    <s v="31-048-020"/>
    <x v="3"/>
    <x v="28"/>
    <x v="95"/>
    <n v="136518.23000000001"/>
    <x v="3"/>
    <x v="17"/>
    <x v="273"/>
    <s v="PUBLIC SAFETY EQUIPM"/>
    <s v=" "/>
    <s v=" "/>
    <x v="3"/>
    <x v="28"/>
    <x v="95"/>
    <n v="315110"/>
    <n v="0"/>
    <s v=" "/>
    <s v=" "/>
    <n v="30100000"/>
    <n v="130890.21"/>
    <n v="130890.21"/>
    <n v="136518.23000000001"/>
    <n v="0"/>
    <n v="0"/>
    <n v="105783.59"/>
    <n v="1028266.33"/>
    <n v="1059000.97"/>
    <n v="0"/>
    <n v="0"/>
    <n v="114060.77"/>
    <n v="114060.77"/>
    <n v="130890.21"/>
    <n v="0"/>
    <n v="0"/>
    <n v="105783.59"/>
    <n v="897376.12"/>
    <n v="922482.74"/>
    <n v="0"/>
    <n v="0"/>
    <n v="0"/>
    <n v="0"/>
    <n v="0"/>
    <n v="0"/>
    <n v="0"/>
  </r>
  <r>
    <s v="31-048-021"/>
    <x v="3"/>
    <x v="28"/>
    <x v="96"/>
    <n v="1167"/>
    <x v="3"/>
    <x v="18"/>
    <x v="274"/>
    <s v="PHOTO ENFORCEMT FEE "/>
    <s v=" "/>
    <s v=" "/>
    <x v="3"/>
    <x v="28"/>
    <x v="96"/>
    <n v="315110"/>
    <n v="0"/>
    <s v=" "/>
    <s v=" "/>
    <n v="30100000"/>
    <n v="844.24"/>
    <n v="844.24"/>
    <n v="1167"/>
    <n v="0"/>
    <n v="0"/>
    <n v="589.82000000000005"/>
    <n v="4941.54"/>
    <n v="5518.72"/>
    <n v="0"/>
    <n v="0"/>
    <n v="401"/>
    <n v="401"/>
    <n v="844.24"/>
    <n v="0"/>
    <n v="0"/>
    <n v="589.82000000000005"/>
    <n v="4097.3"/>
    <n v="4351.72"/>
    <n v="0"/>
    <n v="0"/>
    <n v="0"/>
    <n v="0"/>
    <n v="0"/>
    <n v="0"/>
    <n v="0"/>
  </r>
  <r>
    <s v="31-048-022"/>
    <x v="3"/>
    <x v="28"/>
    <x v="97"/>
    <n v="123644.58"/>
    <x v="3"/>
    <x v="19"/>
    <x v="275"/>
    <s v="FARE SPECIAL COLL FE"/>
    <s v=" "/>
    <s v=" "/>
    <x v="3"/>
    <x v="28"/>
    <x v="97"/>
    <n v="315110"/>
    <n v="0"/>
    <s v=" "/>
    <s v=" "/>
    <n v="30100000"/>
    <n v="166388.16"/>
    <n v="166388.16"/>
    <n v="123644.58"/>
    <n v="0"/>
    <n v="0"/>
    <n v="81813.39"/>
    <n v="844078.73"/>
    <n v="885909.92"/>
    <n v="0"/>
    <n v="0"/>
    <n v="84572.89"/>
    <n v="84572.89"/>
    <n v="166388.16"/>
    <n v="0"/>
    <n v="0"/>
    <n v="81813.39"/>
    <n v="677690.57"/>
    <n v="762265.34"/>
    <n v="0"/>
    <n v="0"/>
    <n v="0"/>
    <n v="0"/>
    <n v="0"/>
    <n v="0"/>
    <n v="0"/>
  </r>
  <r>
    <s v="31-048-023"/>
    <x v="3"/>
    <x v="28"/>
    <x v="98"/>
    <n v="0"/>
    <x v="3"/>
    <x v="20"/>
    <x v="276"/>
    <s v="FARE INSTALLMT FEE  "/>
    <s v=" "/>
    <s v=" "/>
    <x v="3"/>
    <x v="28"/>
    <x v="98"/>
    <n v="315110"/>
    <n v="0"/>
    <s v=" "/>
    <s v=" "/>
    <n v="30100000"/>
    <n v="0"/>
    <n v="0"/>
    <n v="0"/>
    <n v="0"/>
    <n v="0"/>
    <n v="0"/>
    <n v="0"/>
    <n v="0"/>
    <n v="0"/>
    <n v="0"/>
    <n v="0"/>
    <n v="0"/>
    <n v="0"/>
    <n v="0"/>
    <n v="0"/>
    <n v="0"/>
    <n v="0"/>
    <n v="0"/>
    <n v="0"/>
    <n v="0"/>
    <n v="0"/>
    <n v="0"/>
    <n v="0"/>
    <n v="0"/>
    <n v="0"/>
  </r>
  <r>
    <s v="31-048-024"/>
    <x v="3"/>
    <x v="28"/>
    <x v="99"/>
    <n v="54330.63"/>
    <x v="3"/>
    <x v="21"/>
    <x v="277"/>
    <s v="2011 ASSMTS 12-116  "/>
    <s v=" "/>
    <s v=" "/>
    <x v="3"/>
    <x v="28"/>
    <x v="99"/>
    <n v="315110"/>
    <n v="0"/>
    <s v=" "/>
    <s v=" "/>
    <n v="30100000"/>
    <n v="54991.77"/>
    <n v="54991.77"/>
    <n v="54330.63"/>
    <n v="0"/>
    <n v="0"/>
    <n v="48021.56"/>
    <n v="473368.03"/>
    <n v="479677.1"/>
    <n v="0"/>
    <n v="0"/>
    <n v="50205.21"/>
    <n v="50205.21"/>
    <n v="54991.77"/>
    <n v="0"/>
    <n v="0"/>
    <n v="48021.56"/>
    <n v="418376.26"/>
    <n v="425346.47"/>
    <n v="0"/>
    <n v="0"/>
    <n v="0"/>
    <n v="0"/>
    <n v="0"/>
    <n v="0"/>
    <n v="0"/>
  </r>
  <r>
    <s v="31-048-025"/>
    <x v="3"/>
    <x v="28"/>
    <x v="100"/>
    <n v="3740.84"/>
    <x v="3"/>
    <x v="22"/>
    <x v="278"/>
    <s v="TECHNICAL REG BD    "/>
    <s v=" "/>
    <s v=" "/>
    <x v="3"/>
    <x v="28"/>
    <x v="100"/>
    <n v="315110"/>
    <n v="0"/>
    <s v=" "/>
    <s v=" "/>
    <n v="30100000"/>
    <n v="7567.19"/>
    <n v="7567.19"/>
    <n v="3740.84"/>
    <n v="0"/>
    <n v="0"/>
    <n v="3849.83"/>
    <n v="36309.120000000003"/>
    <n v="36200.129999999997"/>
    <n v="0"/>
    <n v="0"/>
    <n v="3414.53"/>
    <n v="3414.53"/>
    <n v="7567.19"/>
    <n v="0"/>
    <n v="0"/>
    <n v="3849.83"/>
    <n v="28741.93"/>
    <n v="32459.29"/>
    <n v="0"/>
    <n v="0"/>
    <n v="0"/>
    <n v="0"/>
    <n v="0"/>
    <n v="0"/>
    <n v="0"/>
  </r>
  <r>
    <s v="31-048-026"/>
    <x v="3"/>
    <x v="28"/>
    <x v="101"/>
    <n v="6653.02"/>
    <x v="3"/>
    <x v="23"/>
    <x v="279"/>
    <s v="VICTIM'S RIGHT ENFOR"/>
    <s v=" "/>
    <s v=" "/>
    <x v="3"/>
    <x v="28"/>
    <x v="101"/>
    <n v="315110"/>
    <n v="0"/>
    <s v="Y"/>
    <s v=" "/>
    <n v="30100000"/>
    <n v="4579.32"/>
    <n v="4579.32"/>
    <n v="6653.02"/>
    <n v="0"/>
    <n v="0"/>
    <n v="0"/>
    <n v="5323.62"/>
    <n v="11976.64"/>
    <n v="0"/>
    <n v="0"/>
    <n v="744.3"/>
    <n v="744.3"/>
    <n v="4579.32"/>
    <n v="0"/>
    <n v="0"/>
    <n v="0"/>
    <n v="744.3"/>
    <n v="5323.62"/>
    <n v="0"/>
    <n v="0"/>
    <n v="0"/>
    <n v="0"/>
    <n v="0"/>
    <n v="0"/>
    <n v="0"/>
  </r>
  <r>
    <s v="31-048-027"/>
    <x v="3"/>
    <x v="28"/>
    <x v="102"/>
    <n v="0"/>
    <x v="3"/>
    <x v="0"/>
    <x v="280"/>
    <s v="BUI BOAT SAFETY     "/>
    <s v=" "/>
    <s v=" "/>
    <x v="3"/>
    <x v="28"/>
    <x v="102"/>
    <n v="315110"/>
    <n v="0"/>
    <s v="Y"/>
    <s v=" "/>
    <n v="30100000"/>
    <n v="0"/>
    <n v="0"/>
    <n v="0"/>
    <n v="0"/>
    <n v="0"/>
    <n v="0"/>
    <n v="494"/>
    <n v="494"/>
    <n v="0"/>
    <n v="0"/>
    <n v="0"/>
    <n v="0"/>
    <n v="0"/>
    <n v="0"/>
    <n v="0"/>
    <n v="0"/>
    <n v="494"/>
    <n v="494"/>
    <n v="0"/>
    <n v="0"/>
    <n v="0"/>
    <n v="0"/>
    <n v="0"/>
    <n v="0"/>
    <n v="0"/>
  </r>
  <r>
    <s v="31-048-028"/>
    <x v="3"/>
    <x v="28"/>
    <x v="103"/>
    <n v="0"/>
    <x v="3"/>
    <x v="0"/>
    <x v="281"/>
    <s v="HUMAN TRAFFIC VICTIM"/>
    <s v=" "/>
    <s v=" "/>
    <x v="3"/>
    <x v="28"/>
    <x v="103"/>
    <n v="315110"/>
    <n v="0"/>
    <s v="Y"/>
    <s v=" "/>
    <n v="30100000"/>
    <n v="0"/>
    <n v="0"/>
    <n v="0"/>
    <n v="0"/>
    <n v="0"/>
    <n v="0"/>
    <n v="0"/>
    <n v="0"/>
    <n v="0"/>
    <n v="0"/>
    <n v="0"/>
    <n v="0"/>
    <n v="0"/>
    <n v="0"/>
    <n v="0"/>
    <n v="0"/>
    <n v="0"/>
    <n v="0"/>
    <n v="0"/>
    <n v="0"/>
    <n v="0"/>
    <n v="0"/>
    <n v="0"/>
    <n v="0"/>
    <n v="0"/>
  </r>
  <r>
    <s v="31-048-051"/>
    <x v="3"/>
    <x v="28"/>
    <x v="114"/>
    <n v="749.61"/>
    <x v="3"/>
    <x v="0"/>
    <x v="282"/>
    <s v="FISH &amp; GAME         "/>
    <s v=" "/>
    <s v=" "/>
    <x v="3"/>
    <x v="28"/>
    <x v="114"/>
    <n v="315110"/>
    <n v="0"/>
    <s v=" "/>
    <s v=" "/>
    <n v="30100000"/>
    <n v="639.22"/>
    <n v="639.22"/>
    <n v="749.61"/>
    <n v="0"/>
    <n v="0"/>
    <n v="1006.01"/>
    <n v="12006.44"/>
    <n v="11750.04"/>
    <n v="0"/>
    <n v="0"/>
    <n v="702.71"/>
    <n v="702.71"/>
    <n v="639.22"/>
    <n v="0"/>
    <n v="0"/>
    <n v="1006.01"/>
    <n v="11367.22"/>
    <n v="11000.43"/>
    <n v="0"/>
    <n v="0"/>
    <n v="0"/>
    <n v="0"/>
    <n v="0"/>
    <n v="0"/>
    <n v="0"/>
  </r>
  <r>
    <s v="31-048-052"/>
    <x v="3"/>
    <x v="28"/>
    <x v="115"/>
    <n v="396296.81"/>
    <x v="3"/>
    <x v="0"/>
    <x v="283"/>
    <s v="JCEF                "/>
    <s v=" "/>
    <s v=" "/>
    <x v="3"/>
    <x v="28"/>
    <x v="115"/>
    <n v="315110"/>
    <n v="0"/>
    <s v=" "/>
    <s v=" "/>
    <n v="30100000"/>
    <n v="352600.24"/>
    <n v="352600.24"/>
    <n v="396296.81"/>
    <n v="0"/>
    <n v="0"/>
    <n v="381139.11"/>
    <n v="3525278.55"/>
    <n v="3540436.25"/>
    <n v="0"/>
    <n v="0"/>
    <n v="345472.35"/>
    <n v="345472.35"/>
    <n v="352600.24"/>
    <n v="0"/>
    <n v="0"/>
    <n v="381139.11"/>
    <n v="3172678.31"/>
    <n v="3144139.44"/>
    <n v="0"/>
    <n v="0"/>
    <n v="0"/>
    <n v="0"/>
    <n v="0"/>
    <n v="0"/>
    <n v="0"/>
  </r>
  <r>
    <s v="31-048-053"/>
    <x v="3"/>
    <x v="28"/>
    <x v="116"/>
    <n v="5267.05"/>
    <x v="3"/>
    <x v="0"/>
    <x v="284"/>
    <s v="VEHICLE OVERSIZE    "/>
    <s v=" "/>
    <s v=" "/>
    <x v="3"/>
    <x v="28"/>
    <x v="116"/>
    <n v="315110"/>
    <n v="0"/>
    <s v=" "/>
    <s v=" "/>
    <n v="30100000"/>
    <n v="5525.11"/>
    <n v="5525.11"/>
    <n v="5267.05"/>
    <n v="0"/>
    <n v="0"/>
    <n v="4008.06"/>
    <n v="43399.92"/>
    <n v="44658.91"/>
    <n v="0"/>
    <n v="0"/>
    <n v="4897.99"/>
    <n v="4897.99"/>
    <n v="5525.11"/>
    <n v="0"/>
    <n v="0"/>
    <n v="4008.06"/>
    <n v="37874.81"/>
    <n v="39391.86"/>
    <n v="0"/>
    <n v="0"/>
    <n v="0"/>
    <n v="0"/>
    <n v="0"/>
    <n v="0"/>
    <n v="0"/>
  </r>
  <r>
    <s v="31-048-054"/>
    <x v="3"/>
    <x v="28"/>
    <x v="117"/>
    <n v="0"/>
    <x v="3"/>
    <x v="0"/>
    <x v="285"/>
    <s v="MINING PERFORM FEES "/>
    <s v=" "/>
    <s v=" "/>
    <x v="3"/>
    <x v="28"/>
    <x v="117"/>
    <n v="315110"/>
    <n v="0"/>
    <s v=" "/>
    <s v=" "/>
    <n v="30100000"/>
    <n v="4"/>
    <n v="4"/>
    <n v="0"/>
    <n v="0"/>
    <n v="0"/>
    <n v="4"/>
    <n v="364"/>
    <n v="360"/>
    <n v="0"/>
    <n v="0"/>
    <n v="8"/>
    <n v="8"/>
    <n v="4"/>
    <n v="0"/>
    <n v="0"/>
    <n v="4"/>
    <n v="360"/>
    <n v="360"/>
    <n v="0"/>
    <n v="0"/>
    <n v="0"/>
    <n v="0"/>
    <n v="0"/>
    <n v="0"/>
    <n v="0"/>
  </r>
  <r>
    <s v="31-048-055"/>
    <x v="3"/>
    <x v="28"/>
    <x v="118"/>
    <n v="1855.94"/>
    <x v="3"/>
    <x v="0"/>
    <x v="286"/>
    <s v="DRUG ENFORCEMENT    "/>
    <s v=" "/>
    <s v=" "/>
    <x v="3"/>
    <x v="28"/>
    <x v="118"/>
    <n v="315110"/>
    <n v="0"/>
    <s v=" "/>
    <s v=" "/>
    <n v="30100000"/>
    <n v="2575.19"/>
    <n v="2575.19"/>
    <n v="1855.94"/>
    <n v="0"/>
    <n v="0"/>
    <n v="4523.3"/>
    <n v="30789.14"/>
    <n v="28121.78"/>
    <n v="0"/>
    <n v="0"/>
    <n v="2806.57"/>
    <n v="2806.57"/>
    <n v="2575.19"/>
    <n v="0"/>
    <n v="0"/>
    <n v="4523.3"/>
    <n v="28213.95"/>
    <n v="26265.84"/>
    <n v="0"/>
    <n v="0"/>
    <n v="0"/>
    <n v="0"/>
    <n v="0"/>
    <n v="0"/>
    <n v="0"/>
  </r>
  <r>
    <s v="31-048-056"/>
    <x v="3"/>
    <x v="28"/>
    <x v="119"/>
    <n v="1873.38"/>
    <x v="3"/>
    <x v="0"/>
    <x v="287"/>
    <s v="CHILD RESTRAINT     "/>
    <s v=" "/>
    <s v=" "/>
    <x v="3"/>
    <x v="28"/>
    <x v="119"/>
    <n v="315110"/>
    <n v="0"/>
    <s v=" "/>
    <s v=" "/>
    <n v="30100000"/>
    <n v="2302.88"/>
    <n v="2302.88"/>
    <n v="1873.38"/>
    <n v="0"/>
    <n v="0"/>
    <n v="1849.03"/>
    <n v="12745.5"/>
    <n v="12769.85"/>
    <n v="0"/>
    <n v="0"/>
    <n v="910.79"/>
    <n v="910.79"/>
    <n v="2302.88"/>
    <n v="0"/>
    <n v="0"/>
    <n v="1849.03"/>
    <n v="10442.620000000001"/>
    <n v="10896.47"/>
    <n v="0"/>
    <n v="0"/>
    <n v="0"/>
    <n v="0"/>
    <n v="0"/>
    <n v="0"/>
    <n v="0"/>
  </r>
  <r>
    <s v="31-048-058"/>
    <x v="3"/>
    <x v="28"/>
    <x v="120"/>
    <n v="0"/>
    <x v="3"/>
    <x v="0"/>
    <x v="288"/>
    <s v="PEACE OFFICER TRAIN "/>
    <s v=" "/>
    <s v=" "/>
    <x v="3"/>
    <x v="28"/>
    <x v="120"/>
    <n v="315110"/>
    <n v="0"/>
    <s v=" "/>
    <s v=" "/>
    <n v="30100000"/>
    <n v="0"/>
    <n v="0"/>
    <n v="0"/>
    <n v="0"/>
    <n v="0"/>
    <n v="0"/>
    <n v="0"/>
    <n v="0"/>
    <n v="0"/>
    <n v="0"/>
    <n v="0"/>
    <n v="0"/>
    <n v="0"/>
    <n v="0"/>
    <n v="0"/>
    <n v="0"/>
    <n v="0"/>
    <n v="0"/>
    <n v="0"/>
    <n v="0"/>
    <n v="0"/>
    <n v="0"/>
    <n v="0"/>
    <n v="0"/>
    <n v="0"/>
  </r>
  <r>
    <s v="31-048-067"/>
    <x v="3"/>
    <x v="28"/>
    <x v="121"/>
    <n v="3837.9"/>
    <x v="3"/>
    <x v="0"/>
    <x v="289"/>
    <s v="CONFID INTERMEDIARY "/>
    <s v=" "/>
    <s v=" "/>
    <x v="3"/>
    <x v="28"/>
    <x v="121"/>
    <n v="315110"/>
    <n v="0"/>
    <s v=" "/>
    <s v=" "/>
    <n v="30100000"/>
    <n v="3330.27"/>
    <n v="3330.27"/>
    <n v="3837.9"/>
    <n v="0"/>
    <n v="0"/>
    <n v="3599.83"/>
    <n v="32837.78"/>
    <n v="33075.85"/>
    <n v="0"/>
    <n v="0"/>
    <n v="3065.34"/>
    <n v="3065.34"/>
    <n v="3330.27"/>
    <n v="0"/>
    <n v="0"/>
    <n v="3599.83"/>
    <n v="29507.51"/>
    <n v="29237.95"/>
    <n v="0"/>
    <n v="0"/>
    <n v="0"/>
    <n v="0"/>
    <n v="0"/>
    <n v="0"/>
    <n v="0"/>
  </r>
  <r>
    <s v="31-048-068"/>
    <x v="3"/>
    <x v="28"/>
    <x v="122"/>
    <n v="110075.77"/>
    <x v="3"/>
    <x v="0"/>
    <x v="290"/>
    <s v="CITIZENS CLEAN ELECT"/>
    <s v=" "/>
    <s v=" "/>
    <x v="3"/>
    <x v="28"/>
    <x v="122"/>
    <n v="315110"/>
    <n v="0"/>
    <s v=" "/>
    <s v=" "/>
    <n v="30100000"/>
    <n v="116843.21"/>
    <n v="116843.21"/>
    <n v="110075.77"/>
    <n v="0"/>
    <n v="0"/>
    <n v="98796.11"/>
    <n v="895645.77"/>
    <n v="906925.43"/>
    <n v="0"/>
    <n v="0"/>
    <n v="92220.22"/>
    <n v="92220.22"/>
    <n v="116843.21"/>
    <n v="0"/>
    <n v="0"/>
    <n v="98796.11"/>
    <n v="778802.56"/>
    <n v="796849.66"/>
    <n v="0"/>
    <n v="0"/>
    <n v="0"/>
    <n v="0"/>
    <n v="0"/>
    <n v="0"/>
    <n v="0"/>
  </r>
  <r>
    <s v="31-048-069"/>
    <x v="3"/>
    <x v="28"/>
    <x v="123"/>
    <n v="0"/>
    <x v="3"/>
    <x v="0"/>
    <x v="291"/>
    <s v="DPS CIVIL PENALTY   "/>
    <s v=" "/>
    <s v=" "/>
    <x v="3"/>
    <x v="28"/>
    <x v="123"/>
    <n v="315110"/>
    <n v="0"/>
    <s v=" "/>
    <s v=" "/>
    <n v="30100000"/>
    <n v="0"/>
    <n v="0"/>
    <n v="0"/>
    <n v="0"/>
    <n v="0"/>
    <n v="0"/>
    <n v="0"/>
    <n v="0"/>
    <n v="0"/>
    <n v="0"/>
    <n v="0"/>
    <n v="0"/>
    <n v="0"/>
    <n v="0"/>
    <n v="0"/>
    <n v="0"/>
    <n v="0"/>
    <n v="0"/>
    <n v="0"/>
    <n v="0"/>
    <n v="0"/>
    <n v="0"/>
    <n v="0"/>
    <n v="0"/>
    <n v="0"/>
  </r>
  <r>
    <s v="31-048-071"/>
    <x v="3"/>
    <x v="28"/>
    <x v="124"/>
    <n v="0"/>
    <x v="3"/>
    <x v="0"/>
    <x v="292"/>
    <s v="CRIMINAL JUSTICE    "/>
    <s v=" "/>
    <s v=" "/>
    <x v="3"/>
    <x v="28"/>
    <x v="124"/>
    <n v="315110"/>
    <n v="0"/>
    <s v=" "/>
    <s v=" "/>
    <n v="30100000"/>
    <n v="0"/>
    <n v="0"/>
    <n v="0"/>
    <n v="0"/>
    <n v="0"/>
    <n v="0"/>
    <n v="0"/>
    <n v="0"/>
    <n v="0"/>
    <n v="0"/>
    <n v="0"/>
    <n v="0"/>
    <n v="0"/>
    <n v="0"/>
    <n v="0"/>
    <n v="0"/>
    <n v="0"/>
    <n v="0"/>
    <n v="0"/>
    <n v="0"/>
    <n v="0"/>
    <n v="0"/>
    <n v="0"/>
    <n v="0"/>
    <n v="0"/>
  </r>
  <r>
    <s v="31-048-072"/>
    <x v="3"/>
    <x v="28"/>
    <x v="125"/>
    <n v="3055.33"/>
    <x v="3"/>
    <x v="0"/>
    <x v="293"/>
    <s v="CONFIDENTIAL ADDRESS"/>
    <s v=" "/>
    <s v=" "/>
    <x v="3"/>
    <x v="28"/>
    <x v="125"/>
    <n v="315110"/>
    <n v="0"/>
    <s v=" "/>
    <s v=" "/>
    <n v="30100000"/>
    <n v="4074.2"/>
    <n v="4074.2"/>
    <n v="3055.33"/>
    <n v="0"/>
    <n v="0"/>
    <n v="2520.19"/>
    <n v="29123.22"/>
    <n v="29658.36"/>
    <n v="0"/>
    <n v="0"/>
    <n v="3181.43"/>
    <n v="3181.43"/>
    <n v="4074.2"/>
    <n v="0"/>
    <n v="0"/>
    <n v="2520.19"/>
    <n v="25049.02"/>
    <n v="26603.03"/>
    <n v="0"/>
    <n v="0"/>
    <n v="0"/>
    <n v="0"/>
    <n v="0"/>
    <n v="0"/>
    <n v="0"/>
  </r>
  <r>
    <s v="31-048-073"/>
    <x v="3"/>
    <x v="28"/>
    <x v="126"/>
    <n v="134164.21"/>
    <x v="3"/>
    <x v="0"/>
    <x v="294"/>
    <s v="DOMESTIC SHELTER    "/>
    <s v=" "/>
    <s v=" "/>
    <x v="3"/>
    <x v="28"/>
    <x v="126"/>
    <n v="315110"/>
    <n v="0"/>
    <s v=" "/>
    <s v=" "/>
    <n v="30100000"/>
    <n v="117583.07"/>
    <n v="117583.07"/>
    <n v="134164.21"/>
    <n v="0"/>
    <n v="0"/>
    <n v="125253.88"/>
    <n v="1148331.8899999999"/>
    <n v="1157242.22"/>
    <n v="0"/>
    <n v="0"/>
    <n v="107584.74"/>
    <n v="107584.74"/>
    <n v="117583.07"/>
    <n v="0"/>
    <n v="0"/>
    <n v="125253.88"/>
    <n v="1030748.82"/>
    <n v="1023078.01"/>
    <n v="0"/>
    <n v="0"/>
    <n v="0"/>
    <n v="0"/>
    <n v="0"/>
    <n v="0"/>
    <n v="0"/>
  </r>
  <r>
    <s v="31-048-074"/>
    <x v="3"/>
    <x v="28"/>
    <x v="127"/>
    <n v="28489.08"/>
    <x v="3"/>
    <x v="0"/>
    <x v="295"/>
    <s v="CHILD ABUSE PREVENT "/>
    <s v=" "/>
    <s v=" "/>
    <x v="3"/>
    <x v="28"/>
    <x v="127"/>
    <n v="315110"/>
    <n v="0"/>
    <s v=" "/>
    <s v=" "/>
    <n v="30100000"/>
    <n v="24720.87"/>
    <n v="24720.87"/>
    <n v="28489.08"/>
    <n v="0"/>
    <n v="0"/>
    <n v="26721.82"/>
    <n v="243757.3"/>
    <n v="245524.56"/>
    <n v="0"/>
    <n v="0"/>
    <n v="22754.25"/>
    <n v="22754.25"/>
    <n v="24720.87"/>
    <n v="0"/>
    <n v="0"/>
    <n v="26721.82"/>
    <n v="219036.43"/>
    <n v="217035.48"/>
    <n v="0"/>
    <n v="0"/>
    <n v="0"/>
    <n v="0"/>
    <n v="0"/>
    <n v="0"/>
    <n v="0"/>
  </r>
  <r>
    <s v="31-048-075"/>
    <x v="3"/>
    <x v="28"/>
    <x v="128"/>
    <n v="0"/>
    <x v="3"/>
    <x v="0"/>
    <x v="296"/>
    <s v="EMERGENCY MED SER   "/>
    <s v=" "/>
    <s v=" "/>
    <x v="3"/>
    <x v="28"/>
    <x v="128"/>
    <n v="315110"/>
    <n v="0"/>
    <s v=" "/>
    <s v=" "/>
    <n v="30100000"/>
    <n v="0"/>
    <n v="0"/>
    <n v="0"/>
    <n v="0"/>
    <n v="0"/>
    <n v="0"/>
    <n v="0"/>
    <n v="0"/>
    <n v="0"/>
    <n v="0"/>
    <n v="0"/>
    <n v="0"/>
    <n v="0"/>
    <n v="0"/>
    <n v="0"/>
    <n v="0"/>
    <n v="0"/>
    <n v="0"/>
    <n v="0"/>
    <n v="0"/>
    <n v="0"/>
    <n v="0"/>
    <n v="0"/>
    <n v="0"/>
    <n v="0"/>
  </r>
  <r>
    <s v="31-048-076"/>
    <x v="3"/>
    <x v="28"/>
    <x v="129"/>
    <n v="102.36"/>
    <x v="3"/>
    <x v="0"/>
    <x v="297"/>
    <s v="HWY WORK ZONE SAFETY"/>
    <s v=" "/>
    <s v=" "/>
    <x v="3"/>
    <x v="28"/>
    <x v="129"/>
    <n v="315110"/>
    <n v="0"/>
    <s v=" "/>
    <s v=" "/>
    <n v="30100000"/>
    <n v="23.51"/>
    <n v="23.51"/>
    <n v="102.36"/>
    <n v="0"/>
    <n v="0"/>
    <n v="0"/>
    <n v="687.58"/>
    <n v="789.94"/>
    <n v="0"/>
    <n v="0"/>
    <n v="241.32"/>
    <n v="241.32"/>
    <n v="23.51"/>
    <n v="0"/>
    <n v="0"/>
    <n v="0"/>
    <n v="664.07"/>
    <n v="687.58"/>
    <n v="0"/>
    <n v="0"/>
    <n v="0"/>
    <n v="0"/>
    <n v="0"/>
    <n v="0"/>
    <n v="0"/>
  </r>
  <r>
    <s v="31-048-077"/>
    <x v="3"/>
    <x v="28"/>
    <x v="130"/>
    <n v="0"/>
    <x v="3"/>
    <x v="0"/>
    <x v="298"/>
    <s v="DNA FEES            "/>
    <s v=" "/>
    <s v=" "/>
    <x v="3"/>
    <x v="28"/>
    <x v="130"/>
    <n v="315110"/>
    <n v="0"/>
    <s v=" "/>
    <s v=" "/>
    <n v="30100000"/>
    <n v="0"/>
    <n v="0"/>
    <n v="0"/>
    <n v="0"/>
    <n v="0"/>
    <n v="0"/>
    <n v="0"/>
    <n v="0"/>
    <n v="0"/>
    <n v="0"/>
    <n v="0"/>
    <n v="0"/>
    <n v="0"/>
    <n v="0"/>
    <n v="0"/>
    <n v="0"/>
    <n v="0"/>
    <n v="0"/>
    <n v="0"/>
    <n v="0"/>
    <n v="0"/>
    <n v="0"/>
    <n v="0"/>
    <n v="0"/>
    <n v="0"/>
  </r>
  <r>
    <s v="31-048-079"/>
    <x v="3"/>
    <x v="28"/>
    <x v="131"/>
    <n v="160879.15"/>
    <x v="3"/>
    <x v="0"/>
    <x v="299"/>
    <s v="ELECTED OFF RETIREME"/>
    <s v=" "/>
    <s v=" "/>
    <x v="3"/>
    <x v="28"/>
    <x v="131"/>
    <n v="315110"/>
    <n v="0"/>
    <s v=" "/>
    <s v=" "/>
    <n v="30100000"/>
    <n v="139004.17000000001"/>
    <n v="490172.61"/>
    <n v="512047.59"/>
    <n v="0"/>
    <n v="0"/>
    <n v="164975.13"/>
    <n v="4595273.17"/>
    <n v="4591177.1900000004"/>
    <n v="0"/>
    <n v="0"/>
    <n v="166487.01999999999"/>
    <n v="471207.02"/>
    <n v="443724.17"/>
    <n v="0"/>
    <n v="0"/>
    <n v="164975.13"/>
    <n v="4105100.56"/>
    <n v="4079129.6"/>
    <n v="0"/>
    <n v="0"/>
    <n v="0"/>
    <n v="0"/>
    <n v="0"/>
    <n v="0"/>
    <n v="0"/>
  </r>
  <r>
    <s v="31-048-083"/>
    <x v="3"/>
    <x v="28"/>
    <x v="132"/>
    <n v="19337.150000000001"/>
    <x v="3"/>
    <x v="0"/>
    <x v="300"/>
    <s v="RESOURCE CENTER     "/>
    <s v=" "/>
    <s v=" "/>
    <x v="3"/>
    <x v="28"/>
    <x v="132"/>
    <n v="315110"/>
    <n v="0"/>
    <s v=" "/>
    <s v=" "/>
    <n v="30100000"/>
    <n v="16779.45"/>
    <n v="16779.45"/>
    <n v="19337.150000000001"/>
    <n v="0"/>
    <n v="0"/>
    <n v="18137.599999999999"/>
    <n v="165451.82999999999"/>
    <n v="166651.38"/>
    <n v="0"/>
    <n v="0"/>
    <n v="15444.59"/>
    <n v="15444.59"/>
    <n v="16779.45"/>
    <n v="0"/>
    <n v="0"/>
    <n v="18137.599999999999"/>
    <n v="148672.38"/>
    <n v="147314.23000000001"/>
    <n v="0"/>
    <n v="0"/>
    <n v="0"/>
    <n v="0"/>
    <n v="0"/>
    <n v="0"/>
    <n v="0"/>
  </r>
  <r>
    <s v="31-048-084"/>
    <x v="3"/>
    <x v="28"/>
    <x v="133"/>
    <n v="0"/>
    <x v="3"/>
    <x v="0"/>
    <x v="301"/>
    <s v="LIVESTOCK ARS 3-1210"/>
    <s v=" "/>
    <s v=" "/>
    <x v="3"/>
    <x v="28"/>
    <x v="133"/>
    <n v="315110"/>
    <n v="0"/>
    <s v=" "/>
    <s v=" "/>
    <n v="30100000"/>
    <n v="0"/>
    <n v="0"/>
    <n v="0"/>
    <n v="0"/>
    <n v="0"/>
    <n v="0"/>
    <n v="112.65"/>
    <n v="112.65"/>
    <n v="0"/>
    <n v="0"/>
    <n v="112.65"/>
    <n v="112.65"/>
    <n v="0"/>
    <n v="0"/>
    <n v="0"/>
    <n v="0"/>
    <n v="112.65"/>
    <n v="112.65"/>
    <n v="0"/>
    <n v="0"/>
    <n v="0"/>
    <n v="0"/>
    <n v="0"/>
    <n v="0"/>
    <n v="0"/>
  </r>
  <r>
    <s v="31-048-085"/>
    <x v="3"/>
    <x v="28"/>
    <x v="134"/>
    <n v="0"/>
    <x v="3"/>
    <x v="0"/>
    <x v="302"/>
    <s v="NATIVE PLANT        "/>
    <s v=" "/>
    <s v=" "/>
    <x v="3"/>
    <x v="28"/>
    <x v="134"/>
    <n v="315110"/>
    <n v="0"/>
    <s v=" "/>
    <s v=" "/>
    <n v="30100000"/>
    <n v="0"/>
    <n v="0"/>
    <n v="0"/>
    <n v="0"/>
    <n v="0"/>
    <n v="0"/>
    <n v="0"/>
    <n v="0"/>
    <n v="0"/>
    <n v="0"/>
    <n v="0"/>
    <n v="0"/>
    <n v="0"/>
    <n v="0"/>
    <n v="0"/>
    <n v="0"/>
    <n v="0"/>
    <n v="0"/>
    <n v="0"/>
    <n v="0"/>
    <n v="0"/>
    <n v="0"/>
    <n v="0"/>
    <n v="0"/>
    <n v="0"/>
  </r>
  <r>
    <s v="31-048-086"/>
    <x v="3"/>
    <x v="28"/>
    <x v="135"/>
    <n v="1619.55"/>
    <x v="3"/>
    <x v="0"/>
    <x v="303"/>
    <s v="REGISTRAR OF CONTRA "/>
    <s v=" "/>
    <s v=" "/>
    <x v="3"/>
    <x v="28"/>
    <x v="135"/>
    <n v="315110"/>
    <n v="0"/>
    <s v=" "/>
    <s v=" "/>
    <n v="30100000"/>
    <n v="2491.2600000000002"/>
    <n v="2491.2600000000002"/>
    <n v="1619.55"/>
    <n v="0"/>
    <n v="0"/>
    <n v="789.72"/>
    <n v="10928.05"/>
    <n v="11757.88"/>
    <n v="0"/>
    <n v="0"/>
    <n v="1517.83"/>
    <n v="1517.83"/>
    <n v="2491.2600000000002"/>
    <n v="0"/>
    <n v="0"/>
    <n v="789.72"/>
    <n v="8436.7900000000009"/>
    <n v="10138.33"/>
    <n v="0"/>
    <n v="0"/>
    <n v="0"/>
    <n v="0"/>
    <n v="0"/>
    <n v="0"/>
    <n v="0"/>
  </r>
  <r>
    <s v="31-048-087"/>
    <x v="3"/>
    <x v="28"/>
    <x v="136"/>
    <n v="17597.39"/>
    <x v="3"/>
    <x v="0"/>
    <x v="304"/>
    <s v="ALTER DISPUTE RESOLU"/>
    <s v=" "/>
    <s v=" "/>
    <x v="3"/>
    <x v="28"/>
    <x v="136"/>
    <n v="315110"/>
    <n v="0"/>
    <s v=" "/>
    <s v=" "/>
    <n v="30100000"/>
    <n v="15224.5"/>
    <n v="15224.5"/>
    <n v="17597.39"/>
    <n v="0"/>
    <n v="0"/>
    <n v="17596.189999999999"/>
    <n v="165378.23000000001"/>
    <n v="165379.43"/>
    <n v="0"/>
    <n v="0"/>
    <n v="16992.52"/>
    <n v="16992.52"/>
    <n v="15224.5"/>
    <n v="0"/>
    <n v="0"/>
    <n v="17596.189999999999"/>
    <n v="150153.73000000001"/>
    <n v="147782.04"/>
    <n v="0"/>
    <n v="0"/>
    <n v="0"/>
    <n v="0"/>
    <n v="0"/>
    <n v="0"/>
    <n v="0"/>
  </r>
  <r>
    <s v="31-048-090"/>
    <x v="3"/>
    <x v="28"/>
    <x v="105"/>
    <n v="0"/>
    <x v="3"/>
    <x v="24"/>
    <x v="305"/>
    <s v="DUE STATE TREAS     "/>
    <s v=" "/>
    <s v=" "/>
    <x v="3"/>
    <x v="28"/>
    <x v="105"/>
    <n v="315110"/>
    <n v="0"/>
    <s v=" "/>
    <s v=" "/>
    <n v="30100000"/>
    <n v="0"/>
    <n v="0"/>
    <n v="0"/>
    <n v="0"/>
    <n v="0"/>
    <n v="0"/>
    <n v="0"/>
    <n v="0"/>
    <n v="0"/>
    <n v="0"/>
    <n v="0"/>
    <n v="0"/>
    <n v="0"/>
    <n v="0"/>
    <n v="0"/>
    <n v="0"/>
    <n v="0"/>
    <n v="0"/>
    <n v="0"/>
    <n v="0"/>
    <n v="0"/>
    <n v="0"/>
    <n v="0"/>
    <n v="0"/>
    <n v="0"/>
  </r>
  <r>
    <s v="31-048-092"/>
    <x v="3"/>
    <x v="28"/>
    <x v="106"/>
    <n v="0"/>
    <x v="3"/>
    <x v="0"/>
    <x v="250"/>
    <s v="RELOCATION FEE      "/>
    <s v=" "/>
    <s v=" "/>
    <x v="3"/>
    <x v="28"/>
    <x v="106"/>
    <n v="315110"/>
    <n v="0"/>
    <s v=" "/>
    <s v=" "/>
    <n v="30100000"/>
    <n v="0"/>
    <n v="0"/>
    <n v="0"/>
    <n v="0"/>
    <n v="0"/>
    <n v="0"/>
    <n v="0"/>
    <n v="0"/>
    <n v="0"/>
    <n v="0"/>
    <n v="0"/>
    <n v="0"/>
    <n v="0"/>
    <n v="0"/>
    <n v="0"/>
    <n v="0"/>
    <n v="0"/>
    <n v="0"/>
    <n v="0"/>
    <n v="0"/>
    <n v="0"/>
    <n v="0"/>
    <n v="0"/>
    <n v="0"/>
    <n v="0"/>
  </r>
  <r>
    <s v="31-048-093"/>
    <x v="3"/>
    <x v="28"/>
    <x v="107"/>
    <n v="0"/>
    <x v="3"/>
    <x v="25"/>
    <x v="251"/>
    <s v="HIGHWAY USERS REV   "/>
    <s v=" "/>
    <s v=" "/>
    <x v="3"/>
    <x v="28"/>
    <x v="107"/>
    <n v="315110"/>
    <n v="0"/>
    <s v=" "/>
    <s v=" "/>
    <n v="30100000"/>
    <n v="0"/>
    <n v="0"/>
    <n v="0"/>
    <n v="0"/>
    <n v="0"/>
    <n v="0"/>
    <n v="0"/>
    <n v="0"/>
    <n v="0"/>
    <n v="0"/>
    <n v="0"/>
    <n v="0"/>
    <n v="0"/>
    <n v="0"/>
    <n v="0"/>
    <n v="0"/>
    <n v="0"/>
    <n v="0"/>
    <n v="0"/>
    <n v="0"/>
    <n v="0"/>
    <n v="0"/>
    <n v="0"/>
    <n v="0"/>
    <n v="0"/>
  </r>
  <r>
    <s v="31-048-094"/>
    <x v="3"/>
    <x v="28"/>
    <x v="108"/>
    <n v="0"/>
    <x v="3"/>
    <x v="0"/>
    <x v="306"/>
    <s v="ADD'L AID TO EDUC   "/>
    <s v=" "/>
    <s v=" "/>
    <x v="3"/>
    <x v="28"/>
    <x v="108"/>
    <n v="315110"/>
    <n v="0"/>
    <s v=" "/>
    <s v=" "/>
    <n v="30100000"/>
    <n v="0"/>
    <n v="0"/>
    <n v="0"/>
    <n v="0"/>
    <n v="0"/>
    <n v="0"/>
    <n v="0"/>
    <n v="0"/>
    <n v="0"/>
    <n v="0"/>
    <n v="0"/>
    <n v="0"/>
    <n v="0"/>
    <n v="0"/>
    <n v="0"/>
    <n v="0"/>
    <n v="0"/>
    <n v="0"/>
    <n v="0"/>
    <n v="0"/>
    <n v="0"/>
    <n v="0"/>
    <n v="0"/>
    <n v="0"/>
    <n v="0"/>
  </r>
  <r>
    <s v="31-048-095"/>
    <x v="3"/>
    <x v="28"/>
    <x v="109"/>
    <n v="0"/>
    <x v="3"/>
    <x v="26"/>
    <x v="307"/>
    <s v="STATE SCHOOL FUND   "/>
    <s v=" "/>
    <s v=" "/>
    <x v="3"/>
    <x v="28"/>
    <x v="109"/>
    <n v="315110"/>
    <n v="1"/>
    <s v=" "/>
    <s v=" "/>
    <n v="30100000"/>
    <n v="0"/>
    <n v="0"/>
    <n v="0"/>
    <n v="0"/>
    <n v="0"/>
    <n v="0"/>
    <n v="0"/>
    <n v="0"/>
    <n v="0"/>
    <n v="0"/>
    <n v="0"/>
    <n v="0"/>
    <n v="0"/>
    <n v="0"/>
    <n v="0"/>
    <n v="0"/>
    <n v="0"/>
    <n v="0"/>
    <n v="0"/>
    <n v="0"/>
    <n v="0"/>
    <n v="0"/>
    <n v="0"/>
    <n v="0"/>
    <n v="0"/>
  </r>
  <r>
    <s v="31-120-000"/>
    <x v="3"/>
    <x v="48"/>
    <x v="79"/>
    <n v="-755426.88"/>
    <x v="3"/>
    <x v="0"/>
    <x v="308"/>
    <s v="SHERIFF WAREHOUSE   "/>
    <s v=" "/>
    <s v=" "/>
    <x v="3"/>
    <x v="48"/>
    <x v="79"/>
    <n v="311215"/>
    <n v="0"/>
    <s v=" "/>
    <s v=" "/>
    <n v="30100000"/>
    <n v="-638580.28"/>
    <n v="0"/>
    <n v="0"/>
    <n v="240049.31"/>
    <n v="123202.71"/>
    <n v="-712437.63"/>
    <n v="0"/>
    <n v="0"/>
    <n v="2192822.1800000002"/>
    <n v="2149832.9300000002"/>
    <n v="-617793.74"/>
    <n v="0"/>
    <n v="0"/>
    <n v="237652.08"/>
    <n v="216865.54"/>
    <n v="-712437.63"/>
    <n v="0"/>
    <n v="0"/>
    <n v="1952772.87"/>
    <n v="2026630.22"/>
    <n v="0"/>
    <n v="0"/>
    <n v="0"/>
    <n v="0"/>
    <n v="0"/>
  </r>
  <r>
    <s v="31-130-000"/>
    <x v="3"/>
    <x v="49"/>
    <x v="79"/>
    <n v="247441.57"/>
    <x v="3"/>
    <x v="0"/>
    <x v="309"/>
    <s v="SHERIFF WRHS CONSGN "/>
    <s v=" "/>
    <s v=" "/>
    <x v="3"/>
    <x v="49"/>
    <x v="79"/>
    <n v="311215"/>
    <n v="0"/>
    <s v=" "/>
    <s v=" "/>
    <n v="30100000"/>
    <n v="247441.57"/>
    <n v="0"/>
    <n v="0"/>
    <n v="0"/>
    <n v="0"/>
    <n v="247402.06"/>
    <n v="0"/>
    <n v="0"/>
    <n v="0"/>
    <n v="39.51"/>
    <n v="247434.22"/>
    <n v="0"/>
    <n v="0"/>
    <n v="0"/>
    <n v="7.35"/>
    <n v="247402.06"/>
    <n v="0"/>
    <n v="0"/>
    <n v="0"/>
    <n v="39.51"/>
    <n v="0"/>
    <n v="0"/>
    <n v="0"/>
    <n v="0"/>
    <n v="0"/>
  </r>
  <r>
    <s v="31-201-000"/>
    <x v="3"/>
    <x v="50"/>
    <x v="79"/>
    <n v="965120.23"/>
    <x v="3"/>
    <x v="0"/>
    <x v="310"/>
    <s v="ADULT PROB FEES     "/>
    <s v=" "/>
    <s v=" "/>
    <x v="3"/>
    <x v="50"/>
    <x v="79"/>
    <n v="311215"/>
    <n v="0"/>
    <s v=" "/>
    <s v=" "/>
    <n v="31201000"/>
    <n v="920671.11"/>
    <n v="0"/>
    <n v="1125020.22"/>
    <n v="1244529.95"/>
    <n v="163958.85"/>
    <n v="965623.3"/>
    <n v="0"/>
    <n v="10178597.220000001"/>
    <n v="11443936.640000001"/>
    <n v="1264836.3500000001"/>
    <n v="654389.53"/>
    <n v="0"/>
    <n v="1215449.52"/>
    <n v="1026149.39"/>
    <n v="76981.45"/>
    <n v="965623.3"/>
    <n v="0"/>
    <n v="9053577"/>
    <n v="10199406.689999999"/>
    <n v="1100877.5"/>
    <n v="0"/>
    <n v="0"/>
    <n v="0"/>
    <n v="0"/>
    <n v="0"/>
  </r>
  <r>
    <s v="31-203-000"/>
    <x v="3"/>
    <x v="51"/>
    <x v="79"/>
    <n v="150278.87"/>
    <x v="3"/>
    <x v="0"/>
    <x v="311"/>
    <s v="SHERIFF DONATIONS   "/>
    <s v=" "/>
    <s v=" "/>
    <x v="3"/>
    <x v="51"/>
    <x v="79"/>
    <n v="311215"/>
    <n v="0"/>
    <s v=" "/>
    <s v=" "/>
    <n v="31203000"/>
    <n v="148793.42000000001"/>
    <n v="0"/>
    <n v="1823.05"/>
    <n v="337.6"/>
    <n v="0"/>
    <n v="155410.28"/>
    <n v="0"/>
    <n v="37874.910000000003"/>
    <n v="43758.27"/>
    <n v="751.95"/>
    <n v="142698.01"/>
    <n v="0"/>
    <n v="5864.4"/>
    <n v="0"/>
    <n v="231.01"/>
    <n v="155410.28"/>
    <n v="0"/>
    <n v="36051.86"/>
    <n v="43420.67"/>
    <n v="751.95"/>
    <n v="0"/>
    <n v="0"/>
    <n v="0"/>
    <n v="0"/>
    <n v="0"/>
  </r>
  <r>
    <s v="31-204-000"/>
    <x v="3"/>
    <x v="52"/>
    <x v="79"/>
    <n v="1193618.44"/>
    <x v="3"/>
    <x v="0"/>
    <x v="312"/>
    <s v="JUSTICE CT ENHANCEMT"/>
    <s v=" "/>
    <s v=" "/>
    <x v="3"/>
    <x v="52"/>
    <x v="79"/>
    <n v="311215"/>
    <n v="0"/>
    <s v=" "/>
    <s v=" "/>
    <n v="31204000"/>
    <n v="1170226.9099999999"/>
    <n v="0"/>
    <n v="61682.41"/>
    <n v="38717.54"/>
    <n v="426.66"/>
    <n v="1169208.73"/>
    <n v="0"/>
    <n v="589444.68000000005"/>
    <n v="582593.98"/>
    <n v="17559.009999999998"/>
    <n v="1163552.32"/>
    <n v="0"/>
    <n v="57666.83"/>
    <n v="52801.23"/>
    <n v="1808.99"/>
    <n v="1169208.73"/>
    <n v="0"/>
    <n v="527762.27"/>
    <n v="543876.43999999994"/>
    <n v="17132.349999999999"/>
    <n v="0"/>
    <n v="0"/>
    <n v="0"/>
    <n v="0"/>
    <n v="0"/>
  </r>
  <r>
    <s v="31-205-000"/>
    <x v="3"/>
    <x v="53"/>
    <x v="79"/>
    <n v="264212.18"/>
    <x v="3"/>
    <x v="0"/>
    <x v="313"/>
    <s v="COURT DOCUMENT RETR "/>
    <s v=" "/>
    <s v=" "/>
    <x v="3"/>
    <x v="53"/>
    <x v="79"/>
    <n v="311215"/>
    <n v="0"/>
    <s v=" "/>
    <s v=" "/>
    <n v="31205000"/>
    <n v="230058.44"/>
    <n v="0"/>
    <n v="98284.41"/>
    <n v="64130.67"/>
    <n v="0"/>
    <n v="242523.83"/>
    <n v="0"/>
    <n v="871650.37"/>
    <n v="873126.06"/>
    <n v="23164.04"/>
    <n v="214022.36"/>
    <n v="0"/>
    <n v="84676.1"/>
    <n v="70457.25"/>
    <n v="1817.23"/>
    <n v="242523.83"/>
    <n v="0"/>
    <n v="773365.96"/>
    <n v="808995.39"/>
    <n v="23164.04"/>
    <n v="0"/>
    <n v="0"/>
    <n v="0"/>
    <n v="0"/>
    <n v="0"/>
  </r>
  <r>
    <s v="31-206-000"/>
    <x v="3"/>
    <x v="54"/>
    <x v="79"/>
    <n v="197880.61"/>
    <x v="3"/>
    <x v="0"/>
    <x v="314"/>
    <s v="OFFICER SAFETY EQUIP"/>
    <s v=" "/>
    <s v=" "/>
    <x v="3"/>
    <x v="54"/>
    <x v="79"/>
    <n v="311215"/>
    <n v="0"/>
    <s v=" "/>
    <s v=" "/>
    <n v="31206000"/>
    <n v="193856.71"/>
    <n v="0"/>
    <n v="3923.63"/>
    <n v="7.72"/>
    <n v="107.99"/>
    <n v="155142.62"/>
    <n v="0"/>
    <n v="40609.68"/>
    <n v="374.33"/>
    <n v="2502.64"/>
    <n v="188853.67"/>
    <n v="0"/>
    <n v="4603.8"/>
    <n v="1.65"/>
    <n v="400.89"/>
    <n v="155142.62"/>
    <n v="0"/>
    <n v="36686.050000000003"/>
    <n v="366.61"/>
    <n v="2394.65"/>
    <n v="0"/>
    <n v="0"/>
    <n v="0"/>
    <n v="0"/>
    <n v="0"/>
  </r>
  <r>
    <s v="31-207-000"/>
    <x v="3"/>
    <x v="55"/>
    <x v="79"/>
    <n v="742108.24"/>
    <x v="3"/>
    <x v="0"/>
    <x v="315"/>
    <s v="PALO VERDE          "/>
    <s v=" "/>
    <s v=" "/>
    <x v="3"/>
    <x v="55"/>
    <x v="79"/>
    <n v="311215"/>
    <n v="0"/>
    <s v=" "/>
    <s v=" "/>
    <n v="31207000"/>
    <n v="604490.9"/>
    <n v="0"/>
    <n v="189066"/>
    <n v="51448.66"/>
    <n v="0"/>
    <n v="636794.38"/>
    <n v="0"/>
    <n v="567198"/>
    <n v="501814.66"/>
    <n v="39930.519999999997"/>
    <n v="651755.1"/>
    <n v="0"/>
    <n v="0"/>
    <n v="49557.54"/>
    <n v="2293.34"/>
    <n v="636794.38"/>
    <n v="0"/>
    <n v="378132"/>
    <n v="450366"/>
    <n v="39930.519999999997"/>
    <n v="0"/>
    <n v="0"/>
    <n v="0"/>
    <n v="0"/>
    <n v="0"/>
  </r>
  <r>
    <s v="31-208-000"/>
    <x v="3"/>
    <x v="56"/>
    <x v="79"/>
    <n v="3494798.16"/>
    <x v="3"/>
    <x v="0"/>
    <x v="316"/>
    <s v="JUDICIAL ENHANCEMNT "/>
    <s v=" "/>
    <s v=" "/>
    <x v="3"/>
    <x v="56"/>
    <x v="79"/>
    <n v="311215"/>
    <n v="0"/>
    <s v=" "/>
    <s v=" "/>
    <n v="31208000"/>
    <n v="3454711.44"/>
    <n v="0"/>
    <n v="131896.76"/>
    <n v="91810.04"/>
    <n v="0"/>
    <n v="3109928.23"/>
    <n v="0"/>
    <n v="1153238.23"/>
    <n v="785221.01"/>
    <n v="16852.71"/>
    <n v="3395642.59"/>
    <n v="0"/>
    <n v="116568.54"/>
    <n v="62743.99"/>
    <n v="5244.3"/>
    <n v="3109928.23"/>
    <n v="0"/>
    <n v="1021341.47"/>
    <n v="693410.97"/>
    <n v="16852.71"/>
    <n v="0"/>
    <n v="0"/>
    <n v="0"/>
    <n v="0"/>
    <n v="0"/>
  </r>
  <r>
    <s v="31-209-000"/>
    <x v="3"/>
    <x v="57"/>
    <x v="79"/>
    <n v="214347.02"/>
    <x v="3"/>
    <x v="0"/>
    <x v="317"/>
    <s v="PUBLIC DEFENDER TRAN"/>
    <s v=" "/>
    <s v=" "/>
    <x v="3"/>
    <x v="57"/>
    <x v="79"/>
    <n v="311215"/>
    <n v="0"/>
    <s v=" "/>
    <s v=" "/>
    <n v="31209000"/>
    <n v="239878.99"/>
    <n v="0"/>
    <n v="30"/>
    <n v="25561.97"/>
    <n v="0"/>
    <n v="263653.40999999997"/>
    <n v="0"/>
    <n v="320444.33"/>
    <n v="371720.46"/>
    <n v="1969.74"/>
    <n v="294612.34999999998"/>
    <n v="0"/>
    <n v="4069.65"/>
    <n v="59231.040000000001"/>
    <n v="428.03"/>
    <n v="263653.40999999997"/>
    <n v="0"/>
    <n v="320414.33"/>
    <n v="346158.49"/>
    <n v="1969.74"/>
    <n v="0"/>
    <n v="0"/>
    <n v="0"/>
    <n v="0"/>
    <n v="0"/>
  </r>
  <r>
    <s v="31-210-000"/>
    <x v="3"/>
    <x v="58"/>
    <x v="79"/>
    <n v="538337.68000000005"/>
    <x v="3"/>
    <x v="0"/>
    <x v="318"/>
    <s v="WASTE MANAGEMENT    "/>
    <s v=" "/>
    <s v=" "/>
    <x v="3"/>
    <x v="58"/>
    <x v="79"/>
    <n v="311215"/>
    <n v="0"/>
    <s v=" "/>
    <s v=" "/>
    <n v="31210000"/>
    <n v="545009.68000000005"/>
    <n v="0"/>
    <n v="0"/>
    <n v="6672"/>
    <n v="0"/>
    <n v="488956.49"/>
    <n v="0"/>
    <n v="71956.289999999994"/>
    <n v="25174.46"/>
    <n v="2599.36"/>
    <n v="544178.80000000005"/>
    <n v="0"/>
    <n v="0"/>
    <n v="0"/>
    <n v="830.88"/>
    <n v="488956.49"/>
    <n v="0"/>
    <n v="71956.289999999994"/>
    <n v="18502.46"/>
    <n v="2599.36"/>
    <n v="0"/>
    <n v="0"/>
    <n v="0"/>
    <n v="0"/>
    <n v="0"/>
  </r>
  <r>
    <s v="31-211-000"/>
    <x v="3"/>
    <x v="59"/>
    <x v="79"/>
    <n v="317214.01"/>
    <x v="3"/>
    <x v="0"/>
    <x v="319"/>
    <s v="ADULT PROBATN GRANTS"/>
    <s v=" "/>
    <s v=" "/>
    <x v="3"/>
    <x v="59"/>
    <x v="79"/>
    <n v="311215"/>
    <n v="0"/>
    <s v=" "/>
    <s v=" "/>
    <n v="31211000"/>
    <n v="447449.02"/>
    <n v="0"/>
    <n v="7149.53"/>
    <n v="143445.97"/>
    <n v="6061.43"/>
    <n v="565881.37"/>
    <n v="0"/>
    <n v="2007881.5"/>
    <n v="2379627.6"/>
    <n v="123078.74"/>
    <n v="-79005.36"/>
    <n v="0"/>
    <n v="641748.16"/>
    <n v="187678.57"/>
    <n v="72384.789999999994"/>
    <n v="565881.37"/>
    <n v="0"/>
    <n v="2000731.97"/>
    <n v="2236181.63"/>
    <n v="117017.31"/>
    <n v="0"/>
    <n v="0"/>
    <n v="0"/>
    <n v="0"/>
    <n v="0"/>
  </r>
  <r>
    <s v="31-212-000"/>
    <x v="3"/>
    <x v="60"/>
    <x v="79"/>
    <n v="-131272.57"/>
    <x v="3"/>
    <x v="0"/>
    <x v="320"/>
    <s v="SHERIFF RICO        "/>
    <s v=" "/>
    <s v=" "/>
    <x v="3"/>
    <x v="60"/>
    <x v="79"/>
    <n v="311215"/>
    <n v="0"/>
    <s v=" "/>
    <s v=" "/>
    <n v="31212000"/>
    <n v="-70152.39"/>
    <n v="0"/>
    <n v="0"/>
    <n v="61423.839999999997"/>
    <n v="303.66000000000003"/>
    <n v="-186240.52"/>
    <n v="0"/>
    <n v="761398"/>
    <n v="723390.78"/>
    <n v="16960.73"/>
    <n v="-128303.25"/>
    <n v="0"/>
    <n v="120223.8"/>
    <n v="62072.94"/>
    <n v="0"/>
    <n v="-186240.52"/>
    <n v="0"/>
    <n v="761398"/>
    <n v="661966.93999999994"/>
    <n v="16657.07"/>
    <n v="0"/>
    <n v="0"/>
    <n v="0"/>
    <n v="0"/>
    <n v="0"/>
  </r>
  <r>
    <s v="31-213-000"/>
    <x v="3"/>
    <x v="61"/>
    <x v="79"/>
    <n v="30137638"/>
    <x v="3"/>
    <x v="0"/>
    <x v="321"/>
    <s v="COUNTY ATTORNEY RICO"/>
    <s v=" "/>
    <s v=" "/>
    <x v="3"/>
    <x v="61"/>
    <x v="79"/>
    <n v="311215"/>
    <n v="0"/>
    <s v=" "/>
    <s v=" "/>
    <n v="31213000"/>
    <n v="30161316.23"/>
    <n v="0"/>
    <n v="0"/>
    <n v="23678.23"/>
    <n v="0"/>
    <n v="35465931.049999997"/>
    <n v="5000000"/>
    <n v="7267.38"/>
    <n v="490354.4"/>
    <n v="154793.97"/>
    <n v="30133101.440000001"/>
    <n v="0"/>
    <n v="207.73"/>
    <n v="17986.04"/>
    <n v="45993.1"/>
    <n v="35465931.049999997"/>
    <n v="5000000"/>
    <n v="7267.38"/>
    <n v="466676.17"/>
    <n v="154793.97"/>
    <n v="0"/>
    <n v="0"/>
    <n v="0"/>
    <n v="0"/>
    <n v="0"/>
  </r>
  <r>
    <s v="31-214-000"/>
    <x v="3"/>
    <x v="62"/>
    <x v="79"/>
    <n v="2852525.33"/>
    <x v="3"/>
    <x v="0"/>
    <x v="322"/>
    <s v="SHERIFF JAIL ENHANCE"/>
    <s v=" "/>
    <s v=" "/>
    <x v="3"/>
    <x v="62"/>
    <x v="79"/>
    <n v="311215"/>
    <n v="0"/>
    <s v=" "/>
    <s v=" "/>
    <n v="31214000"/>
    <n v="2886152.39"/>
    <n v="0"/>
    <n v="0"/>
    <n v="33627.06"/>
    <n v="0"/>
    <n v="2902415.77"/>
    <n v="0"/>
    <n v="971648.38"/>
    <n v="1047012.49"/>
    <n v="25473.67"/>
    <n v="2919097.41"/>
    <n v="0"/>
    <n v="97552.11"/>
    <n v="135033.79999999999"/>
    <n v="4536.67"/>
    <n v="2902415.77"/>
    <n v="0"/>
    <n v="971648.38"/>
    <n v="1013385.43"/>
    <n v="25473.67"/>
    <n v="0"/>
    <n v="0"/>
    <n v="0"/>
    <n v="0"/>
    <n v="0"/>
  </r>
  <r>
    <s v="31-215-000"/>
    <x v="3"/>
    <x v="63"/>
    <x v="79"/>
    <n v="37357.230000000003"/>
    <x v="3"/>
    <x v="0"/>
    <x v="323"/>
    <s v="EMRGNCY MGMT        "/>
    <s v=" "/>
    <s v=" "/>
    <x v="3"/>
    <x v="63"/>
    <x v="79"/>
    <n v="311215"/>
    <n v="0"/>
    <s v=" "/>
    <s v=" "/>
    <n v="31215000"/>
    <n v="-182426.14"/>
    <n v="0"/>
    <n v="277650.09999999998"/>
    <n v="57866.73"/>
    <n v="0"/>
    <n v="237363.87"/>
    <n v="0"/>
    <n v="491203.96"/>
    <n v="730662.08"/>
    <n v="39451.480000000003"/>
    <n v="-102555.05"/>
    <n v="0"/>
    <n v="0"/>
    <n v="79871.09"/>
    <n v="0"/>
    <n v="237363.87"/>
    <n v="0"/>
    <n v="213553.86"/>
    <n v="672795.35"/>
    <n v="39451.480000000003"/>
    <n v="0"/>
    <n v="0"/>
    <n v="0"/>
    <n v="0"/>
    <n v="0"/>
  </r>
  <r>
    <s v="31-216-000"/>
    <x v="3"/>
    <x v="64"/>
    <x v="79"/>
    <n v="-9593.92"/>
    <x v="3"/>
    <x v="0"/>
    <x v="324"/>
    <s v="CLK OF COURT GRANTS "/>
    <s v=" "/>
    <s v=" "/>
    <x v="3"/>
    <x v="64"/>
    <x v="79"/>
    <n v="311215"/>
    <n v="0"/>
    <s v=" "/>
    <s v=" "/>
    <n v="31216000"/>
    <n v="11240.24"/>
    <n v="0"/>
    <n v="0"/>
    <n v="20834.16"/>
    <n v="0"/>
    <n v="-101232.71"/>
    <n v="0"/>
    <n v="1270179.78"/>
    <n v="1196076.45"/>
    <n v="17535.46"/>
    <n v="-120365.95"/>
    <n v="0"/>
    <n v="226754.13"/>
    <n v="95147.94"/>
    <n v="0"/>
    <n v="-101232.71"/>
    <n v="0"/>
    <n v="1270179.78"/>
    <n v="1175242.29"/>
    <n v="17535.46"/>
    <n v="0"/>
    <n v="0"/>
    <n v="0"/>
    <n v="0"/>
    <n v="0"/>
  </r>
  <r>
    <s v="31-217-000"/>
    <x v="3"/>
    <x v="65"/>
    <x v="79"/>
    <n v="1489372.83"/>
    <x v="3"/>
    <x v="0"/>
    <x v="325"/>
    <s v="CDBG HSG TRUST      "/>
    <s v=" "/>
    <s v=" "/>
    <x v="3"/>
    <x v="65"/>
    <x v="79"/>
    <n v="311215"/>
    <n v="0"/>
    <s v=" "/>
    <s v=" "/>
    <n v="31217000"/>
    <n v="1592547.47"/>
    <n v="0"/>
    <n v="608983.56000000006"/>
    <n v="712158.2"/>
    <n v="0"/>
    <n v="-166621.31"/>
    <n v="0"/>
    <n v="6272354.54"/>
    <n v="4650494.1900000004"/>
    <n v="34133.79"/>
    <n v="1567436.45"/>
    <n v="0"/>
    <n v="215385.14"/>
    <n v="192432.97"/>
    <n v="2158.85"/>
    <n v="-166621.31"/>
    <n v="0"/>
    <n v="5663370.9800000004"/>
    <n v="3938335.99"/>
    <n v="34133.79"/>
    <n v="0"/>
    <n v="0"/>
    <n v="0"/>
    <n v="0"/>
    <n v="0"/>
  </r>
  <r>
    <s v="31-218-000"/>
    <x v="3"/>
    <x v="66"/>
    <x v="79"/>
    <n v="334985.03999999998"/>
    <x v="3"/>
    <x v="0"/>
    <x v="326"/>
    <s v="CL OF CT FILL GAP   "/>
    <s v=" "/>
    <s v=" "/>
    <x v="3"/>
    <x v="66"/>
    <x v="79"/>
    <n v="311215"/>
    <n v="0"/>
    <s v=" "/>
    <s v=" "/>
    <n v="31218000"/>
    <n v="364475.57"/>
    <n v="0"/>
    <n v="125430"/>
    <n v="155716.16"/>
    <n v="795.63"/>
    <n v="455190.36"/>
    <n v="0"/>
    <n v="501719.5"/>
    <n v="1849207.02"/>
    <n v="1227282.2"/>
    <n v="166921.98000000001"/>
    <n v="0"/>
    <n v="376289.5"/>
    <n v="178735.91"/>
    <n v="0"/>
    <n v="455190.36"/>
    <n v="0"/>
    <n v="376289.5"/>
    <n v="1693490.86"/>
    <n v="1226486.57"/>
    <n v="0"/>
    <n v="0"/>
    <n v="0"/>
    <n v="0"/>
    <n v="0"/>
  </r>
  <r>
    <s v="31-219-000"/>
    <x v="3"/>
    <x v="67"/>
    <x v="79"/>
    <n v="727294.17"/>
    <x v="3"/>
    <x v="0"/>
    <x v="327"/>
    <s v="CNTY ATTRNY GRANTS  "/>
    <s v=" "/>
    <s v=" "/>
    <x v="3"/>
    <x v="67"/>
    <x v="79"/>
    <n v="311215"/>
    <n v="0"/>
    <s v=" "/>
    <s v=" "/>
    <n v="31219000"/>
    <n v="672466.04"/>
    <n v="0"/>
    <n v="363400.08"/>
    <n v="438068.77"/>
    <n v="129496.82"/>
    <n v="964572.84"/>
    <n v="0"/>
    <n v="3598970.42"/>
    <n v="5356649.5599999996"/>
    <n v="1520400.47"/>
    <n v="608167.62"/>
    <n v="0"/>
    <n v="473116.56"/>
    <n v="534229.92000000004"/>
    <n v="125411.78"/>
    <n v="964572.84"/>
    <n v="0"/>
    <n v="3235570.34"/>
    <n v="4918580.79"/>
    <n v="1390903.65"/>
    <n v="0"/>
    <n v="0"/>
    <n v="0"/>
    <n v="0"/>
    <n v="0"/>
  </r>
  <r>
    <s v="31-220-000"/>
    <x v="3"/>
    <x v="68"/>
    <x v="79"/>
    <n v="1334790.92"/>
    <x v="3"/>
    <x v="0"/>
    <x v="328"/>
    <s v="DIVERSION CA        "/>
    <s v=" "/>
    <s v=" "/>
    <x v="3"/>
    <x v="68"/>
    <x v="79"/>
    <n v="311215"/>
    <n v="0"/>
    <s v=" "/>
    <s v=" "/>
    <n v="31220000"/>
    <n v="1474263.62"/>
    <n v="0"/>
    <n v="0"/>
    <n v="139472.70000000001"/>
    <n v="0"/>
    <n v="1873753.13"/>
    <n v="0"/>
    <n v="1386022.9"/>
    <n v="1958181.19"/>
    <n v="33196.080000000002"/>
    <n v="1462795.88"/>
    <n v="0"/>
    <n v="172392.6"/>
    <n v="166107.45000000001"/>
    <n v="5182.59"/>
    <n v="1873753.13"/>
    <n v="0"/>
    <n v="1386022.9"/>
    <n v="1818708.49"/>
    <n v="33196.080000000002"/>
    <n v="0"/>
    <n v="0"/>
    <n v="0"/>
    <n v="0"/>
    <n v="0"/>
  </r>
  <r>
    <s v="31-221-000"/>
    <x v="3"/>
    <x v="69"/>
    <x v="79"/>
    <n v="238098.25"/>
    <x v="3"/>
    <x v="0"/>
    <x v="329"/>
    <s v="CO ATTY FILL GAP    "/>
    <s v=" "/>
    <s v=" "/>
    <x v="3"/>
    <x v="69"/>
    <x v="79"/>
    <n v="311215"/>
    <n v="0"/>
    <s v=" "/>
    <s v=" "/>
    <n v="31221000"/>
    <n v="321262.45"/>
    <n v="0"/>
    <n v="0"/>
    <n v="104976.47"/>
    <n v="21812.27"/>
    <n v="136580.19"/>
    <n v="0"/>
    <n v="304036"/>
    <n v="1157721.6100000001"/>
    <n v="955203.67"/>
    <n v="438573.06"/>
    <n v="0"/>
    <n v="0"/>
    <n v="117511.51"/>
    <n v="200.9"/>
    <n v="136580.19"/>
    <n v="0"/>
    <n v="304036"/>
    <n v="1052745.1399999999"/>
    <n v="933391.4"/>
    <n v="0"/>
    <n v="0"/>
    <n v="0"/>
    <n v="0"/>
    <n v="0"/>
  </r>
  <r>
    <s v="31-222-000"/>
    <x v="3"/>
    <x v="8"/>
    <x v="79"/>
    <n v="-3974619.41"/>
    <x v="3"/>
    <x v="0"/>
    <x v="330"/>
    <s v="HUMAN SERV GRNTS    "/>
    <s v=" "/>
    <s v=" "/>
    <x v="3"/>
    <x v="8"/>
    <x v="79"/>
    <n v="311215"/>
    <n v="0"/>
    <s v=" "/>
    <s v=" "/>
    <n v="31222000"/>
    <n v="-3266583.77"/>
    <n v="0"/>
    <n v="1822513.92"/>
    <n v="2789443"/>
    <n v="258893.44"/>
    <n v="-3790058.96"/>
    <n v="-682.92"/>
    <n v="34174789.460000001"/>
    <n v="35705686.740000002"/>
    <n v="1345653.91"/>
    <n v="-5621661.9400000004"/>
    <n v="-55.31"/>
    <n v="5865517.6399999997"/>
    <n v="3622471.58"/>
    <n v="111976.8"/>
    <n v="-3790058.96"/>
    <n v="-682.92"/>
    <n v="32352275.539999999"/>
    <n v="32916243.739999998"/>
    <n v="1086760.47"/>
    <n v="0"/>
    <n v="0"/>
    <n v="0"/>
    <n v="0"/>
    <n v="0"/>
  </r>
  <r>
    <s v="31-223-000"/>
    <x v="3"/>
    <x v="70"/>
    <x v="79"/>
    <n v="21495.919999999998"/>
    <x v="3"/>
    <x v="0"/>
    <x v="331"/>
    <s v="TRANSPORTATION GRTS "/>
    <s v=" "/>
    <s v=" "/>
    <x v="3"/>
    <x v="70"/>
    <x v="79"/>
    <n v="311215"/>
    <n v="0"/>
    <s v=" "/>
    <s v=" "/>
    <n v="31223000"/>
    <n v="-2036.71"/>
    <n v="0"/>
    <n v="33369.29"/>
    <n v="9836.66"/>
    <n v="0"/>
    <n v="9494.2000000000007"/>
    <n v="0"/>
    <n v="174911.27"/>
    <n v="212147.33"/>
    <n v="49237.78"/>
    <n v="3647.1"/>
    <n v="0"/>
    <n v="21026.46"/>
    <n v="28764.7"/>
    <n v="2054.4299999999998"/>
    <n v="9494.2000000000007"/>
    <n v="0"/>
    <n v="141541.98000000001"/>
    <n v="202310.67"/>
    <n v="49237.78"/>
    <n v="0"/>
    <n v="0"/>
    <n v="0"/>
    <n v="0"/>
    <n v="0"/>
  </r>
  <r>
    <s v="31-224-000"/>
    <x v="3"/>
    <x v="71"/>
    <x v="79"/>
    <n v="-1229.75"/>
    <x v="3"/>
    <x v="0"/>
    <x v="332"/>
    <s v="MED EXAMINER GRANTS "/>
    <s v=" "/>
    <s v=" "/>
    <x v="3"/>
    <x v="71"/>
    <x v="79"/>
    <n v="311215"/>
    <n v="0"/>
    <s v=" "/>
    <s v=" "/>
    <n v="31224000"/>
    <n v="-1229.75"/>
    <n v="0"/>
    <n v="0"/>
    <n v="0"/>
    <n v="0"/>
    <n v="-3517.21"/>
    <n v="0"/>
    <n v="9328"/>
    <n v="7060.19"/>
    <n v="19.649999999999999"/>
    <n v="-1228.7"/>
    <n v="0"/>
    <n v="0"/>
    <n v="1.05"/>
    <n v="0"/>
    <n v="-3517.21"/>
    <n v="0"/>
    <n v="9328"/>
    <n v="7060.19"/>
    <n v="19.649999999999999"/>
    <n v="0"/>
    <n v="0"/>
    <n v="0"/>
    <n v="0"/>
    <n v="0"/>
  </r>
  <r>
    <s v="31-225-000"/>
    <x v="3"/>
    <x v="9"/>
    <x v="79"/>
    <n v="319909.81"/>
    <x v="3"/>
    <x v="0"/>
    <x v="333"/>
    <s v="PARK SPUR CRSS RNCH "/>
    <s v=" "/>
    <s v=" "/>
    <x v="3"/>
    <x v="9"/>
    <x v="79"/>
    <n v="311215"/>
    <n v="0"/>
    <s v=" "/>
    <s v=" "/>
    <n v="31225000"/>
    <n v="337472.05"/>
    <n v="0"/>
    <n v="6444.45"/>
    <n v="24006.69"/>
    <n v="0"/>
    <n v="294788.96999999997"/>
    <n v="0"/>
    <n v="229271.42"/>
    <n v="205571.73"/>
    <n v="1421.15"/>
    <n v="324111.55"/>
    <n v="0"/>
    <n v="26599.91"/>
    <n v="13704.85"/>
    <n v="465.44"/>
    <n v="294788.96999999997"/>
    <n v="0"/>
    <n v="222826.97"/>
    <n v="181565.04"/>
    <n v="1421.15"/>
    <n v="0"/>
    <n v="0"/>
    <n v="0"/>
    <n v="0"/>
    <n v="0"/>
  </r>
  <r>
    <s v="31-226-000"/>
    <x v="3"/>
    <x v="72"/>
    <x v="79"/>
    <n v="3640997.14"/>
    <x v="3"/>
    <x v="0"/>
    <x v="334"/>
    <s v="PLANNING &amp; DEVELOPM "/>
    <s v=" "/>
    <s v=" "/>
    <x v="3"/>
    <x v="72"/>
    <x v="79"/>
    <n v="311215"/>
    <n v="0"/>
    <s v=" "/>
    <s v=" "/>
    <n v="31226000"/>
    <n v="3834171.87"/>
    <n v="0"/>
    <n v="377922.96"/>
    <n v="730450.18"/>
    <n v="159352.49"/>
    <n v="3222917.34"/>
    <n v="755.72"/>
    <n v="6164436.6399999997"/>
    <n v="8360684.4100000001"/>
    <n v="2615083.29"/>
    <n v="3952242.71"/>
    <n v="68.650000000000006"/>
    <n v="636588.22"/>
    <n v="883260.56"/>
    <n v="128670.15"/>
    <n v="3222917.34"/>
    <n v="755.72"/>
    <n v="5786513.6799999997"/>
    <n v="7630234.2300000004"/>
    <n v="2455730.7999999998"/>
    <n v="0"/>
    <n v="0"/>
    <n v="0"/>
    <n v="0"/>
    <n v="0"/>
  </r>
  <r>
    <s v="31-227-000"/>
    <x v="3"/>
    <x v="73"/>
    <x v="79"/>
    <n v="493991.28"/>
    <x v="3"/>
    <x v="0"/>
    <x v="335"/>
    <s v="JUV PROBATION GRANTS"/>
    <s v=" "/>
    <s v=" "/>
    <x v="3"/>
    <x v="73"/>
    <x v="79"/>
    <n v="311215"/>
    <n v="0"/>
    <s v=" "/>
    <s v=" "/>
    <n v="31227000"/>
    <n v="320.89"/>
    <n v="0"/>
    <n v="684476"/>
    <n v="227145.8"/>
    <n v="36340.19"/>
    <n v="488913.13"/>
    <n v="0"/>
    <n v="3010840.17"/>
    <n v="3157118.05"/>
    <n v="151356.03"/>
    <n v="64943.81"/>
    <n v="0"/>
    <n v="199489.51"/>
    <n v="289929.58"/>
    <n v="25817.15"/>
    <n v="488913.13"/>
    <n v="0"/>
    <n v="2326364.17"/>
    <n v="2929972.25"/>
    <n v="115015.84"/>
    <n v="0"/>
    <n v="0"/>
    <n v="0"/>
    <n v="0"/>
    <n v="0"/>
  </r>
  <r>
    <s v="31-228-000"/>
    <x v="3"/>
    <x v="74"/>
    <x v="79"/>
    <n v="902356.94"/>
    <x v="3"/>
    <x v="0"/>
    <x v="336"/>
    <s v="JUV PROB  SPEC FEES "/>
    <s v=" "/>
    <s v=" "/>
    <x v="3"/>
    <x v="74"/>
    <x v="79"/>
    <n v="311215"/>
    <n v="0"/>
    <s v=" "/>
    <s v=" "/>
    <n v="31228000"/>
    <n v="631619.38"/>
    <n v="0"/>
    <n v="270737.56"/>
    <n v="0"/>
    <n v="0"/>
    <n v="1360878.42"/>
    <n v="0"/>
    <n v="2561703.7400000002"/>
    <n v="3025527.23"/>
    <n v="5302.01"/>
    <n v="638856.88"/>
    <n v="0"/>
    <n v="296569.77"/>
    <n v="305142.59999999998"/>
    <n v="1335.33"/>
    <n v="1360878.42"/>
    <n v="0"/>
    <n v="2290966.1800000002"/>
    <n v="3025527.23"/>
    <n v="5302.01"/>
    <n v="0"/>
    <n v="0"/>
    <n v="0"/>
    <n v="0"/>
    <n v="0"/>
  </r>
  <r>
    <s v="31-229-000"/>
    <x v="3"/>
    <x v="75"/>
    <x v="79"/>
    <n v="46391.32"/>
    <x v="3"/>
    <x v="0"/>
    <x v="337"/>
    <s v="JUVENILE RESTITUTION"/>
    <s v=" "/>
    <s v=" "/>
    <x v="3"/>
    <x v="75"/>
    <x v="79"/>
    <n v="311215"/>
    <n v="0"/>
    <s v=" "/>
    <s v=" "/>
    <n v="31229000"/>
    <n v="46391.32"/>
    <n v="0"/>
    <n v="0"/>
    <n v="0"/>
    <n v="0"/>
    <n v="53439.44"/>
    <n v="0"/>
    <n v="809.47"/>
    <n v="8098.6"/>
    <n v="241.01"/>
    <n v="47821.05"/>
    <n v="0"/>
    <n v="0"/>
    <n v="1502.76"/>
    <n v="73.03"/>
    <n v="53439.44"/>
    <n v="0"/>
    <n v="809.47"/>
    <n v="8098.6"/>
    <n v="241.01"/>
    <n v="0"/>
    <n v="0"/>
    <n v="0"/>
    <n v="0"/>
    <n v="0"/>
  </r>
  <r>
    <s v="31-230-000"/>
    <x v="3"/>
    <x v="76"/>
    <x v="79"/>
    <n v="63082.84"/>
    <x v="3"/>
    <x v="0"/>
    <x v="338"/>
    <s v="PARKS &amp; REC GRANTS  "/>
    <s v=" "/>
    <s v=" "/>
    <x v="3"/>
    <x v="76"/>
    <x v="79"/>
    <n v="311215"/>
    <n v="0"/>
    <s v=" "/>
    <s v=" "/>
    <n v="31230000"/>
    <n v="63101.96"/>
    <n v="0"/>
    <n v="0"/>
    <n v="19.12"/>
    <n v="0"/>
    <n v="7122.84"/>
    <n v="0"/>
    <n v="55960"/>
    <n v="42.56"/>
    <n v="42.56"/>
    <n v="7122.84"/>
    <n v="0"/>
    <n v="55960"/>
    <n v="0"/>
    <n v="19.12"/>
    <n v="7122.84"/>
    <n v="0"/>
    <n v="55960"/>
    <n v="23.44"/>
    <n v="42.56"/>
    <n v="0"/>
    <n v="0"/>
    <n v="0"/>
    <n v="0"/>
    <n v="0"/>
  </r>
  <r>
    <s v="31-232-000"/>
    <x v="3"/>
    <x v="77"/>
    <x v="79"/>
    <n v="33274804.93"/>
    <x v="3"/>
    <x v="0"/>
    <x v="339"/>
    <s v="TRANSPORTATION OPERA"/>
    <s v=" "/>
    <s v=" "/>
    <x v="3"/>
    <x v="77"/>
    <x v="79"/>
    <n v="311215"/>
    <n v="0"/>
    <s v=" "/>
    <s v=" "/>
    <n v="31232000"/>
    <n v="27492439.699999999"/>
    <n v="0"/>
    <n v="9786386.9900000002"/>
    <n v="4135613.17"/>
    <n v="131591.41"/>
    <n v="25937356.640000001"/>
    <n v="248.34"/>
    <n v="88245220.840000004"/>
    <n v="84304897.569999993"/>
    <n v="3397373.36"/>
    <n v="24967783.559999999"/>
    <n v="23.47"/>
    <n v="9260045.5399999991"/>
    <n v="7030403.4699999997"/>
    <n v="295037.53999999998"/>
    <n v="25937356.640000001"/>
    <n v="248.34"/>
    <n v="78458833.849999994"/>
    <n v="80169284.400000006"/>
    <n v="3265781.95"/>
    <n v="0"/>
    <n v="0"/>
    <n v="0"/>
    <n v="0"/>
    <n v="0"/>
  </r>
  <r>
    <s v="31-233-000"/>
    <x v="3"/>
    <x v="78"/>
    <x v="79"/>
    <n v="-12568.03"/>
    <x v="3"/>
    <x v="0"/>
    <x v="340"/>
    <s v="PUB DEFNDR GRANTS   "/>
    <s v=" "/>
    <s v=" "/>
    <x v="3"/>
    <x v="78"/>
    <x v="79"/>
    <n v="311215"/>
    <n v="0"/>
    <s v=" "/>
    <s v=" "/>
    <n v="31233000"/>
    <n v="-55749.56"/>
    <n v="0"/>
    <n v="59323"/>
    <n v="17941.47"/>
    <n v="1800"/>
    <n v="489.05"/>
    <n v="0"/>
    <n v="177967"/>
    <n v="209541.13"/>
    <n v="18517.05"/>
    <n v="-37054.57"/>
    <n v="0"/>
    <n v="0"/>
    <n v="18694.990000000002"/>
    <n v="0"/>
    <n v="489.05"/>
    <n v="0"/>
    <n v="118644"/>
    <n v="191599.66"/>
    <n v="16717.05"/>
    <n v="0"/>
    <n v="0"/>
    <n v="0"/>
    <n v="0"/>
    <n v="0"/>
  </r>
  <r>
    <s v="31-234-000"/>
    <x v="3"/>
    <x v="79"/>
    <x v="79"/>
    <n v="53372793.630000003"/>
    <x v="3"/>
    <x v="0"/>
    <x v="341"/>
    <s v="TRANSPRT CAP PRJCTS "/>
    <s v=" "/>
    <s v=" "/>
    <x v="3"/>
    <x v="79"/>
    <x v="79"/>
    <n v="311215"/>
    <n v="0"/>
    <s v=" "/>
    <s v=" "/>
    <n v="31234000"/>
    <n v="54639882.840000004"/>
    <n v="0"/>
    <n v="81915.5"/>
    <n v="1381544.29"/>
    <n v="32539.58"/>
    <n v="42959643.25"/>
    <n v="0"/>
    <n v="17787109.73"/>
    <n v="41936284.659999996"/>
    <n v="34562325.310000002"/>
    <n v="54379767.850000001"/>
    <n v="0"/>
    <n v="789528.37"/>
    <n v="3098380.85"/>
    <n v="2568967.4700000002"/>
    <n v="42959643.25"/>
    <n v="0"/>
    <n v="17705194.23"/>
    <n v="40554740.369999997"/>
    <n v="34529785.729999997"/>
    <n v="0"/>
    <n v="0"/>
    <n v="0"/>
    <n v="0"/>
    <n v="0"/>
  </r>
  <r>
    <s v="31-235-000"/>
    <x v="3"/>
    <x v="80"/>
    <x v="79"/>
    <n v="1286.42"/>
    <x v="3"/>
    <x v="0"/>
    <x v="342"/>
    <s v="DEL WEB SPECIAL REV "/>
    <s v=" "/>
    <s v=" "/>
    <x v="3"/>
    <x v="80"/>
    <x v="79"/>
    <n v="311215"/>
    <n v="0"/>
    <s v=" "/>
    <s v=" "/>
    <n v="31235000"/>
    <n v="1286.42"/>
    <n v="0"/>
    <n v="0"/>
    <n v="0"/>
    <n v="0"/>
    <n v="516434.33"/>
    <n v="0"/>
    <n v="0"/>
    <n v="525613.80000000005"/>
    <n v="10465.89"/>
    <n v="0"/>
    <n v="0"/>
    <n v="0"/>
    <n v="0"/>
    <n v="1286.42"/>
    <n v="516434.33"/>
    <n v="0"/>
    <n v="0"/>
    <n v="525613.80000000005"/>
    <n v="10465.89"/>
    <n v="0"/>
    <n v="0"/>
    <n v="0"/>
    <n v="0"/>
    <n v="0"/>
  </r>
  <r>
    <s v="31-236-000"/>
    <x v="3"/>
    <x v="81"/>
    <x v="79"/>
    <n v="2796015.36"/>
    <x v="3"/>
    <x v="0"/>
    <x v="343"/>
    <s v="RECRD'S SURCHARGE   "/>
    <s v=" "/>
    <s v=" "/>
    <x v="3"/>
    <x v="81"/>
    <x v="79"/>
    <n v="311215"/>
    <n v="0"/>
    <s v=" "/>
    <s v=" "/>
    <n v="31236000"/>
    <n v="2781134.31"/>
    <n v="0"/>
    <n v="329448"/>
    <n v="314566.95"/>
    <n v="0"/>
    <n v="3515553.81"/>
    <n v="0"/>
    <n v="2790269.29"/>
    <n v="3531589.67"/>
    <n v="21781.93"/>
    <n v="3073775.55"/>
    <n v="0"/>
    <n v="257888"/>
    <n v="555030.74"/>
    <n v="4501.5"/>
    <n v="3515553.81"/>
    <n v="0"/>
    <n v="2460821.29"/>
    <n v="3217022.72"/>
    <n v="21781.93"/>
    <n v="0"/>
    <n v="0"/>
    <n v="0"/>
    <n v="0"/>
    <n v="0"/>
  </r>
  <r>
    <s v="31-237-000"/>
    <x v="3"/>
    <x v="82"/>
    <x v="79"/>
    <n v="7931.74"/>
    <x v="3"/>
    <x v="0"/>
    <x v="344"/>
    <s v="JUSTICE COURT FEES  "/>
    <s v=" "/>
    <s v=" "/>
    <x v="3"/>
    <x v="82"/>
    <x v="79"/>
    <n v="311215"/>
    <n v="0"/>
    <s v=" "/>
    <s v=" "/>
    <n v="31237000"/>
    <n v="7751.15"/>
    <n v="0"/>
    <n v="180.59"/>
    <n v="0"/>
    <n v="0"/>
    <n v="18543.16"/>
    <n v="0"/>
    <n v="706.93"/>
    <n v="11361.12"/>
    <n v="42.77"/>
    <n v="7660.08"/>
    <n v="0"/>
    <n v="79.41"/>
    <n v="0"/>
    <n v="11.66"/>
    <n v="18543.16"/>
    <n v="0"/>
    <n v="526.34"/>
    <n v="11361.12"/>
    <n v="42.77"/>
    <n v="0"/>
    <n v="0"/>
    <n v="0"/>
    <n v="0"/>
    <n v="0"/>
  </r>
  <r>
    <s v="31-238-000"/>
    <x v="3"/>
    <x v="83"/>
    <x v="79"/>
    <n v="543641.61"/>
    <x v="3"/>
    <x v="0"/>
    <x v="345"/>
    <s v="TRIAL COURT GRANTS  "/>
    <s v=" "/>
    <s v=" "/>
    <x v="3"/>
    <x v="83"/>
    <x v="79"/>
    <n v="311215"/>
    <n v="0"/>
    <s v=" "/>
    <s v=" "/>
    <n v="31238000"/>
    <n v="151390.67000000001"/>
    <n v="0"/>
    <n v="490368.23"/>
    <n v="101120.83"/>
    <n v="3003.54"/>
    <n v="114228.38"/>
    <n v="0"/>
    <n v="2422929.87"/>
    <n v="2142488.14"/>
    <n v="148971.5"/>
    <n v="130520.21"/>
    <n v="0"/>
    <n v="129338.07"/>
    <n v="109320.06"/>
    <n v="852.45"/>
    <n v="114228.38"/>
    <n v="0"/>
    <n v="1932561.64"/>
    <n v="2041367.31"/>
    <n v="145967.96"/>
    <n v="0"/>
    <n v="0"/>
    <n v="0"/>
    <n v="0"/>
    <n v="0"/>
  </r>
  <r>
    <s v="31-239-000"/>
    <x v="3"/>
    <x v="84"/>
    <x v="79"/>
    <n v="95299.77"/>
    <x v="3"/>
    <x v="0"/>
    <x v="346"/>
    <s v="PARKS SOUVENIR      "/>
    <s v=" "/>
    <s v=" "/>
    <x v="3"/>
    <x v="84"/>
    <x v="79"/>
    <n v="311215"/>
    <n v="0"/>
    <s v=" "/>
    <s v=" "/>
    <n v="31239000"/>
    <n v="62199.02"/>
    <n v="0"/>
    <n v="42801.23"/>
    <n v="9700.48"/>
    <n v="0"/>
    <n v="133316.03"/>
    <n v="0"/>
    <n v="347241.33"/>
    <n v="387407.57"/>
    <n v="2149.98"/>
    <n v="35951.440000000002"/>
    <n v="0"/>
    <n v="61380.07"/>
    <n v="35161.18"/>
    <n v="28.69"/>
    <n v="133316.03"/>
    <n v="0"/>
    <n v="304440.09999999998"/>
    <n v="377707.09"/>
    <n v="2149.98"/>
    <n v="0"/>
    <n v="0"/>
    <n v="0"/>
    <n v="0"/>
    <n v="0"/>
  </r>
  <r>
    <s v="31-240-000"/>
    <x v="3"/>
    <x v="85"/>
    <x v="79"/>
    <n v="1505852.92"/>
    <x v="3"/>
    <x v="0"/>
    <x v="347"/>
    <s v="LK PLEASANT REC SERV"/>
    <s v=" "/>
    <s v=" "/>
    <x v="3"/>
    <x v="85"/>
    <x v="79"/>
    <n v="311215"/>
    <n v="0"/>
    <s v=" "/>
    <s v=" "/>
    <n v="31240000"/>
    <n v="1454281.46"/>
    <n v="0"/>
    <n v="220274.88"/>
    <n v="168703.42"/>
    <n v="0"/>
    <n v="1499529.38"/>
    <n v="0"/>
    <n v="2155998.42"/>
    <n v="2179304"/>
    <n v="29629.119999999999"/>
    <n v="1384514.8"/>
    <n v="0"/>
    <n v="239363.54"/>
    <n v="172270.31"/>
    <n v="2673.43"/>
    <n v="1499529.38"/>
    <n v="0"/>
    <n v="1935723.54"/>
    <n v="2010600.58"/>
    <n v="29629.119999999999"/>
    <n v="0"/>
    <n v="0"/>
    <n v="0"/>
    <n v="0"/>
    <n v="0"/>
  </r>
  <r>
    <s v="31-241-000"/>
    <x v="3"/>
    <x v="86"/>
    <x v="79"/>
    <n v="3148431.54"/>
    <x v="3"/>
    <x v="0"/>
    <x v="348"/>
    <s v="PARKS ENHANCEMENT   "/>
    <s v=" "/>
    <s v=" "/>
    <x v="3"/>
    <x v="86"/>
    <x v="79"/>
    <n v="311215"/>
    <n v="0"/>
    <s v=" "/>
    <s v=" "/>
    <n v="31241000"/>
    <n v="3016228.44"/>
    <n v="0"/>
    <n v="536401.56999999995"/>
    <n v="511502.12"/>
    <n v="107303.65"/>
    <n v="3401448.72"/>
    <n v="4862.9799999999996"/>
    <n v="4298796.79"/>
    <n v="5503374.0999999996"/>
    <n v="956423.11"/>
    <n v="3173771.44"/>
    <n v="643.82000000000005"/>
    <n v="433135.16"/>
    <n v="655109.11"/>
    <n v="65074.77"/>
    <n v="3401448.72"/>
    <n v="4862.9799999999996"/>
    <n v="3762395.22"/>
    <n v="4991871.9800000004"/>
    <n v="849119.46"/>
    <n v="0"/>
    <n v="0"/>
    <n v="0"/>
    <n v="0"/>
    <n v="0"/>
  </r>
  <r>
    <s v="31-242-000"/>
    <x v="3"/>
    <x v="87"/>
    <x v="79"/>
    <n v="-29194.33"/>
    <x v="3"/>
    <x v="0"/>
    <x v="349"/>
    <s v="LIBRARY DIST GRTS   "/>
    <s v=" "/>
    <s v=" "/>
    <x v="3"/>
    <x v="87"/>
    <x v="79"/>
    <n v="311215"/>
    <n v="0"/>
    <s v=" "/>
    <s v=" "/>
    <n v="31242000"/>
    <n v="-29217.08"/>
    <n v="0"/>
    <n v="0"/>
    <n v="1.44"/>
    <n v="24.19"/>
    <n v="76854.399999999994"/>
    <n v="0"/>
    <n v="52753.77"/>
    <n v="165701.35"/>
    <n v="6898.85"/>
    <n v="-4066.2"/>
    <n v="0"/>
    <n v="0"/>
    <n v="25150.880000000001"/>
    <n v="0"/>
    <n v="76854.399999999994"/>
    <n v="0"/>
    <n v="52753.77"/>
    <n v="165699.91"/>
    <n v="6874.66"/>
    <n v="0"/>
    <n v="0"/>
    <n v="0"/>
    <n v="0"/>
    <n v="0"/>
  </r>
  <r>
    <s v="31-243-000"/>
    <x v="3"/>
    <x v="88"/>
    <x v="79"/>
    <n v="703581.82"/>
    <x v="3"/>
    <x v="0"/>
    <x v="350"/>
    <s v="PARKS DONATIONS     "/>
    <s v=" "/>
    <s v=" "/>
    <x v="3"/>
    <x v="88"/>
    <x v="79"/>
    <n v="311215"/>
    <n v="0"/>
    <s v=" "/>
    <s v=" "/>
    <n v="31243000"/>
    <n v="702898.87"/>
    <n v="0"/>
    <n v="808.04"/>
    <n v="127.35"/>
    <n v="2.2599999999999998"/>
    <n v="692554.73"/>
    <n v="0"/>
    <n v="16085.56"/>
    <n v="12085.99"/>
    <n v="7027.52"/>
    <n v="701081.1"/>
    <n v="0"/>
    <n v="3842.8"/>
    <n v="3092.1"/>
    <n v="1067.07"/>
    <n v="692554.73"/>
    <n v="0"/>
    <n v="15277.52"/>
    <n v="11958.64"/>
    <n v="7025.26"/>
    <n v="0"/>
    <n v="0"/>
    <n v="0"/>
    <n v="0"/>
    <n v="0"/>
  </r>
  <r>
    <s v="31-244-000"/>
    <x v="3"/>
    <x v="89"/>
    <x v="79"/>
    <n v="5530406.2999999998"/>
    <x v="3"/>
    <x v="0"/>
    <x v="351"/>
    <s v="LIBRARY DISTRICT    "/>
    <s v=" "/>
    <s v=" "/>
    <x v="3"/>
    <x v="89"/>
    <x v="79"/>
    <n v="311215"/>
    <n v="0"/>
    <s v=" "/>
    <s v=" "/>
    <n v="31244000"/>
    <n v="5628677.6200000001"/>
    <n v="0"/>
    <n v="175922.86"/>
    <n v="1012259.32"/>
    <n v="738065.14"/>
    <n v="5293762.3"/>
    <n v="2075.6"/>
    <n v="4326995.0199999996"/>
    <n v="18465997.68"/>
    <n v="14377722.26"/>
    <n v="5109567.3600000003"/>
    <n v="184.63"/>
    <n v="984886.4"/>
    <n v="1500530.81"/>
    <n v="1034939.3"/>
    <n v="5293762.3"/>
    <n v="2075.6"/>
    <n v="4151072.16"/>
    <n v="17453738.359999999"/>
    <n v="13639657.119999999"/>
    <n v="0"/>
    <n v="0"/>
    <n v="0"/>
    <n v="0"/>
    <n v="0"/>
  </r>
  <r>
    <s v="31-245-000"/>
    <x v="3"/>
    <x v="90"/>
    <x v="79"/>
    <n v="597038.30000000005"/>
    <x v="3"/>
    <x v="0"/>
    <x v="352"/>
    <s v="JUSTICE COURT SP REV"/>
    <s v=" "/>
    <s v=" "/>
    <x v="3"/>
    <x v="90"/>
    <x v="79"/>
    <n v="311215"/>
    <n v="0"/>
    <s v=" "/>
    <s v=" "/>
    <n v="31245000"/>
    <n v="558897.06000000006"/>
    <n v="0"/>
    <n v="581315.81999999995"/>
    <n v="543174.57999999996"/>
    <n v="0"/>
    <n v="636500.93999999994"/>
    <n v="0"/>
    <n v="5347921.71"/>
    <n v="5455788.9800000004"/>
    <n v="68404.63"/>
    <n v="592342.93999999994"/>
    <n v="0"/>
    <n v="524122.25"/>
    <n v="558490.57999999996"/>
    <n v="922.45"/>
    <n v="636500.93999999994"/>
    <n v="0"/>
    <n v="4766605.8899999997"/>
    <n v="4912614.4000000004"/>
    <n v="68404.63"/>
    <n v="0"/>
    <n v="0"/>
    <n v="0"/>
    <n v="0"/>
    <n v="0"/>
  </r>
  <r>
    <s v="31-248-000"/>
    <x v="3"/>
    <x v="91"/>
    <x v="79"/>
    <n v="632307.5"/>
    <x v="3"/>
    <x v="0"/>
    <x v="353"/>
    <s v="ELECTIONS GRANTS    "/>
    <s v=" "/>
    <s v=" "/>
    <x v="3"/>
    <x v="91"/>
    <x v="79"/>
    <n v="311215"/>
    <n v="0"/>
    <s v=" "/>
    <s v=" "/>
    <n v="31248000"/>
    <n v="632577.5"/>
    <n v="0"/>
    <n v="0"/>
    <n v="270"/>
    <n v="0"/>
    <n v="771678.84"/>
    <n v="0"/>
    <n v="111825"/>
    <n v="254354.96"/>
    <n v="3158.62"/>
    <n v="743668.21"/>
    <n v="0"/>
    <n v="0"/>
    <n v="112095"/>
    <n v="1004.29"/>
    <n v="771678.84"/>
    <n v="0"/>
    <n v="111825"/>
    <n v="254084.96"/>
    <n v="3158.62"/>
    <n v="0"/>
    <n v="0"/>
    <n v="0"/>
    <n v="0"/>
    <n v="0"/>
  </r>
  <r>
    <s v="31-249-000"/>
    <x v="3"/>
    <x v="92"/>
    <x v="79"/>
    <n v="44395.65"/>
    <x v="3"/>
    <x v="0"/>
    <x v="354"/>
    <s v="GENERAL GOVT GRANTS "/>
    <s v=" "/>
    <s v=" "/>
    <x v="3"/>
    <x v="92"/>
    <x v="79"/>
    <n v="311215"/>
    <n v="0"/>
    <s v=" "/>
    <s v=" "/>
    <n v="31249000"/>
    <n v="47091.839999999997"/>
    <n v="0"/>
    <n v="0"/>
    <n v="2696.19"/>
    <n v="0"/>
    <n v="123280.69"/>
    <n v="0"/>
    <n v="3756173.84"/>
    <n v="3972507.02"/>
    <n v="137448.14000000001"/>
    <n v="5015.66"/>
    <n v="0"/>
    <n v="125000"/>
    <n v="83658.95"/>
    <n v="735.13"/>
    <n v="123280.69"/>
    <n v="0"/>
    <n v="3756173.84"/>
    <n v="3969810.83"/>
    <n v="137448.14000000001"/>
    <n v="0"/>
    <n v="0"/>
    <n v="0"/>
    <n v="0"/>
    <n v="0"/>
  </r>
  <r>
    <s v="31-250-000"/>
    <x v="3"/>
    <x v="93"/>
    <x v="79"/>
    <n v="4534999.1500000004"/>
    <x v="3"/>
    <x v="0"/>
    <x v="355"/>
    <s v="CACTUS LEAGUE OPERAT"/>
    <s v=" "/>
    <s v=" "/>
    <x v="3"/>
    <x v="93"/>
    <x v="79"/>
    <n v="311215"/>
    <n v="0"/>
    <s v=" "/>
    <s v=" "/>
    <n v="31250000"/>
    <n v="4535300.1500000004"/>
    <n v="0"/>
    <n v="0"/>
    <n v="301"/>
    <n v="0"/>
    <n v="4540403.09"/>
    <n v="0"/>
    <n v="0"/>
    <n v="27250.42"/>
    <n v="21846.48"/>
    <n v="4529780.04"/>
    <n v="0"/>
    <n v="0"/>
    <n v="1391"/>
    <n v="6911.11"/>
    <n v="4540403.09"/>
    <n v="0"/>
    <n v="0"/>
    <n v="26949.42"/>
    <n v="21846.48"/>
    <n v="0"/>
    <n v="0"/>
    <n v="0"/>
    <n v="0"/>
    <n v="0"/>
  </r>
  <r>
    <s v="31-251-000"/>
    <x v="3"/>
    <x v="94"/>
    <x v="79"/>
    <n v="832512.56"/>
    <x v="3"/>
    <x v="0"/>
    <x v="356"/>
    <s v="SHERIFF GRANTS      "/>
    <s v=" "/>
    <s v=" "/>
    <x v="3"/>
    <x v="94"/>
    <x v="79"/>
    <n v="311215"/>
    <n v="0"/>
    <s v=" "/>
    <s v=" "/>
    <n v="31251000"/>
    <n v="992465.29"/>
    <n v="0"/>
    <n v="138954.59"/>
    <n v="299751.08"/>
    <n v="843.76"/>
    <n v="739778.22"/>
    <n v="180000"/>
    <n v="5527669.2800000003"/>
    <n v="5784935.4000000004"/>
    <n v="530000.46"/>
    <n v="1105692.3"/>
    <n v="180000"/>
    <n v="386694.58"/>
    <n v="523121.1"/>
    <n v="203199.51"/>
    <n v="739778.22"/>
    <n v="180000"/>
    <n v="5388714.6900000004"/>
    <n v="5485184.3200000003"/>
    <n v="529156.69999999995"/>
    <n v="0"/>
    <n v="0"/>
    <n v="0"/>
    <n v="0"/>
    <n v="0"/>
  </r>
  <r>
    <s v="31-252-000"/>
    <x v="3"/>
    <x v="95"/>
    <x v="79"/>
    <n v="8197784.0800000001"/>
    <x v="3"/>
    <x v="0"/>
    <x v="357"/>
    <s v="INMATE SERVICES     "/>
    <s v=" "/>
    <s v=" "/>
    <x v="3"/>
    <x v="95"/>
    <x v="79"/>
    <n v="311215"/>
    <n v="0"/>
    <s v=" "/>
    <s v=" "/>
    <n v="31252000"/>
    <n v="8228079.6500000004"/>
    <n v="0"/>
    <n v="723544.35"/>
    <n v="759066.3"/>
    <n v="5226.38"/>
    <n v="7509075.3499999996"/>
    <n v="48.55"/>
    <n v="9364762.6099999994"/>
    <n v="9299378.6799999997"/>
    <n v="623373.35"/>
    <n v="8112201.6200000001"/>
    <n v="105.35"/>
    <n v="952671.78"/>
    <n v="854848.17"/>
    <n v="18159.77"/>
    <n v="7509075.3499999996"/>
    <n v="48.55"/>
    <n v="8641218.2599999998"/>
    <n v="8540312.3800000008"/>
    <n v="618146.97"/>
    <n v="0"/>
    <n v="0"/>
    <n v="0"/>
    <n v="0"/>
    <n v="0"/>
  </r>
  <r>
    <s v="31-253-000"/>
    <x v="3"/>
    <x v="96"/>
    <x v="79"/>
    <n v="7878116.5800000001"/>
    <x v="3"/>
    <x v="0"/>
    <x v="358"/>
    <s v="BALLPARK OPERATIONS "/>
    <s v=" "/>
    <s v=" "/>
    <x v="3"/>
    <x v="96"/>
    <x v="79"/>
    <n v="311215"/>
    <n v="0"/>
    <s v=" "/>
    <s v=" "/>
    <n v="31253000"/>
    <n v="7282780.8300000001"/>
    <n v="0"/>
    <n v="628663"/>
    <n v="33327.25"/>
    <n v="0"/>
    <n v="6953643.2199999997"/>
    <n v="1385778"/>
    <n v="3467129.03"/>
    <n v="1221879.99"/>
    <n v="65002.32"/>
    <n v="7308712.6799999997"/>
    <n v="0"/>
    <n v="85927.76"/>
    <n v="124008.32000000001"/>
    <n v="12148.71"/>
    <n v="6953643.2199999997"/>
    <n v="1385778"/>
    <n v="2838466.03"/>
    <n v="1188552.74"/>
    <n v="65002.32"/>
    <n v="0"/>
    <n v="0"/>
    <n v="0"/>
    <n v="0"/>
    <n v="0"/>
  </r>
  <r>
    <s v="31-254-000"/>
    <x v="3"/>
    <x v="97"/>
    <x v="79"/>
    <n v="821021.95"/>
    <x v="3"/>
    <x v="0"/>
    <x v="359"/>
    <s v="INMATE HEALTH SVC   "/>
    <s v=" "/>
    <s v=" "/>
    <x v="3"/>
    <x v="97"/>
    <x v="79"/>
    <n v="311215"/>
    <n v="0"/>
    <s v=" "/>
    <s v=" "/>
    <n v="31254000"/>
    <n v="790230.6"/>
    <n v="0"/>
    <n v="30791.35"/>
    <n v="0"/>
    <n v="0"/>
    <n v="649147.30000000005"/>
    <n v="0"/>
    <n v="287328.90000000002"/>
    <n v="118890.01"/>
    <n v="3435.76"/>
    <n v="810130.99"/>
    <n v="0"/>
    <n v="24460.5"/>
    <n v="45577.2"/>
    <n v="1216.31"/>
    <n v="649147.30000000005"/>
    <n v="0"/>
    <n v="256537.55"/>
    <n v="118890.01"/>
    <n v="3435.76"/>
    <n v="0"/>
    <n v="0"/>
    <n v="0"/>
    <n v="0"/>
    <n v="0"/>
  </r>
  <r>
    <s v="31-255-000"/>
    <x v="3"/>
    <x v="98"/>
    <x v="79"/>
    <n v="29823371.07"/>
    <x v="3"/>
    <x v="0"/>
    <x v="360"/>
    <s v="DETENTION OPERATIONS"/>
    <s v=" "/>
    <s v=" "/>
    <x v="3"/>
    <x v="98"/>
    <x v="79"/>
    <n v="311215"/>
    <n v="0"/>
    <s v=" "/>
    <s v=" "/>
    <n v="31255000"/>
    <n v="39359861.130000003"/>
    <n v="0"/>
    <n v="12137499.25"/>
    <n v="21742820.68"/>
    <n v="68831.37"/>
    <n v="48754829.57"/>
    <n v="328.67"/>
    <n v="135844531.88999999"/>
    <n v="279803339.02999997"/>
    <n v="125027677.31"/>
    <n v="43999705.159999996"/>
    <n v="32.799999999999997"/>
    <n v="13068081.25"/>
    <n v="32596133.280000001"/>
    <n v="14888240.800000001"/>
    <n v="48754829.57"/>
    <n v="328.67"/>
    <n v="123707032.64"/>
    <n v="258060518.34999999"/>
    <n v="124958845.94"/>
    <n v="0"/>
    <n v="0"/>
    <n v="0"/>
    <n v="0"/>
    <n v="0"/>
  </r>
  <r>
    <s v="31-256-000"/>
    <x v="3"/>
    <x v="99"/>
    <x v="79"/>
    <n v="257287.42"/>
    <x v="3"/>
    <x v="0"/>
    <x v="361"/>
    <s v="PROBATE FEES        "/>
    <s v=" "/>
    <s v=" "/>
    <x v="3"/>
    <x v="99"/>
    <x v="79"/>
    <n v="311215"/>
    <n v="0"/>
    <s v=" "/>
    <s v=" "/>
    <n v="31256000"/>
    <n v="215595.53"/>
    <n v="0"/>
    <n v="44141.89"/>
    <n v="2450"/>
    <n v="0"/>
    <n v="267226.08"/>
    <n v="0"/>
    <n v="332044.64"/>
    <n v="343323.39"/>
    <n v="1340.09"/>
    <n v="227874.27"/>
    <n v="0"/>
    <n v="26941.919999999998"/>
    <n v="39600"/>
    <n v="379.34"/>
    <n v="267226.08"/>
    <n v="0"/>
    <n v="287902.75"/>
    <n v="340873.39"/>
    <n v="1340.09"/>
    <n v="0"/>
    <n v="0"/>
    <n v="0"/>
    <n v="0"/>
    <n v="0"/>
  </r>
  <r>
    <s v="31-257-000"/>
    <x v="3"/>
    <x v="100"/>
    <x v="79"/>
    <n v="246747.3"/>
    <x v="3"/>
    <x v="0"/>
    <x v="362"/>
    <s v="CONCILIATION COURT F"/>
    <s v=" "/>
    <s v=" "/>
    <x v="3"/>
    <x v="100"/>
    <x v="79"/>
    <n v="311215"/>
    <n v="0"/>
    <s v=" "/>
    <s v=" "/>
    <n v="31257000"/>
    <n v="123268.84"/>
    <n v="0"/>
    <n v="148478.46"/>
    <n v="25000"/>
    <n v="0"/>
    <n v="272535.73"/>
    <n v="0"/>
    <n v="1190180"/>
    <n v="1217267.08"/>
    <n v="1298.6500000000001"/>
    <n v="65740.36"/>
    <n v="0"/>
    <n v="127398.86"/>
    <n v="70100"/>
    <n v="229.62"/>
    <n v="272535.73"/>
    <n v="0"/>
    <n v="1041701.54"/>
    <n v="1192267.08"/>
    <n v="1298.6500000000001"/>
    <n v="0"/>
    <n v="0"/>
    <n v="0"/>
    <n v="0"/>
    <n v="0"/>
  </r>
  <r>
    <s v="31-258-000"/>
    <x v="3"/>
    <x v="101"/>
    <x v="79"/>
    <n v="121630.85"/>
    <x v="3"/>
    <x v="0"/>
    <x v="363"/>
    <s v="SHERIFF TOWING/IMP  "/>
    <s v=" "/>
    <s v=" "/>
    <x v="3"/>
    <x v="101"/>
    <x v="79"/>
    <n v="311215"/>
    <n v="0"/>
    <s v=" "/>
    <s v=" "/>
    <n v="31258000"/>
    <n v="126169.69"/>
    <n v="0"/>
    <n v="9750"/>
    <n v="14288.84"/>
    <n v="0"/>
    <n v="143594.63"/>
    <n v="0"/>
    <n v="120450"/>
    <n v="143450.74"/>
    <n v="1036.96"/>
    <n v="127895.67"/>
    <n v="0"/>
    <n v="12300"/>
    <n v="14216.8"/>
    <n v="190.82"/>
    <n v="143594.63"/>
    <n v="0"/>
    <n v="110700"/>
    <n v="129161.9"/>
    <n v="1036.96"/>
    <n v="0"/>
    <n v="0"/>
    <n v="0"/>
    <n v="0"/>
    <n v="0"/>
  </r>
  <r>
    <s v="31-259-000"/>
    <x v="3"/>
    <x v="102"/>
    <x v="79"/>
    <n v="918613.16"/>
    <x v="3"/>
    <x v="0"/>
    <x v="364"/>
    <s v="TRIAL COURT SP REV  "/>
    <s v=" "/>
    <s v=" "/>
    <x v="3"/>
    <x v="102"/>
    <x v="79"/>
    <n v="311215"/>
    <n v="0"/>
    <s v=" "/>
    <s v=" "/>
    <n v="31259000"/>
    <n v="535535.96"/>
    <n v="0"/>
    <n v="450051.23"/>
    <n v="68244.02"/>
    <n v="1269.99"/>
    <n v="850038.11"/>
    <n v="0"/>
    <n v="3888849.3"/>
    <n v="3904407.51"/>
    <n v="84133.26"/>
    <n v="466457.15"/>
    <n v="0"/>
    <n v="374997.58"/>
    <n v="329069.84000000003"/>
    <n v="23151.07"/>
    <n v="850038.11"/>
    <n v="0"/>
    <n v="3438798.07"/>
    <n v="3836163.49"/>
    <n v="82863.27"/>
    <n v="0"/>
    <n v="0"/>
    <n v="0"/>
    <n v="0"/>
    <n v="0"/>
  </r>
  <r>
    <s v="31-261-000"/>
    <x v="3"/>
    <x v="103"/>
    <x v="79"/>
    <n v="2858087.88"/>
    <x v="3"/>
    <x v="0"/>
    <x v="365"/>
    <s v="LAW LIBRARY FEES    "/>
    <s v=" "/>
    <s v=" "/>
    <x v="3"/>
    <x v="103"/>
    <x v="79"/>
    <n v="311215"/>
    <n v="0"/>
    <s v=" "/>
    <s v=" "/>
    <n v="31261000"/>
    <n v="2755090.28"/>
    <n v="0"/>
    <n v="116451.56"/>
    <n v="13453.96"/>
    <n v="0"/>
    <n v="2332221.0699999998"/>
    <n v="0"/>
    <n v="991699.96"/>
    <n v="497585.45"/>
    <n v="31752.3"/>
    <n v="2667436.84"/>
    <n v="0"/>
    <n v="99519.61"/>
    <n v="15987.12"/>
    <n v="4120.95"/>
    <n v="2332221.0699999998"/>
    <n v="0"/>
    <n v="875248.4"/>
    <n v="484131.49"/>
    <n v="31752.3"/>
    <n v="0"/>
    <n v="0"/>
    <n v="0"/>
    <n v="0"/>
    <n v="0"/>
  </r>
  <r>
    <s v="31-262-000"/>
    <x v="3"/>
    <x v="104"/>
    <x v="79"/>
    <n v="279974.84999999998"/>
    <x v="3"/>
    <x v="0"/>
    <x v="366"/>
    <s v="PD FILL THE GAP     "/>
    <s v=" "/>
    <s v=" "/>
    <x v="3"/>
    <x v="104"/>
    <x v="79"/>
    <n v="311215"/>
    <n v="0"/>
    <s v=" "/>
    <s v=" "/>
    <n v="31262000"/>
    <n v="331561.49"/>
    <n v="0"/>
    <n v="0"/>
    <n v="51586.64"/>
    <n v="0"/>
    <n v="99299.28"/>
    <n v="0"/>
    <n v="0"/>
    <n v="897097.25"/>
    <n v="1077772.82"/>
    <n v="384572.65"/>
    <n v="0"/>
    <n v="0"/>
    <n v="53629.15"/>
    <n v="617.99"/>
    <n v="99299.28"/>
    <n v="0"/>
    <n v="0"/>
    <n v="845510.61"/>
    <n v="1077772.82"/>
    <n v="0"/>
    <n v="0"/>
    <n v="0"/>
    <n v="0"/>
    <n v="0"/>
  </r>
  <r>
    <s v="31-263-000"/>
    <x v="3"/>
    <x v="105"/>
    <x v="79"/>
    <n v="17577.34"/>
    <x v="3"/>
    <x v="0"/>
    <x v="367"/>
    <s v="LEGAL DEF FILL GAP  "/>
    <s v=" "/>
    <s v=" "/>
    <x v="3"/>
    <x v="105"/>
    <x v="79"/>
    <n v="311215"/>
    <n v="0"/>
    <s v=" "/>
    <s v=" "/>
    <n v="31263000"/>
    <n v="24720.27"/>
    <n v="0"/>
    <n v="0"/>
    <n v="7142.93"/>
    <n v="0"/>
    <n v="7478.35"/>
    <n v="0"/>
    <n v="0"/>
    <n v="56335.08"/>
    <n v="66434.070000000007"/>
    <n v="29559.69"/>
    <n v="0"/>
    <n v="0"/>
    <n v="4885.62"/>
    <n v="46.2"/>
    <n v="7478.35"/>
    <n v="0"/>
    <n v="0"/>
    <n v="49192.15"/>
    <n v="66434.070000000007"/>
    <n v="0"/>
    <n v="0"/>
    <n v="0"/>
    <n v="0"/>
    <n v="0"/>
  </r>
  <r>
    <s v="31-264-000"/>
    <x v="3"/>
    <x v="106"/>
    <x v="79"/>
    <n v="240346.83"/>
    <x v="3"/>
    <x v="0"/>
    <x v="368"/>
    <s v="SUP CT FILL THE GAP "/>
    <s v=" "/>
    <s v=" "/>
    <x v="3"/>
    <x v="106"/>
    <x v="79"/>
    <n v="311215"/>
    <n v="0"/>
    <s v=" "/>
    <s v=" "/>
    <n v="31264000"/>
    <n v="266413.08"/>
    <n v="0"/>
    <n v="125430"/>
    <n v="151496.25"/>
    <n v="0"/>
    <n v="-136556.53"/>
    <n v="0"/>
    <n v="743809.5"/>
    <n v="1837325.38"/>
    <n v="1470419.24"/>
    <n v="71204.41"/>
    <n v="0"/>
    <n v="376289.5"/>
    <n v="181080.83"/>
    <n v="0"/>
    <n v="-136556.53"/>
    <n v="0"/>
    <n v="618379.5"/>
    <n v="1685829.13"/>
    <n v="1470419.24"/>
    <n v="0"/>
    <n v="0"/>
    <n v="0"/>
    <n v="0"/>
    <n v="0"/>
  </r>
  <r>
    <s v="31-265-000"/>
    <x v="3"/>
    <x v="107"/>
    <x v="79"/>
    <n v="6517295.2000000002"/>
    <x v="3"/>
    <x v="0"/>
    <x v="369"/>
    <s v="PUBLIC HEALTH FEES  "/>
    <s v=" "/>
    <s v=" "/>
    <x v="3"/>
    <x v="107"/>
    <x v="79"/>
    <n v="311215"/>
    <n v="0"/>
    <s v=" "/>
    <s v=" "/>
    <n v="31265000"/>
    <n v="6596192.8399999999"/>
    <n v="0"/>
    <n v="416799.18"/>
    <n v="545843.88"/>
    <n v="50147.06"/>
    <n v="5988844.04"/>
    <n v="1552.33"/>
    <n v="5751199.0999999996"/>
    <n v="6112438.75"/>
    <n v="891243.14"/>
    <n v="6445024.5199999996"/>
    <n v="193.1"/>
    <n v="691588.07"/>
    <n v="585130.42000000004"/>
    <n v="44903.77"/>
    <n v="5988844.04"/>
    <n v="1552.33"/>
    <n v="5334399.92"/>
    <n v="5566594.8700000001"/>
    <n v="841096.08"/>
    <n v="0"/>
    <n v="0"/>
    <n v="0"/>
    <n v="0"/>
    <n v="0"/>
  </r>
  <r>
    <s v="31-266-000"/>
    <x v="3"/>
    <x v="108"/>
    <x v="79"/>
    <n v="121366.87"/>
    <x v="3"/>
    <x v="0"/>
    <x v="370"/>
    <s v="CK ENFORCEMT PROG   "/>
    <s v=" "/>
    <s v=" "/>
    <x v="3"/>
    <x v="108"/>
    <x v="79"/>
    <n v="311215"/>
    <n v="0"/>
    <s v=" "/>
    <s v=" "/>
    <n v="31266000"/>
    <n v="123871.93"/>
    <n v="0"/>
    <n v="6391.07"/>
    <n v="8920.39"/>
    <n v="24.26"/>
    <n v="149502.24"/>
    <n v="0"/>
    <n v="80647.149999999994"/>
    <n v="110539.87"/>
    <n v="1757.35"/>
    <n v="124358.37"/>
    <n v="0"/>
    <n v="8899.67"/>
    <n v="9626.4"/>
    <n v="240.29"/>
    <n v="149502.24"/>
    <n v="0"/>
    <n v="74256.08"/>
    <n v="101619.48"/>
    <n v="1733.09"/>
    <n v="0"/>
    <n v="0"/>
    <n v="0"/>
    <n v="0"/>
    <n v="0"/>
  </r>
  <r>
    <s v="31-267-000"/>
    <x v="3"/>
    <x v="109"/>
    <x v="79"/>
    <n v="-24372.38"/>
    <x v="3"/>
    <x v="0"/>
    <x v="371"/>
    <s v="CRIMINAL JUST ENH CA"/>
    <s v=" "/>
    <s v=" "/>
    <x v="3"/>
    <x v="109"/>
    <x v="79"/>
    <n v="311215"/>
    <n v="0"/>
    <s v=" "/>
    <s v=" "/>
    <n v="31267000"/>
    <n v="82853.759999999995"/>
    <n v="0"/>
    <n v="0"/>
    <n v="111661.09"/>
    <n v="4434.95"/>
    <n v="331733.42"/>
    <n v="0"/>
    <n v="854610.76"/>
    <n v="1221730.52"/>
    <n v="11013.96"/>
    <n v="204548.3"/>
    <n v="0"/>
    <n v="0"/>
    <n v="122004.14"/>
    <n v="309.60000000000002"/>
    <n v="331733.42"/>
    <n v="0"/>
    <n v="854610.76"/>
    <n v="1110069.43"/>
    <n v="6579.01"/>
    <n v="0"/>
    <n v="0"/>
    <n v="0"/>
    <n v="0"/>
    <n v="0"/>
  </r>
  <r>
    <s v="31-268-000"/>
    <x v="3"/>
    <x v="110"/>
    <x v="79"/>
    <n v="1473570.13"/>
    <x v="3"/>
    <x v="0"/>
    <x v="372"/>
    <s v="VICTIM COMP REST CA "/>
    <s v=" "/>
    <s v=" "/>
    <x v="3"/>
    <x v="110"/>
    <x v="79"/>
    <n v="311215"/>
    <n v="0"/>
    <s v=" "/>
    <s v=" "/>
    <n v="31268000"/>
    <n v="1458095.89"/>
    <n v="0"/>
    <n v="8528.41"/>
    <n v="0"/>
    <n v="6945.83"/>
    <n v="1371249.96"/>
    <n v="0"/>
    <n v="90352.89"/>
    <n v="1740.03"/>
    <n v="13707.31"/>
    <n v="1440315.37"/>
    <n v="0"/>
    <n v="15587.03"/>
    <n v="0"/>
    <n v="2193.4899999999998"/>
    <n v="1371249.96"/>
    <n v="0"/>
    <n v="81824.479999999996"/>
    <n v="1740.03"/>
    <n v="6761.48"/>
    <n v="0"/>
    <n v="0"/>
    <n v="0"/>
    <n v="0"/>
    <n v="0"/>
  </r>
  <r>
    <s v="31-269-000"/>
    <x v="3"/>
    <x v="111"/>
    <x v="79"/>
    <n v="769336.67"/>
    <x v="3"/>
    <x v="0"/>
    <x v="373"/>
    <s v="VICTIM COMP INTST CA"/>
    <s v=" "/>
    <s v=" "/>
    <x v="3"/>
    <x v="111"/>
    <x v="79"/>
    <n v="311215"/>
    <n v="0"/>
    <s v=" "/>
    <s v=" "/>
    <n v="31269000"/>
    <n v="768523.1"/>
    <n v="0"/>
    <n v="0"/>
    <n v="1171.23"/>
    <n v="1984.8"/>
    <n v="793122.17"/>
    <n v="0"/>
    <n v="0"/>
    <n v="46517.53"/>
    <n v="22732.03"/>
    <n v="767562.29"/>
    <n v="0"/>
    <n v="0"/>
    <n v="210.54"/>
    <n v="1171.3499999999999"/>
    <n v="793122.17"/>
    <n v="0"/>
    <n v="0"/>
    <n v="45346.3"/>
    <n v="20747.23"/>
    <n v="0"/>
    <n v="0"/>
    <n v="0"/>
    <n v="0"/>
    <n v="0"/>
  </r>
  <r>
    <s v="31-270-000"/>
    <x v="3"/>
    <x v="112"/>
    <x v="79"/>
    <n v="874768.13"/>
    <x v="3"/>
    <x v="0"/>
    <x v="374"/>
    <s v="CHILD SUPPORT ENHANC"/>
    <s v=" "/>
    <s v=" "/>
    <x v="3"/>
    <x v="112"/>
    <x v="79"/>
    <n v="311215"/>
    <n v="0"/>
    <s v=" "/>
    <s v=" "/>
    <n v="31270000"/>
    <n v="874768.13"/>
    <n v="0"/>
    <n v="0"/>
    <n v="0"/>
    <n v="0"/>
    <n v="822799.91"/>
    <n v="0"/>
    <n v="48955"/>
    <n v="1043.26"/>
    <n v="4056.48"/>
    <n v="858479.44"/>
    <n v="0"/>
    <n v="14974"/>
    <n v="0"/>
    <n v="1314.69"/>
    <n v="822799.91"/>
    <n v="0"/>
    <n v="48955"/>
    <n v="1043.26"/>
    <n v="4056.48"/>
    <n v="0"/>
    <n v="0"/>
    <n v="0"/>
    <n v="0"/>
    <n v="0"/>
  </r>
  <r>
    <s v="31-271-000"/>
    <x v="3"/>
    <x v="113"/>
    <x v="79"/>
    <n v="159951.78"/>
    <x v="3"/>
    <x v="0"/>
    <x v="375"/>
    <s v="EXPEDITED CHILD SUPP"/>
    <s v=" "/>
    <s v=" "/>
    <x v="3"/>
    <x v="113"/>
    <x v="79"/>
    <n v="311215"/>
    <n v="0"/>
    <s v=" "/>
    <s v=" "/>
    <n v="31271000"/>
    <n v="38705.14"/>
    <n v="0"/>
    <n v="59146.64"/>
    <n v="37900"/>
    <n v="100000"/>
    <n v="388523.09"/>
    <n v="0"/>
    <n v="512319.9"/>
    <n v="1058114.05"/>
    <n v="317222.84000000003"/>
    <n v="87076.47"/>
    <n v="0"/>
    <n v="53930.31"/>
    <n v="102530"/>
    <n v="228.36"/>
    <n v="388523.09"/>
    <n v="0"/>
    <n v="453173.26"/>
    <n v="1020214.05"/>
    <n v="217222.84"/>
    <n v="0"/>
    <n v="0"/>
    <n v="0"/>
    <n v="0"/>
    <n v="0"/>
  </r>
  <r>
    <s v="31-273-000"/>
    <x v="3"/>
    <x v="114"/>
    <x v="79"/>
    <n v="90037.98"/>
    <x v="3"/>
    <x v="0"/>
    <x v="376"/>
    <s v="VICTIM LOCATION     "/>
    <s v=" "/>
    <s v=" "/>
    <x v="3"/>
    <x v="114"/>
    <x v="79"/>
    <n v="311215"/>
    <n v="0"/>
    <s v=" "/>
    <s v=" "/>
    <n v="31273000"/>
    <n v="94970.17"/>
    <n v="0"/>
    <n v="0"/>
    <n v="5593.79"/>
    <n v="661.6"/>
    <n v="94144.2"/>
    <n v="0"/>
    <n v="0"/>
    <n v="6383.06"/>
    <n v="2276.84"/>
    <n v="94825.57"/>
    <n v="0"/>
    <n v="0"/>
    <n v="0"/>
    <n v="144.6"/>
    <n v="94144.2"/>
    <n v="0"/>
    <n v="0"/>
    <n v="789.27"/>
    <n v="1615.24"/>
    <n v="0"/>
    <n v="0"/>
    <n v="0"/>
    <n v="0"/>
    <n v="0"/>
  </r>
  <r>
    <s v="31-274-000"/>
    <x v="3"/>
    <x v="115"/>
    <x v="79"/>
    <n v="396488.94"/>
    <x v="3"/>
    <x v="0"/>
    <x v="377"/>
    <s v="CLERK OF COURT EDMS "/>
    <s v=" "/>
    <s v=" "/>
    <x v="3"/>
    <x v="115"/>
    <x v="79"/>
    <n v="311215"/>
    <n v="0"/>
    <s v=" "/>
    <s v=" "/>
    <n v="31274000"/>
    <n v="305468.78999999998"/>
    <n v="0"/>
    <n v="235710.85"/>
    <n v="144890.70000000001"/>
    <n v="200"/>
    <n v="243697.98"/>
    <n v="0"/>
    <n v="2064760.1"/>
    <n v="1997793.49"/>
    <n v="85824.35"/>
    <n v="255828.1"/>
    <n v="0"/>
    <n v="201754.42"/>
    <n v="159804.84"/>
    <n v="7691.11"/>
    <n v="243697.98"/>
    <n v="0"/>
    <n v="1829049.25"/>
    <n v="1852902.79"/>
    <n v="85624.35"/>
    <n v="0"/>
    <n v="0"/>
    <n v="0"/>
    <n v="0"/>
    <n v="0"/>
  </r>
  <r>
    <s v="31-275-000"/>
    <x v="3"/>
    <x v="116"/>
    <x v="79"/>
    <n v="541284.88"/>
    <x v="3"/>
    <x v="0"/>
    <x v="378"/>
    <s v="JUV PROB DIVERSION  "/>
    <s v=" "/>
    <s v=" "/>
    <x v="3"/>
    <x v="116"/>
    <x v="79"/>
    <n v="311215"/>
    <n v="0"/>
    <s v=" "/>
    <s v=" "/>
    <n v="31275000"/>
    <n v="551513.12"/>
    <n v="0"/>
    <n v="16471.14"/>
    <n v="26699.38"/>
    <n v="0"/>
    <n v="682748.71"/>
    <n v="0"/>
    <n v="148101.46"/>
    <n v="292611.71000000002"/>
    <n v="3046.42"/>
    <n v="565128.41"/>
    <n v="0"/>
    <n v="13683.01"/>
    <n v="28165.69"/>
    <n v="867.39"/>
    <n v="682748.71"/>
    <n v="0"/>
    <n v="131630.32"/>
    <n v="265912.33"/>
    <n v="3046.42"/>
    <n v="0"/>
    <n v="0"/>
    <n v="0"/>
    <n v="0"/>
    <n v="0"/>
  </r>
  <r>
    <s v="31-276-000"/>
    <x v="3"/>
    <x v="117"/>
    <x v="79"/>
    <n v="93210.66"/>
    <x v="3"/>
    <x v="0"/>
    <x v="379"/>
    <s v="SPOUSAL MAINT ENF EN"/>
    <s v=" "/>
    <s v=" "/>
    <x v="3"/>
    <x v="117"/>
    <x v="79"/>
    <n v="311215"/>
    <n v="0"/>
    <s v=" "/>
    <s v=" "/>
    <n v="31276000"/>
    <n v="82651.64"/>
    <n v="0"/>
    <n v="10559.02"/>
    <n v="0"/>
    <n v="0"/>
    <n v="127947.14"/>
    <n v="0"/>
    <n v="84962.9"/>
    <n v="131179.25"/>
    <n v="11479.87"/>
    <n v="82512.69"/>
    <n v="0"/>
    <n v="9005.33"/>
    <n v="9000"/>
    <n v="133.62"/>
    <n v="127947.14"/>
    <n v="0"/>
    <n v="74403.88"/>
    <n v="131179.25"/>
    <n v="11479.87"/>
    <n v="0"/>
    <n v="0"/>
    <n v="0"/>
    <n v="0"/>
    <n v="0"/>
  </r>
  <r>
    <s v="31-277-000"/>
    <x v="3"/>
    <x v="118"/>
    <x v="79"/>
    <n v="4852.4399999999996"/>
    <x v="3"/>
    <x v="0"/>
    <x v="380"/>
    <s v="EMANCIPATION ADMIN  "/>
    <s v=" "/>
    <s v=" "/>
    <x v="3"/>
    <x v="118"/>
    <x v="79"/>
    <n v="311215"/>
    <n v="0"/>
    <s v=" "/>
    <s v=" "/>
    <n v="31277000"/>
    <n v="4851.3900000000003"/>
    <n v="0"/>
    <n v="1.05"/>
    <n v="0"/>
    <n v="0"/>
    <n v="4384.84"/>
    <n v="0"/>
    <n v="451.05"/>
    <n v="5.63"/>
    <n v="22.18"/>
    <n v="4841.91"/>
    <n v="0"/>
    <n v="2.15"/>
    <n v="0"/>
    <n v="7.33"/>
    <n v="4384.84"/>
    <n v="0"/>
    <n v="450"/>
    <n v="5.63"/>
    <n v="22.18"/>
    <n v="0"/>
    <n v="0"/>
    <n v="0"/>
    <n v="0"/>
    <n v="0"/>
  </r>
  <r>
    <s v="31-281-000"/>
    <x v="3"/>
    <x v="119"/>
    <x v="79"/>
    <n v="24976.32"/>
    <x v="3"/>
    <x v="0"/>
    <x v="381"/>
    <s v="CHILDREN'S ISSUES ED"/>
    <s v=" "/>
    <s v=" "/>
    <x v="3"/>
    <x v="119"/>
    <x v="79"/>
    <n v="311215"/>
    <n v="0"/>
    <s v=" "/>
    <s v=" "/>
    <n v="31281000"/>
    <n v="26525.55"/>
    <n v="0"/>
    <n v="13450.77"/>
    <n v="15000"/>
    <n v="0"/>
    <n v="32338.98"/>
    <n v="0"/>
    <n v="93817.15"/>
    <n v="116737.63"/>
    <n v="15557.82"/>
    <n v="23659.97"/>
    <n v="0"/>
    <n v="12410.24"/>
    <n v="9580"/>
    <n v="35.340000000000003"/>
    <n v="32338.98"/>
    <n v="0"/>
    <n v="80366.38"/>
    <n v="101737.63"/>
    <n v="15557.82"/>
    <n v="0"/>
    <n v="0"/>
    <n v="0"/>
    <n v="0"/>
    <n v="0"/>
  </r>
  <r>
    <s v="31-282-000"/>
    <x v="3"/>
    <x v="120"/>
    <x v="79"/>
    <n v="77429.77"/>
    <x v="3"/>
    <x v="0"/>
    <x v="382"/>
    <s v="DOMESTIC REL MED ED "/>
    <s v=" "/>
    <s v=" "/>
    <x v="3"/>
    <x v="120"/>
    <x v="79"/>
    <n v="311215"/>
    <n v="0"/>
    <s v=" "/>
    <s v=" "/>
    <n v="31282000"/>
    <n v="60095.9"/>
    <n v="0"/>
    <n v="17333.87"/>
    <n v="0"/>
    <n v="0"/>
    <n v="87659.15"/>
    <n v="0"/>
    <n v="149937.12"/>
    <n v="160578.01"/>
    <n v="411.51"/>
    <n v="59409.46"/>
    <n v="0"/>
    <n v="15631.85"/>
    <n v="15050"/>
    <n v="104.59"/>
    <n v="87659.15"/>
    <n v="0"/>
    <n v="132603.25"/>
    <n v="160578.01"/>
    <n v="411.51"/>
    <n v="0"/>
    <n v="0"/>
    <n v="0"/>
    <n v="0"/>
    <n v="0"/>
  </r>
  <r>
    <s v="31-290-000"/>
    <x v="3"/>
    <x v="10"/>
    <x v="79"/>
    <n v="2222838.08"/>
    <x v="3"/>
    <x v="0"/>
    <x v="383"/>
    <s v="WASTE TIRE          "/>
    <s v=" "/>
    <s v=" "/>
    <x v="3"/>
    <x v="10"/>
    <x v="79"/>
    <n v="311215"/>
    <n v="0"/>
    <s v=" "/>
    <s v=" "/>
    <n v="31290000"/>
    <n v="1502432.65"/>
    <n v="0"/>
    <n v="1132944.78"/>
    <n v="412539.35"/>
    <n v="0"/>
    <n v="1175759.42"/>
    <n v="0"/>
    <n v="4934766.82"/>
    <n v="3914006.01"/>
    <n v="26317.85"/>
    <n v="1841385.97"/>
    <n v="0"/>
    <n v="8526"/>
    <n v="349972.04"/>
    <n v="2492.7199999999998"/>
    <n v="1175759.42"/>
    <n v="0"/>
    <n v="3801822.04"/>
    <n v="3501466.66"/>
    <n v="26317.85"/>
    <n v="0"/>
    <n v="0"/>
    <n v="0"/>
    <n v="0"/>
    <n v="0"/>
  </r>
  <r>
    <s v="31-292-000"/>
    <x v="3"/>
    <x v="121"/>
    <x v="79"/>
    <n v="0"/>
    <x v="3"/>
    <x v="0"/>
    <x v="384"/>
    <s v="CORRECTL HEALTH GRTS"/>
    <s v=" "/>
    <s v=" "/>
    <x v="3"/>
    <x v="121"/>
    <x v="79"/>
    <n v="311215"/>
    <n v="0"/>
    <s v=" "/>
    <s v=" "/>
    <n v="31292000"/>
    <n v="0"/>
    <n v="0"/>
    <n v="0"/>
    <n v="0"/>
    <n v="0"/>
    <n v="-18.739999999999998"/>
    <n v="0"/>
    <n v="0"/>
    <n v="0"/>
    <n v="18.739999999999998"/>
    <n v="0"/>
    <n v="0"/>
    <n v="0"/>
    <n v="0"/>
    <n v="0"/>
    <n v="-18.739999999999998"/>
    <n v="0"/>
    <n v="0"/>
    <n v="0"/>
    <n v="18.739999999999998"/>
    <n v="0"/>
    <n v="0"/>
    <n v="0"/>
    <n v="0"/>
    <n v="0"/>
  </r>
  <r>
    <s v="31-295-000"/>
    <x v="3"/>
    <x v="122"/>
    <x v="79"/>
    <n v="0"/>
    <x v="3"/>
    <x v="0"/>
    <x v="385"/>
    <s v="HOUSING AUTHORITY   "/>
    <s v=" "/>
    <s v=" "/>
    <x v="3"/>
    <x v="122"/>
    <x v="79"/>
    <n v="311215"/>
    <n v="0"/>
    <s v=" "/>
    <s v=" "/>
    <n v="30100000"/>
    <n v="0"/>
    <n v="0"/>
    <n v="0"/>
    <n v="0"/>
    <n v="0"/>
    <n v="0"/>
    <n v="0"/>
    <n v="0"/>
    <n v="0"/>
    <n v="0"/>
    <n v="0"/>
    <n v="0"/>
    <n v="0"/>
    <n v="0"/>
    <n v="0"/>
    <n v="0"/>
    <n v="0"/>
    <n v="0"/>
    <n v="0"/>
    <n v="0"/>
    <n v="0"/>
    <n v="0"/>
    <n v="0"/>
    <n v="0"/>
    <n v="0"/>
  </r>
  <r>
    <s v="31-299-000"/>
    <x v="3"/>
    <x v="12"/>
    <x v="79"/>
    <n v="0"/>
    <x v="3"/>
    <x v="0"/>
    <x v="386"/>
    <s v="DEA GRANT           "/>
    <s v=" "/>
    <s v=" "/>
    <x v="3"/>
    <x v="12"/>
    <x v="79"/>
    <n v="311215"/>
    <n v="0"/>
    <s v=" "/>
    <s v=" "/>
    <s v="        "/>
    <n v="0"/>
    <n v="0"/>
    <n v="0"/>
    <n v="0"/>
    <n v="0"/>
    <n v="0"/>
    <n v="0"/>
    <n v="0"/>
    <n v="0"/>
    <n v="0"/>
    <n v="0"/>
    <n v="0"/>
    <n v="0"/>
    <n v="0"/>
    <n v="0"/>
    <n v="0"/>
    <n v="0"/>
    <n v="0"/>
    <n v="0"/>
    <n v="0"/>
    <n v="0"/>
    <n v="0"/>
    <n v="0"/>
    <n v="0"/>
    <n v="0"/>
  </r>
  <r>
    <s v="31-312-000"/>
    <x v="3"/>
    <x v="123"/>
    <x v="79"/>
    <n v="0"/>
    <x v="3"/>
    <x v="0"/>
    <x v="387"/>
    <s v="GENERAL OBLIGATION  "/>
    <s v=" "/>
    <s v=" "/>
    <x v="3"/>
    <x v="123"/>
    <x v="79"/>
    <n v="311225"/>
    <n v="0"/>
    <s v=" "/>
    <s v=" "/>
    <n v="31312000"/>
    <n v="95.07"/>
    <n v="0"/>
    <n v="0"/>
    <n v="95.07"/>
    <n v="0"/>
    <n v="69.64"/>
    <n v="0"/>
    <n v="0"/>
    <n v="2821.5"/>
    <n v="2751.86"/>
    <n v="50.24"/>
    <n v="0"/>
    <n v="0"/>
    <n v="52.05"/>
    <n v="96.88"/>
    <n v="69.64"/>
    <n v="0"/>
    <n v="0"/>
    <n v="2726.43"/>
    <n v="2751.86"/>
    <n v="0"/>
    <n v="0"/>
    <n v="0"/>
    <n v="0"/>
    <n v="0"/>
  </r>
  <r>
    <s v="31-320-000"/>
    <x v="3"/>
    <x v="124"/>
    <x v="79"/>
    <n v="4074433.65"/>
    <x v="3"/>
    <x v="0"/>
    <x v="388"/>
    <s v="CO IMPROVEMENT DEBT "/>
    <s v=" "/>
    <s v=" "/>
    <x v="3"/>
    <x v="124"/>
    <x v="79"/>
    <n v="311225"/>
    <n v="0"/>
    <s v=" "/>
    <s v=" "/>
    <n v="31320000"/>
    <n v="4074433.65"/>
    <n v="0"/>
    <n v="0"/>
    <n v="0"/>
    <n v="0"/>
    <n v="4997709.04"/>
    <n v="1295677"/>
    <n v="53968.5"/>
    <n v="6307.93"/>
    <n v="324741.03999999998"/>
    <n v="4068229.14"/>
    <n v="0"/>
    <n v="0"/>
    <n v="0"/>
    <n v="6204.51"/>
    <n v="4997709.04"/>
    <n v="1295677"/>
    <n v="53968.5"/>
    <n v="6307.93"/>
    <n v="324741.03999999998"/>
    <n v="0"/>
    <n v="0"/>
    <n v="0"/>
    <n v="0"/>
    <n v="0"/>
  </r>
  <r>
    <s v="31-321-000"/>
    <x v="3"/>
    <x v="125"/>
    <x v="79"/>
    <n v="7720090"/>
    <x v="3"/>
    <x v="0"/>
    <x v="389"/>
    <s v="CO IMPROVEMT DEBT 2 "/>
    <s v=" "/>
    <s v=" "/>
    <x v="3"/>
    <x v="125"/>
    <x v="79"/>
    <n v="311225"/>
    <n v="0"/>
    <s v=" "/>
    <s v=" "/>
    <n v="31321000"/>
    <n v="0"/>
    <n v="0"/>
    <n v="0"/>
    <n v="0"/>
    <n v="7720090"/>
    <n v="283.88"/>
    <n v="0"/>
    <n v="0"/>
    <n v="283.93"/>
    <n v="7720090.0499999998"/>
    <n v="0"/>
    <n v="0"/>
    <n v="0"/>
    <n v="0"/>
    <n v="0"/>
    <n v="283.88"/>
    <n v="0"/>
    <n v="0"/>
    <n v="283.93"/>
    <n v="0.05"/>
    <n v="0"/>
    <n v="0"/>
    <n v="0"/>
    <n v="0"/>
    <n v="0"/>
  </r>
  <r>
    <s v="31-370-000"/>
    <x v="3"/>
    <x v="126"/>
    <x v="79"/>
    <n v="479573.51"/>
    <x v="3"/>
    <x v="0"/>
    <x v="390"/>
    <s v="STADIUM DIST DEBT SV"/>
    <s v=" "/>
    <s v=" "/>
    <x v="3"/>
    <x v="126"/>
    <x v="79"/>
    <n v="311225"/>
    <n v="0"/>
    <s v=" "/>
    <s v=" "/>
    <n v="31370000"/>
    <n v="520.16999999999996"/>
    <n v="0"/>
    <n v="479053.34"/>
    <n v="0"/>
    <n v="0"/>
    <n v="1006.13"/>
    <n v="3421426.96"/>
    <n v="3900379.41"/>
    <n v="524.83000000000004"/>
    <n v="139.76"/>
    <n v="504.14"/>
    <n v="416745.01"/>
    <n v="416745.01"/>
    <n v="0"/>
    <n v="16.03"/>
    <n v="1006.13"/>
    <n v="3421426.96"/>
    <n v="3421326.07"/>
    <n v="524.83000000000004"/>
    <n v="139.76"/>
    <n v="0"/>
    <n v="0"/>
    <n v="0"/>
    <n v="0"/>
    <n v="0"/>
  </r>
  <r>
    <s v="31-422-000"/>
    <x v="3"/>
    <x v="127"/>
    <x v="79"/>
    <n v="128706.04"/>
    <x v="3"/>
    <x v="0"/>
    <x v="391"/>
    <s v="INTER GOV CAP PROJCT"/>
    <s v=" "/>
    <s v=" "/>
    <x v="3"/>
    <x v="127"/>
    <x v="79"/>
    <n v="311235"/>
    <n v="0"/>
    <s v=" "/>
    <s v=" "/>
    <n v="31422000"/>
    <n v="128706.04"/>
    <n v="0"/>
    <n v="0"/>
    <n v="0"/>
    <n v="0"/>
    <n v="128249.77"/>
    <n v="0"/>
    <n v="0"/>
    <n v="161.86000000000001"/>
    <n v="618.13"/>
    <n v="128510.05"/>
    <n v="0"/>
    <n v="0"/>
    <n v="0"/>
    <n v="195.99"/>
    <n v="128249.77"/>
    <n v="0"/>
    <n v="0"/>
    <n v="161.86000000000001"/>
    <n v="618.13"/>
    <n v="0"/>
    <n v="0"/>
    <n v="0"/>
    <n v="0"/>
    <n v="0"/>
  </r>
  <r>
    <s v="31-423-000"/>
    <x v="3"/>
    <x v="128"/>
    <x v="79"/>
    <n v="158.38999999999999"/>
    <x v="3"/>
    <x v="0"/>
    <x v="392"/>
    <s v="HUMAN SRVCS CAMPUS  "/>
    <s v=" "/>
    <s v=" "/>
    <x v="3"/>
    <x v="128"/>
    <x v="79"/>
    <n v="311235"/>
    <n v="0"/>
    <s v=" "/>
    <s v=" "/>
    <n v="31423000"/>
    <n v="158.63"/>
    <n v="0"/>
    <n v="0"/>
    <n v="0.24"/>
    <n v="0"/>
    <n v="158.47999999999999"/>
    <n v="0"/>
    <n v="0"/>
    <n v="0.86"/>
    <n v="0.77"/>
    <n v="158.38999999999999"/>
    <n v="0"/>
    <n v="0"/>
    <n v="0"/>
    <n v="0.24"/>
    <n v="158.47999999999999"/>
    <n v="0"/>
    <n v="0"/>
    <n v="0.62"/>
    <n v="0.77"/>
    <n v="0"/>
    <n v="0"/>
    <n v="0"/>
    <n v="0"/>
    <n v="0"/>
  </r>
  <r>
    <s v="31-435-000"/>
    <x v="3"/>
    <x v="129"/>
    <x v="79"/>
    <n v="0"/>
    <x v="3"/>
    <x v="0"/>
    <x v="393"/>
    <s v="COUNTY IMPROVEMENT  "/>
    <s v=" "/>
    <s v=" "/>
    <x v="3"/>
    <x v="129"/>
    <x v="79"/>
    <n v="311235"/>
    <n v="0"/>
    <s v=" "/>
    <s v=" "/>
    <n v="31435000"/>
    <n v="0"/>
    <n v="0"/>
    <n v="0"/>
    <n v="0"/>
    <n v="0"/>
    <n v="0"/>
    <n v="0"/>
    <n v="0"/>
    <n v="0"/>
    <n v="0"/>
    <n v="0"/>
    <n v="0"/>
    <n v="0"/>
    <n v="0"/>
    <n v="0"/>
    <n v="0"/>
    <n v="0"/>
    <n v="0"/>
    <n v="0"/>
    <n v="0"/>
    <n v="0"/>
    <n v="0"/>
    <n v="0"/>
    <n v="0"/>
    <n v="0"/>
  </r>
  <r>
    <s v="31-440-000"/>
    <x v="3"/>
    <x v="130"/>
    <x v="79"/>
    <n v="0"/>
    <x v="3"/>
    <x v="0"/>
    <x v="394"/>
    <s v="FINANCE SERIES 2007 "/>
    <s v=" "/>
    <s v=" "/>
    <x v="3"/>
    <x v="130"/>
    <x v="79"/>
    <n v="311235"/>
    <n v="0"/>
    <s v=" "/>
    <s v=" "/>
    <n v="31440000"/>
    <n v="0"/>
    <n v="0"/>
    <n v="0"/>
    <n v="0"/>
    <n v="0"/>
    <n v="0"/>
    <n v="0"/>
    <n v="0"/>
    <n v="0"/>
    <n v="0"/>
    <n v="0"/>
    <n v="0"/>
    <n v="0"/>
    <n v="0"/>
    <n v="0"/>
    <n v="0"/>
    <n v="0"/>
    <n v="0"/>
    <n v="0"/>
    <n v="0"/>
    <n v="0"/>
    <n v="0"/>
    <n v="0"/>
    <n v="0"/>
    <n v="0"/>
  </r>
  <r>
    <s v="31-441-000"/>
    <x v="3"/>
    <x v="131"/>
    <x v="79"/>
    <n v="0"/>
    <x v="3"/>
    <x v="0"/>
    <x v="395"/>
    <s v="FINANCE SERIES 2008 "/>
    <s v=" "/>
    <s v=" "/>
    <x v="3"/>
    <x v="131"/>
    <x v="79"/>
    <n v="311235"/>
    <n v="0"/>
    <s v=" "/>
    <s v=" "/>
    <n v="31441000"/>
    <n v="0"/>
    <n v="0"/>
    <n v="0"/>
    <n v="0"/>
    <n v="0"/>
    <n v="0"/>
    <n v="0"/>
    <n v="0"/>
    <n v="0"/>
    <n v="0"/>
    <n v="0"/>
    <n v="0"/>
    <n v="0"/>
    <n v="0"/>
    <n v="0"/>
    <n v="0"/>
    <n v="0"/>
    <n v="0"/>
    <n v="0"/>
    <n v="0"/>
    <n v="0"/>
    <n v="0"/>
    <n v="0"/>
    <n v="0"/>
    <n v="0"/>
  </r>
  <r>
    <s v="31-445-000"/>
    <x v="3"/>
    <x v="132"/>
    <x v="79"/>
    <n v="204203321.94"/>
    <x v="3"/>
    <x v="0"/>
    <x v="396"/>
    <s v="GEN FD COUNTY IMPROV"/>
    <s v=" "/>
    <s v=" "/>
    <x v="3"/>
    <x v="132"/>
    <x v="79"/>
    <n v="311235"/>
    <n v="0"/>
    <s v=" "/>
    <s v=" "/>
    <n v="31445000"/>
    <n v="204882488.83000001"/>
    <n v="0"/>
    <n v="0"/>
    <n v="679166.89"/>
    <n v="0"/>
    <n v="301249710.75999999"/>
    <n v="0"/>
    <n v="0"/>
    <n v="188457751.66999999"/>
    <n v="91411362.849999994"/>
    <n v="205005083.13999999"/>
    <n v="0"/>
    <n v="0"/>
    <n v="456690.82"/>
    <n v="334096.51"/>
    <n v="301249710.75999999"/>
    <n v="0"/>
    <n v="0"/>
    <n v="187778584.78"/>
    <n v="91411362.849999994"/>
    <n v="0"/>
    <n v="0"/>
    <n v="0"/>
    <n v="0"/>
    <n v="0"/>
  </r>
  <r>
    <s v="31-450-000"/>
    <x v="3"/>
    <x v="133"/>
    <x v="79"/>
    <n v="10105.27"/>
    <x v="3"/>
    <x v="0"/>
    <x v="397"/>
    <s v="LONG TERM PROJ RESV "/>
    <s v=" "/>
    <s v=" "/>
    <x v="3"/>
    <x v="133"/>
    <x v="79"/>
    <n v="311235"/>
    <n v="0"/>
    <s v=" "/>
    <s v=" "/>
    <n v="31450000"/>
    <n v="8242.33"/>
    <n v="0"/>
    <n v="1862.94"/>
    <n v="0"/>
    <n v="0"/>
    <n v="5257.35"/>
    <n v="761944.25"/>
    <n v="766757.74"/>
    <n v="65.39"/>
    <n v="99.82"/>
    <n v="8181.34"/>
    <n v="250000"/>
    <n v="250033.49"/>
    <n v="0"/>
    <n v="27.5"/>
    <n v="5257.35"/>
    <n v="761944.25"/>
    <n v="764894.8"/>
    <n v="65.39"/>
    <n v="99.82"/>
    <n v="0"/>
    <n v="0"/>
    <n v="0"/>
    <n v="0"/>
    <n v="0"/>
  </r>
  <r>
    <s v="31-455-000"/>
    <x v="3"/>
    <x v="134"/>
    <x v="79"/>
    <n v="188134924.59999999"/>
    <x v="3"/>
    <x v="0"/>
    <x v="398"/>
    <s v="DETENTION CAPT PROJ "/>
    <s v=" "/>
    <s v=" "/>
    <x v="3"/>
    <x v="134"/>
    <x v="79"/>
    <n v="311235"/>
    <n v="0"/>
    <s v=" "/>
    <s v=" "/>
    <n v="31255000"/>
    <n v="188247574.15000001"/>
    <n v="0"/>
    <n v="0"/>
    <n v="112649.55"/>
    <n v="0"/>
    <n v="190398756.19999999"/>
    <n v="0"/>
    <n v="0"/>
    <n v="2403526.38"/>
    <n v="139694.78"/>
    <n v="188343529.94"/>
    <n v="0"/>
    <n v="0"/>
    <n v="95955.79"/>
    <n v="0"/>
    <n v="190398756.19999999"/>
    <n v="0"/>
    <n v="0"/>
    <n v="2290876.83"/>
    <n v="139694.78"/>
    <n v="0"/>
    <n v="0"/>
    <n v="0"/>
    <n v="0"/>
    <n v="0"/>
  </r>
  <r>
    <s v="31-460-000"/>
    <x v="3"/>
    <x v="135"/>
    <x v="79"/>
    <n v="196828209.31"/>
    <x v="3"/>
    <x v="0"/>
    <x v="399"/>
    <s v="TECHNOLOGY IMPVMENT "/>
    <s v=" "/>
    <s v=" "/>
    <x v="3"/>
    <x v="135"/>
    <x v="79"/>
    <n v="311215"/>
    <n v="0"/>
    <s v=" "/>
    <s v=" "/>
    <n v="31460000"/>
    <n v="200693832.33000001"/>
    <n v="0"/>
    <n v="0"/>
    <n v="3865623.02"/>
    <n v="0"/>
    <n v="246000674.88999999"/>
    <n v="1000"/>
    <n v="59839.78"/>
    <n v="52224030.450000003"/>
    <n v="2992725.09"/>
    <n v="204801624.99000001"/>
    <n v="1000"/>
    <n v="0"/>
    <n v="5504640.9100000001"/>
    <n v="1397848.25"/>
    <n v="246000674.88999999"/>
    <n v="1000"/>
    <n v="59839.78"/>
    <n v="48358407.43"/>
    <n v="2992725.09"/>
    <n v="0"/>
    <n v="0"/>
    <n v="0"/>
    <n v="0"/>
    <n v="0"/>
  </r>
  <r>
    <s v="31-461-000"/>
    <x v="3"/>
    <x v="136"/>
    <x v="79"/>
    <n v="39728083.539999999"/>
    <x v="3"/>
    <x v="0"/>
    <x v="400"/>
    <s v="DETENTION TECHNOLOGY"/>
    <s v=" "/>
    <s v=" "/>
    <x v="3"/>
    <x v="136"/>
    <x v="79"/>
    <n v="311235"/>
    <n v="0"/>
    <s v=" "/>
    <s v=" "/>
    <n v="31461000"/>
    <n v="40554873.460000001"/>
    <n v="0"/>
    <n v="0"/>
    <n v="861554.64"/>
    <n v="34764.720000000001"/>
    <n v="44589538.920000002"/>
    <n v="0"/>
    <n v="832073"/>
    <n v="6864042.1799999997"/>
    <n v="1170513.8"/>
    <n v="41197435.140000001"/>
    <n v="0"/>
    <n v="0"/>
    <n v="704523.42"/>
    <n v="61961.74"/>
    <n v="44589538.920000002"/>
    <n v="0"/>
    <n v="832073"/>
    <n v="6002487.54"/>
    <n v="1135749.08"/>
    <n v="0"/>
    <n v="0"/>
    <n v="0"/>
    <n v="0"/>
    <n v="0"/>
  </r>
  <r>
    <s v="31-462-000"/>
    <x v="3"/>
    <x v="137"/>
    <x v="79"/>
    <n v="0"/>
    <x v="3"/>
    <x v="0"/>
    <x v="401"/>
    <s v="INTERGOVMNT TECH PRJ"/>
    <s v=" "/>
    <s v=" "/>
    <x v="3"/>
    <x v="137"/>
    <x v="79"/>
    <n v="311215"/>
    <n v="0"/>
    <s v="Y"/>
    <s v=" "/>
    <n v="31462000"/>
    <n v="0"/>
    <n v="0"/>
    <n v="0"/>
    <n v="0"/>
    <n v="0"/>
    <n v="0"/>
    <n v="0"/>
    <n v="0"/>
    <n v="0"/>
    <n v="0"/>
    <n v="0"/>
    <n v="0"/>
    <n v="0"/>
    <n v="0"/>
    <n v="0"/>
    <n v="0"/>
    <n v="0"/>
    <n v="0"/>
    <n v="0"/>
    <n v="0"/>
    <n v="0"/>
    <n v="0"/>
    <n v="0"/>
    <n v="0"/>
    <n v="0"/>
  </r>
  <r>
    <s v="31-465-000"/>
    <x v="3"/>
    <x v="138"/>
    <x v="79"/>
    <n v="8949615.9199999999"/>
    <x v="3"/>
    <x v="0"/>
    <x v="402"/>
    <s v="LIBRARY CAPITAL IMP "/>
    <s v=" "/>
    <s v=" "/>
    <x v="3"/>
    <x v="138"/>
    <x v="79"/>
    <n v="311215"/>
    <n v="0"/>
    <s v=" "/>
    <s v=" "/>
    <n v="31465000"/>
    <n v="8949615.9199999999"/>
    <n v="0"/>
    <n v="0"/>
    <n v="0"/>
    <n v="0"/>
    <n v="8917887.9399999995"/>
    <n v="0"/>
    <n v="0"/>
    <n v="11255.26"/>
    <n v="42983.24"/>
    <n v="8935987.5500000007"/>
    <n v="0"/>
    <n v="0"/>
    <n v="0"/>
    <n v="13628.37"/>
    <n v="8917887.9399999995"/>
    <n v="0"/>
    <n v="0"/>
    <n v="11255.26"/>
    <n v="42983.24"/>
    <n v="0"/>
    <n v="0"/>
    <n v="0"/>
    <n v="0"/>
    <n v="0"/>
  </r>
  <r>
    <s v="31-503-000"/>
    <x v="3"/>
    <x v="139"/>
    <x v="79"/>
    <n v="-658958.13"/>
    <x v="3"/>
    <x v="0"/>
    <x v="403"/>
    <s v="AIR QUALITY GRANTS  "/>
    <s v=" "/>
    <s v=" "/>
    <x v="3"/>
    <x v="139"/>
    <x v="79"/>
    <n v="311215"/>
    <n v="0"/>
    <s v=" "/>
    <s v=" "/>
    <n v="31503000"/>
    <n v="-789670.04"/>
    <n v="0"/>
    <n v="334044.78000000003"/>
    <n v="203332.87"/>
    <n v="0"/>
    <n v="-656638.68000000005"/>
    <n v="0"/>
    <n v="3230449.5"/>
    <n v="3249168.4"/>
    <n v="16399.45"/>
    <n v="-742805.71"/>
    <n v="0"/>
    <n v="299528.48"/>
    <n v="346392.81"/>
    <n v="0"/>
    <n v="-656638.68000000005"/>
    <n v="0"/>
    <n v="2896404.72"/>
    <n v="3045835.53"/>
    <n v="16399.45"/>
    <n v="0"/>
    <n v="0"/>
    <n v="0"/>
    <n v="0"/>
    <n v="0"/>
  </r>
  <r>
    <s v="31-504-000"/>
    <x v="3"/>
    <x v="140"/>
    <x v="79"/>
    <n v="11852320.16"/>
    <x v="3"/>
    <x v="0"/>
    <x v="404"/>
    <s v="AIR QUALITY FEES    "/>
    <s v=" "/>
    <s v=" "/>
    <x v="3"/>
    <x v="140"/>
    <x v="79"/>
    <n v="311215"/>
    <n v="0"/>
    <s v=" "/>
    <s v=" "/>
    <n v="31504000"/>
    <n v="12342303.24"/>
    <n v="0"/>
    <n v="603067.89"/>
    <n v="1099682.8999999999"/>
    <n v="6631.93"/>
    <n v="10541527.890000001"/>
    <n v="734.28"/>
    <n v="9496422.3699999992"/>
    <n v="9908880.9000000004"/>
    <n v="1723985.08"/>
    <n v="12231775.59"/>
    <n v="56.59"/>
    <n v="1035727.14"/>
    <n v="1051026.18"/>
    <n v="125883.28"/>
    <n v="10541527.890000001"/>
    <n v="734.28"/>
    <n v="8893354.4800000004"/>
    <n v="8809198"/>
    <n v="1717353.15"/>
    <n v="0"/>
    <n v="0"/>
    <n v="0"/>
    <n v="0"/>
    <n v="0"/>
  </r>
  <r>
    <s v="31-505-000"/>
    <x v="3"/>
    <x v="141"/>
    <x v="79"/>
    <n v="0"/>
    <x v="3"/>
    <x v="0"/>
    <x v="405"/>
    <s v="ENVIR SVCS GRANTS   "/>
    <s v=" "/>
    <s v=" "/>
    <x v="3"/>
    <x v="141"/>
    <x v="79"/>
    <n v="311215"/>
    <n v="0"/>
    <s v=" "/>
    <s v=" "/>
    <n v="31505000"/>
    <n v="0"/>
    <n v="0"/>
    <n v="0"/>
    <n v="0"/>
    <n v="0"/>
    <n v="0"/>
    <n v="0"/>
    <n v="0"/>
    <n v="0"/>
    <n v="0"/>
    <n v="0"/>
    <n v="0"/>
    <n v="0"/>
    <n v="0"/>
    <n v="0"/>
    <n v="0"/>
    <n v="0"/>
    <n v="0"/>
    <n v="0"/>
    <n v="0"/>
    <n v="0"/>
    <n v="0"/>
    <n v="0"/>
    <n v="0"/>
    <n v="0"/>
  </r>
  <r>
    <s v="31-506-000"/>
    <x v="3"/>
    <x v="142"/>
    <x v="79"/>
    <n v="8760516.0500000007"/>
    <x v="3"/>
    <x v="0"/>
    <x v="406"/>
    <s v="ENVIR SVCS ENV HEALT"/>
    <s v=" "/>
    <s v=" "/>
    <x v="3"/>
    <x v="142"/>
    <x v="79"/>
    <n v="311215"/>
    <n v="0"/>
    <s v=" "/>
    <s v=" "/>
    <n v="31506000"/>
    <n v="9680870.8699999992"/>
    <n v="0"/>
    <n v="678758.14"/>
    <n v="1608340.97"/>
    <n v="9228.01"/>
    <n v="9936670.4499999993"/>
    <n v="2553.92"/>
    <n v="15462617.6"/>
    <n v="17076170.66"/>
    <n v="439952.58"/>
    <n v="9170378.6600000001"/>
    <n v="251.15"/>
    <n v="2368935.9700000002"/>
    <n v="1919616.18"/>
    <n v="61423.57"/>
    <n v="9936670.4499999993"/>
    <n v="2553.92"/>
    <n v="14783859.460000001"/>
    <n v="15467829.689999999"/>
    <n v="430724.57"/>
    <n v="0"/>
    <n v="0"/>
    <n v="0"/>
    <n v="0"/>
    <n v="0"/>
  </r>
  <r>
    <s v="31-532-000"/>
    <x v="3"/>
    <x v="143"/>
    <x v="79"/>
    <n v="-3865607.89"/>
    <x v="3"/>
    <x v="0"/>
    <x v="407"/>
    <s v="PUBLIC HEALTH       "/>
    <s v=" "/>
    <s v=" "/>
    <x v="3"/>
    <x v="143"/>
    <x v="79"/>
    <n v="311215"/>
    <n v="0"/>
    <s v=" "/>
    <s v=" "/>
    <n v="31532000"/>
    <n v="-2682787.0099999998"/>
    <n v="0"/>
    <n v="1929239.81"/>
    <n v="3119693.22"/>
    <n v="7632.53"/>
    <n v="-4058100.45"/>
    <n v="0"/>
    <n v="37695495.869999997"/>
    <n v="37720083.93"/>
    <n v="217080.62"/>
    <n v="-2761357.35"/>
    <n v="0"/>
    <n v="3432243.58"/>
    <n v="3355032.1"/>
    <n v="1358.86"/>
    <n v="-4058100.45"/>
    <n v="0"/>
    <n v="35766256.060000002"/>
    <n v="34600390.710000001"/>
    <n v="209448.09"/>
    <n v="0"/>
    <n v="0"/>
    <n v="0"/>
    <n v="0"/>
    <n v="0"/>
  </r>
  <r>
    <s v="31-534-000"/>
    <x v="3"/>
    <x v="144"/>
    <x v="79"/>
    <n v="2336377.7400000002"/>
    <x v="3"/>
    <x v="0"/>
    <x v="408"/>
    <s v="MIHS                "/>
    <s v=" "/>
    <s v=" "/>
    <x v="3"/>
    <x v="144"/>
    <x v="79"/>
    <n v="311350"/>
    <n v="0"/>
    <s v=" "/>
    <s v=" "/>
    <n v="30100000"/>
    <n v="3205903.79"/>
    <n v="3205903.79"/>
    <n v="0"/>
    <n v="5826.63"/>
    <n v="2342204.37"/>
    <n v="637113.17000000004"/>
    <n v="43856403.5"/>
    <n v="0"/>
    <n v="91060.56"/>
    <n v="45646728.630000003"/>
    <n v="1745737.61"/>
    <n v="1745737.61"/>
    <n v="0"/>
    <n v="15574.44"/>
    <n v="3221478.23"/>
    <n v="637113.17000000004"/>
    <n v="40650499.710000001"/>
    <n v="0"/>
    <n v="85233.93"/>
    <n v="43304524.259999998"/>
    <n v="0"/>
    <n v="0"/>
    <n v="0"/>
    <n v="0"/>
    <n v="0"/>
  </r>
  <r>
    <s v="31-535-000"/>
    <x v="3"/>
    <x v="145"/>
    <x v="79"/>
    <n v="0"/>
    <x v="3"/>
    <x v="0"/>
    <x v="409"/>
    <s v="SHCD HEALTH PLAN    "/>
    <s v=" "/>
    <s v=" "/>
    <x v="3"/>
    <x v="145"/>
    <x v="79"/>
    <n v="311350"/>
    <n v="0"/>
    <s v=" "/>
    <s v=" "/>
    <n v="30100000"/>
    <n v="0"/>
    <n v="0"/>
    <n v="0"/>
    <n v="0"/>
    <n v="0"/>
    <n v="0"/>
    <n v="0"/>
    <n v="0"/>
    <n v="0"/>
    <n v="0"/>
    <n v="0"/>
    <n v="0"/>
    <n v="0"/>
    <n v="0"/>
    <n v="0"/>
    <n v="0"/>
    <n v="0"/>
    <n v="0"/>
    <n v="0"/>
    <n v="0"/>
    <n v="0"/>
    <n v="0"/>
    <n v="0"/>
    <n v="0"/>
    <n v="0"/>
  </r>
  <r>
    <s v="31-536-000"/>
    <x v="3"/>
    <x v="146"/>
    <x v="79"/>
    <n v="0"/>
    <x v="3"/>
    <x v="0"/>
    <x v="410"/>
    <s v="DSH DEPOSIT ACCOUNT "/>
    <s v=" "/>
    <s v=" "/>
    <x v="3"/>
    <x v="146"/>
    <x v="79"/>
    <n v="311350"/>
    <n v="0"/>
    <s v=" "/>
    <s v=" "/>
    <n v="31534000"/>
    <n v="0"/>
    <n v="0"/>
    <n v="0"/>
    <n v="0"/>
    <n v="0"/>
    <n v="0"/>
    <n v="0"/>
    <n v="0"/>
    <n v="0"/>
    <n v="0"/>
    <n v="0"/>
    <n v="0"/>
    <n v="0"/>
    <n v="0"/>
    <n v="0"/>
    <n v="0"/>
    <n v="0"/>
    <n v="0"/>
    <n v="0"/>
    <n v="0"/>
    <n v="0"/>
    <n v="0"/>
    <n v="0"/>
    <n v="0"/>
    <n v="0"/>
  </r>
  <r>
    <s v="31-537-000"/>
    <x v="3"/>
    <x v="147"/>
    <x v="79"/>
    <n v="0"/>
    <x v="3"/>
    <x v="0"/>
    <x v="411"/>
    <s v="SHCD - RICK MANGMT  "/>
    <s v=" "/>
    <s v=" "/>
    <x v="3"/>
    <x v="147"/>
    <x v="79"/>
    <n v="311350"/>
    <n v="0"/>
    <s v=" "/>
    <s v=" "/>
    <n v="30100000"/>
    <n v="0"/>
    <n v="0"/>
    <n v="0"/>
    <n v="0"/>
    <n v="0"/>
    <n v="0"/>
    <n v="0"/>
    <n v="0"/>
    <n v="0"/>
    <n v="0"/>
    <n v="0"/>
    <n v="0"/>
    <n v="0"/>
    <n v="0"/>
    <n v="0"/>
    <n v="0"/>
    <n v="0"/>
    <n v="0"/>
    <n v="0"/>
    <n v="0"/>
    <n v="0"/>
    <n v="0"/>
    <n v="0"/>
    <n v="0"/>
    <n v="0"/>
  </r>
  <r>
    <s v="31-538-000"/>
    <x v="3"/>
    <x v="148"/>
    <x v="79"/>
    <n v="0"/>
    <x v="3"/>
    <x v="0"/>
    <x v="412"/>
    <s v="DSH PLEDGED ACCT    "/>
    <s v=" "/>
    <s v=" "/>
    <x v="3"/>
    <x v="148"/>
    <x v="79"/>
    <n v="311350"/>
    <n v="0"/>
    <s v=" "/>
    <s v=" "/>
    <n v="30100000"/>
    <n v="0"/>
    <n v="0"/>
    <n v="0"/>
    <n v="0"/>
    <n v="0"/>
    <n v="0"/>
    <n v="0"/>
    <n v="0"/>
    <n v="0"/>
    <n v="0"/>
    <n v="0"/>
    <n v="0"/>
    <n v="0"/>
    <n v="0"/>
    <n v="0"/>
    <n v="0"/>
    <n v="0"/>
    <n v="0"/>
    <n v="0"/>
    <n v="0"/>
    <n v="0"/>
    <n v="0"/>
    <n v="0"/>
    <n v="0"/>
    <n v="0"/>
  </r>
  <r>
    <s v="31-566-000"/>
    <x v="3"/>
    <x v="149"/>
    <x v="79"/>
    <n v="0"/>
    <x v="3"/>
    <x v="0"/>
    <x v="413"/>
    <s v="MIHS PAYROLL CLEARIN"/>
    <s v=" "/>
    <s v=" "/>
    <x v="3"/>
    <x v="149"/>
    <x v="79"/>
    <n v="311350"/>
    <n v="0"/>
    <s v=" "/>
    <s v=" "/>
    <n v="30100000"/>
    <n v="0"/>
    <n v="0"/>
    <n v="0"/>
    <n v="0"/>
    <n v="0"/>
    <n v="34967.269999999997"/>
    <n v="0"/>
    <n v="0"/>
    <n v="34967.269999999997"/>
    <n v="0"/>
    <n v="0"/>
    <n v="0"/>
    <n v="0"/>
    <n v="0"/>
    <n v="0"/>
    <n v="34967.269999999997"/>
    <n v="0"/>
    <n v="0"/>
    <n v="34967.269999999997"/>
    <n v="0"/>
    <n v="0"/>
    <n v="0"/>
    <n v="0"/>
    <n v="0"/>
    <n v="0"/>
  </r>
  <r>
    <s v="31-567-000"/>
    <x v="3"/>
    <x v="150"/>
    <x v="79"/>
    <n v="0"/>
    <x v="3"/>
    <x v="0"/>
    <x v="414"/>
    <s v="MIHS A/P CLEARING   "/>
    <s v=" "/>
    <s v=" "/>
    <x v="3"/>
    <x v="150"/>
    <x v="79"/>
    <n v="311350"/>
    <n v="1"/>
    <s v=" "/>
    <s v=" "/>
    <n v="30100000"/>
    <n v="0"/>
    <n v="0"/>
    <n v="0"/>
    <n v="0"/>
    <n v="0"/>
    <n v="24962.55"/>
    <n v="0"/>
    <n v="0"/>
    <n v="24962.55"/>
    <n v="0"/>
    <n v="0"/>
    <n v="0"/>
    <n v="0"/>
    <n v="0"/>
    <n v="0"/>
    <n v="24962.55"/>
    <n v="0"/>
    <n v="0"/>
    <n v="24962.55"/>
    <n v="0"/>
    <n v="0"/>
    <n v="0"/>
    <n v="0"/>
    <n v="0"/>
    <n v="0"/>
  </r>
  <r>
    <s v="31-572-000"/>
    <x v="3"/>
    <x v="151"/>
    <x v="79"/>
    <n v="3529111.73"/>
    <x v="3"/>
    <x v="0"/>
    <x v="415"/>
    <s v="ANIMAL CNTRL LIC/SHL"/>
    <s v=" "/>
    <s v=" "/>
    <x v="3"/>
    <x v="151"/>
    <x v="79"/>
    <n v="311215"/>
    <n v="0"/>
    <s v=" "/>
    <s v=" "/>
    <n v="31572000"/>
    <n v="4136380.61"/>
    <n v="0"/>
    <n v="29188.5"/>
    <n v="636457.38"/>
    <n v="0"/>
    <n v="3438987.57"/>
    <n v="205128.08"/>
    <n v="7609180.5"/>
    <n v="8233279.1900000004"/>
    <n v="919350.93"/>
    <n v="3939149.22"/>
    <n v="18737.63"/>
    <n v="1018892.33"/>
    <n v="810139.02"/>
    <n v="7215.71"/>
    <n v="3438987.57"/>
    <n v="205128.08"/>
    <n v="7579992"/>
    <n v="7596821.8099999996"/>
    <n v="919350.93"/>
    <n v="0"/>
    <n v="0"/>
    <n v="0"/>
    <n v="0"/>
    <n v="0"/>
  </r>
  <r>
    <s v="31-573-000"/>
    <x v="3"/>
    <x v="152"/>
    <x v="79"/>
    <n v="-46402.89"/>
    <x v="3"/>
    <x v="0"/>
    <x v="416"/>
    <s v="ANIMAL CON GRANTS   "/>
    <s v=" "/>
    <s v=" "/>
    <x v="3"/>
    <x v="152"/>
    <x v="79"/>
    <n v="311215"/>
    <n v="0"/>
    <s v=" "/>
    <s v=" "/>
    <n v="31573000"/>
    <n v="-21192.44"/>
    <n v="0"/>
    <n v="0"/>
    <n v="25210.45"/>
    <n v="0"/>
    <n v="133186.17000000001"/>
    <n v="0"/>
    <n v="1064431.23"/>
    <n v="1372365.03"/>
    <n v="128344.74"/>
    <n v="-56444.68"/>
    <n v="0"/>
    <n v="6615.14"/>
    <n v="84492.19"/>
    <n v="113129.29"/>
    <n v="133186.17000000001"/>
    <n v="0"/>
    <n v="1064431.23"/>
    <n v="1347154.58"/>
    <n v="128344.74"/>
    <n v="0"/>
    <n v="0"/>
    <n v="0"/>
    <n v="0"/>
    <n v="0"/>
  </r>
  <r>
    <s v="31-574-000"/>
    <x v="3"/>
    <x v="153"/>
    <x v="79"/>
    <n v="1741044.12"/>
    <x v="3"/>
    <x v="0"/>
    <x v="417"/>
    <s v="ANIMAL CNTRL FLD OPR"/>
    <s v=" "/>
    <s v=" "/>
    <x v="3"/>
    <x v="153"/>
    <x v="79"/>
    <n v="311215"/>
    <n v="0"/>
    <s v=" "/>
    <s v=" "/>
    <n v="31574000"/>
    <n v="1962519.01"/>
    <n v="0"/>
    <n v="105.18"/>
    <n v="221587.79"/>
    <n v="7.72"/>
    <n v="1935259.99"/>
    <n v="0"/>
    <n v="2564940.29"/>
    <n v="3029421.1"/>
    <n v="270264.94"/>
    <n v="2180343.92"/>
    <n v="0"/>
    <n v="7273.37"/>
    <n v="229093.25"/>
    <n v="3994.97"/>
    <n v="1935259.99"/>
    <n v="0"/>
    <n v="2564835.11"/>
    <n v="2807833.31"/>
    <n v="270257.21999999997"/>
    <n v="0"/>
    <n v="0"/>
    <n v="0"/>
    <n v="0"/>
    <n v="0"/>
  </r>
  <r>
    <s v="31-580-000"/>
    <x v="3"/>
    <x v="154"/>
    <x v="79"/>
    <n v="0"/>
    <x v="3"/>
    <x v="0"/>
    <x v="418"/>
    <s v="SOLID WASTE MNGMNT  "/>
    <s v=" "/>
    <s v=" "/>
    <x v="3"/>
    <x v="154"/>
    <x v="79"/>
    <n v="311245"/>
    <n v="0"/>
    <s v=" "/>
    <s v=" "/>
    <n v="31580000"/>
    <n v="0"/>
    <n v="0"/>
    <n v="0"/>
    <n v="0"/>
    <n v="0"/>
    <n v="0"/>
    <n v="0"/>
    <n v="0"/>
    <n v="0"/>
    <n v="0"/>
    <n v="0"/>
    <n v="0"/>
    <n v="0"/>
    <n v="0"/>
    <n v="0"/>
    <n v="0"/>
    <n v="0"/>
    <n v="0"/>
    <n v="0"/>
    <n v="0"/>
    <n v="0"/>
    <n v="0"/>
    <n v="0"/>
    <n v="0"/>
    <n v="0"/>
  </r>
  <r>
    <s v="31-581-000"/>
    <x v="3"/>
    <x v="155"/>
    <x v="79"/>
    <n v="0"/>
    <x v="3"/>
    <x v="0"/>
    <x v="419"/>
    <s v="SOLID WASTE GRANTS  "/>
    <s v=" "/>
    <s v=" "/>
    <x v="3"/>
    <x v="155"/>
    <x v="79"/>
    <n v="311215"/>
    <n v="0"/>
    <s v=" "/>
    <s v=" "/>
    <n v="31581000"/>
    <n v="0"/>
    <n v="0"/>
    <n v="0"/>
    <n v="0"/>
    <n v="0"/>
    <n v="0"/>
    <n v="0"/>
    <n v="0"/>
    <n v="0"/>
    <n v="0"/>
    <n v="0"/>
    <n v="0"/>
    <n v="0"/>
    <n v="0"/>
    <n v="0"/>
    <n v="0"/>
    <n v="0"/>
    <n v="0"/>
    <n v="0"/>
    <n v="0"/>
    <n v="0"/>
    <n v="0"/>
    <n v="0"/>
    <n v="0"/>
    <n v="0"/>
  </r>
  <r>
    <s v="31-601-000"/>
    <x v="3"/>
    <x v="156"/>
    <x v="79"/>
    <n v="287.39"/>
    <x v="3"/>
    <x v="0"/>
    <x v="420"/>
    <s v="GENERAL COUNTY SCH  "/>
    <s v=" "/>
    <s v=" "/>
    <x v="3"/>
    <x v="156"/>
    <x v="79"/>
    <n v="312212"/>
    <n v="0"/>
    <s v=" "/>
    <s v=" "/>
    <n v="31601000"/>
    <n v="287.48"/>
    <n v="0"/>
    <n v="0"/>
    <n v="0.09"/>
    <n v="0"/>
    <n v="260.95999999999998"/>
    <n v="0"/>
    <n v="0"/>
    <n v="261.12"/>
    <n v="287.55"/>
    <n v="0"/>
    <n v="0"/>
    <n v="0"/>
    <n v="0"/>
    <n v="287.48"/>
    <n v="260.95999999999998"/>
    <n v="0"/>
    <n v="0"/>
    <n v="261.02999999999997"/>
    <n v="287.55"/>
    <n v="0"/>
    <n v="0"/>
    <n v="0"/>
    <n v="0"/>
    <n v="0"/>
  </r>
  <r>
    <s v="31-654-000"/>
    <x v="3"/>
    <x v="157"/>
    <x v="79"/>
    <n v="2942933.56"/>
    <x v="3"/>
    <x v="0"/>
    <x v="421"/>
    <s v="EQUIPMENT SERVICES  "/>
    <s v=" "/>
    <s v=" "/>
    <x v="3"/>
    <x v="157"/>
    <x v="79"/>
    <n v="311305"/>
    <n v="0"/>
    <s v=" "/>
    <s v=" "/>
    <n v="31654000"/>
    <n v="2492337.4900000002"/>
    <n v="0"/>
    <n v="0"/>
    <n v="752949.87"/>
    <n v="1203545.94"/>
    <n v="2088294.82"/>
    <n v="0"/>
    <n v="1728432.93"/>
    <n v="13780485.359999999"/>
    <n v="12906691.17"/>
    <n v="2687360.85"/>
    <n v="0"/>
    <n v="82776.59"/>
    <n v="1237522.45"/>
    <n v="959722.5"/>
    <n v="2088294.82"/>
    <n v="0"/>
    <n v="1728432.93"/>
    <n v="13027535.49"/>
    <n v="11703145.23"/>
    <n v="0"/>
    <n v="0"/>
    <n v="0"/>
    <n v="0"/>
    <n v="0"/>
  </r>
  <r>
    <s v="31-665-000"/>
    <x v="3"/>
    <x v="158"/>
    <x v="79"/>
    <n v="38126.5"/>
    <x v="3"/>
    <x v="0"/>
    <x v="422"/>
    <s v="FIRE APP CLEARING   "/>
    <s v=" "/>
    <s v=" "/>
    <x v="3"/>
    <x v="158"/>
    <x v="79"/>
    <n v="313131"/>
    <n v="0"/>
    <s v=" "/>
    <s v=" "/>
    <s v="        "/>
    <n v="38126.5"/>
    <n v="0"/>
    <n v="0"/>
    <n v="142601.41"/>
    <n v="142601.41"/>
    <n v="0"/>
    <n v="0"/>
    <n v="0"/>
    <n v="2739530.29"/>
    <n v="2777656.79"/>
    <n v="38126.5"/>
    <n v="0"/>
    <n v="0"/>
    <n v="196194.75"/>
    <n v="196194.75"/>
    <n v="0"/>
    <n v="0"/>
    <n v="0"/>
    <n v="2596928.88"/>
    <n v="2635055.38"/>
    <n v="0"/>
    <n v="0"/>
    <n v="0"/>
    <n v="0"/>
    <n v="0"/>
  </r>
  <r>
    <s v="31-667-000"/>
    <x v="3"/>
    <x v="159"/>
    <x v="79"/>
    <n v="1717051.51"/>
    <x v="3"/>
    <x v="0"/>
    <x v="423"/>
    <s v="CO. EQUAL ASS.  CLNG"/>
    <s v=" "/>
    <s v=" "/>
    <x v="3"/>
    <x v="159"/>
    <x v="79"/>
    <n v="312212"/>
    <n v="0"/>
    <s v=" "/>
    <s v=" "/>
    <s v="        "/>
    <n v="1717051.51"/>
    <n v="0"/>
    <n v="0"/>
    <n v="6379225.96"/>
    <n v="6379225.96"/>
    <n v="0"/>
    <n v="0"/>
    <n v="0"/>
    <n v="118318753.05"/>
    <n v="120035804.56"/>
    <n v="1717051.51"/>
    <n v="0"/>
    <n v="0"/>
    <n v="8558494.1899999995"/>
    <n v="8558494.1899999995"/>
    <n v="0"/>
    <n v="0"/>
    <n v="0"/>
    <n v="111939527.09"/>
    <n v="113656578.59999999"/>
    <n v="0"/>
    <n v="0"/>
    <n v="0"/>
    <n v="0"/>
    <n v="0"/>
  </r>
  <r>
    <s v="31-668-000"/>
    <x v="3"/>
    <x v="160"/>
    <x v="79"/>
    <n v="0"/>
    <x v="3"/>
    <x v="0"/>
    <x v="424"/>
    <s v="CASH BAL REVERSION  "/>
    <s v=" "/>
    <s v=" "/>
    <x v="3"/>
    <x v="160"/>
    <x v="79"/>
    <n v="311405"/>
    <n v="0"/>
    <s v=" "/>
    <s v=" "/>
    <s v="        "/>
    <n v="0"/>
    <n v="0"/>
    <n v="0"/>
    <n v="0"/>
    <n v="0"/>
    <n v="0"/>
    <n v="0"/>
    <n v="0"/>
    <n v="0"/>
    <n v="0"/>
    <n v="0"/>
    <n v="0"/>
    <n v="0"/>
    <n v="0"/>
    <n v="0"/>
    <n v="0"/>
    <n v="0"/>
    <n v="0"/>
    <n v="0"/>
    <n v="0"/>
    <n v="0"/>
    <n v="0"/>
    <n v="0"/>
    <n v="0"/>
    <n v="0"/>
  </r>
  <r>
    <s v="31-669-000"/>
    <x v="3"/>
    <x v="161"/>
    <x v="79"/>
    <n v="118856.46"/>
    <x v="3"/>
    <x v="0"/>
    <x v="425"/>
    <s v="SMALL SCHOOL SERVICE"/>
    <s v=" "/>
    <s v=" "/>
    <x v="3"/>
    <x v="161"/>
    <x v="79"/>
    <n v="312212"/>
    <n v="0"/>
    <s v=" "/>
    <s v=" "/>
    <n v="31669000"/>
    <n v="133884.9"/>
    <n v="0"/>
    <n v="0"/>
    <n v="15028.44"/>
    <n v="0"/>
    <n v="161737.24"/>
    <n v="0"/>
    <n v="115109.02"/>
    <n v="183636.36"/>
    <n v="25646.560000000001"/>
    <n v="149373.35999999999"/>
    <n v="0"/>
    <n v="0"/>
    <n v="15726.26"/>
    <n v="237.8"/>
    <n v="161737.24"/>
    <n v="0"/>
    <n v="115109.02"/>
    <n v="168607.92"/>
    <n v="25646.560000000001"/>
    <n v="0"/>
    <n v="0"/>
    <n v="0"/>
    <n v="0"/>
    <n v="0"/>
  </r>
  <r>
    <s v="31-673-000"/>
    <x v="3"/>
    <x v="162"/>
    <x v="79"/>
    <n v="235138.09"/>
    <x v="3"/>
    <x v="0"/>
    <x v="426"/>
    <s v="REPROGRAPHICS       "/>
    <s v=" "/>
    <s v=" "/>
    <x v="3"/>
    <x v="162"/>
    <x v="79"/>
    <n v="311305"/>
    <n v="0"/>
    <s v=" "/>
    <s v=" "/>
    <s v="        "/>
    <n v="241909.41"/>
    <n v="0"/>
    <n v="0"/>
    <n v="47607.31"/>
    <n v="40835.99"/>
    <n v="291063.05"/>
    <n v="0"/>
    <n v="49"/>
    <n v="716788.55"/>
    <n v="660814.59"/>
    <n v="256837.15"/>
    <n v="0"/>
    <n v="0"/>
    <n v="55171.72"/>
    <n v="40243.980000000003"/>
    <n v="291063.05"/>
    <n v="0"/>
    <n v="49"/>
    <n v="669181.24"/>
    <n v="619978.6"/>
    <n v="0"/>
    <n v="0"/>
    <n v="0"/>
    <n v="0"/>
    <n v="0"/>
  </r>
  <r>
    <s v="31-675-000"/>
    <x v="3"/>
    <x v="163"/>
    <x v="79"/>
    <n v="30011467.190000001"/>
    <x v="3"/>
    <x v="0"/>
    <x v="427"/>
    <s v="RISK MANGEMENT      "/>
    <s v=" "/>
    <s v=" "/>
    <x v="3"/>
    <x v="163"/>
    <x v="79"/>
    <n v="311305"/>
    <n v="0"/>
    <s v=" "/>
    <s v=" "/>
    <n v="31675000"/>
    <n v="31013776.68"/>
    <n v="0"/>
    <n v="28665.79"/>
    <n v="1041023.66"/>
    <n v="10048.379999999999"/>
    <n v="33856653.990000002"/>
    <n v="0"/>
    <n v="309438.37"/>
    <n v="20176321.59"/>
    <n v="16021696.42"/>
    <n v="32985717.780000001"/>
    <n v="0"/>
    <n v="4615.38"/>
    <n v="3600345.6"/>
    <n v="1623789.12"/>
    <n v="33856653.990000002"/>
    <n v="0"/>
    <n v="280772.58"/>
    <n v="19135297.93"/>
    <n v="16011648.039999999"/>
    <n v="0"/>
    <n v="0"/>
    <n v="0"/>
    <n v="0"/>
    <n v="0"/>
  </r>
  <r>
    <s v="31-681-000"/>
    <x v="3"/>
    <x v="164"/>
    <x v="79"/>
    <n v="2500391.83"/>
    <x v="3"/>
    <x v="0"/>
    <x v="428"/>
    <s v="TELECOMMUNICATIONS  "/>
    <s v=" "/>
    <s v=" "/>
    <x v="3"/>
    <x v="164"/>
    <x v="79"/>
    <n v="311305"/>
    <n v="0"/>
    <s v=" "/>
    <s v=" "/>
    <n v="31681000"/>
    <n v="1884500.99"/>
    <n v="0"/>
    <n v="2047.14"/>
    <n v="740123.29"/>
    <n v="1353966.99"/>
    <n v="3257015.03"/>
    <n v="0"/>
    <n v="92901.93"/>
    <n v="15636567.17"/>
    <n v="14787042.039999999"/>
    <n v="2102838.5699999998"/>
    <n v="0"/>
    <n v="1940.74"/>
    <n v="1685802.9"/>
    <n v="1465524.58"/>
    <n v="3257015.03"/>
    <n v="0"/>
    <n v="90854.79"/>
    <n v="14896443.880000001"/>
    <n v="13433075.050000001"/>
    <n v="0"/>
    <n v="0"/>
    <n v="0"/>
    <n v="0"/>
    <n v="0"/>
  </r>
  <r>
    <s v="31-685-000"/>
    <x v="3"/>
    <x v="165"/>
    <x v="79"/>
    <n v="35469306.549999997"/>
    <x v="3"/>
    <x v="0"/>
    <x v="429"/>
    <s v="EMPLOYEE BENEFITS TR"/>
    <s v=" "/>
    <s v=" "/>
    <x v="3"/>
    <x v="165"/>
    <x v="79"/>
    <n v="311305"/>
    <n v="1"/>
    <s v=" "/>
    <s v=" "/>
    <n v="31685000"/>
    <n v="40134375.869999997"/>
    <n v="0"/>
    <n v="253013.32"/>
    <n v="14084635.68"/>
    <n v="9166553.0399999991"/>
    <n v="45667828.630000003"/>
    <n v="1193541.67"/>
    <n v="2033000.28"/>
    <n v="175315485.28999999"/>
    <n v="164277504.59999999"/>
    <n v="41468836.479999997"/>
    <n v="168469.08"/>
    <n v="93148.05"/>
    <n v="17456312.100000001"/>
    <n v="16197172.52"/>
    <n v="45667828.630000003"/>
    <n v="1193541.67"/>
    <n v="1779986.96"/>
    <n v="161230849.61000001"/>
    <n v="155110951.56"/>
    <n v="0"/>
    <n v="0"/>
    <n v="0"/>
    <n v="0"/>
    <n v="0"/>
  </r>
  <r>
    <s v="31-701-000"/>
    <x v="3"/>
    <x v="166"/>
    <x v="79"/>
    <n v="186165.82"/>
    <x v="3"/>
    <x v="0"/>
    <x v="430"/>
    <s v="LOCAL CTS ASST FUND "/>
    <s v=" "/>
    <s v=" "/>
    <x v="3"/>
    <x v="166"/>
    <x v="79"/>
    <n v="311405"/>
    <n v="0"/>
    <s v=" "/>
    <s v=" "/>
    <n v="31701000"/>
    <n v="186165.82"/>
    <n v="0"/>
    <n v="0"/>
    <n v="0"/>
    <n v="0"/>
    <n v="317347.05"/>
    <n v="0"/>
    <n v="0"/>
    <n v="2685922.64"/>
    <n v="2554741.41"/>
    <n v="183253.38"/>
    <n v="0"/>
    <n v="0"/>
    <n v="0"/>
    <n v="2912.44"/>
    <n v="317347.05"/>
    <n v="0"/>
    <n v="0"/>
    <n v="2685922.64"/>
    <n v="2554741.41"/>
    <n v="0"/>
    <n v="0"/>
    <n v="0"/>
    <n v="0"/>
    <n v="0"/>
  </r>
  <r>
    <s v="31-702-000"/>
    <x v="3"/>
    <x v="167"/>
    <x v="79"/>
    <n v="261248.36"/>
    <x v="3"/>
    <x v="0"/>
    <x v="431"/>
    <s v="AIDA RENTA          "/>
    <s v=" "/>
    <s v=" "/>
    <x v="3"/>
    <x v="167"/>
    <x v="79"/>
    <n v="311405"/>
    <n v="0"/>
    <s v=" "/>
    <s v=" "/>
    <n v="31702000"/>
    <n v="261248.36"/>
    <n v="0"/>
    <n v="0"/>
    <n v="0"/>
    <n v="0"/>
    <n v="260322.17"/>
    <n v="0"/>
    <n v="0"/>
    <n v="328.56"/>
    <n v="1254.75"/>
    <n v="260850.53"/>
    <n v="0"/>
    <n v="0"/>
    <n v="0"/>
    <n v="397.83"/>
    <n v="260322.17"/>
    <n v="0"/>
    <n v="0"/>
    <n v="328.56"/>
    <n v="1254.75"/>
    <n v="0"/>
    <n v="0"/>
    <n v="0"/>
    <n v="0"/>
    <n v="0"/>
  </r>
  <r>
    <s v="31-703-000"/>
    <x v="3"/>
    <x v="168"/>
    <x v="79"/>
    <n v="4.93"/>
    <x v="3"/>
    <x v="0"/>
    <x v="432"/>
    <s v="PENDING ITEM        "/>
    <s v=" "/>
    <s v=" "/>
    <x v="3"/>
    <x v="168"/>
    <x v="79"/>
    <n v="311405"/>
    <n v="0"/>
    <s v=" "/>
    <s v=" "/>
    <n v="31703000"/>
    <n v="4.93"/>
    <n v="0"/>
    <n v="0"/>
    <n v="0"/>
    <n v="0"/>
    <n v="4.93"/>
    <n v="0"/>
    <n v="0"/>
    <n v="0"/>
    <n v="0"/>
    <n v="4.93"/>
    <n v="0"/>
    <n v="0"/>
    <n v="0"/>
    <n v="0"/>
    <n v="4.93"/>
    <n v="0"/>
    <n v="0"/>
    <n v="0"/>
    <n v="0"/>
    <n v="0"/>
    <n v="0"/>
    <n v="0"/>
    <n v="0"/>
    <n v="0"/>
  </r>
  <r>
    <s v="31-711-000"/>
    <x v="3"/>
    <x v="169"/>
    <x v="79"/>
    <n v="0"/>
    <x v="3"/>
    <x v="0"/>
    <x v="433"/>
    <s v="JURY PAYROLL CITIES "/>
    <s v=" "/>
    <s v=" "/>
    <x v="3"/>
    <x v="169"/>
    <x v="79"/>
    <n v="311405"/>
    <n v="0"/>
    <s v=" "/>
    <s v=" "/>
    <s v="        "/>
    <n v="0"/>
    <n v="0"/>
    <n v="33626.050000000003"/>
    <n v="33626.050000000003"/>
    <n v="0"/>
    <n v="3108.45"/>
    <n v="0"/>
    <n v="236769.79"/>
    <n v="239878.24"/>
    <n v="0"/>
    <n v="0"/>
    <n v="0"/>
    <n v="12315.6"/>
    <n v="12315.6"/>
    <n v="0"/>
    <n v="3108.45"/>
    <n v="0"/>
    <n v="203143.74"/>
    <n v="206252.19"/>
    <n v="0"/>
    <n v="0"/>
    <n v="0"/>
    <n v="0"/>
    <n v="0"/>
    <n v="0"/>
  </r>
  <r>
    <s v="31-712-000"/>
    <x v="3"/>
    <x v="170"/>
    <x v="79"/>
    <n v="421.58"/>
    <x v="3"/>
    <x v="0"/>
    <x v="434"/>
    <s v="STATE AID TO CO ATTY"/>
    <s v=" "/>
    <s v=" "/>
    <x v="3"/>
    <x v="170"/>
    <x v="79"/>
    <n v="311405"/>
    <n v="0"/>
    <s v=" "/>
    <s v=" "/>
    <n v="31712000"/>
    <n v="421.58"/>
    <n v="0"/>
    <n v="0"/>
    <n v="0"/>
    <n v="0"/>
    <n v="153.35"/>
    <n v="0"/>
    <n v="0"/>
    <n v="918133.94"/>
    <n v="918402.17"/>
    <n v="0"/>
    <n v="0"/>
    <n v="0"/>
    <n v="0"/>
    <n v="421.58"/>
    <n v="153.35"/>
    <n v="0"/>
    <n v="0"/>
    <n v="918133.94"/>
    <n v="918402.17"/>
    <n v="0"/>
    <n v="0"/>
    <n v="0"/>
    <n v="0"/>
    <n v="0"/>
  </r>
  <r>
    <s v="31-713-000"/>
    <x v="3"/>
    <x v="171"/>
    <x v="79"/>
    <n v="132435.01999999999"/>
    <x v="3"/>
    <x v="0"/>
    <x v="435"/>
    <s v="STATE AID INDIGENT  "/>
    <s v=" "/>
    <s v=" "/>
    <x v="3"/>
    <x v="171"/>
    <x v="79"/>
    <n v="311405"/>
    <n v="0"/>
    <s v=" "/>
    <s v=" "/>
    <n v="31713000"/>
    <n v="132435.01999999999"/>
    <n v="0"/>
    <n v="0"/>
    <n v="0"/>
    <n v="0"/>
    <n v="400430.61"/>
    <n v="0"/>
    <n v="0"/>
    <n v="1140937.3799999999"/>
    <n v="872941.79"/>
    <n v="132233.35999999999"/>
    <n v="0"/>
    <n v="0"/>
    <n v="0"/>
    <n v="201.66"/>
    <n v="400430.61"/>
    <n v="0"/>
    <n v="0"/>
    <n v="1140937.3799999999"/>
    <n v="872941.79"/>
    <n v="0"/>
    <n v="0"/>
    <n v="0"/>
    <n v="0"/>
    <n v="0"/>
  </r>
  <r>
    <s v="31-714-000"/>
    <x v="3"/>
    <x v="172"/>
    <x v="79"/>
    <n v="-155708.57999999999"/>
    <x v="3"/>
    <x v="0"/>
    <x v="436"/>
    <s v="CITY JURY PAYROLL   "/>
    <s v=" "/>
    <s v=" "/>
    <x v="3"/>
    <x v="172"/>
    <x v="79"/>
    <n v="311405"/>
    <n v="0"/>
    <s v=" "/>
    <s v=" "/>
    <n v="30100000"/>
    <n v="39492.9"/>
    <n v="233944.45"/>
    <n v="0"/>
    <n v="0"/>
    <n v="38742.97"/>
    <n v="-221022.66"/>
    <n v="2859405.12"/>
    <n v="0"/>
    <n v="0"/>
    <n v="2924719.2"/>
    <n v="-164713.97"/>
    <n v="348905.95"/>
    <n v="0"/>
    <n v="0"/>
    <n v="553112.81999999995"/>
    <n v="-221022.66"/>
    <n v="2625460.67"/>
    <n v="0"/>
    <n v="0"/>
    <n v="2885976.23"/>
    <n v="0"/>
    <n v="0"/>
    <n v="0"/>
    <n v="0"/>
    <n v="0"/>
  </r>
  <r>
    <s v="31-715-000"/>
    <x v="3"/>
    <x v="173"/>
    <x v="79"/>
    <n v="73543.67"/>
    <x v="3"/>
    <x v="0"/>
    <x v="437"/>
    <s v="SCHOOL GRANTS       "/>
    <s v=" "/>
    <s v=" "/>
    <x v="3"/>
    <x v="173"/>
    <x v="79"/>
    <n v="312212"/>
    <n v="0"/>
    <s v=" "/>
    <s v=" "/>
    <n v="31715000"/>
    <n v="-1052455.26"/>
    <n v="0"/>
    <n v="1751159.26"/>
    <n v="625160.32999999996"/>
    <n v="0"/>
    <n v="-55474.96"/>
    <n v="279.39999999999998"/>
    <n v="12614368.18"/>
    <n v="12570806.68"/>
    <n v="85736.53"/>
    <n v="-322187.99"/>
    <n v="20.87"/>
    <n v="640514.41"/>
    <n v="1370760.81"/>
    <n v="0"/>
    <n v="-55474.96"/>
    <n v="279.39999999999998"/>
    <n v="10863208.92"/>
    <n v="11945646.35"/>
    <n v="85736.53"/>
    <n v="0"/>
    <n v="0"/>
    <n v="0"/>
    <n v="0"/>
    <n v="0"/>
  </r>
  <r>
    <s v="31-716-000"/>
    <x v="3"/>
    <x v="174"/>
    <x v="79"/>
    <n v="23209.56"/>
    <x v="3"/>
    <x v="0"/>
    <x v="438"/>
    <s v="CHECK ENFORCEMENT   "/>
    <s v=" "/>
    <s v=" "/>
    <x v="3"/>
    <x v="174"/>
    <x v="79"/>
    <n v="311405"/>
    <n v="0"/>
    <s v=" "/>
    <s v=" "/>
    <n v="31266000"/>
    <n v="20927.599999999999"/>
    <n v="0"/>
    <n v="24945.07"/>
    <n v="22663.11"/>
    <n v="0"/>
    <n v="38583.65"/>
    <n v="0"/>
    <n v="299281.75"/>
    <n v="355741.25"/>
    <n v="41085.410000000003"/>
    <n v="25530.97"/>
    <n v="0"/>
    <n v="24135"/>
    <n v="28738.37"/>
    <n v="0"/>
    <n v="38583.65"/>
    <n v="0"/>
    <n v="274336.68"/>
    <n v="333078.14"/>
    <n v="41085.410000000003"/>
    <n v="0"/>
    <n v="0"/>
    <n v="0"/>
    <n v="0"/>
    <n v="0"/>
  </r>
  <r>
    <s v="31-718-000"/>
    <x v="3"/>
    <x v="175"/>
    <x v="79"/>
    <n v="0"/>
    <x v="3"/>
    <x v="0"/>
    <x v="439"/>
    <s v="GRANTS-COMMN'TY BLOK"/>
    <s v=" "/>
    <s v=" "/>
    <x v="3"/>
    <x v="175"/>
    <x v="79"/>
    <n v="311405"/>
    <n v="0"/>
    <s v=" "/>
    <s v=" "/>
    <s v="        "/>
    <n v="0"/>
    <n v="0"/>
    <n v="0"/>
    <n v="0"/>
    <n v="0"/>
    <n v="0"/>
    <n v="0"/>
    <n v="0"/>
    <n v="0"/>
    <n v="0"/>
    <n v="0"/>
    <n v="0"/>
    <n v="0"/>
    <n v="0"/>
    <n v="0"/>
    <n v="0"/>
    <n v="0"/>
    <n v="0"/>
    <n v="0"/>
    <n v="0"/>
    <n v="0"/>
    <n v="0"/>
    <n v="0"/>
    <n v="0"/>
    <n v="0"/>
  </r>
  <r>
    <s v="31-729-000"/>
    <x v="3"/>
    <x v="176"/>
    <x v="79"/>
    <n v="0"/>
    <x v="3"/>
    <x v="0"/>
    <x v="440"/>
    <s v="GRANTS-OTHER        "/>
    <s v=" "/>
    <s v=" "/>
    <x v="3"/>
    <x v="176"/>
    <x v="79"/>
    <n v="311405"/>
    <n v="0"/>
    <s v=" "/>
    <s v=" "/>
    <s v="        "/>
    <n v="0"/>
    <n v="0"/>
    <n v="0"/>
    <n v="0"/>
    <n v="0"/>
    <n v="0"/>
    <n v="0"/>
    <n v="0"/>
    <n v="0"/>
    <n v="0"/>
    <n v="0"/>
    <n v="0"/>
    <n v="0"/>
    <n v="0"/>
    <n v="0"/>
    <n v="0"/>
    <n v="0"/>
    <n v="0"/>
    <n v="0"/>
    <n v="0"/>
    <n v="0"/>
    <n v="0"/>
    <n v="0"/>
    <n v="0"/>
    <n v="0"/>
  </r>
  <r>
    <s v="31-746-000"/>
    <x v="3"/>
    <x v="177"/>
    <x v="79"/>
    <n v="33689.620000000003"/>
    <x v="3"/>
    <x v="0"/>
    <x v="441"/>
    <s v="JUST CT SUSPENSE    "/>
    <s v=" "/>
    <s v=" "/>
    <x v="3"/>
    <x v="177"/>
    <x v="79"/>
    <n v="311405"/>
    <n v="0"/>
    <s v=" "/>
    <s v=" "/>
    <n v="30100000"/>
    <n v="32627.7"/>
    <n v="0"/>
    <n v="1061.92"/>
    <n v="0"/>
    <n v="0"/>
    <n v="36052.47"/>
    <n v="0"/>
    <n v="12680.38"/>
    <n v="15043.23"/>
    <n v="0"/>
    <n v="31440.82"/>
    <n v="0"/>
    <n v="1186.8800000000001"/>
    <n v="0"/>
    <n v="0"/>
    <n v="36052.47"/>
    <n v="0"/>
    <n v="11618.46"/>
    <n v="15043.23"/>
    <n v="0"/>
    <n v="0"/>
    <n v="0"/>
    <n v="0"/>
    <n v="0"/>
    <n v="0"/>
  </r>
  <r>
    <s v="31-748-000"/>
    <x v="3"/>
    <x v="178"/>
    <x v="79"/>
    <n v="0"/>
    <x v="3"/>
    <x v="0"/>
    <x v="442"/>
    <s v="JUROR IMPROVEMENT FD"/>
    <s v=" "/>
    <s v=" "/>
    <x v="3"/>
    <x v="178"/>
    <x v="79"/>
    <n v="311405"/>
    <n v="0"/>
    <s v=" "/>
    <s v=" "/>
    <n v="31748000"/>
    <n v="0"/>
    <n v="0"/>
    <n v="0"/>
    <n v="0"/>
    <n v="0"/>
    <n v="0"/>
    <n v="0"/>
    <n v="0"/>
    <n v="0"/>
    <n v="0"/>
    <n v="0"/>
    <n v="0"/>
    <n v="0"/>
    <n v="0"/>
    <n v="0"/>
    <n v="0"/>
    <n v="0"/>
    <n v="0"/>
    <n v="0"/>
    <n v="0"/>
    <n v="0"/>
    <n v="0"/>
    <n v="0"/>
    <n v="0"/>
    <n v="0"/>
  </r>
  <r>
    <s v="31-750-000"/>
    <x v="3"/>
    <x v="179"/>
    <x v="79"/>
    <n v="204.52"/>
    <x v="3"/>
    <x v="0"/>
    <x v="443"/>
    <s v="PUBLIC DEFENDER TR  "/>
    <s v=" "/>
    <s v=" "/>
    <x v="3"/>
    <x v="179"/>
    <x v="79"/>
    <n v="311405"/>
    <n v="0"/>
    <s v=" "/>
    <s v=" "/>
    <n v="31750000"/>
    <n v="204.52"/>
    <n v="0"/>
    <n v="0"/>
    <n v="0"/>
    <n v="0"/>
    <n v="553.33000000000004"/>
    <n v="0"/>
    <n v="0"/>
    <n v="350.7"/>
    <n v="1.89"/>
    <n v="204.22"/>
    <n v="0"/>
    <n v="0"/>
    <n v="0"/>
    <n v="0.3"/>
    <n v="553.33000000000004"/>
    <n v="0"/>
    <n v="0"/>
    <n v="350.7"/>
    <n v="1.89"/>
    <n v="0"/>
    <n v="0"/>
    <n v="0"/>
    <n v="0"/>
    <n v="0"/>
  </r>
  <r>
    <s v="31-755-000"/>
    <x v="3"/>
    <x v="180"/>
    <x v="79"/>
    <n v="0"/>
    <x v="3"/>
    <x v="0"/>
    <x v="444"/>
    <s v="HOMELAND SEC GRANT  "/>
    <s v=" "/>
    <s v=" "/>
    <x v="3"/>
    <x v="180"/>
    <x v="79"/>
    <n v="311405"/>
    <n v="0"/>
    <s v=" "/>
    <s v=" "/>
    <n v="31755000"/>
    <n v="0"/>
    <n v="0"/>
    <n v="0"/>
    <n v="0"/>
    <n v="0"/>
    <n v="0"/>
    <n v="0"/>
    <n v="0"/>
    <n v="0"/>
    <n v="0"/>
    <n v="0"/>
    <n v="0"/>
    <n v="0"/>
    <n v="0"/>
    <n v="0"/>
    <n v="0"/>
    <n v="0"/>
    <n v="0"/>
    <n v="0"/>
    <n v="0"/>
    <n v="0"/>
    <n v="0"/>
    <n v="0"/>
    <n v="0"/>
    <n v="0"/>
  </r>
  <r>
    <s v="31-756-000"/>
    <x v="3"/>
    <x v="181"/>
    <x v="79"/>
    <n v="0"/>
    <x v="3"/>
    <x v="0"/>
    <x v="445"/>
    <s v="HOMELESS SCHOOL     "/>
    <s v=" "/>
    <s v=" "/>
    <x v="3"/>
    <x v="181"/>
    <x v="79"/>
    <n v="312212"/>
    <n v="0"/>
    <s v=" "/>
    <s v=" "/>
    <n v="31756000"/>
    <n v="0"/>
    <n v="0"/>
    <n v="0"/>
    <n v="0"/>
    <n v="0"/>
    <n v="0"/>
    <n v="0"/>
    <n v="0"/>
    <n v="0"/>
    <n v="0"/>
    <n v="0"/>
    <n v="0"/>
    <n v="0"/>
    <n v="0"/>
    <n v="0"/>
    <n v="0"/>
    <n v="0"/>
    <n v="0"/>
    <n v="0"/>
    <n v="0"/>
    <n v="0"/>
    <n v="0"/>
    <n v="0"/>
    <n v="0"/>
    <n v="0"/>
  </r>
  <r>
    <s v="31-760-000"/>
    <x v="3"/>
    <x v="182"/>
    <x v="79"/>
    <n v="-133345.09"/>
    <x v="3"/>
    <x v="0"/>
    <x v="446"/>
    <s v="JAIL BONDS          "/>
    <s v=" "/>
    <s v=" "/>
    <x v="3"/>
    <x v="182"/>
    <x v="79"/>
    <n v="311405"/>
    <n v="0"/>
    <s v=" "/>
    <s v=" "/>
    <s v="        "/>
    <n v="29122.58"/>
    <n v="0"/>
    <n v="699991.78"/>
    <n v="863497.45"/>
    <n v="1038"/>
    <n v="-1071013.73"/>
    <n v="0"/>
    <n v="11331139.279999999"/>
    <n v="10524404.82"/>
    <n v="130934.18"/>
    <n v="-7342.42"/>
    <n v="0"/>
    <n v="1160623.05"/>
    <n v="1125967.05"/>
    <n v="1809"/>
    <n v="-1071013.73"/>
    <n v="0"/>
    <n v="10631147.5"/>
    <n v="9660907.3699999992"/>
    <n v="129896.18"/>
    <n v="0"/>
    <n v="0"/>
    <n v="0"/>
    <n v="0"/>
    <n v="0"/>
  </r>
  <r>
    <s v="31-761-000"/>
    <x v="3"/>
    <x v="183"/>
    <x v="79"/>
    <n v="767282.97"/>
    <x v="3"/>
    <x v="0"/>
    <x v="447"/>
    <s v="CITING AGENCY FINES "/>
    <s v=" "/>
    <s v=" "/>
    <x v="3"/>
    <x v="183"/>
    <x v="79"/>
    <n v="311405"/>
    <n v="0"/>
    <s v=" "/>
    <s v=" "/>
    <n v="30100000"/>
    <n v="698777.78"/>
    <n v="0"/>
    <n v="68505.19"/>
    <n v="0"/>
    <n v="0"/>
    <n v="255420.9"/>
    <n v="0"/>
    <n v="511862.07"/>
    <n v="0"/>
    <n v="0"/>
    <n v="618058.73"/>
    <n v="0"/>
    <n v="80719.05"/>
    <n v="0"/>
    <n v="0"/>
    <n v="255420.9"/>
    <n v="0"/>
    <n v="443356.88"/>
    <n v="0"/>
    <n v="0"/>
    <n v="0"/>
    <n v="0"/>
    <n v="0"/>
    <n v="0"/>
    <n v="0"/>
  </r>
  <r>
    <s v="31-762-000"/>
    <x v="3"/>
    <x v="184"/>
    <x v="79"/>
    <n v="21862.84"/>
    <x v="3"/>
    <x v="0"/>
    <x v="448"/>
    <s v="CITING AGENCY FEES  "/>
    <s v=" "/>
    <s v=" "/>
    <x v="3"/>
    <x v="184"/>
    <x v="79"/>
    <n v="311405"/>
    <n v="0"/>
    <s v=" "/>
    <s v=" "/>
    <n v="30100000"/>
    <n v="-3.75"/>
    <n v="0"/>
    <n v="21866.59"/>
    <n v="0"/>
    <n v="0"/>
    <n v="0"/>
    <n v="0"/>
    <n v="189379.21"/>
    <n v="167516.37"/>
    <n v="0"/>
    <n v="0"/>
    <n v="0"/>
    <n v="21859.05"/>
    <n v="21862.799999999999"/>
    <n v="0"/>
    <n v="0"/>
    <n v="0"/>
    <n v="167512.62"/>
    <n v="167516.37"/>
    <n v="0"/>
    <n v="0"/>
    <n v="0"/>
    <n v="0"/>
    <n v="0"/>
    <n v="0"/>
  </r>
  <r>
    <s v="31-763-000"/>
    <x v="3"/>
    <x v="185"/>
    <x v="79"/>
    <n v="0.02"/>
    <x v="3"/>
    <x v="0"/>
    <x v="449"/>
    <s v="CITING AGENCY FINES "/>
    <s v=" "/>
    <s v=" "/>
    <x v="3"/>
    <x v="185"/>
    <x v="79"/>
    <n v="311405"/>
    <n v="0"/>
    <s v=" "/>
    <s v=" "/>
    <n v="30100000"/>
    <n v="0.02"/>
    <n v="0"/>
    <n v="1853"/>
    <n v="1853"/>
    <n v="0"/>
    <n v="0.02"/>
    <n v="0"/>
    <n v="16370.22"/>
    <n v="16370.22"/>
    <n v="0"/>
    <n v="0.02"/>
    <n v="0"/>
    <n v="1924.23"/>
    <n v="1924.23"/>
    <n v="0"/>
    <n v="0.02"/>
    <n v="0"/>
    <n v="14517.22"/>
    <n v="14517.22"/>
    <n v="0"/>
    <n v="0"/>
    <n v="0"/>
    <n v="0"/>
    <n v="0"/>
    <n v="0"/>
  </r>
  <r>
    <s v="31-766-000"/>
    <x v="3"/>
    <x v="186"/>
    <x v="79"/>
    <n v="25580072.829999998"/>
    <x v="3"/>
    <x v="0"/>
    <x v="450"/>
    <s v="PAYROLL LIABILITIES "/>
    <s v=" "/>
    <s v=" "/>
    <x v="3"/>
    <x v="186"/>
    <x v="79"/>
    <n v="311405"/>
    <n v="0"/>
    <s v=" "/>
    <s v=" "/>
    <n v="30100000"/>
    <n v="458726.79"/>
    <n v="39971.39"/>
    <n v="18085.189999999999"/>
    <n v="42075767.729999997"/>
    <n v="67218999.969999999"/>
    <n v="24041169.449999999"/>
    <n v="465882.48"/>
    <n v="416504.67"/>
    <n v="719422244.59000003"/>
    <n v="721010525.77999997"/>
    <n v="25345386.949999999"/>
    <n v="45354.21"/>
    <n v="40577.65"/>
    <n v="90987803.189999998"/>
    <n v="66105919.590000004"/>
    <n v="24041169.449999999"/>
    <n v="425911.09"/>
    <n v="398419.48"/>
    <n v="677346476.86000001"/>
    <n v="653791525.80999994"/>
    <n v="0"/>
    <n v="0"/>
    <n v="0"/>
    <n v="0"/>
    <n v="0"/>
  </r>
  <r>
    <s v="31-767-000"/>
    <x v="3"/>
    <x v="187"/>
    <x v="79"/>
    <n v="18864152.079999998"/>
    <x v="3"/>
    <x v="0"/>
    <x v="451"/>
    <s v="EXPENSE CLEARING FD "/>
    <s v=" "/>
    <s v=" "/>
    <x v="3"/>
    <x v="187"/>
    <x v="79"/>
    <n v="311405"/>
    <n v="0"/>
    <s v=" "/>
    <s v=" "/>
    <n v="30100000"/>
    <n v="34491426.380000003"/>
    <n v="106096229.86"/>
    <n v="0"/>
    <n v="34218.160000000003"/>
    <n v="90503173.719999999"/>
    <n v="22123817.370000001"/>
    <n v="1397341887.8399999"/>
    <n v="0"/>
    <n v="27099011.620000001"/>
    <n v="1421181234.1700001"/>
    <n v="13022340.609999999"/>
    <n v="139635665.28999999"/>
    <n v="0"/>
    <n v="268142.62"/>
    <n v="161372893.68000001"/>
    <n v="22123817.370000001"/>
    <n v="1291245657.98"/>
    <n v="0"/>
    <n v="27064793.460000001"/>
    <n v="1330678060.45"/>
    <n v="0"/>
    <n v="0"/>
    <n v="0"/>
    <n v="0"/>
    <n v="0"/>
  </r>
  <r>
    <s v="31-768-000"/>
    <x v="3"/>
    <x v="188"/>
    <x v="79"/>
    <n v="0"/>
    <x v="3"/>
    <x v="0"/>
    <x v="452"/>
    <s v="WARRANT CLEARING    "/>
    <s v=" "/>
    <s v=" "/>
    <x v="3"/>
    <x v="188"/>
    <x v="79"/>
    <n v="311405"/>
    <n v="0"/>
    <s v=" "/>
    <s v=" "/>
    <n v="30100000"/>
    <n v="0"/>
    <n v="0"/>
    <n v="0"/>
    <n v="0"/>
    <n v="0"/>
    <n v="0"/>
    <n v="0"/>
    <n v="0"/>
    <n v="0"/>
    <n v="0"/>
    <n v="0"/>
    <n v="0"/>
    <n v="0"/>
    <n v="0"/>
    <n v="0"/>
    <n v="0"/>
    <n v="0"/>
    <n v="0"/>
    <n v="0"/>
    <n v="0"/>
    <n v="0"/>
    <n v="0"/>
    <n v="0"/>
    <n v="0"/>
    <n v="0"/>
  </r>
  <r>
    <s v="31-769-000"/>
    <x v="3"/>
    <x v="189"/>
    <x v="79"/>
    <n v="-192.34"/>
    <x v="3"/>
    <x v="0"/>
    <x v="453"/>
    <s v="GARNISHMNTS &amp; LEVIES"/>
    <s v=" "/>
    <s v=" "/>
    <x v="3"/>
    <x v="189"/>
    <x v="79"/>
    <n v="311405"/>
    <n v="0"/>
    <s v=" "/>
    <s v=" "/>
    <n v="30100000"/>
    <n v="-1060.6500000000001"/>
    <n v="0"/>
    <n v="0"/>
    <n v="259686.04"/>
    <n v="260554.35"/>
    <n v="-957.85"/>
    <n v="0"/>
    <n v="0"/>
    <n v="2788427.44"/>
    <n v="2789192.95"/>
    <n v="-2300.1799999999998"/>
    <n v="0"/>
    <n v="0"/>
    <n v="262819.82"/>
    <n v="264059.34999999998"/>
    <n v="-957.85"/>
    <n v="0"/>
    <n v="0"/>
    <n v="2528741.4"/>
    <n v="2528638.6"/>
    <n v="0"/>
    <n v="0"/>
    <n v="0"/>
    <n v="0"/>
    <n v="0"/>
  </r>
  <r>
    <s v="31-770-000"/>
    <x v="3"/>
    <x v="190"/>
    <x v="79"/>
    <n v="21115311.239999998"/>
    <x v="3"/>
    <x v="0"/>
    <x v="454"/>
    <s v="CLRK O/T CT TRUST FD"/>
    <s v=" "/>
    <s v=" "/>
    <x v="3"/>
    <x v="190"/>
    <x v="79"/>
    <n v="311405"/>
    <n v="0"/>
    <s v=" "/>
    <s v=" "/>
    <n v="31770000"/>
    <n v="21148729.300000001"/>
    <n v="0"/>
    <n v="0"/>
    <n v="33418.06"/>
    <n v="0"/>
    <n v="25131373.059999999"/>
    <n v="4000510.71"/>
    <n v="0"/>
    <n v="127544.31"/>
    <n v="111993.2"/>
    <n v="22115311.239999998"/>
    <n v="1000000"/>
    <n v="0"/>
    <n v="0"/>
    <n v="33418.06"/>
    <n v="25131373.059999999"/>
    <n v="4000510.71"/>
    <n v="0"/>
    <n v="94126.25"/>
    <n v="111993.2"/>
    <n v="0"/>
    <n v="0"/>
    <n v="0"/>
    <n v="0"/>
    <n v="0"/>
  </r>
  <r>
    <s v="31-771-000"/>
    <x v="3"/>
    <x v="191"/>
    <x v="79"/>
    <n v="401392.76"/>
    <x v="3"/>
    <x v="0"/>
    <x v="455"/>
    <s v="RESTITUTION FINES &amp; "/>
    <s v=" "/>
    <s v=" "/>
    <x v="3"/>
    <x v="191"/>
    <x v="79"/>
    <n v="311405"/>
    <n v="0"/>
    <s v=" "/>
    <s v=" "/>
    <n v="31771000"/>
    <n v="402004.96"/>
    <n v="0"/>
    <n v="0"/>
    <n v="612.20000000000005"/>
    <n v="0"/>
    <n v="401652.91"/>
    <n v="0"/>
    <n v="0"/>
    <n v="2193.31"/>
    <n v="1933.16"/>
    <n v="401392.76"/>
    <n v="0"/>
    <n v="0"/>
    <n v="0"/>
    <n v="612.20000000000005"/>
    <n v="401652.91"/>
    <n v="0"/>
    <n v="0"/>
    <n v="1581.11"/>
    <n v="1933.16"/>
    <n v="0"/>
    <n v="0"/>
    <n v="0"/>
    <n v="0"/>
    <n v="0"/>
  </r>
  <r>
    <s v="31-773-000"/>
    <x v="3"/>
    <x v="192"/>
    <x v="79"/>
    <n v="1735153.5"/>
    <x v="3"/>
    <x v="0"/>
    <x v="456"/>
    <s v="RESTITUTION TRUST   "/>
    <s v=" "/>
    <s v=" "/>
    <x v="3"/>
    <x v="192"/>
    <x v="79"/>
    <n v="311405"/>
    <n v="0"/>
    <s v=" "/>
    <s v=" "/>
    <n v="31773000"/>
    <n v="1737799.9"/>
    <n v="0"/>
    <n v="0"/>
    <n v="2646.4"/>
    <n v="0"/>
    <n v="1736278.11"/>
    <n v="0"/>
    <n v="0"/>
    <n v="9481.2900000000009"/>
    <n v="8356.68"/>
    <n v="1735153.5"/>
    <n v="0"/>
    <n v="0"/>
    <n v="0"/>
    <n v="2646.4"/>
    <n v="1736278.11"/>
    <n v="0"/>
    <n v="0"/>
    <n v="6834.89"/>
    <n v="8356.68"/>
    <n v="0"/>
    <n v="0"/>
    <n v="0"/>
    <n v="0"/>
    <n v="0"/>
  </r>
  <r>
    <s v="31-775-000"/>
    <x v="3"/>
    <x v="193"/>
    <x v="79"/>
    <n v="1002100.08"/>
    <x v="3"/>
    <x v="0"/>
    <x v="457"/>
    <s v="MALPRACTICE TRUST FD"/>
    <s v=" "/>
    <s v=" "/>
    <x v="3"/>
    <x v="193"/>
    <x v="79"/>
    <n v="311405"/>
    <n v="0"/>
    <s v=" "/>
    <s v=" "/>
    <n v="31775000"/>
    <n v="1003628.46"/>
    <n v="0"/>
    <n v="0"/>
    <n v="1528.38"/>
    <n v="0"/>
    <n v="1003845.9"/>
    <n v="0"/>
    <n v="0"/>
    <n v="6572.28"/>
    <n v="4826.46"/>
    <n v="1002100.08"/>
    <n v="0"/>
    <n v="0"/>
    <n v="0"/>
    <n v="1528.38"/>
    <n v="1003845.9"/>
    <n v="0"/>
    <n v="0"/>
    <n v="5043.8999999999996"/>
    <n v="4826.46"/>
    <n v="0"/>
    <n v="0"/>
    <n v="0"/>
    <n v="0"/>
    <n v="0"/>
  </r>
  <r>
    <s v="31-776-000"/>
    <x v="3"/>
    <x v="194"/>
    <x v="79"/>
    <n v="382.19"/>
    <x v="3"/>
    <x v="0"/>
    <x v="458"/>
    <s v="EMPLOYEE EVENTS     "/>
    <s v=" "/>
    <s v=" "/>
    <x v="3"/>
    <x v="194"/>
    <x v="79"/>
    <n v="311405"/>
    <n v="0"/>
    <s v=" "/>
    <s v=" "/>
    <n v="31776000"/>
    <n v="382.19"/>
    <n v="0"/>
    <n v="0"/>
    <n v="0"/>
    <n v="0"/>
    <n v="125.45"/>
    <n v="0"/>
    <n v="7103.05"/>
    <n v="6856.91"/>
    <n v="10.6"/>
    <n v="6856.34"/>
    <n v="0"/>
    <n v="375"/>
    <n v="6856.34"/>
    <n v="7.19"/>
    <n v="125.45"/>
    <n v="0"/>
    <n v="7103.05"/>
    <n v="6856.91"/>
    <n v="10.6"/>
    <n v="0"/>
    <n v="0"/>
    <n v="0"/>
    <n v="0"/>
    <n v="0"/>
  </r>
  <r>
    <s v="31-779-000"/>
    <x v="3"/>
    <x v="195"/>
    <x v="79"/>
    <n v="-43112.9"/>
    <x v="3"/>
    <x v="0"/>
    <x v="459"/>
    <s v="SCHOOLS GARNISHMENTS"/>
    <s v=" "/>
    <s v=" "/>
    <x v="3"/>
    <x v="195"/>
    <x v="79"/>
    <n v="312212"/>
    <n v="0"/>
    <s v=" "/>
    <s v=" "/>
    <n v="30100000"/>
    <n v="-38778.46"/>
    <n v="4334.4399999999996"/>
    <n v="0"/>
    <n v="0"/>
    <n v="0"/>
    <n v="126230.94"/>
    <n v="1606820.79"/>
    <n v="1475851.38"/>
    <n v="38374.43"/>
    <n v="0"/>
    <n v="-38217.32"/>
    <n v="561.14"/>
    <n v="0"/>
    <n v="0"/>
    <n v="0"/>
    <n v="126230.94"/>
    <n v="1602486.35"/>
    <n v="1475851.38"/>
    <n v="38374.43"/>
    <n v="0"/>
    <n v="0"/>
    <n v="0"/>
    <n v="0"/>
    <n v="0"/>
    <n v="0"/>
  </r>
  <r>
    <s v="31-780-000"/>
    <x v="3"/>
    <x v="196"/>
    <x v="79"/>
    <n v="-43369.68"/>
    <x v="3"/>
    <x v="0"/>
    <x v="460"/>
    <s v="SCHOOL TRANSPORTATIO"/>
    <s v=" "/>
    <s v=" "/>
    <x v="3"/>
    <x v="196"/>
    <x v="79"/>
    <n v="312212"/>
    <n v="0"/>
    <s v=" "/>
    <s v=" "/>
    <n v="30100000"/>
    <n v="63286.44"/>
    <n v="0"/>
    <n v="0"/>
    <n v="106656.12"/>
    <n v="0"/>
    <n v="94065.63"/>
    <n v="0"/>
    <n v="401218.58"/>
    <n v="538653.89"/>
    <n v="0"/>
    <n v="-70453.09"/>
    <n v="0"/>
    <n v="133739.53"/>
    <n v="0"/>
    <n v="0"/>
    <n v="94065.63"/>
    <n v="0"/>
    <n v="401218.58"/>
    <n v="431997.77"/>
    <n v="0"/>
    <n v="0"/>
    <n v="0"/>
    <n v="0"/>
    <n v="0"/>
    <n v="0"/>
  </r>
  <r>
    <s v="31-781-000"/>
    <x v="3"/>
    <x v="197"/>
    <x v="79"/>
    <n v="-52308.41"/>
    <x v="3"/>
    <x v="0"/>
    <x v="461"/>
    <s v="SCH DIST GARNISHMNT "/>
    <s v=" "/>
    <s v=" "/>
    <x v="3"/>
    <x v="197"/>
    <x v="79"/>
    <n v="312212"/>
    <n v="0"/>
    <s v="Y"/>
    <s v=" "/>
    <n v="30100000"/>
    <n v="-45897.13"/>
    <n v="739217.26"/>
    <n v="732805.98"/>
    <n v="0"/>
    <n v="0"/>
    <n v="0"/>
    <n v="7495092.46"/>
    <n v="7427781.7300000004"/>
    <n v="23372.11"/>
    <n v="38374.43"/>
    <n v="361029.45"/>
    <n v="1081390.83"/>
    <n v="674464.25"/>
    <n v="0"/>
    <n v="0"/>
    <n v="0"/>
    <n v="6755875.2000000002"/>
    <n v="6694975.75"/>
    <n v="23372.11"/>
    <n v="38374.43"/>
    <n v="0"/>
    <n v="0"/>
    <n v="0"/>
    <n v="0"/>
    <n v="0"/>
  </r>
  <r>
    <s v="31-782-000"/>
    <x v="3"/>
    <x v="198"/>
    <x v="79"/>
    <n v="401754.27"/>
    <x v="3"/>
    <x v="0"/>
    <x v="462"/>
    <s v="SCH COMM EXP        "/>
    <s v=" "/>
    <s v=" "/>
    <x v="3"/>
    <x v="198"/>
    <x v="79"/>
    <n v="312212"/>
    <n v="0"/>
    <s v=" "/>
    <s v=" "/>
    <n v="30100000"/>
    <n v="363427.62"/>
    <n v="0"/>
    <n v="68503.740000000005"/>
    <n v="30177.09"/>
    <n v="0"/>
    <n v="259382.6"/>
    <n v="0"/>
    <n v="391860.47"/>
    <n v="552395.31999999995"/>
    <n v="302906.52"/>
    <n v="392239.94"/>
    <n v="0"/>
    <n v="18000"/>
    <n v="46812.32"/>
    <n v="0"/>
    <n v="259382.6"/>
    <n v="0"/>
    <n v="323356.73"/>
    <n v="522218.23"/>
    <n v="302906.52"/>
    <n v="0"/>
    <n v="0"/>
    <n v="0"/>
    <n v="0"/>
    <n v="0"/>
  </r>
  <r>
    <s v="31-795-000"/>
    <x v="3"/>
    <x v="199"/>
    <x v="79"/>
    <n v="618281.67000000004"/>
    <x v="3"/>
    <x v="0"/>
    <x v="463"/>
    <s v="CNTY SCH IND COST   "/>
    <s v=" "/>
    <s v=" "/>
    <x v="3"/>
    <x v="199"/>
    <x v="79"/>
    <n v="312212"/>
    <n v="1"/>
    <s v=" "/>
    <s v=" "/>
    <n v="31795000"/>
    <n v="642653.47"/>
    <n v="0"/>
    <n v="5531.59"/>
    <n v="29903.39"/>
    <n v="0"/>
    <n v="503026.77"/>
    <n v="0"/>
    <n v="347414.51"/>
    <n v="557221.59"/>
    <n v="325061.98"/>
    <n v="699736.17"/>
    <n v="0"/>
    <n v="22646.84"/>
    <n v="104973.85"/>
    <n v="25244.31"/>
    <n v="503026.77"/>
    <n v="0"/>
    <n v="341882.92"/>
    <n v="527318.19999999995"/>
    <n v="325061.98"/>
    <n v="0"/>
    <n v="0"/>
    <n v="0"/>
    <n v="0"/>
    <n v="0"/>
  </r>
  <r>
    <s v="31-901-000"/>
    <x v="3"/>
    <x v="200"/>
    <x v="79"/>
    <n v="114.99"/>
    <x v="3"/>
    <x v="0"/>
    <x v="464"/>
    <s v="HOSP DIST 1 RES CHND"/>
    <s v=" "/>
    <s v=" "/>
    <x v="3"/>
    <x v="200"/>
    <x v="79"/>
    <n v="313112"/>
    <n v="0"/>
    <s v=" "/>
    <s v=" "/>
    <n v="31901000"/>
    <n v="114.99"/>
    <n v="0"/>
    <n v="0"/>
    <n v="0"/>
    <n v="0"/>
    <n v="114.57"/>
    <n v="0"/>
    <n v="0"/>
    <n v="0.14000000000000001"/>
    <n v="0.56000000000000005"/>
    <n v="114.81"/>
    <n v="0"/>
    <n v="0"/>
    <n v="0"/>
    <n v="0.18"/>
    <n v="114.57"/>
    <n v="0"/>
    <n v="0"/>
    <n v="0.14000000000000001"/>
    <n v="0.56000000000000005"/>
    <n v="0"/>
    <n v="0"/>
    <n v="0"/>
    <n v="0"/>
    <n v="0"/>
  </r>
  <r>
    <s v="31-902-000"/>
    <x v="3"/>
    <x v="201"/>
    <x v="79"/>
    <n v="0"/>
    <x v="3"/>
    <x v="0"/>
    <x v="465"/>
    <s v="HOSP DIST 1 INT &amp; RD"/>
    <s v=" "/>
    <s v=" "/>
    <x v="3"/>
    <x v="201"/>
    <x v="79"/>
    <n v="313112"/>
    <n v="0"/>
    <s v=" "/>
    <s v=" "/>
    <s v="        "/>
    <n v="0"/>
    <n v="0"/>
    <n v="0"/>
    <n v="0"/>
    <n v="0"/>
    <n v="0"/>
    <n v="0"/>
    <n v="0"/>
    <n v="0"/>
    <n v="0"/>
    <n v="0"/>
    <n v="0"/>
    <n v="0"/>
    <n v="0"/>
    <n v="0"/>
    <n v="0"/>
    <n v="0"/>
    <n v="0"/>
    <n v="0"/>
    <n v="0"/>
    <n v="0"/>
    <n v="0"/>
    <n v="0"/>
    <n v="0"/>
    <n v="0"/>
  </r>
  <r>
    <s v="31-903-000"/>
    <x v="3"/>
    <x v="202"/>
    <x v="79"/>
    <n v="0"/>
    <x v="3"/>
    <x v="0"/>
    <x v="466"/>
    <s v="HOSP DIST 1 M &amp; O   "/>
    <s v=" "/>
    <s v=" "/>
    <x v="3"/>
    <x v="202"/>
    <x v="79"/>
    <n v="313112"/>
    <n v="0"/>
    <s v=" "/>
    <s v=" "/>
    <n v="31901000"/>
    <n v="0"/>
    <n v="0"/>
    <n v="0"/>
    <n v="0"/>
    <n v="0"/>
    <n v="0"/>
    <n v="0"/>
    <n v="0"/>
    <n v="0"/>
    <n v="0"/>
    <n v="0"/>
    <n v="0"/>
    <n v="0"/>
    <n v="0"/>
    <n v="0"/>
    <n v="0"/>
    <n v="0"/>
    <n v="0"/>
    <n v="0"/>
    <n v="0"/>
    <n v="0"/>
    <n v="0"/>
    <n v="0"/>
    <n v="0"/>
    <n v="0"/>
  </r>
  <r>
    <s v="31-904-000"/>
    <x v="3"/>
    <x v="203"/>
    <x v="79"/>
    <n v="0"/>
    <x v="3"/>
    <x v="0"/>
    <x v="467"/>
    <s v="HOSP DIST #1 SNK FD "/>
    <s v=" "/>
    <s v=" "/>
    <x v="3"/>
    <x v="203"/>
    <x v="79"/>
    <n v="313112"/>
    <n v="0"/>
    <s v=" "/>
    <s v=" "/>
    <n v="31904000"/>
    <n v="0"/>
    <n v="0"/>
    <n v="0"/>
    <n v="0"/>
    <n v="0"/>
    <n v="0"/>
    <n v="0"/>
    <n v="0"/>
    <n v="0"/>
    <n v="0"/>
    <n v="0"/>
    <n v="0"/>
    <n v="0"/>
    <n v="0"/>
    <n v="0"/>
    <n v="0"/>
    <n v="0"/>
    <n v="0"/>
    <n v="0"/>
    <n v="0"/>
    <n v="0"/>
    <n v="0"/>
    <n v="0"/>
    <n v="0"/>
    <n v="0"/>
  </r>
  <r>
    <s v="31-905-000"/>
    <x v="3"/>
    <x v="204"/>
    <x v="79"/>
    <n v="0"/>
    <x v="3"/>
    <x v="0"/>
    <x v="468"/>
    <s v="HOSP DIST #1 PROJ FD"/>
    <s v=" "/>
    <s v=" "/>
    <x v="3"/>
    <x v="204"/>
    <x v="79"/>
    <n v="313112"/>
    <n v="0"/>
    <s v=" "/>
    <s v=" "/>
    <s v="        "/>
    <n v="0"/>
    <n v="0"/>
    <n v="0"/>
    <n v="0"/>
    <n v="0"/>
    <n v="0"/>
    <n v="0"/>
    <n v="0"/>
    <n v="0"/>
    <n v="0"/>
    <n v="0"/>
    <n v="0"/>
    <n v="0"/>
    <n v="0"/>
    <n v="0"/>
    <n v="0"/>
    <n v="0"/>
    <n v="0"/>
    <n v="0"/>
    <n v="0"/>
    <n v="0"/>
    <n v="0"/>
    <n v="0"/>
    <n v="0"/>
    <n v="0"/>
  </r>
  <r>
    <s v="31-906-000"/>
    <x v="3"/>
    <x v="205"/>
    <x v="79"/>
    <n v="0"/>
    <x v="3"/>
    <x v="0"/>
    <x v="469"/>
    <s v="HOSP DIST #1 RESERVE"/>
    <s v=" "/>
    <s v=" "/>
    <x v="3"/>
    <x v="205"/>
    <x v="79"/>
    <n v="313112"/>
    <n v="0"/>
    <s v=" "/>
    <s v=" "/>
    <n v="31906000"/>
    <n v="0"/>
    <n v="0"/>
    <n v="0"/>
    <n v="0"/>
    <n v="0"/>
    <n v="0"/>
    <n v="0"/>
    <n v="0"/>
    <n v="0"/>
    <n v="0"/>
    <n v="0"/>
    <n v="0"/>
    <n v="0"/>
    <n v="0"/>
    <n v="0"/>
    <n v="0"/>
    <n v="0"/>
    <n v="0"/>
    <n v="0"/>
    <n v="0"/>
    <n v="0"/>
    <n v="0"/>
    <n v="0"/>
    <n v="0"/>
    <n v="0"/>
  </r>
  <r>
    <s v="31-907-000"/>
    <x v="3"/>
    <x v="206"/>
    <x v="79"/>
    <n v="0"/>
    <x v="3"/>
    <x v="0"/>
    <x v="470"/>
    <s v="HSP DIST 1 CAP OUTLA"/>
    <s v=" "/>
    <s v=" "/>
    <x v="3"/>
    <x v="206"/>
    <x v="79"/>
    <n v="313112"/>
    <n v="0"/>
    <s v=" "/>
    <s v=" "/>
    <n v="31901000"/>
    <n v="0"/>
    <n v="0"/>
    <n v="0"/>
    <n v="0"/>
    <n v="0"/>
    <n v="0"/>
    <n v="0"/>
    <n v="0"/>
    <n v="0"/>
    <n v="0"/>
    <n v="0"/>
    <n v="0"/>
    <n v="0"/>
    <n v="0"/>
    <n v="0"/>
    <n v="0"/>
    <n v="0"/>
    <n v="0"/>
    <n v="0"/>
    <n v="0"/>
    <n v="0"/>
    <n v="0"/>
    <n v="0"/>
    <n v="0"/>
    <n v="0"/>
  </r>
  <r>
    <s v="31-908-000"/>
    <x v="3"/>
    <x v="207"/>
    <x v="79"/>
    <n v="0"/>
    <x v="3"/>
    <x v="0"/>
    <x v="471"/>
    <s v="HOSP DIST #1 REVENUE"/>
    <s v=" "/>
    <s v=" "/>
    <x v="3"/>
    <x v="207"/>
    <x v="79"/>
    <n v="313112"/>
    <n v="1"/>
    <s v=" "/>
    <s v=" "/>
    <n v="31908000"/>
    <n v="0"/>
    <n v="0"/>
    <n v="0"/>
    <n v="0"/>
    <n v="0"/>
    <n v="0"/>
    <n v="0"/>
    <n v="0"/>
    <n v="0"/>
    <n v="0"/>
    <n v="0"/>
    <n v="0"/>
    <n v="0"/>
    <n v="0"/>
    <n v="0"/>
    <n v="0"/>
    <n v="0"/>
    <n v="0"/>
    <n v="0"/>
    <n v="0"/>
    <n v="0"/>
    <n v="0"/>
    <n v="0"/>
    <n v="0"/>
    <n v="0"/>
  </r>
  <r>
    <s v="31-910-000"/>
    <x v="3"/>
    <x v="208"/>
    <x v="79"/>
    <n v="72227.899999999994"/>
    <x v="3"/>
    <x v="0"/>
    <x v="472"/>
    <s v="525 CAREFREE WATER  "/>
    <s v=" "/>
    <s v=" "/>
    <x v="3"/>
    <x v="208"/>
    <x v="79"/>
    <n v="313115"/>
    <n v="0"/>
    <s v=" "/>
    <s v=" "/>
    <n v="31910000"/>
    <n v="72227.899999999994"/>
    <n v="0"/>
    <n v="0"/>
    <n v="0"/>
    <n v="0"/>
    <n v="71971.820000000007"/>
    <n v="0"/>
    <n v="0"/>
    <n v="90.84"/>
    <n v="346.92"/>
    <n v="72117.919999999998"/>
    <n v="0"/>
    <n v="0"/>
    <n v="0"/>
    <n v="109.98"/>
    <n v="71971.820000000007"/>
    <n v="0"/>
    <n v="0"/>
    <n v="90.84"/>
    <n v="346.92"/>
    <n v="0"/>
    <n v="0"/>
    <n v="0"/>
    <n v="0"/>
    <n v="0"/>
  </r>
  <r>
    <s v="31-911-000"/>
    <x v="3"/>
    <x v="209"/>
    <x v="79"/>
    <n v="2620.38"/>
    <x v="3"/>
    <x v="0"/>
    <x v="473"/>
    <s v="GENERAL IMPR DIST   "/>
    <s v=" "/>
    <s v=" "/>
    <x v="3"/>
    <x v="209"/>
    <x v="79"/>
    <n v="313115"/>
    <n v="0"/>
    <s v=" "/>
    <s v=" "/>
    <n v="31911000"/>
    <n v="2620.38"/>
    <n v="0"/>
    <n v="0"/>
    <n v="0"/>
    <n v="0"/>
    <n v="2611.08"/>
    <n v="0"/>
    <n v="0"/>
    <n v="3.3"/>
    <n v="12.6"/>
    <n v="2616.39"/>
    <n v="0"/>
    <n v="0"/>
    <n v="0"/>
    <n v="3.99"/>
    <n v="2611.08"/>
    <n v="0"/>
    <n v="0"/>
    <n v="3.3"/>
    <n v="12.6"/>
    <n v="0"/>
    <n v="0"/>
    <n v="0"/>
    <n v="0"/>
    <n v="0"/>
  </r>
  <r>
    <s v="31-912-000"/>
    <x v="3"/>
    <x v="210"/>
    <x v="79"/>
    <n v="79192.38"/>
    <x v="3"/>
    <x v="0"/>
    <x v="474"/>
    <s v="RANCHO SOLANO IMP DT"/>
    <s v=" "/>
    <s v=" "/>
    <x v="3"/>
    <x v="210"/>
    <x v="79"/>
    <n v="313115"/>
    <n v="0"/>
    <s v=" "/>
    <s v=" "/>
    <n v="31912000"/>
    <n v="77617.73"/>
    <n v="181.35"/>
    <n v="0"/>
    <n v="0"/>
    <n v="1756"/>
    <n v="77601.320000000007"/>
    <n v="40330.639999999999"/>
    <n v="0"/>
    <n v="333.2"/>
    <n v="42254.9"/>
    <n v="78119.42"/>
    <n v="3319.65"/>
    <n v="0"/>
    <n v="0"/>
    <n v="2817.96"/>
    <n v="77601.320000000007"/>
    <n v="40149.29"/>
    <n v="0"/>
    <n v="333.2"/>
    <n v="40498.9"/>
    <n v="0"/>
    <n v="0"/>
    <n v="0"/>
    <n v="0"/>
    <n v="0"/>
  </r>
  <r>
    <s v="31-913-000"/>
    <x v="3"/>
    <x v="211"/>
    <x v="79"/>
    <n v="39578.78"/>
    <x v="3"/>
    <x v="0"/>
    <x v="475"/>
    <s v="W BROADWAY ACRES IMP"/>
    <s v=" "/>
    <s v=" "/>
    <x v="3"/>
    <x v="211"/>
    <x v="79"/>
    <n v="313115"/>
    <n v="0"/>
    <s v=" "/>
    <s v=" "/>
    <n v="31913000"/>
    <n v="39578.78"/>
    <n v="0"/>
    <n v="0"/>
    <n v="0"/>
    <n v="0"/>
    <n v="39438.47"/>
    <n v="0"/>
    <n v="0"/>
    <n v="49.78"/>
    <n v="190.09"/>
    <n v="39518.51"/>
    <n v="0"/>
    <n v="0"/>
    <n v="0"/>
    <n v="60.27"/>
    <n v="39438.47"/>
    <n v="0"/>
    <n v="0"/>
    <n v="49.78"/>
    <n v="190.09"/>
    <n v="0"/>
    <n v="0"/>
    <n v="0"/>
    <n v="0"/>
    <n v="0"/>
  </r>
  <r>
    <s v="31-914-000"/>
    <x v="3"/>
    <x v="212"/>
    <x v="79"/>
    <n v="8.51"/>
    <x v="3"/>
    <x v="0"/>
    <x v="476"/>
    <s v="W BROADWAY ACRES NEW"/>
    <s v=" "/>
    <s v=" "/>
    <x v="3"/>
    <x v="212"/>
    <x v="79"/>
    <n v="313115"/>
    <n v="0"/>
    <s v=" "/>
    <s v=" "/>
    <n v="31914000"/>
    <n v="8.51"/>
    <n v="0"/>
    <n v="0"/>
    <n v="0"/>
    <n v="0"/>
    <n v="8.51"/>
    <n v="0"/>
    <n v="0"/>
    <n v="0.02"/>
    <n v="0.02"/>
    <n v="8.51"/>
    <n v="0"/>
    <n v="0"/>
    <n v="0"/>
    <n v="0"/>
    <n v="8.51"/>
    <n v="0"/>
    <n v="0"/>
    <n v="0.02"/>
    <n v="0.02"/>
    <n v="0"/>
    <n v="0"/>
    <n v="0"/>
    <n v="0"/>
    <n v="0"/>
  </r>
  <r>
    <s v="31-915-000"/>
    <x v="3"/>
    <x v="213"/>
    <x v="79"/>
    <n v="2470.94"/>
    <x v="3"/>
    <x v="0"/>
    <x v="477"/>
    <s v="GILA BEND SANI DIST "/>
    <s v=" "/>
    <s v=" "/>
    <x v="3"/>
    <x v="213"/>
    <x v="79"/>
    <n v="313115"/>
    <n v="0"/>
    <s v=" "/>
    <s v=" "/>
    <n v="31915000"/>
    <n v="2470.94"/>
    <n v="0"/>
    <n v="0"/>
    <n v="0"/>
    <n v="0"/>
    <n v="2462.21"/>
    <n v="0"/>
    <n v="0"/>
    <n v="3.1"/>
    <n v="11.83"/>
    <n v="2467.19"/>
    <n v="0"/>
    <n v="0"/>
    <n v="0"/>
    <n v="3.75"/>
    <n v="2462.21"/>
    <n v="0"/>
    <n v="0"/>
    <n v="3.1"/>
    <n v="11.83"/>
    <n v="0"/>
    <n v="0"/>
    <n v="0"/>
    <n v="0"/>
    <n v="0"/>
  </r>
  <r>
    <s v="31-918-000"/>
    <x v="3"/>
    <x v="214"/>
    <x v="79"/>
    <n v="504313.48"/>
    <x v="3"/>
    <x v="0"/>
    <x v="478"/>
    <s v="WOOLSEY FLOOD PROTEC"/>
    <s v=" "/>
    <s v=" "/>
    <x v="3"/>
    <x v="214"/>
    <x v="79"/>
    <n v="313115"/>
    <n v="1"/>
    <s v=" "/>
    <s v=" "/>
    <n v="31918000"/>
    <n v="537939.67000000004"/>
    <n v="35118.69"/>
    <n v="0"/>
    <n v="0"/>
    <n v="1492.5"/>
    <n v="479520.69"/>
    <n v="138306.04"/>
    <n v="34502"/>
    <n v="857.9"/>
    <n v="129454.73"/>
    <n v="497703.28"/>
    <n v="1800"/>
    <n v="0"/>
    <n v="0"/>
    <n v="42036.39"/>
    <n v="479520.69"/>
    <n v="103187.35"/>
    <n v="34502"/>
    <n v="857.9"/>
    <n v="127962.23"/>
    <n v="0"/>
    <n v="0"/>
    <n v="0"/>
    <n v="0"/>
    <n v="0"/>
  </r>
  <r>
    <s v="31-948-000"/>
    <x v="3"/>
    <x v="215"/>
    <x v="79"/>
    <n v="1014234.55"/>
    <x v="3"/>
    <x v="0"/>
    <x v="479"/>
    <s v="DMFD RETIREMENT FUND"/>
    <s v=" "/>
    <s v=" "/>
    <x v="3"/>
    <x v="215"/>
    <x v="79"/>
    <n v="313131"/>
    <n v="0"/>
    <s v=" "/>
    <s v=" "/>
    <n v="31948000"/>
    <n v="1014234.55"/>
    <n v="0"/>
    <n v="0"/>
    <n v="0"/>
    <n v="0"/>
    <n v="910829.25"/>
    <n v="0"/>
    <n v="0"/>
    <n v="1149.56"/>
    <n v="104554.86"/>
    <n v="1012690.09"/>
    <n v="0"/>
    <n v="0"/>
    <n v="0"/>
    <n v="1544.46"/>
    <n v="910829.25"/>
    <n v="0"/>
    <n v="0"/>
    <n v="1149.56"/>
    <n v="104554.86"/>
    <n v="0"/>
    <n v="0"/>
    <n v="0"/>
    <n v="0"/>
    <n v="0"/>
  </r>
  <r>
    <s v="31-949-000"/>
    <x v="3"/>
    <x v="216"/>
    <x v="79"/>
    <n v="63332.13"/>
    <x v="3"/>
    <x v="0"/>
    <x v="480"/>
    <s v="GOLDFIELD FD CAPITAL"/>
    <s v=" "/>
    <s v=" "/>
    <x v="3"/>
    <x v="216"/>
    <x v="79"/>
    <n v="313131"/>
    <n v="0"/>
    <s v=" "/>
    <s v=" "/>
    <n v="31949000"/>
    <n v="63332.13"/>
    <n v="0"/>
    <n v="0"/>
    <n v="0"/>
    <n v="0"/>
    <n v="63107.61"/>
    <n v="0"/>
    <n v="0"/>
    <n v="79.64"/>
    <n v="304.16000000000003"/>
    <n v="63235.68"/>
    <n v="0"/>
    <n v="0"/>
    <n v="0"/>
    <n v="96.45"/>
    <n v="63107.61"/>
    <n v="0"/>
    <n v="0"/>
    <n v="79.64"/>
    <n v="304.16000000000003"/>
    <n v="0"/>
    <n v="0"/>
    <n v="0"/>
    <n v="0"/>
    <n v="0"/>
  </r>
  <r>
    <s v="31-950-000"/>
    <x v="3"/>
    <x v="217"/>
    <x v="79"/>
    <n v="532381.1"/>
    <x v="3"/>
    <x v="0"/>
    <x v="481"/>
    <s v="BUCKEYE VALLEY RFD  "/>
    <s v=" "/>
    <s v=" "/>
    <x v="3"/>
    <x v="217"/>
    <x v="79"/>
    <n v="313131"/>
    <n v="0"/>
    <s v=" "/>
    <s v=" "/>
    <n v="31950000"/>
    <n v="535524.35"/>
    <n v="137054.74"/>
    <n v="0"/>
    <n v="0"/>
    <n v="133911.49"/>
    <n v="497725.54"/>
    <n v="3139895.56"/>
    <n v="250000"/>
    <n v="6927.82"/>
    <n v="2931478.94"/>
    <n v="552021.18999999994"/>
    <n v="162760.29999999999"/>
    <n v="0"/>
    <n v="11.11"/>
    <n v="146274.57"/>
    <n v="497725.54"/>
    <n v="3002840.82"/>
    <n v="250000"/>
    <n v="6927.82"/>
    <n v="2797567.45"/>
    <n v="0"/>
    <n v="0"/>
    <n v="0"/>
    <n v="0"/>
    <n v="0"/>
  </r>
  <r>
    <s v="31-951-000"/>
    <x v="3"/>
    <x v="218"/>
    <x v="79"/>
    <n v="23569.01"/>
    <x v="3"/>
    <x v="0"/>
    <x v="482"/>
    <s v="GILA BEND VOL FIRE D"/>
    <s v=" "/>
    <s v=" "/>
    <x v="3"/>
    <x v="218"/>
    <x v="79"/>
    <n v="313131"/>
    <n v="0"/>
    <s v=" "/>
    <s v=" "/>
    <n v="31951000"/>
    <n v="23569.01"/>
    <n v="0"/>
    <n v="0"/>
    <n v="0"/>
    <n v="0"/>
    <n v="23485.46"/>
    <n v="0"/>
    <n v="0"/>
    <n v="29.64"/>
    <n v="113.19"/>
    <n v="23533.13"/>
    <n v="0"/>
    <n v="0"/>
    <n v="0"/>
    <n v="35.880000000000003"/>
    <n v="23485.46"/>
    <n v="0"/>
    <n v="0"/>
    <n v="29.64"/>
    <n v="113.19"/>
    <n v="0"/>
    <n v="0"/>
    <n v="0"/>
    <n v="0"/>
    <n v="0"/>
  </r>
  <r>
    <s v="31-952-000"/>
    <x v="3"/>
    <x v="219"/>
    <x v="79"/>
    <n v="22775.66"/>
    <x v="3"/>
    <x v="0"/>
    <x v="483"/>
    <s v="GILA BEND FIRE PEN  "/>
    <s v=" "/>
    <s v=" "/>
    <x v="3"/>
    <x v="219"/>
    <x v="79"/>
    <n v="313131"/>
    <n v="0"/>
    <s v=" "/>
    <s v=" "/>
    <n v="31952000"/>
    <n v="22775.66"/>
    <n v="0"/>
    <n v="0"/>
    <n v="0"/>
    <n v="0"/>
    <n v="22694.9"/>
    <n v="0"/>
    <n v="0"/>
    <n v="28.64"/>
    <n v="109.4"/>
    <n v="22740.98"/>
    <n v="0"/>
    <n v="0"/>
    <n v="0"/>
    <n v="34.68"/>
    <n v="22694.9"/>
    <n v="0"/>
    <n v="0"/>
    <n v="28.64"/>
    <n v="109.4"/>
    <n v="0"/>
    <n v="0"/>
    <n v="0"/>
    <n v="0"/>
    <n v="0"/>
  </r>
  <r>
    <s v="31-953-000"/>
    <x v="3"/>
    <x v="220"/>
    <x v="79"/>
    <n v="1946035.72"/>
    <x v="3"/>
    <x v="0"/>
    <x v="484"/>
    <s v="SUN CITY VOL FIRE DT"/>
    <s v=" "/>
    <s v=" "/>
    <x v="3"/>
    <x v="220"/>
    <x v="79"/>
    <n v="313131"/>
    <n v="0"/>
    <s v=" "/>
    <s v=" "/>
    <n v="31953000"/>
    <n v="2088644.19"/>
    <n v="364357.95"/>
    <n v="0"/>
    <n v="0"/>
    <n v="221749.48"/>
    <n v="1885755.45"/>
    <n v="7157574.3700000001"/>
    <n v="0"/>
    <n v="1944.18"/>
    <n v="7219798.8200000003"/>
    <n v="2504783.39"/>
    <n v="887533.8"/>
    <n v="0"/>
    <n v="277.08999999999997"/>
    <n v="471671.69"/>
    <n v="1885755.45"/>
    <n v="6793216.4199999999"/>
    <n v="0"/>
    <n v="1944.18"/>
    <n v="6998049.3399999999"/>
    <n v="0"/>
    <n v="0"/>
    <n v="0"/>
    <n v="0"/>
    <n v="0"/>
  </r>
  <r>
    <s v="31-954-000"/>
    <x v="3"/>
    <x v="221"/>
    <x v="79"/>
    <n v="193770.57"/>
    <x v="3"/>
    <x v="0"/>
    <x v="485"/>
    <s v="WITTMANN VOL FIRE DI"/>
    <s v=" "/>
    <s v=" "/>
    <x v="3"/>
    <x v="221"/>
    <x v="79"/>
    <n v="313131"/>
    <n v="0"/>
    <s v=" "/>
    <s v=" "/>
    <n v="31954000"/>
    <n v="188385.35"/>
    <n v="19867.669999999998"/>
    <n v="0"/>
    <n v="27.28"/>
    <n v="25280.17"/>
    <n v="56855.89"/>
    <n v="701647.56"/>
    <n v="0"/>
    <n v="178151.99"/>
    <n v="1016714.23"/>
    <n v="214534.09"/>
    <n v="79102.77"/>
    <n v="0"/>
    <n v="2.33"/>
    <n v="52956.36"/>
    <n v="56855.89"/>
    <n v="681779.89"/>
    <n v="0"/>
    <n v="178124.71"/>
    <n v="991434.06"/>
    <n v="0"/>
    <n v="0"/>
    <n v="0"/>
    <n v="0"/>
    <n v="0"/>
  </r>
  <r>
    <s v="31-955-000"/>
    <x v="3"/>
    <x v="222"/>
    <x v="79"/>
    <n v="2583574.79"/>
    <x v="3"/>
    <x v="0"/>
    <x v="486"/>
    <s v="WICKENBG VFD CAP CON"/>
    <s v=" "/>
    <s v=" "/>
    <x v="3"/>
    <x v="222"/>
    <x v="79"/>
    <n v="313131"/>
    <n v="0"/>
    <s v=" "/>
    <s v=" "/>
    <n v="31955000"/>
    <n v="2583574.79"/>
    <n v="0"/>
    <n v="0"/>
    <n v="0"/>
    <n v="0"/>
    <n v="2574415.56"/>
    <n v="0"/>
    <n v="0"/>
    <n v="3249.16"/>
    <n v="12408.39"/>
    <n v="2579640.56"/>
    <n v="0"/>
    <n v="0"/>
    <n v="0"/>
    <n v="3934.23"/>
    <n v="2574415.56"/>
    <n v="0"/>
    <n v="0"/>
    <n v="3249.16"/>
    <n v="12408.39"/>
    <n v="0"/>
    <n v="0"/>
    <n v="0"/>
    <n v="0"/>
    <n v="0"/>
  </r>
  <r>
    <s v="31-956-000"/>
    <x v="3"/>
    <x v="223"/>
    <x v="79"/>
    <n v="345495.9"/>
    <x v="3"/>
    <x v="0"/>
    <x v="487"/>
    <s v="WICKEN'BG VOL FIRE D"/>
    <s v=" "/>
    <s v=" "/>
    <x v="3"/>
    <x v="223"/>
    <x v="79"/>
    <n v="313131"/>
    <n v="0"/>
    <s v=" "/>
    <s v=" "/>
    <n v="31956000"/>
    <n v="324980.93"/>
    <n v="5976.58"/>
    <n v="13654.86"/>
    <n v="0"/>
    <n v="12836.69"/>
    <n v="3559.1"/>
    <n v="42410.49"/>
    <n v="177977.96"/>
    <n v="32826.53"/>
    <n v="239195.86"/>
    <n v="297748.62"/>
    <n v="34"/>
    <n v="6234.26"/>
    <n v="0.68"/>
    <n v="21032.73"/>
    <n v="3559.1"/>
    <n v="36433.910000000003"/>
    <n v="164323.1"/>
    <n v="32826.53"/>
    <n v="226359.17"/>
    <n v="0"/>
    <n v="0"/>
    <n v="0"/>
    <n v="0"/>
    <n v="0"/>
  </r>
  <r>
    <s v="31-957-000"/>
    <x v="3"/>
    <x v="224"/>
    <x v="79"/>
    <n v="0"/>
    <x v="3"/>
    <x v="0"/>
    <x v="488"/>
    <s v="LAVEEN FD CAPITAL   "/>
    <s v=" "/>
    <s v=" "/>
    <x v="3"/>
    <x v="224"/>
    <x v="79"/>
    <n v="313131"/>
    <n v="0"/>
    <s v=" "/>
    <s v=" "/>
    <n v="31957000"/>
    <n v="0"/>
    <n v="0"/>
    <n v="0"/>
    <n v="0"/>
    <n v="0"/>
    <n v="0"/>
    <n v="0"/>
    <n v="0"/>
    <n v="0"/>
    <n v="0"/>
    <n v="0"/>
    <n v="0"/>
    <n v="0"/>
    <n v="0"/>
    <n v="0"/>
    <n v="0"/>
    <n v="0"/>
    <n v="0"/>
    <n v="0"/>
    <n v="0"/>
    <n v="0"/>
    <n v="0"/>
    <n v="0"/>
    <n v="0"/>
    <n v="0"/>
  </r>
  <r>
    <s v="31-959-000"/>
    <x v="3"/>
    <x v="225"/>
    <x v="79"/>
    <n v="189870.06"/>
    <x v="3"/>
    <x v="0"/>
    <x v="489"/>
    <s v="SUN LAKES FIRE DIST "/>
    <s v=" "/>
    <s v=" "/>
    <x v="3"/>
    <x v="225"/>
    <x v="79"/>
    <n v="313131"/>
    <n v="0"/>
    <s v=" "/>
    <s v=" "/>
    <n v="31959000"/>
    <n v="338068.07"/>
    <n v="482267.7"/>
    <n v="7787"/>
    <n v="0"/>
    <n v="326282.69"/>
    <n v="23242.14"/>
    <n v="6153054.9199999999"/>
    <n v="1068632"/>
    <n v="76453.039999999994"/>
    <n v="5327503.88"/>
    <n v="291642.12"/>
    <n v="527127.71"/>
    <n v="16347"/>
    <n v="6.56"/>
    <n v="557213.22"/>
    <n v="23242.14"/>
    <n v="5670787.2199999997"/>
    <n v="1060845"/>
    <n v="76453.039999999994"/>
    <n v="5001221.1900000004"/>
    <n v="0"/>
    <n v="0"/>
    <n v="0"/>
    <n v="0"/>
    <n v="0"/>
  </r>
  <r>
    <s v="31-960-000"/>
    <x v="3"/>
    <x v="226"/>
    <x v="79"/>
    <n v="441905.15"/>
    <x v="3"/>
    <x v="0"/>
    <x v="490"/>
    <s v="SUN LAKES FD CAPITAL"/>
    <s v=" "/>
    <s v=" "/>
    <x v="3"/>
    <x v="226"/>
    <x v="79"/>
    <n v="313131"/>
    <n v="0"/>
    <s v=" "/>
    <s v=" "/>
    <n v="31960000"/>
    <n v="441905.15"/>
    <n v="0"/>
    <n v="0"/>
    <n v="0"/>
    <n v="0"/>
    <n v="365473.83"/>
    <n v="0"/>
    <n v="0"/>
    <n v="461.26"/>
    <n v="76892.58"/>
    <n v="441232.22"/>
    <n v="0"/>
    <n v="0"/>
    <n v="0"/>
    <n v="672.93"/>
    <n v="365473.83"/>
    <n v="0"/>
    <n v="0"/>
    <n v="461.26"/>
    <n v="76892.58"/>
    <n v="0"/>
    <n v="0"/>
    <n v="0"/>
    <n v="0"/>
    <n v="0"/>
  </r>
  <r>
    <s v="31-961-000"/>
    <x v="3"/>
    <x v="227"/>
    <x v="79"/>
    <n v="0"/>
    <x v="3"/>
    <x v="0"/>
    <x v="491"/>
    <s v="FT HILLS VOL FIRE   "/>
    <s v=" "/>
    <s v=" "/>
    <x v="3"/>
    <x v="227"/>
    <x v="79"/>
    <n v="313131"/>
    <n v="0"/>
    <s v=" "/>
    <s v=" "/>
    <n v="30100000"/>
    <n v="0"/>
    <n v="0"/>
    <n v="0"/>
    <n v="0"/>
    <n v="0"/>
    <n v="0"/>
    <n v="0"/>
    <n v="0"/>
    <n v="0"/>
    <n v="0"/>
    <n v="0"/>
    <n v="0"/>
    <n v="0"/>
    <n v="0"/>
    <n v="0"/>
    <n v="0"/>
    <n v="0"/>
    <n v="0"/>
    <n v="0"/>
    <n v="0"/>
    <n v="0"/>
    <n v="0"/>
    <n v="0"/>
    <n v="0"/>
    <n v="0"/>
  </r>
  <r>
    <s v="31-962-000"/>
    <x v="3"/>
    <x v="228"/>
    <x v="79"/>
    <n v="303628.76"/>
    <x v="3"/>
    <x v="0"/>
    <x v="492"/>
    <s v="SUN CITY WEST FIRE D"/>
    <s v=" "/>
    <s v=" "/>
    <x v="3"/>
    <x v="228"/>
    <x v="79"/>
    <n v="313131"/>
    <n v="0"/>
    <s v=" "/>
    <s v=" "/>
    <n v="31962000"/>
    <n v="793803.01"/>
    <n v="894956.83"/>
    <n v="0"/>
    <n v="100.7"/>
    <n v="404883.28"/>
    <n v="329228.14"/>
    <n v="8282557.0700000003"/>
    <n v="0"/>
    <n v="385007.01"/>
    <n v="8641964.6999999993"/>
    <n v="1059185.5900000001"/>
    <n v="869460.81"/>
    <n v="0"/>
    <n v="10.09"/>
    <n v="604088.31999999995"/>
    <n v="329228.14"/>
    <n v="7387600.2400000002"/>
    <n v="0"/>
    <n v="384906.31"/>
    <n v="8237081.4199999999"/>
    <n v="0"/>
    <n v="0"/>
    <n v="0"/>
    <n v="0"/>
    <n v="0"/>
  </r>
  <r>
    <s v="31-963-000"/>
    <x v="3"/>
    <x v="229"/>
    <x v="79"/>
    <n v="28785.87"/>
    <x v="3"/>
    <x v="0"/>
    <x v="493"/>
    <s v="AGUILA VOL.FIRE DIST"/>
    <s v=" "/>
    <s v=" "/>
    <x v="3"/>
    <x v="229"/>
    <x v="79"/>
    <n v="313131"/>
    <n v="0"/>
    <s v=" "/>
    <s v=" "/>
    <n v="31963000"/>
    <n v="14802.97"/>
    <n v="0"/>
    <n v="0"/>
    <n v="0"/>
    <n v="13982.9"/>
    <n v="10645.3"/>
    <n v="214802.55"/>
    <n v="4000"/>
    <n v="4076.89"/>
    <n v="233020.01"/>
    <n v="12458.23"/>
    <n v="12348.19"/>
    <n v="0"/>
    <n v="0.68"/>
    <n v="14693.61"/>
    <n v="10645.3"/>
    <n v="214802.55"/>
    <n v="4000"/>
    <n v="4076.89"/>
    <n v="219037.11"/>
    <n v="0"/>
    <n v="0"/>
    <n v="0"/>
    <n v="0"/>
    <n v="0"/>
  </r>
  <r>
    <s v="31-964-000"/>
    <x v="3"/>
    <x v="230"/>
    <x v="79"/>
    <n v="86229.77"/>
    <x v="3"/>
    <x v="0"/>
    <x v="494"/>
    <s v="LAVEEN FIRE DISTRICT"/>
    <s v=" "/>
    <s v=" "/>
    <x v="3"/>
    <x v="230"/>
    <x v="79"/>
    <n v="313131"/>
    <n v="0"/>
    <s v=" "/>
    <s v=" "/>
    <n v="31964000"/>
    <n v="232258.22"/>
    <n v="180000"/>
    <n v="0"/>
    <n v="0"/>
    <n v="33971.550000000003"/>
    <n v="564423.61"/>
    <n v="1494796.27"/>
    <n v="110"/>
    <n v="1313.58"/>
    <n v="1017806.01"/>
    <n v="188961.41"/>
    <n v="5315.65"/>
    <n v="0"/>
    <n v="4.7300000000000004"/>
    <n v="48617.19"/>
    <n v="564423.61"/>
    <n v="1314796.27"/>
    <n v="110"/>
    <n v="1313.58"/>
    <n v="983834.46"/>
    <n v="0"/>
    <n v="0"/>
    <n v="0"/>
    <n v="0"/>
    <n v="0"/>
  </r>
  <r>
    <s v="31-965-000"/>
    <x v="3"/>
    <x v="231"/>
    <x v="79"/>
    <n v="377801.72"/>
    <x v="3"/>
    <x v="0"/>
    <x v="495"/>
    <s v="HARQ VALLEY VFD     "/>
    <s v=" "/>
    <s v=" "/>
    <x v="3"/>
    <x v="231"/>
    <x v="79"/>
    <n v="313131"/>
    <n v="0"/>
    <s v=" "/>
    <s v=" "/>
    <n v="31965000"/>
    <n v="-269440.38"/>
    <n v="0"/>
    <n v="0"/>
    <n v="0"/>
    <n v="647242.1"/>
    <n v="1203.1099999999999"/>
    <n v="1300000"/>
    <n v="0"/>
    <n v="997.44"/>
    <n v="1677596.05"/>
    <n v="-95161.78"/>
    <n v="200000"/>
    <n v="0"/>
    <n v="126.72"/>
    <n v="25848.12"/>
    <n v="1203.1099999999999"/>
    <n v="1300000"/>
    <n v="0"/>
    <n v="997.44"/>
    <n v="1030353.95"/>
    <n v="0"/>
    <n v="0"/>
    <n v="0"/>
    <n v="0"/>
    <n v="0"/>
  </r>
  <r>
    <s v="31-967-000"/>
    <x v="3"/>
    <x v="232"/>
    <x v="79"/>
    <n v="1489.66"/>
    <x v="3"/>
    <x v="0"/>
    <x v="496"/>
    <s v="WICKENBURG FD PENSN "/>
    <s v=" "/>
    <s v=" "/>
    <x v="3"/>
    <x v="232"/>
    <x v="79"/>
    <n v="313131"/>
    <n v="0"/>
    <s v=" "/>
    <s v=" "/>
    <n v="31967000"/>
    <n v="1489.66"/>
    <n v="0"/>
    <n v="0"/>
    <n v="0"/>
    <n v="0"/>
    <n v="20349.12"/>
    <n v="18901.75"/>
    <n v="0"/>
    <n v="25.68"/>
    <n v="67.97"/>
    <n v="1487.38"/>
    <n v="0"/>
    <n v="0"/>
    <n v="0"/>
    <n v="2.2799999999999998"/>
    <n v="20349.12"/>
    <n v="18901.75"/>
    <n v="0"/>
    <n v="25.68"/>
    <n v="67.97"/>
    <n v="0"/>
    <n v="0"/>
    <n v="0"/>
    <n v="0"/>
    <n v="0"/>
  </r>
  <r>
    <s v="31-968-000"/>
    <x v="3"/>
    <x v="233"/>
    <x v="79"/>
    <n v="106.61"/>
    <x v="3"/>
    <x v="0"/>
    <x v="497"/>
    <s v="AGUILA VFD CAPITAL  "/>
    <s v=" "/>
    <s v=" "/>
    <x v="3"/>
    <x v="233"/>
    <x v="79"/>
    <n v="313131"/>
    <n v="0"/>
    <s v=" "/>
    <s v=" "/>
    <n v="31968000"/>
    <n v="106.61"/>
    <n v="0"/>
    <n v="0"/>
    <n v="0"/>
    <n v="0"/>
    <n v="106.22"/>
    <n v="0"/>
    <n v="0"/>
    <n v="0.14000000000000001"/>
    <n v="0.53"/>
    <n v="106.46"/>
    <n v="0"/>
    <n v="0"/>
    <n v="0"/>
    <n v="0.15"/>
    <n v="106.22"/>
    <n v="0"/>
    <n v="0"/>
    <n v="0.14000000000000001"/>
    <n v="0.53"/>
    <n v="0"/>
    <n v="0"/>
    <n v="0"/>
    <n v="0"/>
    <n v="0"/>
  </r>
  <r>
    <s v="31-969-000"/>
    <x v="3"/>
    <x v="234"/>
    <x v="79"/>
    <n v="1732792.48"/>
    <x v="3"/>
    <x v="0"/>
    <x v="498"/>
    <s v="BUCKEYE RFD CAPITAL "/>
    <s v=" "/>
    <s v=" "/>
    <x v="3"/>
    <x v="234"/>
    <x v="79"/>
    <n v="313131"/>
    <n v="0"/>
    <s v=" "/>
    <s v=" "/>
    <n v="31969000"/>
    <n v="1732792.48"/>
    <n v="0"/>
    <n v="0"/>
    <n v="0"/>
    <n v="0"/>
    <n v="1726649.43"/>
    <n v="0"/>
    <n v="0"/>
    <n v="2179.1999999999998"/>
    <n v="8322.25"/>
    <n v="1730153.8"/>
    <n v="0"/>
    <n v="0"/>
    <n v="0"/>
    <n v="2638.68"/>
    <n v="1726649.43"/>
    <n v="0"/>
    <n v="0"/>
    <n v="2179.1999999999998"/>
    <n v="8322.25"/>
    <n v="0"/>
    <n v="0"/>
    <n v="0"/>
    <n v="0"/>
    <n v="0"/>
  </r>
  <r>
    <s v="31-970-000"/>
    <x v="3"/>
    <x v="235"/>
    <x v="79"/>
    <n v="322152.2"/>
    <x v="3"/>
    <x v="0"/>
    <x v="499"/>
    <s v="CLEARWATER HILLS FD "/>
    <s v=" "/>
    <s v=" "/>
    <x v="3"/>
    <x v="235"/>
    <x v="79"/>
    <n v="313131"/>
    <n v="0"/>
    <s v=" "/>
    <s v=" "/>
    <n v="31970000"/>
    <n v="313036.24"/>
    <n v="1500"/>
    <n v="0"/>
    <n v="0"/>
    <n v="10615.96"/>
    <n v="212515.13"/>
    <n v="131260"/>
    <n v="0"/>
    <n v="273.42"/>
    <n v="241170.49"/>
    <n v="293087.87"/>
    <n v="1575"/>
    <n v="0"/>
    <n v="0.67"/>
    <n v="21524.04"/>
    <n v="212515.13"/>
    <n v="129760"/>
    <n v="0"/>
    <n v="273.42"/>
    <n v="230554.53"/>
    <n v="0"/>
    <n v="0"/>
    <n v="0"/>
    <n v="0"/>
    <n v="0"/>
  </r>
  <r>
    <s v="31-971-000"/>
    <x v="3"/>
    <x v="236"/>
    <x v="79"/>
    <n v="205722.74"/>
    <x v="3"/>
    <x v="0"/>
    <x v="500"/>
    <s v="SUN CITY WEST EBLA  "/>
    <s v=" "/>
    <s v=" "/>
    <x v="3"/>
    <x v="236"/>
    <x v="79"/>
    <n v="313131"/>
    <n v="0"/>
    <s v=" "/>
    <s v=" "/>
    <n v="31971000"/>
    <n v="205722.74"/>
    <n v="0"/>
    <n v="0"/>
    <n v="0"/>
    <n v="0"/>
    <n v="56315.08"/>
    <n v="0"/>
    <n v="0"/>
    <n v="226129.78"/>
    <n v="375537.44"/>
    <n v="205353.77"/>
    <n v="0"/>
    <n v="0"/>
    <n v="0"/>
    <n v="368.97"/>
    <n v="56315.08"/>
    <n v="0"/>
    <n v="0"/>
    <n v="226129.78"/>
    <n v="375537.44"/>
    <n v="0"/>
    <n v="0"/>
    <n v="0"/>
    <n v="0"/>
    <n v="0"/>
  </r>
  <r>
    <s v="31-973-000"/>
    <x v="3"/>
    <x v="237"/>
    <x v="79"/>
    <n v="3.05"/>
    <x v="3"/>
    <x v="0"/>
    <x v="501"/>
    <s v="RIO VERDE PENSION FN"/>
    <s v=" "/>
    <s v=" "/>
    <x v="3"/>
    <x v="237"/>
    <x v="79"/>
    <n v="313131"/>
    <n v="0"/>
    <s v=" "/>
    <s v=" "/>
    <n v="31973000"/>
    <n v="3.05"/>
    <n v="0"/>
    <n v="0"/>
    <n v="0"/>
    <n v="0"/>
    <n v="3.05"/>
    <n v="0"/>
    <n v="0"/>
    <n v="0"/>
    <n v="0"/>
    <n v="3.05"/>
    <n v="0"/>
    <n v="0"/>
    <n v="0"/>
    <n v="0"/>
    <n v="3.05"/>
    <n v="0"/>
    <n v="0"/>
    <n v="0"/>
    <n v="0"/>
    <n v="0"/>
    <n v="0"/>
    <n v="0"/>
    <n v="0"/>
    <n v="0"/>
  </r>
  <r>
    <s v="31-974-000"/>
    <x v="3"/>
    <x v="238"/>
    <x v="79"/>
    <n v="485662.01"/>
    <x v="3"/>
    <x v="0"/>
    <x v="502"/>
    <s v="RIO VERDE FIRE DIST "/>
    <s v=" "/>
    <s v=" "/>
    <x v="3"/>
    <x v="238"/>
    <x v="79"/>
    <n v="313131"/>
    <n v="0"/>
    <s v=" "/>
    <s v=" "/>
    <n v="31974000"/>
    <n v="468936"/>
    <n v="88211.91"/>
    <n v="6140.74"/>
    <n v="38.04"/>
    <n v="98835.22"/>
    <n v="315718.06"/>
    <n v="2038543.9"/>
    <n v="165101"/>
    <n v="890012.43"/>
    <n v="2933399.28"/>
    <n v="473986.15"/>
    <n v="241824.87"/>
    <n v="47297.46"/>
    <n v="5.88"/>
    <n v="189483.14"/>
    <n v="315718.06"/>
    <n v="1950331.99"/>
    <n v="158960.26"/>
    <n v="889974.39"/>
    <n v="2834564.06"/>
    <n v="0"/>
    <n v="0"/>
    <n v="0"/>
    <n v="0"/>
    <n v="0"/>
  </r>
  <r>
    <s v="31-975-000"/>
    <x v="3"/>
    <x v="239"/>
    <x v="79"/>
    <n v="952825.86"/>
    <x v="3"/>
    <x v="0"/>
    <x v="503"/>
    <s v="RIO VERDE FIRE CAP  "/>
    <s v=" "/>
    <s v=" "/>
    <x v="3"/>
    <x v="239"/>
    <x v="79"/>
    <n v="313131"/>
    <n v="0"/>
    <s v=" "/>
    <s v=" "/>
    <n v="31975000"/>
    <n v="952825.86"/>
    <n v="0"/>
    <n v="0"/>
    <n v="0"/>
    <n v="0"/>
    <n v="918365.83"/>
    <n v="0"/>
    <n v="0"/>
    <n v="813063.22"/>
    <n v="847523.25"/>
    <n v="951374.91"/>
    <n v="0"/>
    <n v="0"/>
    <n v="0"/>
    <n v="1450.95"/>
    <n v="918365.83"/>
    <n v="0"/>
    <n v="0"/>
    <n v="813063.22"/>
    <n v="847523.25"/>
    <n v="0"/>
    <n v="0"/>
    <n v="0"/>
    <n v="0"/>
    <n v="0"/>
  </r>
  <r>
    <s v="31-976-000"/>
    <x v="3"/>
    <x v="240"/>
    <x v="79"/>
    <n v="1728326.68"/>
    <x v="3"/>
    <x v="0"/>
    <x v="504"/>
    <s v="DAISY MTN FIRE CAP  "/>
    <s v=" "/>
    <s v=" "/>
    <x v="3"/>
    <x v="240"/>
    <x v="79"/>
    <n v="313131"/>
    <n v="0"/>
    <s v=" "/>
    <s v=" "/>
    <n v="31976000"/>
    <n v="1728326.68"/>
    <n v="0"/>
    <n v="0"/>
    <n v="0"/>
    <n v="0"/>
    <n v="1597543.11"/>
    <n v="0"/>
    <n v="0"/>
    <n v="2016.26"/>
    <n v="132799.82999999999"/>
    <n v="1725785.45"/>
    <n v="0"/>
    <n v="0"/>
    <n v="0"/>
    <n v="2541.23"/>
    <n v="1597543.11"/>
    <n v="0"/>
    <n v="0"/>
    <n v="2016.26"/>
    <n v="132799.82999999999"/>
    <n v="0"/>
    <n v="0"/>
    <n v="0"/>
    <n v="0"/>
    <n v="0"/>
  </r>
  <r>
    <s v="31-977-000"/>
    <x v="3"/>
    <x v="241"/>
    <x v="79"/>
    <n v="58655.76"/>
    <x v="3"/>
    <x v="0"/>
    <x v="505"/>
    <s v="DAISY MTN FIRE DIST "/>
    <s v=" "/>
    <s v=" "/>
    <x v="3"/>
    <x v="241"/>
    <x v="79"/>
    <n v="313131"/>
    <n v="0"/>
    <s v=" "/>
    <s v=" "/>
    <n v="31977000"/>
    <n v="167100.21"/>
    <n v="369581.54"/>
    <n v="0"/>
    <n v="0"/>
    <n v="261137.09"/>
    <n v="911915.74"/>
    <n v="9574674.1099999994"/>
    <n v="1050000"/>
    <n v="243812.79"/>
    <n v="7915226.9199999999"/>
    <n v="411668.14"/>
    <n v="1190157.72"/>
    <n v="400000"/>
    <n v="5.13"/>
    <n v="545594.92000000004"/>
    <n v="911915.74"/>
    <n v="9205092.5700000003"/>
    <n v="1050000"/>
    <n v="243812.79"/>
    <n v="7654089.8300000001"/>
    <n v="0"/>
    <n v="0"/>
    <n v="0"/>
    <n v="0"/>
    <n v="0"/>
  </r>
  <r>
    <s v="31-978-000"/>
    <x v="3"/>
    <x v="242"/>
    <x v="79"/>
    <n v="485497.03"/>
    <x v="3"/>
    <x v="0"/>
    <x v="506"/>
    <s v="HARQUAHALA VAL CAP  "/>
    <s v=" "/>
    <s v=" "/>
    <x v="3"/>
    <x v="242"/>
    <x v="79"/>
    <n v="313131"/>
    <n v="0"/>
    <s v=" "/>
    <s v=" "/>
    <n v="31978000"/>
    <n v="485497.03"/>
    <n v="0"/>
    <n v="0"/>
    <n v="0"/>
    <n v="0"/>
    <n v="483775.86"/>
    <n v="0"/>
    <n v="0"/>
    <n v="610.58000000000004"/>
    <n v="2331.75"/>
    <n v="484757.71"/>
    <n v="0"/>
    <n v="0"/>
    <n v="0"/>
    <n v="739.32"/>
    <n v="483775.86"/>
    <n v="0"/>
    <n v="0"/>
    <n v="610.58000000000004"/>
    <n v="2331.75"/>
    <n v="0"/>
    <n v="0"/>
    <n v="0"/>
    <n v="0"/>
    <n v="0"/>
  </r>
  <r>
    <s v="31-979-000"/>
    <x v="3"/>
    <x v="243"/>
    <x v="79"/>
    <n v="463189.92"/>
    <x v="3"/>
    <x v="0"/>
    <x v="507"/>
    <s v="WITTMANN FD CAPITAL "/>
    <s v=" "/>
    <s v=" "/>
    <x v="3"/>
    <x v="243"/>
    <x v="79"/>
    <n v="313131"/>
    <n v="0"/>
    <s v=" "/>
    <s v=" "/>
    <n v="31979000"/>
    <n v="463189.92"/>
    <n v="0"/>
    <n v="0"/>
    <n v="0"/>
    <n v="0"/>
    <n v="522622.2"/>
    <n v="0"/>
    <n v="0"/>
    <n v="239712.92"/>
    <n v="180280.64"/>
    <n v="462484.59"/>
    <n v="0"/>
    <n v="0"/>
    <n v="0"/>
    <n v="705.33"/>
    <n v="522622.2"/>
    <n v="0"/>
    <n v="0"/>
    <n v="239712.92"/>
    <n v="180280.64"/>
    <n v="0"/>
    <n v="0"/>
    <n v="0"/>
    <n v="0"/>
    <n v="0"/>
  </r>
  <r>
    <s v="31-980-000"/>
    <x v="3"/>
    <x v="244"/>
    <x v="79"/>
    <n v="36949.120000000003"/>
    <x v="3"/>
    <x v="0"/>
    <x v="508"/>
    <s v="H20 RIGHT CLAIM FEES"/>
    <s v=" "/>
    <s v=" "/>
    <x v="3"/>
    <x v="244"/>
    <x v="79"/>
    <n v="311505"/>
    <n v="0"/>
    <s v=" "/>
    <s v=" "/>
    <n v="31980000"/>
    <n v="36949.120000000003"/>
    <n v="0"/>
    <n v="0"/>
    <n v="0"/>
    <n v="0"/>
    <n v="26386.45"/>
    <n v="0"/>
    <n v="10452.08"/>
    <n v="33.840000000000003"/>
    <n v="144.43"/>
    <n v="36895.78"/>
    <n v="0"/>
    <n v="0"/>
    <n v="0"/>
    <n v="53.34"/>
    <n v="26386.45"/>
    <n v="0"/>
    <n v="10452.08"/>
    <n v="33.840000000000003"/>
    <n v="144.43"/>
    <n v="0"/>
    <n v="0"/>
    <n v="0"/>
    <n v="0"/>
    <n v="0"/>
  </r>
  <r>
    <s v="31-981-000"/>
    <x v="3"/>
    <x v="245"/>
    <x v="79"/>
    <n v="-108858.4"/>
    <x v="3"/>
    <x v="0"/>
    <x v="509"/>
    <s v="CIRCLE CTY/MORRISTWN"/>
    <s v=" "/>
    <s v=" "/>
    <x v="3"/>
    <x v="245"/>
    <x v="79"/>
    <n v="313131"/>
    <n v="0"/>
    <s v=" "/>
    <s v=" "/>
    <n v="31981000"/>
    <n v="-98407.14"/>
    <n v="24358.28"/>
    <n v="0"/>
    <n v="0"/>
    <n v="13907.02"/>
    <n v="-35218.92"/>
    <n v="390439.4"/>
    <n v="0"/>
    <n v="360.72"/>
    <n v="317160.64"/>
    <n v="-84258.22"/>
    <n v="33176.080000000002"/>
    <n v="0"/>
    <n v="107.97"/>
    <n v="19135.13"/>
    <n v="-35218.92"/>
    <n v="366081.12"/>
    <n v="0"/>
    <n v="360.72"/>
    <n v="303253.62"/>
    <n v="0"/>
    <n v="0"/>
    <n v="0"/>
    <n v="0"/>
    <n v="0"/>
  </r>
  <r>
    <s v="31-982-000"/>
    <x v="3"/>
    <x v="246"/>
    <x v="79"/>
    <n v="234024.73"/>
    <x v="3"/>
    <x v="0"/>
    <x v="510"/>
    <s v="CIRCLE CITY FIRE CAP"/>
    <s v=" "/>
    <s v=" "/>
    <x v="3"/>
    <x v="246"/>
    <x v="79"/>
    <n v="313131"/>
    <n v="0"/>
    <s v=" "/>
    <s v=" "/>
    <n v="31982000"/>
    <n v="234024.73"/>
    <n v="0"/>
    <n v="0"/>
    <n v="0"/>
    <n v="0"/>
    <n v="233195.07"/>
    <n v="0"/>
    <n v="0"/>
    <n v="294.32"/>
    <n v="1123.98"/>
    <n v="233668.36"/>
    <n v="0"/>
    <n v="0"/>
    <n v="0"/>
    <n v="356.37"/>
    <n v="233195.07"/>
    <n v="0"/>
    <n v="0"/>
    <n v="294.32"/>
    <n v="1123.98"/>
    <n v="0"/>
    <n v="0"/>
    <n v="0"/>
    <n v="0"/>
    <n v="0"/>
  </r>
  <r>
    <s v="31-983-000"/>
    <x v="3"/>
    <x v="247"/>
    <x v="79"/>
    <n v="-10253.98"/>
    <x v="3"/>
    <x v="0"/>
    <x v="511"/>
    <s v="TONOPAH VALLEY FIRE "/>
    <s v=" "/>
    <s v=" "/>
    <x v="3"/>
    <x v="247"/>
    <x v="79"/>
    <n v="313131"/>
    <n v="0"/>
    <s v=" "/>
    <s v=" "/>
    <n v="31983000"/>
    <n v="-29487.07"/>
    <n v="0"/>
    <n v="0"/>
    <n v="0"/>
    <n v="19233.09"/>
    <n v="845.45"/>
    <n v="638900.13"/>
    <n v="81000"/>
    <n v="8732.7000000000007"/>
    <n v="555533.4"/>
    <n v="-14897.69"/>
    <n v="48692.98"/>
    <n v="0"/>
    <n v="1.49"/>
    <n v="34105.089999999997"/>
    <n v="845.45"/>
    <n v="638900.13"/>
    <n v="81000"/>
    <n v="8732.7000000000007"/>
    <n v="536300.31000000006"/>
    <n v="0"/>
    <n v="0"/>
    <n v="0"/>
    <n v="0"/>
    <n v="0"/>
  </r>
  <r>
    <s v="31-984-000"/>
    <x v="3"/>
    <x v="248"/>
    <x v="79"/>
    <n v="72944.87"/>
    <x v="3"/>
    <x v="0"/>
    <x v="512"/>
    <s v="TONOPAH VALLEY CAP  "/>
    <s v=" "/>
    <s v=" "/>
    <x v="3"/>
    <x v="248"/>
    <x v="79"/>
    <n v="313131"/>
    <n v="0"/>
    <s v=" "/>
    <s v=" "/>
    <n v="31984000"/>
    <n v="72944.87"/>
    <n v="0"/>
    <n v="0"/>
    <n v="0"/>
    <n v="0"/>
    <n v="72686.27"/>
    <n v="0"/>
    <n v="0"/>
    <n v="91.74"/>
    <n v="350.34"/>
    <n v="72833.78"/>
    <n v="0"/>
    <n v="0"/>
    <n v="0"/>
    <n v="111.09"/>
    <n v="72686.27"/>
    <n v="0"/>
    <n v="0"/>
    <n v="91.74"/>
    <n v="350.34"/>
    <n v="0"/>
    <n v="0"/>
    <n v="0"/>
    <n v="0"/>
    <n v="0"/>
  </r>
  <r>
    <s v="31-985-000"/>
    <x v="3"/>
    <x v="249"/>
    <x v="79"/>
    <n v="32216.75"/>
    <x v="3"/>
    <x v="0"/>
    <x v="513"/>
    <s v="GOLDFIELD RANCH FD  "/>
    <s v=" "/>
    <s v=" "/>
    <x v="3"/>
    <x v="249"/>
    <x v="79"/>
    <n v="313131"/>
    <n v="0"/>
    <s v=" "/>
    <s v=" "/>
    <n v="31985000"/>
    <n v="31079.51"/>
    <n v="0"/>
    <n v="0"/>
    <n v="0"/>
    <n v="1137.24"/>
    <n v="46077.77"/>
    <n v="58777.7"/>
    <n v="0"/>
    <n v="42.14"/>
    <n v="44958.82"/>
    <n v="30811.4"/>
    <n v="1879.37"/>
    <n v="0"/>
    <n v="0.16"/>
    <n v="2147.64"/>
    <n v="46077.77"/>
    <n v="58777.7"/>
    <n v="0"/>
    <n v="42.14"/>
    <n v="43821.58"/>
    <n v="0"/>
    <n v="0"/>
    <n v="0"/>
    <n v="0"/>
    <n v="0"/>
  </r>
  <r>
    <s v="31-986-000"/>
    <x v="3"/>
    <x v="250"/>
    <x v="79"/>
    <n v="2168.5500000000002"/>
    <x v="3"/>
    <x v="0"/>
    <x v="514"/>
    <s v="CIRCLE CITY PENSION "/>
    <s v=" "/>
    <s v=" "/>
    <x v="3"/>
    <x v="250"/>
    <x v="79"/>
    <n v="313131"/>
    <n v="0"/>
    <s v=" "/>
    <s v=" "/>
    <n v="31986000"/>
    <n v="2168.5500000000002"/>
    <n v="0"/>
    <n v="0"/>
    <n v="0"/>
    <n v="0"/>
    <n v="2160.87"/>
    <n v="0"/>
    <n v="0"/>
    <n v="2.72"/>
    <n v="10.4"/>
    <n v="2165.25"/>
    <n v="0"/>
    <n v="0"/>
    <n v="0"/>
    <n v="3.3"/>
    <n v="2160.87"/>
    <n v="0"/>
    <n v="0"/>
    <n v="2.72"/>
    <n v="10.4"/>
    <n v="0"/>
    <n v="0"/>
    <n v="0"/>
    <n v="0"/>
    <n v="0"/>
  </r>
  <r>
    <s v="31-987-000"/>
    <x v="3"/>
    <x v="251"/>
    <x v="79"/>
    <n v="221108.77"/>
    <x v="3"/>
    <x v="0"/>
    <x v="515"/>
    <s v="GILBERT CO ISLAND FD"/>
    <s v=" "/>
    <s v=" "/>
    <x v="3"/>
    <x v="251"/>
    <x v="79"/>
    <n v="313131"/>
    <n v="0"/>
    <s v=" "/>
    <s v=" "/>
    <n v="31987000"/>
    <n v="207542.63"/>
    <n v="0"/>
    <n v="0"/>
    <n v="544.04"/>
    <n v="14110.18"/>
    <n v="142183.89000000001"/>
    <n v="381831.23"/>
    <n v="0"/>
    <n v="2132.2199999999998"/>
    <n v="462888.33"/>
    <n v="185476.53"/>
    <n v="1653.84"/>
    <n v="0"/>
    <n v="1.49"/>
    <n v="23721.43"/>
    <n v="142183.89000000001"/>
    <n v="381831.23"/>
    <n v="0"/>
    <n v="1588.18"/>
    <n v="448778.15"/>
    <n v="0"/>
    <n v="0"/>
    <n v="0"/>
    <n v="0"/>
    <n v="0"/>
  </r>
  <r>
    <s v="31-988-000"/>
    <x v="3"/>
    <x v="252"/>
    <x v="79"/>
    <n v="0"/>
    <x v="3"/>
    <x v="0"/>
    <x v="516"/>
    <s v="PUBLIC WORKS FLOOD  "/>
    <s v=" "/>
    <s v=" "/>
    <x v="3"/>
    <x v="252"/>
    <x v="79"/>
    <n v="311225"/>
    <n v="0"/>
    <s v=" "/>
    <s v=" "/>
    <n v="31988000"/>
    <n v="0"/>
    <n v="0"/>
    <n v="0"/>
    <n v="0"/>
    <n v="0"/>
    <n v="0"/>
    <n v="0"/>
    <n v="0"/>
    <n v="0"/>
    <n v="0"/>
    <n v="0"/>
    <n v="0"/>
    <n v="0"/>
    <n v="0"/>
    <n v="0"/>
    <n v="0"/>
    <n v="0"/>
    <n v="0"/>
    <n v="0"/>
    <n v="0"/>
    <n v="0"/>
    <n v="0"/>
    <n v="0"/>
    <n v="0"/>
    <n v="0"/>
  </r>
  <r>
    <s v="31-989-000"/>
    <x v="3"/>
    <x v="253"/>
    <x v="79"/>
    <n v="184541.62"/>
    <x v="3"/>
    <x v="0"/>
    <x v="517"/>
    <s v="FLOOD CONTROL GRANTS"/>
    <s v=" "/>
    <s v=" "/>
    <x v="3"/>
    <x v="253"/>
    <x v="79"/>
    <n v="311215"/>
    <n v="0"/>
    <s v=" "/>
    <s v=" "/>
    <n v="31989000"/>
    <n v="184844.39"/>
    <n v="0"/>
    <n v="0"/>
    <n v="302.77"/>
    <n v="0"/>
    <n v="0"/>
    <n v="0"/>
    <n v="0"/>
    <n v="15830.69"/>
    <n v="200372.31"/>
    <n v="200000"/>
    <n v="0"/>
    <n v="0"/>
    <n v="15458.38"/>
    <n v="302.77"/>
    <n v="0"/>
    <n v="0"/>
    <n v="0"/>
    <n v="15527.92"/>
    <n v="200372.31"/>
    <n v="0"/>
    <n v="0"/>
    <n v="0"/>
    <n v="0"/>
    <n v="0"/>
  </r>
  <r>
    <s v="31-990-000"/>
    <x v="3"/>
    <x v="254"/>
    <x v="79"/>
    <n v="8415635.3100000005"/>
    <x v="3"/>
    <x v="0"/>
    <x v="518"/>
    <s v="FLOOD CTR CAP PROJ  "/>
    <s v=" "/>
    <s v=" "/>
    <x v="3"/>
    <x v="254"/>
    <x v="79"/>
    <n v="311215"/>
    <n v="1"/>
    <s v=" "/>
    <s v=" "/>
    <n v="31990000"/>
    <n v="9489863.8499999996"/>
    <n v="0"/>
    <n v="6695"/>
    <n v="1080923.54"/>
    <n v="0"/>
    <n v="11857556.17"/>
    <n v="0"/>
    <n v="6574704.3200000003"/>
    <n v="25081196.640000001"/>
    <n v="15064571.460000001"/>
    <n v="9816864.7300000004"/>
    <n v="0"/>
    <n v="1743324.33"/>
    <n v="2087467.83"/>
    <n v="17142.62"/>
    <n v="11857556.17"/>
    <n v="0"/>
    <n v="6568009.3200000003"/>
    <n v="24000273.100000001"/>
    <n v="15064571.460000001"/>
    <n v="0"/>
    <n v="0"/>
    <n v="0"/>
    <n v="0"/>
    <n v="0"/>
  </r>
  <r>
    <s v="31-991-000"/>
    <x v="3"/>
    <x v="255"/>
    <x v="79"/>
    <n v="29066297.390000001"/>
    <x v="3"/>
    <x v="0"/>
    <x v="519"/>
    <s v="FLOOD CONTROL       "/>
    <s v=" "/>
    <s v=" "/>
    <x v="3"/>
    <x v="255"/>
    <x v="79"/>
    <n v="311505"/>
    <n v="1"/>
    <s v=" "/>
    <s v=" "/>
    <n v="31991000"/>
    <n v="29401672.329999998"/>
    <n v="0"/>
    <n v="119085.23"/>
    <n v="2121057.79"/>
    <n v="1666597.62"/>
    <n v="34805573.810000002"/>
    <n v="859.05"/>
    <n v="864996.84"/>
    <n v="39967615"/>
    <n v="33364200.789999999"/>
    <n v="29201702.850000001"/>
    <n v="62.37"/>
    <n v="56701.09"/>
    <n v="2449452.06"/>
    <n v="2592782.8199999998"/>
    <n v="34805573.810000002"/>
    <n v="859.05"/>
    <n v="745911.61"/>
    <n v="37846557.210000001"/>
    <n v="31697603.170000002"/>
    <n v="0"/>
    <n v="0"/>
    <n v="0"/>
    <n v="0"/>
    <n v="0"/>
  </r>
  <r>
    <s v="31-992-000"/>
    <x v="3"/>
    <x v="256"/>
    <x v="79"/>
    <n v="160911.60999999999"/>
    <x v="3"/>
    <x v="0"/>
    <x v="520"/>
    <s v="TEMPE CO ISLAND FD  "/>
    <s v=" "/>
    <s v=" "/>
    <x v="3"/>
    <x v="256"/>
    <x v="79"/>
    <n v="313131"/>
    <n v="0"/>
    <s v=" "/>
    <s v=" "/>
    <n v="31992000"/>
    <n v="154348.21"/>
    <n v="0"/>
    <n v="0"/>
    <n v="0"/>
    <n v="6563.4"/>
    <n v="93233.64"/>
    <n v="84957.33"/>
    <n v="0"/>
    <n v="120.97"/>
    <n v="152756.26999999999"/>
    <n v="152238.92000000001"/>
    <n v="1893.41"/>
    <n v="0"/>
    <n v="0.27"/>
    <n v="4002.97"/>
    <n v="93233.64"/>
    <n v="84957.33"/>
    <n v="0"/>
    <n v="120.97"/>
    <n v="146192.87"/>
    <n v="0"/>
    <n v="0"/>
    <n v="0"/>
    <n v="0"/>
    <n v="0"/>
  </r>
  <r>
    <s v="31-993-000"/>
    <x v="3"/>
    <x v="257"/>
    <x v="79"/>
    <n v="300419.13"/>
    <x v="3"/>
    <x v="0"/>
    <x v="521"/>
    <s v="CHANDLER CO ISLAND F"/>
    <s v=" "/>
    <s v=" "/>
    <x v="3"/>
    <x v="257"/>
    <x v="79"/>
    <n v="313131"/>
    <n v="0"/>
    <s v=" "/>
    <s v=" "/>
    <n v="31993000"/>
    <n v="269302.96999999997"/>
    <n v="0"/>
    <n v="0"/>
    <n v="0"/>
    <n v="31116.16"/>
    <n v="151778.51"/>
    <n v="414927.21"/>
    <n v="0"/>
    <n v="391.62"/>
    <n v="563959.44999999995"/>
    <n v="236506.34"/>
    <n v="1493.57"/>
    <n v="0"/>
    <n v="2.27"/>
    <n v="34292.47"/>
    <n v="151778.51"/>
    <n v="414927.21"/>
    <n v="0"/>
    <n v="391.62"/>
    <n v="532843.29"/>
    <n v="0"/>
    <n v="0"/>
    <n v="0"/>
    <n v="0"/>
    <n v="0"/>
  </r>
  <r>
    <s v="31-994-000"/>
    <x v="3"/>
    <x v="258"/>
    <x v="79"/>
    <n v="28543.99"/>
    <x v="3"/>
    <x v="0"/>
    <x v="522"/>
    <s v="SCOTTSDALE CIFD     "/>
    <s v=" "/>
    <s v=" "/>
    <x v="3"/>
    <x v="258"/>
    <x v="79"/>
    <n v="313131"/>
    <n v="0"/>
    <s v=" "/>
    <s v=" "/>
    <n v="31994000"/>
    <n v="28289.82"/>
    <n v="0"/>
    <n v="0"/>
    <n v="0"/>
    <n v="254.17"/>
    <n v="29306.59"/>
    <n v="19209.36"/>
    <n v="0"/>
    <n v="37.1"/>
    <n v="18483.86"/>
    <n v="27337.67"/>
    <n v="369.68"/>
    <n v="0"/>
    <n v="0.06"/>
    <n v="1321.89"/>
    <n v="29306.59"/>
    <n v="19209.36"/>
    <n v="0"/>
    <n v="37.1"/>
    <n v="18229.689999999999"/>
    <n v="0"/>
    <n v="0"/>
    <n v="0"/>
    <n v="0"/>
    <n v="0"/>
  </r>
  <r>
    <s v="31-995-000"/>
    <x v="3"/>
    <x v="259"/>
    <x v="79"/>
    <n v="257503.23"/>
    <x v="3"/>
    <x v="0"/>
    <x v="523"/>
    <s v="QUEEN CREEK FIRE DST"/>
    <s v=" "/>
    <s v=" "/>
    <x v="3"/>
    <x v="259"/>
    <x v="79"/>
    <n v="313131"/>
    <n v="0"/>
    <s v=" "/>
    <s v=" "/>
    <n v="31995000"/>
    <n v="225643.05"/>
    <n v="0"/>
    <n v="0"/>
    <n v="0"/>
    <n v="31860.18"/>
    <n v="68410.06"/>
    <n v="494716.93"/>
    <n v="0"/>
    <n v="524.88"/>
    <n v="684334.98"/>
    <n v="180775.56"/>
    <n v="2573.9899999999998"/>
    <n v="0"/>
    <n v="2.17"/>
    <n v="47443.65"/>
    <n v="68410.06"/>
    <n v="494716.93"/>
    <n v="0"/>
    <n v="524.88"/>
    <n v="652474.80000000005"/>
    <n v="0"/>
    <n v="0"/>
    <n v="0"/>
    <n v="0"/>
    <n v="0"/>
  </r>
  <r>
    <s v="31-998-000"/>
    <x v="3"/>
    <x v="260"/>
    <x v="79"/>
    <n v="165.37"/>
    <x v="3"/>
    <x v="0"/>
    <x v="524"/>
    <s v="APACHE JCT FIRE DIST"/>
    <s v=" "/>
    <s v=" "/>
    <x v="3"/>
    <x v="260"/>
    <x v="79"/>
    <n v="313131"/>
    <n v="1"/>
    <s v=" "/>
    <s v=" "/>
    <n v="30100000"/>
    <n v="2693.94"/>
    <n v="2717.18"/>
    <n v="0"/>
    <n v="0"/>
    <n v="188.61"/>
    <n v="814.49"/>
    <n v="12988.61"/>
    <n v="0"/>
    <n v="0.81"/>
    <n v="12340.3"/>
    <n v="259.01"/>
    <n v="282.25"/>
    <n v="0"/>
    <n v="0.04"/>
    <n v="2717.22"/>
    <n v="814.49"/>
    <n v="10271.43"/>
    <n v="0"/>
    <n v="0.81"/>
    <n v="12151.69"/>
    <n v="0"/>
    <n v="0"/>
    <n v="0"/>
    <n v="0"/>
    <n v="0"/>
  </r>
  <r>
    <s v="32-992-000"/>
    <x v="4"/>
    <x v="256"/>
    <x v="79"/>
    <n v="100052.6"/>
    <x v="4"/>
    <x v="0"/>
    <x v="525"/>
    <s v="STREET LIGHTING DIST"/>
    <s v=" "/>
    <s v=" "/>
    <x v="4"/>
    <x v="256"/>
    <x v="79"/>
    <n v="319122"/>
    <n v="0"/>
    <s v=" "/>
    <s v=" "/>
    <n v="32992000"/>
    <n v="100052.6"/>
    <n v="0"/>
    <n v="0"/>
    <n v="438903.13"/>
    <n v="438903.13"/>
    <n v="99766.12"/>
    <n v="0"/>
    <n v="0"/>
    <n v="4351499.68"/>
    <n v="4351786.16"/>
    <n v="100004.41"/>
    <n v="0"/>
    <n v="0"/>
    <n v="438971.26"/>
    <n v="439019.45"/>
    <n v="99766.12"/>
    <n v="0"/>
    <n v="0"/>
    <n v="3912596.55"/>
    <n v="3912883.03"/>
    <n v="0"/>
    <n v="0"/>
    <n v="0"/>
    <n v="0"/>
    <n v="0"/>
  </r>
  <r>
    <s v="32-993-000"/>
    <x v="4"/>
    <x v="257"/>
    <x v="79"/>
    <n v="42145.88"/>
    <x v="4"/>
    <x v="0"/>
    <x v="526"/>
    <s v="SPECIAL IMPRV DIST  "/>
    <s v=" "/>
    <s v=" "/>
    <x v="4"/>
    <x v="257"/>
    <x v="79"/>
    <n v="319222"/>
    <n v="0"/>
    <s v=" "/>
    <s v=" "/>
    <n v="32993000"/>
    <n v="41995.88"/>
    <n v="0"/>
    <n v="150"/>
    <n v="1385.86"/>
    <n v="1385.86"/>
    <n v="41840.519999999997"/>
    <n v="0"/>
    <n v="150"/>
    <n v="95000.91"/>
    <n v="95156.27"/>
    <n v="41929.65"/>
    <n v="0"/>
    <n v="0"/>
    <n v="0"/>
    <n v="66.23"/>
    <n v="41840.519999999997"/>
    <n v="0"/>
    <n v="0"/>
    <n v="93615.05"/>
    <n v="93770.41"/>
    <n v="0"/>
    <n v="0"/>
    <n v="0"/>
    <n v="0"/>
    <n v="0"/>
  </r>
  <r>
    <s v="32-A03-760"/>
    <x v="4"/>
    <x v="261"/>
    <x v="137"/>
    <n v="0"/>
    <x v="4"/>
    <x v="0"/>
    <x v="527"/>
    <s v="PEORIA MAINT CLEAR  "/>
    <s v=" "/>
    <s v=" "/>
    <x v="4"/>
    <x v="261"/>
    <x v="137"/>
    <n v="315116"/>
    <n v="0"/>
    <s v=" "/>
    <s v=" "/>
    <n v="30100000"/>
    <n v="0"/>
    <n v="4948.82"/>
    <n v="0"/>
    <n v="0"/>
    <n v="4948.82"/>
    <n v="0"/>
    <n v="90028.68"/>
    <n v="0"/>
    <n v="0"/>
    <n v="90028.68"/>
    <n v="0"/>
    <n v="2726.87"/>
    <n v="0"/>
    <n v="0"/>
    <n v="2726.87"/>
    <n v="0"/>
    <n v="85079.86"/>
    <n v="0"/>
    <n v="0"/>
    <n v="85079.86"/>
    <n v="0"/>
    <n v="0"/>
    <n v="0"/>
    <n v="0"/>
    <n v="0"/>
  </r>
  <r>
    <s v="32-A03-762"/>
    <x v="4"/>
    <x v="261"/>
    <x v="138"/>
    <n v="88918.06"/>
    <x v="4"/>
    <x v="0"/>
    <x v="528"/>
    <s v="GOODYEAR 89-359 UTL "/>
    <s v=" "/>
    <s v=" "/>
    <x v="4"/>
    <x v="261"/>
    <x v="138"/>
    <n v="315115"/>
    <n v="0"/>
    <s v=" "/>
    <s v=" "/>
    <n v="30100000"/>
    <n v="194995.71"/>
    <n v="194995.71"/>
    <n v="0"/>
    <n v="34.799999999999997"/>
    <n v="88952.86"/>
    <n v="16601.54"/>
    <n v="1919171.33"/>
    <n v="0"/>
    <n v="6306.09"/>
    <n v="1997793.94"/>
    <n v="83627.539999999994"/>
    <n v="83627.539999999994"/>
    <n v="0"/>
    <n v="0.74"/>
    <n v="194996.45"/>
    <n v="16601.54"/>
    <n v="1724175.62"/>
    <n v="0"/>
    <n v="6271.29"/>
    <n v="1908841.08"/>
    <n v="0"/>
    <n v="0"/>
    <n v="0"/>
    <n v="0"/>
    <n v="0"/>
  </r>
  <r>
    <s v="32-A03-763"/>
    <x v="4"/>
    <x v="261"/>
    <x v="139"/>
    <n v="28071.96"/>
    <x v="4"/>
    <x v="0"/>
    <x v="529"/>
    <s v="GOODYEAR 89-360 GEN "/>
    <s v=" "/>
    <s v=" "/>
    <x v="4"/>
    <x v="261"/>
    <x v="139"/>
    <n v="315115"/>
    <n v="0"/>
    <s v=" "/>
    <s v=" "/>
    <n v="30100000"/>
    <n v="62068.05"/>
    <n v="62068.05"/>
    <n v="0"/>
    <n v="32.46"/>
    <n v="28104.42"/>
    <n v="5673.16"/>
    <n v="519303.19"/>
    <n v="0"/>
    <n v="2294.6999999999998"/>
    <n v="543996.68999999994"/>
    <n v="13587.9"/>
    <n v="13587.9"/>
    <n v="0"/>
    <n v="0"/>
    <n v="62068.05"/>
    <n v="5673.16"/>
    <n v="457235.14"/>
    <n v="0"/>
    <n v="2262.2399999999998"/>
    <n v="515892.27"/>
    <n v="0"/>
    <n v="0"/>
    <n v="0"/>
    <n v="0"/>
    <n v="0"/>
  </r>
  <r>
    <s v="32-A03-765"/>
    <x v="4"/>
    <x v="261"/>
    <x v="140"/>
    <n v="57415.26"/>
    <x v="4"/>
    <x v="0"/>
    <x v="530"/>
    <s v="PHX DTWN ENHANCE SVC"/>
    <s v=" "/>
    <s v=" "/>
    <x v="4"/>
    <x v="261"/>
    <x v="140"/>
    <n v="315115"/>
    <n v="0"/>
    <s v=" "/>
    <s v=" "/>
    <n v="30100000"/>
    <n v="115723.8"/>
    <n v="115723.8"/>
    <n v="0"/>
    <n v="0"/>
    <n v="57415.26"/>
    <n v="10145.11"/>
    <n v="910211.99"/>
    <n v="0"/>
    <n v="24490.65"/>
    <n v="981972.79"/>
    <n v="-3373.97"/>
    <n v="-3373.97"/>
    <n v="0"/>
    <n v="0"/>
    <n v="115723.8"/>
    <n v="10145.11"/>
    <n v="794488.19"/>
    <n v="0"/>
    <n v="24490.65"/>
    <n v="924557.53"/>
    <n v="0"/>
    <n v="0"/>
    <n v="0"/>
    <n v="0"/>
    <n v="0"/>
  </r>
  <r>
    <s v="32-A03-767"/>
    <x v="4"/>
    <x v="261"/>
    <x v="141"/>
    <n v="12422.83"/>
    <x v="4"/>
    <x v="0"/>
    <x v="531"/>
    <s v="TATUM RANCH COM FAC "/>
    <s v=" "/>
    <s v=" "/>
    <x v="4"/>
    <x v="261"/>
    <x v="141"/>
    <n v="315115"/>
    <n v="0"/>
    <s v=" "/>
    <s v=" "/>
    <n v="30100000"/>
    <n v="28826.27"/>
    <n v="28826.27"/>
    <n v="0"/>
    <n v="10.199999999999999"/>
    <n v="12433.03"/>
    <n v="3322.54"/>
    <n v="398380.87"/>
    <n v="0"/>
    <n v="33.11"/>
    <n v="407514.27"/>
    <n v="20332.13"/>
    <n v="20332.13"/>
    <n v="0"/>
    <n v="9.92"/>
    <n v="28836.19"/>
    <n v="3322.54"/>
    <n v="369554.6"/>
    <n v="0"/>
    <n v="22.91"/>
    <n v="395081.24"/>
    <n v="0"/>
    <n v="0"/>
    <n v="0"/>
    <n v="0"/>
    <n v="0"/>
  </r>
  <r>
    <s v="32-A03-768"/>
    <x v="4"/>
    <x v="261"/>
    <x v="142"/>
    <n v="13451.78"/>
    <x v="4"/>
    <x v="0"/>
    <x v="532"/>
    <s v="SCOTTSDALE MTN CFD  "/>
    <s v=" "/>
    <s v=" "/>
    <x v="4"/>
    <x v="261"/>
    <x v="142"/>
    <n v="315115"/>
    <n v="0"/>
    <s v=" "/>
    <s v=" "/>
    <n v="30100000"/>
    <n v="29739.55"/>
    <n v="29739.55"/>
    <n v="0"/>
    <n v="0"/>
    <n v="13451.78"/>
    <n v="9417.2000000000007"/>
    <n v="360271.55"/>
    <n v="0"/>
    <n v="1.73"/>
    <n v="364307.86"/>
    <n v="14376.67"/>
    <n v="14376.67"/>
    <n v="0"/>
    <n v="0"/>
    <n v="29739.55"/>
    <n v="9417.2000000000007"/>
    <n v="330532"/>
    <n v="0"/>
    <n v="1.73"/>
    <n v="350856.08"/>
    <n v="0"/>
    <n v="0"/>
    <n v="0"/>
    <n v="0"/>
    <n v="0"/>
  </r>
  <r>
    <s v="32-A03-769"/>
    <x v="4"/>
    <x v="261"/>
    <x v="143"/>
    <n v="46567.69"/>
    <x v="4"/>
    <x v="0"/>
    <x v="533"/>
    <s v="DT TEMPE ENHAN SER  "/>
    <s v=" "/>
    <s v=" "/>
    <x v="4"/>
    <x v="261"/>
    <x v="143"/>
    <n v="315115"/>
    <n v="0"/>
    <s v=" "/>
    <s v=" "/>
    <n v="30100000"/>
    <n v="10135.77"/>
    <n v="10135.77"/>
    <n v="0"/>
    <n v="0"/>
    <n v="46567.69"/>
    <n v="0"/>
    <n v="252932.83"/>
    <n v="0"/>
    <n v="1566.6"/>
    <n v="301067.12"/>
    <n v="9363.48"/>
    <n v="9363.48"/>
    <n v="0"/>
    <n v="0"/>
    <n v="10135.77"/>
    <n v="0"/>
    <n v="242797.06"/>
    <n v="0"/>
    <n v="1566.6"/>
    <n v="254499.43"/>
    <n v="0"/>
    <n v="0"/>
    <n v="0"/>
    <n v="0"/>
    <n v="0"/>
  </r>
  <r>
    <s v="32-A03-770"/>
    <x v="4"/>
    <x v="261"/>
    <x v="144"/>
    <n v="26025.74"/>
    <x v="4"/>
    <x v="0"/>
    <x v="534"/>
    <s v="MCDOWELL MTN RANCH  "/>
    <s v=" "/>
    <s v=" "/>
    <x v="4"/>
    <x v="261"/>
    <x v="144"/>
    <n v="315115"/>
    <n v="0"/>
    <s v=" "/>
    <s v=" "/>
    <n v="30100000"/>
    <n v="60998.12"/>
    <n v="60998.12"/>
    <n v="0"/>
    <n v="76.709999999999994"/>
    <n v="26102.45"/>
    <n v="12168.12"/>
    <n v="853627.83"/>
    <n v="0"/>
    <n v="4058.41"/>
    <n v="871543.86"/>
    <n v="35114.839999999997"/>
    <n v="35114.839999999997"/>
    <n v="0"/>
    <n v="0"/>
    <n v="60998.12"/>
    <n v="12168.12"/>
    <n v="792629.71"/>
    <n v="0"/>
    <n v="3981.7"/>
    <n v="845441.41"/>
    <n v="0"/>
    <n v="0"/>
    <n v="0"/>
    <n v="0"/>
    <n v="0"/>
  </r>
  <r>
    <s v="32-A03-771"/>
    <x v="4"/>
    <x v="261"/>
    <x v="145"/>
    <n v="0"/>
    <x v="4"/>
    <x v="0"/>
    <x v="535"/>
    <s v="EAGLE MOUNTAIN      "/>
    <s v=" "/>
    <s v=" "/>
    <x v="4"/>
    <x v="261"/>
    <x v="145"/>
    <n v="319222"/>
    <n v="0"/>
    <s v=" "/>
    <s v=" "/>
    <n v="30100000"/>
    <n v="0"/>
    <n v="0"/>
    <n v="0"/>
    <n v="0"/>
    <n v="0"/>
    <n v="0"/>
    <n v="0"/>
    <n v="0"/>
    <n v="0"/>
    <n v="0"/>
    <n v="0"/>
    <n v="0"/>
    <n v="0"/>
    <n v="0"/>
    <n v="0"/>
    <n v="0"/>
    <n v="0"/>
    <n v="0"/>
    <n v="0"/>
    <n v="0"/>
    <n v="0"/>
    <n v="0"/>
    <n v="0"/>
    <n v="0"/>
    <n v="0"/>
  </r>
  <r>
    <s v="32-A03-772"/>
    <x v="4"/>
    <x v="261"/>
    <x v="146"/>
    <n v="10097.83"/>
    <x v="4"/>
    <x v="0"/>
    <x v="536"/>
    <s v="EAGLE MTN CFD       "/>
    <s v=" "/>
    <s v=" "/>
    <x v="4"/>
    <x v="261"/>
    <x v="146"/>
    <n v="315115"/>
    <n v="0"/>
    <s v=" "/>
    <s v=" "/>
    <n v="30100000"/>
    <n v="34941.31"/>
    <n v="36192.730000000003"/>
    <n v="0"/>
    <n v="0"/>
    <n v="11349.25"/>
    <n v="1663.06"/>
    <n v="321737.90999999997"/>
    <n v="0"/>
    <n v="11.53"/>
    <n v="330184.21000000002"/>
    <n v="14881.67"/>
    <n v="16133.09"/>
    <n v="0"/>
    <n v="0"/>
    <n v="36192.730000000003"/>
    <n v="1663.06"/>
    <n v="285545.18"/>
    <n v="0"/>
    <n v="11.53"/>
    <n v="318834.96000000002"/>
    <n v="0"/>
    <n v="0"/>
    <n v="0"/>
    <n v="0"/>
    <n v="0"/>
  </r>
  <r>
    <s v="32-A03-773"/>
    <x v="4"/>
    <x v="261"/>
    <x v="147"/>
    <n v="2221.7600000000002"/>
    <x v="4"/>
    <x v="0"/>
    <x v="537"/>
    <s v="WILDFLWR RNCH IMPR D"/>
    <s v=" "/>
    <s v=" "/>
    <x v="4"/>
    <x v="261"/>
    <x v="147"/>
    <n v="315115"/>
    <n v="0"/>
    <s v=" "/>
    <s v=" "/>
    <n v="30100000"/>
    <n v="3614.88"/>
    <n v="3614.88"/>
    <n v="0"/>
    <n v="0"/>
    <n v="2221.7600000000002"/>
    <n v="1146.1400000000001"/>
    <n v="75215.520000000004"/>
    <n v="0"/>
    <n v="0"/>
    <n v="76291.14"/>
    <n v="1232.1199999999999"/>
    <n v="1232.1199999999999"/>
    <n v="0"/>
    <n v="0"/>
    <n v="3614.88"/>
    <n v="1146.1400000000001"/>
    <n v="71600.639999999999"/>
    <n v="0"/>
    <n v="0"/>
    <n v="74069.38"/>
    <n v="0"/>
    <n v="0"/>
    <n v="0"/>
    <n v="0"/>
    <n v="0"/>
  </r>
  <r>
    <s v="32-A03-774"/>
    <x v="4"/>
    <x v="261"/>
    <x v="148"/>
    <n v="35017.25"/>
    <x v="4"/>
    <x v="0"/>
    <x v="538"/>
    <s v="D C RNCH COMM FAC IM"/>
    <s v=" "/>
    <s v=" "/>
    <x v="4"/>
    <x v="261"/>
    <x v="148"/>
    <n v="315115"/>
    <n v="0"/>
    <s v=" "/>
    <s v=" "/>
    <n v="30100000"/>
    <n v="104437.82"/>
    <n v="104437.82"/>
    <n v="0"/>
    <n v="0"/>
    <n v="35017.25"/>
    <n v="21931.040000000001"/>
    <n v="1036655.13"/>
    <n v="0"/>
    <n v="233.58"/>
    <n v="1049974.92"/>
    <n v="62237.63"/>
    <n v="62237.63"/>
    <n v="0"/>
    <n v="0"/>
    <n v="104437.82"/>
    <n v="21931.040000000001"/>
    <n v="932217.31"/>
    <n v="0"/>
    <n v="233.58"/>
    <n v="1014957.67"/>
    <n v="0"/>
    <n v="0"/>
    <n v="0"/>
    <n v="0"/>
    <n v="0"/>
  </r>
  <r>
    <s v="32-A03-775"/>
    <x v="4"/>
    <x v="261"/>
    <x v="149"/>
    <n v="0"/>
    <x v="4"/>
    <x v="0"/>
    <x v="539"/>
    <s v="SCOTTSDALE ENHANCE  "/>
    <s v=" "/>
    <s v=" "/>
    <x v="4"/>
    <x v="261"/>
    <x v="149"/>
    <n v="315115"/>
    <n v="0"/>
    <s v=" "/>
    <s v=" "/>
    <n v="30100000"/>
    <n v="0"/>
    <n v="0"/>
    <n v="0"/>
    <n v="0"/>
    <n v="0"/>
    <n v="0"/>
    <n v="0"/>
    <n v="0"/>
    <n v="0"/>
    <n v="0"/>
    <n v="0"/>
    <n v="0"/>
    <n v="0"/>
    <n v="0"/>
    <n v="0"/>
    <n v="0"/>
    <n v="0"/>
    <n v="0"/>
    <n v="0"/>
    <n v="0"/>
    <n v="0"/>
    <n v="0"/>
    <n v="0"/>
    <n v="0"/>
    <n v="0"/>
  </r>
  <r>
    <s v="32-A03-776"/>
    <x v="4"/>
    <x v="261"/>
    <x v="150"/>
    <n v="-0.31"/>
    <x v="4"/>
    <x v="0"/>
    <x v="540"/>
    <s v="RIO SALADO COMM FAC "/>
    <s v=" "/>
    <s v=" "/>
    <x v="4"/>
    <x v="261"/>
    <x v="150"/>
    <n v="319222"/>
    <n v="0"/>
    <s v=" "/>
    <s v=" "/>
    <s v="32A03776"/>
    <n v="-0.31"/>
    <n v="0"/>
    <n v="0"/>
    <n v="0"/>
    <n v="0"/>
    <n v="-0.31"/>
    <n v="0"/>
    <n v="0"/>
    <n v="0"/>
    <n v="0"/>
    <n v="-0.31"/>
    <n v="0"/>
    <n v="0"/>
    <n v="0"/>
    <n v="0"/>
    <n v="-0.31"/>
    <n v="0"/>
    <n v="0"/>
    <n v="0"/>
    <n v="0"/>
    <n v="0"/>
    <n v="0"/>
    <n v="0"/>
    <n v="0"/>
    <n v="0"/>
  </r>
  <r>
    <s v="32-A03-777"/>
    <x v="4"/>
    <x v="261"/>
    <x v="151"/>
    <n v="424.88"/>
    <x v="4"/>
    <x v="0"/>
    <x v="541"/>
    <s v="PEORIA MAINT IMP 1  "/>
    <s v=" "/>
    <s v=" "/>
    <x v="4"/>
    <x v="261"/>
    <x v="151"/>
    <n v="315116"/>
    <n v="0"/>
    <s v=" "/>
    <s v=" "/>
    <s v="32A03777"/>
    <n v="599"/>
    <n v="0"/>
    <n v="0"/>
    <n v="599"/>
    <n v="424.88"/>
    <n v="134.6"/>
    <n v="0"/>
    <n v="0"/>
    <n v="6917.49"/>
    <n v="7207.77"/>
    <n v="283.83"/>
    <n v="0"/>
    <n v="0"/>
    <n v="283.83"/>
    <n v="599"/>
    <n v="134.6"/>
    <n v="0"/>
    <n v="0"/>
    <n v="6318.49"/>
    <n v="6782.89"/>
    <n v="0"/>
    <n v="0"/>
    <n v="0"/>
    <n v="0"/>
    <n v="0"/>
  </r>
  <r>
    <s v="32-A03-778"/>
    <x v="4"/>
    <x v="261"/>
    <x v="152"/>
    <n v="297.69"/>
    <x v="4"/>
    <x v="0"/>
    <x v="542"/>
    <s v="PEORIA MAINT IMP 2  "/>
    <s v=" "/>
    <s v=" "/>
    <x v="4"/>
    <x v="261"/>
    <x v="152"/>
    <n v="315116"/>
    <n v="0"/>
    <s v=" "/>
    <s v=" "/>
    <s v="32A03778"/>
    <n v="420.49"/>
    <n v="0"/>
    <n v="0"/>
    <n v="420.49"/>
    <n v="297.69"/>
    <n v="221.4"/>
    <n v="0"/>
    <n v="0"/>
    <n v="6625.87"/>
    <n v="6702.16"/>
    <n v="73.48"/>
    <n v="0"/>
    <n v="0"/>
    <n v="73.48"/>
    <n v="420.49"/>
    <n v="221.4"/>
    <n v="0"/>
    <n v="0"/>
    <n v="6205.38"/>
    <n v="6404.47"/>
    <n v="0"/>
    <n v="0"/>
    <n v="0"/>
    <n v="0"/>
    <n v="0"/>
  </r>
  <r>
    <s v="32-A03-779"/>
    <x v="4"/>
    <x v="261"/>
    <x v="153"/>
    <n v="0"/>
    <x v="4"/>
    <x v="0"/>
    <x v="543"/>
    <s v="PEORIA MAINT IMP 3  "/>
    <s v=" "/>
    <s v=" "/>
    <x v="4"/>
    <x v="261"/>
    <x v="153"/>
    <n v="315116"/>
    <n v="0"/>
    <s v=" "/>
    <s v=" "/>
    <s v="32A03779"/>
    <n v="242.81"/>
    <n v="0"/>
    <n v="0"/>
    <n v="242.81"/>
    <n v="0"/>
    <n v="183.52"/>
    <n v="0"/>
    <n v="0"/>
    <n v="6522.94"/>
    <n v="6339.42"/>
    <n v="198.37"/>
    <n v="0"/>
    <n v="0"/>
    <n v="198.37"/>
    <n v="242.81"/>
    <n v="183.52"/>
    <n v="0"/>
    <n v="0"/>
    <n v="6280.13"/>
    <n v="6339.42"/>
    <n v="0"/>
    <n v="0"/>
    <n v="0"/>
    <n v="0"/>
    <n v="0"/>
  </r>
  <r>
    <s v="32-A03-780"/>
    <x v="4"/>
    <x v="261"/>
    <x v="154"/>
    <n v="39.619999999999997"/>
    <x v="4"/>
    <x v="0"/>
    <x v="544"/>
    <s v="PEORIA MAINT IMP 4  "/>
    <s v=" "/>
    <s v=" "/>
    <x v="4"/>
    <x v="261"/>
    <x v="154"/>
    <n v="315116"/>
    <n v="0"/>
    <s v=" "/>
    <s v=" "/>
    <s v="32A03780"/>
    <n v="196.35"/>
    <n v="0"/>
    <n v="0"/>
    <n v="196.35"/>
    <n v="39.619999999999997"/>
    <n v="64.55"/>
    <n v="0"/>
    <n v="0"/>
    <n v="5805.72"/>
    <n v="5780.79"/>
    <n v="0"/>
    <n v="0"/>
    <n v="0"/>
    <n v="0"/>
    <n v="196.35"/>
    <n v="64.55"/>
    <n v="0"/>
    <n v="0"/>
    <n v="5609.37"/>
    <n v="5741.17"/>
    <n v="0"/>
    <n v="0"/>
    <n v="0"/>
    <n v="0"/>
    <n v="0"/>
  </r>
  <r>
    <s v="32-A03-781"/>
    <x v="4"/>
    <x v="261"/>
    <x v="155"/>
    <n v="260.18"/>
    <x v="4"/>
    <x v="0"/>
    <x v="545"/>
    <s v="PEORIA MAINT IMP 5  "/>
    <s v=" "/>
    <s v=" "/>
    <x v="4"/>
    <x v="261"/>
    <x v="155"/>
    <n v="315116"/>
    <n v="0"/>
    <s v=" "/>
    <s v=" "/>
    <s v="32A03781"/>
    <n v="371.25"/>
    <n v="0"/>
    <n v="0"/>
    <n v="371.25"/>
    <n v="260.18"/>
    <n v="109.82"/>
    <n v="0"/>
    <n v="0"/>
    <n v="13203.32"/>
    <n v="13353.68"/>
    <n v="609.74"/>
    <n v="0"/>
    <n v="0"/>
    <n v="609.74"/>
    <n v="371.25"/>
    <n v="109.82"/>
    <n v="0"/>
    <n v="0"/>
    <n v="12832.07"/>
    <n v="13093.5"/>
    <n v="0"/>
    <n v="0"/>
    <n v="0"/>
    <n v="0"/>
    <n v="0"/>
  </r>
  <r>
    <s v="32-A03-782"/>
    <x v="4"/>
    <x v="261"/>
    <x v="156"/>
    <n v="161.27000000000001"/>
    <x v="4"/>
    <x v="0"/>
    <x v="546"/>
    <s v="PEORIA MAINT IMP 6  "/>
    <s v=" "/>
    <s v=" "/>
    <x v="4"/>
    <x v="261"/>
    <x v="156"/>
    <n v="315116"/>
    <n v="0"/>
    <s v=" "/>
    <s v=" "/>
    <s v="32A03782"/>
    <n v="404.34"/>
    <n v="0"/>
    <n v="0"/>
    <n v="404.34"/>
    <n v="161.27000000000001"/>
    <n v="41.89"/>
    <n v="0"/>
    <n v="0"/>
    <n v="6700.59"/>
    <n v="6819.97"/>
    <n v="132.97"/>
    <n v="0"/>
    <n v="0"/>
    <n v="132.97"/>
    <n v="404.34"/>
    <n v="41.89"/>
    <n v="0"/>
    <n v="0"/>
    <n v="6296.25"/>
    <n v="6658.7"/>
    <n v="0"/>
    <n v="0"/>
    <n v="0"/>
    <n v="0"/>
    <n v="0"/>
  </r>
  <r>
    <s v="32-A03-783"/>
    <x v="4"/>
    <x v="261"/>
    <x v="157"/>
    <n v="320.24"/>
    <x v="4"/>
    <x v="0"/>
    <x v="547"/>
    <s v="PEORIA MAINT IMP 7  "/>
    <s v=" "/>
    <s v=" "/>
    <x v="4"/>
    <x v="261"/>
    <x v="157"/>
    <n v="315116"/>
    <n v="0"/>
    <s v=" "/>
    <s v=" "/>
    <s v="32A03783"/>
    <n v="414.96"/>
    <n v="0"/>
    <n v="0"/>
    <n v="414.96"/>
    <n v="320.24"/>
    <n v="149.53"/>
    <n v="0"/>
    <n v="0"/>
    <n v="9098.73"/>
    <n v="9269.44"/>
    <n v="454.98"/>
    <n v="0"/>
    <n v="0"/>
    <n v="454.98"/>
    <n v="414.96"/>
    <n v="149.53"/>
    <n v="0"/>
    <n v="0"/>
    <n v="8683.77"/>
    <n v="8949.2000000000007"/>
    <n v="0"/>
    <n v="0"/>
    <n v="0"/>
    <n v="0"/>
    <n v="0"/>
  </r>
  <r>
    <s v="32-A03-784"/>
    <x v="4"/>
    <x v="261"/>
    <x v="158"/>
    <n v="277.31"/>
    <x v="4"/>
    <x v="0"/>
    <x v="548"/>
    <s v="PEORIA MAINT IMP 10 "/>
    <s v=" "/>
    <s v=" "/>
    <x v="4"/>
    <x v="261"/>
    <x v="158"/>
    <n v="315116"/>
    <n v="0"/>
    <s v=" "/>
    <s v=" "/>
    <s v="32A03784"/>
    <n v="1035.8800000000001"/>
    <n v="0"/>
    <n v="0"/>
    <n v="1035.8800000000001"/>
    <n v="277.31"/>
    <n v="135.19999999999999"/>
    <n v="0"/>
    <n v="0"/>
    <n v="13478.98"/>
    <n v="13621.09"/>
    <n v="403.7"/>
    <n v="0"/>
    <n v="0"/>
    <n v="403.7"/>
    <n v="1035.8800000000001"/>
    <n v="135.19999999999999"/>
    <n v="0"/>
    <n v="0"/>
    <n v="12443.1"/>
    <n v="13343.78"/>
    <n v="0"/>
    <n v="0"/>
    <n v="0"/>
    <n v="0"/>
    <n v="0"/>
  </r>
  <r>
    <s v="32-A03-785"/>
    <x v="4"/>
    <x v="261"/>
    <x v="159"/>
    <n v="0"/>
    <x v="4"/>
    <x v="0"/>
    <x v="549"/>
    <s v="CAREFREE UTIL CFD   "/>
    <s v=" "/>
    <s v=" "/>
    <x v="4"/>
    <x v="261"/>
    <x v="159"/>
    <n v="319222"/>
    <n v="0"/>
    <s v=" "/>
    <s v=" "/>
    <n v="30100000"/>
    <n v="0"/>
    <n v="0"/>
    <n v="0"/>
    <n v="0"/>
    <n v="0"/>
    <n v="0"/>
    <n v="0"/>
    <n v="0"/>
    <n v="0"/>
    <n v="0"/>
    <n v="0"/>
    <n v="0"/>
    <n v="0"/>
    <n v="0"/>
    <n v="0"/>
    <n v="0"/>
    <n v="0"/>
    <n v="0"/>
    <n v="0"/>
    <n v="0"/>
    <n v="0"/>
    <n v="0"/>
    <n v="0"/>
    <n v="0"/>
    <n v="0"/>
  </r>
  <r>
    <s v="32-A03-786"/>
    <x v="4"/>
    <x v="261"/>
    <x v="160"/>
    <n v="4955.8999999999996"/>
    <x v="4"/>
    <x v="0"/>
    <x v="550"/>
    <s v="VIA LINDA RD CFD    "/>
    <s v=" "/>
    <s v=" "/>
    <x v="4"/>
    <x v="261"/>
    <x v="160"/>
    <n v="315115"/>
    <n v="0"/>
    <s v=" "/>
    <s v=" "/>
    <n v="30100000"/>
    <n v="9392.52"/>
    <n v="9392.52"/>
    <n v="0"/>
    <n v="0"/>
    <n v="4955.8999999999996"/>
    <n v="536.12"/>
    <n v="125142.64"/>
    <n v="0"/>
    <n v="71.77"/>
    <n v="129634.19"/>
    <n v="5051.5200000000004"/>
    <n v="5051.5200000000004"/>
    <n v="0"/>
    <n v="0"/>
    <n v="9392.52"/>
    <n v="536.12"/>
    <n v="115750.12"/>
    <n v="0"/>
    <n v="71.77"/>
    <n v="124678.29"/>
    <n v="0"/>
    <n v="0"/>
    <n v="0"/>
    <n v="0"/>
    <n v="0"/>
  </r>
  <r>
    <s v="32-A03-787"/>
    <x v="4"/>
    <x v="261"/>
    <x v="161"/>
    <n v="0"/>
    <x v="4"/>
    <x v="0"/>
    <x v="551"/>
    <s v="DESERT HILLS SANITAR"/>
    <s v=" "/>
    <s v=" "/>
    <x v="4"/>
    <x v="261"/>
    <x v="161"/>
    <n v="319222"/>
    <n v="0"/>
    <s v=" "/>
    <s v=" "/>
    <n v="30100000"/>
    <n v="0"/>
    <n v="0"/>
    <n v="0"/>
    <n v="0"/>
    <n v="0"/>
    <n v="0"/>
    <n v="0"/>
    <n v="0"/>
    <n v="0"/>
    <n v="0"/>
    <n v="0"/>
    <n v="0"/>
    <n v="0"/>
    <n v="0"/>
    <n v="0"/>
    <n v="0"/>
    <n v="0"/>
    <n v="0"/>
    <n v="0"/>
    <n v="0"/>
    <n v="0"/>
    <n v="0"/>
    <n v="0"/>
    <n v="0"/>
    <n v="0"/>
  </r>
  <r>
    <s v="32-A03-788"/>
    <x v="4"/>
    <x v="261"/>
    <x v="162"/>
    <n v="2018.58"/>
    <x v="4"/>
    <x v="0"/>
    <x v="552"/>
    <s v="WILDFLOWER CFD 2    "/>
    <s v=" "/>
    <s v=" "/>
    <x v="4"/>
    <x v="261"/>
    <x v="162"/>
    <n v="315115"/>
    <n v="0"/>
    <s v=" "/>
    <s v=" "/>
    <n v="30100000"/>
    <n v="4266.5600000000004"/>
    <n v="4266.5600000000004"/>
    <n v="0"/>
    <n v="0"/>
    <n v="2018.58"/>
    <n v="1901.08"/>
    <n v="83401.8"/>
    <n v="0"/>
    <n v="1.97"/>
    <n v="83521.27"/>
    <n v="2307.27"/>
    <n v="2307.27"/>
    <n v="0"/>
    <n v="0"/>
    <n v="4266.5600000000004"/>
    <n v="1901.08"/>
    <n v="79135.240000000005"/>
    <n v="0"/>
    <n v="1.97"/>
    <n v="81502.69"/>
    <n v="0"/>
    <n v="0"/>
    <n v="0"/>
    <n v="0"/>
    <n v="0"/>
  </r>
  <r>
    <s v="32-A03-789"/>
    <x v="4"/>
    <x v="261"/>
    <x v="163"/>
    <n v="6.09"/>
    <x v="4"/>
    <x v="0"/>
    <x v="553"/>
    <s v="COTTONWOODS MAINT   "/>
    <s v=" "/>
    <s v=" "/>
    <x v="4"/>
    <x v="261"/>
    <x v="163"/>
    <n v="315115"/>
    <n v="0"/>
    <s v=" "/>
    <s v=" "/>
    <n v="30100000"/>
    <n v="131.57"/>
    <n v="131.57"/>
    <n v="0"/>
    <n v="0"/>
    <n v="6.09"/>
    <n v="33.770000000000003"/>
    <n v="3395.74"/>
    <n v="0"/>
    <n v="0"/>
    <n v="3368.06"/>
    <n v="89.99"/>
    <n v="89.99"/>
    <n v="0"/>
    <n v="0"/>
    <n v="131.57"/>
    <n v="33.770000000000003"/>
    <n v="3264.17"/>
    <n v="0"/>
    <n v="0"/>
    <n v="3361.97"/>
    <n v="0"/>
    <n v="0"/>
    <n v="0"/>
    <n v="0"/>
    <n v="0"/>
  </r>
  <r>
    <s v="32-A03-790"/>
    <x v="4"/>
    <x v="261"/>
    <x v="164"/>
    <n v="12864.64"/>
    <x v="4"/>
    <x v="0"/>
    <x v="554"/>
    <s v="ESTRELLA MTN RCH CFD"/>
    <s v=" "/>
    <s v=" "/>
    <x v="4"/>
    <x v="261"/>
    <x v="164"/>
    <n v="315115"/>
    <n v="0"/>
    <s v=" "/>
    <s v=" "/>
    <n v="30100000"/>
    <n v="27894.49"/>
    <n v="27894.49"/>
    <n v="0"/>
    <n v="0"/>
    <n v="12864.64"/>
    <n v="3252.28"/>
    <n v="553315.59"/>
    <n v="0"/>
    <n v="12.51"/>
    <n v="562940.46"/>
    <n v="22420.93"/>
    <n v="22420.93"/>
    <n v="0"/>
    <n v="0"/>
    <n v="27894.49"/>
    <n v="3252.28"/>
    <n v="525421.1"/>
    <n v="0"/>
    <n v="12.51"/>
    <n v="550075.81999999995"/>
    <n v="0"/>
    <n v="0"/>
    <n v="0"/>
    <n v="0"/>
    <n v="0"/>
  </r>
  <r>
    <s v="32-A03-791"/>
    <x v="4"/>
    <x v="261"/>
    <x v="165"/>
    <n v="6185.4"/>
    <x v="4"/>
    <x v="0"/>
    <x v="555"/>
    <s v="COTTONFLOWER CFD    "/>
    <s v=" "/>
    <s v=" "/>
    <x v="4"/>
    <x v="261"/>
    <x v="165"/>
    <n v="315115"/>
    <n v="0"/>
    <s v=" "/>
    <s v=" "/>
    <n v="30100000"/>
    <n v="8656.2800000000007"/>
    <n v="8656.2800000000007"/>
    <n v="0"/>
    <n v="0"/>
    <n v="6185.4"/>
    <n v="1940.57"/>
    <n v="169972.42"/>
    <n v="0"/>
    <n v="65.97"/>
    <n v="174283.22"/>
    <n v="5796.48"/>
    <n v="5796.48"/>
    <n v="0"/>
    <n v="0"/>
    <n v="8656.2800000000007"/>
    <n v="1940.57"/>
    <n v="161316.14000000001"/>
    <n v="0"/>
    <n v="65.97"/>
    <n v="168097.82"/>
    <n v="0"/>
    <n v="0"/>
    <n v="0"/>
    <n v="0"/>
    <n v="0"/>
  </r>
  <r>
    <s v="32-A03-792"/>
    <x v="4"/>
    <x v="261"/>
    <x v="166"/>
    <n v="5362.57"/>
    <x v="4"/>
    <x v="0"/>
    <x v="556"/>
    <s v="SAGUARO ACRES CFD   "/>
    <s v=" "/>
    <s v=" "/>
    <x v="4"/>
    <x v="261"/>
    <x v="166"/>
    <n v="315115"/>
    <n v="0"/>
    <s v=" "/>
    <s v=" "/>
    <n v="30100000"/>
    <n v="5486.03"/>
    <n v="5486.03"/>
    <n v="0"/>
    <n v="0"/>
    <n v="5362.57"/>
    <n v="2707.76"/>
    <n v="54372.42"/>
    <n v="0"/>
    <n v="0"/>
    <n v="57027.23"/>
    <n v="1308.3900000000001"/>
    <n v="1308.3900000000001"/>
    <n v="0"/>
    <n v="0"/>
    <n v="5486.03"/>
    <n v="2707.76"/>
    <n v="48886.39"/>
    <n v="0"/>
    <n v="0"/>
    <n v="51664.66"/>
    <n v="0"/>
    <n v="0"/>
    <n v="0"/>
    <n v="0"/>
    <n v="0"/>
  </r>
  <r>
    <s v="32-A03-793"/>
    <x v="4"/>
    <x v="261"/>
    <x v="167"/>
    <n v="150.19999999999999"/>
    <x v="4"/>
    <x v="0"/>
    <x v="557"/>
    <s v="PEORIA MAINT IMP #69"/>
    <s v=" "/>
    <s v=" "/>
    <x v="4"/>
    <x v="261"/>
    <x v="167"/>
    <n v="315116"/>
    <n v="0"/>
    <s v=" "/>
    <s v=" "/>
    <n v="30100000"/>
    <n v="371.01"/>
    <n v="0"/>
    <n v="0"/>
    <n v="371.01"/>
    <n v="150.19999999999999"/>
    <n v="209.19"/>
    <n v="0"/>
    <n v="0"/>
    <n v="9525.1"/>
    <n v="9466.11"/>
    <n v="232.51"/>
    <n v="0"/>
    <n v="0"/>
    <n v="232.51"/>
    <n v="371.01"/>
    <n v="209.19"/>
    <n v="0"/>
    <n v="0"/>
    <n v="9154.09"/>
    <n v="9315.91"/>
    <n v="0"/>
    <n v="0"/>
    <n v="0"/>
    <n v="0"/>
    <n v="0"/>
  </r>
  <r>
    <s v="32-A03-794"/>
    <x v="4"/>
    <x v="261"/>
    <x v="168"/>
    <n v="3571.55"/>
    <x v="4"/>
    <x v="0"/>
    <x v="558"/>
    <s v="CENTERRA CFD        "/>
    <s v=" "/>
    <s v=" "/>
    <x v="4"/>
    <x v="261"/>
    <x v="168"/>
    <n v="315115"/>
    <n v="0"/>
    <s v=" "/>
    <s v=" "/>
    <n v="30100000"/>
    <n v="9705.67"/>
    <n v="9705.67"/>
    <n v="0"/>
    <n v="0"/>
    <n v="3571.55"/>
    <n v="2180.29"/>
    <n v="203027.57"/>
    <n v="0"/>
    <n v="21.82"/>
    <n v="204440.65"/>
    <n v="3226.86"/>
    <n v="3226.86"/>
    <n v="0"/>
    <n v="0"/>
    <n v="9705.67"/>
    <n v="2180.29"/>
    <n v="193321.9"/>
    <n v="0"/>
    <n v="21.82"/>
    <n v="200869.1"/>
    <n v="0"/>
    <n v="0"/>
    <n v="0"/>
    <n v="0"/>
    <n v="0"/>
  </r>
  <r>
    <s v="32-A03-795"/>
    <x v="4"/>
    <x v="261"/>
    <x v="169"/>
    <n v="92247.52"/>
    <x v="4"/>
    <x v="0"/>
    <x v="559"/>
    <s v="SUNDANCE C.F.D.     "/>
    <s v=" "/>
    <s v=" "/>
    <x v="4"/>
    <x v="261"/>
    <x v="169"/>
    <n v="315115"/>
    <n v="0"/>
    <s v=" "/>
    <s v=" "/>
    <n v="30100000"/>
    <n v="70136.800000000003"/>
    <n v="70136.800000000003"/>
    <n v="0"/>
    <n v="733.78"/>
    <n v="92981.3"/>
    <n v="953.4"/>
    <n v="1042413.32"/>
    <n v="0"/>
    <n v="1705.52"/>
    <n v="1135412.96"/>
    <n v="32847.46"/>
    <n v="32847.46"/>
    <n v="0"/>
    <n v="0.79"/>
    <n v="70137.59"/>
    <n v="953.4"/>
    <n v="972276.52"/>
    <n v="0"/>
    <n v="971.74"/>
    <n v="1042431.66"/>
    <n v="0"/>
    <n v="0"/>
    <n v="0"/>
    <n v="0"/>
    <n v="0"/>
  </r>
  <r>
    <s v="32-A03-796"/>
    <x v="4"/>
    <x v="261"/>
    <x v="170"/>
    <n v="27006.53"/>
    <x v="4"/>
    <x v="0"/>
    <x v="560"/>
    <s v="WHITE STONE DIST 1  "/>
    <s v=" "/>
    <s v=" "/>
    <x v="4"/>
    <x v="261"/>
    <x v="170"/>
    <n v="315115"/>
    <n v="0"/>
    <s v=" "/>
    <s v=" "/>
    <n v="30100000"/>
    <n v="76676.11"/>
    <n v="90154.22"/>
    <n v="0"/>
    <n v="0"/>
    <n v="40484.639999999999"/>
    <n v="-2579.96"/>
    <n v="1272475.8400000001"/>
    <n v="0"/>
    <n v="39465.54"/>
    <n v="1341527.8700000001"/>
    <n v="31782.5"/>
    <n v="45260.61"/>
    <n v="0"/>
    <n v="5.07"/>
    <n v="90159.29"/>
    <n v="-2579.96"/>
    <n v="1182321.6200000001"/>
    <n v="0"/>
    <n v="39465.54"/>
    <n v="1301043.23"/>
    <n v="0"/>
    <n v="0"/>
    <n v="0"/>
    <n v="0"/>
    <n v="0"/>
  </r>
  <r>
    <s v="32-A03-797"/>
    <x v="4"/>
    <x v="261"/>
    <x v="171"/>
    <n v="13207.53"/>
    <x v="4"/>
    <x v="0"/>
    <x v="561"/>
    <s v="WHITESTONE WESTN    "/>
    <s v=" "/>
    <s v=" "/>
    <x v="4"/>
    <x v="261"/>
    <x v="171"/>
    <n v="315115"/>
    <n v="0"/>
    <s v=" "/>
    <s v=" "/>
    <n v="30100000"/>
    <n v="10582.99"/>
    <n v="10582.99"/>
    <n v="0"/>
    <n v="0"/>
    <n v="13207.53"/>
    <n v="2900.91"/>
    <n v="287975.27"/>
    <n v="0"/>
    <n v="7303.03"/>
    <n v="305584.92"/>
    <n v="11206.86"/>
    <n v="11206.86"/>
    <n v="0"/>
    <n v="0"/>
    <n v="10582.99"/>
    <n v="2900.91"/>
    <n v="277392.28000000003"/>
    <n v="0"/>
    <n v="7303.03"/>
    <n v="292377.39"/>
    <n v="0"/>
    <n v="0"/>
    <n v="0"/>
    <n v="0"/>
    <n v="0"/>
  </r>
  <r>
    <s v="32-A03-798"/>
    <x v="4"/>
    <x v="261"/>
    <x v="172"/>
    <n v="0"/>
    <x v="4"/>
    <x v="0"/>
    <x v="562"/>
    <s v="PEORIA MAINT IMP DIS"/>
    <s v=" "/>
    <s v=" "/>
    <x v="4"/>
    <x v="261"/>
    <x v="172"/>
    <n v="315116"/>
    <n v="0"/>
    <s v=" "/>
    <s v=" "/>
    <s v="        "/>
    <n v="0"/>
    <n v="0"/>
    <n v="0"/>
    <n v="0"/>
    <n v="0"/>
    <n v="0"/>
    <n v="0"/>
    <n v="0"/>
    <n v="0"/>
    <n v="0"/>
    <n v="0"/>
    <n v="0"/>
    <n v="0"/>
    <n v="0"/>
    <n v="0"/>
    <n v="0"/>
    <n v="0"/>
    <n v="0"/>
    <n v="0"/>
    <n v="0"/>
    <n v="0"/>
    <n v="0"/>
    <n v="0"/>
    <n v="0"/>
    <n v="0"/>
  </r>
  <r>
    <s v="32-A03-799"/>
    <x v="4"/>
    <x v="261"/>
    <x v="173"/>
    <n v="85.54"/>
    <x v="4"/>
    <x v="0"/>
    <x v="563"/>
    <s v="PEORIA MAIN 1025    "/>
    <s v=" "/>
    <s v=" "/>
    <x v="4"/>
    <x v="261"/>
    <x v="173"/>
    <n v="315116"/>
    <n v="0"/>
    <s v=" "/>
    <s v=" "/>
    <n v="30100000"/>
    <n v="486.82"/>
    <n v="0"/>
    <n v="0"/>
    <n v="486.82"/>
    <n v="85.54"/>
    <n v="210.45"/>
    <n v="0"/>
    <n v="0"/>
    <n v="6377.1"/>
    <n v="6252.19"/>
    <n v="337.29"/>
    <n v="0"/>
    <n v="0"/>
    <n v="337.29"/>
    <n v="486.82"/>
    <n v="210.45"/>
    <n v="0"/>
    <n v="0"/>
    <n v="5890.28"/>
    <n v="6166.65"/>
    <n v="0"/>
    <n v="0"/>
    <n v="0"/>
    <n v="0"/>
    <n v="0"/>
  </r>
  <r>
    <s v="32-A03-800"/>
    <x v="4"/>
    <x v="261"/>
    <x v="174"/>
    <n v="6686.85"/>
    <x v="4"/>
    <x v="0"/>
    <x v="564"/>
    <s v="VILLAGE@LITCHFIELD  "/>
    <s v=" "/>
    <s v=" "/>
    <x v="4"/>
    <x v="261"/>
    <x v="174"/>
    <n v="315115"/>
    <n v="0"/>
    <s v=" "/>
    <s v=" "/>
    <n v="30100000"/>
    <n v="17466.5"/>
    <n v="17466.5"/>
    <n v="0"/>
    <n v="0"/>
    <n v="6686.85"/>
    <n v="2825.32"/>
    <n v="265293.52"/>
    <n v="0"/>
    <n v="246.32"/>
    <n v="269401.37"/>
    <n v="8339.2800000000007"/>
    <n v="8339.2800000000007"/>
    <n v="0"/>
    <n v="0"/>
    <n v="17466.5"/>
    <n v="2825.32"/>
    <n v="247827.02"/>
    <n v="0"/>
    <n v="246.32"/>
    <n v="262714.52"/>
    <n v="0"/>
    <n v="0"/>
    <n v="0"/>
    <n v="0"/>
    <n v="0"/>
  </r>
  <r>
    <s v="32-A03-801"/>
    <x v="4"/>
    <x v="261"/>
    <x v="175"/>
    <n v="0"/>
    <x v="4"/>
    <x v="0"/>
    <x v="565"/>
    <s v="VISTANCIA CFD       "/>
    <s v=" "/>
    <s v=" "/>
    <x v="4"/>
    <x v="261"/>
    <x v="175"/>
    <n v="315115"/>
    <n v="0"/>
    <s v=" "/>
    <s v=" "/>
    <n v="30100000"/>
    <n v="0"/>
    <n v="0"/>
    <n v="0"/>
    <n v="0"/>
    <n v="0"/>
    <n v="0"/>
    <n v="0"/>
    <n v="0"/>
    <n v="0"/>
    <n v="0"/>
    <n v="0"/>
    <n v="0"/>
    <n v="0"/>
    <n v="0"/>
    <n v="0"/>
    <n v="0"/>
    <n v="0"/>
    <n v="0"/>
    <n v="0"/>
    <n v="0"/>
    <n v="0"/>
    <n v="0"/>
    <n v="0"/>
    <n v="0"/>
    <n v="0"/>
  </r>
  <r>
    <s v="32-A03-802"/>
    <x v="4"/>
    <x v="261"/>
    <x v="176"/>
    <n v="10100.86"/>
    <x v="4"/>
    <x v="0"/>
    <x v="566"/>
    <s v="WESTPARK CFD        "/>
    <s v=" "/>
    <s v=" "/>
    <x v="4"/>
    <x v="261"/>
    <x v="176"/>
    <n v="315115"/>
    <n v="0"/>
    <s v=" "/>
    <s v=" "/>
    <n v="30100000"/>
    <n v="26463.48"/>
    <n v="26463.48"/>
    <n v="0"/>
    <n v="0"/>
    <n v="10100.86"/>
    <n v="3036.43"/>
    <n v="319693.43"/>
    <n v="0"/>
    <n v="3.96"/>
    <n v="326761.82"/>
    <n v="9494.94"/>
    <n v="9494.94"/>
    <n v="0"/>
    <n v="0"/>
    <n v="26463.48"/>
    <n v="3036.43"/>
    <n v="293229.95"/>
    <n v="0"/>
    <n v="3.96"/>
    <n v="316660.96000000002"/>
    <n v="0"/>
    <n v="0"/>
    <n v="0"/>
    <n v="0"/>
    <n v="0"/>
  </r>
  <r>
    <s v="32-A03-803"/>
    <x v="4"/>
    <x v="261"/>
    <x v="177"/>
    <n v="3485.96"/>
    <x v="4"/>
    <x v="0"/>
    <x v="567"/>
    <s v="CORTINA CFD         "/>
    <s v=" "/>
    <s v=" "/>
    <x v="4"/>
    <x v="261"/>
    <x v="177"/>
    <n v="315115"/>
    <n v="0"/>
    <s v=" "/>
    <s v=" "/>
    <n v="30100000"/>
    <n v="8944.57"/>
    <n v="8944.57"/>
    <n v="0"/>
    <n v="0"/>
    <n v="3485.96"/>
    <n v="1535.74"/>
    <n v="146395.6"/>
    <n v="0"/>
    <n v="0.5"/>
    <n v="148346.32"/>
    <n v="3793.21"/>
    <n v="3793.21"/>
    <n v="0"/>
    <n v="0"/>
    <n v="8944.57"/>
    <n v="1535.74"/>
    <n v="137451.03"/>
    <n v="0"/>
    <n v="0.5"/>
    <n v="144860.35999999999"/>
    <n v="0"/>
    <n v="0"/>
    <n v="0"/>
    <n v="0"/>
    <n v="0"/>
  </r>
  <r>
    <s v="32-A03-804"/>
    <x v="4"/>
    <x v="261"/>
    <x v="178"/>
    <n v="62434.74"/>
    <x v="4"/>
    <x v="0"/>
    <x v="565"/>
    <s v="VISTANCIA CFD       "/>
    <s v=" "/>
    <s v=" "/>
    <x v="4"/>
    <x v="261"/>
    <x v="178"/>
    <n v="315115"/>
    <n v="0"/>
    <s v=" "/>
    <s v=" "/>
    <n v="30100000"/>
    <n v="128202.04"/>
    <n v="128202.04"/>
    <n v="0"/>
    <n v="25.4"/>
    <n v="62460.14"/>
    <n v="16315.48"/>
    <n v="1658964.45"/>
    <n v="0"/>
    <n v="2487.46"/>
    <n v="1707571.17"/>
    <n v="64164.31"/>
    <n v="64164.31"/>
    <n v="0"/>
    <n v="57.37"/>
    <n v="128259.41"/>
    <n v="16315.48"/>
    <n v="1530762.41"/>
    <n v="0"/>
    <n v="2462.06"/>
    <n v="1645111.03"/>
    <n v="0"/>
    <n v="0"/>
    <n v="0"/>
    <n v="0"/>
    <n v="0"/>
  </r>
  <r>
    <s v="32-A03-805"/>
    <x v="4"/>
    <x v="261"/>
    <x v="179"/>
    <n v="4001.18"/>
    <x v="4"/>
    <x v="0"/>
    <x v="568"/>
    <s v="AGUA FRIA RANCH CFD "/>
    <s v=" "/>
    <s v=" "/>
    <x v="4"/>
    <x v="261"/>
    <x v="179"/>
    <n v="315115"/>
    <n v="0"/>
    <s v=" "/>
    <s v=" "/>
    <n v="30100000"/>
    <n v="7236.15"/>
    <n v="7236.15"/>
    <n v="0"/>
    <n v="0"/>
    <n v="4001.18"/>
    <n v="1161.22"/>
    <n v="184951.27"/>
    <n v="0"/>
    <n v="158.24"/>
    <n v="187949.47"/>
    <n v="4649.46"/>
    <n v="4649.46"/>
    <n v="0"/>
    <n v="79.5"/>
    <n v="7315.65"/>
    <n v="1161.22"/>
    <n v="177715.12"/>
    <n v="0"/>
    <n v="158.24"/>
    <n v="183948.29"/>
    <n v="0"/>
    <n v="0"/>
    <n v="0"/>
    <n v="0"/>
    <n v="0"/>
  </r>
  <r>
    <s v="32-A03-806"/>
    <x v="4"/>
    <x v="261"/>
    <x v="180"/>
    <n v="19518.21"/>
    <x v="4"/>
    <x v="0"/>
    <x v="569"/>
    <s v="PALM VALLEY CFD #3  "/>
    <s v=" "/>
    <s v=" "/>
    <x v="4"/>
    <x v="261"/>
    <x v="180"/>
    <n v="315115"/>
    <n v="0"/>
    <s v=" "/>
    <s v=" "/>
    <n v="30100000"/>
    <n v="13814.71"/>
    <n v="13814.71"/>
    <n v="0"/>
    <n v="0"/>
    <n v="19518.21"/>
    <n v="4298.95"/>
    <n v="438450.85"/>
    <n v="0"/>
    <n v="78.510000000000005"/>
    <n v="453748.62"/>
    <n v="28413.759999999998"/>
    <n v="28413.759999999998"/>
    <n v="0"/>
    <n v="1.26"/>
    <n v="13815.97"/>
    <n v="4298.95"/>
    <n v="424636.14"/>
    <n v="0"/>
    <n v="78.510000000000005"/>
    <n v="434230.41"/>
    <n v="0"/>
    <n v="0"/>
    <n v="0"/>
    <n v="0"/>
    <n v="0"/>
  </r>
  <r>
    <s v="32-A03-807"/>
    <x v="4"/>
    <x v="261"/>
    <x v="181"/>
    <n v="25362.57"/>
    <x v="4"/>
    <x v="0"/>
    <x v="570"/>
    <s v="MARLEY PARK CFD     "/>
    <s v=" "/>
    <s v=" "/>
    <x v="4"/>
    <x v="261"/>
    <x v="181"/>
    <n v="315115"/>
    <n v="0"/>
    <s v=" "/>
    <s v=" "/>
    <n v="30100000"/>
    <n v="16933.89"/>
    <n v="17701.349999999999"/>
    <n v="0"/>
    <n v="0"/>
    <n v="26130.03"/>
    <n v="2728.56"/>
    <n v="489612.6"/>
    <n v="0"/>
    <n v="6.07"/>
    <n v="512252.68"/>
    <n v="22878.25"/>
    <n v="23645.71"/>
    <n v="0"/>
    <n v="0"/>
    <n v="17701.349999999999"/>
    <n v="2728.56"/>
    <n v="471911.25"/>
    <n v="0"/>
    <n v="6.07"/>
    <n v="486122.65"/>
    <n v="0"/>
    <n v="0"/>
    <n v="0"/>
    <n v="0"/>
    <n v="0"/>
  </r>
  <r>
    <s v="32-A03-808"/>
    <x v="4"/>
    <x v="261"/>
    <x v="182"/>
    <n v="10663.48"/>
    <x v="4"/>
    <x v="0"/>
    <x v="571"/>
    <s v="TARTESSO WEST CFD   "/>
    <s v=" "/>
    <s v=" "/>
    <x v="4"/>
    <x v="261"/>
    <x v="182"/>
    <n v="315115"/>
    <n v="1"/>
    <s v=" "/>
    <s v=" "/>
    <n v="30100000"/>
    <n v="19717.16"/>
    <n v="19717.16"/>
    <n v="0"/>
    <n v="0"/>
    <n v="10663.48"/>
    <n v="10466.44"/>
    <n v="447458.04"/>
    <n v="0"/>
    <n v="15883.46"/>
    <n v="463538.54"/>
    <n v="10865.76"/>
    <n v="10865.76"/>
    <n v="0"/>
    <n v="0"/>
    <n v="19717.16"/>
    <n v="10466.44"/>
    <n v="427740.88"/>
    <n v="0"/>
    <n v="15883.46"/>
    <n v="452875.06"/>
    <n v="0"/>
    <n v="0"/>
    <n v="0"/>
    <n v="0"/>
    <n v="0"/>
  </r>
  <r>
    <s v="32-A03-809"/>
    <x v="4"/>
    <x v="261"/>
    <x v="183"/>
    <n v="1716.72"/>
    <x v="4"/>
    <x v="0"/>
    <x v="572"/>
    <s v="DOWNTOWN CHANDLER   "/>
    <s v=" "/>
    <s v=" "/>
    <x v="4"/>
    <x v="261"/>
    <x v="183"/>
    <n v="315115"/>
    <n v="0"/>
    <s v=" "/>
    <s v=" "/>
    <n v="30100000"/>
    <n v="5147.26"/>
    <n v="5147.26"/>
    <n v="0"/>
    <n v="0"/>
    <n v="1716.72"/>
    <n v="2517.77"/>
    <n v="88523.22"/>
    <n v="0"/>
    <n v="84.42"/>
    <n v="87806.59"/>
    <n v="4031.2"/>
    <n v="4031.2"/>
    <n v="0"/>
    <n v="7.23"/>
    <n v="5154.49"/>
    <n v="2517.77"/>
    <n v="83375.960000000006"/>
    <n v="0"/>
    <n v="84.42"/>
    <n v="86089.87"/>
    <n v="0"/>
    <n v="0"/>
    <n v="0"/>
    <n v="0"/>
    <n v="0"/>
  </r>
  <r>
    <s v="32-A03-810"/>
    <x v="4"/>
    <x v="261"/>
    <x v="184"/>
    <n v="18.39"/>
    <x v="4"/>
    <x v="0"/>
    <x v="573"/>
    <s v="ELIANTO CFD         "/>
    <s v=" "/>
    <s v=" "/>
    <x v="4"/>
    <x v="261"/>
    <x v="184"/>
    <n v="315115"/>
    <n v="0"/>
    <s v=" "/>
    <s v=" "/>
    <n v="30100000"/>
    <n v="0"/>
    <n v="0"/>
    <n v="0"/>
    <n v="0"/>
    <n v="18.39"/>
    <n v="0"/>
    <n v="106.21"/>
    <n v="0"/>
    <n v="0"/>
    <n v="124.6"/>
    <n v="8.48"/>
    <n v="8.48"/>
    <n v="0"/>
    <n v="0"/>
    <n v="0"/>
    <n v="0"/>
    <n v="106.21"/>
    <n v="0"/>
    <n v="0"/>
    <n v="106.21"/>
    <n v="0"/>
    <n v="0"/>
    <n v="0"/>
    <n v="0"/>
    <n v="0"/>
  </r>
  <r>
    <s v="32-A03-811"/>
    <x v="4"/>
    <x v="261"/>
    <x v="185"/>
    <n v="28536.49"/>
    <x v="4"/>
    <x v="0"/>
    <x v="574"/>
    <s v="FESTIVAL RANCH CFD  "/>
    <s v=" "/>
    <s v=" "/>
    <x v="4"/>
    <x v="261"/>
    <x v="185"/>
    <n v="315115"/>
    <n v="0"/>
    <s v=" "/>
    <s v=" "/>
    <n v="30100000"/>
    <n v="76340.34"/>
    <n v="76340.34"/>
    <n v="0"/>
    <n v="0"/>
    <n v="28536.49"/>
    <n v="13082.08"/>
    <n v="931322.42"/>
    <n v="0"/>
    <n v="13140.32"/>
    <n v="959917.15"/>
    <n v="56374.02"/>
    <n v="56374.02"/>
    <n v="0"/>
    <n v="5.2"/>
    <n v="76345.539999999994"/>
    <n v="13082.08"/>
    <n v="854982.08"/>
    <n v="0"/>
    <n v="13140.32"/>
    <n v="931380.66"/>
    <n v="0"/>
    <n v="0"/>
    <n v="0"/>
    <n v="0"/>
    <n v="0"/>
  </r>
  <r>
    <s v="32-A03-812"/>
    <x v="4"/>
    <x v="261"/>
    <x v="186"/>
    <n v="0"/>
    <x v="4"/>
    <x v="0"/>
    <x v="575"/>
    <s v="KING RANCH CFD      "/>
    <s v=" "/>
    <s v=" "/>
    <x v="4"/>
    <x v="261"/>
    <x v="186"/>
    <n v="315115"/>
    <n v="0"/>
    <s v=" "/>
    <s v=" "/>
    <n v="30100000"/>
    <n v="0"/>
    <n v="0"/>
    <n v="0"/>
    <n v="0"/>
    <n v="0"/>
    <n v="0"/>
    <n v="3891.12"/>
    <n v="0"/>
    <n v="0"/>
    <n v="3891.12"/>
    <n v="0"/>
    <n v="0"/>
    <n v="0"/>
    <n v="0"/>
    <n v="0"/>
    <n v="0"/>
    <n v="3891.12"/>
    <n v="0"/>
    <n v="0"/>
    <n v="3891.12"/>
    <n v="0"/>
    <n v="0"/>
    <n v="0"/>
    <n v="0"/>
    <n v="0"/>
  </r>
  <r>
    <s v="32-A03-813"/>
    <x v="4"/>
    <x v="261"/>
    <x v="187"/>
    <n v="8664.1200000000008"/>
    <x v="4"/>
    <x v="0"/>
    <x v="576"/>
    <s v="SCTTSDL WTRFT CFD   "/>
    <s v=" "/>
    <s v=" "/>
    <x v="4"/>
    <x v="261"/>
    <x v="187"/>
    <n v="315115"/>
    <n v="0"/>
    <s v=" "/>
    <s v=" "/>
    <n v="30100000"/>
    <n v="8002.33"/>
    <n v="8002.33"/>
    <n v="0"/>
    <n v="0"/>
    <n v="8664.1200000000008"/>
    <n v="7470.14"/>
    <n v="172871.5"/>
    <n v="0"/>
    <n v="42352.76"/>
    <n v="216418.24"/>
    <n v="16575.13"/>
    <n v="16575.13"/>
    <n v="0"/>
    <n v="0"/>
    <n v="8002.33"/>
    <n v="7470.14"/>
    <n v="164869.17000000001"/>
    <n v="0"/>
    <n v="42352.76"/>
    <n v="207754.12"/>
    <n v="0"/>
    <n v="0"/>
    <n v="0"/>
    <n v="0"/>
    <n v="0"/>
  </r>
  <r>
    <s v="32-A03-814"/>
    <x v="4"/>
    <x v="261"/>
    <x v="188"/>
    <n v="1377.76"/>
    <x v="4"/>
    <x v="0"/>
    <x v="577"/>
    <s v="WATSON RD CFD       "/>
    <s v=" "/>
    <s v=" "/>
    <x v="4"/>
    <x v="261"/>
    <x v="188"/>
    <n v="315115"/>
    <n v="0"/>
    <s v=" "/>
    <s v=" "/>
    <n v="30100000"/>
    <n v="1864.41"/>
    <n v="1864.41"/>
    <n v="0"/>
    <n v="0"/>
    <n v="1377.76"/>
    <n v="65.64"/>
    <n v="29784.91"/>
    <n v="0"/>
    <n v="0.06"/>
    <n v="31097.09"/>
    <n v="607.94000000000005"/>
    <n v="607.94000000000005"/>
    <n v="0"/>
    <n v="0.01"/>
    <n v="1864.42"/>
    <n v="65.64"/>
    <n v="27920.5"/>
    <n v="0"/>
    <n v="0.06"/>
    <n v="29719.33"/>
    <n v="0"/>
    <n v="0"/>
    <n v="0"/>
    <n v="0"/>
    <n v="0"/>
  </r>
  <r>
    <s v="32-A03-815"/>
    <x v="4"/>
    <x v="261"/>
    <x v="189"/>
    <n v="6.2"/>
    <x v="4"/>
    <x v="0"/>
    <x v="578"/>
    <s v="TRILLIUM CFD        "/>
    <s v=" "/>
    <s v=" "/>
    <x v="4"/>
    <x v="261"/>
    <x v="189"/>
    <n v="315115"/>
    <n v="0"/>
    <s v=" "/>
    <s v=" "/>
    <n v="30100000"/>
    <n v="0"/>
    <n v="0"/>
    <n v="0"/>
    <n v="0"/>
    <n v="6.2"/>
    <n v="0"/>
    <n v="66.05"/>
    <n v="0"/>
    <n v="0"/>
    <n v="72.25"/>
    <n v="0"/>
    <n v="0"/>
    <n v="0"/>
    <n v="0"/>
    <n v="0"/>
    <n v="0"/>
    <n v="66.05"/>
    <n v="0"/>
    <n v="0"/>
    <n v="66.05"/>
    <n v="0"/>
    <n v="0"/>
    <n v="0"/>
    <n v="0"/>
    <n v="0"/>
  </r>
  <r>
    <s v="32-A03-816"/>
    <x v="4"/>
    <x v="261"/>
    <x v="190"/>
    <n v="0"/>
    <x v="4"/>
    <x v="0"/>
    <x v="579"/>
    <s v="PEORIA MAIN 1044    "/>
    <s v=" "/>
    <s v=" "/>
    <x v="4"/>
    <x v="261"/>
    <x v="190"/>
    <n v="315116"/>
    <n v="0"/>
    <s v=" "/>
    <s v=" "/>
    <n v="30100000"/>
    <n v="405.91"/>
    <n v="0"/>
    <n v="0"/>
    <n v="405.91"/>
    <n v="0"/>
    <n v="176.56"/>
    <n v="0"/>
    <n v="0"/>
    <n v="5773.54"/>
    <n v="5596.98"/>
    <n v="0"/>
    <n v="0"/>
    <n v="0"/>
    <n v="0"/>
    <n v="405.91"/>
    <n v="176.56"/>
    <n v="0"/>
    <n v="0"/>
    <n v="5367.63"/>
    <n v="5596.98"/>
    <n v="0"/>
    <n v="0"/>
    <n v="0"/>
    <n v="0"/>
    <n v="0"/>
  </r>
  <r>
    <s v="32-A03-817"/>
    <x v="4"/>
    <x v="261"/>
    <x v="191"/>
    <n v="0"/>
    <x v="4"/>
    <x v="0"/>
    <x v="580"/>
    <s v="ANTHEM SUN VALLY CFD"/>
    <s v=" "/>
    <s v=" "/>
    <x v="4"/>
    <x v="261"/>
    <x v="191"/>
    <n v="315115"/>
    <n v="0"/>
    <s v=" "/>
    <s v=" "/>
    <n v="30100000"/>
    <n v="27.14"/>
    <n v="27.14"/>
    <n v="0"/>
    <n v="0"/>
    <n v="0"/>
    <n v="0"/>
    <n v="113.75"/>
    <n v="0"/>
    <n v="0"/>
    <n v="113.75"/>
    <n v="14.48"/>
    <n v="14.48"/>
    <n v="0"/>
    <n v="0"/>
    <n v="27.14"/>
    <n v="0"/>
    <n v="86.61"/>
    <n v="0"/>
    <n v="0"/>
    <n v="113.75"/>
    <n v="0"/>
    <n v="0"/>
    <n v="0"/>
    <n v="0"/>
    <n v="0"/>
  </r>
  <r>
    <s v="32-A03-818"/>
    <x v="4"/>
    <x v="261"/>
    <x v="192"/>
    <n v="0.01"/>
    <x v="4"/>
    <x v="0"/>
    <x v="581"/>
    <s v="MIRIELLE CFD        "/>
    <s v=" "/>
    <s v=" "/>
    <x v="4"/>
    <x v="261"/>
    <x v="192"/>
    <n v="315115"/>
    <n v="0"/>
    <s v=" "/>
    <s v=" "/>
    <n v="30100000"/>
    <n v="0.01"/>
    <n v="0"/>
    <n v="0"/>
    <n v="0"/>
    <n v="0"/>
    <n v="23.78"/>
    <n v="12.27"/>
    <n v="0"/>
    <n v="189.45"/>
    <n v="177.95"/>
    <n v="0.01"/>
    <n v="0"/>
    <n v="0"/>
    <n v="0"/>
    <n v="0"/>
    <n v="23.78"/>
    <n v="12.27"/>
    <n v="0"/>
    <n v="189.45"/>
    <n v="177.95"/>
    <n v="0"/>
    <n v="0"/>
    <n v="0"/>
    <n v="0"/>
    <n v="0"/>
  </r>
  <r>
    <s v="32-A03-819"/>
    <x v="4"/>
    <x v="261"/>
    <x v="193"/>
    <n v="1488.05"/>
    <x v="4"/>
    <x v="0"/>
    <x v="582"/>
    <s v="SONORAN TRAILS CFD  "/>
    <s v=" "/>
    <s v=" "/>
    <x v="4"/>
    <x v="261"/>
    <x v="193"/>
    <n v="315115"/>
    <n v="0"/>
    <s v=" "/>
    <s v=" "/>
    <n v="30100000"/>
    <n v="1488.05"/>
    <n v="0"/>
    <n v="0"/>
    <n v="0"/>
    <n v="0"/>
    <n v="1488.05"/>
    <n v="0"/>
    <n v="0"/>
    <n v="0"/>
    <n v="0"/>
    <n v="1488.05"/>
    <n v="0"/>
    <n v="0"/>
    <n v="0"/>
    <n v="0"/>
    <n v="1488.05"/>
    <n v="0"/>
    <n v="0"/>
    <n v="0"/>
    <n v="0"/>
    <n v="0"/>
    <n v="0"/>
    <n v="0"/>
    <n v="0"/>
    <n v="0"/>
  </r>
  <r>
    <s v="32-A03-820"/>
    <x v="4"/>
    <x v="261"/>
    <x v="194"/>
    <n v="25564.94"/>
    <x v="4"/>
    <x v="0"/>
    <x v="583"/>
    <s v="EASTMARK CFD #1     "/>
    <s v=" "/>
    <s v=" "/>
    <x v="4"/>
    <x v="261"/>
    <x v="194"/>
    <n v="315115"/>
    <n v="0"/>
    <s v=" "/>
    <s v=" "/>
    <n v="30100000"/>
    <n v="5572.03"/>
    <n v="5572.03"/>
    <n v="0"/>
    <n v="0"/>
    <n v="25564.94"/>
    <n v="2.02"/>
    <n v="136195.81"/>
    <n v="0"/>
    <n v="0"/>
    <n v="161758.73000000001"/>
    <n v="2204.66"/>
    <n v="2204.66"/>
    <n v="0"/>
    <n v="0"/>
    <n v="5572.03"/>
    <n v="2.02"/>
    <n v="130623.78"/>
    <n v="0"/>
    <n v="0"/>
    <n v="136193.79"/>
    <n v="0"/>
    <n v="0"/>
    <n v="0"/>
    <n v="0"/>
    <n v="0"/>
  </r>
  <r>
    <s v="32-A03-G01"/>
    <x v="4"/>
    <x v="261"/>
    <x v="195"/>
    <n v="0"/>
    <x v="4"/>
    <x v="0"/>
    <x v="584"/>
    <s v="PK-88-01            "/>
    <s v=" "/>
    <s v=" "/>
    <x v="4"/>
    <x v="261"/>
    <x v="195"/>
    <n v="315115"/>
    <n v="0"/>
    <s v=" "/>
    <s v=" "/>
    <n v="30100000"/>
    <n v="0"/>
    <n v="0"/>
    <n v="0"/>
    <n v="0"/>
    <n v="0"/>
    <n v="0"/>
    <n v="0"/>
    <n v="0"/>
    <n v="0"/>
    <n v="0"/>
    <n v="0"/>
    <n v="0"/>
    <n v="0"/>
    <n v="0"/>
    <n v="0"/>
    <n v="0"/>
    <n v="0"/>
    <n v="0"/>
    <n v="0"/>
    <n v="0"/>
    <n v="0"/>
    <n v="0"/>
    <n v="0"/>
    <n v="0"/>
    <n v="0"/>
  </r>
  <r>
    <s v="32-A03-G02"/>
    <x v="4"/>
    <x v="261"/>
    <x v="196"/>
    <n v="0"/>
    <x v="4"/>
    <x v="0"/>
    <x v="585"/>
    <s v="PK-88-02            "/>
    <s v=" "/>
    <s v=" "/>
    <x v="4"/>
    <x v="261"/>
    <x v="196"/>
    <n v="315115"/>
    <n v="0"/>
    <s v=" "/>
    <s v=" "/>
    <n v="30100000"/>
    <n v="0"/>
    <n v="0"/>
    <n v="0"/>
    <n v="0"/>
    <n v="0"/>
    <n v="0"/>
    <n v="0"/>
    <n v="0"/>
    <n v="0"/>
    <n v="0"/>
    <n v="0"/>
    <n v="0"/>
    <n v="0"/>
    <n v="0"/>
    <n v="0"/>
    <n v="0"/>
    <n v="0"/>
    <n v="0"/>
    <n v="0"/>
    <n v="0"/>
    <n v="0"/>
    <n v="0"/>
    <n v="0"/>
    <n v="0"/>
    <n v="0"/>
  </r>
  <r>
    <s v="32-A03-G03"/>
    <x v="4"/>
    <x v="261"/>
    <x v="197"/>
    <n v="0"/>
    <x v="4"/>
    <x v="0"/>
    <x v="586"/>
    <s v="PK-88-03            "/>
    <s v=" "/>
    <s v=" "/>
    <x v="4"/>
    <x v="261"/>
    <x v="197"/>
    <n v="315115"/>
    <n v="0"/>
    <s v=" "/>
    <s v=" "/>
    <n v="30100000"/>
    <n v="0"/>
    <n v="0"/>
    <n v="0"/>
    <n v="0"/>
    <n v="0"/>
    <n v="0"/>
    <n v="0"/>
    <n v="0"/>
    <n v="0"/>
    <n v="0"/>
    <n v="0"/>
    <n v="0"/>
    <n v="0"/>
    <n v="0"/>
    <n v="0"/>
    <n v="0"/>
    <n v="0"/>
    <n v="0"/>
    <n v="0"/>
    <n v="0"/>
    <n v="0"/>
    <n v="0"/>
    <n v="0"/>
    <n v="0"/>
    <n v="0"/>
  </r>
  <r>
    <s v="32-A03-G04"/>
    <x v="4"/>
    <x v="261"/>
    <x v="198"/>
    <n v="0"/>
    <x v="4"/>
    <x v="0"/>
    <x v="587"/>
    <s v="PK-88-04            "/>
    <s v=" "/>
    <s v=" "/>
    <x v="4"/>
    <x v="261"/>
    <x v="198"/>
    <n v="315115"/>
    <n v="0"/>
    <s v=" "/>
    <s v=" "/>
    <n v="30100000"/>
    <n v="0"/>
    <n v="0"/>
    <n v="0"/>
    <n v="0"/>
    <n v="0"/>
    <n v="0"/>
    <n v="0"/>
    <n v="0"/>
    <n v="0"/>
    <n v="0"/>
    <n v="0"/>
    <n v="0"/>
    <n v="0"/>
    <n v="0"/>
    <n v="0"/>
    <n v="0"/>
    <n v="0"/>
    <n v="0"/>
    <n v="0"/>
    <n v="0"/>
    <n v="0"/>
    <n v="0"/>
    <n v="0"/>
    <n v="0"/>
    <n v="0"/>
  </r>
  <r>
    <s v="32-A03-G05"/>
    <x v="4"/>
    <x v="261"/>
    <x v="199"/>
    <n v="0"/>
    <x v="4"/>
    <x v="0"/>
    <x v="588"/>
    <s v="PK-88-05            "/>
    <s v=" "/>
    <s v=" "/>
    <x v="4"/>
    <x v="261"/>
    <x v="199"/>
    <n v="315115"/>
    <n v="0"/>
    <s v=" "/>
    <s v=" "/>
    <n v="30100000"/>
    <n v="0"/>
    <n v="0"/>
    <n v="0"/>
    <n v="0"/>
    <n v="0"/>
    <n v="0"/>
    <n v="0"/>
    <n v="0"/>
    <n v="0"/>
    <n v="0"/>
    <n v="0"/>
    <n v="0"/>
    <n v="0"/>
    <n v="0"/>
    <n v="0"/>
    <n v="0"/>
    <n v="0"/>
    <n v="0"/>
    <n v="0"/>
    <n v="0"/>
    <n v="0"/>
    <n v="0"/>
    <n v="0"/>
    <n v="0"/>
    <n v="0"/>
  </r>
  <r>
    <s v="32-A03-G06"/>
    <x v="4"/>
    <x v="261"/>
    <x v="200"/>
    <n v="0"/>
    <x v="4"/>
    <x v="0"/>
    <x v="589"/>
    <s v="PK-88-06            "/>
    <s v=" "/>
    <s v=" "/>
    <x v="4"/>
    <x v="261"/>
    <x v="200"/>
    <n v="315115"/>
    <n v="0"/>
    <s v=" "/>
    <s v=" "/>
    <n v="30100000"/>
    <n v="0"/>
    <n v="0"/>
    <n v="0"/>
    <n v="0"/>
    <n v="0"/>
    <n v="0"/>
    <n v="0"/>
    <n v="0"/>
    <n v="0"/>
    <n v="0"/>
    <n v="0"/>
    <n v="0"/>
    <n v="0"/>
    <n v="0"/>
    <n v="0"/>
    <n v="0"/>
    <n v="0"/>
    <n v="0"/>
    <n v="0"/>
    <n v="0"/>
    <n v="0"/>
    <n v="0"/>
    <n v="0"/>
    <n v="0"/>
    <n v="0"/>
  </r>
  <r>
    <s v="32-A03-G07"/>
    <x v="4"/>
    <x v="261"/>
    <x v="201"/>
    <n v="0"/>
    <x v="4"/>
    <x v="0"/>
    <x v="590"/>
    <s v="PK-88-07            "/>
    <s v=" "/>
    <s v=" "/>
    <x v="4"/>
    <x v="261"/>
    <x v="201"/>
    <n v="315115"/>
    <n v="0"/>
    <s v=" "/>
    <s v=" "/>
    <n v="30100000"/>
    <n v="0"/>
    <n v="0"/>
    <n v="0"/>
    <n v="0"/>
    <n v="0"/>
    <n v="0"/>
    <n v="0"/>
    <n v="0"/>
    <n v="0"/>
    <n v="0"/>
    <n v="0"/>
    <n v="0"/>
    <n v="0"/>
    <n v="0"/>
    <n v="0"/>
    <n v="0"/>
    <n v="0"/>
    <n v="0"/>
    <n v="0"/>
    <n v="0"/>
    <n v="0"/>
    <n v="0"/>
    <n v="0"/>
    <n v="0"/>
    <n v="0"/>
  </r>
  <r>
    <s v="32-A03-G08"/>
    <x v="4"/>
    <x v="261"/>
    <x v="202"/>
    <n v="0"/>
    <x v="4"/>
    <x v="0"/>
    <x v="591"/>
    <s v="PK-88-08            "/>
    <s v=" "/>
    <s v=" "/>
    <x v="4"/>
    <x v="261"/>
    <x v="202"/>
    <n v="315115"/>
    <n v="0"/>
    <s v=" "/>
    <s v=" "/>
    <n v="30100000"/>
    <n v="0"/>
    <n v="0"/>
    <n v="0"/>
    <n v="0"/>
    <n v="0"/>
    <n v="0"/>
    <n v="0"/>
    <n v="0"/>
    <n v="0"/>
    <n v="0"/>
    <n v="0"/>
    <n v="0"/>
    <n v="0"/>
    <n v="0"/>
    <n v="0"/>
    <n v="0"/>
    <n v="0"/>
    <n v="0"/>
    <n v="0"/>
    <n v="0"/>
    <n v="0"/>
    <n v="0"/>
    <n v="0"/>
    <n v="0"/>
    <n v="0"/>
  </r>
  <r>
    <s v="32-A03-G09"/>
    <x v="4"/>
    <x v="261"/>
    <x v="203"/>
    <n v="0"/>
    <x v="4"/>
    <x v="0"/>
    <x v="592"/>
    <s v="PK-88-09            "/>
    <s v=" "/>
    <s v=" "/>
    <x v="4"/>
    <x v="261"/>
    <x v="203"/>
    <n v="315115"/>
    <n v="0"/>
    <s v=" "/>
    <s v=" "/>
    <n v="30100000"/>
    <n v="0"/>
    <n v="0"/>
    <n v="0"/>
    <n v="0"/>
    <n v="0"/>
    <n v="0"/>
    <n v="0"/>
    <n v="0"/>
    <n v="0"/>
    <n v="0"/>
    <n v="0"/>
    <n v="0"/>
    <n v="0"/>
    <n v="0"/>
    <n v="0"/>
    <n v="0"/>
    <n v="0"/>
    <n v="0"/>
    <n v="0"/>
    <n v="0"/>
    <n v="0"/>
    <n v="0"/>
    <n v="0"/>
    <n v="0"/>
    <n v="0"/>
  </r>
  <r>
    <s v="32-A03-G10"/>
    <x v="4"/>
    <x v="261"/>
    <x v="204"/>
    <n v="0"/>
    <x v="4"/>
    <x v="0"/>
    <x v="593"/>
    <s v="PK-88-10            "/>
    <s v=" "/>
    <s v=" "/>
    <x v="4"/>
    <x v="261"/>
    <x v="204"/>
    <n v="315115"/>
    <n v="0"/>
    <s v=" "/>
    <s v=" "/>
    <n v="30100000"/>
    <n v="0"/>
    <n v="0"/>
    <n v="0"/>
    <n v="0"/>
    <n v="0"/>
    <n v="0"/>
    <n v="0"/>
    <n v="0"/>
    <n v="0"/>
    <n v="0"/>
    <n v="0"/>
    <n v="0"/>
    <n v="0"/>
    <n v="0"/>
    <n v="0"/>
    <n v="0"/>
    <n v="0"/>
    <n v="0"/>
    <n v="0"/>
    <n v="0"/>
    <n v="0"/>
    <n v="0"/>
    <n v="0"/>
    <n v="0"/>
    <n v="0"/>
  </r>
  <r>
    <s v="32-A03-G11"/>
    <x v="4"/>
    <x v="261"/>
    <x v="205"/>
    <n v="0"/>
    <x v="4"/>
    <x v="0"/>
    <x v="594"/>
    <s v="PK-92-01            "/>
    <s v=" "/>
    <s v=" "/>
    <x v="4"/>
    <x v="261"/>
    <x v="205"/>
    <n v="315115"/>
    <n v="1"/>
    <s v=" "/>
    <s v=" "/>
    <n v="30100000"/>
    <n v="0"/>
    <n v="0"/>
    <n v="0"/>
    <n v="0"/>
    <n v="0"/>
    <n v="0"/>
    <n v="0"/>
    <n v="0"/>
    <n v="0"/>
    <n v="0"/>
    <n v="0"/>
    <n v="0"/>
    <n v="0"/>
    <n v="0"/>
    <n v="0"/>
    <n v="0"/>
    <n v="0"/>
    <n v="0"/>
    <n v="0"/>
    <n v="0"/>
    <n v="0"/>
    <n v="0"/>
    <n v="0"/>
    <n v="0"/>
    <n v="0"/>
  </r>
  <r>
    <s v="32-A03-G12"/>
    <x v="4"/>
    <x v="261"/>
    <x v="206"/>
    <n v="978.18"/>
    <x v="4"/>
    <x v="0"/>
    <x v="595"/>
    <s v="GILBERT PK 07-1     "/>
    <s v=" "/>
    <s v=" "/>
    <x v="4"/>
    <x v="261"/>
    <x v="206"/>
    <n v="315115"/>
    <n v="0"/>
    <s v=" "/>
    <s v=" "/>
    <n v="30100000"/>
    <n v="2375.58"/>
    <n v="2375.58"/>
    <n v="0"/>
    <n v="0"/>
    <n v="978.18"/>
    <n v="1390.5"/>
    <n v="42413.15"/>
    <n v="0"/>
    <n v="0"/>
    <n v="42000.83"/>
    <n v="1963.25"/>
    <n v="1963.25"/>
    <n v="0"/>
    <n v="0"/>
    <n v="2375.58"/>
    <n v="1390.5"/>
    <n v="40037.57"/>
    <n v="0"/>
    <n v="0"/>
    <n v="41022.65"/>
    <n v="0"/>
    <n v="0"/>
    <n v="0"/>
    <n v="0"/>
    <n v="0"/>
  </r>
  <r>
    <s v="32-A03-G13"/>
    <x v="4"/>
    <x v="261"/>
    <x v="207"/>
    <n v="1250.8399999999999"/>
    <x v="4"/>
    <x v="0"/>
    <x v="596"/>
    <s v="GILBERT PK 07-2     "/>
    <s v=" "/>
    <s v=" "/>
    <x v="4"/>
    <x v="261"/>
    <x v="207"/>
    <n v="315115"/>
    <n v="0"/>
    <s v=" "/>
    <s v=" "/>
    <n v="30100000"/>
    <n v="3127.1"/>
    <n v="3127.1"/>
    <n v="0"/>
    <n v="0"/>
    <n v="1250.8399999999999"/>
    <n v="924.44"/>
    <n v="51456.86"/>
    <n v="0"/>
    <n v="4.75"/>
    <n v="51788.01"/>
    <n v="1261.21"/>
    <n v="1261.21"/>
    <n v="0"/>
    <n v="0"/>
    <n v="3127.1"/>
    <n v="924.44"/>
    <n v="48329.760000000002"/>
    <n v="0"/>
    <n v="4.75"/>
    <n v="50537.17"/>
    <n v="0"/>
    <n v="0"/>
    <n v="0"/>
    <n v="0"/>
    <n v="0"/>
  </r>
  <r>
    <s v="32-A03-G14"/>
    <x v="4"/>
    <x v="261"/>
    <x v="208"/>
    <n v="2492.0300000000002"/>
    <x v="4"/>
    <x v="0"/>
    <x v="597"/>
    <s v="GILBERT PK 07-3     "/>
    <s v=" "/>
    <s v=" "/>
    <x v="4"/>
    <x v="261"/>
    <x v="208"/>
    <n v="315115"/>
    <n v="0"/>
    <s v=" "/>
    <s v=" "/>
    <n v="30100000"/>
    <n v="10698.1"/>
    <n v="10698.1"/>
    <n v="0"/>
    <n v="0"/>
    <n v="2492.0300000000002"/>
    <n v="831.36"/>
    <n v="159626.68"/>
    <n v="0"/>
    <n v="0"/>
    <n v="161287.35"/>
    <n v="4719.75"/>
    <n v="4719.75"/>
    <n v="0"/>
    <n v="0"/>
    <n v="10698.1"/>
    <n v="831.36"/>
    <n v="148928.57999999999"/>
    <n v="0"/>
    <n v="0"/>
    <n v="158795.32"/>
    <n v="0"/>
    <n v="0"/>
    <n v="0"/>
    <n v="0"/>
    <n v="0"/>
  </r>
  <r>
    <s v="32-A03-G15"/>
    <x v="4"/>
    <x v="261"/>
    <x v="209"/>
    <n v="2028.2"/>
    <x v="4"/>
    <x v="0"/>
    <x v="598"/>
    <s v="GILBERT PK 07-4     "/>
    <s v=" "/>
    <s v=" "/>
    <x v="4"/>
    <x v="261"/>
    <x v="209"/>
    <n v="315115"/>
    <n v="0"/>
    <s v=" "/>
    <s v=" "/>
    <n v="30100000"/>
    <n v="2231.02"/>
    <n v="2231.02"/>
    <n v="0"/>
    <n v="0"/>
    <n v="2028.2"/>
    <n v="483.63"/>
    <n v="56451.53"/>
    <n v="0"/>
    <n v="0"/>
    <n v="57996.1"/>
    <n v="1151.6199999999999"/>
    <n v="1151.6199999999999"/>
    <n v="0"/>
    <n v="0"/>
    <n v="2231.02"/>
    <n v="483.63"/>
    <n v="54220.51"/>
    <n v="0"/>
    <n v="0"/>
    <n v="55967.9"/>
    <n v="0"/>
    <n v="0"/>
    <n v="0"/>
    <n v="0"/>
    <n v="0"/>
  </r>
  <r>
    <s v="32-A03-G16"/>
    <x v="4"/>
    <x v="261"/>
    <x v="210"/>
    <n v="859.7"/>
    <x v="4"/>
    <x v="0"/>
    <x v="599"/>
    <s v="GILBERT PK 07-5     "/>
    <s v=" "/>
    <s v=" "/>
    <x v="4"/>
    <x v="261"/>
    <x v="210"/>
    <n v="315115"/>
    <n v="0"/>
    <s v=" "/>
    <s v=" "/>
    <n v="30100000"/>
    <n v="2235.2199999999998"/>
    <n v="2235.2199999999998"/>
    <n v="0"/>
    <n v="0"/>
    <n v="859.7"/>
    <n v="493.62"/>
    <n v="40460.400000000001"/>
    <n v="0"/>
    <n v="0.2"/>
    <n v="40826.68"/>
    <n v="1183.1600000000001"/>
    <n v="1183.1600000000001"/>
    <n v="0"/>
    <n v="0"/>
    <n v="2235.2199999999998"/>
    <n v="493.62"/>
    <n v="38225.18"/>
    <n v="0"/>
    <n v="0.2"/>
    <n v="39966.980000000003"/>
    <n v="0"/>
    <n v="0"/>
    <n v="0"/>
    <n v="0"/>
    <n v="0"/>
  </r>
  <r>
    <s v="32-A03-G17"/>
    <x v="4"/>
    <x v="261"/>
    <x v="211"/>
    <n v="1711.92"/>
    <x v="4"/>
    <x v="0"/>
    <x v="600"/>
    <s v="GILBERT PK 07-6     "/>
    <s v=" "/>
    <s v=" "/>
    <x v="4"/>
    <x v="261"/>
    <x v="211"/>
    <n v="315115"/>
    <n v="0"/>
    <s v=" "/>
    <s v=" "/>
    <n v="30100000"/>
    <n v="3138.52"/>
    <n v="3138.52"/>
    <n v="0"/>
    <n v="0"/>
    <n v="1711.92"/>
    <n v="0"/>
    <n v="50154.37"/>
    <n v="0"/>
    <n v="0"/>
    <n v="51866.29"/>
    <n v="1481.36"/>
    <n v="1481.36"/>
    <n v="0"/>
    <n v="0"/>
    <n v="3138.52"/>
    <n v="0"/>
    <n v="47015.85"/>
    <n v="0"/>
    <n v="0"/>
    <n v="50154.37"/>
    <n v="0"/>
    <n v="0"/>
    <n v="0"/>
    <n v="0"/>
    <n v="0"/>
  </r>
  <r>
    <s v="32-A03-G18"/>
    <x v="4"/>
    <x v="261"/>
    <x v="212"/>
    <n v="795.26"/>
    <x v="4"/>
    <x v="0"/>
    <x v="601"/>
    <s v="GILBERT PK 07-7     "/>
    <s v=" "/>
    <s v=" "/>
    <x v="4"/>
    <x v="261"/>
    <x v="212"/>
    <n v="315115"/>
    <n v="0"/>
    <s v=" "/>
    <s v=" "/>
    <n v="30100000"/>
    <n v="265.14999999999998"/>
    <n v="265.14999999999998"/>
    <n v="0"/>
    <n v="0"/>
    <n v="795.26"/>
    <n v="498.09"/>
    <n v="13981.49"/>
    <n v="0"/>
    <n v="0"/>
    <n v="14278.66"/>
    <n v="494.58"/>
    <n v="494.58"/>
    <n v="0"/>
    <n v="0"/>
    <n v="265.14999999999998"/>
    <n v="498.09"/>
    <n v="13716.34"/>
    <n v="0"/>
    <n v="0"/>
    <n v="13483.4"/>
    <n v="0"/>
    <n v="0"/>
    <n v="0"/>
    <n v="0"/>
    <n v="0"/>
  </r>
  <r>
    <s v="32-A03-G19"/>
    <x v="4"/>
    <x v="261"/>
    <x v="213"/>
    <n v="723.45"/>
    <x v="4"/>
    <x v="0"/>
    <x v="602"/>
    <s v="GILBERT PK 07-8     "/>
    <s v=" "/>
    <s v=" "/>
    <x v="4"/>
    <x v="261"/>
    <x v="213"/>
    <n v="315115"/>
    <n v="0"/>
    <s v=" "/>
    <s v=" "/>
    <n v="30100000"/>
    <n v="434.07"/>
    <n v="434.07"/>
    <n v="0"/>
    <n v="0"/>
    <n v="723.45"/>
    <n v="2.56"/>
    <n v="14781.33"/>
    <n v="0"/>
    <n v="0"/>
    <n v="15502.22"/>
    <n v="1265"/>
    <n v="1265"/>
    <n v="0"/>
    <n v="0"/>
    <n v="434.07"/>
    <n v="2.56"/>
    <n v="14347.26"/>
    <n v="0"/>
    <n v="0"/>
    <n v="14778.77"/>
    <n v="0"/>
    <n v="0"/>
    <n v="0"/>
    <n v="0"/>
    <n v="0"/>
  </r>
  <r>
    <s v="32-A03-G20"/>
    <x v="4"/>
    <x v="261"/>
    <x v="214"/>
    <n v="563.52"/>
    <x v="4"/>
    <x v="0"/>
    <x v="603"/>
    <s v="GILBERT PK 07-9     "/>
    <s v=" "/>
    <s v=" "/>
    <x v="4"/>
    <x v="261"/>
    <x v="214"/>
    <n v="315115"/>
    <n v="0"/>
    <s v=" "/>
    <s v=" "/>
    <n v="30100000"/>
    <n v="469.6"/>
    <n v="469.6"/>
    <n v="0"/>
    <n v="0"/>
    <n v="563.52"/>
    <n v="314.42"/>
    <n v="10612.89"/>
    <n v="0"/>
    <n v="0"/>
    <n v="10861.99"/>
    <n v="93.92"/>
    <n v="93.92"/>
    <n v="0"/>
    <n v="0"/>
    <n v="469.6"/>
    <n v="314.42"/>
    <n v="10143.290000000001"/>
    <n v="0"/>
    <n v="0"/>
    <n v="10298.469999999999"/>
    <n v="0"/>
    <n v="0"/>
    <n v="0"/>
    <n v="0"/>
    <n v="0"/>
  </r>
  <r>
    <s v="32-A03-G21"/>
    <x v="4"/>
    <x v="261"/>
    <x v="215"/>
    <n v="2370.4"/>
    <x v="4"/>
    <x v="0"/>
    <x v="604"/>
    <s v="GILBERT PK 07-10    "/>
    <s v=" "/>
    <s v=" "/>
    <x v="4"/>
    <x v="261"/>
    <x v="215"/>
    <n v="315115"/>
    <n v="0"/>
    <s v=" "/>
    <s v=" "/>
    <n v="30100000"/>
    <n v="4038.07"/>
    <n v="4038.07"/>
    <n v="0"/>
    <n v="0"/>
    <n v="2370.4"/>
    <n v="526.34"/>
    <n v="85308.09"/>
    <n v="0"/>
    <n v="61.06"/>
    <n v="87213.21"/>
    <n v="1951.38"/>
    <n v="1951.38"/>
    <n v="0"/>
    <n v="0"/>
    <n v="4038.07"/>
    <n v="526.34"/>
    <n v="81270.02"/>
    <n v="0"/>
    <n v="61.06"/>
    <n v="84842.81"/>
    <n v="0"/>
    <n v="0"/>
    <n v="0"/>
    <n v="0"/>
    <n v="0"/>
  </r>
  <r>
    <s v="32-A03-G22"/>
    <x v="4"/>
    <x v="261"/>
    <x v="216"/>
    <n v="1033.76"/>
    <x v="4"/>
    <x v="0"/>
    <x v="605"/>
    <s v="GILBERT PK 07-11    "/>
    <s v=" "/>
    <s v=" "/>
    <x v="4"/>
    <x v="261"/>
    <x v="216"/>
    <n v="315115"/>
    <n v="0"/>
    <s v=" "/>
    <s v=" "/>
    <n v="30100000"/>
    <n v="775.32"/>
    <n v="775.32"/>
    <n v="0"/>
    <n v="0"/>
    <n v="1033.76"/>
    <n v="520.74"/>
    <n v="32825.74"/>
    <n v="0"/>
    <n v="0"/>
    <n v="33338.76"/>
    <n v="258.44"/>
    <n v="258.44"/>
    <n v="0"/>
    <n v="0"/>
    <n v="775.32"/>
    <n v="520.74"/>
    <n v="32050.42"/>
    <n v="0"/>
    <n v="0"/>
    <n v="32305"/>
    <n v="0"/>
    <n v="0"/>
    <n v="0"/>
    <n v="0"/>
    <n v="0"/>
  </r>
  <r>
    <s v="32-A03-K91"/>
    <x v="4"/>
    <x v="261"/>
    <x v="217"/>
    <n v="-7850.84"/>
    <x v="4"/>
    <x v="0"/>
    <x v="606"/>
    <s v="QUN CRK DOM WTR IMP "/>
    <s v=" "/>
    <s v=" "/>
    <x v="4"/>
    <x v="261"/>
    <x v="217"/>
    <n v="319222"/>
    <n v="0"/>
    <s v=" "/>
    <s v=" "/>
    <s v="        "/>
    <n v="-7850.84"/>
    <n v="0"/>
    <n v="0"/>
    <n v="0"/>
    <n v="0"/>
    <n v="-7850.84"/>
    <n v="0"/>
    <n v="0"/>
    <n v="0"/>
    <n v="0"/>
    <n v="-7850.84"/>
    <n v="0"/>
    <n v="0"/>
    <n v="0"/>
    <n v="0"/>
    <n v="-7850.84"/>
    <n v="0"/>
    <n v="0"/>
    <n v="0"/>
    <n v="0"/>
    <n v="0"/>
    <n v="0"/>
    <n v="0"/>
    <n v="0"/>
    <n v="0"/>
  </r>
  <r>
    <s v="32-A03-L01"/>
    <x v="4"/>
    <x v="261"/>
    <x v="218"/>
    <n v="0"/>
    <x v="4"/>
    <x v="0"/>
    <x v="607"/>
    <s v="129TH AVENUE        "/>
    <s v=" "/>
    <s v=" "/>
    <x v="4"/>
    <x v="261"/>
    <x v="218"/>
    <n v="319222"/>
    <n v="0"/>
    <s v=" "/>
    <s v=" "/>
    <s v="32A03L01"/>
    <n v="0"/>
    <n v="0"/>
    <n v="0"/>
    <n v="0"/>
    <n v="0"/>
    <n v="0"/>
    <n v="0"/>
    <n v="0"/>
    <n v="0"/>
    <n v="0"/>
    <n v="0"/>
    <n v="0"/>
    <n v="0"/>
    <n v="0"/>
    <n v="0"/>
    <n v="0"/>
    <n v="0"/>
    <n v="0"/>
    <n v="0"/>
    <n v="0"/>
    <n v="0"/>
    <n v="0"/>
    <n v="0"/>
    <n v="0"/>
    <n v="0"/>
  </r>
  <r>
    <s v="32-A03-L02"/>
    <x v="4"/>
    <x v="261"/>
    <x v="219"/>
    <n v="0"/>
    <x v="4"/>
    <x v="0"/>
    <x v="608"/>
    <s v="14TH STREET         "/>
    <s v=" "/>
    <s v=" "/>
    <x v="4"/>
    <x v="261"/>
    <x v="219"/>
    <n v="319222"/>
    <n v="0"/>
    <s v=" "/>
    <s v=" "/>
    <s v="32A03L02"/>
    <n v="0"/>
    <n v="0"/>
    <n v="0"/>
    <n v="0"/>
    <n v="0"/>
    <n v="0"/>
    <n v="0"/>
    <n v="0"/>
    <n v="0"/>
    <n v="0"/>
    <n v="0"/>
    <n v="0"/>
    <n v="0"/>
    <n v="0"/>
    <n v="0"/>
    <n v="0"/>
    <n v="0"/>
    <n v="0"/>
    <n v="0"/>
    <n v="0"/>
    <n v="0"/>
    <n v="0"/>
    <n v="0"/>
    <n v="0"/>
    <n v="0"/>
  </r>
  <r>
    <s v="32-A03-L03"/>
    <x v="4"/>
    <x v="261"/>
    <x v="220"/>
    <n v="0"/>
    <x v="4"/>
    <x v="0"/>
    <x v="609"/>
    <s v="AVENIDA DEL SOL     "/>
    <s v=" "/>
    <s v=" "/>
    <x v="4"/>
    <x v="261"/>
    <x v="220"/>
    <n v="319222"/>
    <n v="0"/>
    <s v=" "/>
    <s v=" "/>
    <s v="32A03L03"/>
    <n v="0"/>
    <n v="0"/>
    <n v="0"/>
    <n v="0"/>
    <n v="0"/>
    <n v="0"/>
    <n v="0"/>
    <n v="0"/>
    <n v="0"/>
    <n v="0"/>
    <n v="0"/>
    <n v="0"/>
    <n v="0"/>
    <n v="0"/>
    <n v="0"/>
    <n v="0"/>
    <n v="0"/>
    <n v="0"/>
    <n v="0"/>
    <n v="0"/>
    <n v="0"/>
    <n v="0"/>
    <n v="0"/>
    <n v="0"/>
    <n v="0"/>
  </r>
  <r>
    <s v="32-A03-L04"/>
    <x v="4"/>
    <x v="261"/>
    <x v="221"/>
    <n v="0"/>
    <x v="4"/>
    <x v="0"/>
    <x v="610"/>
    <s v="MALLORY             "/>
    <s v=" "/>
    <s v=" "/>
    <x v="4"/>
    <x v="261"/>
    <x v="221"/>
    <n v="319222"/>
    <n v="0"/>
    <s v=" "/>
    <s v=" "/>
    <s v="32A03L04"/>
    <n v="0"/>
    <n v="0"/>
    <n v="0"/>
    <n v="0"/>
    <n v="0"/>
    <n v="0"/>
    <n v="0"/>
    <n v="0"/>
    <n v="0"/>
    <n v="0"/>
    <n v="0"/>
    <n v="0"/>
    <n v="0"/>
    <n v="0"/>
    <n v="0"/>
    <n v="0"/>
    <n v="0"/>
    <n v="0"/>
    <n v="0"/>
    <n v="0"/>
    <n v="0"/>
    <n v="0"/>
    <n v="0"/>
    <n v="0"/>
    <n v="0"/>
  </r>
  <r>
    <s v="32-A03-L05"/>
    <x v="4"/>
    <x v="261"/>
    <x v="222"/>
    <n v="0"/>
    <x v="4"/>
    <x v="0"/>
    <x v="611"/>
    <s v="EAGLE PK IMPROV DIST"/>
    <s v=" "/>
    <s v=" "/>
    <x v="4"/>
    <x v="261"/>
    <x v="222"/>
    <n v="319222"/>
    <n v="0"/>
    <s v=" "/>
    <s v=" "/>
    <s v="32A03L05"/>
    <n v="0"/>
    <n v="0"/>
    <n v="0"/>
    <n v="0"/>
    <n v="0"/>
    <n v="0"/>
    <n v="0"/>
    <n v="0"/>
    <n v="0"/>
    <n v="0"/>
    <n v="0"/>
    <n v="0"/>
    <n v="0"/>
    <n v="0"/>
    <n v="0"/>
    <n v="0"/>
    <n v="0"/>
    <n v="0"/>
    <n v="0"/>
    <n v="0"/>
    <n v="0"/>
    <n v="0"/>
    <n v="0"/>
    <n v="0"/>
    <n v="0"/>
  </r>
  <r>
    <s v="32-A03-L06"/>
    <x v="4"/>
    <x v="261"/>
    <x v="223"/>
    <n v="0"/>
    <x v="4"/>
    <x v="0"/>
    <x v="612"/>
    <s v="DESERT FTHILLS IMPR "/>
    <s v=" "/>
    <s v=" "/>
    <x v="4"/>
    <x v="261"/>
    <x v="223"/>
    <n v="319222"/>
    <n v="0"/>
    <s v=" "/>
    <s v=" "/>
    <s v="32A03L06"/>
    <n v="0"/>
    <n v="0"/>
    <n v="0"/>
    <n v="0"/>
    <n v="0"/>
    <n v="0"/>
    <n v="0"/>
    <n v="0"/>
    <n v="0"/>
    <n v="0"/>
    <n v="0"/>
    <n v="0"/>
    <n v="0"/>
    <n v="0"/>
    <n v="0"/>
    <n v="0"/>
    <n v="0"/>
    <n v="0"/>
    <n v="0"/>
    <n v="0"/>
    <n v="0"/>
    <n v="0"/>
    <n v="0"/>
    <n v="0"/>
    <n v="0"/>
  </r>
  <r>
    <s v="32-A03-L07"/>
    <x v="4"/>
    <x v="261"/>
    <x v="224"/>
    <n v="0"/>
    <x v="4"/>
    <x v="0"/>
    <x v="613"/>
    <s v="W PHX ESTATES UNIT10"/>
    <s v=" "/>
    <s v=" "/>
    <x v="4"/>
    <x v="261"/>
    <x v="224"/>
    <n v="319222"/>
    <n v="0"/>
    <s v=" "/>
    <s v=" "/>
    <s v="32A03L07"/>
    <n v="0"/>
    <n v="0"/>
    <n v="0"/>
    <n v="0"/>
    <n v="0"/>
    <n v="0"/>
    <n v="0"/>
    <n v="0"/>
    <n v="0"/>
    <n v="0"/>
    <n v="0"/>
    <n v="0"/>
    <n v="0"/>
    <n v="0"/>
    <n v="0"/>
    <n v="0"/>
    <n v="0"/>
    <n v="0"/>
    <n v="0"/>
    <n v="0"/>
    <n v="0"/>
    <n v="0"/>
    <n v="0"/>
    <n v="0"/>
    <n v="0"/>
  </r>
  <r>
    <s v="32-A03-L08"/>
    <x v="4"/>
    <x v="261"/>
    <x v="225"/>
    <n v="0"/>
    <x v="4"/>
    <x v="0"/>
    <x v="614"/>
    <s v="BEAUTIFUL AZ ESTATES"/>
    <s v=" "/>
    <s v=" "/>
    <x v="4"/>
    <x v="261"/>
    <x v="225"/>
    <n v="319222"/>
    <n v="0"/>
    <s v=" "/>
    <s v=" "/>
    <s v="32A03L08"/>
    <n v="0"/>
    <n v="0"/>
    <n v="0"/>
    <n v="0"/>
    <n v="0"/>
    <n v="0"/>
    <n v="0"/>
    <n v="0"/>
    <n v="0"/>
    <n v="0"/>
    <n v="0"/>
    <n v="0"/>
    <n v="0"/>
    <n v="0"/>
    <n v="0"/>
    <n v="0"/>
    <n v="0"/>
    <n v="0"/>
    <n v="0"/>
    <n v="0"/>
    <n v="0"/>
    <n v="0"/>
    <n v="0"/>
    <n v="0"/>
    <n v="0"/>
  </r>
  <r>
    <s v="32-A03-L10"/>
    <x v="4"/>
    <x v="261"/>
    <x v="226"/>
    <n v="0"/>
    <x v="4"/>
    <x v="0"/>
    <x v="615"/>
    <s v="192ND AVE MAINT DIST"/>
    <s v=" "/>
    <s v=" "/>
    <x v="4"/>
    <x v="261"/>
    <x v="226"/>
    <n v="319222"/>
    <n v="0"/>
    <s v=" "/>
    <s v=" "/>
    <s v="32A03L10"/>
    <n v="0"/>
    <n v="0"/>
    <n v="0"/>
    <n v="0"/>
    <n v="0"/>
    <n v="0"/>
    <n v="0"/>
    <n v="0"/>
    <n v="0"/>
    <n v="0"/>
    <n v="0"/>
    <n v="0"/>
    <n v="0"/>
    <n v="0"/>
    <n v="0"/>
    <n v="0"/>
    <n v="0"/>
    <n v="0"/>
    <n v="0"/>
    <n v="0"/>
    <n v="0"/>
    <n v="0"/>
    <n v="0"/>
    <n v="0"/>
    <n v="0"/>
  </r>
  <r>
    <s v="32-A03-L12"/>
    <x v="4"/>
    <x v="261"/>
    <x v="227"/>
    <n v="124848.95"/>
    <x v="4"/>
    <x v="0"/>
    <x v="616"/>
    <s v="QUEEN CREEK H2O MAIN"/>
    <s v=" "/>
    <s v=" "/>
    <x v="4"/>
    <x v="261"/>
    <x v="227"/>
    <n v="319222"/>
    <n v="0"/>
    <s v=" "/>
    <s v=" "/>
    <s v="32A03L12"/>
    <n v="124608.28"/>
    <n v="0"/>
    <n v="0"/>
    <n v="0"/>
    <n v="240.67"/>
    <n v="116370.8"/>
    <n v="0"/>
    <n v="0"/>
    <n v="147.03"/>
    <n v="8625.18"/>
    <n v="123983.21"/>
    <n v="0"/>
    <n v="0"/>
    <n v="0"/>
    <n v="625.07000000000005"/>
    <n v="116370.8"/>
    <n v="0"/>
    <n v="0"/>
    <n v="147.03"/>
    <n v="8384.51"/>
    <n v="0"/>
    <n v="0"/>
    <n v="0"/>
    <n v="0"/>
    <n v="0"/>
  </r>
  <r>
    <s v="32-A03-L13"/>
    <x v="4"/>
    <x v="261"/>
    <x v="228"/>
    <n v="71236.59"/>
    <x v="4"/>
    <x v="0"/>
    <x v="617"/>
    <s v="CIRCLE CITY PARK MNT"/>
    <s v=" "/>
    <s v=" "/>
    <x v="4"/>
    <x v="261"/>
    <x v="228"/>
    <n v="319222"/>
    <n v="0"/>
    <s v=" "/>
    <s v=" "/>
    <s v="32A03L13"/>
    <n v="72591.990000000005"/>
    <n v="0"/>
    <n v="0"/>
    <n v="1385.86"/>
    <n v="30.46"/>
    <n v="74865.36"/>
    <n v="0"/>
    <n v="0"/>
    <n v="16085.37"/>
    <n v="12456.6"/>
    <n v="72233.429999999993"/>
    <n v="0"/>
    <n v="0"/>
    <n v="0"/>
    <n v="358.56"/>
    <n v="74865.36"/>
    <n v="0"/>
    <n v="0"/>
    <n v="14699.51"/>
    <n v="12426.14"/>
    <n v="0"/>
    <n v="0"/>
    <n v="0"/>
    <n v="0"/>
    <n v="0"/>
  </r>
  <r>
    <s v="32-A03-L32"/>
    <x v="4"/>
    <x v="261"/>
    <x v="229"/>
    <n v="378637.16"/>
    <x v="4"/>
    <x v="0"/>
    <x v="618"/>
    <s v="ESTRELLA DILLS IMPRV"/>
    <s v=" "/>
    <s v=" "/>
    <x v="4"/>
    <x v="261"/>
    <x v="229"/>
    <n v="319222"/>
    <n v="0"/>
    <s v=" "/>
    <s v=" "/>
    <s v="32A03L32"/>
    <n v="376737.77"/>
    <n v="0"/>
    <n v="0"/>
    <n v="0"/>
    <n v="1899.39"/>
    <n v="384134.95"/>
    <n v="0"/>
    <n v="0"/>
    <n v="79430.47"/>
    <n v="73932.679999999993"/>
    <n v="372070.24"/>
    <n v="0"/>
    <n v="0"/>
    <n v="0"/>
    <n v="4667.53"/>
    <n v="384134.95"/>
    <n v="0"/>
    <n v="0"/>
    <n v="79430.47"/>
    <n v="72033.289999999994"/>
    <n v="0"/>
    <n v="0"/>
    <n v="0"/>
    <n v="0"/>
    <n v="0"/>
  </r>
  <r>
    <s v="32-A03-L33"/>
    <x v="4"/>
    <x v="261"/>
    <x v="230"/>
    <n v="0"/>
    <x v="4"/>
    <x v="0"/>
    <x v="619"/>
    <s v="AVENIDA DEL SOL     "/>
    <s v=" "/>
    <s v=" "/>
    <x v="4"/>
    <x v="261"/>
    <x v="230"/>
    <n v="319222"/>
    <n v="0"/>
    <s v=" "/>
    <s v=" "/>
    <s v="32A03L33"/>
    <n v="0"/>
    <n v="0"/>
    <n v="0"/>
    <n v="0"/>
    <n v="0"/>
    <n v="0"/>
    <n v="0"/>
    <n v="0"/>
    <n v="0"/>
    <n v="0"/>
    <n v="0"/>
    <n v="0"/>
    <n v="0"/>
    <n v="0"/>
    <n v="0"/>
    <n v="0"/>
    <n v="0"/>
    <n v="0"/>
    <n v="0"/>
    <n v="0"/>
    <n v="0"/>
    <n v="0"/>
    <n v="0"/>
    <n v="0"/>
    <n v="0"/>
  </r>
  <r>
    <s v="32-A03-L34"/>
    <x v="4"/>
    <x v="261"/>
    <x v="231"/>
    <n v="0"/>
    <x v="4"/>
    <x v="0"/>
    <x v="620"/>
    <s v="20TH ST IMP DIST NA "/>
    <s v=" "/>
    <s v=" "/>
    <x v="4"/>
    <x v="261"/>
    <x v="231"/>
    <n v="319222"/>
    <n v="0"/>
    <s v=" "/>
    <s v=" "/>
    <s v="        "/>
    <n v="0"/>
    <n v="0"/>
    <n v="0"/>
    <n v="0"/>
    <n v="0"/>
    <n v="0"/>
    <n v="0"/>
    <n v="0"/>
    <n v="0"/>
    <n v="0"/>
    <n v="0"/>
    <n v="0"/>
    <n v="0"/>
    <n v="0"/>
    <n v="0"/>
    <n v="0"/>
    <n v="0"/>
    <n v="0"/>
    <n v="0"/>
    <n v="0"/>
    <n v="0"/>
    <n v="0"/>
    <n v="0"/>
    <n v="0"/>
    <n v="0"/>
  </r>
  <r>
    <s v="32-A03-Z99"/>
    <x v="4"/>
    <x v="261"/>
    <x v="232"/>
    <n v="0"/>
    <x v="4"/>
    <x v="0"/>
    <x v="621"/>
    <s v="SPECIAL IMP DIST TOT"/>
    <s v=" "/>
    <s v=" "/>
    <x v="4"/>
    <x v="261"/>
    <x v="232"/>
    <n v="319222"/>
    <n v="21"/>
    <s v=" "/>
    <s v=" "/>
    <n v="30100000"/>
    <n v="0"/>
    <n v="0"/>
    <n v="0"/>
    <n v="0"/>
    <n v="0"/>
    <n v="0"/>
    <n v="0"/>
    <n v="0"/>
    <n v="0"/>
    <n v="0"/>
    <n v="0"/>
    <n v="0"/>
    <n v="0"/>
    <n v="0"/>
    <n v="0"/>
    <n v="0"/>
    <n v="0"/>
    <n v="0"/>
    <n v="0"/>
    <n v="0"/>
    <n v="0"/>
    <n v="0"/>
    <n v="0"/>
    <n v="0"/>
    <n v="0"/>
  </r>
  <r>
    <s v="32-A04-001"/>
    <x v="4"/>
    <x v="262"/>
    <x v="80"/>
    <n v="3913.45"/>
    <x v="4"/>
    <x v="0"/>
    <x v="622"/>
    <s v="EMRCFD MONTECITO    "/>
    <s v=" "/>
    <s v=" "/>
    <x v="4"/>
    <x v="262"/>
    <x v="80"/>
    <n v="315117"/>
    <n v="0"/>
    <s v=" "/>
    <s v=" "/>
    <n v="30100000"/>
    <n v="11902.45"/>
    <n v="11902.45"/>
    <n v="0"/>
    <n v="0"/>
    <n v="3913.45"/>
    <n v="3833.77"/>
    <n v="250715.94"/>
    <n v="0"/>
    <n v="0"/>
    <n v="250795.62"/>
    <n v="9921.31"/>
    <n v="9921.31"/>
    <n v="0"/>
    <n v="0"/>
    <n v="11902.45"/>
    <n v="3833.77"/>
    <n v="238813.49"/>
    <n v="0"/>
    <n v="0"/>
    <n v="246882.17"/>
    <n v="0"/>
    <n v="0"/>
    <n v="0"/>
    <n v="0"/>
    <n v="0"/>
  </r>
  <r>
    <s v="32-A04-002"/>
    <x v="4"/>
    <x v="262"/>
    <x v="81"/>
    <n v="2552.41"/>
    <x v="4"/>
    <x v="0"/>
    <x v="623"/>
    <s v="FESTIVAL RANCH CFD  "/>
    <s v=" "/>
    <s v=" "/>
    <x v="4"/>
    <x v="262"/>
    <x v="81"/>
    <n v="315117"/>
    <n v="0"/>
    <s v=" "/>
    <s v=" "/>
    <n v="30100000"/>
    <n v="5785.62"/>
    <n v="5785.62"/>
    <n v="0"/>
    <n v="0"/>
    <n v="2552.41"/>
    <n v="1040.24"/>
    <n v="85352.49"/>
    <n v="0"/>
    <n v="0"/>
    <n v="86864.66"/>
    <n v="4069.37"/>
    <n v="4069.37"/>
    <n v="0"/>
    <n v="0"/>
    <n v="5785.62"/>
    <n v="1040.24"/>
    <n v="79566.87"/>
    <n v="0"/>
    <n v="0"/>
    <n v="84312.25"/>
    <n v="0"/>
    <n v="0"/>
    <n v="0"/>
    <n v="0"/>
    <n v="0"/>
  </r>
  <r>
    <s v="32-A04-003"/>
    <x v="4"/>
    <x v="262"/>
    <x v="82"/>
    <n v="1224.3900000000001"/>
    <x v="4"/>
    <x v="0"/>
    <x v="624"/>
    <s v="GOLF VILLAGE # 2    "/>
    <s v=" "/>
    <s v=" "/>
    <x v="4"/>
    <x v="262"/>
    <x v="82"/>
    <n v="315117"/>
    <n v="0"/>
    <s v=" "/>
    <s v=" "/>
    <n v="30100000"/>
    <n v="11424.09"/>
    <n v="11424.09"/>
    <n v="0"/>
    <n v="0"/>
    <n v="1224.3900000000001"/>
    <n v="1523.34"/>
    <n v="313545.75"/>
    <n v="0"/>
    <n v="0"/>
    <n v="313246.8"/>
    <n v="5706.07"/>
    <n v="5706.07"/>
    <n v="0"/>
    <n v="0"/>
    <n v="11424.09"/>
    <n v="1523.34"/>
    <n v="302121.65999999997"/>
    <n v="0"/>
    <n v="0"/>
    <n v="312022.40999999997"/>
    <n v="0"/>
    <n v="0"/>
    <n v="0"/>
    <n v="0"/>
    <n v="0"/>
  </r>
  <r>
    <s v="32-A04-004"/>
    <x v="4"/>
    <x v="262"/>
    <x v="83"/>
    <n v="1332.74"/>
    <x v="4"/>
    <x v="0"/>
    <x v="625"/>
    <s v="FESTIVAL RCH 4 &amp; 5  "/>
    <s v=" "/>
    <s v=" "/>
    <x v="4"/>
    <x v="262"/>
    <x v="83"/>
    <n v="315117"/>
    <n v="0"/>
    <s v=" "/>
    <s v=" "/>
    <n v="30100000"/>
    <n v="3802.36"/>
    <n v="3802.36"/>
    <n v="0"/>
    <n v="0"/>
    <n v="1332.74"/>
    <n v="276.01"/>
    <n v="68498.94"/>
    <n v="0"/>
    <n v="0"/>
    <n v="69555.67"/>
    <n v="3430.21"/>
    <n v="3430.21"/>
    <n v="0"/>
    <n v="0"/>
    <n v="3802.36"/>
    <n v="276.01"/>
    <n v="64696.58"/>
    <n v="0"/>
    <n v="0"/>
    <n v="68222.929999999993"/>
    <n v="0"/>
    <n v="0"/>
    <n v="0"/>
    <n v="0"/>
    <n v="0"/>
  </r>
  <r>
    <s v="32-A04-005"/>
    <x v="4"/>
    <x v="262"/>
    <x v="84"/>
    <n v="1029.8699999999999"/>
    <x v="4"/>
    <x v="0"/>
    <x v="626"/>
    <s v="FESTIVAL RANCH CFD 6"/>
    <s v=" "/>
    <s v=" "/>
    <x v="4"/>
    <x v="262"/>
    <x v="84"/>
    <n v="315117"/>
    <n v="0"/>
    <s v=" "/>
    <s v=" "/>
    <n v="30100000"/>
    <n v="2282.67"/>
    <n v="2282.67"/>
    <n v="0"/>
    <n v="0"/>
    <n v="1029.8699999999999"/>
    <n v="113.12"/>
    <n v="20244.25"/>
    <n v="0"/>
    <n v="0"/>
    <n v="21161"/>
    <n v="1599.4"/>
    <n v="1599.4"/>
    <n v="0"/>
    <n v="0"/>
    <n v="2282.67"/>
    <n v="113.12"/>
    <n v="17961.580000000002"/>
    <n v="0"/>
    <n v="0"/>
    <n v="20131.13"/>
    <n v="0"/>
    <n v="0"/>
    <n v="0"/>
    <n v="0"/>
    <n v="0"/>
  </r>
  <r>
    <s v="32-A04-006"/>
    <x v="4"/>
    <x v="262"/>
    <x v="85"/>
    <n v="1098.3"/>
    <x v="4"/>
    <x v="0"/>
    <x v="627"/>
    <s v="FESTIVAL RANCH CFD 7"/>
    <s v=" "/>
    <s v=" "/>
    <x v="4"/>
    <x v="262"/>
    <x v="85"/>
    <n v="315117"/>
    <n v="0"/>
    <s v=" "/>
    <s v=" "/>
    <n v="30100000"/>
    <n v="1098.3"/>
    <n v="1098.3"/>
    <n v="0"/>
    <n v="0"/>
    <n v="1098.3"/>
    <n v="219.63"/>
    <n v="23789.87"/>
    <n v="0"/>
    <n v="0"/>
    <n v="24668.54"/>
    <n v="1647.45"/>
    <n v="1647.45"/>
    <n v="0"/>
    <n v="0"/>
    <n v="1098.3"/>
    <n v="219.63"/>
    <n v="22691.57"/>
    <n v="0"/>
    <n v="0"/>
    <n v="23570.240000000002"/>
    <n v="0"/>
    <n v="0"/>
    <n v="0"/>
    <n v="0"/>
    <n v="0"/>
  </r>
  <r>
    <s v="32-A04-007"/>
    <x v="4"/>
    <x v="262"/>
    <x v="86"/>
    <n v="24331.47"/>
    <x v="4"/>
    <x v="0"/>
    <x v="628"/>
    <s v="EASTMARK ASSESS A1  "/>
    <s v=" "/>
    <s v=" "/>
    <x v="4"/>
    <x v="262"/>
    <x v="86"/>
    <n v="315117"/>
    <n v="0"/>
    <s v=" "/>
    <s v=" "/>
    <n v="30100000"/>
    <n v="5187.42"/>
    <n v="5187.42"/>
    <n v="0"/>
    <n v="0"/>
    <n v="24331.47"/>
    <n v="1855.22"/>
    <n v="105915.49"/>
    <n v="0"/>
    <n v="0"/>
    <n v="128391.74"/>
    <n v="1605.63"/>
    <n v="1605.63"/>
    <n v="0"/>
    <n v="0"/>
    <n v="5187.42"/>
    <n v="1855.22"/>
    <n v="100728.07"/>
    <n v="0"/>
    <n v="0"/>
    <n v="104060.27"/>
    <n v="0"/>
    <n v="0"/>
    <n v="0"/>
    <n v="0"/>
    <n v="0"/>
  </r>
  <r>
    <s v="32-A04-099"/>
    <x v="4"/>
    <x v="262"/>
    <x v="233"/>
    <n v="0"/>
    <x v="4"/>
    <x v="0"/>
    <x v="629"/>
    <s v="TL SPCL ASSESS CFD  "/>
    <s v=" "/>
    <s v=" "/>
    <x v="4"/>
    <x v="262"/>
    <x v="233"/>
    <n v="315117"/>
    <n v="1"/>
    <s v=" "/>
    <s v=" "/>
    <n v="30100000"/>
    <n v="0"/>
    <n v="0"/>
    <n v="0"/>
    <n v="0"/>
    <n v="0"/>
    <n v="0"/>
    <n v="0"/>
    <n v="0"/>
    <n v="0"/>
    <n v="0"/>
    <n v="0"/>
    <n v="0"/>
    <n v="0"/>
    <n v="0"/>
    <n v="0"/>
    <n v="0"/>
    <n v="0"/>
    <n v="0"/>
    <n v="0"/>
    <n v="0"/>
    <n v="0"/>
    <n v="0"/>
    <n v="0"/>
    <n v="0"/>
    <n v="0"/>
  </r>
  <r>
    <s v="32-A04-608"/>
    <x v="4"/>
    <x v="262"/>
    <x v="234"/>
    <n v="23863.94"/>
    <x v="4"/>
    <x v="0"/>
    <x v="630"/>
    <s v="EASTMARK ASSESS A2  "/>
    <s v=" "/>
    <s v=" "/>
    <x v="4"/>
    <x v="262"/>
    <x v="234"/>
    <n v="315117"/>
    <n v="0"/>
    <s v=" "/>
    <s v=" "/>
    <n v="30100000"/>
    <n v="0"/>
    <n v="0"/>
    <n v="0"/>
    <n v="0"/>
    <n v="23863.94"/>
    <n v="0"/>
    <n v="76881.25"/>
    <n v="0"/>
    <n v="0"/>
    <n v="100745.19"/>
    <n v="246.02"/>
    <n v="246.02"/>
    <n v="0"/>
    <n v="0"/>
    <n v="0"/>
    <n v="0"/>
    <n v="76881.25"/>
    <n v="0"/>
    <n v="0"/>
    <n v="76881.25"/>
    <n v="0"/>
    <n v="0"/>
    <n v="0"/>
    <n v="0"/>
    <n v="0"/>
  </r>
  <r>
    <s v="32-A04-609"/>
    <x v="4"/>
    <x v="262"/>
    <x v="235"/>
    <n v="330.24"/>
    <x v="4"/>
    <x v="0"/>
    <x v="631"/>
    <s v="FESTIVAL RANCH CFD #"/>
    <s v=" "/>
    <s v=" "/>
    <x v="4"/>
    <x v="262"/>
    <x v="235"/>
    <n v="315117"/>
    <n v="0"/>
    <s v=" "/>
    <s v=" "/>
    <n v="30100000"/>
    <n v="550.4"/>
    <n v="550.4"/>
    <n v="0"/>
    <n v="0"/>
    <n v="330.24"/>
    <n v="0"/>
    <n v="15301.12"/>
    <n v="0"/>
    <n v="0"/>
    <n v="15631.36"/>
    <n v="550.4"/>
    <n v="550.4"/>
    <n v="0"/>
    <n v="0"/>
    <n v="550.4"/>
    <n v="0"/>
    <n v="14750.72"/>
    <n v="0"/>
    <n v="0"/>
    <n v="15301.12"/>
    <n v="0"/>
    <n v="0"/>
    <n v="0"/>
    <n v="0"/>
    <n v="0"/>
  </r>
  <r>
    <s v="32-B00-601"/>
    <x v="4"/>
    <x v="263"/>
    <x v="236"/>
    <n v="232130.11"/>
    <x v="4"/>
    <x v="0"/>
    <x v="632"/>
    <s v="LOS OLIVOS IWDD     "/>
    <s v=" "/>
    <s v=" "/>
    <x v="4"/>
    <x v="263"/>
    <x v="236"/>
    <n v="315120"/>
    <n v="0"/>
    <s v=" "/>
    <s v=" "/>
    <s v="32B00601"/>
    <n v="229045.94"/>
    <n v="750"/>
    <n v="1311.4"/>
    <n v="0.01"/>
    <n v="2522.7800000000002"/>
    <n v="214897.12"/>
    <n v="35282.79"/>
    <n v="11961.4"/>
    <n v="267.87"/>
    <n v="40822.25"/>
    <n v="218209.23"/>
    <n v="2500"/>
    <n v="10105"/>
    <n v="0"/>
    <n v="3231.71"/>
    <n v="214897.12"/>
    <n v="34532.79"/>
    <n v="10650"/>
    <n v="267.86"/>
    <n v="38299.47"/>
    <n v="0"/>
    <n v="0"/>
    <n v="0"/>
    <n v="0"/>
    <n v="0"/>
  </r>
  <r>
    <s v="32-B00-602"/>
    <x v="4"/>
    <x v="263"/>
    <x v="237"/>
    <n v="29556.43"/>
    <x v="4"/>
    <x v="0"/>
    <x v="633"/>
    <s v="WOODLEA IWDD        "/>
    <s v=" "/>
    <s v=" "/>
    <x v="4"/>
    <x v="263"/>
    <x v="237"/>
    <n v="315120"/>
    <n v="0"/>
    <s v=" "/>
    <s v=" "/>
    <s v="32B00602"/>
    <n v="29626.49"/>
    <n v="1191"/>
    <n v="784.85"/>
    <n v="0"/>
    <n v="336.09"/>
    <n v="28117.16"/>
    <n v="31118.54"/>
    <n v="15815.05"/>
    <n v="29.03"/>
    <n v="16771.79"/>
    <n v="28941.29"/>
    <n v="2117.41"/>
    <n v="1832.15"/>
    <n v="0"/>
    <n v="970.46"/>
    <n v="28117.16"/>
    <n v="29927.54"/>
    <n v="15030.2"/>
    <n v="29.03"/>
    <n v="16435.7"/>
    <n v="0"/>
    <n v="0"/>
    <n v="0"/>
    <n v="0"/>
    <n v="0"/>
  </r>
  <r>
    <s v="32-B00-603"/>
    <x v="4"/>
    <x v="263"/>
    <x v="238"/>
    <n v="26149.51"/>
    <x v="4"/>
    <x v="0"/>
    <x v="634"/>
    <s v="HOFFMAN TERRACE IWDD"/>
    <s v=" "/>
    <s v=" "/>
    <x v="4"/>
    <x v="263"/>
    <x v="238"/>
    <n v="315120"/>
    <n v="0"/>
    <s v=" "/>
    <s v=" "/>
    <s v="32B00603"/>
    <n v="25824.09"/>
    <n v="0"/>
    <n v="140"/>
    <n v="0"/>
    <n v="185.42"/>
    <n v="25846.17"/>
    <n v="10220.82"/>
    <n v="4970"/>
    <n v="32.79"/>
    <n v="5586.95"/>
    <n v="26362.98"/>
    <n v="2100"/>
    <n v="1260"/>
    <n v="0"/>
    <n v="301.11"/>
    <n v="25846.17"/>
    <n v="10220.82"/>
    <n v="4830"/>
    <n v="32.79"/>
    <n v="5401.53"/>
    <n v="0"/>
    <n v="0"/>
    <n v="0"/>
    <n v="0"/>
    <n v="0"/>
  </r>
  <r>
    <s v="32-B00-604"/>
    <x v="4"/>
    <x v="263"/>
    <x v="239"/>
    <n v="188.66"/>
    <x v="4"/>
    <x v="0"/>
    <x v="635"/>
    <s v="PATIO DEL SOL IWDD  "/>
    <s v=" "/>
    <s v=" "/>
    <x v="4"/>
    <x v="263"/>
    <x v="239"/>
    <n v="315120"/>
    <n v="0"/>
    <s v=" "/>
    <s v=" "/>
    <s v="32B00604"/>
    <n v="188.66"/>
    <n v="0"/>
    <n v="0"/>
    <n v="0"/>
    <n v="0"/>
    <n v="188"/>
    <n v="0"/>
    <n v="0"/>
    <n v="0.24"/>
    <n v="0.9"/>
    <n v="188.36"/>
    <n v="0"/>
    <n v="0"/>
    <n v="0"/>
    <n v="0.3"/>
    <n v="188"/>
    <n v="0"/>
    <n v="0"/>
    <n v="0.24"/>
    <n v="0.9"/>
    <n v="0"/>
    <n v="0"/>
    <n v="0"/>
    <n v="0"/>
    <n v="0"/>
  </r>
  <r>
    <s v="32-B00-606"/>
    <x v="4"/>
    <x v="263"/>
    <x v="240"/>
    <n v="22624.99"/>
    <x v="4"/>
    <x v="0"/>
    <x v="636"/>
    <s v="TRES PALMAS IWDD    "/>
    <s v=" "/>
    <s v=" "/>
    <x v="4"/>
    <x v="263"/>
    <x v="240"/>
    <n v="315120"/>
    <n v="0"/>
    <s v=" "/>
    <s v=" "/>
    <s v="32B00606"/>
    <n v="22525.48"/>
    <n v="0"/>
    <n v="0"/>
    <n v="0"/>
    <n v="99.51"/>
    <n v="19201.32"/>
    <n v="5328"/>
    <n v="6201.46"/>
    <n v="22.62"/>
    <n v="2572.83"/>
    <n v="22272.880000000001"/>
    <n v="0"/>
    <n v="0"/>
    <n v="0"/>
    <n v="252.6"/>
    <n v="19201.32"/>
    <n v="5328"/>
    <n v="6201.46"/>
    <n v="22.62"/>
    <n v="2473.3200000000002"/>
    <n v="0"/>
    <n v="0"/>
    <n v="0"/>
    <n v="0"/>
    <n v="0"/>
  </r>
  <r>
    <s v="32-B00-607"/>
    <x v="4"/>
    <x v="263"/>
    <x v="241"/>
    <n v="7206.76"/>
    <x v="4"/>
    <x v="0"/>
    <x v="637"/>
    <s v="MCDOWELL HOMES IWDD "/>
    <s v=" "/>
    <s v=" "/>
    <x v="4"/>
    <x v="263"/>
    <x v="241"/>
    <n v="315120"/>
    <n v="0"/>
    <s v=" "/>
    <s v=" "/>
    <s v="32B00607"/>
    <n v="7164.33"/>
    <n v="0"/>
    <n v="0"/>
    <n v="0"/>
    <n v="42.43"/>
    <n v="6400.72"/>
    <n v="844.34"/>
    <n v="0"/>
    <n v="7.38"/>
    <n v="1657.76"/>
    <n v="7245.29"/>
    <n v="270.54000000000002"/>
    <n v="0"/>
    <n v="0"/>
    <n v="189.58"/>
    <n v="6400.72"/>
    <n v="844.34"/>
    <n v="0"/>
    <n v="7.38"/>
    <n v="1615.33"/>
    <n v="0"/>
    <n v="0"/>
    <n v="0"/>
    <n v="0"/>
    <n v="0"/>
  </r>
  <r>
    <s v="32-B00-608"/>
    <x v="4"/>
    <x v="263"/>
    <x v="234"/>
    <n v="11158.77"/>
    <x v="4"/>
    <x v="0"/>
    <x v="638"/>
    <s v="E. MORNINGSIDE IWDD "/>
    <s v=" "/>
    <s v=" "/>
    <x v="4"/>
    <x v="263"/>
    <x v="234"/>
    <n v="315120"/>
    <n v="0"/>
    <s v=" "/>
    <s v=" "/>
    <s v="32B00608"/>
    <n v="11140.7"/>
    <n v="0"/>
    <n v="0"/>
    <n v="0"/>
    <n v="18.07"/>
    <n v="11871.1"/>
    <n v="5401.05"/>
    <n v="0"/>
    <n v="15.18"/>
    <n v="4703.8999999999996"/>
    <n v="13139.28"/>
    <n v="2578"/>
    <n v="0"/>
    <n v="0"/>
    <n v="579.41999999999996"/>
    <n v="11871.1"/>
    <n v="5401.05"/>
    <n v="0"/>
    <n v="15.18"/>
    <n v="4685.83"/>
    <n v="0"/>
    <n v="0"/>
    <n v="0"/>
    <n v="0"/>
    <n v="0"/>
  </r>
  <r>
    <s v="32-B00-610"/>
    <x v="4"/>
    <x v="263"/>
    <x v="242"/>
    <n v="8267.35"/>
    <x v="4"/>
    <x v="0"/>
    <x v="639"/>
    <s v="MYRTLE PARK IWDD    "/>
    <s v=" "/>
    <s v=" "/>
    <x v="4"/>
    <x v="263"/>
    <x v="242"/>
    <n v="315120"/>
    <n v="0"/>
    <s v=" "/>
    <s v=" "/>
    <s v="32B00610"/>
    <n v="8239.89"/>
    <n v="0"/>
    <n v="0"/>
    <n v="0"/>
    <n v="27.46"/>
    <n v="8864.42"/>
    <n v="1427.17"/>
    <n v="0"/>
    <n v="11"/>
    <n v="841.1"/>
    <n v="8185.4"/>
    <n v="0"/>
    <n v="0"/>
    <n v="0"/>
    <n v="54.49"/>
    <n v="8864.42"/>
    <n v="1427.17"/>
    <n v="0"/>
    <n v="11"/>
    <n v="813.64"/>
    <n v="0"/>
    <n v="0"/>
    <n v="0"/>
    <n v="0"/>
    <n v="0"/>
  </r>
  <r>
    <s v="32-B00-611"/>
    <x v="4"/>
    <x v="263"/>
    <x v="243"/>
    <n v="29260.55"/>
    <x v="4"/>
    <x v="0"/>
    <x v="640"/>
    <s v="SOUTHLAND IWDD      "/>
    <s v=" "/>
    <s v=" "/>
    <x v="4"/>
    <x v="263"/>
    <x v="243"/>
    <n v="315120"/>
    <n v="0"/>
    <s v=" "/>
    <s v=" "/>
    <s v="32B00611"/>
    <n v="29260.55"/>
    <n v="0"/>
    <n v="0"/>
    <n v="0"/>
    <n v="0"/>
    <n v="29156.84"/>
    <n v="0"/>
    <n v="0"/>
    <n v="36.799999999999997"/>
    <n v="140.51"/>
    <n v="29216"/>
    <n v="0"/>
    <n v="0"/>
    <n v="0"/>
    <n v="44.55"/>
    <n v="29156.84"/>
    <n v="0"/>
    <n v="0"/>
    <n v="36.799999999999997"/>
    <n v="140.51"/>
    <n v="0"/>
    <n v="0"/>
    <n v="0"/>
    <n v="0"/>
    <n v="0"/>
  </r>
  <r>
    <s v="32-B00-612"/>
    <x v="4"/>
    <x v="263"/>
    <x v="244"/>
    <n v="12918.36"/>
    <x v="4"/>
    <x v="0"/>
    <x v="641"/>
    <s v="LE ROY IWDD ACCT 1  "/>
    <s v=" "/>
    <s v=" "/>
    <x v="4"/>
    <x v="263"/>
    <x v="244"/>
    <n v="315120"/>
    <n v="0"/>
    <s v=" "/>
    <s v=" "/>
    <s v="32B00612"/>
    <n v="12918.36"/>
    <n v="0"/>
    <n v="0"/>
    <n v="0"/>
    <n v="0"/>
    <n v="14851.53"/>
    <n v="2518.66"/>
    <n v="0"/>
    <n v="18.75"/>
    <n v="604.24"/>
    <n v="12868.64"/>
    <n v="0"/>
    <n v="0"/>
    <n v="0"/>
    <n v="49.72"/>
    <n v="14851.53"/>
    <n v="2518.66"/>
    <n v="0"/>
    <n v="18.75"/>
    <n v="604.24"/>
    <n v="0"/>
    <n v="0"/>
    <n v="0"/>
    <n v="0"/>
    <n v="0"/>
  </r>
  <r>
    <s v="32-B00-613"/>
    <x v="4"/>
    <x v="263"/>
    <x v="245"/>
    <n v="22.89"/>
    <x v="4"/>
    <x v="0"/>
    <x v="642"/>
    <s v="LE ROY VISTA ACCT 2 "/>
    <s v=" "/>
    <s v=" "/>
    <x v="4"/>
    <x v="263"/>
    <x v="245"/>
    <n v="315120"/>
    <n v="0"/>
    <s v=" "/>
    <s v=" "/>
    <s v="32B00613"/>
    <n v="22.89"/>
    <n v="0"/>
    <n v="0"/>
    <n v="0"/>
    <n v="0"/>
    <n v="22.8"/>
    <n v="0"/>
    <n v="0"/>
    <n v="0.02"/>
    <n v="0.11"/>
    <n v="22.86"/>
    <n v="0"/>
    <n v="0"/>
    <n v="0"/>
    <n v="0.03"/>
    <n v="22.8"/>
    <n v="0"/>
    <n v="0"/>
    <n v="0.02"/>
    <n v="0.11"/>
    <n v="0"/>
    <n v="0"/>
    <n v="0"/>
    <n v="0"/>
    <n v="0"/>
  </r>
  <r>
    <s v="32-B00-615"/>
    <x v="4"/>
    <x v="263"/>
    <x v="246"/>
    <n v="15418.98"/>
    <x v="4"/>
    <x v="0"/>
    <x v="643"/>
    <s v="TURNEY TRACT IWDD   "/>
    <s v=" "/>
    <s v=" "/>
    <x v="4"/>
    <x v="263"/>
    <x v="246"/>
    <n v="315120"/>
    <n v="0"/>
    <s v=" "/>
    <s v=" "/>
    <s v="32B00615"/>
    <n v="15244"/>
    <n v="0"/>
    <n v="0"/>
    <n v="0"/>
    <n v="174.98"/>
    <n v="14931.11"/>
    <n v="447.98"/>
    <n v="0"/>
    <n v="18.829999999999998"/>
    <n v="954.68"/>
    <n v="15220.82"/>
    <n v="0"/>
    <n v="0"/>
    <n v="0"/>
    <n v="23.18"/>
    <n v="14931.11"/>
    <n v="447.98"/>
    <n v="0"/>
    <n v="18.829999999999998"/>
    <n v="779.7"/>
    <n v="0"/>
    <n v="0"/>
    <n v="0"/>
    <n v="0"/>
    <n v="0"/>
  </r>
  <r>
    <s v="32-B00-619"/>
    <x v="4"/>
    <x v="263"/>
    <x v="247"/>
    <n v="0"/>
    <x v="4"/>
    <x v="0"/>
    <x v="644"/>
    <s v="STANLEY PL IRR DT 19"/>
    <s v=" "/>
    <s v=" "/>
    <x v="4"/>
    <x v="263"/>
    <x v="247"/>
    <n v="315120"/>
    <n v="0"/>
    <s v=" "/>
    <s v=" "/>
    <s v="32B00619"/>
    <n v="0"/>
    <n v="0"/>
    <n v="0"/>
    <n v="0"/>
    <n v="0"/>
    <n v="0"/>
    <n v="0"/>
    <n v="0"/>
    <n v="0"/>
    <n v="0"/>
    <n v="0"/>
    <n v="0"/>
    <n v="0"/>
    <n v="0"/>
    <n v="0"/>
    <n v="0"/>
    <n v="0"/>
    <n v="0"/>
    <n v="0"/>
    <n v="0"/>
    <n v="0"/>
    <n v="0"/>
    <n v="0"/>
    <n v="0"/>
    <n v="0"/>
  </r>
  <r>
    <s v="32-B00-620"/>
    <x v="4"/>
    <x v="263"/>
    <x v="248"/>
    <n v="0"/>
    <x v="4"/>
    <x v="0"/>
    <x v="645"/>
    <s v="MITCHES PL IRR DT 20"/>
    <s v=" "/>
    <s v=" "/>
    <x v="4"/>
    <x v="263"/>
    <x v="248"/>
    <n v="315120"/>
    <n v="0"/>
    <s v=" "/>
    <s v=" "/>
    <s v="32B00620"/>
    <n v="0"/>
    <n v="0"/>
    <n v="0"/>
    <n v="0"/>
    <n v="0"/>
    <n v="0"/>
    <n v="0"/>
    <n v="0"/>
    <n v="0"/>
    <n v="0"/>
    <n v="0"/>
    <n v="0"/>
    <n v="0"/>
    <n v="0"/>
    <n v="0"/>
    <n v="0"/>
    <n v="0"/>
    <n v="0"/>
    <n v="0"/>
    <n v="0"/>
    <n v="0"/>
    <n v="0"/>
    <n v="0"/>
    <n v="0"/>
    <n v="0"/>
  </r>
  <r>
    <s v="32-B00-622"/>
    <x v="4"/>
    <x v="263"/>
    <x v="249"/>
    <n v="18749.900000000001"/>
    <x v="4"/>
    <x v="0"/>
    <x v="646"/>
    <s v="MADISON PARK IWDD   "/>
    <s v=" "/>
    <s v=" "/>
    <x v="4"/>
    <x v="263"/>
    <x v="249"/>
    <n v="315120"/>
    <n v="0"/>
    <s v=" "/>
    <s v=" "/>
    <s v="32B00622"/>
    <n v="18700.29"/>
    <n v="0"/>
    <n v="0"/>
    <n v="0"/>
    <n v="49.61"/>
    <n v="17848.560000000001"/>
    <n v="1004.27"/>
    <n v="0"/>
    <n v="22.51"/>
    <n v="1928.12"/>
    <n v="18549.53"/>
    <n v="0"/>
    <n v="0"/>
    <n v="0"/>
    <n v="150.76"/>
    <n v="17848.560000000001"/>
    <n v="1004.27"/>
    <n v="0"/>
    <n v="22.51"/>
    <n v="1878.51"/>
    <n v="0"/>
    <n v="0"/>
    <n v="0"/>
    <n v="0"/>
    <n v="0"/>
  </r>
  <r>
    <s v="32-B00-624"/>
    <x v="4"/>
    <x v="263"/>
    <x v="250"/>
    <n v="56162.73"/>
    <x v="4"/>
    <x v="0"/>
    <x v="647"/>
    <s v="LANDERWOOD IWDD     "/>
    <s v=" "/>
    <s v=" "/>
    <x v="4"/>
    <x v="263"/>
    <x v="250"/>
    <n v="315120"/>
    <n v="0"/>
    <s v=" "/>
    <s v=" "/>
    <s v="32B00624"/>
    <n v="56108.49"/>
    <n v="0"/>
    <n v="0"/>
    <n v="0"/>
    <n v="54.24"/>
    <n v="62366.95"/>
    <n v="16719.43"/>
    <n v="7745.68"/>
    <n v="82.48"/>
    <n v="2852.01"/>
    <n v="57925.94"/>
    <n v="2150"/>
    <n v="100"/>
    <n v="0"/>
    <n v="232.55"/>
    <n v="62366.95"/>
    <n v="16719.43"/>
    <n v="7745.68"/>
    <n v="82.48"/>
    <n v="2797.77"/>
    <n v="0"/>
    <n v="0"/>
    <n v="0"/>
    <n v="0"/>
    <n v="0"/>
  </r>
  <r>
    <s v="32-B00-625"/>
    <x v="4"/>
    <x v="263"/>
    <x v="251"/>
    <n v="0"/>
    <x v="4"/>
    <x v="0"/>
    <x v="648"/>
    <s v="NIXON SQ IRR DIST 25"/>
    <s v=" "/>
    <s v=" "/>
    <x v="4"/>
    <x v="263"/>
    <x v="251"/>
    <n v="315120"/>
    <n v="0"/>
    <s v=" "/>
    <s v=" "/>
    <s v="32B00625"/>
    <n v="0"/>
    <n v="0"/>
    <n v="0"/>
    <n v="0"/>
    <n v="0"/>
    <n v="0"/>
    <n v="0"/>
    <n v="0"/>
    <n v="0"/>
    <n v="0"/>
    <n v="0"/>
    <n v="0"/>
    <n v="0"/>
    <n v="0"/>
    <n v="0"/>
    <n v="0"/>
    <n v="0"/>
    <n v="0"/>
    <n v="0"/>
    <n v="0"/>
    <n v="0"/>
    <n v="0"/>
    <n v="0"/>
    <n v="0"/>
    <n v="0"/>
  </r>
  <r>
    <s v="32-B00-626"/>
    <x v="4"/>
    <x v="263"/>
    <x v="252"/>
    <n v="11606.07"/>
    <x v="4"/>
    <x v="0"/>
    <x v="649"/>
    <s v="CUATRO PALMAS IWDD  "/>
    <s v=" "/>
    <s v=" "/>
    <x v="4"/>
    <x v="263"/>
    <x v="252"/>
    <n v="315120"/>
    <n v="0"/>
    <s v=" "/>
    <s v=" "/>
    <s v="32B00626"/>
    <n v="11770.26"/>
    <n v="200"/>
    <n v="0"/>
    <n v="0"/>
    <n v="35.81"/>
    <n v="15963.07"/>
    <n v="5400"/>
    <n v="0"/>
    <n v="19.14"/>
    <n v="1062.1400000000001"/>
    <n v="12874.01"/>
    <n v="1250"/>
    <n v="0"/>
    <n v="0"/>
    <n v="146.25"/>
    <n v="15963.07"/>
    <n v="5200"/>
    <n v="0"/>
    <n v="19.14"/>
    <n v="1026.33"/>
    <n v="0"/>
    <n v="0"/>
    <n v="0"/>
    <n v="0"/>
    <n v="0"/>
  </r>
  <r>
    <s v="32-B00-627"/>
    <x v="4"/>
    <x v="263"/>
    <x v="253"/>
    <n v="69345.149999999994"/>
    <x v="4"/>
    <x v="0"/>
    <x v="650"/>
    <s v="WINDSOR SQUARE IWDD "/>
    <s v=" "/>
    <s v=" "/>
    <x v="4"/>
    <x v="263"/>
    <x v="253"/>
    <n v="315120"/>
    <n v="0"/>
    <s v=" "/>
    <s v=" "/>
    <s v="32B00627"/>
    <n v="69679.62"/>
    <n v="471.25"/>
    <n v="0"/>
    <n v="0"/>
    <n v="136.78"/>
    <n v="66595.25"/>
    <n v="671.25"/>
    <n v="0"/>
    <n v="84.05"/>
    <n v="3505.2"/>
    <n v="69261.740000000005"/>
    <n v="0"/>
    <n v="0"/>
    <n v="0"/>
    <n v="417.88"/>
    <n v="66595.25"/>
    <n v="200"/>
    <n v="0"/>
    <n v="84.05"/>
    <n v="3368.42"/>
    <n v="0"/>
    <n v="0"/>
    <n v="0"/>
    <n v="0"/>
    <n v="0"/>
  </r>
  <r>
    <s v="32-B00-628"/>
    <x v="4"/>
    <x v="263"/>
    <x v="254"/>
    <n v="22569.5"/>
    <x v="4"/>
    <x v="0"/>
    <x v="651"/>
    <s v="ROSE LANE IWDD      "/>
    <s v=" "/>
    <s v=" "/>
    <x v="4"/>
    <x v="263"/>
    <x v="254"/>
    <n v="315120"/>
    <n v="0"/>
    <s v=" "/>
    <s v=" "/>
    <s v="32B00628"/>
    <n v="22569.5"/>
    <n v="0"/>
    <n v="0"/>
    <n v="0"/>
    <n v="0"/>
    <n v="22489.46"/>
    <n v="0"/>
    <n v="0"/>
    <n v="28.38"/>
    <n v="108.42"/>
    <n v="22535.119999999999"/>
    <n v="0"/>
    <n v="0"/>
    <n v="0"/>
    <n v="34.380000000000003"/>
    <n v="22489.46"/>
    <n v="0"/>
    <n v="0"/>
    <n v="28.38"/>
    <n v="108.42"/>
    <n v="0"/>
    <n v="0"/>
    <n v="0"/>
    <n v="0"/>
    <n v="0"/>
  </r>
  <r>
    <s v="32-B00-629"/>
    <x v="4"/>
    <x v="263"/>
    <x v="255"/>
    <n v="26152.81"/>
    <x v="4"/>
    <x v="0"/>
    <x v="652"/>
    <s v="OLIVEWD EST IWDD 29 "/>
    <s v=" "/>
    <s v=" "/>
    <x v="4"/>
    <x v="263"/>
    <x v="255"/>
    <n v="315120"/>
    <n v="0"/>
    <s v=" "/>
    <s v=" "/>
    <s v="32B00629"/>
    <n v="25949.08"/>
    <n v="0"/>
    <n v="0"/>
    <n v="0"/>
    <n v="203.73"/>
    <n v="23488.17"/>
    <n v="6375"/>
    <n v="0"/>
    <n v="29.64"/>
    <n v="9069.2800000000007"/>
    <n v="25641.62"/>
    <n v="0"/>
    <n v="0"/>
    <n v="0"/>
    <n v="307.45999999999998"/>
    <n v="23488.17"/>
    <n v="6375"/>
    <n v="0"/>
    <n v="29.64"/>
    <n v="8865.5499999999993"/>
    <n v="0"/>
    <n v="0"/>
    <n v="0"/>
    <n v="0"/>
    <n v="0"/>
  </r>
  <r>
    <s v="32-B00-630"/>
    <x v="4"/>
    <x v="263"/>
    <x v="256"/>
    <n v="62733.98"/>
    <x v="4"/>
    <x v="0"/>
    <x v="653"/>
    <s v="LAMAR IWWD NO. 30   "/>
    <s v=" "/>
    <s v=" "/>
    <x v="4"/>
    <x v="263"/>
    <x v="256"/>
    <n v="315120"/>
    <n v="0"/>
    <s v=" "/>
    <s v=" "/>
    <s v="32B00630"/>
    <n v="66262.95"/>
    <n v="3533.24"/>
    <n v="0"/>
    <n v="0"/>
    <n v="4.2699999999999996"/>
    <n v="65902.52"/>
    <n v="3533.24"/>
    <n v="0"/>
    <n v="83.18"/>
    <n v="447.88"/>
    <n v="66150.789999999994"/>
    <n v="0"/>
    <n v="0"/>
    <n v="0"/>
    <n v="112.16"/>
    <n v="65902.52"/>
    <n v="0"/>
    <n v="0"/>
    <n v="83.18"/>
    <n v="443.61"/>
    <n v="0"/>
    <n v="0"/>
    <n v="0"/>
    <n v="0"/>
    <n v="0"/>
  </r>
  <r>
    <s v="32-B00-631"/>
    <x v="4"/>
    <x v="263"/>
    <x v="257"/>
    <n v="0"/>
    <x v="4"/>
    <x v="0"/>
    <x v="654"/>
    <s v="STARLITE VISTA IWDD "/>
    <s v=" "/>
    <s v=" "/>
    <x v="4"/>
    <x v="263"/>
    <x v="257"/>
    <n v="315120"/>
    <n v="0"/>
    <s v=" "/>
    <s v=" "/>
    <s v="32B00631"/>
    <n v="0"/>
    <n v="0"/>
    <n v="0"/>
    <n v="0"/>
    <n v="0"/>
    <n v="0"/>
    <n v="0"/>
    <n v="0"/>
    <n v="0"/>
    <n v="0"/>
    <n v="0"/>
    <n v="0"/>
    <n v="0"/>
    <n v="0"/>
    <n v="0"/>
    <n v="0"/>
    <n v="0"/>
    <n v="0"/>
    <n v="0"/>
    <n v="0"/>
    <n v="0"/>
    <n v="0"/>
    <n v="0"/>
    <n v="0"/>
    <n v="0"/>
  </r>
  <r>
    <s v="32-B00-632"/>
    <x v="4"/>
    <x v="263"/>
    <x v="258"/>
    <n v="428619.52000000002"/>
    <x v="4"/>
    <x v="0"/>
    <x v="655"/>
    <s v="QUEEN CREEK IWDD #32"/>
    <s v=" "/>
    <s v=" "/>
    <x v="4"/>
    <x v="263"/>
    <x v="258"/>
    <n v="315120"/>
    <n v="0"/>
    <s v=" "/>
    <s v=" "/>
    <s v="32B00632"/>
    <n v="429430.14"/>
    <n v="900"/>
    <n v="0"/>
    <n v="0"/>
    <n v="89.38"/>
    <n v="440633.92"/>
    <n v="20844.46"/>
    <n v="6457.75"/>
    <n v="554.98"/>
    <n v="2927.29"/>
    <n v="429331.19"/>
    <n v="1769.98"/>
    <n v="1199.5"/>
    <n v="0"/>
    <n v="669.43"/>
    <n v="440633.92"/>
    <n v="19944.46"/>
    <n v="6457.75"/>
    <n v="554.98"/>
    <n v="2837.91"/>
    <n v="0"/>
    <n v="0"/>
    <n v="0"/>
    <n v="0"/>
    <n v="0"/>
  </r>
  <r>
    <s v="32-B00-633"/>
    <x v="4"/>
    <x v="263"/>
    <x v="259"/>
    <n v="56419.98"/>
    <x v="4"/>
    <x v="0"/>
    <x v="656"/>
    <s v="CITRUS GARDENS IWDD "/>
    <s v=" "/>
    <s v=" "/>
    <x v="4"/>
    <x v="263"/>
    <x v="259"/>
    <n v="315120"/>
    <n v="0"/>
    <s v=" "/>
    <s v=" "/>
    <s v="32B00633"/>
    <n v="65906.78"/>
    <n v="10000"/>
    <n v="0"/>
    <n v="0"/>
    <n v="513.20000000000005"/>
    <n v="69264.33"/>
    <n v="40000"/>
    <n v="0"/>
    <n v="87.74"/>
    <n v="27243.39"/>
    <n v="63462.84"/>
    <n v="0"/>
    <n v="0"/>
    <n v="0"/>
    <n v="2443.94"/>
    <n v="69264.33"/>
    <n v="30000"/>
    <n v="0"/>
    <n v="87.74"/>
    <n v="26730.19"/>
    <n v="0"/>
    <n v="0"/>
    <n v="0"/>
    <n v="0"/>
    <n v="0"/>
  </r>
  <r>
    <s v="32-B00-634"/>
    <x v="4"/>
    <x v="263"/>
    <x v="260"/>
    <n v="118106.03"/>
    <x v="4"/>
    <x v="0"/>
    <x v="657"/>
    <s v="RANCHO JARDINES #34 "/>
    <s v=" "/>
    <s v=" "/>
    <x v="4"/>
    <x v="263"/>
    <x v="260"/>
    <n v="315120"/>
    <n v="0"/>
    <s v=" "/>
    <s v=" "/>
    <s v="32B00634"/>
    <n v="135101.07"/>
    <n v="24117.5"/>
    <n v="9"/>
    <n v="0"/>
    <n v="7113.46"/>
    <n v="178065.38"/>
    <n v="317775.92"/>
    <n v="51618.25"/>
    <n v="685.72"/>
    <n v="206884.04"/>
    <n v="155146.46"/>
    <n v="37850.44"/>
    <n v="3877.25"/>
    <n v="0"/>
    <n v="13927.8"/>
    <n v="178065.38"/>
    <n v="293658.42"/>
    <n v="51609.25"/>
    <n v="685.72"/>
    <n v="199770.58"/>
    <n v="0"/>
    <n v="0"/>
    <n v="0"/>
    <n v="0"/>
    <n v="0"/>
  </r>
  <r>
    <s v="32-B00-635"/>
    <x v="4"/>
    <x v="263"/>
    <x v="261"/>
    <n v="4167.7299999999996"/>
    <x v="4"/>
    <x v="0"/>
    <x v="658"/>
    <s v="HYDER VALLEY IRR #35"/>
    <s v=" "/>
    <s v=" "/>
    <x v="4"/>
    <x v="263"/>
    <x v="261"/>
    <n v="315120"/>
    <n v="0"/>
    <s v=" "/>
    <s v=" "/>
    <s v="32B00635"/>
    <n v="1.65"/>
    <n v="1.65"/>
    <n v="0"/>
    <n v="0"/>
    <n v="4167.7299999999996"/>
    <n v="2013.7"/>
    <n v="19411.71"/>
    <n v="0"/>
    <n v="0.56999999999999995"/>
    <n v="21566.31"/>
    <n v="1859.43"/>
    <n v="1859.43"/>
    <n v="0"/>
    <n v="0"/>
    <n v="1.65"/>
    <n v="2013.7"/>
    <n v="19410.060000000001"/>
    <n v="0"/>
    <n v="0.56999999999999995"/>
    <n v="17398.580000000002"/>
    <n v="0"/>
    <n v="0"/>
    <n v="0"/>
    <n v="0"/>
    <n v="0"/>
  </r>
  <r>
    <s v="32-B00-636"/>
    <x v="4"/>
    <x v="263"/>
    <x v="262"/>
    <n v="30167.93"/>
    <x v="4"/>
    <x v="0"/>
    <x v="659"/>
    <s v="ADAMAN IRRG DEL DIST"/>
    <s v=" "/>
    <s v=" "/>
    <x v="4"/>
    <x v="263"/>
    <x v="262"/>
    <n v="315120"/>
    <n v="0"/>
    <s v=" "/>
    <s v=" "/>
    <s v="32B00636"/>
    <n v="46071.26"/>
    <n v="51859.48"/>
    <n v="35708.199999999997"/>
    <n v="0"/>
    <n v="247.95"/>
    <n v="53044.43"/>
    <n v="592623.81000000006"/>
    <n v="545254.61"/>
    <n v="39.68"/>
    <n v="24532.38"/>
    <n v="50280.79"/>
    <n v="64166.77"/>
    <n v="58324.37"/>
    <n v="0"/>
    <n v="1632.87"/>
    <n v="53044.43"/>
    <n v="540764.32999999996"/>
    <n v="509546.41"/>
    <n v="39.68"/>
    <n v="24284.43"/>
    <n v="0"/>
    <n v="0"/>
    <n v="0"/>
    <n v="0"/>
    <n v="0"/>
  </r>
  <r>
    <s v="32-B00-637"/>
    <x v="4"/>
    <x v="263"/>
    <x v="263"/>
    <n v="57665.78"/>
    <x v="4"/>
    <x v="0"/>
    <x v="660"/>
    <s v="TANNER GROVES IWDD  "/>
    <s v=" "/>
    <s v=" "/>
    <x v="4"/>
    <x v="263"/>
    <x v="263"/>
    <n v="315120"/>
    <n v="0"/>
    <s v=" "/>
    <s v=" "/>
    <s v="32B00637"/>
    <n v="59855.040000000001"/>
    <n v="2189.2600000000002"/>
    <n v="0"/>
    <n v="0"/>
    <n v="0"/>
    <n v="58147.6"/>
    <n v="18344.560000000001"/>
    <n v="0"/>
    <n v="70.709999999999994"/>
    <n v="17933.45"/>
    <n v="60157.83"/>
    <n v="1365"/>
    <n v="0"/>
    <n v="0"/>
    <n v="1062.21"/>
    <n v="58147.6"/>
    <n v="16155.3"/>
    <n v="0"/>
    <n v="70.709999999999994"/>
    <n v="17933.45"/>
    <n v="0"/>
    <n v="0"/>
    <n v="0"/>
    <n v="0"/>
    <n v="0"/>
  </r>
  <r>
    <s v="32-B00-638"/>
    <x v="4"/>
    <x v="263"/>
    <x v="264"/>
    <n v="112038.47"/>
    <x v="4"/>
    <x v="0"/>
    <x v="661"/>
    <s v="BERRIDGE MANOR IWDD "/>
    <s v=" "/>
    <s v=" "/>
    <x v="4"/>
    <x v="263"/>
    <x v="264"/>
    <n v="315120"/>
    <n v="0"/>
    <s v=" "/>
    <s v=" "/>
    <s v="32B00638"/>
    <n v="111887.52"/>
    <n v="0"/>
    <n v="0"/>
    <n v="0"/>
    <n v="150.94999999999999"/>
    <n v="109358.86"/>
    <n v="2650"/>
    <n v="0"/>
    <n v="136.43"/>
    <n v="5466.04"/>
    <n v="111494.08"/>
    <n v="0"/>
    <n v="0"/>
    <n v="0"/>
    <n v="393.44"/>
    <n v="109358.86"/>
    <n v="2650"/>
    <n v="0"/>
    <n v="136.43"/>
    <n v="5315.09"/>
    <n v="0"/>
    <n v="0"/>
    <n v="0"/>
    <n v="0"/>
    <n v="0"/>
  </r>
  <r>
    <s v="32-B00-639"/>
    <x v="4"/>
    <x v="263"/>
    <x v="265"/>
    <n v="60510.84"/>
    <x v="4"/>
    <x v="0"/>
    <x v="662"/>
    <s v="BROADLAND RANCHES   "/>
    <s v=" "/>
    <s v=" "/>
    <x v="4"/>
    <x v="263"/>
    <x v="265"/>
    <n v="315120"/>
    <n v="0"/>
    <s v=" "/>
    <s v=" "/>
    <s v="32B00639"/>
    <n v="60510.84"/>
    <n v="0"/>
    <n v="0"/>
    <n v="0"/>
    <n v="0"/>
    <n v="62771.85"/>
    <n v="2479.1999999999998"/>
    <n v="0"/>
    <n v="79.22"/>
    <n v="297.41000000000003"/>
    <n v="60632.52"/>
    <n v="214.2"/>
    <n v="0"/>
    <n v="0"/>
    <n v="92.52"/>
    <n v="62771.85"/>
    <n v="2479.1999999999998"/>
    <n v="0"/>
    <n v="79.22"/>
    <n v="297.41000000000003"/>
    <n v="0"/>
    <n v="0"/>
    <n v="0"/>
    <n v="0"/>
    <n v="0"/>
  </r>
  <r>
    <s v="32-B00-640"/>
    <x v="4"/>
    <x v="263"/>
    <x v="266"/>
    <n v="220005.32"/>
    <x v="4"/>
    <x v="0"/>
    <x v="663"/>
    <s v="GROVES SPR RNCH IWDD"/>
    <s v=" "/>
    <s v=" "/>
    <x v="4"/>
    <x v="263"/>
    <x v="266"/>
    <n v="315120"/>
    <n v="0"/>
    <s v=" "/>
    <s v=" "/>
    <s v="32B00640"/>
    <n v="219572.84"/>
    <n v="0"/>
    <n v="0"/>
    <n v="0"/>
    <n v="432.48"/>
    <n v="224044.77"/>
    <n v="16097.03"/>
    <n v="0"/>
    <n v="281.63"/>
    <n v="12339.21"/>
    <n v="221961.92"/>
    <n v="3300"/>
    <n v="0"/>
    <n v="0"/>
    <n v="910.92"/>
    <n v="224044.77"/>
    <n v="16097.03"/>
    <n v="0"/>
    <n v="281.63"/>
    <n v="11906.73"/>
    <n v="0"/>
    <n v="0"/>
    <n v="0"/>
    <n v="0"/>
    <n v="0"/>
  </r>
  <r>
    <s v="32-B00-641"/>
    <x v="4"/>
    <x v="263"/>
    <x v="267"/>
    <n v="67541.66"/>
    <x v="4"/>
    <x v="0"/>
    <x v="664"/>
    <s v="GROVES HERMOSA IWDD "/>
    <s v=" "/>
    <s v=" "/>
    <x v="4"/>
    <x v="263"/>
    <x v="267"/>
    <n v="315120"/>
    <n v="0"/>
    <s v=" "/>
    <s v=" "/>
    <s v="32B00641"/>
    <n v="67477.98"/>
    <n v="0"/>
    <n v="0"/>
    <n v="0"/>
    <n v="63.68"/>
    <n v="70649.039999999994"/>
    <n v="5400"/>
    <n v="0"/>
    <n v="86.5"/>
    <n v="2379.12"/>
    <n v="69799.490000000005"/>
    <n v="2550"/>
    <n v="0"/>
    <n v="0"/>
    <n v="228.49"/>
    <n v="70649.039999999994"/>
    <n v="5400"/>
    <n v="0"/>
    <n v="86.5"/>
    <n v="2315.44"/>
    <n v="0"/>
    <n v="0"/>
    <n v="0"/>
    <n v="0"/>
    <n v="0"/>
  </r>
  <r>
    <s v="32-B00-642"/>
    <x v="4"/>
    <x v="263"/>
    <x v="268"/>
    <n v="42849.47"/>
    <x v="4"/>
    <x v="0"/>
    <x v="665"/>
    <s v="WHITCOMB RNDUP IWDD "/>
    <s v=" "/>
    <s v=" "/>
    <x v="4"/>
    <x v="263"/>
    <x v="268"/>
    <n v="315120"/>
    <n v="0"/>
    <s v=" "/>
    <s v=" "/>
    <s v="32B00642"/>
    <n v="45114.7"/>
    <n v="2569.4"/>
    <n v="0"/>
    <n v="0"/>
    <n v="304.17"/>
    <n v="42651.94"/>
    <n v="15384.4"/>
    <n v="0"/>
    <n v="51.09"/>
    <n v="15633.02"/>
    <n v="45588.28"/>
    <n v="1061"/>
    <n v="0"/>
    <n v="0"/>
    <n v="587.41999999999996"/>
    <n v="42651.94"/>
    <n v="12815"/>
    <n v="0"/>
    <n v="51.09"/>
    <n v="15328.85"/>
    <n v="0"/>
    <n v="0"/>
    <n v="0"/>
    <n v="0"/>
    <n v="0"/>
  </r>
  <r>
    <s v="32-B00-643"/>
    <x v="4"/>
    <x v="263"/>
    <x v="269"/>
    <n v="29214.880000000001"/>
    <x v="4"/>
    <x v="0"/>
    <x v="666"/>
    <s v="THOROUGHBRED IWDD   "/>
    <s v=" "/>
    <s v=" "/>
    <x v="4"/>
    <x v="263"/>
    <x v="269"/>
    <n v="315120"/>
    <n v="0"/>
    <s v=" "/>
    <s v=" "/>
    <s v="32B00643"/>
    <n v="29177.03"/>
    <n v="0"/>
    <n v="0"/>
    <n v="0"/>
    <n v="37.85"/>
    <n v="27617.9"/>
    <n v="0"/>
    <n v="0"/>
    <n v="34.86"/>
    <n v="1631.84"/>
    <n v="29058.09"/>
    <n v="0"/>
    <n v="0"/>
    <n v="0"/>
    <n v="118.94"/>
    <n v="27617.9"/>
    <n v="0"/>
    <n v="0"/>
    <n v="34.86"/>
    <n v="1593.99"/>
    <n v="0"/>
    <n v="0"/>
    <n v="0"/>
    <n v="0"/>
    <n v="0"/>
  </r>
  <r>
    <s v="32-B00-644"/>
    <x v="4"/>
    <x v="263"/>
    <x v="270"/>
    <n v="28102.35"/>
    <x v="4"/>
    <x v="0"/>
    <x v="667"/>
    <s v="CAMELVIEW IWDD # 44 "/>
    <s v=" "/>
    <s v=" "/>
    <x v="4"/>
    <x v="263"/>
    <x v="270"/>
    <n v="315120"/>
    <n v="0"/>
    <s v=" "/>
    <s v=" "/>
    <s v="32B00644"/>
    <n v="28102.35"/>
    <n v="0"/>
    <n v="0"/>
    <n v="0"/>
    <n v="0"/>
    <n v="30906.49"/>
    <n v="2908.44"/>
    <n v="0"/>
    <n v="39"/>
    <n v="143.30000000000001"/>
    <n v="28443.98"/>
    <n v="385"/>
    <n v="0"/>
    <n v="0"/>
    <n v="43.37"/>
    <n v="30906.49"/>
    <n v="2908.44"/>
    <n v="0"/>
    <n v="39"/>
    <n v="143.30000000000001"/>
    <n v="0"/>
    <n v="0"/>
    <n v="0"/>
    <n v="0"/>
    <n v="0"/>
  </r>
  <r>
    <s v="32-B00-645"/>
    <x v="4"/>
    <x v="263"/>
    <x v="271"/>
    <n v="-196.29"/>
    <x v="4"/>
    <x v="0"/>
    <x v="668"/>
    <s v="SANTAN VISTA IWDD 45"/>
    <s v=" "/>
    <s v=" "/>
    <x v="4"/>
    <x v="263"/>
    <x v="271"/>
    <n v="315120"/>
    <n v="0"/>
    <s v=" "/>
    <s v=" "/>
    <s v="32B00645"/>
    <n v="-196.29"/>
    <n v="0"/>
    <n v="0"/>
    <n v="0"/>
    <n v="0"/>
    <n v="-195.57"/>
    <n v="0"/>
    <n v="0"/>
    <n v="0.96"/>
    <n v="0.24"/>
    <n v="-195.99"/>
    <n v="0"/>
    <n v="0"/>
    <n v="0.3"/>
    <n v="0"/>
    <n v="-195.57"/>
    <n v="0"/>
    <n v="0"/>
    <n v="0.96"/>
    <n v="0.24"/>
    <n v="0"/>
    <n v="0"/>
    <n v="0"/>
    <n v="0"/>
    <n v="0"/>
  </r>
  <r>
    <s v="32-B00-646"/>
    <x v="4"/>
    <x v="263"/>
    <x v="272"/>
    <n v="29494.7"/>
    <x v="4"/>
    <x v="0"/>
    <x v="669"/>
    <s v="PUERTO CUATRO IWDD46"/>
    <s v=" "/>
    <s v=" "/>
    <x v="4"/>
    <x v="263"/>
    <x v="272"/>
    <n v="315120"/>
    <n v="0"/>
    <s v=" "/>
    <s v=" "/>
    <s v="32B00646"/>
    <n v="29325.83"/>
    <n v="0"/>
    <n v="0"/>
    <n v="0"/>
    <n v="168.87"/>
    <n v="22789.54"/>
    <n v="3680.04"/>
    <n v="0"/>
    <n v="28.56"/>
    <n v="10413.76"/>
    <n v="28065.09"/>
    <n v="0"/>
    <n v="0"/>
    <n v="0"/>
    <n v="1260.74"/>
    <n v="22789.54"/>
    <n v="3680.04"/>
    <n v="0"/>
    <n v="28.56"/>
    <n v="10244.89"/>
    <n v="0"/>
    <n v="0"/>
    <n v="0"/>
    <n v="0"/>
    <n v="0"/>
  </r>
  <r>
    <s v="32-B00-647"/>
    <x v="4"/>
    <x v="263"/>
    <x v="273"/>
    <n v="5634.42"/>
    <x v="4"/>
    <x v="0"/>
    <x v="670"/>
    <s v="CIRCLE G IWDD #47   "/>
    <s v=" "/>
    <s v=" "/>
    <x v="4"/>
    <x v="263"/>
    <x v="273"/>
    <n v="315120"/>
    <n v="0"/>
    <s v=" "/>
    <s v=" "/>
    <s v="32B00647"/>
    <n v="5265.21"/>
    <n v="0"/>
    <n v="0"/>
    <n v="0"/>
    <n v="369.21"/>
    <n v="9529.5400000000009"/>
    <n v="14500"/>
    <n v="0"/>
    <n v="10.11"/>
    <n v="10614.99"/>
    <n v="10497.87"/>
    <n v="6000"/>
    <n v="0"/>
    <n v="0.09"/>
    <n v="767.43"/>
    <n v="9529.5400000000009"/>
    <n v="14500"/>
    <n v="0"/>
    <n v="10.11"/>
    <n v="10245.780000000001"/>
    <n v="0"/>
    <n v="0"/>
    <n v="0"/>
    <n v="0"/>
    <n v="0"/>
  </r>
  <r>
    <s v="32-B00-648"/>
    <x v="4"/>
    <x v="263"/>
    <x v="274"/>
    <n v="0.33"/>
    <x v="4"/>
    <x v="0"/>
    <x v="671"/>
    <s v="SPECTRUM IWDD #48   "/>
    <s v=" "/>
    <s v=" "/>
    <x v="4"/>
    <x v="263"/>
    <x v="274"/>
    <n v="315120"/>
    <n v="0"/>
    <s v=" "/>
    <s v=" "/>
    <s v="32B00648"/>
    <n v="0.33"/>
    <n v="0"/>
    <n v="0"/>
    <n v="0"/>
    <n v="0"/>
    <n v="0.36"/>
    <n v="0"/>
    <n v="0"/>
    <n v="0.03"/>
    <n v="0"/>
    <n v="0.33"/>
    <n v="0"/>
    <n v="0"/>
    <n v="0"/>
    <n v="0"/>
    <n v="0.36"/>
    <n v="0"/>
    <n v="0"/>
    <n v="0.03"/>
    <n v="0"/>
    <n v="0"/>
    <n v="0"/>
    <n v="0"/>
    <n v="0"/>
    <n v="0"/>
  </r>
  <r>
    <s v="32-B00-649"/>
    <x v="4"/>
    <x v="263"/>
    <x v="275"/>
    <n v="4033.76"/>
    <x v="4"/>
    <x v="0"/>
    <x v="672"/>
    <s v="MORRISON RANCH IWDD "/>
    <s v=" "/>
    <s v=" "/>
    <x v="4"/>
    <x v="263"/>
    <x v="275"/>
    <n v="315120"/>
    <n v="0"/>
    <s v=" "/>
    <s v=" "/>
    <s v="32B00649"/>
    <n v="3799.19"/>
    <n v="0"/>
    <n v="0"/>
    <n v="0"/>
    <n v="234.57"/>
    <n v="521.83000000000004"/>
    <n v="24000"/>
    <n v="0"/>
    <n v="0.81"/>
    <n v="27512.74"/>
    <n v="2526.91"/>
    <n v="0"/>
    <n v="0"/>
    <n v="0"/>
    <n v="1272.28"/>
    <n v="521.83000000000004"/>
    <n v="24000"/>
    <n v="0"/>
    <n v="0.81"/>
    <n v="27278.17"/>
    <n v="0"/>
    <n v="0"/>
    <n v="0"/>
    <n v="0"/>
    <n v="0"/>
  </r>
  <r>
    <s v="32-B00-650"/>
    <x v="4"/>
    <x v="263"/>
    <x v="276"/>
    <n v="25544.36"/>
    <x v="4"/>
    <x v="0"/>
    <x v="673"/>
    <s v="SUMMER MESA IWDD #50"/>
    <s v=" "/>
    <s v=" "/>
    <x v="4"/>
    <x v="263"/>
    <x v="276"/>
    <n v="315120"/>
    <n v="0"/>
    <s v=" "/>
    <s v=" "/>
    <s v="32B00650"/>
    <n v="25072.47"/>
    <n v="0"/>
    <n v="0"/>
    <n v="0"/>
    <n v="471.89"/>
    <n v="23069.22"/>
    <n v="3779.98"/>
    <n v="0"/>
    <n v="28.75"/>
    <n v="6283.87"/>
    <n v="25699.81"/>
    <n v="976.9"/>
    <n v="0"/>
    <n v="0"/>
    <n v="349.56"/>
    <n v="23069.22"/>
    <n v="3779.98"/>
    <n v="0"/>
    <n v="28.75"/>
    <n v="5811.98"/>
    <n v="0"/>
    <n v="0"/>
    <n v="0"/>
    <n v="0"/>
    <n v="0"/>
  </r>
  <r>
    <s v="32-B00-651"/>
    <x v="4"/>
    <x v="263"/>
    <x v="277"/>
    <n v="20075.560000000001"/>
    <x v="4"/>
    <x v="0"/>
    <x v="674"/>
    <s v="LONGHORN RANCH IWDD "/>
    <s v=" "/>
    <s v=" "/>
    <x v="4"/>
    <x v="263"/>
    <x v="277"/>
    <n v="315120"/>
    <n v="0"/>
    <s v=" "/>
    <s v=" "/>
    <s v="32B00651"/>
    <n v="19897.75"/>
    <n v="0"/>
    <n v="0"/>
    <n v="0"/>
    <n v="177.81"/>
    <n v="15198.97"/>
    <n v="185.89"/>
    <n v="0"/>
    <n v="19.18"/>
    <n v="5081.66"/>
    <n v="19762.919999999998"/>
    <n v="185.89"/>
    <n v="0"/>
    <n v="0"/>
    <n v="320.72000000000003"/>
    <n v="15198.97"/>
    <n v="185.89"/>
    <n v="0"/>
    <n v="19.18"/>
    <n v="4903.8500000000004"/>
    <n v="0"/>
    <n v="0"/>
    <n v="0"/>
    <n v="0"/>
    <n v="0"/>
  </r>
  <r>
    <s v="32-B00-652"/>
    <x v="4"/>
    <x v="263"/>
    <x v="278"/>
    <n v="11375.35"/>
    <x v="4"/>
    <x v="0"/>
    <x v="675"/>
    <s v="LONG MANOR IWDD     "/>
    <s v=" "/>
    <s v=" "/>
    <x v="4"/>
    <x v="263"/>
    <x v="278"/>
    <n v="315120"/>
    <n v="0"/>
    <s v=" "/>
    <s v=" "/>
    <s v="32B00652"/>
    <n v="11268.56"/>
    <n v="0"/>
    <n v="0"/>
    <n v="0"/>
    <n v="106.79"/>
    <n v="10004.26"/>
    <n v="3138.34"/>
    <n v="0"/>
    <n v="9.6199999999999992"/>
    <n v="4519.05"/>
    <n v="11023.02"/>
    <n v="0"/>
    <n v="0"/>
    <n v="0"/>
    <n v="245.54"/>
    <n v="10004.26"/>
    <n v="3138.34"/>
    <n v="0"/>
    <n v="9.6199999999999992"/>
    <n v="4412.26"/>
    <n v="0"/>
    <n v="0"/>
    <n v="0"/>
    <n v="0"/>
    <n v="0"/>
  </r>
  <r>
    <s v="32-B00-653"/>
    <x v="4"/>
    <x v="263"/>
    <x v="279"/>
    <n v="37765.53"/>
    <x v="4"/>
    <x v="0"/>
    <x v="676"/>
    <s v="COLL PARK CRTY EST  "/>
    <s v=" "/>
    <s v=" "/>
    <x v="4"/>
    <x v="263"/>
    <x v="279"/>
    <n v="315120"/>
    <n v="0"/>
    <s v=" "/>
    <s v=" "/>
    <s v="32B00653"/>
    <n v="38521.620000000003"/>
    <n v="1200"/>
    <n v="0"/>
    <n v="0"/>
    <n v="443.91"/>
    <n v="26304.42"/>
    <n v="2059.48"/>
    <n v="0"/>
    <n v="202.02"/>
    <n v="13722.61"/>
    <n v="37771.980000000003"/>
    <n v="0"/>
    <n v="0"/>
    <n v="0"/>
    <n v="749.64"/>
    <n v="26304.42"/>
    <n v="859.48"/>
    <n v="0"/>
    <n v="202.02"/>
    <n v="13278.7"/>
    <n v="0"/>
    <n v="0"/>
    <n v="0"/>
    <n v="0"/>
    <n v="0"/>
  </r>
  <r>
    <s v="32-B00-654"/>
    <x v="4"/>
    <x v="263"/>
    <x v="280"/>
    <n v="18437.03"/>
    <x v="4"/>
    <x v="0"/>
    <x v="677"/>
    <s v="SUN VIEW ESTATE #54 "/>
    <s v=" "/>
    <s v=" "/>
    <x v="4"/>
    <x v="263"/>
    <x v="280"/>
    <n v="315120"/>
    <n v="0"/>
    <s v=" "/>
    <s v=" "/>
    <s v="32B00654"/>
    <n v="18527.95"/>
    <n v="421"/>
    <n v="0"/>
    <n v="0"/>
    <n v="330.08"/>
    <n v="22565.31"/>
    <n v="12425.45"/>
    <n v="0"/>
    <n v="28.48"/>
    <n v="8325.65"/>
    <n v="26141.78"/>
    <n v="8327.07"/>
    <n v="0"/>
    <n v="0"/>
    <n v="713.24"/>
    <n v="22565.31"/>
    <n v="12004.45"/>
    <n v="0"/>
    <n v="28.48"/>
    <n v="7995.57"/>
    <n v="0"/>
    <n v="0"/>
    <n v="0"/>
    <n v="0"/>
    <n v="0"/>
  </r>
  <r>
    <s v="32-B00-655"/>
    <x v="4"/>
    <x v="263"/>
    <x v="281"/>
    <n v="23356.560000000001"/>
    <x v="4"/>
    <x v="0"/>
    <x v="678"/>
    <s v="SUN VIEW ESTATE #55 "/>
    <s v=" "/>
    <s v=" "/>
    <x v="4"/>
    <x v="263"/>
    <x v="281"/>
    <n v="315120"/>
    <n v="0"/>
    <s v=" "/>
    <s v=" "/>
    <s v="32B00655"/>
    <n v="25730.81"/>
    <n v="2830.4"/>
    <n v="0"/>
    <n v="0"/>
    <n v="456.15"/>
    <n v="18590.63"/>
    <n v="3240.62"/>
    <n v="0"/>
    <n v="23.41"/>
    <n v="8029.96"/>
    <n v="25238.38"/>
    <n v="0"/>
    <n v="0"/>
    <n v="0"/>
    <n v="492.43"/>
    <n v="18590.63"/>
    <n v="410.22"/>
    <n v="0"/>
    <n v="23.41"/>
    <n v="7573.81"/>
    <n v="0"/>
    <n v="0"/>
    <n v="0"/>
    <n v="0"/>
    <n v="0"/>
  </r>
  <r>
    <s v="32-B00-656"/>
    <x v="4"/>
    <x v="263"/>
    <x v="282"/>
    <n v="4674.04"/>
    <x v="4"/>
    <x v="0"/>
    <x v="679"/>
    <s v="YAPLE PARK IWDD     "/>
    <s v=" "/>
    <s v=" "/>
    <x v="4"/>
    <x v="263"/>
    <x v="282"/>
    <n v="315120"/>
    <n v="0"/>
    <s v=" "/>
    <s v=" "/>
    <s v="32B00656"/>
    <n v="4600.8100000000004"/>
    <n v="0"/>
    <n v="0"/>
    <n v="0"/>
    <n v="73.23"/>
    <n v="0"/>
    <n v="0"/>
    <n v="0"/>
    <n v="0"/>
    <n v="4674.04"/>
    <n v="4162.3599999999997"/>
    <n v="0"/>
    <n v="0"/>
    <n v="0"/>
    <n v="438.45"/>
    <n v="0"/>
    <n v="0"/>
    <n v="0"/>
    <n v="0"/>
    <n v="4600.8100000000004"/>
    <n v="0"/>
    <n v="0"/>
    <n v="0"/>
    <n v="0"/>
    <n v="0"/>
  </r>
  <r>
    <s v="32-B00-699"/>
    <x v="4"/>
    <x v="263"/>
    <x v="283"/>
    <n v="0"/>
    <x v="4"/>
    <x v="0"/>
    <x v="680"/>
    <s v="TL WATER DEL DIST   "/>
    <s v=" "/>
    <s v=" "/>
    <x v="4"/>
    <x v="263"/>
    <x v="283"/>
    <n v="315120"/>
    <n v="1"/>
    <s v=" "/>
    <s v=" "/>
    <n v="30100000"/>
    <n v="0"/>
    <n v="0"/>
    <n v="0"/>
    <n v="0"/>
    <n v="0"/>
    <n v="0"/>
    <n v="0"/>
    <n v="0"/>
    <n v="0"/>
    <n v="0"/>
    <n v="0"/>
    <n v="0"/>
    <n v="0"/>
    <n v="0"/>
    <n v="0"/>
    <n v="0"/>
    <n v="0"/>
    <n v="0"/>
    <n v="0"/>
    <n v="0"/>
    <n v="0"/>
    <n v="0"/>
    <n v="0"/>
    <n v="0"/>
    <n v="0"/>
  </r>
  <r>
    <s v="32-C00-105"/>
    <x v="4"/>
    <x v="264"/>
    <x v="284"/>
    <n v="0"/>
    <x v="4"/>
    <x v="0"/>
    <x v="681"/>
    <s v="SPEC WTR DIST SUSP  "/>
    <s v=" "/>
    <s v=" "/>
    <x v="4"/>
    <x v="264"/>
    <x v="284"/>
    <n v="315130"/>
    <n v="0"/>
    <s v=" "/>
    <s v=" "/>
    <s v="32C00105"/>
    <n v="0"/>
    <n v="0"/>
    <n v="0"/>
    <n v="0"/>
    <n v="0"/>
    <n v="0"/>
    <n v="0"/>
    <n v="0"/>
    <n v="0"/>
    <n v="0"/>
    <n v="0"/>
    <n v="0"/>
    <n v="0"/>
    <n v="0"/>
    <n v="0"/>
    <n v="0"/>
    <n v="0"/>
    <n v="0"/>
    <n v="0"/>
    <n v="0"/>
    <n v="0"/>
    <n v="0"/>
    <n v="0"/>
    <n v="0"/>
    <n v="0"/>
  </r>
  <r>
    <s v="32-C00-701"/>
    <x v="4"/>
    <x v="264"/>
    <x v="285"/>
    <n v="1349.45"/>
    <x v="4"/>
    <x v="0"/>
    <x v="682"/>
    <s v="AGUILA IRR DIST     "/>
    <s v=" "/>
    <s v=" "/>
    <x v="4"/>
    <x v="264"/>
    <x v="285"/>
    <n v="315130"/>
    <n v="0"/>
    <s v=" "/>
    <s v=" "/>
    <s v="32C00701"/>
    <n v="1372.97"/>
    <n v="1372.97"/>
    <n v="0"/>
    <n v="0"/>
    <n v="1349.45"/>
    <n v="1786.15"/>
    <n v="103426.24000000001"/>
    <n v="6029.63"/>
    <n v="157.41999999999999"/>
    <n v="97117.33"/>
    <n v="1726.13"/>
    <n v="1726.13"/>
    <n v="0"/>
    <n v="0"/>
    <n v="1372.97"/>
    <n v="1786.15"/>
    <n v="102053.27"/>
    <n v="6029.63"/>
    <n v="157.41999999999999"/>
    <n v="95767.88"/>
    <n v="0"/>
    <n v="0"/>
    <n v="0"/>
    <n v="0"/>
    <n v="0"/>
  </r>
  <r>
    <s v="32-C00-703"/>
    <x v="4"/>
    <x v="264"/>
    <x v="286"/>
    <n v="56904.87"/>
    <x v="4"/>
    <x v="0"/>
    <x v="683"/>
    <s v="BUCKEYE WATER CONSER"/>
    <s v=" "/>
    <s v=" "/>
    <x v="4"/>
    <x v="264"/>
    <x v="286"/>
    <n v="315130"/>
    <n v="0"/>
    <s v=" "/>
    <s v=" "/>
    <s v="32C00703"/>
    <n v="54626.82"/>
    <n v="0"/>
    <n v="0"/>
    <n v="0"/>
    <n v="2278.0500000000002"/>
    <n v="84672.83"/>
    <n v="160958.42000000001"/>
    <n v="0"/>
    <n v="224.72"/>
    <n v="133415.18"/>
    <n v="51592.58"/>
    <n v="0"/>
    <n v="0"/>
    <n v="0"/>
    <n v="3034.24"/>
    <n v="84672.83"/>
    <n v="160958.42000000001"/>
    <n v="0"/>
    <n v="224.72"/>
    <n v="131137.13"/>
    <n v="0"/>
    <n v="0"/>
    <n v="0"/>
    <n v="0"/>
    <n v="0"/>
  </r>
  <r>
    <s v="32-C00-707"/>
    <x v="4"/>
    <x v="264"/>
    <x v="287"/>
    <n v="6285.1"/>
    <x v="4"/>
    <x v="0"/>
    <x v="684"/>
    <s v="CHANDLER HTS MAINT  "/>
    <s v=" "/>
    <s v=" "/>
    <x v="4"/>
    <x v="264"/>
    <x v="287"/>
    <n v="315130"/>
    <n v="0"/>
    <s v=" "/>
    <s v=" "/>
    <s v="32C00707"/>
    <n v="4651.41"/>
    <n v="4651.41"/>
    <n v="0"/>
    <n v="0"/>
    <n v="6285.1"/>
    <n v="2188.85"/>
    <n v="85385.72"/>
    <n v="0"/>
    <n v="2.19"/>
    <n v="89484.160000000003"/>
    <n v="3309.66"/>
    <n v="3309.66"/>
    <n v="0"/>
    <n v="0"/>
    <n v="4651.41"/>
    <n v="2188.85"/>
    <n v="80734.31"/>
    <n v="0"/>
    <n v="2.19"/>
    <n v="83199.06"/>
    <n v="0"/>
    <n v="0"/>
    <n v="0"/>
    <n v="0"/>
    <n v="0"/>
  </r>
  <r>
    <s v="32-C00-711"/>
    <x v="4"/>
    <x v="264"/>
    <x v="288"/>
    <n v="32080.2"/>
    <x v="4"/>
    <x v="0"/>
    <x v="685"/>
    <s v="NEW STATE IRR DIST  "/>
    <s v=" "/>
    <s v=" "/>
    <x v="4"/>
    <x v="264"/>
    <x v="288"/>
    <n v="315130"/>
    <n v="0"/>
    <s v=" "/>
    <s v=" "/>
    <s v="32C00711"/>
    <n v="32080.2"/>
    <n v="0"/>
    <n v="0"/>
    <n v="0"/>
    <n v="0"/>
    <n v="31966.47"/>
    <n v="0"/>
    <n v="0"/>
    <n v="40.340000000000003"/>
    <n v="154.07"/>
    <n v="32031.360000000001"/>
    <n v="0"/>
    <n v="0"/>
    <n v="0"/>
    <n v="48.84"/>
    <n v="31966.47"/>
    <n v="0"/>
    <n v="0"/>
    <n v="40.340000000000003"/>
    <n v="154.07"/>
    <n v="0"/>
    <n v="0"/>
    <n v="0"/>
    <n v="0"/>
    <n v="0"/>
  </r>
  <r>
    <s v="32-C00-712"/>
    <x v="4"/>
    <x v="264"/>
    <x v="289"/>
    <n v="71.73"/>
    <x v="4"/>
    <x v="0"/>
    <x v="686"/>
    <s v="QUEEN CREEK IRR DIST"/>
    <s v=" "/>
    <s v=" "/>
    <x v="4"/>
    <x v="264"/>
    <x v="289"/>
    <n v="315130"/>
    <n v="0"/>
    <s v=" "/>
    <s v=" "/>
    <s v="32C00712"/>
    <n v="71.73"/>
    <n v="0"/>
    <n v="0"/>
    <n v="0"/>
    <n v="0"/>
    <n v="71.459999999999994"/>
    <n v="0"/>
    <n v="0"/>
    <n v="0.1"/>
    <n v="0.37"/>
    <n v="71.61"/>
    <n v="0"/>
    <n v="0"/>
    <n v="0"/>
    <n v="0.12"/>
    <n v="71.459999999999994"/>
    <n v="0"/>
    <n v="0"/>
    <n v="0.1"/>
    <n v="0.37"/>
    <n v="0"/>
    <n v="0"/>
    <n v="0"/>
    <n v="0"/>
    <n v="0"/>
  </r>
  <r>
    <s v="32-C00-714"/>
    <x v="4"/>
    <x v="264"/>
    <x v="290"/>
    <n v="107653.51"/>
    <x v="4"/>
    <x v="0"/>
    <x v="687"/>
    <s v="ROOSE IRR DIST MAINT"/>
    <s v=" "/>
    <s v=" "/>
    <x v="4"/>
    <x v="264"/>
    <x v="290"/>
    <n v="315130"/>
    <n v="0"/>
    <s v=" "/>
    <s v=" "/>
    <s v="32C00714"/>
    <n v="69696.3"/>
    <n v="0"/>
    <n v="0"/>
    <n v="0"/>
    <n v="37957.21"/>
    <n v="72658.45"/>
    <n v="740000"/>
    <n v="0"/>
    <n v="2755.44"/>
    <n v="777750.5"/>
    <n v="41514.44"/>
    <n v="0"/>
    <n v="0"/>
    <n v="0.97"/>
    <n v="28182.83"/>
    <n v="72658.45"/>
    <n v="740000"/>
    <n v="0"/>
    <n v="2755.44"/>
    <n v="739793.29"/>
    <n v="0"/>
    <n v="0"/>
    <n v="0"/>
    <n v="0"/>
    <n v="0"/>
  </r>
  <r>
    <s v="32-C00-715"/>
    <x v="4"/>
    <x v="264"/>
    <x v="291"/>
    <n v="89964.479999999996"/>
    <x v="4"/>
    <x v="0"/>
    <x v="688"/>
    <s v="ROOSE WTR CONS DIST "/>
    <s v=" "/>
    <s v=" "/>
    <x v="4"/>
    <x v="264"/>
    <x v="291"/>
    <n v="315130"/>
    <n v="0"/>
    <s v=" "/>
    <s v=" "/>
    <s v="32C00715"/>
    <n v="155937.57999999999"/>
    <n v="155900"/>
    <n v="0"/>
    <n v="0"/>
    <n v="89926.9"/>
    <n v="38022.29"/>
    <n v="2847900"/>
    <n v="0"/>
    <n v="440.58"/>
    <n v="2900282.77"/>
    <n v="97177.09"/>
    <n v="97000"/>
    <n v="0"/>
    <n v="0.47"/>
    <n v="155760.95999999999"/>
    <n v="38022.29"/>
    <n v="2692000"/>
    <n v="0"/>
    <n v="440.58"/>
    <n v="2810355.87"/>
    <n v="0"/>
    <n v="0"/>
    <n v="0"/>
    <n v="0"/>
    <n v="0"/>
  </r>
  <r>
    <s v="32-C00-716"/>
    <x v="4"/>
    <x v="264"/>
    <x v="292"/>
    <n v="376645.25"/>
    <x v="4"/>
    <x v="0"/>
    <x v="689"/>
    <s v="ST JOHNS IRR DIST   "/>
    <s v=" "/>
    <s v=" "/>
    <x v="4"/>
    <x v="264"/>
    <x v="292"/>
    <n v="315130"/>
    <n v="0"/>
    <s v=" "/>
    <s v=" "/>
    <s v="32C00716"/>
    <n v="382737.07"/>
    <n v="7311.29"/>
    <n v="0"/>
    <n v="0"/>
    <n v="1219.47"/>
    <n v="339203.11"/>
    <n v="96627.14"/>
    <n v="0"/>
    <n v="443.21"/>
    <n v="134512.49"/>
    <n v="383608.67"/>
    <n v="8254.2199999999993"/>
    <n v="0"/>
    <n v="0"/>
    <n v="7382.62"/>
    <n v="339203.11"/>
    <n v="89315.85"/>
    <n v="0"/>
    <n v="443.21"/>
    <n v="133293.01999999999"/>
    <n v="0"/>
    <n v="0"/>
    <n v="0"/>
    <n v="0"/>
    <n v="0"/>
  </r>
  <r>
    <s v="32-C00-722"/>
    <x v="4"/>
    <x v="264"/>
    <x v="293"/>
    <n v="729423.83"/>
    <x v="4"/>
    <x v="0"/>
    <x v="690"/>
    <s v="HARQ VALLEY POWR DIS"/>
    <s v=" "/>
    <s v=" "/>
    <x v="4"/>
    <x v="264"/>
    <x v="293"/>
    <n v="315130"/>
    <n v="0"/>
    <s v=" "/>
    <s v=" "/>
    <s v="32C00722"/>
    <n v="633168.68999999994"/>
    <n v="701.09"/>
    <n v="0"/>
    <n v="0"/>
    <n v="96956.23"/>
    <n v="663831.91"/>
    <n v="151532.92000000001"/>
    <n v="0"/>
    <n v="859.03"/>
    <n v="217983.87"/>
    <n v="667114.29"/>
    <n v="36160.720000000001"/>
    <n v="0"/>
    <n v="0"/>
    <n v="2215.12"/>
    <n v="663831.91"/>
    <n v="150831.82999999999"/>
    <n v="0"/>
    <n v="859.03"/>
    <n v="121027.64"/>
    <n v="0"/>
    <n v="0"/>
    <n v="0"/>
    <n v="0"/>
    <n v="0"/>
  </r>
  <r>
    <s v="32-C00-724"/>
    <x v="4"/>
    <x v="264"/>
    <x v="294"/>
    <n v="2491.4499999999998"/>
    <x v="4"/>
    <x v="0"/>
    <x v="691"/>
    <s v="ELECTRICAL DIST 7   "/>
    <s v=" "/>
    <s v=" "/>
    <x v="4"/>
    <x v="264"/>
    <x v="294"/>
    <n v="315130"/>
    <n v="0"/>
    <s v=" "/>
    <s v=" "/>
    <s v="32C00724"/>
    <n v="3560.64"/>
    <n v="3560.64"/>
    <n v="0"/>
    <n v="5.89"/>
    <n v="2497.34"/>
    <n v="544.04999999999995"/>
    <n v="51034.94"/>
    <n v="0"/>
    <n v="569.29999999999995"/>
    <n v="53551.64"/>
    <n v="2075.6799999999998"/>
    <n v="2075.6799999999998"/>
    <n v="0"/>
    <n v="143.6"/>
    <n v="3704.24"/>
    <n v="544.04999999999995"/>
    <n v="47474.3"/>
    <n v="0"/>
    <n v="563.41"/>
    <n v="51054.3"/>
    <n v="0"/>
    <n v="0"/>
    <n v="0"/>
    <n v="0"/>
    <n v="0"/>
  </r>
  <r>
    <s v="32-C00-726"/>
    <x v="4"/>
    <x v="264"/>
    <x v="295"/>
    <n v="4141.83"/>
    <x v="4"/>
    <x v="0"/>
    <x v="692"/>
    <s v="ELEC DIST 6 PINAL CO"/>
    <s v=" "/>
    <s v=" "/>
    <x v="4"/>
    <x v="264"/>
    <x v="295"/>
    <n v="315130"/>
    <n v="0"/>
    <s v=" "/>
    <s v=" "/>
    <s v="32C00726"/>
    <n v="7718.16"/>
    <n v="7718.16"/>
    <n v="0"/>
    <n v="0"/>
    <n v="4141.83"/>
    <n v="1461.21"/>
    <n v="112792.19"/>
    <n v="0"/>
    <n v="1017.48"/>
    <n v="116490.29"/>
    <n v="2487.94"/>
    <n v="2487.94"/>
    <n v="0"/>
    <n v="0.06"/>
    <n v="7718.22"/>
    <n v="1461.21"/>
    <n v="105074.03"/>
    <n v="0"/>
    <n v="1017.48"/>
    <n v="112348.46"/>
    <n v="0"/>
    <n v="0"/>
    <n v="0"/>
    <n v="0"/>
    <n v="0"/>
  </r>
  <r>
    <s v="32-C00-730"/>
    <x v="4"/>
    <x v="264"/>
    <x v="296"/>
    <n v="21.39"/>
    <x v="4"/>
    <x v="0"/>
    <x v="693"/>
    <s v="RID ADD'L POWER COST"/>
    <s v=" "/>
    <s v=" "/>
    <x v="4"/>
    <x v="264"/>
    <x v="296"/>
    <n v="315130"/>
    <n v="0"/>
    <s v=" "/>
    <s v=" "/>
    <s v="32C00730"/>
    <n v="21.39"/>
    <n v="0"/>
    <n v="0"/>
    <n v="0"/>
    <n v="0"/>
    <n v="21.3"/>
    <n v="0"/>
    <n v="0"/>
    <n v="0.02"/>
    <n v="0.11"/>
    <n v="21.36"/>
    <n v="0"/>
    <n v="0"/>
    <n v="0"/>
    <n v="0.03"/>
    <n v="21.3"/>
    <n v="0"/>
    <n v="0"/>
    <n v="0.02"/>
    <n v="0.11"/>
    <n v="0"/>
    <n v="0"/>
    <n v="0"/>
    <n v="0"/>
    <n v="0"/>
  </r>
  <r>
    <s v="32-C00-750"/>
    <x v="4"/>
    <x v="264"/>
    <x v="297"/>
    <n v="555140.85"/>
    <x v="4"/>
    <x v="0"/>
    <x v="694"/>
    <s v="HARQ VALLEY IRR DIST"/>
    <s v=" "/>
    <s v=" "/>
    <x v="4"/>
    <x v="264"/>
    <x v="297"/>
    <n v="315130"/>
    <n v="0"/>
    <s v=" "/>
    <s v=" "/>
    <s v="32C00750"/>
    <n v="585289.21"/>
    <n v="31744.19"/>
    <n v="0"/>
    <n v="0"/>
    <n v="1595.83"/>
    <n v="445518.52"/>
    <n v="259090.83"/>
    <n v="0"/>
    <n v="537.65"/>
    <n v="369250.81"/>
    <n v="593588.37"/>
    <n v="21835.77"/>
    <n v="0"/>
    <n v="0"/>
    <n v="13536.61"/>
    <n v="445518.52"/>
    <n v="227346.64"/>
    <n v="0"/>
    <n v="537.65"/>
    <n v="367654.98"/>
    <n v="0"/>
    <n v="0"/>
    <n v="0"/>
    <n v="0"/>
    <n v="0"/>
  </r>
  <r>
    <s v="32-C00-751"/>
    <x v="4"/>
    <x v="264"/>
    <x v="298"/>
    <n v="279.49"/>
    <x v="4"/>
    <x v="0"/>
    <x v="695"/>
    <s v="MCMICKEN IRR DIST   "/>
    <s v=" "/>
    <s v=" "/>
    <x v="4"/>
    <x v="264"/>
    <x v="298"/>
    <n v="315130"/>
    <n v="0"/>
    <s v=" "/>
    <s v=" "/>
    <s v="32C00751"/>
    <n v="630.1"/>
    <n v="630.1"/>
    <n v="0"/>
    <n v="0.22"/>
    <n v="279.70999999999998"/>
    <n v="209.87"/>
    <n v="14225.31"/>
    <n v="0"/>
    <n v="88.1"/>
    <n v="14383.03"/>
    <n v="344.62"/>
    <n v="344.62"/>
    <n v="0"/>
    <n v="24.05"/>
    <n v="654.15"/>
    <n v="209.87"/>
    <n v="13595.21"/>
    <n v="0"/>
    <n v="87.88"/>
    <n v="14103.32"/>
    <n v="0"/>
    <n v="0"/>
    <n v="0"/>
    <n v="0"/>
    <n v="0"/>
  </r>
  <r>
    <s v="32-C00-752"/>
    <x v="4"/>
    <x v="264"/>
    <x v="299"/>
    <n v="80016.92"/>
    <x v="4"/>
    <x v="0"/>
    <x v="696"/>
    <s v="SAN TAN IRR DIST    "/>
    <s v=" "/>
    <s v=" "/>
    <x v="4"/>
    <x v="264"/>
    <x v="299"/>
    <n v="315130"/>
    <n v="0"/>
    <s v=" "/>
    <s v=" "/>
    <s v="32C00752"/>
    <n v="41338.800000000003"/>
    <n v="0"/>
    <n v="0"/>
    <n v="0"/>
    <n v="38678.120000000003"/>
    <n v="175443.23"/>
    <n v="480487.15"/>
    <n v="0"/>
    <n v="224.25"/>
    <n v="385285.09"/>
    <n v="28501.63"/>
    <n v="0"/>
    <n v="0"/>
    <n v="0.17"/>
    <n v="12837.34"/>
    <n v="175443.23"/>
    <n v="480487.15"/>
    <n v="0"/>
    <n v="224.25"/>
    <n v="346606.97"/>
    <n v="0"/>
    <n v="0"/>
    <n v="0"/>
    <n v="0"/>
    <n v="0"/>
  </r>
  <r>
    <s v="32-C00-753"/>
    <x v="4"/>
    <x v="264"/>
    <x v="300"/>
    <n v="1706.03"/>
    <x v="4"/>
    <x v="0"/>
    <x v="697"/>
    <s v="NEW MAGMA IRR DIST  "/>
    <s v=" "/>
    <s v=" "/>
    <x v="4"/>
    <x v="264"/>
    <x v="300"/>
    <n v="315130"/>
    <n v="0"/>
    <s v=" "/>
    <s v=" "/>
    <n v="30100000"/>
    <n v="195.11"/>
    <n v="195.11"/>
    <n v="0"/>
    <n v="0"/>
    <n v="1706.03"/>
    <n v="1355.78"/>
    <n v="13811.47"/>
    <n v="0"/>
    <n v="0"/>
    <n v="14161.72"/>
    <n v="777.39"/>
    <n v="777.39"/>
    <n v="0"/>
    <n v="0"/>
    <n v="195.11"/>
    <n v="1355.78"/>
    <n v="13616.36"/>
    <n v="0"/>
    <n v="0"/>
    <n v="12455.69"/>
    <n v="0"/>
    <n v="0"/>
    <n v="0"/>
    <n v="0"/>
    <n v="0"/>
  </r>
  <r>
    <s v="32-C00-754"/>
    <x v="4"/>
    <x v="264"/>
    <x v="301"/>
    <n v="45489.32"/>
    <x v="4"/>
    <x v="0"/>
    <x v="698"/>
    <s v="RAINBOW VALY IRR DST"/>
    <s v=" "/>
    <s v=" "/>
    <x v="4"/>
    <x v="264"/>
    <x v="301"/>
    <n v="315130"/>
    <n v="0"/>
    <s v=" "/>
    <s v=" "/>
    <s v="32C00754"/>
    <n v="45489.32"/>
    <n v="0"/>
    <n v="0"/>
    <n v="0"/>
    <n v="0"/>
    <n v="45328.04"/>
    <n v="0"/>
    <n v="0"/>
    <n v="57.2"/>
    <n v="218.48"/>
    <n v="45420.05"/>
    <n v="0"/>
    <n v="0"/>
    <n v="0"/>
    <n v="69.27"/>
    <n v="45328.04"/>
    <n v="0"/>
    <n v="0"/>
    <n v="57.2"/>
    <n v="218.48"/>
    <n v="0"/>
    <n v="0"/>
    <n v="0"/>
    <n v="0"/>
    <n v="0"/>
  </r>
  <r>
    <s v="32-C00-755"/>
    <x v="4"/>
    <x v="264"/>
    <x v="302"/>
    <n v="1259360.3899999999"/>
    <x v="4"/>
    <x v="0"/>
    <x v="699"/>
    <s v="CENT AZ WTR CONS DIS"/>
    <s v=" "/>
    <s v=" "/>
    <x v="4"/>
    <x v="264"/>
    <x v="302"/>
    <n v="315130"/>
    <n v="0"/>
    <s v=" "/>
    <s v=" "/>
    <n v="30100000"/>
    <n v="1728562.32"/>
    <n v="1728562.32"/>
    <n v="0"/>
    <n v="2605.08"/>
    <n v="1261965.47"/>
    <n v="327755.86"/>
    <n v="23578570.43"/>
    <n v="0"/>
    <n v="40913.78"/>
    <n v="24551088.739999998"/>
    <n v="936132.14"/>
    <n v="936132.14"/>
    <n v="0"/>
    <n v="7011.44"/>
    <n v="1735573.76"/>
    <n v="327755.86"/>
    <n v="21850008.109999999"/>
    <n v="0"/>
    <n v="38308.699999999997"/>
    <n v="23289123.27"/>
    <n v="0"/>
    <n v="0"/>
    <n v="0"/>
    <n v="0"/>
    <n v="0"/>
  </r>
  <r>
    <s v="32-C00-756"/>
    <x v="4"/>
    <x v="264"/>
    <x v="303"/>
    <n v="10609.26"/>
    <x v="4"/>
    <x v="0"/>
    <x v="700"/>
    <s v="WESTERN MEADOWS IRR "/>
    <s v=" "/>
    <s v=" "/>
    <x v="4"/>
    <x v="264"/>
    <x v="303"/>
    <n v="315130"/>
    <n v="0"/>
    <s v=" "/>
    <s v=" "/>
    <s v="32C00756"/>
    <n v="10117.9"/>
    <n v="0"/>
    <n v="0"/>
    <n v="0"/>
    <n v="491.36"/>
    <n v="2979.33"/>
    <n v="34000"/>
    <n v="0"/>
    <n v="17.29"/>
    <n v="41647.22"/>
    <n v="7513.54"/>
    <n v="0"/>
    <n v="0"/>
    <n v="0"/>
    <n v="2604.36"/>
    <n v="2979.33"/>
    <n v="34000"/>
    <n v="0"/>
    <n v="17.29"/>
    <n v="41155.86"/>
    <n v="0"/>
    <n v="0"/>
    <n v="0"/>
    <n v="0"/>
    <n v="0"/>
  </r>
  <r>
    <s v="32-C00-757"/>
    <x v="4"/>
    <x v="264"/>
    <x v="304"/>
    <n v="920.97"/>
    <x v="4"/>
    <x v="0"/>
    <x v="701"/>
    <s v="TONOPAH IRRIG. DIST."/>
    <s v=" "/>
    <s v=" "/>
    <x v="4"/>
    <x v="264"/>
    <x v="304"/>
    <n v="315130"/>
    <n v="0"/>
    <s v=" "/>
    <s v=" "/>
    <s v="32C00757"/>
    <n v="0.27"/>
    <n v="0.27"/>
    <n v="0"/>
    <n v="0"/>
    <n v="920.97"/>
    <n v="1.1599999999999999"/>
    <n v="2643.11"/>
    <n v="0"/>
    <n v="0"/>
    <n v="3562.92"/>
    <n v="11.67"/>
    <n v="11.67"/>
    <n v="0"/>
    <n v="0"/>
    <n v="0.27"/>
    <n v="1.1599999999999999"/>
    <n v="2642.84"/>
    <n v="0"/>
    <n v="0"/>
    <n v="2641.95"/>
    <n v="0"/>
    <n v="0"/>
    <n v="0"/>
    <n v="0"/>
    <n v="0"/>
  </r>
  <r>
    <s v="32-C00-758"/>
    <x v="4"/>
    <x v="264"/>
    <x v="305"/>
    <n v="0"/>
    <x v="4"/>
    <x v="0"/>
    <x v="702"/>
    <s v="SUNBURST FARMS IRRIG"/>
    <s v=" "/>
    <s v=" "/>
    <x v="4"/>
    <x v="264"/>
    <x v="305"/>
    <n v="315130"/>
    <n v="0"/>
    <s v=" "/>
    <s v=" "/>
    <s v="32C00758"/>
    <n v="0"/>
    <n v="0"/>
    <n v="0"/>
    <n v="0"/>
    <n v="0"/>
    <n v="0"/>
    <n v="0"/>
    <n v="0"/>
    <n v="0"/>
    <n v="0"/>
    <n v="0"/>
    <n v="0"/>
    <n v="0"/>
    <n v="0"/>
    <n v="0"/>
    <n v="0"/>
    <n v="0"/>
    <n v="0"/>
    <n v="0"/>
    <n v="0"/>
    <n v="0"/>
    <n v="0"/>
    <n v="0"/>
    <n v="0"/>
    <n v="0"/>
  </r>
  <r>
    <s v="32-C00-759"/>
    <x v="4"/>
    <x v="264"/>
    <x v="306"/>
    <n v="-0.38"/>
    <x v="4"/>
    <x v="0"/>
    <x v="703"/>
    <s v="HYDER VALLEY IRRIG  "/>
    <s v=" "/>
    <s v=" "/>
    <x v="4"/>
    <x v="264"/>
    <x v="306"/>
    <n v="315130"/>
    <n v="0"/>
    <s v=" "/>
    <s v=" "/>
    <s v="32C00759"/>
    <n v="-0.38"/>
    <n v="0"/>
    <n v="0"/>
    <n v="0"/>
    <n v="0"/>
    <n v="-0.38"/>
    <n v="0"/>
    <n v="0"/>
    <n v="0"/>
    <n v="0"/>
    <n v="-0.38"/>
    <n v="0"/>
    <n v="0"/>
    <n v="0"/>
    <n v="0"/>
    <n v="-0.38"/>
    <n v="0"/>
    <n v="0"/>
    <n v="0"/>
    <n v="0"/>
    <n v="0"/>
    <n v="0"/>
    <n v="0"/>
    <n v="0"/>
    <n v="0"/>
  </r>
  <r>
    <s v="32-C00-760"/>
    <x v="4"/>
    <x v="264"/>
    <x v="137"/>
    <n v="693.61"/>
    <x v="4"/>
    <x v="0"/>
    <x v="704"/>
    <s v="ELECTRICAL # 8      "/>
    <s v=" "/>
    <s v=" "/>
    <x v="4"/>
    <x v="264"/>
    <x v="137"/>
    <n v="315130"/>
    <n v="0"/>
    <s v=" "/>
    <s v=" "/>
    <s v="32C00760"/>
    <n v="84424.27"/>
    <n v="84424.27"/>
    <n v="0"/>
    <n v="0"/>
    <n v="693.61"/>
    <n v="-1033.55"/>
    <n v="436839.57"/>
    <n v="0"/>
    <n v="1883.17"/>
    <n v="440449.9"/>
    <n v="1202.8900000000001"/>
    <n v="1202.8900000000001"/>
    <n v="0"/>
    <n v="0"/>
    <n v="84424.27"/>
    <n v="-1033.55"/>
    <n v="352415.3"/>
    <n v="0"/>
    <n v="1883.17"/>
    <n v="439756.29"/>
    <n v="0"/>
    <n v="0"/>
    <n v="0"/>
    <n v="0"/>
    <n v="0"/>
  </r>
  <r>
    <s v="32-C00-761"/>
    <x v="4"/>
    <x v="264"/>
    <x v="307"/>
    <n v="0"/>
    <x v="4"/>
    <x v="0"/>
    <x v="705"/>
    <s v="PALOMA IRR &amp; DRNG   "/>
    <s v=" "/>
    <s v=" "/>
    <x v="4"/>
    <x v="264"/>
    <x v="307"/>
    <n v="315130"/>
    <n v="0"/>
    <s v=" "/>
    <s v=" "/>
    <s v="32C00761"/>
    <n v="0"/>
    <n v="0"/>
    <n v="0"/>
    <n v="0"/>
    <n v="0"/>
    <n v="0"/>
    <n v="0"/>
    <n v="0"/>
    <n v="0"/>
    <n v="0"/>
    <n v="0"/>
    <n v="0"/>
    <n v="0"/>
    <n v="0"/>
    <n v="0"/>
    <n v="0"/>
    <n v="0"/>
    <n v="0"/>
    <n v="0"/>
    <n v="0"/>
    <n v="0"/>
    <n v="0"/>
    <n v="0"/>
    <n v="0"/>
    <n v="0"/>
  </r>
  <r>
    <s v="32-C01-100"/>
    <x v="4"/>
    <x v="265"/>
    <x v="308"/>
    <n v="290361.36"/>
    <x v="4"/>
    <x v="0"/>
    <x v="706"/>
    <s v="CENTRAL AZ GRD      "/>
    <s v=" "/>
    <s v=" "/>
    <x v="4"/>
    <x v="265"/>
    <x v="308"/>
    <n v="315130"/>
    <n v="0"/>
    <s v=" "/>
    <s v=" "/>
    <n v="30100000"/>
    <n v="531096.12"/>
    <n v="531096.12"/>
    <n v="0"/>
    <n v="0"/>
    <n v="290361.36"/>
    <n v="77213.02"/>
    <n v="9202953.1600000001"/>
    <n v="0"/>
    <n v="458.28"/>
    <n v="9416559.7799999993"/>
    <n v="333270.71000000002"/>
    <n v="333270.71000000002"/>
    <n v="0"/>
    <n v="4.2300000000000004"/>
    <n v="531100.35"/>
    <n v="77213.02"/>
    <n v="8671857.0399999991"/>
    <n v="0"/>
    <n v="458.28"/>
    <n v="9126198.4199999999"/>
    <n v="0"/>
    <n v="0"/>
    <n v="0"/>
    <n v="0"/>
    <n v="0"/>
  </r>
  <r>
    <s v="32-C01-755"/>
    <x v="4"/>
    <x v="265"/>
    <x v="302"/>
    <n v="503465.65"/>
    <x v="4"/>
    <x v="0"/>
    <x v="707"/>
    <s v="CAWCD BANKING       "/>
    <s v=" "/>
    <s v=" "/>
    <x v="4"/>
    <x v="265"/>
    <x v="302"/>
    <n v="315130"/>
    <n v="1"/>
    <s v=" "/>
    <s v=" "/>
    <n v="30100000"/>
    <n v="690051.09"/>
    <n v="690051.09"/>
    <n v="0"/>
    <n v="1319.29"/>
    <n v="504784.94"/>
    <n v="130316.31"/>
    <n v="9416087.3300000001"/>
    <n v="0"/>
    <n v="28665.48"/>
    <n v="9817902.1500000004"/>
    <n v="374239.73"/>
    <n v="374239.73"/>
    <n v="0"/>
    <n v="4283.75"/>
    <n v="694334.84"/>
    <n v="130316.31"/>
    <n v="8726036.2400000002"/>
    <n v="0"/>
    <n v="27346.19"/>
    <n v="9313117.2100000009"/>
    <n v="0"/>
    <n v="0"/>
    <n v="0"/>
    <n v="0"/>
    <n v="0"/>
  </r>
  <r>
    <s v="32-D00-714"/>
    <x v="4"/>
    <x v="266"/>
    <x v="290"/>
    <n v="13.89"/>
    <x v="4"/>
    <x v="0"/>
    <x v="708"/>
    <s v="RID BOND REDEMPTION "/>
    <s v=" "/>
    <s v=" "/>
    <x v="4"/>
    <x v="266"/>
    <x v="290"/>
    <n v="315140"/>
    <n v="0"/>
    <s v=" "/>
    <s v=" "/>
    <s v="        "/>
    <n v="13.89"/>
    <n v="0"/>
    <n v="0"/>
    <n v="0"/>
    <n v="0"/>
    <n v="13.89"/>
    <n v="0"/>
    <n v="0"/>
    <n v="0"/>
    <n v="0"/>
    <n v="13.89"/>
    <n v="0"/>
    <n v="0"/>
    <n v="0"/>
    <n v="0"/>
    <n v="13.89"/>
    <n v="0"/>
    <n v="0"/>
    <n v="0"/>
    <n v="0"/>
    <n v="0"/>
    <n v="0"/>
    <n v="0"/>
    <n v="0"/>
    <n v="0"/>
  </r>
  <r>
    <s v="32-D00-715"/>
    <x v="4"/>
    <x v="266"/>
    <x v="291"/>
    <n v="1.1499999999999999"/>
    <x v="4"/>
    <x v="0"/>
    <x v="709"/>
    <s v="ROOSE WTR CONS DIST "/>
    <s v=" "/>
    <s v=" "/>
    <x v="4"/>
    <x v="266"/>
    <x v="291"/>
    <n v="315140"/>
    <n v="0"/>
    <s v=" "/>
    <s v=" "/>
    <s v="        "/>
    <n v="1.1499999999999999"/>
    <n v="0"/>
    <n v="0"/>
    <n v="0"/>
    <n v="0"/>
    <n v="1.1499999999999999"/>
    <n v="0"/>
    <n v="0"/>
    <n v="0"/>
    <n v="0"/>
    <n v="1.1499999999999999"/>
    <n v="0"/>
    <n v="0"/>
    <n v="0"/>
    <n v="0"/>
    <n v="1.1499999999999999"/>
    <n v="0"/>
    <n v="0"/>
    <n v="0"/>
    <n v="0"/>
    <n v="0"/>
    <n v="0"/>
    <n v="0"/>
    <n v="0"/>
    <n v="0"/>
  </r>
  <r>
    <s v="32-D00-752"/>
    <x v="4"/>
    <x v="266"/>
    <x v="299"/>
    <n v="0.12"/>
    <x v="4"/>
    <x v="0"/>
    <x v="710"/>
    <s v="SAN TAN IRRIG REDEMP"/>
    <s v=" "/>
    <s v=" "/>
    <x v="4"/>
    <x v="266"/>
    <x v="299"/>
    <n v="315140"/>
    <n v="0"/>
    <s v=" "/>
    <s v=" "/>
    <s v="        "/>
    <n v="0.12"/>
    <n v="0"/>
    <n v="0"/>
    <n v="0"/>
    <n v="0"/>
    <n v="0.12"/>
    <n v="0"/>
    <n v="0"/>
    <n v="0"/>
    <n v="0"/>
    <n v="0.12"/>
    <n v="0"/>
    <n v="0"/>
    <n v="0"/>
    <n v="0"/>
    <n v="0.12"/>
    <n v="0"/>
    <n v="0"/>
    <n v="0"/>
    <n v="0"/>
    <n v="0"/>
    <n v="0"/>
    <n v="0"/>
    <n v="0"/>
    <n v="0"/>
  </r>
  <r>
    <s v="32-D00-753"/>
    <x v="4"/>
    <x v="266"/>
    <x v="300"/>
    <n v="0"/>
    <x v="4"/>
    <x v="0"/>
    <x v="711"/>
    <s v="NEW MAGMA IRR BD RED"/>
    <s v=" "/>
    <s v=" "/>
    <x v="4"/>
    <x v="266"/>
    <x v="300"/>
    <n v="315140"/>
    <n v="0"/>
    <s v=" "/>
    <s v=" "/>
    <s v="        "/>
    <n v="0"/>
    <n v="0"/>
    <n v="0"/>
    <n v="0"/>
    <n v="0"/>
    <n v="0"/>
    <n v="0"/>
    <n v="0"/>
    <n v="0"/>
    <n v="0"/>
    <n v="0"/>
    <n v="0"/>
    <n v="0"/>
    <n v="0"/>
    <n v="0"/>
    <n v="0"/>
    <n v="0"/>
    <n v="0"/>
    <n v="0"/>
    <n v="0"/>
    <n v="0"/>
    <n v="0"/>
    <n v="0"/>
    <n v="0"/>
    <n v="0"/>
  </r>
  <r>
    <s v="32-D00-757"/>
    <x v="4"/>
    <x v="266"/>
    <x v="304"/>
    <n v="0"/>
    <x v="4"/>
    <x v="0"/>
    <x v="712"/>
    <s v="TONOPAH IRR BD RED  "/>
    <s v=" "/>
    <s v=" "/>
    <x v="4"/>
    <x v="266"/>
    <x v="304"/>
    <n v="315140"/>
    <n v="1"/>
    <s v=" "/>
    <s v=" "/>
    <s v="        "/>
    <n v="0"/>
    <n v="0"/>
    <n v="0"/>
    <n v="0"/>
    <n v="0"/>
    <n v="0"/>
    <n v="0"/>
    <n v="0"/>
    <n v="0"/>
    <n v="0"/>
    <n v="0"/>
    <n v="0"/>
    <n v="0"/>
    <n v="0"/>
    <n v="0"/>
    <n v="0"/>
    <n v="0"/>
    <n v="0"/>
    <n v="0"/>
    <n v="0"/>
    <n v="0"/>
    <n v="0"/>
    <n v="0"/>
    <n v="0"/>
    <n v="0"/>
  </r>
  <r>
    <s v="32-E00-711"/>
    <x v="4"/>
    <x v="267"/>
    <x v="288"/>
    <n v="0.02"/>
    <x v="4"/>
    <x v="0"/>
    <x v="713"/>
    <s v="NEW STATE IRR BD INT"/>
    <s v=" "/>
    <s v=" "/>
    <x v="4"/>
    <x v="267"/>
    <x v="288"/>
    <n v="315150"/>
    <n v="0"/>
    <s v=" "/>
    <s v=" "/>
    <s v="        "/>
    <n v="0.02"/>
    <n v="0"/>
    <n v="0"/>
    <n v="0"/>
    <n v="0"/>
    <n v="0.02"/>
    <n v="0"/>
    <n v="0"/>
    <n v="0"/>
    <n v="0"/>
    <n v="0.02"/>
    <n v="0"/>
    <n v="0"/>
    <n v="0"/>
    <n v="0"/>
    <n v="0.02"/>
    <n v="0"/>
    <n v="0"/>
    <n v="0"/>
    <n v="0"/>
    <n v="0"/>
    <n v="0"/>
    <n v="0"/>
    <n v="0"/>
    <n v="0"/>
  </r>
  <r>
    <s v="32-E00-714"/>
    <x v="4"/>
    <x v="267"/>
    <x v="290"/>
    <n v="1.31"/>
    <x v="4"/>
    <x v="0"/>
    <x v="714"/>
    <s v="RID BOND INTEREST   "/>
    <s v=" "/>
    <s v=" "/>
    <x v="4"/>
    <x v="267"/>
    <x v="290"/>
    <n v="315150"/>
    <n v="0"/>
    <s v=" "/>
    <s v=" "/>
    <s v="        "/>
    <n v="1.31"/>
    <n v="0"/>
    <n v="0"/>
    <n v="0"/>
    <n v="0"/>
    <n v="1.31"/>
    <n v="0"/>
    <n v="0"/>
    <n v="0"/>
    <n v="0"/>
    <n v="1.31"/>
    <n v="0"/>
    <n v="0"/>
    <n v="0"/>
    <n v="0"/>
    <n v="1.31"/>
    <n v="0"/>
    <n v="0"/>
    <n v="0"/>
    <n v="0"/>
    <n v="0"/>
    <n v="0"/>
    <n v="0"/>
    <n v="0"/>
    <n v="0"/>
  </r>
  <r>
    <s v="32-E00-715"/>
    <x v="4"/>
    <x v="267"/>
    <x v="291"/>
    <n v="0"/>
    <x v="4"/>
    <x v="0"/>
    <x v="715"/>
    <s v="ROOSE WTR CONS DIST "/>
    <s v=" "/>
    <s v=" "/>
    <x v="4"/>
    <x v="267"/>
    <x v="291"/>
    <n v="315150"/>
    <n v="0"/>
    <s v=" "/>
    <s v=" "/>
    <s v="        "/>
    <n v="0"/>
    <n v="0"/>
    <n v="0"/>
    <n v="0"/>
    <n v="0"/>
    <n v="0"/>
    <n v="0"/>
    <n v="0"/>
    <n v="0"/>
    <n v="0"/>
    <n v="0"/>
    <n v="0"/>
    <n v="0"/>
    <n v="0"/>
    <n v="0"/>
    <n v="0"/>
    <n v="0"/>
    <n v="0"/>
    <n v="0"/>
    <n v="0"/>
    <n v="0"/>
    <n v="0"/>
    <n v="0"/>
    <n v="0"/>
    <n v="0"/>
  </r>
  <r>
    <s v="32-E00-725"/>
    <x v="4"/>
    <x v="267"/>
    <x v="309"/>
    <n v="0.03"/>
    <x v="4"/>
    <x v="0"/>
    <x v="715"/>
    <s v="ROOSE WTR CONS DIST "/>
    <s v=" "/>
    <s v=" "/>
    <x v="4"/>
    <x v="267"/>
    <x v="309"/>
    <n v="315150"/>
    <n v="0"/>
    <s v=" "/>
    <s v=" "/>
    <s v="        "/>
    <n v="0.03"/>
    <n v="0"/>
    <n v="0"/>
    <n v="0"/>
    <n v="0"/>
    <n v="0.03"/>
    <n v="0"/>
    <n v="0"/>
    <n v="0"/>
    <n v="0"/>
    <n v="0.03"/>
    <n v="0"/>
    <n v="0"/>
    <n v="0"/>
    <n v="0"/>
    <n v="0.03"/>
    <n v="0"/>
    <n v="0"/>
    <n v="0"/>
    <n v="0"/>
    <n v="0"/>
    <n v="0"/>
    <n v="0"/>
    <n v="0"/>
    <n v="0"/>
  </r>
  <r>
    <s v="32-E00-745"/>
    <x v="4"/>
    <x v="267"/>
    <x v="310"/>
    <n v="29.02"/>
    <x v="4"/>
    <x v="0"/>
    <x v="716"/>
    <s v="RWCD IMPR BOND INT 2"/>
    <s v=" "/>
    <s v=" "/>
    <x v="4"/>
    <x v="267"/>
    <x v="310"/>
    <n v="315150"/>
    <n v="0"/>
    <s v=" "/>
    <s v=" "/>
    <s v="        "/>
    <n v="29.02"/>
    <n v="0"/>
    <n v="0"/>
    <n v="0"/>
    <n v="0"/>
    <n v="29.02"/>
    <n v="0"/>
    <n v="0"/>
    <n v="0"/>
    <n v="0"/>
    <n v="29.02"/>
    <n v="0"/>
    <n v="0"/>
    <n v="0"/>
    <n v="0"/>
    <n v="29.02"/>
    <n v="0"/>
    <n v="0"/>
    <n v="0"/>
    <n v="0"/>
    <n v="0"/>
    <n v="0"/>
    <n v="0"/>
    <n v="0"/>
    <n v="0"/>
  </r>
  <r>
    <s v="32-E00-752"/>
    <x v="4"/>
    <x v="267"/>
    <x v="299"/>
    <n v="0.02"/>
    <x v="4"/>
    <x v="0"/>
    <x v="717"/>
    <s v="SAN TAN ID INT ACCT "/>
    <s v=" "/>
    <s v=" "/>
    <x v="4"/>
    <x v="267"/>
    <x v="299"/>
    <n v="315150"/>
    <n v="0"/>
    <s v=" "/>
    <s v=" "/>
    <s v="        "/>
    <n v="0.02"/>
    <n v="0"/>
    <n v="0"/>
    <n v="0"/>
    <n v="0"/>
    <n v="0.02"/>
    <n v="0"/>
    <n v="0"/>
    <n v="0"/>
    <n v="0"/>
    <n v="0.02"/>
    <n v="0"/>
    <n v="0"/>
    <n v="0"/>
    <n v="0"/>
    <n v="0.02"/>
    <n v="0"/>
    <n v="0"/>
    <n v="0"/>
    <n v="0"/>
    <n v="0"/>
    <n v="0"/>
    <n v="0"/>
    <n v="0"/>
    <n v="0"/>
  </r>
  <r>
    <s v="32-E00-753"/>
    <x v="4"/>
    <x v="267"/>
    <x v="300"/>
    <n v="0"/>
    <x v="4"/>
    <x v="0"/>
    <x v="718"/>
    <s v="NEW MAGMA IRR BD INT"/>
    <s v=" "/>
    <s v=" "/>
    <x v="4"/>
    <x v="267"/>
    <x v="300"/>
    <n v="315150"/>
    <n v="0"/>
    <s v=" "/>
    <s v=" "/>
    <s v="        "/>
    <n v="0"/>
    <n v="0"/>
    <n v="0"/>
    <n v="0"/>
    <n v="0"/>
    <n v="0"/>
    <n v="0"/>
    <n v="0"/>
    <n v="0"/>
    <n v="0"/>
    <n v="0"/>
    <n v="0"/>
    <n v="0"/>
    <n v="0"/>
    <n v="0"/>
    <n v="0"/>
    <n v="0"/>
    <n v="0"/>
    <n v="0"/>
    <n v="0"/>
    <n v="0"/>
    <n v="0"/>
    <n v="0"/>
    <n v="0"/>
    <n v="0"/>
  </r>
  <r>
    <s v="32-E00-757"/>
    <x v="4"/>
    <x v="267"/>
    <x v="304"/>
    <n v="0"/>
    <x v="4"/>
    <x v="0"/>
    <x v="719"/>
    <s v="TONOPAH IRR BD INT  "/>
    <s v=" "/>
    <s v=" "/>
    <x v="4"/>
    <x v="267"/>
    <x v="304"/>
    <n v="315150"/>
    <n v="1"/>
    <s v=" "/>
    <s v=" "/>
    <s v="        "/>
    <n v="0"/>
    <n v="0"/>
    <n v="0"/>
    <n v="0"/>
    <n v="0"/>
    <n v="0"/>
    <n v="0"/>
    <n v="0"/>
    <n v="0"/>
    <n v="0"/>
    <n v="0"/>
    <n v="0"/>
    <n v="0"/>
    <n v="0"/>
    <n v="0"/>
    <n v="0"/>
    <n v="0"/>
    <n v="0"/>
    <n v="0"/>
    <n v="0"/>
    <n v="0"/>
    <n v="0"/>
    <n v="0"/>
    <n v="0"/>
    <n v="0"/>
  </r>
  <r>
    <s v="32-F00-101"/>
    <x v="4"/>
    <x v="268"/>
    <x v="9"/>
    <n v="0"/>
    <x v="4"/>
    <x v="0"/>
    <x v="720"/>
    <s v="FH SANI SEC         "/>
    <s v=" "/>
    <s v=" "/>
    <x v="4"/>
    <x v="268"/>
    <x v="9"/>
    <n v="315160"/>
    <n v="0"/>
    <s v=" "/>
    <s v=" "/>
    <s v="        "/>
    <n v="0"/>
    <n v="0"/>
    <n v="0"/>
    <n v="0"/>
    <n v="0"/>
    <n v="0"/>
    <n v="0"/>
    <n v="0"/>
    <n v="0"/>
    <n v="0"/>
    <n v="0"/>
    <n v="0"/>
    <n v="0"/>
    <n v="0"/>
    <n v="0"/>
    <n v="0"/>
    <n v="0"/>
    <n v="0"/>
    <n v="0"/>
    <n v="0"/>
    <n v="0"/>
    <n v="0"/>
    <n v="0"/>
    <n v="0"/>
    <n v="0"/>
  </r>
  <r>
    <s v="32-F00-564"/>
    <x v="4"/>
    <x v="268"/>
    <x v="311"/>
    <n v="964295.85"/>
    <x v="4"/>
    <x v="0"/>
    <x v="721"/>
    <s v="FH SANI MAINT       "/>
    <s v=" "/>
    <s v=" "/>
    <x v="4"/>
    <x v="268"/>
    <x v="311"/>
    <n v="315160"/>
    <n v="0"/>
    <s v=" "/>
    <s v=" "/>
    <s v="32F00564"/>
    <n v="1215542.21"/>
    <n v="355251.68"/>
    <n v="0"/>
    <n v="117.48"/>
    <n v="104122.8"/>
    <n v="1019011.9"/>
    <n v="5094785.33"/>
    <n v="2501657.4900000002"/>
    <n v="1468.72"/>
    <n v="2539880.5099999998"/>
    <n v="1414544.32"/>
    <n v="403555.57"/>
    <n v="0"/>
    <n v="16.899999999999999"/>
    <n v="204570.36"/>
    <n v="1019011.9"/>
    <n v="4739533.6500000004"/>
    <n v="2501657.4900000002"/>
    <n v="1351.24"/>
    <n v="2435757.71"/>
    <n v="0"/>
    <n v="0"/>
    <n v="0"/>
    <n v="0"/>
    <n v="0"/>
  </r>
  <r>
    <s v="32-F00-567"/>
    <x v="4"/>
    <x v="268"/>
    <x v="73"/>
    <n v="1562.53"/>
    <x v="4"/>
    <x v="0"/>
    <x v="722"/>
    <s v="FH ROAD MAINT       "/>
    <s v=" "/>
    <s v=" "/>
    <x v="4"/>
    <x v="268"/>
    <x v="73"/>
    <n v="315160"/>
    <n v="0"/>
    <s v=" "/>
    <s v=" "/>
    <s v="        "/>
    <n v="1562.53"/>
    <n v="0"/>
    <n v="0"/>
    <n v="0"/>
    <n v="0"/>
    <n v="1562.53"/>
    <n v="0"/>
    <n v="0"/>
    <n v="0"/>
    <n v="0"/>
    <n v="1562.53"/>
    <n v="0"/>
    <n v="0"/>
    <n v="0"/>
    <n v="0"/>
    <n v="1562.53"/>
    <n v="0"/>
    <n v="0"/>
    <n v="0"/>
    <n v="0"/>
    <n v="0"/>
    <n v="0"/>
    <n v="0"/>
    <n v="0"/>
    <n v="0"/>
  </r>
  <r>
    <s v="32-F00-570"/>
    <x v="4"/>
    <x v="268"/>
    <x v="312"/>
    <n v="0"/>
    <x v="4"/>
    <x v="0"/>
    <x v="723"/>
    <s v="ASU ATHLETIC FAC DST"/>
    <s v=" "/>
    <s v=" "/>
    <x v="4"/>
    <x v="268"/>
    <x v="312"/>
    <n v="315160"/>
    <n v="0"/>
    <s v=" "/>
    <s v=" "/>
    <s v="32F00570"/>
    <n v="0"/>
    <n v="0"/>
    <n v="0"/>
    <n v="0"/>
    <n v="0"/>
    <n v="0"/>
    <n v="0"/>
    <n v="0"/>
    <n v="0"/>
    <n v="0"/>
    <n v="0"/>
    <n v="0"/>
    <n v="0"/>
    <n v="0"/>
    <n v="0"/>
    <n v="0"/>
    <n v="0"/>
    <n v="0"/>
    <n v="0"/>
    <n v="0"/>
    <n v="0"/>
    <n v="0"/>
    <n v="0"/>
    <n v="0"/>
    <n v="0"/>
  </r>
  <r>
    <s v="32-F01-564"/>
    <x v="4"/>
    <x v="269"/>
    <x v="311"/>
    <n v="0"/>
    <x v="4"/>
    <x v="0"/>
    <x v="724"/>
    <s v="FHSD BOND DEBT SERV "/>
    <s v=" "/>
    <s v=" "/>
    <x v="4"/>
    <x v="269"/>
    <x v="311"/>
    <n v="315160"/>
    <n v="0"/>
    <s v=" "/>
    <s v=" "/>
    <s v="32F01564"/>
    <n v="0"/>
    <n v="0"/>
    <n v="0"/>
    <n v="0"/>
    <n v="0"/>
    <n v="0"/>
    <n v="0"/>
    <n v="0"/>
    <n v="0"/>
    <n v="0"/>
    <n v="0"/>
    <n v="0"/>
    <n v="0"/>
    <n v="0"/>
    <n v="0"/>
    <n v="0"/>
    <n v="0"/>
    <n v="0"/>
    <n v="0"/>
    <n v="0"/>
    <n v="0"/>
    <n v="0"/>
    <n v="0"/>
    <n v="0"/>
    <n v="0"/>
  </r>
  <r>
    <s v="32-F01-567"/>
    <x v="4"/>
    <x v="269"/>
    <x v="73"/>
    <n v="0"/>
    <x v="4"/>
    <x v="0"/>
    <x v="725"/>
    <s v="FH ROAD BOND RED    "/>
    <s v=" "/>
    <s v=" "/>
    <x v="4"/>
    <x v="269"/>
    <x v="73"/>
    <n v="315160"/>
    <n v="0"/>
    <s v=" "/>
    <s v=" "/>
    <s v="        "/>
    <n v="0"/>
    <n v="0"/>
    <n v="0"/>
    <n v="0"/>
    <n v="0"/>
    <n v="0"/>
    <n v="0"/>
    <n v="0"/>
    <n v="0"/>
    <n v="0"/>
    <n v="0"/>
    <n v="0"/>
    <n v="0"/>
    <n v="0"/>
    <n v="0"/>
    <n v="0"/>
    <n v="0"/>
    <n v="0"/>
    <n v="0"/>
    <n v="0"/>
    <n v="0"/>
    <n v="0"/>
    <n v="0"/>
    <n v="0"/>
    <n v="0"/>
  </r>
  <r>
    <s v="32-F02-564"/>
    <x v="4"/>
    <x v="270"/>
    <x v="311"/>
    <n v="0"/>
    <x v="4"/>
    <x v="0"/>
    <x v="726"/>
    <s v="FH SANI BOND INT    "/>
    <s v=" "/>
    <s v=" "/>
    <x v="4"/>
    <x v="270"/>
    <x v="311"/>
    <n v="315160"/>
    <n v="0"/>
    <s v=" "/>
    <s v=" "/>
    <s v="        "/>
    <n v="0"/>
    <n v="0"/>
    <n v="0"/>
    <n v="0"/>
    <n v="0"/>
    <n v="0"/>
    <n v="0"/>
    <n v="0"/>
    <n v="0"/>
    <n v="0"/>
    <n v="0"/>
    <n v="0"/>
    <n v="0"/>
    <n v="0"/>
    <n v="0"/>
    <n v="0"/>
    <n v="0"/>
    <n v="0"/>
    <n v="0"/>
    <n v="0"/>
    <n v="0"/>
    <n v="0"/>
    <n v="0"/>
    <n v="0"/>
    <n v="0"/>
  </r>
  <r>
    <s v="32-F02-567"/>
    <x v="4"/>
    <x v="270"/>
    <x v="73"/>
    <n v="0"/>
    <x v="4"/>
    <x v="0"/>
    <x v="727"/>
    <s v="FH ROAD BOND INT    "/>
    <s v=" "/>
    <s v=" "/>
    <x v="4"/>
    <x v="270"/>
    <x v="73"/>
    <n v="315160"/>
    <n v="0"/>
    <s v=" "/>
    <s v=" "/>
    <s v="        "/>
    <n v="0"/>
    <n v="0"/>
    <n v="0"/>
    <n v="0"/>
    <n v="0"/>
    <n v="0"/>
    <n v="0"/>
    <n v="0"/>
    <n v="0"/>
    <n v="0"/>
    <n v="0"/>
    <n v="0"/>
    <n v="0"/>
    <n v="0"/>
    <n v="0"/>
    <n v="0"/>
    <n v="0"/>
    <n v="0"/>
    <n v="0"/>
    <n v="0"/>
    <n v="0"/>
    <n v="0"/>
    <n v="0"/>
    <n v="0"/>
    <n v="0"/>
  </r>
  <r>
    <s v="32-F03-564"/>
    <x v="4"/>
    <x v="271"/>
    <x v="311"/>
    <n v="1150457.31"/>
    <x v="4"/>
    <x v="0"/>
    <x v="728"/>
    <s v="FHSD CAPITAL FUND   "/>
    <s v=" "/>
    <s v=" "/>
    <x v="4"/>
    <x v="271"/>
    <x v="311"/>
    <n v="315160"/>
    <n v="0"/>
    <s v=" "/>
    <s v=" "/>
    <s v="32F03564"/>
    <n v="1150457.31"/>
    <n v="0"/>
    <n v="0"/>
    <n v="0"/>
    <n v="0"/>
    <n v="786720.05"/>
    <n v="0"/>
    <n v="360280"/>
    <n v="1025.67"/>
    <n v="4482.93"/>
    <n v="1148749.53"/>
    <n v="0"/>
    <n v="0"/>
    <n v="0"/>
    <n v="1707.78"/>
    <n v="786720.05"/>
    <n v="0"/>
    <n v="360280"/>
    <n v="1025.67"/>
    <n v="4482.93"/>
    <n v="0"/>
    <n v="0"/>
    <n v="0"/>
    <n v="0"/>
    <n v="0"/>
  </r>
  <r>
    <s v="32-F03-567"/>
    <x v="4"/>
    <x v="271"/>
    <x v="73"/>
    <n v="0"/>
    <x v="4"/>
    <x v="0"/>
    <x v="729"/>
    <s v="FH ROAD BOND PROC   "/>
    <s v=" "/>
    <s v=" "/>
    <x v="4"/>
    <x v="271"/>
    <x v="73"/>
    <n v="315160"/>
    <n v="0"/>
    <s v=" "/>
    <s v=" "/>
    <s v="        "/>
    <n v="0"/>
    <n v="0"/>
    <n v="0"/>
    <n v="0"/>
    <n v="0"/>
    <n v="0"/>
    <n v="0"/>
    <n v="0"/>
    <n v="0"/>
    <n v="0"/>
    <n v="0"/>
    <n v="0"/>
    <n v="0"/>
    <n v="0"/>
    <n v="0"/>
    <n v="0"/>
    <n v="0"/>
    <n v="0"/>
    <n v="0"/>
    <n v="0"/>
    <n v="0"/>
    <n v="0"/>
    <n v="0"/>
    <n v="0"/>
    <n v="0"/>
  </r>
  <r>
    <s v="32-F07-564"/>
    <x v="4"/>
    <x v="272"/>
    <x v="311"/>
    <n v="3356537.36"/>
    <x v="4"/>
    <x v="0"/>
    <x v="730"/>
    <s v="FH CONTINGENCY FD   "/>
    <s v=" "/>
    <s v=" "/>
    <x v="4"/>
    <x v="272"/>
    <x v="311"/>
    <n v="315160"/>
    <n v="1"/>
    <s v=" "/>
    <s v=" "/>
    <s v="32F07564"/>
    <n v="3356537.36"/>
    <n v="0"/>
    <n v="0"/>
    <n v="0"/>
    <n v="0"/>
    <n v="3344637.83"/>
    <n v="0"/>
    <n v="0"/>
    <n v="4221.26"/>
    <n v="16120.79"/>
    <n v="3351426.05"/>
    <n v="0"/>
    <n v="0"/>
    <n v="0"/>
    <n v="5111.3100000000004"/>
    <n v="3344637.83"/>
    <n v="0"/>
    <n v="0"/>
    <n v="4221.26"/>
    <n v="16120.79"/>
    <n v="0"/>
    <n v="0"/>
    <n v="0"/>
    <n v="0"/>
    <n v="0"/>
  </r>
  <r>
    <s v="32-K01-058"/>
    <x v="4"/>
    <x v="273"/>
    <x v="120"/>
    <n v="165.29"/>
    <x v="4"/>
    <x v="0"/>
    <x v="731"/>
    <s v="MOBILE GARDENS IMP  "/>
    <s v=" "/>
    <s v=" "/>
    <x v="4"/>
    <x v="273"/>
    <x v="120"/>
    <n v="319220"/>
    <n v="0"/>
    <s v=" "/>
    <s v=" "/>
    <s v="        "/>
    <n v="165.29"/>
    <n v="0"/>
    <n v="0"/>
    <n v="0"/>
    <n v="0"/>
    <n v="165.29"/>
    <n v="0"/>
    <n v="0"/>
    <n v="0"/>
    <n v="0"/>
    <n v="165.29"/>
    <n v="0"/>
    <n v="0"/>
    <n v="0"/>
    <n v="0"/>
    <n v="165.29"/>
    <n v="0"/>
    <n v="0"/>
    <n v="0"/>
    <n v="0"/>
    <n v="0"/>
    <n v="0"/>
    <n v="0"/>
    <n v="0"/>
    <n v="0"/>
  </r>
  <r>
    <s v="32-K01-069"/>
    <x v="4"/>
    <x v="273"/>
    <x v="123"/>
    <n v="0"/>
    <x v="4"/>
    <x v="0"/>
    <x v="732"/>
    <s v="PECOS-MCQUEEN IMP   "/>
    <s v=" "/>
    <s v=" "/>
    <x v="4"/>
    <x v="273"/>
    <x v="123"/>
    <n v="319220"/>
    <n v="0"/>
    <s v=" "/>
    <s v=" "/>
    <s v="        "/>
    <n v="0"/>
    <n v="0"/>
    <n v="0"/>
    <n v="0"/>
    <n v="0"/>
    <n v="0"/>
    <n v="0"/>
    <n v="0"/>
    <n v="0"/>
    <n v="0"/>
    <n v="0"/>
    <n v="0"/>
    <n v="0"/>
    <n v="0"/>
    <n v="0"/>
    <n v="0"/>
    <n v="0"/>
    <n v="0"/>
    <n v="0"/>
    <n v="0"/>
    <n v="0"/>
    <n v="0"/>
    <n v="0"/>
    <n v="0"/>
    <n v="0"/>
  </r>
  <r>
    <s v="32-K01-083"/>
    <x v="4"/>
    <x v="273"/>
    <x v="132"/>
    <n v="0"/>
    <x v="4"/>
    <x v="0"/>
    <x v="733"/>
    <s v="BOULDER IMP DIST    "/>
    <s v=" "/>
    <s v=" "/>
    <x v="4"/>
    <x v="273"/>
    <x v="132"/>
    <n v="319220"/>
    <n v="0"/>
    <s v=" "/>
    <s v=" "/>
    <s v="        "/>
    <n v="0"/>
    <n v="0"/>
    <n v="0"/>
    <n v="0"/>
    <n v="0"/>
    <n v="0"/>
    <n v="0"/>
    <n v="0"/>
    <n v="0"/>
    <n v="0"/>
    <n v="0"/>
    <n v="0"/>
    <n v="0"/>
    <n v="0"/>
    <n v="0"/>
    <n v="0"/>
    <n v="0"/>
    <n v="0"/>
    <n v="0"/>
    <n v="0"/>
    <n v="0"/>
    <n v="0"/>
    <n v="0"/>
    <n v="0"/>
    <n v="0"/>
  </r>
  <r>
    <s v="32-K01-089"/>
    <x v="4"/>
    <x v="273"/>
    <x v="313"/>
    <n v="0"/>
    <x v="4"/>
    <x v="0"/>
    <x v="734"/>
    <s v="158TH ST IMP DIST   "/>
    <s v=" "/>
    <s v=" "/>
    <x v="4"/>
    <x v="273"/>
    <x v="313"/>
    <n v="319220"/>
    <n v="0"/>
    <s v=" "/>
    <s v=" "/>
    <s v="        "/>
    <n v="0"/>
    <n v="0"/>
    <n v="0"/>
    <n v="0"/>
    <n v="0"/>
    <n v="0"/>
    <n v="0"/>
    <n v="0"/>
    <n v="0"/>
    <n v="0"/>
    <n v="0"/>
    <n v="0"/>
    <n v="0"/>
    <n v="0"/>
    <n v="0"/>
    <n v="0"/>
    <n v="0"/>
    <n v="0"/>
    <n v="0"/>
    <n v="0"/>
    <n v="0"/>
    <n v="0"/>
    <n v="0"/>
    <n v="0"/>
    <n v="0"/>
  </r>
  <r>
    <s v="32-K01-091"/>
    <x v="4"/>
    <x v="273"/>
    <x v="314"/>
    <n v="12485.49"/>
    <x v="4"/>
    <x v="0"/>
    <x v="735"/>
    <s v="QUEEN CRK IMP DIST  "/>
    <s v=" "/>
    <s v=" "/>
    <x v="4"/>
    <x v="273"/>
    <x v="314"/>
    <n v="319220"/>
    <n v="0"/>
    <s v=" "/>
    <s v=" "/>
    <s v="        "/>
    <n v="12485.49"/>
    <n v="0"/>
    <n v="0"/>
    <n v="0"/>
    <n v="0"/>
    <n v="12074.52"/>
    <n v="502.73"/>
    <n v="913.7"/>
    <n v="0"/>
    <n v="0"/>
    <n v="12485.49"/>
    <n v="0"/>
    <n v="0"/>
    <n v="0"/>
    <n v="0"/>
    <n v="12074.52"/>
    <n v="502.73"/>
    <n v="913.7"/>
    <n v="0"/>
    <n v="0"/>
    <n v="0"/>
    <n v="0"/>
    <n v="0"/>
    <n v="0"/>
    <n v="0"/>
  </r>
  <r>
    <s v="32-K01-093"/>
    <x v="4"/>
    <x v="273"/>
    <x v="107"/>
    <n v="0"/>
    <x v="4"/>
    <x v="0"/>
    <x v="736"/>
    <s v="FRVW LN EAST IMP DIS"/>
    <s v=" "/>
    <s v=" "/>
    <x v="4"/>
    <x v="273"/>
    <x v="107"/>
    <n v="319220"/>
    <n v="0"/>
    <s v=" "/>
    <s v=" "/>
    <s v="        "/>
    <n v="0"/>
    <n v="0"/>
    <n v="0"/>
    <n v="0"/>
    <n v="0"/>
    <n v="0"/>
    <n v="0"/>
    <n v="0"/>
    <n v="0"/>
    <n v="0"/>
    <n v="0"/>
    <n v="0"/>
    <n v="0"/>
    <n v="0"/>
    <n v="0"/>
    <n v="0"/>
    <n v="0"/>
    <n v="0"/>
    <n v="0"/>
    <n v="0"/>
    <n v="0"/>
    <n v="0"/>
    <n v="0"/>
    <n v="0"/>
    <n v="0"/>
  </r>
  <r>
    <s v="32-K01-094"/>
    <x v="4"/>
    <x v="273"/>
    <x v="108"/>
    <n v="0"/>
    <x v="4"/>
    <x v="0"/>
    <x v="737"/>
    <s v="WHITE FENCE FRMS IMP"/>
    <s v=" "/>
    <s v=" "/>
    <x v="4"/>
    <x v="273"/>
    <x v="108"/>
    <n v="319220"/>
    <n v="0"/>
    <s v=" "/>
    <s v=" "/>
    <s v="        "/>
    <n v="0"/>
    <n v="0"/>
    <n v="0"/>
    <n v="0"/>
    <n v="0"/>
    <n v="0"/>
    <n v="0"/>
    <n v="0"/>
    <n v="0"/>
    <n v="0"/>
    <n v="0"/>
    <n v="0"/>
    <n v="0"/>
    <n v="0"/>
    <n v="0"/>
    <n v="0"/>
    <n v="0"/>
    <n v="0"/>
    <n v="0"/>
    <n v="0"/>
    <n v="0"/>
    <n v="0"/>
    <n v="0"/>
    <n v="0"/>
    <n v="0"/>
  </r>
  <r>
    <s v="32-K01-095"/>
    <x v="4"/>
    <x v="273"/>
    <x v="109"/>
    <n v="0"/>
    <x v="4"/>
    <x v="0"/>
    <x v="738"/>
    <s v="104TH PLACE IMP DIST"/>
    <s v=" "/>
    <s v=" "/>
    <x v="4"/>
    <x v="273"/>
    <x v="109"/>
    <n v="319220"/>
    <n v="0"/>
    <s v=" "/>
    <s v=" "/>
    <s v="        "/>
    <n v="0"/>
    <n v="0"/>
    <n v="0"/>
    <n v="0"/>
    <n v="0"/>
    <n v="0"/>
    <n v="0"/>
    <n v="0"/>
    <n v="0"/>
    <n v="0"/>
    <n v="0"/>
    <n v="0"/>
    <n v="0"/>
    <n v="0"/>
    <n v="0"/>
    <n v="0"/>
    <n v="0"/>
    <n v="0"/>
    <n v="0"/>
    <n v="0"/>
    <n v="0"/>
    <n v="0"/>
    <n v="0"/>
    <n v="0"/>
    <n v="0"/>
  </r>
  <r>
    <s v="32-K01-096"/>
    <x v="4"/>
    <x v="273"/>
    <x v="315"/>
    <n v="0"/>
    <x v="4"/>
    <x v="0"/>
    <x v="739"/>
    <s v="CENTRAL AVE IMP DIST"/>
    <s v=" "/>
    <s v=" "/>
    <x v="4"/>
    <x v="273"/>
    <x v="315"/>
    <n v="319220"/>
    <n v="0"/>
    <s v=" "/>
    <s v=" "/>
    <s v="        "/>
    <n v="0"/>
    <n v="0"/>
    <n v="0"/>
    <n v="0"/>
    <n v="0"/>
    <n v="0"/>
    <n v="0"/>
    <n v="0"/>
    <n v="0"/>
    <n v="0"/>
    <n v="0"/>
    <n v="0"/>
    <n v="0"/>
    <n v="0"/>
    <n v="0"/>
    <n v="0"/>
    <n v="0"/>
    <n v="0"/>
    <n v="0"/>
    <n v="0"/>
    <n v="0"/>
    <n v="0"/>
    <n v="0"/>
    <n v="0"/>
    <n v="0"/>
  </r>
  <r>
    <s v="32-K01-098"/>
    <x v="4"/>
    <x v="273"/>
    <x v="316"/>
    <n v="0"/>
    <x v="4"/>
    <x v="0"/>
    <x v="740"/>
    <s v="BILLINGS ST IMP DIST"/>
    <s v=" "/>
    <s v=" "/>
    <x v="4"/>
    <x v="273"/>
    <x v="316"/>
    <n v="319220"/>
    <n v="0"/>
    <s v=" "/>
    <s v=" "/>
    <s v="        "/>
    <n v="0"/>
    <n v="0"/>
    <n v="0"/>
    <n v="0"/>
    <n v="0"/>
    <n v="0"/>
    <n v="0"/>
    <n v="0"/>
    <n v="0"/>
    <n v="0"/>
    <n v="0"/>
    <n v="0"/>
    <n v="0"/>
    <n v="0"/>
    <n v="0"/>
    <n v="0"/>
    <n v="0"/>
    <n v="0"/>
    <n v="0"/>
    <n v="0"/>
    <n v="0"/>
    <n v="0"/>
    <n v="0"/>
    <n v="0"/>
    <n v="0"/>
  </r>
  <r>
    <s v="32-K01-100"/>
    <x v="4"/>
    <x v="273"/>
    <x v="308"/>
    <n v="0"/>
    <x v="4"/>
    <x v="0"/>
    <x v="741"/>
    <s v="MARGUERITE DR IMP D "/>
    <s v=" "/>
    <s v=" "/>
    <x v="4"/>
    <x v="273"/>
    <x v="308"/>
    <n v="319220"/>
    <n v="0"/>
    <s v=" "/>
    <s v=" "/>
    <s v="        "/>
    <n v="0"/>
    <n v="0"/>
    <n v="0"/>
    <n v="0"/>
    <n v="0"/>
    <n v="0"/>
    <n v="0"/>
    <n v="0"/>
    <n v="0"/>
    <n v="0"/>
    <n v="0"/>
    <n v="0"/>
    <n v="0"/>
    <n v="0"/>
    <n v="0"/>
    <n v="0"/>
    <n v="0"/>
    <n v="0"/>
    <n v="0"/>
    <n v="0"/>
    <n v="0"/>
    <n v="0"/>
    <n v="0"/>
    <n v="0"/>
    <n v="0"/>
  </r>
  <r>
    <s v="32-K01-102"/>
    <x v="4"/>
    <x v="273"/>
    <x v="317"/>
    <n v="0"/>
    <x v="4"/>
    <x v="0"/>
    <x v="742"/>
    <s v="DESERT HILLS SAN IMP"/>
    <s v=" "/>
    <s v=" "/>
    <x v="4"/>
    <x v="273"/>
    <x v="317"/>
    <n v="319220"/>
    <n v="0"/>
    <s v=" "/>
    <s v=" "/>
    <s v="        "/>
    <n v="0"/>
    <n v="0"/>
    <n v="0"/>
    <n v="0"/>
    <n v="0"/>
    <n v="0"/>
    <n v="0"/>
    <n v="0"/>
    <n v="0"/>
    <n v="0"/>
    <n v="0"/>
    <n v="0"/>
    <n v="0"/>
    <n v="0"/>
    <n v="0"/>
    <n v="0"/>
    <n v="0"/>
    <n v="0"/>
    <n v="0"/>
    <n v="0"/>
    <n v="0"/>
    <n v="0"/>
    <n v="0"/>
    <n v="0"/>
    <n v="0"/>
  </r>
  <r>
    <s v="32-K01-103"/>
    <x v="4"/>
    <x v="273"/>
    <x v="318"/>
    <n v="133811.49"/>
    <x v="4"/>
    <x v="0"/>
    <x v="743"/>
    <s v="20TH ST IMP DIST TAX"/>
    <s v=" "/>
    <s v=" "/>
    <x v="4"/>
    <x v="273"/>
    <x v="318"/>
    <n v="319220"/>
    <n v="0"/>
    <s v=" "/>
    <s v=" "/>
    <s v="        "/>
    <n v="133811.49"/>
    <n v="0"/>
    <n v="0"/>
    <n v="0"/>
    <n v="0"/>
    <n v="130825.14"/>
    <n v="0"/>
    <n v="0"/>
    <n v="0"/>
    <n v="2986.35"/>
    <n v="133811.49"/>
    <n v="0"/>
    <n v="0"/>
    <n v="0"/>
    <n v="0"/>
    <n v="130825.14"/>
    <n v="0"/>
    <n v="0"/>
    <n v="0"/>
    <n v="2986.35"/>
    <n v="0"/>
    <n v="0"/>
    <n v="0"/>
    <n v="0"/>
    <n v="0"/>
  </r>
  <r>
    <s v="32-K01-104"/>
    <x v="4"/>
    <x v="273"/>
    <x v="319"/>
    <n v="0"/>
    <x v="4"/>
    <x v="0"/>
    <x v="744"/>
    <s v="CASITAS BONITAS IMP "/>
    <s v=" "/>
    <s v=" "/>
    <x v="4"/>
    <x v="273"/>
    <x v="319"/>
    <n v="319220"/>
    <n v="0"/>
    <s v=" "/>
    <s v=" "/>
    <s v="        "/>
    <n v="0"/>
    <n v="0"/>
    <n v="0"/>
    <n v="0"/>
    <n v="0"/>
    <n v="0"/>
    <n v="0"/>
    <n v="0"/>
    <n v="0"/>
    <n v="0"/>
    <n v="0"/>
    <n v="0"/>
    <n v="0"/>
    <n v="0"/>
    <n v="0"/>
    <n v="0"/>
    <n v="0"/>
    <n v="0"/>
    <n v="0"/>
    <n v="0"/>
    <n v="0"/>
    <n v="0"/>
    <n v="0"/>
    <n v="0"/>
    <n v="0"/>
  </r>
  <r>
    <s v="32-K01-105"/>
    <x v="4"/>
    <x v="273"/>
    <x v="284"/>
    <n v="0"/>
    <x v="4"/>
    <x v="0"/>
    <x v="612"/>
    <s v="DESERT FTHILLS N IMP"/>
    <s v=" "/>
    <s v=" "/>
    <x v="4"/>
    <x v="273"/>
    <x v="284"/>
    <n v="319220"/>
    <n v="0"/>
    <s v=" "/>
    <s v=" "/>
    <s v="        "/>
    <n v="0"/>
    <n v="0"/>
    <n v="0"/>
    <n v="0"/>
    <n v="0"/>
    <n v="0"/>
    <n v="0"/>
    <n v="0"/>
    <n v="0"/>
    <n v="0"/>
    <n v="0"/>
    <n v="0"/>
    <n v="0"/>
    <n v="0"/>
    <n v="0"/>
    <n v="0"/>
    <n v="0"/>
    <n v="0"/>
    <n v="0"/>
    <n v="0"/>
    <n v="0"/>
    <n v="0"/>
    <n v="0"/>
    <n v="0"/>
    <n v="0"/>
  </r>
  <r>
    <s v="32-K01-106"/>
    <x v="4"/>
    <x v="273"/>
    <x v="10"/>
    <n v="0"/>
    <x v="4"/>
    <x v="0"/>
    <x v="745"/>
    <s v="7TH ST N IMP DIST   "/>
    <s v=" "/>
    <s v=" "/>
    <x v="4"/>
    <x v="273"/>
    <x v="10"/>
    <n v="319220"/>
    <n v="0"/>
    <s v=" "/>
    <s v=" "/>
    <s v="        "/>
    <n v="0"/>
    <n v="0"/>
    <n v="0"/>
    <n v="0"/>
    <n v="0"/>
    <n v="0"/>
    <n v="0"/>
    <n v="0"/>
    <n v="0"/>
    <n v="0"/>
    <n v="0"/>
    <n v="0"/>
    <n v="0"/>
    <n v="0"/>
    <n v="0"/>
    <n v="0"/>
    <n v="0"/>
    <n v="0"/>
    <n v="0"/>
    <n v="0"/>
    <n v="0"/>
    <n v="0"/>
    <n v="0"/>
    <n v="0"/>
    <n v="0"/>
  </r>
  <r>
    <s v="32-K01-107"/>
    <x v="4"/>
    <x v="273"/>
    <x v="320"/>
    <n v="0"/>
    <x v="4"/>
    <x v="0"/>
    <x v="746"/>
    <s v="31ST AVE - TAX      "/>
    <s v=" "/>
    <s v=" "/>
    <x v="4"/>
    <x v="273"/>
    <x v="320"/>
    <n v="319220"/>
    <n v="0"/>
    <s v=" "/>
    <s v=" "/>
    <s v="        "/>
    <n v="0"/>
    <n v="0"/>
    <n v="0"/>
    <n v="0"/>
    <n v="0"/>
    <n v="0"/>
    <n v="0"/>
    <n v="0"/>
    <n v="0"/>
    <n v="0"/>
    <n v="0"/>
    <n v="0"/>
    <n v="0"/>
    <n v="0"/>
    <n v="0"/>
    <n v="0"/>
    <n v="0"/>
    <n v="0"/>
    <n v="0"/>
    <n v="0"/>
    <n v="0"/>
    <n v="0"/>
    <n v="0"/>
    <n v="0"/>
    <n v="0"/>
  </r>
  <r>
    <s v="32-K01-109"/>
    <x v="4"/>
    <x v="273"/>
    <x v="321"/>
    <n v="22119.06"/>
    <x v="4"/>
    <x v="0"/>
    <x v="747"/>
    <s v="PLYMOUTH ST IMP DIST"/>
    <s v=" "/>
    <s v=" "/>
    <x v="4"/>
    <x v="273"/>
    <x v="321"/>
    <n v="319220"/>
    <n v="0"/>
    <s v=" "/>
    <s v=" "/>
    <s v="        "/>
    <n v="22119.06"/>
    <n v="0"/>
    <n v="0"/>
    <n v="0"/>
    <n v="0"/>
    <n v="13183.47"/>
    <n v="1984.85"/>
    <n v="10920.44"/>
    <n v="0"/>
    <n v="0"/>
    <n v="22119.06"/>
    <n v="0"/>
    <n v="0"/>
    <n v="0"/>
    <n v="0"/>
    <n v="13183.47"/>
    <n v="1984.85"/>
    <n v="10920.44"/>
    <n v="0"/>
    <n v="0"/>
    <n v="0"/>
    <n v="0"/>
    <n v="0"/>
    <n v="0"/>
    <n v="0"/>
  </r>
  <r>
    <s v="32-K01-999"/>
    <x v="4"/>
    <x v="273"/>
    <x v="322"/>
    <n v="0"/>
    <x v="4"/>
    <x v="0"/>
    <x v="748"/>
    <s v="IMPROVEMENT DIST TOT"/>
    <s v=" "/>
    <s v=" "/>
    <x v="4"/>
    <x v="273"/>
    <x v="322"/>
    <n v="319220"/>
    <n v="1"/>
    <s v=" "/>
    <s v=" "/>
    <n v="30100000"/>
    <n v="0"/>
    <n v="0"/>
    <n v="0"/>
    <n v="0"/>
    <n v="0"/>
    <n v="0"/>
    <n v="0"/>
    <n v="0"/>
    <n v="0"/>
    <n v="0"/>
    <n v="0"/>
    <n v="0"/>
    <n v="0"/>
    <n v="0"/>
    <n v="0"/>
    <n v="0"/>
    <n v="0"/>
    <n v="0"/>
    <n v="0"/>
    <n v="0"/>
    <n v="0"/>
    <n v="0"/>
    <n v="0"/>
    <n v="0"/>
    <n v="0"/>
  </r>
  <r>
    <s v="32-L00-001"/>
    <x v="4"/>
    <x v="274"/>
    <x v="80"/>
    <n v="0"/>
    <x v="4"/>
    <x v="0"/>
    <x v="749"/>
    <s v="SCOTTSDALE CLRG ACCT"/>
    <s v=" "/>
    <s v=" "/>
    <x v="4"/>
    <x v="274"/>
    <x v="80"/>
    <n v="318122"/>
    <n v="0"/>
    <s v=" "/>
    <s v=" "/>
    <n v="30100000"/>
    <n v="0"/>
    <n v="27264.46"/>
    <n v="0"/>
    <n v="0"/>
    <n v="27264.46"/>
    <n v="0"/>
    <n v="359172.01"/>
    <n v="0"/>
    <n v="0"/>
    <n v="359172.01"/>
    <n v="0"/>
    <n v="14486.66"/>
    <n v="0"/>
    <n v="0"/>
    <n v="14486.66"/>
    <n v="0"/>
    <n v="331907.55"/>
    <n v="0"/>
    <n v="0"/>
    <n v="331907.55"/>
    <n v="0"/>
    <n v="0"/>
    <n v="0"/>
    <n v="0"/>
    <n v="0"/>
  </r>
  <r>
    <s v="32-L00-002"/>
    <x v="4"/>
    <x v="274"/>
    <x v="81"/>
    <n v="0"/>
    <x v="4"/>
    <x v="0"/>
    <x v="750"/>
    <s v="GILBERT SL CLRG ACCT"/>
    <s v=" "/>
    <s v=" "/>
    <x v="4"/>
    <x v="274"/>
    <x v="81"/>
    <n v="317122"/>
    <n v="0"/>
    <s v=" "/>
    <s v=" "/>
    <n v="30100000"/>
    <n v="0"/>
    <n v="52400.91"/>
    <n v="0"/>
    <n v="0"/>
    <n v="52400.91"/>
    <n v="0"/>
    <n v="982886.91"/>
    <n v="0"/>
    <n v="0"/>
    <n v="982886.91"/>
    <n v="0"/>
    <n v="25251.74"/>
    <n v="0"/>
    <n v="0"/>
    <n v="25251.74"/>
    <n v="0"/>
    <n v="930486"/>
    <n v="0"/>
    <n v="0"/>
    <n v="930486"/>
    <n v="0"/>
    <n v="0"/>
    <n v="0"/>
    <n v="0"/>
    <n v="0"/>
  </r>
  <r>
    <s v="32-L00-003"/>
    <x v="4"/>
    <x v="274"/>
    <x v="82"/>
    <n v="0"/>
    <x v="4"/>
    <x v="0"/>
    <x v="751"/>
    <s v="PEORIA SL CLRG ACCT "/>
    <s v=" "/>
    <s v=" "/>
    <x v="4"/>
    <x v="274"/>
    <x v="82"/>
    <n v="317500"/>
    <n v="0"/>
    <s v=" "/>
    <s v=" "/>
    <n v="30100000"/>
    <n v="0"/>
    <n v="20034.310000000001"/>
    <n v="0"/>
    <n v="0"/>
    <n v="20034.310000000001"/>
    <n v="0"/>
    <n v="355569.61"/>
    <n v="0"/>
    <n v="0"/>
    <n v="355569.61"/>
    <n v="0"/>
    <n v="9707.56"/>
    <n v="0"/>
    <n v="0"/>
    <n v="9707.56"/>
    <n v="0"/>
    <n v="335535.3"/>
    <n v="0"/>
    <n v="0"/>
    <n v="335535.3"/>
    <n v="0"/>
    <n v="0"/>
    <n v="0"/>
    <n v="0"/>
    <n v="0"/>
  </r>
  <r>
    <s v="32-L00-004"/>
    <x v="4"/>
    <x v="274"/>
    <x v="83"/>
    <n v="0"/>
    <x v="4"/>
    <x v="0"/>
    <x v="752"/>
    <s v="SURPRISE ST LT CLEAR"/>
    <s v=" "/>
    <s v=" "/>
    <x v="4"/>
    <x v="274"/>
    <x v="83"/>
    <n v="316122"/>
    <n v="0"/>
    <s v=" "/>
    <s v=" "/>
    <n v="30100000"/>
    <n v="0"/>
    <n v="119773.59"/>
    <n v="0"/>
    <n v="0"/>
    <n v="119773.59"/>
    <n v="0"/>
    <n v="1642068.87"/>
    <n v="0"/>
    <n v="0"/>
    <n v="1642068.87"/>
    <n v="0"/>
    <n v="70578.45"/>
    <n v="0"/>
    <n v="0"/>
    <n v="70578.45"/>
    <n v="0"/>
    <n v="1522295.28"/>
    <n v="0"/>
    <n v="0"/>
    <n v="1522295.28"/>
    <n v="0"/>
    <n v="0"/>
    <n v="0"/>
    <n v="0"/>
    <n v="0"/>
  </r>
  <r>
    <s v="32-L00-005"/>
    <x v="4"/>
    <x v="274"/>
    <x v="84"/>
    <n v="0"/>
    <x v="4"/>
    <x v="0"/>
    <x v="753"/>
    <s v="MESA STREET LT CLEAR"/>
    <s v=" "/>
    <s v=" "/>
    <x v="4"/>
    <x v="274"/>
    <x v="84"/>
    <n v="317400"/>
    <n v="0"/>
    <s v=" "/>
    <s v=" "/>
    <s v="        "/>
    <n v="0"/>
    <n v="434.17"/>
    <n v="0"/>
    <n v="0"/>
    <n v="434.17"/>
    <n v="0"/>
    <n v="5568.46"/>
    <n v="0"/>
    <n v="0"/>
    <n v="5568.46"/>
    <n v="0"/>
    <n v="99.52"/>
    <n v="0"/>
    <n v="0"/>
    <n v="99.52"/>
    <n v="0"/>
    <n v="5134.29"/>
    <n v="0"/>
    <n v="0"/>
    <n v="5134.29"/>
    <n v="0"/>
    <n v="0"/>
    <n v="0"/>
    <n v="0"/>
    <n v="0"/>
  </r>
  <r>
    <s v="32-L00-006"/>
    <x v="4"/>
    <x v="274"/>
    <x v="85"/>
    <n v="0"/>
    <x v="4"/>
    <x v="0"/>
    <x v="754"/>
    <s v="QUEEN CREEK ST LT CL"/>
    <s v=" "/>
    <s v=" "/>
    <x v="4"/>
    <x v="274"/>
    <x v="85"/>
    <n v="317600"/>
    <n v="0"/>
    <s v=" "/>
    <s v=" "/>
    <s v="        "/>
    <n v="0"/>
    <n v="11037.4"/>
    <n v="0"/>
    <n v="0"/>
    <n v="11037.4"/>
    <n v="0"/>
    <n v="237543.85"/>
    <n v="0"/>
    <n v="0"/>
    <n v="237543.85"/>
    <n v="0"/>
    <n v="7391.61"/>
    <n v="0"/>
    <n v="0"/>
    <n v="7391.61"/>
    <n v="0"/>
    <n v="226506.45"/>
    <n v="0"/>
    <n v="0"/>
    <n v="226506.45"/>
    <n v="0"/>
    <n v="0"/>
    <n v="0"/>
    <n v="0"/>
    <n v="0"/>
  </r>
  <r>
    <s v="32-L00-007"/>
    <x v="4"/>
    <x v="274"/>
    <x v="86"/>
    <n v="0"/>
    <x v="4"/>
    <x v="0"/>
    <x v="755"/>
    <s v="YT ST LIGHT CLEARING"/>
    <s v=" "/>
    <s v=" "/>
    <x v="4"/>
    <x v="274"/>
    <x v="86"/>
    <n v="317700"/>
    <n v="0"/>
    <s v=" "/>
    <s v=" "/>
    <s v="        "/>
    <n v="0"/>
    <n v="4577.26"/>
    <n v="0"/>
    <n v="0"/>
    <n v="4577.26"/>
    <n v="0"/>
    <n v="73502.210000000006"/>
    <n v="0"/>
    <n v="0"/>
    <n v="73502.210000000006"/>
    <n v="0"/>
    <n v="3373.1"/>
    <n v="0"/>
    <n v="0"/>
    <n v="3373.1"/>
    <n v="0"/>
    <n v="68924.95"/>
    <n v="0"/>
    <n v="0"/>
    <n v="68924.95"/>
    <n v="0"/>
    <n v="0"/>
    <n v="0"/>
    <n v="0"/>
    <n v="0"/>
  </r>
  <r>
    <s v="32-L00-008"/>
    <x v="4"/>
    <x v="274"/>
    <x v="87"/>
    <n v="0"/>
    <x v="4"/>
    <x v="0"/>
    <x v="756"/>
    <s v="LITCHFIELD PARK CLEA"/>
    <s v=" "/>
    <s v=" "/>
    <x v="4"/>
    <x v="274"/>
    <x v="87"/>
    <n v="317701"/>
    <n v="0"/>
    <s v=" "/>
    <s v=" "/>
    <s v="        "/>
    <n v="0"/>
    <n v="6775.66"/>
    <n v="0"/>
    <n v="0"/>
    <n v="6775.66"/>
    <n v="-14938.66"/>
    <n v="129718.82"/>
    <n v="0"/>
    <n v="37798.74"/>
    <n v="182456.22"/>
    <n v="0"/>
    <n v="3713.63"/>
    <n v="0"/>
    <n v="0"/>
    <n v="3713.63"/>
    <n v="-14938.66"/>
    <n v="122943.16"/>
    <n v="0"/>
    <n v="37798.74"/>
    <n v="175680.56"/>
    <n v="0"/>
    <n v="0"/>
    <n v="0"/>
    <n v="0"/>
    <n v="0"/>
  </r>
  <r>
    <s v="32-L00-009"/>
    <x v="4"/>
    <x v="274"/>
    <x v="88"/>
    <n v="0"/>
    <x v="4"/>
    <x v="0"/>
    <x v="757"/>
    <s v="BUCKEYE SLID CLEARIN"/>
    <s v=" "/>
    <s v=" "/>
    <x v="4"/>
    <x v="274"/>
    <x v="88"/>
    <n v="317900"/>
    <n v="0"/>
    <s v=" "/>
    <s v=" "/>
    <n v="30100000"/>
    <n v="0"/>
    <n v="7437.36"/>
    <n v="0"/>
    <n v="0"/>
    <n v="7437.36"/>
    <n v="0"/>
    <n v="132150.51"/>
    <n v="0"/>
    <n v="0"/>
    <n v="132150.51"/>
    <n v="0"/>
    <n v="4573.26"/>
    <n v="0"/>
    <n v="0"/>
    <n v="4573.26"/>
    <n v="0"/>
    <n v="124713.15"/>
    <n v="0"/>
    <n v="0"/>
    <n v="124713.15"/>
    <n v="0"/>
    <n v="0"/>
    <n v="0"/>
    <n v="0"/>
    <n v="0"/>
  </r>
  <r>
    <s v="32-L00-076"/>
    <x v="4"/>
    <x v="274"/>
    <x v="129"/>
    <n v="2306.31"/>
    <x v="4"/>
    <x v="0"/>
    <x v="758"/>
    <s v="PINNACLE RNCH &amp; 83RD"/>
    <s v=" "/>
    <s v=" "/>
    <x v="4"/>
    <x v="274"/>
    <x v="129"/>
    <n v="319122"/>
    <n v="0"/>
    <s v=" "/>
    <s v=" "/>
    <s v="32L00076"/>
    <n v="2609"/>
    <n v="0"/>
    <n v="0"/>
    <n v="302.69"/>
    <n v="0"/>
    <n v="2331.19"/>
    <n v="0"/>
    <n v="0"/>
    <n v="2988.09"/>
    <n v="2963.21"/>
    <n v="2755.72"/>
    <n v="0"/>
    <n v="0"/>
    <n v="302.69"/>
    <n v="155.97"/>
    <n v="2331.19"/>
    <n v="0"/>
    <n v="0"/>
    <n v="2685.4"/>
    <n v="2963.21"/>
    <n v="0"/>
    <n v="0"/>
    <n v="0"/>
    <n v="0"/>
    <n v="0"/>
  </r>
  <r>
    <s v="32-L00-231"/>
    <x v="4"/>
    <x v="274"/>
    <x v="323"/>
    <n v="78.89"/>
    <x v="4"/>
    <x v="0"/>
    <x v="759"/>
    <s v="SL-7104-121         "/>
    <s v=" "/>
    <s v=" "/>
    <x v="4"/>
    <x v="274"/>
    <x v="323"/>
    <n v="318122"/>
    <n v="0"/>
    <s v=" "/>
    <s v=" "/>
    <n v="30100000"/>
    <n v="84.11"/>
    <n v="0"/>
    <n v="0"/>
    <n v="84.11"/>
    <n v="78.89"/>
    <n v="8.9700000000000006"/>
    <n v="0"/>
    <n v="0"/>
    <n v="1254.3800000000001"/>
    <n v="1324.3"/>
    <n v="44.2"/>
    <n v="0"/>
    <n v="0"/>
    <n v="44.2"/>
    <n v="84.11"/>
    <n v="8.9700000000000006"/>
    <n v="0"/>
    <n v="0"/>
    <n v="1170.27"/>
    <n v="1245.4100000000001"/>
    <n v="0"/>
    <n v="0"/>
    <n v="0"/>
    <n v="0"/>
    <n v="0"/>
  </r>
  <r>
    <s v="32-L00-232"/>
    <x v="4"/>
    <x v="274"/>
    <x v="324"/>
    <n v="41.09"/>
    <x v="4"/>
    <x v="0"/>
    <x v="760"/>
    <s v="SL-7104-117         "/>
    <s v=" "/>
    <s v=" "/>
    <x v="4"/>
    <x v="274"/>
    <x v="324"/>
    <n v="318122"/>
    <n v="0"/>
    <s v=" "/>
    <s v=" "/>
    <n v="30100000"/>
    <n v="194.69"/>
    <n v="0"/>
    <n v="0"/>
    <n v="194.69"/>
    <n v="41.09"/>
    <n v="37.18"/>
    <n v="0"/>
    <n v="0"/>
    <n v="1544.93"/>
    <n v="1548.84"/>
    <n v="53.17"/>
    <n v="0"/>
    <n v="0"/>
    <n v="53.17"/>
    <n v="194.69"/>
    <n v="37.18"/>
    <n v="0"/>
    <n v="0"/>
    <n v="1350.24"/>
    <n v="1507.75"/>
    <n v="0"/>
    <n v="0"/>
    <n v="0"/>
    <n v="0"/>
    <n v="0"/>
  </r>
  <r>
    <s v="32-L00-233"/>
    <x v="4"/>
    <x v="274"/>
    <x v="325"/>
    <n v="97.13"/>
    <x v="4"/>
    <x v="0"/>
    <x v="761"/>
    <s v="SL-7104-114         "/>
    <s v=" "/>
    <s v=" "/>
    <x v="4"/>
    <x v="274"/>
    <x v="325"/>
    <n v="318122"/>
    <n v="0"/>
    <s v=" "/>
    <s v=" "/>
    <n v="30100000"/>
    <n v="183.29"/>
    <n v="0"/>
    <n v="0"/>
    <n v="183.29"/>
    <n v="97.13"/>
    <n v="3.71"/>
    <n v="0"/>
    <n v="0"/>
    <n v="1890.72"/>
    <n v="1984.14"/>
    <n v="87.47"/>
    <n v="0"/>
    <n v="0"/>
    <n v="87.47"/>
    <n v="183.29"/>
    <n v="3.71"/>
    <n v="0"/>
    <n v="0"/>
    <n v="1707.43"/>
    <n v="1887.01"/>
    <n v="0"/>
    <n v="0"/>
    <n v="0"/>
    <n v="0"/>
    <n v="0"/>
  </r>
  <r>
    <s v="32-L00-234"/>
    <x v="4"/>
    <x v="274"/>
    <x v="326"/>
    <n v="53.82"/>
    <x v="4"/>
    <x v="0"/>
    <x v="762"/>
    <s v="SL-7104-119         "/>
    <s v=" "/>
    <s v=" "/>
    <x v="4"/>
    <x v="274"/>
    <x v="326"/>
    <n v="318122"/>
    <n v="0"/>
    <s v=" "/>
    <s v=" "/>
    <n v="30100000"/>
    <n v="107.25"/>
    <n v="0"/>
    <n v="0"/>
    <n v="107.25"/>
    <n v="53.82"/>
    <n v="33"/>
    <n v="0"/>
    <n v="0"/>
    <n v="1496.02"/>
    <n v="1516.84"/>
    <n v="109.88"/>
    <n v="0"/>
    <n v="0"/>
    <n v="109.88"/>
    <n v="107.25"/>
    <n v="33"/>
    <n v="0"/>
    <n v="0"/>
    <n v="1388.77"/>
    <n v="1463.02"/>
    <n v="0"/>
    <n v="0"/>
    <n v="0"/>
    <n v="0"/>
    <n v="0"/>
  </r>
  <r>
    <s v="32-L00-238"/>
    <x v="4"/>
    <x v="274"/>
    <x v="327"/>
    <n v="51703.69"/>
    <x v="4"/>
    <x v="0"/>
    <x v="763"/>
    <s v="COUNTRY MEADOWS #3  "/>
    <s v=" "/>
    <s v=" "/>
    <x v="4"/>
    <x v="274"/>
    <x v="327"/>
    <n v="319122"/>
    <n v="0"/>
    <s v=" "/>
    <s v=" "/>
    <s v="32L00238"/>
    <n v="51703.69"/>
    <n v="0"/>
    <n v="0"/>
    <n v="0"/>
    <n v="0"/>
    <n v="51520.41"/>
    <n v="0"/>
    <n v="0"/>
    <n v="65.02"/>
    <n v="248.3"/>
    <n v="51624.97"/>
    <n v="0"/>
    <n v="0"/>
    <n v="0"/>
    <n v="78.72"/>
    <n v="51520.41"/>
    <n v="0"/>
    <n v="0"/>
    <n v="65.02"/>
    <n v="248.3"/>
    <n v="0"/>
    <n v="0"/>
    <n v="0"/>
    <n v="0"/>
    <n v="0"/>
  </r>
  <r>
    <s v="32-L00-240"/>
    <x v="4"/>
    <x v="274"/>
    <x v="328"/>
    <n v="107.64"/>
    <x v="4"/>
    <x v="0"/>
    <x v="764"/>
    <s v="SL-7104-113         "/>
    <s v=" "/>
    <s v=" "/>
    <x v="4"/>
    <x v="274"/>
    <x v="328"/>
    <n v="318122"/>
    <n v="0"/>
    <s v=" "/>
    <s v=" "/>
    <n v="30100000"/>
    <n v="122.89"/>
    <n v="0"/>
    <n v="0"/>
    <n v="122.89"/>
    <n v="107.64"/>
    <n v="37.380000000000003"/>
    <n v="0"/>
    <n v="0"/>
    <n v="1661.67"/>
    <n v="1731.93"/>
    <n v="122.51"/>
    <n v="0"/>
    <n v="0"/>
    <n v="122.51"/>
    <n v="122.89"/>
    <n v="37.380000000000003"/>
    <n v="0"/>
    <n v="0"/>
    <n v="1538.78"/>
    <n v="1624.29"/>
    <n v="0"/>
    <n v="0"/>
    <n v="0"/>
    <n v="0"/>
    <n v="0"/>
  </r>
  <r>
    <s v="32-L00-241"/>
    <x v="4"/>
    <x v="274"/>
    <x v="329"/>
    <n v="13146.76"/>
    <x v="4"/>
    <x v="0"/>
    <x v="765"/>
    <s v="HIDDEN MANOR #3     "/>
    <s v=" "/>
    <s v=" "/>
    <x v="4"/>
    <x v="274"/>
    <x v="329"/>
    <n v="319122"/>
    <n v="0"/>
    <s v=" "/>
    <s v=" "/>
    <s v="32L00241"/>
    <n v="13146.76"/>
    <n v="0"/>
    <n v="0"/>
    <n v="0"/>
    <n v="0"/>
    <n v="13100.17"/>
    <n v="0"/>
    <n v="0"/>
    <n v="16.54"/>
    <n v="63.13"/>
    <n v="13126.75"/>
    <n v="0"/>
    <n v="0"/>
    <n v="0"/>
    <n v="20.010000000000002"/>
    <n v="13100.17"/>
    <n v="0"/>
    <n v="0"/>
    <n v="16.54"/>
    <n v="63.13"/>
    <n v="0"/>
    <n v="0"/>
    <n v="0"/>
    <n v="0"/>
    <n v="0"/>
  </r>
  <r>
    <s v="32-L00-246"/>
    <x v="4"/>
    <x v="274"/>
    <x v="330"/>
    <n v="41.32"/>
    <x v="4"/>
    <x v="0"/>
    <x v="766"/>
    <s v="SL-7104-118         "/>
    <s v=" "/>
    <s v=" "/>
    <x v="4"/>
    <x v="274"/>
    <x v="330"/>
    <n v="318122"/>
    <n v="0"/>
    <s v=" "/>
    <s v=" "/>
    <n v="30100000"/>
    <n v="18.420000000000002"/>
    <n v="0"/>
    <n v="0"/>
    <n v="18.420000000000002"/>
    <n v="41.32"/>
    <n v="0"/>
    <n v="0"/>
    <n v="0"/>
    <n v="1387.99"/>
    <n v="1429.31"/>
    <n v="60.79"/>
    <n v="0"/>
    <n v="0"/>
    <n v="60.79"/>
    <n v="18.420000000000002"/>
    <n v="0"/>
    <n v="0"/>
    <n v="0"/>
    <n v="1369.57"/>
    <n v="1387.99"/>
    <n v="0"/>
    <n v="0"/>
    <n v="0"/>
    <n v="0"/>
    <n v="0"/>
  </r>
  <r>
    <s v="32-L00-247"/>
    <x v="4"/>
    <x v="274"/>
    <x v="331"/>
    <n v="7934.79"/>
    <x v="4"/>
    <x v="0"/>
    <x v="767"/>
    <s v="SUN CITY #57        "/>
    <s v=" "/>
    <s v=" "/>
    <x v="4"/>
    <x v="274"/>
    <x v="331"/>
    <n v="319122"/>
    <n v="0"/>
    <s v=" "/>
    <s v=" "/>
    <s v="32L00247"/>
    <n v="8839.41"/>
    <n v="0"/>
    <n v="0"/>
    <n v="1194.8399999999999"/>
    <n v="290.22000000000003"/>
    <n v="6997.36"/>
    <n v="0"/>
    <n v="0"/>
    <n v="11792.44"/>
    <n v="12729.87"/>
    <n v="9023.2900000000009"/>
    <n v="0"/>
    <n v="0"/>
    <n v="1194.8399999999999"/>
    <n v="1010.96"/>
    <n v="6997.36"/>
    <n v="0"/>
    <n v="0"/>
    <n v="10597.6"/>
    <n v="12439.65"/>
    <n v="0"/>
    <n v="0"/>
    <n v="0"/>
    <n v="0"/>
    <n v="0"/>
  </r>
  <r>
    <s v="32-L00-248"/>
    <x v="4"/>
    <x v="274"/>
    <x v="332"/>
    <n v="1839.28"/>
    <x v="4"/>
    <x v="0"/>
    <x v="768"/>
    <s v="APACHE WELLS M P 3B "/>
    <s v=" "/>
    <s v=" "/>
    <x v="4"/>
    <x v="274"/>
    <x v="332"/>
    <n v="319122"/>
    <n v="0"/>
    <s v=" "/>
    <s v=" "/>
    <s v="32L00248"/>
    <n v="2084.64"/>
    <n v="0"/>
    <n v="0"/>
    <n v="357.21"/>
    <n v="111.85"/>
    <n v="1500.5"/>
    <n v="0"/>
    <n v="0"/>
    <n v="3599.22"/>
    <n v="3938"/>
    <n v="2165.46"/>
    <n v="0"/>
    <n v="0"/>
    <n v="357.21"/>
    <n v="276.39"/>
    <n v="1500.5"/>
    <n v="0"/>
    <n v="0"/>
    <n v="3242.01"/>
    <n v="3826.15"/>
    <n v="0"/>
    <n v="0"/>
    <n v="0"/>
    <n v="0"/>
    <n v="0"/>
  </r>
  <r>
    <s v="32-L00-249"/>
    <x v="4"/>
    <x v="274"/>
    <x v="333"/>
    <n v="223.67"/>
    <x v="4"/>
    <x v="0"/>
    <x v="769"/>
    <s v="SL-7104-127         "/>
    <s v=" "/>
    <s v=" "/>
    <x v="4"/>
    <x v="274"/>
    <x v="333"/>
    <n v="318122"/>
    <n v="0"/>
    <s v=" "/>
    <s v=" "/>
    <n v="30100000"/>
    <n v="275.69"/>
    <n v="0"/>
    <n v="0"/>
    <n v="275.69"/>
    <n v="223.67"/>
    <n v="48.98"/>
    <n v="0"/>
    <n v="0"/>
    <n v="4500.6099999999997"/>
    <n v="4675.3"/>
    <n v="125.75"/>
    <n v="0"/>
    <n v="0"/>
    <n v="125.75"/>
    <n v="275.69"/>
    <n v="48.98"/>
    <n v="0"/>
    <n v="0"/>
    <n v="4224.92"/>
    <n v="4451.63"/>
    <n v="0"/>
    <n v="0"/>
    <n v="0"/>
    <n v="0"/>
    <n v="0"/>
  </r>
  <r>
    <s v="32-L00-250"/>
    <x v="4"/>
    <x v="274"/>
    <x v="334"/>
    <n v="81.75"/>
    <x v="4"/>
    <x v="0"/>
    <x v="770"/>
    <s v="SL-7104-134         "/>
    <s v=" "/>
    <s v=" "/>
    <x v="4"/>
    <x v="274"/>
    <x v="334"/>
    <n v="318122"/>
    <n v="0"/>
    <s v=" "/>
    <s v=" "/>
    <n v="30100000"/>
    <n v="200.73"/>
    <n v="0"/>
    <n v="0"/>
    <n v="200.73"/>
    <n v="81.75"/>
    <n v="9.7200000000000006"/>
    <n v="0"/>
    <n v="0"/>
    <n v="3072"/>
    <n v="3144.03"/>
    <n v="44.89"/>
    <n v="0"/>
    <n v="0"/>
    <n v="44.89"/>
    <n v="200.73"/>
    <n v="9.7200000000000006"/>
    <n v="0"/>
    <n v="0"/>
    <n v="2871.27"/>
    <n v="3062.28"/>
    <n v="0"/>
    <n v="0"/>
    <n v="0"/>
    <n v="0"/>
    <n v="0"/>
  </r>
  <r>
    <s v="32-L00-251"/>
    <x v="4"/>
    <x v="274"/>
    <x v="335"/>
    <n v="10.199999999999999"/>
    <x v="4"/>
    <x v="0"/>
    <x v="771"/>
    <s v="SL-7104-116         "/>
    <s v=" "/>
    <s v=" "/>
    <x v="4"/>
    <x v="274"/>
    <x v="335"/>
    <n v="318122"/>
    <n v="0"/>
    <s v=" "/>
    <s v=" "/>
    <n v="30100000"/>
    <n v="10.93"/>
    <n v="0"/>
    <n v="0"/>
    <n v="10.93"/>
    <n v="10.199999999999999"/>
    <n v="23.5"/>
    <n v="0"/>
    <n v="0"/>
    <n v="496.84"/>
    <n v="483.54"/>
    <n v="56.43"/>
    <n v="0"/>
    <n v="0"/>
    <n v="56.43"/>
    <n v="10.93"/>
    <n v="23.5"/>
    <n v="0"/>
    <n v="0"/>
    <n v="485.91"/>
    <n v="473.34"/>
    <n v="0"/>
    <n v="0"/>
    <n v="0"/>
    <n v="0"/>
    <n v="0"/>
  </r>
  <r>
    <s v="32-L00-252"/>
    <x v="4"/>
    <x v="274"/>
    <x v="336"/>
    <n v="9.25"/>
    <x v="4"/>
    <x v="0"/>
    <x v="772"/>
    <s v="SL-7104-133         "/>
    <s v=" "/>
    <s v=" "/>
    <x v="4"/>
    <x v="274"/>
    <x v="336"/>
    <n v="318122"/>
    <n v="0"/>
    <s v=" "/>
    <s v=" "/>
    <n v="30100000"/>
    <n v="19.88"/>
    <n v="0"/>
    <n v="0"/>
    <n v="19.88"/>
    <n v="9.25"/>
    <n v="8.7799999999999994"/>
    <n v="0"/>
    <n v="0"/>
    <n v="518.48"/>
    <n v="518.95000000000005"/>
    <n v="52.05"/>
    <n v="0"/>
    <n v="0"/>
    <n v="52.05"/>
    <n v="19.88"/>
    <n v="8.7799999999999994"/>
    <n v="0"/>
    <n v="0"/>
    <n v="498.6"/>
    <n v="509.7"/>
    <n v="0"/>
    <n v="0"/>
    <n v="0"/>
    <n v="0"/>
    <n v="0"/>
  </r>
  <r>
    <s v="32-L00-253"/>
    <x v="4"/>
    <x v="274"/>
    <x v="337"/>
    <n v="52.8"/>
    <x v="4"/>
    <x v="0"/>
    <x v="773"/>
    <s v="SL-7104-124         "/>
    <s v=" "/>
    <s v=" "/>
    <x v="4"/>
    <x v="274"/>
    <x v="337"/>
    <n v="318122"/>
    <n v="0"/>
    <s v=" "/>
    <s v=" "/>
    <n v="30100000"/>
    <n v="216.78"/>
    <n v="0"/>
    <n v="0"/>
    <n v="216.78"/>
    <n v="52.8"/>
    <n v="12.44"/>
    <n v="0"/>
    <n v="0"/>
    <n v="2254.98"/>
    <n v="2295.34"/>
    <n v="36.31"/>
    <n v="0"/>
    <n v="0"/>
    <n v="36.31"/>
    <n v="216.78"/>
    <n v="12.44"/>
    <n v="0"/>
    <n v="0"/>
    <n v="2038.2"/>
    <n v="2242.54"/>
    <n v="0"/>
    <n v="0"/>
    <n v="0"/>
    <n v="0"/>
    <n v="0"/>
  </r>
  <r>
    <s v="32-L00-254"/>
    <x v="4"/>
    <x v="274"/>
    <x v="338"/>
    <n v="72.92"/>
    <x v="4"/>
    <x v="0"/>
    <x v="774"/>
    <s v="SL-7104-111         "/>
    <s v=" "/>
    <s v=" "/>
    <x v="4"/>
    <x v="274"/>
    <x v="338"/>
    <n v="318122"/>
    <n v="0"/>
    <s v=" "/>
    <s v=" "/>
    <n v="30100000"/>
    <n v="170.73"/>
    <n v="0"/>
    <n v="0"/>
    <n v="170.73"/>
    <n v="72.92"/>
    <n v="76.08"/>
    <n v="0"/>
    <n v="0"/>
    <n v="1904.32"/>
    <n v="1901.16"/>
    <n v="79.09"/>
    <n v="0"/>
    <n v="0"/>
    <n v="79.09"/>
    <n v="170.73"/>
    <n v="76.08"/>
    <n v="0"/>
    <n v="0"/>
    <n v="1733.59"/>
    <n v="1828.24"/>
    <n v="0"/>
    <n v="0"/>
    <n v="0"/>
    <n v="0"/>
    <n v="0"/>
  </r>
  <r>
    <s v="32-L00-255"/>
    <x v="4"/>
    <x v="274"/>
    <x v="339"/>
    <n v="7.95"/>
    <x v="4"/>
    <x v="0"/>
    <x v="775"/>
    <s v="SL-7104-120         "/>
    <s v=" "/>
    <s v=" "/>
    <x v="4"/>
    <x v="274"/>
    <x v="339"/>
    <n v="318122"/>
    <n v="0"/>
    <s v=" "/>
    <s v=" "/>
    <n v="30100000"/>
    <n v="17.309999999999999"/>
    <n v="0"/>
    <n v="0"/>
    <n v="17.309999999999999"/>
    <n v="7.95"/>
    <n v="12.16"/>
    <n v="0"/>
    <n v="0"/>
    <n v="353.21"/>
    <n v="349"/>
    <n v="0"/>
    <n v="0"/>
    <n v="0"/>
    <n v="0"/>
    <n v="17.309999999999999"/>
    <n v="12.16"/>
    <n v="0"/>
    <n v="0"/>
    <n v="335.9"/>
    <n v="341.05"/>
    <n v="0"/>
    <n v="0"/>
    <n v="0"/>
    <n v="0"/>
    <n v="0"/>
  </r>
  <r>
    <s v="32-L00-260"/>
    <x v="4"/>
    <x v="274"/>
    <x v="340"/>
    <n v="14455.7"/>
    <x v="4"/>
    <x v="0"/>
    <x v="776"/>
    <s v="PARQUE VISTA EST #2 "/>
    <s v=" "/>
    <s v=" "/>
    <x v="4"/>
    <x v="274"/>
    <x v="340"/>
    <n v="319122"/>
    <n v="0"/>
    <s v=" "/>
    <s v=" "/>
    <s v="32L00260"/>
    <n v="14455.7"/>
    <n v="0"/>
    <n v="0"/>
    <n v="0"/>
    <n v="0"/>
    <n v="14404.43"/>
    <n v="0"/>
    <n v="0"/>
    <n v="18.18"/>
    <n v="69.45"/>
    <n v="14433.68"/>
    <n v="0"/>
    <n v="0"/>
    <n v="0"/>
    <n v="22.02"/>
    <n v="14404.43"/>
    <n v="0"/>
    <n v="0"/>
    <n v="18.18"/>
    <n v="69.45"/>
    <n v="0"/>
    <n v="0"/>
    <n v="0"/>
    <n v="0"/>
    <n v="0"/>
  </r>
  <r>
    <s v="32-L00-262"/>
    <x v="4"/>
    <x v="274"/>
    <x v="341"/>
    <n v="0"/>
    <x v="4"/>
    <x v="0"/>
    <x v="777"/>
    <s v="SL-7104-67          "/>
    <s v=" "/>
    <s v=" "/>
    <x v="4"/>
    <x v="274"/>
    <x v="341"/>
    <n v="318122"/>
    <n v="0"/>
    <s v=" "/>
    <s v=" "/>
    <n v="30100000"/>
    <n v="0"/>
    <n v="0"/>
    <n v="0"/>
    <n v="0"/>
    <n v="0"/>
    <n v="0"/>
    <n v="0"/>
    <n v="0"/>
    <n v="0"/>
    <n v="0"/>
    <n v="0"/>
    <n v="0"/>
    <n v="0"/>
    <n v="0"/>
    <n v="0"/>
    <n v="0"/>
    <n v="0"/>
    <n v="0"/>
    <n v="0"/>
    <n v="0"/>
    <n v="0"/>
    <n v="0"/>
    <n v="0"/>
    <n v="0"/>
    <n v="0"/>
  </r>
  <r>
    <s v="32-L00-263"/>
    <x v="4"/>
    <x v="274"/>
    <x v="342"/>
    <n v="16260.12"/>
    <x v="4"/>
    <x v="0"/>
    <x v="778"/>
    <s v="SUN CITY #10        "/>
    <s v=" "/>
    <s v=" "/>
    <x v="4"/>
    <x v="274"/>
    <x v="342"/>
    <n v="319122"/>
    <n v="0"/>
    <s v=" "/>
    <s v=" "/>
    <s v="32L00263"/>
    <n v="18232.48"/>
    <n v="0"/>
    <n v="0"/>
    <n v="2739.16"/>
    <n v="766.8"/>
    <n v="13988.26"/>
    <n v="0"/>
    <n v="0"/>
    <n v="27030.32"/>
    <n v="29302.18"/>
    <n v="19197.12"/>
    <n v="0"/>
    <n v="0"/>
    <n v="2739.16"/>
    <n v="1774.52"/>
    <n v="13988.26"/>
    <n v="0"/>
    <n v="0"/>
    <n v="24291.16"/>
    <n v="28535.38"/>
    <n v="0"/>
    <n v="0"/>
    <n v="0"/>
    <n v="0"/>
    <n v="0"/>
  </r>
  <r>
    <s v="32-L00-264"/>
    <x v="4"/>
    <x v="274"/>
    <x v="343"/>
    <n v="1489.1"/>
    <x v="4"/>
    <x v="0"/>
    <x v="779"/>
    <s v="SUN LAKES #3A       "/>
    <s v=" "/>
    <s v=" "/>
    <x v="4"/>
    <x v="274"/>
    <x v="343"/>
    <n v="319122"/>
    <n v="0"/>
    <s v=" "/>
    <s v=" "/>
    <s v="32L00264"/>
    <n v="1624.89"/>
    <n v="0"/>
    <n v="0"/>
    <n v="221.7"/>
    <n v="85.91"/>
    <n v="1170.5"/>
    <n v="0"/>
    <n v="0"/>
    <n v="2237.9499999999998"/>
    <n v="2556.5500000000002"/>
    <n v="1594.51"/>
    <n v="0"/>
    <n v="0"/>
    <n v="221.7"/>
    <n v="252.08"/>
    <n v="1170.5"/>
    <n v="0"/>
    <n v="0"/>
    <n v="2016.25"/>
    <n v="2470.64"/>
    <n v="0"/>
    <n v="0"/>
    <n v="0"/>
    <n v="0"/>
    <n v="0"/>
  </r>
  <r>
    <s v="32-L00-265"/>
    <x v="4"/>
    <x v="274"/>
    <x v="344"/>
    <n v="52.35"/>
    <x v="4"/>
    <x v="0"/>
    <x v="780"/>
    <s v="SL-7104-216         "/>
    <s v=" "/>
    <s v=" "/>
    <x v="4"/>
    <x v="274"/>
    <x v="344"/>
    <n v="318122"/>
    <n v="0"/>
    <s v=" "/>
    <s v=" "/>
    <n v="30100000"/>
    <n v="185.22"/>
    <n v="0"/>
    <n v="0"/>
    <n v="185.22"/>
    <n v="52.35"/>
    <n v="31.3"/>
    <n v="0"/>
    <n v="0"/>
    <n v="2045.84"/>
    <n v="2066.89"/>
    <n v="97.92"/>
    <n v="0"/>
    <n v="0"/>
    <n v="97.92"/>
    <n v="185.22"/>
    <n v="31.3"/>
    <n v="0"/>
    <n v="0"/>
    <n v="1860.62"/>
    <n v="2014.54"/>
    <n v="0"/>
    <n v="0"/>
    <n v="0"/>
    <n v="0"/>
    <n v="0"/>
  </r>
  <r>
    <s v="32-L00-266"/>
    <x v="4"/>
    <x v="274"/>
    <x v="345"/>
    <n v="4.67"/>
    <x v="4"/>
    <x v="0"/>
    <x v="781"/>
    <s v="SL-7104-136         "/>
    <s v=" "/>
    <s v=" "/>
    <x v="4"/>
    <x v="274"/>
    <x v="345"/>
    <n v="318122"/>
    <n v="0"/>
    <s v=" "/>
    <s v=" "/>
    <n v="30100000"/>
    <n v="10.58"/>
    <n v="0"/>
    <n v="0"/>
    <n v="10.58"/>
    <n v="4.67"/>
    <n v="0"/>
    <n v="0"/>
    <n v="0"/>
    <n v="210.94"/>
    <n v="215.61"/>
    <n v="5.29"/>
    <n v="0"/>
    <n v="0"/>
    <n v="5.29"/>
    <n v="10.58"/>
    <n v="0"/>
    <n v="0"/>
    <n v="0"/>
    <n v="200.36"/>
    <n v="210.94"/>
    <n v="0"/>
    <n v="0"/>
    <n v="0"/>
    <n v="0"/>
    <n v="0"/>
  </r>
  <r>
    <s v="32-L00-268"/>
    <x v="4"/>
    <x v="274"/>
    <x v="346"/>
    <n v="2357.79"/>
    <x v="4"/>
    <x v="0"/>
    <x v="782"/>
    <s v="SUN LAKES #8        "/>
    <s v=" "/>
    <s v=" "/>
    <x v="4"/>
    <x v="274"/>
    <x v="346"/>
    <n v="319122"/>
    <n v="0"/>
    <s v=" "/>
    <s v=" "/>
    <s v="32L00268"/>
    <n v="2535.1"/>
    <n v="0"/>
    <n v="0"/>
    <n v="378.54"/>
    <n v="201.23"/>
    <n v="2036.47"/>
    <n v="0"/>
    <n v="0"/>
    <n v="3869.4"/>
    <n v="4190.72"/>
    <n v="2617.9499999999998"/>
    <n v="0"/>
    <n v="0"/>
    <n v="378.54"/>
    <n v="295.69"/>
    <n v="2036.47"/>
    <n v="0"/>
    <n v="0"/>
    <n v="3490.86"/>
    <n v="3989.49"/>
    <n v="0"/>
    <n v="0"/>
    <n v="0"/>
    <n v="0"/>
    <n v="0"/>
  </r>
  <r>
    <s v="32-L00-270"/>
    <x v="4"/>
    <x v="274"/>
    <x v="347"/>
    <n v="74.900000000000006"/>
    <x v="4"/>
    <x v="0"/>
    <x v="783"/>
    <s v="SL-7104-145         "/>
    <s v=" "/>
    <s v=" "/>
    <x v="4"/>
    <x v="274"/>
    <x v="347"/>
    <n v="318122"/>
    <n v="0"/>
    <s v=" "/>
    <s v=" "/>
    <n v="30100000"/>
    <n v="249.95"/>
    <n v="0"/>
    <n v="0"/>
    <n v="249.95"/>
    <n v="74.900000000000006"/>
    <n v="65.349999999999994"/>
    <n v="0"/>
    <n v="0"/>
    <n v="2516.16"/>
    <n v="2525.71"/>
    <n v="137.15"/>
    <n v="0"/>
    <n v="0"/>
    <n v="137.15"/>
    <n v="249.95"/>
    <n v="65.349999999999994"/>
    <n v="0"/>
    <n v="0"/>
    <n v="2266.21"/>
    <n v="2450.81"/>
    <n v="0"/>
    <n v="0"/>
    <n v="0"/>
    <n v="0"/>
    <n v="0"/>
  </r>
  <r>
    <s v="32-L00-271"/>
    <x v="4"/>
    <x v="274"/>
    <x v="348"/>
    <n v="3172.01"/>
    <x v="4"/>
    <x v="0"/>
    <x v="784"/>
    <s v="MESQUITE TRAILS     "/>
    <s v=" "/>
    <s v=" "/>
    <x v="4"/>
    <x v="274"/>
    <x v="348"/>
    <n v="319122"/>
    <n v="0"/>
    <s v=" "/>
    <s v=" "/>
    <s v="32L00271"/>
    <n v="3495.93"/>
    <n v="0"/>
    <n v="0"/>
    <n v="414.8"/>
    <n v="90.88"/>
    <n v="2827.08"/>
    <n v="0"/>
    <n v="0"/>
    <n v="4186.1000000000004"/>
    <n v="4531.03"/>
    <n v="3586.72"/>
    <n v="0"/>
    <n v="0"/>
    <n v="414.8"/>
    <n v="324.01"/>
    <n v="2827.08"/>
    <n v="0"/>
    <n v="0"/>
    <n v="3771.3"/>
    <n v="4440.1499999999996"/>
    <n v="0"/>
    <n v="0"/>
    <n v="0"/>
    <n v="0"/>
    <n v="0"/>
  </r>
  <r>
    <s v="32-L00-272"/>
    <x v="4"/>
    <x v="274"/>
    <x v="349"/>
    <n v="16.11"/>
    <x v="4"/>
    <x v="0"/>
    <x v="785"/>
    <s v="SL-7104-129         "/>
    <s v=" "/>
    <s v=" "/>
    <x v="4"/>
    <x v="274"/>
    <x v="349"/>
    <n v="318122"/>
    <n v="0"/>
    <s v=" "/>
    <s v=" "/>
    <n v="30100000"/>
    <n v="66.540000000000006"/>
    <n v="0"/>
    <n v="0"/>
    <n v="66.540000000000006"/>
    <n v="16.11"/>
    <n v="33.909999999999997"/>
    <n v="0"/>
    <n v="0"/>
    <n v="1247.5999999999999"/>
    <n v="1229.8"/>
    <n v="115.01"/>
    <n v="0"/>
    <n v="0"/>
    <n v="115.01"/>
    <n v="66.540000000000006"/>
    <n v="33.909999999999997"/>
    <n v="0"/>
    <n v="0"/>
    <n v="1181.06"/>
    <n v="1213.69"/>
    <n v="0"/>
    <n v="0"/>
    <n v="0"/>
    <n v="0"/>
    <n v="0"/>
  </r>
  <r>
    <s v="32-L00-273"/>
    <x v="4"/>
    <x v="274"/>
    <x v="350"/>
    <n v="87090.07"/>
    <x v="4"/>
    <x v="0"/>
    <x v="786"/>
    <s v="COUNTY MEADOWS #4   "/>
    <s v=" "/>
    <s v=" "/>
    <x v="4"/>
    <x v="274"/>
    <x v="350"/>
    <n v="319122"/>
    <n v="0"/>
    <s v=" "/>
    <s v=" "/>
    <s v="32L00273"/>
    <n v="87090.07"/>
    <n v="0"/>
    <n v="0"/>
    <n v="0"/>
    <n v="0"/>
    <n v="86781.31"/>
    <n v="0"/>
    <n v="0"/>
    <n v="109.52"/>
    <n v="418.28"/>
    <n v="86957.440000000002"/>
    <n v="0"/>
    <n v="0"/>
    <n v="0"/>
    <n v="132.63"/>
    <n v="86781.31"/>
    <n v="0"/>
    <n v="0"/>
    <n v="109.52"/>
    <n v="418.28"/>
    <n v="0"/>
    <n v="0"/>
    <n v="0"/>
    <n v="0"/>
    <n v="0"/>
  </r>
  <r>
    <s v="32-L00-281"/>
    <x v="4"/>
    <x v="274"/>
    <x v="351"/>
    <n v="15195.45"/>
    <x v="4"/>
    <x v="0"/>
    <x v="787"/>
    <s v="SUN CITY #10A       "/>
    <s v=" "/>
    <s v=" "/>
    <x v="4"/>
    <x v="274"/>
    <x v="351"/>
    <n v="319122"/>
    <n v="0"/>
    <s v=" "/>
    <s v=" "/>
    <s v="32L00281"/>
    <n v="17208.88"/>
    <n v="0"/>
    <n v="0"/>
    <n v="2597.66"/>
    <n v="584.23"/>
    <n v="13737.43"/>
    <n v="0"/>
    <n v="0"/>
    <n v="25634.77"/>
    <n v="27092.79"/>
    <n v="18451.53"/>
    <n v="0"/>
    <n v="0"/>
    <n v="2597.66"/>
    <n v="1355.01"/>
    <n v="13737.43"/>
    <n v="0"/>
    <n v="0"/>
    <n v="23037.11"/>
    <n v="26508.560000000001"/>
    <n v="0"/>
    <n v="0"/>
    <n v="0"/>
    <n v="0"/>
    <n v="0"/>
  </r>
  <r>
    <s v="32-L00-282"/>
    <x v="4"/>
    <x v="274"/>
    <x v="352"/>
    <n v="0"/>
    <x v="4"/>
    <x v="0"/>
    <x v="788"/>
    <s v="SL-7104-128         "/>
    <s v=" "/>
    <s v=" "/>
    <x v="4"/>
    <x v="274"/>
    <x v="352"/>
    <n v="318122"/>
    <n v="0"/>
    <s v=" "/>
    <s v=" "/>
    <n v="30100000"/>
    <n v="43.9"/>
    <n v="0"/>
    <n v="0"/>
    <n v="43.9"/>
    <n v="0"/>
    <n v="0"/>
    <n v="0"/>
    <n v="0"/>
    <n v="315.79000000000002"/>
    <n v="315.79000000000002"/>
    <n v="5.65"/>
    <n v="0"/>
    <n v="0"/>
    <n v="5.65"/>
    <n v="43.9"/>
    <n v="0"/>
    <n v="0"/>
    <n v="0"/>
    <n v="271.89"/>
    <n v="315.79000000000002"/>
    <n v="0"/>
    <n v="0"/>
    <n v="0"/>
    <n v="0"/>
    <n v="0"/>
  </r>
  <r>
    <s v="32-L00-283"/>
    <x v="4"/>
    <x v="274"/>
    <x v="353"/>
    <n v="31.52"/>
    <x v="4"/>
    <x v="0"/>
    <x v="789"/>
    <s v="SL-7104-150         "/>
    <s v=" "/>
    <s v=" "/>
    <x v="4"/>
    <x v="274"/>
    <x v="353"/>
    <n v="318122"/>
    <n v="0"/>
    <s v=" "/>
    <s v=" "/>
    <n v="30100000"/>
    <n v="27.3"/>
    <n v="0"/>
    <n v="0"/>
    <n v="27.3"/>
    <n v="31.52"/>
    <n v="8.0299999999999994"/>
    <n v="0"/>
    <n v="0"/>
    <n v="366.78"/>
    <n v="390.27"/>
    <n v="7.13"/>
    <n v="0"/>
    <n v="0"/>
    <n v="7.13"/>
    <n v="27.3"/>
    <n v="8.0299999999999994"/>
    <n v="0"/>
    <n v="0"/>
    <n v="339.48"/>
    <n v="358.75"/>
    <n v="0"/>
    <n v="0"/>
    <n v="0"/>
    <n v="0"/>
    <n v="0"/>
  </r>
  <r>
    <s v="32-L00-284"/>
    <x v="4"/>
    <x v="274"/>
    <x v="354"/>
    <n v="33.01"/>
    <x v="4"/>
    <x v="0"/>
    <x v="790"/>
    <s v="SL-7104-130         "/>
    <s v=" "/>
    <s v=" "/>
    <x v="4"/>
    <x v="274"/>
    <x v="354"/>
    <n v="318122"/>
    <n v="0"/>
    <s v=" "/>
    <s v=" "/>
    <n v="30100000"/>
    <n v="110.84"/>
    <n v="0"/>
    <n v="0"/>
    <n v="110.84"/>
    <n v="33.01"/>
    <n v="13"/>
    <n v="0"/>
    <n v="0"/>
    <n v="1821.85"/>
    <n v="1841.86"/>
    <n v="89.45"/>
    <n v="0"/>
    <n v="0"/>
    <n v="89.45"/>
    <n v="110.84"/>
    <n v="13"/>
    <n v="0"/>
    <n v="0"/>
    <n v="1711.01"/>
    <n v="1808.85"/>
    <n v="0"/>
    <n v="0"/>
    <n v="0"/>
    <n v="0"/>
    <n v="0"/>
  </r>
  <r>
    <s v="32-L00-287"/>
    <x v="4"/>
    <x v="274"/>
    <x v="355"/>
    <n v="881.41"/>
    <x v="4"/>
    <x v="0"/>
    <x v="791"/>
    <s v="EMPIRE GARDENS #3   "/>
    <s v=" "/>
    <s v=" "/>
    <x v="4"/>
    <x v="274"/>
    <x v="355"/>
    <n v="319122"/>
    <n v="0"/>
    <s v=" "/>
    <s v=" "/>
    <s v="32L00287"/>
    <n v="964.06"/>
    <n v="0"/>
    <n v="0"/>
    <n v="119.06"/>
    <n v="36.409999999999997"/>
    <n v="912.85"/>
    <n v="0"/>
    <n v="0"/>
    <n v="1200.2"/>
    <n v="1168.76"/>
    <n v="958.18"/>
    <n v="0"/>
    <n v="0"/>
    <n v="119.06"/>
    <n v="124.94"/>
    <n v="912.85"/>
    <n v="0"/>
    <n v="0"/>
    <n v="1081.1400000000001"/>
    <n v="1132.3499999999999"/>
    <n v="0"/>
    <n v="0"/>
    <n v="0"/>
    <n v="0"/>
    <n v="0"/>
  </r>
  <r>
    <s v="32-L00-288"/>
    <x v="4"/>
    <x v="274"/>
    <x v="356"/>
    <n v="1025.27"/>
    <x v="4"/>
    <x v="0"/>
    <x v="792"/>
    <s v="EMPIRE GARDENS #4   "/>
    <s v=" "/>
    <s v=" "/>
    <x v="4"/>
    <x v="274"/>
    <x v="356"/>
    <n v="319122"/>
    <n v="0"/>
    <s v=" "/>
    <s v=" "/>
    <s v="32L00288"/>
    <n v="1080.4100000000001"/>
    <n v="0"/>
    <n v="0"/>
    <n v="139.38"/>
    <n v="84.24"/>
    <n v="903.17"/>
    <n v="0"/>
    <n v="0"/>
    <n v="1407.33"/>
    <n v="1529.43"/>
    <n v="1137"/>
    <n v="0"/>
    <n v="0"/>
    <n v="139.38"/>
    <n v="82.79"/>
    <n v="903.17"/>
    <n v="0"/>
    <n v="0"/>
    <n v="1267.95"/>
    <n v="1445.19"/>
    <n v="0"/>
    <n v="0"/>
    <n v="0"/>
    <n v="0"/>
    <n v="0"/>
  </r>
  <r>
    <s v="32-L00-291"/>
    <x v="4"/>
    <x v="274"/>
    <x v="357"/>
    <n v="2208.52"/>
    <x v="4"/>
    <x v="0"/>
    <x v="793"/>
    <s v="SUN CITY #50A       "/>
    <s v=" "/>
    <s v=" "/>
    <x v="4"/>
    <x v="274"/>
    <x v="357"/>
    <n v="319122"/>
    <n v="0"/>
    <s v=" "/>
    <s v=" "/>
    <s v="32L00291"/>
    <n v="2457.0300000000002"/>
    <n v="0"/>
    <n v="0"/>
    <n v="407.62"/>
    <n v="159.11000000000001"/>
    <n v="2157.52"/>
    <n v="0"/>
    <n v="0"/>
    <n v="4023.04"/>
    <n v="4074.04"/>
    <n v="2619.06"/>
    <n v="0"/>
    <n v="0"/>
    <n v="407.62"/>
    <n v="245.59"/>
    <n v="2157.52"/>
    <n v="0"/>
    <n v="0"/>
    <n v="3615.42"/>
    <n v="3914.93"/>
    <n v="0"/>
    <n v="0"/>
    <n v="0"/>
    <n v="0"/>
    <n v="0"/>
  </r>
  <r>
    <s v="32-L00-292"/>
    <x v="4"/>
    <x v="274"/>
    <x v="358"/>
    <n v="25.5"/>
    <x v="4"/>
    <x v="0"/>
    <x v="794"/>
    <s v="SL-7104-139         "/>
    <s v=" "/>
    <s v=" "/>
    <x v="4"/>
    <x v="274"/>
    <x v="358"/>
    <n v="318122"/>
    <n v="0"/>
    <s v=" "/>
    <s v=" "/>
    <n v="30100000"/>
    <n v="162.26"/>
    <n v="0"/>
    <n v="0"/>
    <n v="162.26"/>
    <n v="25.5"/>
    <n v="0.31"/>
    <n v="0"/>
    <n v="0"/>
    <n v="2100.3000000000002"/>
    <n v="2125.4899999999998"/>
    <n v="85.41"/>
    <n v="0"/>
    <n v="0"/>
    <n v="85.41"/>
    <n v="162.26"/>
    <n v="0.31"/>
    <n v="0"/>
    <n v="0"/>
    <n v="1938.04"/>
    <n v="2099.9899999999998"/>
    <n v="0"/>
    <n v="0"/>
    <n v="0"/>
    <n v="0"/>
    <n v="0"/>
  </r>
  <r>
    <s v="32-L00-293"/>
    <x v="4"/>
    <x v="274"/>
    <x v="359"/>
    <n v="15.21"/>
    <x v="4"/>
    <x v="0"/>
    <x v="795"/>
    <s v="SL-7104-140         "/>
    <s v=" "/>
    <s v=" "/>
    <x v="4"/>
    <x v="274"/>
    <x v="359"/>
    <n v="318122"/>
    <n v="0"/>
    <s v=" "/>
    <s v=" "/>
    <n v="30100000"/>
    <n v="43.03"/>
    <n v="0"/>
    <n v="0"/>
    <n v="43.03"/>
    <n v="15.21"/>
    <n v="0"/>
    <n v="0"/>
    <n v="0"/>
    <n v="534.71"/>
    <n v="549.91999999999996"/>
    <n v="38.06"/>
    <n v="0"/>
    <n v="0"/>
    <n v="38.06"/>
    <n v="43.03"/>
    <n v="0"/>
    <n v="0"/>
    <n v="0"/>
    <n v="491.68"/>
    <n v="534.71"/>
    <n v="0"/>
    <n v="0"/>
    <n v="0"/>
    <n v="0"/>
    <n v="0"/>
  </r>
  <r>
    <s v="32-L00-294"/>
    <x v="4"/>
    <x v="274"/>
    <x v="360"/>
    <n v="24.86"/>
    <x v="4"/>
    <x v="0"/>
    <x v="796"/>
    <s v="SL-7104-163         "/>
    <s v=" "/>
    <s v=" "/>
    <x v="4"/>
    <x v="274"/>
    <x v="360"/>
    <n v="318122"/>
    <n v="0"/>
    <s v=" "/>
    <s v=" "/>
    <n v="30100000"/>
    <n v="18.809999999999999"/>
    <n v="0"/>
    <n v="0"/>
    <n v="18.809999999999999"/>
    <n v="24.86"/>
    <n v="2.86"/>
    <n v="0"/>
    <n v="0"/>
    <n v="336.66"/>
    <n v="358.66"/>
    <n v="4.8099999999999996"/>
    <n v="0"/>
    <n v="0"/>
    <n v="4.8099999999999996"/>
    <n v="18.809999999999999"/>
    <n v="2.86"/>
    <n v="0"/>
    <n v="0"/>
    <n v="317.85000000000002"/>
    <n v="333.8"/>
    <n v="0"/>
    <n v="0"/>
    <n v="0"/>
    <n v="0"/>
    <n v="0"/>
  </r>
  <r>
    <s v="32-L00-295"/>
    <x v="4"/>
    <x v="274"/>
    <x v="361"/>
    <n v="0"/>
    <x v="4"/>
    <x v="0"/>
    <x v="797"/>
    <s v="SL-7104-138         "/>
    <s v=" "/>
    <s v=" "/>
    <x v="4"/>
    <x v="274"/>
    <x v="361"/>
    <n v="318122"/>
    <n v="0"/>
    <s v=" "/>
    <s v=" "/>
    <n v="30100000"/>
    <n v="26.05"/>
    <n v="0"/>
    <n v="0"/>
    <n v="26.05"/>
    <n v="0"/>
    <n v="0"/>
    <n v="0"/>
    <n v="0"/>
    <n v="619.9"/>
    <n v="619.9"/>
    <n v="26.66"/>
    <n v="0"/>
    <n v="0"/>
    <n v="26.66"/>
    <n v="26.05"/>
    <n v="0"/>
    <n v="0"/>
    <n v="0"/>
    <n v="593.85"/>
    <n v="619.9"/>
    <n v="0"/>
    <n v="0"/>
    <n v="0"/>
    <n v="0"/>
    <n v="0"/>
  </r>
  <r>
    <s v="32-L00-296"/>
    <x v="4"/>
    <x v="274"/>
    <x v="362"/>
    <n v="55.91"/>
    <x v="4"/>
    <x v="0"/>
    <x v="798"/>
    <s v="SL-7104-173         "/>
    <s v=" "/>
    <s v=" "/>
    <x v="4"/>
    <x v="274"/>
    <x v="362"/>
    <n v="318122"/>
    <n v="0"/>
    <s v=" "/>
    <s v=" "/>
    <n v="30100000"/>
    <n v="101.99"/>
    <n v="0"/>
    <n v="0"/>
    <n v="101.99"/>
    <n v="55.91"/>
    <n v="9.48"/>
    <n v="0"/>
    <n v="0"/>
    <n v="919.69"/>
    <n v="966.12"/>
    <n v="47.97"/>
    <n v="0"/>
    <n v="0"/>
    <n v="47.97"/>
    <n v="101.99"/>
    <n v="9.48"/>
    <n v="0"/>
    <n v="0"/>
    <n v="817.7"/>
    <n v="910.21"/>
    <n v="0"/>
    <n v="0"/>
    <n v="0"/>
    <n v="0"/>
    <n v="0"/>
  </r>
  <r>
    <s v="32-L00-297"/>
    <x v="4"/>
    <x v="274"/>
    <x v="363"/>
    <n v="18661.95"/>
    <x v="4"/>
    <x v="0"/>
    <x v="799"/>
    <s v="PARQUE VISTA EST. #4"/>
    <s v=" "/>
    <s v=" "/>
    <x v="4"/>
    <x v="274"/>
    <x v="363"/>
    <n v="319122"/>
    <n v="0"/>
    <s v=" "/>
    <s v=" "/>
    <s v="32L00297"/>
    <n v="18661.95"/>
    <n v="0"/>
    <n v="0"/>
    <n v="0"/>
    <n v="0"/>
    <n v="18595.8"/>
    <n v="0"/>
    <n v="0"/>
    <n v="23.46"/>
    <n v="89.61"/>
    <n v="18633.54"/>
    <n v="0"/>
    <n v="0"/>
    <n v="0"/>
    <n v="28.41"/>
    <n v="18595.8"/>
    <n v="0"/>
    <n v="0"/>
    <n v="23.46"/>
    <n v="89.61"/>
    <n v="0"/>
    <n v="0"/>
    <n v="0"/>
    <n v="0"/>
    <n v="0"/>
  </r>
  <r>
    <s v="32-L00-298"/>
    <x v="4"/>
    <x v="274"/>
    <x v="364"/>
    <n v="536542.73"/>
    <x v="4"/>
    <x v="0"/>
    <x v="800"/>
    <s v="SUN CITY WEST       "/>
    <s v=" "/>
    <s v=" "/>
    <x v="4"/>
    <x v="274"/>
    <x v="364"/>
    <n v="319122"/>
    <n v="0"/>
    <s v=" "/>
    <s v=" "/>
    <s v="32L00298"/>
    <n v="581923.59"/>
    <n v="0"/>
    <n v="0"/>
    <n v="82957.13"/>
    <n v="37576.269999999997"/>
    <n v="452226.39"/>
    <n v="0"/>
    <n v="0"/>
    <n v="820177.18"/>
    <n v="904493.52"/>
    <n v="598566.62"/>
    <n v="0"/>
    <n v="0"/>
    <n v="82957.94"/>
    <n v="66314.91"/>
    <n v="452226.39"/>
    <n v="0"/>
    <n v="0"/>
    <n v="737220.05"/>
    <n v="866917.25"/>
    <n v="0"/>
    <n v="0"/>
    <n v="0"/>
    <n v="0"/>
    <n v="0"/>
  </r>
  <r>
    <s v="32-L00-299"/>
    <x v="4"/>
    <x v="274"/>
    <x v="365"/>
    <n v="48.09"/>
    <x v="4"/>
    <x v="0"/>
    <x v="801"/>
    <s v="SL-7104-181         "/>
    <s v=" "/>
    <s v=" "/>
    <x v="4"/>
    <x v="274"/>
    <x v="365"/>
    <n v="318122"/>
    <n v="0"/>
    <s v=" "/>
    <s v=" "/>
    <n v="30100000"/>
    <n v="106.17"/>
    <n v="0"/>
    <n v="0"/>
    <n v="106.17"/>
    <n v="48.09"/>
    <n v="20.03"/>
    <n v="0"/>
    <n v="0"/>
    <n v="809.37"/>
    <n v="837.43"/>
    <n v="0"/>
    <n v="0"/>
    <n v="0"/>
    <n v="0"/>
    <n v="106.17"/>
    <n v="20.03"/>
    <n v="0"/>
    <n v="0"/>
    <n v="703.2"/>
    <n v="789.34"/>
    <n v="0"/>
    <n v="0"/>
    <n v="0"/>
    <n v="0"/>
    <n v="0"/>
  </r>
  <r>
    <s v="32-L00-310"/>
    <x v="4"/>
    <x v="274"/>
    <x v="366"/>
    <n v="1657.89"/>
    <x v="4"/>
    <x v="0"/>
    <x v="802"/>
    <s v="CASA MIA NO. 2A     "/>
    <s v=" "/>
    <s v=" "/>
    <x v="4"/>
    <x v="274"/>
    <x v="366"/>
    <n v="319122"/>
    <n v="0"/>
    <s v=" "/>
    <s v=" "/>
    <s v="32L00310"/>
    <n v="1871.65"/>
    <n v="0"/>
    <n v="0"/>
    <n v="238.13"/>
    <n v="24.37"/>
    <n v="1650.09"/>
    <n v="0"/>
    <n v="0"/>
    <n v="2400.27"/>
    <n v="2408.0700000000002"/>
    <n v="1941.53"/>
    <n v="0"/>
    <n v="0"/>
    <n v="238.13"/>
    <n v="168.25"/>
    <n v="1650.09"/>
    <n v="0"/>
    <n v="0"/>
    <n v="2162.14"/>
    <n v="2383.6999999999998"/>
    <n v="0"/>
    <n v="0"/>
    <n v="0"/>
    <n v="0"/>
    <n v="0"/>
  </r>
  <r>
    <s v="32-L00-311"/>
    <x v="4"/>
    <x v="274"/>
    <x v="367"/>
    <n v="1751.6"/>
    <x v="4"/>
    <x v="0"/>
    <x v="803"/>
    <s v="POMEROY ESTATES     "/>
    <s v=" "/>
    <s v=" "/>
    <x v="4"/>
    <x v="274"/>
    <x v="367"/>
    <n v="319122"/>
    <n v="0"/>
    <s v=" "/>
    <s v=" "/>
    <s v="32L00311"/>
    <n v="1965.29"/>
    <n v="0"/>
    <n v="0"/>
    <n v="261.92"/>
    <n v="48.23"/>
    <n v="1837.55"/>
    <n v="0"/>
    <n v="0"/>
    <n v="2653.3"/>
    <n v="2567.35"/>
    <n v="2179.79"/>
    <n v="0"/>
    <n v="0"/>
    <n v="261.92"/>
    <n v="47.42"/>
    <n v="1837.55"/>
    <n v="0"/>
    <n v="0"/>
    <n v="2391.38"/>
    <n v="2519.12"/>
    <n v="0"/>
    <n v="0"/>
    <n v="0"/>
    <n v="0"/>
    <n v="0"/>
  </r>
  <r>
    <s v="32-L00-312"/>
    <x v="4"/>
    <x v="274"/>
    <x v="368"/>
    <n v="0.68"/>
    <x v="4"/>
    <x v="0"/>
    <x v="804"/>
    <s v="RIO VISTA WEST NO 2 "/>
    <s v=" "/>
    <s v=" "/>
    <x v="4"/>
    <x v="274"/>
    <x v="368"/>
    <n v="319122"/>
    <n v="0"/>
    <s v=" "/>
    <s v=" "/>
    <s v="32L00312"/>
    <n v="14.68"/>
    <n v="0"/>
    <n v="0"/>
    <n v="14"/>
    <n v="0"/>
    <n v="1.1000000000000001"/>
    <n v="0"/>
    <n v="0"/>
    <n v="92.43"/>
    <n v="92.01"/>
    <n v="7.6"/>
    <n v="0"/>
    <n v="0"/>
    <n v="5"/>
    <n v="12.08"/>
    <n v="1.1000000000000001"/>
    <n v="0"/>
    <n v="0"/>
    <n v="78.430000000000007"/>
    <n v="92.01"/>
    <n v="0"/>
    <n v="0"/>
    <n v="0"/>
    <n v="0"/>
    <n v="0"/>
  </r>
  <r>
    <s v="32-L00-313"/>
    <x v="4"/>
    <x v="274"/>
    <x v="369"/>
    <n v="28668.9"/>
    <x v="4"/>
    <x v="0"/>
    <x v="805"/>
    <s v="MARYVILLE TERRACE 48"/>
    <s v=" "/>
    <s v=" "/>
    <x v="4"/>
    <x v="274"/>
    <x v="369"/>
    <n v="319122"/>
    <n v="0"/>
    <s v=" "/>
    <s v=" "/>
    <s v="32L00313"/>
    <n v="28668.9"/>
    <n v="0"/>
    <n v="0"/>
    <n v="0"/>
    <n v="0"/>
    <n v="28567.279999999999"/>
    <n v="0"/>
    <n v="0"/>
    <n v="36.06"/>
    <n v="137.68"/>
    <n v="28625.25"/>
    <n v="0"/>
    <n v="0"/>
    <n v="0"/>
    <n v="43.65"/>
    <n v="28567.279999999999"/>
    <n v="0"/>
    <n v="0"/>
    <n v="36.06"/>
    <n v="137.68"/>
    <n v="0"/>
    <n v="0"/>
    <n v="0"/>
    <n v="0"/>
    <n v="0"/>
  </r>
  <r>
    <s v="32-L00-314"/>
    <x v="4"/>
    <x v="274"/>
    <x v="370"/>
    <n v="3.71"/>
    <x v="4"/>
    <x v="0"/>
    <x v="806"/>
    <s v="SL-7104-19          "/>
    <s v=" "/>
    <s v=" "/>
    <x v="4"/>
    <x v="274"/>
    <x v="370"/>
    <n v="318122"/>
    <n v="0"/>
    <s v=" "/>
    <s v=" "/>
    <n v="30100000"/>
    <n v="15.33"/>
    <n v="0"/>
    <n v="0"/>
    <n v="15.33"/>
    <n v="3.71"/>
    <n v="4.0599999999999996"/>
    <n v="0"/>
    <n v="0"/>
    <n v="136.41"/>
    <n v="136.06"/>
    <n v="6.18"/>
    <n v="0"/>
    <n v="0"/>
    <n v="6.18"/>
    <n v="15.33"/>
    <n v="4.0599999999999996"/>
    <n v="0"/>
    <n v="0"/>
    <n v="121.08"/>
    <n v="132.35"/>
    <n v="0"/>
    <n v="0"/>
    <n v="0"/>
    <n v="0"/>
    <n v="0"/>
  </r>
  <r>
    <s v="32-L00-315"/>
    <x v="4"/>
    <x v="274"/>
    <x v="371"/>
    <n v="1831.61"/>
    <x v="4"/>
    <x v="0"/>
    <x v="807"/>
    <s v="APACHE WELLS MBL PK6"/>
    <s v=" "/>
    <s v=" "/>
    <x v="4"/>
    <x v="274"/>
    <x v="371"/>
    <n v="319122"/>
    <n v="0"/>
    <s v=" "/>
    <s v=" "/>
    <s v="32L00315"/>
    <n v="2046.08"/>
    <n v="0"/>
    <n v="0"/>
    <n v="309.54000000000002"/>
    <n v="95.07"/>
    <n v="1349.03"/>
    <n v="0"/>
    <n v="0"/>
    <n v="3119.11"/>
    <n v="3601.69"/>
    <n v="2162.2199999999998"/>
    <n v="0"/>
    <n v="0"/>
    <n v="309.54000000000002"/>
    <n v="193.4"/>
    <n v="1349.03"/>
    <n v="0"/>
    <n v="0"/>
    <n v="2809.57"/>
    <n v="3506.62"/>
    <n v="0"/>
    <n v="0"/>
    <n v="0"/>
    <n v="0"/>
    <n v="0"/>
  </r>
  <r>
    <s v="32-L00-316"/>
    <x v="4"/>
    <x v="274"/>
    <x v="372"/>
    <n v="12224.7"/>
    <x v="4"/>
    <x v="0"/>
    <x v="808"/>
    <s v="SUN CITY NO. 44     "/>
    <s v=" "/>
    <s v=" "/>
    <x v="4"/>
    <x v="274"/>
    <x v="372"/>
    <n v="319122"/>
    <n v="0"/>
    <s v=" "/>
    <s v=" "/>
    <s v="32L00316"/>
    <n v="13902.16"/>
    <n v="0"/>
    <n v="0"/>
    <n v="2049.9699999999998"/>
    <n v="372.51"/>
    <n v="10868.8"/>
    <n v="0"/>
    <n v="0"/>
    <n v="20229.7"/>
    <n v="21585.599999999999"/>
    <n v="13980.6"/>
    <n v="0"/>
    <n v="0"/>
    <n v="2049.9699999999998"/>
    <n v="1971.53"/>
    <n v="10868.8"/>
    <n v="0"/>
    <n v="0"/>
    <n v="18179.73"/>
    <n v="21213.09"/>
    <n v="0"/>
    <n v="0"/>
    <n v="0"/>
    <n v="0"/>
    <n v="0"/>
  </r>
  <r>
    <s v="32-L00-317"/>
    <x v="4"/>
    <x v="274"/>
    <x v="373"/>
    <n v="34611.96"/>
    <x v="4"/>
    <x v="0"/>
    <x v="809"/>
    <s v="AHWATUKEE II        "/>
    <s v=" "/>
    <s v=" "/>
    <x v="4"/>
    <x v="274"/>
    <x v="373"/>
    <n v="319122"/>
    <n v="0"/>
    <s v=" "/>
    <s v=" "/>
    <s v="32L00317"/>
    <n v="34611.96"/>
    <n v="0"/>
    <n v="0"/>
    <n v="0"/>
    <n v="0"/>
    <n v="34489.230000000003"/>
    <n v="0"/>
    <n v="0"/>
    <n v="43.52"/>
    <n v="166.25"/>
    <n v="34559.25"/>
    <n v="0"/>
    <n v="0"/>
    <n v="0"/>
    <n v="52.71"/>
    <n v="34489.230000000003"/>
    <n v="0"/>
    <n v="0"/>
    <n v="43.52"/>
    <n v="166.25"/>
    <n v="0"/>
    <n v="0"/>
    <n v="0"/>
    <n v="0"/>
    <n v="0"/>
  </r>
  <r>
    <s v="32-L00-318"/>
    <x v="4"/>
    <x v="274"/>
    <x v="374"/>
    <n v="123.6"/>
    <x v="4"/>
    <x v="0"/>
    <x v="810"/>
    <s v="SL-6828K            "/>
    <s v=" "/>
    <s v=" "/>
    <x v="4"/>
    <x v="274"/>
    <x v="374"/>
    <n v="318122"/>
    <n v="0"/>
    <s v=" "/>
    <s v=" "/>
    <n v="30100000"/>
    <n v="79.180000000000007"/>
    <n v="0"/>
    <n v="0"/>
    <n v="79.180000000000007"/>
    <n v="123.6"/>
    <n v="18.190000000000001"/>
    <n v="0"/>
    <n v="0"/>
    <n v="1475.31"/>
    <n v="1580.72"/>
    <n v="44.77"/>
    <n v="0"/>
    <n v="0"/>
    <n v="44.77"/>
    <n v="79.180000000000007"/>
    <n v="18.190000000000001"/>
    <n v="0"/>
    <n v="0"/>
    <n v="1396.13"/>
    <n v="1457.12"/>
    <n v="0"/>
    <n v="0"/>
    <n v="0"/>
    <n v="0"/>
    <n v="0"/>
  </r>
  <r>
    <s v="32-L00-320"/>
    <x v="4"/>
    <x v="274"/>
    <x v="375"/>
    <n v="15.05"/>
    <x v="4"/>
    <x v="0"/>
    <x v="811"/>
    <s v="SL-7104-69          "/>
    <s v=" "/>
    <s v=" "/>
    <x v="4"/>
    <x v="274"/>
    <x v="375"/>
    <n v="318122"/>
    <n v="0"/>
    <s v=" "/>
    <s v=" "/>
    <n v="30100000"/>
    <n v="39.49"/>
    <n v="0"/>
    <n v="0"/>
    <n v="39.49"/>
    <n v="15.05"/>
    <n v="7.84"/>
    <n v="0"/>
    <n v="0"/>
    <n v="669.57"/>
    <n v="676.78"/>
    <n v="16.510000000000002"/>
    <n v="0"/>
    <n v="0"/>
    <n v="16.510000000000002"/>
    <n v="39.49"/>
    <n v="7.84"/>
    <n v="0"/>
    <n v="0"/>
    <n v="630.08000000000004"/>
    <n v="661.73"/>
    <n v="0"/>
    <n v="0"/>
    <n v="0"/>
    <n v="0"/>
    <n v="0"/>
  </r>
  <r>
    <s v="32-L00-321"/>
    <x v="4"/>
    <x v="274"/>
    <x v="376"/>
    <n v="10146.73"/>
    <x v="4"/>
    <x v="0"/>
    <x v="812"/>
    <s v="VILLA DE PAZ NO. 3  "/>
    <s v=" "/>
    <s v=" "/>
    <x v="4"/>
    <x v="274"/>
    <x v="376"/>
    <n v="319122"/>
    <n v="0"/>
    <s v=" "/>
    <s v=" "/>
    <s v="32L00321"/>
    <n v="10146.73"/>
    <n v="0"/>
    <n v="0"/>
    <n v="0"/>
    <n v="0"/>
    <n v="10110.76"/>
    <n v="0"/>
    <n v="0"/>
    <n v="12.76"/>
    <n v="48.73"/>
    <n v="10131.280000000001"/>
    <n v="0"/>
    <n v="0"/>
    <n v="0"/>
    <n v="15.45"/>
    <n v="10110.76"/>
    <n v="0"/>
    <n v="0"/>
    <n v="12.76"/>
    <n v="48.73"/>
    <n v="0"/>
    <n v="0"/>
    <n v="0"/>
    <n v="0"/>
    <n v="0"/>
  </r>
  <r>
    <s v="32-L00-322"/>
    <x v="4"/>
    <x v="274"/>
    <x v="377"/>
    <n v="0"/>
    <x v="4"/>
    <x v="0"/>
    <x v="813"/>
    <s v="SL-7104-96          "/>
    <s v=" "/>
    <s v=" "/>
    <x v="4"/>
    <x v="274"/>
    <x v="377"/>
    <n v="318122"/>
    <n v="0"/>
    <s v=" "/>
    <s v=" "/>
    <n v="30100000"/>
    <n v="0"/>
    <n v="0"/>
    <n v="0"/>
    <n v="0"/>
    <n v="0"/>
    <n v="0"/>
    <n v="0"/>
    <n v="0"/>
    <n v="0"/>
    <n v="0"/>
    <n v="0"/>
    <n v="0"/>
    <n v="0"/>
    <n v="0"/>
    <n v="0"/>
    <n v="0"/>
    <n v="0"/>
    <n v="0"/>
    <n v="0"/>
    <n v="0"/>
    <n v="0"/>
    <n v="0"/>
    <n v="0"/>
    <n v="0"/>
    <n v="0"/>
  </r>
  <r>
    <s v="32-L00-323"/>
    <x v="4"/>
    <x v="274"/>
    <x v="378"/>
    <n v="8.2100000000000009"/>
    <x v="4"/>
    <x v="0"/>
    <x v="814"/>
    <s v="SL-7104-72          "/>
    <s v=" "/>
    <s v=" "/>
    <x v="4"/>
    <x v="274"/>
    <x v="378"/>
    <n v="318122"/>
    <n v="0"/>
    <s v=" "/>
    <s v=" "/>
    <n v="30100000"/>
    <n v="21.54"/>
    <n v="0"/>
    <n v="0"/>
    <n v="22.84"/>
    <n v="9.51"/>
    <n v="0"/>
    <n v="0"/>
    <n v="0"/>
    <n v="302.89999999999998"/>
    <n v="311.11"/>
    <n v="9.19"/>
    <n v="0"/>
    <n v="0"/>
    <n v="9.19"/>
    <n v="21.54"/>
    <n v="0"/>
    <n v="0"/>
    <n v="0"/>
    <n v="280.06"/>
    <n v="301.60000000000002"/>
    <n v="0"/>
    <n v="0"/>
    <n v="0"/>
    <n v="0"/>
    <n v="0"/>
  </r>
  <r>
    <s v="32-L00-325"/>
    <x v="4"/>
    <x v="274"/>
    <x v="379"/>
    <n v="1580.01"/>
    <x v="4"/>
    <x v="0"/>
    <x v="815"/>
    <s v="QUEEN CREEK PLAZA   "/>
    <s v=" "/>
    <s v=" "/>
    <x v="4"/>
    <x v="274"/>
    <x v="379"/>
    <n v="319122"/>
    <n v="0"/>
    <s v=" "/>
    <s v=" "/>
    <s v="32L00325"/>
    <n v="1740.82"/>
    <n v="0"/>
    <n v="0"/>
    <n v="243.28"/>
    <n v="82.47"/>
    <n v="1715.85"/>
    <n v="0"/>
    <n v="0"/>
    <n v="2458.87"/>
    <n v="2323.0300000000002"/>
    <n v="1895.62"/>
    <n v="0"/>
    <n v="0"/>
    <n v="243.28"/>
    <n v="88.48"/>
    <n v="1715.85"/>
    <n v="0"/>
    <n v="0"/>
    <n v="2215.59"/>
    <n v="2240.56"/>
    <n v="0"/>
    <n v="0"/>
    <n v="0"/>
    <n v="0"/>
    <n v="0"/>
  </r>
  <r>
    <s v="32-L00-326"/>
    <x v="4"/>
    <x v="274"/>
    <x v="380"/>
    <n v="4405.32"/>
    <x v="4"/>
    <x v="0"/>
    <x v="816"/>
    <s v="RIO VISTA WEST      "/>
    <s v=" "/>
    <s v=" "/>
    <x v="4"/>
    <x v="274"/>
    <x v="380"/>
    <n v="319122"/>
    <n v="0"/>
    <s v=" "/>
    <s v=" "/>
    <s v="32L00326"/>
    <n v="4715.37"/>
    <n v="0"/>
    <n v="0"/>
    <n v="582.80999999999995"/>
    <n v="272.76"/>
    <n v="3825.71"/>
    <n v="0"/>
    <n v="0"/>
    <n v="5910.13"/>
    <n v="6489.74"/>
    <n v="4885.17"/>
    <n v="0"/>
    <n v="0"/>
    <n v="582.80999999999995"/>
    <n v="413.01"/>
    <n v="3825.71"/>
    <n v="0"/>
    <n v="0"/>
    <n v="5327.32"/>
    <n v="6216.98"/>
    <n v="0"/>
    <n v="0"/>
    <n v="0"/>
    <n v="0"/>
    <n v="0"/>
  </r>
  <r>
    <s v="32-L00-327"/>
    <x v="4"/>
    <x v="274"/>
    <x v="381"/>
    <n v="4925.3599999999997"/>
    <x v="4"/>
    <x v="0"/>
    <x v="817"/>
    <s v="AHWATUKEE RS 3      "/>
    <s v=" "/>
    <s v=" "/>
    <x v="4"/>
    <x v="274"/>
    <x v="381"/>
    <n v="319122"/>
    <n v="0"/>
    <s v=" "/>
    <s v=" "/>
    <s v="32L00327"/>
    <n v="4925.3599999999997"/>
    <n v="0"/>
    <n v="0"/>
    <n v="0"/>
    <n v="0"/>
    <n v="4907.87"/>
    <n v="0"/>
    <n v="0"/>
    <n v="6.2"/>
    <n v="23.69"/>
    <n v="4917.8599999999997"/>
    <n v="0"/>
    <n v="0"/>
    <n v="0"/>
    <n v="7.5"/>
    <n v="4907.87"/>
    <n v="0"/>
    <n v="0"/>
    <n v="6.2"/>
    <n v="23.69"/>
    <n v="0"/>
    <n v="0"/>
    <n v="0"/>
    <n v="0"/>
    <n v="0"/>
  </r>
  <r>
    <s v="32-L00-329"/>
    <x v="4"/>
    <x v="274"/>
    <x v="382"/>
    <n v="3491.4"/>
    <x v="4"/>
    <x v="0"/>
    <x v="818"/>
    <s v="DESERT SAGUARO EST#1"/>
    <s v=" "/>
    <s v=" "/>
    <x v="4"/>
    <x v="274"/>
    <x v="382"/>
    <n v="319122"/>
    <n v="0"/>
    <s v=" "/>
    <s v=" "/>
    <s v="32L00329"/>
    <n v="3855.56"/>
    <n v="0"/>
    <n v="0"/>
    <n v="445.12"/>
    <n v="80.959999999999994"/>
    <n v="3253.45"/>
    <n v="0"/>
    <n v="0"/>
    <n v="4486.93"/>
    <n v="4724.88"/>
    <n v="4059.1"/>
    <n v="0"/>
    <n v="0"/>
    <n v="445.12"/>
    <n v="241.58"/>
    <n v="3253.45"/>
    <n v="0"/>
    <n v="0"/>
    <n v="4041.81"/>
    <n v="4643.92"/>
    <n v="0"/>
    <n v="0"/>
    <n v="0"/>
    <n v="0"/>
    <n v="0"/>
  </r>
  <r>
    <s v="32-L00-330"/>
    <x v="4"/>
    <x v="274"/>
    <x v="383"/>
    <n v="10351.450000000001"/>
    <x v="4"/>
    <x v="0"/>
    <x v="819"/>
    <s v="SUN CITY 45         "/>
    <s v=" "/>
    <s v=" "/>
    <x v="4"/>
    <x v="274"/>
    <x v="383"/>
    <n v="319122"/>
    <n v="0"/>
    <s v=" "/>
    <s v=" "/>
    <s v="32L00330"/>
    <n v="11588.85"/>
    <n v="0"/>
    <n v="0"/>
    <n v="1625.25"/>
    <n v="387.85"/>
    <n v="8901.8700000000008"/>
    <n v="0"/>
    <n v="0"/>
    <n v="16038.56"/>
    <n v="17488.14"/>
    <n v="11850.81"/>
    <n v="0"/>
    <n v="0"/>
    <n v="1625.25"/>
    <n v="1363.29"/>
    <n v="8901.8700000000008"/>
    <n v="0"/>
    <n v="0"/>
    <n v="14413.31"/>
    <n v="17100.29"/>
    <n v="0"/>
    <n v="0"/>
    <n v="0"/>
    <n v="0"/>
    <n v="0"/>
  </r>
  <r>
    <s v="32-L00-331"/>
    <x v="4"/>
    <x v="274"/>
    <x v="384"/>
    <n v="7188.35"/>
    <x v="4"/>
    <x v="0"/>
    <x v="820"/>
    <s v="SUN CITY 46         "/>
    <s v=" "/>
    <s v=" "/>
    <x v="4"/>
    <x v="274"/>
    <x v="384"/>
    <n v="319122"/>
    <n v="0"/>
    <s v=" "/>
    <s v=" "/>
    <s v="32L00331"/>
    <n v="8092.4"/>
    <n v="0"/>
    <n v="0"/>
    <n v="1085.77"/>
    <n v="181.72"/>
    <n v="6199.57"/>
    <n v="0"/>
    <n v="0"/>
    <n v="10715.14"/>
    <n v="11703.92"/>
    <n v="8306.4"/>
    <n v="0"/>
    <n v="0"/>
    <n v="1085.77"/>
    <n v="871.77"/>
    <n v="6199.57"/>
    <n v="0"/>
    <n v="0"/>
    <n v="9629.3700000000008"/>
    <n v="11522.2"/>
    <n v="0"/>
    <n v="0"/>
    <n v="0"/>
    <n v="0"/>
    <n v="0"/>
  </r>
  <r>
    <s v="32-L00-333"/>
    <x v="4"/>
    <x v="274"/>
    <x v="385"/>
    <n v="138.41999999999999"/>
    <x v="4"/>
    <x v="0"/>
    <x v="821"/>
    <s v="SL-7104-22          "/>
    <s v=" "/>
    <s v=" "/>
    <x v="4"/>
    <x v="274"/>
    <x v="385"/>
    <n v="318122"/>
    <n v="0"/>
    <s v=" "/>
    <s v=" "/>
    <n v="30100000"/>
    <n v="203.28"/>
    <n v="0"/>
    <n v="0"/>
    <n v="203.28"/>
    <n v="138.41999999999999"/>
    <n v="20.78"/>
    <n v="0"/>
    <n v="0"/>
    <n v="3346.19"/>
    <n v="3463.83"/>
    <n v="109.11"/>
    <n v="0"/>
    <n v="0"/>
    <n v="109.11"/>
    <n v="203.28"/>
    <n v="20.78"/>
    <n v="0"/>
    <n v="0"/>
    <n v="3142.91"/>
    <n v="3325.41"/>
    <n v="0"/>
    <n v="0"/>
    <n v="0"/>
    <n v="0"/>
    <n v="0"/>
  </r>
  <r>
    <s v="32-L00-334"/>
    <x v="4"/>
    <x v="274"/>
    <x v="386"/>
    <n v="4.99"/>
    <x v="4"/>
    <x v="0"/>
    <x v="822"/>
    <s v="SL-7104-84          "/>
    <s v=" "/>
    <s v=" "/>
    <x v="4"/>
    <x v="274"/>
    <x v="386"/>
    <n v="318122"/>
    <n v="0"/>
    <s v=" "/>
    <s v=" "/>
    <n v="30100000"/>
    <n v="27.35"/>
    <n v="0"/>
    <n v="0"/>
    <n v="27.35"/>
    <n v="4.99"/>
    <n v="4.47"/>
    <n v="0"/>
    <n v="0"/>
    <n v="322.27999999999997"/>
    <n v="322.8"/>
    <n v="13.86"/>
    <n v="0"/>
    <n v="0"/>
    <n v="13.86"/>
    <n v="27.35"/>
    <n v="4.47"/>
    <n v="0"/>
    <n v="0"/>
    <n v="294.93"/>
    <n v="317.81"/>
    <n v="0"/>
    <n v="0"/>
    <n v="0"/>
    <n v="0"/>
    <n v="0"/>
  </r>
  <r>
    <s v="32-L00-335"/>
    <x v="4"/>
    <x v="274"/>
    <x v="387"/>
    <n v="1855.57"/>
    <x v="4"/>
    <x v="0"/>
    <x v="823"/>
    <s v="CASA MIA UNIT 2B    "/>
    <s v=" "/>
    <s v=" "/>
    <x v="4"/>
    <x v="274"/>
    <x v="387"/>
    <n v="319122"/>
    <n v="0"/>
    <s v=" "/>
    <s v=" "/>
    <s v="32L00335"/>
    <n v="2086.79"/>
    <n v="0"/>
    <n v="0"/>
    <n v="285.76"/>
    <n v="54.54"/>
    <n v="1902.8"/>
    <n v="0"/>
    <n v="0"/>
    <n v="2880.27"/>
    <n v="2833.04"/>
    <n v="2150.87"/>
    <n v="0"/>
    <n v="0"/>
    <n v="285.76"/>
    <n v="221.68"/>
    <n v="1902.8"/>
    <n v="0"/>
    <n v="0"/>
    <n v="2594.5100000000002"/>
    <n v="2778.5"/>
    <n v="0"/>
    <n v="0"/>
    <n v="0"/>
    <n v="0"/>
    <n v="0"/>
  </r>
  <r>
    <s v="32-L00-336"/>
    <x v="4"/>
    <x v="274"/>
    <x v="388"/>
    <n v="17.579999999999998"/>
    <x v="4"/>
    <x v="0"/>
    <x v="824"/>
    <s v="SL-7104-54C         "/>
    <s v=" "/>
    <s v=" "/>
    <x v="4"/>
    <x v="274"/>
    <x v="388"/>
    <n v="318122"/>
    <n v="0"/>
    <s v=" "/>
    <s v=" "/>
    <n v="30100000"/>
    <n v="56.43"/>
    <n v="0"/>
    <n v="0"/>
    <n v="56.43"/>
    <n v="17.579999999999998"/>
    <n v="12.68"/>
    <n v="0"/>
    <n v="0"/>
    <n v="975.24"/>
    <n v="980.14"/>
    <n v="37.4"/>
    <n v="0"/>
    <n v="0"/>
    <n v="37.4"/>
    <n v="56.43"/>
    <n v="12.68"/>
    <n v="0"/>
    <n v="0"/>
    <n v="918.81"/>
    <n v="962.56"/>
    <n v="0"/>
    <n v="0"/>
    <n v="0"/>
    <n v="0"/>
    <n v="0"/>
  </r>
  <r>
    <s v="32-L00-337"/>
    <x v="4"/>
    <x v="274"/>
    <x v="389"/>
    <n v="28.16"/>
    <x v="4"/>
    <x v="0"/>
    <x v="825"/>
    <s v="SL-7104-35          "/>
    <s v=" "/>
    <s v=" "/>
    <x v="4"/>
    <x v="274"/>
    <x v="389"/>
    <n v="318122"/>
    <n v="0"/>
    <s v=" "/>
    <s v=" "/>
    <n v="30100000"/>
    <n v="90.44"/>
    <n v="0"/>
    <n v="0"/>
    <n v="90.44"/>
    <n v="28.16"/>
    <n v="0"/>
    <n v="0"/>
    <n v="0"/>
    <n v="486.17"/>
    <n v="514.33000000000004"/>
    <n v="33.340000000000003"/>
    <n v="0"/>
    <n v="0"/>
    <n v="33.340000000000003"/>
    <n v="90.44"/>
    <n v="0"/>
    <n v="0"/>
    <n v="0"/>
    <n v="395.73"/>
    <n v="486.17"/>
    <n v="0"/>
    <n v="0"/>
    <n v="0"/>
    <n v="0"/>
    <n v="0"/>
  </r>
  <r>
    <s v="32-L00-338"/>
    <x v="4"/>
    <x v="274"/>
    <x v="390"/>
    <n v="44416.04"/>
    <x v="4"/>
    <x v="0"/>
    <x v="826"/>
    <s v="COUNTRY MEADOWS     "/>
    <s v=" "/>
    <s v=" "/>
    <x v="4"/>
    <x v="274"/>
    <x v="390"/>
    <n v="319122"/>
    <n v="0"/>
    <s v=" "/>
    <s v=" "/>
    <s v="32L00338"/>
    <n v="44416.04"/>
    <n v="0"/>
    <n v="0"/>
    <n v="0"/>
    <n v="0"/>
    <n v="44258.54"/>
    <n v="0"/>
    <n v="0"/>
    <n v="55.86"/>
    <n v="213.36"/>
    <n v="44348.39"/>
    <n v="0"/>
    <n v="0"/>
    <n v="0"/>
    <n v="67.650000000000006"/>
    <n v="44258.54"/>
    <n v="0"/>
    <n v="0"/>
    <n v="55.86"/>
    <n v="213.36"/>
    <n v="0"/>
    <n v="0"/>
    <n v="0"/>
    <n v="0"/>
    <n v="0"/>
  </r>
  <r>
    <s v="32-L00-339"/>
    <x v="4"/>
    <x v="274"/>
    <x v="391"/>
    <n v="0"/>
    <x v="4"/>
    <x v="0"/>
    <x v="827"/>
    <s v="SL 7104-105         "/>
    <s v=" "/>
    <s v=" "/>
    <x v="4"/>
    <x v="274"/>
    <x v="391"/>
    <n v="318122"/>
    <n v="0"/>
    <s v=" "/>
    <s v=" "/>
    <n v="30100000"/>
    <n v="0"/>
    <n v="0"/>
    <n v="0"/>
    <n v="0"/>
    <n v="0"/>
    <n v="0"/>
    <n v="0"/>
    <n v="0"/>
    <n v="0"/>
    <n v="0"/>
    <n v="0"/>
    <n v="0"/>
    <n v="0"/>
    <n v="0"/>
    <n v="0"/>
    <n v="0"/>
    <n v="0"/>
    <n v="0"/>
    <n v="0"/>
    <n v="0"/>
    <n v="0"/>
    <n v="0"/>
    <n v="0"/>
    <n v="0"/>
    <n v="0"/>
  </r>
  <r>
    <s v="32-L00-341"/>
    <x v="4"/>
    <x v="274"/>
    <x v="392"/>
    <n v="39.36"/>
    <x v="4"/>
    <x v="0"/>
    <x v="828"/>
    <s v="SL-7104-79          "/>
    <s v=" "/>
    <s v=" "/>
    <x v="4"/>
    <x v="274"/>
    <x v="392"/>
    <n v="318122"/>
    <n v="0"/>
    <s v=" "/>
    <s v=" "/>
    <n v="30100000"/>
    <n v="21.36"/>
    <n v="0"/>
    <n v="0"/>
    <n v="21.36"/>
    <n v="39.36"/>
    <n v="0"/>
    <n v="0"/>
    <n v="0"/>
    <n v="268.79000000000002"/>
    <n v="308.14999999999998"/>
    <n v="42.32"/>
    <n v="0"/>
    <n v="0"/>
    <n v="42.32"/>
    <n v="21.36"/>
    <n v="0"/>
    <n v="0"/>
    <n v="0"/>
    <n v="247.43"/>
    <n v="268.79000000000002"/>
    <n v="0"/>
    <n v="0"/>
    <n v="0"/>
    <n v="0"/>
    <n v="0"/>
  </r>
  <r>
    <s v="32-L00-342"/>
    <x v="4"/>
    <x v="274"/>
    <x v="393"/>
    <n v="65.83"/>
    <x v="4"/>
    <x v="0"/>
    <x v="829"/>
    <s v="SL-7104-87          "/>
    <s v=" "/>
    <s v=" "/>
    <x v="4"/>
    <x v="274"/>
    <x v="393"/>
    <n v="318122"/>
    <n v="0"/>
    <s v=" "/>
    <s v=" "/>
    <n v="30100000"/>
    <n v="0"/>
    <n v="0"/>
    <n v="0"/>
    <n v="0"/>
    <n v="65.83"/>
    <n v="0"/>
    <n v="0"/>
    <n v="0"/>
    <n v="286.74"/>
    <n v="352.57"/>
    <n v="0"/>
    <n v="0"/>
    <n v="0"/>
    <n v="0"/>
    <n v="0"/>
    <n v="0"/>
    <n v="0"/>
    <n v="0"/>
    <n v="286.74"/>
    <n v="286.74"/>
    <n v="0"/>
    <n v="0"/>
    <n v="0"/>
    <n v="0"/>
    <n v="0"/>
  </r>
  <r>
    <s v="32-L00-343"/>
    <x v="4"/>
    <x v="274"/>
    <x v="394"/>
    <n v="1342.31"/>
    <x v="4"/>
    <x v="0"/>
    <x v="830"/>
    <s v="KNOTT MANOR         "/>
    <s v=" "/>
    <s v=" "/>
    <x v="4"/>
    <x v="274"/>
    <x v="394"/>
    <n v="319122"/>
    <n v="0"/>
    <s v=" "/>
    <s v=" "/>
    <s v="32L00343"/>
    <n v="1404.94"/>
    <n v="0"/>
    <n v="0"/>
    <n v="216.29"/>
    <n v="153.66"/>
    <n v="1111.68"/>
    <n v="0"/>
    <n v="0"/>
    <n v="2182.98"/>
    <n v="2413.61"/>
    <n v="1476.66"/>
    <n v="0"/>
    <n v="0"/>
    <n v="216.29"/>
    <n v="144.57"/>
    <n v="1111.68"/>
    <n v="0"/>
    <n v="0"/>
    <n v="1966.69"/>
    <n v="2259.9499999999998"/>
    <n v="0"/>
    <n v="0"/>
    <n v="0"/>
    <n v="0"/>
    <n v="0"/>
  </r>
  <r>
    <s v="32-L00-346"/>
    <x v="4"/>
    <x v="274"/>
    <x v="395"/>
    <n v="2364.3000000000002"/>
    <x v="4"/>
    <x v="0"/>
    <x v="831"/>
    <s v="CIRCLE CITY         "/>
    <s v=" "/>
    <s v=" "/>
    <x v="4"/>
    <x v="274"/>
    <x v="395"/>
    <n v="319122"/>
    <n v="0"/>
    <s v=" "/>
    <s v=" "/>
    <s v="32L00346"/>
    <n v="2686.68"/>
    <n v="0"/>
    <n v="0"/>
    <n v="339.63"/>
    <n v="17.25"/>
    <n v="2072.35"/>
    <n v="0"/>
    <n v="0"/>
    <n v="3352.35"/>
    <n v="3644.3"/>
    <n v="2832.58"/>
    <n v="0"/>
    <n v="0"/>
    <n v="339.63"/>
    <n v="193.73"/>
    <n v="2072.35"/>
    <n v="0"/>
    <n v="0"/>
    <n v="3012.72"/>
    <n v="3627.05"/>
    <n v="0"/>
    <n v="0"/>
    <n v="0"/>
    <n v="0"/>
    <n v="0"/>
  </r>
  <r>
    <s v="32-L00-348"/>
    <x v="4"/>
    <x v="274"/>
    <x v="396"/>
    <n v="1216.8699999999999"/>
    <x v="4"/>
    <x v="0"/>
    <x v="832"/>
    <s v="DESRT SAGUARO EST #2"/>
    <s v=" "/>
    <s v=" "/>
    <x v="4"/>
    <x v="274"/>
    <x v="396"/>
    <n v="319122"/>
    <n v="0"/>
    <s v=" "/>
    <s v=" "/>
    <s v="32L00348"/>
    <n v="1404.31"/>
    <n v="0"/>
    <n v="0"/>
    <n v="187.44"/>
    <n v="0"/>
    <n v="1383.83"/>
    <n v="0"/>
    <n v="0"/>
    <n v="1889.43"/>
    <n v="1722.47"/>
    <n v="1512.83"/>
    <n v="0"/>
    <n v="0"/>
    <n v="187.44"/>
    <n v="78.92"/>
    <n v="1383.83"/>
    <n v="0"/>
    <n v="0"/>
    <n v="1701.99"/>
    <n v="1722.47"/>
    <n v="0"/>
    <n v="0"/>
    <n v="0"/>
    <n v="0"/>
    <n v="0"/>
  </r>
  <r>
    <s v="32-L00-349"/>
    <x v="4"/>
    <x v="274"/>
    <x v="397"/>
    <n v="15004.67"/>
    <x v="4"/>
    <x v="0"/>
    <x v="833"/>
    <s v="SUN CITY #47        "/>
    <s v=" "/>
    <s v=" "/>
    <x v="4"/>
    <x v="274"/>
    <x v="397"/>
    <n v="319122"/>
    <n v="0"/>
    <s v=" "/>
    <s v=" "/>
    <s v="32L00349"/>
    <n v="17004.18"/>
    <n v="0"/>
    <n v="0"/>
    <n v="2361.71"/>
    <n v="362.2"/>
    <n v="12850.51"/>
    <n v="0"/>
    <n v="0"/>
    <n v="23305.61"/>
    <n v="25459.77"/>
    <n v="17605.400000000001"/>
    <n v="0"/>
    <n v="0"/>
    <n v="2361.71"/>
    <n v="1760.49"/>
    <n v="12850.51"/>
    <n v="0"/>
    <n v="0"/>
    <n v="20943.900000000001"/>
    <n v="25097.57"/>
    <n v="0"/>
    <n v="0"/>
    <n v="0"/>
    <n v="0"/>
    <n v="0"/>
  </r>
  <r>
    <s v="32-L00-351"/>
    <x v="4"/>
    <x v="274"/>
    <x v="398"/>
    <n v="1720.48"/>
    <x v="4"/>
    <x v="0"/>
    <x v="834"/>
    <s v="SUN CITY #38        "/>
    <s v=" "/>
    <s v=" "/>
    <x v="4"/>
    <x v="274"/>
    <x v="398"/>
    <n v="319122"/>
    <n v="0"/>
    <s v=" "/>
    <s v=" "/>
    <s v="32L00351"/>
    <n v="1881.72"/>
    <n v="0"/>
    <n v="0"/>
    <n v="309.3"/>
    <n v="148.06"/>
    <n v="1505.21"/>
    <n v="0"/>
    <n v="0"/>
    <n v="3051.97"/>
    <n v="3267.24"/>
    <n v="1909.29"/>
    <n v="0"/>
    <n v="0"/>
    <n v="309.3"/>
    <n v="281.73"/>
    <n v="1505.21"/>
    <n v="0"/>
    <n v="0"/>
    <n v="2742.67"/>
    <n v="3119.18"/>
    <n v="0"/>
    <n v="0"/>
    <n v="0"/>
    <n v="0"/>
    <n v="0"/>
  </r>
  <r>
    <s v="32-L00-352"/>
    <x v="4"/>
    <x v="274"/>
    <x v="399"/>
    <n v="14296.4"/>
    <x v="4"/>
    <x v="0"/>
    <x v="835"/>
    <s v="MESA EAST           "/>
    <s v=" "/>
    <s v=" "/>
    <x v="4"/>
    <x v="274"/>
    <x v="399"/>
    <n v="319122"/>
    <n v="0"/>
    <s v=" "/>
    <s v=" "/>
    <s v="32L00352"/>
    <n v="16163.87"/>
    <n v="0"/>
    <n v="0"/>
    <n v="2311.79"/>
    <n v="444.32"/>
    <n v="10232"/>
    <n v="0"/>
    <n v="0"/>
    <n v="23224.79"/>
    <n v="27289.19"/>
    <n v="16655.419999999998"/>
    <n v="0"/>
    <n v="0"/>
    <n v="2311.79"/>
    <n v="1820.24"/>
    <n v="10232"/>
    <n v="0"/>
    <n v="0"/>
    <n v="20913"/>
    <n v="26844.87"/>
    <n v="0"/>
    <n v="0"/>
    <n v="0"/>
    <n v="0"/>
    <n v="0"/>
  </r>
  <r>
    <s v="32-L00-353"/>
    <x v="4"/>
    <x v="274"/>
    <x v="400"/>
    <n v="10"/>
    <x v="4"/>
    <x v="0"/>
    <x v="836"/>
    <s v="SL-7104212          "/>
    <s v=" "/>
    <s v=" "/>
    <x v="4"/>
    <x v="274"/>
    <x v="400"/>
    <n v="318122"/>
    <n v="0"/>
    <s v=" "/>
    <s v=" "/>
    <n v="30100000"/>
    <n v="157.21"/>
    <n v="0"/>
    <n v="0"/>
    <n v="157.21"/>
    <n v="10"/>
    <n v="70.099999999999994"/>
    <n v="0"/>
    <n v="0"/>
    <n v="2387.31"/>
    <n v="2327.21"/>
    <n v="88.23"/>
    <n v="0"/>
    <n v="0"/>
    <n v="88.23"/>
    <n v="157.21"/>
    <n v="70.099999999999994"/>
    <n v="0"/>
    <n v="0"/>
    <n v="2230.1"/>
    <n v="2317.21"/>
    <n v="0"/>
    <n v="0"/>
    <n v="0"/>
    <n v="0"/>
    <n v="0"/>
  </r>
  <r>
    <s v="32-L00-354"/>
    <x v="4"/>
    <x v="274"/>
    <x v="401"/>
    <n v="16278.38"/>
    <x v="4"/>
    <x v="0"/>
    <x v="837"/>
    <s v="SUN CITY #49        "/>
    <s v=" "/>
    <s v=" "/>
    <x v="4"/>
    <x v="274"/>
    <x v="401"/>
    <n v="319122"/>
    <n v="0"/>
    <s v=" "/>
    <s v=" "/>
    <s v="32L00354"/>
    <n v="18221.099999999999"/>
    <n v="0"/>
    <n v="0"/>
    <n v="2566.96"/>
    <n v="624.24"/>
    <n v="14139.4"/>
    <n v="0"/>
    <n v="0"/>
    <n v="25436.23"/>
    <n v="27575.21"/>
    <n v="18852.73"/>
    <n v="0"/>
    <n v="0"/>
    <n v="2566.96"/>
    <n v="1935.33"/>
    <n v="14139.4"/>
    <n v="0"/>
    <n v="0"/>
    <n v="22869.27"/>
    <n v="26950.97"/>
    <n v="0"/>
    <n v="0"/>
    <n v="0"/>
    <n v="0"/>
    <n v="0"/>
  </r>
  <r>
    <s v="32-L00-356"/>
    <x v="4"/>
    <x v="274"/>
    <x v="70"/>
    <n v="1947.29"/>
    <x v="4"/>
    <x v="0"/>
    <x v="838"/>
    <s v="DESERT SANDS UNIT #6"/>
    <s v=" "/>
    <s v=" "/>
    <x v="4"/>
    <x v="274"/>
    <x v="70"/>
    <n v="319122"/>
    <n v="0"/>
    <s v=" "/>
    <s v=" "/>
    <s v="32L00356"/>
    <n v="2117.8200000000002"/>
    <n v="0"/>
    <n v="0"/>
    <n v="285.76"/>
    <n v="115.23"/>
    <n v="1565.58"/>
    <n v="0"/>
    <n v="0"/>
    <n v="2879.86"/>
    <n v="3261.57"/>
    <n v="2082.8200000000002"/>
    <n v="0"/>
    <n v="0"/>
    <n v="285.76"/>
    <n v="320.76"/>
    <n v="1565.58"/>
    <n v="0"/>
    <n v="0"/>
    <n v="2594.1"/>
    <n v="3146.34"/>
    <n v="0"/>
    <n v="0"/>
    <n v="0"/>
    <n v="0"/>
    <n v="0"/>
  </r>
  <r>
    <s v="32-L00-357"/>
    <x v="4"/>
    <x v="274"/>
    <x v="402"/>
    <n v="3377.56"/>
    <x v="4"/>
    <x v="0"/>
    <x v="839"/>
    <s v="DESERT SANDS G&amp;CC #7"/>
    <s v=" "/>
    <s v=" "/>
    <x v="4"/>
    <x v="274"/>
    <x v="402"/>
    <n v="319122"/>
    <n v="0"/>
    <s v=" "/>
    <s v=" "/>
    <s v="32L00357"/>
    <n v="3631.84"/>
    <n v="0"/>
    <n v="0"/>
    <n v="476.22"/>
    <n v="221.94"/>
    <n v="2596.17"/>
    <n v="0"/>
    <n v="0"/>
    <n v="4799.3500000000004"/>
    <n v="5580.74"/>
    <n v="3481.52"/>
    <n v="0"/>
    <n v="0"/>
    <n v="476.22"/>
    <n v="626.54"/>
    <n v="2596.17"/>
    <n v="0"/>
    <n v="0"/>
    <n v="4323.13"/>
    <n v="5358.8"/>
    <n v="0"/>
    <n v="0"/>
    <n v="0"/>
    <n v="0"/>
    <n v="0"/>
  </r>
  <r>
    <s v="32-L00-358"/>
    <x v="4"/>
    <x v="274"/>
    <x v="403"/>
    <n v="1677.96"/>
    <x v="4"/>
    <x v="0"/>
    <x v="840"/>
    <s v="SUN CITY NO. 38A    "/>
    <s v=" "/>
    <s v=" "/>
    <x v="4"/>
    <x v="274"/>
    <x v="403"/>
    <n v="319122"/>
    <n v="0"/>
    <s v=" "/>
    <s v=" "/>
    <s v="32L00358"/>
    <n v="1956.63"/>
    <n v="0"/>
    <n v="0"/>
    <n v="314.95999999999998"/>
    <n v="36.29"/>
    <n v="1399.17"/>
    <n v="0"/>
    <n v="0"/>
    <n v="3107.83"/>
    <n v="3386.62"/>
    <n v="2216.63"/>
    <n v="0"/>
    <n v="0"/>
    <n v="314.95999999999998"/>
    <n v="54.96"/>
    <n v="1399.17"/>
    <n v="0"/>
    <n v="0"/>
    <n v="2792.87"/>
    <n v="3350.33"/>
    <n v="0"/>
    <n v="0"/>
    <n v="0"/>
    <n v="0"/>
    <n v="0"/>
  </r>
  <r>
    <s v="32-L00-359"/>
    <x v="4"/>
    <x v="274"/>
    <x v="404"/>
    <n v="1676.27"/>
    <x v="4"/>
    <x v="0"/>
    <x v="841"/>
    <s v="VELDA ROSE EST E 5  "/>
    <s v=" "/>
    <s v=" "/>
    <x v="4"/>
    <x v="274"/>
    <x v="404"/>
    <n v="319122"/>
    <n v="0"/>
    <s v=" "/>
    <s v=" "/>
    <s v="32L00359"/>
    <n v="1835.75"/>
    <n v="0"/>
    <n v="0"/>
    <n v="281.13"/>
    <n v="121.65"/>
    <n v="1373"/>
    <n v="0"/>
    <n v="0"/>
    <n v="2857.38"/>
    <n v="3160.65"/>
    <n v="1951.49"/>
    <n v="0"/>
    <n v="0"/>
    <n v="281.13"/>
    <n v="165.39"/>
    <n v="1373"/>
    <n v="0"/>
    <n v="0"/>
    <n v="2576.25"/>
    <n v="3039"/>
    <n v="0"/>
    <n v="0"/>
    <n v="0"/>
    <n v="0"/>
    <n v="0"/>
  </r>
  <r>
    <s v="32-L00-361"/>
    <x v="4"/>
    <x v="274"/>
    <x v="405"/>
    <n v="4647.1099999999997"/>
    <x v="4"/>
    <x v="0"/>
    <x v="842"/>
    <s v="SUN LAKES #4        "/>
    <s v=" "/>
    <s v=" "/>
    <x v="4"/>
    <x v="274"/>
    <x v="405"/>
    <n v="319122"/>
    <n v="0"/>
    <s v=" "/>
    <s v=" "/>
    <s v="32L00361"/>
    <n v="5206.28"/>
    <n v="0"/>
    <n v="0"/>
    <n v="704.52"/>
    <n v="145.35"/>
    <n v="3946.72"/>
    <n v="0"/>
    <n v="0"/>
    <n v="7106.01"/>
    <n v="7806.4"/>
    <n v="5059.05"/>
    <n v="0"/>
    <n v="0"/>
    <n v="704.52"/>
    <n v="851.75"/>
    <n v="3946.72"/>
    <n v="0"/>
    <n v="0"/>
    <n v="6401.49"/>
    <n v="7661.05"/>
    <n v="0"/>
    <n v="0"/>
    <n v="0"/>
    <n v="0"/>
    <n v="0"/>
  </r>
  <r>
    <s v="32-L00-362"/>
    <x v="4"/>
    <x v="274"/>
    <x v="406"/>
    <n v="9311.85"/>
    <x v="4"/>
    <x v="0"/>
    <x v="843"/>
    <s v="SUN LAKES #5        "/>
    <s v=" "/>
    <s v=" "/>
    <x v="4"/>
    <x v="274"/>
    <x v="406"/>
    <n v="319122"/>
    <n v="0"/>
    <s v=" "/>
    <s v=" "/>
    <s v="32L00362"/>
    <n v="10026.219999999999"/>
    <n v="0"/>
    <n v="0"/>
    <n v="1382.17"/>
    <n v="667.8"/>
    <n v="7633.35"/>
    <n v="0"/>
    <n v="0"/>
    <n v="13954.12"/>
    <n v="15632.62"/>
    <n v="10071.59"/>
    <n v="0"/>
    <n v="0"/>
    <n v="1382.17"/>
    <n v="1336.8"/>
    <n v="7633.35"/>
    <n v="0"/>
    <n v="0"/>
    <n v="12571.95"/>
    <n v="14964.82"/>
    <n v="0"/>
    <n v="0"/>
    <n v="0"/>
    <n v="0"/>
    <n v="0"/>
  </r>
  <r>
    <s v="32-L00-363"/>
    <x v="4"/>
    <x v="274"/>
    <x v="407"/>
    <n v="7580.42"/>
    <x v="4"/>
    <x v="0"/>
    <x v="844"/>
    <s v="SUN LAKES NO. 6     "/>
    <s v=" "/>
    <s v=" "/>
    <x v="4"/>
    <x v="274"/>
    <x v="407"/>
    <n v="319122"/>
    <n v="0"/>
    <s v=" "/>
    <s v=" "/>
    <s v="32L00363"/>
    <n v="8475.33"/>
    <n v="0"/>
    <n v="0"/>
    <n v="1122.75"/>
    <n v="227.84"/>
    <n v="6158.07"/>
    <n v="0"/>
    <n v="0"/>
    <n v="11322.69"/>
    <n v="12745.04"/>
    <n v="8075.65"/>
    <n v="0"/>
    <n v="0"/>
    <n v="1122.75"/>
    <n v="1522.43"/>
    <n v="6158.07"/>
    <n v="0"/>
    <n v="0"/>
    <n v="10199.94"/>
    <n v="12517.2"/>
    <n v="0"/>
    <n v="0"/>
    <n v="0"/>
    <n v="0"/>
    <n v="0"/>
  </r>
  <r>
    <s v="32-L00-364"/>
    <x v="4"/>
    <x v="274"/>
    <x v="408"/>
    <n v="10740.13"/>
    <x v="4"/>
    <x v="0"/>
    <x v="845"/>
    <s v="SUN CITY #48        "/>
    <s v=" "/>
    <s v=" "/>
    <x v="4"/>
    <x v="274"/>
    <x v="408"/>
    <n v="319122"/>
    <n v="0"/>
    <s v=" "/>
    <s v=" "/>
    <s v="32L00364"/>
    <n v="12259.22"/>
    <n v="0"/>
    <n v="0"/>
    <n v="1898.04"/>
    <n v="378.95"/>
    <n v="7651.33"/>
    <n v="0"/>
    <n v="0"/>
    <n v="18728.16"/>
    <n v="21816.959999999999"/>
    <n v="11951.2"/>
    <n v="0"/>
    <n v="0"/>
    <n v="1898.04"/>
    <n v="2206.06"/>
    <n v="7651.33"/>
    <n v="0"/>
    <n v="0"/>
    <n v="16830.12"/>
    <n v="21438.01"/>
    <n v="0"/>
    <n v="0"/>
    <n v="0"/>
    <n v="0"/>
    <n v="0"/>
  </r>
  <r>
    <s v="32-L00-366"/>
    <x v="4"/>
    <x v="274"/>
    <x v="409"/>
    <n v="41283.74"/>
    <x v="4"/>
    <x v="0"/>
    <x v="846"/>
    <s v="AHWATUKEE FS-4      "/>
    <s v=" "/>
    <s v=" "/>
    <x v="4"/>
    <x v="274"/>
    <x v="409"/>
    <n v="319122"/>
    <n v="0"/>
    <s v=" "/>
    <s v=" "/>
    <s v="32L00366"/>
    <n v="41283.74"/>
    <n v="0"/>
    <n v="0"/>
    <n v="0"/>
    <n v="0"/>
    <n v="41137.360000000001"/>
    <n v="0"/>
    <n v="0"/>
    <n v="51.92"/>
    <n v="198.3"/>
    <n v="41220.86"/>
    <n v="0"/>
    <n v="0"/>
    <n v="0"/>
    <n v="62.88"/>
    <n v="41137.360000000001"/>
    <n v="0"/>
    <n v="0"/>
    <n v="51.92"/>
    <n v="198.3"/>
    <n v="0"/>
    <n v="0"/>
    <n v="0"/>
    <n v="0"/>
    <n v="0"/>
  </r>
  <r>
    <s v="32-L00-367"/>
    <x v="4"/>
    <x v="274"/>
    <x v="410"/>
    <n v="326.86"/>
    <x v="4"/>
    <x v="0"/>
    <x v="847"/>
    <s v="AHWATUKEE RS-5      "/>
    <s v=" "/>
    <s v=" "/>
    <x v="4"/>
    <x v="274"/>
    <x v="410"/>
    <n v="319122"/>
    <n v="0"/>
    <s v=" "/>
    <s v=" "/>
    <s v="32L00367"/>
    <n v="326.86"/>
    <n v="0"/>
    <n v="0"/>
    <n v="0"/>
    <n v="0"/>
    <n v="325.69"/>
    <n v="0"/>
    <n v="0"/>
    <n v="0.42"/>
    <n v="1.59"/>
    <n v="326.35000000000002"/>
    <n v="0"/>
    <n v="0"/>
    <n v="0"/>
    <n v="0.51"/>
    <n v="325.69"/>
    <n v="0"/>
    <n v="0"/>
    <n v="0.42"/>
    <n v="1.59"/>
    <n v="0"/>
    <n v="0"/>
    <n v="0"/>
    <n v="0"/>
    <n v="0"/>
  </r>
  <r>
    <s v="32-L00-372"/>
    <x v="4"/>
    <x v="274"/>
    <x v="411"/>
    <n v="3610.04"/>
    <x v="4"/>
    <x v="0"/>
    <x v="848"/>
    <s v="SUN CITY NO. 15D    "/>
    <s v=" "/>
    <s v=" "/>
    <x v="4"/>
    <x v="274"/>
    <x v="411"/>
    <n v="319122"/>
    <n v="0"/>
    <s v=" "/>
    <s v=" "/>
    <s v="32L00372"/>
    <n v="4007.81"/>
    <n v="0"/>
    <n v="0"/>
    <n v="519.97"/>
    <n v="122.2"/>
    <n v="2764.83"/>
    <n v="0"/>
    <n v="0"/>
    <n v="4761.6099999999997"/>
    <n v="5606.82"/>
    <n v="4112.28"/>
    <n v="0"/>
    <n v="0"/>
    <n v="519.97"/>
    <n v="415.5"/>
    <n v="2764.83"/>
    <n v="0"/>
    <n v="0"/>
    <n v="4241.6400000000003"/>
    <n v="5484.62"/>
    <n v="0"/>
    <n v="0"/>
    <n v="0"/>
    <n v="0"/>
    <n v="0"/>
  </r>
  <r>
    <s v="32-L00-373"/>
    <x v="4"/>
    <x v="274"/>
    <x v="412"/>
    <n v="19.04"/>
    <x v="4"/>
    <x v="0"/>
    <x v="849"/>
    <s v="SL-7104-109         "/>
    <s v=" "/>
    <s v=" "/>
    <x v="4"/>
    <x v="274"/>
    <x v="412"/>
    <n v="318122"/>
    <n v="0"/>
    <s v=" "/>
    <s v=" "/>
    <n v="30100000"/>
    <n v="64.239999999999995"/>
    <n v="0"/>
    <n v="0"/>
    <n v="64.239999999999995"/>
    <n v="19.04"/>
    <n v="18.920000000000002"/>
    <n v="0"/>
    <n v="0"/>
    <n v="1121.74"/>
    <n v="1121.8599999999999"/>
    <n v="58.48"/>
    <n v="0"/>
    <n v="0"/>
    <n v="58.48"/>
    <n v="64.239999999999995"/>
    <n v="18.920000000000002"/>
    <n v="0"/>
    <n v="0"/>
    <n v="1057.5"/>
    <n v="1102.82"/>
    <n v="0"/>
    <n v="0"/>
    <n v="0"/>
    <n v="0"/>
    <n v="0"/>
  </r>
  <r>
    <s v="32-L00-374"/>
    <x v="4"/>
    <x v="274"/>
    <x v="413"/>
    <n v="10404"/>
    <x v="4"/>
    <x v="0"/>
    <x v="850"/>
    <s v="SUN CITY #51        "/>
    <s v=" "/>
    <s v=" "/>
    <x v="4"/>
    <x v="274"/>
    <x v="413"/>
    <n v="319122"/>
    <n v="0"/>
    <s v=" "/>
    <s v=" "/>
    <s v="32L00374"/>
    <n v="11712.78"/>
    <n v="0"/>
    <n v="0"/>
    <n v="1611.74"/>
    <n v="302.95999999999998"/>
    <n v="8539.24"/>
    <n v="0"/>
    <n v="0"/>
    <n v="15905.43"/>
    <n v="17770.189999999999"/>
    <n v="11956.35"/>
    <n v="0"/>
    <n v="0"/>
    <n v="1611.74"/>
    <n v="1368.17"/>
    <n v="8539.24"/>
    <n v="0"/>
    <n v="0"/>
    <n v="14293.69"/>
    <n v="17467.23"/>
    <n v="0"/>
    <n v="0"/>
    <n v="0"/>
    <n v="0"/>
    <n v="0"/>
  </r>
  <r>
    <s v="32-L00-375"/>
    <x v="4"/>
    <x v="274"/>
    <x v="414"/>
    <n v="9117.9599999999991"/>
    <x v="4"/>
    <x v="0"/>
    <x v="851"/>
    <s v="SUN CITY #52        "/>
    <s v=" "/>
    <s v=" "/>
    <x v="4"/>
    <x v="274"/>
    <x v="414"/>
    <n v="319122"/>
    <n v="0"/>
    <s v=" "/>
    <s v=" "/>
    <s v="32L00375"/>
    <n v="10209.83"/>
    <n v="0"/>
    <n v="0"/>
    <n v="1504.85"/>
    <n v="412.98"/>
    <n v="7699.84"/>
    <n v="0"/>
    <n v="0"/>
    <n v="14850.06"/>
    <n v="16268.18"/>
    <n v="10141.69"/>
    <n v="0"/>
    <n v="0"/>
    <n v="1504.85"/>
    <n v="1572.99"/>
    <n v="7699.84"/>
    <n v="0"/>
    <n v="0"/>
    <n v="13345.21"/>
    <n v="15855.2"/>
    <n v="0"/>
    <n v="0"/>
    <n v="0"/>
    <n v="0"/>
    <n v="0"/>
  </r>
  <r>
    <s v="32-L00-376"/>
    <x v="4"/>
    <x v="274"/>
    <x v="415"/>
    <n v="5977.1"/>
    <x v="4"/>
    <x v="0"/>
    <x v="852"/>
    <s v="SUN CITY #50        "/>
    <s v=" "/>
    <s v=" "/>
    <x v="4"/>
    <x v="274"/>
    <x v="415"/>
    <n v="319122"/>
    <n v="0"/>
    <s v=" "/>
    <s v=" "/>
    <s v="32L00376"/>
    <n v="6600.08"/>
    <n v="0"/>
    <n v="0"/>
    <n v="1012.18"/>
    <n v="389.2"/>
    <n v="5203.25"/>
    <n v="0"/>
    <n v="0"/>
    <n v="9988.48"/>
    <n v="10762.33"/>
    <n v="6793.08"/>
    <n v="0"/>
    <n v="0"/>
    <n v="1012.18"/>
    <n v="819.18"/>
    <n v="5203.25"/>
    <n v="0"/>
    <n v="0"/>
    <n v="8976.2999999999993"/>
    <n v="10373.129999999999"/>
    <n v="0"/>
    <n v="0"/>
    <n v="0"/>
    <n v="0"/>
    <n v="0"/>
  </r>
  <r>
    <s v="32-L00-378"/>
    <x v="4"/>
    <x v="274"/>
    <x v="416"/>
    <n v="91.64"/>
    <x v="4"/>
    <x v="0"/>
    <x v="853"/>
    <s v="SL-7104-215         "/>
    <s v=" "/>
    <s v=" "/>
    <x v="4"/>
    <x v="274"/>
    <x v="416"/>
    <n v="318122"/>
    <n v="0"/>
    <s v=" "/>
    <s v=" "/>
    <n v="30100000"/>
    <n v="0"/>
    <n v="0"/>
    <n v="0"/>
    <n v="0"/>
    <n v="91.64"/>
    <n v="0"/>
    <n v="0"/>
    <n v="0"/>
    <n v="284.83"/>
    <n v="376.47"/>
    <n v="74.930000000000007"/>
    <n v="0"/>
    <n v="0"/>
    <n v="74.930000000000007"/>
    <n v="0"/>
    <n v="0"/>
    <n v="0"/>
    <n v="0"/>
    <n v="284.83"/>
    <n v="284.83"/>
    <n v="0"/>
    <n v="0"/>
    <n v="0"/>
    <n v="0"/>
    <n v="0"/>
  </r>
  <r>
    <s v="32-L00-379"/>
    <x v="4"/>
    <x v="274"/>
    <x v="417"/>
    <n v="11102.97"/>
    <x v="4"/>
    <x v="0"/>
    <x v="854"/>
    <s v="AHWATUKEE RS-4      "/>
    <s v=" "/>
    <s v=" "/>
    <x v="4"/>
    <x v="274"/>
    <x v="417"/>
    <n v="319122"/>
    <n v="0"/>
    <s v=" "/>
    <s v=" "/>
    <s v="32L00379"/>
    <n v="11102.97"/>
    <n v="0"/>
    <n v="0"/>
    <n v="0"/>
    <n v="0"/>
    <n v="11063.58"/>
    <n v="0"/>
    <n v="0"/>
    <n v="13.96"/>
    <n v="53.35"/>
    <n v="11086.05"/>
    <n v="0"/>
    <n v="0"/>
    <n v="0"/>
    <n v="16.920000000000002"/>
    <n v="11063.58"/>
    <n v="0"/>
    <n v="0"/>
    <n v="13.96"/>
    <n v="53.35"/>
    <n v="0"/>
    <n v="0"/>
    <n v="0"/>
    <n v="0"/>
    <n v="0"/>
  </r>
  <r>
    <s v="32-L00-381"/>
    <x v="4"/>
    <x v="274"/>
    <x v="418"/>
    <n v="6216.74"/>
    <x v="4"/>
    <x v="0"/>
    <x v="855"/>
    <s v="HIDDEN MANOR TWO    "/>
    <s v=" "/>
    <s v=" "/>
    <x v="4"/>
    <x v="274"/>
    <x v="418"/>
    <n v="319122"/>
    <n v="0"/>
    <s v=" "/>
    <s v=" "/>
    <s v="32L00381"/>
    <n v="6216.74"/>
    <n v="0"/>
    <n v="0"/>
    <n v="0"/>
    <n v="0"/>
    <n v="6194.69"/>
    <n v="0"/>
    <n v="0"/>
    <n v="7.82"/>
    <n v="29.87"/>
    <n v="6207.26"/>
    <n v="0"/>
    <n v="0"/>
    <n v="0"/>
    <n v="9.48"/>
    <n v="6194.69"/>
    <n v="0"/>
    <n v="0"/>
    <n v="7.82"/>
    <n v="29.87"/>
    <n v="0"/>
    <n v="0"/>
    <n v="0"/>
    <n v="0"/>
    <n v="0"/>
  </r>
  <r>
    <s v="32-L00-382"/>
    <x v="4"/>
    <x v="274"/>
    <x v="419"/>
    <n v="20135.16"/>
    <x v="4"/>
    <x v="0"/>
    <x v="856"/>
    <s v="AHWATUKEE FS-3      "/>
    <s v=" "/>
    <s v=" "/>
    <x v="4"/>
    <x v="274"/>
    <x v="419"/>
    <n v="319122"/>
    <n v="0"/>
    <s v=" "/>
    <s v=" "/>
    <s v="32L00382"/>
    <n v="20135.16"/>
    <n v="0"/>
    <n v="0"/>
    <n v="0"/>
    <n v="0"/>
    <n v="20063.79"/>
    <n v="0"/>
    <n v="0"/>
    <n v="25.32"/>
    <n v="96.69"/>
    <n v="20104.5"/>
    <n v="0"/>
    <n v="0"/>
    <n v="0"/>
    <n v="30.66"/>
    <n v="20063.79"/>
    <n v="0"/>
    <n v="0"/>
    <n v="25.32"/>
    <n v="96.69"/>
    <n v="0"/>
    <n v="0"/>
    <n v="0"/>
    <n v="0"/>
    <n v="0"/>
  </r>
  <r>
    <s v="32-L00-386"/>
    <x v="4"/>
    <x v="274"/>
    <x v="420"/>
    <n v="3480.68"/>
    <x v="4"/>
    <x v="0"/>
    <x v="857"/>
    <s v="LITCHFIELD PARK #18 "/>
    <s v=" "/>
    <s v=" "/>
    <x v="4"/>
    <x v="274"/>
    <x v="420"/>
    <n v="319122"/>
    <n v="0"/>
    <s v=" "/>
    <s v=" "/>
    <s v="32L00386"/>
    <n v="3803.65"/>
    <n v="0"/>
    <n v="0"/>
    <n v="510.89"/>
    <n v="187.92"/>
    <n v="3312.59"/>
    <n v="0"/>
    <n v="0"/>
    <n v="5043.1099999999997"/>
    <n v="5211.2"/>
    <n v="3554.23"/>
    <n v="0"/>
    <n v="0"/>
    <n v="510.89"/>
    <n v="760.31"/>
    <n v="3312.59"/>
    <n v="0"/>
    <n v="0"/>
    <n v="4532.22"/>
    <n v="5023.28"/>
    <n v="0"/>
    <n v="0"/>
    <n v="0"/>
    <n v="0"/>
    <n v="0"/>
  </r>
  <r>
    <s v="32-L00-387"/>
    <x v="4"/>
    <x v="274"/>
    <x v="421"/>
    <n v="19332.84"/>
    <x v="4"/>
    <x v="0"/>
    <x v="858"/>
    <s v="COUNTRY MEADOWS #2  "/>
    <s v=" "/>
    <s v=" "/>
    <x v="4"/>
    <x v="274"/>
    <x v="421"/>
    <n v="319122"/>
    <n v="0"/>
    <s v=" "/>
    <s v=" "/>
    <s v="32L00387"/>
    <n v="19332.84"/>
    <n v="0"/>
    <n v="0"/>
    <n v="0"/>
    <n v="0"/>
    <n v="19264.32"/>
    <n v="0"/>
    <n v="0"/>
    <n v="24.32"/>
    <n v="92.84"/>
    <n v="19303.41"/>
    <n v="0"/>
    <n v="0"/>
    <n v="0"/>
    <n v="29.43"/>
    <n v="19264.32"/>
    <n v="0"/>
    <n v="0"/>
    <n v="24.32"/>
    <n v="92.84"/>
    <n v="0"/>
    <n v="0"/>
    <n v="0"/>
    <n v="0"/>
    <n v="0"/>
  </r>
  <r>
    <s v="32-L00-390"/>
    <x v="4"/>
    <x v="274"/>
    <x v="422"/>
    <n v="59.22"/>
    <x v="4"/>
    <x v="0"/>
    <x v="859"/>
    <s v="SL7104-110          "/>
    <s v=" "/>
    <s v=" "/>
    <x v="4"/>
    <x v="274"/>
    <x v="422"/>
    <n v="318122"/>
    <n v="0"/>
    <s v=" "/>
    <s v=" "/>
    <n v="30100000"/>
    <n v="201.92"/>
    <n v="0"/>
    <n v="0"/>
    <n v="201.92"/>
    <n v="59.22"/>
    <n v="52.63"/>
    <n v="0"/>
    <n v="0"/>
    <n v="2868.4"/>
    <n v="2874.99"/>
    <n v="142.05000000000001"/>
    <n v="0"/>
    <n v="0"/>
    <n v="142.05000000000001"/>
    <n v="201.92"/>
    <n v="52.63"/>
    <n v="0"/>
    <n v="0"/>
    <n v="2666.48"/>
    <n v="2815.77"/>
    <n v="0"/>
    <n v="0"/>
    <n v="0"/>
    <n v="0"/>
    <n v="0"/>
  </r>
  <r>
    <s v="32-L00-391"/>
    <x v="4"/>
    <x v="274"/>
    <x v="423"/>
    <n v="63.75"/>
    <x v="4"/>
    <x v="0"/>
    <x v="860"/>
    <s v="SL-7104-122         "/>
    <s v=" "/>
    <s v=" "/>
    <x v="4"/>
    <x v="274"/>
    <x v="423"/>
    <n v="318122"/>
    <n v="0"/>
    <s v=" "/>
    <s v=" "/>
    <n v="30100000"/>
    <n v="28.39"/>
    <n v="0"/>
    <n v="0"/>
    <n v="28.39"/>
    <n v="63.75"/>
    <n v="0"/>
    <n v="0"/>
    <n v="0"/>
    <n v="952.61"/>
    <n v="1016.36"/>
    <n v="29.9"/>
    <n v="0"/>
    <n v="0"/>
    <n v="29.9"/>
    <n v="28.39"/>
    <n v="0"/>
    <n v="0"/>
    <n v="0"/>
    <n v="924.22"/>
    <n v="952.61"/>
    <n v="0"/>
    <n v="0"/>
    <n v="0"/>
    <n v="0"/>
    <n v="0"/>
  </r>
  <r>
    <s v="32-L00-392"/>
    <x v="4"/>
    <x v="274"/>
    <x v="424"/>
    <n v="7456.85"/>
    <x v="4"/>
    <x v="0"/>
    <x v="861"/>
    <s v="SUN CITY NO. 41     "/>
    <s v=" "/>
    <s v=" "/>
    <x v="4"/>
    <x v="274"/>
    <x v="424"/>
    <n v="319122"/>
    <n v="0"/>
    <s v=" "/>
    <s v=" "/>
    <s v="32L00392"/>
    <n v="8452.14"/>
    <n v="0"/>
    <n v="0"/>
    <n v="1231.8900000000001"/>
    <n v="236.6"/>
    <n v="6538.91"/>
    <n v="0"/>
    <n v="0"/>
    <n v="12158.73"/>
    <n v="13076.67"/>
    <n v="9058.3700000000008"/>
    <n v="0"/>
    <n v="0"/>
    <n v="1231.8900000000001"/>
    <n v="625.66"/>
    <n v="6538.91"/>
    <n v="0"/>
    <n v="0"/>
    <n v="10926.84"/>
    <n v="12840.07"/>
    <n v="0"/>
    <n v="0"/>
    <n v="0"/>
    <n v="0"/>
    <n v="0"/>
  </r>
  <r>
    <s v="32-L00-393"/>
    <x v="4"/>
    <x v="274"/>
    <x v="425"/>
    <n v="20170.150000000001"/>
    <x v="4"/>
    <x v="0"/>
    <x v="862"/>
    <s v="SUN CITY #53        "/>
    <s v=" "/>
    <s v=" "/>
    <x v="4"/>
    <x v="274"/>
    <x v="425"/>
    <n v="319122"/>
    <n v="0"/>
    <s v=" "/>
    <s v=" "/>
    <s v="32L00393"/>
    <n v="22868.799999999999"/>
    <n v="0"/>
    <n v="0"/>
    <n v="3553.47"/>
    <n v="854.82"/>
    <n v="18756.810000000001"/>
    <n v="0"/>
    <n v="0"/>
    <n v="35066.81"/>
    <n v="36480.15"/>
    <n v="24509"/>
    <n v="0"/>
    <n v="0"/>
    <n v="3553.47"/>
    <n v="1913.27"/>
    <n v="18756.810000000001"/>
    <n v="0"/>
    <n v="0"/>
    <n v="31513.34"/>
    <n v="35625.33"/>
    <n v="0"/>
    <n v="0"/>
    <n v="0"/>
    <n v="0"/>
    <n v="0"/>
  </r>
  <r>
    <s v="32-L00-394"/>
    <x v="4"/>
    <x v="274"/>
    <x v="426"/>
    <n v="14009.79"/>
    <x v="4"/>
    <x v="0"/>
    <x v="863"/>
    <s v="SUN CITY #54        "/>
    <s v=" "/>
    <s v=" "/>
    <x v="4"/>
    <x v="274"/>
    <x v="426"/>
    <n v="319122"/>
    <n v="0"/>
    <s v=" "/>
    <s v=" "/>
    <s v="32L00394"/>
    <n v="15675.54"/>
    <n v="0"/>
    <n v="0"/>
    <n v="2203.21"/>
    <n v="537.46"/>
    <n v="12371.21"/>
    <n v="0"/>
    <n v="0"/>
    <n v="21743.88"/>
    <n v="23382.46"/>
    <n v="16233.33"/>
    <n v="0"/>
    <n v="0"/>
    <n v="2203.21"/>
    <n v="1645.42"/>
    <n v="12371.21"/>
    <n v="0"/>
    <n v="0"/>
    <n v="19540.669999999998"/>
    <n v="22845"/>
    <n v="0"/>
    <n v="0"/>
    <n v="0"/>
    <n v="0"/>
    <n v="0"/>
  </r>
  <r>
    <s v="32-L00-395"/>
    <x v="4"/>
    <x v="274"/>
    <x v="427"/>
    <n v="12593.82"/>
    <x v="4"/>
    <x v="0"/>
    <x v="864"/>
    <s v="SUN CITY #55        "/>
    <s v=" "/>
    <s v=" "/>
    <x v="4"/>
    <x v="274"/>
    <x v="427"/>
    <n v="319122"/>
    <n v="0"/>
    <s v=" "/>
    <s v=" "/>
    <s v="32L00395"/>
    <n v="14292.59"/>
    <n v="0"/>
    <n v="0"/>
    <n v="2231.0100000000002"/>
    <n v="532.24"/>
    <n v="11121.33"/>
    <n v="0"/>
    <n v="0"/>
    <n v="22015.83"/>
    <n v="23488.32"/>
    <n v="14743.55"/>
    <n v="0"/>
    <n v="0"/>
    <n v="2231.0100000000002"/>
    <n v="1780.05"/>
    <n v="11121.33"/>
    <n v="0"/>
    <n v="0"/>
    <n v="19784.82"/>
    <n v="22956.080000000002"/>
    <n v="0"/>
    <n v="0"/>
    <n v="0"/>
    <n v="0"/>
    <n v="0"/>
  </r>
  <r>
    <s v="32-L00-396"/>
    <x v="4"/>
    <x v="274"/>
    <x v="428"/>
    <n v="1699.35"/>
    <x v="4"/>
    <x v="0"/>
    <x v="865"/>
    <s v="DESERT SKIES #2     "/>
    <s v=" "/>
    <s v=" "/>
    <x v="4"/>
    <x v="274"/>
    <x v="428"/>
    <n v="319122"/>
    <n v="0"/>
    <s v=" "/>
    <s v=" "/>
    <s v="32L00396"/>
    <n v="1895.89"/>
    <n v="0"/>
    <n v="0"/>
    <n v="239.89"/>
    <n v="43.35"/>
    <n v="1786.9"/>
    <n v="0"/>
    <n v="0"/>
    <n v="2419.0300000000002"/>
    <n v="2331.48"/>
    <n v="2042.8"/>
    <n v="0"/>
    <n v="0"/>
    <n v="239.89"/>
    <n v="92.98"/>
    <n v="1786.9"/>
    <n v="0"/>
    <n v="0"/>
    <n v="2179.14"/>
    <n v="2288.13"/>
    <n v="0"/>
    <n v="0"/>
    <n v="0"/>
    <n v="0"/>
    <n v="0"/>
  </r>
  <r>
    <s v="32-L00-397"/>
    <x v="4"/>
    <x v="274"/>
    <x v="429"/>
    <n v="3073.03"/>
    <x v="4"/>
    <x v="0"/>
    <x v="866"/>
    <s v="SUN CITY #56        "/>
    <s v=" "/>
    <s v=" "/>
    <x v="4"/>
    <x v="274"/>
    <x v="429"/>
    <n v="319122"/>
    <n v="0"/>
    <s v=" "/>
    <s v=" "/>
    <s v="32L00397"/>
    <n v="3348.5"/>
    <n v="0"/>
    <n v="0"/>
    <n v="513.09"/>
    <n v="237.62"/>
    <n v="2553"/>
    <n v="0"/>
    <n v="0"/>
    <n v="5063.09"/>
    <n v="5583.12"/>
    <n v="3609.47"/>
    <n v="0"/>
    <n v="0"/>
    <n v="513.09"/>
    <n v="252.12"/>
    <n v="2553"/>
    <n v="0"/>
    <n v="0"/>
    <n v="4550"/>
    <n v="5345.5"/>
    <n v="0"/>
    <n v="0"/>
    <n v="0"/>
    <n v="0"/>
    <n v="0"/>
  </r>
  <r>
    <s v="32-L00-398"/>
    <x v="4"/>
    <x v="274"/>
    <x v="430"/>
    <n v="7.46"/>
    <x v="4"/>
    <x v="0"/>
    <x v="867"/>
    <s v="SL-7104-112         "/>
    <s v=" "/>
    <s v=" "/>
    <x v="4"/>
    <x v="274"/>
    <x v="430"/>
    <n v="318122"/>
    <n v="0"/>
    <s v=" "/>
    <s v=" "/>
    <n v="30100000"/>
    <n v="81.680000000000007"/>
    <n v="0"/>
    <n v="0"/>
    <n v="81.680000000000007"/>
    <n v="7.46"/>
    <n v="11.06"/>
    <n v="0"/>
    <n v="0"/>
    <n v="745.43"/>
    <n v="741.83"/>
    <n v="36.82"/>
    <n v="0"/>
    <n v="0"/>
    <n v="36.82"/>
    <n v="81.680000000000007"/>
    <n v="11.06"/>
    <n v="0"/>
    <n v="0"/>
    <n v="663.75"/>
    <n v="734.37"/>
    <n v="0"/>
    <n v="0"/>
    <n v="0"/>
    <n v="0"/>
    <n v="0"/>
  </r>
  <r>
    <s v="32-L00-399"/>
    <x v="4"/>
    <x v="274"/>
    <x v="431"/>
    <n v="207.6"/>
    <x v="4"/>
    <x v="0"/>
    <x v="868"/>
    <s v="SL-7104-108         "/>
    <s v=" "/>
    <s v=" "/>
    <x v="4"/>
    <x v="274"/>
    <x v="431"/>
    <n v="318122"/>
    <n v="0"/>
    <s v=" "/>
    <s v=" "/>
    <n v="30100000"/>
    <n v="26.02"/>
    <n v="0"/>
    <n v="0"/>
    <n v="26.02"/>
    <n v="207.6"/>
    <n v="8.33"/>
    <n v="0"/>
    <n v="0"/>
    <n v="1585.43"/>
    <n v="1784.7"/>
    <n v="88.02"/>
    <n v="0"/>
    <n v="0"/>
    <n v="88.02"/>
    <n v="26.02"/>
    <n v="8.33"/>
    <n v="0"/>
    <n v="0"/>
    <n v="1559.41"/>
    <n v="1577.1"/>
    <n v="0"/>
    <n v="0"/>
    <n v="0"/>
    <n v="0"/>
    <n v="0"/>
  </r>
  <r>
    <s v="32-L00-400"/>
    <x v="4"/>
    <x v="274"/>
    <x v="432"/>
    <n v="47.82"/>
    <x v="4"/>
    <x v="0"/>
    <x v="869"/>
    <s v="SL-7104-28          "/>
    <s v=" "/>
    <s v=" "/>
    <x v="4"/>
    <x v="274"/>
    <x v="432"/>
    <n v="318122"/>
    <n v="0"/>
    <s v=" "/>
    <s v=" "/>
    <n v="30100000"/>
    <n v="62.93"/>
    <n v="0"/>
    <n v="0"/>
    <n v="62.93"/>
    <n v="47.82"/>
    <n v="6.15"/>
    <n v="0"/>
    <n v="0"/>
    <n v="846.21"/>
    <n v="887.88"/>
    <n v="28.4"/>
    <n v="0"/>
    <n v="0"/>
    <n v="28.4"/>
    <n v="62.93"/>
    <n v="6.15"/>
    <n v="0"/>
    <n v="0"/>
    <n v="783.28"/>
    <n v="840.06"/>
    <n v="0"/>
    <n v="0"/>
    <n v="0"/>
    <n v="0"/>
    <n v="0"/>
  </r>
  <r>
    <s v="32-L00-401"/>
    <x v="4"/>
    <x v="274"/>
    <x v="433"/>
    <n v="15264.44"/>
    <x v="4"/>
    <x v="0"/>
    <x v="870"/>
    <s v="SUN CITY #33        "/>
    <s v=" "/>
    <s v=" "/>
    <x v="4"/>
    <x v="274"/>
    <x v="433"/>
    <n v="319122"/>
    <n v="0"/>
    <s v=" "/>
    <s v=" "/>
    <s v="32L00401"/>
    <n v="17669.13"/>
    <n v="0"/>
    <n v="0"/>
    <n v="2613.3200000000002"/>
    <n v="208.63"/>
    <n v="13065.17"/>
    <n v="0"/>
    <n v="0"/>
    <n v="25788.04"/>
    <n v="27987.31"/>
    <n v="18717.759999999998"/>
    <n v="0"/>
    <n v="0"/>
    <n v="2613.3200000000002"/>
    <n v="1564.69"/>
    <n v="13065.17"/>
    <n v="0"/>
    <n v="0"/>
    <n v="23174.720000000001"/>
    <n v="27778.68"/>
    <n v="0"/>
    <n v="0"/>
    <n v="0"/>
    <n v="0"/>
    <n v="0"/>
  </r>
  <r>
    <s v="32-L00-402"/>
    <x v="4"/>
    <x v="274"/>
    <x v="434"/>
    <n v="603.78"/>
    <x v="4"/>
    <x v="0"/>
    <x v="871"/>
    <s v="RANCHO DEL SOL #2   "/>
    <s v=" "/>
    <s v=" "/>
    <x v="4"/>
    <x v="274"/>
    <x v="434"/>
    <n v="319122"/>
    <n v="0"/>
    <s v=" "/>
    <s v=" "/>
    <s v="32L00402"/>
    <n v="667.93"/>
    <n v="0"/>
    <n v="0"/>
    <n v="66.2"/>
    <n v="2.0499999999999998"/>
    <n v="1149.1400000000001"/>
    <n v="0"/>
    <n v="0"/>
    <n v="681.96"/>
    <n v="136.6"/>
    <n v="723.82"/>
    <n v="0"/>
    <n v="0"/>
    <n v="66.2"/>
    <n v="10.31"/>
    <n v="1149.1400000000001"/>
    <n v="0"/>
    <n v="0"/>
    <n v="615.76"/>
    <n v="134.55000000000001"/>
    <n v="0"/>
    <n v="0"/>
    <n v="0"/>
    <n v="0"/>
    <n v="0"/>
  </r>
  <r>
    <s v="32-L00-403"/>
    <x v="4"/>
    <x v="274"/>
    <x v="435"/>
    <n v="10.66"/>
    <x v="4"/>
    <x v="0"/>
    <x v="872"/>
    <s v="SL-7104-17          "/>
    <s v=" "/>
    <s v=" "/>
    <x v="4"/>
    <x v="274"/>
    <x v="435"/>
    <n v="318122"/>
    <n v="0"/>
    <s v=" "/>
    <s v=" "/>
    <n v="30100000"/>
    <n v="6.6"/>
    <n v="0"/>
    <n v="0"/>
    <n v="6.6"/>
    <n v="10.66"/>
    <n v="0"/>
    <n v="0"/>
    <n v="0"/>
    <n v="240.1"/>
    <n v="250.76"/>
    <n v="8.64"/>
    <n v="0"/>
    <n v="0"/>
    <n v="8.64"/>
    <n v="6.6"/>
    <n v="0"/>
    <n v="0"/>
    <n v="0"/>
    <n v="233.5"/>
    <n v="240.1"/>
    <n v="0"/>
    <n v="0"/>
    <n v="0"/>
    <n v="0"/>
    <n v="0"/>
  </r>
  <r>
    <s v="32-L00-404"/>
    <x v="4"/>
    <x v="274"/>
    <x v="436"/>
    <n v="6521.67"/>
    <x v="4"/>
    <x v="0"/>
    <x v="873"/>
    <s v="SUN CITY #17 E,F,G  "/>
    <s v=" "/>
    <s v=" "/>
    <x v="4"/>
    <x v="274"/>
    <x v="436"/>
    <n v="319122"/>
    <n v="0"/>
    <s v=" "/>
    <s v=" "/>
    <s v="32L00404"/>
    <n v="7478.6"/>
    <n v="0"/>
    <n v="0"/>
    <n v="1063.3"/>
    <n v="106.37"/>
    <n v="5738.63"/>
    <n v="0"/>
    <n v="0"/>
    <n v="10493.62"/>
    <n v="11276.66"/>
    <n v="8068.09"/>
    <n v="0"/>
    <n v="0"/>
    <n v="1063.3"/>
    <n v="473.81"/>
    <n v="5738.63"/>
    <n v="0"/>
    <n v="0"/>
    <n v="9430.32"/>
    <n v="11170.29"/>
    <n v="0"/>
    <n v="0"/>
    <n v="0"/>
    <n v="0"/>
    <n v="0"/>
  </r>
  <r>
    <s v="32-L00-406"/>
    <x v="4"/>
    <x v="274"/>
    <x v="437"/>
    <n v="0"/>
    <x v="4"/>
    <x v="0"/>
    <x v="874"/>
    <s v="SL-7104-4           "/>
    <s v=" "/>
    <s v=" "/>
    <x v="4"/>
    <x v="274"/>
    <x v="437"/>
    <n v="318122"/>
    <n v="0"/>
    <s v=" "/>
    <s v=" "/>
    <n v="30100000"/>
    <n v="4.87"/>
    <n v="0"/>
    <n v="0"/>
    <n v="4.87"/>
    <n v="0"/>
    <n v="0"/>
    <n v="0"/>
    <n v="0"/>
    <n v="243.1"/>
    <n v="243.1"/>
    <n v="15.5"/>
    <n v="0"/>
    <n v="0"/>
    <n v="15.5"/>
    <n v="4.87"/>
    <n v="0"/>
    <n v="0"/>
    <n v="0"/>
    <n v="238.23"/>
    <n v="243.1"/>
    <n v="0"/>
    <n v="0"/>
    <n v="0"/>
    <n v="0"/>
    <n v="0"/>
  </r>
  <r>
    <s v="32-L00-407"/>
    <x v="4"/>
    <x v="274"/>
    <x v="438"/>
    <n v="15.09"/>
    <x v="4"/>
    <x v="0"/>
    <x v="875"/>
    <s v="SL-7104-5           "/>
    <s v=" "/>
    <s v=" "/>
    <x v="4"/>
    <x v="274"/>
    <x v="438"/>
    <n v="318122"/>
    <n v="0"/>
    <s v=" "/>
    <s v=" "/>
    <n v="30100000"/>
    <n v="4.84"/>
    <n v="0"/>
    <n v="0"/>
    <n v="4.84"/>
    <n v="15.09"/>
    <n v="4.8499999999999996"/>
    <n v="0"/>
    <n v="0"/>
    <n v="269.41000000000003"/>
    <n v="279.64999999999998"/>
    <n v="12.9"/>
    <n v="0"/>
    <n v="0"/>
    <n v="12.9"/>
    <n v="4.84"/>
    <n v="4.8499999999999996"/>
    <n v="0"/>
    <n v="0"/>
    <n v="264.57"/>
    <n v="264.56"/>
    <n v="0"/>
    <n v="0"/>
    <n v="0"/>
    <n v="0"/>
    <n v="0"/>
  </r>
  <r>
    <s v="32-L00-408"/>
    <x v="4"/>
    <x v="274"/>
    <x v="439"/>
    <n v="37.770000000000003"/>
    <x v="4"/>
    <x v="0"/>
    <x v="876"/>
    <s v="SL-7104-6           "/>
    <s v=" "/>
    <s v=" "/>
    <x v="4"/>
    <x v="274"/>
    <x v="439"/>
    <n v="318122"/>
    <n v="0"/>
    <s v=" "/>
    <s v=" "/>
    <n v="30100000"/>
    <n v="26.4"/>
    <n v="0"/>
    <n v="0"/>
    <n v="26.4"/>
    <n v="37.770000000000003"/>
    <n v="0"/>
    <n v="0"/>
    <n v="0"/>
    <n v="326.07"/>
    <n v="363.84"/>
    <n v="7.67"/>
    <n v="0"/>
    <n v="0"/>
    <n v="7.67"/>
    <n v="26.4"/>
    <n v="0"/>
    <n v="0"/>
    <n v="0"/>
    <n v="299.67"/>
    <n v="326.07"/>
    <n v="0"/>
    <n v="0"/>
    <n v="0"/>
    <n v="0"/>
    <n v="0"/>
  </r>
  <r>
    <s v="32-L00-409"/>
    <x v="4"/>
    <x v="274"/>
    <x v="440"/>
    <n v="18.47"/>
    <x v="4"/>
    <x v="0"/>
    <x v="877"/>
    <s v="SL-7104-11          "/>
    <s v=" "/>
    <s v=" "/>
    <x v="4"/>
    <x v="274"/>
    <x v="440"/>
    <n v="318122"/>
    <n v="0"/>
    <s v=" "/>
    <s v=" "/>
    <n v="30100000"/>
    <n v="54.31"/>
    <n v="0"/>
    <n v="0"/>
    <n v="54.31"/>
    <n v="18.47"/>
    <n v="14.05"/>
    <n v="0"/>
    <n v="0"/>
    <n v="648.4"/>
    <n v="652.82000000000005"/>
    <n v="12.11"/>
    <n v="0"/>
    <n v="0"/>
    <n v="12.11"/>
    <n v="54.31"/>
    <n v="14.05"/>
    <n v="0"/>
    <n v="0"/>
    <n v="594.09"/>
    <n v="634.35"/>
    <n v="0"/>
    <n v="0"/>
    <n v="0"/>
    <n v="0"/>
    <n v="0"/>
  </r>
  <r>
    <s v="32-L00-410"/>
    <x v="4"/>
    <x v="274"/>
    <x v="441"/>
    <n v="13.06"/>
    <x v="4"/>
    <x v="0"/>
    <x v="878"/>
    <s v="SL-7104-27          "/>
    <s v=" "/>
    <s v=" "/>
    <x v="4"/>
    <x v="274"/>
    <x v="441"/>
    <n v="318122"/>
    <n v="0"/>
    <s v=" "/>
    <s v=" "/>
    <n v="30100000"/>
    <n v="24.72"/>
    <n v="0"/>
    <n v="0"/>
    <n v="24.72"/>
    <n v="13.06"/>
    <n v="7.32"/>
    <n v="0"/>
    <n v="0"/>
    <n v="347.86"/>
    <n v="353.6"/>
    <n v="15.4"/>
    <n v="0"/>
    <n v="0"/>
    <n v="15.4"/>
    <n v="24.72"/>
    <n v="7.32"/>
    <n v="0"/>
    <n v="0"/>
    <n v="323.14"/>
    <n v="340.54"/>
    <n v="0"/>
    <n v="0"/>
    <n v="0"/>
    <n v="0"/>
    <n v="0"/>
  </r>
  <r>
    <s v="32-L00-411"/>
    <x v="4"/>
    <x v="274"/>
    <x v="442"/>
    <n v="3.55"/>
    <x v="4"/>
    <x v="0"/>
    <x v="879"/>
    <s v="SL-7104-34          "/>
    <s v=" "/>
    <s v=" "/>
    <x v="4"/>
    <x v="274"/>
    <x v="442"/>
    <n v="318122"/>
    <n v="0"/>
    <s v=" "/>
    <s v=" "/>
    <n v="30100000"/>
    <n v="3.37"/>
    <n v="0"/>
    <n v="0"/>
    <n v="3.37"/>
    <n v="3.55"/>
    <n v="0"/>
    <n v="0"/>
    <n v="0"/>
    <n v="68.099999999999994"/>
    <n v="71.650000000000006"/>
    <n v="4.78"/>
    <n v="0"/>
    <n v="0"/>
    <n v="4.78"/>
    <n v="3.37"/>
    <n v="0"/>
    <n v="0"/>
    <n v="0"/>
    <n v="64.73"/>
    <n v="68.099999999999994"/>
    <n v="0"/>
    <n v="0"/>
    <n v="0"/>
    <n v="0"/>
    <n v="0"/>
  </r>
  <r>
    <s v="32-L00-412"/>
    <x v="4"/>
    <x v="274"/>
    <x v="443"/>
    <n v="4.13"/>
    <x v="4"/>
    <x v="0"/>
    <x v="880"/>
    <s v="SL-7104-24          "/>
    <s v=" "/>
    <s v=" "/>
    <x v="4"/>
    <x v="274"/>
    <x v="443"/>
    <n v="318122"/>
    <n v="0"/>
    <s v=" "/>
    <s v=" "/>
    <n v="30100000"/>
    <n v="19.27"/>
    <n v="0"/>
    <n v="0"/>
    <n v="19.27"/>
    <n v="4.13"/>
    <n v="4.7699999999999996"/>
    <n v="0"/>
    <n v="0"/>
    <n v="195.39"/>
    <n v="194.75"/>
    <n v="5.85"/>
    <n v="0"/>
    <n v="0"/>
    <n v="5.85"/>
    <n v="19.27"/>
    <n v="4.7699999999999996"/>
    <n v="0"/>
    <n v="0"/>
    <n v="176.12"/>
    <n v="190.62"/>
    <n v="0"/>
    <n v="0"/>
    <n v="0"/>
    <n v="0"/>
    <n v="0"/>
  </r>
  <r>
    <s v="32-L00-413"/>
    <x v="4"/>
    <x v="274"/>
    <x v="444"/>
    <n v="7.02"/>
    <x v="4"/>
    <x v="0"/>
    <x v="881"/>
    <s v="SL-7104-25          "/>
    <s v=" "/>
    <s v=" "/>
    <x v="4"/>
    <x v="274"/>
    <x v="444"/>
    <n v="318122"/>
    <n v="0"/>
    <s v=" "/>
    <s v=" "/>
    <n v="30100000"/>
    <n v="16.62"/>
    <n v="0"/>
    <n v="0"/>
    <n v="16.62"/>
    <n v="7.02"/>
    <n v="3.44"/>
    <n v="0"/>
    <n v="0"/>
    <n v="277.14"/>
    <n v="280.72000000000003"/>
    <n v="6.38"/>
    <n v="0"/>
    <n v="0"/>
    <n v="6.38"/>
    <n v="16.62"/>
    <n v="3.44"/>
    <n v="0"/>
    <n v="0"/>
    <n v="260.52"/>
    <n v="273.7"/>
    <n v="0"/>
    <n v="0"/>
    <n v="0"/>
    <n v="0"/>
    <n v="0"/>
  </r>
  <r>
    <s v="32-L00-414"/>
    <x v="4"/>
    <x v="274"/>
    <x v="445"/>
    <n v="11.47"/>
    <x v="4"/>
    <x v="0"/>
    <x v="882"/>
    <s v="SL-7104-31          "/>
    <s v=" "/>
    <s v=" "/>
    <x v="4"/>
    <x v="274"/>
    <x v="445"/>
    <n v="318122"/>
    <n v="0"/>
    <s v=" "/>
    <s v=" "/>
    <n v="30100000"/>
    <n v="28.41"/>
    <n v="0"/>
    <n v="0"/>
    <n v="28.41"/>
    <n v="11.47"/>
    <n v="5.4"/>
    <n v="0"/>
    <n v="0"/>
    <n v="349.57"/>
    <n v="355.64"/>
    <n v="37.58"/>
    <n v="0"/>
    <n v="0"/>
    <n v="37.58"/>
    <n v="28.41"/>
    <n v="5.4"/>
    <n v="0"/>
    <n v="0"/>
    <n v="321.16000000000003"/>
    <n v="344.17"/>
    <n v="0"/>
    <n v="0"/>
    <n v="0"/>
    <n v="0"/>
    <n v="0"/>
  </r>
  <r>
    <s v="32-L00-415"/>
    <x v="4"/>
    <x v="274"/>
    <x v="446"/>
    <n v="43.34"/>
    <x v="4"/>
    <x v="0"/>
    <x v="883"/>
    <s v="SL-7104-33          "/>
    <s v=" "/>
    <s v=" "/>
    <x v="4"/>
    <x v="274"/>
    <x v="446"/>
    <n v="318122"/>
    <n v="0"/>
    <s v=" "/>
    <s v=" "/>
    <n v="30100000"/>
    <n v="82.03"/>
    <n v="0"/>
    <n v="0"/>
    <n v="82.03"/>
    <n v="43.34"/>
    <n v="29.13"/>
    <n v="0"/>
    <n v="0"/>
    <n v="964.36"/>
    <n v="978.57"/>
    <n v="52.16"/>
    <n v="0"/>
    <n v="0"/>
    <n v="52.16"/>
    <n v="82.03"/>
    <n v="29.13"/>
    <n v="0"/>
    <n v="0"/>
    <n v="882.33"/>
    <n v="935.23"/>
    <n v="0"/>
    <n v="0"/>
    <n v="0"/>
    <n v="0"/>
    <n v="0"/>
  </r>
  <r>
    <s v="32-L00-416"/>
    <x v="4"/>
    <x v="274"/>
    <x v="447"/>
    <n v="445.39"/>
    <x v="4"/>
    <x v="0"/>
    <x v="884"/>
    <s v="SL-7104-36          "/>
    <s v=" "/>
    <s v=" "/>
    <x v="4"/>
    <x v="274"/>
    <x v="447"/>
    <n v="318122"/>
    <n v="0"/>
    <s v=" "/>
    <s v=" "/>
    <n v="30100000"/>
    <n v="1719.33"/>
    <n v="0"/>
    <n v="0"/>
    <n v="1719.33"/>
    <n v="445.39"/>
    <n v="246.88"/>
    <n v="0"/>
    <n v="0"/>
    <n v="15595.01"/>
    <n v="15793.52"/>
    <n v="482.72"/>
    <n v="0"/>
    <n v="0"/>
    <n v="766.08"/>
    <n v="2002.69"/>
    <n v="246.88"/>
    <n v="0"/>
    <n v="0"/>
    <n v="13875.68"/>
    <n v="15348.13"/>
    <n v="0"/>
    <n v="0"/>
    <n v="0"/>
    <n v="0"/>
    <n v="0"/>
  </r>
  <r>
    <s v="32-L00-417"/>
    <x v="4"/>
    <x v="274"/>
    <x v="448"/>
    <n v="954.88"/>
    <x v="4"/>
    <x v="0"/>
    <x v="885"/>
    <s v="WESTERN RANCHETTS   "/>
    <s v=" "/>
    <s v=" "/>
    <x v="4"/>
    <x v="274"/>
    <x v="448"/>
    <n v="319122"/>
    <n v="0"/>
    <s v=" "/>
    <s v=" "/>
    <s v="32L00417"/>
    <n v="952.33"/>
    <n v="0"/>
    <n v="0"/>
    <n v="0"/>
    <n v="2.5499999999999998"/>
    <n v="1207.1099999999999"/>
    <n v="0"/>
    <n v="0"/>
    <n v="306.63"/>
    <n v="54.4"/>
    <n v="946.64"/>
    <n v="0"/>
    <n v="0"/>
    <n v="0"/>
    <n v="5.69"/>
    <n v="1207.1099999999999"/>
    <n v="0"/>
    <n v="0"/>
    <n v="306.63"/>
    <n v="51.85"/>
    <n v="0"/>
    <n v="0"/>
    <n v="0"/>
    <n v="0"/>
    <n v="0"/>
  </r>
  <r>
    <s v="32-L00-418"/>
    <x v="4"/>
    <x v="274"/>
    <x v="449"/>
    <n v="2314.88"/>
    <x v="4"/>
    <x v="0"/>
    <x v="886"/>
    <s v="AZ SKIES MOB EST #2 "/>
    <s v=" "/>
    <s v=" "/>
    <x v="4"/>
    <x v="274"/>
    <x v="449"/>
    <n v="319122"/>
    <n v="0"/>
    <s v=" "/>
    <s v=" "/>
    <s v="32L00418"/>
    <n v="2627.32"/>
    <n v="0"/>
    <n v="0"/>
    <n v="351.42"/>
    <n v="38.979999999999997"/>
    <n v="1779.81"/>
    <n v="0"/>
    <n v="0"/>
    <n v="3541.28"/>
    <n v="4076.35"/>
    <n v="2681.99"/>
    <n v="0"/>
    <n v="0"/>
    <n v="351.42"/>
    <n v="296.75"/>
    <n v="1779.81"/>
    <n v="0"/>
    <n v="0"/>
    <n v="3189.86"/>
    <n v="4037.37"/>
    <n v="0"/>
    <n v="0"/>
    <n v="0"/>
    <n v="0"/>
    <n v="0"/>
  </r>
  <r>
    <s v="32-L00-419"/>
    <x v="4"/>
    <x v="274"/>
    <x v="450"/>
    <n v="20298.150000000001"/>
    <x v="4"/>
    <x v="0"/>
    <x v="887"/>
    <s v="SUN CITY #35        "/>
    <s v=" "/>
    <s v=" "/>
    <x v="4"/>
    <x v="274"/>
    <x v="450"/>
    <n v="319122"/>
    <n v="0"/>
    <s v=" "/>
    <s v=" "/>
    <s v="32L00419"/>
    <n v="22730"/>
    <n v="0"/>
    <n v="0"/>
    <n v="3195.28"/>
    <n v="763.43"/>
    <n v="17750.59"/>
    <n v="0"/>
    <n v="0"/>
    <n v="31533.41"/>
    <n v="34080.97"/>
    <n v="23844.02"/>
    <n v="0"/>
    <n v="0"/>
    <n v="3195.28"/>
    <n v="2081.2600000000002"/>
    <n v="17750.59"/>
    <n v="0"/>
    <n v="0"/>
    <n v="28338.13"/>
    <n v="33317.54"/>
    <n v="0"/>
    <n v="0"/>
    <n v="0"/>
    <n v="0"/>
    <n v="0"/>
  </r>
  <r>
    <s v="32-L00-420"/>
    <x v="4"/>
    <x v="274"/>
    <x v="451"/>
    <n v="3031.05"/>
    <x v="4"/>
    <x v="0"/>
    <x v="888"/>
    <s v="AZ SKIES - MOB EST  "/>
    <s v=" "/>
    <s v=" "/>
    <x v="4"/>
    <x v="274"/>
    <x v="451"/>
    <n v="319122"/>
    <n v="0"/>
    <s v=" "/>
    <s v=" "/>
    <s v="32L00420"/>
    <n v="3375.46"/>
    <n v="0"/>
    <n v="0"/>
    <n v="445.12"/>
    <n v="100.71"/>
    <n v="2205.69"/>
    <n v="0"/>
    <n v="0"/>
    <n v="4485.7299999999996"/>
    <n v="5311.09"/>
    <n v="3263.35"/>
    <n v="0"/>
    <n v="0"/>
    <n v="445.12"/>
    <n v="557.23"/>
    <n v="2205.69"/>
    <n v="0"/>
    <n v="0"/>
    <n v="4040.61"/>
    <n v="5210.38"/>
    <n v="0"/>
    <n v="0"/>
    <n v="0"/>
    <n v="0"/>
    <n v="0"/>
  </r>
  <r>
    <s v="32-L00-421"/>
    <x v="4"/>
    <x v="274"/>
    <x v="452"/>
    <n v="1751.68"/>
    <x v="4"/>
    <x v="0"/>
    <x v="889"/>
    <s v="SUN CITY #28A       "/>
    <s v=" "/>
    <s v=" "/>
    <x v="4"/>
    <x v="274"/>
    <x v="452"/>
    <n v="319122"/>
    <n v="0"/>
    <s v=" "/>
    <s v=" "/>
    <s v="32L00421"/>
    <n v="1988.67"/>
    <n v="0"/>
    <n v="0"/>
    <n v="288.87"/>
    <n v="51.88"/>
    <n v="1487.61"/>
    <n v="0"/>
    <n v="0"/>
    <n v="2850.55"/>
    <n v="3114.62"/>
    <n v="2095.2800000000002"/>
    <n v="0"/>
    <n v="0"/>
    <n v="288.87"/>
    <n v="182.26"/>
    <n v="1487.61"/>
    <n v="0"/>
    <n v="0"/>
    <n v="2561.6799999999998"/>
    <n v="3062.74"/>
    <n v="0"/>
    <n v="0"/>
    <n v="0"/>
    <n v="0"/>
    <n v="0"/>
  </r>
  <r>
    <s v="32-L00-422"/>
    <x v="4"/>
    <x v="274"/>
    <x v="453"/>
    <n v="712.8"/>
    <x v="4"/>
    <x v="0"/>
    <x v="890"/>
    <s v="VELDA ROSE EST E #3 "/>
    <s v=" "/>
    <s v=" "/>
    <x v="4"/>
    <x v="274"/>
    <x v="453"/>
    <n v="319122"/>
    <n v="0"/>
    <s v=" "/>
    <s v=" "/>
    <s v="32L00422"/>
    <n v="786.18"/>
    <n v="0"/>
    <n v="0"/>
    <n v="117.13"/>
    <n v="43.75"/>
    <n v="592.74"/>
    <n v="0"/>
    <n v="0"/>
    <n v="1180.3499999999999"/>
    <n v="1300.4100000000001"/>
    <n v="829.53"/>
    <n v="0"/>
    <n v="0"/>
    <n v="117.13"/>
    <n v="73.78"/>
    <n v="592.74"/>
    <n v="0"/>
    <n v="0"/>
    <n v="1063.22"/>
    <n v="1256.6600000000001"/>
    <n v="0"/>
    <n v="0"/>
    <n v="0"/>
    <n v="0"/>
    <n v="0"/>
  </r>
  <r>
    <s v="32-L00-423"/>
    <x v="4"/>
    <x v="274"/>
    <x v="454"/>
    <n v="1285.78"/>
    <x v="4"/>
    <x v="0"/>
    <x v="891"/>
    <s v="VELDA ROSE EST E #4 "/>
    <s v=" "/>
    <s v=" "/>
    <x v="4"/>
    <x v="274"/>
    <x v="454"/>
    <n v="319122"/>
    <n v="0"/>
    <s v=" "/>
    <s v=" "/>
    <s v="32L00423"/>
    <n v="1404.85"/>
    <n v="0"/>
    <n v="0"/>
    <n v="163.98"/>
    <n v="44.91"/>
    <n v="1143.82"/>
    <n v="0"/>
    <n v="0"/>
    <n v="1652.84"/>
    <n v="1794.8"/>
    <n v="1310.26"/>
    <n v="0"/>
    <n v="0"/>
    <n v="163.98"/>
    <n v="258.57"/>
    <n v="1143.82"/>
    <n v="0"/>
    <n v="0"/>
    <n v="1488.86"/>
    <n v="1749.89"/>
    <n v="0"/>
    <n v="0"/>
    <n v="0"/>
    <n v="0"/>
    <n v="0"/>
  </r>
  <r>
    <s v="32-L00-424"/>
    <x v="4"/>
    <x v="274"/>
    <x v="455"/>
    <n v="2873.33"/>
    <x v="4"/>
    <x v="0"/>
    <x v="892"/>
    <s v="LINDA VISTA         "/>
    <s v=" "/>
    <s v=" "/>
    <x v="4"/>
    <x v="274"/>
    <x v="455"/>
    <n v="319122"/>
    <n v="0"/>
    <s v=" "/>
    <s v=" "/>
    <s v="32L00424"/>
    <n v="3108.71"/>
    <n v="0"/>
    <n v="0"/>
    <n v="347.44"/>
    <n v="112.06"/>
    <n v="2723.36"/>
    <n v="0"/>
    <n v="0"/>
    <n v="4255.88"/>
    <n v="4405.8500000000004"/>
    <n v="3360.88"/>
    <n v="0"/>
    <n v="0"/>
    <n v="430.39"/>
    <n v="178.22"/>
    <n v="2723.36"/>
    <n v="0"/>
    <n v="0"/>
    <n v="3908.44"/>
    <n v="4293.79"/>
    <n v="0"/>
    <n v="0"/>
    <n v="0"/>
    <n v="0"/>
    <n v="0"/>
  </r>
  <r>
    <s v="32-L00-426"/>
    <x v="4"/>
    <x v="274"/>
    <x v="456"/>
    <n v="1.61"/>
    <x v="4"/>
    <x v="0"/>
    <x v="893"/>
    <s v="SL-7104-38          "/>
    <s v=" "/>
    <s v=" "/>
    <x v="4"/>
    <x v="274"/>
    <x v="456"/>
    <n v="318122"/>
    <n v="0"/>
    <s v=" "/>
    <s v=" "/>
    <n v="30100000"/>
    <n v="4.09"/>
    <n v="0"/>
    <n v="0"/>
    <n v="4.09"/>
    <n v="1.61"/>
    <n v="0.74"/>
    <n v="0"/>
    <n v="0"/>
    <n v="49.2"/>
    <n v="50.07"/>
    <n v="2.41"/>
    <n v="0"/>
    <n v="0"/>
    <n v="2.41"/>
    <n v="4.09"/>
    <n v="0.74"/>
    <n v="0"/>
    <n v="0"/>
    <n v="45.11"/>
    <n v="48.46"/>
    <n v="0"/>
    <n v="0"/>
    <n v="0"/>
    <n v="0"/>
    <n v="0"/>
  </r>
  <r>
    <s v="32-L00-427"/>
    <x v="4"/>
    <x v="274"/>
    <x v="457"/>
    <n v="25.66"/>
    <x v="4"/>
    <x v="0"/>
    <x v="894"/>
    <s v="SL-7104-23          "/>
    <s v=" "/>
    <s v=" "/>
    <x v="4"/>
    <x v="274"/>
    <x v="457"/>
    <n v="318122"/>
    <n v="0"/>
    <s v=" "/>
    <s v=" "/>
    <n v="30100000"/>
    <n v="8.6"/>
    <n v="0"/>
    <n v="0"/>
    <n v="8.6"/>
    <n v="25.66"/>
    <n v="12.86"/>
    <n v="0"/>
    <n v="0"/>
    <n v="348.12"/>
    <n v="360.92"/>
    <n v="14.16"/>
    <n v="0"/>
    <n v="0"/>
    <n v="14.16"/>
    <n v="8.6"/>
    <n v="12.86"/>
    <n v="0"/>
    <n v="0"/>
    <n v="339.52"/>
    <n v="335.26"/>
    <n v="0"/>
    <n v="0"/>
    <n v="0"/>
    <n v="0"/>
    <n v="0"/>
  </r>
  <r>
    <s v="32-L00-428"/>
    <x v="4"/>
    <x v="274"/>
    <x v="458"/>
    <n v="26.01"/>
    <x v="4"/>
    <x v="0"/>
    <x v="895"/>
    <s v="SL-7104-20          "/>
    <s v=" "/>
    <s v=" "/>
    <x v="4"/>
    <x v="274"/>
    <x v="458"/>
    <n v="318122"/>
    <n v="0"/>
    <s v=" "/>
    <s v=" "/>
    <n v="30100000"/>
    <n v="31.09"/>
    <n v="0"/>
    <n v="0"/>
    <n v="31.09"/>
    <n v="26.01"/>
    <n v="10.130000000000001"/>
    <n v="0"/>
    <n v="0"/>
    <n v="515.62"/>
    <n v="531.5"/>
    <n v="16.43"/>
    <n v="0"/>
    <n v="0"/>
    <n v="16.43"/>
    <n v="31.09"/>
    <n v="10.130000000000001"/>
    <n v="0"/>
    <n v="0"/>
    <n v="484.53"/>
    <n v="505.49"/>
    <n v="0"/>
    <n v="0"/>
    <n v="0"/>
    <n v="0"/>
    <n v="0"/>
  </r>
  <r>
    <s v="32-L00-429"/>
    <x v="4"/>
    <x v="274"/>
    <x v="459"/>
    <n v="4.1900000000000004"/>
    <x v="4"/>
    <x v="0"/>
    <x v="896"/>
    <s v="SL-7104-40          "/>
    <s v=" "/>
    <s v=" "/>
    <x v="4"/>
    <x v="274"/>
    <x v="459"/>
    <n v="318122"/>
    <n v="0"/>
    <s v=" "/>
    <s v=" "/>
    <n v="30100000"/>
    <n v="17.100000000000001"/>
    <n v="0"/>
    <n v="0"/>
    <n v="17.100000000000001"/>
    <n v="4.1900000000000004"/>
    <n v="5.85"/>
    <n v="0"/>
    <n v="0"/>
    <n v="285.58"/>
    <n v="283.92"/>
    <n v="16.73"/>
    <n v="0"/>
    <n v="0"/>
    <n v="16.73"/>
    <n v="17.100000000000001"/>
    <n v="5.85"/>
    <n v="0"/>
    <n v="0"/>
    <n v="268.48"/>
    <n v="279.73"/>
    <n v="0"/>
    <n v="0"/>
    <n v="0"/>
    <n v="0"/>
    <n v="0"/>
  </r>
  <r>
    <s v="32-L00-430"/>
    <x v="4"/>
    <x v="274"/>
    <x v="460"/>
    <n v="0"/>
    <x v="4"/>
    <x v="0"/>
    <x v="897"/>
    <s v="SL-7104-41          "/>
    <s v=" "/>
    <s v=" "/>
    <x v="4"/>
    <x v="274"/>
    <x v="460"/>
    <n v="318122"/>
    <n v="0"/>
    <s v=" "/>
    <s v=" "/>
    <n v="30100000"/>
    <n v="10.26"/>
    <n v="0"/>
    <n v="0"/>
    <n v="10.26"/>
    <n v="0"/>
    <n v="-9.76"/>
    <n v="0"/>
    <n v="0"/>
    <n v="249.12"/>
    <n v="258.88"/>
    <n v="18.25"/>
    <n v="0"/>
    <n v="0"/>
    <n v="18.25"/>
    <n v="10.26"/>
    <n v="-9.76"/>
    <n v="0"/>
    <n v="0"/>
    <n v="238.86"/>
    <n v="258.88"/>
    <n v="0"/>
    <n v="0"/>
    <n v="0"/>
    <n v="0"/>
    <n v="0"/>
  </r>
  <r>
    <s v="32-L00-431"/>
    <x v="4"/>
    <x v="274"/>
    <x v="461"/>
    <n v="8509.69"/>
    <x v="4"/>
    <x v="0"/>
    <x v="898"/>
    <s v="WEST OLIVE FARMS    "/>
    <s v=" "/>
    <s v=" "/>
    <x v="4"/>
    <x v="274"/>
    <x v="461"/>
    <n v="319122"/>
    <n v="0"/>
    <s v=" "/>
    <s v=" "/>
    <s v="32L00431"/>
    <n v="8509.69"/>
    <n v="0"/>
    <n v="0"/>
    <n v="0"/>
    <n v="0"/>
    <n v="8479.5400000000009"/>
    <n v="0"/>
    <n v="0"/>
    <n v="10.7"/>
    <n v="40.85"/>
    <n v="8496.73"/>
    <n v="0"/>
    <n v="0"/>
    <n v="0"/>
    <n v="12.96"/>
    <n v="8479.5400000000009"/>
    <n v="0"/>
    <n v="0"/>
    <n v="10.7"/>
    <n v="40.85"/>
    <n v="0"/>
    <n v="0"/>
    <n v="0"/>
    <n v="0"/>
    <n v="0"/>
  </r>
  <r>
    <s v="32-L00-432"/>
    <x v="4"/>
    <x v="274"/>
    <x v="462"/>
    <n v="2828.43"/>
    <x v="4"/>
    <x v="0"/>
    <x v="899"/>
    <s v="SUN CITY #17H       "/>
    <s v=" "/>
    <s v=" "/>
    <x v="4"/>
    <x v="274"/>
    <x v="462"/>
    <n v="319122"/>
    <n v="0"/>
    <s v=" "/>
    <s v=" "/>
    <s v="32L00432"/>
    <n v="3169.07"/>
    <n v="0"/>
    <n v="0"/>
    <n v="420.3"/>
    <n v="79.66"/>
    <n v="2627.02"/>
    <n v="0"/>
    <n v="0"/>
    <n v="4148.9799999999996"/>
    <n v="4350.3900000000003"/>
    <n v="3416.36"/>
    <n v="0"/>
    <n v="0"/>
    <n v="420.3"/>
    <n v="173.01"/>
    <n v="2627.02"/>
    <n v="0"/>
    <n v="0"/>
    <n v="3728.68"/>
    <n v="4270.7299999999996"/>
    <n v="0"/>
    <n v="0"/>
    <n v="0"/>
    <n v="0"/>
    <n v="0"/>
  </r>
  <r>
    <s v="32-L00-433"/>
    <x v="4"/>
    <x v="274"/>
    <x v="463"/>
    <n v="5216.6400000000003"/>
    <x v="4"/>
    <x v="0"/>
    <x v="900"/>
    <s v="SUN LAKES #1        "/>
    <s v=" "/>
    <s v=" "/>
    <x v="4"/>
    <x v="274"/>
    <x v="463"/>
    <n v="319122"/>
    <n v="0"/>
    <s v=" "/>
    <s v=" "/>
    <s v="32L00433"/>
    <n v="5617.19"/>
    <n v="0"/>
    <n v="0"/>
    <n v="702.8"/>
    <n v="302.25"/>
    <n v="3826.29"/>
    <n v="0"/>
    <n v="0"/>
    <n v="7082.84"/>
    <n v="8473.19"/>
    <n v="5446.95"/>
    <n v="0"/>
    <n v="0"/>
    <n v="702.8"/>
    <n v="873.04"/>
    <n v="3826.29"/>
    <n v="0"/>
    <n v="0"/>
    <n v="6380.04"/>
    <n v="8170.94"/>
    <n v="0"/>
    <n v="0"/>
    <n v="0"/>
    <n v="0"/>
    <n v="0"/>
  </r>
  <r>
    <s v="32-L00-434"/>
    <x v="4"/>
    <x v="274"/>
    <x v="464"/>
    <n v="5258.67"/>
    <x v="4"/>
    <x v="0"/>
    <x v="901"/>
    <s v="SUN LAKES #2        "/>
    <s v=" "/>
    <s v=" "/>
    <x v="4"/>
    <x v="274"/>
    <x v="464"/>
    <n v="319122"/>
    <n v="0"/>
    <s v=" "/>
    <s v=" "/>
    <s v="32L00434"/>
    <n v="5716.52"/>
    <n v="0"/>
    <n v="0"/>
    <n v="741.83"/>
    <n v="283.98"/>
    <n v="4091.58"/>
    <n v="0"/>
    <n v="0"/>
    <n v="7484.02"/>
    <n v="8651.11"/>
    <n v="5632.99"/>
    <n v="0"/>
    <n v="0"/>
    <n v="741.83"/>
    <n v="825.36"/>
    <n v="4091.58"/>
    <n v="0"/>
    <n v="0"/>
    <n v="6742.19"/>
    <n v="8367.1299999999992"/>
    <n v="0"/>
    <n v="0"/>
    <n v="0"/>
    <n v="0"/>
    <n v="0"/>
  </r>
  <r>
    <s v="32-L00-435"/>
    <x v="4"/>
    <x v="274"/>
    <x v="465"/>
    <n v="1149.51"/>
    <x v="4"/>
    <x v="0"/>
    <x v="902"/>
    <s v="AZ SKIES MOB EST W2 "/>
    <s v=" "/>
    <s v=" "/>
    <x v="4"/>
    <x v="274"/>
    <x v="465"/>
    <n v="319122"/>
    <n v="0"/>
    <s v=" "/>
    <s v=" "/>
    <s v="32L00435"/>
    <n v="1352.76"/>
    <n v="0"/>
    <n v="0"/>
    <n v="234.27"/>
    <n v="31.02"/>
    <n v="1044.3499999999999"/>
    <n v="0"/>
    <n v="0"/>
    <n v="2360.6799999999998"/>
    <n v="2465.84"/>
    <n v="1518.37"/>
    <n v="0"/>
    <n v="0"/>
    <n v="234.27"/>
    <n v="68.66"/>
    <n v="1044.3499999999999"/>
    <n v="0"/>
    <n v="0"/>
    <n v="2126.41"/>
    <n v="2434.8200000000002"/>
    <n v="0"/>
    <n v="0"/>
    <n v="0"/>
    <n v="0"/>
    <n v="0"/>
  </r>
  <r>
    <s v="32-L00-436"/>
    <x v="4"/>
    <x v="274"/>
    <x v="466"/>
    <n v="30998.33"/>
    <x v="4"/>
    <x v="0"/>
    <x v="903"/>
    <s v="HIDDEN MANOR        "/>
    <s v=" "/>
    <s v=" "/>
    <x v="4"/>
    <x v="274"/>
    <x v="466"/>
    <n v="319122"/>
    <n v="0"/>
    <s v=" "/>
    <s v=" "/>
    <s v="32L00436"/>
    <n v="30998.33"/>
    <n v="0"/>
    <n v="0"/>
    <n v="0"/>
    <n v="0"/>
    <n v="30888.47"/>
    <n v="0"/>
    <n v="0"/>
    <n v="38.979999999999997"/>
    <n v="148.84"/>
    <n v="30951.14"/>
    <n v="0"/>
    <n v="0"/>
    <n v="0"/>
    <n v="47.19"/>
    <n v="30888.47"/>
    <n v="0"/>
    <n v="0"/>
    <n v="38.979999999999997"/>
    <n v="148.84"/>
    <n v="0"/>
    <n v="0"/>
    <n v="0"/>
    <n v="0"/>
    <n v="0"/>
  </r>
  <r>
    <s v="32-L00-437"/>
    <x v="4"/>
    <x v="274"/>
    <x v="467"/>
    <n v="659.91"/>
    <x v="4"/>
    <x v="0"/>
    <x v="904"/>
    <s v="GRANITE REEF VISTA P"/>
    <s v=" "/>
    <s v=" "/>
    <x v="4"/>
    <x v="274"/>
    <x v="467"/>
    <n v="319122"/>
    <n v="0"/>
    <s v=" "/>
    <s v=" "/>
    <s v="32L00437"/>
    <n v="720.45"/>
    <n v="0"/>
    <n v="0"/>
    <n v="99.39"/>
    <n v="38.85"/>
    <n v="703.8"/>
    <n v="0"/>
    <n v="0"/>
    <n v="1003.08"/>
    <n v="959.19"/>
    <n v="818.57"/>
    <n v="0"/>
    <n v="0"/>
    <n v="99.39"/>
    <n v="1.27"/>
    <n v="703.8"/>
    <n v="0"/>
    <n v="0"/>
    <n v="903.69"/>
    <n v="920.34"/>
    <n v="0"/>
    <n v="0"/>
    <n v="0"/>
    <n v="0"/>
    <n v="0"/>
  </r>
  <r>
    <s v="32-L00-438"/>
    <x v="4"/>
    <x v="274"/>
    <x v="468"/>
    <n v="2598.4299999999998"/>
    <x v="4"/>
    <x v="0"/>
    <x v="905"/>
    <s v="SUN CITY #34        "/>
    <s v=" "/>
    <s v=" "/>
    <x v="4"/>
    <x v="274"/>
    <x v="468"/>
    <n v="319122"/>
    <n v="0"/>
    <s v=" "/>
    <s v=" "/>
    <s v="32L00438"/>
    <n v="2880.73"/>
    <n v="0"/>
    <n v="0"/>
    <n v="442.51"/>
    <n v="160.21"/>
    <n v="2221.98"/>
    <n v="0"/>
    <n v="0"/>
    <n v="4366.7700000000004"/>
    <n v="4743.22"/>
    <n v="2722.75"/>
    <n v="0"/>
    <n v="0"/>
    <n v="442.51"/>
    <n v="600.49"/>
    <n v="2221.98"/>
    <n v="0"/>
    <n v="0"/>
    <n v="3924.26"/>
    <n v="4583.01"/>
    <n v="0"/>
    <n v="0"/>
    <n v="0"/>
    <n v="0"/>
    <n v="0"/>
  </r>
  <r>
    <s v="32-L00-439"/>
    <x v="4"/>
    <x v="274"/>
    <x v="469"/>
    <n v="15385.53"/>
    <x v="4"/>
    <x v="0"/>
    <x v="906"/>
    <s v="SUN CITY #34A       "/>
    <s v=" "/>
    <s v=" "/>
    <x v="4"/>
    <x v="274"/>
    <x v="469"/>
    <n v="319122"/>
    <n v="0"/>
    <s v=" "/>
    <s v=" "/>
    <s v="32L00439"/>
    <n v="16451.88"/>
    <n v="0"/>
    <n v="0"/>
    <n v="2154.94"/>
    <n v="1088.5899999999999"/>
    <n v="12270.13"/>
    <n v="0"/>
    <n v="0"/>
    <n v="21323.22"/>
    <n v="24438.62"/>
    <n v="16368.97"/>
    <n v="0"/>
    <n v="0"/>
    <n v="1908.82"/>
    <n v="1991.73"/>
    <n v="12270.13"/>
    <n v="0"/>
    <n v="0"/>
    <n v="19168.28"/>
    <n v="23350.03"/>
    <n v="0"/>
    <n v="0"/>
    <n v="0"/>
    <n v="0"/>
    <n v="0"/>
  </r>
  <r>
    <s v="32-L00-440"/>
    <x v="4"/>
    <x v="274"/>
    <x v="470"/>
    <n v="13098.65"/>
    <x v="4"/>
    <x v="0"/>
    <x v="907"/>
    <s v="SUN CITY #35-A      "/>
    <s v=" "/>
    <s v=" "/>
    <x v="4"/>
    <x v="274"/>
    <x v="470"/>
    <n v="319122"/>
    <n v="0"/>
    <s v=" "/>
    <s v=" "/>
    <s v="32L00440"/>
    <n v="14632.88"/>
    <n v="0"/>
    <n v="0"/>
    <n v="2026.94"/>
    <n v="492.71"/>
    <n v="10957.83"/>
    <n v="0"/>
    <n v="0"/>
    <n v="20052.580000000002"/>
    <n v="22193.4"/>
    <n v="14918.8"/>
    <n v="0"/>
    <n v="0"/>
    <n v="1780.85"/>
    <n v="1494.93"/>
    <n v="10957.83"/>
    <n v="0"/>
    <n v="0"/>
    <n v="18025.64"/>
    <n v="21700.69"/>
    <n v="0"/>
    <n v="0"/>
    <n v="0"/>
    <n v="0"/>
    <n v="0"/>
  </r>
  <r>
    <s v="32-L00-441"/>
    <x v="4"/>
    <x v="274"/>
    <x v="471"/>
    <n v="4093.1"/>
    <x v="4"/>
    <x v="0"/>
    <x v="908"/>
    <s v="SUN CITY #36        "/>
    <s v=" "/>
    <s v=" "/>
    <x v="4"/>
    <x v="274"/>
    <x v="471"/>
    <n v="319122"/>
    <n v="0"/>
    <s v=" "/>
    <s v=" "/>
    <s v="32L00441"/>
    <n v="4668.12"/>
    <n v="0"/>
    <n v="0"/>
    <n v="671.34"/>
    <n v="96.32"/>
    <n v="3948.72"/>
    <n v="0"/>
    <n v="0"/>
    <n v="6625.65"/>
    <n v="6770.03"/>
    <n v="5199.6099999999997"/>
    <n v="0"/>
    <n v="0"/>
    <n v="671.34"/>
    <n v="139.85"/>
    <n v="3948.72"/>
    <n v="0"/>
    <n v="0"/>
    <n v="5954.31"/>
    <n v="6673.71"/>
    <n v="0"/>
    <n v="0"/>
    <n v="0"/>
    <n v="0"/>
    <n v="0"/>
  </r>
  <r>
    <s v="32-L00-442"/>
    <x v="4"/>
    <x v="274"/>
    <x v="472"/>
    <n v="0"/>
    <x v="4"/>
    <x v="0"/>
    <x v="909"/>
    <s v="SL-7104-26          "/>
    <s v=" "/>
    <s v=" "/>
    <x v="4"/>
    <x v="274"/>
    <x v="472"/>
    <n v="318122"/>
    <n v="0"/>
    <s v=" "/>
    <s v=" "/>
    <n v="30100000"/>
    <n v="5.85"/>
    <n v="0"/>
    <n v="0"/>
    <n v="5.85"/>
    <n v="0"/>
    <n v="0"/>
    <n v="0"/>
    <n v="0"/>
    <n v="106.23"/>
    <n v="106.23"/>
    <n v="0"/>
    <n v="0"/>
    <n v="0"/>
    <n v="0"/>
    <n v="5.85"/>
    <n v="0"/>
    <n v="0"/>
    <n v="0"/>
    <n v="100.38"/>
    <n v="106.23"/>
    <n v="0"/>
    <n v="0"/>
    <n v="0"/>
    <n v="0"/>
    <n v="0"/>
  </r>
  <r>
    <s v="32-L00-443"/>
    <x v="4"/>
    <x v="274"/>
    <x v="473"/>
    <n v="24.8"/>
    <x v="4"/>
    <x v="0"/>
    <x v="910"/>
    <s v="SL-7104-13          "/>
    <s v=" "/>
    <s v=" "/>
    <x v="4"/>
    <x v="274"/>
    <x v="473"/>
    <n v="318122"/>
    <n v="0"/>
    <s v=" "/>
    <s v=" "/>
    <n v="30100000"/>
    <n v="7.53"/>
    <n v="0"/>
    <n v="0"/>
    <n v="7.53"/>
    <n v="24.8"/>
    <n v="0"/>
    <n v="0"/>
    <n v="0"/>
    <n v="436.35"/>
    <n v="461.15"/>
    <n v="51.96"/>
    <n v="0"/>
    <n v="0"/>
    <n v="51.96"/>
    <n v="7.53"/>
    <n v="0"/>
    <n v="0"/>
    <n v="0"/>
    <n v="428.82"/>
    <n v="436.35"/>
    <n v="0"/>
    <n v="0"/>
    <n v="0"/>
    <n v="0"/>
    <n v="0"/>
  </r>
  <r>
    <s v="32-L00-444"/>
    <x v="4"/>
    <x v="274"/>
    <x v="474"/>
    <n v="1011.17"/>
    <x v="4"/>
    <x v="0"/>
    <x v="911"/>
    <s v="VELDA ROSE EST E #2 "/>
    <s v=" "/>
    <s v=" "/>
    <x v="4"/>
    <x v="274"/>
    <x v="474"/>
    <n v="319122"/>
    <n v="0"/>
    <s v=" "/>
    <s v=" "/>
    <s v="32L00444"/>
    <n v="1198.6099999999999"/>
    <n v="0"/>
    <n v="0"/>
    <n v="187.44"/>
    <n v="0"/>
    <n v="838.54"/>
    <n v="0"/>
    <n v="0"/>
    <n v="1888.84"/>
    <n v="2061.4699999999998"/>
    <n v="1208.9100000000001"/>
    <n v="0"/>
    <n v="0"/>
    <n v="187.44"/>
    <n v="177.14"/>
    <n v="838.54"/>
    <n v="0"/>
    <n v="0"/>
    <n v="1701.4"/>
    <n v="2061.4699999999998"/>
    <n v="0"/>
    <n v="0"/>
    <n v="0"/>
    <n v="0"/>
    <n v="0"/>
  </r>
  <r>
    <s v="32-L00-445"/>
    <x v="4"/>
    <x v="274"/>
    <x v="475"/>
    <n v="2.2000000000000002"/>
    <x v="4"/>
    <x v="0"/>
    <x v="912"/>
    <s v="SL-7104-30          "/>
    <s v=" "/>
    <s v=" "/>
    <x v="4"/>
    <x v="274"/>
    <x v="475"/>
    <n v="318122"/>
    <n v="0"/>
    <s v=" "/>
    <s v=" "/>
    <n v="30100000"/>
    <n v="12.79"/>
    <n v="0"/>
    <n v="0"/>
    <n v="12.79"/>
    <n v="2.2000000000000002"/>
    <n v="0.02"/>
    <n v="0"/>
    <n v="0"/>
    <n v="115.36"/>
    <n v="117.54"/>
    <n v="4.26"/>
    <n v="0"/>
    <n v="0"/>
    <n v="4.26"/>
    <n v="12.79"/>
    <n v="0.02"/>
    <n v="0"/>
    <n v="0"/>
    <n v="102.57"/>
    <n v="115.34"/>
    <n v="0"/>
    <n v="0"/>
    <n v="0"/>
    <n v="0"/>
    <n v="0"/>
  </r>
  <r>
    <s v="32-L00-446"/>
    <x v="4"/>
    <x v="274"/>
    <x v="476"/>
    <n v="10824.33"/>
    <x v="4"/>
    <x v="0"/>
    <x v="913"/>
    <s v="APACHE WELL M P #1&amp;2"/>
    <s v=" "/>
    <s v=" "/>
    <x v="4"/>
    <x v="274"/>
    <x v="476"/>
    <n v="319122"/>
    <n v="0"/>
    <s v=" "/>
    <s v=" "/>
    <s v="32L00446"/>
    <n v="11713.66"/>
    <n v="0"/>
    <n v="0"/>
    <n v="1652.33"/>
    <n v="763"/>
    <n v="7817.32"/>
    <n v="0"/>
    <n v="0"/>
    <n v="16691.900000000001"/>
    <n v="19698.91"/>
    <n v="11572.32"/>
    <n v="0"/>
    <n v="0"/>
    <n v="1652.33"/>
    <n v="1793.67"/>
    <n v="7817.32"/>
    <n v="0"/>
    <n v="0"/>
    <n v="15039.57"/>
    <n v="18935.91"/>
    <n v="0"/>
    <n v="0"/>
    <n v="0"/>
    <n v="0"/>
    <n v="0"/>
  </r>
  <r>
    <s v="32-L00-447"/>
    <x v="4"/>
    <x v="274"/>
    <x v="477"/>
    <n v="3188.55"/>
    <x v="4"/>
    <x v="0"/>
    <x v="914"/>
    <s v="APACHE CC EST #5    "/>
    <s v=" "/>
    <s v=" "/>
    <x v="4"/>
    <x v="274"/>
    <x v="477"/>
    <n v="319122"/>
    <n v="0"/>
    <s v=" "/>
    <s v=" "/>
    <s v="32L00447"/>
    <n v="3470.51"/>
    <n v="0"/>
    <n v="0"/>
    <n v="476.22"/>
    <n v="194.26"/>
    <n v="2871.14"/>
    <n v="0"/>
    <n v="0"/>
    <n v="4799.59"/>
    <n v="5117"/>
    <n v="3649.42"/>
    <n v="0"/>
    <n v="0"/>
    <n v="476.22"/>
    <n v="297.31"/>
    <n v="2871.14"/>
    <n v="0"/>
    <n v="0"/>
    <n v="4323.37"/>
    <n v="4922.74"/>
    <n v="0"/>
    <n v="0"/>
    <n v="0"/>
    <n v="0"/>
    <n v="0"/>
  </r>
  <r>
    <s v="32-L00-448"/>
    <x v="4"/>
    <x v="274"/>
    <x v="478"/>
    <n v="589.32000000000005"/>
    <x v="4"/>
    <x v="0"/>
    <x v="915"/>
    <s v="APACHE WELL #4B     "/>
    <s v=" "/>
    <s v=" "/>
    <x v="4"/>
    <x v="274"/>
    <x v="478"/>
    <n v="319122"/>
    <n v="0"/>
    <s v=" "/>
    <s v=" "/>
    <s v="32L00448"/>
    <n v="650.15"/>
    <n v="0"/>
    <n v="0"/>
    <n v="119.06"/>
    <n v="58.23"/>
    <n v="452.57"/>
    <n v="0"/>
    <n v="0"/>
    <n v="1199.6199999999999"/>
    <n v="1336.37"/>
    <n v="695.7"/>
    <n v="0"/>
    <n v="0"/>
    <n v="119.06"/>
    <n v="73.510000000000005"/>
    <n v="452.57"/>
    <n v="0"/>
    <n v="0"/>
    <n v="1080.56"/>
    <n v="1278.1400000000001"/>
    <n v="0"/>
    <n v="0"/>
    <n v="0"/>
    <n v="0"/>
    <n v="0"/>
  </r>
  <r>
    <s v="32-L00-449"/>
    <x v="4"/>
    <x v="274"/>
    <x v="479"/>
    <n v="672.58"/>
    <x v="4"/>
    <x v="0"/>
    <x v="916"/>
    <s v="CABALLEROS HACIENDAS"/>
    <s v=" "/>
    <s v=" "/>
    <x v="4"/>
    <x v="274"/>
    <x v="479"/>
    <n v="319122"/>
    <n v="0"/>
    <s v=" "/>
    <s v=" "/>
    <s v="32L00449"/>
    <n v="672.58"/>
    <n v="0"/>
    <n v="0"/>
    <n v="0"/>
    <n v="0"/>
    <n v="670.21"/>
    <n v="0"/>
    <n v="0"/>
    <n v="0.84"/>
    <n v="3.21"/>
    <n v="671.56"/>
    <n v="0"/>
    <n v="0"/>
    <n v="0"/>
    <n v="1.02"/>
    <n v="670.21"/>
    <n v="0"/>
    <n v="0"/>
    <n v="0.84"/>
    <n v="3.21"/>
    <n v="0"/>
    <n v="0"/>
    <n v="0"/>
    <n v="0"/>
    <n v="0"/>
  </r>
  <r>
    <s v="32-L00-450"/>
    <x v="4"/>
    <x v="274"/>
    <x v="480"/>
    <n v="4888.59"/>
    <x v="4"/>
    <x v="0"/>
    <x v="917"/>
    <s v="CASA MIA            "/>
    <s v=" "/>
    <s v=" "/>
    <x v="4"/>
    <x v="274"/>
    <x v="480"/>
    <n v="319122"/>
    <n v="0"/>
    <s v=" "/>
    <s v=" "/>
    <s v="32L00450"/>
    <n v="5499.11"/>
    <n v="0"/>
    <n v="0"/>
    <n v="723.8"/>
    <n v="113.28"/>
    <n v="4679.12"/>
    <n v="0"/>
    <n v="0"/>
    <n v="7307.92"/>
    <n v="7517.39"/>
    <n v="5899.97"/>
    <n v="0"/>
    <n v="0"/>
    <n v="723.8"/>
    <n v="322.94"/>
    <n v="4679.12"/>
    <n v="0"/>
    <n v="0"/>
    <n v="6584.12"/>
    <n v="7404.11"/>
    <n v="0"/>
    <n v="0"/>
    <n v="0"/>
    <n v="0"/>
    <n v="0"/>
  </r>
  <r>
    <s v="32-L00-451"/>
    <x v="4"/>
    <x v="274"/>
    <x v="481"/>
    <n v="1269.47"/>
    <x v="4"/>
    <x v="0"/>
    <x v="918"/>
    <s v="DESERT SKIES        "/>
    <s v=" "/>
    <s v=" "/>
    <x v="4"/>
    <x v="274"/>
    <x v="481"/>
    <n v="319122"/>
    <n v="0"/>
    <s v=" "/>
    <s v=" "/>
    <s v="32L00451"/>
    <n v="1398.1"/>
    <n v="0"/>
    <n v="0"/>
    <n v="190.53"/>
    <n v="61.9"/>
    <n v="1242.96"/>
    <n v="0"/>
    <n v="0"/>
    <n v="1920.35"/>
    <n v="1946.86"/>
    <n v="1537.38"/>
    <n v="0"/>
    <n v="0"/>
    <n v="190.53"/>
    <n v="51.25"/>
    <n v="1242.96"/>
    <n v="0"/>
    <n v="0"/>
    <n v="1729.82"/>
    <n v="1884.96"/>
    <n v="0"/>
    <n v="0"/>
    <n v="0"/>
    <n v="0"/>
    <n v="0"/>
  </r>
  <r>
    <s v="32-L00-452"/>
    <x v="4"/>
    <x v="274"/>
    <x v="482"/>
    <n v="8439.32"/>
    <x v="4"/>
    <x v="0"/>
    <x v="919"/>
    <s v="DREAMLAND VILLA #16 "/>
    <s v=" "/>
    <s v=" "/>
    <x v="4"/>
    <x v="274"/>
    <x v="482"/>
    <n v="319122"/>
    <n v="0"/>
    <s v=" "/>
    <s v=" "/>
    <s v="32L00452"/>
    <n v="9158.92"/>
    <n v="0"/>
    <n v="0"/>
    <n v="1194.49"/>
    <n v="474.89"/>
    <n v="6727.18"/>
    <n v="0"/>
    <n v="0"/>
    <n v="12039.1"/>
    <n v="13751.24"/>
    <n v="9563.07"/>
    <n v="0"/>
    <n v="0"/>
    <n v="1194.49"/>
    <n v="790.34"/>
    <n v="6727.18"/>
    <n v="0"/>
    <n v="0"/>
    <n v="10844.61"/>
    <n v="13276.35"/>
    <n v="0"/>
    <n v="0"/>
    <n v="0"/>
    <n v="0"/>
    <n v="0"/>
  </r>
  <r>
    <s v="32-L00-453"/>
    <x v="4"/>
    <x v="274"/>
    <x v="483"/>
    <n v="2423.69"/>
    <x v="4"/>
    <x v="0"/>
    <x v="920"/>
    <s v="DREAMLAND VILLA #17 "/>
    <s v=" "/>
    <s v=" "/>
    <x v="4"/>
    <x v="274"/>
    <x v="483"/>
    <n v="319122"/>
    <n v="0"/>
    <s v=" "/>
    <s v=" "/>
    <s v="32L00453"/>
    <n v="2576.11"/>
    <n v="0"/>
    <n v="0"/>
    <n v="371.4"/>
    <n v="218.98"/>
    <n v="1909.1"/>
    <n v="0"/>
    <n v="0"/>
    <n v="3745.24"/>
    <n v="4259.83"/>
    <n v="2689.02"/>
    <n v="0"/>
    <n v="0"/>
    <n v="371.4"/>
    <n v="258.49"/>
    <n v="1909.1"/>
    <n v="0"/>
    <n v="0"/>
    <n v="3373.84"/>
    <n v="4040.85"/>
    <n v="0"/>
    <n v="0"/>
    <n v="0"/>
    <n v="0"/>
    <n v="0"/>
  </r>
  <r>
    <s v="32-L00-454"/>
    <x v="4"/>
    <x v="274"/>
    <x v="484"/>
    <n v="2337.17"/>
    <x v="4"/>
    <x v="0"/>
    <x v="921"/>
    <s v="LINDA VISTA #2      "/>
    <s v=" "/>
    <s v=" "/>
    <x v="4"/>
    <x v="274"/>
    <x v="484"/>
    <n v="319122"/>
    <n v="0"/>
    <s v=" "/>
    <s v=" "/>
    <s v="32L00454"/>
    <n v="2667.68"/>
    <n v="0"/>
    <n v="0"/>
    <n v="362.73"/>
    <n v="32.22"/>
    <n v="2377.52"/>
    <n v="0"/>
    <n v="0"/>
    <n v="3662.36"/>
    <n v="3622.01"/>
    <n v="2733.86"/>
    <n v="0"/>
    <n v="0"/>
    <n v="362.73"/>
    <n v="296.55"/>
    <n v="2377.52"/>
    <n v="0"/>
    <n v="0"/>
    <n v="3299.63"/>
    <n v="3589.79"/>
    <n v="0"/>
    <n v="0"/>
    <n v="0"/>
    <n v="0"/>
    <n v="0"/>
  </r>
  <r>
    <s v="32-L00-455"/>
    <x v="4"/>
    <x v="274"/>
    <x v="485"/>
    <n v="2360.81"/>
    <x v="4"/>
    <x v="0"/>
    <x v="922"/>
    <s v="LUCY T HOMESITES #2 "/>
    <s v=" "/>
    <s v=" "/>
    <x v="4"/>
    <x v="274"/>
    <x v="485"/>
    <n v="319122"/>
    <n v="0"/>
    <s v=" "/>
    <s v=" "/>
    <s v="32L00455"/>
    <n v="2504.33"/>
    <n v="0"/>
    <n v="0"/>
    <n v="320.12"/>
    <n v="176.6"/>
    <n v="1962.73"/>
    <n v="0"/>
    <n v="0"/>
    <n v="3231.19"/>
    <n v="3629.27"/>
    <n v="2522.1799999999998"/>
    <n v="0"/>
    <n v="0"/>
    <n v="320.12"/>
    <n v="302.27"/>
    <n v="1962.73"/>
    <n v="0"/>
    <n v="0"/>
    <n v="2911.07"/>
    <n v="3452.67"/>
    <n v="0"/>
    <n v="0"/>
    <n v="0"/>
    <n v="0"/>
    <n v="0"/>
  </r>
  <r>
    <s v="32-L00-456"/>
    <x v="4"/>
    <x v="274"/>
    <x v="486"/>
    <n v="6332.86"/>
    <x v="4"/>
    <x v="0"/>
    <x v="923"/>
    <s v="LUKE FIELD HOMES    "/>
    <s v=" "/>
    <s v=" "/>
    <x v="4"/>
    <x v="274"/>
    <x v="486"/>
    <n v="319122"/>
    <n v="0"/>
    <s v=" "/>
    <s v=" "/>
    <s v="32L00456"/>
    <n v="6928.56"/>
    <n v="0"/>
    <n v="0"/>
    <n v="914.14"/>
    <n v="318.44"/>
    <n v="4889.66"/>
    <n v="0"/>
    <n v="0"/>
    <n v="9058.73"/>
    <n v="10501.93"/>
    <n v="6981.22"/>
    <n v="0"/>
    <n v="0"/>
    <n v="914.14"/>
    <n v="861.48"/>
    <n v="4889.66"/>
    <n v="0"/>
    <n v="0"/>
    <n v="8144.59"/>
    <n v="10183.49"/>
    <n v="0"/>
    <n v="0"/>
    <n v="0"/>
    <n v="0"/>
    <n v="0"/>
  </r>
  <r>
    <s v="32-L00-457"/>
    <x v="4"/>
    <x v="274"/>
    <x v="487"/>
    <n v="40813.58"/>
    <x v="4"/>
    <x v="0"/>
    <x v="924"/>
    <s v="MARYVALE TERRACE #47"/>
    <s v=" "/>
    <s v=" "/>
    <x v="4"/>
    <x v="274"/>
    <x v="487"/>
    <n v="319122"/>
    <n v="0"/>
    <s v=" "/>
    <s v=" "/>
    <s v="32L00457"/>
    <n v="40813.58"/>
    <n v="0"/>
    <n v="0"/>
    <n v="0"/>
    <n v="0"/>
    <n v="40668.89"/>
    <n v="0"/>
    <n v="0"/>
    <n v="51.32"/>
    <n v="196.01"/>
    <n v="40751.42"/>
    <n v="0"/>
    <n v="0"/>
    <n v="0"/>
    <n v="62.16"/>
    <n v="40668.89"/>
    <n v="0"/>
    <n v="0"/>
    <n v="51.32"/>
    <n v="196.01"/>
    <n v="0"/>
    <n v="0"/>
    <n v="0"/>
    <n v="0"/>
    <n v="0"/>
  </r>
  <r>
    <s v="32-L00-459"/>
    <x v="4"/>
    <x v="274"/>
    <x v="488"/>
    <n v="1360.64"/>
    <x v="4"/>
    <x v="0"/>
    <x v="925"/>
    <s v="MCAFEE MOBILE MANOR "/>
    <s v=" "/>
    <s v=" "/>
    <x v="4"/>
    <x v="274"/>
    <x v="488"/>
    <n v="319122"/>
    <n v="0"/>
    <s v=" "/>
    <s v=" "/>
    <s v="32L00459"/>
    <n v="1486.75"/>
    <n v="0"/>
    <n v="0"/>
    <n v="193.94"/>
    <n v="67.83"/>
    <n v="1237.04"/>
    <n v="0"/>
    <n v="0"/>
    <n v="1959.79"/>
    <n v="2083.39"/>
    <n v="1389.25"/>
    <n v="0"/>
    <n v="0"/>
    <n v="193.94"/>
    <n v="291.44"/>
    <n v="1237.04"/>
    <n v="0"/>
    <n v="0"/>
    <n v="1765.85"/>
    <n v="2015.56"/>
    <n v="0"/>
    <n v="0"/>
    <n v="0"/>
    <n v="0"/>
    <n v="0"/>
  </r>
  <r>
    <s v="32-L00-460"/>
    <x v="4"/>
    <x v="274"/>
    <x v="489"/>
    <n v="5488.48"/>
    <x v="4"/>
    <x v="0"/>
    <x v="926"/>
    <s v="RANCHO GRANDE TRES  "/>
    <s v=" "/>
    <s v=" "/>
    <x v="4"/>
    <x v="274"/>
    <x v="489"/>
    <n v="319122"/>
    <n v="0"/>
    <s v=" "/>
    <s v=" "/>
    <s v="32L00460"/>
    <n v="5948.26"/>
    <n v="0"/>
    <n v="0"/>
    <n v="798.22"/>
    <n v="338.44"/>
    <n v="5570"/>
    <n v="0"/>
    <n v="0"/>
    <n v="8055.23"/>
    <n v="7973.71"/>
    <n v="6600.08"/>
    <n v="0"/>
    <n v="0"/>
    <n v="798.22"/>
    <n v="146.4"/>
    <n v="5570"/>
    <n v="0"/>
    <n v="0"/>
    <n v="7257.01"/>
    <n v="7635.27"/>
    <n v="0"/>
    <n v="0"/>
    <n v="0"/>
    <n v="0"/>
    <n v="0"/>
  </r>
  <r>
    <s v="32-L00-461"/>
    <x v="4"/>
    <x v="274"/>
    <x v="490"/>
    <n v="16518.68"/>
    <x v="4"/>
    <x v="0"/>
    <x v="927"/>
    <s v="RIO VERDE           "/>
    <s v=" "/>
    <s v=" "/>
    <x v="4"/>
    <x v="274"/>
    <x v="490"/>
    <n v="319122"/>
    <n v="0"/>
    <s v=" "/>
    <s v=" "/>
    <s v="32L00461"/>
    <n v="16518.68"/>
    <n v="0"/>
    <n v="0"/>
    <n v="0"/>
    <n v="0"/>
    <n v="16460.12"/>
    <n v="0"/>
    <n v="0"/>
    <n v="20.78"/>
    <n v="79.34"/>
    <n v="16493.54"/>
    <n v="0"/>
    <n v="0"/>
    <n v="0"/>
    <n v="25.14"/>
    <n v="16460.12"/>
    <n v="0"/>
    <n v="0"/>
    <n v="20.78"/>
    <n v="79.34"/>
    <n v="0"/>
    <n v="0"/>
    <n v="0"/>
    <n v="0"/>
    <n v="0"/>
  </r>
  <r>
    <s v="32-L00-463"/>
    <x v="4"/>
    <x v="274"/>
    <x v="491"/>
    <n v="7262.75"/>
    <x v="4"/>
    <x v="0"/>
    <x v="928"/>
    <s v="SUN LAKES #3        "/>
    <s v=" "/>
    <s v=" "/>
    <x v="4"/>
    <x v="274"/>
    <x v="491"/>
    <n v="319122"/>
    <n v="0"/>
    <s v=" "/>
    <s v=" "/>
    <s v="32L00463"/>
    <n v="7976.02"/>
    <n v="0"/>
    <n v="0"/>
    <n v="1135.3399999999999"/>
    <n v="422.07"/>
    <n v="5921.18"/>
    <n v="0"/>
    <n v="0"/>
    <n v="11445.25"/>
    <n v="12786.82"/>
    <n v="7678.91"/>
    <n v="0"/>
    <n v="0"/>
    <n v="1135.3399999999999"/>
    <n v="1432.45"/>
    <n v="5921.18"/>
    <n v="0"/>
    <n v="0"/>
    <n v="10309.91"/>
    <n v="12364.75"/>
    <n v="0"/>
    <n v="0"/>
    <n v="0"/>
    <n v="0"/>
    <n v="0"/>
  </r>
  <r>
    <s v="32-L00-464"/>
    <x v="4"/>
    <x v="274"/>
    <x v="492"/>
    <n v="4502.03"/>
    <x v="4"/>
    <x v="0"/>
    <x v="929"/>
    <s v="VILLA DEPAZ #2      "/>
    <s v=" "/>
    <s v=" "/>
    <x v="4"/>
    <x v="274"/>
    <x v="492"/>
    <n v="319122"/>
    <n v="0"/>
    <s v=" "/>
    <s v=" "/>
    <s v="32L00464"/>
    <n v="4502.03"/>
    <n v="0"/>
    <n v="0"/>
    <n v="0"/>
    <n v="0"/>
    <n v="4486.07"/>
    <n v="0"/>
    <n v="0"/>
    <n v="5.66"/>
    <n v="21.62"/>
    <n v="4495.16"/>
    <n v="0"/>
    <n v="0"/>
    <n v="0"/>
    <n v="6.87"/>
    <n v="4486.07"/>
    <n v="0"/>
    <n v="0"/>
    <n v="5.66"/>
    <n v="21.62"/>
    <n v="0"/>
    <n v="0"/>
    <n v="0"/>
    <n v="0"/>
    <n v="0"/>
  </r>
  <r>
    <s v="32-L00-465"/>
    <x v="4"/>
    <x v="274"/>
    <x v="493"/>
    <n v="911.04"/>
    <x v="4"/>
    <x v="0"/>
    <x v="930"/>
    <s v="WESTN RANCHETTES #2 "/>
    <s v=" "/>
    <s v=" "/>
    <x v="4"/>
    <x v="274"/>
    <x v="493"/>
    <n v="319122"/>
    <n v="0"/>
    <s v=" "/>
    <s v=" "/>
    <s v="32L00465"/>
    <n v="911.04"/>
    <n v="0"/>
    <n v="0"/>
    <n v="0"/>
    <n v="0"/>
    <n v="1167.7"/>
    <n v="0"/>
    <n v="0"/>
    <n v="306.58999999999997"/>
    <n v="49.93"/>
    <n v="906.34"/>
    <n v="0"/>
    <n v="0"/>
    <n v="0"/>
    <n v="4.7"/>
    <n v="1167.7"/>
    <n v="0"/>
    <n v="0"/>
    <n v="306.58999999999997"/>
    <n v="49.93"/>
    <n v="0"/>
    <n v="0"/>
    <n v="0"/>
    <n v="0"/>
    <n v="0"/>
  </r>
  <r>
    <s v="32-L00-466"/>
    <x v="4"/>
    <x v="274"/>
    <x v="494"/>
    <n v="0"/>
    <x v="4"/>
    <x v="0"/>
    <x v="931"/>
    <s v="SL-7104-9           "/>
    <s v=" "/>
    <s v=" "/>
    <x v="4"/>
    <x v="274"/>
    <x v="494"/>
    <n v="318122"/>
    <n v="0"/>
    <s v=" "/>
    <s v=" "/>
    <n v="30100000"/>
    <n v="26.69"/>
    <n v="0"/>
    <n v="0"/>
    <n v="26.69"/>
    <n v="0"/>
    <n v="9.86"/>
    <n v="0"/>
    <n v="0"/>
    <n v="298.69"/>
    <n v="288.83"/>
    <n v="5.66"/>
    <n v="0"/>
    <n v="0"/>
    <n v="5.66"/>
    <n v="26.69"/>
    <n v="9.86"/>
    <n v="0"/>
    <n v="0"/>
    <n v="272"/>
    <n v="288.83"/>
    <n v="0"/>
    <n v="0"/>
    <n v="0"/>
    <n v="0"/>
    <n v="0"/>
  </r>
  <r>
    <s v="32-L00-467"/>
    <x v="4"/>
    <x v="274"/>
    <x v="495"/>
    <n v="12.65"/>
    <x v="4"/>
    <x v="0"/>
    <x v="932"/>
    <s v="SL-7104-59          "/>
    <s v=" "/>
    <s v=" "/>
    <x v="4"/>
    <x v="274"/>
    <x v="495"/>
    <n v="318122"/>
    <n v="0"/>
    <s v=" "/>
    <s v=" "/>
    <n v="30100000"/>
    <n v="22.63"/>
    <n v="0"/>
    <n v="0"/>
    <n v="22.63"/>
    <n v="12.65"/>
    <n v="23.07"/>
    <n v="0"/>
    <n v="0"/>
    <n v="631.87"/>
    <n v="621.45000000000005"/>
    <n v="21.21"/>
    <n v="0"/>
    <n v="0"/>
    <n v="21.21"/>
    <n v="22.63"/>
    <n v="23.07"/>
    <n v="0"/>
    <n v="0"/>
    <n v="609.24"/>
    <n v="608.79999999999995"/>
    <n v="0"/>
    <n v="0"/>
    <n v="0"/>
    <n v="0"/>
    <n v="0"/>
  </r>
  <r>
    <s v="32-L00-468"/>
    <x v="4"/>
    <x v="274"/>
    <x v="496"/>
    <n v="36.93"/>
    <x v="4"/>
    <x v="0"/>
    <x v="933"/>
    <s v="SL-7104-60          "/>
    <s v=" "/>
    <s v=" "/>
    <x v="4"/>
    <x v="274"/>
    <x v="496"/>
    <n v="318122"/>
    <n v="0"/>
    <s v=" "/>
    <s v=" "/>
    <n v="30100000"/>
    <n v="72.069999999999993"/>
    <n v="0"/>
    <n v="0"/>
    <n v="72.069999999999993"/>
    <n v="36.93"/>
    <n v="4.75"/>
    <n v="0"/>
    <n v="0"/>
    <n v="708.77"/>
    <n v="740.95"/>
    <n v="2.56"/>
    <n v="0"/>
    <n v="0"/>
    <n v="2.56"/>
    <n v="72.069999999999993"/>
    <n v="4.75"/>
    <n v="0"/>
    <n v="0"/>
    <n v="636.70000000000005"/>
    <n v="704.02"/>
    <n v="0"/>
    <n v="0"/>
    <n v="0"/>
    <n v="0"/>
    <n v="0"/>
  </r>
  <r>
    <s v="32-L00-469"/>
    <x v="4"/>
    <x v="274"/>
    <x v="497"/>
    <n v="13.18"/>
    <x v="4"/>
    <x v="0"/>
    <x v="934"/>
    <s v="SL-7104-61          "/>
    <s v=" "/>
    <s v=" "/>
    <x v="4"/>
    <x v="274"/>
    <x v="497"/>
    <n v="318122"/>
    <n v="0"/>
    <s v=" "/>
    <s v=" "/>
    <n v="30100000"/>
    <n v="24.82"/>
    <n v="0"/>
    <n v="0"/>
    <n v="24.82"/>
    <n v="13.18"/>
    <n v="0"/>
    <n v="0"/>
    <n v="0"/>
    <n v="535.80999999999995"/>
    <n v="548.99"/>
    <n v="73.959999999999994"/>
    <n v="0"/>
    <n v="0"/>
    <n v="73.959999999999994"/>
    <n v="24.82"/>
    <n v="0"/>
    <n v="0"/>
    <n v="0"/>
    <n v="510.99"/>
    <n v="535.80999999999995"/>
    <n v="0"/>
    <n v="0"/>
    <n v="0"/>
    <n v="0"/>
    <n v="0"/>
  </r>
  <r>
    <s v="32-L00-470"/>
    <x v="4"/>
    <x v="274"/>
    <x v="498"/>
    <n v="9.49"/>
    <x v="4"/>
    <x v="0"/>
    <x v="935"/>
    <s v="SL-7104-54A         "/>
    <s v=" "/>
    <s v=" "/>
    <x v="4"/>
    <x v="274"/>
    <x v="498"/>
    <n v="318122"/>
    <n v="0"/>
    <s v=" "/>
    <s v=" "/>
    <n v="30100000"/>
    <n v="27.75"/>
    <n v="0"/>
    <n v="0"/>
    <n v="27.75"/>
    <n v="9.49"/>
    <n v="0.1"/>
    <n v="0"/>
    <n v="0"/>
    <n v="339.93"/>
    <n v="349.32"/>
    <n v="27.61"/>
    <n v="0"/>
    <n v="0"/>
    <n v="27.61"/>
    <n v="27.75"/>
    <n v="0.1"/>
    <n v="0"/>
    <n v="0"/>
    <n v="312.18"/>
    <n v="339.83"/>
    <n v="0"/>
    <n v="0"/>
    <n v="0"/>
    <n v="0"/>
    <n v="0"/>
  </r>
  <r>
    <s v="32-L00-471"/>
    <x v="4"/>
    <x v="274"/>
    <x v="499"/>
    <n v="0"/>
    <x v="4"/>
    <x v="0"/>
    <x v="936"/>
    <s v="SL-7104-54B         "/>
    <s v=" "/>
    <s v=" "/>
    <x v="4"/>
    <x v="274"/>
    <x v="499"/>
    <n v="318122"/>
    <n v="0"/>
    <s v=" "/>
    <s v=" "/>
    <n v="30100000"/>
    <n v="123.56"/>
    <n v="0"/>
    <n v="0"/>
    <n v="123.56"/>
    <n v="0"/>
    <n v="37.85"/>
    <n v="0"/>
    <n v="0"/>
    <n v="1784.01"/>
    <n v="1746.16"/>
    <n v="80.16"/>
    <n v="0"/>
    <n v="0"/>
    <n v="80.16"/>
    <n v="123.56"/>
    <n v="37.85"/>
    <n v="0"/>
    <n v="0"/>
    <n v="1660.45"/>
    <n v="1746.16"/>
    <n v="0"/>
    <n v="0"/>
    <n v="0"/>
    <n v="0"/>
    <n v="0"/>
  </r>
  <r>
    <s v="32-L00-472"/>
    <x v="4"/>
    <x v="274"/>
    <x v="500"/>
    <n v="6.82"/>
    <x v="4"/>
    <x v="0"/>
    <x v="937"/>
    <s v="SL-7104-46          "/>
    <s v=" "/>
    <s v=" "/>
    <x v="4"/>
    <x v="274"/>
    <x v="500"/>
    <n v="318122"/>
    <n v="0"/>
    <s v=" "/>
    <s v=" "/>
    <n v="30100000"/>
    <n v="13.58"/>
    <n v="0"/>
    <n v="0"/>
    <n v="13.58"/>
    <n v="6.82"/>
    <n v="3.64"/>
    <n v="0"/>
    <n v="0"/>
    <n v="212.9"/>
    <n v="216.08"/>
    <n v="6.5"/>
    <n v="0"/>
    <n v="0"/>
    <n v="6.5"/>
    <n v="13.58"/>
    <n v="3.64"/>
    <n v="0"/>
    <n v="0"/>
    <n v="199.32"/>
    <n v="209.26"/>
    <n v="0"/>
    <n v="0"/>
    <n v="0"/>
    <n v="0"/>
    <n v="0"/>
  </r>
  <r>
    <s v="32-L00-473"/>
    <x v="4"/>
    <x v="274"/>
    <x v="501"/>
    <n v="12.67"/>
    <x v="4"/>
    <x v="0"/>
    <x v="938"/>
    <s v="SL-7104-71          "/>
    <s v=" "/>
    <s v=" "/>
    <x v="4"/>
    <x v="274"/>
    <x v="501"/>
    <n v="318122"/>
    <n v="0"/>
    <s v=" "/>
    <s v=" "/>
    <n v="30100000"/>
    <n v="67.040000000000006"/>
    <n v="0"/>
    <n v="0"/>
    <n v="67.040000000000006"/>
    <n v="12.67"/>
    <n v="6"/>
    <n v="0"/>
    <n v="0"/>
    <n v="554.73"/>
    <n v="561.4"/>
    <n v="18.72"/>
    <n v="0"/>
    <n v="0"/>
    <n v="18.72"/>
    <n v="67.040000000000006"/>
    <n v="6"/>
    <n v="0"/>
    <n v="0"/>
    <n v="487.69"/>
    <n v="548.73"/>
    <n v="0"/>
    <n v="0"/>
    <n v="0"/>
    <n v="0"/>
    <n v="0"/>
  </r>
  <r>
    <s v="32-L00-474"/>
    <x v="4"/>
    <x v="274"/>
    <x v="502"/>
    <n v="0"/>
    <x v="4"/>
    <x v="0"/>
    <x v="939"/>
    <s v="SL-7104-10          "/>
    <s v=" "/>
    <s v=" "/>
    <x v="4"/>
    <x v="274"/>
    <x v="502"/>
    <n v="318122"/>
    <n v="0"/>
    <s v=" "/>
    <s v=" "/>
    <n v="30100000"/>
    <n v="0"/>
    <n v="0"/>
    <n v="0"/>
    <n v="0"/>
    <n v="0"/>
    <n v="0"/>
    <n v="0"/>
    <n v="0"/>
    <n v="0"/>
    <n v="0"/>
    <n v="0"/>
    <n v="0"/>
    <n v="0"/>
    <n v="0"/>
    <n v="0"/>
    <n v="0"/>
    <n v="0"/>
    <n v="0"/>
    <n v="0"/>
    <n v="0"/>
    <n v="0"/>
    <n v="0"/>
    <n v="0"/>
    <n v="0"/>
    <n v="0"/>
  </r>
  <r>
    <s v="32-L00-475"/>
    <x v="4"/>
    <x v="274"/>
    <x v="503"/>
    <n v="1.46"/>
    <x v="4"/>
    <x v="0"/>
    <x v="940"/>
    <s v="SL-6828O            "/>
    <s v=" "/>
    <s v=" "/>
    <x v="4"/>
    <x v="274"/>
    <x v="503"/>
    <n v="318122"/>
    <n v="0"/>
    <s v=" "/>
    <s v=" "/>
    <n v="30100000"/>
    <n v="2.92"/>
    <n v="0"/>
    <n v="0"/>
    <n v="2.92"/>
    <n v="1.46"/>
    <n v="0"/>
    <n v="0"/>
    <n v="0"/>
    <n v="49.34"/>
    <n v="50.8"/>
    <n v="3.64"/>
    <n v="0"/>
    <n v="0"/>
    <n v="3.64"/>
    <n v="2.92"/>
    <n v="0"/>
    <n v="0"/>
    <n v="0"/>
    <n v="46.42"/>
    <n v="49.34"/>
    <n v="0"/>
    <n v="0"/>
    <n v="0"/>
    <n v="0"/>
    <n v="0"/>
  </r>
  <r>
    <s v="32-L00-476"/>
    <x v="4"/>
    <x v="274"/>
    <x v="504"/>
    <n v="6.9"/>
    <x v="4"/>
    <x v="0"/>
    <x v="941"/>
    <s v="SL-7104-201         "/>
    <s v=" "/>
    <s v=" "/>
    <x v="4"/>
    <x v="274"/>
    <x v="504"/>
    <n v="318122"/>
    <n v="0"/>
    <s v=" "/>
    <s v=" "/>
    <n v="30100000"/>
    <n v="9.85"/>
    <n v="0"/>
    <n v="0"/>
    <n v="9.85"/>
    <n v="6.9"/>
    <n v="0"/>
    <n v="0"/>
    <n v="0"/>
    <n v="175.19"/>
    <n v="182.09"/>
    <n v="10.77"/>
    <n v="0"/>
    <n v="0"/>
    <n v="10.77"/>
    <n v="9.85"/>
    <n v="0"/>
    <n v="0"/>
    <n v="0"/>
    <n v="165.34"/>
    <n v="175.19"/>
    <n v="0"/>
    <n v="0"/>
    <n v="0"/>
    <n v="0"/>
    <n v="0"/>
  </r>
  <r>
    <s v="32-L00-477"/>
    <x v="4"/>
    <x v="274"/>
    <x v="505"/>
    <n v="26.39"/>
    <x v="4"/>
    <x v="0"/>
    <x v="942"/>
    <s v="SL-7104-202         "/>
    <s v=" "/>
    <s v=" "/>
    <x v="4"/>
    <x v="274"/>
    <x v="505"/>
    <n v="318122"/>
    <n v="0"/>
    <s v=" "/>
    <s v=" "/>
    <n v="30100000"/>
    <n v="45.91"/>
    <n v="0"/>
    <n v="0"/>
    <n v="45.91"/>
    <n v="26.39"/>
    <n v="4.58"/>
    <n v="0"/>
    <n v="0"/>
    <n v="703.22"/>
    <n v="725.03"/>
    <n v="24.8"/>
    <n v="0"/>
    <n v="0"/>
    <n v="24.8"/>
    <n v="45.91"/>
    <n v="4.58"/>
    <n v="0"/>
    <n v="0"/>
    <n v="657.31"/>
    <n v="698.64"/>
    <n v="0"/>
    <n v="0"/>
    <n v="0"/>
    <n v="0"/>
    <n v="0"/>
  </r>
  <r>
    <s v="32-L00-478"/>
    <x v="4"/>
    <x v="274"/>
    <x v="506"/>
    <n v="977.48"/>
    <x v="4"/>
    <x v="0"/>
    <x v="943"/>
    <s v="LA CASA BONITA      "/>
    <s v=" "/>
    <s v=" "/>
    <x v="4"/>
    <x v="274"/>
    <x v="506"/>
    <n v="319122"/>
    <n v="0"/>
    <s v=" "/>
    <s v=" "/>
    <s v="32L00478"/>
    <n v="977.48"/>
    <n v="0"/>
    <n v="0"/>
    <n v="0"/>
    <n v="0"/>
    <n v="974"/>
    <n v="0"/>
    <n v="0"/>
    <n v="1.22"/>
    <n v="4.7"/>
    <n v="975.98"/>
    <n v="0"/>
    <n v="0"/>
    <n v="0"/>
    <n v="1.5"/>
    <n v="974"/>
    <n v="0"/>
    <n v="0"/>
    <n v="1.22"/>
    <n v="4.7"/>
    <n v="0"/>
    <n v="0"/>
    <n v="0"/>
    <n v="0"/>
    <n v="0"/>
  </r>
  <r>
    <s v="32-L00-479"/>
    <x v="4"/>
    <x v="274"/>
    <x v="507"/>
    <n v="30754.69"/>
    <x v="4"/>
    <x v="0"/>
    <x v="944"/>
    <s v="SKYVIEW NORTH #4    "/>
    <s v=" "/>
    <s v=" "/>
    <x v="4"/>
    <x v="274"/>
    <x v="507"/>
    <n v="319122"/>
    <n v="0"/>
    <s v=" "/>
    <s v=" "/>
    <s v="32L00479"/>
    <n v="30754.69"/>
    <n v="0"/>
    <n v="0"/>
    <n v="0"/>
    <n v="0"/>
    <n v="30645.67"/>
    <n v="0"/>
    <n v="0"/>
    <n v="38.68"/>
    <n v="147.69999999999999"/>
    <n v="30707.86"/>
    <n v="0"/>
    <n v="0"/>
    <n v="0"/>
    <n v="46.83"/>
    <n v="30645.67"/>
    <n v="0"/>
    <n v="0"/>
    <n v="38.68"/>
    <n v="147.69999999999999"/>
    <n v="0"/>
    <n v="0"/>
    <n v="0"/>
    <n v="0"/>
    <n v="0"/>
  </r>
  <r>
    <s v="32-L00-480"/>
    <x v="4"/>
    <x v="274"/>
    <x v="508"/>
    <n v="0"/>
    <x v="4"/>
    <x v="0"/>
    <x v="945"/>
    <s v="SL-7104-42          "/>
    <s v=" "/>
    <s v=" "/>
    <x v="4"/>
    <x v="274"/>
    <x v="508"/>
    <n v="318122"/>
    <n v="0"/>
    <s v=" "/>
    <s v=" "/>
    <n v="30100000"/>
    <n v="3.93"/>
    <n v="0"/>
    <n v="0"/>
    <n v="3.93"/>
    <n v="0"/>
    <n v="6.96"/>
    <n v="0"/>
    <n v="0"/>
    <n v="313.41000000000003"/>
    <n v="306.45"/>
    <n v="20.260000000000002"/>
    <n v="0"/>
    <n v="0"/>
    <n v="20.260000000000002"/>
    <n v="3.93"/>
    <n v="6.96"/>
    <n v="0"/>
    <n v="0"/>
    <n v="309.48"/>
    <n v="306.45"/>
    <n v="0"/>
    <n v="0"/>
    <n v="0"/>
    <n v="0"/>
    <n v="0"/>
  </r>
  <r>
    <s v="32-L00-481"/>
    <x v="4"/>
    <x v="274"/>
    <x v="509"/>
    <n v="3.1"/>
    <x v="4"/>
    <x v="0"/>
    <x v="946"/>
    <s v="SL-7104-44          "/>
    <s v=" "/>
    <s v=" "/>
    <x v="4"/>
    <x v="274"/>
    <x v="509"/>
    <n v="318122"/>
    <n v="0"/>
    <s v=" "/>
    <s v=" "/>
    <n v="30100000"/>
    <n v="19.809999999999999"/>
    <n v="0"/>
    <n v="0"/>
    <n v="19.809999999999999"/>
    <n v="3.1"/>
    <n v="2.78"/>
    <n v="0"/>
    <n v="0"/>
    <n v="284.08999999999997"/>
    <n v="284.41000000000003"/>
    <n v="16.05"/>
    <n v="0"/>
    <n v="0"/>
    <n v="16.05"/>
    <n v="19.809999999999999"/>
    <n v="2.78"/>
    <n v="0"/>
    <n v="0"/>
    <n v="264.27999999999997"/>
    <n v="281.31"/>
    <n v="0"/>
    <n v="0"/>
    <n v="0"/>
    <n v="0"/>
    <n v="0"/>
  </r>
  <r>
    <s v="32-L00-482"/>
    <x v="4"/>
    <x v="274"/>
    <x v="510"/>
    <n v="19.239999999999998"/>
    <x v="4"/>
    <x v="0"/>
    <x v="947"/>
    <s v="SL-7104-45          "/>
    <s v=" "/>
    <s v=" "/>
    <x v="4"/>
    <x v="274"/>
    <x v="510"/>
    <n v="318122"/>
    <n v="0"/>
    <s v=" "/>
    <s v=" "/>
    <n v="30100000"/>
    <n v="15.97"/>
    <n v="0"/>
    <n v="0"/>
    <n v="15.97"/>
    <n v="19.239999999999998"/>
    <n v="4.2300000000000004"/>
    <n v="0"/>
    <n v="0"/>
    <n v="301.54000000000002"/>
    <n v="316.55"/>
    <n v="11.67"/>
    <n v="0"/>
    <n v="0"/>
    <n v="11.67"/>
    <n v="15.97"/>
    <n v="4.2300000000000004"/>
    <n v="0"/>
    <n v="0"/>
    <n v="285.57"/>
    <n v="297.31"/>
    <n v="0"/>
    <n v="0"/>
    <n v="0"/>
    <n v="0"/>
    <n v="0"/>
  </r>
  <r>
    <s v="32-L00-483"/>
    <x v="4"/>
    <x v="274"/>
    <x v="511"/>
    <n v="9.14"/>
    <x v="4"/>
    <x v="0"/>
    <x v="948"/>
    <s v="SL-7104-63          "/>
    <s v=" "/>
    <s v=" "/>
    <x v="4"/>
    <x v="274"/>
    <x v="511"/>
    <n v="318122"/>
    <n v="0"/>
    <s v=" "/>
    <s v=" "/>
    <n v="30100000"/>
    <n v="11.68"/>
    <n v="0"/>
    <n v="0"/>
    <n v="11.68"/>
    <n v="9.14"/>
    <n v="0.55000000000000004"/>
    <n v="0"/>
    <n v="0"/>
    <n v="171"/>
    <n v="179.59"/>
    <n v="10.09"/>
    <n v="0"/>
    <n v="0"/>
    <n v="10.09"/>
    <n v="11.68"/>
    <n v="0.55000000000000004"/>
    <n v="0"/>
    <n v="0"/>
    <n v="159.32"/>
    <n v="170.45"/>
    <n v="0"/>
    <n v="0"/>
    <n v="0"/>
    <n v="0"/>
    <n v="0"/>
  </r>
  <r>
    <s v="32-L00-484"/>
    <x v="4"/>
    <x v="274"/>
    <x v="512"/>
    <n v="24.15"/>
    <x v="4"/>
    <x v="0"/>
    <x v="949"/>
    <s v="SL-7104-70          "/>
    <s v=" "/>
    <s v=" "/>
    <x v="4"/>
    <x v="274"/>
    <x v="512"/>
    <n v="318122"/>
    <n v="0"/>
    <s v=" "/>
    <s v=" "/>
    <n v="30100000"/>
    <n v="34.56"/>
    <n v="0"/>
    <n v="0"/>
    <n v="34.56"/>
    <n v="24.15"/>
    <n v="37.81"/>
    <n v="0"/>
    <n v="0"/>
    <n v="525.1"/>
    <n v="511.44"/>
    <n v="4.76"/>
    <n v="0"/>
    <n v="0"/>
    <n v="4.76"/>
    <n v="34.56"/>
    <n v="37.81"/>
    <n v="0"/>
    <n v="0"/>
    <n v="490.54"/>
    <n v="487.29"/>
    <n v="0"/>
    <n v="0"/>
    <n v="0"/>
    <n v="0"/>
    <n v="0"/>
  </r>
  <r>
    <s v="32-L00-485"/>
    <x v="4"/>
    <x v="274"/>
    <x v="513"/>
    <n v="14553.09"/>
    <x v="4"/>
    <x v="0"/>
    <x v="950"/>
    <s v="SUN CITY #32A       "/>
    <s v=" "/>
    <s v=" "/>
    <x v="4"/>
    <x v="274"/>
    <x v="513"/>
    <n v="319122"/>
    <n v="0"/>
    <s v=" "/>
    <s v=" "/>
    <s v="32L00485"/>
    <n v="16245.66"/>
    <n v="0"/>
    <n v="0"/>
    <n v="2143.91"/>
    <n v="451.34"/>
    <n v="13503.56"/>
    <n v="0"/>
    <n v="0"/>
    <n v="21158.400000000001"/>
    <n v="22207.93"/>
    <n v="17359.080000000002"/>
    <n v="0"/>
    <n v="0"/>
    <n v="2143.91"/>
    <n v="1030.49"/>
    <n v="13503.56"/>
    <n v="0"/>
    <n v="0"/>
    <n v="19014.490000000002"/>
    <n v="21756.59"/>
    <n v="0"/>
    <n v="0"/>
    <n v="0"/>
    <n v="0"/>
    <n v="0"/>
  </r>
  <r>
    <s v="32-L00-486"/>
    <x v="4"/>
    <x v="274"/>
    <x v="514"/>
    <n v="19607.22"/>
    <x v="4"/>
    <x v="0"/>
    <x v="951"/>
    <s v="SUN CITY #31A       "/>
    <s v=" "/>
    <s v=" "/>
    <x v="4"/>
    <x v="274"/>
    <x v="514"/>
    <n v="319122"/>
    <n v="0"/>
    <s v=" "/>
    <s v=" "/>
    <s v="32L00486"/>
    <n v="21825.84"/>
    <n v="0"/>
    <n v="0"/>
    <n v="2960.95"/>
    <n v="742.33"/>
    <n v="16576.669999999998"/>
    <n v="0"/>
    <n v="0"/>
    <n v="29219.45"/>
    <n v="32250"/>
    <n v="22219.23"/>
    <n v="0"/>
    <n v="0"/>
    <n v="2960.95"/>
    <n v="2567.56"/>
    <n v="16576.669999999998"/>
    <n v="0"/>
    <n v="0"/>
    <n v="26258.5"/>
    <n v="31507.67"/>
    <n v="0"/>
    <n v="0"/>
    <n v="0"/>
    <n v="0"/>
    <n v="0"/>
  </r>
  <r>
    <s v="32-L00-487"/>
    <x v="4"/>
    <x v="274"/>
    <x v="515"/>
    <n v="9207.7999999999993"/>
    <x v="4"/>
    <x v="0"/>
    <x v="952"/>
    <s v="SUN CITY #39        "/>
    <s v=" "/>
    <s v=" "/>
    <x v="4"/>
    <x v="274"/>
    <x v="515"/>
    <n v="319122"/>
    <n v="0"/>
    <s v=" "/>
    <s v=" "/>
    <s v="32L00487"/>
    <n v="9378.94"/>
    <n v="0"/>
    <n v="0"/>
    <n v="1175.25"/>
    <n v="1004.11"/>
    <n v="8450.66"/>
    <n v="0"/>
    <n v="0"/>
    <n v="11621.32"/>
    <n v="12378.46"/>
    <n v="10147.49"/>
    <n v="0"/>
    <n v="0"/>
    <n v="1175.25"/>
    <n v="406.7"/>
    <n v="8450.66"/>
    <n v="0"/>
    <n v="0"/>
    <n v="10446.07"/>
    <n v="11374.35"/>
    <n v="0"/>
    <n v="0"/>
    <n v="0"/>
    <n v="0"/>
    <n v="0"/>
  </r>
  <r>
    <s v="32-L00-488"/>
    <x v="4"/>
    <x v="274"/>
    <x v="516"/>
    <n v="4409.99"/>
    <x v="4"/>
    <x v="0"/>
    <x v="953"/>
    <s v="SUN CITY #40        "/>
    <s v=" "/>
    <s v=" "/>
    <x v="4"/>
    <x v="274"/>
    <x v="516"/>
    <n v="319122"/>
    <n v="0"/>
    <s v=" "/>
    <s v=" "/>
    <s v="32L00488"/>
    <n v="5022.5200000000004"/>
    <n v="0"/>
    <n v="0"/>
    <n v="689.74"/>
    <n v="77.209999999999994"/>
    <n v="3812.28"/>
    <n v="0"/>
    <n v="0"/>
    <n v="6807.2"/>
    <n v="7404.91"/>
    <n v="5338.71"/>
    <n v="0"/>
    <n v="0"/>
    <n v="689.74"/>
    <n v="373.55"/>
    <n v="3812.28"/>
    <n v="0"/>
    <n v="0"/>
    <n v="6117.46"/>
    <n v="7327.7"/>
    <n v="0"/>
    <n v="0"/>
    <n v="0"/>
    <n v="0"/>
    <n v="0"/>
  </r>
  <r>
    <s v="32-L00-489"/>
    <x v="4"/>
    <x v="274"/>
    <x v="517"/>
    <n v="32788.49"/>
    <x v="4"/>
    <x v="0"/>
    <x v="954"/>
    <s v="AHWATUKEE           "/>
    <s v=" "/>
    <s v=" "/>
    <x v="4"/>
    <x v="274"/>
    <x v="517"/>
    <n v="319122"/>
    <n v="0"/>
    <s v=" "/>
    <s v=" "/>
    <s v="32L00489"/>
    <n v="32788.49"/>
    <n v="0"/>
    <n v="0"/>
    <n v="0"/>
    <n v="0"/>
    <n v="32672.240000000002"/>
    <n v="0"/>
    <n v="0"/>
    <n v="41.24"/>
    <n v="157.49"/>
    <n v="32738.57"/>
    <n v="0"/>
    <n v="0"/>
    <n v="0"/>
    <n v="49.92"/>
    <n v="32672.240000000002"/>
    <n v="0"/>
    <n v="0"/>
    <n v="41.24"/>
    <n v="157.49"/>
    <n v="0"/>
    <n v="0"/>
    <n v="0"/>
    <n v="0"/>
    <n v="0"/>
  </r>
  <r>
    <s v="32-L00-490"/>
    <x v="4"/>
    <x v="274"/>
    <x v="518"/>
    <n v="44.33"/>
    <x v="4"/>
    <x v="0"/>
    <x v="955"/>
    <s v="BRENTWOOD ACRES     "/>
    <s v=" "/>
    <s v=" "/>
    <x v="4"/>
    <x v="274"/>
    <x v="518"/>
    <n v="319122"/>
    <n v="0"/>
    <s v=" "/>
    <s v=" "/>
    <s v="32L00490"/>
    <n v="94.92"/>
    <n v="0"/>
    <n v="0"/>
    <n v="51.58"/>
    <n v="0.99"/>
    <n v="551.92999999999995"/>
    <n v="0"/>
    <n v="0"/>
    <n v="530.21"/>
    <n v="22.61"/>
    <n v="145.44"/>
    <n v="0"/>
    <n v="0"/>
    <n v="51.58"/>
    <n v="1.06"/>
    <n v="551.92999999999995"/>
    <n v="0"/>
    <n v="0"/>
    <n v="478.63"/>
    <n v="21.62"/>
    <n v="0"/>
    <n v="0"/>
    <n v="0"/>
    <n v="0"/>
    <n v="0"/>
  </r>
  <r>
    <s v="32-L00-492"/>
    <x v="4"/>
    <x v="274"/>
    <x v="519"/>
    <n v="3420.41"/>
    <x v="4"/>
    <x v="0"/>
    <x v="956"/>
    <s v="DESERT SANDS G&amp;CC 8 "/>
    <s v=" "/>
    <s v=" "/>
    <x v="4"/>
    <x v="274"/>
    <x v="519"/>
    <n v="319122"/>
    <n v="0"/>
    <s v=" "/>
    <s v=" "/>
    <s v="32L00492"/>
    <n v="3847.52"/>
    <n v="0"/>
    <n v="0"/>
    <n v="500.07"/>
    <n v="72.959999999999994"/>
    <n v="3495.35"/>
    <n v="0"/>
    <n v="0"/>
    <n v="5040.6099999999997"/>
    <n v="4965.67"/>
    <n v="4104.2700000000004"/>
    <n v="0"/>
    <n v="0"/>
    <n v="500.07"/>
    <n v="243.32"/>
    <n v="3495.35"/>
    <n v="0"/>
    <n v="0"/>
    <n v="4540.54"/>
    <n v="4892.71"/>
    <n v="0"/>
    <n v="0"/>
    <n v="0"/>
    <n v="0"/>
    <n v="0"/>
  </r>
  <r>
    <s v="32-L00-493"/>
    <x v="4"/>
    <x v="274"/>
    <x v="520"/>
    <n v="7143.84"/>
    <x v="4"/>
    <x v="0"/>
    <x v="957"/>
    <s v="AHWATUKEE RD-2      "/>
    <s v=" "/>
    <s v=" "/>
    <x v="4"/>
    <x v="274"/>
    <x v="520"/>
    <n v="319122"/>
    <n v="0"/>
    <s v=" "/>
    <s v=" "/>
    <s v="32L00493"/>
    <n v="7143.84"/>
    <n v="0"/>
    <n v="0"/>
    <n v="0"/>
    <n v="0"/>
    <n v="7118.49"/>
    <n v="0"/>
    <n v="0"/>
    <n v="8.98"/>
    <n v="34.33"/>
    <n v="7132.95"/>
    <n v="0"/>
    <n v="0"/>
    <n v="0"/>
    <n v="10.89"/>
    <n v="7118.49"/>
    <n v="0"/>
    <n v="0"/>
    <n v="8.98"/>
    <n v="34.33"/>
    <n v="0"/>
    <n v="0"/>
    <n v="0"/>
    <n v="0"/>
    <n v="0"/>
  </r>
  <r>
    <s v="32-L00-494"/>
    <x v="4"/>
    <x v="274"/>
    <x v="521"/>
    <n v="12738.03"/>
    <x v="4"/>
    <x v="0"/>
    <x v="958"/>
    <s v="SUN CITY NO. 37     "/>
    <s v=" "/>
    <s v=" "/>
    <x v="4"/>
    <x v="274"/>
    <x v="521"/>
    <n v="319122"/>
    <n v="0"/>
    <s v=" "/>
    <s v=" "/>
    <s v="32L00494"/>
    <n v="14004.81"/>
    <n v="0"/>
    <n v="0"/>
    <n v="1857.65"/>
    <n v="590.87"/>
    <n v="11660.87"/>
    <n v="0"/>
    <n v="0"/>
    <n v="18334.05"/>
    <n v="19411.21"/>
    <n v="14658.03"/>
    <n v="0"/>
    <n v="0"/>
    <n v="1857.65"/>
    <n v="1204.43"/>
    <n v="11660.87"/>
    <n v="0"/>
    <n v="0"/>
    <n v="16476.400000000001"/>
    <n v="18820.34"/>
    <n v="0"/>
    <n v="0"/>
    <n v="0"/>
    <n v="0"/>
    <n v="0"/>
  </r>
  <r>
    <s v="32-L00-495"/>
    <x v="4"/>
    <x v="274"/>
    <x v="522"/>
    <n v="7346.78"/>
    <x v="4"/>
    <x v="0"/>
    <x v="959"/>
    <s v="SUN CITY NO 42      "/>
    <s v=" "/>
    <s v=" "/>
    <x v="4"/>
    <x v="274"/>
    <x v="522"/>
    <n v="319122"/>
    <n v="0"/>
    <s v=" "/>
    <s v=" "/>
    <s v="32L00495"/>
    <n v="7031.37"/>
    <n v="0"/>
    <n v="0"/>
    <n v="1004.55"/>
    <n v="1319.96"/>
    <n v="5788.42"/>
    <n v="0"/>
    <n v="0"/>
    <n v="9915.09"/>
    <n v="11473.45"/>
    <n v="7624.3"/>
    <n v="0"/>
    <n v="0"/>
    <n v="1004.55"/>
    <n v="411.62"/>
    <n v="5788.42"/>
    <n v="0"/>
    <n v="0"/>
    <n v="8910.5400000000009"/>
    <n v="10153.49"/>
    <n v="0"/>
    <n v="0"/>
    <n v="0"/>
    <n v="0"/>
    <n v="0"/>
  </r>
  <r>
    <s v="32-L00-496"/>
    <x v="4"/>
    <x v="274"/>
    <x v="523"/>
    <n v="13506.96"/>
    <x v="4"/>
    <x v="0"/>
    <x v="960"/>
    <s v="SUN CITY NO. 43     "/>
    <s v=" "/>
    <s v=" "/>
    <x v="4"/>
    <x v="274"/>
    <x v="523"/>
    <n v="319122"/>
    <n v="0"/>
    <s v=" "/>
    <s v=" "/>
    <s v="32L00496"/>
    <n v="15289.47"/>
    <n v="0"/>
    <n v="0"/>
    <n v="2277.9899999999998"/>
    <n v="495.48"/>
    <n v="11551.23"/>
    <n v="0"/>
    <n v="0"/>
    <n v="22479.119999999999"/>
    <n v="24434.85"/>
    <n v="15888.22"/>
    <n v="0"/>
    <n v="0"/>
    <n v="2277.9899999999998"/>
    <n v="1679.24"/>
    <n v="11551.23"/>
    <n v="0"/>
    <n v="0"/>
    <n v="20201.13"/>
    <n v="23939.37"/>
    <n v="0"/>
    <n v="0"/>
    <n v="0"/>
    <n v="0"/>
    <n v="0"/>
  </r>
  <r>
    <s v="32-L00-497"/>
    <x v="4"/>
    <x v="274"/>
    <x v="524"/>
    <n v="0"/>
    <x v="4"/>
    <x v="0"/>
    <x v="961"/>
    <s v="SL-7104-090         "/>
    <s v=" "/>
    <s v=" "/>
    <x v="4"/>
    <x v="274"/>
    <x v="524"/>
    <n v="318122"/>
    <n v="0"/>
    <s v=" "/>
    <s v=" "/>
    <n v="30100000"/>
    <n v="0"/>
    <n v="0"/>
    <n v="0"/>
    <n v="0"/>
    <n v="0"/>
    <n v="0"/>
    <n v="0"/>
    <n v="0"/>
    <n v="0"/>
    <n v="0"/>
    <n v="0"/>
    <n v="0"/>
    <n v="0"/>
    <n v="0"/>
    <n v="0"/>
    <n v="0"/>
    <n v="0"/>
    <n v="0"/>
    <n v="0"/>
    <n v="0"/>
    <n v="0"/>
    <n v="0"/>
    <n v="0"/>
    <n v="0"/>
    <n v="0"/>
  </r>
  <r>
    <s v="32-L00-498"/>
    <x v="4"/>
    <x v="274"/>
    <x v="525"/>
    <n v="45.13"/>
    <x v="4"/>
    <x v="0"/>
    <x v="962"/>
    <s v="SL-7104-92          "/>
    <s v=" "/>
    <s v=" "/>
    <x v="4"/>
    <x v="274"/>
    <x v="525"/>
    <n v="318122"/>
    <n v="0"/>
    <s v=" "/>
    <s v=" "/>
    <n v="30100000"/>
    <n v="82.71"/>
    <n v="0"/>
    <n v="0"/>
    <n v="82.71"/>
    <n v="45.13"/>
    <n v="11.42"/>
    <n v="0"/>
    <n v="0"/>
    <n v="950.86"/>
    <n v="984.57"/>
    <n v="37.090000000000003"/>
    <n v="0"/>
    <n v="0"/>
    <n v="37.090000000000003"/>
    <n v="82.71"/>
    <n v="11.42"/>
    <n v="0"/>
    <n v="0"/>
    <n v="868.15"/>
    <n v="939.44"/>
    <n v="0"/>
    <n v="0"/>
    <n v="0"/>
    <n v="0"/>
    <n v="0"/>
  </r>
  <r>
    <s v="32-L00-499"/>
    <x v="4"/>
    <x v="274"/>
    <x v="526"/>
    <n v="2111.1"/>
    <x v="4"/>
    <x v="0"/>
    <x v="963"/>
    <s v="SUN CITY NO 28 B    "/>
    <s v=" "/>
    <s v=" "/>
    <x v="4"/>
    <x v="274"/>
    <x v="526"/>
    <n v="319122"/>
    <n v="0"/>
    <s v=" "/>
    <s v=" "/>
    <s v="32L00499"/>
    <n v="2255.21"/>
    <n v="0"/>
    <n v="0"/>
    <n v="336.29"/>
    <n v="192.18"/>
    <n v="1813.65"/>
    <n v="0"/>
    <n v="0"/>
    <n v="3318.43"/>
    <n v="3615.88"/>
    <n v="2416.67"/>
    <n v="0"/>
    <n v="0"/>
    <n v="336.29"/>
    <n v="174.83"/>
    <n v="1813.65"/>
    <n v="0"/>
    <n v="0"/>
    <n v="2982.14"/>
    <n v="3423.7"/>
    <n v="0"/>
    <n v="0"/>
    <n v="0"/>
    <n v="0"/>
    <n v="0"/>
  </r>
  <r>
    <s v="32-L00-801"/>
    <x v="4"/>
    <x v="274"/>
    <x v="175"/>
    <n v="5408.01"/>
    <x v="4"/>
    <x v="0"/>
    <x v="964"/>
    <s v="SCOTS ESTATES #1    "/>
    <s v=" "/>
    <s v=" "/>
    <x v="4"/>
    <x v="274"/>
    <x v="175"/>
    <n v="319122"/>
    <n v="0"/>
    <s v=" "/>
    <s v=" "/>
    <s v="32L00801"/>
    <n v="5540.98"/>
    <n v="0"/>
    <n v="0"/>
    <n v="135.79"/>
    <n v="2.82"/>
    <n v="6650.28"/>
    <n v="0"/>
    <n v="0"/>
    <n v="1400.05"/>
    <n v="157.78"/>
    <n v="5662.35"/>
    <n v="0"/>
    <n v="0"/>
    <n v="135.53"/>
    <n v="14.16"/>
    <n v="6650.28"/>
    <n v="0"/>
    <n v="0"/>
    <n v="1264.26"/>
    <n v="154.96"/>
    <n v="0"/>
    <n v="0"/>
    <n v="0"/>
    <n v="0"/>
    <n v="0"/>
  </r>
  <r>
    <s v="32-L00-802"/>
    <x v="4"/>
    <x v="274"/>
    <x v="176"/>
    <n v="2394.02"/>
    <x v="4"/>
    <x v="0"/>
    <x v="965"/>
    <s v="SCOTS HIGHLANDS #1  "/>
    <s v=" "/>
    <s v=" "/>
    <x v="4"/>
    <x v="274"/>
    <x v="176"/>
    <n v="319122"/>
    <n v="0"/>
    <s v=" "/>
    <s v=" "/>
    <s v="32L00802"/>
    <n v="2448.19"/>
    <n v="0"/>
    <n v="0"/>
    <n v="58.08"/>
    <n v="3.91"/>
    <n v="2908.99"/>
    <n v="0"/>
    <n v="0"/>
    <n v="599.91"/>
    <n v="84.94"/>
    <n v="2496.42"/>
    <n v="0"/>
    <n v="0"/>
    <n v="58.08"/>
    <n v="9.85"/>
    <n v="2908.99"/>
    <n v="0"/>
    <n v="0"/>
    <n v="541.83000000000004"/>
    <n v="81.03"/>
    <n v="0"/>
    <n v="0"/>
    <n v="0"/>
    <n v="0"/>
    <n v="0"/>
  </r>
  <r>
    <s v="32-L00-810"/>
    <x v="4"/>
    <x v="274"/>
    <x v="184"/>
    <n v="6936.04"/>
    <x v="4"/>
    <x v="0"/>
    <x v="966"/>
    <s v="MELVILLE            "/>
    <s v=" "/>
    <s v=" "/>
    <x v="4"/>
    <x v="274"/>
    <x v="184"/>
    <n v="319122"/>
    <n v="0"/>
    <s v=" "/>
    <s v=" "/>
    <s v="32L00810"/>
    <n v="7121.63"/>
    <n v="0"/>
    <n v="0"/>
    <n v="187.14"/>
    <n v="1.55"/>
    <n v="8701.98"/>
    <n v="0"/>
    <n v="0"/>
    <n v="1932.29"/>
    <n v="166.35"/>
    <n v="7289.14"/>
    <n v="0"/>
    <n v="0"/>
    <n v="187.14"/>
    <n v="19.63"/>
    <n v="8701.98"/>
    <n v="0"/>
    <n v="0"/>
    <n v="1745.15"/>
    <n v="164.8"/>
    <n v="0"/>
    <n v="0"/>
    <n v="0"/>
    <n v="0"/>
    <n v="0"/>
  </r>
  <r>
    <s v="32-L00-812"/>
    <x v="4"/>
    <x v="274"/>
    <x v="186"/>
    <n v="15741.82"/>
    <x v="4"/>
    <x v="0"/>
    <x v="967"/>
    <s v="SCOTS ESTATES #4    "/>
    <s v=" "/>
    <s v=" "/>
    <x v="4"/>
    <x v="274"/>
    <x v="186"/>
    <n v="319122"/>
    <n v="0"/>
    <s v=" "/>
    <s v=" "/>
    <s v="32L00812"/>
    <n v="16122.32"/>
    <n v="0"/>
    <n v="0"/>
    <n v="397.66"/>
    <n v="17.16"/>
    <n v="19431.47"/>
    <n v="0"/>
    <n v="0"/>
    <n v="4108.1899999999996"/>
    <n v="418.54"/>
    <n v="16475.47"/>
    <n v="0"/>
    <n v="0"/>
    <n v="397.66"/>
    <n v="44.51"/>
    <n v="19431.47"/>
    <n v="0"/>
    <n v="0"/>
    <n v="3710.53"/>
    <n v="401.38"/>
    <n v="0"/>
    <n v="0"/>
    <n v="0"/>
    <n v="0"/>
    <n v="0"/>
  </r>
  <r>
    <s v="32-L00-813"/>
    <x v="4"/>
    <x v="274"/>
    <x v="187"/>
    <n v="2558.14"/>
    <x v="4"/>
    <x v="0"/>
    <x v="968"/>
    <s v="SCOTS HIGHLANDS #2  "/>
    <s v=" "/>
    <s v=" "/>
    <x v="4"/>
    <x v="274"/>
    <x v="187"/>
    <n v="319122"/>
    <n v="0"/>
    <s v=" "/>
    <s v=" "/>
    <s v="32L00813"/>
    <n v="2621.61"/>
    <n v="0"/>
    <n v="0"/>
    <n v="64.55"/>
    <n v="1.08"/>
    <n v="3147.92"/>
    <n v="0"/>
    <n v="0"/>
    <n v="666.59"/>
    <n v="76.81"/>
    <n v="2677.15"/>
    <n v="0"/>
    <n v="0"/>
    <n v="64.55"/>
    <n v="9.01"/>
    <n v="3147.92"/>
    <n v="0"/>
    <n v="0"/>
    <n v="602.04"/>
    <n v="75.73"/>
    <n v="0"/>
    <n v="0"/>
    <n v="0"/>
    <n v="0"/>
    <n v="0"/>
  </r>
  <r>
    <s v="32-L00-816"/>
    <x v="4"/>
    <x v="274"/>
    <x v="190"/>
    <n v="6605.17"/>
    <x v="4"/>
    <x v="0"/>
    <x v="969"/>
    <s v="SCOTS ESTATES #2    "/>
    <s v=" "/>
    <s v=" "/>
    <x v="4"/>
    <x v="274"/>
    <x v="190"/>
    <n v="319122"/>
    <n v="0"/>
    <s v=" "/>
    <s v=" "/>
    <s v="32L00816"/>
    <n v="6767.84"/>
    <n v="0"/>
    <n v="0"/>
    <n v="167.79"/>
    <n v="5.12"/>
    <n v="8149.87"/>
    <n v="0"/>
    <n v="0"/>
    <n v="1734.1"/>
    <n v="189.4"/>
    <n v="6918.49"/>
    <n v="0"/>
    <n v="0"/>
    <n v="167.79"/>
    <n v="17.14"/>
    <n v="8149.87"/>
    <n v="0"/>
    <n v="0"/>
    <n v="1566.31"/>
    <n v="184.28"/>
    <n v="0"/>
    <n v="0"/>
    <n v="0"/>
    <n v="0"/>
    <n v="0"/>
  </r>
  <r>
    <s v="32-L00-817"/>
    <x v="4"/>
    <x v="274"/>
    <x v="191"/>
    <n v="8160.42"/>
    <x v="4"/>
    <x v="0"/>
    <x v="970"/>
    <s v="CAVALIER            "/>
    <s v=" "/>
    <s v=" "/>
    <x v="4"/>
    <x v="274"/>
    <x v="191"/>
    <n v="319122"/>
    <n v="0"/>
    <s v=" "/>
    <s v=" "/>
    <s v="32L00817"/>
    <n v="8318.7099999999991"/>
    <n v="0"/>
    <n v="0"/>
    <n v="164.84"/>
    <n v="6.55"/>
    <n v="9228.83"/>
    <n v="0"/>
    <n v="0"/>
    <n v="1267.96"/>
    <n v="199.55"/>
    <n v="8463.14"/>
    <n v="0"/>
    <n v="0"/>
    <n v="164.84"/>
    <n v="20.41"/>
    <n v="9228.83"/>
    <n v="0"/>
    <n v="0"/>
    <n v="1103.1199999999999"/>
    <n v="193"/>
    <n v="0"/>
    <n v="0"/>
    <n v="0"/>
    <n v="0"/>
    <n v="0"/>
  </r>
  <r>
    <s v="32-L00-820"/>
    <x v="4"/>
    <x v="274"/>
    <x v="194"/>
    <n v="3467.45"/>
    <x v="4"/>
    <x v="0"/>
    <x v="971"/>
    <s v="HIDDEN VILLAGE      "/>
    <s v=" "/>
    <s v=" "/>
    <x v="4"/>
    <x v="274"/>
    <x v="194"/>
    <n v="319122"/>
    <n v="0"/>
    <s v=" "/>
    <s v=" "/>
    <s v="32L00820"/>
    <n v="3504.63"/>
    <n v="0"/>
    <n v="0"/>
    <n v="51.65"/>
    <n v="14.47"/>
    <n v="3663.04"/>
    <n v="0"/>
    <n v="0"/>
    <n v="534.85"/>
    <n v="339.26"/>
    <n v="3525.66"/>
    <n v="0"/>
    <n v="0"/>
    <n v="51.65"/>
    <n v="30.62"/>
    <n v="3663.04"/>
    <n v="0"/>
    <n v="0"/>
    <n v="483.2"/>
    <n v="324.79000000000002"/>
    <n v="0"/>
    <n v="0"/>
    <n v="0"/>
    <n v="0"/>
    <n v="0"/>
  </r>
  <r>
    <s v="32-L00-821"/>
    <x v="4"/>
    <x v="274"/>
    <x v="527"/>
    <n v="8789.85"/>
    <x v="4"/>
    <x v="0"/>
    <x v="972"/>
    <s v="SCOTS ESTATES #3    "/>
    <s v=" "/>
    <s v=" "/>
    <x v="4"/>
    <x v="274"/>
    <x v="527"/>
    <n v="319122"/>
    <n v="0"/>
    <s v=" "/>
    <s v=" "/>
    <s v="32L00821"/>
    <n v="8995.3799999999992"/>
    <n v="0"/>
    <n v="0"/>
    <n v="212.97"/>
    <n v="7.44"/>
    <n v="10689.04"/>
    <n v="0"/>
    <n v="0"/>
    <n v="2199.79"/>
    <n v="300.60000000000002"/>
    <n v="9178.83"/>
    <n v="0"/>
    <n v="0"/>
    <n v="212.97"/>
    <n v="29.52"/>
    <n v="10689.04"/>
    <n v="0"/>
    <n v="0"/>
    <n v="1986.82"/>
    <n v="293.16000000000003"/>
    <n v="0"/>
    <n v="0"/>
    <n v="0"/>
    <n v="0"/>
    <n v="0"/>
  </r>
  <r>
    <s v="32-L00-825"/>
    <x v="4"/>
    <x v="274"/>
    <x v="528"/>
    <n v="2365.35"/>
    <x v="4"/>
    <x v="0"/>
    <x v="973"/>
    <s v="MESA C C PARK       "/>
    <s v=" "/>
    <s v=" "/>
    <x v="4"/>
    <x v="274"/>
    <x v="528"/>
    <n v="319122"/>
    <n v="0"/>
    <s v=" "/>
    <s v=" "/>
    <s v="32L00825"/>
    <n v="2638.52"/>
    <n v="0"/>
    <n v="0"/>
    <n v="333.37"/>
    <n v="60.2"/>
    <n v="2285.8000000000002"/>
    <n v="0"/>
    <n v="0"/>
    <n v="3360.17"/>
    <n v="3439.72"/>
    <n v="2808.94"/>
    <n v="0"/>
    <n v="0"/>
    <n v="333.37"/>
    <n v="162.94999999999999"/>
    <n v="2285.8000000000002"/>
    <n v="0"/>
    <n v="0"/>
    <n v="3026.8"/>
    <n v="3379.52"/>
    <n v="0"/>
    <n v="0"/>
    <n v="0"/>
    <n v="0"/>
    <n v="0"/>
  </r>
  <r>
    <s v="32-L00-827"/>
    <x v="4"/>
    <x v="274"/>
    <x v="529"/>
    <n v="13767.11"/>
    <x v="4"/>
    <x v="0"/>
    <x v="974"/>
    <s v="SCOTS ESTATES #5    "/>
    <s v=" "/>
    <s v=" "/>
    <x v="4"/>
    <x v="274"/>
    <x v="529"/>
    <n v="319122"/>
    <n v="0"/>
    <s v=" "/>
    <s v=" "/>
    <s v="32L00827"/>
    <n v="14098.12"/>
    <n v="0"/>
    <n v="0"/>
    <n v="347.3"/>
    <n v="16.29"/>
    <n v="16916.34"/>
    <n v="0"/>
    <n v="0"/>
    <n v="3588.37"/>
    <n v="439.14"/>
    <n v="14399.55"/>
    <n v="0"/>
    <n v="0"/>
    <n v="347.3"/>
    <n v="45.87"/>
    <n v="16916.34"/>
    <n v="0"/>
    <n v="0"/>
    <n v="3241.07"/>
    <n v="422.85"/>
    <n v="0"/>
    <n v="0"/>
    <n v="0"/>
    <n v="0"/>
    <n v="0"/>
  </r>
  <r>
    <s v="32-L00-830"/>
    <x v="4"/>
    <x v="274"/>
    <x v="530"/>
    <n v="2101.7199999999998"/>
    <x v="4"/>
    <x v="0"/>
    <x v="975"/>
    <s v="TRAIL WEST          "/>
    <s v=" "/>
    <s v=" "/>
    <x v="4"/>
    <x v="274"/>
    <x v="530"/>
    <n v="319122"/>
    <n v="0"/>
    <s v=" "/>
    <s v=" "/>
    <s v="32L00830"/>
    <n v="2149.0100000000002"/>
    <n v="0"/>
    <n v="0"/>
    <n v="51.65"/>
    <n v="4.3600000000000003"/>
    <n v="2560.87"/>
    <n v="0"/>
    <n v="0"/>
    <n v="533.45000000000005"/>
    <n v="74.3"/>
    <n v="2193.7199999999998"/>
    <n v="0"/>
    <n v="0"/>
    <n v="51.65"/>
    <n v="6.94"/>
    <n v="2560.87"/>
    <n v="0"/>
    <n v="0"/>
    <n v="481.8"/>
    <n v="69.94"/>
    <n v="0"/>
    <n v="0"/>
    <n v="0"/>
    <n v="0"/>
    <n v="0"/>
  </r>
  <r>
    <s v="32-L00-836"/>
    <x v="4"/>
    <x v="274"/>
    <x v="531"/>
    <n v="1420.58"/>
    <x v="4"/>
    <x v="0"/>
    <x v="976"/>
    <s v="DREAMLAND VILLA     "/>
    <s v=" "/>
    <s v=" "/>
    <x v="4"/>
    <x v="274"/>
    <x v="531"/>
    <n v="319122"/>
    <n v="0"/>
    <s v=" "/>
    <s v=" "/>
    <s v="32L00836"/>
    <n v="1522.17"/>
    <n v="0"/>
    <n v="0"/>
    <n v="212.6"/>
    <n v="111.01"/>
    <n v="1074.0899999999999"/>
    <n v="0"/>
    <n v="0"/>
    <n v="2143.35"/>
    <n v="2489.84"/>
    <n v="1652.64"/>
    <n v="0"/>
    <n v="0"/>
    <n v="212.6"/>
    <n v="82.13"/>
    <n v="1074.0899999999999"/>
    <n v="0"/>
    <n v="0"/>
    <n v="1930.75"/>
    <n v="2378.83"/>
    <n v="0"/>
    <n v="0"/>
    <n v="0"/>
    <n v="0"/>
    <n v="0"/>
  </r>
  <r>
    <s v="32-L00-837"/>
    <x v="4"/>
    <x v="274"/>
    <x v="532"/>
    <n v="4969.9399999999996"/>
    <x v="4"/>
    <x v="0"/>
    <x v="977"/>
    <s v="SCOTS CTY ACRES #1  "/>
    <s v=" "/>
    <s v=" "/>
    <x v="4"/>
    <x v="274"/>
    <x v="532"/>
    <n v="319122"/>
    <n v="0"/>
    <s v=" "/>
    <s v=" "/>
    <s v="32L00837"/>
    <n v="5081.92"/>
    <n v="0"/>
    <n v="0"/>
    <n v="122.63"/>
    <n v="10.65"/>
    <n v="6071.6"/>
    <n v="0"/>
    <n v="0"/>
    <n v="1267.99"/>
    <n v="166.33"/>
    <n v="5188.6000000000004"/>
    <n v="0"/>
    <n v="0"/>
    <n v="122.63"/>
    <n v="15.95"/>
    <n v="6071.6"/>
    <n v="0"/>
    <n v="0"/>
    <n v="1145.3599999999999"/>
    <n v="155.68"/>
    <n v="0"/>
    <n v="0"/>
    <n v="0"/>
    <n v="0"/>
    <n v="0"/>
  </r>
  <r>
    <s v="32-L00-838"/>
    <x v="4"/>
    <x v="274"/>
    <x v="533"/>
    <n v="4638.93"/>
    <x v="4"/>
    <x v="0"/>
    <x v="978"/>
    <s v="COX HEIGHTS #1      "/>
    <s v=" "/>
    <s v=" "/>
    <x v="4"/>
    <x v="274"/>
    <x v="533"/>
    <n v="319122"/>
    <n v="0"/>
    <s v=" "/>
    <s v=" "/>
    <s v="32L00838"/>
    <n v="4752.09"/>
    <n v="0"/>
    <n v="0"/>
    <n v="116.15"/>
    <n v="2.99"/>
    <n v="5705.3"/>
    <n v="0"/>
    <n v="0"/>
    <n v="1199.52"/>
    <n v="133.15"/>
    <n v="4852.53"/>
    <n v="0"/>
    <n v="0"/>
    <n v="116.15"/>
    <n v="15.71"/>
    <n v="5705.3"/>
    <n v="0"/>
    <n v="0"/>
    <n v="1083.3699999999999"/>
    <n v="130.16"/>
    <n v="0"/>
    <n v="0"/>
    <n v="0"/>
    <n v="0"/>
    <n v="0"/>
  </r>
  <r>
    <s v="32-L00-839"/>
    <x v="4"/>
    <x v="274"/>
    <x v="534"/>
    <n v="12340.6"/>
    <x v="4"/>
    <x v="0"/>
    <x v="979"/>
    <s v="COX HEIGHTS #2      "/>
    <s v=" "/>
    <s v=" "/>
    <x v="4"/>
    <x v="274"/>
    <x v="534"/>
    <n v="319122"/>
    <n v="0"/>
    <s v=" "/>
    <s v=" "/>
    <s v="32L00839"/>
    <n v="12659.65"/>
    <n v="0"/>
    <n v="0"/>
    <n v="326.16000000000003"/>
    <n v="7.11"/>
    <n v="15399.43"/>
    <n v="0"/>
    <n v="0"/>
    <n v="3369"/>
    <n v="310.17"/>
    <n v="12956"/>
    <n v="0"/>
    <n v="0"/>
    <n v="326.16000000000003"/>
    <n v="29.81"/>
    <n v="15399.43"/>
    <n v="0"/>
    <n v="0"/>
    <n v="3042.84"/>
    <n v="303.06"/>
    <n v="0"/>
    <n v="0"/>
    <n v="0"/>
    <n v="0"/>
    <n v="0"/>
  </r>
  <r>
    <s v="32-L00-840"/>
    <x v="4"/>
    <x v="274"/>
    <x v="535"/>
    <n v="1901.35"/>
    <x v="4"/>
    <x v="0"/>
    <x v="980"/>
    <s v="DREAMLAND VILLA #2  "/>
    <s v=" "/>
    <s v=" "/>
    <x v="4"/>
    <x v="274"/>
    <x v="535"/>
    <n v="319122"/>
    <n v="0"/>
    <s v=" "/>
    <s v=" "/>
    <s v="32L00840"/>
    <n v="2116.35"/>
    <n v="0"/>
    <n v="0"/>
    <n v="304.52999999999997"/>
    <n v="89.53"/>
    <n v="1555.57"/>
    <n v="0"/>
    <n v="0"/>
    <n v="3068.94"/>
    <n v="3414.72"/>
    <n v="2157.37"/>
    <n v="0"/>
    <n v="0"/>
    <n v="304.52999999999997"/>
    <n v="263.51"/>
    <n v="1555.57"/>
    <n v="0"/>
    <n v="0"/>
    <n v="2764.41"/>
    <n v="3325.19"/>
    <n v="0"/>
    <n v="0"/>
    <n v="0"/>
    <n v="0"/>
    <n v="0"/>
  </r>
  <r>
    <s v="32-L00-844"/>
    <x v="4"/>
    <x v="274"/>
    <x v="536"/>
    <n v="4460.1899999999996"/>
    <x v="4"/>
    <x v="0"/>
    <x v="981"/>
    <s v="ESQUIRE VILLA #1    "/>
    <s v=" "/>
    <s v=" "/>
    <x v="4"/>
    <x v="274"/>
    <x v="536"/>
    <n v="319122"/>
    <n v="0"/>
    <s v=" "/>
    <s v=" "/>
    <s v="32L00844"/>
    <n v="4791.21"/>
    <n v="0"/>
    <n v="0"/>
    <n v="619.13"/>
    <n v="288.11"/>
    <n v="3957.05"/>
    <n v="0"/>
    <n v="0"/>
    <n v="6240.21"/>
    <n v="6743.35"/>
    <n v="5174.66"/>
    <n v="0"/>
    <n v="0"/>
    <n v="619.13"/>
    <n v="235.68"/>
    <n v="3957.05"/>
    <n v="0"/>
    <n v="0"/>
    <n v="5621.08"/>
    <n v="6455.24"/>
    <n v="0"/>
    <n v="0"/>
    <n v="0"/>
    <n v="0"/>
    <n v="0"/>
  </r>
  <r>
    <s v="32-L00-848"/>
    <x v="4"/>
    <x v="274"/>
    <x v="537"/>
    <n v="13849.82"/>
    <x v="4"/>
    <x v="0"/>
    <x v="982"/>
    <s v="SCOTS ESTATES #7    "/>
    <s v=" "/>
    <s v=" "/>
    <x v="4"/>
    <x v="274"/>
    <x v="537"/>
    <n v="319122"/>
    <n v="0"/>
    <s v=" "/>
    <s v=" "/>
    <s v="32L00848"/>
    <n v="14191.61"/>
    <n v="0"/>
    <n v="0"/>
    <n v="354.91"/>
    <n v="13.12"/>
    <n v="17126.89"/>
    <n v="0"/>
    <n v="0"/>
    <n v="3665.21"/>
    <n v="388.14"/>
    <n v="14500.86"/>
    <n v="0"/>
    <n v="0"/>
    <n v="354.91"/>
    <n v="45.66"/>
    <n v="17126.89"/>
    <n v="0"/>
    <n v="0"/>
    <n v="3310.3"/>
    <n v="375.02"/>
    <n v="0"/>
    <n v="0"/>
    <n v="0"/>
    <n v="0"/>
    <n v="0"/>
  </r>
  <r>
    <s v="32-L00-849"/>
    <x v="4"/>
    <x v="274"/>
    <x v="538"/>
    <n v="13222.52"/>
    <x v="4"/>
    <x v="0"/>
    <x v="983"/>
    <s v="SCOTS ESTATES #6    "/>
    <s v=" "/>
    <s v=" "/>
    <x v="4"/>
    <x v="274"/>
    <x v="538"/>
    <n v="319122"/>
    <n v="0"/>
    <s v=" "/>
    <s v=" "/>
    <s v="32L00849"/>
    <n v="13580.89"/>
    <n v="0"/>
    <n v="0"/>
    <n v="371.77"/>
    <n v="13.4"/>
    <n v="16675.84"/>
    <n v="0"/>
    <n v="0"/>
    <n v="3842.98"/>
    <n v="389.66"/>
    <n v="13909.96"/>
    <n v="0"/>
    <n v="0"/>
    <n v="371.77"/>
    <n v="42.7"/>
    <n v="16675.84"/>
    <n v="0"/>
    <n v="0"/>
    <n v="3471.21"/>
    <n v="376.26"/>
    <n v="0"/>
    <n v="0"/>
    <n v="0"/>
    <n v="0"/>
    <n v="0"/>
  </r>
  <r>
    <s v="32-L00-850"/>
    <x v="4"/>
    <x v="274"/>
    <x v="539"/>
    <n v="9495.8700000000008"/>
    <x v="4"/>
    <x v="0"/>
    <x v="984"/>
    <s v="SCOTS ESTATES #8    "/>
    <s v=" "/>
    <s v=" "/>
    <x v="4"/>
    <x v="274"/>
    <x v="539"/>
    <n v="319122"/>
    <n v="0"/>
    <s v=" "/>
    <s v=" "/>
    <s v="32L00850"/>
    <n v="9721.92"/>
    <n v="0"/>
    <n v="0"/>
    <n v="232.34"/>
    <n v="6.29"/>
    <n v="11623.23"/>
    <n v="0"/>
    <n v="0"/>
    <n v="2399.91"/>
    <n v="272.55"/>
    <n v="9921.23"/>
    <n v="0"/>
    <n v="0"/>
    <n v="232.34"/>
    <n v="33.03"/>
    <n v="11623.23"/>
    <n v="0"/>
    <n v="0"/>
    <n v="2167.5700000000002"/>
    <n v="266.26"/>
    <n v="0"/>
    <n v="0"/>
    <n v="0"/>
    <n v="0"/>
    <n v="0"/>
  </r>
  <r>
    <s v="32-L00-851"/>
    <x v="4"/>
    <x v="274"/>
    <x v="540"/>
    <n v="5775.26"/>
    <x v="4"/>
    <x v="0"/>
    <x v="985"/>
    <s v="SCOTS ESTATES #9    "/>
    <s v=" "/>
    <s v=" "/>
    <x v="4"/>
    <x v="274"/>
    <x v="540"/>
    <n v="319122"/>
    <n v="0"/>
    <s v=" "/>
    <s v=" "/>
    <s v="32L00851"/>
    <n v="5920.09"/>
    <n v="0"/>
    <n v="0"/>
    <n v="148.43"/>
    <n v="3.6"/>
    <n v="7165.72"/>
    <n v="0"/>
    <n v="0"/>
    <n v="1532.91"/>
    <n v="142.44999999999999"/>
    <n v="6055.17"/>
    <n v="0"/>
    <n v="0"/>
    <n v="148.43"/>
    <n v="13.35"/>
    <n v="7165.72"/>
    <n v="0"/>
    <n v="0"/>
    <n v="1384.48"/>
    <n v="138.85"/>
    <n v="0"/>
    <n v="0"/>
    <n v="0"/>
    <n v="0"/>
    <n v="0"/>
  </r>
  <r>
    <s v="32-L00-853"/>
    <x v="4"/>
    <x v="274"/>
    <x v="541"/>
    <n v="11841.04"/>
    <x v="4"/>
    <x v="0"/>
    <x v="986"/>
    <s v="COX HT 3 &amp; SCTS E 12"/>
    <s v=" "/>
    <s v=" "/>
    <x v="4"/>
    <x v="274"/>
    <x v="541"/>
    <n v="319122"/>
    <n v="0"/>
    <s v=" "/>
    <s v=" "/>
    <s v="32L00853"/>
    <n v="12130.99"/>
    <n v="0"/>
    <n v="0"/>
    <n v="296.85000000000002"/>
    <n v="6.9"/>
    <n v="14539.5"/>
    <n v="0"/>
    <n v="0"/>
    <n v="3066.01"/>
    <n v="367.55"/>
    <n v="12392.39"/>
    <n v="0"/>
    <n v="0"/>
    <n v="296.85000000000002"/>
    <n v="35.450000000000003"/>
    <n v="14539.5"/>
    <n v="0"/>
    <n v="0"/>
    <n v="2769.16"/>
    <n v="360.65"/>
    <n v="0"/>
    <n v="0"/>
    <n v="0"/>
    <n v="0"/>
    <n v="0"/>
  </r>
  <r>
    <s v="32-L00-854"/>
    <x v="4"/>
    <x v="274"/>
    <x v="542"/>
    <n v="8524.49"/>
    <x v="4"/>
    <x v="0"/>
    <x v="987"/>
    <s v="SOUTHERN MEADOWS #1 "/>
    <s v=" "/>
    <s v=" "/>
    <x v="4"/>
    <x v="274"/>
    <x v="542"/>
    <n v="319122"/>
    <n v="0"/>
    <s v=" "/>
    <s v=" "/>
    <s v="32L00854"/>
    <n v="8524.49"/>
    <n v="0"/>
    <n v="0"/>
    <n v="0"/>
    <n v="0"/>
    <n v="8494.25"/>
    <n v="0"/>
    <n v="0"/>
    <n v="10.72"/>
    <n v="40.96"/>
    <n v="8511.5"/>
    <n v="0"/>
    <n v="0"/>
    <n v="0"/>
    <n v="12.99"/>
    <n v="8494.25"/>
    <n v="0"/>
    <n v="0"/>
    <n v="10.72"/>
    <n v="40.96"/>
    <n v="0"/>
    <n v="0"/>
    <n v="0"/>
    <n v="0"/>
    <n v="0"/>
  </r>
  <r>
    <s v="32-L00-855"/>
    <x v="4"/>
    <x v="274"/>
    <x v="543"/>
    <n v="1252.82"/>
    <x v="4"/>
    <x v="0"/>
    <x v="988"/>
    <s v="GLENMAR             "/>
    <s v=" "/>
    <s v=" "/>
    <x v="4"/>
    <x v="274"/>
    <x v="543"/>
    <n v="319122"/>
    <n v="0"/>
    <s v=" "/>
    <s v=" "/>
    <s v="32L00855"/>
    <n v="1487.09"/>
    <n v="0"/>
    <n v="0"/>
    <n v="234.27"/>
    <n v="0"/>
    <n v="1270.0899999999999"/>
    <n v="0"/>
    <n v="0"/>
    <n v="2360.96"/>
    <n v="2343.69"/>
    <n v="1487.26"/>
    <n v="0"/>
    <n v="0"/>
    <n v="234.27"/>
    <n v="234.1"/>
    <n v="1270.0899999999999"/>
    <n v="0"/>
    <n v="0"/>
    <n v="2126.69"/>
    <n v="2343.69"/>
    <n v="0"/>
    <n v="0"/>
    <n v="0"/>
    <n v="0"/>
    <n v="0"/>
  </r>
  <r>
    <s v="32-L00-859"/>
    <x v="4"/>
    <x v="274"/>
    <x v="544"/>
    <n v="4161.54"/>
    <x v="4"/>
    <x v="0"/>
    <x v="989"/>
    <s v="DREAMLAND VILLA #3  "/>
    <s v=" "/>
    <s v=" "/>
    <x v="4"/>
    <x v="274"/>
    <x v="544"/>
    <n v="319122"/>
    <n v="0"/>
    <s v=" "/>
    <s v=" "/>
    <s v="32L00859"/>
    <n v="4290.03"/>
    <n v="0"/>
    <n v="0"/>
    <n v="562.24"/>
    <n v="433.75"/>
    <n v="3299.71"/>
    <n v="0"/>
    <n v="0"/>
    <n v="5666.57"/>
    <n v="6528.4"/>
    <n v="4564.12"/>
    <n v="0"/>
    <n v="0"/>
    <n v="562.24"/>
    <n v="288.14999999999998"/>
    <n v="3299.71"/>
    <n v="0"/>
    <n v="0"/>
    <n v="5104.33"/>
    <n v="6094.65"/>
    <n v="0"/>
    <n v="0"/>
    <n v="0"/>
    <n v="0"/>
    <n v="0"/>
  </r>
  <r>
    <s v="32-L00-862"/>
    <x v="4"/>
    <x v="274"/>
    <x v="545"/>
    <n v="2498.33"/>
    <x v="4"/>
    <x v="0"/>
    <x v="990"/>
    <s v="TOWN &amp; CTRY SCOTS   "/>
    <s v=" "/>
    <s v=" "/>
    <x v="4"/>
    <x v="274"/>
    <x v="545"/>
    <n v="319122"/>
    <n v="0"/>
    <s v=" "/>
    <s v=" "/>
    <s v="32L00862"/>
    <n v="2567.96"/>
    <n v="0"/>
    <n v="0"/>
    <n v="70.97"/>
    <n v="1.34"/>
    <n v="3163.71"/>
    <n v="0"/>
    <n v="0"/>
    <n v="732.64"/>
    <n v="67.260000000000005"/>
    <n v="2629.89"/>
    <n v="0"/>
    <n v="0"/>
    <n v="70.97"/>
    <n v="9.0399999999999991"/>
    <n v="3163.71"/>
    <n v="0"/>
    <n v="0"/>
    <n v="661.67"/>
    <n v="65.92"/>
    <n v="0"/>
    <n v="0"/>
    <n v="0"/>
    <n v="0"/>
    <n v="0"/>
  </r>
  <r>
    <s v="32-L00-864"/>
    <x v="4"/>
    <x v="274"/>
    <x v="546"/>
    <n v="1469.16"/>
    <x v="4"/>
    <x v="0"/>
    <x v="991"/>
    <s v="SCOTS HIGHLANDS #4  "/>
    <s v=" "/>
    <s v=" "/>
    <x v="4"/>
    <x v="274"/>
    <x v="546"/>
    <n v="319122"/>
    <n v="0"/>
    <s v=" "/>
    <s v=" "/>
    <s v="32L00864"/>
    <n v="1510.87"/>
    <n v="0"/>
    <n v="0"/>
    <n v="42.72"/>
    <n v="1.01"/>
    <n v="1856.13"/>
    <n v="0"/>
    <n v="0"/>
    <n v="442.16"/>
    <n v="55.19"/>
    <n v="1544.69"/>
    <n v="0"/>
    <n v="0"/>
    <n v="42.72"/>
    <n v="8.9"/>
    <n v="1856.13"/>
    <n v="0"/>
    <n v="0"/>
    <n v="399.44"/>
    <n v="54.18"/>
    <n v="0"/>
    <n v="0"/>
    <n v="0"/>
    <n v="0"/>
    <n v="0"/>
  </r>
  <r>
    <s v="32-L00-865"/>
    <x v="4"/>
    <x v="274"/>
    <x v="547"/>
    <n v="2639.06"/>
    <x v="4"/>
    <x v="0"/>
    <x v="992"/>
    <s v="TRAIL WEST #2       "/>
    <s v=" "/>
    <s v=" "/>
    <x v="4"/>
    <x v="274"/>
    <x v="547"/>
    <n v="319122"/>
    <n v="0"/>
    <s v=" "/>
    <s v=" "/>
    <s v="32L00865"/>
    <n v="2701.72"/>
    <n v="0"/>
    <n v="0"/>
    <n v="64.55"/>
    <n v="1.89"/>
    <n v="3221.35"/>
    <n v="0"/>
    <n v="0"/>
    <n v="666.68"/>
    <n v="84.39"/>
    <n v="2760.18"/>
    <n v="0"/>
    <n v="0"/>
    <n v="64.55"/>
    <n v="6.09"/>
    <n v="3221.35"/>
    <n v="0"/>
    <n v="0"/>
    <n v="602.13"/>
    <n v="82.5"/>
    <n v="0"/>
    <n v="0"/>
    <n v="0"/>
    <n v="0"/>
    <n v="0"/>
  </r>
  <r>
    <s v="32-L00-868"/>
    <x v="4"/>
    <x v="274"/>
    <x v="548"/>
    <n v="7975.69"/>
    <x v="4"/>
    <x v="0"/>
    <x v="993"/>
    <s v="SCOTS ESTATES #16   "/>
    <s v=" "/>
    <s v=" "/>
    <x v="4"/>
    <x v="274"/>
    <x v="548"/>
    <n v="319122"/>
    <n v="0"/>
    <s v=" "/>
    <s v=" "/>
    <s v="32L00868"/>
    <n v="8170.66"/>
    <n v="0"/>
    <n v="0"/>
    <n v="200.04"/>
    <n v="5.07"/>
    <n v="9847.01"/>
    <n v="0"/>
    <n v="0"/>
    <n v="2066.1"/>
    <n v="194.78"/>
    <n v="8342.86"/>
    <n v="0"/>
    <n v="0"/>
    <n v="200.04"/>
    <n v="27.84"/>
    <n v="9847.01"/>
    <n v="0"/>
    <n v="0"/>
    <n v="1866.06"/>
    <n v="189.71"/>
    <n v="0"/>
    <n v="0"/>
    <n v="0"/>
    <n v="0"/>
    <n v="0"/>
  </r>
  <r>
    <s v="32-L00-869"/>
    <x v="4"/>
    <x v="274"/>
    <x v="549"/>
    <n v="3314.03"/>
    <x v="4"/>
    <x v="0"/>
    <x v="994"/>
    <s v="J&amp;O FRONTIER PLACE  "/>
    <s v=" "/>
    <s v=" "/>
    <x v="4"/>
    <x v="274"/>
    <x v="549"/>
    <n v="319122"/>
    <n v="0"/>
    <s v=" "/>
    <s v=" "/>
    <s v="32L00869"/>
    <n v="3393.66"/>
    <n v="0"/>
    <n v="0"/>
    <n v="83.88"/>
    <n v="4.25"/>
    <n v="4078.24"/>
    <n v="0"/>
    <n v="0"/>
    <n v="867.68"/>
    <n v="103.47"/>
    <n v="3465.36"/>
    <n v="0"/>
    <n v="0"/>
    <n v="83.88"/>
    <n v="12.18"/>
    <n v="4078.24"/>
    <n v="0"/>
    <n v="0"/>
    <n v="783.8"/>
    <n v="99.22"/>
    <n v="0"/>
    <n v="0"/>
    <n v="0"/>
    <n v="0"/>
    <n v="0"/>
  </r>
  <r>
    <s v="32-L00-870"/>
    <x v="4"/>
    <x v="274"/>
    <x v="550"/>
    <n v="1349.35"/>
    <x v="4"/>
    <x v="0"/>
    <x v="995"/>
    <s v="MCCORMICK ESTATES   "/>
    <s v=" "/>
    <s v=" "/>
    <x v="4"/>
    <x v="274"/>
    <x v="550"/>
    <n v="319122"/>
    <n v="0"/>
    <s v=" "/>
    <s v=" "/>
    <s v="32L00870"/>
    <n v="1530.83"/>
    <n v="0"/>
    <n v="0"/>
    <n v="181.48"/>
    <n v="0"/>
    <n v="1131.06"/>
    <n v="0"/>
    <n v="0"/>
    <n v="1829.8"/>
    <n v="2048.09"/>
    <n v="1678.65"/>
    <n v="0"/>
    <n v="0"/>
    <n v="181.48"/>
    <n v="33.659999999999997"/>
    <n v="1131.06"/>
    <n v="0"/>
    <n v="0"/>
    <n v="1648.32"/>
    <n v="2048.09"/>
    <n v="0"/>
    <n v="0"/>
    <n v="0"/>
    <n v="0"/>
    <n v="0"/>
  </r>
  <r>
    <s v="32-L00-872"/>
    <x v="4"/>
    <x v="274"/>
    <x v="551"/>
    <n v="1414.57"/>
    <x v="4"/>
    <x v="0"/>
    <x v="996"/>
    <s v="DREAMLAND VILLA #4  "/>
    <s v=" "/>
    <s v=" "/>
    <x v="4"/>
    <x v="274"/>
    <x v="551"/>
    <n v="319122"/>
    <n v="0"/>
    <s v=" "/>
    <s v=" "/>
    <s v="32L00872"/>
    <n v="1631.12"/>
    <n v="0"/>
    <n v="0"/>
    <n v="216.55"/>
    <n v="0"/>
    <n v="1132.46"/>
    <n v="0"/>
    <n v="0"/>
    <n v="2183.5500000000002"/>
    <n v="2465.66"/>
    <n v="1598.87"/>
    <n v="0"/>
    <n v="0"/>
    <n v="216.55"/>
    <n v="248.8"/>
    <n v="1132.46"/>
    <n v="0"/>
    <n v="0"/>
    <n v="1967"/>
    <n v="2465.66"/>
    <n v="0"/>
    <n v="0"/>
    <n v="0"/>
    <n v="0"/>
    <n v="0"/>
  </r>
  <r>
    <s v="32-L00-874"/>
    <x v="4"/>
    <x v="274"/>
    <x v="552"/>
    <n v="34700.33"/>
    <x v="4"/>
    <x v="0"/>
    <x v="997"/>
    <s v="HALLCRAFT #1        "/>
    <s v=" "/>
    <s v=" "/>
    <x v="4"/>
    <x v="274"/>
    <x v="552"/>
    <n v="319122"/>
    <n v="0"/>
    <s v=" "/>
    <s v=" "/>
    <s v="32L00874"/>
    <n v="35534.76"/>
    <n v="0"/>
    <n v="0"/>
    <n v="858.29"/>
    <n v="23.86"/>
    <n v="42684.71"/>
    <n v="0"/>
    <n v="0"/>
    <n v="8986.08"/>
    <n v="1001.7"/>
    <n v="36287.96"/>
    <n v="0"/>
    <n v="0"/>
    <n v="858.29"/>
    <n v="105.09"/>
    <n v="42684.71"/>
    <n v="0"/>
    <n v="0"/>
    <n v="8127.79"/>
    <n v="977.84"/>
    <n v="0"/>
    <n v="0"/>
    <n v="0"/>
    <n v="0"/>
    <n v="0"/>
  </r>
  <r>
    <s v="32-L00-875"/>
    <x v="4"/>
    <x v="274"/>
    <x v="553"/>
    <n v="19234.25"/>
    <x v="4"/>
    <x v="0"/>
    <x v="998"/>
    <s v="HALLCRAFT #2        "/>
    <s v=" "/>
    <s v=" "/>
    <x v="4"/>
    <x v="274"/>
    <x v="553"/>
    <n v="319122"/>
    <n v="0"/>
    <s v=" "/>
    <s v=" "/>
    <s v="32L00875"/>
    <n v="19746.07"/>
    <n v="0"/>
    <n v="0"/>
    <n v="525.17999999999995"/>
    <n v="13.36"/>
    <n v="24091.759999999998"/>
    <n v="0"/>
    <n v="0"/>
    <n v="5429.09"/>
    <n v="571.58000000000004"/>
    <n v="20209.77"/>
    <n v="0"/>
    <n v="0"/>
    <n v="525.17999999999995"/>
    <n v="61.48"/>
    <n v="24091.759999999998"/>
    <n v="0"/>
    <n v="0"/>
    <n v="4903.91"/>
    <n v="558.22"/>
    <n v="0"/>
    <n v="0"/>
    <n v="0"/>
    <n v="0"/>
    <n v="0"/>
  </r>
  <r>
    <s v="32-L00-876"/>
    <x v="4"/>
    <x v="274"/>
    <x v="554"/>
    <n v="16014.48"/>
    <x v="4"/>
    <x v="0"/>
    <x v="999"/>
    <s v="HALLCRAFT #3        "/>
    <s v=" "/>
    <s v=" "/>
    <x v="4"/>
    <x v="274"/>
    <x v="554"/>
    <n v="319122"/>
    <n v="0"/>
    <s v=" "/>
    <s v=" "/>
    <s v="32L00876"/>
    <n v="16357.17"/>
    <n v="0"/>
    <n v="0"/>
    <n v="361.39"/>
    <n v="18.7"/>
    <n v="19004.88"/>
    <n v="0"/>
    <n v="0"/>
    <n v="3735.66"/>
    <n v="745.26"/>
    <n v="16644.28"/>
    <n v="0"/>
    <n v="0"/>
    <n v="361.39"/>
    <n v="74.28"/>
    <n v="19004.88"/>
    <n v="0"/>
    <n v="0"/>
    <n v="3374.27"/>
    <n v="726.56"/>
    <n v="0"/>
    <n v="0"/>
    <n v="0"/>
    <n v="0"/>
    <n v="0"/>
  </r>
  <r>
    <s v="32-L00-879"/>
    <x v="4"/>
    <x v="274"/>
    <x v="555"/>
    <n v="6239.03"/>
    <x v="4"/>
    <x v="0"/>
    <x v="1000"/>
    <s v="APACHE CC EST #1    "/>
    <s v=" "/>
    <s v=" "/>
    <x v="4"/>
    <x v="274"/>
    <x v="555"/>
    <n v="319122"/>
    <n v="0"/>
    <s v=" "/>
    <s v=" "/>
    <s v="32L00879"/>
    <n v="6855.55"/>
    <n v="0"/>
    <n v="0"/>
    <n v="881.05"/>
    <n v="264.52999999999997"/>
    <n v="5608.6"/>
    <n v="0"/>
    <n v="0"/>
    <n v="8880.32"/>
    <n v="9510.75"/>
    <n v="7094.54"/>
    <n v="0"/>
    <n v="0"/>
    <n v="881.05"/>
    <n v="642.05999999999995"/>
    <n v="5608.6"/>
    <n v="0"/>
    <n v="0"/>
    <n v="7999.27"/>
    <n v="9246.2199999999993"/>
    <n v="0"/>
    <n v="0"/>
    <n v="0"/>
    <n v="0"/>
    <n v="0"/>
  </r>
  <r>
    <s v="32-L00-882"/>
    <x v="4"/>
    <x v="274"/>
    <x v="556"/>
    <n v="7852.62"/>
    <x v="4"/>
    <x v="0"/>
    <x v="1001"/>
    <s v="SCOTS CTY ACRES #2  "/>
    <s v=" "/>
    <s v=" "/>
    <x v="4"/>
    <x v="274"/>
    <x v="556"/>
    <n v="319122"/>
    <n v="0"/>
    <s v=" "/>
    <s v=" "/>
    <s v="32L00882"/>
    <n v="8047.84"/>
    <n v="0"/>
    <n v="0"/>
    <n v="203.55"/>
    <n v="8.33"/>
    <n v="9706.82"/>
    <n v="0"/>
    <n v="0"/>
    <n v="2103.12"/>
    <n v="248.92"/>
    <n v="8229.61"/>
    <n v="0"/>
    <n v="0"/>
    <n v="203.55"/>
    <n v="21.78"/>
    <n v="9706.82"/>
    <n v="0"/>
    <n v="0"/>
    <n v="1899.57"/>
    <n v="240.59"/>
    <n v="0"/>
    <n v="0"/>
    <n v="0"/>
    <n v="0"/>
    <n v="0"/>
  </r>
  <r>
    <s v="32-L00-884"/>
    <x v="4"/>
    <x v="274"/>
    <x v="557"/>
    <n v="6317.21"/>
    <x v="4"/>
    <x v="0"/>
    <x v="1002"/>
    <s v="MEREWAY MANOR       "/>
    <s v=" "/>
    <s v=" "/>
    <x v="4"/>
    <x v="274"/>
    <x v="557"/>
    <n v="319122"/>
    <n v="0"/>
    <s v=" "/>
    <s v=" "/>
    <s v="32L00884"/>
    <n v="6483.67"/>
    <n v="0"/>
    <n v="0"/>
    <n v="167.79"/>
    <n v="1.33"/>
    <n v="7925.72"/>
    <n v="0"/>
    <n v="0"/>
    <n v="1732.57"/>
    <n v="124.06"/>
    <n v="6634.25"/>
    <n v="0"/>
    <n v="0"/>
    <n v="167.79"/>
    <n v="17.21"/>
    <n v="7925.72"/>
    <n v="0"/>
    <n v="0"/>
    <n v="1564.78"/>
    <n v="122.73"/>
    <n v="0"/>
    <n v="0"/>
    <n v="0"/>
    <n v="0"/>
    <n v="0"/>
  </r>
  <r>
    <s v="32-L00-885"/>
    <x v="4"/>
    <x v="274"/>
    <x v="558"/>
    <n v="2269.4299999999998"/>
    <x v="4"/>
    <x v="0"/>
    <x v="1003"/>
    <s v="COX HEIGHTS #7      "/>
    <s v=" "/>
    <s v=" "/>
    <x v="4"/>
    <x v="274"/>
    <x v="558"/>
    <n v="319122"/>
    <n v="0"/>
    <s v=" "/>
    <s v=" "/>
    <s v="32L00885"/>
    <n v="2326.34"/>
    <n v="0"/>
    <n v="0"/>
    <n v="58.08"/>
    <n v="1.17"/>
    <n v="2798.24"/>
    <n v="0"/>
    <n v="0"/>
    <n v="599.78"/>
    <n v="70.97"/>
    <n v="2378.4299999999998"/>
    <n v="0"/>
    <n v="0"/>
    <n v="58.08"/>
    <n v="5.99"/>
    <n v="2798.24"/>
    <n v="0"/>
    <n v="0"/>
    <n v="541.70000000000005"/>
    <n v="69.8"/>
    <n v="0"/>
    <n v="0"/>
    <n v="0"/>
    <n v="0"/>
    <n v="0"/>
  </r>
  <r>
    <s v="32-L00-886"/>
    <x v="4"/>
    <x v="274"/>
    <x v="559"/>
    <n v="1546.37"/>
    <x v="4"/>
    <x v="0"/>
    <x v="1004"/>
    <s v="COX HEIGHTS #6      "/>
    <s v=" "/>
    <s v=" "/>
    <x v="4"/>
    <x v="274"/>
    <x v="559"/>
    <n v="319122"/>
    <n v="0"/>
    <s v=" "/>
    <s v=" "/>
    <s v="32L00886"/>
    <n v="1583.07"/>
    <n v="0"/>
    <n v="0"/>
    <n v="38.72"/>
    <n v="2.02"/>
    <n v="1899.81"/>
    <n v="0"/>
    <n v="0"/>
    <n v="399.87"/>
    <n v="46.43"/>
    <n v="1614.64"/>
    <n v="0"/>
    <n v="0"/>
    <n v="38.72"/>
    <n v="7.15"/>
    <n v="1899.81"/>
    <n v="0"/>
    <n v="0"/>
    <n v="361.15"/>
    <n v="44.41"/>
    <n v="0"/>
    <n v="0"/>
    <n v="0"/>
    <n v="0"/>
    <n v="0"/>
  </r>
  <r>
    <s v="32-L00-888"/>
    <x v="4"/>
    <x v="274"/>
    <x v="560"/>
    <n v="5664.8"/>
    <x v="4"/>
    <x v="0"/>
    <x v="1005"/>
    <s v="COX HEIGHTS #4      "/>
    <s v=" "/>
    <s v=" "/>
    <x v="4"/>
    <x v="274"/>
    <x v="560"/>
    <n v="319122"/>
    <n v="0"/>
    <s v=" "/>
    <s v=" "/>
    <s v="32L00888"/>
    <n v="5802.09"/>
    <n v="0"/>
    <n v="0"/>
    <n v="141.97999999999999"/>
    <n v="4.6900000000000004"/>
    <n v="6958.8"/>
    <n v="0"/>
    <n v="0"/>
    <n v="1466.37"/>
    <n v="172.37"/>
    <n v="5927.68"/>
    <n v="0"/>
    <n v="0"/>
    <n v="141.97999999999999"/>
    <n v="16.39"/>
    <n v="6958.8"/>
    <n v="0"/>
    <n v="0"/>
    <n v="1324.39"/>
    <n v="167.68"/>
    <n v="0"/>
    <n v="0"/>
    <n v="0"/>
    <n v="0"/>
    <n v="0"/>
  </r>
  <r>
    <s v="32-L00-890"/>
    <x v="4"/>
    <x v="274"/>
    <x v="561"/>
    <n v="4992.3900000000003"/>
    <x v="4"/>
    <x v="0"/>
    <x v="1006"/>
    <s v="DREAMLAND VILLA #5  "/>
    <s v=" "/>
    <s v=" "/>
    <x v="4"/>
    <x v="274"/>
    <x v="561"/>
    <n v="319122"/>
    <n v="0"/>
    <s v=" "/>
    <s v=" "/>
    <s v="32L00890"/>
    <n v="5227.53"/>
    <n v="0"/>
    <n v="0"/>
    <n v="679.36"/>
    <n v="444.22"/>
    <n v="4057.86"/>
    <n v="0"/>
    <n v="0"/>
    <n v="6874.44"/>
    <n v="7808.97"/>
    <n v="5371.32"/>
    <n v="0"/>
    <n v="0"/>
    <n v="679.36"/>
    <n v="535.57000000000005"/>
    <n v="4057.86"/>
    <n v="0"/>
    <n v="0"/>
    <n v="6195.08"/>
    <n v="7364.75"/>
    <n v="0"/>
    <n v="0"/>
    <n v="0"/>
    <n v="0"/>
    <n v="0"/>
  </r>
  <r>
    <s v="32-L00-896"/>
    <x v="4"/>
    <x v="274"/>
    <x v="562"/>
    <n v="1962.2"/>
    <x v="4"/>
    <x v="0"/>
    <x v="1007"/>
    <s v="SCOTS HIGHLANDS #5  "/>
    <s v=" "/>
    <s v=" "/>
    <x v="4"/>
    <x v="274"/>
    <x v="562"/>
    <n v="319122"/>
    <n v="0"/>
    <s v=" "/>
    <s v=" "/>
    <s v="32L00896"/>
    <n v="2013.85"/>
    <n v="0"/>
    <n v="0"/>
    <n v="51.65"/>
    <n v="0"/>
    <n v="2448.0700000000002"/>
    <n v="0"/>
    <n v="0"/>
    <n v="533.30999999999995"/>
    <n v="47.44"/>
    <n v="2061.2800000000002"/>
    <n v="0"/>
    <n v="0"/>
    <n v="51.65"/>
    <n v="4.22"/>
    <n v="2448.0700000000002"/>
    <n v="0"/>
    <n v="0"/>
    <n v="481.66"/>
    <n v="47.44"/>
    <n v="0"/>
    <n v="0"/>
    <n v="0"/>
    <n v="0"/>
    <n v="0"/>
  </r>
  <r>
    <s v="32-L00-901"/>
    <x v="4"/>
    <x v="274"/>
    <x v="563"/>
    <n v="1048.49"/>
    <x v="4"/>
    <x v="0"/>
    <x v="1008"/>
    <s v="VELDA ROSE EST #1   "/>
    <s v=" "/>
    <s v=" "/>
    <x v="4"/>
    <x v="274"/>
    <x v="563"/>
    <n v="319122"/>
    <n v="0"/>
    <s v=" "/>
    <s v=" "/>
    <s v="32L00901"/>
    <n v="1189.05"/>
    <n v="0"/>
    <n v="0"/>
    <n v="140.56"/>
    <n v="0"/>
    <n v="819.72"/>
    <n v="0"/>
    <n v="0"/>
    <n v="1416.59"/>
    <n v="1645.36"/>
    <n v="1173.02"/>
    <n v="0"/>
    <n v="0"/>
    <n v="140.56"/>
    <n v="156.59"/>
    <n v="819.72"/>
    <n v="0"/>
    <n v="0"/>
    <n v="1276.03"/>
    <n v="1645.36"/>
    <n v="0"/>
    <n v="0"/>
    <n v="0"/>
    <n v="0"/>
    <n v="0"/>
  </r>
  <r>
    <s v="32-L00-908"/>
    <x v="4"/>
    <x v="274"/>
    <x v="564"/>
    <n v="9558.7900000000009"/>
    <x v="4"/>
    <x v="0"/>
    <x v="1009"/>
    <s v="APACHE CC EST #3    "/>
    <s v=" "/>
    <s v=" "/>
    <x v="4"/>
    <x v="274"/>
    <x v="564"/>
    <n v="319122"/>
    <n v="0"/>
    <s v=" "/>
    <s v=" "/>
    <s v="32L00908"/>
    <n v="10519.13"/>
    <n v="0"/>
    <n v="0"/>
    <n v="1333.49"/>
    <n v="373.15"/>
    <n v="8651.09"/>
    <n v="0"/>
    <n v="0"/>
    <n v="13440.55"/>
    <n v="14348.25"/>
    <n v="10899.84"/>
    <n v="0"/>
    <n v="0"/>
    <n v="1333.49"/>
    <n v="952.78"/>
    <n v="8651.09"/>
    <n v="0"/>
    <n v="0"/>
    <n v="12107.06"/>
    <n v="13975.1"/>
    <n v="0"/>
    <n v="0"/>
    <n v="0"/>
    <n v="0"/>
    <n v="0"/>
  </r>
  <r>
    <s v="32-L00-909"/>
    <x v="4"/>
    <x v="274"/>
    <x v="565"/>
    <n v="3556.85"/>
    <x v="4"/>
    <x v="0"/>
    <x v="1010"/>
    <s v="DREAMLAND VILLA #6  "/>
    <s v=" "/>
    <s v=" "/>
    <x v="4"/>
    <x v="274"/>
    <x v="565"/>
    <n v="319122"/>
    <n v="0"/>
    <s v=" "/>
    <s v=" "/>
    <s v="32L00909"/>
    <n v="3936.66"/>
    <n v="0"/>
    <n v="0"/>
    <n v="479.89"/>
    <n v="100.08"/>
    <n v="2925.81"/>
    <n v="0"/>
    <n v="0"/>
    <n v="4839.25"/>
    <n v="5470.29"/>
    <n v="4162.8500000000004"/>
    <n v="0"/>
    <n v="0"/>
    <n v="479.89"/>
    <n v="253.7"/>
    <n v="2925.81"/>
    <n v="0"/>
    <n v="0"/>
    <n v="4359.3599999999997"/>
    <n v="5370.21"/>
    <n v="0"/>
    <n v="0"/>
    <n v="0"/>
    <n v="0"/>
    <n v="0"/>
  </r>
  <r>
    <s v="32-L00-911"/>
    <x v="4"/>
    <x v="274"/>
    <x v="566"/>
    <n v="1181.5899999999999"/>
    <x v="4"/>
    <x v="0"/>
    <x v="1011"/>
    <s v="VELDA ROSE #2       "/>
    <s v=" "/>
    <s v=" "/>
    <x v="4"/>
    <x v="274"/>
    <x v="566"/>
    <n v="319122"/>
    <n v="0"/>
    <s v=" "/>
    <s v=" "/>
    <s v="32L00911"/>
    <n v="1392.43"/>
    <n v="0"/>
    <n v="0"/>
    <n v="210.84"/>
    <n v="0"/>
    <n v="1046.47"/>
    <n v="0"/>
    <n v="0"/>
    <n v="2124.65"/>
    <n v="2259.77"/>
    <n v="1463.78"/>
    <n v="0"/>
    <n v="0"/>
    <n v="210.84"/>
    <n v="139.49"/>
    <n v="1046.47"/>
    <n v="0"/>
    <n v="0"/>
    <n v="1913.81"/>
    <n v="2259.77"/>
    <n v="0"/>
    <n v="0"/>
    <n v="0"/>
    <n v="0"/>
    <n v="0"/>
  </r>
  <r>
    <s v="32-L00-912"/>
    <x v="4"/>
    <x v="274"/>
    <x v="567"/>
    <n v="1624.18"/>
    <x v="4"/>
    <x v="0"/>
    <x v="1012"/>
    <s v="VELDA ROSE #3       "/>
    <s v=" "/>
    <s v=" "/>
    <x v="4"/>
    <x v="274"/>
    <x v="567"/>
    <n v="319122"/>
    <n v="0"/>
    <s v=" "/>
    <s v=" "/>
    <s v="32L00912"/>
    <n v="1814.3"/>
    <n v="0"/>
    <n v="0"/>
    <n v="234.27"/>
    <n v="44.15"/>
    <n v="1415.03"/>
    <n v="0"/>
    <n v="0"/>
    <n v="2361.12"/>
    <n v="2570.27"/>
    <n v="1937.5"/>
    <n v="0"/>
    <n v="0"/>
    <n v="234.27"/>
    <n v="111.07"/>
    <n v="1415.03"/>
    <n v="0"/>
    <n v="0"/>
    <n v="2126.85"/>
    <n v="2526.12"/>
    <n v="0"/>
    <n v="0"/>
    <n v="0"/>
    <n v="0"/>
    <n v="0"/>
  </r>
  <r>
    <s v="32-L00-913"/>
    <x v="4"/>
    <x v="274"/>
    <x v="568"/>
    <n v="4337.0200000000004"/>
    <x v="4"/>
    <x v="0"/>
    <x v="1013"/>
    <s v="HOLIDAY GARDENS #1  "/>
    <s v=" "/>
    <s v=" "/>
    <x v="4"/>
    <x v="274"/>
    <x v="568"/>
    <n v="319122"/>
    <n v="0"/>
    <s v=" "/>
    <s v=" "/>
    <s v="32L00913"/>
    <n v="4337.0200000000004"/>
    <n v="0"/>
    <n v="0"/>
    <n v="0"/>
    <n v="0"/>
    <n v="4321.63"/>
    <n v="0"/>
    <n v="0"/>
    <n v="5.46"/>
    <n v="20.85"/>
    <n v="4330.42"/>
    <n v="0"/>
    <n v="0"/>
    <n v="0"/>
    <n v="6.6"/>
    <n v="4321.63"/>
    <n v="0"/>
    <n v="0"/>
    <n v="5.46"/>
    <n v="20.85"/>
    <n v="0"/>
    <n v="0"/>
    <n v="0"/>
    <n v="0"/>
    <n v="0"/>
  </r>
  <r>
    <s v="32-L00-916"/>
    <x v="4"/>
    <x v="274"/>
    <x v="569"/>
    <n v="23621.98"/>
    <x v="4"/>
    <x v="0"/>
    <x v="1014"/>
    <s v="SUN CITY #6         "/>
    <s v=" "/>
    <s v=" "/>
    <x v="4"/>
    <x v="274"/>
    <x v="569"/>
    <n v="319122"/>
    <n v="0"/>
    <s v=" "/>
    <s v=" "/>
    <s v="32L00916"/>
    <n v="26736.93"/>
    <n v="0"/>
    <n v="0"/>
    <n v="3705.64"/>
    <n v="590.69000000000005"/>
    <n v="20310.240000000002"/>
    <n v="0"/>
    <n v="0"/>
    <n v="36569.82"/>
    <n v="39881.56"/>
    <n v="27838.01"/>
    <n v="0"/>
    <n v="0"/>
    <n v="3705.64"/>
    <n v="2604.56"/>
    <n v="20310.240000000002"/>
    <n v="0"/>
    <n v="0"/>
    <n v="32864.18"/>
    <n v="39290.870000000003"/>
    <n v="0"/>
    <n v="0"/>
    <n v="0"/>
    <n v="0"/>
    <n v="0"/>
  </r>
  <r>
    <s v="32-L00-917"/>
    <x v="4"/>
    <x v="274"/>
    <x v="570"/>
    <n v="10272.76"/>
    <x v="4"/>
    <x v="0"/>
    <x v="1015"/>
    <s v="SUN CITY #5         "/>
    <s v=" "/>
    <s v=" "/>
    <x v="4"/>
    <x v="274"/>
    <x v="570"/>
    <n v="319122"/>
    <n v="0"/>
    <s v=" "/>
    <s v=" "/>
    <s v="32L00917"/>
    <n v="11790.41"/>
    <n v="0"/>
    <n v="0"/>
    <n v="1640.78"/>
    <n v="123.13"/>
    <n v="9582.14"/>
    <n v="0"/>
    <n v="0"/>
    <n v="16193.18"/>
    <n v="16883.8"/>
    <n v="12641.46"/>
    <n v="0"/>
    <n v="0"/>
    <n v="1640.78"/>
    <n v="789.73"/>
    <n v="9582.14"/>
    <n v="0"/>
    <n v="0"/>
    <n v="14552.4"/>
    <n v="16760.669999999998"/>
    <n v="0"/>
    <n v="0"/>
    <n v="0"/>
    <n v="0"/>
    <n v="0"/>
  </r>
  <r>
    <s v="32-L00-919"/>
    <x v="4"/>
    <x v="274"/>
    <x v="571"/>
    <n v="5023.6400000000003"/>
    <x v="4"/>
    <x v="0"/>
    <x v="1016"/>
    <s v="DREAMLAND VILLA #7  "/>
    <s v=" "/>
    <s v=" "/>
    <x v="4"/>
    <x v="274"/>
    <x v="571"/>
    <n v="319122"/>
    <n v="0"/>
    <s v=" "/>
    <s v=" "/>
    <s v="32L00919"/>
    <n v="5560.45"/>
    <n v="0"/>
    <n v="0"/>
    <n v="749.65"/>
    <n v="212.84"/>
    <n v="4152.32"/>
    <n v="0"/>
    <n v="0"/>
    <n v="7555.03"/>
    <n v="8426.35"/>
    <n v="5849.32"/>
    <n v="0"/>
    <n v="0"/>
    <n v="749.65"/>
    <n v="460.78"/>
    <n v="4152.32"/>
    <n v="0"/>
    <n v="0"/>
    <n v="6805.38"/>
    <n v="8213.51"/>
    <n v="0"/>
    <n v="0"/>
    <n v="0"/>
    <n v="0"/>
    <n v="0"/>
  </r>
  <r>
    <s v="32-L00-920"/>
    <x v="4"/>
    <x v="274"/>
    <x v="572"/>
    <n v="6521.84"/>
    <x v="4"/>
    <x v="0"/>
    <x v="1017"/>
    <s v="SOUTHERN MEADOWS #2 "/>
    <s v=" "/>
    <s v=" "/>
    <x v="4"/>
    <x v="274"/>
    <x v="572"/>
    <n v="319122"/>
    <n v="0"/>
    <s v=" "/>
    <s v=" "/>
    <s v="32L00920"/>
    <n v="6521.84"/>
    <n v="0"/>
    <n v="0"/>
    <n v="0"/>
    <n v="0"/>
    <n v="6498.74"/>
    <n v="0"/>
    <n v="0"/>
    <n v="8.1999999999999993"/>
    <n v="31.3"/>
    <n v="6511.91"/>
    <n v="0"/>
    <n v="0"/>
    <n v="0"/>
    <n v="9.93"/>
    <n v="6498.74"/>
    <n v="0"/>
    <n v="0"/>
    <n v="8.1999999999999993"/>
    <n v="31.3"/>
    <n v="0"/>
    <n v="0"/>
    <n v="0"/>
    <n v="0"/>
    <n v="0"/>
  </r>
  <r>
    <s v="32-L00-921"/>
    <x v="4"/>
    <x v="274"/>
    <x v="573"/>
    <n v="3420.99"/>
    <x v="4"/>
    <x v="0"/>
    <x v="1018"/>
    <s v="DREAMLAND VILLA #8  "/>
    <s v=" "/>
    <s v=" "/>
    <x v="4"/>
    <x v="274"/>
    <x v="573"/>
    <n v="319122"/>
    <n v="0"/>
    <s v=" "/>
    <s v=" "/>
    <s v="32L00921"/>
    <n v="3781.25"/>
    <n v="0"/>
    <n v="0"/>
    <n v="517.92999999999995"/>
    <n v="157.66999999999999"/>
    <n v="3060.33"/>
    <n v="0"/>
    <n v="0"/>
    <n v="5223.1000000000004"/>
    <n v="5583.76"/>
    <n v="4026.21"/>
    <n v="0"/>
    <n v="0"/>
    <n v="517.92999999999995"/>
    <n v="272.97000000000003"/>
    <n v="3060.33"/>
    <n v="0"/>
    <n v="0"/>
    <n v="4705.17"/>
    <n v="5426.09"/>
    <n v="0"/>
    <n v="0"/>
    <n v="0"/>
    <n v="0"/>
    <n v="0"/>
  </r>
  <r>
    <s v="32-L00-922"/>
    <x v="4"/>
    <x v="274"/>
    <x v="574"/>
    <n v="1734.63"/>
    <x v="4"/>
    <x v="0"/>
    <x v="1019"/>
    <s v="VELDA ROSE C C ADDN "/>
    <s v=" "/>
    <s v=" "/>
    <x v="4"/>
    <x v="274"/>
    <x v="574"/>
    <n v="319122"/>
    <n v="0"/>
    <s v=" "/>
    <s v=" "/>
    <s v="32L00922"/>
    <n v="1831.51"/>
    <n v="0"/>
    <n v="0"/>
    <n v="301.12"/>
    <n v="204.24"/>
    <n v="1732.44"/>
    <n v="0"/>
    <n v="0"/>
    <n v="3037.33"/>
    <n v="3039.52"/>
    <n v="2064.4699999999998"/>
    <n v="0"/>
    <n v="0"/>
    <n v="301.12"/>
    <n v="68.16"/>
    <n v="1732.44"/>
    <n v="0"/>
    <n v="0"/>
    <n v="2736.21"/>
    <n v="2835.28"/>
    <n v="0"/>
    <n v="0"/>
    <n v="0"/>
    <n v="0"/>
    <n v="0"/>
  </r>
  <r>
    <s v="32-L00-923"/>
    <x v="4"/>
    <x v="274"/>
    <x v="575"/>
    <n v="19947.990000000002"/>
    <x v="4"/>
    <x v="0"/>
    <x v="1020"/>
    <s v="SUN CITY #6C        "/>
    <s v=" "/>
    <s v=" "/>
    <x v="4"/>
    <x v="274"/>
    <x v="575"/>
    <n v="319122"/>
    <n v="0"/>
    <s v=" "/>
    <s v=" "/>
    <s v="32L00923"/>
    <n v="22472.959999999999"/>
    <n v="0"/>
    <n v="0"/>
    <n v="3037.82"/>
    <n v="512.85"/>
    <n v="18051.23"/>
    <n v="0"/>
    <n v="0"/>
    <n v="29980.880000000001"/>
    <n v="31877.64"/>
    <n v="24140.49"/>
    <n v="0"/>
    <n v="0"/>
    <n v="3037.82"/>
    <n v="1370.29"/>
    <n v="18051.23"/>
    <n v="0"/>
    <n v="0"/>
    <n v="26943.06"/>
    <n v="31364.79"/>
    <n v="0"/>
    <n v="0"/>
    <n v="0"/>
    <n v="0"/>
    <n v="0"/>
  </r>
  <r>
    <s v="32-L00-924"/>
    <x v="4"/>
    <x v="274"/>
    <x v="576"/>
    <n v="17437.03"/>
    <x v="4"/>
    <x v="0"/>
    <x v="1021"/>
    <s v="SUN CITY #6D        "/>
    <s v=" "/>
    <s v=" "/>
    <x v="4"/>
    <x v="274"/>
    <x v="576"/>
    <n v="319122"/>
    <n v="0"/>
    <s v=" "/>
    <s v=" "/>
    <s v="32L00924"/>
    <n v="19513.009999999998"/>
    <n v="0"/>
    <n v="0"/>
    <n v="2644.13"/>
    <n v="568.15"/>
    <n v="14472.65"/>
    <n v="0"/>
    <n v="0"/>
    <n v="26095.18"/>
    <n v="29059.56"/>
    <n v="20016.84"/>
    <n v="0"/>
    <n v="0"/>
    <n v="2644.13"/>
    <n v="2140.3000000000002"/>
    <n v="14472.65"/>
    <n v="0"/>
    <n v="0"/>
    <n v="23451.05"/>
    <n v="28491.41"/>
    <n v="0"/>
    <n v="0"/>
    <n v="0"/>
    <n v="0"/>
    <n v="0"/>
  </r>
  <r>
    <s v="32-L00-925"/>
    <x v="4"/>
    <x v="274"/>
    <x v="577"/>
    <n v="8069.31"/>
    <x v="4"/>
    <x v="0"/>
    <x v="1022"/>
    <s v="SUN CITY #6G        "/>
    <s v=" "/>
    <s v=" "/>
    <x v="4"/>
    <x v="274"/>
    <x v="577"/>
    <n v="319122"/>
    <n v="0"/>
    <s v=" "/>
    <s v=" "/>
    <s v="32L00925"/>
    <n v="9168.2800000000007"/>
    <n v="0"/>
    <n v="0"/>
    <n v="1303.67"/>
    <n v="204.7"/>
    <n v="7184.81"/>
    <n v="0"/>
    <n v="0"/>
    <n v="12865.58"/>
    <n v="13750.08"/>
    <n v="9578.5400000000009"/>
    <n v="0"/>
    <n v="0"/>
    <n v="1303.67"/>
    <n v="893.41"/>
    <n v="7184.81"/>
    <n v="0"/>
    <n v="0"/>
    <n v="11561.91"/>
    <n v="13545.38"/>
    <n v="0"/>
    <n v="0"/>
    <n v="0"/>
    <n v="0"/>
    <n v="0"/>
  </r>
  <r>
    <s v="32-L00-926"/>
    <x v="4"/>
    <x v="274"/>
    <x v="578"/>
    <n v="7575.84"/>
    <x v="4"/>
    <x v="0"/>
    <x v="1023"/>
    <s v="SUN CITY #7         "/>
    <s v=" "/>
    <s v=" "/>
    <x v="4"/>
    <x v="274"/>
    <x v="578"/>
    <n v="319122"/>
    <n v="0"/>
    <s v=" "/>
    <s v=" "/>
    <s v="32L00926"/>
    <n v="8714.98"/>
    <n v="0"/>
    <n v="0"/>
    <n v="1182.25"/>
    <n v="43.11"/>
    <n v="6942.15"/>
    <n v="0"/>
    <n v="0"/>
    <n v="11667.67"/>
    <n v="12301.36"/>
    <n v="9013.5400000000009"/>
    <n v="0"/>
    <n v="0"/>
    <n v="1182.25"/>
    <n v="883.69"/>
    <n v="6942.15"/>
    <n v="0"/>
    <n v="0"/>
    <n v="10485.42"/>
    <n v="12258.25"/>
    <n v="0"/>
    <n v="0"/>
    <n v="0"/>
    <n v="0"/>
    <n v="0"/>
  </r>
  <r>
    <s v="32-L00-927"/>
    <x v="4"/>
    <x v="274"/>
    <x v="579"/>
    <n v="8828.56"/>
    <x v="4"/>
    <x v="0"/>
    <x v="1024"/>
    <s v="SUN CITY #8         "/>
    <s v=" "/>
    <s v=" "/>
    <x v="4"/>
    <x v="274"/>
    <x v="579"/>
    <n v="319122"/>
    <n v="0"/>
    <s v=" "/>
    <s v=" "/>
    <s v="32L00927"/>
    <n v="10003.36"/>
    <n v="0"/>
    <n v="0"/>
    <n v="1442.65"/>
    <n v="267.85000000000002"/>
    <n v="7816.66"/>
    <n v="0"/>
    <n v="0"/>
    <n v="14236.86"/>
    <n v="15248.76"/>
    <n v="10563.17"/>
    <n v="0"/>
    <n v="0"/>
    <n v="1442.65"/>
    <n v="882.84"/>
    <n v="7816.66"/>
    <n v="0"/>
    <n v="0"/>
    <n v="12794.21"/>
    <n v="14980.91"/>
    <n v="0"/>
    <n v="0"/>
    <n v="0"/>
    <n v="0"/>
    <n v="0"/>
  </r>
  <r>
    <s v="32-L00-928"/>
    <x v="4"/>
    <x v="274"/>
    <x v="580"/>
    <n v="7592.7"/>
    <x v="4"/>
    <x v="0"/>
    <x v="1025"/>
    <s v="SUN CITY #9         "/>
    <s v=" "/>
    <s v=" "/>
    <x v="4"/>
    <x v="274"/>
    <x v="580"/>
    <n v="319122"/>
    <n v="0"/>
    <s v=" "/>
    <s v=" "/>
    <s v="32L00928"/>
    <n v="8575.66"/>
    <n v="0"/>
    <n v="0"/>
    <n v="1159.22"/>
    <n v="176.26"/>
    <n v="6532.28"/>
    <n v="0"/>
    <n v="0"/>
    <n v="11439.8"/>
    <n v="12500.22"/>
    <n v="9045.74"/>
    <n v="0"/>
    <n v="0"/>
    <n v="1159.22"/>
    <n v="689.14"/>
    <n v="6532.28"/>
    <n v="0"/>
    <n v="0"/>
    <n v="10280.58"/>
    <n v="12323.96"/>
    <n v="0"/>
    <n v="0"/>
    <n v="0"/>
    <n v="0"/>
    <n v="0"/>
  </r>
  <r>
    <s v="32-L00-929"/>
    <x v="4"/>
    <x v="274"/>
    <x v="581"/>
    <n v="1408.19"/>
    <x v="4"/>
    <x v="0"/>
    <x v="1026"/>
    <s v="VELDA ROSE EST #4   "/>
    <s v=" "/>
    <s v=" "/>
    <x v="4"/>
    <x v="274"/>
    <x v="581"/>
    <n v="319122"/>
    <n v="0"/>
    <s v=" "/>
    <s v=" "/>
    <s v="32L00929"/>
    <n v="1593.72"/>
    <n v="0"/>
    <n v="0"/>
    <n v="234.27"/>
    <n v="48.74"/>
    <n v="1129.8"/>
    <n v="0"/>
    <n v="0"/>
    <n v="2360.79"/>
    <n v="2639.18"/>
    <n v="1542.24"/>
    <n v="0"/>
    <n v="0"/>
    <n v="234.27"/>
    <n v="285.75"/>
    <n v="1129.8"/>
    <n v="0"/>
    <n v="0"/>
    <n v="2126.52"/>
    <n v="2590.44"/>
    <n v="0"/>
    <n v="0"/>
    <n v="0"/>
    <n v="0"/>
    <n v="0"/>
  </r>
  <r>
    <s v="32-L00-930"/>
    <x v="4"/>
    <x v="274"/>
    <x v="582"/>
    <n v="4869.5600000000004"/>
    <x v="4"/>
    <x v="0"/>
    <x v="1027"/>
    <s v="DREAMLAND VILLA #9  "/>
    <s v=" "/>
    <s v=" "/>
    <x v="4"/>
    <x v="274"/>
    <x v="582"/>
    <n v="319122"/>
    <n v="0"/>
    <s v=" "/>
    <s v=" "/>
    <s v="32L00930"/>
    <n v="5384.99"/>
    <n v="0"/>
    <n v="0"/>
    <n v="726.21"/>
    <n v="210.78"/>
    <n v="3973.93"/>
    <n v="0"/>
    <n v="0"/>
    <n v="7318.65"/>
    <n v="8214.2800000000007"/>
    <n v="5452.96"/>
    <n v="0"/>
    <n v="0"/>
    <n v="726.21"/>
    <n v="658.24"/>
    <n v="3973.93"/>
    <n v="0"/>
    <n v="0"/>
    <n v="6592.44"/>
    <n v="8003.5"/>
    <n v="0"/>
    <n v="0"/>
    <n v="0"/>
    <n v="0"/>
    <n v="0"/>
  </r>
  <r>
    <s v="32-L00-931"/>
    <x v="4"/>
    <x v="274"/>
    <x v="583"/>
    <n v="34032.019999999997"/>
    <x v="4"/>
    <x v="0"/>
    <x v="1028"/>
    <s v="SUN CITY #11        "/>
    <s v=" "/>
    <s v=" "/>
    <x v="4"/>
    <x v="274"/>
    <x v="583"/>
    <n v="319122"/>
    <n v="0"/>
    <s v=" "/>
    <s v=" "/>
    <s v="32L00931"/>
    <n v="34070.65"/>
    <n v="0"/>
    <n v="0"/>
    <n v="4709.54"/>
    <n v="4670.91"/>
    <n v="27412.61"/>
    <n v="0"/>
    <n v="0"/>
    <n v="46480.97"/>
    <n v="53100.38"/>
    <n v="36150.99"/>
    <n v="0"/>
    <n v="0"/>
    <n v="4709.54"/>
    <n v="2629.2"/>
    <n v="27412.61"/>
    <n v="0"/>
    <n v="0"/>
    <n v="41771.43"/>
    <n v="48429.47"/>
    <n v="0"/>
    <n v="0"/>
    <n v="0"/>
    <n v="0"/>
    <n v="0"/>
  </r>
  <r>
    <s v="32-L00-932"/>
    <x v="4"/>
    <x v="274"/>
    <x v="584"/>
    <n v="25645.53"/>
    <x v="4"/>
    <x v="0"/>
    <x v="1029"/>
    <s v="SUN CITY #12        "/>
    <s v=" "/>
    <s v=" "/>
    <x v="4"/>
    <x v="274"/>
    <x v="584"/>
    <n v="319122"/>
    <n v="0"/>
    <s v=" "/>
    <s v=" "/>
    <s v="32L00932"/>
    <n v="27233.25"/>
    <n v="0"/>
    <n v="0"/>
    <n v="3599.31"/>
    <n v="2011.59"/>
    <n v="21021.02"/>
    <n v="0"/>
    <n v="0"/>
    <n v="35523.94"/>
    <n v="40148.449999999997"/>
    <n v="27868.52"/>
    <n v="0"/>
    <n v="0"/>
    <n v="3599.31"/>
    <n v="2964.04"/>
    <n v="21021.02"/>
    <n v="0"/>
    <n v="0"/>
    <n v="31924.63"/>
    <n v="38136.86"/>
    <n v="0"/>
    <n v="0"/>
    <n v="0"/>
    <n v="0"/>
    <n v="0"/>
  </r>
  <r>
    <s v="32-L00-933"/>
    <x v="4"/>
    <x v="274"/>
    <x v="585"/>
    <n v="2244.66"/>
    <x v="4"/>
    <x v="0"/>
    <x v="1030"/>
    <s v="SUN CITY #15        "/>
    <s v=" "/>
    <s v=" "/>
    <x v="4"/>
    <x v="274"/>
    <x v="585"/>
    <n v="319122"/>
    <n v="0"/>
    <s v=" "/>
    <s v=" "/>
    <s v="32L00933"/>
    <n v="2575.8200000000002"/>
    <n v="0"/>
    <n v="0"/>
    <n v="421.22"/>
    <n v="90.06"/>
    <n v="1966.41"/>
    <n v="0"/>
    <n v="0"/>
    <n v="4156.8500000000004"/>
    <n v="4435.1000000000004"/>
    <n v="2069.44"/>
    <n v="0"/>
    <n v="0"/>
    <n v="421.22"/>
    <n v="927.6"/>
    <n v="1966.41"/>
    <n v="0"/>
    <n v="0"/>
    <n v="3735.63"/>
    <n v="4345.04"/>
    <n v="0"/>
    <n v="0"/>
    <n v="0"/>
    <n v="0"/>
    <n v="0"/>
  </r>
  <r>
    <s v="32-L00-934"/>
    <x v="4"/>
    <x v="274"/>
    <x v="586"/>
    <n v="2625.39"/>
    <x v="4"/>
    <x v="0"/>
    <x v="1031"/>
    <s v="SUN CITY #17        "/>
    <s v=" "/>
    <s v=" "/>
    <x v="4"/>
    <x v="274"/>
    <x v="586"/>
    <n v="319122"/>
    <n v="0"/>
    <s v=" "/>
    <s v=" "/>
    <s v="32L00934"/>
    <n v="3033.46"/>
    <n v="0"/>
    <n v="0"/>
    <n v="459.31"/>
    <n v="51.24"/>
    <n v="2314.7399999999998"/>
    <n v="0"/>
    <n v="0"/>
    <n v="4532.96"/>
    <n v="4843.6099999999997"/>
    <n v="3204.2"/>
    <n v="0"/>
    <n v="0"/>
    <n v="459.31"/>
    <n v="288.57"/>
    <n v="2314.7399999999998"/>
    <n v="0"/>
    <n v="0"/>
    <n v="4073.65"/>
    <n v="4792.37"/>
    <n v="0"/>
    <n v="0"/>
    <n v="0"/>
    <n v="0"/>
    <n v="0"/>
  </r>
  <r>
    <s v="32-L00-935"/>
    <x v="4"/>
    <x v="274"/>
    <x v="587"/>
    <n v="230116"/>
    <x v="4"/>
    <x v="0"/>
    <x v="1032"/>
    <s v="SUN CITY #1         "/>
    <s v=" "/>
    <s v=" "/>
    <x v="4"/>
    <x v="274"/>
    <x v="587"/>
    <n v="319122"/>
    <n v="0"/>
    <s v=" "/>
    <s v=" "/>
    <s v="32L00935"/>
    <n v="248931.61"/>
    <n v="0"/>
    <n v="0"/>
    <n v="32294.62"/>
    <n v="13479.01"/>
    <n v="186051.74"/>
    <n v="0"/>
    <n v="0"/>
    <n v="318811.46999999997"/>
    <n v="362875.73"/>
    <n v="250505.4"/>
    <n v="0"/>
    <n v="0"/>
    <n v="32294.62"/>
    <n v="30720.83"/>
    <n v="186051.74"/>
    <n v="0"/>
    <n v="0"/>
    <n v="286516.84999999998"/>
    <n v="349396.72"/>
    <n v="0"/>
    <n v="0"/>
    <n v="0"/>
    <n v="0"/>
    <n v="0"/>
  </r>
  <r>
    <s v="32-L00-936"/>
    <x v="4"/>
    <x v="274"/>
    <x v="588"/>
    <n v="2749.15"/>
    <x v="4"/>
    <x v="0"/>
    <x v="1033"/>
    <s v="VELDA ROSE GARDENS  "/>
    <s v=" "/>
    <s v=" "/>
    <x v="4"/>
    <x v="274"/>
    <x v="588"/>
    <n v="319122"/>
    <n v="0"/>
    <s v=" "/>
    <s v=" "/>
    <s v="32L00936"/>
    <n v="3087.3"/>
    <n v="0"/>
    <n v="0"/>
    <n v="454.18"/>
    <n v="116.03"/>
    <n v="2074.2600000000002"/>
    <n v="0"/>
    <n v="0"/>
    <n v="4577.5200000000004"/>
    <n v="5252.41"/>
    <n v="3142.91"/>
    <n v="0"/>
    <n v="0"/>
    <n v="454.18"/>
    <n v="398.57"/>
    <n v="2074.2600000000002"/>
    <n v="0"/>
    <n v="0"/>
    <n v="4123.34"/>
    <n v="5136.38"/>
    <n v="0"/>
    <n v="0"/>
    <n v="0"/>
    <n v="0"/>
    <n v="0"/>
  </r>
  <r>
    <s v="32-L00-937"/>
    <x v="4"/>
    <x v="274"/>
    <x v="589"/>
    <n v="4427.1099999999997"/>
    <x v="4"/>
    <x v="0"/>
    <x v="1034"/>
    <s v="DREAMLAND VILLA #10 "/>
    <s v=" "/>
    <s v=" "/>
    <x v="4"/>
    <x v="274"/>
    <x v="589"/>
    <n v="319122"/>
    <n v="0"/>
    <s v=" "/>
    <s v=" "/>
    <s v="32L00937"/>
    <n v="5048.57"/>
    <n v="0"/>
    <n v="0"/>
    <n v="679.36"/>
    <n v="57.9"/>
    <n v="3720.84"/>
    <n v="0"/>
    <n v="0"/>
    <n v="6846.62"/>
    <n v="7552.89"/>
    <n v="5107.1400000000003"/>
    <n v="0"/>
    <n v="0"/>
    <n v="679.36"/>
    <n v="620.79"/>
    <n v="3720.84"/>
    <n v="0"/>
    <n v="0"/>
    <n v="6167.26"/>
    <n v="7494.99"/>
    <n v="0"/>
    <n v="0"/>
    <n v="0"/>
    <n v="0"/>
    <n v="0"/>
  </r>
  <r>
    <s v="32-L00-938"/>
    <x v="4"/>
    <x v="274"/>
    <x v="590"/>
    <n v="3735.25"/>
    <x v="4"/>
    <x v="0"/>
    <x v="1035"/>
    <s v="SUN CITY #15B       "/>
    <s v=" "/>
    <s v=" "/>
    <x v="4"/>
    <x v="274"/>
    <x v="590"/>
    <n v="319122"/>
    <n v="0"/>
    <s v=" "/>
    <s v=" "/>
    <s v="32L00938"/>
    <n v="4266.6000000000004"/>
    <n v="0"/>
    <n v="0"/>
    <n v="581.20000000000005"/>
    <n v="49.85"/>
    <n v="3186.86"/>
    <n v="0"/>
    <n v="0"/>
    <n v="5736.12"/>
    <n v="6284.51"/>
    <n v="4370.0200000000004"/>
    <n v="0"/>
    <n v="0"/>
    <n v="581.20000000000005"/>
    <n v="477.78"/>
    <n v="3186.86"/>
    <n v="0"/>
    <n v="0"/>
    <n v="5154.92"/>
    <n v="6234.66"/>
    <n v="0"/>
    <n v="0"/>
    <n v="0"/>
    <n v="0"/>
    <n v="0"/>
  </r>
  <r>
    <s v="32-L00-939"/>
    <x v="4"/>
    <x v="274"/>
    <x v="591"/>
    <n v="21815.040000000001"/>
    <x v="4"/>
    <x v="0"/>
    <x v="1036"/>
    <s v="SUN CITY #18 &amp; 18A  "/>
    <s v=" "/>
    <s v=" "/>
    <x v="4"/>
    <x v="274"/>
    <x v="591"/>
    <n v="319122"/>
    <n v="0"/>
    <s v=" "/>
    <s v=" "/>
    <s v="32L00939"/>
    <n v="24779.25"/>
    <n v="0"/>
    <n v="0"/>
    <n v="3631.87"/>
    <n v="667.66"/>
    <n v="17359.07"/>
    <n v="0"/>
    <n v="0"/>
    <n v="35838.32"/>
    <n v="40294.29"/>
    <n v="25897.31"/>
    <n v="0"/>
    <n v="0"/>
    <n v="3631.87"/>
    <n v="2513.81"/>
    <n v="17359.07"/>
    <n v="0"/>
    <n v="0"/>
    <n v="32206.45"/>
    <n v="39626.629999999997"/>
    <n v="0"/>
    <n v="0"/>
    <n v="0"/>
    <n v="0"/>
    <n v="0"/>
  </r>
  <r>
    <s v="32-L00-940"/>
    <x v="4"/>
    <x v="274"/>
    <x v="592"/>
    <n v="1545.44"/>
    <x v="4"/>
    <x v="0"/>
    <x v="1037"/>
    <s v="SUN CITY #17A       "/>
    <s v=" "/>
    <s v=" "/>
    <x v="4"/>
    <x v="274"/>
    <x v="592"/>
    <n v="319122"/>
    <n v="0"/>
    <s v=" "/>
    <s v=" "/>
    <s v="32L00940"/>
    <n v="1798.75"/>
    <n v="0"/>
    <n v="0"/>
    <n v="253.31"/>
    <n v="0"/>
    <n v="1306.3499999999999"/>
    <n v="0"/>
    <n v="0"/>
    <n v="2499.6999999999998"/>
    <n v="2738.79"/>
    <n v="1711.55"/>
    <n v="0"/>
    <n v="0"/>
    <n v="253.31"/>
    <n v="340.51"/>
    <n v="1306.3499999999999"/>
    <n v="0"/>
    <n v="0"/>
    <n v="2246.39"/>
    <n v="2738.79"/>
    <n v="0"/>
    <n v="0"/>
    <n v="0"/>
    <n v="0"/>
    <n v="0"/>
  </r>
  <r>
    <s v="32-L00-941"/>
    <x v="4"/>
    <x v="274"/>
    <x v="593"/>
    <n v="5942.52"/>
    <x v="4"/>
    <x v="0"/>
    <x v="1038"/>
    <s v="SUN CITY #17B &amp; 17C "/>
    <s v=" "/>
    <s v=" "/>
    <x v="4"/>
    <x v="274"/>
    <x v="593"/>
    <n v="319122"/>
    <n v="0"/>
    <s v=" "/>
    <s v=" "/>
    <s v="32L00941"/>
    <n v="6612.59"/>
    <n v="0"/>
    <n v="0"/>
    <n v="911.14"/>
    <n v="241.07"/>
    <n v="5247.03"/>
    <n v="0"/>
    <n v="0"/>
    <n v="8992.3700000000008"/>
    <n v="9687.86"/>
    <n v="7229.21"/>
    <n v="0"/>
    <n v="0"/>
    <n v="911.14"/>
    <n v="294.52"/>
    <n v="5247.03"/>
    <n v="0"/>
    <n v="0"/>
    <n v="8081.23"/>
    <n v="9446.7900000000009"/>
    <n v="0"/>
    <n v="0"/>
    <n v="0"/>
    <n v="0"/>
    <n v="0"/>
  </r>
  <r>
    <s v="32-L00-942"/>
    <x v="4"/>
    <x v="274"/>
    <x v="594"/>
    <n v="25895.93"/>
    <x v="4"/>
    <x v="0"/>
    <x v="1039"/>
    <s v="SUN CITY #19 &amp; 20   "/>
    <s v=" "/>
    <s v=" "/>
    <x v="4"/>
    <x v="274"/>
    <x v="594"/>
    <n v="319122"/>
    <n v="0"/>
    <s v=" "/>
    <s v=" "/>
    <s v="32L00942"/>
    <n v="28194.31"/>
    <n v="0"/>
    <n v="0"/>
    <n v="4087.99"/>
    <n v="1789.61"/>
    <n v="22283.64"/>
    <n v="0"/>
    <n v="0"/>
    <n v="40343.19"/>
    <n v="43955.48"/>
    <n v="29493.37"/>
    <n v="0"/>
    <n v="0"/>
    <n v="4087.99"/>
    <n v="2788.93"/>
    <n v="22283.64"/>
    <n v="0"/>
    <n v="0"/>
    <n v="36255.199999999997"/>
    <n v="42165.87"/>
    <n v="0"/>
    <n v="0"/>
    <n v="0"/>
    <n v="0"/>
    <n v="0"/>
  </r>
  <r>
    <s v="32-L00-943"/>
    <x v="4"/>
    <x v="274"/>
    <x v="595"/>
    <n v="6198.76"/>
    <x v="4"/>
    <x v="0"/>
    <x v="1040"/>
    <s v="DREAMLAND VILLA #11 "/>
    <s v=" "/>
    <s v=" "/>
    <x v="4"/>
    <x v="274"/>
    <x v="595"/>
    <n v="319122"/>
    <n v="0"/>
    <s v=" "/>
    <s v=" "/>
    <s v="32L00943"/>
    <n v="7041.66"/>
    <n v="0"/>
    <n v="0"/>
    <n v="983.9"/>
    <n v="141"/>
    <n v="5052.22"/>
    <n v="0"/>
    <n v="0"/>
    <n v="9915.23"/>
    <n v="11061.77"/>
    <n v="7267.91"/>
    <n v="0"/>
    <n v="0"/>
    <n v="983.9"/>
    <n v="757.65"/>
    <n v="5052.22"/>
    <n v="0"/>
    <n v="0"/>
    <n v="8931.33"/>
    <n v="10920.77"/>
    <n v="0"/>
    <n v="0"/>
    <n v="0"/>
    <n v="0"/>
    <n v="0"/>
  </r>
  <r>
    <s v="32-L00-944"/>
    <x v="4"/>
    <x v="274"/>
    <x v="596"/>
    <n v="13582.68"/>
    <x v="4"/>
    <x v="0"/>
    <x v="1041"/>
    <s v="SUN CITY #23        "/>
    <s v=" "/>
    <s v=" "/>
    <x v="4"/>
    <x v="274"/>
    <x v="596"/>
    <n v="319122"/>
    <n v="0"/>
    <s v=" "/>
    <s v=" "/>
    <s v="32L00944"/>
    <n v="15174.9"/>
    <n v="0"/>
    <n v="0"/>
    <n v="2310.35"/>
    <n v="718.13"/>
    <n v="12077.14"/>
    <n v="0"/>
    <n v="0"/>
    <n v="22799.59"/>
    <n v="24305.13"/>
    <n v="15308.71"/>
    <n v="0"/>
    <n v="0"/>
    <n v="2310.35"/>
    <n v="2176.54"/>
    <n v="12077.14"/>
    <n v="0"/>
    <n v="0"/>
    <n v="20489.240000000002"/>
    <n v="23587"/>
    <n v="0"/>
    <n v="0"/>
    <n v="0"/>
    <n v="0"/>
    <n v="0"/>
  </r>
  <r>
    <s v="32-L00-948"/>
    <x v="4"/>
    <x v="274"/>
    <x v="597"/>
    <n v="0"/>
    <x v="4"/>
    <x v="0"/>
    <x v="1042"/>
    <s v="BETHANY HERMOSA PK 1"/>
    <s v=" "/>
    <s v=" "/>
    <x v="4"/>
    <x v="274"/>
    <x v="597"/>
    <n v="319122"/>
    <n v="0"/>
    <s v=" "/>
    <s v=" "/>
    <s v="32L00948"/>
    <n v="0"/>
    <n v="0"/>
    <n v="0"/>
    <n v="0"/>
    <n v="0"/>
    <n v="0"/>
    <n v="0"/>
    <n v="0"/>
    <n v="0"/>
    <n v="0"/>
    <n v="0"/>
    <n v="0"/>
    <n v="0"/>
    <n v="0"/>
    <n v="0"/>
    <n v="0"/>
    <n v="0"/>
    <n v="0"/>
    <n v="0"/>
    <n v="0"/>
    <n v="0"/>
    <n v="0"/>
    <n v="0"/>
    <n v="0"/>
    <n v="0"/>
  </r>
  <r>
    <s v="32-L00-949"/>
    <x v="4"/>
    <x v="274"/>
    <x v="598"/>
    <n v="101.24"/>
    <x v="4"/>
    <x v="0"/>
    <x v="1043"/>
    <s v="SL-6828             "/>
    <s v=" "/>
    <s v=" "/>
    <x v="4"/>
    <x v="274"/>
    <x v="598"/>
    <n v="318122"/>
    <n v="0"/>
    <s v=" "/>
    <s v=" "/>
    <n v="30100000"/>
    <n v="100.23"/>
    <n v="0"/>
    <n v="0"/>
    <n v="100.23"/>
    <n v="101.24"/>
    <n v="18.77"/>
    <n v="0"/>
    <n v="0"/>
    <n v="2335.73"/>
    <n v="2418.1999999999998"/>
    <n v="87.13"/>
    <n v="0"/>
    <n v="0"/>
    <n v="87.13"/>
    <n v="100.23"/>
    <n v="18.77"/>
    <n v="0"/>
    <n v="0"/>
    <n v="2235.5"/>
    <n v="2316.96"/>
    <n v="0"/>
    <n v="0"/>
    <n v="0"/>
    <n v="0"/>
    <n v="0"/>
  </r>
  <r>
    <s v="32-L00-950"/>
    <x v="4"/>
    <x v="274"/>
    <x v="599"/>
    <n v="21724.959999999999"/>
    <x v="4"/>
    <x v="0"/>
    <x v="1044"/>
    <s v="SUN CITY #21 &amp; 21A  "/>
    <s v=" "/>
    <s v=" "/>
    <x v="4"/>
    <x v="274"/>
    <x v="599"/>
    <n v="319122"/>
    <n v="0"/>
    <s v=" "/>
    <s v=" "/>
    <s v="32L00950"/>
    <n v="24480.799999999999"/>
    <n v="0"/>
    <n v="0"/>
    <n v="3681.51"/>
    <n v="925.67"/>
    <n v="19171.96"/>
    <n v="0"/>
    <n v="0"/>
    <n v="36329.47"/>
    <n v="38882.47"/>
    <n v="25480.34"/>
    <n v="0"/>
    <n v="0"/>
    <n v="3681.51"/>
    <n v="2681.97"/>
    <n v="19171.96"/>
    <n v="0"/>
    <n v="0"/>
    <n v="32647.96"/>
    <n v="37956.800000000003"/>
    <n v="0"/>
    <n v="0"/>
    <n v="0"/>
    <n v="0"/>
    <n v="0"/>
  </r>
  <r>
    <s v="32-L00-951"/>
    <x v="4"/>
    <x v="274"/>
    <x v="600"/>
    <n v="4788.24"/>
    <x v="4"/>
    <x v="0"/>
    <x v="1045"/>
    <s v="DREAMLAND VILLA #12 "/>
    <s v=" "/>
    <s v=" "/>
    <x v="4"/>
    <x v="274"/>
    <x v="600"/>
    <n v="319122"/>
    <n v="0"/>
    <s v=" "/>
    <s v=" "/>
    <s v="32L00951"/>
    <n v="5272.66"/>
    <n v="0"/>
    <n v="0"/>
    <n v="819.92"/>
    <n v="335.5"/>
    <n v="4301.08"/>
    <n v="0"/>
    <n v="0"/>
    <n v="8262.9699999999993"/>
    <n v="8750.1299999999992"/>
    <n v="5615.55"/>
    <n v="0"/>
    <n v="0"/>
    <n v="819.92"/>
    <n v="477.03"/>
    <n v="4301.08"/>
    <n v="0"/>
    <n v="0"/>
    <n v="7443.05"/>
    <n v="8414.6299999999992"/>
    <n v="0"/>
    <n v="0"/>
    <n v="0"/>
    <n v="0"/>
    <n v="0"/>
  </r>
  <r>
    <s v="32-L00-952"/>
    <x v="4"/>
    <x v="274"/>
    <x v="601"/>
    <n v="8180.73"/>
    <x v="4"/>
    <x v="0"/>
    <x v="1046"/>
    <s v="SUN CITY #11A       "/>
    <s v=" "/>
    <s v=" "/>
    <x v="4"/>
    <x v="274"/>
    <x v="601"/>
    <n v="319122"/>
    <n v="0"/>
    <s v=" "/>
    <s v=" "/>
    <s v="32L00952"/>
    <n v="9053.4"/>
    <n v="0"/>
    <n v="0"/>
    <n v="1249.67"/>
    <n v="377"/>
    <n v="6867.06"/>
    <n v="0"/>
    <n v="0"/>
    <n v="12332.37"/>
    <n v="13646.04"/>
    <n v="9510.9"/>
    <n v="0"/>
    <n v="0"/>
    <n v="1249.67"/>
    <n v="792.17"/>
    <n v="6867.06"/>
    <n v="0"/>
    <n v="0"/>
    <n v="11082.7"/>
    <n v="13269.04"/>
    <n v="0"/>
    <n v="0"/>
    <n v="0"/>
    <n v="0"/>
    <n v="0"/>
  </r>
  <r>
    <s v="32-L00-953"/>
    <x v="4"/>
    <x v="274"/>
    <x v="602"/>
    <n v="9296"/>
    <x v="4"/>
    <x v="0"/>
    <x v="1047"/>
    <s v="SUN CITY #15C       "/>
    <s v=" "/>
    <s v=" "/>
    <x v="4"/>
    <x v="274"/>
    <x v="602"/>
    <n v="319122"/>
    <n v="0"/>
    <s v=" "/>
    <s v=" "/>
    <s v="32L00953"/>
    <n v="10562.61"/>
    <n v="0"/>
    <n v="0"/>
    <n v="1332.78"/>
    <n v="66.17"/>
    <n v="8933.3799999999992"/>
    <n v="0"/>
    <n v="0"/>
    <n v="13166.29"/>
    <n v="13528.91"/>
    <n v="11603.76"/>
    <n v="0"/>
    <n v="0"/>
    <n v="1332.78"/>
    <n v="291.63"/>
    <n v="8933.3799999999992"/>
    <n v="0"/>
    <n v="0"/>
    <n v="11833.51"/>
    <n v="13462.74"/>
    <n v="0"/>
    <n v="0"/>
    <n v="0"/>
    <n v="0"/>
    <n v="0"/>
  </r>
  <r>
    <s v="32-L00-954"/>
    <x v="4"/>
    <x v="274"/>
    <x v="603"/>
    <n v="20431.53"/>
    <x v="4"/>
    <x v="0"/>
    <x v="1048"/>
    <s v="SUN CITY #22 &amp; 22A  "/>
    <s v=" "/>
    <s v=" "/>
    <x v="4"/>
    <x v="274"/>
    <x v="603"/>
    <n v="319122"/>
    <n v="0"/>
    <s v=" "/>
    <s v=" "/>
    <s v="32L00954"/>
    <n v="22983.98"/>
    <n v="0"/>
    <n v="0"/>
    <n v="3238.8"/>
    <n v="686.35"/>
    <n v="17292.05"/>
    <n v="0"/>
    <n v="0"/>
    <n v="31961.27"/>
    <n v="35100.75"/>
    <n v="23877.65"/>
    <n v="0"/>
    <n v="0"/>
    <n v="3238.8"/>
    <n v="2345.13"/>
    <n v="17292.05"/>
    <n v="0"/>
    <n v="0"/>
    <n v="28722.47"/>
    <n v="34414.400000000001"/>
    <n v="0"/>
    <n v="0"/>
    <n v="0"/>
    <n v="0"/>
    <n v="0"/>
  </r>
  <r>
    <s v="32-L00-955"/>
    <x v="4"/>
    <x v="274"/>
    <x v="604"/>
    <n v="1777.78"/>
    <x v="4"/>
    <x v="0"/>
    <x v="1049"/>
    <s v="APACHE WELL M P #5  "/>
    <s v=" "/>
    <s v=" "/>
    <x v="4"/>
    <x v="274"/>
    <x v="604"/>
    <n v="319122"/>
    <n v="0"/>
    <s v=" "/>
    <s v=" "/>
    <s v="32L00955"/>
    <n v="1921.19"/>
    <n v="0"/>
    <n v="0"/>
    <n v="311.57"/>
    <n v="168.16"/>
    <n v="1316.63"/>
    <n v="0"/>
    <n v="0"/>
    <n v="3143.9"/>
    <n v="3605.05"/>
    <n v="1778.92"/>
    <n v="0"/>
    <n v="0"/>
    <n v="311.57"/>
    <n v="453.84"/>
    <n v="1316.63"/>
    <n v="0"/>
    <n v="0"/>
    <n v="2832.33"/>
    <n v="3436.89"/>
    <n v="0"/>
    <n v="0"/>
    <n v="0"/>
    <n v="0"/>
    <n v="0"/>
  </r>
  <r>
    <s v="32-L00-956"/>
    <x v="4"/>
    <x v="274"/>
    <x v="605"/>
    <n v="34.619999999999997"/>
    <x v="4"/>
    <x v="0"/>
    <x v="1050"/>
    <s v="SL-6828A            "/>
    <s v=" "/>
    <s v=" "/>
    <x v="4"/>
    <x v="274"/>
    <x v="605"/>
    <n v="318122"/>
    <n v="0"/>
    <s v=" "/>
    <s v=" "/>
    <n v="30100000"/>
    <n v="41.83"/>
    <n v="0"/>
    <n v="0"/>
    <n v="41.83"/>
    <n v="34.619999999999997"/>
    <n v="0"/>
    <n v="0"/>
    <n v="0"/>
    <n v="985.44"/>
    <n v="1020.06"/>
    <n v="20.04"/>
    <n v="0"/>
    <n v="0"/>
    <n v="20.04"/>
    <n v="41.83"/>
    <n v="0"/>
    <n v="0"/>
    <n v="0"/>
    <n v="943.61"/>
    <n v="985.44"/>
    <n v="0"/>
    <n v="0"/>
    <n v="0"/>
    <n v="0"/>
    <n v="0"/>
  </r>
  <r>
    <s v="32-L00-957"/>
    <x v="4"/>
    <x v="274"/>
    <x v="606"/>
    <n v="19.739999999999998"/>
    <x v="4"/>
    <x v="0"/>
    <x v="1051"/>
    <s v="SL-6828B            "/>
    <s v=" "/>
    <s v=" "/>
    <x v="4"/>
    <x v="274"/>
    <x v="606"/>
    <n v="318122"/>
    <n v="0"/>
    <s v=" "/>
    <s v=" "/>
    <n v="30100000"/>
    <n v="59.22"/>
    <n v="0"/>
    <n v="0"/>
    <n v="59.22"/>
    <n v="19.739999999999998"/>
    <n v="0"/>
    <n v="0"/>
    <n v="0"/>
    <n v="824.43"/>
    <n v="844.17"/>
    <n v="12.95"/>
    <n v="0"/>
    <n v="0"/>
    <n v="12.95"/>
    <n v="59.22"/>
    <n v="0"/>
    <n v="0"/>
    <n v="0"/>
    <n v="765.21"/>
    <n v="824.43"/>
    <n v="0"/>
    <n v="0"/>
    <n v="0"/>
    <n v="0"/>
    <n v="0"/>
  </r>
  <r>
    <s v="32-L00-958"/>
    <x v="4"/>
    <x v="274"/>
    <x v="607"/>
    <n v="51.51"/>
    <x v="4"/>
    <x v="0"/>
    <x v="1052"/>
    <s v="SL-6828C            "/>
    <s v=" "/>
    <s v=" "/>
    <x v="4"/>
    <x v="274"/>
    <x v="607"/>
    <n v="318122"/>
    <n v="0"/>
    <s v=" "/>
    <s v=" "/>
    <n v="30100000"/>
    <n v="88.63"/>
    <n v="0"/>
    <n v="0"/>
    <n v="88.63"/>
    <n v="51.51"/>
    <n v="22.77"/>
    <n v="0"/>
    <n v="0"/>
    <n v="1238.27"/>
    <n v="1267.01"/>
    <n v="36.72"/>
    <n v="0"/>
    <n v="0"/>
    <n v="36.72"/>
    <n v="88.63"/>
    <n v="22.77"/>
    <n v="0"/>
    <n v="0"/>
    <n v="1149.6400000000001"/>
    <n v="1215.5"/>
    <n v="0"/>
    <n v="0"/>
    <n v="0"/>
    <n v="0"/>
    <n v="0"/>
  </r>
  <r>
    <s v="32-L00-959"/>
    <x v="4"/>
    <x v="274"/>
    <x v="608"/>
    <n v="164.09"/>
    <x v="4"/>
    <x v="0"/>
    <x v="1053"/>
    <s v="SL-6828D            "/>
    <s v=" "/>
    <s v=" "/>
    <x v="4"/>
    <x v="274"/>
    <x v="608"/>
    <n v="318122"/>
    <n v="0"/>
    <s v=" "/>
    <s v=" "/>
    <n v="30100000"/>
    <n v="102.82"/>
    <n v="0"/>
    <n v="0"/>
    <n v="102.82"/>
    <n v="164.09"/>
    <n v="118.87"/>
    <n v="0"/>
    <n v="0"/>
    <n v="2517.63"/>
    <n v="2562.85"/>
    <n v="101.05"/>
    <n v="0"/>
    <n v="0"/>
    <n v="101.05"/>
    <n v="102.82"/>
    <n v="118.87"/>
    <n v="0"/>
    <n v="0"/>
    <n v="2414.81"/>
    <n v="2398.7600000000002"/>
    <n v="0"/>
    <n v="0"/>
    <n v="0"/>
    <n v="0"/>
    <n v="0"/>
  </r>
  <r>
    <s v="32-L00-960"/>
    <x v="4"/>
    <x v="274"/>
    <x v="609"/>
    <n v="43.65"/>
    <x v="4"/>
    <x v="0"/>
    <x v="1054"/>
    <s v="SL-6828E            "/>
    <s v=" "/>
    <s v=" "/>
    <x v="4"/>
    <x v="274"/>
    <x v="609"/>
    <n v="318122"/>
    <n v="0"/>
    <s v=" "/>
    <s v=" "/>
    <n v="30100000"/>
    <n v="39.9"/>
    <n v="0"/>
    <n v="0"/>
    <n v="39.9"/>
    <n v="43.65"/>
    <n v="11.28"/>
    <n v="0"/>
    <n v="0"/>
    <n v="868.62"/>
    <n v="900.99"/>
    <n v="61.92"/>
    <n v="0"/>
    <n v="0"/>
    <n v="61.92"/>
    <n v="39.9"/>
    <n v="11.28"/>
    <n v="0"/>
    <n v="0"/>
    <n v="828.72"/>
    <n v="857.34"/>
    <n v="0"/>
    <n v="0"/>
    <n v="0"/>
    <n v="0"/>
    <n v="0"/>
  </r>
  <r>
    <s v="32-L00-961"/>
    <x v="4"/>
    <x v="274"/>
    <x v="610"/>
    <n v="61.06"/>
    <x v="4"/>
    <x v="0"/>
    <x v="1055"/>
    <s v="SL-6828H            "/>
    <s v=" "/>
    <s v=" "/>
    <x v="4"/>
    <x v="274"/>
    <x v="610"/>
    <n v="318122"/>
    <n v="0"/>
    <s v=" "/>
    <s v=" "/>
    <n v="30100000"/>
    <n v="211.19"/>
    <n v="0"/>
    <n v="0"/>
    <n v="211.19"/>
    <n v="61.06"/>
    <n v="42.53"/>
    <n v="0"/>
    <n v="0"/>
    <n v="2184.15"/>
    <n v="2202.6799999999998"/>
    <n v="105.48"/>
    <n v="0"/>
    <n v="0"/>
    <n v="105.48"/>
    <n v="211.19"/>
    <n v="42.53"/>
    <n v="0"/>
    <n v="0"/>
    <n v="1972.96"/>
    <n v="2141.62"/>
    <n v="0"/>
    <n v="0"/>
    <n v="0"/>
    <n v="0"/>
    <n v="0"/>
  </r>
  <r>
    <s v="32-L00-962"/>
    <x v="4"/>
    <x v="274"/>
    <x v="611"/>
    <n v="2534.54"/>
    <x v="4"/>
    <x v="0"/>
    <x v="1056"/>
    <s v="VELDA ROSE ESTATE E "/>
    <s v=" "/>
    <s v=" "/>
    <x v="4"/>
    <x v="274"/>
    <x v="611"/>
    <n v="319122"/>
    <n v="0"/>
    <s v=" "/>
    <s v=" "/>
    <s v="32L00962"/>
    <n v="2869.27"/>
    <n v="0"/>
    <n v="0"/>
    <n v="421.66"/>
    <n v="86.93"/>
    <n v="2209.08"/>
    <n v="0"/>
    <n v="0"/>
    <n v="4249.37"/>
    <n v="4574.83"/>
    <n v="3115.34"/>
    <n v="0"/>
    <n v="0"/>
    <n v="421.66"/>
    <n v="175.59"/>
    <n v="2209.08"/>
    <n v="0"/>
    <n v="0"/>
    <n v="3827.71"/>
    <n v="4487.8999999999996"/>
    <n v="0"/>
    <n v="0"/>
    <n v="0"/>
    <n v="0"/>
    <n v="0"/>
  </r>
  <r>
    <s v="32-L00-964"/>
    <x v="4"/>
    <x v="274"/>
    <x v="612"/>
    <n v="4185.79"/>
    <x v="4"/>
    <x v="0"/>
    <x v="1057"/>
    <s v="SUN CITY #14        "/>
    <s v=" "/>
    <s v=" "/>
    <x v="4"/>
    <x v="274"/>
    <x v="612"/>
    <n v="319122"/>
    <n v="0"/>
    <s v=" "/>
    <s v=" "/>
    <s v="32L00964"/>
    <n v="4790.88"/>
    <n v="0"/>
    <n v="0"/>
    <n v="620.55999999999995"/>
    <n v="15.47"/>
    <n v="3436.35"/>
    <n v="0"/>
    <n v="0"/>
    <n v="6139.57"/>
    <n v="6889.01"/>
    <n v="4645.4799999999996"/>
    <n v="0"/>
    <n v="0"/>
    <n v="620.55999999999995"/>
    <n v="765.96"/>
    <n v="3436.35"/>
    <n v="0"/>
    <n v="0"/>
    <n v="5519.01"/>
    <n v="6873.54"/>
    <n v="0"/>
    <n v="0"/>
    <n v="0"/>
    <n v="0"/>
    <n v="0"/>
  </r>
  <r>
    <s v="32-L00-965"/>
    <x v="4"/>
    <x v="274"/>
    <x v="613"/>
    <n v="7810.14"/>
    <x v="4"/>
    <x v="0"/>
    <x v="1058"/>
    <s v="SUN CITY #22B       "/>
    <s v=" "/>
    <s v=" "/>
    <x v="4"/>
    <x v="274"/>
    <x v="613"/>
    <n v="319122"/>
    <n v="0"/>
    <s v=" "/>
    <s v=" "/>
    <s v="32L00965"/>
    <n v="8202.76"/>
    <n v="0"/>
    <n v="0"/>
    <n v="1012.73"/>
    <n v="620.11"/>
    <n v="7186.25"/>
    <n v="0"/>
    <n v="0"/>
    <n v="9996.3799999999992"/>
    <n v="10620.27"/>
    <n v="8806.16"/>
    <n v="0"/>
    <n v="0"/>
    <n v="1012.73"/>
    <n v="409.33"/>
    <n v="7186.25"/>
    <n v="0"/>
    <n v="0"/>
    <n v="8983.65"/>
    <n v="10000.16"/>
    <n v="0"/>
    <n v="0"/>
    <n v="0"/>
    <n v="0"/>
    <n v="0"/>
  </r>
  <r>
    <s v="32-L00-966"/>
    <x v="4"/>
    <x v="274"/>
    <x v="614"/>
    <n v="26050.32"/>
    <x v="4"/>
    <x v="0"/>
    <x v="1059"/>
    <s v="SUN CITY #25        "/>
    <s v=" "/>
    <s v=" "/>
    <x v="4"/>
    <x v="274"/>
    <x v="614"/>
    <n v="319122"/>
    <n v="0"/>
    <s v=" "/>
    <s v=" "/>
    <s v="32L00966"/>
    <n v="29482.47"/>
    <n v="0"/>
    <n v="0"/>
    <n v="4284.82"/>
    <n v="852.67"/>
    <n v="22500.71"/>
    <n v="0"/>
    <n v="0"/>
    <n v="42284.69"/>
    <n v="45834.3"/>
    <n v="30310.63"/>
    <n v="0"/>
    <n v="0"/>
    <n v="4284.82"/>
    <n v="3456.66"/>
    <n v="22500.71"/>
    <n v="0"/>
    <n v="0"/>
    <n v="37999.870000000003"/>
    <n v="44981.63"/>
    <n v="0"/>
    <n v="0"/>
    <n v="0"/>
    <n v="0"/>
    <n v="0"/>
  </r>
  <r>
    <s v="32-L00-967"/>
    <x v="4"/>
    <x v="274"/>
    <x v="615"/>
    <n v="15148.59"/>
    <x v="4"/>
    <x v="0"/>
    <x v="1060"/>
    <s v="SUN CITY #25A       "/>
    <s v=" "/>
    <s v=" "/>
    <x v="4"/>
    <x v="274"/>
    <x v="615"/>
    <n v="319122"/>
    <n v="0"/>
    <s v=" "/>
    <s v=" "/>
    <s v="32L00967"/>
    <n v="16916.22"/>
    <n v="0"/>
    <n v="0"/>
    <n v="2299.66"/>
    <n v="532.03"/>
    <n v="12160.9"/>
    <n v="0"/>
    <n v="0"/>
    <n v="22694.3"/>
    <n v="25681.99"/>
    <n v="17679.11"/>
    <n v="0"/>
    <n v="0"/>
    <n v="2299.66"/>
    <n v="1536.77"/>
    <n v="12160.9"/>
    <n v="0"/>
    <n v="0"/>
    <n v="20394.64"/>
    <n v="25149.96"/>
    <n v="0"/>
    <n v="0"/>
    <n v="0"/>
    <n v="0"/>
    <n v="0"/>
  </r>
  <r>
    <s v="32-L00-968"/>
    <x v="4"/>
    <x v="274"/>
    <x v="616"/>
    <n v="6447.12"/>
    <x v="4"/>
    <x v="0"/>
    <x v="1061"/>
    <s v="SUN CITY #27        "/>
    <s v=" "/>
    <s v=" "/>
    <x v="4"/>
    <x v="274"/>
    <x v="616"/>
    <n v="319122"/>
    <n v="0"/>
    <s v=" "/>
    <s v=" "/>
    <s v="32L00968"/>
    <n v="7170.92"/>
    <n v="0"/>
    <n v="0"/>
    <n v="1166.8599999999999"/>
    <n v="443.06"/>
    <n v="5718.24"/>
    <n v="0"/>
    <n v="0"/>
    <n v="11513.97"/>
    <n v="12242.85"/>
    <n v="7761.69"/>
    <n v="0"/>
    <n v="0"/>
    <n v="1166.8599999999999"/>
    <n v="576.09"/>
    <n v="5718.24"/>
    <n v="0"/>
    <n v="0"/>
    <n v="10347.11"/>
    <n v="11799.79"/>
    <n v="0"/>
    <n v="0"/>
    <n v="0"/>
    <n v="0"/>
    <n v="0"/>
  </r>
  <r>
    <s v="32-L00-969"/>
    <x v="4"/>
    <x v="274"/>
    <x v="617"/>
    <n v="26621.15"/>
    <x v="4"/>
    <x v="0"/>
    <x v="1062"/>
    <s v="SUN CITY #30        "/>
    <s v=" "/>
    <s v=" "/>
    <x v="4"/>
    <x v="274"/>
    <x v="617"/>
    <n v="319122"/>
    <n v="0"/>
    <s v=" "/>
    <s v=" "/>
    <s v="32L00969"/>
    <n v="29937.06"/>
    <n v="0"/>
    <n v="0"/>
    <n v="4304.37"/>
    <n v="988.46"/>
    <n v="23014.65"/>
    <n v="0"/>
    <n v="0"/>
    <n v="42477.23"/>
    <n v="46083.73"/>
    <n v="31776.79"/>
    <n v="0"/>
    <n v="0"/>
    <n v="4304.37"/>
    <n v="2464.64"/>
    <n v="23014.65"/>
    <n v="0"/>
    <n v="0"/>
    <n v="38172.86"/>
    <n v="45095.27"/>
    <n v="0"/>
    <n v="0"/>
    <n v="0"/>
    <n v="0"/>
    <n v="0"/>
  </r>
  <r>
    <s v="32-L00-970"/>
    <x v="4"/>
    <x v="274"/>
    <x v="618"/>
    <n v="15508.57"/>
    <x v="4"/>
    <x v="0"/>
    <x v="1063"/>
    <s v="SUN CITY #16        "/>
    <s v=" "/>
    <s v=" "/>
    <x v="4"/>
    <x v="274"/>
    <x v="618"/>
    <n v="319122"/>
    <n v="0"/>
    <s v=" "/>
    <s v=" "/>
    <s v="32L00970"/>
    <n v="15243.25"/>
    <n v="0"/>
    <n v="0"/>
    <n v="1949.54"/>
    <n v="2214.86"/>
    <n v="14520.22"/>
    <n v="0"/>
    <n v="0"/>
    <n v="19246.87"/>
    <n v="20235.22"/>
    <n v="16833.66"/>
    <n v="0"/>
    <n v="0"/>
    <n v="1949.54"/>
    <n v="359.13"/>
    <n v="14520.22"/>
    <n v="0"/>
    <n v="0"/>
    <n v="17297.330000000002"/>
    <n v="18020.36"/>
    <n v="0"/>
    <n v="0"/>
    <n v="0"/>
    <n v="0"/>
    <n v="0"/>
  </r>
  <r>
    <s v="32-L00-972"/>
    <x v="4"/>
    <x v="274"/>
    <x v="619"/>
    <n v="6115.21"/>
    <x v="4"/>
    <x v="0"/>
    <x v="1064"/>
    <s v="APACHE WELL M P #3  "/>
    <s v=" "/>
    <s v=" "/>
    <x v="4"/>
    <x v="274"/>
    <x v="619"/>
    <n v="319122"/>
    <n v="0"/>
    <s v=" "/>
    <s v=" "/>
    <s v="32L00972"/>
    <n v="6788.89"/>
    <n v="0"/>
    <n v="0"/>
    <n v="976.28"/>
    <n v="302.60000000000002"/>
    <n v="4244.3100000000004"/>
    <n v="0"/>
    <n v="0"/>
    <n v="9837.7199999999993"/>
    <n v="11708.62"/>
    <n v="6668.02"/>
    <n v="0"/>
    <n v="0"/>
    <n v="976.28"/>
    <n v="1097.1500000000001"/>
    <n v="4244.3100000000004"/>
    <n v="0"/>
    <n v="0"/>
    <n v="8861.44"/>
    <n v="11406.02"/>
    <n v="0"/>
    <n v="0"/>
    <n v="0"/>
    <n v="0"/>
    <n v="0"/>
  </r>
  <r>
    <s v="32-L00-973"/>
    <x v="4"/>
    <x v="274"/>
    <x v="620"/>
    <n v="10239.68"/>
    <x v="4"/>
    <x v="0"/>
    <x v="1065"/>
    <s v="DREAMLAND VILLA #14 "/>
    <s v=" "/>
    <s v=" "/>
    <x v="4"/>
    <x v="274"/>
    <x v="620"/>
    <n v="319122"/>
    <n v="0"/>
    <s v=" "/>
    <s v=" "/>
    <s v="32L00973"/>
    <n v="11291.23"/>
    <n v="0"/>
    <n v="0"/>
    <n v="1595.41"/>
    <n v="543.86"/>
    <n v="8585.2999999999993"/>
    <n v="0"/>
    <n v="0"/>
    <n v="16078.46"/>
    <n v="17732.84"/>
    <n v="11828.54"/>
    <n v="0"/>
    <n v="0"/>
    <n v="1595.41"/>
    <n v="1058.0999999999999"/>
    <n v="8585.2999999999993"/>
    <n v="0"/>
    <n v="0"/>
    <n v="14483.05"/>
    <n v="17188.98"/>
    <n v="0"/>
    <n v="0"/>
    <n v="0"/>
    <n v="0"/>
    <n v="0"/>
  </r>
  <r>
    <s v="32-L00-974"/>
    <x v="4"/>
    <x v="274"/>
    <x v="621"/>
    <n v="4051.01"/>
    <x v="4"/>
    <x v="0"/>
    <x v="1066"/>
    <s v="APACHE WELL M P #4  "/>
    <s v=" "/>
    <s v=" "/>
    <x v="4"/>
    <x v="274"/>
    <x v="621"/>
    <n v="319122"/>
    <n v="0"/>
    <s v=" "/>
    <s v=" "/>
    <s v="32L00974"/>
    <n v="4646.6099999999997"/>
    <n v="0"/>
    <n v="0"/>
    <n v="714.37"/>
    <n v="118.77"/>
    <n v="3026.15"/>
    <n v="0"/>
    <n v="0"/>
    <n v="7198.42"/>
    <n v="8223.2800000000007"/>
    <n v="4544.74"/>
    <n v="0"/>
    <n v="0"/>
    <n v="714.37"/>
    <n v="816.24"/>
    <n v="3026.15"/>
    <n v="0"/>
    <n v="0"/>
    <n v="6484.05"/>
    <n v="8104.51"/>
    <n v="0"/>
    <n v="0"/>
    <n v="0"/>
    <n v="0"/>
    <n v="0"/>
  </r>
  <r>
    <s v="32-L00-977"/>
    <x v="4"/>
    <x v="274"/>
    <x v="622"/>
    <n v="8.1999999999999993"/>
    <x v="4"/>
    <x v="0"/>
    <x v="1067"/>
    <s v="SL-6828G            "/>
    <s v=" "/>
    <s v=" "/>
    <x v="4"/>
    <x v="274"/>
    <x v="622"/>
    <n v="318122"/>
    <n v="0"/>
    <s v=" "/>
    <s v=" "/>
    <n v="30100000"/>
    <n v="40.840000000000003"/>
    <n v="0"/>
    <n v="0"/>
    <n v="40.840000000000003"/>
    <n v="8.1999999999999993"/>
    <n v="7.42"/>
    <n v="0"/>
    <n v="0"/>
    <n v="548.03"/>
    <n v="548.80999999999995"/>
    <n v="25.62"/>
    <n v="0"/>
    <n v="0"/>
    <n v="25.62"/>
    <n v="40.840000000000003"/>
    <n v="7.42"/>
    <n v="0"/>
    <n v="0"/>
    <n v="507.19"/>
    <n v="540.61"/>
    <n v="0"/>
    <n v="0"/>
    <n v="0"/>
    <n v="0"/>
    <n v="0"/>
  </r>
  <r>
    <s v="32-L00-978"/>
    <x v="4"/>
    <x v="274"/>
    <x v="623"/>
    <n v="1918.09"/>
    <x v="4"/>
    <x v="0"/>
    <x v="1068"/>
    <s v="APACHE WELLS MB P 4A"/>
    <s v=" "/>
    <s v=" "/>
    <x v="4"/>
    <x v="274"/>
    <x v="623"/>
    <n v="319122"/>
    <n v="0"/>
    <s v=" "/>
    <s v=" "/>
    <s v="32L00978"/>
    <n v="2175.25"/>
    <n v="0"/>
    <n v="0"/>
    <n v="309.54000000000002"/>
    <n v="52.38"/>
    <n v="1430.32"/>
    <n v="0"/>
    <n v="0"/>
    <n v="3119.65"/>
    <n v="3607.42"/>
    <n v="2192.56"/>
    <n v="0"/>
    <n v="0"/>
    <n v="309.95999999999998"/>
    <n v="292.64999999999998"/>
    <n v="1430.32"/>
    <n v="0"/>
    <n v="0"/>
    <n v="2810.11"/>
    <n v="3555.04"/>
    <n v="0"/>
    <n v="0"/>
    <n v="0"/>
    <n v="0"/>
    <n v="0"/>
  </r>
  <r>
    <s v="32-L00-979"/>
    <x v="4"/>
    <x v="274"/>
    <x v="624"/>
    <n v="13426.06"/>
    <x v="4"/>
    <x v="0"/>
    <x v="1069"/>
    <s v="VILLA DEPAZ #1      "/>
    <s v=" "/>
    <s v=" "/>
    <x v="4"/>
    <x v="274"/>
    <x v="624"/>
    <n v="319122"/>
    <n v="0"/>
    <s v=" "/>
    <s v=" "/>
    <s v="32L00979"/>
    <n v="13426.06"/>
    <n v="0"/>
    <n v="0"/>
    <n v="0"/>
    <n v="0"/>
    <n v="13378.44"/>
    <n v="0"/>
    <n v="0"/>
    <n v="16.88"/>
    <n v="64.5"/>
    <n v="13405.6"/>
    <n v="0"/>
    <n v="0"/>
    <n v="0"/>
    <n v="20.46"/>
    <n v="13378.44"/>
    <n v="0"/>
    <n v="0"/>
    <n v="16.88"/>
    <n v="64.5"/>
    <n v="0"/>
    <n v="0"/>
    <n v="0"/>
    <n v="0"/>
    <n v="0"/>
  </r>
  <r>
    <s v="32-L00-981"/>
    <x v="4"/>
    <x v="274"/>
    <x v="625"/>
    <n v="36.479999999999997"/>
    <x v="4"/>
    <x v="0"/>
    <x v="1070"/>
    <s v="SL-6828R            "/>
    <s v=" "/>
    <s v=" "/>
    <x v="4"/>
    <x v="274"/>
    <x v="625"/>
    <n v="318122"/>
    <n v="0"/>
    <s v=" "/>
    <s v=" "/>
    <n v="30100000"/>
    <n v="78.92"/>
    <n v="0"/>
    <n v="0"/>
    <n v="78.92"/>
    <n v="36.479999999999997"/>
    <n v="31.18"/>
    <n v="0"/>
    <n v="0"/>
    <n v="975.15"/>
    <n v="980.45"/>
    <n v="62.16"/>
    <n v="0"/>
    <n v="0"/>
    <n v="62.16"/>
    <n v="78.92"/>
    <n v="31.18"/>
    <n v="0"/>
    <n v="0"/>
    <n v="896.23"/>
    <n v="943.97"/>
    <n v="0"/>
    <n v="0"/>
    <n v="0"/>
    <n v="0"/>
    <n v="0"/>
  </r>
  <r>
    <s v="32-L00-982"/>
    <x v="4"/>
    <x v="274"/>
    <x v="626"/>
    <n v="9.3800000000000008"/>
    <x v="4"/>
    <x v="0"/>
    <x v="1071"/>
    <s v="SL-6828L            "/>
    <s v=" "/>
    <s v=" "/>
    <x v="4"/>
    <x v="274"/>
    <x v="626"/>
    <n v="318122"/>
    <n v="0"/>
    <s v=" "/>
    <s v=" "/>
    <n v="30100000"/>
    <n v="28.95"/>
    <n v="0"/>
    <n v="0"/>
    <n v="28.95"/>
    <n v="9.3800000000000008"/>
    <n v="0.76"/>
    <n v="0"/>
    <n v="0"/>
    <n v="377.36"/>
    <n v="385.98"/>
    <n v="10.06"/>
    <n v="0"/>
    <n v="0"/>
    <n v="10.06"/>
    <n v="28.95"/>
    <n v="0.76"/>
    <n v="0"/>
    <n v="0"/>
    <n v="348.41"/>
    <n v="376.6"/>
    <n v="0"/>
    <n v="0"/>
    <n v="0"/>
    <n v="0"/>
    <n v="0"/>
  </r>
  <r>
    <s v="32-L00-983"/>
    <x v="4"/>
    <x v="274"/>
    <x v="627"/>
    <n v="11.46"/>
    <x v="4"/>
    <x v="0"/>
    <x v="1072"/>
    <s v="SL-6828Q            "/>
    <s v=" "/>
    <s v=" "/>
    <x v="4"/>
    <x v="274"/>
    <x v="627"/>
    <n v="318122"/>
    <n v="0"/>
    <s v=" "/>
    <s v=" "/>
    <n v="30100000"/>
    <n v="50.41"/>
    <n v="0"/>
    <n v="0"/>
    <n v="50.41"/>
    <n v="11.46"/>
    <n v="9.44"/>
    <n v="0"/>
    <n v="0"/>
    <n v="776.58"/>
    <n v="778.6"/>
    <n v="19.18"/>
    <n v="0"/>
    <n v="0"/>
    <n v="19.18"/>
    <n v="50.41"/>
    <n v="9.44"/>
    <n v="0"/>
    <n v="0"/>
    <n v="726.17"/>
    <n v="767.14"/>
    <n v="0"/>
    <n v="0"/>
    <n v="0"/>
    <n v="0"/>
    <n v="0"/>
  </r>
  <r>
    <s v="32-L00-984"/>
    <x v="4"/>
    <x v="274"/>
    <x v="628"/>
    <n v="22522.32"/>
    <x v="4"/>
    <x v="0"/>
    <x v="1073"/>
    <s v="SECLUDED ESTATES    "/>
    <s v=" "/>
    <s v=" "/>
    <x v="4"/>
    <x v="274"/>
    <x v="628"/>
    <n v="319122"/>
    <n v="0"/>
    <s v=" "/>
    <s v=" "/>
    <s v="32L00984"/>
    <n v="22522.32"/>
    <n v="0"/>
    <n v="0"/>
    <n v="0"/>
    <n v="0"/>
    <n v="22442.46"/>
    <n v="0"/>
    <n v="0"/>
    <n v="28.32"/>
    <n v="108.18"/>
    <n v="22488.03"/>
    <n v="0"/>
    <n v="0"/>
    <n v="0"/>
    <n v="34.29"/>
    <n v="22442.46"/>
    <n v="0"/>
    <n v="0"/>
    <n v="28.32"/>
    <n v="108.18"/>
    <n v="0"/>
    <n v="0"/>
    <n v="0"/>
    <n v="0"/>
    <n v="0"/>
  </r>
  <r>
    <s v="32-L00-985"/>
    <x v="4"/>
    <x v="274"/>
    <x v="629"/>
    <n v="5639.82"/>
    <x v="4"/>
    <x v="0"/>
    <x v="1074"/>
    <s v="SUN CITY #24        "/>
    <s v=" "/>
    <s v=" "/>
    <x v="4"/>
    <x v="274"/>
    <x v="629"/>
    <n v="319122"/>
    <n v="0"/>
    <s v=" "/>
    <s v=" "/>
    <s v="32L00985"/>
    <n v="6388.11"/>
    <n v="0"/>
    <n v="0"/>
    <n v="898.68"/>
    <n v="150.38999999999999"/>
    <n v="4937.75"/>
    <n v="0"/>
    <n v="0"/>
    <n v="8868.64"/>
    <n v="9570.7099999999991"/>
    <n v="6640.19"/>
    <n v="0"/>
    <n v="0"/>
    <n v="898.68"/>
    <n v="646.6"/>
    <n v="4937.75"/>
    <n v="0"/>
    <n v="0"/>
    <n v="7969.96"/>
    <n v="9420.32"/>
    <n v="0"/>
    <n v="0"/>
    <n v="0"/>
    <n v="0"/>
    <n v="0"/>
  </r>
  <r>
    <s v="32-L00-986"/>
    <x v="4"/>
    <x v="274"/>
    <x v="630"/>
    <n v="12864.46"/>
    <x v="4"/>
    <x v="0"/>
    <x v="1075"/>
    <s v="SUN CITY #26        "/>
    <s v=" "/>
    <s v=" "/>
    <x v="4"/>
    <x v="274"/>
    <x v="630"/>
    <n v="319122"/>
    <n v="0"/>
    <s v=" "/>
    <s v=" "/>
    <s v="32L00986"/>
    <n v="14515.47"/>
    <n v="0"/>
    <n v="0"/>
    <n v="2110.04"/>
    <n v="459.03"/>
    <n v="10393.530000000001"/>
    <n v="0"/>
    <n v="0"/>
    <n v="20820.45"/>
    <n v="23291.38"/>
    <n v="14640.47"/>
    <n v="0"/>
    <n v="0"/>
    <n v="2110.04"/>
    <n v="1985.04"/>
    <n v="10393.530000000001"/>
    <n v="0"/>
    <n v="0"/>
    <n v="18710.41"/>
    <n v="22832.35"/>
    <n v="0"/>
    <n v="0"/>
    <n v="0"/>
    <n v="0"/>
    <n v="0"/>
  </r>
  <r>
    <s v="32-L00-987"/>
    <x v="4"/>
    <x v="274"/>
    <x v="631"/>
    <n v="58.54"/>
    <x v="4"/>
    <x v="0"/>
    <x v="1076"/>
    <s v="SL-6828I            "/>
    <s v=" "/>
    <s v=" "/>
    <x v="4"/>
    <x v="274"/>
    <x v="631"/>
    <n v="318122"/>
    <n v="0"/>
    <s v=" "/>
    <s v=" "/>
    <n v="30100000"/>
    <n v="424.72"/>
    <n v="0"/>
    <n v="0"/>
    <n v="424.72"/>
    <n v="58.54"/>
    <n v="16.510000000000002"/>
    <n v="0"/>
    <n v="0"/>
    <n v="5801.95"/>
    <n v="5843.98"/>
    <n v="194.57"/>
    <n v="0"/>
    <n v="0"/>
    <n v="194.57"/>
    <n v="424.72"/>
    <n v="16.510000000000002"/>
    <n v="0"/>
    <n v="0"/>
    <n v="5377.23"/>
    <n v="5785.44"/>
    <n v="0"/>
    <n v="0"/>
    <n v="0"/>
    <n v="0"/>
    <n v="0"/>
  </r>
  <r>
    <s v="32-L00-988"/>
    <x v="4"/>
    <x v="274"/>
    <x v="632"/>
    <n v="25.16"/>
    <x v="4"/>
    <x v="0"/>
    <x v="1077"/>
    <s v="SL-7104-1           "/>
    <s v=" "/>
    <s v=" "/>
    <x v="4"/>
    <x v="274"/>
    <x v="632"/>
    <n v="318122"/>
    <n v="0"/>
    <s v=" "/>
    <s v=" "/>
    <n v="30100000"/>
    <n v="17.82"/>
    <n v="0"/>
    <n v="0"/>
    <n v="17.82"/>
    <n v="25.16"/>
    <n v="0.56000000000000005"/>
    <n v="0"/>
    <n v="0"/>
    <n v="546.14"/>
    <n v="570.74"/>
    <n v="18.45"/>
    <n v="0"/>
    <n v="0"/>
    <n v="18.45"/>
    <n v="17.82"/>
    <n v="0.56000000000000005"/>
    <n v="0"/>
    <n v="0"/>
    <n v="528.32000000000005"/>
    <n v="545.58000000000004"/>
    <n v="0"/>
    <n v="0"/>
    <n v="0"/>
    <n v="0"/>
    <n v="0"/>
  </r>
  <r>
    <s v="32-L00-989"/>
    <x v="4"/>
    <x v="274"/>
    <x v="633"/>
    <n v="11668.73"/>
    <x v="4"/>
    <x v="0"/>
    <x v="1078"/>
    <s v="SUN CITY #26A       "/>
    <s v=" "/>
    <s v=" "/>
    <x v="4"/>
    <x v="274"/>
    <x v="633"/>
    <n v="319122"/>
    <n v="0"/>
    <s v=" "/>
    <s v=" "/>
    <s v="32L00989"/>
    <n v="13144.92"/>
    <n v="0"/>
    <n v="0"/>
    <n v="1805.24"/>
    <n v="329.05"/>
    <n v="10056.06"/>
    <n v="0"/>
    <n v="0"/>
    <n v="17814.939999999999"/>
    <n v="19427.61"/>
    <n v="13118.55"/>
    <n v="0"/>
    <n v="0"/>
    <n v="1805.24"/>
    <n v="1831.61"/>
    <n v="10056.06"/>
    <n v="0"/>
    <n v="0"/>
    <n v="16009.7"/>
    <n v="19098.560000000001"/>
    <n v="0"/>
    <n v="0"/>
    <n v="0"/>
    <n v="0"/>
    <n v="0"/>
  </r>
  <r>
    <s v="32-L00-990"/>
    <x v="4"/>
    <x v="274"/>
    <x v="634"/>
    <n v="9957.77"/>
    <x v="4"/>
    <x v="0"/>
    <x v="1079"/>
    <s v="SUN CITY #31        "/>
    <s v=" "/>
    <s v=" "/>
    <x v="4"/>
    <x v="274"/>
    <x v="634"/>
    <n v="319122"/>
    <n v="0"/>
    <s v=" "/>
    <s v=" "/>
    <s v="32L00990"/>
    <n v="11260.01"/>
    <n v="0"/>
    <n v="0"/>
    <n v="1664.8"/>
    <n v="362.56"/>
    <n v="8411.4500000000007"/>
    <n v="0"/>
    <n v="0"/>
    <n v="16427.560000000001"/>
    <n v="17973.88"/>
    <n v="11875.38"/>
    <n v="0"/>
    <n v="0"/>
    <n v="1664.8"/>
    <n v="1049.43"/>
    <n v="8411.4500000000007"/>
    <n v="0"/>
    <n v="0"/>
    <n v="14762.76"/>
    <n v="17611.32"/>
    <n v="0"/>
    <n v="0"/>
    <n v="0"/>
    <n v="0"/>
    <n v="0"/>
  </r>
  <r>
    <s v="32-L00-991"/>
    <x v="4"/>
    <x v="274"/>
    <x v="635"/>
    <n v="591.21"/>
    <x v="4"/>
    <x v="0"/>
    <x v="1080"/>
    <s v="SUBURBAN RANCHETTES "/>
    <s v=" "/>
    <s v=" "/>
    <x v="4"/>
    <x v="274"/>
    <x v="635"/>
    <n v="319122"/>
    <n v="0"/>
    <s v=" "/>
    <s v=" "/>
    <s v="32L00991"/>
    <n v="688.88"/>
    <n v="0"/>
    <n v="0"/>
    <n v="103.1"/>
    <n v="5.43"/>
    <n v="1553.33"/>
    <n v="0"/>
    <n v="0"/>
    <n v="1060.4100000000001"/>
    <n v="98.29"/>
    <n v="787"/>
    <n v="0"/>
    <n v="0"/>
    <n v="103.1"/>
    <n v="4.9800000000000004"/>
    <n v="1553.33"/>
    <n v="0"/>
    <n v="0"/>
    <n v="957.31"/>
    <n v="92.86"/>
    <n v="0"/>
    <n v="0"/>
    <n v="0"/>
    <n v="0"/>
    <n v="0"/>
  </r>
  <r>
    <s v="32-L00-992"/>
    <x v="4"/>
    <x v="274"/>
    <x v="636"/>
    <n v="5649.9"/>
    <x v="4"/>
    <x v="0"/>
    <x v="1081"/>
    <s v="SUN CITY #24B       "/>
    <s v=" "/>
    <s v=" "/>
    <x v="4"/>
    <x v="274"/>
    <x v="636"/>
    <n v="319122"/>
    <n v="0"/>
    <s v=" "/>
    <s v=" "/>
    <s v="32L00992"/>
    <n v="6436.42"/>
    <n v="0"/>
    <n v="0"/>
    <n v="858.88"/>
    <n v="72.36"/>
    <n v="6033.52"/>
    <n v="0"/>
    <n v="0"/>
    <n v="8478.25"/>
    <n v="8094.63"/>
    <n v="7005.75"/>
    <n v="0"/>
    <n v="0"/>
    <n v="858.88"/>
    <n v="289.55"/>
    <n v="6033.52"/>
    <n v="0"/>
    <n v="0"/>
    <n v="7619.37"/>
    <n v="8022.27"/>
    <n v="0"/>
    <n v="0"/>
    <n v="0"/>
    <n v="0"/>
    <n v="0"/>
  </r>
  <r>
    <s v="32-L00-993"/>
    <x v="4"/>
    <x v="274"/>
    <x v="637"/>
    <n v="2544.5500000000002"/>
    <x v="4"/>
    <x v="0"/>
    <x v="1082"/>
    <s v="SUN CITY #28        "/>
    <s v=" "/>
    <s v=" "/>
    <x v="4"/>
    <x v="274"/>
    <x v="637"/>
    <n v="319122"/>
    <n v="0"/>
    <s v=" "/>
    <s v=" "/>
    <s v="32L00993"/>
    <n v="2849.34"/>
    <n v="0"/>
    <n v="0"/>
    <n v="380.55"/>
    <n v="75.760000000000005"/>
    <n v="2036.79"/>
    <n v="0"/>
    <n v="0"/>
    <n v="3755.4"/>
    <n v="4263.16"/>
    <n v="2889.27"/>
    <n v="0"/>
    <n v="0"/>
    <n v="380.55"/>
    <n v="340.62"/>
    <n v="2036.79"/>
    <n v="0"/>
    <n v="0"/>
    <n v="3374.85"/>
    <n v="4187.3999999999996"/>
    <n v="0"/>
    <n v="0"/>
    <n v="0"/>
    <n v="0"/>
    <n v="0"/>
  </r>
  <r>
    <s v="32-L00-994"/>
    <x v="4"/>
    <x v="274"/>
    <x v="638"/>
    <n v="11067.35"/>
    <x v="4"/>
    <x v="0"/>
    <x v="1083"/>
    <s v="SUN CITY #32        "/>
    <s v=" "/>
    <s v=" "/>
    <x v="4"/>
    <x v="274"/>
    <x v="638"/>
    <n v="319122"/>
    <n v="0"/>
    <s v=" "/>
    <s v=" "/>
    <s v="32L00994"/>
    <n v="12183.91"/>
    <n v="0"/>
    <n v="0"/>
    <n v="1716.03"/>
    <n v="599.47"/>
    <n v="9451.01"/>
    <n v="0"/>
    <n v="0"/>
    <n v="16933.82"/>
    <n v="18550.16"/>
    <n v="12478.38"/>
    <n v="0"/>
    <n v="0"/>
    <n v="1716.03"/>
    <n v="1421.56"/>
    <n v="9451.01"/>
    <n v="0"/>
    <n v="0"/>
    <n v="15217.79"/>
    <n v="17950.689999999999"/>
    <n v="0"/>
    <n v="0"/>
    <n v="0"/>
    <n v="0"/>
    <n v="0"/>
  </r>
  <r>
    <s v="32-L00-995"/>
    <x v="4"/>
    <x v="274"/>
    <x v="639"/>
    <n v="6803.17"/>
    <x v="4"/>
    <x v="0"/>
    <x v="1084"/>
    <s v="DREAMLAND VILLA #15 "/>
    <s v=" "/>
    <s v=" "/>
    <x v="4"/>
    <x v="274"/>
    <x v="639"/>
    <n v="319122"/>
    <n v="0"/>
    <s v=" "/>
    <s v=" "/>
    <s v="32L00995"/>
    <n v="7711.74"/>
    <n v="0"/>
    <n v="0"/>
    <n v="1034.2"/>
    <n v="125.63"/>
    <n v="5761.02"/>
    <n v="0"/>
    <n v="0"/>
    <n v="10424.6"/>
    <n v="11466.75"/>
    <n v="8028.52"/>
    <n v="0"/>
    <n v="0"/>
    <n v="1034.2"/>
    <n v="717.42"/>
    <n v="5761.02"/>
    <n v="0"/>
    <n v="0"/>
    <n v="9390.4"/>
    <n v="11341.12"/>
    <n v="0"/>
    <n v="0"/>
    <n v="0"/>
    <n v="0"/>
    <n v="0"/>
  </r>
  <r>
    <s v="32-L00-996"/>
    <x v="4"/>
    <x v="274"/>
    <x v="640"/>
    <n v="70.66"/>
    <x v="4"/>
    <x v="0"/>
    <x v="1085"/>
    <s v="SL-6828J            "/>
    <s v=" "/>
    <s v=" "/>
    <x v="4"/>
    <x v="274"/>
    <x v="640"/>
    <n v="318122"/>
    <n v="0"/>
    <s v=" "/>
    <s v=" "/>
    <n v="30100000"/>
    <n v="152.46"/>
    <n v="0"/>
    <n v="0"/>
    <n v="152.46"/>
    <n v="70.66"/>
    <n v="21.95"/>
    <n v="0"/>
    <n v="0"/>
    <n v="2132.73"/>
    <n v="2181.44"/>
    <n v="49.06"/>
    <n v="0"/>
    <n v="0"/>
    <n v="49.06"/>
    <n v="152.46"/>
    <n v="21.95"/>
    <n v="0"/>
    <n v="0"/>
    <n v="1980.27"/>
    <n v="2110.7800000000002"/>
    <n v="0"/>
    <n v="0"/>
    <n v="0"/>
    <n v="0"/>
    <n v="0"/>
  </r>
  <r>
    <s v="32-L00-997"/>
    <x v="4"/>
    <x v="274"/>
    <x v="641"/>
    <n v="33.11"/>
    <x v="4"/>
    <x v="0"/>
    <x v="1086"/>
    <s v="SL-7104-2           "/>
    <s v=" "/>
    <s v=" "/>
    <x v="4"/>
    <x v="274"/>
    <x v="641"/>
    <n v="318122"/>
    <n v="0"/>
    <s v=" "/>
    <s v=" "/>
    <n v="30100000"/>
    <n v="125.4"/>
    <n v="0"/>
    <n v="0"/>
    <n v="125.4"/>
    <n v="33.11"/>
    <n v="27.33"/>
    <n v="0"/>
    <n v="0"/>
    <n v="2234.15"/>
    <n v="2239.9299999999998"/>
    <n v="53.68"/>
    <n v="0"/>
    <n v="0"/>
    <n v="53.68"/>
    <n v="125.4"/>
    <n v="27.33"/>
    <n v="0"/>
    <n v="0"/>
    <n v="2108.75"/>
    <n v="2206.8200000000002"/>
    <n v="0"/>
    <n v="0"/>
    <n v="0"/>
    <n v="0"/>
    <n v="0"/>
  </r>
  <r>
    <s v="32-L00-998"/>
    <x v="4"/>
    <x v="274"/>
    <x v="642"/>
    <n v="35.99"/>
    <x v="4"/>
    <x v="0"/>
    <x v="1087"/>
    <s v="SL-7104-3           "/>
    <s v=" "/>
    <s v=" "/>
    <x v="4"/>
    <x v="274"/>
    <x v="642"/>
    <n v="318122"/>
    <n v="0"/>
    <s v=" "/>
    <s v=" "/>
    <n v="30100000"/>
    <n v="97.19"/>
    <n v="0"/>
    <n v="0"/>
    <n v="97.19"/>
    <n v="35.99"/>
    <n v="18.3"/>
    <n v="0"/>
    <n v="0"/>
    <n v="1520.67"/>
    <n v="1538.36"/>
    <n v="57.68"/>
    <n v="0"/>
    <n v="0"/>
    <n v="57.68"/>
    <n v="97.19"/>
    <n v="18.3"/>
    <n v="0"/>
    <n v="0"/>
    <n v="1423.48"/>
    <n v="1502.37"/>
    <n v="0"/>
    <n v="0"/>
    <n v="0"/>
    <n v="0"/>
    <n v="0"/>
  </r>
  <r>
    <s v="32-L00-999"/>
    <x v="4"/>
    <x v="274"/>
    <x v="322"/>
    <n v="3953.65"/>
    <x v="4"/>
    <x v="0"/>
    <x v="1088"/>
    <s v="SUN CITY #24C       "/>
    <s v=" "/>
    <s v=" "/>
    <x v="4"/>
    <x v="274"/>
    <x v="322"/>
    <n v="319122"/>
    <n v="0"/>
    <s v=" "/>
    <s v=" "/>
    <s v="32L00999"/>
    <n v="4202.26"/>
    <n v="0"/>
    <n v="0"/>
    <n v="583.91"/>
    <n v="335.3"/>
    <n v="3155.6"/>
    <n v="0"/>
    <n v="0"/>
    <n v="5762.2"/>
    <n v="6560.25"/>
    <n v="4442.8500000000004"/>
    <n v="0"/>
    <n v="0"/>
    <n v="583.91"/>
    <n v="343.32"/>
    <n v="3155.6"/>
    <n v="0"/>
    <n v="0"/>
    <n v="5178.29"/>
    <n v="6224.95"/>
    <n v="0"/>
    <n v="0"/>
    <n v="0"/>
    <n v="0"/>
    <n v="0"/>
  </r>
  <r>
    <s v="32-L00-A01"/>
    <x v="4"/>
    <x v="274"/>
    <x v="643"/>
    <n v="1111.99"/>
    <x v="4"/>
    <x v="0"/>
    <x v="1089"/>
    <s v="SUN CITY #38B       "/>
    <s v=" "/>
    <s v=" "/>
    <x v="4"/>
    <x v="274"/>
    <x v="643"/>
    <n v="319122"/>
    <n v="0"/>
    <s v=" "/>
    <s v=" "/>
    <s v="32L00A01"/>
    <n v="1402.94"/>
    <n v="0"/>
    <n v="0"/>
    <n v="291.52999999999997"/>
    <n v="0.57999999999999996"/>
    <n v="3928.08"/>
    <n v="0"/>
    <n v="0"/>
    <n v="2880.56"/>
    <n v="64.47"/>
    <n v="1688.93"/>
    <n v="0"/>
    <n v="0"/>
    <n v="291.52999999999997"/>
    <n v="5.54"/>
    <n v="3928.08"/>
    <n v="0"/>
    <n v="0"/>
    <n v="2589.0300000000002"/>
    <n v="63.89"/>
    <n v="0"/>
    <n v="0"/>
    <n v="0"/>
    <n v="0"/>
    <n v="0"/>
  </r>
  <r>
    <s v="32-L00-A03"/>
    <x v="4"/>
    <x v="274"/>
    <x v="644"/>
    <n v="20809.400000000001"/>
    <x v="4"/>
    <x v="0"/>
    <x v="1090"/>
    <s v="AHWATUKEE RS-6      "/>
    <s v=" "/>
    <s v=" "/>
    <x v="4"/>
    <x v="274"/>
    <x v="644"/>
    <n v="319122"/>
    <n v="0"/>
    <s v=" "/>
    <s v=" "/>
    <s v="32L00A03"/>
    <n v="20809.400000000001"/>
    <n v="0"/>
    <n v="0"/>
    <n v="0"/>
    <n v="0"/>
    <n v="20735.63"/>
    <n v="0"/>
    <n v="0"/>
    <n v="26.18"/>
    <n v="99.95"/>
    <n v="20777.72"/>
    <n v="0"/>
    <n v="0"/>
    <n v="0"/>
    <n v="31.68"/>
    <n v="20735.63"/>
    <n v="0"/>
    <n v="0"/>
    <n v="26.18"/>
    <n v="99.95"/>
    <n v="0"/>
    <n v="0"/>
    <n v="0"/>
    <n v="0"/>
    <n v="0"/>
  </r>
  <r>
    <s v="32-L00-A04"/>
    <x v="4"/>
    <x v="274"/>
    <x v="645"/>
    <n v="16421.060000000001"/>
    <x v="4"/>
    <x v="0"/>
    <x v="1091"/>
    <s v="PARQUE VISTA EST #3 "/>
    <s v=" "/>
    <s v=" "/>
    <x v="4"/>
    <x v="274"/>
    <x v="645"/>
    <n v="319122"/>
    <n v="0"/>
    <s v=" "/>
    <s v=" "/>
    <s v="32L00A04"/>
    <n v="16421.060000000001"/>
    <n v="0"/>
    <n v="0"/>
    <n v="0"/>
    <n v="0"/>
    <n v="16362.83"/>
    <n v="0"/>
    <n v="0"/>
    <n v="20.66"/>
    <n v="78.89"/>
    <n v="16396.04"/>
    <n v="0"/>
    <n v="0"/>
    <n v="0"/>
    <n v="25.02"/>
    <n v="16362.83"/>
    <n v="0"/>
    <n v="0"/>
    <n v="20.66"/>
    <n v="78.89"/>
    <n v="0"/>
    <n v="0"/>
    <n v="0"/>
    <n v="0"/>
    <n v="0"/>
  </r>
  <r>
    <s v="32-L00-A05"/>
    <x v="4"/>
    <x v="274"/>
    <x v="646"/>
    <n v="6869.38"/>
    <x v="4"/>
    <x v="0"/>
    <x v="1092"/>
    <s v="GOLDEN WEST #2      "/>
    <s v=" "/>
    <s v=" "/>
    <x v="4"/>
    <x v="274"/>
    <x v="646"/>
    <n v="319122"/>
    <n v="0"/>
    <s v=" "/>
    <s v=" "/>
    <s v="32L00A05"/>
    <n v="7627.99"/>
    <n v="0"/>
    <n v="0"/>
    <n v="967.63"/>
    <n v="209.02"/>
    <n v="6635.2"/>
    <n v="0"/>
    <n v="0"/>
    <n v="9770.7999999999993"/>
    <n v="10004.98"/>
    <n v="7932.49"/>
    <n v="0"/>
    <n v="0"/>
    <n v="967.63"/>
    <n v="663.13"/>
    <n v="6635.2"/>
    <n v="0"/>
    <n v="0"/>
    <n v="8803.17"/>
    <n v="9795.9599999999991"/>
    <n v="0"/>
    <n v="0"/>
    <n v="0"/>
    <n v="0"/>
    <n v="0"/>
  </r>
  <r>
    <s v="32-L00-A10"/>
    <x v="4"/>
    <x v="274"/>
    <x v="647"/>
    <n v="841.55"/>
    <x v="4"/>
    <x v="0"/>
    <x v="1093"/>
    <s v="EMPIRE GARDENS #2   "/>
    <s v=" "/>
    <s v=" "/>
    <x v="4"/>
    <x v="274"/>
    <x v="647"/>
    <n v="319122"/>
    <n v="0"/>
    <s v=" "/>
    <s v=" "/>
    <s v="32L00A10"/>
    <n v="960.61"/>
    <n v="0"/>
    <n v="0"/>
    <n v="119.06"/>
    <n v="0"/>
    <n v="792.16"/>
    <n v="0"/>
    <n v="0"/>
    <n v="1200.05"/>
    <n v="1249.44"/>
    <n v="1005.37"/>
    <n v="0"/>
    <n v="0"/>
    <n v="119.06"/>
    <n v="74.3"/>
    <n v="792.16"/>
    <n v="0"/>
    <n v="0"/>
    <n v="1080.99"/>
    <n v="1249.44"/>
    <n v="0"/>
    <n v="0"/>
    <n v="0"/>
    <n v="0"/>
    <n v="0"/>
  </r>
  <r>
    <s v="32-L00-A12"/>
    <x v="4"/>
    <x v="274"/>
    <x v="648"/>
    <n v="26823.89"/>
    <x v="4"/>
    <x v="0"/>
    <x v="1094"/>
    <s v="PARADISE VILLA      "/>
    <s v=" "/>
    <s v=" "/>
    <x v="4"/>
    <x v="274"/>
    <x v="648"/>
    <n v="319122"/>
    <n v="0"/>
    <s v=" "/>
    <s v=" "/>
    <s v="32L00A12"/>
    <n v="26823.89"/>
    <n v="0"/>
    <n v="0"/>
    <n v="0"/>
    <n v="0"/>
    <n v="26728.76"/>
    <n v="0"/>
    <n v="0"/>
    <n v="33.74"/>
    <n v="128.87"/>
    <n v="26783.03"/>
    <n v="0"/>
    <n v="0"/>
    <n v="0"/>
    <n v="40.86"/>
    <n v="26728.76"/>
    <n v="0"/>
    <n v="0"/>
    <n v="33.74"/>
    <n v="128.87"/>
    <n v="0"/>
    <n v="0"/>
    <n v="0"/>
    <n v="0"/>
    <n v="0"/>
  </r>
  <r>
    <s v="32-L00-A13"/>
    <x v="4"/>
    <x v="274"/>
    <x v="649"/>
    <n v="5379.82"/>
    <x v="4"/>
    <x v="0"/>
    <x v="1095"/>
    <s v="VILLA DE PAZ #4     "/>
    <s v=" "/>
    <s v=" "/>
    <x v="4"/>
    <x v="274"/>
    <x v="649"/>
    <n v="319122"/>
    <n v="0"/>
    <s v=" "/>
    <s v=" "/>
    <s v="32L00A13"/>
    <n v="5379.82"/>
    <n v="0"/>
    <n v="0"/>
    <n v="0"/>
    <n v="0"/>
    <n v="5360.77"/>
    <n v="0"/>
    <n v="0"/>
    <n v="6.76"/>
    <n v="25.81"/>
    <n v="5371.63"/>
    <n v="0"/>
    <n v="0"/>
    <n v="0"/>
    <n v="8.19"/>
    <n v="5360.77"/>
    <n v="0"/>
    <n v="0"/>
    <n v="6.76"/>
    <n v="25.81"/>
    <n v="0"/>
    <n v="0"/>
    <n v="0"/>
    <n v="0"/>
    <n v="0"/>
  </r>
  <r>
    <s v="32-L00-A14"/>
    <x v="4"/>
    <x v="274"/>
    <x v="650"/>
    <n v="103.13"/>
    <x v="4"/>
    <x v="0"/>
    <x v="1096"/>
    <s v="SL-7104-147         "/>
    <s v=" "/>
    <s v=" "/>
    <x v="4"/>
    <x v="274"/>
    <x v="650"/>
    <n v="318122"/>
    <n v="0"/>
    <s v=" "/>
    <s v=" "/>
    <n v="30100000"/>
    <n v="115.29"/>
    <n v="0"/>
    <n v="0"/>
    <n v="115.29"/>
    <n v="103.13"/>
    <n v="21.42"/>
    <n v="0"/>
    <n v="0"/>
    <n v="1941.73"/>
    <n v="2023.44"/>
    <n v="31.48"/>
    <n v="0"/>
    <n v="0"/>
    <n v="31.48"/>
    <n v="115.29"/>
    <n v="21.42"/>
    <n v="0"/>
    <n v="0"/>
    <n v="1826.44"/>
    <n v="1920.31"/>
    <n v="0"/>
    <n v="0"/>
    <n v="0"/>
    <n v="0"/>
    <n v="0"/>
  </r>
  <r>
    <s v="32-L00-A15"/>
    <x v="4"/>
    <x v="274"/>
    <x v="651"/>
    <n v="0"/>
    <x v="4"/>
    <x v="0"/>
    <x v="1097"/>
    <s v="SL-7104-137         "/>
    <s v=" "/>
    <s v=" "/>
    <x v="4"/>
    <x v="274"/>
    <x v="651"/>
    <n v="318122"/>
    <n v="0"/>
    <s v=" "/>
    <s v=" "/>
    <n v="30100000"/>
    <n v="19.91"/>
    <n v="0"/>
    <n v="0"/>
    <n v="19.91"/>
    <n v="0"/>
    <n v="0"/>
    <n v="0"/>
    <n v="0"/>
    <n v="224.3"/>
    <n v="224.3"/>
    <n v="0"/>
    <n v="0"/>
    <n v="0"/>
    <n v="0"/>
    <n v="19.91"/>
    <n v="0"/>
    <n v="0"/>
    <n v="0"/>
    <n v="204.39"/>
    <n v="224.3"/>
    <n v="0"/>
    <n v="0"/>
    <n v="0"/>
    <n v="0"/>
    <n v="0"/>
  </r>
  <r>
    <s v="32-L00-A16"/>
    <x v="4"/>
    <x v="274"/>
    <x v="652"/>
    <n v="26.81"/>
    <x v="4"/>
    <x v="0"/>
    <x v="1098"/>
    <s v="SL-7104-159         "/>
    <s v=" "/>
    <s v=" "/>
    <x v="4"/>
    <x v="274"/>
    <x v="652"/>
    <n v="318122"/>
    <n v="0"/>
    <s v=" "/>
    <s v=" "/>
    <n v="30100000"/>
    <n v="166.71"/>
    <n v="0"/>
    <n v="0"/>
    <n v="166.71"/>
    <n v="26.81"/>
    <n v="16.23"/>
    <n v="0"/>
    <n v="0"/>
    <n v="1426.91"/>
    <n v="1437.49"/>
    <n v="73.92"/>
    <n v="0"/>
    <n v="0"/>
    <n v="73.92"/>
    <n v="166.71"/>
    <n v="16.23"/>
    <n v="0"/>
    <n v="0"/>
    <n v="1260.2"/>
    <n v="1410.68"/>
    <n v="0"/>
    <n v="0"/>
    <n v="0"/>
    <n v="0"/>
    <n v="0"/>
  </r>
  <r>
    <s v="32-L00-A17"/>
    <x v="4"/>
    <x v="274"/>
    <x v="653"/>
    <n v="0"/>
    <x v="4"/>
    <x v="0"/>
    <x v="1099"/>
    <s v="SL-7104-171         "/>
    <s v=" "/>
    <s v=" "/>
    <x v="4"/>
    <x v="274"/>
    <x v="653"/>
    <n v="318122"/>
    <n v="0"/>
    <s v=" "/>
    <s v=" "/>
    <n v="30100000"/>
    <n v="4.7699999999999996"/>
    <n v="0"/>
    <n v="0"/>
    <n v="4.7699999999999996"/>
    <n v="0"/>
    <n v="1.38"/>
    <n v="0"/>
    <n v="0"/>
    <n v="58.15"/>
    <n v="56.77"/>
    <n v="1.96"/>
    <n v="0"/>
    <n v="0"/>
    <n v="1.96"/>
    <n v="4.7699999999999996"/>
    <n v="1.38"/>
    <n v="0"/>
    <n v="0"/>
    <n v="53.38"/>
    <n v="56.77"/>
    <n v="0"/>
    <n v="0"/>
    <n v="0"/>
    <n v="0"/>
    <n v="0"/>
  </r>
  <r>
    <s v="32-L00-A18"/>
    <x v="4"/>
    <x v="274"/>
    <x v="654"/>
    <n v="5.19"/>
    <x v="4"/>
    <x v="0"/>
    <x v="1100"/>
    <s v="SL-7104-158         "/>
    <s v=" "/>
    <s v=" "/>
    <x v="4"/>
    <x v="274"/>
    <x v="654"/>
    <n v="318122"/>
    <n v="0"/>
    <s v=" "/>
    <s v=" "/>
    <n v="30100000"/>
    <n v="7.17"/>
    <n v="0"/>
    <n v="0"/>
    <n v="7.17"/>
    <n v="5.19"/>
    <n v="0"/>
    <n v="0"/>
    <n v="0"/>
    <n v="74.45"/>
    <n v="79.64"/>
    <n v="2.2200000000000002"/>
    <n v="0"/>
    <n v="0"/>
    <n v="2.2200000000000002"/>
    <n v="7.17"/>
    <n v="0"/>
    <n v="0"/>
    <n v="0"/>
    <n v="67.28"/>
    <n v="74.45"/>
    <n v="0"/>
    <n v="0"/>
    <n v="0"/>
    <n v="0"/>
    <n v="0"/>
  </r>
  <r>
    <s v="32-L00-A19"/>
    <x v="4"/>
    <x v="274"/>
    <x v="655"/>
    <n v="23.17"/>
    <x v="4"/>
    <x v="0"/>
    <x v="1101"/>
    <s v="SL-7104-125         "/>
    <s v=" "/>
    <s v=" "/>
    <x v="4"/>
    <x v="274"/>
    <x v="655"/>
    <n v="318122"/>
    <n v="0"/>
    <s v=" "/>
    <s v=" "/>
    <n v="30100000"/>
    <n v="114.06"/>
    <n v="0"/>
    <n v="0"/>
    <n v="114.06"/>
    <n v="23.17"/>
    <n v="0.79"/>
    <n v="0"/>
    <n v="0"/>
    <n v="1379.86"/>
    <n v="1402.24"/>
    <n v="42.35"/>
    <n v="0"/>
    <n v="0"/>
    <n v="42.35"/>
    <n v="114.06"/>
    <n v="0.79"/>
    <n v="0"/>
    <n v="0"/>
    <n v="1265.8"/>
    <n v="1379.07"/>
    <n v="0"/>
    <n v="0"/>
    <n v="0"/>
    <n v="0"/>
    <n v="0"/>
  </r>
  <r>
    <s v="32-L00-A20"/>
    <x v="4"/>
    <x v="274"/>
    <x v="656"/>
    <n v="14.06"/>
    <x v="4"/>
    <x v="0"/>
    <x v="1102"/>
    <s v="SL-7104-151         "/>
    <s v=" "/>
    <s v=" "/>
    <x v="4"/>
    <x v="274"/>
    <x v="656"/>
    <n v="318122"/>
    <n v="0"/>
    <s v=" "/>
    <s v=" "/>
    <n v="30100000"/>
    <n v="109.79"/>
    <n v="0"/>
    <n v="0"/>
    <n v="109.79"/>
    <n v="14.06"/>
    <n v="21.87"/>
    <n v="0"/>
    <n v="0"/>
    <n v="1104.02"/>
    <n v="1096.21"/>
    <n v="46.95"/>
    <n v="0"/>
    <n v="0"/>
    <n v="46.95"/>
    <n v="109.79"/>
    <n v="21.87"/>
    <n v="0"/>
    <n v="0"/>
    <n v="994.23"/>
    <n v="1082.1500000000001"/>
    <n v="0"/>
    <n v="0"/>
    <n v="0"/>
    <n v="0"/>
    <n v="0"/>
  </r>
  <r>
    <s v="32-L00-A21"/>
    <x v="4"/>
    <x v="274"/>
    <x v="657"/>
    <n v="82.76"/>
    <x v="4"/>
    <x v="0"/>
    <x v="1103"/>
    <s v="SL-7104-135         "/>
    <s v=" "/>
    <s v=" "/>
    <x v="4"/>
    <x v="274"/>
    <x v="657"/>
    <n v="318122"/>
    <n v="0"/>
    <s v=" "/>
    <s v=" "/>
    <n v="30100000"/>
    <n v="89.31"/>
    <n v="0"/>
    <n v="0"/>
    <n v="89.31"/>
    <n v="82.76"/>
    <n v="9.27"/>
    <n v="0"/>
    <n v="0"/>
    <n v="1550.16"/>
    <n v="1623.65"/>
    <n v="68.040000000000006"/>
    <n v="0"/>
    <n v="0"/>
    <n v="68.040000000000006"/>
    <n v="89.31"/>
    <n v="9.27"/>
    <n v="0"/>
    <n v="0"/>
    <n v="1460.85"/>
    <n v="1540.89"/>
    <n v="0"/>
    <n v="0"/>
    <n v="0"/>
    <n v="0"/>
    <n v="0"/>
  </r>
  <r>
    <s v="32-L00-A22"/>
    <x v="4"/>
    <x v="274"/>
    <x v="658"/>
    <n v="115.77"/>
    <x v="4"/>
    <x v="0"/>
    <x v="1104"/>
    <s v="SL-7104-131         "/>
    <s v=" "/>
    <s v=" "/>
    <x v="4"/>
    <x v="274"/>
    <x v="658"/>
    <n v="318122"/>
    <n v="0"/>
    <s v=" "/>
    <s v=" "/>
    <n v="30100000"/>
    <n v="91.08"/>
    <n v="0"/>
    <n v="0"/>
    <n v="91.08"/>
    <n v="115.77"/>
    <n v="26.05"/>
    <n v="0"/>
    <n v="0"/>
    <n v="1408.17"/>
    <n v="1497.89"/>
    <n v="51.58"/>
    <n v="0"/>
    <n v="0"/>
    <n v="51.58"/>
    <n v="91.08"/>
    <n v="26.05"/>
    <n v="0"/>
    <n v="0"/>
    <n v="1317.09"/>
    <n v="1382.12"/>
    <n v="0"/>
    <n v="0"/>
    <n v="0"/>
    <n v="0"/>
    <n v="0"/>
  </r>
  <r>
    <s v="32-L00-A23"/>
    <x v="4"/>
    <x v="274"/>
    <x v="659"/>
    <n v="25.81"/>
    <x v="4"/>
    <x v="0"/>
    <x v="1105"/>
    <s v="SL-7104-115         "/>
    <s v=" "/>
    <s v=" "/>
    <x v="4"/>
    <x v="274"/>
    <x v="659"/>
    <n v="318122"/>
    <n v="0"/>
    <s v=" "/>
    <s v=" "/>
    <n v="30100000"/>
    <n v="83.56"/>
    <n v="0"/>
    <n v="0"/>
    <n v="83.56"/>
    <n v="25.81"/>
    <n v="7.23"/>
    <n v="0"/>
    <n v="0"/>
    <n v="990.27"/>
    <n v="1008.85"/>
    <n v="11.55"/>
    <n v="0"/>
    <n v="0"/>
    <n v="11.55"/>
    <n v="83.56"/>
    <n v="7.23"/>
    <n v="0"/>
    <n v="0"/>
    <n v="906.71"/>
    <n v="983.04"/>
    <n v="0"/>
    <n v="0"/>
    <n v="0"/>
    <n v="0"/>
    <n v="0"/>
  </r>
  <r>
    <s v="32-L00-A24"/>
    <x v="4"/>
    <x v="274"/>
    <x v="660"/>
    <n v="221.69"/>
    <x v="4"/>
    <x v="0"/>
    <x v="1106"/>
    <s v="SL-7104-166         "/>
    <s v=" "/>
    <s v=" "/>
    <x v="4"/>
    <x v="274"/>
    <x v="660"/>
    <n v="318122"/>
    <n v="0"/>
    <s v=" "/>
    <s v=" "/>
    <n v="30100000"/>
    <n v="77.27"/>
    <n v="0"/>
    <n v="0"/>
    <n v="77.27"/>
    <n v="221.69"/>
    <n v="0"/>
    <n v="0"/>
    <n v="0"/>
    <n v="784.23"/>
    <n v="1005.92"/>
    <n v="59.78"/>
    <n v="0"/>
    <n v="0"/>
    <n v="59.78"/>
    <n v="77.27"/>
    <n v="0"/>
    <n v="0"/>
    <n v="0"/>
    <n v="706.96"/>
    <n v="784.23"/>
    <n v="0"/>
    <n v="0"/>
    <n v="0"/>
    <n v="0"/>
    <n v="0"/>
  </r>
  <r>
    <s v="32-L00-A25"/>
    <x v="4"/>
    <x v="274"/>
    <x v="661"/>
    <n v="29.46"/>
    <x v="4"/>
    <x v="0"/>
    <x v="1107"/>
    <s v="SL-7104-162         "/>
    <s v=" "/>
    <s v=" "/>
    <x v="4"/>
    <x v="274"/>
    <x v="661"/>
    <n v="318122"/>
    <n v="0"/>
    <s v=" "/>
    <s v=" "/>
    <n v="30100000"/>
    <n v="75.41"/>
    <n v="0"/>
    <n v="0"/>
    <n v="75.41"/>
    <n v="29.46"/>
    <n v="40.36"/>
    <n v="0"/>
    <n v="0"/>
    <n v="963.7"/>
    <n v="952.8"/>
    <n v="36.61"/>
    <n v="0"/>
    <n v="0"/>
    <n v="36.61"/>
    <n v="75.41"/>
    <n v="40.36"/>
    <n v="0"/>
    <n v="0"/>
    <n v="888.29"/>
    <n v="923.34"/>
    <n v="0"/>
    <n v="0"/>
    <n v="0"/>
    <n v="0"/>
    <n v="0"/>
  </r>
  <r>
    <s v="32-L00-A26"/>
    <x v="4"/>
    <x v="274"/>
    <x v="662"/>
    <n v="25.42"/>
    <x v="4"/>
    <x v="0"/>
    <x v="1108"/>
    <s v="SL-7104-155         "/>
    <s v=" "/>
    <s v=" "/>
    <x v="4"/>
    <x v="274"/>
    <x v="662"/>
    <n v="318122"/>
    <n v="0"/>
    <s v=" "/>
    <s v=" "/>
    <n v="30100000"/>
    <n v="160.22999999999999"/>
    <n v="0"/>
    <n v="0"/>
    <n v="160.22999999999999"/>
    <n v="25.42"/>
    <n v="38.630000000000003"/>
    <n v="0"/>
    <n v="0"/>
    <n v="1927.71"/>
    <n v="1914.5"/>
    <n v="72.069999999999993"/>
    <n v="0"/>
    <n v="0"/>
    <n v="72.069999999999993"/>
    <n v="160.22999999999999"/>
    <n v="38.630000000000003"/>
    <n v="0"/>
    <n v="0"/>
    <n v="1767.48"/>
    <n v="1889.08"/>
    <n v="0"/>
    <n v="0"/>
    <n v="0"/>
    <n v="0"/>
    <n v="0"/>
  </r>
  <r>
    <s v="32-L00-A27"/>
    <x v="4"/>
    <x v="274"/>
    <x v="663"/>
    <n v="14.67"/>
    <x v="4"/>
    <x v="0"/>
    <x v="1109"/>
    <s v="SL-7104-170         "/>
    <s v=" "/>
    <s v=" "/>
    <x v="4"/>
    <x v="274"/>
    <x v="663"/>
    <n v="318122"/>
    <n v="0"/>
    <s v=" "/>
    <s v=" "/>
    <n v="30100000"/>
    <n v="69.33"/>
    <n v="0"/>
    <n v="0"/>
    <n v="69.33"/>
    <n v="14.67"/>
    <n v="21.34"/>
    <n v="0"/>
    <n v="0"/>
    <n v="879.42"/>
    <n v="872.75"/>
    <n v="24.08"/>
    <n v="0"/>
    <n v="0"/>
    <n v="24.08"/>
    <n v="69.33"/>
    <n v="21.34"/>
    <n v="0"/>
    <n v="0"/>
    <n v="810.09"/>
    <n v="858.08"/>
    <n v="0"/>
    <n v="0"/>
    <n v="0"/>
    <n v="0"/>
    <n v="0"/>
  </r>
  <r>
    <s v="32-L00-A28"/>
    <x v="4"/>
    <x v="274"/>
    <x v="664"/>
    <n v="68.89"/>
    <x v="4"/>
    <x v="0"/>
    <x v="1110"/>
    <s v="SL-7104-165         "/>
    <s v=" "/>
    <s v=" "/>
    <x v="4"/>
    <x v="274"/>
    <x v="664"/>
    <n v="318122"/>
    <n v="0"/>
    <s v=" "/>
    <s v=" "/>
    <n v="30100000"/>
    <n v="105.64"/>
    <n v="0"/>
    <n v="0"/>
    <n v="105.64"/>
    <n v="68.89"/>
    <n v="5.7"/>
    <n v="0"/>
    <n v="0"/>
    <n v="1442.88"/>
    <n v="1506.07"/>
    <n v="82.79"/>
    <n v="0"/>
    <n v="0"/>
    <n v="82.79"/>
    <n v="105.64"/>
    <n v="5.7"/>
    <n v="0"/>
    <n v="0"/>
    <n v="1337.24"/>
    <n v="1437.18"/>
    <n v="0"/>
    <n v="0"/>
    <n v="0"/>
    <n v="0"/>
    <n v="0"/>
  </r>
  <r>
    <s v="32-L00-A29"/>
    <x v="4"/>
    <x v="274"/>
    <x v="665"/>
    <n v="45.27"/>
    <x v="4"/>
    <x v="0"/>
    <x v="1111"/>
    <s v="SL-7104-180         "/>
    <s v=" "/>
    <s v=" "/>
    <x v="4"/>
    <x v="274"/>
    <x v="665"/>
    <n v="318122"/>
    <n v="0"/>
    <s v=" "/>
    <s v=" "/>
    <n v="30100000"/>
    <n v="38.86"/>
    <n v="0"/>
    <n v="0"/>
    <n v="38.86"/>
    <n v="45.27"/>
    <n v="19.77"/>
    <n v="0"/>
    <n v="0"/>
    <n v="690"/>
    <n v="715.5"/>
    <n v="26.98"/>
    <n v="0"/>
    <n v="0"/>
    <n v="26.98"/>
    <n v="38.86"/>
    <n v="19.77"/>
    <n v="0"/>
    <n v="0"/>
    <n v="651.14"/>
    <n v="670.23"/>
    <n v="0"/>
    <n v="0"/>
    <n v="0"/>
    <n v="0"/>
    <n v="0"/>
  </r>
  <r>
    <s v="32-L00-A31"/>
    <x v="4"/>
    <x v="274"/>
    <x v="666"/>
    <n v="4.75"/>
    <x v="4"/>
    <x v="0"/>
    <x v="1112"/>
    <s v="SL-7104-154         "/>
    <s v=" "/>
    <s v=" "/>
    <x v="4"/>
    <x v="274"/>
    <x v="666"/>
    <n v="318122"/>
    <n v="0"/>
    <s v=" "/>
    <s v=" "/>
    <n v="30100000"/>
    <n v="55.06"/>
    <n v="0"/>
    <n v="0"/>
    <n v="55.06"/>
    <n v="4.75"/>
    <n v="9.39"/>
    <n v="0"/>
    <n v="0"/>
    <n v="682.61"/>
    <n v="677.97"/>
    <n v="25.3"/>
    <n v="0"/>
    <n v="0"/>
    <n v="25.3"/>
    <n v="55.06"/>
    <n v="9.39"/>
    <n v="0"/>
    <n v="0"/>
    <n v="627.54999999999995"/>
    <n v="673.22"/>
    <n v="0"/>
    <n v="0"/>
    <n v="0"/>
    <n v="0"/>
    <n v="0"/>
  </r>
  <r>
    <s v="32-L00-A32"/>
    <x v="4"/>
    <x v="274"/>
    <x v="667"/>
    <n v="7.07"/>
    <x v="4"/>
    <x v="0"/>
    <x v="1113"/>
    <s v="SL-7104-152         "/>
    <s v=" "/>
    <s v=" "/>
    <x v="4"/>
    <x v="274"/>
    <x v="667"/>
    <n v="318122"/>
    <n v="0"/>
    <s v=" "/>
    <s v=" "/>
    <n v="30100000"/>
    <n v="40.5"/>
    <n v="0"/>
    <n v="0"/>
    <n v="40.5"/>
    <n v="7.07"/>
    <n v="2.13"/>
    <n v="0"/>
    <n v="0"/>
    <n v="389.48"/>
    <n v="394.42"/>
    <n v="41.53"/>
    <n v="0"/>
    <n v="0"/>
    <n v="41.53"/>
    <n v="40.5"/>
    <n v="2.13"/>
    <n v="0"/>
    <n v="0"/>
    <n v="348.98"/>
    <n v="387.35"/>
    <n v="0"/>
    <n v="0"/>
    <n v="0"/>
    <n v="0"/>
    <n v="0"/>
  </r>
  <r>
    <s v="32-L00-A37"/>
    <x v="4"/>
    <x v="274"/>
    <x v="668"/>
    <n v="8.85"/>
    <x v="4"/>
    <x v="0"/>
    <x v="1114"/>
    <s v="SL-7104-174         "/>
    <s v=" "/>
    <s v=" "/>
    <x v="4"/>
    <x v="274"/>
    <x v="668"/>
    <n v="318122"/>
    <n v="0"/>
    <s v=" "/>
    <s v=" "/>
    <n v="30100000"/>
    <n v="0"/>
    <n v="0"/>
    <n v="0"/>
    <n v="0"/>
    <n v="8.85"/>
    <n v="0"/>
    <n v="0"/>
    <n v="0"/>
    <n v="147.78"/>
    <n v="156.63"/>
    <n v="0"/>
    <n v="0"/>
    <n v="0"/>
    <n v="0"/>
    <n v="0"/>
    <n v="0"/>
    <n v="0"/>
    <n v="0"/>
    <n v="147.78"/>
    <n v="147.78"/>
    <n v="0"/>
    <n v="0"/>
    <n v="0"/>
    <n v="0"/>
    <n v="0"/>
  </r>
  <r>
    <s v="32-L00-A40"/>
    <x v="4"/>
    <x v="274"/>
    <x v="669"/>
    <n v="38.61"/>
    <x v="4"/>
    <x v="0"/>
    <x v="1115"/>
    <s v="SL-7104-179         "/>
    <s v=" "/>
    <s v=" "/>
    <x v="4"/>
    <x v="274"/>
    <x v="669"/>
    <n v="318122"/>
    <n v="0"/>
    <s v=" "/>
    <s v=" "/>
    <n v="30100000"/>
    <n v="0"/>
    <n v="0"/>
    <n v="0"/>
    <n v="0"/>
    <n v="38.61"/>
    <n v="0"/>
    <n v="0"/>
    <n v="0"/>
    <n v="338.43"/>
    <n v="377.04"/>
    <n v="13.36"/>
    <n v="0"/>
    <n v="0"/>
    <n v="13.36"/>
    <n v="0"/>
    <n v="0"/>
    <n v="0"/>
    <n v="0"/>
    <n v="338.43"/>
    <n v="338.43"/>
    <n v="0"/>
    <n v="0"/>
    <n v="0"/>
    <n v="0"/>
    <n v="0"/>
  </r>
  <r>
    <s v="32-L00-A41"/>
    <x v="4"/>
    <x v="274"/>
    <x v="670"/>
    <n v="11.68"/>
    <x v="4"/>
    <x v="0"/>
    <x v="1116"/>
    <s v="SL-7104-167         "/>
    <s v=" "/>
    <s v=" "/>
    <x v="4"/>
    <x v="274"/>
    <x v="670"/>
    <n v="318122"/>
    <n v="0"/>
    <s v=" "/>
    <s v=" "/>
    <n v="30100000"/>
    <n v="0"/>
    <n v="0"/>
    <n v="0"/>
    <n v="0"/>
    <n v="11.68"/>
    <n v="0.9"/>
    <n v="0"/>
    <n v="0"/>
    <n v="376.96"/>
    <n v="387.74"/>
    <n v="0"/>
    <n v="0"/>
    <n v="0"/>
    <n v="0"/>
    <n v="0"/>
    <n v="0.9"/>
    <n v="0"/>
    <n v="0"/>
    <n v="376.96"/>
    <n v="376.06"/>
    <n v="0"/>
    <n v="0"/>
    <n v="0"/>
    <n v="0"/>
    <n v="0"/>
  </r>
  <r>
    <s v="32-L00-A43"/>
    <x v="4"/>
    <x v="274"/>
    <x v="671"/>
    <n v="0"/>
    <x v="4"/>
    <x v="0"/>
    <x v="1117"/>
    <s v="SL-7104-164         "/>
    <s v=" "/>
    <s v=" "/>
    <x v="4"/>
    <x v="274"/>
    <x v="671"/>
    <n v="318122"/>
    <n v="0"/>
    <s v=" "/>
    <s v=" "/>
    <n v="30100000"/>
    <n v="31.69"/>
    <n v="0"/>
    <n v="0"/>
    <n v="31.69"/>
    <n v="0"/>
    <n v="0.13"/>
    <n v="0"/>
    <n v="0"/>
    <n v="275.56"/>
    <n v="275.43"/>
    <n v="9.99"/>
    <n v="0"/>
    <n v="0"/>
    <n v="9.99"/>
    <n v="31.69"/>
    <n v="0.13"/>
    <n v="0"/>
    <n v="0"/>
    <n v="243.87"/>
    <n v="275.43"/>
    <n v="0"/>
    <n v="0"/>
    <n v="0"/>
    <n v="0"/>
    <n v="0"/>
  </r>
  <r>
    <s v="32-L00-A44"/>
    <x v="4"/>
    <x v="274"/>
    <x v="672"/>
    <n v="12.35"/>
    <x v="4"/>
    <x v="0"/>
    <x v="1118"/>
    <s v="SL-7104-177         "/>
    <s v=" "/>
    <s v=" "/>
    <x v="4"/>
    <x v="274"/>
    <x v="672"/>
    <n v="318122"/>
    <n v="0"/>
    <s v=" "/>
    <s v=" "/>
    <n v="30100000"/>
    <n v="74.28"/>
    <n v="0"/>
    <n v="0"/>
    <n v="74.28"/>
    <n v="12.35"/>
    <n v="27.42"/>
    <n v="0"/>
    <n v="0"/>
    <n v="1137.93"/>
    <n v="1122.8599999999999"/>
    <n v="23.15"/>
    <n v="0"/>
    <n v="0"/>
    <n v="23.15"/>
    <n v="74.28"/>
    <n v="27.42"/>
    <n v="0"/>
    <n v="0"/>
    <n v="1063.6500000000001"/>
    <n v="1110.51"/>
    <n v="0"/>
    <n v="0"/>
    <n v="0"/>
    <n v="0"/>
    <n v="0"/>
  </r>
  <r>
    <s v="32-L00-A45"/>
    <x v="4"/>
    <x v="274"/>
    <x v="673"/>
    <n v="0"/>
    <x v="4"/>
    <x v="0"/>
    <x v="1119"/>
    <s v="SL-7104-186         "/>
    <s v=" "/>
    <s v=" "/>
    <x v="4"/>
    <x v="274"/>
    <x v="673"/>
    <n v="318122"/>
    <n v="0"/>
    <s v=" "/>
    <s v=" "/>
    <n v="30100000"/>
    <n v="18.329999999999998"/>
    <n v="0"/>
    <n v="0"/>
    <n v="18.329999999999998"/>
    <n v="0"/>
    <n v="0"/>
    <n v="0"/>
    <n v="0"/>
    <n v="219.11"/>
    <n v="219.11"/>
    <n v="7.42"/>
    <n v="0"/>
    <n v="0"/>
    <n v="7.42"/>
    <n v="18.329999999999998"/>
    <n v="0"/>
    <n v="0"/>
    <n v="0"/>
    <n v="200.78"/>
    <n v="219.11"/>
    <n v="0"/>
    <n v="0"/>
    <n v="0"/>
    <n v="0"/>
    <n v="0"/>
  </r>
  <r>
    <s v="32-L00-A46"/>
    <x v="4"/>
    <x v="274"/>
    <x v="674"/>
    <n v="24718.13"/>
    <x v="4"/>
    <x v="0"/>
    <x v="1120"/>
    <s v="COUNTRY MEADOWS #4A "/>
    <s v=" "/>
    <s v=" "/>
    <x v="4"/>
    <x v="274"/>
    <x v="674"/>
    <n v="319122"/>
    <n v="0"/>
    <s v=" "/>
    <s v=" "/>
    <s v="32L00A46"/>
    <n v="24718.13"/>
    <n v="0"/>
    <n v="0"/>
    <n v="0"/>
    <n v="0"/>
    <n v="24630.47"/>
    <n v="0"/>
    <n v="0"/>
    <n v="31.08"/>
    <n v="118.74"/>
    <n v="24680.48"/>
    <n v="0"/>
    <n v="0"/>
    <n v="0"/>
    <n v="37.65"/>
    <n v="24630.47"/>
    <n v="0"/>
    <n v="0"/>
    <n v="31.08"/>
    <n v="118.74"/>
    <n v="0"/>
    <n v="0"/>
    <n v="0"/>
    <n v="0"/>
    <n v="0"/>
  </r>
  <r>
    <s v="32-L00-A47"/>
    <x v="4"/>
    <x v="274"/>
    <x v="675"/>
    <n v="43.49"/>
    <x v="4"/>
    <x v="0"/>
    <x v="1121"/>
    <s v="SL-7104-156         "/>
    <s v=" "/>
    <s v=" "/>
    <x v="4"/>
    <x v="274"/>
    <x v="675"/>
    <n v="318122"/>
    <n v="0"/>
    <s v=" "/>
    <s v=" "/>
    <n v="30100000"/>
    <n v="49.59"/>
    <n v="0"/>
    <n v="0"/>
    <n v="49.59"/>
    <n v="43.49"/>
    <n v="0"/>
    <n v="0"/>
    <n v="0"/>
    <n v="412.45"/>
    <n v="455.94"/>
    <n v="0"/>
    <n v="0"/>
    <n v="0"/>
    <n v="0"/>
    <n v="49.59"/>
    <n v="0"/>
    <n v="0"/>
    <n v="0"/>
    <n v="362.86"/>
    <n v="412.45"/>
    <n v="0"/>
    <n v="0"/>
    <n v="0"/>
    <n v="0"/>
    <n v="0"/>
  </r>
  <r>
    <s v="32-L00-A51"/>
    <x v="4"/>
    <x v="274"/>
    <x v="676"/>
    <n v="19120.52"/>
    <x v="4"/>
    <x v="0"/>
    <x v="1122"/>
    <s v="PARQUE VISTA EST #5 "/>
    <s v=" "/>
    <s v=" "/>
    <x v="4"/>
    <x v="274"/>
    <x v="676"/>
    <n v="319122"/>
    <n v="0"/>
    <s v=" "/>
    <s v=" "/>
    <s v="32L00A51"/>
    <n v="19120.52"/>
    <n v="0"/>
    <n v="0"/>
    <n v="0"/>
    <n v="0"/>
    <n v="19052.72"/>
    <n v="0"/>
    <n v="0"/>
    <n v="24.04"/>
    <n v="91.84"/>
    <n v="19091.39"/>
    <n v="0"/>
    <n v="0"/>
    <n v="0"/>
    <n v="29.13"/>
    <n v="19052.72"/>
    <n v="0"/>
    <n v="0"/>
    <n v="24.04"/>
    <n v="91.84"/>
    <n v="0"/>
    <n v="0"/>
    <n v="0"/>
    <n v="0"/>
    <n v="0"/>
  </r>
  <r>
    <s v="32-L00-A54"/>
    <x v="4"/>
    <x v="274"/>
    <x v="677"/>
    <n v="2289.6999999999998"/>
    <x v="4"/>
    <x v="0"/>
    <x v="1123"/>
    <s v="HOMESTEAD ESTATES   "/>
    <s v=" "/>
    <s v=" "/>
    <x v="4"/>
    <x v="274"/>
    <x v="677"/>
    <n v="319122"/>
    <n v="0"/>
    <s v=" "/>
    <s v=" "/>
    <s v="32L00A54"/>
    <n v="2289.6999999999998"/>
    <n v="0"/>
    <n v="0"/>
    <n v="0"/>
    <n v="0"/>
    <n v="2281.6"/>
    <n v="0"/>
    <n v="0"/>
    <n v="2.88"/>
    <n v="10.98"/>
    <n v="2286.2199999999998"/>
    <n v="0"/>
    <n v="0"/>
    <n v="0"/>
    <n v="3.48"/>
    <n v="2281.6"/>
    <n v="0"/>
    <n v="0"/>
    <n v="2.88"/>
    <n v="10.98"/>
    <n v="0"/>
    <n v="0"/>
    <n v="0"/>
    <n v="0"/>
    <n v="0"/>
  </r>
  <r>
    <s v="32-L00-A55"/>
    <x v="4"/>
    <x v="274"/>
    <x v="678"/>
    <n v="-1.2"/>
    <x v="4"/>
    <x v="0"/>
    <x v="1124"/>
    <s v="SL-7104-188         "/>
    <s v=" "/>
    <s v=" "/>
    <x v="4"/>
    <x v="274"/>
    <x v="678"/>
    <n v="318122"/>
    <n v="0"/>
    <s v=" "/>
    <s v=" "/>
    <n v="30100000"/>
    <n v="7.13"/>
    <n v="0"/>
    <n v="0"/>
    <n v="8.33"/>
    <n v="0"/>
    <n v="0"/>
    <n v="0"/>
    <n v="0"/>
    <n v="120.27"/>
    <n v="119.07"/>
    <n v="0"/>
    <n v="0"/>
    <n v="0"/>
    <n v="0"/>
    <n v="7.13"/>
    <n v="0"/>
    <n v="0"/>
    <n v="0"/>
    <n v="111.94"/>
    <n v="119.07"/>
    <n v="0"/>
    <n v="0"/>
    <n v="0"/>
    <n v="0"/>
    <n v="0"/>
  </r>
  <r>
    <s v="32-L00-A56"/>
    <x v="4"/>
    <x v="274"/>
    <x v="679"/>
    <n v="17447.11"/>
    <x v="4"/>
    <x v="0"/>
    <x v="1125"/>
    <s v="PARQUE VISTA EST #6 "/>
    <s v=" "/>
    <s v=" "/>
    <x v="4"/>
    <x v="274"/>
    <x v="679"/>
    <n v="319122"/>
    <n v="0"/>
    <s v=" "/>
    <s v=" "/>
    <s v="32L00A56"/>
    <n v="17447.11"/>
    <n v="0"/>
    <n v="0"/>
    <n v="0"/>
    <n v="0"/>
    <n v="17385.25"/>
    <n v="0"/>
    <n v="0"/>
    <n v="21.94"/>
    <n v="83.8"/>
    <n v="17420.53"/>
    <n v="0"/>
    <n v="0"/>
    <n v="0"/>
    <n v="26.58"/>
    <n v="17385.25"/>
    <n v="0"/>
    <n v="0"/>
    <n v="21.94"/>
    <n v="83.8"/>
    <n v="0"/>
    <n v="0"/>
    <n v="0"/>
    <n v="0"/>
    <n v="0"/>
  </r>
  <r>
    <s v="32-L00-A57"/>
    <x v="4"/>
    <x v="274"/>
    <x v="680"/>
    <n v="1762.15"/>
    <x v="4"/>
    <x v="0"/>
    <x v="1126"/>
    <s v="CLARK ACRES         "/>
    <s v=" "/>
    <s v=" "/>
    <x v="4"/>
    <x v="274"/>
    <x v="680"/>
    <n v="319122"/>
    <n v="0"/>
    <s v=" "/>
    <s v=" "/>
    <s v="32L00A57"/>
    <n v="1760.4"/>
    <n v="0"/>
    <n v="0"/>
    <n v="0"/>
    <n v="1.75"/>
    <n v="1729.88"/>
    <n v="0"/>
    <n v="0"/>
    <n v="2.1800000000000002"/>
    <n v="34.450000000000003"/>
    <n v="1754.59"/>
    <n v="0"/>
    <n v="0"/>
    <n v="0"/>
    <n v="5.81"/>
    <n v="1729.88"/>
    <n v="0"/>
    <n v="0"/>
    <n v="2.1800000000000002"/>
    <n v="32.700000000000003"/>
    <n v="0"/>
    <n v="0"/>
    <n v="0"/>
    <n v="0"/>
    <n v="0"/>
  </r>
  <r>
    <s v="32-L00-A58"/>
    <x v="4"/>
    <x v="274"/>
    <x v="681"/>
    <n v="12937.86"/>
    <x v="4"/>
    <x v="0"/>
    <x v="1127"/>
    <s v="PEPPER RIDGE        "/>
    <s v=" "/>
    <s v=" "/>
    <x v="4"/>
    <x v="274"/>
    <x v="681"/>
    <n v="319122"/>
    <n v="0"/>
    <s v=" "/>
    <s v=" "/>
    <s v="32L00A58"/>
    <n v="12937.86"/>
    <n v="0"/>
    <n v="0"/>
    <n v="0"/>
    <n v="0"/>
    <n v="12891.99"/>
    <n v="0"/>
    <n v="0"/>
    <n v="16.28"/>
    <n v="62.15"/>
    <n v="12918.15"/>
    <n v="0"/>
    <n v="0"/>
    <n v="0"/>
    <n v="19.71"/>
    <n v="12891.99"/>
    <n v="0"/>
    <n v="0"/>
    <n v="16.28"/>
    <n v="62.15"/>
    <n v="0"/>
    <n v="0"/>
    <n v="0"/>
    <n v="0"/>
    <n v="0"/>
  </r>
  <r>
    <s v="32-L00-A59"/>
    <x v="4"/>
    <x v="274"/>
    <x v="682"/>
    <n v="14488.51"/>
    <x v="4"/>
    <x v="0"/>
    <x v="1128"/>
    <s v="COUNTRY MEADOWS #9  "/>
    <s v=" "/>
    <s v=" "/>
    <x v="4"/>
    <x v="274"/>
    <x v="682"/>
    <n v="319122"/>
    <n v="0"/>
    <s v=" "/>
    <s v=" "/>
    <s v="32L00A59"/>
    <n v="15448.68"/>
    <n v="0"/>
    <n v="0"/>
    <n v="1900.24"/>
    <n v="940.07"/>
    <n v="14584.25"/>
    <n v="0"/>
    <n v="0"/>
    <n v="18760.259999999998"/>
    <n v="18664.52"/>
    <n v="16349.45"/>
    <n v="0"/>
    <n v="0"/>
    <n v="1900.24"/>
    <n v="999.47"/>
    <n v="14584.25"/>
    <n v="0"/>
    <n v="0"/>
    <n v="16860.02"/>
    <n v="17724.45"/>
    <n v="0"/>
    <n v="0"/>
    <n v="0"/>
    <n v="0"/>
    <n v="0"/>
  </r>
  <r>
    <s v="32-L00-A60"/>
    <x v="4"/>
    <x v="274"/>
    <x v="683"/>
    <n v="27.78"/>
    <x v="4"/>
    <x v="0"/>
    <x v="1129"/>
    <s v="SL-7104-191         "/>
    <s v=" "/>
    <s v=" "/>
    <x v="4"/>
    <x v="274"/>
    <x v="683"/>
    <n v="318122"/>
    <n v="0"/>
    <s v=" "/>
    <s v=" "/>
    <n v="30100000"/>
    <n v="43.91"/>
    <n v="0"/>
    <n v="0"/>
    <n v="43.91"/>
    <n v="27.78"/>
    <n v="0"/>
    <n v="0"/>
    <n v="0"/>
    <n v="737.39"/>
    <n v="765.17"/>
    <n v="47.22"/>
    <n v="0"/>
    <n v="0"/>
    <n v="47.22"/>
    <n v="43.91"/>
    <n v="0"/>
    <n v="0"/>
    <n v="0"/>
    <n v="693.48"/>
    <n v="737.39"/>
    <n v="0"/>
    <n v="0"/>
    <n v="0"/>
    <n v="0"/>
    <n v="0"/>
  </r>
  <r>
    <s v="32-L00-A61"/>
    <x v="4"/>
    <x v="274"/>
    <x v="684"/>
    <n v="26.27"/>
    <x v="4"/>
    <x v="0"/>
    <x v="1130"/>
    <s v="SL-7104-153         "/>
    <s v=" "/>
    <s v=" "/>
    <x v="4"/>
    <x v="274"/>
    <x v="684"/>
    <n v="318122"/>
    <n v="0"/>
    <s v=" "/>
    <s v=" "/>
    <n v="30100000"/>
    <n v="0"/>
    <n v="0"/>
    <n v="0"/>
    <n v="0"/>
    <n v="26.27"/>
    <n v="1.01"/>
    <n v="0"/>
    <n v="0"/>
    <n v="682.01"/>
    <n v="707.27"/>
    <n v="56.1"/>
    <n v="0"/>
    <n v="0"/>
    <n v="56.1"/>
    <n v="0"/>
    <n v="1.01"/>
    <n v="0"/>
    <n v="0"/>
    <n v="682.01"/>
    <n v="681"/>
    <n v="0"/>
    <n v="0"/>
    <n v="0"/>
    <n v="0"/>
    <n v="0"/>
  </r>
  <r>
    <s v="32-L00-A62"/>
    <x v="4"/>
    <x v="274"/>
    <x v="685"/>
    <n v="36.65"/>
    <x v="4"/>
    <x v="0"/>
    <x v="1131"/>
    <s v="SL-7104-175         "/>
    <s v=" "/>
    <s v=" "/>
    <x v="4"/>
    <x v="274"/>
    <x v="685"/>
    <n v="318122"/>
    <n v="0"/>
    <s v=" "/>
    <s v=" "/>
    <n v="30100000"/>
    <n v="97.94"/>
    <n v="0"/>
    <n v="0"/>
    <n v="97.94"/>
    <n v="36.65"/>
    <n v="14.1"/>
    <n v="0"/>
    <n v="0"/>
    <n v="1628.62"/>
    <n v="1651.17"/>
    <n v="54.28"/>
    <n v="0"/>
    <n v="0"/>
    <n v="54.28"/>
    <n v="97.94"/>
    <n v="14.1"/>
    <n v="0"/>
    <n v="0"/>
    <n v="1530.68"/>
    <n v="1614.52"/>
    <n v="0"/>
    <n v="0"/>
    <n v="0"/>
    <n v="0"/>
    <n v="0"/>
  </r>
  <r>
    <s v="32-L00-A63"/>
    <x v="4"/>
    <x v="274"/>
    <x v="686"/>
    <n v="41.5"/>
    <x v="4"/>
    <x v="0"/>
    <x v="1132"/>
    <s v="SL-7104-182         "/>
    <s v=" "/>
    <s v=" "/>
    <x v="4"/>
    <x v="274"/>
    <x v="686"/>
    <n v="318122"/>
    <n v="0"/>
    <s v=" "/>
    <s v=" "/>
    <n v="30100000"/>
    <n v="96.26"/>
    <n v="0"/>
    <n v="0"/>
    <n v="96.26"/>
    <n v="41.5"/>
    <n v="29.53"/>
    <n v="0"/>
    <n v="0"/>
    <n v="1782.93"/>
    <n v="1794.9"/>
    <n v="117.33"/>
    <n v="0"/>
    <n v="0"/>
    <n v="117.33"/>
    <n v="96.26"/>
    <n v="29.53"/>
    <n v="0"/>
    <n v="0"/>
    <n v="1686.67"/>
    <n v="1753.4"/>
    <n v="0"/>
    <n v="0"/>
    <n v="0"/>
    <n v="0"/>
    <n v="0"/>
  </r>
  <r>
    <s v="32-L00-A65"/>
    <x v="4"/>
    <x v="274"/>
    <x v="687"/>
    <n v="49.13"/>
    <x v="4"/>
    <x v="0"/>
    <x v="1133"/>
    <s v="SL-7104-320         "/>
    <s v=" "/>
    <s v=" "/>
    <x v="4"/>
    <x v="274"/>
    <x v="687"/>
    <n v="318122"/>
    <n v="0"/>
    <s v=" "/>
    <s v=" "/>
    <n v="30100000"/>
    <n v="59.06"/>
    <n v="0"/>
    <n v="0"/>
    <n v="59.06"/>
    <n v="49.13"/>
    <n v="0.12"/>
    <n v="0"/>
    <n v="0"/>
    <n v="783.69"/>
    <n v="832.7"/>
    <n v="0"/>
    <n v="0"/>
    <n v="0"/>
    <n v="0"/>
    <n v="59.06"/>
    <n v="0.12"/>
    <n v="0"/>
    <n v="0"/>
    <n v="724.63"/>
    <n v="783.57"/>
    <n v="0"/>
    <n v="0"/>
    <n v="0"/>
    <n v="0"/>
    <n v="0"/>
  </r>
  <r>
    <s v="32-L00-A67"/>
    <x v="4"/>
    <x v="274"/>
    <x v="688"/>
    <n v="47.5"/>
    <x v="4"/>
    <x v="0"/>
    <x v="1134"/>
    <s v="SL-7104-176         "/>
    <s v=" "/>
    <s v=" "/>
    <x v="4"/>
    <x v="274"/>
    <x v="688"/>
    <n v="318122"/>
    <n v="0"/>
    <s v=" "/>
    <s v=" "/>
    <n v="30100000"/>
    <n v="278.2"/>
    <n v="0"/>
    <n v="0"/>
    <n v="278.2"/>
    <n v="47.5"/>
    <n v="19.399999999999999"/>
    <n v="0"/>
    <n v="0"/>
    <n v="2486.2199999999998"/>
    <n v="2514.3200000000002"/>
    <n v="115.93"/>
    <n v="0"/>
    <n v="0"/>
    <n v="115.93"/>
    <n v="278.2"/>
    <n v="19.399999999999999"/>
    <n v="0"/>
    <n v="0"/>
    <n v="2208.02"/>
    <n v="2466.8200000000002"/>
    <n v="0"/>
    <n v="0"/>
    <n v="0"/>
    <n v="0"/>
    <n v="0"/>
  </r>
  <r>
    <s v="32-L00-A68"/>
    <x v="4"/>
    <x v="274"/>
    <x v="689"/>
    <n v="84.33"/>
    <x v="4"/>
    <x v="0"/>
    <x v="1135"/>
    <s v="SL-7104-183         "/>
    <s v=" "/>
    <s v=" "/>
    <x v="4"/>
    <x v="274"/>
    <x v="689"/>
    <n v="318122"/>
    <n v="0"/>
    <s v=" "/>
    <s v=" "/>
    <n v="30100000"/>
    <n v="233.28"/>
    <n v="0"/>
    <n v="0"/>
    <n v="233.28"/>
    <n v="84.33"/>
    <n v="45.63"/>
    <n v="0"/>
    <n v="0"/>
    <n v="2519.87"/>
    <n v="2558.5700000000002"/>
    <n v="51.78"/>
    <n v="0"/>
    <n v="0"/>
    <n v="51.78"/>
    <n v="233.28"/>
    <n v="45.63"/>
    <n v="0"/>
    <n v="0"/>
    <n v="2286.59"/>
    <n v="2474.2399999999998"/>
    <n v="0"/>
    <n v="0"/>
    <n v="0"/>
    <n v="0"/>
    <n v="0"/>
  </r>
  <r>
    <s v="32-L00-A69"/>
    <x v="4"/>
    <x v="274"/>
    <x v="690"/>
    <n v="2107.96"/>
    <x v="4"/>
    <x v="0"/>
    <x v="1136"/>
    <s v="SUN LAKES #9        "/>
    <s v=" "/>
    <s v=" "/>
    <x v="4"/>
    <x v="274"/>
    <x v="690"/>
    <n v="319122"/>
    <n v="0"/>
    <s v=" "/>
    <s v=" "/>
    <s v="32L00A69"/>
    <n v="2333.0300000000002"/>
    <n v="0"/>
    <n v="0"/>
    <n v="274"/>
    <n v="48.93"/>
    <n v="1574.33"/>
    <n v="0"/>
    <n v="0"/>
    <n v="2767.1"/>
    <n v="3300.73"/>
    <n v="2184.81"/>
    <n v="0"/>
    <n v="0"/>
    <n v="274"/>
    <n v="422.22"/>
    <n v="1574.33"/>
    <n v="0"/>
    <n v="0"/>
    <n v="2493.1"/>
    <n v="3251.8"/>
    <n v="0"/>
    <n v="0"/>
    <n v="0"/>
    <n v="0"/>
    <n v="0"/>
  </r>
  <r>
    <s v="32-L00-A70"/>
    <x v="4"/>
    <x v="274"/>
    <x v="691"/>
    <n v="2431.4"/>
    <x v="4"/>
    <x v="0"/>
    <x v="1137"/>
    <s v="CAMELOT GOLF CLB EST"/>
    <s v=" "/>
    <s v=" "/>
    <x v="4"/>
    <x v="274"/>
    <x v="691"/>
    <n v="319122"/>
    <n v="0"/>
    <s v=" "/>
    <s v=" "/>
    <s v="32L00A70"/>
    <n v="2610.2800000000002"/>
    <n v="0"/>
    <n v="0"/>
    <n v="476.22"/>
    <n v="297.33999999999997"/>
    <n v="2131.4899999999998"/>
    <n v="0"/>
    <n v="0"/>
    <n v="4802.1400000000003"/>
    <n v="5102.05"/>
    <n v="2944.88"/>
    <n v="0"/>
    <n v="0"/>
    <n v="479.7"/>
    <n v="145.1"/>
    <n v="2131.4899999999998"/>
    <n v="0"/>
    <n v="0"/>
    <n v="4325.92"/>
    <n v="4804.71"/>
    <n v="0"/>
    <n v="0"/>
    <n v="0"/>
    <n v="0"/>
    <n v="0"/>
  </r>
  <r>
    <s v="32-L00-A71"/>
    <x v="4"/>
    <x v="274"/>
    <x v="692"/>
    <n v="7976.72"/>
    <x v="4"/>
    <x v="0"/>
    <x v="1138"/>
    <s v="AHWATUKEE E-1       "/>
    <s v=" "/>
    <s v=" "/>
    <x v="4"/>
    <x v="274"/>
    <x v="692"/>
    <n v="319122"/>
    <n v="0"/>
    <s v=" "/>
    <s v=" "/>
    <s v="32L00A71"/>
    <n v="7976.72"/>
    <n v="0"/>
    <n v="0"/>
    <n v="0"/>
    <n v="0"/>
    <n v="7948.43"/>
    <n v="0"/>
    <n v="0"/>
    <n v="10.039999999999999"/>
    <n v="38.33"/>
    <n v="7964.57"/>
    <n v="0"/>
    <n v="0"/>
    <n v="0"/>
    <n v="12.15"/>
    <n v="7948.43"/>
    <n v="0"/>
    <n v="0"/>
    <n v="10.039999999999999"/>
    <n v="38.33"/>
    <n v="0"/>
    <n v="0"/>
    <n v="0"/>
    <n v="0"/>
    <n v="0"/>
  </r>
  <r>
    <s v="32-L00-A72"/>
    <x v="4"/>
    <x v="274"/>
    <x v="693"/>
    <n v="4241.17"/>
    <x v="4"/>
    <x v="0"/>
    <x v="1139"/>
    <s v="DESERT SANDS G&amp;CC #3"/>
    <s v=" "/>
    <s v=" "/>
    <x v="4"/>
    <x v="274"/>
    <x v="693"/>
    <n v="319122"/>
    <n v="0"/>
    <s v=" "/>
    <s v=" "/>
    <s v="32L00A72"/>
    <n v="4532.1099999999997"/>
    <n v="0"/>
    <n v="0"/>
    <n v="639.51"/>
    <n v="348.57"/>
    <n v="3177.03"/>
    <n v="0"/>
    <n v="0"/>
    <n v="6460.16"/>
    <n v="7524.3"/>
    <n v="4758.95"/>
    <n v="0"/>
    <n v="0"/>
    <n v="639.51"/>
    <n v="412.67"/>
    <n v="3177.03"/>
    <n v="0"/>
    <n v="0"/>
    <n v="5820.65"/>
    <n v="7175.73"/>
    <n v="0"/>
    <n v="0"/>
    <n v="0"/>
    <n v="0"/>
    <n v="0"/>
  </r>
  <r>
    <s v="32-L00-A73"/>
    <x v="4"/>
    <x v="274"/>
    <x v="694"/>
    <n v="29.39"/>
    <x v="4"/>
    <x v="0"/>
    <x v="1140"/>
    <s v="SL-7104-141         "/>
    <s v=" "/>
    <s v=" "/>
    <x v="4"/>
    <x v="274"/>
    <x v="694"/>
    <n v="318122"/>
    <n v="0"/>
    <s v=" "/>
    <s v=" "/>
    <n v="30100000"/>
    <n v="21.35"/>
    <n v="0"/>
    <n v="0"/>
    <n v="21.35"/>
    <n v="29.39"/>
    <n v="-2.4"/>
    <n v="0"/>
    <n v="0"/>
    <n v="715.03"/>
    <n v="746.82"/>
    <n v="34.270000000000003"/>
    <n v="0"/>
    <n v="0"/>
    <n v="34.270000000000003"/>
    <n v="21.35"/>
    <n v="-2.4"/>
    <n v="0"/>
    <n v="0"/>
    <n v="693.68"/>
    <n v="717.43"/>
    <n v="0"/>
    <n v="0"/>
    <n v="0"/>
    <n v="0"/>
    <n v="0"/>
  </r>
  <r>
    <s v="32-L00-A74"/>
    <x v="4"/>
    <x v="274"/>
    <x v="695"/>
    <n v="5.69"/>
    <x v="4"/>
    <x v="0"/>
    <x v="1141"/>
    <s v="SL-7104-317         "/>
    <s v=" "/>
    <s v=" "/>
    <x v="4"/>
    <x v="274"/>
    <x v="695"/>
    <n v="318122"/>
    <n v="0"/>
    <s v=" "/>
    <s v=" "/>
    <n v="30100000"/>
    <n v="56.53"/>
    <n v="0"/>
    <n v="0"/>
    <n v="56.53"/>
    <n v="5.69"/>
    <n v="6.75"/>
    <n v="0"/>
    <n v="0"/>
    <n v="574.29"/>
    <n v="573.23"/>
    <n v="22.48"/>
    <n v="0"/>
    <n v="0"/>
    <n v="22.48"/>
    <n v="56.53"/>
    <n v="6.75"/>
    <n v="0"/>
    <n v="0"/>
    <n v="517.76"/>
    <n v="567.54"/>
    <n v="0"/>
    <n v="0"/>
    <n v="0"/>
    <n v="0"/>
    <n v="0"/>
  </r>
  <r>
    <s v="32-L00-A75"/>
    <x v="4"/>
    <x v="274"/>
    <x v="696"/>
    <n v="3136.68"/>
    <x v="4"/>
    <x v="0"/>
    <x v="1142"/>
    <s v="LITCHFIELD PARK #19 "/>
    <s v=" "/>
    <s v=" "/>
    <x v="4"/>
    <x v="274"/>
    <x v="696"/>
    <n v="319122"/>
    <n v="0"/>
    <s v=" "/>
    <s v=" "/>
    <s v="32L00A75"/>
    <n v="3420.87"/>
    <n v="0"/>
    <n v="0"/>
    <n v="594.16"/>
    <n v="309.97000000000003"/>
    <n v="2744.86"/>
    <n v="0"/>
    <n v="0"/>
    <n v="5863.59"/>
    <n v="6255.41"/>
    <n v="3725.76"/>
    <n v="0"/>
    <n v="0"/>
    <n v="594.16"/>
    <n v="289.27"/>
    <n v="2744.86"/>
    <n v="0"/>
    <n v="0"/>
    <n v="5269.43"/>
    <n v="5945.44"/>
    <n v="0"/>
    <n v="0"/>
    <n v="0"/>
    <n v="0"/>
    <n v="0"/>
  </r>
  <r>
    <s v="32-L00-A76"/>
    <x v="4"/>
    <x v="274"/>
    <x v="697"/>
    <n v="3.95"/>
    <x v="4"/>
    <x v="0"/>
    <x v="1143"/>
    <s v="SL-7104-194         "/>
    <s v=" "/>
    <s v=" "/>
    <x v="4"/>
    <x v="274"/>
    <x v="697"/>
    <n v="318122"/>
    <n v="0"/>
    <s v=" "/>
    <s v=" "/>
    <n v="30100000"/>
    <n v="6.16"/>
    <n v="0"/>
    <n v="0"/>
    <n v="6.16"/>
    <n v="3.95"/>
    <n v="0"/>
    <n v="0"/>
    <n v="0"/>
    <n v="70.010000000000005"/>
    <n v="73.959999999999994"/>
    <n v="0"/>
    <n v="0"/>
    <n v="0"/>
    <n v="0"/>
    <n v="6.16"/>
    <n v="0"/>
    <n v="0"/>
    <n v="0"/>
    <n v="63.85"/>
    <n v="70.010000000000005"/>
    <n v="0"/>
    <n v="0"/>
    <n v="0"/>
    <n v="0"/>
    <n v="0"/>
  </r>
  <r>
    <s v="32-L00-A77"/>
    <x v="4"/>
    <x v="274"/>
    <x v="698"/>
    <n v="471.52"/>
    <x v="4"/>
    <x v="0"/>
    <x v="1144"/>
    <s v="AHWATUKEE RTV-1     "/>
    <s v=" "/>
    <s v=" "/>
    <x v="4"/>
    <x v="274"/>
    <x v="698"/>
    <n v="319122"/>
    <n v="0"/>
    <s v=" "/>
    <s v=" "/>
    <s v="32L00A77"/>
    <n v="471.52"/>
    <n v="0"/>
    <n v="0"/>
    <n v="0"/>
    <n v="0"/>
    <n v="469.84"/>
    <n v="0"/>
    <n v="0"/>
    <n v="0.6"/>
    <n v="2.2799999999999998"/>
    <n v="470.8"/>
    <n v="0"/>
    <n v="0"/>
    <n v="0"/>
    <n v="0.72"/>
    <n v="469.84"/>
    <n v="0"/>
    <n v="0"/>
    <n v="0.6"/>
    <n v="2.2799999999999998"/>
    <n v="0"/>
    <n v="0"/>
    <n v="0"/>
    <n v="0"/>
    <n v="0"/>
  </r>
  <r>
    <s v="32-L00-A78"/>
    <x v="4"/>
    <x v="274"/>
    <x v="699"/>
    <n v="160.88999999999999"/>
    <x v="4"/>
    <x v="0"/>
    <x v="1145"/>
    <s v="SUNRISE MEADOWS #1  "/>
    <s v=" "/>
    <s v=" "/>
    <x v="4"/>
    <x v="274"/>
    <x v="699"/>
    <n v="319122"/>
    <n v="0"/>
    <s v=" "/>
    <s v=" "/>
    <s v="32L00A78"/>
    <n v="184.71"/>
    <n v="0"/>
    <n v="0"/>
    <n v="23.82"/>
    <n v="0"/>
    <n v="191.68"/>
    <n v="0"/>
    <n v="0"/>
    <n v="240.13"/>
    <n v="209.34"/>
    <n v="208.19"/>
    <n v="0"/>
    <n v="0"/>
    <n v="23.82"/>
    <n v="0.34"/>
    <n v="191.68"/>
    <n v="0"/>
    <n v="0"/>
    <n v="216.31"/>
    <n v="209.34"/>
    <n v="0"/>
    <n v="0"/>
    <n v="0"/>
    <n v="0"/>
    <n v="0"/>
  </r>
  <r>
    <s v="32-L00-A79"/>
    <x v="4"/>
    <x v="274"/>
    <x v="700"/>
    <n v="336.95"/>
    <x v="4"/>
    <x v="0"/>
    <x v="1146"/>
    <s v="ESTATE RANCHOS      "/>
    <s v=" "/>
    <s v=" "/>
    <x v="4"/>
    <x v="274"/>
    <x v="700"/>
    <n v="319122"/>
    <n v="0"/>
    <s v=" "/>
    <s v=" "/>
    <s v="32L00A79"/>
    <n v="445.21"/>
    <n v="0"/>
    <n v="0"/>
    <n v="108.26"/>
    <n v="0"/>
    <n v="629.55999999999995"/>
    <n v="0"/>
    <n v="0"/>
    <n v="1091.79"/>
    <n v="799.18"/>
    <n v="552.55999999999995"/>
    <n v="0"/>
    <n v="0"/>
    <n v="108.26"/>
    <n v="0.91"/>
    <n v="629.55999999999995"/>
    <n v="0"/>
    <n v="0"/>
    <n v="983.53"/>
    <n v="799.18"/>
    <n v="0"/>
    <n v="0"/>
    <n v="0"/>
    <n v="0"/>
    <n v="0"/>
  </r>
  <r>
    <s v="32-L00-A80"/>
    <x v="4"/>
    <x v="274"/>
    <x v="701"/>
    <n v="16.899999999999999"/>
    <x v="4"/>
    <x v="0"/>
    <x v="1147"/>
    <s v="SL-7104-157         "/>
    <s v=" "/>
    <s v=" "/>
    <x v="4"/>
    <x v="274"/>
    <x v="701"/>
    <n v="318122"/>
    <n v="0"/>
    <s v=" "/>
    <s v=" "/>
    <n v="30100000"/>
    <n v="49.87"/>
    <n v="0"/>
    <n v="0"/>
    <n v="49.87"/>
    <n v="16.899999999999999"/>
    <n v="5.46"/>
    <n v="0"/>
    <n v="0"/>
    <n v="812.86"/>
    <n v="824.3"/>
    <n v="16.64"/>
    <n v="0"/>
    <n v="0"/>
    <n v="16.64"/>
    <n v="49.87"/>
    <n v="5.46"/>
    <n v="0"/>
    <n v="0"/>
    <n v="762.99"/>
    <n v="807.4"/>
    <n v="0"/>
    <n v="0"/>
    <n v="0"/>
    <n v="0"/>
    <n v="0"/>
  </r>
  <r>
    <s v="32-L00-A81"/>
    <x v="4"/>
    <x v="274"/>
    <x v="702"/>
    <n v="16.149999999999999"/>
    <x v="4"/>
    <x v="0"/>
    <x v="1148"/>
    <s v="SL-7104-198         "/>
    <s v=" "/>
    <s v=" "/>
    <x v="4"/>
    <x v="274"/>
    <x v="702"/>
    <n v="318122"/>
    <n v="0"/>
    <s v=" "/>
    <s v=" "/>
    <n v="30100000"/>
    <n v="26.15"/>
    <n v="0"/>
    <n v="0"/>
    <n v="26.15"/>
    <n v="16.149999999999999"/>
    <n v="0.16"/>
    <n v="0"/>
    <n v="0"/>
    <n v="738.86"/>
    <n v="754.85"/>
    <n v="32.380000000000003"/>
    <n v="0"/>
    <n v="0"/>
    <n v="32.380000000000003"/>
    <n v="26.15"/>
    <n v="0.16"/>
    <n v="0"/>
    <n v="0"/>
    <n v="712.71"/>
    <n v="738.7"/>
    <n v="0"/>
    <n v="0"/>
    <n v="0"/>
    <n v="0"/>
    <n v="0"/>
  </r>
  <r>
    <s v="32-L00-A82"/>
    <x v="4"/>
    <x v="274"/>
    <x v="703"/>
    <n v="113.8"/>
    <x v="4"/>
    <x v="0"/>
    <x v="1149"/>
    <s v="SL-7104-190         "/>
    <s v=" "/>
    <s v=" "/>
    <x v="4"/>
    <x v="274"/>
    <x v="703"/>
    <n v="318122"/>
    <n v="0"/>
    <s v=" "/>
    <s v=" "/>
    <n v="30100000"/>
    <n v="85.25"/>
    <n v="0"/>
    <n v="0"/>
    <n v="85.25"/>
    <n v="113.8"/>
    <n v="0"/>
    <n v="0"/>
    <n v="0"/>
    <n v="2564.56"/>
    <n v="2678.36"/>
    <n v="56.05"/>
    <n v="0"/>
    <n v="0"/>
    <n v="56.05"/>
    <n v="85.25"/>
    <n v="0"/>
    <n v="0"/>
    <n v="0"/>
    <n v="2479.31"/>
    <n v="2564.56"/>
    <n v="0"/>
    <n v="0"/>
    <n v="0"/>
    <n v="0"/>
    <n v="0"/>
  </r>
  <r>
    <s v="32-L00-A83"/>
    <x v="4"/>
    <x v="274"/>
    <x v="704"/>
    <n v="3.94"/>
    <x v="4"/>
    <x v="0"/>
    <x v="1150"/>
    <s v="SL-7104-160         "/>
    <s v=" "/>
    <s v=" "/>
    <x v="4"/>
    <x v="274"/>
    <x v="704"/>
    <n v="318122"/>
    <n v="0"/>
    <s v=" "/>
    <s v=" "/>
    <n v="30100000"/>
    <n v="12.72"/>
    <n v="0"/>
    <n v="0"/>
    <n v="12.72"/>
    <n v="3.94"/>
    <n v="0"/>
    <n v="0"/>
    <n v="0"/>
    <n v="105.4"/>
    <n v="109.34"/>
    <n v="2.94"/>
    <n v="0"/>
    <n v="0"/>
    <n v="2.94"/>
    <n v="12.72"/>
    <n v="0"/>
    <n v="0"/>
    <n v="0"/>
    <n v="92.68"/>
    <n v="105.4"/>
    <n v="0"/>
    <n v="0"/>
    <n v="0"/>
    <n v="0"/>
    <n v="0"/>
  </r>
  <r>
    <s v="32-L00-A84"/>
    <x v="4"/>
    <x v="274"/>
    <x v="705"/>
    <n v="19.62"/>
    <x v="4"/>
    <x v="0"/>
    <x v="1151"/>
    <s v="SL-7104-308         "/>
    <s v=" "/>
    <s v=" "/>
    <x v="4"/>
    <x v="274"/>
    <x v="705"/>
    <n v="318122"/>
    <n v="0"/>
    <s v=" "/>
    <s v=" "/>
    <n v="30100000"/>
    <n v="11.68"/>
    <n v="0"/>
    <n v="0"/>
    <n v="11.68"/>
    <n v="19.62"/>
    <n v="0"/>
    <n v="0"/>
    <n v="0"/>
    <n v="323.39999999999998"/>
    <n v="343.02"/>
    <n v="10.14"/>
    <n v="0"/>
    <n v="0"/>
    <n v="10.14"/>
    <n v="11.68"/>
    <n v="0"/>
    <n v="0"/>
    <n v="0"/>
    <n v="311.72000000000003"/>
    <n v="323.39999999999998"/>
    <n v="0"/>
    <n v="0"/>
    <n v="0"/>
    <n v="0"/>
    <n v="0"/>
  </r>
  <r>
    <s v="32-L00-A85"/>
    <x v="4"/>
    <x v="274"/>
    <x v="706"/>
    <n v="8860.15"/>
    <x v="4"/>
    <x v="0"/>
    <x v="1152"/>
    <s v="VILLA DE PAZ #6     "/>
    <s v=" "/>
    <s v=" "/>
    <x v="4"/>
    <x v="274"/>
    <x v="706"/>
    <n v="319122"/>
    <n v="0"/>
    <s v=" "/>
    <s v=" "/>
    <s v="32L00A85"/>
    <n v="8860.15"/>
    <n v="0"/>
    <n v="0"/>
    <n v="0"/>
    <n v="0"/>
    <n v="8828.7099999999991"/>
    <n v="0"/>
    <n v="0"/>
    <n v="11.14"/>
    <n v="42.58"/>
    <n v="8846.65"/>
    <n v="0"/>
    <n v="0"/>
    <n v="0"/>
    <n v="13.5"/>
    <n v="8828.7099999999991"/>
    <n v="0"/>
    <n v="0"/>
    <n v="11.14"/>
    <n v="42.58"/>
    <n v="0"/>
    <n v="0"/>
    <n v="0"/>
    <n v="0"/>
    <n v="0"/>
  </r>
  <r>
    <s v="32-L00-A86"/>
    <x v="4"/>
    <x v="274"/>
    <x v="707"/>
    <n v="12.88"/>
    <x v="4"/>
    <x v="0"/>
    <x v="1153"/>
    <s v="SL-7104-184         "/>
    <s v=" "/>
    <s v=" "/>
    <x v="4"/>
    <x v="274"/>
    <x v="707"/>
    <n v="318122"/>
    <n v="0"/>
    <s v=" "/>
    <s v=" "/>
    <n v="30100000"/>
    <n v="27.03"/>
    <n v="0"/>
    <n v="0"/>
    <n v="27.03"/>
    <n v="12.88"/>
    <n v="0"/>
    <n v="0"/>
    <n v="0"/>
    <n v="371.18"/>
    <n v="384.06"/>
    <n v="0"/>
    <n v="0"/>
    <n v="0"/>
    <n v="0"/>
    <n v="27.03"/>
    <n v="0"/>
    <n v="0"/>
    <n v="0"/>
    <n v="344.15"/>
    <n v="371.18"/>
    <n v="0"/>
    <n v="0"/>
    <n v="0"/>
    <n v="0"/>
    <n v="0"/>
  </r>
  <r>
    <s v="32-L00-A87"/>
    <x v="4"/>
    <x v="274"/>
    <x v="708"/>
    <n v="2.52"/>
    <x v="4"/>
    <x v="0"/>
    <x v="1154"/>
    <s v="SL-7104-047         "/>
    <s v=" "/>
    <s v=" "/>
    <x v="4"/>
    <x v="274"/>
    <x v="708"/>
    <n v="318122"/>
    <n v="0"/>
    <s v=" "/>
    <s v=" "/>
    <n v="30100000"/>
    <n v="7.68"/>
    <n v="0"/>
    <n v="0"/>
    <n v="7.68"/>
    <n v="2.52"/>
    <n v="3"/>
    <n v="0"/>
    <n v="0"/>
    <n v="185.63"/>
    <n v="185.15"/>
    <n v="5.74"/>
    <n v="0"/>
    <n v="0"/>
    <n v="5.74"/>
    <n v="7.68"/>
    <n v="3"/>
    <n v="0"/>
    <n v="0"/>
    <n v="177.95"/>
    <n v="182.63"/>
    <n v="0"/>
    <n v="0"/>
    <n v="0"/>
    <n v="0"/>
    <n v="0"/>
  </r>
  <r>
    <s v="32-L00-A88"/>
    <x v="4"/>
    <x v="274"/>
    <x v="709"/>
    <n v="0"/>
    <x v="4"/>
    <x v="0"/>
    <x v="1155"/>
    <s v="SL-7104-048         "/>
    <s v=" "/>
    <s v=" "/>
    <x v="4"/>
    <x v="274"/>
    <x v="709"/>
    <n v="318122"/>
    <n v="0"/>
    <s v=" "/>
    <s v=" "/>
    <n v="30100000"/>
    <n v="0"/>
    <n v="0"/>
    <n v="0"/>
    <n v="0"/>
    <n v="0"/>
    <n v="0"/>
    <n v="0"/>
    <n v="0"/>
    <n v="0"/>
    <n v="0"/>
    <n v="0"/>
    <n v="0"/>
    <n v="0"/>
    <n v="0"/>
    <n v="0"/>
    <n v="0"/>
    <n v="0"/>
    <n v="0"/>
    <n v="0"/>
    <n v="0"/>
    <n v="0"/>
    <n v="0"/>
    <n v="0"/>
    <n v="0"/>
    <n v="0"/>
  </r>
  <r>
    <s v="32-L00-A89"/>
    <x v="4"/>
    <x v="274"/>
    <x v="710"/>
    <n v="0"/>
    <x v="4"/>
    <x v="0"/>
    <x v="1156"/>
    <s v="SL-7104-325         "/>
    <s v=" "/>
    <s v=" "/>
    <x v="4"/>
    <x v="274"/>
    <x v="710"/>
    <n v="318122"/>
    <n v="0"/>
    <s v=" "/>
    <s v=" "/>
    <n v="30100000"/>
    <n v="0"/>
    <n v="0"/>
    <n v="0"/>
    <n v="0"/>
    <n v="0"/>
    <n v="0"/>
    <n v="0"/>
    <n v="0"/>
    <n v="0"/>
    <n v="0"/>
    <n v="0"/>
    <n v="0"/>
    <n v="0"/>
    <n v="0"/>
    <n v="0"/>
    <n v="0"/>
    <n v="0"/>
    <n v="0"/>
    <n v="0"/>
    <n v="0"/>
    <n v="0"/>
    <n v="0"/>
    <n v="0"/>
    <n v="0"/>
    <n v="0"/>
  </r>
  <r>
    <s v="32-L00-A90"/>
    <x v="4"/>
    <x v="274"/>
    <x v="711"/>
    <n v="76.39"/>
    <x v="4"/>
    <x v="0"/>
    <x v="1157"/>
    <s v="SL-7104-319         "/>
    <s v=" "/>
    <s v=" "/>
    <x v="4"/>
    <x v="274"/>
    <x v="711"/>
    <n v="318122"/>
    <n v="0"/>
    <s v=" "/>
    <s v=" "/>
    <n v="30100000"/>
    <n v="141.66"/>
    <n v="0"/>
    <n v="0"/>
    <n v="141.66"/>
    <n v="76.39"/>
    <n v="0"/>
    <n v="0"/>
    <n v="0"/>
    <n v="1480.91"/>
    <n v="1557.3"/>
    <n v="31.88"/>
    <n v="0"/>
    <n v="0"/>
    <n v="31.88"/>
    <n v="141.66"/>
    <n v="0"/>
    <n v="0"/>
    <n v="0"/>
    <n v="1339.25"/>
    <n v="1480.91"/>
    <n v="0"/>
    <n v="0"/>
    <n v="0"/>
    <n v="0"/>
    <n v="0"/>
  </r>
  <r>
    <s v="32-L00-A91"/>
    <x v="4"/>
    <x v="274"/>
    <x v="712"/>
    <n v="15911.82"/>
    <x v="4"/>
    <x v="0"/>
    <x v="1158"/>
    <s v="AHWATUKEE FS-5      "/>
    <s v=" "/>
    <s v=" "/>
    <x v="4"/>
    <x v="274"/>
    <x v="712"/>
    <n v="319122"/>
    <n v="0"/>
    <s v=" "/>
    <s v=" "/>
    <s v="32L00A91"/>
    <n v="15911.82"/>
    <n v="0"/>
    <n v="0"/>
    <n v="0"/>
    <n v="0"/>
    <n v="15855.42"/>
    <n v="0"/>
    <n v="0"/>
    <n v="20.02"/>
    <n v="76.42"/>
    <n v="15887.58"/>
    <n v="0"/>
    <n v="0"/>
    <n v="0"/>
    <n v="24.24"/>
    <n v="15855.42"/>
    <n v="0"/>
    <n v="0"/>
    <n v="20.02"/>
    <n v="76.42"/>
    <n v="0"/>
    <n v="0"/>
    <n v="0"/>
    <n v="0"/>
    <n v="0"/>
  </r>
  <r>
    <s v="32-L00-A92"/>
    <x v="4"/>
    <x v="274"/>
    <x v="713"/>
    <n v="14010.99"/>
    <x v="4"/>
    <x v="0"/>
    <x v="1159"/>
    <s v="AHWATUKEE RS-7      "/>
    <s v=" "/>
    <s v=" "/>
    <x v="4"/>
    <x v="274"/>
    <x v="713"/>
    <n v="319122"/>
    <n v="0"/>
    <s v=" "/>
    <s v=" "/>
    <s v="32L00A92"/>
    <n v="14010.99"/>
    <n v="0"/>
    <n v="0"/>
    <n v="0"/>
    <n v="0"/>
    <n v="13961.34"/>
    <n v="0"/>
    <n v="0"/>
    <n v="17.62"/>
    <n v="67.27"/>
    <n v="13989.66"/>
    <n v="0"/>
    <n v="0"/>
    <n v="0"/>
    <n v="21.33"/>
    <n v="13961.34"/>
    <n v="0"/>
    <n v="0"/>
    <n v="17.62"/>
    <n v="67.27"/>
    <n v="0"/>
    <n v="0"/>
    <n v="0"/>
    <n v="0"/>
    <n v="0"/>
  </r>
  <r>
    <s v="32-L00-A93"/>
    <x v="4"/>
    <x v="274"/>
    <x v="714"/>
    <n v="0"/>
    <x v="4"/>
    <x v="0"/>
    <x v="1160"/>
    <s v="SL-7104-143         "/>
    <s v=" "/>
    <s v=" "/>
    <x v="4"/>
    <x v="274"/>
    <x v="714"/>
    <n v="318122"/>
    <n v="0"/>
    <s v=" "/>
    <s v=" "/>
    <n v="30100000"/>
    <n v="7.66"/>
    <n v="0"/>
    <n v="0"/>
    <n v="7.66"/>
    <n v="0"/>
    <n v="0"/>
    <n v="0"/>
    <n v="0"/>
    <n v="218.87"/>
    <n v="218.87"/>
    <n v="20.2"/>
    <n v="0"/>
    <n v="0"/>
    <n v="20.2"/>
    <n v="7.66"/>
    <n v="0"/>
    <n v="0"/>
    <n v="0"/>
    <n v="211.21"/>
    <n v="218.87"/>
    <n v="0"/>
    <n v="0"/>
    <n v="0"/>
    <n v="0"/>
    <n v="0"/>
  </r>
  <r>
    <s v="32-L00-A94"/>
    <x v="4"/>
    <x v="274"/>
    <x v="715"/>
    <n v="27283.67"/>
    <x v="4"/>
    <x v="0"/>
    <x v="1161"/>
    <s v="PEPPER RIDGE #2     "/>
    <s v=" "/>
    <s v=" "/>
    <x v="4"/>
    <x v="274"/>
    <x v="715"/>
    <n v="319122"/>
    <n v="0"/>
    <s v=" "/>
    <s v=" "/>
    <s v="32L00A94"/>
    <n v="27283.67"/>
    <n v="0"/>
    <n v="0"/>
    <n v="0"/>
    <n v="0"/>
    <n v="27186.95"/>
    <n v="0"/>
    <n v="0"/>
    <n v="34.32"/>
    <n v="131.04"/>
    <n v="27242.12"/>
    <n v="0"/>
    <n v="0"/>
    <n v="0"/>
    <n v="41.55"/>
    <n v="27186.95"/>
    <n v="0"/>
    <n v="0"/>
    <n v="34.32"/>
    <n v="131.04"/>
    <n v="0"/>
    <n v="0"/>
    <n v="0"/>
    <n v="0"/>
    <n v="0"/>
  </r>
  <r>
    <s v="32-L00-A95"/>
    <x v="4"/>
    <x v="274"/>
    <x v="716"/>
    <n v="66.98"/>
    <x v="4"/>
    <x v="0"/>
    <x v="1162"/>
    <s v="SL-7104-312         "/>
    <s v=" "/>
    <s v=" "/>
    <x v="4"/>
    <x v="274"/>
    <x v="716"/>
    <n v="318122"/>
    <n v="0"/>
    <s v=" "/>
    <s v=" "/>
    <n v="30100000"/>
    <n v="163.66999999999999"/>
    <n v="0"/>
    <n v="0"/>
    <n v="163.66999999999999"/>
    <n v="66.98"/>
    <n v="29.63"/>
    <n v="0"/>
    <n v="0"/>
    <n v="2017.05"/>
    <n v="2054.4"/>
    <n v="95.09"/>
    <n v="0"/>
    <n v="0"/>
    <n v="95.09"/>
    <n v="163.66999999999999"/>
    <n v="29.63"/>
    <n v="0"/>
    <n v="0"/>
    <n v="1853.38"/>
    <n v="1987.42"/>
    <n v="0"/>
    <n v="0"/>
    <n v="0"/>
    <n v="0"/>
    <n v="0"/>
  </r>
  <r>
    <s v="32-L00-A96"/>
    <x v="4"/>
    <x v="274"/>
    <x v="717"/>
    <n v="16.38"/>
    <x v="4"/>
    <x v="0"/>
    <x v="1163"/>
    <s v="SL-7104-302         "/>
    <s v=" "/>
    <s v=" "/>
    <x v="4"/>
    <x v="274"/>
    <x v="717"/>
    <n v="318122"/>
    <n v="0"/>
    <s v=" "/>
    <s v=" "/>
    <n v="30100000"/>
    <n v="44.47"/>
    <n v="0"/>
    <n v="0"/>
    <n v="44.47"/>
    <n v="16.38"/>
    <n v="9.2200000000000006"/>
    <n v="0"/>
    <n v="0"/>
    <n v="757.74"/>
    <n v="764.9"/>
    <n v="14.54"/>
    <n v="0"/>
    <n v="0"/>
    <n v="14.54"/>
    <n v="44.47"/>
    <n v="9.2200000000000006"/>
    <n v="0"/>
    <n v="0"/>
    <n v="713.27"/>
    <n v="748.52"/>
    <n v="0"/>
    <n v="0"/>
    <n v="0"/>
    <n v="0"/>
    <n v="0"/>
  </r>
  <r>
    <s v="32-L00-A97"/>
    <x v="4"/>
    <x v="274"/>
    <x v="718"/>
    <n v="53.1"/>
    <x v="4"/>
    <x v="0"/>
    <x v="1164"/>
    <s v="SL-7104-304         "/>
    <s v=" "/>
    <s v=" "/>
    <x v="4"/>
    <x v="274"/>
    <x v="718"/>
    <n v="318122"/>
    <n v="0"/>
    <s v=" "/>
    <s v=" "/>
    <n v="30100000"/>
    <n v="85.09"/>
    <n v="0"/>
    <n v="0"/>
    <n v="85.09"/>
    <n v="53.1"/>
    <n v="0"/>
    <n v="0"/>
    <n v="0"/>
    <n v="1548.28"/>
    <n v="1601.38"/>
    <n v="43.2"/>
    <n v="0"/>
    <n v="0"/>
    <n v="43.2"/>
    <n v="85.09"/>
    <n v="0"/>
    <n v="0"/>
    <n v="0"/>
    <n v="1463.19"/>
    <n v="1548.28"/>
    <n v="0"/>
    <n v="0"/>
    <n v="0"/>
    <n v="0"/>
    <n v="0"/>
  </r>
  <r>
    <s v="32-L00-A98"/>
    <x v="4"/>
    <x v="274"/>
    <x v="719"/>
    <n v="61.36"/>
    <x v="4"/>
    <x v="0"/>
    <x v="1165"/>
    <s v="SL-7104-193         "/>
    <s v=" "/>
    <s v=" "/>
    <x v="4"/>
    <x v="274"/>
    <x v="719"/>
    <n v="318122"/>
    <n v="0"/>
    <s v=" "/>
    <s v=" "/>
    <n v="30100000"/>
    <n v="85.99"/>
    <n v="0"/>
    <n v="0"/>
    <n v="85.99"/>
    <n v="61.36"/>
    <n v="25.57"/>
    <n v="0"/>
    <n v="0"/>
    <n v="1610.11"/>
    <n v="1645.9"/>
    <n v="30.04"/>
    <n v="0"/>
    <n v="0"/>
    <n v="30.04"/>
    <n v="85.99"/>
    <n v="25.57"/>
    <n v="0"/>
    <n v="0"/>
    <n v="1524.12"/>
    <n v="1584.54"/>
    <n v="0"/>
    <n v="0"/>
    <n v="0"/>
    <n v="0"/>
    <n v="0"/>
  </r>
  <r>
    <s v="32-L00-A99"/>
    <x v="4"/>
    <x v="274"/>
    <x v="720"/>
    <n v="45.34"/>
    <x v="4"/>
    <x v="0"/>
    <x v="1166"/>
    <s v="SL-7104-149         "/>
    <s v=" "/>
    <s v=" "/>
    <x v="4"/>
    <x v="274"/>
    <x v="720"/>
    <n v="318122"/>
    <n v="0"/>
    <s v=" "/>
    <s v=" "/>
    <n v="30100000"/>
    <n v="69.739999999999995"/>
    <n v="0"/>
    <n v="0"/>
    <n v="69.739999999999995"/>
    <n v="45.34"/>
    <n v="0"/>
    <n v="0"/>
    <n v="0"/>
    <n v="905.59"/>
    <n v="950.93"/>
    <n v="40.729999999999997"/>
    <n v="0"/>
    <n v="0"/>
    <n v="40.729999999999997"/>
    <n v="69.739999999999995"/>
    <n v="0"/>
    <n v="0"/>
    <n v="0"/>
    <n v="835.85"/>
    <n v="905.59"/>
    <n v="0"/>
    <n v="0"/>
    <n v="0"/>
    <n v="0"/>
    <n v="0"/>
  </r>
  <r>
    <s v="32-L00-B01"/>
    <x v="4"/>
    <x v="274"/>
    <x v="721"/>
    <n v="0"/>
    <x v="4"/>
    <x v="0"/>
    <x v="1167"/>
    <s v="SL-7104-187         "/>
    <s v=" "/>
    <s v=" "/>
    <x v="4"/>
    <x v="274"/>
    <x v="721"/>
    <n v="318122"/>
    <n v="0"/>
    <s v=" "/>
    <s v=" "/>
    <n v="30100000"/>
    <n v="111.16"/>
    <n v="0"/>
    <n v="0"/>
    <n v="111.16"/>
    <n v="0"/>
    <n v="65.98"/>
    <n v="0"/>
    <n v="0"/>
    <n v="1317.33"/>
    <n v="1251.3499999999999"/>
    <n v="164.71"/>
    <n v="0"/>
    <n v="0"/>
    <n v="164.71"/>
    <n v="111.16"/>
    <n v="65.98"/>
    <n v="0"/>
    <n v="0"/>
    <n v="1206.17"/>
    <n v="1251.3499999999999"/>
    <n v="0"/>
    <n v="0"/>
    <n v="0"/>
    <n v="0"/>
    <n v="0"/>
  </r>
  <r>
    <s v="32-L00-B02"/>
    <x v="4"/>
    <x v="274"/>
    <x v="722"/>
    <n v="125.16"/>
    <x v="4"/>
    <x v="0"/>
    <x v="1168"/>
    <s v="SL-7104-169         "/>
    <s v=" "/>
    <s v=" "/>
    <x v="4"/>
    <x v="274"/>
    <x v="722"/>
    <n v="318122"/>
    <n v="0"/>
    <s v=" "/>
    <s v=" "/>
    <n v="30100000"/>
    <n v="174.76"/>
    <n v="0"/>
    <n v="0"/>
    <n v="174.76"/>
    <n v="125.16"/>
    <n v="0"/>
    <n v="0"/>
    <n v="0"/>
    <n v="1723.08"/>
    <n v="1848.24"/>
    <n v="45.89"/>
    <n v="0"/>
    <n v="0"/>
    <n v="45.89"/>
    <n v="174.76"/>
    <n v="0"/>
    <n v="0"/>
    <n v="0"/>
    <n v="1548.32"/>
    <n v="1723.08"/>
    <n v="0"/>
    <n v="0"/>
    <n v="0"/>
    <n v="0"/>
    <n v="0"/>
  </r>
  <r>
    <s v="32-L00-B03"/>
    <x v="4"/>
    <x v="274"/>
    <x v="723"/>
    <n v="3046"/>
    <x v="4"/>
    <x v="0"/>
    <x v="1169"/>
    <s v="DES FOOTHILLS EST 5 "/>
    <s v=" "/>
    <s v=" "/>
    <x v="4"/>
    <x v="274"/>
    <x v="723"/>
    <n v="319122"/>
    <n v="0"/>
    <s v=" "/>
    <s v=" "/>
    <s v="32L00B03"/>
    <n v="3322.38"/>
    <n v="0"/>
    <n v="0"/>
    <n v="419.53"/>
    <n v="143.15"/>
    <n v="3025.4"/>
    <n v="0"/>
    <n v="0"/>
    <n v="4232.7"/>
    <n v="4253.3"/>
    <n v="3536.2"/>
    <n v="0"/>
    <n v="0"/>
    <n v="419.53"/>
    <n v="205.71"/>
    <n v="3025.4"/>
    <n v="0"/>
    <n v="0"/>
    <n v="3813.17"/>
    <n v="4110.1499999999996"/>
    <n v="0"/>
    <n v="0"/>
    <n v="0"/>
    <n v="0"/>
    <n v="0"/>
  </r>
  <r>
    <s v="32-L00-B04"/>
    <x v="4"/>
    <x v="274"/>
    <x v="724"/>
    <n v="6999.67"/>
    <x v="4"/>
    <x v="0"/>
    <x v="1170"/>
    <s v="AHWATUKEE E-2       "/>
    <s v=" "/>
    <s v=" "/>
    <x v="4"/>
    <x v="274"/>
    <x v="724"/>
    <n v="319122"/>
    <n v="0"/>
    <s v=" "/>
    <s v=" "/>
    <s v="32L00B04"/>
    <n v="6999.67"/>
    <n v="0"/>
    <n v="0"/>
    <n v="0"/>
    <n v="0"/>
    <n v="6974.86"/>
    <n v="0"/>
    <n v="0"/>
    <n v="8.8000000000000007"/>
    <n v="33.61"/>
    <n v="6989.02"/>
    <n v="0"/>
    <n v="0"/>
    <n v="0"/>
    <n v="10.65"/>
    <n v="6974.86"/>
    <n v="0"/>
    <n v="0"/>
    <n v="8.8000000000000007"/>
    <n v="33.61"/>
    <n v="0"/>
    <n v="0"/>
    <n v="0"/>
    <n v="0"/>
    <n v="0"/>
  </r>
  <r>
    <s v="32-L00-B05"/>
    <x v="4"/>
    <x v="274"/>
    <x v="725"/>
    <n v="12.77"/>
    <x v="4"/>
    <x v="0"/>
    <x v="1171"/>
    <s v="SL-7104-316         "/>
    <s v=" "/>
    <s v=" "/>
    <x v="4"/>
    <x v="274"/>
    <x v="725"/>
    <n v="318122"/>
    <n v="0"/>
    <s v=" "/>
    <s v=" "/>
    <n v="30100000"/>
    <n v="11.33"/>
    <n v="0"/>
    <n v="0"/>
    <n v="11.33"/>
    <n v="12.77"/>
    <n v="0"/>
    <n v="0"/>
    <n v="0"/>
    <n v="249.32"/>
    <n v="262.08999999999997"/>
    <n v="12.33"/>
    <n v="0"/>
    <n v="0"/>
    <n v="12.33"/>
    <n v="11.33"/>
    <n v="0"/>
    <n v="0"/>
    <n v="0"/>
    <n v="237.99"/>
    <n v="249.32"/>
    <n v="0"/>
    <n v="0"/>
    <n v="0"/>
    <n v="0"/>
    <n v="0"/>
  </r>
  <r>
    <s v="32-L00-B06"/>
    <x v="4"/>
    <x v="274"/>
    <x v="726"/>
    <n v="20.079999999999998"/>
    <x v="4"/>
    <x v="0"/>
    <x v="1172"/>
    <s v="SL-7104-7           "/>
    <s v=" "/>
    <s v=" "/>
    <x v="4"/>
    <x v="274"/>
    <x v="726"/>
    <n v="318122"/>
    <n v="0"/>
    <s v=" "/>
    <s v=" "/>
    <n v="30100000"/>
    <n v="41.25"/>
    <n v="0"/>
    <n v="0"/>
    <n v="41.25"/>
    <n v="20.079999999999998"/>
    <n v="26.31"/>
    <n v="0"/>
    <n v="0"/>
    <n v="677.15"/>
    <n v="670.92"/>
    <n v="21.39"/>
    <n v="0"/>
    <n v="0"/>
    <n v="21.39"/>
    <n v="41.25"/>
    <n v="26.31"/>
    <n v="0"/>
    <n v="0"/>
    <n v="635.9"/>
    <n v="650.84"/>
    <n v="0"/>
    <n v="0"/>
    <n v="0"/>
    <n v="0"/>
    <n v="0"/>
  </r>
  <r>
    <s v="32-L00-B07"/>
    <x v="4"/>
    <x v="274"/>
    <x v="727"/>
    <n v="4229.53"/>
    <x v="4"/>
    <x v="0"/>
    <x v="1173"/>
    <s v="DESERT FOOTHILLS #6 "/>
    <s v=" "/>
    <s v=" "/>
    <x v="4"/>
    <x v="274"/>
    <x v="727"/>
    <n v="319122"/>
    <n v="0"/>
    <s v=" "/>
    <s v=" "/>
    <s v="32L00B07"/>
    <n v="4611.62"/>
    <n v="0"/>
    <n v="0"/>
    <n v="580.29999999999995"/>
    <n v="198.21"/>
    <n v="4110.34"/>
    <n v="0"/>
    <n v="0"/>
    <n v="5859.21"/>
    <n v="5978.4"/>
    <n v="4835.05"/>
    <n v="0"/>
    <n v="0"/>
    <n v="580.29999999999995"/>
    <n v="356.87"/>
    <n v="4110.34"/>
    <n v="0"/>
    <n v="0"/>
    <n v="5278.91"/>
    <n v="5780.19"/>
    <n v="0"/>
    <n v="0"/>
    <n v="0"/>
    <n v="0"/>
    <n v="0"/>
  </r>
  <r>
    <s v="32-L00-B08"/>
    <x v="4"/>
    <x v="274"/>
    <x v="728"/>
    <n v="10012.219999999999"/>
    <x v="4"/>
    <x v="0"/>
    <x v="1174"/>
    <s v="VISTA VERDE         "/>
    <s v=" "/>
    <s v=" "/>
    <x v="4"/>
    <x v="274"/>
    <x v="728"/>
    <n v="319122"/>
    <n v="0"/>
    <s v=" "/>
    <s v=" "/>
    <s v="32L00B08"/>
    <n v="10012.219999999999"/>
    <n v="0"/>
    <n v="0"/>
    <n v="0"/>
    <n v="0"/>
    <n v="9976.73"/>
    <n v="0"/>
    <n v="0"/>
    <n v="12.6"/>
    <n v="48.09"/>
    <n v="9996.98"/>
    <n v="0"/>
    <n v="0"/>
    <n v="0"/>
    <n v="15.24"/>
    <n v="9976.73"/>
    <n v="0"/>
    <n v="0"/>
    <n v="12.6"/>
    <n v="48.09"/>
    <n v="0"/>
    <n v="0"/>
    <n v="0"/>
    <n v="0"/>
    <n v="0"/>
  </r>
  <r>
    <s v="32-L00-B09"/>
    <x v="4"/>
    <x v="274"/>
    <x v="729"/>
    <n v="1365.59"/>
    <x v="4"/>
    <x v="0"/>
    <x v="1175"/>
    <s v="APACHE WELLS PK 3A  "/>
    <s v=" "/>
    <s v=" "/>
    <x v="4"/>
    <x v="274"/>
    <x v="729"/>
    <n v="319122"/>
    <n v="0"/>
    <s v=" "/>
    <s v=" "/>
    <s v="32L00B09"/>
    <n v="1589.26"/>
    <n v="0"/>
    <n v="0"/>
    <n v="238.13"/>
    <n v="14.46"/>
    <n v="987.37"/>
    <n v="0"/>
    <n v="0"/>
    <n v="2399.4299999999998"/>
    <n v="2777.65"/>
    <n v="1495.05"/>
    <n v="0"/>
    <n v="0"/>
    <n v="238.13"/>
    <n v="332.34"/>
    <n v="987.37"/>
    <n v="0"/>
    <n v="0"/>
    <n v="2161.3000000000002"/>
    <n v="2763.19"/>
    <n v="0"/>
    <n v="0"/>
    <n v="0"/>
    <n v="0"/>
    <n v="0"/>
  </r>
  <r>
    <s v="32-L00-B10"/>
    <x v="4"/>
    <x v="274"/>
    <x v="730"/>
    <n v="5463.48"/>
    <x v="4"/>
    <x v="0"/>
    <x v="1176"/>
    <s v="AHWATUKEE FS-6      "/>
    <s v=" "/>
    <s v=" "/>
    <x v="4"/>
    <x v="274"/>
    <x v="730"/>
    <n v="319122"/>
    <n v="0"/>
    <s v=" "/>
    <s v=" "/>
    <s v="32L00B10"/>
    <n v="5463.48"/>
    <n v="0"/>
    <n v="0"/>
    <n v="0"/>
    <n v="0"/>
    <n v="5444.13"/>
    <n v="0"/>
    <n v="0"/>
    <n v="6.88"/>
    <n v="26.23"/>
    <n v="5455.17"/>
    <n v="0"/>
    <n v="0"/>
    <n v="0"/>
    <n v="8.31"/>
    <n v="5444.13"/>
    <n v="0"/>
    <n v="0"/>
    <n v="6.88"/>
    <n v="26.23"/>
    <n v="0"/>
    <n v="0"/>
    <n v="0"/>
    <n v="0"/>
    <n v="0"/>
  </r>
  <r>
    <s v="32-L00-B11"/>
    <x v="4"/>
    <x v="274"/>
    <x v="731"/>
    <n v="30.47"/>
    <x v="4"/>
    <x v="0"/>
    <x v="1177"/>
    <s v="SL-8001-328         "/>
    <s v=" "/>
    <s v=" "/>
    <x v="4"/>
    <x v="274"/>
    <x v="731"/>
    <n v="318122"/>
    <n v="0"/>
    <s v=" "/>
    <s v=" "/>
    <n v="30100000"/>
    <n v="129.08000000000001"/>
    <n v="0"/>
    <n v="0"/>
    <n v="129.08000000000001"/>
    <n v="30.47"/>
    <n v="11.95"/>
    <n v="0"/>
    <n v="0"/>
    <n v="1462.64"/>
    <n v="1481.16"/>
    <n v="44.64"/>
    <n v="0"/>
    <n v="0"/>
    <n v="44.64"/>
    <n v="129.08000000000001"/>
    <n v="11.95"/>
    <n v="0"/>
    <n v="0"/>
    <n v="1333.56"/>
    <n v="1450.69"/>
    <n v="0"/>
    <n v="0"/>
    <n v="0"/>
    <n v="0"/>
    <n v="0"/>
  </r>
  <r>
    <s v="32-L00-B12"/>
    <x v="4"/>
    <x v="274"/>
    <x v="732"/>
    <n v="0"/>
    <x v="4"/>
    <x v="0"/>
    <x v="1178"/>
    <s v="SL-7104-12          "/>
    <s v=" "/>
    <s v=" "/>
    <x v="4"/>
    <x v="274"/>
    <x v="732"/>
    <n v="318122"/>
    <n v="0"/>
    <s v=" "/>
    <s v=" "/>
    <n v="30100000"/>
    <n v="105.28"/>
    <n v="0"/>
    <n v="0"/>
    <n v="105.28"/>
    <n v="0"/>
    <n v="0"/>
    <n v="0"/>
    <n v="0"/>
    <n v="263.43"/>
    <n v="263.43"/>
    <n v="0"/>
    <n v="0"/>
    <n v="0"/>
    <n v="0.12"/>
    <n v="105.4"/>
    <n v="0"/>
    <n v="0"/>
    <n v="0"/>
    <n v="158.15"/>
    <n v="263.43"/>
    <n v="0"/>
    <n v="0"/>
    <n v="0"/>
    <n v="0"/>
    <n v="0"/>
  </r>
  <r>
    <s v="32-L00-B13"/>
    <x v="4"/>
    <x v="274"/>
    <x v="733"/>
    <n v="30.69"/>
    <x v="4"/>
    <x v="0"/>
    <x v="1179"/>
    <s v="SL-7104-314         "/>
    <s v=" "/>
    <s v=" "/>
    <x v="4"/>
    <x v="274"/>
    <x v="733"/>
    <n v="318122"/>
    <n v="0"/>
    <s v=" "/>
    <s v=" "/>
    <n v="30100000"/>
    <n v="102.81"/>
    <n v="0"/>
    <n v="0"/>
    <n v="102.81"/>
    <n v="30.69"/>
    <n v="0"/>
    <n v="0"/>
    <n v="0"/>
    <n v="1200.5"/>
    <n v="1231.19"/>
    <n v="28.98"/>
    <n v="0"/>
    <n v="0"/>
    <n v="28.98"/>
    <n v="102.81"/>
    <n v="0"/>
    <n v="0"/>
    <n v="0"/>
    <n v="1097.69"/>
    <n v="1200.5"/>
    <n v="0"/>
    <n v="0"/>
    <n v="0"/>
    <n v="0"/>
    <n v="0"/>
  </r>
  <r>
    <s v="32-L00-B14"/>
    <x v="4"/>
    <x v="274"/>
    <x v="734"/>
    <n v="0"/>
    <x v="4"/>
    <x v="0"/>
    <x v="1180"/>
    <s v="SL-8009-336         "/>
    <s v=" "/>
    <s v=" "/>
    <x v="4"/>
    <x v="274"/>
    <x v="734"/>
    <n v="318122"/>
    <n v="0"/>
    <s v=" "/>
    <s v=" "/>
    <n v="30100000"/>
    <n v="0"/>
    <n v="0"/>
    <n v="0"/>
    <n v="0"/>
    <n v="0"/>
    <n v="0.1"/>
    <n v="0"/>
    <n v="0"/>
    <n v="1537.09"/>
    <n v="1536.99"/>
    <n v="0"/>
    <n v="0"/>
    <n v="0"/>
    <n v="0"/>
    <n v="0"/>
    <n v="0.1"/>
    <n v="0"/>
    <n v="0"/>
    <n v="1537.09"/>
    <n v="1536.99"/>
    <n v="0"/>
    <n v="0"/>
    <n v="0"/>
    <n v="0"/>
    <n v="0"/>
  </r>
  <r>
    <s v="32-L00-B15"/>
    <x v="4"/>
    <x v="274"/>
    <x v="735"/>
    <n v="16.170000000000002"/>
    <x v="4"/>
    <x v="0"/>
    <x v="1181"/>
    <s v="SL-7907-323         "/>
    <s v=" "/>
    <s v=" "/>
    <x v="4"/>
    <x v="274"/>
    <x v="735"/>
    <n v="318122"/>
    <n v="0"/>
    <s v=" "/>
    <s v=" "/>
    <n v="30100000"/>
    <n v="16.420000000000002"/>
    <n v="0"/>
    <n v="0"/>
    <n v="16.420000000000002"/>
    <n v="16.170000000000002"/>
    <n v="0"/>
    <n v="0"/>
    <n v="0"/>
    <n v="947.5"/>
    <n v="963.67"/>
    <n v="0"/>
    <n v="0"/>
    <n v="0"/>
    <n v="17.29"/>
    <n v="33.71"/>
    <n v="0"/>
    <n v="0"/>
    <n v="0"/>
    <n v="931.08"/>
    <n v="947.5"/>
    <n v="0"/>
    <n v="0"/>
    <n v="0"/>
    <n v="0"/>
    <n v="0"/>
  </r>
  <r>
    <s v="32-L00-B16"/>
    <x v="4"/>
    <x v="274"/>
    <x v="736"/>
    <n v="29.35"/>
    <x v="4"/>
    <x v="0"/>
    <x v="1182"/>
    <s v="SL-7104-313         "/>
    <s v=" "/>
    <s v=" "/>
    <x v="4"/>
    <x v="274"/>
    <x v="736"/>
    <n v="318122"/>
    <n v="0"/>
    <s v=" "/>
    <s v=" "/>
    <n v="30100000"/>
    <n v="121.8"/>
    <n v="0"/>
    <n v="0"/>
    <n v="121.8"/>
    <n v="29.35"/>
    <n v="6.28"/>
    <n v="0"/>
    <n v="0"/>
    <n v="1031.69"/>
    <n v="1054.76"/>
    <n v="71.760000000000005"/>
    <n v="0"/>
    <n v="0"/>
    <n v="71.760000000000005"/>
    <n v="121.8"/>
    <n v="6.28"/>
    <n v="0"/>
    <n v="0"/>
    <n v="909.89"/>
    <n v="1025.4100000000001"/>
    <n v="0"/>
    <n v="0"/>
    <n v="0"/>
    <n v="0"/>
    <n v="0"/>
  </r>
  <r>
    <s v="32-L00-B17"/>
    <x v="4"/>
    <x v="274"/>
    <x v="737"/>
    <n v="14.95"/>
    <x v="4"/>
    <x v="0"/>
    <x v="1183"/>
    <s v="SL-7104-185         "/>
    <s v=" "/>
    <s v=" "/>
    <x v="4"/>
    <x v="274"/>
    <x v="737"/>
    <n v="318122"/>
    <n v="0"/>
    <s v=" "/>
    <s v=" "/>
    <n v="30100000"/>
    <n v="0"/>
    <n v="0"/>
    <n v="0"/>
    <n v="0"/>
    <n v="14.95"/>
    <n v="0"/>
    <n v="0"/>
    <n v="0"/>
    <n v="453.32"/>
    <n v="468.27"/>
    <n v="27.79"/>
    <n v="0"/>
    <n v="0"/>
    <n v="27.79"/>
    <n v="0"/>
    <n v="0"/>
    <n v="0"/>
    <n v="0"/>
    <n v="453.32"/>
    <n v="453.32"/>
    <n v="0"/>
    <n v="0"/>
    <n v="0"/>
    <n v="0"/>
    <n v="0"/>
  </r>
  <r>
    <s v="32-L00-B18"/>
    <x v="4"/>
    <x v="274"/>
    <x v="738"/>
    <n v="10222.700000000001"/>
    <x v="4"/>
    <x v="0"/>
    <x v="1184"/>
    <s v="PARQUE VISTA EST #7 "/>
    <s v=" "/>
    <s v=" "/>
    <x v="4"/>
    <x v="274"/>
    <x v="738"/>
    <n v="319122"/>
    <n v="0"/>
    <s v=" "/>
    <s v=" "/>
    <s v="32L00B18"/>
    <n v="10222.700000000001"/>
    <n v="0"/>
    <n v="0"/>
    <n v="0"/>
    <n v="0"/>
    <n v="10186.459999999999"/>
    <n v="0"/>
    <n v="0"/>
    <n v="12.86"/>
    <n v="49.1"/>
    <n v="10207.129999999999"/>
    <n v="0"/>
    <n v="0"/>
    <n v="0"/>
    <n v="15.57"/>
    <n v="10186.459999999999"/>
    <n v="0"/>
    <n v="0"/>
    <n v="12.86"/>
    <n v="49.1"/>
    <n v="0"/>
    <n v="0"/>
    <n v="0"/>
    <n v="0"/>
    <n v="0"/>
  </r>
  <r>
    <s v="32-L00-B19"/>
    <x v="4"/>
    <x v="274"/>
    <x v="739"/>
    <n v="0"/>
    <x v="4"/>
    <x v="0"/>
    <x v="1185"/>
    <s v="SL-7104-303         "/>
    <s v=" "/>
    <s v=" "/>
    <x v="4"/>
    <x v="274"/>
    <x v="739"/>
    <n v="318122"/>
    <n v="0"/>
    <s v=" "/>
    <s v=" "/>
    <n v="30100000"/>
    <n v="0"/>
    <n v="0"/>
    <n v="0"/>
    <n v="0"/>
    <n v="0"/>
    <n v="0"/>
    <n v="0"/>
    <n v="0"/>
    <n v="318.61"/>
    <n v="318.61"/>
    <n v="101.94"/>
    <n v="0"/>
    <n v="0"/>
    <n v="101.94"/>
    <n v="0"/>
    <n v="0"/>
    <n v="0"/>
    <n v="0"/>
    <n v="318.61"/>
    <n v="318.61"/>
    <n v="0"/>
    <n v="0"/>
    <n v="0"/>
    <n v="0"/>
    <n v="0"/>
  </r>
  <r>
    <s v="32-L00-B20"/>
    <x v="4"/>
    <x v="274"/>
    <x v="740"/>
    <n v="21.62"/>
    <x v="4"/>
    <x v="0"/>
    <x v="1186"/>
    <s v="SL-8010-343         "/>
    <s v=" "/>
    <s v=" "/>
    <x v="4"/>
    <x v="274"/>
    <x v="740"/>
    <n v="318122"/>
    <n v="0"/>
    <s v=" "/>
    <s v=" "/>
    <n v="30100000"/>
    <n v="45.61"/>
    <n v="0"/>
    <n v="0"/>
    <n v="45.61"/>
    <n v="21.62"/>
    <n v="17.47"/>
    <n v="0"/>
    <n v="0"/>
    <n v="1138.1500000000001"/>
    <n v="1142.3"/>
    <n v="37.51"/>
    <n v="0"/>
    <n v="0"/>
    <n v="37.51"/>
    <n v="45.61"/>
    <n v="17.47"/>
    <n v="0"/>
    <n v="0"/>
    <n v="1092.54"/>
    <n v="1120.68"/>
    <n v="0"/>
    <n v="0"/>
    <n v="0"/>
    <n v="0"/>
    <n v="0"/>
  </r>
  <r>
    <s v="32-L00-B21"/>
    <x v="4"/>
    <x v="274"/>
    <x v="741"/>
    <n v="7199.64"/>
    <x v="4"/>
    <x v="0"/>
    <x v="1187"/>
    <s v="DESERT SANDS G&amp;CC #4"/>
    <s v=" "/>
    <s v=" "/>
    <x v="4"/>
    <x v="274"/>
    <x v="741"/>
    <n v="319122"/>
    <n v="0"/>
    <s v=" "/>
    <s v=" "/>
    <s v="32L00B21"/>
    <n v="7749.87"/>
    <n v="0"/>
    <n v="0"/>
    <n v="1005.61"/>
    <n v="455.38"/>
    <n v="6121.05"/>
    <n v="0"/>
    <n v="0"/>
    <n v="10137.43"/>
    <n v="11216.02"/>
    <n v="8171.44"/>
    <n v="0"/>
    <n v="0"/>
    <n v="1005.61"/>
    <n v="584.04"/>
    <n v="6121.05"/>
    <n v="0"/>
    <n v="0"/>
    <n v="9131.82"/>
    <n v="10760.64"/>
    <n v="0"/>
    <n v="0"/>
    <n v="0"/>
    <n v="0"/>
    <n v="0"/>
  </r>
  <r>
    <s v="32-L00-B22"/>
    <x v="4"/>
    <x v="274"/>
    <x v="742"/>
    <n v="2823.48"/>
    <x v="4"/>
    <x v="0"/>
    <x v="1188"/>
    <s v="SUN LAKES #7        "/>
    <s v=" "/>
    <s v=" "/>
    <x v="4"/>
    <x v="274"/>
    <x v="742"/>
    <n v="319122"/>
    <n v="0"/>
    <s v=" "/>
    <s v=" "/>
    <s v="32L00B22"/>
    <n v="3074.91"/>
    <n v="0"/>
    <n v="0"/>
    <n v="385.69"/>
    <n v="134.26"/>
    <n v="2201.29"/>
    <n v="0"/>
    <n v="0"/>
    <n v="3890.78"/>
    <n v="4512.97"/>
    <n v="3009.76"/>
    <n v="0"/>
    <n v="0"/>
    <n v="385.69"/>
    <n v="450.84"/>
    <n v="2201.29"/>
    <n v="0"/>
    <n v="0"/>
    <n v="3505.09"/>
    <n v="4378.71"/>
    <n v="0"/>
    <n v="0"/>
    <n v="0"/>
    <n v="0"/>
    <n v="0"/>
  </r>
  <r>
    <s v="32-L00-B23"/>
    <x v="4"/>
    <x v="274"/>
    <x v="743"/>
    <n v="0"/>
    <x v="4"/>
    <x v="0"/>
    <x v="1189"/>
    <s v="SL-7104-322         "/>
    <s v=" "/>
    <s v=" "/>
    <x v="4"/>
    <x v="274"/>
    <x v="743"/>
    <n v="318122"/>
    <n v="0"/>
    <s v=" "/>
    <s v=" "/>
    <n v="30100000"/>
    <n v="0"/>
    <n v="0"/>
    <n v="0"/>
    <n v="0"/>
    <n v="0"/>
    <n v="0"/>
    <n v="0"/>
    <n v="0"/>
    <n v="0"/>
    <n v="0"/>
    <n v="0"/>
    <n v="0"/>
    <n v="0"/>
    <n v="0"/>
    <n v="0"/>
    <n v="0"/>
    <n v="0"/>
    <n v="0"/>
    <n v="0"/>
    <n v="0"/>
    <n v="0"/>
    <n v="0"/>
    <n v="0"/>
    <n v="0"/>
    <n v="0"/>
  </r>
  <r>
    <s v="32-L00-B24"/>
    <x v="4"/>
    <x v="274"/>
    <x v="744"/>
    <n v="165.33"/>
    <x v="4"/>
    <x v="0"/>
    <x v="1190"/>
    <s v="SL-7104-16          "/>
    <s v=" "/>
    <s v=" "/>
    <x v="4"/>
    <x v="274"/>
    <x v="744"/>
    <n v="318122"/>
    <n v="0"/>
    <s v=" "/>
    <s v=" "/>
    <n v="30100000"/>
    <n v="296.02"/>
    <n v="0"/>
    <n v="0"/>
    <n v="296.02"/>
    <n v="165.33"/>
    <n v="36.549999999999997"/>
    <n v="0"/>
    <n v="0"/>
    <n v="2530.0100000000002"/>
    <n v="2658.79"/>
    <n v="96.54"/>
    <n v="0"/>
    <n v="0"/>
    <n v="96.54"/>
    <n v="296.02"/>
    <n v="36.549999999999997"/>
    <n v="0"/>
    <n v="0"/>
    <n v="2233.9899999999998"/>
    <n v="2493.46"/>
    <n v="0"/>
    <n v="0"/>
    <n v="0"/>
    <n v="0"/>
    <n v="0"/>
  </r>
  <r>
    <s v="32-L00-B25"/>
    <x v="4"/>
    <x v="274"/>
    <x v="745"/>
    <n v="27.97"/>
    <x v="4"/>
    <x v="0"/>
    <x v="1191"/>
    <s v="SL-7104-199         "/>
    <s v=" "/>
    <s v=" "/>
    <x v="4"/>
    <x v="274"/>
    <x v="745"/>
    <n v="318122"/>
    <n v="0"/>
    <s v=" "/>
    <s v=" "/>
    <n v="30100000"/>
    <n v="59.89"/>
    <n v="0"/>
    <n v="0"/>
    <n v="59.89"/>
    <n v="27.97"/>
    <n v="16"/>
    <n v="0"/>
    <n v="0"/>
    <n v="968.56"/>
    <n v="980.53"/>
    <n v="5.05"/>
    <n v="0"/>
    <n v="0"/>
    <n v="5.05"/>
    <n v="59.89"/>
    <n v="16"/>
    <n v="0"/>
    <n v="0"/>
    <n v="908.67"/>
    <n v="952.56"/>
    <n v="0"/>
    <n v="0"/>
    <n v="0"/>
    <n v="0"/>
    <n v="0"/>
  </r>
  <r>
    <s v="32-L00-B26"/>
    <x v="4"/>
    <x v="274"/>
    <x v="746"/>
    <n v="234.39"/>
    <x v="4"/>
    <x v="0"/>
    <x v="1192"/>
    <s v="SL-8010-441         "/>
    <s v=" "/>
    <s v=" "/>
    <x v="4"/>
    <x v="274"/>
    <x v="746"/>
    <n v="318122"/>
    <n v="0"/>
    <s v=" "/>
    <s v=" "/>
    <n v="30100000"/>
    <n v="190.45"/>
    <n v="0"/>
    <n v="0"/>
    <n v="190.45"/>
    <n v="234.39"/>
    <n v="16.38"/>
    <n v="0"/>
    <n v="0"/>
    <n v="1504.03"/>
    <n v="1722.04"/>
    <n v="48.06"/>
    <n v="0"/>
    <n v="0"/>
    <n v="48.06"/>
    <n v="190.45"/>
    <n v="16.38"/>
    <n v="0"/>
    <n v="0"/>
    <n v="1313.58"/>
    <n v="1487.65"/>
    <n v="0"/>
    <n v="0"/>
    <n v="0"/>
    <n v="0"/>
    <n v="0"/>
  </r>
  <r>
    <s v="32-L00-B27"/>
    <x v="4"/>
    <x v="274"/>
    <x v="747"/>
    <n v="30.73"/>
    <x v="4"/>
    <x v="0"/>
    <x v="1193"/>
    <s v="SL-7104-307         "/>
    <s v=" "/>
    <s v=" "/>
    <x v="4"/>
    <x v="274"/>
    <x v="747"/>
    <n v="318122"/>
    <n v="0"/>
    <s v=" "/>
    <s v=" "/>
    <n v="30100000"/>
    <n v="80.63"/>
    <n v="0"/>
    <n v="0"/>
    <n v="80.63"/>
    <n v="30.73"/>
    <n v="6.89"/>
    <n v="0"/>
    <n v="0"/>
    <n v="1156.8800000000001"/>
    <n v="1180.72"/>
    <n v="42.81"/>
    <n v="0"/>
    <n v="0"/>
    <n v="42.81"/>
    <n v="80.63"/>
    <n v="6.89"/>
    <n v="0"/>
    <n v="0"/>
    <n v="1076.25"/>
    <n v="1149.99"/>
    <n v="0"/>
    <n v="0"/>
    <n v="0"/>
    <n v="0"/>
    <n v="0"/>
  </r>
  <r>
    <s v="32-L00-B28"/>
    <x v="4"/>
    <x v="274"/>
    <x v="748"/>
    <n v="3191.42"/>
    <x v="4"/>
    <x v="0"/>
    <x v="1194"/>
    <s v="LITCHFIELD PARK 17  "/>
    <s v=" "/>
    <s v=" "/>
    <x v="4"/>
    <x v="274"/>
    <x v="748"/>
    <n v="319122"/>
    <n v="0"/>
    <s v=" "/>
    <s v=" "/>
    <s v="32L00B28"/>
    <n v="3401.24"/>
    <n v="0"/>
    <n v="0"/>
    <n v="444.18"/>
    <n v="234.36"/>
    <n v="3075.6"/>
    <n v="0"/>
    <n v="0"/>
    <n v="4387.72"/>
    <n v="4503.54"/>
    <n v="3839.35"/>
    <n v="0"/>
    <n v="0"/>
    <n v="444.18"/>
    <n v="6.07"/>
    <n v="3075.6"/>
    <n v="0"/>
    <n v="0"/>
    <n v="3943.54"/>
    <n v="4269.18"/>
    <n v="0"/>
    <n v="0"/>
    <n v="0"/>
    <n v="0"/>
    <n v="0"/>
  </r>
  <r>
    <s v="32-L00-B29"/>
    <x v="4"/>
    <x v="274"/>
    <x v="749"/>
    <n v="26.94"/>
    <x v="4"/>
    <x v="0"/>
    <x v="1195"/>
    <s v="SL-7104-318         "/>
    <s v=" "/>
    <s v=" "/>
    <x v="4"/>
    <x v="274"/>
    <x v="749"/>
    <n v="318122"/>
    <n v="0"/>
    <s v=" "/>
    <s v=" "/>
    <n v="30100000"/>
    <n v="37.18"/>
    <n v="0"/>
    <n v="0"/>
    <n v="37.18"/>
    <n v="26.94"/>
    <n v="0.04"/>
    <n v="0"/>
    <n v="0"/>
    <n v="606.83000000000004"/>
    <n v="633.73"/>
    <n v="23.82"/>
    <n v="0"/>
    <n v="0"/>
    <n v="23.82"/>
    <n v="37.18"/>
    <n v="0.04"/>
    <n v="0"/>
    <n v="0"/>
    <n v="569.65"/>
    <n v="606.79"/>
    <n v="0"/>
    <n v="0"/>
    <n v="0"/>
    <n v="0"/>
    <n v="0"/>
  </r>
  <r>
    <s v="32-L00-B30"/>
    <x v="4"/>
    <x v="274"/>
    <x v="750"/>
    <n v="29.18"/>
    <x v="4"/>
    <x v="0"/>
    <x v="1196"/>
    <s v="SL-7104-309         "/>
    <s v=" "/>
    <s v=" "/>
    <x v="4"/>
    <x v="274"/>
    <x v="750"/>
    <n v="318122"/>
    <n v="0"/>
    <s v=" "/>
    <s v=" "/>
    <n v="30100000"/>
    <n v="66.400000000000006"/>
    <n v="0"/>
    <n v="0"/>
    <n v="66.400000000000006"/>
    <n v="29.18"/>
    <n v="14.69"/>
    <n v="0"/>
    <n v="0"/>
    <n v="1026.69"/>
    <n v="1041.18"/>
    <n v="68.52"/>
    <n v="0"/>
    <n v="0"/>
    <n v="68.52"/>
    <n v="66.400000000000006"/>
    <n v="14.69"/>
    <n v="0"/>
    <n v="0"/>
    <n v="960.29"/>
    <n v="1012"/>
    <n v="0"/>
    <n v="0"/>
    <n v="0"/>
    <n v="0"/>
    <n v="0"/>
  </r>
  <r>
    <s v="32-L00-B31"/>
    <x v="4"/>
    <x v="274"/>
    <x v="751"/>
    <n v="94.7"/>
    <x v="4"/>
    <x v="0"/>
    <x v="1197"/>
    <s v="SL-8006-333         "/>
    <s v=" "/>
    <s v=" "/>
    <x v="4"/>
    <x v="274"/>
    <x v="751"/>
    <n v="318122"/>
    <n v="0"/>
    <s v=" "/>
    <s v=" "/>
    <n v="30100000"/>
    <n v="383.99"/>
    <n v="0"/>
    <n v="0"/>
    <n v="383.99"/>
    <n v="94.7"/>
    <n v="64.3"/>
    <n v="0"/>
    <n v="0"/>
    <n v="5093.18"/>
    <n v="5123.58"/>
    <n v="162.21"/>
    <n v="0"/>
    <n v="0"/>
    <n v="162.21"/>
    <n v="383.99"/>
    <n v="64.3"/>
    <n v="0"/>
    <n v="0"/>
    <n v="4709.1899999999996"/>
    <n v="5028.88"/>
    <n v="0"/>
    <n v="0"/>
    <n v="0"/>
    <n v="0"/>
    <n v="0"/>
  </r>
  <r>
    <s v="32-L00-B32"/>
    <x v="4"/>
    <x v="274"/>
    <x v="752"/>
    <n v="4894.5600000000004"/>
    <x v="4"/>
    <x v="0"/>
    <x v="1198"/>
    <s v="VALENCIA VILLAGE    "/>
    <s v=" "/>
    <s v=" "/>
    <x v="4"/>
    <x v="274"/>
    <x v="752"/>
    <n v="319122"/>
    <n v="0"/>
    <s v=" "/>
    <s v=" "/>
    <s v="32L00B32"/>
    <n v="5238.51"/>
    <n v="0"/>
    <n v="0"/>
    <n v="626.04"/>
    <n v="282.08999999999997"/>
    <n v="4810.03"/>
    <n v="0"/>
    <n v="0"/>
    <n v="6182.82"/>
    <n v="6267.35"/>
    <n v="5612.83"/>
    <n v="0"/>
    <n v="0"/>
    <n v="626.04"/>
    <n v="251.72"/>
    <n v="4810.03"/>
    <n v="0"/>
    <n v="0"/>
    <n v="5556.78"/>
    <n v="5985.26"/>
    <n v="0"/>
    <n v="0"/>
    <n v="0"/>
    <n v="0"/>
    <n v="0"/>
  </r>
  <r>
    <s v="32-L00-B33"/>
    <x v="4"/>
    <x v="274"/>
    <x v="753"/>
    <n v="12.29"/>
    <x v="4"/>
    <x v="0"/>
    <x v="1199"/>
    <s v="SL-7104-178         "/>
    <s v=" "/>
    <s v=" "/>
    <x v="4"/>
    <x v="274"/>
    <x v="753"/>
    <n v="318122"/>
    <n v="0"/>
    <s v=" "/>
    <s v=" "/>
    <n v="30100000"/>
    <n v="12.03"/>
    <n v="0"/>
    <n v="0"/>
    <n v="17.96"/>
    <n v="18.22"/>
    <n v="0.02"/>
    <n v="0"/>
    <n v="0"/>
    <n v="148.55000000000001"/>
    <n v="160.82"/>
    <n v="0"/>
    <n v="0"/>
    <n v="0"/>
    <n v="0"/>
    <n v="12.03"/>
    <n v="0.02"/>
    <n v="0"/>
    <n v="0"/>
    <n v="130.59"/>
    <n v="142.6"/>
    <n v="0"/>
    <n v="0"/>
    <n v="0"/>
    <n v="0"/>
    <n v="0"/>
  </r>
  <r>
    <s v="32-L00-B34"/>
    <x v="4"/>
    <x v="274"/>
    <x v="754"/>
    <n v="12300.99"/>
    <x v="4"/>
    <x v="0"/>
    <x v="1200"/>
    <s v="VILLA DE PAZ UNIT 7 "/>
    <s v=" "/>
    <s v=" "/>
    <x v="4"/>
    <x v="274"/>
    <x v="754"/>
    <n v="319122"/>
    <n v="0"/>
    <s v=" "/>
    <s v=" "/>
    <s v="32L00B34"/>
    <n v="12300.99"/>
    <n v="0"/>
    <n v="0"/>
    <n v="0"/>
    <n v="0"/>
    <n v="12257.4"/>
    <n v="0"/>
    <n v="0"/>
    <n v="15.48"/>
    <n v="59.07"/>
    <n v="12282.27"/>
    <n v="0"/>
    <n v="0"/>
    <n v="0"/>
    <n v="18.72"/>
    <n v="12257.4"/>
    <n v="0"/>
    <n v="0"/>
    <n v="15.48"/>
    <n v="59.07"/>
    <n v="0"/>
    <n v="0"/>
    <n v="0"/>
    <n v="0"/>
    <n v="0"/>
  </r>
  <r>
    <s v="32-L00-B35"/>
    <x v="4"/>
    <x v="274"/>
    <x v="755"/>
    <n v="70.709999999999994"/>
    <x v="4"/>
    <x v="0"/>
    <x v="1201"/>
    <s v="SL-7104-301         "/>
    <s v=" "/>
    <s v=" "/>
    <x v="4"/>
    <x v="274"/>
    <x v="755"/>
    <n v="318122"/>
    <n v="0"/>
    <s v=" "/>
    <s v=" "/>
    <n v="30100000"/>
    <n v="86.13"/>
    <n v="0"/>
    <n v="0"/>
    <n v="86.13"/>
    <n v="70.709999999999994"/>
    <n v="0"/>
    <n v="0"/>
    <n v="0"/>
    <n v="1524.28"/>
    <n v="1594.99"/>
    <n v="64.89"/>
    <n v="0"/>
    <n v="0"/>
    <n v="64.89"/>
    <n v="86.13"/>
    <n v="0"/>
    <n v="0"/>
    <n v="0"/>
    <n v="1438.15"/>
    <n v="1524.28"/>
    <n v="0"/>
    <n v="0"/>
    <n v="0"/>
    <n v="0"/>
    <n v="0"/>
  </r>
  <r>
    <s v="32-L00-B36"/>
    <x v="4"/>
    <x v="274"/>
    <x v="756"/>
    <n v="5121.2700000000004"/>
    <x v="4"/>
    <x v="0"/>
    <x v="1202"/>
    <s v="AHWATUKEE RS-8      "/>
    <s v=" "/>
    <s v=" "/>
    <x v="4"/>
    <x v="274"/>
    <x v="756"/>
    <n v="319122"/>
    <n v="0"/>
    <s v=" "/>
    <s v=" "/>
    <s v="32L00B36"/>
    <n v="5121.2700000000004"/>
    <n v="0"/>
    <n v="0"/>
    <n v="0"/>
    <n v="0"/>
    <n v="5103.12"/>
    <n v="0"/>
    <n v="0"/>
    <n v="6.44"/>
    <n v="24.59"/>
    <n v="5113.47"/>
    <n v="0"/>
    <n v="0"/>
    <n v="0"/>
    <n v="7.8"/>
    <n v="5103.12"/>
    <n v="0"/>
    <n v="0"/>
    <n v="6.44"/>
    <n v="24.59"/>
    <n v="0"/>
    <n v="0"/>
    <n v="0"/>
    <n v="0"/>
    <n v="0"/>
  </r>
  <r>
    <s v="32-L00-B37"/>
    <x v="4"/>
    <x v="274"/>
    <x v="757"/>
    <n v="16449.91"/>
    <x v="4"/>
    <x v="0"/>
    <x v="1203"/>
    <s v="AHWATUKEE E-4/FS-15 "/>
    <s v=" "/>
    <s v=" "/>
    <x v="4"/>
    <x v="274"/>
    <x v="757"/>
    <n v="319122"/>
    <n v="0"/>
    <s v=" "/>
    <s v=" "/>
    <s v="32L00B37"/>
    <n v="16449.91"/>
    <n v="0"/>
    <n v="0"/>
    <n v="0"/>
    <n v="0"/>
    <n v="16391.59"/>
    <n v="0"/>
    <n v="0"/>
    <n v="20.68"/>
    <n v="79"/>
    <n v="16424.86"/>
    <n v="0"/>
    <n v="0"/>
    <n v="0"/>
    <n v="25.05"/>
    <n v="16391.59"/>
    <n v="0"/>
    <n v="0"/>
    <n v="20.68"/>
    <n v="79"/>
    <n v="0"/>
    <n v="0"/>
    <n v="0"/>
    <n v="0"/>
    <n v="0"/>
  </r>
  <r>
    <s v="32-L00-B38"/>
    <x v="4"/>
    <x v="274"/>
    <x v="758"/>
    <n v="10568.76"/>
    <x v="4"/>
    <x v="0"/>
    <x v="1204"/>
    <s v="AHWATUKEE E-3 PH-1CE"/>
    <s v=" "/>
    <s v=" "/>
    <x v="4"/>
    <x v="274"/>
    <x v="758"/>
    <n v="319122"/>
    <n v="0"/>
    <s v=" "/>
    <s v=" "/>
    <s v="32L00B38"/>
    <n v="10568.76"/>
    <n v="0"/>
    <n v="0"/>
    <n v="0"/>
    <n v="0"/>
    <n v="10531.32"/>
    <n v="0"/>
    <n v="0"/>
    <n v="13.3"/>
    <n v="50.74"/>
    <n v="10552.68"/>
    <n v="0"/>
    <n v="0"/>
    <n v="0"/>
    <n v="16.079999999999998"/>
    <n v="10531.32"/>
    <n v="0"/>
    <n v="0"/>
    <n v="13.3"/>
    <n v="50.74"/>
    <n v="0"/>
    <n v="0"/>
    <n v="0"/>
    <n v="0"/>
    <n v="0"/>
  </r>
  <r>
    <s v="32-L00-B39"/>
    <x v="4"/>
    <x v="274"/>
    <x v="759"/>
    <n v="0"/>
    <x v="4"/>
    <x v="0"/>
    <x v="1205"/>
    <s v="SL-7104-310         "/>
    <s v=" "/>
    <s v=" "/>
    <x v="4"/>
    <x v="274"/>
    <x v="759"/>
    <n v="318122"/>
    <n v="0"/>
    <s v=" "/>
    <s v=" "/>
    <n v="30100000"/>
    <n v="10.87"/>
    <n v="0"/>
    <n v="0"/>
    <n v="10.87"/>
    <n v="0"/>
    <n v="12.76"/>
    <n v="0"/>
    <n v="0"/>
    <n v="112.35"/>
    <n v="99.59"/>
    <n v="11.11"/>
    <n v="0"/>
    <n v="0"/>
    <n v="11.11"/>
    <n v="10.87"/>
    <n v="12.76"/>
    <n v="0"/>
    <n v="0"/>
    <n v="101.48"/>
    <n v="99.59"/>
    <n v="0"/>
    <n v="0"/>
    <n v="0"/>
    <n v="0"/>
    <n v="0"/>
  </r>
  <r>
    <s v="32-L00-B40"/>
    <x v="4"/>
    <x v="274"/>
    <x v="760"/>
    <n v="5.95"/>
    <x v="4"/>
    <x v="0"/>
    <x v="1206"/>
    <s v="SL-7140-86          "/>
    <s v=" "/>
    <s v=" "/>
    <x v="4"/>
    <x v="274"/>
    <x v="760"/>
    <n v="318122"/>
    <n v="0"/>
    <s v=" "/>
    <s v=" "/>
    <n v="30100000"/>
    <n v="11.34"/>
    <n v="0"/>
    <n v="0"/>
    <n v="11.34"/>
    <n v="5.95"/>
    <n v="2.06"/>
    <n v="0"/>
    <n v="0"/>
    <n v="185.41"/>
    <n v="189.3"/>
    <n v="8.9600000000000009"/>
    <n v="0"/>
    <n v="0"/>
    <n v="8.9600000000000009"/>
    <n v="11.34"/>
    <n v="2.06"/>
    <n v="0"/>
    <n v="0"/>
    <n v="174.07"/>
    <n v="183.35"/>
    <n v="0"/>
    <n v="0"/>
    <n v="0"/>
    <n v="0"/>
    <n v="0"/>
  </r>
  <r>
    <s v="32-L00-B41"/>
    <x v="4"/>
    <x v="274"/>
    <x v="761"/>
    <n v="7.85"/>
    <x v="4"/>
    <x v="0"/>
    <x v="1207"/>
    <s v="SL-8005-331         "/>
    <s v=" "/>
    <s v=" "/>
    <x v="4"/>
    <x v="274"/>
    <x v="761"/>
    <n v="318122"/>
    <n v="0"/>
    <s v=" "/>
    <s v=" "/>
    <n v="30100000"/>
    <n v="30.01"/>
    <n v="0"/>
    <n v="0"/>
    <n v="30.01"/>
    <n v="7.85"/>
    <n v="0"/>
    <n v="0"/>
    <n v="0"/>
    <n v="355.89"/>
    <n v="363.74"/>
    <n v="8.08"/>
    <n v="0"/>
    <n v="0"/>
    <n v="8.08"/>
    <n v="30.01"/>
    <n v="0"/>
    <n v="0"/>
    <n v="0"/>
    <n v="325.88"/>
    <n v="355.89"/>
    <n v="0"/>
    <n v="0"/>
    <n v="0"/>
    <n v="0"/>
    <n v="0"/>
  </r>
  <r>
    <s v="32-L00-B42"/>
    <x v="4"/>
    <x v="274"/>
    <x v="762"/>
    <n v="15.28"/>
    <x v="4"/>
    <x v="0"/>
    <x v="1208"/>
    <s v="SL-8110-351         "/>
    <s v=" "/>
    <s v=" "/>
    <x v="4"/>
    <x v="274"/>
    <x v="762"/>
    <n v="318122"/>
    <n v="0"/>
    <s v=" "/>
    <s v=" "/>
    <n v="30100000"/>
    <n v="95.63"/>
    <n v="0"/>
    <n v="0"/>
    <n v="95.63"/>
    <n v="15.28"/>
    <n v="19.3"/>
    <n v="0"/>
    <n v="0"/>
    <n v="1403.31"/>
    <n v="1399.29"/>
    <n v="81.099999999999994"/>
    <n v="0"/>
    <n v="0"/>
    <n v="81.099999999999994"/>
    <n v="95.63"/>
    <n v="19.3"/>
    <n v="0"/>
    <n v="0"/>
    <n v="1307.68"/>
    <n v="1384.01"/>
    <n v="0"/>
    <n v="0"/>
    <n v="0"/>
    <n v="0"/>
    <n v="0"/>
  </r>
  <r>
    <s v="32-L00-B43"/>
    <x v="4"/>
    <x v="274"/>
    <x v="763"/>
    <n v="66.19"/>
    <x v="4"/>
    <x v="0"/>
    <x v="1209"/>
    <s v="SL-8005-330         "/>
    <s v=" "/>
    <s v=" "/>
    <x v="4"/>
    <x v="274"/>
    <x v="763"/>
    <n v="318122"/>
    <n v="0"/>
    <s v=" "/>
    <s v=" "/>
    <n v="30100000"/>
    <n v="107.25"/>
    <n v="0"/>
    <n v="0"/>
    <n v="107.25"/>
    <n v="66.19"/>
    <n v="39.450000000000003"/>
    <n v="0"/>
    <n v="0"/>
    <n v="1087.77"/>
    <n v="1114.51"/>
    <n v="55.77"/>
    <n v="0"/>
    <n v="0"/>
    <n v="55.77"/>
    <n v="107.25"/>
    <n v="39.450000000000003"/>
    <n v="0"/>
    <n v="0"/>
    <n v="980.52"/>
    <n v="1048.32"/>
    <n v="0"/>
    <n v="0"/>
    <n v="0"/>
    <n v="0"/>
    <n v="0"/>
  </r>
  <r>
    <s v="32-L00-B44"/>
    <x v="4"/>
    <x v="274"/>
    <x v="764"/>
    <n v="8.36"/>
    <x v="4"/>
    <x v="0"/>
    <x v="1210"/>
    <s v="SL-8206-353         "/>
    <s v=" "/>
    <s v=" "/>
    <x v="4"/>
    <x v="274"/>
    <x v="764"/>
    <n v="318122"/>
    <n v="0"/>
    <s v=" "/>
    <s v=" "/>
    <n v="30100000"/>
    <n v="49.68"/>
    <n v="0"/>
    <n v="0"/>
    <n v="49.68"/>
    <n v="8.36"/>
    <n v="0"/>
    <n v="0"/>
    <n v="0"/>
    <n v="447.5"/>
    <n v="455.86"/>
    <n v="54.09"/>
    <n v="0"/>
    <n v="0"/>
    <n v="54.09"/>
    <n v="49.68"/>
    <n v="0"/>
    <n v="0"/>
    <n v="0"/>
    <n v="397.82"/>
    <n v="447.5"/>
    <n v="0"/>
    <n v="0"/>
    <n v="0"/>
    <n v="0"/>
    <n v="0"/>
  </r>
  <r>
    <s v="32-L00-B45"/>
    <x v="4"/>
    <x v="274"/>
    <x v="765"/>
    <n v="20.91"/>
    <x v="4"/>
    <x v="0"/>
    <x v="1211"/>
    <s v="SL-8206-354         "/>
    <s v=" "/>
    <s v=" "/>
    <x v="4"/>
    <x v="274"/>
    <x v="765"/>
    <n v="318122"/>
    <n v="0"/>
    <s v=" "/>
    <s v=" "/>
    <n v="30100000"/>
    <n v="77.319999999999993"/>
    <n v="0"/>
    <n v="0"/>
    <n v="77.319999999999993"/>
    <n v="20.91"/>
    <n v="0"/>
    <n v="0"/>
    <n v="0"/>
    <n v="884.25"/>
    <n v="905.16"/>
    <n v="22.76"/>
    <n v="0"/>
    <n v="0"/>
    <n v="22.76"/>
    <n v="77.319999999999993"/>
    <n v="0"/>
    <n v="0"/>
    <n v="0"/>
    <n v="806.93"/>
    <n v="884.25"/>
    <n v="0"/>
    <n v="0"/>
    <n v="0"/>
    <n v="0"/>
    <n v="0"/>
  </r>
  <r>
    <s v="32-L00-B46"/>
    <x v="4"/>
    <x v="274"/>
    <x v="766"/>
    <n v="2916.96"/>
    <x v="4"/>
    <x v="0"/>
    <x v="1212"/>
    <s v="CMLT GLF CLB ESTS  2"/>
    <s v=" "/>
    <s v=" "/>
    <x v="4"/>
    <x v="274"/>
    <x v="766"/>
    <n v="319122"/>
    <n v="0"/>
    <s v=" "/>
    <s v=" "/>
    <s v="32L00B46"/>
    <n v="3260.86"/>
    <n v="0"/>
    <n v="0"/>
    <n v="406.56"/>
    <n v="62.66"/>
    <n v="2683.91"/>
    <n v="0"/>
    <n v="0"/>
    <n v="4098.7299999999996"/>
    <n v="4331.78"/>
    <n v="3297.35"/>
    <n v="0"/>
    <n v="0"/>
    <n v="406.56"/>
    <n v="370.07"/>
    <n v="2683.91"/>
    <n v="0"/>
    <n v="0"/>
    <n v="3692.17"/>
    <n v="4269.12"/>
    <n v="0"/>
    <n v="0"/>
    <n v="0"/>
    <n v="0"/>
    <n v="0"/>
  </r>
  <r>
    <s v="32-L00-B47"/>
    <x v="4"/>
    <x v="274"/>
    <x v="767"/>
    <n v="207.88"/>
    <x v="4"/>
    <x v="0"/>
    <x v="1213"/>
    <s v="SL-7104-209         "/>
    <s v=" "/>
    <s v=" "/>
    <x v="4"/>
    <x v="274"/>
    <x v="767"/>
    <n v="318122"/>
    <n v="0"/>
    <s v=" "/>
    <s v=" "/>
    <n v="30100000"/>
    <n v="562.35"/>
    <n v="0"/>
    <n v="0"/>
    <n v="562.35"/>
    <n v="207.88"/>
    <n v="108.74"/>
    <n v="0"/>
    <n v="0"/>
    <n v="8429.8799999999992"/>
    <n v="8529.02"/>
    <n v="280.07"/>
    <n v="0"/>
    <n v="0"/>
    <n v="280.07"/>
    <n v="562.35"/>
    <n v="108.74"/>
    <n v="0"/>
    <n v="0"/>
    <n v="7867.53"/>
    <n v="8321.14"/>
    <n v="0"/>
    <n v="0"/>
    <n v="0"/>
    <n v="0"/>
    <n v="0"/>
  </r>
  <r>
    <s v="32-L00-B48"/>
    <x v="4"/>
    <x v="274"/>
    <x v="768"/>
    <n v="46.93"/>
    <x v="4"/>
    <x v="0"/>
    <x v="1214"/>
    <s v="SL-8206-356         "/>
    <s v=" "/>
    <s v=" "/>
    <x v="4"/>
    <x v="274"/>
    <x v="768"/>
    <n v="318122"/>
    <n v="0"/>
    <s v=" "/>
    <s v=" "/>
    <n v="30100000"/>
    <n v="74.88"/>
    <n v="0"/>
    <n v="0"/>
    <n v="74.88"/>
    <n v="46.93"/>
    <n v="13.14"/>
    <n v="0"/>
    <n v="0"/>
    <n v="1879.9"/>
    <n v="1913.69"/>
    <n v="34.1"/>
    <n v="0"/>
    <n v="0"/>
    <n v="34.1"/>
    <n v="74.88"/>
    <n v="13.14"/>
    <n v="0"/>
    <n v="0"/>
    <n v="1805.02"/>
    <n v="1866.76"/>
    <n v="0"/>
    <n v="0"/>
    <n v="0"/>
    <n v="0"/>
    <n v="0"/>
  </r>
  <r>
    <s v="32-L00-B49"/>
    <x v="4"/>
    <x v="274"/>
    <x v="769"/>
    <n v="0"/>
    <x v="4"/>
    <x v="0"/>
    <x v="1215"/>
    <s v="SL-8012-345         "/>
    <s v=" "/>
    <s v=" "/>
    <x v="4"/>
    <x v="274"/>
    <x v="769"/>
    <n v="318122"/>
    <n v="0"/>
    <s v=" "/>
    <s v=" "/>
    <n v="30100000"/>
    <n v="12.45"/>
    <n v="0"/>
    <n v="0"/>
    <n v="12.45"/>
    <n v="0"/>
    <n v="0"/>
    <n v="0"/>
    <n v="0"/>
    <n v="292.17"/>
    <n v="292.17"/>
    <n v="0"/>
    <n v="0"/>
    <n v="0"/>
    <n v="0"/>
    <n v="12.45"/>
    <n v="0"/>
    <n v="0"/>
    <n v="0"/>
    <n v="279.72000000000003"/>
    <n v="292.17"/>
    <n v="0"/>
    <n v="0"/>
    <n v="0"/>
    <n v="0"/>
    <n v="0"/>
  </r>
  <r>
    <s v="32-L00-B50"/>
    <x v="4"/>
    <x v="274"/>
    <x v="770"/>
    <n v="10394.59"/>
    <x v="4"/>
    <x v="0"/>
    <x v="1216"/>
    <s v="PEPPER RIDGE # 4    "/>
    <s v=" "/>
    <s v=" "/>
    <x v="4"/>
    <x v="274"/>
    <x v="770"/>
    <n v="319122"/>
    <n v="0"/>
    <s v=" "/>
    <s v=" "/>
    <s v="32L00B50"/>
    <n v="10394.59"/>
    <n v="0"/>
    <n v="0"/>
    <n v="0"/>
    <n v="0"/>
    <n v="10357.719999999999"/>
    <n v="0"/>
    <n v="0"/>
    <n v="13.08"/>
    <n v="49.95"/>
    <n v="10378.75"/>
    <n v="0"/>
    <n v="0"/>
    <n v="0"/>
    <n v="15.84"/>
    <n v="10357.719999999999"/>
    <n v="0"/>
    <n v="0"/>
    <n v="13.08"/>
    <n v="49.95"/>
    <n v="0"/>
    <n v="0"/>
    <n v="0"/>
    <n v="0"/>
    <n v="0"/>
  </r>
  <r>
    <s v="32-L00-B51"/>
    <x v="4"/>
    <x v="274"/>
    <x v="771"/>
    <n v="16254.75"/>
    <x v="4"/>
    <x v="0"/>
    <x v="1217"/>
    <s v="PARQUE VISTA EST # 8"/>
    <s v=" "/>
    <s v=" "/>
    <x v="4"/>
    <x v="274"/>
    <x v="771"/>
    <n v="319122"/>
    <n v="0"/>
    <s v=" "/>
    <s v=" "/>
    <s v="32L00B51"/>
    <n v="16254.75"/>
    <n v="0"/>
    <n v="0"/>
    <n v="0"/>
    <n v="0"/>
    <n v="16197.15"/>
    <n v="0"/>
    <n v="0"/>
    <n v="20.440000000000001"/>
    <n v="78.040000000000006"/>
    <n v="16230"/>
    <n v="0"/>
    <n v="0"/>
    <n v="0"/>
    <n v="24.75"/>
    <n v="16197.15"/>
    <n v="0"/>
    <n v="0"/>
    <n v="20.440000000000001"/>
    <n v="78.040000000000006"/>
    <n v="0"/>
    <n v="0"/>
    <n v="0"/>
    <n v="0"/>
    <n v="0"/>
  </r>
  <r>
    <s v="32-L00-B52"/>
    <x v="4"/>
    <x v="274"/>
    <x v="772"/>
    <n v="20.11"/>
    <x v="4"/>
    <x v="0"/>
    <x v="1218"/>
    <s v="SL-8207-338         "/>
    <s v=" "/>
    <s v=" "/>
    <x v="4"/>
    <x v="274"/>
    <x v="772"/>
    <n v="318122"/>
    <n v="0"/>
    <s v=" "/>
    <s v=" "/>
    <n v="30100000"/>
    <n v="42.29"/>
    <n v="0"/>
    <n v="0"/>
    <n v="42.29"/>
    <n v="20.11"/>
    <n v="0.31"/>
    <n v="0"/>
    <n v="0"/>
    <n v="747.61"/>
    <n v="767.41"/>
    <n v="50.65"/>
    <n v="0"/>
    <n v="0"/>
    <n v="50.65"/>
    <n v="42.29"/>
    <n v="0.31"/>
    <n v="0"/>
    <n v="0"/>
    <n v="705.32"/>
    <n v="747.3"/>
    <n v="0"/>
    <n v="0"/>
    <n v="0"/>
    <n v="0"/>
    <n v="0"/>
  </r>
  <r>
    <s v="32-L00-B53"/>
    <x v="4"/>
    <x v="274"/>
    <x v="773"/>
    <n v="4.63"/>
    <x v="4"/>
    <x v="0"/>
    <x v="1219"/>
    <s v="SL-8209-339         "/>
    <s v=" "/>
    <s v=" "/>
    <x v="4"/>
    <x v="274"/>
    <x v="773"/>
    <n v="318122"/>
    <n v="0"/>
    <s v=" "/>
    <s v=" "/>
    <n v="30100000"/>
    <n v="25.42"/>
    <n v="0"/>
    <n v="0"/>
    <n v="25.42"/>
    <n v="4.63"/>
    <n v="0"/>
    <n v="0"/>
    <n v="0"/>
    <n v="336.91"/>
    <n v="341.54"/>
    <n v="3.7"/>
    <n v="0"/>
    <n v="0"/>
    <n v="3.7"/>
    <n v="25.42"/>
    <n v="0"/>
    <n v="0"/>
    <n v="0"/>
    <n v="311.49"/>
    <n v="336.91"/>
    <n v="0"/>
    <n v="0"/>
    <n v="0"/>
    <n v="0"/>
    <n v="0"/>
  </r>
  <r>
    <s v="32-L00-B54"/>
    <x v="4"/>
    <x v="274"/>
    <x v="774"/>
    <n v="11.54"/>
    <x v="4"/>
    <x v="0"/>
    <x v="1220"/>
    <s v="SL-8301-362         "/>
    <s v=" "/>
    <s v=" "/>
    <x v="4"/>
    <x v="274"/>
    <x v="774"/>
    <n v="318122"/>
    <n v="0"/>
    <s v=" "/>
    <s v=" "/>
    <n v="30100000"/>
    <n v="74.86"/>
    <n v="0"/>
    <n v="0"/>
    <n v="74.86"/>
    <n v="11.54"/>
    <n v="2.04"/>
    <n v="0"/>
    <n v="0"/>
    <n v="354.58"/>
    <n v="364.08"/>
    <n v="2.92"/>
    <n v="0"/>
    <n v="0"/>
    <n v="2.92"/>
    <n v="74.86"/>
    <n v="2.04"/>
    <n v="0"/>
    <n v="0"/>
    <n v="279.72000000000003"/>
    <n v="352.54"/>
    <n v="0"/>
    <n v="0"/>
    <n v="0"/>
    <n v="0"/>
    <n v="0"/>
  </r>
  <r>
    <s v="32-L00-B55"/>
    <x v="4"/>
    <x v="274"/>
    <x v="775"/>
    <n v="59.44"/>
    <x v="4"/>
    <x v="0"/>
    <x v="1221"/>
    <s v="SL-8008-334         "/>
    <s v=" "/>
    <s v=" "/>
    <x v="4"/>
    <x v="274"/>
    <x v="775"/>
    <n v="318122"/>
    <n v="0"/>
    <s v=" "/>
    <s v=" "/>
    <n v="30100000"/>
    <n v="85.4"/>
    <n v="0"/>
    <n v="0"/>
    <n v="85.4"/>
    <n v="59.44"/>
    <n v="13.15"/>
    <n v="0"/>
    <n v="0"/>
    <n v="685.23"/>
    <n v="731.52"/>
    <n v="8.57"/>
    <n v="0"/>
    <n v="0"/>
    <n v="8.57"/>
    <n v="85.4"/>
    <n v="13.15"/>
    <n v="0"/>
    <n v="0"/>
    <n v="599.83000000000004"/>
    <n v="672.08"/>
    <n v="0"/>
    <n v="0"/>
    <n v="0"/>
    <n v="0"/>
    <n v="0"/>
  </r>
  <r>
    <s v="32-L00-B56"/>
    <x v="4"/>
    <x v="274"/>
    <x v="776"/>
    <n v="24.28"/>
    <x v="4"/>
    <x v="0"/>
    <x v="1222"/>
    <s v="SL-8110-350         "/>
    <s v=" "/>
    <s v=" "/>
    <x v="4"/>
    <x v="274"/>
    <x v="776"/>
    <n v="318122"/>
    <n v="0"/>
    <s v=" "/>
    <s v=" "/>
    <n v="30100000"/>
    <n v="72.150000000000006"/>
    <n v="0"/>
    <n v="0"/>
    <n v="72.150000000000006"/>
    <n v="24.28"/>
    <n v="0"/>
    <n v="0"/>
    <n v="0"/>
    <n v="654.41999999999996"/>
    <n v="678.7"/>
    <n v="15.65"/>
    <n v="0"/>
    <n v="0"/>
    <n v="15.65"/>
    <n v="72.150000000000006"/>
    <n v="0"/>
    <n v="0"/>
    <n v="0"/>
    <n v="582.27"/>
    <n v="654.41999999999996"/>
    <n v="0"/>
    <n v="0"/>
    <n v="0"/>
    <n v="0"/>
    <n v="0"/>
  </r>
  <r>
    <s v="32-L00-B57"/>
    <x v="4"/>
    <x v="274"/>
    <x v="777"/>
    <n v="0"/>
    <x v="4"/>
    <x v="0"/>
    <x v="1223"/>
    <s v="SL-8303-370         "/>
    <s v=" "/>
    <s v=" "/>
    <x v="4"/>
    <x v="274"/>
    <x v="777"/>
    <n v="318122"/>
    <n v="0"/>
    <s v=" "/>
    <s v=" "/>
    <n v="30100000"/>
    <n v="10.53"/>
    <n v="0"/>
    <n v="0"/>
    <n v="10.53"/>
    <n v="0"/>
    <n v="0"/>
    <n v="0"/>
    <n v="0"/>
    <n v="92.03"/>
    <n v="92.03"/>
    <n v="0"/>
    <n v="0"/>
    <n v="0"/>
    <n v="0"/>
    <n v="10.53"/>
    <n v="0"/>
    <n v="0"/>
    <n v="0"/>
    <n v="81.5"/>
    <n v="92.03"/>
    <n v="0"/>
    <n v="0"/>
    <n v="0"/>
    <n v="0"/>
    <n v="0"/>
  </r>
  <r>
    <s v="32-L00-B58"/>
    <x v="4"/>
    <x v="274"/>
    <x v="778"/>
    <n v="68.27"/>
    <x v="4"/>
    <x v="0"/>
    <x v="1224"/>
    <s v="SL-8207-337         "/>
    <s v=" "/>
    <s v=" "/>
    <x v="4"/>
    <x v="274"/>
    <x v="778"/>
    <n v="318122"/>
    <n v="0"/>
    <s v=" "/>
    <s v=" "/>
    <n v="30100000"/>
    <n v="57.02"/>
    <n v="0"/>
    <n v="0"/>
    <n v="57.02"/>
    <n v="68.27"/>
    <n v="14.86"/>
    <n v="0"/>
    <n v="0"/>
    <n v="917.56"/>
    <n v="970.97"/>
    <n v="2.2400000000000002"/>
    <n v="0"/>
    <n v="0"/>
    <n v="2.2400000000000002"/>
    <n v="57.02"/>
    <n v="14.86"/>
    <n v="0"/>
    <n v="0"/>
    <n v="860.54"/>
    <n v="902.7"/>
    <n v="0"/>
    <n v="0"/>
    <n v="0"/>
    <n v="0"/>
    <n v="0"/>
  </r>
  <r>
    <s v="32-L00-B59"/>
    <x v="4"/>
    <x v="274"/>
    <x v="779"/>
    <n v="6037.73"/>
    <x v="4"/>
    <x v="0"/>
    <x v="1225"/>
    <s v="PEPPER RIDGE #3     "/>
    <s v=" "/>
    <s v=" "/>
    <x v="4"/>
    <x v="274"/>
    <x v="779"/>
    <n v="319122"/>
    <n v="0"/>
    <s v=" "/>
    <s v=" "/>
    <s v="32L00B59"/>
    <n v="6037.73"/>
    <n v="0"/>
    <n v="0"/>
    <n v="0"/>
    <n v="0"/>
    <n v="6016.34"/>
    <n v="0"/>
    <n v="0"/>
    <n v="7.6"/>
    <n v="28.99"/>
    <n v="6028.55"/>
    <n v="0"/>
    <n v="0"/>
    <n v="0"/>
    <n v="9.18"/>
    <n v="6016.34"/>
    <n v="0"/>
    <n v="0"/>
    <n v="7.6"/>
    <n v="28.99"/>
    <n v="0"/>
    <n v="0"/>
    <n v="0"/>
    <n v="0"/>
    <n v="0"/>
  </r>
  <r>
    <s v="32-L00-B60"/>
    <x v="4"/>
    <x v="274"/>
    <x v="780"/>
    <n v="11962.81"/>
    <x v="4"/>
    <x v="0"/>
    <x v="1226"/>
    <s v="PEPPER RIDGE #5     "/>
    <s v=" "/>
    <s v=" "/>
    <x v="4"/>
    <x v="274"/>
    <x v="780"/>
    <n v="319122"/>
    <n v="0"/>
    <s v=" "/>
    <s v=" "/>
    <s v="32L00B60"/>
    <n v="11962.81"/>
    <n v="0"/>
    <n v="0"/>
    <n v="0"/>
    <n v="0"/>
    <n v="11920.42"/>
    <n v="0"/>
    <n v="0"/>
    <n v="15.04"/>
    <n v="57.43"/>
    <n v="11944.6"/>
    <n v="0"/>
    <n v="0"/>
    <n v="0"/>
    <n v="18.21"/>
    <n v="11920.42"/>
    <n v="0"/>
    <n v="0"/>
    <n v="15.04"/>
    <n v="57.43"/>
    <n v="0"/>
    <n v="0"/>
    <n v="0"/>
    <n v="0"/>
    <n v="0"/>
  </r>
  <r>
    <s v="32-L00-B61"/>
    <x v="4"/>
    <x v="274"/>
    <x v="781"/>
    <n v="3234.56"/>
    <x v="4"/>
    <x v="0"/>
    <x v="1227"/>
    <s v="PARQUE VISTA EST 9  "/>
    <s v=" "/>
    <s v=" "/>
    <x v="4"/>
    <x v="274"/>
    <x v="781"/>
    <n v="319122"/>
    <n v="0"/>
    <s v=" "/>
    <s v=" "/>
    <s v="32L00B61"/>
    <n v="3234.56"/>
    <n v="0"/>
    <n v="0"/>
    <n v="0"/>
    <n v="0"/>
    <n v="3223.07"/>
    <n v="0"/>
    <n v="0"/>
    <n v="4.0599999999999996"/>
    <n v="15.55"/>
    <n v="3229.64"/>
    <n v="0"/>
    <n v="0"/>
    <n v="0"/>
    <n v="4.92"/>
    <n v="3223.07"/>
    <n v="0"/>
    <n v="0"/>
    <n v="4.0599999999999996"/>
    <n v="15.55"/>
    <n v="0"/>
    <n v="0"/>
    <n v="0"/>
    <n v="0"/>
    <n v="0"/>
  </r>
  <r>
    <s v="32-L00-B62"/>
    <x v="4"/>
    <x v="274"/>
    <x v="782"/>
    <n v="0"/>
    <x v="4"/>
    <x v="0"/>
    <x v="1228"/>
    <s v="SL-8010-442         "/>
    <s v=" "/>
    <s v=" "/>
    <x v="4"/>
    <x v="274"/>
    <x v="782"/>
    <n v="318122"/>
    <n v="0"/>
    <s v=" "/>
    <s v=" "/>
    <n v="30100000"/>
    <n v="0"/>
    <n v="0"/>
    <n v="0"/>
    <n v="0"/>
    <n v="0"/>
    <n v="6.99"/>
    <n v="0"/>
    <n v="0"/>
    <n v="874.57"/>
    <n v="867.58"/>
    <n v="310.52999999999997"/>
    <n v="0"/>
    <n v="0"/>
    <n v="310.52999999999997"/>
    <n v="0"/>
    <n v="6.99"/>
    <n v="0"/>
    <n v="0"/>
    <n v="874.57"/>
    <n v="867.58"/>
    <n v="0"/>
    <n v="0"/>
    <n v="0"/>
    <n v="0"/>
    <n v="0"/>
  </r>
  <r>
    <s v="32-L00-B63"/>
    <x v="4"/>
    <x v="274"/>
    <x v="783"/>
    <n v="24.43"/>
    <x v="4"/>
    <x v="0"/>
    <x v="1229"/>
    <s v="SL-8210-359         "/>
    <s v=" "/>
    <s v=" "/>
    <x v="4"/>
    <x v="274"/>
    <x v="783"/>
    <n v="318122"/>
    <n v="0"/>
    <s v=" "/>
    <s v=" "/>
    <n v="30100000"/>
    <n v="86.68"/>
    <n v="0"/>
    <n v="0"/>
    <n v="86.68"/>
    <n v="24.43"/>
    <n v="24.94"/>
    <n v="0"/>
    <n v="0"/>
    <n v="884.87"/>
    <n v="884.36"/>
    <n v="39.46"/>
    <n v="0"/>
    <n v="0"/>
    <n v="39.46"/>
    <n v="86.68"/>
    <n v="24.94"/>
    <n v="0"/>
    <n v="0"/>
    <n v="798.19"/>
    <n v="859.93"/>
    <n v="0"/>
    <n v="0"/>
    <n v="0"/>
    <n v="0"/>
    <n v="0"/>
  </r>
  <r>
    <s v="32-L00-B64"/>
    <x v="4"/>
    <x v="274"/>
    <x v="784"/>
    <n v="44.78"/>
    <x v="4"/>
    <x v="0"/>
    <x v="1230"/>
    <s v="SL-8301-369         "/>
    <s v=" "/>
    <s v=" "/>
    <x v="4"/>
    <x v="274"/>
    <x v="784"/>
    <n v="318122"/>
    <n v="0"/>
    <s v=" "/>
    <s v=" "/>
    <n v="30100000"/>
    <n v="42.63"/>
    <n v="0"/>
    <n v="0"/>
    <n v="42.63"/>
    <n v="44.78"/>
    <n v="0"/>
    <n v="0"/>
    <n v="0"/>
    <n v="518.19000000000005"/>
    <n v="562.97"/>
    <n v="33.04"/>
    <n v="0"/>
    <n v="0"/>
    <n v="33.04"/>
    <n v="42.63"/>
    <n v="0"/>
    <n v="0"/>
    <n v="0"/>
    <n v="475.56"/>
    <n v="518.19000000000005"/>
    <n v="0"/>
    <n v="0"/>
    <n v="0"/>
    <n v="0"/>
    <n v="0"/>
  </r>
  <r>
    <s v="32-L00-B65"/>
    <x v="4"/>
    <x v="274"/>
    <x v="785"/>
    <n v="18.899999999999999"/>
    <x v="4"/>
    <x v="0"/>
    <x v="1231"/>
    <s v="SL-8008-335         "/>
    <s v=" "/>
    <s v=" "/>
    <x v="4"/>
    <x v="274"/>
    <x v="785"/>
    <n v="318122"/>
    <n v="0"/>
    <s v=" "/>
    <s v=" "/>
    <n v="30100000"/>
    <n v="8.98"/>
    <n v="0"/>
    <n v="0"/>
    <n v="8.98"/>
    <n v="18.899999999999999"/>
    <n v="0.39"/>
    <n v="0"/>
    <n v="0"/>
    <n v="420.77"/>
    <n v="439.28"/>
    <n v="0"/>
    <n v="0"/>
    <n v="0"/>
    <n v="0"/>
    <n v="8.98"/>
    <n v="0.39"/>
    <n v="0"/>
    <n v="0"/>
    <n v="411.79"/>
    <n v="420.38"/>
    <n v="0"/>
    <n v="0"/>
    <n v="0"/>
    <n v="0"/>
    <n v="0"/>
  </r>
  <r>
    <s v="32-L00-B66"/>
    <x v="4"/>
    <x v="274"/>
    <x v="786"/>
    <n v="2754.34"/>
    <x v="4"/>
    <x v="0"/>
    <x v="1232"/>
    <s v="AHWAT E-5 &amp; CUST #3 "/>
    <s v=" "/>
    <s v=" "/>
    <x v="4"/>
    <x v="274"/>
    <x v="786"/>
    <n v="319122"/>
    <n v="0"/>
    <s v=" "/>
    <s v=" "/>
    <s v="32L00B66"/>
    <n v="2754.34"/>
    <n v="0"/>
    <n v="0"/>
    <n v="0"/>
    <n v="0"/>
    <n v="2744.56"/>
    <n v="0"/>
    <n v="0"/>
    <n v="3.46"/>
    <n v="13.24"/>
    <n v="2750.14"/>
    <n v="0"/>
    <n v="0"/>
    <n v="0"/>
    <n v="4.2"/>
    <n v="2744.56"/>
    <n v="0"/>
    <n v="0"/>
    <n v="3.46"/>
    <n v="13.24"/>
    <n v="0"/>
    <n v="0"/>
    <n v="0"/>
    <n v="0"/>
    <n v="0"/>
  </r>
  <r>
    <s v="32-L00-B67"/>
    <x v="4"/>
    <x v="274"/>
    <x v="787"/>
    <n v="60.41"/>
    <x v="4"/>
    <x v="0"/>
    <x v="1233"/>
    <s v="SL-8210-360         "/>
    <s v=" "/>
    <s v=" "/>
    <x v="4"/>
    <x v="274"/>
    <x v="787"/>
    <n v="318122"/>
    <n v="0"/>
    <s v=" "/>
    <s v=" "/>
    <n v="30100000"/>
    <n v="111.91"/>
    <n v="0"/>
    <n v="0"/>
    <n v="111.91"/>
    <n v="60.41"/>
    <n v="5.98"/>
    <n v="0"/>
    <n v="0"/>
    <n v="842.49"/>
    <n v="896.92"/>
    <n v="59.93"/>
    <n v="0"/>
    <n v="0"/>
    <n v="59.93"/>
    <n v="111.91"/>
    <n v="5.98"/>
    <n v="0"/>
    <n v="0"/>
    <n v="730.58"/>
    <n v="836.51"/>
    <n v="0"/>
    <n v="0"/>
    <n v="0"/>
    <n v="0"/>
    <n v="0"/>
  </r>
  <r>
    <s v="32-L00-B68"/>
    <x v="4"/>
    <x v="274"/>
    <x v="788"/>
    <n v="2354.52"/>
    <x v="4"/>
    <x v="0"/>
    <x v="1234"/>
    <s v="SUPERSTITION VIEW #1"/>
    <s v=" "/>
    <s v=" "/>
    <x v="4"/>
    <x v="274"/>
    <x v="788"/>
    <n v="319122"/>
    <n v="0"/>
    <s v=" "/>
    <s v=" "/>
    <s v="32L00B68"/>
    <n v="2646.59"/>
    <n v="0"/>
    <n v="0"/>
    <n v="327.97"/>
    <n v="35.9"/>
    <n v="2222.4499999999998"/>
    <n v="0"/>
    <n v="0"/>
    <n v="3305.78"/>
    <n v="3437.85"/>
    <n v="2840.9"/>
    <n v="0"/>
    <n v="0"/>
    <n v="327.97"/>
    <n v="133.66"/>
    <n v="2222.4499999999998"/>
    <n v="0"/>
    <n v="0"/>
    <n v="2977.81"/>
    <n v="3401.95"/>
    <n v="0"/>
    <n v="0"/>
    <n v="0"/>
    <n v="0"/>
    <n v="0"/>
  </r>
  <r>
    <s v="32-L00-B69"/>
    <x v="4"/>
    <x v="274"/>
    <x v="789"/>
    <n v="5495.12"/>
    <x v="4"/>
    <x v="0"/>
    <x v="1235"/>
    <s v="VILLA DE PAZ # 8    "/>
    <s v=" "/>
    <s v=" "/>
    <x v="4"/>
    <x v="274"/>
    <x v="789"/>
    <n v="319122"/>
    <n v="0"/>
    <s v=" "/>
    <s v=" "/>
    <s v="32L00B69"/>
    <n v="5495.12"/>
    <n v="0"/>
    <n v="0"/>
    <n v="0"/>
    <n v="0"/>
    <n v="5475.65"/>
    <n v="0"/>
    <n v="0"/>
    <n v="6.92"/>
    <n v="26.39"/>
    <n v="5486.75"/>
    <n v="0"/>
    <n v="0"/>
    <n v="0"/>
    <n v="8.3699999999999992"/>
    <n v="5475.65"/>
    <n v="0"/>
    <n v="0"/>
    <n v="6.92"/>
    <n v="26.39"/>
    <n v="0"/>
    <n v="0"/>
    <n v="0"/>
    <n v="0"/>
    <n v="0"/>
  </r>
  <r>
    <s v="32-L00-B70"/>
    <x v="4"/>
    <x v="274"/>
    <x v="790"/>
    <n v="1535.03"/>
    <x v="4"/>
    <x v="0"/>
    <x v="1236"/>
    <s v="AHWATUKEE FS-17     "/>
    <s v=" "/>
    <s v=" "/>
    <x v="4"/>
    <x v="274"/>
    <x v="790"/>
    <n v="319122"/>
    <n v="0"/>
    <s v=" "/>
    <s v=" "/>
    <s v="32L00B70"/>
    <n v="1535.03"/>
    <n v="0"/>
    <n v="0"/>
    <n v="0"/>
    <n v="0"/>
    <n v="1529.6"/>
    <n v="0"/>
    <n v="0"/>
    <n v="1.94"/>
    <n v="7.37"/>
    <n v="1532.69"/>
    <n v="0"/>
    <n v="0"/>
    <n v="0"/>
    <n v="2.34"/>
    <n v="1529.6"/>
    <n v="0"/>
    <n v="0"/>
    <n v="1.94"/>
    <n v="7.37"/>
    <n v="0"/>
    <n v="0"/>
    <n v="0"/>
    <n v="0"/>
    <n v="0"/>
  </r>
  <r>
    <s v="32-L00-B71"/>
    <x v="4"/>
    <x v="274"/>
    <x v="791"/>
    <n v="2516.0300000000002"/>
    <x v="4"/>
    <x v="0"/>
    <x v="1237"/>
    <s v="AHWAT CUST EST # 2  "/>
    <s v=" "/>
    <s v=" "/>
    <x v="4"/>
    <x v="274"/>
    <x v="791"/>
    <n v="319122"/>
    <n v="0"/>
    <s v=" "/>
    <s v=" "/>
    <s v="32L00B71"/>
    <n v="2516.0300000000002"/>
    <n v="0"/>
    <n v="0"/>
    <n v="0"/>
    <n v="0"/>
    <n v="2507.09"/>
    <n v="0"/>
    <n v="0"/>
    <n v="3.16"/>
    <n v="12.1"/>
    <n v="2512.19"/>
    <n v="0"/>
    <n v="0"/>
    <n v="0"/>
    <n v="3.84"/>
    <n v="2507.09"/>
    <n v="0"/>
    <n v="0"/>
    <n v="3.16"/>
    <n v="12.1"/>
    <n v="0"/>
    <n v="0"/>
    <n v="0"/>
    <n v="0"/>
    <n v="0"/>
  </r>
  <r>
    <s v="32-L00-B72"/>
    <x v="4"/>
    <x v="274"/>
    <x v="792"/>
    <n v="0"/>
    <x v="4"/>
    <x v="0"/>
    <x v="1238"/>
    <s v="SL-8307-372         "/>
    <s v=" "/>
    <s v=" "/>
    <x v="4"/>
    <x v="274"/>
    <x v="792"/>
    <n v="318122"/>
    <n v="0"/>
    <s v=" "/>
    <s v=" "/>
    <n v="30100000"/>
    <n v="65.72"/>
    <n v="0"/>
    <n v="0"/>
    <n v="65.72"/>
    <n v="0"/>
    <n v="16.95"/>
    <n v="0"/>
    <n v="0"/>
    <n v="855.03"/>
    <n v="838.08"/>
    <n v="44.98"/>
    <n v="0"/>
    <n v="0"/>
    <n v="45.06"/>
    <n v="65.8"/>
    <n v="16.95"/>
    <n v="0"/>
    <n v="0"/>
    <n v="789.31"/>
    <n v="838.08"/>
    <n v="0"/>
    <n v="0"/>
    <n v="0"/>
    <n v="0"/>
    <n v="0"/>
  </r>
  <r>
    <s v="32-L00-B73"/>
    <x v="4"/>
    <x v="274"/>
    <x v="793"/>
    <n v="20063.12"/>
    <x v="4"/>
    <x v="0"/>
    <x v="1239"/>
    <s v="PEPPER RIDGE # 6    "/>
    <s v=" "/>
    <s v=" "/>
    <x v="4"/>
    <x v="274"/>
    <x v="793"/>
    <n v="319122"/>
    <n v="0"/>
    <s v=" "/>
    <s v=" "/>
    <s v="32L00B73"/>
    <n v="20063.12"/>
    <n v="0"/>
    <n v="0"/>
    <n v="0"/>
    <n v="0"/>
    <n v="19991.990000000002"/>
    <n v="0"/>
    <n v="0"/>
    <n v="25.24"/>
    <n v="96.37"/>
    <n v="20032.580000000002"/>
    <n v="0"/>
    <n v="0"/>
    <n v="0"/>
    <n v="30.54"/>
    <n v="19991.990000000002"/>
    <n v="0"/>
    <n v="0"/>
    <n v="25.24"/>
    <n v="96.37"/>
    <n v="0"/>
    <n v="0"/>
    <n v="0"/>
    <n v="0"/>
    <n v="0"/>
  </r>
  <r>
    <s v="32-L00-B74"/>
    <x v="4"/>
    <x v="274"/>
    <x v="794"/>
    <n v="77.7"/>
    <x v="4"/>
    <x v="0"/>
    <x v="1240"/>
    <s v="SL 8301-364         "/>
    <s v=" "/>
    <s v=" "/>
    <x v="4"/>
    <x v="274"/>
    <x v="794"/>
    <n v="318122"/>
    <n v="0"/>
    <s v=" "/>
    <s v=" "/>
    <n v="30100000"/>
    <n v="222.94"/>
    <n v="0"/>
    <n v="0"/>
    <n v="222.94"/>
    <n v="77.7"/>
    <n v="44.96"/>
    <n v="0"/>
    <n v="0"/>
    <n v="1640.71"/>
    <n v="1673.45"/>
    <n v="32.880000000000003"/>
    <n v="0"/>
    <n v="0"/>
    <n v="32.880000000000003"/>
    <n v="222.94"/>
    <n v="44.96"/>
    <n v="0"/>
    <n v="0"/>
    <n v="1417.77"/>
    <n v="1595.75"/>
    <n v="0"/>
    <n v="0"/>
    <n v="0"/>
    <n v="0"/>
    <n v="0"/>
  </r>
  <r>
    <s v="32-L00-B75"/>
    <x v="4"/>
    <x v="274"/>
    <x v="795"/>
    <n v="44.96"/>
    <x v="4"/>
    <x v="0"/>
    <x v="1241"/>
    <s v="SL 8209-355         "/>
    <s v=" "/>
    <s v=" "/>
    <x v="4"/>
    <x v="274"/>
    <x v="795"/>
    <n v="318122"/>
    <n v="0"/>
    <s v=" "/>
    <s v=" "/>
    <n v="30100000"/>
    <n v="71.209999999999994"/>
    <n v="0"/>
    <n v="0"/>
    <n v="71.209999999999994"/>
    <n v="44.96"/>
    <n v="0"/>
    <n v="0"/>
    <n v="0"/>
    <n v="1000.26"/>
    <n v="1045.22"/>
    <n v="22.72"/>
    <n v="0"/>
    <n v="0"/>
    <n v="22.72"/>
    <n v="71.209999999999994"/>
    <n v="0"/>
    <n v="0"/>
    <n v="0"/>
    <n v="929.05"/>
    <n v="1000.26"/>
    <n v="0"/>
    <n v="0"/>
    <n v="0"/>
    <n v="0"/>
    <n v="0"/>
  </r>
  <r>
    <s v="32-L00-B76"/>
    <x v="4"/>
    <x v="274"/>
    <x v="796"/>
    <n v="205.48"/>
    <x v="4"/>
    <x v="0"/>
    <x v="1242"/>
    <s v="SL 8309-376         "/>
    <s v=" "/>
    <s v=" "/>
    <x v="4"/>
    <x v="274"/>
    <x v="796"/>
    <n v="318122"/>
    <n v="0"/>
    <s v=" "/>
    <s v=" "/>
    <n v="30100000"/>
    <n v="226.49"/>
    <n v="0"/>
    <n v="0"/>
    <n v="226.49"/>
    <n v="205.48"/>
    <n v="22.59"/>
    <n v="0"/>
    <n v="0"/>
    <n v="4267.87"/>
    <n v="4450.76"/>
    <n v="187.01"/>
    <n v="0"/>
    <n v="0"/>
    <n v="187.01"/>
    <n v="226.49"/>
    <n v="22.59"/>
    <n v="0"/>
    <n v="0"/>
    <n v="4041.38"/>
    <n v="4245.28"/>
    <n v="0"/>
    <n v="0"/>
    <n v="0"/>
    <n v="0"/>
    <n v="0"/>
  </r>
  <r>
    <s v="32-L00-B77"/>
    <x v="4"/>
    <x v="274"/>
    <x v="797"/>
    <n v="37.68"/>
    <x v="4"/>
    <x v="0"/>
    <x v="1243"/>
    <s v="SL 8301-367         "/>
    <s v=" "/>
    <s v=" "/>
    <x v="4"/>
    <x v="274"/>
    <x v="797"/>
    <n v="318122"/>
    <n v="0"/>
    <s v=" "/>
    <s v=" "/>
    <n v="30100000"/>
    <n v="100.08"/>
    <n v="0"/>
    <n v="0"/>
    <n v="100.08"/>
    <n v="37.68"/>
    <n v="19.600000000000001"/>
    <n v="0"/>
    <n v="0"/>
    <n v="1592.03"/>
    <n v="1610.11"/>
    <n v="55.11"/>
    <n v="0"/>
    <n v="0"/>
    <n v="55.11"/>
    <n v="100.08"/>
    <n v="19.600000000000001"/>
    <n v="0"/>
    <n v="0"/>
    <n v="1491.95"/>
    <n v="1572.43"/>
    <n v="0"/>
    <n v="0"/>
    <n v="0"/>
    <n v="0"/>
    <n v="0"/>
  </r>
  <r>
    <s v="32-L00-B78"/>
    <x v="4"/>
    <x v="274"/>
    <x v="798"/>
    <n v="0"/>
    <x v="4"/>
    <x v="0"/>
    <x v="1244"/>
    <s v="SL 8301-366         "/>
    <s v=" "/>
    <s v=" "/>
    <x v="4"/>
    <x v="274"/>
    <x v="798"/>
    <n v="318122"/>
    <n v="0"/>
    <s v=" "/>
    <s v=" "/>
    <n v="30100000"/>
    <n v="60.47"/>
    <n v="0"/>
    <n v="0"/>
    <n v="60.47"/>
    <n v="0"/>
    <n v="44.74"/>
    <n v="0"/>
    <n v="0"/>
    <n v="416.3"/>
    <n v="371.56"/>
    <n v="16.649999999999999"/>
    <n v="0"/>
    <n v="0"/>
    <n v="16.649999999999999"/>
    <n v="60.47"/>
    <n v="44.74"/>
    <n v="0"/>
    <n v="0"/>
    <n v="355.83"/>
    <n v="371.56"/>
    <n v="0"/>
    <n v="0"/>
    <n v="0"/>
    <n v="0"/>
    <n v="0"/>
  </r>
  <r>
    <s v="32-L00-B79"/>
    <x v="4"/>
    <x v="274"/>
    <x v="799"/>
    <n v="14.6"/>
    <x v="4"/>
    <x v="0"/>
    <x v="1245"/>
    <s v="SL 7104-196         "/>
    <s v=" "/>
    <s v=" "/>
    <x v="4"/>
    <x v="274"/>
    <x v="799"/>
    <n v="318122"/>
    <n v="0"/>
    <s v=" "/>
    <s v=" "/>
    <n v="30100000"/>
    <n v="99.4"/>
    <n v="0"/>
    <n v="0"/>
    <n v="99.4"/>
    <n v="14.6"/>
    <n v="21.19"/>
    <n v="0"/>
    <n v="0"/>
    <n v="1610.91"/>
    <n v="1604.32"/>
    <n v="78.989999999999995"/>
    <n v="0"/>
    <n v="0"/>
    <n v="78.989999999999995"/>
    <n v="99.4"/>
    <n v="21.19"/>
    <n v="0"/>
    <n v="0"/>
    <n v="1511.51"/>
    <n v="1589.72"/>
    <n v="0"/>
    <n v="0"/>
    <n v="0"/>
    <n v="0"/>
    <n v="0"/>
  </r>
  <r>
    <s v="32-L00-B80"/>
    <x v="4"/>
    <x v="274"/>
    <x v="800"/>
    <n v="12.87"/>
    <x v="4"/>
    <x v="0"/>
    <x v="1246"/>
    <s v="SL 8110-352         "/>
    <s v=" "/>
    <s v=" "/>
    <x v="4"/>
    <x v="274"/>
    <x v="800"/>
    <n v="318122"/>
    <n v="0"/>
    <s v=" "/>
    <s v=" "/>
    <n v="30100000"/>
    <n v="44"/>
    <n v="0"/>
    <n v="0"/>
    <n v="44"/>
    <n v="12.87"/>
    <n v="0"/>
    <n v="0"/>
    <n v="0"/>
    <n v="519"/>
    <n v="531.87"/>
    <n v="13.3"/>
    <n v="0"/>
    <n v="0"/>
    <n v="13.3"/>
    <n v="44"/>
    <n v="0"/>
    <n v="0"/>
    <n v="0"/>
    <n v="475"/>
    <n v="519"/>
    <n v="0"/>
    <n v="0"/>
    <n v="0"/>
    <n v="0"/>
    <n v="0"/>
  </r>
  <r>
    <s v="32-L00-B81"/>
    <x v="4"/>
    <x v="274"/>
    <x v="801"/>
    <n v="82.37"/>
    <x v="4"/>
    <x v="0"/>
    <x v="1247"/>
    <s v="SL 8312-377         "/>
    <s v=" "/>
    <s v=" "/>
    <x v="4"/>
    <x v="274"/>
    <x v="801"/>
    <n v="318122"/>
    <n v="0"/>
    <s v=" "/>
    <s v=" "/>
    <n v="30100000"/>
    <n v="74.27"/>
    <n v="0"/>
    <n v="0"/>
    <n v="74.27"/>
    <n v="82.37"/>
    <n v="0.84"/>
    <n v="0"/>
    <n v="0"/>
    <n v="2128.52"/>
    <n v="2210.0500000000002"/>
    <n v="112.53"/>
    <n v="0"/>
    <n v="0"/>
    <n v="112.53"/>
    <n v="74.27"/>
    <n v="0.84"/>
    <n v="0"/>
    <n v="0"/>
    <n v="2054.25"/>
    <n v="2127.6799999999998"/>
    <n v="0"/>
    <n v="0"/>
    <n v="0"/>
    <n v="0"/>
    <n v="0"/>
  </r>
  <r>
    <s v="32-L00-B82"/>
    <x v="4"/>
    <x v="274"/>
    <x v="802"/>
    <n v="147.18"/>
    <x v="4"/>
    <x v="0"/>
    <x v="1248"/>
    <s v="SL 8312-379         "/>
    <s v=" "/>
    <s v=" "/>
    <x v="4"/>
    <x v="274"/>
    <x v="802"/>
    <n v="318122"/>
    <n v="0"/>
    <s v=" "/>
    <s v=" "/>
    <n v="30100000"/>
    <n v="250.39"/>
    <n v="0"/>
    <n v="0"/>
    <n v="250.39"/>
    <n v="147.18"/>
    <n v="33.78"/>
    <n v="0"/>
    <n v="0"/>
    <n v="4012.95"/>
    <n v="4126.3500000000004"/>
    <n v="122.82"/>
    <n v="0"/>
    <n v="0"/>
    <n v="122.82"/>
    <n v="250.39"/>
    <n v="33.78"/>
    <n v="0"/>
    <n v="0"/>
    <n v="3762.56"/>
    <n v="3979.17"/>
    <n v="0"/>
    <n v="0"/>
    <n v="0"/>
    <n v="0"/>
    <n v="0"/>
  </r>
  <r>
    <s v="32-L00-B83"/>
    <x v="4"/>
    <x v="274"/>
    <x v="803"/>
    <n v="90.54"/>
    <x v="4"/>
    <x v="0"/>
    <x v="1249"/>
    <s v="SL 8408-386         "/>
    <s v=" "/>
    <s v=" "/>
    <x v="4"/>
    <x v="274"/>
    <x v="803"/>
    <n v="318122"/>
    <n v="0"/>
    <s v=" "/>
    <s v=" "/>
    <n v="30100000"/>
    <n v="245.18"/>
    <n v="0"/>
    <n v="0"/>
    <n v="245.18"/>
    <n v="90.54"/>
    <n v="0"/>
    <n v="0"/>
    <n v="0"/>
    <n v="2937.8"/>
    <n v="3028.34"/>
    <n v="135.81"/>
    <n v="0"/>
    <n v="0"/>
    <n v="135.81"/>
    <n v="245.18"/>
    <n v="0"/>
    <n v="0"/>
    <n v="0"/>
    <n v="2692.62"/>
    <n v="2937.8"/>
    <n v="0"/>
    <n v="0"/>
    <n v="0"/>
    <n v="0"/>
    <n v="0"/>
  </r>
  <r>
    <s v="32-L00-B84"/>
    <x v="4"/>
    <x v="274"/>
    <x v="804"/>
    <n v="58.71"/>
    <x v="4"/>
    <x v="0"/>
    <x v="1250"/>
    <s v="SL 8405-383         "/>
    <s v=" "/>
    <s v=" "/>
    <x v="4"/>
    <x v="274"/>
    <x v="804"/>
    <n v="318122"/>
    <n v="0"/>
    <s v=" "/>
    <s v=" "/>
    <n v="30100000"/>
    <n v="123.95"/>
    <n v="0"/>
    <n v="0"/>
    <n v="123.95"/>
    <n v="58.71"/>
    <n v="11.82"/>
    <n v="0"/>
    <n v="0"/>
    <n v="1084.44"/>
    <n v="1131.33"/>
    <n v="23.74"/>
    <n v="0"/>
    <n v="0"/>
    <n v="23.74"/>
    <n v="123.95"/>
    <n v="11.82"/>
    <n v="0"/>
    <n v="0"/>
    <n v="960.49"/>
    <n v="1072.6199999999999"/>
    <n v="0"/>
    <n v="0"/>
    <n v="0"/>
    <n v="0"/>
    <n v="0"/>
  </r>
  <r>
    <s v="32-L00-B85"/>
    <x v="4"/>
    <x v="274"/>
    <x v="805"/>
    <n v="0"/>
    <x v="4"/>
    <x v="0"/>
    <x v="1251"/>
    <s v="SL 8402-380         "/>
    <s v=" "/>
    <s v=" "/>
    <x v="4"/>
    <x v="274"/>
    <x v="805"/>
    <n v="318122"/>
    <n v="0"/>
    <s v=" "/>
    <s v=" "/>
    <n v="30100000"/>
    <n v="76.55"/>
    <n v="0"/>
    <n v="0"/>
    <n v="76.55"/>
    <n v="0"/>
    <n v="24.9"/>
    <n v="0"/>
    <n v="0"/>
    <n v="767.77"/>
    <n v="742.87"/>
    <n v="53.6"/>
    <n v="0"/>
    <n v="0"/>
    <n v="53.6"/>
    <n v="76.55"/>
    <n v="24.9"/>
    <n v="0"/>
    <n v="0"/>
    <n v="691.22"/>
    <n v="742.87"/>
    <n v="0"/>
    <n v="0"/>
    <n v="0"/>
    <n v="0"/>
    <n v="0"/>
  </r>
  <r>
    <s v="32-L00-B86"/>
    <x v="4"/>
    <x v="274"/>
    <x v="806"/>
    <n v="26.07"/>
    <x v="4"/>
    <x v="0"/>
    <x v="1252"/>
    <s v="SL 7104-197         "/>
    <s v=" "/>
    <s v=" "/>
    <x v="4"/>
    <x v="274"/>
    <x v="806"/>
    <n v="318122"/>
    <n v="0"/>
    <s v=" "/>
    <s v=" "/>
    <n v="30100000"/>
    <n v="41.88"/>
    <n v="0"/>
    <n v="0"/>
    <n v="41.88"/>
    <n v="26.07"/>
    <n v="61.73"/>
    <n v="0"/>
    <n v="0"/>
    <n v="1708.25"/>
    <n v="1672.59"/>
    <n v="22.27"/>
    <n v="0"/>
    <n v="0"/>
    <n v="22.27"/>
    <n v="41.88"/>
    <n v="61.73"/>
    <n v="0"/>
    <n v="0"/>
    <n v="1666.37"/>
    <n v="1646.52"/>
    <n v="0"/>
    <n v="0"/>
    <n v="0"/>
    <n v="0"/>
    <n v="0"/>
  </r>
  <r>
    <s v="32-L00-B87"/>
    <x v="4"/>
    <x v="274"/>
    <x v="807"/>
    <n v="85.39"/>
    <x v="4"/>
    <x v="0"/>
    <x v="1253"/>
    <s v="SL 8404-382         "/>
    <s v=" "/>
    <s v=" "/>
    <x v="4"/>
    <x v="274"/>
    <x v="807"/>
    <n v="318122"/>
    <n v="0"/>
    <s v=" "/>
    <s v=" "/>
    <n v="30100000"/>
    <n v="121.95"/>
    <n v="0"/>
    <n v="0"/>
    <n v="121.95"/>
    <n v="85.39"/>
    <n v="9.5"/>
    <n v="0"/>
    <n v="0"/>
    <n v="1554.97"/>
    <n v="1630.86"/>
    <n v="97.94"/>
    <n v="0"/>
    <n v="0"/>
    <n v="97.94"/>
    <n v="121.95"/>
    <n v="9.5"/>
    <n v="0"/>
    <n v="0"/>
    <n v="1433.02"/>
    <n v="1545.47"/>
    <n v="0"/>
    <n v="0"/>
    <n v="0"/>
    <n v="0"/>
    <n v="0"/>
  </r>
  <r>
    <s v="32-L00-B88"/>
    <x v="4"/>
    <x v="274"/>
    <x v="808"/>
    <n v="8.7899999999999991"/>
    <x v="4"/>
    <x v="0"/>
    <x v="1254"/>
    <s v="SL 8401-378         "/>
    <s v=" "/>
    <s v=" "/>
    <x v="4"/>
    <x v="274"/>
    <x v="808"/>
    <n v="318122"/>
    <n v="0"/>
    <s v=" "/>
    <s v=" "/>
    <n v="30100000"/>
    <n v="58.34"/>
    <n v="0"/>
    <n v="0"/>
    <n v="58.34"/>
    <n v="8.7899999999999991"/>
    <n v="13.33"/>
    <n v="0"/>
    <n v="0"/>
    <n v="475.44"/>
    <n v="470.9"/>
    <n v="14.23"/>
    <n v="0"/>
    <n v="0"/>
    <n v="14.23"/>
    <n v="58.34"/>
    <n v="13.33"/>
    <n v="0"/>
    <n v="0"/>
    <n v="417.1"/>
    <n v="462.11"/>
    <n v="0"/>
    <n v="0"/>
    <n v="0"/>
    <n v="0"/>
    <n v="0"/>
  </r>
  <r>
    <s v="32-L00-B89"/>
    <x v="4"/>
    <x v="274"/>
    <x v="809"/>
    <n v="12.27"/>
    <x v="4"/>
    <x v="0"/>
    <x v="1255"/>
    <s v="SL 8308-375         "/>
    <s v=" "/>
    <s v=" "/>
    <x v="4"/>
    <x v="274"/>
    <x v="809"/>
    <n v="318122"/>
    <n v="0"/>
    <s v=" "/>
    <s v=" "/>
    <n v="30100000"/>
    <n v="81.13"/>
    <n v="0"/>
    <n v="0"/>
    <n v="81.13"/>
    <n v="12.27"/>
    <n v="0.04"/>
    <n v="0"/>
    <n v="0"/>
    <n v="760.57"/>
    <n v="772.8"/>
    <n v="44.63"/>
    <n v="0"/>
    <n v="0"/>
    <n v="44.63"/>
    <n v="81.13"/>
    <n v="0.04"/>
    <n v="0"/>
    <n v="0"/>
    <n v="679.44"/>
    <n v="760.53"/>
    <n v="0"/>
    <n v="0"/>
    <n v="0"/>
    <n v="0"/>
    <n v="0"/>
  </r>
  <r>
    <s v="32-L00-B90"/>
    <x v="4"/>
    <x v="274"/>
    <x v="810"/>
    <n v="3185.27"/>
    <x v="4"/>
    <x v="0"/>
    <x v="1256"/>
    <s v="SUN LAKES U2 ST LIT "/>
    <s v=" "/>
    <s v=" "/>
    <x v="4"/>
    <x v="274"/>
    <x v="810"/>
    <n v="319122"/>
    <n v="0"/>
    <s v=" "/>
    <s v=" "/>
    <s v="32L00B90"/>
    <n v="3498.54"/>
    <n v="0"/>
    <n v="0"/>
    <n v="482.88"/>
    <n v="169.61"/>
    <n v="2605.83"/>
    <n v="0"/>
    <n v="0"/>
    <n v="4868.79"/>
    <n v="5448.23"/>
    <n v="3424.1"/>
    <n v="0"/>
    <n v="0"/>
    <n v="482.88"/>
    <n v="557.32000000000005"/>
    <n v="2605.83"/>
    <n v="0"/>
    <n v="0"/>
    <n v="4385.91"/>
    <n v="5278.62"/>
    <n v="0"/>
    <n v="0"/>
    <n v="0"/>
    <n v="0"/>
    <n v="0"/>
  </r>
  <r>
    <s v="32-L00-B91"/>
    <x v="4"/>
    <x v="274"/>
    <x v="811"/>
    <n v="2992.04"/>
    <x v="4"/>
    <x v="0"/>
    <x v="1257"/>
    <s v="PEPPER RIDGE TH 2 SL"/>
    <s v=" "/>
    <s v=" "/>
    <x v="4"/>
    <x v="274"/>
    <x v="811"/>
    <n v="319122"/>
    <n v="0"/>
    <s v=" "/>
    <s v=" "/>
    <s v="32L00B91"/>
    <n v="2992.04"/>
    <n v="0"/>
    <n v="0"/>
    <n v="0"/>
    <n v="0"/>
    <n v="2981.42"/>
    <n v="0"/>
    <n v="0"/>
    <n v="3.76"/>
    <n v="14.38"/>
    <n v="2987.48"/>
    <n v="0"/>
    <n v="0"/>
    <n v="0"/>
    <n v="4.5599999999999996"/>
    <n v="2981.42"/>
    <n v="0"/>
    <n v="0"/>
    <n v="3.76"/>
    <n v="14.38"/>
    <n v="0"/>
    <n v="0"/>
    <n v="0"/>
    <n v="0"/>
    <n v="0"/>
  </r>
  <r>
    <s v="32-L00-B92"/>
    <x v="4"/>
    <x v="274"/>
    <x v="812"/>
    <n v="46.06"/>
    <x v="4"/>
    <x v="0"/>
    <x v="1258"/>
    <s v="SL-8502-390         "/>
    <s v=" "/>
    <s v=" "/>
    <x v="4"/>
    <x v="274"/>
    <x v="812"/>
    <n v="318122"/>
    <n v="0"/>
    <s v=" "/>
    <s v=" "/>
    <n v="30100000"/>
    <n v="106.39"/>
    <n v="0"/>
    <n v="0"/>
    <n v="106.39"/>
    <n v="46.06"/>
    <n v="57.57"/>
    <n v="0"/>
    <n v="0"/>
    <n v="1386.47"/>
    <n v="1374.96"/>
    <n v="39.200000000000003"/>
    <n v="0"/>
    <n v="0"/>
    <n v="39.200000000000003"/>
    <n v="106.39"/>
    <n v="57.57"/>
    <n v="0"/>
    <n v="0"/>
    <n v="1280.08"/>
    <n v="1328.9"/>
    <n v="0"/>
    <n v="0"/>
    <n v="0"/>
    <n v="0"/>
    <n v="0"/>
  </r>
  <r>
    <s v="32-L00-B93"/>
    <x v="4"/>
    <x v="274"/>
    <x v="813"/>
    <n v="39.86"/>
    <x v="4"/>
    <x v="0"/>
    <x v="1259"/>
    <s v="SL-8501-387         "/>
    <s v=" "/>
    <s v=" "/>
    <x v="4"/>
    <x v="274"/>
    <x v="813"/>
    <n v="318122"/>
    <n v="0"/>
    <s v=" "/>
    <s v=" "/>
    <n v="30100000"/>
    <n v="137.99"/>
    <n v="0"/>
    <n v="0"/>
    <n v="137.99"/>
    <n v="39.86"/>
    <n v="35.1"/>
    <n v="0"/>
    <n v="0"/>
    <n v="1524.13"/>
    <n v="1528.89"/>
    <n v="19.37"/>
    <n v="0"/>
    <n v="0"/>
    <n v="19.37"/>
    <n v="137.99"/>
    <n v="35.1"/>
    <n v="0"/>
    <n v="0"/>
    <n v="1386.14"/>
    <n v="1489.03"/>
    <n v="0"/>
    <n v="0"/>
    <n v="0"/>
    <n v="0"/>
    <n v="0"/>
  </r>
  <r>
    <s v="32-L00-B94"/>
    <x v="4"/>
    <x v="274"/>
    <x v="814"/>
    <n v="5.31"/>
    <x v="4"/>
    <x v="0"/>
    <x v="1260"/>
    <s v="SL-8502-389         "/>
    <s v=" "/>
    <s v=" "/>
    <x v="4"/>
    <x v="274"/>
    <x v="814"/>
    <n v="318122"/>
    <n v="0"/>
    <s v=" "/>
    <s v=" "/>
    <n v="30100000"/>
    <n v="78.010000000000005"/>
    <n v="0"/>
    <n v="0"/>
    <n v="78.010000000000005"/>
    <n v="5.31"/>
    <n v="0.06"/>
    <n v="0"/>
    <n v="0"/>
    <n v="932.88"/>
    <n v="938.13"/>
    <n v="25.21"/>
    <n v="0"/>
    <n v="0"/>
    <n v="25.21"/>
    <n v="78.010000000000005"/>
    <n v="0.06"/>
    <n v="0"/>
    <n v="0"/>
    <n v="854.87"/>
    <n v="932.82"/>
    <n v="0"/>
    <n v="0"/>
    <n v="0"/>
    <n v="0"/>
    <n v="0"/>
  </r>
  <r>
    <s v="32-L00-B95"/>
    <x v="4"/>
    <x v="274"/>
    <x v="815"/>
    <n v="52.99"/>
    <x v="4"/>
    <x v="0"/>
    <x v="1261"/>
    <s v="SL-8501-388         "/>
    <s v=" "/>
    <s v=" "/>
    <x v="4"/>
    <x v="274"/>
    <x v="815"/>
    <n v="318122"/>
    <n v="0"/>
    <s v=" "/>
    <s v=" "/>
    <n v="30100000"/>
    <n v="117.14"/>
    <n v="0"/>
    <n v="0"/>
    <n v="117.14"/>
    <n v="52.99"/>
    <n v="0"/>
    <n v="0"/>
    <n v="0"/>
    <n v="1286.06"/>
    <n v="1339.05"/>
    <n v="67.650000000000006"/>
    <n v="0"/>
    <n v="0"/>
    <n v="67.650000000000006"/>
    <n v="117.14"/>
    <n v="0"/>
    <n v="0"/>
    <n v="0"/>
    <n v="1168.92"/>
    <n v="1286.06"/>
    <n v="0"/>
    <n v="0"/>
    <n v="0"/>
    <n v="0"/>
    <n v="0"/>
  </r>
  <r>
    <s v="32-L00-B96"/>
    <x v="4"/>
    <x v="274"/>
    <x v="816"/>
    <n v="15.53"/>
    <x v="4"/>
    <x v="0"/>
    <x v="1262"/>
    <s v="SL-8406-384         "/>
    <s v=" "/>
    <s v=" "/>
    <x v="4"/>
    <x v="274"/>
    <x v="816"/>
    <n v="318122"/>
    <n v="0"/>
    <s v=" "/>
    <s v=" "/>
    <n v="30100000"/>
    <n v="34"/>
    <n v="0"/>
    <n v="0"/>
    <n v="34"/>
    <n v="15.53"/>
    <n v="0"/>
    <n v="0"/>
    <n v="0"/>
    <n v="593.09"/>
    <n v="608.62"/>
    <n v="34.619999999999997"/>
    <n v="0"/>
    <n v="0"/>
    <n v="34.619999999999997"/>
    <n v="34"/>
    <n v="0"/>
    <n v="0"/>
    <n v="0"/>
    <n v="559.09"/>
    <n v="593.09"/>
    <n v="0"/>
    <n v="0"/>
    <n v="0"/>
    <n v="0"/>
    <n v="0"/>
  </r>
  <r>
    <s v="32-L00-B97"/>
    <x v="4"/>
    <x v="274"/>
    <x v="817"/>
    <n v="479.11"/>
    <x v="4"/>
    <x v="0"/>
    <x v="1263"/>
    <s v="VILLA ROYALE U1 SL  "/>
    <s v=" "/>
    <s v=" "/>
    <x v="4"/>
    <x v="274"/>
    <x v="817"/>
    <n v="319122"/>
    <n v="0"/>
    <s v=" "/>
    <s v=" "/>
    <s v="32L00B97"/>
    <n v="539.79999999999995"/>
    <n v="0"/>
    <n v="0"/>
    <n v="71.430000000000007"/>
    <n v="10.74"/>
    <n v="410.31"/>
    <n v="0"/>
    <n v="0"/>
    <n v="719.85"/>
    <n v="788.65"/>
    <n v="571.41"/>
    <n v="0"/>
    <n v="0"/>
    <n v="71.430000000000007"/>
    <n v="39.82"/>
    <n v="410.31"/>
    <n v="0"/>
    <n v="0"/>
    <n v="648.41999999999996"/>
    <n v="777.91"/>
    <n v="0"/>
    <n v="0"/>
    <n v="0"/>
    <n v="0"/>
    <n v="0"/>
  </r>
  <r>
    <s v="32-L00-B98"/>
    <x v="4"/>
    <x v="274"/>
    <x v="818"/>
    <n v="1269.48"/>
    <x v="4"/>
    <x v="0"/>
    <x v="1264"/>
    <s v="CORONADO ACRS ST LIT"/>
    <s v=" "/>
    <s v=" "/>
    <x v="4"/>
    <x v="274"/>
    <x v="818"/>
    <n v="319122"/>
    <n v="0"/>
    <s v=" "/>
    <s v=" "/>
    <s v="32L00B98"/>
    <n v="1266.22"/>
    <n v="0"/>
    <n v="0"/>
    <n v="0"/>
    <n v="3.26"/>
    <n v="1249.77"/>
    <n v="0"/>
    <n v="0"/>
    <n v="1.58"/>
    <n v="21.29"/>
    <n v="1264.3"/>
    <n v="0"/>
    <n v="0"/>
    <n v="0"/>
    <n v="1.92"/>
    <n v="1249.77"/>
    <n v="0"/>
    <n v="0"/>
    <n v="1.58"/>
    <n v="18.03"/>
    <n v="0"/>
    <n v="0"/>
    <n v="0"/>
    <n v="0"/>
    <n v="0"/>
  </r>
  <r>
    <s v="32-L00-B99"/>
    <x v="4"/>
    <x v="274"/>
    <x v="819"/>
    <n v="6005.34"/>
    <x v="4"/>
    <x v="0"/>
    <x v="1265"/>
    <s v="SUN LAKES 10 ST LIT "/>
    <s v=" "/>
    <s v=" "/>
    <x v="4"/>
    <x v="274"/>
    <x v="819"/>
    <n v="319122"/>
    <n v="0"/>
    <s v=" "/>
    <s v=" "/>
    <s v="32L00B99"/>
    <n v="6642.17"/>
    <n v="0"/>
    <n v="0"/>
    <n v="834.05"/>
    <n v="197.22"/>
    <n v="4668.66"/>
    <n v="0"/>
    <n v="0"/>
    <n v="8409.69"/>
    <n v="9746.3700000000008"/>
    <n v="6001.19"/>
    <n v="0"/>
    <n v="0"/>
    <n v="834.05"/>
    <n v="1475.03"/>
    <n v="4668.66"/>
    <n v="0"/>
    <n v="0"/>
    <n v="7575.64"/>
    <n v="9549.15"/>
    <n v="0"/>
    <n v="0"/>
    <n v="0"/>
    <n v="0"/>
    <n v="0"/>
  </r>
  <r>
    <s v="32-L00-C01"/>
    <x v="4"/>
    <x v="274"/>
    <x v="820"/>
    <n v="4390.58"/>
    <x v="4"/>
    <x v="0"/>
    <x v="1266"/>
    <s v="VILLA DE PAZ #8 PH 2"/>
    <s v=" "/>
    <s v=" "/>
    <x v="4"/>
    <x v="274"/>
    <x v="820"/>
    <n v="319122"/>
    <n v="0"/>
    <s v=" "/>
    <s v=" "/>
    <s v="32L00C01"/>
    <n v="4390.58"/>
    <n v="0"/>
    <n v="0"/>
    <n v="0"/>
    <n v="0"/>
    <n v="4375.01"/>
    <n v="0"/>
    <n v="0"/>
    <n v="5.52"/>
    <n v="21.09"/>
    <n v="4383.8900000000003"/>
    <n v="0"/>
    <n v="0"/>
    <n v="0"/>
    <n v="6.69"/>
    <n v="4375.01"/>
    <n v="0"/>
    <n v="0"/>
    <n v="5.52"/>
    <n v="21.09"/>
    <n v="0"/>
    <n v="0"/>
    <n v="0"/>
    <n v="0"/>
    <n v="0"/>
  </r>
  <r>
    <s v="32-L00-C02"/>
    <x v="4"/>
    <x v="274"/>
    <x v="821"/>
    <n v="10828.6"/>
    <x v="4"/>
    <x v="0"/>
    <x v="1267"/>
    <s v="AHWATUKEE CUST EST 4"/>
    <s v=" "/>
    <s v=" "/>
    <x v="4"/>
    <x v="274"/>
    <x v="821"/>
    <n v="319122"/>
    <n v="0"/>
    <s v=" "/>
    <s v=" "/>
    <s v="32L00C02"/>
    <n v="10828.6"/>
    <n v="0"/>
    <n v="0"/>
    <n v="0"/>
    <n v="0"/>
    <n v="10790.2"/>
    <n v="0"/>
    <n v="0"/>
    <n v="13.62"/>
    <n v="52.02"/>
    <n v="10812.1"/>
    <n v="0"/>
    <n v="0"/>
    <n v="0"/>
    <n v="16.5"/>
    <n v="10790.2"/>
    <n v="0"/>
    <n v="0"/>
    <n v="13.62"/>
    <n v="52.02"/>
    <n v="0"/>
    <n v="0"/>
    <n v="0"/>
    <n v="0"/>
    <n v="0"/>
  </r>
  <r>
    <s v="32-L00-C03"/>
    <x v="4"/>
    <x v="274"/>
    <x v="822"/>
    <n v="6662.59"/>
    <x v="4"/>
    <x v="0"/>
    <x v="1268"/>
    <s v="UTOPIA ESTATES PH 1 "/>
    <s v=" "/>
    <s v=" "/>
    <x v="4"/>
    <x v="274"/>
    <x v="822"/>
    <n v="319122"/>
    <n v="0"/>
    <s v=" "/>
    <s v=" "/>
    <s v="32L00C03"/>
    <n v="6662.59"/>
    <n v="0"/>
    <n v="0"/>
    <n v="0"/>
    <n v="0"/>
    <n v="6638.95"/>
    <n v="0"/>
    <n v="0"/>
    <n v="8.3800000000000008"/>
    <n v="32.020000000000003"/>
    <n v="6652.45"/>
    <n v="0"/>
    <n v="0"/>
    <n v="0"/>
    <n v="10.14"/>
    <n v="6638.95"/>
    <n v="0"/>
    <n v="0"/>
    <n v="8.3800000000000008"/>
    <n v="32.020000000000003"/>
    <n v="0"/>
    <n v="0"/>
    <n v="0"/>
    <n v="0"/>
    <n v="0"/>
  </r>
  <r>
    <s v="32-L00-C04"/>
    <x v="4"/>
    <x v="274"/>
    <x v="823"/>
    <n v="29414.07"/>
    <x v="4"/>
    <x v="0"/>
    <x v="1269"/>
    <s v="PEPPER RIDGE TH 1   "/>
    <s v=" "/>
    <s v=" "/>
    <x v="4"/>
    <x v="274"/>
    <x v="823"/>
    <n v="319122"/>
    <n v="0"/>
    <s v=" "/>
    <s v=" "/>
    <s v="32L00C04"/>
    <n v="29414.07"/>
    <n v="0"/>
    <n v="0"/>
    <n v="0"/>
    <n v="0"/>
    <n v="29309.79"/>
    <n v="0"/>
    <n v="0"/>
    <n v="37"/>
    <n v="141.28"/>
    <n v="29369.279999999999"/>
    <n v="0"/>
    <n v="0"/>
    <n v="0"/>
    <n v="44.79"/>
    <n v="29309.79"/>
    <n v="0"/>
    <n v="0"/>
    <n v="37"/>
    <n v="141.28"/>
    <n v="0"/>
    <n v="0"/>
    <n v="0"/>
    <n v="0"/>
    <n v="0"/>
  </r>
  <r>
    <s v="32-L00-C05"/>
    <x v="4"/>
    <x v="274"/>
    <x v="824"/>
    <n v="23643.759999999998"/>
    <x v="4"/>
    <x v="0"/>
    <x v="1270"/>
    <s v="PEPPER RIDGE # 7    "/>
    <s v=" "/>
    <s v=" "/>
    <x v="4"/>
    <x v="274"/>
    <x v="824"/>
    <n v="319122"/>
    <n v="0"/>
    <s v=" "/>
    <s v=" "/>
    <s v="32L00C05"/>
    <n v="23643.759999999998"/>
    <n v="0"/>
    <n v="0"/>
    <n v="0"/>
    <n v="0"/>
    <n v="23559.94"/>
    <n v="0"/>
    <n v="0"/>
    <n v="29.74"/>
    <n v="113.56"/>
    <n v="23607.759999999998"/>
    <n v="0"/>
    <n v="0"/>
    <n v="0"/>
    <n v="36"/>
    <n v="23559.94"/>
    <n v="0"/>
    <n v="0"/>
    <n v="29.74"/>
    <n v="113.56"/>
    <n v="0"/>
    <n v="0"/>
    <n v="0"/>
    <n v="0"/>
    <n v="0"/>
  </r>
  <r>
    <s v="32-L00-C06"/>
    <x v="4"/>
    <x v="274"/>
    <x v="825"/>
    <n v="1254.6099999999999"/>
    <x v="4"/>
    <x v="0"/>
    <x v="1271"/>
    <s v="HOPEVILLE ST LIT    "/>
    <s v=" "/>
    <s v=" "/>
    <x v="4"/>
    <x v="274"/>
    <x v="825"/>
    <n v="319122"/>
    <n v="0"/>
    <s v=" "/>
    <s v=" "/>
    <s v="32L00C06"/>
    <n v="1421.05"/>
    <n v="0"/>
    <n v="0"/>
    <n v="183.42"/>
    <n v="16.98"/>
    <n v="985.17"/>
    <n v="0"/>
    <n v="0"/>
    <n v="1810.95"/>
    <n v="2080.39"/>
    <n v="1413.46"/>
    <n v="0"/>
    <n v="0"/>
    <n v="183.42"/>
    <n v="191.01"/>
    <n v="985.17"/>
    <n v="0"/>
    <n v="0"/>
    <n v="1627.53"/>
    <n v="2063.41"/>
    <n v="0"/>
    <n v="0"/>
    <n v="0"/>
    <n v="0"/>
    <n v="0"/>
  </r>
  <r>
    <s v="32-L00-C07"/>
    <x v="4"/>
    <x v="274"/>
    <x v="826"/>
    <n v="0.14000000000000001"/>
    <x v="4"/>
    <x v="0"/>
    <x v="1272"/>
    <s v="ROYAL OAK ST LIT DST"/>
    <s v=" "/>
    <s v=" "/>
    <x v="4"/>
    <x v="274"/>
    <x v="826"/>
    <n v="319122"/>
    <n v="0"/>
    <s v=" "/>
    <s v=" "/>
    <s v="32L00C07"/>
    <n v="0.14000000000000001"/>
    <n v="0"/>
    <n v="0"/>
    <n v="0"/>
    <n v="0"/>
    <n v="0.14000000000000001"/>
    <n v="0"/>
    <n v="0"/>
    <n v="0"/>
    <n v="0"/>
    <n v="0.14000000000000001"/>
    <n v="0"/>
    <n v="0"/>
    <n v="0"/>
    <n v="0"/>
    <n v="0.14000000000000001"/>
    <n v="0"/>
    <n v="0"/>
    <n v="0"/>
    <n v="0"/>
    <n v="0"/>
    <n v="0"/>
    <n v="0"/>
    <n v="0"/>
    <n v="0"/>
  </r>
  <r>
    <s v="32-L00-C08"/>
    <x v="4"/>
    <x v="274"/>
    <x v="827"/>
    <n v="10624.14"/>
    <x v="4"/>
    <x v="0"/>
    <x v="1273"/>
    <s v="SUN LAKES # 20 ST LT"/>
    <s v=" "/>
    <s v=" "/>
    <x v="4"/>
    <x v="274"/>
    <x v="827"/>
    <n v="319122"/>
    <n v="0"/>
    <s v=" "/>
    <s v=" "/>
    <s v="32L00C08"/>
    <n v="10624.14"/>
    <n v="0"/>
    <n v="0"/>
    <n v="0"/>
    <n v="0"/>
    <n v="10586.49"/>
    <n v="0"/>
    <n v="0"/>
    <n v="13.36"/>
    <n v="51.01"/>
    <n v="10607.97"/>
    <n v="0"/>
    <n v="0"/>
    <n v="0"/>
    <n v="16.170000000000002"/>
    <n v="10586.49"/>
    <n v="0"/>
    <n v="0"/>
    <n v="13.36"/>
    <n v="51.01"/>
    <n v="0"/>
    <n v="0"/>
    <n v="0"/>
    <n v="0"/>
    <n v="0"/>
  </r>
  <r>
    <s v="32-L00-C09"/>
    <x v="4"/>
    <x v="274"/>
    <x v="828"/>
    <n v="10641.32"/>
    <x v="4"/>
    <x v="0"/>
    <x v="1274"/>
    <s v="SUN LAKES # 23 ST LT"/>
    <s v=" "/>
    <s v=" "/>
    <x v="4"/>
    <x v="274"/>
    <x v="828"/>
    <n v="319122"/>
    <n v="0"/>
    <s v=" "/>
    <s v=" "/>
    <s v="32L00C09"/>
    <n v="10641.32"/>
    <n v="0"/>
    <n v="0"/>
    <n v="0"/>
    <n v="0"/>
    <n v="10603.58"/>
    <n v="0"/>
    <n v="0"/>
    <n v="13.38"/>
    <n v="51.12"/>
    <n v="10625.12"/>
    <n v="0"/>
    <n v="0"/>
    <n v="0"/>
    <n v="16.2"/>
    <n v="10603.58"/>
    <n v="0"/>
    <n v="0"/>
    <n v="13.38"/>
    <n v="51.12"/>
    <n v="0"/>
    <n v="0"/>
    <n v="0"/>
    <n v="0"/>
    <n v="0"/>
  </r>
  <r>
    <s v="32-L00-C10"/>
    <x v="4"/>
    <x v="274"/>
    <x v="829"/>
    <n v="8983.39"/>
    <x v="4"/>
    <x v="0"/>
    <x v="1275"/>
    <s v="SUN LAKES # 21 ST LT"/>
    <s v=" "/>
    <s v=" "/>
    <x v="4"/>
    <x v="274"/>
    <x v="829"/>
    <n v="319122"/>
    <n v="0"/>
    <s v=" "/>
    <s v=" "/>
    <s v="32L00C10"/>
    <n v="9716.43"/>
    <n v="0"/>
    <n v="0"/>
    <n v="1251.07"/>
    <n v="518.03"/>
    <n v="7122.38"/>
    <n v="0"/>
    <n v="0"/>
    <n v="12614.67"/>
    <n v="14475.68"/>
    <n v="9183.5499999999993"/>
    <n v="0"/>
    <n v="0"/>
    <n v="1251.1300000000001"/>
    <n v="1784.01"/>
    <n v="7122.38"/>
    <n v="0"/>
    <n v="0"/>
    <n v="11363.6"/>
    <n v="13957.65"/>
    <n v="0"/>
    <n v="0"/>
    <n v="0"/>
    <n v="0"/>
    <n v="0"/>
  </r>
  <r>
    <s v="32-L00-C11"/>
    <x v="4"/>
    <x v="274"/>
    <x v="830"/>
    <n v="8032.86"/>
    <x v="4"/>
    <x v="0"/>
    <x v="1276"/>
    <s v="AHWATUKEE FS-16 STLT"/>
    <s v=" "/>
    <s v=" "/>
    <x v="4"/>
    <x v="274"/>
    <x v="830"/>
    <n v="319122"/>
    <n v="0"/>
    <s v=" "/>
    <s v=" "/>
    <s v="32L00C11"/>
    <n v="8032.86"/>
    <n v="0"/>
    <n v="0"/>
    <n v="0"/>
    <n v="0"/>
    <n v="8004.36"/>
    <n v="0"/>
    <n v="0"/>
    <n v="10.1"/>
    <n v="38.6"/>
    <n v="8020.62"/>
    <n v="0"/>
    <n v="0"/>
    <n v="0"/>
    <n v="12.24"/>
    <n v="8004.36"/>
    <n v="0"/>
    <n v="0"/>
    <n v="10.1"/>
    <n v="38.6"/>
    <n v="0"/>
    <n v="0"/>
    <n v="0"/>
    <n v="0"/>
    <n v="0"/>
  </r>
  <r>
    <s v="32-L00-C12"/>
    <x v="4"/>
    <x v="274"/>
    <x v="831"/>
    <n v="6282.93"/>
    <x v="4"/>
    <x v="0"/>
    <x v="1277"/>
    <s v="ARABIAN VIEWS ST LIT"/>
    <s v=" "/>
    <s v=" "/>
    <x v="4"/>
    <x v="274"/>
    <x v="831"/>
    <n v="319122"/>
    <n v="0"/>
    <s v=" "/>
    <s v=" "/>
    <s v="32L00C12"/>
    <n v="6282.93"/>
    <n v="0"/>
    <n v="0"/>
    <n v="0"/>
    <n v="0"/>
    <n v="6260.64"/>
    <n v="0"/>
    <n v="0"/>
    <n v="7.9"/>
    <n v="30.19"/>
    <n v="6273.36"/>
    <n v="0"/>
    <n v="0"/>
    <n v="0"/>
    <n v="9.57"/>
    <n v="6260.64"/>
    <n v="0"/>
    <n v="0"/>
    <n v="7.9"/>
    <n v="30.19"/>
    <n v="0"/>
    <n v="0"/>
    <n v="0"/>
    <n v="0"/>
    <n v="0"/>
  </r>
  <r>
    <s v="32-L00-C13"/>
    <x v="4"/>
    <x v="274"/>
    <x v="832"/>
    <n v="581.25"/>
    <x v="4"/>
    <x v="0"/>
    <x v="1278"/>
    <s v="DREAMLAND VILLA # 19"/>
    <s v=" "/>
    <s v=" "/>
    <x v="4"/>
    <x v="274"/>
    <x v="832"/>
    <n v="319122"/>
    <n v="0"/>
    <s v=" "/>
    <s v=" "/>
    <s v="32L00C13"/>
    <n v="674.94"/>
    <n v="0"/>
    <n v="0"/>
    <n v="93.69"/>
    <n v="0"/>
    <n v="498.86"/>
    <n v="0"/>
    <n v="0"/>
    <n v="944.21"/>
    <n v="1026.5999999999999"/>
    <n v="660.17"/>
    <n v="0"/>
    <n v="0"/>
    <n v="93.69"/>
    <n v="108.46"/>
    <n v="498.86"/>
    <n v="0"/>
    <n v="0"/>
    <n v="850.52"/>
    <n v="1026.5999999999999"/>
    <n v="0"/>
    <n v="0"/>
    <n v="0"/>
    <n v="0"/>
    <n v="0"/>
  </r>
  <r>
    <s v="32-L00-C14"/>
    <x v="4"/>
    <x v="274"/>
    <x v="833"/>
    <n v="9082.7099999999991"/>
    <x v="4"/>
    <x v="0"/>
    <x v="1279"/>
    <s v="RANCHO DEL REY ST LT"/>
    <s v=" "/>
    <s v=" "/>
    <x v="4"/>
    <x v="274"/>
    <x v="833"/>
    <n v="319122"/>
    <n v="0"/>
    <s v=" "/>
    <s v=" "/>
    <s v="32L00C14"/>
    <n v="9082.7099999999991"/>
    <n v="0"/>
    <n v="0"/>
    <n v="0"/>
    <n v="0"/>
    <n v="9050.52"/>
    <n v="0"/>
    <n v="0"/>
    <n v="11.42"/>
    <n v="43.61"/>
    <n v="9068.8799999999992"/>
    <n v="0"/>
    <n v="0"/>
    <n v="0"/>
    <n v="13.83"/>
    <n v="9050.52"/>
    <n v="0"/>
    <n v="0"/>
    <n v="11.42"/>
    <n v="43.61"/>
    <n v="0"/>
    <n v="0"/>
    <n v="0"/>
    <n v="0"/>
    <n v="0"/>
  </r>
  <r>
    <s v="32-L00-C15"/>
    <x v="4"/>
    <x v="274"/>
    <x v="834"/>
    <n v="0"/>
    <x v="4"/>
    <x v="0"/>
    <x v="1280"/>
    <s v="SL-8504-391         "/>
    <s v=" "/>
    <s v=" "/>
    <x v="4"/>
    <x v="274"/>
    <x v="834"/>
    <n v="318122"/>
    <n v="0"/>
    <s v=" "/>
    <s v=" "/>
    <n v="30100000"/>
    <n v="0"/>
    <n v="0"/>
    <n v="0"/>
    <n v="0"/>
    <n v="0"/>
    <n v="0"/>
    <n v="0"/>
    <n v="0"/>
    <n v="0"/>
    <n v="0"/>
    <n v="0"/>
    <n v="0"/>
    <n v="0"/>
    <n v="0"/>
    <n v="0"/>
    <n v="0"/>
    <n v="0"/>
    <n v="0"/>
    <n v="0"/>
    <n v="0"/>
    <n v="0"/>
    <n v="0"/>
    <n v="0"/>
    <n v="0"/>
    <n v="0"/>
  </r>
  <r>
    <s v="32-L00-C16"/>
    <x v="4"/>
    <x v="274"/>
    <x v="835"/>
    <n v="0"/>
    <x v="4"/>
    <x v="0"/>
    <x v="1281"/>
    <s v="SL-8504-392         "/>
    <s v=" "/>
    <s v=" "/>
    <x v="4"/>
    <x v="274"/>
    <x v="835"/>
    <n v="318122"/>
    <n v="0"/>
    <s v=" "/>
    <s v=" "/>
    <n v="30100000"/>
    <n v="0"/>
    <n v="0"/>
    <n v="0"/>
    <n v="0"/>
    <n v="0"/>
    <n v="0"/>
    <n v="0"/>
    <n v="0"/>
    <n v="0"/>
    <n v="0"/>
    <n v="0"/>
    <n v="0"/>
    <n v="0"/>
    <n v="0"/>
    <n v="0"/>
    <n v="0"/>
    <n v="0"/>
    <n v="0"/>
    <n v="0"/>
    <n v="0"/>
    <n v="0"/>
    <n v="0"/>
    <n v="0"/>
    <n v="0"/>
    <n v="0"/>
  </r>
  <r>
    <s v="32-L00-C17"/>
    <x v="4"/>
    <x v="274"/>
    <x v="836"/>
    <n v="38.840000000000003"/>
    <x v="4"/>
    <x v="0"/>
    <x v="1282"/>
    <s v="32-8504-393         "/>
    <s v=" "/>
    <s v=" "/>
    <x v="4"/>
    <x v="274"/>
    <x v="836"/>
    <n v="318122"/>
    <n v="0"/>
    <s v=" "/>
    <s v=" "/>
    <n v="30100000"/>
    <n v="183.91"/>
    <n v="0"/>
    <n v="0"/>
    <n v="183.91"/>
    <n v="38.840000000000003"/>
    <n v="4.24"/>
    <n v="0"/>
    <n v="0"/>
    <n v="1661.45"/>
    <n v="1696.05"/>
    <n v="102.5"/>
    <n v="0"/>
    <n v="0"/>
    <n v="102.5"/>
    <n v="183.91"/>
    <n v="4.24"/>
    <n v="0"/>
    <n v="0"/>
    <n v="1477.54"/>
    <n v="1657.21"/>
    <n v="0"/>
    <n v="0"/>
    <n v="0"/>
    <n v="0"/>
    <n v="0"/>
  </r>
  <r>
    <s v="32-L00-C18"/>
    <x v="4"/>
    <x v="274"/>
    <x v="837"/>
    <n v="0"/>
    <x v="4"/>
    <x v="0"/>
    <x v="1283"/>
    <s v="SL-8508-395         "/>
    <s v=" "/>
    <s v=" "/>
    <x v="4"/>
    <x v="274"/>
    <x v="837"/>
    <n v="318122"/>
    <n v="0"/>
    <s v=" "/>
    <s v=" "/>
    <n v="30100000"/>
    <n v="0"/>
    <n v="0"/>
    <n v="0"/>
    <n v="0"/>
    <n v="0"/>
    <n v="0"/>
    <n v="0"/>
    <n v="0"/>
    <n v="0"/>
    <n v="0"/>
    <n v="0"/>
    <n v="0"/>
    <n v="0"/>
    <n v="0"/>
    <n v="0"/>
    <n v="0"/>
    <n v="0"/>
    <n v="0"/>
    <n v="0"/>
    <n v="0"/>
    <n v="0"/>
    <n v="0"/>
    <n v="0"/>
    <n v="0"/>
    <n v="0"/>
  </r>
  <r>
    <s v="32-L00-C19"/>
    <x v="4"/>
    <x v="274"/>
    <x v="838"/>
    <n v="17.399999999999999"/>
    <x v="4"/>
    <x v="0"/>
    <x v="1284"/>
    <s v="SL-8506-394         "/>
    <s v=" "/>
    <s v=" "/>
    <x v="4"/>
    <x v="274"/>
    <x v="838"/>
    <n v="318122"/>
    <n v="0"/>
    <s v=" "/>
    <s v=" "/>
    <n v="30100000"/>
    <n v="118.85"/>
    <n v="0"/>
    <n v="0"/>
    <n v="118.85"/>
    <n v="17.399999999999999"/>
    <n v="21.19"/>
    <n v="0"/>
    <n v="0"/>
    <n v="1647.08"/>
    <n v="1643.29"/>
    <n v="38.06"/>
    <n v="0"/>
    <n v="0"/>
    <n v="38.06"/>
    <n v="118.85"/>
    <n v="21.19"/>
    <n v="0"/>
    <n v="0"/>
    <n v="1528.23"/>
    <n v="1625.89"/>
    <n v="0"/>
    <n v="0"/>
    <n v="0"/>
    <n v="0"/>
    <n v="0"/>
  </r>
  <r>
    <s v="32-L00-C20"/>
    <x v="4"/>
    <x v="274"/>
    <x v="839"/>
    <n v="51.08"/>
    <x v="4"/>
    <x v="0"/>
    <x v="1285"/>
    <s v="SL-8509-397         "/>
    <s v=" "/>
    <s v=" "/>
    <x v="4"/>
    <x v="274"/>
    <x v="839"/>
    <n v="318122"/>
    <n v="0"/>
    <s v=" "/>
    <s v=" "/>
    <n v="30100000"/>
    <n v="99.14"/>
    <n v="0"/>
    <n v="0"/>
    <n v="99.14"/>
    <n v="51.08"/>
    <n v="15.61"/>
    <n v="0"/>
    <n v="0"/>
    <n v="1529.85"/>
    <n v="1565.32"/>
    <n v="42.05"/>
    <n v="0"/>
    <n v="0"/>
    <n v="42.05"/>
    <n v="99.14"/>
    <n v="15.61"/>
    <n v="0"/>
    <n v="0"/>
    <n v="1430.71"/>
    <n v="1514.24"/>
    <n v="0"/>
    <n v="0"/>
    <n v="0"/>
    <n v="0"/>
    <n v="0"/>
  </r>
  <r>
    <s v="32-L00-C21"/>
    <x v="4"/>
    <x v="274"/>
    <x v="840"/>
    <n v="75.069999999999993"/>
    <x v="4"/>
    <x v="0"/>
    <x v="1286"/>
    <s v="SL-8407-385         "/>
    <s v=" "/>
    <s v=" "/>
    <x v="4"/>
    <x v="274"/>
    <x v="840"/>
    <n v="318122"/>
    <n v="0"/>
    <s v=" "/>
    <s v=" "/>
    <n v="30100000"/>
    <n v="176.06"/>
    <n v="0"/>
    <n v="0"/>
    <n v="176.06"/>
    <n v="75.069999999999993"/>
    <n v="4.95"/>
    <n v="0"/>
    <n v="0"/>
    <n v="1737.98"/>
    <n v="1808.1"/>
    <n v="111.85"/>
    <n v="0"/>
    <n v="0"/>
    <n v="111.85"/>
    <n v="176.06"/>
    <n v="4.95"/>
    <n v="0"/>
    <n v="0"/>
    <n v="1561.92"/>
    <n v="1733.03"/>
    <n v="0"/>
    <n v="0"/>
    <n v="0"/>
    <n v="0"/>
    <n v="0"/>
  </r>
  <r>
    <s v="32-L00-C22"/>
    <x v="4"/>
    <x v="274"/>
    <x v="841"/>
    <n v="18.350000000000001"/>
    <x v="4"/>
    <x v="0"/>
    <x v="1287"/>
    <s v="SL-8308-374         "/>
    <s v=" "/>
    <s v=" "/>
    <x v="4"/>
    <x v="274"/>
    <x v="841"/>
    <n v="318122"/>
    <n v="0"/>
    <s v=" "/>
    <s v=" "/>
    <n v="30100000"/>
    <n v="109.42"/>
    <n v="0"/>
    <n v="0"/>
    <n v="109.42"/>
    <n v="18.350000000000001"/>
    <n v="23.01"/>
    <n v="0"/>
    <n v="0"/>
    <n v="1374.55"/>
    <n v="1369.89"/>
    <n v="34.18"/>
    <n v="0"/>
    <n v="0"/>
    <n v="34.18"/>
    <n v="109.42"/>
    <n v="23.01"/>
    <n v="0"/>
    <n v="0"/>
    <n v="1265.1300000000001"/>
    <n v="1351.54"/>
    <n v="0"/>
    <n v="0"/>
    <n v="0"/>
    <n v="0"/>
    <n v="0"/>
  </r>
  <r>
    <s v="32-L00-C23"/>
    <x v="4"/>
    <x v="274"/>
    <x v="842"/>
    <n v="3385.3"/>
    <x v="4"/>
    <x v="0"/>
    <x v="1288"/>
    <s v="WESTRIDG GLEN 1&amp;2 SL"/>
    <s v=" "/>
    <s v=" "/>
    <x v="4"/>
    <x v="274"/>
    <x v="842"/>
    <n v="319122"/>
    <n v="0"/>
    <s v=" "/>
    <s v=" "/>
    <s v="32L00C23"/>
    <n v="3385.3"/>
    <n v="0"/>
    <n v="0"/>
    <n v="0"/>
    <n v="0"/>
    <n v="3373.3"/>
    <n v="0"/>
    <n v="0"/>
    <n v="4.26"/>
    <n v="16.260000000000002"/>
    <n v="3380.14"/>
    <n v="0"/>
    <n v="0"/>
    <n v="0"/>
    <n v="5.16"/>
    <n v="3373.3"/>
    <n v="0"/>
    <n v="0"/>
    <n v="4.26"/>
    <n v="16.260000000000002"/>
    <n v="0"/>
    <n v="0"/>
    <n v="0"/>
    <n v="0"/>
    <n v="0"/>
  </r>
  <r>
    <s v="32-L00-C24"/>
    <x v="4"/>
    <x v="274"/>
    <x v="843"/>
    <n v="3025.48"/>
    <x v="4"/>
    <x v="0"/>
    <x v="1289"/>
    <s v="VISTAS NORTH GATE SL"/>
    <s v=" "/>
    <s v=" "/>
    <x v="4"/>
    <x v="274"/>
    <x v="843"/>
    <n v="319122"/>
    <n v="0"/>
    <s v=" "/>
    <s v=" "/>
    <s v="32L00C24"/>
    <n v="3025.48"/>
    <n v="0"/>
    <n v="0"/>
    <n v="0"/>
    <n v="0"/>
    <n v="3014.74"/>
    <n v="0"/>
    <n v="0"/>
    <n v="3.8"/>
    <n v="14.54"/>
    <n v="3020.86"/>
    <n v="0"/>
    <n v="0"/>
    <n v="0"/>
    <n v="4.62"/>
    <n v="3014.74"/>
    <n v="0"/>
    <n v="0"/>
    <n v="3.8"/>
    <n v="14.54"/>
    <n v="0"/>
    <n v="0"/>
    <n v="0"/>
    <n v="0"/>
    <n v="0"/>
  </r>
  <r>
    <s v="32-L00-C25"/>
    <x v="4"/>
    <x v="274"/>
    <x v="844"/>
    <n v="4211.05"/>
    <x v="4"/>
    <x v="0"/>
    <x v="1290"/>
    <s v="SUN LAKES # 19 SL   "/>
    <s v=" "/>
    <s v=" "/>
    <x v="4"/>
    <x v="274"/>
    <x v="844"/>
    <n v="319122"/>
    <n v="0"/>
    <s v=" "/>
    <s v=" "/>
    <s v="32L00C25"/>
    <n v="4506.93"/>
    <n v="0"/>
    <n v="0"/>
    <n v="631.38"/>
    <n v="335.5"/>
    <n v="3306.6"/>
    <n v="0"/>
    <n v="0"/>
    <n v="6376.1"/>
    <n v="7280.55"/>
    <n v="4473.34"/>
    <n v="0"/>
    <n v="0"/>
    <n v="631.38"/>
    <n v="664.97"/>
    <n v="3306.6"/>
    <n v="0"/>
    <n v="0"/>
    <n v="5744.72"/>
    <n v="6945.05"/>
    <n v="0"/>
    <n v="0"/>
    <n v="0"/>
    <n v="0"/>
    <n v="0"/>
  </r>
  <r>
    <s v="32-L00-C26"/>
    <x v="4"/>
    <x v="274"/>
    <x v="845"/>
    <n v="568.45000000000005"/>
    <x v="4"/>
    <x v="0"/>
    <x v="1291"/>
    <s v="AHWATUKEE RM-2 SL   "/>
    <s v=" "/>
    <s v=" "/>
    <x v="4"/>
    <x v="274"/>
    <x v="845"/>
    <n v="319122"/>
    <n v="0"/>
    <s v=" "/>
    <s v=" "/>
    <s v="32L00C26"/>
    <n v="568.45000000000005"/>
    <n v="0"/>
    <n v="0"/>
    <n v="0"/>
    <n v="0"/>
    <n v="566.44000000000005"/>
    <n v="0"/>
    <n v="0"/>
    <n v="0.72"/>
    <n v="2.73"/>
    <n v="567.58000000000004"/>
    <n v="0"/>
    <n v="0"/>
    <n v="0"/>
    <n v="0.87"/>
    <n v="566.44000000000005"/>
    <n v="0"/>
    <n v="0"/>
    <n v="0.72"/>
    <n v="2.73"/>
    <n v="0"/>
    <n v="0"/>
    <n v="0"/>
    <n v="0"/>
    <n v="0"/>
  </r>
  <r>
    <s v="32-L00-C27"/>
    <x v="4"/>
    <x v="274"/>
    <x v="846"/>
    <n v="21395.09"/>
    <x v="4"/>
    <x v="0"/>
    <x v="1292"/>
    <s v="AHWATUKEE ACE-8 SL  "/>
    <s v=" "/>
    <s v=" "/>
    <x v="4"/>
    <x v="274"/>
    <x v="846"/>
    <n v="319122"/>
    <n v="0"/>
    <s v=" "/>
    <s v=" "/>
    <s v="32L00C27"/>
    <n v="21395.09"/>
    <n v="0"/>
    <n v="0"/>
    <n v="0"/>
    <n v="0"/>
    <n v="21319.25"/>
    <n v="0"/>
    <n v="0"/>
    <n v="26.9"/>
    <n v="102.74"/>
    <n v="21362.51"/>
    <n v="0"/>
    <n v="0"/>
    <n v="0"/>
    <n v="32.58"/>
    <n v="21319.25"/>
    <n v="0"/>
    <n v="0"/>
    <n v="26.9"/>
    <n v="102.74"/>
    <n v="0"/>
    <n v="0"/>
    <n v="0"/>
    <n v="0"/>
    <n v="0"/>
  </r>
  <r>
    <s v="32-L00-C28"/>
    <x v="4"/>
    <x v="274"/>
    <x v="847"/>
    <n v="4350.28"/>
    <x v="4"/>
    <x v="0"/>
    <x v="1293"/>
    <s v="AHWATUKEE FS-18 SL  "/>
    <s v=" "/>
    <s v=" "/>
    <x v="4"/>
    <x v="274"/>
    <x v="847"/>
    <n v="319122"/>
    <n v="0"/>
    <s v=" "/>
    <s v=" "/>
    <s v="32L00C28"/>
    <n v="4350.28"/>
    <n v="0"/>
    <n v="0"/>
    <n v="0"/>
    <n v="0"/>
    <n v="4334.8599999999997"/>
    <n v="0"/>
    <n v="0"/>
    <n v="5.48"/>
    <n v="20.9"/>
    <n v="4343.6499999999996"/>
    <n v="0"/>
    <n v="0"/>
    <n v="0"/>
    <n v="6.63"/>
    <n v="4334.8599999999997"/>
    <n v="0"/>
    <n v="0"/>
    <n v="5.48"/>
    <n v="20.9"/>
    <n v="0"/>
    <n v="0"/>
    <n v="0"/>
    <n v="0"/>
    <n v="0"/>
  </r>
  <r>
    <s v="32-L00-C29"/>
    <x v="4"/>
    <x v="274"/>
    <x v="848"/>
    <n v="1008.11"/>
    <x v="4"/>
    <x v="0"/>
    <x v="1294"/>
    <s v="SUN LAKES # 11 SL   "/>
    <s v=" "/>
    <s v=" "/>
    <x v="4"/>
    <x v="274"/>
    <x v="848"/>
    <n v="319122"/>
    <n v="0"/>
    <s v=" "/>
    <s v=" "/>
    <s v="32L00C29"/>
    <n v="1116.3900000000001"/>
    <n v="0"/>
    <n v="0"/>
    <n v="153.63999999999999"/>
    <n v="45.36"/>
    <n v="822.84"/>
    <n v="0"/>
    <n v="0"/>
    <n v="1549.01"/>
    <n v="1734.28"/>
    <n v="1083.98"/>
    <n v="0"/>
    <n v="0"/>
    <n v="153.63999999999999"/>
    <n v="186.05"/>
    <n v="822.84"/>
    <n v="0"/>
    <n v="0"/>
    <n v="1395.37"/>
    <n v="1688.92"/>
    <n v="0"/>
    <n v="0"/>
    <n v="0"/>
    <n v="0"/>
    <n v="0"/>
  </r>
  <r>
    <s v="32-L00-C30"/>
    <x v="4"/>
    <x v="274"/>
    <x v="849"/>
    <n v="42.84"/>
    <x v="4"/>
    <x v="0"/>
    <x v="1295"/>
    <s v="GILBERT SL 85-24    "/>
    <s v=" "/>
    <s v=" "/>
    <x v="4"/>
    <x v="274"/>
    <x v="849"/>
    <n v="317122"/>
    <n v="0"/>
    <s v=" "/>
    <s v=" "/>
    <n v="30100000"/>
    <n v="46.33"/>
    <n v="0"/>
    <n v="0"/>
    <n v="46.33"/>
    <n v="42.84"/>
    <n v="15.46"/>
    <n v="0"/>
    <n v="0"/>
    <n v="663.78"/>
    <n v="691.16"/>
    <n v="22.1"/>
    <n v="0"/>
    <n v="0"/>
    <n v="22.1"/>
    <n v="46.33"/>
    <n v="15.46"/>
    <n v="0"/>
    <n v="0"/>
    <n v="617.45000000000005"/>
    <n v="648.32000000000005"/>
    <n v="0"/>
    <n v="0"/>
    <n v="0"/>
    <n v="0"/>
    <n v="0"/>
  </r>
  <r>
    <s v="32-L00-C31"/>
    <x v="4"/>
    <x v="274"/>
    <x v="850"/>
    <n v="54.5"/>
    <x v="4"/>
    <x v="0"/>
    <x v="1296"/>
    <s v="GILBERT SL 86-05    "/>
    <s v=" "/>
    <s v=" "/>
    <x v="4"/>
    <x v="274"/>
    <x v="850"/>
    <n v="317122"/>
    <n v="0"/>
    <s v=" "/>
    <s v=" "/>
    <n v="30100000"/>
    <n v="32"/>
    <n v="0"/>
    <n v="0"/>
    <n v="32"/>
    <n v="54.5"/>
    <n v="0.12"/>
    <n v="0"/>
    <n v="0"/>
    <n v="1069.93"/>
    <n v="1124.31"/>
    <n v="79.98"/>
    <n v="0"/>
    <n v="0"/>
    <n v="79.98"/>
    <n v="32"/>
    <n v="0.12"/>
    <n v="0"/>
    <n v="0"/>
    <n v="1037.93"/>
    <n v="1069.81"/>
    <n v="0"/>
    <n v="0"/>
    <n v="0"/>
    <n v="0"/>
    <n v="0"/>
  </r>
  <r>
    <s v="32-L00-C32"/>
    <x v="4"/>
    <x v="274"/>
    <x v="851"/>
    <n v="1723.37"/>
    <x v="4"/>
    <x v="0"/>
    <x v="1297"/>
    <s v="CRIMSON COVE SL     "/>
    <s v=" "/>
    <s v=" "/>
    <x v="4"/>
    <x v="274"/>
    <x v="851"/>
    <n v="319122"/>
    <n v="0"/>
    <s v=" "/>
    <s v=" "/>
    <s v="32L00C32"/>
    <n v="1796.96"/>
    <n v="0"/>
    <n v="0"/>
    <n v="210.84"/>
    <n v="137.25"/>
    <n v="1439.47"/>
    <n v="0"/>
    <n v="0"/>
    <n v="2125.15"/>
    <n v="2409.0500000000002"/>
    <n v="1942.71"/>
    <n v="0"/>
    <n v="0"/>
    <n v="210.84"/>
    <n v="65.09"/>
    <n v="1439.47"/>
    <n v="0"/>
    <n v="0"/>
    <n v="1914.31"/>
    <n v="2271.8000000000002"/>
    <n v="0"/>
    <n v="0"/>
    <n v="0"/>
    <n v="0"/>
    <n v="0"/>
  </r>
  <r>
    <s v="32-L00-C34"/>
    <x v="4"/>
    <x v="274"/>
    <x v="852"/>
    <n v="28638.35"/>
    <x v="4"/>
    <x v="0"/>
    <x v="1298"/>
    <s v="PARK HILL SL        "/>
    <s v=" "/>
    <s v=" "/>
    <x v="4"/>
    <x v="274"/>
    <x v="852"/>
    <n v="319122"/>
    <n v="0"/>
    <s v=" "/>
    <s v=" "/>
    <s v="32L00C34"/>
    <n v="28638.35"/>
    <n v="0"/>
    <n v="0"/>
    <n v="0"/>
    <n v="0"/>
    <n v="28536.83"/>
    <n v="0"/>
    <n v="0"/>
    <n v="36.020000000000003"/>
    <n v="137.54"/>
    <n v="28594.73"/>
    <n v="0"/>
    <n v="0"/>
    <n v="0"/>
    <n v="43.62"/>
    <n v="28536.83"/>
    <n v="0"/>
    <n v="0"/>
    <n v="36.020000000000003"/>
    <n v="137.54"/>
    <n v="0"/>
    <n v="0"/>
    <n v="0"/>
    <n v="0"/>
    <n v="0"/>
  </r>
  <r>
    <s v="32-L00-C35"/>
    <x v="4"/>
    <x v="274"/>
    <x v="853"/>
    <n v="138.77000000000001"/>
    <x v="4"/>
    <x v="0"/>
    <x v="1299"/>
    <s v="PARADISE VLLY LAND#1"/>
    <s v=" "/>
    <s v=" "/>
    <x v="4"/>
    <x v="274"/>
    <x v="853"/>
    <n v="319122"/>
    <n v="0"/>
    <s v=" "/>
    <s v=" "/>
    <s v="32L00C35"/>
    <n v="138.77000000000001"/>
    <n v="0"/>
    <n v="0"/>
    <n v="0"/>
    <n v="0"/>
    <n v="138.29"/>
    <n v="0"/>
    <n v="0"/>
    <n v="0.18"/>
    <n v="0.66"/>
    <n v="138.56"/>
    <n v="0"/>
    <n v="0"/>
    <n v="0"/>
    <n v="0.21"/>
    <n v="138.29"/>
    <n v="0"/>
    <n v="0"/>
    <n v="0.18"/>
    <n v="0.66"/>
    <n v="0"/>
    <n v="0"/>
    <n v="0"/>
    <n v="0"/>
    <n v="0"/>
  </r>
  <r>
    <s v="32-L00-C36"/>
    <x v="4"/>
    <x v="274"/>
    <x v="854"/>
    <n v="83.99"/>
    <x v="4"/>
    <x v="0"/>
    <x v="1300"/>
    <s v="SL-8510-399         "/>
    <s v=" "/>
    <s v=" "/>
    <x v="4"/>
    <x v="274"/>
    <x v="854"/>
    <n v="318122"/>
    <n v="0"/>
    <s v=" "/>
    <s v=" "/>
    <n v="30100000"/>
    <n v="138.77000000000001"/>
    <n v="0"/>
    <n v="0"/>
    <n v="138.77000000000001"/>
    <n v="83.99"/>
    <n v="0"/>
    <n v="0"/>
    <n v="0"/>
    <n v="1626.68"/>
    <n v="1710.67"/>
    <n v="83.54"/>
    <n v="0"/>
    <n v="0"/>
    <n v="83.54"/>
    <n v="138.77000000000001"/>
    <n v="0"/>
    <n v="0"/>
    <n v="0"/>
    <n v="1487.91"/>
    <n v="1626.68"/>
    <n v="0"/>
    <n v="0"/>
    <n v="0"/>
    <n v="0"/>
    <n v="0"/>
  </r>
  <r>
    <s v="32-L00-C37"/>
    <x v="4"/>
    <x v="274"/>
    <x v="855"/>
    <n v="28.81"/>
    <x v="4"/>
    <x v="0"/>
    <x v="1301"/>
    <s v="SL-8509-396         "/>
    <s v=" "/>
    <s v=" "/>
    <x v="4"/>
    <x v="274"/>
    <x v="855"/>
    <n v="318122"/>
    <n v="0"/>
    <s v=" "/>
    <s v=" "/>
    <n v="30100000"/>
    <n v="237.1"/>
    <n v="0"/>
    <n v="0"/>
    <n v="237.1"/>
    <n v="28.81"/>
    <n v="0"/>
    <n v="0"/>
    <n v="0"/>
    <n v="1835.61"/>
    <n v="1864.42"/>
    <n v="76.64"/>
    <n v="0"/>
    <n v="0"/>
    <n v="76.64"/>
    <n v="237.1"/>
    <n v="0"/>
    <n v="0"/>
    <n v="0"/>
    <n v="1598.51"/>
    <n v="1835.61"/>
    <n v="0"/>
    <n v="0"/>
    <n v="0"/>
    <n v="0"/>
    <n v="0"/>
  </r>
  <r>
    <s v="32-L00-C38"/>
    <x v="4"/>
    <x v="274"/>
    <x v="856"/>
    <n v="30.07"/>
    <x v="4"/>
    <x v="0"/>
    <x v="1302"/>
    <s v="SL-8510-400         "/>
    <s v=" "/>
    <s v=" "/>
    <x v="4"/>
    <x v="274"/>
    <x v="856"/>
    <n v="318122"/>
    <n v="0"/>
    <s v=" "/>
    <s v=" "/>
    <n v="30100000"/>
    <n v="96.45"/>
    <n v="0"/>
    <n v="0"/>
    <n v="96.45"/>
    <n v="30.07"/>
    <n v="0"/>
    <n v="0"/>
    <n v="0"/>
    <n v="1254.46"/>
    <n v="1284.53"/>
    <n v="37.19"/>
    <n v="0"/>
    <n v="0"/>
    <n v="37.19"/>
    <n v="96.45"/>
    <n v="0"/>
    <n v="0"/>
    <n v="0"/>
    <n v="1158.01"/>
    <n v="1254.46"/>
    <n v="0"/>
    <n v="0"/>
    <n v="0"/>
    <n v="0"/>
    <n v="0"/>
  </r>
  <r>
    <s v="32-L00-C39"/>
    <x v="4"/>
    <x v="274"/>
    <x v="857"/>
    <n v="140.51"/>
    <x v="4"/>
    <x v="0"/>
    <x v="1303"/>
    <s v="SL-8602-407         "/>
    <s v=" "/>
    <s v=" "/>
    <x v="4"/>
    <x v="274"/>
    <x v="857"/>
    <n v="318122"/>
    <n v="0"/>
    <s v=" "/>
    <s v=" "/>
    <n v="30100000"/>
    <n v="88.42"/>
    <n v="0"/>
    <n v="0"/>
    <n v="88.42"/>
    <n v="140.51"/>
    <n v="47.76"/>
    <n v="0"/>
    <n v="0"/>
    <n v="1164.6099999999999"/>
    <n v="1257.3599999999999"/>
    <n v="71.45"/>
    <n v="0"/>
    <n v="0"/>
    <n v="71.45"/>
    <n v="88.42"/>
    <n v="47.76"/>
    <n v="0"/>
    <n v="0"/>
    <n v="1076.19"/>
    <n v="1116.8499999999999"/>
    <n v="0"/>
    <n v="0"/>
    <n v="0"/>
    <n v="0"/>
    <n v="0"/>
  </r>
  <r>
    <s v="32-L00-C40"/>
    <x v="4"/>
    <x v="274"/>
    <x v="858"/>
    <n v="0"/>
    <x v="4"/>
    <x v="0"/>
    <x v="1304"/>
    <s v="SL-8604-408         "/>
    <s v=" "/>
    <s v=" "/>
    <x v="4"/>
    <x v="274"/>
    <x v="858"/>
    <n v="318122"/>
    <n v="0"/>
    <s v=" "/>
    <s v=" "/>
    <n v="30100000"/>
    <n v="0"/>
    <n v="0"/>
    <n v="0"/>
    <n v="0"/>
    <n v="0"/>
    <n v="0"/>
    <n v="0"/>
    <n v="0"/>
    <n v="0"/>
    <n v="0"/>
    <n v="0"/>
    <n v="0"/>
    <n v="0"/>
    <n v="0"/>
    <n v="0"/>
    <n v="0"/>
    <n v="0"/>
    <n v="0"/>
    <n v="0"/>
    <n v="0"/>
    <n v="0"/>
    <n v="0"/>
    <n v="0"/>
    <n v="0"/>
    <n v="0"/>
  </r>
  <r>
    <s v="32-L00-C41"/>
    <x v="4"/>
    <x v="274"/>
    <x v="859"/>
    <n v="37.5"/>
    <x v="4"/>
    <x v="0"/>
    <x v="1305"/>
    <s v="SL-8512-403         "/>
    <s v=" "/>
    <s v=" "/>
    <x v="4"/>
    <x v="274"/>
    <x v="859"/>
    <n v="318122"/>
    <n v="0"/>
    <s v=" "/>
    <s v=" "/>
    <n v="30100000"/>
    <n v="101.81"/>
    <n v="0"/>
    <n v="0"/>
    <n v="101.81"/>
    <n v="37.5"/>
    <n v="6.36"/>
    <n v="0"/>
    <n v="0"/>
    <n v="1942.86"/>
    <n v="1974"/>
    <n v="50.92"/>
    <n v="0"/>
    <n v="0"/>
    <n v="50.92"/>
    <n v="101.81"/>
    <n v="6.36"/>
    <n v="0"/>
    <n v="0"/>
    <n v="1841.05"/>
    <n v="1936.5"/>
    <n v="0"/>
    <n v="0"/>
    <n v="0"/>
    <n v="0"/>
    <n v="0"/>
  </r>
  <r>
    <s v="32-L00-C42"/>
    <x v="4"/>
    <x v="274"/>
    <x v="860"/>
    <n v="60.23"/>
    <x v="4"/>
    <x v="0"/>
    <x v="1306"/>
    <s v="SL-8604-409         "/>
    <s v=" "/>
    <s v=" "/>
    <x v="4"/>
    <x v="274"/>
    <x v="860"/>
    <n v="318122"/>
    <n v="0"/>
    <s v=" "/>
    <s v=" "/>
    <n v="30100000"/>
    <n v="101.31"/>
    <n v="0"/>
    <n v="0"/>
    <n v="101.31"/>
    <n v="60.23"/>
    <n v="46.07"/>
    <n v="0"/>
    <n v="0"/>
    <n v="1797.34"/>
    <n v="1811.5"/>
    <n v="84.98"/>
    <n v="0"/>
    <n v="0"/>
    <n v="84.98"/>
    <n v="101.31"/>
    <n v="46.07"/>
    <n v="0"/>
    <n v="0"/>
    <n v="1696.03"/>
    <n v="1751.27"/>
    <n v="0"/>
    <n v="0"/>
    <n v="0"/>
    <n v="0"/>
    <n v="0"/>
  </r>
  <r>
    <s v="32-L00-C43"/>
    <x v="4"/>
    <x v="274"/>
    <x v="861"/>
    <n v="52.67"/>
    <x v="4"/>
    <x v="0"/>
    <x v="1307"/>
    <s v="SL-8512-404         "/>
    <s v=" "/>
    <s v=" "/>
    <x v="4"/>
    <x v="274"/>
    <x v="861"/>
    <n v="318122"/>
    <n v="0"/>
    <s v=" "/>
    <s v=" "/>
    <n v="30100000"/>
    <n v="97.94"/>
    <n v="0"/>
    <n v="0"/>
    <n v="97.94"/>
    <n v="52.67"/>
    <n v="0"/>
    <n v="0"/>
    <n v="0"/>
    <n v="1563.07"/>
    <n v="1615.74"/>
    <n v="70.650000000000006"/>
    <n v="0"/>
    <n v="0"/>
    <n v="70.650000000000006"/>
    <n v="97.94"/>
    <n v="0"/>
    <n v="0"/>
    <n v="0"/>
    <n v="1465.13"/>
    <n v="1563.07"/>
    <n v="0"/>
    <n v="0"/>
    <n v="0"/>
    <n v="0"/>
    <n v="0"/>
  </r>
  <r>
    <s v="32-L00-C44"/>
    <x v="4"/>
    <x v="274"/>
    <x v="862"/>
    <n v="56.33"/>
    <x v="4"/>
    <x v="0"/>
    <x v="1308"/>
    <s v="SL-8510-401         "/>
    <s v=" "/>
    <s v=" "/>
    <x v="4"/>
    <x v="274"/>
    <x v="862"/>
    <n v="318122"/>
    <n v="0"/>
    <s v=" "/>
    <s v=" "/>
    <n v="30100000"/>
    <n v="149.82"/>
    <n v="0"/>
    <n v="0"/>
    <n v="149.82"/>
    <n v="56.33"/>
    <n v="0.21"/>
    <n v="0"/>
    <n v="0"/>
    <n v="2035.89"/>
    <n v="2092.0100000000002"/>
    <n v="93.14"/>
    <n v="0"/>
    <n v="0"/>
    <n v="93.14"/>
    <n v="149.82"/>
    <n v="0.21"/>
    <n v="0"/>
    <n v="0"/>
    <n v="1886.07"/>
    <n v="2035.68"/>
    <n v="0"/>
    <n v="0"/>
    <n v="0"/>
    <n v="0"/>
    <n v="0"/>
  </r>
  <r>
    <s v="32-L00-C45"/>
    <x v="4"/>
    <x v="274"/>
    <x v="863"/>
    <n v="52.7"/>
    <x v="4"/>
    <x v="0"/>
    <x v="1309"/>
    <s v="SL-8511-402         "/>
    <s v=" "/>
    <s v=" "/>
    <x v="4"/>
    <x v="274"/>
    <x v="863"/>
    <n v="318122"/>
    <n v="0"/>
    <s v=" "/>
    <s v=" "/>
    <n v="30100000"/>
    <n v="107.56"/>
    <n v="0"/>
    <n v="0"/>
    <n v="107.56"/>
    <n v="52.7"/>
    <n v="24.04"/>
    <n v="0"/>
    <n v="0"/>
    <n v="2082.84"/>
    <n v="2111.5"/>
    <n v="57.27"/>
    <n v="0"/>
    <n v="0"/>
    <n v="57.27"/>
    <n v="107.56"/>
    <n v="24.04"/>
    <n v="0"/>
    <n v="0"/>
    <n v="1975.28"/>
    <n v="2058.8000000000002"/>
    <n v="0"/>
    <n v="0"/>
    <n v="0"/>
    <n v="0"/>
    <n v="0"/>
  </r>
  <r>
    <s v="32-L00-C46"/>
    <x v="4"/>
    <x v="274"/>
    <x v="864"/>
    <n v="0"/>
    <x v="4"/>
    <x v="0"/>
    <x v="1310"/>
    <s v="SL-8512-405         "/>
    <s v=" "/>
    <s v=" "/>
    <x v="4"/>
    <x v="274"/>
    <x v="864"/>
    <n v="318122"/>
    <n v="0"/>
    <s v=" "/>
    <s v=" "/>
    <n v="30100000"/>
    <n v="45.18"/>
    <n v="0"/>
    <n v="0"/>
    <n v="45.18"/>
    <n v="0"/>
    <n v="10.02"/>
    <n v="0"/>
    <n v="0"/>
    <n v="468.53"/>
    <n v="458.51"/>
    <n v="0"/>
    <n v="0"/>
    <n v="0"/>
    <n v="0"/>
    <n v="45.18"/>
    <n v="10.02"/>
    <n v="0"/>
    <n v="0"/>
    <n v="423.35"/>
    <n v="458.51"/>
    <n v="0"/>
    <n v="0"/>
    <n v="0"/>
    <n v="0"/>
    <n v="0"/>
  </r>
  <r>
    <s v="32-L00-C47"/>
    <x v="4"/>
    <x v="274"/>
    <x v="865"/>
    <n v="8.32"/>
    <x v="4"/>
    <x v="0"/>
    <x v="1311"/>
    <s v="SL-8605-410         "/>
    <s v=" "/>
    <s v=" "/>
    <x v="4"/>
    <x v="274"/>
    <x v="865"/>
    <n v="318122"/>
    <n v="0"/>
    <s v=" "/>
    <s v=" "/>
    <n v="30100000"/>
    <n v="34.47"/>
    <n v="0"/>
    <n v="0"/>
    <n v="34.47"/>
    <n v="8.32"/>
    <n v="0"/>
    <n v="0"/>
    <n v="0"/>
    <n v="283.92"/>
    <n v="292.24"/>
    <n v="12.18"/>
    <n v="0"/>
    <n v="0"/>
    <n v="12.18"/>
    <n v="34.47"/>
    <n v="0"/>
    <n v="0"/>
    <n v="0"/>
    <n v="249.45"/>
    <n v="283.92"/>
    <n v="0"/>
    <n v="0"/>
    <n v="0"/>
    <n v="0"/>
    <n v="0"/>
  </r>
  <r>
    <s v="32-L00-C48"/>
    <x v="4"/>
    <x v="274"/>
    <x v="866"/>
    <n v="87.58"/>
    <x v="4"/>
    <x v="0"/>
    <x v="1312"/>
    <s v="SL-8605-411         "/>
    <s v=" "/>
    <s v=" "/>
    <x v="4"/>
    <x v="274"/>
    <x v="866"/>
    <n v="318122"/>
    <n v="0"/>
    <s v=" "/>
    <s v=" "/>
    <n v="30100000"/>
    <n v="69.64"/>
    <n v="0"/>
    <n v="0"/>
    <n v="69.64"/>
    <n v="87.58"/>
    <n v="62.08"/>
    <n v="0"/>
    <n v="0"/>
    <n v="2547.7600000000002"/>
    <n v="2573.2600000000002"/>
    <n v="106.81"/>
    <n v="0"/>
    <n v="0"/>
    <n v="106.88"/>
    <n v="69.709999999999994"/>
    <n v="62.08"/>
    <n v="0"/>
    <n v="0"/>
    <n v="2478.12"/>
    <n v="2485.6799999999998"/>
    <n v="0"/>
    <n v="0"/>
    <n v="0"/>
    <n v="0"/>
    <n v="0"/>
  </r>
  <r>
    <s v="32-L00-C49"/>
    <x v="4"/>
    <x v="274"/>
    <x v="867"/>
    <n v="0"/>
    <x v="4"/>
    <x v="0"/>
    <x v="1313"/>
    <s v="SL-8607-413         "/>
    <s v=" "/>
    <s v=" "/>
    <x v="4"/>
    <x v="274"/>
    <x v="867"/>
    <n v="318122"/>
    <n v="0"/>
    <s v=" "/>
    <s v=" "/>
    <n v="30100000"/>
    <n v="92.64"/>
    <n v="0"/>
    <n v="0"/>
    <n v="92.64"/>
    <n v="0"/>
    <n v="0.42"/>
    <n v="0"/>
    <n v="0"/>
    <n v="1572.79"/>
    <n v="1572.37"/>
    <n v="85.82"/>
    <n v="0"/>
    <n v="0"/>
    <n v="85.82"/>
    <n v="92.64"/>
    <n v="0.42"/>
    <n v="0"/>
    <n v="0"/>
    <n v="1480.15"/>
    <n v="1572.37"/>
    <n v="0"/>
    <n v="0"/>
    <n v="0"/>
    <n v="0"/>
    <n v="0"/>
  </r>
  <r>
    <s v="32-L00-C50"/>
    <x v="4"/>
    <x v="274"/>
    <x v="868"/>
    <n v="10227.26"/>
    <x v="4"/>
    <x v="0"/>
    <x v="1314"/>
    <s v="PARQUE VISTA EST # 1"/>
    <s v=" "/>
    <s v=" "/>
    <x v="4"/>
    <x v="274"/>
    <x v="868"/>
    <n v="319122"/>
    <n v="0"/>
    <s v=" "/>
    <s v=" "/>
    <s v="32L00C50"/>
    <n v="10227.26"/>
    <n v="0"/>
    <n v="0"/>
    <n v="0"/>
    <n v="0"/>
    <n v="10190.99"/>
    <n v="0"/>
    <n v="0"/>
    <n v="12.86"/>
    <n v="49.13"/>
    <n v="10211.69"/>
    <n v="0"/>
    <n v="0"/>
    <n v="0"/>
    <n v="15.57"/>
    <n v="10190.99"/>
    <n v="0"/>
    <n v="0"/>
    <n v="12.86"/>
    <n v="49.13"/>
    <n v="0"/>
    <n v="0"/>
    <n v="0"/>
    <n v="0"/>
    <n v="0"/>
  </r>
  <r>
    <s v="32-L00-C51"/>
    <x v="4"/>
    <x v="274"/>
    <x v="869"/>
    <n v="4777.17"/>
    <x v="4"/>
    <x v="0"/>
    <x v="1315"/>
    <s v="SUN LAKES # 15 SL   "/>
    <s v=" "/>
    <s v=" "/>
    <x v="4"/>
    <x v="274"/>
    <x v="869"/>
    <n v="319122"/>
    <n v="0"/>
    <s v=" "/>
    <s v=" "/>
    <s v="32L00C51"/>
    <n v="5073.2"/>
    <n v="0"/>
    <n v="0"/>
    <n v="658.48"/>
    <n v="362.45"/>
    <n v="3756.44"/>
    <n v="0"/>
    <n v="0"/>
    <n v="6639.51"/>
    <n v="7660.24"/>
    <n v="4826.37"/>
    <n v="0"/>
    <n v="0"/>
    <n v="658.48"/>
    <n v="905.31"/>
    <n v="3756.44"/>
    <n v="0"/>
    <n v="0"/>
    <n v="5981.03"/>
    <n v="7297.79"/>
    <n v="0"/>
    <n v="0"/>
    <n v="0"/>
    <n v="0"/>
    <n v="0"/>
  </r>
  <r>
    <s v="32-L00-C52"/>
    <x v="4"/>
    <x v="274"/>
    <x v="870"/>
    <n v="8429.26"/>
    <x v="4"/>
    <x v="0"/>
    <x v="1316"/>
    <s v="TURTLE ROCK SL      "/>
    <s v=" "/>
    <s v=" "/>
    <x v="4"/>
    <x v="274"/>
    <x v="870"/>
    <n v="319122"/>
    <n v="0"/>
    <s v=" "/>
    <s v=" "/>
    <s v="32L00C52"/>
    <n v="8429.26"/>
    <n v="0"/>
    <n v="0"/>
    <n v="0"/>
    <n v="0"/>
    <n v="8399.3799999999992"/>
    <n v="0"/>
    <n v="0"/>
    <n v="10.6"/>
    <n v="40.479999999999997"/>
    <n v="8416.42"/>
    <n v="0"/>
    <n v="0"/>
    <n v="0"/>
    <n v="12.84"/>
    <n v="8399.3799999999992"/>
    <n v="0"/>
    <n v="0"/>
    <n v="10.6"/>
    <n v="40.479999999999997"/>
    <n v="0"/>
    <n v="0"/>
    <n v="0"/>
    <n v="0"/>
    <n v="0"/>
  </r>
  <r>
    <s v="32-L00-C53"/>
    <x v="4"/>
    <x v="274"/>
    <x v="871"/>
    <n v="3218.64"/>
    <x v="4"/>
    <x v="0"/>
    <x v="1317"/>
    <s v="WESTRIDGE GLENN U-3 "/>
    <s v=" "/>
    <s v=" "/>
    <x v="4"/>
    <x v="274"/>
    <x v="871"/>
    <n v="319122"/>
    <n v="0"/>
    <s v=" "/>
    <s v=" "/>
    <s v="32L00C53"/>
    <n v="3218.64"/>
    <n v="0"/>
    <n v="0"/>
    <n v="0"/>
    <n v="0"/>
    <n v="3207.24"/>
    <n v="0"/>
    <n v="0"/>
    <n v="4.04"/>
    <n v="15.44"/>
    <n v="3213.75"/>
    <n v="0"/>
    <n v="0"/>
    <n v="0"/>
    <n v="4.8899999999999997"/>
    <n v="3207.24"/>
    <n v="0"/>
    <n v="0"/>
    <n v="4.04"/>
    <n v="15.44"/>
    <n v="0"/>
    <n v="0"/>
    <n v="0"/>
    <n v="0"/>
    <n v="0"/>
  </r>
  <r>
    <s v="32-L00-C54"/>
    <x v="4"/>
    <x v="274"/>
    <x v="872"/>
    <n v="4070.7"/>
    <x v="4"/>
    <x v="0"/>
    <x v="1318"/>
    <s v="VILLAGE N CYN RANCH "/>
    <s v=" "/>
    <s v=" "/>
    <x v="4"/>
    <x v="274"/>
    <x v="872"/>
    <n v="319122"/>
    <n v="0"/>
    <s v=" "/>
    <s v=" "/>
    <s v="32L00C54"/>
    <n v="4070.7"/>
    <n v="0"/>
    <n v="0"/>
    <n v="0"/>
    <n v="0"/>
    <n v="4056.27"/>
    <n v="0"/>
    <n v="0"/>
    <n v="5.12"/>
    <n v="19.55"/>
    <n v="4064.49"/>
    <n v="0"/>
    <n v="0"/>
    <n v="0"/>
    <n v="6.21"/>
    <n v="4056.27"/>
    <n v="0"/>
    <n v="0"/>
    <n v="5.12"/>
    <n v="19.55"/>
    <n v="0"/>
    <n v="0"/>
    <n v="0"/>
    <n v="0"/>
    <n v="0"/>
  </r>
  <r>
    <s v="32-L00-C55"/>
    <x v="4"/>
    <x v="274"/>
    <x v="873"/>
    <n v="2054.4699999999998"/>
    <x v="4"/>
    <x v="0"/>
    <x v="1319"/>
    <s v="MORLEN MEADOWS III  "/>
    <s v=" "/>
    <s v=" "/>
    <x v="4"/>
    <x v="274"/>
    <x v="873"/>
    <n v="319122"/>
    <n v="0"/>
    <s v=" "/>
    <s v=" "/>
    <s v="32L00C55"/>
    <n v="2054.4699999999998"/>
    <n v="0"/>
    <n v="0"/>
    <n v="0"/>
    <n v="0"/>
    <n v="2047.18"/>
    <n v="0"/>
    <n v="0"/>
    <n v="2.58"/>
    <n v="9.8699999999999992"/>
    <n v="2051.35"/>
    <n v="0"/>
    <n v="0"/>
    <n v="0"/>
    <n v="3.12"/>
    <n v="2047.18"/>
    <n v="0"/>
    <n v="0"/>
    <n v="2.58"/>
    <n v="9.8699999999999992"/>
    <n v="0"/>
    <n v="0"/>
    <n v="0"/>
    <n v="0"/>
    <n v="0"/>
  </r>
  <r>
    <s v="32-L00-C56"/>
    <x v="4"/>
    <x v="274"/>
    <x v="874"/>
    <n v="31.91"/>
    <x v="4"/>
    <x v="0"/>
    <x v="1320"/>
    <s v="GILBERT SL 86-06    "/>
    <s v=" "/>
    <s v=" "/>
    <x v="4"/>
    <x v="274"/>
    <x v="874"/>
    <n v="317122"/>
    <n v="0"/>
    <s v=" "/>
    <s v=" "/>
    <n v="30100000"/>
    <n v="0"/>
    <n v="0"/>
    <n v="0"/>
    <n v="0"/>
    <n v="31.91"/>
    <n v="7.03"/>
    <n v="0"/>
    <n v="0"/>
    <n v="472.33"/>
    <n v="497.21"/>
    <n v="7.85"/>
    <n v="0"/>
    <n v="0"/>
    <n v="7.85"/>
    <n v="0"/>
    <n v="7.03"/>
    <n v="0"/>
    <n v="0"/>
    <n v="472.33"/>
    <n v="465.3"/>
    <n v="0"/>
    <n v="0"/>
    <n v="0"/>
    <n v="0"/>
    <n v="0"/>
  </r>
  <r>
    <s v="32-L00-C57"/>
    <x v="4"/>
    <x v="274"/>
    <x v="875"/>
    <n v="37.17"/>
    <x v="4"/>
    <x v="0"/>
    <x v="1321"/>
    <s v="GILBERT SL 8501     "/>
    <s v=" "/>
    <s v=" "/>
    <x v="4"/>
    <x v="274"/>
    <x v="875"/>
    <n v="317122"/>
    <n v="0"/>
    <s v=" "/>
    <s v=" "/>
    <n v="30100000"/>
    <n v="128.19999999999999"/>
    <n v="0"/>
    <n v="0"/>
    <n v="128.19999999999999"/>
    <n v="37.17"/>
    <n v="39.92"/>
    <n v="0"/>
    <n v="0"/>
    <n v="1844.72"/>
    <n v="1841.97"/>
    <n v="84.34"/>
    <n v="0"/>
    <n v="0"/>
    <n v="84.34"/>
    <n v="128.19999999999999"/>
    <n v="39.92"/>
    <n v="0"/>
    <n v="0"/>
    <n v="1716.52"/>
    <n v="1804.8"/>
    <n v="0"/>
    <n v="0"/>
    <n v="0"/>
    <n v="0"/>
    <n v="0"/>
  </r>
  <r>
    <s v="32-L00-C58"/>
    <x v="4"/>
    <x v="274"/>
    <x v="876"/>
    <n v="12.74"/>
    <x v="4"/>
    <x v="0"/>
    <x v="1322"/>
    <s v="GILBERT SL 85-06    "/>
    <s v=" "/>
    <s v=" "/>
    <x v="4"/>
    <x v="274"/>
    <x v="876"/>
    <n v="317122"/>
    <n v="0"/>
    <s v=" "/>
    <s v=" "/>
    <n v="30100000"/>
    <n v="14.15"/>
    <n v="0"/>
    <n v="0"/>
    <n v="14.15"/>
    <n v="12.74"/>
    <n v="19.690000000000001"/>
    <n v="0"/>
    <n v="0"/>
    <n v="316.93"/>
    <n v="309.98"/>
    <n v="13.03"/>
    <n v="0"/>
    <n v="0"/>
    <n v="13.03"/>
    <n v="14.15"/>
    <n v="19.690000000000001"/>
    <n v="0"/>
    <n v="0"/>
    <n v="302.77999999999997"/>
    <n v="297.24"/>
    <n v="0"/>
    <n v="0"/>
    <n v="0"/>
    <n v="0"/>
    <n v="0"/>
  </r>
  <r>
    <s v="32-L00-C59"/>
    <x v="4"/>
    <x v="274"/>
    <x v="877"/>
    <n v="103.45"/>
    <x v="4"/>
    <x v="0"/>
    <x v="1323"/>
    <s v="GILBERT SL 85-02    "/>
    <s v=" "/>
    <s v=" "/>
    <x v="4"/>
    <x v="274"/>
    <x v="877"/>
    <n v="317122"/>
    <n v="0"/>
    <s v=" "/>
    <s v=" "/>
    <n v="30100000"/>
    <n v="91.38"/>
    <n v="0"/>
    <n v="0"/>
    <n v="91.38"/>
    <n v="103.45"/>
    <n v="0.2"/>
    <n v="0"/>
    <n v="0"/>
    <n v="1820.24"/>
    <n v="1923.49"/>
    <n v="55.17"/>
    <n v="0"/>
    <n v="0"/>
    <n v="55.17"/>
    <n v="91.38"/>
    <n v="0.2"/>
    <n v="0"/>
    <n v="0"/>
    <n v="1728.86"/>
    <n v="1820.04"/>
    <n v="0"/>
    <n v="0"/>
    <n v="0"/>
    <n v="0"/>
    <n v="0"/>
  </r>
  <r>
    <s v="32-L00-C60"/>
    <x v="4"/>
    <x v="274"/>
    <x v="878"/>
    <n v="0"/>
    <x v="4"/>
    <x v="0"/>
    <x v="1324"/>
    <s v="GILBERT SL 85-03    "/>
    <s v=" "/>
    <s v=" "/>
    <x v="4"/>
    <x v="274"/>
    <x v="878"/>
    <n v="317122"/>
    <n v="0"/>
    <s v=" "/>
    <s v=" "/>
    <n v="30100000"/>
    <n v="7.35"/>
    <n v="0"/>
    <n v="0"/>
    <n v="7.35"/>
    <n v="0"/>
    <n v="16.3"/>
    <n v="0"/>
    <n v="0"/>
    <n v="317.66000000000003"/>
    <n v="301.36"/>
    <n v="25.21"/>
    <n v="0"/>
    <n v="0"/>
    <n v="25.21"/>
    <n v="7.35"/>
    <n v="16.3"/>
    <n v="0"/>
    <n v="0"/>
    <n v="310.31"/>
    <n v="301.36"/>
    <n v="0"/>
    <n v="0"/>
    <n v="0"/>
    <n v="0"/>
    <n v="0"/>
  </r>
  <r>
    <s v="32-L00-C61"/>
    <x v="4"/>
    <x v="274"/>
    <x v="879"/>
    <n v="18.14"/>
    <x v="4"/>
    <x v="0"/>
    <x v="1325"/>
    <s v="GILBERT SL 85-05    "/>
    <s v=" "/>
    <s v=" "/>
    <x v="4"/>
    <x v="274"/>
    <x v="879"/>
    <n v="317122"/>
    <n v="0"/>
    <s v=" "/>
    <s v=" "/>
    <n v="30100000"/>
    <n v="53.29"/>
    <n v="0"/>
    <n v="0"/>
    <n v="53.29"/>
    <n v="18.14"/>
    <n v="8.44"/>
    <n v="0"/>
    <n v="0"/>
    <n v="1285.67"/>
    <n v="1295.3699999999999"/>
    <n v="48.31"/>
    <n v="0"/>
    <n v="0"/>
    <n v="48.31"/>
    <n v="53.29"/>
    <n v="8.44"/>
    <n v="0"/>
    <n v="0"/>
    <n v="1232.3800000000001"/>
    <n v="1277.23"/>
    <n v="0"/>
    <n v="0"/>
    <n v="0"/>
    <n v="0"/>
    <n v="0"/>
  </r>
  <r>
    <s v="32-L00-C62"/>
    <x v="4"/>
    <x v="274"/>
    <x v="880"/>
    <n v="25.33"/>
    <x v="4"/>
    <x v="0"/>
    <x v="1326"/>
    <s v="GILBERT SL 85-07    "/>
    <s v=" "/>
    <s v=" "/>
    <x v="4"/>
    <x v="274"/>
    <x v="880"/>
    <n v="317122"/>
    <n v="0"/>
    <s v=" "/>
    <s v=" "/>
    <n v="30100000"/>
    <n v="37.479999999999997"/>
    <n v="0"/>
    <n v="0"/>
    <n v="37.479999999999997"/>
    <n v="25.33"/>
    <n v="0.24"/>
    <n v="0"/>
    <n v="0"/>
    <n v="881.7"/>
    <n v="906.79"/>
    <n v="60.67"/>
    <n v="0"/>
    <n v="0"/>
    <n v="60.67"/>
    <n v="37.479999999999997"/>
    <n v="0.24"/>
    <n v="0"/>
    <n v="0"/>
    <n v="844.22"/>
    <n v="881.46"/>
    <n v="0"/>
    <n v="0"/>
    <n v="0"/>
    <n v="0"/>
    <n v="0"/>
  </r>
  <r>
    <s v="32-L00-C63"/>
    <x v="4"/>
    <x v="274"/>
    <x v="881"/>
    <n v="33.6"/>
    <x v="4"/>
    <x v="0"/>
    <x v="1327"/>
    <s v="GILBERT SL 85-09    "/>
    <s v=" "/>
    <s v=" "/>
    <x v="4"/>
    <x v="274"/>
    <x v="881"/>
    <n v="317122"/>
    <n v="0"/>
    <s v=" "/>
    <s v=" "/>
    <n v="30100000"/>
    <n v="46.98"/>
    <n v="0"/>
    <n v="0"/>
    <n v="46.98"/>
    <n v="33.6"/>
    <n v="9.5"/>
    <n v="0"/>
    <n v="0"/>
    <n v="797.86"/>
    <n v="821.96"/>
    <n v="73.77"/>
    <n v="0"/>
    <n v="0"/>
    <n v="73.77"/>
    <n v="46.98"/>
    <n v="9.5"/>
    <n v="0"/>
    <n v="0"/>
    <n v="750.88"/>
    <n v="788.36"/>
    <n v="0"/>
    <n v="0"/>
    <n v="0"/>
    <n v="0"/>
    <n v="0"/>
  </r>
  <r>
    <s v="32-L00-C64"/>
    <x v="4"/>
    <x v="274"/>
    <x v="882"/>
    <n v="19.72"/>
    <x v="4"/>
    <x v="0"/>
    <x v="1328"/>
    <s v="GILBERT SL 85-10    "/>
    <s v=" "/>
    <s v=" "/>
    <x v="4"/>
    <x v="274"/>
    <x v="882"/>
    <n v="317122"/>
    <n v="0"/>
    <s v=" "/>
    <s v=" "/>
    <n v="30100000"/>
    <n v="14.36"/>
    <n v="0"/>
    <n v="0"/>
    <n v="14.36"/>
    <n v="19.72"/>
    <n v="0"/>
    <n v="0"/>
    <n v="0"/>
    <n v="243.85"/>
    <n v="263.57"/>
    <n v="0"/>
    <n v="0"/>
    <n v="0"/>
    <n v="0"/>
    <n v="14.36"/>
    <n v="0"/>
    <n v="0"/>
    <n v="0"/>
    <n v="229.49"/>
    <n v="243.85"/>
    <n v="0"/>
    <n v="0"/>
    <n v="0"/>
    <n v="0"/>
    <n v="0"/>
  </r>
  <r>
    <s v="32-L00-C65"/>
    <x v="4"/>
    <x v="274"/>
    <x v="883"/>
    <n v="0.3"/>
    <x v="4"/>
    <x v="0"/>
    <x v="1329"/>
    <s v="GILBERT SL 85-08    "/>
    <s v=" "/>
    <s v=" "/>
    <x v="4"/>
    <x v="274"/>
    <x v="883"/>
    <n v="317122"/>
    <n v="0"/>
    <s v=" "/>
    <s v=" "/>
    <n v="30100000"/>
    <n v="1.07"/>
    <n v="0"/>
    <n v="0"/>
    <n v="1.07"/>
    <n v="0.3"/>
    <n v="0.82"/>
    <n v="0"/>
    <n v="0"/>
    <n v="17.079999999999998"/>
    <n v="16.559999999999999"/>
    <n v="1.68"/>
    <n v="0"/>
    <n v="0"/>
    <n v="1.68"/>
    <n v="1.07"/>
    <n v="0.82"/>
    <n v="0"/>
    <n v="0"/>
    <n v="16.010000000000002"/>
    <n v="16.260000000000002"/>
    <n v="0"/>
    <n v="0"/>
    <n v="0"/>
    <n v="0"/>
    <n v="0"/>
  </r>
  <r>
    <s v="32-L00-C66"/>
    <x v="4"/>
    <x v="274"/>
    <x v="884"/>
    <n v="45.81"/>
    <x v="4"/>
    <x v="0"/>
    <x v="1330"/>
    <s v="GILBERT SL 85-20    "/>
    <s v=" "/>
    <s v=" "/>
    <x v="4"/>
    <x v="274"/>
    <x v="884"/>
    <n v="317122"/>
    <n v="0"/>
    <s v=" "/>
    <s v=" "/>
    <n v="30100000"/>
    <n v="127.26"/>
    <n v="0"/>
    <n v="0"/>
    <n v="127.26"/>
    <n v="45.81"/>
    <n v="86.1"/>
    <n v="0"/>
    <n v="0"/>
    <n v="2120.2600000000002"/>
    <n v="2079.9699999999998"/>
    <n v="83.16"/>
    <n v="0"/>
    <n v="0"/>
    <n v="83.16"/>
    <n v="127.26"/>
    <n v="86.1"/>
    <n v="0"/>
    <n v="0"/>
    <n v="1993"/>
    <n v="2034.16"/>
    <n v="0"/>
    <n v="0"/>
    <n v="0"/>
    <n v="0"/>
    <n v="0"/>
  </r>
  <r>
    <s v="32-L00-C67"/>
    <x v="4"/>
    <x v="274"/>
    <x v="885"/>
    <n v="45.63"/>
    <x v="4"/>
    <x v="0"/>
    <x v="1331"/>
    <s v="GILBERT SL 85-15    "/>
    <s v=" "/>
    <s v=" "/>
    <x v="4"/>
    <x v="274"/>
    <x v="885"/>
    <n v="317122"/>
    <n v="0"/>
    <s v=" "/>
    <s v=" "/>
    <n v="30100000"/>
    <n v="13.33"/>
    <n v="0"/>
    <n v="0"/>
    <n v="13.33"/>
    <n v="45.63"/>
    <n v="60.26"/>
    <n v="0"/>
    <n v="0"/>
    <n v="971.57"/>
    <n v="956.94"/>
    <n v="49.18"/>
    <n v="0"/>
    <n v="0"/>
    <n v="49.18"/>
    <n v="13.33"/>
    <n v="60.26"/>
    <n v="0"/>
    <n v="0"/>
    <n v="958.24"/>
    <n v="911.31"/>
    <n v="0"/>
    <n v="0"/>
    <n v="0"/>
    <n v="0"/>
    <n v="0"/>
  </r>
  <r>
    <s v="32-L00-C68"/>
    <x v="4"/>
    <x v="274"/>
    <x v="886"/>
    <n v="56.54"/>
    <x v="4"/>
    <x v="0"/>
    <x v="1332"/>
    <s v="GILBERT SL 86-26    "/>
    <s v=" "/>
    <s v=" "/>
    <x v="4"/>
    <x v="274"/>
    <x v="886"/>
    <n v="317122"/>
    <n v="0"/>
    <s v=" "/>
    <s v=" "/>
    <n v="30100000"/>
    <n v="35.200000000000003"/>
    <n v="0"/>
    <n v="0"/>
    <n v="35.200000000000003"/>
    <n v="56.54"/>
    <n v="0"/>
    <n v="0"/>
    <n v="0"/>
    <n v="890.42"/>
    <n v="946.96"/>
    <n v="26.64"/>
    <n v="0"/>
    <n v="0"/>
    <n v="26.64"/>
    <n v="35.200000000000003"/>
    <n v="0"/>
    <n v="0"/>
    <n v="0"/>
    <n v="855.22"/>
    <n v="890.42"/>
    <n v="0"/>
    <n v="0"/>
    <n v="0"/>
    <n v="0"/>
    <n v="0"/>
  </r>
  <r>
    <s v="32-L00-C69"/>
    <x v="4"/>
    <x v="274"/>
    <x v="887"/>
    <n v="103.14"/>
    <x v="4"/>
    <x v="0"/>
    <x v="1333"/>
    <s v="GILBERT SL 85-17    "/>
    <s v=" "/>
    <s v=" "/>
    <x v="4"/>
    <x v="274"/>
    <x v="887"/>
    <n v="317122"/>
    <n v="0"/>
    <s v=" "/>
    <s v=" "/>
    <n v="30100000"/>
    <n v="161.44999999999999"/>
    <n v="0"/>
    <n v="0"/>
    <n v="161.44999999999999"/>
    <n v="103.14"/>
    <n v="46.56"/>
    <n v="0"/>
    <n v="0"/>
    <n v="2557.04"/>
    <n v="2613.62"/>
    <n v="48.46"/>
    <n v="0"/>
    <n v="0"/>
    <n v="48.46"/>
    <n v="161.44999999999999"/>
    <n v="46.56"/>
    <n v="0"/>
    <n v="0"/>
    <n v="2395.59"/>
    <n v="2510.48"/>
    <n v="0"/>
    <n v="0"/>
    <n v="0"/>
    <n v="0"/>
    <n v="0"/>
  </r>
  <r>
    <s v="32-L00-C70"/>
    <x v="4"/>
    <x v="274"/>
    <x v="888"/>
    <n v="11.24"/>
    <x v="4"/>
    <x v="0"/>
    <x v="1334"/>
    <s v="GILBERT SL 85-13    "/>
    <s v=" "/>
    <s v=" "/>
    <x v="4"/>
    <x v="274"/>
    <x v="888"/>
    <n v="317122"/>
    <n v="0"/>
    <s v=" "/>
    <s v=" "/>
    <n v="30100000"/>
    <n v="117.25"/>
    <n v="0"/>
    <n v="0"/>
    <n v="117.25"/>
    <n v="11.24"/>
    <n v="0.99"/>
    <n v="0"/>
    <n v="0"/>
    <n v="1084.92"/>
    <n v="1095.17"/>
    <n v="70.75"/>
    <n v="0"/>
    <n v="0"/>
    <n v="70.75"/>
    <n v="117.25"/>
    <n v="0.99"/>
    <n v="0"/>
    <n v="0"/>
    <n v="967.67"/>
    <n v="1083.93"/>
    <n v="0"/>
    <n v="0"/>
    <n v="0"/>
    <n v="0"/>
    <n v="0"/>
  </r>
  <r>
    <s v="32-L00-C71"/>
    <x v="4"/>
    <x v="274"/>
    <x v="889"/>
    <n v="22.6"/>
    <x v="4"/>
    <x v="0"/>
    <x v="1335"/>
    <s v="GILBERT SL 86-01    "/>
    <s v=" "/>
    <s v=" "/>
    <x v="4"/>
    <x v="274"/>
    <x v="889"/>
    <n v="317122"/>
    <n v="0"/>
    <s v=" "/>
    <s v=" "/>
    <n v="30100000"/>
    <n v="42.94"/>
    <n v="0"/>
    <n v="0"/>
    <n v="42.94"/>
    <n v="22.6"/>
    <n v="0"/>
    <n v="0"/>
    <n v="0"/>
    <n v="667.83"/>
    <n v="690.43"/>
    <n v="23.23"/>
    <n v="0"/>
    <n v="0"/>
    <n v="23.23"/>
    <n v="42.94"/>
    <n v="0"/>
    <n v="0"/>
    <n v="0"/>
    <n v="624.89"/>
    <n v="667.83"/>
    <n v="0"/>
    <n v="0"/>
    <n v="0"/>
    <n v="0"/>
    <n v="0"/>
  </r>
  <r>
    <s v="32-L00-C72"/>
    <x v="4"/>
    <x v="274"/>
    <x v="890"/>
    <n v="31.74"/>
    <x v="4"/>
    <x v="0"/>
    <x v="1336"/>
    <s v="GILBERT SL 85-14    "/>
    <s v=" "/>
    <s v=" "/>
    <x v="4"/>
    <x v="274"/>
    <x v="890"/>
    <n v="317122"/>
    <n v="0"/>
    <s v=" "/>
    <s v=" "/>
    <n v="30100000"/>
    <n v="205.21"/>
    <n v="0"/>
    <n v="0"/>
    <n v="205.21"/>
    <n v="31.74"/>
    <n v="14.12"/>
    <n v="0"/>
    <n v="0"/>
    <n v="1620.32"/>
    <n v="1637.94"/>
    <n v="51.53"/>
    <n v="0"/>
    <n v="0"/>
    <n v="51.53"/>
    <n v="205.21"/>
    <n v="14.12"/>
    <n v="0"/>
    <n v="0"/>
    <n v="1415.11"/>
    <n v="1606.2"/>
    <n v="0"/>
    <n v="0"/>
    <n v="0"/>
    <n v="0"/>
    <n v="0"/>
  </r>
  <r>
    <s v="32-L00-C73"/>
    <x v="4"/>
    <x v="274"/>
    <x v="891"/>
    <n v="14.95"/>
    <x v="4"/>
    <x v="0"/>
    <x v="1337"/>
    <s v="GILBERT SL 86-02    "/>
    <s v=" "/>
    <s v=" "/>
    <x v="4"/>
    <x v="274"/>
    <x v="891"/>
    <n v="317122"/>
    <n v="0"/>
    <s v=" "/>
    <s v=" "/>
    <n v="30100000"/>
    <n v="64.45"/>
    <n v="0"/>
    <n v="0"/>
    <n v="64.45"/>
    <n v="14.95"/>
    <n v="5.89"/>
    <n v="0"/>
    <n v="0"/>
    <n v="951.54"/>
    <n v="960.6"/>
    <n v="53.16"/>
    <n v="0"/>
    <n v="0"/>
    <n v="53.16"/>
    <n v="64.45"/>
    <n v="5.89"/>
    <n v="0"/>
    <n v="0"/>
    <n v="887.09"/>
    <n v="945.65"/>
    <n v="0"/>
    <n v="0"/>
    <n v="0"/>
    <n v="0"/>
    <n v="0"/>
  </r>
  <r>
    <s v="32-L00-C74"/>
    <x v="4"/>
    <x v="274"/>
    <x v="892"/>
    <n v="26.34"/>
    <x v="4"/>
    <x v="0"/>
    <x v="1338"/>
    <s v="GILBERT SL 86-03    "/>
    <s v=" "/>
    <s v=" "/>
    <x v="4"/>
    <x v="274"/>
    <x v="892"/>
    <n v="317122"/>
    <n v="0"/>
    <s v=" "/>
    <s v=" "/>
    <n v="30100000"/>
    <n v="11.72"/>
    <n v="0"/>
    <n v="0"/>
    <n v="11.72"/>
    <n v="26.34"/>
    <n v="0"/>
    <n v="0"/>
    <n v="0"/>
    <n v="283.76"/>
    <n v="310.10000000000002"/>
    <n v="0"/>
    <n v="0"/>
    <n v="0"/>
    <n v="0"/>
    <n v="11.72"/>
    <n v="0"/>
    <n v="0"/>
    <n v="0"/>
    <n v="272.04000000000002"/>
    <n v="283.76"/>
    <n v="0"/>
    <n v="0"/>
    <n v="0"/>
    <n v="0"/>
    <n v="0"/>
  </r>
  <r>
    <s v="32-L00-C75"/>
    <x v="4"/>
    <x v="274"/>
    <x v="893"/>
    <n v="13.86"/>
    <x v="4"/>
    <x v="0"/>
    <x v="1339"/>
    <s v="GILBERT SL 86-04    "/>
    <s v=" "/>
    <s v=" "/>
    <x v="4"/>
    <x v="274"/>
    <x v="893"/>
    <n v="317122"/>
    <n v="0"/>
    <s v=" "/>
    <s v=" "/>
    <n v="30100000"/>
    <n v="45.97"/>
    <n v="0"/>
    <n v="0"/>
    <n v="45.97"/>
    <n v="13.86"/>
    <n v="0"/>
    <n v="0"/>
    <n v="0"/>
    <n v="672.52"/>
    <n v="686.38"/>
    <n v="29.88"/>
    <n v="0"/>
    <n v="0"/>
    <n v="29.88"/>
    <n v="45.97"/>
    <n v="0"/>
    <n v="0"/>
    <n v="0"/>
    <n v="626.54999999999995"/>
    <n v="672.52"/>
    <n v="0"/>
    <n v="0"/>
    <n v="0"/>
    <n v="0"/>
    <n v="0"/>
  </r>
  <r>
    <s v="32-L00-C77"/>
    <x v="4"/>
    <x v="274"/>
    <x v="894"/>
    <n v="27.83"/>
    <x v="4"/>
    <x v="0"/>
    <x v="1340"/>
    <s v="GILBERT SL 85-21    "/>
    <s v=" "/>
    <s v=" "/>
    <x v="4"/>
    <x v="274"/>
    <x v="894"/>
    <n v="317122"/>
    <n v="0"/>
    <s v=" "/>
    <s v=" "/>
    <n v="30100000"/>
    <n v="8.42"/>
    <n v="0"/>
    <n v="0"/>
    <n v="8.42"/>
    <n v="27.83"/>
    <n v="12.54"/>
    <n v="0"/>
    <n v="0"/>
    <n v="947.87"/>
    <n v="963.16"/>
    <n v="29.39"/>
    <n v="0"/>
    <n v="0"/>
    <n v="29.39"/>
    <n v="8.42"/>
    <n v="12.54"/>
    <n v="0"/>
    <n v="0"/>
    <n v="939.45"/>
    <n v="935.33"/>
    <n v="0"/>
    <n v="0"/>
    <n v="0"/>
    <n v="0"/>
    <n v="0"/>
  </r>
  <r>
    <s v="32-L00-C78"/>
    <x v="4"/>
    <x v="274"/>
    <x v="895"/>
    <n v="161.63999999999999"/>
    <x v="4"/>
    <x v="0"/>
    <x v="1341"/>
    <s v="GILBERT SL 86-11    "/>
    <s v=" "/>
    <s v=" "/>
    <x v="4"/>
    <x v="274"/>
    <x v="895"/>
    <n v="317122"/>
    <n v="0"/>
    <s v=" "/>
    <s v=" "/>
    <n v="30100000"/>
    <n v="393.31"/>
    <n v="0"/>
    <n v="0"/>
    <n v="393.31"/>
    <n v="161.63999999999999"/>
    <n v="17.72"/>
    <n v="0"/>
    <n v="0"/>
    <n v="2087.69"/>
    <n v="2231.61"/>
    <n v="35.83"/>
    <n v="0"/>
    <n v="0"/>
    <n v="35.83"/>
    <n v="393.31"/>
    <n v="17.72"/>
    <n v="0"/>
    <n v="0"/>
    <n v="1694.38"/>
    <n v="2069.9699999999998"/>
    <n v="0"/>
    <n v="0"/>
    <n v="0"/>
    <n v="0"/>
    <n v="0"/>
  </r>
  <r>
    <s v="32-L00-C79"/>
    <x v="4"/>
    <x v="274"/>
    <x v="896"/>
    <n v="0"/>
    <x v="4"/>
    <x v="0"/>
    <x v="1342"/>
    <s v="GILBERT SL 86-07    "/>
    <s v=" "/>
    <s v=" "/>
    <x v="4"/>
    <x v="274"/>
    <x v="896"/>
    <n v="317122"/>
    <n v="0"/>
    <s v=" "/>
    <s v=" "/>
    <n v="30100000"/>
    <n v="0"/>
    <n v="0"/>
    <n v="0"/>
    <n v="0"/>
    <n v="0"/>
    <n v="0"/>
    <n v="0"/>
    <n v="0"/>
    <n v="105.81"/>
    <n v="105.81"/>
    <n v="0"/>
    <n v="0"/>
    <n v="0"/>
    <n v="0"/>
    <n v="0"/>
    <n v="0"/>
    <n v="0"/>
    <n v="0"/>
    <n v="105.81"/>
    <n v="105.81"/>
    <n v="0"/>
    <n v="0"/>
    <n v="0"/>
    <n v="0"/>
    <n v="0"/>
  </r>
  <r>
    <s v="32-L00-C80"/>
    <x v="4"/>
    <x v="274"/>
    <x v="897"/>
    <n v="16.440000000000001"/>
    <x v="4"/>
    <x v="0"/>
    <x v="1343"/>
    <s v="GILBERT SL 86-08    "/>
    <s v=" "/>
    <s v=" "/>
    <x v="4"/>
    <x v="274"/>
    <x v="897"/>
    <n v="317122"/>
    <n v="0"/>
    <s v=" "/>
    <s v=" "/>
    <n v="30100000"/>
    <n v="52.09"/>
    <n v="0"/>
    <n v="0"/>
    <n v="52.09"/>
    <n v="16.440000000000001"/>
    <n v="6.23"/>
    <n v="0"/>
    <n v="0"/>
    <n v="1588.92"/>
    <n v="1599.13"/>
    <n v="24.28"/>
    <n v="0"/>
    <n v="0"/>
    <n v="24.28"/>
    <n v="52.09"/>
    <n v="6.23"/>
    <n v="0"/>
    <n v="0"/>
    <n v="1536.83"/>
    <n v="1582.69"/>
    <n v="0"/>
    <n v="0"/>
    <n v="0"/>
    <n v="0"/>
    <n v="0"/>
  </r>
  <r>
    <s v="32-L00-C81"/>
    <x v="4"/>
    <x v="274"/>
    <x v="898"/>
    <n v="67.48"/>
    <x v="4"/>
    <x v="0"/>
    <x v="1344"/>
    <s v="GILBERT SL 86-09    "/>
    <s v=" "/>
    <s v=" "/>
    <x v="4"/>
    <x v="274"/>
    <x v="898"/>
    <n v="317122"/>
    <n v="0"/>
    <s v=" "/>
    <s v=" "/>
    <n v="30100000"/>
    <n v="158.30000000000001"/>
    <n v="0"/>
    <n v="0"/>
    <n v="158.30000000000001"/>
    <n v="67.48"/>
    <n v="9.56"/>
    <n v="0"/>
    <n v="0"/>
    <n v="1997.09"/>
    <n v="2055.0100000000002"/>
    <n v="21.17"/>
    <n v="0"/>
    <n v="0"/>
    <n v="21.17"/>
    <n v="158.30000000000001"/>
    <n v="9.56"/>
    <n v="0"/>
    <n v="0"/>
    <n v="1838.79"/>
    <n v="1987.53"/>
    <n v="0"/>
    <n v="0"/>
    <n v="0"/>
    <n v="0"/>
    <n v="0"/>
  </r>
  <r>
    <s v="32-L00-C82"/>
    <x v="4"/>
    <x v="274"/>
    <x v="899"/>
    <n v="5755.12"/>
    <x v="4"/>
    <x v="0"/>
    <x v="1345"/>
    <s v="SUN LAKES #12 SL DST"/>
    <s v=" "/>
    <s v=" "/>
    <x v="4"/>
    <x v="274"/>
    <x v="899"/>
    <n v="319122"/>
    <n v="0"/>
    <s v=" "/>
    <s v=" "/>
    <s v="32L00C82"/>
    <n v="6136.08"/>
    <n v="0"/>
    <n v="0"/>
    <n v="856"/>
    <n v="475.04"/>
    <n v="4560.17"/>
    <n v="0"/>
    <n v="0"/>
    <n v="8636.68"/>
    <n v="9831.6299999999992"/>
    <n v="5852.86"/>
    <n v="0"/>
    <n v="0"/>
    <n v="856"/>
    <n v="1139.22"/>
    <n v="4560.17"/>
    <n v="0"/>
    <n v="0"/>
    <n v="7780.68"/>
    <n v="9356.59"/>
    <n v="0"/>
    <n v="0"/>
    <n v="0"/>
    <n v="0"/>
    <n v="0"/>
  </r>
  <r>
    <s v="32-L00-C83"/>
    <x v="4"/>
    <x v="274"/>
    <x v="900"/>
    <n v="4806.6099999999997"/>
    <x v="4"/>
    <x v="0"/>
    <x v="1346"/>
    <s v="SUN LAKES SL # 14   "/>
    <s v=" "/>
    <s v=" "/>
    <x v="4"/>
    <x v="274"/>
    <x v="900"/>
    <n v="319122"/>
    <n v="0"/>
    <s v=" "/>
    <s v=" "/>
    <s v="32L00C83"/>
    <n v="5136.53"/>
    <n v="0"/>
    <n v="0"/>
    <n v="702.37"/>
    <n v="372.45"/>
    <n v="4121.47"/>
    <n v="0"/>
    <n v="0"/>
    <n v="7082.26"/>
    <n v="7767.4"/>
    <n v="4950.87"/>
    <n v="0"/>
    <n v="0"/>
    <n v="702.37"/>
    <n v="888.03"/>
    <n v="4121.47"/>
    <n v="0"/>
    <n v="0"/>
    <n v="6379.89"/>
    <n v="7394.95"/>
    <n v="0"/>
    <n v="0"/>
    <n v="0"/>
    <n v="0"/>
    <n v="0"/>
  </r>
  <r>
    <s v="32-L00-C84"/>
    <x v="4"/>
    <x v="274"/>
    <x v="901"/>
    <n v="7250.9"/>
    <x v="4"/>
    <x v="0"/>
    <x v="1347"/>
    <s v="SUN LAKES #16/16A SL"/>
    <s v=" "/>
    <s v=" "/>
    <x v="4"/>
    <x v="274"/>
    <x v="901"/>
    <n v="319122"/>
    <n v="0"/>
    <s v=" "/>
    <s v=" "/>
    <s v="32L00C84"/>
    <n v="7996.48"/>
    <n v="0"/>
    <n v="0"/>
    <n v="1069.6099999999999"/>
    <n v="324.02999999999997"/>
    <n v="5944.67"/>
    <n v="0"/>
    <n v="0"/>
    <n v="10792.15"/>
    <n v="12098.38"/>
    <n v="8109.47"/>
    <n v="0"/>
    <n v="0"/>
    <n v="1069.6099999999999"/>
    <n v="956.62"/>
    <n v="5944.67"/>
    <n v="0"/>
    <n v="0"/>
    <n v="9722.5400000000009"/>
    <n v="11774.35"/>
    <n v="0"/>
    <n v="0"/>
    <n v="0"/>
    <n v="0"/>
    <n v="0"/>
  </r>
  <r>
    <s v="32-L00-C85"/>
    <x v="4"/>
    <x v="274"/>
    <x v="902"/>
    <n v="8285.2800000000007"/>
    <x v="4"/>
    <x v="0"/>
    <x v="1348"/>
    <s v="SUN LAKES # 17 SL   "/>
    <s v=" "/>
    <s v=" "/>
    <x v="4"/>
    <x v="274"/>
    <x v="902"/>
    <n v="319122"/>
    <n v="0"/>
    <s v=" "/>
    <s v=" "/>
    <s v="32L00C85"/>
    <n v="8830.9699999999993"/>
    <n v="0"/>
    <n v="0"/>
    <n v="1229.1500000000001"/>
    <n v="683.46"/>
    <n v="6691.67"/>
    <n v="0"/>
    <n v="0"/>
    <n v="12393.34"/>
    <n v="13986.95"/>
    <n v="8881.24"/>
    <n v="0"/>
    <n v="0"/>
    <n v="1229.1500000000001"/>
    <n v="1178.8800000000001"/>
    <n v="6691.67"/>
    <n v="0"/>
    <n v="0"/>
    <n v="11164.19"/>
    <n v="13303.49"/>
    <n v="0"/>
    <n v="0"/>
    <n v="0"/>
    <n v="0"/>
    <n v="0"/>
  </r>
  <r>
    <s v="32-L00-C86"/>
    <x v="4"/>
    <x v="274"/>
    <x v="903"/>
    <n v="10616.36"/>
    <x v="4"/>
    <x v="0"/>
    <x v="1349"/>
    <s v="SUN LAKES # 18 SL   "/>
    <s v=" "/>
    <s v=" "/>
    <x v="4"/>
    <x v="274"/>
    <x v="903"/>
    <n v="319122"/>
    <n v="0"/>
    <s v=" "/>
    <s v=" "/>
    <s v="32L00C86"/>
    <n v="11531.58"/>
    <n v="0"/>
    <n v="0"/>
    <n v="1529.04"/>
    <n v="613.82000000000005"/>
    <n v="8555.14"/>
    <n v="0"/>
    <n v="0"/>
    <n v="15454.87"/>
    <n v="17516.09"/>
    <n v="11177.02"/>
    <n v="0"/>
    <n v="0"/>
    <n v="1529.04"/>
    <n v="1883.6"/>
    <n v="8555.14"/>
    <n v="0"/>
    <n v="0"/>
    <n v="13925.83"/>
    <n v="16902.27"/>
    <n v="0"/>
    <n v="0"/>
    <n v="0"/>
    <n v="0"/>
    <n v="0"/>
  </r>
  <r>
    <s v="32-L00-C87"/>
    <x v="4"/>
    <x v="274"/>
    <x v="904"/>
    <n v="11862.81"/>
    <x v="4"/>
    <x v="0"/>
    <x v="1350"/>
    <s v="SUN LAKES # 24 SL   "/>
    <s v=" "/>
    <s v=" "/>
    <x v="4"/>
    <x v="274"/>
    <x v="904"/>
    <n v="319122"/>
    <n v="0"/>
    <s v=" "/>
    <s v=" "/>
    <s v="32L00C87"/>
    <n v="11862.81"/>
    <n v="0"/>
    <n v="0"/>
    <n v="0"/>
    <n v="0"/>
    <n v="11820.75"/>
    <n v="0"/>
    <n v="0"/>
    <n v="14.92"/>
    <n v="56.98"/>
    <n v="11844.75"/>
    <n v="0"/>
    <n v="0"/>
    <n v="0"/>
    <n v="18.059999999999999"/>
    <n v="11820.75"/>
    <n v="0"/>
    <n v="0"/>
    <n v="14.92"/>
    <n v="56.98"/>
    <n v="0"/>
    <n v="0"/>
    <n v="0"/>
    <n v="0"/>
    <n v="0"/>
  </r>
  <r>
    <s v="32-L00-C88"/>
    <x v="4"/>
    <x v="274"/>
    <x v="905"/>
    <n v="159.72999999999999"/>
    <x v="4"/>
    <x v="0"/>
    <x v="1351"/>
    <s v="N GATE VILLAGE #3 SL"/>
    <s v=" "/>
    <s v=" "/>
    <x v="4"/>
    <x v="274"/>
    <x v="905"/>
    <n v="319122"/>
    <n v="0"/>
    <s v=" "/>
    <s v=" "/>
    <s v="32L00C88"/>
    <n v="159.72999999999999"/>
    <n v="0"/>
    <n v="0"/>
    <n v="0"/>
    <n v="0"/>
    <n v="159.16"/>
    <n v="0"/>
    <n v="0"/>
    <n v="0.2"/>
    <n v="0.77"/>
    <n v="159.49"/>
    <n v="0"/>
    <n v="0"/>
    <n v="0"/>
    <n v="0.24"/>
    <n v="159.16"/>
    <n v="0"/>
    <n v="0"/>
    <n v="0.2"/>
    <n v="0.77"/>
    <n v="0"/>
    <n v="0"/>
    <n v="0"/>
    <n v="0"/>
    <n v="0"/>
  </r>
  <r>
    <s v="32-L00-C89"/>
    <x v="4"/>
    <x v="274"/>
    <x v="906"/>
    <n v="26.53"/>
    <x v="4"/>
    <x v="0"/>
    <x v="1352"/>
    <s v="GILBERT SL 86-10    "/>
    <s v=" "/>
    <s v=" "/>
    <x v="4"/>
    <x v="274"/>
    <x v="906"/>
    <n v="317122"/>
    <n v="0"/>
    <s v=" "/>
    <s v=" "/>
    <n v="30100000"/>
    <n v="25.59"/>
    <n v="0"/>
    <n v="0"/>
    <n v="25.59"/>
    <n v="26.53"/>
    <n v="14.14"/>
    <n v="0"/>
    <n v="0"/>
    <n v="565.97"/>
    <n v="578.36"/>
    <n v="4.22"/>
    <n v="0"/>
    <n v="0"/>
    <n v="4.22"/>
    <n v="25.59"/>
    <n v="14.14"/>
    <n v="0"/>
    <n v="0"/>
    <n v="540.38"/>
    <n v="551.83000000000004"/>
    <n v="0"/>
    <n v="0"/>
    <n v="0"/>
    <n v="0"/>
    <n v="0"/>
  </r>
  <r>
    <s v="32-L00-C90"/>
    <x v="4"/>
    <x v="274"/>
    <x v="907"/>
    <n v="2875.95"/>
    <x v="4"/>
    <x v="0"/>
    <x v="1353"/>
    <s v="MORLEN MEADOWS I/II "/>
    <s v=" "/>
    <s v=" "/>
    <x v="4"/>
    <x v="274"/>
    <x v="907"/>
    <n v="319122"/>
    <n v="0"/>
    <s v=" "/>
    <s v=" "/>
    <s v="32L00C90"/>
    <n v="2875.95"/>
    <n v="0"/>
    <n v="0"/>
    <n v="0"/>
    <n v="0"/>
    <n v="2865.75"/>
    <n v="0"/>
    <n v="0"/>
    <n v="3.62"/>
    <n v="13.82"/>
    <n v="2871.57"/>
    <n v="0"/>
    <n v="0"/>
    <n v="0"/>
    <n v="4.38"/>
    <n v="2865.75"/>
    <n v="0"/>
    <n v="0"/>
    <n v="3.62"/>
    <n v="13.82"/>
    <n v="0"/>
    <n v="0"/>
    <n v="0"/>
    <n v="0"/>
    <n v="0"/>
  </r>
  <r>
    <s v="32-L00-C96"/>
    <x v="4"/>
    <x v="274"/>
    <x v="908"/>
    <n v="126.02"/>
    <x v="4"/>
    <x v="0"/>
    <x v="1354"/>
    <s v="GILBERT SL 87-02    "/>
    <s v=" "/>
    <s v=" "/>
    <x v="4"/>
    <x v="274"/>
    <x v="908"/>
    <n v="317122"/>
    <n v="0"/>
    <s v=" "/>
    <s v=" "/>
    <n v="30100000"/>
    <n v="333.1"/>
    <n v="0"/>
    <n v="0"/>
    <n v="333.1"/>
    <n v="126.02"/>
    <n v="60.99"/>
    <n v="0"/>
    <n v="0"/>
    <n v="2304.89"/>
    <n v="2369.92"/>
    <n v="167.7"/>
    <n v="0"/>
    <n v="0"/>
    <n v="167.7"/>
    <n v="333.1"/>
    <n v="60.99"/>
    <n v="0"/>
    <n v="0"/>
    <n v="1971.79"/>
    <n v="2243.9"/>
    <n v="0"/>
    <n v="0"/>
    <n v="0"/>
    <n v="0"/>
    <n v="0"/>
  </r>
  <r>
    <s v="32-L00-C97"/>
    <x v="4"/>
    <x v="274"/>
    <x v="909"/>
    <n v="59.3"/>
    <x v="4"/>
    <x v="0"/>
    <x v="1355"/>
    <s v="SL-8301-368         "/>
    <s v=" "/>
    <s v=" "/>
    <x v="4"/>
    <x v="274"/>
    <x v="909"/>
    <n v="318122"/>
    <n v="0"/>
    <s v=" "/>
    <s v=" "/>
    <n v="30100000"/>
    <n v="67.67"/>
    <n v="0"/>
    <n v="0"/>
    <n v="67.67"/>
    <n v="59.3"/>
    <n v="0.48"/>
    <n v="0"/>
    <n v="0"/>
    <n v="873.61"/>
    <n v="932.43"/>
    <n v="12.86"/>
    <n v="0"/>
    <n v="0"/>
    <n v="12.86"/>
    <n v="67.67"/>
    <n v="0.48"/>
    <n v="0"/>
    <n v="0"/>
    <n v="805.94"/>
    <n v="873.13"/>
    <n v="0"/>
    <n v="0"/>
    <n v="0"/>
    <n v="0"/>
    <n v="0"/>
  </r>
  <r>
    <s v="32-L00-D01"/>
    <x v="4"/>
    <x v="274"/>
    <x v="910"/>
    <n v="5648.99"/>
    <x v="4"/>
    <x v="0"/>
    <x v="1356"/>
    <s v="OVERLOOK            "/>
    <s v=" "/>
    <s v=" "/>
    <x v="4"/>
    <x v="274"/>
    <x v="910"/>
    <n v="319122"/>
    <n v="0"/>
    <s v=" "/>
    <s v=" "/>
    <s v="32L00D01"/>
    <n v="5648.99"/>
    <n v="0"/>
    <n v="0"/>
    <n v="0"/>
    <n v="0"/>
    <n v="5628.95"/>
    <n v="0"/>
    <n v="0"/>
    <n v="7.1"/>
    <n v="27.14"/>
    <n v="5640.38"/>
    <n v="0"/>
    <n v="0"/>
    <n v="0"/>
    <n v="8.61"/>
    <n v="5628.95"/>
    <n v="0"/>
    <n v="0"/>
    <n v="7.1"/>
    <n v="27.14"/>
    <n v="0"/>
    <n v="0"/>
    <n v="0"/>
    <n v="0"/>
    <n v="0"/>
  </r>
  <r>
    <s v="32-L00-D02"/>
    <x v="4"/>
    <x v="274"/>
    <x v="911"/>
    <n v="208.54"/>
    <x v="4"/>
    <x v="0"/>
    <x v="1357"/>
    <s v="PEPPER RIDGE #8     "/>
    <s v=" "/>
    <s v=" "/>
    <x v="4"/>
    <x v="274"/>
    <x v="911"/>
    <n v="319122"/>
    <n v="0"/>
    <s v=" "/>
    <s v=" "/>
    <s v="32L00D02"/>
    <n v="208.54"/>
    <n v="0"/>
    <n v="0"/>
    <n v="0"/>
    <n v="0"/>
    <n v="207.79"/>
    <n v="0"/>
    <n v="0"/>
    <n v="0.26"/>
    <n v="1.01"/>
    <n v="208.21"/>
    <n v="0"/>
    <n v="0"/>
    <n v="0"/>
    <n v="0.33"/>
    <n v="207.79"/>
    <n v="0"/>
    <n v="0"/>
    <n v="0.26"/>
    <n v="1.01"/>
    <n v="0"/>
    <n v="0"/>
    <n v="0"/>
    <n v="0"/>
    <n v="0"/>
  </r>
  <r>
    <s v="32-L00-D03"/>
    <x v="4"/>
    <x v="274"/>
    <x v="912"/>
    <n v="16056.47"/>
    <x v="4"/>
    <x v="0"/>
    <x v="1358"/>
    <s v="THE WINDS OF TATUM  "/>
    <s v=" "/>
    <s v=" "/>
    <x v="4"/>
    <x v="274"/>
    <x v="912"/>
    <n v="319122"/>
    <n v="0"/>
    <s v=" "/>
    <s v=" "/>
    <s v="32L00D03"/>
    <n v="16056.47"/>
    <n v="0"/>
    <n v="0"/>
    <n v="0"/>
    <n v="0"/>
    <n v="15999.53"/>
    <n v="0"/>
    <n v="0"/>
    <n v="20.2"/>
    <n v="77.14"/>
    <n v="16032.02"/>
    <n v="0"/>
    <n v="0"/>
    <n v="0"/>
    <n v="24.45"/>
    <n v="15999.53"/>
    <n v="0"/>
    <n v="0"/>
    <n v="20.2"/>
    <n v="77.14"/>
    <n v="0"/>
    <n v="0"/>
    <n v="0"/>
    <n v="0"/>
    <n v="0"/>
  </r>
  <r>
    <s v="32-L00-D04"/>
    <x v="4"/>
    <x v="274"/>
    <x v="913"/>
    <n v="1910.84"/>
    <x v="4"/>
    <x v="0"/>
    <x v="1359"/>
    <s v="TOWNES-PV LAND PH#1 "/>
    <s v=" "/>
    <s v=" "/>
    <x v="4"/>
    <x v="274"/>
    <x v="913"/>
    <n v="319122"/>
    <n v="0"/>
    <s v=" "/>
    <s v=" "/>
    <s v="32L00D04"/>
    <n v="1910.84"/>
    <n v="0"/>
    <n v="0"/>
    <n v="0"/>
    <n v="0"/>
    <n v="1904.06"/>
    <n v="0"/>
    <n v="0"/>
    <n v="2.4"/>
    <n v="9.18"/>
    <n v="1907.93"/>
    <n v="0"/>
    <n v="0"/>
    <n v="0"/>
    <n v="2.91"/>
    <n v="1904.06"/>
    <n v="0"/>
    <n v="0"/>
    <n v="2.4"/>
    <n v="9.18"/>
    <n v="0"/>
    <n v="0"/>
    <n v="0"/>
    <n v="0"/>
    <n v="0"/>
  </r>
  <r>
    <s v="32-L00-D05"/>
    <x v="4"/>
    <x v="274"/>
    <x v="914"/>
    <n v="59.61"/>
    <x v="4"/>
    <x v="0"/>
    <x v="1360"/>
    <s v="GILBERT SL 87-01    "/>
    <s v=" "/>
    <s v=" "/>
    <x v="4"/>
    <x v="274"/>
    <x v="914"/>
    <n v="317122"/>
    <n v="0"/>
    <s v=" "/>
    <s v=" "/>
    <n v="30100000"/>
    <n v="137.5"/>
    <n v="0"/>
    <n v="0"/>
    <n v="137.5"/>
    <n v="59.61"/>
    <n v="120.33"/>
    <n v="0"/>
    <n v="0"/>
    <n v="2045.58"/>
    <n v="1984.86"/>
    <n v="29.01"/>
    <n v="0"/>
    <n v="0"/>
    <n v="29.01"/>
    <n v="137.5"/>
    <n v="120.33"/>
    <n v="0"/>
    <n v="0"/>
    <n v="1908.08"/>
    <n v="1925.25"/>
    <n v="0"/>
    <n v="0"/>
    <n v="0"/>
    <n v="0"/>
    <n v="0"/>
  </r>
  <r>
    <s v="32-L00-D06"/>
    <x v="4"/>
    <x v="274"/>
    <x v="915"/>
    <n v="27172.74"/>
    <x v="4"/>
    <x v="0"/>
    <x v="1361"/>
    <s v="PARQUE VISTA EST #10"/>
    <s v=" "/>
    <s v=" "/>
    <x v="4"/>
    <x v="274"/>
    <x v="915"/>
    <n v="319122"/>
    <n v="0"/>
    <s v=" "/>
    <s v=" "/>
    <s v="32L00D06"/>
    <n v="27172.74"/>
    <n v="0"/>
    <n v="0"/>
    <n v="0"/>
    <n v="0"/>
    <n v="27076.41"/>
    <n v="0"/>
    <n v="0"/>
    <n v="34.18"/>
    <n v="130.51"/>
    <n v="27131.37"/>
    <n v="0"/>
    <n v="0"/>
    <n v="0"/>
    <n v="41.37"/>
    <n v="27076.41"/>
    <n v="0"/>
    <n v="0"/>
    <n v="34.18"/>
    <n v="130.51"/>
    <n v="0"/>
    <n v="0"/>
    <n v="0"/>
    <n v="0"/>
    <n v="0"/>
  </r>
  <r>
    <s v="32-L00-D07"/>
    <x v="4"/>
    <x v="274"/>
    <x v="916"/>
    <n v="48.09"/>
    <x v="4"/>
    <x v="0"/>
    <x v="1362"/>
    <s v="GILBERT SL 85-23    "/>
    <s v=" "/>
    <s v=" "/>
    <x v="4"/>
    <x v="274"/>
    <x v="916"/>
    <n v="317122"/>
    <n v="0"/>
    <s v=" "/>
    <s v=" "/>
    <n v="30100000"/>
    <n v="51.05"/>
    <n v="0"/>
    <n v="0"/>
    <n v="51.05"/>
    <n v="48.09"/>
    <n v="9.1300000000000008"/>
    <n v="0"/>
    <n v="0"/>
    <n v="1753.92"/>
    <n v="1792.88"/>
    <n v="122.5"/>
    <n v="0"/>
    <n v="0"/>
    <n v="122.5"/>
    <n v="51.05"/>
    <n v="9.1300000000000008"/>
    <n v="0"/>
    <n v="0"/>
    <n v="1702.87"/>
    <n v="1744.79"/>
    <n v="0"/>
    <n v="0"/>
    <n v="0"/>
    <n v="0"/>
    <n v="0"/>
  </r>
  <r>
    <s v="32-L00-D08"/>
    <x v="4"/>
    <x v="274"/>
    <x v="917"/>
    <n v="9.84"/>
    <x v="4"/>
    <x v="0"/>
    <x v="1363"/>
    <s v="GILBERT SL 87-08    "/>
    <s v=" "/>
    <s v=" "/>
    <x v="4"/>
    <x v="274"/>
    <x v="917"/>
    <n v="317122"/>
    <n v="0"/>
    <s v=" "/>
    <s v=" "/>
    <n v="30100000"/>
    <n v="11.55"/>
    <n v="0"/>
    <n v="0"/>
    <n v="11.55"/>
    <n v="9.84"/>
    <n v="0"/>
    <n v="0"/>
    <n v="0"/>
    <n v="332.24"/>
    <n v="342.08"/>
    <n v="9.32"/>
    <n v="0"/>
    <n v="0"/>
    <n v="9.32"/>
    <n v="11.55"/>
    <n v="0"/>
    <n v="0"/>
    <n v="0"/>
    <n v="320.69"/>
    <n v="332.24"/>
    <n v="0"/>
    <n v="0"/>
    <n v="0"/>
    <n v="0"/>
    <n v="0"/>
  </r>
  <r>
    <s v="32-L00-D09"/>
    <x v="4"/>
    <x v="274"/>
    <x v="918"/>
    <n v="15.24"/>
    <x v="4"/>
    <x v="0"/>
    <x v="1364"/>
    <s v="GILBERT SL 85-04    "/>
    <s v=" "/>
    <s v=" "/>
    <x v="4"/>
    <x v="274"/>
    <x v="918"/>
    <n v="317122"/>
    <n v="0"/>
    <s v=" "/>
    <s v=" "/>
    <n v="30100000"/>
    <n v="55.45"/>
    <n v="0"/>
    <n v="0"/>
    <n v="55.45"/>
    <n v="15.24"/>
    <n v="14.97"/>
    <n v="0"/>
    <n v="0"/>
    <n v="483.98"/>
    <n v="484.25"/>
    <n v="17.760000000000002"/>
    <n v="0"/>
    <n v="0"/>
    <n v="17.760000000000002"/>
    <n v="55.45"/>
    <n v="14.97"/>
    <n v="0"/>
    <n v="0"/>
    <n v="428.53"/>
    <n v="469.01"/>
    <n v="0"/>
    <n v="0"/>
    <n v="0"/>
    <n v="0"/>
    <n v="0"/>
  </r>
  <r>
    <s v="32-L00-D10"/>
    <x v="4"/>
    <x v="274"/>
    <x v="919"/>
    <n v="169.27"/>
    <x v="4"/>
    <x v="0"/>
    <x v="1365"/>
    <s v="GILBERT SL 87-09    "/>
    <s v=" "/>
    <s v=" "/>
    <x v="4"/>
    <x v="274"/>
    <x v="919"/>
    <n v="317122"/>
    <n v="0"/>
    <s v=" "/>
    <s v=" "/>
    <n v="30100000"/>
    <n v="213.66"/>
    <n v="0"/>
    <n v="0"/>
    <n v="213.66"/>
    <n v="169.27"/>
    <n v="28.9"/>
    <n v="0"/>
    <n v="0"/>
    <n v="3786.39"/>
    <n v="3926.76"/>
    <n v="81.81"/>
    <n v="0"/>
    <n v="0"/>
    <n v="81.81"/>
    <n v="213.66"/>
    <n v="28.9"/>
    <n v="0"/>
    <n v="0"/>
    <n v="3572.73"/>
    <n v="3757.49"/>
    <n v="0"/>
    <n v="0"/>
    <n v="0"/>
    <n v="0"/>
    <n v="0"/>
  </r>
  <r>
    <s v="32-L00-D11"/>
    <x v="4"/>
    <x v="274"/>
    <x v="920"/>
    <n v="21.73"/>
    <x v="4"/>
    <x v="0"/>
    <x v="1366"/>
    <s v="GILBERT SL 87-10    "/>
    <s v=" "/>
    <s v=" "/>
    <x v="4"/>
    <x v="274"/>
    <x v="920"/>
    <n v="317122"/>
    <n v="0"/>
    <s v=" "/>
    <s v=" "/>
    <n v="30100000"/>
    <n v="79.95"/>
    <n v="0"/>
    <n v="0"/>
    <n v="79.95"/>
    <n v="21.73"/>
    <n v="0"/>
    <n v="0"/>
    <n v="0"/>
    <n v="810.75"/>
    <n v="832.48"/>
    <n v="39.19"/>
    <n v="0"/>
    <n v="0"/>
    <n v="39.19"/>
    <n v="79.95"/>
    <n v="0"/>
    <n v="0"/>
    <n v="0"/>
    <n v="730.8"/>
    <n v="810.75"/>
    <n v="0"/>
    <n v="0"/>
    <n v="0"/>
    <n v="0"/>
    <n v="0"/>
  </r>
  <r>
    <s v="32-L00-D12"/>
    <x v="4"/>
    <x v="274"/>
    <x v="921"/>
    <n v="61.37"/>
    <x v="4"/>
    <x v="0"/>
    <x v="1367"/>
    <s v="GILBERT SL 87-11    "/>
    <s v=" "/>
    <s v=" "/>
    <x v="4"/>
    <x v="274"/>
    <x v="921"/>
    <n v="317122"/>
    <n v="0"/>
    <s v=" "/>
    <s v=" "/>
    <n v="30100000"/>
    <n v="102.09"/>
    <n v="0"/>
    <n v="0"/>
    <n v="102.09"/>
    <n v="61.37"/>
    <n v="15.35"/>
    <n v="0"/>
    <n v="0"/>
    <n v="1433.56"/>
    <n v="1479.58"/>
    <n v="26.32"/>
    <n v="0"/>
    <n v="0"/>
    <n v="26.32"/>
    <n v="102.09"/>
    <n v="15.35"/>
    <n v="0"/>
    <n v="0"/>
    <n v="1331.47"/>
    <n v="1418.21"/>
    <n v="0"/>
    <n v="0"/>
    <n v="0"/>
    <n v="0"/>
    <n v="0"/>
  </r>
  <r>
    <s v="32-L00-D13"/>
    <x v="4"/>
    <x v="274"/>
    <x v="922"/>
    <n v="24.18"/>
    <x v="4"/>
    <x v="0"/>
    <x v="1368"/>
    <s v="GILBERT SL 87-12    "/>
    <s v=" "/>
    <s v=" "/>
    <x v="4"/>
    <x v="274"/>
    <x v="922"/>
    <n v="317122"/>
    <n v="0"/>
    <s v=" "/>
    <s v=" "/>
    <n v="30100000"/>
    <n v="57.2"/>
    <n v="0"/>
    <n v="0"/>
    <n v="57.2"/>
    <n v="24.18"/>
    <n v="72.36"/>
    <n v="0"/>
    <n v="0"/>
    <n v="1266.71"/>
    <n v="1218.53"/>
    <n v="23.42"/>
    <n v="0"/>
    <n v="0"/>
    <n v="23.42"/>
    <n v="57.2"/>
    <n v="72.36"/>
    <n v="0"/>
    <n v="0"/>
    <n v="1209.51"/>
    <n v="1194.3499999999999"/>
    <n v="0"/>
    <n v="0"/>
    <n v="0"/>
    <n v="0"/>
    <n v="0"/>
  </r>
  <r>
    <s v="32-L00-D14"/>
    <x v="4"/>
    <x v="274"/>
    <x v="923"/>
    <n v="13.87"/>
    <x v="4"/>
    <x v="0"/>
    <x v="1369"/>
    <s v="GILBERT SL 87-13    "/>
    <s v=" "/>
    <s v=" "/>
    <x v="4"/>
    <x v="274"/>
    <x v="923"/>
    <n v="317122"/>
    <n v="0"/>
    <s v=" "/>
    <s v=" "/>
    <n v="30100000"/>
    <n v="25.36"/>
    <n v="0"/>
    <n v="0"/>
    <n v="25.36"/>
    <n v="13.87"/>
    <n v="14.84"/>
    <n v="0"/>
    <n v="0"/>
    <n v="365"/>
    <n v="364.03"/>
    <n v="23.03"/>
    <n v="0"/>
    <n v="0"/>
    <n v="23.03"/>
    <n v="25.36"/>
    <n v="14.84"/>
    <n v="0"/>
    <n v="0"/>
    <n v="339.64"/>
    <n v="350.16"/>
    <n v="0"/>
    <n v="0"/>
    <n v="0"/>
    <n v="0"/>
    <n v="0"/>
  </r>
  <r>
    <s v="32-L00-D15"/>
    <x v="4"/>
    <x v="274"/>
    <x v="924"/>
    <n v="59.86"/>
    <x v="4"/>
    <x v="0"/>
    <x v="1370"/>
    <s v="SL-8609-421         "/>
    <s v=" "/>
    <s v=" "/>
    <x v="4"/>
    <x v="274"/>
    <x v="924"/>
    <n v="318122"/>
    <n v="0"/>
    <s v=" "/>
    <s v=" "/>
    <n v="30100000"/>
    <n v="140.86000000000001"/>
    <n v="0"/>
    <n v="0"/>
    <n v="140.86000000000001"/>
    <n v="59.86"/>
    <n v="5.46"/>
    <n v="0"/>
    <n v="0"/>
    <n v="1542.5"/>
    <n v="1596.9"/>
    <n v="85.79"/>
    <n v="0"/>
    <n v="0"/>
    <n v="85.79"/>
    <n v="140.86000000000001"/>
    <n v="5.46"/>
    <n v="0"/>
    <n v="0"/>
    <n v="1401.64"/>
    <n v="1537.04"/>
    <n v="0"/>
    <n v="0"/>
    <n v="0"/>
    <n v="0"/>
    <n v="0"/>
  </r>
  <r>
    <s v="32-L00-D16"/>
    <x v="4"/>
    <x v="274"/>
    <x v="925"/>
    <n v="27.12"/>
    <x v="4"/>
    <x v="0"/>
    <x v="1371"/>
    <s v="SL-8609-420         "/>
    <s v=" "/>
    <s v=" "/>
    <x v="4"/>
    <x v="274"/>
    <x v="925"/>
    <n v="318122"/>
    <n v="0"/>
    <s v=" "/>
    <s v=" "/>
    <n v="30100000"/>
    <n v="55.75"/>
    <n v="0"/>
    <n v="0"/>
    <n v="55.75"/>
    <n v="27.12"/>
    <n v="9.01"/>
    <n v="0"/>
    <n v="0"/>
    <n v="1124.43"/>
    <n v="1142.54"/>
    <n v="53.37"/>
    <n v="0"/>
    <n v="0"/>
    <n v="53.37"/>
    <n v="55.75"/>
    <n v="9.01"/>
    <n v="0"/>
    <n v="0"/>
    <n v="1068.68"/>
    <n v="1115.42"/>
    <n v="0"/>
    <n v="0"/>
    <n v="0"/>
    <n v="0"/>
    <n v="0"/>
  </r>
  <r>
    <s v="32-L00-D17"/>
    <x v="4"/>
    <x v="274"/>
    <x v="926"/>
    <n v="31.05"/>
    <x v="4"/>
    <x v="0"/>
    <x v="1372"/>
    <s v="SL-8606-412         "/>
    <s v=" "/>
    <s v=" "/>
    <x v="4"/>
    <x v="274"/>
    <x v="926"/>
    <n v="318122"/>
    <n v="0"/>
    <s v=" "/>
    <s v=" "/>
    <n v="30100000"/>
    <n v="46.97"/>
    <n v="0"/>
    <n v="0"/>
    <n v="46.97"/>
    <n v="31.05"/>
    <n v="22.13"/>
    <n v="0"/>
    <n v="0"/>
    <n v="920.31"/>
    <n v="929.23"/>
    <n v="20.28"/>
    <n v="0"/>
    <n v="0"/>
    <n v="20.28"/>
    <n v="46.97"/>
    <n v="22.13"/>
    <n v="0"/>
    <n v="0"/>
    <n v="873.34"/>
    <n v="898.18"/>
    <n v="0"/>
    <n v="0"/>
    <n v="0"/>
    <n v="0"/>
    <n v="0"/>
  </r>
  <r>
    <s v="32-L00-D18"/>
    <x v="4"/>
    <x v="274"/>
    <x v="927"/>
    <n v="27.08"/>
    <x v="4"/>
    <x v="0"/>
    <x v="1373"/>
    <s v="SL-8609-419         "/>
    <s v=" "/>
    <s v=" "/>
    <x v="4"/>
    <x v="274"/>
    <x v="927"/>
    <n v="318122"/>
    <n v="0"/>
    <s v=" "/>
    <s v=" "/>
    <n v="30100000"/>
    <n v="42.13"/>
    <n v="0"/>
    <n v="0"/>
    <n v="42.13"/>
    <n v="27.08"/>
    <n v="9.26"/>
    <n v="0"/>
    <n v="0"/>
    <n v="663.67"/>
    <n v="681.49"/>
    <n v="36.82"/>
    <n v="0"/>
    <n v="0"/>
    <n v="36.82"/>
    <n v="42.13"/>
    <n v="9.26"/>
    <n v="0"/>
    <n v="0"/>
    <n v="621.54"/>
    <n v="654.41"/>
    <n v="0"/>
    <n v="0"/>
    <n v="0"/>
    <n v="0"/>
    <n v="0"/>
  </r>
  <r>
    <s v="32-L00-D19"/>
    <x v="4"/>
    <x v="274"/>
    <x v="928"/>
    <n v="0"/>
    <x v="4"/>
    <x v="0"/>
    <x v="1374"/>
    <s v="SL-8609-423         "/>
    <s v=" "/>
    <s v=" "/>
    <x v="4"/>
    <x v="274"/>
    <x v="928"/>
    <n v="318122"/>
    <n v="0"/>
    <s v=" "/>
    <s v=" "/>
    <n v="30100000"/>
    <n v="0"/>
    <n v="0"/>
    <n v="0"/>
    <n v="0"/>
    <n v="0"/>
    <n v="0"/>
    <n v="0"/>
    <n v="0"/>
    <n v="0"/>
    <n v="0"/>
    <n v="0"/>
    <n v="0"/>
    <n v="0"/>
    <n v="0"/>
    <n v="0"/>
    <n v="0"/>
    <n v="0"/>
    <n v="0"/>
    <n v="0"/>
    <n v="0"/>
    <n v="0"/>
    <n v="0"/>
    <n v="0"/>
    <n v="0"/>
    <n v="0"/>
  </r>
  <r>
    <s v="32-L00-D20"/>
    <x v="4"/>
    <x v="274"/>
    <x v="929"/>
    <n v="4470.5600000000004"/>
    <x v="4"/>
    <x v="0"/>
    <x v="1375"/>
    <s v="PARQUE VILLAGE PH-1 "/>
    <s v=" "/>
    <s v=" "/>
    <x v="4"/>
    <x v="274"/>
    <x v="929"/>
    <n v="319122"/>
    <n v="0"/>
    <s v=" "/>
    <s v=" "/>
    <s v="32L00D20"/>
    <n v="4470.5600000000004"/>
    <n v="0"/>
    <n v="0"/>
    <n v="0"/>
    <n v="0"/>
    <n v="4454.6899999999996"/>
    <n v="0"/>
    <n v="0"/>
    <n v="5.62"/>
    <n v="21.49"/>
    <n v="4463.75"/>
    <n v="0"/>
    <n v="0"/>
    <n v="0"/>
    <n v="6.81"/>
    <n v="4454.6899999999996"/>
    <n v="0"/>
    <n v="0"/>
    <n v="5.62"/>
    <n v="21.49"/>
    <n v="0"/>
    <n v="0"/>
    <n v="0"/>
    <n v="0"/>
    <n v="0"/>
  </r>
  <r>
    <s v="32-L00-D21"/>
    <x v="4"/>
    <x v="274"/>
    <x v="930"/>
    <n v="1488.19"/>
    <x v="4"/>
    <x v="0"/>
    <x v="1376"/>
    <s v="PV LAND#1 PHASE 2   "/>
    <s v=" "/>
    <s v=" "/>
    <x v="4"/>
    <x v="274"/>
    <x v="930"/>
    <n v="319122"/>
    <n v="0"/>
    <s v=" "/>
    <s v=" "/>
    <s v="32L00D21"/>
    <n v="1488.19"/>
    <n v="0"/>
    <n v="0"/>
    <n v="0"/>
    <n v="0"/>
    <n v="1482.91"/>
    <n v="0"/>
    <n v="0"/>
    <n v="1.88"/>
    <n v="7.16"/>
    <n v="1485.91"/>
    <n v="0"/>
    <n v="0"/>
    <n v="0"/>
    <n v="2.2799999999999998"/>
    <n v="1482.91"/>
    <n v="0"/>
    <n v="0"/>
    <n v="1.88"/>
    <n v="7.16"/>
    <n v="0"/>
    <n v="0"/>
    <n v="0"/>
    <n v="0"/>
    <n v="0"/>
  </r>
  <r>
    <s v="32-L00-D22"/>
    <x v="4"/>
    <x v="274"/>
    <x v="931"/>
    <n v="8404.5400000000009"/>
    <x v="4"/>
    <x v="0"/>
    <x v="1377"/>
    <s v="DREAMLAND VILLA #18 "/>
    <s v=" "/>
    <s v=" "/>
    <x v="4"/>
    <x v="274"/>
    <x v="931"/>
    <n v="319122"/>
    <n v="0"/>
    <s v=" "/>
    <s v=" "/>
    <s v="32L00D22"/>
    <n v="8404.5400000000009"/>
    <n v="0"/>
    <n v="0"/>
    <n v="0"/>
    <n v="0"/>
    <n v="8374.7199999999993"/>
    <n v="0"/>
    <n v="0"/>
    <n v="10.56"/>
    <n v="40.380000000000003"/>
    <n v="8391.73"/>
    <n v="0"/>
    <n v="0"/>
    <n v="0"/>
    <n v="12.81"/>
    <n v="8374.7199999999993"/>
    <n v="0"/>
    <n v="0"/>
    <n v="10.56"/>
    <n v="40.380000000000003"/>
    <n v="0"/>
    <n v="0"/>
    <n v="0"/>
    <n v="0"/>
    <n v="0"/>
  </r>
  <r>
    <s v="32-L00-D23"/>
    <x v="4"/>
    <x v="274"/>
    <x v="932"/>
    <n v="60.24"/>
    <x v="4"/>
    <x v="0"/>
    <x v="1378"/>
    <s v="TOWNE MEADOWS       "/>
    <s v=" "/>
    <s v=" "/>
    <x v="4"/>
    <x v="274"/>
    <x v="932"/>
    <n v="319122"/>
    <n v="0"/>
    <s v=" "/>
    <s v=" "/>
    <s v="32L00D23"/>
    <n v="497.93"/>
    <n v="0"/>
    <n v="0"/>
    <n v="450"/>
    <n v="12.31"/>
    <n v="6646.21"/>
    <n v="0"/>
    <n v="0"/>
    <n v="7035.81"/>
    <n v="449.84"/>
    <n v="1184.6500000000001"/>
    <n v="0"/>
    <n v="0"/>
    <n v="708.75"/>
    <n v="22.03"/>
    <n v="6646.21"/>
    <n v="0"/>
    <n v="0"/>
    <n v="6585.81"/>
    <n v="437.53"/>
    <n v="0"/>
    <n v="0"/>
    <n v="0"/>
    <n v="0"/>
    <n v="0"/>
  </r>
  <r>
    <s v="32-L00-D24"/>
    <x v="4"/>
    <x v="274"/>
    <x v="933"/>
    <n v="2154.0300000000002"/>
    <x v="4"/>
    <x v="0"/>
    <x v="1379"/>
    <s v="P.V. LANDINGS #2    "/>
    <s v=" "/>
    <s v=" "/>
    <x v="4"/>
    <x v="274"/>
    <x v="933"/>
    <n v="319122"/>
    <n v="0"/>
    <s v=" "/>
    <s v=" "/>
    <s v="32L00D24"/>
    <n v="2154.0300000000002"/>
    <n v="0"/>
    <n v="0"/>
    <n v="0"/>
    <n v="0"/>
    <n v="2146.41"/>
    <n v="0"/>
    <n v="0"/>
    <n v="2.7"/>
    <n v="10.32"/>
    <n v="2150.7600000000002"/>
    <n v="0"/>
    <n v="0"/>
    <n v="0"/>
    <n v="3.27"/>
    <n v="2146.41"/>
    <n v="0"/>
    <n v="0"/>
    <n v="2.7"/>
    <n v="10.32"/>
    <n v="0"/>
    <n v="0"/>
    <n v="0"/>
    <n v="0"/>
    <n v="0"/>
  </r>
  <r>
    <s v="32-L00-D25"/>
    <x v="4"/>
    <x v="274"/>
    <x v="934"/>
    <n v="116.95"/>
    <x v="4"/>
    <x v="0"/>
    <x v="1380"/>
    <s v="GILBERT SL 85-22    "/>
    <s v=" "/>
    <s v=" "/>
    <x v="4"/>
    <x v="274"/>
    <x v="934"/>
    <n v="317122"/>
    <n v="0"/>
    <s v=" "/>
    <s v=" "/>
    <n v="30100000"/>
    <n v="94.23"/>
    <n v="0"/>
    <n v="0"/>
    <n v="94.23"/>
    <n v="116.95"/>
    <n v="72.12"/>
    <n v="0"/>
    <n v="0"/>
    <n v="2240.25"/>
    <n v="2285.08"/>
    <n v="67.08"/>
    <n v="0"/>
    <n v="0"/>
    <n v="67.08"/>
    <n v="94.23"/>
    <n v="72.12"/>
    <n v="0"/>
    <n v="0"/>
    <n v="2146.02"/>
    <n v="2168.13"/>
    <n v="0"/>
    <n v="0"/>
    <n v="0"/>
    <n v="0"/>
    <n v="0"/>
  </r>
  <r>
    <s v="32-L00-D26"/>
    <x v="4"/>
    <x v="274"/>
    <x v="935"/>
    <n v="8.5399999999999991"/>
    <x v="4"/>
    <x v="0"/>
    <x v="1381"/>
    <s v="GILBERT SL 87-17    "/>
    <s v=" "/>
    <s v=" "/>
    <x v="4"/>
    <x v="274"/>
    <x v="935"/>
    <n v="317122"/>
    <n v="0"/>
    <s v=" "/>
    <s v=" "/>
    <n v="30100000"/>
    <n v="65.72"/>
    <n v="0"/>
    <n v="0"/>
    <n v="65.72"/>
    <n v="8.5399999999999991"/>
    <n v="18.64"/>
    <n v="0"/>
    <n v="0"/>
    <n v="896.65"/>
    <n v="886.55"/>
    <n v="6.68"/>
    <n v="0"/>
    <n v="0"/>
    <n v="6.68"/>
    <n v="65.72"/>
    <n v="18.64"/>
    <n v="0"/>
    <n v="0"/>
    <n v="830.93"/>
    <n v="878.01"/>
    <n v="0"/>
    <n v="0"/>
    <n v="0"/>
    <n v="0"/>
    <n v="0"/>
  </r>
  <r>
    <s v="32-L00-D27"/>
    <x v="4"/>
    <x v="274"/>
    <x v="936"/>
    <n v="7.73"/>
    <x v="4"/>
    <x v="0"/>
    <x v="1382"/>
    <s v="GILBERT SL 87-15    "/>
    <s v=" "/>
    <s v=" "/>
    <x v="4"/>
    <x v="274"/>
    <x v="936"/>
    <n v="317122"/>
    <n v="0"/>
    <s v=" "/>
    <s v=" "/>
    <n v="30100000"/>
    <n v="21.7"/>
    <n v="0"/>
    <n v="0"/>
    <n v="21.7"/>
    <n v="7.73"/>
    <n v="0"/>
    <n v="0"/>
    <n v="0"/>
    <n v="455.37"/>
    <n v="463.1"/>
    <n v="12.64"/>
    <n v="0"/>
    <n v="0"/>
    <n v="12.64"/>
    <n v="21.7"/>
    <n v="0"/>
    <n v="0"/>
    <n v="0"/>
    <n v="433.67"/>
    <n v="455.37"/>
    <n v="0"/>
    <n v="0"/>
    <n v="0"/>
    <n v="0"/>
    <n v="0"/>
  </r>
  <r>
    <s v="32-L00-D28"/>
    <x v="4"/>
    <x v="274"/>
    <x v="937"/>
    <n v="2.98"/>
    <x v="4"/>
    <x v="0"/>
    <x v="1383"/>
    <s v="GILBERT SL 87-16    "/>
    <s v=" "/>
    <s v=" "/>
    <x v="4"/>
    <x v="274"/>
    <x v="937"/>
    <n v="317122"/>
    <n v="0"/>
    <s v=" "/>
    <s v=" "/>
    <n v="30100000"/>
    <n v="6.4"/>
    <n v="0"/>
    <n v="0"/>
    <n v="6.4"/>
    <n v="2.98"/>
    <n v="0"/>
    <n v="0"/>
    <n v="0"/>
    <n v="168.6"/>
    <n v="171.58"/>
    <n v="3.37"/>
    <n v="0"/>
    <n v="0"/>
    <n v="3.37"/>
    <n v="6.4"/>
    <n v="0"/>
    <n v="0"/>
    <n v="0"/>
    <n v="162.19999999999999"/>
    <n v="168.6"/>
    <n v="0"/>
    <n v="0"/>
    <n v="0"/>
    <n v="0"/>
    <n v="0"/>
  </r>
  <r>
    <s v="32-L00-D29"/>
    <x v="4"/>
    <x v="274"/>
    <x v="938"/>
    <n v="0"/>
    <x v="4"/>
    <x v="0"/>
    <x v="1384"/>
    <s v="GILBERT SL 87-18    "/>
    <s v=" "/>
    <s v=" "/>
    <x v="4"/>
    <x v="274"/>
    <x v="938"/>
    <n v="317122"/>
    <n v="0"/>
    <s v=" "/>
    <s v=" "/>
    <n v="30100000"/>
    <n v="0"/>
    <n v="0"/>
    <n v="0"/>
    <n v="0"/>
    <n v="0"/>
    <n v="0"/>
    <n v="0"/>
    <n v="0"/>
    <n v="39.840000000000003"/>
    <n v="39.840000000000003"/>
    <n v="6.18"/>
    <n v="0"/>
    <n v="0"/>
    <n v="6.18"/>
    <n v="0"/>
    <n v="0"/>
    <n v="0"/>
    <n v="0"/>
    <n v="39.840000000000003"/>
    <n v="39.840000000000003"/>
    <n v="0"/>
    <n v="0"/>
    <n v="0"/>
    <n v="0"/>
    <n v="0"/>
  </r>
  <r>
    <s v="32-L00-D30"/>
    <x v="4"/>
    <x v="274"/>
    <x v="939"/>
    <n v="7.85"/>
    <x v="4"/>
    <x v="0"/>
    <x v="1385"/>
    <s v="GILBERT SL 87-14    "/>
    <s v=" "/>
    <s v=" "/>
    <x v="4"/>
    <x v="274"/>
    <x v="939"/>
    <n v="317122"/>
    <n v="0"/>
    <s v=" "/>
    <s v=" "/>
    <n v="30100000"/>
    <n v="27.89"/>
    <n v="0"/>
    <n v="0"/>
    <n v="27.89"/>
    <n v="7.85"/>
    <n v="10.43"/>
    <n v="0"/>
    <n v="0"/>
    <n v="537.04999999999995"/>
    <n v="534.47"/>
    <n v="0"/>
    <n v="0"/>
    <n v="0"/>
    <n v="0"/>
    <n v="27.89"/>
    <n v="10.43"/>
    <n v="0"/>
    <n v="0"/>
    <n v="509.16"/>
    <n v="526.62"/>
    <n v="0"/>
    <n v="0"/>
    <n v="0"/>
    <n v="0"/>
    <n v="0"/>
  </r>
  <r>
    <s v="32-L00-D31"/>
    <x v="4"/>
    <x v="274"/>
    <x v="940"/>
    <n v="101"/>
    <x v="4"/>
    <x v="0"/>
    <x v="1386"/>
    <s v="GILBERT SL 87-21    "/>
    <s v=" "/>
    <s v=" "/>
    <x v="4"/>
    <x v="274"/>
    <x v="940"/>
    <n v="317122"/>
    <n v="0"/>
    <s v=" "/>
    <s v=" "/>
    <n v="30100000"/>
    <n v="155.44999999999999"/>
    <n v="0"/>
    <n v="0"/>
    <n v="155.44999999999999"/>
    <n v="101"/>
    <n v="17.97"/>
    <n v="0"/>
    <n v="0"/>
    <n v="1060.4100000000001"/>
    <n v="1143.44"/>
    <n v="50.16"/>
    <n v="0"/>
    <n v="0"/>
    <n v="50.16"/>
    <n v="155.44999999999999"/>
    <n v="17.97"/>
    <n v="0"/>
    <n v="0"/>
    <n v="904.96"/>
    <n v="1042.44"/>
    <n v="0"/>
    <n v="0"/>
    <n v="0"/>
    <n v="0"/>
    <n v="0"/>
  </r>
  <r>
    <s v="32-L00-D32"/>
    <x v="4"/>
    <x v="274"/>
    <x v="941"/>
    <n v="15.47"/>
    <x v="4"/>
    <x v="0"/>
    <x v="1387"/>
    <s v="GILBERT SL 87-19    "/>
    <s v=" "/>
    <s v=" "/>
    <x v="4"/>
    <x v="274"/>
    <x v="941"/>
    <n v="317122"/>
    <n v="0"/>
    <s v=" "/>
    <s v=" "/>
    <n v="30100000"/>
    <n v="30.37"/>
    <n v="0"/>
    <n v="0"/>
    <n v="30.37"/>
    <n v="15.47"/>
    <n v="7.69"/>
    <n v="0"/>
    <n v="0"/>
    <n v="934.67"/>
    <n v="942.45"/>
    <n v="38.85"/>
    <n v="0"/>
    <n v="0"/>
    <n v="38.85"/>
    <n v="30.37"/>
    <n v="7.69"/>
    <n v="0"/>
    <n v="0"/>
    <n v="904.3"/>
    <n v="926.98"/>
    <n v="0"/>
    <n v="0"/>
    <n v="0"/>
    <n v="0"/>
    <n v="0"/>
  </r>
  <r>
    <s v="32-L00-D33"/>
    <x v="4"/>
    <x v="274"/>
    <x v="942"/>
    <n v="0"/>
    <x v="4"/>
    <x v="0"/>
    <x v="1388"/>
    <s v="GILBERT SL 87-20    "/>
    <s v=" "/>
    <s v=" "/>
    <x v="4"/>
    <x v="274"/>
    <x v="942"/>
    <n v="317122"/>
    <n v="0"/>
    <s v=" "/>
    <s v=" "/>
    <n v="30100000"/>
    <n v="47.85"/>
    <n v="0"/>
    <n v="0"/>
    <n v="47.85"/>
    <n v="0"/>
    <n v="7.16"/>
    <n v="0"/>
    <n v="0"/>
    <n v="948.19"/>
    <n v="941.03"/>
    <n v="22.63"/>
    <n v="0"/>
    <n v="0"/>
    <n v="22.63"/>
    <n v="47.85"/>
    <n v="7.16"/>
    <n v="0"/>
    <n v="0"/>
    <n v="900.34"/>
    <n v="941.03"/>
    <n v="0"/>
    <n v="0"/>
    <n v="0"/>
    <n v="0"/>
    <n v="0"/>
  </r>
  <r>
    <s v="32-L00-D34"/>
    <x v="4"/>
    <x v="274"/>
    <x v="943"/>
    <n v="11.05"/>
    <x v="4"/>
    <x v="0"/>
    <x v="1389"/>
    <s v="GILBERT SL 87-22    "/>
    <s v=" "/>
    <s v=" "/>
    <x v="4"/>
    <x v="274"/>
    <x v="943"/>
    <n v="317122"/>
    <n v="0"/>
    <s v=" "/>
    <s v=" "/>
    <n v="30100000"/>
    <n v="70.67"/>
    <n v="0"/>
    <n v="0"/>
    <n v="70.67"/>
    <n v="11.05"/>
    <n v="25.94"/>
    <n v="0"/>
    <n v="0"/>
    <n v="1767"/>
    <n v="1752.11"/>
    <n v="58.88"/>
    <n v="0"/>
    <n v="0"/>
    <n v="58.88"/>
    <n v="70.67"/>
    <n v="25.94"/>
    <n v="0"/>
    <n v="0"/>
    <n v="1696.33"/>
    <n v="1741.06"/>
    <n v="0"/>
    <n v="0"/>
    <n v="0"/>
    <n v="0"/>
    <n v="0"/>
  </r>
  <r>
    <s v="32-L00-D35"/>
    <x v="4"/>
    <x v="274"/>
    <x v="944"/>
    <n v="34.270000000000003"/>
    <x v="4"/>
    <x v="0"/>
    <x v="1390"/>
    <s v="GILBERT SL 87-06    "/>
    <s v=" "/>
    <s v=" "/>
    <x v="4"/>
    <x v="274"/>
    <x v="944"/>
    <n v="317122"/>
    <n v="0"/>
    <s v=" "/>
    <s v=" "/>
    <n v="30100000"/>
    <n v="121.48"/>
    <n v="0"/>
    <n v="0"/>
    <n v="121.48"/>
    <n v="34.270000000000003"/>
    <n v="7.87"/>
    <n v="0"/>
    <n v="0"/>
    <n v="950.49"/>
    <n v="976.89"/>
    <n v="31.62"/>
    <n v="0"/>
    <n v="0"/>
    <n v="31.62"/>
    <n v="121.48"/>
    <n v="7.87"/>
    <n v="0"/>
    <n v="0"/>
    <n v="829.01"/>
    <n v="942.62"/>
    <n v="0"/>
    <n v="0"/>
    <n v="0"/>
    <n v="0"/>
    <n v="0"/>
  </r>
  <r>
    <s v="32-L00-D36"/>
    <x v="4"/>
    <x v="274"/>
    <x v="945"/>
    <n v="3526.68"/>
    <x v="4"/>
    <x v="0"/>
    <x v="1391"/>
    <s v="COLLEGE POINT       "/>
    <s v=" "/>
    <s v=" "/>
    <x v="4"/>
    <x v="274"/>
    <x v="945"/>
    <n v="319122"/>
    <n v="0"/>
    <s v=" "/>
    <s v=" "/>
    <s v="32L00D36"/>
    <n v="3526.68"/>
    <n v="0"/>
    <n v="0"/>
    <n v="0"/>
    <n v="0"/>
    <n v="3514.2"/>
    <n v="0"/>
    <n v="0"/>
    <n v="4.4400000000000004"/>
    <n v="16.920000000000002"/>
    <n v="3521.31"/>
    <n v="0"/>
    <n v="0"/>
    <n v="0"/>
    <n v="5.37"/>
    <n v="3514.2"/>
    <n v="0"/>
    <n v="0"/>
    <n v="4.4400000000000004"/>
    <n v="16.920000000000002"/>
    <n v="0"/>
    <n v="0"/>
    <n v="0"/>
    <n v="0"/>
    <n v="0"/>
  </r>
  <r>
    <s v="32-L00-D37"/>
    <x v="4"/>
    <x v="274"/>
    <x v="946"/>
    <n v="2987.11"/>
    <x v="4"/>
    <x v="0"/>
    <x v="1392"/>
    <s v="PEPPER RIDGE TNHMS 3"/>
    <s v=" "/>
    <s v=" "/>
    <x v="4"/>
    <x v="274"/>
    <x v="946"/>
    <n v="319122"/>
    <n v="0"/>
    <s v=" "/>
    <s v=" "/>
    <s v="32L00D37"/>
    <n v="2987.11"/>
    <n v="0"/>
    <n v="0"/>
    <n v="0"/>
    <n v="0"/>
    <n v="2976.49"/>
    <n v="0"/>
    <n v="0"/>
    <n v="3.76"/>
    <n v="14.38"/>
    <n v="2982.55"/>
    <n v="0"/>
    <n v="0"/>
    <n v="0"/>
    <n v="4.5599999999999996"/>
    <n v="2976.49"/>
    <n v="0"/>
    <n v="0"/>
    <n v="3.76"/>
    <n v="14.38"/>
    <n v="0"/>
    <n v="0"/>
    <n v="0"/>
    <n v="0"/>
    <n v="0"/>
  </r>
  <r>
    <s v="32-L00-D38"/>
    <x v="4"/>
    <x v="274"/>
    <x v="947"/>
    <n v="6666.29"/>
    <x v="4"/>
    <x v="0"/>
    <x v="1393"/>
    <s v="WESTRIDGE GLENN-4   "/>
    <s v=" "/>
    <s v=" "/>
    <x v="4"/>
    <x v="274"/>
    <x v="947"/>
    <n v="319122"/>
    <n v="0"/>
    <s v=" "/>
    <s v=" "/>
    <s v="32L00D38"/>
    <n v="6666.29"/>
    <n v="0"/>
    <n v="0"/>
    <n v="0"/>
    <n v="0"/>
    <n v="6642.65"/>
    <n v="0"/>
    <n v="0"/>
    <n v="8.3800000000000008"/>
    <n v="32.020000000000003"/>
    <n v="6656.15"/>
    <n v="0"/>
    <n v="0"/>
    <n v="0"/>
    <n v="10.14"/>
    <n v="6642.65"/>
    <n v="0"/>
    <n v="0"/>
    <n v="8.3800000000000008"/>
    <n v="32.020000000000003"/>
    <n v="0"/>
    <n v="0"/>
    <n v="0"/>
    <n v="0"/>
    <n v="0"/>
  </r>
  <r>
    <s v="32-L00-D39"/>
    <x v="4"/>
    <x v="274"/>
    <x v="948"/>
    <n v="35.65"/>
    <x v="4"/>
    <x v="0"/>
    <x v="1394"/>
    <s v="SD-8611-426         "/>
    <s v=" "/>
    <s v=" "/>
    <x v="4"/>
    <x v="274"/>
    <x v="948"/>
    <n v="318122"/>
    <n v="0"/>
    <s v=" "/>
    <s v=" "/>
    <n v="30100000"/>
    <n v="69.260000000000005"/>
    <n v="0"/>
    <n v="0"/>
    <n v="69.260000000000005"/>
    <n v="35.65"/>
    <n v="0"/>
    <n v="0"/>
    <n v="0"/>
    <n v="1906.25"/>
    <n v="1941.9"/>
    <n v="110.11"/>
    <n v="0"/>
    <n v="0"/>
    <n v="110.11"/>
    <n v="69.260000000000005"/>
    <n v="0"/>
    <n v="0"/>
    <n v="0"/>
    <n v="1836.99"/>
    <n v="1906.25"/>
    <n v="0"/>
    <n v="0"/>
    <n v="0"/>
    <n v="0"/>
    <n v="0"/>
  </r>
  <r>
    <s v="32-L00-D40"/>
    <x v="4"/>
    <x v="274"/>
    <x v="949"/>
    <n v="52.59"/>
    <x v="4"/>
    <x v="0"/>
    <x v="1395"/>
    <s v="SD-8611-424         "/>
    <s v=" "/>
    <s v=" "/>
    <x v="4"/>
    <x v="274"/>
    <x v="949"/>
    <n v="318122"/>
    <n v="0"/>
    <s v=" "/>
    <s v=" "/>
    <n v="30100000"/>
    <n v="213.99"/>
    <n v="0"/>
    <n v="0"/>
    <n v="213.99"/>
    <n v="52.59"/>
    <n v="46.07"/>
    <n v="0"/>
    <n v="0"/>
    <n v="2627.07"/>
    <n v="2633.59"/>
    <n v="232.37"/>
    <n v="0"/>
    <n v="0"/>
    <n v="232.37"/>
    <n v="213.99"/>
    <n v="46.07"/>
    <n v="0"/>
    <n v="0"/>
    <n v="2413.08"/>
    <n v="2581"/>
    <n v="0"/>
    <n v="0"/>
    <n v="0"/>
    <n v="0"/>
    <n v="0"/>
  </r>
  <r>
    <s v="32-L00-D41"/>
    <x v="4"/>
    <x v="274"/>
    <x v="950"/>
    <n v="12.65"/>
    <x v="4"/>
    <x v="0"/>
    <x v="1396"/>
    <s v="SD-8705-431         "/>
    <s v=" "/>
    <s v=" "/>
    <x v="4"/>
    <x v="274"/>
    <x v="950"/>
    <n v="318122"/>
    <n v="0"/>
    <s v=" "/>
    <s v=" "/>
    <n v="30100000"/>
    <n v="31.79"/>
    <n v="0"/>
    <n v="0"/>
    <n v="31.79"/>
    <n v="12.65"/>
    <n v="11.02"/>
    <n v="0"/>
    <n v="0"/>
    <n v="402.42"/>
    <n v="404.05"/>
    <n v="21.99"/>
    <n v="0"/>
    <n v="0"/>
    <n v="21.99"/>
    <n v="31.79"/>
    <n v="11.02"/>
    <n v="0"/>
    <n v="0"/>
    <n v="370.63"/>
    <n v="391.4"/>
    <n v="0"/>
    <n v="0"/>
    <n v="0"/>
    <n v="0"/>
    <n v="0"/>
  </r>
  <r>
    <s v="32-L00-D42"/>
    <x v="4"/>
    <x v="274"/>
    <x v="951"/>
    <n v="37.369999999999997"/>
    <x v="4"/>
    <x v="0"/>
    <x v="1397"/>
    <s v="SL-8703-429         "/>
    <s v=" "/>
    <s v=" "/>
    <x v="4"/>
    <x v="274"/>
    <x v="951"/>
    <n v="318122"/>
    <n v="0"/>
    <s v=" "/>
    <s v=" "/>
    <n v="30100000"/>
    <n v="40.6"/>
    <n v="0"/>
    <n v="0"/>
    <n v="40.6"/>
    <n v="37.369999999999997"/>
    <n v="0.44"/>
    <n v="0"/>
    <n v="0"/>
    <n v="413.37"/>
    <n v="450.3"/>
    <n v="16.55"/>
    <n v="0"/>
    <n v="0"/>
    <n v="16.55"/>
    <n v="40.6"/>
    <n v="0.44"/>
    <n v="0"/>
    <n v="0"/>
    <n v="372.77"/>
    <n v="412.93"/>
    <n v="0"/>
    <n v="0"/>
    <n v="0"/>
    <n v="0"/>
    <n v="0"/>
  </r>
  <r>
    <s v="32-L00-D43"/>
    <x v="4"/>
    <x v="274"/>
    <x v="952"/>
    <n v="88.87"/>
    <x v="4"/>
    <x v="0"/>
    <x v="1398"/>
    <s v="SL-8602-406         "/>
    <s v=" "/>
    <s v=" "/>
    <x v="4"/>
    <x v="274"/>
    <x v="952"/>
    <n v="318122"/>
    <n v="0"/>
    <s v=" "/>
    <s v=" "/>
    <n v="30100000"/>
    <n v="314.38"/>
    <n v="0"/>
    <n v="0"/>
    <n v="314.38"/>
    <n v="88.87"/>
    <n v="75.92"/>
    <n v="0"/>
    <n v="0"/>
    <n v="4252.78"/>
    <n v="4265.7299999999996"/>
    <n v="199.03"/>
    <n v="0"/>
    <n v="0"/>
    <n v="199.03"/>
    <n v="314.38"/>
    <n v="75.92"/>
    <n v="0"/>
    <n v="0"/>
    <n v="3938.4"/>
    <n v="4176.8599999999997"/>
    <n v="0"/>
    <n v="0"/>
    <n v="0"/>
    <n v="0"/>
    <n v="0"/>
  </r>
  <r>
    <s v="32-L00-D44"/>
    <x v="4"/>
    <x v="274"/>
    <x v="953"/>
    <n v="105.31"/>
    <x v="4"/>
    <x v="0"/>
    <x v="1399"/>
    <s v="SL-8707-434         "/>
    <s v=" "/>
    <s v=" "/>
    <x v="4"/>
    <x v="274"/>
    <x v="953"/>
    <n v="318122"/>
    <n v="0"/>
    <s v=" "/>
    <s v=" "/>
    <n v="30100000"/>
    <n v="127.18"/>
    <n v="0"/>
    <n v="0"/>
    <n v="127.18"/>
    <n v="105.31"/>
    <n v="1.38"/>
    <n v="0"/>
    <n v="0"/>
    <n v="2136.41"/>
    <n v="2240.34"/>
    <n v="68.87"/>
    <n v="0"/>
    <n v="0"/>
    <n v="68.87"/>
    <n v="127.18"/>
    <n v="1.38"/>
    <n v="0"/>
    <n v="0"/>
    <n v="2009.23"/>
    <n v="2135.0300000000002"/>
    <n v="0"/>
    <n v="0"/>
    <n v="0"/>
    <n v="0"/>
    <n v="0"/>
  </r>
  <r>
    <s v="32-L00-D45"/>
    <x v="4"/>
    <x v="274"/>
    <x v="954"/>
    <n v="31.82"/>
    <x v="4"/>
    <x v="0"/>
    <x v="1400"/>
    <s v="SL-8707-436         "/>
    <s v=" "/>
    <s v=" "/>
    <x v="4"/>
    <x v="274"/>
    <x v="954"/>
    <n v="318122"/>
    <n v="0"/>
    <s v=" "/>
    <s v=" "/>
    <n v="30100000"/>
    <n v="59.26"/>
    <n v="0"/>
    <n v="0"/>
    <n v="59.26"/>
    <n v="31.82"/>
    <n v="6.82"/>
    <n v="0"/>
    <n v="0"/>
    <n v="689.78"/>
    <n v="714.78"/>
    <n v="33"/>
    <n v="0"/>
    <n v="0"/>
    <n v="33"/>
    <n v="59.26"/>
    <n v="6.82"/>
    <n v="0"/>
    <n v="0"/>
    <n v="630.52"/>
    <n v="682.96"/>
    <n v="0"/>
    <n v="0"/>
    <n v="0"/>
    <n v="0"/>
    <n v="0"/>
  </r>
  <r>
    <s v="32-L00-D46"/>
    <x v="4"/>
    <x v="274"/>
    <x v="955"/>
    <n v="15.17"/>
    <x v="4"/>
    <x v="0"/>
    <x v="1401"/>
    <s v="SD-8707-435         "/>
    <s v=" "/>
    <s v=" "/>
    <x v="4"/>
    <x v="274"/>
    <x v="955"/>
    <n v="318122"/>
    <n v="0"/>
    <s v=" "/>
    <s v=" "/>
    <n v="30100000"/>
    <n v="84.89"/>
    <n v="0"/>
    <n v="0"/>
    <n v="84.89"/>
    <n v="15.17"/>
    <n v="5.9"/>
    <n v="0"/>
    <n v="0"/>
    <n v="1026.8499999999999"/>
    <n v="1036.1199999999999"/>
    <n v="23.09"/>
    <n v="0"/>
    <n v="0"/>
    <n v="23.38"/>
    <n v="85.18"/>
    <n v="5.9"/>
    <n v="0"/>
    <n v="0"/>
    <n v="941.96"/>
    <n v="1020.95"/>
    <n v="0"/>
    <n v="0"/>
    <n v="0"/>
    <n v="0"/>
    <n v="0"/>
  </r>
  <r>
    <s v="32-L00-D47"/>
    <x v="4"/>
    <x v="274"/>
    <x v="956"/>
    <n v="38.39"/>
    <x v="4"/>
    <x v="0"/>
    <x v="1402"/>
    <s v="GILBERT SL 87-24    "/>
    <s v=" "/>
    <s v=" "/>
    <x v="4"/>
    <x v="274"/>
    <x v="956"/>
    <n v="317122"/>
    <n v="0"/>
    <s v=" "/>
    <s v=" "/>
    <n v="30100000"/>
    <n v="22.2"/>
    <n v="0"/>
    <n v="0"/>
    <n v="22.2"/>
    <n v="38.39"/>
    <n v="19.32"/>
    <n v="0"/>
    <n v="0"/>
    <n v="1054.3499999999999"/>
    <n v="1073.42"/>
    <n v="65.28"/>
    <n v="0"/>
    <n v="0"/>
    <n v="65.28"/>
    <n v="22.2"/>
    <n v="19.32"/>
    <n v="0"/>
    <n v="0"/>
    <n v="1032.1500000000001"/>
    <n v="1035.03"/>
    <n v="0"/>
    <n v="0"/>
    <n v="0"/>
    <n v="0"/>
    <n v="0"/>
  </r>
  <r>
    <s v="32-L00-D48"/>
    <x v="4"/>
    <x v="274"/>
    <x v="957"/>
    <n v="385.09"/>
    <x v="4"/>
    <x v="0"/>
    <x v="1403"/>
    <s v="GILBERT SL 87-25    "/>
    <s v=" "/>
    <s v=" "/>
    <x v="4"/>
    <x v="274"/>
    <x v="957"/>
    <n v="317122"/>
    <n v="0"/>
    <s v=" "/>
    <s v=" "/>
    <n v="30100000"/>
    <n v="508.4"/>
    <n v="0"/>
    <n v="0"/>
    <n v="508.4"/>
    <n v="385.09"/>
    <n v="98.32"/>
    <n v="0"/>
    <n v="0"/>
    <n v="9614.5"/>
    <n v="9901.27"/>
    <n v="205.79"/>
    <n v="0"/>
    <n v="0"/>
    <n v="205.79"/>
    <n v="508.4"/>
    <n v="98.32"/>
    <n v="0"/>
    <n v="0"/>
    <n v="9106.1"/>
    <n v="9516.18"/>
    <n v="0"/>
    <n v="0"/>
    <n v="0"/>
    <n v="0"/>
    <n v="0"/>
  </r>
  <r>
    <s v="32-L00-D49"/>
    <x v="4"/>
    <x v="274"/>
    <x v="958"/>
    <n v="6.08"/>
    <x v="4"/>
    <x v="0"/>
    <x v="1404"/>
    <s v="GILBERT SL 87-27    "/>
    <s v=" "/>
    <s v=" "/>
    <x v="4"/>
    <x v="274"/>
    <x v="958"/>
    <n v="317122"/>
    <n v="0"/>
    <s v=" "/>
    <s v=" "/>
    <n v="30100000"/>
    <n v="68.599999999999994"/>
    <n v="0"/>
    <n v="0"/>
    <n v="68.599999999999994"/>
    <n v="6.08"/>
    <n v="0"/>
    <n v="0"/>
    <n v="0"/>
    <n v="696.32"/>
    <n v="702.4"/>
    <n v="55.92"/>
    <n v="0"/>
    <n v="0"/>
    <n v="55.92"/>
    <n v="68.599999999999994"/>
    <n v="0"/>
    <n v="0"/>
    <n v="0"/>
    <n v="627.72"/>
    <n v="696.32"/>
    <n v="0"/>
    <n v="0"/>
    <n v="0"/>
    <n v="0"/>
    <n v="0"/>
  </r>
  <r>
    <s v="32-L00-D50"/>
    <x v="4"/>
    <x v="274"/>
    <x v="959"/>
    <n v="6.98"/>
    <x v="4"/>
    <x v="0"/>
    <x v="1405"/>
    <s v="SPORTS RANCH VILLAGE"/>
    <s v=" "/>
    <s v=" "/>
    <x v="4"/>
    <x v="274"/>
    <x v="959"/>
    <n v="319122"/>
    <n v="0"/>
    <s v=" "/>
    <s v=" "/>
    <s v="32L00D50"/>
    <n v="6.98"/>
    <n v="0"/>
    <n v="0"/>
    <n v="0"/>
    <n v="0"/>
    <n v="6.98"/>
    <n v="0"/>
    <n v="0"/>
    <n v="0"/>
    <n v="0"/>
    <n v="6.98"/>
    <n v="0"/>
    <n v="0"/>
    <n v="0"/>
    <n v="0"/>
    <n v="6.98"/>
    <n v="0"/>
    <n v="0"/>
    <n v="0"/>
    <n v="0"/>
    <n v="0"/>
    <n v="0"/>
    <n v="0"/>
    <n v="0"/>
    <n v="0"/>
  </r>
  <r>
    <s v="32-L00-D51"/>
    <x v="4"/>
    <x v="274"/>
    <x v="960"/>
    <n v="4.59"/>
    <x v="4"/>
    <x v="0"/>
    <x v="1406"/>
    <s v="GILBERT SL 88-01    "/>
    <s v=" "/>
    <s v=" "/>
    <x v="4"/>
    <x v="274"/>
    <x v="960"/>
    <n v="317122"/>
    <n v="0"/>
    <s v=" "/>
    <s v=" "/>
    <n v="30100000"/>
    <n v="0"/>
    <n v="0"/>
    <n v="0"/>
    <n v="0"/>
    <n v="4.59"/>
    <n v="0"/>
    <n v="0"/>
    <n v="0"/>
    <n v="317.8"/>
    <n v="322.39"/>
    <n v="9.8699999999999992"/>
    <n v="0"/>
    <n v="0"/>
    <n v="9.8699999999999992"/>
    <n v="0"/>
    <n v="0"/>
    <n v="0"/>
    <n v="0"/>
    <n v="317.8"/>
    <n v="317.8"/>
    <n v="0"/>
    <n v="0"/>
    <n v="0"/>
    <n v="0"/>
    <n v="0"/>
  </r>
  <r>
    <s v="32-L00-D52"/>
    <x v="4"/>
    <x v="274"/>
    <x v="961"/>
    <n v="8077.33"/>
    <x v="4"/>
    <x v="0"/>
    <x v="1407"/>
    <s v="VINEYARDS OF MESA   "/>
    <s v=" "/>
    <s v=" "/>
    <x v="4"/>
    <x v="274"/>
    <x v="961"/>
    <n v="319122"/>
    <n v="0"/>
    <s v=" "/>
    <s v=" "/>
    <s v="32L00D52"/>
    <n v="8736.75"/>
    <n v="0"/>
    <n v="0"/>
    <n v="1065.8900000000001"/>
    <n v="406.47"/>
    <n v="7635.41"/>
    <n v="0"/>
    <n v="0"/>
    <n v="10760.3"/>
    <n v="11202.22"/>
    <n v="9296.48"/>
    <n v="0"/>
    <n v="0"/>
    <n v="1065.8900000000001"/>
    <n v="506.16"/>
    <n v="7635.41"/>
    <n v="0"/>
    <n v="0"/>
    <n v="9694.41"/>
    <n v="10795.75"/>
    <n v="0"/>
    <n v="0"/>
    <n v="0"/>
    <n v="0"/>
    <n v="0"/>
  </r>
  <r>
    <s v="32-L00-D53"/>
    <x v="4"/>
    <x v="274"/>
    <x v="962"/>
    <n v="2.16"/>
    <x v="4"/>
    <x v="0"/>
    <x v="1408"/>
    <s v="GILBERT SL 88-02    "/>
    <s v=" "/>
    <s v=" "/>
    <x v="4"/>
    <x v="274"/>
    <x v="962"/>
    <n v="317122"/>
    <n v="0"/>
    <s v=" "/>
    <s v=" "/>
    <n v="30100000"/>
    <n v="10.96"/>
    <n v="0"/>
    <n v="0"/>
    <n v="10.96"/>
    <n v="2.16"/>
    <n v="1.1399999999999999"/>
    <n v="0"/>
    <n v="0"/>
    <n v="103"/>
    <n v="104.02"/>
    <n v="3.75"/>
    <n v="0"/>
    <n v="0"/>
    <n v="3.75"/>
    <n v="10.96"/>
    <n v="1.1399999999999999"/>
    <n v="0"/>
    <n v="0"/>
    <n v="92.04"/>
    <n v="101.86"/>
    <n v="0"/>
    <n v="0"/>
    <n v="0"/>
    <n v="0"/>
    <n v="0"/>
  </r>
  <r>
    <s v="32-L00-D55"/>
    <x v="4"/>
    <x v="274"/>
    <x v="963"/>
    <n v="42.03"/>
    <x v="4"/>
    <x v="0"/>
    <x v="1409"/>
    <s v="GILBERT SL 88-03    "/>
    <s v=" "/>
    <s v=" "/>
    <x v="4"/>
    <x v="274"/>
    <x v="963"/>
    <n v="317122"/>
    <n v="0"/>
    <s v=" "/>
    <s v=" "/>
    <n v="30100000"/>
    <n v="66.040000000000006"/>
    <n v="0"/>
    <n v="0"/>
    <n v="66.040000000000006"/>
    <n v="42.03"/>
    <n v="0"/>
    <n v="0"/>
    <n v="0"/>
    <n v="819.55"/>
    <n v="861.58"/>
    <n v="42.85"/>
    <n v="0"/>
    <n v="0"/>
    <n v="42.85"/>
    <n v="66.040000000000006"/>
    <n v="0"/>
    <n v="0"/>
    <n v="0"/>
    <n v="753.51"/>
    <n v="819.55"/>
    <n v="0"/>
    <n v="0"/>
    <n v="0"/>
    <n v="0"/>
    <n v="0"/>
  </r>
  <r>
    <s v="32-L00-D56"/>
    <x v="4"/>
    <x v="274"/>
    <x v="964"/>
    <n v="0"/>
    <x v="4"/>
    <x v="0"/>
    <x v="1410"/>
    <s v="GILBERT SL 88-04    "/>
    <s v=" "/>
    <s v=" "/>
    <x v="4"/>
    <x v="274"/>
    <x v="964"/>
    <n v="317122"/>
    <n v="0"/>
    <s v=" "/>
    <s v=" "/>
    <n v="30100000"/>
    <n v="0"/>
    <n v="0"/>
    <n v="0"/>
    <n v="0"/>
    <n v="0"/>
    <n v="0"/>
    <n v="0"/>
    <n v="0"/>
    <n v="103.99"/>
    <n v="103.99"/>
    <n v="0"/>
    <n v="0"/>
    <n v="0"/>
    <n v="0"/>
    <n v="0"/>
    <n v="0"/>
    <n v="0"/>
    <n v="0"/>
    <n v="103.99"/>
    <n v="103.99"/>
    <n v="0"/>
    <n v="0"/>
    <n v="0"/>
    <n v="0"/>
    <n v="0"/>
  </r>
  <r>
    <s v="32-L00-D57"/>
    <x v="4"/>
    <x v="274"/>
    <x v="965"/>
    <n v="0"/>
    <x v="4"/>
    <x v="0"/>
    <x v="1411"/>
    <s v="SL-8804-437         "/>
    <s v=" "/>
    <s v=" "/>
    <x v="4"/>
    <x v="274"/>
    <x v="965"/>
    <n v="318122"/>
    <n v="0"/>
    <s v=" "/>
    <s v=" "/>
    <n v="30100000"/>
    <n v="135.47999999999999"/>
    <n v="0"/>
    <n v="0"/>
    <n v="135.47999999999999"/>
    <n v="0"/>
    <n v="0"/>
    <n v="0"/>
    <n v="0"/>
    <n v="2094.36"/>
    <n v="2094.36"/>
    <n v="37.11"/>
    <n v="0"/>
    <n v="0"/>
    <n v="37.11"/>
    <n v="135.47999999999999"/>
    <n v="0"/>
    <n v="0"/>
    <n v="0"/>
    <n v="1958.88"/>
    <n v="2094.36"/>
    <n v="0"/>
    <n v="0"/>
    <n v="0"/>
    <n v="0"/>
    <n v="0"/>
  </r>
  <r>
    <s v="32-L00-D58"/>
    <x v="4"/>
    <x v="274"/>
    <x v="966"/>
    <n v="33.840000000000003"/>
    <x v="4"/>
    <x v="0"/>
    <x v="1412"/>
    <s v="GILBERT SL 88-05    "/>
    <s v=" "/>
    <s v=" "/>
    <x v="4"/>
    <x v="274"/>
    <x v="966"/>
    <n v="317122"/>
    <n v="0"/>
    <s v=" "/>
    <s v=" "/>
    <n v="30100000"/>
    <n v="38.659999999999997"/>
    <n v="0"/>
    <n v="0"/>
    <n v="38.659999999999997"/>
    <n v="33.840000000000003"/>
    <n v="10.29"/>
    <n v="0"/>
    <n v="0"/>
    <n v="653.83000000000004"/>
    <n v="677.38"/>
    <n v="11.39"/>
    <n v="0"/>
    <n v="0"/>
    <n v="11.39"/>
    <n v="38.659999999999997"/>
    <n v="10.29"/>
    <n v="0"/>
    <n v="0"/>
    <n v="615.16999999999996"/>
    <n v="643.54"/>
    <n v="0"/>
    <n v="0"/>
    <n v="0"/>
    <n v="0"/>
    <n v="0"/>
  </r>
  <r>
    <s v="32-L00-D59"/>
    <x v="4"/>
    <x v="274"/>
    <x v="967"/>
    <n v="10.61"/>
    <x v="4"/>
    <x v="0"/>
    <x v="1413"/>
    <s v="SL-8707-433         "/>
    <s v=" "/>
    <s v=" "/>
    <x v="4"/>
    <x v="274"/>
    <x v="967"/>
    <n v="318122"/>
    <n v="0"/>
    <s v=" "/>
    <s v=" "/>
    <n v="30100000"/>
    <n v="90.57"/>
    <n v="0"/>
    <n v="0"/>
    <n v="90.57"/>
    <n v="10.61"/>
    <n v="14.42"/>
    <n v="0"/>
    <n v="0"/>
    <n v="739.17"/>
    <n v="735.36"/>
    <n v="21.97"/>
    <n v="0"/>
    <n v="0"/>
    <n v="21.97"/>
    <n v="90.57"/>
    <n v="14.42"/>
    <n v="0"/>
    <n v="0"/>
    <n v="648.6"/>
    <n v="724.75"/>
    <n v="0"/>
    <n v="0"/>
    <n v="0"/>
    <n v="0"/>
    <n v="0"/>
  </r>
  <r>
    <s v="32-L00-D60"/>
    <x v="4"/>
    <x v="274"/>
    <x v="968"/>
    <n v="58.65"/>
    <x v="4"/>
    <x v="0"/>
    <x v="1414"/>
    <s v="SL-8804-438         "/>
    <s v=" "/>
    <s v=" "/>
    <x v="4"/>
    <x v="274"/>
    <x v="968"/>
    <n v="318122"/>
    <n v="0"/>
    <s v=" "/>
    <s v=" "/>
    <n v="30100000"/>
    <n v="54.36"/>
    <n v="0"/>
    <n v="0"/>
    <n v="54.36"/>
    <n v="58.65"/>
    <n v="0"/>
    <n v="0"/>
    <n v="0"/>
    <n v="1248.97"/>
    <n v="1307.6199999999999"/>
    <n v="36.4"/>
    <n v="0"/>
    <n v="0"/>
    <n v="36.4"/>
    <n v="54.36"/>
    <n v="0"/>
    <n v="0"/>
    <n v="0"/>
    <n v="1194.6099999999999"/>
    <n v="1248.97"/>
    <n v="0"/>
    <n v="0"/>
    <n v="0"/>
    <n v="0"/>
    <n v="0"/>
  </r>
  <r>
    <s v="32-L00-D61"/>
    <x v="4"/>
    <x v="274"/>
    <x v="969"/>
    <n v="55.39"/>
    <x v="4"/>
    <x v="0"/>
    <x v="1415"/>
    <s v="GILBERT SL 88-06    "/>
    <s v=" "/>
    <s v=" "/>
    <x v="4"/>
    <x v="274"/>
    <x v="969"/>
    <n v="317122"/>
    <n v="0"/>
    <s v=" "/>
    <s v=" "/>
    <n v="30100000"/>
    <n v="170.82"/>
    <n v="0"/>
    <n v="0"/>
    <n v="170.82"/>
    <n v="55.39"/>
    <n v="8.35"/>
    <n v="0"/>
    <n v="0"/>
    <n v="2403.33"/>
    <n v="2450.37"/>
    <n v="83.09"/>
    <n v="0"/>
    <n v="0"/>
    <n v="83.09"/>
    <n v="170.82"/>
    <n v="8.35"/>
    <n v="0"/>
    <n v="0"/>
    <n v="2232.5100000000002"/>
    <n v="2394.98"/>
    <n v="0"/>
    <n v="0"/>
    <n v="0"/>
    <n v="0"/>
    <n v="0"/>
  </r>
  <r>
    <s v="32-L00-D62"/>
    <x v="4"/>
    <x v="274"/>
    <x v="970"/>
    <n v="48.68"/>
    <x v="4"/>
    <x v="0"/>
    <x v="1416"/>
    <s v="GILBERT SL 88-08    "/>
    <s v=" "/>
    <s v=" "/>
    <x v="4"/>
    <x v="274"/>
    <x v="970"/>
    <n v="317122"/>
    <n v="0"/>
    <s v=" "/>
    <s v=" "/>
    <n v="30100000"/>
    <n v="72.44"/>
    <n v="0"/>
    <n v="0"/>
    <n v="72.44"/>
    <n v="48.68"/>
    <n v="31.7"/>
    <n v="0"/>
    <n v="0"/>
    <n v="1016.7"/>
    <n v="1033.68"/>
    <n v="38.81"/>
    <n v="0"/>
    <n v="0"/>
    <n v="38.81"/>
    <n v="72.44"/>
    <n v="31.7"/>
    <n v="0"/>
    <n v="0"/>
    <n v="944.26"/>
    <n v="985"/>
    <n v="0"/>
    <n v="0"/>
    <n v="0"/>
    <n v="0"/>
    <n v="0"/>
  </r>
  <r>
    <s v="32-L00-D63"/>
    <x v="4"/>
    <x v="274"/>
    <x v="971"/>
    <n v="14.51"/>
    <x v="4"/>
    <x v="0"/>
    <x v="1417"/>
    <s v="GILBERT SL 87-03    "/>
    <s v=" "/>
    <s v=" "/>
    <x v="4"/>
    <x v="274"/>
    <x v="971"/>
    <n v="317122"/>
    <n v="0"/>
    <s v=" "/>
    <s v=" "/>
    <n v="30100000"/>
    <n v="43.67"/>
    <n v="0"/>
    <n v="0"/>
    <n v="43.67"/>
    <n v="14.51"/>
    <n v="3.88"/>
    <n v="0"/>
    <n v="0"/>
    <n v="578"/>
    <n v="588.63"/>
    <n v="24.66"/>
    <n v="0"/>
    <n v="0"/>
    <n v="24.66"/>
    <n v="43.67"/>
    <n v="3.88"/>
    <n v="0"/>
    <n v="0"/>
    <n v="534.33000000000004"/>
    <n v="574.12"/>
    <n v="0"/>
    <n v="0"/>
    <n v="0"/>
    <n v="0"/>
    <n v="0"/>
  </r>
  <r>
    <s v="32-L00-D64"/>
    <x v="4"/>
    <x v="274"/>
    <x v="972"/>
    <n v="25.83"/>
    <x v="4"/>
    <x v="0"/>
    <x v="1418"/>
    <s v="GILBERT SL 87-04    "/>
    <s v=" "/>
    <s v=" "/>
    <x v="4"/>
    <x v="274"/>
    <x v="972"/>
    <n v="317122"/>
    <n v="0"/>
    <s v=" "/>
    <s v=" "/>
    <n v="30100000"/>
    <n v="216.98"/>
    <n v="0"/>
    <n v="0"/>
    <n v="216.98"/>
    <n v="25.83"/>
    <n v="11.91"/>
    <n v="0"/>
    <n v="0"/>
    <n v="1413.28"/>
    <n v="1427.2"/>
    <n v="29.59"/>
    <n v="0"/>
    <n v="0"/>
    <n v="29.59"/>
    <n v="216.98"/>
    <n v="11.91"/>
    <n v="0"/>
    <n v="0"/>
    <n v="1196.3"/>
    <n v="1401.37"/>
    <n v="0"/>
    <n v="0"/>
    <n v="0"/>
    <n v="0"/>
    <n v="0"/>
  </r>
  <r>
    <s v="32-L00-D65"/>
    <x v="4"/>
    <x v="274"/>
    <x v="973"/>
    <n v="-3.62"/>
    <x v="4"/>
    <x v="0"/>
    <x v="1419"/>
    <s v="GILBERT SL 87-05    "/>
    <s v=" "/>
    <s v=" "/>
    <x v="4"/>
    <x v="274"/>
    <x v="973"/>
    <n v="317122"/>
    <n v="0"/>
    <s v=" "/>
    <s v=" "/>
    <n v="30100000"/>
    <n v="0"/>
    <n v="0"/>
    <n v="0"/>
    <n v="3.62"/>
    <n v="0"/>
    <n v="0"/>
    <n v="0"/>
    <n v="0"/>
    <n v="1008.74"/>
    <n v="1005.12"/>
    <n v="156.22"/>
    <n v="0"/>
    <n v="0"/>
    <n v="156.22"/>
    <n v="0"/>
    <n v="0"/>
    <n v="0"/>
    <n v="0"/>
    <n v="1005.12"/>
    <n v="1005.12"/>
    <n v="0"/>
    <n v="0"/>
    <n v="0"/>
    <n v="0"/>
    <n v="0"/>
  </r>
  <r>
    <s v="32-L00-D66"/>
    <x v="4"/>
    <x v="274"/>
    <x v="974"/>
    <n v="167.66"/>
    <x v="4"/>
    <x v="0"/>
    <x v="1420"/>
    <s v="CRESTVIEW MANOR     "/>
    <s v=" "/>
    <s v=" "/>
    <x v="4"/>
    <x v="274"/>
    <x v="974"/>
    <n v="319122"/>
    <n v="0"/>
    <s v=" "/>
    <s v=" "/>
    <s v="32L00D66"/>
    <n v="35.159999999999997"/>
    <n v="0"/>
    <n v="0"/>
    <n v="30"/>
    <n v="162.5"/>
    <n v="95.21"/>
    <n v="0"/>
    <n v="0"/>
    <n v="759.08"/>
    <n v="831.53"/>
    <n v="55.36"/>
    <n v="0"/>
    <n v="0"/>
    <n v="50"/>
    <n v="29.8"/>
    <n v="95.21"/>
    <n v="0"/>
    <n v="0"/>
    <n v="729.08"/>
    <n v="669.03"/>
    <n v="0"/>
    <n v="0"/>
    <n v="0"/>
    <n v="0"/>
    <n v="0"/>
  </r>
  <r>
    <s v="32-L00-D67"/>
    <x v="4"/>
    <x v="274"/>
    <x v="975"/>
    <n v="9.5500000000000007"/>
    <x v="4"/>
    <x v="0"/>
    <x v="1421"/>
    <s v="GILBERT SL 88-07    "/>
    <s v=" "/>
    <s v=" "/>
    <x v="4"/>
    <x v="274"/>
    <x v="975"/>
    <n v="317122"/>
    <n v="0"/>
    <s v=" "/>
    <s v=" "/>
    <n v="30100000"/>
    <n v="32.57"/>
    <n v="0"/>
    <n v="0"/>
    <n v="32.57"/>
    <n v="9.5500000000000007"/>
    <n v="14.23"/>
    <n v="0"/>
    <n v="0"/>
    <n v="539.36"/>
    <n v="534.67999999999995"/>
    <n v="28.67"/>
    <n v="0"/>
    <n v="0"/>
    <n v="28.67"/>
    <n v="32.57"/>
    <n v="14.23"/>
    <n v="0"/>
    <n v="0"/>
    <n v="506.79"/>
    <n v="525.13"/>
    <n v="0"/>
    <n v="0"/>
    <n v="0"/>
    <n v="0"/>
    <n v="0"/>
  </r>
  <r>
    <s v="32-L00-D68"/>
    <x v="4"/>
    <x v="274"/>
    <x v="976"/>
    <n v="20.23"/>
    <x v="4"/>
    <x v="0"/>
    <x v="1422"/>
    <s v="SL-8810-462         "/>
    <s v=" "/>
    <s v=" "/>
    <x v="4"/>
    <x v="274"/>
    <x v="976"/>
    <n v="318122"/>
    <n v="0"/>
    <s v=" "/>
    <s v=" "/>
    <n v="30100000"/>
    <n v="60.04"/>
    <n v="0"/>
    <n v="0"/>
    <n v="60.04"/>
    <n v="20.23"/>
    <n v="20.64"/>
    <n v="0"/>
    <n v="0"/>
    <n v="632.26"/>
    <n v="631.85"/>
    <n v="13.39"/>
    <n v="0"/>
    <n v="0"/>
    <n v="13.39"/>
    <n v="60.04"/>
    <n v="20.64"/>
    <n v="0"/>
    <n v="0"/>
    <n v="572.22"/>
    <n v="611.62"/>
    <n v="0"/>
    <n v="0"/>
    <n v="0"/>
    <n v="0"/>
    <n v="0"/>
  </r>
  <r>
    <s v="32-L00-D69"/>
    <x v="4"/>
    <x v="274"/>
    <x v="977"/>
    <n v="13.39"/>
    <x v="4"/>
    <x v="0"/>
    <x v="1423"/>
    <s v="SUNTECH             "/>
    <s v=" "/>
    <s v=" "/>
    <x v="4"/>
    <x v="274"/>
    <x v="977"/>
    <n v="319122"/>
    <n v="0"/>
    <s v=" "/>
    <s v=" "/>
    <s v="32L00D69"/>
    <n v="13.39"/>
    <n v="0"/>
    <n v="0"/>
    <n v="0"/>
    <n v="0"/>
    <n v="13.33"/>
    <n v="0"/>
    <n v="0"/>
    <n v="0.02"/>
    <n v="0.08"/>
    <n v="13.36"/>
    <n v="0"/>
    <n v="0"/>
    <n v="0"/>
    <n v="0.03"/>
    <n v="13.33"/>
    <n v="0"/>
    <n v="0"/>
    <n v="0.02"/>
    <n v="0.08"/>
    <n v="0"/>
    <n v="0"/>
    <n v="0"/>
    <n v="0"/>
    <n v="0"/>
  </r>
  <r>
    <s v="32-L00-D70"/>
    <x v="4"/>
    <x v="274"/>
    <x v="978"/>
    <n v="2055.6799999999998"/>
    <x v="4"/>
    <x v="0"/>
    <x v="1424"/>
    <s v="SUNRISE UNIT 5      "/>
    <s v=" "/>
    <s v=" "/>
    <x v="4"/>
    <x v="274"/>
    <x v="978"/>
    <n v="319122"/>
    <n v="0"/>
    <s v=" "/>
    <s v=" "/>
    <s v="32L00D70"/>
    <n v="2313.11"/>
    <n v="0"/>
    <n v="0"/>
    <n v="316.19"/>
    <n v="58.76"/>
    <n v="2204.09"/>
    <n v="0"/>
    <n v="0"/>
    <n v="3121.12"/>
    <n v="2972.71"/>
    <n v="2470.65"/>
    <n v="0"/>
    <n v="0"/>
    <n v="316.19"/>
    <n v="158.65"/>
    <n v="2204.09"/>
    <n v="0"/>
    <n v="0"/>
    <n v="2804.93"/>
    <n v="2913.95"/>
    <n v="0"/>
    <n v="0"/>
    <n v="0"/>
    <n v="0"/>
    <n v="0"/>
  </r>
  <r>
    <s v="32-L00-D71"/>
    <x v="4"/>
    <x v="274"/>
    <x v="979"/>
    <n v="34.619999999999997"/>
    <x v="4"/>
    <x v="0"/>
    <x v="1425"/>
    <s v="GILBERT SL 90-01    "/>
    <s v=" "/>
    <s v=" "/>
    <x v="4"/>
    <x v="274"/>
    <x v="979"/>
    <n v="317122"/>
    <n v="0"/>
    <s v=" "/>
    <s v=" "/>
    <n v="30100000"/>
    <n v="49.51"/>
    <n v="0"/>
    <n v="0"/>
    <n v="49.51"/>
    <n v="34.619999999999997"/>
    <n v="0"/>
    <n v="0"/>
    <n v="0"/>
    <n v="635.12"/>
    <n v="669.74"/>
    <n v="8.48"/>
    <n v="0"/>
    <n v="0"/>
    <n v="8.48"/>
    <n v="49.51"/>
    <n v="0"/>
    <n v="0"/>
    <n v="0"/>
    <n v="585.61"/>
    <n v="635.12"/>
    <n v="0"/>
    <n v="0"/>
    <n v="0"/>
    <n v="0"/>
    <n v="0"/>
  </r>
  <r>
    <s v="32-L00-D72"/>
    <x v="4"/>
    <x v="274"/>
    <x v="980"/>
    <n v="8.66"/>
    <x v="4"/>
    <x v="0"/>
    <x v="1426"/>
    <s v="GILBERT SL 89-01    "/>
    <s v=" "/>
    <s v=" "/>
    <x v="4"/>
    <x v="274"/>
    <x v="980"/>
    <n v="317122"/>
    <n v="0"/>
    <s v=" "/>
    <s v=" "/>
    <n v="30100000"/>
    <n v="97.47"/>
    <n v="0"/>
    <n v="0"/>
    <n v="97.47"/>
    <n v="8.66"/>
    <n v="10.130000000000001"/>
    <n v="0"/>
    <n v="0"/>
    <n v="1104.0899999999999"/>
    <n v="1102.6199999999999"/>
    <n v="30.44"/>
    <n v="0"/>
    <n v="0"/>
    <n v="30.44"/>
    <n v="97.47"/>
    <n v="10.130000000000001"/>
    <n v="0"/>
    <n v="0"/>
    <n v="1006.62"/>
    <n v="1093.96"/>
    <n v="0"/>
    <n v="0"/>
    <n v="0"/>
    <n v="0"/>
    <n v="0"/>
  </r>
  <r>
    <s v="32-L00-D73"/>
    <x v="4"/>
    <x v="274"/>
    <x v="981"/>
    <n v="25.06"/>
    <x v="4"/>
    <x v="0"/>
    <x v="1427"/>
    <s v="GILBERT SL 90-02    "/>
    <s v=" "/>
    <s v=" "/>
    <x v="4"/>
    <x v="274"/>
    <x v="981"/>
    <n v="317122"/>
    <n v="0"/>
    <s v=" "/>
    <s v=" "/>
    <n v="30100000"/>
    <n v="64.27"/>
    <n v="0"/>
    <n v="0"/>
    <n v="64.27"/>
    <n v="25.06"/>
    <n v="15.07"/>
    <n v="0"/>
    <n v="0"/>
    <n v="1268.94"/>
    <n v="1278.93"/>
    <n v="25.84"/>
    <n v="0"/>
    <n v="0"/>
    <n v="25.84"/>
    <n v="64.27"/>
    <n v="15.07"/>
    <n v="0"/>
    <n v="0"/>
    <n v="1204.67"/>
    <n v="1253.8699999999999"/>
    <n v="0"/>
    <n v="0"/>
    <n v="0"/>
    <n v="0"/>
    <n v="0"/>
  </r>
  <r>
    <s v="32-L00-D74"/>
    <x v="4"/>
    <x v="274"/>
    <x v="982"/>
    <n v="0"/>
    <x v="4"/>
    <x v="0"/>
    <x v="1428"/>
    <s v="SL-811-445          "/>
    <s v=" "/>
    <s v=" "/>
    <x v="4"/>
    <x v="274"/>
    <x v="982"/>
    <n v="318122"/>
    <n v="0"/>
    <s v=" "/>
    <s v=" "/>
    <n v="30100000"/>
    <n v="0"/>
    <n v="0"/>
    <n v="0"/>
    <n v="0"/>
    <n v="0"/>
    <n v="0"/>
    <n v="0"/>
    <n v="0"/>
    <n v="0"/>
    <n v="0"/>
    <n v="0"/>
    <n v="0"/>
    <n v="0"/>
    <n v="0"/>
    <n v="0"/>
    <n v="0"/>
    <n v="0"/>
    <n v="0"/>
    <n v="0"/>
    <n v="0"/>
    <n v="0"/>
    <n v="0"/>
    <n v="0"/>
    <n v="0"/>
    <n v="0"/>
  </r>
  <r>
    <s v="32-L00-D75"/>
    <x v="4"/>
    <x v="274"/>
    <x v="983"/>
    <n v="0"/>
    <x v="4"/>
    <x v="0"/>
    <x v="1429"/>
    <s v="SL-9003-448         "/>
    <s v=" "/>
    <s v=" "/>
    <x v="4"/>
    <x v="274"/>
    <x v="983"/>
    <n v="318122"/>
    <n v="0"/>
    <s v=" "/>
    <s v=" "/>
    <n v="30100000"/>
    <n v="0"/>
    <n v="0"/>
    <n v="0"/>
    <n v="0"/>
    <n v="0"/>
    <n v="0"/>
    <n v="0"/>
    <n v="0"/>
    <n v="0"/>
    <n v="0"/>
    <n v="0"/>
    <n v="0"/>
    <n v="0"/>
    <n v="0"/>
    <n v="0"/>
    <n v="0"/>
    <n v="0"/>
    <n v="0"/>
    <n v="0"/>
    <n v="0"/>
    <n v="0"/>
    <n v="0"/>
    <n v="0"/>
    <n v="0"/>
    <n v="0"/>
  </r>
  <r>
    <s v="32-L00-D76"/>
    <x v="4"/>
    <x v="274"/>
    <x v="984"/>
    <n v="24.04"/>
    <x v="4"/>
    <x v="0"/>
    <x v="1430"/>
    <s v="SL-8907-444         "/>
    <s v=" "/>
    <s v=" "/>
    <x v="4"/>
    <x v="274"/>
    <x v="984"/>
    <n v="318122"/>
    <n v="0"/>
    <s v=" "/>
    <s v=" "/>
    <n v="30100000"/>
    <n v="24.24"/>
    <n v="0"/>
    <n v="0"/>
    <n v="24.24"/>
    <n v="24.04"/>
    <n v="0"/>
    <n v="0"/>
    <n v="0"/>
    <n v="450.1"/>
    <n v="474.14"/>
    <n v="18.690000000000001"/>
    <n v="0"/>
    <n v="0"/>
    <n v="18.690000000000001"/>
    <n v="24.24"/>
    <n v="0"/>
    <n v="0"/>
    <n v="0"/>
    <n v="425.86"/>
    <n v="450.1"/>
    <n v="0"/>
    <n v="0"/>
    <n v="0"/>
    <n v="0"/>
    <n v="0"/>
  </r>
  <r>
    <s v="32-L00-D77"/>
    <x v="4"/>
    <x v="274"/>
    <x v="985"/>
    <n v="8.67"/>
    <x v="4"/>
    <x v="0"/>
    <x v="1431"/>
    <s v="SL-9001-447         "/>
    <s v=" "/>
    <s v=" "/>
    <x v="4"/>
    <x v="274"/>
    <x v="985"/>
    <n v="318122"/>
    <n v="0"/>
    <s v=" "/>
    <s v=" "/>
    <n v="30100000"/>
    <n v="35.799999999999997"/>
    <n v="0"/>
    <n v="0"/>
    <n v="35.799999999999997"/>
    <n v="8.67"/>
    <n v="0"/>
    <n v="0"/>
    <n v="0"/>
    <n v="479.75"/>
    <n v="488.42"/>
    <n v="31.37"/>
    <n v="0"/>
    <n v="0"/>
    <n v="31.37"/>
    <n v="35.799999999999997"/>
    <n v="0"/>
    <n v="0"/>
    <n v="0"/>
    <n v="443.95"/>
    <n v="479.75"/>
    <n v="0"/>
    <n v="0"/>
    <n v="0"/>
    <n v="0"/>
    <n v="0"/>
  </r>
  <r>
    <s v="32-L00-D78"/>
    <x v="4"/>
    <x v="274"/>
    <x v="986"/>
    <n v="87.13"/>
    <x v="4"/>
    <x v="0"/>
    <x v="1432"/>
    <s v="SL-8907-443         "/>
    <s v=" "/>
    <s v=" "/>
    <x v="4"/>
    <x v="274"/>
    <x v="986"/>
    <n v="318122"/>
    <n v="0"/>
    <s v=" "/>
    <s v=" "/>
    <n v="30100000"/>
    <n v="75.86"/>
    <n v="0"/>
    <n v="0"/>
    <n v="75.86"/>
    <n v="87.13"/>
    <n v="23.2"/>
    <n v="0"/>
    <n v="0"/>
    <n v="1646.83"/>
    <n v="1710.76"/>
    <n v="55.32"/>
    <n v="0"/>
    <n v="0"/>
    <n v="55.32"/>
    <n v="75.86"/>
    <n v="23.2"/>
    <n v="0"/>
    <n v="0"/>
    <n v="1570.97"/>
    <n v="1623.63"/>
    <n v="0"/>
    <n v="0"/>
    <n v="0"/>
    <n v="0"/>
    <n v="0"/>
  </r>
  <r>
    <s v="32-L00-D79"/>
    <x v="4"/>
    <x v="274"/>
    <x v="987"/>
    <n v="16.670000000000002"/>
    <x v="4"/>
    <x v="0"/>
    <x v="1433"/>
    <s v="GILBERT SL 90-03    "/>
    <s v=" "/>
    <s v=" "/>
    <x v="4"/>
    <x v="274"/>
    <x v="987"/>
    <n v="317122"/>
    <n v="0"/>
    <s v=" "/>
    <s v=" "/>
    <n v="30100000"/>
    <n v="84.81"/>
    <n v="0"/>
    <n v="0"/>
    <n v="84.81"/>
    <n v="16.670000000000002"/>
    <n v="0"/>
    <n v="0"/>
    <n v="0"/>
    <n v="1127.3499999999999"/>
    <n v="1144.02"/>
    <n v="88.54"/>
    <n v="0"/>
    <n v="0"/>
    <n v="88.54"/>
    <n v="84.81"/>
    <n v="0"/>
    <n v="0"/>
    <n v="0"/>
    <n v="1042.54"/>
    <n v="1127.3499999999999"/>
    <n v="0"/>
    <n v="0"/>
    <n v="0"/>
    <n v="0"/>
    <n v="0"/>
  </r>
  <r>
    <s v="32-L00-D80"/>
    <x v="4"/>
    <x v="274"/>
    <x v="988"/>
    <n v="43.24"/>
    <x v="4"/>
    <x v="0"/>
    <x v="1434"/>
    <s v="GILBERT SL 90-04    "/>
    <s v=" "/>
    <s v=" "/>
    <x v="4"/>
    <x v="274"/>
    <x v="988"/>
    <n v="317122"/>
    <n v="0"/>
    <s v=" "/>
    <s v=" "/>
    <n v="30100000"/>
    <n v="103.47"/>
    <n v="0"/>
    <n v="0"/>
    <n v="103.47"/>
    <n v="43.24"/>
    <n v="10.7"/>
    <n v="0"/>
    <n v="0"/>
    <n v="1141.25"/>
    <n v="1173.79"/>
    <n v="30.6"/>
    <n v="0"/>
    <n v="0"/>
    <n v="30.6"/>
    <n v="103.47"/>
    <n v="10.7"/>
    <n v="0"/>
    <n v="0"/>
    <n v="1037.78"/>
    <n v="1130.55"/>
    <n v="0"/>
    <n v="0"/>
    <n v="0"/>
    <n v="0"/>
    <n v="0"/>
  </r>
  <r>
    <s v="32-L00-D81"/>
    <x v="4"/>
    <x v="274"/>
    <x v="989"/>
    <n v="51.27"/>
    <x v="4"/>
    <x v="0"/>
    <x v="1435"/>
    <s v="SL-8704-430         "/>
    <s v=" "/>
    <s v=" "/>
    <x v="4"/>
    <x v="274"/>
    <x v="989"/>
    <n v="318122"/>
    <n v="0"/>
    <s v=" "/>
    <s v=" "/>
    <n v="30100000"/>
    <n v="32.54"/>
    <n v="0"/>
    <n v="0"/>
    <n v="32.54"/>
    <n v="51.27"/>
    <n v="0"/>
    <n v="0"/>
    <n v="0"/>
    <n v="386.61"/>
    <n v="437.88"/>
    <n v="2.99"/>
    <n v="0"/>
    <n v="0"/>
    <n v="2.99"/>
    <n v="32.54"/>
    <n v="0"/>
    <n v="0"/>
    <n v="0"/>
    <n v="354.07"/>
    <n v="386.61"/>
    <n v="0"/>
    <n v="0"/>
    <n v="0"/>
    <n v="0"/>
    <n v="0"/>
  </r>
  <r>
    <s v="32-L00-D83"/>
    <x v="4"/>
    <x v="274"/>
    <x v="990"/>
    <n v="61.73"/>
    <x v="4"/>
    <x v="0"/>
    <x v="1436"/>
    <s v="SL-9003-449         "/>
    <s v=" "/>
    <s v=" "/>
    <x v="4"/>
    <x v="274"/>
    <x v="990"/>
    <n v="318122"/>
    <n v="0"/>
    <s v=" "/>
    <s v=" "/>
    <n v="30100000"/>
    <n v="69.39"/>
    <n v="0"/>
    <n v="0"/>
    <n v="69.39"/>
    <n v="61.73"/>
    <n v="8.35"/>
    <n v="0"/>
    <n v="0"/>
    <n v="1061.0999999999999"/>
    <n v="1114.48"/>
    <n v="35.24"/>
    <n v="0"/>
    <n v="0"/>
    <n v="35.24"/>
    <n v="69.39"/>
    <n v="8.35"/>
    <n v="0"/>
    <n v="0"/>
    <n v="991.71"/>
    <n v="1052.75"/>
    <n v="0"/>
    <n v="0"/>
    <n v="0"/>
    <n v="0"/>
    <n v="0"/>
  </r>
  <r>
    <s v="32-L00-D84"/>
    <x v="4"/>
    <x v="274"/>
    <x v="991"/>
    <n v="2.23"/>
    <x v="4"/>
    <x v="0"/>
    <x v="1437"/>
    <s v="GILBERT SL 90-05    "/>
    <s v=" "/>
    <s v=" "/>
    <x v="4"/>
    <x v="274"/>
    <x v="991"/>
    <n v="317122"/>
    <n v="0"/>
    <s v=" "/>
    <s v=" "/>
    <n v="30100000"/>
    <n v="2.73"/>
    <n v="0"/>
    <n v="0"/>
    <n v="2.73"/>
    <n v="2.23"/>
    <n v="17.16"/>
    <n v="0"/>
    <n v="0"/>
    <n v="117.46"/>
    <n v="102.53"/>
    <n v="2.81"/>
    <n v="0"/>
    <n v="0"/>
    <n v="2.81"/>
    <n v="2.73"/>
    <n v="17.16"/>
    <n v="0"/>
    <n v="0"/>
    <n v="114.73"/>
    <n v="100.3"/>
    <n v="0"/>
    <n v="0"/>
    <n v="0"/>
    <n v="0"/>
    <n v="0"/>
  </r>
  <r>
    <s v="32-L00-D85"/>
    <x v="4"/>
    <x v="274"/>
    <x v="992"/>
    <n v="222.18"/>
    <x v="4"/>
    <x v="0"/>
    <x v="1438"/>
    <s v="GILBERT SL 91-02    "/>
    <s v=" "/>
    <s v=" "/>
    <x v="4"/>
    <x v="274"/>
    <x v="992"/>
    <n v="317122"/>
    <n v="0"/>
    <s v=" "/>
    <s v=" "/>
    <n v="30100000"/>
    <n v="266.55"/>
    <n v="0"/>
    <n v="0"/>
    <n v="266.55"/>
    <n v="222.18"/>
    <n v="46.43"/>
    <n v="0"/>
    <n v="0"/>
    <n v="3658.73"/>
    <n v="3834.48"/>
    <n v="78.25"/>
    <n v="0"/>
    <n v="0"/>
    <n v="78.25"/>
    <n v="266.55"/>
    <n v="46.43"/>
    <n v="0"/>
    <n v="0"/>
    <n v="3392.18"/>
    <n v="3612.3"/>
    <n v="0"/>
    <n v="0"/>
    <n v="0"/>
    <n v="0"/>
    <n v="0"/>
  </r>
  <r>
    <s v="32-L00-D86"/>
    <x v="4"/>
    <x v="274"/>
    <x v="993"/>
    <n v="9.42"/>
    <x v="4"/>
    <x v="0"/>
    <x v="1439"/>
    <s v="GILBERT SL 91-01    "/>
    <s v=" "/>
    <s v=" "/>
    <x v="4"/>
    <x v="274"/>
    <x v="993"/>
    <n v="317122"/>
    <n v="0"/>
    <s v=" "/>
    <s v=" "/>
    <n v="30100000"/>
    <n v="54.25"/>
    <n v="0"/>
    <n v="0"/>
    <n v="54.25"/>
    <n v="9.42"/>
    <n v="0"/>
    <n v="0"/>
    <n v="0"/>
    <n v="709.53"/>
    <n v="718.95"/>
    <n v="7.4"/>
    <n v="0"/>
    <n v="0"/>
    <n v="7.4"/>
    <n v="54.25"/>
    <n v="0"/>
    <n v="0"/>
    <n v="0"/>
    <n v="655.28"/>
    <n v="709.53"/>
    <n v="0"/>
    <n v="0"/>
    <n v="0"/>
    <n v="0"/>
    <n v="0"/>
  </r>
  <r>
    <s v="32-L00-D87"/>
    <x v="4"/>
    <x v="274"/>
    <x v="994"/>
    <n v="25.57"/>
    <x v="4"/>
    <x v="0"/>
    <x v="1440"/>
    <s v="SL-9112-464         "/>
    <s v=" "/>
    <s v=" "/>
    <x v="4"/>
    <x v="274"/>
    <x v="994"/>
    <n v="318122"/>
    <n v="0"/>
    <s v=" "/>
    <s v=" "/>
    <n v="30100000"/>
    <n v="56.14"/>
    <n v="0"/>
    <n v="0"/>
    <n v="56.14"/>
    <n v="25.57"/>
    <n v="4.3099999999999996"/>
    <n v="0"/>
    <n v="0"/>
    <n v="782.9"/>
    <n v="804.16"/>
    <n v="27.7"/>
    <n v="0"/>
    <n v="0"/>
    <n v="27.7"/>
    <n v="56.14"/>
    <n v="4.3099999999999996"/>
    <n v="0"/>
    <n v="0"/>
    <n v="726.76"/>
    <n v="778.59"/>
    <n v="0"/>
    <n v="0"/>
    <n v="0"/>
    <n v="0"/>
    <n v="0"/>
  </r>
  <r>
    <s v="32-L00-D88"/>
    <x v="4"/>
    <x v="274"/>
    <x v="995"/>
    <n v="25.06"/>
    <x v="4"/>
    <x v="0"/>
    <x v="1441"/>
    <s v="SL-9201-465         "/>
    <s v=" "/>
    <s v=" "/>
    <x v="4"/>
    <x v="274"/>
    <x v="995"/>
    <n v="318122"/>
    <n v="0"/>
    <s v=" "/>
    <s v=" "/>
    <n v="30100000"/>
    <n v="13.69"/>
    <n v="0"/>
    <n v="0"/>
    <n v="13.69"/>
    <n v="25.06"/>
    <n v="0.2"/>
    <n v="0"/>
    <n v="0"/>
    <n v="759.95"/>
    <n v="784.81"/>
    <n v="28.56"/>
    <n v="0"/>
    <n v="0"/>
    <n v="28.56"/>
    <n v="13.69"/>
    <n v="0.2"/>
    <n v="0"/>
    <n v="0"/>
    <n v="746.26"/>
    <n v="759.75"/>
    <n v="0"/>
    <n v="0"/>
    <n v="0"/>
    <n v="0"/>
    <n v="0"/>
  </r>
  <r>
    <s v="32-L00-D89"/>
    <x v="4"/>
    <x v="274"/>
    <x v="996"/>
    <n v="12.57"/>
    <x v="4"/>
    <x v="0"/>
    <x v="1442"/>
    <s v="GILBERT SL 92-01    "/>
    <s v=" "/>
    <s v=" "/>
    <x v="4"/>
    <x v="274"/>
    <x v="996"/>
    <n v="317122"/>
    <n v="0"/>
    <s v=" "/>
    <s v=" "/>
    <n v="30100000"/>
    <n v="25.47"/>
    <n v="0"/>
    <n v="0"/>
    <n v="25.47"/>
    <n v="12.57"/>
    <n v="3.85"/>
    <n v="0"/>
    <n v="0"/>
    <n v="648.75"/>
    <n v="657.47"/>
    <n v="29.09"/>
    <n v="0"/>
    <n v="0"/>
    <n v="29.09"/>
    <n v="25.47"/>
    <n v="3.85"/>
    <n v="0"/>
    <n v="0"/>
    <n v="623.28"/>
    <n v="644.9"/>
    <n v="0"/>
    <n v="0"/>
    <n v="0"/>
    <n v="0"/>
    <n v="0"/>
  </r>
  <r>
    <s v="32-L00-D90"/>
    <x v="4"/>
    <x v="274"/>
    <x v="997"/>
    <n v="3.49"/>
    <x v="4"/>
    <x v="0"/>
    <x v="1443"/>
    <s v="GILBERT SL-91-07    "/>
    <s v=" "/>
    <s v=" "/>
    <x v="4"/>
    <x v="274"/>
    <x v="997"/>
    <n v="317122"/>
    <n v="0"/>
    <s v=" "/>
    <s v=" "/>
    <n v="30100000"/>
    <n v="16"/>
    <n v="0"/>
    <n v="0"/>
    <n v="16"/>
    <n v="3.49"/>
    <n v="0"/>
    <n v="0"/>
    <n v="0"/>
    <n v="298.77999999999997"/>
    <n v="302.27"/>
    <n v="8.32"/>
    <n v="0"/>
    <n v="0"/>
    <n v="8.32"/>
    <n v="16"/>
    <n v="0"/>
    <n v="0"/>
    <n v="0"/>
    <n v="282.77999999999997"/>
    <n v="298.77999999999997"/>
    <n v="0"/>
    <n v="0"/>
    <n v="0"/>
    <n v="0"/>
    <n v="0"/>
  </r>
  <r>
    <s v="32-L00-D91"/>
    <x v="4"/>
    <x v="274"/>
    <x v="998"/>
    <n v="48.43"/>
    <x v="4"/>
    <x v="0"/>
    <x v="1444"/>
    <s v="GILBERT SL 91-03    "/>
    <s v=" "/>
    <s v=" "/>
    <x v="4"/>
    <x v="274"/>
    <x v="998"/>
    <n v="317122"/>
    <n v="0"/>
    <s v=" "/>
    <s v=" "/>
    <n v="30100000"/>
    <n v="38.299999999999997"/>
    <n v="0"/>
    <n v="0"/>
    <n v="38.299999999999997"/>
    <n v="48.43"/>
    <n v="3.27"/>
    <n v="0"/>
    <n v="0"/>
    <n v="691.35"/>
    <n v="736.51"/>
    <n v="16.66"/>
    <n v="0"/>
    <n v="0"/>
    <n v="16.66"/>
    <n v="38.299999999999997"/>
    <n v="3.27"/>
    <n v="0"/>
    <n v="0"/>
    <n v="653.04999999999995"/>
    <n v="688.08"/>
    <n v="0"/>
    <n v="0"/>
    <n v="0"/>
    <n v="0"/>
    <n v="0"/>
  </r>
  <r>
    <s v="32-L00-D92"/>
    <x v="4"/>
    <x v="274"/>
    <x v="999"/>
    <n v="11.5"/>
    <x v="4"/>
    <x v="0"/>
    <x v="1445"/>
    <s v="GILBERT SL-91-04    "/>
    <s v=" "/>
    <s v=" "/>
    <x v="4"/>
    <x v="274"/>
    <x v="999"/>
    <n v="317122"/>
    <n v="0"/>
    <s v=" "/>
    <s v=" "/>
    <n v="30100000"/>
    <n v="44.13"/>
    <n v="0"/>
    <n v="0"/>
    <n v="44.13"/>
    <n v="11.5"/>
    <n v="0"/>
    <n v="0"/>
    <n v="0"/>
    <n v="594.04999999999995"/>
    <n v="605.54999999999995"/>
    <n v="6.57"/>
    <n v="0"/>
    <n v="0"/>
    <n v="6.57"/>
    <n v="44.13"/>
    <n v="0"/>
    <n v="0"/>
    <n v="0"/>
    <n v="549.91999999999996"/>
    <n v="594.04999999999995"/>
    <n v="0"/>
    <n v="0"/>
    <n v="0"/>
    <n v="0"/>
    <n v="0"/>
  </r>
  <r>
    <s v="32-L00-D93"/>
    <x v="4"/>
    <x v="274"/>
    <x v="1000"/>
    <n v="0"/>
    <x v="4"/>
    <x v="0"/>
    <x v="1446"/>
    <s v="GILBERT SL-91-06    "/>
    <s v=" "/>
    <s v=" "/>
    <x v="4"/>
    <x v="274"/>
    <x v="1000"/>
    <n v="317122"/>
    <n v="0"/>
    <s v=" "/>
    <s v=" "/>
    <n v="30100000"/>
    <n v="3.27"/>
    <n v="0"/>
    <n v="0"/>
    <n v="3.27"/>
    <n v="0"/>
    <n v="0"/>
    <n v="0"/>
    <n v="0"/>
    <n v="128.91"/>
    <n v="128.91"/>
    <n v="6.42"/>
    <n v="0"/>
    <n v="0"/>
    <n v="6.42"/>
    <n v="3.27"/>
    <n v="0"/>
    <n v="0"/>
    <n v="0"/>
    <n v="125.64"/>
    <n v="128.91"/>
    <n v="0"/>
    <n v="0"/>
    <n v="0"/>
    <n v="0"/>
    <n v="0"/>
  </r>
  <r>
    <s v="32-L00-D94"/>
    <x v="4"/>
    <x v="274"/>
    <x v="1001"/>
    <n v="22.03"/>
    <x v="4"/>
    <x v="0"/>
    <x v="1447"/>
    <s v="GILBERT SL-91-05    "/>
    <s v=" "/>
    <s v=" "/>
    <x v="4"/>
    <x v="274"/>
    <x v="1001"/>
    <n v="317122"/>
    <n v="0"/>
    <s v=" "/>
    <s v=" "/>
    <n v="30100000"/>
    <n v="11.31"/>
    <n v="0"/>
    <n v="0"/>
    <n v="11.31"/>
    <n v="22.03"/>
    <n v="23.2"/>
    <n v="0"/>
    <n v="0"/>
    <n v="258.12"/>
    <n v="256.95"/>
    <n v="11.18"/>
    <n v="0"/>
    <n v="0"/>
    <n v="11.18"/>
    <n v="11.31"/>
    <n v="23.2"/>
    <n v="0"/>
    <n v="0"/>
    <n v="246.81"/>
    <n v="234.92"/>
    <n v="0"/>
    <n v="0"/>
    <n v="0"/>
    <n v="0"/>
    <n v="0"/>
  </r>
  <r>
    <s v="32-L00-D95"/>
    <x v="4"/>
    <x v="274"/>
    <x v="1002"/>
    <n v="3.11"/>
    <x v="4"/>
    <x v="0"/>
    <x v="1448"/>
    <s v="GILBERT SL-92-02    "/>
    <s v=" "/>
    <s v=" "/>
    <x v="4"/>
    <x v="274"/>
    <x v="1002"/>
    <n v="317122"/>
    <n v="0"/>
    <s v=" "/>
    <s v=" "/>
    <n v="30100000"/>
    <n v="28.51"/>
    <n v="0"/>
    <n v="0"/>
    <n v="28.51"/>
    <n v="3.11"/>
    <n v="7.12"/>
    <n v="0"/>
    <n v="0"/>
    <n v="280.33999999999997"/>
    <n v="276.33"/>
    <n v="9.31"/>
    <n v="0"/>
    <n v="0"/>
    <n v="9.31"/>
    <n v="28.51"/>
    <n v="7.12"/>
    <n v="0"/>
    <n v="0"/>
    <n v="251.83"/>
    <n v="273.22000000000003"/>
    <n v="0"/>
    <n v="0"/>
    <n v="0"/>
    <n v="0"/>
    <n v="0"/>
  </r>
  <r>
    <s v="32-L00-D96"/>
    <x v="4"/>
    <x v="274"/>
    <x v="1003"/>
    <n v="9.2100000000000009"/>
    <x v="4"/>
    <x v="0"/>
    <x v="1449"/>
    <s v="SL-9201-466         "/>
    <s v=" "/>
    <s v=" "/>
    <x v="4"/>
    <x v="274"/>
    <x v="1003"/>
    <n v="318122"/>
    <n v="0"/>
    <s v=" "/>
    <s v=" "/>
    <n v="30100000"/>
    <n v="0"/>
    <n v="0"/>
    <n v="0"/>
    <n v="0"/>
    <n v="9.2100000000000009"/>
    <n v="0.02"/>
    <n v="0"/>
    <n v="0"/>
    <n v="188.67"/>
    <n v="197.86"/>
    <n v="13.64"/>
    <n v="0"/>
    <n v="0"/>
    <n v="13.64"/>
    <n v="0"/>
    <n v="0.02"/>
    <n v="0"/>
    <n v="0"/>
    <n v="188.67"/>
    <n v="188.65"/>
    <n v="0"/>
    <n v="0"/>
    <n v="0"/>
    <n v="0"/>
    <n v="0"/>
  </r>
  <r>
    <s v="32-L00-D97"/>
    <x v="4"/>
    <x v="274"/>
    <x v="1004"/>
    <n v="35.590000000000003"/>
    <x v="4"/>
    <x v="0"/>
    <x v="1450"/>
    <s v="SL-8810-440         "/>
    <s v=" "/>
    <s v=" "/>
    <x v="4"/>
    <x v="274"/>
    <x v="1004"/>
    <n v="318122"/>
    <n v="0"/>
    <s v=" "/>
    <s v=" "/>
    <n v="30100000"/>
    <n v="119.09"/>
    <n v="0"/>
    <n v="0"/>
    <n v="119.09"/>
    <n v="35.590000000000003"/>
    <n v="28.96"/>
    <n v="0"/>
    <n v="0"/>
    <n v="1596.49"/>
    <n v="1603.12"/>
    <n v="107.72"/>
    <n v="0"/>
    <n v="0"/>
    <n v="107.72"/>
    <n v="119.09"/>
    <n v="28.96"/>
    <n v="0"/>
    <n v="0"/>
    <n v="1477.4"/>
    <n v="1567.53"/>
    <n v="0"/>
    <n v="0"/>
    <n v="0"/>
    <n v="0"/>
    <n v="0"/>
  </r>
  <r>
    <s v="32-L00-D98"/>
    <x v="4"/>
    <x v="274"/>
    <x v="1005"/>
    <n v="25.7"/>
    <x v="4"/>
    <x v="0"/>
    <x v="1451"/>
    <s v="SL-9012-456         "/>
    <s v=" "/>
    <s v=" "/>
    <x v="4"/>
    <x v="274"/>
    <x v="1005"/>
    <n v="318122"/>
    <n v="0"/>
    <s v=" "/>
    <s v=" "/>
    <n v="30100000"/>
    <n v="102.89"/>
    <n v="0"/>
    <n v="0"/>
    <n v="102.89"/>
    <n v="25.7"/>
    <n v="9.94"/>
    <n v="0"/>
    <n v="0"/>
    <n v="895.78"/>
    <n v="911.54"/>
    <n v="28.43"/>
    <n v="0"/>
    <n v="0"/>
    <n v="28.43"/>
    <n v="102.89"/>
    <n v="9.94"/>
    <n v="0"/>
    <n v="0"/>
    <n v="792.89"/>
    <n v="885.84"/>
    <n v="0"/>
    <n v="0"/>
    <n v="0"/>
    <n v="0"/>
    <n v="0"/>
  </r>
  <r>
    <s v="32-L00-D99"/>
    <x v="4"/>
    <x v="274"/>
    <x v="1006"/>
    <n v="38.58"/>
    <x v="4"/>
    <x v="0"/>
    <x v="1452"/>
    <s v="SL-9012-457         "/>
    <s v=" "/>
    <s v=" "/>
    <x v="4"/>
    <x v="274"/>
    <x v="1006"/>
    <n v="318122"/>
    <n v="0"/>
    <s v=" "/>
    <s v=" "/>
    <n v="30100000"/>
    <n v="47.4"/>
    <n v="0"/>
    <n v="0"/>
    <n v="47.4"/>
    <n v="38.58"/>
    <n v="6.96"/>
    <n v="0"/>
    <n v="0"/>
    <n v="1030.8900000000001"/>
    <n v="1062.51"/>
    <n v="36.69"/>
    <n v="0"/>
    <n v="0"/>
    <n v="36.69"/>
    <n v="47.4"/>
    <n v="6.96"/>
    <n v="0"/>
    <n v="0"/>
    <n v="983.49"/>
    <n v="1023.93"/>
    <n v="0"/>
    <n v="0"/>
    <n v="0"/>
    <n v="0"/>
    <n v="0"/>
  </r>
  <r>
    <s v="32-L00-E01"/>
    <x v="4"/>
    <x v="274"/>
    <x v="1007"/>
    <n v="33.25"/>
    <x v="4"/>
    <x v="0"/>
    <x v="1453"/>
    <s v="SL-9012-459         "/>
    <s v=" "/>
    <s v=" "/>
    <x v="4"/>
    <x v="274"/>
    <x v="1007"/>
    <n v="318122"/>
    <n v="0"/>
    <s v=" "/>
    <s v=" "/>
    <n v="30100000"/>
    <n v="25.22"/>
    <n v="0"/>
    <n v="0"/>
    <n v="25.22"/>
    <n v="33.25"/>
    <n v="0"/>
    <n v="0"/>
    <n v="0"/>
    <n v="358.51"/>
    <n v="391.76"/>
    <n v="17.18"/>
    <n v="0"/>
    <n v="0"/>
    <n v="17.18"/>
    <n v="25.22"/>
    <n v="0"/>
    <n v="0"/>
    <n v="0"/>
    <n v="333.29"/>
    <n v="358.51"/>
    <n v="0"/>
    <n v="0"/>
    <n v="0"/>
    <n v="0"/>
    <n v="0"/>
  </r>
  <r>
    <s v="32-L00-E02"/>
    <x v="4"/>
    <x v="274"/>
    <x v="1008"/>
    <n v="0"/>
    <x v="4"/>
    <x v="0"/>
    <x v="1454"/>
    <s v="GILBERT SL 92-04    "/>
    <s v=" "/>
    <s v=" "/>
    <x v="4"/>
    <x v="274"/>
    <x v="1008"/>
    <n v="317122"/>
    <n v="0"/>
    <s v=" "/>
    <s v=" "/>
    <n v="30100000"/>
    <n v="0"/>
    <n v="0"/>
    <n v="0"/>
    <n v="0"/>
    <n v="0"/>
    <n v="0"/>
    <n v="0"/>
    <n v="0"/>
    <n v="0"/>
    <n v="0"/>
    <n v="0"/>
    <n v="0"/>
    <n v="0"/>
    <n v="0"/>
    <n v="0"/>
    <n v="0"/>
    <n v="0"/>
    <n v="0"/>
    <n v="0"/>
    <n v="0"/>
    <n v="0"/>
    <n v="0"/>
    <n v="0"/>
    <n v="0"/>
    <n v="0"/>
  </r>
  <r>
    <s v="32-L00-E03"/>
    <x v="4"/>
    <x v="274"/>
    <x v="1009"/>
    <n v="14.99"/>
    <x v="4"/>
    <x v="0"/>
    <x v="1455"/>
    <s v="GILBERT SL-92-03    "/>
    <s v=" "/>
    <s v=" "/>
    <x v="4"/>
    <x v="274"/>
    <x v="1009"/>
    <n v="317122"/>
    <n v="0"/>
    <s v=" "/>
    <s v=" "/>
    <n v="30100000"/>
    <n v="12.37"/>
    <n v="0"/>
    <n v="0"/>
    <n v="12.37"/>
    <n v="14.99"/>
    <n v="16.079999999999998"/>
    <n v="0"/>
    <n v="0"/>
    <n v="507.61"/>
    <n v="506.52"/>
    <n v="3.35"/>
    <n v="0"/>
    <n v="0"/>
    <n v="3.35"/>
    <n v="12.37"/>
    <n v="16.079999999999998"/>
    <n v="0"/>
    <n v="0"/>
    <n v="495.24"/>
    <n v="491.53"/>
    <n v="0"/>
    <n v="0"/>
    <n v="0"/>
    <n v="0"/>
    <n v="0"/>
  </r>
  <r>
    <s v="32-L00-E04"/>
    <x v="4"/>
    <x v="274"/>
    <x v="1010"/>
    <n v="12.17"/>
    <x v="4"/>
    <x v="0"/>
    <x v="1456"/>
    <s v="SL-9101-463         "/>
    <s v=" "/>
    <s v=" "/>
    <x v="4"/>
    <x v="274"/>
    <x v="1010"/>
    <n v="318122"/>
    <n v="0"/>
    <s v=" "/>
    <s v=" "/>
    <n v="30100000"/>
    <n v="24.14"/>
    <n v="0"/>
    <n v="0"/>
    <n v="24.14"/>
    <n v="12.17"/>
    <n v="0"/>
    <n v="0"/>
    <n v="0"/>
    <n v="302.77999999999997"/>
    <n v="314.95"/>
    <n v="0"/>
    <n v="0"/>
    <n v="0"/>
    <n v="0"/>
    <n v="24.14"/>
    <n v="0"/>
    <n v="0"/>
    <n v="0"/>
    <n v="278.64"/>
    <n v="302.77999999999997"/>
    <n v="0"/>
    <n v="0"/>
    <n v="0"/>
    <n v="0"/>
    <n v="0"/>
  </r>
  <r>
    <s v="32-L00-E05"/>
    <x v="4"/>
    <x v="274"/>
    <x v="1011"/>
    <n v="34.57"/>
    <x v="4"/>
    <x v="0"/>
    <x v="1457"/>
    <s v="SL-9012-458         "/>
    <s v=" "/>
    <s v=" "/>
    <x v="4"/>
    <x v="274"/>
    <x v="1011"/>
    <n v="318122"/>
    <n v="0"/>
    <s v=" "/>
    <s v=" "/>
    <n v="30100000"/>
    <n v="115.44"/>
    <n v="0"/>
    <n v="0"/>
    <n v="115.44"/>
    <n v="34.57"/>
    <n v="10.41"/>
    <n v="0"/>
    <n v="0"/>
    <n v="896.07"/>
    <n v="920.23"/>
    <n v="34.07"/>
    <n v="0"/>
    <n v="0"/>
    <n v="34.07"/>
    <n v="115.44"/>
    <n v="10.41"/>
    <n v="0"/>
    <n v="0"/>
    <n v="780.63"/>
    <n v="885.66"/>
    <n v="0"/>
    <n v="0"/>
    <n v="0"/>
    <n v="0"/>
    <n v="0"/>
  </r>
  <r>
    <s v="32-L00-E06"/>
    <x v="4"/>
    <x v="274"/>
    <x v="1012"/>
    <n v="17.670000000000002"/>
    <x v="4"/>
    <x v="0"/>
    <x v="1458"/>
    <s v="SL-9007-452         "/>
    <s v=" "/>
    <s v=" "/>
    <x v="4"/>
    <x v="274"/>
    <x v="1012"/>
    <n v="318122"/>
    <n v="0"/>
    <s v=" "/>
    <s v=" "/>
    <n v="30100000"/>
    <n v="7.81"/>
    <n v="0"/>
    <n v="0"/>
    <n v="7.81"/>
    <n v="17.670000000000002"/>
    <n v="0"/>
    <n v="0"/>
    <n v="0"/>
    <n v="545.32000000000005"/>
    <n v="562.99"/>
    <n v="20.47"/>
    <n v="0"/>
    <n v="0"/>
    <n v="20.47"/>
    <n v="7.81"/>
    <n v="0"/>
    <n v="0"/>
    <n v="0"/>
    <n v="537.51"/>
    <n v="545.32000000000005"/>
    <n v="0"/>
    <n v="0"/>
    <n v="0"/>
    <n v="0"/>
    <n v="0"/>
  </r>
  <r>
    <s v="32-L00-E07"/>
    <x v="4"/>
    <x v="274"/>
    <x v="1013"/>
    <n v="25.41"/>
    <x v="4"/>
    <x v="0"/>
    <x v="1459"/>
    <s v="SL-9203-467         "/>
    <s v=" "/>
    <s v=" "/>
    <x v="4"/>
    <x v="274"/>
    <x v="1013"/>
    <n v="318122"/>
    <n v="0"/>
    <s v=" "/>
    <s v=" "/>
    <n v="30100000"/>
    <n v="38.630000000000003"/>
    <n v="0"/>
    <n v="0"/>
    <n v="38.630000000000003"/>
    <n v="25.41"/>
    <n v="10.51"/>
    <n v="0"/>
    <n v="0"/>
    <n v="469.81"/>
    <n v="484.71"/>
    <n v="15.77"/>
    <n v="0"/>
    <n v="0"/>
    <n v="15.77"/>
    <n v="38.630000000000003"/>
    <n v="10.51"/>
    <n v="0"/>
    <n v="0"/>
    <n v="431.18"/>
    <n v="459.3"/>
    <n v="0"/>
    <n v="0"/>
    <n v="0"/>
    <n v="0"/>
    <n v="0"/>
  </r>
  <r>
    <s v="32-L00-E08"/>
    <x v="4"/>
    <x v="274"/>
    <x v="1014"/>
    <n v="111.4"/>
    <x v="4"/>
    <x v="0"/>
    <x v="1460"/>
    <s v="SL-9012-453         "/>
    <s v=" "/>
    <s v=" "/>
    <x v="4"/>
    <x v="274"/>
    <x v="1014"/>
    <n v="318122"/>
    <n v="0"/>
    <s v=" "/>
    <s v=" "/>
    <n v="30100000"/>
    <n v="246.57"/>
    <n v="0"/>
    <n v="0"/>
    <n v="246.57"/>
    <n v="111.4"/>
    <n v="20.54"/>
    <n v="0"/>
    <n v="0"/>
    <n v="2012.27"/>
    <n v="2103.13"/>
    <n v="0"/>
    <n v="0"/>
    <n v="0"/>
    <n v="0"/>
    <n v="246.57"/>
    <n v="20.54"/>
    <n v="0"/>
    <n v="0"/>
    <n v="1765.7"/>
    <n v="1991.73"/>
    <n v="0"/>
    <n v="0"/>
    <n v="0"/>
    <n v="0"/>
    <n v="0"/>
  </r>
  <r>
    <s v="32-L00-E09"/>
    <x v="4"/>
    <x v="274"/>
    <x v="1015"/>
    <n v="0"/>
    <x v="4"/>
    <x v="0"/>
    <x v="1461"/>
    <s v="SL-8810-439         "/>
    <s v=" "/>
    <s v=" "/>
    <x v="4"/>
    <x v="274"/>
    <x v="1015"/>
    <n v="318122"/>
    <n v="0"/>
    <s v=" "/>
    <s v=" "/>
    <n v="30100000"/>
    <n v="0"/>
    <n v="0"/>
    <n v="0"/>
    <n v="0"/>
    <n v="0"/>
    <n v="0"/>
    <n v="0"/>
    <n v="0"/>
    <n v="0"/>
    <n v="0"/>
    <n v="0"/>
    <n v="0"/>
    <n v="0"/>
    <n v="0"/>
    <n v="0"/>
    <n v="0"/>
    <n v="0"/>
    <n v="0"/>
    <n v="0"/>
    <n v="0"/>
    <n v="0"/>
    <n v="0"/>
    <n v="0"/>
    <n v="0"/>
    <n v="0"/>
  </r>
  <r>
    <s v="32-L00-E10"/>
    <x v="4"/>
    <x v="274"/>
    <x v="1016"/>
    <n v="26.88"/>
    <x v="4"/>
    <x v="0"/>
    <x v="1462"/>
    <s v="SL-9012-454         "/>
    <s v=" "/>
    <s v=" "/>
    <x v="4"/>
    <x v="274"/>
    <x v="1016"/>
    <n v="318122"/>
    <n v="0"/>
    <s v=" "/>
    <s v=" "/>
    <n v="30100000"/>
    <n v="14.36"/>
    <n v="0"/>
    <n v="0"/>
    <n v="14.36"/>
    <n v="26.88"/>
    <n v="0"/>
    <n v="0"/>
    <n v="0"/>
    <n v="334.52"/>
    <n v="361.4"/>
    <n v="32.479999999999997"/>
    <n v="0"/>
    <n v="0"/>
    <n v="32.479999999999997"/>
    <n v="14.36"/>
    <n v="0"/>
    <n v="0"/>
    <n v="0"/>
    <n v="320.16000000000003"/>
    <n v="334.52"/>
    <n v="0"/>
    <n v="0"/>
    <n v="0"/>
    <n v="0"/>
    <n v="0"/>
  </r>
  <r>
    <s v="32-L00-E11"/>
    <x v="4"/>
    <x v="274"/>
    <x v="1017"/>
    <n v="33.1"/>
    <x v="4"/>
    <x v="0"/>
    <x v="1463"/>
    <s v="SL-9204-468         "/>
    <s v=" "/>
    <s v=" "/>
    <x v="4"/>
    <x v="274"/>
    <x v="1017"/>
    <n v="318122"/>
    <n v="0"/>
    <s v=" "/>
    <s v=" "/>
    <n v="30100000"/>
    <n v="137.6"/>
    <n v="0"/>
    <n v="0"/>
    <n v="137.6"/>
    <n v="33.1"/>
    <n v="25.92"/>
    <n v="0"/>
    <n v="0"/>
    <n v="1662.75"/>
    <n v="1669.93"/>
    <n v="121.69"/>
    <n v="0"/>
    <n v="0"/>
    <n v="121.69"/>
    <n v="137.6"/>
    <n v="25.92"/>
    <n v="0"/>
    <n v="0"/>
    <n v="1525.15"/>
    <n v="1636.83"/>
    <n v="0"/>
    <n v="0"/>
    <n v="0"/>
    <n v="0"/>
    <n v="0"/>
  </r>
  <r>
    <s v="32-L00-E12"/>
    <x v="4"/>
    <x v="274"/>
    <x v="1018"/>
    <n v="0"/>
    <x v="4"/>
    <x v="0"/>
    <x v="1464"/>
    <s v="SL-9205-469         "/>
    <s v=" "/>
    <s v=" "/>
    <x v="4"/>
    <x v="274"/>
    <x v="1018"/>
    <n v="318122"/>
    <n v="0"/>
    <s v=" "/>
    <s v=" "/>
    <n v="30100000"/>
    <n v="0"/>
    <n v="0"/>
    <n v="0"/>
    <n v="0"/>
    <n v="0"/>
    <n v="0"/>
    <n v="0"/>
    <n v="0"/>
    <n v="0"/>
    <n v="0"/>
    <n v="0"/>
    <n v="0"/>
    <n v="0"/>
    <n v="0"/>
    <n v="0"/>
    <n v="0"/>
    <n v="0"/>
    <n v="0"/>
    <n v="0"/>
    <n v="0"/>
    <n v="0"/>
    <n v="0"/>
    <n v="0"/>
    <n v="0"/>
    <n v="0"/>
  </r>
  <r>
    <s v="32-L00-E13"/>
    <x v="4"/>
    <x v="274"/>
    <x v="1019"/>
    <n v="0"/>
    <x v="4"/>
    <x v="0"/>
    <x v="1465"/>
    <s v="GILBERT SL 92-05    "/>
    <s v=" "/>
    <s v=" "/>
    <x v="4"/>
    <x v="274"/>
    <x v="1019"/>
    <n v="317122"/>
    <n v="0"/>
    <s v=" "/>
    <s v=" "/>
    <n v="30100000"/>
    <n v="8.2799999999999994"/>
    <n v="0"/>
    <n v="0"/>
    <n v="8.2799999999999994"/>
    <n v="0"/>
    <n v="11.18"/>
    <n v="0"/>
    <n v="0"/>
    <n v="127.92"/>
    <n v="116.74"/>
    <n v="3.83"/>
    <n v="0"/>
    <n v="0"/>
    <n v="3.83"/>
    <n v="8.2799999999999994"/>
    <n v="11.18"/>
    <n v="0"/>
    <n v="0"/>
    <n v="119.64"/>
    <n v="116.74"/>
    <n v="0"/>
    <n v="0"/>
    <n v="0"/>
    <n v="0"/>
    <n v="0"/>
  </r>
  <r>
    <s v="32-L00-E14"/>
    <x v="4"/>
    <x v="274"/>
    <x v="1020"/>
    <n v="16.079999999999998"/>
    <x v="4"/>
    <x v="0"/>
    <x v="1466"/>
    <s v="SL-8912-446         "/>
    <s v=" "/>
    <s v=" "/>
    <x v="4"/>
    <x v="274"/>
    <x v="1020"/>
    <n v="318122"/>
    <n v="0"/>
    <s v=" "/>
    <s v=" "/>
    <n v="30100000"/>
    <n v="33.61"/>
    <n v="0"/>
    <n v="0"/>
    <n v="33.61"/>
    <n v="16.079999999999998"/>
    <n v="5.23"/>
    <n v="0"/>
    <n v="0"/>
    <n v="375.49"/>
    <n v="386.34"/>
    <n v="18.940000000000001"/>
    <n v="0"/>
    <n v="0"/>
    <n v="18.940000000000001"/>
    <n v="33.61"/>
    <n v="5.23"/>
    <n v="0"/>
    <n v="0"/>
    <n v="341.88"/>
    <n v="370.26"/>
    <n v="0"/>
    <n v="0"/>
    <n v="0"/>
    <n v="0"/>
    <n v="0"/>
  </r>
  <r>
    <s v="32-L00-E15"/>
    <x v="4"/>
    <x v="274"/>
    <x v="1021"/>
    <n v="51.7"/>
    <x v="4"/>
    <x v="0"/>
    <x v="1467"/>
    <s v="SL-8402-381         "/>
    <s v=" "/>
    <s v=" "/>
    <x v="4"/>
    <x v="274"/>
    <x v="1021"/>
    <n v="318122"/>
    <n v="0"/>
    <s v=" "/>
    <s v=" "/>
    <n v="30100000"/>
    <n v="0"/>
    <n v="0"/>
    <n v="0"/>
    <n v="0"/>
    <n v="51.7"/>
    <n v="0"/>
    <n v="0"/>
    <n v="0"/>
    <n v="448.48"/>
    <n v="500.18"/>
    <n v="0"/>
    <n v="0"/>
    <n v="0"/>
    <n v="0"/>
    <n v="0"/>
    <n v="0"/>
    <n v="0"/>
    <n v="0"/>
    <n v="448.48"/>
    <n v="448.48"/>
    <n v="0"/>
    <n v="0"/>
    <n v="0"/>
    <n v="0"/>
    <n v="0"/>
  </r>
  <r>
    <s v="32-L00-E16"/>
    <x v="4"/>
    <x v="274"/>
    <x v="1022"/>
    <n v="18.62"/>
    <x v="4"/>
    <x v="0"/>
    <x v="1468"/>
    <s v="SL-9205-470         "/>
    <s v=" "/>
    <s v=" "/>
    <x v="4"/>
    <x v="274"/>
    <x v="1022"/>
    <n v="318122"/>
    <n v="0"/>
    <s v=" "/>
    <s v=" "/>
    <n v="30100000"/>
    <n v="7.54"/>
    <n v="0"/>
    <n v="0"/>
    <n v="7.54"/>
    <n v="18.62"/>
    <n v="0"/>
    <n v="0"/>
    <n v="0"/>
    <n v="202.79"/>
    <n v="221.41"/>
    <n v="0"/>
    <n v="0"/>
    <n v="0"/>
    <n v="0"/>
    <n v="7.54"/>
    <n v="0"/>
    <n v="0"/>
    <n v="0"/>
    <n v="195.25"/>
    <n v="202.79"/>
    <n v="0"/>
    <n v="0"/>
    <n v="0"/>
    <n v="0"/>
    <n v="0"/>
  </r>
  <r>
    <s v="32-L00-E17"/>
    <x v="4"/>
    <x v="274"/>
    <x v="1023"/>
    <n v="13.2"/>
    <x v="4"/>
    <x v="0"/>
    <x v="1469"/>
    <s v="SL-9207-474         "/>
    <s v=" "/>
    <s v=" "/>
    <x v="4"/>
    <x v="274"/>
    <x v="1023"/>
    <n v="318122"/>
    <n v="0"/>
    <s v=" "/>
    <s v=" "/>
    <n v="30100000"/>
    <n v="13.68"/>
    <n v="0"/>
    <n v="0"/>
    <n v="13.68"/>
    <n v="13.2"/>
    <n v="14.57"/>
    <n v="0"/>
    <n v="0"/>
    <n v="94.08"/>
    <n v="92.71"/>
    <n v="0"/>
    <n v="0"/>
    <n v="0"/>
    <n v="0"/>
    <n v="13.68"/>
    <n v="14.57"/>
    <n v="0"/>
    <n v="0"/>
    <n v="80.400000000000006"/>
    <n v="79.510000000000005"/>
    <n v="0"/>
    <n v="0"/>
    <n v="0"/>
    <n v="0"/>
    <n v="0"/>
  </r>
  <r>
    <s v="32-L00-E18"/>
    <x v="4"/>
    <x v="274"/>
    <x v="1024"/>
    <n v="8.83"/>
    <x v="4"/>
    <x v="0"/>
    <x v="1470"/>
    <s v="GILBERT SL 92-06    "/>
    <s v=" "/>
    <s v=" "/>
    <x v="4"/>
    <x v="274"/>
    <x v="1024"/>
    <n v="317122"/>
    <n v="0"/>
    <s v=" "/>
    <s v=" "/>
    <n v="30100000"/>
    <n v="24.31"/>
    <n v="0"/>
    <n v="0"/>
    <n v="24.31"/>
    <n v="8.83"/>
    <n v="7.45"/>
    <n v="0"/>
    <n v="0"/>
    <n v="394.84"/>
    <n v="396.22"/>
    <n v="15.02"/>
    <n v="0"/>
    <n v="0"/>
    <n v="15.02"/>
    <n v="24.31"/>
    <n v="7.45"/>
    <n v="0"/>
    <n v="0"/>
    <n v="370.53"/>
    <n v="387.39"/>
    <n v="0"/>
    <n v="0"/>
    <n v="0"/>
    <n v="0"/>
    <n v="0"/>
  </r>
  <r>
    <s v="32-L00-E19"/>
    <x v="4"/>
    <x v="274"/>
    <x v="1025"/>
    <n v="4.6500000000000004"/>
    <x v="4"/>
    <x v="0"/>
    <x v="1471"/>
    <s v="SL-9206-471         "/>
    <s v=" "/>
    <s v=" "/>
    <x v="4"/>
    <x v="274"/>
    <x v="1025"/>
    <n v="318122"/>
    <n v="0"/>
    <s v=" "/>
    <s v=" "/>
    <n v="30100000"/>
    <n v="18.34"/>
    <n v="0"/>
    <n v="0"/>
    <n v="18.34"/>
    <n v="4.6500000000000004"/>
    <n v="2.96"/>
    <n v="0"/>
    <n v="0"/>
    <n v="259.82"/>
    <n v="261.51"/>
    <n v="9.41"/>
    <n v="0"/>
    <n v="0"/>
    <n v="9.41"/>
    <n v="18.34"/>
    <n v="2.96"/>
    <n v="0"/>
    <n v="0"/>
    <n v="241.48"/>
    <n v="256.86"/>
    <n v="0"/>
    <n v="0"/>
    <n v="0"/>
    <n v="0"/>
    <n v="0"/>
  </r>
  <r>
    <s v="32-L00-E20"/>
    <x v="4"/>
    <x v="274"/>
    <x v="1026"/>
    <n v="13.18"/>
    <x v="4"/>
    <x v="0"/>
    <x v="1472"/>
    <s v="SL-9207-475         "/>
    <s v=" "/>
    <s v=" "/>
    <x v="4"/>
    <x v="274"/>
    <x v="1026"/>
    <n v="318122"/>
    <n v="0"/>
    <s v=" "/>
    <s v=" "/>
    <n v="30100000"/>
    <n v="19.73"/>
    <n v="0"/>
    <n v="0"/>
    <n v="19.73"/>
    <n v="13.18"/>
    <n v="7.07"/>
    <n v="0"/>
    <n v="0"/>
    <n v="318.57"/>
    <n v="324.68"/>
    <n v="17.05"/>
    <n v="0"/>
    <n v="0"/>
    <n v="17.05"/>
    <n v="19.73"/>
    <n v="7.07"/>
    <n v="0"/>
    <n v="0"/>
    <n v="298.83999999999997"/>
    <n v="311.5"/>
    <n v="0"/>
    <n v="0"/>
    <n v="0"/>
    <n v="0"/>
    <n v="0"/>
  </r>
  <r>
    <s v="32-L00-E21"/>
    <x v="4"/>
    <x v="274"/>
    <x v="1027"/>
    <n v="4.6500000000000004"/>
    <x v="4"/>
    <x v="0"/>
    <x v="1473"/>
    <s v="SL-9207-476         "/>
    <s v=" "/>
    <s v=" "/>
    <x v="4"/>
    <x v="274"/>
    <x v="1027"/>
    <n v="318122"/>
    <n v="0"/>
    <s v=" "/>
    <s v=" "/>
    <n v="30100000"/>
    <n v="10.28"/>
    <n v="0"/>
    <n v="0"/>
    <n v="10.28"/>
    <n v="4.6500000000000004"/>
    <n v="4.75"/>
    <n v="0"/>
    <n v="0"/>
    <n v="63.92"/>
    <n v="63.82"/>
    <n v="0"/>
    <n v="0"/>
    <n v="0"/>
    <n v="0"/>
    <n v="10.28"/>
    <n v="4.75"/>
    <n v="0"/>
    <n v="0"/>
    <n v="53.64"/>
    <n v="59.17"/>
    <n v="0"/>
    <n v="0"/>
    <n v="0"/>
    <n v="0"/>
    <n v="0"/>
  </r>
  <r>
    <s v="32-L00-E22"/>
    <x v="4"/>
    <x v="274"/>
    <x v="1028"/>
    <n v="6.02"/>
    <x v="4"/>
    <x v="0"/>
    <x v="1474"/>
    <s v="SL-9207-472         "/>
    <s v=" "/>
    <s v=" "/>
    <x v="4"/>
    <x v="274"/>
    <x v="1028"/>
    <n v="318122"/>
    <n v="0"/>
    <s v=" "/>
    <s v=" "/>
    <n v="30100000"/>
    <n v="28.77"/>
    <n v="0"/>
    <n v="0"/>
    <n v="28.77"/>
    <n v="6.02"/>
    <n v="1.97"/>
    <n v="0"/>
    <n v="0"/>
    <n v="268.60000000000002"/>
    <n v="272.64999999999998"/>
    <n v="16.059999999999999"/>
    <n v="0"/>
    <n v="0"/>
    <n v="16.059999999999999"/>
    <n v="28.77"/>
    <n v="1.97"/>
    <n v="0"/>
    <n v="0"/>
    <n v="239.83"/>
    <n v="266.63"/>
    <n v="0"/>
    <n v="0"/>
    <n v="0"/>
    <n v="0"/>
    <n v="0"/>
  </r>
  <r>
    <s v="32-L00-E23"/>
    <x v="4"/>
    <x v="274"/>
    <x v="1029"/>
    <n v="0"/>
    <x v="4"/>
    <x v="0"/>
    <x v="1475"/>
    <s v="SL-9209-480         "/>
    <s v=" "/>
    <s v=" "/>
    <x v="4"/>
    <x v="274"/>
    <x v="1029"/>
    <n v="318122"/>
    <n v="0"/>
    <s v=" "/>
    <s v=" "/>
    <n v="30100000"/>
    <n v="22.95"/>
    <n v="0"/>
    <n v="0"/>
    <n v="22.95"/>
    <n v="0"/>
    <n v="0"/>
    <n v="0"/>
    <n v="0"/>
    <n v="66.53"/>
    <n v="66.53"/>
    <n v="0"/>
    <n v="0"/>
    <n v="0"/>
    <n v="0"/>
    <n v="22.95"/>
    <n v="0"/>
    <n v="0"/>
    <n v="0"/>
    <n v="43.58"/>
    <n v="66.53"/>
    <n v="0"/>
    <n v="0"/>
    <n v="0"/>
    <n v="0"/>
    <n v="0"/>
  </r>
  <r>
    <s v="32-L00-E24"/>
    <x v="4"/>
    <x v="274"/>
    <x v="1030"/>
    <n v="24.18"/>
    <x v="4"/>
    <x v="0"/>
    <x v="1476"/>
    <s v="PEORIA #02          "/>
    <s v=" "/>
    <s v=" "/>
    <x v="4"/>
    <x v="274"/>
    <x v="1030"/>
    <n v="317500"/>
    <n v="0"/>
    <s v=" "/>
    <s v=" "/>
    <n v="30100000"/>
    <n v="25.63"/>
    <n v="0"/>
    <n v="0"/>
    <n v="25.63"/>
    <n v="24.18"/>
    <n v="0.73"/>
    <n v="0"/>
    <n v="0"/>
    <n v="870.35"/>
    <n v="893.8"/>
    <n v="6.87"/>
    <n v="0"/>
    <n v="0"/>
    <n v="6.87"/>
    <n v="25.63"/>
    <n v="0.73"/>
    <n v="0"/>
    <n v="0"/>
    <n v="844.72"/>
    <n v="869.62"/>
    <n v="0"/>
    <n v="0"/>
    <n v="0"/>
    <n v="0"/>
    <n v="0"/>
  </r>
  <r>
    <s v="32-L00-E25"/>
    <x v="4"/>
    <x v="274"/>
    <x v="1031"/>
    <n v="51.73"/>
    <x v="4"/>
    <x v="0"/>
    <x v="1477"/>
    <s v="PEORIA #04          "/>
    <s v=" "/>
    <s v=" "/>
    <x v="4"/>
    <x v="274"/>
    <x v="1031"/>
    <n v="317500"/>
    <n v="0"/>
    <s v=" "/>
    <s v=" "/>
    <n v="30100000"/>
    <n v="130.84"/>
    <n v="0"/>
    <n v="0"/>
    <n v="130.84"/>
    <n v="51.73"/>
    <n v="5.79"/>
    <n v="0"/>
    <n v="0"/>
    <n v="1278.55"/>
    <n v="1324.49"/>
    <n v="54.29"/>
    <n v="0"/>
    <n v="0"/>
    <n v="54.29"/>
    <n v="130.84"/>
    <n v="5.79"/>
    <n v="0"/>
    <n v="0"/>
    <n v="1147.71"/>
    <n v="1272.76"/>
    <n v="0"/>
    <n v="0"/>
    <n v="0"/>
    <n v="0"/>
    <n v="0"/>
  </r>
  <r>
    <s v="32-L00-E26"/>
    <x v="4"/>
    <x v="274"/>
    <x v="1032"/>
    <n v="15.3"/>
    <x v="4"/>
    <x v="0"/>
    <x v="1478"/>
    <s v="PEORIA #05          "/>
    <s v=" "/>
    <s v=" "/>
    <x v="4"/>
    <x v="274"/>
    <x v="1032"/>
    <n v="317500"/>
    <n v="0"/>
    <s v=" "/>
    <s v=" "/>
    <n v="30100000"/>
    <n v="55.68"/>
    <n v="0"/>
    <n v="0"/>
    <n v="55.68"/>
    <n v="15.3"/>
    <n v="31.26"/>
    <n v="0"/>
    <n v="0"/>
    <n v="1143.78"/>
    <n v="1127.82"/>
    <n v="39.840000000000003"/>
    <n v="0"/>
    <n v="0"/>
    <n v="39.840000000000003"/>
    <n v="55.68"/>
    <n v="31.26"/>
    <n v="0"/>
    <n v="0"/>
    <n v="1088.0999999999999"/>
    <n v="1112.52"/>
    <n v="0"/>
    <n v="0"/>
    <n v="0"/>
    <n v="0"/>
    <n v="0"/>
  </r>
  <r>
    <s v="32-L00-E27"/>
    <x v="4"/>
    <x v="274"/>
    <x v="1033"/>
    <n v="55.32"/>
    <x v="4"/>
    <x v="0"/>
    <x v="1479"/>
    <s v="PEORIA #06          "/>
    <s v=" "/>
    <s v=" "/>
    <x v="4"/>
    <x v="274"/>
    <x v="1033"/>
    <n v="317500"/>
    <n v="0"/>
    <s v=" "/>
    <s v=" "/>
    <n v="30100000"/>
    <n v="67.22"/>
    <n v="0"/>
    <n v="0"/>
    <n v="67.22"/>
    <n v="55.32"/>
    <n v="41.53"/>
    <n v="0"/>
    <n v="0"/>
    <n v="1647.38"/>
    <n v="1661.17"/>
    <n v="45.4"/>
    <n v="0"/>
    <n v="0"/>
    <n v="45.4"/>
    <n v="67.22"/>
    <n v="41.53"/>
    <n v="0"/>
    <n v="0"/>
    <n v="1580.16"/>
    <n v="1605.85"/>
    <n v="0"/>
    <n v="0"/>
    <n v="0"/>
    <n v="0"/>
    <n v="0"/>
  </r>
  <r>
    <s v="32-L00-E28"/>
    <x v="4"/>
    <x v="274"/>
    <x v="1034"/>
    <n v="0"/>
    <x v="4"/>
    <x v="0"/>
    <x v="1480"/>
    <s v="PEORIA #08          "/>
    <s v=" "/>
    <s v=" "/>
    <x v="4"/>
    <x v="274"/>
    <x v="1034"/>
    <n v="317500"/>
    <n v="0"/>
    <s v=" "/>
    <s v=" "/>
    <n v="30100000"/>
    <n v="43.74"/>
    <n v="0"/>
    <n v="0"/>
    <n v="43.74"/>
    <n v="0"/>
    <n v="24.08"/>
    <n v="0"/>
    <n v="0"/>
    <n v="1026.01"/>
    <n v="1001.93"/>
    <n v="41.22"/>
    <n v="0"/>
    <n v="0"/>
    <n v="41.22"/>
    <n v="43.74"/>
    <n v="24.08"/>
    <n v="0"/>
    <n v="0"/>
    <n v="982.27"/>
    <n v="1001.93"/>
    <n v="0"/>
    <n v="0"/>
    <n v="0"/>
    <n v="0"/>
    <n v="0"/>
  </r>
  <r>
    <s v="32-L00-E29"/>
    <x v="4"/>
    <x v="274"/>
    <x v="1035"/>
    <n v="63.74"/>
    <x v="4"/>
    <x v="0"/>
    <x v="1481"/>
    <s v="PEORIA #09          "/>
    <s v=" "/>
    <s v=" "/>
    <x v="4"/>
    <x v="274"/>
    <x v="1035"/>
    <n v="317500"/>
    <n v="0"/>
    <s v=" "/>
    <s v=" "/>
    <n v="30100000"/>
    <n v="135.72999999999999"/>
    <n v="0"/>
    <n v="0"/>
    <n v="135.72999999999999"/>
    <n v="63.74"/>
    <n v="0.48"/>
    <n v="0"/>
    <n v="0"/>
    <n v="893.69"/>
    <n v="956.95"/>
    <n v="11.34"/>
    <n v="0"/>
    <n v="0"/>
    <n v="11.34"/>
    <n v="135.72999999999999"/>
    <n v="0.48"/>
    <n v="0"/>
    <n v="0"/>
    <n v="757.96"/>
    <n v="893.21"/>
    <n v="0"/>
    <n v="0"/>
    <n v="0"/>
    <n v="0"/>
    <n v="0"/>
  </r>
  <r>
    <s v="32-L00-E30"/>
    <x v="4"/>
    <x v="274"/>
    <x v="1036"/>
    <n v="41.16"/>
    <x v="4"/>
    <x v="0"/>
    <x v="1482"/>
    <s v="PEORIA #10          "/>
    <s v=" "/>
    <s v=" "/>
    <x v="4"/>
    <x v="274"/>
    <x v="1036"/>
    <n v="317500"/>
    <n v="0"/>
    <s v=" "/>
    <s v=" "/>
    <n v="30100000"/>
    <n v="252.84"/>
    <n v="0"/>
    <n v="0"/>
    <n v="252.84"/>
    <n v="41.16"/>
    <n v="16.5"/>
    <n v="0"/>
    <n v="0"/>
    <n v="2263.61"/>
    <n v="2288.27"/>
    <n v="148.13"/>
    <n v="0"/>
    <n v="0"/>
    <n v="148.13"/>
    <n v="252.84"/>
    <n v="16.5"/>
    <n v="0"/>
    <n v="0"/>
    <n v="2010.77"/>
    <n v="2247.11"/>
    <n v="0"/>
    <n v="0"/>
    <n v="0"/>
    <n v="0"/>
    <n v="0"/>
  </r>
  <r>
    <s v="32-L00-E31"/>
    <x v="4"/>
    <x v="274"/>
    <x v="1037"/>
    <n v="43.04"/>
    <x v="4"/>
    <x v="0"/>
    <x v="1483"/>
    <s v="PEORIA #11          "/>
    <s v=" "/>
    <s v=" "/>
    <x v="4"/>
    <x v="274"/>
    <x v="1037"/>
    <n v="317500"/>
    <n v="0"/>
    <s v=" "/>
    <s v=" "/>
    <n v="30100000"/>
    <n v="33.369999999999997"/>
    <n v="0"/>
    <n v="0"/>
    <n v="33.369999999999997"/>
    <n v="43.04"/>
    <n v="18.899999999999999"/>
    <n v="0"/>
    <n v="0"/>
    <n v="582.9"/>
    <n v="607.04"/>
    <n v="37.99"/>
    <n v="0"/>
    <n v="0"/>
    <n v="37.99"/>
    <n v="33.369999999999997"/>
    <n v="18.899999999999999"/>
    <n v="0"/>
    <n v="0"/>
    <n v="549.53"/>
    <n v="564"/>
    <n v="0"/>
    <n v="0"/>
    <n v="0"/>
    <n v="0"/>
    <n v="0"/>
  </r>
  <r>
    <s v="32-L00-E32"/>
    <x v="4"/>
    <x v="274"/>
    <x v="1038"/>
    <n v="10.1"/>
    <x v="4"/>
    <x v="0"/>
    <x v="1484"/>
    <s v="PEORIA #12          "/>
    <s v=" "/>
    <s v=" "/>
    <x v="4"/>
    <x v="274"/>
    <x v="1038"/>
    <n v="317500"/>
    <n v="0"/>
    <s v=" "/>
    <s v=" "/>
    <n v="30100000"/>
    <n v="78.53"/>
    <n v="0"/>
    <n v="0"/>
    <n v="78.53"/>
    <n v="10.1"/>
    <n v="9.7799999999999994"/>
    <n v="0"/>
    <n v="0"/>
    <n v="961.82"/>
    <n v="962.14"/>
    <n v="24.69"/>
    <n v="0"/>
    <n v="0"/>
    <n v="24.69"/>
    <n v="78.53"/>
    <n v="9.7799999999999994"/>
    <n v="0"/>
    <n v="0"/>
    <n v="883.29"/>
    <n v="952.04"/>
    <n v="0"/>
    <n v="0"/>
    <n v="0"/>
    <n v="0"/>
    <n v="0"/>
  </r>
  <r>
    <s v="32-L00-E33"/>
    <x v="4"/>
    <x v="274"/>
    <x v="1039"/>
    <n v="91.78"/>
    <x v="4"/>
    <x v="0"/>
    <x v="1485"/>
    <s v="PEORIA #13          "/>
    <s v=" "/>
    <s v=" "/>
    <x v="4"/>
    <x v="274"/>
    <x v="1039"/>
    <n v="317500"/>
    <n v="0"/>
    <s v=" "/>
    <s v=" "/>
    <n v="30100000"/>
    <n v="130.09"/>
    <n v="0"/>
    <n v="0"/>
    <n v="130.09"/>
    <n v="91.78"/>
    <n v="0.33"/>
    <n v="0"/>
    <n v="0"/>
    <n v="1569.51"/>
    <n v="1660.96"/>
    <n v="118.68"/>
    <n v="0"/>
    <n v="0"/>
    <n v="118.68"/>
    <n v="130.09"/>
    <n v="0.33"/>
    <n v="0"/>
    <n v="0"/>
    <n v="1439.42"/>
    <n v="1569.18"/>
    <n v="0"/>
    <n v="0"/>
    <n v="0"/>
    <n v="0"/>
    <n v="0"/>
  </r>
  <r>
    <s v="32-L00-E34"/>
    <x v="4"/>
    <x v="274"/>
    <x v="1040"/>
    <n v="37.36"/>
    <x v="4"/>
    <x v="0"/>
    <x v="1486"/>
    <s v="PEORIA #15          "/>
    <s v=" "/>
    <s v=" "/>
    <x v="4"/>
    <x v="274"/>
    <x v="1040"/>
    <n v="317500"/>
    <n v="0"/>
    <s v=" "/>
    <s v=" "/>
    <n v="30100000"/>
    <n v="0"/>
    <n v="0"/>
    <n v="0"/>
    <n v="0"/>
    <n v="37.36"/>
    <n v="10.75"/>
    <n v="0"/>
    <n v="0"/>
    <n v="535.52"/>
    <n v="562.13"/>
    <n v="13.9"/>
    <n v="0"/>
    <n v="0"/>
    <n v="13.9"/>
    <n v="0"/>
    <n v="10.75"/>
    <n v="0"/>
    <n v="0"/>
    <n v="535.52"/>
    <n v="524.77"/>
    <n v="0"/>
    <n v="0"/>
    <n v="0"/>
    <n v="0"/>
    <n v="0"/>
  </r>
  <r>
    <s v="32-L00-E35"/>
    <x v="4"/>
    <x v="274"/>
    <x v="1041"/>
    <n v="33.130000000000003"/>
    <x v="4"/>
    <x v="0"/>
    <x v="1487"/>
    <s v="PEORIA #17          "/>
    <s v=" "/>
    <s v=" "/>
    <x v="4"/>
    <x v="274"/>
    <x v="1041"/>
    <n v="317500"/>
    <n v="0"/>
    <s v=" "/>
    <s v=" "/>
    <n v="30100000"/>
    <n v="114.24"/>
    <n v="0"/>
    <n v="0"/>
    <n v="114.24"/>
    <n v="33.130000000000003"/>
    <n v="6.99"/>
    <n v="0"/>
    <n v="0"/>
    <n v="1745.28"/>
    <n v="1771.42"/>
    <n v="31.06"/>
    <n v="0"/>
    <n v="0"/>
    <n v="31.06"/>
    <n v="114.24"/>
    <n v="6.99"/>
    <n v="0"/>
    <n v="0"/>
    <n v="1631.04"/>
    <n v="1738.29"/>
    <n v="0"/>
    <n v="0"/>
    <n v="0"/>
    <n v="0"/>
    <n v="0"/>
  </r>
  <r>
    <s v="32-L00-E36"/>
    <x v="4"/>
    <x v="274"/>
    <x v="1042"/>
    <n v="64.69"/>
    <x v="4"/>
    <x v="0"/>
    <x v="1488"/>
    <s v="PEORIA #18          "/>
    <s v=" "/>
    <s v=" "/>
    <x v="4"/>
    <x v="274"/>
    <x v="1042"/>
    <n v="317500"/>
    <n v="0"/>
    <s v=" "/>
    <s v=" "/>
    <n v="30100000"/>
    <n v="76.83"/>
    <n v="0"/>
    <n v="0"/>
    <n v="76.83"/>
    <n v="64.69"/>
    <n v="16.39"/>
    <n v="0"/>
    <n v="0"/>
    <n v="1619.63"/>
    <n v="1667.93"/>
    <n v="50.94"/>
    <n v="0"/>
    <n v="0"/>
    <n v="50.94"/>
    <n v="76.83"/>
    <n v="16.39"/>
    <n v="0"/>
    <n v="0"/>
    <n v="1542.8"/>
    <n v="1603.24"/>
    <n v="0"/>
    <n v="0"/>
    <n v="0"/>
    <n v="0"/>
    <n v="0"/>
  </r>
  <r>
    <s v="32-L00-E37"/>
    <x v="4"/>
    <x v="274"/>
    <x v="1043"/>
    <n v="16.239999999999998"/>
    <x v="4"/>
    <x v="0"/>
    <x v="1489"/>
    <s v="PEORIA #01          "/>
    <s v=" "/>
    <s v=" "/>
    <x v="4"/>
    <x v="274"/>
    <x v="1043"/>
    <n v="317500"/>
    <n v="0"/>
    <s v=" "/>
    <s v=" "/>
    <n v="30100000"/>
    <n v="35.840000000000003"/>
    <n v="0"/>
    <n v="0"/>
    <n v="35.840000000000003"/>
    <n v="16.239999999999998"/>
    <n v="12.65"/>
    <n v="0"/>
    <n v="0"/>
    <n v="817.42"/>
    <n v="821.01"/>
    <n v="24.65"/>
    <n v="0"/>
    <n v="0"/>
    <n v="24.65"/>
    <n v="35.840000000000003"/>
    <n v="12.65"/>
    <n v="0"/>
    <n v="0"/>
    <n v="781.58"/>
    <n v="804.77"/>
    <n v="0"/>
    <n v="0"/>
    <n v="0"/>
    <n v="0"/>
    <n v="0"/>
  </r>
  <r>
    <s v="32-L00-E38"/>
    <x v="4"/>
    <x v="274"/>
    <x v="1044"/>
    <n v="175.01"/>
    <x v="4"/>
    <x v="0"/>
    <x v="1490"/>
    <s v="PEORIA #07          "/>
    <s v=" "/>
    <s v=" "/>
    <x v="4"/>
    <x v="274"/>
    <x v="1044"/>
    <n v="317500"/>
    <n v="0"/>
    <s v=" "/>
    <s v=" "/>
    <n v="30100000"/>
    <n v="226.38"/>
    <n v="0"/>
    <n v="0"/>
    <n v="226.38"/>
    <n v="175.01"/>
    <n v="25.32"/>
    <n v="0"/>
    <n v="0"/>
    <n v="4524.32"/>
    <n v="4674.01"/>
    <n v="211.14"/>
    <n v="0"/>
    <n v="0"/>
    <n v="211.14"/>
    <n v="226.38"/>
    <n v="25.32"/>
    <n v="0"/>
    <n v="0"/>
    <n v="4297.9399999999996"/>
    <n v="4499"/>
    <n v="0"/>
    <n v="0"/>
    <n v="0"/>
    <n v="0"/>
    <n v="0"/>
  </r>
  <r>
    <s v="32-L00-E39"/>
    <x v="4"/>
    <x v="274"/>
    <x v="1045"/>
    <n v="11.78"/>
    <x v="4"/>
    <x v="0"/>
    <x v="1491"/>
    <s v="GILBERT SL 92-07    "/>
    <s v=" "/>
    <s v=" "/>
    <x v="4"/>
    <x v="274"/>
    <x v="1045"/>
    <n v="317122"/>
    <n v="0"/>
    <s v=" "/>
    <s v=" "/>
    <n v="30100000"/>
    <n v="11.51"/>
    <n v="0"/>
    <n v="0"/>
    <n v="11.51"/>
    <n v="11.78"/>
    <n v="0"/>
    <n v="0"/>
    <n v="0"/>
    <n v="458.66"/>
    <n v="470.44"/>
    <n v="16.18"/>
    <n v="0"/>
    <n v="0"/>
    <n v="16.18"/>
    <n v="11.51"/>
    <n v="0"/>
    <n v="0"/>
    <n v="0"/>
    <n v="447.15"/>
    <n v="458.66"/>
    <n v="0"/>
    <n v="0"/>
    <n v="0"/>
    <n v="0"/>
    <n v="0"/>
  </r>
  <r>
    <s v="32-L00-E40"/>
    <x v="4"/>
    <x v="274"/>
    <x v="1046"/>
    <n v="18.79"/>
    <x v="4"/>
    <x v="0"/>
    <x v="1492"/>
    <s v="GILBERT SL 92-09    "/>
    <s v=" "/>
    <s v=" "/>
    <x v="4"/>
    <x v="274"/>
    <x v="1046"/>
    <n v="317122"/>
    <n v="0"/>
    <s v=" "/>
    <s v=" "/>
    <n v="30100000"/>
    <n v="25.11"/>
    <n v="0"/>
    <n v="0"/>
    <n v="25.11"/>
    <n v="18.79"/>
    <n v="21.76"/>
    <n v="0"/>
    <n v="0"/>
    <n v="541.85"/>
    <n v="538.88"/>
    <n v="5.87"/>
    <n v="0"/>
    <n v="0"/>
    <n v="5.87"/>
    <n v="25.11"/>
    <n v="21.76"/>
    <n v="0"/>
    <n v="0"/>
    <n v="516.74"/>
    <n v="520.09"/>
    <n v="0"/>
    <n v="0"/>
    <n v="0"/>
    <n v="0"/>
    <n v="0"/>
  </r>
  <r>
    <s v="32-L00-E41"/>
    <x v="4"/>
    <x v="274"/>
    <x v="1047"/>
    <n v="103.86"/>
    <x v="4"/>
    <x v="0"/>
    <x v="1493"/>
    <s v="PEORIA #14          "/>
    <s v=" "/>
    <s v=" "/>
    <x v="4"/>
    <x v="274"/>
    <x v="1047"/>
    <n v="317500"/>
    <n v="0"/>
    <s v=" "/>
    <s v=" "/>
    <n v="30100000"/>
    <n v="236.14"/>
    <n v="0"/>
    <n v="0"/>
    <n v="236.14"/>
    <n v="103.86"/>
    <n v="20.02"/>
    <n v="0"/>
    <n v="0"/>
    <n v="2910.22"/>
    <n v="2994.06"/>
    <n v="193.27"/>
    <n v="0"/>
    <n v="0"/>
    <n v="193.27"/>
    <n v="236.14"/>
    <n v="20.02"/>
    <n v="0"/>
    <n v="0"/>
    <n v="2674.08"/>
    <n v="2890.2"/>
    <n v="0"/>
    <n v="0"/>
    <n v="0"/>
    <n v="0"/>
    <n v="0"/>
  </r>
  <r>
    <s v="32-L00-E42"/>
    <x v="4"/>
    <x v="274"/>
    <x v="1048"/>
    <n v="41.36"/>
    <x v="4"/>
    <x v="0"/>
    <x v="1494"/>
    <s v="QUEEN CREEK SL 92-01"/>
    <s v=" "/>
    <s v=" "/>
    <x v="4"/>
    <x v="274"/>
    <x v="1048"/>
    <n v="317600"/>
    <n v="0"/>
    <s v=" "/>
    <s v=" "/>
    <n v="30100000"/>
    <n v="0"/>
    <n v="0"/>
    <n v="0"/>
    <n v="0"/>
    <n v="41.36"/>
    <n v="10.69"/>
    <n v="0"/>
    <n v="0"/>
    <n v="2654.86"/>
    <n v="2685.53"/>
    <n v="98.2"/>
    <n v="0"/>
    <n v="0"/>
    <n v="98.2"/>
    <n v="0"/>
    <n v="10.69"/>
    <n v="0"/>
    <n v="0"/>
    <n v="2654.86"/>
    <n v="2644.17"/>
    <n v="0"/>
    <n v="0"/>
    <n v="0"/>
    <n v="0"/>
    <n v="0"/>
  </r>
  <r>
    <s v="32-L00-E43"/>
    <x v="4"/>
    <x v="274"/>
    <x v="1049"/>
    <n v="50.12"/>
    <x v="4"/>
    <x v="0"/>
    <x v="1495"/>
    <s v="SL-9308-490         "/>
    <s v=" "/>
    <s v=" "/>
    <x v="4"/>
    <x v="274"/>
    <x v="1049"/>
    <n v="318122"/>
    <n v="0"/>
    <s v=" "/>
    <s v=" "/>
    <n v="30100000"/>
    <n v="849.25"/>
    <n v="0"/>
    <n v="0"/>
    <n v="849.25"/>
    <n v="50.12"/>
    <n v="85.68"/>
    <n v="0"/>
    <n v="0"/>
    <n v="5163.13"/>
    <n v="5127.57"/>
    <n v="178.2"/>
    <n v="0"/>
    <n v="0"/>
    <n v="178.2"/>
    <n v="849.25"/>
    <n v="85.68"/>
    <n v="0"/>
    <n v="0"/>
    <n v="4313.88"/>
    <n v="5077.45"/>
    <n v="0"/>
    <n v="0"/>
    <n v="0"/>
    <n v="0"/>
    <n v="0"/>
  </r>
  <r>
    <s v="32-L00-E44"/>
    <x v="4"/>
    <x v="274"/>
    <x v="1050"/>
    <n v="38.590000000000003"/>
    <x v="4"/>
    <x v="0"/>
    <x v="1496"/>
    <s v="GILBERT SL 93-03    "/>
    <s v=" "/>
    <s v=" "/>
    <x v="4"/>
    <x v="274"/>
    <x v="1050"/>
    <n v="317122"/>
    <n v="0"/>
    <s v=" "/>
    <s v=" "/>
    <n v="30100000"/>
    <n v="58.81"/>
    <n v="0"/>
    <n v="0"/>
    <n v="58.81"/>
    <n v="38.590000000000003"/>
    <n v="55.37"/>
    <n v="0"/>
    <n v="0"/>
    <n v="1320.43"/>
    <n v="1303.6500000000001"/>
    <n v="43.02"/>
    <n v="0"/>
    <n v="0"/>
    <n v="43.02"/>
    <n v="58.81"/>
    <n v="55.37"/>
    <n v="0"/>
    <n v="0"/>
    <n v="1261.6199999999999"/>
    <n v="1265.06"/>
    <n v="0"/>
    <n v="0"/>
    <n v="0"/>
    <n v="0"/>
    <n v="0"/>
  </r>
  <r>
    <s v="32-L00-E45"/>
    <x v="4"/>
    <x v="274"/>
    <x v="1051"/>
    <n v="125.15"/>
    <x v="4"/>
    <x v="0"/>
    <x v="1497"/>
    <s v="PEORIA #25          "/>
    <s v=" "/>
    <s v=" "/>
    <x v="4"/>
    <x v="274"/>
    <x v="1051"/>
    <n v="317500"/>
    <n v="0"/>
    <s v=" "/>
    <s v=" "/>
    <n v="30100000"/>
    <n v="182.97"/>
    <n v="0"/>
    <n v="0"/>
    <n v="182.97"/>
    <n v="125.15"/>
    <n v="19.18"/>
    <n v="0"/>
    <n v="0"/>
    <n v="2274.23"/>
    <n v="2380.1999999999998"/>
    <n v="173.07"/>
    <n v="0"/>
    <n v="0"/>
    <n v="173.07"/>
    <n v="182.97"/>
    <n v="19.18"/>
    <n v="0"/>
    <n v="0"/>
    <n v="2091.2600000000002"/>
    <n v="2255.0500000000002"/>
    <n v="0"/>
    <n v="0"/>
    <n v="0"/>
    <n v="0"/>
    <n v="0"/>
  </r>
  <r>
    <s v="32-L00-E46"/>
    <x v="4"/>
    <x v="274"/>
    <x v="1052"/>
    <n v="11.87"/>
    <x v="4"/>
    <x v="0"/>
    <x v="1498"/>
    <s v="SL-9309-493         "/>
    <s v=" "/>
    <s v=" "/>
    <x v="4"/>
    <x v="274"/>
    <x v="1052"/>
    <n v="318122"/>
    <n v="0"/>
    <s v=" "/>
    <s v=" "/>
    <n v="30100000"/>
    <n v="11.59"/>
    <n v="0"/>
    <n v="0"/>
    <n v="11.59"/>
    <n v="11.87"/>
    <n v="4.3600000000000003"/>
    <n v="0"/>
    <n v="0"/>
    <n v="273.51"/>
    <n v="281.02"/>
    <n v="25.58"/>
    <n v="0"/>
    <n v="0"/>
    <n v="25.58"/>
    <n v="11.59"/>
    <n v="4.3600000000000003"/>
    <n v="0"/>
    <n v="0"/>
    <n v="261.92"/>
    <n v="269.14999999999998"/>
    <n v="0"/>
    <n v="0"/>
    <n v="0"/>
    <n v="0"/>
    <n v="0"/>
  </r>
  <r>
    <s v="32-L00-E47"/>
    <x v="4"/>
    <x v="274"/>
    <x v="1053"/>
    <n v="25.09"/>
    <x v="4"/>
    <x v="0"/>
    <x v="1499"/>
    <s v="GILBERT 93-01       "/>
    <s v=" "/>
    <s v=" "/>
    <x v="4"/>
    <x v="274"/>
    <x v="1053"/>
    <n v="317122"/>
    <n v="0"/>
    <s v=" "/>
    <s v=" "/>
    <n v="30100000"/>
    <n v="36.64"/>
    <n v="0"/>
    <n v="0"/>
    <n v="36.64"/>
    <n v="25.09"/>
    <n v="12.23"/>
    <n v="0"/>
    <n v="0"/>
    <n v="547.66"/>
    <n v="560.52"/>
    <n v="27.26"/>
    <n v="0"/>
    <n v="0"/>
    <n v="27.26"/>
    <n v="36.64"/>
    <n v="12.23"/>
    <n v="0"/>
    <n v="0"/>
    <n v="511.02"/>
    <n v="535.42999999999995"/>
    <n v="0"/>
    <n v="0"/>
    <n v="0"/>
    <n v="0"/>
    <n v="0"/>
  </r>
  <r>
    <s v="32-L00-E48"/>
    <x v="4"/>
    <x v="274"/>
    <x v="1054"/>
    <n v="0"/>
    <x v="4"/>
    <x v="0"/>
    <x v="1500"/>
    <s v="GILBERT 93-02       "/>
    <s v=" "/>
    <s v=" "/>
    <x v="4"/>
    <x v="274"/>
    <x v="1054"/>
    <n v="317122"/>
    <n v="0"/>
    <s v=" "/>
    <s v=" "/>
    <n v="30100000"/>
    <n v="49.5"/>
    <n v="0"/>
    <n v="0"/>
    <n v="49.5"/>
    <n v="0"/>
    <n v="3.47"/>
    <n v="0"/>
    <n v="0"/>
    <n v="640.36"/>
    <n v="636.89"/>
    <n v="25.04"/>
    <n v="0"/>
    <n v="0"/>
    <n v="25.04"/>
    <n v="49.5"/>
    <n v="3.47"/>
    <n v="0"/>
    <n v="0"/>
    <n v="590.86"/>
    <n v="636.89"/>
    <n v="0"/>
    <n v="0"/>
    <n v="0"/>
    <n v="0"/>
    <n v="0"/>
  </r>
  <r>
    <s v="32-L00-E49"/>
    <x v="4"/>
    <x v="274"/>
    <x v="1055"/>
    <n v="4.6100000000000003"/>
    <x v="4"/>
    <x v="0"/>
    <x v="1501"/>
    <s v="SL-9311-497         "/>
    <s v=" "/>
    <s v=" "/>
    <x v="4"/>
    <x v="274"/>
    <x v="1055"/>
    <n v="318122"/>
    <n v="0"/>
    <s v=" "/>
    <s v=" "/>
    <n v="30100000"/>
    <n v="13.83"/>
    <n v="0"/>
    <n v="0"/>
    <n v="13.83"/>
    <n v="4.6100000000000003"/>
    <n v="0"/>
    <n v="0"/>
    <n v="0"/>
    <n v="212.86"/>
    <n v="217.47"/>
    <n v="4.6100000000000003"/>
    <n v="0"/>
    <n v="0"/>
    <n v="4.6100000000000003"/>
    <n v="13.83"/>
    <n v="0"/>
    <n v="0"/>
    <n v="0"/>
    <n v="199.03"/>
    <n v="212.86"/>
    <n v="0"/>
    <n v="0"/>
    <n v="0"/>
    <n v="0"/>
    <n v="0"/>
  </r>
  <r>
    <s v="32-L00-E50"/>
    <x v="4"/>
    <x v="274"/>
    <x v="1056"/>
    <n v="5743.23"/>
    <x v="4"/>
    <x v="0"/>
    <x v="1502"/>
    <s v="OASIS VERDE         "/>
    <s v=" "/>
    <s v=" "/>
    <x v="4"/>
    <x v="274"/>
    <x v="1056"/>
    <n v="319122"/>
    <n v="0"/>
    <s v=" "/>
    <s v=" "/>
    <s v="32L00E50"/>
    <n v="6223.33"/>
    <n v="0"/>
    <n v="0"/>
    <n v="789.18"/>
    <n v="309.08"/>
    <n v="5862.54"/>
    <n v="0"/>
    <n v="0"/>
    <n v="8004.94"/>
    <n v="7885.63"/>
    <n v="6641.64"/>
    <n v="0"/>
    <n v="0"/>
    <n v="789.18"/>
    <n v="370.87"/>
    <n v="5862.54"/>
    <n v="0"/>
    <n v="0"/>
    <n v="7215.76"/>
    <n v="7576.55"/>
    <n v="0"/>
    <n v="0"/>
    <n v="0"/>
    <n v="0"/>
    <n v="0"/>
  </r>
  <r>
    <s v="32-L00-E51"/>
    <x v="4"/>
    <x v="274"/>
    <x v="1057"/>
    <n v="0"/>
    <x v="4"/>
    <x v="0"/>
    <x v="1503"/>
    <s v="SL-9301-483         "/>
    <s v=" "/>
    <s v=" "/>
    <x v="4"/>
    <x v="274"/>
    <x v="1057"/>
    <n v="318122"/>
    <n v="0"/>
    <s v=" "/>
    <s v=" "/>
    <n v="30100000"/>
    <n v="0"/>
    <n v="0"/>
    <n v="0"/>
    <n v="0"/>
    <n v="0"/>
    <n v="0"/>
    <n v="0"/>
    <n v="0"/>
    <n v="0"/>
    <n v="0"/>
    <n v="0"/>
    <n v="0"/>
    <n v="0"/>
    <n v="0"/>
    <n v="0"/>
    <n v="0"/>
    <n v="0"/>
    <n v="0"/>
    <n v="0"/>
    <n v="0"/>
    <n v="0"/>
    <n v="0"/>
    <n v="0"/>
    <n v="0"/>
    <n v="0"/>
  </r>
  <r>
    <s v="32-L00-E52"/>
    <x v="4"/>
    <x v="274"/>
    <x v="1058"/>
    <n v="13.66"/>
    <x v="4"/>
    <x v="0"/>
    <x v="1504"/>
    <s v="SL-9301-482         "/>
    <s v=" "/>
    <s v=" "/>
    <x v="4"/>
    <x v="274"/>
    <x v="1058"/>
    <n v="318122"/>
    <n v="0"/>
    <s v=" "/>
    <s v=" "/>
    <n v="30100000"/>
    <n v="39.049999999999997"/>
    <n v="0"/>
    <n v="0"/>
    <n v="39.049999999999997"/>
    <n v="13.66"/>
    <n v="31.35"/>
    <n v="0"/>
    <n v="0"/>
    <n v="667.34"/>
    <n v="649.65"/>
    <n v="31.61"/>
    <n v="0"/>
    <n v="0"/>
    <n v="31.61"/>
    <n v="39.049999999999997"/>
    <n v="31.35"/>
    <n v="0"/>
    <n v="0"/>
    <n v="628.29"/>
    <n v="635.99"/>
    <n v="0"/>
    <n v="0"/>
    <n v="0"/>
    <n v="0"/>
    <n v="0"/>
  </r>
  <r>
    <s v="32-L00-E53"/>
    <x v="4"/>
    <x v="274"/>
    <x v="1059"/>
    <n v="89118.15"/>
    <x v="4"/>
    <x v="0"/>
    <x v="1505"/>
    <s v="SUN CITY WEST EXPAN "/>
    <s v=" "/>
    <s v=" "/>
    <x v="4"/>
    <x v="274"/>
    <x v="1059"/>
    <n v="319122"/>
    <n v="0"/>
    <s v=" "/>
    <s v=" "/>
    <s v="32L00E53"/>
    <n v="96846.95"/>
    <n v="0"/>
    <n v="0"/>
    <n v="14455.35"/>
    <n v="6726.55"/>
    <n v="72591.39"/>
    <n v="0"/>
    <n v="0"/>
    <n v="142706.37"/>
    <n v="159233.13"/>
    <n v="96014.93"/>
    <n v="0"/>
    <n v="0"/>
    <n v="14455.43"/>
    <n v="15287.45"/>
    <n v="72591.39"/>
    <n v="0"/>
    <n v="0"/>
    <n v="128251.02"/>
    <n v="152506.57999999999"/>
    <n v="0"/>
    <n v="0"/>
    <n v="0"/>
    <n v="0"/>
    <n v="0"/>
  </r>
  <r>
    <s v="32-L00-E54"/>
    <x v="4"/>
    <x v="274"/>
    <x v="1060"/>
    <n v="0"/>
    <x v="4"/>
    <x v="0"/>
    <x v="1496"/>
    <s v="GILBERT SL 93-03    "/>
    <s v=" "/>
    <s v=" "/>
    <x v="4"/>
    <x v="274"/>
    <x v="1060"/>
    <n v="317122"/>
    <n v="0"/>
    <s v=" "/>
    <s v=" "/>
    <n v="30100000"/>
    <n v="0"/>
    <n v="0"/>
    <n v="0"/>
    <n v="0"/>
    <n v="0"/>
    <n v="0"/>
    <n v="0"/>
    <n v="0"/>
    <n v="0"/>
    <n v="0"/>
    <n v="0"/>
    <n v="0"/>
    <n v="0"/>
    <n v="0"/>
    <n v="0"/>
    <n v="0"/>
    <n v="0"/>
    <n v="0"/>
    <n v="0"/>
    <n v="0"/>
    <n v="0"/>
    <n v="0"/>
    <n v="0"/>
    <n v="0"/>
    <n v="0"/>
  </r>
  <r>
    <s v="32-L00-E55"/>
    <x v="4"/>
    <x v="274"/>
    <x v="1061"/>
    <n v="8.64"/>
    <x v="4"/>
    <x v="0"/>
    <x v="1506"/>
    <s v="GILBERT 93-06       "/>
    <s v=" "/>
    <s v=" "/>
    <x v="4"/>
    <x v="274"/>
    <x v="1061"/>
    <n v="317122"/>
    <n v="0"/>
    <s v=" "/>
    <s v=" "/>
    <n v="30100000"/>
    <n v="5.67"/>
    <n v="0"/>
    <n v="0"/>
    <n v="5.67"/>
    <n v="8.64"/>
    <n v="0"/>
    <n v="0"/>
    <n v="0"/>
    <n v="253.89"/>
    <n v="262.52999999999997"/>
    <n v="2.11"/>
    <n v="0"/>
    <n v="0"/>
    <n v="2.11"/>
    <n v="5.67"/>
    <n v="0"/>
    <n v="0"/>
    <n v="0"/>
    <n v="248.22"/>
    <n v="253.89"/>
    <n v="0"/>
    <n v="0"/>
    <n v="0"/>
    <n v="0"/>
    <n v="0"/>
  </r>
  <r>
    <s v="32-L00-E56"/>
    <x v="4"/>
    <x v="274"/>
    <x v="1062"/>
    <n v="20.07"/>
    <x v="4"/>
    <x v="0"/>
    <x v="1507"/>
    <s v="GILBERT 93-07       "/>
    <s v=" "/>
    <s v=" "/>
    <x v="4"/>
    <x v="274"/>
    <x v="1062"/>
    <n v="317122"/>
    <n v="0"/>
    <s v=" "/>
    <s v=" "/>
    <n v="30100000"/>
    <n v="18.059999999999999"/>
    <n v="0"/>
    <n v="0"/>
    <n v="18.059999999999999"/>
    <n v="20.07"/>
    <n v="0"/>
    <n v="0"/>
    <n v="0"/>
    <n v="310.54000000000002"/>
    <n v="330.61"/>
    <n v="8.43"/>
    <n v="0"/>
    <n v="0"/>
    <n v="8.43"/>
    <n v="18.059999999999999"/>
    <n v="0"/>
    <n v="0"/>
    <n v="0"/>
    <n v="292.48"/>
    <n v="310.54000000000002"/>
    <n v="0"/>
    <n v="0"/>
    <n v="0"/>
    <n v="0"/>
    <n v="0"/>
  </r>
  <r>
    <s v="32-L00-E57"/>
    <x v="4"/>
    <x v="274"/>
    <x v="1063"/>
    <n v="102.76"/>
    <x v="4"/>
    <x v="0"/>
    <x v="1508"/>
    <s v="GILBERT 93-08       "/>
    <s v=" "/>
    <s v=" "/>
    <x v="4"/>
    <x v="274"/>
    <x v="1063"/>
    <n v="317122"/>
    <n v="0"/>
    <s v=" "/>
    <s v=" "/>
    <n v="30100000"/>
    <n v="231.03"/>
    <n v="0"/>
    <n v="0"/>
    <n v="231.03"/>
    <n v="102.76"/>
    <n v="0"/>
    <n v="0"/>
    <n v="0"/>
    <n v="2163.66"/>
    <n v="2266.42"/>
    <n v="115.92"/>
    <n v="0"/>
    <n v="0"/>
    <n v="115.92"/>
    <n v="231.03"/>
    <n v="0"/>
    <n v="0"/>
    <n v="0"/>
    <n v="1932.63"/>
    <n v="2163.66"/>
    <n v="0"/>
    <n v="0"/>
    <n v="0"/>
    <n v="0"/>
    <n v="0"/>
  </r>
  <r>
    <s v="32-L00-E58"/>
    <x v="4"/>
    <x v="274"/>
    <x v="1064"/>
    <n v="6.7"/>
    <x v="4"/>
    <x v="0"/>
    <x v="1509"/>
    <s v="SL-9212-484         "/>
    <s v=" "/>
    <s v=" "/>
    <x v="4"/>
    <x v="274"/>
    <x v="1064"/>
    <n v="318122"/>
    <n v="0"/>
    <s v=" "/>
    <s v=" "/>
    <n v="30100000"/>
    <n v="7.5"/>
    <n v="0"/>
    <n v="0"/>
    <n v="7.5"/>
    <n v="6.7"/>
    <n v="0"/>
    <n v="0"/>
    <n v="0"/>
    <n v="176.51"/>
    <n v="183.21"/>
    <n v="3.52"/>
    <n v="0"/>
    <n v="0"/>
    <n v="3.52"/>
    <n v="7.5"/>
    <n v="0"/>
    <n v="0"/>
    <n v="0"/>
    <n v="169.01"/>
    <n v="176.51"/>
    <n v="0"/>
    <n v="0"/>
    <n v="0"/>
    <n v="0"/>
    <n v="0"/>
  </r>
  <r>
    <s v="32-L00-E59"/>
    <x v="4"/>
    <x v="274"/>
    <x v="1065"/>
    <n v="0"/>
    <x v="4"/>
    <x v="0"/>
    <x v="1510"/>
    <s v="AZ SKIES MOBIL EST  "/>
    <s v=" "/>
    <s v=" "/>
    <x v="4"/>
    <x v="274"/>
    <x v="1065"/>
    <n v="319122"/>
    <n v="0"/>
    <s v=" "/>
    <s v=" "/>
    <s v="32L00E59"/>
    <n v="0"/>
    <n v="0"/>
    <n v="0"/>
    <n v="0"/>
    <n v="0"/>
    <n v="0"/>
    <n v="0"/>
    <n v="0"/>
    <n v="0"/>
    <n v="0"/>
    <n v="0"/>
    <n v="0"/>
    <n v="0"/>
    <n v="0"/>
    <n v="0"/>
    <n v="0"/>
    <n v="0"/>
    <n v="0"/>
    <n v="0"/>
    <n v="0"/>
    <n v="0"/>
    <n v="0"/>
    <n v="0"/>
    <n v="0"/>
    <n v="0"/>
  </r>
  <r>
    <s v="32-L00-E60"/>
    <x v="4"/>
    <x v="274"/>
    <x v="1066"/>
    <n v="34.950000000000003"/>
    <x v="4"/>
    <x v="0"/>
    <x v="1511"/>
    <s v="SL-9301-485         "/>
    <s v=" "/>
    <s v=" "/>
    <x v="4"/>
    <x v="274"/>
    <x v="1066"/>
    <n v="318122"/>
    <n v="0"/>
    <s v=" "/>
    <s v=" "/>
    <n v="30100000"/>
    <n v="65.7"/>
    <n v="0"/>
    <n v="0"/>
    <n v="65.7"/>
    <n v="34.950000000000003"/>
    <n v="5.62"/>
    <n v="0"/>
    <n v="0"/>
    <n v="812.28"/>
    <n v="841.61"/>
    <n v="63.18"/>
    <n v="0"/>
    <n v="0"/>
    <n v="63.18"/>
    <n v="65.7"/>
    <n v="5.62"/>
    <n v="0"/>
    <n v="0"/>
    <n v="746.58"/>
    <n v="806.66"/>
    <n v="0"/>
    <n v="0"/>
    <n v="0"/>
    <n v="0"/>
    <n v="0"/>
  </r>
  <r>
    <s v="32-L00-E61"/>
    <x v="4"/>
    <x v="274"/>
    <x v="1067"/>
    <n v="21.55"/>
    <x v="4"/>
    <x v="0"/>
    <x v="1512"/>
    <s v="SL-9204-478         "/>
    <s v=" "/>
    <s v=" "/>
    <x v="4"/>
    <x v="274"/>
    <x v="1067"/>
    <n v="318122"/>
    <n v="0"/>
    <s v=" "/>
    <s v=" "/>
    <n v="30100000"/>
    <n v="68.25"/>
    <n v="0"/>
    <n v="0"/>
    <n v="68.25"/>
    <n v="21.55"/>
    <n v="14.98"/>
    <n v="0"/>
    <n v="0"/>
    <n v="930.54"/>
    <n v="937.11"/>
    <n v="7.69"/>
    <n v="0"/>
    <n v="0"/>
    <n v="7.69"/>
    <n v="68.25"/>
    <n v="14.98"/>
    <n v="0"/>
    <n v="0"/>
    <n v="862.29"/>
    <n v="915.56"/>
    <n v="0"/>
    <n v="0"/>
    <n v="0"/>
    <n v="0"/>
    <n v="0"/>
  </r>
  <r>
    <s v="32-L00-E62"/>
    <x v="4"/>
    <x v="274"/>
    <x v="1068"/>
    <n v="4.75"/>
    <x v="4"/>
    <x v="0"/>
    <x v="1513"/>
    <s v="GILBERT 93-04       "/>
    <s v=" "/>
    <s v=" "/>
    <x v="4"/>
    <x v="274"/>
    <x v="1068"/>
    <n v="317122"/>
    <n v="0"/>
    <s v=" "/>
    <s v=" "/>
    <n v="30100000"/>
    <n v="14.71"/>
    <n v="0"/>
    <n v="0"/>
    <n v="14.71"/>
    <n v="4.75"/>
    <n v="0"/>
    <n v="0"/>
    <n v="0"/>
    <n v="609.39"/>
    <n v="614.14"/>
    <n v="13.36"/>
    <n v="0"/>
    <n v="0"/>
    <n v="13.36"/>
    <n v="14.71"/>
    <n v="0"/>
    <n v="0"/>
    <n v="0"/>
    <n v="594.67999999999995"/>
    <n v="609.39"/>
    <n v="0"/>
    <n v="0"/>
    <n v="0"/>
    <n v="0"/>
    <n v="0"/>
  </r>
  <r>
    <s v="32-L00-E63"/>
    <x v="4"/>
    <x v="274"/>
    <x v="1069"/>
    <n v="0"/>
    <x v="4"/>
    <x v="0"/>
    <x v="1514"/>
    <s v="GILBERT 93-05       "/>
    <s v=" "/>
    <s v=" "/>
    <x v="4"/>
    <x v="274"/>
    <x v="1069"/>
    <n v="317122"/>
    <n v="0"/>
    <s v=" "/>
    <s v=" "/>
    <n v="30100000"/>
    <n v="42.71"/>
    <n v="0"/>
    <n v="0"/>
    <n v="42.71"/>
    <n v="0"/>
    <n v="0"/>
    <n v="0"/>
    <n v="0"/>
    <n v="152.01"/>
    <n v="152.01"/>
    <n v="0"/>
    <n v="0"/>
    <n v="0"/>
    <n v="0"/>
    <n v="42.71"/>
    <n v="0"/>
    <n v="0"/>
    <n v="0"/>
    <n v="109.3"/>
    <n v="152.01"/>
    <n v="0"/>
    <n v="0"/>
    <n v="0"/>
    <n v="0"/>
    <n v="0"/>
  </r>
  <r>
    <s v="32-L00-E64"/>
    <x v="4"/>
    <x v="274"/>
    <x v="1070"/>
    <n v="37.44"/>
    <x v="4"/>
    <x v="0"/>
    <x v="1515"/>
    <s v="GILBERT 93-10       "/>
    <s v=" "/>
    <s v=" "/>
    <x v="4"/>
    <x v="274"/>
    <x v="1070"/>
    <n v="317122"/>
    <n v="0"/>
    <s v=" "/>
    <s v=" "/>
    <n v="30100000"/>
    <n v="66.81"/>
    <n v="0"/>
    <n v="0"/>
    <n v="66.81"/>
    <n v="37.44"/>
    <n v="8.5"/>
    <n v="0"/>
    <n v="0"/>
    <n v="721.75"/>
    <n v="750.69"/>
    <n v="10.46"/>
    <n v="0"/>
    <n v="0"/>
    <n v="10.46"/>
    <n v="66.81"/>
    <n v="8.5"/>
    <n v="0"/>
    <n v="0"/>
    <n v="654.94000000000005"/>
    <n v="713.25"/>
    <n v="0"/>
    <n v="0"/>
    <n v="0"/>
    <n v="0"/>
    <n v="0"/>
  </r>
  <r>
    <s v="32-L00-E65"/>
    <x v="4"/>
    <x v="274"/>
    <x v="1071"/>
    <n v="15.1"/>
    <x v="4"/>
    <x v="0"/>
    <x v="1516"/>
    <s v="GILBERT 93-11       "/>
    <s v=" "/>
    <s v=" "/>
    <x v="4"/>
    <x v="274"/>
    <x v="1071"/>
    <n v="317122"/>
    <n v="0"/>
    <s v=" "/>
    <s v=" "/>
    <n v="30100000"/>
    <n v="44.7"/>
    <n v="0"/>
    <n v="0"/>
    <n v="44.7"/>
    <n v="15.1"/>
    <n v="0.4"/>
    <n v="0"/>
    <n v="0"/>
    <n v="492.05"/>
    <n v="506.75"/>
    <n v="0.67"/>
    <n v="0"/>
    <n v="0"/>
    <n v="0.67"/>
    <n v="44.7"/>
    <n v="0.4"/>
    <n v="0"/>
    <n v="0"/>
    <n v="447.35"/>
    <n v="491.65"/>
    <n v="0"/>
    <n v="0"/>
    <n v="0"/>
    <n v="0"/>
    <n v="0"/>
  </r>
  <r>
    <s v="32-L00-E66"/>
    <x v="4"/>
    <x v="274"/>
    <x v="1072"/>
    <n v="0"/>
    <x v="4"/>
    <x v="0"/>
    <x v="1517"/>
    <s v="GILBERT 93-12       "/>
    <s v=" "/>
    <s v=" "/>
    <x v="4"/>
    <x v="274"/>
    <x v="1072"/>
    <n v="317122"/>
    <n v="0"/>
    <s v=" "/>
    <s v=" "/>
    <n v="30100000"/>
    <n v="62.37"/>
    <n v="0"/>
    <n v="0"/>
    <n v="62.37"/>
    <n v="0"/>
    <n v="32.6"/>
    <n v="0"/>
    <n v="0"/>
    <n v="880.42"/>
    <n v="847.82"/>
    <n v="25.77"/>
    <n v="0"/>
    <n v="0"/>
    <n v="25.77"/>
    <n v="62.37"/>
    <n v="32.6"/>
    <n v="0"/>
    <n v="0"/>
    <n v="818.05"/>
    <n v="847.82"/>
    <n v="0"/>
    <n v="0"/>
    <n v="0"/>
    <n v="0"/>
    <n v="0"/>
  </r>
  <r>
    <s v="32-L00-E67"/>
    <x v="4"/>
    <x v="274"/>
    <x v="1073"/>
    <n v="14.07"/>
    <x v="4"/>
    <x v="0"/>
    <x v="1518"/>
    <s v="GILBERT 93-13       "/>
    <s v=" "/>
    <s v=" "/>
    <x v="4"/>
    <x v="274"/>
    <x v="1073"/>
    <n v="317122"/>
    <n v="0"/>
    <s v=" "/>
    <s v=" "/>
    <n v="30100000"/>
    <n v="16.82"/>
    <n v="0"/>
    <n v="0"/>
    <n v="16.82"/>
    <n v="14.07"/>
    <n v="18.95"/>
    <n v="0"/>
    <n v="0"/>
    <n v="493.77"/>
    <n v="488.89"/>
    <n v="20.18"/>
    <n v="0"/>
    <n v="0"/>
    <n v="20.18"/>
    <n v="16.82"/>
    <n v="18.95"/>
    <n v="0"/>
    <n v="0"/>
    <n v="476.95"/>
    <n v="474.82"/>
    <n v="0"/>
    <n v="0"/>
    <n v="0"/>
    <n v="0"/>
    <n v="0"/>
  </r>
  <r>
    <s v="32-L00-E68"/>
    <x v="4"/>
    <x v="274"/>
    <x v="1074"/>
    <n v="29.5"/>
    <x v="4"/>
    <x v="0"/>
    <x v="1519"/>
    <s v="GILBERT 93-14       "/>
    <s v=" "/>
    <s v=" "/>
    <x v="4"/>
    <x v="274"/>
    <x v="1074"/>
    <n v="317122"/>
    <n v="0"/>
    <s v=" "/>
    <s v=" "/>
    <n v="30100000"/>
    <n v="81.87"/>
    <n v="0"/>
    <n v="0"/>
    <n v="81.87"/>
    <n v="29.5"/>
    <n v="10.72"/>
    <n v="0"/>
    <n v="0"/>
    <n v="1888.98"/>
    <n v="1907.76"/>
    <n v="42.66"/>
    <n v="0"/>
    <n v="0"/>
    <n v="42.66"/>
    <n v="81.87"/>
    <n v="10.72"/>
    <n v="0"/>
    <n v="0"/>
    <n v="1807.11"/>
    <n v="1878.26"/>
    <n v="0"/>
    <n v="0"/>
    <n v="0"/>
    <n v="0"/>
    <n v="0"/>
  </r>
  <r>
    <s v="32-L00-E69"/>
    <x v="4"/>
    <x v="274"/>
    <x v="1075"/>
    <n v="41.95"/>
    <x v="4"/>
    <x v="0"/>
    <x v="1520"/>
    <s v="GILBERT 93-15       "/>
    <s v=" "/>
    <s v=" "/>
    <x v="4"/>
    <x v="274"/>
    <x v="1075"/>
    <n v="317122"/>
    <n v="0"/>
    <s v=" "/>
    <s v=" "/>
    <n v="30100000"/>
    <n v="86.46"/>
    <n v="0"/>
    <n v="0"/>
    <n v="86.46"/>
    <n v="41.95"/>
    <n v="5.64"/>
    <n v="0"/>
    <n v="0"/>
    <n v="1564.74"/>
    <n v="1601.05"/>
    <n v="88.83"/>
    <n v="0"/>
    <n v="0"/>
    <n v="88.83"/>
    <n v="86.46"/>
    <n v="5.64"/>
    <n v="0"/>
    <n v="0"/>
    <n v="1478.28"/>
    <n v="1559.1"/>
    <n v="0"/>
    <n v="0"/>
    <n v="0"/>
    <n v="0"/>
    <n v="0"/>
  </r>
  <r>
    <s v="32-L00-E70"/>
    <x v="4"/>
    <x v="274"/>
    <x v="1076"/>
    <n v="0"/>
    <x v="4"/>
    <x v="0"/>
    <x v="1521"/>
    <s v="SL-9308-489         "/>
    <s v=" "/>
    <s v=" "/>
    <x v="4"/>
    <x v="274"/>
    <x v="1076"/>
    <n v="318122"/>
    <n v="0"/>
    <s v=" "/>
    <s v=" "/>
    <n v="30100000"/>
    <n v="11.46"/>
    <n v="0"/>
    <n v="0"/>
    <n v="11.46"/>
    <n v="0"/>
    <n v="1.71"/>
    <n v="0"/>
    <n v="0"/>
    <n v="90.3"/>
    <n v="88.59"/>
    <n v="3.19"/>
    <n v="0"/>
    <n v="0"/>
    <n v="3.19"/>
    <n v="11.46"/>
    <n v="1.71"/>
    <n v="0"/>
    <n v="0"/>
    <n v="78.84"/>
    <n v="88.59"/>
    <n v="0"/>
    <n v="0"/>
    <n v="0"/>
    <n v="0"/>
    <n v="0"/>
  </r>
  <r>
    <s v="32-L00-E71"/>
    <x v="4"/>
    <x v="274"/>
    <x v="1077"/>
    <n v="24.68"/>
    <x v="4"/>
    <x v="0"/>
    <x v="1522"/>
    <s v="SL-9308-488         "/>
    <s v=" "/>
    <s v=" "/>
    <x v="4"/>
    <x v="274"/>
    <x v="1077"/>
    <n v="318122"/>
    <n v="0"/>
    <s v=" "/>
    <s v=" "/>
    <n v="30100000"/>
    <n v="44.02"/>
    <n v="0"/>
    <n v="0"/>
    <n v="44.02"/>
    <n v="24.68"/>
    <n v="5.15"/>
    <n v="0"/>
    <n v="0"/>
    <n v="997.71"/>
    <n v="1017.24"/>
    <n v="51.47"/>
    <n v="0"/>
    <n v="0"/>
    <n v="51.47"/>
    <n v="44.02"/>
    <n v="5.15"/>
    <n v="0"/>
    <n v="0"/>
    <n v="953.69"/>
    <n v="992.56"/>
    <n v="0"/>
    <n v="0"/>
    <n v="0"/>
    <n v="0"/>
    <n v="0"/>
  </r>
  <r>
    <s v="32-L00-E72"/>
    <x v="4"/>
    <x v="274"/>
    <x v="1078"/>
    <n v="36.979999999999997"/>
    <x v="4"/>
    <x v="0"/>
    <x v="1523"/>
    <s v="SL-9308-491         "/>
    <s v=" "/>
    <s v=" "/>
    <x v="4"/>
    <x v="274"/>
    <x v="1078"/>
    <n v="318122"/>
    <n v="0"/>
    <s v=" "/>
    <s v=" "/>
    <n v="30100000"/>
    <n v="107.43"/>
    <n v="0"/>
    <n v="0"/>
    <n v="107.43"/>
    <n v="36.979999999999997"/>
    <n v="0"/>
    <n v="0"/>
    <n v="0"/>
    <n v="1683.41"/>
    <n v="1720.39"/>
    <n v="53.26"/>
    <n v="0"/>
    <n v="0"/>
    <n v="53.26"/>
    <n v="107.43"/>
    <n v="0"/>
    <n v="0"/>
    <n v="0"/>
    <n v="1575.98"/>
    <n v="1683.41"/>
    <n v="0"/>
    <n v="0"/>
    <n v="0"/>
    <n v="0"/>
    <n v="0"/>
  </r>
  <r>
    <s v="32-L00-E73"/>
    <x v="4"/>
    <x v="274"/>
    <x v="1079"/>
    <n v="7.54"/>
    <x v="4"/>
    <x v="0"/>
    <x v="1524"/>
    <s v="SL-9308-492         "/>
    <s v=" "/>
    <s v=" "/>
    <x v="4"/>
    <x v="274"/>
    <x v="1079"/>
    <n v="318122"/>
    <n v="0"/>
    <s v=" "/>
    <s v=" "/>
    <n v="30100000"/>
    <n v="47.92"/>
    <n v="0"/>
    <n v="0"/>
    <n v="47.92"/>
    <n v="7.54"/>
    <n v="0.1"/>
    <n v="0"/>
    <n v="0"/>
    <n v="366.83"/>
    <n v="374.27"/>
    <n v="8.08"/>
    <n v="0"/>
    <n v="0"/>
    <n v="8.08"/>
    <n v="47.92"/>
    <n v="0.1"/>
    <n v="0"/>
    <n v="0"/>
    <n v="318.91000000000003"/>
    <n v="366.73"/>
    <n v="0"/>
    <n v="0"/>
    <n v="0"/>
    <n v="0"/>
    <n v="0"/>
  </r>
  <r>
    <s v="32-L00-E74"/>
    <x v="4"/>
    <x v="274"/>
    <x v="1080"/>
    <n v="0"/>
    <x v="4"/>
    <x v="0"/>
    <x v="1525"/>
    <s v="SL-9306-487         "/>
    <s v=" "/>
    <s v=" "/>
    <x v="4"/>
    <x v="274"/>
    <x v="1080"/>
    <n v="318122"/>
    <n v="0"/>
    <s v=" "/>
    <s v=" "/>
    <n v="30100000"/>
    <n v="0"/>
    <n v="0"/>
    <n v="0"/>
    <n v="0"/>
    <n v="0"/>
    <n v="0"/>
    <n v="0"/>
    <n v="0"/>
    <n v="0"/>
    <n v="0"/>
    <n v="0"/>
    <n v="0"/>
    <n v="0"/>
    <n v="0"/>
    <n v="0"/>
    <n v="0"/>
    <n v="0"/>
    <n v="0"/>
    <n v="0"/>
    <n v="0"/>
    <n v="0"/>
    <n v="0"/>
    <n v="0"/>
    <n v="0"/>
    <n v="0"/>
  </r>
  <r>
    <s v="32-L00-E75"/>
    <x v="4"/>
    <x v="274"/>
    <x v="1081"/>
    <n v="0"/>
    <x v="4"/>
    <x v="0"/>
    <x v="1493"/>
    <s v="PEORIA #14          "/>
    <s v=" "/>
    <s v=" "/>
    <x v="4"/>
    <x v="274"/>
    <x v="1081"/>
    <n v="317500"/>
    <n v="0"/>
    <s v=" "/>
    <s v=" "/>
    <n v="30100000"/>
    <n v="0"/>
    <n v="0"/>
    <n v="0"/>
    <n v="0"/>
    <n v="0"/>
    <n v="0"/>
    <n v="0"/>
    <n v="0"/>
    <n v="0"/>
    <n v="0"/>
    <n v="0"/>
    <n v="0"/>
    <n v="0"/>
    <n v="0"/>
    <n v="0"/>
    <n v="0"/>
    <n v="0"/>
    <n v="0"/>
    <n v="0"/>
    <n v="0"/>
    <n v="0"/>
    <n v="0"/>
    <n v="0"/>
    <n v="0"/>
    <n v="0"/>
  </r>
  <r>
    <s v="32-L00-E76"/>
    <x v="4"/>
    <x v="274"/>
    <x v="1082"/>
    <n v="22.53"/>
    <x v="4"/>
    <x v="0"/>
    <x v="1526"/>
    <s v="PEORIA #19          "/>
    <s v=" "/>
    <s v=" "/>
    <x v="4"/>
    <x v="274"/>
    <x v="1082"/>
    <n v="317500"/>
    <n v="0"/>
    <s v=" "/>
    <s v=" "/>
    <n v="30100000"/>
    <n v="31.82"/>
    <n v="0"/>
    <n v="0"/>
    <n v="31.82"/>
    <n v="22.53"/>
    <n v="15.8"/>
    <n v="0"/>
    <n v="0"/>
    <n v="483.39"/>
    <n v="490.12"/>
    <n v="5.56"/>
    <n v="0"/>
    <n v="0"/>
    <n v="5.56"/>
    <n v="31.82"/>
    <n v="15.8"/>
    <n v="0"/>
    <n v="0"/>
    <n v="451.57"/>
    <n v="467.59"/>
    <n v="0"/>
    <n v="0"/>
    <n v="0"/>
    <n v="0"/>
    <n v="0"/>
  </r>
  <r>
    <s v="32-L00-E77"/>
    <x v="4"/>
    <x v="274"/>
    <x v="1083"/>
    <n v="69.23"/>
    <x v="4"/>
    <x v="0"/>
    <x v="1527"/>
    <s v="PEORIA #20          "/>
    <s v=" "/>
    <s v=" "/>
    <x v="4"/>
    <x v="274"/>
    <x v="1083"/>
    <n v="317500"/>
    <n v="0"/>
    <s v=" "/>
    <s v=" "/>
    <n v="30100000"/>
    <n v="97.6"/>
    <n v="0"/>
    <n v="0"/>
    <n v="97.6"/>
    <n v="69.23"/>
    <n v="22.27"/>
    <n v="0"/>
    <n v="0"/>
    <n v="1128.4100000000001"/>
    <n v="1175.3699999999999"/>
    <n v="46.66"/>
    <n v="0"/>
    <n v="0"/>
    <n v="46.66"/>
    <n v="97.6"/>
    <n v="22.27"/>
    <n v="0"/>
    <n v="0"/>
    <n v="1030.81"/>
    <n v="1106.1400000000001"/>
    <n v="0"/>
    <n v="0"/>
    <n v="0"/>
    <n v="0"/>
    <n v="0"/>
  </r>
  <r>
    <s v="32-L00-E78"/>
    <x v="4"/>
    <x v="274"/>
    <x v="1084"/>
    <n v="0"/>
    <x v="4"/>
    <x v="0"/>
    <x v="1497"/>
    <s v="PEORIA #25          "/>
    <s v=" "/>
    <s v=" "/>
    <x v="4"/>
    <x v="274"/>
    <x v="1084"/>
    <n v="317500"/>
    <n v="0"/>
    <s v=" "/>
    <s v=" "/>
    <n v="30100000"/>
    <n v="0"/>
    <n v="0"/>
    <n v="0"/>
    <n v="0"/>
    <n v="0"/>
    <n v="0"/>
    <n v="0"/>
    <n v="0"/>
    <n v="0"/>
    <n v="0"/>
    <n v="0"/>
    <n v="0"/>
    <n v="0"/>
    <n v="0"/>
    <n v="0"/>
    <n v="0"/>
    <n v="0"/>
    <n v="0"/>
    <n v="0"/>
    <n v="0"/>
    <n v="0"/>
    <n v="0"/>
    <n v="0"/>
    <n v="0"/>
    <n v="0"/>
  </r>
  <r>
    <s v="32-L00-E79"/>
    <x v="4"/>
    <x v="274"/>
    <x v="1085"/>
    <n v="0"/>
    <x v="4"/>
    <x v="0"/>
    <x v="1495"/>
    <s v="SL-9308-490         "/>
    <s v=" "/>
    <s v=" "/>
    <x v="4"/>
    <x v="274"/>
    <x v="1085"/>
    <n v="318122"/>
    <n v="0"/>
    <s v=" "/>
    <s v=" "/>
    <n v="30100000"/>
    <n v="0"/>
    <n v="0"/>
    <n v="0"/>
    <n v="0"/>
    <n v="0"/>
    <n v="0"/>
    <n v="0"/>
    <n v="0"/>
    <n v="0"/>
    <n v="0"/>
    <n v="0"/>
    <n v="0"/>
    <n v="0"/>
    <n v="0"/>
    <n v="0"/>
    <n v="0"/>
    <n v="0"/>
    <n v="0"/>
    <n v="0"/>
    <n v="0"/>
    <n v="0"/>
    <n v="0"/>
    <n v="0"/>
    <n v="0"/>
    <n v="0"/>
  </r>
  <r>
    <s v="32-L00-E80"/>
    <x v="4"/>
    <x v="274"/>
    <x v="1086"/>
    <n v="0"/>
    <x v="4"/>
    <x v="0"/>
    <x v="1498"/>
    <s v="SL-9309-493         "/>
    <s v=" "/>
    <s v=" "/>
    <x v="4"/>
    <x v="274"/>
    <x v="1086"/>
    <n v="318122"/>
    <n v="0"/>
    <s v=" "/>
    <s v=" "/>
    <n v="30100000"/>
    <n v="0"/>
    <n v="0"/>
    <n v="0"/>
    <n v="0"/>
    <n v="0"/>
    <n v="0"/>
    <n v="0"/>
    <n v="0"/>
    <n v="0"/>
    <n v="0"/>
    <n v="0"/>
    <n v="0"/>
    <n v="0"/>
    <n v="0"/>
    <n v="0"/>
    <n v="0"/>
    <n v="0"/>
    <n v="0"/>
    <n v="0"/>
    <n v="0"/>
    <n v="0"/>
    <n v="0"/>
    <n v="0"/>
    <n v="0"/>
    <n v="0"/>
  </r>
  <r>
    <s v="32-L00-E81"/>
    <x v="4"/>
    <x v="274"/>
    <x v="1087"/>
    <n v="49.12"/>
    <x v="4"/>
    <x v="0"/>
    <x v="1528"/>
    <s v="SL-9309-494         "/>
    <s v=" "/>
    <s v=" "/>
    <x v="4"/>
    <x v="274"/>
    <x v="1087"/>
    <n v="318122"/>
    <n v="0"/>
    <s v=" "/>
    <s v=" "/>
    <n v="30100000"/>
    <n v="62.97"/>
    <n v="0"/>
    <n v="0"/>
    <n v="62.97"/>
    <n v="49.12"/>
    <n v="6.47"/>
    <n v="0"/>
    <n v="0"/>
    <n v="1021.47"/>
    <n v="1064.1199999999999"/>
    <n v="44.53"/>
    <n v="0"/>
    <n v="0"/>
    <n v="44.53"/>
    <n v="62.97"/>
    <n v="6.47"/>
    <n v="0"/>
    <n v="0"/>
    <n v="958.5"/>
    <n v="1015"/>
    <n v="0"/>
    <n v="0"/>
    <n v="0"/>
    <n v="0"/>
    <n v="0"/>
  </r>
  <r>
    <s v="32-L00-E82"/>
    <x v="4"/>
    <x v="274"/>
    <x v="1088"/>
    <n v="18.82"/>
    <x v="4"/>
    <x v="0"/>
    <x v="1529"/>
    <s v="SL-9309-495         "/>
    <s v=" "/>
    <s v=" "/>
    <x v="4"/>
    <x v="274"/>
    <x v="1088"/>
    <n v="318122"/>
    <n v="0"/>
    <s v=" "/>
    <s v=" "/>
    <n v="30100000"/>
    <n v="36.94"/>
    <n v="0"/>
    <n v="0"/>
    <n v="36.94"/>
    <n v="18.82"/>
    <n v="2.4900000000000002"/>
    <n v="0"/>
    <n v="0"/>
    <n v="444.39"/>
    <n v="460.72"/>
    <n v="3.97"/>
    <n v="0"/>
    <n v="0"/>
    <n v="3.97"/>
    <n v="36.94"/>
    <n v="2.4900000000000002"/>
    <n v="0"/>
    <n v="0"/>
    <n v="407.45"/>
    <n v="441.9"/>
    <n v="0"/>
    <n v="0"/>
    <n v="0"/>
    <n v="0"/>
    <n v="0"/>
  </r>
  <r>
    <s v="32-L00-E83"/>
    <x v="4"/>
    <x v="274"/>
    <x v="1089"/>
    <n v="30.7"/>
    <x v="4"/>
    <x v="0"/>
    <x v="1530"/>
    <s v="SL-9310-496         "/>
    <s v=" "/>
    <s v=" "/>
    <x v="4"/>
    <x v="274"/>
    <x v="1089"/>
    <n v="318122"/>
    <n v="0"/>
    <s v=" "/>
    <s v=" "/>
    <n v="30100000"/>
    <n v="0"/>
    <n v="0"/>
    <n v="0"/>
    <n v="0"/>
    <n v="30.7"/>
    <n v="0"/>
    <n v="0"/>
    <n v="0"/>
    <n v="1052.42"/>
    <n v="1083.1199999999999"/>
    <n v="32.43"/>
    <n v="0"/>
    <n v="0"/>
    <n v="32.43"/>
    <n v="0"/>
    <n v="0"/>
    <n v="0"/>
    <n v="0"/>
    <n v="1052.42"/>
    <n v="1052.42"/>
    <n v="0"/>
    <n v="0"/>
    <n v="0"/>
    <n v="0"/>
    <n v="0"/>
  </r>
  <r>
    <s v="32-L00-E84"/>
    <x v="4"/>
    <x v="274"/>
    <x v="1090"/>
    <n v="0"/>
    <x v="4"/>
    <x v="0"/>
    <x v="1531"/>
    <s v="SL-9311-499         "/>
    <s v=" "/>
    <s v=" "/>
    <x v="4"/>
    <x v="274"/>
    <x v="1090"/>
    <n v="318122"/>
    <n v="0"/>
    <s v=" "/>
    <s v=" "/>
    <n v="30100000"/>
    <n v="0"/>
    <n v="0"/>
    <n v="0"/>
    <n v="0"/>
    <n v="0"/>
    <n v="0"/>
    <n v="0"/>
    <n v="0"/>
    <n v="0"/>
    <n v="0"/>
    <n v="0"/>
    <n v="0"/>
    <n v="0"/>
    <n v="0"/>
    <n v="0"/>
    <n v="0"/>
    <n v="0"/>
    <n v="0"/>
    <n v="0"/>
    <n v="0"/>
    <n v="0"/>
    <n v="0"/>
    <n v="0"/>
    <n v="0"/>
    <n v="0"/>
  </r>
  <r>
    <s v="32-L00-E85"/>
    <x v="4"/>
    <x v="274"/>
    <x v="1091"/>
    <n v="0"/>
    <x v="4"/>
    <x v="0"/>
    <x v="1532"/>
    <s v="GILBERT 93-16       "/>
    <s v=" "/>
    <s v=" "/>
    <x v="4"/>
    <x v="274"/>
    <x v="1091"/>
    <n v="317122"/>
    <n v="0"/>
    <s v=" "/>
    <s v=" "/>
    <n v="30100000"/>
    <n v="132.22999999999999"/>
    <n v="0"/>
    <n v="0"/>
    <n v="132.22999999999999"/>
    <n v="0"/>
    <n v="9.91"/>
    <n v="0"/>
    <n v="0"/>
    <n v="863.75"/>
    <n v="853.84"/>
    <n v="41.13"/>
    <n v="0"/>
    <n v="0"/>
    <n v="41.13"/>
    <n v="132.22999999999999"/>
    <n v="9.91"/>
    <n v="0"/>
    <n v="0"/>
    <n v="731.52"/>
    <n v="853.84"/>
    <n v="0"/>
    <n v="0"/>
    <n v="0"/>
    <n v="0"/>
    <n v="0"/>
  </r>
  <r>
    <s v="32-L00-E86"/>
    <x v="4"/>
    <x v="274"/>
    <x v="1092"/>
    <n v="0"/>
    <x v="4"/>
    <x v="0"/>
    <x v="1533"/>
    <s v="GILBERT 93-17       "/>
    <s v=" "/>
    <s v=" "/>
    <x v="4"/>
    <x v="274"/>
    <x v="1092"/>
    <n v="317122"/>
    <n v="0"/>
    <s v=" "/>
    <s v=" "/>
    <n v="30100000"/>
    <n v="0"/>
    <n v="0"/>
    <n v="0"/>
    <n v="0"/>
    <n v="0"/>
    <n v="0"/>
    <n v="0"/>
    <n v="0"/>
    <n v="0"/>
    <n v="0"/>
    <n v="0"/>
    <n v="0"/>
    <n v="0"/>
    <n v="0"/>
    <n v="0"/>
    <n v="0"/>
    <n v="0"/>
    <n v="0"/>
    <n v="0"/>
    <n v="0"/>
    <n v="0"/>
    <n v="0"/>
    <n v="0"/>
    <n v="0"/>
    <n v="0"/>
  </r>
  <r>
    <s v="32-L00-E87"/>
    <x v="4"/>
    <x v="274"/>
    <x v="1093"/>
    <n v="168.65"/>
    <x v="4"/>
    <x v="0"/>
    <x v="1534"/>
    <s v="GILBERT 93-18       "/>
    <s v=" "/>
    <s v=" "/>
    <x v="4"/>
    <x v="274"/>
    <x v="1093"/>
    <n v="317122"/>
    <n v="0"/>
    <s v=" "/>
    <s v=" "/>
    <n v="30100000"/>
    <n v="286.33999999999997"/>
    <n v="0"/>
    <n v="0"/>
    <n v="286.33999999999997"/>
    <n v="168.65"/>
    <n v="110.34"/>
    <n v="0"/>
    <n v="0"/>
    <n v="5985.78"/>
    <n v="6044.09"/>
    <n v="120.02"/>
    <n v="0"/>
    <n v="0"/>
    <n v="120.02"/>
    <n v="286.33999999999997"/>
    <n v="110.34"/>
    <n v="0"/>
    <n v="0"/>
    <n v="5699.44"/>
    <n v="5875.44"/>
    <n v="0"/>
    <n v="0"/>
    <n v="0"/>
    <n v="0"/>
    <n v="0"/>
  </r>
  <r>
    <s v="32-L00-E88"/>
    <x v="4"/>
    <x v="274"/>
    <x v="1094"/>
    <n v="8.2200000000000006"/>
    <x v="4"/>
    <x v="0"/>
    <x v="1535"/>
    <s v="SL-9311-501         "/>
    <s v=" "/>
    <s v=" "/>
    <x v="4"/>
    <x v="274"/>
    <x v="1094"/>
    <n v="318122"/>
    <n v="0"/>
    <s v=" "/>
    <s v=" "/>
    <n v="30100000"/>
    <n v="12.84"/>
    <n v="0"/>
    <n v="0"/>
    <n v="12.84"/>
    <n v="8.2200000000000006"/>
    <n v="3.51"/>
    <n v="0"/>
    <n v="0"/>
    <n v="313.3"/>
    <n v="318.01"/>
    <n v="13.39"/>
    <n v="0"/>
    <n v="0"/>
    <n v="13.39"/>
    <n v="12.84"/>
    <n v="3.51"/>
    <n v="0"/>
    <n v="0"/>
    <n v="300.45999999999998"/>
    <n v="309.79000000000002"/>
    <n v="0"/>
    <n v="0"/>
    <n v="0"/>
    <n v="0"/>
    <n v="0"/>
  </r>
  <r>
    <s v="32-L00-E89"/>
    <x v="4"/>
    <x v="274"/>
    <x v="1095"/>
    <n v="0"/>
    <x v="4"/>
    <x v="0"/>
    <x v="1536"/>
    <s v="SL-9311-498         "/>
    <s v=" "/>
    <s v=" "/>
    <x v="4"/>
    <x v="274"/>
    <x v="1095"/>
    <n v="318122"/>
    <n v="0"/>
    <s v=" "/>
    <s v=" "/>
    <n v="30100000"/>
    <n v="0"/>
    <n v="0"/>
    <n v="0"/>
    <n v="0"/>
    <n v="0"/>
    <n v="0"/>
    <n v="0"/>
    <n v="0"/>
    <n v="0"/>
    <n v="0"/>
    <n v="0"/>
    <n v="0"/>
    <n v="0"/>
    <n v="0"/>
    <n v="0"/>
    <n v="0"/>
    <n v="0"/>
    <n v="0"/>
    <n v="0"/>
    <n v="0"/>
    <n v="0"/>
    <n v="0"/>
    <n v="0"/>
    <n v="0"/>
    <n v="0"/>
  </r>
  <r>
    <s v="32-L00-E90"/>
    <x v="4"/>
    <x v="274"/>
    <x v="1096"/>
    <n v="23.59"/>
    <x v="4"/>
    <x v="0"/>
    <x v="1537"/>
    <s v="SL-9311-500         "/>
    <s v=" "/>
    <s v=" "/>
    <x v="4"/>
    <x v="274"/>
    <x v="1096"/>
    <n v="318122"/>
    <n v="0"/>
    <s v=" "/>
    <s v=" "/>
    <n v="30100000"/>
    <n v="67.510000000000005"/>
    <n v="0"/>
    <n v="0"/>
    <n v="67.510000000000005"/>
    <n v="23.59"/>
    <n v="32.69"/>
    <n v="0"/>
    <n v="0"/>
    <n v="688.81"/>
    <n v="679.71"/>
    <n v="39.68"/>
    <n v="0"/>
    <n v="0"/>
    <n v="39.68"/>
    <n v="67.510000000000005"/>
    <n v="32.69"/>
    <n v="0"/>
    <n v="0"/>
    <n v="621.29999999999995"/>
    <n v="656.12"/>
    <n v="0"/>
    <n v="0"/>
    <n v="0"/>
    <n v="0"/>
    <n v="0"/>
  </r>
  <r>
    <s v="32-L00-E91"/>
    <x v="4"/>
    <x v="274"/>
    <x v="1097"/>
    <n v="14.42"/>
    <x v="4"/>
    <x v="0"/>
    <x v="1538"/>
    <s v="GILBERT SL 94-01    "/>
    <s v=" "/>
    <s v=" "/>
    <x v="4"/>
    <x v="274"/>
    <x v="1097"/>
    <n v="317122"/>
    <n v="0"/>
    <s v=" "/>
    <s v=" "/>
    <n v="30100000"/>
    <n v="31.6"/>
    <n v="0"/>
    <n v="0"/>
    <n v="31.6"/>
    <n v="14.42"/>
    <n v="11.82"/>
    <n v="0"/>
    <n v="0"/>
    <n v="1748.04"/>
    <n v="1750.64"/>
    <n v="57.14"/>
    <n v="0"/>
    <n v="0"/>
    <n v="57.14"/>
    <n v="31.6"/>
    <n v="11.82"/>
    <n v="0"/>
    <n v="0"/>
    <n v="1716.44"/>
    <n v="1736.22"/>
    <n v="0"/>
    <n v="0"/>
    <n v="0"/>
    <n v="0"/>
    <n v="0"/>
  </r>
  <r>
    <s v="32-L00-E92"/>
    <x v="4"/>
    <x v="274"/>
    <x v="1098"/>
    <n v="56.69"/>
    <x v="4"/>
    <x v="0"/>
    <x v="1539"/>
    <s v="GILBERT SL 94-02    "/>
    <s v=" "/>
    <s v=" "/>
    <x v="4"/>
    <x v="274"/>
    <x v="1098"/>
    <n v="317122"/>
    <n v="0"/>
    <s v=" "/>
    <s v=" "/>
    <n v="30100000"/>
    <n v="62.31"/>
    <n v="0"/>
    <n v="0"/>
    <n v="62.31"/>
    <n v="56.69"/>
    <n v="8.8000000000000007"/>
    <n v="0"/>
    <n v="0"/>
    <n v="1077.42"/>
    <n v="1125.31"/>
    <n v="17.48"/>
    <n v="0"/>
    <n v="0"/>
    <n v="17.48"/>
    <n v="62.31"/>
    <n v="8.8000000000000007"/>
    <n v="0"/>
    <n v="0"/>
    <n v="1015.11"/>
    <n v="1068.6199999999999"/>
    <n v="0"/>
    <n v="0"/>
    <n v="0"/>
    <n v="0"/>
    <n v="0"/>
  </r>
  <r>
    <s v="32-L00-E93"/>
    <x v="4"/>
    <x v="274"/>
    <x v="1099"/>
    <n v="60.25"/>
    <x v="4"/>
    <x v="0"/>
    <x v="1540"/>
    <s v="GILBERT SL 93-20    "/>
    <s v=" "/>
    <s v=" "/>
    <x v="4"/>
    <x v="274"/>
    <x v="1099"/>
    <n v="317122"/>
    <n v="0"/>
    <s v=" "/>
    <s v=" "/>
    <n v="30100000"/>
    <n v="98.81"/>
    <n v="0"/>
    <n v="0"/>
    <n v="98.81"/>
    <n v="60.25"/>
    <n v="0"/>
    <n v="0"/>
    <n v="0"/>
    <n v="1382.43"/>
    <n v="1442.68"/>
    <n v="24.11"/>
    <n v="0"/>
    <n v="0"/>
    <n v="24.11"/>
    <n v="98.81"/>
    <n v="0"/>
    <n v="0"/>
    <n v="0"/>
    <n v="1283.6199999999999"/>
    <n v="1382.43"/>
    <n v="0"/>
    <n v="0"/>
    <n v="0"/>
    <n v="0"/>
    <n v="0"/>
  </r>
  <r>
    <s v="32-L00-E94"/>
    <x v="4"/>
    <x v="274"/>
    <x v="1100"/>
    <n v="0"/>
    <x v="4"/>
    <x v="0"/>
    <x v="1541"/>
    <s v="SL-9402-502         "/>
    <s v=" "/>
    <s v=" "/>
    <x v="4"/>
    <x v="274"/>
    <x v="1100"/>
    <n v="318122"/>
    <n v="0"/>
    <s v=" "/>
    <s v=" "/>
    <n v="30100000"/>
    <n v="38.94"/>
    <n v="0"/>
    <n v="0"/>
    <n v="38.94"/>
    <n v="0"/>
    <n v="4.66"/>
    <n v="0"/>
    <n v="0"/>
    <n v="429.97"/>
    <n v="425.31"/>
    <n v="21.55"/>
    <n v="0"/>
    <n v="0"/>
    <n v="21.55"/>
    <n v="38.94"/>
    <n v="4.66"/>
    <n v="0"/>
    <n v="0"/>
    <n v="391.03"/>
    <n v="425.31"/>
    <n v="0"/>
    <n v="0"/>
    <n v="0"/>
    <n v="0"/>
    <n v="0"/>
  </r>
  <r>
    <s v="32-L00-E95"/>
    <x v="4"/>
    <x v="274"/>
    <x v="1101"/>
    <n v="30.27"/>
    <x v="4"/>
    <x v="0"/>
    <x v="1542"/>
    <s v="GILBERT SL 94-04    "/>
    <s v=" "/>
    <s v=" "/>
    <x v="4"/>
    <x v="274"/>
    <x v="1101"/>
    <n v="317122"/>
    <n v="0"/>
    <s v=" "/>
    <s v=" "/>
    <n v="30100000"/>
    <n v="29.02"/>
    <n v="0"/>
    <n v="0"/>
    <n v="29.02"/>
    <n v="30.27"/>
    <n v="13.16"/>
    <n v="0"/>
    <n v="0"/>
    <n v="412.53"/>
    <n v="429.64"/>
    <n v="14.3"/>
    <n v="0"/>
    <n v="0"/>
    <n v="14.3"/>
    <n v="29.02"/>
    <n v="13.16"/>
    <n v="0"/>
    <n v="0"/>
    <n v="383.51"/>
    <n v="399.37"/>
    <n v="0"/>
    <n v="0"/>
    <n v="0"/>
    <n v="0"/>
    <n v="0"/>
  </r>
  <r>
    <s v="32-L00-E96"/>
    <x v="4"/>
    <x v="274"/>
    <x v="1102"/>
    <n v="0"/>
    <x v="4"/>
    <x v="0"/>
    <x v="1543"/>
    <s v="GILBERT SL 94-05    "/>
    <s v=" "/>
    <s v=" "/>
    <x v="4"/>
    <x v="274"/>
    <x v="1102"/>
    <n v="317122"/>
    <n v="0"/>
    <s v=" "/>
    <s v=" "/>
    <n v="30100000"/>
    <n v="23.83"/>
    <n v="0"/>
    <n v="0"/>
    <n v="23.83"/>
    <n v="0"/>
    <n v="0"/>
    <n v="0"/>
    <n v="0"/>
    <n v="271.5"/>
    <n v="271.5"/>
    <n v="0"/>
    <n v="0"/>
    <n v="0"/>
    <n v="0"/>
    <n v="23.83"/>
    <n v="0"/>
    <n v="0"/>
    <n v="0"/>
    <n v="247.67"/>
    <n v="271.5"/>
    <n v="0"/>
    <n v="0"/>
    <n v="0"/>
    <n v="0"/>
    <n v="0"/>
  </r>
  <r>
    <s v="32-L00-E97"/>
    <x v="4"/>
    <x v="274"/>
    <x v="1103"/>
    <n v="0"/>
    <x v="4"/>
    <x v="0"/>
    <x v="1544"/>
    <s v="GILBERT SL 94-06    "/>
    <s v=" "/>
    <s v=" "/>
    <x v="4"/>
    <x v="274"/>
    <x v="1103"/>
    <n v="317122"/>
    <n v="0"/>
    <s v=" "/>
    <s v=" "/>
    <n v="30100000"/>
    <n v="137.13999999999999"/>
    <n v="0"/>
    <n v="0"/>
    <n v="137.13999999999999"/>
    <n v="0"/>
    <n v="0"/>
    <n v="0"/>
    <n v="0"/>
    <n v="1147.8699999999999"/>
    <n v="1147.8699999999999"/>
    <n v="44.66"/>
    <n v="0"/>
    <n v="0"/>
    <n v="44.66"/>
    <n v="137.13999999999999"/>
    <n v="0"/>
    <n v="0"/>
    <n v="0"/>
    <n v="1010.73"/>
    <n v="1147.8699999999999"/>
    <n v="0"/>
    <n v="0"/>
    <n v="0"/>
    <n v="0"/>
    <n v="0"/>
  </r>
  <r>
    <s v="32-L00-E98"/>
    <x v="4"/>
    <x v="274"/>
    <x v="1104"/>
    <n v="32.57"/>
    <x v="4"/>
    <x v="0"/>
    <x v="1545"/>
    <s v="GILBERT SL 94-07    "/>
    <s v=" "/>
    <s v=" "/>
    <x v="4"/>
    <x v="274"/>
    <x v="1104"/>
    <n v="317122"/>
    <n v="0"/>
    <s v=" "/>
    <s v=" "/>
    <n v="30100000"/>
    <n v="65.55"/>
    <n v="0"/>
    <n v="0"/>
    <n v="65.55"/>
    <n v="32.57"/>
    <n v="10.62"/>
    <n v="0"/>
    <n v="0"/>
    <n v="909.24"/>
    <n v="931.19"/>
    <n v="21.56"/>
    <n v="0"/>
    <n v="0"/>
    <n v="21.56"/>
    <n v="65.55"/>
    <n v="10.62"/>
    <n v="0"/>
    <n v="0"/>
    <n v="843.69"/>
    <n v="898.62"/>
    <n v="0"/>
    <n v="0"/>
    <n v="0"/>
    <n v="0"/>
    <n v="0"/>
  </r>
  <r>
    <s v="32-L00-E99"/>
    <x v="4"/>
    <x v="274"/>
    <x v="1105"/>
    <n v="23.2"/>
    <x v="4"/>
    <x v="0"/>
    <x v="1546"/>
    <s v="GILBERT SL 94-08    "/>
    <s v=" "/>
    <s v=" "/>
    <x v="4"/>
    <x v="274"/>
    <x v="1105"/>
    <n v="317122"/>
    <n v="0"/>
    <s v=" "/>
    <s v=" "/>
    <n v="30100000"/>
    <n v="46.58"/>
    <n v="0"/>
    <n v="0"/>
    <n v="46.58"/>
    <n v="23.2"/>
    <n v="11.94"/>
    <n v="0"/>
    <n v="0"/>
    <n v="1262.8800000000001"/>
    <n v="1274.1400000000001"/>
    <n v="33.4"/>
    <n v="0"/>
    <n v="0"/>
    <n v="33.4"/>
    <n v="46.58"/>
    <n v="11.94"/>
    <n v="0"/>
    <n v="0"/>
    <n v="1216.3"/>
    <n v="1250.94"/>
    <n v="0"/>
    <n v="0"/>
    <n v="0"/>
    <n v="0"/>
    <n v="0"/>
  </r>
  <r>
    <s v="32-L00-F01"/>
    <x v="4"/>
    <x v="274"/>
    <x v="1106"/>
    <n v="0"/>
    <x v="4"/>
    <x v="0"/>
    <x v="1547"/>
    <s v="GILBERT SL 94-09    "/>
    <s v=" "/>
    <s v=" "/>
    <x v="4"/>
    <x v="274"/>
    <x v="1106"/>
    <n v="317122"/>
    <n v="0"/>
    <s v=" "/>
    <s v=" "/>
    <n v="30100000"/>
    <n v="0"/>
    <n v="0"/>
    <n v="0"/>
    <n v="0"/>
    <n v="0"/>
    <n v="0"/>
    <n v="0"/>
    <n v="0"/>
    <n v="335.25"/>
    <n v="335.25"/>
    <n v="46.71"/>
    <n v="0"/>
    <n v="0"/>
    <n v="46.71"/>
    <n v="0"/>
    <n v="0"/>
    <n v="0"/>
    <n v="0"/>
    <n v="335.25"/>
    <n v="335.25"/>
    <n v="0"/>
    <n v="0"/>
    <n v="0"/>
    <n v="0"/>
    <n v="0"/>
  </r>
  <r>
    <s v="32-L00-F02"/>
    <x v="4"/>
    <x v="274"/>
    <x v="1107"/>
    <n v="43.21"/>
    <x v="4"/>
    <x v="0"/>
    <x v="1548"/>
    <s v="PEORIA #26          "/>
    <s v=" "/>
    <s v=" "/>
    <x v="4"/>
    <x v="274"/>
    <x v="1107"/>
    <n v="317500"/>
    <n v="0"/>
    <s v=" "/>
    <s v=" "/>
    <n v="30100000"/>
    <n v="67.58"/>
    <n v="0"/>
    <n v="0"/>
    <n v="67.58"/>
    <n v="43.21"/>
    <n v="10.5"/>
    <n v="0"/>
    <n v="0"/>
    <n v="1194.18"/>
    <n v="1226.8900000000001"/>
    <n v="10.3"/>
    <n v="0"/>
    <n v="0"/>
    <n v="10.3"/>
    <n v="67.58"/>
    <n v="10.5"/>
    <n v="0"/>
    <n v="0"/>
    <n v="1126.5999999999999"/>
    <n v="1183.68"/>
    <n v="0"/>
    <n v="0"/>
    <n v="0"/>
    <n v="0"/>
    <n v="0"/>
  </r>
  <r>
    <s v="32-L00-F03"/>
    <x v="4"/>
    <x v="274"/>
    <x v="1108"/>
    <n v="95.84"/>
    <x v="4"/>
    <x v="0"/>
    <x v="1549"/>
    <s v="PEORIA #22          "/>
    <s v=" "/>
    <s v=" "/>
    <x v="4"/>
    <x v="274"/>
    <x v="1108"/>
    <n v="317500"/>
    <n v="0"/>
    <s v=" "/>
    <s v=" "/>
    <n v="30100000"/>
    <n v="254.05"/>
    <n v="0"/>
    <n v="0"/>
    <n v="254.05"/>
    <n v="95.84"/>
    <n v="42.01"/>
    <n v="0"/>
    <n v="0"/>
    <n v="2939.79"/>
    <n v="2993.62"/>
    <n v="147.88999999999999"/>
    <n v="0"/>
    <n v="0"/>
    <n v="147.88999999999999"/>
    <n v="254.05"/>
    <n v="42.01"/>
    <n v="0"/>
    <n v="0"/>
    <n v="2685.74"/>
    <n v="2897.78"/>
    <n v="0"/>
    <n v="0"/>
    <n v="0"/>
    <n v="0"/>
    <n v="0"/>
  </r>
  <r>
    <s v="32-L00-F04"/>
    <x v="4"/>
    <x v="274"/>
    <x v="1109"/>
    <n v="92.79"/>
    <x v="4"/>
    <x v="0"/>
    <x v="1550"/>
    <s v="PEORIA #27          "/>
    <s v=" "/>
    <s v=" "/>
    <x v="4"/>
    <x v="274"/>
    <x v="1109"/>
    <n v="317500"/>
    <n v="0"/>
    <s v=" "/>
    <s v=" "/>
    <n v="30100000"/>
    <n v="256.88"/>
    <n v="0"/>
    <n v="0"/>
    <n v="256.88"/>
    <n v="92.79"/>
    <n v="44.57"/>
    <n v="0"/>
    <n v="0"/>
    <n v="2395.9299999999998"/>
    <n v="2444.15"/>
    <n v="97.45"/>
    <n v="0"/>
    <n v="0"/>
    <n v="97.45"/>
    <n v="256.88"/>
    <n v="44.57"/>
    <n v="0"/>
    <n v="0"/>
    <n v="2139.0500000000002"/>
    <n v="2351.36"/>
    <n v="0"/>
    <n v="0"/>
    <n v="0"/>
    <n v="0"/>
    <n v="0"/>
  </r>
  <r>
    <s v="32-L00-F05"/>
    <x v="4"/>
    <x v="274"/>
    <x v="1110"/>
    <n v="31.47"/>
    <x v="4"/>
    <x v="0"/>
    <x v="1551"/>
    <s v="PEORIA #29          "/>
    <s v=" "/>
    <s v=" "/>
    <x v="4"/>
    <x v="274"/>
    <x v="1110"/>
    <n v="317500"/>
    <n v="0"/>
    <s v=" "/>
    <s v=" "/>
    <n v="30100000"/>
    <n v="78.88"/>
    <n v="0"/>
    <n v="0"/>
    <n v="78.88"/>
    <n v="31.47"/>
    <n v="7.79"/>
    <n v="0"/>
    <n v="0"/>
    <n v="1306.71"/>
    <n v="1330.39"/>
    <n v="25.95"/>
    <n v="0"/>
    <n v="0"/>
    <n v="25.95"/>
    <n v="78.88"/>
    <n v="7.79"/>
    <n v="0"/>
    <n v="0"/>
    <n v="1227.83"/>
    <n v="1298.92"/>
    <n v="0"/>
    <n v="0"/>
    <n v="0"/>
    <n v="0"/>
    <n v="0"/>
  </r>
  <r>
    <s v="32-L00-F06"/>
    <x v="4"/>
    <x v="274"/>
    <x v="1111"/>
    <n v="14.24"/>
    <x v="4"/>
    <x v="0"/>
    <x v="1552"/>
    <s v="PEORIA #24          "/>
    <s v=" "/>
    <s v=" "/>
    <x v="4"/>
    <x v="274"/>
    <x v="1111"/>
    <n v="317500"/>
    <n v="0"/>
    <s v=" "/>
    <s v=" "/>
    <n v="30100000"/>
    <n v="0"/>
    <n v="0"/>
    <n v="0"/>
    <n v="0"/>
    <n v="14.24"/>
    <n v="0"/>
    <n v="0"/>
    <n v="0"/>
    <n v="125.31"/>
    <n v="139.55000000000001"/>
    <n v="0"/>
    <n v="0"/>
    <n v="0"/>
    <n v="0"/>
    <n v="0"/>
    <n v="0"/>
    <n v="0"/>
    <n v="0"/>
    <n v="125.31"/>
    <n v="125.31"/>
    <n v="0"/>
    <n v="0"/>
    <n v="0"/>
    <n v="0"/>
    <n v="0"/>
  </r>
  <r>
    <s v="32-L00-F07"/>
    <x v="4"/>
    <x v="274"/>
    <x v="1112"/>
    <n v="59.42"/>
    <x v="4"/>
    <x v="0"/>
    <x v="1553"/>
    <s v="PEORIA #28          "/>
    <s v=" "/>
    <s v=" "/>
    <x v="4"/>
    <x v="274"/>
    <x v="1112"/>
    <n v="317500"/>
    <n v="0"/>
    <s v=" "/>
    <s v=" "/>
    <n v="30100000"/>
    <n v="174.4"/>
    <n v="0"/>
    <n v="0"/>
    <n v="174.4"/>
    <n v="59.42"/>
    <n v="30.08"/>
    <n v="0"/>
    <n v="0"/>
    <n v="2325.61"/>
    <n v="2354.9499999999998"/>
    <n v="139.54"/>
    <n v="0"/>
    <n v="0"/>
    <n v="139.54"/>
    <n v="174.4"/>
    <n v="30.08"/>
    <n v="0"/>
    <n v="0"/>
    <n v="2151.21"/>
    <n v="2295.5300000000002"/>
    <n v="0"/>
    <n v="0"/>
    <n v="0"/>
    <n v="0"/>
    <n v="0"/>
  </r>
  <r>
    <s v="32-L00-F08"/>
    <x v="4"/>
    <x v="274"/>
    <x v="1113"/>
    <n v="0"/>
    <x v="4"/>
    <x v="0"/>
    <x v="1554"/>
    <s v="PEORIA #21          "/>
    <s v=" "/>
    <s v=" "/>
    <x v="4"/>
    <x v="274"/>
    <x v="1113"/>
    <n v="317500"/>
    <n v="0"/>
    <s v=" "/>
    <s v=" "/>
    <n v="30100000"/>
    <n v="47.8"/>
    <n v="0"/>
    <n v="0"/>
    <n v="47.8"/>
    <n v="0"/>
    <n v="15.68"/>
    <n v="0"/>
    <n v="0"/>
    <n v="1099.6099999999999"/>
    <n v="1083.93"/>
    <n v="0"/>
    <n v="0"/>
    <n v="0"/>
    <n v="0"/>
    <n v="47.8"/>
    <n v="15.68"/>
    <n v="0"/>
    <n v="0"/>
    <n v="1051.81"/>
    <n v="1083.93"/>
    <n v="0"/>
    <n v="0"/>
    <n v="0"/>
    <n v="0"/>
    <n v="0"/>
  </r>
  <r>
    <s v="32-L00-F09"/>
    <x v="4"/>
    <x v="274"/>
    <x v="1114"/>
    <n v="141.99"/>
    <x v="4"/>
    <x v="0"/>
    <x v="1555"/>
    <s v="GILBERT SL 94-03    "/>
    <s v=" "/>
    <s v=" "/>
    <x v="4"/>
    <x v="274"/>
    <x v="1114"/>
    <n v="317122"/>
    <n v="0"/>
    <s v=" "/>
    <s v=" "/>
    <n v="30100000"/>
    <n v="231.27"/>
    <n v="0"/>
    <n v="0"/>
    <n v="231.27"/>
    <n v="141.99"/>
    <n v="26.85"/>
    <n v="0"/>
    <n v="0"/>
    <n v="4041.21"/>
    <n v="4156.3500000000004"/>
    <n v="64.3"/>
    <n v="0"/>
    <n v="0"/>
    <n v="64.3"/>
    <n v="231.27"/>
    <n v="26.85"/>
    <n v="0"/>
    <n v="0"/>
    <n v="3809.94"/>
    <n v="4014.36"/>
    <n v="0"/>
    <n v="0"/>
    <n v="0"/>
    <n v="0"/>
    <n v="0"/>
  </r>
  <r>
    <s v="32-L00-F10"/>
    <x v="4"/>
    <x v="274"/>
    <x v="1115"/>
    <n v="4.76"/>
    <x v="4"/>
    <x v="0"/>
    <x v="1556"/>
    <s v="SL-9406-509         "/>
    <s v=" "/>
    <s v=" "/>
    <x v="4"/>
    <x v="274"/>
    <x v="1115"/>
    <n v="318122"/>
    <n v="0"/>
    <s v=" "/>
    <s v=" "/>
    <n v="30100000"/>
    <n v="34.72"/>
    <n v="0"/>
    <n v="0"/>
    <n v="34.72"/>
    <n v="4.76"/>
    <n v="0"/>
    <n v="0"/>
    <n v="0"/>
    <n v="261.64999999999998"/>
    <n v="266.41000000000003"/>
    <n v="4.53"/>
    <n v="0"/>
    <n v="0"/>
    <n v="4.53"/>
    <n v="34.72"/>
    <n v="0"/>
    <n v="0"/>
    <n v="0"/>
    <n v="226.93"/>
    <n v="261.64999999999998"/>
    <n v="0"/>
    <n v="0"/>
    <n v="0"/>
    <n v="0"/>
    <n v="0"/>
  </r>
  <r>
    <s v="32-L00-F11"/>
    <x v="4"/>
    <x v="274"/>
    <x v="1116"/>
    <n v="60.7"/>
    <x v="4"/>
    <x v="0"/>
    <x v="1557"/>
    <s v="SL-9403-505         "/>
    <s v=" "/>
    <s v=" "/>
    <x v="4"/>
    <x v="274"/>
    <x v="1116"/>
    <n v="318122"/>
    <n v="0"/>
    <s v=" "/>
    <s v=" "/>
    <n v="30100000"/>
    <n v="52.83"/>
    <n v="0"/>
    <n v="0"/>
    <n v="54.39"/>
    <n v="62.26"/>
    <n v="7.53"/>
    <n v="0"/>
    <n v="0"/>
    <n v="1231.56"/>
    <n v="1284.73"/>
    <n v="27.57"/>
    <n v="0"/>
    <n v="0"/>
    <n v="27.57"/>
    <n v="52.83"/>
    <n v="7.53"/>
    <n v="0"/>
    <n v="0"/>
    <n v="1177.17"/>
    <n v="1222.47"/>
    <n v="0"/>
    <n v="0"/>
    <n v="0"/>
    <n v="0"/>
    <n v="0"/>
  </r>
  <r>
    <s v="32-L00-F12"/>
    <x v="4"/>
    <x v="274"/>
    <x v="1117"/>
    <n v="50.19"/>
    <x v="4"/>
    <x v="0"/>
    <x v="1558"/>
    <s v="SL-9404-508         "/>
    <s v=" "/>
    <s v=" "/>
    <x v="4"/>
    <x v="274"/>
    <x v="1117"/>
    <n v="318122"/>
    <n v="0"/>
    <s v=" "/>
    <s v=" "/>
    <n v="30100000"/>
    <n v="90.6"/>
    <n v="0"/>
    <n v="0"/>
    <n v="90.6"/>
    <n v="50.19"/>
    <n v="10.18"/>
    <n v="0"/>
    <n v="0"/>
    <n v="1762.05"/>
    <n v="1802.06"/>
    <n v="66.45"/>
    <n v="0"/>
    <n v="0"/>
    <n v="66.45"/>
    <n v="90.6"/>
    <n v="10.18"/>
    <n v="0"/>
    <n v="0"/>
    <n v="1671.45"/>
    <n v="1751.87"/>
    <n v="0"/>
    <n v="0"/>
    <n v="0"/>
    <n v="0"/>
    <n v="0"/>
  </r>
  <r>
    <s v="32-L00-F13"/>
    <x v="4"/>
    <x v="274"/>
    <x v="1118"/>
    <n v="14.11"/>
    <x v="4"/>
    <x v="0"/>
    <x v="1559"/>
    <s v="GILBERT SL 94-18    "/>
    <s v=" "/>
    <s v=" "/>
    <x v="4"/>
    <x v="274"/>
    <x v="1118"/>
    <n v="317122"/>
    <n v="0"/>
    <s v=" "/>
    <s v=" "/>
    <n v="30100000"/>
    <n v="118.18"/>
    <n v="0"/>
    <n v="0"/>
    <n v="118.18"/>
    <n v="14.11"/>
    <n v="11.37"/>
    <n v="0"/>
    <n v="0"/>
    <n v="1361.64"/>
    <n v="1364.38"/>
    <n v="72.47"/>
    <n v="0"/>
    <n v="0"/>
    <n v="72.47"/>
    <n v="118.18"/>
    <n v="11.37"/>
    <n v="0"/>
    <n v="0"/>
    <n v="1243.46"/>
    <n v="1350.27"/>
    <n v="0"/>
    <n v="0"/>
    <n v="0"/>
    <n v="0"/>
    <n v="0"/>
  </r>
  <r>
    <s v="32-L00-F14"/>
    <x v="4"/>
    <x v="274"/>
    <x v="1119"/>
    <n v="82.03"/>
    <x v="4"/>
    <x v="0"/>
    <x v="1560"/>
    <s v="GILBERT 94-17       "/>
    <s v=" "/>
    <s v=" "/>
    <x v="4"/>
    <x v="274"/>
    <x v="1119"/>
    <n v="317122"/>
    <n v="0"/>
    <s v=" "/>
    <s v=" "/>
    <n v="30100000"/>
    <n v="190.53"/>
    <n v="0"/>
    <n v="0"/>
    <n v="190.53"/>
    <n v="82.03"/>
    <n v="30.6"/>
    <n v="0"/>
    <n v="0"/>
    <n v="2400.1799999999998"/>
    <n v="2451.61"/>
    <n v="52.09"/>
    <n v="0"/>
    <n v="0"/>
    <n v="52.09"/>
    <n v="190.53"/>
    <n v="30.6"/>
    <n v="0"/>
    <n v="0"/>
    <n v="2209.65"/>
    <n v="2369.58"/>
    <n v="0"/>
    <n v="0"/>
    <n v="0"/>
    <n v="0"/>
    <n v="0"/>
  </r>
  <r>
    <s v="32-L00-F15"/>
    <x v="4"/>
    <x v="274"/>
    <x v="1120"/>
    <n v="41.37"/>
    <x v="4"/>
    <x v="0"/>
    <x v="1561"/>
    <s v="GILBERT SL 94-19    "/>
    <s v=" "/>
    <s v=" "/>
    <x v="4"/>
    <x v="274"/>
    <x v="1120"/>
    <n v="317122"/>
    <n v="0"/>
    <s v=" "/>
    <s v=" "/>
    <n v="30100000"/>
    <n v="79.709999999999994"/>
    <n v="0"/>
    <n v="0"/>
    <n v="79.709999999999994"/>
    <n v="41.37"/>
    <n v="26.96"/>
    <n v="0"/>
    <n v="0"/>
    <n v="1543.13"/>
    <n v="1557.54"/>
    <n v="13.77"/>
    <n v="0"/>
    <n v="0"/>
    <n v="13.77"/>
    <n v="79.709999999999994"/>
    <n v="26.96"/>
    <n v="0"/>
    <n v="0"/>
    <n v="1463.42"/>
    <n v="1516.17"/>
    <n v="0"/>
    <n v="0"/>
    <n v="0"/>
    <n v="0"/>
    <n v="0"/>
  </r>
  <r>
    <s v="32-L00-F16"/>
    <x v="4"/>
    <x v="274"/>
    <x v="1121"/>
    <n v="11.87"/>
    <x v="4"/>
    <x v="0"/>
    <x v="1562"/>
    <s v="GILBERT SL 94-14    "/>
    <s v=" "/>
    <s v=" "/>
    <x v="4"/>
    <x v="274"/>
    <x v="1121"/>
    <n v="317122"/>
    <n v="0"/>
    <s v=" "/>
    <s v=" "/>
    <n v="30100000"/>
    <n v="16.100000000000001"/>
    <n v="0"/>
    <n v="0"/>
    <n v="16.100000000000001"/>
    <n v="11.87"/>
    <n v="21.72"/>
    <n v="0"/>
    <n v="0"/>
    <n v="462.1"/>
    <n v="452.25"/>
    <n v="15.16"/>
    <n v="0"/>
    <n v="0"/>
    <n v="15.16"/>
    <n v="16.100000000000001"/>
    <n v="21.72"/>
    <n v="0"/>
    <n v="0"/>
    <n v="446"/>
    <n v="440.38"/>
    <n v="0"/>
    <n v="0"/>
    <n v="0"/>
    <n v="0"/>
    <n v="0"/>
  </r>
  <r>
    <s v="32-L00-F17"/>
    <x v="4"/>
    <x v="274"/>
    <x v="1122"/>
    <n v="29.64"/>
    <x v="4"/>
    <x v="0"/>
    <x v="1563"/>
    <s v="GILBERT SL 94-15    "/>
    <s v=" "/>
    <s v=" "/>
    <x v="4"/>
    <x v="274"/>
    <x v="1122"/>
    <n v="317122"/>
    <n v="0"/>
    <s v=" "/>
    <s v=" "/>
    <n v="30100000"/>
    <n v="50.12"/>
    <n v="0"/>
    <n v="0"/>
    <n v="50.12"/>
    <n v="29.64"/>
    <n v="21.54"/>
    <n v="0"/>
    <n v="0"/>
    <n v="1177.83"/>
    <n v="1185.93"/>
    <n v="27.31"/>
    <n v="0"/>
    <n v="0"/>
    <n v="27.31"/>
    <n v="50.12"/>
    <n v="21.54"/>
    <n v="0"/>
    <n v="0"/>
    <n v="1127.71"/>
    <n v="1156.29"/>
    <n v="0"/>
    <n v="0"/>
    <n v="0"/>
    <n v="0"/>
    <n v="0"/>
  </r>
  <r>
    <s v="32-L00-F18"/>
    <x v="4"/>
    <x v="274"/>
    <x v="1123"/>
    <n v="133.28"/>
    <x v="4"/>
    <x v="0"/>
    <x v="1564"/>
    <s v="GILBERT SL 94-16    "/>
    <s v=" "/>
    <s v=" "/>
    <x v="4"/>
    <x v="274"/>
    <x v="1123"/>
    <n v="317122"/>
    <n v="0"/>
    <s v=" "/>
    <s v=" "/>
    <n v="30100000"/>
    <n v="379.72"/>
    <n v="0"/>
    <n v="0"/>
    <n v="379.72"/>
    <n v="133.28"/>
    <n v="97.36"/>
    <n v="0"/>
    <n v="0"/>
    <n v="5364.58"/>
    <n v="5400.5"/>
    <n v="79.069999999999993"/>
    <n v="0"/>
    <n v="0"/>
    <n v="79.069999999999993"/>
    <n v="379.72"/>
    <n v="97.36"/>
    <n v="0"/>
    <n v="0"/>
    <n v="4984.8599999999997"/>
    <n v="5267.22"/>
    <n v="0"/>
    <n v="0"/>
    <n v="0"/>
    <n v="0"/>
    <n v="0"/>
  </r>
  <r>
    <s v="32-L00-F19"/>
    <x v="4"/>
    <x v="274"/>
    <x v="1124"/>
    <n v="207.86"/>
    <x v="4"/>
    <x v="0"/>
    <x v="1565"/>
    <s v="SL-9408-511         "/>
    <s v=" "/>
    <s v=" "/>
    <x v="4"/>
    <x v="274"/>
    <x v="1124"/>
    <n v="318122"/>
    <n v="0"/>
    <s v=" "/>
    <s v=" "/>
    <n v="30100000"/>
    <n v="175.67"/>
    <n v="0"/>
    <n v="0"/>
    <n v="175.67"/>
    <n v="207.86"/>
    <n v="35.46"/>
    <n v="0"/>
    <n v="0"/>
    <n v="1311.66"/>
    <n v="1484.06"/>
    <n v="44.24"/>
    <n v="0"/>
    <n v="0"/>
    <n v="44.24"/>
    <n v="175.67"/>
    <n v="35.46"/>
    <n v="0"/>
    <n v="0"/>
    <n v="1135.99"/>
    <n v="1276.2"/>
    <n v="0"/>
    <n v="0"/>
    <n v="0"/>
    <n v="0"/>
    <n v="0"/>
  </r>
  <r>
    <s v="32-L00-F20"/>
    <x v="4"/>
    <x v="274"/>
    <x v="1125"/>
    <n v="2.76"/>
    <x v="4"/>
    <x v="0"/>
    <x v="1566"/>
    <s v="SL 9409-514         "/>
    <s v=" "/>
    <s v=" "/>
    <x v="4"/>
    <x v="274"/>
    <x v="1125"/>
    <n v="318122"/>
    <n v="0"/>
    <s v=" "/>
    <s v=" "/>
    <n v="30100000"/>
    <n v="7.14"/>
    <n v="0"/>
    <n v="0"/>
    <n v="7.14"/>
    <n v="2.76"/>
    <n v="1.39"/>
    <n v="0"/>
    <n v="0"/>
    <n v="71.319999999999993"/>
    <n v="72.69"/>
    <n v="2.85"/>
    <n v="0"/>
    <n v="0"/>
    <n v="2.85"/>
    <n v="7.14"/>
    <n v="1.39"/>
    <n v="0"/>
    <n v="0"/>
    <n v="64.180000000000007"/>
    <n v="69.930000000000007"/>
    <n v="0"/>
    <n v="0"/>
    <n v="0"/>
    <n v="0"/>
    <n v="0"/>
  </r>
  <r>
    <s v="32-L00-F21"/>
    <x v="4"/>
    <x v="274"/>
    <x v="1126"/>
    <n v="33.799999999999997"/>
    <x v="4"/>
    <x v="0"/>
    <x v="1567"/>
    <s v="PEORIA #36          "/>
    <s v=" "/>
    <s v=" "/>
    <x v="4"/>
    <x v="274"/>
    <x v="1126"/>
    <n v="317500"/>
    <n v="0"/>
    <s v=" "/>
    <s v=" "/>
    <n v="30100000"/>
    <n v="57.81"/>
    <n v="0"/>
    <n v="0"/>
    <n v="57.81"/>
    <n v="33.799999999999997"/>
    <n v="6"/>
    <n v="0"/>
    <n v="0"/>
    <n v="1151.31"/>
    <n v="1179.1099999999999"/>
    <n v="27.11"/>
    <n v="0"/>
    <n v="0"/>
    <n v="27.11"/>
    <n v="57.81"/>
    <n v="6"/>
    <n v="0"/>
    <n v="0"/>
    <n v="1093.5"/>
    <n v="1145.31"/>
    <n v="0"/>
    <n v="0"/>
    <n v="0"/>
    <n v="0"/>
    <n v="0"/>
  </r>
  <r>
    <s v="32-L00-F22"/>
    <x v="4"/>
    <x v="274"/>
    <x v="1127"/>
    <n v="33.85"/>
    <x v="4"/>
    <x v="0"/>
    <x v="1568"/>
    <s v="GILBERT SL 94-23    "/>
    <s v=" "/>
    <s v=" "/>
    <x v="4"/>
    <x v="274"/>
    <x v="1127"/>
    <n v="317122"/>
    <n v="0"/>
    <s v=" "/>
    <s v=" "/>
    <n v="30100000"/>
    <n v="95.69"/>
    <n v="0"/>
    <n v="0"/>
    <n v="95.69"/>
    <n v="33.85"/>
    <n v="13.41"/>
    <n v="0"/>
    <n v="0"/>
    <n v="1601.06"/>
    <n v="1621.5"/>
    <n v="81.93"/>
    <n v="0"/>
    <n v="0"/>
    <n v="81.93"/>
    <n v="95.69"/>
    <n v="13.41"/>
    <n v="0"/>
    <n v="0"/>
    <n v="1505.37"/>
    <n v="1587.65"/>
    <n v="0"/>
    <n v="0"/>
    <n v="0"/>
    <n v="0"/>
    <n v="0"/>
  </r>
  <r>
    <s v="32-L00-F23"/>
    <x v="4"/>
    <x v="274"/>
    <x v="1128"/>
    <n v="16.399999999999999"/>
    <x v="4"/>
    <x v="0"/>
    <x v="1569"/>
    <s v="GILBERT SL 94-22    "/>
    <s v=" "/>
    <s v=" "/>
    <x v="4"/>
    <x v="274"/>
    <x v="1128"/>
    <n v="317122"/>
    <n v="0"/>
    <s v=" "/>
    <s v=" "/>
    <n v="30100000"/>
    <n v="54.82"/>
    <n v="0"/>
    <n v="0"/>
    <n v="54.82"/>
    <n v="16.399999999999999"/>
    <n v="14.65"/>
    <n v="0"/>
    <n v="0"/>
    <n v="1281.8399999999999"/>
    <n v="1283.5899999999999"/>
    <n v="55.07"/>
    <n v="0"/>
    <n v="0"/>
    <n v="55.07"/>
    <n v="54.82"/>
    <n v="14.65"/>
    <n v="0"/>
    <n v="0"/>
    <n v="1227.02"/>
    <n v="1267.19"/>
    <n v="0"/>
    <n v="0"/>
    <n v="0"/>
    <n v="0"/>
    <n v="0"/>
  </r>
  <r>
    <s v="32-L00-F24"/>
    <x v="4"/>
    <x v="274"/>
    <x v="1129"/>
    <n v="62.72"/>
    <x v="4"/>
    <x v="0"/>
    <x v="1570"/>
    <s v="GILBERT SL 94-21    "/>
    <s v=" "/>
    <s v=" "/>
    <x v="4"/>
    <x v="274"/>
    <x v="1129"/>
    <n v="317122"/>
    <n v="0"/>
    <s v=" "/>
    <s v=" "/>
    <n v="30100000"/>
    <n v="133.18"/>
    <n v="0"/>
    <n v="0"/>
    <n v="133.18"/>
    <n v="62.72"/>
    <n v="55.52"/>
    <n v="0"/>
    <n v="0"/>
    <n v="2429.5100000000002"/>
    <n v="2436.71"/>
    <n v="104.08"/>
    <n v="0"/>
    <n v="0"/>
    <n v="104.08"/>
    <n v="133.18"/>
    <n v="55.52"/>
    <n v="0"/>
    <n v="0"/>
    <n v="2296.33"/>
    <n v="2373.9899999999998"/>
    <n v="0"/>
    <n v="0"/>
    <n v="0"/>
    <n v="0"/>
    <n v="0"/>
  </r>
  <r>
    <s v="32-L00-F25"/>
    <x v="4"/>
    <x v="274"/>
    <x v="1130"/>
    <n v="148.01"/>
    <x v="4"/>
    <x v="0"/>
    <x v="1571"/>
    <s v="GILBERT SL 94-20    "/>
    <s v=" "/>
    <s v=" "/>
    <x v="4"/>
    <x v="274"/>
    <x v="1130"/>
    <n v="317122"/>
    <n v="0"/>
    <s v=" "/>
    <s v=" "/>
    <n v="30100000"/>
    <n v="323.43"/>
    <n v="0"/>
    <n v="0"/>
    <n v="323.43"/>
    <n v="148.01"/>
    <n v="46.37"/>
    <n v="0"/>
    <n v="0"/>
    <n v="4312.67"/>
    <n v="4414.3100000000004"/>
    <n v="109.06"/>
    <n v="0"/>
    <n v="0"/>
    <n v="109.06"/>
    <n v="323.43"/>
    <n v="46.37"/>
    <n v="0"/>
    <n v="0"/>
    <n v="3989.24"/>
    <n v="4266.3"/>
    <n v="0"/>
    <n v="0"/>
    <n v="0"/>
    <n v="0"/>
    <n v="0"/>
  </r>
  <r>
    <s v="32-L00-F26"/>
    <x v="4"/>
    <x v="274"/>
    <x v="1131"/>
    <n v="12.75"/>
    <x v="4"/>
    <x v="0"/>
    <x v="1572"/>
    <s v="PEORIA #34          "/>
    <s v=" "/>
    <s v=" "/>
    <x v="4"/>
    <x v="274"/>
    <x v="1131"/>
    <n v="317500"/>
    <n v="0"/>
    <s v=" "/>
    <s v=" "/>
    <n v="30100000"/>
    <n v="11.5"/>
    <n v="0"/>
    <n v="0"/>
    <n v="11.5"/>
    <n v="12.75"/>
    <n v="11.82"/>
    <n v="0"/>
    <n v="0"/>
    <n v="399.04"/>
    <n v="399.97"/>
    <n v="20.45"/>
    <n v="0"/>
    <n v="0"/>
    <n v="20.45"/>
    <n v="11.5"/>
    <n v="11.82"/>
    <n v="0"/>
    <n v="0"/>
    <n v="387.54"/>
    <n v="387.22"/>
    <n v="0"/>
    <n v="0"/>
    <n v="0"/>
    <n v="0"/>
    <n v="0"/>
  </r>
  <r>
    <s v="32-L00-F27"/>
    <x v="4"/>
    <x v="274"/>
    <x v="1132"/>
    <n v="26.72"/>
    <x v="4"/>
    <x v="0"/>
    <x v="1573"/>
    <s v="PEORIA #33          "/>
    <s v=" "/>
    <s v=" "/>
    <x v="4"/>
    <x v="274"/>
    <x v="1132"/>
    <n v="317500"/>
    <n v="0"/>
    <s v=" "/>
    <s v=" "/>
    <n v="30100000"/>
    <n v="38.11"/>
    <n v="0"/>
    <n v="0"/>
    <n v="38.11"/>
    <n v="26.72"/>
    <n v="11.58"/>
    <n v="0"/>
    <n v="0"/>
    <n v="1356.88"/>
    <n v="1372.02"/>
    <n v="62.61"/>
    <n v="0"/>
    <n v="0"/>
    <n v="62.61"/>
    <n v="38.11"/>
    <n v="11.58"/>
    <n v="0"/>
    <n v="0"/>
    <n v="1318.77"/>
    <n v="1345.3"/>
    <n v="0"/>
    <n v="0"/>
    <n v="0"/>
    <n v="0"/>
    <n v="0"/>
  </r>
  <r>
    <s v="32-L00-F28"/>
    <x v="4"/>
    <x v="274"/>
    <x v="1133"/>
    <n v="30"/>
    <x v="4"/>
    <x v="0"/>
    <x v="1574"/>
    <s v="PEORIA #31          "/>
    <s v=" "/>
    <s v=" "/>
    <x v="4"/>
    <x v="274"/>
    <x v="1133"/>
    <n v="317500"/>
    <n v="0"/>
    <s v=" "/>
    <s v=" "/>
    <n v="30100000"/>
    <n v="38.840000000000003"/>
    <n v="0"/>
    <n v="0"/>
    <n v="38.840000000000003"/>
    <n v="30"/>
    <n v="14.26"/>
    <n v="0"/>
    <n v="0"/>
    <n v="852.81"/>
    <n v="868.55"/>
    <n v="42.6"/>
    <n v="0"/>
    <n v="0"/>
    <n v="42.6"/>
    <n v="38.840000000000003"/>
    <n v="14.26"/>
    <n v="0"/>
    <n v="0"/>
    <n v="813.97"/>
    <n v="838.55"/>
    <n v="0"/>
    <n v="0"/>
    <n v="0"/>
    <n v="0"/>
    <n v="0"/>
  </r>
  <r>
    <s v="32-L00-F29"/>
    <x v="4"/>
    <x v="274"/>
    <x v="1134"/>
    <n v="36.049999999999997"/>
    <x v="4"/>
    <x v="0"/>
    <x v="1575"/>
    <s v="PEORIA #32          "/>
    <s v=" "/>
    <s v=" "/>
    <x v="4"/>
    <x v="274"/>
    <x v="1134"/>
    <n v="317500"/>
    <n v="0"/>
    <s v=" "/>
    <s v=" "/>
    <n v="30100000"/>
    <n v="137.97999999999999"/>
    <n v="0"/>
    <n v="0"/>
    <n v="137.97999999999999"/>
    <n v="36.049999999999997"/>
    <n v="5.19"/>
    <n v="0"/>
    <n v="0"/>
    <n v="2391.6"/>
    <n v="2422.46"/>
    <n v="98.33"/>
    <n v="0"/>
    <n v="0"/>
    <n v="98.33"/>
    <n v="137.97999999999999"/>
    <n v="5.19"/>
    <n v="0"/>
    <n v="0"/>
    <n v="2253.62"/>
    <n v="2386.41"/>
    <n v="0"/>
    <n v="0"/>
    <n v="0"/>
    <n v="0"/>
    <n v="0"/>
  </r>
  <r>
    <s v="32-L00-F30"/>
    <x v="4"/>
    <x v="274"/>
    <x v="1135"/>
    <n v="0"/>
    <x v="4"/>
    <x v="0"/>
    <x v="1576"/>
    <s v="GILBERT SL 94-11    "/>
    <s v=" "/>
    <s v=" "/>
    <x v="4"/>
    <x v="274"/>
    <x v="1135"/>
    <n v="317122"/>
    <n v="0"/>
    <s v=" "/>
    <s v=" "/>
    <n v="30100000"/>
    <n v="22.81"/>
    <n v="0"/>
    <n v="0"/>
    <n v="22.81"/>
    <n v="0"/>
    <n v="0"/>
    <n v="0"/>
    <n v="0"/>
    <n v="542.78"/>
    <n v="542.78"/>
    <n v="0"/>
    <n v="0"/>
    <n v="0"/>
    <n v="0"/>
    <n v="22.81"/>
    <n v="0"/>
    <n v="0"/>
    <n v="0"/>
    <n v="519.97"/>
    <n v="542.78"/>
    <n v="0"/>
    <n v="0"/>
    <n v="0"/>
    <n v="0"/>
    <n v="0"/>
  </r>
  <r>
    <s v="32-L00-F31"/>
    <x v="4"/>
    <x v="274"/>
    <x v="1136"/>
    <n v="30.06"/>
    <x v="4"/>
    <x v="0"/>
    <x v="1577"/>
    <s v="GILBERT SL 94-12    "/>
    <s v=" "/>
    <s v=" "/>
    <x v="4"/>
    <x v="274"/>
    <x v="1136"/>
    <n v="317122"/>
    <n v="0"/>
    <s v=" "/>
    <s v=" "/>
    <n v="30100000"/>
    <n v="77.12"/>
    <n v="0"/>
    <n v="0"/>
    <n v="77.12"/>
    <n v="30.06"/>
    <n v="0"/>
    <n v="0"/>
    <n v="0"/>
    <n v="876.89"/>
    <n v="906.95"/>
    <n v="38.14"/>
    <n v="0"/>
    <n v="0"/>
    <n v="38.14"/>
    <n v="77.12"/>
    <n v="0"/>
    <n v="0"/>
    <n v="0"/>
    <n v="799.77"/>
    <n v="876.89"/>
    <n v="0"/>
    <n v="0"/>
    <n v="0"/>
    <n v="0"/>
    <n v="0"/>
  </r>
  <r>
    <s v="32-L00-F32"/>
    <x v="4"/>
    <x v="274"/>
    <x v="1137"/>
    <n v="17.2"/>
    <x v="4"/>
    <x v="0"/>
    <x v="1578"/>
    <s v="GILBERT SL 94-13    "/>
    <s v=" "/>
    <s v=" "/>
    <x v="4"/>
    <x v="274"/>
    <x v="1137"/>
    <n v="317122"/>
    <n v="0"/>
    <s v=" "/>
    <s v=" "/>
    <n v="30100000"/>
    <n v="11"/>
    <n v="0"/>
    <n v="0"/>
    <n v="11"/>
    <n v="17.2"/>
    <n v="16.82"/>
    <n v="0"/>
    <n v="0"/>
    <n v="500.39"/>
    <n v="500.77"/>
    <n v="12.41"/>
    <n v="0"/>
    <n v="0"/>
    <n v="12.41"/>
    <n v="11"/>
    <n v="16.82"/>
    <n v="0"/>
    <n v="0"/>
    <n v="489.39"/>
    <n v="483.57"/>
    <n v="0"/>
    <n v="0"/>
    <n v="0"/>
    <n v="0"/>
    <n v="0"/>
  </r>
  <r>
    <s v="32-L00-F33"/>
    <x v="4"/>
    <x v="274"/>
    <x v="1138"/>
    <n v="60.05"/>
    <x v="4"/>
    <x v="0"/>
    <x v="1579"/>
    <s v="SL-9403-506         "/>
    <s v=" "/>
    <s v=" "/>
    <x v="4"/>
    <x v="274"/>
    <x v="1138"/>
    <n v="318122"/>
    <n v="0"/>
    <s v=" "/>
    <s v=" "/>
    <n v="30100000"/>
    <n v="81.09"/>
    <n v="0"/>
    <n v="0"/>
    <n v="81.09"/>
    <n v="60.05"/>
    <n v="33.82"/>
    <n v="0"/>
    <n v="0"/>
    <n v="1376.76"/>
    <n v="1402.99"/>
    <n v="32.72"/>
    <n v="0"/>
    <n v="0"/>
    <n v="32.72"/>
    <n v="81.09"/>
    <n v="33.82"/>
    <n v="0"/>
    <n v="0"/>
    <n v="1295.67"/>
    <n v="1342.94"/>
    <n v="0"/>
    <n v="0"/>
    <n v="0"/>
    <n v="0"/>
    <n v="0"/>
  </r>
  <r>
    <s v="32-L00-F34"/>
    <x v="4"/>
    <x v="274"/>
    <x v="1139"/>
    <n v="60.38"/>
    <x v="4"/>
    <x v="0"/>
    <x v="1580"/>
    <s v="SL-9409-516         "/>
    <s v=" "/>
    <s v=" "/>
    <x v="4"/>
    <x v="274"/>
    <x v="1139"/>
    <n v="318122"/>
    <n v="0"/>
    <s v=" "/>
    <s v=" "/>
    <n v="30100000"/>
    <n v="123.68"/>
    <n v="0"/>
    <n v="0"/>
    <n v="123.68"/>
    <n v="60.38"/>
    <n v="11.34"/>
    <n v="0"/>
    <n v="0"/>
    <n v="1348.1"/>
    <n v="1397.14"/>
    <n v="55.17"/>
    <n v="0"/>
    <n v="0"/>
    <n v="55.17"/>
    <n v="123.68"/>
    <n v="11.34"/>
    <n v="0"/>
    <n v="0"/>
    <n v="1224.42"/>
    <n v="1336.76"/>
    <n v="0"/>
    <n v="0"/>
    <n v="0"/>
    <n v="0"/>
    <n v="0"/>
  </r>
  <r>
    <s v="32-L00-F35"/>
    <x v="4"/>
    <x v="274"/>
    <x v="1140"/>
    <n v="0"/>
    <x v="4"/>
    <x v="0"/>
    <x v="1581"/>
    <s v="GILBERT SL 94-10    "/>
    <s v=" "/>
    <s v=" "/>
    <x v="4"/>
    <x v="274"/>
    <x v="1140"/>
    <n v="317122"/>
    <n v="0"/>
    <s v=" "/>
    <s v=" "/>
    <n v="30100000"/>
    <n v="0"/>
    <n v="0"/>
    <n v="0"/>
    <n v="0"/>
    <n v="0"/>
    <n v="0"/>
    <n v="0"/>
    <n v="0"/>
    <n v="43.44"/>
    <n v="43.44"/>
    <n v="0"/>
    <n v="0"/>
    <n v="0"/>
    <n v="0"/>
    <n v="0"/>
    <n v="0"/>
    <n v="0"/>
    <n v="0"/>
    <n v="43.44"/>
    <n v="43.44"/>
    <n v="0"/>
    <n v="0"/>
    <n v="0"/>
    <n v="0"/>
    <n v="0"/>
  </r>
  <r>
    <s v="32-L00-F36"/>
    <x v="4"/>
    <x v="274"/>
    <x v="1141"/>
    <n v="71.33"/>
    <x v="4"/>
    <x v="0"/>
    <x v="1582"/>
    <s v="GILBERT SL 94-24    "/>
    <s v=" "/>
    <s v=" "/>
    <x v="4"/>
    <x v="274"/>
    <x v="1141"/>
    <n v="317122"/>
    <n v="0"/>
    <s v=" "/>
    <s v=" "/>
    <n v="30100000"/>
    <n v="129.19999999999999"/>
    <n v="0"/>
    <n v="0"/>
    <n v="129.19999999999999"/>
    <n v="71.33"/>
    <n v="26.68"/>
    <n v="0"/>
    <n v="0"/>
    <n v="3673.96"/>
    <n v="3718.61"/>
    <n v="163.15"/>
    <n v="0"/>
    <n v="0"/>
    <n v="163.15"/>
    <n v="129.19999999999999"/>
    <n v="26.68"/>
    <n v="0"/>
    <n v="0"/>
    <n v="3544.76"/>
    <n v="3647.28"/>
    <n v="0"/>
    <n v="0"/>
    <n v="0"/>
    <n v="0"/>
    <n v="0"/>
  </r>
  <r>
    <s v="32-L00-F37"/>
    <x v="4"/>
    <x v="274"/>
    <x v="1142"/>
    <n v="230.67"/>
    <x v="4"/>
    <x v="0"/>
    <x v="1583"/>
    <s v="SL-9408-513         "/>
    <s v=" "/>
    <s v=" "/>
    <x v="4"/>
    <x v="274"/>
    <x v="1142"/>
    <n v="318122"/>
    <n v="0"/>
    <s v=" "/>
    <s v=" "/>
    <n v="30100000"/>
    <n v="470.76"/>
    <n v="0"/>
    <n v="0"/>
    <n v="470.76"/>
    <n v="230.67"/>
    <n v="35.340000000000003"/>
    <n v="0"/>
    <n v="0"/>
    <n v="4115.9799999999996"/>
    <n v="4311.3100000000004"/>
    <n v="370.51"/>
    <n v="0"/>
    <n v="0"/>
    <n v="370.51"/>
    <n v="470.76"/>
    <n v="35.340000000000003"/>
    <n v="0"/>
    <n v="0"/>
    <n v="3645.22"/>
    <n v="4080.64"/>
    <n v="0"/>
    <n v="0"/>
    <n v="0"/>
    <n v="0"/>
    <n v="0"/>
  </r>
  <r>
    <s v="32-L00-F38"/>
    <x v="4"/>
    <x v="274"/>
    <x v="1143"/>
    <n v="24.3"/>
    <x v="4"/>
    <x v="0"/>
    <x v="1584"/>
    <s v="GILBERT SL 94-26    "/>
    <s v=" "/>
    <s v=" "/>
    <x v="4"/>
    <x v="274"/>
    <x v="1143"/>
    <n v="317122"/>
    <n v="0"/>
    <s v=" "/>
    <s v=" "/>
    <n v="30100000"/>
    <n v="22.93"/>
    <n v="0"/>
    <n v="0"/>
    <n v="22.93"/>
    <n v="24.3"/>
    <n v="17.649999999999999"/>
    <n v="0"/>
    <n v="0"/>
    <n v="555.95000000000005"/>
    <n v="562.6"/>
    <n v="14.32"/>
    <n v="0"/>
    <n v="0"/>
    <n v="14.32"/>
    <n v="22.93"/>
    <n v="17.649999999999999"/>
    <n v="0"/>
    <n v="0"/>
    <n v="533.02"/>
    <n v="538.29999999999995"/>
    <n v="0"/>
    <n v="0"/>
    <n v="0"/>
    <n v="0"/>
    <n v="0"/>
  </r>
  <r>
    <s v="32-L00-F39"/>
    <x v="4"/>
    <x v="274"/>
    <x v="1144"/>
    <n v="40.56"/>
    <x v="4"/>
    <x v="0"/>
    <x v="1585"/>
    <s v="GILBERT SL 94-28    "/>
    <s v=" "/>
    <s v=" "/>
    <x v="4"/>
    <x v="274"/>
    <x v="1144"/>
    <n v="317122"/>
    <n v="0"/>
    <s v=" "/>
    <s v=" "/>
    <n v="30100000"/>
    <n v="213.68"/>
    <n v="0"/>
    <n v="0"/>
    <n v="213.68"/>
    <n v="40.56"/>
    <n v="0"/>
    <n v="0"/>
    <n v="0"/>
    <n v="3156.05"/>
    <n v="3196.61"/>
    <n v="30.61"/>
    <n v="0"/>
    <n v="0"/>
    <n v="30.61"/>
    <n v="213.68"/>
    <n v="0"/>
    <n v="0"/>
    <n v="0"/>
    <n v="2942.37"/>
    <n v="3156.05"/>
    <n v="0"/>
    <n v="0"/>
    <n v="0"/>
    <n v="0"/>
    <n v="0"/>
  </r>
  <r>
    <s v="32-L00-F40"/>
    <x v="4"/>
    <x v="274"/>
    <x v="1145"/>
    <n v="92.26"/>
    <x v="4"/>
    <x v="0"/>
    <x v="1586"/>
    <s v="GILBERT SL 94-29    "/>
    <s v=" "/>
    <s v=" "/>
    <x v="4"/>
    <x v="274"/>
    <x v="1145"/>
    <n v="317122"/>
    <n v="0"/>
    <s v=" "/>
    <s v=" "/>
    <n v="30100000"/>
    <n v="286.68"/>
    <n v="0"/>
    <n v="0"/>
    <n v="286.68"/>
    <n v="92.26"/>
    <n v="81.16"/>
    <n v="0"/>
    <n v="0"/>
    <n v="4494.28"/>
    <n v="4505.38"/>
    <n v="146.44999999999999"/>
    <n v="0"/>
    <n v="0"/>
    <n v="146.44999999999999"/>
    <n v="286.68"/>
    <n v="81.16"/>
    <n v="0"/>
    <n v="0"/>
    <n v="4207.6000000000004"/>
    <n v="4413.12"/>
    <n v="0"/>
    <n v="0"/>
    <n v="0"/>
    <n v="0"/>
    <n v="0"/>
  </r>
  <r>
    <s v="32-L00-F41"/>
    <x v="4"/>
    <x v="274"/>
    <x v="1146"/>
    <n v="0.83"/>
    <x v="4"/>
    <x v="0"/>
    <x v="1587"/>
    <s v="SL 9411-517         "/>
    <s v=" "/>
    <s v=" "/>
    <x v="4"/>
    <x v="274"/>
    <x v="1146"/>
    <n v="318122"/>
    <n v="0"/>
    <s v=" "/>
    <s v=" "/>
    <n v="30100000"/>
    <n v="6.99"/>
    <n v="0"/>
    <n v="0"/>
    <n v="6.99"/>
    <n v="0.83"/>
    <n v="3.74"/>
    <n v="0"/>
    <n v="0"/>
    <n v="99.44"/>
    <n v="96.53"/>
    <n v="1.86"/>
    <n v="0"/>
    <n v="0"/>
    <n v="1.86"/>
    <n v="6.99"/>
    <n v="3.74"/>
    <n v="0"/>
    <n v="0"/>
    <n v="92.45"/>
    <n v="95.7"/>
    <n v="0"/>
    <n v="0"/>
    <n v="0"/>
    <n v="0"/>
    <n v="0"/>
  </r>
  <r>
    <s v="32-L00-F42"/>
    <x v="4"/>
    <x v="274"/>
    <x v="1147"/>
    <n v="51.2"/>
    <x v="4"/>
    <x v="0"/>
    <x v="1588"/>
    <s v="SL 9403-507         "/>
    <s v=" "/>
    <s v=" "/>
    <x v="4"/>
    <x v="274"/>
    <x v="1147"/>
    <n v="318122"/>
    <n v="0"/>
    <s v=" "/>
    <s v=" "/>
    <n v="30100000"/>
    <n v="103.41"/>
    <n v="0"/>
    <n v="0"/>
    <n v="105.23"/>
    <n v="53.02"/>
    <n v="7.56"/>
    <n v="0"/>
    <n v="0"/>
    <n v="1229.57"/>
    <n v="1273.21"/>
    <n v="50.86"/>
    <n v="0"/>
    <n v="0"/>
    <n v="50.86"/>
    <n v="103.41"/>
    <n v="7.56"/>
    <n v="0"/>
    <n v="0"/>
    <n v="1124.3399999999999"/>
    <n v="1220.19"/>
    <n v="0"/>
    <n v="0"/>
    <n v="0"/>
    <n v="0"/>
    <n v="0"/>
  </r>
  <r>
    <s v="32-L00-F43"/>
    <x v="4"/>
    <x v="274"/>
    <x v="1148"/>
    <n v="138"/>
    <x v="4"/>
    <x v="0"/>
    <x v="1589"/>
    <s v="PEORIA #16          "/>
    <s v=" "/>
    <s v=" "/>
    <x v="4"/>
    <x v="274"/>
    <x v="1148"/>
    <n v="317500"/>
    <n v="0"/>
    <s v=" "/>
    <s v=" "/>
    <n v="30100000"/>
    <n v="237.34"/>
    <n v="0"/>
    <n v="0"/>
    <n v="237.34"/>
    <n v="138"/>
    <n v="25.52"/>
    <n v="0"/>
    <n v="0"/>
    <n v="1847.4"/>
    <n v="1959.88"/>
    <n v="164.08"/>
    <n v="0"/>
    <n v="0"/>
    <n v="164.08"/>
    <n v="237.34"/>
    <n v="25.52"/>
    <n v="0"/>
    <n v="0"/>
    <n v="1610.06"/>
    <n v="1821.88"/>
    <n v="0"/>
    <n v="0"/>
    <n v="0"/>
    <n v="0"/>
    <n v="0"/>
  </r>
  <r>
    <s v="32-L00-F44"/>
    <x v="4"/>
    <x v="274"/>
    <x v="1149"/>
    <n v="30.61"/>
    <x v="4"/>
    <x v="0"/>
    <x v="1590"/>
    <s v="PEORIA #23          "/>
    <s v=" "/>
    <s v=" "/>
    <x v="4"/>
    <x v="274"/>
    <x v="1149"/>
    <n v="317500"/>
    <n v="0"/>
    <s v=" "/>
    <s v=" "/>
    <n v="30100000"/>
    <n v="33.78"/>
    <n v="0"/>
    <n v="0"/>
    <n v="33.78"/>
    <n v="30.61"/>
    <n v="16.16"/>
    <n v="0"/>
    <n v="0"/>
    <n v="1030.8399999999999"/>
    <n v="1045.29"/>
    <n v="22.89"/>
    <n v="0"/>
    <n v="0"/>
    <n v="22.89"/>
    <n v="33.78"/>
    <n v="16.16"/>
    <n v="0"/>
    <n v="0"/>
    <n v="997.06"/>
    <n v="1014.68"/>
    <n v="0"/>
    <n v="0"/>
    <n v="0"/>
    <n v="0"/>
    <n v="0"/>
  </r>
  <r>
    <s v="32-L00-F45"/>
    <x v="4"/>
    <x v="274"/>
    <x v="1150"/>
    <n v="59.22"/>
    <x v="4"/>
    <x v="0"/>
    <x v="1591"/>
    <s v="PEORIA #30          "/>
    <s v=" "/>
    <s v=" "/>
    <x v="4"/>
    <x v="274"/>
    <x v="1150"/>
    <n v="317500"/>
    <n v="0"/>
    <s v=" "/>
    <s v=" "/>
    <n v="30100000"/>
    <n v="26.55"/>
    <n v="0"/>
    <n v="0"/>
    <n v="26.55"/>
    <n v="59.22"/>
    <n v="17.25"/>
    <n v="0"/>
    <n v="0"/>
    <n v="998.95"/>
    <n v="1040.92"/>
    <n v="72.44"/>
    <n v="0"/>
    <n v="0"/>
    <n v="72.44"/>
    <n v="26.55"/>
    <n v="17.25"/>
    <n v="0"/>
    <n v="0"/>
    <n v="972.4"/>
    <n v="981.7"/>
    <n v="0"/>
    <n v="0"/>
    <n v="0"/>
    <n v="0"/>
    <n v="0"/>
  </r>
  <r>
    <s v="32-L00-F46"/>
    <x v="4"/>
    <x v="274"/>
    <x v="1151"/>
    <n v="0"/>
    <x v="4"/>
    <x v="0"/>
    <x v="1592"/>
    <s v="PEORIA #35          "/>
    <s v=" "/>
    <s v=" "/>
    <x v="4"/>
    <x v="274"/>
    <x v="1151"/>
    <n v="317500"/>
    <n v="0"/>
    <s v=" "/>
    <s v=" "/>
    <n v="30100000"/>
    <n v="0"/>
    <n v="0"/>
    <n v="0"/>
    <n v="0"/>
    <n v="0"/>
    <n v="0"/>
    <n v="0"/>
    <n v="0"/>
    <n v="0"/>
    <n v="0"/>
    <n v="0"/>
    <n v="0"/>
    <n v="0"/>
    <n v="0"/>
    <n v="0"/>
    <n v="0"/>
    <n v="0"/>
    <n v="0"/>
    <n v="0"/>
    <n v="0"/>
    <n v="0"/>
    <n v="0"/>
    <n v="0"/>
    <n v="0"/>
    <n v="0"/>
  </r>
  <r>
    <s v="32-L00-F47"/>
    <x v="4"/>
    <x v="274"/>
    <x v="1152"/>
    <n v="35.64"/>
    <x v="4"/>
    <x v="0"/>
    <x v="1593"/>
    <s v="PEORIA #37          "/>
    <s v=" "/>
    <s v=" "/>
    <x v="4"/>
    <x v="274"/>
    <x v="1152"/>
    <n v="317500"/>
    <n v="0"/>
    <s v=" "/>
    <s v=" "/>
    <n v="30100000"/>
    <n v="281.11"/>
    <n v="0"/>
    <n v="0"/>
    <n v="281.11"/>
    <n v="35.64"/>
    <n v="20.329999999999998"/>
    <n v="0"/>
    <n v="0"/>
    <n v="2309.87"/>
    <n v="2325.1799999999998"/>
    <n v="177.18"/>
    <n v="0"/>
    <n v="0"/>
    <n v="177.18"/>
    <n v="281.11"/>
    <n v="20.329999999999998"/>
    <n v="0"/>
    <n v="0"/>
    <n v="2028.76"/>
    <n v="2289.54"/>
    <n v="0"/>
    <n v="0"/>
    <n v="0"/>
    <n v="0"/>
    <n v="0"/>
  </r>
  <r>
    <s v="32-L00-F48"/>
    <x v="4"/>
    <x v="274"/>
    <x v="1153"/>
    <n v="0"/>
    <x v="4"/>
    <x v="0"/>
    <x v="1594"/>
    <s v="PEORIA #38          "/>
    <s v=" "/>
    <s v=" "/>
    <x v="4"/>
    <x v="274"/>
    <x v="1153"/>
    <n v="317500"/>
    <n v="0"/>
    <s v=" "/>
    <s v=" "/>
    <n v="30100000"/>
    <n v="0"/>
    <n v="0"/>
    <n v="0"/>
    <n v="0"/>
    <n v="0"/>
    <n v="0"/>
    <n v="0"/>
    <n v="0"/>
    <n v="0"/>
    <n v="0"/>
    <n v="0"/>
    <n v="0"/>
    <n v="0"/>
    <n v="0"/>
    <n v="0"/>
    <n v="0"/>
    <n v="0"/>
    <n v="0"/>
    <n v="0"/>
    <n v="0"/>
    <n v="0"/>
    <n v="0"/>
    <n v="0"/>
    <n v="0"/>
    <n v="0"/>
  </r>
  <r>
    <s v="32-L00-F49"/>
    <x v="4"/>
    <x v="274"/>
    <x v="1154"/>
    <n v="40.24"/>
    <x v="4"/>
    <x v="0"/>
    <x v="1595"/>
    <s v="GILBERT SL 94-30    "/>
    <s v=" "/>
    <s v=" "/>
    <x v="4"/>
    <x v="274"/>
    <x v="1154"/>
    <n v="317122"/>
    <n v="0"/>
    <s v=" "/>
    <s v=" "/>
    <n v="30100000"/>
    <n v="136.12"/>
    <n v="0"/>
    <n v="0"/>
    <n v="136.12"/>
    <n v="40.24"/>
    <n v="24.39"/>
    <n v="0"/>
    <n v="0"/>
    <n v="1898.11"/>
    <n v="1913.96"/>
    <n v="84.9"/>
    <n v="0"/>
    <n v="0"/>
    <n v="84.9"/>
    <n v="136.12"/>
    <n v="24.39"/>
    <n v="0"/>
    <n v="0"/>
    <n v="1761.99"/>
    <n v="1873.72"/>
    <n v="0"/>
    <n v="0"/>
    <n v="0"/>
    <n v="0"/>
    <n v="0"/>
  </r>
  <r>
    <s v="32-L00-F50"/>
    <x v="4"/>
    <x v="274"/>
    <x v="1155"/>
    <n v="101.93"/>
    <x v="4"/>
    <x v="0"/>
    <x v="1596"/>
    <s v="GILBERT SL 94-31    "/>
    <s v=" "/>
    <s v=" "/>
    <x v="4"/>
    <x v="274"/>
    <x v="1155"/>
    <n v="317122"/>
    <n v="0"/>
    <s v=" "/>
    <s v=" "/>
    <n v="30100000"/>
    <n v="125.85"/>
    <n v="0"/>
    <n v="0"/>
    <n v="125.85"/>
    <n v="101.93"/>
    <n v="72.67"/>
    <n v="0"/>
    <n v="0"/>
    <n v="3760.31"/>
    <n v="3789.57"/>
    <n v="233.3"/>
    <n v="0"/>
    <n v="0"/>
    <n v="233.3"/>
    <n v="125.85"/>
    <n v="72.67"/>
    <n v="0"/>
    <n v="0"/>
    <n v="3634.46"/>
    <n v="3687.64"/>
    <n v="0"/>
    <n v="0"/>
    <n v="0"/>
    <n v="0"/>
    <n v="0"/>
  </r>
  <r>
    <s v="32-L00-F51"/>
    <x v="4"/>
    <x v="274"/>
    <x v="1156"/>
    <n v="0"/>
    <x v="4"/>
    <x v="0"/>
    <x v="1597"/>
    <s v="SL 9410-515         "/>
    <s v=" "/>
    <s v=" "/>
    <x v="4"/>
    <x v="274"/>
    <x v="1156"/>
    <n v="318122"/>
    <n v="0"/>
    <s v=" "/>
    <s v=" "/>
    <n v="30100000"/>
    <n v="0"/>
    <n v="0"/>
    <n v="0"/>
    <n v="0"/>
    <n v="0"/>
    <n v="0"/>
    <n v="0"/>
    <n v="0"/>
    <n v="0"/>
    <n v="0"/>
    <n v="0"/>
    <n v="0"/>
    <n v="0"/>
    <n v="0"/>
    <n v="0"/>
    <n v="0"/>
    <n v="0"/>
    <n v="0"/>
    <n v="0"/>
    <n v="0"/>
    <n v="0"/>
    <n v="0"/>
    <n v="0"/>
    <n v="0"/>
    <n v="0"/>
  </r>
  <r>
    <s v="32-L00-F52"/>
    <x v="4"/>
    <x v="274"/>
    <x v="1157"/>
    <n v="70.989999999999995"/>
    <x v="4"/>
    <x v="0"/>
    <x v="1598"/>
    <s v="SL 9412-521         "/>
    <s v=" "/>
    <s v=" "/>
    <x v="4"/>
    <x v="274"/>
    <x v="1157"/>
    <n v="318122"/>
    <n v="0"/>
    <s v=" "/>
    <s v=" "/>
    <n v="30100000"/>
    <n v="145.94999999999999"/>
    <n v="0"/>
    <n v="0"/>
    <n v="145.94999999999999"/>
    <n v="70.989999999999995"/>
    <n v="9.23"/>
    <n v="0"/>
    <n v="0"/>
    <n v="1838.9"/>
    <n v="1900.66"/>
    <n v="96.7"/>
    <n v="0"/>
    <n v="0"/>
    <n v="96.7"/>
    <n v="145.94999999999999"/>
    <n v="9.23"/>
    <n v="0"/>
    <n v="0"/>
    <n v="1692.95"/>
    <n v="1829.67"/>
    <n v="0"/>
    <n v="0"/>
    <n v="0"/>
    <n v="0"/>
    <n v="0"/>
  </r>
  <r>
    <s v="32-L00-F53"/>
    <x v="4"/>
    <x v="274"/>
    <x v="1158"/>
    <n v="20.28"/>
    <x v="4"/>
    <x v="0"/>
    <x v="1599"/>
    <s v="GILBERT 94-36       "/>
    <s v=" "/>
    <s v=" "/>
    <x v="4"/>
    <x v="274"/>
    <x v="1158"/>
    <n v="317122"/>
    <n v="0"/>
    <s v=" "/>
    <s v=" "/>
    <n v="30100000"/>
    <n v="35.840000000000003"/>
    <n v="0"/>
    <n v="0"/>
    <n v="35.840000000000003"/>
    <n v="20.28"/>
    <n v="42.01"/>
    <n v="0"/>
    <n v="0"/>
    <n v="1020.46"/>
    <n v="998.73"/>
    <n v="79.66"/>
    <n v="0"/>
    <n v="0"/>
    <n v="79.66"/>
    <n v="35.840000000000003"/>
    <n v="42.01"/>
    <n v="0"/>
    <n v="0"/>
    <n v="984.62"/>
    <n v="978.45"/>
    <n v="0"/>
    <n v="0"/>
    <n v="0"/>
    <n v="0"/>
    <n v="0"/>
  </r>
  <r>
    <s v="32-L00-F54"/>
    <x v="4"/>
    <x v="274"/>
    <x v="1159"/>
    <n v="73.650000000000006"/>
    <x v="4"/>
    <x v="0"/>
    <x v="1600"/>
    <s v="GILBERT 95-01       "/>
    <s v=" "/>
    <s v=" "/>
    <x v="4"/>
    <x v="274"/>
    <x v="1159"/>
    <n v="317122"/>
    <n v="0"/>
    <s v=" "/>
    <s v=" "/>
    <n v="30100000"/>
    <n v="83.97"/>
    <n v="0"/>
    <n v="0"/>
    <n v="83.97"/>
    <n v="73.650000000000006"/>
    <n v="43.69"/>
    <n v="0"/>
    <n v="0"/>
    <n v="1308.95"/>
    <n v="1338.91"/>
    <n v="25.26"/>
    <n v="0"/>
    <n v="0"/>
    <n v="25.26"/>
    <n v="83.97"/>
    <n v="43.69"/>
    <n v="0"/>
    <n v="0"/>
    <n v="1224.98"/>
    <n v="1265.26"/>
    <n v="0"/>
    <n v="0"/>
    <n v="0"/>
    <n v="0"/>
    <n v="0"/>
  </r>
  <r>
    <s v="32-L00-F55"/>
    <x v="4"/>
    <x v="274"/>
    <x v="1160"/>
    <n v="5.68"/>
    <x v="4"/>
    <x v="0"/>
    <x v="1601"/>
    <s v="GILBERT 94-38       "/>
    <s v=" "/>
    <s v=" "/>
    <x v="4"/>
    <x v="274"/>
    <x v="1160"/>
    <n v="317122"/>
    <n v="0"/>
    <s v=" "/>
    <s v=" "/>
    <n v="30100000"/>
    <n v="11.58"/>
    <n v="0"/>
    <n v="0"/>
    <n v="11.58"/>
    <n v="5.68"/>
    <n v="0"/>
    <n v="0"/>
    <n v="0"/>
    <n v="485.24"/>
    <n v="490.92"/>
    <n v="10.55"/>
    <n v="0"/>
    <n v="0"/>
    <n v="10.55"/>
    <n v="11.58"/>
    <n v="0"/>
    <n v="0"/>
    <n v="0"/>
    <n v="473.66"/>
    <n v="485.24"/>
    <n v="0"/>
    <n v="0"/>
    <n v="0"/>
    <n v="0"/>
    <n v="0"/>
  </r>
  <r>
    <s v="32-L00-F56"/>
    <x v="4"/>
    <x v="274"/>
    <x v="1161"/>
    <n v="17.72"/>
    <x v="4"/>
    <x v="0"/>
    <x v="1602"/>
    <s v="GILBERT 94-37       "/>
    <s v=" "/>
    <s v=" "/>
    <x v="4"/>
    <x v="274"/>
    <x v="1161"/>
    <n v="317122"/>
    <n v="0"/>
    <s v=" "/>
    <s v=" "/>
    <n v="30100000"/>
    <n v="123.13"/>
    <n v="0"/>
    <n v="0"/>
    <n v="123.13"/>
    <n v="17.72"/>
    <n v="31.84"/>
    <n v="0"/>
    <n v="0"/>
    <n v="1957.65"/>
    <n v="1943.53"/>
    <n v="160.56"/>
    <n v="0"/>
    <n v="0"/>
    <n v="160.56"/>
    <n v="123.13"/>
    <n v="31.84"/>
    <n v="0"/>
    <n v="0"/>
    <n v="1834.52"/>
    <n v="1925.81"/>
    <n v="0"/>
    <n v="0"/>
    <n v="0"/>
    <n v="0"/>
    <n v="0"/>
  </r>
  <r>
    <s v="32-L00-F57"/>
    <x v="4"/>
    <x v="274"/>
    <x v="1162"/>
    <n v="54.24"/>
    <x v="4"/>
    <x v="0"/>
    <x v="1603"/>
    <s v="GILBERT 94-33       "/>
    <s v=" "/>
    <s v=" "/>
    <x v="4"/>
    <x v="274"/>
    <x v="1162"/>
    <n v="317122"/>
    <n v="0"/>
    <s v=" "/>
    <s v=" "/>
    <n v="30100000"/>
    <n v="11.8"/>
    <n v="0"/>
    <n v="0"/>
    <n v="11.8"/>
    <n v="54.24"/>
    <n v="35.28"/>
    <n v="0"/>
    <n v="0"/>
    <n v="987.01"/>
    <n v="1005.97"/>
    <n v="9.07"/>
    <n v="0"/>
    <n v="0"/>
    <n v="9.07"/>
    <n v="11.8"/>
    <n v="35.28"/>
    <n v="0"/>
    <n v="0"/>
    <n v="975.21"/>
    <n v="951.73"/>
    <n v="0"/>
    <n v="0"/>
    <n v="0"/>
    <n v="0"/>
    <n v="0"/>
  </r>
  <r>
    <s v="32-L00-F58"/>
    <x v="4"/>
    <x v="274"/>
    <x v="1163"/>
    <n v="14.58"/>
    <x v="4"/>
    <x v="0"/>
    <x v="1604"/>
    <s v="GILBERT 94-34       "/>
    <s v=" "/>
    <s v=" "/>
    <x v="4"/>
    <x v="274"/>
    <x v="1163"/>
    <n v="317122"/>
    <n v="0"/>
    <s v=" "/>
    <s v=" "/>
    <n v="30100000"/>
    <n v="48.03"/>
    <n v="0"/>
    <n v="0"/>
    <n v="48.03"/>
    <n v="14.58"/>
    <n v="7.76"/>
    <n v="0"/>
    <n v="0"/>
    <n v="639.59"/>
    <n v="646.41"/>
    <n v="21.63"/>
    <n v="0"/>
    <n v="0"/>
    <n v="21.63"/>
    <n v="48.03"/>
    <n v="7.76"/>
    <n v="0"/>
    <n v="0"/>
    <n v="591.55999999999995"/>
    <n v="631.83000000000004"/>
    <n v="0"/>
    <n v="0"/>
    <n v="0"/>
    <n v="0"/>
    <n v="0"/>
  </r>
  <r>
    <s v="32-L00-F59"/>
    <x v="4"/>
    <x v="274"/>
    <x v="1164"/>
    <n v="24.34"/>
    <x v="4"/>
    <x v="0"/>
    <x v="1605"/>
    <s v="GILBERT 94-35       "/>
    <s v=" "/>
    <s v=" "/>
    <x v="4"/>
    <x v="274"/>
    <x v="1164"/>
    <n v="317122"/>
    <n v="0"/>
    <s v=" "/>
    <s v=" "/>
    <n v="30100000"/>
    <n v="33.61"/>
    <n v="0"/>
    <n v="0"/>
    <n v="33.61"/>
    <n v="24.34"/>
    <n v="14.58"/>
    <n v="0"/>
    <n v="0"/>
    <n v="508.78"/>
    <n v="518.54"/>
    <n v="25.68"/>
    <n v="0"/>
    <n v="0"/>
    <n v="25.68"/>
    <n v="33.61"/>
    <n v="14.58"/>
    <n v="0"/>
    <n v="0"/>
    <n v="475.17"/>
    <n v="494.2"/>
    <n v="0"/>
    <n v="0"/>
    <n v="0"/>
    <n v="0"/>
    <n v="0"/>
  </r>
  <r>
    <s v="32-L00-F60"/>
    <x v="4"/>
    <x v="274"/>
    <x v="1165"/>
    <n v="65.63"/>
    <x v="4"/>
    <x v="0"/>
    <x v="1606"/>
    <s v="GILBERT 94-32       "/>
    <s v=" "/>
    <s v=" "/>
    <x v="4"/>
    <x v="274"/>
    <x v="1165"/>
    <n v="317122"/>
    <n v="0"/>
    <s v=" "/>
    <s v=" "/>
    <n v="30100000"/>
    <n v="61.13"/>
    <n v="0"/>
    <n v="0"/>
    <n v="61.13"/>
    <n v="65.63"/>
    <n v="19.899999999999999"/>
    <n v="0"/>
    <n v="0"/>
    <n v="2081.42"/>
    <n v="2127.15"/>
    <n v="49.62"/>
    <n v="0"/>
    <n v="0"/>
    <n v="49.62"/>
    <n v="61.13"/>
    <n v="19.899999999999999"/>
    <n v="0"/>
    <n v="0"/>
    <n v="2020.29"/>
    <n v="2061.52"/>
    <n v="0"/>
    <n v="0"/>
    <n v="0"/>
    <n v="0"/>
    <n v="0"/>
  </r>
  <r>
    <s v="32-L00-F61"/>
    <x v="4"/>
    <x v="274"/>
    <x v="1166"/>
    <n v="0"/>
    <x v="4"/>
    <x v="0"/>
    <x v="1607"/>
    <s v="SL 9411-518         "/>
    <s v=" "/>
    <s v=" "/>
    <x v="4"/>
    <x v="274"/>
    <x v="1166"/>
    <n v="318122"/>
    <n v="0"/>
    <s v=" "/>
    <s v=" "/>
    <n v="30100000"/>
    <n v="0"/>
    <n v="0"/>
    <n v="0"/>
    <n v="0"/>
    <n v="0"/>
    <n v="0"/>
    <n v="0"/>
    <n v="0"/>
    <n v="0"/>
    <n v="0"/>
    <n v="0"/>
    <n v="0"/>
    <n v="0"/>
    <n v="0"/>
    <n v="0"/>
    <n v="0"/>
    <n v="0"/>
    <n v="0"/>
    <n v="0"/>
    <n v="0"/>
    <n v="0"/>
    <n v="0"/>
    <n v="0"/>
    <n v="0"/>
    <n v="0"/>
  </r>
  <r>
    <s v="32-L00-F62"/>
    <x v="4"/>
    <x v="274"/>
    <x v="1167"/>
    <n v="55.08"/>
    <x v="4"/>
    <x v="0"/>
    <x v="1608"/>
    <s v="SL 9409-512         "/>
    <s v=" "/>
    <s v=" "/>
    <x v="4"/>
    <x v="274"/>
    <x v="1167"/>
    <n v="318122"/>
    <n v="0"/>
    <s v=" "/>
    <s v=" "/>
    <n v="30100000"/>
    <n v="65.58"/>
    <n v="0"/>
    <n v="0"/>
    <n v="65.58"/>
    <n v="55.08"/>
    <n v="46.25"/>
    <n v="0"/>
    <n v="0"/>
    <n v="951.54"/>
    <n v="960.37"/>
    <n v="58.34"/>
    <n v="0"/>
    <n v="0"/>
    <n v="58.34"/>
    <n v="65.58"/>
    <n v="46.25"/>
    <n v="0"/>
    <n v="0"/>
    <n v="885.96"/>
    <n v="905.29"/>
    <n v="0"/>
    <n v="0"/>
    <n v="0"/>
    <n v="0"/>
    <n v="0"/>
  </r>
  <r>
    <s v="32-L00-F63"/>
    <x v="4"/>
    <x v="274"/>
    <x v="1168"/>
    <n v="27.16"/>
    <x v="4"/>
    <x v="0"/>
    <x v="1609"/>
    <s v="GILBERT 95-02       "/>
    <s v=" "/>
    <s v=" "/>
    <x v="4"/>
    <x v="274"/>
    <x v="1168"/>
    <n v="317122"/>
    <n v="0"/>
    <s v=" "/>
    <s v=" "/>
    <n v="30100000"/>
    <n v="103.99"/>
    <n v="0"/>
    <n v="0"/>
    <n v="103.99"/>
    <n v="27.16"/>
    <n v="0"/>
    <n v="0"/>
    <n v="0"/>
    <n v="1246.73"/>
    <n v="1273.8900000000001"/>
    <n v="11.66"/>
    <n v="0"/>
    <n v="0"/>
    <n v="11.66"/>
    <n v="103.99"/>
    <n v="0"/>
    <n v="0"/>
    <n v="0"/>
    <n v="1142.74"/>
    <n v="1246.73"/>
    <n v="0"/>
    <n v="0"/>
    <n v="0"/>
    <n v="0"/>
    <n v="0"/>
  </r>
  <r>
    <s v="32-L00-F64"/>
    <x v="4"/>
    <x v="274"/>
    <x v="1169"/>
    <n v="55.73"/>
    <x v="4"/>
    <x v="0"/>
    <x v="1610"/>
    <s v="GILBERT 95-03       "/>
    <s v=" "/>
    <s v=" "/>
    <x v="4"/>
    <x v="274"/>
    <x v="1169"/>
    <n v="317122"/>
    <n v="0"/>
    <s v=" "/>
    <s v=" "/>
    <n v="30100000"/>
    <n v="102.24"/>
    <n v="0"/>
    <n v="0"/>
    <n v="102.24"/>
    <n v="55.73"/>
    <n v="46.38"/>
    <n v="0"/>
    <n v="0"/>
    <n v="1078.54"/>
    <n v="1087.8900000000001"/>
    <n v="0"/>
    <n v="0"/>
    <n v="0"/>
    <n v="0"/>
    <n v="102.24"/>
    <n v="46.38"/>
    <n v="0"/>
    <n v="0"/>
    <n v="976.3"/>
    <n v="1032.1600000000001"/>
    <n v="0"/>
    <n v="0"/>
    <n v="0"/>
    <n v="0"/>
    <n v="0"/>
  </r>
  <r>
    <s v="32-L00-F65"/>
    <x v="4"/>
    <x v="274"/>
    <x v="1170"/>
    <n v="68.66"/>
    <x v="4"/>
    <x v="0"/>
    <x v="1611"/>
    <s v="GILBERT 95-04       "/>
    <s v=" "/>
    <s v=" "/>
    <x v="4"/>
    <x v="274"/>
    <x v="1170"/>
    <n v="317122"/>
    <n v="0"/>
    <s v=" "/>
    <s v=" "/>
    <n v="30100000"/>
    <n v="21.05"/>
    <n v="0"/>
    <n v="0"/>
    <n v="21.05"/>
    <n v="68.66"/>
    <n v="24.05"/>
    <n v="0"/>
    <n v="0"/>
    <n v="2256.85"/>
    <n v="2301.46"/>
    <n v="167.78"/>
    <n v="0"/>
    <n v="0"/>
    <n v="167.78"/>
    <n v="21.05"/>
    <n v="24.05"/>
    <n v="0"/>
    <n v="0"/>
    <n v="2235.8000000000002"/>
    <n v="2232.8000000000002"/>
    <n v="0"/>
    <n v="0"/>
    <n v="0"/>
    <n v="0"/>
    <n v="0"/>
  </r>
  <r>
    <s v="32-L00-F66"/>
    <x v="4"/>
    <x v="274"/>
    <x v="1171"/>
    <n v="0"/>
    <x v="4"/>
    <x v="0"/>
    <x v="1612"/>
    <s v="GILBERT 95-05       "/>
    <s v=" "/>
    <s v=" "/>
    <x v="4"/>
    <x v="274"/>
    <x v="1171"/>
    <n v="317122"/>
    <n v="0"/>
    <s v=" "/>
    <s v=" "/>
    <n v="30100000"/>
    <n v="58.75"/>
    <n v="0"/>
    <n v="0"/>
    <n v="58.75"/>
    <n v="0"/>
    <n v="14.1"/>
    <n v="0"/>
    <n v="0"/>
    <n v="499.36"/>
    <n v="485.26"/>
    <n v="0"/>
    <n v="0"/>
    <n v="0"/>
    <n v="0"/>
    <n v="58.75"/>
    <n v="14.1"/>
    <n v="0"/>
    <n v="0"/>
    <n v="440.61"/>
    <n v="485.26"/>
    <n v="0"/>
    <n v="0"/>
    <n v="0"/>
    <n v="0"/>
    <n v="0"/>
  </r>
  <r>
    <s v="32-L00-F67"/>
    <x v="4"/>
    <x v="274"/>
    <x v="1172"/>
    <n v="37.369999999999997"/>
    <x v="4"/>
    <x v="0"/>
    <x v="1613"/>
    <s v="GILBERT 95-06       "/>
    <s v=" "/>
    <s v=" "/>
    <x v="4"/>
    <x v="274"/>
    <x v="1172"/>
    <n v="317122"/>
    <n v="0"/>
    <s v=" "/>
    <s v=" "/>
    <n v="30100000"/>
    <n v="140.43"/>
    <n v="0"/>
    <n v="0"/>
    <n v="140.43"/>
    <n v="37.369999999999997"/>
    <n v="0"/>
    <n v="0"/>
    <n v="0"/>
    <n v="1513.22"/>
    <n v="1550.59"/>
    <n v="39.590000000000003"/>
    <n v="0"/>
    <n v="0"/>
    <n v="39.590000000000003"/>
    <n v="140.43"/>
    <n v="0"/>
    <n v="0"/>
    <n v="0"/>
    <n v="1372.79"/>
    <n v="1513.22"/>
    <n v="0"/>
    <n v="0"/>
    <n v="0"/>
    <n v="0"/>
    <n v="0"/>
  </r>
  <r>
    <s v="32-L00-F68"/>
    <x v="4"/>
    <x v="274"/>
    <x v="1173"/>
    <n v="34.22"/>
    <x v="4"/>
    <x v="0"/>
    <x v="1614"/>
    <s v="GILBERT 95-07       "/>
    <s v=" "/>
    <s v=" "/>
    <x v="4"/>
    <x v="274"/>
    <x v="1173"/>
    <n v="317122"/>
    <n v="0"/>
    <s v=" "/>
    <s v=" "/>
    <n v="30100000"/>
    <n v="67.66"/>
    <n v="0"/>
    <n v="0"/>
    <n v="67.66"/>
    <n v="34.22"/>
    <n v="0"/>
    <n v="0"/>
    <n v="0"/>
    <n v="1735.55"/>
    <n v="1769.77"/>
    <n v="33.39"/>
    <n v="0"/>
    <n v="0"/>
    <n v="33.39"/>
    <n v="67.66"/>
    <n v="0"/>
    <n v="0"/>
    <n v="0"/>
    <n v="1667.89"/>
    <n v="1735.55"/>
    <n v="0"/>
    <n v="0"/>
    <n v="0"/>
    <n v="0"/>
    <n v="0"/>
  </r>
  <r>
    <s v="32-L00-F69"/>
    <x v="4"/>
    <x v="274"/>
    <x v="1174"/>
    <n v="28.07"/>
    <x v="4"/>
    <x v="0"/>
    <x v="1615"/>
    <s v="GILBERT 95-08       "/>
    <s v=" "/>
    <s v=" "/>
    <x v="4"/>
    <x v="274"/>
    <x v="1174"/>
    <n v="317122"/>
    <n v="0"/>
    <s v=" "/>
    <s v=" "/>
    <n v="30100000"/>
    <n v="98.59"/>
    <n v="0"/>
    <n v="0"/>
    <n v="98.59"/>
    <n v="28.07"/>
    <n v="0"/>
    <n v="0"/>
    <n v="0"/>
    <n v="1548.61"/>
    <n v="1576.68"/>
    <n v="30.71"/>
    <n v="0"/>
    <n v="0"/>
    <n v="30.71"/>
    <n v="98.59"/>
    <n v="0"/>
    <n v="0"/>
    <n v="0"/>
    <n v="1450.02"/>
    <n v="1548.61"/>
    <n v="0"/>
    <n v="0"/>
    <n v="0"/>
    <n v="0"/>
    <n v="0"/>
  </r>
  <r>
    <s v="32-L00-F70"/>
    <x v="4"/>
    <x v="274"/>
    <x v="1175"/>
    <n v="10.02"/>
    <x v="4"/>
    <x v="0"/>
    <x v="1616"/>
    <s v="GILBERT 95-09       "/>
    <s v=" "/>
    <s v=" "/>
    <x v="4"/>
    <x v="274"/>
    <x v="1175"/>
    <n v="317122"/>
    <n v="0"/>
    <s v=" "/>
    <s v=" "/>
    <n v="30100000"/>
    <n v="96.31"/>
    <n v="0"/>
    <n v="0"/>
    <n v="96.31"/>
    <n v="10.02"/>
    <n v="16.98"/>
    <n v="0"/>
    <n v="0"/>
    <n v="1560.31"/>
    <n v="1553.35"/>
    <n v="29.59"/>
    <n v="0"/>
    <n v="0"/>
    <n v="29.59"/>
    <n v="96.31"/>
    <n v="16.98"/>
    <n v="0"/>
    <n v="0"/>
    <n v="1464"/>
    <n v="1543.33"/>
    <n v="0"/>
    <n v="0"/>
    <n v="0"/>
    <n v="0"/>
    <n v="0"/>
  </r>
  <r>
    <s v="32-L00-F71"/>
    <x v="4"/>
    <x v="274"/>
    <x v="1176"/>
    <n v="93.76"/>
    <x v="4"/>
    <x v="0"/>
    <x v="1617"/>
    <s v="GILBERT 95-10       "/>
    <s v=" "/>
    <s v=" "/>
    <x v="4"/>
    <x v="274"/>
    <x v="1176"/>
    <n v="317122"/>
    <n v="0"/>
    <s v=" "/>
    <s v=" "/>
    <n v="30100000"/>
    <n v="179.88"/>
    <n v="0"/>
    <n v="0"/>
    <n v="179.88"/>
    <n v="93.76"/>
    <n v="0"/>
    <n v="0"/>
    <n v="0"/>
    <n v="2763.99"/>
    <n v="2857.75"/>
    <n v="45.66"/>
    <n v="0"/>
    <n v="0"/>
    <n v="45.66"/>
    <n v="179.88"/>
    <n v="0"/>
    <n v="0"/>
    <n v="0"/>
    <n v="2584.11"/>
    <n v="2763.99"/>
    <n v="0"/>
    <n v="0"/>
    <n v="0"/>
    <n v="0"/>
    <n v="0"/>
  </r>
  <r>
    <s v="32-L00-F72"/>
    <x v="4"/>
    <x v="274"/>
    <x v="1177"/>
    <n v="96.03"/>
    <x v="4"/>
    <x v="0"/>
    <x v="1618"/>
    <s v="SL 9503-524         "/>
    <s v=" "/>
    <s v=" "/>
    <x v="4"/>
    <x v="274"/>
    <x v="1177"/>
    <n v="318122"/>
    <n v="0"/>
    <s v=" "/>
    <s v=" "/>
    <n v="30100000"/>
    <n v="169.81"/>
    <n v="0"/>
    <n v="0"/>
    <n v="169.81"/>
    <n v="96.03"/>
    <n v="38.29"/>
    <n v="0"/>
    <n v="0"/>
    <n v="2556.92"/>
    <n v="2614.66"/>
    <n v="90.34"/>
    <n v="0"/>
    <n v="0"/>
    <n v="90.34"/>
    <n v="169.81"/>
    <n v="38.29"/>
    <n v="0"/>
    <n v="0"/>
    <n v="2387.11"/>
    <n v="2518.63"/>
    <n v="0"/>
    <n v="0"/>
    <n v="0"/>
    <n v="0"/>
    <n v="0"/>
  </r>
  <r>
    <s v="32-L00-F73"/>
    <x v="4"/>
    <x v="274"/>
    <x v="1178"/>
    <n v="17.510000000000002"/>
    <x v="4"/>
    <x v="0"/>
    <x v="1619"/>
    <s v="SL 9501-523         "/>
    <s v=" "/>
    <s v=" "/>
    <x v="4"/>
    <x v="274"/>
    <x v="1178"/>
    <n v="318122"/>
    <n v="0"/>
    <s v=" "/>
    <s v=" "/>
    <n v="30100000"/>
    <n v="36.19"/>
    <n v="0"/>
    <n v="0"/>
    <n v="36.19"/>
    <n v="17.510000000000002"/>
    <n v="0"/>
    <n v="0"/>
    <n v="0"/>
    <n v="383.95"/>
    <n v="401.46"/>
    <n v="0"/>
    <n v="0"/>
    <n v="0"/>
    <n v="0"/>
    <n v="36.19"/>
    <n v="0"/>
    <n v="0"/>
    <n v="0"/>
    <n v="347.76"/>
    <n v="383.95"/>
    <n v="0"/>
    <n v="0"/>
    <n v="0"/>
    <n v="0"/>
    <n v="0"/>
  </r>
  <r>
    <s v="32-L00-F74"/>
    <x v="4"/>
    <x v="274"/>
    <x v="1179"/>
    <n v="71.069999999999993"/>
    <x v="4"/>
    <x v="0"/>
    <x v="1620"/>
    <s v="GILBERT 95-11       "/>
    <s v=" "/>
    <s v=" "/>
    <x v="4"/>
    <x v="274"/>
    <x v="1179"/>
    <n v="317122"/>
    <n v="0"/>
    <s v=" "/>
    <s v=" "/>
    <n v="30100000"/>
    <n v="200.75"/>
    <n v="0"/>
    <n v="0"/>
    <n v="200.75"/>
    <n v="71.069999999999993"/>
    <n v="6.62"/>
    <n v="0"/>
    <n v="0"/>
    <n v="2775.63"/>
    <n v="2840.08"/>
    <n v="137.99"/>
    <n v="0"/>
    <n v="0"/>
    <n v="137.99"/>
    <n v="200.75"/>
    <n v="6.62"/>
    <n v="0"/>
    <n v="0"/>
    <n v="2574.88"/>
    <n v="2769.01"/>
    <n v="0"/>
    <n v="0"/>
    <n v="0"/>
    <n v="0"/>
    <n v="0"/>
  </r>
  <r>
    <s v="32-L00-F75"/>
    <x v="4"/>
    <x v="274"/>
    <x v="1180"/>
    <n v="62.66"/>
    <x v="4"/>
    <x v="0"/>
    <x v="1621"/>
    <s v="GILBERT 95-12       "/>
    <s v=" "/>
    <s v=" "/>
    <x v="4"/>
    <x v="274"/>
    <x v="1180"/>
    <n v="317122"/>
    <n v="0"/>
    <s v=" "/>
    <s v=" "/>
    <n v="30100000"/>
    <n v="58.26"/>
    <n v="0"/>
    <n v="0"/>
    <n v="58.26"/>
    <n v="62.66"/>
    <n v="16.22"/>
    <n v="0"/>
    <n v="0"/>
    <n v="1402.07"/>
    <n v="1448.51"/>
    <n v="75.56"/>
    <n v="0"/>
    <n v="0"/>
    <n v="97.86"/>
    <n v="80.56"/>
    <n v="16.22"/>
    <n v="0"/>
    <n v="0"/>
    <n v="1343.81"/>
    <n v="1385.85"/>
    <n v="0"/>
    <n v="0"/>
    <n v="0"/>
    <n v="0"/>
    <n v="0"/>
  </r>
  <r>
    <s v="32-L00-F76"/>
    <x v="4"/>
    <x v="274"/>
    <x v="1181"/>
    <n v="33.229999999999997"/>
    <x v="4"/>
    <x v="0"/>
    <x v="1622"/>
    <s v="GILBERT 95-13       "/>
    <s v=" "/>
    <s v=" "/>
    <x v="4"/>
    <x v="274"/>
    <x v="1181"/>
    <n v="317122"/>
    <n v="0"/>
    <s v=" "/>
    <s v=" "/>
    <n v="30100000"/>
    <n v="15.2"/>
    <n v="0"/>
    <n v="0"/>
    <n v="15.2"/>
    <n v="33.229999999999997"/>
    <n v="15.22"/>
    <n v="0"/>
    <n v="0"/>
    <n v="1663.69"/>
    <n v="1681.7"/>
    <n v="62.92"/>
    <n v="0"/>
    <n v="0"/>
    <n v="62.92"/>
    <n v="15.2"/>
    <n v="15.22"/>
    <n v="0"/>
    <n v="0"/>
    <n v="1648.49"/>
    <n v="1648.47"/>
    <n v="0"/>
    <n v="0"/>
    <n v="0"/>
    <n v="0"/>
    <n v="0"/>
  </r>
  <r>
    <s v="32-L00-F77"/>
    <x v="4"/>
    <x v="274"/>
    <x v="1182"/>
    <n v="3.71"/>
    <x v="4"/>
    <x v="0"/>
    <x v="1623"/>
    <s v="SL 9412-522         "/>
    <s v=" "/>
    <s v=" "/>
    <x v="4"/>
    <x v="274"/>
    <x v="1182"/>
    <n v="318122"/>
    <n v="0"/>
    <s v=" "/>
    <s v=" "/>
    <n v="30100000"/>
    <n v="8.9600000000000009"/>
    <n v="0"/>
    <n v="0"/>
    <n v="8.9600000000000009"/>
    <n v="3.71"/>
    <n v="1.17"/>
    <n v="0"/>
    <n v="0"/>
    <n v="93.92"/>
    <n v="96.46"/>
    <n v="7.09"/>
    <n v="0"/>
    <n v="0"/>
    <n v="7.09"/>
    <n v="8.9600000000000009"/>
    <n v="1.17"/>
    <n v="0"/>
    <n v="0"/>
    <n v="84.96"/>
    <n v="92.75"/>
    <n v="0"/>
    <n v="0"/>
    <n v="0"/>
    <n v="0"/>
    <n v="0"/>
  </r>
  <r>
    <s v="32-L00-F78"/>
    <x v="4"/>
    <x v="274"/>
    <x v="1183"/>
    <n v="0"/>
    <x v="4"/>
    <x v="0"/>
    <x v="1624"/>
    <s v="SL 9504-527         "/>
    <s v=" "/>
    <s v=" "/>
    <x v="4"/>
    <x v="274"/>
    <x v="1183"/>
    <n v="318122"/>
    <n v="0"/>
    <s v=" "/>
    <s v=" "/>
    <n v="30100000"/>
    <n v="0"/>
    <n v="0"/>
    <n v="0"/>
    <n v="0"/>
    <n v="0"/>
    <n v="4.74"/>
    <n v="0"/>
    <n v="0"/>
    <n v="59.34"/>
    <n v="54.6"/>
    <n v="0"/>
    <n v="0"/>
    <n v="0"/>
    <n v="0"/>
    <n v="0"/>
    <n v="4.74"/>
    <n v="0"/>
    <n v="0"/>
    <n v="59.34"/>
    <n v="54.6"/>
    <n v="0"/>
    <n v="0"/>
    <n v="0"/>
    <n v="0"/>
    <n v="0"/>
  </r>
  <r>
    <s v="32-L00-F79"/>
    <x v="4"/>
    <x v="274"/>
    <x v="1184"/>
    <n v="39.090000000000003"/>
    <x v="4"/>
    <x v="0"/>
    <x v="1625"/>
    <s v="SL 9504-528         "/>
    <s v=" "/>
    <s v=" "/>
    <x v="4"/>
    <x v="274"/>
    <x v="1184"/>
    <n v="318122"/>
    <n v="0"/>
    <s v=" "/>
    <s v=" "/>
    <n v="30100000"/>
    <n v="31.55"/>
    <n v="0"/>
    <n v="0"/>
    <n v="31.55"/>
    <n v="39.090000000000003"/>
    <n v="6.57"/>
    <n v="0"/>
    <n v="0"/>
    <n v="987.7"/>
    <n v="1020.22"/>
    <n v="38.01"/>
    <n v="0"/>
    <n v="0"/>
    <n v="38.01"/>
    <n v="31.55"/>
    <n v="6.57"/>
    <n v="0"/>
    <n v="0"/>
    <n v="956.15"/>
    <n v="981.13"/>
    <n v="0"/>
    <n v="0"/>
    <n v="0"/>
    <n v="0"/>
    <n v="0"/>
  </r>
  <r>
    <s v="32-L00-F80"/>
    <x v="4"/>
    <x v="274"/>
    <x v="1185"/>
    <n v="12.88"/>
    <x v="4"/>
    <x v="0"/>
    <x v="1626"/>
    <s v="SL 9504-526         "/>
    <s v=" "/>
    <s v=" "/>
    <x v="4"/>
    <x v="274"/>
    <x v="1185"/>
    <n v="318122"/>
    <n v="0"/>
    <s v=" "/>
    <s v=" "/>
    <n v="30100000"/>
    <n v="90.22"/>
    <n v="0"/>
    <n v="0"/>
    <n v="90.22"/>
    <n v="12.88"/>
    <n v="4.53"/>
    <n v="0"/>
    <n v="0"/>
    <n v="808.54"/>
    <n v="816.89"/>
    <n v="9.06"/>
    <n v="0"/>
    <n v="0"/>
    <n v="9.06"/>
    <n v="90.22"/>
    <n v="4.53"/>
    <n v="0"/>
    <n v="0"/>
    <n v="718.32"/>
    <n v="804.01"/>
    <n v="0"/>
    <n v="0"/>
    <n v="0"/>
    <n v="0"/>
    <n v="0"/>
  </r>
  <r>
    <s v="32-L00-F81"/>
    <x v="4"/>
    <x v="274"/>
    <x v="1186"/>
    <n v="69.47"/>
    <x v="4"/>
    <x v="0"/>
    <x v="1627"/>
    <s v="GILBERT 95-14       "/>
    <s v=" "/>
    <s v=" "/>
    <x v="4"/>
    <x v="274"/>
    <x v="1186"/>
    <n v="317122"/>
    <n v="0"/>
    <s v=" "/>
    <s v=" "/>
    <n v="30100000"/>
    <n v="46.41"/>
    <n v="0"/>
    <n v="0"/>
    <n v="46.41"/>
    <n v="69.47"/>
    <n v="10.41"/>
    <n v="0"/>
    <n v="0"/>
    <n v="1995.62"/>
    <n v="2054.6799999999998"/>
    <n v="35.270000000000003"/>
    <n v="0"/>
    <n v="0"/>
    <n v="35.270000000000003"/>
    <n v="46.41"/>
    <n v="10.41"/>
    <n v="0"/>
    <n v="0"/>
    <n v="1949.21"/>
    <n v="1985.21"/>
    <n v="0"/>
    <n v="0"/>
    <n v="0"/>
    <n v="0"/>
    <n v="0"/>
  </r>
  <r>
    <s v="32-L00-F82"/>
    <x v="4"/>
    <x v="274"/>
    <x v="1187"/>
    <n v="199.68"/>
    <x v="4"/>
    <x v="0"/>
    <x v="1628"/>
    <s v="GILBERT 95-15       "/>
    <s v=" "/>
    <s v=" "/>
    <x v="4"/>
    <x v="274"/>
    <x v="1187"/>
    <n v="317122"/>
    <n v="0"/>
    <s v=" "/>
    <s v=" "/>
    <n v="30100000"/>
    <n v="507.91"/>
    <n v="0"/>
    <n v="0"/>
    <n v="507.91"/>
    <n v="199.68"/>
    <n v="133.53"/>
    <n v="0"/>
    <n v="0"/>
    <n v="10437.969999999999"/>
    <n v="10504.12"/>
    <n v="280.3"/>
    <n v="0"/>
    <n v="0"/>
    <n v="280.44"/>
    <n v="508.05"/>
    <n v="133.53"/>
    <n v="0"/>
    <n v="0"/>
    <n v="9930.06"/>
    <n v="10304.44"/>
    <n v="0"/>
    <n v="0"/>
    <n v="0"/>
    <n v="0"/>
    <n v="0"/>
  </r>
  <r>
    <s v="32-L00-F83"/>
    <x v="4"/>
    <x v="274"/>
    <x v="1188"/>
    <n v="0"/>
    <x v="4"/>
    <x v="0"/>
    <x v="1629"/>
    <s v="SL 9412-520         "/>
    <s v=" "/>
    <s v=" "/>
    <x v="4"/>
    <x v="274"/>
    <x v="1188"/>
    <n v="318122"/>
    <n v="0"/>
    <s v=" "/>
    <s v=" "/>
    <n v="30100000"/>
    <n v="0"/>
    <n v="0"/>
    <n v="0"/>
    <n v="0"/>
    <n v="0"/>
    <n v="0"/>
    <n v="0"/>
    <n v="0"/>
    <n v="0"/>
    <n v="0"/>
    <n v="0"/>
    <n v="0"/>
    <n v="0"/>
    <n v="0"/>
    <n v="0"/>
    <n v="0"/>
    <n v="0"/>
    <n v="0"/>
    <n v="0"/>
    <n v="0"/>
    <n v="0"/>
    <n v="0"/>
    <n v="0"/>
    <n v="0"/>
    <n v="0"/>
  </r>
  <r>
    <s v="32-L00-F84"/>
    <x v="4"/>
    <x v="274"/>
    <x v="1189"/>
    <n v="9.9"/>
    <x v="4"/>
    <x v="0"/>
    <x v="1630"/>
    <s v="GILBERT 95-16       "/>
    <s v=" "/>
    <s v=" "/>
    <x v="4"/>
    <x v="274"/>
    <x v="1189"/>
    <n v="317122"/>
    <n v="0"/>
    <s v=" "/>
    <s v=" "/>
    <n v="30100000"/>
    <n v="15.98"/>
    <n v="0"/>
    <n v="0"/>
    <n v="15.98"/>
    <n v="9.9"/>
    <n v="0"/>
    <n v="0"/>
    <n v="0"/>
    <n v="758.41"/>
    <n v="768.31"/>
    <n v="58.59"/>
    <n v="0"/>
    <n v="0"/>
    <n v="58.59"/>
    <n v="15.98"/>
    <n v="0"/>
    <n v="0"/>
    <n v="0"/>
    <n v="742.43"/>
    <n v="758.41"/>
    <n v="0"/>
    <n v="0"/>
    <n v="0"/>
    <n v="0"/>
    <n v="0"/>
  </r>
  <r>
    <s v="32-L00-F85"/>
    <x v="4"/>
    <x v="274"/>
    <x v="1190"/>
    <n v="75.17"/>
    <x v="4"/>
    <x v="0"/>
    <x v="1631"/>
    <s v="GILBERT 95-17       "/>
    <s v=" "/>
    <s v=" "/>
    <x v="4"/>
    <x v="274"/>
    <x v="1190"/>
    <n v="317122"/>
    <n v="0"/>
    <s v=" "/>
    <s v=" "/>
    <n v="30100000"/>
    <n v="91.86"/>
    <n v="0"/>
    <n v="0"/>
    <n v="91.86"/>
    <n v="75.17"/>
    <n v="15.47"/>
    <n v="0"/>
    <n v="0"/>
    <n v="1837.6"/>
    <n v="1897.3"/>
    <n v="64.3"/>
    <n v="0"/>
    <n v="0"/>
    <n v="64.3"/>
    <n v="91.86"/>
    <n v="15.47"/>
    <n v="0"/>
    <n v="0"/>
    <n v="1745.74"/>
    <n v="1822.13"/>
    <n v="0"/>
    <n v="0"/>
    <n v="0"/>
    <n v="0"/>
    <n v="0"/>
  </r>
  <r>
    <s v="32-L00-F86"/>
    <x v="4"/>
    <x v="274"/>
    <x v="1191"/>
    <n v="27.38"/>
    <x v="4"/>
    <x v="0"/>
    <x v="1632"/>
    <s v="GILBERT 95-18       "/>
    <s v=" "/>
    <s v=" "/>
    <x v="4"/>
    <x v="274"/>
    <x v="1191"/>
    <n v="317122"/>
    <n v="0"/>
    <s v=" "/>
    <s v=" "/>
    <n v="30100000"/>
    <n v="75.37"/>
    <n v="0"/>
    <n v="0"/>
    <n v="75.37"/>
    <n v="27.38"/>
    <n v="28.17"/>
    <n v="0"/>
    <n v="0"/>
    <n v="1216.25"/>
    <n v="1215.46"/>
    <n v="0"/>
    <n v="0"/>
    <n v="0"/>
    <n v="0"/>
    <n v="75.37"/>
    <n v="28.17"/>
    <n v="0"/>
    <n v="0"/>
    <n v="1140.8800000000001"/>
    <n v="1188.08"/>
    <n v="0"/>
    <n v="0"/>
    <n v="0"/>
    <n v="0"/>
    <n v="0"/>
  </r>
  <r>
    <s v="32-L00-F87"/>
    <x v="4"/>
    <x v="274"/>
    <x v="1192"/>
    <n v="92.14"/>
    <x v="4"/>
    <x v="0"/>
    <x v="1633"/>
    <s v="GILBERT 95-19       "/>
    <s v=" "/>
    <s v=" "/>
    <x v="4"/>
    <x v="274"/>
    <x v="1192"/>
    <n v="317122"/>
    <n v="0"/>
    <s v=" "/>
    <s v=" "/>
    <n v="30100000"/>
    <n v="198.49"/>
    <n v="0"/>
    <n v="0"/>
    <n v="198.49"/>
    <n v="92.14"/>
    <n v="27.93"/>
    <n v="0"/>
    <n v="0"/>
    <n v="2767.24"/>
    <n v="2831.45"/>
    <n v="72.650000000000006"/>
    <n v="0"/>
    <n v="0"/>
    <n v="72.650000000000006"/>
    <n v="198.49"/>
    <n v="27.93"/>
    <n v="0"/>
    <n v="0"/>
    <n v="2568.75"/>
    <n v="2739.31"/>
    <n v="0"/>
    <n v="0"/>
    <n v="0"/>
    <n v="0"/>
    <n v="0"/>
  </r>
  <r>
    <s v="32-L00-F88"/>
    <x v="4"/>
    <x v="274"/>
    <x v="1193"/>
    <n v="8.74"/>
    <x v="4"/>
    <x v="0"/>
    <x v="1634"/>
    <s v="GILBERT 95-20       "/>
    <s v=" "/>
    <s v=" "/>
    <x v="4"/>
    <x v="274"/>
    <x v="1193"/>
    <n v="317122"/>
    <n v="0"/>
    <s v=" "/>
    <s v=" "/>
    <n v="30100000"/>
    <n v="43.41"/>
    <n v="0"/>
    <n v="0"/>
    <n v="43.41"/>
    <n v="8.74"/>
    <n v="8.59"/>
    <n v="0"/>
    <n v="0"/>
    <n v="1059.6500000000001"/>
    <n v="1059.8"/>
    <n v="26.74"/>
    <n v="0"/>
    <n v="0"/>
    <n v="26.74"/>
    <n v="43.41"/>
    <n v="8.59"/>
    <n v="0"/>
    <n v="0"/>
    <n v="1016.24"/>
    <n v="1051.06"/>
    <n v="0"/>
    <n v="0"/>
    <n v="0"/>
    <n v="0"/>
    <n v="0"/>
  </r>
  <r>
    <s v="32-L00-F89"/>
    <x v="4"/>
    <x v="274"/>
    <x v="1194"/>
    <n v="29.96"/>
    <x v="4"/>
    <x v="0"/>
    <x v="1635"/>
    <s v="SL 9506-530         "/>
    <s v=" "/>
    <s v=" "/>
    <x v="4"/>
    <x v="274"/>
    <x v="1194"/>
    <n v="318122"/>
    <n v="0"/>
    <s v=" "/>
    <s v=" "/>
    <n v="30100000"/>
    <n v="17.75"/>
    <n v="0"/>
    <n v="0"/>
    <n v="17.75"/>
    <n v="29.96"/>
    <n v="0.56000000000000005"/>
    <n v="0"/>
    <n v="0"/>
    <n v="635.15"/>
    <n v="664.55"/>
    <n v="48.56"/>
    <n v="0"/>
    <n v="0"/>
    <n v="48.56"/>
    <n v="17.75"/>
    <n v="0.56000000000000005"/>
    <n v="0"/>
    <n v="0"/>
    <n v="617.4"/>
    <n v="634.59"/>
    <n v="0"/>
    <n v="0"/>
    <n v="0"/>
    <n v="0"/>
    <n v="0"/>
  </r>
  <r>
    <s v="32-L00-F90"/>
    <x v="4"/>
    <x v="274"/>
    <x v="1195"/>
    <n v="5327.37"/>
    <x v="4"/>
    <x v="0"/>
    <x v="1636"/>
    <s v="CNTRY PL AT CHANDLER"/>
    <s v=" "/>
    <s v=" "/>
    <x v="4"/>
    <x v="274"/>
    <x v="1195"/>
    <n v="319122"/>
    <n v="0"/>
    <s v=" "/>
    <s v=" "/>
    <n v="30100000"/>
    <n v="5945.48"/>
    <n v="0"/>
    <n v="0"/>
    <n v="761.85"/>
    <n v="143.74"/>
    <n v="5707.22"/>
    <n v="0"/>
    <n v="0"/>
    <n v="7729.98"/>
    <n v="7350.13"/>
    <n v="6312.9"/>
    <n v="0"/>
    <n v="0"/>
    <n v="761.85"/>
    <n v="394.43"/>
    <n v="5707.22"/>
    <n v="0"/>
    <n v="0"/>
    <n v="6968.13"/>
    <n v="7206.39"/>
    <n v="0"/>
    <n v="0"/>
    <n v="0"/>
    <n v="0"/>
    <n v="0"/>
  </r>
  <r>
    <s v="32-L00-F91"/>
    <x v="4"/>
    <x v="274"/>
    <x v="1196"/>
    <n v="58.5"/>
    <x v="4"/>
    <x v="0"/>
    <x v="1637"/>
    <s v="SL 9510-536         "/>
    <s v=" "/>
    <s v=" "/>
    <x v="4"/>
    <x v="274"/>
    <x v="1196"/>
    <n v="318122"/>
    <n v="0"/>
    <s v=" "/>
    <s v=" "/>
    <n v="30100000"/>
    <n v="95.01"/>
    <n v="0"/>
    <n v="0"/>
    <n v="95.01"/>
    <n v="58.5"/>
    <n v="11.45"/>
    <n v="0"/>
    <n v="0"/>
    <n v="1206.83"/>
    <n v="1253.8800000000001"/>
    <n v="20.69"/>
    <n v="0"/>
    <n v="0"/>
    <n v="20.69"/>
    <n v="95.01"/>
    <n v="11.45"/>
    <n v="0"/>
    <n v="0"/>
    <n v="1111.82"/>
    <n v="1195.3800000000001"/>
    <n v="0"/>
    <n v="0"/>
    <n v="0"/>
    <n v="0"/>
    <n v="0"/>
  </r>
  <r>
    <s v="32-L00-F92"/>
    <x v="4"/>
    <x v="274"/>
    <x v="1197"/>
    <n v="76.2"/>
    <x v="4"/>
    <x v="0"/>
    <x v="1638"/>
    <s v="GILBERT 95-21       "/>
    <s v=" "/>
    <s v=" "/>
    <x v="4"/>
    <x v="274"/>
    <x v="1197"/>
    <n v="317122"/>
    <n v="0"/>
    <s v=" "/>
    <s v=" "/>
    <n v="30100000"/>
    <n v="90.44"/>
    <n v="0"/>
    <n v="0"/>
    <n v="90.44"/>
    <n v="76.2"/>
    <n v="43.1"/>
    <n v="0"/>
    <n v="0"/>
    <n v="2799.54"/>
    <n v="2832.64"/>
    <n v="100.14"/>
    <n v="0"/>
    <n v="0"/>
    <n v="100.14"/>
    <n v="90.44"/>
    <n v="43.1"/>
    <n v="0"/>
    <n v="0"/>
    <n v="2709.1"/>
    <n v="2756.44"/>
    <n v="0"/>
    <n v="0"/>
    <n v="0"/>
    <n v="0"/>
    <n v="0"/>
  </r>
  <r>
    <s v="32-L00-F93"/>
    <x v="4"/>
    <x v="274"/>
    <x v="1198"/>
    <n v="38.909999999999997"/>
    <x v="4"/>
    <x v="0"/>
    <x v="1639"/>
    <s v="PEORIA #43          "/>
    <s v=" "/>
    <s v=" "/>
    <x v="4"/>
    <x v="274"/>
    <x v="1198"/>
    <n v="317500"/>
    <n v="0"/>
    <s v=" "/>
    <s v=" "/>
    <n v="30100000"/>
    <n v="56.63"/>
    <n v="0"/>
    <n v="0"/>
    <n v="56.63"/>
    <n v="38.909999999999997"/>
    <n v="12.6"/>
    <n v="0"/>
    <n v="0"/>
    <n v="1362.88"/>
    <n v="1389.19"/>
    <n v="71.099999999999994"/>
    <n v="0"/>
    <n v="0"/>
    <n v="71.099999999999994"/>
    <n v="56.63"/>
    <n v="12.6"/>
    <n v="0"/>
    <n v="0"/>
    <n v="1306.25"/>
    <n v="1350.28"/>
    <n v="0"/>
    <n v="0"/>
    <n v="0"/>
    <n v="0"/>
    <n v="0"/>
  </r>
  <r>
    <s v="32-L00-F94"/>
    <x v="4"/>
    <x v="274"/>
    <x v="1199"/>
    <n v="8.1199999999999992"/>
    <x v="4"/>
    <x v="0"/>
    <x v="1640"/>
    <s v="SL 9507-532         "/>
    <s v=" "/>
    <s v=" "/>
    <x v="4"/>
    <x v="274"/>
    <x v="1199"/>
    <n v="318122"/>
    <n v="0"/>
    <s v=" "/>
    <s v=" "/>
    <n v="30100000"/>
    <n v="26.2"/>
    <n v="0"/>
    <n v="0"/>
    <n v="26.2"/>
    <n v="8.1199999999999992"/>
    <n v="8.5"/>
    <n v="0"/>
    <n v="0"/>
    <n v="305.93"/>
    <n v="305.55"/>
    <n v="15.69"/>
    <n v="0"/>
    <n v="0"/>
    <n v="15.69"/>
    <n v="26.2"/>
    <n v="8.5"/>
    <n v="0"/>
    <n v="0"/>
    <n v="279.73"/>
    <n v="297.43"/>
    <n v="0"/>
    <n v="0"/>
    <n v="0"/>
    <n v="0"/>
    <n v="0"/>
  </r>
  <r>
    <s v="32-L00-F95"/>
    <x v="4"/>
    <x v="274"/>
    <x v="1200"/>
    <n v="23.3"/>
    <x v="4"/>
    <x v="0"/>
    <x v="1641"/>
    <s v="SL 9508-533         "/>
    <s v=" "/>
    <s v=" "/>
    <x v="4"/>
    <x v="274"/>
    <x v="1200"/>
    <n v="318122"/>
    <n v="0"/>
    <s v=" "/>
    <s v=" "/>
    <n v="30100000"/>
    <n v="49.29"/>
    <n v="0"/>
    <n v="0"/>
    <n v="49.29"/>
    <n v="23.3"/>
    <n v="6.45"/>
    <n v="0"/>
    <n v="0"/>
    <n v="650.85"/>
    <n v="667.7"/>
    <n v="20.059999999999999"/>
    <n v="0"/>
    <n v="0"/>
    <n v="20.059999999999999"/>
    <n v="49.29"/>
    <n v="6.45"/>
    <n v="0"/>
    <n v="0"/>
    <n v="601.55999999999995"/>
    <n v="644.4"/>
    <n v="0"/>
    <n v="0"/>
    <n v="0"/>
    <n v="0"/>
    <n v="0"/>
  </r>
  <r>
    <s v="32-L00-F96"/>
    <x v="4"/>
    <x v="274"/>
    <x v="1201"/>
    <n v="30.95"/>
    <x v="4"/>
    <x v="0"/>
    <x v="1642"/>
    <s v="PEORIA #39          "/>
    <s v=" "/>
    <s v=" "/>
    <x v="4"/>
    <x v="274"/>
    <x v="1201"/>
    <n v="317500"/>
    <n v="0"/>
    <s v=" "/>
    <s v=" "/>
    <n v="30100000"/>
    <n v="198.02"/>
    <n v="0"/>
    <n v="0"/>
    <n v="198.02"/>
    <n v="30.95"/>
    <n v="10.42"/>
    <n v="0"/>
    <n v="0"/>
    <n v="3693.15"/>
    <n v="3713.68"/>
    <n v="103.89"/>
    <n v="0"/>
    <n v="0"/>
    <n v="103.89"/>
    <n v="198.02"/>
    <n v="10.42"/>
    <n v="0"/>
    <n v="0"/>
    <n v="3495.13"/>
    <n v="3682.73"/>
    <n v="0"/>
    <n v="0"/>
    <n v="0"/>
    <n v="0"/>
    <n v="0"/>
  </r>
  <r>
    <s v="32-L00-F97"/>
    <x v="4"/>
    <x v="274"/>
    <x v="1202"/>
    <n v="15.33"/>
    <x v="4"/>
    <x v="0"/>
    <x v="1643"/>
    <s v="SL 9505-529         "/>
    <s v=" "/>
    <s v=" "/>
    <x v="4"/>
    <x v="274"/>
    <x v="1202"/>
    <n v="318122"/>
    <n v="0"/>
    <s v=" "/>
    <s v=" "/>
    <n v="30100000"/>
    <n v="11.4"/>
    <n v="0"/>
    <n v="0"/>
    <n v="11.4"/>
    <n v="15.33"/>
    <n v="0"/>
    <n v="0"/>
    <n v="0"/>
    <n v="97.32"/>
    <n v="112.65"/>
    <n v="0"/>
    <n v="0"/>
    <n v="0"/>
    <n v="0"/>
    <n v="11.4"/>
    <n v="0"/>
    <n v="0"/>
    <n v="0"/>
    <n v="85.92"/>
    <n v="97.32"/>
    <n v="0"/>
    <n v="0"/>
    <n v="0"/>
    <n v="0"/>
    <n v="0"/>
  </r>
  <r>
    <s v="32-L00-F98"/>
    <x v="4"/>
    <x v="274"/>
    <x v="1203"/>
    <n v="0"/>
    <x v="4"/>
    <x v="0"/>
    <x v="1644"/>
    <s v="SL 9508-534         "/>
    <s v=" "/>
    <s v=" "/>
    <x v="4"/>
    <x v="274"/>
    <x v="1203"/>
    <n v="318122"/>
    <n v="0"/>
    <s v=" "/>
    <s v=" "/>
    <n v="30100000"/>
    <n v="0"/>
    <n v="0"/>
    <n v="0"/>
    <n v="0"/>
    <n v="0"/>
    <n v="0"/>
    <n v="0"/>
    <n v="0"/>
    <n v="0"/>
    <n v="0"/>
    <n v="0"/>
    <n v="0"/>
    <n v="0"/>
    <n v="0"/>
    <n v="0"/>
    <n v="0"/>
    <n v="0"/>
    <n v="0"/>
    <n v="0"/>
    <n v="0"/>
    <n v="0"/>
    <n v="0"/>
    <n v="0"/>
    <n v="0"/>
    <n v="0"/>
  </r>
  <r>
    <s v="32-L00-F99"/>
    <x v="4"/>
    <x v="274"/>
    <x v="1204"/>
    <n v="7.56"/>
    <x v="4"/>
    <x v="0"/>
    <x v="1645"/>
    <s v="GILBERT 95-23       "/>
    <s v=" "/>
    <s v=" "/>
    <x v="4"/>
    <x v="274"/>
    <x v="1204"/>
    <n v="317122"/>
    <n v="0"/>
    <s v=" "/>
    <s v=" "/>
    <n v="30100000"/>
    <n v="17.170000000000002"/>
    <n v="0"/>
    <n v="0"/>
    <n v="17.170000000000002"/>
    <n v="7.56"/>
    <n v="20.02"/>
    <n v="0"/>
    <n v="0"/>
    <n v="307.74"/>
    <n v="295.27999999999997"/>
    <n v="8.19"/>
    <n v="0"/>
    <n v="0"/>
    <n v="8.19"/>
    <n v="17.170000000000002"/>
    <n v="20.02"/>
    <n v="0"/>
    <n v="0"/>
    <n v="290.57"/>
    <n v="287.72000000000003"/>
    <n v="0"/>
    <n v="0"/>
    <n v="0"/>
    <n v="0"/>
    <n v="0"/>
  </r>
  <r>
    <s v="32-L00-G07"/>
    <x v="4"/>
    <x v="274"/>
    <x v="201"/>
    <n v="19.309999999999999"/>
    <x v="4"/>
    <x v="0"/>
    <x v="1646"/>
    <s v="GILBERT SL-95-40    "/>
    <s v=" "/>
    <s v=" "/>
    <x v="4"/>
    <x v="274"/>
    <x v="201"/>
    <n v="317122"/>
    <n v="0"/>
    <s v=" "/>
    <s v=" "/>
    <n v="30100000"/>
    <n v="24.3"/>
    <n v="0"/>
    <n v="0"/>
    <n v="24.3"/>
    <n v="19.309999999999999"/>
    <n v="0"/>
    <n v="0"/>
    <n v="0"/>
    <n v="963.85"/>
    <n v="983.16"/>
    <n v="13.37"/>
    <n v="0"/>
    <n v="0"/>
    <n v="13.37"/>
    <n v="24.3"/>
    <n v="0"/>
    <n v="0"/>
    <n v="0"/>
    <n v="939.55"/>
    <n v="963.85"/>
    <n v="0"/>
    <n v="0"/>
    <n v="0"/>
    <n v="0"/>
    <n v="0"/>
  </r>
  <r>
    <s v="32-L00-G08"/>
    <x v="4"/>
    <x v="274"/>
    <x v="202"/>
    <n v="16.559999999999999"/>
    <x v="4"/>
    <x v="0"/>
    <x v="1647"/>
    <s v="GILBERT SL-95-41    "/>
    <s v=" "/>
    <s v=" "/>
    <x v="4"/>
    <x v="274"/>
    <x v="202"/>
    <n v="317122"/>
    <n v="0"/>
    <s v=" "/>
    <s v=" "/>
    <n v="30100000"/>
    <n v="27.06"/>
    <n v="0"/>
    <n v="0"/>
    <n v="27.06"/>
    <n v="16.559999999999999"/>
    <n v="0"/>
    <n v="0"/>
    <n v="0"/>
    <n v="601.47"/>
    <n v="618.03"/>
    <n v="3.66"/>
    <n v="0"/>
    <n v="0"/>
    <n v="3.66"/>
    <n v="27.06"/>
    <n v="0"/>
    <n v="0"/>
    <n v="0"/>
    <n v="574.41"/>
    <n v="601.47"/>
    <n v="0"/>
    <n v="0"/>
    <n v="0"/>
    <n v="0"/>
    <n v="0"/>
  </r>
  <r>
    <s v="32-L00-G09"/>
    <x v="4"/>
    <x v="274"/>
    <x v="203"/>
    <n v="32.15"/>
    <x v="4"/>
    <x v="0"/>
    <x v="1648"/>
    <s v="PEORIA #48          "/>
    <s v=" "/>
    <s v=" "/>
    <x v="4"/>
    <x v="274"/>
    <x v="203"/>
    <n v="317500"/>
    <n v="0"/>
    <s v=" "/>
    <s v=" "/>
    <n v="30100000"/>
    <n v="130.09"/>
    <n v="0"/>
    <n v="0"/>
    <n v="130.09"/>
    <n v="32.15"/>
    <n v="0"/>
    <n v="0"/>
    <n v="0"/>
    <n v="1756.22"/>
    <n v="1788.37"/>
    <n v="43.25"/>
    <n v="0"/>
    <n v="0"/>
    <n v="43.25"/>
    <n v="130.09"/>
    <n v="0"/>
    <n v="0"/>
    <n v="0"/>
    <n v="1626.13"/>
    <n v="1756.22"/>
    <n v="0"/>
    <n v="0"/>
    <n v="0"/>
    <n v="0"/>
    <n v="0"/>
  </r>
  <r>
    <s v="32-L00-G10"/>
    <x v="4"/>
    <x v="274"/>
    <x v="204"/>
    <n v="0"/>
    <x v="4"/>
    <x v="0"/>
    <x v="1649"/>
    <s v="SL-9601-538         "/>
    <s v=" "/>
    <s v=" "/>
    <x v="4"/>
    <x v="274"/>
    <x v="204"/>
    <n v="318122"/>
    <n v="0"/>
    <s v=" "/>
    <s v=" "/>
    <n v="30100000"/>
    <n v="0"/>
    <n v="0"/>
    <n v="0"/>
    <n v="0"/>
    <n v="0"/>
    <n v="0"/>
    <n v="0"/>
    <n v="0"/>
    <n v="0"/>
    <n v="0"/>
    <n v="0"/>
    <n v="0"/>
    <n v="0"/>
    <n v="0"/>
    <n v="0"/>
    <n v="0"/>
    <n v="0"/>
    <n v="0"/>
    <n v="0"/>
    <n v="0"/>
    <n v="0"/>
    <n v="0"/>
    <n v="0"/>
    <n v="0"/>
    <n v="0"/>
  </r>
  <r>
    <s v="32-L00-G11"/>
    <x v="4"/>
    <x v="274"/>
    <x v="205"/>
    <n v="54"/>
    <x v="4"/>
    <x v="0"/>
    <x v="1650"/>
    <s v="GILBERT SL-96-02    "/>
    <s v=" "/>
    <s v=" "/>
    <x v="4"/>
    <x v="274"/>
    <x v="205"/>
    <n v="317122"/>
    <n v="0"/>
    <s v=" "/>
    <s v=" "/>
    <n v="30100000"/>
    <n v="54.06"/>
    <n v="0"/>
    <n v="0"/>
    <n v="54.06"/>
    <n v="54"/>
    <n v="22.66"/>
    <n v="0"/>
    <n v="0"/>
    <n v="1663.26"/>
    <n v="1694.6"/>
    <n v="77.44"/>
    <n v="0"/>
    <n v="0"/>
    <n v="77.44"/>
    <n v="54.06"/>
    <n v="22.66"/>
    <n v="0"/>
    <n v="0"/>
    <n v="1609.2"/>
    <n v="1640.6"/>
    <n v="0"/>
    <n v="0"/>
    <n v="0"/>
    <n v="0"/>
    <n v="0"/>
  </r>
  <r>
    <s v="32-L00-G12"/>
    <x v="4"/>
    <x v="274"/>
    <x v="206"/>
    <n v="58.45"/>
    <x v="4"/>
    <x v="0"/>
    <x v="1651"/>
    <s v="GILBERT SL-96-04    "/>
    <s v=" "/>
    <s v=" "/>
    <x v="4"/>
    <x v="274"/>
    <x v="206"/>
    <n v="317122"/>
    <n v="0"/>
    <s v=" "/>
    <s v=" "/>
    <n v="30100000"/>
    <n v="222.07"/>
    <n v="0"/>
    <n v="0"/>
    <n v="222.07"/>
    <n v="58.45"/>
    <n v="26.26"/>
    <n v="0"/>
    <n v="0"/>
    <n v="2673.51"/>
    <n v="2705.7"/>
    <n v="53.26"/>
    <n v="0"/>
    <n v="0"/>
    <n v="53.26"/>
    <n v="222.07"/>
    <n v="26.26"/>
    <n v="0"/>
    <n v="0"/>
    <n v="2451.44"/>
    <n v="2647.25"/>
    <n v="0"/>
    <n v="0"/>
    <n v="0"/>
    <n v="0"/>
    <n v="0"/>
  </r>
  <r>
    <s v="32-L00-G13"/>
    <x v="4"/>
    <x v="274"/>
    <x v="207"/>
    <n v="42.03"/>
    <x v="4"/>
    <x v="0"/>
    <x v="1652"/>
    <s v="GILBERT SL-96-05    "/>
    <s v=" "/>
    <s v=" "/>
    <x v="4"/>
    <x v="274"/>
    <x v="207"/>
    <n v="317122"/>
    <n v="0"/>
    <s v=" "/>
    <s v=" "/>
    <n v="30100000"/>
    <n v="90.89"/>
    <n v="0"/>
    <n v="0"/>
    <n v="90.89"/>
    <n v="42.03"/>
    <n v="0"/>
    <n v="0"/>
    <n v="0"/>
    <n v="1311.55"/>
    <n v="1353.58"/>
    <n v="12.17"/>
    <n v="0"/>
    <n v="0"/>
    <n v="12.17"/>
    <n v="90.89"/>
    <n v="0"/>
    <n v="0"/>
    <n v="0"/>
    <n v="1220.6600000000001"/>
    <n v="1311.55"/>
    <n v="0"/>
    <n v="0"/>
    <n v="0"/>
    <n v="0"/>
    <n v="0"/>
  </r>
  <r>
    <s v="32-L00-G14"/>
    <x v="4"/>
    <x v="274"/>
    <x v="208"/>
    <n v="42.52"/>
    <x v="4"/>
    <x v="0"/>
    <x v="1653"/>
    <s v="GILBERT SL-96-06    "/>
    <s v=" "/>
    <s v=" "/>
    <x v="4"/>
    <x v="274"/>
    <x v="208"/>
    <n v="317122"/>
    <n v="0"/>
    <s v=" "/>
    <s v=" "/>
    <n v="30100000"/>
    <n v="68.53"/>
    <n v="0"/>
    <n v="0"/>
    <n v="68.53"/>
    <n v="42.52"/>
    <n v="0"/>
    <n v="0"/>
    <n v="0"/>
    <n v="1457.43"/>
    <n v="1499.95"/>
    <n v="26.27"/>
    <n v="0"/>
    <n v="0"/>
    <n v="26.27"/>
    <n v="68.53"/>
    <n v="0"/>
    <n v="0"/>
    <n v="0"/>
    <n v="1388.9"/>
    <n v="1457.43"/>
    <n v="0"/>
    <n v="0"/>
    <n v="0"/>
    <n v="0"/>
    <n v="0"/>
  </r>
  <r>
    <s v="32-L00-G15"/>
    <x v="4"/>
    <x v="274"/>
    <x v="209"/>
    <n v="7.92"/>
    <x v="4"/>
    <x v="0"/>
    <x v="1654"/>
    <s v="GILBERT SL-96-07    "/>
    <s v=" "/>
    <s v=" "/>
    <x v="4"/>
    <x v="274"/>
    <x v="209"/>
    <n v="317122"/>
    <n v="0"/>
    <s v=" "/>
    <s v=" "/>
    <n v="30100000"/>
    <n v="17.97"/>
    <n v="0"/>
    <n v="0"/>
    <n v="17.97"/>
    <n v="7.92"/>
    <n v="7.98"/>
    <n v="0"/>
    <n v="0"/>
    <n v="196.46"/>
    <n v="196.4"/>
    <n v="5.69"/>
    <n v="0"/>
    <n v="0"/>
    <n v="5.69"/>
    <n v="17.97"/>
    <n v="7.98"/>
    <n v="0"/>
    <n v="0"/>
    <n v="178.49"/>
    <n v="188.48"/>
    <n v="0"/>
    <n v="0"/>
    <n v="0"/>
    <n v="0"/>
    <n v="0"/>
  </r>
  <r>
    <s v="32-L00-G16"/>
    <x v="4"/>
    <x v="274"/>
    <x v="210"/>
    <n v="44.39"/>
    <x v="4"/>
    <x v="0"/>
    <x v="1655"/>
    <s v="PEORIA #46          "/>
    <s v=" "/>
    <s v=" "/>
    <x v="4"/>
    <x v="274"/>
    <x v="210"/>
    <n v="317500"/>
    <n v="0"/>
    <s v=" "/>
    <s v=" "/>
    <n v="30100000"/>
    <n v="243"/>
    <n v="0"/>
    <n v="0"/>
    <n v="243"/>
    <n v="44.39"/>
    <n v="48.99"/>
    <n v="0"/>
    <n v="0"/>
    <n v="1982.38"/>
    <n v="1977.78"/>
    <n v="136.77000000000001"/>
    <n v="0"/>
    <n v="0"/>
    <n v="136.77000000000001"/>
    <n v="243"/>
    <n v="48.99"/>
    <n v="0"/>
    <n v="0"/>
    <n v="1739.38"/>
    <n v="1933.39"/>
    <n v="0"/>
    <n v="0"/>
    <n v="0"/>
    <n v="0"/>
    <n v="0"/>
  </r>
  <r>
    <s v="32-L00-G17"/>
    <x v="4"/>
    <x v="274"/>
    <x v="211"/>
    <n v="42.22"/>
    <x v="4"/>
    <x v="0"/>
    <x v="1656"/>
    <s v="PEORIA #58          "/>
    <s v=" "/>
    <s v=" "/>
    <x v="4"/>
    <x v="274"/>
    <x v="211"/>
    <n v="317500"/>
    <n v="0"/>
    <s v=" "/>
    <s v=" "/>
    <n v="30100000"/>
    <n v="133.22999999999999"/>
    <n v="0"/>
    <n v="0"/>
    <n v="133.22999999999999"/>
    <n v="42.22"/>
    <n v="33.520000000000003"/>
    <n v="0"/>
    <n v="0"/>
    <n v="3374.98"/>
    <n v="3383.68"/>
    <n v="76.55"/>
    <n v="0"/>
    <n v="0"/>
    <n v="76.55"/>
    <n v="133.22999999999999"/>
    <n v="33.520000000000003"/>
    <n v="0"/>
    <n v="0"/>
    <n v="3241.75"/>
    <n v="3341.46"/>
    <n v="0"/>
    <n v="0"/>
    <n v="0"/>
    <n v="0"/>
    <n v="0"/>
  </r>
  <r>
    <s v="32-L00-G18"/>
    <x v="4"/>
    <x v="274"/>
    <x v="212"/>
    <n v="55.82"/>
    <x v="4"/>
    <x v="0"/>
    <x v="1657"/>
    <s v="PEORIA #51          "/>
    <s v=" "/>
    <s v=" "/>
    <x v="4"/>
    <x v="274"/>
    <x v="212"/>
    <n v="317500"/>
    <n v="0"/>
    <s v=" "/>
    <s v=" "/>
    <n v="30100000"/>
    <n v="90.49"/>
    <n v="0"/>
    <n v="0"/>
    <n v="90.49"/>
    <n v="55.82"/>
    <n v="21.85"/>
    <n v="0"/>
    <n v="0"/>
    <n v="1147.53"/>
    <n v="1181.5"/>
    <n v="53.44"/>
    <n v="0"/>
    <n v="0"/>
    <n v="53.44"/>
    <n v="90.49"/>
    <n v="21.85"/>
    <n v="0"/>
    <n v="0"/>
    <n v="1057.04"/>
    <n v="1125.68"/>
    <n v="0"/>
    <n v="0"/>
    <n v="0"/>
    <n v="0"/>
    <n v="0"/>
  </r>
  <r>
    <s v="32-L00-G19"/>
    <x v="4"/>
    <x v="274"/>
    <x v="213"/>
    <n v="8.01"/>
    <x v="4"/>
    <x v="0"/>
    <x v="1658"/>
    <s v="SL 9510-535         "/>
    <s v=" "/>
    <s v=" "/>
    <x v="4"/>
    <x v="274"/>
    <x v="213"/>
    <n v="318122"/>
    <n v="0"/>
    <s v=" "/>
    <s v=" "/>
    <n v="30100000"/>
    <n v="13.47"/>
    <n v="0"/>
    <n v="0"/>
    <n v="13.47"/>
    <n v="8.01"/>
    <n v="2"/>
    <n v="0"/>
    <n v="0"/>
    <n v="212.42"/>
    <n v="218.43"/>
    <n v="8.6"/>
    <n v="0"/>
    <n v="0"/>
    <n v="8.6"/>
    <n v="13.47"/>
    <n v="2"/>
    <n v="0"/>
    <n v="0"/>
    <n v="198.95"/>
    <n v="210.42"/>
    <n v="0"/>
    <n v="0"/>
    <n v="0"/>
    <n v="0"/>
    <n v="0"/>
  </r>
  <r>
    <s v="32-L00-G20"/>
    <x v="4"/>
    <x v="274"/>
    <x v="214"/>
    <n v="182.11"/>
    <x v="4"/>
    <x v="0"/>
    <x v="1659"/>
    <s v="PEORIA #50          "/>
    <s v=" "/>
    <s v=" "/>
    <x v="4"/>
    <x v="274"/>
    <x v="214"/>
    <n v="317500"/>
    <n v="0"/>
    <s v=" "/>
    <s v=" "/>
    <n v="30100000"/>
    <n v="416.98"/>
    <n v="0"/>
    <n v="0"/>
    <n v="416.98"/>
    <n v="182.11"/>
    <n v="34.119999999999997"/>
    <n v="0"/>
    <n v="0"/>
    <n v="7340.04"/>
    <n v="7488.03"/>
    <n v="172.67"/>
    <n v="0"/>
    <n v="0"/>
    <n v="172.67"/>
    <n v="416.98"/>
    <n v="34.119999999999997"/>
    <n v="0"/>
    <n v="0"/>
    <n v="6923.06"/>
    <n v="7305.92"/>
    <n v="0"/>
    <n v="0"/>
    <n v="0"/>
    <n v="0"/>
    <n v="0"/>
  </r>
  <r>
    <s v="32-L00-G21"/>
    <x v="4"/>
    <x v="274"/>
    <x v="215"/>
    <n v="33.71"/>
    <x v="4"/>
    <x v="0"/>
    <x v="1660"/>
    <s v="PEORIA #54          "/>
    <s v=" "/>
    <s v=" "/>
    <x v="4"/>
    <x v="274"/>
    <x v="215"/>
    <n v="317500"/>
    <n v="0"/>
    <s v=" "/>
    <s v=" "/>
    <n v="30100000"/>
    <n v="40.590000000000003"/>
    <n v="0"/>
    <n v="0"/>
    <n v="40.590000000000003"/>
    <n v="33.71"/>
    <n v="4.82"/>
    <n v="0"/>
    <n v="0"/>
    <n v="1126.8499999999999"/>
    <n v="1155.74"/>
    <n v="32.54"/>
    <n v="0"/>
    <n v="0"/>
    <n v="32.54"/>
    <n v="40.590000000000003"/>
    <n v="4.82"/>
    <n v="0"/>
    <n v="0"/>
    <n v="1086.26"/>
    <n v="1122.03"/>
    <n v="0"/>
    <n v="0"/>
    <n v="0"/>
    <n v="0"/>
    <n v="0"/>
  </r>
  <r>
    <s v="32-L00-G22"/>
    <x v="4"/>
    <x v="274"/>
    <x v="216"/>
    <n v="15.81"/>
    <x v="4"/>
    <x v="0"/>
    <x v="1661"/>
    <s v="GILBERT SL-96-08    "/>
    <s v=" "/>
    <s v=" "/>
    <x v="4"/>
    <x v="274"/>
    <x v="216"/>
    <n v="317122"/>
    <n v="0"/>
    <s v=" "/>
    <s v=" "/>
    <n v="30100000"/>
    <n v="75.47"/>
    <n v="0"/>
    <n v="0"/>
    <n v="75.47"/>
    <n v="15.81"/>
    <n v="38.630000000000003"/>
    <n v="0"/>
    <n v="0"/>
    <n v="1618.62"/>
    <n v="1595.8"/>
    <n v="61.74"/>
    <n v="0"/>
    <n v="0"/>
    <n v="61.74"/>
    <n v="75.47"/>
    <n v="38.630000000000003"/>
    <n v="0"/>
    <n v="0"/>
    <n v="1543.15"/>
    <n v="1579.99"/>
    <n v="0"/>
    <n v="0"/>
    <n v="0"/>
    <n v="0"/>
    <n v="0"/>
  </r>
  <r>
    <s v="32-L00-G23"/>
    <x v="4"/>
    <x v="274"/>
    <x v="1205"/>
    <n v="37.299999999999997"/>
    <x v="4"/>
    <x v="0"/>
    <x v="1662"/>
    <s v="GILBERT SL-96-09    "/>
    <s v=" "/>
    <s v=" "/>
    <x v="4"/>
    <x v="274"/>
    <x v="1205"/>
    <n v="317122"/>
    <n v="0"/>
    <s v=" "/>
    <s v=" "/>
    <n v="30100000"/>
    <n v="57.75"/>
    <n v="0"/>
    <n v="0"/>
    <n v="57.75"/>
    <n v="37.299999999999997"/>
    <n v="18.510000000000002"/>
    <n v="0"/>
    <n v="0"/>
    <n v="1056.78"/>
    <n v="1075.57"/>
    <n v="19.57"/>
    <n v="0"/>
    <n v="0"/>
    <n v="19.57"/>
    <n v="57.75"/>
    <n v="18.510000000000002"/>
    <n v="0"/>
    <n v="0"/>
    <n v="999.03"/>
    <n v="1038.27"/>
    <n v="0"/>
    <n v="0"/>
    <n v="0"/>
    <n v="0"/>
    <n v="0"/>
  </r>
  <r>
    <s v="32-L00-G24"/>
    <x v="4"/>
    <x v="274"/>
    <x v="1206"/>
    <n v="0"/>
    <x v="4"/>
    <x v="0"/>
    <x v="1663"/>
    <s v="GILBERT SL-96-10    "/>
    <s v=" "/>
    <s v=" "/>
    <x v="4"/>
    <x v="274"/>
    <x v="1206"/>
    <n v="317122"/>
    <n v="0"/>
    <s v=" "/>
    <s v=" "/>
    <n v="30100000"/>
    <n v="8.16"/>
    <n v="0"/>
    <n v="0"/>
    <n v="8.16"/>
    <n v="0"/>
    <n v="0"/>
    <n v="0"/>
    <n v="0"/>
    <n v="214.78"/>
    <n v="214.78"/>
    <n v="19.52"/>
    <n v="0"/>
    <n v="0"/>
    <n v="19.52"/>
    <n v="8.16"/>
    <n v="0"/>
    <n v="0"/>
    <n v="0"/>
    <n v="206.62"/>
    <n v="214.78"/>
    <n v="0"/>
    <n v="0"/>
    <n v="0"/>
    <n v="0"/>
    <n v="0"/>
  </r>
  <r>
    <s v="32-L00-G25"/>
    <x v="4"/>
    <x v="274"/>
    <x v="1207"/>
    <n v="166.4"/>
    <x v="4"/>
    <x v="0"/>
    <x v="1664"/>
    <s v="PEORIA #57          "/>
    <s v=" "/>
    <s v=" "/>
    <x v="4"/>
    <x v="274"/>
    <x v="1207"/>
    <n v="317500"/>
    <n v="0"/>
    <s v=" "/>
    <s v=" "/>
    <n v="30100000"/>
    <n v="211.39"/>
    <n v="0"/>
    <n v="0"/>
    <n v="211.39"/>
    <n v="166.4"/>
    <n v="84.27"/>
    <n v="0"/>
    <n v="0"/>
    <n v="5128.6099999999997"/>
    <n v="5210.74"/>
    <n v="78.2"/>
    <n v="0"/>
    <n v="0"/>
    <n v="78.2"/>
    <n v="211.39"/>
    <n v="84.27"/>
    <n v="0"/>
    <n v="0"/>
    <n v="4917.22"/>
    <n v="5044.34"/>
    <n v="0"/>
    <n v="0"/>
    <n v="0"/>
    <n v="0"/>
    <n v="0"/>
  </r>
  <r>
    <s v="32-L00-G26"/>
    <x v="4"/>
    <x v="274"/>
    <x v="1208"/>
    <n v="28.25"/>
    <x v="4"/>
    <x v="0"/>
    <x v="1665"/>
    <s v="GILBERT SL-96-11    "/>
    <s v=" "/>
    <s v=" "/>
    <x v="4"/>
    <x v="274"/>
    <x v="1208"/>
    <n v="317122"/>
    <n v="0"/>
    <s v=" "/>
    <s v=" "/>
    <n v="30100000"/>
    <n v="133.72999999999999"/>
    <n v="0"/>
    <n v="0"/>
    <n v="133.72999999999999"/>
    <n v="28.25"/>
    <n v="7.44"/>
    <n v="0"/>
    <n v="0"/>
    <n v="2160.2800000000002"/>
    <n v="2181.09"/>
    <n v="23.46"/>
    <n v="0"/>
    <n v="0"/>
    <n v="23.46"/>
    <n v="133.72999999999999"/>
    <n v="7.44"/>
    <n v="0"/>
    <n v="0"/>
    <n v="2026.55"/>
    <n v="2152.84"/>
    <n v="0"/>
    <n v="0"/>
    <n v="0"/>
    <n v="0"/>
    <n v="0"/>
  </r>
  <r>
    <s v="32-L00-G27"/>
    <x v="4"/>
    <x v="274"/>
    <x v="1209"/>
    <n v="21.36"/>
    <x v="4"/>
    <x v="0"/>
    <x v="1666"/>
    <s v="PEORIA #40          "/>
    <s v=" "/>
    <s v=" "/>
    <x v="4"/>
    <x v="274"/>
    <x v="1209"/>
    <n v="317500"/>
    <n v="0"/>
    <s v=" "/>
    <s v=" "/>
    <n v="30100000"/>
    <n v="59.35"/>
    <n v="0"/>
    <n v="0"/>
    <n v="59.35"/>
    <n v="21.36"/>
    <n v="8.51"/>
    <n v="0"/>
    <n v="0"/>
    <n v="603.29999999999995"/>
    <n v="616.15"/>
    <n v="37.659999999999997"/>
    <n v="0"/>
    <n v="0"/>
    <n v="37.659999999999997"/>
    <n v="59.35"/>
    <n v="8.51"/>
    <n v="0"/>
    <n v="0"/>
    <n v="543.95000000000005"/>
    <n v="594.79"/>
    <n v="0"/>
    <n v="0"/>
    <n v="0"/>
    <n v="0"/>
    <n v="0"/>
  </r>
  <r>
    <s v="32-L00-G28"/>
    <x v="4"/>
    <x v="274"/>
    <x v="1210"/>
    <n v="30.3"/>
    <x v="4"/>
    <x v="0"/>
    <x v="1667"/>
    <s v="PEORIA #63          "/>
    <s v=" "/>
    <s v=" "/>
    <x v="4"/>
    <x v="274"/>
    <x v="1210"/>
    <n v="317500"/>
    <n v="0"/>
    <s v=" "/>
    <s v=" "/>
    <n v="30100000"/>
    <n v="105.88"/>
    <n v="0"/>
    <n v="0"/>
    <n v="105.88"/>
    <n v="30.3"/>
    <n v="26.89"/>
    <n v="0"/>
    <n v="0"/>
    <n v="1890.55"/>
    <n v="1893.96"/>
    <n v="35.28"/>
    <n v="0"/>
    <n v="0"/>
    <n v="35.28"/>
    <n v="105.88"/>
    <n v="26.89"/>
    <n v="0"/>
    <n v="0"/>
    <n v="1784.67"/>
    <n v="1863.66"/>
    <n v="0"/>
    <n v="0"/>
    <n v="0"/>
    <n v="0"/>
    <n v="0"/>
  </r>
  <r>
    <s v="32-L00-G29"/>
    <x v="4"/>
    <x v="274"/>
    <x v="1211"/>
    <n v="17.28"/>
    <x v="4"/>
    <x v="0"/>
    <x v="1668"/>
    <s v="PEORIA #47          "/>
    <s v=" "/>
    <s v=" "/>
    <x v="4"/>
    <x v="274"/>
    <x v="1211"/>
    <n v="317500"/>
    <n v="0"/>
    <s v=" "/>
    <s v=" "/>
    <n v="30100000"/>
    <n v="24.71"/>
    <n v="0"/>
    <n v="0"/>
    <n v="24.71"/>
    <n v="17.28"/>
    <n v="0"/>
    <n v="0"/>
    <n v="0"/>
    <n v="610.84"/>
    <n v="628.12"/>
    <n v="17.64"/>
    <n v="0"/>
    <n v="0"/>
    <n v="17.64"/>
    <n v="24.71"/>
    <n v="0"/>
    <n v="0"/>
    <n v="0"/>
    <n v="586.13"/>
    <n v="610.84"/>
    <n v="0"/>
    <n v="0"/>
    <n v="0"/>
    <n v="0"/>
    <n v="0"/>
  </r>
  <r>
    <s v="32-L00-G30"/>
    <x v="4"/>
    <x v="274"/>
    <x v="1212"/>
    <n v="58.88"/>
    <x v="4"/>
    <x v="0"/>
    <x v="1669"/>
    <s v="GILBERT SL-96-17    "/>
    <s v=" "/>
    <s v=" "/>
    <x v="4"/>
    <x v="274"/>
    <x v="1212"/>
    <n v="317122"/>
    <n v="0"/>
    <s v=" "/>
    <s v=" "/>
    <n v="30100000"/>
    <n v="148.76"/>
    <n v="0"/>
    <n v="0"/>
    <n v="148.76"/>
    <n v="58.88"/>
    <n v="35.39"/>
    <n v="0"/>
    <n v="0"/>
    <n v="1517.64"/>
    <n v="1541.13"/>
    <n v="21.56"/>
    <n v="0"/>
    <n v="0"/>
    <n v="21.56"/>
    <n v="148.76"/>
    <n v="35.39"/>
    <n v="0"/>
    <n v="0"/>
    <n v="1368.88"/>
    <n v="1482.25"/>
    <n v="0"/>
    <n v="0"/>
    <n v="0"/>
    <n v="0"/>
    <n v="0"/>
  </r>
  <r>
    <s v="32-L00-G31"/>
    <x v="4"/>
    <x v="274"/>
    <x v="1213"/>
    <n v="33.97"/>
    <x v="4"/>
    <x v="0"/>
    <x v="1670"/>
    <s v="GILBERT SL-96-12    "/>
    <s v=" "/>
    <s v=" "/>
    <x v="4"/>
    <x v="274"/>
    <x v="1213"/>
    <n v="317122"/>
    <n v="0"/>
    <s v=" "/>
    <s v=" "/>
    <n v="30100000"/>
    <n v="21.24"/>
    <n v="0"/>
    <n v="0"/>
    <n v="21.24"/>
    <n v="33.97"/>
    <n v="0"/>
    <n v="0"/>
    <n v="0"/>
    <n v="722.1"/>
    <n v="756.07"/>
    <n v="14.51"/>
    <n v="0"/>
    <n v="0"/>
    <n v="14.51"/>
    <n v="21.24"/>
    <n v="0"/>
    <n v="0"/>
    <n v="0"/>
    <n v="700.86"/>
    <n v="722.1"/>
    <n v="0"/>
    <n v="0"/>
    <n v="0"/>
    <n v="0"/>
    <n v="0"/>
  </r>
  <r>
    <s v="32-L00-G32"/>
    <x v="4"/>
    <x v="274"/>
    <x v="1214"/>
    <n v="20.86"/>
    <x v="4"/>
    <x v="0"/>
    <x v="1671"/>
    <s v="SL 9604-539         "/>
    <s v=" "/>
    <s v=" "/>
    <x v="4"/>
    <x v="274"/>
    <x v="1214"/>
    <n v="318122"/>
    <n v="0"/>
    <s v=" "/>
    <s v=" "/>
    <n v="30100000"/>
    <n v="78.400000000000006"/>
    <n v="0"/>
    <n v="0"/>
    <n v="78.400000000000006"/>
    <n v="20.86"/>
    <n v="3"/>
    <n v="0"/>
    <n v="0"/>
    <n v="1052.17"/>
    <n v="1070.03"/>
    <n v="49.65"/>
    <n v="0"/>
    <n v="0"/>
    <n v="49.65"/>
    <n v="78.400000000000006"/>
    <n v="3"/>
    <n v="0"/>
    <n v="0"/>
    <n v="973.77"/>
    <n v="1049.17"/>
    <n v="0"/>
    <n v="0"/>
    <n v="0"/>
    <n v="0"/>
    <n v="0"/>
  </r>
  <r>
    <s v="32-L00-G33"/>
    <x v="4"/>
    <x v="274"/>
    <x v="1215"/>
    <n v="38.47"/>
    <x v="4"/>
    <x v="0"/>
    <x v="1672"/>
    <s v="SL 9607-542         "/>
    <s v=" "/>
    <s v=" "/>
    <x v="4"/>
    <x v="274"/>
    <x v="1215"/>
    <n v="318122"/>
    <n v="0"/>
    <s v=" "/>
    <s v=" "/>
    <n v="30100000"/>
    <n v="45.74"/>
    <n v="0"/>
    <n v="0"/>
    <n v="45.74"/>
    <n v="38.47"/>
    <n v="22.27"/>
    <n v="0"/>
    <n v="0"/>
    <n v="893.19"/>
    <n v="909.39"/>
    <n v="6.62"/>
    <n v="0"/>
    <n v="0"/>
    <n v="6.62"/>
    <n v="45.74"/>
    <n v="22.27"/>
    <n v="0"/>
    <n v="0"/>
    <n v="847.45"/>
    <n v="870.92"/>
    <n v="0"/>
    <n v="0"/>
    <n v="0"/>
    <n v="0"/>
    <n v="0"/>
  </r>
  <r>
    <s v="32-L00-G34"/>
    <x v="4"/>
    <x v="274"/>
    <x v="1216"/>
    <n v="16.48"/>
    <x v="4"/>
    <x v="0"/>
    <x v="1673"/>
    <s v="PEORIA #61          "/>
    <s v=" "/>
    <s v=" "/>
    <x v="4"/>
    <x v="274"/>
    <x v="1216"/>
    <n v="317500"/>
    <n v="0"/>
    <s v=" "/>
    <s v=" "/>
    <n v="30100000"/>
    <n v="12.93"/>
    <n v="0"/>
    <n v="0"/>
    <n v="12.93"/>
    <n v="16.48"/>
    <n v="0"/>
    <n v="0"/>
    <n v="0"/>
    <n v="390.61"/>
    <n v="407.09"/>
    <n v="0"/>
    <n v="0"/>
    <n v="0"/>
    <n v="0"/>
    <n v="12.93"/>
    <n v="0"/>
    <n v="0"/>
    <n v="0"/>
    <n v="377.68"/>
    <n v="390.61"/>
    <n v="0"/>
    <n v="0"/>
    <n v="0"/>
    <n v="0"/>
    <n v="0"/>
  </r>
  <r>
    <s v="32-L00-G35"/>
    <x v="4"/>
    <x v="274"/>
    <x v="1217"/>
    <n v="0"/>
    <x v="4"/>
    <x v="0"/>
    <x v="1674"/>
    <s v="PEORIA #62          "/>
    <s v=" "/>
    <s v=" "/>
    <x v="4"/>
    <x v="274"/>
    <x v="1217"/>
    <n v="317500"/>
    <n v="0"/>
    <s v=" "/>
    <s v=" "/>
    <n v="30100000"/>
    <n v="49.14"/>
    <n v="0"/>
    <n v="0"/>
    <n v="49.14"/>
    <n v="0"/>
    <n v="0"/>
    <n v="0"/>
    <n v="0"/>
    <n v="984.67"/>
    <n v="984.67"/>
    <n v="10.18"/>
    <n v="0"/>
    <n v="0"/>
    <n v="10.18"/>
    <n v="49.14"/>
    <n v="0"/>
    <n v="0"/>
    <n v="0"/>
    <n v="935.53"/>
    <n v="984.67"/>
    <n v="0"/>
    <n v="0"/>
    <n v="0"/>
    <n v="0"/>
    <n v="0"/>
  </r>
  <r>
    <s v="32-L00-G36"/>
    <x v="4"/>
    <x v="274"/>
    <x v="1218"/>
    <n v="15.68"/>
    <x v="4"/>
    <x v="0"/>
    <x v="1675"/>
    <s v="SL 9609-545         "/>
    <s v=" "/>
    <s v=" "/>
    <x v="4"/>
    <x v="274"/>
    <x v="1218"/>
    <n v="318122"/>
    <n v="0"/>
    <s v=" "/>
    <s v=" "/>
    <n v="30100000"/>
    <n v="79.39"/>
    <n v="0"/>
    <n v="0"/>
    <n v="79.39"/>
    <n v="15.68"/>
    <n v="5.42"/>
    <n v="0"/>
    <n v="0"/>
    <n v="771.12"/>
    <n v="781.38"/>
    <n v="15.22"/>
    <n v="0"/>
    <n v="0"/>
    <n v="15.22"/>
    <n v="79.39"/>
    <n v="5.42"/>
    <n v="0"/>
    <n v="0"/>
    <n v="691.73"/>
    <n v="765.7"/>
    <n v="0"/>
    <n v="0"/>
    <n v="0"/>
    <n v="0"/>
    <n v="0"/>
  </r>
  <r>
    <s v="32-L00-G37"/>
    <x v="4"/>
    <x v="274"/>
    <x v="1219"/>
    <n v="37.32"/>
    <x v="4"/>
    <x v="0"/>
    <x v="1676"/>
    <s v="SL 9609-546         "/>
    <s v=" "/>
    <s v=" "/>
    <x v="4"/>
    <x v="274"/>
    <x v="1219"/>
    <n v="318122"/>
    <n v="0"/>
    <s v=" "/>
    <s v=" "/>
    <n v="30100000"/>
    <n v="35.19"/>
    <n v="0"/>
    <n v="0"/>
    <n v="35.19"/>
    <n v="37.32"/>
    <n v="0"/>
    <n v="0"/>
    <n v="0"/>
    <n v="793.42"/>
    <n v="830.74"/>
    <n v="38.659999999999997"/>
    <n v="0"/>
    <n v="0"/>
    <n v="38.659999999999997"/>
    <n v="35.19"/>
    <n v="0"/>
    <n v="0"/>
    <n v="0"/>
    <n v="758.23"/>
    <n v="793.42"/>
    <n v="0"/>
    <n v="0"/>
    <n v="0"/>
    <n v="0"/>
    <n v="0"/>
  </r>
  <r>
    <s v="32-L00-G38"/>
    <x v="4"/>
    <x v="274"/>
    <x v="1220"/>
    <n v="0"/>
    <x v="4"/>
    <x v="0"/>
    <x v="1677"/>
    <s v="SL 9606-541         "/>
    <s v=" "/>
    <s v=" "/>
    <x v="4"/>
    <x v="274"/>
    <x v="1220"/>
    <n v="318122"/>
    <n v="0"/>
    <s v=" "/>
    <s v=" "/>
    <n v="30100000"/>
    <n v="0"/>
    <n v="0"/>
    <n v="0"/>
    <n v="0"/>
    <n v="0"/>
    <n v="0"/>
    <n v="0"/>
    <n v="0"/>
    <n v="0"/>
    <n v="0"/>
    <n v="0"/>
    <n v="0"/>
    <n v="0"/>
    <n v="0"/>
    <n v="0"/>
    <n v="0"/>
    <n v="0"/>
    <n v="0"/>
    <n v="0"/>
    <n v="0"/>
    <n v="0"/>
    <n v="0"/>
    <n v="0"/>
    <n v="0"/>
    <n v="0"/>
  </r>
  <r>
    <s v="32-L00-G39"/>
    <x v="4"/>
    <x v="274"/>
    <x v="1221"/>
    <n v="0"/>
    <x v="4"/>
    <x v="0"/>
    <x v="1678"/>
    <s v="GILBERT SL-96-21    "/>
    <s v=" "/>
    <s v=" "/>
    <x v="4"/>
    <x v="274"/>
    <x v="1221"/>
    <n v="317122"/>
    <n v="0"/>
    <s v=" "/>
    <s v=" "/>
    <n v="30100000"/>
    <n v="15.02"/>
    <n v="0"/>
    <n v="0"/>
    <n v="15.02"/>
    <n v="0"/>
    <n v="0"/>
    <n v="0"/>
    <n v="0"/>
    <n v="225.78"/>
    <n v="225.78"/>
    <n v="0"/>
    <n v="0"/>
    <n v="0"/>
    <n v="0"/>
    <n v="15.02"/>
    <n v="0"/>
    <n v="0"/>
    <n v="0"/>
    <n v="210.76"/>
    <n v="225.78"/>
    <n v="0"/>
    <n v="0"/>
    <n v="0"/>
    <n v="0"/>
    <n v="0"/>
  </r>
  <r>
    <s v="32-L00-G40"/>
    <x v="4"/>
    <x v="274"/>
    <x v="1222"/>
    <n v="28.62"/>
    <x v="4"/>
    <x v="0"/>
    <x v="1679"/>
    <s v="PEORIA #59          "/>
    <s v=" "/>
    <s v=" "/>
    <x v="4"/>
    <x v="274"/>
    <x v="1222"/>
    <n v="317500"/>
    <n v="0"/>
    <s v=" "/>
    <s v=" "/>
    <n v="30100000"/>
    <n v="62.36"/>
    <n v="0"/>
    <n v="0"/>
    <n v="62.36"/>
    <n v="28.62"/>
    <n v="7.26"/>
    <n v="0"/>
    <n v="0"/>
    <n v="1400.45"/>
    <n v="1421.81"/>
    <n v="42.92"/>
    <n v="0"/>
    <n v="0"/>
    <n v="42.92"/>
    <n v="62.36"/>
    <n v="7.26"/>
    <n v="0"/>
    <n v="0"/>
    <n v="1338.09"/>
    <n v="1393.19"/>
    <n v="0"/>
    <n v="0"/>
    <n v="0"/>
    <n v="0"/>
    <n v="0"/>
  </r>
  <r>
    <s v="32-L00-G41"/>
    <x v="4"/>
    <x v="274"/>
    <x v="1223"/>
    <n v="2305.96"/>
    <x v="4"/>
    <x v="0"/>
    <x v="1680"/>
    <s v="104TH PL SL DIST    "/>
    <s v=" "/>
    <s v=" "/>
    <x v="4"/>
    <x v="274"/>
    <x v="1223"/>
    <n v="319122"/>
    <n v="0"/>
    <s v=" "/>
    <s v=" "/>
    <s v="32L00G41"/>
    <n v="2305.96"/>
    <n v="0"/>
    <n v="0"/>
    <n v="0"/>
    <n v="0"/>
    <n v="2297.77"/>
    <n v="0"/>
    <n v="0"/>
    <n v="2.9"/>
    <n v="11.09"/>
    <n v="2302.4499999999998"/>
    <n v="0"/>
    <n v="0"/>
    <n v="0"/>
    <n v="3.51"/>
    <n v="2297.77"/>
    <n v="0"/>
    <n v="0"/>
    <n v="2.9"/>
    <n v="11.09"/>
    <n v="0"/>
    <n v="0"/>
    <n v="0"/>
    <n v="0"/>
    <n v="0"/>
  </r>
  <r>
    <s v="32-L00-G42"/>
    <x v="4"/>
    <x v="274"/>
    <x v="1224"/>
    <n v="134.28"/>
    <x v="4"/>
    <x v="0"/>
    <x v="1681"/>
    <s v="GILBERT SL-96-16    "/>
    <s v=" "/>
    <s v=" "/>
    <x v="4"/>
    <x v="274"/>
    <x v="1224"/>
    <n v="317122"/>
    <n v="0"/>
    <s v=" "/>
    <s v=" "/>
    <n v="30100000"/>
    <n v="235.37"/>
    <n v="0"/>
    <n v="0"/>
    <n v="235.37"/>
    <n v="134.28"/>
    <n v="28.4"/>
    <n v="0"/>
    <n v="0"/>
    <n v="3738.43"/>
    <n v="3844.31"/>
    <n v="53.43"/>
    <n v="0"/>
    <n v="0"/>
    <n v="53.43"/>
    <n v="235.37"/>
    <n v="28.4"/>
    <n v="0"/>
    <n v="0"/>
    <n v="3503.06"/>
    <n v="3710.03"/>
    <n v="0"/>
    <n v="0"/>
    <n v="0"/>
    <n v="0"/>
    <n v="0"/>
  </r>
  <r>
    <s v="32-L00-G43"/>
    <x v="4"/>
    <x v="274"/>
    <x v="1225"/>
    <n v="1611.73"/>
    <x v="4"/>
    <x v="0"/>
    <x v="1682"/>
    <s v="LITCHFIELD VISTA SL "/>
    <s v=" "/>
    <s v=" "/>
    <x v="4"/>
    <x v="274"/>
    <x v="1225"/>
    <n v="319122"/>
    <n v="0"/>
    <s v=" "/>
    <s v=" "/>
    <s v="32L00G43"/>
    <n v="1768.78"/>
    <n v="0"/>
    <n v="0"/>
    <n v="196.07"/>
    <n v="39.020000000000003"/>
    <n v="1476.34"/>
    <n v="0"/>
    <n v="0"/>
    <n v="1935.63"/>
    <n v="2071.02"/>
    <n v="1675.83"/>
    <n v="0"/>
    <n v="0"/>
    <n v="196.07"/>
    <n v="289.02"/>
    <n v="1476.34"/>
    <n v="0"/>
    <n v="0"/>
    <n v="1739.56"/>
    <n v="2032"/>
    <n v="0"/>
    <n v="0"/>
    <n v="0"/>
    <n v="0"/>
    <n v="0"/>
  </r>
  <r>
    <s v="32-L00-G44"/>
    <x v="4"/>
    <x v="274"/>
    <x v="1226"/>
    <n v="17.37"/>
    <x v="4"/>
    <x v="0"/>
    <x v="1683"/>
    <s v="GILBERT SL-96-22    "/>
    <s v=" "/>
    <s v=" "/>
    <x v="4"/>
    <x v="274"/>
    <x v="1226"/>
    <n v="317122"/>
    <n v="0"/>
    <s v=" "/>
    <s v=" "/>
    <n v="30100000"/>
    <n v="39.86"/>
    <n v="0"/>
    <n v="0"/>
    <n v="39.86"/>
    <n v="17.37"/>
    <n v="6.9"/>
    <n v="0"/>
    <n v="0"/>
    <n v="828.75"/>
    <n v="839.22"/>
    <n v="18.89"/>
    <n v="0"/>
    <n v="0"/>
    <n v="18.89"/>
    <n v="39.86"/>
    <n v="6.9"/>
    <n v="0"/>
    <n v="0"/>
    <n v="788.89"/>
    <n v="821.85"/>
    <n v="0"/>
    <n v="0"/>
    <n v="0"/>
    <n v="0"/>
    <n v="0"/>
  </r>
  <r>
    <s v="32-L00-G45"/>
    <x v="4"/>
    <x v="274"/>
    <x v="1227"/>
    <n v="0.12"/>
    <x v="4"/>
    <x v="0"/>
    <x v="1684"/>
    <s v="GILBERT SL-96-26    "/>
    <s v=" "/>
    <s v=" "/>
    <x v="4"/>
    <x v="274"/>
    <x v="1227"/>
    <n v="317122"/>
    <n v="0"/>
    <s v=" "/>
    <s v=" "/>
    <n v="30100000"/>
    <n v="72.3"/>
    <n v="0"/>
    <n v="0"/>
    <n v="72.3"/>
    <n v="0.12"/>
    <n v="0"/>
    <n v="0"/>
    <n v="0"/>
    <n v="685.99"/>
    <n v="686.11"/>
    <n v="18.79"/>
    <n v="0"/>
    <n v="0"/>
    <n v="18.79"/>
    <n v="72.3"/>
    <n v="0"/>
    <n v="0"/>
    <n v="0"/>
    <n v="613.69000000000005"/>
    <n v="685.99"/>
    <n v="0"/>
    <n v="0"/>
    <n v="0"/>
    <n v="0"/>
    <n v="0"/>
  </r>
  <r>
    <s v="32-L00-G46"/>
    <x v="4"/>
    <x v="274"/>
    <x v="1228"/>
    <n v="6909.99"/>
    <x v="4"/>
    <x v="0"/>
    <x v="1685"/>
    <s v="SUN CTY GRND SL     "/>
    <s v=" "/>
    <s v=" "/>
    <x v="4"/>
    <x v="274"/>
    <x v="1228"/>
    <n v="316122"/>
    <n v="0"/>
    <s v=" "/>
    <s v=" "/>
    <n v="30100000"/>
    <n v="19558.419999999998"/>
    <n v="0"/>
    <n v="0"/>
    <n v="19558.419999999998"/>
    <n v="6909.99"/>
    <n v="1735.51"/>
    <n v="0"/>
    <n v="0"/>
    <n v="203562.62"/>
    <n v="208737.1"/>
    <n v="13283.12"/>
    <n v="0"/>
    <n v="0"/>
    <n v="13283.12"/>
    <n v="19558.419999999998"/>
    <n v="1735.51"/>
    <n v="0"/>
    <n v="0"/>
    <n v="184004.2"/>
    <n v="201827.11"/>
    <n v="0"/>
    <n v="0"/>
    <n v="0"/>
    <n v="0"/>
    <n v="0"/>
  </r>
  <r>
    <s v="32-L00-G47"/>
    <x v="4"/>
    <x v="274"/>
    <x v="1229"/>
    <n v="44.84"/>
    <x v="4"/>
    <x v="0"/>
    <x v="1686"/>
    <s v="PEORIA #56          "/>
    <s v=" "/>
    <s v=" "/>
    <x v="4"/>
    <x v="274"/>
    <x v="1229"/>
    <n v="317500"/>
    <n v="0"/>
    <s v=" "/>
    <s v=" "/>
    <n v="30100000"/>
    <n v="112.58"/>
    <n v="0"/>
    <n v="0"/>
    <n v="112.58"/>
    <n v="44.84"/>
    <n v="68.489999999999995"/>
    <n v="0"/>
    <n v="0"/>
    <n v="1523.19"/>
    <n v="1499.54"/>
    <n v="61.53"/>
    <n v="0"/>
    <n v="0"/>
    <n v="61.53"/>
    <n v="112.58"/>
    <n v="68.489999999999995"/>
    <n v="0"/>
    <n v="0"/>
    <n v="1410.61"/>
    <n v="1454.7"/>
    <n v="0"/>
    <n v="0"/>
    <n v="0"/>
    <n v="0"/>
    <n v="0"/>
  </r>
  <r>
    <s v="32-L00-G48"/>
    <x v="4"/>
    <x v="274"/>
    <x v="1230"/>
    <n v="14.62"/>
    <x v="4"/>
    <x v="0"/>
    <x v="1687"/>
    <s v="PEORIA #70          "/>
    <s v=" "/>
    <s v=" "/>
    <x v="4"/>
    <x v="274"/>
    <x v="1230"/>
    <n v="317500"/>
    <n v="0"/>
    <s v=" "/>
    <s v=" "/>
    <n v="30100000"/>
    <n v="13.11"/>
    <n v="0"/>
    <n v="0"/>
    <n v="13.11"/>
    <n v="14.62"/>
    <n v="0"/>
    <n v="0"/>
    <n v="0"/>
    <n v="245.01"/>
    <n v="259.63"/>
    <n v="0"/>
    <n v="0"/>
    <n v="0"/>
    <n v="0"/>
    <n v="13.11"/>
    <n v="0"/>
    <n v="0"/>
    <n v="0"/>
    <n v="231.9"/>
    <n v="245.01"/>
    <n v="0"/>
    <n v="0"/>
    <n v="0"/>
    <n v="0"/>
    <n v="0"/>
  </r>
  <r>
    <s v="32-L00-G49"/>
    <x v="4"/>
    <x v="274"/>
    <x v="1231"/>
    <n v="19.04"/>
    <x v="4"/>
    <x v="0"/>
    <x v="1688"/>
    <s v="GILBERT SL-96-31    "/>
    <s v=" "/>
    <s v=" "/>
    <x v="4"/>
    <x v="274"/>
    <x v="1231"/>
    <n v="317122"/>
    <n v="0"/>
    <s v=" "/>
    <s v=" "/>
    <n v="30100000"/>
    <n v="94.26"/>
    <n v="0"/>
    <n v="0"/>
    <n v="94.26"/>
    <n v="19.04"/>
    <n v="5.3"/>
    <n v="0"/>
    <n v="0"/>
    <n v="1478.38"/>
    <n v="1492.12"/>
    <n v="49.69"/>
    <n v="0"/>
    <n v="0"/>
    <n v="49.69"/>
    <n v="94.26"/>
    <n v="5.3"/>
    <n v="0"/>
    <n v="0"/>
    <n v="1384.12"/>
    <n v="1473.08"/>
    <n v="0"/>
    <n v="0"/>
    <n v="0"/>
    <n v="0"/>
    <n v="0"/>
  </r>
  <r>
    <s v="32-L00-G50"/>
    <x v="4"/>
    <x v="274"/>
    <x v="1232"/>
    <n v="11.19"/>
    <x v="4"/>
    <x v="0"/>
    <x v="1689"/>
    <s v="SL 9611-549         "/>
    <s v=" "/>
    <s v=" "/>
    <x v="4"/>
    <x v="274"/>
    <x v="1232"/>
    <n v="318122"/>
    <n v="0"/>
    <s v=" "/>
    <s v=" "/>
    <n v="30100000"/>
    <n v="30.71"/>
    <n v="0"/>
    <n v="0"/>
    <n v="30.71"/>
    <n v="11.19"/>
    <n v="6.28"/>
    <n v="0"/>
    <n v="0"/>
    <n v="677.12"/>
    <n v="682.03"/>
    <n v="20.58"/>
    <n v="0"/>
    <n v="0"/>
    <n v="20.58"/>
    <n v="30.71"/>
    <n v="6.28"/>
    <n v="0"/>
    <n v="0"/>
    <n v="646.41"/>
    <n v="670.84"/>
    <n v="0"/>
    <n v="0"/>
    <n v="0"/>
    <n v="0"/>
    <n v="0"/>
  </r>
  <r>
    <s v="32-L00-G51"/>
    <x v="4"/>
    <x v="274"/>
    <x v="1233"/>
    <n v="13.76"/>
    <x v="4"/>
    <x v="0"/>
    <x v="1690"/>
    <s v="SL 9612-553         "/>
    <s v=" "/>
    <s v=" "/>
    <x v="4"/>
    <x v="274"/>
    <x v="1233"/>
    <n v="318122"/>
    <n v="0"/>
    <s v=" "/>
    <s v=" "/>
    <n v="30100000"/>
    <n v="26.31"/>
    <n v="0"/>
    <n v="0"/>
    <n v="26.31"/>
    <n v="13.76"/>
    <n v="3.68"/>
    <n v="0"/>
    <n v="0"/>
    <n v="299.58"/>
    <n v="309.66000000000003"/>
    <n v="6.6"/>
    <n v="0"/>
    <n v="0"/>
    <n v="6.6"/>
    <n v="26.31"/>
    <n v="3.68"/>
    <n v="0"/>
    <n v="0"/>
    <n v="273.27"/>
    <n v="295.89999999999998"/>
    <n v="0"/>
    <n v="0"/>
    <n v="0"/>
    <n v="0"/>
    <n v="0"/>
  </r>
  <r>
    <s v="32-L00-G52"/>
    <x v="4"/>
    <x v="274"/>
    <x v="1234"/>
    <n v="75.599999999999994"/>
    <x v="4"/>
    <x v="0"/>
    <x v="1691"/>
    <s v="GILBERT SL-96-23    "/>
    <s v=" "/>
    <s v=" "/>
    <x v="4"/>
    <x v="274"/>
    <x v="1234"/>
    <n v="317122"/>
    <n v="0"/>
    <s v=" "/>
    <s v=" "/>
    <n v="30100000"/>
    <n v="147.16999999999999"/>
    <n v="0"/>
    <n v="0"/>
    <n v="147.16999999999999"/>
    <n v="75.599999999999994"/>
    <n v="0"/>
    <n v="0"/>
    <n v="0"/>
    <n v="2747.72"/>
    <n v="2823.32"/>
    <n v="141.29"/>
    <n v="0"/>
    <n v="0"/>
    <n v="141.29"/>
    <n v="147.16999999999999"/>
    <n v="0"/>
    <n v="0"/>
    <n v="0"/>
    <n v="2600.5500000000002"/>
    <n v="2747.72"/>
    <n v="0"/>
    <n v="0"/>
    <n v="0"/>
    <n v="0"/>
    <n v="0"/>
  </r>
  <r>
    <s v="32-L00-G53"/>
    <x v="4"/>
    <x v="274"/>
    <x v="1235"/>
    <n v="0"/>
    <x v="4"/>
    <x v="0"/>
    <x v="1692"/>
    <s v="SL 9510-537         "/>
    <s v=" "/>
    <s v=" "/>
    <x v="4"/>
    <x v="274"/>
    <x v="1235"/>
    <n v="318122"/>
    <n v="0"/>
    <s v=" "/>
    <s v=" "/>
    <n v="30100000"/>
    <n v="3"/>
    <n v="0"/>
    <n v="0"/>
    <n v="3"/>
    <n v="0"/>
    <n v="2.75"/>
    <n v="0"/>
    <n v="0"/>
    <n v="127.61"/>
    <n v="124.86"/>
    <n v="0"/>
    <n v="0"/>
    <n v="0"/>
    <n v="0"/>
    <n v="3"/>
    <n v="2.75"/>
    <n v="0"/>
    <n v="0"/>
    <n v="124.61"/>
    <n v="124.86"/>
    <n v="0"/>
    <n v="0"/>
    <n v="0"/>
    <n v="0"/>
    <n v="0"/>
  </r>
  <r>
    <s v="32-L00-G54"/>
    <x v="4"/>
    <x v="274"/>
    <x v="1236"/>
    <n v="13.16"/>
    <x v="4"/>
    <x v="0"/>
    <x v="1693"/>
    <s v="GILBERT SL-96-19    "/>
    <s v=" "/>
    <s v=" "/>
    <x v="4"/>
    <x v="274"/>
    <x v="1236"/>
    <n v="317122"/>
    <n v="0"/>
    <s v=" "/>
    <s v=" "/>
    <n v="30100000"/>
    <n v="75.319999999999993"/>
    <n v="0"/>
    <n v="0"/>
    <n v="75.319999999999993"/>
    <n v="13.16"/>
    <n v="11.03"/>
    <n v="0"/>
    <n v="0"/>
    <n v="689.87"/>
    <n v="692"/>
    <n v="10.54"/>
    <n v="0"/>
    <n v="0"/>
    <n v="10.54"/>
    <n v="75.319999999999993"/>
    <n v="11.03"/>
    <n v="0"/>
    <n v="0"/>
    <n v="614.54999999999995"/>
    <n v="678.84"/>
    <n v="0"/>
    <n v="0"/>
    <n v="0"/>
    <n v="0"/>
    <n v="0"/>
  </r>
  <r>
    <s v="32-L00-G55"/>
    <x v="4"/>
    <x v="274"/>
    <x v="1237"/>
    <n v="0"/>
    <x v="4"/>
    <x v="0"/>
    <x v="1694"/>
    <s v="SL 9610-547         "/>
    <s v=" "/>
    <s v=" "/>
    <x v="4"/>
    <x v="274"/>
    <x v="1237"/>
    <n v="318122"/>
    <n v="0"/>
    <s v=" "/>
    <s v=" "/>
    <n v="30100000"/>
    <n v="0"/>
    <n v="0"/>
    <n v="0"/>
    <n v="0"/>
    <n v="0"/>
    <n v="0"/>
    <n v="0"/>
    <n v="0"/>
    <n v="0"/>
    <n v="0"/>
    <n v="0"/>
    <n v="0"/>
    <n v="0"/>
    <n v="0"/>
    <n v="0"/>
    <n v="0"/>
    <n v="0"/>
    <n v="0"/>
    <n v="0"/>
    <n v="0"/>
    <n v="0"/>
    <n v="0"/>
    <n v="0"/>
    <n v="0"/>
    <n v="0"/>
  </r>
  <r>
    <s v="32-L00-G56"/>
    <x v="4"/>
    <x v="274"/>
    <x v="1238"/>
    <n v="800.95"/>
    <x v="4"/>
    <x v="0"/>
    <x v="1695"/>
    <s v="WESTPOINT TWN CTR SL"/>
    <s v=" "/>
    <s v=" "/>
    <x v="4"/>
    <x v="274"/>
    <x v="1238"/>
    <n v="316122"/>
    <n v="0"/>
    <s v=" "/>
    <s v=" "/>
    <n v="30100000"/>
    <n v="1861.45"/>
    <n v="0"/>
    <n v="0"/>
    <n v="1861.45"/>
    <n v="800.95"/>
    <n v="310.16000000000003"/>
    <n v="0"/>
    <n v="0"/>
    <n v="36872.69"/>
    <n v="37363.480000000003"/>
    <n v="1242.3599999999999"/>
    <n v="0"/>
    <n v="0"/>
    <n v="1242.3599999999999"/>
    <n v="1861.45"/>
    <n v="310.16000000000003"/>
    <n v="0"/>
    <n v="0"/>
    <n v="35011.24"/>
    <n v="36562.53"/>
    <n v="0"/>
    <n v="0"/>
    <n v="0"/>
    <n v="0"/>
    <n v="0"/>
  </r>
  <r>
    <s v="32-L00-G57"/>
    <x v="4"/>
    <x v="274"/>
    <x v="1239"/>
    <n v="160.35"/>
    <x v="4"/>
    <x v="0"/>
    <x v="1696"/>
    <s v="CONTINENTAL-SURP SL "/>
    <s v=" "/>
    <s v=" "/>
    <x v="4"/>
    <x v="274"/>
    <x v="1239"/>
    <n v="316122"/>
    <n v="0"/>
    <s v=" "/>
    <s v=" "/>
    <n v="30100000"/>
    <n v="339.52"/>
    <n v="0"/>
    <n v="0"/>
    <n v="339.52"/>
    <n v="160.35"/>
    <n v="139.62"/>
    <n v="0"/>
    <n v="0"/>
    <n v="7133.47"/>
    <n v="7154.2"/>
    <n v="158"/>
    <n v="0"/>
    <n v="0"/>
    <n v="158"/>
    <n v="339.52"/>
    <n v="139.62"/>
    <n v="0"/>
    <n v="0"/>
    <n v="6793.95"/>
    <n v="6993.85"/>
    <n v="0"/>
    <n v="0"/>
    <n v="0"/>
    <n v="0"/>
    <n v="0"/>
  </r>
  <r>
    <s v="32-L00-G58"/>
    <x v="4"/>
    <x v="274"/>
    <x v="1240"/>
    <n v="11564.71"/>
    <x v="4"/>
    <x v="0"/>
    <x v="1697"/>
    <s v="CNTRY MEADOWS #10 SL"/>
    <s v=" "/>
    <s v=" "/>
    <x v="4"/>
    <x v="274"/>
    <x v="1240"/>
    <n v="319122"/>
    <n v="0"/>
    <s v=" "/>
    <s v=" "/>
    <s v="32L00G58"/>
    <n v="12691.97"/>
    <n v="0"/>
    <n v="0"/>
    <n v="1457.03"/>
    <n v="329.77"/>
    <n v="12102.75"/>
    <n v="0"/>
    <n v="0"/>
    <n v="14386.1"/>
    <n v="13848.06"/>
    <n v="13679.23"/>
    <n v="0"/>
    <n v="0"/>
    <n v="1457.03"/>
    <n v="469.77"/>
    <n v="12102.75"/>
    <n v="0"/>
    <n v="0"/>
    <n v="12929.07"/>
    <n v="13518.29"/>
    <n v="0"/>
    <n v="0"/>
    <n v="0"/>
    <n v="0"/>
    <n v="0"/>
  </r>
  <r>
    <s v="32-L00-G59"/>
    <x v="4"/>
    <x v="274"/>
    <x v="1241"/>
    <n v="656.93"/>
    <x v="4"/>
    <x v="0"/>
    <x v="1698"/>
    <s v="KINGSWOOD PARKE SL  "/>
    <s v=" "/>
    <s v=" "/>
    <x v="4"/>
    <x v="274"/>
    <x v="1241"/>
    <n v="316122"/>
    <n v="0"/>
    <s v=" "/>
    <s v=" "/>
    <n v="30100000"/>
    <n v="1109.6199999999999"/>
    <n v="0"/>
    <n v="0"/>
    <n v="1109.6199999999999"/>
    <n v="656.93"/>
    <n v="238.1"/>
    <n v="0"/>
    <n v="0"/>
    <n v="21633.37"/>
    <n v="22052.2"/>
    <n v="773.58"/>
    <n v="0"/>
    <n v="0"/>
    <n v="773.58"/>
    <n v="1109.6199999999999"/>
    <n v="238.1"/>
    <n v="0"/>
    <n v="0"/>
    <n v="20523.75"/>
    <n v="21395.27"/>
    <n v="0"/>
    <n v="0"/>
    <n v="0"/>
    <n v="0"/>
    <n v="0"/>
  </r>
  <r>
    <s v="32-L00-G60"/>
    <x v="4"/>
    <x v="274"/>
    <x v="1242"/>
    <n v="0"/>
    <x v="4"/>
    <x v="0"/>
    <x v="1699"/>
    <s v="GILBERT 96-25       "/>
    <s v=" "/>
    <s v=" "/>
    <x v="4"/>
    <x v="274"/>
    <x v="1242"/>
    <n v="317122"/>
    <n v="0"/>
    <s v=" "/>
    <s v=" "/>
    <n v="30100000"/>
    <n v="59.68"/>
    <n v="0"/>
    <n v="0"/>
    <n v="59.68"/>
    <n v="0"/>
    <n v="0"/>
    <n v="0"/>
    <n v="0"/>
    <n v="525.29"/>
    <n v="525.29"/>
    <n v="7.79"/>
    <n v="0"/>
    <n v="0"/>
    <n v="7.79"/>
    <n v="59.68"/>
    <n v="0"/>
    <n v="0"/>
    <n v="0"/>
    <n v="465.61"/>
    <n v="525.29"/>
    <n v="0"/>
    <n v="0"/>
    <n v="0"/>
    <n v="0"/>
    <n v="0"/>
  </r>
  <r>
    <s v="32-L00-G61"/>
    <x v="4"/>
    <x v="274"/>
    <x v="1243"/>
    <n v="38.520000000000003"/>
    <x v="4"/>
    <x v="0"/>
    <x v="1700"/>
    <s v="GILBERT 96-29       "/>
    <s v=" "/>
    <s v=" "/>
    <x v="4"/>
    <x v="274"/>
    <x v="1243"/>
    <n v="317122"/>
    <n v="0"/>
    <s v=" "/>
    <s v=" "/>
    <n v="30100000"/>
    <n v="68.510000000000005"/>
    <n v="0"/>
    <n v="0"/>
    <n v="68.510000000000005"/>
    <n v="38.520000000000003"/>
    <n v="37.090000000000003"/>
    <n v="0"/>
    <n v="0"/>
    <n v="1244.0999999999999"/>
    <n v="1245.53"/>
    <n v="23.07"/>
    <n v="0"/>
    <n v="0"/>
    <n v="23.07"/>
    <n v="68.510000000000005"/>
    <n v="37.090000000000003"/>
    <n v="0"/>
    <n v="0"/>
    <n v="1175.5899999999999"/>
    <n v="1207.01"/>
    <n v="0"/>
    <n v="0"/>
    <n v="0"/>
    <n v="0"/>
    <n v="0"/>
  </r>
  <r>
    <s v="32-L00-G62"/>
    <x v="4"/>
    <x v="274"/>
    <x v="1244"/>
    <n v="79.459999999999994"/>
    <x v="4"/>
    <x v="0"/>
    <x v="1701"/>
    <s v="GILBERT 96-30       "/>
    <s v=" "/>
    <s v=" "/>
    <x v="4"/>
    <x v="274"/>
    <x v="1244"/>
    <n v="317122"/>
    <n v="0"/>
    <s v=" "/>
    <s v=" "/>
    <n v="30100000"/>
    <n v="147.07"/>
    <n v="0"/>
    <n v="0"/>
    <n v="147.07"/>
    <n v="79.459999999999994"/>
    <n v="18.239999999999998"/>
    <n v="0"/>
    <n v="0"/>
    <n v="3644.03"/>
    <n v="3705.25"/>
    <n v="131.13999999999999"/>
    <n v="0"/>
    <n v="0"/>
    <n v="131.13999999999999"/>
    <n v="147.07"/>
    <n v="18.239999999999998"/>
    <n v="0"/>
    <n v="0"/>
    <n v="3496.96"/>
    <n v="3625.79"/>
    <n v="0"/>
    <n v="0"/>
    <n v="0"/>
    <n v="0"/>
    <n v="0"/>
  </r>
  <r>
    <s v="32-L00-G63"/>
    <x v="4"/>
    <x v="274"/>
    <x v="1245"/>
    <n v="120.76"/>
    <x v="4"/>
    <x v="0"/>
    <x v="1702"/>
    <s v="GILBERT 96-32       "/>
    <s v=" "/>
    <s v=" "/>
    <x v="4"/>
    <x v="274"/>
    <x v="1245"/>
    <n v="317122"/>
    <n v="0"/>
    <s v=" "/>
    <s v=" "/>
    <n v="30100000"/>
    <n v="221.99"/>
    <n v="0"/>
    <n v="0"/>
    <n v="221.99"/>
    <n v="120.76"/>
    <n v="113.4"/>
    <n v="0"/>
    <n v="0"/>
    <n v="4378.03"/>
    <n v="4385.3900000000003"/>
    <n v="101.2"/>
    <n v="0"/>
    <n v="0"/>
    <n v="101.2"/>
    <n v="221.99"/>
    <n v="113.4"/>
    <n v="0"/>
    <n v="0"/>
    <n v="4156.04"/>
    <n v="4264.63"/>
    <n v="0"/>
    <n v="0"/>
    <n v="0"/>
    <n v="0"/>
    <n v="0"/>
  </r>
  <r>
    <s v="32-L00-G64"/>
    <x v="4"/>
    <x v="274"/>
    <x v="1246"/>
    <n v="91.21"/>
    <x v="4"/>
    <x v="0"/>
    <x v="1703"/>
    <s v="GILBERT 97-02       "/>
    <s v=" "/>
    <s v=" "/>
    <x v="4"/>
    <x v="274"/>
    <x v="1246"/>
    <n v="317122"/>
    <n v="0"/>
    <s v=" "/>
    <s v=" "/>
    <n v="30100000"/>
    <n v="147.96"/>
    <n v="0"/>
    <n v="0"/>
    <n v="147.96"/>
    <n v="91.21"/>
    <n v="20.420000000000002"/>
    <n v="0"/>
    <n v="0"/>
    <n v="2452.0500000000002"/>
    <n v="2522.84"/>
    <n v="45.72"/>
    <n v="0"/>
    <n v="0"/>
    <n v="45.72"/>
    <n v="147.96"/>
    <n v="20.420000000000002"/>
    <n v="0"/>
    <n v="0"/>
    <n v="2304.09"/>
    <n v="2431.63"/>
    <n v="0"/>
    <n v="0"/>
    <n v="0"/>
    <n v="0"/>
    <n v="0"/>
  </r>
  <r>
    <s v="32-L00-G65"/>
    <x v="4"/>
    <x v="274"/>
    <x v="1247"/>
    <n v="27.96"/>
    <x v="4"/>
    <x v="0"/>
    <x v="1704"/>
    <s v="GILBERT 97-04       "/>
    <s v=" "/>
    <s v=" "/>
    <x v="4"/>
    <x v="274"/>
    <x v="1247"/>
    <n v="317122"/>
    <n v="0"/>
    <s v=" "/>
    <s v=" "/>
    <n v="30100000"/>
    <n v="69.959999999999994"/>
    <n v="0"/>
    <n v="0"/>
    <n v="69.959999999999994"/>
    <n v="27.96"/>
    <n v="0"/>
    <n v="0"/>
    <n v="0"/>
    <n v="781.52"/>
    <n v="809.48"/>
    <n v="30.89"/>
    <n v="0"/>
    <n v="0"/>
    <n v="30.89"/>
    <n v="69.959999999999994"/>
    <n v="0"/>
    <n v="0"/>
    <n v="0"/>
    <n v="711.56"/>
    <n v="781.52"/>
    <n v="0"/>
    <n v="0"/>
    <n v="0"/>
    <n v="0"/>
    <n v="0"/>
  </r>
  <r>
    <s v="32-L00-G66"/>
    <x v="4"/>
    <x v="274"/>
    <x v="1248"/>
    <n v="9.84"/>
    <x v="4"/>
    <x v="0"/>
    <x v="1705"/>
    <s v="GILBERT 97-8        "/>
    <s v=" "/>
    <s v=" "/>
    <x v="4"/>
    <x v="274"/>
    <x v="1248"/>
    <n v="317122"/>
    <n v="0"/>
    <s v=" "/>
    <s v=" "/>
    <n v="30100000"/>
    <n v="8.11"/>
    <n v="0"/>
    <n v="0"/>
    <n v="8.11"/>
    <n v="9.84"/>
    <n v="0"/>
    <n v="0"/>
    <n v="0"/>
    <n v="180.33"/>
    <n v="190.17"/>
    <n v="5.8"/>
    <n v="0"/>
    <n v="0"/>
    <n v="5.8"/>
    <n v="8.11"/>
    <n v="0"/>
    <n v="0"/>
    <n v="0"/>
    <n v="172.22"/>
    <n v="180.33"/>
    <n v="0"/>
    <n v="0"/>
    <n v="0"/>
    <n v="0"/>
    <n v="0"/>
  </r>
  <r>
    <s v="32-L00-G67"/>
    <x v="4"/>
    <x v="274"/>
    <x v="1249"/>
    <n v="29.19"/>
    <x v="4"/>
    <x v="0"/>
    <x v="1706"/>
    <s v="GILBERT 96-13       "/>
    <s v=" "/>
    <s v=" "/>
    <x v="4"/>
    <x v="274"/>
    <x v="1249"/>
    <n v="317122"/>
    <n v="0"/>
    <s v=" "/>
    <s v=" "/>
    <n v="30100000"/>
    <n v="43.59"/>
    <n v="0"/>
    <n v="0"/>
    <n v="43.59"/>
    <n v="29.19"/>
    <n v="0"/>
    <n v="0"/>
    <n v="0"/>
    <n v="689.56"/>
    <n v="718.75"/>
    <n v="25.24"/>
    <n v="0"/>
    <n v="0"/>
    <n v="25.24"/>
    <n v="43.59"/>
    <n v="0"/>
    <n v="0"/>
    <n v="0"/>
    <n v="645.97"/>
    <n v="689.56"/>
    <n v="0"/>
    <n v="0"/>
    <n v="0"/>
    <n v="0"/>
    <n v="0"/>
  </r>
  <r>
    <s v="32-L00-G68"/>
    <x v="4"/>
    <x v="274"/>
    <x v="1250"/>
    <n v="51.93"/>
    <x v="4"/>
    <x v="0"/>
    <x v="1707"/>
    <s v="GILBERT 96-14       "/>
    <s v=" "/>
    <s v=" "/>
    <x v="4"/>
    <x v="274"/>
    <x v="1250"/>
    <n v="317122"/>
    <n v="0"/>
    <s v=" "/>
    <s v=" "/>
    <n v="30100000"/>
    <n v="135.69999999999999"/>
    <n v="0"/>
    <n v="0"/>
    <n v="135.69999999999999"/>
    <n v="51.93"/>
    <n v="36.82"/>
    <n v="0"/>
    <n v="0"/>
    <n v="2537.06"/>
    <n v="2552.17"/>
    <n v="34.619999999999997"/>
    <n v="0"/>
    <n v="0"/>
    <n v="34.619999999999997"/>
    <n v="135.69999999999999"/>
    <n v="36.82"/>
    <n v="0"/>
    <n v="0"/>
    <n v="2401.36"/>
    <n v="2500.2399999999998"/>
    <n v="0"/>
    <n v="0"/>
    <n v="0"/>
    <n v="0"/>
    <n v="0"/>
  </r>
  <r>
    <s v="32-L00-G69"/>
    <x v="4"/>
    <x v="274"/>
    <x v="1251"/>
    <n v="26.44"/>
    <x v="4"/>
    <x v="0"/>
    <x v="1708"/>
    <s v="GILBERT 96-28       "/>
    <s v=" "/>
    <s v=" "/>
    <x v="4"/>
    <x v="274"/>
    <x v="1251"/>
    <n v="317122"/>
    <n v="0"/>
    <s v=" "/>
    <s v=" "/>
    <n v="30100000"/>
    <n v="5.39"/>
    <n v="0"/>
    <n v="0"/>
    <n v="5.39"/>
    <n v="26.44"/>
    <n v="0"/>
    <n v="0"/>
    <n v="0"/>
    <n v="438.82"/>
    <n v="465.26"/>
    <n v="5.49"/>
    <n v="0"/>
    <n v="0"/>
    <n v="5.49"/>
    <n v="5.39"/>
    <n v="0"/>
    <n v="0"/>
    <n v="0"/>
    <n v="433.43"/>
    <n v="438.82"/>
    <n v="0"/>
    <n v="0"/>
    <n v="0"/>
    <n v="0"/>
    <n v="0"/>
  </r>
  <r>
    <s v="32-L00-G70"/>
    <x v="4"/>
    <x v="274"/>
    <x v="1252"/>
    <n v="57.04"/>
    <x v="4"/>
    <x v="0"/>
    <x v="1709"/>
    <s v="GILBERT 97-05       "/>
    <s v=" "/>
    <s v=" "/>
    <x v="4"/>
    <x v="274"/>
    <x v="1252"/>
    <n v="317122"/>
    <n v="0"/>
    <s v=" "/>
    <s v=" "/>
    <n v="30100000"/>
    <n v="104.15"/>
    <n v="0"/>
    <n v="0"/>
    <n v="104.15"/>
    <n v="57.04"/>
    <n v="48.42"/>
    <n v="0"/>
    <n v="0"/>
    <n v="2349.35"/>
    <n v="2357.9699999999998"/>
    <n v="91.84"/>
    <n v="0"/>
    <n v="0"/>
    <n v="91.84"/>
    <n v="104.15"/>
    <n v="48.42"/>
    <n v="0"/>
    <n v="0"/>
    <n v="2245.1999999999998"/>
    <n v="2300.9299999999998"/>
    <n v="0"/>
    <n v="0"/>
    <n v="0"/>
    <n v="0"/>
    <n v="0"/>
  </r>
  <r>
    <s v="32-L00-G71"/>
    <x v="4"/>
    <x v="274"/>
    <x v="1253"/>
    <n v="73.67"/>
    <x v="4"/>
    <x v="0"/>
    <x v="1710"/>
    <s v="GILBERT 97-06       "/>
    <s v=" "/>
    <s v=" "/>
    <x v="4"/>
    <x v="274"/>
    <x v="1253"/>
    <n v="317122"/>
    <n v="0"/>
    <s v=" "/>
    <s v=" "/>
    <n v="30100000"/>
    <n v="44.55"/>
    <n v="0"/>
    <n v="0"/>
    <n v="44.55"/>
    <n v="73.67"/>
    <n v="12.56"/>
    <n v="0"/>
    <n v="0"/>
    <n v="2186.39"/>
    <n v="2247.5"/>
    <n v="95.67"/>
    <n v="0"/>
    <n v="0"/>
    <n v="95.67"/>
    <n v="44.55"/>
    <n v="12.56"/>
    <n v="0"/>
    <n v="0"/>
    <n v="2141.84"/>
    <n v="2173.83"/>
    <n v="0"/>
    <n v="0"/>
    <n v="0"/>
    <n v="0"/>
    <n v="0"/>
  </r>
  <r>
    <s v="32-L00-G72"/>
    <x v="4"/>
    <x v="274"/>
    <x v="1254"/>
    <n v="43.79"/>
    <x v="4"/>
    <x v="0"/>
    <x v="1711"/>
    <s v="GILBERT 96-15       "/>
    <s v=" "/>
    <s v=" "/>
    <x v="4"/>
    <x v="274"/>
    <x v="1254"/>
    <n v="317122"/>
    <n v="0"/>
    <s v=" "/>
    <s v=" "/>
    <n v="30100000"/>
    <n v="79.58"/>
    <n v="0"/>
    <n v="0"/>
    <n v="79.58"/>
    <n v="43.79"/>
    <n v="20.21"/>
    <n v="0"/>
    <n v="0"/>
    <n v="1735"/>
    <n v="1758.58"/>
    <n v="29.63"/>
    <n v="0"/>
    <n v="0"/>
    <n v="29.63"/>
    <n v="79.58"/>
    <n v="20.21"/>
    <n v="0"/>
    <n v="0"/>
    <n v="1655.42"/>
    <n v="1714.79"/>
    <n v="0"/>
    <n v="0"/>
    <n v="0"/>
    <n v="0"/>
    <n v="0"/>
  </r>
  <r>
    <s v="32-L00-G73"/>
    <x v="4"/>
    <x v="274"/>
    <x v="1255"/>
    <n v="180.11"/>
    <x v="4"/>
    <x v="0"/>
    <x v="1712"/>
    <s v="GILBERT 97-11       "/>
    <s v=" "/>
    <s v=" "/>
    <x v="4"/>
    <x v="274"/>
    <x v="1255"/>
    <n v="317122"/>
    <n v="0"/>
    <s v=" "/>
    <s v=" "/>
    <n v="30100000"/>
    <n v="280.23"/>
    <n v="0"/>
    <n v="0"/>
    <n v="280.23"/>
    <n v="180.11"/>
    <n v="49.42"/>
    <n v="0"/>
    <n v="0"/>
    <n v="6394.12"/>
    <n v="6524.81"/>
    <n v="107.46"/>
    <n v="0"/>
    <n v="0"/>
    <n v="107.46"/>
    <n v="280.23"/>
    <n v="49.42"/>
    <n v="0"/>
    <n v="0"/>
    <n v="6113.89"/>
    <n v="6344.7"/>
    <n v="0"/>
    <n v="0"/>
    <n v="0"/>
    <n v="0"/>
    <n v="0"/>
  </r>
  <r>
    <s v="32-L00-G74"/>
    <x v="4"/>
    <x v="274"/>
    <x v="1256"/>
    <n v="4.46"/>
    <x v="4"/>
    <x v="0"/>
    <x v="1713"/>
    <s v="GILBERT 97-10       "/>
    <s v=" "/>
    <s v=" "/>
    <x v="4"/>
    <x v="274"/>
    <x v="1256"/>
    <n v="317122"/>
    <n v="0"/>
    <s v=" "/>
    <s v=" "/>
    <n v="30100000"/>
    <n v="4.8099999999999996"/>
    <n v="0"/>
    <n v="0"/>
    <n v="4.8099999999999996"/>
    <n v="4.46"/>
    <n v="0"/>
    <n v="0"/>
    <n v="0"/>
    <n v="140.22"/>
    <n v="144.68"/>
    <n v="10.02"/>
    <n v="0"/>
    <n v="0"/>
    <n v="10.02"/>
    <n v="4.8099999999999996"/>
    <n v="0"/>
    <n v="0"/>
    <n v="0"/>
    <n v="135.41"/>
    <n v="140.22"/>
    <n v="0"/>
    <n v="0"/>
    <n v="0"/>
    <n v="0"/>
    <n v="0"/>
  </r>
  <r>
    <s v="32-L00-G75"/>
    <x v="4"/>
    <x v="274"/>
    <x v="1257"/>
    <n v="46.83"/>
    <x v="4"/>
    <x v="0"/>
    <x v="1714"/>
    <s v="GILBERT 97-13       "/>
    <s v=" "/>
    <s v=" "/>
    <x v="4"/>
    <x v="274"/>
    <x v="1257"/>
    <n v="317122"/>
    <n v="0"/>
    <s v=" "/>
    <s v=" "/>
    <n v="30100000"/>
    <n v="82.6"/>
    <n v="0"/>
    <n v="0"/>
    <n v="82.6"/>
    <n v="46.83"/>
    <n v="19.64"/>
    <n v="0"/>
    <n v="0"/>
    <n v="1639.07"/>
    <n v="1666.26"/>
    <n v="29.79"/>
    <n v="0"/>
    <n v="0"/>
    <n v="29.79"/>
    <n v="82.6"/>
    <n v="19.64"/>
    <n v="0"/>
    <n v="0"/>
    <n v="1556.47"/>
    <n v="1619.43"/>
    <n v="0"/>
    <n v="0"/>
    <n v="0"/>
    <n v="0"/>
    <n v="0"/>
  </r>
  <r>
    <s v="32-L00-G76"/>
    <x v="4"/>
    <x v="274"/>
    <x v="1258"/>
    <n v="18.12"/>
    <x v="4"/>
    <x v="0"/>
    <x v="1715"/>
    <s v="GILBERT 97-14       "/>
    <s v=" "/>
    <s v=" "/>
    <x v="4"/>
    <x v="274"/>
    <x v="1258"/>
    <n v="317122"/>
    <n v="0"/>
    <s v=" "/>
    <s v=" "/>
    <n v="30100000"/>
    <n v="130.44"/>
    <n v="0"/>
    <n v="0"/>
    <n v="130.44"/>
    <n v="18.12"/>
    <n v="43.5"/>
    <n v="0"/>
    <n v="0"/>
    <n v="2685.33"/>
    <n v="2659.95"/>
    <n v="43.88"/>
    <n v="0"/>
    <n v="0"/>
    <n v="43.88"/>
    <n v="130.44"/>
    <n v="43.5"/>
    <n v="0"/>
    <n v="0"/>
    <n v="2554.89"/>
    <n v="2641.83"/>
    <n v="0"/>
    <n v="0"/>
    <n v="0"/>
    <n v="0"/>
    <n v="0"/>
  </r>
  <r>
    <s v="32-L00-G77"/>
    <x v="4"/>
    <x v="274"/>
    <x v="1259"/>
    <n v="5.99"/>
    <x v="4"/>
    <x v="0"/>
    <x v="1716"/>
    <s v="GILBERT 97-15       "/>
    <s v=" "/>
    <s v=" "/>
    <x v="4"/>
    <x v="274"/>
    <x v="1259"/>
    <n v="317122"/>
    <n v="0"/>
    <s v=" "/>
    <s v=" "/>
    <n v="30100000"/>
    <n v="0"/>
    <n v="0"/>
    <n v="0"/>
    <n v="0"/>
    <n v="5.99"/>
    <n v="0"/>
    <n v="0"/>
    <n v="0"/>
    <n v="315.55"/>
    <n v="321.54000000000002"/>
    <n v="9.44"/>
    <n v="0"/>
    <n v="0"/>
    <n v="9.44"/>
    <n v="0"/>
    <n v="0"/>
    <n v="0"/>
    <n v="0"/>
    <n v="315.55"/>
    <n v="315.55"/>
    <n v="0"/>
    <n v="0"/>
    <n v="0"/>
    <n v="0"/>
    <n v="0"/>
  </r>
  <r>
    <s v="32-L00-G78"/>
    <x v="4"/>
    <x v="274"/>
    <x v="1260"/>
    <n v="87.45"/>
    <x v="4"/>
    <x v="0"/>
    <x v="1717"/>
    <s v="GILBERT 97-16       "/>
    <s v=" "/>
    <s v=" "/>
    <x v="4"/>
    <x v="274"/>
    <x v="1260"/>
    <n v="317122"/>
    <n v="0"/>
    <s v=" "/>
    <s v=" "/>
    <n v="30100000"/>
    <n v="181.1"/>
    <n v="0"/>
    <n v="0"/>
    <n v="181.1"/>
    <n v="87.45"/>
    <n v="0"/>
    <n v="0"/>
    <n v="0"/>
    <n v="1725.94"/>
    <n v="1813.39"/>
    <n v="28.1"/>
    <n v="0"/>
    <n v="0"/>
    <n v="28.1"/>
    <n v="181.1"/>
    <n v="0"/>
    <n v="0"/>
    <n v="0"/>
    <n v="1544.84"/>
    <n v="1725.94"/>
    <n v="0"/>
    <n v="0"/>
    <n v="0"/>
    <n v="0"/>
    <n v="0"/>
  </r>
  <r>
    <s v="32-L00-G79"/>
    <x v="4"/>
    <x v="274"/>
    <x v="1261"/>
    <n v="22.31"/>
    <x v="4"/>
    <x v="0"/>
    <x v="1718"/>
    <s v="GILBERT 97-17       "/>
    <s v=" "/>
    <s v=" "/>
    <x v="4"/>
    <x v="274"/>
    <x v="1261"/>
    <n v="317122"/>
    <n v="0"/>
    <s v=" "/>
    <s v=" "/>
    <n v="30100000"/>
    <n v="159.94999999999999"/>
    <n v="0"/>
    <n v="0"/>
    <n v="159.94999999999999"/>
    <n v="22.31"/>
    <n v="11.16"/>
    <n v="0"/>
    <n v="0"/>
    <n v="4012.54"/>
    <n v="4023.69"/>
    <n v="126.45"/>
    <n v="0"/>
    <n v="0"/>
    <n v="126.45"/>
    <n v="159.94999999999999"/>
    <n v="11.16"/>
    <n v="0"/>
    <n v="0"/>
    <n v="3852.59"/>
    <n v="4001.38"/>
    <n v="0"/>
    <n v="0"/>
    <n v="0"/>
    <n v="0"/>
    <n v="0"/>
  </r>
  <r>
    <s v="32-L00-G80"/>
    <x v="4"/>
    <x v="274"/>
    <x v="1262"/>
    <n v="517.38"/>
    <x v="4"/>
    <x v="0"/>
    <x v="1719"/>
    <s v="GILBERT 97-18       "/>
    <s v=" "/>
    <s v=" "/>
    <x v="4"/>
    <x v="274"/>
    <x v="1262"/>
    <n v="317122"/>
    <n v="0"/>
    <s v=" "/>
    <s v=" "/>
    <n v="30100000"/>
    <n v="66.900000000000006"/>
    <n v="0"/>
    <n v="0"/>
    <n v="66.900000000000006"/>
    <n v="517.38"/>
    <n v="5.36"/>
    <n v="0"/>
    <n v="0"/>
    <n v="2577.58"/>
    <n v="3089.6"/>
    <n v="11.95"/>
    <n v="0"/>
    <n v="0"/>
    <n v="11.95"/>
    <n v="66.900000000000006"/>
    <n v="5.36"/>
    <n v="0"/>
    <n v="0"/>
    <n v="2510.6799999999998"/>
    <n v="2572.2199999999998"/>
    <n v="0"/>
    <n v="0"/>
    <n v="0"/>
    <n v="0"/>
    <n v="0"/>
  </r>
  <r>
    <s v="32-L00-G81"/>
    <x v="4"/>
    <x v="274"/>
    <x v="1263"/>
    <n v="131.91"/>
    <x v="4"/>
    <x v="0"/>
    <x v="1720"/>
    <s v="GILBERT 97-20       "/>
    <s v=" "/>
    <s v=" "/>
    <x v="4"/>
    <x v="274"/>
    <x v="1263"/>
    <n v="317122"/>
    <n v="0"/>
    <s v=" "/>
    <s v=" "/>
    <n v="30100000"/>
    <n v="148.49"/>
    <n v="0"/>
    <n v="0"/>
    <n v="148.49"/>
    <n v="131.91"/>
    <n v="60.32"/>
    <n v="0"/>
    <n v="0"/>
    <n v="2245.0700000000002"/>
    <n v="2316.66"/>
    <n v="44.59"/>
    <n v="0"/>
    <n v="0"/>
    <n v="44.59"/>
    <n v="148.49"/>
    <n v="60.32"/>
    <n v="0"/>
    <n v="0"/>
    <n v="2096.58"/>
    <n v="2184.75"/>
    <n v="0"/>
    <n v="0"/>
    <n v="0"/>
    <n v="0"/>
    <n v="0"/>
  </r>
  <r>
    <s v="32-L00-G82"/>
    <x v="4"/>
    <x v="274"/>
    <x v="1264"/>
    <n v="8.27"/>
    <x v="4"/>
    <x v="0"/>
    <x v="1721"/>
    <s v="GILBERT 97-21       "/>
    <s v=" "/>
    <s v=" "/>
    <x v="4"/>
    <x v="274"/>
    <x v="1264"/>
    <n v="317122"/>
    <n v="0"/>
    <s v=" "/>
    <s v=" "/>
    <n v="30100000"/>
    <n v="57.34"/>
    <n v="0"/>
    <n v="0"/>
    <n v="57.34"/>
    <n v="8.27"/>
    <n v="0"/>
    <n v="0"/>
    <n v="0"/>
    <n v="591.9"/>
    <n v="600.16999999999996"/>
    <n v="6.22"/>
    <n v="0"/>
    <n v="0"/>
    <n v="6.22"/>
    <n v="57.34"/>
    <n v="0"/>
    <n v="0"/>
    <n v="0"/>
    <n v="534.55999999999995"/>
    <n v="591.9"/>
    <n v="0"/>
    <n v="0"/>
    <n v="0"/>
    <n v="0"/>
    <n v="0"/>
  </r>
  <r>
    <s v="32-L00-G83"/>
    <x v="4"/>
    <x v="274"/>
    <x v="1265"/>
    <n v="79.08"/>
    <x v="4"/>
    <x v="0"/>
    <x v="1722"/>
    <s v="GILBERT 97-19       "/>
    <s v=" "/>
    <s v=" "/>
    <x v="4"/>
    <x v="274"/>
    <x v="1265"/>
    <n v="317122"/>
    <n v="0"/>
    <s v=" "/>
    <s v=" "/>
    <n v="30100000"/>
    <n v="176.13"/>
    <n v="0"/>
    <n v="0"/>
    <n v="176.13"/>
    <n v="79.08"/>
    <n v="18.86"/>
    <n v="0"/>
    <n v="0"/>
    <n v="3351.89"/>
    <n v="3412.11"/>
    <n v="23.14"/>
    <n v="0"/>
    <n v="0"/>
    <n v="23.14"/>
    <n v="176.13"/>
    <n v="18.86"/>
    <n v="0"/>
    <n v="0"/>
    <n v="3175.76"/>
    <n v="3333.03"/>
    <n v="0"/>
    <n v="0"/>
    <n v="0"/>
    <n v="0"/>
    <n v="0"/>
  </r>
  <r>
    <s v="32-L00-G84"/>
    <x v="4"/>
    <x v="274"/>
    <x v="1266"/>
    <n v="50.85"/>
    <x v="4"/>
    <x v="0"/>
    <x v="1723"/>
    <s v="GILBERT 95-39       "/>
    <s v=" "/>
    <s v=" "/>
    <x v="4"/>
    <x v="274"/>
    <x v="1266"/>
    <n v="317122"/>
    <n v="0"/>
    <s v=" "/>
    <s v=" "/>
    <n v="30100000"/>
    <n v="166.58"/>
    <n v="0"/>
    <n v="0"/>
    <n v="166.58"/>
    <n v="50.85"/>
    <n v="19.899999999999999"/>
    <n v="0"/>
    <n v="0"/>
    <n v="4642.41"/>
    <n v="4673.3599999999997"/>
    <n v="176.9"/>
    <n v="0"/>
    <n v="0"/>
    <n v="176.9"/>
    <n v="166.58"/>
    <n v="19.899999999999999"/>
    <n v="0"/>
    <n v="0"/>
    <n v="4475.83"/>
    <n v="4622.51"/>
    <n v="0"/>
    <n v="0"/>
    <n v="0"/>
    <n v="0"/>
    <n v="0"/>
  </r>
  <r>
    <s v="32-L00-H01"/>
    <x v="4"/>
    <x v="274"/>
    <x v="1267"/>
    <n v="49.33"/>
    <x v="4"/>
    <x v="0"/>
    <x v="1724"/>
    <s v="GILBERT 95-22       "/>
    <s v=" "/>
    <s v=" "/>
    <x v="4"/>
    <x v="274"/>
    <x v="1267"/>
    <n v="317122"/>
    <n v="0"/>
    <s v=" "/>
    <s v=" "/>
    <n v="30100000"/>
    <n v="145.32"/>
    <n v="0"/>
    <n v="0"/>
    <n v="145.32"/>
    <n v="49.33"/>
    <n v="83.96"/>
    <n v="0"/>
    <n v="0"/>
    <n v="3700.61"/>
    <n v="3665.98"/>
    <n v="138.28"/>
    <n v="0"/>
    <n v="0"/>
    <n v="138.28"/>
    <n v="145.32"/>
    <n v="83.96"/>
    <n v="0"/>
    <n v="0"/>
    <n v="3555.29"/>
    <n v="3616.65"/>
    <n v="0"/>
    <n v="0"/>
    <n v="0"/>
    <n v="0"/>
    <n v="0"/>
  </r>
  <r>
    <s v="32-L00-H02"/>
    <x v="4"/>
    <x v="274"/>
    <x v="1268"/>
    <n v="14.92"/>
    <x v="4"/>
    <x v="0"/>
    <x v="1725"/>
    <s v="SL 9507-531         "/>
    <s v=" "/>
    <s v=" "/>
    <x v="4"/>
    <x v="274"/>
    <x v="1268"/>
    <n v="318122"/>
    <n v="0"/>
    <s v=" "/>
    <s v=" "/>
    <n v="30100000"/>
    <n v="17.309999999999999"/>
    <n v="0"/>
    <n v="0"/>
    <n v="17.309999999999999"/>
    <n v="14.92"/>
    <n v="26.41"/>
    <n v="0"/>
    <n v="0"/>
    <n v="711.62"/>
    <n v="700.13"/>
    <n v="37.020000000000003"/>
    <n v="0"/>
    <n v="0"/>
    <n v="37.020000000000003"/>
    <n v="17.309999999999999"/>
    <n v="26.41"/>
    <n v="0"/>
    <n v="0"/>
    <n v="694.31"/>
    <n v="685.21"/>
    <n v="0"/>
    <n v="0"/>
    <n v="0"/>
    <n v="0"/>
    <n v="0"/>
  </r>
  <r>
    <s v="32-L00-H03"/>
    <x v="4"/>
    <x v="274"/>
    <x v="1269"/>
    <n v="0"/>
    <x v="4"/>
    <x v="0"/>
    <x v="1726"/>
    <s v="GILBERT 95-27 DISSVL"/>
    <s v=" "/>
    <s v=" "/>
    <x v="4"/>
    <x v="274"/>
    <x v="1269"/>
    <n v="317122"/>
    <n v="0"/>
    <s v=" "/>
    <s v=" "/>
    <n v="30100000"/>
    <n v="0"/>
    <n v="0"/>
    <n v="0"/>
    <n v="0"/>
    <n v="0"/>
    <n v="0"/>
    <n v="0"/>
    <n v="0"/>
    <n v="0"/>
    <n v="0"/>
    <n v="0"/>
    <n v="0"/>
    <n v="0"/>
    <n v="0"/>
    <n v="0"/>
    <n v="0"/>
    <n v="0"/>
    <n v="0"/>
    <n v="0"/>
    <n v="0"/>
    <n v="0"/>
    <n v="0"/>
    <n v="0"/>
    <n v="0"/>
    <n v="0"/>
  </r>
  <r>
    <s v="32-L00-H04"/>
    <x v="4"/>
    <x v="274"/>
    <x v="1270"/>
    <n v="17.82"/>
    <x v="4"/>
    <x v="0"/>
    <x v="1727"/>
    <s v="GILBERT 95-28       "/>
    <s v=" "/>
    <s v=" "/>
    <x v="4"/>
    <x v="274"/>
    <x v="1270"/>
    <n v="317122"/>
    <n v="0"/>
    <s v=" "/>
    <s v=" "/>
    <n v="30100000"/>
    <n v="49.75"/>
    <n v="0"/>
    <n v="0"/>
    <n v="49.75"/>
    <n v="17.82"/>
    <n v="17.12"/>
    <n v="0"/>
    <n v="0"/>
    <n v="946.9"/>
    <n v="947.6"/>
    <n v="19.190000000000001"/>
    <n v="0"/>
    <n v="0"/>
    <n v="19.190000000000001"/>
    <n v="49.75"/>
    <n v="17.12"/>
    <n v="0"/>
    <n v="0"/>
    <n v="897.15"/>
    <n v="929.78"/>
    <n v="0"/>
    <n v="0"/>
    <n v="0"/>
    <n v="0"/>
    <n v="0"/>
  </r>
  <r>
    <s v="32-L00-H05"/>
    <x v="4"/>
    <x v="274"/>
    <x v="1271"/>
    <n v="71.75"/>
    <x v="4"/>
    <x v="0"/>
    <x v="1728"/>
    <s v="PEORIA #41          "/>
    <s v=" "/>
    <s v=" "/>
    <x v="4"/>
    <x v="274"/>
    <x v="1271"/>
    <n v="317500"/>
    <n v="0"/>
    <s v=" "/>
    <s v=" "/>
    <n v="30100000"/>
    <n v="208.14"/>
    <n v="0"/>
    <n v="0"/>
    <n v="208.14"/>
    <n v="71.75"/>
    <n v="9.26"/>
    <n v="0"/>
    <n v="0"/>
    <n v="1361.19"/>
    <n v="1423.68"/>
    <n v="41.58"/>
    <n v="0"/>
    <n v="0"/>
    <n v="41.58"/>
    <n v="208.14"/>
    <n v="9.26"/>
    <n v="0"/>
    <n v="0"/>
    <n v="1153.05"/>
    <n v="1351.93"/>
    <n v="0"/>
    <n v="0"/>
    <n v="0"/>
    <n v="0"/>
    <n v="0"/>
  </r>
  <r>
    <s v="32-L00-H06"/>
    <x v="4"/>
    <x v="274"/>
    <x v="1272"/>
    <n v="0"/>
    <x v="4"/>
    <x v="0"/>
    <x v="1729"/>
    <s v="PEORIA #42          "/>
    <s v=" "/>
    <s v=" "/>
    <x v="4"/>
    <x v="274"/>
    <x v="1272"/>
    <n v="317500"/>
    <n v="0"/>
    <s v=" "/>
    <s v=" "/>
    <n v="30100000"/>
    <n v="13.62"/>
    <n v="0"/>
    <n v="0"/>
    <n v="13.62"/>
    <n v="0"/>
    <n v="0"/>
    <n v="0"/>
    <n v="0"/>
    <n v="391.85"/>
    <n v="391.85"/>
    <n v="0"/>
    <n v="0"/>
    <n v="0"/>
    <n v="0"/>
    <n v="13.62"/>
    <n v="0"/>
    <n v="0"/>
    <n v="0"/>
    <n v="378.23"/>
    <n v="391.85"/>
    <n v="0"/>
    <n v="0"/>
    <n v="0"/>
    <n v="0"/>
    <n v="0"/>
  </r>
  <r>
    <s v="32-L00-H07"/>
    <x v="4"/>
    <x v="274"/>
    <x v="1273"/>
    <n v="30.68"/>
    <x v="4"/>
    <x v="0"/>
    <x v="1730"/>
    <s v="PEORIA #3           "/>
    <s v=" "/>
    <s v=" "/>
    <x v="4"/>
    <x v="274"/>
    <x v="1273"/>
    <n v="317500"/>
    <n v="0"/>
    <s v=" "/>
    <s v=" "/>
    <n v="30100000"/>
    <n v="24.26"/>
    <n v="0"/>
    <n v="0"/>
    <n v="24.26"/>
    <n v="30.68"/>
    <n v="29.56"/>
    <n v="0"/>
    <n v="0"/>
    <n v="649.41"/>
    <n v="650.53"/>
    <n v="21.75"/>
    <n v="0"/>
    <n v="0"/>
    <n v="21.75"/>
    <n v="24.26"/>
    <n v="29.56"/>
    <n v="0"/>
    <n v="0"/>
    <n v="625.15"/>
    <n v="619.85"/>
    <n v="0"/>
    <n v="0"/>
    <n v="0"/>
    <n v="0"/>
    <n v="0"/>
  </r>
  <r>
    <s v="32-L00-H08"/>
    <x v="4"/>
    <x v="274"/>
    <x v="1274"/>
    <n v="20.04"/>
    <x v="4"/>
    <x v="0"/>
    <x v="1731"/>
    <s v="PEORIA #45          "/>
    <s v=" "/>
    <s v=" "/>
    <x v="4"/>
    <x v="274"/>
    <x v="1274"/>
    <n v="317500"/>
    <n v="0"/>
    <s v=" "/>
    <s v=" "/>
    <n v="30100000"/>
    <n v="53.45"/>
    <n v="0"/>
    <n v="0"/>
    <n v="53.45"/>
    <n v="20.04"/>
    <n v="9.5"/>
    <n v="0"/>
    <n v="0"/>
    <n v="699.04"/>
    <n v="709.58"/>
    <n v="15.75"/>
    <n v="0"/>
    <n v="0"/>
    <n v="15.75"/>
    <n v="53.45"/>
    <n v="9.5"/>
    <n v="0"/>
    <n v="0"/>
    <n v="645.59"/>
    <n v="689.54"/>
    <n v="0"/>
    <n v="0"/>
    <n v="0"/>
    <n v="0"/>
    <n v="0"/>
  </r>
  <r>
    <s v="32-L00-H09"/>
    <x v="4"/>
    <x v="274"/>
    <x v="1275"/>
    <n v="0"/>
    <x v="4"/>
    <x v="0"/>
    <x v="1732"/>
    <s v="GILBERT 95-29       "/>
    <s v=" "/>
    <s v=" "/>
    <x v="4"/>
    <x v="274"/>
    <x v="1275"/>
    <n v="317122"/>
    <n v="0"/>
    <s v=" "/>
    <s v=" "/>
    <n v="30100000"/>
    <n v="0"/>
    <n v="0"/>
    <n v="0"/>
    <n v="0"/>
    <n v="0"/>
    <n v="0"/>
    <n v="0"/>
    <n v="0"/>
    <n v="649.13"/>
    <n v="649.13"/>
    <n v="21.61"/>
    <n v="0"/>
    <n v="0"/>
    <n v="21.61"/>
    <n v="0"/>
    <n v="0"/>
    <n v="0"/>
    <n v="0"/>
    <n v="649.13"/>
    <n v="649.13"/>
    <n v="0"/>
    <n v="0"/>
    <n v="0"/>
    <n v="0"/>
    <n v="0"/>
  </r>
  <r>
    <s v="32-L00-H10"/>
    <x v="4"/>
    <x v="274"/>
    <x v="1276"/>
    <n v="25.4"/>
    <x v="4"/>
    <x v="0"/>
    <x v="1733"/>
    <s v="GILBERT 95-30       "/>
    <s v=" "/>
    <s v=" "/>
    <x v="4"/>
    <x v="274"/>
    <x v="1276"/>
    <n v="317122"/>
    <n v="0"/>
    <s v=" "/>
    <s v=" "/>
    <n v="30100000"/>
    <n v="69.66"/>
    <n v="0"/>
    <n v="0"/>
    <n v="69.66"/>
    <n v="25.4"/>
    <n v="0"/>
    <n v="0"/>
    <n v="0"/>
    <n v="1678.77"/>
    <n v="1704.17"/>
    <n v="11.59"/>
    <n v="0"/>
    <n v="0"/>
    <n v="11.59"/>
    <n v="69.66"/>
    <n v="0"/>
    <n v="0"/>
    <n v="0"/>
    <n v="1609.11"/>
    <n v="1678.77"/>
    <n v="0"/>
    <n v="0"/>
    <n v="0"/>
    <n v="0"/>
    <n v="0"/>
  </r>
  <r>
    <s v="32-L00-H11"/>
    <x v="4"/>
    <x v="274"/>
    <x v="1277"/>
    <n v="24.64"/>
    <x v="4"/>
    <x v="0"/>
    <x v="1734"/>
    <s v="GILBERT 95-31       "/>
    <s v=" "/>
    <s v=" "/>
    <x v="4"/>
    <x v="274"/>
    <x v="1277"/>
    <n v="317122"/>
    <n v="0"/>
    <s v=" "/>
    <s v=" "/>
    <n v="30100000"/>
    <n v="102.22"/>
    <n v="0"/>
    <n v="0"/>
    <n v="102.22"/>
    <n v="24.64"/>
    <n v="0"/>
    <n v="0"/>
    <n v="0"/>
    <n v="1062.5"/>
    <n v="1087.1400000000001"/>
    <n v="22.61"/>
    <n v="0"/>
    <n v="0"/>
    <n v="22.61"/>
    <n v="102.22"/>
    <n v="0"/>
    <n v="0"/>
    <n v="0"/>
    <n v="960.28"/>
    <n v="1062.5"/>
    <n v="0"/>
    <n v="0"/>
    <n v="0"/>
    <n v="0"/>
    <n v="0"/>
  </r>
  <r>
    <s v="32-L00-H12"/>
    <x v="4"/>
    <x v="274"/>
    <x v="1278"/>
    <n v="7.06"/>
    <x v="4"/>
    <x v="0"/>
    <x v="1735"/>
    <s v="GILBERT 95-32       "/>
    <s v=" "/>
    <s v=" "/>
    <x v="4"/>
    <x v="274"/>
    <x v="1278"/>
    <n v="317122"/>
    <n v="0"/>
    <s v=" "/>
    <s v=" "/>
    <n v="30100000"/>
    <n v="98.4"/>
    <n v="0"/>
    <n v="0"/>
    <n v="98.4"/>
    <n v="7.06"/>
    <n v="25.37"/>
    <n v="0"/>
    <n v="0"/>
    <n v="1308.42"/>
    <n v="1290.1099999999999"/>
    <n v="50.34"/>
    <n v="0"/>
    <n v="0"/>
    <n v="50.34"/>
    <n v="98.4"/>
    <n v="25.37"/>
    <n v="0"/>
    <n v="0"/>
    <n v="1210.02"/>
    <n v="1283.05"/>
    <n v="0"/>
    <n v="0"/>
    <n v="0"/>
    <n v="0"/>
    <n v="0"/>
  </r>
  <r>
    <s v="32-L00-H13"/>
    <x v="4"/>
    <x v="274"/>
    <x v="1279"/>
    <n v="19.72"/>
    <x v="4"/>
    <x v="0"/>
    <x v="1736"/>
    <s v="GILBERT 95-33       "/>
    <s v=" "/>
    <s v=" "/>
    <x v="4"/>
    <x v="274"/>
    <x v="1279"/>
    <n v="317122"/>
    <n v="0"/>
    <s v=" "/>
    <s v=" "/>
    <n v="30100000"/>
    <n v="112.55"/>
    <n v="0"/>
    <n v="0"/>
    <n v="112.55"/>
    <n v="19.72"/>
    <n v="26.5"/>
    <n v="0"/>
    <n v="0"/>
    <n v="1821.38"/>
    <n v="1814.6"/>
    <n v="29.79"/>
    <n v="0"/>
    <n v="0"/>
    <n v="29.79"/>
    <n v="112.55"/>
    <n v="26.5"/>
    <n v="0"/>
    <n v="0"/>
    <n v="1708.83"/>
    <n v="1794.88"/>
    <n v="0"/>
    <n v="0"/>
    <n v="0"/>
    <n v="0"/>
    <n v="0"/>
  </r>
  <r>
    <s v="32-L00-H14"/>
    <x v="4"/>
    <x v="274"/>
    <x v="1280"/>
    <n v="15.35"/>
    <x v="4"/>
    <x v="0"/>
    <x v="1737"/>
    <s v="GILBERT 95-34       "/>
    <s v=" "/>
    <s v=" "/>
    <x v="4"/>
    <x v="274"/>
    <x v="1280"/>
    <n v="317122"/>
    <n v="0"/>
    <s v=" "/>
    <s v=" "/>
    <n v="30100000"/>
    <n v="65.959999999999994"/>
    <n v="0"/>
    <n v="0"/>
    <n v="65.959999999999994"/>
    <n v="15.35"/>
    <n v="39.35"/>
    <n v="0"/>
    <n v="0"/>
    <n v="1743.67"/>
    <n v="1719.67"/>
    <n v="42.99"/>
    <n v="0"/>
    <n v="0"/>
    <n v="42.99"/>
    <n v="65.959999999999994"/>
    <n v="39.35"/>
    <n v="0"/>
    <n v="0"/>
    <n v="1677.71"/>
    <n v="1704.32"/>
    <n v="0"/>
    <n v="0"/>
    <n v="0"/>
    <n v="0"/>
    <n v="0"/>
  </r>
  <r>
    <s v="32-L00-H15"/>
    <x v="4"/>
    <x v="274"/>
    <x v="1281"/>
    <n v="87.88"/>
    <x v="4"/>
    <x v="0"/>
    <x v="1738"/>
    <s v="GILBERT 95-38       "/>
    <s v=" "/>
    <s v=" "/>
    <x v="4"/>
    <x v="274"/>
    <x v="1281"/>
    <n v="317122"/>
    <n v="0"/>
    <s v=" "/>
    <s v=" "/>
    <n v="30100000"/>
    <n v="115.22"/>
    <n v="0"/>
    <n v="0"/>
    <n v="115.22"/>
    <n v="87.88"/>
    <n v="89.32"/>
    <n v="0"/>
    <n v="0"/>
    <n v="3777.22"/>
    <n v="3775.78"/>
    <n v="68.64"/>
    <n v="0"/>
    <n v="0"/>
    <n v="68.64"/>
    <n v="115.22"/>
    <n v="89.32"/>
    <n v="0"/>
    <n v="0"/>
    <n v="3662"/>
    <n v="3687.9"/>
    <n v="0"/>
    <n v="0"/>
    <n v="0"/>
    <n v="0"/>
    <n v="0"/>
  </r>
  <r>
    <s v="32-L00-H16"/>
    <x v="4"/>
    <x v="274"/>
    <x v="1282"/>
    <n v="23.96"/>
    <x v="4"/>
    <x v="0"/>
    <x v="1739"/>
    <s v="GILBERT 95-35       "/>
    <s v=" "/>
    <s v=" "/>
    <x v="4"/>
    <x v="274"/>
    <x v="1282"/>
    <n v="317122"/>
    <n v="0"/>
    <s v=" "/>
    <s v=" "/>
    <n v="30100000"/>
    <n v="29.84"/>
    <n v="0"/>
    <n v="0"/>
    <n v="29.84"/>
    <n v="23.96"/>
    <n v="0"/>
    <n v="0"/>
    <n v="0"/>
    <n v="932.31"/>
    <n v="956.27"/>
    <n v="16.79"/>
    <n v="0"/>
    <n v="0"/>
    <n v="16.79"/>
    <n v="29.84"/>
    <n v="0"/>
    <n v="0"/>
    <n v="0"/>
    <n v="902.47"/>
    <n v="932.31"/>
    <n v="0"/>
    <n v="0"/>
    <n v="0"/>
    <n v="0"/>
    <n v="0"/>
  </r>
  <r>
    <s v="32-L00-H17"/>
    <x v="4"/>
    <x v="274"/>
    <x v="1283"/>
    <n v="9.0500000000000007"/>
    <x v="4"/>
    <x v="0"/>
    <x v="1740"/>
    <s v="GILBERT 95-36       "/>
    <s v=" "/>
    <s v=" "/>
    <x v="4"/>
    <x v="274"/>
    <x v="1283"/>
    <n v="317122"/>
    <n v="0"/>
    <s v=" "/>
    <s v=" "/>
    <n v="30100000"/>
    <n v="18.37"/>
    <n v="0"/>
    <n v="0"/>
    <n v="18.37"/>
    <n v="9.0500000000000007"/>
    <n v="18.63"/>
    <n v="0"/>
    <n v="0"/>
    <n v="1328.97"/>
    <n v="1319.39"/>
    <n v="58.26"/>
    <n v="0"/>
    <n v="0"/>
    <n v="58.26"/>
    <n v="18.37"/>
    <n v="18.63"/>
    <n v="0"/>
    <n v="0"/>
    <n v="1310.5999999999999"/>
    <n v="1310.3399999999999"/>
    <n v="0"/>
    <n v="0"/>
    <n v="0"/>
    <n v="0"/>
    <n v="0"/>
  </r>
  <r>
    <s v="32-L00-H18"/>
    <x v="4"/>
    <x v="274"/>
    <x v="1284"/>
    <n v="21.38"/>
    <x v="4"/>
    <x v="0"/>
    <x v="1741"/>
    <s v="GILBERT 95-37       "/>
    <s v=" "/>
    <s v=" "/>
    <x v="4"/>
    <x v="274"/>
    <x v="1284"/>
    <n v="317122"/>
    <n v="0"/>
    <s v=" "/>
    <s v=" "/>
    <n v="30100000"/>
    <n v="84.48"/>
    <n v="0"/>
    <n v="0"/>
    <n v="84.48"/>
    <n v="21.38"/>
    <n v="19.16"/>
    <n v="0"/>
    <n v="0"/>
    <n v="1155.51"/>
    <n v="1157.73"/>
    <n v="28.7"/>
    <n v="0"/>
    <n v="0"/>
    <n v="28.7"/>
    <n v="84.48"/>
    <n v="19.16"/>
    <n v="0"/>
    <n v="0"/>
    <n v="1071.03"/>
    <n v="1136.3499999999999"/>
    <n v="0"/>
    <n v="0"/>
    <n v="0"/>
    <n v="0"/>
    <n v="0"/>
  </r>
  <r>
    <s v="32-L00-H19"/>
    <x v="4"/>
    <x v="274"/>
    <x v="1285"/>
    <n v="53.78"/>
    <x v="4"/>
    <x v="0"/>
    <x v="1742"/>
    <s v="GILBERT 95-24       "/>
    <s v=" "/>
    <s v=" "/>
    <x v="4"/>
    <x v="274"/>
    <x v="1285"/>
    <n v="317122"/>
    <n v="0"/>
    <s v=" "/>
    <s v=" "/>
    <n v="30100000"/>
    <n v="55.59"/>
    <n v="0"/>
    <n v="0"/>
    <n v="55.59"/>
    <n v="53.78"/>
    <n v="0"/>
    <n v="0"/>
    <n v="0"/>
    <n v="1552.07"/>
    <n v="1605.85"/>
    <n v="68.19"/>
    <n v="0"/>
    <n v="0"/>
    <n v="68.19"/>
    <n v="55.59"/>
    <n v="0"/>
    <n v="0"/>
    <n v="0"/>
    <n v="1496.48"/>
    <n v="1552.07"/>
    <n v="0"/>
    <n v="0"/>
    <n v="0"/>
    <n v="0"/>
    <n v="0"/>
  </r>
  <r>
    <s v="32-L00-H20"/>
    <x v="4"/>
    <x v="274"/>
    <x v="1286"/>
    <n v="17.45"/>
    <x v="4"/>
    <x v="0"/>
    <x v="1743"/>
    <s v="GILBERT 95-25       "/>
    <s v=" "/>
    <s v=" "/>
    <x v="4"/>
    <x v="274"/>
    <x v="1286"/>
    <n v="317122"/>
    <n v="0"/>
    <s v=" "/>
    <s v=" "/>
    <n v="30100000"/>
    <n v="71.959999999999994"/>
    <n v="0"/>
    <n v="0"/>
    <n v="71.959999999999994"/>
    <n v="17.45"/>
    <n v="22.94"/>
    <n v="0"/>
    <n v="0"/>
    <n v="893.59"/>
    <n v="888.1"/>
    <n v="7.8"/>
    <n v="0"/>
    <n v="0"/>
    <n v="7.8"/>
    <n v="71.959999999999994"/>
    <n v="22.94"/>
    <n v="0"/>
    <n v="0"/>
    <n v="821.63"/>
    <n v="870.65"/>
    <n v="0"/>
    <n v="0"/>
    <n v="0"/>
    <n v="0"/>
    <n v="0"/>
  </r>
  <r>
    <s v="32-L00-H21"/>
    <x v="4"/>
    <x v="274"/>
    <x v="1287"/>
    <n v="7.28"/>
    <x v="4"/>
    <x v="0"/>
    <x v="1744"/>
    <s v="GILBERT 95-26       "/>
    <s v=" "/>
    <s v=" "/>
    <x v="4"/>
    <x v="274"/>
    <x v="1287"/>
    <n v="317122"/>
    <n v="0"/>
    <s v=" "/>
    <s v=" "/>
    <n v="30100000"/>
    <n v="112.35"/>
    <n v="0"/>
    <n v="0"/>
    <n v="112.35"/>
    <n v="7.28"/>
    <n v="0"/>
    <n v="0"/>
    <n v="0"/>
    <n v="1104.45"/>
    <n v="1111.73"/>
    <n v="30.51"/>
    <n v="0"/>
    <n v="0"/>
    <n v="30.51"/>
    <n v="112.35"/>
    <n v="0"/>
    <n v="0"/>
    <n v="0"/>
    <n v="992.1"/>
    <n v="1104.45"/>
    <n v="0"/>
    <n v="0"/>
    <n v="0"/>
    <n v="0"/>
    <n v="0"/>
  </r>
  <r>
    <s v="32-L00-H22"/>
    <x v="4"/>
    <x v="274"/>
    <x v="1288"/>
    <n v="86.3"/>
    <x v="4"/>
    <x v="0"/>
    <x v="1745"/>
    <s v="GILBERT SL 95-42    "/>
    <s v=" "/>
    <s v=" "/>
    <x v="4"/>
    <x v="274"/>
    <x v="1288"/>
    <n v="317122"/>
    <n v="0"/>
    <s v=" "/>
    <s v=" "/>
    <n v="30100000"/>
    <n v="87.34"/>
    <n v="0"/>
    <n v="0"/>
    <n v="87.34"/>
    <n v="86.3"/>
    <n v="22.49"/>
    <n v="0"/>
    <n v="0"/>
    <n v="2168.14"/>
    <n v="2231.9499999999998"/>
    <n v="50.46"/>
    <n v="0"/>
    <n v="0"/>
    <n v="50.46"/>
    <n v="87.34"/>
    <n v="22.49"/>
    <n v="0"/>
    <n v="0"/>
    <n v="2080.8000000000002"/>
    <n v="2145.65"/>
    <n v="0"/>
    <n v="0"/>
    <n v="0"/>
    <n v="0"/>
    <n v="0"/>
  </r>
  <r>
    <s v="32-L00-H23"/>
    <x v="4"/>
    <x v="274"/>
    <x v="1289"/>
    <n v="95.37"/>
    <x v="4"/>
    <x v="0"/>
    <x v="1746"/>
    <s v="GILBERT SL 96-03    "/>
    <s v=" "/>
    <s v=" "/>
    <x v="4"/>
    <x v="274"/>
    <x v="1289"/>
    <n v="317122"/>
    <n v="0"/>
    <s v=" "/>
    <s v=" "/>
    <n v="30100000"/>
    <n v="117.93"/>
    <n v="0"/>
    <n v="0"/>
    <n v="117.93"/>
    <n v="95.37"/>
    <n v="16.28"/>
    <n v="0"/>
    <n v="0"/>
    <n v="2620.06"/>
    <n v="2699.15"/>
    <n v="77.319999999999993"/>
    <n v="0"/>
    <n v="0"/>
    <n v="77.319999999999993"/>
    <n v="117.93"/>
    <n v="16.28"/>
    <n v="0"/>
    <n v="0"/>
    <n v="2502.13"/>
    <n v="2603.7800000000002"/>
    <n v="0"/>
    <n v="0"/>
    <n v="0"/>
    <n v="0"/>
    <n v="0"/>
  </r>
  <r>
    <s v="32-L00-H24"/>
    <x v="4"/>
    <x v="274"/>
    <x v="1290"/>
    <n v="96.98"/>
    <x v="4"/>
    <x v="0"/>
    <x v="1747"/>
    <s v="GILBERT SL 96-01    "/>
    <s v=" "/>
    <s v=" "/>
    <x v="4"/>
    <x v="274"/>
    <x v="1290"/>
    <n v="317122"/>
    <n v="0"/>
    <s v=" "/>
    <s v=" "/>
    <n v="30100000"/>
    <n v="34.42"/>
    <n v="0"/>
    <n v="0"/>
    <n v="34.42"/>
    <n v="96.98"/>
    <n v="0"/>
    <n v="0"/>
    <n v="0"/>
    <n v="735.98"/>
    <n v="832.96"/>
    <n v="66.36"/>
    <n v="0"/>
    <n v="0"/>
    <n v="66.36"/>
    <n v="34.42"/>
    <n v="0"/>
    <n v="0"/>
    <n v="0"/>
    <n v="701.56"/>
    <n v="735.98"/>
    <n v="0"/>
    <n v="0"/>
    <n v="0"/>
    <n v="0"/>
    <n v="0"/>
  </r>
  <r>
    <s v="32-L00-H25"/>
    <x v="4"/>
    <x v="274"/>
    <x v="1291"/>
    <n v="12.73"/>
    <x v="4"/>
    <x v="0"/>
    <x v="1748"/>
    <s v="SL 9610-550         "/>
    <s v=" "/>
    <s v=" "/>
    <x v="4"/>
    <x v="274"/>
    <x v="1291"/>
    <n v="318122"/>
    <n v="0"/>
    <s v=" "/>
    <s v=" "/>
    <n v="30100000"/>
    <n v="13.72"/>
    <n v="0"/>
    <n v="0"/>
    <n v="13.72"/>
    <n v="12.73"/>
    <n v="0.1"/>
    <n v="0"/>
    <n v="0"/>
    <n v="220.63"/>
    <n v="233.26"/>
    <n v="7.32"/>
    <n v="0"/>
    <n v="0"/>
    <n v="7.32"/>
    <n v="13.72"/>
    <n v="0.1"/>
    <n v="0"/>
    <n v="0"/>
    <n v="206.91"/>
    <n v="220.53"/>
    <n v="0"/>
    <n v="0"/>
    <n v="0"/>
    <n v="0"/>
    <n v="0"/>
  </r>
  <r>
    <s v="32-L00-H26"/>
    <x v="4"/>
    <x v="274"/>
    <x v="1292"/>
    <n v="0"/>
    <x v="4"/>
    <x v="0"/>
    <x v="1749"/>
    <s v="SL 9611-548         "/>
    <s v=" "/>
    <s v=" "/>
    <x v="4"/>
    <x v="274"/>
    <x v="1292"/>
    <n v="318122"/>
    <n v="0"/>
    <s v=" "/>
    <s v=" "/>
    <n v="30100000"/>
    <n v="0"/>
    <n v="0"/>
    <n v="0"/>
    <n v="0"/>
    <n v="0"/>
    <n v="0"/>
    <n v="0"/>
    <n v="0"/>
    <n v="0"/>
    <n v="0"/>
    <n v="0"/>
    <n v="0"/>
    <n v="0"/>
    <n v="0"/>
    <n v="0"/>
    <n v="0"/>
    <n v="0"/>
    <n v="0"/>
    <n v="0"/>
    <n v="0"/>
    <n v="0"/>
    <n v="0"/>
    <n v="0"/>
    <n v="0"/>
    <n v="0"/>
  </r>
  <r>
    <s v="32-L00-H27"/>
    <x v="4"/>
    <x v="274"/>
    <x v="1293"/>
    <n v="0"/>
    <x v="4"/>
    <x v="0"/>
    <x v="1750"/>
    <s v="SL 9611-552         "/>
    <s v=" "/>
    <s v=" "/>
    <x v="4"/>
    <x v="274"/>
    <x v="1293"/>
    <n v="318122"/>
    <n v="0"/>
    <s v=" "/>
    <s v=" "/>
    <n v="30100000"/>
    <n v="0"/>
    <n v="0"/>
    <n v="0"/>
    <n v="0"/>
    <n v="0"/>
    <n v="0"/>
    <n v="0"/>
    <n v="0"/>
    <n v="0"/>
    <n v="0"/>
    <n v="0"/>
    <n v="0"/>
    <n v="0"/>
    <n v="0"/>
    <n v="0"/>
    <n v="0"/>
    <n v="0"/>
    <n v="0"/>
    <n v="0"/>
    <n v="0"/>
    <n v="0"/>
    <n v="0"/>
    <n v="0"/>
    <n v="0"/>
    <n v="0"/>
  </r>
  <r>
    <s v="32-L00-H28"/>
    <x v="4"/>
    <x v="274"/>
    <x v="1294"/>
    <n v="0"/>
    <x v="4"/>
    <x v="0"/>
    <x v="1751"/>
    <s v="SL 9706-558         "/>
    <s v=" "/>
    <s v=" "/>
    <x v="4"/>
    <x v="274"/>
    <x v="1294"/>
    <n v="318122"/>
    <n v="0"/>
    <s v=" "/>
    <s v=" "/>
    <n v="30100000"/>
    <n v="0"/>
    <n v="0"/>
    <n v="0"/>
    <n v="0"/>
    <n v="0"/>
    <n v="0"/>
    <n v="0"/>
    <n v="0"/>
    <n v="0"/>
    <n v="0"/>
    <n v="0"/>
    <n v="0"/>
    <n v="0"/>
    <n v="0"/>
    <n v="0"/>
    <n v="0"/>
    <n v="0"/>
    <n v="0"/>
    <n v="0"/>
    <n v="0"/>
    <n v="0"/>
    <n v="0"/>
    <n v="0"/>
    <n v="0"/>
    <n v="0"/>
  </r>
  <r>
    <s v="32-L00-H29"/>
    <x v="4"/>
    <x v="274"/>
    <x v="1295"/>
    <n v="0"/>
    <x v="4"/>
    <x v="0"/>
    <x v="1752"/>
    <s v="SL 9704-556         "/>
    <s v=" "/>
    <s v=" "/>
    <x v="4"/>
    <x v="274"/>
    <x v="1295"/>
    <n v="318122"/>
    <n v="0"/>
    <s v=" "/>
    <s v=" "/>
    <n v="30100000"/>
    <n v="0"/>
    <n v="0"/>
    <n v="0"/>
    <n v="0"/>
    <n v="0"/>
    <n v="0"/>
    <n v="0"/>
    <n v="0"/>
    <n v="0"/>
    <n v="0"/>
    <n v="0"/>
    <n v="0"/>
    <n v="0"/>
    <n v="0"/>
    <n v="0"/>
    <n v="0"/>
    <n v="0"/>
    <n v="0"/>
    <n v="0"/>
    <n v="0"/>
    <n v="0"/>
    <n v="0"/>
    <n v="0"/>
    <n v="0"/>
    <n v="0"/>
  </r>
  <r>
    <s v="32-L00-H30"/>
    <x v="4"/>
    <x v="274"/>
    <x v="1296"/>
    <n v="0"/>
    <x v="4"/>
    <x v="0"/>
    <x v="1753"/>
    <s v="SL 9707-561         "/>
    <s v=" "/>
    <s v=" "/>
    <x v="4"/>
    <x v="274"/>
    <x v="1296"/>
    <n v="318122"/>
    <n v="0"/>
    <s v=" "/>
    <s v=" "/>
    <n v="30100000"/>
    <n v="0"/>
    <n v="0"/>
    <n v="0"/>
    <n v="0"/>
    <n v="0"/>
    <n v="0"/>
    <n v="0"/>
    <n v="0"/>
    <n v="0"/>
    <n v="0"/>
    <n v="0"/>
    <n v="0"/>
    <n v="0"/>
    <n v="0"/>
    <n v="0"/>
    <n v="0"/>
    <n v="0"/>
    <n v="0"/>
    <n v="0"/>
    <n v="0"/>
    <n v="0"/>
    <n v="0"/>
    <n v="0"/>
    <n v="0"/>
    <n v="0"/>
  </r>
  <r>
    <s v="32-L00-H31"/>
    <x v="4"/>
    <x v="274"/>
    <x v="1297"/>
    <n v="12.11"/>
    <x v="4"/>
    <x v="0"/>
    <x v="1754"/>
    <s v="SL 9706-560         "/>
    <s v=" "/>
    <s v=" "/>
    <x v="4"/>
    <x v="274"/>
    <x v="1297"/>
    <n v="318122"/>
    <n v="0"/>
    <s v=" "/>
    <s v=" "/>
    <n v="30100000"/>
    <n v="44.56"/>
    <n v="0"/>
    <n v="0"/>
    <n v="44.56"/>
    <n v="12.11"/>
    <n v="12.63"/>
    <n v="0"/>
    <n v="0"/>
    <n v="532.35"/>
    <n v="531.83000000000004"/>
    <n v="18.399999999999999"/>
    <n v="0"/>
    <n v="0"/>
    <n v="18.399999999999999"/>
    <n v="44.56"/>
    <n v="12.63"/>
    <n v="0"/>
    <n v="0"/>
    <n v="487.79"/>
    <n v="519.72"/>
    <n v="0"/>
    <n v="0"/>
    <n v="0"/>
    <n v="0"/>
    <n v="0"/>
  </r>
  <r>
    <s v="32-L00-H32"/>
    <x v="4"/>
    <x v="274"/>
    <x v="1298"/>
    <n v="7.45"/>
    <x v="4"/>
    <x v="0"/>
    <x v="1755"/>
    <s v="SL-9705-557         "/>
    <s v=" "/>
    <s v=" "/>
    <x v="4"/>
    <x v="274"/>
    <x v="1298"/>
    <n v="318122"/>
    <n v="0"/>
    <s v=" "/>
    <s v=" "/>
    <n v="30100000"/>
    <n v="19.510000000000002"/>
    <n v="0"/>
    <n v="0"/>
    <n v="19.510000000000002"/>
    <n v="7.45"/>
    <n v="0"/>
    <n v="0"/>
    <n v="0"/>
    <n v="416.67"/>
    <n v="424.12"/>
    <n v="3.96"/>
    <n v="0"/>
    <n v="0"/>
    <n v="3.96"/>
    <n v="19.510000000000002"/>
    <n v="0"/>
    <n v="0"/>
    <n v="0"/>
    <n v="397.16"/>
    <n v="416.67"/>
    <n v="0"/>
    <n v="0"/>
    <n v="0"/>
    <n v="0"/>
    <n v="0"/>
  </r>
  <r>
    <s v="32-L00-H33"/>
    <x v="4"/>
    <x v="274"/>
    <x v="1299"/>
    <n v="0"/>
    <x v="4"/>
    <x v="0"/>
    <x v="1756"/>
    <s v="SL 9707-562         "/>
    <s v=" "/>
    <s v=" "/>
    <x v="4"/>
    <x v="274"/>
    <x v="1299"/>
    <n v="318122"/>
    <n v="0"/>
    <s v=" "/>
    <s v=" "/>
    <n v="30100000"/>
    <n v="0"/>
    <n v="0"/>
    <n v="0"/>
    <n v="0"/>
    <n v="0"/>
    <n v="0"/>
    <n v="0"/>
    <n v="0"/>
    <n v="0"/>
    <n v="0"/>
    <n v="0"/>
    <n v="0"/>
    <n v="0"/>
    <n v="0"/>
    <n v="0"/>
    <n v="0"/>
    <n v="0"/>
    <n v="0"/>
    <n v="0"/>
    <n v="0"/>
    <n v="0"/>
    <n v="0"/>
    <n v="0"/>
    <n v="0"/>
    <n v="0"/>
  </r>
  <r>
    <s v="32-L00-H34"/>
    <x v="4"/>
    <x v="274"/>
    <x v="1300"/>
    <n v="0"/>
    <x v="4"/>
    <x v="0"/>
    <x v="1757"/>
    <s v="SL 9710-566         "/>
    <s v=" "/>
    <s v=" "/>
    <x v="4"/>
    <x v="274"/>
    <x v="1300"/>
    <n v="318122"/>
    <n v="0"/>
    <s v=" "/>
    <s v=" "/>
    <n v="30100000"/>
    <n v="0"/>
    <n v="0"/>
    <n v="0"/>
    <n v="0"/>
    <n v="0"/>
    <n v="0"/>
    <n v="0"/>
    <n v="0"/>
    <n v="0"/>
    <n v="0"/>
    <n v="0"/>
    <n v="0"/>
    <n v="0"/>
    <n v="0"/>
    <n v="0"/>
    <n v="0"/>
    <n v="0"/>
    <n v="0"/>
    <n v="0"/>
    <n v="0"/>
    <n v="0"/>
    <n v="0"/>
    <n v="0"/>
    <n v="0"/>
    <n v="0"/>
  </r>
  <r>
    <s v="32-L00-H35"/>
    <x v="4"/>
    <x v="274"/>
    <x v="1301"/>
    <n v="0"/>
    <x v="4"/>
    <x v="0"/>
    <x v="1758"/>
    <s v="QUEEN CREEK RANCH   "/>
    <s v=" "/>
    <s v=" "/>
    <x v="4"/>
    <x v="274"/>
    <x v="1301"/>
    <n v="317600"/>
    <n v="0"/>
    <s v=" "/>
    <s v=" "/>
    <n v="30100000"/>
    <n v="79.209999999999994"/>
    <n v="0"/>
    <n v="0"/>
    <n v="79.209999999999994"/>
    <n v="0"/>
    <n v="0"/>
    <n v="0"/>
    <n v="0"/>
    <n v="1223.1600000000001"/>
    <n v="1223.1600000000001"/>
    <n v="28.01"/>
    <n v="0"/>
    <n v="0"/>
    <n v="28.01"/>
    <n v="79.209999999999994"/>
    <n v="0"/>
    <n v="0"/>
    <n v="0"/>
    <n v="1143.95"/>
    <n v="1223.1600000000001"/>
    <n v="0"/>
    <n v="0"/>
    <n v="0"/>
    <n v="0"/>
    <n v="0"/>
  </r>
  <r>
    <s v="32-L00-H36"/>
    <x v="4"/>
    <x v="274"/>
    <x v="1302"/>
    <n v="0"/>
    <x v="4"/>
    <x v="0"/>
    <x v="1759"/>
    <s v="QUEEN CREEK RANCH II"/>
    <s v=" "/>
    <s v=" "/>
    <x v="4"/>
    <x v="274"/>
    <x v="1302"/>
    <n v="317600"/>
    <n v="0"/>
    <s v=" "/>
    <s v=" "/>
    <n v="30100000"/>
    <n v="27.08"/>
    <n v="0"/>
    <n v="0"/>
    <n v="27.08"/>
    <n v="0"/>
    <n v="0"/>
    <n v="0"/>
    <n v="0"/>
    <n v="1116.75"/>
    <n v="1116.75"/>
    <n v="40.270000000000003"/>
    <n v="0"/>
    <n v="0"/>
    <n v="40.270000000000003"/>
    <n v="27.08"/>
    <n v="0"/>
    <n v="0"/>
    <n v="0"/>
    <n v="1089.67"/>
    <n v="1116.75"/>
    <n v="0"/>
    <n v="0"/>
    <n v="0"/>
    <n v="0"/>
    <n v="0"/>
  </r>
  <r>
    <s v="32-L00-H37"/>
    <x v="4"/>
    <x v="274"/>
    <x v="1303"/>
    <n v="324.42"/>
    <x v="4"/>
    <x v="0"/>
    <x v="1760"/>
    <s v="SU-MOUNTAIN VISTA   "/>
    <s v=" "/>
    <s v=" "/>
    <x v="4"/>
    <x v="274"/>
    <x v="1303"/>
    <n v="316122"/>
    <n v="0"/>
    <s v=" "/>
    <s v=" "/>
    <n v="30100000"/>
    <n v="569.74"/>
    <n v="0"/>
    <n v="0"/>
    <n v="569.74"/>
    <n v="324.42"/>
    <n v="146"/>
    <n v="0"/>
    <n v="0"/>
    <n v="11084.89"/>
    <n v="11263.31"/>
    <n v="318.87"/>
    <n v="0"/>
    <n v="0"/>
    <n v="318.92"/>
    <n v="569.79"/>
    <n v="146"/>
    <n v="0"/>
    <n v="0"/>
    <n v="10515.15"/>
    <n v="10938.89"/>
    <n v="0"/>
    <n v="0"/>
    <n v="0"/>
    <n v="0"/>
    <n v="0"/>
  </r>
  <r>
    <s v="32-L00-H38"/>
    <x v="4"/>
    <x v="274"/>
    <x v="1304"/>
    <n v="31.61"/>
    <x v="4"/>
    <x v="0"/>
    <x v="1761"/>
    <s v="PEORIA # 72         "/>
    <s v=" "/>
    <s v=" "/>
    <x v="4"/>
    <x v="274"/>
    <x v="1304"/>
    <n v="317500"/>
    <n v="0"/>
    <s v=" "/>
    <s v=" "/>
    <n v="30100000"/>
    <n v="114.28"/>
    <n v="0"/>
    <n v="0"/>
    <n v="114.28"/>
    <n v="31.61"/>
    <n v="6.48"/>
    <n v="0"/>
    <n v="0"/>
    <n v="870.77"/>
    <n v="895.9"/>
    <n v="50.97"/>
    <n v="0"/>
    <n v="0"/>
    <n v="50.97"/>
    <n v="114.28"/>
    <n v="6.48"/>
    <n v="0"/>
    <n v="0"/>
    <n v="756.49"/>
    <n v="864.29"/>
    <n v="0"/>
    <n v="0"/>
    <n v="0"/>
    <n v="0"/>
    <n v="0"/>
  </r>
  <r>
    <s v="32-L00-H39"/>
    <x v="4"/>
    <x v="274"/>
    <x v="1305"/>
    <n v="138.19999999999999"/>
    <x v="4"/>
    <x v="0"/>
    <x v="1762"/>
    <s v="PEORIA # 64         "/>
    <s v=" "/>
    <s v=" "/>
    <x v="4"/>
    <x v="274"/>
    <x v="1305"/>
    <n v="317500"/>
    <n v="0"/>
    <s v=" "/>
    <s v=" "/>
    <n v="30100000"/>
    <n v="340.22"/>
    <n v="0"/>
    <n v="0"/>
    <n v="340.22"/>
    <n v="138.19999999999999"/>
    <n v="35.15"/>
    <n v="0"/>
    <n v="0"/>
    <n v="2805.47"/>
    <n v="2908.52"/>
    <n v="188.35"/>
    <n v="0"/>
    <n v="0"/>
    <n v="188.35"/>
    <n v="340.22"/>
    <n v="35.15"/>
    <n v="0"/>
    <n v="0"/>
    <n v="2465.25"/>
    <n v="2770.32"/>
    <n v="0"/>
    <n v="0"/>
    <n v="0"/>
    <n v="0"/>
    <n v="0"/>
  </r>
  <r>
    <s v="32-L00-H40"/>
    <x v="4"/>
    <x v="274"/>
    <x v="1306"/>
    <n v="49.89"/>
    <x v="4"/>
    <x v="0"/>
    <x v="1763"/>
    <s v="PEORIA # 71         "/>
    <s v=" "/>
    <s v=" "/>
    <x v="4"/>
    <x v="274"/>
    <x v="1306"/>
    <n v="317500"/>
    <n v="0"/>
    <s v=" "/>
    <s v=" "/>
    <n v="30100000"/>
    <n v="47.31"/>
    <n v="0"/>
    <n v="0"/>
    <n v="47.31"/>
    <n v="49.89"/>
    <n v="0.31"/>
    <n v="0"/>
    <n v="0"/>
    <n v="1198.29"/>
    <n v="1247.8699999999999"/>
    <n v="29.34"/>
    <n v="0"/>
    <n v="0"/>
    <n v="29.34"/>
    <n v="47.31"/>
    <n v="0.31"/>
    <n v="0"/>
    <n v="0"/>
    <n v="1150.98"/>
    <n v="1197.98"/>
    <n v="0"/>
    <n v="0"/>
    <n v="0"/>
    <n v="0"/>
    <n v="0"/>
  </r>
  <r>
    <s v="32-L00-H41"/>
    <x v="4"/>
    <x v="274"/>
    <x v="1307"/>
    <n v="37.090000000000003"/>
    <x v="4"/>
    <x v="0"/>
    <x v="1764"/>
    <s v="PEORIA # 82         "/>
    <s v=" "/>
    <s v=" "/>
    <x v="4"/>
    <x v="274"/>
    <x v="1307"/>
    <n v="317500"/>
    <n v="0"/>
    <s v=" "/>
    <s v=" "/>
    <n v="30100000"/>
    <n v="34.1"/>
    <n v="0"/>
    <n v="0"/>
    <n v="34.1"/>
    <n v="37.090000000000003"/>
    <n v="0"/>
    <n v="0"/>
    <n v="0"/>
    <n v="1047.22"/>
    <n v="1084.31"/>
    <n v="47.5"/>
    <n v="0"/>
    <n v="0"/>
    <n v="47.5"/>
    <n v="34.1"/>
    <n v="0"/>
    <n v="0"/>
    <n v="0"/>
    <n v="1013.12"/>
    <n v="1047.22"/>
    <n v="0"/>
    <n v="0"/>
    <n v="0"/>
    <n v="0"/>
    <n v="0"/>
  </r>
  <r>
    <s v="32-L00-H42"/>
    <x v="4"/>
    <x v="274"/>
    <x v="1308"/>
    <n v="27.56"/>
    <x v="4"/>
    <x v="0"/>
    <x v="1765"/>
    <s v="PEORIA # 84         "/>
    <s v=" "/>
    <s v=" "/>
    <x v="4"/>
    <x v="274"/>
    <x v="1308"/>
    <n v="317500"/>
    <n v="0"/>
    <s v=" "/>
    <s v=" "/>
    <n v="30100000"/>
    <n v="49.78"/>
    <n v="0"/>
    <n v="0"/>
    <n v="49.78"/>
    <n v="27.56"/>
    <n v="8.7899999999999991"/>
    <n v="0"/>
    <n v="0"/>
    <n v="1700.97"/>
    <n v="1719.74"/>
    <n v="89.72"/>
    <n v="0"/>
    <n v="0"/>
    <n v="89.72"/>
    <n v="49.78"/>
    <n v="8.7899999999999991"/>
    <n v="0"/>
    <n v="0"/>
    <n v="1651.19"/>
    <n v="1692.18"/>
    <n v="0"/>
    <n v="0"/>
    <n v="0"/>
    <n v="0"/>
    <n v="0"/>
  </r>
  <r>
    <s v="32-L00-H43"/>
    <x v="4"/>
    <x v="274"/>
    <x v="1309"/>
    <n v="45.62"/>
    <x v="4"/>
    <x v="0"/>
    <x v="1766"/>
    <s v="WYNSTONE II         "/>
    <s v=" "/>
    <s v=" "/>
    <x v="4"/>
    <x v="274"/>
    <x v="1309"/>
    <n v="317400"/>
    <n v="0"/>
    <s v=" "/>
    <s v=" "/>
    <n v="30100000"/>
    <n v="84.3"/>
    <n v="0"/>
    <n v="0"/>
    <n v="84.3"/>
    <n v="45.62"/>
    <n v="0"/>
    <n v="0"/>
    <n v="0"/>
    <n v="1446.2"/>
    <n v="1491.82"/>
    <n v="8.2899999999999991"/>
    <n v="0"/>
    <n v="0"/>
    <n v="8.2899999999999991"/>
    <n v="84.3"/>
    <n v="0"/>
    <n v="0"/>
    <n v="0"/>
    <n v="1361.9"/>
    <n v="1446.2"/>
    <n v="0"/>
    <n v="0"/>
    <n v="0"/>
    <n v="0"/>
    <n v="0"/>
  </r>
  <r>
    <s v="32-L00-H44"/>
    <x v="4"/>
    <x v="274"/>
    <x v="1310"/>
    <n v="0"/>
    <x v="4"/>
    <x v="0"/>
    <x v="1767"/>
    <s v="SONORA PARKE        "/>
    <s v=" "/>
    <s v=" "/>
    <x v="4"/>
    <x v="274"/>
    <x v="1310"/>
    <n v="317400"/>
    <n v="0"/>
    <s v=" "/>
    <s v=" "/>
    <n v="30100000"/>
    <n v="0"/>
    <n v="0"/>
    <n v="0"/>
    <n v="0"/>
    <n v="0"/>
    <n v="0"/>
    <n v="0"/>
    <n v="0"/>
    <n v="0"/>
    <n v="0"/>
    <n v="0"/>
    <n v="0"/>
    <n v="0"/>
    <n v="0"/>
    <n v="0"/>
    <n v="0"/>
    <n v="0"/>
    <n v="0"/>
    <n v="0"/>
    <n v="0"/>
    <n v="0"/>
    <n v="0"/>
    <n v="0"/>
    <n v="0"/>
    <n v="0"/>
  </r>
  <r>
    <s v="32-L00-H45"/>
    <x v="4"/>
    <x v="274"/>
    <x v="1311"/>
    <n v="1468.85"/>
    <x v="4"/>
    <x v="0"/>
    <x v="1768"/>
    <s v="LITCHFIELD VISTA II "/>
    <s v=" "/>
    <s v=" "/>
    <x v="4"/>
    <x v="274"/>
    <x v="1311"/>
    <n v="319122"/>
    <n v="0"/>
    <s v=" "/>
    <s v=" "/>
    <s v="32L00H45"/>
    <n v="1613.44"/>
    <n v="0"/>
    <n v="0"/>
    <n v="220.15"/>
    <n v="75.56"/>
    <n v="1534.04"/>
    <n v="0"/>
    <n v="0"/>
    <n v="2173.06"/>
    <n v="2107.87"/>
    <n v="1758.46"/>
    <n v="0"/>
    <n v="0"/>
    <n v="220.15"/>
    <n v="75.13"/>
    <n v="1534.04"/>
    <n v="0"/>
    <n v="0"/>
    <n v="1952.91"/>
    <n v="2032.31"/>
    <n v="0"/>
    <n v="0"/>
    <n v="0"/>
    <n v="0"/>
    <n v="0"/>
  </r>
  <r>
    <s v="32-L00-H46"/>
    <x v="4"/>
    <x v="274"/>
    <x v="1312"/>
    <n v="507149.59"/>
    <x v="4"/>
    <x v="0"/>
    <x v="1769"/>
    <s v="ANTHEM 1            "/>
    <s v=" "/>
    <s v=" "/>
    <x v="4"/>
    <x v="274"/>
    <x v="1312"/>
    <n v="319122"/>
    <n v="0"/>
    <s v=" "/>
    <s v=" "/>
    <s v="32L00H46"/>
    <n v="550357.32999999996"/>
    <n v="0"/>
    <n v="0"/>
    <n v="61672.81"/>
    <n v="18465.07"/>
    <n v="487523.49"/>
    <n v="0"/>
    <n v="0"/>
    <n v="610540.81000000006"/>
    <n v="630166.91"/>
    <n v="569922.26"/>
    <n v="0"/>
    <n v="0"/>
    <n v="61882.080000000002"/>
    <n v="42317.15"/>
    <n v="487523.49"/>
    <n v="0"/>
    <n v="0"/>
    <n v="548868"/>
    <n v="611701.84"/>
    <n v="0"/>
    <n v="0"/>
    <n v="0"/>
    <n v="0"/>
    <n v="0"/>
  </r>
  <r>
    <s v="32-L00-H47"/>
    <x v="4"/>
    <x v="274"/>
    <x v="1313"/>
    <n v="5554.06"/>
    <x v="4"/>
    <x v="0"/>
    <x v="1770"/>
    <s v="CRYSTAL MANOR       "/>
    <s v=" "/>
    <s v=" "/>
    <x v="4"/>
    <x v="274"/>
    <x v="1313"/>
    <n v="319122"/>
    <n v="0"/>
    <s v=" "/>
    <s v=" "/>
    <s v="32L00H47"/>
    <n v="5986.33"/>
    <n v="0"/>
    <n v="0"/>
    <n v="809.87"/>
    <n v="377.6"/>
    <n v="5349.8"/>
    <n v="0"/>
    <n v="0"/>
    <n v="8175.09"/>
    <n v="8379.35"/>
    <n v="6413.12"/>
    <n v="0"/>
    <n v="0"/>
    <n v="809.87"/>
    <n v="383.08"/>
    <n v="5349.8"/>
    <n v="0"/>
    <n v="0"/>
    <n v="7365.22"/>
    <n v="8001.75"/>
    <n v="0"/>
    <n v="0"/>
    <n v="0"/>
    <n v="0"/>
    <n v="0"/>
  </r>
  <r>
    <s v="32-L00-H48"/>
    <x v="4"/>
    <x v="274"/>
    <x v="1314"/>
    <n v="4576.97"/>
    <x v="4"/>
    <x v="0"/>
    <x v="1771"/>
    <s v="CITRUS POINT ST LT  "/>
    <s v=" "/>
    <s v=" "/>
    <x v="4"/>
    <x v="274"/>
    <x v="1314"/>
    <n v="319122"/>
    <n v="0"/>
    <s v=" "/>
    <s v=" "/>
    <s v="32L00H48"/>
    <n v="5020.91"/>
    <n v="0"/>
    <n v="0"/>
    <n v="639.80999999999995"/>
    <n v="195.87"/>
    <n v="4798.6899999999996"/>
    <n v="0"/>
    <n v="0"/>
    <n v="6320.01"/>
    <n v="6098.29"/>
    <n v="5416.43"/>
    <n v="0"/>
    <n v="0"/>
    <n v="639.80999999999995"/>
    <n v="244.29"/>
    <n v="4798.6899999999996"/>
    <n v="0"/>
    <n v="0"/>
    <n v="5680.2"/>
    <n v="5902.42"/>
    <n v="0"/>
    <n v="0"/>
    <n v="0"/>
    <n v="0"/>
    <n v="0"/>
  </r>
  <r>
    <s v="32-L00-H49"/>
    <x v="4"/>
    <x v="274"/>
    <x v="1315"/>
    <n v="1036.69"/>
    <x v="4"/>
    <x v="0"/>
    <x v="1772"/>
    <s v="CLOUD CR RANCH ST LT"/>
    <s v=" "/>
    <s v=" "/>
    <x v="4"/>
    <x v="274"/>
    <x v="1315"/>
    <n v="319122"/>
    <n v="0"/>
    <s v=" "/>
    <s v=" "/>
    <s v="32L00H49"/>
    <n v="1134.0899999999999"/>
    <n v="0"/>
    <n v="0"/>
    <n v="126.45"/>
    <n v="29.05"/>
    <n v="909.08"/>
    <n v="0"/>
    <n v="0"/>
    <n v="1289.93"/>
    <n v="1417.54"/>
    <n v="1182.25"/>
    <n v="0"/>
    <n v="0"/>
    <n v="126.45"/>
    <n v="78.290000000000006"/>
    <n v="909.08"/>
    <n v="0"/>
    <n v="0"/>
    <n v="1163.48"/>
    <n v="1388.49"/>
    <n v="0"/>
    <n v="0"/>
    <n v="0"/>
    <n v="0"/>
    <n v="0"/>
  </r>
  <r>
    <s v="32-L00-H50"/>
    <x v="4"/>
    <x v="274"/>
    <x v="1316"/>
    <n v="52944.23"/>
    <x v="4"/>
    <x v="0"/>
    <x v="1773"/>
    <s v="SCW EXPANSION SEC 17"/>
    <s v=" "/>
    <s v=" "/>
    <x v="4"/>
    <x v="274"/>
    <x v="1316"/>
    <n v="319122"/>
    <n v="0"/>
    <s v=" "/>
    <s v=" "/>
    <s v="32L00H50"/>
    <n v="57863.95"/>
    <n v="0"/>
    <n v="0"/>
    <n v="8510.81"/>
    <n v="3591.09"/>
    <n v="43842.17"/>
    <n v="0"/>
    <n v="0"/>
    <n v="83829.13"/>
    <n v="92931.19"/>
    <n v="57528.52"/>
    <n v="0"/>
    <n v="0"/>
    <n v="8491.85"/>
    <n v="8827.2800000000007"/>
    <n v="43842.17"/>
    <n v="0"/>
    <n v="0"/>
    <n v="75318.320000000007"/>
    <n v="89340.1"/>
    <n v="0"/>
    <n v="0"/>
    <n v="0"/>
    <n v="0"/>
    <n v="0"/>
  </r>
  <r>
    <s v="32-L00-H51"/>
    <x v="4"/>
    <x v="274"/>
    <x v="1317"/>
    <n v="33395.550000000003"/>
    <x v="4"/>
    <x v="0"/>
    <x v="1774"/>
    <s v="DREAMING SUMMT      "/>
    <s v=" "/>
    <s v=" "/>
    <x v="4"/>
    <x v="274"/>
    <x v="1317"/>
    <n v="319122"/>
    <n v="0"/>
    <s v=" "/>
    <s v=" "/>
    <s v="32L00H51"/>
    <n v="36712.31"/>
    <n v="0"/>
    <n v="0"/>
    <n v="4427.09"/>
    <n v="1110.33"/>
    <n v="35106.49"/>
    <n v="0"/>
    <n v="0"/>
    <n v="43485.3"/>
    <n v="41774.36"/>
    <n v="39308.94"/>
    <n v="0"/>
    <n v="0"/>
    <n v="4451.55"/>
    <n v="1854.92"/>
    <n v="35106.49"/>
    <n v="0"/>
    <n v="0"/>
    <n v="39058.21"/>
    <n v="40664.03"/>
    <n v="0"/>
    <n v="0"/>
    <n v="0"/>
    <n v="0"/>
    <n v="0"/>
  </r>
  <r>
    <s v="32-L00-H52"/>
    <x v="4"/>
    <x v="274"/>
    <x v="1318"/>
    <n v="15550.39"/>
    <x v="4"/>
    <x v="0"/>
    <x v="1775"/>
    <s v="DREAMING SUMMIT IN 3"/>
    <s v=" "/>
    <s v=" "/>
    <x v="4"/>
    <x v="274"/>
    <x v="1318"/>
    <n v="319122"/>
    <n v="0"/>
    <s v=" "/>
    <s v=" "/>
    <s v="32L00H52"/>
    <n v="17048.060000000001"/>
    <n v="0"/>
    <n v="0"/>
    <n v="2038.93"/>
    <n v="541.26"/>
    <n v="15524.97"/>
    <n v="0"/>
    <n v="0"/>
    <n v="20137.91"/>
    <n v="20163.330000000002"/>
    <n v="17888.45"/>
    <n v="0"/>
    <n v="0"/>
    <n v="2012.84"/>
    <n v="1172.45"/>
    <n v="15524.97"/>
    <n v="0"/>
    <n v="0"/>
    <n v="18098.98"/>
    <n v="19622.07"/>
    <n v="0"/>
    <n v="0"/>
    <n v="0"/>
    <n v="0"/>
    <n v="0"/>
  </r>
  <r>
    <s v="32-L00-H53"/>
    <x v="4"/>
    <x v="274"/>
    <x v="1319"/>
    <n v="2040.65"/>
    <x v="4"/>
    <x v="0"/>
    <x v="1776"/>
    <s v="RUSSELL RANCH PH 1  "/>
    <s v=" "/>
    <s v=" "/>
    <x v="4"/>
    <x v="274"/>
    <x v="1319"/>
    <n v="319122"/>
    <n v="0"/>
    <s v=" "/>
    <s v=" "/>
    <s v="32L00H53"/>
    <n v="2331.79"/>
    <n v="0"/>
    <n v="0"/>
    <n v="377.72"/>
    <n v="86.58"/>
    <n v="2549.9699999999998"/>
    <n v="0"/>
    <n v="0"/>
    <n v="4100.03"/>
    <n v="3590.71"/>
    <n v="2511.7600000000002"/>
    <n v="0"/>
    <n v="0"/>
    <n v="377.72"/>
    <n v="197.75"/>
    <n v="2549.9699999999998"/>
    <n v="0"/>
    <n v="0"/>
    <n v="3722.31"/>
    <n v="3504.13"/>
    <n v="0"/>
    <n v="0"/>
    <n v="0"/>
    <n v="0"/>
    <n v="0"/>
  </r>
  <r>
    <s v="32-L00-H54"/>
    <x v="4"/>
    <x v="274"/>
    <x v="1320"/>
    <n v="1191.54"/>
    <x v="4"/>
    <x v="0"/>
    <x v="1777"/>
    <s v="SUN LAKES UNIT 41   "/>
    <s v=" "/>
    <s v=" "/>
    <x v="4"/>
    <x v="274"/>
    <x v="1320"/>
    <n v="319122"/>
    <n v="0"/>
    <s v=" "/>
    <s v=" "/>
    <s v="32L00H54"/>
    <n v="1301.97"/>
    <n v="0"/>
    <n v="0"/>
    <n v="163.98"/>
    <n v="53.55"/>
    <n v="1049.3"/>
    <n v="0"/>
    <n v="0"/>
    <n v="1688.51"/>
    <n v="1830.75"/>
    <n v="1276.93"/>
    <n v="0"/>
    <n v="0"/>
    <n v="181.68"/>
    <n v="206.72"/>
    <n v="1049.3"/>
    <n v="0"/>
    <n v="0"/>
    <n v="1524.53"/>
    <n v="1777.2"/>
    <n v="0"/>
    <n v="0"/>
    <n v="0"/>
    <n v="0"/>
    <n v="0"/>
  </r>
  <r>
    <s v="32-L00-H55"/>
    <x v="4"/>
    <x v="274"/>
    <x v="1321"/>
    <n v="10375.39"/>
    <x v="4"/>
    <x v="0"/>
    <x v="1778"/>
    <s v="WIGWAM CREEK N PH-1 "/>
    <s v=" "/>
    <s v=" "/>
    <x v="4"/>
    <x v="274"/>
    <x v="1321"/>
    <n v="319122"/>
    <n v="0"/>
    <s v=" "/>
    <s v=" "/>
    <s v="32L00H55"/>
    <n v="11304.32"/>
    <n v="0"/>
    <n v="0"/>
    <n v="1336.32"/>
    <n v="407.39"/>
    <n v="10394.57"/>
    <n v="0"/>
    <n v="0"/>
    <n v="13199.61"/>
    <n v="13180.43"/>
    <n v="12018.23"/>
    <n v="0"/>
    <n v="0"/>
    <n v="1336.32"/>
    <n v="622.41"/>
    <n v="10394.57"/>
    <n v="0"/>
    <n v="0"/>
    <n v="11863.29"/>
    <n v="12773.04"/>
    <n v="0"/>
    <n v="0"/>
    <n v="0"/>
    <n v="0"/>
    <n v="0"/>
  </r>
  <r>
    <s v="32-L00-H56"/>
    <x v="4"/>
    <x v="274"/>
    <x v="1322"/>
    <n v="35661.51"/>
    <x v="4"/>
    <x v="0"/>
    <x v="1779"/>
    <s v="WIGWAM CREEK SOUTH  "/>
    <s v=" "/>
    <s v=" "/>
    <x v="4"/>
    <x v="274"/>
    <x v="1322"/>
    <n v="319122"/>
    <n v="0"/>
    <s v=" "/>
    <s v=" "/>
    <s v="32L00H56"/>
    <n v="39380.35"/>
    <n v="0"/>
    <n v="0"/>
    <n v="4654.4399999999996"/>
    <n v="935.6"/>
    <n v="36100.43"/>
    <n v="0"/>
    <n v="0"/>
    <n v="46002.73"/>
    <n v="45563.81"/>
    <n v="42383.199999999997"/>
    <n v="0"/>
    <n v="0"/>
    <n v="4654.4399999999996"/>
    <n v="1651.59"/>
    <n v="36100.43"/>
    <n v="0"/>
    <n v="0"/>
    <n v="41348.29"/>
    <n v="44628.21"/>
    <n v="0"/>
    <n v="0"/>
    <n v="0"/>
    <n v="0"/>
    <n v="0"/>
  </r>
  <r>
    <s v="32-L00-H57"/>
    <x v="4"/>
    <x v="274"/>
    <x v="1323"/>
    <n v="741.29"/>
    <x v="4"/>
    <x v="0"/>
    <x v="1780"/>
    <s v="LTCHFLD VISTA VWS   "/>
    <s v=" "/>
    <s v=" "/>
    <x v="4"/>
    <x v="274"/>
    <x v="1323"/>
    <n v="319122"/>
    <n v="0"/>
    <s v=" "/>
    <s v=" "/>
    <s v="32L00H57"/>
    <n v="845.08"/>
    <n v="0"/>
    <n v="0"/>
    <n v="115.25"/>
    <n v="11.46"/>
    <n v="808.93"/>
    <n v="0"/>
    <n v="0"/>
    <n v="1138.3499999999999"/>
    <n v="1070.71"/>
    <n v="906.04"/>
    <n v="0"/>
    <n v="0"/>
    <n v="115.25"/>
    <n v="54.29"/>
    <n v="808.93"/>
    <n v="0"/>
    <n v="0"/>
    <n v="1023.1"/>
    <n v="1059.25"/>
    <n v="0"/>
    <n v="0"/>
    <n v="0"/>
    <n v="0"/>
    <n v="0"/>
  </r>
  <r>
    <s v="32-L00-H58"/>
    <x v="4"/>
    <x v="274"/>
    <x v="1324"/>
    <n v="-2.94"/>
    <x v="4"/>
    <x v="0"/>
    <x v="1781"/>
    <s v="SUNRISE MEADOWS # 1 "/>
    <s v=" "/>
    <s v=" "/>
    <x v="4"/>
    <x v="274"/>
    <x v="1324"/>
    <n v="319122"/>
    <n v="0"/>
    <s v=" "/>
    <s v=" "/>
    <s v="32L00H58"/>
    <n v="-2.94"/>
    <n v="0"/>
    <n v="0"/>
    <n v="0"/>
    <n v="0"/>
    <n v="-2.94"/>
    <n v="0"/>
    <n v="0"/>
    <n v="0"/>
    <n v="0"/>
    <n v="-2.94"/>
    <n v="0"/>
    <n v="0"/>
    <n v="0"/>
    <n v="0"/>
    <n v="-2.94"/>
    <n v="0"/>
    <n v="0"/>
    <n v="0"/>
    <n v="0"/>
    <n v="0"/>
    <n v="0"/>
    <n v="0"/>
    <n v="0"/>
    <n v="0"/>
  </r>
  <r>
    <s v="32-L00-H59"/>
    <x v="4"/>
    <x v="274"/>
    <x v="1325"/>
    <n v="2978.45"/>
    <x v="4"/>
    <x v="0"/>
    <x v="1782"/>
    <s v="DOS RIOS UN 1 &amp; 2   "/>
    <s v=" "/>
    <s v=" "/>
    <x v="4"/>
    <x v="274"/>
    <x v="1325"/>
    <n v="319122"/>
    <n v="0"/>
    <s v=" "/>
    <s v=" "/>
    <s v="32L00H59"/>
    <n v="3283.09"/>
    <n v="0"/>
    <n v="0"/>
    <n v="408.08"/>
    <n v="103.44"/>
    <n v="3327.75"/>
    <n v="0"/>
    <n v="0"/>
    <n v="4030.84"/>
    <n v="3681.54"/>
    <n v="3592.15"/>
    <n v="0"/>
    <n v="0"/>
    <n v="408.08"/>
    <n v="99.02"/>
    <n v="3327.75"/>
    <n v="0"/>
    <n v="0"/>
    <n v="3622.76"/>
    <n v="3578.1"/>
    <n v="0"/>
    <n v="0"/>
    <n v="0"/>
    <n v="0"/>
    <n v="0"/>
  </r>
  <r>
    <s v="32-L00-H60"/>
    <x v="4"/>
    <x v="274"/>
    <x v="1326"/>
    <n v="4420.16"/>
    <x v="4"/>
    <x v="0"/>
    <x v="1783"/>
    <s v="PUEBLO MESA MHP PH 2"/>
    <s v=" "/>
    <s v=" "/>
    <x v="4"/>
    <x v="274"/>
    <x v="1326"/>
    <n v="319122"/>
    <n v="0"/>
    <s v=" "/>
    <s v=" "/>
    <s v="32L00H60"/>
    <n v="4420.16"/>
    <n v="0"/>
    <n v="0"/>
    <n v="0"/>
    <n v="0"/>
    <n v="4047.21"/>
    <n v="0"/>
    <n v="0"/>
    <n v="5.0999999999999996"/>
    <n v="378.05"/>
    <n v="4400.59"/>
    <n v="0"/>
    <n v="0"/>
    <n v="0"/>
    <n v="19.57"/>
    <n v="4047.21"/>
    <n v="0"/>
    <n v="0"/>
    <n v="5.0999999999999996"/>
    <n v="378.05"/>
    <n v="0"/>
    <n v="0"/>
    <n v="0"/>
    <n v="0"/>
    <n v="0"/>
  </r>
  <r>
    <s v="32-L00-H61"/>
    <x v="4"/>
    <x v="274"/>
    <x v="1327"/>
    <n v="0"/>
    <x v="4"/>
    <x v="0"/>
    <x v="1784"/>
    <s v="ANTHEM ADD 2 SLID   "/>
    <s v=" "/>
    <s v=" "/>
    <x v="4"/>
    <x v="274"/>
    <x v="1327"/>
    <n v="319122"/>
    <n v="0"/>
    <s v=" "/>
    <s v=" "/>
    <s v="32L00H61"/>
    <n v="0"/>
    <n v="0"/>
    <n v="0"/>
    <n v="0"/>
    <n v="0"/>
    <n v="0"/>
    <n v="0"/>
    <n v="0"/>
    <n v="0"/>
    <n v="0"/>
    <n v="0"/>
    <n v="0"/>
    <n v="0"/>
    <n v="0"/>
    <n v="0"/>
    <n v="0"/>
    <n v="0"/>
    <n v="0"/>
    <n v="0"/>
    <n v="0"/>
    <n v="0"/>
    <n v="0"/>
    <n v="0"/>
    <n v="0"/>
    <n v="0"/>
  </r>
  <r>
    <s v="32-L00-H62"/>
    <x v="4"/>
    <x v="274"/>
    <x v="1328"/>
    <n v="3760.53"/>
    <x v="4"/>
    <x v="0"/>
    <x v="1785"/>
    <s v="CAPISTRANO N &amp; S    "/>
    <s v=" "/>
    <s v=" "/>
    <x v="4"/>
    <x v="274"/>
    <x v="1328"/>
    <n v="319122"/>
    <n v="0"/>
    <s v=" "/>
    <s v=" "/>
    <s v="32L00H62"/>
    <n v="4205.17"/>
    <n v="0"/>
    <n v="0"/>
    <n v="503.93"/>
    <n v="59.29"/>
    <n v="3691.31"/>
    <n v="0"/>
    <n v="0"/>
    <n v="4977.51"/>
    <n v="5046.7299999999996"/>
    <n v="4383.8"/>
    <n v="0"/>
    <n v="0"/>
    <n v="503.93"/>
    <n v="325.3"/>
    <n v="3691.31"/>
    <n v="0"/>
    <n v="0"/>
    <n v="4473.58"/>
    <n v="4987.4399999999996"/>
    <n v="0"/>
    <n v="0"/>
    <n v="0"/>
    <n v="0"/>
    <n v="0"/>
  </r>
  <r>
    <s v="32-L00-H63"/>
    <x v="4"/>
    <x v="274"/>
    <x v="1329"/>
    <n v="49456.11"/>
    <x v="4"/>
    <x v="0"/>
    <x v="1786"/>
    <s v="CORTESSA SUB        "/>
    <s v=" "/>
    <s v=" "/>
    <x v="4"/>
    <x v="274"/>
    <x v="1329"/>
    <n v="319122"/>
    <n v="0"/>
    <s v=" "/>
    <s v=" "/>
    <s v="32L00H63"/>
    <n v="55086.83"/>
    <n v="0"/>
    <n v="0"/>
    <n v="6715.75"/>
    <n v="1085.03"/>
    <n v="53592.84"/>
    <n v="0"/>
    <n v="0"/>
    <n v="66403.78"/>
    <n v="62267.05"/>
    <n v="58930.29"/>
    <n v="0"/>
    <n v="0"/>
    <n v="6715.75"/>
    <n v="2872.29"/>
    <n v="53592.84"/>
    <n v="0"/>
    <n v="0"/>
    <n v="59688.03"/>
    <n v="61182.02"/>
    <n v="0"/>
    <n v="0"/>
    <n v="0"/>
    <n v="0"/>
    <n v="0"/>
  </r>
  <r>
    <s v="32-L00-H64"/>
    <x v="4"/>
    <x v="274"/>
    <x v="1330"/>
    <n v="10873.99"/>
    <x v="4"/>
    <x v="0"/>
    <x v="1787"/>
    <s v="CROSSRIVER SLID     "/>
    <s v=" "/>
    <s v=" "/>
    <x v="4"/>
    <x v="274"/>
    <x v="1330"/>
    <n v="319122"/>
    <n v="0"/>
    <s v=" "/>
    <s v=" "/>
    <s v="32L00H64"/>
    <n v="11986.09"/>
    <n v="0"/>
    <n v="0"/>
    <n v="1425.93"/>
    <n v="313.83"/>
    <n v="11896.4"/>
    <n v="0"/>
    <n v="0"/>
    <n v="14085.62"/>
    <n v="13063.21"/>
    <n v="12815.26"/>
    <n v="0"/>
    <n v="0"/>
    <n v="1425.93"/>
    <n v="596.76"/>
    <n v="11896.4"/>
    <n v="0"/>
    <n v="0"/>
    <n v="12659.69"/>
    <n v="12749.38"/>
    <n v="0"/>
    <n v="0"/>
    <n v="0"/>
    <n v="0"/>
    <n v="0"/>
  </r>
  <r>
    <s v="32-L00-H65"/>
    <x v="4"/>
    <x v="274"/>
    <x v="1331"/>
    <n v="2698.51"/>
    <x v="4"/>
    <x v="0"/>
    <x v="1788"/>
    <s v="SANTAN VISTA PH 3-5 "/>
    <s v=" "/>
    <s v=" "/>
    <x v="4"/>
    <x v="274"/>
    <x v="1331"/>
    <n v="319122"/>
    <n v="0"/>
    <s v=" "/>
    <s v=" "/>
    <s v="32L00H65"/>
    <n v="2947.37"/>
    <n v="0"/>
    <n v="0"/>
    <n v="358.03"/>
    <n v="109.17"/>
    <n v="2852.74"/>
    <n v="0"/>
    <n v="0"/>
    <n v="3633.6"/>
    <n v="3479.37"/>
    <n v="3129.21"/>
    <n v="0"/>
    <n v="0"/>
    <n v="358.03"/>
    <n v="176.19"/>
    <n v="2852.74"/>
    <n v="0"/>
    <n v="0"/>
    <n v="3275.57"/>
    <n v="3370.2"/>
    <n v="0"/>
    <n v="0"/>
    <n v="0"/>
    <n v="0"/>
    <n v="0"/>
  </r>
  <r>
    <s v="32-L00-H66"/>
    <x v="4"/>
    <x v="274"/>
    <x v="1332"/>
    <n v="21618.05"/>
    <x v="4"/>
    <x v="0"/>
    <x v="1789"/>
    <s v="WIGWAM CREEK N PH 2 "/>
    <s v=" "/>
    <s v=" "/>
    <x v="4"/>
    <x v="274"/>
    <x v="1332"/>
    <n v="319122"/>
    <n v="0"/>
    <s v=" "/>
    <s v=" "/>
    <s v="32L00H66"/>
    <n v="23843.63"/>
    <n v="0"/>
    <n v="0"/>
    <n v="2860.68"/>
    <n v="635.1"/>
    <n v="22632.89"/>
    <n v="0"/>
    <n v="0"/>
    <n v="28256.53"/>
    <n v="27241.69"/>
    <n v="24967.82"/>
    <n v="0"/>
    <n v="0"/>
    <n v="2860.68"/>
    <n v="1736.49"/>
    <n v="22632.89"/>
    <n v="0"/>
    <n v="0"/>
    <n v="25395.85"/>
    <n v="26606.59"/>
    <n v="0"/>
    <n v="0"/>
    <n v="0"/>
    <n v="0"/>
    <n v="0"/>
  </r>
  <r>
    <s v="32-L00-H67"/>
    <x v="4"/>
    <x v="274"/>
    <x v="1333"/>
    <n v="2851.64"/>
    <x v="4"/>
    <x v="0"/>
    <x v="1790"/>
    <s v="JACKRABBIT EST SL   "/>
    <s v=" "/>
    <s v=" "/>
    <x v="4"/>
    <x v="274"/>
    <x v="1333"/>
    <n v="319122"/>
    <n v="0"/>
    <s v=" "/>
    <s v=" "/>
    <s v="32L00H67"/>
    <n v="3073.5"/>
    <n v="0"/>
    <n v="0"/>
    <n v="365.6"/>
    <n v="143.74"/>
    <n v="2904.41"/>
    <n v="0"/>
    <n v="0"/>
    <n v="3611.09"/>
    <n v="3558.32"/>
    <n v="3280.19"/>
    <n v="0"/>
    <n v="0"/>
    <n v="365.6"/>
    <n v="158.91"/>
    <n v="2904.41"/>
    <n v="0"/>
    <n v="0"/>
    <n v="3245.49"/>
    <n v="3414.58"/>
    <n v="0"/>
    <n v="0"/>
    <n v="0"/>
    <n v="0"/>
    <n v="0"/>
  </r>
  <r>
    <s v="32-L00-H68"/>
    <x v="4"/>
    <x v="274"/>
    <x v="1334"/>
    <n v="18433.560000000001"/>
    <x v="4"/>
    <x v="0"/>
    <x v="1791"/>
    <s v="WHITE TANKS FT HILLS"/>
    <s v=" "/>
    <s v=" "/>
    <x v="4"/>
    <x v="274"/>
    <x v="1334"/>
    <n v="319122"/>
    <n v="0"/>
    <s v=" "/>
    <s v=" "/>
    <s v="32L00H68"/>
    <n v="20555.91"/>
    <n v="0"/>
    <n v="0"/>
    <n v="2569.39"/>
    <n v="447.04"/>
    <n v="17516.080000000002"/>
    <n v="0"/>
    <n v="0"/>
    <n v="25377.15"/>
    <n v="26294.63"/>
    <n v="21756.26"/>
    <n v="0"/>
    <n v="0"/>
    <n v="2569.39"/>
    <n v="1369.04"/>
    <n v="17516.080000000002"/>
    <n v="0"/>
    <n v="0"/>
    <n v="22807.759999999998"/>
    <n v="25847.59"/>
    <n v="0"/>
    <n v="0"/>
    <n v="0"/>
    <n v="0"/>
    <n v="0"/>
  </r>
  <r>
    <s v="32-L00-H69"/>
    <x v="4"/>
    <x v="274"/>
    <x v="1335"/>
    <n v="444.81"/>
    <x v="4"/>
    <x v="0"/>
    <x v="1792"/>
    <s v="SUNDERO ST LT       "/>
    <s v=" "/>
    <s v=" "/>
    <x v="4"/>
    <x v="274"/>
    <x v="1335"/>
    <n v="319122"/>
    <n v="0"/>
    <s v=" "/>
    <s v=" "/>
    <s v="32L00H69"/>
    <n v="490.03"/>
    <n v="0"/>
    <n v="0"/>
    <n v="58.42"/>
    <n v="13.2"/>
    <n v="474.36"/>
    <n v="0"/>
    <n v="0"/>
    <n v="577.02"/>
    <n v="547.47"/>
    <n v="536.04999999999995"/>
    <n v="0"/>
    <n v="0"/>
    <n v="58.42"/>
    <n v="12.4"/>
    <n v="474.36"/>
    <n v="0"/>
    <n v="0"/>
    <n v="518.6"/>
    <n v="534.27"/>
    <n v="0"/>
    <n v="0"/>
    <n v="0"/>
    <n v="0"/>
    <n v="0"/>
  </r>
  <r>
    <s v="32-L00-H70"/>
    <x v="4"/>
    <x v="274"/>
    <x v="1336"/>
    <n v="1668.6"/>
    <x v="4"/>
    <x v="0"/>
    <x v="1793"/>
    <s v="COLDWATER RANCH SLID"/>
    <s v=" "/>
    <s v=" "/>
    <x v="4"/>
    <x v="274"/>
    <x v="1336"/>
    <n v="319122"/>
    <n v="0"/>
    <s v=" "/>
    <s v=" "/>
    <s v="32L00H70"/>
    <n v="2435.91"/>
    <n v="0"/>
    <n v="0"/>
    <n v="837.95"/>
    <n v="70.64"/>
    <n v="2402.5500000000002"/>
    <n v="0"/>
    <n v="0"/>
    <n v="8271.86"/>
    <n v="7537.91"/>
    <n v="1865.62"/>
    <n v="0"/>
    <n v="0"/>
    <n v="837.95"/>
    <n v="1408.24"/>
    <n v="2402.5500000000002"/>
    <n v="0"/>
    <n v="0"/>
    <n v="7433.91"/>
    <n v="7467.27"/>
    <n v="0"/>
    <n v="0"/>
    <n v="0"/>
    <n v="0"/>
    <n v="0"/>
  </r>
  <r>
    <s v="32-L00-H71"/>
    <x v="4"/>
    <x v="274"/>
    <x v="1337"/>
    <n v="4683.01"/>
    <x v="4"/>
    <x v="0"/>
    <x v="1794"/>
    <s v="RANCHO CABRILLO SLID"/>
    <s v=" "/>
    <s v=" "/>
    <x v="4"/>
    <x v="274"/>
    <x v="1337"/>
    <n v="319122"/>
    <n v="0"/>
    <s v=" "/>
    <s v=" "/>
    <s v="32L00H71"/>
    <n v="7182.63"/>
    <n v="0"/>
    <n v="0"/>
    <n v="2616.33"/>
    <n v="116.71"/>
    <n v="11870.74"/>
    <n v="0"/>
    <n v="0"/>
    <n v="25834.16"/>
    <n v="18646.43"/>
    <n v="9729.92"/>
    <n v="0"/>
    <n v="0"/>
    <n v="2616.33"/>
    <n v="69.040000000000006"/>
    <n v="11870.74"/>
    <n v="0"/>
    <n v="0"/>
    <n v="23217.83"/>
    <n v="18529.72"/>
    <n v="0"/>
    <n v="0"/>
    <n v="0"/>
    <n v="0"/>
    <n v="0"/>
  </r>
  <r>
    <s v="32-L00-H72"/>
    <x v="4"/>
    <x v="274"/>
    <x v="1338"/>
    <n v="1783.01"/>
    <x v="4"/>
    <x v="0"/>
    <x v="1795"/>
    <s v="ARROYO NORTE U4 SLID"/>
    <s v=" "/>
    <s v=" "/>
    <x v="4"/>
    <x v="274"/>
    <x v="1338"/>
    <n v="319122"/>
    <n v="0"/>
    <s v=" "/>
    <s v=" "/>
    <n v="30100000"/>
    <n v="2082.08"/>
    <n v="0"/>
    <n v="0"/>
    <n v="386.06"/>
    <n v="86.99"/>
    <n v="2494.2800000000002"/>
    <n v="0"/>
    <n v="0"/>
    <n v="3809.97"/>
    <n v="3098.7"/>
    <n v="2308.0500000000002"/>
    <n v="0"/>
    <n v="0"/>
    <n v="386.06"/>
    <n v="160.09"/>
    <n v="2494.2800000000002"/>
    <n v="0"/>
    <n v="0"/>
    <n v="3423.91"/>
    <n v="3011.71"/>
    <n v="0"/>
    <n v="0"/>
    <n v="0"/>
    <n v="0"/>
    <n v="0"/>
  </r>
  <r>
    <s v="32-L00-Z99"/>
    <x v="4"/>
    <x v="274"/>
    <x v="232"/>
    <n v="0"/>
    <x v="4"/>
    <x v="0"/>
    <x v="1796"/>
    <s v="FINANCE SL TOTAL    "/>
    <s v=" "/>
    <s v=" "/>
    <x v="4"/>
    <x v="274"/>
    <x v="232"/>
    <n v="319122"/>
    <n v="1"/>
    <s v=" "/>
    <s v=" "/>
    <n v="30100000"/>
    <n v="0"/>
    <n v="0"/>
    <n v="0"/>
    <n v="0"/>
    <n v="0"/>
    <n v="0"/>
    <n v="0"/>
    <n v="0"/>
    <n v="0"/>
    <n v="0"/>
    <n v="0"/>
    <n v="0"/>
    <n v="0"/>
    <n v="0"/>
    <n v="0"/>
    <n v="0"/>
    <n v="0"/>
    <n v="0"/>
    <n v="0"/>
    <n v="0"/>
    <n v="0"/>
    <n v="0"/>
    <n v="0"/>
    <n v="0"/>
    <n v="0"/>
  </r>
  <r>
    <s v="32-L01-001"/>
    <x v="4"/>
    <x v="275"/>
    <x v="80"/>
    <n v="0"/>
    <x v="4"/>
    <x v="0"/>
    <x v="1797"/>
    <s v="SL 9709-564         "/>
    <s v=" "/>
    <s v=" "/>
    <x v="4"/>
    <x v="275"/>
    <x v="80"/>
    <n v="318122"/>
    <n v="0"/>
    <s v=" "/>
    <s v=" "/>
    <n v="30100000"/>
    <n v="0"/>
    <n v="0"/>
    <n v="0"/>
    <n v="0"/>
    <n v="0"/>
    <n v="0"/>
    <n v="0"/>
    <n v="0"/>
    <n v="0"/>
    <n v="0"/>
    <n v="0"/>
    <n v="0"/>
    <n v="0"/>
    <n v="0"/>
    <n v="0"/>
    <n v="0"/>
    <n v="0"/>
    <n v="0"/>
    <n v="0"/>
    <n v="0"/>
    <n v="0"/>
    <n v="0"/>
    <n v="0"/>
    <n v="0"/>
    <n v="0"/>
  </r>
  <r>
    <s v="32-L01-002"/>
    <x v="4"/>
    <x v="275"/>
    <x v="81"/>
    <n v="6.52"/>
    <x v="4"/>
    <x v="0"/>
    <x v="1798"/>
    <s v="SL 9710-565         "/>
    <s v=" "/>
    <s v=" "/>
    <x v="4"/>
    <x v="275"/>
    <x v="81"/>
    <n v="318122"/>
    <n v="0"/>
    <s v=" "/>
    <s v=" "/>
    <n v="30100000"/>
    <n v="6.05"/>
    <n v="0"/>
    <n v="0"/>
    <n v="6.05"/>
    <n v="6.52"/>
    <n v="0"/>
    <n v="0"/>
    <n v="0"/>
    <n v="379.39"/>
    <n v="385.91"/>
    <n v="11.53"/>
    <n v="0"/>
    <n v="0"/>
    <n v="11.53"/>
    <n v="6.05"/>
    <n v="0"/>
    <n v="0"/>
    <n v="0"/>
    <n v="373.34"/>
    <n v="379.39"/>
    <n v="0"/>
    <n v="0"/>
    <n v="0"/>
    <n v="0"/>
    <n v="0"/>
  </r>
  <r>
    <s v="32-L01-003"/>
    <x v="4"/>
    <x v="275"/>
    <x v="82"/>
    <n v="12.44"/>
    <x v="4"/>
    <x v="0"/>
    <x v="1799"/>
    <s v="SL 9808-568         "/>
    <s v=" "/>
    <s v=" "/>
    <x v="4"/>
    <x v="275"/>
    <x v="82"/>
    <n v="318122"/>
    <n v="0"/>
    <s v=" "/>
    <s v=" "/>
    <n v="30100000"/>
    <n v="44.94"/>
    <n v="0"/>
    <n v="0"/>
    <n v="44.94"/>
    <n v="12.44"/>
    <n v="5.26"/>
    <n v="0"/>
    <n v="0"/>
    <n v="624.71"/>
    <n v="631.89"/>
    <n v="22.58"/>
    <n v="0"/>
    <n v="0"/>
    <n v="22.58"/>
    <n v="44.94"/>
    <n v="5.26"/>
    <n v="0"/>
    <n v="0"/>
    <n v="579.77"/>
    <n v="619.45000000000005"/>
    <n v="0"/>
    <n v="0"/>
    <n v="0"/>
    <n v="0"/>
    <n v="0"/>
  </r>
  <r>
    <s v="32-L01-004"/>
    <x v="4"/>
    <x v="275"/>
    <x v="83"/>
    <n v="75.03"/>
    <x v="4"/>
    <x v="0"/>
    <x v="1800"/>
    <s v="SL-9207-477         "/>
    <s v=" "/>
    <s v=" "/>
    <x v="4"/>
    <x v="275"/>
    <x v="83"/>
    <n v="318122"/>
    <n v="0"/>
    <s v=" "/>
    <s v=" "/>
    <n v="30100000"/>
    <n v="251.26"/>
    <n v="0"/>
    <n v="0"/>
    <n v="251.26"/>
    <n v="75.03"/>
    <n v="0"/>
    <n v="0"/>
    <n v="0"/>
    <n v="1837.05"/>
    <n v="1912.08"/>
    <n v="154.69"/>
    <n v="0"/>
    <n v="0"/>
    <n v="154.69"/>
    <n v="251.26"/>
    <n v="0"/>
    <n v="0"/>
    <n v="0"/>
    <n v="1585.79"/>
    <n v="1837.05"/>
    <n v="0"/>
    <n v="0"/>
    <n v="0"/>
    <n v="0"/>
    <n v="0"/>
  </r>
  <r>
    <s v="32-L01-005"/>
    <x v="4"/>
    <x v="275"/>
    <x v="84"/>
    <n v="0"/>
    <x v="4"/>
    <x v="0"/>
    <x v="1801"/>
    <s v="SL-9210-481         "/>
    <s v=" "/>
    <s v=" "/>
    <x v="4"/>
    <x v="275"/>
    <x v="84"/>
    <n v="318122"/>
    <n v="0"/>
    <s v=" "/>
    <s v=" "/>
    <n v="30100000"/>
    <n v="0"/>
    <n v="0"/>
    <n v="0"/>
    <n v="0"/>
    <n v="0"/>
    <n v="0"/>
    <n v="0"/>
    <n v="0"/>
    <n v="0"/>
    <n v="0"/>
    <n v="0"/>
    <n v="0"/>
    <n v="0"/>
    <n v="0"/>
    <n v="0"/>
    <n v="0"/>
    <n v="0"/>
    <n v="0"/>
    <n v="0"/>
    <n v="0"/>
    <n v="0"/>
    <n v="0"/>
    <n v="0"/>
    <n v="0"/>
    <n v="0"/>
  </r>
  <r>
    <s v="32-L01-006"/>
    <x v="4"/>
    <x v="275"/>
    <x v="85"/>
    <n v="0"/>
    <x v="4"/>
    <x v="0"/>
    <x v="1802"/>
    <s v="SL-9209-479         "/>
    <s v=" "/>
    <s v=" "/>
    <x v="4"/>
    <x v="275"/>
    <x v="85"/>
    <n v="318122"/>
    <n v="0"/>
    <s v=" "/>
    <s v=" "/>
    <n v="30100000"/>
    <n v="0"/>
    <n v="0"/>
    <n v="0"/>
    <n v="0"/>
    <n v="0"/>
    <n v="0"/>
    <n v="0"/>
    <n v="0"/>
    <n v="0"/>
    <n v="0"/>
    <n v="0"/>
    <n v="0"/>
    <n v="0"/>
    <n v="0"/>
    <n v="0"/>
    <n v="0"/>
    <n v="0"/>
    <n v="0"/>
    <n v="0"/>
    <n v="0"/>
    <n v="0"/>
    <n v="0"/>
    <n v="0"/>
    <n v="0"/>
    <n v="0"/>
  </r>
  <r>
    <s v="32-L01-007"/>
    <x v="4"/>
    <x v="275"/>
    <x v="86"/>
    <n v="-7.86"/>
    <x v="4"/>
    <x v="0"/>
    <x v="1803"/>
    <s v="SL 9611 551         "/>
    <s v=" "/>
    <s v=" "/>
    <x v="4"/>
    <x v="275"/>
    <x v="86"/>
    <n v="318122"/>
    <n v="0"/>
    <s v=" "/>
    <s v=" "/>
    <n v="30100000"/>
    <n v="161.66"/>
    <n v="0"/>
    <n v="0"/>
    <n v="203.28"/>
    <n v="33.76"/>
    <n v="0"/>
    <n v="0"/>
    <n v="0"/>
    <n v="721.81"/>
    <n v="713.95"/>
    <n v="1.44"/>
    <n v="0"/>
    <n v="0"/>
    <n v="1.44"/>
    <n v="161.66"/>
    <n v="0"/>
    <n v="0"/>
    <n v="0"/>
    <n v="518.53"/>
    <n v="680.19"/>
    <n v="0"/>
    <n v="0"/>
    <n v="0"/>
    <n v="0"/>
    <n v="0"/>
  </r>
  <r>
    <s v="32-L01-008"/>
    <x v="4"/>
    <x v="275"/>
    <x v="87"/>
    <n v="17.989999999999998"/>
    <x v="4"/>
    <x v="0"/>
    <x v="1804"/>
    <s v="SL 7104-123         "/>
    <s v=" "/>
    <s v=" "/>
    <x v="4"/>
    <x v="275"/>
    <x v="87"/>
    <n v="318122"/>
    <n v="0"/>
    <s v=" "/>
    <s v=" "/>
    <n v="30100000"/>
    <n v="0"/>
    <n v="0"/>
    <n v="0"/>
    <n v="0"/>
    <n v="17.989999999999998"/>
    <n v="0"/>
    <n v="0"/>
    <n v="0"/>
    <n v="188.42"/>
    <n v="206.41"/>
    <n v="12.66"/>
    <n v="0"/>
    <n v="0"/>
    <n v="12.66"/>
    <n v="0"/>
    <n v="0"/>
    <n v="0"/>
    <n v="0"/>
    <n v="188.42"/>
    <n v="188.42"/>
    <n v="0"/>
    <n v="0"/>
    <n v="0"/>
    <n v="0"/>
    <n v="0"/>
  </r>
  <r>
    <s v="32-L01-009"/>
    <x v="4"/>
    <x v="275"/>
    <x v="88"/>
    <n v="0"/>
    <x v="4"/>
    <x v="0"/>
    <x v="1805"/>
    <s v="SL 7104-14          "/>
    <s v=" "/>
    <s v=" "/>
    <x v="4"/>
    <x v="275"/>
    <x v="88"/>
    <n v="318122"/>
    <n v="0"/>
    <s v=" "/>
    <s v=" "/>
    <n v="30100000"/>
    <n v="3.04"/>
    <n v="0"/>
    <n v="0"/>
    <n v="3.04"/>
    <n v="0"/>
    <n v="0"/>
    <n v="0"/>
    <n v="0"/>
    <n v="69.98"/>
    <n v="69.98"/>
    <n v="1.39"/>
    <n v="0"/>
    <n v="0"/>
    <n v="1.39"/>
    <n v="3.04"/>
    <n v="0"/>
    <n v="0"/>
    <n v="0"/>
    <n v="66.94"/>
    <n v="69.98"/>
    <n v="0"/>
    <n v="0"/>
    <n v="0"/>
    <n v="0"/>
    <n v="0"/>
  </r>
  <r>
    <s v="32-L01-010"/>
    <x v="4"/>
    <x v="275"/>
    <x v="110"/>
    <n v="0"/>
    <x v="4"/>
    <x v="0"/>
    <x v="1806"/>
    <s v="SL 7104-218         "/>
    <s v=" "/>
    <s v=" "/>
    <x v="4"/>
    <x v="275"/>
    <x v="110"/>
    <n v="318122"/>
    <n v="0"/>
    <s v=" "/>
    <s v=" "/>
    <n v="30100000"/>
    <n v="20.059999999999999"/>
    <n v="0"/>
    <n v="0"/>
    <n v="20.059999999999999"/>
    <n v="0"/>
    <n v="38.83"/>
    <n v="0"/>
    <n v="0"/>
    <n v="191.9"/>
    <n v="153.07"/>
    <n v="0"/>
    <n v="0"/>
    <n v="0"/>
    <n v="0"/>
    <n v="20.059999999999999"/>
    <n v="38.83"/>
    <n v="0"/>
    <n v="0"/>
    <n v="171.84"/>
    <n v="153.07"/>
    <n v="0"/>
    <n v="0"/>
    <n v="0"/>
    <n v="0"/>
    <n v="0"/>
  </r>
  <r>
    <s v="32-L01-011"/>
    <x v="4"/>
    <x v="275"/>
    <x v="111"/>
    <n v="0"/>
    <x v="4"/>
    <x v="0"/>
    <x v="1807"/>
    <s v="SL 9406-510         "/>
    <s v=" "/>
    <s v=" "/>
    <x v="4"/>
    <x v="275"/>
    <x v="111"/>
    <n v="318122"/>
    <n v="0"/>
    <s v=" "/>
    <s v=" "/>
    <n v="30100000"/>
    <n v="0"/>
    <n v="0"/>
    <n v="0"/>
    <n v="0"/>
    <n v="0"/>
    <n v="0"/>
    <n v="0"/>
    <n v="0"/>
    <n v="0"/>
    <n v="0"/>
    <n v="0"/>
    <n v="0"/>
    <n v="0"/>
    <n v="0"/>
    <n v="0"/>
    <n v="0"/>
    <n v="0"/>
    <n v="0"/>
    <n v="0"/>
    <n v="0"/>
    <n v="0"/>
    <n v="0"/>
    <n v="0"/>
    <n v="0"/>
    <n v="0"/>
  </r>
  <r>
    <s v="32-L01-012"/>
    <x v="4"/>
    <x v="275"/>
    <x v="89"/>
    <n v="10.69"/>
    <x v="4"/>
    <x v="0"/>
    <x v="1808"/>
    <s v="SL 9810-569         "/>
    <s v=" "/>
    <s v=" "/>
    <x v="4"/>
    <x v="275"/>
    <x v="89"/>
    <n v="318122"/>
    <n v="0"/>
    <s v=" "/>
    <s v=" "/>
    <n v="30100000"/>
    <n v="171.52"/>
    <n v="0"/>
    <n v="0"/>
    <n v="173.36"/>
    <n v="12.53"/>
    <n v="7.0000000000000007E-2"/>
    <n v="0"/>
    <n v="0"/>
    <n v="570.01"/>
    <n v="580.63"/>
    <n v="0"/>
    <n v="0"/>
    <n v="0"/>
    <n v="0"/>
    <n v="171.52"/>
    <n v="7.0000000000000007E-2"/>
    <n v="0"/>
    <n v="0"/>
    <n v="396.65"/>
    <n v="568.1"/>
    <n v="0"/>
    <n v="0"/>
    <n v="0"/>
    <n v="0"/>
    <n v="0"/>
  </r>
  <r>
    <s v="32-L01-013"/>
    <x v="4"/>
    <x v="275"/>
    <x v="90"/>
    <n v="1.66"/>
    <x v="4"/>
    <x v="0"/>
    <x v="1809"/>
    <s v="SL 0011-573         "/>
    <s v=" "/>
    <s v=" "/>
    <x v="4"/>
    <x v="275"/>
    <x v="90"/>
    <n v="318122"/>
    <n v="0"/>
    <s v=" "/>
    <s v=" "/>
    <n v="30100000"/>
    <n v="4.8099999999999996"/>
    <n v="0"/>
    <n v="0"/>
    <n v="4.8099999999999996"/>
    <n v="1.66"/>
    <n v="4.8600000000000003"/>
    <n v="0"/>
    <n v="0"/>
    <n v="79.099999999999994"/>
    <n v="75.900000000000006"/>
    <n v="5.27"/>
    <n v="0"/>
    <n v="0"/>
    <n v="5.27"/>
    <n v="4.8099999999999996"/>
    <n v="4.8600000000000003"/>
    <n v="0"/>
    <n v="0"/>
    <n v="74.290000000000006"/>
    <n v="74.239999999999995"/>
    <n v="0"/>
    <n v="0"/>
    <n v="0"/>
    <n v="0"/>
    <n v="0"/>
  </r>
  <r>
    <s v="32-L01-014"/>
    <x v="4"/>
    <x v="275"/>
    <x v="91"/>
    <n v="4.4800000000000004"/>
    <x v="4"/>
    <x v="0"/>
    <x v="1810"/>
    <s v="SL 0101-574         "/>
    <s v=" "/>
    <s v=" "/>
    <x v="4"/>
    <x v="275"/>
    <x v="91"/>
    <n v="318122"/>
    <n v="0"/>
    <s v=" "/>
    <s v=" "/>
    <n v="30100000"/>
    <n v="6.54"/>
    <n v="0"/>
    <n v="0"/>
    <n v="6.54"/>
    <n v="4.4800000000000004"/>
    <n v="1.6"/>
    <n v="0"/>
    <n v="0"/>
    <n v="142.13"/>
    <n v="145.01"/>
    <n v="6.92"/>
    <n v="0"/>
    <n v="0"/>
    <n v="6.92"/>
    <n v="6.54"/>
    <n v="1.6"/>
    <n v="0"/>
    <n v="0"/>
    <n v="135.59"/>
    <n v="140.53"/>
    <n v="0"/>
    <n v="0"/>
    <n v="0"/>
    <n v="0"/>
    <n v="0"/>
  </r>
  <r>
    <s v="32-L01-015"/>
    <x v="4"/>
    <x v="275"/>
    <x v="92"/>
    <n v="0"/>
    <x v="4"/>
    <x v="0"/>
    <x v="1811"/>
    <s v="SL 8504-391         "/>
    <s v=" "/>
    <s v=" "/>
    <x v="4"/>
    <x v="275"/>
    <x v="92"/>
    <n v="318122"/>
    <n v="0"/>
    <s v=" "/>
    <s v=" "/>
    <n v="30100000"/>
    <n v="0"/>
    <n v="0"/>
    <n v="0"/>
    <n v="0"/>
    <n v="0"/>
    <n v="0"/>
    <n v="0"/>
    <n v="0"/>
    <n v="0"/>
    <n v="0"/>
    <n v="0"/>
    <n v="0"/>
    <n v="0"/>
    <n v="0"/>
    <n v="0"/>
    <n v="0"/>
    <n v="0"/>
    <n v="0"/>
    <n v="0"/>
    <n v="0"/>
    <n v="0"/>
    <n v="0"/>
    <n v="0"/>
    <n v="0"/>
    <n v="0"/>
  </r>
  <r>
    <s v="32-L01-999"/>
    <x v="4"/>
    <x v="275"/>
    <x v="322"/>
    <n v="0"/>
    <x v="4"/>
    <x v="0"/>
    <x v="1812"/>
    <s v="SCOTTSDALE SL TOTAL "/>
    <s v=" "/>
    <s v=" "/>
    <x v="4"/>
    <x v="275"/>
    <x v="322"/>
    <n v="318122"/>
    <n v="1"/>
    <s v=" "/>
    <s v=" "/>
    <n v="30100000"/>
    <n v="0"/>
    <n v="0"/>
    <n v="0"/>
    <n v="0"/>
    <n v="0"/>
    <n v="0"/>
    <n v="0"/>
    <n v="0"/>
    <n v="0"/>
    <n v="0"/>
    <n v="0"/>
    <n v="0"/>
    <n v="0"/>
    <n v="0"/>
    <n v="0"/>
    <n v="0"/>
    <n v="0"/>
    <n v="0"/>
    <n v="0"/>
    <n v="0"/>
    <n v="0"/>
    <n v="0"/>
    <n v="0"/>
    <n v="0"/>
    <n v="0"/>
  </r>
  <r>
    <s v="32-L02-001"/>
    <x v="4"/>
    <x v="276"/>
    <x v="80"/>
    <n v="22.3"/>
    <x v="4"/>
    <x v="0"/>
    <x v="1813"/>
    <s v="GILBERT 96-24       "/>
    <s v=" "/>
    <s v=" "/>
    <x v="4"/>
    <x v="276"/>
    <x v="80"/>
    <n v="317122"/>
    <n v="0"/>
    <s v=" "/>
    <s v=" "/>
    <n v="30100000"/>
    <n v="34.06"/>
    <n v="0"/>
    <n v="0"/>
    <n v="34.06"/>
    <n v="22.3"/>
    <n v="0"/>
    <n v="0"/>
    <n v="0"/>
    <n v="743.11"/>
    <n v="765.41"/>
    <n v="40.799999999999997"/>
    <n v="0"/>
    <n v="0"/>
    <n v="40.799999999999997"/>
    <n v="34.06"/>
    <n v="0"/>
    <n v="0"/>
    <n v="0"/>
    <n v="709.05"/>
    <n v="743.11"/>
    <n v="0"/>
    <n v="0"/>
    <n v="0"/>
    <n v="0"/>
    <n v="0"/>
  </r>
  <r>
    <s v="32-L02-002"/>
    <x v="4"/>
    <x v="276"/>
    <x v="81"/>
    <n v="67.98"/>
    <x v="4"/>
    <x v="0"/>
    <x v="1814"/>
    <s v="GILBERT 96-27       "/>
    <s v=" "/>
    <s v=" "/>
    <x v="4"/>
    <x v="276"/>
    <x v="81"/>
    <n v="317122"/>
    <n v="0"/>
    <s v=" "/>
    <s v=" "/>
    <n v="30100000"/>
    <n v="101.85"/>
    <n v="0"/>
    <n v="0"/>
    <n v="101.85"/>
    <n v="67.98"/>
    <n v="0"/>
    <n v="0"/>
    <n v="0"/>
    <n v="2098.44"/>
    <n v="2166.42"/>
    <n v="79.569999999999993"/>
    <n v="0"/>
    <n v="0"/>
    <n v="79.569999999999993"/>
    <n v="101.85"/>
    <n v="0"/>
    <n v="0"/>
    <n v="0"/>
    <n v="1996.59"/>
    <n v="2098.44"/>
    <n v="0"/>
    <n v="0"/>
    <n v="0"/>
    <n v="0"/>
    <n v="0"/>
  </r>
  <r>
    <s v="32-L02-003"/>
    <x v="4"/>
    <x v="276"/>
    <x v="82"/>
    <n v="81.459999999999994"/>
    <x v="4"/>
    <x v="0"/>
    <x v="1815"/>
    <s v="GILBERT 97-01       "/>
    <s v=" "/>
    <s v=" "/>
    <x v="4"/>
    <x v="276"/>
    <x v="82"/>
    <n v="317122"/>
    <n v="0"/>
    <s v=" "/>
    <s v=" "/>
    <n v="30100000"/>
    <n v="122.72"/>
    <n v="0"/>
    <n v="0"/>
    <n v="122.72"/>
    <n v="81.459999999999994"/>
    <n v="0"/>
    <n v="0"/>
    <n v="0"/>
    <n v="1907.03"/>
    <n v="1988.49"/>
    <n v="83.41"/>
    <n v="0"/>
    <n v="0"/>
    <n v="83.41"/>
    <n v="122.72"/>
    <n v="0"/>
    <n v="0"/>
    <n v="0"/>
    <n v="1784.31"/>
    <n v="1907.03"/>
    <n v="0"/>
    <n v="0"/>
    <n v="0"/>
    <n v="0"/>
    <n v="0"/>
  </r>
  <r>
    <s v="32-L02-004"/>
    <x v="4"/>
    <x v="276"/>
    <x v="83"/>
    <n v="0.3"/>
    <x v="4"/>
    <x v="0"/>
    <x v="1816"/>
    <s v="GILBERT 98-03       "/>
    <s v=" "/>
    <s v=" "/>
    <x v="4"/>
    <x v="276"/>
    <x v="83"/>
    <n v="317122"/>
    <n v="0"/>
    <s v=" "/>
    <s v=" "/>
    <n v="30100000"/>
    <n v="31.66"/>
    <n v="0"/>
    <n v="0"/>
    <n v="31.66"/>
    <n v="0.3"/>
    <n v="13.21"/>
    <n v="0"/>
    <n v="0"/>
    <n v="340.14"/>
    <n v="327.23"/>
    <n v="0"/>
    <n v="0"/>
    <n v="0"/>
    <n v="0"/>
    <n v="31.66"/>
    <n v="13.21"/>
    <n v="0"/>
    <n v="0"/>
    <n v="308.48"/>
    <n v="326.93"/>
    <n v="0"/>
    <n v="0"/>
    <n v="0"/>
    <n v="0"/>
    <n v="0"/>
  </r>
  <r>
    <s v="32-L02-005"/>
    <x v="4"/>
    <x v="276"/>
    <x v="84"/>
    <n v="126.51"/>
    <x v="4"/>
    <x v="0"/>
    <x v="1817"/>
    <s v="GILBERT 98-04       "/>
    <s v=" "/>
    <s v=" "/>
    <x v="4"/>
    <x v="276"/>
    <x v="84"/>
    <n v="317122"/>
    <n v="0"/>
    <s v=" "/>
    <s v=" "/>
    <n v="30100000"/>
    <n v="136.49"/>
    <n v="0"/>
    <n v="0"/>
    <n v="136.49"/>
    <n v="126.51"/>
    <n v="27.52"/>
    <n v="0"/>
    <n v="0"/>
    <n v="3513.97"/>
    <n v="3612.96"/>
    <n v="62.22"/>
    <n v="0"/>
    <n v="0"/>
    <n v="62.22"/>
    <n v="136.49"/>
    <n v="27.52"/>
    <n v="0"/>
    <n v="0"/>
    <n v="3377.48"/>
    <n v="3486.45"/>
    <n v="0"/>
    <n v="0"/>
    <n v="0"/>
    <n v="0"/>
    <n v="0"/>
  </r>
  <r>
    <s v="32-L02-006"/>
    <x v="4"/>
    <x v="276"/>
    <x v="85"/>
    <n v="96.73"/>
    <x v="4"/>
    <x v="0"/>
    <x v="1818"/>
    <s v="GILBERT 98-05       "/>
    <s v=" "/>
    <s v=" "/>
    <x v="4"/>
    <x v="276"/>
    <x v="85"/>
    <n v="317122"/>
    <n v="0"/>
    <s v=" "/>
    <s v=" "/>
    <n v="30100000"/>
    <n v="181.04"/>
    <n v="0"/>
    <n v="0"/>
    <n v="181.04"/>
    <n v="96.73"/>
    <n v="89.12"/>
    <n v="0"/>
    <n v="0"/>
    <n v="3281.89"/>
    <n v="3289.5"/>
    <n v="109.39"/>
    <n v="0"/>
    <n v="0"/>
    <n v="109.39"/>
    <n v="181.04"/>
    <n v="89.12"/>
    <n v="0"/>
    <n v="0"/>
    <n v="3100.85"/>
    <n v="3192.77"/>
    <n v="0"/>
    <n v="0"/>
    <n v="0"/>
    <n v="0"/>
    <n v="0"/>
  </r>
  <r>
    <s v="32-L02-007"/>
    <x v="4"/>
    <x v="276"/>
    <x v="86"/>
    <n v="374.41"/>
    <x v="4"/>
    <x v="0"/>
    <x v="1819"/>
    <s v="GILBERT 98-06       "/>
    <s v=" "/>
    <s v=" "/>
    <x v="4"/>
    <x v="276"/>
    <x v="86"/>
    <n v="317122"/>
    <n v="0"/>
    <s v=" "/>
    <s v=" "/>
    <n v="30100000"/>
    <n v="911.67"/>
    <n v="0"/>
    <n v="0"/>
    <n v="911.67"/>
    <n v="374.41"/>
    <n v="235.36"/>
    <n v="0"/>
    <n v="0"/>
    <n v="17218.900000000001"/>
    <n v="17357.95"/>
    <n v="407.83"/>
    <n v="0"/>
    <n v="0"/>
    <n v="407.83"/>
    <n v="911.67"/>
    <n v="235.36"/>
    <n v="0"/>
    <n v="0"/>
    <n v="16307.23"/>
    <n v="16983.54"/>
    <n v="0"/>
    <n v="0"/>
    <n v="0"/>
    <n v="0"/>
    <n v="0"/>
  </r>
  <r>
    <s v="32-L02-008"/>
    <x v="4"/>
    <x v="276"/>
    <x v="87"/>
    <n v="89.06"/>
    <x v="4"/>
    <x v="0"/>
    <x v="1820"/>
    <s v="GILBERT 98-07       "/>
    <s v=" "/>
    <s v=" "/>
    <x v="4"/>
    <x v="276"/>
    <x v="87"/>
    <n v="317122"/>
    <n v="0"/>
    <s v=" "/>
    <s v=" "/>
    <n v="30100000"/>
    <n v="27.03"/>
    <n v="0"/>
    <n v="0"/>
    <n v="27.03"/>
    <n v="89.06"/>
    <n v="14.36"/>
    <n v="0"/>
    <n v="0"/>
    <n v="2957.41"/>
    <n v="3032.11"/>
    <n v="42.23"/>
    <n v="0"/>
    <n v="0"/>
    <n v="42.23"/>
    <n v="27.03"/>
    <n v="14.36"/>
    <n v="0"/>
    <n v="0"/>
    <n v="2930.38"/>
    <n v="2943.05"/>
    <n v="0"/>
    <n v="0"/>
    <n v="0"/>
    <n v="0"/>
    <n v="0"/>
  </r>
  <r>
    <s v="32-L02-009"/>
    <x v="4"/>
    <x v="276"/>
    <x v="88"/>
    <n v="151.44"/>
    <x v="4"/>
    <x v="0"/>
    <x v="1821"/>
    <s v="GILBERT 98-08       "/>
    <s v=" "/>
    <s v=" "/>
    <x v="4"/>
    <x v="276"/>
    <x v="88"/>
    <n v="317122"/>
    <n v="0"/>
    <s v=" "/>
    <s v=" "/>
    <n v="30100000"/>
    <n v="240.21"/>
    <n v="0"/>
    <n v="0"/>
    <n v="240.21"/>
    <n v="151.44"/>
    <n v="0"/>
    <n v="0"/>
    <n v="0"/>
    <n v="5730.95"/>
    <n v="5882.39"/>
    <n v="65.599999999999994"/>
    <n v="0"/>
    <n v="0"/>
    <n v="65.599999999999994"/>
    <n v="240.21"/>
    <n v="0"/>
    <n v="0"/>
    <n v="0"/>
    <n v="5490.74"/>
    <n v="5730.95"/>
    <n v="0"/>
    <n v="0"/>
    <n v="0"/>
    <n v="0"/>
    <n v="0"/>
  </r>
  <r>
    <s v="32-L02-010"/>
    <x v="4"/>
    <x v="276"/>
    <x v="110"/>
    <n v="31.76"/>
    <x v="4"/>
    <x v="0"/>
    <x v="1822"/>
    <s v="GILBERT 98-09       "/>
    <s v=" "/>
    <s v=" "/>
    <x v="4"/>
    <x v="276"/>
    <x v="110"/>
    <n v="317122"/>
    <n v="0"/>
    <s v=" "/>
    <s v=" "/>
    <n v="30100000"/>
    <n v="122.9"/>
    <n v="0"/>
    <n v="0"/>
    <n v="122.9"/>
    <n v="31.76"/>
    <n v="0.21"/>
    <n v="0"/>
    <n v="0"/>
    <n v="2058.5"/>
    <n v="2090.0500000000002"/>
    <n v="64.31"/>
    <n v="0"/>
    <n v="0"/>
    <n v="64.31"/>
    <n v="122.9"/>
    <n v="0.21"/>
    <n v="0"/>
    <n v="0"/>
    <n v="1935.6"/>
    <n v="2058.29"/>
    <n v="0"/>
    <n v="0"/>
    <n v="0"/>
    <n v="0"/>
    <n v="0"/>
  </r>
  <r>
    <s v="32-L02-011"/>
    <x v="4"/>
    <x v="276"/>
    <x v="111"/>
    <n v="0"/>
    <x v="4"/>
    <x v="0"/>
    <x v="1823"/>
    <s v="GILBERT 98-10       "/>
    <s v=" "/>
    <s v=" "/>
    <x v="4"/>
    <x v="276"/>
    <x v="111"/>
    <n v="317122"/>
    <n v="0"/>
    <s v=" "/>
    <s v=" "/>
    <n v="30100000"/>
    <n v="0"/>
    <n v="0"/>
    <n v="0"/>
    <n v="0"/>
    <n v="0"/>
    <n v="0"/>
    <n v="0"/>
    <n v="0"/>
    <n v="0"/>
    <n v="0"/>
    <n v="0"/>
    <n v="0"/>
    <n v="0"/>
    <n v="0"/>
    <n v="0"/>
    <n v="0"/>
    <n v="0"/>
    <n v="0"/>
    <n v="0"/>
    <n v="0"/>
    <n v="0"/>
    <n v="0"/>
    <n v="0"/>
    <n v="0"/>
    <n v="0"/>
  </r>
  <r>
    <s v="32-L02-012"/>
    <x v="4"/>
    <x v="276"/>
    <x v="89"/>
    <n v="12.14"/>
    <x v="4"/>
    <x v="0"/>
    <x v="1824"/>
    <s v="GILBERT 98-12       "/>
    <s v=" "/>
    <s v=" "/>
    <x v="4"/>
    <x v="276"/>
    <x v="89"/>
    <n v="317122"/>
    <n v="0"/>
    <s v=" "/>
    <s v=" "/>
    <n v="30100000"/>
    <n v="0"/>
    <n v="0"/>
    <n v="0"/>
    <n v="0"/>
    <n v="12.14"/>
    <n v="26.9"/>
    <n v="0"/>
    <n v="0"/>
    <n v="312.72000000000003"/>
    <n v="297.95999999999998"/>
    <n v="7.32"/>
    <n v="0"/>
    <n v="0"/>
    <n v="7.32"/>
    <n v="0"/>
    <n v="26.9"/>
    <n v="0"/>
    <n v="0"/>
    <n v="312.72000000000003"/>
    <n v="285.82"/>
    <n v="0"/>
    <n v="0"/>
    <n v="0"/>
    <n v="0"/>
    <n v="0"/>
  </r>
  <r>
    <s v="32-L02-013"/>
    <x v="4"/>
    <x v="276"/>
    <x v="90"/>
    <n v="158.03"/>
    <x v="4"/>
    <x v="0"/>
    <x v="1825"/>
    <s v="GILBERT 98-16       "/>
    <s v=" "/>
    <s v=" "/>
    <x v="4"/>
    <x v="276"/>
    <x v="90"/>
    <n v="317122"/>
    <n v="0"/>
    <s v=" "/>
    <s v=" "/>
    <n v="30100000"/>
    <n v="109.73"/>
    <n v="0"/>
    <n v="0"/>
    <n v="109.73"/>
    <n v="158.03"/>
    <n v="37.29"/>
    <n v="0"/>
    <n v="0"/>
    <n v="4984.76"/>
    <n v="5105.5"/>
    <n v="150.07"/>
    <n v="0"/>
    <n v="0"/>
    <n v="150.07"/>
    <n v="109.73"/>
    <n v="37.29"/>
    <n v="0"/>
    <n v="0"/>
    <n v="4875.03"/>
    <n v="4947.47"/>
    <n v="0"/>
    <n v="0"/>
    <n v="0"/>
    <n v="0"/>
    <n v="0"/>
  </r>
  <r>
    <s v="32-L02-014"/>
    <x v="4"/>
    <x v="276"/>
    <x v="91"/>
    <n v="200.51"/>
    <x v="4"/>
    <x v="0"/>
    <x v="1826"/>
    <s v="GILBERT 98-17       "/>
    <s v=" "/>
    <s v=" "/>
    <x v="4"/>
    <x v="276"/>
    <x v="91"/>
    <n v="317122"/>
    <n v="0"/>
    <s v=" "/>
    <s v=" "/>
    <n v="30100000"/>
    <n v="207.81"/>
    <n v="0"/>
    <n v="0"/>
    <n v="207.81"/>
    <n v="200.51"/>
    <n v="17.37"/>
    <n v="0"/>
    <n v="0"/>
    <n v="5649.1"/>
    <n v="5832.24"/>
    <n v="161.59"/>
    <n v="0"/>
    <n v="0"/>
    <n v="161.59"/>
    <n v="207.81"/>
    <n v="17.37"/>
    <n v="0"/>
    <n v="0"/>
    <n v="5441.29"/>
    <n v="5631.73"/>
    <n v="0"/>
    <n v="0"/>
    <n v="0"/>
    <n v="0"/>
    <n v="0"/>
  </r>
  <r>
    <s v="32-L02-015"/>
    <x v="4"/>
    <x v="276"/>
    <x v="92"/>
    <n v="45.23"/>
    <x v="4"/>
    <x v="0"/>
    <x v="1827"/>
    <s v="GILBERT 92-08       "/>
    <s v=" "/>
    <s v=" "/>
    <x v="4"/>
    <x v="276"/>
    <x v="92"/>
    <n v="317122"/>
    <n v="0"/>
    <s v=" "/>
    <s v=" "/>
    <n v="30100000"/>
    <n v="67.569999999999993"/>
    <n v="0"/>
    <n v="0"/>
    <n v="67.569999999999993"/>
    <n v="45.23"/>
    <n v="29.21"/>
    <n v="0"/>
    <n v="0"/>
    <n v="1198.72"/>
    <n v="1214.74"/>
    <n v="30.87"/>
    <n v="0"/>
    <n v="0"/>
    <n v="30.87"/>
    <n v="67.569999999999993"/>
    <n v="29.21"/>
    <n v="0"/>
    <n v="0"/>
    <n v="1131.1500000000001"/>
    <n v="1169.51"/>
    <n v="0"/>
    <n v="0"/>
    <n v="0"/>
    <n v="0"/>
    <n v="0"/>
  </r>
  <r>
    <s v="32-L02-016"/>
    <x v="4"/>
    <x v="276"/>
    <x v="112"/>
    <n v="124.77"/>
    <x v="4"/>
    <x v="0"/>
    <x v="1828"/>
    <s v="GILBERT 97-03       "/>
    <s v=" "/>
    <s v=" "/>
    <x v="4"/>
    <x v="276"/>
    <x v="112"/>
    <n v="317122"/>
    <n v="0"/>
    <s v=" "/>
    <s v=" "/>
    <n v="30100000"/>
    <n v="207.21"/>
    <n v="0"/>
    <n v="0"/>
    <n v="207.21"/>
    <n v="124.77"/>
    <n v="150.72"/>
    <n v="0"/>
    <n v="0"/>
    <n v="3980.35"/>
    <n v="3954.4"/>
    <n v="146.71"/>
    <n v="0"/>
    <n v="0"/>
    <n v="146.71"/>
    <n v="207.21"/>
    <n v="150.72"/>
    <n v="0"/>
    <n v="0"/>
    <n v="3773.14"/>
    <n v="3829.63"/>
    <n v="0"/>
    <n v="0"/>
    <n v="0"/>
    <n v="0"/>
    <n v="0"/>
  </r>
  <r>
    <s v="32-L02-017"/>
    <x v="4"/>
    <x v="276"/>
    <x v="113"/>
    <n v="106.45"/>
    <x v="4"/>
    <x v="0"/>
    <x v="1829"/>
    <s v="GILBERT 97-12       "/>
    <s v=" "/>
    <s v=" "/>
    <x v="4"/>
    <x v="276"/>
    <x v="113"/>
    <n v="317122"/>
    <n v="0"/>
    <s v=" "/>
    <s v=" "/>
    <n v="30100000"/>
    <n v="297.45999999999998"/>
    <n v="0"/>
    <n v="0"/>
    <n v="297.45999999999998"/>
    <n v="106.45"/>
    <n v="31.79"/>
    <n v="0"/>
    <n v="0"/>
    <n v="4697.62"/>
    <n v="4772.28"/>
    <n v="102.77"/>
    <n v="0"/>
    <n v="0"/>
    <n v="102.77"/>
    <n v="297.45999999999998"/>
    <n v="31.79"/>
    <n v="0"/>
    <n v="0"/>
    <n v="4400.16"/>
    <n v="4665.83"/>
    <n v="0"/>
    <n v="0"/>
    <n v="0"/>
    <n v="0"/>
    <n v="0"/>
  </r>
  <r>
    <s v="32-L02-018"/>
    <x v="4"/>
    <x v="276"/>
    <x v="93"/>
    <n v="565.71"/>
    <x v="4"/>
    <x v="0"/>
    <x v="1830"/>
    <s v="GILBERT 98-01       "/>
    <s v=" "/>
    <s v=" "/>
    <x v="4"/>
    <x v="276"/>
    <x v="93"/>
    <n v="317122"/>
    <n v="0"/>
    <s v=" "/>
    <s v=" "/>
    <n v="30100000"/>
    <n v="2332.48"/>
    <n v="0"/>
    <n v="0"/>
    <n v="2332.48"/>
    <n v="565.71"/>
    <n v="182.78"/>
    <n v="0"/>
    <n v="0"/>
    <n v="28457.38"/>
    <n v="28840.31"/>
    <n v="596.82000000000005"/>
    <n v="0"/>
    <n v="0"/>
    <n v="596.82000000000005"/>
    <n v="2332.48"/>
    <n v="182.78"/>
    <n v="0"/>
    <n v="0"/>
    <n v="26124.9"/>
    <n v="28274.6"/>
    <n v="0"/>
    <n v="0"/>
    <n v="0"/>
    <n v="0"/>
    <n v="0"/>
  </r>
  <r>
    <s v="32-L02-019"/>
    <x v="4"/>
    <x v="276"/>
    <x v="94"/>
    <n v="49.85"/>
    <x v="4"/>
    <x v="0"/>
    <x v="1831"/>
    <s v="GILBERT 98-11       "/>
    <s v=" "/>
    <s v=" "/>
    <x v="4"/>
    <x v="276"/>
    <x v="94"/>
    <n v="317122"/>
    <n v="0"/>
    <s v=" "/>
    <s v=" "/>
    <n v="30100000"/>
    <n v="81.489999999999995"/>
    <n v="0"/>
    <n v="0"/>
    <n v="81.489999999999995"/>
    <n v="49.85"/>
    <n v="35.590000000000003"/>
    <n v="0"/>
    <n v="0"/>
    <n v="2915.39"/>
    <n v="2929.65"/>
    <n v="55.41"/>
    <n v="0"/>
    <n v="0"/>
    <n v="55.41"/>
    <n v="81.489999999999995"/>
    <n v="35.590000000000003"/>
    <n v="0"/>
    <n v="0"/>
    <n v="2833.9"/>
    <n v="2879.8"/>
    <n v="0"/>
    <n v="0"/>
    <n v="0"/>
    <n v="0"/>
    <n v="0"/>
  </r>
  <r>
    <s v="32-L02-020"/>
    <x v="4"/>
    <x v="276"/>
    <x v="95"/>
    <n v="298.72000000000003"/>
    <x v="4"/>
    <x v="0"/>
    <x v="1832"/>
    <s v="GILBERT 98-15       "/>
    <s v=" "/>
    <s v=" "/>
    <x v="4"/>
    <x v="276"/>
    <x v="95"/>
    <n v="317122"/>
    <n v="0"/>
    <s v=" "/>
    <s v=" "/>
    <n v="30100000"/>
    <n v="665.86"/>
    <n v="0"/>
    <n v="0"/>
    <n v="665.86"/>
    <n v="298.72000000000003"/>
    <n v="97.08"/>
    <n v="0"/>
    <n v="0"/>
    <n v="9159.15"/>
    <n v="9360.7900000000009"/>
    <n v="202.57"/>
    <n v="0"/>
    <n v="0"/>
    <n v="202.57"/>
    <n v="665.86"/>
    <n v="97.08"/>
    <n v="0"/>
    <n v="0"/>
    <n v="8493.2900000000009"/>
    <n v="9062.07"/>
    <n v="0"/>
    <n v="0"/>
    <n v="0"/>
    <n v="0"/>
    <n v="0"/>
  </r>
  <r>
    <s v="32-L02-021"/>
    <x v="4"/>
    <x v="276"/>
    <x v="96"/>
    <n v="242.43"/>
    <x v="4"/>
    <x v="0"/>
    <x v="1833"/>
    <s v="GILBERT 98-18       "/>
    <s v=" "/>
    <s v=" "/>
    <x v="4"/>
    <x v="276"/>
    <x v="96"/>
    <n v="317122"/>
    <n v="0"/>
    <s v=" "/>
    <s v=" "/>
    <n v="30100000"/>
    <n v="366.54"/>
    <n v="0"/>
    <n v="0"/>
    <n v="366.54"/>
    <n v="242.43"/>
    <n v="75.180000000000007"/>
    <n v="0"/>
    <n v="0"/>
    <n v="9411.32"/>
    <n v="9578.57"/>
    <n v="143.36000000000001"/>
    <n v="0"/>
    <n v="0"/>
    <n v="143.36000000000001"/>
    <n v="366.54"/>
    <n v="75.180000000000007"/>
    <n v="0"/>
    <n v="0"/>
    <n v="9044.7800000000007"/>
    <n v="9336.14"/>
    <n v="0"/>
    <n v="0"/>
    <n v="0"/>
    <n v="0"/>
    <n v="0"/>
  </r>
  <r>
    <s v="32-L02-022"/>
    <x v="4"/>
    <x v="276"/>
    <x v="97"/>
    <n v="34.14"/>
    <x v="4"/>
    <x v="0"/>
    <x v="1834"/>
    <s v="GILBERT 99-01       "/>
    <s v=" "/>
    <s v=" "/>
    <x v="4"/>
    <x v="276"/>
    <x v="97"/>
    <n v="317122"/>
    <n v="0"/>
    <s v=" "/>
    <s v=" "/>
    <n v="30100000"/>
    <n v="71.67"/>
    <n v="0"/>
    <n v="0"/>
    <n v="71.67"/>
    <n v="34.14"/>
    <n v="14.62"/>
    <n v="0"/>
    <n v="0"/>
    <n v="1766.26"/>
    <n v="1785.78"/>
    <n v="29.34"/>
    <n v="0"/>
    <n v="0"/>
    <n v="29.34"/>
    <n v="71.67"/>
    <n v="14.62"/>
    <n v="0"/>
    <n v="0"/>
    <n v="1694.59"/>
    <n v="1751.64"/>
    <n v="0"/>
    <n v="0"/>
    <n v="0"/>
    <n v="0"/>
    <n v="0"/>
  </r>
  <r>
    <s v="32-L02-023"/>
    <x v="4"/>
    <x v="276"/>
    <x v="98"/>
    <n v="369.23"/>
    <x v="4"/>
    <x v="0"/>
    <x v="1835"/>
    <s v="GILBERT 99-02       "/>
    <s v=" "/>
    <s v=" "/>
    <x v="4"/>
    <x v="276"/>
    <x v="98"/>
    <n v="317122"/>
    <n v="0"/>
    <s v=" "/>
    <s v=" "/>
    <n v="30100000"/>
    <n v="1160.95"/>
    <n v="0"/>
    <n v="0"/>
    <n v="1160.95"/>
    <n v="369.23"/>
    <n v="129.09"/>
    <n v="0"/>
    <n v="0"/>
    <n v="20510.169999999998"/>
    <n v="20750.310000000001"/>
    <n v="408.43"/>
    <n v="0"/>
    <n v="0"/>
    <n v="408.43"/>
    <n v="1160.95"/>
    <n v="129.09"/>
    <n v="0"/>
    <n v="0"/>
    <n v="19349.22"/>
    <n v="20381.080000000002"/>
    <n v="0"/>
    <n v="0"/>
    <n v="0"/>
    <n v="0"/>
    <n v="0"/>
  </r>
  <r>
    <s v="32-L02-024"/>
    <x v="4"/>
    <x v="276"/>
    <x v="99"/>
    <n v="30.94"/>
    <x v="4"/>
    <x v="0"/>
    <x v="1836"/>
    <s v="GILBERT 99-03       "/>
    <s v=" "/>
    <s v=" "/>
    <x v="4"/>
    <x v="276"/>
    <x v="99"/>
    <n v="317122"/>
    <n v="0"/>
    <s v=" "/>
    <s v=" "/>
    <n v="30100000"/>
    <n v="0"/>
    <n v="0"/>
    <n v="0"/>
    <n v="0"/>
    <n v="30.94"/>
    <n v="1.03"/>
    <n v="0"/>
    <n v="0"/>
    <n v="1844.18"/>
    <n v="1874.09"/>
    <n v="31.96"/>
    <n v="0"/>
    <n v="0"/>
    <n v="31.96"/>
    <n v="0"/>
    <n v="1.03"/>
    <n v="0"/>
    <n v="0"/>
    <n v="1844.18"/>
    <n v="1843.15"/>
    <n v="0"/>
    <n v="0"/>
    <n v="0"/>
    <n v="0"/>
    <n v="0"/>
  </r>
  <r>
    <s v="32-L02-025"/>
    <x v="4"/>
    <x v="276"/>
    <x v="100"/>
    <n v="0"/>
    <x v="4"/>
    <x v="0"/>
    <x v="1837"/>
    <s v="GILBERT 99-04       "/>
    <s v=" "/>
    <s v=" "/>
    <x v="4"/>
    <x v="276"/>
    <x v="100"/>
    <n v="317122"/>
    <n v="0"/>
    <s v=" "/>
    <s v=" "/>
    <n v="30100000"/>
    <n v="163.16"/>
    <n v="0"/>
    <n v="0"/>
    <n v="163.16"/>
    <n v="0"/>
    <n v="0"/>
    <n v="0"/>
    <n v="0"/>
    <n v="1388.12"/>
    <n v="1388.12"/>
    <n v="28.59"/>
    <n v="0"/>
    <n v="0"/>
    <n v="28.59"/>
    <n v="163.16"/>
    <n v="0"/>
    <n v="0"/>
    <n v="0"/>
    <n v="1224.96"/>
    <n v="1388.12"/>
    <n v="0"/>
    <n v="0"/>
    <n v="0"/>
    <n v="0"/>
    <n v="0"/>
  </r>
  <r>
    <s v="32-L02-026"/>
    <x v="4"/>
    <x v="276"/>
    <x v="101"/>
    <n v="0"/>
    <x v="4"/>
    <x v="0"/>
    <x v="1838"/>
    <s v="GILBERT 99-05       "/>
    <s v=" "/>
    <s v=" "/>
    <x v="4"/>
    <x v="276"/>
    <x v="101"/>
    <n v="317122"/>
    <n v="0"/>
    <s v=" "/>
    <s v=" "/>
    <n v="30100000"/>
    <n v="0"/>
    <n v="0"/>
    <n v="0"/>
    <n v="0"/>
    <n v="0"/>
    <n v="0"/>
    <n v="0"/>
    <n v="0"/>
    <n v="444.81"/>
    <n v="444.81"/>
    <n v="0"/>
    <n v="0"/>
    <n v="0"/>
    <n v="0"/>
    <n v="0"/>
    <n v="0"/>
    <n v="0"/>
    <n v="0"/>
    <n v="444.81"/>
    <n v="444.81"/>
    <n v="0"/>
    <n v="0"/>
    <n v="0"/>
    <n v="0"/>
    <n v="0"/>
  </r>
  <r>
    <s v="32-L02-027"/>
    <x v="4"/>
    <x v="276"/>
    <x v="102"/>
    <n v="115.11"/>
    <x v="4"/>
    <x v="0"/>
    <x v="1839"/>
    <s v="GILBERT 99-06       "/>
    <s v=" "/>
    <s v=" "/>
    <x v="4"/>
    <x v="276"/>
    <x v="102"/>
    <n v="317122"/>
    <n v="0"/>
    <s v=" "/>
    <s v=" "/>
    <n v="30100000"/>
    <n v="79.87"/>
    <n v="0"/>
    <n v="0"/>
    <n v="81.37"/>
    <n v="116.61"/>
    <n v="36.04"/>
    <n v="0"/>
    <n v="0"/>
    <n v="3399.56"/>
    <n v="3478.63"/>
    <n v="80.47"/>
    <n v="0"/>
    <n v="0"/>
    <n v="80.47"/>
    <n v="79.87"/>
    <n v="36.04"/>
    <n v="0"/>
    <n v="0"/>
    <n v="3318.19"/>
    <n v="3362.02"/>
    <n v="0"/>
    <n v="0"/>
    <n v="0"/>
    <n v="0"/>
    <n v="0"/>
  </r>
  <r>
    <s v="32-L02-029"/>
    <x v="4"/>
    <x v="276"/>
    <x v="104"/>
    <n v="156.94999999999999"/>
    <x v="4"/>
    <x v="0"/>
    <x v="1840"/>
    <s v="GILBERT SL 98-13    "/>
    <s v=" "/>
    <s v=" "/>
    <x v="4"/>
    <x v="276"/>
    <x v="104"/>
    <n v="317122"/>
    <n v="0"/>
    <s v=" "/>
    <s v=" "/>
    <n v="30100000"/>
    <n v="284.13"/>
    <n v="0"/>
    <n v="0"/>
    <n v="284.13"/>
    <n v="156.94999999999999"/>
    <n v="134.49"/>
    <n v="0"/>
    <n v="0"/>
    <n v="6758.08"/>
    <n v="6780.54"/>
    <n v="113.21"/>
    <n v="0"/>
    <n v="0"/>
    <n v="113.21"/>
    <n v="284.13"/>
    <n v="134.49"/>
    <n v="0"/>
    <n v="0"/>
    <n v="6473.95"/>
    <n v="6623.59"/>
    <n v="0"/>
    <n v="0"/>
    <n v="0"/>
    <n v="0"/>
    <n v="0"/>
  </r>
  <r>
    <s v="32-L02-030"/>
    <x v="4"/>
    <x v="276"/>
    <x v="1339"/>
    <n v="17.579999999999998"/>
    <x v="4"/>
    <x v="0"/>
    <x v="1841"/>
    <s v="SL GILBERT 00-01    "/>
    <s v=" "/>
    <s v=" "/>
    <x v="4"/>
    <x v="276"/>
    <x v="1339"/>
    <n v="317122"/>
    <n v="0"/>
    <s v=" "/>
    <s v=" "/>
    <n v="30100000"/>
    <n v="112.09"/>
    <n v="0"/>
    <n v="0"/>
    <n v="112.09"/>
    <n v="17.579999999999998"/>
    <n v="0"/>
    <n v="0"/>
    <n v="0"/>
    <n v="1581.04"/>
    <n v="1598.62"/>
    <n v="49.55"/>
    <n v="0"/>
    <n v="0"/>
    <n v="49.55"/>
    <n v="112.09"/>
    <n v="0"/>
    <n v="0"/>
    <n v="0"/>
    <n v="1468.95"/>
    <n v="1581.04"/>
    <n v="0"/>
    <n v="0"/>
    <n v="0"/>
    <n v="0"/>
    <n v="0"/>
  </r>
  <r>
    <s v="32-L02-031"/>
    <x v="4"/>
    <x v="276"/>
    <x v="1340"/>
    <n v="285.10000000000002"/>
    <x v="4"/>
    <x v="0"/>
    <x v="1842"/>
    <s v="SL GILBERT 00-02    "/>
    <s v=" "/>
    <s v=" "/>
    <x v="4"/>
    <x v="276"/>
    <x v="1340"/>
    <n v="317122"/>
    <n v="0"/>
    <s v=" "/>
    <s v=" "/>
    <n v="30100000"/>
    <n v="568.12"/>
    <n v="0"/>
    <n v="0"/>
    <n v="568.12"/>
    <n v="285.10000000000002"/>
    <n v="80.61"/>
    <n v="0"/>
    <n v="0"/>
    <n v="10125.870000000001"/>
    <n v="10330.36"/>
    <n v="269.98"/>
    <n v="0"/>
    <n v="0"/>
    <n v="269.98"/>
    <n v="568.12"/>
    <n v="80.61"/>
    <n v="0"/>
    <n v="0"/>
    <n v="9557.75"/>
    <n v="10045.26"/>
    <n v="0"/>
    <n v="0"/>
    <n v="0"/>
    <n v="0"/>
    <n v="0"/>
  </r>
  <r>
    <s v="32-L02-032"/>
    <x v="4"/>
    <x v="276"/>
    <x v="1341"/>
    <n v="442.56"/>
    <x v="4"/>
    <x v="0"/>
    <x v="1843"/>
    <s v="SL GILBERT 00-04    "/>
    <s v=" "/>
    <s v=" "/>
    <x v="4"/>
    <x v="276"/>
    <x v="1341"/>
    <n v="317122"/>
    <n v="0"/>
    <s v=" "/>
    <s v=" "/>
    <n v="30100000"/>
    <n v="431.26"/>
    <n v="0"/>
    <n v="0"/>
    <n v="431.26"/>
    <n v="442.56"/>
    <n v="44.21"/>
    <n v="0"/>
    <n v="0"/>
    <n v="7928.88"/>
    <n v="8327.23"/>
    <n v="285.05"/>
    <n v="0"/>
    <n v="0"/>
    <n v="285.05"/>
    <n v="431.26"/>
    <n v="44.21"/>
    <n v="0"/>
    <n v="0"/>
    <n v="7497.62"/>
    <n v="7884.67"/>
    <n v="0"/>
    <n v="0"/>
    <n v="0"/>
    <n v="0"/>
    <n v="0"/>
  </r>
  <r>
    <s v="32-L02-033"/>
    <x v="4"/>
    <x v="276"/>
    <x v="1342"/>
    <n v="0"/>
    <x v="4"/>
    <x v="0"/>
    <x v="1844"/>
    <s v="SL GILBERT 00-07    "/>
    <s v=" "/>
    <s v=" "/>
    <x v="4"/>
    <x v="276"/>
    <x v="1342"/>
    <n v="317122"/>
    <n v="0"/>
    <s v=" "/>
    <s v=" "/>
    <n v="30100000"/>
    <n v="75.83"/>
    <n v="0"/>
    <n v="0"/>
    <n v="75.83"/>
    <n v="0"/>
    <n v="22.45"/>
    <n v="0"/>
    <n v="0"/>
    <n v="2918.82"/>
    <n v="2896.37"/>
    <n v="165.86"/>
    <n v="0"/>
    <n v="0"/>
    <n v="165.86"/>
    <n v="75.83"/>
    <n v="22.45"/>
    <n v="0"/>
    <n v="0"/>
    <n v="2842.99"/>
    <n v="2896.37"/>
    <n v="0"/>
    <n v="0"/>
    <n v="0"/>
    <n v="0"/>
    <n v="0"/>
  </r>
  <r>
    <s v="32-L02-034"/>
    <x v="4"/>
    <x v="276"/>
    <x v="1343"/>
    <n v="158.91"/>
    <x v="4"/>
    <x v="0"/>
    <x v="1845"/>
    <s v="SL GILBERT 00-08    "/>
    <s v=" "/>
    <s v=" "/>
    <x v="4"/>
    <x v="276"/>
    <x v="1343"/>
    <n v="317122"/>
    <n v="0"/>
    <s v=" "/>
    <s v=" "/>
    <n v="30100000"/>
    <n v="45.74"/>
    <n v="0"/>
    <n v="0"/>
    <n v="45.74"/>
    <n v="158.91"/>
    <n v="46.81"/>
    <n v="0"/>
    <n v="0"/>
    <n v="3362.79"/>
    <n v="3474.89"/>
    <n v="59.2"/>
    <n v="0"/>
    <n v="0"/>
    <n v="59.2"/>
    <n v="45.74"/>
    <n v="46.81"/>
    <n v="0"/>
    <n v="0"/>
    <n v="3317.05"/>
    <n v="3315.98"/>
    <n v="0"/>
    <n v="0"/>
    <n v="0"/>
    <n v="0"/>
    <n v="0"/>
  </r>
  <r>
    <s v="32-L02-035"/>
    <x v="4"/>
    <x v="276"/>
    <x v="1344"/>
    <n v="1589.77"/>
    <x v="4"/>
    <x v="0"/>
    <x v="1846"/>
    <s v="GILBERT 00-03       "/>
    <s v=" "/>
    <s v=" "/>
    <x v="4"/>
    <x v="276"/>
    <x v="1344"/>
    <n v="317122"/>
    <n v="0"/>
    <s v=" "/>
    <s v=" "/>
    <n v="30100000"/>
    <n v="3317.72"/>
    <n v="0"/>
    <n v="0"/>
    <n v="3317.72"/>
    <n v="1589.77"/>
    <n v="528.76"/>
    <n v="0"/>
    <n v="0"/>
    <n v="68237.17"/>
    <n v="69298.179999999993"/>
    <n v="1757.46"/>
    <n v="0"/>
    <n v="0"/>
    <n v="1757.46"/>
    <n v="3317.72"/>
    <n v="528.76"/>
    <n v="0"/>
    <n v="0"/>
    <n v="64919.45"/>
    <n v="67708.41"/>
    <n v="0"/>
    <n v="0"/>
    <n v="0"/>
    <n v="0"/>
    <n v="0"/>
  </r>
  <r>
    <s v="32-L02-036"/>
    <x v="4"/>
    <x v="276"/>
    <x v="1345"/>
    <n v="237.59"/>
    <x v="4"/>
    <x v="0"/>
    <x v="1847"/>
    <s v="GILBERT 00-05       "/>
    <s v=" "/>
    <s v=" "/>
    <x v="4"/>
    <x v="276"/>
    <x v="1345"/>
    <n v="317122"/>
    <n v="0"/>
    <s v=" "/>
    <s v=" "/>
    <n v="30100000"/>
    <n v="156.58000000000001"/>
    <n v="0"/>
    <n v="0"/>
    <n v="156.58000000000001"/>
    <n v="237.59"/>
    <n v="21.81"/>
    <n v="0"/>
    <n v="0"/>
    <n v="5405.73"/>
    <n v="5621.51"/>
    <n v="168.66"/>
    <n v="0"/>
    <n v="0"/>
    <n v="168.66"/>
    <n v="156.58000000000001"/>
    <n v="21.81"/>
    <n v="0"/>
    <n v="0"/>
    <n v="5249.15"/>
    <n v="5383.92"/>
    <n v="0"/>
    <n v="0"/>
    <n v="0"/>
    <n v="0"/>
    <n v="0"/>
  </r>
  <r>
    <s v="32-L02-037"/>
    <x v="4"/>
    <x v="276"/>
    <x v="1346"/>
    <n v="46.63"/>
    <x v="4"/>
    <x v="0"/>
    <x v="1848"/>
    <s v="GILBERT 00-06       "/>
    <s v=" "/>
    <s v=" "/>
    <x v="4"/>
    <x v="276"/>
    <x v="1346"/>
    <n v="317122"/>
    <n v="0"/>
    <s v=" "/>
    <s v=" "/>
    <n v="30100000"/>
    <n v="118.87"/>
    <n v="0"/>
    <n v="0"/>
    <n v="118.87"/>
    <n v="46.63"/>
    <n v="19.239999999999998"/>
    <n v="0"/>
    <n v="0"/>
    <n v="3336.34"/>
    <n v="3363.73"/>
    <n v="46.23"/>
    <n v="0"/>
    <n v="0"/>
    <n v="46.23"/>
    <n v="118.87"/>
    <n v="19.239999999999998"/>
    <n v="0"/>
    <n v="0"/>
    <n v="3217.47"/>
    <n v="3317.1"/>
    <n v="0"/>
    <n v="0"/>
    <n v="0"/>
    <n v="0"/>
    <n v="0"/>
  </r>
  <r>
    <s v="32-L02-038"/>
    <x v="4"/>
    <x v="276"/>
    <x v="1347"/>
    <n v="32.53"/>
    <x v="4"/>
    <x v="0"/>
    <x v="1849"/>
    <s v="GILBERT 00-09       "/>
    <s v=" "/>
    <s v=" "/>
    <x v="4"/>
    <x v="276"/>
    <x v="1347"/>
    <n v="317122"/>
    <n v="0"/>
    <s v=" "/>
    <s v=" "/>
    <n v="30100000"/>
    <n v="125.03"/>
    <n v="0"/>
    <n v="0"/>
    <n v="125.03"/>
    <n v="32.53"/>
    <n v="18.95"/>
    <n v="0"/>
    <n v="0"/>
    <n v="1658.46"/>
    <n v="1672.04"/>
    <n v="77.81"/>
    <n v="0"/>
    <n v="0"/>
    <n v="77.81"/>
    <n v="125.03"/>
    <n v="18.95"/>
    <n v="0"/>
    <n v="0"/>
    <n v="1533.43"/>
    <n v="1639.51"/>
    <n v="0"/>
    <n v="0"/>
    <n v="0"/>
    <n v="0"/>
    <n v="0"/>
  </r>
  <r>
    <s v="32-L02-039"/>
    <x v="4"/>
    <x v="276"/>
    <x v="1348"/>
    <n v="0"/>
    <x v="4"/>
    <x v="0"/>
    <x v="1850"/>
    <s v="GILBERT 00-10       "/>
    <s v=" "/>
    <s v=" "/>
    <x v="4"/>
    <x v="276"/>
    <x v="1348"/>
    <n v="317122"/>
    <n v="0"/>
    <s v=" "/>
    <s v=" "/>
    <n v="30100000"/>
    <n v="249.28"/>
    <n v="0"/>
    <n v="0"/>
    <n v="249.28"/>
    <n v="0"/>
    <n v="0"/>
    <n v="0"/>
    <n v="0"/>
    <n v="2448.2600000000002"/>
    <n v="2448.2600000000002"/>
    <n v="130.46"/>
    <n v="0"/>
    <n v="0"/>
    <n v="130.46"/>
    <n v="249.28"/>
    <n v="0"/>
    <n v="0"/>
    <n v="0"/>
    <n v="2198.98"/>
    <n v="2448.2600000000002"/>
    <n v="0"/>
    <n v="0"/>
    <n v="0"/>
    <n v="0"/>
    <n v="0"/>
  </r>
  <r>
    <s v="32-L02-040"/>
    <x v="4"/>
    <x v="276"/>
    <x v="1349"/>
    <n v="132.29"/>
    <x v="4"/>
    <x v="0"/>
    <x v="1851"/>
    <s v="GILBERT 00-11       "/>
    <s v=" "/>
    <s v=" "/>
    <x v="4"/>
    <x v="276"/>
    <x v="1349"/>
    <n v="317122"/>
    <n v="0"/>
    <s v=" "/>
    <s v=" "/>
    <n v="30100000"/>
    <n v="165.02"/>
    <n v="0"/>
    <n v="0"/>
    <n v="165.02"/>
    <n v="132.29"/>
    <n v="33.71"/>
    <n v="0"/>
    <n v="0"/>
    <n v="2052.37"/>
    <n v="2150.9499999999998"/>
    <n v="98.79"/>
    <n v="0"/>
    <n v="0"/>
    <n v="98.79"/>
    <n v="165.02"/>
    <n v="33.71"/>
    <n v="0"/>
    <n v="0"/>
    <n v="1887.35"/>
    <n v="2018.66"/>
    <n v="0"/>
    <n v="0"/>
    <n v="0"/>
    <n v="0"/>
    <n v="0"/>
  </r>
  <r>
    <s v="32-L02-041"/>
    <x v="4"/>
    <x v="276"/>
    <x v="1350"/>
    <n v="0"/>
    <x v="4"/>
    <x v="0"/>
    <x v="1852"/>
    <s v="GILBERT 00-12       "/>
    <s v=" "/>
    <s v=" "/>
    <x v="4"/>
    <x v="276"/>
    <x v="1350"/>
    <n v="317122"/>
    <n v="0"/>
    <s v=" "/>
    <s v=" "/>
    <n v="30100000"/>
    <n v="18.399999999999999"/>
    <n v="0"/>
    <n v="0"/>
    <n v="18.399999999999999"/>
    <n v="0"/>
    <n v="0"/>
    <n v="0"/>
    <n v="0"/>
    <n v="333.1"/>
    <n v="333.1"/>
    <n v="7.07"/>
    <n v="0"/>
    <n v="0"/>
    <n v="7.07"/>
    <n v="18.399999999999999"/>
    <n v="0"/>
    <n v="0"/>
    <n v="0"/>
    <n v="314.7"/>
    <n v="333.1"/>
    <n v="0"/>
    <n v="0"/>
    <n v="0"/>
    <n v="0"/>
    <n v="0"/>
  </r>
  <r>
    <s v="32-L02-042"/>
    <x v="4"/>
    <x v="276"/>
    <x v="1351"/>
    <n v="34.11"/>
    <x v="4"/>
    <x v="0"/>
    <x v="1853"/>
    <s v="GILBERT 00-13       "/>
    <s v=" "/>
    <s v=" "/>
    <x v="4"/>
    <x v="276"/>
    <x v="1351"/>
    <n v="317122"/>
    <n v="0"/>
    <s v=" "/>
    <s v=" "/>
    <n v="30100000"/>
    <n v="195.9"/>
    <n v="0"/>
    <n v="0"/>
    <n v="195.9"/>
    <n v="34.11"/>
    <n v="21.82"/>
    <n v="0"/>
    <n v="0"/>
    <n v="4798.3999999999996"/>
    <n v="4810.6899999999996"/>
    <n v="73.22"/>
    <n v="0"/>
    <n v="0"/>
    <n v="73.22"/>
    <n v="195.9"/>
    <n v="21.82"/>
    <n v="0"/>
    <n v="0"/>
    <n v="4602.5"/>
    <n v="4776.58"/>
    <n v="0"/>
    <n v="0"/>
    <n v="0"/>
    <n v="0"/>
    <n v="0"/>
  </r>
  <r>
    <s v="32-L02-043"/>
    <x v="4"/>
    <x v="276"/>
    <x v="1352"/>
    <n v="119.47"/>
    <x v="4"/>
    <x v="0"/>
    <x v="1854"/>
    <s v="GILBERT 00-14       "/>
    <s v=" "/>
    <s v=" "/>
    <x v="4"/>
    <x v="276"/>
    <x v="1352"/>
    <n v="317122"/>
    <n v="0"/>
    <s v=" "/>
    <s v=" "/>
    <n v="30100000"/>
    <n v="284.68"/>
    <n v="0"/>
    <n v="0"/>
    <n v="284.68"/>
    <n v="119.47"/>
    <n v="93.47"/>
    <n v="0"/>
    <n v="0"/>
    <n v="7040.37"/>
    <n v="7066.37"/>
    <n v="160.91999999999999"/>
    <n v="0"/>
    <n v="0"/>
    <n v="160.91999999999999"/>
    <n v="284.68"/>
    <n v="93.47"/>
    <n v="0"/>
    <n v="0"/>
    <n v="6755.69"/>
    <n v="6946.9"/>
    <n v="0"/>
    <n v="0"/>
    <n v="0"/>
    <n v="0"/>
    <n v="0"/>
  </r>
  <r>
    <s v="32-L02-044"/>
    <x v="4"/>
    <x v="276"/>
    <x v="1353"/>
    <n v="742.71"/>
    <x v="4"/>
    <x v="0"/>
    <x v="1855"/>
    <s v="GILBERT 01-01       "/>
    <s v=" "/>
    <s v=" "/>
    <x v="4"/>
    <x v="276"/>
    <x v="1353"/>
    <n v="317122"/>
    <n v="0"/>
    <s v=" "/>
    <s v=" "/>
    <n v="30100000"/>
    <n v="1093.3599999999999"/>
    <n v="0"/>
    <n v="0"/>
    <n v="1093.3599999999999"/>
    <n v="742.71"/>
    <n v="195.1"/>
    <n v="0"/>
    <n v="0"/>
    <n v="18354.52"/>
    <n v="18902.13"/>
    <n v="490.36"/>
    <n v="0"/>
    <n v="0"/>
    <n v="490.36"/>
    <n v="1093.3599999999999"/>
    <n v="195.1"/>
    <n v="0"/>
    <n v="0"/>
    <n v="17261.16"/>
    <n v="18159.419999999998"/>
    <n v="0"/>
    <n v="0"/>
    <n v="0"/>
    <n v="0"/>
    <n v="0"/>
  </r>
  <r>
    <s v="32-L02-045"/>
    <x v="4"/>
    <x v="276"/>
    <x v="1354"/>
    <n v="31.71"/>
    <x v="4"/>
    <x v="0"/>
    <x v="1856"/>
    <s v="GILBERT 01-02       "/>
    <s v=" "/>
    <s v=" "/>
    <x v="4"/>
    <x v="276"/>
    <x v="1354"/>
    <n v="317122"/>
    <n v="0"/>
    <s v=" "/>
    <s v=" "/>
    <n v="30100000"/>
    <n v="97.11"/>
    <n v="0"/>
    <n v="0"/>
    <n v="97.11"/>
    <n v="31.71"/>
    <n v="16.309999999999999"/>
    <n v="0"/>
    <n v="0"/>
    <n v="1908.77"/>
    <n v="1924.17"/>
    <n v="28.74"/>
    <n v="0"/>
    <n v="0"/>
    <n v="28.74"/>
    <n v="97.11"/>
    <n v="16.309999999999999"/>
    <n v="0"/>
    <n v="0"/>
    <n v="1811.66"/>
    <n v="1892.46"/>
    <n v="0"/>
    <n v="0"/>
    <n v="0"/>
    <n v="0"/>
    <n v="0"/>
  </r>
  <r>
    <s v="32-L02-046"/>
    <x v="4"/>
    <x v="276"/>
    <x v="1355"/>
    <n v="15.51"/>
    <x v="4"/>
    <x v="0"/>
    <x v="1857"/>
    <s v="GILBERT 01-03       "/>
    <s v=" "/>
    <s v=" "/>
    <x v="4"/>
    <x v="276"/>
    <x v="1355"/>
    <n v="317122"/>
    <n v="0"/>
    <s v=" "/>
    <s v=" "/>
    <n v="30100000"/>
    <n v="133.62"/>
    <n v="0"/>
    <n v="0"/>
    <n v="133.62"/>
    <n v="15.51"/>
    <n v="11.37"/>
    <n v="0"/>
    <n v="0"/>
    <n v="2242.48"/>
    <n v="2246.62"/>
    <n v="15.44"/>
    <n v="0"/>
    <n v="0"/>
    <n v="15.44"/>
    <n v="133.62"/>
    <n v="11.37"/>
    <n v="0"/>
    <n v="0"/>
    <n v="2108.86"/>
    <n v="2231.11"/>
    <n v="0"/>
    <n v="0"/>
    <n v="0"/>
    <n v="0"/>
    <n v="0"/>
  </r>
  <r>
    <s v="32-L02-047"/>
    <x v="4"/>
    <x v="276"/>
    <x v="1356"/>
    <n v="46.05"/>
    <x v="4"/>
    <x v="0"/>
    <x v="1858"/>
    <s v="GILBERT 01-04       "/>
    <s v=" "/>
    <s v=" "/>
    <x v="4"/>
    <x v="276"/>
    <x v="1356"/>
    <n v="317122"/>
    <n v="0"/>
    <s v=" "/>
    <s v=" "/>
    <n v="30100000"/>
    <n v="46.12"/>
    <n v="0"/>
    <n v="0"/>
    <n v="46.12"/>
    <n v="46.05"/>
    <n v="0"/>
    <n v="0"/>
    <n v="0"/>
    <n v="1640.57"/>
    <n v="1686.62"/>
    <n v="52.89"/>
    <n v="0"/>
    <n v="0"/>
    <n v="52.89"/>
    <n v="46.12"/>
    <n v="0"/>
    <n v="0"/>
    <n v="0"/>
    <n v="1594.45"/>
    <n v="1640.57"/>
    <n v="0"/>
    <n v="0"/>
    <n v="0"/>
    <n v="0"/>
    <n v="0"/>
  </r>
  <r>
    <s v="32-L02-048"/>
    <x v="4"/>
    <x v="276"/>
    <x v="1357"/>
    <n v="65.489999999999995"/>
    <x v="4"/>
    <x v="0"/>
    <x v="1859"/>
    <s v="GILBERT 01-05 AMEND "/>
    <s v=" "/>
    <s v=" "/>
    <x v="4"/>
    <x v="276"/>
    <x v="1357"/>
    <n v="317122"/>
    <n v="0"/>
    <s v=" "/>
    <s v=" "/>
    <n v="30100000"/>
    <n v="64.09"/>
    <n v="0"/>
    <n v="0"/>
    <n v="64.09"/>
    <n v="65.489999999999995"/>
    <n v="21.36"/>
    <n v="0"/>
    <n v="0"/>
    <n v="1717.59"/>
    <n v="1761.72"/>
    <n v="54.11"/>
    <n v="0"/>
    <n v="0"/>
    <n v="54.11"/>
    <n v="64.09"/>
    <n v="21.36"/>
    <n v="0"/>
    <n v="0"/>
    <n v="1653.5"/>
    <n v="1696.23"/>
    <n v="0"/>
    <n v="0"/>
    <n v="0"/>
    <n v="0"/>
    <n v="0"/>
  </r>
  <r>
    <s v="32-L02-049"/>
    <x v="4"/>
    <x v="276"/>
    <x v="1358"/>
    <n v="167.69"/>
    <x v="4"/>
    <x v="0"/>
    <x v="1860"/>
    <s v="GILBERT 99-07       "/>
    <s v=" "/>
    <s v=" "/>
    <x v="4"/>
    <x v="276"/>
    <x v="1358"/>
    <n v="317122"/>
    <n v="0"/>
    <s v=" "/>
    <s v=" "/>
    <n v="30100000"/>
    <n v="352.42"/>
    <n v="0"/>
    <n v="0"/>
    <n v="352.42"/>
    <n v="167.69"/>
    <n v="87.03"/>
    <n v="0"/>
    <n v="0"/>
    <n v="6162.81"/>
    <n v="6243.47"/>
    <n v="87.87"/>
    <n v="0"/>
    <n v="0"/>
    <n v="87.9"/>
    <n v="352.45"/>
    <n v="87.03"/>
    <n v="0"/>
    <n v="0"/>
    <n v="5810.39"/>
    <n v="6075.78"/>
    <n v="0"/>
    <n v="0"/>
    <n v="0"/>
    <n v="0"/>
    <n v="0"/>
  </r>
  <r>
    <s v="32-L02-050"/>
    <x v="4"/>
    <x v="276"/>
    <x v="1359"/>
    <n v="210.88"/>
    <x v="4"/>
    <x v="0"/>
    <x v="1861"/>
    <s v="GILBERT 99-08       "/>
    <s v=" "/>
    <s v=" "/>
    <x v="4"/>
    <x v="276"/>
    <x v="1359"/>
    <n v="317122"/>
    <n v="0"/>
    <s v=" "/>
    <s v=" "/>
    <n v="30100000"/>
    <n v="283.77"/>
    <n v="0"/>
    <n v="0"/>
    <n v="283.77"/>
    <n v="210.88"/>
    <n v="21.62"/>
    <n v="0"/>
    <n v="0"/>
    <n v="7259.52"/>
    <n v="7448.78"/>
    <n v="155.07"/>
    <n v="0"/>
    <n v="0"/>
    <n v="155.07"/>
    <n v="283.77"/>
    <n v="21.62"/>
    <n v="0"/>
    <n v="0"/>
    <n v="6975.75"/>
    <n v="7237.9"/>
    <n v="0"/>
    <n v="0"/>
    <n v="0"/>
    <n v="0"/>
    <n v="0"/>
  </r>
  <r>
    <s v="32-L02-051"/>
    <x v="4"/>
    <x v="276"/>
    <x v="114"/>
    <n v="211.2"/>
    <x v="4"/>
    <x v="0"/>
    <x v="1862"/>
    <s v="GILBERT 02-01       "/>
    <s v=" "/>
    <s v=" "/>
    <x v="4"/>
    <x v="276"/>
    <x v="114"/>
    <n v="317122"/>
    <n v="0"/>
    <s v=" "/>
    <s v=" "/>
    <n v="30100000"/>
    <n v="263.3"/>
    <n v="0"/>
    <n v="0"/>
    <n v="263.3"/>
    <n v="211.2"/>
    <n v="143.97999999999999"/>
    <n v="0"/>
    <n v="0"/>
    <n v="6892.36"/>
    <n v="6959.58"/>
    <n v="121.7"/>
    <n v="0"/>
    <n v="0"/>
    <n v="121.7"/>
    <n v="263.3"/>
    <n v="143.97999999999999"/>
    <n v="0"/>
    <n v="0"/>
    <n v="6629.06"/>
    <n v="6748.38"/>
    <n v="0"/>
    <n v="0"/>
    <n v="0"/>
    <n v="0"/>
    <n v="0"/>
  </r>
  <r>
    <s v="32-L02-052"/>
    <x v="4"/>
    <x v="276"/>
    <x v="115"/>
    <n v="111.7"/>
    <x v="4"/>
    <x v="0"/>
    <x v="1863"/>
    <s v="GILBERT 02-02       "/>
    <s v=" "/>
    <s v=" "/>
    <x v="4"/>
    <x v="276"/>
    <x v="115"/>
    <n v="317122"/>
    <n v="0"/>
    <s v=" "/>
    <s v=" "/>
    <n v="30100000"/>
    <n v="255.48"/>
    <n v="0"/>
    <n v="0"/>
    <n v="255.48"/>
    <n v="111.7"/>
    <n v="69.87"/>
    <n v="0"/>
    <n v="0"/>
    <n v="5930.66"/>
    <n v="5972.49"/>
    <n v="129.53"/>
    <n v="0"/>
    <n v="0"/>
    <n v="129.53"/>
    <n v="255.48"/>
    <n v="69.87"/>
    <n v="0"/>
    <n v="0"/>
    <n v="5675.18"/>
    <n v="5860.79"/>
    <n v="0"/>
    <n v="0"/>
    <n v="0"/>
    <n v="0"/>
    <n v="0"/>
  </r>
  <r>
    <s v="32-L02-053"/>
    <x v="4"/>
    <x v="276"/>
    <x v="116"/>
    <n v="22.48"/>
    <x v="4"/>
    <x v="0"/>
    <x v="1864"/>
    <s v="GILBERT 02-03       "/>
    <s v=" "/>
    <s v=" "/>
    <x v="4"/>
    <x v="276"/>
    <x v="116"/>
    <n v="317122"/>
    <n v="0"/>
    <s v=" "/>
    <s v=" "/>
    <n v="30100000"/>
    <n v="70.98"/>
    <n v="0"/>
    <n v="0"/>
    <n v="70.98"/>
    <n v="22.48"/>
    <n v="19.97"/>
    <n v="0"/>
    <n v="0"/>
    <n v="1542.46"/>
    <n v="1544.97"/>
    <n v="0"/>
    <n v="0"/>
    <n v="0"/>
    <n v="0"/>
    <n v="70.98"/>
    <n v="19.97"/>
    <n v="0"/>
    <n v="0"/>
    <n v="1471.48"/>
    <n v="1522.49"/>
    <n v="0"/>
    <n v="0"/>
    <n v="0"/>
    <n v="0"/>
    <n v="0"/>
  </r>
  <r>
    <s v="32-L02-054"/>
    <x v="4"/>
    <x v="276"/>
    <x v="117"/>
    <n v="178"/>
    <x v="4"/>
    <x v="0"/>
    <x v="1865"/>
    <s v="GILBERT 02-04       "/>
    <s v=" "/>
    <s v=" "/>
    <x v="4"/>
    <x v="276"/>
    <x v="117"/>
    <n v="317122"/>
    <n v="0"/>
    <s v=" "/>
    <s v=" "/>
    <n v="30100000"/>
    <n v="292.13"/>
    <n v="0"/>
    <n v="0"/>
    <n v="292.13"/>
    <n v="178"/>
    <n v="1.54"/>
    <n v="0"/>
    <n v="0"/>
    <n v="3989.72"/>
    <n v="4166.18"/>
    <n v="77.349999999999994"/>
    <n v="0"/>
    <n v="0"/>
    <n v="77.349999999999994"/>
    <n v="292.13"/>
    <n v="1.54"/>
    <n v="0"/>
    <n v="0"/>
    <n v="3697.59"/>
    <n v="3988.18"/>
    <n v="0"/>
    <n v="0"/>
    <n v="0"/>
    <n v="0"/>
    <n v="0"/>
  </r>
  <r>
    <s v="32-L02-055"/>
    <x v="4"/>
    <x v="276"/>
    <x v="118"/>
    <n v="84.81"/>
    <x v="4"/>
    <x v="0"/>
    <x v="1866"/>
    <s v="GILBERT SL 02-05    "/>
    <s v=" "/>
    <s v=" "/>
    <x v="4"/>
    <x v="276"/>
    <x v="118"/>
    <n v="317122"/>
    <n v="0"/>
    <s v=" "/>
    <s v=" "/>
    <n v="30100000"/>
    <n v="121.16"/>
    <n v="0"/>
    <n v="0"/>
    <n v="121.16"/>
    <n v="84.81"/>
    <n v="26.5"/>
    <n v="0"/>
    <n v="0"/>
    <n v="3249.48"/>
    <n v="3307.79"/>
    <n v="31.37"/>
    <n v="0"/>
    <n v="0"/>
    <n v="31.37"/>
    <n v="121.16"/>
    <n v="26.5"/>
    <n v="0"/>
    <n v="0"/>
    <n v="3128.32"/>
    <n v="3222.98"/>
    <n v="0"/>
    <n v="0"/>
    <n v="0"/>
    <n v="0"/>
    <n v="0"/>
  </r>
  <r>
    <s v="32-L02-056"/>
    <x v="4"/>
    <x v="276"/>
    <x v="119"/>
    <n v="35.5"/>
    <x v="4"/>
    <x v="0"/>
    <x v="1867"/>
    <s v="GILBERT SL 03-01    "/>
    <s v=" "/>
    <s v=" "/>
    <x v="4"/>
    <x v="276"/>
    <x v="119"/>
    <n v="317122"/>
    <n v="0"/>
    <s v=" "/>
    <s v=" "/>
    <n v="30100000"/>
    <n v="117.55"/>
    <n v="0"/>
    <n v="0"/>
    <n v="117.55"/>
    <n v="35.5"/>
    <n v="11.65"/>
    <n v="0"/>
    <n v="0"/>
    <n v="2128.5700000000002"/>
    <n v="2152.42"/>
    <n v="33.840000000000003"/>
    <n v="0"/>
    <n v="0"/>
    <n v="33.840000000000003"/>
    <n v="117.55"/>
    <n v="11.65"/>
    <n v="0"/>
    <n v="0"/>
    <n v="2011.02"/>
    <n v="2116.92"/>
    <n v="0"/>
    <n v="0"/>
    <n v="0"/>
    <n v="0"/>
    <n v="0"/>
  </r>
  <r>
    <s v="32-L02-057"/>
    <x v="4"/>
    <x v="276"/>
    <x v="1360"/>
    <n v="53.63"/>
    <x v="4"/>
    <x v="0"/>
    <x v="1868"/>
    <s v="GILBERT SL 03-07    "/>
    <s v=" "/>
    <s v=" "/>
    <x v="4"/>
    <x v="276"/>
    <x v="1360"/>
    <n v="317122"/>
    <n v="0"/>
    <s v=" "/>
    <s v=" "/>
    <n v="30100000"/>
    <n v="195.78"/>
    <n v="0"/>
    <n v="0"/>
    <n v="195.78"/>
    <n v="53.63"/>
    <n v="19.43"/>
    <n v="0"/>
    <n v="0"/>
    <n v="4770.5200000000004"/>
    <n v="4804.72"/>
    <n v="126"/>
    <n v="0"/>
    <n v="0"/>
    <n v="126"/>
    <n v="195.78"/>
    <n v="19.43"/>
    <n v="0"/>
    <n v="0"/>
    <n v="4574.74"/>
    <n v="4751.09"/>
    <n v="0"/>
    <n v="0"/>
    <n v="0"/>
    <n v="0"/>
    <n v="0"/>
  </r>
  <r>
    <s v="32-L02-058"/>
    <x v="4"/>
    <x v="276"/>
    <x v="120"/>
    <n v="97.48"/>
    <x v="4"/>
    <x v="0"/>
    <x v="1869"/>
    <s v="GILBERT SL 03-02    "/>
    <s v=" "/>
    <s v=" "/>
    <x v="4"/>
    <x v="276"/>
    <x v="120"/>
    <n v="317122"/>
    <n v="0"/>
    <s v=" "/>
    <s v=" "/>
    <n v="30100000"/>
    <n v="72.09"/>
    <n v="0"/>
    <n v="0"/>
    <n v="86.63"/>
    <n v="112.02"/>
    <n v="0"/>
    <n v="0"/>
    <n v="0"/>
    <n v="2833.32"/>
    <n v="2930.8"/>
    <n v="45.22"/>
    <n v="0"/>
    <n v="0"/>
    <n v="45.22"/>
    <n v="72.09"/>
    <n v="0"/>
    <n v="0"/>
    <n v="0"/>
    <n v="2746.69"/>
    <n v="2818.78"/>
    <n v="0"/>
    <n v="0"/>
    <n v="0"/>
    <n v="0"/>
    <n v="0"/>
  </r>
  <r>
    <s v="32-L02-059"/>
    <x v="4"/>
    <x v="276"/>
    <x v="1361"/>
    <n v="199.14"/>
    <x v="4"/>
    <x v="0"/>
    <x v="1870"/>
    <s v="GILBERT SL 03-03    "/>
    <s v=" "/>
    <s v=" "/>
    <x v="4"/>
    <x v="276"/>
    <x v="1361"/>
    <n v="317122"/>
    <n v="0"/>
    <s v=" "/>
    <s v=" "/>
    <n v="30100000"/>
    <n v="260.56"/>
    <n v="0"/>
    <n v="0"/>
    <n v="260.56"/>
    <n v="199.14"/>
    <n v="181.86"/>
    <n v="0"/>
    <n v="0"/>
    <n v="3204.85"/>
    <n v="3222.13"/>
    <n v="392.81"/>
    <n v="0"/>
    <n v="0"/>
    <n v="392.81"/>
    <n v="260.56"/>
    <n v="181.86"/>
    <n v="0"/>
    <n v="0"/>
    <n v="2944.29"/>
    <n v="3022.99"/>
    <n v="0"/>
    <n v="0"/>
    <n v="0"/>
    <n v="0"/>
    <n v="0"/>
  </r>
  <r>
    <s v="32-L02-060"/>
    <x v="4"/>
    <x v="276"/>
    <x v="1362"/>
    <n v="0"/>
    <x v="4"/>
    <x v="0"/>
    <x v="1871"/>
    <s v="GILBERT SL 03-05    "/>
    <s v=" "/>
    <s v=" "/>
    <x v="4"/>
    <x v="276"/>
    <x v="1362"/>
    <n v="317122"/>
    <n v="0"/>
    <s v=" "/>
    <s v=" "/>
    <n v="30100000"/>
    <n v="85.59"/>
    <n v="0"/>
    <n v="0"/>
    <n v="85.59"/>
    <n v="0"/>
    <n v="0"/>
    <n v="0"/>
    <n v="0"/>
    <n v="1295.43"/>
    <n v="1295.43"/>
    <n v="167.09"/>
    <n v="0"/>
    <n v="0"/>
    <n v="167.09"/>
    <n v="85.59"/>
    <n v="0"/>
    <n v="0"/>
    <n v="0"/>
    <n v="1209.8399999999999"/>
    <n v="1295.43"/>
    <n v="0"/>
    <n v="0"/>
    <n v="0"/>
    <n v="0"/>
    <n v="0"/>
  </r>
  <r>
    <s v="32-L02-061"/>
    <x v="4"/>
    <x v="276"/>
    <x v="1363"/>
    <n v="94.57"/>
    <x v="4"/>
    <x v="0"/>
    <x v="1872"/>
    <s v="GILBERT SL 03-06    "/>
    <s v=" "/>
    <s v=" "/>
    <x v="4"/>
    <x v="276"/>
    <x v="1363"/>
    <n v="317122"/>
    <n v="0"/>
    <s v=" "/>
    <s v=" "/>
    <n v="30100000"/>
    <n v="255.34"/>
    <n v="0"/>
    <n v="0"/>
    <n v="255.34"/>
    <n v="94.57"/>
    <n v="47.1"/>
    <n v="0"/>
    <n v="0"/>
    <n v="5134.3500000000004"/>
    <n v="5181.82"/>
    <n v="176.66"/>
    <n v="0"/>
    <n v="0"/>
    <n v="176.66"/>
    <n v="255.34"/>
    <n v="47.1"/>
    <n v="0"/>
    <n v="0"/>
    <n v="4879.01"/>
    <n v="5087.25"/>
    <n v="0"/>
    <n v="0"/>
    <n v="0"/>
    <n v="0"/>
    <n v="0"/>
  </r>
  <r>
    <s v="32-L02-062"/>
    <x v="4"/>
    <x v="276"/>
    <x v="1364"/>
    <n v="158.63"/>
    <x v="4"/>
    <x v="0"/>
    <x v="1873"/>
    <s v="GILBERT SL 02-06    "/>
    <s v=" "/>
    <s v=" "/>
    <x v="4"/>
    <x v="276"/>
    <x v="1364"/>
    <n v="317122"/>
    <n v="0"/>
    <s v=" "/>
    <s v=" "/>
    <n v="30100000"/>
    <n v="455.2"/>
    <n v="0"/>
    <n v="0"/>
    <n v="455.2"/>
    <n v="158.63"/>
    <n v="41.7"/>
    <n v="0"/>
    <n v="0"/>
    <n v="7983.79"/>
    <n v="8100.72"/>
    <n v="111.39"/>
    <n v="0"/>
    <n v="0"/>
    <n v="111.39"/>
    <n v="455.2"/>
    <n v="41.7"/>
    <n v="0"/>
    <n v="0"/>
    <n v="7528.59"/>
    <n v="7942.09"/>
    <n v="0"/>
    <n v="0"/>
    <n v="0"/>
    <n v="0"/>
    <n v="0"/>
  </r>
  <r>
    <s v="32-L02-063"/>
    <x v="4"/>
    <x v="276"/>
    <x v="1365"/>
    <n v="100.28"/>
    <x v="4"/>
    <x v="0"/>
    <x v="1874"/>
    <s v="GILBERT SL 03-08    "/>
    <s v=" "/>
    <s v=" "/>
    <x v="4"/>
    <x v="276"/>
    <x v="1365"/>
    <n v="317122"/>
    <n v="0"/>
    <s v=" "/>
    <s v=" "/>
    <n v="30100000"/>
    <n v="294.10000000000002"/>
    <n v="0"/>
    <n v="0"/>
    <n v="294.10000000000002"/>
    <n v="100.28"/>
    <n v="103.8"/>
    <n v="0"/>
    <n v="0"/>
    <n v="7725.5"/>
    <n v="7721.98"/>
    <n v="129.69"/>
    <n v="0"/>
    <n v="0"/>
    <n v="129.69"/>
    <n v="294.10000000000002"/>
    <n v="103.8"/>
    <n v="0"/>
    <n v="0"/>
    <n v="7431.4"/>
    <n v="7621.7"/>
    <n v="0"/>
    <n v="0"/>
    <n v="0"/>
    <n v="0"/>
    <n v="0"/>
  </r>
  <r>
    <s v="32-L02-064"/>
    <x v="4"/>
    <x v="276"/>
    <x v="1366"/>
    <n v="166.14"/>
    <x v="4"/>
    <x v="0"/>
    <x v="1875"/>
    <s v="GILBERT SL 03-09    "/>
    <s v=" "/>
    <s v=" "/>
    <x v="4"/>
    <x v="276"/>
    <x v="1366"/>
    <n v="317122"/>
    <n v="0"/>
    <s v=" "/>
    <s v=" "/>
    <n v="30100000"/>
    <n v="319.68"/>
    <n v="0"/>
    <n v="0"/>
    <n v="319.68"/>
    <n v="166.14"/>
    <n v="73.510000000000005"/>
    <n v="0"/>
    <n v="0"/>
    <n v="9093.4"/>
    <n v="9186.0300000000007"/>
    <n v="244.18"/>
    <n v="0"/>
    <n v="0"/>
    <n v="244.18"/>
    <n v="319.68"/>
    <n v="73.510000000000005"/>
    <n v="0"/>
    <n v="0"/>
    <n v="8773.7199999999993"/>
    <n v="9019.89"/>
    <n v="0"/>
    <n v="0"/>
    <n v="0"/>
    <n v="0"/>
    <n v="0"/>
  </r>
  <r>
    <s v="32-L02-065"/>
    <x v="4"/>
    <x v="276"/>
    <x v="1367"/>
    <n v="359.31"/>
    <x v="4"/>
    <x v="0"/>
    <x v="1876"/>
    <s v="GILBERT SL 03-10    "/>
    <s v=" "/>
    <s v=" "/>
    <x v="4"/>
    <x v="276"/>
    <x v="1367"/>
    <n v="317122"/>
    <n v="0"/>
    <s v=" "/>
    <s v=" "/>
    <n v="30100000"/>
    <n v="821.4"/>
    <n v="0"/>
    <n v="0"/>
    <n v="821.4"/>
    <n v="359.31"/>
    <n v="210.49"/>
    <n v="0"/>
    <n v="0"/>
    <n v="14811.06"/>
    <n v="14959.88"/>
    <n v="447.6"/>
    <n v="0"/>
    <n v="0"/>
    <n v="447.6"/>
    <n v="821.4"/>
    <n v="210.49"/>
    <n v="0"/>
    <n v="0"/>
    <n v="13989.66"/>
    <n v="14600.57"/>
    <n v="0"/>
    <n v="0"/>
    <n v="0"/>
    <n v="0"/>
    <n v="0"/>
  </r>
  <r>
    <s v="32-L02-066"/>
    <x v="4"/>
    <x v="276"/>
    <x v="1368"/>
    <n v="48.34"/>
    <x v="4"/>
    <x v="0"/>
    <x v="1877"/>
    <s v="GILBERT SL 04-01    "/>
    <s v=" "/>
    <s v=" "/>
    <x v="4"/>
    <x v="276"/>
    <x v="1368"/>
    <n v="317122"/>
    <n v="0"/>
    <s v=" "/>
    <s v=" "/>
    <n v="30100000"/>
    <n v="75.91"/>
    <n v="0"/>
    <n v="0"/>
    <n v="75.91"/>
    <n v="48.34"/>
    <n v="16.489999999999998"/>
    <n v="0"/>
    <n v="0"/>
    <n v="1621.33"/>
    <n v="1653.18"/>
    <n v="20.23"/>
    <n v="0"/>
    <n v="0"/>
    <n v="20.23"/>
    <n v="75.91"/>
    <n v="16.489999999999998"/>
    <n v="0"/>
    <n v="0"/>
    <n v="1545.42"/>
    <n v="1604.84"/>
    <n v="0"/>
    <n v="0"/>
    <n v="0"/>
    <n v="0"/>
    <n v="0"/>
  </r>
  <r>
    <s v="32-L02-067"/>
    <x v="4"/>
    <x v="276"/>
    <x v="121"/>
    <n v="223.48"/>
    <x v="4"/>
    <x v="0"/>
    <x v="1878"/>
    <s v="GILBERT 04-02       "/>
    <s v=" "/>
    <s v=" "/>
    <x v="4"/>
    <x v="276"/>
    <x v="121"/>
    <n v="317122"/>
    <n v="0"/>
    <s v=" "/>
    <s v=" "/>
    <n v="30100000"/>
    <n v="235.36"/>
    <n v="0"/>
    <n v="0"/>
    <n v="235.36"/>
    <n v="223.48"/>
    <n v="33.869999999999997"/>
    <n v="0"/>
    <n v="0"/>
    <n v="6819.16"/>
    <n v="7008.77"/>
    <n v="69.5"/>
    <n v="0"/>
    <n v="0"/>
    <n v="69.5"/>
    <n v="235.36"/>
    <n v="33.869999999999997"/>
    <n v="0"/>
    <n v="0"/>
    <n v="6583.8"/>
    <n v="6785.29"/>
    <n v="0"/>
    <n v="0"/>
    <n v="0"/>
    <n v="0"/>
    <n v="0"/>
  </r>
  <r>
    <s v="32-L02-068"/>
    <x v="4"/>
    <x v="276"/>
    <x v="122"/>
    <n v="83.77"/>
    <x v="4"/>
    <x v="0"/>
    <x v="1879"/>
    <s v="GILBERT 04-04       "/>
    <s v=" "/>
    <s v=" "/>
    <x v="4"/>
    <x v="276"/>
    <x v="122"/>
    <n v="317122"/>
    <n v="0"/>
    <s v=" "/>
    <s v=" "/>
    <n v="30100000"/>
    <n v="192.21"/>
    <n v="0"/>
    <n v="0"/>
    <n v="192.21"/>
    <n v="83.77"/>
    <n v="13.62"/>
    <n v="0"/>
    <n v="0"/>
    <n v="3963.1"/>
    <n v="4033.25"/>
    <n v="162.88"/>
    <n v="0"/>
    <n v="0"/>
    <n v="162.88"/>
    <n v="192.21"/>
    <n v="13.62"/>
    <n v="0"/>
    <n v="0"/>
    <n v="3770.89"/>
    <n v="3949.48"/>
    <n v="0"/>
    <n v="0"/>
    <n v="0"/>
    <n v="0"/>
    <n v="0"/>
  </r>
  <r>
    <s v="32-L02-069"/>
    <x v="4"/>
    <x v="276"/>
    <x v="123"/>
    <n v="482.65"/>
    <x v="4"/>
    <x v="0"/>
    <x v="1880"/>
    <s v="GILBERT 04-05       "/>
    <s v=" "/>
    <s v=" "/>
    <x v="4"/>
    <x v="276"/>
    <x v="123"/>
    <n v="317122"/>
    <n v="0"/>
    <s v=" "/>
    <s v=" "/>
    <n v="30100000"/>
    <n v="19.09"/>
    <n v="0"/>
    <n v="0"/>
    <n v="19.09"/>
    <n v="482.65"/>
    <n v="9.33"/>
    <n v="0"/>
    <n v="0"/>
    <n v="1184.17"/>
    <n v="1657.49"/>
    <n v="13.16"/>
    <n v="0"/>
    <n v="0"/>
    <n v="13.16"/>
    <n v="19.09"/>
    <n v="9.33"/>
    <n v="0"/>
    <n v="0"/>
    <n v="1165.08"/>
    <n v="1174.8399999999999"/>
    <n v="0"/>
    <n v="0"/>
    <n v="0"/>
    <n v="0"/>
    <n v="0"/>
  </r>
  <r>
    <s v="32-L02-070"/>
    <x v="4"/>
    <x v="276"/>
    <x v="1369"/>
    <n v="129.35"/>
    <x v="4"/>
    <x v="0"/>
    <x v="1881"/>
    <s v="GILBERT 04-06       "/>
    <s v=" "/>
    <s v=" "/>
    <x v="4"/>
    <x v="276"/>
    <x v="1369"/>
    <n v="317122"/>
    <n v="0"/>
    <s v=" "/>
    <s v=" "/>
    <n v="30100000"/>
    <n v="161.01"/>
    <n v="0"/>
    <n v="0"/>
    <n v="161.01"/>
    <n v="129.35"/>
    <n v="19.510000000000002"/>
    <n v="0"/>
    <n v="0"/>
    <n v="3331.42"/>
    <n v="3441.26"/>
    <n v="54.35"/>
    <n v="0"/>
    <n v="0"/>
    <n v="54.35"/>
    <n v="161.01"/>
    <n v="19.510000000000002"/>
    <n v="0"/>
    <n v="0"/>
    <n v="3170.41"/>
    <n v="3311.91"/>
    <n v="0"/>
    <n v="0"/>
    <n v="0"/>
    <n v="0"/>
    <n v="0"/>
  </r>
  <r>
    <s v="32-L02-071"/>
    <x v="4"/>
    <x v="276"/>
    <x v="124"/>
    <n v="219.44"/>
    <x v="4"/>
    <x v="0"/>
    <x v="1882"/>
    <s v="GILBERT 04-08       "/>
    <s v=" "/>
    <s v=" "/>
    <x v="4"/>
    <x v="276"/>
    <x v="124"/>
    <n v="317122"/>
    <n v="0"/>
    <s v=" "/>
    <s v=" "/>
    <n v="30100000"/>
    <n v="322.33999999999997"/>
    <n v="0"/>
    <n v="0"/>
    <n v="322.33999999999997"/>
    <n v="219.44"/>
    <n v="38.49"/>
    <n v="0"/>
    <n v="0"/>
    <n v="7708.05"/>
    <n v="7889"/>
    <n v="115.61"/>
    <n v="0"/>
    <n v="0"/>
    <n v="115.61"/>
    <n v="322.33999999999997"/>
    <n v="38.49"/>
    <n v="0"/>
    <n v="0"/>
    <n v="7385.71"/>
    <n v="7669.56"/>
    <n v="0"/>
    <n v="0"/>
    <n v="0"/>
    <n v="0"/>
    <n v="0"/>
  </r>
  <r>
    <s v="32-L02-072"/>
    <x v="4"/>
    <x v="276"/>
    <x v="125"/>
    <n v="33.15"/>
    <x v="4"/>
    <x v="0"/>
    <x v="1883"/>
    <s v="GILBERT 05-01       "/>
    <s v=" "/>
    <s v=" "/>
    <x v="4"/>
    <x v="276"/>
    <x v="125"/>
    <n v="317122"/>
    <n v="0"/>
    <s v=" "/>
    <s v=" "/>
    <n v="30100000"/>
    <n v="16.260000000000002"/>
    <n v="0"/>
    <n v="0"/>
    <n v="16.260000000000002"/>
    <n v="33.15"/>
    <n v="0"/>
    <n v="0"/>
    <n v="0"/>
    <n v="220.78"/>
    <n v="253.93"/>
    <n v="0"/>
    <n v="0"/>
    <n v="0"/>
    <n v="0"/>
    <n v="16.260000000000002"/>
    <n v="0"/>
    <n v="0"/>
    <n v="0"/>
    <n v="204.52"/>
    <n v="220.78"/>
    <n v="0"/>
    <n v="0"/>
    <n v="0"/>
    <n v="0"/>
    <n v="0"/>
  </r>
  <r>
    <s v="32-L02-073"/>
    <x v="4"/>
    <x v="276"/>
    <x v="126"/>
    <n v="43.57"/>
    <x v="4"/>
    <x v="0"/>
    <x v="1884"/>
    <s v="GILBERT 05-02       "/>
    <s v=" "/>
    <s v=" "/>
    <x v="4"/>
    <x v="276"/>
    <x v="126"/>
    <n v="317122"/>
    <n v="0"/>
    <s v=" "/>
    <s v=" "/>
    <n v="30100000"/>
    <n v="106.88"/>
    <n v="0"/>
    <n v="0"/>
    <n v="106.88"/>
    <n v="43.57"/>
    <n v="25.14"/>
    <n v="0"/>
    <n v="0"/>
    <n v="1998.79"/>
    <n v="2017.22"/>
    <n v="31.39"/>
    <n v="0"/>
    <n v="0"/>
    <n v="31.39"/>
    <n v="106.88"/>
    <n v="25.14"/>
    <n v="0"/>
    <n v="0"/>
    <n v="1891.91"/>
    <n v="1973.65"/>
    <n v="0"/>
    <n v="0"/>
    <n v="0"/>
    <n v="0"/>
    <n v="0"/>
  </r>
  <r>
    <s v="32-L02-074"/>
    <x v="4"/>
    <x v="276"/>
    <x v="127"/>
    <n v="45.8"/>
    <x v="4"/>
    <x v="0"/>
    <x v="1885"/>
    <s v="GILBERT 05-03       "/>
    <s v=" "/>
    <s v=" "/>
    <x v="4"/>
    <x v="276"/>
    <x v="127"/>
    <n v="317122"/>
    <n v="0"/>
    <s v=" "/>
    <s v=" "/>
    <n v="30100000"/>
    <n v="24.74"/>
    <n v="0"/>
    <n v="0"/>
    <n v="24.74"/>
    <n v="45.8"/>
    <n v="0"/>
    <n v="0"/>
    <n v="0"/>
    <n v="564.39"/>
    <n v="610.19000000000005"/>
    <n v="0"/>
    <n v="0"/>
    <n v="0"/>
    <n v="0"/>
    <n v="24.74"/>
    <n v="0"/>
    <n v="0"/>
    <n v="0"/>
    <n v="539.65"/>
    <n v="564.39"/>
    <n v="0"/>
    <n v="0"/>
    <n v="0"/>
    <n v="0"/>
    <n v="0"/>
  </r>
  <r>
    <s v="32-L02-075"/>
    <x v="4"/>
    <x v="276"/>
    <x v="128"/>
    <n v="201.5"/>
    <x v="4"/>
    <x v="0"/>
    <x v="1886"/>
    <s v="GILBERT 05-04       "/>
    <s v=" "/>
    <s v=" "/>
    <x v="4"/>
    <x v="276"/>
    <x v="128"/>
    <n v="317122"/>
    <n v="0"/>
    <s v=" "/>
    <s v=" "/>
    <n v="30100000"/>
    <n v="421.5"/>
    <n v="0"/>
    <n v="0"/>
    <n v="421.5"/>
    <n v="201.5"/>
    <n v="207.36"/>
    <n v="0"/>
    <n v="0"/>
    <n v="10330.77"/>
    <n v="10324.91"/>
    <n v="189.4"/>
    <n v="0"/>
    <n v="0"/>
    <n v="189.4"/>
    <n v="421.5"/>
    <n v="207.36"/>
    <n v="0"/>
    <n v="0"/>
    <n v="9909.27"/>
    <n v="10123.41"/>
    <n v="0"/>
    <n v="0"/>
    <n v="0"/>
    <n v="0"/>
    <n v="0"/>
  </r>
  <r>
    <s v="32-L02-076"/>
    <x v="4"/>
    <x v="276"/>
    <x v="129"/>
    <n v="132.99"/>
    <x v="4"/>
    <x v="0"/>
    <x v="1887"/>
    <s v="GILBERT 05-05       "/>
    <s v=" "/>
    <s v=" "/>
    <x v="4"/>
    <x v="276"/>
    <x v="129"/>
    <n v="317122"/>
    <n v="0"/>
    <s v=" "/>
    <s v=" "/>
    <n v="30100000"/>
    <n v="83.48"/>
    <n v="0"/>
    <n v="0"/>
    <n v="83.48"/>
    <n v="132.99"/>
    <n v="41.35"/>
    <n v="0"/>
    <n v="0"/>
    <n v="1525.73"/>
    <n v="1617.37"/>
    <n v="65.09"/>
    <n v="0"/>
    <n v="0"/>
    <n v="65.09"/>
    <n v="83.48"/>
    <n v="41.35"/>
    <n v="0"/>
    <n v="0"/>
    <n v="1442.25"/>
    <n v="1484.38"/>
    <n v="0"/>
    <n v="0"/>
    <n v="0"/>
    <n v="0"/>
    <n v="0"/>
  </r>
  <r>
    <s v="32-L02-077"/>
    <x v="4"/>
    <x v="276"/>
    <x v="130"/>
    <n v="31.28"/>
    <x v="4"/>
    <x v="0"/>
    <x v="1888"/>
    <s v="GILBERT 05-06       "/>
    <s v=" "/>
    <s v=" "/>
    <x v="4"/>
    <x v="276"/>
    <x v="130"/>
    <n v="317122"/>
    <n v="0"/>
    <s v=" "/>
    <s v=" "/>
    <n v="30100000"/>
    <n v="188.15"/>
    <n v="0"/>
    <n v="0"/>
    <n v="188.15"/>
    <n v="31.28"/>
    <n v="0"/>
    <n v="0"/>
    <n v="0"/>
    <n v="3868.57"/>
    <n v="3899.85"/>
    <n v="35.33"/>
    <n v="0"/>
    <n v="0"/>
    <n v="35.33"/>
    <n v="188.15"/>
    <n v="0"/>
    <n v="0"/>
    <n v="0"/>
    <n v="3680.42"/>
    <n v="3868.57"/>
    <n v="0"/>
    <n v="0"/>
    <n v="0"/>
    <n v="0"/>
    <n v="0"/>
  </r>
  <r>
    <s v="32-L02-078"/>
    <x v="4"/>
    <x v="276"/>
    <x v="1370"/>
    <n v="167.23"/>
    <x v="4"/>
    <x v="0"/>
    <x v="1889"/>
    <s v="GILBERT 05-07       "/>
    <s v=" "/>
    <s v=" "/>
    <x v="4"/>
    <x v="276"/>
    <x v="1370"/>
    <n v="317122"/>
    <n v="0"/>
    <s v=" "/>
    <s v=" "/>
    <n v="30100000"/>
    <n v="207.61"/>
    <n v="0"/>
    <n v="0"/>
    <n v="213.65"/>
    <n v="173.27"/>
    <n v="67.53"/>
    <n v="0"/>
    <n v="0"/>
    <n v="6846.71"/>
    <n v="6946.41"/>
    <n v="79.61"/>
    <n v="0"/>
    <n v="0"/>
    <n v="79.61"/>
    <n v="207.61"/>
    <n v="67.53"/>
    <n v="0"/>
    <n v="0"/>
    <n v="6633.06"/>
    <n v="6773.14"/>
    <n v="0"/>
    <n v="0"/>
    <n v="0"/>
    <n v="0"/>
    <n v="0"/>
  </r>
  <r>
    <s v="32-L02-079"/>
    <x v="4"/>
    <x v="276"/>
    <x v="131"/>
    <n v="226.09"/>
    <x v="4"/>
    <x v="0"/>
    <x v="1890"/>
    <s v="GILBERT 03-04 SPCTRU"/>
    <s v=" "/>
    <s v=" "/>
    <x v="4"/>
    <x v="276"/>
    <x v="131"/>
    <n v="317122"/>
    <n v="0"/>
    <s v=" "/>
    <s v=" "/>
    <n v="30100000"/>
    <n v="1348.05"/>
    <n v="0"/>
    <n v="0"/>
    <n v="1348.05"/>
    <n v="226.09"/>
    <n v="84.04"/>
    <n v="0"/>
    <n v="0"/>
    <n v="14720.67"/>
    <n v="14862.72"/>
    <n v="292.58"/>
    <n v="0"/>
    <n v="0"/>
    <n v="292.58"/>
    <n v="1348.05"/>
    <n v="84.04"/>
    <n v="0"/>
    <n v="0"/>
    <n v="13372.62"/>
    <n v="14636.63"/>
    <n v="0"/>
    <n v="0"/>
    <n v="0"/>
    <n v="0"/>
    <n v="0"/>
  </r>
  <r>
    <s v="32-L02-080"/>
    <x v="4"/>
    <x v="276"/>
    <x v="1371"/>
    <n v="5.43"/>
    <x v="4"/>
    <x v="0"/>
    <x v="1891"/>
    <s v="GILBERT 04-03       "/>
    <s v=" "/>
    <s v=" "/>
    <x v="4"/>
    <x v="276"/>
    <x v="1371"/>
    <n v="317122"/>
    <n v="0"/>
    <s v=" "/>
    <s v=" "/>
    <n v="30100000"/>
    <n v="21.1"/>
    <n v="0"/>
    <n v="0"/>
    <n v="21.1"/>
    <n v="5.43"/>
    <n v="11.35"/>
    <n v="0"/>
    <n v="0"/>
    <n v="830.38"/>
    <n v="824.46"/>
    <n v="15.78"/>
    <n v="0"/>
    <n v="0"/>
    <n v="15.78"/>
    <n v="21.1"/>
    <n v="11.35"/>
    <n v="0"/>
    <n v="0"/>
    <n v="809.28"/>
    <n v="819.03"/>
    <n v="0"/>
    <n v="0"/>
    <n v="0"/>
    <n v="0"/>
    <n v="0"/>
  </r>
  <r>
    <s v="32-L02-081"/>
    <x v="4"/>
    <x v="276"/>
    <x v="1372"/>
    <n v="186.41"/>
    <x v="4"/>
    <x v="0"/>
    <x v="1892"/>
    <s v="GILBERT 05-08       "/>
    <s v=" "/>
    <s v=" "/>
    <x v="4"/>
    <x v="276"/>
    <x v="1372"/>
    <n v="317122"/>
    <n v="0"/>
    <s v=" "/>
    <s v=" "/>
    <n v="30100000"/>
    <n v="1390.44"/>
    <n v="0"/>
    <n v="0"/>
    <n v="1390.44"/>
    <n v="186.41"/>
    <n v="56.18"/>
    <n v="0"/>
    <n v="0"/>
    <n v="4741.92"/>
    <n v="4872.1499999999996"/>
    <n v="353.67"/>
    <n v="0"/>
    <n v="0"/>
    <n v="353.67"/>
    <n v="1390.44"/>
    <n v="56.18"/>
    <n v="0"/>
    <n v="0"/>
    <n v="3351.48"/>
    <n v="4685.74"/>
    <n v="0"/>
    <n v="0"/>
    <n v="0"/>
    <n v="0"/>
    <n v="0"/>
  </r>
  <r>
    <s v="32-L02-082"/>
    <x v="4"/>
    <x v="276"/>
    <x v="1373"/>
    <n v="39.43"/>
    <x v="4"/>
    <x v="0"/>
    <x v="1893"/>
    <s v="GILBERT 05-10       "/>
    <s v=" "/>
    <s v=" "/>
    <x v="4"/>
    <x v="276"/>
    <x v="1373"/>
    <n v="317122"/>
    <n v="0"/>
    <s v=" "/>
    <s v=" "/>
    <n v="30100000"/>
    <n v="28.01"/>
    <n v="0"/>
    <n v="0"/>
    <n v="28.01"/>
    <n v="39.43"/>
    <n v="31.09"/>
    <n v="0"/>
    <n v="0"/>
    <n v="1878.98"/>
    <n v="1887.32"/>
    <n v="37.020000000000003"/>
    <n v="0"/>
    <n v="0"/>
    <n v="37.11"/>
    <n v="28.1"/>
    <n v="31.09"/>
    <n v="0"/>
    <n v="0"/>
    <n v="1850.97"/>
    <n v="1847.89"/>
    <n v="0"/>
    <n v="0"/>
    <n v="0"/>
    <n v="0"/>
    <n v="0"/>
  </r>
  <r>
    <s v="32-L02-083"/>
    <x v="4"/>
    <x v="276"/>
    <x v="132"/>
    <n v="98.6"/>
    <x v="4"/>
    <x v="0"/>
    <x v="1894"/>
    <s v="GILBERT 05-11       "/>
    <s v=" "/>
    <s v=" "/>
    <x v="4"/>
    <x v="276"/>
    <x v="132"/>
    <n v="317122"/>
    <n v="0"/>
    <s v=" "/>
    <s v=" "/>
    <n v="30100000"/>
    <n v="204.72"/>
    <n v="0"/>
    <n v="0"/>
    <n v="204.72"/>
    <n v="98.6"/>
    <n v="28.86"/>
    <n v="0"/>
    <n v="0"/>
    <n v="2592.4699999999998"/>
    <n v="2662.21"/>
    <n v="20.22"/>
    <n v="0"/>
    <n v="0"/>
    <n v="20.22"/>
    <n v="204.72"/>
    <n v="28.86"/>
    <n v="0"/>
    <n v="0"/>
    <n v="2387.75"/>
    <n v="2563.61"/>
    <n v="0"/>
    <n v="0"/>
    <n v="0"/>
    <n v="0"/>
    <n v="0"/>
  </r>
  <r>
    <s v="32-L02-084"/>
    <x v="4"/>
    <x v="276"/>
    <x v="133"/>
    <n v="66.53"/>
    <x v="4"/>
    <x v="0"/>
    <x v="1895"/>
    <s v="GILBERT 05-12       "/>
    <s v=" "/>
    <s v=" "/>
    <x v="4"/>
    <x v="276"/>
    <x v="133"/>
    <n v="317122"/>
    <n v="0"/>
    <s v=" "/>
    <s v=" "/>
    <n v="30100000"/>
    <n v="179.74"/>
    <n v="0"/>
    <n v="0"/>
    <n v="179.74"/>
    <n v="66.53"/>
    <n v="66.55"/>
    <n v="0"/>
    <n v="0"/>
    <n v="3882.55"/>
    <n v="3882.53"/>
    <n v="98.21"/>
    <n v="0"/>
    <n v="0"/>
    <n v="98.21"/>
    <n v="179.74"/>
    <n v="66.55"/>
    <n v="0"/>
    <n v="0"/>
    <n v="3702.81"/>
    <n v="3816"/>
    <n v="0"/>
    <n v="0"/>
    <n v="0"/>
    <n v="0"/>
    <n v="0"/>
  </r>
  <r>
    <s v="32-L02-085"/>
    <x v="4"/>
    <x v="276"/>
    <x v="134"/>
    <n v="99.35"/>
    <x v="4"/>
    <x v="0"/>
    <x v="1896"/>
    <s v="GILBERT 06-01       "/>
    <s v=" "/>
    <s v=" "/>
    <x v="4"/>
    <x v="276"/>
    <x v="134"/>
    <n v="317122"/>
    <n v="0"/>
    <s v=" "/>
    <s v=" "/>
    <n v="30100000"/>
    <n v="221.12"/>
    <n v="0"/>
    <n v="0"/>
    <n v="221.12"/>
    <n v="99.35"/>
    <n v="9.1199999999999992"/>
    <n v="0"/>
    <n v="0"/>
    <n v="4450.04"/>
    <n v="4540.2700000000004"/>
    <n v="139.06"/>
    <n v="0"/>
    <n v="0"/>
    <n v="139.06"/>
    <n v="221.12"/>
    <n v="9.1199999999999992"/>
    <n v="0"/>
    <n v="0"/>
    <n v="4228.92"/>
    <n v="4440.92"/>
    <n v="0"/>
    <n v="0"/>
    <n v="0"/>
    <n v="0"/>
    <n v="0"/>
  </r>
  <r>
    <s v="32-L02-086"/>
    <x v="4"/>
    <x v="276"/>
    <x v="135"/>
    <n v="49.95"/>
    <x v="4"/>
    <x v="0"/>
    <x v="1897"/>
    <s v="GILBERT 06-02       "/>
    <s v=" "/>
    <s v=" "/>
    <x v="4"/>
    <x v="276"/>
    <x v="135"/>
    <n v="317122"/>
    <n v="0"/>
    <s v=" "/>
    <s v=" "/>
    <n v="30100000"/>
    <n v="51.39"/>
    <n v="0"/>
    <n v="0"/>
    <n v="51.39"/>
    <n v="49.95"/>
    <n v="0"/>
    <n v="0"/>
    <n v="0"/>
    <n v="2017.63"/>
    <n v="2067.58"/>
    <n v="71.44"/>
    <n v="0"/>
    <n v="0"/>
    <n v="71.44"/>
    <n v="51.39"/>
    <n v="0"/>
    <n v="0"/>
    <n v="0"/>
    <n v="1966.24"/>
    <n v="2017.63"/>
    <n v="0"/>
    <n v="0"/>
    <n v="0"/>
    <n v="0"/>
    <n v="0"/>
  </r>
  <r>
    <s v="32-L02-087"/>
    <x v="4"/>
    <x v="276"/>
    <x v="136"/>
    <n v="245.39"/>
    <x v="4"/>
    <x v="0"/>
    <x v="1898"/>
    <s v="GILBERT 06-03       "/>
    <s v=" "/>
    <s v=" "/>
    <x v="4"/>
    <x v="276"/>
    <x v="136"/>
    <n v="317122"/>
    <n v="0"/>
    <s v=" "/>
    <s v=" "/>
    <n v="30100000"/>
    <n v="545.39"/>
    <n v="0"/>
    <n v="0"/>
    <n v="545.39"/>
    <n v="245.39"/>
    <n v="104.65"/>
    <n v="0"/>
    <n v="0"/>
    <n v="9847.84"/>
    <n v="9988.58"/>
    <n v="239.42"/>
    <n v="0"/>
    <n v="0"/>
    <n v="239.42"/>
    <n v="545.39"/>
    <n v="104.65"/>
    <n v="0"/>
    <n v="0"/>
    <n v="9302.4500000000007"/>
    <n v="9743.19"/>
    <n v="0"/>
    <n v="0"/>
    <n v="0"/>
    <n v="0"/>
    <n v="0"/>
  </r>
  <r>
    <s v="32-L02-088"/>
    <x v="4"/>
    <x v="276"/>
    <x v="1374"/>
    <n v="105.48"/>
    <x v="4"/>
    <x v="0"/>
    <x v="1899"/>
    <s v="GILBERT 06-04       "/>
    <s v=" "/>
    <s v=" "/>
    <x v="4"/>
    <x v="276"/>
    <x v="1374"/>
    <n v="317122"/>
    <n v="0"/>
    <s v=" "/>
    <s v=" "/>
    <n v="30100000"/>
    <n v="199.29"/>
    <n v="0"/>
    <n v="0"/>
    <n v="199.29"/>
    <n v="105.48"/>
    <n v="33.68"/>
    <n v="0"/>
    <n v="0"/>
    <n v="4958.72"/>
    <n v="5030.5200000000004"/>
    <n v="87.45"/>
    <n v="0"/>
    <n v="0"/>
    <n v="87.45"/>
    <n v="199.29"/>
    <n v="33.68"/>
    <n v="0"/>
    <n v="0"/>
    <n v="4759.43"/>
    <n v="4925.04"/>
    <n v="0"/>
    <n v="0"/>
    <n v="0"/>
    <n v="0"/>
    <n v="0"/>
  </r>
  <r>
    <s v="32-L02-089"/>
    <x v="4"/>
    <x v="276"/>
    <x v="313"/>
    <n v="146.47999999999999"/>
    <x v="4"/>
    <x v="0"/>
    <x v="1900"/>
    <s v="GILBERT 05-09       "/>
    <s v=" "/>
    <s v=" "/>
    <x v="4"/>
    <x v="276"/>
    <x v="313"/>
    <n v="317122"/>
    <n v="0"/>
    <s v=" "/>
    <s v=" "/>
    <n v="30100000"/>
    <n v="403.73"/>
    <n v="0"/>
    <n v="0"/>
    <n v="406.93"/>
    <n v="149.68"/>
    <n v="103.97"/>
    <n v="0"/>
    <n v="0"/>
    <n v="8015.31"/>
    <n v="8057.82"/>
    <n v="148.97"/>
    <n v="0"/>
    <n v="0"/>
    <n v="148.97"/>
    <n v="403.73"/>
    <n v="103.97"/>
    <n v="0"/>
    <n v="0"/>
    <n v="7608.38"/>
    <n v="7908.14"/>
    <n v="0"/>
    <n v="0"/>
    <n v="0"/>
    <n v="0"/>
    <n v="0"/>
  </r>
  <r>
    <s v="32-L02-090"/>
    <x v="4"/>
    <x v="276"/>
    <x v="105"/>
    <n v="122.73"/>
    <x v="4"/>
    <x v="0"/>
    <x v="1901"/>
    <s v="GILBERT 06-05       "/>
    <s v=" "/>
    <s v=" "/>
    <x v="4"/>
    <x v="276"/>
    <x v="105"/>
    <n v="317122"/>
    <n v="0"/>
    <s v=" "/>
    <s v=" "/>
    <n v="30100000"/>
    <n v="240.96"/>
    <n v="0"/>
    <n v="0"/>
    <n v="240.96"/>
    <n v="122.73"/>
    <n v="32.020000000000003"/>
    <n v="0"/>
    <n v="0"/>
    <n v="5683.72"/>
    <n v="5774.43"/>
    <n v="112.83"/>
    <n v="0"/>
    <n v="0"/>
    <n v="112.83"/>
    <n v="240.96"/>
    <n v="32.020000000000003"/>
    <n v="0"/>
    <n v="0"/>
    <n v="5442.76"/>
    <n v="5651.7"/>
    <n v="0"/>
    <n v="0"/>
    <n v="0"/>
    <n v="0"/>
    <n v="0"/>
  </r>
  <r>
    <s v="32-L02-091"/>
    <x v="4"/>
    <x v="276"/>
    <x v="314"/>
    <n v="124.46"/>
    <x v="4"/>
    <x v="0"/>
    <x v="1902"/>
    <s v="GILBERT 06-06       "/>
    <s v=" "/>
    <s v=" "/>
    <x v="4"/>
    <x v="276"/>
    <x v="314"/>
    <n v="317122"/>
    <n v="0"/>
    <s v=" "/>
    <s v=" "/>
    <n v="30100000"/>
    <n v="216.47"/>
    <n v="0"/>
    <n v="0"/>
    <n v="216.47"/>
    <n v="124.46"/>
    <n v="0"/>
    <n v="0"/>
    <n v="0"/>
    <n v="3593.55"/>
    <n v="3718.01"/>
    <n v="9.89"/>
    <n v="0"/>
    <n v="0"/>
    <n v="9.89"/>
    <n v="216.47"/>
    <n v="0"/>
    <n v="0"/>
    <n v="0"/>
    <n v="3377.08"/>
    <n v="3593.55"/>
    <n v="0"/>
    <n v="0"/>
    <n v="0"/>
    <n v="0"/>
    <n v="0"/>
  </r>
  <r>
    <s v="32-L02-092"/>
    <x v="4"/>
    <x v="276"/>
    <x v="106"/>
    <n v="208.78"/>
    <x v="4"/>
    <x v="0"/>
    <x v="1903"/>
    <s v="GILBERT 06-07       "/>
    <s v=" "/>
    <s v=" "/>
    <x v="4"/>
    <x v="276"/>
    <x v="106"/>
    <n v="317122"/>
    <n v="0"/>
    <s v=" "/>
    <s v=" "/>
    <n v="30100000"/>
    <n v="443.67"/>
    <n v="0"/>
    <n v="0"/>
    <n v="443.67"/>
    <n v="208.78"/>
    <n v="99.28"/>
    <n v="0"/>
    <n v="0"/>
    <n v="8308.07"/>
    <n v="8417.57"/>
    <n v="182.89"/>
    <n v="0"/>
    <n v="0"/>
    <n v="182.89"/>
    <n v="443.67"/>
    <n v="99.28"/>
    <n v="0"/>
    <n v="0"/>
    <n v="7864.4"/>
    <n v="8208.7900000000009"/>
    <n v="0"/>
    <n v="0"/>
    <n v="0"/>
    <n v="0"/>
    <n v="0"/>
  </r>
  <r>
    <s v="32-L02-093"/>
    <x v="4"/>
    <x v="276"/>
    <x v="107"/>
    <n v="150.5"/>
    <x v="4"/>
    <x v="0"/>
    <x v="1904"/>
    <s v="GILBERT 06-08       "/>
    <s v=" "/>
    <s v=" "/>
    <x v="4"/>
    <x v="276"/>
    <x v="107"/>
    <n v="317122"/>
    <n v="0"/>
    <s v=" "/>
    <s v=" "/>
    <n v="30100000"/>
    <n v="146.78"/>
    <n v="0"/>
    <n v="0"/>
    <n v="146.78"/>
    <n v="150.5"/>
    <n v="47.14"/>
    <n v="0"/>
    <n v="0"/>
    <n v="3343.19"/>
    <n v="3446.55"/>
    <n v="119.29"/>
    <n v="0"/>
    <n v="0"/>
    <n v="119.29"/>
    <n v="146.78"/>
    <n v="47.14"/>
    <n v="0"/>
    <n v="0"/>
    <n v="3196.41"/>
    <n v="3296.05"/>
    <n v="0"/>
    <n v="0"/>
    <n v="0"/>
    <n v="0"/>
    <n v="0"/>
  </r>
  <r>
    <s v="32-L02-094"/>
    <x v="4"/>
    <x v="276"/>
    <x v="108"/>
    <n v="11.96"/>
    <x v="4"/>
    <x v="0"/>
    <x v="1905"/>
    <s v="GILBERT 06-09       "/>
    <s v=" "/>
    <s v=" "/>
    <x v="4"/>
    <x v="276"/>
    <x v="108"/>
    <n v="317122"/>
    <n v="0"/>
    <s v=" "/>
    <s v=" "/>
    <n v="30100000"/>
    <n v="20.39"/>
    <n v="0"/>
    <n v="0"/>
    <n v="20.39"/>
    <n v="11.96"/>
    <n v="3.32"/>
    <n v="0"/>
    <n v="0"/>
    <n v="302.25"/>
    <n v="310.89"/>
    <n v="3.58"/>
    <n v="0"/>
    <n v="0"/>
    <n v="3.58"/>
    <n v="20.39"/>
    <n v="3.32"/>
    <n v="0"/>
    <n v="0"/>
    <n v="281.86"/>
    <n v="298.93"/>
    <n v="0"/>
    <n v="0"/>
    <n v="0"/>
    <n v="0"/>
    <n v="0"/>
  </r>
  <r>
    <s v="32-L02-095"/>
    <x v="4"/>
    <x v="276"/>
    <x v="109"/>
    <n v="68.73"/>
    <x v="4"/>
    <x v="0"/>
    <x v="1906"/>
    <s v="GILBERT 06-11       "/>
    <s v=" "/>
    <s v=" "/>
    <x v="4"/>
    <x v="276"/>
    <x v="109"/>
    <n v="317122"/>
    <n v="0"/>
    <s v=" "/>
    <s v=" "/>
    <n v="30100000"/>
    <n v="68.319999999999993"/>
    <n v="0"/>
    <n v="0"/>
    <n v="71.2"/>
    <n v="71.61"/>
    <n v="0"/>
    <n v="0"/>
    <n v="0"/>
    <n v="3229.72"/>
    <n v="3298.45"/>
    <n v="39.979999999999997"/>
    <n v="0"/>
    <n v="0"/>
    <n v="45.07"/>
    <n v="73.41"/>
    <n v="0"/>
    <n v="0"/>
    <n v="0"/>
    <n v="3158.52"/>
    <n v="3226.84"/>
    <n v="0"/>
    <n v="0"/>
    <n v="0"/>
    <n v="0"/>
    <n v="0"/>
  </r>
  <r>
    <s v="32-L02-096"/>
    <x v="4"/>
    <x v="276"/>
    <x v="315"/>
    <n v="285.7"/>
    <x v="4"/>
    <x v="0"/>
    <x v="1907"/>
    <s v="GILBERT 06-12       "/>
    <s v=" "/>
    <s v=" "/>
    <x v="4"/>
    <x v="276"/>
    <x v="315"/>
    <n v="317122"/>
    <n v="0"/>
    <s v=" "/>
    <s v=" "/>
    <n v="30100000"/>
    <n v="333.46"/>
    <n v="0"/>
    <n v="0"/>
    <n v="333.46"/>
    <n v="285.7"/>
    <n v="39.01"/>
    <n v="0"/>
    <n v="0"/>
    <n v="5774.37"/>
    <n v="6021.06"/>
    <n v="166.65"/>
    <n v="0"/>
    <n v="0"/>
    <n v="166.65"/>
    <n v="333.46"/>
    <n v="39.01"/>
    <n v="0"/>
    <n v="0"/>
    <n v="5440.91"/>
    <n v="5735.36"/>
    <n v="0"/>
    <n v="0"/>
    <n v="0"/>
    <n v="0"/>
    <n v="0"/>
  </r>
  <r>
    <s v="32-L02-097"/>
    <x v="4"/>
    <x v="276"/>
    <x v="1375"/>
    <n v="224.89"/>
    <x v="4"/>
    <x v="0"/>
    <x v="1908"/>
    <s v="GILBERT 06-13       "/>
    <s v=" "/>
    <s v=" "/>
    <x v="4"/>
    <x v="276"/>
    <x v="1375"/>
    <n v="317122"/>
    <n v="0"/>
    <s v=" "/>
    <s v=" "/>
    <n v="30100000"/>
    <n v="377.75"/>
    <n v="0"/>
    <n v="0"/>
    <n v="377.75"/>
    <n v="224.89"/>
    <n v="0.91"/>
    <n v="0"/>
    <n v="0"/>
    <n v="7787.73"/>
    <n v="8011.71"/>
    <n v="70.64"/>
    <n v="0"/>
    <n v="0"/>
    <n v="70.64"/>
    <n v="377.75"/>
    <n v="0.91"/>
    <n v="0"/>
    <n v="0"/>
    <n v="7409.98"/>
    <n v="7786.82"/>
    <n v="0"/>
    <n v="0"/>
    <n v="0"/>
    <n v="0"/>
    <n v="0"/>
  </r>
  <r>
    <s v="32-L02-098"/>
    <x v="4"/>
    <x v="276"/>
    <x v="316"/>
    <n v="285.33999999999997"/>
    <x v="4"/>
    <x v="0"/>
    <x v="1909"/>
    <s v="GILBERT 06-14       "/>
    <s v=" "/>
    <s v=" "/>
    <x v="4"/>
    <x v="276"/>
    <x v="316"/>
    <n v="317122"/>
    <n v="0"/>
    <s v=" "/>
    <s v=" "/>
    <n v="30100000"/>
    <n v="423.5"/>
    <n v="0"/>
    <n v="0"/>
    <n v="423.5"/>
    <n v="285.33999999999997"/>
    <n v="97.6"/>
    <n v="0"/>
    <n v="0"/>
    <n v="9438.07"/>
    <n v="9625.81"/>
    <n v="235.04"/>
    <n v="0"/>
    <n v="0"/>
    <n v="235.04"/>
    <n v="423.5"/>
    <n v="97.6"/>
    <n v="0"/>
    <n v="0"/>
    <n v="9014.57"/>
    <n v="9340.4699999999993"/>
    <n v="0"/>
    <n v="0"/>
    <n v="0"/>
    <n v="0"/>
    <n v="0"/>
  </r>
  <r>
    <s v="32-L02-099"/>
    <x v="4"/>
    <x v="276"/>
    <x v="233"/>
    <n v="130.63999999999999"/>
    <x v="4"/>
    <x v="0"/>
    <x v="1910"/>
    <s v="GILBERT 06-15       "/>
    <s v=" "/>
    <s v=" "/>
    <x v="4"/>
    <x v="276"/>
    <x v="233"/>
    <n v="317122"/>
    <n v="0"/>
    <s v=" "/>
    <s v=" "/>
    <n v="30100000"/>
    <n v="160.69"/>
    <n v="0"/>
    <n v="0"/>
    <n v="160.69"/>
    <n v="130.63999999999999"/>
    <n v="1.8"/>
    <n v="0"/>
    <n v="0"/>
    <n v="3246.8"/>
    <n v="3375.64"/>
    <n v="24.06"/>
    <n v="0"/>
    <n v="0"/>
    <n v="24.06"/>
    <n v="160.69"/>
    <n v="1.8"/>
    <n v="0"/>
    <n v="0"/>
    <n v="3086.11"/>
    <n v="3245"/>
    <n v="0"/>
    <n v="0"/>
    <n v="0"/>
    <n v="0"/>
    <n v="0"/>
  </r>
  <r>
    <s v="32-L02-100"/>
    <x v="4"/>
    <x v="276"/>
    <x v="308"/>
    <n v="29.58"/>
    <x v="4"/>
    <x v="0"/>
    <x v="1911"/>
    <s v="GILBERT SL 06-16    "/>
    <s v=" "/>
    <s v=" "/>
    <x v="4"/>
    <x v="276"/>
    <x v="308"/>
    <n v="317122"/>
    <n v="0"/>
    <s v=" "/>
    <s v=" "/>
    <n v="30100000"/>
    <n v="132.25"/>
    <n v="0"/>
    <n v="0"/>
    <n v="132.25"/>
    <n v="29.58"/>
    <n v="89.73"/>
    <n v="0"/>
    <n v="0"/>
    <n v="2396.12"/>
    <n v="2335.9699999999998"/>
    <n v="68.66"/>
    <n v="0"/>
    <n v="0"/>
    <n v="68.66"/>
    <n v="132.25"/>
    <n v="89.73"/>
    <n v="0"/>
    <n v="0"/>
    <n v="2263.87"/>
    <n v="2306.39"/>
    <n v="0"/>
    <n v="0"/>
    <n v="0"/>
    <n v="0"/>
    <n v="0"/>
  </r>
  <r>
    <s v="32-L02-101"/>
    <x v="4"/>
    <x v="276"/>
    <x v="9"/>
    <n v="50.07"/>
    <x v="4"/>
    <x v="0"/>
    <x v="1912"/>
    <s v="GILBERT SL 06-17    "/>
    <s v=" "/>
    <s v=" "/>
    <x v="4"/>
    <x v="276"/>
    <x v="9"/>
    <n v="317122"/>
    <n v="0"/>
    <s v=" "/>
    <s v=" "/>
    <n v="30100000"/>
    <n v="84.33"/>
    <n v="0"/>
    <n v="0"/>
    <n v="84.33"/>
    <n v="50.07"/>
    <n v="14.24"/>
    <n v="0"/>
    <n v="0"/>
    <n v="2220.1"/>
    <n v="2255.9299999999998"/>
    <n v="24.9"/>
    <n v="0"/>
    <n v="0"/>
    <n v="24.9"/>
    <n v="84.33"/>
    <n v="14.24"/>
    <n v="0"/>
    <n v="0"/>
    <n v="2135.77"/>
    <n v="2205.86"/>
    <n v="0"/>
    <n v="0"/>
    <n v="0"/>
    <n v="0"/>
    <n v="0"/>
  </r>
  <r>
    <s v="32-L02-102"/>
    <x v="4"/>
    <x v="276"/>
    <x v="317"/>
    <n v="31.22"/>
    <x v="4"/>
    <x v="0"/>
    <x v="1913"/>
    <s v="GILBERT SL 07-01    "/>
    <s v=" "/>
    <s v=" "/>
    <x v="4"/>
    <x v="276"/>
    <x v="317"/>
    <n v="317122"/>
    <n v="0"/>
    <s v=" "/>
    <s v=" "/>
    <n v="30100000"/>
    <n v="164.81"/>
    <n v="0"/>
    <n v="0"/>
    <n v="164.81"/>
    <n v="31.22"/>
    <n v="26.43"/>
    <n v="0"/>
    <n v="0"/>
    <n v="3185.98"/>
    <n v="3190.77"/>
    <n v="76.150000000000006"/>
    <n v="0"/>
    <n v="0"/>
    <n v="76.150000000000006"/>
    <n v="164.81"/>
    <n v="26.43"/>
    <n v="0"/>
    <n v="0"/>
    <n v="3021.17"/>
    <n v="3159.55"/>
    <n v="0"/>
    <n v="0"/>
    <n v="0"/>
    <n v="0"/>
    <n v="0"/>
  </r>
  <r>
    <s v="32-L02-103"/>
    <x v="4"/>
    <x v="276"/>
    <x v="318"/>
    <n v="15.7"/>
    <x v="4"/>
    <x v="0"/>
    <x v="1914"/>
    <s v="GILBERT SL 07-03    "/>
    <s v=" "/>
    <s v=" "/>
    <x v="4"/>
    <x v="276"/>
    <x v="318"/>
    <n v="317122"/>
    <n v="0"/>
    <s v=" "/>
    <s v=" "/>
    <n v="30100000"/>
    <n v="34.74"/>
    <n v="0"/>
    <n v="0"/>
    <n v="34.74"/>
    <n v="15.7"/>
    <n v="22.24"/>
    <n v="0"/>
    <n v="0"/>
    <n v="475.63"/>
    <n v="469.09"/>
    <n v="6.83"/>
    <n v="0"/>
    <n v="0"/>
    <n v="6.83"/>
    <n v="34.74"/>
    <n v="22.24"/>
    <n v="0"/>
    <n v="0"/>
    <n v="440.89"/>
    <n v="453.39"/>
    <n v="0"/>
    <n v="0"/>
    <n v="0"/>
    <n v="0"/>
    <n v="0"/>
  </r>
  <r>
    <s v="32-L02-104"/>
    <x v="4"/>
    <x v="276"/>
    <x v="319"/>
    <n v="65.08"/>
    <x v="4"/>
    <x v="0"/>
    <x v="1915"/>
    <s v="GILBERT SL 07-04    "/>
    <s v=" "/>
    <s v=" "/>
    <x v="4"/>
    <x v="276"/>
    <x v="319"/>
    <n v="317122"/>
    <n v="0"/>
    <s v=" "/>
    <s v=" "/>
    <n v="30100000"/>
    <n v="97.3"/>
    <n v="0"/>
    <n v="0"/>
    <n v="97.3"/>
    <n v="65.08"/>
    <n v="10.9"/>
    <n v="0"/>
    <n v="0"/>
    <n v="1891.77"/>
    <n v="1945.95"/>
    <n v="24.67"/>
    <n v="0"/>
    <n v="0"/>
    <n v="24.67"/>
    <n v="97.3"/>
    <n v="10.9"/>
    <n v="0"/>
    <n v="0"/>
    <n v="1794.47"/>
    <n v="1880.87"/>
    <n v="0"/>
    <n v="0"/>
    <n v="0"/>
    <n v="0"/>
    <n v="0"/>
  </r>
  <r>
    <s v="32-L02-105"/>
    <x v="4"/>
    <x v="276"/>
    <x v="284"/>
    <n v="181.76"/>
    <x v="4"/>
    <x v="0"/>
    <x v="1916"/>
    <s v="GILBERT SL 07-05    "/>
    <s v=" "/>
    <s v=" "/>
    <x v="4"/>
    <x v="276"/>
    <x v="284"/>
    <n v="317122"/>
    <n v="0"/>
    <s v=" "/>
    <s v=" "/>
    <n v="30100000"/>
    <n v="401.35"/>
    <n v="0"/>
    <n v="0"/>
    <n v="401.35"/>
    <n v="181.76"/>
    <n v="43.62"/>
    <n v="0"/>
    <n v="0"/>
    <n v="9444.68"/>
    <n v="9582.82"/>
    <n v="127.55"/>
    <n v="0"/>
    <n v="0"/>
    <n v="127.55"/>
    <n v="401.35"/>
    <n v="43.62"/>
    <n v="0"/>
    <n v="0"/>
    <n v="9043.33"/>
    <n v="9401.06"/>
    <n v="0"/>
    <n v="0"/>
    <n v="0"/>
    <n v="0"/>
    <n v="0"/>
  </r>
  <r>
    <s v="32-L02-106"/>
    <x v="4"/>
    <x v="276"/>
    <x v="10"/>
    <n v="79.03"/>
    <x v="4"/>
    <x v="0"/>
    <x v="1917"/>
    <s v="GILBERT SL 07-07    "/>
    <s v=" "/>
    <s v=" "/>
    <x v="4"/>
    <x v="276"/>
    <x v="10"/>
    <n v="317122"/>
    <n v="0"/>
    <s v=" "/>
    <s v=" "/>
    <n v="30100000"/>
    <n v="122.77"/>
    <n v="0"/>
    <n v="0"/>
    <n v="122.77"/>
    <n v="79.03"/>
    <n v="9.48"/>
    <n v="0"/>
    <n v="0"/>
    <n v="1601.9"/>
    <n v="1671.45"/>
    <n v="40.9"/>
    <n v="0"/>
    <n v="0"/>
    <n v="40.9"/>
    <n v="122.77"/>
    <n v="9.48"/>
    <n v="0"/>
    <n v="0"/>
    <n v="1479.13"/>
    <n v="1592.42"/>
    <n v="0"/>
    <n v="0"/>
    <n v="0"/>
    <n v="0"/>
    <n v="0"/>
  </r>
  <r>
    <s v="32-L02-107"/>
    <x v="4"/>
    <x v="276"/>
    <x v="320"/>
    <n v="46.18"/>
    <x v="4"/>
    <x v="0"/>
    <x v="1918"/>
    <s v="GILBERT SL 07-08    "/>
    <s v=" "/>
    <s v=" "/>
    <x v="4"/>
    <x v="276"/>
    <x v="320"/>
    <n v="317122"/>
    <n v="0"/>
    <s v=" "/>
    <s v=" "/>
    <n v="30100000"/>
    <n v="50.44"/>
    <n v="0"/>
    <n v="0"/>
    <n v="50.44"/>
    <n v="46.18"/>
    <n v="15.6"/>
    <n v="0"/>
    <n v="0"/>
    <n v="1228.68"/>
    <n v="1259.26"/>
    <n v="41.87"/>
    <n v="0"/>
    <n v="0"/>
    <n v="41.87"/>
    <n v="50.44"/>
    <n v="15.6"/>
    <n v="0"/>
    <n v="0"/>
    <n v="1178.24"/>
    <n v="1213.08"/>
    <n v="0"/>
    <n v="0"/>
    <n v="0"/>
    <n v="0"/>
    <n v="0"/>
  </r>
  <r>
    <s v="32-L02-108"/>
    <x v="4"/>
    <x v="276"/>
    <x v="1376"/>
    <n v="3.7"/>
    <x v="4"/>
    <x v="0"/>
    <x v="1919"/>
    <s v="GILBERT SL 07-09    "/>
    <s v=" "/>
    <s v=" "/>
    <x v="4"/>
    <x v="276"/>
    <x v="1376"/>
    <n v="317122"/>
    <n v="0"/>
    <s v=" "/>
    <s v=" "/>
    <n v="30100000"/>
    <n v="0"/>
    <n v="0"/>
    <n v="0"/>
    <n v="0"/>
    <n v="3.7"/>
    <n v="117.8"/>
    <n v="0"/>
    <n v="0"/>
    <n v="605.37"/>
    <n v="491.27"/>
    <n v="0"/>
    <n v="0"/>
    <n v="0"/>
    <n v="0"/>
    <n v="0"/>
    <n v="117.8"/>
    <n v="0"/>
    <n v="0"/>
    <n v="605.37"/>
    <n v="487.57"/>
    <n v="0"/>
    <n v="0"/>
    <n v="0"/>
    <n v="0"/>
    <n v="0"/>
  </r>
  <r>
    <s v="32-L02-109"/>
    <x v="4"/>
    <x v="276"/>
    <x v="321"/>
    <n v="390.94"/>
    <x v="4"/>
    <x v="0"/>
    <x v="1920"/>
    <s v="GILBERT SL 07-10    "/>
    <s v=" "/>
    <s v=" "/>
    <x v="4"/>
    <x v="276"/>
    <x v="321"/>
    <n v="317122"/>
    <n v="0"/>
    <s v=" "/>
    <s v=" "/>
    <n v="30100000"/>
    <n v="569.63"/>
    <n v="0"/>
    <n v="0"/>
    <n v="569.63"/>
    <n v="390.94"/>
    <n v="80.599999999999994"/>
    <n v="0"/>
    <n v="0"/>
    <n v="15461.36"/>
    <n v="15771.7"/>
    <n v="242.16"/>
    <n v="0"/>
    <n v="0"/>
    <n v="242.16"/>
    <n v="569.63"/>
    <n v="80.599999999999994"/>
    <n v="0"/>
    <n v="0"/>
    <n v="14891.73"/>
    <n v="15380.76"/>
    <n v="0"/>
    <n v="0"/>
    <n v="0"/>
    <n v="0"/>
    <n v="0"/>
  </r>
  <r>
    <s v="32-L02-110"/>
    <x v="4"/>
    <x v="276"/>
    <x v="1377"/>
    <n v="20.77"/>
    <x v="4"/>
    <x v="0"/>
    <x v="1921"/>
    <s v="GILBERT SL 06-10    "/>
    <s v=" "/>
    <s v=" "/>
    <x v="4"/>
    <x v="276"/>
    <x v="1377"/>
    <n v="317122"/>
    <n v="0"/>
    <s v=" "/>
    <s v=" "/>
    <n v="30100000"/>
    <n v="134.11000000000001"/>
    <n v="0"/>
    <n v="0"/>
    <n v="134.11000000000001"/>
    <n v="20.77"/>
    <n v="0"/>
    <n v="0"/>
    <n v="0"/>
    <n v="3146.97"/>
    <n v="3167.74"/>
    <n v="49.55"/>
    <n v="0"/>
    <n v="0"/>
    <n v="49.55"/>
    <n v="134.11000000000001"/>
    <n v="0"/>
    <n v="0"/>
    <n v="0"/>
    <n v="3012.86"/>
    <n v="3146.97"/>
    <n v="0"/>
    <n v="0"/>
    <n v="0"/>
    <n v="0"/>
    <n v="0"/>
  </r>
  <r>
    <s v="32-L02-111"/>
    <x v="4"/>
    <x v="276"/>
    <x v="1378"/>
    <n v="3.86"/>
    <x v="4"/>
    <x v="0"/>
    <x v="1922"/>
    <s v="GILBERT 08-01 SLID  "/>
    <s v=" "/>
    <s v=" "/>
    <x v="4"/>
    <x v="276"/>
    <x v="1378"/>
    <n v="317122"/>
    <n v="0"/>
    <s v=" "/>
    <s v=" "/>
    <n v="30100000"/>
    <n v="15.96"/>
    <n v="0"/>
    <n v="0"/>
    <n v="15.96"/>
    <n v="3.86"/>
    <n v="6.44"/>
    <n v="0"/>
    <n v="0"/>
    <n v="187.46"/>
    <n v="184.88"/>
    <n v="4.1399999999999997"/>
    <n v="0"/>
    <n v="0"/>
    <n v="4.1399999999999997"/>
    <n v="15.96"/>
    <n v="6.44"/>
    <n v="0"/>
    <n v="0"/>
    <n v="171.5"/>
    <n v="181.02"/>
    <n v="0"/>
    <n v="0"/>
    <n v="0"/>
    <n v="0"/>
    <n v="0"/>
  </r>
  <r>
    <s v="32-L02-112"/>
    <x v="4"/>
    <x v="276"/>
    <x v="1379"/>
    <n v="3.69"/>
    <x v="4"/>
    <x v="0"/>
    <x v="1923"/>
    <s v="GILBERT 08-02 SLID  "/>
    <s v=" "/>
    <s v=" "/>
    <x v="4"/>
    <x v="276"/>
    <x v="1379"/>
    <n v="317122"/>
    <n v="0"/>
    <s v=" "/>
    <s v=" "/>
    <n v="30100000"/>
    <n v="15.92"/>
    <n v="0"/>
    <n v="0"/>
    <n v="15.92"/>
    <n v="3.69"/>
    <n v="11.9"/>
    <n v="0"/>
    <n v="0"/>
    <n v="238.96"/>
    <n v="230.75"/>
    <n v="1.58"/>
    <n v="0"/>
    <n v="0"/>
    <n v="1.58"/>
    <n v="15.92"/>
    <n v="11.9"/>
    <n v="0"/>
    <n v="0"/>
    <n v="223.04"/>
    <n v="227.06"/>
    <n v="0"/>
    <n v="0"/>
    <n v="0"/>
    <n v="0"/>
    <n v="0"/>
  </r>
  <r>
    <s v="32-L02-113"/>
    <x v="4"/>
    <x v="276"/>
    <x v="1380"/>
    <n v="96.19"/>
    <x v="4"/>
    <x v="0"/>
    <x v="1924"/>
    <s v="GILBERT SLID 07-02  "/>
    <s v=" "/>
    <s v=" "/>
    <x v="4"/>
    <x v="276"/>
    <x v="1380"/>
    <n v="317122"/>
    <n v="0"/>
    <s v=" "/>
    <s v=" "/>
    <n v="30100000"/>
    <n v="202.74"/>
    <n v="0"/>
    <n v="0"/>
    <n v="202.74"/>
    <n v="96.19"/>
    <n v="42.21"/>
    <n v="0"/>
    <n v="0"/>
    <n v="3745.6"/>
    <n v="3799.58"/>
    <n v="123.74"/>
    <n v="0"/>
    <n v="0"/>
    <n v="123.74"/>
    <n v="202.74"/>
    <n v="42.21"/>
    <n v="0"/>
    <n v="0"/>
    <n v="3542.86"/>
    <n v="3703.39"/>
    <n v="0"/>
    <n v="0"/>
    <n v="0"/>
    <n v="0"/>
    <n v="0"/>
  </r>
  <r>
    <s v="32-L02-114"/>
    <x v="4"/>
    <x v="276"/>
    <x v="1381"/>
    <n v="108.67"/>
    <x v="4"/>
    <x v="0"/>
    <x v="1925"/>
    <s v="GILBERT SLID 08-03  "/>
    <s v=" "/>
    <s v=" "/>
    <x v="4"/>
    <x v="276"/>
    <x v="1381"/>
    <n v="317122"/>
    <n v="0"/>
    <s v=" "/>
    <s v=" "/>
    <n v="30100000"/>
    <n v="325.44"/>
    <n v="0"/>
    <n v="0"/>
    <n v="325.44"/>
    <n v="108.67"/>
    <n v="15.14"/>
    <n v="0"/>
    <n v="0"/>
    <n v="4575.01"/>
    <n v="4668.54"/>
    <n v="68.349999999999994"/>
    <n v="0"/>
    <n v="0"/>
    <n v="68.349999999999994"/>
    <n v="325.44"/>
    <n v="15.14"/>
    <n v="0"/>
    <n v="0"/>
    <n v="4249.57"/>
    <n v="4559.87"/>
    <n v="0"/>
    <n v="0"/>
    <n v="0"/>
    <n v="0"/>
    <n v="0"/>
  </r>
  <r>
    <s v="32-L02-115"/>
    <x v="4"/>
    <x v="276"/>
    <x v="1382"/>
    <n v="352.3"/>
    <x v="4"/>
    <x v="0"/>
    <x v="1926"/>
    <s v="GILBERT SLID 10-03  "/>
    <s v=" "/>
    <s v=" "/>
    <x v="4"/>
    <x v="276"/>
    <x v="1382"/>
    <n v="317122"/>
    <n v="0"/>
    <s v=" "/>
    <s v=" "/>
    <n v="30100000"/>
    <n v="261.58"/>
    <n v="0"/>
    <n v="0"/>
    <n v="261.58"/>
    <n v="352.3"/>
    <n v="5.47"/>
    <n v="0"/>
    <n v="0"/>
    <n v="5903.84"/>
    <n v="6250.67"/>
    <n v="181.75"/>
    <n v="0"/>
    <n v="0"/>
    <n v="181.97"/>
    <n v="261.8"/>
    <n v="5.47"/>
    <n v="0"/>
    <n v="0"/>
    <n v="5642.26"/>
    <n v="5898.37"/>
    <n v="0"/>
    <n v="0"/>
    <n v="0"/>
    <n v="0"/>
    <n v="0"/>
  </r>
  <r>
    <s v="32-L02-116"/>
    <x v="4"/>
    <x v="276"/>
    <x v="1383"/>
    <n v="45.04"/>
    <x v="4"/>
    <x v="0"/>
    <x v="1927"/>
    <s v="GILBERT SLID 11-02  "/>
    <s v=" "/>
    <s v=" "/>
    <x v="4"/>
    <x v="276"/>
    <x v="1383"/>
    <n v="317122"/>
    <n v="0"/>
    <s v=" "/>
    <s v=" "/>
    <n v="30100000"/>
    <n v="39.86"/>
    <n v="0"/>
    <n v="0"/>
    <n v="39.86"/>
    <n v="45.04"/>
    <n v="0"/>
    <n v="0"/>
    <n v="0"/>
    <n v="933.85"/>
    <n v="978.89"/>
    <n v="58.6"/>
    <n v="0"/>
    <n v="0"/>
    <n v="58.6"/>
    <n v="39.86"/>
    <n v="0"/>
    <n v="0"/>
    <n v="0"/>
    <n v="893.99"/>
    <n v="933.85"/>
    <n v="0"/>
    <n v="0"/>
    <n v="0"/>
    <n v="0"/>
    <n v="0"/>
  </r>
  <r>
    <s v="32-L02-117"/>
    <x v="4"/>
    <x v="276"/>
    <x v="1384"/>
    <n v="100.65"/>
    <x v="4"/>
    <x v="0"/>
    <x v="1928"/>
    <s v="GILBERT SLID 11-03  "/>
    <s v=" "/>
    <s v=" "/>
    <x v="4"/>
    <x v="276"/>
    <x v="1384"/>
    <n v="317122"/>
    <n v="0"/>
    <s v=" "/>
    <s v=" "/>
    <n v="30100000"/>
    <n v="209.18"/>
    <n v="0"/>
    <n v="0"/>
    <n v="209.18"/>
    <n v="100.65"/>
    <n v="123.39"/>
    <n v="0"/>
    <n v="0"/>
    <n v="3959.34"/>
    <n v="3936.6"/>
    <n v="130.32"/>
    <n v="0"/>
    <n v="0"/>
    <n v="130.32"/>
    <n v="209.18"/>
    <n v="123.39"/>
    <n v="0"/>
    <n v="0"/>
    <n v="3750.16"/>
    <n v="3835.95"/>
    <n v="0"/>
    <n v="0"/>
    <n v="0"/>
    <n v="0"/>
    <n v="0"/>
  </r>
  <r>
    <s v="32-L02-118"/>
    <x v="4"/>
    <x v="276"/>
    <x v="1385"/>
    <n v="0"/>
    <x v="4"/>
    <x v="0"/>
    <x v="1929"/>
    <s v="GILBERT SLID 11 01  "/>
    <s v=" "/>
    <s v=" "/>
    <x v="4"/>
    <x v="276"/>
    <x v="1385"/>
    <n v="317122"/>
    <n v="0"/>
    <s v=" "/>
    <s v=" "/>
    <n v="30100000"/>
    <n v="0"/>
    <n v="0"/>
    <n v="0"/>
    <n v="0"/>
    <n v="0"/>
    <n v="0"/>
    <n v="0"/>
    <n v="0"/>
    <n v="547.07000000000005"/>
    <n v="547.07000000000005"/>
    <n v="0"/>
    <n v="0"/>
    <n v="0"/>
    <n v="0"/>
    <n v="0"/>
    <n v="0"/>
    <n v="0"/>
    <n v="0"/>
    <n v="547.07000000000005"/>
    <n v="547.07000000000005"/>
    <n v="0"/>
    <n v="0"/>
    <n v="0"/>
    <n v="0"/>
    <n v="0"/>
  </r>
  <r>
    <s v="32-L02-119"/>
    <x v="4"/>
    <x v="276"/>
    <x v="1386"/>
    <n v="1171.5"/>
    <x v="4"/>
    <x v="0"/>
    <x v="1930"/>
    <s v="GILBERT SLID 12 01  "/>
    <s v=" "/>
    <s v=" "/>
    <x v="4"/>
    <x v="276"/>
    <x v="1386"/>
    <n v="317122"/>
    <n v="0"/>
    <s v=" "/>
    <s v=" "/>
    <n v="30100000"/>
    <n v="816.25"/>
    <n v="0"/>
    <n v="0"/>
    <n v="816.25"/>
    <n v="1171.5"/>
    <n v="0"/>
    <n v="0"/>
    <n v="0"/>
    <n v="13176.92"/>
    <n v="14348.42"/>
    <n v="648.08000000000004"/>
    <n v="0"/>
    <n v="0"/>
    <n v="648.08000000000004"/>
    <n v="816.25"/>
    <n v="0"/>
    <n v="0"/>
    <n v="0"/>
    <n v="12360.67"/>
    <n v="13176.92"/>
    <n v="0"/>
    <n v="0"/>
    <n v="0"/>
    <n v="0"/>
    <n v="0"/>
  </r>
  <r>
    <s v="32-L02-120"/>
    <x v="4"/>
    <x v="276"/>
    <x v="1387"/>
    <n v="0"/>
    <x v="4"/>
    <x v="0"/>
    <x v="1931"/>
    <s v="GILBERT SLID 12 02  "/>
    <s v=" "/>
    <s v=" "/>
    <x v="4"/>
    <x v="276"/>
    <x v="1387"/>
    <n v="317122"/>
    <n v="0"/>
    <s v=" "/>
    <s v=" "/>
    <n v="30100000"/>
    <n v="127.67"/>
    <n v="0"/>
    <n v="0"/>
    <n v="127.67"/>
    <n v="0"/>
    <n v="0"/>
    <n v="0"/>
    <n v="0"/>
    <n v="2914.26"/>
    <n v="2914.26"/>
    <n v="92.77"/>
    <n v="0"/>
    <n v="0"/>
    <n v="92.77"/>
    <n v="127.67"/>
    <n v="0"/>
    <n v="0"/>
    <n v="0"/>
    <n v="2786.59"/>
    <n v="2914.26"/>
    <n v="0"/>
    <n v="0"/>
    <n v="0"/>
    <n v="0"/>
    <n v="0"/>
  </r>
  <r>
    <s v="32-L02-121"/>
    <x v="4"/>
    <x v="276"/>
    <x v="12"/>
    <n v="10.85"/>
    <x v="4"/>
    <x v="0"/>
    <x v="1932"/>
    <s v="GILBERT SLID 12 03  "/>
    <s v=" "/>
    <s v=" "/>
    <x v="4"/>
    <x v="276"/>
    <x v="12"/>
    <n v="317122"/>
    <n v="0"/>
    <s v=" "/>
    <s v=" "/>
    <n v="30100000"/>
    <n v="141.81"/>
    <n v="0"/>
    <n v="0"/>
    <n v="141.81"/>
    <n v="10.85"/>
    <n v="0"/>
    <n v="0"/>
    <n v="0"/>
    <n v="3645.86"/>
    <n v="3656.71"/>
    <n v="92.67"/>
    <n v="0"/>
    <n v="0"/>
    <n v="92.67"/>
    <n v="141.81"/>
    <n v="0"/>
    <n v="0"/>
    <n v="0"/>
    <n v="3504.05"/>
    <n v="3645.86"/>
    <n v="0"/>
    <n v="0"/>
    <n v="0"/>
    <n v="0"/>
    <n v="0"/>
  </r>
  <r>
    <s v="32-L02-122"/>
    <x v="4"/>
    <x v="276"/>
    <x v="13"/>
    <n v="1060.1500000000001"/>
    <x v="4"/>
    <x v="0"/>
    <x v="1933"/>
    <s v="GILBERT SLID 12 04  "/>
    <s v=" "/>
    <s v=" "/>
    <x v="4"/>
    <x v="276"/>
    <x v="13"/>
    <n v="317122"/>
    <n v="0"/>
    <s v=" "/>
    <s v=" "/>
    <n v="30100000"/>
    <n v="290.33"/>
    <n v="0"/>
    <n v="0"/>
    <n v="290.33"/>
    <n v="1060.1500000000001"/>
    <n v="0"/>
    <n v="0"/>
    <n v="0"/>
    <n v="8510.67"/>
    <n v="9570.82"/>
    <n v="327.83"/>
    <n v="0"/>
    <n v="0"/>
    <n v="327.83"/>
    <n v="290.33"/>
    <n v="0"/>
    <n v="0"/>
    <n v="0"/>
    <n v="8220.34"/>
    <n v="8510.67"/>
    <n v="0"/>
    <n v="0"/>
    <n v="0"/>
    <n v="0"/>
    <n v="0"/>
  </r>
  <r>
    <s v="32-L02-123"/>
    <x v="4"/>
    <x v="276"/>
    <x v="14"/>
    <n v="35.18"/>
    <x v="4"/>
    <x v="0"/>
    <x v="1934"/>
    <s v="GILBERT SLID 13 03  "/>
    <s v=" "/>
    <s v=" "/>
    <x v="4"/>
    <x v="276"/>
    <x v="14"/>
    <n v="317122"/>
    <n v="0"/>
    <s v=" "/>
    <s v=" "/>
    <n v="30100000"/>
    <n v="137.47"/>
    <n v="0"/>
    <n v="0"/>
    <n v="137.47"/>
    <n v="35.18"/>
    <n v="0"/>
    <n v="0"/>
    <n v="0"/>
    <n v="1214.25"/>
    <n v="1249.43"/>
    <n v="0"/>
    <n v="0"/>
    <n v="0"/>
    <n v="0"/>
    <n v="137.47"/>
    <n v="0"/>
    <n v="0"/>
    <n v="0"/>
    <n v="1076.78"/>
    <n v="1214.25"/>
    <n v="0"/>
    <n v="0"/>
    <n v="0"/>
    <n v="0"/>
    <n v="0"/>
  </r>
  <r>
    <s v="32-L02-124"/>
    <x v="4"/>
    <x v="276"/>
    <x v="15"/>
    <n v="36.83"/>
    <x v="4"/>
    <x v="0"/>
    <x v="1935"/>
    <s v="GILBERT SLID 13 04  "/>
    <s v=" "/>
    <s v=" "/>
    <x v="4"/>
    <x v="276"/>
    <x v="15"/>
    <n v="317122"/>
    <n v="0"/>
    <s v=" "/>
    <s v=" "/>
    <n v="30100000"/>
    <n v="114.79"/>
    <n v="0"/>
    <n v="0"/>
    <n v="114.79"/>
    <n v="36.83"/>
    <n v="0"/>
    <n v="0"/>
    <n v="0"/>
    <n v="2016.09"/>
    <n v="2052.92"/>
    <n v="14.57"/>
    <n v="0"/>
    <n v="0"/>
    <n v="14.57"/>
    <n v="114.79"/>
    <n v="0"/>
    <n v="0"/>
    <n v="0"/>
    <n v="1901.3"/>
    <n v="2016.09"/>
    <n v="0"/>
    <n v="0"/>
    <n v="0"/>
    <n v="0"/>
    <n v="0"/>
  </r>
  <r>
    <s v="32-L02-125"/>
    <x v="4"/>
    <x v="276"/>
    <x v="16"/>
    <n v="0"/>
    <x v="4"/>
    <x v="0"/>
    <x v="1936"/>
    <s v="GILBERT SLID 13 05  "/>
    <s v=" "/>
    <s v=" "/>
    <x v="4"/>
    <x v="276"/>
    <x v="16"/>
    <n v="317122"/>
    <n v="0"/>
    <s v=" "/>
    <s v=" "/>
    <n v="30100000"/>
    <n v="49.68"/>
    <n v="0"/>
    <n v="0"/>
    <n v="49.68"/>
    <n v="0"/>
    <n v="0"/>
    <n v="0"/>
    <n v="0"/>
    <n v="981.68"/>
    <n v="981.68"/>
    <n v="0"/>
    <n v="0"/>
    <n v="0"/>
    <n v="0"/>
    <n v="49.68"/>
    <n v="0"/>
    <n v="0"/>
    <n v="0"/>
    <n v="932"/>
    <n v="981.68"/>
    <n v="0"/>
    <n v="0"/>
    <n v="0"/>
    <n v="0"/>
    <n v="0"/>
  </r>
  <r>
    <s v="32-L02-126"/>
    <x v="4"/>
    <x v="276"/>
    <x v="11"/>
    <n v="44.14"/>
    <x v="4"/>
    <x v="0"/>
    <x v="1937"/>
    <s v="GILBERT SLID 13 06  "/>
    <s v=" "/>
    <s v=" "/>
    <x v="4"/>
    <x v="276"/>
    <x v="11"/>
    <n v="317122"/>
    <n v="0"/>
    <s v=" "/>
    <s v=" "/>
    <n v="30100000"/>
    <n v="121.27"/>
    <n v="0"/>
    <n v="0"/>
    <n v="121.27"/>
    <n v="44.14"/>
    <n v="0"/>
    <n v="0"/>
    <n v="0"/>
    <n v="4890.13"/>
    <n v="4934.2700000000004"/>
    <n v="0"/>
    <n v="0"/>
    <n v="0"/>
    <n v="0"/>
    <n v="121.27"/>
    <n v="0"/>
    <n v="0"/>
    <n v="0"/>
    <n v="4768.8599999999997"/>
    <n v="4890.13"/>
    <n v="0"/>
    <n v="0"/>
    <n v="0"/>
    <n v="0"/>
    <n v="0"/>
  </r>
  <r>
    <s v="32-L02-127"/>
    <x v="4"/>
    <x v="276"/>
    <x v="17"/>
    <n v="0"/>
    <x v="4"/>
    <x v="0"/>
    <x v="1938"/>
    <s v="GILBERT SLID 13 07  "/>
    <s v=" "/>
    <s v=" "/>
    <x v="4"/>
    <x v="276"/>
    <x v="17"/>
    <n v="317122"/>
    <n v="0"/>
    <s v=" "/>
    <s v=" "/>
    <n v="30100000"/>
    <n v="53.39"/>
    <n v="0"/>
    <n v="0"/>
    <n v="53.39"/>
    <n v="0"/>
    <n v="0"/>
    <n v="0"/>
    <n v="0"/>
    <n v="6231.24"/>
    <n v="6231.24"/>
    <n v="50.14"/>
    <n v="0"/>
    <n v="0"/>
    <n v="50.14"/>
    <n v="53.39"/>
    <n v="0"/>
    <n v="0"/>
    <n v="0"/>
    <n v="6177.85"/>
    <n v="6231.24"/>
    <n v="0"/>
    <n v="0"/>
    <n v="0"/>
    <n v="0"/>
    <n v="0"/>
  </r>
  <r>
    <s v="32-L02-128"/>
    <x v="4"/>
    <x v="276"/>
    <x v="18"/>
    <n v="37.049999999999997"/>
    <x v="4"/>
    <x v="0"/>
    <x v="1939"/>
    <s v="GILBERT SLID 13 08  "/>
    <s v=" "/>
    <s v=" "/>
    <x v="4"/>
    <x v="276"/>
    <x v="18"/>
    <n v="317122"/>
    <n v="0"/>
    <s v=" "/>
    <s v=" "/>
    <n v="30100000"/>
    <n v="93.43"/>
    <n v="0"/>
    <n v="0"/>
    <n v="93.43"/>
    <n v="37.049999999999997"/>
    <n v="0"/>
    <n v="0"/>
    <n v="0"/>
    <n v="2325.1"/>
    <n v="2362.15"/>
    <n v="0"/>
    <n v="0"/>
    <n v="0"/>
    <n v="0"/>
    <n v="93.43"/>
    <n v="0"/>
    <n v="0"/>
    <n v="0"/>
    <n v="2231.67"/>
    <n v="2325.1"/>
    <n v="0"/>
    <n v="0"/>
    <n v="0"/>
    <n v="0"/>
    <n v="0"/>
  </r>
  <r>
    <s v="32-L02-129"/>
    <x v="4"/>
    <x v="276"/>
    <x v="19"/>
    <n v="0"/>
    <x v="4"/>
    <x v="0"/>
    <x v="1940"/>
    <s v="GILBERT SLID 13 10  "/>
    <s v=" "/>
    <s v=" "/>
    <x v="4"/>
    <x v="276"/>
    <x v="19"/>
    <n v="317122"/>
    <n v="0"/>
    <s v=" "/>
    <s v=" "/>
    <n v="30100000"/>
    <n v="0"/>
    <n v="0"/>
    <n v="0"/>
    <n v="0"/>
    <n v="0"/>
    <n v="0"/>
    <n v="0"/>
    <n v="0"/>
    <n v="1977.2"/>
    <n v="1977.2"/>
    <n v="29.88"/>
    <n v="0"/>
    <n v="0"/>
    <n v="29.88"/>
    <n v="0"/>
    <n v="0"/>
    <n v="0"/>
    <n v="0"/>
    <n v="1977.2"/>
    <n v="1977.2"/>
    <n v="0"/>
    <n v="0"/>
    <n v="0"/>
    <n v="0"/>
    <n v="0"/>
  </r>
  <r>
    <s v="32-L02-130"/>
    <x v="4"/>
    <x v="276"/>
    <x v="20"/>
    <n v="1383.71"/>
    <x v="4"/>
    <x v="0"/>
    <x v="1941"/>
    <s v="GILBERT SLID 13 11  "/>
    <s v=" "/>
    <s v=" "/>
    <x v="4"/>
    <x v="276"/>
    <x v="20"/>
    <n v="317122"/>
    <n v="0"/>
    <s v=" "/>
    <s v=" "/>
    <n v="30100000"/>
    <n v="76.62"/>
    <n v="0"/>
    <n v="0"/>
    <n v="76.62"/>
    <n v="1383.71"/>
    <n v="0"/>
    <n v="0"/>
    <n v="0"/>
    <n v="2207.02"/>
    <n v="3590.73"/>
    <n v="34.76"/>
    <n v="0"/>
    <n v="0"/>
    <n v="34.76"/>
    <n v="76.62"/>
    <n v="0"/>
    <n v="0"/>
    <n v="0"/>
    <n v="2130.4"/>
    <n v="2207.02"/>
    <n v="0"/>
    <n v="0"/>
    <n v="0"/>
    <n v="0"/>
    <n v="0"/>
  </r>
  <r>
    <s v="32-L02-131"/>
    <x v="4"/>
    <x v="276"/>
    <x v="21"/>
    <n v="20.38"/>
    <x v="4"/>
    <x v="0"/>
    <x v="1942"/>
    <s v="GILBERT SLID 13 13  "/>
    <s v=" "/>
    <s v=" "/>
    <x v="4"/>
    <x v="276"/>
    <x v="21"/>
    <n v="317122"/>
    <n v="0"/>
    <s v=" "/>
    <s v=" "/>
    <n v="30100000"/>
    <n v="25.09"/>
    <n v="0"/>
    <n v="0"/>
    <n v="25.09"/>
    <n v="20.38"/>
    <n v="0"/>
    <n v="0"/>
    <n v="0"/>
    <n v="854.08"/>
    <n v="874.46"/>
    <n v="0"/>
    <n v="0"/>
    <n v="0"/>
    <n v="0"/>
    <n v="25.09"/>
    <n v="0"/>
    <n v="0"/>
    <n v="0"/>
    <n v="828.99"/>
    <n v="854.08"/>
    <n v="0"/>
    <n v="0"/>
    <n v="0"/>
    <n v="0"/>
    <n v="0"/>
  </r>
  <r>
    <s v="32-L02-132"/>
    <x v="4"/>
    <x v="276"/>
    <x v="22"/>
    <n v="43.26"/>
    <x v="4"/>
    <x v="0"/>
    <x v="1943"/>
    <s v="GILBERT SLID 13 15  "/>
    <s v=" "/>
    <s v=" "/>
    <x v="4"/>
    <x v="276"/>
    <x v="22"/>
    <n v="317122"/>
    <n v="0"/>
    <s v=" "/>
    <s v=" "/>
    <n v="30100000"/>
    <n v="65.150000000000006"/>
    <n v="0"/>
    <n v="0"/>
    <n v="65.150000000000006"/>
    <n v="43.26"/>
    <n v="0"/>
    <n v="0"/>
    <n v="0"/>
    <n v="1906.68"/>
    <n v="1949.94"/>
    <n v="43.7"/>
    <n v="0"/>
    <n v="0"/>
    <n v="43.7"/>
    <n v="65.150000000000006"/>
    <n v="0"/>
    <n v="0"/>
    <n v="0"/>
    <n v="1841.53"/>
    <n v="1906.68"/>
    <n v="0"/>
    <n v="0"/>
    <n v="0"/>
    <n v="0"/>
    <n v="0"/>
  </r>
  <r>
    <s v="32-L02-999"/>
    <x v="4"/>
    <x v="276"/>
    <x v="322"/>
    <n v="0"/>
    <x v="4"/>
    <x v="0"/>
    <x v="1944"/>
    <s v="GILBERT SLID TOTAL  "/>
    <s v=" "/>
    <s v=" "/>
    <x v="4"/>
    <x v="276"/>
    <x v="322"/>
    <n v="317122"/>
    <n v="1"/>
    <s v=" "/>
    <s v=" "/>
    <n v="30100000"/>
    <n v="0"/>
    <n v="0"/>
    <n v="0"/>
    <n v="0"/>
    <n v="0"/>
    <n v="0"/>
    <n v="0"/>
    <n v="0"/>
    <n v="0"/>
    <n v="0"/>
    <n v="0"/>
    <n v="0"/>
    <n v="0"/>
    <n v="0"/>
    <n v="0"/>
    <n v="0"/>
    <n v="0"/>
    <n v="0"/>
    <n v="0"/>
    <n v="0"/>
    <n v="0"/>
    <n v="0"/>
    <n v="0"/>
    <n v="0"/>
    <n v="0"/>
  </r>
  <r>
    <s v="32-L03-001"/>
    <x v="4"/>
    <x v="277"/>
    <x v="80"/>
    <n v="30.88"/>
    <x v="4"/>
    <x v="0"/>
    <x v="1945"/>
    <s v="PEORA #83           "/>
    <s v=" "/>
    <s v=" "/>
    <x v="4"/>
    <x v="277"/>
    <x v="80"/>
    <n v="317500"/>
    <n v="0"/>
    <s v=" "/>
    <s v=" "/>
    <n v="30100000"/>
    <n v="100.29"/>
    <n v="0"/>
    <n v="0"/>
    <n v="100.29"/>
    <n v="30.88"/>
    <n v="41.51"/>
    <n v="0"/>
    <n v="0"/>
    <n v="2897.27"/>
    <n v="2886.64"/>
    <n v="45.6"/>
    <n v="0"/>
    <n v="0"/>
    <n v="45.6"/>
    <n v="100.29"/>
    <n v="41.51"/>
    <n v="0"/>
    <n v="0"/>
    <n v="2796.98"/>
    <n v="2855.76"/>
    <n v="0"/>
    <n v="0"/>
    <n v="0"/>
    <n v="0"/>
    <n v="0"/>
  </r>
  <r>
    <s v="32-L03-002"/>
    <x v="4"/>
    <x v="277"/>
    <x v="81"/>
    <n v="45.82"/>
    <x v="4"/>
    <x v="0"/>
    <x v="1946"/>
    <s v="PEORIA #49          "/>
    <s v=" "/>
    <s v=" "/>
    <x v="4"/>
    <x v="277"/>
    <x v="81"/>
    <n v="317500"/>
    <n v="0"/>
    <s v=" "/>
    <s v=" "/>
    <n v="30100000"/>
    <n v="100.35"/>
    <n v="0"/>
    <n v="0"/>
    <n v="100.35"/>
    <n v="45.82"/>
    <n v="0"/>
    <n v="0"/>
    <n v="0"/>
    <n v="1658.21"/>
    <n v="1704.03"/>
    <n v="52.66"/>
    <n v="0"/>
    <n v="0"/>
    <n v="52.66"/>
    <n v="100.35"/>
    <n v="0"/>
    <n v="0"/>
    <n v="0"/>
    <n v="1557.86"/>
    <n v="1658.21"/>
    <n v="0"/>
    <n v="0"/>
    <n v="0"/>
    <n v="0"/>
    <n v="0"/>
  </r>
  <r>
    <s v="32-L03-003"/>
    <x v="4"/>
    <x v="277"/>
    <x v="82"/>
    <n v="0"/>
    <x v="4"/>
    <x v="0"/>
    <x v="1947"/>
    <s v="PEORIA #112         "/>
    <s v=" "/>
    <s v=" "/>
    <x v="4"/>
    <x v="277"/>
    <x v="82"/>
    <n v="317500"/>
    <n v="0"/>
    <s v=" "/>
    <s v=" "/>
    <n v="30100000"/>
    <n v="0"/>
    <n v="0"/>
    <n v="0"/>
    <n v="0"/>
    <n v="0"/>
    <n v="0"/>
    <n v="0"/>
    <n v="0"/>
    <n v="0"/>
    <n v="0"/>
    <n v="0"/>
    <n v="0"/>
    <n v="0"/>
    <n v="0"/>
    <n v="0"/>
    <n v="0"/>
    <n v="0"/>
    <n v="0"/>
    <n v="0"/>
    <n v="0"/>
    <n v="0"/>
    <n v="0"/>
    <n v="0"/>
    <n v="0"/>
    <n v="0"/>
  </r>
  <r>
    <s v="32-L03-004"/>
    <x v="4"/>
    <x v="277"/>
    <x v="83"/>
    <n v="78.47"/>
    <x v="4"/>
    <x v="0"/>
    <x v="1948"/>
    <s v="PEORIA #66          "/>
    <s v=" "/>
    <s v=" "/>
    <x v="4"/>
    <x v="277"/>
    <x v="83"/>
    <n v="317500"/>
    <n v="0"/>
    <s v=" "/>
    <s v=" "/>
    <n v="30100000"/>
    <n v="130.52000000000001"/>
    <n v="0"/>
    <n v="0"/>
    <n v="130.52000000000001"/>
    <n v="78.47"/>
    <n v="15.8"/>
    <n v="0"/>
    <n v="0"/>
    <n v="2019.27"/>
    <n v="2081.94"/>
    <n v="70.08"/>
    <n v="0"/>
    <n v="0"/>
    <n v="70.08"/>
    <n v="130.52000000000001"/>
    <n v="15.8"/>
    <n v="0"/>
    <n v="0"/>
    <n v="1888.75"/>
    <n v="2003.47"/>
    <n v="0"/>
    <n v="0"/>
    <n v="0"/>
    <n v="0"/>
    <n v="0"/>
  </r>
  <r>
    <s v="32-L03-005"/>
    <x v="4"/>
    <x v="277"/>
    <x v="84"/>
    <n v="352.65"/>
    <x v="4"/>
    <x v="0"/>
    <x v="1949"/>
    <s v="PEORIA #73          "/>
    <s v=" "/>
    <s v=" "/>
    <x v="4"/>
    <x v="277"/>
    <x v="84"/>
    <n v="317500"/>
    <n v="0"/>
    <s v=" "/>
    <s v=" "/>
    <n v="30100000"/>
    <n v="467.55"/>
    <n v="0"/>
    <n v="0"/>
    <n v="467.55"/>
    <n v="352.65"/>
    <n v="81.2"/>
    <n v="0"/>
    <n v="0"/>
    <n v="9861.17"/>
    <n v="10132.620000000001"/>
    <n v="224.24"/>
    <n v="0"/>
    <n v="0"/>
    <n v="224.24"/>
    <n v="467.55"/>
    <n v="81.2"/>
    <n v="0"/>
    <n v="0"/>
    <n v="9393.6200000000008"/>
    <n v="9779.9699999999993"/>
    <n v="0"/>
    <n v="0"/>
    <n v="0"/>
    <n v="0"/>
    <n v="0"/>
  </r>
  <r>
    <s v="32-L03-006"/>
    <x v="4"/>
    <x v="277"/>
    <x v="85"/>
    <n v="75.81"/>
    <x v="4"/>
    <x v="0"/>
    <x v="1950"/>
    <s v="PEORIA # 76         "/>
    <s v=" "/>
    <s v=" "/>
    <x v="4"/>
    <x v="277"/>
    <x v="85"/>
    <n v="317500"/>
    <n v="0"/>
    <s v=" "/>
    <s v=" "/>
    <n v="30100000"/>
    <n v="209.79"/>
    <n v="0"/>
    <n v="0"/>
    <n v="209.79"/>
    <n v="75.81"/>
    <n v="59.29"/>
    <n v="0"/>
    <n v="0"/>
    <n v="3816.18"/>
    <n v="3832.7"/>
    <n v="214.6"/>
    <n v="0"/>
    <n v="0"/>
    <n v="214.6"/>
    <n v="209.79"/>
    <n v="59.29"/>
    <n v="0"/>
    <n v="0"/>
    <n v="3606.39"/>
    <n v="3756.89"/>
    <n v="0"/>
    <n v="0"/>
    <n v="0"/>
    <n v="0"/>
    <n v="0"/>
  </r>
  <r>
    <s v="32-L03-007"/>
    <x v="4"/>
    <x v="277"/>
    <x v="86"/>
    <n v="13.85"/>
    <x v="4"/>
    <x v="0"/>
    <x v="1951"/>
    <s v="PEORIA #77          "/>
    <s v=" "/>
    <s v=" "/>
    <x v="4"/>
    <x v="277"/>
    <x v="86"/>
    <n v="317500"/>
    <n v="0"/>
    <s v=" "/>
    <s v=" "/>
    <n v="30100000"/>
    <n v="49.51"/>
    <n v="0"/>
    <n v="0"/>
    <n v="49.51"/>
    <n v="13.85"/>
    <n v="0"/>
    <n v="0"/>
    <n v="0"/>
    <n v="801.1"/>
    <n v="814.95"/>
    <n v="21.17"/>
    <n v="0"/>
    <n v="0"/>
    <n v="21.17"/>
    <n v="49.51"/>
    <n v="0"/>
    <n v="0"/>
    <n v="0"/>
    <n v="751.59"/>
    <n v="801.1"/>
    <n v="0"/>
    <n v="0"/>
    <n v="0"/>
    <n v="0"/>
    <n v="0"/>
  </r>
  <r>
    <s v="32-L03-008"/>
    <x v="4"/>
    <x v="277"/>
    <x v="87"/>
    <n v="41.81"/>
    <x v="4"/>
    <x v="0"/>
    <x v="1952"/>
    <s v="PEORIA #78          "/>
    <s v=" "/>
    <s v=" "/>
    <x v="4"/>
    <x v="277"/>
    <x v="87"/>
    <n v="317500"/>
    <n v="0"/>
    <s v=" "/>
    <s v=" "/>
    <n v="30100000"/>
    <n v="43.03"/>
    <n v="0"/>
    <n v="0"/>
    <n v="43.03"/>
    <n v="41.81"/>
    <n v="0"/>
    <n v="0"/>
    <n v="0"/>
    <n v="1109.27"/>
    <n v="1151.08"/>
    <n v="29.26"/>
    <n v="0"/>
    <n v="0"/>
    <n v="29.26"/>
    <n v="43.03"/>
    <n v="0"/>
    <n v="0"/>
    <n v="0"/>
    <n v="1066.24"/>
    <n v="1109.27"/>
    <n v="0"/>
    <n v="0"/>
    <n v="0"/>
    <n v="0"/>
    <n v="0"/>
  </r>
  <r>
    <s v="32-L03-009"/>
    <x v="4"/>
    <x v="277"/>
    <x v="88"/>
    <n v="11.12"/>
    <x v="4"/>
    <x v="0"/>
    <x v="1953"/>
    <s v="PEORIA #79          "/>
    <s v=" "/>
    <s v=" "/>
    <x v="4"/>
    <x v="277"/>
    <x v="88"/>
    <n v="317500"/>
    <n v="0"/>
    <s v=" "/>
    <s v=" "/>
    <n v="30100000"/>
    <n v="83.36"/>
    <n v="0"/>
    <n v="0"/>
    <n v="83.36"/>
    <n v="11.12"/>
    <n v="0"/>
    <n v="0"/>
    <n v="0"/>
    <n v="1208.71"/>
    <n v="1219.83"/>
    <n v="19.329999999999998"/>
    <n v="0"/>
    <n v="0"/>
    <n v="19.329999999999998"/>
    <n v="83.36"/>
    <n v="0"/>
    <n v="0"/>
    <n v="0"/>
    <n v="1125.3499999999999"/>
    <n v="1208.71"/>
    <n v="0"/>
    <n v="0"/>
    <n v="0"/>
    <n v="0"/>
    <n v="0"/>
  </r>
  <r>
    <s v="32-L03-010"/>
    <x v="4"/>
    <x v="277"/>
    <x v="110"/>
    <n v="46.87"/>
    <x v="4"/>
    <x v="0"/>
    <x v="1954"/>
    <s v="PEORIA # 80         "/>
    <s v=" "/>
    <s v=" "/>
    <x v="4"/>
    <x v="277"/>
    <x v="110"/>
    <n v="317500"/>
    <n v="0"/>
    <s v=" "/>
    <s v=" "/>
    <n v="30100000"/>
    <n v="18.66"/>
    <n v="0"/>
    <n v="0"/>
    <n v="18.66"/>
    <n v="46.87"/>
    <n v="8.02"/>
    <n v="0"/>
    <n v="0"/>
    <n v="952.73"/>
    <n v="991.58"/>
    <n v="64.22"/>
    <n v="0"/>
    <n v="0"/>
    <n v="64.22"/>
    <n v="18.66"/>
    <n v="8.02"/>
    <n v="0"/>
    <n v="0"/>
    <n v="934.07"/>
    <n v="944.71"/>
    <n v="0"/>
    <n v="0"/>
    <n v="0"/>
    <n v="0"/>
    <n v="0"/>
  </r>
  <r>
    <s v="32-L03-011"/>
    <x v="4"/>
    <x v="277"/>
    <x v="111"/>
    <n v="36.39"/>
    <x v="4"/>
    <x v="0"/>
    <x v="1955"/>
    <s v="PEORIA #93          "/>
    <s v=" "/>
    <s v=" "/>
    <x v="4"/>
    <x v="277"/>
    <x v="111"/>
    <n v="317500"/>
    <n v="0"/>
    <s v=" "/>
    <s v=" "/>
    <n v="30100000"/>
    <n v="135.41999999999999"/>
    <n v="0"/>
    <n v="0"/>
    <n v="135.41999999999999"/>
    <n v="36.39"/>
    <n v="26.32"/>
    <n v="0"/>
    <n v="0"/>
    <n v="2975.43"/>
    <n v="2985.5"/>
    <n v="43.55"/>
    <n v="0"/>
    <n v="0"/>
    <n v="43.55"/>
    <n v="135.41999999999999"/>
    <n v="26.32"/>
    <n v="0"/>
    <n v="0"/>
    <n v="2840.01"/>
    <n v="2949.11"/>
    <n v="0"/>
    <n v="0"/>
    <n v="0"/>
    <n v="0"/>
    <n v="0"/>
  </r>
  <r>
    <s v="32-L03-012"/>
    <x v="4"/>
    <x v="277"/>
    <x v="89"/>
    <n v="0"/>
    <x v="4"/>
    <x v="0"/>
    <x v="1956"/>
    <s v="PEORIA # 94         "/>
    <s v=" "/>
    <s v=" "/>
    <x v="4"/>
    <x v="277"/>
    <x v="89"/>
    <n v="317500"/>
    <n v="0"/>
    <s v=" "/>
    <s v=" "/>
    <n v="30100000"/>
    <n v="0"/>
    <n v="0"/>
    <n v="0"/>
    <n v="0"/>
    <n v="0"/>
    <n v="0"/>
    <n v="0"/>
    <n v="0"/>
    <n v="304.66000000000003"/>
    <n v="304.66000000000003"/>
    <n v="0"/>
    <n v="0"/>
    <n v="0"/>
    <n v="0"/>
    <n v="0"/>
    <n v="0"/>
    <n v="0"/>
    <n v="0"/>
    <n v="304.66000000000003"/>
    <n v="304.66000000000003"/>
    <n v="0"/>
    <n v="0"/>
    <n v="0"/>
    <n v="0"/>
    <n v="0"/>
  </r>
  <r>
    <s v="32-L03-013"/>
    <x v="4"/>
    <x v="277"/>
    <x v="90"/>
    <n v="0"/>
    <x v="4"/>
    <x v="0"/>
    <x v="1957"/>
    <s v="PEORIA # 95         "/>
    <s v=" "/>
    <s v=" "/>
    <x v="4"/>
    <x v="277"/>
    <x v="90"/>
    <n v="317500"/>
    <n v="0"/>
    <s v=" "/>
    <s v=" "/>
    <n v="30100000"/>
    <n v="138.74"/>
    <n v="0"/>
    <n v="0"/>
    <n v="138.74"/>
    <n v="0"/>
    <n v="12.98"/>
    <n v="0"/>
    <n v="0"/>
    <n v="1786.68"/>
    <n v="1773.7"/>
    <n v="20.14"/>
    <n v="0"/>
    <n v="0"/>
    <n v="20.14"/>
    <n v="138.74"/>
    <n v="12.98"/>
    <n v="0"/>
    <n v="0"/>
    <n v="1647.94"/>
    <n v="1773.7"/>
    <n v="0"/>
    <n v="0"/>
    <n v="0"/>
    <n v="0"/>
    <n v="0"/>
  </r>
  <r>
    <s v="32-L03-014"/>
    <x v="4"/>
    <x v="277"/>
    <x v="91"/>
    <n v="32.19"/>
    <x v="4"/>
    <x v="0"/>
    <x v="1958"/>
    <s v="PEORIA # 97         "/>
    <s v=" "/>
    <s v=" "/>
    <x v="4"/>
    <x v="277"/>
    <x v="91"/>
    <n v="317500"/>
    <n v="0"/>
    <s v=" "/>
    <s v=" "/>
    <n v="30100000"/>
    <n v="36.06"/>
    <n v="0"/>
    <n v="0"/>
    <n v="36.06"/>
    <n v="32.19"/>
    <n v="0"/>
    <n v="0"/>
    <n v="0"/>
    <n v="880.24"/>
    <n v="912.43"/>
    <n v="39.409999999999997"/>
    <n v="0"/>
    <n v="0"/>
    <n v="39.409999999999997"/>
    <n v="36.06"/>
    <n v="0"/>
    <n v="0"/>
    <n v="0"/>
    <n v="844.18"/>
    <n v="880.24"/>
    <n v="0"/>
    <n v="0"/>
    <n v="0"/>
    <n v="0"/>
    <n v="0"/>
  </r>
  <r>
    <s v="32-L03-015"/>
    <x v="4"/>
    <x v="277"/>
    <x v="92"/>
    <n v="85.64"/>
    <x v="4"/>
    <x v="0"/>
    <x v="1959"/>
    <s v="PEORIA #98          "/>
    <s v=" "/>
    <s v=" "/>
    <x v="4"/>
    <x v="277"/>
    <x v="92"/>
    <n v="317500"/>
    <n v="0"/>
    <s v=" "/>
    <s v=" "/>
    <n v="30100000"/>
    <n v="139.1"/>
    <n v="0"/>
    <n v="0"/>
    <n v="139.1"/>
    <n v="85.64"/>
    <n v="14.94"/>
    <n v="0"/>
    <n v="0"/>
    <n v="2033.28"/>
    <n v="2103.98"/>
    <n v="10.5"/>
    <n v="0"/>
    <n v="0"/>
    <n v="10.5"/>
    <n v="139.1"/>
    <n v="14.94"/>
    <n v="0"/>
    <n v="0"/>
    <n v="1894.18"/>
    <n v="2018.34"/>
    <n v="0"/>
    <n v="0"/>
    <n v="0"/>
    <n v="0"/>
    <n v="0"/>
  </r>
  <r>
    <s v="32-L03-016"/>
    <x v="4"/>
    <x v="277"/>
    <x v="112"/>
    <n v="25.65"/>
    <x v="4"/>
    <x v="0"/>
    <x v="1960"/>
    <s v="PEORIA # 60         "/>
    <s v=" "/>
    <s v=" "/>
    <x v="4"/>
    <x v="277"/>
    <x v="112"/>
    <n v="317500"/>
    <n v="0"/>
    <s v=" "/>
    <s v=" "/>
    <n v="30100000"/>
    <n v="77.760000000000005"/>
    <n v="0"/>
    <n v="0"/>
    <n v="77.760000000000005"/>
    <n v="25.65"/>
    <n v="8.7899999999999991"/>
    <n v="0"/>
    <n v="0"/>
    <n v="1097.74"/>
    <n v="1114.5999999999999"/>
    <n v="34.49"/>
    <n v="0"/>
    <n v="0"/>
    <n v="34.49"/>
    <n v="77.760000000000005"/>
    <n v="8.7899999999999991"/>
    <n v="0"/>
    <n v="0"/>
    <n v="1019.98"/>
    <n v="1088.95"/>
    <n v="0"/>
    <n v="0"/>
    <n v="0"/>
    <n v="0"/>
    <n v="0"/>
  </r>
  <r>
    <s v="32-L03-017"/>
    <x v="4"/>
    <x v="277"/>
    <x v="113"/>
    <n v="0"/>
    <x v="4"/>
    <x v="0"/>
    <x v="1961"/>
    <s v="PEORIA #113         "/>
    <s v=" "/>
    <s v=" "/>
    <x v="4"/>
    <x v="277"/>
    <x v="113"/>
    <n v="317500"/>
    <n v="0"/>
    <s v=" "/>
    <s v=" "/>
    <n v="30100000"/>
    <n v="0"/>
    <n v="0"/>
    <n v="0"/>
    <n v="0"/>
    <n v="0"/>
    <n v="0"/>
    <n v="0"/>
    <n v="0"/>
    <n v="0"/>
    <n v="0"/>
    <n v="0"/>
    <n v="0"/>
    <n v="0"/>
    <n v="0"/>
    <n v="0"/>
    <n v="0"/>
    <n v="0"/>
    <n v="0"/>
    <n v="0"/>
    <n v="0"/>
    <n v="0"/>
    <n v="0"/>
    <n v="0"/>
    <n v="0"/>
    <n v="0"/>
  </r>
  <r>
    <s v="32-L03-018"/>
    <x v="4"/>
    <x v="277"/>
    <x v="93"/>
    <n v="22.05"/>
    <x v="4"/>
    <x v="0"/>
    <x v="1962"/>
    <s v="PEORIA #119         "/>
    <s v=" "/>
    <s v=" "/>
    <x v="4"/>
    <x v="277"/>
    <x v="93"/>
    <n v="317500"/>
    <n v="0"/>
    <s v=" "/>
    <s v=" "/>
    <n v="30100000"/>
    <n v="101.75"/>
    <n v="0"/>
    <n v="0"/>
    <n v="101.75"/>
    <n v="22.05"/>
    <n v="0.16"/>
    <n v="0"/>
    <n v="0"/>
    <n v="1284.56"/>
    <n v="1306.45"/>
    <n v="20.12"/>
    <n v="0"/>
    <n v="0"/>
    <n v="20.12"/>
    <n v="101.75"/>
    <n v="0.16"/>
    <n v="0"/>
    <n v="0"/>
    <n v="1182.81"/>
    <n v="1284.4000000000001"/>
    <n v="0"/>
    <n v="0"/>
    <n v="0"/>
    <n v="0"/>
    <n v="0"/>
  </r>
  <r>
    <s v="32-L03-019"/>
    <x v="4"/>
    <x v="277"/>
    <x v="94"/>
    <n v="137.19999999999999"/>
    <x v="4"/>
    <x v="0"/>
    <x v="1963"/>
    <s v="PEORIA #121         "/>
    <s v=" "/>
    <s v=" "/>
    <x v="4"/>
    <x v="277"/>
    <x v="94"/>
    <n v="317500"/>
    <n v="0"/>
    <s v=" "/>
    <s v=" "/>
    <n v="30100000"/>
    <n v="166.79"/>
    <n v="0"/>
    <n v="0"/>
    <n v="166.79"/>
    <n v="137.19999999999999"/>
    <n v="13.11"/>
    <n v="0"/>
    <n v="0"/>
    <n v="3139.1"/>
    <n v="3263.19"/>
    <n v="134.97"/>
    <n v="0"/>
    <n v="0"/>
    <n v="134.97"/>
    <n v="166.79"/>
    <n v="13.11"/>
    <n v="0"/>
    <n v="0"/>
    <n v="2972.31"/>
    <n v="3125.99"/>
    <n v="0"/>
    <n v="0"/>
    <n v="0"/>
    <n v="0"/>
    <n v="0"/>
  </r>
  <r>
    <s v="32-L03-020"/>
    <x v="4"/>
    <x v="277"/>
    <x v="95"/>
    <n v="15.03"/>
    <x v="4"/>
    <x v="0"/>
    <x v="1964"/>
    <s v="PEORIA # 123        "/>
    <s v=" "/>
    <s v=" "/>
    <x v="4"/>
    <x v="277"/>
    <x v="95"/>
    <n v="317500"/>
    <n v="0"/>
    <s v=" "/>
    <s v=" "/>
    <n v="30100000"/>
    <n v="181.88"/>
    <n v="0"/>
    <n v="0"/>
    <n v="181.88"/>
    <n v="15.03"/>
    <n v="35.28"/>
    <n v="0"/>
    <n v="0"/>
    <n v="2084.7600000000002"/>
    <n v="2064.5100000000002"/>
    <n v="47.05"/>
    <n v="0"/>
    <n v="0"/>
    <n v="47.05"/>
    <n v="181.88"/>
    <n v="35.28"/>
    <n v="0"/>
    <n v="0"/>
    <n v="1902.88"/>
    <n v="2049.48"/>
    <n v="0"/>
    <n v="0"/>
    <n v="0"/>
    <n v="0"/>
    <n v="0"/>
  </r>
  <r>
    <s v="32-L03-021"/>
    <x v="4"/>
    <x v="277"/>
    <x v="96"/>
    <n v="0"/>
    <x v="4"/>
    <x v="0"/>
    <x v="1965"/>
    <s v="PEORIA #55          "/>
    <s v=" "/>
    <s v=" "/>
    <x v="4"/>
    <x v="277"/>
    <x v="96"/>
    <n v="317500"/>
    <n v="0"/>
    <s v=" "/>
    <s v=" "/>
    <n v="30100000"/>
    <n v="12.74"/>
    <n v="0"/>
    <n v="0"/>
    <n v="12.74"/>
    <n v="0"/>
    <n v="0"/>
    <n v="0"/>
    <n v="0"/>
    <n v="276.60000000000002"/>
    <n v="276.60000000000002"/>
    <n v="39.49"/>
    <n v="0"/>
    <n v="0"/>
    <n v="39.49"/>
    <n v="12.74"/>
    <n v="0"/>
    <n v="0"/>
    <n v="0"/>
    <n v="263.86"/>
    <n v="276.60000000000002"/>
    <n v="0"/>
    <n v="0"/>
    <n v="0"/>
    <n v="0"/>
    <n v="0"/>
  </r>
  <r>
    <s v="32-L03-022"/>
    <x v="4"/>
    <x v="277"/>
    <x v="97"/>
    <n v="143.16999999999999"/>
    <x v="4"/>
    <x v="0"/>
    <x v="1966"/>
    <s v="SL PEORIA #114      "/>
    <s v=" "/>
    <s v=" "/>
    <x v="4"/>
    <x v="277"/>
    <x v="97"/>
    <n v="317500"/>
    <n v="0"/>
    <s v=" "/>
    <s v=" "/>
    <n v="30100000"/>
    <n v="1606.94"/>
    <n v="0"/>
    <n v="0"/>
    <n v="1606.94"/>
    <n v="143.16999999999999"/>
    <n v="49.77"/>
    <n v="0"/>
    <n v="0"/>
    <n v="7780.16"/>
    <n v="7873.56"/>
    <n v="208.84"/>
    <n v="0"/>
    <n v="0"/>
    <n v="208.84"/>
    <n v="1606.94"/>
    <n v="49.77"/>
    <n v="0"/>
    <n v="0"/>
    <n v="6173.22"/>
    <n v="7730.39"/>
    <n v="0"/>
    <n v="0"/>
    <n v="0"/>
    <n v="0"/>
    <n v="0"/>
  </r>
  <r>
    <s v="32-L03-023"/>
    <x v="4"/>
    <x v="277"/>
    <x v="98"/>
    <n v="186.96"/>
    <x v="4"/>
    <x v="0"/>
    <x v="1967"/>
    <s v="SL PEORIA #149      "/>
    <s v=" "/>
    <s v=" "/>
    <x v="4"/>
    <x v="277"/>
    <x v="98"/>
    <n v="317500"/>
    <n v="0"/>
    <s v=" "/>
    <s v=" "/>
    <n v="30100000"/>
    <n v="211.84"/>
    <n v="0"/>
    <n v="0"/>
    <n v="211.84"/>
    <n v="186.96"/>
    <n v="46.84"/>
    <n v="0"/>
    <n v="0"/>
    <n v="3353.48"/>
    <n v="3493.6"/>
    <n v="67.569999999999993"/>
    <n v="0"/>
    <n v="0"/>
    <n v="67.569999999999993"/>
    <n v="211.84"/>
    <n v="46.84"/>
    <n v="0"/>
    <n v="0"/>
    <n v="3141.64"/>
    <n v="3306.64"/>
    <n v="0"/>
    <n v="0"/>
    <n v="0"/>
    <n v="0"/>
    <n v="0"/>
  </r>
  <r>
    <s v="32-L03-024"/>
    <x v="4"/>
    <x v="277"/>
    <x v="99"/>
    <n v="70.84"/>
    <x v="4"/>
    <x v="0"/>
    <x v="1968"/>
    <s v="SL PEORIA #151      "/>
    <s v=" "/>
    <s v=" "/>
    <x v="4"/>
    <x v="277"/>
    <x v="99"/>
    <n v="317500"/>
    <n v="0"/>
    <s v=" "/>
    <s v=" "/>
    <n v="30100000"/>
    <n v="63.88"/>
    <n v="0"/>
    <n v="0"/>
    <n v="63.88"/>
    <n v="70.84"/>
    <n v="22.18"/>
    <n v="0"/>
    <n v="0"/>
    <n v="2244.65"/>
    <n v="2293.31"/>
    <n v="22.84"/>
    <n v="0"/>
    <n v="0"/>
    <n v="22.84"/>
    <n v="63.88"/>
    <n v="22.18"/>
    <n v="0"/>
    <n v="0"/>
    <n v="2180.77"/>
    <n v="2222.4699999999998"/>
    <n v="0"/>
    <n v="0"/>
    <n v="0"/>
    <n v="0"/>
    <n v="0"/>
  </r>
  <r>
    <s v="32-L03-025"/>
    <x v="4"/>
    <x v="277"/>
    <x v="100"/>
    <n v="16.34"/>
    <x v="4"/>
    <x v="0"/>
    <x v="1969"/>
    <s v="SL PEORIA #154      "/>
    <s v=" "/>
    <s v=" "/>
    <x v="4"/>
    <x v="277"/>
    <x v="100"/>
    <n v="317500"/>
    <n v="0"/>
    <s v=" "/>
    <s v=" "/>
    <n v="30100000"/>
    <n v="66.239999999999995"/>
    <n v="0"/>
    <n v="0"/>
    <n v="66.239999999999995"/>
    <n v="16.34"/>
    <n v="0"/>
    <n v="0"/>
    <n v="0"/>
    <n v="805.46"/>
    <n v="821.8"/>
    <n v="15.07"/>
    <n v="0"/>
    <n v="0"/>
    <n v="15.07"/>
    <n v="66.239999999999995"/>
    <n v="0"/>
    <n v="0"/>
    <n v="0"/>
    <n v="739.22"/>
    <n v="805.46"/>
    <n v="0"/>
    <n v="0"/>
    <n v="0"/>
    <n v="0"/>
    <n v="0"/>
  </r>
  <r>
    <s v="32-L03-026"/>
    <x v="4"/>
    <x v="277"/>
    <x v="101"/>
    <n v="31.39"/>
    <x v="4"/>
    <x v="0"/>
    <x v="1970"/>
    <s v="SL PEORIA #104      "/>
    <s v=" "/>
    <s v=" "/>
    <x v="4"/>
    <x v="277"/>
    <x v="101"/>
    <n v="317500"/>
    <n v="0"/>
    <s v=" "/>
    <s v=" "/>
    <n v="30100000"/>
    <n v="96.42"/>
    <n v="0"/>
    <n v="0"/>
    <n v="96.42"/>
    <n v="31.39"/>
    <n v="33.75"/>
    <n v="0"/>
    <n v="0"/>
    <n v="1571.75"/>
    <n v="1569.39"/>
    <n v="31.64"/>
    <n v="0"/>
    <n v="0"/>
    <n v="31.64"/>
    <n v="96.42"/>
    <n v="33.75"/>
    <n v="0"/>
    <n v="0"/>
    <n v="1475.33"/>
    <n v="1538"/>
    <n v="0"/>
    <n v="0"/>
    <n v="0"/>
    <n v="0"/>
    <n v="0"/>
  </r>
  <r>
    <s v="32-L03-027"/>
    <x v="4"/>
    <x v="277"/>
    <x v="102"/>
    <n v="15.65"/>
    <x v="4"/>
    <x v="0"/>
    <x v="1971"/>
    <s v="SL PEORIA #156      "/>
    <s v=" "/>
    <s v=" "/>
    <x v="4"/>
    <x v="277"/>
    <x v="102"/>
    <n v="317500"/>
    <n v="0"/>
    <s v=" "/>
    <s v=" "/>
    <n v="30100000"/>
    <n v="14.49"/>
    <n v="0"/>
    <n v="0"/>
    <n v="14.49"/>
    <n v="15.65"/>
    <n v="11"/>
    <n v="0"/>
    <n v="0"/>
    <n v="1334.72"/>
    <n v="1339.37"/>
    <n v="53.05"/>
    <n v="0"/>
    <n v="0"/>
    <n v="53.05"/>
    <n v="14.49"/>
    <n v="11"/>
    <n v="0"/>
    <n v="0"/>
    <n v="1320.23"/>
    <n v="1323.72"/>
    <n v="0"/>
    <n v="0"/>
    <n v="0"/>
    <n v="0"/>
    <n v="0"/>
  </r>
  <r>
    <s v="32-L03-028"/>
    <x v="4"/>
    <x v="277"/>
    <x v="103"/>
    <n v="37.590000000000003"/>
    <x v="4"/>
    <x v="0"/>
    <x v="1972"/>
    <s v="SL PEORIA #96       "/>
    <s v=" "/>
    <s v=" "/>
    <x v="4"/>
    <x v="277"/>
    <x v="103"/>
    <n v="317500"/>
    <n v="0"/>
    <s v=" "/>
    <s v=" "/>
    <n v="30100000"/>
    <n v="103.33"/>
    <n v="0"/>
    <n v="0"/>
    <n v="103.33"/>
    <n v="37.590000000000003"/>
    <n v="0"/>
    <n v="0"/>
    <n v="0"/>
    <n v="1016.7"/>
    <n v="1054.29"/>
    <n v="35.78"/>
    <n v="0"/>
    <n v="0"/>
    <n v="35.78"/>
    <n v="103.33"/>
    <n v="0"/>
    <n v="0"/>
    <n v="0"/>
    <n v="913.37"/>
    <n v="1016.7"/>
    <n v="0"/>
    <n v="0"/>
    <n v="0"/>
    <n v="0"/>
    <n v="0"/>
  </r>
  <r>
    <s v="32-L03-029"/>
    <x v="4"/>
    <x v="277"/>
    <x v="104"/>
    <n v="89.1"/>
    <x v="4"/>
    <x v="0"/>
    <x v="1973"/>
    <s v="SL PEORIA #117      "/>
    <s v=" "/>
    <s v=" "/>
    <x v="4"/>
    <x v="277"/>
    <x v="104"/>
    <n v="317500"/>
    <n v="0"/>
    <s v=" "/>
    <s v=" "/>
    <n v="30100000"/>
    <n v="205.6"/>
    <n v="0"/>
    <n v="0"/>
    <n v="205.6"/>
    <n v="89.1"/>
    <n v="0"/>
    <n v="0"/>
    <n v="0"/>
    <n v="5304.34"/>
    <n v="5393.44"/>
    <n v="156.82"/>
    <n v="0"/>
    <n v="0"/>
    <n v="156.82"/>
    <n v="205.6"/>
    <n v="0"/>
    <n v="0"/>
    <n v="0"/>
    <n v="5098.74"/>
    <n v="5304.34"/>
    <n v="0"/>
    <n v="0"/>
    <n v="0"/>
    <n v="0"/>
    <n v="0"/>
  </r>
  <r>
    <s v="32-L03-030"/>
    <x v="4"/>
    <x v="277"/>
    <x v="1339"/>
    <n v="32.07"/>
    <x v="4"/>
    <x v="0"/>
    <x v="1974"/>
    <s v="SL PEORIA #137      "/>
    <s v=" "/>
    <s v=" "/>
    <x v="4"/>
    <x v="277"/>
    <x v="1339"/>
    <n v="317500"/>
    <n v="0"/>
    <s v=" "/>
    <s v=" "/>
    <n v="30100000"/>
    <n v="107.43"/>
    <n v="0"/>
    <n v="0"/>
    <n v="107.43"/>
    <n v="32.07"/>
    <n v="29.55"/>
    <n v="0"/>
    <n v="0"/>
    <n v="958.09"/>
    <n v="960.61"/>
    <n v="15.38"/>
    <n v="0"/>
    <n v="0"/>
    <n v="15.38"/>
    <n v="107.43"/>
    <n v="29.55"/>
    <n v="0"/>
    <n v="0"/>
    <n v="850.66"/>
    <n v="928.54"/>
    <n v="0"/>
    <n v="0"/>
    <n v="0"/>
    <n v="0"/>
    <n v="0"/>
  </r>
  <r>
    <s v="32-L03-031"/>
    <x v="4"/>
    <x v="277"/>
    <x v="1340"/>
    <n v="40.29"/>
    <x v="4"/>
    <x v="0"/>
    <x v="1975"/>
    <s v="SL PEORIA #139      "/>
    <s v=" "/>
    <s v=" "/>
    <x v="4"/>
    <x v="277"/>
    <x v="1340"/>
    <n v="317500"/>
    <n v="0"/>
    <s v=" "/>
    <s v=" "/>
    <n v="30100000"/>
    <n v="0"/>
    <n v="0"/>
    <n v="0"/>
    <n v="0"/>
    <n v="40.29"/>
    <n v="0"/>
    <n v="0"/>
    <n v="0"/>
    <n v="468.97"/>
    <n v="509.26"/>
    <n v="0"/>
    <n v="0"/>
    <n v="0"/>
    <n v="0"/>
    <n v="0"/>
    <n v="0"/>
    <n v="0"/>
    <n v="0"/>
    <n v="468.97"/>
    <n v="468.97"/>
    <n v="0"/>
    <n v="0"/>
    <n v="0"/>
    <n v="0"/>
    <n v="0"/>
  </r>
  <r>
    <s v="32-L03-032"/>
    <x v="4"/>
    <x v="277"/>
    <x v="1341"/>
    <n v="63.28"/>
    <x v="4"/>
    <x v="0"/>
    <x v="1976"/>
    <s v="SL PEORIA #143      "/>
    <s v=" "/>
    <s v=" "/>
    <x v="4"/>
    <x v="277"/>
    <x v="1341"/>
    <n v="317500"/>
    <n v="0"/>
    <s v=" "/>
    <s v=" "/>
    <n v="30100000"/>
    <n v="0"/>
    <n v="0"/>
    <n v="0"/>
    <n v="0"/>
    <n v="63.28"/>
    <n v="0"/>
    <n v="0"/>
    <n v="0"/>
    <n v="366.77"/>
    <n v="430.05"/>
    <n v="29.79"/>
    <n v="0"/>
    <n v="0"/>
    <n v="29.79"/>
    <n v="0"/>
    <n v="0"/>
    <n v="0"/>
    <n v="0"/>
    <n v="366.77"/>
    <n v="366.77"/>
    <n v="0"/>
    <n v="0"/>
    <n v="0"/>
    <n v="0"/>
    <n v="0"/>
  </r>
  <r>
    <s v="32-L03-033"/>
    <x v="4"/>
    <x v="277"/>
    <x v="1342"/>
    <n v="0"/>
    <x v="4"/>
    <x v="0"/>
    <x v="1977"/>
    <s v="SL PEORIA #142      "/>
    <s v=" "/>
    <s v=" "/>
    <x v="4"/>
    <x v="277"/>
    <x v="1342"/>
    <n v="317500"/>
    <n v="0"/>
    <s v=" "/>
    <s v=" "/>
    <n v="30100000"/>
    <n v="0"/>
    <n v="0"/>
    <n v="0"/>
    <n v="0"/>
    <n v="0"/>
    <n v="0"/>
    <n v="0"/>
    <n v="0"/>
    <n v="334.78"/>
    <n v="334.78"/>
    <n v="26.03"/>
    <n v="0"/>
    <n v="0"/>
    <n v="26.03"/>
    <n v="0"/>
    <n v="0"/>
    <n v="0"/>
    <n v="0"/>
    <n v="334.78"/>
    <n v="334.78"/>
    <n v="0"/>
    <n v="0"/>
    <n v="0"/>
    <n v="0"/>
    <n v="0"/>
  </r>
  <r>
    <s v="32-L03-034"/>
    <x v="4"/>
    <x v="277"/>
    <x v="1343"/>
    <n v="0"/>
    <x v="4"/>
    <x v="0"/>
    <x v="1978"/>
    <s v="SL PEORIA #141      "/>
    <s v=" "/>
    <s v=" "/>
    <x v="4"/>
    <x v="277"/>
    <x v="1343"/>
    <n v="317500"/>
    <n v="0"/>
    <s v=" "/>
    <s v=" "/>
    <n v="30100000"/>
    <n v="19.78"/>
    <n v="0"/>
    <n v="0"/>
    <n v="19.78"/>
    <n v="0"/>
    <n v="0"/>
    <n v="0"/>
    <n v="0"/>
    <n v="387.19"/>
    <n v="387.19"/>
    <n v="0"/>
    <n v="0"/>
    <n v="0"/>
    <n v="0"/>
    <n v="19.78"/>
    <n v="0"/>
    <n v="0"/>
    <n v="0"/>
    <n v="367.41"/>
    <n v="387.19"/>
    <n v="0"/>
    <n v="0"/>
    <n v="0"/>
    <n v="0"/>
    <n v="0"/>
  </r>
  <r>
    <s v="32-L03-035"/>
    <x v="4"/>
    <x v="277"/>
    <x v="1344"/>
    <n v="0"/>
    <x v="4"/>
    <x v="0"/>
    <x v="1979"/>
    <s v="SL PEORIA #140      "/>
    <s v=" "/>
    <s v=" "/>
    <x v="4"/>
    <x v="277"/>
    <x v="1344"/>
    <n v="317500"/>
    <n v="0"/>
    <s v=" "/>
    <s v=" "/>
    <n v="30100000"/>
    <n v="22.05"/>
    <n v="0"/>
    <n v="0"/>
    <n v="22.05"/>
    <n v="0"/>
    <n v="33.94"/>
    <n v="0"/>
    <n v="0"/>
    <n v="400.1"/>
    <n v="366.16"/>
    <n v="0"/>
    <n v="0"/>
    <n v="0"/>
    <n v="0"/>
    <n v="22.05"/>
    <n v="33.94"/>
    <n v="0"/>
    <n v="0"/>
    <n v="378.05"/>
    <n v="366.16"/>
    <n v="0"/>
    <n v="0"/>
    <n v="0"/>
    <n v="0"/>
    <n v="0"/>
  </r>
  <r>
    <s v="32-L03-036"/>
    <x v="4"/>
    <x v="277"/>
    <x v="1345"/>
    <n v="42.91"/>
    <x v="4"/>
    <x v="0"/>
    <x v="1980"/>
    <s v="SL PEORIA #138      "/>
    <s v=" "/>
    <s v=" "/>
    <x v="4"/>
    <x v="277"/>
    <x v="1345"/>
    <n v="317500"/>
    <n v="0"/>
    <s v=" "/>
    <s v=" "/>
    <n v="30100000"/>
    <n v="42.83"/>
    <n v="0"/>
    <n v="0"/>
    <n v="42.83"/>
    <n v="42.91"/>
    <n v="0"/>
    <n v="0"/>
    <n v="0"/>
    <n v="688.06"/>
    <n v="730.97"/>
    <n v="12.87"/>
    <n v="0"/>
    <n v="0"/>
    <n v="12.87"/>
    <n v="42.83"/>
    <n v="0"/>
    <n v="0"/>
    <n v="0"/>
    <n v="645.23"/>
    <n v="688.06"/>
    <n v="0"/>
    <n v="0"/>
    <n v="0"/>
    <n v="0"/>
    <n v="0"/>
  </r>
  <r>
    <s v="32-L03-037"/>
    <x v="4"/>
    <x v="277"/>
    <x v="1346"/>
    <n v="0"/>
    <x v="4"/>
    <x v="0"/>
    <x v="1981"/>
    <s v="SL PEORIA #136      "/>
    <s v=" "/>
    <s v=" "/>
    <x v="4"/>
    <x v="277"/>
    <x v="1346"/>
    <n v="317500"/>
    <n v="0"/>
    <s v=" "/>
    <s v=" "/>
    <n v="30100000"/>
    <n v="42.92"/>
    <n v="0"/>
    <n v="0"/>
    <n v="42.92"/>
    <n v="0"/>
    <n v="29.08"/>
    <n v="0"/>
    <n v="0"/>
    <n v="1275.0899999999999"/>
    <n v="1246.01"/>
    <n v="0"/>
    <n v="0"/>
    <n v="0"/>
    <n v="0"/>
    <n v="42.92"/>
    <n v="29.08"/>
    <n v="0"/>
    <n v="0"/>
    <n v="1232.17"/>
    <n v="1246.01"/>
    <n v="0"/>
    <n v="0"/>
    <n v="0"/>
    <n v="0"/>
    <n v="0"/>
  </r>
  <r>
    <s v="32-L03-038"/>
    <x v="4"/>
    <x v="277"/>
    <x v="1347"/>
    <n v="57.08"/>
    <x v="4"/>
    <x v="0"/>
    <x v="1982"/>
    <s v="SL PEORIA #127      "/>
    <s v=" "/>
    <s v=" "/>
    <x v="4"/>
    <x v="277"/>
    <x v="1347"/>
    <n v="317500"/>
    <n v="0"/>
    <s v=" "/>
    <s v=" "/>
    <n v="30100000"/>
    <n v="36.799999999999997"/>
    <n v="0"/>
    <n v="0"/>
    <n v="36.799999999999997"/>
    <n v="57.08"/>
    <n v="18.11"/>
    <n v="0"/>
    <n v="0"/>
    <n v="859.67"/>
    <n v="898.64"/>
    <n v="19.12"/>
    <n v="0"/>
    <n v="0"/>
    <n v="19.12"/>
    <n v="36.799999999999997"/>
    <n v="18.11"/>
    <n v="0"/>
    <n v="0"/>
    <n v="822.87"/>
    <n v="841.56"/>
    <n v="0"/>
    <n v="0"/>
    <n v="0"/>
    <n v="0"/>
    <n v="0"/>
  </r>
  <r>
    <s v="32-L03-039"/>
    <x v="4"/>
    <x v="277"/>
    <x v="1348"/>
    <n v="2.54"/>
    <x v="4"/>
    <x v="0"/>
    <x v="1983"/>
    <s v="SL PEORIA #163      "/>
    <s v=" "/>
    <s v=" "/>
    <x v="4"/>
    <x v="277"/>
    <x v="1348"/>
    <n v="317500"/>
    <n v="0"/>
    <s v=" "/>
    <s v=" "/>
    <n v="30100000"/>
    <n v="91.45"/>
    <n v="0"/>
    <n v="0"/>
    <n v="91.45"/>
    <n v="2.54"/>
    <n v="10.24"/>
    <n v="0"/>
    <n v="0"/>
    <n v="966.92"/>
    <n v="959.22"/>
    <n v="37.86"/>
    <n v="0"/>
    <n v="0"/>
    <n v="37.86"/>
    <n v="91.45"/>
    <n v="10.24"/>
    <n v="0"/>
    <n v="0"/>
    <n v="875.47"/>
    <n v="956.68"/>
    <n v="0"/>
    <n v="0"/>
    <n v="0"/>
    <n v="0"/>
    <n v="0"/>
  </r>
  <r>
    <s v="32-L03-040"/>
    <x v="4"/>
    <x v="277"/>
    <x v="1349"/>
    <n v="63.71"/>
    <x v="4"/>
    <x v="0"/>
    <x v="1984"/>
    <s v="SL PEORIA #135      "/>
    <s v=" "/>
    <s v=" "/>
    <x v="4"/>
    <x v="277"/>
    <x v="1349"/>
    <n v="317500"/>
    <n v="0"/>
    <s v=" "/>
    <s v=" "/>
    <n v="30100000"/>
    <n v="45.35"/>
    <n v="0"/>
    <n v="0"/>
    <n v="45.35"/>
    <n v="63.71"/>
    <n v="29.37"/>
    <n v="0"/>
    <n v="0"/>
    <n v="2564.1799999999998"/>
    <n v="2598.52"/>
    <n v="65.55"/>
    <n v="0"/>
    <n v="0"/>
    <n v="65.55"/>
    <n v="45.35"/>
    <n v="29.37"/>
    <n v="0"/>
    <n v="0"/>
    <n v="2518.83"/>
    <n v="2534.81"/>
    <n v="0"/>
    <n v="0"/>
    <n v="0"/>
    <n v="0"/>
    <n v="0"/>
  </r>
  <r>
    <s v="32-L03-041"/>
    <x v="4"/>
    <x v="277"/>
    <x v="1350"/>
    <n v="35.72"/>
    <x v="4"/>
    <x v="0"/>
    <x v="1985"/>
    <s v="SL PEORIA #153      "/>
    <s v=" "/>
    <s v=" "/>
    <x v="4"/>
    <x v="277"/>
    <x v="1350"/>
    <n v="317500"/>
    <n v="0"/>
    <s v=" "/>
    <s v=" "/>
    <n v="30100000"/>
    <n v="33.369999999999997"/>
    <n v="0"/>
    <n v="0"/>
    <n v="33.369999999999997"/>
    <n v="35.72"/>
    <n v="11.35"/>
    <n v="0"/>
    <n v="0"/>
    <n v="950.96"/>
    <n v="975.33"/>
    <n v="34.950000000000003"/>
    <n v="0"/>
    <n v="0"/>
    <n v="34.950000000000003"/>
    <n v="33.369999999999997"/>
    <n v="11.35"/>
    <n v="0"/>
    <n v="0"/>
    <n v="917.59"/>
    <n v="939.61"/>
    <n v="0"/>
    <n v="0"/>
    <n v="0"/>
    <n v="0"/>
    <n v="0"/>
  </r>
  <r>
    <s v="32-L03-042"/>
    <x v="4"/>
    <x v="277"/>
    <x v="1351"/>
    <n v="76.88"/>
    <x v="4"/>
    <x v="0"/>
    <x v="1986"/>
    <s v="SL PEORIA #152      "/>
    <s v=" "/>
    <s v=" "/>
    <x v="4"/>
    <x v="277"/>
    <x v="1351"/>
    <n v="317500"/>
    <n v="0"/>
    <s v=" "/>
    <s v=" "/>
    <n v="30100000"/>
    <n v="94.15"/>
    <n v="0"/>
    <n v="0"/>
    <n v="94.15"/>
    <n v="76.88"/>
    <n v="12.07"/>
    <n v="0"/>
    <n v="0"/>
    <n v="2128.37"/>
    <n v="2193.1799999999998"/>
    <n v="91.9"/>
    <n v="0"/>
    <n v="0"/>
    <n v="91.9"/>
    <n v="94.15"/>
    <n v="12.07"/>
    <n v="0"/>
    <n v="0"/>
    <n v="2034.22"/>
    <n v="2116.3000000000002"/>
    <n v="0"/>
    <n v="0"/>
    <n v="0"/>
    <n v="0"/>
    <n v="0"/>
  </r>
  <r>
    <s v="32-L03-043"/>
    <x v="4"/>
    <x v="277"/>
    <x v="1352"/>
    <n v="33.67"/>
    <x v="4"/>
    <x v="0"/>
    <x v="1987"/>
    <s v="SL PEORIA #99       "/>
    <s v=" "/>
    <s v=" "/>
    <x v="4"/>
    <x v="277"/>
    <x v="1352"/>
    <n v="317500"/>
    <n v="0"/>
    <s v=" "/>
    <s v=" "/>
    <n v="30100000"/>
    <n v="43.39"/>
    <n v="0"/>
    <n v="0"/>
    <n v="43.39"/>
    <n v="33.67"/>
    <n v="12.94"/>
    <n v="0"/>
    <n v="0"/>
    <n v="1197.22"/>
    <n v="1217.95"/>
    <n v="14.56"/>
    <n v="0"/>
    <n v="0"/>
    <n v="14.56"/>
    <n v="43.39"/>
    <n v="12.94"/>
    <n v="0"/>
    <n v="0"/>
    <n v="1153.83"/>
    <n v="1184.28"/>
    <n v="0"/>
    <n v="0"/>
    <n v="0"/>
    <n v="0"/>
    <n v="0"/>
  </r>
  <r>
    <s v="32-L03-044"/>
    <x v="4"/>
    <x v="277"/>
    <x v="1353"/>
    <n v="10.54"/>
    <x v="4"/>
    <x v="0"/>
    <x v="1988"/>
    <s v="SL PEORIA #159      "/>
    <s v=" "/>
    <s v=" "/>
    <x v="4"/>
    <x v="277"/>
    <x v="1353"/>
    <n v="317500"/>
    <n v="0"/>
    <s v=" "/>
    <s v=" "/>
    <n v="30100000"/>
    <n v="56.42"/>
    <n v="0"/>
    <n v="0"/>
    <n v="56.42"/>
    <n v="10.54"/>
    <n v="20.100000000000001"/>
    <n v="0"/>
    <n v="0"/>
    <n v="931.21"/>
    <n v="921.65"/>
    <n v="9.9700000000000006"/>
    <n v="0"/>
    <n v="0"/>
    <n v="9.9700000000000006"/>
    <n v="56.42"/>
    <n v="20.100000000000001"/>
    <n v="0"/>
    <n v="0"/>
    <n v="874.79"/>
    <n v="911.11"/>
    <n v="0"/>
    <n v="0"/>
    <n v="0"/>
    <n v="0"/>
    <n v="0"/>
  </r>
  <r>
    <s v="32-L03-045"/>
    <x v="4"/>
    <x v="277"/>
    <x v="1354"/>
    <n v="0"/>
    <x v="4"/>
    <x v="0"/>
    <x v="1989"/>
    <s v="SL PEORIA #101      "/>
    <s v=" "/>
    <s v=" "/>
    <x v="4"/>
    <x v="277"/>
    <x v="1354"/>
    <n v="317500"/>
    <n v="0"/>
    <s v=" "/>
    <s v=" "/>
    <n v="30100000"/>
    <n v="13.03"/>
    <n v="0"/>
    <n v="0"/>
    <n v="13.03"/>
    <n v="0"/>
    <n v="14.62"/>
    <n v="0"/>
    <n v="0"/>
    <n v="682.44"/>
    <n v="667.82"/>
    <n v="0"/>
    <n v="0"/>
    <n v="0"/>
    <n v="0"/>
    <n v="13.03"/>
    <n v="14.62"/>
    <n v="0"/>
    <n v="0"/>
    <n v="669.41"/>
    <n v="667.82"/>
    <n v="0"/>
    <n v="0"/>
    <n v="0"/>
    <n v="0"/>
    <n v="0"/>
  </r>
  <r>
    <s v="32-L03-046"/>
    <x v="4"/>
    <x v="277"/>
    <x v="1355"/>
    <n v="103.72"/>
    <x v="4"/>
    <x v="0"/>
    <x v="1990"/>
    <s v="SL PEORIA #108      "/>
    <s v=" "/>
    <s v=" "/>
    <x v="4"/>
    <x v="277"/>
    <x v="1355"/>
    <n v="317500"/>
    <n v="0"/>
    <s v=" "/>
    <s v=" "/>
    <n v="30100000"/>
    <n v="160.47999999999999"/>
    <n v="0"/>
    <n v="0"/>
    <n v="160.47999999999999"/>
    <n v="103.72"/>
    <n v="11.94"/>
    <n v="0"/>
    <n v="0"/>
    <n v="2580.04"/>
    <n v="2671.82"/>
    <n v="81.02"/>
    <n v="0"/>
    <n v="0"/>
    <n v="81.02"/>
    <n v="160.47999999999999"/>
    <n v="11.94"/>
    <n v="0"/>
    <n v="0"/>
    <n v="2419.56"/>
    <n v="2568.1"/>
    <n v="0"/>
    <n v="0"/>
    <n v="0"/>
    <n v="0"/>
    <n v="0"/>
  </r>
  <r>
    <s v="32-L03-047"/>
    <x v="4"/>
    <x v="277"/>
    <x v="1356"/>
    <n v="168.11"/>
    <x v="4"/>
    <x v="0"/>
    <x v="1991"/>
    <s v="SL PEORIA #107      "/>
    <s v=" "/>
    <s v=" "/>
    <x v="4"/>
    <x v="277"/>
    <x v="1356"/>
    <n v="317500"/>
    <n v="0"/>
    <s v=" "/>
    <s v=" "/>
    <n v="30100000"/>
    <n v="300.73"/>
    <n v="0"/>
    <n v="0"/>
    <n v="300.73"/>
    <n v="168.11"/>
    <n v="69.290000000000006"/>
    <n v="0"/>
    <n v="0"/>
    <n v="5371.63"/>
    <n v="5470.45"/>
    <n v="174.41"/>
    <n v="0"/>
    <n v="0"/>
    <n v="174.41"/>
    <n v="300.73"/>
    <n v="69.290000000000006"/>
    <n v="0"/>
    <n v="0"/>
    <n v="5070.8999999999996"/>
    <n v="5302.34"/>
    <n v="0"/>
    <n v="0"/>
    <n v="0"/>
    <n v="0"/>
    <n v="0"/>
  </r>
  <r>
    <s v="32-L03-048"/>
    <x v="4"/>
    <x v="277"/>
    <x v="1357"/>
    <n v="81.849999999999994"/>
    <x v="4"/>
    <x v="0"/>
    <x v="1992"/>
    <s v="PEORIA #116         "/>
    <s v=" "/>
    <s v=" "/>
    <x v="4"/>
    <x v="277"/>
    <x v="1357"/>
    <n v="317500"/>
    <n v="0"/>
    <s v=" "/>
    <s v=" "/>
    <n v="30100000"/>
    <n v="172.09"/>
    <n v="0"/>
    <n v="0"/>
    <n v="172.09"/>
    <n v="81.849999999999994"/>
    <n v="0.36"/>
    <n v="0"/>
    <n v="0"/>
    <n v="1778.97"/>
    <n v="1860.46"/>
    <n v="27.81"/>
    <n v="0"/>
    <n v="0"/>
    <n v="27.81"/>
    <n v="172.09"/>
    <n v="0.36"/>
    <n v="0"/>
    <n v="0"/>
    <n v="1606.88"/>
    <n v="1778.61"/>
    <n v="0"/>
    <n v="0"/>
    <n v="0"/>
    <n v="0"/>
    <n v="0"/>
  </r>
  <r>
    <s v="32-L03-049"/>
    <x v="4"/>
    <x v="277"/>
    <x v="1358"/>
    <n v="171.5"/>
    <x v="4"/>
    <x v="0"/>
    <x v="1993"/>
    <s v="PEORIA #129         "/>
    <s v=" "/>
    <s v=" "/>
    <x v="4"/>
    <x v="277"/>
    <x v="1358"/>
    <n v="317500"/>
    <n v="0"/>
    <s v=" "/>
    <s v=" "/>
    <n v="30100000"/>
    <n v="352.99"/>
    <n v="0"/>
    <n v="0"/>
    <n v="352.99"/>
    <n v="171.5"/>
    <n v="73.78"/>
    <n v="0"/>
    <n v="0"/>
    <n v="6300.05"/>
    <n v="6397.77"/>
    <n v="170.54"/>
    <n v="0"/>
    <n v="0"/>
    <n v="170.54"/>
    <n v="352.99"/>
    <n v="73.78"/>
    <n v="0"/>
    <n v="0"/>
    <n v="5947.06"/>
    <n v="6226.27"/>
    <n v="0"/>
    <n v="0"/>
    <n v="0"/>
    <n v="0"/>
    <n v="0"/>
  </r>
  <r>
    <s v="32-L03-050"/>
    <x v="4"/>
    <x v="277"/>
    <x v="1359"/>
    <n v="84.02"/>
    <x v="4"/>
    <x v="0"/>
    <x v="1994"/>
    <s v="PEORIA #110         "/>
    <s v=" "/>
    <s v=" "/>
    <x v="4"/>
    <x v="277"/>
    <x v="1359"/>
    <n v="317500"/>
    <n v="0"/>
    <s v=" "/>
    <s v=" "/>
    <n v="30100000"/>
    <n v="58.23"/>
    <n v="0"/>
    <n v="0"/>
    <n v="58.23"/>
    <n v="84.02"/>
    <n v="36.93"/>
    <n v="0"/>
    <n v="0"/>
    <n v="1480.82"/>
    <n v="1527.91"/>
    <n v="88.02"/>
    <n v="0"/>
    <n v="0"/>
    <n v="88.02"/>
    <n v="58.23"/>
    <n v="36.93"/>
    <n v="0"/>
    <n v="0"/>
    <n v="1422.59"/>
    <n v="1443.89"/>
    <n v="0"/>
    <n v="0"/>
    <n v="0"/>
    <n v="0"/>
    <n v="0"/>
  </r>
  <r>
    <s v="32-L03-051"/>
    <x v="4"/>
    <x v="277"/>
    <x v="114"/>
    <n v="108.79"/>
    <x v="4"/>
    <x v="0"/>
    <x v="1995"/>
    <s v="PEORIA #122         "/>
    <s v=" "/>
    <s v=" "/>
    <x v="4"/>
    <x v="277"/>
    <x v="114"/>
    <n v="317500"/>
    <n v="0"/>
    <s v=" "/>
    <s v=" "/>
    <n v="30100000"/>
    <n v="177.58"/>
    <n v="0"/>
    <n v="0"/>
    <n v="177.58"/>
    <n v="108.79"/>
    <n v="0.53"/>
    <n v="0"/>
    <n v="0"/>
    <n v="2294.9899999999998"/>
    <n v="2403.25"/>
    <n v="36.72"/>
    <n v="0"/>
    <n v="0"/>
    <n v="36.72"/>
    <n v="177.58"/>
    <n v="0.53"/>
    <n v="0"/>
    <n v="0"/>
    <n v="2117.41"/>
    <n v="2294.46"/>
    <n v="0"/>
    <n v="0"/>
    <n v="0"/>
    <n v="0"/>
    <n v="0"/>
  </r>
  <r>
    <s v="32-L03-052"/>
    <x v="4"/>
    <x v="277"/>
    <x v="115"/>
    <n v="65.430000000000007"/>
    <x v="4"/>
    <x v="0"/>
    <x v="1996"/>
    <s v="PEORIA #125         "/>
    <s v=" "/>
    <s v=" "/>
    <x v="4"/>
    <x v="277"/>
    <x v="115"/>
    <n v="317500"/>
    <n v="0"/>
    <s v=" "/>
    <s v=" "/>
    <n v="30100000"/>
    <n v="88.17"/>
    <n v="0"/>
    <n v="0"/>
    <n v="88.17"/>
    <n v="65.430000000000007"/>
    <n v="0"/>
    <n v="0"/>
    <n v="0"/>
    <n v="2172.81"/>
    <n v="2238.2399999999998"/>
    <n v="53.89"/>
    <n v="0"/>
    <n v="0"/>
    <n v="53.89"/>
    <n v="88.17"/>
    <n v="0"/>
    <n v="0"/>
    <n v="0"/>
    <n v="2084.64"/>
    <n v="2172.81"/>
    <n v="0"/>
    <n v="0"/>
    <n v="0"/>
    <n v="0"/>
    <n v="0"/>
  </r>
  <r>
    <s v="32-L03-053"/>
    <x v="4"/>
    <x v="277"/>
    <x v="116"/>
    <n v="53.02"/>
    <x v="4"/>
    <x v="0"/>
    <x v="1997"/>
    <s v="PEORIA #126         "/>
    <s v=" "/>
    <s v=" "/>
    <x v="4"/>
    <x v="277"/>
    <x v="116"/>
    <n v="317500"/>
    <n v="0"/>
    <s v=" "/>
    <s v=" "/>
    <n v="30100000"/>
    <n v="52.24"/>
    <n v="0"/>
    <n v="0"/>
    <n v="52.24"/>
    <n v="53.02"/>
    <n v="0"/>
    <n v="0"/>
    <n v="0"/>
    <n v="1405.91"/>
    <n v="1458.93"/>
    <n v="50.75"/>
    <n v="0"/>
    <n v="0"/>
    <n v="50.75"/>
    <n v="52.24"/>
    <n v="0"/>
    <n v="0"/>
    <n v="0"/>
    <n v="1353.67"/>
    <n v="1405.91"/>
    <n v="0"/>
    <n v="0"/>
    <n v="0"/>
    <n v="0"/>
    <n v="0"/>
  </r>
  <r>
    <s v="32-L03-054"/>
    <x v="4"/>
    <x v="277"/>
    <x v="117"/>
    <n v="73.349999999999994"/>
    <x v="4"/>
    <x v="0"/>
    <x v="1998"/>
    <s v="PEORIA #128         "/>
    <s v=" "/>
    <s v=" "/>
    <x v="4"/>
    <x v="277"/>
    <x v="117"/>
    <n v="317500"/>
    <n v="0"/>
    <s v=" "/>
    <s v=" "/>
    <n v="30100000"/>
    <n v="188.4"/>
    <n v="0"/>
    <n v="0"/>
    <n v="188.4"/>
    <n v="73.349999999999994"/>
    <n v="23.49"/>
    <n v="0"/>
    <n v="0"/>
    <n v="2300.08"/>
    <n v="2349.94"/>
    <n v="2.84"/>
    <n v="0"/>
    <n v="0"/>
    <n v="2.84"/>
    <n v="188.4"/>
    <n v="23.49"/>
    <n v="0"/>
    <n v="0"/>
    <n v="2111.6799999999998"/>
    <n v="2276.59"/>
    <n v="0"/>
    <n v="0"/>
    <n v="0"/>
    <n v="0"/>
    <n v="0"/>
  </r>
  <r>
    <s v="32-L03-055"/>
    <x v="4"/>
    <x v="277"/>
    <x v="118"/>
    <n v="44.6"/>
    <x v="4"/>
    <x v="0"/>
    <x v="1999"/>
    <s v="PEORIA #131         "/>
    <s v=" "/>
    <s v=" "/>
    <x v="4"/>
    <x v="277"/>
    <x v="118"/>
    <n v="317500"/>
    <n v="0"/>
    <s v=" "/>
    <s v=" "/>
    <n v="30100000"/>
    <n v="420.97"/>
    <n v="0"/>
    <n v="0"/>
    <n v="420.97"/>
    <n v="44.6"/>
    <n v="44.12"/>
    <n v="0"/>
    <n v="0"/>
    <n v="4116.16"/>
    <n v="4116.6400000000003"/>
    <n v="187.94"/>
    <n v="0"/>
    <n v="0"/>
    <n v="187.94"/>
    <n v="420.97"/>
    <n v="44.12"/>
    <n v="0"/>
    <n v="0"/>
    <n v="3695.19"/>
    <n v="4072.04"/>
    <n v="0"/>
    <n v="0"/>
    <n v="0"/>
    <n v="0"/>
    <n v="0"/>
  </r>
  <r>
    <s v="32-L03-056"/>
    <x v="4"/>
    <x v="277"/>
    <x v="119"/>
    <n v="48.61"/>
    <x v="4"/>
    <x v="0"/>
    <x v="2000"/>
    <s v="PEORIA #144         "/>
    <s v=" "/>
    <s v=" "/>
    <x v="4"/>
    <x v="277"/>
    <x v="119"/>
    <n v="317500"/>
    <n v="0"/>
    <s v=" "/>
    <s v=" "/>
    <n v="30100000"/>
    <n v="101.61"/>
    <n v="0"/>
    <n v="0"/>
    <n v="101.61"/>
    <n v="48.61"/>
    <n v="56.82"/>
    <n v="0"/>
    <n v="0"/>
    <n v="1327.69"/>
    <n v="1319.48"/>
    <n v="14.65"/>
    <n v="0"/>
    <n v="0"/>
    <n v="14.65"/>
    <n v="101.61"/>
    <n v="56.82"/>
    <n v="0"/>
    <n v="0"/>
    <n v="1226.08"/>
    <n v="1270.8699999999999"/>
    <n v="0"/>
    <n v="0"/>
    <n v="0"/>
    <n v="0"/>
    <n v="0"/>
  </r>
  <r>
    <s v="32-L03-057"/>
    <x v="4"/>
    <x v="277"/>
    <x v="1360"/>
    <n v="0"/>
    <x v="4"/>
    <x v="0"/>
    <x v="2001"/>
    <s v="PEORIA #145         "/>
    <s v=" "/>
    <s v=" "/>
    <x v="4"/>
    <x v="277"/>
    <x v="1360"/>
    <n v="317500"/>
    <n v="0"/>
    <s v=" "/>
    <s v=" "/>
    <n v="30100000"/>
    <n v="0"/>
    <n v="0"/>
    <n v="0"/>
    <n v="0"/>
    <n v="0"/>
    <n v="0"/>
    <n v="0"/>
    <n v="0"/>
    <n v="425.22"/>
    <n v="425.22"/>
    <n v="0"/>
    <n v="0"/>
    <n v="0"/>
    <n v="0"/>
    <n v="0"/>
    <n v="0"/>
    <n v="0"/>
    <n v="0"/>
    <n v="425.22"/>
    <n v="425.22"/>
    <n v="0"/>
    <n v="0"/>
    <n v="0"/>
    <n v="0"/>
    <n v="0"/>
  </r>
  <r>
    <s v="32-L03-058"/>
    <x v="4"/>
    <x v="277"/>
    <x v="120"/>
    <n v="71.760000000000005"/>
    <x v="4"/>
    <x v="0"/>
    <x v="2002"/>
    <s v="PEORIA #146         "/>
    <s v=" "/>
    <s v=" "/>
    <x v="4"/>
    <x v="277"/>
    <x v="120"/>
    <n v="317500"/>
    <n v="0"/>
    <s v=" "/>
    <s v=" "/>
    <n v="30100000"/>
    <n v="91.52"/>
    <n v="0"/>
    <n v="0"/>
    <n v="91.52"/>
    <n v="71.760000000000005"/>
    <n v="29.07"/>
    <n v="0"/>
    <n v="0"/>
    <n v="2097.54"/>
    <n v="2140.23"/>
    <n v="39.520000000000003"/>
    <n v="0"/>
    <n v="0"/>
    <n v="39.520000000000003"/>
    <n v="91.52"/>
    <n v="29.07"/>
    <n v="0"/>
    <n v="0"/>
    <n v="2006.02"/>
    <n v="2068.4699999999998"/>
    <n v="0"/>
    <n v="0"/>
    <n v="0"/>
    <n v="0"/>
    <n v="0"/>
  </r>
  <r>
    <s v="32-L03-059"/>
    <x v="4"/>
    <x v="277"/>
    <x v="1361"/>
    <n v="9.4600000000000009"/>
    <x v="4"/>
    <x v="0"/>
    <x v="2003"/>
    <s v="PEORIA #148         "/>
    <s v=" "/>
    <s v=" "/>
    <x v="4"/>
    <x v="277"/>
    <x v="1361"/>
    <n v="317500"/>
    <n v="0"/>
    <s v=" "/>
    <s v=" "/>
    <n v="30100000"/>
    <n v="68.510000000000005"/>
    <n v="0"/>
    <n v="0"/>
    <n v="68.510000000000005"/>
    <n v="9.4600000000000009"/>
    <n v="10.39"/>
    <n v="0"/>
    <n v="0"/>
    <n v="875.23"/>
    <n v="874.3"/>
    <n v="55.29"/>
    <n v="0"/>
    <n v="0"/>
    <n v="55.29"/>
    <n v="68.510000000000005"/>
    <n v="10.39"/>
    <n v="0"/>
    <n v="0"/>
    <n v="806.72"/>
    <n v="864.84"/>
    <n v="0"/>
    <n v="0"/>
    <n v="0"/>
    <n v="0"/>
    <n v="0"/>
  </r>
  <r>
    <s v="32-L03-060"/>
    <x v="4"/>
    <x v="277"/>
    <x v="1362"/>
    <n v="63.13"/>
    <x v="4"/>
    <x v="0"/>
    <x v="2004"/>
    <s v="PEORIA #150         "/>
    <s v=" "/>
    <s v=" "/>
    <x v="4"/>
    <x v="277"/>
    <x v="1362"/>
    <n v="317500"/>
    <n v="0"/>
    <s v=" "/>
    <s v=" "/>
    <n v="30100000"/>
    <n v="106.24"/>
    <n v="0"/>
    <n v="0"/>
    <n v="106.24"/>
    <n v="63.13"/>
    <n v="0"/>
    <n v="0"/>
    <n v="0"/>
    <n v="3550.23"/>
    <n v="3613.36"/>
    <n v="102.18"/>
    <n v="0"/>
    <n v="0"/>
    <n v="102.18"/>
    <n v="106.24"/>
    <n v="0"/>
    <n v="0"/>
    <n v="0"/>
    <n v="3443.99"/>
    <n v="3550.23"/>
    <n v="0"/>
    <n v="0"/>
    <n v="0"/>
    <n v="0"/>
    <n v="0"/>
  </r>
  <r>
    <s v="32-L03-061"/>
    <x v="4"/>
    <x v="277"/>
    <x v="1363"/>
    <n v="54.99"/>
    <x v="4"/>
    <x v="0"/>
    <x v="2005"/>
    <s v="PEORIA #155         "/>
    <s v=" "/>
    <s v=" "/>
    <x v="4"/>
    <x v="277"/>
    <x v="1363"/>
    <n v="317500"/>
    <n v="0"/>
    <s v=" "/>
    <s v=" "/>
    <n v="30100000"/>
    <n v="64.510000000000005"/>
    <n v="0"/>
    <n v="0"/>
    <n v="64.510000000000005"/>
    <n v="54.99"/>
    <n v="51.24"/>
    <n v="0"/>
    <n v="0"/>
    <n v="2160.2199999999998"/>
    <n v="2163.9699999999998"/>
    <n v="36.24"/>
    <n v="0"/>
    <n v="0"/>
    <n v="36.24"/>
    <n v="64.510000000000005"/>
    <n v="51.24"/>
    <n v="0"/>
    <n v="0"/>
    <n v="2095.71"/>
    <n v="2108.98"/>
    <n v="0"/>
    <n v="0"/>
    <n v="0"/>
    <n v="0"/>
    <n v="0"/>
  </r>
  <r>
    <s v="32-L03-062"/>
    <x v="4"/>
    <x v="277"/>
    <x v="1364"/>
    <n v="30.86"/>
    <x v="4"/>
    <x v="0"/>
    <x v="2006"/>
    <s v="PEORIA #157         "/>
    <s v=" "/>
    <s v=" "/>
    <x v="4"/>
    <x v="277"/>
    <x v="1364"/>
    <n v="317500"/>
    <n v="0"/>
    <s v=" "/>
    <s v=" "/>
    <n v="30100000"/>
    <n v="82.42"/>
    <n v="0"/>
    <n v="0"/>
    <n v="82.42"/>
    <n v="30.86"/>
    <n v="0"/>
    <n v="0"/>
    <n v="0"/>
    <n v="1149.06"/>
    <n v="1179.92"/>
    <n v="39.93"/>
    <n v="0"/>
    <n v="0"/>
    <n v="39.93"/>
    <n v="82.42"/>
    <n v="0"/>
    <n v="0"/>
    <n v="0"/>
    <n v="1066.6400000000001"/>
    <n v="1149.06"/>
    <n v="0"/>
    <n v="0"/>
    <n v="0"/>
    <n v="0"/>
    <n v="0"/>
  </r>
  <r>
    <s v="32-L03-063"/>
    <x v="4"/>
    <x v="277"/>
    <x v="1365"/>
    <n v="0"/>
    <x v="4"/>
    <x v="0"/>
    <x v="2007"/>
    <s v="PEORIA #158         "/>
    <s v=" "/>
    <s v=" "/>
    <x v="4"/>
    <x v="277"/>
    <x v="1365"/>
    <n v="317500"/>
    <n v="0"/>
    <s v=" "/>
    <s v=" "/>
    <n v="30100000"/>
    <n v="0"/>
    <n v="0"/>
    <n v="0"/>
    <n v="0"/>
    <n v="0"/>
    <n v="0"/>
    <n v="0"/>
    <n v="0"/>
    <n v="0"/>
    <n v="0"/>
    <n v="0"/>
    <n v="0"/>
    <n v="0"/>
    <n v="0"/>
    <n v="0"/>
    <n v="0"/>
    <n v="0"/>
    <n v="0"/>
    <n v="0"/>
    <n v="0"/>
    <n v="0"/>
    <n v="0"/>
    <n v="0"/>
    <n v="0"/>
    <n v="0"/>
  </r>
  <r>
    <s v="32-L03-064"/>
    <x v="4"/>
    <x v="277"/>
    <x v="1366"/>
    <n v="10.47"/>
    <x v="4"/>
    <x v="0"/>
    <x v="2008"/>
    <s v="PEORIA #162         "/>
    <s v=" "/>
    <s v=" "/>
    <x v="4"/>
    <x v="277"/>
    <x v="1366"/>
    <n v="317500"/>
    <n v="0"/>
    <s v=" "/>
    <s v=" "/>
    <n v="30100000"/>
    <n v="32.26"/>
    <n v="0"/>
    <n v="0"/>
    <n v="32.26"/>
    <n v="10.47"/>
    <n v="33.96"/>
    <n v="0"/>
    <n v="0"/>
    <n v="468.92"/>
    <n v="445.43"/>
    <n v="16.66"/>
    <n v="0"/>
    <n v="0"/>
    <n v="16.66"/>
    <n v="32.26"/>
    <n v="33.96"/>
    <n v="0"/>
    <n v="0"/>
    <n v="436.66"/>
    <n v="434.96"/>
    <n v="0"/>
    <n v="0"/>
    <n v="0"/>
    <n v="0"/>
    <n v="0"/>
  </r>
  <r>
    <s v="32-L03-065"/>
    <x v="4"/>
    <x v="277"/>
    <x v="1367"/>
    <n v="16.489999999999998"/>
    <x v="4"/>
    <x v="0"/>
    <x v="2009"/>
    <s v="PEORIA #164         "/>
    <s v=" "/>
    <s v=" "/>
    <x v="4"/>
    <x v="277"/>
    <x v="1367"/>
    <n v="317500"/>
    <n v="0"/>
    <s v=" "/>
    <s v=" "/>
    <n v="30100000"/>
    <n v="20.59"/>
    <n v="0"/>
    <n v="0"/>
    <n v="20.59"/>
    <n v="16.489999999999998"/>
    <n v="0"/>
    <n v="0"/>
    <n v="0"/>
    <n v="633.85"/>
    <n v="650.34"/>
    <n v="15.7"/>
    <n v="0"/>
    <n v="0"/>
    <n v="15.7"/>
    <n v="20.59"/>
    <n v="0"/>
    <n v="0"/>
    <n v="0"/>
    <n v="613.26"/>
    <n v="633.85"/>
    <n v="0"/>
    <n v="0"/>
    <n v="0"/>
    <n v="0"/>
    <n v="0"/>
  </r>
  <r>
    <s v="32-L03-066"/>
    <x v="4"/>
    <x v="277"/>
    <x v="1368"/>
    <n v="3.6"/>
    <x v="4"/>
    <x v="0"/>
    <x v="2010"/>
    <s v="PEORIA #166         "/>
    <s v=" "/>
    <s v=" "/>
    <x v="4"/>
    <x v="277"/>
    <x v="1368"/>
    <n v="317500"/>
    <n v="0"/>
    <s v=" "/>
    <s v=" "/>
    <n v="30100000"/>
    <n v="51.17"/>
    <n v="0"/>
    <n v="0"/>
    <n v="51.17"/>
    <n v="3.6"/>
    <n v="46.19"/>
    <n v="0"/>
    <n v="0"/>
    <n v="524.04"/>
    <n v="481.45"/>
    <n v="14.67"/>
    <n v="0"/>
    <n v="0"/>
    <n v="14.67"/>
    <n v="51.17"/>
    <n v="46.19"/>
    <n v="0"/>
    <n v="0"/>
    <n v="472.87"/>
    <n v="477.85"/>
    <n v="0"/>
    <n v="0"/>
    <n v="0"/>
    <n v="0"/>
    <n v="0"/>
  </r>
  <r>
    <s v="32-L03-067"/>
    <x v="4"/>
    <x v="277"/>
    <x v="121"/>
    <n v="51.68"/>
    <x v="4"/>
    <x v="0"/>
    <x v="2011"/>
    <s v="PEORIA #171         "/>
    <s v=" "/>
    <s v=" "/>
    <x v="4"/>
    <x v="277"/>
    <x v="121"/>
    <n v="317500"/>
    <n v="0"/>
    <s v=" "/>
    <s v=" "/>
    <n v="30100000"/>
    <n v="165.27"/>
    <n v="0"/>
    <n v="0"/>
    <n v="165.27"/>
    <n v="51.68"/>
    <n v="0"/>
    <n v="0"/>
    <n v="0"/>
    <n v="1821.74"/>
    <n v="1873.42"/>
    <n v="80.540000000000006"/>
    <n v="0"/>
    <n v="0"/>
    <n v="80.540000000000006"/>
    <n v="165.27"/>
    <n v="0"/>
    <n v="0"/>
    <n v="0"/>
    <n v="1656.47"/>
    <n v="1821.74"/>
    <n v="0"/>
    <n v="0"/>
    <n v="0"/>
    <n v="0"/>
    <n v="0"/>
  </r>
  <r>
    <s v="32-L03-068"/>
    <x v="4"/>
    <x v="277"/>
    <x v="122"/>
    <n v="0"/>
    <x v="4"/>
    <x v="0"/>
    <x v="2012"/>
    <s v="PEORIA #173         "/>
    <s v=" "/>
    <s v=" "/>
    <x v="4"/>
    <x v="277"/>
    <x v="122"/>
    <n v="317500"/>
    <n v="0"/>
    <s v=" "/>
    <s v=" "/>
    <n v="30100000"/>
    <n v="0"/>
    <n v="0"/>
    <n v="0"/>
    <n v="0"/>
    <n v="0"/>
    <n v="0"/>
    <n v="0"/>
    <n v="0"/>
    <n v="0"/>
    <n v="0"/>
    <n v="0"/>
    <n v="0"/>
    <n v="0"/>
    <n v="0"/>
    <n v="0"/>
    <n v="0"/>
    <n v="0"/>
    <n v="0"/>
    <n v="0"/>
    <n v="0"/>
    <n v="0"/>
    <n v="0"/>
    <n v="0"/>
    <n v="0"/>
    <n v="0"/>
  </r>
  <r>
    <s v="32-L03-069"/>
    <x v="4"/>
    <x v="277"/>
    <x v="123"/>
    <n v="55.03"/>
    <x v="4"/>
    <x v="0"/>
    <x v="2013"/>
    <s v="PEORIA #176         "/>
    <s v=" "/>
    <s v=" "/>
    <x v="4"/>
    <x v="277"/>
    <x v="123"/>
    <n v="317500"/>
    <n v="0"/>
    <s v=" "/>
    <s v=" "/>
    <n v="30100000"/>
    <n v="13.07"/>
    <n v="0"/>
    <n v="0"/>
    <n v="13.07"/>
    <n v="55.03"/>
    <n v="0"/>
    <n v="0"/>
    <n v="0"/>
    <n v="864.87"/>
    <n v="919.9"/>
    <n v="43.57"/>
    <n v="0"/>
    <n v="0"/>
    <n v="43.57"/>
    <n v="13.07"/>
    <n v="0"/>
    <n v="0"/>
    <n v="0"/>
    <n v="851.8"/>
    <n v="864.87"/>
    <n v="0"/>
    <n v="0"/>
    <n v="0"/>
    <n v="0"/>
    <n v="0"/>
  </r>
  <r>
    <s v="32-L03-070"/>
    <x v="4"/>
    <x v="277"/>
    <x v="1369"/>
    <n v="84.35"/>
    <x v="4"/>
    <x v="0"/>
    <x v="2014"/>
    <s v="PEORIA #177         "/>
    <s v=" "/>
    <s v=" "/>
    <x v="4"/>
    <x v="277"/>
    <x v="1369"/>
    <n v="317500"/>
    <n v="0"/>
    <s v=" "/>
    <s v=" "/>
    <n v="30100000"/>
    <n v="247.76"/>
    <n v="0"/>
    <n v="0"/>
    <n v="247.76"/>
    <n v="84.35"/>
    <n v="31.48"/>
    <n v="0"/>
    <n v="0"/>
    <n v="4249.24"/>
    <n v="4302.1099999999997"/>
    <n v="0"/>
    <n v="0"/>
    <n v="0"/>
    <n v="0"/>
    <n v="247.76"/>
    <n v="31.48"/>
    <n v="0"/>
    <n v="0"/>
    <n v="4001.48"/>
    <n v="4217.76"/>
    <n v="0"/>
    <n v="0"/>
    <n v="0"/>
    <n v="0"/>
    <n v="0"/>
  </r>
  <r>
    <s v="32-L03-071"/>
    <x v="4"/>
    <x v="277"/>
    <x v="124"/>
    <n v="192.52"/>
    <x v="4"/>
    <x v="0"/>
    <x v="2015"/>
    <s v="PEORIA #198         "/>
    <s v=" "/>
    <s v=" "/>
    <x v="4"/>
    <x v="277"/>
    <x v="124"/>
    <n v="317500"/>
    <n v="0"/>
    <s v=" "/>
    <s v=" "/>
    <n v="30100000"/>
    <n v="278.5"/>
    <n v="0"/>
    <n v="0"/>
    <n v="278.5"/>
    <n v="192.52"/>
    <n v="108.14"/>
    <n v="0"/>
    <n v="0"/>
    <n v="7043.34"/>
    <n v="7127.72"/>
    <n v="196.02"/>
    <n v="0"/>
    <n v="0"/>
    <n v="196.02"/>
    <n v="278.5"/>
    <n v="108.14"/>
    <n v="0"/>
    <n v="0"/>
    <n v="6764.84"/>
    <n v="6935.2"/>
    <n v="0"/>
    <n v="0"/>
    <n v="0"/>
    <n v="0"/>
    <n v="0"/>
  </r>
  <r>
    <s v="32-L03-072"/>
    <x v="4"/>
    <x v="277"/>
    <x v="125"/>
    <n v="69.61"/>
    <x v="4"/>
    <x v="0"/>
    <x v="2016"/>
    <s v="PEORIA #199         "/>
    <s v=" "/>
    <s v=" "/>
    <x v="4"/>
    <x v="277"/>
    <x v="125"/>
    <n v="317500"/>
    <n v="0"/>
    <s v=" "/>
    <s v=" "/>
    <n v="30100000"/>
    <n v="114.91"/>
    <n v="0"/>
    <n v="0"/>
    <n v="114.91"/>
    <n v="69.61"/>
    <n v="0"/>
    <n v="0"/>
    <n v="0"/>
    <n v="2084.23"/>
    <n v="2153.84"/>
    <n v="40.909999999999997"/>
    <n v="0"/>
    <n v="0"/>
    <n v="40.909999999999997"/>
    <n v="114.91"/>
    <n v="0"/>
    <n v="0"/>
    <n v="0"/>
    <n v="1969.32"/>
    <n v="2084.23"/>
    <n v="0"/>
    <n v="0"/>
    <n v="0"/>
    <n v="0"/>
    <n v="0"/>
  </r>
  <r>
    <s v="32-L03-073"/>
    <x v="4"/>
    <x v="277"/>
    <x v="126"/>
    <n v="9.41"/>
    <x v="4"/>
    <x v="0"/>
    <x v="2017"/>
    <s v="PEORIA # 102        "/>
    <s v=" "/>
    <s v=" "/>
    <x v="4"/>
    <x v="277"/>
    <x v="126"/>
    <n v="317500"/>
    <n v="0"/>
    <s v=" "/>
    <s v=" "/>
    <n v="30100000"/>
    <n v="15.96"/>
    <n v="0"/>
    <n v="0"/>
    <n v="15.96"/>
    <n v="9.41"/>
    <n v="9.7200000000000006"/>
    <n v="0"/>
    <n v="0"/>
    <n v="401.13"/>
    <n v="400.82"/>
    <n v="0"/>
    <n v="0"/>
    <n v="0"/>
    <n v="0"/>
    <n v="15.96"/>
    <n v="9.7200000000000006"/>
    <n v="0"/>
    <n v="0"/>
    <n v="385.17"/>
    <n v="391.41"/>
    <n v="0"/>
    <n v="0"/>
    <n v="0"/>
    <n v="0"/>
    <n v="0"/>
  </r>
  <r>
    <s v="32-L03-074"/>
    <x v="4"/>
    <x v="277"/>
    <x v="127"/>
    <n v="20.66"/>
    <x v="4"/>
    <x v="0"/>
    <x v="2018"/>
    <s v="PEORIA # 161        "/>
    <s v=" "/>
    <s v=" "/>
    <x v="4"/>
    <x v="277"/>
    <x v="127"/>
    <n v="317500"/>
    <n v="0"/>
    <s v=" "/>
    <s v=" "/>
    <n v="30100000"/>
    <n v="29.1"/>
    <n v="0"/>
    <n v="0"/>
    <n v="29.1"/>
    <n v="20.66"/>
    <n v="26.88"/>
    <n v="0"/>
    <n v="0"/>
    <n v="597.86"/>
    <n v="591.64"/>
    <n v="7.63"/>
    <n v="0"/>
    <n v="0"/>
    <n v="7.63"/>
    <n v="29.1"/>
    <n v="26.88"/>
    <n v="0"/>
    <n v="0"/>
    <n v="568.76"/>
    <n v="570.98"/>
    <n v="0"/>
    <n v="0"/>
    <n v="0"/>
    <n v="0"/>
    <n v="0"/>
  </r>
  <r>
    <s v="32-L03-075"/>
    <x v="4"/>
    <x v="277"/>
    <x v="128"/>
    <n v="12.02"/>
    <x v="4"/>
    <x v="0"/>
    <x v="2019"/>
    <s v="PEORIA # 167        "/>
    <s v=" "/>
    <s v=" "/>
    <x v="4"/>
    <x v="277"/>
    <x v="128"/>
    <n v="317500"/>
    <n v="0"/>
    <s v=" "/>
    <s v=" "/>
    <n v="30100000"/>
    <n v="13.99"/>
    <n v="0"/>
    <n v="0"/>
    <n v="13.99"/>
    <n v="12.02"/>
    <n v="0"/>
    <n v="0"/>
    <n v="0"/>
    <n v="738.83"/>
    <n v="750.85"/>
    <n v="0"/>
    <n v="0"/>
    <n v="0"/>
    <n v="0"/>
    <n v="13.99"/>
    <n v="0"/>
    <n v="0"/>
    <n v="0"/>
    <n v="724.84"/>
    <n v="738.83"/>
    <n v="0"/>
    <n v="0"/>
    <n v="0"/>
    <n v="0"/>
    <n v="0"/>
  </r>
  <r>
    <s v="32-L03-076"/>
    <x v="4"/>
    <x v="277"/>
    <x v="129"/>
    <n v="49.53"/>
    <x v="4"/>
    <x v="0"/>
    <x v="2020"/>
    <s v="PEORIA # 195        "/>
    <s v=" "/>
    <s v=" "/>
    <x v="4"/>
    <x v="277"/>
    <x v="129"/>
    <n v="317500"/>
    <n v="0"/>
    <s v=" "/>
    <s v=" "/>
    <n v="30100000"/>
    <n v="77.989999999999995"/>
    <n v="0"/>
    <n v="0"/>
    <n v="77.989999999999995"/>
    <n v="49.53"/>
    <n v="23.29"/>
    <n v="0"/>
    <n v="0"/>
    <n v="1735.83"/>
    <n v="1762.07"/>
    <n v="197.2"/>
    <n v="0"/>
    <n v="0"/>
    <n v="197.2"/>
    <n v="77.989999999999995"/>
    <n v="23.29"/>
    <n v="0"/>
    <n v="0"/>
    <n v="1657.84"/>
    <n v="1712.54"/>
    <n v="0"/>
    <n v="0"/>
    <n v="0"/>
    <n v="0"/>
    <n v="0"/>
  </r>
  <r>
    <s v="32-L03-077"/>
    <x v="4"/>
    <x v="277"/>
    <x v="130"/>
    <n v="53.81"/>
    <x v="4"/>
    <x v="0"/>
    <x v="2021"/>
    <s v="PEORIA # 197        "/>
    <s v=" "/>
    <s v=" "/>
    <x v="4"/>
    <x v="277"/>
    <x v="130"/>
    <n v="317500"/>
    <n v="0"/>
    <s v=" "/>
    <s v=" "/>
    <n v="30100000"/>
    <n v="86.81"/>
    <n v="0"/>
    <n v="0"/>
    <n v="86.81"/>
    <n v="53.81"/>
    <n v="0"/>
    <n v="0"/>
    <n v="0"/>
    <n v="1941.07"/>
    <n v="1994.88"/>
    <n v="58.87"/>
    <n v="0"/>
    <n v="0"/>
    <n v="58.87"/>
    <n v="86.81"/>
    <n v="0"/>
    <n v="0"/>
    <n v="0"/>
    <n v="1854.26"/>
    <n v="1941.07"/>
    <n v="0"/>
    <n v="0"/>
    <n v="0"/>
    <n v="0"/>
    <n v="0"/>
  </r>
  <r>
    <s v="32-L03-078"/>
    <x v="4"/>
    <x v="277"/>
    <x v="1370"/>
    <n v="52.54"/>
    <x v="4"/>
    <x v="0"/>
    <x v="2022"/>
    <s v="PEORIA # 44         "/>
    <s v=" "/>
    <s v=" "/>
    <x v="4"/>
    <x v="277"/>
    <x v="1370"/>
    <n v="317500"/>
    <n v="0"/>
    <s v=" "/>
    <s v=" "/>
    <n v="30100000"/>
    <n v="34.31"/>
    <n v="0"/>
    <n v="0"/>
    <n v="34.31"/>
    <n v="52.54"/>
    <n v="27.82"/>
    <n v="0"/>
    <n v="0"/>
    <n v="833.1"/>
    <n v="857.82"/>
    <n v="8.2200000000000006"/>
    <n v="0"/>
    <n v="0"/>
    <n v="8.2200000000000006"/>
    <n v="34.31"/>
    <n v="27.82"/>
    <n v="0"/>
    <n v="0"/>
    <n v="798.79"/>
    <n v="805.28"/>
    <n v="0"/>
    <n v="0"/>
    <n v="0"/>
    <n v="0"/>
    <n v="0"/>
  </r>
  <r>
    <s v="32-L03-079"/>
    <x v="4"/>
    <x v="277"/>
    <x v="131"/>
    <n v="29.51"/>
    <x v="4"/>
    <x v="0"/>
    <x v="2023"/>
    <s v="PEORIA #204         "/>
    <s v=" "/>
    <s v=" "/>
    <x v="4"/>
    <x v="277"/>
    <x v="131"/>
    <n v="317500"/>
    <n v="0"/>
    <s v=" "/>
    <s v=" "/>
    <n v="30100000"/>
    <n v="61.46"/>
    <n v="0"/>
    <n v="0"/>
    <n v="61.46"/>
    <n v="29.51"/>
    <n v="0.8"/>
    <n v="0"/>
    <n v="0"/>
    <n v="1798.54"/>
    <n v="1827.25"/>
    <n v="32.26"/>
    <n v="0"/>
    <n v="0"/>
    <n v="32.26"/>
    <n v="61.46"/>
    <n v="0.8"/>
    <n v="0"/>
    <n v="0"/>
    <n v="1737.08"/>
    <n v="1797.74"/>
    <n v="0"/>
    <n v="0"/>
    <n v="0"/>
    <n v="0"/>
    <n v="0"/>
  </r>
  <r>
    <s v="32-L03-080"/>
    <x v="4"/>
    <x v="277"/>
    <x v="1371"/>
    <n v="61.71"/>
    <x v="4"/>
    <x v="0"/>
    <x v="2024"/>
    <s v="PEORIA #205         "/>
    <s v=" "/>
    <s v=" "/>
    <x v="4"/>
    <x v="277"/>
    <x v="1371"/>
    <n v="317500"/>
    <n v="0"/>
    <s v=" "/>
    <s v=" "/>
    <n v="30100000"/>
    <n v="28.75"/>
    <n v="0"/>
    <n v="0"/>
    <n v="28.75"/>
    <n v="61.71"/>
    <n v="27.48"/>
    <n v="0"/>
    <n v="0"/>
    <n v="856.55"/>
    <n v="890.78"/>
    <n v="18.63"/>
    <n v="0"/>
    <n v="0"/>
    <n v="18.63"/>
    <n v="28.75"/>
    <n v="27.48"/>
    <n v="0"/>
    <n v="0"/>
    <n v="827.8"/>
    <n v="829.07"/>
    <n v="0"/>
    <n v="0"/>
    <n v="0"/>
    <n v="0"/>
    <n v="0"/>
  </r>
  <r>
    <s v="32-L03-081"/>
    <x v="4"/>
    <x v="277"/>
    <x v="1372"/>
    <n v="61.03"/>
    <x v="4"/>
    <x v="0"/>
    <x v="2025"/>
    <s v="PEORIA SL #160      "/>
    <s v=" "/>
    <s v=" "/>
    <x v="4"/>
    <x v="277"/>
    <x v="1372"/>
    <n v="317500"/>
    <n v="0"/>
    <s v=" "/>
    <s v=" "/>
    <n v="30100000"/>
    <n v="61.66"/>
    <n v="0"/>
    <n v="0"/>
    <n v="61.66"/>
    <n v="61.03"/>
    <n v="17.100000000000001"/>
    <n v="0"/>
    <n v="0"/>
    <n v="913.63"/>
    <n v="957.56"/>
    <n v="33.43"/>
    <n v="0"/>
    <n v="0"/>
    <n v="33.43"/>
    <n v="61.66"/>
    <n v="17.100000000000001"/>
    <n v="0"/>
    <n v="0"/>
    <n v="851.97"/>
    <n v="896.53"/>
    <n v="0"/>
    <n v="0"/>
    <n v="0"/>
    <n v="0"/>
    <n v="0"/>
  </r>
  <r>
    <s v="32-L03-082"/>
    <x v="4"/>
    <x v="277"/>
    <x v="1373"/>
    <n v="31.64"/>
    <x v="4"/>
    <x v="0"/>
    <x v="2026"/>
    <s v="PEORIA SL #172      "/>
    <s v=" "/>
    <s v=" "/>
    <x v="4"/>
    <x v="277"/>
    <x v="1373"/>
    <n v="317500"/>
    <n v="0"/>
    <s v=" "/>
    <s v=" "/>
    <n v="30100000"/>
    <n v="0"/>
    <n v="0"/>
    <n v="0"/>
    <n v="0"/>
    <n v="31.64"/>
    <n v="0"/>
    <n v="0"/>
    <n v="0"/>
    <n v="762.71"/>
    <n v="794.35"/>
    <n v="31.06"/>
    <n v="0"/>
    <n v="0"/>
    <n v="31.06"/>
    <n v="0"/>
    <n v="0"/>
    <n v="0"/>
    <n v="0"/>
    <n v="762.71"/>
    <n v="762.71"/>
    <n v="0"/>
    <n v="0"/>
    <n v="0"/>
    <n v="0"/>
    <n v="0"/>
  </r>
  <r>
    <s v="32-L03-083"/>
    <x v="4"/>
    <x v="277"/>
    <x v="132"/>
    <n v="17.38"/>
    <x v="4"/>
    <x v="0"/>
    <x v="2027"/>
    <s v="PEORIA SL #183      "/>
    <s v=" "/>
    <s v=" "/>
    <x v="4"/>
    <x v="277"/>
    <x v="132"/>
    <n v="317500"/>
    <n v="0"/>
    <s v=" "/>
    <s v=" "/>
    <n v="30100000"/>
    <n v="0"/>
    <n v="0"/>
    <n v="0"/>
    <n v="0"/>
    <n v="17.38"/>
    <n v="8.39"/>
    <n v="0"/>
    <n v="0"/>
    <n v="203.86"/>
    <n v="212.85"/>
    <n v="0"/>
    <n v="0"/>
    <n v="0"/>
    <n v="0"/>
    <n v="0"/>
    <n v="8.39"/>
    <n v="0"/>
    <n v="0"/>
    <n v="203.86"/>
    <n v="195.47"/>
    <n v="0"/>
    <n v="0"/>
    <n v="0"/>
    <n v="0"/>
    <n v="0"/>
  </r>
  <r>
    <s v="32-L03-084"/>
    <x v="4"/>
    <x v="277"/>
    <x v="133"/>
    <n v="15.71"/>
    <x v="4"/>
    <x v="0"/>
    <x v="2028"/>
    <s v="PEORIA SL #185      "/>
    <s v=" "/>
    <s v=" "/>
    <x v="4"/>
    <x v="277"/>
    <x v="133"/>
    <n v="317500"/>
    <n v="0"/>
    <s v=" "/>
    <s v=" "/>
    <n v="30100000"/>
    <n v="6.85"/>
    <n v="0"/>
    <n v="0"/>
    <n v="6.85"/>
    <n v="15.71"/>
    <n v="0"/>
    <n v="0"/>
    <n v="0"/>
    <n v="278.66000000000003"/>
    <n v="294.37"/>
    <n v="0"/>
    <n v="0"/>
    <n v="0"/>
    <n v="0"/>
    <n v="6.85"/>
    <n v="0"/>
    <n v="0"/>
    <n v="0"/>
    <n v="271.81"/>
    <n v="278.66000000000003"/>
    <n v="0"/>
    <n v="0"/>
    <n v="0"/>
    <n v="0"/>
    <n v="0"/>
  </r>
  <r>
    <s v="32-L03-085"/>
    <x v="4"/>
    <x v="277"/>
    <x v="134"/>
    <n v="5.44"/>
    <x v="4"/>
    <x v="0"/>
    <x v="2029"/>
    <s v="PEORIA SL #187      "/>
    <s v=" "/>
    <s v=" "/>
    <x v="4"/>
    <x v="277"/>
    <x v="134"/>
    <n v="317500"/>
    <n v="0"/>
    <s v=" "/>
    <s v=" "/>
    <n v="30100000"/>
    <n v="54.55"/>
    <n v="0"/>
    <n v="0"/>
    <n v="54.55"/>
    <n v="5.44"/>
    <n v="12.44"/>
    <n v="0"/>
    <n v="0"/>
    <n v="798.71"/>
    <n v="791.71"/>
    <n v="32.020000000000003"/>
    <n v="0"/>
    <n v="0"/>
    <n v="32.020000000000003"/>
    <n v="54.55"/>
    <n v="12.44"/>
    <n v="0"/>
    <n v="0"/>
    <n v="744.16"/>
    <n v="786.27"/>
    <n v="0"/>
    <n v="0"/>
    <n v="0"/>
    <n v="0"/>
    <n v="0"/>
  </r>
  <r>
    <s v="32-L03-086"/>
    <x v="4"/>
    <x v="277"/>
    <x v="135"/>
    <n v="5.36"/>
    <x v="4"/>
    <x v="0"/>
    <x v="2030"/>
    <s v="PEORIA SL #188      "/>
    <s v=" "/>
    <s v=" "/>
    <x v="4"/>
    <x v="277"/>
    <x v="135"/>
    <n v="317500"/>
    <n v="0"/>
    <s v=" "/>
    <s v=" "/>
    <n v="30100000"/>
    <n v="36.36"/>
    <n v="0"/>
    <n v="0"/>
    <n v="36.36"/>
    <n v="5.36"/>
    <n v="21.56"/>
    <n v="0"/>
    <n v="0"/>
    <n v="935.99"/>
    <n v="919.79"/>
    <n v="34.97"/>
    <n v="0"/>
    <n v="0"/>
    <n v="34.97"/>
    <n v="36.36"/>
    <n v="21.56"/>
    <n v="0"/>
    <n v="0"/>
    <n v="899.63"/>
    <n v="914.43"/>
    <n v="0"/>
    <n v="0"/>
    <n v="0"/>
    <n v="0"/>
    <n v="0"/>
  </r>
  <r>
    <s v="32-L03-087"/>
    <x v="4"/>
    <x v="277"/>
    <x v="136"/>
    <n v="52.05"/>
    <x v="4"/>
    <x v="0"/>
    <x v="2031"/>
    <s v="PEORIA SL #189      "/>
    <s v=" "/>
    <s v=" "/>
    <x v="4"/>
    <x v="277"/>
    <x v="136"/>
    <n v="317500"/>
    <n v="0"/>
    <s v=" "/>
    <s v=" "/>
    <n v="30100000"/>
    <n v="11.42"/>
    <n v="0"/>
    <n v="0"/>
    <n v="11.42"/>
    <n v="52.05"/>
    <n v="4.53"/>
    <n v="0"/>
    <n v="0"/>
    <n v="674.91"/>
    <n v="722.43"/>
    <n v="22.29"/>
    <n v="0"/>
    <n v="0"/>
    <n v="22.29"/>
    <n v="11.42"/>
    <n v="4.53"/>
    <n v="0"/>
    <n v="0"/>
    <n v="663.49"/>
    <n v="670.38"/>
    <n v="0"/>
    <n v="0"/>
    <n v="0"/>
    <n v="0"/>
    <n v="0"/>
  </r>
  <r>
    <s v="32-L03-088"/>
    <x v="4"/>
    <x v="277"/>
    <x v="1374"/>
    <n v="34.1"/>
    <x v="4"/>
    <x v="0"/>
    <x v="2032"/>
    <s v="PEORIA SL #190      "/>
    <s v=" "/>
    <s v=" "/>
    <x v="4"/>
    <x v="277"/>
    <x v="1374"/>
    <n v="317500"/>
    <n v="0"/>
    <s v=" "/>
    <s v=" "/>
    <n v="30100000"/>
    <n v="54.58"/>
    <n v="0"/>
    <n v="0"/>
    <n v="54.58"/>
    <n v="34.1"/>
    <n v="10.47"/>
    <n v="0"/>
    <n v="0"/>
    <n v="912.59"/>
    <n v="936.22"/>
    <n v="24.58"/>
    <n v="0"/>
    <n v="0"/>
    <n v="24.58"/>
    <n v="54.58"/>
    <n v="10.47"/>
    <n v="0"/>
    <n v="0"/>
    <n v="858.01"/>
    <n v="902.12"/>
    <n v="0"/>
    <n v="0"/>
    <n v="0"/>
    <n v="0"/>
    <n v="0"/>
  </r>
  <r>
    <s v="32-L03-089"/>
    <x v="4"/>
    <x v="277"/>
    <x v="313"/>
    <n v="28.16"/>
    <x v="4"/>
    <x v="0"/>
    <x v="2033"/>
    <s v="PEORIA SL #191      "/>
    <s v=" "/>
    <s v=" "/>
    <x v="4"/>
    <x v="277"/>
    <x v="313"/>
    <n v="317500"/>
    <n v="0"/>
    <s v=" "/>
    <s v=" "/>
    <n v="30100000"/>
    <n v="46.96"/>
    <n v="0"/>
    <n v="0"/>
    <n v="46.96"/>
    <n v="28.16"/>
    <n v="8.27"/>
    <n v="0"/>
    <n v="0"/>
    <n v="833.67"/>
    <n v="853.56"/>
    <n v="6.24"/>
    <n v="0"/>
    <n v="0"/>
    <n v="6.24"/>
    <n v="46.96"/>
    <n v="8.27"/>
    <n v="0"/>
    <n v="0"/>
    <n v="786.71"/>
    <n v="825.4"/>
    <n v="0"/>
    <n v="0"/>
    <n v="0"/>
    <n v="0"/>
    <n v="0"/>
  </r>
  <r>
    <s v="32-L03-090"/>
    <x v="4"/>
    <x v="277"/>
    <x v="105"/>
    <n v="94.86"/>
    <x v="4"/>
    <x v="0"/>
    <x v="2034"/>
    <s v="PEORIA SL #201      "/>
    <s v=" "/>
    <s v=" "/>
    <x v="4"/>
    <x v="277"/>
    <x v="105"/>
    <n v="317500"/>
    <n v="0"/>
    <s v=" "/>
    <s v=" "/>
    <n v="30100000"/>
    <n v="67.45"/>
    <n v="0"/>
    <n v="0"/>
    <n v="67.45"/>
    <n v="94.86"/>
    <n v="59.1"/>
    <n v="0"/>
    <n v="0"/>
    <n v="2077.83"/>
    <n v="2113.59"/>
    <n v="13.92"/>
    <n v="0"/>
    <n v="0"/>
    <n v="13.92"/>
    <n v="67.45"/>
    <n v="59.1"/>
    <n v="0"/>
    <n v="0"/>
    <n v="2010.38"/>
    <n v="2018.73"/>
    <n v="0"/>
    <n v="0"/>
    <n v="0"/>
    <n v="0"/>
    <n v="0"/>
  </r>
  <r>
    <s v="32-L03-091"/>
    <x v="4"/>
    <x v="277"/>
    <x v="314"/>
    <n v="26.98"/>
    <x v="4"/>
    <x v="0"/>
    <x v="2035"/>
    <s v="PEORIA SL #202      "/>
    <s v=" "/>
    <s v=" "/>
    <x v="4"/>
    <x v="277"/>
    <x v="314"/>
    <n v="317500"/>
    <n v="0"/>
    <s v=" "/>
    <s v=" "/>
    <n v="30100000"/>
    <n v="0"/>
    <n v="0"/>
    <n v="0"/>
    <n v="0"/>
    <n v="26.98"/>
    <n v="0"/>
    <n v="0"/>
    <n v="0"/>
    <n v="481.38"/>
    <n v="508.36"/>
    <n v="5.1100000000000003"/>
    <n v="0"/>
    <n v="0"/>
    <n v="5.1100000000000003"/>
    <n v="0"/>
    <n v="0"/>
    <n v="0"/>
    <n v="0"/>
    <n v="481.38"/>
    <n v="481.38"/>
    <n v="0"/>
    <n v="0"/>
    <n v="0"/>
    <n v="0"/>
    <n v="0"/>
  </r>
  <r>
    <s v="32-L03-092"/>
    <x v="4"/>
    <x v="277"/>
    <x v="106"/>
    <n v="0"/>
    <x v="4"/>
    <x v="0"/>
    <x v="2036"/>
    <s v="PEORIA SL #206      "/>
    <s v=" "/>
    <s v=" "/>
    <x v="4"/>
    <x v="277"/>
    <x v="106"/>
    <n v="317500"/>
    <n v="0"/>
    <s v=" "/>
    <s v=" "/>
    <n v="30100000"/>
    <n v="76.17"/>
    <n v="0"/>
    <n v="0"/>
    <n v="76.17"/>
    <n v="0"/>
    <n v="0"/>
    <n v="0"/>
    <n v="0"/>
    <n v="789.08"/>
    <n v="789.08"/>
    <n v="19.39"/>
    <n v="0"/>
    <n v="0"/>
    <n v="19.39"/>
    <n v="76.17"/>
    <n v="0"/>
    <n v="0"/>
    <n v="0"/>
    <n v="712.91"/>
    <n v="789.08"/>
    <n v="0"/>
    <n v="0"/>
    <n v="0"/>
    <n v="0"/>
    <n v="0"/>
  </r>
  <r>
    <s v="32-L03-093"/>
    <x v="4"/>
    <x v="277"/>
    <x v="107"/>
    <n v="4.8"/>
    <x v="4"/>
    <x v="0"/>
    <x v="2037"/>
    <s v="PEORIA SL #212      "/>
    <s v=" "/>
    <s v=" "/>
    <x v="4"/>
    <x v="277"/>
    <x v="107"/>
    <n v="317500"/>
    <n v="0"/>
    <s v=" "/>
    <s v=" "/>
    <n v="30100000"/>
    <n v="58.01"/>
    <n v="0"/>
    <n v="0"/>
    <n v="58.01"/>
    <n v="4.8"/>
    <n v="7.0000000000000007E-2"/>
    <n v="0"/>
    <n v="0"/>
    <n v="721.8"/>
    <n v="726.53"/>
    <n v="22.07"/>
    <n v="0"/>
    <n v="0"/>
    <n v="22.07"/>
    <n v="58.01"/>
    <n v="7.0000000000000007E-2"/>
    <n v="0"/>
    <n v="0"/>
    <n v="663.79"/>
    <n v="721.73"/>
    <n v="0"/>
    <n v="0"/>
    <n v="0"/>
    <n v="0"/>
    <n v="0"/>
  </r>
  <r>
    <s v="32-L03-094"/>
    <x v="4"/>
    <x v="277"/>
    <x v="108"/>
    <n v="11.75"/>
    <x v="4"/>
    <x v="0"/>
    <x v="2038"/>
    <s v="PEORIA SL #213      "/>
    <s v=" "/>
    <s v=" "/>
    <x v="4"/>
    <x v="277"/>
    <x v="108"/>
    <n v="317500"/>
    <n v="0"/>
    <s v=" "/>
    <s v=" "/>
    <n v="30100000"/>
    <n v="30.21"/>
    <n v="0"/>
    <n v="0"/>
    <n v="30.21"/>
    <n v="11.75"/>
    <n v="3.26"/>
    <n v="0"/>
    <n v="0"/>
    <n v="589.85"/>
    <n v="598.34"/>
    <n v="14.01"/>
    <n v="0"/>
    <n v="0"/>
    <n v="14.01"/>
    <n v="30.21"/>
    <n v="3.26"/>
    <n v="0"/>
    <n v="0"/>
    <n v="559.64"/>
    <n v="586.59"/>
    <n v="0"/>
    <n v="0"/>
    <n v="0"/>
    <n v="0"/>
    <n v="0"/>
  </r>
  <r>
    <s v="32-L03-095"/>
    <x v="4"/>
    <x v="277"/>
    <x v="109"/>
    <n v="45.03"/>
    <x v="4"/>
    <x v="0"/>
    <x v="2039"/>
    <s v="PEORIA SL #216      "/>
    <s v=" "/>
    <s v=" "/>
    <x v="4"/>
    <x v="277"/>
    <x v="109"/>
    <n v="317500"/>
    <n v="0"/>
    <s v=" "/>
    <s v=" "/>
    <n v="30100000"/>
    <n v="79.05"/>
    <n v="0"/>
    <n v="0"/>
    <n v="79.05"/>
    <n v="45.03"/>
    <n v="6.47"/>
    <n v="0"/>
    <n v="0"/>
    <n v="685.77"/>
    <n v="724.33"/>
    <n v="40.799999999999997"/>
    <n v="0"/>
    <n v="0"/>
    <n v="40.799999999999997"/>
    <n v="79.05"/>
    <n v="6.47"/>
    <n v="0"/>
    <n v="0"/>
    <n v="606.72"/>
    <n v="679.3"/>
    <n v="0"/>
    <n v="0"/>
    <n v="0"/>
    <n v="0"/>
    <n v="0"/>
  </r>
  <r>
    <s v="32-L03-096"/>
    <x v="4"/>
    <x v="277"/>
    <x v="315"/>
    <n v="78.34"/>
    <x v="4"/>
    <x v="0"/>
    <x v="2040"/>
    <s v="PEORIA #1000        "/>
    <s v=" "/>
    <s v=" "/>
    <x v="4"/>
    <x v="277"/>
    <x v="315"/>
    <n v="317500"/>
    <n v="0"/>
    <s v=" "/>
    <s v=" "/>
    <n v="30100000"/>
    <n v="118.51"/>
    <n v="0"/>
    <n v="0"/>
    <n v="118.51"/>
    <n v="78.34"/>
    <n v="22.88"/>
    <n v="0"/>
    <n v="0"/>
    <n v="2254.61"/>
    <n v="2310.0700000000002"/>
    <n v="37.19"/>
    <n v="0"/>
    <n v="0"/>
    <n v="37.19"/>
    <n v="118.51"/>
    <n v="22.88"/>
    <n v="0"/>
    <n v="0"/>
    <n v="2136.1"/>
    <n v="2231.73"/>
    <n v="0"/>
    <n v="0"/>
    <n v="0"/>
    <n v="0"/>
    <n v="0"/>
  </r>
  <r>
    <s v="32-L03-097"/>
    <x v="4"/>
    <x v="277"/>
    <x v="1375"/>
    <n v="79.08"/>
    <x v="4"/>
    <x v="0"/>
    <x v="2041"/>
    <s v="PEORIA #1002        "/>
    <s v=" "/>
    <s v=" "/>
    <x v="4"/>
    <x v="277"/>
    <x v="1375"/>
    <n v="317500"/>
    <n v="0"/>
    <s v=" "/>
    <s v=" "/>
    <n v="30100000"/>
    <n v="57.26"/>
    <n v="0"/>
    <n v="0"/>
    <n v="57.26"/>
    <n v="79.08"/>
    <n v="0"/>
    <n v="0"/>
    <n v="0"/>
    <n v="1190.68"/>
    <n v="1269.76"/>
    <n v="15.68"/>
    <n v="0"/>
    <n v="0"/>
    <n v="15.68"/>
    <n v="57.26"/>
    <n v="0"/>
    <n v="0"/>
    <n v="0"/>
    <n v="1133.42"/>
    <n v="1190.68"/>
    <n v="0"/>
    <n v="0"/>
    <n v="0"/>
    <n v="0"/>
    <n v="0"/>
  </r>
  <r>
    <s v="32-L03-098"/>
    <x v="4"/>
    <x v="277"/>
    <x v="316"/>
    <n v="25.29"/>
    <x v="4"/>
    <x v="0"/>
    <x v="2042"/>
    <s v="PEORIA #147         "/>
    <s v=" "/>
    <s v=" "/>
    <x v="4"/>
    <x v="277"/>
    <x v="316"/>
    <n v="317500"/>
    <n v="0"/>
    <s v=" "/>
    <s v=" "/>
    <n v="30100000"/>
    <n v="22.87"/>
    <n v="0"/>
    <n v="0"/>
    <n v="22.87"/>
    <n v="25.29"/>
    <n v="0"/>
    <n v="0"/>
    <n v="0"/>
    <n v="480.41"/>
    <n v="505.7"/>
    <n v="11.14"/>
    <n v="0"/>
    <n v="0"/>
    <n v="11.14"/>
    <n v="22.87"/>
    <n v="0"/>
    <n v="0"/>
    <n v="0"/>
    <n v="457.54"/>
    <n v="480.41"/>
    <n v="0"/>
    <n v="0"/>
    <n v="0"/>
    <n v="0"/>
    <n v="0"/>
  </r>
  <r>
    <s v="32-L03-099"/>
    <x v="4"/>
    <x v="277"/>
    <x v="233"/>
    <n v="22.46"/>
    <x v="4"/>
    <x v="0"/>
    <x v="2043"/>
    <s v="PEORIA #179         "/>
    <s v=" "/>
    <s v=" "/>
    <x v="4"/>
    <x v="277"/>
    <x v="233"/>
    <n v="317500"/>
    <n v="0"/>
    <s v=" "/>
    <s v=" "/>
    <n v="30100000"/>
    <n v="45.01"/>
    <n v="0"/>
    <n v="0"/>
    <n v="45.01"/>
    <n v="22.46"/>
    <n v="7.63"/>
    <n v="0"/>
    <n v="0"/>
    <n v="1054.56"/>
    <n v="1069.3900000000001"/>
    <n v="29.33"/>
    <n v="0"/>
    <n v="0"/>
    <n v="29.33"/>
    <n v="45.01"/>
    <n v="7.63"/>
    <n v="0"/>
    <n v="0"/>
    <n v="1009.55"/>
    <n v="1046.93"/>
    <n v="0"/>
    <n v="0"/>
    <n v="0"/>
    <n v="0"/>
    <n v="0"/>
  </r>
  <r>
    <s v="32-L03-100"/>
    <x v="4"/>
    <x v="277"/>
    <x v="308"/>
    <n v="31.13"/>
    <x v="4"/>
    <x v="0"/>
    <x v="2044"/>
    <s v="PEORIA #208         "/>
    <s v=" "/>
    <s v=" "/>
    <x v="4"/>
    <x v="277"/>
    <x v="308"/>
    <n v="317500"/>
    <n v="0"/>
    <s v=" "/>
    <s v=" "/>
    <n v="30100000"/>
    <n v="105.99"/>
    <n v="0"/>
    <n v="0"/>
    <n v="105.99"/>
    <n v="31.13"/>
    <n v="0"/>
    <n v="0"/>
    <n v="0"/>
    <n v="1477.7"/>
    <n v="1508.83"/>
    <n v="17.420000000000002"/>
    <n v="0"/>
    <n v="0"/>
    <n v="17.420000000000002"/>
    <n v="105.99"/>
    <n v="0"/>
    <n v="0"/>
    <n v="0"/>
    <n v="1371.71"/>
    <n v="1477.7"/>
    <n v="0"/>
    <n v="0"/>
    <n v="0"/>
    <n v="0"/>
    <n v="0"/>
  </r>
  <r>
    <s v="32-L03-101"/>
    <x v="4"/>
    <x v="277"/>
    <x v="9"/>
    <n v="14.52"/>
    <x v="4"/>
    <x v="0"/>
    <x v="2045"/>
    <s v="PEORIA #209         "/>
    <s v=" "/>
    <s v=" "/>
    <x v="4"/>
    <x v="277"/>
    <x v="9"/>
    <n v="317500"/>
    <n v="0"/>
    <s v=" "/>
    <s v=" "/>
    <n v="30100000"/>
    <n v="101.16"/>
    <n v="0"/>
    <n v="0"/>
    <n v="101.16"/>
    <n v="14.52"/>
    <n v="0.32"/>
    <n v="0"/>
    <n v="0"/>
    <n v="1543.06"/>
    <n v="1557.26"/>
    <n v="26.42"/>
    <n v="0"/>
    <n v="0"/>
    <n v="26.42"/>
    <n v="101.16"/>
    <n v="0.32"/>
    <n v="0"/>
    <n v="0"/>
    <n v="1441.9"/>
    <n v="1542.74"/>
    <n v="0"/>
    <n v="0"/>
    <n v="0"/>
    <n v="0"/>
    <n v="0"/>
  </r>
  <r>
    <s v="32-L03-102"/>
    <x v="4"/>
    <x v="277"/>
    <x v="317"/>
    <n v="4.3899999999999997"/>
    <x v="4"/>
    <x v="0"/>
    <x v="2046"/>
    <s v="PEORIA #210         "/>
    <s v=" "/>
    <s v=" "/>
    <x v="4"/>
    <x v="277"/>
    <x v="317"/>
    <n v="317500"/>
    <n v="0"/>
    <s v=" "/>
    <s v=" "/>
    <n v="30100000"/>
    <n v="41.25"/>
    <n v="0"/>
    <n v="0"/>
    <n v="41.25"/>
    <n v="4.3899999999999997"/>
    <n v="0"/>
    <n v="0"/>
    <n v="0"/>
    <n v="541.63"/>
    <n v="546.02"/>
    <n v="10.75"/>
    <n v="0"/>
    <n v="0"/>
    <n v="10.75"/>
    <n v="41.25"/>
    <n v="0"/>
    <n v="0"/>
    <n v="0"/>
    <n v="500.38"/>
    <n v="541.63"/>
    <n v="0"/>
    <n v="0"/>
    <n v="0"/>
    <n v="0"/>
    <n v="0"/>
  </r>
  <r>
    <s v="32-L03-103"/>
    <x v="4"/>
    <x v="277"/>
    <x v="318"/>
    <n v="27.97"/>
    <x v="4"/>
    <x v="0"/>
    <x v="2047"/>
    <s v="PEORIA #211         "/>
    <s v=" "/>
    <s v=" "/>
    <x v="4"/>
    <x v="277"/>
    <x v="318"/>
    <n v="317500"/>
    <n v="0"/>
    <s v=" "/>
    <s v=" "/>
    <n v="30100000"/>
    <n v="75.25"/>
    <n v="0"/>
    <n v="0"/>
    <n v="75.25"/>
    <n v="27.97"/>
    <n v="0"/>
    <n v="0"/>
    <n v="0"/>
    <n v="788.35"/>
    <n v="816.32"/>
    <n v="18.579999999999998"/>
    <n v="0"/>
    <n v="0"/>
    <n v="18.579999999999998"/>
    <n v="75.25"/>
    <n v="0"/>
    <n v="0"/>
    <n v="0"/>
    <n v="713.1"/>
    <n v="788.35"/>
    <n v="0"/>
    <n v="0"/>
    <n v="0"/>
    <n v="0"/>
    <n v="0"/>
  </r>
  <r>
    <s v="32-L03-104"/>
    <x v="4"/>
    <x v="277"/>
    <x v="319"/>
    <n v="17.170000000000002"/>
    <x v="4"/>
    <x v="0"/>
    <x v="2048"/>
    <s v="PEORIA #214         "/>
    <s v=" "/>
    <s v=" "/>
    <x v="4"/>
    <x v="277"/>
    <x v="319"/>
    <n v="317500"/>
    <n v="0"/>
    <s v=" "/>
    <s v=" "/>
    <n v="30100000"/>
    <n v="35.450000000000003"/>
    <n v="0"/>
    <n v="0"/>
    <n v="35.450000000000003"/>
    <n v="17.170000000000002"/>
    <n v="23.99"/>
    <n v="0"/>
    <n v="0"/>
    <n v="540.38"/>
    <n v="533.55999999999995"/>
    <n v="7.6"/>
    <n v="0"/>
    <n v="0"/>
    <n v="7.6"/>
    <n v="35.450000000000003"/>
    <n v="23.99"/>
    <n v="0"/>
    <n v="0"/>
    <n v="504.93"/>
    <n v="516.39"/>
    <n v="0"/>
    <n v="0"/>
    <n v="0"/>
    <n v="0"/>
    <n v="0"/>
  </r>
  <r>
    <s v="32-L03-105"/>
    <x v="4"/>
    <x v="277"/>
    <x v="284"/>
    <n v="16.77"/>
    <x v="4"/>
    <x v="0"/>
    <x v="2049"/>
    <s v="PEORIA #215         "/>
    <s v=" "/>
    <s v=" "/>
    <x v="4"/>
    <x v="277"/>
    <x v="284"/>
    <n v="317500"/>
    <n v="0"/>
    <s v=" "/>
    <s v=" "/>
    <n v="30100000"/>
    <n v="23.05"/>
    <n v="0"/>
    <n v="0"/>
    <n v="23.05"/>
    <n v="16.77"/>
    <n v="3.24"/>
    <n v="0"/>
    <n v="0"/>
    <n v="406.36"/>
    <n v="419.89"/>
    <n v="19.2"/>
    <n v="0"/>
    <n v="0"/>
    <n v="19.2"/>
    <n v="23.05"/>
    <n v="3.24"/>
    <n v="0"/>
    <n v="0"/>
    <n v="383.31"/>
    <n v="403.12"/>
    <n v="0"/>
    <n v="0"/>
    <n v="0"/>
    <n v="0"/>
    <n v="0"/>
  </r>
  <r>
    <s v="32-L03-106"/>
    <x v="4"/>
    <x v="277"/>
    <x v="10"/>
    <n v="133.78"/>
    <x v="4"/>
    <x v="0"/>
    <x v="2050"/>
    <s v="PEORIA #238         "/>
    <s v=" "/>
    <s v=" "/>
    <x v="4"/>
    <x v="277"/>
    <x v="10"/>
    <n v="317500"/>
    <n v="0"/>
    <s v=" "/>
    <s v=" "/>
    <n v="30100000"/>
    <n v="293.39999999999998"/>
    <n v="0"/>
    <n v="0"/>
    <n v="293.39999999999998"/>
    <n v="133.78"/>
    <n v="51.02"/>
    <n v="0"/>
    <n v="0"/>
    <n v="5394.22"/>
    <n v="5476.98"/>
    <n v="146.51"/>
    <n v="0"/>
    <n v="0"/>
    <n v="146.51"/>
    <n v="293.39999999999998"/>
    <n v="51.02"/>
    <n v="0"/>
    <n v="0"/>
    <n v="5100.82"/>
    <n v="5343.2"/>
    <n v="0"/>
    <n v="0"/>
    <n v="0"/>
    <n v="0"/>
    <n v="0"/>
  </r>
  <r>
    <s v="32-L03-107"/>
    <x v="4"/>
    <x v="277"/>
    <x v="320"/>
    <n v="11.11"/>
    <x v="4"/>
    <x v="0"/>
    <x v="2051"/>
    <s v="PEORIA #239         "/>
    <s v=" "/>
    <s v=" "/>
    <x v="4"/>
    <x v="277"/>
    <x v="320"/>
    <n v="317500"/>
    <n v="0"/>
    <s v=" "/>
    <s v=" "/>
    <n v="30100000"/>
    <n v="41.95"/>
    <n v="0"/>
    <n v="0"/>
    <n v="41.95"/>
    <n v="11.11"/>
    <n v="0.57999999999999996"/>
    <n v="0"/>
    <n v="0"/>
    <n v="591.47"/>
    <n v="602"/>
    <n v="33.56"/>
    <n v="0"/>
    <n v="0"/>
    <n v="33.56"/>
    <n v="41.95"/>
    <n v="0.57999999999999996"/>
    <n v="0"/>
    <n v="0"/>
    <n v="549.52"/>
    <n v="590.89"/>
    <n v="0"/>
    <n v="0"/>
    <n v="0"/>
    <n v="0"/>
    <n v="0"/>
  </r>
  <r>
    <s v="32-L03-108"/>
    <x v="4"/>
    <x v="277"/>
    <x v="1376"/>
    <n v="15.51"/>
    <x v="4"/>
    <x v="0"/>
    <x v="2052"/>
    <s v="PEORIA #240         "/>
    <s v=" "/>
    <s v=" "/>
    <x v="4"/>
    <x v="277"/>
    <x v="1376"/>
    <n v="317500"/>
    <n v="0"/>
    <s v=" "/>
    <s v=" "/>
    <n v="30100000"/>
    <n v="26.02"/>
    <n v="0"/>
    <n v="0"/>
    <n v="26.02"/>
    <n v="15.51"/>
    <n v="0"/>
    <n v="0"/>
    <n v="0"/>
    <n v="788.8"/>
    <n v="804.31"/>
    <n v="6.51"/>
    <n v="0"/>
    <n v="0"/>
    <n v="6.51"/>
    <n v="26.02"/>
    <n v="0"/>
    <n v="0"/>
    <n v="0"/>
    <n v="762.78"/>
    <n v="788.8"/>
    <n v="0"/>
    <n v="0"/>
    <n v="0"/>
    <n v="0"/>
    <n v="0"/>
  </r>
  <r>
    <s v="32-L03-109"/>
    <x v="4"/>
    <x v="277"/>
    <x v="321"/>
    <n v="0"/>
    <x v="4"/>
    <x v="0"/>
    <x v="2053"/>
    <s v="PEORIA VISTANIA     "/>
    <s v=" "/>
    <s v=" "/>
    <x v="4"/>
    <x v="277"/>
    <x v="321"/>
    <n v="317500"/>
    <n v="0"/>
    <s v=" "/>
    <s v=" "/>
    <n v="30100000"/>
    <n v="36.35"/>
    <n v="0"/>
    <n v="0"/>
    <n v="36.35"/>
    <n v="0"/>
    <n v="7.3"/>
    <n v="0"/>
    <n v="0"/>
    <n v="559.70000000000005"/>
    <n v="552.4"/>
    <n v="0"/>
    <n v="0"/>
    <n v="0"/>
    <n v="0"/>
    <n v="36.35"/>
    <n v="7.3"/>
    <n v="0"/>
    <n v="0"/>
    <n v="523.35"/>
    <n v="552.4"/>
    <n v="0"/>
    <n v="0"/>
    <n v="0"/>
    <n v="0"/>
    <n v="0"/>
  </r>
  <r>
    <s v="32-L03-110"/>
    <x v="4"/>
    <x v="277"/>
    <x v="1377"/>
    <n v="5.9"/>
    <x v="4"/>
    <x v="0"/>
    <x v="2054"/>
    <s v="PEORIA #1001        "/>
    <s v=" "/>
    <s v=" "/>
    <x v="4"/>
    <x v="277"/>
    <x v="1377"/>
    <n v="317500"/>
    <n v="0"/>
    <s v=" "/>
    <s v=" "/>
    <n v="30100000"/>
    <n v="55.88"/>
    <n v="0"/>
    <n v="0"/>
    <n v="55.88"/>
    <n v="5.9"/>
    <n v="0"/>
    <n v="0"/>
    <n v="0"/>
    <n v="723.77"/>
    <n v="729.67"/>
    <n v="5.76"/>
    <n v="0"/>
    <n v="0"/>
    <n v="5.76"/>
    <n v="55.88"/>
    <n v="0"/>
    <n v="0"/>
    <n v="0"/>
    <n v="667.89"/>
    <n v="723.77"/>
    <n v="0"/>
    <n v="0"/>
    <n v="0"/>
    <n v="0"/>
    <n v="0"/>
  </r>
  <r>
    <s v="32-L03-111"/>
    <x v="4"/>
    <x v="277"/>
    <x v="1378"/>
    <n v="15.59"/>
    <x v="4"/>
    <x v="0"/>
    <x v="2055"/>
    <s v="PEORIA # 1004       "/>
    <s v=" "/>
    <s v=" "/>
    <x v="4"/>
    <x v="277"/>
    <x v="1378"/>
    <n v="317500"/>
    <n v="0"/>
    <s v=" "/>
    <s v=" "/>
    <n v="30100000"/>
    <n v="22.58"/>
    <n v="0"/>
    <n v="0"/>
    <n v="22.58"/>
    <n v="15.59"/>
    <n v="0.03"/>
    <n v="0"/>
    <n v="0"/>
    <n v="398.72"/>
    <n v="414.28"/>
    <n v="0"/>
    <n v="0"/>
    <n v="0"/>
    <n v="0"/>
    <n v="22.58"/>
    <n v="0.03"/>
    <n v="0"/>
    <n v="0"/>
    <n v="376.14"/>
    <n v="398.69"/>
    <n v="0"/>
    <n v="0"/>
    <n v="0"/>
    <n v="0"/>
    <n v="0"/>
  </r>
  <r>
    <s v="32-L03-112"/>
    <x v="4"/>
    <x v="277"/>
    <x v="1379"/>
    <n v="0"/>
    <x v="4"/>
    <x v="0"/>
    <x v="2056"/>
    <s v="PEORIA # 1005       "/>
    <s v=" "/>
    <s v=" "/>
    <x v="4"/>
    <x v="277"/>
    <x v="1379"/>
    <n v="317500"/>
    <n v="0"/>
    <s v=" "/>
    <s v=" "/>
    <n v="30100000"/>
    <n v="4.34"/>
    <n v="0"/>
    <n v="0"/>
    <n v="4.34"/>
    <n v="0"/>
    <n v="0"/>
    <n v="0"/>
    <n v="0"/>
    <n v="429.15"/>
    <n v="429.15"/>
    <n v="17.149999999999999"/>
    <n v="0"/>
    <n v="0"/>
    <n v="17.149999999999999"/>
    <n v="4.34"/>
    <n v="0"/>
    <n v="0"/>
    <n v="0"/>
    <n v="424.81"/>
    <n v="429.15"/>
    <n v="0"/>
    <n v="0"/>
    <n v="0"/>
    <n v="0"/>
    <n v="0"/>
  </r>
  <r>
    <s v="32-L03-113"/>
    <x v="4"/>
    <x v="277"/>
    <x v="1380"/>
    <n v="16.940000000000001"/>
    <x v="4"/>
    <x v="0"/>
    <x v="2057"/>
    <s v="PEORIA # 1006       "/>
    <s v=" "/>
    <s v=" "/>
    <x v="4"/>
    <x v="277"/>
    <x v="1380"/>
    <n v="317500"/>
    <n v="0"/>
    <s v=" "/>
    <s v=" "/>
    <n v="30100000"/>
    <n v="84.19"/>
    <n v="0"/>
    <n v="0"/>
    <n v="84.19"/>
    <n v="16.940000000000001"/>
    <n v="0"/>
    <n v="0"/>
    <n v="0"/>
    <n v="700.45"/>
    <n v="717.39"/>
    <n v="23.98"/>
    <n v="0"/>
    <n v="0"/>
    <n v="23.98"/>
    <n v="84.19"/>
    <n v="0"/>
    <n v="0"/>
    <n v="0"/>
    <n v="616.26"/>
    <n v="700.45"/>
    <n v="0"/>
    <n v="0"/>
    <n v="0"/>
    <n v="0"/>
    <n v="0"/>
  </r>
  <r>
    <s v="32-L03-114"/>
    <x v="4"/>
    <x v="277"/>
    <x v="1381"/>
    <n v="5.71"/>
    <x v="4"/>
    <x v="0"/>
    <x v="2058"/>
    <s v="PEORA # 1007        "/>
    <s v=" "/>
    <s v=" "/>
    <x v="4"/>
    <x v="277"/>
    <x v="1381"/>
    <n v="317500"/>
    <n v="0"/>
    <s v=" "/>
    <s v=" "/>
    <n v="30100000"/>
    <n v="10.08"/>
    <n v="0"/>
    <n v="0"/>
    <n v="10.08"/>
    <n v="5.71"/>
    <n v="0"/>
    <n v="0"/>
    <n v="0"/>
    <n v="290.2"/>
    <n v="295.91000000000003"/>
    <n v="4.7"/>
    <n v="0"/>
    <n v="0"/>
    <n v="4.7"/>
    <n v="10.08"/>
    <n v="0"/>
    <n v="0"/>
    <n v="0"/>
    <n v="280.12"/>
    <n v="290.2"/>
    <n v="0"/>
    <n v="0"/>
    <n v="0"/>
    <n v="0"/>
    <n v="0"/>
  </r>
  <r>
    <s v="32-L03-115"/>
    <x v="4"/>
    <x v="277"/>
    <x v="1382"/>
    <n v="8.1300000000000008"/>
    <x v="4"/>
    <x v="0"/>
    <x v="2059"/>
    <s v="PEORA # 1008        "/>
    <s v=" "/>
    <s v=" "/>
    <x v="4"/>
    <x v="277"/>
    <x v="1382"/>
    <n v="317500"/>
    <n v="0"/>
    <s v=" "/>
    <s v=" "/>
    <n v="30100000"/>
    <n v="32.159999999999997"/>
    <n v="0"/>
    <n v="0"/>
    <n v="32.159999999999997"/>
    <n v="8.1300000000000008"/>
    <n v="0"/>
    <n v="0"/>
    <n v="0"/>
    <n v="991.93"/>
    <n v="1000.06"/>
    <n v="16.149999999999999"/>
    <n v="0"/>
    <n v="0"/>
    <n v="16.149999999999999"/>
    <n v="32.159999999999997"/>
    <n v="0"/>
    <n v="0"/>
    <n v="0"/>
    <n v="959.77"/>
    <n v="991.93"/>
    <n v="0"/>
    <n v="0"/>
    <n v="0"/>
    <n v="0"/>
    <n v="0"/>
  </r>
  <r>
    <s v="32-L03-116"/>
    <x v="4"/>
    <x v="277"/>
    <x v="1383"/>
    <n v="20.260000000000002"/>
    <x v="4"/>
    <x v="0"/>
    <x v="2060"/>
    <s v="PEORIA # 1009       "/>
    <s v=" "/>
    <s v=" "/>
    <x v="4"/>
    <x v="277"/>
    <x v="1383"/>
    <n v="317500"/>
    <n v="0"/>
    <s v=" "/>
    <s v=" "/>
    <n v="30100000"/>
    <n v="54.59"/>
    <n v="0"/>
    <n v="0"/>
    <n v="54.59"/>
    <n v="20.260000000000002"/>
    <n v="0"/>
    <n v="0"/>
    <n v="0"/>
    <n v="879.35"/>
    <n v="899.61"/>
    <n v="15.45"/>
    <n v="0"/>
    <n v="0"/>
    <n v="15.45"/>
    <n v="54.59"/>
    <n v="0"/>
    <n v="0"/>
    <n v="0"/>
    <n v="824.76"/>
    <n v="879.35"/>
    <n v="0"/>
    <n v="0"/>
    <n v="0"/>
    <n v="0"/>
    <n v="0"/>
  </r>
  <r>
    <s v="32-L03-117"/>
    <x v="4"/>
    <x v="277"/>
    <x v="1384"/>
    <n v="7.92"/>
    <x v="4"/>
    <x v="0"/>
    <x v="2061"/>
    <s v="PEORA # 1010        "/>
    <s v=" "/>
    <s v=" "/>
    <x v="4"/>
    <x v="277"/>
    <x v="1384"/>
    <n v="317500"/>
    <n v="0"/>
    <s v=" "/>
    <s v=" "/>
    <n v="30100000"/>
    <n v="14.93"/>
    <n v="0"/>
    <n v="0"/>
    <n v="14.93"/>
    <n v="7.92"/>
    <n v="2.93"/>
    <n v="0"/>
    <n v="0"/>
    <n v="315.24"/>
    <n v="320.23"/>
    <n v="16.14"/>
    <n v="0"/>
    <n v="0"/>
    <n v="16.14"/>
    <n v="14.93"/>
    <n v="2.93"/>
    <n v="0"/>
    <n v="0"/>
    <n v="300.31"/>
    <n v="312.31"/>
    <n v="0"/>
    <n v="0"/>
    <n v="0"/>
    <n v="0"/>
    <n v="0"/>
  </r>
  <r>
    <s v="32-L03-118"/>
    <x v="4"/>
    <x v="277"/>
    <x v="1385"/>
    <n v="0"/>
    <x v="4"/>
    <x v="0"/>
    <x v="2062"/>
    <s v="PEORA # 1011        "/>
    <s v=" "/>
    <s v=" "/>
    <x v="4"/>
    <x v="277"/>
    <x v="1385"/>
    <n v="317500"/>
    <n v="0"/>
    <s v=" "/>
    <s v=" "/>
    <n v="30100000"/>
    <n v="0"/>
    <n v="0"/>
    <n v="0"/>
    <n v="0"/>
    <n v="0"/>
    <n v="0"/>
    <n v="0"/>
    <n v="0"/>
    <n v="124.51"/>
    <n v="124.51"/>
    <n v="0"/>
    <n v="0"/>
    <n v="0"/>
    <n v="0"/>
    <n v="0"/>
    <n v="0"/>
    <n v="0"/>
    <n v="0"/>
    <n v="124.51"/>
    <n v="124.51"/>
    <n v="0"/>
    <n v="0"/>
    <n v="0"/>
    <n v="0"/>
    <n v="0"/>
  </r>
  <r>
    <s v="32-L03-119"/>
    <x v="4"/>
    <x v="277"/>
    <x v="1386"/>
    <n v="10.45"/>
    <x v="4"/>
    <x v="0"/>
    <x v="2063"/>
    <s v="PEORA # 1012        "/>
    <s v=" "/>
    <s v=" "/>
    <x v="4"/>
    <x v="277"/>
    <x v="1386"/>
    <n v="317500"/>
    <n v="0"/>
    <s v=" "/>
    <s v=" "/>
    <n v="30100000"/>
    <n v="0"/>
    <n v="0"/>
    <n v="0"/>
    <n v="0"/>
    <n v="10.45"/>
    <n v="0"/>
    <n v="0"/>
    <n v="0"/>
    <n v="334.87"/>
    <n v="345.32"/>
    <n v="4.76"/>
    <n v="0"/>
    <n v="0"/>
    <n v="4.76"/>
    <n v="0"/>
    <n v="0"/>
    <n v="0"/>
    <n v="0"/>
    <n v="334.87"/>
    <n v="334.87"/>
    <n v="0"/>
    <n v="0"/>
    <n v="0"/>
    <n v="0"/>
    <n v="0"/>
  </r>
  <r>
    <s v="32-L03-120"/>
    <x v="4"/>
    <x v="277"/>
    <x v="1387"/>
    <n v="18.46"/>
    <x v="4"/>
    <x v="0"/>
    <x v="2064"/>
    <s v="PEORA # 1016        "/>
    <s v=" "/>
    <s v=" "/>
    <x v="4"/>
    <x v="277"/>
    <x v="1387"/>
    <n v="317500"/>
    <n v="0"/>
    <s v=" "/>
    <s v=" "/>
    <n v="30100000"/>
    <n v="52.4"/>
    <n v="0"/>
    <n v="0"/>
    <n v="52.4"/>
    <n v="18.46"/>
    <n v="0"/>
    <n v="0"/>
    <n v="0"/>
    <n v="1103.29"/>
    <n v="1121.75"/>
    <n v="9.19"/>
    <n v="0"/>
    <n v="0"/>
    <n v="9.19"/>
    <n v="52.4"/>
    <n v="0"/>
    <n v="0"/>
    <n v="0"/>
    <n v="1050.8900000000001"/>
    <n v="1103.29"/>
    <n v="0"/>
    <n v="0"/>
    <n v="0"/>
    <n v="0"/>
    <n v="0"/>
  </r>
  <r>
    <s v="32-L03-121"/>
    <x v="4"/>
    <x v="277"/>
    <x v="12"/>
    <n v="41.2"/>
    <x v="4"/>
    <x v="0"/>
    <x v="2065"/>
    <s v="PEORA # 222         "/>
    <s v=" "/>
    <s v=" "/>
    <x v="4"/>
    <x v="277"/>
    <x v="12"/>
    <n v="317500"/>
    <n v="0"/>
    <s v=" "/>
    <s v=" "/>
    <n v="30100000"/>
    <n v="39.25"/>
    <n v="0"/>
    <n v="0"/>
    <n v="39.25"/>
    <n v="41.2"/>
    <n v="36.880000000000003"/>
    <n v="0"/>
    <n v="0"/>
    <n v="1371.03"/>
    <n v="1375.35"/>
    <n v="0"/>
    <n v="0"/>
    <n v="0"/>
    <n v="0"/>
    <n v="39.25"/>
    <n v="36.880000000000003"/>
    <n v="0"/>
    <n v="0"/>
    <n v="1331.78"/>
    <n v="1334.15"/>
    <n v="0"/>
    <n v="0"/>
    <n v="0"/>
    <n v="0"/>
    <n v="0"/>
  </r>
  <r>
    <s v="32-L03-122"/>
    <x v="4"/>
    <x v="277"/>
    <x v="13"/>
    <n v="17.2"/>
    <x v="4"/>
    <x v="0"/>
    <x v="2066"/>
    <s v="PEORA # 224         "/>
    <s v=" "/>
    <s v=" "/>
    <x v="4"/>
    <x v="277"/>
    <x v="13"/>
    <n v="317500"/>
    <n v="0"/>
    <s v=" "/>
    <s v=" "/>
    <n v="30100000"/>
    <n v="15.35"/>
    <n v="0"/>
    <n v="0"/>
    <n v="15.35"/>
    <n v="17.2"/>
    <n v="0"/>
    <n v="0"/>
    <n v="0"/>
    <n v="1010.93"/>
    <n v="1028.1300000000001"/>
    <n v="17.440000000000001"/>
    <n v="0"/>
    <n v="0"/>
    <n v="17.440000000000001"/>
    <n v="15.35"/>
    <n v="0"/>
    <n v="0"/>
    <n v="0"/>
    <n v="995.58"/>
    <n v="1010.93"/>
    <n v="0"/>
    <n v="0"/>
    <n v="0"/>
    <n v="0"/>
    <n v="0"/>
  </r>
  <r>
    <s v="32-L03-123"/>
    <x v="4"/>
    <x v="277"/>
    <x v="14"/>
    <n v="82.98"/>
    <x v="4"/>
    <x v="0"/>
    <x v="2067"/>
    <s v="PEORA # 225         "/>
    <s v=" "/>
    <s v=" "/>
    <x v="4"/>
    <x v="277"/>
    <x v="14"/>
    <n v="317500"/>
    <n v="0"/>
    <s v=" "/>
    <s v=" "/>
    <n v="30100000"/>
    <n v="37.200000000000003"/>
    <n v="0"/>
    <n v="0"/>
    <n v="37.200000000000003"/>
    <n v="82.98"/>
    <n v="0"/>
    <n v="0"/>
    <n v="0"/>
    <n v="1792.44"/>
    <n v="1875.42"/>
    <n v="49.41"/>
    <n v="0"/>
    <n v="0"/>
    <n v="49.41"/>
    <n v="37.200000000000003"/>
    <n v="0"/>
    <n v="0"/>
    <n v="0"/>
    <n v="1755.24"/>
    <n v="1792.44"/>
    <n v="0"/>
    <n v="0"/>
    <n v="0"/>
    <n v="0"/>
    <n v="0"/>
  </r>
  <r>
    <s v="32-L03-124"/>
    <x v="4"/>
    <x v="277"/>
    <x v="15"/>
    <n v="24.85"/>
    <x v="4"/>
    <x v="0"/>
    <x v="2068"/>
    <s v="PEORIA # 226        "/>
    <s v=" "/>
    <s v=" "/>
    <x v="4"/>
    <x v="277"/>
    <x v="15"/>
    <n v="317500"/>
    <n v="0"/>
    <s v=" "/>
    <s v=" "/>
    <n v="30100000"/>
    <n v="70.27"/>
    <n v="0"/>
    <n v="0"/>
    <n v="70.27"/>
    <n v="24.85"/>
    <n v="20.6"/>
    <n v="0"/>
    <n v="0"/>
    <n v="1357.43"/>
    <n v="1361.68"/>
    <n v="66.38"/>
    <n v="0"/>
    <n v="0"/>
    <n v="66.38"/>
    <n v="70.27"/>
    <n v="20.6"/>
    <n v="0"/>
    <n v="0"/>
    <n v="1287.1600000000001"/>
    <n v="1336.83"/>
    <n v="0"/>
    <n v="0"/>
    <n v="0"/>
    <n v="0"/>
    <n v="0"/>
  </r>
  <r>
    <s v="32-L03-125"/>
    <x v="4"/>
    <x v="277"/>
    <x v="16"/>
    <n v="29.44"/>
    <x v="4"/>
    <x v="0"/>
    <x v="2069"/>
    <s v="PEORIA # 227        "/>
    <s v=" "/>
    <s v=" "/>
    <x v="4"/>
    <x v="277"/>
    <x v="16"/>
    <n v="317500"/>
    <n v="0"/>
    <s v=" "/>
    <s v=" "/>
    <n v="30100000"/>
    <n v="47.56"/>
    <n v="0"/>
    <n v="0"/>
    <n v="47.56"/>
    <n v="29.44"/>
    <n v="18.260000000000002"/>
    <n v="0"/>
    <n v="0"/>
    <n v="976.84"/>
    <n v="988.02"/>
    <n v="9.27"/>
    <n v="0"/>
    <n v="0"/>
    <n v="9.27"/>
    <n v="47.56"/>
    <n v="18.260000000000002"/>
    <n v="0"/>
    <n v="0"/>
    <n v="929.28"/>
    <n v="958.58"/>
    <n v="0"/>
    <n v="0"/>
    <n v="0"/>
    <n v="0"/>
    <n v="0"/>
  </r>
  <r>
    <s v="32-L03-126"/>
    <x v="4"/>
    <x v="277"/>
    <x v="11"/>
    <n v="9.17"/>
    <x v="4"/>
    <x v="0"/>
    <x v="2070"/>
    <s v="PEORIA # 228        "/>
    <s v=" "/>
    <s v=" "/>
    <x v="4"/>
    <x v="277"/>
    <x v="11"/>
    <n v="317500"/>
    <n v="0"/>
    <s v=" "/>
    <s v=" "/>
    <n v="30100000"/>
    <n v="43.78"/>
    <n v="0"/>
    <n v="0"/>
    <n v="43.78"/>
    <n v="9.17"/>
    <n v="7.85"/>
    <n v="0"/>
    <n v="0"/>
    <n v="924.27"/>
    <n v="925.59"/>
    <n v="16.62"/>
    <n v="0"/>
    <n v="0"/>
    <n v="16.64"/>
    <n v="43.8"/>
    <n v="7.85"/>
    <n v="0"/>
    <n v="0"/>
    <n v="880.49"/>
    <n v="916.42"/>
    <n v="0"/>
    <n v="0"/>
    <n v="0"/>
    <n v="0"/>
    <n v="0"/>
  </r>
  <r>
    <s v="32-L03-127"/>
    <x v="4"/>
    <x v="277"/>
    <x v="17"/>
    <n v="69.290000000000006"/>
    <x v="4"/>
    <x v="0"/>
    <x v="2071"/>
    <s v="PEORIA # 230        "/>
    <s v=" "/>
    <s v=" "/>
    <x v="4"/>
    <x v="277"/>
    <x v="17"/>
    <n v="317500"/>
    <n v="0"/>
    <s v=" "/>
    <s v=" "/>
    <n v="30100000"/>
    <n v="117.19"/>
    <n v="0"/>
    <n v="0"/>
    <n v="117.19"/>
    <n v="69.290000000000006"/>
    <n v="37.619999999999997"/>
    <n v="0"/>
    <n v="0"/>
    <n v="1661.25"/>
    <n v="1692.92"/>
    <n v="35.909999999999997"/>
    <n v="0"/>
    <n v="0"/>
    <n v="35.909999999999997"/>
    <n v="117.19"/>
    <n v="37.619999999999997"/>
    <n v="0"/>
    <n v="0"/>
    <n v="1544.06"/>
    <n v="1623.63"/>
    <n v="0"/>
    <n v="0"/>
    <n v="0"/>
    <n v="0"/>
    <n v="0"/>
  </r>
  <r>
    <s v="32-L03-128"/>
    <x v="4"/>
    <x v="277"/>
    <x v="18"/>
    <n v="10.49"/>
    <x v="4"/>
    <x v="0"/>
    <x v="2072"/>
    <s v="PEORIA # 231        "/>
    <s v=" "/>
    <s v=" "/>
    <x v="4"/>
    <x v="277"/>
    <x v="18"/>
    <n v="317500"/>
    <n v="0"/>
    <s v=" "/>
    <s v=" "/>
    <n v="30100000"/>
    <n v="54.02"/>
    <n v="0"/>
    <n v="0"/>
    <n v="54.02"/>
    <n v="10.49"/>
    <n v="0.46"/>
    <n v="0"/>
    <n v="0"/>
    <n v="1007.45"/>
    <n v="1017.48"/>
    <n v="22.95"/>
    <n v="0"/>
    <n v="0"/>
    <n v="22.95"/>
    <n v="54.02"/>
    <n v="0.46"/>
    <n v="0"/>
    <n v="0"/>
    <n v="953.43"/>
    <n v="1006.99"/>
    <n v="0"/>
    <n v="0"/>
    <n v="0"/>
    <n v="0"/>
    <n v="0"/>
  </r>
  <r>
    <s v="32-L03-129"/>
    <x v="4"/>
    <x v="277"/>
    <x v="19"/>
    <n v="36.799999999999997"/>
    <x v="4"/>
    <x v="0"/>
    <x v="2073"/>
    <s v="PEORIA # 232        "/>
    <s v=" "/>
    <s v=" "/>
    <x v="4"/>
    <x v="277"/>
    <x v="19"/>
    <n v="317500"/>
    <n v="0"/>
    <s v=" "/>
    <s v=" "/>
    <n v="30100000"/>
    <n v="11.18"/>
    <n v="0"/>
    <n v="0"/>
    <n v="11.18"/>
    <n v="36.799999999999997"/>
    <n v="0"/>
    <n v="0"/>
    <n v="0"/>
    <n v="578.66"/>
    <n v="615.46"/>
    <n v="0"/>
    <n v="0"/>
    <n v="0"/>
    <n v="0"/>
    <n v="11.18"/>
    <n v="0"/>
    <n v="0"/>
    <n v="0"/>
    <n v="567.48"/>
    <n v="578.66"/>
    <n v="0"/>
    <n v="0"/>
    <n v="0"/>
    <n v="0"/>
    <n v="0"/>
  </r>
  <r>
    <s v="32-L03-130"/>
    <x v="4"/>
    <x v="277"/>
    <x v="20"/>
    <n v="34.61"/>
    <x v="4"/>
    <x v="0"/>
    <x v="2074"/>
    <s v="PEORIA # 233        "/>
    <s v=" "/>
    <s v=" "/>
    <x v="4"/>
    <x v="277"/>
    <x v="20"/>
    <n v="317500"/>
    <n v="0"/>
    <s v=" "/>
    <s v=" "/>
    <n v="30100000"/>
    <n v="95.5"/>
    <n v="0"/>
    <n v="0"/>
    <n v="95.5"/>
    <n v="34.61"/>
    <n v="10.33"/>
    <n v="0"/>
    <n v="0"/>
    <n v="1191.17"/>
    <n v="1215.45"/>
    <n v="21.27"/>
    <n v="0"/>
    <n v="0"/>
    <n v="21.27"/>
    <n v="95.5"/>
    <n v="10.33"/>
    <n v="0"/>
    <n v="0"/>
    <n v="1095.67"/>
    <n v="1180.8399999999999"/>
    <n v="0"/>
    <n v="0"/>
    <n v="0"/>
    <n v="0"/>
    <n v="0"/>
  </r>
  <r>
    <s v="32-L03-131"/>
    <x v="4"/>
    <x v="277"/>
    <x v="21"/>
    <n v="5.19"/>
    <x v="4"/>
    <x v="0"/>
    <x v="2075"/>
    <s v="PEORIA # 234        "/>
    <s v=" "/>
    <s v=" "/>
    <x v="4"/>
    <x v="277"/>
    <x v="21"/>
    <n v="317500"/>
    <n v="0"/>
    <s v=" "/>
    <s v=" "/>
    <n v="30100000"/>
    <n v="16.62"/>
    <n v="0"/>
    <n v="0"/>
    <n v="16.62"/>
    <n v="5.19"/>
    <n v="0"/>
    <n v="0"/>
    <n v="0"/>
    <n v="500.88"/>
    <n v="506.07"/>
    <n v="0"/>
    <n v="0"/>
    <n v="0"/>
    <n v="0"/>
    <n v="16.62"/>
    <n v="0"/>
    <n v="0"/>
    <n v="0"/>
    <n v="484.26"/>
    <n v="500.88"/>
    <n v="0"/>
    <n v="0"/>
    <n v="0"/>
    <n v="0"/>
    <n v="0"/>
  </r>
  <r>
    <s v="32-L03-132"/>
    <x v="4"/>
    <x v="277"/>
    <x v="22"/>
    <n v="19.47"/>
    <x v="4"/>
    <x v="0"/>
    <x v="2076"/>
    <s v="PEORA # 235         "/>
    <s v=" "/>
    <s v=" "/>
    <x v="4"/>
    <x v="277"/>
    <x v="22"/>
    <n v="317500"/>
    <n v="0"/>
    <s v=" "/>
    <s v=" "/>
    <n v="30100000"/>
    <n v="53.06"/>
    <n v="0"/>
    <n v="0"/>
    <n v="53.06"/>
    <n v="19.47"/>
    <n v="0"/>
    <n v="0"/>
    <n v="0"/>
    <n v="1573.96"/>
    <n v="1593.43"/>
    <n v="52.43"/>
    <n v="0"/>
    <n v="0"/>
    <n v="52.43"/>
    <n v="53.06"/>
    <n v="0"/>
    <n v="0"/>
    <n v="0"/>
    <n v="1520.9"/>
    <n v="1573.96"/>
    <n v="0"/>
    <n v="0"/>
    <n v="0"/>
    <n v="0"/>
    <n v="0"/>
  </r>
  <r>
    <s v="32-L03-133"/>
    <x v="4"/>
    <x v="277"/>
    <x v="23"/>
    <n v="43.49"/>
    <x v="4"/>
    <x v="0"/>
    <x v="2077"/>
    <s v="PEORIA # 236        "/>
    <s v=" "/>
    <s v=" "/>
    <x v="4"/>
    <x v="277"/>
    <x v="23"/>
    <n v="317500"/>
    <n v="0"/>
    <s v=" "/>
    <s v=" "/>
    <n v="30100000"/>
    <n v="86.28"/>
    <n v="0"/>
    <n v="0"/>
    <n v="86.28"/>
    <n v="43.49"/>
    <n v="10.16"/>
    <n v="0"/>
    <n v="0"/>
    <n v="1250.73"/>
    <n v="1284.06"/>
    <n v="6.8"/>
    <n v="0"/>
    <n v="0"/>
    <n v="6.8"/>
    <n v="86.28"/>
    <n v="10.16"/>
    <n v="0"/>
    <n v="0"/>
    <n v="1164.45"/>
    <n v="1240.57"/>
    <n v="0"/>
    <n v="0"/>
    <n v="0"/>
    <n v="0"/>
    <n v="0"/>
  </r>
  <r>
    <s v="32-L03-134"/>
    <x v="4"/>
    <x v="277"/>
    <x v="24"/>
    <n v="0"/>
    <x v="4"/>
    <x v="0"/>
    <x v="2078"/>
    <s v="PEORA # 229         "/>
    <s v=" "/>
    <s v=" "/>
    <x v="4"/>
    <x v="277"/>
    <x v="24"/>
    <n v="317500"/>
    <n v="0"/>
    <s v=" "/>
    <s v=" "/>
    <n v="30100000"/>
    <n v="84.38"/>
    <n v="0"/>
    <n v="0"/>
    <n v="84.38"/>
    <n v="0"/>
    <n v="0"/>
    <n v="0"/>
    <n v="0"/>
    <n v="1542.26"/>
    <n v="1542.26"/>
    <n v="42.89"/>
    <n v="0"/>
    <n v="0"/>
    <n v="42.89"/>
    <n v="84.38"/>
    <n v="0"/>
    <n v="0"/>
    <n v="0"/>
    <n v="1457.88"/>
    <n v="1542.26"/>
    <n v="0"/>
    <n v="0"/>
    <n v="0"/>
    <n v="0"/>
    <n v="0"/>
  </r>
  <r>
    <s v="32-L03-135"/>
    <x v="4"/>
    <x v="277"/>
    <x v="25"/>
    <n v="145.61000000000001"/>
    <x v="4"/>
    <x v="0"/>
    <x v="2079"/>
    <s v="PEORIA 1013 SLID    "/>
    <s v=" "/>
    <s v=" "/>
    <x v="4"/>
    <x v="277"/>
    <x v="25"/>
    <n v="317500"/>
    <n v="0"/>
    <s v=" "/>
    <s v=" "/>
    <n v="30100000"/>
    <n v="36.69"/>
    <n v="0"/>
    <n v="0"/>
    <n v="36.69"/>
    <n v="145.61000000000001"/>
    <n v="0"/>
    <n v="0"/>
    <n v="0"/>
    <n v="1021.32"/>
    <n v="1166.93"/>
    <n v="24.27"/>
    <n v="0"/>
    <n v="0"/>
    <n v="24.27"/>
    <n v="36.69"/>
    <n v="0"/>
    <n v="0"/>
    <n v="0"/>
    <n v="984.63"/>
    <n v="1021.32"/>
    <n v="0"/>
    <n v="0"/>
    <n v="0"/>
    <n v="0"/>
    <n v="0"/>
  </r>
  <r>
    <s v="32-L03-136"/>
    <x v="4"/>
    <x v="277"/>
    <x v="26"/>
    <n v="0"/>
    <x v="4"/>
    <x v="0"/>
    <x v="2080"/>
    <s v="PEORIA 1014 SLID    "/>
    <s v=" "/>
    <s v=" "/>
    <x v="4"/>
    <x v="277"/>
    <x v="26"/>
    <n v="317500"/>
    <n v="0"/>
    <s v=" "/>
    <s v=" "/>
    <n v="30100000"/>
    <n v="0"/>
    <n v="0"/>
    <n v="0"/>
    <n v="0"/>
    <n v="0"/>
    <n v="0"/>
    <n v="0"/>
    <n v="0"/>
    <n v="1417.99"/>
    <n v="1417.99"/>
    <n v="0"/>
    <n v="0"/>
    <n v="0"/>
    <n v="0"/>
    <n v="0"/>
    <n v="0"/>
    <n v="0"/>
    <n v="0"/>
    <n v="1417.99"/>
    <n v="1417.99"/>
    <n v="0"/>
    <n v="0"/>
    <n v="0"/>
    <n v="0"/>
    <n v="0"/>
  </r>
  <r>
    <s v="32-L03-137"/>
    <x v="4"/>
    <x v="277"/>
    <x v="27"/>
    <n v="0"/>
    <x v="4"/>
    <x v="0"/>
    <x v="2081"/>
    <s v="PEORIA SLID #223    "/>
    <s v=" "/>
    <s v=" "/>
    <x v="4"/>
    <x v="277"/>
    <x v="27"/>
    <n v="317500"/>
    <n v="0"/>
    <s v=" "/>
    <s v=" "/>
    <n v="30100000"/>
    <n v="57.97"/>
    <n v="0"/>
    <n v="0"/>
    <n v="57.97"/>
    <n v="0"/>
    <n v="0.3"/>
    <n v="0"/>
    <n v="0"/>
    <n v="3098.5"/>
    <n v="3098.2"/>
    <n v="68.48"/>
    <n v="0"/>
    <n v="0"/>
    <n v="68.48"/>
    <n v="57.97"/>
    <n v="0.3"/>
    <n v="0"/>
    <n v="0"/>
    <n v="3040.53"/>
    <n v="3098.2"/>
    <n v="0"/>
    <n v="0"/>
    <n v="0"/>
    <n v="0"/>
    <n v="0"/>
  </r>
  <r>
    <s v="32-L03-138"/>
    <x v="4"/>
    <x v="277"/>
    <x v="28"/>
    <n v="0"/>
    <x v="4"/>
    <x v="0"/>
    <x v="2082"/>
    <s v="PEORIA SLID 1025    "/>
    <s v=" "/>
    <s v=" "/>
    <x v="4"/>
    <x v="277"/>
    <x v="28"/>
    <n v="317500"/>
    <n v="0"/>
    <s v=" "/>
    <s v=" "/>
    <n v="30100000"/>
    <n v="0"/>
    <n v="0"/>
    <n v="0"/>
    <n v="0"/>
    <n v="0"/>
    <n v="0"/>
    <n v="0"/>
    <n v="0"/>
    <n v="0"/>
    <n v="0"/>
    <n v="0"/>
    <n v="0"/>
    <n v="0"/>
    <n v="0"/>
    <n v="0"/>
    <n v="0"/>
    <n v="0"/>
    <n v="0"/>
    <n v="0"/>
    <n v="0"/>
    <n v="0"/>
    <n v="0"/>
    <n v="0"/>
    <n v="0"/>
    <n v="0"/>
  </r>
  <r>
    <s v="32-L03-139"/>
    <x v="4"/>
    <x v="277"/>
    <x v="29"/>
    <n v="21.29"/>
    <x v="4"/>
    <x v="0"/>
    <x v="2083"/>
    <s v="PEORIA SL #184      "/>
    <s v=" "/>
    <s v=" "/>
    <x v="4"/>
    <x v="277"/>
    <x v="29"/>
    <n v="317500"/>
    <n v="0"/>
    <s v=" "/>
    <s v=" "/>
    <n v="30100000"/>
    <n v="45.09"/>
    <n v="0"/>
    <n v="0"/>
    <n v="45.09"/>
    <n v="21.29"/>
    <n v="37.950000000000003"/>
    <n v="0"/>
    <n v="0"/>
    <n v="643.92999999999995"/>
    <n v="627.27"/>
    <n v="0"/>
    <n v="0"/>
    <n v="0"/>
    <n v="0"/>
    <n v="45.09"/>
    <n v="37.950000000000003"/>
    <n v="0"/>
    <n v="0"/>
    <n v="598.84"/>
    <n v="605.98"/>
    <n v="0"/>
    <n v="0"/>
    <n v="0"/>
    <n v="0"/>
    <n v="0"/>
  </r>
  <r>
    <s v="32-L03-140"/>
    <x v="4"/>
    <x v="277"/>
    <x v="30"/>
    <n v="98.01"/>
    <x v="4"/>
    <x v="0"/>
    <x v="2084"/>
    <s v="PEORIA SL #207      "/>
    <s v=" "/>
    <s v=" "/>
    <x v="4"/>
    <x v="277"/>
    <x v="30"/>
    <n v="317500"/>
    <n v="0"/>
    <s v=" "/>
    <s v=" "/>
    <n v="30100000"/>
    <n v="146.46"/>
    <n v="0"/>
    <n v="0"/>
    <n v="146.46"/>
    <n v="98.01"/>
    <n v="0"/>
    <n v="0"/>
    <n v="0"/>
    <n v="2028.82"/>
    <n v="2126.83"/>
    <n v="92.16"/>
    <n v="0"/>
    <n v="0"/>
    <n v="92.16"/>
    <n v="146.46"/>
    <n v="0"/>
    <n v="0"/>
    <n v="0"/>
    <n v="1882.36"/>
    <n v="2028.82"/>
    <n v="0"/>
    <n v="0"/>
    <n v="0"/>
    <n v="0"/>
    <n v="0"/>
  </r>
  <r>
    <s v="32-L03-141"/>
    <x v="4"/>
    <x v="277"/>
    <x v="31"/>
    <n v="142.77000000000001"/>
    <x v="4"/>
    <x v="0"/>
    <x v="2085"/>
    <s v="PEORIA SL 1022      "/>
    <s v=" "/>
    <s v=" "/>
    <x v="4"/>
    <x v="277"/>
    <x v="31"/>
    <n v="317500"/>
    <n v="0"/>
    <s v=" "/>
    <s v=" "/>
    <n v="30100000"/>
    <n v="278.36"/>
    <n v="0"/>
    <n v="0"/>
    <n v="278.36"/>
    <n v="142.77000000000001"/>
    <n v="60.35"/>
    <n v="0"/>
    <n v="0"/>
    <n v="6474.47"/>
    <n v="6556.89"/>
    <n v="52.34"/>
    <n v="0"/>
    <n v="0"/>
    <n v="52.34"/>
    <n v="278.36"/>
    <n v="60.35"/>
    <n v="0"/>
    <n v="0"/>
    <n v="6196.11"/>
    <n v="6414.12"/>
    <n v="0"/>
    <n v="0"/>
    <n v="0"/>
    <n v="0"/>
    <n v="0"/>
  </r>
  <r>
    <s v="32-L03-142"/>
    <x v="4"/>
    <x v="277"/>
    <x v="32"/>
    <n v="0"/>
    <x v="4"/>
    <x v="0"/>
    <x v="1549"/>
    <s v="PEORIA #221         "/>
    <s v=" "/>
    <s v=" "/>
    <x v="4"/>
    <x v="277"/>
    <x v="32"/>
    <n v="317500"/>
    <n v="0"/>
    <s v="Y"/>
    <s v=" "/>
    <n v="30100000"/>
    <n v="114.37"/>
    <n v="0"/>
    <n v="0"/>
    <n v="114.37"/>
    <n v="0"/>
    <n v="0"/>
    <n v="0"/>
    <n v="0"/>
    <n v="805.91"/>
    <n v="805.91"/>
    <n v="0"/>
    <n v="0"/>
    <n v="0"/>
    <n v="0"/>
    <n v="114.37"/>
    <n v="0"/>
    <n v="0"/>
    <n v="0"/>
    <n v="691.54"/>
    <n v="805.91"/>
    <n v="0"/>
    <n v="0"/>
    <n v="0"/>
    <n v="0"/>
    <n v="0"/>
  </r>
  <r>
    <s v="32-L03-143"/>
    <x v="4"/>
    <x v="277"/>
    <x v="33"/>
    <n v="74.540000000000006"/>
    <x v="4"/>
    <x v="0"/>
    <x v="2086"/>
    <s v="PEORIA SLID 1031    "/>
    <s v=" "/>
    <s v=" "/>
    <x v="4"/>
    <x v="277"/>
    <x v="33"/>
    <n v="317500"/>
    <n v="0"/>
    <s v=" "/>
    <s v=" "/>
    <n v="30100000"/>
    <n v="33.79"/>
    <n v="0"/>
    <n v="0"/>
    <n v="33.79"/>
    <n v="74.540000000000006"/>
    <n v="0"/>
    <n v="0"/>
    <n v="0"/>
    <n v="2807.7"/>
    <n v="2882.24"/>
    <n v="38.79"/>
    <n v="0"/>
    <n v="0"/>
    <n v="38.79"/>
    <n v="33.79"/>
    <n v="0"/>
    <n v="0"/>
    <n v="0"/>
    <n v="2773.91"/>
    <n v="2807.7"/>
    <n v="0"/>
    <n v="0"/>
    <n v="0"/>
    <n v="0"/>
    <n v="0"/>
  </r>
  <r>
    <s v="32-L03-144"/>
    <x v="4"/>
    <x v="277"/>
    <x v="34"/>
    <n v="58.65"/>
    <x v="4"/>
    <x v="0"/>
    <x v="2087"/>
    <s v="PEORIA SLID 1033    "/>
    <s v=" "/>
    <s v=" "/>
    <x v="4"/>
    <x v="277"/>
    <x v="34"/>
    <n v="317500"/>
    <n v="0"/>
    <s v=" "/>
    <s v=" "/>
    <n v="30100000"/>
    <n v="242.84"/>
    <n v="0"/>
    <n v="0"/>
    <n v="242.84"/>
    <n v="58.65"/>
    <n v="54.57"/>
    <n v="0"/>
    <n v="0"/>
    <n v="5902.08"/>
    <n v="5906.16"/>
    <n v="57.12"/>
    <n v="0"/>
    <n v="0"/>
    <n v="57.12"/>
    <n v="242.84"/>
    <n v="54.57"/>
    <n v="0"/>
    <n v="0"/>
    <n v="5659.24"/>
    <n v="5847.51"/>
    <n v="0"/>
    <n v="0"/>
    <n v="0"/>
    <n v="0"/>
    <n v="0"/>
  </r>
  <r>
    <s v="32-L03-145"/>
    <x v="4"/>
    <x v="277"/>
    <x v="35"/>
    <n v="68.7"/>
    <x v="4"/>
    <x v="0"/>
    <x v="2088"/>
    <s v="PEORIA SLID 1034    "/>
    <s v=" "/>
    <s v=" "/>
    <x v="4"/>
    <x v="277"/>
    <x v="35"/>
    <n v="317500"/>
    <n v="0"/>
    <s v=" "/>
    <s v=" "/>
    <n v="30100000"/>
    <n v="166.08"/>
    <n v="0"/>
    <n v="0"/>
    <n v="166.08"/>
    <n v="68.7"/>
    <n v="0"/>
    <n v="0"/>
    <n v="0"/>
    <n v="4321.46"/>
    <n v="4390.16"/>
    <n v="92.53"/>
    <n v="0"/>
    <n v="0"/>
    <n v="92.53"/>
    <n v="166.08"/>
    <n v="0"/>
    <n v="0"/>
    <n v="0"/>
    <n v="4155.38"/>
    <n v="4321.46"/>
    <n v="0"/>
    <n v="0"/>
    <n v="0"/>
    <n v="0"/>
    <n v="0"/>
  </r>
  <r>
    <s v="32-L03-146"/>
    <x v="4"/>
    <x v="277"/>
    <x v="36"/>
    <n v="202.09"/>
    <x v="4"/>
    <x v="0"/>
    <x v="2089"/>
    <s v="PEORIA SLID 1038    "/>
    <s v=" "/>
    <s v=" "/>
    <x v="4"/>
    <x v="277"/>
    <x v="36"/>
    <n v="317500"/>
    <n v="0"/>
    <s v=" "/>
    <s v=" "/>
    <n v="30100000"/>
    <n v="391.08"/>
    <n v="0"/>
    <n v="0"/>
    <n v="391.08"/>
    <n v="202.09"/>
    <n v="72.3"/>
    <n v="0"/>
    <n v="0"/>
    <n v="6678.45"/>
    <n v="6808.24"/>
    <n v="0"/>
    <n v="0"/>
    <n v="0"/>
    <n v="0"/>
    <n v="391.08"/>
    <n v="72.3"/>
    <n v="0"/>
    <n v="0"/>
    <n v="6287.37"/>
    <n v="6606.15"/>
    <n v="0"/>
    <n v="0"/>
    <n v="0"/>
    <n v="0"/>
    <n v="0"/>
  </r>
  <r>
    <s v="32-L03-147"/>
    <x v="4"/>
    <x v="277"/>
    <x v="37"/>
    <n v="177.35"/>
    <x v="4"/>
    <x v="0"/>
    <x v="2090"/>
    <s v="PEORIA SLID 1039    "/>
    <s v=" "/>
    <s v=" "/>
    <x v="4"/>
    <x v="277"/>
    <x v="37"/>
    <n v="317500"/>
    <n v="0"/>
    <s v=" "/>
    <s v=" "/>
    <n v="30100000"/>
    <n v="55.91"/>
    <n v="0"/>
    <n v="0"/>
    <n v="55.91"/>
    <n v="177.35"/>
    <n v="0"/>
    <n v="0"/>
    <n v="0"/>
    <n v="7662.94"/>
    <n v="7840.29"/>
    <n v="107.67"/>
    <n v="0"/>
    <n v="0"/>
    <n v="107.67"/>
    <n v="55.91"/>
    <n v="0"/>
    <n v="0"/>
    <n v="0"/>
    <n v="7607.03"/>
    <n v="7662.94"/>
    <n v="0"/>
    <n v="0"/>
    <n v="0"/>
    <n v="0"/>
    <n v="0"/>
  </r>
  <r>
    <s v="32-L03-148"/>
    <x v="4"/>
    <x v="277"/>
    <x v="38"/>
    <n v="0"/>
    <x v="4"/>
    <x v="0"/>
    <x v="2091"/>
    <s v="PEORIA SLID 1050    "/>
    <s v=" "/>
    <s v=" "/>
    <x v="4"/>
    <x v="277"/>
    <x v="38"/>
    <n v="317500"/>
    <n v="0"/>
    <s v=" "/>
    <s v=" "/>
    <n v="30100000"/>
    <n v="38.950000000000003"/>
    <n v="0"/>
    <n v="0"/>
    <n v="38.950000000000003"/>
    <n v="0"/>
    <n v="0"/>
    <n v="0"/>
    <n v="0"/>
    <n v="1448.53"/>
    <n v="1448.53"/>
    <n v="0"/>
    <n v="0"/>
    <n v="0"/>
    <n v="0"/>
    <n v="38.950000000000003"/>
    <n v="0"/>
    <n v="0"/>
    <n v="0"/>
    <n v="1409.58"/>
    <n v="1448.53"/>
    <n v="0"/>
    <n v="0"/>
    <n v="0"/>
    <n v="0"/>
    <n v="0"/>
  </r>
  <r>
    <s v="32-L03-149"/>
    <x v="4"/>
    <x v="277"/>
    <x v="1388"/>
    <n v="63.31"/>
    <x v="4"/>
    <x v="0"/>
    <x v="2092"/>
    <s v="PEORIA SLID 1018    "/>
    <s v=" "/>
    <s v=" "/>
    <x v="4"/>
    <x v="277"/>
    <x v="1388"/>
    <n v="317500"/>
    <n v="0"/>
    <s v=" "/>
    <s v=" "/>
    <n v="30100000"/>
    <n v="0"/>
    <n v="0"/>
    <n v="0"/>
    <n v="0"/>
    <n v="63.31"/>
    <n v="0"/>
    <n v="0"/>
    <n v="0"/>
    <n v="5145.6099999999997"/>
    <n v="5208.92"/>
    <n v="0"/>
    <n v="0"/>
    <n v="0"/>
    <n v="0"/>
    <n v="0"/>
    <n v="0"/>
    <n v="0"/>
    <n v="0"/>
    <n v="5145.6099999999997"/>
    <n v="5145.6099999999997"/>
    <n v="0"/>
    <n v="0"/>
    <n v="0"/>
    <n v="0"/>
    <n v="0"/>
  </r>
  <r>
    <s v="32-L03-150"/>
    <x v="4"/>
    <x v="277"/>
    <x v="1389"/>
    <n v="78"/>
    <x v="4"/>
    <x v="0"/>
    <x v="2093"/>
    <s v="PEORIA SLID 1020    "/>
    <s v=" "/>
    <s v=" "/>
    <x v="4"/>
    <x v="277"/>
    <x v="1389"/>
    <n v="317500"/>
    <n v="0"/>
    <s v=" "/>
    <s v=" "/>
    <n v="30100000"/>
    <n v="0"/>
    <n v="0"/>
    <n v="0"/>
    <n v="0"/>
    <n v="78"/>
    <n v="0"/>
    <n v="0"/>
    <n v="0"/>
    <n v="1289.01"/>
    <n v="1367.01"/>
    <n v="0"/>
    <n v="0"/>
    <n v="0"/>
    <n v="0"/>
    <n v="0"/>
    <n v="0"/>
    <n v="0"/>
    <n v="0"/>
    <n v="1289.01"/>
    <n v="1289.01"/>
    <n v="0"/>
    <n v="0"/>
    <n v="0"/>
    <n v="0"/>
    <n v="0"/>
  </r>
  <r>
    <s v="32-L03-151"/>
    <x v="4"/>
    <x v="277"/>
    <x v="1390"/>
    <n v="0"/>
    <x v="4"/>
    <x v="0"/>
    <x v="2094"/>
    <s v="PEORIA SLID 1021    "/>
    <s v=" "/>
    <s v=" "/>
    <x v="4"/>
    <x v="277"/>
    <x v="1390"/>
    <n v="317500"/>
    <n v="0"/>
    <s v=" "/>
    <s v=" "/>
    <n v="30100000"/>
    <n v="4.9000000000000004"/>
    <n v="0"/>
    <n v="0"/>
    <n v="4.9000000000000004"/>
    <n v="0"/>
    <n v="0"/>
    <n v="0"/>
    <n v="0"/>
    <n v="333.57"/>
    <n v="333.57"/>
    <n v="0"/>
    <n v="0"/>
    <n v="0"/>
    <n v="0"/>
    <n v="4.9000000000000004"/>
    <n v="0"/>
    <n v="0"/>
    <n v="0"/>
    <n v="328.67"/>
    <n v="333.57"/>
    <n v="0"/>
    <n v="0"/>
    <n v="0"/>
    <n v="0"/>
    <n v="0"/>
  </r>
  <r>
    <s v="32-L03-152"/>
    <x v="4"/>
    <x v="277"/>
    <x v="0"/>
    <n v="520.04999999999995"/>
    <x v="4"/>
    <x v="0"/>
    <x v="2095"/>
    <s v="PEORIA SLID 1046    "/>
    <s v=" "/>
    <s v=" "/>
    <x v="4"/>
    <x v="277"/>
    <x v="0"/>
    <n v="317500"/>
    <n v="0"/>
    <s v=" "/>
    <s v=" "/>
    <n v="30100000"/>
    <n v="4.7"/>
    <n v="0"/>
    <n v="0"/>
    <n v="4.7"/>
    <n v="520.04999999999995"/>
    <n v="0"/>
    <n v="0"/>
    <n v="0"/>
    <n v="888.25"/>
    <n v="1408.3"/>
    <n v="0"/>
    <n v="0"/>
    <n v="0"/>
    <n v="0"/>
    <n v="4.7"/>
    <n v="0"/>
    <n v="0"/>
    <n v="0"/>
    <n v="883.55"/>
    <n v="888.25"/>
    <n v="0"/>
    <n v="0"/>
    <n v="0"/>
    <n v="0"/>
    <n v="0"/>
  </r>
  <r>
    <s v="32-L03-153"/>
    <x v="4"/>
    <x v="277"/>
    <x v="1"/>
    <n v="33.68"/>
    <x v="4"/>
    <x v="0"/>
    <x v="2096"/>
    <s v="PEORIA SLID 1055    "/>
    <s v=" "/>
    <s v=" "/>
    <x v="4"/>
    <x v="277"/>
    <x v="1"/>
    <n v="317500"/>
    <n v="0"/>
    <s v=" "/>
    <s v=" "/>
    <n v="30100000"/>
    <n v="40.409999999999997"/>
    <n v="0"/>
    <n v="0"/>
    <n v="40.409999999999997"/>
    <n v="33.68"/>
    <n v="0"/>
    <n v="0"/>
    <n v="0"/>
    <n v="1125.18"/>
    <n v="1158.8599999999999"/>
    <n v="101.46"/>
    <n v="0"/>
    <n v="0"/>
    <n v="101.46"/>
    <n v="40.409999999999997"/>
    <n v="0"/>
    <n v="0"/>
    <n v="0"/>
    <n v="1084.77"/>
    <n v="1125.18"/>
    <n v="0"/>
    <n v="0"/>
    <n v="0"/>
    <n v="0"/>
    <n v="0"/>
  </r>
  <r>
    <s v="32-L03-154"/>
    <x v="4"/>
    <x v="277"/>
    <x v="2"/>
    <n v="57.06"/>
    <x v="4"/>
    <x v="0"/>
    <x v="2097"/>
    <s v="PEORIA SLID 1063    "/>
    <s v=" "/>
    <s v=" "/>
    <x v="4"/>
    <x v="277"/>
    <x v="2"/>
    <n v="317500"/>
    <n v="0"/>
    <s v=" "/>
    <s v=" "/>
    <n v="30100000"/>
    <n v="95.89"/>
    <n v="0"/>
    <n v="0"/>
    <n v="95.89"/>
    <n v="57.06"/>
    <n v="0"/>
    <n v="0"/>
    <n v="0"/>
    <n v="2486.89"/>
    <n v="2543.9499999999998"/>
    <n v="90.12"/>
    <n v="0"/>
    <n v="0"/>
    <n v="90.12"/>
    <n v="95.89"/>
    <n v="0"/>
    <n v="0"/>
    <n v="0"/>
    <n v="2391"/>
    <n v="2486.89"/>
    <n v="0"/>
    <n v="0"/>
    <n v="0"/>
    <n v="0"/>
    <n v="0"/>
  </r>
  <r>
    <s v="32-L03-155"/>
    <x v="4"/>
    <x v="277"/>
    <x v="3"/>
    <n v="47.72"/>
    <x v="4"/>
    <x v="0"/>
    <x v="2098"/>
    <s v="PEORIA SLID 1067    "/>
    <s v=" "/>
    <s v=" "/>
    <x v="4"/>
    <x v="277"/>
    <x v="3"/>
    <n v="317500"/>
    <n v="0"/>
    <s v=" "/>
    <s v=" "/>
    <n v="30100000"/>
    <n v="57.9"/>
    <n v="0"/>
    <n v="0"/>
    <n v="57.9"/>
    <n v="47.72"/>
    <n v="0"/>
    <n v="0"/>
    <n v="0"/>
    <n v="2145.34"/>
    <n v="2193.06"/>
    <n v="28.99"/>
    <n v="0"/>
    <n v="0"/>
    <n v="28.99"/>
    <n v="57.9"/>
    <n v="0"/>
    <n v="0"/>
    <n v="0"/>
    <n v="2087.44"/>
    <n v="2145.34"/>
    <n v="0"/>
    <n v="0"/>
    <n v="0"/>
    <n v="0"/>
    <n v="0"/>
  </r>
  <r>
    <s v="32-L03-156"/>
    <x v="4"/>
    <x v="277"/>
    <x v="4"/>
    <n v="0"/>
    <x v="4"/>
    <x v="0"/>
    <x v="2099"/>
    <s v="PEORIA SLID 1068    "/>
    <s v=" "/>
    <s v=" "/>
    <x v="4"/>
    <x v="277"/>
    <x v="4"/>
    <n v="317500"/>
    <n v="0"/>
    <s v=" "/>
    <s v=" "/>
    <n v="30100000"/>
    <n v="0"/>
    <n v="0"/>
    <n v="0"/>
    <n v="0"/>
    <n v="0"/>
    <n v="0"/>
    <n v="0"/>
    <n v="0"/>
    <n v="749.87"/>
    <n v="749.87"/>
    <n v="0"/>
    <n v="0"/>
    <n v="0"/>
    <n v="0"/>
    <n v="0"/>
    <n v="0"/>
    <n v="0"/>
    <n v="0"/>
    <n v="749.87"/>
    <n v="749.87"/>
    <n v="0"/>
    <n v="0"/>
    <n v="0"/>
    <n v="0"/>
    <n v="0"/>
  </r>
  <r>
    <s v="32-L03-157"/>
    <x v="4"/>
    <x v="277"/>
    <x v="5"/>
    <n v="0"/>
    <x v="4"/>
    <x v="0"/>
    <x v="2100"/>
    <s v="PEORIA SLID 1069    "/>
    <s v=" "/>
    <s v=" "/>
    <x v="4"/>
    <x v="277"/>
    <x v="5"/>
    <n v="317500"/>
    <n v="0"/>
    <s v=" "/>
    <s v=" "/>
    <n v="30100000"/>
    <n v="0"/>
    <n v="0"/>
    <n v="0"/>
    <n v="0"/>
    <n v="0"/>
    <n v="0"/>
    <n v="0"/>
    <n v="0"/>
    <n v="197.85"/>
    <n v="197.85"/>
    <n v="0"/>
    <n v="0"/>
    <n v="0"/>
    <n v="0"/>
    <n v="0"/>
    <n v="0"/>
    <n v="0"/>
    <n v="0"/>
    <n v="197.85"/>
    <n v="197.85"/>
    <n v="0"/>
    <n v="0"/>
    <n v="0"/>
    <n v="0"/>
    <n v="0"/>
  </r>
  <r>
    <s v="32-L03-158"/>
    <x v="4"/>
    <x v="277"/>
    <x v="6"/>
    <n v="0"/>
    <x v="4"/>
    <x v="0"/>
    <x v="2101"/>
    <s v="PEORIA SLID 1071    "/>
    <s v=" "/>
    <s v=" "/>
    <x v="4"/>
    <x v="277"/>
    <x v="6"/>
    <n v="317500"/>
    <n v="0"/>
    <s v=" "/>
    <s v=" "/>
    <n v="30100000"/>
    <n v="0"/>
    <n v="0"/>
    <n v="0"/>
    <n v="0"/>
    <n v="0"/>
    <n v="0"/>
    <n v="0"/>
    <n v="0"/>
    <n v="744.31"/>
    <n v="744.31"/>
    <n v="0"/>
    <n v="0"/>
    <n v="0"/>
    <n v="0"/>
    <n v="0"/>
    <n v="0"/>
    <n v="0"/>
    <n v="0"/>
    <n v="744.31"/>
    <n v="744.31"/>
    <n v="0"/>
    <n v="0"/>
    <n v="0"/>
    <n v="0"/>
    <n v="0"/>
  </r>
  <r>
    <s v="32-L03-999"/>
    <x v="4"/>
    <x v="277"/>
    <x v="322"/>
    <n v="0"/>
    <x v="4"/>
    <x v="0"/>
    <x v="2102"/>
    <s v="PEORIA SLID TOTAL   "/>
    <s v=" "/>
    <s v=" "/>
    <x v="4"/>
    <x v="277"/>
    <x v="322"/>
    <n v="317500"/>
    <n v="1"/>
    <s v=" "/>
    <s v=" "/>
    <n v="30100000"/>
    <n v="0"/>
    <n v="0"/>
    <n v="0"/>
    <n v="0"/>
    <n v="0"/>
    <n v="0"/>
    <n v="0"/>
    <n v="0"/>
    <n v="0"/>
    <n v="0"/>
    <n v="0"/>
    <n v="0"/>
    <n v="0"/>
    <n v="0"/>
    <n v="0"/>
    <n v="0"/>
    <n v="0"/>
    <n v="0"/>
    <n v="0"/>
    <n v="0"/>
    <n v="0"/>
    <n v="0"/>
    <n v="0"/>
    <n v="0"/>
    <n v="0"/>
  </r>
  <r>
    <s v="32-L04-001"/>
    <x v="4"/>
    <x v="278"/>
    <x v="80"/>
    <n v="97.26"/>
    <x v="4"/>
    <x v="0"/>
    <x v="2103"/>
    <s v="SU BELL WEST RANCH  "/>
    <s v=" "/>
    <s v=" "/>
    <x v="4"/>
    <x v="278"/>
    <x v="80"/>
    <n v="316122"/>
    <n v="0"/>
    <s v=" "/>
    <s v=" "/>
    <n v="30100000"/>
    <n v="267.48"/>
    <n v="0"/>
    <n v="0"/>
    <n v="267.48"/>
    <n v="97.26"/>
    <n v="37.35"/>
    <n v="0"/>
    <n v="0"/>
    <n v="4537.68"/>
    <n v="4597.59"/>
    <n v="143.06"/>
    <n v="0"/>
    <n v="0"/>
    <n v="143.06"/>
    <n v="267.48"/>
    <n v="37.35"/>
    <n v="0"/>
    <n v="0"/>
    <n v="4270.2"/>
    <n v="4500.33"/>
    <n v="0"/>
    <n v="0"/>
    <n v="0"/>
    <n v="0"/>
    <n v="0"/>
  </r>
  <r>
    <s v="32-L04-002"/>
    <x v="4"/>
    <x v="278"/>
    <x v="81"/>
    <n v="212.03"/>
    <x v="4"/>
    <x v="0"/>
    <x v="2104"/>
    <s v="SU-CANYON RIDGE W   "/>
    <s v=" "/>
    <s v=" "/>
    <x v="4"/>
    <x v="278"/>
    <x v="81"/>
    <n v="316122"/>
    <n v="0"/>
    <s v=" "/>
    <s v=" "/>
    <n v="30100000"/>
    <n v="180.12"/>
    <n v="0"/>
    <n v="0"/>
    <n v="180.12"/>
    <n v="212.03"/>
    <n v="42.87"/>
    <n v="0"/>
    <n v="0"/>
    <n v="6715.74"/>
    <n v="6884.9"/>
    <n v="96.9"/>
    <n v="0"/>
    <n v="0"/>
    <n v="105.41"/>
    <n v="188.63"/>
    <n v="42.87"/>
    <n v="0"/>
    <n v="0"/>
    <n v="6535.62"/>
    <n v="6672.87"/>
    <n v="0"/>
    <n v="0"/>
    <n v="0"/>
    <n v="0"/>
    <n v="0"/>
  </r>
  <r>
    <s v="32-L04-003"/>
    <x v="4"/>
    <x v="278"/>
    <x v="82"/>
    <n v="209.97"/>
    <x v="4"/>
    <x v="0"/>
    <x v="2105"/>
    <s v="SU MT VIEW RANCH 2  "/>
    <s v=" "/>
    <s v=" "/>
    <x v="4"/>
    <x v="278"/>
    <x v="82"/>
    <n v="316122"/>
    <n v="0"/>
    <s v=" "/>
    <s v=" "/>
    <n v="30100000"/>
    <n v="325.74"/>
    <n v="0"/>
    <n v="0"/>
    <n v="325.74"/>
    <n v="209.97"/>
    <n v="60.39"/>
    <n v="0"/>
    <n v="0"/>
    <n v="7086.42"/>
    <n v="7236"/>
    <n v="270.02"/>
    <n v="0"/>
    <n v="0"/>
    <n v="270.02"/>
    <n v="325.74"/>
    <n v="60.39"/>
    <n v="0"/>
    <n v="0"/>
    <n v="6760.68"/>
    <n v="7026.03"/>
    <n v="0"/>
    <n v="0"/>
    <n v="0"/>
    <n v="0"/>
    <n v="0"/>
  </r>
  <r>
    <s v="32-L04-004"/>
    <x v="4"/>
    <x v="278"/>
    <x v="83"/>
    <n v="12969.63"/>
    <x v="4"/>
    <x v="0"/>
    <x v="2106"/>
    <s v="SU-SUN CITY GRAND #2"/>
    <s v=" "/>
    <s v=" "/>
    <x v="4"/>
    <x v="278"/>
    <x v="83"/>
    <n v="316122"/>
    <n v="0"/>
    <s v=" "/>
    <s v=" "/>
    <n v="30100000"/>
    <n v="34238.9"/>
    <n v="0"/>
    <n v="0"/>
    <n v="34238.9"/>
    <n v="12969.63"/>
    <n v="4851.1400000000003"/>
    <n v="0"/>
    <n v="0"/>
    <n v="345417.33"/>
    <n v="353535.82"/>
    <n v="20255.3"/>
    <n v="0"/>
    <n v="0"/>
    <n v="20255.38"/>
    <n v="34238.980000000003"/>
    <n v="4851.1400000000003"/>
    <n v="0"/>
    <n v="0"/>
    <n v="311178.43"/>
    <n v="340566.19"/>
    <n v="0"/>
    <n v="0"/>
    <n v="0"/>
    <n v="0"/>
    <n v="0"/>
  </r>
  <r>
    <s v="32-L04-005"/>
    <x v="4"/>
    <x v="278"/>
    <x v="84"/>
    <n v="774.14"/>
    <x v="4"/>
    <x v="0"/>
    <x v="2107"/>
    <s v="SU-SUN CITY GRAND #3"/>
    <s v=" "/>
    <s v=" "/>
    <x v="4"/>
    <x v="278"/>
    <x v="84"/>
    <n v="316122"/>
    <n v="0"/>
    <s v=" "/>
    <s v=" "/>
    <n v="30100000"/>
    <n v="2221.4"/>
    <n v="0"/>
    <n v="0"/>
    <n v="2221.4"/>
    <n v="774.14"/>
    <n v="451.83"/>
    <n v="0"/>
    <n v="0"/>
    <n v="22770.03"/>
    <n v="23092.34"/>
    <n v="2068.4299999999998"/>
    <n v="0"/>
    <n v="0"/>
    <n v="2068.4299999999998"/>
    <n v="2221.4"/>
    <n v="451.83"/>
    <n v="0"/>
    <n v="0"/>
    <n v="20548.63"/>
    <n v="22318.2"/>
    <n v="0"/>
    <n v="0"/>
    <n v="0"/>
    <n v="0"/>
    <n v="0"/>
  </r>
  <r>
    <s v="32-L04-006"/>
    <x v="4"/>
    <x v="278"/>
    <x v="85"/>
    <n v="146.58000000000001"/>
    <x v="4"/>
    <x v="0"/>
    <x v="2108"/>
    <s v="S-MTN VISTA RNCH #3 "/>
    <s v=" "/>
    <s v=" "/>
    <x v="4"/>
    <x v="278"/>
    <x v="85"/>
    <n v="316122"/>
    <n v="0"/>
    <s v=" "/>
    <s v=" "/>
    <n v="30100000"/>
    <n v="392.95"/>
    <n v="0"/>
    <n v="0"/>
    <n v="392.95"/>
    <n v="146.58000000000001"/>
    <n v="127.98"/>
    <n v="0"/>
    <n v="0"/>
    <n v="10268.780000000001"/>
    <n v="10287.379999999999"/>
    <n v="303.74"/>
    <n v="0"/>
    <n v="0"/>
    <n v="303.74"/>
    <n v="392.95"/>
    <n v="127.98"/>
    <n v="0"/>
    <n v="0"/>
    <n v="9875.83"/>
    <n v="10140.799999999999"/>
    <n v="0"/>
    <n v="0"/>
    <n v="0"/>
    <n v="0"/>
    <n v="0"/>
  </r>
  <r>
    <s v="32-L04-007"/>
    <x v="4"/>
    <x v="278"/>
    <x v="86"/>
    <n v="195.54"/>
    <x v="4"/>
    <x v="0"/>
    <x v="2109"/>
    <s v="ASHTON RANCH ST LT  "/>
    <s v=" "/>
    <s v=" "/>
    <x v="4"/>
    <x v="278"/>
    <x v="86"/>
    <n v="316122"/>
    <n v="0"/>
    <s v=" "/>
    <s v=" "/>
    <n v="30100000"/>
    <n v="292.48"/>
    <n v="0"/>
    <n v="0"/>
    <n v="292.48"/>
    <n v="195.54"/>
    <n v="65.89"/>
    <n v="0"/>
    <n v="0"/>
    <n v="7673.64"/>
    <n v="7803.29"/>
    <n v="209.77"/>
    <n v="0"/>
    <n v="0"/>
    <n v="209.77"/>
    <n v="292.48"/>
    <n v="65.89"/>
    <n v="0"/>
    <n v="0"/>
    <n v="7381.16"/>
    <n v="7607.75"/>
    <n v="0"/>
    <n v="0"/>
    <n v="0"/>
    <n v="0"/>
    <n v="0"/>
  </r>
  <r>
    <s v="32-L04-008"/>
    <x v="4"/>
    <x v="278"/>
    <x v="87"/>
    <n v="977.7"/>
    <x v="4"/>
    <x v="0"/>
    <x v="2110"/>
    <s v="SL SU-GREENWAY PARC "/>
    <s v=" "/>
    <s v=" "/>
    <x v="4"/>
    <x v="278"/>
    <x v="87"/>
    <n v="316122"/>
    <n v="0"/>
    <s v=" "/>
    <s v=" "/>
    <n v="30100000"/>
    <n v="393.85"/>
    <n v="0"/>
    <n v="0"/>
    <n v="393.85"/>
    <n v="977.7"/>
    <n v="95.55"/>
    <n v="0"/>
    <n v="0"/>
    <n v="10594.52"/>
    <n v="11476.67"/>
    <n v="205.62"/>
    <n v="0"/>
    <n v="0"/>
    <n v="205.62"/>
    <n v="393.85"/>
    <n v="95.55"/>
    <n v="0"/>
    <n v="0"/>
    <n v="10200.67"/>
    <n v="10498.97"/>
    <n v="0"/>
    <n v="0"/>
    <n v="0"/>
    <n v="0"/>
    <n v="0"/>
  </r>
  <r>
    <s v="32-L04-009"/>
    <x v="4"/>
    <x v="278"/>
    <x v="88"/>
    <n v="272.20999999999998"/>
    <x v="4"/>
    <x v="0"/>
    <x v="2111"/>
    <s v="SL SU-LEGACY PARC   "/>
    <s v=" "/>
    <s v=" "/>
    <x v="4"/>
    <x v="278"/>
    <x v="88"/>
    <n v="316122"/>
    <n v="0"/>
    <s v=" "/>
    <s v=" "/>
    <n v="30100000"/>
    <n v="801.67"/>
    <n v="0"/>
    <n v="0"/>
    <n v="801.67"/>
    <n v="272.20999999999998"/>
    <n v="70.8"/>
    <n v="0"/>
    <n v="0"/>
    <n v="13668.76"/>
    <n v="13870.17"/>
    <n v="354.72"/>
    <n v="0"/>
    <n v="0"/>
    <n v="354.72"/>
    <n v="801.67"/>
    <n v="70.8"/>
    <n v="0"/>
    <n v="0"/>
    <n v="12867.09"/>
    <n v="13597.96"/>
    <n v="0"/>
    <n v="0"/>
    <n v="0"/>
    <n v="0"/>
    <n v="0"/>
  </r>
  <r>
    <s v="32-L04-010"/>
    <x v="4"/>
    <x v="278"/>
    <x v="110"/>
    <n v="269.18"/>
    <x v="4"/>
    <x v="0"/>
    <x v="2112"/>
    <s v="SU-ASHTON RANCH #2  "/>
    <s v=" "/>
    <s v=" "/>
    <x v="4"/>
    <x v="278"/>
    <x v="110"/>
    <n v="316122"/>
    <n v="0"/>
    <s v=" "/>
    <s v=" "/>
    <n v="30100000"/>
    <n v="486.32"/>
    <n v="0"/>
    <n v="0"/>
    <n v="486.32"/>
    <n v="269.18"/>
    <n v="115.74"/>
    <n v="0"/>
    <n v="0"/>
    <n v="8667.14"/>
    <n v="8820.58"/>
    <n v="229.68"/>
    <n v="0"/>
    <n v="0"/>
    <n v="229.68"/>
    <n v="486.32"/>
    <n v="115.74"/>
    <n v="0"/>
    <n v="0"/>
    <n v="8180.82"/>
    <n v="8551.4"/>
    <n v="0"/>
    <n v="0"/>
    <n v="0"/>
    <n v="0"/>
    <n v="0"/>
  </r>
  <r>
    <s v="32-L04-011"/>
    <x v="4"/>
    <x v="278"/>
    <x v="111"/>
    <n v="557.80999999999995"/>
    <x v="4"/>
    <x v="0"/>
    <x v="2113"/>
    <s v="SU-AZ COUNTRYSIDE SL"/>
    <s v=" "/>
    <s v=" "/>
    <x v="4"/>
    <x v="278"/>
    <x v="111"/>
    <n v="316122"/>
    <n v="0"/>
    <s v=" "/>
    <s v=" "/>
    <n v="30100000"/>
    <n v="943.21"/>
    <n v="0"/>
    <n v="0"/>
    <n v="943.21"/>
    <n v="557.80999999999995"/>
    <n v="178.24"/>
    <n v="0"/>
    <n v="0"/>
    <n v="19767.54"/>
    <n v="20147.11"/>
    <n v="580.91"/>
    <n v="0"/>
    <n v="0"/>
    <n v="580.91"/>
    <n v="943.21"/>
    <n v="178.24"/>
    <n v="0"/>
    <n v="0"/>
    <n v="18824.330000000002"/>
    <n v="19589.3"/>
    <n v="0"/>
    <n v="0"/>
    <n v="0"/>
    <n v="0"/>
    <n v="0"/>
  </r>
  <r>
    <s v="32-L04-012"/>
    <x v="4"/>
    <x v="278"/>
    <x v="89"/>
    <n v="76.489999999999995"/>
    <x v="4"/>
    <x v="0"/>
    <x v="2114"/>
    <s v="SU-GREENWAY PARC #3 "/>
    <s v=" "/>
    <s v=" "/>
    <x v="4"/>
    <x v="278"/>
    <x v="89"/>
    <n v="316122"/>
    <n v="0"/>
    <s v=" "/>
    <s v=" "/>
    <n v="30100000"/>
    <n v="138.75"/>
    <n v="0"/>
    <n v="0"/>
    <n v="138.75"/>
    <n v="76.489999999999995"/>
    <n v="0"/>
    <n v="0"/>
    <n v="0"/>
    <n v="3780.76"/>
    <n v="3857.25"/>
    <n v="223.13"/>
    <n v="0"/>
    <n v="0"/>
    <n v="223.13"/>
    <n v="138.75"/>
    <n v="0"/>
    <n v="0"/>
    <n v="0"/>
    <n v="3642.01"/>
    <n v="3780.76"/>
    <n v="0"/>
    <n v="0"/>
    <n v="0"/>
    <n v="0"/>
    <n v="0"/>
  </r>
  <r>
    <s v="32-L04-013"/>
    <x v="4"/>
    <x v="278"/>
    <x v="90"/>
    <n v="4072.05"/>
    <x v="4"/>
    <x v="0"/>
    <x v="2115"/>
    <s v="SU SUN CITY GRAND #4"/>
    <s v=" "/>
    <s v=" "/>
    <x v="4"/>
    <x v="278"/>
    <x v="90"/>
    <n v="316122"/>
    <n v="0"/>
    <s v=" "/>
    <s v=" "/>
    <n v="30100000"/>
    <n v="10838.51"/>
    <n v="0"/>
    <n v="0"/>
    <n v="10838.51"/>
    <n v="4072.05"/>
    <n v="1102.27"/>
    <n v="0"/>
    <n v="0"/>
    <n v="110932.32"/>
    <n v="113902.1"/>
    <n v="6353.4"/>
    <n v="0"/>
    <n v="0"/>
    <n v="6353.4"/>
    <n v="10838.51"/>
    <n v="1102.27"/>
    <n v="0"/>
    <n v="0"/>
    <n v="100093.81"/>
    <n v="109830.05"/>
    <n v="0"/>
    <n v="0"/>
    <n v="0"/>
    <n v="0"/>
    <n v="0"/>
  </r>
  <r>
    <s v="32-L04-014"/>
    <x v="4"/>
    <x v="278"/>
    <x v="91"/>
    <n v="212.85"/>
    <x v="4"/>
    <x v="0"/>
    <x v="2116"/>
    <s v="SU-BELL W RANCH 1A  "/>
    <s v=" "/>
    <s v=" "/>
    <x v="4"/>
    <x v="278"/>
    <x v="91"/>
    <n v="316122"/>
    <n v="0"/>
    <s v=" "/>
    <s v=" "/>
    <n v="30100000"/>
    <n v="179.46"/>
    <n v="0"/>
    <n v="0"/>
    <n v="179.46"/>
    <n v="212.85"/>
    <n v="59.86"/>
    <n v="0"/>
    <n v="0"/>
    <n v="6413.13"/>
    <n v="6566.12"/>
    <n v="228.77"/>
    <n v="0"/>
    <n v="0"/>
    <n v="228.77"/>
    <n v="179.46"/>
    <n v="59.86"/>
    <n v="0"/>
    <n v="0"/>
    <n v="6233.67"/>
    <n v="6353.27"/>
    <n v="0"/>
    <n v="0"/>
    <n v="0"/>
    <n v="0"/>
    <n v="0"/>
  </r>
  <r>
    <s v="32-L04-015"/>
    <x v="4"/>
    <x v="278"/>
    <x v="92"/>
    <n v="53.08"/>
    <x v="4"/>
    <x v="0"/>
    <x v="2117"/>
    <s v="SU-BELL W RANCH 1B  "/>
    <s v=" "/>
    <s v=" "/>
    <x v="4"/>
    <x v="278"/>
    <x v="92"/>
    <n v="316122"/>
    <n v="0"/>
    <s v=" "/>
    <s v=" "/>
    <n v="30100000"/>
    <n v="231.57"/>
    <n v="0"/>
    <n v="0"/>
    <n v="231.57"/>
    <n v="53.08"/>
    <n v="50.89"/>
    <n v="0"/>
    <n v="0"/>
    <n v="4568.22"/>
    <n v="4570.41"/>
    <n v="49.31"/>
    <n v="0"/>
    <n v="0"/>
    <n v="49.31"/>
    <n v="231.57"/>
    <n v="50.89"/>
    <n v="0"/>
    <n v="0"/>
    <n v="4336.6499999999996"/>
    <n v="4517.33"/>
    <n v="0"/>
    <n v="0"/>
    <n v="0"/>
    <n v="0"/>
    <n v="0"/>
  </r>
  <r>
    <s v="32-L04-016"/>
    <x v="4"/>
    <x v="278"/>
    <x v="112"/>
    <n v="229.46"/>
    <x v="4"/>
    <x v="0"/>
    <x v="2118"/>
    <s v="SU-GREENWAY PARC #2 "/>
    <s v=" "/>
    <s v=" "/>
    <x v="4"/>
    <x v="278"/>
    <x v="112"/>
    <n v="316122"/>
    <n v="0"/>
    <s v=" "/>
    <s v=" "/>
    <n v="30100000"/>
    <n v="370.21"/>
    <n v="0"/>
    <n v="0"/>
    <n v="370.21"/>
    <n v="229.46"/>
    <n v="51.02"/>
    <n v="0"/>
    <n v="0"/>
    <n v="9127.7999999999993"/>
    <n v="9306.24"/>
    <n v="278.25"/>
    <n v="0"/>
    <n v="0"/>
    <n v="278.25"/>
    <n v="370.21"/>
    <n v="51.02"/>
    <n v="0"/>
    <n v="0"/>
    <n v="8757.59"/>
    <n v="9076.7800000000007"/>
    <n v="0"/>
    <n v="0"/>
    <n v="0"/>
    <n v="0"/>
    <n v="0"/>
  </r>
  <r>
    <s v="32-L04-017"/>
    <x v="4"/>
    <x v="278"/>
    <x v="113"/>
    <n v="365.14"/>
    <x v="4"/>
    <x v="0"/>
    <x v="2119"/>
    <s v="SU-NW RANCH #2      "/>
    <s v=" "/>
    <s v=" "/>
    <x v="4"/>
    <x v="278"/>
    <x v="113"/>
    <n v="316122"/>
    <n v="0"/>
    <s v=" "/>
    <s v=" "/>
    <n v="30100000"/>
    <n v="722.53"/>
    <n v="0"/>
    <n v="0"/>
    <n v="722.53"/>
    <n v="365.14"/>
    <n v="76.319999999999993"/>
    <n v="0"/>
    <n v="0"/>
    <n v="14382.55"/>
    <n v="14671.37"/>
    <n v="629.29999999999995"/>
    <n v="0"/>
    <n v="0"/>
    <n v="629.29999999999995"/>
    <n v="722.53"/>
    <n v="76.319999999999993"/>
    <n v="0"/>
    <n v="0"/>
    <n v="13660.02"/>
    <n v="14306.23"/>
    <n v="0"/>
    <n v="0"/>
    <n v="0"/>
    <n v="0"/>
    <n v="0"/>
  </r>
  <r>
    <s v="32-L04-018"/>
    <x v="4"/>
    <x v="278"/>
    <x v="93"/>
    <n v="528.74"/>
    <x v="4"/>
    <x v="0"/>
    <x v="2120"/>
    <s v="SU-ROSEVIEW UNIT 1-6"/>
    <s v=" "/>
    <s v=" "/>
    <x v="4"/>
    <x v="278"/>
    <x v="93"/>
    <n v="316122"/>
    <n v="0"/>
    <s v=" "/>
    <s v=" "/>
    <n v="30100000"/>
    <n v="980.89"/>
    <n v="0"/>
    <n v="0"/>
    <n v="980.89"/>
    <n v="528.74"/>
    <n v="134.77000000000001"/>
    <n v="0"/>
    <n v="0"/>
    <n v="20615.68"/>
    <n v="21009.65"/>
    <n v="588.44000000000005"/>
    <n v="0"/>
    <n v="0"/>
    <n v="588.44000000000005"/>
    <n v="980.89"/>
    <n v="134.77000000000001"/>
    <n v="0"/>
    <n v="0"/>
    <n v="19634.79"/>
    <n v="20480.91"/>
    <n v="0"/>
    <n v="0"/>
    <n v="0"/>
    <n v="0"/>
    <n v="0"/>
  </r>
  <r>
    <s v="32-L04-019"/>
    <x v="4"/>
    <x v="278"/>
    <x v="94"/>
    <n v="231.69"/>
    <x v="4"/>
    <x v="0"/>
    <x v="2121"/>
    <s v="SU-ROSEVIEW 5,5A,7&amp;8"/>
    <s v=" "/>
    <s v=" "/>
    <x v="4"/>
    <x v="278"/>
    <x v="94"/>
    <n v="316122"/>
    <n v="0"/>
    <s v=" "/>
    <s v=" "/>
    <n v="30100000"/>
    <n v="718.38"/>
    <n v="0"/>
    <n v="0"/>
    <n v="718.38"/>
    <n v="231.69"/>
    <n v="120.18"/>
    <n v="0"/>
    <n v="0"/>
    <n v="11618.83"/>
    <n v="11730.34"/>
    <n v="384.69"/>
    <n v="0"/>
    <n v="0"/>
    <n v="384.69"/>
    <n v="718.38"/>
    <n v="120.18"/>
    <n v="0"/>
    <n v="0"/>
    <n v="10900.45"/>
    <n v="11498.65"/>
    <n v="0"/>
    <n v="0"/>
    <n v="0"/>
    <n v="0"/>
    <n v="0"/>
  </r>
  <r>
    <s v="32-L04-020"/>
    <x v="4"/>
    <x v="278"/>
    <x v="95"/>
    <n v="167.03"/>
    <x v="4"/>
    <x v="0"/>
    <x v="2122"/>
    <s v="SU-AZ NW RANCH 1    "/>
    <s v=" "/>
    <s v=" "/>
    <x v="4"/>
    <x v="278"/>
    <x v="95"/>
    <n v="316122"/>
    <n v="0"/>
    <s v=" "/>
    <s v=" "/>
    <n v="30100000"/>
    <n v="273.48"/>
    <n v="0"/>
    <n v="0"/>
    <n v="273.48"/>
    <n v="167.03"/>
    <n v="7.44"/>
    <n v="0"/>
    <n v="0"/>
    <n v="5081.45"/>
    <n v="5241.04"/>
    <n v="140.94"/>
    <n v="0"/>
    <n v="0"/>
    <n v="140.94"/>
    <n v="273.48"/>
    <n v="7.44"/>
    <n v="0"/>
    <n v="0"/>
    <n v="4807.97"/>
    <n v="5074.01"/>
    <n v="0"/>
    <n v="0"/>
    <n v="0"/>
    <n v="0"/>
    <n v="0"/>
  </r>
  <r>
    <s v="32-L04-021"/>
    <x v="4"/>
    <x v="278"/>
    <x v="96"/>
    <n v="153.54"/>
    <x v="4"/>
    <x v="0"/>
    <x v="2123"/>
    <s v="SU-ASHTON RANCH # 3 "/>
    <s v=" "/>
    <s v=" "/>
    <x v="4"/>
    <x v="278"/>
    <x v="96"/>
    <n v="316122"/>
    <n v="0"/>
    <s v=" "/>
    <s v=" "/>
    <n v="30100000"/>
    <n v="364.34"/>
    <n v="0"/>
    <n v="0"/>
    <n v="364.34"/>
    <n v="153.54"/>
    <n v="108.87"/>
    <n v="0"/>
    <n v="0"/>
    <n v="9596.31"/>
    <n v="9640.98"/>
    <n v="522.96"/>
    <n v="0"/>
    <n v="0"/>
    <n v="522.96"/>
    <n v="364.34"/>
    <n v="108.87"/>
    <n v="0"/>
    <n v="0"/>
    <n v="9231.9699999999993"/>
    <n v="9487.44"/>
    <n v="0"/>
    <n v="0"/>
    <n v="0"/>
    <n v="0"/>
    <n v="0"/>
  </r>
  <r>
    <s v="32-L04-022"/>
    <x v="4"/>
    <x v="278"/>
    <x v="97"/>
    <n v="154.38999999999999"/>
    <x v="4"/>
    <x v="0"/>
    <x v="2124"/>
    <s v="SU-ASHTON RANCH # 4 "/>
    <s v=" "/>
    <s v=" "/>
    <x v="4"/>
    <x v="278"/>
    <x v="97"/>
    <n v="316122"/>
    <n v="0"/>
    <s v=" "/>
    <s v=" "/>
    <n v="30100000"/>
    <n v="356.03"/>
    <n v="0"/>
    <n v="0"/>
    <n v="356.03"/>
    <n v="154.38999999999999"/>
    <n v="85.85"/>
    <n v="0"/>
    <n v="0"/>
    <n v="6976.4"/>
    <n v="7044.94"/>
    <n v="305.77999999999997"/>
    <n v="0"/>
    <n v="0"/>
    <n v="305.77999999999997"/>
    <n v="356.03"/>
    <n v="85.85"/>
    <n v="0"/>
    <n v="0"/>
    <n v="6620.37"/>
    <n v="6890.55"/>
    <n v="0"/>
    <n v="0"/>
    <n v="0"/>
    <n v="0"/>
    <n v="0"/>
  </r>
  <r>
    <s v="32-L04-023"/>
    <x v="4"/>
    <x v="278"/>
    <x v="98"/>
    <n v="344.47"/>
    <x v="4"/>
    <x v="0"/>
    <x v="2125"/>
    <s v="SU-AZ RANCHO GABR 1 "/>
    <s v=" "/>
    <s v=" "/>
    <x v="4"/>
    <x v="278"/>
    <x v="98"/>
    <n v="316122"/>
    <n v="0"/>
    <s v=" "/>
    <s v=" "/>
    <n v="30100000"/>
    <n v="630.67999999999995"/>
    <n v="0"/>
    <n v="0"/>
    <n v="630.67999999999995"/>
    <n v="344.47"/>
    <n v="58.87"/>
    <n v="0"/>
    <n v="0"/>
    <n v="15079.61"/>
    <n v="15365.21"/>
    <n v="315.58"/>
    <n v="0"/>
    <n v="0"/>
    <n v="315.58"/>
    <n v="630.67999999999995"/>
    <n v="58.87"/>
    <n v="0"/>
    <n v="0"/>
    <n v="14448.93"/>
    <n v="15020.74"/>
    <n v="0"/>
    <n v="0"/>
    <n v="0"/>
    <n v="0"/>
    <n v="0"/>
  </r>
  <r>
    <s v="32-L04-024"/>
    <x v="4"/>
    <x v="278"/>
    <x v="99"/>
    <n v="184.05"/>
    <x v="4"/>
    <x v="0"/>
    <x v="2126"/>
    <s v="SU-LEGACY PARC G,H,I"/>
    <s v=" "/>
    <s v=" "/>
    <x v="4"/>
    <x v="278"/>
    <x v="99"/>
    <n v="316122"/>
    <n v="0"/>
    <s v=" "/>
    <s v=" "/>
    <n v="30100000"/>
    <n v="439.96"/>
    <n v="0"/>
    <n v="0"/>
    <n v="439.96"/>
    <n v="184.05"/>
    <n v="92.33"/>
    <n v="0"/>
    <n v="0"/>
    <n v="8580.4699999999993"/>
    <n v="8672.19"/>
    <n v="514.52"/>
    <n v="0"/>
    <n v="0"/>
    <n v="514.52"/>
    <n v="439.96"/>
    <n v="92.33"/>
    <n v="0"/>
    <n v="0"/>
    <n v="8140.51"/>
    <n v="8488.14"/>
    <n v="0"/>
    <n v="0"/>
    <n v="0"/>
    <n v="0"/>
    <n v="0"/>
  </r>
  <r>
    <s v="32-L04-025"/>
    <x v="4"/>
    <x v="278"/>
    <x v="100"/>
    <n v="205.72"/>
    <x v="4"/>
    <x v="0"/>
    <x v="2127"/>
    <s v="SU-TASH/WEST MEADOWS"/>
    <s v=" "/>
    <s v=" "/>
    <x v="4"/>
    <x v="278"/>
    <x v="100"/>
    <n v="316122"/>
    <n v="0"/>
    <s v=" "/>
    <s v=" "/>
    <n v="30100000"/>
    <n v="270.5"/>
    <n v="0"/>
    <n v="0"/>
    <n v="270.5"/>
    <n v="205.72"/>
    <n v="25.85"/>
    <n v="0"/>
    <n v="0"/>
    <n v="8368.94"/>
    <n v="8548.81"/>
    <n v="200.69"/>
    <n v="0"/>
    <n v="0"/>
    <n v="200.69"/>
    <n v="270.5"/>
    <n v="25.85"/>
    <n v="0"/>
    <n v="0"/>
    <n v="8098.44"/>
    <n v="8343.09"/>
    <n v="0"/>
    <n v="0"/>
    <n v="0"/>
    <n v="0"/>
    <n v="0"/>
  </r>
  <r>
    <s v="32-L04-026"/>
    <x v="4"/>
    <x v="278"/>
    <x v="101"/>
    <n v="462.49"/>
    <x v="4"/>
    <x v="0"/>
    <x v="2128"/>
    <s v="SU-ORCHARDS PAR 1*5 "/>
    <s v=" "/>
    <s v=" "/>
    <x v="4"/>
    <x v="278"/>
    <x v="101"/>
    <n v="316122"/>
    <n v="0"/>
    <s v=" "/>
    <s v=" "/>
    <n v="30100000"/>
    <n v="822.87"/>
    <n v="0"/>
    <n v="0"/>
    <n v="834.31"/>
    <n v="473.93"/>
    <n v="95.31"/>
    <n v="0"/>
    <n v="0"/>
    <n v="16710.57"/>
    <n v="17077.75"/>
    <n v="564.5"/>
    <n v="0"/>
    <n v="0"/>
    <n v="564.5"/>
    <n v="822.87"/>
    <n v="95.31"/>
    <n v="0"/>
    <n v="0"/>
    <n v="15876.26"/>
    <n v="16603.82"/>
    <n v="0"/>
    <n v="0"/>
    <n v="0"/>
    <n v="0"/>
    <n v="0"/>
  </r>
  <r>
    <s v="32-L04-027"/>
    <x v="4"/>
    <x v="278"/>
    <x v="102"/>
    <n v="757.32"/>
    <x v="4"/>
    <x v="0"/>
    <x v="2129"/>
    <s v="SU-RNCH GABRIELA2,3 "/>
    <s v=" "/>
    <s v=" "/>
    <x v="4"/>
    <x v="278"/>
    <x v="102"/>
    <n v="316122"/>
    <n v="0"/>
    <s v=" "/>
    <s v=" "/>
    <n v="30100000"/>
    <n v="1346.17"/>
    <n v="0"/>
    <n v="0"/>
    <n v="1346.17"/>
    <n v="757.32"/>
    <n v="336.8"/>
    <n v="0"/>
    <n v="0"/>
    <n v="32649.83"/>
    <n v="33070.35"/>
    <n v="808.88"/>
    <n v="0"/>
    <n v="0"/>
    <n v="808.88"/>
    <n v="1346.17"/>
    <n v="336.8"/>
    <n v="0"/>
    <n v="0"/>
    <n v="31303.66"/>
    <n v="32313.03"/>
    <n v="0"/>
    <n v="0"/>
    <n v="0"/>
    <n v="0"/>
    <n v="0"/>
  </r>
  <r>
    <s v="32-L04-028"/>
    <x v="4"/>
    <x v="278"/>
    <x v="103"/>
    <n v="94.91"/>
    <x v="4"/>
    <x v="0"/>
    <x v="2130"/>
    <s v="AZ BELL W RAN PCL 2 "/>
    <s v=" "/>
    <s v=" "/>
    <x v="4"/>
    <x v="278"/>
    <x v="103"/>
    <n v="316122"/>
    <n v="0"/>
    <s v=" "/>
    <s v=" "/>
    <n v="30100000"/>
    <n v="403.72"/>
    <n v="0"/>
    <n v="0"/>
    <n v="403.72"/>
    <n v="94.91"/>
    <n v="80.209999999999994"/>
    <n v="0"/>
    <n v="0"/>
    <n v="6162.58"/>
    <n v="6177.28"/>
    <n v="81.209999999999994"/>
    <n v="0"/>
    <n v="0"/>
    <n v="81.209999999999994"/>
    <n v="403.72"/>
    <n v="80.209999999999994"/>
    <n v="0"/>
    <n v="0"/>
    <n v="5758.86"/>
    <n v="6082.37"/>
    <n v="0"/>
    <n v="0"/>
    <n v="0"/>
    <n v="0"/>
    <n v="0"/>
  </r>
  <r>
    <s v="32-L04-029"/>
    <x v="4"/>
    <x v="278"/>
    <x v="104"/>
    <n v="21.36"/>
    <x v="4"/>
    <x v="0"/>
    <x v="2131"/>
    <s v="SU-SL AZ PARKE ROW  "/>
    <s v=" "/>
    <s v=" "/>
    <x v="4"/>
    <x v="278"/>
    <x v="104"/>
    <n v="316122"/>
    <n v="0"/>
    <s v=" "/>
    <s v=" "/>
    <n v="30100000"/>
    <n v="113.03"/>
    <n v="0"/>
    <n v="0"/>
    <n v="113.03"/>
    <n v="21.36"/>
    <n v="0.19"/>
    <n v="0"/>
    <n v="0"/>
    <n v="2084.15"/>
    <n v="2105.3200000000002"/>
    <n v="48.39"/>
    <n v="0"/>
    <n v="0"/>
    <n v="48.39"/>
    <n v="113.03"/>
    <n v="0.19"/>
    <n v="0"/>
    <n v="0"/>
    <n v="1971.12"/>
    <n v="2083.96"/>
    <n v="0"/>
    <n v="0"/>
    <n v="0"/>
    <n v="0"/>
    <n v="0"/>
  </r>
  <r>
    <s v="32-L04-030"/>
    <x v="4"/>
    <x v="278"/>
    <x v="1339"/>
    <n v="276.17"/>
    <x v="4"/>
    <x v="0"/>
    <x v="2132"/>
    <s v="AZ ROYAL RANCH UN 1 "/>
    <s v=" "/>
    <s v=" "/>
    <x v="4"/>
    <x v="278"/>
    <x v="1339"/>
    <n v="316122"/>
    <n v="0"/>
    <s v=" "/>
    <s v=" "/>
    <n v="30100000"/>
    <n v="519.11"/>
    <n v="0"/>
    <n v="0"/>
    <n v="519.11"/>
    <n v="276.17"/>
    <n v="99.69"/>
    <n v="0"/>
    <n v="0"/>
    <n v="11854.71"/>
    <n v="12031.19"/>
    <n v="426.25"/>
    <n v="0"/>
    <n v="0"/>
    <n v="426.25"/>
    <n v="519.11"/>
    <n v="99.69"/>
    <n v="0"/>
    <n v="0"/>
    <n v="11335.6"/>
    <n v="11755.02"/>
    <n v="0"/>
    <n v="0"/>
    <n v="0"/>
    <n v="0"/>
    <n v="0"/>
  </r>
  <r>
    <s v="32-L04-031"/>
    <x v="4"/>
    <x v="278"/>
    <x v="1340"/>
    <n v="667.56"/>
    <x v="4"/>
    <x v="0"/>
    <x v="2133"/>
    <s v="AZ SIERRA MONTANO   "/>
    <s v=" "/>
    <s v=" "/>
    <x v="4"/>
    <x v="278"/>
    <x v="1340"/>
    <n v="316122"/>
    <n v="0"/>
    <s v=" "/>
    <s v=" "/>
    <n v="30100000"/>
    <n v="1907.01"/>
    <n v="0"/>
    <n v="0"/>
    <n v="1907.01"/>
    <n v="667.56"/>
    <n v="330.09"/>
    <n v="0"/>
    <n v="0"/>
    <n v="31795.56"/>
    <n v="32133.03"/>
    <n v="1103.27"/>
    <n v="0"/>
    <n v="0"/>
    <n v="1103.27"/>
    <n v="1907.01"/>
    <n v="330.09"/>
    <n v="0"/>
    <n v="0"/>
    <n v="29888.55"/>
    <n v="31465.47"/>
    <n v="0"/>
    <n v="0"/>
    <n v="0"/>
    <n v="0"/>
    <n v="0"/>
  </r>
  <r>
    <s v="32-L04-032"/>
    <x v="4"/>
    <x v="278"/>
    <x v="1341"/>
    <n v="1026.48"/>
    <x v="4"/>
    <x v="0"/>
    <x v="2134"/>
    <s v="AZ SURPRISE FM SPH1B"/>
    <s v=" "/>
    <s v=" "/>
    <x v="4"/>
    <x v="278"/>
    <x v="1341"/>
    <n v="316122"/>
    <n v="0"/>
    <s v=" "/>
    <s v=" "/>
    <n v="30100000"/>
    <n v="1672.19"/>
    <n v="0"/>
    <n v="0"/>
    <n v="1672.19"/>
    <n v="1026.48"/>
    <n v="470.77"/>
    <n v="0"/>
    <n v="0"/>
    <n v="34591.72"/>
    <n v="35147.43"/>
    <n v="1514.42"/>
    <n v="0"/>
    <n v="0"/>
    <n v="1514.42"/>
    <n v="1672.19"/>
    <n v="470.77"/>
    <n v="0"/>
    <n v="0"/>
    <n v="32919.53"/>
    <n v="34120.949999999997"/>
    <n v="0"/>
    <n v="0"/>
    <n v="0"/>
    <n v="0"/>
    <n v="0"/>
  </r>
  <r>
    <s v="32-L04-033"/>
    <x v="4"/>
    <x v="278"/>
    <x v="1342"/>
    <n v="143.27000000000001"/>
    <x v="4"/>
    <x v="0"/>
    <x v="2135"/>
    <s v="SU-SL LEGACY E F&amp;J  "/>
    <s v=" "/>
    <s v=" "/>
    <x v="4"/>
    <x v="278"/>
    <x v="1342"/>
    <n v="316122"/>
    <n v="0"/>
    <s v=" "/>
    <s v=" "/>
    <n v="30100000"/>
    <n v="278.14999999999998"/>
    <n v="0"/>
    <n v="0"/>
    <n v="278.14999999999998"/>
    <n v="143.27000000000001"/>
    <n v="15.48"/>
    <n v="0"/>
    <n v="0"/>
    <n v="6214.03"/>
    <n v="6341.82"/>
    <n v="174.43"/>
    <n v="0"/>
    <n v="0"/>
    <n v="174.43"/>
    <n v="278.14999999999998"/>
    <n v="15.48"/>
    <n v="0"/>
    <n v="0"/>
    <n v="5935.88"/>
    <n v="6198.55"/>
    <n v="0"/>
    <n v="0"/>
    <n v="0"/>
    <n v="0"/>
    <n v="0"/>
  </r>
  <r>
    <s v="32-L04-034"/>
    <x v="4"/>
    <x v="278"/>
    <x v="1343"/>
    <n v="579.89"/>
    <x v="4"/>
    <x v="0"/>
    <x v="2136"/>
    <s v="SURPRISE FARM PH1A  "/>
    <s v=" "/>
    <s v=" "/>
    <x v="4"/>
    <x v="278"/>
    <x v="1343"/>
    <n v="316122"/>
    <n v="0"/>
    <s v=" "/>
    <s v=" "/>
    <n v="30100000"/>
    <n v="1140.03"/>
    <n v="0"/>
    <n v="0"/>
    <n v="1140.03"/>
    <n v="579.89"/>
    <n v="239.73"/>
    <n v="0"/>
    <n v="0"/>
    <n v="23206.34"/>
    <n v="23546.5"/>
    <n v="486"/>
    <n v="0"/>
    <n v="0"/>
    <n v="486"/>
    <n v="1140.03"/>
    <n v="239.73"/>
    <n v="0"/>
    <n v="0"/>
    <n v="22066.31"/>
    <n v="22966.61"/>
    <n v="0"/>
    <n v="0"/>
    <n v="0"/>
    <n v="0"/>
    <n v="0"/>
  </r>
  <r>
    <s v="32-L04-035"/>
    <x v="4"/>
    <x v="278"/>
    <x v="1344"/>
    <n v="689.52"/>
    <x v="4"/>
    <x v="0"/>
    <x v="2137"/>
    <s v="SIERRA MONTANA PH 2 "/>
    <s v=" "/>
    <s v=" "/>
    <x v="4"/>
    <x v="278"/>
    <x v="1344"/>
    <n v="316122"/>
    <n v="0"/>
    <s v=" "/>
    <s v=" "/>
    <n v="30100000"/>
    <n v="1312.39"/>
    <n v="0"/>
    <n v="0"/>
    <n v="1312.39"/>
    <n v="689.52"/>
    <n v="277.33"/>
    <n v="0"/>
    <n v="0"/>
    <n v="21938.09"/>
    <n v="22350.28"/>
    <n v="639.26"/>
    <n v="0"/>
    <n v="0"/>
    <n v="639.26"/>
    <n v="1312.39"/>
    <n v="277.33"/>
    <n v="0"/>
    <n v="0"/>
    <n v="20625.7"/>
    <n v="21660.76"/>
    <n v="0"/>
    <n v="0"/>
    <n v="0"/>
    <n v="0"/>
    <n v="0"/>
  </r>
  <r>
    <s v="32-L04-036"/>
    <x v="4"/>
    <x v="278"/>
    <x v="1345"/>
    <n v="717.36"/>
    <x v="4"/>
    <x v="0"/>
    <x v="2138"/>
    <s v="LITCHFIELD MANOR SLD"/>
    <s v=" "/>
    <s v=" "/>
    <x v="4"/>
    <x v="278"/>
    <x v="1345"/>
    <n v="316122"/>
    <n v="0"/>
    <s v=" "/>
    <s v=" "/>
    <n v="30100000"/>
    <n v="1443.92"/>
    <n v="0"/>
    <n v="0"/>
    <n v="1443.92"/>
    <n v="717.36"/>
    <n v="181.52"/>
    <n v="0"/>
    <n v="0"/>
    <n v="29899.01"/>
    <n v="30434.85"/>
    <n v="858.45"/>
    <n v="0"/>
    <n v="0"/>
    <n v="858.45"/>
    <n v="1443.92"/>
    <n v="181.52"/>
    <n v="0"/>
    <n v="0"/>
    <n v="28455.09"/>
    <n v="29717.49"/>
    <n v="0"/>
    <n v="0"/>
    <n v="0"/>
    <n v="0"/>
    <n v="0"/>
  </r>
  <r>
    <s v="32-L04-037"/>
    <x v="4"/>
    <x v="278"/>
    <x v="1346"/>
    <n v="420.12"/>
    <x v="4"/>
    <x v="0"/>
    <x v="2139"/>
    <s v="DESERT OASIS SLID 1 "/>
    <s v=" "/>
    <s v=" "/>
    <x v="4"/>
    <x v="278"/>
    <x v="1346"/>
    <n v="316122"/>
    <n v="0"/>
    <s v=" "/>
    <s v=" "/>
    <n v="30100000"/>
    <n v="720.86"/>
    <n v="0"/>
    <n v="0"/>
    <n v="720.86"/>
    <n v="420.12"/>
    <n v="165.86"/>
    <n v="0"/>
    <n v="0"/>
    <n v="12357.66"/>
    <n v="12611.92"/>
    <n v="355.31"/>
    <n v="0"/>
    <n v="0"/>
    <n v="355.31"/>
    <n v="720.86"/>
    <n v="165.86"/>
    <n v="0"/>
    <n v="0"/>
    <n v="11636.8"/>
    <n v="12191.8"/>
    <n v="0"/>
    <n v="0"/>
    <n v="0"/>
    <n v="0"/>
    <n v="0"/>
  </r>
  <r>
    <s v="32-L04-038"/>
    <x v="4"/>
    <x v="278"/>
    <x v="1347"/>
    <n v="147.85"/>
    <x v="4"/>
    <x v="0"/>
    <x v="2140"/>
    <s v="SIERRA MONTANA PCL12"/>
    <s v=" "/>
    <s v=" "/>
    <x v="4"/>
    <x v="278"/>
    <x v="1347"/>
    <n v="316122"/>
    <n v="0"/>
    <s v=" "/>
    <s v=" "/>
    <n v="30100000"/>
    <n v="425.51"/>
    <n v="0"/>
    <n v="0"/>
    <n v="425.51"/>
    <n v="147.85"/>
    <n v="0.38"/>
    <n v="0"/>
    <n v="0"/>
    <n v="4770.6499999999996"/>
    <n v="4918.12"/>
    <n v="114.11"/>
    <n v="0"/>
    <n v="0"/>
    <n v="114.11"/>
    <n v="425.51"/>
    <n v="0.38"/>
    <n v="0"/>
    <n v="0"/>
    <n v="4345.1400000000003"/>
    <n v="4770.2700000000004"/>
    <n v="0"/>
    <n v="0"/>
    <n v="0"/>
    <n v="0"/>
    <n v="0"/>
  </r>
  <r>
    <s v="32-L04-039"/>
    <x v="4"/>
    <x v="278"/>
    <x v="1348"/>
    <n v="285.02999999999997"/>
    <x v="4"/>
    <x v="0"/>
    <x v="2141"/>
    <s v="COTTON GIN SLID     "/>
    <s v=" "/>
    <s v=" "/>
    <x v="4"/>
    <x v="278"/>
    <x v="1348"/>
    <n v="316122"/>
    <n v="0"/>
    <s v=" "/>
    <s v=" "/>
    <n v="30100000"/>
    <n v="803.78"/>
    <n v="0"/>
    <n v="0"/>
    <n v="803.78"/>
    <n v="285.02999999999997"/>
    <n v="147"/>
    <n v="0"/>
    <n v="0"/>
    <n v="13178.74"/>
    <n v="13316.77"/>
    <n v="342.54"/>
    <n v="0"/>
    <n v="0"/>
    <n v="342.54"/>
    <n v="803.78"/>
    <n v="147"/>
    <n v="0"/>
    <n v="0"/>
    <n v="12374.96"/>
    <n v="13031.74"/>
    <n v="0"/>
    <n v="0"/>
    <n v="0"/>
    <n v="0"/>
    <n v="0"/>
  </r>
  <r>
    <s v="32-L04-040"/>
    <x v="4"/>
    <x v="278"/>
    <x v="1349"/>
    <n v="655.53"/>
    <x v="4"/>
    <x v="0"/>
    <x v="2142"/>
    <s v="MARLEY PARK PH 1    "/>
    <s v=" "/>
    <s v=" "/>
    <x v="4"/>
    <x v="278"/>
    <x v="1349"/>
    <n v="316122"/>
    <n v="0"/>
    <s v=" "/>
    <s v=" "/>
    <n v="30100000"/>
    <n v="840.14"/>
    <n v="0"/>
    <n v="0"/>
    <n v="840.14"/>
    <n v="655.53"/>
    <n v="118.21"/>
    <n v="0"/>
    <n v="0"/>
    <n v="16661.95"/>
    <n v="17199.27"/>
    <n v="606.17999999999995"/>
    <n v="0"/>
    <n v="0"/>
    <n v="606.17999999999995"/>
    <n v="840.14"/>
    <n v="118.21"/>
    <n v="0"/>
    <n v="0"/>
    <n v="15821.81"/>
    <n v="16543.740000000002"/>
    <n v="0"/>
    <n v="0"/>
    <n v="0"/>
    <n v="0"/>
    <n v="0"/>
  </r>
  <r>
    <s v="32-L04-041"/>
    <x v="4"/>
    <x v="278"/>
    <x v="1350"/>
    <n v="76.37"/>
    <x v="4"/>
    <x v="0"/>
    <x v="2143"/>
    <s v="SUMMERFIELD @ LITCHF"/>
    <s v=" "/>
    <s v=" "/>
    <x v="4"/>
    <x v="278"/>
    <x v="1350"/>
    <n v="316122"/>
    <n v="0"/>
    <s v=" "/>
    <s v=" "/>
    <n v="30100000"/>
    <n v="225.5"/>
    <n v="0"/>
    <n v="0"/>
    <n v="225.5"/>
    <n v="76.37"/>
    <n v="17.34"/>
    <n v="0"/>
    <n v="0"/>
    <n v="3385.92"/>
    <n v="3444.95"/>
    <n v="75.849999999999994"/>
    <n v="0"/>
    <n v="0"/>
    <n v="75.849999999999994"/>
    <n v="225.5"/>
    <n v="17.34"/>
    <n v="0"/>
    <n v="0"/>
    <n v="3160.42"/>
    <n v="3368.58"/>
    <n v="0"/>
    <n v="0"/>
    <n v="0"/>
    <n v="0"/>
    <n v="0"/>
  </r>
  <r>
    <s v="32-L04-042"/>
    <x v="4"/>
    <x v="278"/>
    <x v="1351"/>
    <n v="670.48"/>
    <x v="4"/>
    <x v="0"/>
    <x v="2144"/>
    <s v="AZGREER RANCH SOUTH "/>
    <s v=" "/>
    <s v=" "/>
    <x v="4"/>
    <x v="278"/>
    <x v="1351"/>
    <n v="316122"/>
    <n v="0"/>
    <s v=" "/>
    <s v=" "/>
    <n v="30100000"/>
    <n v="1631.99"/>
    <n v="0"/>
    <n v="0"/>
    <n v="1631.99"/>
    <n v="670.48"/>
    <n v="197.92"/>
    <n v="0"/>
    <n v="0"/>
    <n v="23767.91"/>
    <n v="24240.47"/>
    <n v="468.76"/>
    <n v="0"/>
    <n v="0"/>
    <n v="468.76"/>
    <n v="1631.99"/>
    <n v="197.92"/>
    <n v="0"/>
    <n v="0"/>
    <n v="22135.919999999998"/>
    <n v="23569.99"/>
    <n v="0"/>
    <n v="0"/>
    <n v="0"/>
    <n v="0"/>
    <n v="0"/>
  </r>
  <r>
    <s v="32-L04-043"/>
    <x v="4"/>
    <x v="278"/>
    <x v="1352"/>
    <n v="785.75"/>
    <x v="4"/>
    <x v="0"/>
    <x v="2145"/>
    <s v="AZ SIERRA VERDE PH 1"/>
    <s v=" "/>
    <s v=" "/>
    <x v="4"/>
    <x v="278"/>
    <x v="1352"/>
    <n v="316122"/>
    <n v="0"/>
    <s v=" "/>
    <s v=" "/>
    <n v="30100000"/>
    <n v="998.09"/>
    <n v="0"/>
    <n v="0"/>
    <n v="998.09"/>
    <n v="785.75"/>
    <n v="190.1"/>
    <n v="0"/>
    <n v="0"/>
    <n v="20273.37"/>
    <n v="20869.02"/>
    <n v="539.05999999999995"/>
    <n v="0"/>
    <n v="0"/>
    <n v="539.05999999999995"/>
    <n v="998.09"/>
    <n v="190.1"/>
    <n v="0"/>
    <n v="0"/>
    <n v="19275.28"/>
    <n v="20083.27"/>
    <n v="0"/>
    <n v="0"/>
    <n v="0"/>
    <n v="0"/>
    <n v="0"/>
  </r>
  <r>
    <s v="32-L04-044"/>
    <x v="4"/>
    <x v="278"/>
    <x v="1353"/>
    <n v="857.78"/>
    <x v="4"/>
    <x v="0"/>
    <x v="2146"/>
    <s v="SURPRISE FARMS PH 2 "/>
    <s v=" "/>
    <s v=" "/>
    <x v="4"/>
    <x v="278"/>
    <x v="1353"/>
    <n v="316122"/>
    <n v="0"/>
    <s v=" "/>
    <s v=" "/>
    <n v="30100000"/>
    <n v="1480.38"/>
    <n v="0"/>
    <n v="0"/>
    <n v="1480.38"/>
    <n v="857.78"/>
    <n v="168"/>
    <n v="0"/>
    <n v="0"/>
    <n v="24882.76"/>
    <n v="25572.54"/>
    <n v="709.14"/>
    <n v="0"/>
    <n v="0"/>
    <n v="709.14"/>
    <n v="1480.38"/>
    <n v="168"/>
    <n v="0"/>
    <n v="0"/>
    <n v="23402.38"/>
    <n v="24714.76"/>
    <n v="0"/>
    <n v="0"/>
    <n v="0"/>
    <n v="0"/>
    <n v="0"/>
  </r>
  <r>
    <s v="32-L04-045"/>
    <x v="4"/>
    <x v="278"/>
    <x v="1354"/>
    <n v="59.46"/>
    <x v="4"/>
    <x v="0"/>
    <x v="2147"/>
    <s v="SU RANCHO GBRELA 2  "/>
    <s v=" "/>
    <s v=" "/>
    <x v="4"/>
    <x v="278"/>
    <x v="1354"/>
    <n v="316122"/>
    <n v="0"/>
    <s v=" "/>
    <s v=" "/>
    <n v="30100000"/>
    <n v="81.459999999999994"/>
    <n v="0"/>
    <n v="0"/>
    <n v="81.459999999999994"/>
    <n v="59.46"/>
    <n v="0"/>
    <n v="0"/>
    <n v="0"/>
    <n v="2084.41"/>
    <n v="2143.87"/>
    <n v="72.19"/>
    <n v="0"/>
    <n v="0"/>
    <n v="72.19"/>
    <n v="81.459999999999994"/>
    <n v="0"/>
    <n v="0"/>
    <n v="0"/>
    <n v="2002.95"/>
    <n v="2084.41"/>
    <n v="0"/>
    <n v="0"/>
    <n v="0"/>
    <n v="0"/>
    <n v="0"/>
  </r>
  <r>
    <s v="32-L04-046"/>
    <x v="4"/>
    <x v="278"/>
    <x v="1355"/>
    <n v="446.64"/>
    <x v="4"/>
    <x v="0"/>
    <x v="2148"/>
    <s v="SU AZ VERAMONTE     "/>
    <s v=" "/>
    <s v=" "/>
    <x v="4"/>
    <x v="278"/>
    <x v="1355"/>
    <n v="316122"/>
    <n v="0"/>
    <s v=" "/>
    <s v=" "/>
    <n v="30100000"/>
    <n v="406.35"/>
    <n v="0"/>
    <n v="0"/>
    <n v="406.35"/>
    <n v="446.64"/>
    <n v="182.35"/>
    <n v="0"/>
    <n v="0"/>
    <n v="13985.12"/>
    <n v="14249.41"/>
    <n v="376.25"/>
    <n v="0"/>
    <n v="0"/>
    <n v="376.25"/>
    <n v="406.35"/>
    <n v="182.35"/>
    <n v="0"/>
    <n v="0"/>
    <n v="13578.77"/>
    <n v="13802.77"/>
    <n v="0"/>
    <n v="0"/>
    <n v="0"/>
    <n v="0"/>
    <n v="0"/>
  </r>
  <r>
    <s v="32-L04-047"/>
    <x v="4"/>
    <x v="278"/>
    <x v="1356"/>
    <n v="325.83"/>
    <x v="4"/>
    <x v="0"/>
    <x v="2149"/>
    <s v="SU AZ BELL POINTE 1 "/>
    <s v=" "/>
    <s v=" "/>
    <x v="4"/>
    <x v="278"/>
    <x v="1356"/>
    <n v="316122"/>
    <n v="0"/>
    <s v=" "/>
    <s v=" "/>
    <n v="30100000"/>
    <n v="718.55"/>
    <n v="0"/>
    <n v="0"/>
    <n v="718.55"/>
    <n v="325.83"/>
    <n v="105.45"/>
    <n v="0"/>
    <n v="0"/>
    <n v="12563.93"/>
    <n v="12784.31"/>
    <n v="441.65"/>
    <n v="0"/>
    <n v="0"/>
    <n v="441.65"/>
    <n v="718.55"/>
    <n v="105.45"/>
    <n v="0"/>
    <n v="0"/>
    <n v="11845.38"/>
    <n v="12458.48"/>
    <n v="0"/>
    <n v="0"/>
    <n v="0"/>
    <n v="0"/>
    <n v="0"/>
  </r>
  <r>
    <s v="32-L04-048"/>
    <x v="4"/>
    <x v="278"/>
    <x v="1357"/>
    <n v="135.44"/>
    <x v="4"/>
    <x v="0"/>
    <x v="2150"/>
    <s v="SU AZ BELL W RNCH   "/>
    <s v=" "/>
    <s v=" "/>
    <x v="4"/>
    <x v="278"/>
    <x v="1357"/>
    <n v="316122"/>
    <n v="0"/>
    <s v=" "/>
    <s v=" "/>
    <n v="30100000"/>
    <n v="345.6"/>
    <n v="0"/>
    <n v="0"/>
    <n v="345.6"/>
    <n v="135.44"/>
    <n v="70.599999999999994"/>
    <n v="0"/>
    <n v="0"/>
    <n v="6192.97"/>
    <n v="6257.81"/>
    <n v="169.32"/>
    <n v="0"/>
    <n v="0"/>
    <n v="169.32"/>
    <n v="345.6"/>
    <n v="70.599999999999994"/>
    <n v="0"/>
    <n v="0"/>
    <n v="5847.37"/>
    <n v="6122.37"/>
    <n v="0"/>
    <n v="0"/>
    <n v="0"/>
    <n v="0"/>
    <n v="0"/>
  </r>
  <r>
    <s v="32-L04-049"/>
    <x v="4"/>
    <x v="278"/>
    <x v="1358"/>
    <n v="360.75"/>
    <x v="4"/>
    <x v="0"/>
    <x v="2151"/>
    <s v="SU AZ KENLY FARMS   "/>
    <s v=" "/>
    <s v=" "/>
    <x v="4"/>
    <x v="278"/>
    <x v="1358"/>
    <n v="316122"/>
    <n v="0"/>
    <s v=" "/>
    <s v=" "/>
    <n v="30100000"/>
    <n v="291.55"/>
    <n v="0"/>
    <n v="0"/>
    <n v="291.55"/>
    <n v="360.75"/>
    <n v="172.78"/>
    <n v="0"/>
    <n v="0"/>
    <n v="6369.6"/>
    <n v="6557.57"/>
    <n v="158.38"/>
    <n v="0"/>
    <n v="0"/>
    <n v="158.38"/>
    <n v="291.55"/>
    <n v="172.78"/>
    <n v="0"/>
    <n v="0"/>
    <n v="6078.05"/>
    <n v="6196.82"/>
    <n v="0"/>
    <n v="0"/>
    <n v="0"/>
    <n v="0"/>
    <n v="0"/>
  </r>
  <r>
    <s v="32-L04-050"/>
    <x v="4"/>
    <x v="278"/>
    <x v="1359"/>
    <n v="156.06"/>
    <x v="4"/>
    <x v="0"/>
    <x v="2152"/>
    <s v="SU MARLEY PK 1,7 &amp; 8"/>
    <s v=" "/>
    <s v=" "/>
    <x v="4"/>
    <x v="278"/>
    <x v="1359"/>
    <n v="316122"/>
    <n v="0"/>
    <s v=" "/>
    <s v=" "/>
    <n v="30100000"/>
    <n v="336.98"/>
    <n v="0"/>
    <n v="0"/>
    <n v="336.98"/>
    <n v="156.06"/>
    <n v="0.46"/>
    <n v="0"/>
    <n v="0"/>
    <n v="6202.42"/>
    <n v="6358.02"/>
    <n v="229.67"/>
    <n v="0"/>
    <n v="0"/>
    <n v="229.67"/>
    <n v="336.98"/>
    <n v="0.46"/>
    <n v="0"/>
    <n v="0"/>
    <n v="5865.44"/>
    <n v="6201.96"/>
    <n v="0"/>
    <n v="0"/>
    <n v="0"/>
    <n v="0"/>
    <n v="0"/>
  </r>
  <r>
    <s v="32-L04-051"/>
    <x v="4"/>
    <x v="278"/>
    <x v="114"/>
    <n v="98.81"/>
    <x v="4"/>
    <x v="0"/>
    <x v="2153"/>
    <s v="SU ROYAL RNCH UN2   "/>
    <s v=" "/>
    <s v=" "/>
    <x v="4"/>
    <x v="278"/>
    <x v="114"/>
    <n v="316122"/>
    <n v="0"/>
    <s v=" "/>
    <s v=" "/>
    <n v="30100000"/>
    <n v="248.85"/>
    <n v="0"/>
    <n v="0"/>
    <n v="248.85"/>
    <n v="98.81"/>
    <n v="0"/>
    <n v="0"/>
    <n v="0"/>
    <n v="7303.13"/>
    <n v="7401.94"/>
    <n v="183.15"/>
    <n v="0"/>
    <n v="0"/>
    <n v="183.15"/>
    <n v="248.85"/>
    <n v="0"/>
    <n v="0"/>
    <n v="0"/>
    <n v="7054.28"/>
    <n v="7303.13"/>
    <n v="0"/>
    <n v="0"/>
    <n v="0"/>
    <n v="0"/>
    <n v="0"/>
  </r>
  <r>
    <s v="32-L04-052"/>
    <x v="4"/>
    <x v="278"/>
    <x v="115"/>
    <n v="40.71"/>
    <x v="4"/>
    <x v="0"/>
    <x v="2154"/>
    <s v="SU SIERRA VISTA 4   "/>
    <s v=" "/>
    <s v=" "/>
    <x v="4"/>
    <x v="278"/>
    <x v="115"/>
    <n v="316122"/>
    <n v="0"/>
    <s v=" "/>
    <s v=" "/>
    <n v="30100000"/>
    <n v="124.96"/>
    <n v="0"/>
    <n v="0"/>
    <n v="124.96"/>
    <n v="40.71"/>
    <n v="28.89"/>
    <n v="0"/>
    <n v="0"/>
    <n v="2397.1"/>
    <n v="2408.92"/>
    <n v="65.010000000000005"/>
    <n v="0"/>
    <n v="0"/>
    <n v="65.010000000000005"/>
    <n v="124.96"/>
    <n v="28.89"/>
    <n v="0"/>
    <n v="0"/>
    <n v="2272.14"/>
    <n v="2368.21"/>
    <n v="0"/>
    <n v="0"/>
    <n v="0"/>
    <n v="0"/>
    <n v="0"/>
  </r>
  <r>
    <s v="32-L04-053"/>
    <x v="4"/>
    <x v="278"/>
    <x v="116"/>
    <n v="745.01"/>
    <x v="4"/>
    <x v="0"/>
    <x v="2155"/>
    <s v="SU_AZ SURPRISE FARMS"/>
    <s v=" "/>
    <s v=" "/>
    <x v="4"/>
    <x v="278"/>
    <x v="116"/>
    <n v="316122"/>
    <n v="0"/>
    <s v=" "/>
    <s v=" "/>
    <n v="30100000"/>
    <n v="1123.6099999999999"/>
    <n v="0"/>
    <n v="0"/>
    <n v="1123.6099999999999"/>
    <n v="745.01"/>
    <n v="122.52"/>
    <n v="0"/>
    <n v="0"/>
    <n v="21798.34"/>
    <n v="22420.83"/>
    <n v="616.66"/>
    <n v="0"/>
    <n v="0"/>
    <n v="616.66"/>
    <n v="1123.6099999999999"/>
    <n v="122.52"/>
    <n v="0"/>
    <n v="0"/>
    <n v="20674.73"/>
    <n v="21675.82"/>
    <n v="0"/>
    <n v="0"/>
    <n v="0"/>
    <n v="0"/>
    <n v="0"/>
  </r>
  <r>
    <s v="32-L04-054"/>
    <x v="4"/>
    <x v="278"/>
    <x v="117"/>
    <n v="0"/>
    <x v="4"/>
    <x v="0"/>
    <x v="2156"/>
    <s v="SU_AZ CITY @ PH 1   "/>
    <s v=" "/>
    <s v=" "/>
    <x v="4"/>
    <x v="278"/>
    <x v="117"/>
    <n v="316122"/>
    <n v="0"/>
    <s v=" "/>
    <s v=" "/>
    <n v="30100000"/>
    <n v="831.19"/>
    <n v="0"/>
    <n v="0"/>
    <n v="831.19"/>
    <n v="0"/>
    <n v="0"/>
    <n v="0"/>
    <n v="0"/>
    <n v="6653.71"/>
    <n v="6653.71"/>
    <n v="0"/>
    <n v="0"/>
    <n v="0"/>
    <n v="0"/>
    <n v="831.19"/>
    <n v="0"/>
    <n v="0"/>
    <n v="0"/>
    <n v="5822.52"/>
    <n v="6653.71"/>
    <n v="0"/>
    <n v="0"/>
    <n v="0"/>
    <n v="0"/>
    <n v="0"/>
  </r>
  <r>
    <s v="32-L04-055"/>
    <x v="4"/>
    <x v="278"/>
    <x v="118"/>
    <n v="146.44999999999999"/>
    <x v="4"/>
    <x v="0"/>
    <x v="2157"/>
    <s v="SU_AZ RNCHO GBRLA   "/>
    <s v=" "/>
    <s v=" "/>
    <x v="4"/>
    <x v="278"/>
    <x v="118"/>
    <n v="316122"/>
    <n v="0"/>
    <s v=" "/>
    <s v=" "/>
    <n v="30100000"/>
    <n v="113.62"/>
    <n v="0"/>
    <n v="0"/>
    <n v="113.62"/>
    <n v="146.44999999999999"/>
    <n v="39.49"/>
    <n v="0"/>
    <n v="0"/>
    <n v="2169.19"/>
    <n v="2276.15"/>
    <n v="153.6"/>
    <n v="0"/>
    <n v="0"/>
    <n v="153.6"/>
    <n v="113.62"/>
    <n v="39.49"/>
    <n v="0"/>
    <n v="0"/>
    <n v="2055.5700000000002"/>
    <n v="2129.6999999999998"/>
    <n v="0"/>
    <n v="0"/>
    <n v="0"/>
    <n v="0"/>
    <n v="0"/>
  </r>
  <r>
    <s v="32-L04-056"/>
    <x v="4"/>
    <x v="278"/>
    <x v="119"/>
    <n v="629.76"/>
    <x v="4"/>
    <x v="0"/>
    <x v="2158"/>
    <s v="SU_AZ ROYAL RANCH 2 "/>
    <s v=" "/>
    <s v=" "/>
    <x v="4"/>
    <x v="278"/>
    <x v="119"/>
    <n v="316122"/>
    <n v="0"/>
    <s v=" "/>
    <s v=" "/>
    <n v="30100000"/>
    <n v="1016.2"/>
    <n v="0"/>
    <n v="0"/>
    <n v="1016.2"/>
    <n v="629.76"/>
    <n v="183.32"/>
    <n v="0"/>
    <n v="0"/>
    <n v="20718.419999999998"/>
    <n v="21164.86"/>
    <n v="658.47"/>
    <n v="0"/>
    <n v="0"/>
    <n v="658.47"/>
    <n v="1016.2"/>
    <n v="183.32"/>
    <n v="0"/>
    <n v="0"/>
    <n v="19702.22"/>
    <n v="20535.099999999999"/>
    <n v="0"/>
    <n v="0"/>
    <n v="0"/>
    <n v="0"/>
    <n v="0"/>
  </r>
  <r>
    <s v="32-L04-057"/>
    <x v="4"/>
    <x v="278"/>
    <x v="1360"/>
    <n v="0"/>
    <x v="4"/>
    <x v="0"/>
    <x v="2159"/>
    <s v="SU_AZ ROYAL RNCH 2-P"/>
    <s v=" "/>
    <s v=" "/>
    <x v="4"/>
    <x v="278"/>
    <x v="1360"/>
    <n v="316122"/>
    <n v="0"/>
    <s v=" "/>
    <s v=" "/>
    <n v="30100000"/>
    <n v="0"/>
    <n v="0"/>
    <n v="0"/>
    <n v="0"/>
    <n v="0"/>
    <n v="0.76"/>
    <n v="0"/>
    <n v="0"/>
    <n v="1.57"/>
    <n v="0.81"/>
    <n v="0"/>
    <n v="0"/>
    <n v="0"/>
    <n v="0"/>
    <n v="0"/>
    <n v="0.76"/>
    <n v="0"/>
    <n v="0"/>
    <n v="1.57"/>
    <n v="0.81"/>
    <n v="0"/>
    <n v="0"/>
    <n v="0"/>
    <n v="0"/>
    <n v="0"/>
  </r>
  <r>
    <s v="32-L04-058"/>
    <x v="4"/>
    <x v="278"/>
    <x v="120"/>
    <n v="676.04"/>
    <x v="4"/>
    <x v="0"/>
    <x v="2160"/>
    <s v="SU-AZ DESERT OASIS  "/>
    <s v=" "/>
    <s v=" "/>
    <x v="4"/>
    <x v="278"/>
    <x v="120"/>
    <n v="316122"/>
    <n v="0"/>
    <s v=" "/>
    <s v=" "/>
    <n v="30100000"/>
    <n v="648.29999999999995"/>
    <n v="0"/>
    <n v="0"/>
    <n v="648.29999999999995"/>
    <n v="676.04"/>
    <n v="212.52"/>
    <n v="0"/>
    <n v="0"/>
    <n v="16625.29"/>
    <n v="17088.810000000001"/>
    <n v="518.14"/>
    <n v="0"/>
    <n v="0"/>
    <n v="518.14"/>
    <n v="648.29999999999995"/>
    <n v="212.52"/>
    <n v="0"/>
    <n v="0"/>
    <n v="15976.99"/>
    <n v="16412.77"/>
    <n v="0"/>
    <n v="0"/>
    <n v="0"/>
    <n v="0"/>
    <n v="0"/>
  </r>
  <r>
    <s v="32-L04-059"/>
    <x v="4"/>
    <x v="278"/>
    <x v="1361"/>
    <n v="643.82000000000005"/>
    <x v="4"/>
    <x v="0"/>
    <x v="2161"/>
    <s v="SU-AZ MARLEY PARK 2 "/>
    <s v=" "/>
    <s v=" "/>
    <x v="4"/>
    <x v="278"/>
    <x v="1361"/>
    <n v="316122"/>
    <n v="0"/>
    <s v=" "/>
    <s v=" "/>
    <n v="30100000"/>
    <n v="221.51"/>
    <n v="0"/>
    <n v="0"/>
    <n v="221.51"/>
    <n v="643.82000000000005"/>
    <n v="255.96"/>
    <n v="0"/>
    <n v="0"/>
    <n v="8684.09"/>
    <n v="9071.9500000000007"/>
    <n v="144.37"/>
    <n v="0"/>
    <n v="0"/>
    <n v="144.37"/>
    <n v="221.51"/>
    <n v="255.96"/>
    <n v="0"/>
    <n v="0"/>
    <n v="8462.58"/>
    <n v="8428.1299999999992"/>
    <n v="0"/>
    <n v="0"/>
    <n v="0"/>
    <n v="0"/>
    <n v="0"/>
  </r>
  <r>
    <s v="32-L04-060"/>
    <x v="4"/>
    <x v="278"/>
    <x v="1362"/>
    <n v="399.85"/>
    <x v="4"/>
    <x v="0"/>
    <x v="2162"/>
    <s v="SU MARLEY PARK 1 5/6"/>
    <s v=" "/>
    <s v=" "/>
    <x v="4"/>
    <x v="278"/>
    <x v="1362"/>
    <n v="316122"/>
    <n v="0"/>
    <s v=" "/>
    <s v=" "/>
    <n v="30100000"/>
    <n v="621.28"/>
    <n v="0"/>
    <n v="0"/>
    <n v="621.28"/>
    <n v="399.85"/>
    <n v="52.87"/>
    <n v="0"/>
    <n v="0"/>
    <n v="9844.66"/>
    <n v="10191.64"/>
    <n v="425.11"/>
    <n v="0"/>
    <n v="0"/>
    <n v="425.11"/>
    <n v="621.28"/>
    <n v="52.87"/>
    <n v="0"/>
    <n v="0"/>
    <n v="9223.3799999999992"/>
    <n v="9791.7900000000009"/>
    <n v="0"/>
    <n v="0"/>
    <n v="0"/>
    <n v="0"/>
    <n v="0"/>
  </r>
  <r>
    <s v="32-L04-061"/>
    <x v="4"/>
    <x v="278"/>
    <x v="1363"/>
    <n v="40.67"/>
    <x v="4"/>
    <x v="0"/>
    <x v="2163"/>
    <s v="SU AZ GREER RANCH 2 "/>
    <s v=" "/>
    <s v=" "/>
    <x v="4"/>
    <x v="278"/>
    <x v="1363"/>
    <n v="316122"/>
    <n v="0"/>
    <s v=" "/>
    <s v=" "/>
    <n v="30100000"/>
    <n v="235.54"/>
    <n v="0"/>
    <n v="0"/>
    <n v="235.54"/>
    <n v="40.67"/>
    <n v="0"/>
    <n v="0"/>
    <n v="0"/>
    <n v="3650.74"/>
    <n v="3691.41"/>
    <n v="59.55"/>
    <n v="0"/>
    <n v="0"/>
    <n v="59.55"/>
    <n v="235.54"/>
    <n v="0"/>
    <n v="0"/>
    <n v="0"/>
    <n v="3415.2"/>
    <n v="3650.74"/>
    <n v="0"/>
    <n v="0"/>
    <n v="0"/>
    <n v="0"/>
    <n v="0"/>
  </r>
  <r>
    <s v="32-L04-062"/>
    <x v="4"/>
    <x v="278"/>
    <x v="1364"/>
    <n v="918.99"/>
    <x v="4"/>
    <x v="0"/>
    <x v="2164"/>
    <s v="SU SARAH ANN RANCH  "/>
    <s v=" "/>
    <s v=" "/>
    <x v="4"/>
    <x v="278"/>
    <x v="1364"/>
    <n v="316122"/>
    <n v="0"/>
    <s v=" "/>
    <s v=" "/>
    <n v="30100000"/>
    <n v="1428.75"/>
    <n v="0"/>
    <n v="0"/>
    <n v="1428.75"/>
    <n v="918.99"/>
    <n v="127.75"/>
    <n v="0"/>
    <n v="0"/>
    <n v="31914.25"/>
    <n v="32705.49"/>
    <n v="1046.19"/>
    <n v="0"/>
    <n v="0"/>
    <n v="1046.19"/>
    <n v="1428.75"/>
    <n v="127.75"/>
    <n v="0"/>
    <n v="0"/>
    <n v="30485.5"/>
    <n v="31786.5"/>
    <n v="0"/>
    <n v="0"/>
    <n v="0"/>
    <n v="0"/>
    <n v="0"/>
  </r>
  <r>
    <s v="32-L04-063"/>
    <x v="4"/>
    <x v="278"/>
    <x v="1365"/>
    <n v="58.91"/>
    <x v="4"/>
    <x v="0"/>
    <x v="2165"/>
    <s v="SU SIERRA MONTANA 7 "/>
    <s v=" "/>
    <s v=" "/>
    <x v="4"/>
    <x v="278"/>
    <x v="1365"/>
    <n v="316122"/>
    <n v="0"/>
    <s v=" "/>
    <s v=" "/>
    <n v="30100000"/>
    <n v="52.92"/>
    <n v="0"/>
    <n v="0"/>
    <n v="52.92"/>
    <n v="58.91"/>
    <n v="7.12"/>
    <n v="0"/>
    <n v="0"/>
    <n v="1996.1"/>
    <n v="2047.89"/>
    <n v="41.99"/>
    <n v="0"/>
    <n v="0"/>
    <n v="41.99"/>
    <n v="52.92"/>
    <n v="7.12"/>
    <n v="0"/>
    <n v="0"/>
    <n v="1943.18"/>
    <n v="1988.98"/>
    <n v="0"/>
    <n v="0"/>
    <n v="0"/>
    <n v="0"/>
    <n v="0"/>
  </r>
  <r>
    <s v="32-L04-064"/>
    <x v="4"/>
    <x v="278"/>
    <x v="1366"/>
    <n v="350.53"/>
    <x v="4"/>
    <x v="0"/>
    <x v="2166"/>
    <s v="SU SRPRS FRM 4 P1-6 "/>
    <s v=" "/>
    <s v=" "/>
    <x v="4"/>
    <x v="278"/>
    <x v="1366"/>
    <n v="316122"/>
    <n v="0"/>
    <s v=" "/>
    <s v=" "/>
    <n v="30100000"/>
    <n v="721.31"/>
    <n v="0"/>
    <n v="0"/>
    <n v="721.31"/>
    <n v="350.53"/>
    <n v="115.31"/>
    <n v="0"/>
    <n v="0"/>
    <n v="16819.87"/>
    <n v="17055.09"/>
    <n v="326.99"/>
    <n v="0"/>
    <n v="0"/>
    <n v="326.99"/>
    <n v="721.31"/>
    <n v="115.31"/>
    <n v="0"/>
    <n v="0"/>
    <n v="16098.56"/>
    <n v="16704.560000000001"/>
    <n v="0"/>
    <n v="0"/>
    <n v="0"/>
    <n v="0"/>
    <n v="0"/>
  </r>
  <r>
    <s v="32-L04-065"/>
    <x v="4"/>
    <x v="278"/>
    <x v="1367"/>
    <n v="635.64"/>
    <x v="4"/>
    <x v="0"/>
    <x v="2167"/>
    <s v="SU GREEN RANCH PH1  "/>
    <s v=" "/>
    <s v=" "/>
    <x v="4"/>
    <x v="278"/>
    <x v="1367"/>
    <n v="316122"/>
    <n v="0"/>
    <s v=" "/>
    <s v=" "/>
    <n v="30100000"/>
    <n v="556.02"/>
    <n v="0"/>
    <n v="0"/>
    <n v="556.02"/>
    <n v="635.64"/>
    <n v="7.3"/>
    <n v="0"/>
    <n v="0"/>
    <n v="13298.45"/>
    <n v="13926.79"/>
    <n v="392.6"/>
    <n v="0"/>
    <n v="0"/>
    <n v="392.6"/>
    <n v="556.02"/>
    <n v="7.3"/>
    <n v="0"/>
    <n v="0"/>
    <n v="12742.43"/>
    <n v="13291.15"/>
    <n v="0"/>
    <n v="0"/>
    <n v="0"/>
    <n v="0"/>
    <n v="0"/>
  </r>
  <r>
    <s v="32-L04-066"/>
    <x v="4"/>
    <x v="278"/>
    <x v="1368"/>
    <n v="370"/>
    <x v="4"/>
    <x v="0"/>
    <x v="2168"/>
    <s v="SU SYCAMORE PCS 13  "/>
    <s v=" "/>
    <s v=" "/>
    <x v="4"/>
    <x v="278"/>
    <x v="1368"/>
    <n v="316122"/>
    <n v="0"/>
    <s v=" "/>
    <s v=" "/>
    <n v="30100000"/>
    <n v="1110.3499999999999"/>
    <n v="0"/>
    <n v="0"/>
    <n v="1110.3499999999999"/>
    <n v="370"/>
    <n v="0"/>
    <n v="0"/>
    <n v="0"/>
    <n v="14784.67"/>
    <n v="15154.67"/>
    <n v="505.13"/>
    <n v="0"/>
    <n v="0"/>
    <n v="505.13"/>
    <n v="1110.3499999999999"/>
    <n v="0"/>
    <n v="0"/>
    <n v="0"/>
    <n v="13674.32"/>
    <n v="14784.67"/>
    <n v="0"/>
    <n v="0"/>
    <n v="0"/>
    <n v="0"/>
    <n v="0"/>
  </r>
  <r>
    <s v="32-L04-067"/>
    <x v="4"/>
    <x v="278"/>
    <x v="121"/>
    <n v="0"/>
    <x v="4"/>
    <x v="0"/>
    <x v="2169"/>
    <s v="SURPRISE SL 2008-111"/>
    <s v=" "/>
    <s v=" "/>
    <x v="4"/>
    <x v="278"/>
    <x v="121"/>
    <n v="316122"/>
    <n v="0"/>
    <s v=" "/>
    <s v=" "/>
    <n v="30100000"/>
    <n v="0"/>
    <n v="0"/>
    <n v="0"/>
    <n v="0"/>
    <n v="0"/>
    <n v="0"/>
    <n v="0"/>
    <n v="0"/>
    <n v="816.46"/>
    <n v="816.46"/>
    <n v="0"/>
    <n v="0"/>
    <n v="0"/>
    <n v="0"/>
    <n v="0"/>
    <n v="0"/>
    <n v="0"/>
    <n v="0"/>
    <n v="816.46"/>
    <n v="816.46"/>
    <n v="0"/>
    <n v="0"/>
    <n v="0"/>
    <n v="0"/>
    <n v="0"/>
  </r>
  <r>
    <s v="32-L04-068"/>
    <x v="4"/>
    <x v="278"/>
    <x v="122"/>
    <n v="10222.709999999999"/>
    <x v="4"/>
    <x v="0"/>
    <x v="2170"/>
    <s v="SURPRISE SL 2008-74 "/>
    <s v=" "/>
    <s v=" "/>
    <x v="4"/>
    <x v="278"/>
    <x v="122"/>
    <n v="316122"/>
    <n v="0"/>
    <s v=" "/>
    <s v=" "/>
    <n v="30100000"/>
    <n v="152.4"/>
    <n v="0"/>
    <n v="0"/>
    <n v="152.4"/>
    <n v="10222.709999999999"/>
    <n v="0"/>
    <n v="0"/>
    <n v="0"/>
    <n v="14398.73"/>
    <n v="24621.439999999999"/>
    <n v="249.27"/>
    <n v="0"/>
    <n v="0"/>
    <n v="249.27"/>
    <n v="152.4"/>
    <n v="0"/>
    <n v="0"/>
    <n v="0"/>
    <n v="14246.33"/>
    <n v="14398.73"/>
    <n v="0"/>
    <n v="0"/>
    <n v="0"/>
    <n v="0"/>
    <n v="0"/>
  </r>
  <r>
    <s v="32-L04-069"/>
    <x v="4"/>
    <x v="278"/>
    <x v="123"/>
    <n v="-56.95"/>
    <x v="4"/>
    <x v="0"/>
    <x v="2171"/>
    <s v="SUPRISE SL 2008-95  "/>
    <s v=" "/>
    <s v=" "/>
    <x v="4"/>
    <x v="278"/>
    <x v="123"/>
    <n v="316122"/>
    <n v="0"/>
    <s v=" "/>
    <s v=" "/>
    <n v="30100000"/>
    <n v="0"/>
    <n v="0"/>
    <n v="0"/>
    <n v="56.95"/>
    <n v="0"/>
    <n v="0"/>
    <n v="0"/>
    <n v="0"/>
    <n v="8784.49"/>
    <n v="8727.5400000000009"/>
    <n v="0"/>
    <n v="0"/>
    <n v="0"/>
    <n v="0"/>
    <n v="0"/>
    <n v="0"/>
    <n v="0"/>
    <n v="0"/>
    <n v="8727.5400000000009"/>
    <n v="8727.5400000000009"/>
    <n v="0"/>
    <n v="0"/>
    <n v="0"/>
    <n v="0"/>
    <n v="0"/>
  </r>
  <r>
    <s v="32-L04-070"/>
    <x v="4"/>
    <x v="278"/>
    <x v="1369"/>
    <n v="0"/>
    <x v="4"/>
    <x v="0"/>
    <x v="2172"/>
    <s v="SURPRISE SLID 08-165"/>
    <s v=" "/>
    <s v=" "/>
    <x v="4"/>
    <x v="278"/>
    <x v="1369"/>
    <n v="316122"/>
    <n v="0"/>
    <s v=" "/>
    <s v=" "/>
    <n v="30100000"/>
    <n v="0"/>
    <n v="0"/>
    <n v="0"/>
    <n v="0"/>
    <n v="0"/>
    <n v="0"/>
    <n v="0"/>
    <n v="0"/>
    <n v="800.2"/>
    <n v="800.2"/>
    <n v="0"/>
    <n v="0"/>
    <n v="0"/>
    <n v="0"/>
    <n v="0"/>
    <n v="0"/>
    <n v="0"/>
    <n v="0"/>
    <n v="800.2"/>
    <n v="800.2"/>
    <n v="0"/>
    <n v="0"/>
    <n v="0"/>
    <n v="0"/>
    <n v="0"/>
  </r>
  <r>
    <s v="32-L04-071"/>
    <x v="4"/>
    <x v="278"/>
    <x v="124"/>
    <n v="183.43"/>
    <x v="4"/>
    <x v="0"/>
    <x v="2173"/>
    <s v="SURPRISE SLID 08-198"/>
    <s v=" "/>
    <s v=" "/>
    <x v="4"/>
    <x v="278"/>
    <x v="124"/>
    <n v="316122"/>
    <n v="0"/>
    <s v=" "/>
    <s v=" "/>
    <n v="30100000"/>
    <n v="651.14"/>
    <n v="0"/>
    <n v="0"/>
    <n v="651.14"/>
    <n v="183.43"/>
    <n v="38.869999999999997"/>
    <n v="0"/>
    <n v="0"/>
    <n v="8724.4500000000007"/>
    <n v="8869.01"/>
    <n v="287.87"/>
    <n v="0"/>
    <n v="0"/>
    <n v="287.87"/>
    <n v="651.14"/>
    <n v="38.869999999999997"/>
    <n v="0"/>
    <n v="0"/>
    <n v="8073.31"/>
    <n v="8685.58"/>
    <n v="0"/>
    <n v="0"/>
    <n v="0"/>
    <n v="0"/>
    <n v="0"/>
  </r>
  <r>
    <s v="32-L04-072"/>
    <x v="4"/>
    <x v="278"/>
    <x v="125"/>
    <n v="0"/>
    <x v="4"/>
    <x v="0"/>
    <x v="2174"/>
    <s v="SURPRISE CACTUS WARD"/>
    <s v=" "/>
    <s v=" "/>
    <x v="4"/>
    <x v="278"/>
    <x v="125"/>
    <n v="316122"/>
    <n v="0"/>
    <s v=" "/>
    <s v=" "/>
    <n v="30100000"/>
    <n v="0"/>
    <n v="0"/>
    <n v="0"/>
    <n v="0"/>
    <n v="0"/>
    <n v="0"/>
    <n v="0"/>
    <n v="0"/>
    <n v="0"/>
    <n v="0"/>
    <n v="0"/>
    <n v="0"/>
    <n v="0"/>
    <n v="0"/>
    <n v="0"/>
    <n v="0"/>
    <n v="0"/>
    <n v="0"/>
    <n v="0"/>
    <n v="0"/>
    <n v="0"/>
    <n v="0"/>
    <n v="0"/>
    <n v="0"/>
    <n v="0"/>
  </r>
  <r>
    <s v="32-L04-073"/>
    <x v="4"/>
    <x v="278"/>
    <x v="126"/>
    <n v="0"/>
    <x v="4"/>
    <x v="0"/>
    <x v="2175"/>
    <s v="SURPRISE QUCKTRP 410"/>
    <s v=" "/>
    <s v=" "/>
    <x v="4"/>
    <x v="278"/>
    <x v="126"/>
    <n v="316122"/>
    <n v="0"/>
    <s v=" "/>
    <s v=" "/>
    <n v="30100000"/>
    <n v="9.14"/>
    <n v="0"/>
    <n v="0"/>
    <n v="9.14"/>
    <n v="0"/>
    <n v="0"/>
    <n v="0"/>
    <n v="0"/>
    <n v="400.78"/>
    <n v="400.78"/>
    <n v="0"/>
    <n v="0"/>
    <n v="0"/>
    <n v="1.91"/>
    <n v="11.05"/>
    <n v="0"/>
    <n v="0"/>
    <n v="0"/>
    <n v="391.64"/>
    <n v="400.78"/>
    <n v="0"/>
    <n v="0"/>
    <n v="0"/>
    <n v="0"/>
    <n v="0"/>
  </r>
  <r>
    <s v="32-L04-074"/>
    <x v="4"/>
    <x v="278"/>
    <x v="127"/>
    <n v="0"/>
    <x v="4"/>
    <x v="0"/>
    <x v="2176"/>
    <s v="SU CRESCENT CRWN 82 "/>
    <s v=" "/>
    <s v=" "/>
    <x v="4"/>
    <x v="278"/>
    <x v="127"/>
    <n v="316122"/>
    <n v="0"/>
    <s v=" "/>
    <s v=" "/>
    <n v="30100000"/>
    <n v="0"/>
    <n v="0"/>
    <n v="0"/>
    <n v="0"/>
    <n v="0"/>
    <n v="0"/>
    <n v="0"/>
    <n v="0"/>
    <n v="2500"/>
    <n v="2500"/>
    <n v="0"/>
    <n v="0"/>
    <n v="0"/>
    <n v="0"/>
    <n v="0"/>
    <n v="0"/>
    <n v="0"/>
    <n v="0"/>
    <n v="2500"/>
    <n v="2500"/>
    <n v="0"/>
    <n v="0"/>
    <n v="0"/>
    <n v="0"/>
    <n v="0"/>
  </r>
  <r>
    <s v="32-L04-075"/>
    <x v="4"/>
    <x v="278"/>
    <x v="128"/>
    <n v="0"/>
    <x v="4"/>
    <x v="0"/>
    <x v="2177"/>
    <s v="SU WESTFIELD COMMONS"/>
    <s v=" "/>
    <s v=" "/>
    <x v="4"/>
    <x v="278"/>
    <x v="128"/>
    <n v="316122"/>
    <n v="0"/>
    <s v=" "/>
    <s v=" "/>
    <n v="30100000"/>
    <n v="0"/>
    <n v="0"/>
    <n v="0"/>
    <n v="0"/>
    <n v="0"/>
    <n v="0"/>
    <n v="0"/>
    <n v="0"/>
    <n v="0"/>
    <n v="0"/>
    <n v="0"/>
    <n v="0"/>
    <n v="0"/>
    <n v="0"/>
    <n v="0"/>
    <n v="0"/>
    <n v="0"/>
    <n v="0"/>
    <n v="0"/>
    <n v="0"/>
    <n v="0"/>
    <n v="0"/>
    <n v="0"/>
    <n v="0"/>
    <n v="0"/>
  </r>
  <r>
    <s v="32-L04-076"/>
    <x v="4"/>
    <x v="278"/>
    <x v="129"/>
    <n v="0"/>
    <x v="4"/>
    <x v="0"/>
    <x v="2178"/>
    <s v="MARLEY PARK PLAZA 91"/>
    <s v=" "/>
    <s v=" "/>
    <x v="4"/>
    <x v="278"/>
    <x v="129"/>
    <n v="316122"/>
    <n v="0"/>
    <s v=" "/>
    <s v=" "/>
    <n v="30100000"/>
    <n v="0"/>
    <n v="0"/>
    <n v="0"/>
    <n v="0"/>
    <n v="0"/>
    <n v="0"/>
    <n v="0"/>
    <n v="0"/>
    <n v="0"/>
    <n v="0"/>
    <n v="0"/>
    <n v="0"/>
    <n v="0"/>
    <n v="0"/>
    <n v="0"/>
    <n v="0"/>
    <n v="0"/>
    <n v="0"/>
    <n v="0"/>
    <n v="0"/>
    <n v="0"/>
    <n v="0"/>
    <n v="0"/>
    <n v="0"/>
    <n v="0"/>
  </r>
  <r>
    <s v="32-L04-077"/>
    <x v="4"/>
    <x v="278"/>
    <x v="130"/>
    <n v="1821.56"/>
    <x v="4"/>
    <x v="0"/>
    <x v="2179"/>
    <s v="MARLEY PARK PLZ 12  "/>
    <s v=" "/>
    <s v=" "/>
    <x v="4"/>
    <x v="278"/>
    <x v="130"/>
    <n v="316122"/>
    <n v="0"/>
    <s v=" "/>
    <s v=" "/>
    <n v="30100000"/>
    <n v="227.7"/>
    <n v="0"/>
    <n v="0"/>
    <n v="227.7"/>
    <n v="1821.56"/>
    <n v="21.76"/>
    <n v="0"/>
    <n v="0"/>
    <n v="7620.17"/>
    <n v="9419.9699999999993"/>
    <n v="363.11"/>
    <n v="0"/>
    <n v="0"/>
    <n v="363.11"/>
    <n v="227.7"/>
    <n v="21.76"/>
    <n v="0"/>
    <n v="0"/>
    <n v="7392.47"/>
    <n v="7598.41"/>
    <n v="0"/>
    <n v="0"/>
    <n v="0"/>
    <n v="0"/>
    <n v="0"/>
  </r>
  <r>
    <s v="32-L04-078"/>
    <x v="4"/>
    <x v="278"/>
    <x v="1370"/>
    <n v="0"/>
    <x v="4"/>
    <x v="0"/>
    <x v="2180"/>
    <s v="SU-ASANTE PARCL 1.16"/>
    <s v=" "/>
    <s v=" "/>
    <x v="4"/>
    <x v="278"/>
    <x v="1370"/>
    <n v="316122"/>
    <n v="0"/>
    <s v=" "/>
    <s v=" "/>
    <n v="30100000"/>
    <n v="198.21"/>
    <n v="0"/>
    <n v="0"/>
    <n v="198.21"/>
    <n v="0"/>
    <n v="0"/>
    <n v="0"/>
    <n v="0"/>
    <n v="400"/>
    <n v="400"/>
    <n v="0"/>
    <n v="0"/>
    <n v="0"/>
    <n v="0"/>
    <n v="198.21"/>
    <n v="0"/>
    <n v="0"/>
    <n v="0"/>
    <n v="201.79"/>
    <n v="400"/>
    <n v="0"/>
    <n v="0"/>
    <n v="0"/>
    <n v="0"/>
    <n v="0"/>
  </r>
  <r>
    <s v="32-L04-079"/>
    <x v="4"/>
    <x v="278"/>
    <x v="131"/>
    <n v="102.47"/>
    <x v="4"/>
    <x v="0"/>
    <x v="2181"/>
    <s v="SIERRA MONTANA PL 14"/>
    <s v=" "/>
    <s v=" "/>
    <x v="4"/>
    <x v="278"/>
    <x v="131"/>
    <n v="316122"/>
    <n v="0"/>
    <s v=" "/>
    <s v=" "/>
    <n v="30100000"/>
    <n v="321.18"/>
    <n v="0"/>
    <n v="0"/>
    <n v="321.18"/>
    <n v="102.47"/>
    <n v="33.67"/>
    <n v="0"/>
    <n v="0"/>
    <n v="6206.86"/>
    <n v="6275.66"/>
    <n v="219.16"/>
    <n v="0"/>
    <n v="0"/>
    <n v="219.16"/>
    <n v="321.18"/>
    <n v="33.67"/>
    <n v="0"/>
    <n v="0"/>
    <n v="5885.68"/>
    <n v="6173.19"/>
    <n v="0"/>
    <n v="0"/>
    <n v="0"/>
    <n v="0"/>
    <n v="0"/>
  </r>
  <r>
    <s v="32-L04-080"/>
    <x v="4"/>
    <x v="278"/>
    <x v="1371"/>
    <n v="0"/>
    <x v="4"/>
    <x v="0"/>
    <x v="2182"/>
    <s v="STADIUM VILLAGE 107 "/>
    <s v=" "/>
    <s v=" "/>
    <x v="4"/>
    <x v="278"/>
    <x v="1371"/>
    <n v="316122"/>
    <n v="0"/>
    <s v=" "/>
    <s v=" "/>
    <n v="30100000"/>
    <n v="700"/>
    <n v="0"/>
    <n v="0"/>
    <n v="700"/>
    <n v="0"/>
    <n v="1157.1400000000001"/>
    <n v="0"/>
    <n v="0"/>
    <n v="4307.13"/>
    <n v="3149.99"/>
    <n v="0"/>
    <n v="0"/>
    <n v="0"/>
    <n v="0"/>
    <n v="700"/>
    <n v="1157.1400000000001"/>
    <n v="0"/>
    <n v="0"/>
    <n v="3607.13"/>
    <n v="3149.99"/>
    <n v="0"/>
    <n v="0"/>
    <n v="0"/>
    <n v="0"/>
    <n v="0"/>
  </r>
  <r>
    <s v="32-L04-081"/>
    <x v="4"/>
    <x v="278"/>
    <x v="1372"/>
    <n v="0"/>
    <x v="4"/>
    <x v="0"/>
    <x v="2183"/>
    <s v="COMMERCE PK E 109   "/>
    <s v=" "/>
    <s v=" "/>
    <x v="4"/>
    <x v="278"/>
    <x v="1372"/>
    <n v="316122"/>
    <n v="0"/>
    <s v=" "/>
    <s v=" "/>
    <n v="30100000"/>
    <n v="0"/>
    <n v="0"/>
    <n v="0"/>
    <n v="0"/>
    <n v="0"/>
    <n v="0"/>
    <n v="0"/>
    <n v="0"/>
    <n v="0"/>
    <n v="0"/>
    <n v="0"/>
    <n v="0"/>
    <n v="0"/>
    <n v="0"/>
    <n v="0"/>
    <n v="0"/>
    <n v="0"/>
    <n v="0"/>
    <n v="0"/>
    <n v="0"/>
    <n v="0"/>
    <n v="0"/>
    <n v="0"/>
    <n v="0"/>
    <n v="0"/>
  </r>
  <r>
    <s v="32-L04-082"/>
    <x v="4"/>
    <x v="278"/>
    <x v="1373"/>
    <n v="845.46"/>
    <x v="4"/>
    <x v="0"/>
    <x v="2184"/>
    <s v="COYOTE LAKES #95    "/>
    <s v=" "/>
    <s v=" "/>
    <x v="4"/>
    <x v="278"/>
    <x v="1373"/>
    <n v="316122"/>
    <n v="0"/>
    <s v=" "/>
    <s v=" "/>
    <n v="30100000"/>
    <n v="1991.5"/>
    <n v="0"/>
    <n v="0"/>
    <n v="1991.5"/>
    <n v="845.46"/>
    <n v="223.59"/>
    <n v="0"/>
    <n v="0"/>
    <n v="23159.55"/>
    <n v="23781.42"/>
    <n v="1196.29"/>
    <n v="0"/>
    <n v="0"/>
    <n v="1196.56"/>
    <n v="1991.77"/>
    <n v="223.59"/>
    <n v="0"/>
    <n v="0"/>
    <n v="21168.05"/>
    <n v="22935.96"/>
    <n v="0"/>
    <n v="0"/>
    <n v="0"/>
    <n v="0"/>
    <n v="0"/>
  </r>
  <r>
    <s v="32-L04-083"/>
    <x v="4"/>
    <x v="278"/>
    <x v="132"/>
    <n v="130.79"/>
    <x v="4"/>
    <x v="0"/>
    <x v="2185"/>
    <s v="STONEBROOK #103     "/>
    <s v=" "/>
    <s v=" "/>
    <x v="4"/>
    <x v="278"/>
    <x v="132"/>
    <n v="316122"/>
    <n v="0"/>
    <s v=" "/>
    <s v=" "/>
    <n v="30100000"/>
    <n v="154.57"/>
    <n v="0"/>
    <n v="0"/>
    <n v="154.57"/>
    <n v="130.79"/>
    <n v="4.58"/>
    <n v="0"/>
    <n v="0"/>
    <n v="2509.5500000000002"/>
    <n v="2635.76"/>
    <n v="23.78"/>
    <n v="0"/>
    <n v="0"/>
    <n v="23.78"/>
    <n v="154.57"/>
    <n v="4.58"/>
    <n v="0"/>
    <n v="0"/>
    <n v="2354.98"/>
    <n v="2504.9699999999998"/>
    <n v="0"/>
    <n v="0"/>
    <n v="0"/>
    <n v="0"/>
    <n v="0"/>
  </r>
  <r>
    <s v="32-L04-084"/>
    <x v="4"/>
    <x v="278"/>
    <x v="133"/>
    <n v="0"/>
    <x v="4"/>
    <x v="0"/>
    <x v="2186"/>
    <s v="SANTA FE AVE #111   "/>
    <s v=" "/>
    <s v=" "/>
    <x v="4"/>
    <x v="278"/>
    <x v="133"/>
    <n v="316122"/>
    <n v="0"/>
    <s v=" "/>
    <s v=" "/>
    <n v="30100000"/>
    <n v="0"/>
    <n v="0"/>
    <n v="0"/>
    <n v="0"/>
    <n v="0"/>
    <n v="0"/>
    <n v="0"/>
    <n v="0"/>
    <n v="800.25"/>
    <n v="800.25"/>
    <n v="0"/>
    <n v="0"/>
    <n v="0"/>
    <n v="0"/>
    <n v="0"/>
    <n v="0"/>
    <n v="0"/>
    <n v="0"/>
    <n v="800.25"/>
    <n v="800.25"/>
    <n v="0"/>
    <n v="0"/>
    <n v="0"/>
    <n v="0"/>
    <n v="0"/>
  </r>
  <r>
    <s v="32-L04-085"/>
    <x v="4"/>
    <x v="278"/>
    <x v="134"/>
    <n v="0"/>
    <x v="4"/>
    <x v="0"/>
    <x v="2187"/>
    <s v="PARKVIEW PLACE #112 "/>
    <s v=" "/>
    <s v=" "/>
    <x v="4"/>
    <x v="278"/>
    <x v="134"/>
    <n v="316122"/>
    <n v="0"/>
    <s v=" "/>
    <s v=" "/>
    <n v="30100000"/>
    <n v="0"/>
    <n v="0"/>
    <n v="0"/>
    <n v="0"/>
    <n v="0"/>
    <n v="0"/>
    <n v="0"/>
    <n v="0"/>
    <n v="2333.3000000000002"/>
    <n v="2333.3000000000002"/>
    <n v="0"/>
    <n v="0"/>
    <n v="0"/>
    <n v="0"/>
    <n v="0"/>
    <n v="0"/>
    <n v="0"/>
    <n v="0"/>
    <n v="2333.3000000000002"/>
    <n v="2333.3000000000002"/>
    <n v="0"/>
    <n v="0"/>
    <n v="0"/>
    <n v="0"/>
    <n v="0"/>
  </r>
  <r>
    <s v="32-L04-086"/>
    <x v="4"/>
    <x v="278"/>
    <x v="135"/>
    <n v="22.34"/>
    <x v="4"/>
    <x v="0"/>
    <x v="2188"/>
    <s v="SU-KINGWOOD PK 105  "/>
    <s v=" "/>
    <s v=" "/>
    <x v="4"/>
    <x v="278"/>
    <x v="135"/>
    <n v="316122"/>
    <n v="0"/>
    <s v=" "/>
    <s v=" "/>
    <n v="30100000"/>
    <n v="89.36"/>
    <n v="0"/>
    <n v="0"/>
    <n v="89.36"/>
    <n v="22.34"/>
    <n v="12.94"/>
    <n v="0"/>
    <n v="0"/>
    <n v="1376.26"/>
    <n v="1385.66"/>
    <n v="0"/>
    <n v="0"/>
    <n v="0"/>
    <n v="0"/>
    <n v="89.36"/>
    <n v="12.94"/>
    <n v="0"/>
    <n v="0"/>
    <n v="1286.9000000000001"/>
    <n v="1363.32"/>
    <n v="0"/>
    <n v="0"/>
    <n v="0"/>
    <n v="0"/>
    <n v="0"/>
  </r>
  <r>
    <s v="32-L04-087"/>
    <x v="4"/>
    <x v="278"/>
    <x v="136"/>
    <n v="0"/>
    <x v="4"/>
    <x v="0"/>
    <x v="2189"/>
    <s v="SU AUTO SHOW NW #114"/>
    <s v=" "/>
    <s v=" "/>
    <x v="4"/>
    <x v="278"/>
    <x v="136"/>
    <n v="316122"/>
    <n v="0"/>
    <s v=" "/>
    <s v=" "/>
    <n v="30100000"/>
    <n v="0"/>
    <n v="0"/>
    <n v="0"/>
    <n v="0"/>
    <n v="0"/>
    <n v="0"/>
    <n v="0"/>
    <n v="0"/>
    <n v="0"/>
    <n v="0"/>
    <n v="0"/>
    <n v="0"/>
    <n v="0"/>
    <n v="0"/>
    <n v="0"/>
    <n v="0"/>
    <n v="0"/>
    <n v="0"/>
    <n v="0"/>
    <n v="0"/>
    <n v="0"/>
    <n v="0"/>
    <n v="0"/>
    <n v="0"/>
    <n v="0"/>
  </r>
  <r>
    <s v="32-L04-088"/>
    <x v="4"/>
    <x v="278"/>
    <x v="1374"/>
    <n v="0"/>
    <x v="4"/>
    <x v="0"/>
    <x v="2190"/>
    <s v="SURPRISE MEDICAL PLZ"/>
    <s v=" "/>
    <s v=" "/>
    <x v="4"/>
    <x v="278"/>
    <x v="1374"/>
    <n v="316122"/>
    <n v="0"/>
    <s v=" "/>
    <s v=" "/>
    <n v="30100000"/>
    <n v="0"/>
    <n v="0"/>
    <n v="0"/>
    <n v="0"/>
    <n v="0"/>
    <n v="0"/>
    <n v="0"/>
    <n v="0"/>
    <n v="1000.45"/>
    <n v="1000.45"/>
    <n v="0"/>
    <n v="0"/>
    <n v="0"/>
    <n v="0"/>
    <n v="0"/>
    <n v="0"/>
    <n v="0"/>
    <n v="0"/>
    <n v="1000.45"/>
    <n v="1000.45"/>
    <n v="0"/>
    <n v="0"/>
    <n v="0"/>
    <n v="0"/>
    <n v="0"/>
  </r>
  <r>
    <s v="32-L04-089"/>
    <x v="4"/>
    <x v="278"/>
    <x v="313"/>
    <n v="326.10000000000002"/>
    <x v="4"/>
    <x v="0"/>
    <x v="2191"/>
    <s v="SKYWAY BUS PK #92   "/>
    <s v=" "/>
    <s v=" "/>
    <x v="4"/>
    <x v="278"/>
    <x v="313"/>
    <n v="316122"/>
    <n v="0"/>
    <s v=" "/>
    <s v=" "/>
    <n v="30100000"/>
    <n v="4021.9"/>
    <n v="0"/>
    <n v="0"/>
    <n v="4021.9"/>
    <n v="326.10000000000002"/>
    <n v="178.36"/>
    <n v="0"/>
    <n v="0"/>
    <n v="12971"/>
    <n v="13118.74"/>
    <n v="108.7"/>
    <n v="0"/>
    <n v="0"/>
    <n v="108.7"/>
    <n v="4021.9"/>
    <n v="178.36"/>
    <n v="0"/>
    <n v="0"/>
    <n v="8949.1"/>
    <n v="12792.64"/>
    <n v="0"/>
    <n v="0"/>
    <n v="0"/>
    <n v="0"/>
    <n v="0"/>
  </r>
  <r>
    <s v="32-L04-090"/>
    <x v="4"/>
    <x v="278"/>
    <x v="105"/>
    <n v="0"/>
    <x v="4"/>
    <x v="0"/>
    <x v="2192"/>
    <s v="OTS MARKET SL #121  "/>
    <s v=" "/>
    <s v=" "/>
    <x v="4"/>
    <x v="278"/>
    <x v="105"/>
    <n v="316122"/>
    <n v="0"/>
    <s v=" "/>
    <s v=" "/>
    <n v="30100000"/>
    <n v="0"/>
    <n v="0"/>
    <n v="0"/>
    <n v="0"/>
    <n v="0"/>
    <n v="200"/>
    <n v="0"/>
    <n v="0"/>
    <n v="200"/>
    <n v="0"/>
    <n v="0"/>
    <n v="0"/>
    <n v="0"/>
    <n v="0"/>
    <n v="0"/>
    <n v="200"/>
    <n v="0"/>
    <n v="0"/>
    <n v="200"/>
    <n v="0"/>
    <n v="0"/>
    <n v="0"/>
    <n v="0"/>
    <n v="0"/>
    <n v="0"/>
  </r>
  <r>
    <s v="32-L04-091"/>
    <x v="4"/>
    <x v="278"/>
    <x v="314"/>
    <n v="0"/>
    <x v="4"/>
    <x v="0"/>
    <x v="2193"/>
    <s v="SURPRISE WESTGT #122"/>
    <s v=" "/>
    <s v=" "/>
    <x v="4"/>
    <x v="278"/>
    <x v="314"/>
    <n v="316122"/>
    <n v="0"/>
    <s v=" "/>
    <s v=" "/>
    <n v="30100000"/>
    <n v="0"/>
    <n v="0"/>
    <n v="0"/>
    <n v="0"/>
    <n v="0"/>
    <n v="0"/>
    <n v="0"/>
    <n v="0"/>
    <n v="800"/>
    <n v="800"/>
    <n v="400"/>
    <n v="0"/>
    <n v="0"/>
    <n v="400"/>
    <n v="0"/>
    <n v="0"/>
    <n v="0"/>
    <n v="0"/>
    <n v="800"/>
    <n v="800"/>
    <n v="0"/>
    <n v="0"/>
    <n v="0"/>
    <n v="0"/>
    <n v="0"/>
  </r>
  <r>
    <s v="32-L04-092"/>
    <x v="4"/>
    <x v="278"/>
    <x v="106"/>
    <n v="0"/>
    <x v="4"/>
    <x v="0"/>
    <x v="2194"/>
    <s v="AUTOSHOW EAST 127   "/>
    <s v=" "/>
    <s v=" "/>
    <x v="4"/>
    <x v="278"/>
    <x v="106"/>
    <n v="316122"/>
    <n v="0"/>
    <s v=" "/>
    <s v=" "/>
    <n v="30100000"/>
    <n v="0"/>
    <n v="0"/>
    <n v="0"/>
    <n v="0"/>
    <n v="0"/>
    <n v="0"/>
    <n v="0"/>
    <n v="0"/>
    <n v="1400"/>
    <n v="1400"/>
    <n v="0"/>
    <n v="0"/>
    <n v="0"/>
    <n v="0"/>
    <n v="0"/>
    <n v="0"/>
    <n v="0"/>
    <n v="0"/>
    <n v="1400"/>
    <n v="1400"/>
    <n v="0"/>
    <n v="0"/>
    <n v="0"/>
    <n v="0"/>
    <n v="0"/>
  </r>
  <r>
    <s v="32-L04-093"/>
    <x v="4"/>
    <x v="278"/>
    <x v="107"/>
    <n v="0"/>
    <x v="4"/>
    <x v="0"/>
    <x v="2195"/>
    <s v="DESERT OASIS 13 A   "/>
    <s v=" "/>
    <s v=" "/>
    <x v="4"/>
    <x v="278"/>
    <x v="107"/>
    <n v="316122"/>
    <n v="0"/>
    <s v=" "/>
    <s v=" "/>
    <n v="30100000"/>
    <n v="1413.67"/>
    <n v="0"/>
    <n v="0"/>
    <n v="1413.67"/>
    <n v="0"/>
    <n v="0"/>
    <n v="0"/>
    <n v="0"/>
    <n v="2964.03"/>
    <n v="2964.03"/>
    <n v="0"/>
    <n v="0"/>
    <n v="0"/>
    <n v="0"/>
    <n v="1413.67"/>
    <n v="0"/>
    <n v="0"/>
    <n v="0"/>
    <n v="1550.36"/>
    <n v="2964.03"/>
    <n v="0"/>
    <n v="0"/>
    <n v="0"/>
    <n v="0"/>
    <n v="0"/>
  </r>
  <r>
    <s v="32-L04-094"/>
    <x v="4"/>
    <x v="278"/>
    <x v="108"/>
    <n v="0"/>
    <x v="4"/>
    <x v="0"/>
    <x v="2196"/>
    <s v="DESERT OASIS 14C    "/>
    <s v=" "/>
    <s v=" "/>
    <x v="4"/>
    <x v="278"/>
    <x v="108"/>
    <n v="316122"/>
    <n v="0"/>
    <s v=" "/>
    <s v=" "/>
    <n v="30100000"/>
    <n v="24.92"/>
    <n v="0"/>
    <n v="0"/>
    <n v="24.92"/>
    <n v="0"/>
    <n v="0"/>
    <n v="0"/>
    <n v="0"/>
    <n v="1268.98"/>
    <n v="1268.98"/>
    <n v="0"/>
    <n v="0"/>
    <n v="0"/>
    <n v="0"/>
    <n v="24.92"/>
    <n v="0"/>
    <n v="0"/>
    <n v="0"/>
    <n v="1244.06"/>
    <n v="1268.98"/>
    <n v="0"/>
    <n v="0"/>
    <n v="0"/>
    <n v="0"/>
    <n v="0"/>
  </r>
  <r>
    <s v="32-L04-095"/>
    <x v="4"/>
    <x v="278"/>
    <x v="109"/>
    <n v="3150"/>
    <x v="4"/>
    <x v="0"/>
    <x v="2197"/>
    <s v="OTS CFOMM B 123     "/>
    <s v=" "/>
    <s v=" "/>
    <x v="4"/>
    <x v="278"/>
    <x v="109"/>
    <n v="316122"/>
    <n v="0"/>
    <s v=" "/>
    <s v=" "/>
    <n v="30100000"/>
    <n v="0"/>
    <n v="0"/>
    <n v="0"/>
    <n v="0"/>
    <n v="3150"/>
    <n v="0"/>
    <n v="0"/>
    <n v="0"/>
    <n v="1575"/>
    <n v="4725"/>
    <n v="0"/>
    <n v="0"/>
    <n v="0"/>
    <n v="0"/>
    <n v="0"/>
    <n v="0"/>
    <n v="0"/>
    <n v="0"/>
    <n v="1575"/>
    <n v="1575"/>
    <n v="0"/>
    <n v="0"/>
    <n v="0"/>
    <n v="0"/>
    <n v="0"/>
  </r>
  <r>
    <s v="32-L04-999"/>
    <x v="4"/>
    <x v="278"/>
    <x v="322"/>
    <n v="0"/>
    <x v="4"/>
    <x v="0"/>
    <x v="2198"/>
    <s v="SURPRISE SL TOTAL   "/>
    <s v=" "/>
    <s v=" "/>
    <x v="4"/>
    <x v="278"/>
    <x v="322"/>
    <n v="316122"/>
    <n v="1"/>
    <s v=" "/>
    <s v=" "/>
    <n v="30100000"/>
    <n v="0"/>
    <n v="0"/>
    <n v="0"/>
    <n v="0"/>
    <n v="0"/>
    <n v="0"/>
    <n v="0"/>
    <n v="0"/>
    <n v="0"/>
    <n v="0"/>
    <n v="0"/>
    <n v="0"/>
    <n v="0"/>
    <n v="0"/>
    <n v="0"/>
    <n v="0"/>
    <n v="0"/>
    <n v="0"/>
    <n v="0"/>
    <n v="0"/>
    <n v="0"/>
    <n v="0"/>
    <n v="0"/>
    <n v="0"/>
    <n v="0"/>
  </r>
  <r>
    <s v="32-L05-002"/>
    <x v="4"/>
    <x v="279"/>
    <x v="81"/>
    <n v="0"/>
    <x v="4"/>
    <x v="0"/>
    <x v="2199"/>
    <s v="BROADWAY MANOR ST LT"/>
    <s v=" "/>
    <s v=" "/>
    <x v="4"/>
    <x v="279"/>
    <x v="81"/>
    <n v="317400"/>
    <n v="0"/>
    <s v=" "/>
    <s v=" "/>
    <n v="30100000"/>
    <n v="0"/>
    <n v="0"/>
    <n v="0"/>
    <n v="0"/>
    <n v="0"/>
    <n v="0"/>
    <n v="0"/>
    <n v="0"/>
    <n v="0"/>
    <n v="0"/>
    <n v="0"/>
    <n v="0"/>
    <n v="0"/>
    <n v="0"/>
    <n v="0"/>
    <n v="0"/>
    <n v="0"/>
    <n v="0"/>
    <n v="0"/>
    <n v="0"/>
    <n v="0"/>
    <n v="0"/>
    <n v="0"/>
    <n v="0"/>
    <n v="0"/>
  </r>
  <r>
    <s v="32-L05-003"/>
    <x v="4"/>
    <x v="279"/>
    <x v="82"/>
    <n v="0"/>
    <x v="4"/>
    <x v="0"/>
    <x v="2200"/>
    <s v="MESA VIST ST LT     "/>
    <s v=" "/>
    <s v=" "/>
    <x v="4"/>
    <x v="279"/>
    <x v="82"/>
    <n v="317400"/>
    <n v="0"/>
    <s v=" "/>
    <s v=" "/>
    <n v="30100000"/>
    <n v="0"/>
    <n v="0"/>
    <n v="0"/>
    <n v="0"/>
    <n v="0"/>
    <n v="0"/>
    <n v="0"/>
    <n v="0"/>
    <n v="0"/>
    <n v="0"/>
    <n v="0"/>
    <n v="0"/>
    <n v="0"/>
    <n v="0"/>
    <n v="0"/>
    <n v="0"/>
    <n v="0"/>
    <n v="0"/>
    <n v="0"/>
    <n v="0"/>
    <n v="0"/>
    <n v="0"/>
    <n v="0"/>
    <n v="0"/>
    <n v="0"/>
  </r>
  <r>
    <s v="32-L05-004"/>
    <x v="4"/>
    <x v="279"/>
    <x v="83"/>
    <n v="80.150000000000006"/>
    <x v="4"/>
    <x v="0"/>
    <x v="2201"/>
    <s v="SUPERSTITION VIEWS  "/>
    <s v=" "/>
    <s v=" "/>
    <x v="4"/>
    <x v="279"/>
    <x v="83"/>
    <n v="317400"/>
    <n v="0"/>
    <s v=" "/>
    <s v=" "/>
    <n v="30100000"/>
    <n v="19.86"/>
    <n v="0"/>
    <n v="0"/>
    <n v="19.86"/>
    <n v="80.150000000000006"/>
    <n v="0"/>
    <n v="0"/>
    <n v="0"/>
    <n v="541.46"/>
    <n v="621.61"/>
    <n v="21.12"/>
    <n v="0"/>
    <n v="0"/>
    <n v="21.12"/>
    <n v="19.86"/>
    <n v="0"/>
    <n v="0"/>
    <n v="0"/>
    <n v="521.6"/>
    <n v="541.46"/>
    <n v="0"/>
    <n v="0"/>
    <n v="0"/>
    <n v="0"/>
    <n v="0"/>
  </r>
  <r>
    <s v="32-L05-005"/>
    <x v="4"/>
    <x v="279"/>
    <x v="84"/>
    <n v="0"/>
    <x v="4"/>
    <x v="0"/>
    <x v="2202"/>
    <s v="PARADISE VILLAGE II "/>
    <s v=" "/>
    <s v=" "/>
    <x v="4"/>
    <x v="279"/>
    <x v="84"/>
    <n v="317400"/>
    <n v="0"/>
    <s v=" "/>
    <s v=" "/>
    <n v="30100000"/>
    <n v="15.48"/>
    <n v="0"/>
    <n v="0"/>
    <n v="15.48"/>
    <n v="0"/>
    <n v="0"/>
    <n v="0"/>
    <n v="0"/>
    <n v="248.53"/>
    <n v="248.53"/>
    <n v="0"/>
    <n v="0"/>
    <n v="0"/>
    <n v="0"/>
    <n v="15.48"/>
    <n v="0"/>
    <n v="0"/>
    <n v="0"/>
    <n v="233.05"/>
    <n v="248.53"/>
    <n v="0"/>
    <n v="0"/>
    <n v="0"/>
    <n v="0"/>
    <n v="0"/>
  </r>
  <r>
    <s v="32-L05-006"/>
    <x v="4"/>
    <x v="279"/>
    <x v="85"/>
    <n v="0"/>
    <x v="4"/>
    <x v="0"/>
    <x v="2203"/>
    <s v="ADOBE CORNERS ST LT "/>
    <s v=" "/>
    <s v=" "/>
    <x v="4"/>
    <x v="279"/>
    <x v="85"/>
    <n v="317400"/>
    <n v="0"/>
    <s v=" "/>
    <s v=" "/>
    <n v="30100000"/>
    <n v="0"/>
    <n v="0"/>
    <n v="0"/>
    <n v="0"/>
    <n v="0"/>
    <n v="0"/>
    <n v="0"/>
    <n v="0"/>
    <n v="0"/>
    <n v="0"/>
    <n v="0"/>
    <n v="0"/>
    <n v="0"/>
    <n v="0"/>
    <n v="0"/>
    <n v="0"/>
    <n v="0"/>
    <n v="0"/>
    <n v="0"/>
    <n v="0"/>
    <n v="0"/>
    <n v="0"/>
    <n v="0"/>
    <n v="0"/>
    <n v="0"/>
  </r>
  <r>
    <s v="32-L05-007"/>
    <x v="4"/>
    <x v="279"/>
    <x v="86"/>
    <n v="0"/>
    <x v="4"/>
    <x v="0"/>
    <x v="2204"/>
    <s v="SIGNAL BUTTE MNR 2  "/>
    <s v=" "/>
    <s v=" "/>
    <x v="4"/>
    <x v="279"/>
    <x v="86"/>
    <n v="317400"/>
    <n v="0"/>
    <s v=" "/>
    <s v=" "/>
    <n v="30100000"/>
    <n v="0"/>
    <n v="0"/>
    <n v="0"/>
    <n v="0"/>
    <n v="0"/>
    <n v="0"/>
    <n v="0"/>
    <n v="0"/>
    <n v="0"/>
    <n v="0"/>
    <n v="0"/>
    <n v="0"/>
    <n v="0"/>
    <n v="0"/>
    <n v="0"/>
    <n v="0"/>
    <n v="0"/>
    <n v="0"/>
    <n v="0"/>
    <n v="0"/>
    <n v="0"/>
    <n v="0"/>
    <n v="0"/>
    <n v="0"/>
    <n v="0"/>
  </r>
  <r>
    <s v="32-L05-008"/>
    <x v="4"/>
    <x v="279"/>
    <x v="87"/>
    <n v="29.99"/>
    <x v="4"/>
    <x v="0"/>
    <x v="2205"/>
    <s v="SUPERSTITION HEIGHTS"/>
    <s v=" "/>
    <s v=" "/>
    <x v="4"/>
    <x v="279"/>
    <x v="87"/>
    <n v="317400"/>
    <n v="0"/>
    <s v=" "/>
    <s v=" "/>
    <n v="30100000"/>
    <n v="43.02"/>
    <n v="0"/>
    <n v="0"/>
    <n v="43.02"/>
    <n v="29.99"/>
    <n v="0"/>
    <n v="0"/>
    <n v="0"/>
    <n v="926.21"/>
    <n v="956.2"/>
    <n v="0"/>
    <n v="0"/>
    <n v="0"/>
    <n v="0"/>
    <n v="43.02"/>
    <n v="0"/>
    <n v="0"/>
    <n v="0"/>
    <n v="883.19"/>
    <n v="926.21"/>
    <n v="0"/>
    <n v="0"/>
    <n v="0"/>
    <n v="0"/>
    <n v="0"/>
  </r>
  <r>
    <s v="32-L05-009"/>
    <x v="4"/>
    <x v="279"/>
    <x v="88"/>
    <n v="12.48"/>
    <x v="4"/>
    <x v="0"/>
    <x v="2206"/>
    <s v="UNIVERSITY MANOR SLI"/>
    <s v=" "/>
    <s v=" "/>
    <x v="4"/>
    <x v="279"/>
    <x v="88"/>
    <n v="317400"/>
    <n v="0"/>
    <s v=" "/>
    <s v=" "/>
    <n v="30100000"/>
    <n v="33.44"/>
    <n v="0"/>
    <n v="0"/>
    <n v="33.44"/>
    <n v="12.48"/>
    <n v="0"/>
    <n v="0"/>
    <n v="0"/>
    <n v="445.6"/>
    <n v="458.08"/>
    <n v="4.3499999999999996"/>
    <n v="0"/>
    <n v="0"/>
    <n v="4.3499999999999996"/>
    <n v="33.44"/>
    <n v="0"/>
    <n v="0"/>
    <n v="0"/>
    <n v="412.16"/>
    <n v="445.6"/>
    <n v="0"/>
    <n v="0"/>
    <n v="0"/>
    <n v="0"/>
    <n v="0"/>
  </r>
  <r>
    <s v="32-L05-010"/>
    <x v="4"/>
    <x v="279"/>
    <x v="110"/>
    <n v="0"/>
    <x v="4"/>
    <x v="0"/>
    <x v="2207"/>
    <s v="SAGUARO VISTA ESTATE"/>
    <s v=" "/>
    <s v=" "/>
    <x v="4"/>
    <x v="279"/>
    <x v="110"/>
    <n v="317400"/>
    <n v="0"/>
    <s v=" "/>
    <s v=" "/>
    <n v="30100000"/>
    <n v="0"/>
    <n v="0"/>
    <n v="0"/>
    <n v="0"/>
    <n v="0"/>
    <n v="0"/>
    <n v="0"/>
    <n v="0"/>
    <n v="0"/>
    <n v="0"/>
    <n v="0"/>
    <n v="0"/>
    <n v="0"/>
    <n v="0"/>
    <n v="0"/>
    <n v="0"/>
    <n v="0"/>
    <n v="0"/>
    <n v="0"/>
    <n v="0"/>
    <n v="0"/>
    <n v="0"/>
    <n v="0"/>
    <n v="0"/>
    <n v="0"/>
  </r>
  <r>
    <s v="32-L05-011"/>
    <x v="4"/>
    <x v="279"/>
    <x v="111"/>
    <n v="0"/>
    <x v="4"/>
    <x v="0"/>
    <x v="2208"/>
    <s v="APACHE COVE         "/>
    <s v=" "/>
    <s v=" "/>
    <x v="4"/>
    <x v="279"/>
    <x v="111"/>
    <n v="317400"/>
    <n v="0"/>
    <s v=" "/>
    <s v=" "/>
    <n v="30100000"/>
    <n v="0"/>
    <n v="0"/>
    <n v="0"/>
    <n v="0"/>
    <n v="0"/>
    <n v="0"/>
    <n v="0"/>
    <n v="0"/>
    <n v="0"/>
    <n v="0"/>
    <n v="0"/>
    <n v="0"/>
    <n v="0"/>
    <n v="0"/>
    <n v="0"/>
    <n v="0"/>
    <n v="0"/>
    <n v="0"/>
    <n v="0"/>
    <n v="0"/>
    <n v="0"/>
    <n v="0"/>
    <n v="0"/>
    <n v="0"/>
    <n v="0"/>
  </r>
  <r>
    <s v="32-L05-012"/>
    <x v="4"/>
    <x v="279"/>
    <x v="89"/>
    <n v="0"/>
    <x v="4"/>
    <x v="0"/>
    <x v="2209"/>
    <s v="APACHE MANOR        "/>
    <s v=" "/>
    <s v=" "/>
    <x v="4"/>
    <x v="279"/>
    <x v="89"/>
    <n v="317400"/>
    <n v="0"/>
    <s v=" "/>
    <s v=" "/>
    <n v="30100000"/>
    <n v="0"/>
    <n v="0"/>
    <n v="0"/>
    <n v="0"/>
    <n v="0"/>
    <n v="0"/>
    <n v="0"/>
    <n v="0"/>
    <n v="0"/>
    <n v="0"/>
    <n v="0"/>
    <n v="0"/>
    <n v="0"/>
    <n v="0"/>
    <n v="0"/>
    <n v="0"/>
    <n v="0"/>
    <n v="0"/>
    <n v="0"/>
    <n v="0"/>
    <n v="0"/>
    <n v="0"/>
    <n v="0"/>
    <n v="0"/>
    <n v="0"/>
  </r>
  <r>
    <s v="32-L05-013"/>
    <x v="4"/>
    <x v="279"/>
    <x v="90"/>
    <n v="6.18"/>
    <x v="4"/>
    <x v="0"/>
    <x v="2210"/>
    <s v="SAGEWOOD            "/>
    <s v=" "/>
    <s v=" "/>
    <x v="4"/>
    <x v="279"/>
    <x v="90"/>
    <n v="317400"/>
    <n v="0"/>
    <s v=" "/>
    <s v=" "/>
    <n v="30100000"/>
    <n v="7.55"/>
    <n v="0"/>
    <n v="0"/>
    <n v="7.55"/>
    <n v="6.18"/>
    <n v="0"/>
    <n v="0"/>
    <n v="0"/>
    <n v="288.41000000000003"/>
    <n v="294.58999999999997"/>
    <n v="19.34"/>
    <n v="0"/>
    <n v="0"/>
    <n v="19.34"/>
    <n v="7.55"/>
    <n v="0"/>
    <n v="0"/>
    <n v="0"/>
    <n v="280.86"/>
    <n v="288.41000000000003"/>
    <n v="0"/>
    <n v="0"/>
    <n v="0"/>
    <n v="0"/>
    <n v="0"/>
  </r>
  <r>
    <s v="32-L05-014"/>
    <x v="4"/>
    <x v="279"/>
    <x v="91"/>
    <n v="10.96"/>
    <x v="4"/>
    <x v="0"/>
    <x v="2211"/>
    <s v="SAGEWOOD UNIT 2     "/>
    <s v=" "/>
    <s v=" "/>
    <x v="4"/>
    <x v="279"/>
    <x v="91"/>
    <n v="317400"/>
    <n v="0"/>
    <s v=" "/>
    <s v=" "/>
    <n v="30100000"/>
    <n v="21.79"/>
    <n v="0"/>
    <n v="0"/>
    <n v="21.79"/>
    <n v="10.96"/>
    <n v="0"/>
    <n v="0"/>
    <n v="0"/>
    <n v="317.91000000000003"/>
    <n v="328.87"/>
    <n v="28.02"/>
    <n v="0"/>
    <n v="0"/>
    <n v="28.02"/>
    <n v="21.79"/>
    <n v="0"/>
    <n v="0"/>
    <n v="0"/>
    <n v="296.12"/>
    <n v="317.91000000000003"/>
    <n v="0"/>
    <n v="0"/>
    <n v="0"/>
    <n v="0"/>
    <n v="0"/>
  </r>
  <r>
    <s v="32-L05-015"/>
    <x v="4"/>
    <x v="279"/>
    <x v="92"/>
    <n v="5.69"/>
    <x v="4"/>
    <x v="0"/>
    <x v="2212"/>
    <s v="SIGNAL BUTTE MANOR 3"/>
    <s v=" "/>
    <s v=" "/>
    <x v="4"/>
    <x v="279"/>
    <x v="92"/>
    <n v="317400"/>
    <n v="0"/>
    <s v=" "/>
    <s v=" "/>
    <n v="30100000"/>
    <n v="19.73"/>
    <n v="0"/>
    <n v="0"/>
    <n v="19.73"/>
    <n v="5.69"/>
    <n v="2.5099999999999998"/>
    <n v="0"/>
    <n v="0"/>
    <n v="270.55"/>
    <n v="273.73"/>
    <n v="5.17"/>
    <n v="0"/>
    <n v="0"/>
    <n v="5.17"/>
    <n v="19.73"/>
    <n v="2.5099999999999998"/>
    <n v="0"/>
    <n v="0"/>
    <n v="250.82"/>
    <n v="268.04000000000002"/>
    <n v="0"/>
    <n v="0"/>
    <n v="0"/>
    <n v="0"/>
    <n v="0"/>
  </r>
  <r>
    <s v="32-L05-016"/>
    <x v="4"/>
    <x v="279"/>
    <x v="112"/>
    <n v="0"/>
    <x v="4"/>
    <x v="0"/>
    <x v="2213"/>
    <s v="SONORAN VISTA APTS  "/>
    <s v=" "/>
    <s v=" "/>
    <x v="4"/>
    <x v="279"/>
    <x v="112"/>
    <n v="317400"/>
    <n v="0"/>
    <s v=" "/>
    <s v=" "/>
    <n v="30100000"/>
    <n v="148.71"/>
    <n v="0"/>
    <n v="0"/>
    <n v="148.71"/>
    <n v="0"/>
    <n v="0"/>
    <n v="0"/>
    <n v="0"/>
    <n v="478.74"/>
    <n v="478.74"/>
    <n v="0"/>
    <n v="0"/>
    <n v="0"/>
    <n v="0"/>
    <n v="148.71"/>
    <n v="0"/>
    <n v="0"/>
    <n v="0"/>
    <n v="330.03"/>
    <n v="478.74"/>
    <n v="0"/>
    <n v="0"/>
    <n v="0"/>
    <n v="0"/>
    <n v="0"/>
  </r>
  <r>
    <s v="32-L05-017"/>
    <x v="4"/>
    <x v="279"/>
    <x v="113"/>
    <n v="0"/>
    <x v="4"/>
    <x v="0"/>
    <x v="2214"/>
    <s v="MC GAVIN RANCH      "/>
    <s v=" "/>
    <s v=" "/>
    <x v="4"/>
    <x v="279"/>
    <x v="113"/>
    <n v="317400"/>
    <n v="0"/>
    <s v=" "/>
    <s v=" "/>
    <n v="30100000"/>
    <n v="0"/>
    <n v="0"/>
    <n v="0"/>
    <n v="0"/>
    <n v="0"/>
    <n v="0"/>
    <n v="0"/>
    <n v="0"/>
    <n v="0"/>
    <n v="0"/>
    <n v="0"/>
    <n v="0"/>
    <n v="0"/>
    <n v="0"/>
    <n v="0"/>
    <n v="0"/>
    <n v="0"/>
    <n v="0"/>
    <n v="0"/>
    <n v="0"/>
    <n v="0"/>
    <n v="0"/>
    <n v="0"/>
    <n v="0"/>
    <n v="0"/>
  </r>
  <r>
    <s v="32-L05-018"/>
    <x v="4"/>
    <x v="279"/>
    <x v="93"/>
    <n v="0"/>
    <x v="4"/>
    <x v="0"/>
    <x v="2215"/>
    <s v="SIENNA MESA ST LIGHT"/>
    <s v=" "/>
    <s v=" "/>
    <x v="4"/>
    <x v="279"/>
    <x v="93"/>
    <n v="317400"/>
    <n v="0"/>
    <s v=" "/>
    <s v=" "/>
    <n v="30100000"/>
    <n v="40.29"/>
    <n v="0"/>
    <n v="0"/>
    <n v="40.29"/>
    <n v="0"/>
    <n v="5.6"/>
    <n v="0"/>
    <n v="0"/>
    <n v="626.74"/>
    <n v="621.14"/>
    <n v="13.23"/>
    <n v="0"/>
    <n v="0"/>
    <n v="13.23"/>
    <n v="40.29"/>
    <n v="5.6"/>
    <n v="0"/>
    <n v="0"/>
    <n v="586.45000000000005"/>
    <n v="621.14"/>
    <n v="0"/>
    <n v="0"/>
    <n v="0"/>
    <n v="0"/>
    <n v="0"/>
  </r>
  <r>
    <s v="32-L05-999"/>
    <x v="4"/>
    <x v="279"/>
    <x v="322"/>
    <n v="0"/>
    <x v="4"/>
    <x v="0"/>
    <x v="2216"/>
    <s v="MESA SLID TOTAL     "/>
    <s v=" "/>
    <s v=" "/>
    <x v="4"/>
    <x v="279"/>
    <x v="322"/>
    <n v="317400"/>
    <n v="1"/>
    <s v=" "/>
    <s v=" "/>
    <n v="30100000"/>
    <n v="0"/>
    <n v="0"/>
    <n v="0"/>
    <n v="0"/>
    <n v="0"/>
    <n v="0"/>
    <n v="0"/>
    <n v="0"/>
    <n v="0"/>
    <n v="0"/>
    <n v="0"/>
    <n v="0"/>
    <n v="0"/>
    <n v="0"/>
    <n v="0"/>
    <n v="0"/>
    <n v="0"/>
    <n v="0"/>
    <n v="0"/>
    <n v="0"/>
    <n v="0"/>
    <n v="0"/>
    <n v="0"/>
    <n v="0"/>
    <n v="0"/>
  </r>
  <r>
    <s v="32-L06-001"/>
    <x v="4"/>
    <x v="280"/>
    <x v="80"/>
    <n v="118.92"/>
    <x v="4"/>
    <x v="0"/>
    <x v="2217"/>
    <s v="Q C RANCHETTES III 5"/>
    <s v=" "/>
    <s v=" "/>
    <x v="4"/>
    <x v="280"/>
    <x v="80"/>
    <n v="317600"/>
    <n v="0"/>
    <s v=" "/>
    <s v=" "/>
    <n v="30100000"/>
    <n v="119.75"/>
    <n v="0"/>
    <n v="0"/>
    <n v="119.75"/>
    <n v="118.92"/>
    <n v="33.26"/>
    <n v="0"/>
    <n v="0"/>
    <n v="2450.88"/>
    <n v="2536.54"/>
    <n v="118.18"/>
    <n v="0"/>
    <n v="0"/>
    <n v="118.18"/>
    <n v="119.75"/>
    <n v="33.26"/>
    <n v="0"/>
    <n v="0"/>
    <n v="2331.13"/>
    <n v="2417.62"/>
    <n v="0"/>
    <n v="0"/>
    <n v="0"/>
    <n v="0"/>
    <n v="0"/>
  </r>
  <r>
    <s v="32-L06-002"/>
    <x v="4"/>
    <x v="280"/>
    <x v="81"/>
    <n v="59.64"/>
    <x v="4"/>
    <x v="0"/>
    <x v="2218"/>
    <s v="Q C ST LIT 1999-002 "/>
    <s v=" "/>
    <s v=" "/>
    <x v="4"/>
    <x v="280"/>
    <x v="81"/>
    <n v="317600"/>
    <n v="0"/>
    <s v=" "/>
    <s v=" "/>
    <n v="30100000"/>
    <n v="78.52"/>
    <n v="0"/>
    <n v="0"/>
    <n v="78.52"/>
    <n v="59.64"/>
    <n v="30.29"/>
    <n v="0"/>
    <n v="0"/>
    <n v="1137.46"/>
    <n v="1166.81"/>
    <n v="19.2"/>
    <n v="0"/>
    <n v="0"/>
    <n v="19.2"/>
    <n v="78.52"/>
    <n v="30.29"/>
    <n v="0"/>
    <n v="0"/>
    <n v="1058.94"/>
    <n v="1107.17"/>
    <n v="0"/>
    <n v="0"/>
    <n v="0"/>
    <n v="0"/>
    <n v="0"/>
  </r>
  <r>
    <s v="32-L06-003"/>
    <x v="4"/>
    <x v="280"/>
    <x v="82"/>
    <n v="122.79"/>
    <x v="4"/>
    <x v="0"/>
    <x v="2219"/>
    <s v="Q C ST LIT 1999-001 "/>
    <s v=" "/>
    <s v=" "/>
    <x v="4"/>
    <x v="280"/>
    <x v="82"/>
    <n v="317600"/>
    <n v="0"/>
    <s v=" "/>
    <s v=" "/>
    <n v="30100000"/>
    <n v="126.05"/>
    <n v="0"/>
    <n v="0"/>
    <n v="126.05"/>
    <n v="122.79"/>
    <n v="23.25"/>
    <n v="0"/>
    <n v="0"/>
    <n v="1772.4"/>
    <n v="1871.94"/>
    <n v="0"/>
    <n v="0"/>
    <n v="0"/>
    <n v="0"/>
    <n v="126.05"/>
    <n v="23.25"/>
    <n v="0"/>
    <n v="0"/>
    <n v="1646.35"/>
    <n v="1749.15"/>
    <n v="0"/>
    <n v="0"/>
    <n v="0"/>
    <n v="0"/>
    <n v="0"/>
  </r>
  <r>
    <s v="32-L06-004"/>
    <x v="4"/>
    <x v="280"/>
    <x v="83"/>
    <n v="20.6"/>
    <x v="4"/>
    <x v="0"/>
    <x v="2220"/>
    <s v="WILL ROGER E RNCH #4"/>
    <s v=" "/>
    <s v=" "/>
    <x v="4"/>
    <x v="280"/>
    <x v="83"/>
    <n v="317600"/>
    <n v="0"/>
    <s v=" "/>
    <s v=" "/>
    <n v="30100000"/>
    <n v="128.57"/>
    <n v="0"/>
    <n v="0"/>
    <n v="128.57"/>
    <n v="20.6"/>
    <n v="46.26"/>
    <n v="0"/>
    <n v="0"/>
    <n v="2152.63"/>
    <n v="2126.9699999999998"/>
    <n v="57.86"/>
    <n v="0"/>
    <n v="0"/>
    <n v="57.86"/>
    <n v="128.57"/>
    <n v="46.26"/>
    <n v="0"/>
    <n v="0"/>
    <n v="2024.06"/>
    <n v="2106.37"/>
    <n v="0"/>
    <n v="0"/>
    <n v="0"/>
    <n v="0"/>
    <n v="0"/>
  </r>
  <r>
    <s v="32-L06-005"/>
    <x v="4"/>
    <x v="280"/>
    <x v="84"/>
    <n v="300.12"/>
    <x v="4"/>
    <x v="0"/>
    <x v="2221"/>
    <s v="SL #8, 1999-003     "/>
    <s v=" "/>
    <s v=" "/>
    <x v="4"/>
    <x v="280"/>
    <x v="84"/>
    <n v="317600"/>
    <n v="0"/>
    <s v=" "/>
    <s v=" "/>
    <n v="30100000"/>
    <n v="231.39"/>
    <n v="0"/>
    <n v="0"/>
    <n v="231.39"/>
    <n v="300.12"/>
    <n v="193.14"/>
    <n v="0"/>
    <n v="0"/>
    <n v="7782.77"/>
    <n v="7889.75"/>
    <n v="473.11"/>
    <n v="0"/>
    <n v="0"/>
    <n v="473.11"/>
    <n v="231.39"/>
    <n v="193.14"/>
    <n v="0"/>
    <n v="0"/>
    <n v="7551.38"/>
    <n v="7589.63"/>
    <n v="0"/>
    <n v="0"/>
    <n v="0"/>
    <n v="0"/>
    <n v="0"/>
  </r>
  <r>
    <s v="32-L06-006"/>
    <x v="4"/>
    <x v="280"/>
    <x v="85"/>
    <n v="52.15"/>
    <x v="4"/>
    <x v="0"/>
    <x v="2222"/>
    <s v="SL QUNLAND MANOR #9 "/>
    <s v=" "/>
    <s v=" "/>
    <x v="4"/>
    <x v="280"/>
    <x v="85"/>
    <n v="317600"/>
    <n v="0"/>
    <s v=" "/>
    <s v=" "/>
    <n v="30100000"/>
    <n v="88.55"/>
    <n v="0"/>
    <n v="0"/>
    <n v="88.55"/>
    <n v="52.15"/>
    <n v="20.45"/>
    <n v="0"/>
    <n v="0"/>
    <n v="3061.58"/>
    <n v="3093.28"/>
    <n v="106.25"/>
    <n v="0"/>
    <n v="0"/>
    <n v="106.25"/>
    <n v="88.55"/>
    <n v="20.45"/>
    <n v="0"/>
    <n v="0"/>
    <n v="2973.03"/>
    <n v="3041.13"/>
    <n v="0"/>
    <n v="0"/>
    <n v="0"/>
    <n v="0"/>
    <n v="0"/>
  </r>
  <r>
    <s v="32-L06-007"/>
    <x v="4"/>
    <x v="280"/>
    <x v="86"/>
    <n v="504.37"/>
    <x v="4"/>
    <x v="0"/>
    <x v="2223"/>
    <s v="Q C SLID 11-2001-002"/>
    <s v=" "/>
    <s v=" "/>
    <x v="4"/>
    <x v="280"/>
    <x v="86"/>
    <n v="317600"/>
    <n v="0"/>
    <s v=" "/>
    <s v=" "/>
    <n v="30100000"/>
    <n v="844.65"/>
    <n v="0"/>
    <n v="0"/>
    <n v="850.39"/>
    <n v="510.11"/>
    <n v="42.41"/>
    <n v="0"/>
    <n v="0"/>
    <n v="13062.54"/>
    <n v="13524.5"/>
    <n v="284.69"/>
    <n v="0"/>
    <n v="0"/>
    <n v="297.02"/>
    <n v="856.98"/>
    <n v="42.41"/>
    <n v="0"/>
    <n v="0"/>
    <n v="12212.15"/>
    <n v="13014.39"/>
    <n v="0"/>
    <n v="0"/>
    <n v="0"/>
    <n v="0"/>
    <n v="0"/>
  </r>
  <r>
    <s v="32-L06-008"/>
    <x v="4"/>
    <x v="280"/>
    <x v="87"/>
    <n v="53.08"/>
    <x v="4"/>
    <x v="0"/>
    <x v="2224"/>
    <s v="Q C SLID #10 2001-01"/>
    <s v=" "/>
    <s v=" "/>
    <x v="4"/>
    <x v="280"/>
    <x v="87"/>
    <n v="317600"/>
    <n v="0"/>
    <s v=" "/>
    <s v=" "/>
    <n v="30100000"/>
    <n v="112.45"/>
    <n v="0"/>
    <n v="0"/>
    <n v="112.45"/>
    <n v="53.08"/>
    <n v="26.74"/>
    <n v="0"/>
    <n v="0"/>
    <n v="2501.5"/>
    <n v="2527.84"/>
    <n v="82.11"/>
    <n v="0"/>
    <n v="0"/>
    <n v="82.11"/>
    <n v="112.45"/>
    <n v="26.74"/>
    <n v="0"/>
    <n v="0"/>
    <n v="2389.0500000000002"/>
    <n v="2474.7600000000002"/>
    <n v="0"/>
    <n v="0"/>
    <n v="0"/>
    <n v="0"/>
    <n v="0"/>
  </r>
  <r>
    <s v="32-L06-009"/>
    <x v="4"/>
    <x v="280"/>
    <x v="88"/>
    <n v="0.17"/>
    <x v="4"/>
    <x v="0"/>
    <x v="2225"/>
    <s v="Q C SLID #12 02-001 "/>
    <s v=" "/>
    <s v=" "/>
    <x v="4"/>
    <x v="280"/>
    <x v="88"/>
    <n v="317600"/>
    <n v="0"/>
    <s v=" "/>
    <s v=" "/>
    <n v="30100000"/>
    <n v="22.26"/>
    <n v="0"/>
    <n v="0"/>
    <n v="22.26"/>
    <n v="0.17"/>
    <n v="0"/>
    <n v="0"/>
    <n v="0"/>
    <n v="752.27"/>
    <n v="752.44"/>
    <n v="24.05"/>
    <n v="0"/>
    <n v="0"/>
    <n v="24.05"/>
    <n v="22.26"/>
    <n v="0"/>
    <n v="0"/>
    <n v="0"/>
    <n v="730.01"/>
    <n v="752.27"/>
    <n v="0"/>
    <n v="0"/>
    <n v="0"/>
    <n v="0"/>
    <n v="0"/>
  </r>
  <r>
    <s v="32-L06-010"/>
    <x v="4"/>
    <x v="280"/>
    <x v="110"/>
    <n v="79.09"/>
    <x v="4"/>
    <x v="0"/>
    <x v="2226"/>
    <s v="QC SLID # 13 02-002 "/>
    <s v=" "/>
    <s v=" "/>
    <x v="4"/>
    <x v="280"/>
    <x v="110"/>
    <n v="317600"/>
    <n v="0"/>
    <s v=" "/>
    <s v=" "/>
    <n v="30100000"/>
    <n v="108.33"/>
    <n v="0"/>
    <n v="0"/>
    <n v="108.33"/>
    <n v="79.09"/>
    <n v="13.57"/>
    <n v="0"/>
    <n v="0"/>
    <n v="1883.56"/>
    <n v="1949.08"/>
    <n v="13.05"/>
    <n v="0"/>
    <n v="0"/>
    <n v="13.05"/>
    <n v="108.33"/>
    <n v="13.57"/>
    <n v="0"/>
    <n v="0"/>
    <n v="1775.23"/>
    <n v="1869.99"/>
    <n v="0"/>
    <n v="0"/>
    <n v="0"/>
    <n v="0"/>
    <n v="0"/>
  </r>
  <r>
    <s v="32-L06-011"/>
    <x v="4"/>
    <x v="280"/>
    <x v="111"/>
    <n v="37.479999999999997"/>
    <x v="4"/>
    <x v="0"/>
    <x v="2227"/>
    <s v="Q C SLID #14 02-003 "/>
    <s v=" "/>
    <s v=" "/>
    <x v="4"/>
    <x v="280"/>
    <x v="111"/>
    <n v="317600"/>
    <n v="0"/>
    <s v=" "/>
    <s v=" "/>
    <n v="30100000"/>
    <n v="108.55"/>
    <n v="0"/>
    <n v="0"/>
    <n v="108.55"/>
    <n v="37.479999999999997"/>
    <n v="0"/>
    <n v="0"/>
    <n v="0"/>
    <n v="1882.81"/>
    <n v="1920.29"/>
    <n v="41.13"/>
    <n v="0"/>
    <n v="0"/>
    <n v="41.13"/>
    <n v="108.55"/>
    <n v="0"/>
    <n v="0"/>
    <n v="0"/>
    <n v="1774.26"/>
    <n v="1882.81"/>
    <n v="0"/>
    <n v="0"/>
    <n v="0"/>
    <n v="0"/>
    <n v="0"/>
  </r>
  <r>
    <s v="32-L06-012"/>
    <x v="4"/>
    <x v="280"/>
    <x v="89"/>
    <n v="16.98"/>
    <x v="4"/>
    <x v="0"/>
    <x v="2228"/>
    <s v="Q C SLID #15 02-004 "/>
    <s v=" "/>
    <s v=" "/>
    <x v="4"/>
    <x v="280"/>
    <x v="89"/>
    <n v="317600"/>
    <n v="0"/>
    <s v=" "/>
    <s v=" "/>
    <n v="30100000"/>
    <n v="30.78"/>
    <n v="0"/>
    <n v="0"/>
    <n v="30.78"/>
    <n v="16.98"/>
    <n v="16.79"/>
    <n v="0"/>
    <n v="0"/>
    <n v="2115.31"/>
    <n v="2115.5"/>
    <n v="169.91"/>
    <n v="0"/>
    <n v="0"/>
    <n v="169.91"/>
    <n v="30.78"/>
    <n v="16.79"/>
    <n v="0"/>
    <n v="0"/>
    <n v="2084.5300000000002"/>
    <n v="2098.52"/>
    <n v="0"/>
    <n v="0"/>
    <n v="0"/>
    <n v="0"/>
    <n v="0"/>
  </r>
  <r>
    <s v="32-L06-013"/>
    <x v="4"/>
    <x v="280"/>
    <x v="90"/>
    <n v="13.77"/>
    <x v="4"/>
    <x v="0"/>
    <x v="2229"/>
    <s v="Q C SLID #16-02-005 "/>
    <s v=" "/>
    <s v=" "/>
    <x v="4"/>
    <x v="280"/>
    <x v="90"/>
    <n v="317600"/>
    <n v="0"/>
    <s v=" "/>
    <s v=" "/>
    <n v="30100000"/>
    <n v="78.36"/>
    <n v="0"/>
    <n v="0"/>
    <n v="78.36"/>
    <n v="13.77"/>
    <n v="14.26"/>
    <n v="0"/>
    <n v="0"/>
    <n v="1706.95"/>
    <n v="1706.46"/>
    <n v="13.75"/>
    <n v="0"/>
    <n v="0"/>
    <n v="13.75"/>
    <n v="78.36"/>
    <n v="14.26"/>
    <n v="0"/>
    <n v="0"/>
    <n v="1628.59"/>
    <n v="1692.69"/>
    <n v="0"/>
    <n v="0"/>
    <n v="0"/>
    <n v="0"/>
    <n v="0"/>
  </r>
  <r>
    <s v="32-L06-014"/>
    <x v="4"/>
    <x v="280"/>
    <x v="91"/>
    <n v="73.260000000000005"/>
    <x v="4"/>
    <x v="0"/>
    <x v="2230"/>
    <s v="Q C SLID #17 02-006 "/>
    <s v=" "/>
    <s v=" "/>
    <x v="4"/>
    <x v="280"/>
    <x v="91"/>
    <n v="317600"/>
    <n v="0"/>
    <s v=" "/>
    <s v=" "/>
    <n v="30100000"/>
    <n v="136.57"/>
    <n v="0"/>
    <n v="0"/>
    <n v="136.57"/>
    <n v="73.260000000000005"/>
    <n v="64.92"/>
    <n v="0"/>
    <n v="0"/>
    <n v="2575.58"/>
    <n v="2583.92"/>
    <n v="104.35"/>
    <n v="0"/>
    <n v="0"/>
    <n v="104.35"/>
    <n v="136.57"/>
    <n v="64.92"/>
    <n v="0"/>
    <n v="0"/>
    <n v="2439.0100000000002"/>
    <n v="2510.66"/>
    <n v="0"/>
    <n v="0"/>
    <n v="0"/>
    <n v="0"/>
    <n v="0"/>
  </r>
  <r>
    <s v="32-L06-015"/>
    <x v="4"/>
    <x v="280"/>
    <x v="92"/>
    <n v="57.83"/>
    <x v="4"/>
    <x v="0"/>
    <x v="2231"/>
    <s v="Q C SLID #18 02-007 "/>
    <s v=" "/>
    <s v=" "/>
    <x v="4"/>
    <x v="280"/>
    <x v="92"/>
    <n v="317600"/>
    <n v="0"/>
    <s v=" "/>
    <s v=" "/>
    <n v="30100000"/>
    <n v="116.68"/>
    <n v="0"/>
    <n v="0"/>
    <n v="116.68"/>
    <n v="57.83"/>
    <n v="78.819999999999993"/>
    <n v="0"/>
    <n v="0"/>
    <n v="1864.33"/>
    <n v="1843.34"/>
    <n v="35.1"/>
    <n v="0"/>
    <n v="0"/>
    <n v="35.1"/>
    <n v="116.68"/>
    <n v="78.819999999999993"/>
    <n v="0"/>
    <n v="0"/>
    <n v="1747.65"/>
    <n v="1785.51"/>
    <n v="0"/>
    <n v="0"/>
    <n v="0"/>
    <n v="0"/>
    <n v="0"/>
  </r>
  <r>
    <s v="32-L06-016"/>
    <x v="4"/>
    <x v="280"/>
    <x v="112"/>
    <n v="69.73"/>
    <x v="4"/>
    <x v="0"/>
    <x v="2232"/>
    <s v="Q C SLID #22 02-011 "/>
    <s v=" "/>
    <s v=" "/>
    <x v="4"/>
    <x v="280"/>
    <x v="112"/>
    <n v="317600"/>
    <n v="0"/>
    <s v=" "/>
    <s v=" "/>
    <n v="30100000"/>
    <n v="68.180000000000007"/>
    <n v="0"/>
    <n v="0"/>
    <n v="68.180000000000007"/>
    <n v="69.73"/>
    <n v="45.78"/>
    <n v="0"/>
    <n v="0"/>
    <n v="3033.98"/>
    <n v="3057.93"/>
    <n v="31.05"/>
    <n v="0"/>
    <n v="0"/>
    <n v="31.05"/>
    <n v="68.180000000000007"/>
    <n v="45.78"/>
    <n v="0"/>
    <n v="0"/>
    <n v="2965.8"/>
    <n v="2988.2"/>
    <n v="0"/>
    <n v="0"/>
    <n v="0"/>
    <n v="0"/>
    <n v="0"/>
  </r>
  <r>
    <s v="32-L06-017"/>
    <x v="4"/>
    <x v="280"/>
    <x v="113"/>
    <n v="0"/>
    <x v="4"/>
    <x v="0"/>
    <x v="2233"/>
    <s v="Q C SLID #23 02-012 "/>
    <s v=" "/>
    <s v=" "/>
    <x v="4"/>
    <x v="280"/>
    <x v="113"/>
    <n v="317600"/>
    <n v="0"/>
    <s v=" "/>
    <s v=" "/>
    <n v="30100000"/>
    <n v="254.39"/>
    <n v="0"/>
    <n v="0"/>
    <n v="254.39"/>
    <n v="0"/>
    <n v="152.59"/>
    <n v="0"/>
    <n v="0"/>
    <n v="4349.18"/>
    <n v="4196.59"/>
    <n v="160"/>
    <n v="0"/>
    <n v="0"/>
    <n v="160"/>
    <n v="254.39"/>
    <n v="152.59"/>
    <n v="0"/>
    <n v="0"/>
    <n v="4094.79"/>
    <n v="4196.59"/>
    <n v="0"/>
    <n v="0"/>
    <n v="0"/>
    <n v="0"/>
    <n v="0"/>
  </r>
  <r>
    <s v="32-L06-018"/>
    <x v="4"/>
    <x v="280"/>
    <x v="93"/>
    <n v="315.33999999999997"/>
    <x v="4"/>
    <x v="0"/>
    <x v="2234"/>
    <s v="Q C SLID #25 02-014 "/>
    <s v=" "/>
    <s v=" "/>
    <x v="4"/>
    <x v="280"/>
    <x v="93"/>
    <n v="317600"/>
    <n v="0"/>
    <s v=" "/>
    <s v=" "/>
    <n v="30100000"/>
    <n v="551.61"/>
    <n v="0"/>
    <n v="0"/>
    <n v="551.61"/>
    <n v="315.33999999999997"/>
    <n v="169.43"/>
    <n v="0"/>
    <n v="0"/>
    <n v="11849.46"/>
    <n v="11995.37"/>
    <n v="491.27"/>
    <n v="0"/>
    <n v="0"/>
    <n v="491.27"/>
    <n v="551.61"/>
    <n v="169.43"/>
    <n v="0"/>
    <n v="0"/>
    <n v="11297.85"/>
    <n v="11680.03"/>
    <n v="0"/>
    <n v="0"/>
    <n v="0"/>
    <n v="0"/>
    <n v="0"/>
  </r>
  <r>
    <s v="32-L06-019"/>
    <x v="4"/>
    <x v="280"/>
    <x v="94"/>
    <n v="22.93"/>
    <x v="4"/>
    <x v="0"/>
    <x v="2235"/>
    <s v="Q C SLID #28 02-017 "/>
    <s v=" "/>
    <s v=" "/>
    <x v="4"/>
    <x v="280"/>
    <x v="94"/>
    <n v="317600"/>
    <n v="0"/>
    <s v=" "/>
    <s v=" "/>
    <n v="30100000"/>
    <n v="80.47"/>
    <n v="0"/>
    <n v="0"/>
    <n v="80.47"/>
    <n v="22.93"/>
    <n v="6.97"/>
    <n v="0"/>
    <n v="0"/>
    <n v="1497.8"/>
    <n v="1513.76"/>
    <n v="49.28"/>
    <n v="0"/>
    <n v="0"/>
    <n v="49.28"/>
    <n v="80.47"/>
    <n v="6.97"/>
    <n v="0"/>
    <n v="0"/>
    <n v="1417.33"/>
    <n v="1490.83"/>
    <n v="0"/>
    <n v="0"/>
    <n v="0"/>
    <n v="0"/>
    <n v="0"/>
  </r>
  <r>
    <s v="32-L06-020"/>
    <x v="4"/>
    <x v="280"/>
    <x v="95"/>
    <n v="52.91"/>
    <x v="4"/>
    <x v="0"/>
    <x v="2236"/>
    <s v="Q C SLID #19 2002-8 "/>
    <s v=" "/>
    <s v=" "/>
    <x v="4"/>
    <x v="280"/>
    <x v="95"/>
    <n v="317600"/>
    <n v="0"/>
    <s v=" "/>
    <s v=" "/>
    <n v="30100000"/>
    <n v="44.2"/>
    <n v="0"/>
    <n v="0"/>
    <n v="44.2"/>
    <n v="52.91"/>
    <n v="0"/>
    <n v="0"/>
    <n v="0"/>
    <n v="1608.07"/>
    <n v="1660.98"/>
    <n v="0"/>
    <n v="0"/>
    <n v="0"/>
    <n v="0"/>
    <n v="44.2"/>
    <n v="0"/>
    <n v="0"/>
    <n v="0"/>
    <n v="1563.87"/>
    <n v="1608.07"/>
    <n v="0"/>
    <n v="0"/>
    <n v="0"/>
    <n v="0"/>
    <n v="0"/>
  </r>
  <r>
    <s v="32-L06-021"/>
    <x v="4"/>
    <x v="280"/>
    <x v="96"/>
    <n v="24.99"/>
    <x v="4"/>
    <x v="0"/>
    <x v="2237"/>
    <s v="Q C SLID #20 2002-9 "/>
    <s v=" "/>
    <s v=" "/>
    <x v="4"/>
    <x v="280"/>
    <x v="96"/>
    <n v="317600"/>
    <n v="0"/>
    <s v=" "/>
    <s v=" "/>
    <n v="30100000"/>
    <n v="345.99"/>
    <n v="0"/>
    <n v="0"/>
    <n v="345.99"/>
    <n v="24.99"/>
    <n v="78.459999999999994"/>
    <n v="0"/>
    <n v="0"/>
    <n v="6236.49"/>
    <n v="6183.02"/>
    <n v="249.71"/>
    <n v="0"/>
    <n v="0"/>
    <n v="249.71"/>
    <n v="345.99"/>
    <n v="78.459999999999994"/>
    <n v="0"/>
    <n v="0"/>
    <n v="5890.5"/>
    <n v="6158.03"/>
    <n v="0"/>
    <n v="0"/>
    <n v="0"/>
    <n v="0"/>
    <n v="0"/>
  </r>
  <r>
    <s v="32-L06-022"/>
    <x v="4"/>
    <x v="280"/>
    <x v="97"/>
    <n v="34.770000000000003"/>
    <x v="4"/>
    <x v="0"/>
    <x v="2238"/>
    <s v="Q C SLID #21,2002-10"/>
    <s v=" "/>
    <s v=" "/>
    <x v="4"/>
    <x v="280"/>
    <x v="97"/>
    <n v="317600"/>
    <n v="0"/>
    <s v=" "/>
    <s v=" "/>
    <n v="30100000"/>
    <n v="162.69999999999999"/>
    <n v="0"/>
    <n v="0"/>
    <n v="162.69999999999999"/>
    <n v="34.770000000000003"/>
    <n v="0"/>
    <n v="0"/>
    <n v="0"/>
    <n v="2489.66"/>
    <n v="2524.4299999999998"/>
    <n v="1.25"/>
    <n v="0"/>
    <n v="0"/>
    <n v="1.25"/>
    <n v="162.69999999999999"/>
    <n v="0"/>
    <n v="0"/>
    <n v="0"/>
    <n v="2326.96"/>
    <n v="2489.66"/>
    <n v="0"/>
    <n v="0"/>
    <n v="0"/>
    <n v="0"/>
    <n v="0"/>
  </r>
  <r>
    <s v="32-L06-023"/>
    <x v="4"/>
    <x v="280"/>
    <x v="98"/>
    <n v="60.02"/>
    <x v="4"/>
    <x v="0"/>
    <x v="2239"/>
    <s v="Q C SLID #24-2002-13"/>
    <s v=" "/>
    <s v=" "/>
    <x v="4"/>
    <x v="280"/>
    <x v="98"/>
    <n v="317600"/>
    <n v="0"/>
    <s v=" "/>
    <s v=" "/>
    <n v="30100000"/>
    <n v="69.13"/>
    <n v="0"/>
    <n v="0"/>
    <n v="69.13"/>
    <n v="60.02"/>
    <n v="7.47"/>
    <n v="0"/>
    <n v="0"/>
    <n v="2117.4899999999998"/>
    <n v="2170.04"/>
    <n v="24.3"/>
    <n v="0"/>
    <n v="0"/>
    <n v="24.3"/>
    <n v="69.13"/>
    <n v="7.47"/>
    <n v="0"/>
    <n v="0"/>
    <n v="2048.36"/>
    <n v="2110.02"/>
    <n v="0"/>
    <n v="0"/>
    <n v="0"/>
    <n v="0"/>
    <n v="0"/>
  </r>
  <r>
    <s v="32-L06-024"/>
    <x v="4"/>
    <x v="280"/>
    <x v="99"/>
    <n v="48.12"/>
    <x v="4"/>
    <x v="0"/>
    <x v="2240"/>
    <s v="Q C SLID #26 2002-15"/>
    <s v=" "/>
    <s v=" "/>
    <x v="4"/>
    <x v="280"/>
    <x v="99"/>
    <n v="317600"/>
    <n v="0"/>
    <s v=" "/>
    <s v=" "/>
    <n v="30100000"/>
    <n v="159.18"/>
    <n v="0"/>
    <n v="0"/>
    <n v="159.18"/>
    <n v="48.12"/>
    <n v="55.76"/>
    <n v="0"/>
    <n v="0"/>
    <n v="3817.27"/>
    <n v="3809.63"/>
    <n v="59"/>
    <n v="0"/>
    <n v="0"/>
    <n v="59"/>
    <n v="159.18"/>
    <n v="55.76"/>
    <n v="0"/>
    <n v="0"/>
    <n v="3658.09"/>
    <n v="3761.51"/>
    <n v="0"/>
    <n v="0"/>
    <n v="0"/>
    <n v="0"/>
    <n v="0"/>
  </r>
  <r>
    <s v="32-L06-025"/>
    <x v="4"/>
    <x v="280"/>
    <x v="100"/>
    <n v="251.25"/>
    <x v="4"/>
    <x v="0"/>
    <x v="2241"/>
    <s v="Q C SLID #27 2002-16"/>
    <s v=" "/>
    <s v=" "/>
    <x v="4"/>
    <x v="280"/>
    <x v="100"/>
    <n v="317600"/>
    <n v="0"/>
    <s v=" "/>
    <s v=" "/>
    <n v="30100000"/>
    <n v="433.16"/>
    <n v="0"/>
    <n v="0"/>
    <n v="433.16"/>
    <n v="251.25"/>
    <n v="37.090000000000003"/>
    <n v="0"/>
    <n v="0"/>
    <n v="9444.66"/>
    <n v="9658.82"/>
    <n v="293.08"/>
    <n v="0"/>
    <n v="0"/>
    <n v="293.08"/>
    <n v="433.16"/>
    <n v="37.090000000000003"/>
    <n v="0"/>
    <n v="0"/>
    <n v="9011.5"/>
    <n v="9407.57"/>
    <n v="0"/>
    <n v="0"/>
    <n v="0"/>
    <n v="0"/>
    <n v="0"/>
  </r>
  <r>
    <s v="32-L06-026"/>
    <x v="4"/>
    <x v="280"/>
    <x v="101"/>
    <n v="197.78"/>
    <x v="4"/>
    <x v="0"/>
    <x v="2242"/>
    <s v="Q C SLID #29,2002-18"/>
    <s v=" "/>
    <s v=" "/>
    <x v="4"/>
    <x v="280"/>
    <x v="101"/>
    <n v="317600"/>
    <n v="0"/>
    <s v=" "/>
    <s v=" "/>
    <n v="30100000"/>
    <n v="350.37"/>
    <n v="0"/>
    <n v="0"/>
    <n v="350.37"/>
    <n v="197.78"/>
    <n v="106.45"/>
    <n v="0"/>
    <n v="0"/>
    <n v="10560.18"/>
    <n v="10651.51"/>
    <n v="357.35"/>
    <n v="0"/>
    <n v="0"/>
    <n v="357.35"/>
    <n v="350.37"/>
    <n v="106.45"/>
    <n v="0"/>
    <n v="0"/>
    <n v="10209.81"/>
    <n v="10453.73"/>
    <n v="0"/>
    <n v="0"/>
    <n v="0"/>
    <n v="0"/>
    <n v="0"/>
  </r>
  <r>
    <s v="32-L06-027"/>
    <x v="4"/>
    <x v="280"/>
    <x v="102"/>
    <n v="24.58"/>
    <x v="4"/>
    <x v="0"/>
    <x v="2243"/>
    <s v="Q C SLID #30, 2003-1"/>
    <s v=" "/>
    <s v=" "/>
    <x v="4"/>
    <x v="280"/>
    <x v="102"/>
    <n v="317600"/>
    <n v="0"/>
    <s v=" "/>
    <s v=" "/>
    <n v="30100000"/>
    <n v="95.12"/>
    <n v="0"/>
    <n v="0"/>
    <n v="95.12"/>
    <n v="24.58"/>
    <n v="0"/>
    <n v="0"/>
    <n v="0"/>
    <n v="1680.68"/>
    <n v="1705.26"/>
    <n v="27.32"/>
    <n v="0"/>
    <n v="0"/>
    <n v="27.32"/>
    <n v="95.12"/>
    <n v="0"/>
    <n v="0"/>
    <n v="0"/>
    <n v="1585.56"/>
    <n v="1680.68"/>
    <n v="0"/>
    <n v="0"/>
    <n v="0"/>
    <n v="0"/>
    <n v="0"/>
  </r>
  <r>
    <s v="32-L06-028"/>
    <x v="4"/>
    <x v="280"/>
    <x v="103"/>
    <n v="0"/>
    <x v="4"/>
    <x v="0"/>
    <x v="2244"/>
    <s v="Q C SLID #31 2003-02"/>
    <s v=" "/>
    <s v=" "/>
    <x v="4"/>
    <x v="280"/>
    <x v="103"/>
    <n v="317600"/>
    <n v="0"/>
    <s v=" "/>
    <s v=" "/>
    <n v="30100000"/>
    <n v="50.87"/>
    <n v="0"/>
    <n v="0"/>
    <n v="50.87"/>
    <n v="0"/>
    <n v="0.44"/>
    <n v="0"/>
    <n v="0"/>
    <n v="965.95"/>
    <n v="965.51"/>
    <n v="14.8"/>
    <n v="0"/>
    <n v="0"/>
    <n v="14.8"/>
    <n v="50.87"/>
    <n v="0.44"/>
    <n v="0"/>
    <n v="0"/>
    <n v="915.08"/>
    <n v="965.51"/>
    <n v="0"/>
    <n v="0"/>
    <n v="0"/>
    <n v="0"/>
    <n v="0"/>
  </r>
  <r>
    <s v="32-L06-029"/>
    <x v="4"/>
    <x v="280"/>
    <x v="104"/>
    <n v="23.79"/>
    <x v="4"/>
    <x v="0"/>
    <x v="2245"/>
    <s v="Q C SLID #32 2003-03"/>
    <s v=" "/>
    <s v=" "/>
    <x v="4"/>
    <x v="280"/>
    <x v="104"/>
    <n v="317600"/>
    <n v="0"/>
    <s v=" "/>
    <s v=" "/>
    <n v="30100000"/>
    <n v="48.64"/>
    <n v="0"/>
    <n v="0"/>
    <n v="48.64"/>
    <n v="23.79"/>
    <n v="7.91"/>
    <n v="0"/>
    <n v="0"/>
    <n v="635.27"/>
    <n v="651.15"/>
    <n v="7.81"/>
    <n v="0"/>
    <n v="0"/>
    <n v="7.81"/>
    <n v="48.64"/>
    <n v="7.91"/>
    <n v="0"/>
    <n v="0"/>
    <n v="586.63"/>
    <n v="627.36"/>
    <n v="0"/>
    <n v="0"/>
    <n v="0"/>
    <n v="0"/>
    <n v="0"/>
  </r>
  <r>
    <s v="32-L06-030"/>
    <x v="4"/>
    <x v="280"/>
    <x v="1339"/>
    <n v="10.1"/>
    <x v="4"/>
    <x v="0"/>
    <x v="2246"/>
    <s v="Q C SLID #33 2003-04"/>
    <s v=" "/>
    <s v=" "/>
    <x v="4"/>
    <x v="280"/>
    <x v="1339"/>
    <n v="317600"/>
    <n v="0"/>
    <s v=" "/>
    <s v=" "/>
    <n v="30100000"/>
    <n v="56.6"/>
    <n v="0"/>
    <n v="0"/>
    <n v="56.6"/>
    <n v="10.1"/>
    <n v="0"/>
    <n v="0"/>
    <n v="0"/>
    <n v="1335.71"/>
    <n v="1345.81"/>
    <n v="48.09"/>
    <n v="0"/>
    <n v="0"/>
    <n v="48.09"/>
    <n v="56.6"/>
    <n v="0"/>
    <n v="0"/>
    <n v="0"/>
    <n v="1279.1099999999999"/>
    <n v="1335.71"/>
    <n v="0"/>
    <n v="0"/>
    <n v="0"/>
    <n v="0"/>
    <n v="0"/>
  </r>
  <r>
    <s v="32-L06-031"/>
    <x v="4"/>
    <x v="280"/>
    <x v="1340"/>
    <n v="26.82"/>
    <x v="4"/>
    <x v="0"/>
    <x v="2247"/>
    <s v="Q C SLID #34 2003-05"/>
    <s v=" "/>
    <s v=" "/>
    <x v="4"/>
    <x v="280"/>
    <x v="1340"/>
    <n v="317600"/>
    <n v="0"/>
    <s v=" "/>
    <s v=" "/>
    <n v="30100000"/>
    <n v="36.799999999999997"/>
    <n v="0"/>
    <n v="0"/>
    <n v="36.799999999999997"/>
    <n v="26.82"/>
    <n v="0"/>
    <n v="0"/>
    <n v="0"/>
    <n v="1792.04"/>
    <n v="1818.86"/>
    <n v="140.66"/>
    <n v="0"/>
    <n v="0"/>
    <n v="140.66"/>
    <n v="36.799999999999997"/>
    <n v="0"/>
    <n v="0"/>
    <n v="0"/>
    <n v="1755.24"/>
    <n v="1792.04"/>
    <n v="0"/>
    <n v="0"/>
    <n v="0"/>
    <n v="0"/>
    <n v="0"/>
  </r>
  <r>
    <s v="32-L06-032"/>
    <x v="4"/>
    <x v="280"/>
    <x v="1341"/>
    <n v="37.590000000000003"/>
    <x v="4"/>
    <x v="0"/>
    <x v="2248"/>
    <s v="Q C SLID #35 2003-06"/>
    <s v=" "/>
    <s v=" "/>
    <x v="4"/>
    <x v="280"/>
    <x v="1341"/>
    <n v="317600"/>
    <n v="0"/>
    <s v=" "/>
    <s v=" "/>
    <n v="30100000"/>
    <n v="36.19"/>
    <n v="0"/>
    <n v="0"/>
    <n v="36.19"/>
    <n v="37.590000000000003"/>
    <n v="11.39"/>
    <n v="0"/>
    <n v="0"/>
    <n v="1472.28"/>
    <n v="1498.48"/>
    <n v="39.79"/>
    <n v="0"/>
    <n v="0"/>
    <n v="39.79"/>
    <n v="36.19"/>
    <n v="11.39"/>
    <n v="0"/>
    <n v="0"/>
    <n v="1436.09"/>
    <n v="1460.89"/>
    <n v="0"/>
    <n v="0"/>
    <n v="0"/>
    <n v="0"/>
    <n v="0"/>
  </r>
  <r>
    <s v="32-L06-033"/>
    <x v="4"/>
    <x v="280"/>
    <x v="1342"/>
    <n v="23.55"/>
    <x v="4"/>
    <x v="0"/>
    <x v="2249"/>
    <s v="Q C SLID #36 2003-07"/>
    <s v=" "/>
    <s v=" "/>
    <x v="4"/>
    <x v="280"/>
    <x v="1342"/>
    <n v="317600"/>
    <n v="0"/>
    <s v=" "/>
    <s v=" "/>
    <n v="30100000"/>
    <n v="41.79"/>
    <n v="0"/>
    <n v="0"/>
    <n v="41.79"/>
    <n v="23.55"/>
    <n v="12.57"/>
    <n v="0"/>
    <n v="0"/>
    <n v="1062.5999999999999"/>
    <n v="1073.58"/>
    <n v="60.49"/>
    <n v="0"/>
    <n v="0"/>
    <n v="60.49"/>
    <n v="41.79"/>
    <n v="12.57"/>
    <n v="0"/>
    <n v="0"/>
    <n v="1020.81"/>
    <n v="1050.03"/>
    <n v="0"/>
    <n v="0"/>
    <n v="0"/>
    <n v="0"/>
    <n v="0"/>
  </r>
  <r>
    <s v="32-L06-034"/>
    <x v="4"/>
    <x v="280"/>
    <x v="1343"/>
    <n v="435.78"/>
    <x v="4"/>
    <x v="0"/>
    <x v="2250"/>
    <s v="MONTELENA 37 2004-01"/>
    <s v=" "/>
    <s v=" "/>
    <x v="4"/>
    <x v="280"/>
    <x v="1343"/>
    <n v="317600"/>
    <n v="0"/>
    <s v=" "/>
    <s v=" "/>
    <n v="30100000"/>
    <n v="480.63"/>
    <n v="0"/>
    <n v="0"/>
    <n v="480.63"/>
    <n v="435.78"/>
    <n v="79.319999999999993"/>
    <n v="0"/>
    <n v="0"/>
    <n v="11109.88"/>
    <n v="11466.34"/>
    <n v="254.11"/>
    <n v="0"/>
    <n v="0"/>
    <n v="254.11"/>
    <n v="480.63"/>
    <n v="79.319999999999993"/>
    <n v="0"/>
    <n v="0"/>
    <n v="10629.25"/>
    <n v="11030.56"/>
    <n v="0"/>
    <n v="0"/>
    <n v="0"/>
    <n v="0"/>
    <n v="0"/>
  </r>
  <r>
    <s v="32-L06-035"/>
    <x v="4"/>
    <x v="280"/>
    <x v="1344"/>
    <n v="9.23"/>
    <x v="4"/>
    <x v="0"/>
    <x v="2251"/>
    <s v="VILLAGES 39 2004-003"/>
    <s v=" "/>
    <s v=" "/>
    <x v="4"/>
    <x v="280"/>
    <x v="1344"/>
    <n v="317600"/>
    <n v="0"/>
    <s v=" "/>
    <s v=" "/>
    <n v="30100000"/>
    <n v="66.38"/>
    <n v="0"/>
    <n v="0"/>
    <n v="66.38"/>
    <n v="9.23"/>
    <n v="0"/>
    <n v="0"/>
    <n v="0"/>
    <n v="978.31"/>
    <n v="987.54"/>
    <n v="32.15"/>
    <n v="0"/>
    <n v="0"/>
    <n v="32.15"/>
    <n v="66.38"/>
    <n v="0"/>
    <n v="0"/>
    <n v="0"/>
    <n v="911.93"/>
    <n v="978.31"/>
    <n v="0"/>
    <n v="0"/>
    <n v="0"/>
    <n v="0"/>
    <n v="0"/>
  </r>
  <r>
    <s v="32-L06-036"/>
    <x v="4"/>
    <x v="280"/>
    <x v="1345"/>
    <n v="0"/>
    <x v="4"/>
    <x v="0"/>
    <x v="2252"/>
    <s v="VILLAGES 40 2004-004"/>
    <s v=" "/>
    <s v=" "/>
    <x v="4"/>
    <x v="280"/>
    <x v="1345"/>
    <n v="317600"/>
    <n v="0"/>
    <s v=" "/>
    <s v=" "/>
    <n v="30100000"/>
    <n v="12.3"/>
    <n v="0"/>
    <n v="0"/>
    <n v="12.3"/>
    <n v="0"/>
    <n v="0"/>
    <n v="0"/>
    <n v="0"/>
    <n v="434.65"/>
    <n v="434.65"/>
    <n v="21.34"/>
    <n v="0"/>
    <n v="0"/>
    <n v="21.34"/>
    <n v="12.3"/>
    <n v="0"/>
    <n v="0"/>
    <n v="0"/>
    <n v="422.35"/>
    <n v="434.65"/>
    <n v="0"/>
    <n v="0"/>
    <n v="0"/>
    <n v="0"/>
    <n v="0"/>
  </r>
  <r>
    <s v="32-L06-037"/>
    <x v="4"/>
    <x v="280"/>
    <x v="1346"/>
    <n v="41.05"/>
    <x v="4"/>
    <x v="0"/>
    <x v="2253"/>
    <s v="VILLAGES 41 2004-005"/>
    <s v=" "/>
    <s v=" "/>
    <x v="4"/>
    <x v="280"/>
    <x v="1346"/>
    <n v="317600"/>
    <n v="0"/>
    <s v=" "/>
    <s v=" "/>
    <n v="30100000"/>
    <n v="161.82"/>
    <n v="0"/>
    <n v="0"/>
    <n v="161.82"/>
    <n v="41.05"/>
    <n v="0"/>
    <n v="0"/>
    <n v="0"/>
    <n v="2169.8000000000002"/>
    <n v="2210.85"/>
    <n v="133.99"/>
    <n v="0"/>
    <n v="0"/>
    <n v="133.99"/>
    <n v="161.82"/>
    <n v="0"/>
    <n v="0"/>
    <n v="0"/>
    <n v="2007.98"/>
    <n v="2169.8000000000002"/>
    <n v="0"/>
    <n v="0"/>
    <n v="0"/>
    <n v="0"/>
    <n v="0"/>
  </r>
  <r>
    <s v="32-L06-038"/>
    <x v="4"/>
    <x v="280"/>
    <x v="1347"/>
    <n v="118.67"/>
    <x v="4"/>
    <x v="0"/>
    <x v="2254"/>
    <s v="CORTINA 42 2004-006 "/>
    <s v=" "/>
    <s v=" "/>
    <x v="4"/>
    <x v="280"/>
    <x v="1347"/>
    <n v="317600"/>
    <n v="0"/>
    <s v=" "/>
    <s v=" "/>
    <n v="30100000"/>
    <n v="114.79"/>
    <n v="0"/>
    <n v="0"/>
    <n v="114.79"/>
    <n v="118.67"/>
    <n v="0.28999999999999998"/>
    <n v="0"/>
    <n v="0"/>
    <n v="3440.95"/>
    <n v="3559.33"/>
    <n v="19.32"/>
    <n v="0"/>
    <n v="0"/>
    <n v="19.32"/>
    <n v="114.79"/>
    <n v="0.28999999999999998"/>
    <n v="0"/>
    <n v="0"/>
    <n v="3326.16"/>
    <n v="3440.66"/>
    <n v="0"/>
    <n v="0"/>
    <n v="0"/>
    <n v="0"/>
    <n v="0"/>
  </r>
  <r>
    <s v="32-L06-039"/>
    <x v="4"/>
    <x v="280"/>
    <x v="1348"/>
    <n v="10.84"/>
    <x v="4"/>
    <x v="0"/>
    <x v="2255"/>
    <s v="CORTINA 43 2004-007 "/>
    <s v=" "/>
    <s v=" "/>
    <x v="4"/>
    <x v="280"/>
    <x v="1348"/>
    <n v="317600"/>
    <n v="0"/>
    <s v=" "/>
    <s v=" "/>
    <n v="30100000"/>
    <n v="36.630000000000003"/>
    <n v="0"/>
    <n v="0"/>
    <n v="36.630000000000003"/>
    <n v="10.84"/>
    <n v="0"/>
    <n v="0"/>
    <n v="0"/>
    <n v="1260.99"/>
    <n v="1271.83"/>
    <n v="13.71"/>
    <n v="0"/>
    <n v="0"/>
    <n v="13.71"/>
    <n v="36.630000000000003"/>
    <n v="0"/>
    <n v="0"/>
    <n v="0"/>
    <n v="1224.3599999999999"/>
    <n v="1260.99"/>
    <n v="0"/>
    <n v="0"/>
    <n v="0"/>
    <n v="0"/>
    <n v="0"/>
  </r>
  <r>
    <s v="32-L06-040"/>
    <x v="4"/>
    <x v="280"/>
    <x v="1349"/>
    <n v="92.47"/>
    <x v="4"/>
    <x v="0"/>
    <x v="2256"/>
    <s v="Q C SLID #38 2004-02"/>
    <s v=" "/>
    <s v=" "/>
    <x v="4"/>
    <x v="280"/>
    <x v="1349"/>
    <n v="317600"/>
    <n v="0"/>
    <s v=" "/>
    <s v=" "/>
    <n v="30100000"/>
    <n v="97.52"/>
    <n v="0"/>
    <n v="0"/>
    <n v="97.52"/>
    <n v="92.47"/>
    <n v="0.43"/>
    <n v="0"/>
    <n v="0"/>
    <n v="3515.02"/>
    <n v="3607.06"/>
    <n v="54.15"/>
    <n v="0"/>
    <n v="0"/>
    <n v="54.15"/>
    <n v="97.52"/>
    <n v="0.43"/>
    <n v="0"/>
    <n v="0"/>
    <n v="3417.5"/>
    <n v="3514.59"/>
    <n v="0"/>
    <n v="0"/>
    <n v="0"/>
    <n v="0"/>
    <n v="0"/>
  </r>
  <r>
    <s v="32-L06-041"/>
    <x v="4"/>
    <x v="280"/>
    <x v="1350"/>
    <n v="2849.63"/>
    <x v="4"/>
    <x v="0"/>
    <x v="2257"/>
    <s v="Q C SLID 44         "/>
    <s v=" "/>
    <s v=" "/>
    <x v="4"/>
    <x v="280"/>
    <x v="1350"/>
    <n v="317600"/>
    <n v="0"/>
    <s v=" "/>
    <s v=" "/>
    <n v="30100000"/>
    <n v="166.35"/>
    <n v="0"/>
    <n v="0"/>
    <n v="166.35"/>
    <n v="2849.63"/>
    <n v="66.42"/>
    <n v="0"/>
    <n v="0"/>
    <n v="4816.22"/>
    <n v="7599.43"/>
    <n v="11.47"/>
    <n v="0"/>
    <n v="0"/>
    <n v="11.47"/>
    <n v="166.35"/>
    <n v="66.42"/>
    <n v="0"/>
    <n v="0"/>
    <n v="4649.87"/>
    <n v="4749.8"/>
    <n v="0"/>
    <n v="0"/>
    <n v="0"/>
    <n v="0"/>
    <n v="0"/>
  </r>
  <r>
    <s v="32-L06-042"/>
    <x v="4"/>
    <x v="280"/>
    <x v="1351"/>
    <n v="84.95"/>
    <x v="4"/>
    <x v="0"/>
    <x v="2258"/>
    <s v="Q C SLID 46         "/>
    <s v=" "/>
    <s v=" "/>
    <x v="4"/>
    <x v="280"/>
    <x v="1351"/>
    <n v="317600"/>
    <n v="0"/>
    <s v=" "/>
    <s v=" "/>
    <n v="30100000"/>
    <n v="37.85"/>
    <n v="0"/>
    <n v="0"/>
    <n v="37.85"/>
    <n v="84.95"/>
    <n v="0"/>
    <n v="0"/>
    <n v="0"/>
    <n v="1651.49"/>
    <n v="1736.44"/>
    <n v="36.57"/>
    <n v="0"/>
    <n v="0"/>
    <n v="36.57"/>
    <n v="37.85"/>
    <n v="0"/>
    <n v="0"/>
    <n v="0"/>
    <n v="1613.64"/>
    <n v="1651.49"/>
    <n v="0"/>
    <n v="0"/>
    <n v="0"/>
    <n v="0"/>
    <n v="0"/>
  </r>
  <r>
    <s v="32-L06-043"/>
    <x v="4"/>
    <x v="280"/>
    <x v="1352"/>
    <n v="0"/>
    <x v="4"/>
    <x v="0"/>
    <x v="2259"/>
    <s v="Q C SLID 48 2006-01 "/>
    <s v=" "/>
    <s v=" "/>
    <x v="4"/>
    <x v="280"/>
    <x v="1352"/>
    <n v="317600"/>
    <n v="0"/>
    <s v=" "/>
    <s v=" "/>
    <n v="30100000"/>
    <n v="64.36"/>
    <n v="0"/>
    <n v="0"/>
    <n v="64.36"/>
    <n v="0"/>
    <n v="44.56"/>
    <n v="0"/>
    <n v="0"/>
    <n v="1880.86"/>
    <n v="1836.3"/>
    <n v="0"/>
    <n v="0"/>
    <n v="0"/>
    <n v="0"/>
    <n v="64.36"/>
    <n v="44.56"/>
    <n v="0"/>
    <n v="0"/>
    <n v="1816.5"/>
    <n v="1836.3"/>
    <n v="0"/>
    <n v="0"/>
    <n v="0"/>
    <n v="0"/>
    <n v="0"/>
  </r>
  <r>
    <s v="32-L06-044"/>
    <x v="4"/>
    <x v="280"/>
    <x v="1353"/>
    <n v="96.31"/>
    <x v="4"/>
    <x v="0"/>
    <x v="2260"/>
    <s v="Q C SLID 49 2006-02 "/>
    <s v=" "/>
    <s v=" "/>
    <x v="4"/>
    <x v="280"/>
    <x v="1353"/>
    <n v="317600"/>
    <n v="0"/>
    <s v=" "/>
    <s v=" "/>
    <n v="30100000"/>
    <n v="109.82"/>
    <n v="0"/>
    <n v="0"/>
    <n v="109.82"/>
    <n v="96.31"/>
    <n v="0"/>
    <n v="0"/>
    <n v="0"/>
    <n v="2654.42"/>
    <n v="2750.73"/>
    <n v="47.87"/>
    <n v="0"/>
    <n v="0"/>
    <n v="47.87"/>
    <n v="109.82"/>
    <n v="0"/>
    <n v="0"/>
    <n v="0"/>
    <n v="2544.6"/>
    <n v="2654.42"/>
    <n v="0"/>
    <n v="0"/>
    <n v="0"/>
    <n v="0"/>
    <n v="0"/>
  </r>
  <r>
    <s v="32-L06-045"/>
    <x v="4"/>
    <x v="280"/>
    <x v="1354"/>
    <n v="0"/>
    <x v="4"/>
    <x v="0"/>
    <x v="2261"/>
    <s v="Q C SLID 50 2006-03 "/>
    <s v=" "/>
    <s v=" "/>
    <x v="4"/>
    <x v="280"/>
    <x v="1354"/>
    <n v="317600"/>
    <n v="0"/>
    <s v=" "/>
    <s v=" "/>
    <n v="30100000"/>
    <n v="93.62"/>
    <n v="0"/>
    <n v="0"/>
    <n v="93.62"/>
    <n v="0"/>
    <n v="0"/>
    <n v="0"/>
    <n v="0"/>
    <n v="1171.06"/>
    <n v="1171.06"/>
    <n v="52.1"/>
    <n v="0"/>
    <n v="0"/>
    <n v="52.1"/>
    <n v="93.62"/>
    <n v="0"/>
    <n v="0"/>
    <n v="0"/>
    <n v="1077.44"/>
    <n v="1171.06"/>
    <n v="0"/>
    <n v="0"/>
    <n v="0"/>
    <n v="0"/>
    <n v="0"/>
  </r>
  <r>
    <s v="32-L06-046"/>
    <x v="4"/>
    <x v="280"/>
    <x v="1355"/>
    <n v="106.61"/>
    <x v="4"/>
    <x v="0"/>
    <x v="2262"/>
    <s v="Q C 51 2006-04      "/>
    <s v=" "/>
    <s v=" "/>
    <x v="4"/>
    <x v="280"/>
    <x v="1355"/>
    <n v="317600"/>
    <n v="0"/>
    <s v=" "/>
    <s v=" "/>
    <n v="30100000"/>
    <n v="436.4"/>
    <n v="0"/>
    <n v="0"/>
    <n v="436.4"/>
    <n v="106.61"/>
    <n v="0"/>
    <n v="0"/>
    <n v="0"/>
    <n v="8709.48"/>
    <n v="8816.09"/>
    <n v="72.8"/>
    <n v="0"/>
    <n v="0"/>
    <n v="72.8"/>
    <n v="436.4"/>
    <n v="0"/>
    <n v="0"/>
    <n v="0"/>
    <n v="8273.08"/>
    <n v="8709.48"/>
    <n v="0"/>
    <n v="0"/>
    <n v="0"/>
    <n v="0"/>
    <n v="0"/>
  </r>
  <r>
    <s v="32-L06-047"/>
    <x v="4"/>
    <x v="280"/>
    <x v="1356"/>
    <n v="125.67"/>
    <x v="4"/>
    <x v="0"/>
    <x v="2263"/>
    <s v="Q C SLID 52 2006-05 "/>
    <s v=" "/>
    <s v=" "/>
    <x v="4"/>
    <x v="280"/>
    <x v="1356"/>
    <n v="317600"/>
    <n v="0"/>
    <s v=" "/>
    <s v=" "/>
    <n v="30100000"/>
    <n v="132.19"/>
    <n v="0"/>
    <n v="0"/>
    <n v="132.19"/>
    <n v="125.67"/>
    <n v="1.33"/>
    <n v="0"/>
    <n v="0"/>
    <n v="3760.84"/>
    <n v="3885.18"/>
    <n v="43.94"/>
    <n v="0"/>
    <n v="0"/>
    <n v="43.94"/>
    <n v="132.19"/>
    <n v="1.33"/>
    <n v="0"/>
    <n v="0"/>
    <n v="3628.65"/>
    <n v="3759.51"/>
    <n v="0"/>
    <n v="0"/>
    <n v="0"/>
    <n v="0"/>
    <n v="0"/>
  </r>
  <r>
    <s v="32-L06-048"/>
    <x v="4"/>
    <x v="280"/>
    <x v="1357"/>
    <n v="183.03"/>
    <x v="4"/>
    <x v="0"/>
    <x v="2264"/>
    <s v="Q C SLID 45 2005-02 "/>
    <s v=" "/>
    <s v=" "/>
    <x v="4"/>
    <x v="280"/>
    <x v="1357"/>
    <n v="317600"/>
    <n v="0"/>
    <s v=" "/>
    <s v=" "/>
    <n v="30100000"/>
    <n v="465.8"/>
    <n v="0"/>
    <n v="0"/>
    <n v="478.96"/>
    <n v="196.19"/>
    <n v="98.32"/>
    <n v="0"/>
    <n v="0"/>
    <n v="13360.73"/>
    <n v="13445.44"/>
    <n v="1585.58"/>
    <n v="0"/>
    <n v="0"/>
    <n v="1585.58"/>
    <n v="465.8"/>
    <n v="98.32"/>
    <n v="0"/>
    <n v="0"/>
    <n v="12881.77"/>
    <n v="13249.25"/>
    <n v="0"/>
    <n v="0"/>
    <n v="0"/>
    <n v="0"/>
    <n v="0"/>
  </r>
  <r>
    <s v="32-L06-049"/>
    <x v="4"/>
    <x v="280"/>
    <x v="1358"/>
    <n v="120.71"/>
    <x v="4"/>
    <x v="0"/>
    <x v="2265"/>
    <s v="Q C SLID 47 2005-04 "/>
    <s v=" "/>
    <s v=" "/>
    <x v="4"/>
    <x v="280"/>
    <x v="1358"/>
    <n v="317600"/>
    <n v="0"/>
    <s v=" "/>
    <s v=" "/>
    <n v="30100000"/>
    <n v="270.20999999999998"/>
    <n v="0"/>
    <n v="0"/>
    <n v="270.20999999999998"/>
    <n v="120.71"/>
    <n v="-0.09"/>
    <n v="0"/>
    <n v="0"/>
    <n v="5009.38"/>
    <n v="5130.18"/>
    <n v="23.85"/>
    <n v="0"/>
    <n v="0"/>
    <n v="23.85"/>
    <n v="270.20999999999998"/>
    <n v="-0.09"/>
    <n v="0"/>
    <n v="0"/>
    <n v="4739.17"/>
    <n v="5009.47"/>
    <n v="0"/>
    <n v="0"/>
    <n v="0"/>
    <n v="0"/>
    <n v="0"/>
  </r>
  <r>
    <s v="32-L06-050"/>
    <x v="4"/>
    <x v="280"/>
    <x v="1359"/>
    <n v="286.2"/>
    <x v="4"/>
    <x v="0"/>
    <x v="2266"/>
    <s v="QUEEN CK ST LT 53   "/>
    <s v=" "/>
    <s v=" "/>
    <x v="4"/>
    <x v="280"/>
    <x v="1359"/>
    <n v="317600"/>
    <n v="0"/>
    <s v=" "/>
    <s v=" "/>
    <n v="30100000"/>
    <n v="870.54"/>
    <n v="0"/>
    <n v="0"/>
    <n v="870.54"/>
    <n v="286.2"/>
    <n v="61.93"/>
    <n v="0"/>
    <n v="0"/>
    <n v="13820.14"/>
    <n v="14044.41"/>
    <n v="574.24"/>
    <n v="0"/>
    <n v="0"/>
    <n v="574.24"/>
    <n v="870.54"/>
    <n v="61.93"/>
    <n v="0"/>
    <n v="0"/>
    <n v="12949.6"/>
    <n v="13758.21"/>
    <n v="0"/>
    <n v="0"/>
    <n v="0"/>
    <n v="0"/>
    <n v="0"/>
  </r>
  <r>
    <s v="32-L06-051"/>
    <x v="4"/>
    <x v="280"/>
    <x v="114"/>
    <n v="0"/>
    <x v="4"/>
    <x v="0"/>
    <x v="2267"/>
    <s v="QUEEN CREEK ST LT 54"/>
    <s v=" "/>
    <s v=" "/>
    <x v="4"/>
    <x v="280"/>
    <x v="114"/>
    <n v="317600"/>
    <n v="0"/>
    <s v=" "/>
    <s v=" "/>
    <n v="30100000"/>
    <n v="0"/>
    <n v="0"/>
    <n v="0"/>
    <n v="0"/>
    <n v="0"/>
    <n v="0"/>
    <n v="0"/>
    <n v="0"/>
    <n v="0"/>
    <n v="0"/>
    <n v="0"/>
    <n v="0"/>
    <n v="0"/>
    <n v="0"/>
    <n v="0"/>
    <n v="0"/>
    <n v="0"/>
    <n v="0"/>
    <n v="0"/>
    <n v="0"/>
    <n v="0"/>
    <n v="0"/>
    <n v="0"/>
    <n v="0"/>
    <n v="0"/>
  </r>
  <r>
    <s v="32-L06-052"/>
    <x v="4"/>
    <x v="280"/>
    <x v="115"/>
    <n v="16.55"/>
    <x v="4"/>
    <x v="0"/>
    <x v="2268"/>
    <s v="QUEEN CREEL ST LT 55"/>
    <s v=" "/>
    <s v=" "/>
    <x v="4"/>
    <x v="280"/>
    <x v="115"/>
    <n v="317600"/>
    <n v="0"/>
    <s v=" "/>
    <s v=" "/>
    <n v="30100000"/>
    <n v="65.010000000000005"/>
    <n v="0"/>
    <n v="0"/>
    <n v="65.010000000000005"/>
    <n v="16.55"/>
    <n v="0"/>
    <n v="0"/>
    <n v="0"/>
    <n v="3421.7"/>
    <n v="3438.25"/>
    <n v="16.05"/>
    <n v="0"/>
    <n v="0"/>
    <n v="16.05"/>
    <n v="65.010000000000005"/>
    <n v="0"/>
    <n v="0"/>
    <n v="0"/>
    <n v="3356.69"/>
    <n v="3421.7"/>
    <n v="0"/>
    <n v="0"/>
    <n v="0"/>
    <n v="0"/>
    <n v="0"/>
  </r>
  <r>
    <s v="32-L06-053"/>
    <x v="4"/>
    <x v="280"/>
    <x v="116"/>
    <n v="33.46"/>
    <x v="4"/>
    <x v="0"/>
    <x v="2269"/>
    <s v="LUCIA QC ST LIGHT   "/>
    <s v=" "/>
    <s v=" "/>
    <x v="4"/>
    <x v="280"/>
    <x v="116"/>
    <n v="317600"/>
    <n v="0"/>
    <s v=" "/>
    <s v=" "/>
    <n v="30100000"/>
    <n v="316.86"/>
    <n v="0"/>
    <n v="0"/>
    <n v="316.86"/>
    <n v="33.46"/>
    <n v="11.06"/>
    <n v="0"/>
    <n v="0"/>
    <n v="4224.83"/>
    <n v="4247.2299999999996"/>
    <n v="219.9"/>
    <n v="0"/>
    <n v="0"/>
    <n v="219.9"/>
    <n v="316.86"/>
    <n v="11.06"/>
    <n v="0"/>
    <n v="0"/>
    <n v="3907.97"/>
    <n v="4213.7700000000004"/>
    <n v="0"/>
    <n v="0"/>
    <n v="0"/>
    <n v="0"/>
    <n v="0"/>
  </r>
  <r>
    <s v="32-L06-054"/>
    <x v="4"/>
    <x v="280"/>
    <x v="117"/>
    <n v="493.93"/>
    <x v="4"/>
    <x v="0"/>
    <x v="2270"/>
    <s v="CHARLESTON ST LIGHT "/>
    <s v=" "/>
    <s v=" "/>
    <x v="4"/>
    <x v="280"/>
    <x v="117"/>
    <n v="317600"/>
    <n v="0"/>
    <s v=" "/>
    <s v=" "/>
    <n v="30100000"/>
    <n v="179.74"/>
    <n v="0"/>
    <n v="0"/>
    <n v="179.74"/>
    <n v="493.93"/>
    <n v="11.76"/>
    <n v="0"/>
    <n v="0"/>
    <n v="3824.02"/>
    <n v="4306.1899999999996"/>
    <n v="0"/>
    <n v="0"/>
    <n v="0"/>
    <n v="0"/>
    <n v="179.74"/>
    <n v="11.76"/>
    <n v="0"/>
    <n v="0"/>
    <n v="3644.28"/>
    <n v="3812.26"/>
    <n v="0"/>
    <n v="0"/>
    <n v="0"/>
    <n v="0"/>
    <n v="0"/>
  </r>
  <r>
    <s v="32-L06-055"/>
    <x v="4"/>
    <x v="280"/>
    <x v="118"/>
    <n v="160.63999999999999"/>
    <x v="4"/>
    <x v="0"/>
    <x v="2271"/>
    <s v="QUEEN CREEK SLID 60 "/>
    <s v=" "/>
    <s v=" "/>
    <x v="4"/>
    <x v="280"/>
    <x v="118"/>
    <n v="317600"/>
    <n v="0"/>
    <s v=" "/>
    <s v=" "/>
    <n v="30100000"/>
    <n v="96.9"/>
    <n v="0"/>
    <n v="0"/>
    <n v="96.9"/>
    <n v="160.63999999999999"/>
    <n v="0"/>
    <n v="0"/>
    <n v="0"/>
    <n v="4803.43"/>
    <n v="4964.07"/>
    <n v="0"/>
    <n v="0"/>
    <n v="0"/>
    <n v="0"/>
    <n v="96.9"/>
    <n v="0"/>
    <n v="0"/>
    <n v="0"/>
    <n v="4706.53"/>
    <n v="4803.43"/>
    <n v="0"/>
    <n v="0"/>
    <n v="0"/>
    <n v="0"/>
    <n v="0"/>
  </r>
  <r>
    <s v="32-L06-056"/>
    <x v="4"/>
    <x v="280"/>
    <x v="119"/>
    <n v="92.82"/>
    <x v="4"/>
    <x v="0"/>
    <x v="2272"/>
    <s v="HASTINGS FARMS #62  "/>
    <s v=" "/>
    <s v=" "/>
    <x v="4"/>
    <x v="280"/>
    <x v="119"/>
    <n v="317600"/>
    <n v="0"/>
    <s v=" "/>
    <s v=" "/>
    <n v="30100000"/>
    <n v="390.15"/>
    <n v="0"/>
    <n v="0"/>
    <n v="390.15"/>
    <n v="92.82"/>
    <n v="0"/>
    <n v="0"/>
    <n v="0"/>
    <n v="6891.31"/>
    <n v="6984.13"/>
    <n v="106.62"/>
    <n v="0"/>
    <n v="0"/>
    <n v="106.62"/>
    <n v="390.15"/>
    <n v="0"/>
    <n v="0"/>
    <n v="0"/>
    <n v="6501.16"/>
    <n v="6891.31"/>
    <n v="0"/>
    <n v="0"/>
    <n v="0"/>
    <n v="0"/>
    <n v="0"/>
  </r>
  <r>
    <s v="32-L06-057"/>
    <x v="4"/>
    <x v="280"/>
    <x v="1360"/>
    <n v="0"/>
    <x v="4"/>
    <x v="0"/>
    <x v="2273"/>
    <s v="HASTINGS FARMS #63  "/>
    <s v=" "/>
    <s v=" "/>
    <x v="4"/>
    <x v="280"/>
    <x v="1360"/>
    <n v="317600"/>
    <n v="0"/>
    <s v=" "/>
    <s v=" "/>
    <n v="30100000"/>
    <n v="455.68"/>
    <n v="0"/>
    <n v="0"/>
    <n v="455.68"/>
    <n v="0"/>
    <n v="0"/>
    <n v="0"/>
    <n v="0"/>
    <n v="4770.5600000000004"/>
    <n v="4770.5600000000004"/>
    <n v="195.98"/>
    <n v="0"/>
    <n v="0"/>
    <n v="196.08"/>
    <n v="455.78"/>
    <n v="0"/>
    <n v="0"/>
    <n v="0"/>
    <n v="4314.88"/>
    <n v="4770.5600000000004"/>
    <n v="0"/>
    <n v="0"/>
    <n v="0"/>
    <n v="0"/>
    <n v="0"/>
  </r>
  <r>
    <s v="32-L06-058"/>
    <x v="4"/>
    <x v="280"/>
    <x v="120"/>
    <n v="102.59"/>
    <x v="4"/>
    <x v="0"/>
    <x v="2274"/>
    <s v="HASTINGS FARMS #64  "/>
    <s v=" "/>
    <s v=" "/>
    <x v="4"/>
    <x v="280"/>
    <x v="120"/>
    <n v="317600"/>
    <n v="0"/>
    <s v=" "/>
    <s v=" "/>
    <n v="30100000"/>
    <n v="155.02000000000001"/>
    <n v="0"/>
    <n v="0"/>
    <n v="155.02000000000001"/>
    <n v="102.59"/>
    <n v="10.14"/>
    <n v="0"/>
    <n v="0"/>
    <n v="4410.29"/>
    <n v="4502.74"/>
    <n v="0.38"/>
    <n v="0"/>
    <n v="0"/>
    <n v="0.38"/>
    <n v="155.02000000000001"/>
    <n v="10.14"/>
    <n v="0"/>
    <n v="0"/>
    <n v="4255.2700000000004"/>
    <n v="4400.1499999999996"/>
    <n v="0"/>
    <n v="0"/>
    <n v="0"/>
    <n v="0"/>
    <n v="0"/>
  </r>
  <r>
    <s v="32-L06-059"/>
    <x v="4"/>
    <x v="280"/>
    <x v="1361"/>
    <n v="126.02"/>
    <x v="4"/>
    <x v="0"/>
    <x v="2275"/>
    <s v="VILLAGIO SLID 12-001"/>
    <s v=" "/>
    <s v=" "/>
    <x v="4"/>
    <x v="280"/>
    <x v="1361"/>
    <n v="317600"/>
    <n v="0"/>
    <s v=" "/>
    <s v=" "/>
    <n v="30100000"/>
    <n v="135.78"/>
    <n v="0"/>
    <n v="0"/>
    <n v="135.78"/>
    <n v="126.02"/>
    <n v="2484.12"/>
    <n v="0"/>
    <n v="0"/>
    <n v="6947.55"/>
    <n v="4589.45"/>
    <n v="111.02"/>
    <n v="0"/>
    <n v="0"/>
    <n v="111.02"/>
    <n v="135.78"/>
    <n v="2484.12"/>
    <n v="0"/>
    <n v="0"/>
    <n v="6811.77"/>
    <n v="4463.43"/>
    <n v="0"/>
    <n v="0"/>
    <n v="0"/>
    <n v="0"/>
    <n v="0"/>
  </r>
  <r>
    <s v="32-L06-060"/>
    <x v="4"/>
    <x v="280"/>
    <x v="1362"/>
    <n v="35.43"/>
    <x v="4"/>
    <x v="0"/>
    <x v="2276"/>
    <s v="HASTINGS FARMS 67   "/>
    <s v=" "/>
    <s v=" "/>
    <x v="4"/>
    <x v="280"/>
    <x v="1362"/>
    <n v="317600"/>
    <n v="0"/>
    <s v=" "/>
    <s v=" "/>
    <n v="30100000"/>
    <n v="301.91000000000003"/>
    <n v="0"/>
    <n v="0"/>
    <n v="301.91000000000003"/>
    <n v="35.43"/>
    <n v="0"/>
    <n v="0"/>
    <n v="0"/>
    <n v="1041.5"/>
    <n v="1076.93"/>
    <n v="0"/>
    <n v="0"/>
    <n v="0"/>
    <n v="0"/>
    <n v="301.91000000000003"/>
    <n v="0"/>
    <n v="0"/>
    <n v="0"/>
    <n v="739.59"/>
    <n v="1041.5"/>
    <n v="0"/>
    <n v="0"/>
    <n v="0"/>
    <n v="0"/>
    <n v="0"/>
  </r>
  <r>
    <s v="32-L06-061"/>
    <x v="4"/>
    <x v="280"/>
    <x v="1363"/>
    <n v="0"/>
    <x v="4"/>
    <x v="0"/>
    <x v="2277"/>
    <s v="HASTINGS FARMS 66   "/>
    <s v=" "/>
    <s v=" "/>
    <x v="4"/>
    <x v="280"/>
    <x v="1363"/>
    <n v="317600"/>
    <n v="0"/>
    <s v=" "/>
    <s v=" "/>
    <n v="30100000"/>
    <n v="0"/>
    <n v="0"/>
    <n v="0"/>
    <n v="0"/>
    <n v="0"/>
    <n v="0"/>
    <n v="0"/>
    <n v="0"/>
    <n v="0"/>
    <n v="0"/>
    <n v="0"/>
    <n v="0"/>
    <n v="0"/>
    <n v="0"/>
    <n v="0"/>
    <n v="0"/>
    <n v="0"/>
    <n v="0"/>
    <n v="0"/>
    <n v="0"/>
    <n v="0"/>
    <n v="0"/>
    <n v="0"/>
    <n v="0"/>
    <n v="0"/>
  </r>
  <r>
    <s v="32-L06-999"/>
    <x v="4"/>
    <x v="280"/>
    <x v="322"/>
    <n v="0"/>
    <x v="4"/>
    <x v="0"/>
    <x v="2278"/>
    <s v="QUEEN CREEK SL TOTAL"/>
    <s v=" "/>
    <s v=" "/>
    <x v="4"/>
    <x v="280"/>
    <x v="322"/>
    <n v="317600"/>
    <n v="1"/>
    <s v=" "/>
    <s v=" "/>
    <n v="30100000"/>
    <n v="0"/>
    <n v="0"/>
    <n v="0"/>
    <n v="0"/>
    <n v="0"/>
    <n v="0"/>
    <n v="0"/>
    <n v="0"/>
    <n v="0"/>
    <n v="0"/>
    <n v="0"/>
    <n v="0"/>
    <n v="0"/>
    <n v="0"/>
    <n v="0"/>
    <n v="0"/>
    <n v="0"/>
    <n v="0"/>
    <n v="0"/>
    <n v="0"/>
    <n v="0"/>
    <n v="0"/>
    <n v="0"/>
    <n v="0"/>
    <n v="0"/>
  </r>
  <r>
    <s v="32-L07-001"/>
    <x v="4"/>
    <x v="281"/>
    <x v="80"/>
    <n v="395.53"/>
    <x v="4"/>
    <x v="0"/>
    <x v="2279"/>
    <s v="YT AGUA FRIA RANCH  "/>
    <s v=" "/>
    <s v=" "/>
    <x v="4"/>
    <x v="281"/>
    <x v="80"/>
    <n v="317700"/>
    <n v="0"/>
    <s v=" "/>
    <s v=" "/>
    <n v="30100000"/>
    <n v="715.58"/>
    <n v="0"/>
    <n v="0"/>
    <n v="715.58"/>
    <n v="395.53"/>
    <n v="116.39"/>
    <n v="0"/>
    <n v="0"/>
    <n v="17105.12"/>
    <n v="17384.259999999998"/>
    <n v="459.62"/>
    <n v="0"/>
    <n v="0"/>
    <n v="467.2"/>
    <n v="723.16"/>
    <n v="116.39"/>
    <n v="0"/>
    <n v="0"/>
    <n v="16389.54"/>
    <n v="16988.73"/>
    <n v="0"/>
    <n v="0"/>
    <n v="0"/>
    <n v="0"/>
    <n v="0"/>
  </r>
  <r>
    <s v="32-L07-002"/>
    <x v="4"/>
    <x v="281"/>
    <x v="81"/>
    <n v="1348.78"/>
    <x v="4"/>
    <x v="0"/>
    <x v="2280"/>
    <s v="YT NORTH YOUNGTWN SL"/>
    <s v=" "/>
    <s v=" "/>
    <x v="4"/>
    <x v="281"/>
    <x v="81"/>
    <n v="317700"/>
    <n v="0"/>
    <s v=" "/>
    <s v=" "/>
    <n v="30100000"/>
    <n v="3861.68"/>
    <n v="0"/>
    <n v="0"/>
    <n v="3861.68"/>
    <n v="1348.78"/>
    <n v="1826.11"/>
    <n v="0"/>
    <n v="0"/>
    <n v="56412.33"/>
    <n v="55935"/>
    <n v="2913.48"/>
    <n v="0"/>
    <n v="0"/>
    <n v="2913.57"/>
    <n v="3861.77"/>
    <n v="1826.11"/>
    <n v="0"/>
    <n v="0"/>
    <n v="52550.65"/>
    <n v="54586.22"/>
    <n v="0"/>
    <n v="0"/>
    <n v="0"/>
    <n v="0"/>
    <n v="0"/>
  </r>
  <r>
    <s v="32-L07-999"/>
    <x v="4"/>
    <x v="281"/>
    <x v="322"/>
    <n v="0"/>
    <x v="4"/>
    <x v="0"/>
    <x v="2281"/>
    <s v="YOUNGTOWN SL TOTAL  "/>
    <s v=" "/>
    <s v=" "/>
    <x v="4"/>
    <x v="281"/>
    <x v="322"/>
    <n v="317700"/>
    <n v="1"/>
    <s v=" "/>
    <s v=" "/>
    <n v="30100000"/>
    <n v="0"/>
    <n v="0"/>
    <n v="0"/>
    <n v="0"/>
    <n v="0"/>
    <n v="0"/>
    <n v="0"/>
    <n v="0"/>
    <n v="0"/>
    <n v="0"/>
    <n v="0"/>
    <n v="0"/>
    <n v="0"/>
    <n v="0"/>
    <n v="0"/>
    <n v="0"/>
    <n v="0"/>
    <n v="0"/>
    <n v="0"/>
    <n v="0"/>
    <n v="0"/>
    <n v="0"/>
    <n v="0"/>
    <n v="0"/>
    <n v="0"/>
  </r>
  <r>
    <s v="32-L08-001"/>
    <x v="4"/>
    <x v="282"/>
    <x v="80"/>
    <n v="684.97"/>
    <x v="4"/>
    <x v="0"/>
    <x v="2282"/>
    <s v="LITCHFIELD PARK # 1 "/>
    <s v=" "/>
    <s v=" "/>
    <x v="4"/>
    <x v="282"/>
    <x v="80"/>
    <n v="317701"/>
    <n v="0"/>
    <s v=" "/>
    <s v=" "/>
    <n v="30100000"/>
    <n v="926.75"/>
    <n v="0"/>
    <n v="0"/>
    <n v="926.75"/>
    <n v="684.97"/>
    <n v="174.42"/>
    <n v="0"/>
    <n v="0"/>
    <n v="21678.799999999999"/>
    <n v="22189.35"/>
    <n v="580.88"/>
    <n v="0"/>
    <n v="0"/>
    <n v="580.88"/>
    <n v="926.75"/>
    <n v="174.42"/>
    <n v="0"/>
    <n v="0"/>
    <n v="20752.05"/>
    <n v="21504.38"/>
    <n v="0"/>
    <n v="0"/>
    <n v="0"/>
    <n v="0"/>
    <n v="0"/>
  </r>
  <r>
    <s v="32-L08-002"/>
    <x v="4"/>
    <x v="282"/>
    <x v="81"/>
    <n v="2029.26"/>
    <x v="4"/>
    <x v="0"/>
    <x v="2283"/>
    <s v="LITCHFIELD PARK # 2 "/>
    <s v=" "/>
    <s v=" "/>
    <x v="4"/>
    <x v="282"/>
    <x v="81"/>
    <n v="317701"/>
    <n v="0"/>
    <s v=" "/>
    <s v=" "/>
    <n v="30100000"/>
    <n v="3814.51"/>
    <n v="0"/>
    <n v="0"/>
    <n v="3814.51"/>
    <n v="2029.26"/>
    <n v="782.54"/>
    <n v="0"/>
    <n v="0"/>
    <n v="94052.92"/>
    <n v="95299.64"/>
    <n v="2533.85"/>
    <n v="0"/>
    <n v="0"/>
    <n v="2533.85"/>
    <n v="3814.51"/>
    <n v="782.54"/>
    <n v="0"/>
    <n v="0"/>
    <n v="90238.41"/>
    <n v="93270.38"/>
    <n v="0"/>
    <n v="0"/>
    <n v="0"/>
    <n v="0"/>
    <n v="0"/>
  </r>
  <r>
    <s v="32-L08-003"/>
    <x v="4"/>
    <x v="282"/>
    <x v="82"/>
    <n v="556.95000000000005"/>
    <x v="4"/>
    <x v="0"/>
    <x v="2284"/>
    <s v="LITCHFIELD PARK SL 3"/>
    <s v=" "/>
    <s v=" "/>
    <x v="4"/>
    <x v="282"/>
    <x v="82"/>
    <n v="317701"/>
    <n v="0"/>
    <s v=" "/>
    <s v=" "/>
    <n v="30100000"/>
    <n v="2034.4"/>
    <n v="0"/>
    <n v="0"/>
    <n v="2034.4"/>
    <n v="556.95000000000005"/>
    <n v="511.89"/>
    <n v="0"/>
    <n v="0"/>
    <n v="29238.76"/>
    <n v="29283.82"/>
    <n v="598.9"/>
    <n v="0"/>
    <n v="0"/>
    <n v="598.9"/>
    <n v="2034.4"/>
    <n v="511.89"/>
    <n v="0"/>
    <n v="0"/>
    <n v="27204.36"/>
    <n v="28726.87"/>
    <n v="0"/>
    <n v="0"/>
    <n v="0"/>
    <n v="0"/>
    <n v="0"/>
  </r>
  <r>
    <s v="32-L08-999"/>
    <x v="4"/>
    <x v="282"/>
    <x v="322"/>
    <n v="0"/>
    <x v="4"/>
    <x v="0"/>
    <x v="2285"/>
    <s v="LITCHFIELD PK SL TOT"/>
    <s v=" "/>
    <s v=" "/>
    <x v="4"/>
    <x v="282"/>
    <x v="322"/>
    <n v="317701"/>
    <n v="1"/>
    <s v=" "/>
    <s v=" "/>
    <n v="30100000"/>
    <n v="0"/>
    <n v="0"/>
    <n v="0"/>
    <n v="0"/>
    <n v="0"/>
    <n v="0"/>
    <n v="0"/>
    <n v="0"/>
    <n v="0"/>
    <n v="0"/>
    <n v="0"/>
    <n v="0"/>
    <n v="0"/>
    <n v="0"/>
    <n v="0"/>
    <n v="0"/>
    <n v="0"/>
    <n v="0"/>
    <n v="0"/>
    <n v="0"/>
    <n v="0"/>
    <n v="0"/>
    <n v="0"/>
    <n v="0"/>
    <n v="0"/>
  </r>
  <r>
    <s v="32-L09-001"/>
    <x v="4"/>
    <x v="283"/>
    <x v="80"/>
    <n v="171.77"/>
    <x v="4"/>
    <x v="0"/>
    <x v="2286"/>
    <s v="BUCKEYE SLID 2006-17"/>
    <s v=" "/>
    <s v=" "/>
    <x v="4"/>
    <x v="283"/>
    <x v="80"/>
    <n v="317900"/>
    <n v="0"/>
    <s v=" "/>
    <s v=" "/>
    <n v="30100000"/>
    <n v="293.27999999999997"/>
    <n v="0"/>
    <n v="0"/>
    <n v="293.27999999999997"/>
    <n v="171.77"/>
    <n v="22.74"/>
    <n v="0"/>
    <n v="0"/>
    <n v="5944.14"/>
    <n v="6093.17"/>
    <n v="203.75"/>
    <n v="0"/>
    <n v="0"/>
    <n v="203.75"/>
    <n v="293.27999999999997"/>
    <n v="22.74"/>
    <n v="0"/>
    <n v="0"/>
    <n v="5650.86"/>
    <n v="5921.4"/>
    <n v="0"/>
    <n v="0"/>
    <n v="0"/>
    <n v="0"/>
    <n v="0"/>
  </r>
  <r>
    <s v="32-L09-002"/>
    <x v="4"/>
    <x v="283"/>
    <x v="81"/>
    <n v="338.08"/>
    <x v="4"/>
    <x v="0"/>
    <x v="2287"/>
    <s v="BUCKEYE SLID 2006-15"/>
    <s v=" "/>
    <s v=" "/>
    <x v="4"/>
    <x v="283"/>
    <x v="81"/>
    <n v="317900"/>
    <n v="0"/>
    <s v=" "/>
    <s v=" "/>
    <n v="30100000"/>
    <n v="524.32000000000005"/>
    <n v="0"/>
    <n v="0"/>
    <n v="524.32000000000005"/>
    <n v="338.08"/>
    <n v="45.12"/>
    <n v="0"/>
    <n v="0"/>
    <n v="7771.79"/>
    <n v="8064.75"/>
    <n v="219.6"/>
    <n v="0"/>
    <n v="0"/>
    <n v="219.62"/>
    <n v="524.34"/>
    <n v="45.12"/>
    <n v="0"/>
    <n v="0"/>
    <n v="7247.47"/>
    <n v="7726.67"/>
    <n v="0"/>
    <n v="0"/>
    <n v="0"/>
    <n v="0"/>
    <n v="0"/>
  </r>
  <r>
    <s v="32-L09-003"/>
    <x v="4"/>
    <x v="283"/>
    <x v="82"/>
    <n v="47.49"/>
    <x v="4"/>
    <x v="0"/>
    <x v="2288"/>
    <s v="BUCKEYE SLID 2006-01"/>
    <s v=" "/>
    <s v=" "/>
    <x v="4"/>
    <x v="283"/>
    <x v="82"/>
    <n v="317900"/>
    <n v="0"/>
    <s v=" "/>
    <s v=" "/>
    <n v="30100000"/>
    <n v="284.94"/>
    <n v="0"/>
    <n v="0"/>
    <n v="284.94"/>
    <n v="47.49"/>
    <n v="95.97"/>
    <n v="0"/>
    <n v="0"/>
    <n v="10171.049999999999"/>
    <n v="10122.57"/>
    <n v="127.11"/>
    <n v="0"/>
    <n v="0"/>
    <n v="127.11"/>
    <n v="284.94"/>
    <n v="95.97"/>
    <n v="0"/>
    <n v="0"/>
    <n v="9886.11"/>
    <n v="10075.08"/>
    <n v="0"/>
    <n v="0"/>
    <n v="0"/>
    <n v="0"/>
    <n v="0"/>
  </r>
  <r>
    <s v="32-L09-004"/>
    <x v="4"/>
    <x v="283"/>
    <x v="83"/>
    <n v="653.5"/>
    <x v="4"/>
    <x v="0"/>
    <x v="2289"/>
    <s v="BUCKEYE SLID 2006-11"/>
    <s v=" "/>
    <s v=" "/>
    <x v="4"/>
    <x v="283"/>
    <x v="83"/>
    <n v="317900"/>
    <n v="0"/>
    <s v=" "/>
    <s v=" "/>
    <n v="30100000"/>
    <n v="1859.3"/>
    <n v="0"/>
    <n v="0"/>
    <n v="1859.3"/>
    <n v="653.5"/>
    <n v="207.6"/>
    <n v="0"/>
    <n v="0"/>
    <n v="23061.360000000001"/>
    <n v="23507.26"/>
    <n v="1377.91"/>
    <n v="0"/>
    <n v="0"/>
    <n v="1378.11"/>
    <n v="1859.5"/>
    <n v="207.6"/>
    <n v="0"/>
    <n v="0"/>
    <n v="21202.06"/>
    <n v="22853.759999999998"/>
    <n v="0"/>
    <n v="0"/>
    <n v="0"/>
    <n v="0"/>
    <n v="0"/>
  </r>
  <r>
    <s v="32-L09-005"/>
    <x v="4"/>
    <x v="283"/>
    <x v="84"/>
    <n v="245.7"/>
    <x v="4"/>
    <x v="0"/>
    <x v="2290"/>
    <s v="BUCKEYE SLID 2006-07"/>
    <s v=" "/>
    <s v=" "/>
    <x v="4"/>
    <x v="283"/>
    <x v="84"/>
    <n v="317900"/>
    <n v="0"/>
    <s v=" "/>
    <s v=" "/>
    <n v="30100000"/>
    <n v="474.79"/>
    <n v="0"/>
    <n v="0"/>
    <n v="474.79"/>
    <n v="245.7"/>
    <n v="103.79"/>
    <n v="0"/>
    <n v="0"/>
    <n v="9168.27"/>
    <n v="9310.18"/>
    <n v="364.93"/>
    <n v="0"/>
    <n v="0"/>
    <n v="364.93"/>
    <n v="474.79"/>
    <n v="103.79"/>
    <n v="0"/>
    <n v="0"/>
    <n v="8693.48"/>
    <n v="9064.48"/>
    <n v="0"/>
    <n v="0"/>
    <n v="0"/>
    <n v="0"/>
    <n v="0"/>
  </r>
  <r>
    <s v="32-L09-006"/>
    <x v="4"/>
    <x v="283"/>
    <x v="85"/>
    <n v="199.87"/>
    <x v="4"/>
    <x v="0"/>
    <x v="2291"/>
    <s v="BUCKEYE SL 2006-019 "/>
    <s v=" "/>
    <s v=" "/>
    <x v="4"/>
    <x v="283"/>
    <x v="85"/>
    <n v="317900"/>
    <n v="0"/>
    <s v=" "/>
    <s v=" "/>
    <n v="30100000"/>
    <n v="356.26"/>
    <n v="0"/>
    <n v="0"/>
    <n v="356.26"/>
    <n v="199.87"/>
    <n v="18.670000000000002"/>
    <n v="0"/>
    <n v="0"/>
    <n v="7864.39"/>
    <n v="8045.59"/>
    <n v="347.57"/>
    <n v="0"/>
    <n v="0"/>
    <n v="347.57"/>
    <n v="356.26"/>
    <n v="18.670000000000002"/>
    <n v="0"/>
    <n v="0"/>
    <n v="7508.13"/>
    <n v="7845.72"/>
    <n v="0"/>
    <n v="0"/>
    <n v="0"/>
    <n v="0"/>
    <n v="0"/>
  </r>
  <r>
    <s v="32-L09-007"/>
    <x v="4"/>
    <x v="283"/>
    <x v="86"/>
    <n v="3667.6"/>
    <x v="4"/>
    <x v="0"/>
    <x v="2292"/>
    <s v="BUCKEYE SL 2006-16  "/>
    <s v=" "/>
    <s v=" "/>
    <x v="4"/>
    <x v="283"/>
    <x v="86"/>
    <n v="317900"/>
    <n v="0"/>
    <s v=" "/>
    <s v=" "/>
    <n v="30100000"/>
    <n v="55.36"/>
    <n v="0"/>
    <n v="0"/>
    <n v="55.36"/>
    <n v="3667.6"/>
    <n v="0"/>
    <n v="0"/>
    <n v="0"/>
    <n v="7669.45"/>
    <n v="11337.05"/>
    <n v="73.38"/>
    <n v="0"/>
    <n v="0"/>
    <n v="73.38"/>
    <n v="55.36"/>
    <n v="0"/>
    <n v="0"/>
    <n v="0"/>
    <n v="7614.09"/>
    <n v="7669.45"/>
    <n v="0"/>
    <n v="0"/>
    <n v="0"/>
    <n v="0"/>
    <n v="0"/>
  </r>
  <r>
    <s v="32-L09-008"/>
    <x v="4"/>
    <x v="283"/>
    <x v="87"/>
    <n v="17.55"/>
    <x v="4"/>
    <x v="0"/>
    <x v="2293"/>
    <s v="BUCKEYE SL 2006-08  "/>
    <s v=" "/>
    <s v=" "/>
    <x v="4"/>
    <x v="283"/>
    <x v="87"/>
    <n v="317900"/>
    <n v="0"/>
    <s v=" "/>
    <s v=" "/>
    <n v="30100000"/>
    <n v="98.08"/>
    <n v="0"/>
    <n v="0"/>
    <n v="98.08"/>
    <n v="17.55"/>
    <n v="1199.47"/>
    <n v="0"/>
    <n v="0"/>
    <n v="4055.57"/>
    <n v="2873.65"/>
    <n v="33.71"/>
    <n v="0"/>
    <n v="0"/>
    <n v="33.71"/>
    <n v="98.08"/>
    <n v="1199.47"/>
    <n v="0"/>
    <n v="0"/>
    <n v="3957.49"/>
    <n v="2856.1"/>
    <n v="0"/>
    <n v="0"/>
    <n v="0"/>
    <n v="0"/>
    <n v="0"/>
  </r>
  <r>
    <s v="32-L09-009"/>
    <x v="4"/>
    <x v="283"/>
    <x v="88"/>
    <n v="32.82"/>
    <x v="4"/>
    <x v="0"/>
    <x v="2294"/>
    <s v="BUCKEYE SLID 06-03  "/>
    <s v=" "/>
    <s v=" "/>
    <x v="4"/>
    <x v="283"/>
    <x v="88"/>
    <n v="317900"/>
    <n v="0"/>
    <s v=" "/>
    <s v=" "/>
    <n v="30100000"/>
    <n v="71.11"/>
    <n v="0"/>
    <n v="0"/>
    <n v="71.11"/>
    <n v="32.82"/>
    <n v="0"/>
    <n v="0"/>
    <n v="0"/>
    <n v="13609.36"/>
    <n v="13642.18"/>
    <n v="49.23"/>
    <n v="0"/>
    <n v="0"/>
    <n v="49.23"/>
    <n v="71.11"/>
    <n v="0"/>
    <n v="0"/>
    <n v="0"/>
    <n v="13538.25"/>
    <n v="13609.36"/>
    <n v="0"/>
    <n v="0"/>
    <n v="0"/>
    <n v="0"/>
    <n v="0"/>
  </r>
  <r>
    <s v="32-L09-010"/>
    <x v="4"/>
    <x v="283"/>
    <x v="110"/>
    <n v="862.71"/>
    <x v="4"/>
    <x v="0"/>
    <x v="2295"/>
    <s v="BUCKEYE SLID #1     "/>
    <s v=" "/>
    <s v=" "/>
    <x v="4"/>
    <x v="283"/>
    <x v="110"/>
    <n v="317900"/>
    <n v="0"/>
    <s v=" "/>
    <s v=" "/>
    <n v="30100000"/>
    <n v="1724.85"/>
    <n v="0"/>
    <n v="0"/>
    <n v="1724.85"/>
    <n v="862.71"/>
    <n v="277.33999999999997"/>
    <n v="0"/>
    <n v="0"/>
    <n v="19533.509999999998"/>
    <n v="20118.88"/>
    <n v="1059.6400000000001"/>
    <n v="0"/>
    <n v="0"/>
    <n v="1059.6400000000001"/>
    <n v="1724.85"/>
    <n v="277.33999999999997"/>
    <n v="0"/>
    <n v="0"/>
    <n v="17808.66"/>
    <n v="19256.169999999998"/>
    <n v="0"/>
    <n v="0"/>
    <n v="0"/>
    <n v="0"/>
    <n v="0"/>
  </r>
  <r>
    <s v="32-L09-011"/>
    <x v="4"/>
    <x v="283"/>
    <x v="111"/>
    <n v="8.44"/>
    <x v="4"/>
    <x v="0"/>
    <x v="2296"/>
    <s v="BUCKEYE SLID 07-01  "/>
    <s v=" "/>
    <s v=" "/>
    <x v="4"/>
    <x v="283"/>
    <x v="111"/>
    <n v="317900"/>
    <n v="0"/>
    <s v=" "/>
    <s v=" "/>
    <n v="30100000"/>
    <n v="84.36"/>
    <n v="0"/>
    <n v="0"/>
    <n v="84.36"/>
    <n v="8.44"/>
    <n v="2.34"/>
    <n v="0"/>
    <n v="0"/>
    <n v="1963.52"/>
    <n v="1969.62"/>
    <n v="25.43"/>
    <n v="0"/>
    <n v="0"/>
    <n v="25.47"/>
    <n v="84.4"/>
    <n v="2.34"/>
    <n v="0"/>
    <n v="0"/>
    <n v="1879.16"/>
    <n v="1961.18"/>
    <n v="0"/>
    <n v="0"/>
    <n v="0"/>
    <n v="0"/>
    <n v="0"/>
  </r>
  <r>
    <s v="32-L09-012"/>
    <x v="4"/>
    <x v="283"/>
    <x v="89"/>
    <n v="21.06"/>
    <x v="4"/>
    <x v="0"/>
    <x v="2297"/>
    <s v="BUCKEYE SLID 07-02  "/>
    <s v=" "/>
    <s v=" "/>
    <x v="4"/>
    <x v="283"/>
    <x v="89"/>
    <n v="317900"/>
    <n v="0"/>
    <s v=" "/>
    <s v=" "/>
    <n v="30100000"/>
    <n v="147.09"/>
    <n v="0"/>
    <n v="0"/>
    <n v="147.09"/>
    <n v="21.06"/>
    <n v="31.83"/>
    <n v="0"/>
    <n v="0"/>
    <n v="1696.62"/>
    <n v="1685.85"/>
    <n v="116.8"/>
    <n v="0"/>
    <n v="0"/>
    <n v="116.8"/>
    <n v="147.09"/>
    <n v="31.83"/>
    <n v="0"/>
    <n v="0"/>
    <n v="1549.53"/>
    <n v="1664.79"/>
    <n v="0"/>
    <n v="0"/>
    <n v="0"/>
    <n v="0"/>
    <n v="0"/>
  </r>
  <r>
    <s v="32-L09-013"/>
    <x v="4"/>
    <x v="283"/>
    <x v="90"/>
    <n v="566.44000000000005"/>
    <x v="4"/>
    <x v="0"/>
    <x v="2298"/>
    <s v="BUCKEYE SLID 07-10  "/>
    <s v=" "/>
    <s v=" "/>
    <x v="4"/>
    <x v="283"/>
    <x v="90"/>
    <n v="317900"/>
    <n v="0"/>
    <s v=" "/>
    <s v=" "/>
    <n v="30100000"/>
    <n v="90.44"/>
    <n v="0"/>
    <n v="0"/>
    <n v="90.44"/>
    <n v="566.44000000000005"/>
    <n v="9.58"/>
    <n v="0"/>
    <n v="0"/>
    <n v="5321.89"/>
    <n v="5878.75"/>
    <n v="61.94"/>
    <n v="0"/>
    <n v="0"/>
    <n v="61.94"/>
    <n v="90.44"/>
    <n v="9.58"/>
    <n v="0"/>
    <n v="0"/>
    <n v="5231.45"/>
    <n v="5312.31"/>
    <n v="0"/>
    <n v="0"/>
    <n v="0"/>
    <n v="0"/>
    <n v="0"/>
  </r>
  <r>
    <s v="32-L09-014"/>
    <x v="4"/>
    <x v="283"/>
    <x v="91"/>
    <n v="35.840000000000003"/>
    <x v="4"/>
    <x v="0"/>
    <x v="2299"/>
    <s v="BUCKEYE SLID 07-013 "/>
    <s v=" "/>
    <s v=" "/>
    <x v="4"/>
    <x v="283"/>
    <x v="91"/>
    <n v="317900"/>
    <n v="0"/>
    <s v=" "/>
    <s v=" "/>
    <n v="30100000"/>
    <n v="112.64"/>
    <n v="0"/>
    <n v="0"/>
    <n v="112.64"/>
    <n v="35.840000000000003"/>
    <n v="10.74"/>
    <n v="0"/>
    <n v="0"/>
    <n v="2274.8000000000002"/>
    <n v="2299.9"/>
    <n v="128.07"/>
    <n v="0"/>
    <n v="0"/>
    <n v="128.07"/>
    <n v="112.64"/>
    <n v="10.74"/>
    <n v="0"/>
    <n v="0"/>
    <n v="2162.16"/>
    <n v="2264.06"/>
    <n v="0"/>
    <n v="0"/>
    <n v="0"/>
    <n v="0"/>
    <n v="0"/>
  </r>
  <r>
    <s v="32-L09-015"/>
    <x v="4"/>
    <x v="283"/>
    <x v="92"/>
    <n v="16.32"/>
    <x v="4"/>
    <x v="0"/>
    <x v="2300"/>
    <s v="BUCKEYE SLID 2006-9 "/>
    <s v=" "/>
    <s v=" "/>
    <x v="4"/>
    <x v="283"/>
    <x v="92"/>
    <n v="317900"/>
    <n v="0"/>
    <s v=" "/>
    <s v=" "/>
    <n v="30100000"/>
    <n v="0"/>
    <n v="0"/>
    <n v="0"/>
    <n v="0"/>
    <n v="16.32"/>
    <n v="0"/>
    <n v="0"/>
    <n v="0"/>
    <n v="1049.92"/>
    <n v="1066.24"/>
    <n v="0"/>
    <n v="0"/>
    <n v="0"/>
    <n v="0"/>
    <n v="0"/>
    <n v="0"/>
    <n v="0"/>
    <n v="0"/>
    <n v="1049.92"/>
    <n v="1049.92"/>
    <n v="0"/>
    <n v="0"/>
    <n v="0"/>
    <n v="0"/>
    <n v="0"/>
  </r>
  <r>
    <s v="32-L09-016"/>
    <x v="4"/>
    <x v="283"/>
    <x v="112"/>
    <n v="0"/>
    <x v="4"/>
    <x v="0"/>
    <x v="2301"/>
    <s v="BUCKEYE SLID 07-003 "/>
    <s v=" "/>
    <s v=" "/>
    <x v="4"/>
    <x v="283"/>
    <x v="112"/>
    <n v="317900"/>
    <n v="0"/>
    <s v=" "/>
    <s v=" "/>
    <n v="30100000"/>
    <n v="0"/>
    <n v="0"/>
    <n v="0"/>
    <n v="0"/>
    <n v="0"/>
    <n v="0"/>
    <n v="0"/>
    <n v="0"/>
    <n v="1429.3"/>
    <n v="1429.3"/>
    <n v="0"/>
    <n v="0"/>
    <n v="0"/>
    <n v="0"/>
    <n v="0"/>
    <n v="0"/>
    <n v="0"/>
    <n v="0"/>
    <n v="1429.3"/>
    <n v="1429.3"/>
    <n v="0"/>
    <n v="0"/>
    <n v="0"/>
    <n v="0"/>
    <n v="0"/>
  </r>
  <r>
    <s v="32-L09-017"/>
    <x v="4"/>
    <x v="283"/>
    <x v="113"/>
    <n v="0"/>
    <x v="4"/>
    <x v="0"/>
    <x v="2302"/>
    <s v="BUCKEYE SL 2011-001 "/>
    <s v=" "/>
    <s v=" "/>
    <x v="4"/>
    <x v="283"/>
    <x v="113"/>
    <n v="317900"/>
    <n v="0"/>
    <s v=" "/>
    <s v=" "/>
    <n v="30100000"/>
    <n v="726.76"/>
    <n v="0"/>
    <n v="0"/>
    <n v="726.76"/>
    <n v="0"/>
    <n v="0"/>
    <n v="0"/>
    <n v="0"/>
    <n v="1453.52"/>
    <n v="1453.52"/>
    <n v="0"/>
    <n v="0"/>
    <n v="0"/>
    <n v="0"/>
    <n v="726.76"/>
    <n v="0"/>
    <n v="0"/>
    <n v="0"/>
    <n v="726.76"/>
    <n v="1453.52"/>
    <n v="0"/>
    <n v="0"/>
    <n v="0"/>
    <n v="0"/>
    <n v="0"/>
  </r>
  <r>
    <s v="32-L09-018"/>
    <x v="4"/>
    <x v="283"/>
    <x v="93"/>
    <n v="167.26"/>
    <x v="4"/>
    <x v="0"/>
    <x v="2303"/>
    <s v="BUCKEYE SLID 2007-21"/>
    <s v=" "/>
    <s v=" "/>
    <x v="4"/>
    <x v="283"/>
    <x v="93"/>
    <n v="317900"/>
    <n v="0"/>
    <s v=" "/>
    <s v=" "/>
    <n v="30100000"/>
    <n v="343.39"/>
    <n v="0"/>
    <n v="0"/>
    <n v="343.39"/>
    <n v="167.26"/>
    <n v="37.119999999999997"/>
    <n v="0"/>
    <n v="0"/>
    <n v="3270.64"/>
    <n v="3400.78"/>
    <n v="250.55"/>
    <n v="0"/>
    <n v="0"/>
    <n v="250.55"/>
    <n v="343.39"/>
    <n v="37.119999999999997"/>
    <n v="0"/>
    <n v="0"/>
    <n v="2927.25"/>
    <n v="3233.52"/>
    <n v="0"/>
    <n v="0"/>
    <n v="0"/>
    <n v="0"/>
    <n v="0"/>
  </r>
  <r>
    <s v="32-L09-019"/>
    <x v="4"/>
    <x v="283"/>
    <x v="94"/>
    <n v="253.52"/>
    <x v="4"/>
    <x v="0"/>
    <x v="2304"/>
    <s v="BUCKEYE SLID 200902A"/>
    <s v=" "/>
    <s v=" "/>
    <x v="4"/>
    <x v="283"/>
    <x v="94"/>
    <n v="317900"/>
    <n v="0"/>
    <s v=" "/>
    <s v=" "/>
    <n v="30100000"/>
    <n v="31.69"/>
    <n v="0"/>
    <n v="0"/>
    <n v="31.69"/>
    <n v="253.52"/>
    <n v="0"/>
    <n v="0"/>
    <n v="0"/>
    <n v="443.66"/>
    <n v="697.18"/>
    <n v="0"/>
    <n v="0"/>
    <n v="0"/>
    <n v="0"/>
    <n v="31.69"/>
    <n v="0"/>
    <n v="0"/>
    <n v="0"/>
    <n v="411.97"/>
    <n v="443.66"/>
    <n v="0"/>
    <n v="0"/>
    <n v="0"/>
    <n v="0"/>
    <n v="0"/>
  </r>
  <r>
    <s v="32-L09-020"/>
    <x v="4"/>
    <x v="283"/>
    <x v="95"/>
    <n v="0"/>
    <x v="4"/>
    <x v="0"/>
    <x v="2305"/>
    <s v="BUCKEYE SLID 2012 02"/>
    <s v=" "/>
    <s v=" "/>
    <x v="4"/>
    <x v="283"/>
    <x v="95"/>
    <n v="317900"/>
    <n v="0"/>
    <s v=" "/>
    <s v=" "/>
    <n v="30100000"/>
    <n v="0"/>
    <n v="0"/>
    <n v="0"/>
    <n v="0"/>
    <n v="0"/>
    <n v="0"/>
    <n v="0"/>
    <n v="0"/>
    <n v="404.49"/>
    <n v="404.49"/>
    <n v="1.39"/>
    <n v="0"/>
    <n v="0"/>
    <n v="1.39"/>
    <n v="0"/>
    <n v="0"/>
    <n v="0"/>
    <n v="0"/>
    <n v="404.49"/>
    <n v="404.49"/>
    <n v="0"/>
    <n v="0"/>
    <n v="0"/>
    <n v="0"/>
    <n v="0"/>
  </r>
  <r>
    <s v="32-L09-021"/>
    <x v="4"/>
    <x v="283"/>
    <x v="96"/>
    <n v="158.69999999999999"/>
    <x v="4"/>
    <x v="0"/>
    <x v="2306"/>
    <s v="BUCKEYE SLID 2013 02"/>
    <s v=" "/>
    <s v=" "/>
    <x v="4"/>
    <x v="283"/>
    <x v="96"/>
    <n v="317900"/>
    <n v="0"/>
    <s v=" "/>
    <s v=" "/>
    <n v="30100000"/>
    <n v="158.69999999999999"/>
    <n v="0"/>
    <n v="0"/>
    <n v="158.69999999999999"/>
    <n v="158.69999999999999"/>
    <n v="0"/>
    <n v="0"/>
    <n v="0"/>
    <n v="3993.95"/>
    <n v="4152.6499999999996"/>
    <n v="132.25"/>
    <n v="0"/>
    <n v="0"/>
    <n v="132.25"/>
    <n v="158.69999999999999"/>
    <n v="0"/>
    <n v="0"/>
    <n v="0"/>
    <n v="3835.25"/>
    <n v="3993.95"/>
    <n v="0"/>
    <n v="0"/>
    <n v="0"/>
    <n v="0"/>
    <n v="0"/>
  </r>
  <r>
    <s v="32-L09-999"/>
    <x v="4"/>
    <x v="283"/>
    <x v="322"/>
    <n v="0"/>
    <x v="4"/>
    <x v="0"/>
    <x v="2307"/>
    <s v="BUCKEYE SLID TOTAL  "/>
    <s v=" "/>
    <s v=" "/>
    <x v="4"/>
    <x v="283"/>
    <x v="322"/>
    <n v="317900"/>
    <n v="1"/>
    <s v=" "/>
    <s v=" "/>
    <n v="30100000"/>
    <n v="0"/>
    <n v="0"/>
    <n v="0"/>
    <n v="0"/>
    <n v="0"/>
    <n v="0"/>
    <n v="0"/>
    <n v="0"/>
    <n v="0"/>
    <n v="0"/>
    <n v="0"/>
    <n v="0"/>
    <n v="0"/>
    <n v="0"/>
    <n v="0"/>
    <n v="0"/>
    <n v="0"/>
    <n v="0"/>
    <n v="0"/>
    <n v="0"/>
    <n v="0"/>
    <n v="0"/>
    <n v="0"/>
    <n v="0"/>
    <n v="0"/>
  </r>
  <r>
    <s v="32-T00-999"/>
    <x v="4"/>
    <x v="284"/>
    <x v="322"/>
    <n v="446071.95"/>
    <x v="4"/>
    <x v="0"/>
    <x v="2308"/>
    <s v="IMPROV DIST RESERVE "/>
    <s v=" "/>
    <s v=" "/>
    <x v="4"/>
    <x v="284"/>
    <x v="322"/>
    <n v="319215"/>
    <n v="0"/>
    <s v=" "/>
    <s v=" "/>
    <s v="32T00999"/>
    <n v="446071.95"/>
    <n v="0"/>
    <n v="0"/>
    <n v="0"/>
    <n v="0"/>
    <n v="444490.55"/>
    <n v="0"/>
    <n v="0"/>
    <n v="561"/>
    <n v="2142.4"/>
    <n v="445392.69"/>
    <n v="0"/>
    <n v="0"/>
    <n v="0"/>
    <n v="679.26"/>
    <n v="444490.55"/>
    <n v="0"/>
    <n v="0"/>
    <n v="561"/>
    <n v="2142.4"/>
    <n v="0"/>
    <n v="0"/>
    <n v="0"/>
    <n v="0"/>
    <n v="0"/>
  </r>
  <r>
    <s v="33-001-001"/>
    <x v="5"/>
    <x v="285"/>
    <x v="80"/>
    <n v="-3056936.19"/>
    <x v="5"/>
    <x v="27"/>
    <x v="2309"/>
    <s v="MAINTNCE/OPRTNS ELEM"/>
    <s v="A"/>
    <s v="Y"/>
    <x v="5"/>
    <x v="285"/>
    <x v="80"/>
    <n v="320110"/>
    <n v="0"/>
    <s v=" "/>
    <s v=" "/>
    <n v="33001001"/>
    <n v="-1232641.17"/>
    <n v="0"/>
    <n v="857957.37"/>
    <n v="3714044.13"/>
    <n v="1031791.74"/>
    <n v="-605837.77"/>
    <n v="0"/>
    <n v="14044815.369999999"/>
    <n v="39440863.68"/>
    <n v="22944949.890000001"/>
    <n v="389970.54"/>
    <n v="0"/>
    <n v="869576.31"/>
    <n v="4176382.48"/>
    <n v="1684194.46"/>
    <n v="-605837.77"/>
    <n v="0"/>
    <n v="13186858"/>
    <n v="35726819.549999997"/>
    <n v="21913158.149999999"/>
    <n v="0"/>
    <n v="0"/>
    <n v="0"/>
    <n v="0"/>
    <n v="0"/>
  </r>
  <r>
    <s v="33-001-002"/>
    <x v="5"/>
    <x v="285"/>
    <x v="81"/>
    <n v="-683998.06"/>
    <x v="5"/>
    <x v="28"/>
    <x v="2310"/>
    <s v="MAINTNCE/OPRTNS ELEM"/>
    <s v="A"/>
    <s v="Y"/>
    <x v="5"/>
    <x v="285"/>
    <x v="81"/>
    <n v="320110"/>
    <n v="0"/>
    <s v=" "/>
    <s v=" "/>
    <n v="33001002"/>
    <n v="-545733.86"/>
    <n v="0"/>
    <n v="120.4"/>
    <n v="329983.67"/>
    <n v="191599.07"/>
    <n v="-119718.09"/>
    <n v="0"/>
    <n v="2090.75"/>
    <n v="4393687.2300000004"/>
    <n v="3827316.51"/>
    <n v="-398766.47"/>
    <n v="0"/>
    <n v="183.33"/>
    <n v="390506.81"/>
    <n v="243356.09"/>
    <n v="-119718.09"/>
    <n v="0"/>
    <n v="1970.35"/>
    <n v="4063703.56"/>
    <n v="3635717.44"/>
    <n v="0"/>
    <n v="0"/>
    <n v="0"/>
    <n v="0"/>
    <n v="0"/>
  </r>
  <r>
    <s v="33-001-003"/>
    <x v="5"/>
    <x v="285"/>
    <x v="82"/>
    <n v="-10582842.41"/>
    <x v="5"/>
    <x v="29"/>
    <x v="2311"/>
    <s v="MAINTNCE/OPRTNS ELEM"/>
    <s v="A"/>
    <s v="Y"/>
    <x v="5"/>
    <x v="285"/>
    <x v="82"/>
    <n v="320110"/>
    <n v="0"/>
    <s v=" "/>
    <s v=" "/>
    <n v="33001003"/>
    <n v="-10493280.859999999"/>
    <n v="307.41000000000003"/>
    <n v="1291828.6299999999"/>
    <n v="3500868.53"/>
    <n v="2119785.7599999998"/>
    <n v="-11668833.300000001"/>
    <n v="16811.22"/>
    <n v="19724343.73"/>
    <n v="64532061.799999997"/>
    <n v="45910520.18"/>
    <n v="-5251959.2300000004"/>
    <n v="668.54"/>
    <n v="1300354.58"/>
    <n v="9311196.5"/>
    <n v="2770188.83"/>
    <n v="-11668833.300000001"/>
    <n v="16503.810000000001"/>
    <n v="18432515.100000001"/>
    <n v="61031193.270000003"/>
    <n v="43790734.420000002"/>
    <n v="0"/>
    <n v="0"/>
    <n v="0"/>
    <n v="0"/>
    <n v="0"/>
  </r>
  <r>
    <s v="33-001-004"/>
    <x v="5"/>
    <x v="285"/>
    <x v="83"/>
    <n v="-64767790.649999999"/>
    <x v="5"/>
    <x v="30"/>
    <x v="2312"/>
    <s v="MAINTNCE/OPRTNS ELEM"/>
    <s v="A"/>
    <s v="Y"/>
    <x v="5"/>
    <x v="285"/>
    <x v="83"/>
    <n v="320110"/>
    <n v="0"/>
    <s v=" "/>
    <s v=" "/>
    <n v="33001004"/>
    <n v="-43490750.439999998"/>
    <n v="314.29000000000002"/>
    <n v="29046.71"/>
    <n v="27741404.059999999"/>
    <n v="6435631.4299999997"/>
    <n v="-56439095.490000002"/>
    <n v="5180.01"/>
    <n v="158076362.41999999"/>
    <n v="297367019.36000001"/>
    <n v="130967141.79000001"/>
    <n v="-22208644.43"/>
    <n v="0"/>
    <n v="53894.41"/>
    <n v="30338487.550000001"/>
    <n v="9002487.1300000008"/>
    <n v="-56439095.490000002"/>
    <n v="4865.72"/>
    <n v="158047315.71000001"/>
    <n v="269625615.30000001"/>
    <n v="124531510.36"/>
    <n v="0"/>
    <n v="0"/>
    <n v="0"/>
    <n v="0"/>
    <n v="0"/>
  </r>
  <r>
    <s v="33-001-005"/>
    <x v="5"/>
    <x v="285"/>
    <x v="84"/>
    <n v="-14827599.939999999"/>
    <x v="5"/>
    <x v="31"/>
    <x v="2313"/>
    <s v="MAINTNCE/OPRTNS ELEM"/>
    <s v="A"/>
    <s v="Y"/>
    <x v="5"/>
    <x v="285"/>
    <x v="84"/>
    <n v="320110"/>
    <n v="0"/>
    <s v=" "/>
    <s v=" "/>
    <n v="33001005"/>
    <n v="-14092417.949999999"/>
    <n v="962.11"/>
    <n v="1428521.54"/>
    <n v="2666927.16"/>
    <n v="504185.74"/>
    <n v="-11052217.060000001"/>
    <n v="21381.599999999999"/>
    <n v="21902630.27"/>
    <n v="33834720.170000002"/>
    <n v="8178088.6200000001"/>
    <n v="-13038577.66"/>
    <n v="13831"/>
    <n v="1439785.71"/>
    <n v="3138890.22"/>
    <n v="659095.22"/>
    <n v="-11052217.060000001"/>
    <n v="20419.490000000002"/>
    <n v="20474108.73"/>
    <n v="31167793.010000002"/>
    <n v="7673902.8799999999"/>
    <n v="0"/>
    <n v="0"/>
    <n v="0"/>
    <n v="0"/>
    <n v="0"/>
  </r>
  <r>
    <s v="33-001-006"/>
    <x v="5"/>
    <x v="285"/>
    <x v="85"/>
    <n v="-7560115.4699999997"/>
    <x v="5"/>
    <x v="32"/>
    <x v="2314"/>
    <s v="MAINTNCE/OPRTNS ELEM"/>
    <s v="A"/>
    <s v="Y"/>
    <x v="5"/>
    <x v="285"/>
    <x v="85"/>
    <n v="320110"/>
    <n v="0"/>
    <s v=" "/>
    <s v=" "/>
    <n v="33001006"/>
    <n v="-8096096.6500000004"/>
    <n v="0"/>
    <n v="4400765.09"/>
    <n v="6145486.5"/>
    <n v="2280702.59"/>
    <n v="-19600498.030000001"/>
    <n v="22442.66"/>
    <n v="66641597.100000001"/>
    <n v="107584240.37"/>
    <n v="53005468.490000002"/>
    <n v="-11127119.970000001"/>
    <n v="0"/>
    <n v="4392671.2300000004"/>
    <n v="11090741.539999999"/>
    <n v="9729093.6300000008"/>
    <n v="-19600498.030000001"/>
    <n v="22442.66"/>
    <n v="62240832.009999998"/>
    <n v="101438753.87"/>
    <n v="50724765.899999999"/>
    <n v="0"/>
    <n v="0"/>
    <n v="0"/>
    <n v="0"/>
    <n v="0"/>
  </r>
  <r>
    <s v="33-001-007"/>
    <x v="5"/>
    <x v="285"/>
    <x v="86"/>
    <n v="-396545.68"/>
    <x v="5"/>
    <x v="33"/>
    <x v="2315"/>
    <s v="MAINTNCE/OPRTNS ELEM"/>
    <s v="A"/>
    <s v="Y"/>
    <x v="5"/>
    <x v="285"/>
    <x v="86"/>
    <n v="320110"/>
    <n v="0"/>
    <s v=" "/>
    <s v=" "/>
    <n v="33001007"/>
    <n v="-98908.39"/>
    <n v="0"/>
    <n v="160345.04"/>
    <n v="582037.62"/>
    <n v="124055.29"/>
    <n v="-265204.61"/>
    <n v="0"/>
    <n v="2606127.87"/>
    <n v="6413351.6299999999"/>
    <n v="3675882.69"/>
    <n v="27391.98"/>
    <n v="0"/>
    <n v="215901.02"/>
    <n v="626843.36"/>
    <n v="284641.96999999997"/>
    <n v="-265204.61"/>
    <n v="0"/>
    <n v="2445782.83"/>
    <n v="5831314.0099999998"/>
    <n v="3551827.4"/>
    <n v="0"/>
    <n v="0"/>
    <n v="0"/>
    <n v="0"/>
    <n v="0"/>
  </r>
  <r>
    <s v="33-001-008"/>
    <x v="5"/>
    <x v="285"/>
    <x v="87"/>
    <n v="-2057435.84"/>
    <x v="5"/>
    <x v="34"/>
    <x v="2316"/>
    <s v="MAINTNCE/OPRTNS ELEM"/>
    <s v="A"/>
    <s v="Y"/>
    <x v="5"/>
    <x v="285"/>
    <x v="87"/>
    <n v="320110"/>
    <n v="0"/>
    <s v=" "/>
    <s v=" "/>
    <n v="33001008"/>
    <n v="-1499660.8"/>
    <n v="0"/>
    <n v="278925.36"/>
    <n v="1143637.1200000001"/>
    <n v="306936.71999999997"/>
    <n v="-1249213.3899999999"/>
    <n v="0"/>
    <n v="4454268.71"/>
    <n v="12790316.609999999"/>
    <n v="7527825.4500000002"/>
    <n v="-1099402.8899999999"/>
    <n v="0"/>
    <n v="280430.58"/>
    <n v="1429225.55"/>
    <n v="748537.06"/>
    <n v="-1249213.3899999999"/>
    <n v="0"/>
    <n v="4175343.35"/>
    <n v="11646679.49"/>
    <n v="7220888.7300000004"/>
    <n v="0"/>
    <n v="0"/>
    <n v="0"/>
    <n v="0"/>
    <n v="0"/>
  </r>
  <r>
    <s v="33-001-009"/>
    <x v="5"/>
    <x v="285"/>
    <x v="88"/>
    <n v="211335.1"/>
    <x v="5"/>
    <x v="35"/>
    <x v="2317"/>
    <s v="MAINTNCE/OPRTNS ELEM"/>
    <s v="A"/>
    <s v="Y"/>
    <x v="5"/>
    <x v="285"/>
    <x v="88"/>
    <n v="320110"/>
    <n v="0"/>
    <s v=" "/>
    <s v=" "/>
    <n v="33001009"/>
    <n v="343248.56"/>
    <n v="0"/>
    <n v="129512.07"/>
    <n v="613536.46"/>
    <n v="352110.93"/>
    <n v="-87103.26"/>
    <n v="426.71"/>
    <n v="2749776.54"/>
    <n v="7596780.8399999999"/>
    <n v="5145869.37"/>
    <n v="220511.07"/>
    <n v="0"/>
    <n v="501425.23"/>
    <n v="723238.54"/>
    <n v="344550.8"/>
    <n v="-87103.26"/>
    <n v="426.71"/>
    <n v="2620264.4700000002"/>
    <n v="6983244.3799999999"/>
    <n v="4793758.4400000004"/>
    <n v="0"/>
    <n v="0"/>
    <n v="0"/>
    <n v="0"/>
    <n v="0"/>
  </r>
  <r>
    <s v="33-001-011"/>
    <x v="5"/>
    <x v="285"/>
    <x v="111"/>
    <n v="-11531353.85"/>
    <x v="5"/>
    <x v="36"/>
    <x v="2318"/>
    <s v="MAINTNCE/OPRTNS ELEM"/>
    <s v="A"/>
    <s v="Y"/>
    <x v="5"/>
    <x v="285"/>
    <x v="111"/>
    <n v="320110"/>
    <n v="0"/>
    <s v=" "/>
    <s v=" "/>
    <n v="33001011"/>
    <n v="-2491275.14"/>
    <n v="0"/>
    <n v="5066053.26"/>
    <n v="17344538.399999999"/>
    <n v="3238406.43"/>
    <n v="-31935950.829999998"/>
    <n v="29425.06"/>
    <n v="84657243.939999998"/>
    <n v="189782234.96000001"/>
    <n v="125559013.06"/>
    <n v="-1514393.77"/>
    <n v="2320.42"/>
    <n v="5450938.29"/>
    <n v="12815884.310000001"/>
    <n v="6390385.0700000003"/>
    <n v="-31935950.829999998"/>
    <n v="29425.06"/>
    <n v="79591190.680000007"/>
    <n v="172437696.56"/>
    <n v="122320606.63"/>
    <n v="0"/>
    <n v="0"/>
    <n v="0"/>
    <n v="0"/>
    <n v="0"/>
  </r>
  <r>
    <s v="33-001-014"/>
    <x v="5"/>
    <x v="285"/>
    <x v="91"/>
    <n v="-6001265.7699999996"/>
    <x v="5"/>
    <x v="37"/>
    <x v="2319"/>
    <s v="MAINTNCE/OPRTNS ELEM"/>
    <s v="A"/>
    <s v="Y"/>
    <x v="5"/>
    <x v="285"/>
    <x v="91"/>
    <n v="320110"/>
    <n v="0"/>
    <s v=" "/>
    <s v=" "/>
    <n v="33001014"/>
    <n v="-5203883.66"/>
    <n v="441.63"/>
    <n v="1094450.08"/>
    <n v="2411029.6800000002"/>
    <n v="519639.12"/>
    <n v="-3835142.39"/>
    <n v="8889.41"/>
    <n v="17062610.879999999"/>
    <n v="26794909.23"/>
    <n v="7575064.3799999999"/>
    <n v="-4288465.51"/>
    <n v="4550.34"/>
    <n v="1099770.56"/>
    <n v="2567941.7999999998"/>
    <n v="557303.43000000005"/>
    <n v="-3835142.39"/>
    <n v="8447.7800000000007"/>
    <n v="15968160.800000001"/>
    <n v="24383879.550000001"/>
    <n v="7055425.2599999998"/>
    <n v="0"/>
    <n v="0"/>
    <n v="0"/>
    <n v="0"/>
    <n v="0"/>
  </r>
  <r>
    <s v="33-001-017"/>
    <x v="5"/>
    <x v="285"/>
    <x v="113"/>
    <n v="-1304165.1399999999"/>
    <x v="5"/>
    <x v="38"/>
    <x v="2320"/>
    <s v="MAINTNCE/OPRTNS ELEM"/>
    <s v="A"/>
    <s v="Y"/>
    <x v="5"/>
    <x v="285"/>
    <x v="113"/>
    <n v="320110"/>
    <n v="0"/>
    <s v=" "/>
    <s v=" "/>
    <n v="33001017"/>
    <n v="-1042370.87"/>
    <n v="0"/>
    <n v="462143.38"/>
    <n v="989934.07"/>
    <n v="265996.42"/>
    <n v="-507822.1"/>
    <n v="0"/>
    <n v="7146985.4699999997"/>
    <n v="11628305.869999999"/>
    <n v="3684977.36"/>
    <n v="-620862.27"/>
    <n v="0"/>
    <n v="472039.91"/>
    <n v="1145472.6299999999"/>
    <n v="251924.12"/>
    <n v="-507822.1"/>
    <n v="0"/>
    <n v="6684842.0899999999"/>
    <n v="10638371.800000001"/>
    <n v="3418980.94"/>
    <n v="0"/>
    <n v="0"/>
    <n v="0"/>
    <n v="0"/>
    <n v="0"/>
  </r>
  <r>
    <s v="33-001-021"/>
    <x v="5"/>
    <x v="285"/>
    <x v="96"/>
    <n v="-3039309.1"/>
    <x v="5"/>
    <x v="39"/>
    <x v="2321"/>
    <s v="MAINTNCE/OPRTNS ELEM"/>
    <s v="A"/>
    <s v="Y"/>
    <x v="5"/>
    <x v="285"/>
    <x v="96"/>
    <n v="320110"/>
    <n v="0"/>
    <s v=" "/>
    <s v=" "/>
    <n v="33001021"/>
    <n v="-2861822.79"/>
    <n v="63.11"/>
    <n v="338419.33"/>
    <n v="694736.96"/>
    <n v="178894.43"/>
    <n v="-2359913.61"/>
    <n v="183.69"/>
    <n v="5249141.29"/>
    <n v="9272283.3800000008"/>
    <n v="3343930.29"/>
    <n v="-2452436.87"/>
    <n v="120.58"/>
    <n v="341434.71"/>
    <n v="1090584.3600000001"/>
    <n v="339884.31"/>
    <n v="-2359913.61"/>
    <n v="120.58"/>
    <n v="4910721.96"/>
    <n v="8577546.4199999999"/>
    <n v="3165035.86"/>
    <n v="0"/>
    <n v="0"/>
    <n v="0"/>
    <n v="0"/>
    <n v="0"/>
  </r>
  <r>
    <s v="33-001-024"/>
    <x v="5"/>
    <x v="285"/>
    <x v="99"/>
    <n v="-89422.53"/>
    <x v="5"/>
    <x v="40"/>
    <x v="2322"/>
    <s v="MAINTNCE/OPRTNS ELEM"/>
    <s v="A"/>
    <s v="Y"/>
    <x v="5"/>
    <x v="285"/>
    <x v="99"/>
    <n v="320110"/>
    <n v="0"/>
    <s v=" "/>
    <s v=" "/>
    <n v="33001024"/>
    <n v="72660.179999999993"/>
    <n v="0"/>
    <n v="2530.92"/>
    <n v="184044.32"/>
    <n v="19430.689999999999"/>
    <n v="176880.77"/>
    <n v="49.07"/>
    <n v="89815.01"/>
    <n v="2556954.5"/>
    <n v="2200885.2599999998"/>
    <n v="-334903.08"/>
    <n v="0"/>
    <n v="0"/>
    <n v="204983.78"/>
    <n v="612547.04"/>
    <n v="176880.77"/>
    <n v="49.07"/>
    <n v="87284.09"/>
    <n v="2372910.1800000002"/>
    <n v="2181454.5699999998"/>
    <n v="0"/>
    <n v="0"/>
    <n v="0"/>
    <n v="0"/>
    <n v="0"/>
  </r>
  <r>
    <s v="33-001-025"/>
    <x v="5"/>
    <x v="285"/>
    <x v="100"/>
    <n v="-1930048.91"/>
    <x v="5"/>
    <x v="41"/>
    <x v="2323"/>
    <s v="MAINTNCE/OPRTNS ELEM"/>
    <s v="A"/>
    <s v="Y"/>
    <x v="5"/>
    <x v="285"/>
    <x v="100"/>
    <n v="320110"/>
    <n v="0"/>
    <s v=" "/>
    <s v=" "/>
    <n v="33001025"/>
    <n v="-2026677.98"/>
    <n v="0"/>
    <n v="625319.26"/>
    <n v="755908.24"/>
    <n v="227218.05"/>
    <n v="-2652179.91"/>
    <n v="1103.3499999999999"/>
    <n v="10205501.74"/>
    <n v="14965286.26"/>
    <n v="5483018.8700000001"/>
    <n v="-934082.68"/>
    <n v="0"/>
    <n v="672571.03"/>
    <n v="2117516.7400000002"/>
    <n v="352350.41"/>
    <n v="-2652179.91"/>
    <n v="1103.3499999999999"/>
    <n v="9580182.4800000004"/>
    <n v="14209378.02"/>
    <n v="5255800.82"/>
    <n v="0"/>
    <n v="0"/>
    <n v="0"/>
    <n v="0"/>
    <n v="0"/>
  </r>
  <r>
    <s v="33-001-028"/>
    <x v="5"/>
    <x v="285"/>
    <x v="103"/>
    <n v="-6710921.75"/>
    <x v="5"/>
    <x v="42"/>
    <x v="2324"/>
    <s v="MAINTNCE/OPRTNS ELEM"/>
    <s v="A"/>
    <s v="Y"/>
    <x v="5"/>
    <x v="285"/>
    <x v="103"/>
    <n v="320110"/>
    <n v="0"/>
    <s v=" "/>
    <s v=" "/>
    <n v="33001028"/>
    <n v="-4293579.1100000003"/>
    <n v="0"/>
    <n v="2081820.31"/>
    <n v="6508428.1799999997"/>
    <n v="2009265.23"/>
    <n v="-3673532.75"/>
    <n v="215.95"/>
    <n v="33742981.049999997"/>
    <n v="76505075.129999995"/>
    <n v="39724921.030000001"/>
    <n v="-2146119.36"/>
    <n v="0"/>
    <n v="2161745.64"/>
    <n v="7130709.6299999999"/>
    <n v="2821504.24"/>
    <n v="-3673532.75"/>
    <n v="215.95"/>
    <n v="31661160.739999998"/>
    <n v="69996646.950000003"/>
    <n v="37715655.799999997"/>
    <n v="0"/>
    <n v="0"/>
    <n v="0"/>
    <n v="0"/>
    <n v="0"/>
  </r>
  <r>
    <s v="33-001-031"/>
    <x v="5"/>
    <x v="285"/>
    <x v="1340"/>
    <n v="-1725409.73"/>
    <x v="5"/>
    <x v="43"/>
    <x v="2325"/>
    <s v="MAINTNCE/OPRTNS ELEM"/>
    <s v="A"/>
    <s v="Y"/>
    <x v="5"/>
    <x v="285"/>
    <x v="1340"/>
    <n v="320110"/>
    <n v="0"/>
    <s v=" "/>
    <s v=" "/>
    <n v="33001031"/>
    <n v="-1871103.69"/>
    <n v="13.8"/>
    <n v="358332.28"/>
    <n v="592542.88"/>
    <n v="379918.36"/>
    <n v="-1772850.32"/>
    <n v="13.8"/>
    <n v="5577859.8700000001"/>
    <n v="11785536.310000001"/>
    <n v="6255130.8300000001"/>
    <n v="-1028894.88"/>
    <n v="0"/>
    <n v="356919.36"/>
    <n v="1541312.46"/>
    <n v="342184.29"/>
    <n v="-1772850.32"/>
    <n v="0"/>
    <n v="5219527.59"/>
    <n v="11192993.43"/>
    <n v="5875212.4699999997"/>
    <n v="0"/>
    <n v="0"/>
    <n v="0"/>
    <n v="0"/>
    <n v="0"/>
  </r>
  <r>
    <s v="33-001-033"/>
    <x v="5"/>
    <x v="285"/>
    <x v="1342"/>
    <n v="-2528167.2599999998"/>
    <x v="5"/>
    <x v="44"/>
    <x v="2326"/>
    <s v="MAINTNCE/OPRTNS ELEM"/>
    <s v="A"/>
    <s v="Y"/>
    <x v="5"/>
    <x v="285"/>
    <x v="1342"/>
    <n v="320110"/>
    <n v="0"/>
    <s v=" "/>
    <s v=" "/>
    <n v="33001033"/>
    <n v="-2753413.62"/>
    <n v="0"/>
    <n v="893070.61"/>
    <n v="1111340.3999999999"/>
    <n v="443516.15"/>
    <n v="-2608215.0299999998"/>
    <n v="0"/>
    <n v="13575009.85"/>
    <n v="19195248.34"/>
    <n v="5700286.2599999998"/>
    <n v="-1281335.19"/>
    <n v="0"/>
    <n v="913872.12"/>
    <n v="2814318.86"/>
    <n v="428368.31"/>
    <n v="-2608215.0299999998"/>
    <n v="0"/>
    <n v="12681939.24"/>
    <n v="18083907.940000001"/>
    <n v="5256770.1100000003"/>
    <n v="0"/>
    <n v="0"/>
    <n v="0"/>
    <n v="0"/>
    <n v="0"/>
  </r>
  <r>
    <s v="33-001-038"/>
    <x v="5"/>
    <x v="285"/>
    <x v="1347"/>
    <n v="-3936304.66"/>
    <x v="5"/>
    <x v="45"/>
    <x v="2327"/>
    <s v="MAINTNCE/OPRTNS ELEM"/>
    <s v="A"/>
    <s v="Y"/>
    <x v="5"/>
    <x v="285"/>
    <x v="1347"/>
    <n v="320110"/>
    <n v="0"/>
    <s v=" "/>
    <s v=" "/>
    <n v="33001038"/>
    <n v="-3314686.85"/>
    <n v="0"/>
    <n v="54483.97"/>
    <n v="2507736.17"/>
    <n v="1831634.39"/>
    <n v="-4003708.54"/>
    <n v="0"/>
    <n v="6732387.6399999997"/>
    <n v="28319027.59"/>
    <n v="21654043.829999998"/>
    <n v="-2849838.56"/>
    <n v="0"/>
    <n v="851916.99"/>
    <n v="2579947.08"/>
    <n v="1263181.8"/>
    <n v="-4003708.54"/>
    <n v="0"/>
    <n v="6677903.6699999999"/>
    <n v="25811291.420000002"/>
    <n v="19822409.440000001"/>
    <n v="0"/>
    <n v="0"/>
    <n v="0"/>
    <n v="0"/>
    <n v="0"/>
  </r>
  <r>
    <s v="33-001-040"/>
    <x v="5"/>
    <x v="285"/>
    <x v="1349"/>
    <n v="-7903765.3499999996"/>
    <x v="5"/>
    <x v="46"/>
    <x v="2328"/>
    <s v="MAINTNCE/OPRTNS ELEM"/>
    <s v="A"/>
    <s v="Y"/>
    <x v="5"/>
    <x v="285"/>
    <x v="1349"/>
    <n v="320110"/>
    <n v="0"/>
    <s v=" "/>
    <s v=" "/>
    <n v="33001040"/>
    <n v="-6735315.1799999997"/>
    <n v="0"/>
    <n v="2687245.96"/>
    <n v="4853000.3600000003"/>
    <n v="997304.23"/>
    <n v="-14033419.189999999"/>
    <n v="4626.74"/>
    <n v="44161610.189999998"/>
    <n v="52339006.18"/>
    <n v="14311676.57"/>
    <n v="-5808820.8099999996"/>
    <n v="0"/>
    <n v="3121883.84"/>
    <n v="5122216.82"/>
    <n v="1073838.6100000001"/>
    <n v="-14033419.189999999"/>
    <n v="4626.74"/>
    <n v="41474364.229999997"/>
    <n v="47486005.82"/>
    <n v="13314372.34"/>
    <n v="0"/>
    <n v="0"/>
    <n v="0"/>
    <n v="0"/>
    <n v="0"/>
  </r>
  <r>
    <s v="33-001-041"/>
    <x v="5"/>
    <x v="285"/>
    <x v="1350"/>
    <n v="-18352969.170000002"/>
    <x v="5"/>
    <x v="47"/>
    <x v="2329"/>
    <s v="MAINTNCE/OPRTNS ELEM"/>
    <s v="A"/>
    <s v="Y"/>
    <x v="5"/>
    <x v="285"/>
    <x v="1350"/>
    <n v="320110"/>
    <n v="0"/>
    <s v=" "/>
    <s v=" "/>
    <n v="33001041"/>
    <n v="-10985831.42"/>
    <n v="1996.03"/>
    <n v="-6580.13"/>
    <n v="12049463.890000001"/>
    <n v="4690902.3"/>
    <n v="-56493675.780000001"/>
    <n v="175965.42"/>
    <n v="90309612.680000007"/>
    <n v="154127581.91999999"/>
    <n v="102134641.27"/>
    <n v="-7929225.9900000002"/>
    <n v="10288.89"/>
    <n v="11463616.050000001"/>
    <n v="19257907.620000001"/>
    <n v="4747975.03"/>
    <n v="-56493675.780000001"/>
    <n v="173969.39"/>
    <n v="90316192.810000002"/>
    <n v="142078118.03"/>
    <n v="97443738.969999999"/>
    <n v="0"/>
    <n v="0"/>
    <n v="0"/>
    <n v="0"/>
    <n v="0"/>
  </r>
  <r>
    <s v="33-001-044"/>
    <x v="5"/>
    <x v="285"/>
    <x v="1353"/>
    <n v="-2943085.31"/>
    <x v="5"/>
    <x v="48"/>
    <x v="2330"/>
    <s v="MAINTNCE/OPRTNS ELEM"/>
    <s v="A"/>
    <s v="Y"/>
    <x v="5"/>
    <x v="285"/>
    <x v="1353"/>
    <n v="320110"/>
    <n v="0"/>
    <s v=" "/>
    <s v=" "/>
    <n v="33001044"/>
    <n v="-2766047.16"/>
    <n v="0"/>
    <n v="930456.9"/>
    <n v="1764443.66"/>
    <n v="656948.61"/>
    <n v="-5279155.92"/>
    <n v="0"/>
    <n v="14503564.25"/>
    <n v="21648998.98"/>
    <n v="9481505.3399999999"/>
    <n v="-2300805.94"/>
    <n v="0"/>
    <n v="937241.86"/>
    <n v="2200830.79"/>
    <n v="798347.71"/>
    <n v="-5279155.92"/>
    <n v="0"/>
    <n v="13573107.35"/>
    <n v="19884555.32"/>
    <n v="8824556.7300000004"/>
    <n v="0"/>
    <n v="0"/>
    <n v="0"/>
    <n v="0"/>
    <n v="0"/>
  </r>
  <r>
    <s v="33-001-045"/>
    <x v="5"/>
    <x v="285"/>
    <x v="1354"/>
    <n v="-3624715.04"/>
    <x v="5"/>
    <x v="49"/>
    <x v="2331"/>
    <s v="MAINTNCE/OPRTNS ELEM"/>
    <s v="A"/>
    <s v="Y"/>
    <x v="5"/>
    <x v="285"/>
    <x v="1354"/>
    <n v="320110"/>
    <n v="0"/>
    <s v=" "/>
    <s v=" "/>
    <n v="33001045"/>
    <n v="-3259210.59"/>
    <n v="0"/>
    <n v="770977.05"/>
    <n v="1750801.11"/>
    <n v="614319.61"/>
    <n v="-3813918.25"/>
    <n v="950.63"/>
    <n v="11962213.640000001"/>
    <n v="19401178.449999999"/>
    <n v="7629118.6500000004"/>
    <n v="-2582575.89"/>
    <n v="0"/>
    <n v="776000.53"/>
    <n v="2064183.45"/>
    <n v="611548.22"/>
    <n v="-3813918.25"/>
    <n v="950.63"/>
    <n v="11191236.59"/>
    <n v="17650377.34"/>
    <n v="7014799.04"/>
    <n v="0"/>
    <n v="0"/>
    <n v="0"/>
    <n v="0"/>
    <n v="0"/>
  </r>
  <r>
    <s v="33-001-047"/>
    <x v="5"/>
    <x v="285"/>
    <x v="1356"/>
    <n v="929.5"/>
    <x v="5"/>
    <x v="50"/>
    <x v="2332"/>
    <s v="MAINTNCE/OPRTNS ELEM"/>
    <s v="A"/>
    <s v="Y"/>
    <x v="5"/>
    <x v="285"/>
    <x v="1356"/>
    <n v="320110"/>
    <n v="0"/>
    <s v=" "/>
    <s v=" "/>
    <n v="33001047"/>
    <n v="-297828.89"/>
    <n v="0"/>
    <n v="0"/>
    <n v="124280.25"/>
    <n v="423038.64"/>
    <n v="59753.7"/>
    <n v="0"/>
    <n v="0"/>
    <n v="1452336.51"/>
    <n v="1393512.31"/>
    <n v="-165628.67000000001"/>
    <n v="0"/>
    <n v="0"/>
    <n v="152777.54"/>
    <n v="20577.32"/>
    <n v="59753.7"/>
    <n v="0"/>
    <n v="0"/>
    <n v="1328056.26"/>
    <n v="970473.67"/>
    <n v="0"/>
    <n v="0"/>
    <n v="0"/>
    <n v="0"/>
    <n v="0"/>
  </r>
  <r>
    <s v="33-001-048"/>
    <x v="5"/>
    <x v="285"/>
    <x v="1357"/>
    <n v="-3646448.75"/>
    <x v="5"/>
    <x v="51"/>
    <x v="2333"/>
    <s v="MAINTNCE/OPRTNS ELEM"/>
    <s v="A"/>
    <s v="Y"/>
    <x v="5"/>
    <x v="285"/>
    <x v="1357"/>
    <n v="320110"/>
    <n v="0"/>
    <s v=" "/>
    <s v=" "/>
    <n v="33001048"/>
    <n v="508944.55"/>
    <n v="0"/>
    <n v="34320.14"/>
    <n v="9250244.9700000007"/>
    <n v="5060531.53"/>
    <n v="-6113957.2400000002"/>
    <n v="3952.32"/>
    <n v="295974.15999999997"/>
    <n v="111519949.86"/>
    <n v="113695436.51000001"/>
    <n v="7044331.9699999997"/>
    <n v="0"/>
    <n v="12591.69"/>
    <n v="15544875.300000001"/>
    <n v="8996896.1899999995"/>
    <n v="-6113957.2400000002"/>
    <n v="3952.32"/>
    <n v="261654.02"/>
    <n v="102269704.89"/>
    <n v="108634904.98"/>
    <n v="0"/>
    <n v="0"/>
    <n v="0"/>
    <n v="0"/>
    <n v="0"/>
  </r>
  <r>
    <s v="33-001-049"/>
    <x v="5"/>
    <x v="285"/>
    <x v="1358"/>
    <n v="67277.27"/>
    <x v="5"/>
    <x v="52"/>
    <x v="2334"/>
    <s v="MAINTNCE/OPRTNS ELEM"/>
    <s v="A"/>
    <s v="Y"/>
    <x v="5"/>
    <x v="285"/>
    <x v="1358"/>
    <n v="320110"/>
    <n v="0"/>
    <s v=" "/>
    <s v=" "/>
    <n v="33001049"/>
    <n v="41746.660000000003"/>
    <n v="0"/>
    <n v="158332.51999999999"/>
    <n v="156760.26"/>
    <n v="23958.35"/>
    <n v="221723.58"/>
    <n v="0"/>
    <n v="1428174.13"/>
    <n v="2229938"/>
    <n v="647317.56000000006"/>
    <n v="35559.019999999997"/>
    <n v="0"/>
    <n v="172555.24"/>
    <n v="209743.14"/>
    <n v="43375.54"/>
    <n v="221723.58"/>
    <n v="0"/>
    <n v="1269841.6100000001"/>
    <n v="2073177.74"/>
    <n v="623359.21"/>
    <n v="0"/>
    <n v="0"/>
    <n v="0"/>
    <n v="0"/>
    <n v="0"/>
  </r>
  <r>
    <s v="33-001-059"/>
    <x v="5"/>
    <x v="285"/>
    <x v="1361"/>
    <n v="-5047800.67"/>
    <x v="5"/>
    <x v="53"/>
    <x v="2335"/>
    <s v="MAINTNCE/OPRTNS ELEM"/>
    <s v="A"/>
    <s v="Y"/>
    <x v="5"/>
    <x v="285"/>
    <x v="1361"/>
    <n v="320110"/>
    <n v="0"/>
    <s v=" "/>
    <s v=" "/>
    <n v="33001059"/>
    <n v="-4086023.06"/>
    <n v="0"/>
    <n v="1137392.8799999999"/>
    <n v="2304991.27"/>
    <n v="205820.78"/>
    <n v="-3384512.81"/>
    <n v="0"/>
    <n v="17482858.27"/>
    <n v="26724690.940000001"/>
    <n v="7578544.8099999996"/>
    <n v="-3066387.33"/>
    <n v="0"/>
    <n v="1141719.24"/>
    <n v="2446641.62"/>
    <n v="285286.65000000002"/>
    <n v="-3384512.81"/>
    <n v="0"/>
    <n v="16345465.390000001"/>
    <n v="24419699.670000002"/>
    <n v="7372724.0300000003"/>
    <n v="0"/>
    <n v="0"/>
    <n v="0"/>
    <n v="0"/>
    <n v="0"/>
  </r>
  <r>
    <s v="33-001-060"/>
    <x v="5"/>
    <x v="285"/>
    <x v="1362"/>
    <n v="-5700591.8799999999"/>
    <x v="5"/>
    <x v="54"/>
    <x v="2336"/>
    <s v="MAINTNCE/OPRTNS ELEM"/>
    <s v="A"/>
    <s v="Y"/>
    <x v="5"/>
    <x v="285"/>
    <x v="1362"/>
    <n v="320110"/>
    <n v="0"/>
    <s v=" "/>
    <s v=" "/>
    <n v="33001060"/>
    <n v="-4983430.68"/>
    <n v="0"/>
    <n v="1631733.66"/>
    <n v="3898370.45"/>
    <n v="1549475.59"/>
    <n v="-8122697.6399999997"/>
    <n v="11670.28"/>
    <n v="26189846"/>
    <n v="47803111.890000001"/>
    <n v="24047041.93"/>
    <n v="-4141437.11"/>
    <n v="0"/>
    <n v="1661518.6"/>
    <n v="4383765.17"/>
    <n v="1880253"/>
    <n v="-8122697.6399999997"/>
    <n v="11670.28"/>
    <n v="24558112.34"/>
    <n v="43904741.439999998"/>
    <n v="22497566.34"/>
    <n v="0"/>
    <n v="0"/>
    <n v="0"/>
    <n v="0"/>
    <n v="0"/>
  </r>
  <r>
    <s v="33-001-062"/>
    <x v="5"/>
    <x v="285"/>
    <x v="1364"/>
    <n v="-1977679.4"/>
    <x v="5"/>
    <x v="55"/>
    <x v="2337"/>
    <s v="MAINTNCE/OPRTNS ELEM"/>
    <s v="A"/>
    <s v="Y"/>
    <x v="5"/>
    <x v="285"/>
    <x v="1364"/>
    <n v="320110"/>
    <n v="0"/>
    <s v=" "/>
    <s v=" "/>
    <n v="33001062"/>
    <n v="-1788010.21"/>
    <n v="0"/>
    <n v="347778.98"/>
    <n v="613970.52"/>
    <n v="76522.350000000006"/>
    <n v="-1382957.68"/>
    <n v="0"/>
    <n v="5281734"/>
    <n v="8012805.9699999997"/>
    <n v="2136350.25"/>
    <n v="-1569640.87"/>
    <n v="0"/>
    <n v="351020.82"/>
    <n v="714886.39"/>
    <n v="145496.23000000001"/>
    <n v="-1382957.68"/>
    <n v="0"/>
    <n v="4933955.0199999996"/>
    <n v="7398835.4500000002"/>
    <n v="2059827.9"/>
    <n v="0"/>
    <n v="0"/>
    <n v="0"/>
    <n v="0"/>
    <n v="0"/>
  </r>
  <r>
    <s v="33-001-063"/>
    <x v="5"/>
    <x v="285"/>
    <x v="1365"/>
    <n v="68212.820000000007"/>
    <x v="5"/>
    <x v="56"/>
    <x v="2338"/>
    <s v="MAINTNCE/OPRTNS ELEM"/>
    <s v="A"/>
    <s v="Y"/>
    <x v="5"/>
    <x v="285"/>
    <x v="1365"/>
    <n v="320110"/>
    <n v="0"/>
    <s v=" "/>
    <s v=" "/>
    <n v="33001063"/>
    <n v="50290.18"/>
    <n v="0"/>
    <n v="58284.86"/>
    <n v="64216.94"/>
    <n v="23854.720000000001"/>
    <n v="81913.3"/>
    <n v="29.54"/>
    <n v="525717.52"/>
    <n v="988772.5"/>
    <n v="449384.04"/>
    <n v="107594.96"/>
    <n v="0"/>
    <n v="58573.66"/>
    <n v="149099.93"/>
    <n v="33221.49"/>
    <n v="81913.3"/>
    <n v="29.54"/>
    <n v="467432.66"/>
    <n v="924555.56"/>
    <n v="425529.32"/>
    <n v="0"/>
    <n v="0"/>
    <n v="0"/>
    <n v="0"/>
    <n v="0"/>
  </r>
  <r>
    <s v="33-001-065"/>
    <x v="5"/>
    <x v="285"/>
    <x v="1367"/>
    <n v="-5694064.8300000001"/>
    <x v="5"/>
    <x v="57"/>
    <x v="2339"/>
    <s v="MAINTNCE/OPRTNS ELEM"/>
    <s v="A"/>
    <s v="Y"/>
    <x v="5"/>
    <x v="285"/>
    <x v="1367"/>
    <n v="320110"/>
    <n v="0"/>
    <s v=" "/>
    <s v=" "/>
    <n v="33001065"/>
    <n v="-4768276.2"/>
    <n v="455.7"/>
    <n v="1077777.9199999999"/>
    <n v="2321140.9300000002"/>
    <n v="318030.08000000002"/>
    <n v="-5639467.1299999999"/>
    <n v="6050.82"/>
    <n v="16398930.82"/>
    <n v="24780824.16"/>
    <n v="8333346.46"/>
    <n v="-4023072.28"/>
    <n v="3352.76"/>
    <n v="1083993.8600000001"/>
    <n v="2455680.62"/>
    <n v="629835.6"/>
    <n v="-5639467.1299999999"/>
    <n v="5595.12"/>
    <n v="15321152.9"/>
    <n v="22459683.23"/>
    <n v="8015316.3799999999"/>
    <n v="0"/>
    <n v="0"/>
    <n v="0"/>
    <n v="0"/>
    <n v="0"/>
  </r>
  <r>
    <s v="33-001-066"/>
    <x v="5"/>
    <x v="285"/>
    <x v="1368"/>
    <n v="-18381503.850000001"/>
    <x v="5"/>
    <x v="58"/>
    <x v="2340"/>
    <s v="MAINTNCE/OPRTNS ELEM"/>
    <s v="A"/>
    <s v="Y"/>
    <x v="5"/>
    <x v="285"/>
    <x v="1368"/>
    <n v="320110"/>
    <n v="0"/>
    <s v=" "/>
    <s v=" "/>
    <n v="33001066"/>
    <n v="-11604849.779999999"/>
    <n v="381.64"/>
    <n v="1685346.62"/>
    <n v="14213089.25"/>
    <n v="5751470.2000000002"/>
    <n v="-8349910.7999999998"/>
    <n v="4170.79"/>
    <n v="26888805.579999998"/>
    <n v="64904645.409999996"/>
    <n v="27988417.57"/>
    <n v="-9157322.9199999999"/>
    <n v="2074.9299999999998"/>
    <n v="1705194.01"/>
    <n v="6037978.2599999998"/>
    <n v="1887332.32"/>
    <n v="-8349910.7999999998"/>
    <n v="3789.15"/>
    <n v="25203458.960000001"/>
    <n v="50691556.159999996"/>
    <n v="22236947.370000001"/>
    <n v="0"/>
    <n v="0"/>
    <n v="0"/>
    <n v="0"/>
    <n v="0"/>
  </r>
  <r>
    <s v="33-001-068"/>
    <x v="5"/>
    <x v="285"/>
    <x v="122"/>
    <n v="-8780155.7699999996"/>
    <x v="5"/>
    <x v="59"/>
    <x v="2341"/>
    <s v="MAINTNCE/OPRTNS ELEM"/>
    <s v="A"/>
    <s v="Y"/>
    <x v="5"/>
    <x v="285"/>
    <x v="122"/>
    <n v="320110"/>
    <n v="0"/>
    <s v=" "/>
    <s v=" "/>
    <n v="33001068"/>
    <n v="-7544920.4000000004"/>
    <n v="0"/>
    <n v="2783648.04"/>
    <n v="4729313.2"/>
    <n v="710429.79"/>
    <n v="-16753607.470000001"/>
    <n v="1382.13"/>
    <n v="44133295.960000001"/>
    <n v="53195066.450000003"/>
    <n v="17036604.32"/>
    <n v="-5998444.0300000003"/>
    <n v="0"/>
    <n v="2800448.36"/>
    <n v="5687375.1500000004"/>
    <n v="1340450.42"/>
    <n v="-16753607.470000001"/>
    <n v="1382.13"/>
    <n v="41349647.920000002"/>
    <n v="48465753.25"/>
    <n v="16326174.529999999"/>
    <n v="0"/>
    <n v="0"/>
    <n v="0"/>
    <n v="0"/>
    <n v="0"/>
  </r>
  <r>
    <s v="33-001-069"/>
    <x v="5"/>
    <x v="285"/>
    <x v="123"/>
    <n v="14433820.93"/>
    <x v="5"/>
    <x v="60"/>
    <x v="2342"/>
    <s v="MAINTNCE/OPRTNS ELEM"/>
    <s v="A"/>
    <s v="Y"/>
    <x v="5"/>
    <x v="285"/>
    <x v="123"/>
    <n v="320110"/>
    <n v="0"/>
    <s v=" "/>
    <s v=" "/>
    <n v="33001069"/>
    <n v="13984806.75"/>
    <n v="1621671.08"/>
    <n v="1921515.64"/>
    <n v="6279285.21"/>
    <n v="6428454.8300000001"/>
    <n v="-5958564.3099999996"/>
    <n v="53231547.439999998"/>
    <n v="67138043.069999993"/>
    <n v="116700694.44"/>
    <n v="123186584.05"/>
    <n v="15543216.58"/>
    <n v="2618312.91"/>
    <n v="6110767.9500000002"/>
    <n v="12706404.32"/>
    <n v="7655539.4500000002"/>
    <n v="-5958564.3099999996"/>
    <n v="51609876.359999999"/>
    <n v="65216527.43"/>
    <n v="110421409.23"/>
    <n v="116758129.22"/>
    <n v="0"/>
    <n v="0"/>
    <n v="0"/>
    <n v="0"/>
    <n v="0"/>
  </r>
  <r>
    <s v="33-001-071"/>
    <x v="5"/>
    <x v="285"/>
    <x v="124"/>
    <n v="107574.46"/>
    <x v="5"/>
    <x v="61"/>
    <x v="2343"/>
    <s v="MAINTNCE/OPRTNS ELEM"/>
    <s v="A"/>
    <s v="Y"/>
    <x v="5"/>
    <x v="285"/>
    <x v="124"/>
    <n v="320110"/>
    <n v="0"/>
    <s v=" "/>
    <s v=" "/>
    <n v="33001071"/>
    <n v="-26970.71"/>
    <n v="0"/>
    <n v="9162.99"/>
    <n v="49342.58"/>
    <n v="174724.76"/>
    <n v="77202.81"/>
    <n v="171.97"/>
    <n v="85223.52"/>
    <n v="652873.11"/>
    <n v="598193.21"/>
    <n v="24018.28"/>
    <n v="0"/>
    <n v="9207.48"/>
    <n v="64317.760000000002"/>
    <n v="4121.29"/>
    <n v="77202.81"/>
    <n v="171.97"/>
    <n v="76060.53"/>
    <n v="603530.53"/>
    <n v="423468.45"/>
    <n v="0"/>
    <n v="0"/>
    <n v="0"/>
    <n v="0"/>
    <n v="0"/>
  </r>
  <r>
    <s v="33-001-075"/>
    <x v="5"/>
    <x v="285"/>
    <x v="128"/>
    <n v="-129012.47"/>
    <x v="5"/>
    <x v="62"/>
    <x v="2344"/>
    <s v="MAINTNCE/OPRTNS ELEM"/>
    <s v="A"/>
    <s v="Y"/>
    <x v="5"/>
    <x v="285"/>
    <x v="128"/>
    <n v="320110"/>
    <n v="0"/>
    <s v=" "/>
    <s v=" "/>
    <n v="33001075"/>
    <n v="-119952.83"/>
    <n v="0"/>
    <n v="32086.91"/>
    <n v="88387.68"/>
    <n v="47241.13"/>
    <n v="112132.91"/>
    <n v="2.59"/>
    <n v="289297"/>
    <n v="1102203.5"/>
    <n v="571763.71"/>
    <n v="-113957"/>
    <n v="2.59"/>
    <n v="32230.82"/>
    <n v="77472.63"/>
    <n v="39248.57"/>
    <n v="112132.91"/>
    <n v="2.59"/>
    <n v="257210.09"/>
    <n v="1013815.82"/>
    <n v="524522.57999999996"/>
    <n v="0"/>
    <n v="0"/>
    <n v="0"/>
    <n v="0"/>
    <n v="0"/>
  </r>
  <r>
    <s v="33-001-079"/>
    <x v="5"/>
    <x v="285"/>
    <x v="131"/>
    <n v="-4227671.71"/>
    <x v="5"/>
    <x v="63"/>
    <x v="2345"/>
    <s v="MAINTNCE/OPRTNS ELEM"/>
    <s v="A"/>
    <s v="Y"/>
    <x v="5"/>
    <x v="285"/>
    <x v="131"/>
    <n v="320110"/>
    <n v="0"/>
    <s v=" "/>
    <s v=" "/>
    <n v="33001079"/>
    <n v="-3271093.46"/>
    <n v="0"/>
    <n v="1986371.56"/>
    <n v="3363744.82"/>
    <n v="420795.01"/>
    <n v="-1433752.99"/>
    <n v="0"/>
    <n v="30307245.789999999"/>
    <n v="47870008.859999999"/>
    <n v="14768844.35"/>
    <n v="-2367347.6"/>
    <n v="0"/>
    <n v="2091419.74"/>
    <n v="3813421.96"/>
    <n v="818256.36"/>
    <n v="-1433752.99"/>
    <n v="0"/>
    <n v="28320874.23"/>
    <n v="44506264.039999999"/>
    <n v="14348049.34"/>
    <n v="0"/>
    <n v="0"/>
    <n v="0"/>
    <n v="0"/>
    <n v="0"/>
  </r>
  <r>
    <s v="33-001-080"/>
    <x v="5"/>
    <x v="285"/>
    <x v="1371"/>
    <n v="-2803721.36"/>
    <x v="5"/>
    <x v="64"/>
    <x v="2346"/>
    <s v="MAINTNCE/OPRTNS ELEM"/>
    <s v="A"/>
    <s v="Y"/>
    <x v="5"/>
    <x v="285"/>
    <x v="1371"/>
    <n v="320110"/>
    <n v="0"/>
    <s v=" "/>
    <s v=" "/>
    <n v="33001080"/>
    <n v="-4786489.82"/>
    <n v="20767667.91"/>
    <n v="13460203.98"/>
    <n v="1078.8800000000001"/>
    <n v="9291311.2699999996"/>
    <n v="-36113454.539999999"/>
    <n v="285233755.43000001"/>
    <n v="95889152.260000005"/>
    <n v="7461758.3300000001"/>
    <n v="230116094.68000001"/>
    <n v="5796556.1799999997"/>
    <n v="23363176.07"/>
    <n v="799371.49"/>
    <n v="23479.200000000001"/>
    <n v="12004237.779999999"/>
    <n v="-36113454.539999999"/>
    <n v="264466087.52000001"/>
    <n v="82428948.280000001"/>
    <n v="7460679.4500000002"/>
    <n v="220824783.41"/>
    <n v="0"/>
    <n v="0"/>
    <n v="0"/>
    <n v="0"/>
    <n v="0"/>
  </r>
  <r>
    <s v="33-001-081"/>
    <x v="5"/>
    <x v="285"/>
    <x v="1372"/>
    <n v="-343851.28"/>
    <x v="5"/>
    <x v="65"/>
    <x v="2347"/>
    <s v="MAINTNCE/OPRTNS ELEM"/>
    <s v="A"/>
    <s v="Y"/>
    <x v="5"/>
    <x v="285"/>
    <x v="1372"/>
    <n v="320110"/>
    <n v="0"/>
    <s v=" "/>
    <s v=" "/>
    <n v="33001081"/>
    <n v="-75401.37"/>
    <n v="0"/>
    <n v="238367.49"/>
    <n v="612202.43999999994"/>
    <n v="105385.04"/>
    <n v="711380.56"/>
    <n v="0"/>
    <n v="3657058.64"/>
    <n v="6722690.6600000001"/>
    <n v="2010400.18"/>
    <n v="145336.31"/>
    <n v="0"/>
    <n v="267949.43"/>
    <n v="647652.74"/>
    <n v="158965.63"/>
    <n v="711380.56"/>
    <n v="0"/>
    <n v="3418691.15"/>
    <n v="6110488.2199999997"/>
    <n v="1905015.14"/>
    <n v="0"/>
    <n v="0"/>
    <n v="0"/>
    <n v="0"/>
    <n v="0"/>
  </r>
  <r>
    <s v="33-001-083"/>
    <x v="5"/>
    <x v="285"/>
    <x v="132"/>
    <n v="-11773267.74"/>
    <x v="5"/>
    <x v="66"/>
    <x v="2348"/>
    <s v="MAINTNCE/OPRTNS ELEM"/>
    <s v="A"/>
    <s v="Y"/>
    <x v="5"/>
    <x v="285"/>
    <x v="132"/>
    <n v="320110"/>
    <n v="0"/>
    <s v=" "/>
    <s v=" "/>
    <n v="33001083"/>
    <n v="-12272784.35"/>
    <n v="2926.85"/>
    <n v="3779463.15"/>
    <n v="4063100.66"/>
    <n v="786080.97"/>
    <n v="-19802171.73"/>
    <n v="101976.78"/>
    <n v="59067325"/>
    <n v="72424470.730000004"/>
    <n v="21488026.5"/>
    <n v="-8312564.4199999999"/>
    <n v="39831.47"/>
    <n v="3816305.37"/>
    <n v="10268371.52"/>
    <n v="2531677.69"/>
    <n v="-19802171.73"/>
    <n v="99049.93"/>
    <n v="55287861.850000001"/>
    <n v="68361370.069999993"/>
    <n v="20701945.530000001"/>
    <n v="0"/>
    <n v="0"/>
    <n v="0"/>
    <n v="0"/>
    <n v="0"/>
  </r>
  <r>
    <s v="33-001-086"/>
    <x v="5"/>
    <x v="285"/>
    <x v="135"/>
    <n v="-37248.31"/>
    <x v="5"/>
    <x v="67"/>
    <x v="2349"/>
    <s v="MAINTNCE/OPRTNS ELEM"/>
    <s v="A"/>
    <s v="Y"/>
    <x v="5"/>
    <x v="285"/>
    <x v="135"/>
    <n v="320110"/>
    <n v="0"/>
    <s v=" "/>
    <s v=" "/>
    <n v="33001086"/>
    <n v="-125435.97"/>
    <n v="1.53"/>
    <n v="1203.55"/>
    <n v="35428.21"/>
    <n v="122413.85"/>
    <n v="-36301.449999999997"/>
    <n v="569.66999999999996"/>
    <n v="13648"/>
    <n v="664972.48"/>
    <n v="650947.29"/>
    <n v="-74336.63"/>
    <n v="0"/>
    <n v="1205.0899999999999"/>
    <n v="63793.32"/>
    <n v="11488.89"/>
    <n v="-36301.449999999997"/>
    <n v="568.14"/>
    <n v="12444.45"/>
    <n v="629544.27"/>
    <n v="528533.43999999994"/>
    <n v="0"/>
    <n v="0"/>
    <n v="0"/>
    <n v="0"/>
    <n v="0"/>
  </r>
  <r>
    <s v="33-001-089"/>
    <x v="5"/>
    <x v="285"/>
    <x v="313"/>
    <n v="-6096810.96"/>
    <x v="5"/>
    <x v="68"/>
    <x v="2350"/>
    <s v="MAINTNCE/OPRTNS ELEM"/>
    <s v="A"/>
    <s v="Y"/>
    <x v="5"/>
    <x v="285"/>
    <x v="313"/>
    <n v="320110"/>
    <n v="0"/>
    <s v=" "/>
    <s v=" "/>
    <n v="33001089"/>
    <n v="-3116609.59"/>
    <n v="0"/>
    <n v="3823146.08"/>
    <n v="9829459.9399999995"/>
    <n v="3026112.49"/>
    <n v="-16789812.010000002"/>
    <n v="21422.94"/>
    <n v="62074274.890000001"/>
    <n v="110368631.48"/>
    <n v="59008780.579999998"/>
    <n v="-2581022.52"/>
    <n v="0"/>
    <n v="3910724.89"/>
    <n v="11603013.689999999"/>
    <n v="7156701.7300000004"/>
    <n v="-16789812.010000002"/>
    <n v="21422.94"/>
    <n v="58251128.810000002"/>
    <n v="100539171.54000001"/>
    <n v="55982668.090000004"/>
    <n v="0"/>
    <n v="0"/>
    <n v="0"/>
    <n v="0"/>
    <n v="0"/>
  </r>
  <r>
    <s v="33-001-090"/>
    <x v="5"/>
    <x v="285"/>
    <x v="105"/>
    <n v="-522479.72"/>
    <x v="5"/>
    <x v="69"/>
    <x v="2351"/>
    <s v="MAINTNCE/OPRTNS ELEM"/>
    <s v="A"/>
    <s v="Y"/>
    <x v="5"/>
    <x v="285"/>
    <x v="105"/>
    <n v="320110"/>
    <n v="0"/>
    <s v=" "/>
    <s v=" "/>
    <n v="33001090"/>
    <n v="142746.97"/>
    <n v="0"/>
    <n v="518.6"/>
    <n v="713478.47"/>
    <n v="47733.18"/>
    <n v="-116018.66"/>
    <n v="0"/>
    <n v="11234.19"/>
    <n v="9955853.2200000007"/>
    <n v="9538157.9700000007"/>
    <n v="838160.01"/>
    <n v="0"/>
    <n v="2.93"/>
    <n v="748767.9"/>
    <n v="53351.93"/>
    <n v="-116018.66"/>
    <n v="0"/>
    <n v="10715.59"/>
    <n v="9242374.75"/>
    <n v="9490424.7899999991"/>
    <n v="0"/>
    <n v="0"/>
    <n v="0"/>
    <n v="0"/>
    <n v="0"/>
  </r>
  <r>
    <s v="33-001-092"/>
    <x v="5"/>
    <x v="285"/>
    <x v="106"/>
    <n v="-2394290.36"/>
    <x v="5"/>
    <x v="70"/>
    <x v="2352"/>
    <s v="MAINTNCE/OPRTNS ELEM"/>
    <s v="A"/>
    <s v="Y"/>
    <x v="5"/>
    <x v="285"/>
    <x v="106"/>
    <n v="320110"/>
    <n v="0"/>
    <s v=" "/>
    <s v=" "/>
    <n v="33001092"/>
    <n v="-1058447.6599999999"/>
    <n v="0"/>
    <n v="1860435.44"/>
    <n v="3845056.48"/>
    <n v="648778.34"/>
    <n v="-11482051.619999999"/>
    <n v="17919.82"/>
    <n v="29220200.920000002"/>
    <n v="43327472.950000003"/>
    <n v="23212953.109999999"/>
    <n v="-418607.1"/>
    <n v="0"/>
    <n v="1887603.7"/>
    <n v="4127528.86"/>
    <n v="1600084.6"/>
    <n v="-11482051.619999999"/>
    <n v="17919.82"/>
    <n v="27359765.48"/>
    <n v="39482416.469999999"/>
    <n v="22564174.77"/>
    <n v="0"/>
    <n v="0"/>
    <n v="0"/>
    <n v="0"/>
    <n v="0"/>
  </r>
  <r>
    <s v="33-001-093"/>
    <x v="5"/>
    <x v="285"/>
    <x v="107"/>
    <n v="-81483.539999999994"/>
    <x v="5"/>
    <x v="71"/>
    <x v="2353"/>
    <s v="MAINTNCE/OPRTNS ELEM"/>
    <s v="A"/>
    <s v="Y"/>
    <x v="5"/>
    <x v="285"/>
    <x v="107"/>
    <n v="320110"/>
    <n v="0"/>
    <s v=" "/>
    <s v=" "/>
    <n v="33001093"/>
    <n v="-42518.58"/>
    <n v="0"/>
    <n v="10514"/>
    <n v="1166427.94"/>
    <n v="1116948.98"/>
    <n v="-3067591.25"/>
    <n v="14.83"/>
    <n v="332418.15000000002"/>
    <n v="23685374.890000001"/>
    <n v="26339079.280000001"/>
    <n v="416865.11"/>
    <n v="0"/>
    <n v="3361.11"/>
    <n v="2463093.2599999998"/>
    <n v="2000348.46"/>
    <n v="-3067591.25"/>
    <n v="14.83"/>
    <n v="321904.15000000002"/>
    <n v="22518946.949999999"/>
    <n v="25222130.300000001"/>
    <n v="0"/>
    <n v="0"/>
    <n v="0"/>
    <n v="0"/>
    <n v="0"/>
  </r>
  <r>
    <s v="33-001-094"/>
    <x v="5"/>
    <x v="285"/>
    <x v="108"/>
    <n v="-52077.94"/>
    <x v="5"/>
    <x v="72"/>
    <x v="2354"/>
    <s v="MAINTNCE/OPRTNS ELEM"/>
    <s v="A"/>
    <s v="Y"/>
    <x v="5"/>
    <x v="285"/>
    <x v="108"/>
    <n v="320110"/>
    <n v="0"/>
    <s v=" "/>
    <s v=" "/>
    <n v="33001094"/>
    <n v="8506.2999999999993"/>
    <n v="0"/>
    <n v="0"/>
    <n v="68383.97"/>
    <n v="7799.73"/>
    <n v="230462.57"/>
    <n v="0"/>
    <n v="3388.88"/>
    <n v="983318.53"/>
    <n v="697389.14"/>
    <n v="92229.62"/>
    <n v="0"/>
    <n v="0"/>
    <n v="99590.11"/>
    <n v="15866.79"/>
    <n v="230462.57"/>
    <n v="0"/>
    <n v="3388.88"/>
    <n v="914934.56"/>
    <n v="689589.41"/>
    <n v="0"/>
    <n v="0"/>
    <n v="0"/>
    <n v="0"/>
    <n v="0"/>
  </r>
  <r>
    <s v="33-001-095"/>
    <x v="5"/>
    <x v="285"/>
    <x v="109"/>
    <n v="-4392190.9400000004"/>
    <x v="5"/>
    <x v="73"/>
    <x v="2355"/>
    <s v="MAINTNCE/OPRTNS ELEM"/>
    <s v="A"/>
    <s v="Y"/>
    <x v="5"/>
    <x v="285"/>
    <x v="109"/>
    <n v="320110"/>
    <n v="0"/>
    <s v=" "/>
    <s v=" "/>
    <n v="33001095"/>
    <n v="-3774751.4"/>
    <n v="131.4"/>
    <n v="624809.21"/>
    <n v="1729595.76"/>
    <n v="487478.41"/>
    <n v="-2389900.9500000002"/>
    <n v="549.17999999999995"/>
    <n v="10319893.210000001"/>
    <n v="22893122.879999999"/>
    <n v="10571488.859999999"/>
    <n v="-3045048.5"/>
    <n v="417.78"/>
    <n v="640410.26"/>
    <n v="2123857.04"/>
    <n v="754161.66"/>
    <n v="-2389900.9500000002"/>
    <n v="417.78"/>
    <n v="9695084"/>
    <n v="21163527.120000001"/>
    <n v="10084010.449999999"/>
    <n v="0"/>
    <n v="0"/>
    <n v="0"/>
    <n v="0"/>
    <n v="0"/>
  </r>
  <r>
    <s v="33-001-097"/>
    <x v="5"/>
    <x v="285"/>
    <x v="1375"/>
    <n v="-8200469.0099999998"/>
    <x v="5"/>
    <x v="74"/>
    <x v="2356"/>
    <s v="MAINTNCE/OPRTNS ELEM"/>
    <s v="A"/>
    <s v="Y"/>
    <x v="5"/>
    <x v="285"/>
    <x v="1375"/>
    <n v="320110"/>
    <n v="0"/>
    <s v=" "/>
    <s v=" "/>
    <n v="33001097"/>
    <n v="-4031194.45"/>
    <n v="0"/>
    <n v="4446720.29"/>
    <n v="13311942.140000001"/>
    <n v="4695947.29"/>
    <n v="-22211858.25"/>
    <n v="12685.4"/>
    <n v="73318198.469999999"/>
    <n v="175042470.56"/>
    <n v="115748346.73"/>
    <n v="232284.97"/>
    <n v="0"/>
    <n v="5394924.5800000001"/>
    <n v="15098966.27"/>
    <n v="5440562.2699999996"/>
    <n v="-22211858.25"/>
    <n v="12685.4"/>
    <n v="68871478.180000007"/>
    <n v="161730528.41999999"/>
    <n v="111052399.44"/>
    <n v="0"/>
    <n v="0"/>
    <n v="0"/>
    <n v="0"/>
    <n v="0"/>
  </r>
  <r>
    <s v="33-001-098"/>
    <x v="5"/>
    <x v="285"/>
    <x v="316"/>
    <n v="-869617.97"/>
    <x v="5"/>
    <x v="75"/>
    <x v="2357"/>
    <s v="MAINTNCE/OPRTNS ELEM"/>
    <s v="A"/>
    <s v="Y"/>
    <x v="5"/>
    <x v="285"/>
    <x v="316"/>
    <n v="320110"/>
    <n v="1"/>
    <s v=" "/>
    <s v=" "/>
    <n v="33001098"/>
    <n v="-529671.74"/>
    <n v="0"/>
    <n v="0"/>
    <n v="706217.46"/>
    <n v="366271.23"/>
    <n v="-762707.67"/>
    <n v="811.65"/>
    <n v="194314.9"/>
    <n v="8765720.2400000002"/>
    <n v="8465306.6899999995"/>
    <n v="-352738.7"/>
    <n v="0"/>
    <n v="0"/>
    <n v="849089.62"/>
    <n v="672156.58"/>
    <n v="-762707.67"/>
    <n v="811.65"/>
    <n v="194314.9"/>
    <n v="8059502.7800000003"/>
    <n v="8099035.46"/>
    <n v="0"/>
    <n v="0"/>
    <n v="0"/>
    <n v="0"/>
    <n v="0"/>
  </r>
  <r>
    <s v="33-002-001"/>
    <x v="5"/>
    <x v="286"/>
    <x v="80"/>
    <n v="9343033.6600000001"/>
    <x v="5"/>
    <x v="27"/>
    <x v="2358"/>
    <s v="OTHER MONIES"/>
    <s v="B"/>
    <s v=" "/>
    <x v="5"/>
    <x v="286"/>
    <x v="80"/>
    <n v="320210"/>
    <n v="0"/>
    <s v=" "/>
    <s v=" "/>
    <n v="33002001"/>
    <n v="9165097.6300000008"/>
    <n v="0"/>
    <n v="556032.75"/>
    <n v="378096.72"/>
    <n v="0"/>
    <n v="10449906.720000001"/>
    <n v="0"/>
    <n v="5172201.05"/>
    <n v="7173577.2699999996"/>
    <n v="894503.16"/>
    <n v="9297959.0500000007"/>
    <n v="0"/>
    <n v="530699.35"/>
    <n v="788767.68"/>
    <n v="125206.91"/>
    <n v="10449906.720000001"/>
    <n v="0"/>
    <n v="4616168.3"/>
    <n v="6795480.5499999998"/>
    <n v="894503.16"/>
    <n v="0"/>
    <n v="0"/>
    <n v="0"/>
    <n v="0"/>
    <n v="0"/>
  </r>
  <r>
    <s v="33-002-002"/>
    <x v="5"/>
    <x v="286"/>
    <x v="81"/>
    <n v="410939.93"/>
    <x v="5"/>
    <x v="28"/>
    <x v="2359"/>
    <s v="OTHER MONIES"/>
    <s v="B"/>
    <s v=" "/>
    <x v="5"/>
    <x v="286"/>
    <x v="81"/>
    <n v="320210"/>
    <n v="0"/>
    <s v=" "/>
    <s v=" "/>
    <n v="33002002"/>
    <n v="455243.18"/>
    <n v="0"/>
    <n v="5995.59"/>
    <n v="50298.84"/>
    <n v="0"/>
    <n v="267565.84000000003"/>
    <n v="0"/>
    <n v="615920.62"/>
    <n v="924203.81"/>
    <n v="451657.28"/>
    <n v="454217.71"/>
    <n v="0"/>
    <n v="76974.87"/>
    <n v="76826.77"/>
    <n v="877.37"/>
    <n v="267565.84000000003"/>
    <n v="0"/>
    <n v="609925.03"/>
    <n v="873904.97"/>
    <n v="451657.28"/>
    <n v="0"/>
    <n v="0"/>
    <n v="0"/>
    <n v="0"/>
    <n v="0"/>
  </r>
  <r>
    <s v="33-002-003"/>
    <x v="5"/>
    <x v="286"/>
    <x v="82"/>
    <n v="9586783.8300000001"/>
    <x v="5"/>
    <x v="29"/>
    <x v="2360"/>
    <s v="OTHER MONIES"/>
    <s v="B"/>
    <s v=" "/>
    <x v="5"/>
    <x v="286"/>
    <x v="82"/>
    <n v="320210"/>
    <n v="0"/>
    <s v=" "/>
    <s v=" "/>
    <n v="33002003"/>
    <n v="9107996.4000000004"/>
    <n v="0"/>
    <n v="1858986.66"/>
    <n v="1458362.56"/>
    <n v="78163.33"/>
    <n v="8252201.71"/>
    <n v="0"/>
    <n v="18901341.210000001"/>
    <n v="18070518.460000001"/>
    <n v="503759.37"/>
    <n v="7972624.29"/>
    <n v="0"/>
    <n v="2016798.14"/>
    <n v="894445.78"/>
    <n v="13019.75"/>
    <n v="8252201.71"/>
    <n v="0"/>
    <n v="17042354.550000001"/>
    <n v="16612155.9"/>
    <n v="425596.04"/>
    <n v="0"/>
    <n v="0"/>
    <n v="0"/>
    <n v="0"/>
    <n v="0"/>
  </r>
  <r>
    <s v="33-002-004"/>
    <x v="5"/>
    <x v="286"/>
    <x v="83"/>
    <n v="82206793.799999997"/>
    <x v="5"/>
    <x v="30"/>
    <x v="2361"/>
    <s v="OTHER MONIES"/>
    <s v="B"/>
    <s v=" "/>
    <x v="5"/>
    <x v="286"/>
    <x v="83"/>
    <n v="320210"/>
    <n v="0"/>
    <s v=" "/>
    <s v=" "/>
    <n v="33002004"/>
    <n v="84273218.420000002"/>
    <n v="0"/>
    <n v="1520697.47"/>
    <n v="3790558.79"/>
    <n v="203436.7"/>
    <n v="91601598.480000004"/>
    <n v="0"/>
    <n v="44267222.840000004"/>
    <n v="56129396.780000001"/>
    <n v="2467369.2599999998"/>
    <n v="83942238.849999994"/>
    <n v="0"/>
    <n v="6039027.4699999997"/>
    <n v="5917077.0300000003"/>
    <n v="209029.13"/>
    <n v="91601598.480000004"/>
    <n v="0"/>
    <n v="42746525.369999997"/>
    <n v="52338837.990000002"/>
    <n v="2263932.56"/>
    <n v="0"/>
    <n v="0"/>
    <n v="0"/>
    <n v="0"/>
    <n v="0"/>
  </r>
  <r>
    <s v="33-002-005"/>
    <x v="5"/>
    <x v="286"/>
    <x v="84"/>
    <n v="4384153.8099999996"/>
    <x v="5"/>
    <x v="31"/>
    <x v="2362"/>
    <s v="OTHER MONIES"/>
    <s v="B"/>
    <s v=" "/>
    <x v="5"/>
    <x v="286"/>
    <x v="84"/>
    <n v="320210"/>
    <n v="0"/>
    <s v=" "/>
    <s v=" "/>
    <n v="33002005"/>
    <n v="4634976.34"/>
    <n v="0"/>
    <n v="116465.22"/>
    <n v="367287.75"/>
    <n v="0"/>
    <n v="5349413.87"/>
    <n v="0"/>
    <n v="4482002.1100000003"/>
    <n v="5953459.6100000003"/>
    <n v="506197.44"/>
    <n v="5290292.0999999996"/>
    <n v="0"/>
    <n v="574604.61"/>
    <n v="1262189.8700000001"/>
    <n v="32269.5"/>
    <n v="5349413.87"/>
    <n v="0"/>
    <n v="4365536.8899999997"/>
    <n v="5586171.8600000003"/>
    <n v="506197.44"/>
    <n v="0"/>
    <n v="0"/>
    <n v="0"/>
    <n v="0"/>
    <n v="0"/>
  </r>
  <r>
    <s v="33-002-006"/>
    <x v="5"/>
    <x v="286"/>
    <x v="85"/>
    <n v="19472638.57"/>
    <x v="5"/>
    <x v="32"/>
    <x v="2363"/>
    <s v="OTHER MONIES"/>
    <s v="B"/>
    <s v=" "/>
    <x v="5"/>
    <x v="286"/>
    <x v="85"/>
    <n v="320210"/>
    <n v="0"/>
    <s v=" "/>
    <s v=" "/>
    <n v="33002006"/>
    <n v="20649190.989999998"/>
    <n v="1050000"/>
    <n v="380085.86"/>
    <n v="2003953.7"/>
    <n v="1497315.42"/>
    <n v="20273662.739999998"/>
    <n v="13198699"/>
    <n v="19859081.23"/>
    <n v="22530137.09"/>
    <n v="15068730.689999999"/>
    <n v="19623210.440000001"/>
    <n v="1050000"/>
    <n v="2532211.69"/>
    <n v="2044199.98"/>
    <n v="1587968.84"/>
    <n v="20273662.739999998"/>
    <n v="12148699"/>
    <n v="19478995.370000001"/>
    <n v="20526183.390000001"/>
    <n v="13571415.27"/>
    <n v="0"/>
    <n v="0"/>
    <n v="0"/>
    <n v="0"/>
    <n v="0"/>
  </r>
  <r>
    <s v="33-002-007"/>
    <x v="5"/>
    <x v="286"/>
    <x v="86"/>
    <n v="2591806.7400000002"/>
    <x v="5"/>
    <x v="33"/>
    <x v="2364"/>
    <s v="OTHER MONIES"/>
    <s v="B"/>
    <s v=" "/>
    <x v="5"/>
    <x v="286"/>
    <x v="86"/>
    <n v="320210"/>
    <n v="0"/>
    <s v=" "/>
    <s v=" "/>
    <n v="33002007"/>
    <n v="2641990.38"/>
    <n v="0"/>
    <n v="0"/>
    <n v="50183.64"/>
    <n v="0"/>
    <n v="2565544.15"/>
    <n v="0"/>
    <n v="750548.38"/>
    <n v="858777.74"/>
    <n v="134491.95000000001"/>
    <n v="2636893.12"/>
    <n v="0"/>
    <n v="87721.66"/>
    <n v="88468.21"/>
    <n v="5843.81"/>
    <n v="2565544.15"/>
    <n v="0"/>
    <n v="750548.38"/>
    <n v="808594.1"/>
    <n v="134491.95000000001"/>
    <n v="0"/>
    <n v="0"/>
    <n v="0"/>
    <n v="0"/>
    <n v="0"/>
  </r>
  <r>
    <s v="33-002-008"/>
    <x v="5"/>
    <x v="286"/>
    <x v="87"/>
    <n v="3483149.99"/>
    <x v="5"/>
    <x v="34"/>
    <x v="2365"/>
    <s v="OTHER MONIES"/>
    <s v="B"/>
    <s v=" "/>
    <x v="5"/>
    <x v="286"/>
    <x v="87"/>
    <n v="320210"/>
    <n v="0"/>
    <s v=" "/>
    <s v=" "/>
    <n v="33002008"/>
    <n v="3608760.55"/>
    <n v="0"/>
    <n v="2935.19"/>
    <n v="128545.75"/>
    <n v="0"/>
    <n v="3353083.41"/>
    <n v="0"/>
    <n v="1644423"/>
    <n v="1720064.76"/>
    <n v="205708.34"/>
    <n v="3641777.68"/>
    <n v="0"/>
    <n v="217883.86"/>
    <n v="261785.57"/>
    <n v="10884.58"/>
    <n v="3353083.41"/>
    <n v="0"/>
    <n v="1641487.81"/>
    <n v="1591519.01"/>
    <n v="205708.34"/>
    <n v="0"/>
    <n v="0"/>
    <n v="0"/>
    <n v="0"/>
    <n v="0"/>
  </r>
  <r>
    <s v="33-002-009"/>
    <x v="5"/>
    <x v="286"/>
    <x v="88"/>
    <n v="1502929.9"/>
    <x v="5"/>
    <x v="35"/>
    <x v="2366"/>
    <s v="OTHER MONIES"/>
    <s v="B"/>
    <s v=" "/>
    <x v="5"/>
    <x v="286"/>
    <x v="88"/>
    <n v="320210"/>
    <n v="0"/>
    <s v=" "/>
    <s v=" "/>
    <n v="33002009"/>
    <n v="1517393.1"/>
    <n v="0"/>
    <n v="46264.68"/>
    <n v="60727.88"/>
    <n v="0"/>
    <n v="1218160.52"/>
    <n v="0"/>
    <n v="1464464.04"/>
    <n v="1403838.41"/>
    <n v="224143.75"/>
    <n v="1566080.37"/>
    <n v="0"/>
    <n v="67823.31"/>
    <n v="142493.51"/>
    <n v="25982.93"/>
    <n v="1218160.52"/>
    <n v="0"/>
    <n v="1418199.36"/>
    <n v="1343110.53"/>
    <n v="224143.75"/>
    <n v="0"/>
    <n v="0"/>
    <n v="0"/>
    <n v="0"/>
    <n v="0"/>
  </r>
  <r>
    <s v="33-002-011"/>
    <x v="5"/>
    <x v="286"/>
    <x v="111"/>
    <n v="17462761.010000002"/>
    <x v="5"/>
    <x v="36"/>
    <x v="2367"/>
    <s v="OTHER MONIES"/>
    <s v="B"/>
    <s v=" "/>
    <x v="5"/>
    <x v="286"/>
    <x v="111"/>
    <n v="320210"/>
    <n v="0"/>
    <s v=" "/>
    <s v=" "/>
    <n v="33002011"/>
    <n v="18256570.199999999"/>
    <n v="0"/>
    <n v="1155028.3400000001"/>
    <n v="1948837.53"/>
    <n v="0"/>
    <n v="2099254.7999999998"/>
    <n v="0"/>
    <n v="12152897.609999999"/>
    <n v="17605041.559999999"/>
    <n v="20815650.16"/>
    <n v="18550804.550000001"/>
    <n v="0"/>
    <n v="1793234.72"/>
    <n v="2101161.85"/>
    <n v="13692.78"/>
    <n v="2099254.7999999998"/>
    <n v="0"/>
    <n v="10997869.27"/>
    <n v="15656204.029999999"/>
    <n v="20815650.16"/>
    <n v="0"/>
    <n v="0"/>
    <n v="0"/>
    <n v="0"/>
    <n v="0"/>
  </r>
  <r>
    <s v="33-002-014"/>
    <x v="5"/>
    <x v="286"/>
    <x v="91"/>
    <n v="7560677.8300000001"/>
    <x v="5"/>
    <x v="37"/>
    <x v="2368"/>
    <s v="OTHER MONIES"/>
    <s v="B"/>
    <s v=" "/>
    <x v="5"/>
    <x v="286"/>
    <x v="91"/>
    <n v="320210"/>
    <n v="0"/>
    <s v=" "/>
    <s v=" "/>
    <n v="33002014"/>
    <n v="7888892.4199999999"/>
    <n v="0"/>
    <n v="63955"/>
    <n v="397114.74"/>
    <n v="4945.1499999999996"/>
    <n v="7488355.7999999998"/>
    <n v="0"/>
    <n v="4599081.9400000004"/>
    <n v="5217830.79"/>
    <n v="691070.88"/>
    <n v="7752593.0999999996"/>
    <n v="0"/>
    <n v="647482.39"/>
    <n v="524245.46"/>
    <n v="13062.39"/>
    <n v="7488355.7999999998"/>
    <n v="0"/>
    <n v="4535126.9400000004"/>
    <n v="4820716.05"/>
    <n v="686125.73"/>
    <n v="0"/>
    <n v="0"/>
    <n v="0"/>
    <n v="0"/>
    <n v="0"/>
  </r>
  <r>
    <s v="33-002-017"/>
    <x v="5"/>
    <x v="286"/>
    <x v="113"/>
    <n v="2750734.78"/>
    <x v="5"/>
    <x v="38"/>
    <x v="2369"/>
    <s v="OTHER MONIES"/>
    <s v="B"/>
    <s v=" "/>
    <x v="5"/>
    <x v="286"/>
    <x v="113"/>
    <n v="320210"/>
    <n v="0"/>
    <s v=" "/>
    <s v=" "/>
    <n v="33002017"/>
    <n v="2571233.75"/>
    <n v="0"/>
    <n v="230722.2"/>
    <n v="51221.17"/>
    <n v="0"/>
    <n v="2633726.12"/>
    <n v="0"/>
    <n v="2126968.25"/>
    <n v="2210798.09"/>
    <n v="200838.5"/>
    <n v="2639039.37"/>
    <n v="0"/>
    <n v="255392.05"/>
    <n v="327007.46999999997"/>
    <n v="3809.8"/>
    <n v="2633726.12"/>
    <n v="0"/>
    <n v="1896246.05"/>
    <n v="2159576.92"/>
    <n v="200838.5"/>
    <n v="0"/>
    <n v="0"/>
    <n v="0"/>
    <n v="0"/>
    <n v="0"/>
  </r>
  <r>
    <s v="33-002-021"/>
    <x v="5"/>
    <x v="286"/>
    <x v="96"/>
    <n v="1901885.78"/>
    <x v="5"/>
    <x v="39"/>
    <x v="2370"/>
    <s v="OTHER MONIES"/>
    <s v="B"/>
    <s v=" "/>
    <x v="5"/>
    <x v="286"/>
    <x v="96"/>
    <n v="320210"/>
    <n v="0"/>
    <s v=" "/>
    <s v=" "/>
    <n v="33002021"/>
    <n v="2062850.33"/>
    <n v="0"/>
    <n v="1841.46"/>
    <n v="162806.01"/>
    <n v="0"/>
    <n v="2274168.81"/>
    <n v="0"/>
    <n v="1482733.16"/>
    <n v="2099197.83"/>
    <n v="244181.64"/>
    <n v="2149515.8199999998"/>
    <n v="0"/>
    <n v="190438.52"/>
    <n v="313046.87"/>
    <n v="35942.86"/>
    <n v="2274168.81"/>
    <n v="0"/>
    <n v="1480891.7"/>
    <n v="1936391.82"/>
    <n v="244181.64"/>
    <n v="0"/>
    <n v="0"/>
    <n v="0"/>
    <n v="0"/>
    <n v="0"/>
  </r>
  <r>
    <s v="33-002-024"/>
    <x v="5"/>
    <x v="286"/>
    <x v="99"/>
    <n v="206401.92000000001"/>
    <x v="5"/>
    <x v="40"/>
    <x v="2371"/>
    <s v="OTHER MONIES"/>
    <s v="B"/>
    <s v=" "/>
    <x v="5"/>
    <x v="286"/>
    <x v="99"/>
    <n v="320210"/>
    <n v="0"/>
    <s v=" "/>
    <s v=" "/>
    <n v="33002024"/>
    <n v="217866.71"/>
    <n v="0"/>
    <n v="9445.33"/>
    <n v="20910.12"/>
    <n v="0"/>
    <n v="208460.29"/>
    <n v="0"/>
    <n v="219708.51"/>
    <n v="289871.07"/>
    <n v="68104.19"/>
    <n v="226680.45"/>
    <n v="0"/>
    <n v="25977.87"/>
    <n v="45983.46"/>
    <n v="11191.85"/>
    <n v="208460.29"/>
    <n v="0"/>
    <n v="210263.18"/>
    <n v="268960.95"/>
    <n v="68104.19"/>
    <n v="0"/>
    <n v="0"/>
    <n v="0"/>
    <n v="0"/>
    <n v="0"/>
  </r>
  <r>
    <s v="33-002-025"/>
    <x v="5"/>
    <x v="286"/>
    <x v="100"/>
    <n v="2053354.82"/>
    <x v="5"/>
    <x v="41"/>
    <x v="2372"/>
    <s v="OTHER MONIES"/>
    <s v="B"/>
    <s v=" "/>
    <x v="5"/>
    <x v="286"/>
    <x v="100"/>
    <n v="320210"/>
    <n v="0"/>
    <s v=" "/>
    <s v=" "/>
    <n v="33002025"/>
    <n v="1965812.85"/>
    <n v="0"/>
    <n v="145787.56"/>
    <n v="58245.59"/>
    <n v="0"/>
    <n v="1781224.33"/>
    <n v="0"/>
    <n v="1727600.8"/>
    <n v="1561950.69"/>
    <n v="106480.38"/>
    <n v="1986595.55"/>
    <n v="0"/>
    <n v="177336.23"/>
    <n v="213622.02"/>
    <n v="15503.09"/>
    <n v="1781224.33"/>
    <n v="0"/>
    <n v="1581813.24"/>
    <n v="1503705.1"/>
    <n v="106480.38"/>
    <n v="0"/>
    <n v="0"/>
    <n v="0"/>
    <n v="0"/>
    <n v="0"/>
  </r>
  <r>
    <s v="33-002-028"/>
    <x v="5"/>
    <x v="286"/>
    <x v="103"/>
    <n v="28997903.129999999"/>
    <x v="5"/>
    <x v="42"/>
    <x v="2373"/>
    <s v="OTHER MONIES"/>
    <s v="B"/>
    <s v=" "/>
    <x v="5"/>
    <x v="286"/>
    <x v="103"/>
    <n v="320210"/>
    <n v="0"/>
    <s v=" "/>
    <s v=" "/>
    <n v="33002028"/>
    <n v="30731892.379999999"/>
    <n v="722436.31"/>
    <n v="795163.57"/>
    <n v="1824479.12"/>
    <n v="17762.61"/>
    <n v="28850702.550000001"/>
    <n v="8205042.4400000004"/>
    <n v="27454081.02"/>
    <n v="19631416.41"/>
    <n v="529578.41"/>
    <n v="31513598.260000002"/>
    <n v="899149.92"/>
    <n v="2884060.57"/>
    <n v="2835542.19"/>
    <n v="68925.66"/>
    <n v="28850702.550000001"/>
    <n v="7482606.1299999999"/>
    <n v="26658917.449999999"/>
    <n v="17806937.289999999"/>
    <n v="511815.8"/>
    <n v="0"/>
    <n v="0"/>
    <n v="0"/>
    <n v="0"/>
    <n v="0"/>
  </r>
  <r>
    <s v="33-002-031"/>
    <x v="5"/>
    <x v="286"/>
    <x v="1340"/>
    <n v="2552014.0699999998"/>
    <x v="5"/>
    <x v="43"/>
    <x v="2374"/>
    <s v="OTHER MONIES"/>
    <s v="B"/>
    <s v=" "/>
    <x v="5"/>
    <x v="286"/>
    <x v="1340"/>
    <n v="320210"/>
    <n v="0"/>
    <s v=" "/>
    <s v=" "/>
    <n v="33002031"/>
    <n v="2548832.42"/>
    <n v="0"/>
    <n v="207330.8"/>
    <n v="204149.15"/>
    <n v="0"/>
    <n v="1948299.76"/>
    <n v="0"/>
    <n v="2584604.31"/>
    <n v="2249244.85"/>
    <n v="268354.84999999998"/>
    <n v="2613323.63"/>
    <n v="0"/>
    <n v="251574"/>
    <n v="319928.71000000002"/>
    <n v="3863.5"/>
    <n v="1948299.76"/>
    <n v="0"/>
    <n v="2377273.5099999998"/>
    <n v="2045095.7"/>
    <n v="268354.84999999998"/>
    <n v="0"/>
    <n v="0"/>
    <n v="0"/>
    <n v="0"/>
    <n v="0"/>
  </r>
  <r>
    <s v="33-002-033"/>
    <x v="5"/>
    <x v="286"/>
    <x v="1342"/>
    <n v="2822735.67"/>
    <x v="5"/>
    <x v="44"/>
    <x v="2375"/>
    <s v="OTHER MONIES"/>
    <s v="B"/>
    <s v=" "/>
    <x v="5"/>
    <x v="286"/>
    <x v="1342"/>
    <n v="320210"/>
    <n v="0"/>
    <s v=" "/>
    <s v=" "/>
    <n v="33002033"/>
    <n v="3002330.24"/>
    <n v="0"/>
    <n v="0"/>
    <n v="226798.43"/>
    <n v="47203.86"/>
    <n v="2947141.76"/>
    <n v="0"/>
    <n v="2488299.6"/>
    <n v="3337148.42"/>
    <n v="724442.73"/>
    <n v="3014566.5"/>
    <n v="0"/>
    <n v="290773.98"/>
    <n v="361798.92"/>
    <n v="58788.68"/>
    <n v="2947141.76"/>
    <n v="0"/>
    <n v="2488299.6"/>
    <n v="3110349.99"/>
    <n v="677238.87"/>
    <n v="0"/>
    <n v="0"/>
    <n v="0"/>
    <n v="0"/>
    <n v="0"/>
  </r>
  <r>
    <s v="33-002-038"/>
    <x v="5"/>
    <x v="286"/>
    <x v="1347"/>
    <n v="5707321.7699999996"/>
    <x v="5"/>
    <x v="45"/>
    <x v="2376"/>
    <s v="OTHER MONIES"/>
    <s v="B"/>
    <s v=" "/>
    <x v="5"/>
    <x v="286"/>
    <x v="1347"/>
    <n v="320210"/>
    <n v="0"/>
    <s v=" "/>
    <s v=" "/>
    <n v="33002038"/>
    <n v="5782275.8700000001"/>
    <n v="0"/>
    <n v="479720.48"/>
    <n v="554674.57999999996"/>
    <n v="0"/>
    <n v="6012347.1799999997"/>
    <n v="0"/>
    <n v="6429699.7400000002"/>
    <n v="6992424.3399999999"/>
    <n v="257699.19"/>
    <n v="5494446.9000000004"/>
    <n v="0"/>
    <n v="791428.55"/>
    <n v="533204.92000000004"/>
    <n v="29605.34"/>
    <n v="6012347.1799999997"/>
    <n v="0"/>
    <n v="5949979.2599999998"/>
    <n v="6437749.7599999998"/>
    <n v="257699.19"/>
    <n v="0"/>
    <n v="0"/>
    <n v="0"/>
    <n v="0"/>
    <n v="0"/>
  </r>
  <r>
    <s v="33-002-040"/>
    <x v="5"/>
    <x v="286"/>
    <x v="1349"/>
    <n v="10755253.83"/>
    <x v="5"/>
    <x v="46"/>
    <x v="2377"/>
    <s v="OTHER MONIES"/>
    <s v="B"/>
    <s v=" "/>
    <x v="5"/>
    <x v="286"/>
    <x v="1349"/>
    <n v="320210"/>
    <n v="0"/>
    <s v=" "/>
    <s v=" "/>
    <n v="33002040"/>
    <n v="10079372.59"/>
    <n v="0"/>
    <n v="0"/>
    <n v="937987.39"/>
    <n v="1613868.63"/>
    <n v="14761045.91"/>
    <n v="0"/>
    <n v="11379602.890000001"/>
    <n v="20144891"/>
    <n v="4759496.03"/>
    <n v="10785755.91"/>
    <n v="0"/>
    <n v="1467068.44"/>
    <n v="2222630.31"/>
    <n v="49178.55"/>
    <n v="14761045.91"/>
    <n v="0"/>
    <n v="11379602.890000001"/>
    <n v="19206903.609999999"/>
    <n v="3145627.4"/>
    <n v="0"/>
    <n v="0"/>
    <n v="0"/>
    <n v="0"/>
    <n v="0"/>
  </r>
  <r>
    <s v="33-002-041"/>
    <x v="5"/>
    <x v="286"/>
    <x v="1350"/>
    <n v="27739866.899999999"/>
    <x v="5"/>
    <x v="47"/>
    <x v="2378"/>
    <s v="OTHER MONIES"/>
    <s v="B"/>
    <s v=" "/>
    <x v="5"/>
    <x v="286"/>
    <x v="1350"/>
    <n v="320210"/>
    <n v="0"/>
    <s v=" "/>
    <s v=" "/>
    <n v="33002041"/>
    <n v="27868288.25"/>
    <n v="0"/>
    <n v="1419604.26"/>
    <n v="2600168.25"/>
    <n v="1052142.6399999999"/>
    <n v="26013465.16"/>
    <n v="0"/>
    <n v="25399163.640000001"/>
    <n v="25842334.420000002"/>
    <n v="2169572.52"/>
    <n v="27827287.120000001"/>
    <n v="0"/>
    <n v="2414774.91"/>
    <n v="2426508.9500000002"/>
    <n v="52735.17"/>
    <n v="26013465.16"/>
    <n v="0"/>
    <n v="23979559.379999999"/>
    <n v="23242166.170000002"/>
    <n v="1117429.8799999999"/>
    <n v="0"/>
    <n v="0"/>
    <n v="0"/>
    <n v="0"/>
    <n v="0"/>
  </r>
  <r>
    <s v="33-002-044"/>
    <x v="5"/>
    <x v="286"/>
    <x v="1353"/>
    <n v="4034711.37"/>
    <x v="5"/>
    <x v="48"/>
    <x v="2379"/>
    <s v="OTHER MONIES"/>
    <s v="B"/>
    <s v=" "/>
    <x v="5"/>
    <x v="286"/>
    <x v="1353"/>
    <n v="320210"/>
    <n v="0"/>
    <s v=" "/>
    <s v=" "/>
    <n v="33002044"/>
    <n v="4021629.53"/>
    <n v="0"/>
    <n v="252644.38"/>
    <n v="239562.54"/>
    <n v="0"/>
    <n v="3300929.86"/>
    <n v="0"/>
    <n v="3336160.41"/>
    <n v="2995623.54"/>
    <n v="393244.64"/>
    <n v="3960703.19"/>
    <n v="0"/>
    <n v="421700.87"/>
    <n v="378751.67"/>
    <n v="17977.14"/>
    <n v="3300929.86"/>
    <n v="0"/>
    <n v="3083516.03"/>
    <n v="2756061"/>
    <n v="393244.64"/>
    <n v="0"/>
    <n v="0"/>
    <n v="0"/>
    <n v="0"/>
    <n v="0"/>
  </r>
  <r>
    <s v="33-002-045"/>
    <x v="5"/>
    <x v="286"/>
    <x v="1354"/>
    <n v="2477290.09"/>
    <x v="5"/>
    <x v="49"/>
    <x v="2380"/>
    <s v="OTHER MONIES"/>
    <s v="B"/>
    <s v=" "/>
    <x v="5"/>
    <x v="286"/>
    <x v="1354"/>
    <n v="320210"/>
    <n v="0"/>
    <s v=" "/>
    <s v=" "/>
    <n v="33002045"/>
    <n v="2301124.2999999998"/>
    <n v="0"/>
    <n v="333364.11"/>
    <n v="157198.32"/>
    <n v="0"/>
    <n v="2685478.73"/>
    <n v="0"/>
    <n v="3042503.66"/>
    <n v="3608047.12"/>
    <n v="357354.82"/>
    <n v="2209402.73"/>
    <n v="0"/>
    <n v="374285.68"/>
    <n v="307377.01"/>
    <n v="24812.9"/>
    <n v="2685478.73"/>
    <n v="0"/>
    <n v="2709139.55"/>
    <n v="3450848.8"/>
    <n v="357354.82"/>
    <n v="0"/>
    <n v="0"/>
    <n v="0"/>
    <n v="0"/>
    <n v="0"/>
  </r>
  <r>
    <s v="33-002-047"/>
    <x v="5"/>
    <x v="286"/>
    <x v="1356"/>
    <n v="227461.03"/>
    <x v="5"/>
    <x v="50"/>
    <x v="2381"/>
    <s v="OTHER MONIES"/>
    <s v="B"/>
    <s v=" "/>
    <x v="5"/>
    <x v="286"/>
    <x v="1356"/>
    <n v="320210"/>
    <n v="0"/>
    <s v=" "/>
    <s v=" "/>
    <n v="33002047"/>
    <n v="223923.62"/>
    <n v="0"/>
    <n v="15467.81"/>
    <n v="13201.68"/>
    <n v="1271.28"/>
    <n v="189824.19"/>
    <n v="0"/>
    <n v="198141.11"/>
    <n v="169107.36"/>
    <n v="8603.09"/>
    <n v="218762.39"/>
    <n v="0"/>
    <n v="20158.099999999999"/>
    <n v="16723.96"/>
    <n v="1727.09"/>
    <n v="189824.19"/>
    <n v="0"/>
    <n v="182673.3"/>
    <n v="155905.68"/>
    <n v="7331.81"/>
    <n v="0"/>
    <n v="0"/>
    <n v="0"/>
    <n v="0"/>
    <n v="0"/>
  </r>
  <r>
    <s v="33-002-048"/>
    <x v="5"/>
    <x v="286"/>
    <x v="1357"/>
    <n v="19824216.73"/>
    <x v="5"/>
    <x v="51"/>
    <x v="2382"/>
    <s v="OTHER MONIES"/>
    <s v="B"/>
    <s v=" "/>
    <x v="5"/>
    <x v="286"/>
    <x v="1357"/>
    <n v="320210"/>
    <n v="0"/>
    <s v=" "/>
    <s v=" "/>
    <n v="33002048"/>
    <n v="19606597.329999998"/>
    <n v="0"/>
    <n v="2020672.61"/>
    <n v="1804201"/>
    <n v="1147.79"/>
    <n v="19013390.489999998"/>
    <n v="0"/>
    <n v="21988642.920000002"/>
    <n v="22940615.75"/>
    <n v="1762799.07"/>
    <n v="20127847.399999999"/>
    <n v="0"/>
    <n v="2004182.04"/>
    <n v="2556113.66"/>
    <n v="30681.55"/>
    <n v="19013390.489999998"/>
    <n v="0"/>
    <n v="19967970.309999999"/>
    <n v="21136414.75"/>
    <n v="1761651.28"/>
    <n v="0"/>
    <n v="0"/>
    <n v="0"/>
    <n v="0"/>
    <n v="0"/>
  </r>
  <r>
    <s v="33-002-049"/>
    <x v="5"/>
    <x v="286"/>
    <x v="1358"/>
    <n v="449664.28"/>
    <x v="5"/>
    <x v="52"/>
    <x v="2383"/>
    <s v="OTHER MONIES"/>
    <s v="B"/>
    <s v=" "/>
    <x v="5"/>
    <x v="286"/>
    <x v="1358"/>
    <n v="320210"/>
    <n v="0"/>
    <s v=" "/>
    <s v=" "/>
    <n v="33002049"/>
    <n v="427758.87"/>
    <n v="0"/>
    <n v="41557.22"/>
    <n v="19651.810000000001"/>
    <n v="0"/>
    <n v="458358.19"/>
    <n v="0"/>
    <n v="261530.73"/>
    <n v="341876.51"/>
    <n v="71651.87"/>
    <n v="460255.27"/>
    <n v="0"/>
    <n v="23004.27"/>
    <n v="56857.97"/>
    <n v="1357.3"/>
    <n v="458358.19"/>
    <n v="0"/>
    <n v="219973.51"/>
    <n v="322224.7"/>
    <n v="71651.87"/>
    <n v="0"/>
    <n v="0"/>
    <n v="0"/>
    <n v="0"/>
    <n v="0"/>
  </r>
  <r>
    <s v="33-002-059"/>
    <x v="5"/>
    <x v="286"/>
    <x v="1361"/>
    <n v="9258328.4800000004"/>
    <x v="5"/>
    <x v="53"/>
    <x v="2384"/>
    <s v="OTHER MONIES"/>
    <s v="B"/>
    <s v=" "/>
    <x v="5"/>
    <x v="286"/>
    <x v="1361"/>
    <n v="320210"/>
    <n v="0"/>
    <s v=" "/>
    <s v=" "/>
    <n v="33002059"/>
    <n v="9582628.1799999997"/>
    <n v="0"/>
    <n v="89278.45"/>
    <n v="413578.15"/>
    <n v="0"/>
    <n v="10052164.619999999"/>
    <n v="0"/>
    <n v="3624846.12"/>
    <n v="4863886.29"/>
    <n v="445204.03"/>
    <n v="9548582.2200000007"/>
    <n v="0"/>
    <n v="451896.28"/>
    <n v="502863.49"/>
    <n v="85013.17"/>
    <n v="10052164.619999999"/>
    <n v="0"/>
    <n v="3535567.67"/>
    <n v="4450308.1399999997"/>
    <n v="445204.03"/>
    <n v="0"/>
    <n v="0"/>
    <n v="0"/>
    <n v="0"/>
    <n v="0"/>
  </r>
  <r>
    <s v="33-002-060"/>
    <x v="5"/>
    <x v="286"/>
    <x v="1362"/>
    <n v="5754019.6200000001"/>
    <x v="5"/>
    <x v="54"/>
    <x v="2385"/>
    <s v="OTHER MONIES"/>
    <s v="B"/>
    <s v=" "/>
    <x v="5"/>
    <x v="286"/>
    <x v="1362"/>
    <n v="320210"/>
    <n v="0"/>
    <s v=" "/>
    <s v=" "/>
    <n v="33002060"/>
    <n v="6093693.4199999999"/>
    <n v="0"/>
    <n v="108486.16"/>
    <n v="448159.96"/>
    <n v="0"/>
    <n v="4063109.01"/>
    <n v="0"/>
    <n v="13471289.98"/>
    <n v="14088887.140000001"/>
    <n v="2308507.77"/>
    <n v="4481894"/>
    <n v="0"/>
    <n v="3343530.26"/>
    <n v="2271216.29"/>
    <n v="539485.44999999995"/>
    <n v="4063109.01"/>
    <n v="0"/>
    <n v="13362803.82"/>
    <n v="13640727.18"/>
    <n v="2308507.77"/>
    <n v="0"/>
    <n v="0"/>
    <n v="0"/>
    <n v="0"/>
    <n v="0"/>
  </r>
  <r>
    <s v="33-002-062"/>
    <x v="5"/>
    <x v="286"/>
    <x v="1364"/>
    <n v="1441567.13"/>
    <x v="5"/>
    <x v="55"/>
    <x v="2386"/>
    <s v="OTHER MONIES"/>
    <s v="B"/>
    <s v=" "/>
    <x v="5"/>
    <x v="286"/>
    <x v="1364"/>
    <n v="320210"/>
    <n v="0"/>
    <s v=" "/>
    <s v=" "/>
    <n v="33002062"/>
    <n v="1537110.29"/>
    <n v="0"/>
    <n v="253.4"/>
    <n v="95796.56"/>
    <n v="0"/>
    <n v="1293766.5"/>
    <n v="0"/>
    <n v="1408450.63"/>
    <n v="2755150.5"/>
    <n v="1494500.5"/>
    <n v="1502473.09"/>
    <n v="0"/>
    <n v="173395.43"/>
    <n v="194707.78"/>
    <n v="55949.55"/>
    <n v="1293766.5"/>
    <n v="0"/>
    <n v="1408197.23"/>
    <n v="2659353.94"/>
    <n v="1494500.5"/>
    <n v="0"/>
    <n v="0"/>
    <n v="0"/>
    <n v="0"/>
    <n v="0"/>
  </r>
  <r>
    <s v="33-002-063"/>
    <x v="5"/>
    <x v="286"/>
    <x v="1365"/>
    <n v="32938.76"/>
    <x v="5"/>
    <x v="56"/>
    <x v="2387"/>
    <s v="OTHER MONIES"/>
    <s v="B"/>
    <s v=" "/>
    <x v="5"/>
    <x v="286"/>
    <x v="1365"/>
    <n v="320210"/>
    <n v="0"/>
    <s v=" "/>
    <s v=" "/>
    <n v="33002063"/>
    <n v="45535.65"/>
    <n v="0"/>
    <n v="0"/>
    <n v="12596.89"/>
    <n v="0"/>
    <n v="28709.27"/>
    <n v="0"/>
    <n v="84733.32"/>
    <n v="111073.39"/>
    <n v="30569.56"/>
    <n v="46720.05"/>
    <n v="0"/>
    <n v="11348.79"/>
    <n v="12970.87"/>
    <n v="437.68"/>
    <n v="28709.27"/>
    <n v="0"/>
    <n v="84733.32"/>
    <n v="98476.5"/>
    <n v="30569.56"/>
    <n v="0"/>
    <n v="0"/>
    <n v="0"/>
    <n v="0"/>
    <n v="0"/>
  </r>
  <r>
    <s v="33-002-065"/>
    <x v="5"/>
    <x v="286"/>
    <x v="1367"/>
    <n v="4726972.66"/>
    <x v="5"/>
    <x v="57"/>
    <x v="2388"/>
    <s v="OTHER MONIES"/>
    <s v="B"/>
    <s v=" "/>
    <x v="5"/>
    <x v="286"/>
    <x v="1367"/>
    <n v="320210"/>
    <n v="0"/>
    <s v=" "/>
    <s v=" "/>
    <n v="33002065"/>
    <n v="4471483.17"/>
    <n v="0"/>
    <n v="514188.77"/>
    <n v="258699.28"/>
    <n v="0"/>
    <n v="3688757.02"/>
    <n v="0"/>
    <n v="4209841.58"/>
    <n v="3769045.87"/>
    <n v="597419.93000000005"/>
    <n v="4512928.33"/>
    <n v="0"/>
    <n v="451394.62"/>
    <n v="547846.41"/>
    <n v="55006.63"/>
    <n v="3688757.02"/>
    <n v="0"/>
    <n v="3695652.81"/>
    <n v="3510346.59"/>
    <n v="597419.93000000005"/>
    <n v="0"/>
    <n v="0"/>
    <n v="0"/>
    <n v="0"/>
    <n v="0"/>
  </r>
  <r>
    <s v="33-002-066"/>
    <x v="5"/>
    <x v="286"/>
    <x v="1368"/>
    <n v="2869956.65"/>
    <x v="5"/>
    <x v="58"/>
    <x v="2389"/>
    <s v="OTHER MONIES"/>
    <s v="B"/>
    <s v=" "/>
    <x v="5"/>
    <x v="286"/>
    <x v="1368"/>
    <n v="320210"/>
    <n v="0"/>
    <s v=" "/>
    <s v=" "/>
    <n v="33002066"/>
    <n v="3392785.93"/>
    <n v="0"/>
    <n v="75548.320000000007"/>
    <n v="854670.37"/>
    <n v="256292.77"/>
    <n v="4302682.91"/>
    <n v="0"/>
    <n v="6415567.7300000004"/>
    <n v="8610243.7599999998"/>
    <n v="761949.77"/>
    <n v="3409644.91"/>
    <n v="0"/>
    <n v="753380.75"/>
    <n v="858883.93"/>
    <n v="88644.2"/>
    <n v="4302682.91"/>
    <n v="0"/>
    <n v="6340019.4100000001"/>
    <n v="7755573.3899999997"/>
    <n v="505657"/>
    <n v="0"/>
    <n v="0"/>
    <n v="0"/>
    <n v="0"/>
    <n v="0"/>
  </r>
  <r>
    <s v="33-002-068"/>
    <x v="5"/>
    <x v="286"/>
    <x v="122"/>
    <n v="22228099.899999999"/>
    <x v="5"/>
    <x v="59"/>
    <x v="2390"/>
    <s v="OTHER MONIES"/>
    <s v="B"/>
    <s v=" "/>
    <x v="5"/>
    <x v="286"/>
    <x v="122"/>
    <n v="320210"/>
    <n v="0"/>
    <s v=" "/>
    <s v=" "/>
    <n v="33002068"/>
    <n v="22007325.079999998"/>
    <n v="0"/>
    <n v="825625.35"/>
    <n v="604850.53"/>
    <n v="0"/>
    <n v="22077300.469999999"/>
    <n v="0"/>
    <n v="8537833.8800000008"/>
    <n v="9239189.0199999996"/>
    <n v="852154.57"/>
    <n v="22095448.920000002"/>
    <n v="0"/>
    <n v="952782.47"/>
    <n v="1175390.69"/>
    <n v="134484.38"/>
    <n v="22077300.469999999"/>
    <n v="0"/>
    <n v="7712208.5300000003"/>
    <n v="8634338.4900000002"/>
    <n v="852154.57"/>
    <n v="0"/>
    <n v="0"/>
    <n v="0"/>
    <n v="0"/>
    <n v="0"/>
  </r>
  <r>
    <s v="33-002-069"/>
    <x v="5"/>
    <x v="286"/>
    <x v="123"/>
    <n v="31053720.809999999"/>
    <x v="5"/>
    <x v="60"/>
    <x v="2391"/>
    <s v="OTHER MONIES"/>
    <s v="B"/>
    <s v=" "/>
    <x v="5"/>
    <x v="286"/>
    <x v="123"/>
    <n v="320210"/>
    <n v="0"/>
    <s v=" "/>
    <s v=" "/>
    <n v="33002069"/>
    <n v="30331774.210000001"/>
    <n v="551076.53"/>
    <n v="1836173.72"/>
    <n v="604416.01"/>
    <n v="41265.42"/>
    <n v="27655993.23"/>
    <n v="8667644.1500000004"/>
    <n v="21746520.41"/>
    <n v="12349820.93"/>
    <n v="2668672.25"/>
    <n v="30045453.079999998"/>
    <n v="1128896.48"/>
    <n v="2282989.6"/>
    <n v="1093338.31"/>
    <n v="225566.32"/>
    <n v="27655993.23"/>
    <n v="8116567.6200000001"/>
    <n v="19910346.690000001"/>
    <n v="11745404.92"/>
    <n v="2627406.83"/>
    <n v="0"/>
    <n v="0"/>
    <n v="0"/>
    <n v="0"/>
    <n v="0"/>
  </r>
  <r>
    <s v="33-002-071"/>
    <x v="5"/>
    <x v="286"/>
    <x v="124"/>
    <n v="74150.960000000006"/>
    <x v="5"/>
    <x v="61"/>
    <x v="2392"/>
    <s v="OTHER MONIES"/>
    <s v="B"/>
    <s v=" "/>
    <x v="5"/>
    <x v="286"/>
    <x v="124"/>
    <n v="320210"/>
    <n v="0"/>
    <s v=" "/>
    <s v=" "/>
    <n v="33002071"/>
    <n v="73353.34"/>
    <n v="0"/>
    <n v="2554.4899999999998"/>
    <n v="1756.87"/>
    <n v="0"/>
    <n v="72779.7"/>
    <n v="0"/>
    <n v="25943.91"/>
    <n v="28457.14"/>
    <n v="3884.49"/>
    <n v="73625.81"/>
    <n v="0"/>
    <n v="2660.84"/>
    <n v="3045.96"/>
    <n v="112.65"/>
    <n v="72779.7"/>
    <n v="0"/>
    <n v="23389.42"/>
    <n v="26700.27"/>
    <n v="3884.49"/>
    <n v="0"/>
    <n v="0"/>
    <n v="0"/>
    <n v="0"/>
    <n v="0"/>
  </r>
  <r>
    <s v="33-002-075"/>
    <x v="5"/>
    <x v="286"/>
    <x v="128"/>
    <n v="130483.9"/>
    <x v="5"/>
    <x v="62"/>
    <x v="2393"/>
    <s v="OTHER MONIES"/>
    <s v="B"/>
    <s v=" "/>
    <x v="5"/>
    <x v="286"/>
    <x v="128"/>
    <n v="320210"/>
    <n v="0"/>
    <s v=" "/>
    <s v=" "/>
    <n v="33002075"/>
    <n v="131069.98"/>
    <n v="0"/>
    <n v="6595.07"/>
    <n v="15475.37"/>
    <n v="8294.2199999999993"/>
    <n v="126672.02"/>
    <n v="0"/>
    <n v="98152.42"/>
    <n v="103238.18"/>
    <n v="8897.64"/>
    <n v="131865.82"/>
    <n v="0"/>
    <n v="8526.9"/>
    <n v="9526.83"/>
    <n v="204.09"/>
    <n v="126672.02"/>
    <n v="0"/>
    <n v="91557.35"/>
    <n v="87762.81"/>
    <n v="603.41999999999996"/>
    <n v="0"/>
    <n v="0"/>
    <n v="0"/>
    <n v="0"/>
    <n v="0"/>
  </r>
  <r>
    <s v="33-002-079"/>
    <x v="5"/>
    <x v="286"/>
    <x v="131"/>
    <n v="18095929.969999999"/>
    <x v="5"/>
    <x v="63"/>
    <x v="2394"/>
    <s v="OTHER MONIES"/>
    <s v="B"/>
    <s v=" "/>
    <x v="5"/>
    <x v="286"/>
    <x v="131"/>
    <n v="320210"/>
    <n v="0"/>
    <s v=" "/>
    <s v=" "/>
    <n v="33002079"/>
    <n v="18336673.829999998"/>
    <n v="0"/>
    <n v="325721.05"/>
    <n v="566464.91"/>
    <n v="0"/>
    <n v="16279211.689999999"/>
    <n v="0"/>
    <n v="8206494.7800000003"/>
    <n v="7996918.2599999998"/>
    <n v="1607141.76"/>
    <n v="18119763.73"/>
    <n v="0"/>
    <n v="935815.63"/>
    <n v="860198.92"/>
    <n v="141293.39000000001"/>
    <n v="16279211.689999999"/>
    <n v="0"/>
    <n v="7880773.7300000004"/>
    <n v="7430453.3499999996"/>
    <n v="1607141.76"/>
    <n v="0"/>
    <n v="0"/>
    <n v="0"/>
    <n v="0"/>
    <n v="0"/>
  </r>
  <r>
    <s v="33-002-080"/>
    <x v="5"/>
    <x v="286"/>
    <x v="1371"/>
    <n v="41770567.609999999"/>
    <x v="5"/>
    <x v="64"/>
    <x v="2395"/>
    <s v="OTHER MONIES"/>
    <s v="B"/>
    <s v=" "/>
    <x v="5"/>
    <x v="286"/>
    <x v="1371"/>
    <n v="320210"/>
    <n v="0"/>
    <s v=" "/>
    <s v=" "/>
    <n v="33002080"/>
    <n v="40182156.789999999"/>
    <n v="0"/>
    <n v="3628984.25"/>
    <n v="2040573.43"/>
    <n v="0"/>
    <n v="40712841.5"/>
    <n v="0"/>
    <n v="33179716.719999999"/>
    <n v="33959251.490000002"/>
    <n v="1837260.88"/>
    <n v="42586351.93"/>
    <n v="0"/>
    <n v="699560.94"/>
    <n v="3166260.78"/>
    <n v="62504.7"/>
    <n v="40712841.5"/>
    <n v="0"/>
    <n v="29550732.469999999"/>
    <n v="31918678.059999999"/>
    <n v="1837260.88"/>
    <n v="0"/>
    <n v="0"/>
    <n v="0"/>
    <n v="0"/>
    <n v="0"/>
  </r>
  <r>
    <s v="33-002-081"/>
    <x v="5"/>
    <x v="286"/>
    <x v="1372"/>
    <n v="609997.77"/>
    <x v="5"/>
    <x v="65"/>
    <x v="2396"/>
    <s v="OTHER MONIES"/>
    <s v="B"/>
    <s v=" "/>
    <x v="5"/>
    <x v="286"/>
    <x v="1372"/>
    <n v="320210"/>
    <n v="0"/>
    <s v=" "/>
    <s v=" "/>
    <n v="33002081"/>
    <n v="611653.94999999995"/>
    <n v="0"/>
    <n v="54061.57"/>
    <n v="55802.57"/>
    <n v="84.82"/>
    <n v="874144.7"/>
    <n v="0"/>
    <n v="809492.91"/>
    <n v="1194329.79"/>
    <n v="120689.95"/>
    <n v="651032.31999999995"/>
    <n v="0"/>
    <n v="73109.279999999999"/>
    <n v="122968.66"/>
    <n v="10481.01"/>
    <n v="874144.7"/>
    <n v="0"/>
    <n v="755431.34"/>
    <n v="1138527.22"/>
    <n v="120605.13"/>
    <n v="0"/>
    <n v="0"/>
    <n v="0"/>
    <n v="0"/>
    <n v="0"/>
  </r>
  <r>
    <s v="33-002-083"/>
    <x v="5"/>
    <x v="286"/>
    <x v="132"/>
    <n v="5787801.9100000001"/>
    <x v="5"/>
    <x v="66"/>
    <x v="2397"/>
    <s v="OTHER MONIES"/>
    <s v="B"/>
    <s v=" "/>
    <x v="5"/>
    <x v="286"/>
    <x v="132"/>
    <n v="320210"/>
    <n v="0"/>
    <s v=" "/>
    <s v=" "/>
    <n v="33002083"/>
    <n v="7041172.6299999999"/>
    <n v="0"/>
    <n v="83254.23"/>
    <n v="1336624.95"/>
    <n v="0"/>
    <n v="12075516.439999999"/>
    <n v="0"/>
    <n v="11254358.85"/>
    <n v="18158138.68"/>
    <n v="616065.30000000005"/>
    <n v="7814082.6200000001"/>
    <n v="0"/>
    <n v="1584849.48"/>
    <n v="2374825.1"/>
    <n v="17065.63"/>
    <n v="12075516.439999999"/>
    <n v="0"/>
    <n v="11171104.619999999"/>
    <n v="16821513.73"/>
    <n v="616065.30000000005"/>
    <n v="0"/>
    <n v="0"/>
    <n v="0"/>
    <n v="0"/>
    <n v="0"/>
  </r>
  <r>
    <s v="33-002-086"/>
    <x v="5"/>
    <x v="286"/>
    <x v="135"/>
    <n v="76268.52"/>
    <x v="5"/>
    <x v="67"/>
    <x v="2398"/>
    <s v="OTHER MONIES"/>
    <s v="B"/>
    <s v=" "/>
    <x v="5"/>
    <x v="286"/>
    <x v="135"/>
    <n v="320210"/>
    <n v="0"/>
    <s v=" "/>
    <s v=" "/>
    <n v="33002086"/>
    <n v="76140.87"/>
    <n v="0"/>
    <n v="2183.75"/>
    <n v="2056.1"/>
    <n v="0"/>
    <n v="71338.34"/>
    <n v="0"/>
    <n v="48184.57"/>
    <n v="66416.87"/>
    <n v="23162.48"/>
    <n v="71919.350000000006"/>
    <n v="0"/>
    <n v="3046.13"/>
    <n v="5462.49"/>
    <n v="6637.88"/>
    <n v="71338.34"/>
    <n v="0"/>
    <n v="46000.82"/>
    <n v="64360.77"/>
    <n v="23162.48"/>
    <n v="0"/>
    <n v="0"/>
    <n v="0"/>
    <n v="0"/>
    <n v="0"/>
  </r>
  <r>
    <s v="33-002-089"/>
    <x v="5"/>
    <x v="286"/>
    <x v="313"/>
    <n v="24440027.620000001"/>
    <x v="5"/>
    <x v="68"/>
    <x v="2399"/>
    <s v="OTHER MONIES"/>
    <s v="B"/>
    <s v=" "/>
    <x v="5"/>
    <x v="286"/>
    <x v="313"/>
    <n v="320210"/>
    <n v="0"/>
    <s v=" "/>
    <s v=" "/>
    <n v="33002089"/>
    <n v="24249546.57"/>
    <n v="0"/>
    <n v="1500730.73"/>
    <n v="1310249.68"/>
    <n v="0"/>
    <n v="24113162.02"/>
    <n v="0"/>
    <n v="23179130.449999999"/>
    <n v="23916017.879999999"/>
    <n v="1063753.03"/>
    <n v="22939908.289999999"/>
    <n v="0"/>
    <n v="3791794.11"/>
    <n v="2547511.44"/>
    <n v="65355.61"/>
    <n v="24113162.02"/>
    <n v="0"/>
    <n v="21678399.719999999"/>
    <n v="22605768.199999999"/>
    <n v="1063753.03"/>
    <n v="0"/>
    <n v="0"/>
    <n v="0"/>
    <n v="0"/>
    <n v="0"/>
  </r>
  <r>
    <s v="33-002-090"/>
    <x v="5"/>
    <x v="286"/>
    <x v="105"/>
    <n v="1303125.3799999999"/>
    <x v="5"/>
    <x v="69"/>
    <x v="2400"/>
    <s v="OTHER MONIES"/>
    <s v="B"/>
    <s v=" "/>
    <x v="5"/>
    <x v="286"/>
    <x v="105"/>
    <n v="320210"/>
    <n v="0"/>
    <s v=" "/>
    <s v=" "/>
    <n v="33002090"/>
    <n v="1377513.58"/>
    <n v="0"/>
    <n v="67092.160000000003"/>
    <n v="158128.73000000001"/>
    <n v="16648.37"/>
    <n v="684884.08"/>
    <n v="0"/>
    <n v="1512002.16"/>
    <n v="1029333.42"/>
    <n v="135572.56"/>
    <n v="1307687.51"/>
    <n v="0"/>
    <n v="103911.18"/>
    <n v="40427.71"/>
    <n v="6342.6"/>
    <n v="684884.08"/>
    <n v="0"/>
    <n v="1444910"/>
    <n v="871204.69"/>
    <n v="118924.19"/>
    <n v="0"/>
    <n v="0"/>
    <n v="0"/>
    <n v="0"/>
    <n v="0"/>
  </r>
  <r>
    <s v="33-002-092"/>
    <x v="5"/>
    <x v="286"/>
    <x v="106"/>
    <n v="3804358.7"/>
    <x v="5"/>
    <x v="70"/>
    <x v="2401"/>
    <s v="OTHER MONIES"/>
    <s v="B"/>
    <s v=" "/>
    <x v="5"/>
    <x v="286"/>
    <x v="106"/>
    <n v="320210"/>
    <n v="0"/>
    <s v=" "/>
    <s v=" "/>
    <n v="33002092"/>
    <n v="3530108.01"/>
    <n v="0"/>
    <n v="647021.51"/>
    <n v="372784.68"/>
    <n v="13.86"/>
    <n v="3316827.55"/>
    <n v="0"/>
    <n v="7357947.8200000003"/>
    <n v="7384348.2199999997"/>
    <n v="513931.55"/>
    <n v="3516188.54"/>
    <n v="0"/>
    <n v="843270.42"/>
    <n v="834216.48"/>
    <n v="4865.53"/>
    <n v="3316827.55"/>
    <n v="0"/>
    <n v="6710926.3099999996"/>
    <n v="7011563.54"/>
    <n v="513917.69"/>
    <n v="0"/>
    <n v="0"/>
    <n v="0"/>
    <n v="0"/>
    <n v="0"/>
  </r>
  <r>
    <s v="33-002-093"/>
    <x v="5"/>
    <x v="286"/>
    <x v="107"/>
    <n v="4670466.95"/>
    <x v="5"/>
    <x v="71"/>
    <x v="2402"/>
    <s v="OTHER MONIES"/>
    <s v="B"/>
    <s v=" "/>
    <x v="5"/>
    <x v="286"/>
    <x v="107"/>
    <n v="320210"/>
    <n v="0"/>
    <s v=" "/>
    <s v=" "/>
    <n v="33002093"/>
    <n v="4467739.75"/>
    <n v="0"/>
    <n v="459920.82"/>
    <n v="257193.62"/>
    <n v="0"/>
    <n v="4913394.3499999996"/>
    <n v="0"/>
    <n v="4963383.0999999996"/>
    <n v="5770498.5899999999"/>
    <n v="564188.09"/>
    <n v="4242176.87"/>
    <n v="0"/>
    <n v="652926.27"/>
    <n v="462318.21"/>
    <n v="34954.82"/>
    <n v="4913394.3499999996"/>
    <n v="0"/>
    <n v="4503462.28"/>
    <n v="5513304.9699999997"/>
    <n v="564188.09"/>
    <n v="0"/>
    <n v="0"/>
    <n v="0"/>
    <n v="0"/>
    <n v="0"/>
  </r>
  <r>
    <s v="33-002-094"/>
    <x v="5"/>
    <x v="286"/>
    <x v="108"/>
    <n v="155391.5"/>
    <x v="5"/>
    <x v="72"/>
    <x v="2403"/>
    <s v="OTHER MONIES"/>
    <s v="B"/>
    <s v=" "/>
    <x v="5"/>
    <x v="286"/>
    <x v="108"/>
    <n v="320210"/>
    <n v="0"/>
    <s v=" "/>
    <s v=" "/>
    <n v="33002094"/>
    <n v="152263.24"/>
    <n v="0"/>
    <n v="6061.1"/>
    <n v="2932.84"/>
    <n v="0"/>
    <n v="141345.63"/>
    <n v="0"/>
    <n v="61474.46"/>
    <n v="58486.07"/>
    <n v="11057.48"/>
    <n v="161543.78"/>
    <n v="0"/>
    <n v="6712.2"/>
    <n v="16242.37"/>
    <n v="249.63"/>
    <n v="141345.63"/>
    <n v="0"/>
    <n v="55413.36"/>
    <n v="55553.23"/>
    <n v="11057.48"/>
    <n v="0"/>
    <n v="0"/>
    <n v="0"/>
    <n v="0"/>
    <n v="0"/>
  </r>
  <r>
    <s v="33-002-095"/>
    <x v="5"/>
    <x v="286"/>
    <x v="109"/>
    <n v="5275412.24"/>
    <x v="5"/>
    <x v="73"/>
    <x v="2404"/>
    <s v="OTHER MONIES"/>
    <s v="B"/>
    <s v=" "/>
    <x v="5"/>
    <x v="286"/>
    <x v="109"/>
    <n v="320210"/>
    <n v="0"/>
    <s v=" "/>
    <s v=" "/>
    <n v="33002095"/>
    <n v="5170583.4400000004"/>
    <n v="0"/>
    <n v="338148.38"/>
    <n v="233357.11"/>
    <n v="37.53"/>
    <n v="5274004.32"/>
    <n v="0"/>
    <n v="4659322.5599999996"/>
    <n v="5389116.1200000001"/>
    <n v="731201.48"/>
    <n v="5391941.1600000001"/>
    <n v="0"/>
    <n v="290358.03999999998"/>
    <n v="551071.78"/>
    <n v="39356.019999999997"/>
    <n v="5274004.32"/>
    <n v="0"/>
    <n v="4321174.18"/>
    <n v="5155759.01"/>
    <n v="731163.95"/>
    <n v="0"/>
    <n v="0"/>
    <n v="0"/>
    <n v="0"/>
    <n v="0"/>
  </r>
  <r>
    <s v="33-002-097"/>
    <x v="5"/>
    <x v="286"/>
    <x v="1375"/>
    <n v="16151564.57"/>
    <x v="5"/>
    <x v="74"/>
    <x v="2405"/>
    <s v="OTHER MONIES"/>
    <s v="B"/>
    <s v=" "/>
    <x v="5"/>
    <x v="286"/>
    <x v="1375"/>
    <n v="320210"/>
    <n v="0"/>
    <s v=" "/>
    <s v=" "/>
    <n v="33002097"/>
    <n v="16995083.190000001"/>
    <n v="0"/>
    <n v="958986.72"/>
    <n v="1816664.17"/>
    <n v="14158.83"/>
    <n v="19660004.989999998"/>
    <n v="0"/>
    <n v="20560803.25"/>
    <n v="24988419.120000001"/>
    <n v="919175.45"/>
    <n v="16807827.719999999"/>
    <n v="0"/>
    <n v="2304658.19"/>
    <n v="2148273.69"/>
    <n v="30870.97"/>
    <n v="19660004.989999998"/>
    <n v="0"/>
    <n v="19601816.530000001"/>
    <n v="23171754.949999999"/>
    <n v="905016.62"/>
    <n v="0"/>
    <n v="0"/>
    <n v="0"/>
    <n v="0"/>
    <n v="0"/>
  </r>
  <r>
    <s v="33-002-098"/>
    <x v="5"/>
    <x v="286"/>
    <x v="316"/>
    <n v="926252.49"/>
    <x v="5"/>
    <x v="75"/>
    <x v="2406"/>
    <s v="OTHER MONIES"/>
    <s v="B"/>
    <s v=" "/>
    <x v="5"/>
    <x v="286"/>
    <x v="316"/>
    <n v="320210"/>
    <n v="1"/>
    <s v=" "/>
    <s v=" "/>
    <n v="33002098"/>
    <n v="958542.24"/>
    <n v="0"/>
    <n v="42686.82"/>
    <n v="74976.570000000007"/>
    <n v="0"/>
    <n v="977295.98"/>
    <n v="0"/>
    <n v="1135477.44"/>
    <n v="1193148.71"/>
    <n v="6627.78"/>
    <n v="998864.66"/>
    <n v="0"/>
    <n v="106561.79"/>
    <n v="150102.84"/>
    <n v="3218.63"/>
    <n v="977295.98"/>
    <n v="0"/>
    <n v="1092790.6200000001"/>
    <n v="1118172.1399999999"/>
    <n v="6627.78"/>
    <n v="0"/>
    <n v="0"/>
    <n v="0"/>
    <n v="0"/>
    <n v="0"/>
  </r>
  <r>
    <s v="33-010-001"/>
    <x v="5"/>
    <x v="287"/>
    <x v="80"/>
    <n v="4217086.95"/>
    <x v="5"/>
    <x v="27"/>
    <x v="2407"/>
    <s v="CLASSROOM SITE FUND"/>
    <s v="B"/>
    <s v="Y"/>
    <x v="5"/>
    <x v="287"/>
    <x v="80"/>
    <n v="320310"/>
    <n v="0"/>
    <s v=" "/>
    <s v=" "/>
    <n v="33010001"/>
    <n v="4242091.07"/>
    <n v="0"/>
    <n v="0"/>
    <n v="25004.12"/>
    <n v="0"/>
    <n v="3473708.44"/>
    <n v="0"/>
    <n v="1543899.2"/>
    <n v="869770.21"/>
    <n v="69249.52"/>
    <n v="4069689.58"/>
    <n v="0"/>
    <n v="192987.4"/>
    <n v="36091.120000000003"/>
    <n v="15505.21"/>
    <n v="3473708.44"/>
    <n v="0"/>
    <n v="1543899.2"/>
    <n v="844766.09"/>
    <n v="69249.52"/>
    <n v="0"/>
    <n v="0"/>
    <n v="0"/>
    <n v="0"/>
    <n v="0"/>
  </r>
  <r>
    <s v="33-010-002"/>
    <x v="5"/>
    <x v="287"/>
    <x v="81"/>
    <n v="91430.02"/>
    <x v="5"/>
    <x v="28"/>
    <x v="2408"/>
    <s v="CLASSROOM SITE FUND"/>
    <s v="B"/>
    <s v="Y"/>
    <x v="5"/>
    <x v="287"/>
    <x v="81"/>
    <n v="320310"/>
    <n v="0"/>
    <s v=" "/>
    <s v=" "/>
    <n v="33010002"/>
    <n v="107549.73"/>
    <n v="0"/>
    <n v="0"/>
    <n v="16119.71"/>
    <n v="0"/>
    <n v="93644.41"/>
    <n v="0"/>
    <n v="182851.84"/>
    <n v="254597.34"/>
    <n v="69531.11"/>
    <n v="100235.5"/>
    <n v="0"/>
    <n v="22856.48"/>
    <n v="15678.59"/>
    <n v="136.34"/>
    <n v="93644.41"/>
    <n v="0"/>
    <n v="182851.84"/>
    <n v="238477.63"/>
    <n v="69531.11"/>
    <n v="0"/>
    <n v="0"/>
    <n v="0"/>
    <n v="0"/>
    <n v="0"/>
  </r>
  <r>
    <s v="33-010-003"/>
    <x v="5"/>
    <x v="287"/>
    <x v="82"/>
    <n v="247252.67"/>
    <x v="5"/>
    <x v="29"/>
    <x v="2409"/>
    <s v="CLASSROOM SITE FUND"/>
    <s v="B"/>
    <s v="Y"/>
    <x v="5"/>
    <x v="287"/>
    <x v="82"/>
    <n v="320310"/>
    <n v="0"/>
    <s v=" "/>
    <s v=" "/>
    <n v="33010003"/>
    <n v="247252.67"/>
    <n v="0"/>
    <n v="0"/>
    <n v="0"/>
    <n v="0"/>
    <n v="1181633.27"/>
    <n v="0"/>
    <n v="2518860.7200000002"/>
    <n v="3467063.05"/>
    <n v="13821.73"/>
    <n v="-67308.039999999994"/>
    <n v="0"/>
    <n v="314857.59000000003"/>
    <n v="1463.8"/>
    <n v="1166.92"/>
    <n v="1181633.27"/>
    <n v="0"/>
    <n v="2518860.7200000002"/>
    <n v="3467063.05"/>
    <n v="13821.73"/>
    <n v="0"/>
    <n v="0"/>
    <n v="0"/>
    <n v="0"/>
    <n v="0"/>
  </r>
  <r>
    <s v="33-010-004"/>
    <x v="5"/>
    <x v="287"/>
    <x v="83"/>
    <n v="23534563.609999999"/>
    <x v="5"/>
    <x v="30"/>
    <x v="2410"/>
    <s v="CLASSROOM SITE FUND"/>
    <s v="B"/>
    <s v="Y"/>
    <x v="5"/>
    <x v="287"/>
    <x v="83"/>
    <n v="320310"/>
    <n v="0"/>
    <s v=" "/>
    <s v=" "/>
    <n v="33010004"/>
    <n v="23617876.640000001"/>
    <n v="0"/>
    <n v="0"/>
    <n v="83313.03"/>
    <n v="0"/>
    <n v="21403999.010000002"/>
    <n v="0"/>
    <n v="14426327.359999999"/>
    <n v="12370214.33"/>
    <n v="74451.570000000007"/>
    <n v="21884479.52"/>
    <n v="0"/>
    <n v="1803290.92"/>
    <n v="100936.09"/>
    <n v="31042.29"/>
    <n v="21403999.010000002"/>
    <n v="0"/>
    <n v="14426327.359999999"/>
    <n v="12286901.300000001"/>
    <n v="74451.570000000007"/>
    <n v="0"/>
    <n v="0"/>
    <n v="0"/>
    <n v="0"/>
    <n v="0"/>
  </r>
  <r>
    <s v="33-010-005"/>
    <x v="5"/>
    <x v="287"/>
    <x v="84"/>
    <n v="2103982.58"/>
    <x v="5"/>
    <x v="31"/>
    <x v="2411"/>
    <s v="CLASSROOM SITE FUND"/>
    <s v="B"/>
    <s v="Y"/>
    <x v="5"/>
    <x v="287"/>
    <x v="84"/>
    <n v="320310"/>
    <n v="0"/>
    <s v=" "/>
    <s v=" "/>
    <n v="33010005"/>
    <n v="2178232.63"/>
    <n v="0"/>
    <n v="0"/>
    <n v="74250.05"/>
    <n v="0"/>
    <n v="2587815.4"/>
    <n v="0"/>
    <n v="1530609.36"/>
    <n v="2026240.36"/>
    <n v="11798.18"/>
    <n v="2057229.95"/>
    <n v="0"/>
    <n v="191326.17"/>
    <n v="73622.75"/>
    <n v="3299.26"/>
    <n v="2587815.4"/>
    <n v="0"/>
    <n v="1530609.36"/>
    <n v="1951990.31"/>
    <n v="11798.18"/>
    <n v="0"/>
    <n v="0"/>
    <n v="0"/>
    <n v="0"/>
    <n v="0"/>
  </r>
  <r>
    <s v="33-010-006"/>
    <x v="5"/>
    <x v="287"/>
    <x v="85"/>
    <n v="5231942.4400000004"/>
    <x v="5"/>
    <x v="32"/>
    <x v="2412"/>
    <s v="CLASSROOM SITE FUND"/>
    <s v="B"/>
    <s v="Y"/>
    <x v="5"/>
    <x v="287"/>
    <x v="85"/>
    <n v="320310"/>
    <n v="0"/>
    <s v=" "/>
    <s v=" "/>
    <n v="33010006"/>
    <n v="5231942.4400000004"/>
    <n v="0"/>
    <n v="0"/>
    <n v="0"/>
    <n v="0"/>
    <n v="802156.04"/>
    <n v="0"/>
    <n v="4930942.88"/>
    <n v="511343.03"/>
    <n v="10186.549999999999"/>
    <n v="4606413.1900000004"/>
    <n v="0"/>
    <n v="619338.73"/>
    <n v="20.9"/>
    <n v="6211.42"/>
    <n v="802156.04"/>
    <n v="0"/>
    <n v="4930942.88"/>
    <n v="511343.03"/>
    <n v="10186.549999999999"/>
    <n v="0"/>
    <n v="0"/>
    <n v="0"/>
    <n v="0"/>
    <n v="0"/>
  </r>
  <r>
    <s v="33-010-007"/>
    <x v="5"/>
    <x v="287"/>
    <x v="86"/>
    <n v="451596.94"/>
    <x v="5"/>
    <x v="33"/>
    <x v="2413"/>
    <s v="CLASSROOM SITE FUND"/>
    <s v="B"/>
    <s v="Y"/>
    <x v="5"/>
    <x v="287"/>
    <x v="86"/>
    <n v="320310"/>
    <n v="0"/>
    <s v=" "/>
    <s v=" "/>
    <n v="33010007"/>
    <n v="468210.56"/>
    <n v="0"/>
    <n v="0"/>
    <n v="16613.62"/>
    <n v="0"/>
    <n v="334156.12"/>
    <n v="0"/>
    <n v="269096.24"/>
    <n v="153464.01999999999"/>
    <n v="1808.6"/>
    <n v="450410.02"/>
    <n v="0"/>
    <n v="33637.03"/>
    <n v="16494.93"/>
    <n v="658.44"/>
    <n v="334156.12"/>
    <n v="0"/>
    <n v="269096.24"/>
    <n v="136850.4"/>
    <n v="1808.6"/>
    <n v="0"/>
    <n v="0"/>
    <n v="0"/>
    <n v="0"/>
    <n v="0"/>
  </r>
  <r>
    <s v="33-010-008"/>
    <x v="5"/>
    <x v="287"/>
    <x v="87"/>
    <n v="1136099.4099999999"/>
    <x v="5"/>
    <x v="34"/>
    <x v="2414"/>
    <s v="CLASSROOM SITE FUND"/>
    <s v="B"/>
    <s v="Y"/>
    <x v="5"/>
    <x v="287"/>
    <x v="87"/>
    <n v="320310"/>
    <n v="0"/>
    <s v=" "/>
    <s v=" "/>
    <n v="33010008"/>
    <n v="1178895.55"/>
    <n v="0"/>
    <n v="0"/>
    <n v="42796.14"/>
    <n v="0"/>
    <n v="1339790.3600000001"/>
    <n v="0"/>
    <n v="626756.07999999996"/>
    <n v="836203.51"/>
    <n v="5756.48"/>
    <n v="1142105.56"/>
    <n v="0"/>
    <n v="78344.509999999995"/>
    <n v="43233.73"/>
    <n v="1679.21"/>
    <n v="1339790.3600000001"/>
    <n v="0"/>
    <n v="626756.07999999996"/>
    <n v="793407.37"/>
    <n v="5756.48"/>
    <n v="0"/>
    <n v="0"/>
    <n v="0"/>
    <n v="0"/>
    <n v="0"/>
  </r>
  <r>
    <s v="33-010-009"/>
    <x v="5"/>
    <x v="287"/>
    <x v="88"/>
    <n v="165080.63"/>
    <x v="5"/>
    <x v="35"/>
    <x v="2415"/>
    <s v="CLASSROOM SITE FUND"/>
    <s v="B"/>
    <s v="Y"/>
    <x v="5"/>
    <x v="287"/>
    <x v="88"/>
    <n v="320310"/>
    <n v="0"/>
    <s v=" "/>
    <s v=" "/>
    <n v="33010009"/>
    <n v="181827.36"/>
    <n v="0"/>
    <n v="0"/>
    <n v="16746.73"/>
    <n v="0"/>
    <n v="234817.34"/>
    <n v="0"/>
    <n v="373948"/>
    <n v="444645.36"/>
    <n v="960.65"/>
    <n v="151931.63"/>
    <n v="0"/>
    <n v="46454.12"/>
    <n v="16742.82"/>
    <n v="184.43"/>
    <n v="234817.34"/>
    <n v="0"/>
    <n v="373948"/>
    <n v="427898.63"/>
    <n v="960.65"/>
    <n v="0"/>
    <n v="0"/>
    <n v="0"/>
    <n v="0"/>
    <n v="0"/>
  </r>
  <r>
    <s v="33-010-011"/>
    <x v="5"/>
    <x v="287"/>
    <x v="111"/>
    <n v="7379953.9299999997"/>
    <x v="5"/>
    <x v="36"/>
    <x v="2416"/>
    <s v="CLASSROOM SITE FUND"/>
    <s v="B"/>
    <s v="Y"/>
    <x v="5"/>
    <x v="287"/>
    <x v="111"/>
    <n v="320310"/>
    <n v="0"/>
    <s v=" "/>
    <s v=" "/>
    <n v="33010011"/>
    <n v="7861390.1200000001"/>
    <n v="0"/>
    <n v="0"/>
    <n v="481436.19"/>
    <n v="0"/>
    <n v="1217008.7"/>
    <n v="0"/>
    <n v="8515378.5600000005"/>
    <n v="4392830.17"/>
    <n v="2040396.84"/>
    <n v="7271668.3499999996"/>
    <n v="0"/>
    <n v="1064422.32"/>
    <n v="482826.32"/>
    <n v="8125.77"/>
    <n v="1217008.7"/>
    <n v="0"/>
    <n v="8515378.5600000005"/>
    <n v="3911393.98"/>
    <n v="2040396.84"/>
    <n v="0"/>
    <n v="0"/>
    <n v="0"/>
    <n v="0"/>
    <n v="0"/>
  </r>
  <r>
    <s v="33-010-014"/>
    <x v="5"/>
    <x v="287"/>
    <x v="91"/>
    <n v="1214502.06"/>
    <x v="5"/>
    <x v="37"/>
    <x v="2417"/>
    <s v="CLASSROOM SITE FUND"/>
    <s v="B"/>
    <s v="Y"/>
    <x v="5"/>
    <x v="287"/>
    <x v="91"/>
    <n v="320310"/>
    <n v="0"/>
    <s v=" "/>
    <s v=" "/>
    <n v="33010014"/>
    <n v="1312611.76"/>
    <n v="0"/>
    <n v="0"/>
    <n v="98109.7"/>
    <n v="0"/>
    <n v="1812499.14"/>
    <n v="0"/>
    <n v="1408122.24"/>
    <n v="2015836.67"/>
    <n v="9717.35"/>
    <n v="1232967.33"/>
    <n v="0"/>
    <n v="176015.28"/>
    <n v="98077.67"/>
    <n v="1706.82"/>
    <n v="1812499.14"/>
    <n v="0"/>
    <n v="1408122.24"/>
    <n v="1917726.97"/>
    <n v="9717.35"/>
    <n v="0"/>
    <n v="0"/>
    <n v="0"/>
    <n v="0"/>
    <n v="0"/>
  </r>
  <r>
    <s v="33-010-017"/>
    <x v="5"/>
    <x v="287"/>
    <x v="113"/>
    <n v="1926964.76"/>
    <x v="5"/>
    <x v="38"/>
    <x v="2418"/>
    <s v="CLASSROOM SITE FUND"/>
    <s v="B"/>
    <s v="Y"/>
    <x v="5"/>
    <x v="287"/>
    <x v="113"/>
    <n v="320310"/>
    <n v="0"/>
    <s v=" "/>
    <s v=" "/>
    <n v="33010017"/>
    <n v="1926964.76"/>
    <n v="0"/>
    <n v="0"/>
    <n v="0"/>
    <n v="0"/>
    <n v="1858045.8"/>
    <n v="0"/>
    <n v="598593.68000000005"/>
    <n v="540147.04"/>
    <n v="10472.32"/>
    <n v="1849583.63"/>
    <n v="0"/>
    <n v="74824.210000000006"/>
    <n v="164.5"/>
    <n v="2721.42"/>
    <n v="1858045.8"/>
    <n v="0"/>
    <n v="598593.68000000005"/>
    <n v="540147.04"/>
    <n v="10472.32"/>
    <n v="0"/>
    <n v="0"/>
    <n v="0"/>
    <n v="0"/>
    <n v="0"/>
  </r>
  <r>
    <s v="33-010-021"/>
    <x v="5"/>
    <x v="287"/>
    <x v="96"/>
    <n v="467569.4"/>
    <x v="5"/>
    <x v="39"/>
    <x v="2419"/>
    <s v="CLASSROOM SITE FUND"/>
    <s v="B"/>
    <s v="Y"/>
    <x v="5"/>
    <x v="287"/>
    <x v="96"/>
    <n v="320310"/>
    <n v="0"/>
    <s v=" "/>
    <s v=" "/>
    <n v="33010021"/>
    <n v="496613.87"/>
    <n v="0"/>
    <n v="0"/>
    <n v="29044.47"/>
    <n v="0"/>
    <n v="535267.6"/>
    <n v="0"/>
    <n v="404981.36"/>
    <n v="474905.46"/>
    <n v="2225.9"/>
    <n v="475342.09"/>
    <n v="0"/>
    <n v="50622.67"/>
    <n v="30026.81"/>
    <n v="675.92"/>
    <n v="535267.6"/>
    <n v="0"/>
    <n v="404981.36"/>
    <n v="445860.99"/>
    <n v="2225.9"/>
    <n v="0"/>
    <n v="0"/>
    <n v="0"/>
    <n v="0"/>
    <n v="0"/>
  </r>
  <r>
    <s v="33-010-024"/>
    <x v="5"/>
    <x v="287"/>
    <x v="99"/>
    <n v="106213.75"/>
    <x v="5"/>
    <x v="40"/>
    <x v="2420"/>
    <s v="CLASSROOM SITE FUND"/>
    <s v="B"/>
    <s v="Y"/>
    <x v="5"/>
    <x v="287"/>
    <x v="99"/>
    <n v="320310"/>
    <n v="0"/>
    <s v=" "/>
    <s v=" "/>
    <n v="33010024"/>
    <n v="109896.73"/>
    <n v="0"/>
    <n v="0"/>
    <n v="3682.98"/>
    <n v="0"/>
    <n v="63472.78"/>
    <n v="0"/>
    <n v="106702"/>
    <n v="80724.73"/>
    <n v="16763.7"/>
    <n v="100103"/>
    <n v="0"/>
    <n v="13337.75"/>
    <n v="3680.5"/>
    <n v="136.47999999999999"/>
    <n v="63472.78"/>
    <n v="0"/>
    <n v="106702"/>
    <n v="77041.75"/>
    <n v="16763.7"/>
    <n v="0"/>
    <n v="0"/>
    <n v="0"/>
    <n v="0"/>
    <n v="0"/>
  </r>
  <r>
    <s v="33-010-025"/>
    <x v="5"/>
    <x v="287"/>
    <x v="100"/>
    <n v="800098.43"/>
    <x v="5"/>
    <x v="41"/>
    <x v="2421"/>
    <s v="CLASSROOM SITE FUND"/>
    <s v="B"/>
    <s v="Y"/>
    <x v="5"/>
    <x v="287"/>
    <x v="100"/>
    <n v="320310"/>
    <n v="0"/>
    <s v=" "/>
    <s v=" "/>
    <n v="33010025"/>
    <n v="800098.43"/>
    <n v="0"/>
    <n v="0"/>
    <n v="0"/>
    <n v="0"/>
    <n v="747518.08"/>
    <n v="0"/>
    <n v="709446.8"/>
    <n v="2096030.68"/>
    <n v="1439164.23"/>
    <n v="710795.6"/>
    <n v="0"/>
    <n v="88337.01"/>
    <n v="0"/>
    <n v="965.82"/>
    <n v="747518.08"/>
    <n v="0"/>
    <n v="709446.8"/>
    <n v="2096030.68"/>
    <n v="1439164.23"/>
    <n v="0"/>
    <n v="0"/>
    <n v="0"/>
    <n v="0"/>
    <n v="0"/>
  </r>
  <r>
    <s v="33-010-028"/>
    <x v="5"/>
    <x v="287"/>
    <x v="103"/>
    <n v="5250684.6100000003"/>
    <x v="5"/>
    <x v="42"/>
    <x v="2422"/>
    <s v="CLASSROOM SITE FUND"/>
    <s v="B"/>
    <s v="Y"/>
    <x v="5"/>
    <x v="287"/>
    <x v="103"/>
    <n v="320310"/>
    <n v="0"/>
    <s v=" "/>
    <s v=" "/>
    <n v="33010028"/>
    <n v="5438711.0199999996"/>
    <n v="0"/>
    <n v="0"/>
    <n v="188026.41"/>
    <n v="0"/>
    <n v="4263125.29"/>
    <n v="0"/>
    <n v="3726442.96"/>
    <n v="2767281.74"/>
    <n v="28398.1"/>
    <n v="5165560.28"/>
    <n v="0"/>
    <n v="465805.37"/>
    <n v="200385.94"/>
    <n v="7731.31"/>
    <n v="4263125.29"/>
    <n v="0"/>
    <n v="3726442.96"/>
    <n v="2579255.33"/>
    <n v="28398.1"/>
    <n v="0"/>
    <n v="0"/>
    <n v="0"/>
    <n v="0"/>
    <n v="0"/>
  </r>
  <r>
    <s v="33-010-031"/>
    <x v="5"/>
    <x v="287"/>
    <x v="1340"/>
    <n v="1502190.73"/>
    <x v="5"/>
    <x v="43"/>
    <x v="2423"/>
    <s v="CLASSROOM SITE FUND"/>
    <s v="B"/>
    <s v="Y"/>
    <x v="5"/>
    <x v="287"/>
    <x v="1340"/>
    <n v="320310"/>
    <n v="0"/>
    <s v=" "/>
    <s v=" "/>
    <n v="33010031"/>
    <n v="1508237.01"/>
    <n v="0"/>
    <n v="0"/>
    <n v="6046.28"/>
    <n v="0"/>
    <n v="1291547.44"/>
    <n v="0"/>
    <n v="565410.64"/>
    <n v="419207.45"/>
    <n v="64440.1"/>
    <n v="1453726.95"/>
    <n v="0"/>
    <n v="70676.33"/>
    <n v="18295.88"/>
    <n v="2129.61"/>
    <n v="1291547.44"/>
    <n v="0"/>
    <n v="565410.64"/>
    <n v="413161.17"/>
    <n v="64440.1"/>
    <n v="0"/>
    <n v="0"/>
    <n v="0"/>
    <n v="0"/>
    <n v="0"/>
  </r>
  <r>
    <s v="33-010-033"/>
    <x v="5"/>
    <x v="287"/>
    <x v="1342"/>
    <n v="755806.04"/>
    <x v="5"/>
    <x v="44"/>
    <x v="2424"/>
    <s v="CLASSROOM SITE FUND"/>
    <s v="B"/>
    <s v="Y"/>
    <x v="5"/>
    <x v="287"/>
    <x v="1342"/>
    <n v="320310"/>
    <n v="0"/>
    <s v=" "/>
    <s v=" "/>
    <n v="33010033"/>
    <n v="782045.63"/>
    <n v="0"/>
    <n v="0"/>
    <n v="26239.59"/>
    <n v="0"/>
    <n v="161799.32"/>
    <n v="0"/>
    <n v="1031707.44"/>
    <n v="915292.08"/>
    <n v="477591.36"/>
    <n v="729937.48"/>
    <n v="0"/>
    <n v="128963.43"/>
    <n v="77821.05"/>
    <n v="965.77"/>
    <n v="161799.32"/>
    <n v="0"/>
    <n v="1031707.44"/>
    <n v="889052.49"/>
    <n v="477591.36"/>
    <n v="0"/>
    <n v="0"/>
    <n v="0"/>
    <n v="0"/>
    <n v="0"/>
  </r>
  <r>
    <s v="33-010-038"/>
    <x v="5"/>
    <x v="287"/>
    <x v="1347"/>
    <n v="1799747.56"/>
    <x v="5"/>
    <x v="45"/>
    <x v="2425"/>
    <s v="CLASSROOM SITE FUND"/>
    <s v="B"/>
    <s v="Y"/>
    <x v="5"/>
    <x v="287"/>
    <x v="1347"/>
    <n v="320310"/>
    <n v="0"/>
    <s v=" "/>
    <s v=" "/>
    <n v="33010038"/>
    <n v="1799747.56"/>
    <n v="0"/>
    <n v="0"/>
    <n v="0"/>
    <n v="0"/>
    <n v="2109350.6"/>
    <n v="0"/>
    <n v="1256873.8400000001"/>
    <n v="2775760.11"/>
    <n v="1209283.23"/>
    <n v="1640344.76"/>
    <n v="0"/>
    <n v="157109.23000000001"/>
    <n v="0"/>
    <n v="2293.5700000000002"/>
    <n v="2109350.6"/>
    <n v="0"/>
    <n v="1256873.8400000001"/>
    <n v="2775760.11"/>
    <n v="1209283.23"/>
    <n v="0"/>
    <n v="0"/>
    <n v="0"/>
    <n v="0"/>
    <n v="0"/>
  </r>
  <r>
    <s v="33-010-040"/>
    <x v="5"/>
    <x v="287"/>
    <x v="1349"/>
    <n v="2665197.75"/>
    <x v="5"/>
    <x v="46"/>
    <x v="2426"/>
    <s v="CLASSROOM SITE FUND"/>
    <s v="B"/>
    <s v="Y"/>
    <x v="5"/>
    <x v="287"/>
    <x v="1349"/>
    <n v="320310"/>
    <n v="0"/>
    <s v=" "/>
    <s v=" "/>
    <n v="33010040"/>
    <n v="2875550.28"/>
    <n v="0"/>
    <n v="0"/>
    <n v="210352.59"/>
    <n v="0.06"/>
    <n v="1736826.63"/>
    <n v="0"/>
    <n v="2939100.3"/>
    <n v="2403349.65"/>
    <n v="392620.47"/>
    <n v="2703298.77"/>
    <n v="0"/>
    <n v="367273.94"/>
    <n v="205889.66"/>
    <n v="10867.23"/>
    <n v="1736826.63"/>
    <n v="0"/>
    <n v="2939100.3"/>
    <n v="2192997.06"/>
    <n v="392620.41"/>
    <n v="0"/>
    <n v="0"/>
    <n v="0"/>
    <n v="0"/>
    <n v="0"/>
  </r>
  <r>
    <s v="33-010-041"/>
    <x v="5"/>
    <x v="287"/>
    <x v="1350"/>
    <n v="1328193.54"/>
    <x v="5"/>
    <x v="47"/>
    <x v="2427"/>
    <s v="CLASSROOM SITE FUND"/>
    <s v="B"/>
    <s v="Y"/>
    <x v="5"/>
    <x v="287"/>
    <x v="1350"/>
    <n v="320310"/>
    <n v="0"/>
    <s v=" "/>
    <s v=" "/>
    <n v="33010041"/>
    <n v="1753338.09"/>
    <n v="0"/>
    <n v="0"/>
    <n v="425144.55"/>
    <n v="0"/>
    <n v="-821631.37"/>
    <n v="0"/>
    <n v="8730923.6799999997"/>
    <n v="6583578.8899999997"/>
    <n v="2480.12"/>
    <n v="1383440.24"/>
    <n v="0"/>
    <n v="1091365.46"/>
    <n v="722435.23"/>
    <n v="967.62"/>
    <n v="-821631.37"/>
    <n v="0"/>
    <n v="8730923.6799999997"/>
    <n v="6158434.3399999999"/>
    <n v="2480.12"/>
    <n v="0"/>
    <n v="0"/>
    <n v="0"/>
    <n v="0"/>
    <n v="0"/>
  </r>
  <r>
    <s v="33-010-044"/>
    <x v="5"/>
    <x v="287"/>
    <x v="1353"/>
    <n v="4915024.3899999997"/>
    <x v="5"/>
    <x v="48"/>
    <x v="2428"/>
    <s v="CLASSROOM SITE FUND"/>
    <s v="B"/>
    <s v="Y"/>
    <x v="5"/>
    <x v="287"/>
    <x v="1353"/>
    <n v="320310"/>
    <n v="0"/>
    <s v=" "/>
    <s v=" "/>
    <n v="33010044"/>
    <n v="4951884.71"/>
    <n v="0"/>
    <n v="0"/>
    <n v="36860.32"/>
    <n v="0"/>
    <n v="4397957.99"/>
    <n v="0"/>
    <n v="1218694.3999999999"/>
    <n v="796652.93"/>
    <n v="95024.93"/>
    <n v="4834538.2699999996"/>
    <n v="0"/>
    <n v="152336.79999999999"/>
    <n v="42141.57"/>
    <n v="7151.21"/>
    <n v="4397957.99"/>
    <n v="0"/>
    <n v="1218694.3999999999"/>
    <n v="759792.61"/>
    <n v="95024.93"/>
    <n v="0"/>
    <n v="0"/>
    <n v="0"/>
    <n v="0"/>
    <n v="0"/>
  </r>
  <r>
    <s v="33-010-045"/>
    <x v="5"/>
    <x v="287"/>
    <x v="1354"/>
    <n v="898934.65"/>
    <x v="5"/>
    <x v="49"/>
    <x v="2429"/>
    <s v="CLASSROOM SITE FUND"/>
    <s v="B"/>
    <s v="Y"/>
    <x v="5"/>
    <x v="287"/>
    <x v="1354"/>
    <n v="320310"/>
    <n v="0"/>
    <s v=" "/>
    <s v=" "/>
    <n v="33010045"/>
    <n v="945764.99"/>
    <n v="0"/>
    <n v="545.82000000000005"/>
    <n v="47376.160000000003"/>
    <n v="0"/>
    <n v="810497.3"/>
    <n v="0"/>
    <n v="986988.78"/>
    <n v="1167596.21"/>
    <n v="269044.78000000003"/>
    <n v="1019446.84"/>
    <n v="0"/>
    <n v="123305.37"/>
    <n v="198967.23"/>
    <n v="1980.01"/>
    <n v="810497.3"/>
    <n v="0"/>
    <n v="986442.96"/>
    <n v="1120220.05"/>
    <n v="269044.78000000003"/>
    <n v="0"/>
    <n v="0"/>
    <n v="0"/>
    <n v="0"/>
    <n v="0"/>
  </r>
  <r>
    <s v="33-010-047"/>
    <x v="5"/>
    <x v="287"/>
    <x v="1356"/>
    <n v="170375.59"/>
    <x v="5"/>
    <x v="50"/>
    <x v="2430"/>
    <s v="CLASSROOM SITE FUND"/>
    <s v="B"/>
    <s v="Y"/>
    <x v="5"/>
    <x v="287"/>
    <x v="1356"/>
    <n v="320310"/>
    <n v="0"/>
    <s v=" "/>
    <s v=" "/>
    <n v="33010047"/>
    <n v="170375.59"/>
    <n v="0"/>
    <n v="0"/>
    <n v="0"/>
    <n v="0"/>
    <n v="106228.79"/>
    <n v="0"/>
    <n v="63671.519999999997"/>
    <n v="135.05000000000001"/>
    <n v="610.33000000000004"/>
    <n v="162179.85"/>
    <n v="0"/>
    <n v="7958.94"/>
    <n v="0"/>
    <n v="236.8"/>
    <n v="106228.79"/>
    <n v="0"/>
    <n v="63671.519999999997"/>
    <n v="135.05000000000001"/>
    <n v="610.33000000000004"/>
    <n v="0"/>
    <n v="0"/>
    <n v="0"/>
    <n v="0"/>
    <n v="0"/>
  </r>
  <r>
    <s v="33-010-048"/>
    <x v="5"/>
    <x v="287"/>
    <x v="1357"/>
    <n v="2281244.91"/>
    <x v="5"/>
    <x v="51"/>
    <x v="2431"/>
    <s v="CLASSROOM SITE FUND"/>
    <s v="B"/>
    <s v="Y"/>
    <x v="5"/>
    <x v="287"/>
    <x v="1357"/>
    <n v="320310"/>
    <n v="0"/>
    <s v=" "/>
    <s v=" "/>
    <n v="33010048"/>
    <n v="2637689.44"/>
    <n v="0"/>
    <n v="0"/>
    <n v="356444.53"/>
    <n v="0"/>
    <n v="3511029.49"/>
    <n v="0"/>
    <n v="5745996.7199999997"/>
    <n v="6990529.25"/>
    <n v="14747.95"/>
    <n v="2556317.41"/>
    <n v="0"/>
    <n v="718249.59"/>
    <n v="640083.42000000004"/>
    <n v="3205.86"/>
    <n v="3511029.49"/>
    <n v="0"/>
    <n v="5745996.7199999997"/>
    <n v="6634084.7199999997"/>
    <n v="14747.95"/>
    <n v="0"/>
    <n v="0"/>
    <n v="0"/>
    <n v="0"/>
    <n v="0"/>
  </r>
  <r>
    <s v="33-010-049"/>
    <x v="5"/>
    <x v="287"/>
    <x v="1358"/>
    <n v="60539.94"/>
    <x v="5"/>
    <x v="52"/>
    <x v="2432"/>
    <s v="CLASSROOM SITE FUND"/>
    <s v="B"/>
    <s v="Y"/>
    <x v="5"/>
    <x v="287"/>
    <x v="1358"/>
    <n v="320310"/>
    <n v="0"/>
    <s v=" "/>
    <s v=" "/>
    <n v="33010049"/>
    <n v="64924.34"/>
    <n v="0"/>
    <n v="50"/>
    <n v="4434.3999999999996"/>
    <n v="0"/>
    <n v="12062.48"/>
    <n v="0"/>
    <n v="106718.08"/>
    <n v="58377.19"/>
    <n v="136.57"/>
    <n v="55954.19"/>
    <n v="0"/>
    <n v="13333.51"/>
    <n v="4436.1099999999997"/>
    <n v="72.75"/>
    <n v="12062.48"/>
    <n v="0"/>
    <n v="106668.08"/>
    <n v="53942.79"/>
    <n v="136.57"/>
    <n v="0"/>
    <n v="0"/>
    <n v="0"/>
    <n v="0"/>
    <n v="0"/>
  </r>
  <r>
    <s v="33-010-059"/>
    <x v="5"/>
    <x v="287"/>
    <x v="1361"/>
    <n v="1707640.62"/>
    <x v="5"/>
    <x v="53"/>
    <x v="2433"/>
    <s v="CLASSROOM SITE FUND"/>
    <s v="B"/>
    <s v="Y"/>
    <x v="5"/>
    <x v="287"/>
    <x v="1361"/>
    <n v="320310"/>
    <n v="0"/>
    <s v=" "/>
    <s v=" "/>
    <n v="33010059"/>
    <n v="1772121.05"/>
    <n v="0"/>
    <n v="0"/>
    <n v="64480.43"/>
    <n v="0"/>
    <n v="1887734.04"/>
    <n v="0"/>
    <n v="1313931.52"/>
    <n v="1503070.89"/>
    <n v="9045.9500000000007"/>
    <n v="1632859.4"/>
    <n v="0"/>
    <n v="164241.44"/>
    <n v="27939.62"/>
    <n v="2959.83"/>
    <n v="1887734.04"/>
    <n v="0"/>
    <n v="1313931.52"/>
    <n v="1438590.46"/>
    <n v="9045.9500000000007"/>
    <n v="0"/>
    <n v="0"/>
    <n v="0"/>
    <n v="0"/>
    <n v="0"/>
  </r>
  <r>
    <s v="33-010-060"/>
    <x v="5"/>
    <x v="287"/>
    <x v="1362"/>
    <n v="2050450.76"/>
    <x v="5"/>
    <x v="54"/>
    <x v="2434"/>
    <s v="CLASSROOM SITE FUND"/>
    <s v="B"/>
    <s v="Y"/>
    <x v="5"/>
    <x v="287"/>
    <x v="1362"/>
    <n v="320310"/>
    <n v="0"/>
    <s v=" "/>
    <s v=" "/>
    <n v="33010060"/>
    <n v="2090738.15"/>
    <n v="0"/>
    <n v="0"/>
    <n v="40287.39"/>
    <n v="0"/>
    <n v="424833.65"/>
    <n v="0"/>
    <n v="2529798.08"/>
    <n v="1156291.4099999999"/>
    <n v="252110.44"/>
    <n v="1815172.55"/>
    <n v="0"/>
    <n v="315208.02"/>
    <n v="42019.39"/>
    <n v="2376.9699999999998"/>
    <n v="424833.65"/>
    <n v="0"/>
    <n v="2529798.08"/>
    <n v="1116004.02"/>
    <n v="252110.44"/>
    <n v="0"/>
    <n v="0"/>
    <n v="0"/>
    <n v="0"/>
    <n v="0"/>
  </r>
  <r>
    <s v="33-010-062"/>
    <x v="5"/>
    <x v="287"/>
    <x v="1364"/>
    <n v="1120353.95"/>
    <x v="5"/>
    <x v="55"/>
    <x v="2435"/>
    <s v="CLASSROOM SITE FUND"/>
    <s v="B"/>
    <s v="Y"/>
    <x v="5"/>
    <x v="287"/>
    <x v="1364"/>
    <n v="320310"/>
    <n v="0"/>
    <s v=" "/>
    <s v=" "/>
    <n v="33010062"/>
    <n v="1120353.95"/>
    <n v="0"/>
    <n v="0"/>
    <n v="0"/>
    <n v="0"/>
    <n v="944814.01"/>
    <n v="0"/>
    <n v="396869.68"/>
    <n v="1259752.03"/>
    <n v="1038422.29"/>
    <n v="1073333.22"/>
    <n v="0"/>
    <n v="49608.71"/>
    <n v="4155.82"/>
    <n v="1567.84"/>
    <n v="944814.01"/>
    <n v="0"/>
    <n v="396869.68"/>
    <n v="1259752.03"/>
    <n v="1038422.29"/>
    <n v="0"/>
    <n v="0"/>
    <n v="0"/>
    <n v="0"/>
    <n v="0"/>
  </r>
  <r>
    <s v="33-010-063"/>
    <x v="5"/>
    <x v="287"/>
    <x v="1365"/>
    <n v="758.28"/>
    <x v="5"/>
    <x v="56"/>
    <x v="2436"/>
    <s v="CLASSROOM SITE FUND"/>
    <s v="B"/>
    <s v="Y"/>
    <x v="5"/>
    <x v="287"/>
    <x v="1365"/>
    <n v="320310"/>
    <n v="0"/>
    <s v=" "/>
    <s v=" "/>
    <n v="33010063"/>
    <n v="7943.23"/>
    <n v="0"/>
    <n v="0"/>
    <n v="7184.95"/>
    <n v="0"/>
    <n v="21201.09"/>
    <n v="0"/>
    <n v="39114.080000000002"/>
    <n v="59615.35"/>
    <n v="58.46"/>
    <n v="9469.24"/>
    <n v="0"/>
    <n v="4889.26"/>
    <n v="6425.57"/>
    <n v="10.3"/>
    <n v="21201.09"/>
    <n v="0"/>
    <n v="39114.080000000002"/>
    <n v="52430.400000000001"/>
    <n v="58.46"/>
    <n v="0"/>
    <n v="0"/>
    <n v="0"/>
    <n v="0"/>
    <n v="0"/>
  </r>
  <r>
    <s v="33-010-065"/>
    <x v="5"/>
    <x v="287"/>
    <x v="1367"/>
    <n v="1221919.32"/>
    <x v="5"/>
    <x v="57"/>
    <x v="2437"/>
    <s v="CLASSROOM SITE FUND"/>
    <s v="B"/>
    <s v="Y"/>
    <x v="5"/>
    <x v="287"/>
    <x v="1367"/>
    <n v="320310"/>
    <n v="0"/>
    <s v=" "/>
    <s v=" "/>
    <n v="33010065"/>
    <n v="1296013.22"/>
    <n v="0"/>
    <n v="0"/>
    <n v="74093.899999999994"/>
    <n v="0"/>
    <n v="1124263"/>
    <n v="0"/>
    <n v="1180930.24"/>
    <n v="1138403.32"/>
    <n v="55129.4"/>
    <n v="1221572.48"/>
    <n v="0"/>
    <n v="147616.28"/>
    <n v="74915.02"/>
    <n v="1739.48"/>
    <n v="1124263"/>
    <n v="0"/>
    <n v="1180930.24"/>
    <n v="1064309.42"/>
    <n v="55129.4"/>
    <n v="0"/>
    <n v="0"/>
    <n v="0"/>
    <n v="0"/>
    <n v="0"/>
  </r>
  <r>
    <s v="33-010-066"/>
    <x v="5"/>
    <x v="287"/>
    <x v="1368"/>
    <n v="4809068.4400000004"/>
    <x v="5"/>
    <x v="58"/>
    <x v="2438"/>
    <s v="CLASSROOM SITE FUND"/>
    <s v="B"/>
    <s v="Y"/>
    <x v="5"/>
    <x v="287"/>
    <x v="1368"/>
    <n v="320310"/>
    <n v="0"/>
    <s v=" "/>
    <s v=" "/>
    <n v="33010066"/>
    <n v="4908121.78"/>
    <n v="0"/>
    <n v="0"/>
    <n v="99053.34"/>
    <n v="0"/>
    <n v="3718756.78"/>
    <n v="0"/>
    <n v="2075683.28"/>
    <n v="1021858.01"/>
    <n v="36486.39"/>
    <n v="4735147.7300000004"/>
    <n v="0"/>
    <n v="259460.41"/>
    <n v="93432.7"/>
    <n v="6946.34"/>
    <n v="3718756.78"/>
    <n v="0"/>
    <n v="2075683.28"/>
    <n v="922804.67"/>
    <n v="36486.39"/>
    <n v="0"/>
    <n v="0"/>
    <n v="0"/>
    <n v="0"/>
    <n v="0"/>
  </r>
  <r>
    <s v="33-010-068"/>
    <x v="5"/>
    <x v="287"/>
    <x v="122"/>
    <n v="5960336.0800000001"/>
    <x v="5"/>
    <x v="59"/>
    <x v="2439"/>
    <s v="CLASSROOM SITE FUND"/>
    <s v="B"/>
    <s v="Y"/>
    <x v="5"/>
    <x v="287"/>
    <x v="122"/>
    <n v="320310"/>
    <n v="0"/>
    <s v=" "/>
    <s v=" "/>
    <n v="33010068"/>
    <n v="6176415.2300000004"/>
    <n v="0"/>
    <n v="0"/>
    <n v="216079.15"/>
    <n v="0"/>
    <n v="5281663.97"/>
    <n v="0"/>
    <n v="3000846.64"/>
    <n v="5036517.18"/>
    <n v="2714342.65"/>
    <n v="6102519.0800000001"/>
    <n v="0"/>
    <n v="375118.74"/>
    <n v="312303.14"/>
    <n v="11080.55"/>
    <n v="5281663.97"/>
    <n v="0"/>
    <n v="3000846.64"/>
    <n v="4820438.03"/>
    <n v="2714342.65"/>
    <n v="0"/>
    <n v="0"/>
    <n v="0"/>
    <n v="0"/>
    <n v="0"/>
  </r>
  <r>
    <s v="33-010-069"/>
    <x v="5"/>
    <x v="287"/>
    <x v="123"/>
    <n v="3656009.55"/>
    <x v="5"/>
    <x v="60"/>
    <x v="2440"/>
    <s v="CLASSROOM SITE FUND"/>
    <s v="B"/>
    <s v="Y"/>
    <x v="5"/>
    <x v="287"/>
    <x v="123"/>
    <n v="320310"/>
    <n v="0"/>
    <s v=" "/>
    <s v=" "/>
    <n v="33010069"/>
    <n v="3907308.59"/>
    <n v="0"/>
    <n v="0"/>
    <n v="251299.04"/>
    <n v="0"/>
    <n v="2539484.7000000002"/>
    <n v="0"/>
    <n v="7437693.9000000004"/>
    <n v="6338197.54"/>
    <n v="17028.490000000002"/>
    <n v="3471174.75"/>
    <n v="0"/>
    <n v="930559.58"/>
    <n v="498992.08"/>
    <n v="4566.34"/>
    <n v="2539484.7000000002"/>
    <n v="0"/>
    <n v="7437693.9000000004"/>
    <n v="6086898.5"/>
    <n v="17028.490000000002"/>
    <n v="0"/>
    <n v="0"/>
    <n v="0"/>
    <n v="0"/>
    <n v="0"/>
  </r>
  <r>
    <s v="33-010-071"/>
    <x v="5"/>
    <x v="287"/>
    <x v="124"/>
    <n v="35585.81"/>
    <x v="5"/>
    <x v="61"/>
    <x v="2441"/>
    <s v="CLASSROOM SITE FUND"/>
    <s v="B"/>
    <s v="Y"/>
    <x v="5"/>
    <x v="287"/>
    <x v="124"/>
    <n v="320310"/>
    <n v="0"/>
    <s v=" "/>
    <s v=" "/>
    <n v="33010071"/>
    <n v="35800.06"/>
    <n v="0"/>
    <n v="0"/>
    <n v="214.25"/>
    <n v="0"/>
    <n v="37566.65"/>
    <n v="0"/>
    <n v="8118.8"/>
    <n v="10253.65"/>
    <n v="154.01"/>
    <n v="34911.620000000003"/>
    <n v="0"/>
    <n v="1014.85"/>
    <n v="178.49"/>
    <n v="52.08"/>
    <n v="37566.65"/>
    <n v="0"/>
    <n v="8118.8"/>
    <n v="10039.4"/>
    <n v="154.01"/>
    <n v="0"/>
    <n v="0"/>
    <n v="0"/>
    <n v="0"/>
    <n v="0"/>
  </r>
  <r>
    <s v="33-010-075"/>
    <x v="5"/>
    <x v="287"/>
    <x v="128"/>
    <n v="26707.74"/>
    <x v="5"/>
    <x v="62"/>
    <x v="2442"/>
    <s v="CLASSROOM SITE FUND"/>
    <s v="B"/>
    <s v="Y"/>
    <x v="5"/>
    <x v="287"/>
    <x v="128"/>
    <n v="320310"/>
    <n v="0"/>
    <s v=" "/>
    <s v=" "/>
    <n v="33010075"/>
    <n v="29335.89"/>
    <n v="0"/>
    <n v="0"/>
    <n v="2628.15"/>
    <n v="0"/>
    <n v="18637.240000000002"/>
    <n v="0"/>
    <n v="34954.800000000003"/>
    <n v="26982.7"/>
    <n v="98.4"/>
    <n v="27492.52"/>
    <n v="0"/>
    <n v="4369.3500000000004"/>
    <n v="2564.62"/>
    <n v="38.64"/>
    <n v="18637.240000000002"/>
    <n v="0"/>
    <n v="34954.800000000003"/>
    <n v="24354.55"/>
    <n v="98.4"/>
    <n v="0"/>
    <n v="0"/>
    <n v="0"/>
    <n v="0"/>
    <n v="0"/>
  </r>
  <r>
    <s v="33-010-079"/>
    <x v="5"/>
    <x v="287"/>
    <x v="131"/>
    <n v="3651372.36"/>
    <x v="5"/>
    <x v="63"/>
    <x v="2443"/>
    <s v="CLASSROOM SITE FUND"/>
    <s v="B"/>
    <s v="Y"/>
    <x v="5"/>
    <x v="287"/>
    <x v="131"/>
    <n v="320310"/>
    <n v="0"/>
    <s v=" "/>
    <s v=" "/>
    <n v="33010079"/>
    <n v="3840510.46"/>
    <n v="0"/>
    <n v="0"/>
    <n v="189138.1"/>
    <n v="0"/>
    <n v="2961570.64"/>
    <n v="0"/>
    <n v="2345574.7999999998"/>
    <n v="1693111.57"/>
    <n v="37338.49"/>
    <n v="3728029.88"/>
    <n v="0"/>
    <n v="292823.53999999998"/>
    <n v="185817.42"/>
    <n v="5474.46"/>
    <n v="2961570.64"/>
    <n v="0"/>
    <n v="2345574.7999999998"/>
    <n v="1503973.47"/>
    <n v="37338.49"/>
    <n v="0"/>
    <n v="0"/>
    <n v="0"/>
    <n v="0"/>
    <n v="0"/>
  </r>
  <r>
    <s v="33-010-080"/>
    <x v="5"/>
    <x v="287"/>
    <x v="1371"/>
    <n v="5898968.3099999996"/>
    <x v="5"/>
    <x v="64"/>
    <x v="2444"/>
    <s v="CLASSROOM SITE FUND"/>
    <s v="B"/>
    <s v="Y"/>
    <x v="5"/>
    <x v="287"/>
    <x v="1371"/>
    <n v="320310"/>
    <n v="0"/>
    <s v=" "/>
    <s v=" "/>
    <n v="33010080"/>
    <n v="6251463.29"/>
    <n v="0"/>
    <n v="0"/>
    <n v="352538.59"/>
    <n v="43.61"/>
    <n v="7590436.71"/>
    <n v="0"/>
    <n v="9497642.7200000007"/>
    <n v="12730117.109999999"/>
    <n v="1541005.99"/>
    <n v="5765949.4199999999"/>
    <n v="0"/>
    <n v="1187205.3400000001"/>
    <n v="709447.33"/>
    <n v="7755.86"/>
    <n v="7590436.71"/>
    <n v="0"/>
    <n v="9497642.7200000007"/>
    <n v="12377578.52"/>
    <n v="1540962.38"/>
    <n v="0"/>
    <n v="0"/>
    <n v="0"/>
    <n v="0"/>
    <n v="0"/>
  </r>
  <r>
    <s v="33-010-081"/>
    <x v="5"/>
    <x v="287"/>
    <x v="1372"/>
    <n v="157495.32999999999"/>
    <x v="5"/>
    <x v="65"/>
    <x v="2445"/>
    <s v="CLASSROOM SITE FUND"/>
    <s v="B"/>
    <s v="Y"/>
    <x v="5"/>
    <x v="287"/>
    <x v="1372"/>
    <n v="320310"/>
    <n v="0"/>
    <s v=" "/>
    <s v=" "/>
    <n v="33010081"/>
    <n v="170051.87"/>
    <n v="0"/>
    <n v="0"/>
    <n v="12556.54"/>
    <n v="0"/>
    <n v="154807.85999999999"/>
    <n v="0"/>
    <n v="175602.8"/>
    <n v="198770.78"/>
    <n v="25855.45"/>
    <n v="160212.5"/>
    <n v="0"/>
    <n v="21950.35"/>
    <n v="12336.71"/>
    <n v="225.73"/>
    <n v="154807.85999999999"/>
    <n v="0"/>
    <n v="175602.8"/>
    <n v="186214.24"/>
    <n v="25855.45"/>
    <n v="0"/>
    <n v="0"/>
    <n v="0"/>
    <n v="0"/>
    <n v="0"/>
  </r>
  <r>
    <s v="33-010-083"/>
    <x v="5"/>
    <x v="287"/>
    <x v="132"/>
    <n v="-1619135.46"/>
    <x v="5"/>
    <x v="66"/>
    <x v="2446"/>
    <s v="CLASSROOM SITE FUND"/>
    <s v="B"/>
    <s v="Y"/>
    <x v="5"/>
    <x v="287"/>
    <x v="132"/>
    <n v="320310"/>
    <n v="0"/>
    <s v=" "/>
    <s v=" "/>
    <n v="33010083"/>
    <n v="-1321531.18"/>
    <n v="0"/>
    <n v="0"/>
    <n v="297604.28000000003"/>
    <n v="0"/>
    <n v="-826910.71999999997"/>
    <n v="0"/>
    <n v="4061058.84"/>
    <n v="4883412.3600000003"/>
    <n v="30128.78"/>
    <n v="-1345817.38"/>
    <n v="0"/>
    <n v="507885.81"/>
    <n v="483800.98"/>
    <n v="201.37"/>
    <n v="-826910.71999999997"/>
    <n v="0"/>
    <n v="4061058.84"/>
    <n v="4585808.08"/>
    <n v="30128.78"/>
    <n v="0"/>
    <n v="0"/>
    <n v="0"/>
    <n v="0"/>
    <n v="0"/>
  </r>
  <r>
    <s v="33-010-086"/>
    <x v="5"/>
    <x v="287"/>
    <x v="135"/>
    <n v="34814.239999999998"/>
    <x v="5"/>
    <x v="67"/>
    <x v="2447"/>
    <s v="CLASSROOM SITE FUND"/>
    <s v="B"/>
    <s v="Y"/>
    <x v="5"/>
    <x v="287"/>
    <x v="135"/>
    <n v="320310"/>
    <n v="0"/>
    <s v=" "/>
    <s v=" "/>
    <n v="33010086"/>
    <n v="34814.239999999998"/>
    <n v="0"/>
    <n v="0"/>
    <n v="0"/>
    <n v="0"/>
    <n v="28072.55"/>
    <n v="0"/>
    <n v="6631.68"/>
    <n v="35.54"/>
    <n v="145.55000000000001"/>
    <n v="33934.629999999997"/>
    <n v="0"/>
    <n v="828.96"/>
    <n v="0"/>
    <n v="50.65"/>
    <n v="28072.55"/>
    <n v="0"/>
    <n v="6631.68"/>
    <n v="35.54"/>
    <n v="145.55000000000001"/>
    <n v="0"/>
    <n v="0"/>
    <n v="0"/>
    <n v="0"/>
    <n v="0"/>
  </r>
  <r>
    <s v="33-010-089"/>
    <x v="5"/>
    <x v="287"/>
    <x v="313"/>
    <n v="2413061.7799999998"/>
    <x v="5"/>
    <x v="68"/>
    <x v="2448"/>
    <s v="CLASSROOM SITE FUND"/>
    <s v="B"/>
    <s v="Y"/>
    <x v="5"/>
    <x v="287"/>
    <x v="313"/>
    <n v="320310"/>
    <n v="0"/>
    <s v=" "/>
    <s v=" "/>
    <n v="33010089"/>
    <n v="2865502.24"/>
    <n v="0"/>
    <n v="0"/>
    <n v="452440.46"/>
    <n v="0"/>
    <n v="3505966.18"/>
    <n v="0"/>
    <n v="5951475.3099999996"/>
    <n v="7054001.9199999999"/>
    <n v="9622.2099999999991"/>
    <n v="2571080.9700000002"/>
    <n v="0"/>
    <n v="743728.73"/>
    <n v="452696.22"/>
    <n v="3388.76"/>
    <n v="3505966.18"/>
    <n v="0"/>
    <n v="5951475.3099999996"/>
    <n v="6601561.46"/>
    <n v="9622.2099999999991"/>
    <n v="0"/>
    <n v="0"/>
    <n v="0"/>
    <n v="0"/>
    <n v="0"/>
  </r>
  <r>
    <s v="33-010-090"/>
    <x v="5"/>
    <x v="287"/>
    <x v="105"/>
    <n v="246646.96"/>
    <x v="5"/>
    <x v="69"/>
    <x v="2449"/>
    <s v="CLASSROOM SITE FUND"/>
    <s v="B"/>
    <s v="Y"/>
    <x v="5"/>
    <x v="287"/>
    <x v="105"/>
    <n v="320310"/>
    <n v="0"/>
    <s v=" "/>
    <s v=" "/>
    <n v="33010090"/>
    <n v="270613.81"/>
    <n v="0"/>
    <n v="0"/>
    <n v="23967.61"/>
    <n v="0.76"/>
    <n v="179991.14"/>
    <n v="0"/>
    <n v="342316.88"/>
    <n v="286114.03999999998"/>
    <n v="10452.98"/>
    <n v="256800.25"/>
    <n v="0"/>
    <n v="42732.14"/>
    <n v="29267.09"/>
    <n v="348.51"/>
    <n v="179991.14"/>
    <n v="0"/>
    <n v="342316.88"/>
    <n v="262146.43"/>
    <n v="10452.219999999999"/>
    <n v="0"/>
    <n v="0"/>
    <n v="0"/>
    <n v="0"/>
    <n v="0"/>
  </r>
  <r>
    <s v="33-010-092"/>
    <x v="5"/>
    <x v="287"/>
    <x v="106"/>
    <n v="1041050.21"/>
    <x v="5"/>
    <x v="70"/>
    <x v="2450"/>
    <s v="CLASSROOM SITE FUND"/>
    <s v="B"/>
    <s v="Y"/>
    <x v="5"/>
    <x v="287"/>
    <x v="106"/>
    <n v="320310"/>
    <n v="0"/>
    <s v=" "/>
    <s v=" "/>
    <n v="33010092"/>
    <n v="1176007.43"/>
    <n v="0"/>
    <n v="0"/>
    <n v="134957.22"/>
    <n v="0"/>
    <n v="1625614.29"/>
    <n v="0"/>
    <n v="2115217.29"/>
    <n v="2726423.47"/>
    <n v="26642.1"/>
    <n v="1046888.85"/>
    <n v="0"/>
    <n v="264267.45"/>
    <n v="136513.34"/>
    <n v="1364.47"/>
    <n v="1625614.29"/>
    <n v="0"/>
    <n v="2115217.29"/>
    <n v="2591466.25"/>
    <n v="26642.1"/>
    <n v="0"/>
    <n v="0"/>
    <n v="0"/>
    <n v="0"/>
    <n v="0"/>
  </r>
  <r>
    <s v="33-010-093"/>
    <x v="5"/>
    <x v="287"/>
    <x v="107"/>
    <n v="1193288.99"/>
    <x v="5"/>
    <x v="71"/>
    <x v="2451"/>
    <s v="CLASSROOM SITE FUND"/>
    <s v="B"/>
    <s v="Y"/>
    <x v="5"/>
    <x v="287"/>
    <x v="107"/>
    <n v="320310"/>
    <n v="0"/>
    <s v=" "/>
    <s v=" "/>
    <n v="33010093"/>
    <n v="1246617.77"/>
    <n v="0"/>
    <n v="0"/>
    <n v="53328.78"/>
    <n v="0"/>
    <n v="954837.28"/>
    <n v="0"/>
    <n v="1227562.3400000001"/>
    <n v="994750.98"/>
    <n v="5640.35"/>
    <n v="1202681.22"/>
    <n v="0"/>
    <n v="153296.89000000001"/>
    <n v="111106.05"/>
    <n v="1745.71"/>
    <n v="954837.28"/>
    <n v="0"/>
    <n v="1227562.3400000001"/>
    <n v="941422.2"/>
    <n v="5640.35"/>
    <n v="0"/>
    <n v="0"/>
    <n v="0"/>
    <n v="0"/>
    <n v="0"/>
  </r>
  <r>
    <s v="33-010-094"/>
    <x v="5"/>
    <x v="287"/>
    <x v="108"/>
    <n v="50161.24"/>
    <x v="5"/>
    <x v="72"/>
    <x v="2452"/>
    <s v="CLASSROOM SITE FUND"/>
    <s v="B"/>
    <s v="Y"/>
    <x v="5"/>
    <x v="287"/>
    <x v="108"/>
    <n v="320310"/>
    <n v="0"/>
    <s v=" "/>
    <s v=" "/>
    <n v="33010094"/>
    <n v="50161.24"/>
    <n v="0"/>
    <n v="0"/>
    <n v="0"/>
    <n v="0"/>
    <n v="29840.639999999999"/>
    <n v="0"/>
    <n v="23041.599999999999"/>
    <n v="2895.73"/>
    <n v="174.73"/>
    <n v="47212.85"/>
    <n v="0"/>
    <n v="2880.2"/>
    <n v="0"/>
    <n v="68.19"/>
    <n v="29840.639999999999"/>
    <n v="0"/>
    <n v="23041.599999999999"/>
    <n v="2895.73"/>
    <n v="174.73"/>
    <n v="0"/>
    <n v="0"/>
    <n v="0"/>
    <n v="0"/>
    <n v="0"/>
  </r>
  <r>
    <s v="33-010-095"/>
    <x v="5"/>
    <x v="287"/>
    <x v="109"/>
    <n v="873500.02"/>
    <x v="5"/>
    <x v="73"/>
    <x v="2453"/>
    <s v="CLASSROOM SITE FUND"/>
    <s v="B"/>
    <s v="Y"/>
    <x v="5"/>
    <x v="287"/>
    <x v="109"/>
    <n v="320310"/>
    <n v="0"/>
    <s v=" "/>
    <s v=" "/>
    <n v="33010095"/>
    <n v="939011.64"/>
    <n v="0"/>
    <n v="0"/>
    <n v="65623.789999999994"/>
    <n v="112.17"/>
    <n v="463686.18"/>
    <n v="0"/>
    <n v="1179248.1599999999"/>
    <n v="778008"/>
    <n v="8573.68"/>
    <n v="856225.93"/>
    <n v="0"/>
    <n v="147406.01999999999"/>
    <n v="65771.429999999993"/>
    <n v="1151.1199999999999"/>
    <n v="463686.18"/>
    <n v="0"/>
    <n v="1179248.1599999999"/>
    <n v="712384.21"/>
    <n v="8461.51"/>
    <n v="0"/>
    <n v="0"/>
    <n v="0"/>
    <n v="0"/>
    <n v="0"/>
  </r>
  <r>
    <s v="33-010-097"/>
    <x v="5"/>
    <x v="287"/>
    <x v="1375"/>
    <n v="5004667.8"/>
    <x v="5"/>
    <x v="74"/>
    <x v="2454"/>
    <s v="CLASSROOM SITE FUND"/>
    <s v="B"/>
    <s v="Y"/>
    <x v="5"/>
    <x v="287"/>
    <x v="1375"/>
    <n v="320310"/>
    <n v="0"/>
    <s v=" "/>
    <s v=" "/>
    <n v="33010097"/>
    <n v="5537590.8700000001"/>
    <n v="0"/>
    <n v="0"/>
    <n v="538691.19999999995"/>
    <n v="5768.13"/>
    <n v="6956934.0899999999"/>
    <n v="0"/>
    <n v="7663944.0800000001"/>
    <n v="10531056.130000001"/>
    <n v="914845.76"/>
    <n v="5266774.57"/>
    <n v="0"/>
    <n v="957993.01"/>
    <n v="695623.31"/>
    <n v="8446.6"/>
    <n v="6956934.0899999999"/>
    <n v="0"/>
    <n v="7663944.0800000001"/>
    <n v="9992364.9299999997"/>
    <n v="909077.63"/>
    <n v="0"/>
    <n v="0"/>
    <n v="0"/>
    <n v="0"/>
    <n v="0"/>
  </r>
  <r>
    <s v="33-010-098"/>
    <x v="5"/>
    <x v="287"/>
    <x v="316"/>
    <n v="486650.51"/>
    <x v="5"/>
    <x v="75"/>
    <x v="2455"/>
    <s v="CLASSROOM SITE FUND"/>
    <s v="B"/>
    <s v="Y"/>
    <x v="5"/>
    <x v="287"/>
    <x v="316"/>
    <n v="320310"/>
    <n v="1"/>
    <s v=" "/>
    <s v=" "/>
    <n v="33010098"/>
    <n v="494835.77"/>
    <n v="0"/>
    <n v="0"/>
    <n v="8185.26"/>
    <n v="0"/>
    <n v="153267.57"/>
    <n v="0"/>
    <n v="417484.72"/>
    <n v="85338.25"/>
    <n v="1236.47"/>
    <n v="449895.94"/>
    <n v="0"/>
    <n v="52185.59"/>
    <n v="7870.35"/>
    <n v="624.59"/>
    <n v="153267.57"/>
    <n v="0"/>
    <n v="417484.72"/>
    <n v="77152.990000000005"/>
    <n v="1236.47"/>
    <n v="0"/>
    <n v="0"/>
    <n v="0"/>
    <n v="0"/>
    <n v="0"/>
  </r>
  <r>
    <s v="33-030-001"/>
    <x v="5"/>
    <x v="288"/>
    <x v="80"/>
    <n v="43394.79"/>
    <x v="5"/>
    <x v="27"/>
    <x v="2456"/>
    <s v="PAYROLL CLEARING  EL"/>
    <s v="A"/>
    <s v="Y"/>
    <x v="5"/>
    <x v="288"/>
    <x v="80"/>
    <n v="320910"/>
    <n v="0"/>
    <s v=" "/>
    <s v=" "/>
    <n v="33001001"/>
    <n v="32718.18"/>
    <n v="352169"/>
    <n v="0"/>
    <n v="0"/>
    <n v="362845.61"/>
    <n v="410579.29"/>
    <n v="4725629.49"/>
    <n v="0"/>
    <n v="273264.52"/>
    <n v="4631709.51"/>
    <n v="40795.21"/>
    <n v="382412.47"/>
    <n v="0"/>
    <n v="0"/>
    <n v="374335.44"/>
    <n v="410579.29"/>
    <n v="4373460.49"/>
    <n v="0"/>
    <n v="273264.52"/>
    <n v="4268863.9000000004"/>
    <n v="0"/>
    <n v="0"/>
    <n v="0"/>
    <n v="0"/>
    <n v="0"/>
  </r>
  <r>
    <s v="33-030-002"/>
    <x v="5"/>
    <x v="288"/>
    <x v="81"/>
    <n v="4060.58"/>
    <x v="5"/>
    <x v="28"/>
    <x v="2457"/>
    <s v="PAYROLL CLEARING  EL"/>
    <s v="A"/>
    <s v="Y"/>
    <x v="5"/>
    <x v="288"/>
    <x v="81"/>
    <n v="320910"/>
    <n v="0"/>
    <s v=" "/>
    <s v=" "/>
    <n v="33001002"/>
    <n v="1982.67"/>
    <n v="6812.11"/>
    <n v="0"/>
    <n v="0"/>
    <n v="8890.02"/>
    <n v="769.34"/>
    <n v="362195.79"/>
    <n v="0"/>
    <n v="407.51"/>
    <n v="365894.54"/>
    <n v="9829.41"/>
    <n v="19127.02"/>
    <n v="0"/>
    <n v="0"/>
    <n v="11280.28"/>
    <n v="769.34"/>
    <n v="355383.68"/>
    <n v="0"/>
    <n v="407.51"/>
    <n v="357004.52"/>
    <n v="0"/>
    <n v="0"/>
    <n v="0"/>
    <n v="0"/>
    <n v="0"/>
  </r>
  <r>
    <s v="33-030-003"/>
    <x v="5"/>
    <x v="288"/>
    <x v="82"/>
    <n v="154164.22"/>
    <x v="5"/>
    <x v="29"/>
    <x v="2458"/>
    <s v="PAYROLL CLEARING  EL"/>
    <s v="A"/>
    <s v="Y"/>
    <x v="5"/>
    <x v="288"/>
    <x v="82"/>
    <n v="320910"/>
    <n v="0"/>
    <s v=" "/>
    <s v=" "/>
    <n v="33001003"/>
    <n v="261930.32"/>
    <n v="281561.23"/>
    <n v="0"/>
    <n v="0"/>
    <n v="173795.13"/>
    <n v="150477.88"/>
    <n v="4860889.01"/>
    <n v="0"/>
    <n v="7247.03"/>
    <n v="4871822.38"/>
    <n v="228151.77"/>
    <n v="472616.36"/>
    <n v="0"/>
    <n v="0"/>
    <n v="506394.91"/>
    <n v="150477.88"/>
    <n v="4579327.78"/>
    <n v="0"/>
    <n v="7247.03"/>
    <n v="4698027.25"/>
    <n v="0"/>
    <n v="0"/>
    <n v="0"/>
    <n v="0"/>
    <n v="0"/>
  </r>
  <r>
    <s v="33-030-004"/>
    <x v="5"/>
    <x v="288"/>
    <x v="83"/>
    <n v="401512.86"/>
    <x v="5"/>
    <x v="30"/>
    <x v="2459"/>
    <s v="PAYROLL CLEARING  EL"/>
    <s v="A"/>
    <s v="Y"/>
    <x v="5"/>
    <x v="288"/>
    <x v="83"/>
    <n v="320910"/>
    <n v="0"/>
    <s v=" "/>
    <s v=" "/>
    <n v="33001004"/>
    <n v="262252.87"/>
    <n v="30455098.829999998"/>
    <n v="0"/>
    <n v="3109.43"/>
    <n v="30597468.25"/>
    <n v="306565.58"/>
    <n v="316867706.68000001"/>
    <n v="7943.58"/>
    <n v="2763018.38"/>
    <n v="319717728.75999999"/>
    <n v="366952.76"/>
    <n v="31799282.190000001"/>
    <n v="0"/>
    <n v="609.20000000000005"/>
    <n v="31695191.5"/>
    <n v="306565.58"/>
    <n v="286412607.85000002"/>
    <n v="7943.58"/>
    <n v="2759908.95"/>
    <n v="289120260.50999999"/>
    <n v="0"/>
    <n v="0"/>
    <n v="0"/>
    <n v="0"/>
    <n v="0"/>
  </r>
  <r>
    <s v="33-030-005"/>
    <x v="5"/>
    <x v="288"/>
    <x v="84"/>
    <n v="89234.69"/>
    <x v="5"/>
    <x v="31"/>
    <x v="2460"/>
    <s v="PAYROLL CLEARING  EL"/>
    <s v="A"/>
    <s v="Y"/>
    <x v="5"/>
    <x v="288"/>
    <x v="84"/>
    <n v="320910"/>
    <n v="0"/>
    <s v=" "/>
    <s v=" "/>
    <n v="33001005"/>
    <n v="77506.17"/>
    <n v="156932.64000000001"/>
    <n v="0"/>
    <n v="0"/>
    <n v="168661.16"/>
    <n v="160871.81"/>
    <n v="3090408.85"/>
    <n v="0"/>
    <n v="53112.11"/>
    <n v="3071883.84"/>
    <n v="117826.96"/>
    <n v="227194.83"/>
    <n v="0"/>
    <n v="1077.32"/>
    <n v="187951.35999999999"/>
    <n v="160871.81"/>
    <n v="2933476.21"/>
    <n v="0"/>
    <n v="53112.11"/>
    <n v="2903222.68"/>
    <n v="0"/>
    <n v="0"/>
    <n v="0"/>
    <n v="0"/>
    <n v="0"/>
  </r>
  <r>
    <s v="33-030-006"/>
    <x v="5"/>
    <x v="288"/>
    <x v="85"/>
    <n v="389628.01"/>
    <x v="5"/>
    <x v="32"/>
    <x v="2461"/>
    <s v="PAYROLL CLEARING  EL"/>
    <s v="A"/>
    <s v="Y"/>
    <x v="5"/>
    <x v="288"/>
    <x v="85"/>
    <n v="320910"/>
    <n v="0"/>
    <s v=" "/>
    <s v=" "/>
    <n v="33001006"/>
    <n v="351534.3"/>
    <n v="412726.31"/>
    <n v="0"/>
    <n v="0"/>
    <n v="450820.02"/>
    <n v="360074.75"/>
    <n v="5205752.5599999996"/>
    <n v="0"/>
    <n v="1638.27"/>
    <n v="5236944.09"/>
    <n v="351770.46"/>
    <n v="510507.29"/>
    <n v="0"/>
    <n v="350.31"/>
    <n v="510621.44"/>
    <n v="360074.75"/>
    <n v="4793026.25"/>
    <n v="0"/>
    <n v="1638.27"/>
    <n v="4786124.07"/>
    <n v="0"/>
    <n v="0"/>
    <n v="0"/>
    <n v="0"/>
    <n v="0"/>
  </r>
  <r>
    <s v="33-030-007"/>
    <x v="5"/>
    <x v="288"/>
    <x v="86"/>
    <n v="9923.49"/>
    <x v="5"/>
    <x v="33"/>
    <x v="2462"/>
    <s v="PAYROLL CLEARING  EL"/>
    <s v="A"/>
    <s v="Y"/>
    <x v="5"/>
    <x v="288"/>
    <x v="86"/>
    <n v="320910"/>
    <n v="0"/>
    <s v=" "/>
    <s v=" "/>
    <n v="33001007"/>
    <n v="2460.65"/>
    <n v="11209.01"/>
    <n v="0"/>
    <n v="0"/>
    <n v="18671.849999999999"/>
    <n v="-2.08"/>
    <n v="104065.35"/>
    <n v="0"/>
    <n v="2.4700000000000002"/>
    <n v="113993.39"/>
    <n v="4841.29"/>
    <n v="15531.87"/>
    <n v="0"/>
    <n v="0.08"/>
    <n v="13151.31"/>
    <n v="-2.08"/>
    <n v="92856.34"/>
    <n v="0"/>
    <n v="2.4700000000000002"/>
    <n v="95321.54"/>
    <n v="0"/>
    <n v="0"/>
    <n v="0"/>
    <n v="0"/>
    <n v="0"/>
  </r>
  <r>
    <s v="33-030-008"/>
    <x v="5"/>
    <x v="288"/>
    <x v="87"/>
    <n v="35587.440000000002"/>
    <x v="5"/>
    <x v="34"/>
    <x v="2463"/>
    <s v="PAYROLL CLEARING  EL"/>
    <s v="A"/>
    <s v="Y"/>
    <x v="5"/>
    <x v="288"/>
    <x v="87"/>
    <n v="320910"/>
    <n v="0"/>
    <s v=" "/>
    <s v=" "/>
    <n v="33001008"/>
    <n v="11939.68"/>
    <n v="36489.68"/>
    <n v="0"/>
    <n v="0"/>
    <n v="60137.440000000002"/>
    <n v="10748.63"/>
    <n v="1021799.63"/>
    <n v="0"/>
    <n v="1919.58"/>
    <n v="1048558.02"/>
    <n v="35161.360000000001"/>
    <n v="83673.33"/>
    <n v="0"/>
    <n v="185.44"/>
    <n v="60637.09"/>
    <n v="10748.63"/>
    <n v="985309.95"/>
    <n v="0"/>
    <n v="1919.58"/>
    <n v="988420.58"/>
    <n v="0"/>
    <n v="0"/>
    <n v="0"/>
    <n v="0"/>
    <n v="0"/>
  </r>
  <r>
    <s v="33-030-009"/>
    <x v="5"/>
    <x v="288"/>
    <x v="88"/>
    <n v="10613.46"/>
    <x v="5"/>
    <x v="35"/>
    <x v="2464"/>
    <s v="PAYROLL CLEARING  EL"/>
    <s v="A"/>
    <s v="Y"/>
    <x v="5"/>
    <x v="288"/>
    <x v="88"/>
    <n v="320910"/>
    <n v="0"/>
    <s v=" "/>
    <s v=" "/>
    <n v="33001009"/>
    <n v="6991.95"/>
    <n v="10230.379999999999"/>
    <n v="0"/>
    <n v="0"/>
    <n v="13851.89"/>
    <n v="5916.16"/>
    <n v="279023.87"/>
    <n v="0"/>
    <n v="6.17"/>
    <n v="283727.34000000003"/>
    <n v="18694.599999999999"/>
    <n v="26225.13"/>
    <n v="0"/>
    <n v="0"/>
    <n v="14522.48"/>
    <n v="5916.16"/>
    <n v="268793.49"/>
    <n v="0"/>
    <n v="6.17"/>
    <n v="269875.45"/>
    <n v="0"/>
    <n v="0"/>
    <n v="0"/>
    <n v="0"/>
    <n v="0"/>
  </r>
  <r>
    <s v="33-030-011"/>
    <x v="5"/>
    <x v="288"/>
    <x v="111"/>
    <n v="-1681014.58"/>
    <x v="5"/>
    <x v="36"/>
    <x v="2465"/>
    <s v="PAYROLL CLEARING  EL"/>
    <s v="A"/>
    <s v="Y"/>
    <x v="5"/>
    <x v="288"/>
    <x v="111"/>
    <n v="320910"/>
    <n v="0"/>
    <s v=" "/>
    <s v=" "/>
    <n v="33001011"/>
    <n v="-1766557.47"/>
    <n v="21810150.52"/>
    <n v="0"/>
    <n v="0"/>
    <n v="21895693.41"/>
    <n v="10439.61"/>
    <n v="206876886.68000001"/>
    <n v="10783392.720000001"/>
    <n v="20136308.309999999"/>
    <n v="214538348.08000001"/>
    <n v="-1561646.21"/>
    <n v="17476008.039999999"/>
    <n v="0"/>
    <n v="0"/>
    <n v="17271096.780000001"/>
    <n v="10439.61"/>
    <n v="185066736.16"/>
    <n v="10783392.720000001"/>
    <n v="20136308.309999999"/>
    <n v="192642654.66999999"/>
    <n v="0"/>
    <n v="0"/>
    <n v="0"/>
    <n v="0"/>
    <n v="0"/>
  </r>
  <r>
    <s v="33-030-014"/>
    <x v="5"/>
    <x v="288"/>
    <x v="91"/>
    <n v="35404.44"/>
    <x v="5"/>
    <x v="37"/>
    <x v="2466"/>
    <s v="PAYROLL CLEARING  EL"/>
    <s v="A"/>
    <s v="Y"/>
    <x v="5"/>
    <x v="288"/>
    <x v="91"/>
    <n v="320910"/>
    <n v="0"/>
    <s v=" "/>
    <s v=" "/>
    <n v="33001014"/>
    <n v="39761.699999999997"/>
    <n v="149125.16"/>
    <n v="0"/>
    <n v="0"/>
    <n v="144767.9"/>
    <n v="48552.99"/>
    <n v="2642425.65"/>
    <n v="0"/>
    <n v="2569.39"/>
    <n v="2631846.4900000002"/>
    <n v="49786.86"/>
    <n v="185136.91"/>
    <n v="0"/>
    <n v="531.72"/>
    <n v="175643.47"/>
    <n v="48552.99"/>
    <n v="2493300.4900000002"/>
    <n v="0"/>
    <n v="2569.39"/>
    <n v="2487078.59"/>
    <n v="0"/>
    <n v="0"/>
    <n v="0"/>
    <n v="0"/>
    <n v="0"/>
  </r>
  <r>
    <s v="33-030-017"/>
    <x v="5"/>
    <x v="288"/>
    <x v="113"/>
    <n v="23564.04"/>
    <x v="5"/>
    <x v="38"/>
    <x v="2467"/>
    <s v="PAYROLL CLEARING  EL"/>
    <s v="A"/>
    <s v="Y"/>
    <x v="5"/>
    <x v="288"/>
    <x v="113"/>
    <n v="320910"/>
    <n v="0"/>
    <s v=" "/>
    <s v=" "/>
    <n v="33001017"/>
    <n v="13187.3"/>
    <n v="21612.36"/>
    <n v="0"/>
    <n v="0"/>
    <n v="31989.1"/>
    <n v="22373.87"/>
    <n v="448824.95"/>
    <n v="0"/>
    <n v="400.21"/>
    <n v="450415.33"/>
    <n v="20073.849999999999"/>
    <n v="40793.82"/>
    <n v="0"/>
    <n v="0"/>
    <n v="33907.269999999997"/>
    <n v="22373.87"/>
    <n v="427212.59"/>
    <n v="0"/>
    <n v="400.21"/>
    <n v="418426.23"/>
    <n v="0"/>
    <n v="0"/>
    <n v="0"/>
    <n v="0"/>
    <n v="0"/>
  </r>
  <r>
    <s v="33-030-021"/>
    <x v="5"/>
    <x v="288"/>
    <x v="96"/>
    <n v="12418.12"/>
    <x v="5"/>
    <x v="39"/>
    <x v="2468"/>
    <s v="PAYROLL CLEARING  EL"/>
    <s v="A"/>
    <s v="Y"/>
    <x v="5"/>
    <x v="288"/>
    <x v="96"/>
    <n v="320910"/>
    <n v="0"/>
    <s v=" "/>
    <s v=" "/>
    <n v="33001021"/>
    <n v="8902.5300000000007"/>
    <n v="61436.72"/>
    <n v="0"/>
    <n v="0"/>
    <n v="64952.31"/>
    <n v="126603.06"/>
    <n v="993869.56"/>
    <n v="0"/>
    <n v="40035.03"/>
    <n v="919719.65"/>
    <n v="9551.11"/>
    <n v="73311.98"/>
    <n v="0"/>
    <n v="2673.07"/>
    <n v="75336.47"/>
    <n v="126603.06"/>
    <n v="932432.84"/>
    <n v="0"/>
    <n v="40035.03"/>
    <n v="854767.34"/>
    <n v="0"/>
    <n v="0"/>
    <n v="0"/>
    <n v="0"/>
    <n v="0"/>
  </r>
  <r>
    <s v="33-030-024"/>
    <x v="5"/>
    <x v="288"/>
    <x v="99"/>
    <n v="1603.06"/>
    <x v="5"/>
    <x v="40"/>
    <x v="2469"/>
    <s v="PAYROLL CLEARING  EL"/>
    <s v="A"/>
    <s v="Y"/>
    <x v="5"/>
    <x v="288"/>
    <x v="99"/>
    <n v="320910"/>
    <n v="0"/>
    <s v=" "/>
    <s v=" "/>
    <n v="33001024"/>
    <n v="343.93"/>
    <n v="13916.84"/>
    <n v="0"/>
    <n v="0"/>
    <n v="15175.97"/>
    <n v="43801.73"/>
    <n v="225370.53"/>
    <n v="0"/>
    <n v="33100.22"/>
    <n v="216272.08"/>
    <n v="4923.2"/>
    <n v="15858.26"/>
    <n v="0"/>
    <n v="0"/>
    <n v="11278.99"/>
    <n v="43801.73"/>
    <n v="211453.69"/>
    <n v="0"/>
    <n v="33100.22"/>
    <n v="201096.11"/>
    <n v="0"/>
    <n v="0"/>
    <n v="0"/>
    <n v="0"/>
    <n v="0"/>
  </r>
  <r>
    <s v="33-030-025"/>
    <x v="5"/>
    <x v="288"/>
    <x v="100"/>
    <n v="15598.13"/>
    <x v="5"/>
    <x v="41"/>
    <x v="2470"/>
    <s v="PAYROLL CLEARING  EL"/>
    <s v="A"/>
    <s v="Y"/>
    <x v="5"/>
    <x v="288"/>
    <x v="100"/>
    <n v="320910"/>
    <n v="0"/>
    <s v=" "/>
    <s v=" "/>
    <n v="33001025"/>
    <n v="6412.64"/>
    <n v="38499.629999999997"/>
    <n v="0"/>
    <n v="0"/>
    <n v="47685.120000000003"/>
    <n v="29758.98"/>
    <n v="459349.63"/>
    <n v="0"/>
    <n v="18031.75"/>
    <n v="463220.53"/>
    <n v="9166.19"/>
    <n v="51951.69"/>
    <n v="0"/>
    <n v="0"/>
    <n v="49198.14"/>
    <n v="29758.98"/>
    <n v="420850"/>
    <n v="0"/>
    <n v="18031.75"/>
    <n v="415535.41"/>
    <n v="0"/>
    <n v="0"/>
    <n v="0"/>
    <n v="0"/>
    <n v="0"/>
  </r>
  <r>
    <s v="33-030-028"/>
    <x v="5"/>
    <x v="288"/>
    <x v="103"/>
    <n v="43970.95"/>
    <x v="5"/>
    <x v="42"/>
    <x v="2471"/>
    <s v="PAYROLL CLEARING  EL"/>
    <s v="A"/>
    <s v="Y"/>
    <x v="5"/>
    <x v="288"/>
    <x v="103"/>
    <n v="320910"/>
    <n v="0"/>
    <s v=" "/>
    <s v=" "/>
    <n v="33001028"/>
    <n v="28915.5"/>
    <n v="152748.16"/>
    <n v="0"/>
    <n v="744.96"/>
    <n v="168548.57"/>
    <n v="43229.41"/>
    <n v="1894225.05"/>
    <n v="0"/>
    <n v="6439.49"/>
    <n v="1901406.08"/>
    <n v="36884.160000000003"/>
    <n v="206784.66"/>
    <n v="0"/>
    <n v="408.76"/>
    <n v="199224.76"/>
    <n v="43229.41"/>
    <n v="1741476.89"/>
    <n v="0"/>
    <n v="5694.53"/>
    <n v="1732857.51"/>
    <n v="0"/>
    <n v="0"/>
    <n v="0"/>
    <n v="0"/>
    <n v="0"/>
  </r>
  <r>
    <s v="33-030-031"/>
    <x v="5"/>
    <x v="288"/>
    <x v="1340"/>
    <n v="7448.64"/>
    <x v="5"/>
    <x v="43"/>
    <x v="2472"/>
    <s v="PAYROLL CLEARING  EL"/>
    <s v="A"/>
    <s v="Y"/>
    <x v="5"/>
    <x v="288"/>
    <x v="1340"/>
    <n v="320910"/>
    <n v="0"/>
    <s v=" "/>
    <s v=" "/>
    <n v="33001031"/>
    <n v="7234.42"/>
    <n v="29043.17"/>
    <n v="0"/>
    <n v="0"/>
    <n v="29257.39"/>
    <n v="945095.55"/>
    <n v="707143.15"/>
    <n v="0"/>
    <n v="743848.95"/>
    <n v="513345.19"/>
    <n v="8618.2999999999993"/>
    <n v="47544.5"/>
    <n v="0"/>
    <n v="0"/>
    <n v="46160.62"/>
    <n v="945095.55"/>
    <n v="678099.98"/>
    <n v="0"/>
    <n v="743848.95"/>
    <n v="484087.8"/>
    <n v="0"/>
    <n v="0"/>
    <n v="0"/>
    <n v="0"/>
    <n v="0"/>
  </r>
  <r>
    <s v="33-030-033"/>
    <x v="5"/>
    <x v="288"/>
    <x v="1342"/>
    <n v="11635.58"/>
    <x v="5"/>
    <x v="44"/>
    <x v="2473"/>
    <s v="PAYROLL CLEARING  EL"/>
    <s v="A"/>
    <s v="Y"/>
    <x v="5"/>
    <x v="288"/>
    <x v="1342"/>
    <n v="320910"/>
    <n v="0"/>
    <s v=" "/>
    <s v=" "/>
    <n v="33001033"/>
    <n v="5440.23"/>
    <n v="63263.79"/>
    <n v="0"/>
    <n v="0"/>
    <n v="69459.14"/>
    <n v="63921.69"/>
    <n v="739001.47"/>
    <n v="0"/>
    <n v="45349.3"/>
    <n v="732064.66"/>
    <n v="9577.5400000000009"/>
    <n v="76756.289999999994"/>
    <n v="0"/>
    <n v="0"/>
    <n v="72618.98"/>
    <n v="63921.69"/>
    <n v="675737.68"/>
    <n v="0"/>
    <n v="45349.3"/>
    <n v="662605.52"/>
    <n v="0"/>
    <n v="0"/>
    <n v="0"/>
    <n v="0"/>
    <n v="0"/>
  </r>
  <r>
    <s v="33-030-038"/>
    <x v="5"/>
    <x v="288"/>
    <x v="1347"/>
    <n v="81190.81"/>
    <x v="5"/>
    <x v="45"/>
    <x v="2474"/>
    <s v="PAYROLL CLEARING  EL"/>
    <s v="A"/>
    <s v="Y"/>
    <x v="5"/>
    <x v="288"/>
    <x v="1347"/>
    <n v="320910"/>
    <n v="0"/>
    <s v=" "/>
    <s v=" "/>
    <n v="33001038"/>
    <n v="57911.74"/>
    <n v="2662089.9700000002"/>
    <n v="0"/>
    <n v="0"/>
    <n v="2685369.04"/>
    <n v="36500.620000000003"/>
    <n v="27819723.469999999"/>
    <n v="0"/>
    <n v="228024.66"/>
    <n v="28092438.32"/>
    <n v="63960.4"/>
    <n v="2782933.27"/>
    <n v="0"/>
    <n v="38903.589999999997"/>
    <n v="2815788.2"/>
    <n v="36500.620000000003"/>
    <n v="25157633.5"/>
    <n v="0"/>
    <n v="228024.66"/>
    <n v="25407069.280000001"/>
    <n v="0"/>
    <n v="0"/>
    <n v="0"/>
    <n v="0"/>
    <n v="0"/>
  </r>
  <r>
    <s v="33-030-040"/>
    <x v="5"/>
    <x v="288"/>
    <x v="1349"/>
    <n v="207148.66"/>
    <x v="5"/>
    <x v="46"/>
    <x v="2475"/>
    <s v="PAYROLL CLEARING  EL"/>
    <s v="A"/>
    <s v="Y"/>
    <x v="5"/>
    <x v="288"/>
    <x v="1349"/>
    <n v="320910"/>
    <n v="0"/>
    <s v=" "/>
    <s v=" "/>
    <n v="33001040"/>
    <n v="70749.240000000005"/>
    <n v="161081.74"/>
    <n v="0"/>
    <n v="494.16"/>
    <n v="297975.32"/>
    <n v="173320.35"/>
    <n v="3574523.37"/>
    <n v="0"/>
    <n v="10414.32"/>
    <n v="3618766"/>
    <n v="167773.32"/>
    <n v="436338.73"/>
    <n v="0"/>
    <n v="1653.77"/>
    <n v="340968.42"/>
    <n v="173320.35"/>
    <n v="3413441.63"/>
    <n v="0"/>
    <n v="9920.16"/>
    <n v="3320790.68"/>
    <n v="0"/>
    <n v="0"/>
    <n v="0"/>
    <n v="0"/>
    <n v="0"/>
  </r>
  <r>
    <s v="33-030-041"/>
    <x v="5"/>
    <x v="288"/>
    <x v="1350"/>
    <n v="207118.75"/>
    <x v="5"/>
    <x v="47"/>
    <x v="2476"/>
    <s v="PAYROLL CLEARING  EL"/>
    <s v="A"/>
    <s v="Y"/>
    <x v="5"/>
    <x v="288"/>
    <x v="1350"/>
    <n v="320910"/>
    <n v="0"/>
    <s v=" "/>
    <s v=" "/>
    <n v="33001041"/>
    <n v="-3413497.89"/>
    <n v="8112259.7699999996"/>
    <n v="0"/>
    <n v="0"/>
    <n v="11732876.41"/>
    <n v="71553.039999999994"/>
    <n v="154334403.74000001"/>
    <n v="21041.93"/>
    <n v="35414.800000000003"/>
    <n v="154484342.31999999"/>
    <n v="80171.55"/>
    <n v="23748446.289999999"/>
    <n v="5953.44"/>
    <n v="2727.44"/>
    <n v="20251550.850000001"/>
    <n v="71553.039999999994"/>
    <n v="146222143.97"/>
    <n v="21041.93"/>
    <n v="35414.800000000003"/>
    <n v="142751465.91"/>
    <n v="0"/>
    <n v="0"/>
    <n v="0"/>
    <n v="0"/>
    <n v="0"/>
  </r>
  <r>
    <s v="33-030-044"/>
    <x v="5"/>
    <x v="288"/>
    <x v="1353"/>
    <n v="27534.54"/>
    <x v="5"/>
    <x v="48"/>
    <x v="2477"/>
    <s v="PAYROLL CLEARING  EL"/>
    <s v="A"/>
    <s v="Y"/>
    <x v="5"/>
    <x v="288"/>
    <x v="1353"/>
    <n v="320910"/>
    <n v="0"/>
    <s v=" "/>
    <s v=" "/>
    <n v="33001044"/>
    <n v="23581.73"/>
    <n v="87883.64"/>
    <n v="0"/>
    <n v="0"/>
    <n v="91836.45"/>
    <n v="379857.64"/>
    <n v="2011699.38"/>
    <n v="0"/>
    <n v="294406.37"/>
    <n v="1953782.65"/>
    <n v="72479.710000000006"/>
    <n v="152330.82999999999"/>
    <n v="0"/>
    <n v="0"/>
    <n v="103432.85"/>
    <n v="379857.64"/>
    <n v="1923815.74"/>
    <n v="0"/>
    <n v="294406.37"/>
    <n v="1861946.2"/>
    <n v="0"/>
    <n v="0"/>
    <n v="0"/>
    <n v="0"/>
    <n v="0"/>
  </r>
  <r>
    <s v="33-030-045"/>
    <x v="5"/>
    <x v="288"/>
    <x v="1354"/>
    <n v="95204.53"/>
    <x v="5"/>
    <x v="49"/>
    <x v="2478"/>
    <s v="PAYROLL CLEARING  EL"/>
    <s v="A"/>
    <s v="Y"/>
    <x v="5"/>
    <x v="288"/>
    <x v="1354"/>
    <n v="320910"/>
    <n v="0"/>
    <s v=" "/>
    <s v=" "/>
    <n v="33001045"/>
    <n v="51088.97"/>
    <n v="86041.18"/>
    <n v="0"/>
    <n v="0"/>
    <n v="130156.74"/>
    <n v="305063.99"/>
    <n v="2080321.66"/>
    <n v="0"/>
    <n v="249019.57"/>
    <n v="2119481.77"/>
    <n v="119400.26"/>
    <n v="364894.42"/>
    <n v="0"/>
    <n v="408.67"/>
    <n v="296991.8"/>
    <n v="305063.99"/>
    <n v="1994280.48"/>
    <n v="0"/>
    <n v="249019.57"/>
    <n v="1989325.03"/>
    <n v="0"/>
    <n v="0"/>
    <n v="0"/>
    <n v="0"/>
    <n v="0"/>
  </r>
  <r>
    <s v="33-030-047"/>
    <x v="5"/>
    <x v="288"/>
    <x v="1356"/>
    <n v="2424.66"/>
    <x v="5"/>
    <x v="50"/>
    <x v="2479"/>
    <s v="PAYROLL CLEARING  EL"/>
    <s v="A"/>
    <s v="Y"/>
    <x v="5"/>
    <x v="288"/>
    <x v="1356"/>
    <n v="320910"/>
    <n v="0"/>
    <s v=" "/>
    <s v=" "/>
    <n v="33001047"/>
    <n v="501.89"/>
    <n v="3209.37"/>
    <n v="0"/>
    <n v="0"/>
    <n v="5132.1400000000003"/>
    <n v="8652.2000000000007"/>
    <n v="61222.33"/>
    <n v="0"/>
    <n v="2436.4499999999998"/>
    <n v="57431.24"/>
    <n v="1702.5"/>
    <n v="6061.1"/>
    <n v="0"/>
    <n v="0"/>
    <n v="4860.49"/>
    <n v="8652.2000000000007"/>
    <n v="58012.959999999999"/>
    <n v="0"/>
    <n v="2436.4499999999998"/>
    <n v="52299.1"/>
    <n v="0"/>
    <n v="0"/>
    <n v="0"/>
    <n v="0"/>
    <n v="0"/>
  </r>
  <r>
    <s v="33-030-048"/>
    <x v="5"/>
    <x v="288"/>
    <x v="1357"/>
    <n v="27237.06"/>
    <x v="5"/>
    <x v="51"/>
    <x v="2480"/>
    <s v="PAYROLL CLEARING  EL"/>
    <s v="A"/>
    <s v="Y"/>
    <x v="5"/>
    <x v="288"/>
    <x v="1357"/>
    <n v="320910"/>
    <n v="0"/>
    <s v=" "/>
    <s v=" "/>
    <n v="33001048"/>
    <n v="11374.9"/>
    <n v="33737.1"/>
    <n v="0"/>
    <n v="0"/>
    <n v="49599.26"/>
    <n v="13042.79"/>
    <n v="497031.85"/>
    <n v="0"/>
    <n v="3269.99"/>
    <n v="514496.11"/>
    <n v="34244.699999999997"/>
    <n v="71445.070000000007"/>
    <n v="0"/>
    <n v="0"/>
    <n v="48575.27"/>
    <n v="13042.79"/>
    <n v="463294.75"/>
    <n v="0"/>
    <n v="3269.99"/>
    <n v="464896.85"/>
    <n v="0"/>
    <n v="0"/>
    <n v="0"/>
    <n v="0"/>
    <n v="0"/>
  </r>
  <r>
    <s v="33-030-049"/>
    <x v="5"/>
    <x v="288"/>
    <x v="1358"/>
    <n v="0"/>
    <x v="5"/>
    <x v="52"/>
    <x v="2481"/>
    <s v="PAYROLL CLEARING  EL"/>
    <s v="A"/>
    <s v="Y"/>
    <x v="5"/>
    <x v="288"/>
    <x v="1358"/>
    <n v="320910"/>
    <n v="0"/>
    <s v=" "/>
    <s v=" "/>
    <n v="33001049"/>
    <n v="839.28"/>
    <n v="6874.93"/>
    <n v="0"/>
    <n v="0"/>
    <n v="6035.65"/>
    <n v="11836.75"/>
    <n v="73437.710000000006"/>
    <n v="0"/>
    <n v="4016.77"/>
    <n v="65617.73"/>
    <n v="523.29999999999995"/>
    <n v="6909.16"/>
    <n v="0"/>
    <n v="0"/>
    <n v="7225.14"/>
    <n v="11836.75"/>
    <n v="66562.78"/>
    <n v="0"/>
    <n v="4016.77"/>
    <n v="59582.080000000002"/>
    <n v="0"/>
    <n v="0"/>
    <n v="0"/>
    <n v="0"/>
    <n v="0"/>
  </r>
  <r>
    <s v="33-030-059"/>
    <x v="5"/>
    <x v="288"/>
    <x v="1361"/>
    <n v="96755.53"/>
    <x v="5"/>
    <x v="53"/>
    <x v="2482"/>
    <s v="PAYROLL CLEARING  EL"/>
    <s v="A"/>
    <s v="Y"/>
    <x v="5"/>
    <x v="288"/>
    <x v="1361"/>
    <n v="320910"/>
    <n v="0"/>
    <s v=" "/>
    <s v=" "/>
    <n v="33001059"/>
    <n v="50841.77"/>
    <n v="34210.519999999997"/>
    <n v="0"/>
    <n v="0"/>
    <n v="80124.28"/>
    <n v="48283.13"/>
    <n v="1018457.28"/>
    <n v="0"/>
    <n v="12861.66"/>
    <n v="1079791.3400000001"/>
    <n v="84258.25"/>
    <n v="123991.17"/>
    <n v="0"/>
    <n v="0"/>
    <n v="90574.69"/>
    <n v="48283.13"/>
    <n v="984246.76"/>
    <n v="0"/>
    <n v="12861.66"/>
    <n v="999667.06"/>
    <n v="0"/>
    <n v="0"/>
    <n v="0"/>
    <n v="0"/>
    <n v="0"/>
  </r>
  <r>
    <s v="33-030-060"/>
    <x v="5"/>
    <x v="288"/>
    <x v="1362"/>
    <n v="55260.73"/>
    <x v="5"/>
    <x v="54"/>
    <x v="2483"/>
    <s v="PAYROLL CLEARING  EL"/>
    <s v="A"/>
    <s v="Y"/>
    <x v="5"/>
    <x v="288"/>
    <x v="1362"/>
    <n v="320910"/>
    <n v="0"/>
    <s v=" "/>
    <s v=" "/>
    <n v="33001060"/>
    <n v="37749.69"/>
    <n v="121769.59"/>
    <n v="0"/>
    <n v="0"/>
    <n v="139280.63"/>
    <n v="194183"/>
    <n v="1823421.95"/>
    <n v="0"/>
    <n v="164894.15"/>
    <n v="1849393.83"/>
    <n v="48706.15"/>
    <n v="172170.44"/>
    <n v="0"/>
    <n v="1.99"/>
    <n v="161215.97"/>
    <n v="194183"/>
    <n v="1701652.36"/>
    <n v="0"/>
    <n v="164894.15"/>
    <n v="1710113.2"/>
    <n v="0"/>
    <n v="0"/>
    <n v="0"/>
    <n v="0"/>
    <n v="0"/>
  </r>
  <r>
    <s v="33-030-062"/>
    <x v="5"/>
    <x v="288"/>
    <x v="1364"/>
    <n v="16607.04"/>
    <x v="5"/>
    <x v="55"/>
    <x v="2484"/>
    <s v="PAYROLL CLEARING  EL"/>
    <s v="A"/>
    <s v="Y"/>
    <x v="5"/>
    <x v="288"/>
    <x v="1364"/>
    <n v="320910"/>
    <n v="0"/>
    <s v=" "/>
    <s v=" "/>
    <n v="33001062"/>
    <n v="4234.74"/>
    <n v="13014.99"/>
    <n v="0"/>
    <n v="0"/>
    <n v="25387.29"/>
    <n v="3447.07"/>
    <n v="304868.82"/>
    <n v="0"/>
    <n v="1791.16"/>
    <n v="319819.95"/>
    <n v="13951.87"/>
    <n v="39833.300000000003"/>
    <n v="0"/>
    <n v="0"/>
    <n v="30116.17"/>
    <n v="3447.07"/>
    <n v="291853.83"/>
    <n v="0"/>
    <n v="1791.16"/>
    <n v="294432.65999999997"/>
    <n v="0"/>
    <n v="0"/>
    <n v="0"/>
    <n v="0"/>
    <n v="0"/>
  </r>
  <r>
    <s v="33-030-063"/>
    <x v="5"/>
    <x v="288"/>
    <x v="1365"/>
    <n v="0"/>
    <x v="5"/>
    <x v="56"/>
    <x v="2485"/>
    <s v="PAYROLL CLEARING  EL"/>
    <s v="A"/>
    <s v="Y"/>
    <x v="5"/>
    <x v="288"/>
    <x v="1365"/>
    <n v="320910"/>
    <n v="0"/>
    <s v=" "/>
    <s v=" "/>
    <n v="33001063"/>
    <n v="0"/>
    <n v="0"/>
    <n v="0"/>
    <n v="0"/>
    <n v="0"/>
    <n v="0"/>
    <n v="1008.55"/>
    <n v="0"/>
    <n v="0"/>
    <n v="1008.55"/>
    <n v="0"/>
    <n v="224.12"/>
    <n v="0"/>
    <n v="0"/>
    <n v="224.12"/>
    <n v="0"/>
    <n v="1008.55"/>
    <n v="0"/>
    <n v="0"/>
    <n v="1008.55"/>
    <n v="0"/>
    <n v="0"/>
    <n v="0"/>
    <n v="0"/>
    <n v="0"/>
  </r>
  <r>
    <s v="33-030-065"/>
    <x v="5"/>
    <x v="288"/>
    <x v="1367"/>
    <n v="35684.800000000003"/>
    <x v="5"/>
    <x v="57"/>
    <x v="2486"/>
    <s v="PAYROLL CLEARING  EL"/>
    <s v="A"/>
    <s v="Y"/>
    <x v="5"/>
    <x v="288"/>
    <x v="1367"/>
    <n v="320910"/>
    <n v="0"/>
    <s v=" "/>
    <s v=" "/>
    <n v="33001065"/>
    <n v="9321.7999999999993"/>
    <n v="44506.55"/>
    <n v="0"/>
    <n v="0"/>
    <n v="70869.55"/>
    <n v="919634.61"/>
    <n v="1948061.16"/>
    <n v="0"/>
    <n v="725499.06"/>
    <n v="1789610.41"/>
    <n v="41223.54"/>
    <n v="103666.87"/>
    <n v="0"/>
    <n v="0"/>
    <n v="71765.13"/>
    <n v="919634.61"/>
    <n v="1903554.61"/>
    <n v="0"/>
    <n v="725499.06"/>
    <n v="1718740.86"/>
    <n v="0"/>
    <n v="0"/>
    <n v="0"/>
    <n v="0"/>
    <n v="0"/>
  </r>
  <r>
    <s v="33-030-066"/>
    <x v="5"/>
    <x v="288"/>
    <x v="1368"/>
    <n v="83945.86"/>
    <x v="5"/>
    <x v="58"/>
    <x v="2487"/>
    <s v="PAYROLL CLEARING  EL"/>
    <s v="A"/>
    <s v="Y"/>
    <x v="5"/>
    <x v="288"/>
    <x v="1368"/>
    <n v="320910"/>
    <n v="0"/>
    <s v=" "/>
    <s v=" "/>
    <n v="33001066"/>
    <n v="46743.68"/>
    <n v="363883.83"/>
    <n v="0"/>
    <n v="0"/>
    <n v="401086.01"/>
    <n v="150482.07"/>
    <n v="3780410.39"/>
    <n v="0"/>
    <n v="105129.31"/>
    <n v="3819003.49"/>
    <n v="55752.91"/>
    <n v="372730.77"/>
    <n v="0"/>
    <n v="1835.02"/>
    <n v="365556.56"/>
    <n v="150482.07"/>
    <n v="3416526.56"/>
    <n v="0"/>
    <n v="105129.31"/>
    <n v="3417917.48"/>
    <n v="0"/>
    <n v="0"/>
    <n v="0"/>
    <n v="0"/>
    <n v="0"/>
  </r>
  <r>
    <s v="33-030-068"/>
    <x v="5"/>
    <x v="288"/>
    <x v="122"/>
    <n v="94321.91"/>
    <x v="5"/>
    <x v="59"/>
    <x v="2488"/>
    <s v="PAYROLL CLEARING  EL"/>
    <s v="A"/>
    <s v="Y"/>
    <x v="5"/>
    <x v="288"/>
    <x v="122"/>
    <n v="320910"/>
    <n v="0"/>
    <s v=" "/>
    <s v=" "/>
    <n v="33001068"/>
    <n v="75983.13"/>
    <n v="243632.64000000001"/>
    <n v="0"/>
    <n v="0"/>
    <n v="261971.42"/>
    <n v="105385.72"/>
    <n v="4831856.8099999996"/>
    <n v="0"/>
    <n v="23080.17"/>
    <n v="4843873.17"/>
    <n v="112716.21"/>
    <n v="324166.24"/>
    <n v="0"/>
    <n v="181.95"/>
    <n v="287615.11"/>
    <n v="105385.72"/>
    <n v="4588224.17"/>
    <n v="0"/>
    <n v="23080.17"/>
    <n v="4581901.75"/>
    <n v="0"/>
    <n v="0"/>
    <n v="0"/>
    <n v="0"/>
    <n v="0"/>
  </r>
  <r>
    <s v="33-030-069"/>
    <x v="5"/>
    <x v="288"/>
    <x v="123"/>
    <n v="-5722317.8499999996"/>
    <x v="5"/>
    <x v="60"/>
    <x v="2489"/>
    <s v="PAYROLL CLEARING  EL"/>
    <s v="A"/>
    <s v="Y"/>
    <x v="5"/>
    <x v="288"/>
    <x v="123"/>
    <n v="320910"/>
    <n v="0"/>
    <s v=" "/>
    <s v=" "/>
    <n v="33001069"/>
    <n v="408897.98"/>
    <n v="13478932.560000001"/>
    <n v="0"/>
    <n v="1478.66"/>
    <n v="7349195.3899999997"/>
    <n v="460386.46"/>
    <n v="140698668.88"/>
    <n v="73728.91"/>
    <n v="2218011.2999999998"/>
    <n v="136660246.96000001"/>
    <n v="1831052.76"/>
    <n v="16496312.75"/>
    <n v="0"/>
    <n v="169.02"/>
    <n v="15074326.99"/>
    <n v="460386.46"/>
    <n v="127219736.31999999"/>
    <n v="73728.91"/>
    <n v="2216532.64"/>
    <n v="129311051.56999999"/>
    <n v="0"/>
    <n v="0"/>
    <n v="0"/>
    <n v="0"/>
    <n v="0"/>
  </r>
  <r>
    <s v="33-030-071"/>
    <x v="5"/>
    <x v="288"/>
    <x v="124"/>
    <n v="0"/>
    <x v="5"/>
    <x v="61"/>
    <x v="2490"/>
    <s v="PAYROLL CLEARING  EL"/>
    <s v="A"/>
    <s v="Y"/>
    <x v="5"/>
    <x v="288"/>
    <x v="124"/>
    <n v="320910"/>
    <n v="0"/>
    <s v=" "/>
    <s v=" "/>
    <n v="33001071"/>
    <n v="0"/>
    <n v="0"/>
    <n v="0"/>
    <n v="0"/>
    <n v="0"/>
    <n v="0"/>
    <n v="0"/>
    <n v="0"/>
    <n v="0"/>
    <n v="0"/>
    <n v="0"/>
    <n v="0"/>
    <n v="0"/>
    <n v="0"/>
    <n v="0"/>
    <n v="0"/>
    <n v="0"/>
    <n v="0"/>
    <n v="0"/>
    <n v="0"/>
    <n v="0"/>
    <n v="0"/>
    <n v="0"/>
    <n v="0"/>
    <n v="0"/>
  </r>
  <r>
    <s v="33-030-075"/>
    <x v="5"/>
    <x v="288"/>
    <x v="128"/>
    <n v="3195.88"/>
    <x v="5"/>
    <x v="62"/>
    <x v="2491"/>
    <s v="PAYROLL CLEARING  EL"/>
    <s v="A"/>
    <s v="Y"/>
    <x v="5"/>
    <x v="288"/>
    <x v="128"/>
    <n v="320910"/>
    <n v="0"/>
    <s v=" "/>
    <s v=" "/>
    <n v="33001075"/>
    <n v="-188.17"/>
    <n v="2954.96"/>
    <n v="0"/>
    <n v="0"/>
    <n v="6339.01"/>
    <n v="7253.2"/>
    <n v="61092.9"/>
    <n v="0"/>
    <n v="0"/>
    <n v="57035.58"/>
    <n v="1865.37"/>
    <n v="6321.8"/>
    <n v="0"/>
    <n v="0"/>
    <n v="4268.26"/>
    <n v="7253.2"/>
    <n v="58137.94"/>
    <n v="0"/>
    <n v="0"/>
    <n v="50696.57"/>
    <n v="0"/>
    <n v="0"/>
    <n v="0"/>
    <n v="0"/>
    <n v="0"/>
  </r>
  <r>
    <s v="33-030-079"/>
    <x v="5"/>
    <x v="288"/>
    <x v="131"/>
    <n v="62096.49"/>
    <x v="5"/>
    <x v="63"/>
    <x v="2492"/>
    <s v="PAYROLL CLEARING  EL"/>
    <s v="A"/>
    <s v="Y"/>
    <x v="5"/>
    <x v="288"/>
    <x v="131"/>
    <n v="320910"/>
    <n v="0"/>
    <s v=" "/>
    <s v=" "/>
    <n v="33001079"/>
    <n v="19661.169999999998"/>
    <n v="65703.820000000007"/>
    <n v="0"/>
    <n v="0"/>
    <n v="108139.14"/>
    <n v="370142.93"/>
    <n v="1430299.97"/>
    <n v="0"/>
    <n v="57969.61"/>
    <n v="1180223.1399999999"/>
    <n v="65425.25"/>
    <n v="140122.20000000001"/>
    <n v="0"/>
    <n v="0"/>
    <n v="94358.12"/>
    <n v="370142.93"/>
    <n v="1364596.15"/>
    <n v="0"/>
    <n v="57969.61"/>
    <n v="1072084"/>
    <n v="0"/>
    <n v="0"/>
    <n v="0"/>
    <n v="0"/>
    <n v="0"/>
  </r>
  <r>
    <s v="33-030-080"/>
    <x v="5"/>
    <x v="288"/>
    <x v="1371"/>
    <n v="0"/>
    <x v="5"/>
    <x v="64"/>
    <x v="2493"/>
    <s v="PAYROLL CLEARING  EL"/>
    <s v="A"/>
    <s v="Y"/>
    <x v="5"/>
    <x v="288"/>
    <x v="1371"/>
    <n v="320910"/>
    <n v="0"/>
    <s v=" "/>
    <s v=" "/>
    <n v="33001080"/>
    <n v="0"/>
    <n v="0"/>
    <n v="0"/>
    <n v="0"/>
    <n v="0"/>
    <n v="0"/>
    <n v="0"/>
    <n v="0"/>
    <n v="0"/>
    <n v="0"/>
    <n v="0"/>
    <n v="0"/>
    <n v="0"/>
    <n v="0"/>
    <n v="0"/>
    <n v="0"/>
    <n v="0"/>
    <n v="0"/>
    <n v="0"/>
    <n v="0"/>
    <n v="0"/>
    <n v="0"/>
    <n v="0"/>
    <n v="0"/>
    <n v="0"/>
  </r>
  <r>
    <s v="33-030-081"/>
    <x v="5"/>
    <x v="288"/>
    <x v="1372"/>
    <n v="-94570.45"/>
    <x v="5"/>
    <x v="65"/>
    <x v="2494"/>
    <s v="PAYROLL CLEARING  EL"/>
    <s v="A"/>
    <s v="Y"/>
    <x v="5"/>
    <x v="288"/>
    <x v="1372"/>
    <n v="320910"/>
    <n v="0"/>
    <s v=" "/>
    <s v=" "/>
    <n v="33001081"/>
    <n v="-104662.27"/>
    <n v="13383.89"/>
    <n v="0"/>
    <n v="0"/>
    <n v="23475.71"/>
    <n v="5470.29"/>
    <n v="419212.2"/>
    <n v="0"/>
    <n v="123406.68"/>
    <n v="442578.14"/>
    <n v="-90659.58"/>
    <n v="43759.46"/>
    <n v="0"/>
    <n v="0"/>
    <n v="29756.77"/>
    <n v="5470.29"/>
    <n v="405828.31"/>
    <n v="0"/>
    <n v="123406.68"/>
    <n v="419102.43"/>
    <n v="0"/>
    <n v="0"/>
    <n v="0"/>
    <n v="0"/>
    <n v="0"/>
  </r>
  <r>
    <s v="33-030-083"/>
    <x v="5"/>
    <x v="288"/>
    <x v="132"/>
    <n v="453690.59"/>
    <x v="5"/>
    <x v="66"/>
    <x v="2495"/>
    <s v="PAYROLL CLEARING  EL"/>
    <s v="A"/>
    <s v="Y"/>
    <x v="5"/>
    <x v="288"/>
    <x v="132"/>
    <n v="320910"/>
    <n v="0"/>
    <s v=" "/>
    <s v=" "/>
    <n v="33001083"/>
    <n v="156919.01999999999"/>
    <n v="750397.8"/>
    <n v="0"/>
    <n v="0"/>
    <n v="1047169.37"/>
    <n v="427855.54"/>
    <n v="10302315.460000001"/>
    <n v="0"/>
    <n v="21471.39"/>
    <n v="10349621.9"/>
    <n v="156293.35"/>
    <n v="739258.11"/>
    <n v="0"/>
    <n v="2409.6799999999998"/>
    <n v="742293.46"/>
    <n v="427855.54"/>
    <n v="9551917.6600000001"/>
    <n v="0"/>
    <n v="21471.39"/>
    <n v="9302452.5299999993"/>
    <n v="0"/>
    <n v="0"/>
    <n v="0"/>
    <n v="0"/>
    <n v="0"/>
  </r>
  <r>
    <s v="33-030-086"/>
    <x v="5"/>
    <x v="288"/>
    <x v="135"/>
    <n v="0"/>
    <x v="5"/>
    <x v="67"/>
    <x v="2496"/>
    <s v="PAYROLL CLEARING  EL"/>
    <s v="A"/>
    <s v="Y"/>
    <x v="5"/>
    <x v="288"/>
    <x v="135"/>
    <n v="320910"/>
    <n v="0"/>
    <s v=" "/>
    <s v=" "/>
    <n v="33001086"/>
    <n v="0"/>
    <n v="0"/>
    <n v="0"/>
    <n v="0"/>
    <n v="0"/>
    <n v="431.15"/>
    <n v="14350.07"/>
    <n v="0"/>
    <n v="0"/>
    <n v="13918.92"/>
    <n v="0"/>
    <n v="0"/>
    <n v="0"/>
    <n v="0"/>
    <n v="0"/>
    <n v="431.15"/>
    <n v="14350.07"/>
    <n v="0"/>
    <n v="0"/>
    <n v="13918.92"/>
    <n v="0"/>
    <n v="0"/>
    <n v="0"/>
    <n v="0"/>
    <n v="0"/>
  </r>
  <r>
    <s v="33-030-089"/>
    <x v="5"/>
    <x v="288"/>
    <x v="313"/>
    <n v="629724.72"/>
    <x v="5"/>
    <x v="68"/>
    <x v="2497"/>
    <s v="PAYROLL CLEARING  EL"/>
    <s v="A"/>
    <s v="Y"/>
    <x v="5"/>
    <x v="288"/>
    <x v="313"/>
    <n v="320910"/>
    <n v="0"/>
    <s v=" "/>
    <s v=" "/>
    <n v="33001089"/>
    <n v="20618.27"/>
    <n v="9074294"/>
    <n v="0"/>
    <n v="0"/>
    <n v="9683400.4499999993"/>
    <n v="346917.49"/>
    <n v="96731630.269999996"/>
    <n v="0"/>
    <n v="12287.61"/>
    <n v="97026725.109999999"/>
    <n v="625633.99"/>
    <n v="11242087.67"/>
    <n v="0"/>
    <n v="0"/>
    <n v="10637071.949999999"/>
    <n v="346917.49"/>
    <n v="87657336.269999996"/>
    <n v="0"/>
    <n v="12287.61"/>
    <n v="87343324.659999996"/>
    <n v="0"/>
    <n v="0"/>
    <n v="0"/>
    <n v="0"/>
    <n v="0"/>
  </r>
  <r>
    <s v="33-030-090"/>
    <x v="5"/>
    <x v="288"/>
    <x v="105"/>
    <n v="11110.03"/>
    <x v="5"/>
    <x v="69"/>
    <x v="2498"/>
    <s v="PAYROLL CLEARING  EL"/>
    <s v="A"/>
    <s v="Y"/>
    <x v="5"/>
    <x v="288"/>
    <x v="105"/>
    <n v="320910"/>
    <n v="0"/>
    <s v=" "/>
    <s v=" "/>
    <n v="33001090"/>
    <n v="9234.74"/>
    <n v="15678.64"/>
    <n v="0"/>
    <n v="0"/>
    <n v="17553.93"/>
    <n v="17671.240000000002"/>
    <n v="231325.65"/>
    <n v="0"/>
    <n v="9951.9699999999993"/>
    <n v="234716.41"/>
    <n v="7499.32"/>
    <n v="17019.52"/>
    <n v="0"/>
    <n v="0"/>
    <n v="18754.939999999999"/>
    <n v="17671.240000000002"/>
    <n v="215647.01"/>
    <n v="0"/>
    <n v="9951.9699999999993"/>
    <n v="217162.48"/>
    <n v="0"/>
    <n v="0"/>
    <n v="0"/>
    <n v="0"/>
    <n v="0"/>
  </r>
  <r>
    <s v="33-030-092"/>
    <x v="5"/>
    <x v="288"/>
    <x v="106"/>
    <n v="70753.8"/>
    <x v="5"/>
    <x v="70"/>
    <x v="2499"/>
    <s v="PAYROLL CLEARING  EL"/>
    <s v="A"/>
    <s v="Y"/>
    <x v="5"/>
    <x v="288"/>
    <x v="106"/>
    <n v="320910"/>
    <n v="0"/>
    <s v=" "/>
    <s v=" "/>
    <n v="33001092"/>
    <n v="27503.599999999999"/>
    <n v="62435.09"/>
    <n v="0"/>
    <n v="0"/>
    <n v="105685.29"/>
    <n v="19275.11"/>
    <n v="1393037.94"/>
    <n v="0"/>
    <n v="1211.94"/>
    <n v="1445728.57"/>
    <n v="73886.52"/>
    <n v="169516.47"/>
    <n v="0"/>
    <n v="0"/>
    <n v="123133.55"/>
    <n v="19275.11"/>
    <n v="1330602.8500000001"/>
    <n v="0"/>
    <n v="1211.94"/>
    <n v="1340043.28"/>
    <n v="0"/>
    <n v="0"/>
    <n v="0"/>
    <n v="0"/>
    <n v="0"/>
  </r>
  <r>
    <s v="33-030-093"/>
    <x v="5"/>
    <x v="288"/>
    <x v="107"/>
    <n v="14842.83"/>
    <x v="5"/>
    <x v="71"/>
    <x v="2500"/>
    <s v="PAYROLL CLEARING  EL"/>
    <s v="A"/>
    <s v="Y"/>
    <x v="5"/>
    <x v="288"/>
    <x v="107"/>
    <n v="320910"/>
    <n v="0"/>
    <s v=" "/>
    <s v=" "/>
    <n v="33001093"/>
    <n v="39942.160000000003"/>
    <n v="1160906.58"/>
    <n v="0"/>
    <n v="0"/>
    <n v="1135807.25"/>
    <n v="38828.49"/>
    <n v="22907180.690000001"/>
    <n v="0"/>
    <n v="2731.4"/>
    <n v="22885926.43"/>
    <n v="41867.69"/>
    <n v="2486729.12"/>
    <n v="0"/>
    <n v="273.61"/>
    <n v="2485077.2000000002"/>
    <n v="38828.49"/>
    <n v="21746274.109999999"/>
    <n v="0"/>
    <n v="2731.4"/>
    <n v="21750119.18"/>
    <n v="0"/>
    <n v="0"/>
    <n v="0"/>
    <n v="0"/>
    <n v="0"/>
  </r>
  <r>
    <s v="33-030-094"/>
    <x v="5"/>
    <x v="288"/>
    <x v="108"/>
    <n v="773.13"/>
    <x v="5"/>
    <x v="72"/>
    <x v="2501"/>
    <s v="PAYROLL CLEARING  EL"/>
    <s v="A"/>
    <s v="Y"/>
    <x v="5"/>
    <x v="288"/>
    <x v="108"/>
    <n v="320910"/>
    <n v="0"/>
    <s v=" "/>
    <s v=" "/>
    <n v="33001094"/>
    <n v="211.48"/>
    <n v="1239.5999999999999"/>
    <n v="0"/>
    <n v="0"/>
    <n v="1801.25"/>
    <n v="0"/>
    <n v="13876.92"/>
    <n v="0"/>
    <n v="553.87"/>
    <n v="15203.92"/>
    <n v="1207.6199999999999"/>
    <n v="1394.31"/>
    <n v="0"/>
    <n v="0"/>
    <n v="398.17"/>
    <n v="0"/>
    <n v="12637.32"/>
    <n v="0"/>
    <n v="553.87"/>
    <n v="13402.67"/>
    <n v="0"/>
    <n v="0"/>
    <n v="0"/>
    <n v="0"/>
    <n v="0"/>
  </r>
  <r>
    <s v="33-030-095"/>
    <x v="5"/>
    <x v="288"/>
    <x v="109"/>
    <n v="17173.79"/>
    <x v="5"/>
    <x v="73"/>
    <x v="2502"/>
    <s v="PAYROLL CLEARING  EL"/>
    <s v="A"/>
    <s v="Y"/>
    <x v="5"/>
    <x v="288"/>
    <x v="109"/>
    <n v="320910"/>
    <n v="0"/>
    <s v=" "/>
    <s v=" "/>
    <n v="33001095"/>
    <n v="47639.97"/>
    <n v="60899.17"/>
    <n v="0"/>
    <n v="0"/>
    <n v="30432.99"/>
    <n v="116772.3"/>
    <n v="742661.78"/>
    <n v="0"/>
    <n v="11399.56"/>
    <n v="654462.82999999996"/>
    <n v="19877.8"/>
    <n v="69139.899999999994"/>
    <n v="0"/>
    <n v="285.08999999999997"/>
    <n v="97187.16"/>
    <n v="116772.3"/>
    <n v="681762.61"/>
    <n v="0"/>
    <n v="11399.56"/>
    <n v="624029.84"/>
    <n v="0"/>
    <n v="0"/>
    <n v="0"/>
    <n v="0"/>
    <n v="0"/>
  </r>
  <r>
    <s v="33-030-097"/>
    <x v="5"/>
    <x v="288"/>
    <x v="1375"/>
    <n v="-1869922.13"/>
    <x v="5"/>
    <x v="74"/>
    <x v="2503"/>
    <s v="PAYROLL CLEARING  EL"/>
    <s v="A"/>
    <s v="Y"/>
    <x v="5"/>
    <x v="288"/>
    <x v="1375"/>
    <n v="320910"/>
    <n v="0"/>
    <s v=" "/>
    <s v=" "/>
    <n v="33001097"/>
    <n v="-1899124.17"/>
    <n v="14242883.539999999"/>
    <n v="0"/>
    <n v="40772.07"/>
    <n v="14312857.65"/>
    <n v="-822766.7"/>
    <n v="143254348.99000001"/>
    <n v="14325.61"/>
    <n v="6267366.7800000003"/>
    <n v="148460234.72999999"/>
    <n v="-1866688.41"/>
    <n v="14512782.57"/>
    <n v="5527.8"/>
    <n v="30936.400000000001"/>
    <n v="14505755.41"/>
    <n v="-822766.7"/>
    <n v="129011465.45"/>
    <n v="14325.61"/>
    <n v="6226594.71"/>
    <n v="134147377.08"/>
    <n v="0"/>
    <n v="0"/>
    <n v="0"/>
    <n v="0"/>
    <n v="0"/>
  </r>
  <r>
    <s v="33-030-098"/>
    <x v="5"/>
    <x v="288"/>
    <x v="316"/>
    <n v="26340.32"/>
    <x v="5"/>
    <x v="75"/>
    <x v="2504"/>
    <s v="PAYROLL CLEARING  EL"/>
    <s v="A"/>
    <s v="Y"/>
    <x v="5"/>
    <x v="288"/>
    <x v="316"/>
    <n v="320910"/>
    <n v="1"/>
    <s v=" "/>
    <s v=" "/>
    <n v="33001098"/>
    <n v="7912.91"/>
    <n v="30108.21"/>
    <n v="0"/>
    <n v="0"/>
    <n v="48535.62"/>
    <n v="4616.37"/>
    <n v="508284.06"/>
    <n v="0"/>
    <n v="68.930000000000007"/>
    <n v="530076.93999999994"/>
    <n v="25983.27"/>
    <n v="62352.98"/>
    <n v="0"/>
    <n v="0"/>
    <n v="44282.62"/>
    <n v="4616.37"/>
    <n v="478175.85"/>
    <n v="0"/>
    <n v="68.930000000000007"/>
    <n v="481541.32"/>
    <n v="0"/>
    <n v="0"/>
    <n v="0"/>
    <n v="0"/>
    <n v="0"/>
  </r>
  <r>
    <s v="33-035-001"/>
    <x v="5"/>
    <x v="21"/>
    <x v="80"/>
    <n v="0"/>
    <x v="5"/>
    <x v="27"/>
    <x v="2505"/>
    <s v="WARRANT CLEAR OTHER"/>
    <s v="B"/>
    <s v=" "/>
    <x v="5"/>
    <x v="21"/>
    <x v="80"/>
    <n v="320925"/>
    <n v="0"/>
    <s v=" "/>
    <s v=" "/>
    <n v="33001001"/>
    <n v="0"/>
    <n v="0"/>
    <n v="0"/>
    <n v="0"/>
    <n v="0"/>
    <n v="0"/>
    <n v="1146851.6299999999"/>
    <n v="0"/>
    <n v="0"/>
    <n v="1146851.6299999999"/>
    <n v="0"/>
    <n v="0"/>
    <n v="0"/>
    <n v="0"/>
    <n v="0"/>
    <n v="0"/>
    <n v="1146851.6299999999"/>
    <n v="0"/>
    <n v="0"/>
    <n v="1146851.6299999999"/>
    <n v="0"/>
    <n v="0"/>
    <n v="0"/>
    <n v="0"/>
    <n v="0"/>
  </r>
  <r>
    <s v="33-035-002"/>
    <x v="5"/>
    <x v="21"/>
    <x v="81"/>
    <n v="0"/>
    <x v="5"/>
    <x v="28"/>
    <x v="2506"/>
    <s v="WARRANT CLEAR OTHER"/>
    <s v="B"/>
    <s v=" "/>
    <x v="5"/>
    <x v="21"/>
    <x v="81"/>
    <n v="320925"/>
    <n v="0"/>
    <s v=" "/>
    <s v=" "/>
    <n v="33001002"/>
    <n v="0"/>
    <n v="0"/>
    <n v="0"/>
    <n v="0"/>
    <n v="0"/>
    <n v="0"/>
    <n v="0"/>
    <n v="0"/>
    <n v="0"/>
    <n v="0"/>
    <n v="0"/>
    <n v="0"/>
    <n v="0"/>
    <n v="0"/>
    <n v="0"/>
    <n v="0"/>
    <n v="0"/>
    <n v="0"/>
    <n v="0"/>
    <n v="0"/>
    <n v="0"/>
    <n v="0"/>
    <n v="0"/>
    <n v="0"/>
    <n v="0"/>
  </r>
  <r>
    <s v="33-035-003"/>
    <x v="5"/>
    <x v="21"/>
    <x v="82"/>
    <n v="0"/>
    <x v="5"/>
    <x v="29"/>
    <x v="2507"/>
    <s v="WARRANT CLEAR OTHER"/>
    <s v="B"/>
    <s v=" "/>
    <x v="5"/>
    <x v="21"/>
    <x v="82"/>
    <n v="320925"/>
    <n v="0"/>
    <s v=" "/>
    <s v=" "/>
    <n v="33001003"/>
    <n v="0"/>
    <n v="0"/>
    <n v="0"/>
    <n v="0"/>
    <n v="0"/>
    <n v="0"/>
    <n v="0"/>
    <n v="0"/>
    <n v="0"/>
    <n v="0"/>
    <n v="0"/>
    <n v="0"/>
    <n v="0"/>
    <n v="0"/>
    <n v="0"/>
    <n v="0"/>
    <n v="0"/>
    <n v="0"/>
    <n v="0"/>
    <n v="0"/>
    <n v="0"/>
    <n v="0"/>
    <n v="0"/>
    <n v="0"/>
    <n v="0"/>
  </r>
  <r>
    <s v="33-035-004"/>
    <x v="5"/>
    <x v="21"/>
    <x v="83"/>
    <n v="0"/>
    <x v="5"/>
    <x v="30"/>
    <x v="2508"/>
    <s v="WARRANT CLEAR OTHER"/>
    <s v="B"/>
    <s v=" "/>
    <x v="5"/>
    <x v="21"/>
    <x v="83"/>
    <n v="320925"/>
    <n v="0"/>
    <s v=" "/>
    <s v=" "/>
    <n v="33001004"/>
    <n v="0"/>
    <n v="0"/>
    <n v="0"/>
    <n v="0"/>
    <n v="0"/>
    <n v="0"/>
    <n v="0"/>
    <n v="0"/>
    <n v="0"/>
    <n v="0"/>
    <n v="0"/>
    <n v="0"/>
    <n v="0"/>
    <n v="0"/>
    <n v="0"/>
    <n v="0"/>
    <n v="0"/>
    <n v="0"/>
    <n v="0"/>
    <n v="0"/>
    <n v="0"/>
    <n v="0"/>
    <n v="0"/>
    <n v="0"/>
    <n v="0"/>
  </r>
  <r>
    <s v="33-035-005"/>
    <x v="5"/>
    <x v="21"/>
    <x v="84"/>
    <n v="0"/>
    <x v="5"/>
    <x v="31"/>
    <x v="2509"/>
    <s v="WARRANT CLEAR OTHER"/>
    <s v="B"/>
    <s v=" "/>
    <x v="5"/>
    <x v="21"/>
    <x v="84"/>
    <n v="320925"/>
    <n v="0"/>
    <s v=" "/>
    <s v=" "/>
    <n v="33001005"/>
    <n v="0"/>
    <n v="0"/>
    <n v="0"/>
    <n v="0"/>
    <n v="0"/>
    <n v="0"/>
    <n v="27016.06"/>
    <n v="0"/>
    <n v="0"/>
    <n v="27016.06"/>
    <n v="0"/>
    <n v="0"/>
    <n v="0"/>
    <n v="0"/>
    <n v="0"/>
    <n v="0"/>
    <n v="27016.06"/>
    <n v="0"/>
    <n v="0"/>
    <n v="27016.06"/>
    <n v="0"/>
    <n v="0"/>
    <n v="0"/>
    <n v="0"/>
    <n v="0"/>
  </r>
  <r>
    <s v="33-035-006"/>
    <x v="5"/>
    <x v="21"/>
    <x v="85"/>
    <n v="4235"/>
    <x v="5"/>
    <x v="32"/>
    <x v="2510"/>
    <s v="WARRANT CLEAR OTHER"/>
    <s v="B"/>
    <s v=" "/>
    <x v="5"/>
    <x v="21"/>
    <x v="85"/>
    <n v="320925"/>
    <n v="0"/>
    <s v=" "/>
    <s v=" "/>
    <n v="33001006"/>
    <n v="0"/>
    <n v="77672.38"/>
    <n v="0"/>
    <n v="0"/>
    <n v="81907.38"/>
    <n v="0"/>
    <n v="4783128.29"/>
    <n v="0"/>
    <n v="22338"/>
    <n v="4809701.29"/>
    <n v="3704.08"/>
    <n v="39012.379999999997"/>
    <n v="0"/>
    <n v="0"/>
    <n v="35308.300000000003"/>
    <n v="0"/>
    <n v="4705455.91"/>
    <n v="0"/>
    <n v="22338"/>
    <n v="4727793.91"/>
    <n v="0"/>
    <n v="0"/>
    <n v="0"/>
    <n v="0"/>
    <n v="0"/>
  </r>
  <r>
    <s v="33-035-007"/>
    <x v="5"/>
    <x v="21"/>
    <x v="86"/>
    <n v="0"/>
    <x v="5"/>
    <x v="33"/>
    <x v="2511"/>
    <s v="WARRANT CLEAR OTHER"/>
    <s v="B"/>
    <s v=" "/>
    <x v="5"/>
    <x v="21"/>
    <x v="86"/>
    <n v="320925"/>
    <n v="0"/>
    <s v=" "/>
    <s v=" "/>
    <n v="33001007"/>
    <n v="0"/>
    <n v="0"/>
    <n v="0"/>
    <n v="0"/>
    <n v="0"/>
    <n v="0"/>
    <n v="0"/>
    <n v="0"/>
    <n v="0"/>
    <n v="0"/>
    <n v="0"/>
    <n v="0"/>
    <n v="0"/>
    <n v="0"/>
    <n v="0"/>
    <n v="0"/>
    <n v="0"/>
    <n v="0"/>
    <n v="0"/>
    <n v="0"/>
    <n v="0"/>
    <n v="0"/>
    <n v="0"/>
    <n v="0"/>
    <n v="0"/>
  </r>
  <r>
    <s v="33-035-008"/>
    <x v="5"/>
    <x v="21"/>
    <x v="87"/>
    <n v="0"/>
    <x v="5"/>
    <x v="34"/>
    <x v="2512"/>
    <s v="WARRANT CLEAR OTHER"/>
    <s v="B"/>
    <s v=" "/>
    <x v="5"/>
    <x v="21"/>
    <x v="87"/>
    <n v="320925"/>
    <n v="0"/>
    <s v=" "/>
    <s v=" "/>
    <n v="33001008"/>
    <n v="0"/>
    <n v="0"/>
    <n v="0"/>
    <n v="0"/>
    <n v="0"/>
    <n v="0"/>
    <n v="0"/>
    <n v="0"/>
    <n v="0"/>
    <n v="0"/>
    <n v="0"/>
    <n v="0"/>
    <n v="0"/>
    <n v="0"/>
    <n v="0"/>
    <n v="0"/>
    <n v="0"/>
    <n v="0"/>
    <n v="0"/>
    <n v="0"/>
    <n v="0"/>
    <n v="0"/>
    <n v="0"/>
    <n v="0"/>
    <n v="0"/>
  </r>
  <r>
    <s v="33-035-009"/>
    <x v="5"/>
    <x v="21"/>
    <x v="88"/>
    <n v="0"/>
    <x v="5"/>
    <x v="35"/>
    <x v="2513"/>
    <s v="WARRANT CLEAR OTHER"/>
    <s v="B"/>
    <s v=" "/>
    <x v="5"/>
    <x v="21"/>
    <x v="88"/>
    <n v="320925"/>
    <n v="0"/>
    <s v=" "/>
    <s v=" "/>
    <n v="33001009"/>
    <n v="0"/>
    <n v="0"/>
    <n v="0"/>
    <n v="0"/>
    <n v="0"/>
    <n v="0"/>
    <n v="0"/>
    <n v="0"/>
    <n v="0"/>
    <n v="0"/>
    <n v="0"/>
    <n v="0"/>
    <n v="0"/>
    <n v="0"/>
    <n v="0"/>
    <n v="0"/>
    <n v="0"/>
    <n v="0"/>
    <n v="0"/>
    <n v="0"/>
    <n v="0"/>
    <n v="0"/>
    <n v="0"/>
    <n v="0"/>
    <n v="0"/>
  </r>
  <r>
    <s v="33-035-011"/>
    <x v="5"/>
    <x v="21"/>
    <x v="111"/>
    <n v="0"/>
    <x v="5"/>
    <x v="36"/>
    <x v="2514"/>
    <s v="WARRANT CLEAR OTHER"/>
    <s v="B"/>
    <s v=" "/>
    <x v="5"/>
    <x v="21"/>
    <x v="111"/>
    <n v="320925"/>
    <n v="0"/>
    <s v=" "/>
    <s v=" "/>
    <n v="33001011"/>
    <n v="0"/>
    <n v="0"/>
    <n v="0"/>
    <n v="0"/>
    <n v="0"/>
    <n v="0"/>
    <n v="0"/>
    <n v="0"/>
    <n v="0"/>
    <n v="0"/>
    <n v="0"/>
    <n v="0"/>
    <n v="0"/>
    <n v="0"/>
    <n v="0"/>
    <n v="0"/>
    <n v="0"/>
    <n v="0"/>
    <n v="0"/>
    <n v="0"/>
    <n v="0"/>
    <n v="0"/>
    <n v="0"/>
    <n v="0"/>
    <n v="0"/>
  </r>
  <r>
    <s v="33-035-014"/>
    <x v="5"/>
    <x v="21"/>
    <x v="91"/>
    <n v="0"/>
    <x v="5"/>
    <x v="37"/>
    <x v="2515"/>
    <s v="WARRANT CLEAR OTHER"/>
    <s v="B"/>
    <s v=" "/>
    <x v="5"/>
    <x v="21"/>
    <x v="91"/>
    <n v="320925"/>
    <n v="0"/>
    <s v=" "/>
    <s v=" "/>
    <n v="33001014"/>
    <n v="0"/>
    <n v="0"/>
    <n v="0"/>
    <n v="0"/>
    <n v="0"/>
    <n v="0"/>
    <n v="0"/>
    <n v="0"/>
    <n v="0"/>
    <n v="0"/>
    <n v="0"/>
    <n v="0"/>
    <n v="0"/>
    <n v="0"/>
    <n v="0"/>
    <n v="0"/>
    <n v="0"/>
    <n v="0"/>
    <n v="0"/>
    <n v="0"/>
    <n v="0"/>
    <n v="0"/>
    <n v="0"/>
    <n v="0"/>
    <n v="0"/>
  </r>
  <r>
    <s v="33-035-017"/>
    <x v="5"/>
    <x v="21"/>
    <x v="113"/>
    <n v="0"/>
    <x v="5"/>
    <x v="38"/>
    <x v="2516"/>
    <s v="WARRANT CLEAR OTHER"/>
    <s v="B"/>
    <s v=" "/>
    <x v="5"/>
    <x v="21"/>
    <x v="113"/>
    <n v="320925"/>
    <n v="0"/>
    <s v=" "/>
    <s v=" "/>
    <n v="33001017"/>
    <n v="0"/>
    <n v="0"/>
    <n v="0"/>
    <n v="0"/>
    <n v="0"/>
    <n v="0"/>
    <n v="576593.92000000004"/>
    <n v="0"/>
    <n v="0"/>
    <n v="576593.92000000004"/>
    <n v="0"/>
    <n v="0"/>
    <n v="0"/>
    <n v="0"/>
    <n v="0"/>
    <n v="0"/>
    <n v="576593.92000000004"/>
    <n v="0"/>
    <n v="0"/>
    <n v="576593.92000000004"/>
    <n v="0"/>
    <n v="0"/>
    <n v="0"/>
    <n v="0"/>
    <n v="0"/>
  </r>
  <r>
    <s v="33-035-021"/>
    <x v="5"/>
    <x v="21"/>
    <x v="96"/>
    <n v="0"/>
    <x v="5"/>
    <x v="39"/>
    <x v="2517"/>
    <s v="WARRANT CLEAR OTHER"/>
    <s v="B"/>
    <s v=" "/>
    <x v="5"/>
    <x v="21"/>
    <x v="96"/>
    <n v="320925"/>
    <n v="0"/>
    <s v=" "/>
    <s v=" "/>
    <n v="33001021"/>
    <n v="0"/>
    <n v="0"/>
    <n v="0"/>
    <n v="0"/>
    <n v="0"/>
    <n v="0"/>
    <n v="679.6"/>
    <n v="0"/>
    <n v="0"/>
    <n v="679.6"/>
    <n v="0"/>
    <n v="0"/>
    <n v="0"/>
    <n v="0"/>
    <n v="0"/>
    <n v="0"/>
    <n v="679.6"/>
    <n v="0"/>
    <n v="0"/>
    <n v="679.6"/>
    <n v="0"/>
    <n v="0"/>
    <n v="0"/>
    <n v="0"/>
    <n v="0"/>
  </r>
  <r>
    <s v="33-035-024"/>
    <x v="5"/>
    <x v="21"/>
    <x v="99"/>
    <n v="0"/>
    <x v="5"/>
    <x v="40"/>
    <x v="2518"/>
    <s v="WARRANT CLEAR OTHER"/>
    <s v="B"/>
    <s v=" "/>
    <x v="5"/>
    <x v="21"/>
    <x v="99"/>
    <n v="320925"/>
    <n v="0"/>
    <s v=" "/>
    <s v=" "/>
    <n v="33001024"/>
    <n v="0"/>
    <n v="0"/>
    <n v="0"/>
    <n v="0"/>
    <n v="0"/>
    <n v="0"/>
    <n v="0"/>
    <n v="0"/>
    <n v="0"/>
    <n v="0"/>
    <n v="0"/>
    <n v="0"/>
    <n v="0"/>
    <n v="0"/>
    <n v="0"/>
    <n v="0"/>
    <n v="0"/>
    <n v="0"/>
    <n v="0"/>
    <n v="0"/>
    <n v="0"/>
    <n v="0"/>
    <n v="0"/>
    <n v="0"/>
    <n v="0"/>
  </r>
  <r>
    <s v="33-035-025"/>
    <x v="5"/>
    <x v="21"/>
    <x v="100"/>
    <n v="15726.85"/>
    <x v="5"/>
    <x v="41"/>
    <x v="2519"/>
    <s v="WARRANT CLEAR OTHER"/>
    <s v="B"/>
    <s v=" "/>
    <x v="5"/>
    <x v="21"/>
    <x v="100"/>
    <n v="320925"/>
    <n v="0"/>
    <s v=" "/>
    <s v=" "/>
    <n v="33001025"/>
    <n v="0"/>
    <n v="1306.03"/>
    <n v="0"/>
    <n v="0"/>
    <n v="17032.88"/>
    <n v="0"/>
    <n v="3432255.1"/>
    <n v="0"/>
    <n v="0"/>
    <n v="3447981.95"/>
    <n v="0"/>
    <n v="1352640.12"/>
    <n v="0"/>
    <n v="0"/>
    <n v="1352640.12"/>
    <n v="0"/>
    <n v="3430949.07"/>
    <n v="0"/>
    <n v="0"/>
    <n v="3430949.07"/>
    <n v="0"/>
    <n v="0"/>
    <n v="0"/>
    <n v="0"/>
    <n v="0"/>
  </r>
  <r>
    <s v="33-035-028"/>
    <x v="5"/>
    <x v="21"/>
    <x v="103"/>
    <n v="0"/>
    <x v="5"/>
    <x v="42"/>
    <x v="2520"/>
    <s v="WARRANT CLEAR OTHER"/>
    <s v="B"/>
    <s v=" "/>
    <x v="5"/>
    <x v="21"/>
    <x v="103"/>
    <n v="320925"/>
    <n v="0"/>
    <s v=" "/>
    <s v=" "/>
    <n v="33001028"/>
    <n v="0"/>
    <n v="0"/>
    <n v="0"/>
    <n v="0"/>
    <n v="0"/>
    <n v="0"/>
    <n v="0"/>
    <n v="0"/>
    <n v="0"/>
    <n v="0"/>
    <n v="0"/>
    <n v="0"/>
    <n v="0"/>
    <n v="0"/>
    <n v="0"/>
    <n v="0"/>
    <n v="0"/>
    <n v="0"/>
    <n v="0"/>
    <n v="0"/>
    <n v="0"/>
    <n v="0"/>
    <n v="0"/>
    <n v="0"/>
    <n v="0"/>
  </r>
  <r>
    <s v="33-035-031"/>
    <x v="5"/>
    <x v="21"/>
    <x v="1340"/>
    <n v="0"/>
    <x v="5"/>
    <x v="43"/>
    <x v="2521"/>
    <s v="WARRANT CLEAR OTHER"/>
    <s v="B"/>
    <s v=" "/>
    <x v="5"/>
    <x v="21"/>
    <x v="1340"/>
    <n v="320925"/>
    <n v="0"/>
    <s v=" "/>
    <s v=" "/>
    <n v="33001031"/>
    <n v="0"/>
    <n v="0"/>
    <n v="0"/>
    <n v="0"/>
    <n v="0"/>
    <n v="0"/>
    <n v="0"/>
    <n v="0"/>
    <n v="0"/>
    <n v="0"/>
    <n v="0"/>
    <n v="0"/>
    <n v="0"/>
    <n v="0"/>
    <n v="0"/>
    <n v="0"/>
    <n v="0"/>
    <n v="0"/>
    <n v="0"/>
    <n v="0"/>
    <n v="0"/>
    <n v="0"/>
    <n v="0"/>
    <n v="0"/>
    <n v="0"/>
  </r>
  <r>
    <s v="33-035-033"/>
    <x v="5"/>
    <x v="21"/>
    <x v="1342"/>
    <n v="0"/>
    <x v="5"/>
    <x v="44"/>
    <x v="2522"/>
    <s v="WARRANT CLEAR OTHER"/>
    <s v="B"/>
    <s v=" "/>
    <x v="5"/>
    <x v="21"/>
    <x v="1342"/>
    <n v="320925"/>
    <n v="0"/>
    <s v=" "/>
    <s v=" "/>
    <n v="33001033"/>
    <n v="0"/>
    <n v="0"/>
    <n v="0"/>
    <n v="0"/>
    <n v="0"/>
    <n v="0"/>
    <n v="9258.59"/>
    <n v="0"/>
    <n v="0"/>
    <n v="9258.59"/>
    <n v="0"/>
    <n v="0"/>
    <n v="0"/>
    <n v="0"/>
    <n v="0"/>
    <n v="0"/>
    <n v="9258.59"/>
    <n v="0"/>
    <n v="0"/>
    <n v="9258.59"/>
    <n v="0"/>
    <n v="0"/>
    <n v="0"/>
    <n v="0"/>
    <n v="0"/>
  </r>
  <r>
    <s v="33-035-038"/>
    <x v="5"/>
    <x v="21"/>
    <x v="1347"/>
    <n v="0"/>
    <x v="5"/>
    <x v="45"/>
    <x v="2523"/>
    <s v="WARRANT CLEAR OTHER"/>
    <s v="B"/>
    <s v=" "/>
    <x v="5"/>
    <x v="21"/>
    <x v="1347"/>
    <n v="320925"/>
    <n v="0"/>
    <s v=" "/>
    <s v=" "/>
    <n v="33001038"/>
    <n v="0"/>
    <n v="0"/>
    <n v="0"/>
    <n v="0"/>
    <n v="0"/>
    <n v="0"/>
    <n v="0"/>
    <n v="0"/>
    <n v="0"/>
    <n v="0"/>
    <n v="0"/>
    <n v="0"/>
    <n v="0"/>
    <n v="0"/>
    <n v="0"/>
    <n v="0"/>
    <n v="0"/>
    <n v="0"/>
    <n v="0"/>
    <n v="0"/>
    <n v="0"/>
    <n v="0"/>
    <n v="0"/>
    <n v="0"/>
    <n v="0"/>
  </r>
  <r>
    <s v="33-035-040"/>
    <x v="5"/>
    <x v="21"/>
    <x v="1349"/>
    <n v="0"/>
    <x v="5"/>
    <x v="46"/>
    <x v="2524"/>
    <s v="WARRANT CLEAR OTHER"/>
    <s v="B"/>
    <s v=" "/>
    <x v="5"/>
    <x v="21"/>
    <x v="1349"/>
    <n v="320925"/>
    <n v="0"/>
    <s v=" "/>
    <s v=" "/>
    <n v="33001040"/>
    <n v="0"/>
    <n v="0"/>
    <n v="0"/>
    <n v="0"/>
    <n v="0"/>
    <n v="0"/>
    <n v="0"/>
    <n v="0"/>
    <n v="0"/>
    <n v="0"/>
    <n v="0"/>
    <n v="0"/>
    <n v="0"/>
    <n v="0"/>
    <n v="0"/>
    <n v="0"/>
    <n v="0"/>
    <n v="0"/>
    <n v="0"/>
    <n v="0"/>
    <n v="0"/>
    <n v="0"/>
    <n v="0"/>
    <n v="0"/>
    <n v="0"/>
  </r>
  <r>
    <s v="33-035-041"/>
    <x v="5"/>
    <x v="21"/>
    <x v="1350"/>
    <n v="0"/>
    <x v="5"/>
    <x v="47"/>
    <x v="2525"/>
    <s v="WARRANT CLEAR OTHER"/>
    <s v="B"/>
    <s v=" "/>
    <x v="5"/>
    <x v="21"/>
    <x v="1350"/>
    <n v="320925"/>
    <n v="0"/>
    <s v=" "/>
    <s v=" "/>
    <n v="33001041"/>
    <n v="0"/>
    <n v="0"/>
    <n v="0"/>
    <n v="0"/>
    <n v="0"/>
    <n v="0"/>
    <n v="0"/>
    <n v="0"/>
    <n v="0"/>
    <n v="0"/>
    <n v="0"/>
    <n v="0"/>
    <n v="0"/>
    <n v="0"/>
    <n v="0"/>
    <n v="0"/>
    <n v="0"/>
    <n v="0"/>
    <n v="0"/>
    <n v="0"/>
    <n v="0"/>
    <n v="0"/>
    <n v="0"/>
    <n v="0"/>
    <n v="0"/>
  </r>
  <r>
    <s v="33-035-044"/>
    <x v="5"/>
    <x v="21"/>
    <x v="1353"/>
    <n v="0"/>
    <x v="5"/>
    <x v="48"/>
    <x v="2526"/>
    <s v="WARRANT CLEAR OTHER"/>
    <s v="B"/>
    <s v=" "/>
    <x v="5"/>
    <x v="21"/>
    <x v="1353"/>
    <n v="320925"/>
    <n v="0"/>
    <s v=" "/>
    <s v=" "/>
    <n v="33001044"/>
    <n v="0"/>
    <n v="0"/>
    <n v="0"/>
    <n v="0"/>
    <n v="0"/>
    <n v="256655.78"/>
    <n v="491080.47"/>
    <n v="0"/>
    <n v="0"/>
    <n v="234424.69"/>
    <n v="0"/>
    <n v="0"/>
    <n v="0"/>
    <n v="0"/>
    <n v="0"/>
    <n v="256655.78"/>
    <n v="491080.47"/>
    <n v="0"/>
    <n v="0"/>
    <n v="234424.69"/>
    <n v="0"/>
    <n v="0"/>
    <n v="0"/>
    <n v="0"/>
    <n v="0"/>
  </r>
  <r>
    <s v="33-035-045"/>
    <x v="5"/>
    <x v="21"/>
    <x v="1354"/>
    <n v="0"/>
    <x v="5"/>
    <x v="49"/>
    <x v="2527"/>
    <s v="WARRANT CLEAR OTHER"/>
    <s v="B"/>
    <s v=" "/>
    <x v="5"/>
    <x v="21"/>
    <x v="1354"/>
    <n v="320925"/>
    <n v="0"/>
    <s v=" "/>
    <s v=" "/>
    <n v="33001045"/>
    <n v="0"/>
    <n v="0"/>
    <n v="0"/>
    <n v="0"/>
    <n v="0"/>
    <n v="0"/>
    <n v="0"/>
    <n v="0"/>
    <n v="0"/>
    <n v="0"/>
    <n v="0"/>
    <n v="0"/>
    <n v="0"/>
    <n v="0"/>
    <n v="0"/>
    <n v="0"/>
    <n v="0"/>
    <n v="0"/>
    <n v="0"/>
    <n v="0"/>
    <n v="0"/>
    <n v="0"/>
    <n v="0"/>
    <n v="0"/>
    <n v="0"/>
  </r>
  <r>
    <s v="33-035-047"/>
    <x v="5"/>
    <x v="21"/>
    <x v="1356"/>
    <n v="0"/>
    <x v="5"/>
    <x v="50"/>
    <x v="2528"/>
    <s v="WARRANT CLEAR OTHER"/>
    <s v="B"/>
    <s v=" "/>
    <x v="5"/>
    <x v="21"/>
    <x v="1356"/>
    <n v="320925"/>
    <n v="0"/>
    <s v=" "/>
    <s v=" "/>
    <n v="33001047"/>
    <n v="0"/>
    <n v="0"/>
    <n v="0"/>
    <n v="0"/>
    <n v="0"/>
    <n v="0"/>
    <n v="10278"/>
    <n v="0"/>
    <n v="0"/>
    <n v="10278"/>
    <n v="0"/>
    <n v="0"/>
    <n v="0"/>
    <n v="0"/>
    <n v="0"/>
    <n v="0"/>
    <n v="10278"/>
    <n v="0"/>
    <n v="0"/>
    <n v="10278"/>
    <n v="0"/>
    <n v="0"/>
    <n v="0"/>
    <n v="0"/>
    <n v="0"/>
  </r>
  <r>
    <s v="33-035-048"/>
    <x v="5"/>
    <x v="21"/>
    <x v="1357"/>
    <n v="0"/>
    <x v="5"/>
    <x v="51"/>
    <x v="2529"/>
    <s v="WARRANT CLEAR OTHER"/>
    <s v="B"/>
    <s v=" "/>
    <x v="5"/>
    <x v="21"/>
    <x v="1357"/>
    <n v="320925"/>
    <n v="0"/>
    <s v=" "/>
    <s v=" "/>
    <n v="33001048"/>
    <n v="0"/>
    <n v="0"/>
    <n v="0"/>
    <n v="0"/>
    <n v="0"/>
    <n v="0"/>
    <n v="0"/>
    <n v="0"/>
    <n v="0"/>
    <n v="0"/>
    <n v="0"/>
    <n v="0"/>
    <n v="0"/>
    <n v="0"/>
    <n v="0"/>
    <n v="0"/>
    <n v="0"/>
    <n v="0"/>
    <n v="0"/>
    <n v="0"/>
    <n v="0"/>
    <n v="0"/>
    <n v="0"/>
    <n v="0"/>
    <n v="0"/>
  </r>
  <r>
    <s v="33-035-049"/>
    <x v="5"/>
    <x v="21"/>
    <x v="1358"/>
    <n v="0"/>
    <x v="5"/>
    <x v="52"/>
    <x v="2530"/>
    <s v="WARRANT CLEAR OTHER"/>
    <s v="B"/>
    <s v=" "/>
    <x v="5"/>
    <x v="21"/>
    <x v="1358"/>
    <n v="320925"/>
    <n v="0"/>
    <s v=" "/>
    <s v=" "/>
    <n v="33001049"/>
    <n v="0"/>
    <n v="0"/>
    <n v="0"/>
    <n v="0"/>
    <n v="0"/>
    <n v="0"/>
    <n v="0"/>
    <n v="0"/>
    <n v="0"/>
    <n v="0"/>
    <n v="0"/>
    <n v="0"/>
    <n v="0"/>
    <n v="0"/>
    <n v="0"/>
    <n v="0"/>
    <n v="0"/>
    <n v="0"/>
    <n v="0"/>
    <n v="0"/>
    <n v="0"/>
    <n v="0"/>
    <n v="0"/>
    <n v="0"/>
    <n v="0"/>
  </r>
  <r>
    <s v="33-035-059"/>
    <x v="5"/>
    <x v="21"/>
    <x v="1361"/>
    <n v="0"/>
    <x v="5"/>
    <x v="53"/>
    <x v="2531"/>
    <s v="WARRANT CLEAR OTHER"/>
    <s v="B"/>
    <s v=" "/>
    <x v="5"/>
    <x v="21"/>
    <x v="1361"/>
    <n v="320925"/>
    <n v="0"/>
    <s v=" "/>
    <s v=" "/>
    <n v="33001059"/>
    <n v="0"/>
    <n v="0"/>
    <n v="0"/>
    <n v="0"/>
    <n v="0"/>
    <n v="0"/>
    <n v="230001"/>
    <n v="0"/>
    <n v="0"/>
    <n v="230001"/>
    <n v="0"/>
    <n v="0"/>
    <n v="0"/>
    <n v="0"/>
    <n v="0"/>
    <n v="0"/>
    <n v="230001"/>
    <n v="0"/>
    <n v="0"/>
    <n v="230001"/>
    <n v="0"/>
    <n v="0"/>
    <n v="0"/>
    <n v="0"/>
    <n v="0"/>
  </r>
  <r>
    <s v="33-035-060"/>
    <x v="5"/>
    <x v="21"/>
    <x v="1362"/>
    <n v="0"/>
    <x v="5"/>
    <x v="54"/>
    <x v="2532"/>
    <s v="WARRANT CLEAR OTHER"/>
    <s v="B"/>
    <s v=" "/>
    <x v="5"/>
    <x v="21"/>
    <x v="1362"/>
    <n v="320925"/>
    <n v="0"/>
    <s v=" "/>
    <s v=" "/>
    <n v="33001060"/>
    <n v="0"/>
    <n v="0"/>
    <n v="0"/>
    <n v="0"/>
    <n v="0"/>
    <n v="0"/>
    <n v="0"/>
    <n v="0"/>
    <n v="0"/>
    <n v="0"/>
    <n v="0"/>
    <n v="0"/>
    <n v="0"/>
    <n v="0"/>
    <n v="0"/>
    <n v="0"/>
    <n v="0"/>
    <n v="0"/>
    <n v="0"/>
    <n v="0"/>
    <n v="0"/>
    <n v="0"/>
    <n v="0"/>
    <n v="0"/>
    <n v="0"/>
  </r>
  <r>
    <s v="33-035-062"/>
    <x v="5"/>
    <x v="21"/>
    <x v="1364"/>
    <n v="0"/>
    <x v="5"/>
    <x v="55"/>
    <x v="2533"/>
    <s v="WARRANT CLEAR OTHER"/>
    <s v="B"/>
    <s v=" "/>
    <x v="5"/>
    <x v="21"/>
    <x v="1364"/>
    <n v="320925"/>
    <n v="0"/>
    <s v=" "/>
    <s v=" "/>
    <n v="33001062"/>
    <n v="0"/>
    <n v="0"/>
    <n v="0"/>
    <n v="0"/>
    <n v="0"/>
    <n v="0"/>
    <n v="0"/>
    <n v="0"/>
    <n v="0"/>
    <n v="0"/>
    <n v="0"/>
    <n v="0"/>
    <n v="0"/>
    <n v="0"/>
    <n v="0"/>
    <n v="0"/>
    <n v="0"/>
    <n v="0"/>
    <n v="0"/>
    <n v="0"/>
    <n v="0"/>
    <n v="0"/>
    <n v="0"/>
    <n v="0"/>
    <n v="0"/>
  </r>
  <r>
    <s v="33-035-063"/>
    <x v="5"/>
    <x v="21"/>
    <x v="1365"/>
    <n v="0"/>
    <x v="5"/>
    <x v="56"/>
    <x v="2534"/>
    <s v="WARRANT CLEAR OTHER"/>
    <s v="B"/>
    <s v=" "/>
    <x v="5"/>
    <x v="21"/>
    <x v="1365"/>
    <n v="320925"/>
    <n v="0"/>
    <s v=" "/>
    <s v=" "/>
    <n v="33001063"/>
    <n v="0"/>
    <n v="0"/>
    <n v="0"/>
    <n v="0"/>
    <n v="0"/>
    <n v="0"/>
    <n v="0"/>
    <n v="0"/>
    <n v="0"/>
    <n v="0"/>
    <n v="0"/>
    <n v="0"/>
    <n v="0"/>
    <n v="0"/>
    <n v="0"/>
    <n v="0"/>
    <n v="0"/>
    <n v="0"/>
    <n v="0"/>
    <n v="0"/>
    <n v="0"/>
    <n v="0"/>
    <n v="0"/>
    <n v="0"/>
    <n v="0"/>
  </r>
  <r>
    <s v="33-035-065"/>
    <x v="5"/>
    <x v="21"/>
    <x v="1367"/>
    <n v="0"/>
    <x v="5"/>
    <x v="57"/>
    <x v="2535"/>
    <s v="WARRANT CLEAR OTHER"/>
    <s v="B"/>
    <s v=" "/>
    <x v="5"/>
    <x v="21"/>
    <x v="1367"/>
    <n v="320925"/>
    <n v="0"/>
    <s v=" "/>
    <s v=" "/>
    <n v="33001065"/>
    <n v="0"/>
    <n v="6310.82"/>
    <n v="0"/>
    <n v="0"/>
    <n v="6310.82"/>
    <n v="0"/>
    <n v="6310.82"/>
    <n v="0"/>
    <n v="0"/>
    <n v="6310.82"/>
    <n v="0"/>
    <n v="0"/>
    <n v="0"/>
    <n v="0"/>
    <n v="0"/>
    <n v="0"/>
    <n v="0"/>
    <n v="0"/>
    <n v="0"/>
    <n v="0"/>
    <n v="0"/>
    <n v="0"/>
    <n v="0"/>
    <n v="0"/>
    <n v="0"/>
  </r>
  <r>
    <s v="33-035-066"/>
    <x v="5"/>
    <x v="21"/>
    <x v="1368"/>
    <n v="0"/>
    <x v="5"/>
    <x v="58"/>
    <x v="2536"/>
    <s v="WARRANT CLEAR OTHER"/>
    <s v="B"/>
    <s v=" "/>
    <x v="5"/>
    <x v="21"/>
    <x v="1368"/>
    <n v="320925"/>
    <n v="0"/>
    <s v=" "/>
    <s v=" "/>
    <n v="33001066"/>
    <n v="0"/>
    <n v="0"/>
    <n v="0"/>
    <n v="0"/>
    <n v="0"/>
    <n v="0"/>
    <n v="0"/>
    <n v="0"/>
    <n v="0"/>
    <n v="0"/>
    <n v="0"/>
    <n v="0"/>
    <n v="0"/>
    <n v="0"/>
    <n v="0"/>
    <n v="0"/>
    <n v="0"/>
    <n v="0"/>
    <n v="0"/>
    <n v="0"/>
    <n v="0"/>
    <n v="0"/>
    <n v="0"/>
    <n v="0"/>
    <n v="0"/>
  </r>
  <r>
    <s v="33-035-068"/>
    <x v="5"/>
    <x v="21"/>
    <x v="122"/>
    <n v="0"/>
    <x v="5"/>
    <x v="59"/>
    <x v="2537"/>
    <s v="WARRANT CLEAR OTHER"/>
    <s v="B"/>
    <s v=" "/>
    <x v="5"/>
    <x v="21"/>
    <x v="122"/>
    <n v="320925"/>
    <n v="0"/>
    <s v=" "/>
    <s v=" "/>
    <n v="33001068"/>
    <n v="0"/>
    <n v="0"/>
    <n v="0"/>
    <n v="0"/>
    <n v="0"/>
    <n v="0"/>
    <n v="467.53"/>
    <n v="0"/>
    <n v="0"/>
    <n v="467.53"/>
    <n v="0"/>
    <n v="0"/>
    <n v="0"/>
    <n v="0"/>
    <n v="0"/>
    <n v="0"/>
    <n v="467.53"/>
    <n v="0"/>
    <n v="0"/>
    <n v="467.53"/>
    <n v="0"/>
    <n v="0"/>
    <n v="0"/>
    <n v="0"/>
    <n v="0"/>
  </r>
  <r>
    <s v="33-035-069"/>
    <x v="5"/>
    <x v="21"/>
    <x v="123"/>
    <n v="0"/>
    <x v="5"/>
    <x v="60"/>
    <x v="2538"/>
    <s v="WARRANT CLEAR OTHER"/>
    <s v="B"/>
    <s v=" "/>
    <x v="5"/>
    <x v="21"/>
    <x v="123"/>
    <n v="320925"/>
    <n v="0"/>
    <s v=" "/>
    <s v=" "/>
    <n v="33001069"/>
    <n v="0"/>
    <n v="0"/>
    <n v="0"/>
    <n v="0"/>
    <n v="0"/>
    <n v="0"/>
    <n v="0"/>
    <n v="0"/>
    <n v="0"/>
    <n v="0"/>
    <n v="0"/>
    <n v="0"/>
    <n v="0"/>
    <n v="0"/>
    <n v="0"/>
    <n v="0"/>
    <n v="0"/>
    <n v="0"/>
    <n v="0"/>
    <n v="0"/>
    <n v="0"/>
    <n v="0"/>
    <n v="0"/>
    <n v="0"/>
    <n v="0"/>
  </r>
  <r>
    <s v="33-035-071"/>
    <x v="5"/>
    <x v="21"/>
    <x v="124"/>
    <n v="0"/>
    <x v="5"/>
    <x v="61"/>
    <x v="2539"/>
    <s v="WARRANT CLEAR OTHER"/>
    <s v="B"/>
    <s v=" "/>
    <x v="5"/>
    <x v="21"/>
    <x v="124"/>
    <n v="320925"/>
    <n v="0"/>
    <s v=" "/>
    <s v=" "/>
    <n v="33001071"/>
    <n v="0"/>
    <n v="0"/>
    <n v="0"/>
    <n v="0"/>
    <n v="0"/>
    <n v="0"/>
    <n v="1800"/>
    <n v="0"/>
    <n v="0"/>
    <n v="1800"/>
    <n v="0"/>
    <n v="0"/>
    <n v="0"/>
    <n v="0"/>
    <n v="0"/>
    <n v="0"/>
    <n v="1800"/>
    <n v="0"/>
    <n v="0"/>
    <n v="1800"/>
    <n v="0"/>
    <n v="0"/>
    <n v="0"/>
    <n v="0"/>
    <n v="0"/>
  </r>
  <r>
    <s v="33-035-075"/>
    <x v="5"/>
    <x v="21"/>
    <x v="128"/>
    <n v="0"/>
    <x v="5"/>
    <x v="62"/>
    <x v="2540"/>
    <s v="WARRANT CLEAR OTHER"/>
    <s v="B"/>
    <s v=" "/>
    <x v="5"/>
    <x v="21"/>
    <x v="128"/>
    <n v="320925"/>
    <n v="0"/>
    <s v=" "/>
    <s v=" "/>
    <n v="33001075"/>
    <n v="0"/>
    <n v="0"/>
    <n v="0"/>
    <n v="0"/>
    <n v="0"/>
    <n v="0"/>
    <n v="0"/>
    <n v="0"/>
    <n v="0"/>
    <n v="0"/>
    <n v="0"/>
    <n v="0"/>
    <n v="0"/>
    <n v="0"/>
    <n v="0"/>
    <n v="0"/>
    <n v="0"/>
    <n v="0"/>
    <n v="0"/>
    <n v="0"/>
    <n v="0"/>
    <n v="0"/>
    <n v="0"/>
    <n v="0"/>
    <n v="0"/>
  </r>
  <r>
    <s v="33-035-079"/>
    <x v="5"/>
    <x v="21"/>
    <x v="131"/>
    <n v="0"/>
    <x v="5"/>
    <x v="63"/>
    <x v="2541"/>
    <s v="WARRANT CLEAR OTHER"/>
    <s v="B"/>
    <s v=" "/>
    <x v="5"/>
    <x v="21"/>
    <x v="131"/>
    <n v="320925"/>
    <n v="0"/>
    <s v=" "/>
    <s v=" "/>
    <n v="33001079"/>
    <n v="0"/>
    <n v="0"/>
    <n v="0"/>
    <n v="0"/>
    <n v="0"/>
    <n v="85452.41"/>
    <n v="4730222.16"/>
    <n v="0"/>
    <n v="0"/>
    <n v="4644769.75"/>
    <n v="0"/>
    <n v="0"/>
    <n v="0"/>
    <n v="0"/>
    <n v="0"/>
    <n v="85452.41"/>
    <n v="4730222.16"/>
    <n v="0"/>
    <n v="0"/>
    <n v="4644769.75"/>
    <n v="0"/>
    <n v="0"/>
    <n v="0"/>
    <n v="0"/>
    <n v="0"/>
  </r>
  <r>
    <s v="33-035-080"/>
    <x v="5"/>
    <x v="21"/>
    <x v="1371"/>
    <n v="0"/>
    <x v="5"/>
    <x v="64"/>
    <x v="2542"/>
    <s v="WARRANT CLEAR OTHER"/>
    <s v="B"/>
    <s v=" "/>
    <x v="5"/>
    <x v="21"/>
    <x v="1371"/>
    <n v="320925"/>
    <n v="0"/>
    <s v=" "/>
    <s v=" "/>
    <n v="33001080"/>
    <n v="0"/>
    <n v="0"/>
    <n v="0"/>
    <n v="0"/>
    <n v="0"/>
    <n v="0"/>
    <n v="0"/>
    <n v="0"/>
    <n v="0"/>
    <n v="0"/>
    <n v="0"/>
    <n v="0"/>
    <n v="0"/>
    <n v="0"/>
    <n v="0"/>
    <n v="0"/>
    <n v="0"/>
    <n v="0"/>
    <n v="0"/>
    <n v="0"/>
    <n v="0"/>
    <n v="0"/>
    <n v="0"/>
    <n v="0"/>
    <n v="0"/>
  </r>
  <r>
    <s v="33-035-081"/>
    <x v="5"/>
    <x v="21"/>
    <x v="1372"/>
    <n v="0.09"/>
    <x v="5"/>
    <x v="65"/>
    <x v="2543"/>
    <s v="WARRANT CLEAR OTHER"/>
    <s v="B"/>
    <s v=" "/>
    <x v="5"/>
    <x v="21"/>
    <x v="1372"/>
    <n v="320925"/>
    <n v="0"/>
    <s v=" "/>
    <s v=" "/>
    <n v="33001081"/>
    <n v="0.09"/>
    <n v="0"/>
    <n v="0"/>
    <n v="0"/>
    <n v="0"/>
    <n v="0.09"/>
    <n v="0"/>
    <n v="0"/>
    <n v="0"/>
    <n v="0"/>
    <n v="0.09"/>
    <n v="0"/>
    <n v="0"/>
    <n v="0"/>
    <n v="0"/>
    <n v="0.09"/>
    <n v="0"/>
    <n v="0"/>
    <n v="0"/>
    <n v="0"/>
    <n v="0"/>
    <n v="0"/>
    <n v="0"/>
    <n v="0"/>
    <n v="0"/>
  </r>
  <r>
    <s v="33-035-083"/>
    <x v="5"/>
    <x v="21"/>
    <x v="132"/>
    <n v="0"/>
    <x v="5"/>
    <x v="66"/>
    <x v="2544"/>
    <s v="WARRANT CLEAR OTHER"/>
    <s v="B"/>
    <s v=" "/>
    <x v="5"/>
    <x v="21"/>
    <x v="132"/>
    <n v="320925"/>
    <n v="0"/>
    <s v=" "/>
    <s v=" "/>
    <n v="33001083"/>
    <n v="0"/>
    <n v="0"/>
    <n v="0"/>
    <n v="0"/>
    <n v="0"/>
    <n v="0"/>
    <n v="0"/>
    <n v="0"/>
    <n v="0"/>
    <n v="0"/>
    <n v="0"/>
    <n v="0"/>
    <n v="0"/>
    <n v="0"/>
    <n v="0"/>
    <n v="0"/>
    <n v="0"/>
    <n v="0"/>
    <n v="0"/>
    <n v="0"/>
    <n v="0"/>
    <n v="0"/>
    <n v="0"/>
    <n v="0"/>
    <n v="0"/>
  </r>
  <r>
    <s v="33-035-086"/>
    <x v="5"/>
    <x v="21"/>
    <x v="135"/>
    <n v="0"/>
    <x v="5"/>
    <x v="67"/>
    <x v="2545"/>
    <s v="WARRANT CLEAR OTHER"/>
    <s v="B"/>
    <s v=" "/>
    <x v="5"/>
    <x v="21"/>
    <x v="135"/>
    <n v="320925"/>
    <n v="0"/>
    <s v=" "/>
    <s v=" "/>
    <n v="33001086"/>
    <n v="0"/>
    <n v="0"/>
    <n v="0"/>
    <n v="0"/>
    <n v="0"/>
    <n v="0"/>
    <n v="0"/>
    <n v="0"/>
    <n v="0"/>
    <n v="0"/>
    <n v="0"/>
    <n v="0"/>
    <n v="0"/>
    <n v="0"/>
    <n v="0"/>
    <n v="0"/>
    <n v="0"/>
    <n v="0"/>
    <n v="0"/>
    <n v="0"/>
    <n v="0"/>
    <n v="0"/>
    <n v="0"/>
    <n v="0"/>
    <n v="0"/>
  </r>
  <r>
    <s v="33-035-089"/>
    <x v="5"/>
    <x v="21"/>
    <x v="313"/>
    <n v="0"/>
    <x v="5"/>
    <x v="68"/>
    <x v="2546"/>
    <s v="WARRANT CLEAR OTHER"/>
    <s v="B"/>
    <s v=" "/>
    <x v="5"/>
    <x v="21"/>
    <x v="313"/>
    <n v="320925"/>
    <n v="0"/>
    <s v=" "/>
    <s v=" "/>
    <n v="33001089"/>
    <n v="0"/>
    <n v="0"/>
    <n v="0"/>
    <n v="0"/>
    <n v="0"/>
    <n v="0"/>
    <n v="0"/>
    <n v="0"/>
    <n v="0"/>
    <n v="0"/>
    <n v="0"/>
    <n v="0"/>
    <n v="0"/>
    <n v="0"/>
    <n v="0"/>
    <n v="0"/>
    <n v="0"/>
    <n v="0"/>
    <n v="0"/>
    <n v="0"/>
    <n v="0"/>
    <n v="0"/>
    <n v="0"/>
    <n v="0"/>
    <n v="0"/>
  </r>
  <r>
    <s v="33-035-090"/>
    <x v="5"/>
    <x v="21"/>
    <x v="105"/>
    <n v="0"/>
    <x v="5"/>
    <x v="69"/>
    <x v="2547"/>
    <s v="WARRANT CLEAR OTHER"/>
    <s v="B"/>
    <s v=" "/>
    <x v="5"/>
    <x v="21"/>
    <x v="105"/>
    <n v="320925"/>
    <n v="0"/>
    <s v=" "/>
    <s v=" "/>
    <n v="33001090"/>
    <n v="0"/>
    <n v="0"/>
    <n v="0"/>
    <n v="0"/>
    <n v="0"/>
    <n v="0"/>
    <n v="687280.27"/>
    <n v="0"/>
    <n v="0"/>
    <n v="687280.27"/>
    <n v="0"/>
    <n v="0"/>
    <n v="0"/>
    <n v="0"/>
    <n v="0"/>
    <n v="0"/>
    <n v="687280.27"/>
    <n v="0"/>
    <n v="0"/>
    <n v="687280.27"/>
    <n v="0"/>
    <n v="0"/>
    <n v="0"/>
    <n v="0"/>
    <n v="0"/>
  </r>
  <r>
    <s v="33-035-092"/>
    <x v="5"/>
    <x v="21"/>
    <x v="106"/>
    <n v="0"/>
    <x v="5"/>
    <x v="70"/>
    <x v="2548"/>
    <s v="WARRANT CLEAR OTHER"/>
    <s v="B"/>
    <s v=" "/>
    <x v="5"/>
    <x v="21"/>
    <x v="106"/>
    <n v="320925"/>
    <n v="0"/>
    <s v=" "/>
    <s v=" "/>
    <n v="33001092"/>
    <n v="0"/>
    <n v="0"/>
    <n v="0"/>
    <n v="0"/>
    <n v="0"/>
    <n v="0"/>
    <n v="0"/>
    <n v="0"/>
    <n v="0"/>
    <n v="0"/>
    <n v="0"/>
    <n v="0"/>
    <n v="0"/>
    <n v="0"/>
    <n v="0"/>
    <n v="0"/>
    <n v="0"/>
    <n v="0"/>
    <n v="0"/>
    <n v="0"/>
    <n v="0"/>
    <n v="0"/>
    <n v="0"/>
    <n v="0"/>
    <n v="0"/>
  </r>
  <r>
    <s v="33-035-093"/>
    <x v="5"/>
    <x v="21"/>
    <x v="107"/>
    <n v="0"/>
    <x v="5"/>
    <x v="71"/>
    <x v="2549"/>
    <s v="WARRANT CLEAR OTHER"/>
    <s v="B"/>
    <s v=" "/>
    <x v="5"/>
    <x v="21"/>
    <x v="107"/>
    <n v="320925"/>
    <n v="0"/>
    <s v=" "/>
    <s v=" "/>
    <n v="33001093"/>
    <n v="0"/>
    <n v="0"/>
    <n v="0"/>
    <n v="0"/>
    <n v="0"/>
    <n v="0"/>
    <n v="0"/>
    <n v="0"/>
    <n v="0"/>
    <n v="0"/>
    <n v="0"/>
    <n v="0"/>
    <n v="0"/>
    <n v="0"/>
    <n v="0"/>
    <n v="0"/>
    <n v="0"/>
    <n v="0"/>
    <n v="0"/>
    <n v="0"/>
    <n v="0"/>
    <n v="0"/>
    <n v="0"/>
    <n v="0"/>
    <n v="0"/>
  </r>
  <r>
    <s v="33-035-094"/>
    <x v="5"/>
    <x v="21"/>
    <x v="108"/>
    <n v="0"/>
    <x v="5"/>
    <x v="72"/>
    <x v="2550"/>
    <s v="WARRANT CLEAR OTHER"/>
    <s v="B"/>
    <s v=" "/>
    <x v="5"/>
    <x v="21"/>
    <x v="108"/>
    <n v="320925"/>
    <n v="0"/>
    <s v=" "/>
    <s v=" "/>
    <n v="33001094"/>
    <n v="0"/>
    <n v="0"/>
    <n v="0"/>
    <n v="0"/>
    <n v="0"/>
    <n v="0"/>
    <n v="0"/>
    <n v="0"/>
    <n v="0"/>
    <n v="0"/>
    <n v="0"/>
    <n v="0"/>
    <n v="0"/>
    <n v="0"/>
    <n v="0"/>
    <n v="0"/>
    <n v="0"/>
    <n v="0"/>
    <n v="0"/>
    <n v="0"/>
    <n v="0"/>
    <n v="0"/>
    <n v="0"/>
    <n v="0"/>
    <n v="0"/>
  </r>
  <r>
    <s v="33-035-095"/>
    <x v="5"/>
    <x v="21"/>
    <x v="109"/>
    <n v="0"/>
    <x v="5"/>
    <x v="73"/>
    <x v="2551"/>
    <s v="WARRANT CLEAR OTHER"/>
    <s v="B"/>
    <s v=" "/>
    <x v="5"/>
    <x v="21"/>
    <x v="109"/>
    <n v="320925"/>
    <n v="0"/>
    <s v=" "/>
    <s v=" "/>
    <n v="33001095"/>
    <n v="0"/>
    <n v="0"/>
    <n v="0"/>
    <n v="0"/>
    <n v="0"/>
    <n v="0"/>
    <n v="1502212.46"/>
    <n v="0"/>
    <n v="106259.5"/>
    <n v="1608471.96"/>
    <n v="106259.5"/>
    <n v="106259.5"/>
    <n v="0"/>
    <n v="0"/>
    <n v="0"/>
    <n v="0"/>
    <n v="1502212.46"/>
    <n v="0"/>
    <n v="106259.5"/>
    <n v="1608471.96"/>
    <n v="0"/>
    <n v="0"/>
    <n v="0"/>
    <n v="0"/>
    <n v="0"/>
  </r>
  <r>
    <s v="33-035-097"/>
    <x v="5"/>
    <x v="21"/>
    <x v="1375"/>
    <n v="0"/>
    <x v="5"/>
    <x v="74"/>
    <x v="2552"/>
    <s v="WARRANT CLEAR OTHER"/>
    <s v="B"/>
    <s v=" "/>
    <x v="5"/>
    <x v="21"/>
    <x v="1375"/>
    <n v="320925"/>
    <n v="0"/>
    <s v=" "/>
    <s v=" "/>
    <n v="33001097"/>
    <n v="0"/>
    <n v="0"/>
    <n v="0"/>
    <n v="0"/>
    <n v="0"/>
    <n v="0"/>
    <n v="0"/>
    <n v="0"/>
    <n v="0"/>
    <n v="0"/>
    <n v="0"/>
    <n v="0"/>
    <n v="0"/>
    <n v="0"/>
    <n v="0"/>
    <n v="0"/>
    <n v="0"/>
    <n v="0"/>
    <n v="0"/>
    <n v="0"/>
    <n v="0"/>
    <n v="0"/>
    <n v="0"/>
    <n v="0"/>
    <n v="0"/>
  </r>
  <r>
    <s v="33-035-098"/>
    <x v="5"/>
    <x v="21"/>
    <x v="316"/>
    <n v="0"/>
    <x v="5"/>
    <x v="75"/>
    <x v="2553"/>
    <s v="WARRANT CLEAR OTHER"/>
    <s v="B"/>
    <s v=" "/>
    <x v="5"/>
    <x v="21"/>
    <x v="316"/>
    <n v="320925"/>
    <n v="1"/>
    <s v=" "/>
    <s v=" "/>
    <n v="33001098"/>
    <n v="41962.85"/>
    <n v="45313.59"/>
    <n v="0"/>
    <n v="0"/>
    <n v="3350.74"/>
    <n v="0"/>
    <n v="3852278.79"/>
    <n v="0"/>
    <n v="0"/>
    <n v="3852278.79"/>
    <n v="0"/>
    <n v="0"/>
    <n v="0"/>
    <n v="0"/>
    <n v="41962.85"/>
    <n v="0"/>
    <n v="3806965.2"/>
    <n v="0"/>
    <n v="0"/>
    <n v="3848928.05"/>
    <n v="0"/>
    <n v="0"/>
    <n v="0"/>
    <n v="0"/>
    <n v="0"/>
  </r>
  <r>
    <s v="33-040-001"/>
    <x v="5"/>
    <x v="289"/>
    <x v="80"/>
    <n v="342544.76"/>
    <x v="5"/>
    <x v="27"/>
    <x v="2554"/>
    <s v="EL EXP CLEARING"/>
    <s v="A"/>
    <s v="Y"/>
    <x v="5"/>
    <x v="289"/>
    <x v="80"/>
    <n v="320930"/>
    <n v="0"/>
    <s v=" "/>
    <s v=" "/>
    <n v="33001001"/>
    <n v="962993.75"/>
    <n v="5622700.7999999998"/>
    <n v="0"/>
    <n v="0"/>
    <n v="5002251.8099999996"/>
    <n v="345979.69"/>
    <n v="59417305.109999999"/>
    <n v="0"/>
    <n v="920216.15"/>
    <n v="60334086.329999998"/>
    <n v="892463.34"/>
    <n v="5910294.2199999997"/>
    <n v="0"/>
    <n v="912048.97"/>
    <n v="6892873.5999999996"/>
    <n v="345979.69"/>
    <n v="53794604.310000002"/>
    <n v="0"/>
    <n v="920216.15"/>
    <n v="55331834.520000003"/>
    <n v="0"/>
    <n v="0"/>
    <n v="0"/>
    <n v="0"/>
    <n v="0"/>
  </r>
  <r>
    <s v="33-040-002"/>
    <x v="5"/>
    <x v="289"/>
    <x v="81"/>
    <n v="248099.37"/>
    <x v="5"/>
    <x v="28"/>
    <x v="2555"/>
    <s v="EL EXP CLEARING"/>
    <s v="A"/>
    <s v="Y"/>
    <x v="5"/>
    <x v="289"/>
    <x v="81"/>
    <n v="320930"/>
    <n v="0"/>
    <s v=" "/>
    <s v=" "/>
    <n v="33001002"/>
    <n v="93316"/>
    <n v="842880.56"/>
    <n v="0"/>
    <n v="0"/>
    <n v="997663.93"/>
    <n v="39967.360000000001"/>
    <n v="8536408.75"/>
    <n v="0"/>
    <n v="124833.11"/>
    <n v="8869373.8699999992"/>
    <n v="48860.31"/>
    <n v="1083412.3400000001"/>
    <n v="0"/>
    <n v="93095.59"/>
    <n v="1220963.6200000001"/>
    <n v="39967.360000000001"/>
    <n v="7693528.1900000004"/>
    <n v="0"/>
    <n v="124833.11"/>
    <n v="7871709.9400000004"/>
    <n v="0"/>
    <n v="0"/>
    <n v="0"/>
    <n v="0"/>
    <n v="0"/>
  </r>
  <r>
    <s v="33-040-003"/>
    <x v="5"/>
    <x v="289"/>
    <x v="82"/>
    <n v="365518.79"/>
    <x v="5"/>
    <x v="29"/>
    <x v="2556"/>
    <s v="EL EXP CLEARING"/>
    <s v="A"/>
    <s v="Y"/>
    <x v="5"/>
    <x v="289"/>
    <x v="82"/>
    <n v="320930"/>
    <n v="0"/>
    <s v=" "/>
    <s v=" "/>
    <n v="33001003"/>
    <n v="3425828.91"/>
    <n v="8725998.1699999999"/>
    <n v="0"/>
    <n v="36209.440000000002"/>
    <n v="5701897.4900000002"/>
    <n v="257574.31"/>
    <n v="91741118.980000004"/>
    <n v="0"/>
    <n v="234261.45"/>
    <n v="92083324.909999996"/>
    <n v="1357279.09"/>
    <n v="8895491.4000000004"/>
    <n v="0"/>
    <n v="1995"/>
    <n v="10966036.220000001"/>
    <n v="257574.31"/>
    <n v="83015120.810000002"/>
    <n v="0"/>
    <n v="198052.01"/>
    <n v="86381427.420000002"/>
    <n v="0"/>
    <n v="0"/>
    <n v="0"/>
    <n v="0"/>
    <n v="0"/>
  </r>
  <r>
    <s v="33-040-004"/>
    <x v="5"/>
    <x v="289"/>
    <x v="83"/>
    <n v="-553742.62"/>
    <x v="5"/>
    <x v="30"/>
    <x v="2557"/>
    <s v="EL EXP CLEARING"/>
    <s v="A"/>
    <s v="Y"/>
    <x v="5"/>
    <x v="289"/>
    <x v="83"/>
    <n v="320930"/>
    <n v="0"/>
    <s v=" "/>
    <s v=" "/>
    <n v="33001004"/>
    <n v="3158471.94"/>
    <n v="10310406.08"/>
    <n v="0"/>
    <n v="6877.91"/>
    <n v="6605069.4299999997"/>
    <n v="4350695.75"/>
    <n v="132935646.01000001"/>
    <n v="0"/>
    <n v="1634204.58"/>
    <n v="129665412.22"/>
    <n v="2186046.35"/>
    <n v="11063057.289999999"/>
    <n v="0"/>
    <n v="4197.16"/>
    <n v="12039680.039999999"/>
    <n v="4350695.75"/>
    <n v="122625239.93000001"/>
    <n v="0"/>
    <n v="1627326.67"/>
    <n v="123060342.79000001"/>
    <n v="0"/>
    <n v="0"/>
    <n v="0"/>
    <n v="0"/>
    <n v="0"/>
  </r>
  <r>
    <s v="33-040-005"/>
    <x v="5"/>
    <x v="289"/>
    <x v="84"/>
    <n v="96236.11"/>
    <x v="5"/>
    <x v="31"/>
    <x v="2558"/>
    <s v="EL EXP CLEARING"/>
    <s v="A"/>
    <s v="Y"/>
    <x v="5"/>
    <x v="289"/>
    <x v="84"/>
    <n v="320930"/>
    <n v="0"/>
    <s v=" "/>
    <s v=" "/>
    <n v="33001005"/>
    <n v="1209519.1499999999"/>
    <n v="4694879.0199999996"/>
    <n v="0"/>
    <n v="0"/>
    <n v="3581595.98"/>
    <n v="417197.9"/>
    <n v="48103788.090000004"/>
    <n v="0"/>
    <n v="263312.2"/>
    <n v="48046138.5"/>
    <n v="461162.09"/>
    <n v="4380514.6500000004"/>
    <n v="0"/>
    <n v="25000.5"/>
    <n v="5153872.21"/>
    <n v="417197.9"/>
    <n v="43408909.07"/>
    <n v="0"/>
    <n v="263312.2"/>
    <n v="44464542.520000003"/>
    <n v="0"/>
    <n v="0"/>
    <n v="0"/>
    <n v="0"/>
    <n v="0"/>
  </r>
  <r>
    <s v="33-040-006"/>
    <x v="5"/>
    <x v="289"/>
    <x v="85"/>
    <n v="206019.42"/>
    <x v="5"/>
    <x v="32"/>
    <x v="2559"/>
    <s v="EL EXP CLEARING"/>
    <s v="A"/>
    <s v="Y"/>
    <x v="5"/>
    <x v="289"/>
    <x v="85"/>
    <n v="320930"/>
    <n v="0"/>
    <s v=" "/>
    <s v=" "/>
    <n v="33001006"/>
    <n v="204509.87"/>
    <n v="7831982.7199999997"/>
    <n v="0"/>
    <n v="0"/>
    <n v="7833492.2699999996"/>
    <n v="552355.73"/>
    <n v="121688378.8"/>
    <n v="0"/>
    <n v="5584010.7000000002"/>
    <n v="126926053.19"/>
    <n v="927120.34"/>
    <n v="13679068.119999999"/>
    <n v="0"/>
    <n v="4319.16"/>
    <n v="12960776.810000001"/>
    <n v="552355.73"/>
    <n v="113856396.08"/>
    <n v="0"/>
    <n v="5584010.7000000002"/>
    <n v="119092560.92"/>
    <n v="0"/>
    <n v="0"/>
    <n v="0"/>
    <n v="0"/>
    <n v="0"/>
  </r>
  <r>
    <s v="33-040-007"/>
    <x v="5"/>
    <x v="289"/>
    <x v="86"/>
    <n v="404092.66"/>
    <x v="5"/>
    <x v="33"/>
    <x v="2560"/>
    <s v="EL EXP CLEARING"/>
    <s v="A"/>
    <s v="Y"/>
    <x v="5"/>
    <x v="289"/>
    <x v="86"/>
    <n v="320930"/>
    <n v="0"/>
    <s v=" "/>
    <s v=" "/>
    <n v="33001007"/>
    <n v="134086.01999999999"/>
    <n v="643586.17000000004"/>
    <n v="0"/>
    <n v="0"/>
    <n v="913592.81"/>
    <n v="259476.03"/>
    <n v="9655231.6099999994"/>
    <n v="0"/>
    <n v="107964.72"/>
    <n v="9907812.9600000009"/>
    <n v="113178.89"/>
    <n v="948664.77"/>
    <n v="0"/>
    <n v="15792.84"/>
    <n v="985364.74"/>
    <n v="259476.03"/>
    <n v="9011645.4399999995"/>
    <n v="0"/>
    <n v="107964.72"/>
    <n v="8994220.1500000004"/>
    <n v="0"/>
    <n v="0"/>
    <n v="0"/>
    <n v="0"/>
    <n v="0"/>
  </r>
  <r>
    <s v="33-040-008"/>
    <x v="5"/>
    <x v="289"/>
    <x v="87"/>
    <n v="802899.17"/>
    <x v="5"/>
    <x v="34"/>
    <x v="2561"/>
    <s v="EL EXP CLEARING"/>
    <s v="A"/>
    <s v="Y"/>
    <x v="5"/>
    <x v="289"/>
    <x v="87"/>
    <n v="320930"/>
    <n v="0"/>
    <s v=" "/>
    <s v=" "/>
    <n v="33001008"/>
    <n v="295241.52"/>
    <n v="985074.64"/>
    <n v="0"/>
    <n v="0"/>
    <n v="1492732.29"/>
    <n v="149521.43"/>
    <n v="18542111.120000001"/>
    <n v="0"/>
    <n v="542668.49"/>
    <n v="19738157.350000001"/>
    <n v="448621.72"/>
    <n v="2320518.59"/>
    <n v="0"/>
    <n v="308639.62"/>
    <n v="2475778.0099999998"/>
    <n v="149521.43"/>
    <n v="17557036.48"/>
    <n v="0"/>
    <n v="542668.49"/>
    <n v="18245425.059999999"/>
    <n v="0"/>
    <n v="0"/>
    <n v="0"/>
    <n v="0"/>
    <n v="0"/>
  </r>
  <r>
    <s v="33-040-009"/>
    <x v="5"/>
    <x v="289"/>
    <x v="88"/>
    <n v="371508.15"/>
    <x v="5"/>
    <x v="35"/>
    <x v="2562"/>
    <s v="EL EXP CLEARING"/>
    <s v="A"/>
    <s v="Y"/>
    <x v="5"/>
    <x v="289"/>
    <x v="88"/>
    <n v="320930"/>
    <n v="0"/>
    <s v=" "/>
    <s v=" "/>
    <n v="33001009"/>
    <n v="159880.89000000001"/>
    <n v="525833.09"/>
    <n v="0"/>
    <n v="0"/>
    <n v="737460.35"/>
    <n v="389717.32"/>
    <n v="10438156.67"/>
    <n v="0"/>
    <n v="227498.15"/>
    <n v="10647445.65"/>
    <n v="205866.95"/>
    <n v="1038224.05"/>
    <n v="0"/>
    <n v="130610.96"/>
    <n v="1122848.95"/>
    <n v="389717.32"/>
    <n v="9912323.5800000001"/>
    <n v="0"/>
    <n v="227498.15"/>
    <n v="9909985.3000000007"/>
    <n v="0"/>
    <n v="0"/>
    <n v="0"/>
    <n v="0"/>
    <n v="0"/>
  </r>
  <r>
    <s v="33-040-011"/>
    <x v="5"/>
    <x v="289"/>
    <x v="111"/>
    <n v="1626535.46"/>
    <x v="5"/>
    <x v="36"/>
    <x v="2563"/>
    <s v="EL EXP CLEARING"/>
    <s v="A"/>
    <s v="Y"/>
    <x v="5"/>
    <x v="289"/>
    <x v="111"/>
    <n v="320930"/>
    <n v="0"/>
    <s v=" "/>
    <s v=" "/>
    <n v="33001011"/>
    <n v="1626548.21"/>
    <n v="12.75"/>
    <n v="0"/>
    <n v="0"/>
    <n v="0"/>
    <n v="547316.66"/>
    <n v="24816999.829999998"/>
    <n v="3689856.1"/>
    <n v="27964497.539999999"/>
    <n v="50170860.07"/>
    <n v="1626563.21"/>
    <n v="15"/>
    <n v="0"/>
    <n v="0"/>
    <n v="0"/>
    <n v="547316.66"/>
    <n v="24816987.079999998"/>
    <n v="3689856.1"/>
    <n v="27964497.539999999"/>
    <n v="50170860.07"/>
    <n v="0"/>
    <n v="0"/>
    <n v="0"/>
    <n v="0"/>
    <n v="0"/>
  </r>
  <r>
    <s v="33-040-014"/>
    <x v="5"/>
    <x v="289"/>
    <x v="91"/>
    <n v="68193.67"/>
    <x v="5"/>
    <x v="37"/>
    <x v="2564"/>
    <s v="EL EXP CLEARING"/>
    <s v="A"/>
    <s v="Y"/>
    <x v="5"/>
    <x v="289"/>
    <x v="91"/>
    <n v="320930"/>
    <n v="0"/>
    <s v=" "/>
    <s v=" "/>
    <n v="33001014"/>
    <n v="239919.4"/>
    <n v="5279731.24"/>
    <n v="0"/>
    <n v="5007.6400000000003"/>
    <n v="5113013.1500000004"/>
    <n v="129824.2"/>
    <n v="47651535.299999997"/>
    <n v="0"/>
    <n v="11024.8"/>
    <n v="47600929.57"/>
    <n v="451587.4"/>
    <n v="3992454.26"/>
    <n v="0"/>
    <n v="1786.35"/>
    <n v="3782572.61"/>
    <n v="129824.2"/>
    <n v="42371804.060000002"/>
    <n v="0"/>
    <n v="6017.16"/>
    <n v="42487916.420000002"/>
    <n v="0"/>
    <n v="0"/>
    <n v="0"/>
    <n v="0"/>
    <n v="0"/>
  </r>
  <r>
    <s v="33-040-017"/>
    <x v="5"/>
    <x v="289"/>
    <x v="113"/>
    <n v="642107.64"/>
    <x v="5"/>
    <x v="38"/>
    <x v="2565"/>
    <s v="EL EXP CLEARING"/>
    <s v="A"/>
    <s v="Y"/>
    <x v="5"/>
    <x v="289"/>
    <x v="113"/>
    <n v="320930"/>
    <n v="0"/>
    <s v=" "/>
    <s v=" "/>
    <n v="33001017"/>
    <n v="258691.47"/>
    <n v="867123.86"/>
    <n v="0"/>
    <n v="0"/>
    <n v="1250540.03"/>
    <n v="36561.11"/>
    <n v="16660210.66"/>
    <n v="0"/>
    <n v="63450.400000000001"/>
    <n v="17329207.59"/>
    <n v="333811.09000000003"/>
    <n v="1715981.39"/>
    <n v="0"/>
    <n v="1642.91"/>
    <n v="1642504.68"/>
    <n v="36561.11"/>
    <n v="15793086.800000001"/>
    <n v="0"/>
    <n v="63450.400000000001"/>
    <n v="16078667.560000001"/>
    <n v="0"/>
    <n v="0"/>
    <n v="0"/>
    <n v="0"/>
    <n v="0"/>
  </r>
  <r>
    <s v="33-040-021"/>
    <x v="5"/>
    <x v="289"/>
    <x v="96"/>
    <n v="55113.29"/>
    <x v="5"/>
    <x v="39"/>
    <x v="2566"/>
    <s v="EL EXP CLEARING"/>
    <s v="A"/>
    <s v="Y"/>
    <x v="5"/>
    <x v="289"/>
    <x v="96"/>
    <n v="320930"/>
    <n v="0"/>
    <s v=" "/>
    <s v=" "/>
    <n v="33001021"/>
    <n v="174054.5"/>
    <n v="1282196.3600000001"/>
    <n v="0"/>
    <n v="0"/>
    <n v="1163255.1499999999"/>
    <n v="168215.61"/>
    <n v="13871628.43"/>
    <n v="0"/>
    <n v="311460.21999999997"/>
    <n v="14069986.33"/>
    <n v="234529.46"/>
    <n v="1464146.08"/>
    <n v="0"/>
    <n v="125952.66"/>
    <n v="1529623.78"/>
    <n v="168215.61"/>
    <n v="12589432.07"/>
    <n v="0"/>
    <n v="311460.21999999997"/>
    <n v="12906731.18"/>
    <n v="0"/>
    <n v="0"/>
    <n v="0"/>
    <n v="0"/>
    <n v="0"/>
  </r>
  <r>
    <s v="33-040-024"/>
    <x v="5"/>
    <x v="289"/>
    <x v="99"/>
    <n v="12828.99"/>
    <x v="5"/>
    <x v="40"/>
    <x v="2567"/>
    <s v="EL EXP CLEARING"/>
    <s v="A"/>
    <s v="Y"/>
    <x v="5"/>
    <x v="289"/>
    <x v="99"/>
    <n v="320930"/>
    <n v="0"/>
    <s v=" "/>
    <s v=" "/>
    <n v="33001024"/>
    <n v="41790.82"/>
    <n v="304818.96000000002"/>
    <n v="0"/>
    <n v="0"/>
    <n v="275857.13"/>
    <n v="35342.550000000003"/>
    <n v="3476115.06"/>
    <n v="0"/>
    <n v="83618.97"/>
    <n v="3537220.47"/>
    <n v="71510.600000000006"/>
    <n v="359144.76"/>
    <n v="0"/>
    <n v="27251.15"/>
    <n v="356676.13"/>
    <n v="35342.550000000003"/>
    <n v="3171296.1"/>
    <n v="0"/>
    <n v="83618.97"/>
    <n v="3261363.34"/>
    <n v="0"/>
    <n v="0"/>
    <n v="0"/>
    <n v="0"/>
    <n v="0"/>
  </r>
  <r>
    <s v="33-040-025"/>
    <x v="5"/>
    <x v="289"/>
    <x v="100"/>
    <n v="316897.68"/>
    <x v="5"/>
    <x v="41"/>
    <x v="2568"/>
    <s v="EL EXP CLEARING"/>
    <s v="A"/>
    <s v="Y"/>
    <x v="5"/>
    <x v="289"/>
    <x v="100"/>
    <n v="320930"/>
    <n v="0"/>
    <s v=" "/>
    <s v=" "/>
    <n v="33001025"/>
    <n v="1036463.95"/>
    <n v="1546277.01"/>
    <n v="0"/>
    <n v="0"/>
    <n v="826710.74"/>
    <n v="200690.52"/>
    <n v="17294890.82"/>
    <n v="0"/>
    <n v="154757.24"/>
    <n v="17565855.219999999"/>
    <n v="400104.77"/>
    <n v="1821844.85"/>
    <n v="0"/>
    <n v="102914.07"/>
    <n v="2561118.1"/>
    <n v="200690.52"/>
    <n v="15748613.810000001"/>
    <n v="0"/>
    <n v="154757.24"/>
    <n v="16739144.48"/>
    <n v="0"/>
    <n v="0"/>
    <n v="0"/>
    <n v="0"/>
    <n v="0"/>
  </r>
  <r>
    <s v="33-040-028"/>
    <x v="5"/>
    <x v="289"/>
    <x v="103"/>
    <n v="1138311.7"/>
    <x v="5"/>
    <x v="42"/>
    <x v="2569"/>
    <s v="EL EXP CLEARING"/>
    <s v="A"/>
    <s v="Y"/>
    <x v="5"/>
    <x v="289"/>
    <x v="103"/>
    <n v="320930"/>
    <n v="0"/>
    <s v=" "/>
    <s v=" "/>
    <n v="33001028"/>
    <n v="468091.6"/>
    <n v="9476091.8499999996"/>
    <n v="0"/>
    <n v="1248.92"/>
    <n v="10147560.869999999"/>
    <n v="211458.85"/>
    <n v="123398635.5"/>
    <n v="0"/>
    <n v="485018.36"/>
    <n v="124810506.70999999"/>
    <n v="330000.89"/>
    <n v="10742808.76"/>
    <n v="0"/>
    <n v="8399.08"/>
    <n v="10889298.550000001"/>
    <n v="211458.85"/>
    <n v="113922543.65000001"/>
    <n v="0"/>
    <n v="483769.44"/>
    <n v="114662945.84"/>
    <n v="0"/>
    <n v="0"/>
    <n v="0"/>
    <n v="0"/>
    <n v="0"/>
  </r>
  <r>
    <s v="33-040-031"/>
    <x v="5"/>
    <x v="289"/>
    <x v="1340"/>
    <n v="103519.43"/>
    <x v="5"/>
    <x v="43"/>
    <x v="2570"/>
    <s v="EL EXP CLEARING"/>
    <s v="A"/>
    <s v="Y"/>
    <x v="5"/>
    <x v="289"/>
    <x v="1340"/>
    <n v="320930"/>
    <n v="0"/>
    <s v=" "/>
    <s v=" "/>
    <n v="33001031"/>
    <n v="741815.36"/>
    <n v="2412615"/>
    <n v="0"/>
    <n v="0"/>
    <n v="1774319.07"/>
    <n v="512874.43"/>
    <n v="24247234.07"/>
    <n v="0"/>
    <n v="146159.04999999999"/>
    <n v="23984038.120000001"/>
    <n v="83575.05"/>
    <n v="2613541.4300000002"/>
    <n v="0"/>
    <n v="0"/>
    <n v="3271781.74"/>
    <n v="512874.43"/>
    <n v="21834619.07"/>
    <n v="0"/>
    <n v="146159.04999999999"/>
    <n v="22209719.050000001"/>
    <n v="0"/>
    <n v="0"/>
    <n v="0"/>
    <n v="0"/>
    <n v="0"/>
  </r>
  <r>
    <s v="33-040-033"/>
    <x v="5"/>
    <x v="289"/>
    <x v="1342"/>
    <n v="43259.89"/>
    <x v="5"/>
    <x v="44"/>
    <x v="2571"/>
    <s v="EL EXP CLEARING"/>
    <s v="A"/>
    <s v="Y"/>
    <x v="5"/>
    <x v="289"/>
    <x v="1342"/>
    <n v="320930"/>
    <n v="0"/>
    <s v=" "/>
    <s v=" "/>
    <n v="33001033"/>
    <n v="979628.2"/>
    <n v="2260821.2999999998"/>
    <n v="0"/>
    <n v="48.65"/>
    <n v="1324501.6399999999"/>
    <n v="162577.84"/>
    <n v="23961386.829999998"/>
    <n v="0"/>
    <n v="102738.48"/>
    <n v="23944807.359999999"/>
    <n v="170004.93"/>
    <n v="2416090.7200000002"/>
    <n v="0"/>
    <n v="94111.84"/>
    <n v="3319825.83"/>
    <n v="162577.84"/>
    <n v="21700565.530000001"/>
    <n v="0"/>
    <n v="102689.83"/>
    <n v="22620305.719999999"/>
    <n v="0"/>
    <n v="0"/>
    <n v="0"/>
    <n v="0"/>
    <n v="0"/>
  </r>
  <r>
    <s v="33-040-038"/>
    <x v="5"/>
    <x v="289"/>
    <x v="1347"/>
    <n v="261802.59"/>
    <x v="5"/>
    <x v="45"/>
    <x v="2572"/>
    <s v="EL EXP CLEARING"/>
    <s v="A"/>
    <s v="Y"/>
    <x v="5"/>
    <x v="289"/>
    <x v="1347"/>
    <n v="320930"/>
    <n v="0"/>
    <s v=" "/>
    <s v=" "/>
    <n v="33001038"/>
    <n v="325902.88"/>
    <n v="891750.75"/>
    <n v="0"/>
    <n v="0"/>
    <n v="827650.46"/>
    <n v="19078.89"/>
    <n v="13500650.189999999"/>
    <n v="0"/>
    <n v="624.9"/>
    <n v="13743998.789999999"/>
    <n v="238187.02"/>
    <n v="1869222.94"/>
    <n v="0"/>
    <n v="0"/>
    <n v="1956938.8"/>
    <n v="19078.89"/>
    <n v="12608899.439999999"/>
    <n v="0"/>
    <n v="624.9"/>
    <n v="12916348.33"/>
    <n v="0"/>
    <n v="0"/>
    <n v="0"/>
    <n v="0"/>
    <n v="0"/>
  </r>
  <r>
    <s v="33-040-040"/>
    <x v="5"/>
    <x v="289"/>
    <x v="1349"/>
    <n v="239796.12"/>
    <x v="5"/>
    <x v="46"/>
    <x v="2573"/>
    <s v="EL EXP CLEARING"/>
    <s v="A"/>
    <s v="Y"/>
    <x v="5"/>
    <x v="289"/>
    <x v="1349"/>
    <n v="320930"/>
    <n v="0"/>
    <s v=" "/>
    <s v=" "/>
    <n v="33001040"/>
    <n v="2514821.33"/>
    <n v="7535476.9299999997"/>
    <n v="0"/>
    <n v="2327816.71"/>
    <n v="7588268.4299999997"/>
    <n v="445034.31"/>
    <n v="83105212.040000007"/>
    <n v="0"/>
    <n v="2339555.7000000002"/>
    <n v="85239529.549999997"/>
    <n v="4187945.69"/>
    <n v="9843904.9299999997"/>
    <n v="0"/>
    <n v="702.82"/>
    <n v="8171483.3899999997"/>
    <n v="445034.31"/>
    <n v="75569735.109999999"/>
    <n v="0"/>
    <n v="11738.99"/>
    <n v="77651261.120000005"/>
    <n v="0"/>
    <n v="0"/>
    <n v="0"/>
    <n v="0"/>
    <n v="0"/>
  </r>
  <r>
    <s v="33-040-041"/>
    <x v="5"/>
    <x v="289"/>
    <x v="1350"/>
    <n v="1492346.52"/>
    <x v="5"/>
    <x v="47"/>
    <x v="2574"/>
    <s v="EL EXP CLEARING"/>
    <s v="A"/>
    <s v="Y"/>
    <x v="5"/>
    <x v="289"/>
    <x v="1350"/>
    <n v="320930"/>
    <n v="0"/>
    <s v=" "/>
    <s v=" "/>
    <n v="33001041"/>
    <n v="2066178.96"/>
    <n v="2591216.69"/>
    <n v="0"/>
    <n v="0"/>
    <n v="2017384.25"/>
    <n v="666535.48"/>
    <n v="39629454.009999998"/>
    <n v="0"/>
    <n v="387448.57"/>
    <n v="40842713.619999997"/>
    <n v="1492453.48"/>
    <n v="2844918.42"/>
    <n v="0"/>
    <n v="0"/>
    <n v="3418643.9"/>
    <n v="666535.48"/>
    <n v="37038237.32"/>
    <n v="0"/>
    <n v="387448.57"/>
    <n v="38825329.369999997"/>
    <n v="0"/>
    <n v="0"/>
    <n v="0"/>
    <n v="0"/>
    <n v="0"/>
  </r>
  <r>
    <s v="33-040-044"/>
    <x v="5"/>
    <x v="289"/>
    <x v="1353"/>
    <n v="208022.6"/>
    <x v="5"/>
    <x v="48"/>
    <x v="2575"/>
    <s v="EL EXP CLEARING"/>
    <s v="A"/>
    <s v="Y"/>
    <x v="5"/>
    <x v="289"/>
    <x v="1353"/>
    <n v="320930"/>
    <n v="0"/>
    <s v=" "/>
    <s v=" "/>
    <n v="33001044"/>
    <n v="401067"/>
    <n v="2391883.29"/>
    <n v="0"/>
    <n v="0"/>
    <n v="2198838.89"/>
    <n v="461468.13"/>
    <n v="30882253.109999999"/>
    <n v="0"/>
    <n v="356790.19"/>
    <n v="30985597.77"/>
    <n v="149717.84"/>
    <n v="2721042.44"/>
    <n v="0"/>
    <n v="154131.69"/>
    <n v="3126523.29"/>
    <n v="461468.13"/>
    <n v="28490369.82"/>
    <n v="0"/>
    <n v="356790.19"/>
    <n v="28786758.879999999"/>
    <n v="0"/>
    <n v="0"/>
    <n v="0"/>
    <n v="0"/>
    <n v="0"/>
  </r>
  <r>
    <s v="33-040-045"/>
    <x v="5"/>
    <x v="289"/>
    <x v="1354"/>
    <n v="1041397.88"/>
    <x v="5"/>
    <x v="49"/>
    <x v="2576"/>
    <s v="EL EXP CLEARING"/>
    <s v="A"/>
    <s v="Y"/>
    <x v="5"/>
    <x v="289"/>
    <x v="1354"/>
    <n v="320930"/>
    <n v="0"/>
    <s v=" "/>
    <s v=" "/>
    <n v="33001045"/>
    <n v="163198.88"/>
    <n v="1270280.9099999999"/>
    <n v="0"/>
    <n v="0"/>
    <n v="2148479.91"/>
    <n v="89271.78"/>
    <n v="26310896.75"/>
    <n v="0"/>
    <n v="1189619.3400000001"/>
    <n v="28452642.190000001"/>
    <n v="657041.99"/>
    <n v="3188767.32"/>
    <n v="0"/>
    <n v="387112.31"/>
    <n v="3082036.52"/>
    <n v="89271.78"/>
    <n v="25040615.84"/>
    <n v="0"/>
    <n v="1189619.3400000001"/>
    <n v="26304162.280000001"/>
    <n v="0"/>
    <n v="0"/>
    <n v="0"/>
    <n v="0"/>
    <n v="0"/>
  </r>
  <r>
    <s v="33-040-047"/>
    <x v="5"/>
    <x v="289"/>
    <x v="1356"/>
    <n v="34324.76"/>
    <x v="5"/>
    <x v="50"/>
    <x v="2577"/>
    <s v="EL EXP CLEARING"/>
    <s v="A"/>
    <s v="Y"/>
    <x v="5"/>
    <x v="289"/>
    <x v="1356"/>
    <n v="320930"/>
    <n v="0"/>
    <s v=" "/>
    <s v=" "/>
    <n v="33001047"/>
    <n v="228513.81"/>
    <n v="354717.94"/>
    <n v="0"/>
    <n v="0"/>
    <n v="160528.89000000001"/>
    <n v="119373.5"/>
    <n v="2603943.16"/>
    <n v="0"/>
    <n v="216461.84"/>
    <n v="2735356.26"/>
    <n v="12778.08"/>
    <n v="160207.60999999999"/>
    <n v="0"/>
    <n v="216461.84"/>
    <n v="592405.18000000005"/>
    <n v="119373.5"/>
    <n v="2249225.2200000002"/>
    <n v="0"/>
    <n v="216461.84"/>
    <n v="2574827.37"/>
    <n v="0"/>
    <n v="0"/>
    <n v="0"/>
    <n v="0"/>
    <n v="0"/>
  </r>
  <r>
    <s v="33-040-048"/>
    <x v="5"/>
    <x v="289"/>
    <x v="1357"/>
    <n v="5410958.6500000004"/>
    <x v="5"/>
    <x v="51"/>
    <x v="2578"/>
    <s v="EL EXP CLEARING"/>
    <s v="A"/>
    <s v="Y"/>
    <x v="5"/>
    <x v="289"/>
    <x v="1357"/>
    <n v="320930"/>
    <n v="0"/>
    <s v=" "/>
    <s v=" "/>
    <n v="33001048"/>
    <n v="445136.26"/>
    <n v="7385749.6799999997"/>
    <n v="0"/>
    <n v="1924.78"/>
    <n v="12353496.85"/>
    <n v="1180621.8999999999"/>
    <n v="150403249.06999999"/>
    <n v="0"/>
    <n v="623598.68999999994"/>
    <n v="155257184.50999999"/>
    <n v="804012.82"/>
    <n v="21037118.23"/>
    <n v="0"/>
    <n v="6095.35"/>
    <n v="20684337.02"/>
    <n v="1180621.8999999999"/>
    <n v="143017499.38999999"/>
    <n v="0"/>
    <n v="621673.91"/>
    <n v="142903687.66"/>
    <n v="0"/>
    <n v="0"/>
    <n v="0"/>
    <n v="0"/>
    <n v="0"/>
  </r>
  <r>
    <s v="33-040-049"/>
    <x v="5"/>
    <x v="289"/>
    <x v="1358"/>
    <n v="13033.85"/>
    <x v="5"/>
    <x v="52"/>
    <x v="2579"/>
    <s v="EL EXP CLEARING"/>
    <s v="A"/>
    <s v="Y"/>
    <x v="5"/>
    <x v="289"/>
    <x v="1358"/>
    <n v="320930"/>
    <n v="0"/>
    <s v=" "/>
    <s v=" "/>
    <n v="33001049"/>
    <n v="24936.84"/>
    <n v="215530.42"/>
    <n v="0"/>
    <n v="0"/>
    <n v="203627.43"/>
    <n v="38952.47"/>
    <n v="2870744.79"/>
    <n v="0"/>
    <n v="15503.09"/>
    <n v="2860329.26"/>
    <n v="15620.47"/>
    <n v="270696.8"/>
    <n v="0"/>
    <n v="15052.74"/>
    <n v="295065.90999999997"/>
    <n v="38952.47"/>
    <n v="2655214.37"/>
    <n v="0"/>
    <n v="15503.09"/>
    <n v="2656701.83"/>
    <n v="0"/>
    <n v="0"/>
    <n v="0"/>
    <n v="0"/>
    <n v="0"/>
  </r>
  <r>
    <s v="33-040-059"/>
    <x v="5"/>
    <x v="289"/>
    <x v="1361"/>
    <n v="1858147.29"/>
    <x v="5"/>
    <x v="53"/>
    <x v="2580"/>
    <s v="EL EXP CLEARING"/>
    <s v="A"/>
    <s v="Y"/>
    <x v="5"/>
    <x v="289"/>
    <x v="1361"/>
    <n v="320930"/>
    <n v="0"/>
    <s v=" "/>
    <s v=" "/>
    <n v="33001059"/>
    <n v="996120.69"/>
    <n v="2538647.58"/>
    <n v="0"/>
    <n v="0"/>
    <n v="3400674.18"/>
    <n v="614649.39"/>
    <n v="39818452.18"/>
    <n v="0"/>
    <n v="494818.55"/>
    <n v="41556768.630000003"/>
    <n v="222672.5"/>
    <n v="3417946.07"/>
    <n v="0"/>
    <n v="61"/>
    <n v="4191455.26"/>
    <n v="614649.39"/>
    <n v="37279804.600000001"/>
    <n v="0"/>
    <n v="494818.55"/>
    <n v="38156094.450000003"/>
    <n v="0"/>
    <n v="0"/>
    <n v="0"/>
    <n v="0"/>
    <n v="0"/>
  </r>
  <r>
    <s v="33-040-060"/>
    <x v="5"/>
    <x v="289"/>
    <x v="1362"/>
    <n v="987240.49"/>
    <x v="5"/>
    <x v="54"/>
    <x v="2581"/>
    <s v="EL EXP CLEARING"/>
    <s v="A"/>
    <s v="Y"/>
    <x v="5"/>
    <x v="289"/>
    <x v="1362"/>
    <n v="320930"/>
    <n v="0"/>
    <s v=" "/>
    <s v=" "/>
    <n v="33001060"/>
    <n v="838905.47"/>
    <n v="5032966.74"/>
    <n v="0"/>
    <n v="0"/>
    <n v="5181301.76"/>
    <n v="880654.19"/>
    <n v="80040738.890000001"/>
    <n v="0"/>
    <n v="1478922.05"/>
    <n v="81626247.239999995"/>
    <n v="818411.8"/>
    <n v="7021262.9800000004"/>
    <n v="0"/>
    <n v="553047.67000000004"/>
    <n v="7594804.3200000003"/>
    <n v="880654.19"/>
    <n v="75007772.150000006"/>
    <n v="0"/>
    <n v="1478922.05"/>
    <n v="76444945.480000004"/>
    <n v="0"/>
    <n v="0"/>
    <n v="0"/>
    <n v="0"/>
    <n v="0"/>
  </r>
  <r>
    <s v="33-040-062"/>
    <x v="5"/>
    <x v="289"/>
    <x v="1364"/>
    <n v="394626.45"/>
    <x v="5"/>
    <x v="55"/>
    <x v="2582"/>
    <s v="EL EXP CLEARING"/>
    <s v="A"/>
    <s v="Y"/>
    <x v="5"/>
    <x v="289"/>
    <x v="1364"/>
    <n v="320930"/>
    <n v="0"/>
    <s v=" "/>
    <s v=" "/>
    <n v="33001062"/>
    <n v="128470.83"/>
    <n v="547837.54"/>
    <n v="0"/>
    <n v="0"/>
    <n v="813993.16"/>
    <n v="55722.66"/>
    <n v="9763740.1799999997"/>
    <n v="0"/>
    <n v="115045.72"/>
    <n v="10217689.689999999"/>
    <n v="104872.39"/>
    <n v="953551.9"/>
    <n v="0"/>
    <n v="18668.16"/>
    <n v="995818.5"/>
    <n v="55722.66"/>
    <n v="9215902.6400000006"/>
    <n v="0"/>
    <n v="115045.72"/>
    <n v="9403696.5299999993"/>
    <n v="0"/>
    <n v="0"/>
    <n v="0"/>
    <n v="0"/>
    <n v="0"/>
  </r>
  <r>
    <s v="33-040-063"/>
    <x v="5"/>
    <x v="289"/>
    <x v="1365"/>
    <n v="50252.38"/>
    <x v="5"/>
    <x v="56"/>
    <x v="2583"/>
    <s v="EL EXP CLEARING"/>
    <s v="A"/>
    <s v="Y"/>
    <x v="5"/>
    <x v="289"/>
    <x v="1365"/>
    <n v="320930"/>
    <n v="0"/>
    <s v=" "/>
    <s v=" "/>
    <n v="33001063"/>
    <n v="1519.52"/>
    <n v="85257.18"/>
    <n v="0"/>
    <n v="0"/>
    <n v="133990.04"/>
    <n v="271290.14"/>
    <n v="1642845.54"/>
    <n v="0"/>
    <n v="257.01"/>
    <n v="1422064.79"/>
    <n v="45158.28"/>
    <n v="246980.18"/>
    <n v="0"/>
    <n v="0"/>
    <n v="203341.42"/>
    <n v="271290.14"/>
    <n v="1557588.36"/>
    <n v="0"/>
    <n v="257.01"/>
    <n v="1288074.75"/>
    <n v="0"/>
    <n v="0"/>
    <n v="0"/>
    <n v="0"/>
    <n v="0"/>
  </r>
  <r>
    <s v="33-040-065"/>
    <x v="5"/>
    <x v="289"/>
    <x v="1367"/>
    <n v="1307948.22"/>
    <x v="5"/>
    <x v="57"/>
    <x v="2584"/>
    <s v="EL EXP CLEARING"/>
    <s v="A"/>
    <s v="Y"/>
    <x v="5"/>
    <x v="289"/>
    <x v="1367"/>
    <n v="320930"/>
    <n v="0"/>
    <s v=" "/>
    <s v=" "/>
    <n v="33001065"/>
    <n v="276058.21999999997"/>
    <n v="1732244.88"/>
    <n v="0"/>
    <n v="0"/>
    <n v="2764134.88"/>
    <n v="248735.14"/>
    <n v="31285986.210000001"/>
    <n v="0"/>
    <n v="597462.29"/>
    <n v="32942661.579999998"/>
    <n v="482789.03"/>
    <n v="3333395.41"/>
    <n v="0"/>
    <n v="202641.07"/>
    <n v="3329305.67"/>
    <n v="248735.14"/>
    <n v="29553741.329999998"/>
    <n v="0"/>
    <n v="597462.29"/>
    <n v="30178526.699999999"/>
    <n v="0"/>
    <n v="0"/>
    <n v="0"/>
    <n v="0"/>
    <n v="0"/>
  </r>
  <r>
    <s v="33-040-066"/>
    <x v="5"/>
    <x v="289"/>
    <x v="1368"/>
    <n v="2698991.88"/>
    <x v="5"/>
    <x v="58"/>
    <x v="2585"/>
    <s v="EL EXP CLEARING"/>
    <s v="A"/>
    <s v="Y"/>
    <x v="5"/>
    <x v="289"/>
    <x v="1368"/>
    <n v="320930"/>
    <n v="0"/>
    <s v=" "/>
    <s v=" "/>
    <n v="33001066"/>
    <n v="2376276.77"/>
    <n v="6585579.0899999999"/>
    <n v="0"/>
    <n v="0"/>
    <n v="6908294.2000000002"/>
    <n v="582563.77"/>
    <n v="74303216.430000007"/>
    <n v="0"/>
    <n v="626125.05000000005"/>
    <n v="77045769.590000004"/>
    <n v="1704879.33"/>
    <n v="7342219.0899999999"/>
    <n v="0"/>
    <n v="194815"/>
    <n v="8208431.5300000003"/>
    <n v="582563.77"/>
    <n v="67717637.340000004"/>
    <n v="0"/>
    <n v="626125.05000000005"/>
    <n v="70137475.390000001"/>
    <n v="0"/>
    <n v="0"/>
    <n v="0"/>
    <n v="0"/>
    <n v="0"/>
  </r>
  <r>
    <s v="33-040-068"/>
    <x v="5"/>
    <x v="289"/>
    <x v="122"/>
    <n v="200624.34"/>
    <x v="5"/>
    <x v="59"/>
    <x v="2586"/>
    <s v="EL EXP CLEARING"/>
    <s v="A"/>
    <s v="Y"/>
    <x v="5"/>
    <x v="289"/>
    <x v="122"/>
    <n v="320930"/>
    <n v="0"/>
    <s v=" "/>
    <s v=" "/>
    <n v="33001068"/>
    <n v="643863.07999999996"/>
    <n v="6549651.6399999997"/>
    <n v="0"/>
    <n v="0"/>
    <n v="6106412.9000000004"/>
    <n v="560353.79"/>
    <n v="73853807.359999999"/>
    <n v="0"/>
    <n v="1135120.06"/>
    <n v="74629197.969999999"/>
    <n v="467823.12"/>
    <n v="6959463.0499999998"/>
    <n v="0"/>
    <n v="167381.89000000001"/>
    <n v="7302884.9000000004"/>
    <n v="560353.79"/>
    <n v="67304155.719999999"/>
    <n v="0"/>
    <n v="1135120.06"/>
    <n v="68522785.069999993"/>
    <n v="0"/>
    <n v="0"/>
    <n v="0"/>
    <n v="0"/>
    <n v="0"/>
  </r>
  <r>
    <s v="33-040-069"/>
    <x v="5"/>
    <x v="289"/>
    <x v="123"/>
    <n v="0"/>
    <x v="5"/>
    <x v="60"/>
    <x v="2587"/>
    <s v="EL EXP CLEARING"/>
    <s v="A"/>
    <s v="Y"/>
    <x v="5"/>
    <x v="289"/>
    <x v="123"/>
    <n v="320930"/>
    <n v="0"/>
    <s v=" "/>
    <s v=" "/>
    <n v="33001069"/>
    <n v="0"/>
    <n v="0"/>
    <n v="0"/>
    <n v="0"/>
    <n v="0"/>
    <n v="0"/>
    <n v="0"/>
    <n v="0"/>
    <n v="0"/>
    <n v="0"/>
    <n v="0"/>
    <n v="0"/>
    <n v="0"/>
    <n v="0"/>
    <n v="0"/>
    <n v="0"/>
    <n v="0"/>
    <n v="0"/>
    <n v="0"/>
    <n v="0"/>
    <n v="0"/>
    <n v="0"/>
    <n v="0"/>
    <n v="0"/>
    <n v="0"/>
  </r>
  <r>
    <s v="33-040-071"/>
    <x v="5"/>
    <x v="289"/>
    <x v="124"/>
    <n v="29720.06"/>
    <x v="5"/>
    <x v="61"/>
    <x v="2588"/>
    <s v="EL EXP CLEARING"/>
    <s v="A"/>
    <s v="Y"/>
    <x v="5"/>
    <x v="289"/>
    <x v="124"/>
    <n v="320930"/>
    <n v="0"/>
    <s v=" "/>
    <s v=" "/>
    <n v="33001071"/>
    <n v="12556.3"/>
    <n v="41245.56"/>
    <n v="0"/>
    <n v="0"/>
    <n v="58409.32"/>
    <n v="9337.8700000000008"/>
    <n v="737192.94"/>
    <n v="0"/>
    <n v="24386.29"/>
    <n v="781961.42"/>
    <n v="31526.05"/>
    <n v="92834.06"/>
    <n v="0"/>
    <n v="0"/>
    <n v="73864.31"/>
    <n v="9337.8700000000008"/>
    <n v="695947.38"/>
    <n v="0"/>
    <n v="24386.29"/>
    <n v="723552.1"/>
    <n v="0"/>
    <n v="0"/>
    <n v="0"/>
    <n v="0"/>
    <n v="0"/>
  </r>
  <r>
    <s v="33-040-075"/>
    <x v="5"/>
    <x v="289"/>
    <x v="128"/>
    <n v="91363.37"/>
    <x v="5"/>
    <x v="62"/>
    <x v="2589"/>
    <s v="EL EXP CLEARING"/>
    <s v="A"/>
    <s v="Y"/>
    <x v="5"/>
    <x v="289"/>
    <x v="128"/>
    <n v="320930"/>
    <n v="0"/>
    <s v=" "/>
    <s v=" "/>
    <n v="33001075"/>
    <n v="94289.01"/>
    <n v="95531.76"/>
    <n v="0"/>
    <n v="0"/>
    <n v="92606.12"/>
    <n v="24243.77"/>
    <n v="1285313.8"/>
    <n v="0"/>
    <n v="44.36"/>
    <n v="1352477.76"/>
    <n v="135514.03"/>
    <n v="170415.3"/>
    <n v="0"/>
    <n v="0"/>
    <n v="129190.28"/>
    <n v="24243.77"/>
    <n v="1189782.04"/>
    <n v="0"/>
    <n v="44.36"/>
    <n v="1259871.6399999999"/>
    <n v="0"/>
    <n v="0"/>
    <n v="0"/>
    <n v="0"/>
    <n v="0"/>
  </r>
  <r>
    <s v="33-040-079"/>
    <x v="5"/>
    <x v="289"/>
    <x v="131"/>
    <n v="2354705.73"/>
    <x v="5"/>
    <x v="63"/>
    <x v="2590"/>
    <s v="EL EXP CLEARING"/>
    <s v="A"/>
    <s v="Y"/>
    <x v="5"/>
    <x v="289"/>
    <x v="131"/>
    <n v="320930"/>
    <n v="0"/>
    <s v=" "/>
    <s v=" "/>
    <n v="33001079"/>
    <n v="2754288.88"/>
    <n v="4840410.3099999996"/>
    <n v="0"/>
    <n v="0"/>
    <n v="4440827.16"/>
    <n v="1243391.07"/>
    <n v="52577260.060000002"/>
    <n v="0"/>
    <n v="334535.78999999998"/>
    <n v="54023110.509999998"/>
    <n v="309217.23"/>
    <n v="4838962.83"/>
    <n v="0"/>
    <n v="184220.79999999999"/>
    <n v="7468255.2800000003"/>
    <n v="1243391.07"/>
    <n v="47736849.75"/>
    <n v="0"/>
    <n v="334535.78999999998"/>
    <n v="49582283.350000001"/>
    <n v="0"/>
    <n v="0"/>
    <n v="0"/>
    <n v="0"/>
    <n v="0"/>
  </r>
  <r>
    <s v="33-040-080"/>
    <x v="5"/>
    <x v="289"/>
    <x v="1371"/>
    <n v="0"/>
    <x v="5"/>
    <x v="64"/>
    <x v="2591"/>
    <s v="EL EXP CLEARING"/>
    <s v="A"/>
    <s v="Y"/>
    <x v="5"/>
    <x v="289"/>
    <x v="1371"/>
    <n v="320930"/>
    <n v="0"/>
    <s v=" "/>
    <s v=" "/>
    <n v="33001080"/>
    <n v="0"/>
    <n v="0"/>
    <n v="0"/>
    <n v="0"/>
    <n v="0"/>
    <n v="0"/>
    <n v="0"/>
    <n v="0"/>
    <n v="0"/>
    <n v="0"/>
    <n v="0"/>
    <n v="0"/>
    <n v="0"/>
    <n v="0"/>
    <n v="0"/>
    <n v="0"/>
    <n v="0"/>
    <n v="0"/>
    <n v="0"/>
    <n v="0"/>
    <n v="0"/>
    <n v="0"/>
    <n v="0"/>
    <n v="0"/>
    <n v="0"/>
  </r>
  <r>
    <s v="33-040-081"/>
    <x v="5"/>
    <x v="289"/>
    <x v="1372"/>
    <n v="419674.08"/>
    <x v="5"/>
    <x v="65"/>
    <x v="2592"/>
    <s v="EL EXP CLEARING"/>
    <s v="A"/>
    <s v="Y"/>
    <x v="5"/>
    <x v="289"/>
    <x v="1372"/>
    <n v="320930"/>
    <n v="0"/>
    <s v=" "/>
    <s v=" "/>
    <n v="33001081"/>
    <n v="222120.12"/>
    <n v="526961.63"/>
    <n v="0"/>
    <n v="0"/>
    <n v="724515.59"/>
    <n v="303202.7"/>
    <n v="8275246.6600000001"/>
    <n v="0"/>
    <n v="96775.8"/>
    <n v="8488493.8399999999"/>
    <n v="493174.59"/>
    <n v="1038331.38"/>
    <n v="0"/>
    <n v="82404.13"/>
    <n v="849681.04"/>
    <n v="303202.7"/>
    <n v="7748285.0300000003"/>
    <n v="0"/>
    <n v="96775.8"/>
    <n v="7763978.25"/>
    <n v="0"/>
    <n v="0"/>
    <n v="0"/>
    <n v="0"/>
    <n v="0"/>
  </r>
  <r>
    <s v="33-040-083"/>
    <x v="5"/>
    <x v="289"/>
    <x v="132"/>
    <n v="416904.79"/>
    <x v="5"/>
    <x v="66"/>
    <x v="2593"/>
    <s v="EL EXP CLEARING"/>
    <s v="A"/>
    <s v="Y"/>
    <x v="5"/>
    <x v="289"/>
    <x v="132"/>
    <n v="320930"/>
    <n v="0"/>
    <s v=" "/>
    <s v=" "/>
    <n v="33001083"/>
    <n v="953576.19"/>
    <n v="5848416.04"/>
    <n v="0"/>
    <n v="0"/>
    <n v="5311744.6399999997"/>
    <n v="109339.51"/>
    <n v="100881904.44"/>
    <n v="0"/>
    <n v="27964.04"/>
    <n v="101217433.76000001"/>
    <n v="722528.8"/>
    <n v="12193749.939999999"/>
    <n v="0"/>
    <n v="439.32"/>
    <n v="12425236.65"/>
    <n v="109339.51"/>
    <n v="95033488.400000006"/>
    <n v="0"/>
    <n v="27964.04"/>
    <n v="95905689.120000005"/>
    <n v="0"/>
    <n v="0"/>
    <n v="0"/>
    <n v="0"/>
    <n v="0"/>
  </r>
  <r>
    <s v="33-040-086"/>
    <x v="5"/>
    <x v="289"/>
    <x v="135"/>
    <n v="26121.71"/>
    <x v="5"/>
    <x v="67"/>
    <x v="2594"/>
    <s v="EL EXP CLEARING"/>
    <s v="A"/>
    <s v="Y"/>
    <x v="5"/>
    <x v="289"/>
    <x v="135"/>
    <n v="320930"/>
    <n v="0"/>
    <s v=" "/>
    <s v=" "/>
    <n v="33001086"/>
    <n v="9422.57"/>
    <n v="21200.720000000001"/>
    <n v="0"/>
    <n v="0"/>
    <n v="37899.86"/>
    <n v="18465.87"/>
    <n v="552508.74"/>
    <n v="0"/>
    <n v="22090.63"/>
    <n v="582255.21"/>
    <n v="16791.560000000001"/>
    <n v="65927.12"/>
    <n v="0"/>
    <n v="0"/>
    <n v="58558.13"/>
    <n v="18465.87"/>
    <n v="531308.02"/>
    <n v="0"/>
    <n v="22090.63"/>
    <n v="544355.35"/>
    <n v="0"/>
    <n v="0"/>
    <n v="0"/>
    <n v="0"/>
    <n v="0"/>
  </r>
  <r>
    <s v="33-040-089"/>
    <x v="5"/>
    <x v="289"/>
    <x v="313"/>
    <n v="671587.56"/>
    <x v="5"/>
    <x v="68"/>
    <x v="2595"/>
    <s v="EL EXP CLEARING"/>
    <s v="A"/>
    <s v="Y"/>
    <x v="5"/>
    <x v="289"/>
    <x v="313"/>
    <n v="320930"/>
    <n v="0"/>
    <s v=" "/>
    <s v=" "/>
    <n v="33001089"/>
    <n v="809376.56"/>
    <n v="3094265.87"/>
    <n v="0"/>
    <n v="908.59"/>
    <n v="2957385.46"/>
    <n v="334803.40000000002"/>
    <n v="53443481.25"/>
    <n v="0"/>
    <n v="320569.65999999997"/>
    <n v="54100835.07"/>
    <n v="1008232.38"/>
    <n v="5996378.1600000001"/>
    <n v="0"/>
    <n v="8143.59"/>
    <n v="5805665.9299999997"/>
    <n v="334803.40000000002"/>
    <n v="50349215.380000003"/>
    <n v="0"/>
    <n v="319661.07"/>
    <n v="51143449.609999999"/>
    <n v="0"/>
    <n v="0"/>
    <n v="0"/>
    <n v="0"/>
    <n v="0"/>
  </r>
  <r>
    <s v="33-040-090"/>
    <x v="5"/>
    <x v="289"/>
    <x v="105"/>
    <n v="194288.11"/>
    <x v="5"/>
    <x v="69"/>
    <x v="2596"/>
    <s v="EL EXP CLEARING"/>
    <s v="A"/>
    <s v="Y"/>
    <x v="5"/>
    <x v="289"/>
    <x v="105"/>
    <n v="320930"/>
    <n v="0"/>
    <s v=" "/>
    <s v=" "/>
    <n v="33001090"/>
    <n v="80400.320000000007"/>
    <n v="888450.29"/>
    <n v="0"/>
    <n v="0"/>
    <n v="1002338.08"/>
    <n v="92106.63"/>
    <n v="12017773.869999999"/>
    <n v="0"/>
    <n v="153225.62"/>
    <n v="12273180.970000001"/>
    <n v="216409.96"/>
    <n v="1384579.24"/>
    <n v="0"/>
    <n v="34885.68"/>
    <n v="1283455.28"/>
    <n v="92106.63"/>
    <n v="11129323.58"/>
    <n v="0"/>
    <n v="153225.62"/>
    <n v="11270842.890000001"/>
    <n v="0"/>
    <n v="0"/>
    <n v="0"/>
    <n v="0"/>
    <n v="0"/>
  </r>
  <r>
    <s v="33-040-092"/>
    <x v="5"/>
    <x v="289"/>
    <x v="106"/>
    <n v="3150200.67"/>
    <x v="5"/>
    <x v="70"/>
    <x v="2597"/>
    <s v="EL EXP CLEARING"/>
    <s v="A"/>
    <s v="Y"/>
    <x v="5"/>
    <x v="289"/>
    <x v="106"/>
    <n v="320930"/>
    <n v="0"/>
    <s v=" "/>
    <s v=" "/>
    <n v="33001092"/>
    <n v="524029.2"/>
    <n v="3312316.1"/>
    <n v="0"/>
    <n v="500"/>
    <n v="5938987.5700000003"/>
    <n v="898448.03"/>
    <n v="65600015.369999997"/>
    <n v="0"/>
    <n v="35658.46"/>
    <n v="67887426.469999999"/>
    <n v="193754.62"/>
    <n v="5871165.1299999999"/>
    <n v="0"/>
    <n v="520.92999999999995"/>
    <n v="6201960.6399999997"/>
    <n v="898448.03"/>
    <n v="62287699.270000003"/>
    <n v="0"/>
    <n v="35158.46"/>
    <n v="61948438.899999999"/>
    <n v="0"/>
    <n v="0"/>
    <n v="0"/>
    <n v="0"/>
    <n v="0"/>
  </r>
  <r>
    <s v="33-040-093"/>
    <x v="5"/>
    <x v="289"/>
    <x v="107"/>
    <n v="187819.46"/>
    <x v="5"/>
    <x v="71"/>
    <x v="2598"/>
    <s v="EL EXP CLEARING"/>
    <s v="A"/>
    <s v="Y"/>
    <x v="5"/>
    <x v="289"/>
    <x v="107"/>
    <n v="320930"/>
    <n v="0"/>
    <s v=" "/>
    <s v=" "/>
    <n v="33001093"/>
    <n v="1230723.04"/>
    <n v="1821029.62"/>
    <n v="0"/>
    <n v="0"/>
    <n v="778126.04"/>
    <n v="205593.52"/>
    <n v="11378225.51"/>
    <n v="0"/>
    <n v="26419.98"/>
    <n v="11386871.43"/>
    <n v="253581.98"/>
    <n v="998793.55"/>
    <n v="0"/>
    <n v="0"/>
    <n v="1975934.61"/>
    <n v="205593.52"/>
    <n v="9557195.8900000006"/>
    <n v="0"/>
    <n v="26419.98"/>
    <n v="10608745.390000001"/>
    <n v="0"/>
    <n v="0"/>
    <n v="0"/>
    <n v="0"/>
    <n v="0"/>
  </r>
  <r>
    <s v="33-040-094"/>
    <x v="5"/>
    <x v="289"/>
    <x v="108"/>
    <n v="114689.17"/>
    <x v="5"/>
    <x v="72"/>
    <x v="2599"/>
    <s v="EL EXP CLEARING"/>
    <s v="A"/>
    <s v="Y"/>
    <x v="5"/>
    <x v="289"/>
    <x v="108"/>
    <n v="320930"/>
    <n v="0"/>
    <s v=" "/>
    <s v=" "/>
    <n v="33001094"/>
    <n v="65757.2"/>
    <n v="59670.23"/>
    <n v="0"/>
    <n v="0"/>
    <n v="108602.2"/>
    <n v="126307.44"/>
    <n v="1610294.99"/>
    <n v="0"/>
    <n v="4632"/>
    <n v="1603308.72"/>
    <n v="32423.16"/>
    <n v="131496.04"/>
    <n v="0"/>
    <n v="0"/>
    <n v="164830.07999999999"/>
    <n v="126307.44"/>
    <n v="1550624.76"/>
    <n v="0"/>
    <n v="4632"/>
    <n v="1494706.52"/>
    <n v="0"/>
    <n v="0"/>
    <n v="0"/>
    <n v="0"/>
    <n v="0"/>
  </r>
  <r>
    <s v="33-040-095"/>
    <x v="5"/>
    <x v="289"/>
    <x v="109"/>
    <n v="232153.52"/>
    <x v="5"/>
    <x v="73"/>
    <x v="2600"/>
    <s v="EL EXP CLEARING"/>
    <s v="A"/>
    <s v="Y"/>
    <x v="5"/>
    <x v="289"/>
    <x v="109"/>
    <n v="320930"/>
    <n v="0"/>
    <s v=" "/>
    <s v=" "/>
    <n v="33001095"/>
    <n v="524266.96"/>
    <n v="2448910.09"/>
    <n v="0"/>
    <n v="27.44"/>
    <n v="2156824.09"/>
    <n v="412658.32"/>
    <n v="31377629.41"/>
    <n v="0"/>
    <n v="617195.84"/>
    <n v="31814320.449999999"/>
    <n v="209888.68"/>
    <n v="2763837.3"/>
    <n v="0"/>
    <n v="301212.71000000002"/>
    <n v="3379428.29"/>
    <n v="412658.32"/>
    <n v="28928719.32"/>
    <n v="0"/>
    <n v="617168.4"/>
    <n v="29657496.359999999"/>
    <n v="0"/>
    <n v="0"/>
    <n v="0"/>
    <n v="0"/>
    <n v="0"/>
  </r>
  <r>
    <s v="33-040-097"/>
    <x v="5"/>
    <x v="289"/>
    <x v="1375"/>
    <n v="2180391.54"/>
    <x v="5"/>
    <x v="74"/>
    <x v="2601"/>
    <s v="EL EXP CLEARING"/>
    <s v="A"/>
    <s v="Y"/>
    <x v="5"/>
    <x v="289"/>
    <x v="1375"/>
    <n v="320930"/>
    <n v="0"/>
    <s v=" "/>
    <s v=" "/>
    <n v="33001097"/>
    <n v="3057123.12"/>
    <n v="5174662.49"/>
    <n v="0"/>
    <n v="322909.73"/>
    <n v="4620840.6399999997"/>
    <n v="2058515.65"/>
    <n v="102430347.02"/>
    <n v="0"/>
    <n v="557484.51"/>
    <n v="103109707.42"/>
    <n v="2916813.51"/>
    <n v="5988886.4800000004"/>
    <n v="0"/>
    <n v="0"/>
    <n v="6129196.0899999999"/>
    <n v="2058515.65"/>
    <n v="97255684.530000001"/>
    <n v="0"/>
    <n v="234574.78"/>
    <n v="98488866.780000001"/>
    <n v="0"/>
    <n v="0"/>
    <n v="0"/>
    <n v="0"/>
    <n v="0"/>
  </r>
  <r>
    <s v="33-040-098"/>
    <x v="5"/>
    <x v="289"/>
    <x v="316"/>
    <n v="390513.69"/>
    <x v="5"/>
    <x v="75"/>
    <x v="2602"/>
    <s v="EL EXP CLEARING"/>
    <s v="A"/>
    <s v="Y"/>
    <x v="5"/>
    <x v="289"/>
    <x v="316"/>
    <n v="320930"/>
    <n v="1"/>
    <s v=" "/>
    <s v=" "/>
    <n v="33001098"/>
    <n v="103075.86"/>
    <n v="508403.47"/>
    <n v="0"/>
    <n v="0"/>
    <n v="795841.3"/>
    <n v="29965.200000000001"/>
    <n v="10053929.51"/>
    <n v="0"/>
    <n v="77856.75"/>
    <n v="10492334.75"/>
    <n v="51882.38"/>
    <n v="942680.6"/>
    <n v="0"/>
    <n v="76973.47"/>
    <n v="1070847.55"/>
    <n v="29965.200000000001"/>
    <n v="9545526.0399999991"/>
    <n v="0"/>
    <n v="77856.75"/>
    <n v="9696493.4499999993"/>
    <n v="0"/>
    <n v="0"/>
    <n v="0"/>
    <n v="0"/>
    <n v="0"/>
  </r>
  <r>
    <s v="33-200-001"/>
    <x v="5"/>
    <x v="290"/>
    <x v="80"/>
    <n v="-632607.46"/>
    <x v="5"/>
    <x v="27"/>
    <x v="2603"/>
    <s v="FED. &amp; STATE GRANTS"/>
    <s v="B"/>
    <s v=" "/>
    <x v="5"/>
    <x v="290"/>
    <x v="80"/>
    <n v="322010"/>
    <n v="0"/>
    <s v=" "/>
    <s v=" "/>
    <n v="33200001"/>
    <n v="-870034.74"/>
    <n v="0"/>
    <n v="1009303.33"/>
    <n v="771876.05"/>
    <n v="0"/>
    <n v="586277.52"/>
    <n v="0"/>
    <n v="8994226.2300000004"/>
    <n v="10398915.640000001"/>
    <n v="185804.43"/>
    <n v="-132513.62"/>
    <n v="0"/>
    <n v="164996.74"/>
    <n v="980696.26"/>
    <n v="78178.399999999994"/>
    <n v="586277.52"/>
    <n v="0"/>
    <n v="7984922.9000000004"/>
    <n v="9627039.5899999999"/>
    <n v="185804.43"/>
    <n v="0"/>
    <n v="0"/>
    <n v="0"/>
    <n v="0"/>
    <n v="0"/>
  </r>
  <r>
    <s v="33-200-002"/>
    <x v="5"/>
    <x v="290"/>
    <x v="81"/>
    <n v="-119963.13"/>
    <x v="5"/>
    <x v="28"/>
    <x v="2604"/>
    <s v="FED. &amp; STATE GRANTS"/>
    <s v="B"/>
    <s v=" "/>
    <x v="5"/>
    <x v="290"/>
    <x v="81"/>
    <n v="322010"/>
    <n v="0"/>
    <s v=" "/>
    <s v=" "/>
    <n v="33200002"/>
    <n v="-57803.83"/>
    <n v="0"/>
    <n v="28022.080000000002"/>
    <n v="90181.38"/>
    <n v="0"/>
    <n v="-213844.5"/>
    <n v="0"/>
    <n v="1279442.05"/>
    <n v="1235862.75"/>
    <n v="50302.07"/>
    <n v="-82375.94"/>
    <n v="0"/>
    <n v="135741.74"/>
    <n v="111169.63"/>
    <n v="0"/>
    <n v="-213844.5"/>
    <n v="0"/>
    <n v="1251419.97"/>
    <n v="1145681.3700000001"/>
    <n v="50302.07"/>
    <n v="0"/>
    <n v="0"/>
    <n v="0"/>
    <n v="0"/>
    <n v="0"/>
  </r>
  <r>
    <s v="33-200-003"/>
    <x v="5"/>
    <x v="290"/>
    <x v="82"/>
    <n v="-482283.32"/>
    <x v="5"/>
    <x v="29"/>
    <x v="2605"/>
    <s v="FED. &amp; STATE GRANTS"/>
    <s v="B"/>
    <s v=" "/>
    <x v="5"/>
    <x v="290"/>
    <x v="82"/>
    <n v="322010"/>
    <n v="0"/>
    <s v=" "/>
    <s v=" "/>
    <n v="33200003"/>
    <n v="-975925.3"/>
    <n v="0"/>
    <n v="988244.55"/>
    <n v="494631.05"/>
    <n v="28.48"/>
    <n v="-691018.41"/>
    <n v="0"/>
    <n v="7318368.1200000001"/>
    <n v="7331641.4699999997"/>
    <n v="222008.44"/>
    <n v="-530429.72"/>
    <n v="0"/>
    <n v="478790.79"/>
    <n v="924286.37"/>
    <n v="0"/>
    <n v="-691018.41"/>
    <n v="0"/>
    <n v="6330123.5700000003"/>
    <n v="6837010.4199999999"/>
    <n v="221979.96"/>
    <n v="0"/>
    <n v="0"/>
    <n v="0"/>
    <n v="0"/>
    <n v="0"/>
  </r>
  <r>
    <s v="33-200-004"/>
    <x v="5"/>
    <x v="290"/>
    <x v="83"/>
    <n v="6232796.2800000003"/>
    <x v="5"/>
    <x v="30"/>
    <x v="2606"/>
    <s v="FED. &amp; STATE GRANTS"/>
    <s v="B"/>
    <s v=" "/>
    <x v="5"/>
    <x v="290"/>
    <x v="83"/>
    <n v="322010"/>
    <n v="0"/>
    <s v=" "/>
    <s v=" "/>
    <n v="33200004"/>
    <n v="9134707.6600000001"/>
    <n v="0"/>
    <n v="1047016.53"/>
    <n v="5848289.2999999998"/>
    <n v="1899361.39"/>
    <n v="9180789.0600000005"/>
    <n v="0"/>
    <n v="36565779.689999998"/>
    <n v="43397933.869999997"/>
    <n v="3884161.4"/>
    <n v="6704368.3600000003"/>
    <n v="0"/>
    <n v="6742943.4900000002"/>
    <n v="5033710.1900000004"/>
    <n v="721106"/>
    <n v="9180789.0600000005"/>
    <n v="0"/>
    <n v="35518763.159999996"/>
    <n v="37549644.57"/>
    <n v="1984800.01"/>
    <n v="0"/>
    <n v="0"/>
    <n v="0"/>
    <n v="0"/>
    <n v="0"/>
  </r>
  <r>
    <s v="33-200-005"/>
    <x v="5"/>
    <x v="290"/>
    <x v="84"/>
    <n v="717779.15"/>
    <x v="5"/>
    <x v="31"/>
    <x v="2607"/>
    <s v="FED. &amp; STATE GRANTS"/>
    <s v="B"/>
    <s v=" "/>
    <x v="5"/>
    <x v="290"/>
    <x v="84"/>
    <n v="322010"/>
    <n v="0"/>
    <s v=" "/>
    <s v=" "/>
    <n v="33200005"/>
    <n v="523396.18"/>
    <n v="0"/>
    <n v="854094.85"/>
    <n v="659711.88"/>
    <n v="0"/>
    <n v="-1358327.44"/>
    <n v="0"/>
    <n v="9180291.7899999991"/>
    <n v="7729491.1200000001"/>
    <n v="625305.92000000004"/>
    <n v="-1646507.74"/>
    <n v="0"/>
    <n v="2882384.18"/>
    <n v="712480.26"/>
    <n v="0"/>
    <n v="-1358327.44"/>
    <n v="0"/>
    <n v="8326196.9400000004"/>
    <n v="7069779.2400000002"/>
    <n v="625305.92000000004"/>
    <n v="0"/>
    <n v="0"/>
    <n v="0"/>
    <n v="0"/>
    <n v="0"/>
  </r>
  <r>
    <s v="33-200-006"/>
    <x v="5"/>
    <x v="290"/>
    <x v="85"/>
    <n v="-233572.61"/>
    <x v="5"/>
    <x v="32"/>
    <x v="2608"/>
    <s v="FED. &amp; STATE GRANTS"/>
    <s v="B"/>
    <s v=" "/>
    <x v="5"/>
    <x v="290"/>
    <x v="85"/>
    <n v="322010"/>
    <n v="0"/>
    <s v=" "/>
    <s v=" "/>
    <n v="33200006"/>
    <n v="770924.28"/>
    <n v="0"/>
    <n v="487954.11"/>
    <n v="1512757.88"/>
    <n v="20306.88"/>
    <n v="-301321.28000000003"/>
    <n v="0"/>
    <n v="14558607.93"/>
    <n v="15893416.289999999"/>
    <n v="1402557.03"/>
    <n v="1144348.49"/>
    <n v="0"/>
    <n v="1294709.99"/>
    <n v="1669745.91"/>
    <n v="1611.71"/>
    <n v="-301321.28000000003"/>
    <n v="0"/>
    <n v="14070653.82"/>
    <n v="14380658.41"/>
    <n v="1382250.15"/>
    <n v="0"/>
    <n v="0"/>
    <n v="0"/>
    <n v="0"/>
    <n v="0"/>
  </r>
  <r>
    <s v="33-200-007"/>
    <x v="5"/>
    <x v="290"/>
    <x v="86"/>
    <n v="-533523.93999999994"/>
    <x v="5"/>
    <x v="33"/>
    <x v="2609"/>
    <s v="FED. &amp; STATE GRANTS"/>
    <s v="B"/>
    <s v=" "/>
    <x v="5"/>
    <x v="290"/>
    <x v="86"/>
    <n v="322010"/>
    <n v="0"/>
    <s v=" "/>
    <s v=" "/>
    <n v="33200007"/>
    <n v="-265900.13"/>
    <n v="0"/>
    <n v="10107.370000000001"/>
    <n v="277731.18"/>
    <n v="0"/>
    <n v="-372108.1"/>
    <n v="0"/>
    <n v="1666535.8"/>
    <n v="2326053.0699999998"/>
    <n v="498101.43"/>
    <n v="-448841.03"/>
    <n v="0"/>
    <n v="381033.73"/>
    <n v="198800.03"/>
    <n v="707.2"/>
    <n v="-372108.1"/>
    <n v="0"/>
    <n v="1656428.43"/>
    <n v="2048321.89"/>
    <n v="498101.43"/>
    <n v="0"/>
    <n v="0"/>
    <n v="0"/>
    <n v="0"/>
    <n v="0"/>
  </r>
  <r>
    <s v="33-200-008"/>
    <x v="5"/>
    <x v="290"/>
    <x v="87"/>
    <n v="193035.57"/>
    <x v="5"/>
    <x v="34"/>
    <x v="2610"/>
    <s v="FED. &amp; STATE GRANTS"/>
    <s v="B"/>
    <s v=" "/>
    <x v="5"/>
    <x v="290"/>
    <x v="87"/>
    <n v="322010"/>
    <n v="0"/>
    <s v=" "/>
    <s v=" "/>
    <n v="33200008"/>
    <n v="-107912.35"/>
    <n v="0"/>
    <n v="532189.22"/>
    <n v="231241.3"/>
    <n v="0"/>
    <n v="-320958.21999999997"/>
    <n v="0"/>
    <n v="4176189.53"/>
    <n v="3810391.52"/>
    <n v="148195.78"/>
    <n v="-1125565.1399999999"/>
    <n v="0"/>
    <n v="1399847.18"/>
    <n v="420327.13"/>
    <n v="38132.74"/>
    <n v="-320958.21999999997"/>
    <n v="0"/>
    <n v="3644000.31"/>
    <n v="3579150.22"/>
    <n v="148195.78"/>
    <n v="0"/>
    <n v="0"/>
    <n v="0"/>
    <n v="0"/>
    <n v="0"/>
  </r>
  <r>
    <s v="33-200-009"/>
    <x v="5"/>
    <x v="290"/>
    <x v="88"/>
    <n v="-524537.68999999994"/>
    <x v="5"/>
    <x v="35"/>
    <x v="2611"/>
    <s v="FED. &amp; STATE GRANTS"/>
    <s v="B"/>
    <s v=" "/>
    <x v="5"/>
    <x v="290"/>
    <x v="88"/>
    <n v="322010"/>
    <n v="0"/>
    <s v=" "/>
    <s v=" "/>
    <n v="33200009"/>
    <n v="-473435.74"/>
    <n v="0"/>
    <n v="1706.25"/>
    <n v="52808.2"/>
    <n v="0"/>
    <n v="-88628.23"/>
    <n v="0"/>
    <n v="228701.52"/>
    <n v="699627.07"/>
    <n v="35016.089999999997"/>
    <n v="-433506.78"/>
    <n v="0"/>
    <n v="28078.560000000001"/>
    <n v="76547.820000000007"/>
    <n v="8540.2999999999993"/>
    <n v="-88628.23"/>
    <n v="0"/>
    <n v="226995.27"/>
    <n v="646818.87"/>
    <n v="35016.089999999997"/>
    <n v="0"/>
    <n v="0"/>
    <n v="0"/>
    <n v="0"/>
    <n v="0"/>
  </r>
  <r>
    <s v="33-200-011"/>
    <x v="5"/>
    <x v="290"/>
    <x v="111"/>
    <n v="-4867298.72"/>
    <x v="5"/>
    <x v="36"/>
    <x v="2612"/>
    <s v="FED. &amp; STATE GRANTS"/>
    <s v="B"/>
    <s v=" "/>
    <x v="5"/>
    <x v="290"/>
    <x v="111"/>
    <n v="322010"/>
    <n v="0"/>
    <s v=" "/>
    <s v=" "/>
    <n v="33200011"/>
    <n v="-5537561.6399999997"/>
    <n v="0"/>
    <n v="1709475.96"/>
    <n v="1039213.04"/>
    <n v="0"/>
    <n v="351288.67"/>
    <n v="0"/>
    <n v="13494520.380000001"/>
    <n v="26799063.170000002"/>
    <n v="8085955.4000000004"/>
    <n v="-4869503.63"/>
    <n v="0"/>
    <n v="281807.69"/>
    <n v="949865.7"/>
    <n v="0"/>
    <n v="351288.67"/>
    <n v="0"/>
    <n v="11785044.42"/>
    <n v="25759850.129999999"/>
    <n v="8085955.4000000004"/>
    <n v="0"/>
    <n v="0"/>
    <n v="0"/>
    <n v="0"/>
    <n v="0"/>
  </r>
  <r>
    <s v="33-200-014"/>
    <x v="5"/>
    <x v="290"/>
    <x v="91"/>
    <n v="588864.22"/>
    <x v="5"/>
    <x v="37"/>
    <x v="2613"/>
    <s v="FED. &amp; STATE GRANTS"/>
    <s v="B"/>
    <s v=" "/>
    <x v="5"/>
    <x v="290"/>
    <x v="91"/>
    <n v="322010"/>
    <n v="0"/>
    <s v=" "/>
    <s v=" "/>
    <n v="33200014"/>
    <n v="576183.37"/>
    <n v="0"/>
    <n v="583915.26"/>
    <n v="576242.05000000005"/>
    <n v="5007.6400000000003"/>
    <n v="465560.89"/>
    <n v="0"/>
    <n v="6865282.6200000001"/>
    <n v="6819392.0099999998"/>
    <n v="77412.72"/>
    <n v="699254.38"/>
    <n v="0"/>
    <n v="460871.55"/>
    <n v="584260.81999999995"/>
    <n v="318.26"/>
    <n v="465560.89"/>
    <n v="0"/>
    <n v="6281367.3600000003"/>
    <n v="6243149.96"/>
    <n v="72405.08"/>
    <n v="0"/>
    <n v="0"/>
    <n v="0"/>
    <n v="0"/>
    <n v="0"/>
  </r>
  <r>
    <s v="33-200-017"/>
    <x v="5"/>
    <x v="290"/>
    <x v="113"/>
    <n v="-803687.88"/>
    <x v="5"/>
    <x v="38"/>
    <x v="2614"/>
    <s v="FED. &amp; STATE GRANTS"/>
    <s v="B"/>
    <s v=" "/>
    <x v="5"/>
    <x v="290"/>
    <x v="113"/>
    <n v="322010"/>
    <n v="0"/>
    <s v=" "/>
    <s v=" "/>
    <n v="33200017"/>
    <n v="-607891.80000000005"/>
    <n v="0"/>
    <n v="24190.61"/>
    <n v="219986.69"/>
    <n v="0"/>
    <n v="93733.18"/>
    <n v="0"/>
    <n v="1912879.27"/>
    <n v="2917272.83"/>
    <n v="106972.5"/>
    <n v="-531586.59"/>
    <n v="0"/>
    <n v="137565.88"/>
    <n v="214433.79"/>
    <n v="562.70000000000005"/>
    <n v="93733.18"/>
    <n v="0"/>
    <n v="1888688.66"/>
    <n v="2697286.14"/>
    <n v="106972.5"/>
    <n v="0"/>
    <n v="0"/>
    <n v="0"/>
    <n v="0"/>
    <n v="0"/>
  </r>
  <r>
    <s v="33-200-021"/>
    <x v="5"/>
    <x v="290"/>
    <x v="96"/>
    <n v="-411050.41"/>
    <x v="5"/>
    <x v="39"/>
    <x v="2615"/>
    <s v="FED. &amp; STATE GRANTS"/>
    <s v="B"/>
    <s v=" "/>
    <x v="5"/>
    <x v="290"/>
    <x v="96"/>
    <n v="322010"/>
    <n v="0"/>
    <s v=" "/>
    <s v=" "/>
    <n v="33200021"/>
    <n v="-415963.01"/>
    <n v="0"/>
    <n v="190852.91"/>
    <n v="223841.84"/>
    <n v="37901.53"/>
    <n v="-473085.22"/>
    <n v="0"/>
    <n v="2704929.06"/>
    <n v="2908462.16"/>
    <n v="265567.90999999997"/>
    <n v="-833155.32"/>
    <n v="0"/>
    <n v="521264.35"/>
    <n v="265242.59000000003"/>
    <n v="161170.54999999999"/>
    <n v="-473085.22"/>
    <n v="0"/>
    <n v="2514076.15"/>
    <n v="2684620.32"/>
    <n v="227666.38"/>
    <n v="0"/>
    <n v="0"/>
    <n v="0"/>
    <n v="0"/>
    <n v="0"/>
  </r>
  <r>
    <s v="33-200-024"/>
    <x v="5"/>
    <x v="290"/>
    <x v="99"/>
    <n v="455743.15"/>
    <x v="5"/>
    <x v="40"/>
    <x v="2616"/>
    <s v="FED. &amp; STATE GRANTS"/>
    <s v="B"/>
    <s v=" "/>
    <x v="5"/>
    <x v="290"/>
    <x v="99"/>
    <n v="322010"/>
    <n v="0"/>
    <s v=" "/>
    <s v=" "/>
    <n v="33200024"/>
    <n v="477968.7"/>
    <n v="0"/>
    <n v="59495.42"/>
    <n v="81720.97"/>
    <n v="0"/>
    <n v="259362.98"/>
    <n v="0"/>
    <n v="968331.16"/>
    <n v="888338.78"/>
    <n v="116387.79"/>
    <n v="294760.53000000003"/>
    <n v="0"/>
    <n v="269180.76"/>
    <n v="104069.66"/>
    <n v="18097.07"/>
    <n v="259362.98"/>
    <n v="0"/>
    <n v="908835.74"/>
    <n v="806617.81"/>
    <n v="116387.79"/>
    <n v="0"/>
    <n v="0"/>
    <n v="0"/>
    <n v="0"/>
    <n v="0"/>
  </r>
  <r>
    <s v="33-200-025"/>
    <x v="5"/>
    <x v="290"/>
    <x v="100"/>
    <n v="410868.39"/>
    <x v="5"/>
    <x v="41"/>
    <x v="2617"/>
    <s v="FED. &amp; STATE GRANTS"/>
    <s v="B"/>
    <s v=" "/>
    <x v="5"/>
    <x v="290"/>
    <x v="100"/>
    <n v="322010"/>
    <n v="0"/>
    <s v=" "/>
    <s v=" "/>
    <n v="33200025"/>
    <n v="442992.63"/>
    <n v="0"/>
    <n v="3475.89"/>
    <n v="35600.129999999997"/>
    <n v="0"/>
    <n v="372619.46"/>
    <n v="0"/>
    <n v="969675.6"/>
    <n v="1166715.17"/>
    <n v="235288.5"/>
    <n v="389912.54"/>
    <n v="0"/>
    <n v="215687.01"/>
    <n v="176032.68"/>
    <n v="13425.76"/>
    <n v="372619.46"/>
    <n v="0"/>
    <n v="966199.71"/>
    <n v="1131115.04"/>
    <n v="235288.5"/>
    <n v="0"/>
    <n v="0"/>
    <n v="0"/>
    <n v="0"/>
    <n v="0"/>
  </r>
  <r>
    <s v="33-200-028"/>
    <x v="5"/>
    <x v="290"/>
    <x v="103"/>
    <n v="3586064.87"/>
    <x v="5"/>
    <x v="42"/>
    <x v="2618"/>
    <s v="FED. &amp; STATE GRANTS"/>
    <s v="B"/>
    <s v=" "/>
    <x v="5"/>
    <x v="290"/>
    <x v="103"/>
    <n v="322010"/>
    <n v="0"/>
    <s v=" "/>
    <s v=" "/>
    <n v="33200028"/>
    <n v="3441308.29"/>
    <n v="0"/>
    <n v="677053.99"/>
    <n v="536793.68999999994"/>
    <n v="4496.28"/>
    <n v="3878403.02"/>
    <n v="0"/>
    <n v="5036212.8899999997"/>
    <n v="5391378.0099999998"/>
    <n v="62826.97"/>
    <n v="3903191.69"/>
    <n v="0"/>
    <n v="53324.88"/>
    <n v="530101.57999999996"/>
    <n v="14893.3"/>
    <n v="3878403.02"/>
    <n v="0"/>
    <n v="4359158.9000000004"/>
    <n v="4854584.32"/>
    <n v="58330.69"/>
    <n v="0"/>
    <n v="0"/>
    <n v="0"/>
    <n v="0"/>
    <n v="0"/>
  </r>
  <r>
    <s v="33-200-031"/>
    <x v="5"/>
    <x v="290"/>
    <x v="1340"/>
    <n v="51368.37"/>
    <x v="5"/>
    <x v="43"/>
    <x v="2619"/>
    <s v="FED. &amp; STATE GRANTS"/>
    <s v="B"/>
    <s v=" "/>
    <x v="5"/>
    <x v="290"/>
    <x v="1340"/>
    <n v="322010"/>
    <n v="0"/>
    <s v=" "/>
    <s v=" "/>
    <n v="33200031"/>
    <n v="-27826.59"/>
    <n v="0"/>
    <n v="241843.95"/>
    <n v="162648.99"/>
    <n v="0"/>
    <n v="538087.52"/>
    <n v="0"/>
    <n v="2334006.37"/>
    <n v="3025542.4"/>
    <n v="204816.88"/>
    <n v="61551.48"/>
    <n v="0"/>
    <n v="315842.56"/>
    <n v="405586.81"/>
    <n v="366.18"/>
    <n v="538087.52"/>
    <n v="0"/>
    <n v="2092162.42"/>
    <n v="2862893.41"/>
    <n v="204816.88"/>
    <n v="0"/>
    <n v="0"/>
    <n v="0"/>
    <n v="0"/>
    <n v="0"/>
  </r>
  <r>
    <s v="33-200-033"/>
    <x v="5"/>
    <x v="290"/>
    <x v="1342"/>
    <n v="545448.21"/>
    <x v="5"/>
    <x v="44"/>
    <x v="2620"/>
    <s v="FED. &amp; STATE GRANTS"/>
    <s v="B"/>
    <s v=" "/>
    <x v="5"/>
    <x v="290"/>
    <x v="1342"/>
    <n v="322010"/>
    <n v="0"/>
    <s v=" "/>
    <s v=" "/>
    <n v="33200033"/>
    <n v="536674.51"/>
    <n v="0"/>
    <n v="72920.240000000005"/>
    <n v="77459.509999999995"/>
    <n v="13312.97"/>
    <n v="666475.51"/>
    <n v="0"/>
    <n v="1583615.09"/>
    <n v="1843367.87"/>
    <n v="138725.48000000001"/>
    <n v="563401.97"/>
    <n v="0"/>
    <n v="106259.46"/>
    <n v="135799.25"/>
    <n v="2812.33"/>
    <n v="666475.51"/>
    <n v="0"/>
    <n v="1510694.85"/>
    <n v="1765908.36"/>
    <n v="125412.51"/>
    <n v="0"/>
    <n v="0"/>
    <n v="0"/>
    <n v="0"/>
    <n v="0"/>
  </r>
  <r>
    <s v="33-200-038"/>
    <x v="5"/>
    <x v="290"/>
    <x v="1347"/>
    <n v="319643.3"/>
    <x v="5"/>
    <x v="45"/>
    <x v="2621"/>
    <s v="FED. &amp; STATE GRANTS"/>
    <s v="B"/>
    <s v=" "/>
    <x v="5"/>
    <x v="290"/>
    <x v="1347"/>
    <n v="322010"/>
    <n v="0"/>
    <s v=" "/>
    <s v=" "/>
    <n v="33200038"/>
    <n v="464274.94"/>
    <n v="0"/>
    <n v="10133.280000000001"/>
    <n v="155029.92000000001"/>
    <n v="265"/>
    <n v="195173.4"/>
    <n v="0"/>
    <n v="2110841.61"/>
    <n v="2052115.57"/>
    <n v="65743.86"/>
    <n v="-30809.8"/>
    <n v="0"/>
    <n v="633248.35"/>
    <n v="140676.01"/>
    <n v="2512.4"/>
    <n v="195173.4"/>
    <n v="0"/>
    <n v="2100708.33"/>
    <n v="1897085.65"/>
    <n v="65478.86"/>
    <n v="0"/>
    <n v="0"/>
    <n v="0"/>
    <n v="0"/>
    <n v="0"/>
  </r>
  <r>
    <s v="33-200-040"/>
    <x v="5"/>
    <x v="290"/>
    <x v="1349"/>
    <n v="-333162.53000000003"/>
    <x v="5"/>
    <x v="46"/>
    <x v="2622"/>
    <s v="FED. &amp; STATE GRANTS"/>
    <s v="B"/>
    <s v=" "/>
    <x v="5"/>
    <x v="290"/>
    <x v="1349"/>
    <n v="322010"/>
    <n v="0"/>
    <s v=" "/>
    <s v=" "/>
    <n v="33200040"/>
    <n v="-166668.18"/>
    <n v="0"/>
    <n v="629108.54"/>
    <n v="808695.9"/>
    <n v="13093.01"/>
    <n v="-968237.08"/>
    <n v="0"/>
    <n v="8549288.5600000005"/>
    <n v="8063856.1200000001"/>
    <n v="149642.10999999999"/>
    <n v="13848.46"/>
    <n v="0"/>
    <n v="775106.33"/>
    <n v="955996.72"/>
    <n v="373.75"/>
    <n v="-968237.08"/>
    <n v="0"/>
    <n v="7920180.0199999996"/>
    <n v="7255160.2199999997"/>
    <n v="136549.1"/>
    <n v="0"/>
    <n v="0"/>
    <n v="0"/>
    <n v="0"/>
    <n v="0"/>
  </r>
  <r>
    <s v="33-200-041"/>
    <x v="5"/>
    <x v="290"/>
    <x v="1350"/>
    <n v="2053840.68"/>
    <x v="5"/>
    <x v="47"/>
    <x v="2623"/>
    <s v="FED. &amp; STATE GRANTS"/>
    <s v="B"/>
    <s v=" "/>
    <x v="5"/>
    <x v="290"/>
    <x v="1350"/>
    <n v="322010"/>
    <n v="0"/>
    <s v=" "/>
    <s v=" "/>
    <n v="33200041"/>
    <n v="2387130.0299999998"/>
    <n v="0"/>
    <n v="474119.77"/>
    <n v="1756587.12"/>
    <n v="949178"/>
    <n v="900743.13"/>
    <n v="0"/>
    <n v="8955804.2400000002"/>
    <n v="10823811.460000001"/>
    <n v="3021104.77"/>
    <n v="2253300.4"/>
    <n v="0"/>
    <n v="950782.02"/>
    <n v="820024.47"/>
    <n v="3072.08"/>
    <n v="900743.13"/>
    <n v="0"/>
    <n v="8481684.4700000007"/>
    <n v="9067224.3399999999"/>
    <n v="2071926.77"/>
    <n v="0"/>
    <n v="0"/>
    <n v="0"/>
    <n v="0"/>
    <n v="0"/>
  </r>
  <r>
    <s v="33-200-044"/>
    <x v="5"/>
    <x v="290"/>
    <x v="1353"/>
    <n v="1067157.1399999999"/>
    <x v="5"/>
    <x v="48"/>
    <x v="2624"/>
    <s v="FED. &amp; STATE GRANTS"/>
    <s v="B"/>
    <s v=" "/>
    <x v="5"/>
    <x v="290"/>
    <x v="1353"/>
    <n v="322010"/>
    <n v="0"/>
    <s v=" "/>
    <s v=" "/>
    <n v="33200044"/>
    <n v="868823.67"/>
    <n v="0"/>
    <n v="419524.62"/>
    <n v="221191.15"/>
    <n v="0"/>
    <n v="345624.74"/>
    <n v="0"/>
    <n v="3532991.28"/>
    <n v="3234621.07"/>
    <n v="423162.19"/>
    <n v="356825.87"/>
    <n v="0"/>
    <n v="820337.06"/>
    <n v="311519.65000000002"/>
    <n v="3180.39"/>
    <n v="345624.74"/>
    <n v="0"/>
    <n v="3113466.66"/>
    <n v="3013429.92"/>
    <n v="423162.19"/>
    <n v="0"/>
    <n v="0"/>
    <n v="0"/>
    <n v="0"/>
    <n v="0"/>
  </r>
  <r>
    <s v="33-200-045"/>
    <x v="5"/>
    <x v="290"/>
    <x v="1354"/>
    <n v="810729.09"/>
    <x v="5"/>
    <x v="49"/>
    <x v="2625"/>
    <s v="FED. &amp; STATE GRANTS"/>
    <s v="B"/>
    <s v=" "/>
    <x v="5"/>
    <x v="290"/>
    <x v="1354"/>
    <n v="322010"/>
    <n v="0"/>
    <s v=" "/>
    <s v=" "/>
    <n v="33200045"/>
    <n v="-541625.31999999995"/>
    <n v="0"/>
    <n v="1609677.6"/>
    <n v="257323.19"/>
    <n v="0"/>
    <n v="674105.29"/>
    <n v="0"/>
    <n v="3354253.14"/>
    <n v="3312148.23"/>
    <n v="94518.89"/>
    <n v="-782100.74"/>
    <n v="0"/>
    <n v="596577.18000000005"/>
    <n v="407398.56"/>
    <n v="51296.800000000003"/>
    <n v="674105.29"/>
    <n v="0"/>
    <n v="1744575.54"/>
    <n v="3054825.04"/>
    <n v="94518.89"/>
    <n v="0"/>
    <n v="0"/>
    <n v="0"/>
    <n v="0"/>
    <n v="0"/>
  </r>
  <r>
    <s v="33-200-047"/>
    <x v="5"/>
    <x v="290"/>
    <x v="1356"/>
    <n v="-38781.15"/>
    <x v="5"/>
    <x v="50"/>
    <x v="2626"/>
    <s v="FED. &amp; STATE GRANTS"/>
    <s v="B"/>
    <s v=" "/>
    <x v="5"/>
    <x v="290"/>
    <x v="1356"/>
    <n v="322010"/>
    <n v="0"/>
    <s v=" "/>
    <s v=" "/>
    <n v="33200047"/>
    <n v="-21439.95"/>
    <n v="0"/>
    <n v="0"/>
    <n v="17341.2"/>
    <n v="0"/>
    <n v="-24455.35"/>
    <n v="0"/>
    <n v="203522.19"/>
    <n v="223626.94"/>
    <n v="5778.95"/>
    <n v="-1968.35"/>
    <n v="0"/>
    <n v="0"/>
    <n v="21624.14"/>
    <n v="2152.54"/>
    <n v="-24455.35"/>
    <n v="0"/>
    <n v="203522.19"/>
    <n v="206285.74"/>
    <n v="5778.95"/>
    <n v="0"/>
    <n v="0"/>
    <n v="0"/>
    <n v="0"/>
    <n v="0"/>
  </r>
  <r>
    <s v="33-200-048"/>
    <x v="5"/>
    <x v="290"/>
    <x v="1357"/>
    <n v="876899.75"/>
    <x v="5"/>
    <x v="51"/>
    <x v="2627"/>
    <s v="FED. &amp; STATE GRANTS"/>
    <s v="B"/>
    <s v=" "/>
    <x v="5"/>
    <x v="290"/>
    <x v="1357"/>
    <n v="322010"/>
    <n v="0"/>
    <s v=" "/>
    <s v=" "/>
    <n v="33200048"/>
    <n v="196453.28"/>
    <n v="0"/>
    <n v="1295530.81"/>
    <n v="615084.34"/>
    <n v="0"/>
    <n v="-288090.67"/>
    <n v="0"/>
    <n v="9355235.4100000001"/>
    <n v="8216994.7699999996"/>
    <n v="26749.78"/>
    <n v="-862260.74"/>
    <n v="0"/>
    <n v="2629647.61"/>
    <n v="1576717.59"/>
    <n v="5784"/>
    <n v="-288090.67"/>
    <n v="0"/>
    <n v="8059704.5999999996"/>
    <n v="7601910.4299999997"/>
    <n v="26749.78"/>
    <n v="0"/>
    <n v="0"/>
    <n v="0"/>
    <n v="0"/>
    <n v="0"/>
  </r>
  <r>
    <s v="33-200-049"/>
    <x v="5"/>
    <x v="290"/>
    <x v="1358"/>
    <n v="63330.48"/>
    <x v="5"/>
    <x v="52"/>
    <x v="2628"/>
    <s v="FED. &amp; STATE GRANTS"/>
    <s v="B"/>
    <s v=" "/>
    <x v="5"/>
    <x v="290"/>
    <x v="1358"/>
    <n v="322010"/>
    <n v="0"/>
    <s v=" "/>
    <s v=" "/>
    <n v="33200049"/>
    <n v="83765.960000000006"/>
    <n v="0"/>
    <n v="7793.13"/>
    <n v="28228.61"/>
    <n v="0"/>
    <n v="-33899.58"/>
    <n v="0"/>
    <n v="380630.65"/>
    <n v="356144.39"/>
    <n v="72743.8"/>
    <n v="3619.87"/>
    <n v="0"/>
    <n v="105211.5"/>
    <n v="25074.080000000002"/>
    <n v="8.67"/>
    <n v="-33899.58"/>
    <n v="0"/>
    <n v="372837.52"/>
    <n v="327915.78000000003"/>
    <n v="72743.8"/>
    <n v="0"/>
    <n v="0"/>
    <n v="0"/>
    <n v="0"/>
    <n v="0"/>
  </r>
  <r>
    <s v="33-200-059"/>
    <x v="5"/>
    <x v="290"/>
    <x v="1361"/>
    <n v="-35616.47"/>
    <x v="5"/>
    <x v="53"/>
    <x v="2629"/>
    <s v="FED. &amp; STATE GRANTS"/>
    <s v="B"/>
    <s v=" "/>
    <x v="5"/>
    <x v="290"/>
    <x v="1361"/>
    <n v="322010"/>
    <n v="0"/>
    <s v=" "/>
    <s v=" "/>
    <n v="33200059"/>
    <n v="92607.58"/>
    <n v="0"/>
    <n v="36359.01"/>
    <n v="164583.06"/>
    <n v="0"/>
    <n v="965829.27"/>
    <n v="0"/>
    <n v="1624441.34"/>
    <n v="2862713.64"/>
    <n v="236826.56"/>
    <n v="-491646.14"/>
    <n v="0"/>
    <n v="834684.18"/>
    <n v="250430.46"/>
    <n v="0"/>
    <n v="965829.27"/>
    <n v="0"/>
    <n v="1588082.33"/>
    <n v="2698130.58"/>
    <n v="236826.56"/>
    <n v="0"/>
    <n v="0"/>
    <n v="0"/>
    <n v="0"/>
    <n v="0"/>
  </r>
  <r>
    <s v="33-200-060"/>
    <x v="5"/>
    <x v="290"/>
    <x v="1362"/>
    <n v="466300.43"/>
    <x v="5"/>
    <x v="54"/>
    <x v="2630"/>
    <s v="FED. &amp; STATE GRANTS"/>
    <s v="B"/>
    <s v=" "/>
    <x v="5"/>
    <x v="290"/>
    <x v="1362"/>
    <n v="322010"/>
    <n v="0"/>
    <s v=" "/>
    <s v=" "/>
    <n v="33200060"/>
    <n v="419103.12"/>
    <n v="0"/>
    <n v="234189.37"/>
    <n v="186992.06"/>
    <n v="0"/>
    <n v="219066.7"/>
    <n v="0"/>
    <n v="2912202.9"/>
    <n v="3188543.71"/>
    <n v="523574.54"/>
    <n v="350884.43"/>
    <n v="0"/>
    <n v="146343.29999999999"/>
    <n v="143856.32000000001"/>
    <n v="65731.710000000006"/>
    <n v="219066.7"/>
    <n v="0"/>
    <n v="2678013.5299999998"/>
    <n v="3001551.65"/>
    <n v="523574.54"/>
    <n v="0"/>
    <n v="0"/>
    <n v="0"/>
    <n v="0"/>
    <n v="0"/>
  </r>
  <r>
    <s v="33-200-062"/>
    <x v="5"/>
    <x v="290"/>
    <x v="1364"/>
    <n v="21230.22"/>
    <x v="5"/>
    <x v="55"/>
    <x v="2631"/>
    <s v="FED. &amp; STATE GRANTS"/>
    <s v="B"/>
    <s v=" "/>
    <x v="5"/>
    <x v="290"/>
    <x v="1364"/>
    <n v="322010"/>
    <n v="0"/>
    <s v=" "/>
    <s v=" "/>
    <n v="33200062"/>
    <n v="-1149.72"/>
    <n v="0"/>
    <n v="83594.58"/>
    <n v="61214.64"/>
    <n v="0"/>
    <n v="36206.06"/>
    <n v="0"/>
    <n v="910860.68"/>
    <n v="1332400.51"/>
    <n v="406563.99"/>
    <n v="33122.769999999997"/>
    <n v="0"/>
    <n v="85386.43"/>
    <n v="126024.47"/>
    <n v="6365.55"/>
    <n v="36206.06"/>
    <n v="0"/>
    <n v="827266.1"/>
    <n v="1271185.8700000001"/>
    <n v="406563.99"/>
    <n v="0"/>
    <n v="0"/>
    <n v="0"/>
    <n v="0"/>
    <n v="0"/>
  </r>
  <r>
    <s v="33-200-063"/>
    <x v="5"/>
    <x v="290"/>
    <x v="1365"/>
    <n v="-27483.02"/>
    <x v="5"/>
    <x v="56"/>
    <x v="2632"/>
    <s v="FED. &amp; STATE GRANTS"/>
    <s v="B"/>
    <s v=" "/>
    <x v="5"/>
    <x v="290"/>
    <x v="1365"/>
    <n v="322010"/>
    <n v="0"/>
    <s v=" "/>
    <s v=" "/>
    <n v="33200063"/>
    <n v="1268.01"/>
    <n v="0"/>
    <n v="18871.599999999999"/>
    <n v="47622.63"/>
    <n v="0"/>
    <n v="-3258.72"/>
    <n v="0"/>
    <n v="259965.82"/>
    <n v="304604.19"/>
    <n v="20414.07"/>
    <n v="19578.419999999998"/>
    <n v="0"/>
    <n v="17544.78"/>
    <n v="41241.39"/>
    <n v="5386.2"/>
    <n v="-3258.72"/>
    <n v="0"/>
    <n v="241094.22"/>
    <n v="256981.56"/>
    <n v="20414.07"/>
    <n v="0"/>
    <n v="0"/>
    <n v="0"/>
    <n v="0"/>
    <n v="0"/>
  </r>
  <r>
    <s v="33-200-065"/>
    <x v="5"/>
    <x v="290"/>
    <x v="1367"/>
    <n v="575523.85"/>
    <x v="5"/>
    <x v="57"/>
    <x v="2633"/>
    <s v="FED. &amp; STATE GRANTS"/>
    <s v="B"/>
    <s v=" "/>
    <x v="5"/>
    <x v="290"/>
    <x v="1367"/>
    <n v="322010"/>
    <n v="0"/>
    <s v=" "/>
    <s v=" "/>
    <n v="33200065"/>
    <n v="515587.88"/>
    <n v="0"/>
    <n v="227579.63"/>
    <n v="167643.66"/>
    <n v="0"/>
    <n v="1193591.25"/>
    <n v="0"/>
    <n v="2247724.33"/>
    <n v="2993449.92"/>
    <n v="127658.19"/>
    <n v="539609.93999999994"/>
    <n v="0"/>
    <n v="168740.14"/>
    <n v="202193.16"/>
    <n v="9430.9599999999991"/>
    <n v="1193591.25"/>
    <n v="0"/>
    <n v="2020144.7"/>
    <n v="2825806.26"/>
    <n v="127658.19"/>
    <n v="0"/>
    <n v="0"/>
    <n v="0"/>
    <n v="0"/>
    <n v="0"/>
  </r>
  <r>
    <s v="33-200-066"/>
    <x v="5"/>
    <x v="290"/>
    <x v="1368"/>
    <n v="-5498656.7599999998"/>
    <x v="5"/>
    <x v="58"/>
    <x v="2634"/>
    <s v="FED. &amp; STATE GRANTS"/>
    <s v="B"/>
    <s v=" "/>
    <x v="5"/>
    <x v="290"/>
    <x v="1368"/>
    <n v="322010"/>
    <n v="0"/>
    <s v=" "/>
    <s v=" "/>
    <n v="33200066"/>
    <n v="-11716354.109999999"/>
    <n v="0"/>
    <n v="3021496.52"/>
    <n v="5810261.4199999999"/>
    <n v="9006462.25"/>
    <n v="-6317020.9900000002"/>
    <n v="0"/>
    <n v="9192765.9000000004"/>
    <n v="17799525.18"/>
    <n v="9425123.5099999998"/>
    <n v="-11408909.75"/>
    <n v="0"/>
    <n v="977560.07"/>
    <n v="1323913.52"/>
    <n v="38909.089999999997"/>
    <n v="-6317020.9900000002"/>
    <n v="0"/>
    <n v="6171269.3799999999"/>
    <n v="11989263.76"/>
    <n v="418661.26"/>
    <n v="0"/>
    <n v="0"/>
    <n v="0"/>
    <n v="0"/>
    <n v="0"/>
  </r>
  <r>
    <s v="33-200-068"/>
    <x v="5"/>
    <x v="290"/>
    <x v="122"/>
    <n v="1270162.55"/>
    <x v="5"/>
    <x v="59"/>
    <x v="2635"/>
    <s v="FED. &amp; STATE GRANTS"/>
    <s v="B"/>
    <s v=" "/>
    <x v="5"/>
    <x v="290"/>
    <x v="122"/>
    <n v="322010"/>
    <n v="0"/>
    <s v=" "/>
    <s v=" "/>
    <n v="33200068"/>
    <n v="1827988.35"/>
    <n v="0"/>
    <n v="211122.23"/>
    <n v="768948.03"/>
    <n v="0"/>
    <n v="2174314.46"/>
    <n v="0"/>
    <n v="10457001.1"/>
    <n v="11716136.939999999"/>
    <n v="354983.93"/>
    <n v="1275042.9099999999"/>
    <n v="0"/>
    <n v="1526739.18"/>
    <n v="986873.01"/>
    <n v="13079.27"/>
    <n v="2174314.46"/>
    <n v="0"/>
    <n v="10245878.869999999"/>
    <n v="10947188.91"/>
    <n v="354983.93"/>
    <n v="0"/>
    <n v="0"/>
    <n v="0"/>
    <n v="0"/>
    <n v="0"/>
  </r>
  <r>
    <s v="33-200-069"/>
    <x v="5"/>
    <x v="290"/>
    <x v="123"/>
    <n v="2955783.06"/>
    <x v="5"/>
    <x v="60"/>
    <x v="2636"/>
    <s v="FED. &amp; STATE GRANTS"/>
    <s v="B"/>
    <s v=" "/>
    <x v="5"/>
    <x v="290"/>
    <x v="123"/>
    <n v="322010"/>
    <n v="0"/>
    <s v=" "/>
    <s v=" "/>
    <n v="33200069"/>
    <n v="3592148.85"/>
    <n v="223726.74"/>
    <n v="49836.04"/>
    <n v="469129.98"/>
    <n v="6654.89"/>
    <n v="4415951.09"/>
    <n v="4054220.99"/>
    <n v="11426273.529999999"/>
    <n v="10665700.51"/>
    <n v="1833479.94"/>
    <n v="3639816.13"/>
    <n v="375304.96000000002"/>
    <n v="1907015.16"/>
    <n v="1601667.19"/>
    <n v="22289.71"/>
    <n v="4415951.09"/>
    <n v="3830494.25"/>
    <n v="11376437.49"/>
    <n v="10196570.529999999"/>
    <n v="1826825.05"/>
    <n v="0"/>
    <n v="0"/>
    <n v="0"/>
    <n v="0"/>
    <n v="0"/>
  </r>
  <r>
    <s v="33-200-071"/>
    <x v="5"/>
    <x v="290"/>
    <x v="124"/>
    <n v="52744.69"/>
    <x v="5"/>
    <x v="61"/>
    <x v="2637"/>
    <s v="FED. &amp; STATE GRANTS"/>
    <s v="B"/>
    <s v=" "/>
    <x v="5"/>
    <x v="290"/>
    <x v="124"/>
    <n v="322010"/>
    <n v="0"/>
    <s v=" "/>
    <s v=" "/>
    <n v="33200071"/>
    <n v="58313.69"/>
    <n v="0"/>
    <n v="1526.62"/>
    <n v="7095.62"/>
    <n v="0"/>
    <n v="32218.28"/>
    <n v="0"/>
    <n v="59459.65"/>
    <n v="39758.949999999997"/>
    <n v="825.71"/>
    <n v="27611.7"/>
    <n v="0"/>
    <n v="36629.72"/>
    <n v="5988.87"/>
    <n v="61.14"/>
    <n v="32218.28"/>
    <n v="0"/>
    <n v="57933.03"/>
    <n v="32663.33"/>
    <n v="825.71"/>
    <n v="0"/>
    <n v="0"/>
    <n v="0"/>
    <n v="0"/>
    <n v="0"/>
  </r>
  <r>
    <s v="33-200-075"/>
    <x v="5"/>
    <x v="290"/>
    <x v="128"/>
    <n v="43369.599999999999"/>
    <x v="5"/>
    <x v="62"/>
    <x v="2638"/>
    <s v="FED. &amp; STATE GRANTS"/>
    <s v="B"/>
    <s v=" "/>
    <x v="5"/>
    <x v="290"/>
    <x v="128"/>
    <n v="322010"/>
    <n v="0"/>
    <s v=" "/>
    <s v=" "/>
    <n v="33200075"/>
    <n v="39668.07"/>
    <n v="0"/>
    <n v="11449.68"/>
    <n v="8248.5499999999993"/>
    <n v="500.4"/>
    <n v="47072.33"/>
    <n v="0"/>
    <n v="94709.85"/>
    <n v="103561.84"/>
    <n v="5149.26"/>
    <n v="20975.5"/>
    <n v="0"/>
    <n v="33778.800000000003"/>
    <n v="17072.32"/>
    <n v="1986.09"/>
    <n v="47072.33"/>
    <n v="0"/>
    <n v="83260.17"/>
    <n v="95313.29"/>
    <n v="4648.8599999999997"/>
    <n v="0"/>
    <n v="0"/>
    <n v="0"/>
    <n v="0"/>
    <n v="0"/>
  </r>
  <r>
    <s v="33-200-079"/>
    <x v="5"/>
    <x v="290"/>
    <x v="131"/>
    <n v="3674212.15"/>
    <x v="5"/>
    <x v="63"/>
    <x v="2639"/>
    <s v="FED. &amp; STATE GRANTS"/>
    <s v="B"/>
    <s v=" "/>
    <x v="5"/>
    <x v="290"/>
    <x v="131"/>
    <n v="322010"/>
    <n v="0"/>
    <s v=" "/>
    <s v=" "/>
    <n v="33200079"/>
    <n v="3676677.3"/>
    <n v="0"/>
    <n v="150775.51"/>
    <n v="153240.66"/>
    <n v="0"/>
    <n v="3308196.2"/>
    <n v="0"/>
    <n v="1957573.62"/>
    <n v="1616091.09"/>
    <n v="24533.42"/>
    <n v="3627949.98"/>
    <n v="0"/>
    <n v="221078.39"/>
    <n v="177829.83"/>
    <n v="5478.76"/>
    <n v="3308196.2"/>
    <n v="0"/>
    <n v="1806798.11"/>
    <n v="1462850.43"/>
    <n v="24533.42"/>
    <n v="0"/>
    <n v="0"/>
    <n v="0"/>
    <n v="0"/>
    <n v="0"/>
  </r>
  <r>
    <s v="33-200-080"/>
    <x v="5"/>
    <x v="290"/>
    <x v="1371"/>
    <n v="8410722.0800000001"/>
    <x v="5"/>
    <x v="64"/>
    <x v="2640"/>
    <s v="FED. &amp; STATE GRANTS"/>
    <s v="B"/>
    <s v=" "/>
    <x v="5"/>
    <x v="290"/>
    <x v="1371"/>
    <n v="322010"/>
    <n v="0"/>
    <s v=" "/>
    <s v=" "/>
    <n v="33200080"/>
    <n v="8178988.7999999998"/>
    <n v="0"/>
    <n v="1536725.45"/>
    <n v="1304992.17"/>
    <n v="0"/>
    <n v="6945611.1799999997"/>
    <n v="0"/>
    <n v="11314506.630000001"/>
    <n v="11278590.789999999"/>
    <n v="1429195.06"/>
    <n v="8955200.8800000008"/>
    <n v="0"/>
    <n v="42918.879999999997"/>
    <n v="830234.19"/>
    <n v="11103.23"/>
    <n v="6945611.1799999997"/>
    <n v="0"/>
    <n v="9777781.1799999997"/>
    <n v="9973598.6199999992"/>
    <n v="1429195.06"/>
    <n v="0"/>
    <n v="0"/>
    <n v="0"/>
    <n v="0"/>
    <n v="0"/>
  </r>
  <r>
    <s v="33-200-081"/>
    <x v="5"/>
    <x v="290"/>
    <x v="1372"/>
    <n v="-115871.29"/>
    <x v="5"/>
    <x v="65"/>
    <x v="2641"/>
    <s v="FED. &amp; STATE GRANTS"/>
    <s v="B"/>
    <s v=" "/>
    <x v="5"/>
    <x v="290"/>
    <x v="1372"/>
    <n v="322010"/>
    <n v="0"/>
    <s v=" "/>
    <s v=" "/>
    <n v="33200081"/>
    <n v="-103554.3"/>
    <n v="0"/>
    <n v="54586.67"/>
    <n v="66903.66"/>
    <n v="0"/>
    <n v="33636.33"/>
    <n v="0"/>
    <n v="943716.41"/>
    <n v="1404603.55"/>
    <n v="311379.52"/>
    <n v="-99638.38"/>
    <n v="0"/>
    <n v="83237.34"/>
    <n v="105264.27"/>
    <n v="18111.009999999998"/>
    <n v="33636.33"/>
    <n v="0"/>
    <n v="889129.74"/>
    <n v="1337699.8899999999"/>
    <n v="311379.52"/>
    <n v="0"/>
    <n v="0"/>
    <n v="0"/>
    <n v="0"/>
    <n v="0"/>
  </r>
  <r>
    <s v="33-200-083"/>
    <x v="5"/>
    <x v="290"/>
    <x v="132"/>
    <n v="1399180.75"/>
    <x v="5"/>
    <x v="66"/>
    <x v="2642"/>
    <s v="FED. &amp; STATE GRANTS"/>
    <s v="B"/>
    <s v=" "/>
    <x v="5"/>
    <x v="290"/>
    <x v="132"/>
    <n v="322010"/>
    <n v="0"/>
    <s v=" "/>
    <s v=" "/>
    <n v="33200083"/>
    <n v="1442392.33"/>
    <n v="0"/>
    <n v="573734.37"/>
    <n v="616945.94999999995"/>
    <n v="0"/>
    <n v="856181.17"/>
    <n v="0"/>
    <n v="10840132.539999999"/>
    <n v="10428245.67"/>
    <n v="131112.71"/>
    <n v="1106171.76"/>
    <n v="0"/>
    <n v="1641342.22"/>
    <n v="1330424.6299999999"/>
    <n v="25302.98"/>
    <n v="856181.17"/>
    <n v="0"/>
    <n v="10266398.17"/>
    <n v="9811299.7200000007"/>
    <n v="131112.71"/>
    <n v="0"/>
    <n v="0"/>
    <n v="0"/>
    <n v="0"/>
    <n v="0"/>
  </r>
  <r>
    <s v="33-200-086"/>
    <x v="5"/>
    <x v="290"/>
    <x v="135"/>
    <n v="7007.45"/>
    <x v="5"/>
    <x v="67"/>
    <x v="2643"/>
    <s v="FED. &amp; STATE GRANTS"/>
    <s v="B"/>
    <s v=" "/>
    <x v="5"/>
    <x v="290"/>
    <x v="135"/>
    <n v="322010"/>
    <n v="0"/>
    <s v=" "/>
    <s v=" "/>
    <n v="33200086"/>
    <n v="7007.45"/>
    <n v="0"/>
    <n v="0"/>
    <n v="0"/>
    <n v="0"/>
    <n v="-2805.33"/>
    <n v="0"/>
    <n v="9799.48"/>
    <n v="5.61"/>
    <n v="18.91"/>
    <n v="6996.77"/>
    <n v="0"/>
    <n v="0"/>
    <n v="0"/>
    <n v="10.68"/>
    <n v="-2805.33"/>
    <n v="0"/>
    <n v="9799.48"/>
    <n v="5.61"/>
    <n v="18.91"/>
    <n v="0"/>
    <n v="0"/>
    <n v="0"/>
    <n v="0"/>
    <n v="0"/>
  </r>
  <r>
    <s v="33-200-089"/>
    <x v="5"/>
    <x v="290"/>
    <x v="313"/>
    <n v="525783.92000000004"/>
    <x v="5"/>
    <x v="68"/>
    <x v="2644"/>
    <s v="FED. &amp; STATE GRANTS"/>
    <s v="B"/>
    <s v=" "/>
    <x v="5"/>
    <x v="290"/>
    <x v="313"/>
    <n v="322010"/>
    <n v="0"/>
    <s v=" "/>
    <s v=" "/>
    <n v="33200089"/>
    <n v="-343717.64"/>
    <n v="0"/>
    <n v="1517445.96"/>
    <n v="647944.4"/>
    <n v="0"/>
    <n v="-232126.99"/>
    <n v="0"/>
    <n v="8901798.5099999998"/>
    <n v="8297894.3700000001"/>
    <n v="154006.76999999999"/>
    <n v="381850.58"/>
    <n v="0"/>
    <n v="187283.97"/>
    <n v="981652.68"/>
    <n v="68800.490000000005"/>
    <n v="-232126.99"/>
    <n v="0"/>
    <n v="7384352.5499999998"/>
    <n v="7649949.9699999997"/>
    <n v="154006.76999999999"/>
    <n v="0"/>
    <n v="0"/>
    <n v="0"/>
    <n v="0"/>
    <n v="0"/>
  </r>
  <r>
    <s v="33-200-090"/>
    <x v="5"/>
    <x v="290"/>
    <x v="105"/>
    <n v="253522.21"/>
    <x v="5"/>
    <x v="69"/>
    <x v="2645"/>
    <s v="FED. &amp; STATE GRANTS"/>
    <s v="B"/>
    <s v=" "/>
    <x v="5"/>
    <x v="290"/>
    <x v="105"/>
    <n v="322010"/>
    <n v="0"/>
    <s v=" "/>
    <s v=" "/>
    <n v="33200090"/>
    <n v="255967.41"/>
    <n v="0"/>
    <n v="130846.59"/>
    <n v="154978.66"/>
    <n v="21686.87"/>
    <n v="-319058.3"/>
    <n v="0"/>
    <n v="1431954.13"/>
    <n v="1696828.46"/>
    <n v="837454.84"/>
    <n v="319308.73"/>
    <n v="0"/>
    <n v="30639.84"/>
    <n v="135204.07"/>
    <n v="41222.910000000003"/>
    <n v="-319058.3"/>
    <n v="0"/>
    <n v="1301107.54"/>
    <n v="1541849.8"/>
    <n v="815767.97"/>
    <n v="0"/>
    <n v="0"/>
    <n v="0"/>
    <n v="0"/>
    <n v="0"/>
  </r>
  <r>
    <s v="33-200-092"/>
    <x v="5"/>
    <x v="290"/>
    <x v="106"/>
    <n v="-271969.53000000003"/>
    <x v="5"/>
    <x v="70"/>
    <x v="2646"/>
    <s v="FED. &amp; STATE GRANTS"/>
    <s v="B"/>
    <s v=" "/>
    <x v="5"/>
    <x v="290"/>
    <x v="106"/>
    <n v="322010"/>
    <n v="0"/>
    <s v=" "/>
    <s v=" "/>
    <n v="33200092"/>
    <n v="-846836.55"/>
    <n v="0"/>
    <n v="997219.18"/>
    <n v="422352.16"/>
    <n v="0"/>
    <n v="-1575867.41"/>
    <n v="0"/>
    <n v="5875180.5999999996"/>
    <n v="4793659.53"/>
    <n v="222376.81"/>
    <n v="-671210.9"/>
    <n v="0"/>
    <n v="390471.52"/>
    <n v="606391.78"/>
    <n v="40294.61"/>
    <n v="-1575867.41"/>
    <n v="0"/>
    <n v="4877961.42"/>
    <n v="4371307.37"/>
    <n v="222376.81"/>
    <n v="0"/>
    <n v="0"/>
    <n v="0"/>
    <n v="0"/>
    <n v="0"/>
  </r>
  <r>
    <s v="33-200-093"/>
    <x v="5"/>
    <x v="290"/>
    <x v="107"/>
    <n v="485275.31"/>
    <x v="5"/>
    <x v="71"/>
    <x v="2647"/>
    <s v="FED. &amp; STATE GRANTS"/>
    <s v="B"/>
    <s v=" "/>
    <x v="5"/>
    <x v="290"/>
    <x v="107"/>
    <n v="322010"/>
    <n v="0"/>
    <s v=" "/>
    <s v=" "/>
    <n v="33200093"/>
    <n v="523537.8"/>
    <n v="0"/>
    <n v="30799.26"/>
    <n v="69061.75"/>
    <n v="0"/>
    <n v="623038.44999999995"/>
    <n v="0"/>
    <n v="1356990.57"/>
    <n v="1497322.18"/>
    <n v="2568.4699999999998"/>
    <n v="604508.13"/>
    <n v="0"/>
    <n v="81510.240000000005"/>
    <n v="163059.43"/>
    <n v="578.86"/>
    <n v="623038.44999999995"/>
    <n v="0"/>
    <n v="1326191.31"/>
    <n v="1428260.43"/>
    <n v="2568.4699999999998"/>
    <n v="0"/>
    <n v="0"/>
    <n v="0"/>
    <n v="0"/>
    <n v="0"/>
  </r>
  <r>
    <s v="33-200-094"/>
    <x v="5"/>
    <x v="290"/>
    <x v="108"/>
    <n v="58424.6"/>
    <x v="5"/>
    <x v="72"/>
    <x v="2648"/>
    <s v="FED. &amp; STATE GRANTS"/>
    <s v="B"/>
    <s v=" "/>
    <x v="5"/>
    <x v="290"/>
    <x v="108"/>
    <n v="322010"/>
    <n v="0"/>
    <s v=" "/>
    <s v=" "/>
    <n v="33200094"/>
    <n v="68797.81"/>
    <n v="0"/>
    <n v="0"/>
    <n v="10373.209999999999"/>
    <n v="0"/>
    <n v="11717.62"/>
    <n v="0"/>
    <n v="206948.28"/>
    <n v="194776"/>
    <n v="34534.699999999997"/>
    <n v="53085.11"/>
    <n v="0"/>
    <n v="45054.22"/>
    <n v="29438.21"/>
    <n v="96.69"/>
    <n v="11717.62"/>
    <n v="0"/>
    <n v="206948.28"/>
    <n v="184402.79"/>
    <n v="34534.699999999997"/>
    <n v="0"/>
    <n v="0"/>
    <n v="0"/>
    <n v="0"/>
    <n v="0"/>
  </r>
  <r>
    <s v="33-200-095"/>
    <x v="5"/>
    <x v="290"/>
    <x v="109"/>
    <n v="379827.63"/>
    <x v="5"/>
    <x v="73"/>
    <x v="2649"/>
    <s v="FED. &amp; STATE GRANTS"/>
    <s v="B"/>
    <s v=" "/>
    <x v="5"/>
    <x v="290"/>
    <x v="109"/>
    <n v="322010"/>
    <n v="0"/>
    <s v=" "/>
    <s v=" "/>
    <n v="33200095"/>
    <n v="-42949.42"/>
    <n v="0"/>
    <n v="572712.4"/>
    <n v="149935.35"/>
    <n v="0"/>
    <n v="452105.81"/>
    <n v="0"/>
    <n v="2221787.7200000002"/>
    <n v="2431310.5"/>
    <n v="137244.6"/>
    <n v="-96153.2"/>
    <n v="0"/>
    <n v="217985.86"/>
    <n v="189482.19"/>
    <n v="24700.11"/>
    <n v="452105.81"/>
    <n v="0"/>
    <n v="1649075.32"/>
    <n v="2281375.15"/>
    <n v="137244.6"/>
    <n v="0"/>
    <n v="0"/>
    <n v="0"/>
    <n v="0"/>
    <n v="0"/>
  </r>
  <r>
    <s v="33-200-097"/>
    <x v="5"/>
    <x v="290"/>
    <x v="1375"/>
    <n v="-681167.24"/>
    <x v="5"/>
    <x v="74"/>
    <x v="2650"/>
    <s v="FED. &amp; STATE GRANTS"/>
    <s v="B"/>
    <s v=" "/>
    <x v="5"/>
    <x v="290"/>
    <x v="1375"/>
    <n v="322010"/>
    <n v="0"/>
    <s v=" "/>
    <s v=" "/>
    <n v="33200097"/>
    <n v="113013.69"/>
    <n v="0"/>
    <n v="73758.240000000005"/>
    <n v="869263.54"/>
    <n v="1324.37"/>
    <n v="114444.87"/>
    <n v="0"/>
    <n v="10404035.949999999"/>
    <n v="11751460.060000001"/>
    <n v="551812"/>
    <n v="-3666225"/>
    <n v="0"/>
    <n v="4943760.13"/>
    <n v="1165688.43"/>
    <n v="1166.99"/>
    <n v="114444.87"/>
    <n v="0"/>
    <n v="10330277.710000001"/>
    <n v="10882196.52"/>
    <n v="550487.63"/>
    <n v="0"/>
    <n v="0"/>
    <n v="0"/>
    <n v="0"/>
    <n v="0"/>
  </r>
  <r>
    <s v="33-200-098"/>
    <x v="5"/>
    <x v="290"/>
    <x v="316"/>
    <n v="-730526.03"/>
    <x v="5"/>
    <x v="75"/>
    <x v="2651"/>
    <s v="FED. &amp; STATE GRANTS"/>
    <s v="B"/>
    <s v=" "/>
    <x v="5"/>
    <x v="290"/>
    <x v="316"/>
    <n v="322010"/>
    <n v="1"/>
    <s v=" "/>
    <s v=" "/>
    <n v="33200098"/>
    <n v="-1317123.9099999999"/>
    <n v="0"/>
    <n v="636206.93999999994"/>
    <n v="49609.06"/>
    <n v="0"/>
    <n v="-1362931.9"/>
    <n v="0"/>
    <n v="1313147"/>
    <n v="687061.03"/>
    <n v="6319.9"/>
    <n v="-1286613.06"/>
    <n v="0"/>
    <n v="25684.84"/>
    <n v="58456.89"/>
    <n v="2261.1999999999998"/>
    <n v="-1362931.9"/>
    <n v="0"/>
    <n v="676940.06"/>
    <n v="637451.97"/>
    <n v="6319.9"/>
    <n v="0"/>
    <n v="0"/>
    <n v="0"/>
    <n v="0"/>
    <n v="0"/>
  </r>
  <r>
    <s v="33-610-001"/>
    <x v="5"/>
    <x v="291"/>
    <x v="80"/>
    <n v="5239891.7699999996"/>
    <x v="5"/>
    <x v="27"/>
    <x v="2652"/>
    <s v="CAPITAL OUTLAY"/>
    <s v="A"/>
    <s v="Y"/>
    <x v="5"/>
    <x v="291"/>
    <x v="80"/>
    <n v="327410"/>
    <n v="0"/>
    <s v=" "/>
    <s v=" "/>
    <n v="33610001"/>
    <n v="5173178.37"/>
    <n v="0"/>
    <n v="690"/>
    <n v="69677.59"/>
    <n v="135700.99"/>
    <n v="5549083.3099999996"/>
    <n v="0"/>
    <n v="21014.82"/>
    <n v="3038132.12"/>
    <n v="2707925.76"/>
    <n v="5015481.74"/>
    <n v="0"/>
    <n v="2280"/>
    <n v="68897.03"/>
    <n v="224313.66"/>
    <n v="5549083.3099999996"/>
    <n v="0"/>
    <n v="20324.82"/>
    <n v="2968454.53"/>
    <n v="2572224.77"/>
    <n v="0"/>
    <n v="0"/>
    <n v="0"/>
    <n v="0"/>
    <n v="0"/>
  </r>
  <r>
    <s v="33-610-002"/>
    <x v="5"/>
    <x v="291"/>
    <x v="81"/>
    <n v="139426.1"/>
    <x v="5"/>
    <x v="28"/>
    <x v="2653"/>
    <s v="CAPITAL OUTLAY"/>
    <s v="A"/>
    <s v="Y"/>
    <x v="5"/>
    <x v="291"/>
    <x v="81"/>
    <n v="327410"/>
    <n v="0"/>
    <s v=" "/>
    <s v=" "/>
    <n v="33610002"/>
    <n v="139851.45000000001"/>
    <n v="0"/>
    <n v="0"/>
    <n v="15361.96"/>
    <n v="14936.61"/>
    <n v="474325.6"/>
    <n v="0"/>
    <n v="0"/>
    <n v="701258.92"/>
    <n v="366359.42"/>
    <n v="227196.36"/>
    <n v="0"/>
    <n v="0"/>
    <n v="164571.45000000001"/>
    <n v="77226.539999999994"/>
    <n v="474325.6"/>
    <n v="0"/>
    <n v="0"/>
    <n v="685896.96"/>
    <n v="351422.81"/>
    <n v="0"/>
    <n v="0"/>
    <n v="0"/>
    <n v="0"/>
    <n v="0"/>
  </r>
  <r>
    <s v="33-610-003"/>
    <x v="5"/>
    <x v="291"/>
    <x v="82"/>
    <n v="6943248.3799999999"/>
    <x v="5"/>
    <x v="29"/>
    <x v="2654"/>
    <s v="CAPITAL OUTLAY"/>
    <s v="A"/>
    <s v="Y"/>
    <x v="5"/>
    <x v="291"/>
    <x v="82"/>
    <n v="327410"/>
    <n v="0"/>
    <s v=" "/>
    <s v=" "/>
    <n v="33610003"/>
    <n v="7019864.6799999997"/>
    <n v="0"/>
    <n v="0"/>
    <n v="267874.46999999997"/>
    <n v="191258.17"/>
    <n v="9084214.2899999991"/>
    <n v="0"/>
    <n v="1778.95"/>
    <n v="5736554.7800000003"/>
    <n v="3593809.9199999999"/>
    <n v="6878915.4000000004"/>
    <n v="0"/>
    <n v="1400.79"/>
    <n v="147642.82"/>
    <n v="287191.31"/>
    <n v="9084214.2899999991"/>
    <n v="0"/>
    <n v="1778.95"/>
    <n v="5468680.3099999996"/>
    <n v="3402551.75"/>
    <n v="0"/>
    <n v="0"/>
    <n v="0"/>
    <n v="0"/>
    <n v="0"/>
  </r>
  <r>
    <s v="33-610-004"/>
    <x v="5"/>
    <x v="291"/>
    <x v="83"/>
    <n v="26520547.829999998"/>
    <x v="5"/>
    <x v="30"/>
    <x v="2655"/>
    <s v="CAPITAL OUTLAY"/>
    <s v="A"/>
    <s v="Y"/>
    <x v="5"/>
    <x v="291"/>
    <x v="83"/>
    <n v="327410"/>
    <n v="0"/>
    <s v=" "/>
    <s v=" "/>
    <n v="33610004"/>
    <n v="26899730.399999999"/>
    <n v="0"/>
    <n v="0"/>
    <n v="397285.44"/>
    <n v="18102.87"/>
    <n v="32016448.149999999"/>
    <n v="0"/>
    <n v="1897.74"/>
    <n v="6050029.8799999999"/>
    <n v="552231.81999999995"/>
    <n v="27351545.66"/>
    <n v="0"/>
    <n v="261.3"/>
    <n v="522397.26"/>
    <n v="70320.7"/>
    <n v="32016448.149999999"/>
    <n v="0"/>
    <n v="1897.74"/>
    <n v="5652744.4400000004"/>
    <n v="534128.94999999995"/>
    <n v="0"/>
    <n v="0"/>
    <n v="0"/>
    <n v="0"/>
    <n v="0"/>
  </r>
  <r>
    <s v="33-610-005"/>
    <x v="5"/>
    <x v="291"/>
    <x v="84"/>
    <n v="4964255.3899999997"/>
    <x v="5"/>
    <x v="31"/>
    <x v="2656"/>
    <s v="CAPITAL OUTLAY"/>
    <s v="A"/>
    <s v="Y"/>
    <x v="5"/>
    <x v="291"/>
    <x v="84"/>
    <n v="327410"/>
    <n v="0"/>
    <s v=" "/>
    <s v=" "/>
    <n v="33610005"/>
    <n v="4982848.28"/>
    <n v="0"/>
    <n v="0"/>
    <n v="18592.89"/>
    <n v="0"/>
    <n v="7743739.2800000003"/>
    <n v="0"/>
    <n v="671.68"/>
    <n v="2899130.65"/>
    <n v="118975.08"/>
    <n v="5184721.71"/>
    <n v="0"/>
    <n v="0"/>
    <n v="209976.18"/>
    <n v="8102.75"/>
    <n v="7743739.2800000003"/>
    <n v="0"/>
    <n v="671.68"/>
    <n v="2880537.76"/>
    <n v="118975.08"/>
    <n v="0"/>
    <n v="0"/>
    <n v="0"/>
    <n v="0"/>
    <n v="0"/>
  </r>
  <r>
    <s v="33-610-006"/>
    <x v="5"/>
    <x v="291"/>
    <x v="85"/>
    <n v="3294303.66"/>
    <x v="5"/>
    <x v="32"/>
    <x v="2657"/>
    <s v="CAPITAL OUTLAY"/>
    <s v="A"/>
    <s v="Y"/>
    <x v="5"/>
    <x v="291"/>
    <x v="85"/>
    <n v="327410"/>
    <n v="0"/>
    <s v=" "/>
    <s v=" "/>
    <n v="33610006"/>
    <n v="3316108.62"/>
    <n v="0"/>
    <n v="0"/>
    <n v="164829.74"/>
    <n v="143024.78"/>
    <n v="5117773.76"/>
    <n v="0"/>
    <n v="6389.54"/>
    <n v="4974675.87"/>
    <n v="3144816.23"/>
    <n v="3424484.86"/>
    <n v="0"/>
    <n v="0"/>
    <n v="264966.89"/>
    <n v="156590.65"/>
    <n v="5117773.76"/>
    <n v="0"/>
    <n v="6389.54"/>
    <n v="4809846.13"/>
    <n v="3001791.45"/>
    <n v="0"/>
    <n v="0"/>
    <n v="0"/>
    <n v="0"/>
    <n v="0"/>
  </r>
  <r>
    <s v="33-610-007"/>
    <x v="5"/>
    <x v="291"/>
    <x v="86"/>
    <n v="1524886.41"/>
    <x v="5"/>
    <x v="33"/>
    <x v="2658"/>
    <s v="CAPITAL OUTLAY"/>
    <s v="A"/>
    <s v="Y"/>
    <x v="5"/>
    <x v="291"/>
    <x v="86"/>
    <n v="327410"/>
    <n v="0"/>
    <s v=" "/>
    <s v=" "/>
    <n v="33610007"/>
    <n v="1513125.66"/>
    <n v="0"/>
    <n v="0"/>
    <n v="445.48"/>
    <n v="12206.23"/>
    <n v="1757832.18"/>
    <n v="0"/>
    <n v="0"/>
    <n v="769864.62"/>
    <n v="536918.85"/>
    <n v="1508595.11"/>
    <n v="0"/>
    <n v="0"/>
    <n v="27596.36"/>
    <n v="32126.91"/>
    <n v="1757832.18"/>
    <n v="0"/>
    <n v="0"/>
    <n v="769419.14"/>
    <n v="524712.62"/>
    <n v="0"/>
    <n v="0"/>
    <n v="0"/>
    <n v="0"/>
    <n v="0"/>
  </r>
  <r>
    <s v="33-610-008"/>
    <x v="5"/>
    <x v="291"/>
    <x v="87"/>
    <n v="1226256.27"/>
    <x v="5"/>
    <x v="34"/>
    <x v="2659"/>
    <s v="CAPITAL OUTLAY"/>
    <s v="A"/>
    <s v="Y"/>
    <x v="5"/>
    <x v="291"/>
    <x v="87"/>
    <n v="327410"/>
    <n v="0"/>
    <s v=" "/>
    <s v=" "/>
    <n v="33610008"/>
    <n v="1229181.01"/>
    <n v="0"/>
    <n v="0"/>
    <n v="2925.52"/>
    <n v="0.78"/>
    <n v="1403577.18"/>
    <n v="0"/>
    <n v="10.47"/>
    <n v="243293.66"/>
    <n v="65962.28"/>
    <n v="1276817.8500000001"/>
    <n v="0"/>
    <n v="0"/>
    <n v="94039.58"/>
    <n v="46402.74"/>
    <n v="1403577.18"/>
    <n v="0"/>
    <n v="10.47"/>
    <n v="240368.14"/>
    <n v="65961.5"/>
    <n v="0"/>
    <n v="0"/>
    <n v="0"/>
    <n v="0"/>
    <n v="0"/>
  </r>
  <r>
    <s v="33-610-009"/>
    <x v="5"/>
    <x v="291"/>
    <x v="88"/>
    <n v="-66844.52"/>
    <x v="5"/>
    <x v="35"/>
    <x v="2660"/>
    <s v="CAPITAL OUTLAY"/>
    <s v="A"/>
    <s v="Y"/>
    <x v="5"/>
    <x v="291"/>
    <x v="88"/>
    <n v="327410"/>
    <n v="0"/>
    <s v=" "/>
    <s v=" "/>
    <n v="33610009"/>
    <n v="-98009.47"/>
    <n v="0"/>
    <n v="2802.52"/>
    <n v="3.66"/>
    <n v="28366.09"/>
    <n v="-15973.01"/>
    <n v="0"/>
    <n v="107430.88"/>
    <n v="546901.75"/>
    <n v="388599.36"/>
    <n v="-129310.12"/>
    <n v="0"/>
    <n v="20497"/>
    <n v="21191.17"/>
    <n v="31994.82"/>
    <n v="-15973.01"/>
    <n v="0"/>
    <n v="104628.36"/>
    <n v="546898.09"/>
    <n v="360233.27"/>
    <n v="0"/>
    <n v="0"/>
    <n v="0"/>
    <n v="0"/>
    <n v="0"/>
  </r>
  <r>
    <s v="33-610-011"/>
    <x v="5"/>
    <x v="291"/>
    <x v="111"/>
    <n v="-4509804.67"/>
    <x v="5"/>
    <x v="36"/>
    <x v="2661"/>
    <s v="CAPITAL OUTLAY"/>
    <s v="A"/>
    <s v="Y"/>
    <x v="5"/>
    <x v="291"/>
    <x v="111"/>
    <n v="327410"/>
    <n v="0"/>
    <s v=" "/>
    <s v=" "/>
    <n v="33610011"/>
    <n v="-4625056.6100000003"/>
    <n v="0"/>
    <n v="0"/>
    <n v="117578.53"/>
    <n v="232830.47"/>
    <n v="471207.78"/>
    <n v="0"/>
    <n v="98.98"/>
    <n v="9250647.9600000009"/>
    <n v="4269536.53"/>
    <n v="-4826479.01"/>
    <n v="0"/>
    <n v="63.66"/>
    <n v="100026.23"/>
    <n v="301384.96999999997"/>
    <n v="471207.78"/>
    <n v="0"/>
    <n v="98.98"/>
    <n v="9133069.4299999997"/>
    <n v="4036706.06"/>
    <n v="0"/>
    <n v="0"/>
    <n v="0"/>
    <n v="0"/>
    <n v="0"/>
  </r>
  <r>
    <s v="33-610-014"/>
    <x v="5"/>
    <x v="291"/>
    <x v="91"/>
    <n v="1091347.27"/>
    <x v="5"/>
    <x v="37"/>
    <x v="2662"/>
    <s v="CAPITAL OUTLAY"/>
    <s v="A"/>
    <s v="Y"/>
    <x v="5"/>
    <x v="291"/>
    <x v="91"/>
    <n v="327410"/>
    <n v="0"/>
    <s v=" "/>
    <s v=" "/>
    <n v="33610014"/>
    <n v="1025505.97"/>
    <n v="0"/>
    <n v="0"/>
    <n v="77582.009999999995"/>
    <n v="143423.31"/>
    <n v="-456192.54"/>
    <n v="0"/>
    <n v="0"/>
    <n v="1399011.96"/>
    <n v="2946551.77"/>
    <n v="1054534.4099999999"/>
    <n v="0"/>
    <n v="0"/>
    <n v="168536.34"/>
    <n v="139507.9"/>
    <n v="-456192.54"/>
    <n v="0"/>
    <n v="0"/>
    <n v="1321429.95"/>
    <n v="2803128.46"/>
    <n v="0"/>
    <n v="0"/>
    <n v="0"/>
    <n v="0"/>
    <n v="0"/>
  </r>
  <r>
    <s v="33-610-017"/>
    <x v="5"/>
    <x v="291"/>
    <x v="113"/>
    <n v="862470.17"/>
    <x v="5"/>
    <x v="38"/>
    <x v="2663"/>
    <s v="CAPITAL OUTLAY"/>
    <s v="A"/>
    <s v="Y"/>
    <x v="5"/>
    <x v="291"/>
    <x v="113"/>
    <n v="327410"/>
    <n v="0"/>
    <s v=" "/>
    <s v=" "/>
    <n v="33610017"/>
    <n v="805291.45"/>
    <n v="0"/>
    <n v="0"/>
    <n v="3358.63"/>
    <n v="60537.35"/>
    <n v="891932.67"/>
    <n v="0"/>
    <n v="0"/>
    <n v="812018.3"/>
    <n v="782555.8"/>
    <n v="763514.57"/>
    <n v="0"/>
    <n v="0"/>
    <n v="12438.22"/>
    <n v="54215.1"/>
    <n v="891932.67"/>
    <n v="0"/>
    <n v="0"/>
    <n v="808659.67"/>
    <n v="722018.45"/>
    <n v="0"/>
    <n v="0"/>
    <n v="0"/>
    <n v="0"/>
    <n v="0"/>
  </r>
  <r>
    <s v="33-610-021"/>
    <x v="5"/>
    <x v="291"/>
    <x v="96"/>
    <n v="1250657.74"/>
    <x v="5"/>
    <x v="39"/>
    <x v="2664"/>
    <s v="CAPITAL OUTLAY"/>
    <s v="A"/>
    <s v="Y"/>
    <x v="5"/>
    <x v="291"/>
    <x v="96"/>
    <n v="327410"/>
    <n v="0"/>
    <s v=" "/>
    <s v=" "/>
    <n v="33610021"/>
    <n v="1233756.58"/>
    <n v="0"/>
    <n v="0"/>
    <n v="3464.47"/>
    <n v="20365.63"/>
    <n v="1614889.34"/>
    <n v="0"/>
    <n v="0"/>
    <n v="656052.98"/>
    <n v="291821.38"/>
    <n v="1247646.48"/>
    <n v="0"/>
    <n v="0"/>
    <n v="44145.77"/>
    <n v="30255.87"/>
    <n v="1614889.34"/>
    <n v="0"/>
    <n v="0"/>
    <n v="652588.51"/>
    <n v="271455.75"/>
    <n v="0"/>
    <n v="0"/>
    <n v="0"/>
    <n v="0"/>
    <n v="0"/>
  </r>
  <r>
    <s v="33-610-024"/>
    <x v="5"/>
    <x v="291"/>
    <x v="99"/>
    <n v="282530.43"/>
    <x v="5"/>
    <x v="40"/>
    <x v="2665"/>
    <s v="CAPITAL OUTLAY"/>
    <s v="A"/>
    <s v="Y"/>
    <x v="5"/>
    <x v="291"/>
    <x v="99"/>
    <n v="327410"/>
    <n v="0"/>
    <s v=" "/>
    <s v=" "/>
    <n v="33610024"/>
    <n v="282455.78999999998"/>
    <n v="0"/>
    <n v="42.58"/>
    <n v="674.71"/>
    <n v="706.77"/>
    <n v="378944.05"/>
    <n v="0"/>
    <n v="3664.23"/>
    <n v="240968.38"/>
    <n v="140890.53"/>
    <n v="278147.96999999997"/>
    <n v="0"/>
    <n v="0"/>
    <n v="19808.66"/>
    <n v="24116.48"/>
    <n v="378944.05"/>
    <n v="0"/>
    <n v="3621.65"/>
    <n v="240293.67"/>
    <n v="140183.76"/>
    <n v="0"/>
    <n v="0"/>
    <n v="0"/>
    <n v="0"/>
    <n v="0"/>
  </r>
  <r>
    <s v="33-610-025"/>
    <x v="5"/>
    <x v="291"/>
    <x v="100"/>
    <n v="785267.95"/>
    <x v="5"/>
    <x v="41"/>
    <x v="2666"/>
    <s v="CAPITAL OUTLAY"/>
    <s v="A"/>
    <s v="Y"/>
    <x v="5"/>
    <x v="291"/>
    <x v="100"/>
    <n v="327410"/>
    <n v="0"/>
    <s v=" "/>
    <s v=" "/>
    <n v="33610025"/>
    <n v="780667.9"/>
    <n v="0"/>
    <n v="0"/>
    <n v="9838.3700000000008"/>
    <n v="14438.42"/>
    <n v="614629.61"/>
    <n v="0"/>
    <n v="669.13"/>
    <n v="432275.5"/>
    <n v="602244.71"/>
    <n v="818895.67"/>
    <n v="0"/>
    <n v="0"/>
    <n v="85774.17"/>
    <n v="47546.400000000001"/>
    <n v="614629.61"/>
    <n v="0"/>
    <n v="669.13"/>
    <n v="422437.13"/>
    <n v="587806.29"/>
    <n v="0"/>
    <n v="0"/>
    <n v="0"/>
    <n v="0"/>
    <n v="0"/>
  </r>
  <r>
    <s v="33-610-028"/>
    <x v="5"/>
    <x v="291"/>
    <x v="103"/>
    <n v="2570514.38"/>
    <x v="5"/>
    <x v="42"/>
    <x v="2667"/>
    <s v="CAPITAL OUTLAY"/>
    <s v="A"/>
    <s v="Y"/>
    <x v="5"/>
    <x v="291"/>
    <x v="103"/>
    <n v="327410"/>
    <n v="0"/>
    <s v=" "/>
    <s v=" "/>
    <n v="33610028"/>
    <n v="2460078.83"/>
    <n v="0"/>
    <n v="0"/>
    <n v="130346.55"/>
    <n v="240782.1"/>
    <n v="3931355.61"/>
    <n v="0"/>
    <n v="53070.18"/>
    <n v="6697681.8300000001"/>
    <n v="5283770.42"/>
    <n v="2401669.08"/>
    <n v="0"/>
    <n v="0"/>
    <n v="289679.14"/>
    <n v="348088.89"/>
    <n v="3931355.61"/>
    <n v="0"/>
    <n v="53070.18"/>
    <n v="6567335.2800000003"/>
    <n v="5042988.32"/>
    <n v="0"/>
    <n v="0"/>
    <n v="0"/>
    <n v="0"/>
    <n v="0"/>
  </r>
  <r>
    <s v="33-610-031"/>
    <x v="5"/>
    <x v="291"/>
    <x v="1340"/>
    <n v="207805.7"/>
    <x v="5"/>
    <x v="43"/>
    <x v="2668"/>
    <s v="CAPITAL OUTLAY"/>
    <s v="A"/>
    <s v="Y"/>
    <x v="5"/>
    <x v="291"/>
    <x v="1340"/>
    <n v="327410"/>
    <n v="0"/>
    <s v=" "/>
    <s v=" "/>
    <n v="33610031"/>
    <n v="217210.47"/>
    <n v="0"/>
    <n v="0"/>
    <n v="9404.77"/>
    <n v="0"/>
    <n v="311979.46999999997"/>
    <n v="0"/>
    <n v="0"/>
    <n v="135874.63"/>
    <n v="31700.86"/>
    <n v="222705.96"/>
    <n v="0"/>
    <n v="0"/>
    <n v="5842.4"/>
    <n v="346.91"/>
    <n v="311979.46999999997"/>
    <n v="0"/>
    <n v="0"/>
    <n v="126469.86"/>
    <n v="31700.86"/>
    <n v="0"/>
    <n v="0"/>
    <n v="0"/>
    <n v="0"/>
    <n v="0"/>
  </r>
  <r>
    <s v="33-610-033"/>
    <x v="5"/>
    <x v="291"/>
    <x v="1342"/>
    <n v="4028412.08"/>
    <x v="5"/>
    <x v="44"/>
    <x v="2669"/>
    <s v="CAPITAL OUTLAY"/>
    <s v="A"/>
    <s v="Y"/>
    <x v="5"/>
    <x v="291"/>
    <x v="1342"/>
    <n v="327410"/>
    <n v="0"/>
    <s v=" "/>
    <s v=" "/>
    <n v="33610033"/>
    <n v="3896941.07"/>
    <n v="0"/>
    <n v="0"/>
    <n v="24333.3"/>
    <n v="155804.31"/>
    <n v="3339226.47"/>
    <n v="0"/>
    <n v="351.91"/>
    <n v="1005523.15"/>
    <n v="1694356.85"/>
    <n v="3787045.56"/>
    <n v="0"/>
    <n v="0"/>
    <n v="13687.12"/>
    <n v="123582.63"/>
    <n v="3339226.47"/>
    <n v="0"/>
    <n v="351.91"/>
    <n v="981189.85"/>
    <n v="1538552.54"/>
    <n v="0"/>
    <n v="0"/>
    <n v="0"/>
    <n v="0"/>
    <n v="0"/>
  </r>
  <r>
    <s v="33-610-038"/>
    <x v="5"/>
    <x v="291"/>
    <x v="1347"/>
    <n v="4544261.38"/>
    <x v="5"/>
    <x v="45"/>
    <x v="2670"/>
    <s v="CAPITAL OUTLAY"/>
    <s v="A"/>
    <s v="Y"/>
    <x v="5"/>
    <x v="291"/>
    <x v="1347"/>
    <n v="327410"/>
    <n v="0"/>
    <s v=" "/>
    <s v=" "/>
    <n v="33610038"/>
    <n v="4279040.59"/>
    <n v="0"/>
    <n v="0"/>
    <n v="91412.08"/>
    <n v="356632.87"/>
    <n v="5677780.4400000004"/>
    <n v="0"/>
    <n v="2252.0100000000002"/>
    <n v="4530024.8099999996"/>
    <n v="3394253.74"/>
    <n v="5431532.2400000002"/>
    <n v="0"/>
    <n v="0"/>
    <n v="1385934.66"/>
    <n v="233443.01"/>
    <n v="5677780.4400000004"/>
    <n v="0"/>
    <n v="2252.0100000000002"/>
    <n v="4438612.7300000004"/>
    <n v="3037620.87"/>
    <n v="0"/>
    <n v="0"/>
    <n v="0"/>
    <n v="0"/>
    <n v="0"/>
  </r>
  <r>
    <s v="33-610-040"/>
    <x v="5"/>
    <x v="291"/>
    <x v="1349"/>
    <n v="6876936.3399999999"/>
    <x v="5"/>
    <x v="46"/>
    <x v="2671"/>
    <s v="CAPITAL OUTLAY"/>
    <s v="A"/>
    <s v="Y"/>
    <x v="5"/>
    <x v="291"/>
    <x v="1349"/>
    <n v="327410"/>
    <n v="0"/>
    <s v=" "/>
    <s v=" "/>
    <n v="33610040"/>
    <n v="6918258.6900000004"/>
    <n v="0"/>
    <n v="0"/>
    <n v="51569.15"/>
    <n v="10246.799999999999"/>
    <n v="8562754.4299999997"/>
    <n v="0"/>
    <n v="972.43"/>
    <n v="1738417.14"/>
    <n v="51626.62"/>
    <n v="6976730.8600000003"/>
    <n v="0"/>
    <n v="0"/>
    <n v="70260.259999999995"/>
    <n v="11788.09"/>
    <n v="8562754.4299999997"/>
    <n v="0"/>
    <n v="972.43"/>
    <n v="1686847.99"/>
    <n v="41379.82"/>
    <n v="0"/>
    <n v="0"/>
    <n v="0"/>
    <n v="0"/>
    <n v="0"/>
  </r>
  <r>
    <s v="33-610-041"/>
    <x v="5"/>
    <x v="291"/>
    <x v="1350"/>
    <n v="1039021.67"/>
    <x v="5"/>
    <x v="47"/>
    <x v="2672"/>
    <s v="CAPITAL OUTLAY"/>
    <s v="A"/>
    <s v="Y"/>
    <x v="5"/>
    <x v="291"/>
    <x v="1350"/>
    <n v="327410"/>
    <n v="0"/>
    <s v=" "/>
    <s v=" "/>
    <n v="33610041"/>
    <n v="943986.23"/>
    <n v="0"/>
    <n v="27844.05"/>
    <n v="146938.12"/>
    <n v="214129.51"/>
    <n v="3637907.44"/>
    <n v="0"/>
    <n v="33945.14"/>
    <n v="8117407.5"/>
    <n v="5484576.5899999999"/>
    <n v="843837.78"/>
    <n v="0"/>
    <n v="0"/>
    <n v="250781.01"/>
    <n v="350929.46"/>
    <n v="3637907.44"/>
    <n v="0"/>
    <n v="6101.09"/>
    <n v="7970469.3799999999"/>
    <n v="5270447.08"/>
    <n v="0"/>
    <n v="0"/>
    <n v="0"/>
    <n v="0"/>
    <n v="0"/>
  </r>
  <r>
    <s v="33-610-044"/>
    <x v="5"/>
    <x v="291"/>
    <x v="1353"/>
    <n v="1603139.2"/>
    <x v="5"/>
    <x v="48"/>
    <x v="2673"/>
    <s v="CAPITAL OUTLAY"/>
    <s v="A"/>
    <s v="Y"/>
    <x v="5"/>
    <x v="291"/>
    <x v="1353"/>
    <n v="327410"/>
    <n v="0"/>
    <s v=" "/>
    <s v=" "/>
    <n v="33610044"/>
    <n v="1522835.45"/>
    <n v="0"/>
    <n v="0"/>
    <n v="18079.48"/>
    <n v="98383.23"/>
    <n v="2680883.75"/>
    <n v="0"/>
    <n v="77218.27"/>
    <n v="2621818.8799999999"/>
    <n v="1466856.06"/>
    <n v="1417862.75"/>
    <n v="0"/>
    <n v="0"/>
    <n v="53958.37"/>
    <n v="158931.07"/>
    <n v="2680883.75"/>
    <n v="0"/>
    <n v="77218.27"/>
    <n v="2603739.4"/>
    <n v="1368472.83"/>
    <n v="0"/>
    <n v="0"/>
    <n v="0"/>
    <n v="0"/>
    <n v="0"/>
  </r>
  <r>
    <s v="33-610-045"/>
    <x v="5"/>
    <x v="291"/>
    <x v="1354"/>
    <n v="1715032.16"/>
    <x v="5"/>
    <x v="49"/>
    <x v="2674"/>
    <s v="CAPITAL OUTLAY"/>
    <s v="A"/>
    <s v="Y"/>
    <x v="5"/>
    <x v="291"/>
    <x v="1354"/>
    <n v="327410"/>
    <n v="0"/>
    <s v=" "/>
    <s v=" "/>
    <n v="33610045"/>
    <n v="1716667.6"/>
    <n v="0"/>
    <n v="81.11"/>
    <n v="34808.559999999998"/>
    <n v="33092.01"/>
    <n v="1518392.59"/>
    <n v="0"/>
    <n v="303.58"/>
    <n v="240335.66"/>
    <n v="436671.65"/>
    <n v="1698242.31"/>
    <n v="0"/>
    <n v="0"/>
    <n v="9079.4699999999993"/>
    <n v="27504.76"/>
    <n v="1518392.59"/>
    <n v="0"/>
    <n v="222.47"/>
    <n v="205527.1"/>
    <n v="403579.64"/>
    <n v="0"/>
    <n v="0"/>
    <n v="0"/>
    <n v="0"/>
    <n v="0"/>
  </r>
  <r>
    <s v="33-610-047"/>
    <x v="5"/>
    <x v="291"/>
    <x v="1356"/>
    <n v="556808.81000000006"/>
    <x v="5"/>
    <x v="50"/>
    <x v="2675"/>
    <s v="CAPITAL OUTLAY"/>
    <s v="A"/>
    <s v="Y"/>
    <x v="5"/>
    <x v="291"/>
    <x v="1356"/>
    <n v="327410"/>
    <n v="0"/>
    <s v=" "/>
    <s v=" "/>
    <n v="33610047"/>
    <n v="453733.38"/>
    <n v="0"/>
    <n v="0"/>
    <n v="757.98"/>
    <n v="103833.41"/>
    <n v="256080.46"/>
    <n v="0"/>
    <n v="0"/>
    <n v="28704.55"/>
    <n v="329432.90000000002"/>
    <n v="452672.33"/>
    <n v="0"/>
    <n v="0"/>
    <n v="1764.14"/>
    <n v="2825.19"/>
    <n v="256080.46"/>
    <n v="0"/>
    <n v="0"/>
    <n v="27946.57"/>
    <n v="225599.49"/>
    <n v="0"/>
    <n v="0"/>
    <n v="0"/>
    <n v="0"/>
    <n v="0"/>
  </r>
  <r>
    <s v="33-610-048"/>
    <x v="5"/>
    <x v="291"/>
    <x v="1357"/>
    <n v="7071639.0599999996"/>
    <x v="5"/>
    <x v="51"/>
    <x v="2676"/>
    <s v="CAPITAL OUTLAY"/>
    <s v="A"/>
    <s v="Y"/>
    <x v="5"/>
    <x v="291"/>
    <x v="1357"/>
    <n v="327410"/>
    <n v="0"/>
    <s v=" "/>
    <s v=" "/>
    <n v="33610048"/>
    <n v="6870390.3300000001"/>
    <n v="0"/>
    <n v="1539"/>
    <n v="105518.45"/>
    <n v="305228.18"/>
    <n v="11208903.01"/>
    <n v="0"/>
    <n v="2322.48"/>
    <n v="11744428.76"/>
    <n v="7604842.3300000001"/>
    <n v="6580545.8600000003"/>
    <n v="0"/>
    <n v="0"/>
    <n v="299090.03999999998"/>
    <n v="588934.51"/>
    <n v="11208903.01"/>
    <n v="0"/>
    <n v="783.48"/>
    <n v="11638910.310000001"/>
    <n v="7299614.1500000004"/>
    <n v="0"/>
    <n v="0"/>
    <n v="0"/>
    <n v="0"/>
    <n v="0"/>
  </r>
  <r>
    <s v="33-610-049"/>
    <x v="5"/>
    <x v="291"/>
    <x v="1358"/>
    <n v="530513.31999999995"/>
    <x v="5"/>
    <x v="52"/>
    <x v="2677"/>
    <s v="CAPITAL OUTLAY"/>
    <s v="A"/>
    <s v="Y"/>
    <x v="5"/>
    <x v="291"/>
    <x v="1358"/>
    <n v="327410"/>
    <n v="0"/>
    <s v=" "/>
    <s v=" "/>
    <n v="33610049"/>
    <n v="526088.98"/>
    <n v="0"/>
    <n v="168.59"/>
    <n v="588"/>
    <n v="4843.75"/>
    <n v="510919.56"/>
    <n v="0"/>
    <n v="168.59"/>
    <n v="111543.79"/>
    <n v="130968.96000000001"/>
    <n v="524475.52"/>
    <n v="0"/>
    <n v="0"/>
    <n v="9374.01"/>
    <n v="10987.47"/>
    <n v="510919.56"/>
    <n v="0"/>
    <n v="0"/>
    <n v="110955.79"/>
    <n v="126125.21"/>
    <n v="0"/>
    <n v="0"/>
    <n v="0"/>
    <n v="0"/>
    <n v="0"/>
  </r>
  <r>
    <s v="33-610-059"/>
    <x v="5"/>
    <x v="291"/>
    <x v="1361"/>
    <n v="8976287.9600000009"/>
    <x v="5"/>
    <x v="53"/>
    <x v="2678"/>
    <s v="CAPITAL OUTLAY"/>
    <s v="A"/>
    <s v="Y"/>
    <x v="5"/>
    <x v="291"/>
    <x v="1361"/>
    <n v="327410"/>
    <n v="0"/>
    <s v=" "/>
    <s v=" "/>
    <n v="33610059"/>
    <n v="8912978.1699999999"/>
    <n v="0"/>
    <n v="0"/>
    <n v="103440.22"/>
    <n v="166750.01"/>
    <n v="9427015.4299999997"/>
    <n v="0"/>
    <n v="2591.67"/>
    <n v="7770977.0199999996"/>
    <n v="7317657.8799999999"/>
    <n v="9076553.1500000004"/>
    <n v="0"/>
    <n v="24.47"/>
    <n v="393624.36"/>
    <n v="230024.91"/>
    <n v="9427015.4299999997"/>
    <n v="0"/>
    <n v="2591.67"/>
    <n v="7667536.7999999998"/>
    <n v="7150907.8700000001"/>
    <n v="0"/>
    <n v="0"/>
    <n v="0"/>
    <n v="0"/>
    <n v="0"/>
  </r>
  <r>
    <s v="33-610-060"/>
    <x v="5"/>
    <x v="291"/>
    <x v="1362"/>
    <n v="591146.41"/>
    <x v="5"/>
    <x v="54"/>
    <x v="2679"/>
    <s v="CAPITAL OUTLAY"/>
    <s v="A"/>
    <s v="Y"/>
    <x v="5"/>
    <x v="291"/>
    <x v="1362"/>
    <n v="327410"/>
    <n v="0"/>
    <s v=" "/>
    <s v=" "/>
    <n v="33610060"/>
    <n v="413887.07"/>
    <n v="0"/>
    <n v="0"/>
    <n v="5979.07"/>
    <n v="183238.41"/>
    <n v="-950975.34"/>
    <n v="0"/>
    <n v="12216.3"/>
    <n v="4061320.4"/>
    <n v="5591225.8499999996"/>
    <n v="1048845.82"/>
    <n v="0"/>
    <n v="632.44000000000005"/>
    <n v="833301.53"/>
    <n v="197710.34"/>
    <n v="-950975.34"/>
    <n v="0"/>
    <n v="12216.3"/>
    <n v="4055341.33"/>
    <n v="5407987.4400000004"/>
    <n v="0"/>
    <n v="0"/>
    <n v="0"/>
    <n v="0"/>
    <n v="0"/>
  </r>
  <r>
    <s v="33-610-062"/>
    <x v="5"/>
    <x v="291"/>
    <x v="1364"/>
    <n v="463512.87"/>
    <x v="5"/>
    <x v="55"/>
    <x v="2680"/>
    <s v="CAPITAL OUTLAY"/>
    <s v="A"/>
    <s v="Y"/>
    <x v="5"/>
    <x v="291"/>
    <x v="1364"/>
    <n v="327410"/>
    <n v="0"/>
    <s v=" "/>
    <s v=" "/>
    <n v="33610062"/>
    <n v="469949.53"/>
    <n v="0"/>
    <n v="0"/>
    <n v="6436.66"/>
    <n v="0"/>
    <n v="678012.54"/>
    <n v="0"/>
    <n v="26.58"/>
    <n v="994789.04"/>
    <n v="780262.79"/>
    <n v="501556.34"/>
    <n v="0"/>
    <n v="0"/>
    <n v="34487.370000000003"/>
    <n v="2880.56"/>
    <n v="678012.54"/>
    <n v="0"/>
    <n v="26.58"/>
    <n v="988352.38"/>
    <n v="780262.79"/>
    <n v="0"/>
    <n v="0"/>
    <n v="0"/>
    <n v="0"/>
    <n v="0"/>
  </r>
  <r>
    <s v="33-610-063"/>
    <x v="5"/>
    <x v="291"/>
    <x v="1365"/>
    <n v="-26864.61"/>
    <x v="5"/>
    <x v="56"/>
    <x v="2681"/>
    <s v="CAPITAL OUTLAY"/>
    <s v="A"/>
    <s v="Y"/>
    <x v="5"/>
    <x v="291"/>
    <x v="1365"/>
    <n v="327410"/>
    <n v="0"/>
    <s v=" "/>
    <s v=" "/>
    <n v="33610063"/>
    <n v="-27072.71"/>
    <n v="0"/>
    <n v="0"/>
    <n v="1296.6300000000001"/>
    <n v="1504.73"/>
    <n v="-1128.8399999999999"/>
    <n v="0"/>
    <n v="0"/>
    <n v="52024.68"/>
    <n v="26288.91"/>
    <n v="-28636.43"/>
    <n v="0"/>
    <n v="0"/>
    <n v="124.4"/>
    <n v="1688.12"/>
    <n v="-1128.8399999999999"/>
    <n v="0"/>
    <n v="0"/>
    <n v="50728.05"/>
    <n v="24784.18"/>
    <n v="0"/>
    <n v="0"/>
    <n v="0"/>
    <n v="0"/>
    <n v="0"/>
  </r>
  <r>
    <s v="33-610-065"/>
    <x v="5"/>
    <x v="291"/>
    <x v="1367"/>
    <n v="472467.75"/>
    <x v="5"/>
    <x v="57"/>
    <x v="2682"/>
    <s v="CAPITAL OUTLAY"/>
    <s v="A"/>
    <s v="Y"/>
    <x v="5"/>
    <x v="291"/>
    <x v="1367"/>
    <n v="327410"/>
    <n v="0"/>
    <s v=" "/>
    <s v=" "/>
    <n v="33610065"/>
    <n v="425326.61"/>
    <n v="0"/>
    <n v="0"/>
    <n v="6440.83"/>
    <n v="53581.97"/>
    <n v="1337106.3"/>
    <n v="0"/>
    <n v="15935.62"/>
    <n v="2507977.4"/>
    <n v="1627403.23"/>
    <n v="377790.47"/>
    <n v="0"/>
    <n v="7641.34"/>
    <n v="121162.04"/>
    <n v="161056.84"/>
    <n v="1337106.3"/>
    <n v="0"/>
    <n v="15935.62"/>
    <n v="2501536.5699999998"/>
    <n v="1573821.26"/>
    <n v="0"/>
    <n v="0"/>
    <n v="0"/>
    <n v="0"/>
    <n v="0"/>
  </r>
  <r>
    <s v="33-610-066"/>
    <x v="5"/>
    <x v="291"/>
    <x v="1368"/>
    <n v="992735.88"/>
    <x v="5"/>
    <x v="58"/>
    <x v="2683"/>
    <s v="CAPITAL OUTLAY"/>
    <s v="A"/>
    <s v="Y"/>
    <x v="5"/>
    <x v="291"/>
    <x v="1368"/>
    <n v="327410"/>
    <n v="0"/>
    <s v=" "/>
    <s v=" "/>
    <n v="33610066"/>
    <n v="915117.43"/>
    <n v="0"/>
    <n v="0"/>
    <n v="127264.17"/>
    <n v="204882.62"/>
    <n v="648729.09"/>
    <n v="0"/>
    <n v="0"/>
    <n v="2886752.12"/>
    <n v="3230758.91"/>
    <n v="936503.45"/>
    <n v="0"/>
    <n v="0"/>
    <n v="283049.36"/>
    <n v="261663.34"/>
    <n v="648729.09"/>
    <n v="0"/>
    <n v="0"/>
    <n v="2759487.95"/>
    <n v="3025876.29"/>
    <n v="0"/>
    <n v="0"/>
    <n v="0"/>
    <n v="0"/>
    <n v="0"/>
  </r>
  <r>
    <s v="33-610-068"/>
    <x v="5"/>
    <x v="291"/>
    <x v="122"/>
    <n v="7112338.5599999996"/>
    <x v="5"/>
    <x v="59"/>
    <x v="2684"/>
    <s v="CAPITAL OUTLAY"/>
    <s v="A"/>
    <s v="Y"/>
    <x v="5"/>
    <x v="291"/>
    <x v="122"/>
    <n v="327410"/>
    <n v="0"/>
    <s v=" "/>
    <s v=" "/>
    <n v="33610068"/>
    <n v="6988586.3799999999"/>
    <n v="0"/>
    <n v="2288.34"/>
    <n v="48356.9"/>
    <n v="169820.74"/>
    <n v="8928726.4199999999"/>
    <n v="0"/>
    <n v="92440.07"/>
    <n v="6467601.04"/>
    <n v="4558773.1100000003"/>
    <n v="6499167.1799999997"/>
    <n v="0"/>
    <n v="0"/>
    <n v="181657.7"/>
    <n v="671076.9"/>
    <n v="8928726.4199999999"/>
    <n v="0"/>
    <n v="90151.73"/>
    <n v="6419244.1399999997"/>
    <n v="4388952.37"/>
    <n v="0"/>
    <n v="0"/>
    <n v="0"/>
    <n v="0"/>
    <n v="0"/>
  </r>
  <r>
    <s v="33-610-069"/>
    <x v="5"/>
    <x v="291"/>
    <x v="123"/>
    <n v="8119121.0700000003"/>
    <x v="5"/>
    <x v="60"/>
    <x v="2685"/>
    <s v="CAPITAL OUTLAY"/>
    <s v="A"/>
    <s v="Y"/>
    <x v="5"/>
    <x v="291"/>
    <x v="123"/>
    <n v="327410"/>
    <n v="0"/>
    <s v=" "/>
    <s v=" "/>
    <n v="33610069"/>
    <n v="8140240.9299999997"/>
    <n v="265587.19"/>
    <n v="0"/>
    <n v="36545.019999999997"/>
    <n v="281012.34999999998"/>
    <n v="9747269.6300000008"/>
    <n v="5122939.72"/>
    <n v="17758.11"/>
    <n v="1228622.9099999999"/>
    <n v="4705655.96"/>
    <n v="8364339.1500000004"/>
    <n v="386659.57"/>
    <n v="0"/>
    <n v="139803.48000000001"/>
    <n v="302364.83"/>
    <n v="9747269.6300000008"/>
    <n v="4857352.53"/>
    <n v="17758.11"/>
    <n v="1192077.8899999999"/>
    <n v="4424643.6100000003"/>
    <n v="0"/>
    <n v="0"/>
    <n v="0"/>
    <n v="0"/>
    <n v="0"/>
  </r>
  <r>
    <s v="33-610-071"/>
    <x v="5"/>
    <x v="291"/>
    <x v="124"/>
    <n v="11100.12"/>
    <x v="5"/>
    <x v="61"/>
    <x v="2686"/>
    <s v="CAPITAL OUTLAY"/>
    <s v="A"/>
    <s v="Y"/>
    <x v="5"/>
    <x v="291"/>
    <x v="124"/>
    <n v="327410"/>
    <n v="0"/>
    <s v=" "/>
    <s v=" "/>
    <n v="33610071"/>
    <n v="-5881.54"/>
    <n v="0"/>
    <n v="0"/>
    <n v="0"/>
    <n v="16981.66"/>
    <n v="4831.2"/>
    <n v="0"/>
    <n v="0"/>
    <n v="63171.06"/>
    <n v="69439.98"/>
    <n v="-5742.65"/>
    <n v="0"/>
    <n v="0"/>
    <n v="437.42"/>
    <n v="298.52999999999997"/>
    <n v="4831.2"/>
    <n v="0"/>
    <n v="0"/>
    <n v="63171.06"/>
    <n v="52458.32"/>
    <n v="0"/>
    <n v="0"/>
    <n v="0"/>
    <n v="0"/>
    <n v="0"/>
  </r>
  <r>
    <s v="33-610-075"/>
    <x v="5"/>
    <x v="291"/>
    <x v="128"/>
    <n v="45321.19"/>
    <x v="5"/>
    <x v="62"/>
    <x v="2687"/>
    <s v="CAPITAL OUTLAY"/>
    <s v="A"/>
    <s v="Y"/>
    <x v="5"/>
    <x v="291"/>
    <x v="128"/>
    <n v="327410"/>
    <n v="0"/>
    <s v=" "/>
    <s v=" "/>
    <n v="33610075"/>
    <n v="42238.62"/>
    <n v="0"/>
    <n v="0"/>
    <n v="0"/>
    <n v="3082.57"/>
    <n v="32188.78"/>
    <n v="0"/>
    <n v="0"/>
    <n v="26970.1"/>
    <n v="40102.51"/>
    <n v="40219.74"/>
    <n v="0"/>
    <n v="0"/>
    <n v="359.46"/>
    <n v="2378.34"/>
    <n v="32188.78"/>
    <n v="0"/>
    <n v="0"/>
    <n v="26970.1"/>
    <n v="37019.94"/>
    <n v="0"/>
    <n v="0"/>
    <n v="0"/>
    <n v="0"/>
    <n v="0"/>
  </r>
  <r>
    <s v="33-610-079"/>
    <x v="5"/>
    <x v="291"/>
    <x v="131"/>
    <n v="13360568.52"/>
    <x v="5"/>
    <x v="63"/>
    <x v="2688"/>
    <s v="CAPITAL OUTLAY"/>
    <s v="A"/>
    <s v="Y"/>
    <x v="5"/>
    <x v="291"/>
    <x v="131"/>
    <n v="327410"/>
    <n v="0"/>
    <s v=" "/>
    <s v=" "/>
    <n v="33610079"/>
    <n v="13391609.35"/>
    <n v="0"/>
    <n v="0"/>
    <n v="207865.66"/>
    <n v="176824.83"/>
    <n v="8288919.7300000004"/>
    <n v="0"/>
    <n v="0"/>
    <n v="8337180.0099999998"/>
    <n v="13408828.800000001"/>
    <n v="10771315.15"/>
    <n v="0"/>
    <n v="0"/>
    <n v="322494.69"/>
    <n v="2942788.89"/>
    <n v="8288919.7300000004"/>
    <n v="0"/>
    <n v="0"/>
    <n v="8129314.3499999996"/>
    <n v="13232003.970000001"/>
    <n v="0"/>
    <n v="0"/>
    <n v="0"/>
    <n v="0"/>
    <n v="0"/>
  </r>
  <r>
    <s v="33-610-080"/>
    <x v="5"/>
    <x v="291"/>
    <x v="1371"/>
    <n v="1837296.98"/>
    <x v="5"/>
    <x v="64"/>
    <x v="2689"/>
    <s v="CAPITAL OUTLAY"/>
    <s v="A"/>
    <s v="Y"/>
    <x v="5"/>
    <x v="291"/>
    <x v="1371"/>
    <n v="327410"/>
    <n v="0"/>
    <s v=" "/>
    <s v=" "/>
    <n v="33610080"/>
    <n v="1961960.69"/>
    <n v="0"/>
    <n v="0"/>
    <n v="195085.78"/>
    <n v="70422.070000000007"/>
    <n v="5364922.58"/>
    <n v="0"/>
    <n v="781.25"/>
    <n v="6955831.1900000004"/>
    <n v="3427424.34"/>
    <n v="2151841.2200000002"/>
    <n v="0"/>
    <n v="0"/>
    <n v="281835.77"/>
    <n v="91955.24"/>
    <n v="5364922.58"/>
    <n v="0"/>
    <n v="781.25"/>
    <n v="6760745.4100000001"/>
    <n v="3357002.27"/>
    <n v="0"/>
    <n v="0"/>
    <n v="0"/>
    <n v="0"/>
    <n v="0"/>
  </r>
  <r>
    <s v="33-610-081"/>
    <x v="5"/>
    <x v="291"/>
    <x v="1372"/>
    <n v="585762.82999999996"/>
    <x v="5"/>
    <x v="65"/>
    <x v="2690"/>
    <s v="CAPITAL OUTLAY"/>
    <s v="A"/>
    <s v="Y"/>
    <x v="5"/>
    <x v="291"/>
    <x v="1372"/>
    <n v="327410"/>
    <n v="0"/>
    <s v=" "/>
    <s v=" "/>
    <n v="33610081"/>
    <n v="541884.53"/>
    <n v="0"/>
    <n v="0"/>
    <n v="52.88"/>
    <n v="43931.18"/>
    <n v="245558.93"/>
    <n v="0"/>
    <n v="18.739999999999998"/>
    <n v="141098.44"/>
    <n v="481283.6"/>
    <n v="508889.36"/>
    <n v="0"/>
    <n v="0"/>
    <n v="2950.64"/>
    <n v="35945.81"/>
    <n v="245558.93"/>
    <n v="0"/>
    <n v="18.739999999999998"/>
    <n v="141045.56"/>
    <n v="437352.42"/>
    <n v="0"/>
    <n v="0"/>
    <n v="0"/>
    <n v="0"/>
    <n v="0"/>
  </r>
  <r>
    <s v="33-610-083"/>
    <x v="5"/>
    <x v="291"/>
    <x v="132"/>
    <n v="-2752872.67"/>
    <x v="5"/>
    <x v="66"/>
    <x v="2691"/>
    <s v="CAPITAL OUTLAY"/>
    <s v="A"/>
    <s v="Y"/>
    <x v="5"/>
    <x v="291"/>
    <x v="132"/>
    <n v="327410"/>
    <n v="0"/>
    <s v=" "/>
    <s v=" "/>
    <n v="33610083"/>
    <n v="-3076570.62"/>
    <n v="0"/>
    <n v="0"/>
    <n v="47566.48"/>
    <n v="371264.43"/>
    <n v="807301.25"/>
    <n v="0"/>
    <n v="72258.399999999994"/>
    <n v="9743690.6500000004"/>
    <n v="6111258.3300000001"/>
    <n v="-3579221.84"/>
    <n v="0"/>
    <n v="0"/>
    <n v="64875.4"/>
    <n v="567526.62"/>
    <n v="807301.25"/>
    <n v="0"/>
    <n v="72258.399999999994"/>
    <n v="9696124.1699999999"/>
    <n v="5739993.9000000004"/>
    <n v="0"/>
    <n v="0"/>
    <n v="0"/>
    <n v="0"/>
    <n v="0"/>
  </r>
  <r>
    <s v="33-610-086"/>
    <x v="5"/>
    <x v="291"/>
    <x v="135"/>
    <n v="76255.86"/>
    <x v="5"/>
    <x v="67"/>
    <x v="2692"/>
    <s v="CAPITAL OUTLAY"/>
    <s v="A"/>
    <s v="Y"/>
    <x v="5"/>
    <x v="291"/>
    <x v="135"/>
    <n v="327410"/>
    <n v="0"/>
    <s v=" "/>
    <s v=" "/>
    <n v="33610086"/>
    <n v="76671.41"/>
    <n v="0"/>
    <n v="0"/>
    <n v="415.55"/>
    <n v="0"/>
    <n v="91127.76"/>
    <n v="0"/>
    <n v="0"/>
    <n v="15280.78"/>
    <n v="408.88"/>
    <n v="76826.710000000006"/>
    <n v="0"/>
    <n v="0"/>
    <n v="273.02999999999997"/>
    <n v="117.73"/>
    <n v="91127.76"/>
    <n v="0"/>
    <n v="0"/>
    <n v="14865.23"/>
    <n v="408.88"/>
    <n v="0"/>
    <n v="0"/>
    <n v="0"/>
    <n v="0"/>
    <n v="0"/>
  </r>
  <r>
    <s v="33-610-089"/>
    <x v="5"/>
    <x v="291"/>
    <x v="313"/>
    <n v="-344870.29"/>
    <x v="5"/>
    <x v="68"/>
    <x v="2693"/>
    <s v="CAPITAL OUTLAY"/>
    <s v="A"/>
    <s v="Y"/>
    <x v="5"/>
    <x v="291"/>
    <x v="313"/>
    <n v="327410"/>
    <n v="0"/>
    <s v=" "/>
    <s v=" "/>
    <n v="33610089"/>
    <n v="-124600.81"/>
    <n v="0"/>
    <n v="0"/>
    <n v="366177.95"/>
    <n v="145908.47"/>
    <n v="320554.65999999997"/>
    <n v="0"/>
    <n v="0"/>
    <n v="6497691.6100000003"/>
    <n v="5832266.6600000001"/>
    <n v="637317.72"/>
    <n v="0"/>
    <n v="0"/>
    <n v="955087.66"/>
    <n v="193169.13"/>
    <n v="320554.65999999997"/>
    <n v="0"/>
    <n v="0"/>
    <n v="6131513.6600000001"/>
    <n v="5686358.1900000004"/>
    <n v="0"/>
    <n v="0"/>
    <n v="0"/>
    <n v="0"/>
    <n v="0"/>
  </r>
  <r>
    <s v="33-610-090"/>
    <x v="5"/>
    <x v="291"/>
    <x v="105"/>
    <n v="468940.88"/>
    <x v="5"/>
    <x v="69"/>
    <x v="2694"/>
    <s v="CAPITAL OUTLAY"/>
    <s v="A"/>
    <s v="Y"/>
    <x v="5"/>
    <x v="291"/>
    <x v="105"/>
    <n v="327410"/>
    <n v="0"/>
    <s v=" "/>
    <s v=" "/>
    <n v="33610090"/>
    <n v="426667.81"/>
    <n v="0"/>
    <n v="0"/>
    <n v="5818.06"/>
    <n v="48091.13"/>
    <n v="620796.81000000006"/>
    <n v="0"/>
    <n v="518.01"/>
    <n v="1072884.48"/>
    <n v="920510.54"/>
    <n v="428623.51"/>
    <n v="0"/>
    <n v="0"/>
    <n v="3889.17"/>
    <n v="1933.47"/>
    <n v="620796.81000000006"/>
    <n v="0"/>
    <n v="518.01"/>
    <n v="1067066.42"/>
    <n v="872419.41"/>
    <n v="0"/>
    <n v="0"/>
    <n v="0"/>
    <n v="0"/>
    <n v="0"/>
  </r>
  <r>
    <s v="33-610-092"/>
    <x v="5"/>
    <x v="291"/>
    <x v="106"/>
    <n v="-198208.1"/>
    <x v="5"/>
    <x v="70"/>
    <x v="2695"/>
    <s v="CAPITAL OUTLAY"/>
    <s v="A"/>
    <s v="Y"/>
    <x v="5"/>
    <x v="291"/>
    <x v="106"/>
    <n v="327410"/>
    <n v="0"/>
    <s v=" "/>
    <s v=" "/>
    <n v="33610092"/>
    <n v="-215527.3"/>
    <n v="0"/>
    <n v="0"/>
    <n v="38183.51"/>
    <n v="55502.71"/>
    <n v="62833.1"/>
    <n v="0"/>
    <n v="2814.21"/>
    <n v="1163182.74"/>
    <n v="899327.33"/>
    <n v="-261276.43"/>
    <n v="0"/>
    <n v="108.28"/>
    <n v="4030.84"/>
    <n v="49671.69"/>
    <n v="62833.1"/>
    <n v="0"/>
    <n v="2814.21"/>
    <n v="1124999.23"/>
    <n v="843824.62"/>
    <n v="0"/>
    <n v="0"/>
    <n v="0"/>
    <n v="0"/>
    <n v="0"/>
  </r>
  <r>
    <s v="33-610-093"/>
    <x v="5"/>
    <x v="291"/>
    <x v="107"/>
    <n v="2809840.26"/>
    <x v="5"/>
    <x v="71"/>
    <x v="2696"/>
    <s v="CAPITAL OUTLAY"/>
    <s v="A"/>
    <s v="Y"/>
    <x v="5"/>
    <x v="291"/>
    <x v="107"/>
    <n v="327410"/>
    <n v="0"/>
    <s v=" "/>
    <s v=" "/>
    <n v="33610093"/>
    <n v="2815208.7"/>
    <n v="0"/>
    <n v="647.67999999999995"/>
    <n v="6056.56"/>
    <n v="40.44"/>
    <n v="3739727.01"/>
    <n v="0"/>
    <n v="1186.57"/>
    <n v="1473349.67"/>
    <n v="542276.35"/>
    <n v="2861710.99"/>
    <n v="0"/>
    <n v="0"/>
    <n v="50955.39"/>
    <n v="4453.1000000000004"/>
    <n v="3739727.01"/>
    <n v="0"/>
    <n v="538.89"/>
    <n v="1467293.11"/>
    <n v="542235.91"/>
    <n v="0"/>
    <n v="0"/>
    <n v="0"/>
    <n v="0"/>
    <n v="0"/>
  </r>
  <r>
    <s v="33-610-094"/>
    <x v="5"/>
    <x v="291"/>
    <x v="108"/>
    <n v="1948151.76"/>
    <x v="5"/>
    <x v="72"/>
    <x v="2697"/>
    <s v="CAPITAL OUTLAY"/>
    <s v="A"/>
    <s v="Y"/>
    <x v="5"/>
    <x v="291"/>
    <x v="108"/>
    <n v="327410"/>
    <n v="0"/>
    <s v=" "/>
    <s v=" "/>
    <n v="33610094"/>
    <n v="1959814.82"/>
    <n v="0"/>
    <n v="0"/>
    <n v="28713.43"/>
    <n v="17050.37"/>
    <n v="947037.73"/>
    <n v="0"/>
    <n v="51.98"/>
    <n v="434973.55"/>
    <n v="1436035.6"/>
    <n v="1978357.72"/>
    <n v="0"/>
    <n v="0"/>
    <n v="31174.49"/>
    <n v="12631.59"/>
    <n v="947037.73"/>
    <n v="0"/>
    <n v="51.98"/>
    <n v="406260.12"/>
    <n v="1418985.23"/>
    <n v="0"/>
    <n v="0"/>
    <n v="0"/>
    <n v="0"/>
    <n v="0"/>
  </r>
  <r>
    <s v="33-610-095"/>
    <x v="5"/>
    <x v="291"/>
    <x v="109"/>
    <n v="1744710"/>
    <x v="5"/>
    <x v="73"/>
    <x v="2698"/>
    <s v="CAPITAL OUTLAY"/>
    <s v="A"/>
    <s v="Y"/>
    <x v="5"/>
    <x v="291"/>
    <x v="109"/>
    <n v="327410"/>
    <n v="0"/>
    <s v=" "/>
    <s v=" "/>
    <n v="33610095"/>
    <n v="1753685.97"/>
    <n v="0"/>
    <n v="0"/>
    <n v="8975.99"/>
    <n v="0.02"/>
    <n v="2160998.0499999998"/>
    <n v="0"/>
    <n v="0"/>
    <n v="543807.09"/>
    <n v="127519.03999999999"/>
    <n v="1776544.62"/>
    <n v="0"/>
    <n v="0"/>
    <n v="29266.94"/>
    <n v="6408.29"/>
    <n v="2160998.0499999998"/>
    <n v="0"/>
    <n v="0"/>
    <n v="534831.1"/>
    <n v="127519.02"/>
    <n v="0"/>
    <n v="0"/>
    <n v="0"/>
    <n v="0"/>
    <n v="0"/>
  </r>
  <r>
    <s v="33-610-097"/>
    <x v="5"/>
    <x v="291"/>
    <x v="1375"/>
    <n v="5327265.8"/>
    <x v="5"/>
    <x v="74"/>
    <x v="2699"/>
    <s v="CAPITAL OUTLAY"/>
    <s v="A"/>
    <s v="Y"/>
    <x v="5"/>
    <x v="291"/>
    <x v="1375"/>
    <n v="327410"/>
    <n v="0"/>
    <s v=" "/>
    <s v=" "/>
    <n v="33610097"/>
    <n v="5175092.63"/>
    <n v="0"/>
    <n v="0"/>
    <n v="10971.42"/>
    <n v="163144.59"/>
    <n v="6846368.3099999996"/>
    <n v="0"/>
    <n v="20141.349999999999"/>
    <n v="4623837.21"/>
    <n v="3084593.35"/>
    <n v="5052722.45"/>
    <n v="0"/>
    <n v="95.42"/>
    <n v="235402.7"/>
    <n v="357677.46"/>
    <n v="6846368.3099999996"/>
    <n v="0"/>
    <n v="20141.349999999999"/>
    <n v="4612865.79"/>
    <n v="2921448.76"/>
    <n v="0"/>
    <n v="0"/>
    <n v="0"/>
    <n v="0"/>
    <n v="0"/>
  </r>
  <r>
    <s v="33-610-098"/>
    <x v="5"/>
    <x v="291"/>
    <x v="316"/>
    <n v="1164413.8700000001"/>
    <x v="5"/>
    <x v="75"/>
    <x v="2700"/>
    <s v="CAPITAL OUTLAY"/>
    <s v="A"/>
    <s v="Y"/>
    <x v="5"/>
    <x v="291"/>
    <x v="316"/>
    <n v="327410"/>
    <n v="1"/>
    <s v=" "/>
    <s v=" "/>
    <n v="33610098"/>
    <n v="1141642.9099999999"/>
    <n v="0"/>
    <n v="0"/>
    <n v="5700.76"/>
    <n v="28471.72"/>
    <n v="1186342.69"/>
    <n v="0"/>
    <n v="0"/>
    <n v="699681.34"/>
    <n v="677752.52"/>
    <n v="1137589.8"/>
    <n v="0"/>
    <n v="0"/>
    <n v="51347.24"/>
    <n v="55400.35"/>
    <n v="1186342.69"/>
    <n v="0"/>
    <n v="0"/>
    <n v="693980.58"/>
    <n v="649280.80000000005"/>
    <n v="0"/>
    <n v="0"/>
    <n v="0"/>
    <n v="0"/>
    <n v="0"/>
  </r>
  <r>
    <s v="33-620-001"/>
    <x v="5"/>
    <x v="292"/>
    <x v="80"/>
    <n v="573650.56999999995"/>
    <x v="5"/>
    <x v="27"/>
    <x v="2701"/>
    <s v="ADJACENT WAYS"/>
    <s v="A"/>
    <s v="Y"/>
    <x v="5"/>
    <x v="292"/>
    <x v="80"/>
    <n v="327510"/>
    <n v="0"/>
    <s v=" "/>
    <s v=" "/>
    <n v="33620001"/>
    <n v="569894.72"/>
    <n v="0"/>
    <n v="0"/>
    <n v="35.21"/>
    <n v="3791.06"/>
    <n v="651343.14"/>
    <n v="0"/>
    <n v="0"/>
    <n v="160396.01"/>
    <n v="82703.44"/>
    <n v="578427.82999999996"/>
    <n v="0"/>
    <n v="0"/>
    <n v="14631.12"/>
    <n v="6098.01"/>
    <n v="651343.14"/>
    <n v="0"/>
    <n v="0"/>
    <n v="160360.79999999999"/>
    <n v="78912.38"/>
    <n v="0"/>
    <n v="0"/>
    <n v="0"/>
    <n v="0"/>
    <n v="0"/>
  </r>
  <r>
    <s v="33-620-002"/>
    <x v="5"/>
    <x v="292"/>
    <x v="81"/>
    <n v="2243000.06"/>
    <x v="5"/>
    <x v="28"/>
    <x v="2702"/>
    <s v="ADJACENT WAYS"/>
    <s v="A"/>
    <s v="Y"/>
    <x v="5"/>
    <x v="292"/>
    <x v="81"/>
    <n v="327510"/>
    <n v="0"/>
    <s v=" "/>
    <s v=" "/>
    <n v="33620002"/>
    <n v="2248564.94"/>
    <n v="0"/>
    <n v="0"/>
    <n v="11500"/>
    <n v="5935.12"/>
    <n v="2135009.9700000002"/>
    <n v="0"/>
    <n v="0"/>
    <n v="25898.26"/>
    <n v="133888.35"/>
    <n v="2237791.85"/>
    <n v="0"/>
    <n v="0"/>
    <n v="13.51"/>
    <n v="10786.6"/>
    <n v="2135009.9700000002"/>
    <n v="0"/>
    <n v="0"/>
    <n v="14398.26"/>
    <n v="127953.23"/>
    <n v="0"/>
    <n v="0"/>
    <n v="0"/>
    <n v="0"/>
    <n v="0"/>
  </r>
  <r>
    <s v="33-620-003"/>
    <x v="5"/>
    <x v="292"/>
    <x v="82"/>
    <n v="230556.67"/>
    <x v="5"/>
    <x v="29"/>
    <x v="2703"/>
    <s v="ADJACENT WAYS"/>
    <s v="A"/>
    <s v="Y"/>
    <x v="5"/>
    <x v="292"/>
    <x v="82"/>
    <n v="327510"/>
    <n v="0"/>
    <s v=" "/>
    <s v=" "/>
    <n v="33620003"/>
    <n v="230556.67"/>
    <n v="0"/>
    <n v="0"/>
    <n v="0"/>
    <n v="0"/>
    <n v="241389.81"/>
    <n v="0"/>
    <n v="0"/>
    <n v="12301.98"/>
    <n v="1468.84"/>
    <n v="230205.58"/>
    <n v="0"/>
    <n v="0"/>
    <n v="0"/>
    <n v="351.09"/>
    <n v="241389.81"/>
    <n v="0"/>
    <n v="0"/>
    <n v="12301.98"/>
    <n v="1468.84"/>
    <n v="0"/>
    <n v="0"/>
    <n v="0"/>
    <n v="0"/>
    <n v="0"/>
  </r>
  <r>
    <s v="33-620-004"/>
    <x v="5"/>
    <x v="292"/>
    <x v="83"/>
    <n v="607162.5"/>
    <x v="5"/>
    <x v="30"/>
    <x v="2704"/>
    <s v="ADJACENT WAYS"/>
    <s v="A"/>
    <s v="Y"/>
    <x v="5"/>
    <x v="292"/>
    <x v="83"/>
    <n v="327510"/>
    <n v="0"/>
    <s v=" "/>
    <s v=" "/>
    <n v="33620004"/>
    <n v="612769.67000000004"/>
    <n v="0"/>
    <n v="0"/>
    <n v="33737.39"/>
    <n v="28130.22"/>
    <n v="452534.07"/>
    <n v="0"/>
    <n v="0"/>
    <n v="444635.32"/>
    <n v="599263.75"/>
    <n v="593855.63"/>
    <n v="0"/>
    <n v="0"/>
    <n v="23956.99"/>
    <n v="42871.03"/>
    <n v="452534.07"/>
    <n v="0"/>
    <n v="0"/>
    <n v="410897.93"/>
    <n v="571133.53"/>
    <n v="0"/>
    <n v="0"/>
    <n v="0"/>
    <n v="0"/>
    <n v="0"/>
  </r>
  <r>
    <s v="33-620-005"/>
    <x v="5"/>
    <x v="292"/>
    <x v="84"/>
    <n v="438602.18"/>
    <x v="5"/>
    <x v="31"/>
    <x v="2705"/>
    <s v="ADJACENT WAYS"/>
    <s v="A"/>
    <s v="Y"/>
    <x v="5"/>
    <x v="292"/>
    <x v="84"/>
    <n v="327510"/>
    <n v="0"/>
    <s v=" "/>
    <s v=" "/>
    <n v="33620005"/>
    <n v="438865.3"/>
    <n v="0"/>
    <n v="0"/>
    <n v="265.35000000000002"/>
    <n v="2.23"/>
    <n v="478451.47"/>
    <n v="0"/>
    <n v="0"/>
    <n v="42146.11"/>
    <n v="2296.8200000000002"/>
    <n v="438191.22"/>
    <n v="0"/>
    <n v="0"/>
    <n v="0"/>
    <n v="674.08"/>
    <n v="478451.47"/>
    <n v="0"/>
    <n v="0"/>
    <n v="41880.76"/>
    <n v="2294.59"/>
    <n v="0"/>
    <n v="0"/>
    <n v="0"/>
    <n v="0"/>
    <n v="0"/>
  </r>
  <r>
    <s v="33-620-006"/>
    <x v="5"/>
    <x v="292"/>
    <x v="85"/>
    <n v="15612.74"/>
    <x v="5"/>
    <x v="32"/>
    <x v="2706"/>
    <s v="ADJACENT WAYS"/>
    <s v="A"/>
    <s v="Y"/>
    <x v="5"/>
    <x v="292"/>
    <x v="85"/>
    <n v="327510"/>
    <n v="0"/>
    <s v=" "/>
    <s v=" "/>
    <n v="33620006"/>
    <n v="15613.9"/>
    <n v="0"/>
    <n v="0"/>
    <n v="1.9"/>
    <n v="0.74"/>
    <n v="16549.2"/>
    <n v="0"/>
    <n v="0"/>
    <n v="1043.1600000000001"/>
    <n v="106.7"/>
    <n v="15590.98"/>
    <n v="0"/>
    <n v="0"/>
    <n v="1.49"/>
    <n v="24.41"/>
    <n v="16549.2"/>
    <n v="0"/>
    <n v="0"/>
    <n v="1041.26"/>
    <n v="105.96"/>
    <n v="0"/>
    <n v="0"/>
    <n v="0"/>
    <n v="0"/>
    <n v="0"/>
  </r>
  <r>
    <s v="33-620-007"/>
    <x v="5"/>
    <x v="292"/>
    <x v="86"/>
    <n v="-22.1"/>
    <x v="5"/>
    <x v="33"/>
    <x v="2707"/>
    <s v="ADJACENT WAYS"/>
    <s v="A"/>
    <s v="Y"/>
    <x v="5"/>
    <x v="292"/>
    <x v="86"/>
    <n v="327510"/>
    <n v="0"/>
    <s v=" "/>
    <s v=" "/>
    <n v="33620007"/>
    <n v="-22.34"/>
    <n v="0"/>
    <n v="0"/>
    <n v="0"/>
    <n v="0.24"/>
    <n v="285.52"/>
    <n v="0"/>
    <n v="0"/>
    <n v="310.19"/>
    <n v="2.57"/>
    <n v="-22.31"/>
    <n v="0"/>
    <n v="0"/>
    <n v="0.03"/>
    <n v="0"/>
    <n v="285.52"/>
    <n v="0"/>
    <n v="0"/>
    <n v="310.19"/>
    <n v="2.33"/>
    <n v="0"/>
    <n v="0"/>
    <n v="0"/>
    <n v="0"/>
    <n v="0"/>
  </r>
  <r>
    <s v="33-620-008"/>
    <x v="5"/>
    <x v="292"/>
    <x v="87"/>
    <n v="0.17"/>
    <x v="5"/>
    <x v="34"/>
    <x v="2708"/>
    <s v="ADJACENT WAYS"/>
    <s v="A"/>
    <s v="Y"/>
    <x v="5"/>
    <x v="292"/>
    <x v="87"/>
    <n v="327510"/>
    <n v="0"/>
    <s v=" "/>
    <s v=" "/>
    <n v="33620008"/>
    <n v="0.17"/>
    <n v="0"/>
    <n v="0"/>
    <n v="0"/>
    <n v="0"/>
    <n v="123.57"/>
    <n v="0"/>
    <n v="0"/>
    <n v="124.38"/>
    <n v="0.98"/>
    <n v="124.22"/>
    <n v="0"/>
    <n v="0"/>
    <n v="124.22"/>
    <n v="0.17"/>
    <n v="123.57"/>
    <n v="0"/>
    <n v="0"/>
    <n v="124.38"/>
    <n v="0.98"/>
    <n v="0"/>
    <n v="0"/>
    <n v="0"/>
    <n v="0"/>
    <n v="0"/>
  </r>
  <r>
    <s v="33-620-009"/>
    <x v="5"/>
    <x v="292"/>
    <x v="88"/>
    <n v="121437.68"/>
    <x v="5"/>
    <x v="35"/>
    <x v="2709"/>
    <s v="ADJACENT WAYS"/>
    <s v="A"/>
    <s v="Y"/>
    <x v="5"/>
    <x v="292"/>
    <x v="88"/>
    <n v="327510"/>
    <n v="0"/>
    <s v=" "/>
    <s v=" "/>
    <n v="33620009"/>
    <n v="112699.6"/>
    <n v="0"/>
    <n v="736.6"/>
    <n v="0"/>
    <n v="8001.48"/>
    <n v="14817.14"/>
    <n v="0"/>
    <n v="7632.55"/>
    <n v="22242.26"/>
    <n v="121230.25"/>
    <n v="104775.47"/>
    <n v="0"/>
    <n v="158.38"/>
    <n v="0.05"/>
    <n v="7765.8"/>
    <n v="14817.14"/>
    <n v="0"/>
    <n v="6895.95"/>
    <n v="22242.26"/>
    <n v="113228.77"/>
    <n v="0"/>
    <n v="0"/>
    <n v="0"/>
    <n v="0"/>
    <n v="0"/>
  </r>
  <r>
    <s v="33-620-011"/>
    <x v="5"/>
    <x v="292"/>
    <x v="111"/>
    <n v="1354880.69"/>
    <x v="5"/>
    <x v="36"/>
    <x v="2710"/>
    <s v="ADJACENT WAYS"/>
    <s v="A"/>
    <s v="Y"/>
    <x v="5"/>
    <x v="292"/>
    <x v="111"/>
    <n v="327510"/>
    <n v="0"/>
    <s v=" "/>
    <s v=" "/>
    <n v="33620011"/>
    <n v="1355183.42"/>
    <n v="0"/>
    <n v="0"/>
    <n v="302.73"/>
    <n v="0"/>
    <n v="1024949.34"/>
    <n v="0"/>
    <n v="0"/>
    <n v="110978.19"/>
    <n v="440909.54"/>
    <n v="1355994.47"/>
    <n v="0"/>
    <n v="0"/>
    <n v="2462.2199999999998"/>
    <n v="1651.17"/>
    <n v="1024949.34"/>
    <n v="0"/>
    <n v="0"/>
    <n v="110675.46"/>
    <n v="440909.54"/>
    <n v="0"/>
    <n v="0"/>
    <n v="0"/>
    <n v="0"/>
    <n v="0"/>
  </r>
  <r>
    <s v="33-620-014"/>
    <x v="5"/>
    <x v="292"/>
    <x v="91"/>
    <n v="353700.33"/>
    <x v="5"/>
    <x v="37"/>
    <x v="2711"/>
    <s v="ADJACENT WAYS"/>
    <s v="A"/>
    <s v="Y"/>
    <x v="5"/>
    <x v="292"/>
    <x v="91"/>
    <n v="327510"/>
    <n v="0"/>
    <s v=" "/>
    <s v=" "/>
    <n v="33620014"/>
    <n v="317762.8"/>
    <n v="0"/>
    <n v="0"/>
    <n v="0"/>
    <n v="35937.53"/>
    <n v="107558.49"/>
    <n v="0"/>
    <n v="0"/>
    <n v="177675.62"/>
    <n v="423817.46"/>
    <n v="282386.3"/>
    <n v="0"/>
    <n v="0"/>
    <n v="1.68"/>
    <n v="35378.18"/>
    <n v="107558.49"/>
    <n v="0"/>
    <n v="0"/>
    <n v="177675.62"/>
    <n v="387879.93"/>
    <n v="0"/>
    <n v="0"/>
    <n v="0"/>
    <n v="0"/>
    <n v="0"/>
  </r>
  <r>
    <s v="33-620-017"/>
    <x v="5"/>
    <x v="292"/>
    <x v="113"/>
    <n v="407141.3"/>
    <x v="5"/>
    <x v="38"/>
    <x v="2712"/>
    <s v="ADJACENT WAYS"/>
    <s v="A"/>
    <s v="Y"/>
    <x v="5"/>
    <x v="292"/>
    <x v="113"/>
    <n v="327510"/>
    <n v="0"/>
    <s v=" "/>
    <s v=" "/>
    <n v="33620017"/>
    <n v="389387.29"/>
    <n v="0"/>
    <n v="0"/>
    <n v="0"/>
    <n v="17754.009999999998"/>
    <n v="183414.93"/>
    <n v="0"/>
    <n v="0"/>
    <n v="1631.88"/>
    <n v="225358.25"/>
    <n v="374595.72"/>
    <n v="0"/>
    <n v="0"/>
    <n v="1305.44"/>
    <n v="16097.01"/>
    <n v="183414.93"/>
    <n v="0"/>
    <n v="0"/>
    <n v="1631.88"/>
    <n v="207604.24"/>
    <n v="0"/>
    <n v="0"/>
    <n v="0"/>
    <n v="0"/>
    <n v="0"/>
  </r>
  <r>
    <s v="33-620-021"/>
    <x v="5"/>
    <x v="292"/>
    <x v="96"/>
    <n v="790540.73"/>
    <x v="5"/>
    <x v="39"/>
    <x v="2713"/>
    <s v="ADJACENT WAYS"/>
    <s v="A"/>
    <s v="Y"/>
    <x v="5"/>
    <x v="292"/>
    <x v="96"/>
    <n v="327510"/>
    <n v="0"/>
    <s v=" "/>
    <s v=" "/>
    <n v="33620021"/>
    <n v="790540.03"/>
    <n v="0"/>
    <n v="0"/>
    <n v="0"/>
    <n v="0.7"/>
    <n v="787612.92"/>
    <n v="0"/>
    <n v="0"/>
    <n v="994.04"/>
    <n v="3921.85"/>
    <n v="789329.77"/>
    <n v="0"/>
    <n v="0"/>
    <n v="0"/>
    <n v="1210.26"/>
    <n v="787612.92"/>
    <n v="0"/>
    <n v="0"/>
    <n v="994.04"/>
    <n v="3921.15"/>
    <n v="0"/>
    <n v="0"/>
    <n v="0"/>
    <n v="0"/>
    <n v="0"/>
  </r>
  <r>
    <s v="33-620-024"/>
    <x v="5"/>
    <x v="292"/>
    <x v="99"/>
    <n v="11742.98"/>
    <x v="5"/>
    <x v="40"/>
    <x v="2714"/>
    <s v="ADJACENT WAYS"/>
    <s v="A"/>
    <s v="Y"/>
    <x v="5"/>
    <x v="292"/>
    <x v="99"/>
    <n v="327510"/>
    <n v="0"/>
    <s v=" "/>
    <s v=" "/>
    <n v="33620024"/>
    <n v="11742.98"/>
    <n v="0"/>
    <n v="0"/>
    <n v="0"/>
    <n v="0"/>
    <n v="11701.34"/>
    <n v="0"/>
    <n v="0"/>
    <n v="14.76"/>
    <n v="56.4"/>
    <n v="11725.1"/>
    <n v="0"/>
    <n v="0"/>
    <n v="0"/>
    <n v="17.88"/>
    <n v="11701.34"/>
    <n v="0"/>
    <n v="0"/>
    <n v="14.76"/>
    <n v="56.4"/>
    <n v="0"/>
    <n v="0"/>
    <n v="0"/>
    <n v="0"/>
    <n v="0"/>
  </r>
  <r>
    <s v="33-620-025"/>
    <x v="5"/>
    <x v="292"/>
    <x v="100"/>
    <n v="720157.1"/>
    <x v="5"/>
    <x v="41"/>
    <x v="2715"/>
    <s v="ADJACENT WAYS"/>
    <s v="A"/>
    <s v="Y"/>
    <x v="5"/>
    <x v="292"/>
    <x v="100"/>
    <n v="327510"/>
    <n v="0"/>
    <s v=" "/>
    <s v=" "/>
    <n v="33620025"/>
    <n v="717814.75"/>
    <n v="0"/>
    <n v="0"/>
    <n v="0"/>
    <n v="2342.35"/>
    <n v="656668.59"/>
    <n v="0"/>
    <n v="0"/>
    <n v="829.47"/>
    <n v="64317.98"/>
    <n v="713470.78"/>
    <n v="0"/>
    <n v="0"/>
    <n v="0.03"/>
    <n v="4344"/>
    <n v="656668.59"/>
    <n v="0"/>
    <n v="0"/>
    <n v="829.47"/>
    <n v="61975.63"/>
    <n v="0"/>
    <n v="0"/>
    <n v="0"/>
    <n v="0"/>
    <n v="0"/>
  </r>
  <r>
    <s v="33-620-028"/>
    <x v="5"/>
    <x v="292"/>
    <x v="103"/>
    <n v="594528.59"/>
    <x v="5"/>
    <x v="42"/>
    <x v="2716"/>
    <s v="ADJACENT WAYS"/>
    <s v="A"/>
    <s v="Y"/>
    <x v="5"/>
    <x v="292"/>
    <x v="103"/>
    <n v="327510"/>
    <n v="0"/>
    <s v=" "/>
    <s v=" "/>
    <n v="33620028"/>
    <n v="574115.29"/>
    <n v="0"/>
    <n v="0"/>
    <n v="0.3"/>
    <n v="20413.599999999999"/>
    <n v="174655.08"/>
    <n v="0"/>
    <n v="0"/>
    <n v="225.85"/>
    <n v="420099.36"/>
    <n v="542006.68999999994"/>
    <n v="0"/>
    <n v="0"/>
    <n v="0.04"/>
    <n v="32108.639999999999"/>
    <n v="174655.08"/>
    <n v="0"/>
    <n v="0"/>
    <n v="225.55"/>
    <n v="399685.76"/>
    <n v="0"/>
    <n v="0"/>
    <n v="0"/>
    <n v="0"/>
    <n v="0"/>
  </r>
  <r>
    <s v="33-620-031"/>
    <x v="5"/>
    <x v="292"/>
    <x v="1340"/>
    <n v="12119.68"/>
    <x v="5"/>
    <x v="43"/>
    <x v="2717"/>
    <s v="ADJACENT WAYS"/>
    <s v="A"/>
    <s v="Y"/>
    <x v="5"/>
    <x v="292"/>
    <x v="1340"/>
    <n v="327510"/>
    <n v="0"/>
    <s v=" "/>
    <s v=" "/>
    <n v="33620031"/>
    <n v="4962.49"/>
    <n v="0"/>
    <n v="0"/>
    <n v="8.1199999999999992"/>
    <n v="7165.31"/>
    <n v="250900.55"/>
    <n v="0"/>
    <n v="0"/>
    <n v="341973.4"/>
    <n v="103192.53"/>
    <n v="56712.57"/>
    <n v="0"/>
    <n v="0"/>
    <n v="58000"/>
    <n v="6249.92"/>
    <n v="250900.55"/>
    <n v="0"/>
    <n v="0"/>
    <n v="341965.28"/>
    <n v="96027.22"/>
    <n v="0"/>
    <n v="0"/>
    <n v="0"/>
    <n v="0"/>
    <n v="0"/>
  </r>
  <r>
    <s v="33-620-033"/>
    <x v="5"/>
    <x v="292"/>
    <x v="1342"/>
    <n v="3345214.95"/>
    <x v="5"/>
    <x v="44"/>
    <x v="2718"/>
    <s v="ADJACENT WAYS"/>
    <s v="A"/>
    <s v="Y"/>
    <x v="5"/>
    <x v="292"/>
    <x v="1342"/>
    <n v="327510"/>
    <n v="0"/>
    <s v=" "/>
    <s v=" "/>
    <n v="33620033"/>
    <n v="3317917.63"/>
    <n v="0"/>
    <n v="0"/>
    <n v="866.03"/>
    <n v="28163.35"/>
    <n v="3192934.38"/>
    <n v="0"/>
    <n v="2825"/>
    <n v="150774.51999999999"/>
    <n v="300230.09000000003"/>
    <n v="3292536.76"/>
    <n v="0"/>
    <n v="0"/>
    <n v="0.27"/>
    <n v="25381.14"/>
    <n v="3192934.38"/>
    <n v="0"/>
    <n v="2825"/>
    <n v="149908.49"/>
    <n v="272066.74"/>
    <n v="0"/>
    <n v="0"/>
    <n v="0"/>
    <n v="0"/>
    <n v="0"/>
  </r>
  <r>
    <s v="33-620-038"/>
    <x v="5"/>
    <x v="292"/>
    <x v="1347"/>
    <n v="1027735.06"/>
    <x v="5"/>
    <x v="45"/>
    <x v="2719"/>
    <s v="ADJACENT WAYS"/>
    <s v="A"/>
    <s v="Y"/>
    <x v="5"/>
    <x v="292"/>
    <x v="1347"/>
    <n v="327510"/>
    <n v="0"/>
    <s v=" "/>
    <s v=" "/>
    <n v="33620038"/>
    <n v="1065261.22"/>
    <n v="0"/>
    <n v="0"/>
    <n v="37526.33"/>
    <n v="0.17"/>
    <n v="1061481.56"/>
    <n v="0"/>
    <n v="0"/>
    <n v="38866.03"/>
    <n v="5119.53"/>
    <n v="1063637.6499999999"/>
    <n v="0"/>
    <n v="0"/>
    <n v="0"/>
    <n v="1623.57"/>
    <n v="1061481.56"/>
    <n v="0"/>
    <n v="0"/>
    <n v="1339.7"/>
    <n v="5119.3599999999997"/>
    <n v="0"/>
    <n v="0"/>
    <n v="0"/>
    <n v="0"/>
    <n v="0"/>
  </r>
  <r>
    <s v="33-620-040"/>
    <x v="5"/>
    <x v="292"/>
    <x v="1349"/>
    <n v="428875.73"/>
    <x v="5"/>
    <x v="46"/>
    <x v="2720"/>
    <s v="ADJACENT WAYS"/>
    <s v="A"/>
    <s v="Y"/>
    <x v="5"/>
    <x v="292"/>
    <x v="1349"/>
    <n v="327510"/>
    <n v="0"/>
    <s v=" "/>
    <s v=" "/>
    <n v="33620040"/>
    <n v="413654.56"/>
    <n v="0"/>
    <n v="0"/>
    <n v="1.36"/>
    <n v="15222.53"/>
    <n v="567189.93000000005"/>
    <n v="0"/>
    <n v="0"/>
    <n v="423158.15"/>
    <n v="284843.95"/>
    <n v="408115.27"/>
    <n v="0"/>
    <n v="0"/>
    <n v="14796.85"/>
    <n v="20336.14"/>
    <n v="567189.93000000005"/>
    <n v="0"/>
    <n v="0"/>
    <n v="423156.79"/>
    <n v="269621.42"/>
    <n v="0"/>
    <n v="0"/>
    <n v="0"/>
    <n v="0"/>
    <n v="0"/>
  </r>
  <r>
    <s v="33-620-041"/>
    <x v="5"/>
    <x v="292"/>
    <x v="1350"/>
    <n v="-1585.12"/>
    <x v="5"/>
    <x v="47"/>
    <x v="2721"/>
    <s v="ADJACENT WAYS"/>
    <s v="A"/>
    <s v="Y"/>
    <x v="5"/>
    <x v="292"/>
    <x v="1350"/>
    <n v="327510"/>
    <n v="0"/>
    <s v=" "/>
    <s v=" "/>
    <n v="33620041"/>
    <n v="-1585.12"/>
    <n v="0"/>
    <n v="0"/>
    <n v="0"/>
    <n v="0"/>
    <n v="-2923.52"/>
    <n v="0"/>
    <n v="0"/>
    <n v="142.9"/>
    <n v="1481.3"/>
    <n v="-1605.58"/>
    <n v="0"/>
    <n v="0"/>
    <n v="2.4700000000000002"/>
    <n v="22.93"/>
    <n v="-2923.52"/>
    <n v="0"/>
    <n v="0"/>
    <n v="142.9"/>
    <n v="1481.3"/>
    <n v="0"/>
    <n v="0"/>
    <n v="0"/>
    <n v="0"/>
    <n v="0"/>
  </r>
  <r>
    <s v="33-620-044"/>
    <x v="5"/>
    <x v="292"/>
    <x v="1353"/>
    <n v="1915791.68"/>
    <x v="5"/>
    <x v="48"/>
    <x v="2722"/>
    <s v="ADJACENT WAYS"/>
    <s v="A"/>
    <s v="Y"/>
    <x v="5"/>
    <x v="292"/>
    <x v="1353"/>
    <n v="327510"/>
    <n v="0"/>
    <s v=" "/>
    <s v=" "/>
    <n v="33620044"/>
    <n v="1827922.97"/>
    <n v="0"/>
    <n v="0"/>
    <n v="0"/>
    <n v="87868.71"/>
    <n v="981752.14"/>
    <n v="0"/>
    <n v="0"/>
    <n v="159349.53"/>
    <n v="1093389.07"/>
    <n v="1744229.19"/>
    <n v="0"/>
    <n v="0"/>
    <n v="37.85"/>
    <n v="83731.63"/>
    <n v="981752.14"/>
    <n v="0"/>
    <n v="0"/>
    <n v="159349.53"/>
    <n v="1005520.36"/>
    <n v="0"/>
    <n v="0"/>
    <n v="0"/>
    <n v="0"/>
    <n v="0"/>
  </r>
  <r>
    <s v="33-620-045"/>
    <x v="5"/>
    <x v="292"/>
    <x v="1354"/>
    <n v="604623.34"/>
    <x v="5"/>
    <x v="49"/>
    <x v="2723"/>
    <s v="ADJACENT WAYS"/>
    <s v="A"/>
    <s v="Y"/>
    <x v="5"/>
    <x v="292"/>
    <x v="1354"/>
    <n v="327510"/>
    <n v="0"/>
    <s v=" "/>
    <s v=" "/>
    <n v="33620045"/>
    <n v="604623.34"/>
    <n v="0"/>
    <n v="0"/>
    <n v="0"/>
    <n v="0"/>
    <n v="602913.12"/>
    <n v="0"/>
    <n v="0"/>
    <n v="1602.94"/>
    <n v="3313.16"/>
    <n v="603315.52"/>
    <n v="0"/>
    <n v="0"/>
    <n v="0"/>
    <n v="1307.82"/>
    <n v="602913.12"/>
    <n v="0"/>
    <n v="0"/>
    <n v="1602.94"/>
    <n v="3313.16"/>
    <n v="0"/>
    <n v="0"/>
    <n v="0"/>
    <n v="0"/>
    <n v="0"/>
  </r>
  <r>
    <s v="33-620-047"/>
    <x v="5"/>
    <x v="292"/>
    <x v="1356"/>
    <n v="0"/>
    <x v="5"/>
    <x v="50"/>
    <x v="2724"/>
    <s v="ADJACENT WAYS"/>
    <s v="A"/>
    <s v="Y"/>
    <x v="5"/>
    <x v="292"/>
    <x v="1356"/>
    <n v="327510"/>
    <n v="0"/>
    <s v=" "/>
    <s v=" "/>
    <n v="33620047"/>
    <n v="0"/>
    <n v="0"/>
    <n v="0"/>
    <n v="0"/>
    <n v="0"/>
    <n v="0"/>
    <n v="0"/>
    <n v="0"/>
    <n v="0"/>
    <n v="0"/>
    <n v="0"/>
    <n v="0"/>
    <n v="0"/>
    <n v="0"/>
    <n v="0"/>
    <n v="0"/>
    <n v="0"/>
    <n v="0"/>
    <n v="0"/>
    <n v="0"/>
    <n v="0"/>
    <n v="0"/>
    <n v="0"/>
    <n v="0"/>
    <n v="0"/>
  </r>
  <r>
    <s v="33-620-048"/>
    <x v="5"/>
    <x v="292"/>
    <x v="1357"/>
    <n v="2588662.25"/>
    <x v="5"/>
    <x v="51"/>
    <x v="2725"/>
    <s v="ADJACENT WAYS"/>
    <s v="A"/>
    <s v="Y"/>
    <x v="5"/>
    <x v="292"/>
    <x v="1357"/>
    <n v="327510"/>
    <n v="0"/>
    <s v=" "/>
    <s v=" "/>
    <n v="33620048"/>
    <n v="2575824.48"/>
    <n v="0"/>
    <n v="0"/>
    <n v="17317.75"/>
    <n v="30155.52"/>
    <n v="1976503.07"/>
    <n v="0"/>
    <n v="902.5"/>
    <n v="106207.27"/>
    <n v="717463.95"/>
    <n v="2550845.11"/>
    <n v="0"/>
    <n v="332.5"/>
    <n v="35881.660000000003"/>
    <n v="60528.53"/>
    <n v="1976503.07"/>
    <n v="0"/>
    <n v="902.5"/>
    <n v="88889.52"/>
    <n v="687308.43"/>
    <n v="0"/>
    <n v="0"/>
    <n v="0"/>
    <n v="0"/>
    <n v="0"/>
  </r>
  <r>
    <s v="33-620-049"/>
    <x v="5"/>
    <x v="292"/>
    <x v="1358"/>
    <n v="222478.38"/>
    <x v="5"/>
    <x v="52"/>
    <x v="2726"/>
    <s v="ADJACENT WAYS"/>
    <s v="A"/>
    <s v="Y"/>
    <x v="5"/>
    <x v="292"/>
    <x v="1358"/>
    <n v="327510"/>
    <n v="0"/>
    <s v=" "/>
    <s v=" "/>
    <n v="33620049"/>
    <n v="222478.38"/>
    <n v="0"/>
    <n v="0"/>
    <n v="0"/>
    <n v="0"/>
    <n v="221689.64"/>
    <n v="0"/>
    <n v="0"/>
    <n v="279.8"/>
    <n v="1068.54"/>
    <n v="222139.59"/>
    <n v="0"/>
    <n v="0"/>
    <n v="0"/>
    <n v="338.79"/>
    <n v="221689.64"/>
    <n v="0"/>
    <n v="0"/>
    <n v="279.8"/>
    <n v="1068.54"/>
    <n v="0"/>
    <n v="0"/>
    <n v="0"/>
    <n v="0"/>
    <n v="0"/>
  </r>
  <r>
    <s v="33-620-059"/>
    <x v="5"/>
    <x v="292"/>
    <x v="1361"/>
    <n v="1621732.93"/>
    <x v="5"/>
    <x v="53"/>
    <x v="2727"/>
    <s v="ADJACENT WAYS"/>
    <s v="A"/>
    <s v="Y"/>
    <x v="5"/>
    <x v="292"/>
    <x v="1361"/>
    <n v="327510"/>
    <n v="0"/>
    <s v=" "/>
    <s v=" "/>
    <n v="33620059"/>
    <n v="1580955.85"/>
    <n v="0"/>
    <n v="0"/>
    <n v="0"/>
    <n v="40777.08"/>
    <n v="852629.37"/>
    <n v="0"/>
    <n v="0"/>
    <n v="159045.59"/>
    <n v="928149.15"/>
    <n v="1544967.18"/>
    <n v="0"/>
    <n v="0"/>
    <n v="21557.82"/>
    <n v="57546.49"/>
    <n v="852629.37"/>
    <n v="0"/>
    <n v="0"/>
    <n v="159045.59"/>
    <n v="887372.07"/>
    <n v="0"/>
    <n v="0"/>
    <n v="0"/>
    <n v="0"/>
    <n v="0"/>
  </r>
  <r>
    <s v="33-620-060"/>
    <x v="5"/>
    <x v="292"/>
    <x v="1362"/>
    <n v="1507658.16"/>
    <x v="5"/>
    <x v="54"/>
    <x v="2728"/>
    <s v="ADJACENT WAYS"/>
    <s v="A"/>
    <s v="Y"/>
    <x v="5"/>
    <x v="292"/>
    <x v="1362"/>
    <n v="327510"/>
    <n v="0"/>
    <s v=" "/>
    <s v=" "/>
    <n v="33620060"/>
    <n v="1425134.82"/>
    <n v="0"/>
    <n v="0"/>
    <n v="475.76"/>
    <n v="82999.100000000006"/>
    <n v="63193.32"/>
    <n v="0"/>
    <n v="0"/>
    <n v="440645.41"/>
    <n v="1885110.25"/>
    <n v="1326653.3999999999"/>
    <n v="0"/>
    <n v="0"/>
    <n v="69.42"/>
    <n v="98550.84"/>
    <n v="63193.32"/>
    <n v="0"/>
    <n v="0"/>
    <n v="440169.65"/>
    <n v="1802111.15"/>
    <n v="0"/>
    <n v="0"/>
    <n v="0"/>
    <n v="0"/>
    <n v="0"/>
  </r>
  <r>
    <s v="33-620-062"/>
    <x v="5"/>
    <x v="292"/>
    <x v="1364"/>
    <n v="848717.78"/>
    <x v="5"/>
    <x v="55"/>
    <x v="2729"/>
    <s v="ADJACENT WAYS"/>
    <s v="A"/>
    <s v="Y"/>
    <x v="5"/>
    <x v="292"/>
    <x v="1364"/>
    <n v="327510"/>
    <n v="0"/>
    <s v=" "/>
    <s v=" "/>
    <n v="33620062"/>
    <n v="891980.08"/>
    <n v="0"/>
    <n v="0"/>
    <n v="46882"/>
    <n v="3619.7"/>
    <n v="874266.68"/>
    <n v="0"/>
    <n v="0"/>
    <n v="922728.5"/>
    <n v="897179.6"/>
    <n v="884963.14"/>
    <n v="0"/>
    <n v="0"/>
    <n v="0.98"/>
    <n v="7017.92"/>
    <n v="874266.68"/>
    <n v="0"/>
    <n v="0"/>
    <n v="875846.5"/>
    <n v="893559.9"/>
    <n v="0"/>
    <n v="0"/>
    <n v="0"/>
    <n v="0"/>
    <n v="0"/>
  </r>
  <r>
    <s v="33-620-063"/>
    <x v="5"/>
    <x v="292"/>
    <x v="1365"/>
    <n v="0"/>
    <x v="5"/>
    <x v="56"/>
    <x v="2730"/>
    <s v="ADJACENT WAYS"/>
    <s v="A"/>
    <s v="Y"/>
    <x v="5"/>
    <x v="292"/>
    <x v="1365"/>
    <n v="327510"/>
    <n v="0"/>
    <s v=" "/>
    <s v=" "/>
    <n v="33620063"/>
    <n v="0"/>
    <n v="0"/>
    <n v="0"/>
    <n v="0"/>
    <n v="0"/>
    <n v="0"/>
    <n v="0"/>
    <n v="0"/>
    <n v="0"/>
    <n v="0"/>
    <n v="0"/>
    <n v="0"/>
    <n v="0"/>
    <n v="0"/>
    <n v="0"/>
    <n v="0"/>
    <n v="0"/>
    <n v="0"/>
    <n v="0"/>
    <n v="0"/>
    <n v="0"/>
    <n v="0"/>
    <n v="0"/>
    <n v="0"/>
    <n v="0"/>
  </r>
  <r>
    <s v="33-620-065"/>
    <x v="5"/>
    <x v="292"/>
    <x v="1367"/>
    <n v="527246.46"/>
    <x v="5"/>
    <x v="57"/>
    <x v="2731"/>
    <s v="ADJACENT WAYS"/>
    <s v="A"/>
    <s v="Y"/>
    <x v="5"/>
    <x v="292"/>
    <x v="1367"/>
    <n v="327510"/>
    <n v="0"/>
    <s v=" "/>
    <s v=" "/>
    <n v="33620065"/>
    <n v="529854.29"/>
    <n v="0"/>
    <n v="0"/>
    <n v="12365.98"/>
    <n v="9758.15"/>
    <n v="540086.31999999995"/>
    <n v="0"/>
    <n v="0"/>
    <n v="268717.96000000002"/>
    <n v="255878.1"/>
    <n v="513010.7"/>
    <n v="0"/>
    <n v="0"/>
    <n v="2466.25"/>
    <n v="19309.84"/>
    <n v="540086.31999999995"/>
    <n v="0"/>
    <n v="0"/>
    <n v="256351.98"/>
    <n v="246119.95"/>
    <n v="0"/>
    <n v="0"/>
    <n v="0"/>
    <n v="0"/>
    <n v="0"/>
  </r>
  <r>
    <s v="33-620-066"/>
    <x v="5"/>
    <x v="292"/>
    <x v="1368"/>
    <n v="2360580.4"/>
    <x v="5"/>
    <x v="58"/>
    <x v="2732"/>
    <s v="ADJACENT WAYS"/>
    <s v="A"/>
    <s v="Y"/>
    <x v="5"/>
    <x v="292"/>
    <x v="1368"/>
    <n v="327510"/>
    <n v="0"/>
    <s v=" "/>
    <s v=" "/>
    <n v="33620066"/>
    <n v="2353086.17"/>
    <n v="0"/>
    <n v="0"/>
    <n v="123.93"/>
    <n v="7618.16"/>
    <n v="2280019.13"/>
    <n v="0"/>
    <n v="0"/>
    <n v="85251.41"/>
    <n v="165812.68"/>
    <n v="2344681.65"/>
    <n v="0"/>
    <n v="0"/>
    <n v="6805.86"/>
    <n v="15210.38"/>
    <n v="2280019.13"/>
    <n v="0"/>
    <n v="0"/>
    <n v="85127.48"/>
    <n v="158194.51999999999"/>
    <n v="0"/>
    <n v="0"/>
    <n v="0"/>
    <n v="0"/>
    <n v="0"/>
  </r>
  <r>
    <s v="33-620-068"/>
    <x v="5"/>
    <x v="292"/>
    <x v="122"/>
    <n v="313313.90000000002"/>
    <x v="5"/>
    <x v="59"/>
    <x v="2733"/>
    <s v="ADJACENT WAYS"/>
    <s v="A"/>
    <s v="Y"/>
    <x v="5"/>
    <x v="292"/>
    <x v="122"/>
    <n v="327510"/>
    <n v="0"/>
    <s v=" "/>
    <s v=" "/>
    <n v="33620068"/>
    <n v="313313.90000000002"/>
    <n v="0"/>
    <n v="0"/>
    <n v="0"/>
    <n v="0"/>
    <n v="312217.95"/>
    <n v="0"/>
    <n v="0"/>
    <n v="411.16"/>
    <n v="1507.11"/>
    <n v="312836.23"/>
    <n v="0"/>
    <n v="0"/>
    <n v="0.55000000000000004"/>
    <n v="478.22"/>
    <n v="312217.95"/>
    <n v="0"/>
    <n v="0"/>
    <n v="411.16"/>
    <n v="1507.11"/>
    <n v="0"/>
    <n v="0"/>
    <n v="0"/>
    <n v="0"/>
    <n v="0"/>
  </r>
  <r>
    <s v="33-620-069"/>
    <x v="5"/>
    <x v="292"/>
    <x v="123"/>
    <n v="778056.59"/>
    <x v="5"/>
    <x v="60"/>
    <x v="2734"/>
    <s v="ADJACENT WAYS"/>
    <s v="A"/>
    <s v="Y"/>
    <x v="5"/>
    <x v="292"/>
    <x v="123"/>
    <n v="327510"/>
    <n v="0"/>
    <s v=" "/>
    <s v=" "/>
    <n v="33620069"/>
    <n v="769074.01"/>
    <n v="0"/>
    <n v="0"/>
    <n v="301.25"/>
    <n v="9283.83"/>
    <n v="822206.44"/>
    <n v="2693682.15"/>
    <n v="0"/>
    <n v="10361.799999999999"/>
    <n v="2659894.1"/>
    <n v="879916.6"/>
    <n v="1031598"/>
    <n v="0"/>
    <n v="10.199999999999999"/>
    <n v="920765.61"/>
    <n v="822206.44"/>
    <n v="2693682.15"/>
    <n v="0"/>
    <n v="10060.549999999999"/>
    <n v="2650610.27"/>
    <n v="0"/>
    <n v="0"/>
    <n v="0"/>
    <n v="0"/>
    <n v="0"/>
  </r>
  <r>
    <s v="33-620-071"/>
    <x v="5"/>
    <x v="292"/>
    <x v="124"/>
    <n v="411.36"/>
    <x v="5"/>
    <x v="61"/>
    <x v="2735"/>
    <s v="ADJACENT WAYS"/>
    <s v="A"/>
    <s v="Y"/>
    <x v="5"/>
    <x v="292"/>
    <x v="124"/>
    <n v="327510"/>
    <n v="0"/>
    <s v=" "/>
    <s v=" "/>
    <n v="33620071"/>
    <n v="411.36"/>
    <n v="0"/>
    <n v="0"/>
    <n v="0"/>
    <n v="0"/>
    <n v="409.89"/>
    <n v="0"/>
    <n v="0"/>
    <n v="0.52"/>
    <n v="1.99"/>
    <n v="410.73"/>
    <n v="0"/>
    <n v="0"/>
    <n v="0"/>
    <n v="0.63"/>
    <n v="409.89"/>
    <n v="0"/>
    <n v="0"/>
    <n v="0.52"/>
    <n v="1.99"/>
    <n v="0"/>
    <n v="0"/>
    <n v="0"/>
    <n v="0"/>
    <n v="0"/>
  </r>
  <r>
    <s v="33-620-075"/>
    <x v="5"/>
    <x v="292"/>
    <x v="128"/>
    <n v="0"/>
    <x v="5"/>
    <x v="62"/>
    <x v="2736"/>
    <s v="ADJACENT WAYS"/>
    <s v="A"/>
    <s v="Y"/>
    <x v="5"/>
    <x v="292"/>
    <x v="128"/>
    <n v="327510"/>
    <n v="0"/>
    <s v=" "/>
    <s v=" "/>
    <n v="33620075"/>
    <n v="0"/>
    <n v="0"/>
    <n v="0"/>
    <n v="0"/>
    <n v="0"/>
    <n v="0"/>
    <n v="0"/>
    <n v="0"/>
    <n v="0"/>
    <n v="0"/>
    <n v="0"/>
    <n v="0"/>
    <n v="0"/>
    <n v="0"/>
    <n v="0"/>
    <n v="0"/>
    <n v="0"/>
    <n v="0"/>
    <n v="0"/>
    <n v="0"/>
    <n v="0"/>
    <n v="0"/>
    <n v="0"/>
    <n v="0"/>
    <n v="0"/>
  </r>
  <r>
    <s v="33-620-079"/>
    <x v="5"/>
    <x v="292"/>
    <x v="131"/>
    <n v="856201.18"/>
    <x v="5"/>
    <x v="63"/>
    <x v="2737"/>
    <s v="ADJACENT WAYS"/>
    <s v="A"/>
    <s v="Y"/>
    <x v="5"/>
    <x v="292"/>
    <x v="131"/>
    <n v="327510"/>
    <n v="0"/>
    <s v=" "/>
    <s v=" "/>
    <n v="33620079"/>
    <n v="843428.97"/>
    <n v="0"/>
    <n v="0"/>
    <n v="27.29"/>
    <n v="12799.5"/>
    <n v="709940.96"/>
    <n v="0"/>
    <n v="0"/>
    <n v="262259.11"/>
    <n v="408519.33"/>
    <n v="1061844.57"/>
    <n v="0"/>
    <n v="0"/>
    <n v="247054.28"/>
    <n v="28638.68"/>
    <n v="709940.96"/>
    <n v="0"/>
    <n v="0"/>
    <n v="262231.82"/>
    <n v="395719.83"/>
    <n v="0"/>
    <n v="0"/>
    <n v="0"/>
    <n v="0"/>
    <n v="0"/>
  </r>
  <r>
    <s v="33-620-080"/>
    <x v="5"/>
    <x v="292"/>
    <x v="1371"/>
    <n v="-2169713.0499999998"/>
    <x v="5"/>
    <x v="64"/>
    <x v="2738"/>
    <s v="ADJACENT WAYS"/>
    <s v="A"/>
    <s v="Y"/>
    <x v="5"/>
    <x v="292"/>
    <x v="1371"/>
    <n v="327510"/>
    <n v="0"/>
    <s v=" "/>
    <s v=" "/>
    <n v="33620080"/>
    <n v="-2366766.85"/>
    <n v="0"/>
    <n v="0"/>
    <n v="3.74"/>
    <n v="197057.54"/>
    <n v="382966.51"/>
    <n v="0"/>
    <n v="0"/>
    <n v="6555419.4900000002"/>
    <n v="4002739.93"/>
    <n v="-2633909.89"/>
    <n v="0"/>
    <n v="0"/>
    <n v="3569.31"/>
    <n v="270712.34999999998"/>
    <n v="382966.51"/>
    <n v="0"/>
    <n v="0"/>
    <n v="6555415.75"/>
    <n v="3805682.39"/>
    <n v="0"/>
    <n v="0"/>
    <n v="0"/>
    <n v="0"/>
    <n v="0"/>
  </r>
  <r>
    <s v="33-620-081"/>
    <x v="5"/>
    <x v="292"/>
    <x v="1372"/>
    <n v="74534"/>
    <x v="5"/>
    <x v="65"/>
    <x v="2739"/>
    <s v="ADJACENT WAYS"/>
    <s v="A"/>
    <s v="Y"/>
    <x v="5"/>
    <x v="292"/>
    <x v="1372"/>
    <n v="327510"/>
    <n v="0"/>
    <s v=" "/>
    <s v=" "/>
    <n v="33620081"/>
    <n v="74534"/>
    <n v="0"/>
    <n v="0"/>
    <n v="0"/>
    <n v="0"/>
    <n v="73961.53"/>
    <n v="0"/>
    <n v="0"/>
    <n v="134.22999999999999"/>
    <n v="706.7"/>
    <n v="74420.22"/>
    <n v="0"/>
    <n v="0"/>
    <n v="0"/>
    <n v="113.78"/>
    <n v="73961.53"/>
    <n v="0"/>
    <n v="0"/>
    <n v="134.22999999999999"/>
    <n v="706.7"/>
    <n v="0"/>
    <n v="0"/>
    <n v="0"/>
    <n v="0"/>
    <n v="0"/>
  </r>
  <r>
    <s v="33-620-083"/>
    <x v="5"/>
    <x v="292"/>
    <x v="132"/>
    <n v="-118265.91"/>
    <x v="5"/>
    <x v="66"/>
    <x v="2740"/>
    <s v="ADJACENT WAYS"/>
    <s v="A"/>
    <s v="Y"/>
    <x v="5"/>
    <x v="292"/>
    <x v="132"/>
    <n v="327510"/>
    <n v="0"/>
    <s v=" "/>
    <s v=" "/>
    <n v="33620083"/>
    <n v="-136105.39000000001"/>
    <n v="0"/>
    <n v="0"/>
    <n v="40.1"/>
    <n v="17879.580000000002"/>
    <n v="168707.48"/>
    <n v="0"/>
    <n v="0"/>
    <n v="595074.72"/>
    <n v="308101.33"/>
    <n v="-164338.53"/>
    <n v="0"/>
    <n v="0"/>
    <n v="231.31"/>
    <n v="28464.45"/>
    <n v="168707.48"/>
    <n v="0"/>
    <n v="0"/>
    <n v="595034.62"/>
    <n v="290221.75"/>
    <n v="0"/>
    <n v="0"/>
    <n v="0"/>
    <n v="0"/>
    <n v="0"/>
  </r>
  <r>
    <s v="33-620-086"/>
    <x v="5"/>
    <x v="292"/>
    <x v="135"/>
    <n v="0"/>
    <x v="5"/>
    <x v="67"/>
    <x v="2741"/>
    <s v="ADJACENT WAYS"/>
    <s v="A"/>
    <s v="Y"/>
    <x v="5"/>
    <x v="292"/>
    <x v="135"/>
    <n v="327510"/>
    <n v="0"/>
    <s v=" "/>
    <s v=" "/>
    <n v="33620086"/>
    <n v="0"/>
    <n v="0"/>
    <n v="0"/>
    <n v="0"/>
    <n v="0"/>
    <n v="0"/>
    <n v="0"/>
    <n v="0"/>
    <n v="0"/>
    <n v="0"/>
    <n v="0"/>
    <n v="0"/>
    <n v="0"/>
    <n v="0"/>
    <n v="0"/>
    <n v="0"/>
    <n v="0"/>
    <n v="0"/>
    <n v="0"/>
    <n v="0"/>
    <n v="0"/>
    <n v="0"/>
    <n v="0"/>
    <n v="0"/>
    <n v="0"/>
  </r>
  <r>
    <s v="33-620-089"/>
    <x v="5"/>
    <x v="292"/>
    <x v="313"/>
    <n v="-2008.06"/>
    <x v="5"/>
    <x v="68"/>
    <x v="2742"/>
    <s v="ADJACENT WAYS"/>
    <s v="A"/>
    <s v="Y"/>
    <x v="5"/>
    <x v="292"/>
    <x v="313"/>
    <n v="327510"/>
    <n v="0"/>
    <s v=" "/>
    <s v=" "/>
    <n v="33620089"/>
    <n v="-2008.02"/>
    <n v="0"/>
    <n v="0"/>
    <n v="0.15"/>
    <n v="0.11"/>
    <n v="6121.65"/>
    <n v="0"/>
    <n v="0"/>
    <n v="8512.26"/>
    <n v="382.55"/>
    <n v="-2007.33"/>
    <n v="0"/>
    <n v="0"/>
    <n v="3.29"/>
    <n v="2.6"/>
    <n v="6121.65"/>
    <n v="0"/>
    <n v="0"/>
    <n v="8512.11"/>
    <n v="382.44"/>
    <n v="0"/>
    <n v="0"/>
    <n v="0"/>
    <n v="0"/>
    <n v="0"/>
  </r>
  <r>
    <s v="33-620-090"/>
    <x v="5"/>
    <x v="292"/>
    <x v="105"/>
    <n v="1319.51"/>
    <x v="5"/>
    <x v="69"/>
    <x v="2743"/>
    <s v="ADJACENT WAYS"/>
    <s v="A"/>
    <s v="Y"/>
    <x v="5"/>
    <x v="292"/>
    <x v="105"/>
    <n v="327510"/>
    <n v="0"/>
    <s v=" "/>
    <s v=" "/>
    <n v="33620090"/>
    <n v="1311.25"/>
    <n v="0"/>
    <n v="0"/>
    <n v="0"/>
    <n v="8.26"/>
    <n v="112377.51"/>
    <n v="0"/>
    <n v="0"/>
    <n v="117716.1"/>
    <n v="6658.1"/>
    <n v="1257"/>
    <n v="0"/>
    <n v="0"/>
    <n v="0"/>
    <n v="54.25"/>
    <n v="112377.51"/>
    <n v="0"/>
    <n v="0"/>
    <n v="117716.1"/>
    <n v="6649.84"/>
    <n v="0"/>
    <n v="0"/>
    <n v="0"/>
    <n v="0"/>
    <n v="0"/>
  </r>
  <r>
    <s v="33-620-092"/>
    <x v="5"/>
    <x v="292"/>
    <x v="106"/>
    <n v="327.45"/>
    <x v="5"/>
    <x v="70"/>
    <x v="2744"/>
    <s v="ADJACENT WAYS"/>
    <s v="A"/>
    <s v="Y"/>
    <x v="5"/>
    <x v="292"/>
    <x v="106"/>
    <n v="327510"/>
    <n v="0"/>
    <s v=" "/>
    <s v=" "/>
    <n v="33620092"/>
    <n v="327.45"/>
    <n v="0"/>
    <n v="0"/>
    <n v="0"/>
    <n v="0"/>
    <n v="336.71"/>
    <n v="0"/>
    <n v="0"/>
    <n v="11.61"/>
    <n v="2.35"/>
    <n v="326.94"/>
    <n v="0"/>
    <n v="0"/>
    <n v="0"/>
    <n v="0.51"/>
    <n v="336.71"/>
    <n v="0"/>
    <n v="0"/>
    <n v="11.61"/>
    <n v="2.35"/>
    <n v="0"/>
    <n v="0"/>
    <n v="0"/>
    <n v="0"/>
    <n v="0"/>
  </r>
  <r>
    <s v="33-620-093"/>
    <x v="5"/>
    <x v="292"/>
    <x v="107"/>
    <n v="134520.24"/>
    <x v="5"/>
    <x v="71"/>
    <x v="2745"/>
    <s v="ADJACENT WAYS"/>
    <s v="A"/>
    <s v="Y"/>
    <x v="5"/>
    <x v="292"/>
    <x v="107"/>
    <n v="327510"/>
    <n v="0"/>
    <s v=" "/>
    <s v=" "/>
    <n v="33620093"/>
    <n v="134520.24"/>
    <n v="0"/>
    <n v="0"/>
    <n v="0"/>
    <n v="0"/>
    <n v="164805.09"/>
    <n v="0"/>
    <n v="0"/>
    <n v="31020.41"/>
    <n v="735.56"/>
    <n v="138658.88"/>
    <n v="0"/>
    <n v="0"/>
    <n v="4348.18"/>
    <n v="209.54"/>
    <n v="164805.09"/>
    <n v="0"/>
    <n v="0"/>
    <n v="31020.41"/>
    <n v="735.56"/>
    <n v="0"/>
    <n v="0"/>
    <n v="0"/>
    <n v="0"/>
    <n v="0"/>
  </r>
  <r>
    <s v="33-620-094"/>
    <x v="5"/>
    <x v="292"/>
    <x v="108"/>
    <n v="0"/>
    <x v="5"/>
    <x v="72"/>
    <x v="2746"/>
    <s v="ADJACENT WAYS"/>
    <s v="A"/>
    <s v="Y"/>
    <x v="5"/>
    <x v="292"/>
    <x v="108"/>
    <n v="327510"/>
    <n v="0"/>
    <s v=" "/>
    <s v=" "/>
    <n v="33620094"/>
    <n v="0"/>
    <n v="0"/>
    <n v="0"/>
    <n v="0"/>
    <n v="0"/>
    <n v="0"/>
    <n v="0"/>
    <n v="0"/>
    <n v="0"/>
    <n v="0"/>
    <n v="0"/>
    <n v="0"/>
    <n v="0"/>
    <n v="0"/>
    <n v="0"/>
    <n v="0"/>
    <n v="0"/>
    <n v="0"/>
    <n v="0"/>
    <n v="0"/>
    <n v="0"/>
    <n v="0"/>
    <n v="0"/>
    <n v="0"/>
    <n v="0"/>
  </r>
  <r>
    <s v="33-620-095"/>
    <x v="5"/>
    <x v="292"/>
    <x v="109"/>
    <n v="410606.39"/>
    <x v="5"/>
    <x v="73"/>
    <x v="2747"/>
    <s v="ADJACENT WAYS"/>
    <s v="A"/>
    <s v="Y"/>
    <x v="5"/>
    <x v="292"/>
    <x v="109"/>
    <n v="327510"/>
    <n v="0"/>
    <s v=" "/>
    <s v=" "/>
    <n v="33620095"/>
    <n v="410606.39"/>
    <n v="0"/>
    <n v="0"/>
    <n v="0"/>
    <n v="0"/>
    <n v="393676.36"/>
    <n v="0"/>
    <n v="19381.14"/>
    <n v="4498.43"/>
    <n v="2047.32"/>
    <n v="413975.69"/>
    <n v="0"/>
    <n v="0"/>
    <n v="4000"/>
    <n v="630.70000000000005"/>
    <n v="393676.36"/>
    <n v="0"/>
    <n v="19381.14"/>
    <n v="4498.43"/>
    <n v="2047.32"/>
    <n v="0"/>
    <n v="0"/>
    <n v="0"/>
    <n v="0"/>
    <n v="0"/>
  </r>
  <r>
    <s v="33-620-097"/>
    <x v="5"/>
    <x v="292"/>
    <x v="1375"/>
    <n v="497685.2"/>
    <x v="5"/>
    <x v="74"/>
    <x v="2748"/>
    <s v="ADJACENT WAYS"/>
    <s v="A"/>
    <s v="Y"/>
    <x v="5"/>
    <x v="292"/>
    <x v="1375"/>
    <n v="327510"/>
    <n v="0"/>
    <s v=" "/>
    <s v=" "/>
    <n v="33620097"/>
    <n v="476064.17"/>
    <n v="0"/>
    <n v="0"/>
    <n v="1.45"/>
    <n v="21622.48"/>
    <n v="344607.87"/>
    <n v="0"/>
    <n v="0"/>
    <n v="350365.02"/>
    <n v="503442.35"/>
    <n v="441874.48"/>
    <n v="0"/>
    <n v="0"/>
    <n v="1.9"/>
    <n v="34191.589999999997"/>
    <n v="344607.87"/>
    <n v="0"/>
    <n v="0"/>
    <n v="350363.57"/>
    <n v="481819.87"/>
    <n v="0"/>
    <n v="0"/>
    <n v="0"/>
    <n v="0"/>
    <n v="0"/>
  </r>
  <r>
    <s v="33-620-098"/>
    <x v="5"/>
    <x v="292"/>
    <x v="316"/>
    <n v="2787.9"/>
    <x v="5"/>
    <x v="75"/>
    <x v="2749"/>
    <s v="ADJACENT WAYS"/>
    <s v="A"/>
    <s v="Y"/>
    <x v="5"/>
    <x v="292"/>
    <x v="316"/>
    <n v="327510"/>
    <n v="1"/>
    <s v=" "/>
    <s v=" "/>
    <n v="33620098"/>
    <n v="2787.9"/>
    <n v="0"/>
    <n v="0"/>
    <n v="0"/>
    <n v="0"/>
    <n v="2778"/>
    <n v="0"/>
    <n v="0"/>
    <n v="3.5"/>
    <n v="13.4"/>
    <n v="2783.64"/>
    <n v="0"/>
    <n v="0"/>
    <n v="0"/>
    <n v="4.26"/>
    <n v="2778"/>
    <n v="0"/>
    <n v="0"/>
    <n v="3.5"/>
    <n v="13.4"/>
    <n v="0"/>
    <n v="0"/>
    <n v="0"/>
    <n v="0"/>
    <n v="0"/>
  </r>
  <r>
    <s v="33-625-001"/>
    <x v="5"/>
    <x v="293"/>
    <x v="80"/>
    <n v="0"/>
    <x v="5"/>
    <x v="27"/>
    <x v="2750"/>
    <s v="SOFT CAP OUTLAY"/>
    <s v="A"/>
    <s v="Y"/>
    <x v="5"/>
    <x v="293"/>
    <x v="80"/>
    <n v="327530"/>
    <n v="0"/>
    <s v=" "/>
    <s v="I"/>
    <n v="33001001"/>
    <n v="0"/>
    <n v="0"/>
    <n v="0"/>
    <n v="0"/>
    <n v="0"/>
    <n v="0"/>
    <n v="0"/>
    <n v="0"/>
    <n v="0"/>
    <n v="0"/>
    <n v="0"/>
    <n v="0"/>
    <n v="0"/>
    <n v="0"/>
    <n v="0"/>
    <n v="0"/>
    <n v="0"/>
    <n v="0"/>
    <n v="0"/>
    <n v="0"/>
    <n v="0"/>
    <n v="0"/>
    <n v="0"/>
    <n v="0"/>
    <n v="0"/>
  </r>
  <r>
    <s v="33-625-002"/>
    <x v="5"/>
    <x v="293"/>
    <x v="81"/>
    <n v="0"/>
    <x v="5"/>
    <x v="28"/>
    <x v="2751"/>
    <s v="SOFT CAP OUTLAY"/>
    <s v="A"/>
    <s v="Y"/>
    <x v="5"/>
    <x v="293"/>
    <x v="81"/>
    <n v="327530"/>
    <n v="0"/>
    <s v=" "/>
    <s v="I"/>
    <n v="33001002"/>
    <n v="0"/>
    <n v="0"/>
    <n v="0"/>
    <n v="0"/>
    <n v="0"/>
    <n v="0"/>
    <n v="0"/>
    <n v="0"/>
    <n v="0"/>
    <n v="0"/>
    <n v="0"/>
    <n v="0"/>
    <n v="0"/>
    <n v="0"/>
    <n v="0"/>
    <n v="0"/>
    <n v="0"/>
    <n v="0"/>
    <n v="0"/>
    <n v="0"/>
    <n v="0"/>
    <n v="0"/>
    <n v="0"/>
    <n v="0"/>
    <n v="0"/>
  </r>
  <r>
    <s v="33-625-003"/>
    <x v="5"/>
    <x v="293"/>
    <x v="82"/>
    <n v="0"/>
    <x v="5"/>
    <x v="29"/>
    <x v="2752"/>
    <s v="SOFT CAP OUTLAY"/>
    <s v="A"/>
    <s v="Y"/>
    <x v="5"/>
    <x v="293"/>
    <x v="82"/>
    <n v="327530"/>
    <n v="0"/>
    <s v=" "/>
    <s v="I"/>
    <n v="33001003"/>
    <n v="0"/>
    <n v="0"/>
    <n v="0"/>
    <n v="0"/>
    <n v="0"/>
    <n v="0"/>
    <n v="0"/>
    <n v="0"/>
    <n v="0"/>
    <n v="0"/>
    <n v="0"/>
    <n v="0"/>
    <n v="0"/>
    <n v="0"/>
    <n v="0"/>
    <n v="0"/>
    <n v="0"/>
    <n v="0"/>
    <n v="0"/>
    <n v="0"/>
    <n v="0"/>
    <n v="0"/>
    <n v="0"/>
    <n v="0"/>
    <n v="0"/>
  </r>
  <r>
    <s v="33-625-004"/>
    <x v="5"/>
    <x v="293"/>
    <x v="83"/>
    <n v="0"/>
    <x v="5"/>
    <x v="30"/>
    <x v="2753"/>
    <s v="SOFT CAP OUTLAY"/>
    <s v="A"/>
    <s v="Y"/>
    <x v="5"/>
    <x v="293"/>
    <x v="83"/>
    <n v="327530"/>
    <n v="0"/>
    <s v=" "/>
    <s v="I"/>
    <n v="33001004"/>
    <n v="0"/>
    <n v="0"/>
    <n v="0"/>
    <n v="0"/>
    <n v="0"/>
    <n v="0"/>
    <n v="0"/>
    <n v="0"/>
    <n v="0"/>
    <n v="0"/>
    <n v="0"/>
    <n v="0"/>
    <n v="0"/>
    <n v="0"/>
    <n v="0"/>
    <n v="0"/>
    <n v="0"/>
    <n v="0"/>
    <n v="0"/>
    <n v="0"/>
    <n v="0"/>
    <n v="0"/>
    <n v="0"/>
    <n v="0"/>
    <n v="0"/>
  </r>
  <r>
    <s v="33-625-005"/>
    <x v="5"/>
    <x v="293"/>
    <x v="84"/>
    <n v="0"/>
    <x v="5"/>
    <x v="31"/>
    <x v="2754"/>
    <s v="SOFT CAP OUTLAY"/>
    <s v="A"/>
    <s v="Y"/>
    <x v="5"/>
    <x v="293"/>
    <x v="84"/>
    <n v="327530"/>
    <n v="0"/>
    <s v=" "/>
    <s v="I"/>
    <n v="33001005"/>
    <n v="0"/>
    <n v="0"/>
    <n v="0"/>
    <n v="0"/>
    <n v="0"/>
    <n v="0"/>
    <n v="0"/>
    <n v="0"/>
    <n v="1572.5"/>
    <n v="1572.5"/>
    <n v="0"/>
    <n v="0"/>
    <n v="0"/>
    <n v="0"/>
    <n v="0"/>
    <n v="0"/>
    <n v="0"/>
    <n v="0"/>
    <n v="1572.5"/>
    <n v="1572.5"/>
    <n v="0"/>
    <n v="0"/>
    <n v="0"/>
    <n v="0"/>
    <n v="0"/>
  </r>
  <r>
    <s v="33-625-006"/>
    <x v="5"/>
    <x v="293"/>
    <x v="85"/>
    <n v="0"/>
    <x v="5"/>
    <x v="32"/>
    <x v="2755"/>
    <s v="SOFT CAP OUTLAY"/>
    <s v="A"/>
    <s v="Y"/>
    <x v="5"/>
    <x v="293"/>
    <x v="85"/>
    <n v="327530"/>
    <n v="0"/>
    <s v=" "/>
    <s v="I"/>
    <n v="33001006"/>
    <n v="0"/>
    <n v="0"/>
    <n v="0"/>
    <n v="0"/>
    <n v="0"/>
    <n v="0"/>
    <n v="0"/>
    <n v="0"/>
    <n v="0"/>
    <n v="0"/>
    <n v="0"/>
    <n v="0"/>
    <n v="0"/>
    <n v="0"/>
    <n v="0"/>
    <n v="0"/>
    <n v="0"/>
    <n v="0"/>
    <n v="0"/>
    <n v="0"/>
    <n v="0"/>
    <n v="0"/>
    <n v="0"/>
    <n v="0"/>
    <n v="0"/>
  </r>
  <r>
    <s v="33-625-007"/>
    <x v="5"/>
    <x v="293"/>
    <x v="86"/>
    <n v="0"/>
    <x v="5"/>
    <x v="33"/>
    <x v="2756"/>
    <s v="SOFT CAP OUTLAY"/>
    <s v="A"/>
    <s v="Y"/>
    <x v="5"/>
    <x v="293"/>
    <x v="86"/>
    <n v="327530"/>
    <n v="0"/>
    <s v=" "/>
    <s v="I"/>
    <n v="33001007"/>
    <n v="0"/>
    <n v="0"/>
    <n v="0"/>
    <n v="0"/>
    <n v="0"/>
    <n v="0"/>
    <n v="0"/>
    <n v="0"/>
    <n v="0"/>
    <n v="0"/>
    <n v="0"/>
    <n v="0"/>
    <n v="0"/>
    <n v="0"/>
    <n v="0"/>
    <n v="0"/>
    <n v="0"/>
    <n v="0"/>
    <n v="0"/>
    <n v="0"/>
    <n v="0"/>
    <n v="0"/>
    <n v="0"/>
    <n v="0"/>
    <n v="0"/>
  </r>
  <r>
    <s v="33-625-008"/>
    <x v="5"/>
    <x v="293"/>
    <x v="87"/>
    <n v="0"/>
    <x v="5"/>
    <x v="34"/>
    <x v="2757"/>
    <s v="SOFT CAP OUTLAY"/>
    <s v="A"/>
    <s v="Y"/>
    <x v="5"/>
    <x v="293"/>
    <x v="87"/>
    <n v="327530"/>
    <n v="0"/>
    <s v=" "/>
    <s v="I"/>
    <n v="33001008"/>
    <n v="0"/>
    <n v="0"/>
    <n v="0"/>
    <n v="0"/>
    <n v="0"/>
    <n v="0"/>
    <n v="0"/>
    <n v="0"/>
    <n v="0"/>
    <n v="0"/>
    <n v="0"/>
    <n v="0"/>
    <n v="0"/>
    <n v="0"/>
    <n v="0"/>
    <n v="0"/>
    <n v="0"/>
    <n v="0"/>
    <n v="0"/>
    <n v="0"/>
    <n v="0"/>
    <n v="0"/>
    <n v="0"/>
    <n v="0"/>
    <n v="0"/>
  </r>
  <r>
    <s v="33-625-009"/>
    <x v="5"/>
    <x v="293"/>
    <x v="88"/>
    <n v="0"/>
    <x v="5"/>
    <x v="35"/>
    <x v="2758"/>
    <s v="SOFT CAP OUTLAY"/>
    <s v="A"/>
    <s v="Y"/>
    <x v="5"/>
    <x v="293"/>
    <x v="88"/>
    <n v="327530"/>
    <n v="0"/>
    <s v=" "/>
    <s v="I"/>
    <n v="33001009"/>
    <n v="0"/>
    <n v="0"/>
    <n v="0"/>
    <n v="0"/>
    <n v="0"/>
    <n v="0"/>
    <n v="0"/>
    <n v="0"/>
    <n v="0"/>
    <n v="0"/>
    <n v="0"/>
    <n v="0"/>
    <n v="0"/>
    <n v="0"/>
    <n v="0"/>
    <n v="0"/>
    <n v="0"/>
    <n v="0"/>
    <n v="0"/>
    <n v="0"/>
    <n v="0"/>
    <n v="0"/>
    <n v="0"/>
    <n v="0"/>
    <n v="0"/>
  </r>
  <r>
    <s v="33-625-011"/>
    <x v="5"/>
    <x v="293"/>
    <x v="111"/>
    <n v="0"/>
    <x v="5"/>
    <x v="36"/>
    <x v="2759"/>
    <s v="SOFT CAP OUTLAY"/>
    <s v="A"/>
    <s v="Y"/>
    <x v="5"/>
    <x v="293"/>
    <x v="111"/>
    <n v="327530"/>
    <n v="0"/>
    <s v=" "/>
    <s v="I"/>
    <n v="33001011"/>
    <n v="0"/>
    <n v="0"/>
    <n v="0"/>
    <n v="0"/>
    <n v="0"/>
    <n v="0"/>
    <n v="0"/>
    <n v="0"/>
    <n v="0"/>
    <n v="0"/>
    <n v="0"/>
    <n v="0"/>
    <n v="0"/>
    <n v="0"/>
    <n v="0"/>
    <n v="0"/>
    <n v="0"/>
    <n v="0"/>
    <n v="0"/>
    <n v="0"/>
    <n v="0"/>
    <n v="0"/>
    <n v="0"/>
    <n v="0"/>
    <n v="0"/>
  </r>
  <r>
    <s v="33-625-014"/>
    <x v="5"/>
    <x v="293"/>
    <x v="91"/>
    <n v="0"/>
    <x v="5"/>
    <x v="37"/>
    <x v="2760"/>
    <s v="SOFT CAP OUTLAY"/>
    <s v="A"/>
    <s v="Y"/>
    <x v="5"/>
    <x v="293"/>
    <x v="91"/>
    <n v="327530"/>
    <n v="0"/>
    <s v=" "/>
    <s v="I"/>
    <n v="33001014"/>
    <n v="0"/>
    <n v="0"/>
    <n v="0"/>
    <n v="0"/>
    <n v="0"/>
    <n v="0"/>
    <n v="0"/>
    <n v="0"/>
    <n v="0"/>
    <n v="0"/>
    <n v="0"/>
    <n v="0"/>
    <n v="0"/>
    <n v="0"/>
    <n v="0"/>
    <n v="0"/>
    <n v="0"/>
    <n v="0"/>
    <n v="0"/>
    <n v="0"/>
    <n v="0"/>
    <n v="0"/>
    <n v="0"/>
    <n v="0"/>
    <n v="0"/>
  </r>
  <r>
    <s v="33-625-017"/>
    <x v="5"/>
    <x v="293"/>
    <x v="113"/>
    <n v="0"/>
    <x v="5"/>
    <x v="38"/>
    <x v="2761"/>
    <s v="SOFT CAP OUTLAY"/>
    <s v="A"/>
    <s v="Y"/>
    <x v="5"/>
    <x v="293"/>
    <x v="113"/>
    <n v="327530"/>
    <n v="0"/>
    <s v=" "/>
    <s v="I"/>
    <n v="33001017"/>
    <n v="0"/>
    <n v="0"/>
    <n v="0"/>
    <n v="0"/>
    <n v="0"/>
    <n v="0"/>
    <n v="0"/>
    <n v="0"/>
    <n v="0"/>
    <n v="0"/>
    <n v="0"/>
    <n v="0"/>
    <n v="0"/>
    <n v="0"/>
    <n v="0"/>
    <n v="0"/>
    <n v="0"/>
    <n v="0"/>
    <n v="0"/>
    <n v="0"/>
    <n v="0"/>
    <n v="0"/>
    <n v="0"/>
    <n v="0"/>
    <n v="0"/>
  </r>
  <r>
    <s v="33-625-021"/>
    <x v="5"/>
    <x v="293"/>
    <x v="96"/>
    <n v="0"/>
    <x v="5"/>
    <x v="39"/>
    <x v="2762"/>
    <s v="SOFT CAP OUTLAY"/>
    <s v="A"/>
    <s v="Y"/>
    <x v="5"/>
    <x v="293"/>
    <x v="96"/>
    <n v="327530"/>
    <n v="0"/>
    <s v=" "/>
    <s v="I"/>
    <n v="33001021"/>
    <n v="0"/>
    <n v="0"/>
    <n v="0"/>
    <n v="0"/>
    <n v="0"/>
    <n v="0"/>
    <n v="0"/>
    <n v="0"/>
    <n v="0"/>
    <n v="0"/>
    <n v="0"/>
    <n v="0"/>
    <n v="0"/>
    <n v="0"/>
    <n v="0"/>
    <n v="0"/>
    <n v="0"/>
    <n v="0"/>
    <n v="0"/>
    <n v="0"/>
    <n v="0"/>
    <n v="0"/>
    <n v="0"/>
    <n v="0"/>
    <n v="0"/>
  </r>
  <r>
    <s v="33-625-024"/>
    <x v="5"/>
    <x v="293"/>
    <x v="99"/>
    <n v="0"/>
    <x v="5"/>
    <x v="40"/>
    <x v="2763"/>
    <s v="SOFT CAP OUTLAY"/>
    <s v="A"/>
    <s v="Y"/>
    <x v="5"/>
    <x v="293"/>
    <x v="99"/>
    <n v="327530"/>
    <n v="0"/>
    <s v=" "/>
    <s v="I"/>
    <n v="33001024"/>
    <n v="0"/>
    <n v="0"/>
    <n v="0"/>
    <n v="0"/>
    <n v="0"/>
    <n v="0"/>
    <n v="0"/>
    <n v="0"/>
    <n v="0"/>
    <n v="0"/>
    <n v="0"/>
    <n v="0"/>
    <n v="0"/>
    <n v="0"/>
    <n v="0"/>
    <n v="0"/>
    <n v="0"/>
    <n v="0"/>
    <n v="0"/>
    <n v="0"/>
    <n v="0"/>
    <n v="0"/>
    <n v="0"/>
    <n v="0"/>
    <n v="0"/>
  </r>
  <r>
    <s v="33-625-025"/>
    <x v="5"/>
    <x v="293"/>
    <x v="100"/>
    <n v="0"/>
    <x v="5"/>
    <x v="41"/>
    <x v="2764"/>
    <s v="SOFT CAP OUTLAY"/>
    <s v="A"/>
    <s v="Y"/>
    <x v="5"/>
    <x v="293"/>
    <x v="100"/>
    <n v="327530"/>
    <n v="0"/>
    <s v=" "/>
    <s v="I"/>
    <n v="33001025"/>
    <n v="0"/>
    <n v="0"/>
    <n v="0"/>
    <n v="0"/>
    <n v="0"/>
    <n v="0"/>
    <n v="0"/>
    <n v="0"/>
    <n v="0"/>
    <n v="0"/>
    <n v="0"/>
    <n v="0"/>
    <n v="0"/>
    <n v="0"/>
    <n v="0"/>
    <n v="0"/>
    <n v="0"/>
    <n v="0"/>
    <n v="0"/>
    <n v="0"/>
    <n v="0"/>
    <n v="0"/>
    <n v="0"/>
    <n v="0"/>
    <n v="0"/>
  </r>
  <r>
    <s v="33-625-028"/>
    <x v="5"/>
    <x v="293"/>
    <x v="103"/>
    <n v="0"/>
    <x v="5"/>
    <x v="42"/>
    <x v="2765"/>
    <s v="SOFT CAP OUTLAY"/>
    <s v="A"/>
    <s v="Y"/>
    <x v="5"/>
    <x v="293"/>
    <x v="103"/>
    <n v="327530"/>
    <n v="0"/>
    <s v=" "/>
    <s v="I"/>
    <n v="33001028"/>
    <n v="0"/>
    <n v="0"/>
    <n v="0"/>
    <n v="0"/>
    <n v="0"/>
    <n v="0"/>
    <n v="0"/>
    <n v="0"/>
    <n v="0"/>
    <n v="0"/>
    <n v="0"/>
    <n v="0"/>
    <n v="0"/>
    <n v="0"/>
    <n v="0"/>
    <n v="0"/>
    <n v="0"/>
    <n v="0"/>
    <n v="0"/>
    <n v="0"/>
    <n v="0"/>
    <n v="0"/>
    <n v="0"/>
    <n v="0"/>
    <n v="0"/>
  </r>
  <r>
    <s v="33-625-031"/>
    <x v="5"/>
    <x v="293"/>
    <x v="1340"/>
    <n v="0"/>
    <x v="5"/>
    <x v="43"/>
    <x v="2766"/>
    <s v="SOFT CAP OUTLAY"/>
    <s v="A"/>
    <s v="Y"/>
    <x v="5"/>
    <x v="293"/>
    <x v="1340"/>
    <n v="327530"/>
    <n v="0"/>
    <s v=" "/>
    <s v="I"/>
    <n v="33001031"/>
    <n v="0"/>
    <n v="0"/>
    <n v="0"/>
    <n v="0"/>
    <n v="0"/>
    <n v="0"/>
    <n v="0"/>
    <n v="0"/>
    <n v="0"/>
    <n v="0"/>
    <n v="0"/>
    <n v="0"/>
    <n v="0"/>
    <n v="0"/>
    <n v="0"/>
    <n v="0"/>
    <n v="0"/>
    <n v="0"/>
    <n v="0"/>
    <n v="0"/>
    <n v="0"/>
    <n v="0"/>
    <n v="0"/>
    <n v="0"/>
    <n v="0"/>
  </r>
  <r>
    <s v="33-625-033"/>
    <x v="5"/>
    <x v="293"/>
    <x v="1342"/>
    <n v="0"/>
    <x v="5"/>
    <x v="44"/>
    <x v="2767"/>
    <s v="SOFT CAP OUTLAY"/>
    <s v="A"/>
    <s v="Y"/>
    <x v="5"/>
    <x v="293"/>
    <x v="1342"/>
    <n v="327530"/>
    <n v="0"/>
    <s v=" "/>
    <s v="I"/>
    <n v="33001033"/>
    <n v="0"/>
    <n v="0"/>
    <n v="0"/>
    <n v="0"/>
    <n v="0"/>
    <n v="0"/>
    <n v="0"/>
    <n v="0"/>
    <n v="0"/>
    <n v="0"/>
    <n v="0"/>
    <n v="0"/>
    <n v="0"/>
    <n v="0"/>
    <n v="0"/>
    <n v="0"/>
    <n v="0"/>
    <n v="0"/>
    <n v="0"/>
    <n v="0"/>
    <n v="0"/>
    <n v="0"/>
    <n v="0"/>
    <n v="0"/>
    <n v="0"/>
  </r>
  <r>
    <s v="33-625-038"/>
    <x v="5"/>
    <x v="293"/>
    <x v="1347"/>
    <n v="0"/>
    <x v="5"/>
    <x v="45"/>
    <x v="2768"/>
    <s v="SOFT CAP OUTLAY"/>
    <s v="A"/>
    <s v="Y"/>
    <x v="5"/>
    <x v="293"/>
    <x v="1347"/>
    <n v="327530"/>
    <n v="0"/>
    <s v=" "/>
    <s v="I"/>
    <n v="33001038"/>
    <n v="0"/>
    <n v="0"/>
    <n v="0"/>
    <n v="0"/>
    <n v="0"/>
    <n v="0"/>
    <n v="0"/>
    <n v="0"/>
    <n v="0"/>
    <n v="0"/>
    <n v="0"/>
    <n v="0"/>
    <n v="0"/>
    <n v="0"/>
    <n v="0"/>
    <n v="0"/>
    <n v="0"/>
    <n v="0"/>
    <n v="0"/>
    <n v="0"/>
    <n v="0"/>
    <n v="0"/>
    <n v="0"/>
    <n v="0"/>
    <n v="0"/>
  </r>
  <r>
    <s v="33-625-040"/>
    <x v="5"/>
    <x v="293"/>
    <x v="1349"/>
    <n v="0"/>
    <x v="5"/>
    <x v="46"/>
    <x v="2769"/>
    <s v="SOFT CAP OUTLAY"/>
    <s v="A"/>
    <s v="Y"/>
    <x v="5"/>
    <x v="293"/>
    <x v="1349"/>
    <n v="327530"/>
    <n v="0"/>
    <s v=" "/>
    <s v="I"/>
    <n v="33001040"/>
    <n v="0"/>
    <n v="0"/>
    <n v="0"/>
    <n v="0"/>
    <n v="0"/>
    <n v="0"/>
    <n v="0"/>
    <n v="0"/>
    <n v="0"/>
    <n v="0"/>
    <n v="0"/>
    <n v="0"/>
    <n v="0"/>
    <n v="0"/>
    <n v="0"/>
    <n v="0"/>
    <n v="0"/>
    <n v="0"/>
    <n v="0"/>
    <n v="0"/>
    <n v="0"/>
    <n v="0"/>
    <n v="0"/>
    <n v="0"/>
    <n v="0"/>
  </r>
  <r>
    <s v="33-625-041"/>
    <x v="5"/>
    <x v="293"/>
    <x v="1350"/>
    <n v="0"/>
    <x v="5"/>
    <x v="47"/>
    <x v="2770"/>
    <s v="SOFT CAP OUTLAY"/>
    <s v="A"/>
    <s v="Y"/>
    <x v="5"/>
    <x v="293"/>
    <x v="1350"/>
    <n v="327530"/>
    <n v="0"/>
    <s v=" "/>
    <s v="I"/>
    <n v="33001041"/>
    <n v="0"/>
    <n v="0"/>
    <n v="0"/>
    <n v="0"/>
    <n v="0"/>
    <n v="0"/>
    <n v="0"/>
    <n v="0"/>
    <n v="0"/>
    <n v="0"/>
    <n v="0"/>
    <n v="0"/>
    <n v="0"/>
    <n v="0"/>
    <n v="0"/>
    <n v="0"/>
    <n v="0"/>
    <n v="0"/>
    <n v="0"/>
    <n v="0"/>
    <n v="0"/>
    <n v="0"/>
    <n v="0"/>
    <n v="0"/>
    <n v="0"/>
  </r>
  <r>
    <s v="33-625-044"/>
    <x v="5"/>
    <x v="293"/>
    <x v="1353"/>
    <n v="0"/>
    <x v="5"/>
    <x v="48"/>
    <x v="2771"/>
    <s v="SOFT CAP OUTLAY"/>
    <s v="A"/>
    <s v="Y"/>
    <x v="5"/>
    <x v="293"/>
    <x v="1353"/>
    <n v="327530"/>
    <n v="0"/>
    <s v=" "/>
    <s v="I"/>
    <n v="33001044"/>
    <n v="0"/>
    <n v="0"/>
    <n v="0"/>
    <n v="0"/>
    <n v="0"/>
    <n v="0"/>
    <n v="0"/>
    <n v="0"/>
    <n v="0"/>
    <n v="0"/>
    <n v="0"/>
    <n v="0"/>
    <n v="0"/>
    <n v="0"/>
    <n v="0"/>
    <n v="0"/>
    <n v="0"/>
    <n v="0"/>
    <n v="0"/>
    <n v="0"/>
    <n v="0"/>
    <n v="0"/>
    <n v="0"/>
    <n v="0"/>
    <n v="0"/>
  </r>
  <r>
    <s v="33-625-045"/>
    <x v="5"/>
    <x v="293"/>
    <x v="1354"/>
    <n v="0"/>
    <x v="5"/>
    <x v="49"/>
    <x v="2772"/>
    <s v="SOFT CAP OUTLAY"/>
    <s v="A"/>
    <s v="Y"/>
    <x v="5"/>
    <x v="293"/>
    <x v="1354"/>
    <n v="327530"/>
    <n v="0"/>
    <s v=" "/>
    <s v="I"/>
    <n v="33001045"/>
    <n v="0"/>
    <n v="0"/>
    <n v="0"/>
    <n v="0"/>
    <n v="0"/>
    <n v="0"/>
    <n v="0"/>
    <n v="0"/>
    <n v="0"/>
    <n v="0"/>
    <n v="0"/>
    <n v="0"/>
    <n v="0"/>
    <n v="0"/>
    <n v="0"/>
    <n v="0"/>
    <n v="0"/>
    <n v="0"/>
    <n v="0"/>
    <n v="0"/>
    <n v="0"/>
    <n v="0"/>
    <n v="0"/>
    <n v="0"/>
    <n v="0"/>
  </r>
  <r>
    <s v="33-625-047"/>
    <x v="5"/>
    <x v="293"/>
    <x v="1356"/>
    <n v="0"/>
    <x v="5"/>
    <x v="50"/>
    <x v="2773"/>
    <s v="SOFT CAP OUTLAY"/>
    <s v="A"/>
    <s v="Y"/>
    <x v="5"/>
    <x v="293"/>
    <x v="1356"/>
    <n v="327530"/>
    <n v="0"/>
    <s v=" "/>
    <s v="I"/>
    <n v="33001047"/>
    <n v="0"/>
    <n v="0"/>
    <n v="0"/>
    <n v="0"/>
    <n v="0"/>
    <n v="0"/>
    <n v="0"/>
    <n v="0"/>
    <n v="3452.42"/>
    <n v="3452.42"/>
    <n v="0"/>
    <n v="0"/>
    <n v="0"/>
    <n v="0"/>
    <n v="0"/>
    <n v="0"/>
    <n v="0"/>
    <n v="0"/>
    <n v="3452.42"/>
    <n v="3452.42"/>
    <n v="0"/>
    <n v="0"/>
    <n v="0"/>
    <n v="0"/>
    <n v="0"/>
  </r>
  <r>
    <s v="33-625-048"/>
    <x v="5"/>
    <x v="293"/>
    <x v="1357"/>
    <n v="0"/>
    <x v="5"/>
    <x v="51"/>
    <x v="2774"/>
    <s v="SOFT CAP OUTLAY"/>
    <s v="A"/>
    <s v="Y"/>
    <x v="5"/>
    <x v="293"/>
    <x v="1357"/>
    <n v="327530"/>
    <n v="0"/>
    <s v=" "/>
    <s v="I"/>
    <n v="33001048"/>
    <n v="0"/>
    <n v="0"/>
    <n v="0"/>
    <n v="0"/>
    <n v="0"/>
    <n v="0"/>
    <n v="0"/>
    <n v="0"/>
    <n v="0"/>
    <n v="0"/>
    <n v="0"/>
    <n v="0"/>
    <n v="0"/>
    <n v="0"/>
    <n v="0"/>
    <n v="0"/>
    <n v="0"/>
    <n v="0"/>
    <n v="0"/>
    <n v="0"/>
    <n v="0"/>
    <n v="0"/>
    <n v="0"/>
    <n v="0"/>
    <n v="0"/>
  </r>
  <r>
    <s v="33-625-049"/>
    <x v="5"/>
    <x v="293"/>
    <x v="1358"/>
    <n v="0"/>
    <x v="5"/>
    <x v="52"/>
    <x v="2775"/>
    <s v="SOFT CAP OUTLAY"/>
    <s v="A"/>
    <s v="Y"/>
    <x v="5"/>
    <x v="293"/>
    <x v="1358"/>
    <n v="327530"/>
    <n v="0"/>
    <s v=" "/>
    <s v="I"/>
    <n v="33001049"/>
    <n v="0"/>
    <n v="0"/>
    <n v="0"/>
    <n v="0"/>
    <n v="0"/>
    <n v="0"/>
    <n v="0"/>
    <n v="0"/>
    <n v="3676.77"/>
    <n v="3676.77"/>
    <n v="0"/>
    <n v="0"/>
    <n v="0"/>
    <n v="0"/>
    <n v="0"/>
    <n v="0"/>
    <n v="0"/>
    <n v="0"/>
    <n v="3676.77"/>
    <n v="3676.77"/>
    <n v="0"/>
    <n v="0"/>
    <n v="0"/>
    <n v="0"/>
    <n v="0"/>
  </r>
  <r>
    <s v="33-625-059"/>
    <x v="5"/>
    <x v="293"/>
    <x v="1361"/>
    <n v="0"/>
    <x v="5"/>
    <x v="53"/>
    <x v="2776"/>
    <s v="SOFT CAP OUTLAY"/>
    <s v="A"/>
    <s v="Y"/>
    <x v="5"/>
    <x v="293"/>
    <x v="1361"/>
    <n v="327530"/>
    <n v="0"/>
    <s v=" "/>
    <s v="I"/>
    <n v="33001059"/>
    <n v="0"/>
    <n v="0"/>
    <n v="0"/>
    <n v="0"/>
    <n v="0"/>
    <n v="0"/>
    <n v="0"/>
    <n v="0"/>
    <n v="0"/>
    <n v="0"/>
    <n v="0"/>
    <n v="0"/>
    <n v="0"/>
    <n v="0"/>
    <n v="0"/>
    <n v="0"/>
    <n v="0"/>
    <n v="0"/>
    <n v="0"/>
    <n v="0"/>
    <n v="0"/>
    <n v="0"/>
    <n v="0"/>
    <n v="0"/>
    <n v="0"/>
  </r>
  <r>
    <s v="33-625-060"/>
    <x v="5"/>
    <x v="293"/>
    <x v="1362"/>
    <n v="0"/>
    <x v="5"/>
    <x v="54"/>
    <x v="2777"/>
    <s v="SOFT CAP OUTLAY"/>
    <s v="A"/>
    <s v="Y"/>
    <x v="5"/>
    <x v="293"/>
    <x v="1362"/>
    <n v="327530"/>
    <n v="0"/>
    <s v=" "/>
    <s v="I"/>
    <n v="33001060"/>
    <n v="0"/>
    <n v="0"/>
    <n v="0"/>
    <n v="0"/>
    <n v="0"/>
    <n v="0"/>
    <n v="0"/>
    <n v="0"/>
    <n v="0"/>
    <n v="0"/>
    <n v="0"/>
    <n v="0"/>
    <n v="0"/>
    <n v="0"/>
    <n v="0"/>
    <n v="0"/>
    <n v="0"/>
    <n v="0"/>
    <n v="0"/>
    <n v="0"/>
    <n v="0"/>
    <n v="0"/>
    <n v="0"/>
    <n v="0"/>
    <n v="0"/>
  </r>
  <r>
    <s v="33-625-062"/>
    <x v="5"/>
    <x v="293"/>
    <x v="1364"/>
    <n v="0"/>
    <x v="5"/>
    <x v="55"/>
    <x v="2778"/>
    <s v="SOFT CAP OUTLAY"/>
    <s v="A"/>
    <s v="Y"/>
    <x v="5"/>
    <x v="293"/>
    <x v="1364"/>
    <n v="327530"/>
    <n v="0"/>
    <s v=" "/>
    <s v="I"/>
    <n v="33001062"/>
    <n v="0"/>
    <n v="0"/>
    <n v="0"/>
    <n v="0"/>
    <n v="0"/>
    <n v="0"/>
    <n v="0"/>
    <n v="0"/>
    <n v="0"/>
    <n v="0"/>
    <n v="0"/>
    <n v="0"/>
    <n v="0"/>
    <n v="0"/>
    <n v="0"/>
    <n v="0"/>
    <n v="0"/>
    <n v="0"/>
    <n v="0"/>
    <n v="0"/>
    <n v="0"/>
    <n v="0"/>
    <n v="0"/>
    <n v="0"/>
    <n v="0"/>
  </r>
  <r>
    <s v="33-625-063"/>
    <x v="5"/>
    <x v="293"/>
    <x v="1365"/>
    <n v="0"/>
    <x v="5"/>
    <x v="56"/>
    <x v="2779"/>
    <s v="SOFT CAP OUTLAY"/>
    <s v="A"/>
    <s v="Y"/>
    <x v="5"/>
    <x v="293"/>
    <x v="1365"/>
    <n v="327530"/>
    <n v="0"/>
    <s v=" "/>
    <s v="I"/>
    <n v="33001063"/>
    <n v="0"/>
    <n v="0"/>
    <n v="0"/>
    <n v="0"/>
    <n v="0"/>
    <n v="0"/>
    <n v="0"/>
    <n v="0"/>
    <n v="0"/>
    <n v="0"/>
    <n v="0"/>
    <n v="0"/>
    <n v="0"/>
    <n v="0"/>
    <n v="0"/>
    <n v="0"/>
    <n v="0"/>
    <n v="0"/>
    <n v="0"/>
    <n v="0"/>
    <n v="0"/>
    <n v="0"/>
    <n v="0"/>
    <n v="0"/>
    <n v="0"/>
  </r>
  <r>
    <s v="33-625-065"/>
    <x v="5"/>
    <x v="293"/>
    <x v="1367"/>
    <n v="0"/>
    <x v="5"/>
    <x v="57"/>
    <x v="2780"/>
    <s v="SOFT CAP OUTLAY"/>
    <s v="A"/>
    <s v="Y"/>
    <x v="5"/>
    <x v="293"/>
    <x v="1367"/>
    <n v="327530"/>
    <n v="0"/>
    <s v=" "/>
    <s v="I"/>
    <n v="33001065"/>
    <n v="0"/>
    <n v="0"/>
    <n v="0"/>
    <n v="0"/>
    <n v="0"/>
    <n v="0"/>
    <n v="0"/>
    <n v="0"/>
    <n v="0"/>
    <n v="0"/>
    <n v="0"/>
    <n v="0"/>
    <n v="0"/>
    <n v="0"/>
    <n v="0"/>
    <n v="0"/>
    <n v="0"/>
    <n v="0"/>
    <n v="0"/>
    <n v="0"/>
    <n v="0"/>
    <n v="0"/>
    <n v="0"/>
    <n v="0"/>
    <n v="0"/>
  </r>
  <r>
    <s v="33-625-066"/>
    <x v="5"/>
    <x v="293"/>
    <x v="1368"/>
    <n v="0"/>
    <x v="5"/>
    <x v="58"/>
    <x v="2781"/>
    <s v="SOFT CAP OUTLAY"/>
    <s v="A"/>
    <s v="Y"/>
    <x v="5"/>
    <x v="293"/>
    <x v="1368"/>
    <n v="327530"/>
    <n v="0"/>
    <s v=" "/>
    <s v="I"/>
    <n v="33001066"/>
    <n v="0"/>
    <n v="0"/>
    <n v="0"/>
    <n v="0"/>
    <n v="0"/>
    <n v="0"/>
    <n v="0"/>
    <n v="0"/>
    <n v="0"/>
    <n v="0"/>
    <n v="0"/>
    <n v="0"/>
    <n v="0"/>
    <n v="0"/>
    <n v="0"/>
    <n v="0"/>
    <n v="0"/>
    <n v="0"/>
    <n v="0"/>
    <n v="0"/>
    <n v="0"/>
    <n v="0"/>
    <n v="0"/>
    <n v="0"/>
    <n v="0"/>
  </r>
  <r>
    <s v="33-625-068"/>
    <x v="5"/>
    <x v="293"/>
    <x v="122"/>
    <n v="0"/>
    <x v="5"/>
    <x v="59"/>
    <x v="2782"/>
    <s v="SOFT CAP OUTLAY"/>
    <s v="A"/>
    <s v="Y"/>
    <x v="5"/>
    <x v="293"/>
    <x v="122"/>
    <n v="327530"/>
    <n v="0"/>
    <s v=" "/>
    <s v="I"/>
    <n v="33001068"/>
    <n v="0"/>
    <n v="0"/>
    <n v="0"/>
    <n v="0"/>
    <n v="0"/>
    <n v="0"/>
    <n v="0"/>
    <n v="0"/>
    <n v="0"/>
    <n v="0"/>
    <n v="0"/>
    <n v="0"/>
    <n v="0"/>
    <n v="0"/>
    <n v="0"/>
    <n v="0"/>
    <n v="0"/>
    <n v="0"/>
    <n v="0"/>
    <n v="0"/>
    <n v="0"/>
    <n v="0"/>
    <n v="0"/>
    <n v="0"/>
    <n v="0"/>
  </r>
  <r>
    <s v="33-625-069"/>
    <x v="5"/>
    <x v="293"/>
    <x v="123"/>
    <n v="0"/>
    <x v="5"/>
    <x v="60"/>
    <x v="2783"/>
    <s v="SOFT CAP OUTLAY"/>
    <s v="A"/>
    <s v="Y"/>
    <x v="5"/>
    <x v="293"/>
    <x v="123"/>
    <n v="327530"/>
    <n v="0"/>
    <s v=" "/>
    <s v="I"/>
    <n v="33001069"/>
    <n v="0"/>
    <n v="0"/>
    <n v="0"/>
    <n v="0"/>
    <n v="0"/>
    <n v="0"/>
    <n v="0"/>
    <n v="0"/>
    <n v="0"/>
    <n v="0"/>
    <n v="0"/>
    <n v="0"/>
    <n v="0"/>
    <n v="0"/>
    <n v="0"/>
    <n v="0"/>
    <n v="0"/>
    <n v="0"/>
    <n v="0"/>
    <n v="0"/>
    <n v="0"/>
    <n v="0"/>
    <n v="0"/>
    <n v="0"/>
    <n v="0"/>
  </r>
  <r>
    <s v="33-625-071"/>
    <x v="5"/>
    <x v="293"/>
    <x v="124"/>
    <n v="0"/>
    <x v="5"/>
    <x v="61"/>
    <x v="2784"/>
    <s v="SOFT CAP OUTLAY"/>
    <s v="A"/>
    <s v="Y"/>
    <x v="5"/>
    <x v="293"/>
    <x v="124"/>
    <n v="327530"/>
    <n v="0"/>
    <s v=" "/>
    <s v="I"/>
    <n v="33001071"/>
    <n v="0"/>
    <n v="0"/>
    <n v="0"/>
    <n v="0"/>
    <n v="0"/>
    <n v="0"/>
    <n v="0"/>
    <n v="0"/>
    <n v="0"/>
    <n v="0"/>
    <n v="0"/>
    <n v="0"/>
    <n v="0"/>
    <n v="0"/>
    <n v="0"/>
    <n v="0"/>
    <n v="0"/>
    <n v="0"/>
    <n v="0"/>
    <n v="0"/>
    <n v="0"/>
    <n v="0"/>
    <n v="0"/>
    <n v="0"/>
    <n v="0"/>
  </r>
  <r>
    <s v="33-625-075"/>
    <x v="5"/>
    <x v="293"/>
    <x v="128"/>
    <n v="0"/>
    <x v="5"/>
    <x v="62"/>
    <x v="2785"/>
    <s v="SOFT CAP OUTLAY"/>
    <s v="A"/>
    <s v="Y"/>
    <x v="5"/>
    <x v="293"/>
    <x v="128"/>
    <n v="327530"/>
    <n v="0"/>
    <s v=" "/>
    <s v="I"/>
    <n v="33001075"/>
    <n v="0"/>
    <n v="0"/>
    <n v="0"/>
    <n v="0"/>
    <n v="0"/>
    <n v="0"/>
    <n v="0"/>
    <n v="0"/>
    <n v="0"/>
    <n v="0"/>
    <n v="0"/>
    <n v="0"/>
    <n v="0"/>
    <n v="0"/>
    <n v="0"/>
    <n v="0"/>
    <n v="0"/>
    <n v="0"/>
    <n v="0"/>
    <n v="0"/>
    <n v="0"/>
    <n v="0"/>
    <n v="0"/>
    <n v="0"/>
    <n v="0"/>
  </r>
  <r>
    <s v="33-625-079"/>
    <x v="5"/>
    <x v="293"/>
    <x v="131"/>
    <n v="0"/>
    <x v="5"/>
    <x v="63"/>
    <x v="2786"/>
    <s v="SOFT CAP OUTLAY"/>
    <s v="A"/>
    <s v="Y"/>
    <x v="5"/>
    <x v="293"/>
    <x v="131"/>
    <n v="327530"/>
    <n v="0"/>
    <s v=" "/>
    <s v="I"/>
    <n v="33001079"/>
    <n v="0"/>
    <n v="0"/>
    <n v="0"/>
    <n v="0"/>
    <n v="0"/>
    <n v="0"/>
    <n v="0"/>
    <n v="0"/>
    <n v="0"/>
    <n v="0"/>
    <n v="0"/>
    <n v="0"/>
    <n v="0"/>
    <n v="0"/>
    <n v="0"/>
    <n v="0"/>
    <n v="0"/>
    <n v="0"/>
    <n v="0"/>
    <n v="0"/>
    <n v="0"/>
    <n v="0"/>
    <n v="0"/>
    <n v="0"/>
    <n v="0"/>
  </r>
  <r>
    <s v="33-625-080"/>
    <x v="5"/>
    <x v="293"/>
    <x v="1371"/>
    <n v="0"/>
    <x v="5"/>
    <x v="64"/>
    <x v="2787"/>
    <s v="SOFT CAP OUTLAY"/>
    <s v="A"/>
    <s v="Y"/>
    <x v="5"/>
    <x v="293"/>
    <x v="1371"/>
    <n v="327530"/>
    <n v="0"/>
    <s v=" "/>
    <s v="I"/>
    <n v="33001080"/>
    <n v="0"/>
    <n v="0"/>
    <n v="0"/>
    <n v="0"/>
    <n v="0"/>
    <n v="0"/>
    <n v="0"/>
    <n v="0"/>
    <n v="0"/>
    <n v="0"/>
    <n v="0"/>
    <n v="0"/>
    <n v="0"/>
    <n v="0"/>
    <n v="0"/>
    <n v="0"/>
    <n v="0"/>
    <n v="0"/>
    <n v="0"/>
    <n v="0"/>
    <n v="0"/>
    <n v="0"/>
    <n v="0"/>
    <n v="0"/>
    <n v="0"/>
  </r>
  <r>
    <s v="33-625-081"/>
    <x v="5"/>
    <x v="293"/>
    <x v="1372"/>
    <n v="0"/>
    <x v="5"/>
    <x v="65"/>
    <x v="2788"/>
    <s v="SOFT CAP OUTLAY"/>
    <s v="A"/>
    <s v="Y"/>
    <x v="5"/>
    <x v="293"/>
    <x v="1372"/>
    <n v="327530"/>
    <n v="0"/>
    <s v=" "/>
    <s v="I"/>
    <n v="33001081"/>
    <n v="0"/>
    <n v="0"/>
    <n v="0"/>
    <n v="0"/>
    <n v="0"/>
    <n v="0"/>
    <n v="0"/>
    <n v="0"/>
    <n v="0"/>
    <n v="0"/>
    <n v="0"/>
    <n v="0"/>
    <n v="0"/>
    <n v="0"/>
    <n v="0"/>
    <n v="0"/>
    <n v="0"/>
    <n v="0"/>
    <n v="0"/>
    <n v="0"/>
    <n v="0"/>
    <n v="0"/>
    <n v="0"/>
    <n v="0"/>
    <n v="0"/>
  </r>
  <r>
    <s v="33-625-083"/>
    <x v="5"/>
    <x v="293"/>
    <x v="132"/>
    <n v="0"/>
    <x v="5"/>
    <x v="66"/>
    <x v="2789"/>
    <s v="SOFT CAP OUTLAY"/>
    <s v="A"/>
    <s v="Y"/>
    <x v="5"/>
    <x v="293"/>
    <x v="132"/>
    <n v="327530"/>
    <n v="0"/>
    <s v=" "/>
    <s v="I"/>
    <n v="33001083"/>
    <n v="0"/>
    <n v="0"/>
    <n v="0"/>
    <n v="0"/>
    <n v="0"/>
    <n v="0"/>
    <n v="0"/>
    <n v="0"/>
    <n v="0"/>
    <n v="0"/>
    <n v="0"/>
    <n v="0"/>
    <n v="0"/>
    <n v="0"/>
    <n v="0"/>
    <n v="0"/>
    <n v="0"/>
    <n v="0"/>
    <n v="0"/>
    <n v="0"/>
    <n v="0"/>
    <n v="0"/>
    <n v="0"/>
    <n v="0"/>
    <n v="0"/>
  </r>
  <r>
    <s v="33-625-086"/>
    <x v="5"/>
    <x v="293"/>
    <x v="135"/>
    <n v="0"/>
    <x v="5"/>
    <x v="67"/>
    <x v="2790"/>
    <s v="SOFT CAP OUTLAY"/>
    <s v="A"/>
    <s v="Y"/>
    <x v="5"/>
    <x v="293"/>
    <x v="135"/>
    <n v="327530"/>
    <n v="0"/>
    <s v=" "/>
    <s v="I"/>
    <n v="33001086"/>
    <n v="0"/>
    <n v="0"/>
    <n v="0"/>
    <n v="0"/>
    <n v="0"/>
    <n v="0"/>
    <n v="0"/>
    <n v="0"/>
    <n v="0"/>
    <n v="0"/>
    <n v="0"/>
    <n v="0"/>
    <n v="0"/>
    <n v="0"/>
    <n v="0"/>
    <n v="0"/>
    <n v="0"/>
    <n v="0"/>
    <n v="0"/>
    <n v="0"/>
    <n v="0"/>
    <n v="0"/>
    <n v="0"/>
    <n v="0"/>
    <n v="0"/>
  </r>
  <r>
    <s v="33-625-089"/>
    <x v="5"/>
    <x v="293"/>
    <x v="313"/>
    <n v="0"/>
    <x v="5"/>
    <x v="68"/>
    <x v="2791"/>
    <s v="SOFT CAP OUTLAY"/>
    <s v="A"/>
    <s v="Y"/>
    <x v="5"/>
    <x v="293"/>
    <x v="313"/>
    <n v="327530"/>
    <n v="0"/>
    <s v=" "/>
    <s v="I"/>
    <n v="33001089"/>
    <n v="0"/>
    <n v="0"/>
    <n v="0"/>
    <n v="0"/>
    <n v="0"/>
    <n v="0"/>
    <n v="0"/>
    <n v="0"/>
    <n v="0"/>
    <n v="0"/>
    <n v="0"/>
    <n v="0"/>
    <n v="0"/>
    <n v="0"/>
    <n v="0"/>
    <n v="0"/>
    <n v="0"/>
    <n v="0"/>
    <n v="0"/>
    <n v="0"/>
    <n v="0"/>
    <n v="0"/>
    <n v="0"/>
    <n v="0"/>
    <n v="0"/>
  </r>
  <r>
    <s v="33-625-090"/>
    <x v="5"/>
    <x v="293"/>
    <x v="105"/>
    <n v="0"/>
    <x v="5"/>
    <x v="69"/>
    <x v="2792"/>
    <s v="SOFT CAP OUTLAY"/>
    <s v="A"/>
    <s v="Y"/>
    <x v="5"/>
    <x v="293"/>
    <x v="105"/>
    <n v="327530"/>
    <n v="0"/>
    <s v=" "/>
    <s v="I"/>
    <n v="33001090"/>
    <n v="0"/>
    <n v="0"/>
    <n v="0"/>
    <n v="0"/>
    <n v="0"/>
    <n v="0"/>
    <n v="0"/>
    <n v="0"/>
    <n v="0"/>
    <n v="0"/>
    <n v="0"/>
    <n v="0"/>
    <n v="0"/>
    <n v="0"/>
    <n v="0"/>
    <n v="0"/>
    <n v="0"/>
    <n v="0"/>
    <n v="0"/>
    <n v="0"/>
    <n v="0"/>
    <n v="0"/>
    <n v="0"/>
    <n v="0"/>
    <n v="0"/>
  </r>
  <r>
    <s v="33-625-092"/>
    <x v="5"/>
    <x v="293"/>
    <x v="106"/>
    <n v="0"/>
    <x v="5"/>
    <x v="70"/>
    <x v="2793"/>
    <s v="SOFT CAP OUTLAY"/>
    <s v="A"/>
    <s v="Y"/>
    <x v="5"/>
    <x v="293"/>
    <x v="106"/>
    <n v="327530"/>
    <n v="0"/>
    <s v=" "/>
    <s v="I"/>
    <n v="33001092"/>
    <n v="0"/>
    <n v="0"/>
    <n v="0"/>
    <n v="0"/>
    <n v="0"/>
    <n v="0"/>
    <n v="0"/>
    <n v="0"/>
    <n v="0"/>
    <n v="0"/>
    <n v="0"/>
    <n v="0"/>
    <n v="0"/>
    <n v="0"/>
    <n v="0"/>
    <n v="0"/>
    <n v="0"/>
    <n v="0"/>
    <n v="0"/>
    <n v="0"/>
    <n v="0"/>
    <n v="0"/>
    <n v="0"/>
    <n v="0"/>
    <n v="0"/>
  </r>
  <r>
    <s v="33-625-093"/>
    <x v="5"/>
    <x v="293"/>
    <x v="107"/>
    <n v="0"/>
    <x v="5"/>
    <x v="71"/>
    <x v="2794"/>
    <s v="SOFT CAP OUTLAY"/>
    <s v="A"/>
    <s v="Y"/>
    <x v="5"/>
    <x v="293"/>
    <x v="107"/>
    <n v="327530"/>
    <n v="0"/>
    <s v=" "/>
    <s v="I"/>
    <n v="33001093"/>
    <n v="0"/>
    <n v="0"/>
    <n v="0"/>
    <n v="0"/>
    <n v="0"/>
    <n v="0"/>
    <n v="0"/>
    <n v="0"/>
    <n v="0"/>
    <n v="0"/>
    <n v="0"/>
    <n v="0"/>
    <n v="0"/>
    <n v="0"/>
    <n v="0"/>
    <n v="0"/>
    <n v="0"/>
    <n v="0"/>
    <n v="0"/>
    <n v="0"/>
    <n v="0"/>
    <n v="0"/>
    <n v="0"/>
    <n v="0"/>
    <n v="0"/>
  </r>
  <r>
    <s v="33-625-094"/>
    <x v="5"/>
    <x v="293"/>
    <x v="108"/>
    <n v="0"/>
    <x v="5"/>
    <x v="72"/>
    <x v="2795"/>
    <s v="SOFT CAP OUTLAY"/>
    <s v="A"/>
    <s v="Y"/>
    <x v="5"/>
    <x v="293"/>
    <x v="108"/>
    <n v="327530"/>
    <n v="0"/>
    <s v=" "/>
    <s v="I"/>
    <n v="33001094"/>
    <n v="0"/>
    <n v="0"/>
    <n v="0"/>
    <n v="0"/>
    <n v="0"/>
    <n v="0"/>
    <n v="0"/>
    <n v="0"/>
    <n v="0"/>
    <n v="0"/>
    <n v="0"/>
    <n v="0"/>
    <n v="0"/>
    <n v="0"/>
    <n v="0"/>
    <n v="0"/>
    <n v="0"/>
    <n v="0"/>
    <n v="0"/>
    <n v="0"/>
    <n v="0"/>
    <n v="0"/>
    <n v="0"/>
    <n v="0"/>
    <n v="0"/>
  </r>
  <r>
    <s v="33-625-095"/>
    <x v="5"/>
    <x v="293"/>
    <x v="109"/>
    <n v="0"/>
    <x v="5"/>
    <x v="73"/>
    <x v="2796"/>
    <s v="SOFT CAP OUTLAY"/>
    <s v="A"/>
    <s v="Y"/>
    <x v="5"/>
    <x v="293"/>
    <x v="109"/>
    <n v="327530"/>
    <n v="0"/>
    <s v=" "/>
    <s v="I"/>
    <n v="33001095"/>
    <n v="0"/>
    <n v="0"/>
    <n v="0"/>
    <n v="0"/>
    <n v="0"/>
    <n v="0"/>
    <n v="0"/>
    <n v="0"/>
    <n v="0"/>
    <n v="0"/>
    <n v="0"/>
    <n v="0"/>
    <n v="0"/>
    <n v="0"/>
    <n v="0"/>
    <n v="0"/>
    <n v="0"/>
    <n v="0"/>
    <n v="0"/>
    <n v="0"/>
    <n v="0"/>
    <n v="0"/>
    <n v="0"/>
    <n v="0"/>
    <n v="0"/>
  </r>
  <r>
    <s v="33-625-097"/>
    <x v="5"/>
    <x v="293"/>
    <x v="1375"/>
    <n v="0"/>
    <x v="5"/>
    <x v="74"/>
    <x v="2797"/>
    <s v="SOFT CAP OUTLAY"/>
    <s v="A"/>
    <s v="Y"/>
    <x v="5"/>
    <x v="293"/>
    <x v="1375"/>
    <n v="327530"/>
    <n v="0"/>
    <s v=" "/>
    <s v="I"/>
    <n v="33610097"/>
    <n v="0"/>
    <n v="0"/>
    <n v="0"/>
    <n v="0"/>
    <n v="0"/>
    <n v="0"/>
    <n v="0"/>
    <n v="0"/>
    <n v="0"/>
    <n v="0"/>
    <n v="0"/>
    <n v="0"/>
    <n v="0"/>
    <n v="0"/>
    <n v="0"/>
    <n v="0"/>
    <n v="0"/>
    <n v="0"/>
    <n v="0"/>
    <n v="0"/>
    <n v="0"/>
    <n v="0"/>
    <n v="0"/>
    <n v="0"/>
    <n v="0"/>
  </r>
  <r>
    <s v="33-625-098"/>
    <x v="5"/>
    <x v="293"/>
    <x v="316"/>
    <n v="0"/>
    <x v="5"/>
    <x v="75"/>
    <x v="2798"/>
    <s v="SOFT CAP OUTLAY"/>
    <s v="A"/>
    <s v="Y"/>
    <x v="5"/>
    <x v="293"/>
    <x v="316"/>
    <n v="327530"/>
    <n v="1"/>
    <s v=" "/>
    <s v="I"/>
    <n v="33001098"/>
    <n v="0"/>
    <n v="0"/>
    <n v="0"/>
    <n v="0"/>
    <n v="0"/>
    <n v="0"/>
    <n v="0"/>
    <n v="0"/>
    <n v="0"/>
    <n v="0"/>
    <n v="0"/>
    <n v="0"/>
    <n v="0"/>
    <n v="0"/>
    <n v="0"/>
    <n v="0"/>
    <n v="0"/>
    <n v="0"/>
    <n v="0"/>
    <n v="0"/>
    <n v="0"/>
    <n v="0"/>
    <n v="0"/>
    <n v="0"/>
    <n v="0"/>
  </r>
  <r>
    <s v="33-630-001"/>
    <x v="5"/>
    <x v="294"/>
    <x v="80"/>
    <n v="3518242.39"/>
    <x v="5"/>
    <x v="27"/>
    <x v="2799"/>
    <s v="BOND BUILDING"/>
    <s v="D"/>
    <s v=" "/>
    <x v="5"/>
    <x v="294"/>
    <x v="80"/>
    <n v="327610"/>
    <n v="0"/>
    <s v=" "/>
    <s v=" "/>
    <n v="33700001"/>
    <n v="3921923.41"/>
    <n v="0"/>
    <n v="0"/>
    <n v="403681.02"/>
    <n v="0"/>
    <n v="5422568.7999999998"/>
    <n v="0"/>
    <n v="0"/>
    <n v="1904326.41"/>
    <n v="0"/>
    <n v="3922952.05"/>
    <n v="0"/>
    <n v="0"/>
    <n v="1028.6400000000001"/>
    <n v="0"/>
    <n v="5422568.7999999998"/>
    <n v="0"/>
    <n v="0"/>
    <n v="1500645.39"/>
    <n v="0"/>
    <n v="0"/>
    <n v="0"/>
    <n v="0"/>
    <n v="0"/>
    <n v="0"/>
  </r>
  <r>
    <s v="33-630-002"/>
    <x v="5"/>
    <x v="294"/>
    <x v="81"/>
    <n v="16486298.5"/>
    <x v="5"/>
    <x v="28"/>
    <x v="2800"/>
    <s v="BOND BUILDING"/>
    <s v="D"/>
    <s v=" "/>
    <x v="5"/>
    <x v="294"/>
    <x v="81"/>
    <n v="327610"/>
    <n v="0"/>
    <s v=" "/>
    <s v=" "/>
    <n v="33700002"/>
    <n v="16979406.890000001"/>
    <n v="0"/>
    <n v="0"/>
    <n v="493108.39"/>
    <n v="0"/>
    <n v="14396631.24"/>
    <n v="0"/>
    <n v="4576480.5"/>
    <n v="2519062.7000000002"/>
    <n v="32249.46"/>
    <n v="17424535.460000001"/>
    <n v="0"/>
    <n v="0"/>
    <n v="474451.76"/>
    <n v="29323.19"/>
    <n v="14396631.24"/>
    <n v="0"/>
    <n v="4576480.5"/>
    <n v="2025954.31"/>
    <n v="32249.46"/>
    <n v="0"/>
    <n v="0"/>
    <n v="0"/>
    <n v="0"/>
    <n v="0"/>
  </r>
  <r>
    <s v="33-630-003"/>
    <x v="5"/>
    <x v="294"/>
    <x v="82"/>
    <n v="44203284.100000001"/>
    <x v="5"/>
    <x v="29"/>
    <x v="2801"/>
    <s v="BOND BUILDING"/>
    <s v="D"/>
    <s v=" "/>
    <x v="5"/>
    <x v="294"/>
    <x v="82"/>
    <n v="327610"/>
    <n v="0"/>
    <s v=" "/>
    <s v=" "/>
    <n v="33700003"/>
    <n v="44440368.140000001"/>
    <n v="0"/>
    <n v="0"/>
    <n v="237084.04"/>
    <n v="0"/>
    <n v="8922239.0999999996"/>
    <n v="23938.6"/>
    <n v="37560000"/>
    <n v="2332438.2799999998"/>
    <n v="77421.88"/>
    <n v="44666962.090000004"/>
    <n v="0"/>
    <n v="0"/>
    <n v="226593.95"/>
    <n v="0"/>
    <n v="8922239.0999999996"/>
    <n v="23938.6"/>
    <n v="37560000"/>
    <n v="2095354.24"/>
    <n v="77421.88"/>
    <n v="0"/>
    <n v="0"/>
    <n v="0"/>
    <n v="0"/>
    <n v="0"/>
  </r>
  <r>
    <s v="33-630-004"/>
    <x v="5"/>
    <x v="294"/>
    <x v="83"/>
    <n v="12962858.91"/>
    <x v="5"/>
    <x v="30"/>
    <x v="2802"/>
    <s v="BOND BUILDING"/>
    <s v="D"/>
    <s v=" "/>
    <x v="5"/>
    <x v="294"/>
    <x v="83"/>
    <n v="327610"/>
    <n v="0"/>
    <s v=" "/>
    <s v=" "/>
    <n v="33700004"/>
    <n v="14172989.93"/>
    <n v="0"/>
    <n v="0"/>
    <n v="1416827.35"/>
    <n v="206696.33"/>
    <n v="49445787.079999998"/>
    <n v="0"/>
    <n v="41324.949999999997"/>
    <n v="37715342.719999999"/>
    <n v="1191089.6000000001"/>
    <n v="16559896.98"/>
    <n v="0"/>
    <n v="0"/>
    <n v="2456644.56"/>
    <n v="69737.509999999995"/>
    <n v="49445787.079999998"/>
    <n v="0"/>
    <n v="41324.949999999997"/>
    <n v="36298515.369999997"/>
    <n v="984393.27"/>
    <n v="0"/>
    <n v="0"/>
    <n v="0"/>
    <n v="0"/>
    <n v="0"/>
  </r>
  <r>
    <s v="33-630-005"/>
    <x v="5"/>
    <x v="294"/>
    <x v="84"/>
    <n v="0"/>
    <x v="5"/>
    <x v="31"/>
    <x v="2803"/>
    <s v="BOND BUILDING"/>
    <s v="D"/>
    <s v=" "/>
    <x v="5"/>
    <x v="294"/>
    <x v="84"/>
    <n v="327610"/>
    <n v="0"/>
    <s v=" "/>
    <s v=" "/>
    <n v="33700005"/>
    <n v="0"/>
    <n v="0"/>
    <n v="0"/>
    <n v="0"/>
    <n v="0"/>
    <n v="0"/>
    <n v="0"/>
    <n v="0"/>
    <n v="0"/>
    <n v="0"/>
    <n v="0"/>
    <n v="0"/>
    <n v="0"/>
    <n v="0"/>
    <n v="0"/>
    <n v="0"/>
    <n v="0"/>
    <n v="0"/>
    <n v="0"/>
    <n v="0"/>
    <n v="0"/>
    <n v="0"/>
    <n v="0"/>
    <n v="0"/>
    <n v="0"/>
  </r>
  <r>
    <s v="33-630-006"/>
    <x v="5"/>
    <x v="294"/>
    <x v="85"/>
    <n v="2008455.2"/>
    <x v="5"/>
    <x v="32"/>
    <x v="2804"/>
    <s v="BOND BUILDING"/>
    <s v="D"/>
    <s v=" "/>
    <x v="5"/>
    <x v="294"/>
    <x v="85"/>
    <n v="327610"/>
    <n v="0"/>
    <s v=" "/>
    <s v=" "/>
    <n v="33700006"/>
    <n v="2090362.58"/>
    <n v="0"/>
    <n v="0"/>
    <n v="81907.38"/>
    <n v="0"/>
    <n v="6787582.8200000003"/>
    <n v="0"/>
    <n v="290.02"/>
    <n v="4808825.3899999997"/>
    <n v="29407.75"/>
    <n v="2125670.88"/>
    <n v="0"/>
    <n v="0"/>
    <n v="35308.300000000003"/>
    <n v="0"/>
    <n v="6787582.8200000003"/>
    <n v="0"/>
    <n v="290.02"/>
    <n v="4726918.01"/>
    <n v="29407.75"/>
    <n v="0"/>
    <n v="0"/>
    <n v="0"/>
    <n v="0"/>
    <n v="0"/>
  </r>
  <r>
    <s v="33-630-007"/>
    <x v="5"/>
    <x v="294"/>
    <x v="86"/>
    <n v="3024650.23"/>
    <x v="5"/>
    <x v="33"/>
    <x v="2805"/>
    <s v="BOND BUILDING"/>
    <s v="D"/>
    <s v=" "/>
    <x v="5"/>
    <x v="294"/>
    <x v="86"/>
    <n v="327610"/>
    <n v="0"/>
    <s v=" "/>
    <s v=" "/>
    <n v="33700007"/>
    <n v="3029903.35"/>
    <n v="0"/>
    <n v="0"/>
    <n v="5313.6"/>
    <n v="60.48"/>
    <n v="1584600.88"/>
    <n v="0"/>
    <n v="1720772.69"/>
    <n v="411833.04"/>
    <n v="131109.70000000001"/>
    <n v="3054900.86"/>
    <n v="0"/>
    <n v="0"/>
    <n v="27861.27"/>
    <n v="2863.76"/>
    <n v="1584600.88"/>
    <n v="0"/>
    <n v="1720772.69"/>
    <n v="406519.44"/>
    <n v="131049.22"/>
    <n v="0"/>
    <n v="0"/>
    <n v="0"/>
    <n v="0"/>
    <n v="0"/>
  </r>
  <r>
    <s v="33-630-008"/>
    <x v="5"/>
    <x v="294"/>
    <x v="87"/>
    <n v="0"/>
    <x v="5"/>
    <x v="34"/>
    <x v="2806"/>
    <s v="BOND BUILDING"/>
    <s v="D"/>
    <s v=" "/>
    <x v="5"/>
    <x v="294"/>
    <x v="87"/>
    <n v="327610"/>
    <n v="0"/>
    <s v=" "/>
    <s v=" "/>
    <n v="33700008"/>
    <n v="0"/>
    <n v="0"/>
    <n v="0"/>
    <n v="0"/>
    <n v="0"/>
    <n v="0"/>
    <n v="0"/>
    <n v="0"/>
    <n v="0"/>
    <n v="0"/>
    <n v="0"/>
    <n v="0"/>
    <n v="0"/>
    <n v="0"/>
    <n v="0"/>
    <n v="0"/>
    <n v="0"/>
    <n v="0"/>
    <n v="0"/>
    <n v="0"/>
    <n v="0"/>
    <n v="0"/>
    <n v="0"/>
    <n v="0"/>
    <n v="0"/>
  </r>
  <r>
    <s v="33-630-009"/>
    <x v="5"/>
    <x v="294"/>
    <x v="88"/>
    <n v="0"/>
    <x v="5"/>
    <x v="35"/>
    <x v="2807"/>
    <s v="BOND BUILDING"/>
    <s v="D"/>
    <s v=" "/>
    <x v="5"/>
    <x v="294"/>
    <x v="88"/>
    <n v="327610"/>
    <n v="0"/>
    <s v=" "/>
    <s v=" "/>
    <n v="33700009"/>
    <n v="0"/>
    <n v="0"/>
    <n v="0"/>
    <n v="0"/>
    <n v="0"/>
    <n v="0"/>
    <n v="0"/>
    <n v="0"/>
    <n v="0"/>
    <n v="0"/>
    <n v="0"/>
    <n v="0"/>
    <n v="0"/>
    <n v="0"/>
    <n v="0"/>
    <n v="0"/>
    <n v="0"/>
    <n v="0"/>
    <n v="0"/>
    <n v="0"/>
    <n v="0"/>
    <n v="0"/>
    <n v="0"/>
    <n v="0"/>
    <n v="0"/>
  </r>
  <r>
    <s v="33-630-011"/>
    <x v="5"/>
    <x v="294"/>
    <x v="111"/>
    <n v="19010874.399999999"/>
    <x v="5"/>
    <x v="36"/>
    <x v="2808"/>
    <s v="BOND BUILDING"/>
    <s v="D"/>
    <s v=" "/>
    <x v="5"/>
    <x v="294"/>
    <x v="111"/>
    <n v="327610"/>
    <n v="0"/>
    <s v=" "/>
    <s v=" "/>
    <n v="33700011"/>
    <n v="19813152.34"/>
    <n v="0"/>
    <n v="0"/>
    <n v="802277.94"/>
    <n v="0"/>
    <n v="16422702.539999999"/>
    <n v="0"/>
    <n v="27046640.739999998"/>
    <n v="35463597.310000002"/>
    <n v="11005128.43"/>
    <n v="20604043.539999999"/>
    <n v="0"/>
    <n v="0"/>
    <n v="790891.2"/>
    <n v="0"/>
    <n v="16422702.539999999"/>
    <n v="0"/>
    <n v="27046640.739999998"/>
    <n v="34661319.369999997"/>
    <n v="11005128.43"/>
    <n v="0"/>
    <n v="0"/>
    <n v="0"/>
    <n v="0"/>
    <n v="0"/>
  </r>
  <r>
    <s v="33-630-014"/>
    <x v="5"/>
    <x v="294"/>
    <x v="91"/>
    <n v="11262857.74"/>
    <x v="5"/>
    <x v="37"/>
    <x v="2809"/>
    <s v="BOND BUILDING"/>
    <s v="D"/>
    <s v=" "/>
    <x v="5"/>
    <x v="294"/>
    <x v="91"/>
    <n v="327610"/>
    <n v="0"/>
    <s v=" "/>
    <s v=" "/>
    <n v="33700014"/>
    <n v="12970128.48"/>
    <n v="0"/>
    <n v="6616.15"/>
    <n v="1713886.89"/>
    <n v="0"/>
    <n v="21651193.030000001"/>
    <n v="0"/>
    <n v="6616.15"/>
    <n v="10394951.439999999"/>
    <n v="0"/>
    <n v="13005929.130000001"/>
    <n v="0"/>
    <n v="0"/>
    <n v="35800.65"/>
    <n v="0"/>
    <n v="21651193.030000001"/>
    <n v="0"/>
    <n v="0"/>
    <n v="8681064.5500000007"/>
    <n v="0"/>
    <n v="0"/>
    <n v="0"/>
    <n v="0"/>
    <n v="0"/>
    <n v="0"/>
  </r>
  <r>
    <s v="33-630-017"/>
    <x v="5"/>
    <x v="294"/>
    <x v="113"/>
    <n v="208761.45"/>
    <x v="5"/>
    <x v="38"/>
    <x v="2810"/>
    <s v="BOND BUILDING"/>
    <s v="D"/>
    <s v=" "/>
    <x v="5"/>
    <x v="294"/>
    <x v="113"/>
    <n v="327610"/>
    <n v="0"/>
    <s v=" "/>
    <s v=" "/>
    <n v="33700017"/>
    <n v="222172.77"/>
    <n v="0"/>
    <n v="6121.5"/>
    <n v="19532.82"/>
    <n v="0"/>
    <n v="529390.09"/>
    <n v="0"/>
    <n v="6121.5"/>
    <n v="360753.65"/>
    <n v="34003.51"/>
    <n v="231772.77"/>
    <n v="0"/>
    <n v="0"/>
    <n v="9600"/>
    <n v="0"/>
    <n v="529390.09"/>
    <n v="0"/>
    <n v="0"/>
    <n v="341220.83"/>
    <n v="34003.51"/>
    <n v="0"/>
    <n v="0"/>
    <n v="0"/>
    <n v="0"/>
    <n v="0"/>
  </r>
  <r>
    <s v="33-630-021"/>
    <x v="5"/>
    <x v="294"/>
    <x v="96"/>
    <n v="1065486.69"/>
    <x v="5"/>
    <x v="39"/>
    <x v="2811"/>
    <s v="BOND BUILDING"/>
    <s v="D"/>
    <s v=" "/>
    <x v="5"/>
    <x v="294"/>
    <x v="96"/>
    <n v="327610"/>
    <n v="0"/>
    <s v=" "/>
    <s v=" "/>
    <n v="33700021"/>
    <n v="1218993.19"/>
    <n v="0"/>
    <n v="0"/>
    <n v="153506.5"/>
    <n v="0"/>
    <n v="1657537.2"/>
    <n v="0"/>
    <n v="0"/>
    <n v="680611.53"/>
    <n v="88561.02"/>
    <n v="1264390.28"/>
    <n v="0"/>
    <n v="0"/>
    <n v="45397.09"/>
    <n v="0"/>
    <n v="1657537.2"/>
    <n v="0"/>
    <n v="0"/>
    <n v="527105.03"/>
    <n v="88561.02"/>
    <n v="0"/>
    <n v="0"/>
    <n v="0"/>
    <n v="0"/>
    <n v="0"/>
  </r>
  <r>
    <s v="33-630-024"/>
    <x v="5"/>
    <x v="294"/>
    <x v="99"/>
    <n v="464891.67"/>
    <x v="5"/>
    <x v="40"/>
    <x v="2812"/>
    <s v="BOND BUILDING"/>
    <s v="D"/>
    <s v=" "/>
    <x v="5"/>
    <x v="294"/>
    <x v="99"/>
    <n v="327610"/>
    <n v="0"/>
    <s v=" "/>
    <s v=" "/>
    <n v="33700024"/>
    <n v="464891.67"/>
    <n v="0"/>
    <n v="0"/>
    <n v="0"/>
    <n v="0"/>
    <n v="464891.67"/>
    <n v="0"/>
    <n v="0"/>
    <n v="0"/>
    <n v="0"/>
    <n v="464891.67"/>
    <n v="0"/>
    <n v="0"/>
    <n v="0"/>
    <n v="0"/>
    <n v="464891.67"/>
    <n v="0"/>
    <n v="0"/>
    <n v="0"/>
    <n v="0"/>
    <n v="0"/>
    <n v="0"/>
    <n v="0"/>
    <n v="0"/>
    <n v="0"/>
  </r>
  <r>
    <s v="33-630-025"/>
    <x v="5"/>
    <x v="294"/>
    <x v="100"/>
    <n v="9113738.7100000009"/>
    <x v="5"/>
    <x v="41"/>
    <x v="2813"/>
    <s v="BOND BUILDING"/>
    <s v="D"/>
    <s v=" "/>
    <x v="5"/>
    <x v="294"/>
    <x v="100"/>
    <n v="327610"/>
    <n v="0"/>
    <s v=" "/>
    <s v=" "/>
    <n v="33700025"/>
    <n v="9130771.5899999999"/>
    <n v="0"/>
    <n v="0"/>
    <n v="17032.88"/>
    <n v="0"/>
    <n v="35203.599999999999"/>
    <n v="0"/>
    <n v="12557292.5"/>
    <n v="3478757.39"/>
    <n v="0"/>
    <n v="10478983.550000001"/>
    <n v="0"/>
    <n v="0"/>
    <n v="1348211.96"/>
    <n v="0"/>
    <n v="35203.599999999999"/>
    <n v="0"/>
    <n v="12557292.5"/>
    <n v="3461724.51"/>
    <n v="0"/>
    <n v="0"/>
    <n v="0"/>
    <n v="0"/>
    <n v="0"/>
    <n v="0"/>
  </r>
  <r>
    <s v="33-630-028"/>
    <x v="5"/>
    <x v="294"/>
    <x v="103"/>
    <n v="26467020.5"/>
    <x v="5"/>
    <x v="42"/>
    <x v="2814"/>
    <s v="BOND BUILDING"/>
    <s v="D"/>
    <s v=" "/>
    <x v="5"/>
    <x v="294"/>
    <x v="103"/>
    <n v="327610"/>
    <n v="0"/>
    <s v=" "/>
    <s v=" "/>
    <n v="33700028"/>
    <n v="27640888.850000001"/>
    <n v="0"/>
    <n v="0"/>
    <n v="1173868.3500000001"/>
    <n v="0"/>
    <n v="43540276.409999996"/>
    <n v="0"/>
    <n v="220"/>
    <n v="17080965.91"/>
    <n v="7490"/>
    <n v="27833830.539999999"/>
    <n v="0"/>
    <n v="0"/>
    <n v="192941.69"/>
    <n v="0"/>
    <n v="43540276.409999996"/>
    <n v="0"/>
    <n v="220"/>
    <n v="15907097.560000001"/>
    <n v="7490"/>
    <n v="0"/>
    <n v="0"/>
    <n v="0"/>
    <n v="0"/>
    <n v="0"/>
  </r>
  <r>
    <s v="33-630-031"/>
    <x v="5"/>
    <x v="294"/>
    <x v="1340"/>
    <n v="1958852.59"/>
    <x v="5"/>
    <x v="43"/>
    <x v="2815"/>
    <s v="BOND BUILDING"/>
    <s v="D"/>
    <s v=" "/>
    <x v="5"/>
    <x v="294"/>
    <x v="1340"/>
    <n v="327610"/>
    <n v="0"/>
    <s v=" "/>
    <s v=" "/>
    <n v="33700031"/>
    <n v="2788411.05"/>
    <n v="0"/>
    <n v="0"/>
    <n v="829558.46"/>
    <n v="0"/>
    <n v="8956144.1099999994"/>
    <n v="0"/>
    <n v="0"/>
    <n v="7068555.2300000004"/>
    <n v="71263.710000000006"/>
    <n v="3758629.04"/>
    <n v="0"/>
    <n v="0"/>
    <n v="970217.99"/>
    <n v="0"/>
    <n v="8956144.1099999994"/>
    <n v="0"/>
    <n v="0"/>
    <n v="6238996.7699999996"/>
    <n v="71263.710000000006"/>
    <n v="0"/>
    <n v="0"/>
    <n v="0"/>
    <n v="0"/>
    <n v="0"/>
  </r>
  <r>
    <s v="33-630-033"/>
    <x v="5"/>
    <x v="294"/>
    <x v="1342"/>
    <n v="3683952"/>
    <x v="5"/>
    <x v="44"/>
    <x v="2816"/>
    <s v="BOND BUILDING"/>
    <s v="D"/>
    <s v=" "/>
    <x v="5"/>
    <x v="294"/>
    <x v="1342"/>
    <n v="327610"/>
    <n v="0"/>
    <s v=" "/>
    <s v=" "/>
    <n v="33700033"/>
    <n v="3683952"/>
    <n v="0"/>
    <n v="0"/>
    <n v="0"/>
    <n v="0"/>
    <n v="0"/>
    <n v="0"/>
    <n v="3683952"/>
    <n v="0"/>
    <n v="0"/>
    <n v="3683952"/>
    <n v="0"/>
    <n v="0"/>
    <n v="0"/>
    <n v="0"/>
    <n v="0"/>
    <n v="0"/>
    <n v="3683952"/>
    <n v="0"/>
    <n v="0"/>
    <n v="0"/>
    <n v="0"/>
    <n v="0"/>
    <n v="0"/>
    <n v="0"/>
  </r>
  <r>
    <s v="33-630-038"/>
    <x v="5"/>
    <x v="294"/>
    <x v="1347"/>
    <n v="36571733.520000003"/>
    <x v="5"/>
    <x v="45"/>
    <x v="2817"/>
    <s v="BOND BUILDING"/>
    <s v="D"/>
    <s v=" "/>
    <x v="5"/>
    <x v="294"/>
    <x v="1347"/>
    <n v="327610"/>
    <n v="0"/>
    <s v=" "/>
    <s v=" "/>
    <n v="33700038"/>
    <n v="36751303.520000003"/>
    <n v="0"/>
    <n v="0"/>
    <n v="179570"/>
    <n v="0"/>
    <n v="4938178.24"/>
    <n v="23366.01"/>
    <n v="34000000"/>
    <n v="2343078.71"/>
    <n v="0"/>
    <n v="36923848.130000003"/>
    <n v="0"/>
    <n v="0"/>
    <n v="172544.61"/>
    <n v="0"/>
    <n v="4938178.24"/>
    <n v="23366.01"/>
    <n v="34000000"/>
    <n v="2163508.71"/>
    <n v="0"/>
    <n v="0"/>
    <n v="0"/>
    <n v="0"/>
    <n v="0"/>
    <n v="0"/>
  </r>
  <r>
    <s v="33-630-040"/>
    <x v="5"/>
    <x v="294"/>
    <x v="1349"/>
    <n v="2721166.23"/>
    <x v="5"/>
    <x v="46"/>
    <x v="2818"/>
    <s v="BOND BUILDING"/>
    <s v="D"/>
    <s v=" "/>
    <x v="5"/>
    <x v="294"/>
    <x v="1349"/>
    <n v="327610"/>
    <n v="0"/>
    <s v=" "/>
    <s v=" "/>
    <n v="33700040"/>
    <n v="3320093.85"/>
    <n v="0"/>
    <n v="0"/>
    <n v="1087267.42"/>
    <n v="488339.8"/>
    <n v="10030333.15"/>
    <n v="0"/>
    <n v="0"/>
    <n v="7797506.7199999997"/>
    <n v="488339.8"/>
    <n v="3386916.9"/>
    <n v="0"/>
    <n v="0"/>
    <n v="66823.05"/>
    <n v="0"/>
    <n v="10030333.15"/>
    <n v="0"/>
    <n v="0"/>
    <n v="6710239.2999999998"/>
    <n v="0"/>
    <n v="0"/>
    <n v="0"/>
    <n v="0"/>
    <n v="0"/>
    <n v="0"/>
  </r>
  <r>
    <s v="33-630-041"/>
    <x v="5"/>
    <x v="294"/>
    <x v="1350"/>
    <n v="0"/>
    <x v="5"/>
    <x v="47"/>
    <x v="2819"/>
    <s v="BOND BUILDING"/>
    <s v="D"/>
    <s v=" "/>
    <x v="5"/>
    <x v="294"/>
    <x v="1350"/>
    <n v="327610"/>
    <n v="0"/>
    <s v=" "/>
    <s v=" "/>
    <n v="33700041"/>
    <n v="0"/>
    <n v="0"/>
    <n v="0"/>
    <n v="0"/>
    <n v="0"/>
    <n v="-652.4"/>
    <n v="0"/>
    <n v="0"/>
    <n v="0"/>
    <n v="652.4"/>
    <n v="0"/>
    <n v="0"/>
    <n v="0"/>
    <n v="0"/>
    <n v="0"/>
    <n v="-652.4"/>
    <n v="0"/>
    <n v="0"/>
    <n v="0"/>
    <n v="652.4"/>
    <n v="0"/>
    <n v="0"/>
    <n v="0"/>
    <n v="0"/>
    <n v="0"/>
  </r>
  <r>
    <s v="33-630-044"/>
    <x v="5"/>
    <x v="294"/>
    <x v="1353"/>
    <n v="5318399.66"/>
    <x v="5"/>
    <x v="48"/>
    <x v="2820"/>
    <s v="BOND BUILDING"/>
    <s v="D"/>
    <s v=" "/>
    <x v="5"/>
    <x v="294"/>
    <x v="1353"/>
    <n v="327610"/>
    <n v="0"/>
    <s v=" "/>
    <s v=" "/>
    <n v="33700044"/>
    <n v="5333669.45"/>
    <n v="0"/>
    <n v="0"/>
    <n v="15269.79"/>
    <n v="0"/>
    <n v="3102372.58"/>
    <n v="0"/>
    <n v="5089827.5"/>
    <n v="2877050.42"/>
    <n v="3250"/>
    <n v="556642.48"/>
    <n v="0"/>
    <n v="5089827.5"/>
    <n v="312800.53000000003"/>
    <n v="0"/>
    <n v="3102372.58"/>
    <n v="0"/>
    <n v="5089827.5"/>
    <n v="2861780.63"/>
    <n v="3250"/>
    <n v="0"/>
    <n v="0"/>
    <n v="0"/>
    <n v="0"/>
    <n v="0"/>
  </r>
  <r>
    <s v="33-630-045"/>
    <x v="5"/>
    <x v="294"/>
    <x v="1354"/>
    <n v="3763086.62"/>
    <x v="5"/>
    <x v="49"/>
    <x v="2821"/>
    <s v="BOND BUILDING"/>
    <s v="D"/>
    <s v=" "/>
    <x v="5"/>
    <x v="294"/>
    <x v="1354"/>
    <n v="327610"/>
    <n v="0"/>
    <s v=" "/>
    <s v=" "/>
    <n v="33700045"/>
    <n v="3763086.62"/>
    <n v="0"/>
    <n v="0"/>
    <n v="0"/>
    <n v="0"/>
    <n v="427736.48"/>
    <n v="0"/>
    <n v="3826400"/>
    <n v="491049.86"/>
    <n v="0"/>
    <n v="3763086.62"/>
    <n v="0"/>
    <n v="0"/>
    <n v="0"/>
    <n v="0"/>
    <n v="427736.48"/>
    <n v="0"/>
    <n v="3826400"/>
    <n v="491049.86"/>
    <n v="0"/>
    <n v="0"/>
    <n v="0"/>
    <n v="0"/>
    <n v="0"/>
    <n v="0"/>
  </r>
  <r>
    <s v="33-630-047"/>
    <x v="5"/>
    <x v="294"/>
    <x v="1356"/>
    <n v="588714.59"/>
    <x v="5"/>
    <x v="50"/>
    <x v="2822"/>
    <s v="BOND BUILDING"/>
    <s v="D"/>
    <s v=" "/>
    <x v="5"/>
    <x v="294"/>
    <x v="1356"/>
    <n v="327610"/>
    <n v="0"/>
    <s v=" "/>
    <s v=" "/>
    <n v="33700047"/>
    <n v="600065.79"/>
    <n v="0"/>
    <n v="0"/>
    <n v="11351.2"/>
    <n v="0"/>
    <n v="1397540.49"/>
    <n v="0"/>
    <n v="0"/>
    <n v="1008939.01"/>
    <n v="200113.11"/>
    <n v="805398.9"/>
    <n v="0"/>
    <n v="0"/>
    <n v="405446.22"/>
    <n v="200113.11"/>
    <n v="1397540.49"/>
    <n v="0"/>
    <n v="0"/>
    <n v="997587.81"/>
    <n v="200113.11"/>
    <n v="0"/>
    <n v="0"/>
    <n v="0"/>
    <n v="0"/>
    <n v="0"/>
  </r>
  <r>
    <s v="33-630-048"/>
    <x v="5"/>
    <x v="294"/>
    <x v="1357"/>
    <n v="346309.47"/>
    <x v="5"/>
    <x v="51"/>
    <x v="2823"/>
    <s v="BOND BUILDING"/>
    <s v="D"/>
    <s v=" "/>
    <x v="5"/>
    <x v="294"/>
    <x v="1357"/>
    <n v="327610"/>
    <n v="0"/>
    <s v=" "/>
    <s v=" "/>
    <n v="33700048"/>
    <n v="379319.47"/>
    <n v="0"/>
    <n v="0"/>
    <n v="33010"/>
    <n v="0"/>
    <n v="2697074.87"/>
    <n v="0"/>
    <n v="79951"/>
    <n v="2530074.46"/>
    <n v="99358.06"/>
    <n v="1014657.06"/>
    <n v="0"/>
    <n v="0"/>
    <n v="635337.59"/>
    <n v="0"/>
    <n v="2697074.87"/>
    <n v="0"/>
    <n v="79951"/>
    <n v="2497064.46"/>
    <n v="99358.06"/>
    <n v="0"/>
    <n v="0"/>
    <n v="0"/>
    <n v="0"/>
    <n v="0"/>
  </r>
  <r>
    <s v="33-630-049"/>
    <x v="5"/>
    <x v="294"/>
    <x v="1358"/>
    <n v="0"/>
    <x v="5"/>
    <x v="52"/>
    <x v="2824"/>
    <s v="BOND BUILDING"/>
    <s v="D"/>
    <s v=" "/>
    <x v="5"/>
    <x v="294"/>
    <x v="1358"/>
    <n v="327610"/>
    <n v="0"/>
    <s v=" "/>
    <s v=" "/>
    <n v="33700049"/>
    <n v="0"/>
    <n v="0"/>
    <n v="0"/>
    <n v="0"/>
    <n v="0"/>
    <n v="0"/>
    <n v="0"/>
    <n v="0"/>
    <n v="0"/>
    <n v="0"/>
    <n v="0"/>
    <n v="0"/>
    <n v="0"/>
    <n v="0"/>
    <n v="0"/>
    <n v="0"/>
    <n v="0"/>
    <n v="0"/>
    <n v="0"/>
    <n v="0"/>
    <n v="0"/>
    <n v="0"/>
    <n v="0"/>
    <n v="0"/>
    <n v="0"/>
  </r>
  <r>
    <s v="33-630-059"/>
    <x v="5"/>
    <x v="294"/>
    <x v="1361"/>
    <n v="1786927.67"/>
    <x v="5"/>
    <x v="53"/>
    <x v="2825"/>
    <s v="BOND BUILDING"/>
    <s v="D"/>
    <s v=" "/>
    <x v="5"/>
    <x v="294"/>
    <x v="1361"/>
    <n v="327610"/>
    <n v="0"/>
    <s v=" "/>
    <s v=" "/>
    <n v="33700059"/>
    <n v="2214394.63"/>
    <n v="0"/>
    <n v="0"/>
    <n v="427466.96"/>
    <n v="0"/>
    <n v="0"/>
    <n v="0"/>
    <n v="7698000"/>
    <n v="5911072.3300000001"/>
    <n v="0"/>
    <n v="2928093.76"/>
    <n v="0"/>
    <n v="0"/>
    <n v="713699.13"/>
    <n v="0"/>
    <n v="0"/>
    <n v="0"/>
    <n v="7698000"/>
    <n v="5483605.3700000001"/>
    <n v="0"/>
    <n v="0"/>
    <n v="0"/>
    <n v="0"/>
    <n v="0"/>
    <n v="0"/>
  </r>
  <r>
    <s v="33-630-060"/>
    <x v="5"/>
    <x v="294"/>
    <x v="1362"/>
    <n v="25246349.48"/>
    <x v="5"/>
    <x v="54"/>
    <x v="2826"/>
    <s v="BOND BUILDING"/>
    <s v="D"/>
    <s v=" "/>
    <x v="5"/>
    <x v="294"/>
    <x v="1362"/>
    <n v="327610"/>
    <n v="0"/>
    <s v=" "/>
    <s v=" "/>
    <n v="33700060"/>
    <n v="25989467.280000001"/>
    <n v="0"/>
    <n v="0"/>
    <n v="743117.8"/>
    <n v="0"/>
    <n v="25335288.23"/>
    <n v="25846.84"/>
    <n v="19015632.149999999"/>
    <n v="19377123.289999999"/>
    <n v="298399.23"/>
    <n v="7175070.1900000004"/>
    <n v="25846.84"/>
    <n v="19000000"/>
    <n v="159756.07"/>
    <n v="0"/>
    <n v="25335288.23"/>
    <n v="25846.84"/>
    <n v="19015632.149999999"/>
    <n v="18634005.489999998"/>
    <n v="298399.23"/>
    <n v="0"/>
    <n v="0"/>
    <n v="0"/>
    <n v="0"/>
    <n v="0"/>
  </r>
  <r>
    <s v="33-630-062"/>
    <x v="5"/>
    <x v="294"/>
    <x v="1364"/>
    <n v="163910.66"/>
    <x v="5"/>
    <x v="55"/>
    <x v="2827"/>
    <s v="BOND BUILDING"/>
    <s v="D"/>
    <s v=" "/>
    <x v="5"/>
    <x v="294"/>
    <x v="1364"/>
    <n v="327610"/>
    <n v="0"/>
    <s v=" "/>
    <s v=" "/>
    <n v="33700062"/>
    <n v="179752.66"/>
    <n v="0"/>
    <n v="0"/>
    <n v="15842"/>
    <n v="0"/>
    <n v="376628.43"/>
    <n v="0"/>
    <n v="0"/>
    <n v="558346.19999999995"/>
    <n v="345628.43"/>
    <n v="213752.37"/>
    <n v="0"/>
    <n v="0"/>
    <n v="33999.71"/>
    <n v="0"/>
    <n v="376628.43"/>
    <n v="0"/>
    <n v="0"/>
    <n v="542504.19999999995"/>
    <n v="345628.43"/>
    <n v="0"/>
    <n v="0"/>
    <n v="0"/>
    <n v="0"/>
    <n v="0"/>
  </r>
  <r>
    <s v="33-630-063"/>
    <x v="5"/>
    <x v="294"/>
    <x v="1365"/>
    <n v="0"/>
    <x v="5"/>
    <x v="56"/>
    <x v="2828"/>
    <s v="BOND BUILDING"/>
    <s v="D"/>
    <s v=" "/>
    <x v="5"/>
    <x v="294"/>
    <x v="1365"/>
    <n v="327610"/>
    <n v="0"/>
    <s v=" "/>
    <s v=" "/>
    <n v="33700063"/>
    <n v="0"/>
    <n v="0"/>
    <n v="0"/>
    <n v="0"/>
    <n v="0"/>
    <n v="0"/>
    <n v="0"/>
    <n v="0"/>
    <n v="0"/>
    <n v="0"/>
    <n v="0"/>
    <n v="0"/>
    <n v="0"/>
    <n v="0"/>
    <n v="0"/>
    <n v="0"/>
    <n v="0"/>
    <n v="0"/>
    <n v="0"/>
    <n v="0"/>
    <n v="0"/>
    <n v="0"/>
    <n v="0"/>
    <n v="0"/>
    <n v="0"/>
  </r>
  <r>
    <s v="33-630-065"/>
    <x v="5"/>
    <x v="294"/>
    <x v="1367"/>
    <n v="15809.91"/>
    <x v="5"/>
    <x v="57"/>
    <x v="2829"/>
    <s v="BOND BUILDING"/>
    <s v="D"/>
    <s v=" "/>
    <x v="5"/>
    <x v="294"/>
    <x v="1367"/>
    <n v="327610"/>
    <n v="0"/>
    <s v=" "/>
    <s v=" "/>
    <n v="33700065"/>
    <n v="15809.91"/>
    <n v="0"/>
    <n v="0"/>
    <n v="0"/>
    <n v="0"/>
    <n v="37735.68"/>
    <n v="0"/>
    <n v="0"/>
    <n v="21925.77"/>
    <n v="0"/>
    <n v="15809.91"/>
    <n v="0"/>
    <n v="0"/>
    <n v="0"/>
    <n v="0"/>
    <n v="37735.68"/>
    <n v="0"/>
    <n v="0"/>
    <n v="21925.77"/>
    <n v="0"/>
    <n v="0"/>
    <n v="0"/>
    <n v="0"/>
    <n v="0"/>
    <n v="0"/>
  </r>
  <r>
    <s v="33-630-066"/>
    <x v="5"/>
    <x v="294"/>
    <x v="1368"/>
    <n v="955184.91"/>
    <x v="5"/>
    <x v="58"/>
    <x v="2830"/>
    <s v="BOND BUILDING"/>
    <s v="D"/>
    <s v=" "/>
    <x v="5"/>
    <x v="294"/>
    <x v="1368"/>
    <n v="327610"/>
    <n v="0"/>
    <s v=" "/>
    <s v=" "/>
    <n v="33700066"/>
    <n v="955184.91"/>
    <n v="0"/>
    <n v="0"/>
    <n v="0"/>
    <n v="0"/>
    <n v="1138503.1299999999"/>
    <n v="0"/>
    <n v="0"/>
    <n v="183318.22"/>
    <n v="0"/>
    <n v="955184.91"/>
    <n v="0"/>
    <n v="0"/>
    <n v="0"/>
    <n v="0"/>
    <n v="1138503.1299999999"/>
    <n v="0"/>
    <n v="0"/>
    <n v="183318.22"/>
    <n v="0"/>
    <n v="0"/>
    <n v="0"/>
    <n v="0"/>
    <n v="0"/>
    <n v="0"/>
  </r>
  <r>
    <s v="33-630-068"/>
    <x v="5"/>
    <x v="294"/>
    <x v="122"/>
    <n v="0"/>
    <x v="5"/>
    <x v="59"/>
    <x v="2831"/>
    <s v="BOND BUILDING"/>
    <s v="D"/>
    <s v=" "/>
    <x v="5"/>
    <x v="294"/>
    <x v="122"/>
    <n v="327610"/>
    <n v="0"/>
    <s v=" "/>
    <s v=" "/>
    <n v="33700068"/>
    <n v="0"/>
    <n v="0"/>
    <n v="0"/>
    <n v="0"/>
    <n v="0"/>
    <n v="0"/>
    <n v="0"/>
    <n v="0"/>
    <n v="0"/>
    <n v="0"/>
    <n v="0"/>
    <n v="0"/>
    <n v="0"/>
    <n v="0"/>
    <n v="0"/>
    <n v="0"/>
    <n v="0"/>
    <n v="0"/>
    <n v="0"/>
    <n v="0"/>
    <n v="0"/>
    <n v="0"/>
    <n v="0"/>
    <n v="0"/>
    <n v="0"/>
  </r>
  <r>
    <s v="33-630-069"/>
    <x v="5"/>
    <x v="294"/>
    <x v="123"/>
    <n v="61120481.950000003"/>
    <x v="5"/>
    <x v="60"/>
    <x v="2832"/>
    <s v="BOND BUILDING"/>
    <s v="D"/>
    <s v=" "/>
    <x v="5"/>
    <x v="294"/>
    <x v="123"/>
    <n v="327610"/>
    <n v="0"/>
    <s v=" "/>
    <s v=" "/>
    <n v="33700069"/>
    <n v="62614805.689999998"/>
    <n v="1491958.84"/>
    <n v="0"/>
    <n v="41312.53"/>
    <n v="38947.629999999997"/>
    <n v="54445275.509999998"/>
    <n v="37426469.549999997"/>
    <n v="49015907.170000002"/>
    <n v="6417176.3700000001"/>
    <n v="1502945.19"/>
    <n v="65425103.210000001"/>
    <n v="1886502.57"/>
    <n v="15000"/>
    <n v="1051897.94"/>
    <n v="113102.99"/>
    <n v="54445275.509999998"/>
    <n v="35934510.710000001"/>
    <n v="49015907.170000002"/>
    <n v="6375863.8399999999"/>
    <n v="1463997.56"/>
    <n v="0"/>
    <n v="0"/>
    <n v="0"/>
    <n v="0"/>
    <n v="0"/>
  </r>
  <r>
    <s v="33-630-071"/>
    <x v="5"/>
    <x v="294"/>
    <x v="124"/>
    <n v="0"/>
    <x v="5"/>
    <x v="61"/>
    <x v="2833"/>
    <s v="BOND BUILDING"/>
    <s v="D"/>
    <s v=" "/>
    <x v="5"/>
    <x v="294"/>
    <x v="124"/>
    <n v="327610"/>
    <n v="0"/>
    <s v=" "/>
    <s v=" "/>
    <n v="33700071"/>
    <n v="0"/>
    <n v="0"/>
    <n v="0"/>
    <n v="0"/>
    <n v="0"/>
    <n v="0"/>
    <n v="0"/>
    <n v="0"/>
    <n v="0"/>
    <n v="0"/>
    <n v="0"/>
    <n v="0"/>
    <n v="0"/>
    <n v="0"/>
    <n v="0"/>
    <n v="0"/>
    <n v="0"/>
    <n v="0"/>
    <n v="0"/>
    <n v="0"/>
    <n v="0"/>
    <n v="0"/>
    <n v="0"/>
    <n v="0"/>
    <n v="0"/>
  </r>
  <r>
    <s v="33-630-075"/>
    <x v="5"/>
    <x v="294"/>
    <x v="128"/>
    <n v="0"/>
    <x v="5"/>
    <x v="62"/>
    <x v="2834"/>
    <s v="BOND BUILDING"/>
    <s v="D"/>
    <s v=" "/>
    <x v="5"/>
    <x v="294"/>
    <x v="128"/>
    <n v="327610"/>
    <n v="0"/>
    <s v=" "/>
    <s v=" "/>
    <n v="33700075"/>
    <n v="0"/>
    <n v="0"/>
    <n v="0"/>
    <n v="0"/>
    <n v="0"/>
    <n v="0"/>
    <n v="0"/>
    <n v="0"/>
    <n v="0"/>
    <n v="0"/>
    <n v="0"/>
    <n v="0"/>
    <n v="0"/>
    <n v="0"/>
    <n v="0"/>
    <n v="0"/>
    <n v="0"/>
    <n v="0"/>
    <n v="0"/>
    <n v="0"/>
    <n v="0"/>
    <n v="0"/>
    <n v="0"/>
    <n v="0"/>
    <n v="0"/>
  </r>
  <r>
    <s v="33-630-079"/>
    <x v="5"/>
    <x v="294"/>
    <x v="131"/>
    <n v="11235729.42"/>
    <x v="5"/>
    <x v="63"/>
    <x v="2835"/>
    <s v="BOND BUILDING"/>
    <s v="D"/>
    <s v=" "/>
    <x v="5"/>
    <x v="294"/>
    <x v="131"/>
    <n v="327610"/>
    <n v="0"/>
    <s v=" "/>
    <s v=" "/>
    <n v="33700079"/>
    <n v="11305152.93"/>
    <n v="0"/>
    <n v="0"/>
    <n v="69423.509999999995"/>
    <n v="0"/>
    <n v="2267088.39"/>
    <n v="0"/>
    <n v="15709200"/>
    <n v="6758232.2999999998"/>
    <n v="17673.330000000002"/>
    <n v="15938512.970000001"/>
    <n v="0"/>
    <n v="0"/>
    <n v="4633360.04"/>
    <n v="0"/>
    <n v="2267088.39"/>
    <n v="0"/>
    <n v="15709200"/>
    <n v="6688808.79"/>
    <n v="17673.330000000002"/>
    <n v="0"/>
    <n v="0"/>
    <n v="0"/>
    <n v="0"/>
    <n v="0"/>
  </r>
  <r>
    <s v="33-630-080"/>
    <x v="5"/>
    <x v="294"/>
    <x v="1371"/>
    <n v="22393422.57"/>
    <x v="5"/>
    <x v="64"/>
    <x v="2836"/>
    <s v="BOND BUILDING"/>
    <s v="D"/>
    <s v=" "/>
    <x v="5"/>
    <x v="294"/>
    <x v="1371"/>
    <n v="327610"/>
    <n v="0"/>
    <s v=" "/>
    <s v=" "/>
    <n v="33700080"/>
    <n v="22706457.82"/>
    <n v="0"/>
    <n v="0"/>
    <n v="313035.25"/>
    <n v="0"/>
    <n v="36038099.909999996"/>
    <n v="0"/>
    <n v="8118787.0899999999"/>
    <n v="21974540.719999999"/>
    <n v="211076.29"/>
    <n v="23224595.800000001"/>
    <n v="0"/>
    <n v="0"/>
    <n v="518137.98"/>
    <n v="0"/>
    <n v="36038099.909999996"/>
    <n v="0"/>
    <n v="8118787.0899999999"/>
    <n v="21661505.469999999"/>
    <n v="211076.29"/>
    <n v="0"/>
    <n v="0"/>
    <n v="0"/>
    <n v="0"/>
    <n v="0"/>
  </r>
  <r>
    <s v="33-630-081"/>
    <x v="5"/>
    <x v="294"/>
    <x v="1372"/>
    <n v="0"/>
    <x v="5"/>
    <x v="65"/>
    <x v="2837"/>
    <s v="BOND BUILDING"/>
    <s v="D"/>
    <s v=" "/>
    <x v="5"/>
    <x v="294"/>
    <x v="1372"/>
    <n v="327610"/>
    <n v="0"/>
    <s v=" "/>
    <s v=" "/>
    <n v="33700081"/>
    <n v="0"/>
    <n v="0"/>
    <n v="0"/>
    <n v="0"/>
    <n v="0"/>
    <n v="0"/>
    <n v="0"/>
    <n v="0"/>
    <n v="0"/>
    <n v="0"/>
    <n v="0"/>
    <n v="0"/>
    <n v="0"/>
    <n v="0"/>
    <n v="0"/>
    <n v="0"/>
    <n v="0"/>
    <n v="0"/>
    <n v="0"/>
    <n v="0"/>
    <n v="0"/>
    <n v="0"/>
    <n v="0"/>
    <n v="0"/>
    <n v="0"/>
  </r>
  <r>
    <s v="33-630-083"/>
    <x v="5"/>
    <x v="294"/>
    <x v="132"/>
    <n v="365195.42"/>
    <x v="5"/>
    <x v="66"/>
    <x v="2838"/>
    <s v="BOND BUILDING"/>
    <s v="D"/>
    <s v=" "/>
    <x v="5"/>
    <x v="294"/>
    <x v="132"/>
    <n v="327610"/>
    <n v="0"/>
    <s v=" "/>
    <s v=" "/>
    <n v="33700083"/>
    <n v="365195.42"/>
    <n v="0"/>
    <n v="0"/>
    <n v="0"/>
    <n v="0"/>
    <n v="3012739.77"/>
    <n v="0"/>
    <n v="869880.85"/>
    <n v="3527315.2"/>
    <n v="9890"/>
    <n v="363675.42"/>
    <n v="0"/>
    <n v="0"/>
    <n v="0"/>
    <n v="1520"/>
    <n v="3012739.77"/>
    <n v="0"/>
    <n v="869880.85"/>
    <n v="3527315.2"/>
    <n v="9890"/>
    <n v="0"/>
    <n v="0"/>
    <n v="0"/>
    <n v="0"/>
    <n v="0"/>
  </r>
  <r>
    <s v="33-630-086"/>
    <x v="5"/>
    <x v="294"/>
    <x v="135"/>
    <n v="0"/>
    <x v="5"/>
    <x v="67"/>
    <x v="2839"/>
    <s v="BOND BUILDING"/>
    <s v="D"/>
    <s v=" "/>
    <x v="5"/>
    <x v="294"/>
    <x v="135"/>
    <n v="327610"/>
    <n v="0"/>
    <s v=" "/>
    <s v=" "/>
    <n v="33700086"/>
    <n v="0"/>
    <n v="0"/>
    <n v="0"/>
    <n v="0"/>
    <n v="0"/>
    <n v="0"/>
    <n v="0"/>
    <n v="0"/>
    <n v="0"/>
    <n v="0"/>
    <n v="0"/>
    <n v="0"/>
    <n v="0"/>
    <n v="0"/>
    <n v="0"/>
    <n v="0"/>
    <n v="0"/>
    <n v="0"/>
    <n v="0"/>
    <n v="0"/>
    <n v="0"/>
    <n v="0"/>
    <n v="0"/>
    <n v="0"/>
    <n v="0"/>
  </r>
  <r>
    <s v="33-630-089"/>
    <x v="5"/>
    <x v="294"/>
    <x v="313"/>
    <n v="0"/>
    <x v="5"/>
    <x v="68"/>
    <x v="2840"/>
    <s v="BOND BUILDING"/>
    <s v="D"/>
    <s v=" "/>
    <x v="5"/>
    <x v="294"/>
    <x v="313"/>
    <n v="327610"/>
    <n v="0"/>
    <s v=" "/>
    <s v=" "/>
    <n v="33700089"/>
    <n v="0"/>
    <n v="0"/>
    <n v="0"/>
    <n v="0"/>
    <n v="0"/>
    <n v="0"/>
    <n v="0"/>
    <n v="0"/>
    <n v="0"/>
    <n v="0"/>
    <n v="0"/>
    <n v="0"/>
    <n v="0"/>
    <n v="0"/>
    <n v="0"/>
    <n v="0"/>
    <n v="0"/>
    <n v="0"/>
    <n v="0"/>
    <n v="0"/>
    <n v="0"/>
    <n v="0"/>
    <n v="0"/>
    <n v="0"/>
    <n v="0"/>
  </r>
  <r>
    <s v="33-630-090"/>
    <x v="5"/>
    <x v="294"/>
    <x v="105"/>
    <n v="10221098.16"/>
    <x v="5"/>
    <x v="69"/>
    <x v="2841"/>
    <s v="BOND BUILDING"/>
    <s v="D"/>
    <s v=" "/>
    <x v="5"/>
    <x v="294"/>
    <x v="105"/>
    <n v="327610"/>
    <n v="0"/>
    <s v=" "/>
    <s v=" "/>
    <n v="33700090"/>
    <n v="10300979.449999999"/>
    <n v="0"/>
    <n v="0"/>
    <n v="79881.289999999994"/>
    <n v="0"/>
    <n v="13931702.789999999"/>
    <n v="0"/>
    <n v="0"/>
    <n v="3809874.05"/>
    <n v="99269.42"/>
    <n v="10685945.6"/>
    <n v="0"/>
    <n v="0"/>
    <n v="385301.08"/>
    <n v="334.93"/>
    <n v="13931702.789999999"/>
    <n v="0"/>
    <n v="0"/>
    <n v="3729992.76"/>
    <n v="99269.42"/>
    <n v="0"/>
    <n v="0"/>
    <n v="0"/>
    <n v="0"/>
    <n v="0"/>
  </r>
  <r>
    <s v="33-630-092"/>
    <x v="5"/>
    <x v="294"/>
    <x v="106"/>
    <n v="519617.65"/>
    <x v="5"/>
    <x v="70"/>
    <x v="2842"/>
    <s v="BOND BUILDING"/>
    <s v="D"/>
    <s v=" "/>
    <x v="5"/>
    <x v="294"/>
    <x v="106"/>
    <n v="327610"/>
    <n v="0"/>
    <s v=" "/>
    <s v=" "/>
    <n v="33700092"/>
    <n v="1757547.49"/>
    <n v="0"/>
    <n v="1004.32"/>
    <n v="1238934.1599999999"/>
    <n v="0"/>
    <n v="5834193.6100000003"/>
    <n v="0"/>
    <n v="6937159.4299999997"/>
    <n v="12324928.140000001"/>
    <n v="73192.75"/>
    <n v="2528664.36"/>
    <n v="0"/>
    <n v="190"/>
    <n v="775327.44"/>
    <n v="4020.57"/>
    <n v="5834193.6100000003"/>
    <n v="0"/>
    <n v="6936155.1100000003"/>
    <n v="11085993.98"/>
    <n v="73192.75"/>
    <n v="0"/>
    <n v="0"/>
    <n v="0"/>
    <n v="0"/>
    <n v="0"/>
  </r>
  <r>
    <s v="33-630-093"/>
    <x v="5"/>
    <x v="294"/>
    <x v="107"/>
    <n v="8701496.4600000009"/>
    <x v="5"/>
    <x v="71"/>
    <x v="2843"/>
    <s v="BOND BUILDING"/>
    <s v="D"/>
    <s v=" "/>
    <x v="5"/>
    <x v="294"/>
    <x v="107"/>
    <n v="327610"/>
    <n v="0"/>
    <s v=" "/>
    <s v=" "/>
    <n v="33700093"/>
    <n v="9015698.4800000004"/>
    <n v="0"/>
    <n v="0"/>
    <n v="314202.02"/>
    <n v="0"/>
    <n v="10198934.42"/>
    <n v="0"/>
    <n v="0"/>
    <n v="1497437.96"/>
    <n v="0"/>
    <n v="10186026.41"/>
    <n v="0"/>
    <n v="0"/>
    <n v="1170327.93"/>
    <n v="0"/>
    <n v="10198934.42"/>
    <n v="0"/>
    <n v="0"/>
    <n v="1183235.94"/>
    <n v="0"/>
    <n v="0"/>
    <n v="0"/>
    <n v="0"/>
    <n v="0"/>
    <n v="0"/>
  </r>
  <r>
    <s v="33-630-094"/>
    <x v="5"/>
    <x v="294"/>
    <x v="108"/>
    <n v="0"/>
    <x v="5"/>
    <x v="72"/>
    <x v="2844"/>
    <s v="BOND BUILDING"/>
    <s v="D"/>
    <s v=" "/>
    <x v="5"/>
    <x v="294"/>
    <x v="108"/>
    <n v="327610"/>
    <n v="0"/>
    <s v=" "/>
    <s v=" "/>
    <n v="33700094"/>
    <n v="0"/>
    <n v="0"/>
    <n v="0"/>
    <n v="0"/>
    <n v="0"/>
    <n v="0"/>
    <n v="0"/>
    <n v="0"/>
    <n v="0"/>
    <n v="0"/>
    <n v="0"/>
    <n v="0"/>
    <n v="0"/>
    <n v="0"/>
    <n v="0"/>
    <n v="0"/>
    <n v="0"/>
    <n v="0"/>
    <n v="0"/>
    <n v="0"/>
    <n v="0"/>
    <n v="0"/>
    <n v="0"/>
    <n v="0"/>
    <n v="0"/>
  </r>
  <r>
    <s v="33-630-095"/>
    <x v="5"/>
    <x v="294"/>
    <x v="109"/>
    <n v="31805339.670000002"/>
    <x v="5"/>
    <x v="73"/>
    <x v="2845"/>
    <s v="BOND BUILDING"/>
    <s v="D"/>
    <s v=" "/>
    <x v="5"/>
    <x v="294"/>
    <x v="109"/>
    <n v="327610"/>
    <n v="0"/>
    <s v=" "/>
    <s v=" "/>
    <n v="33700095"/>
    <n v="31805339.670000002"/>
    <n v="0"/>
    <n v="0"/>
    <n v="0"/>
    <n v="0"/>
    <n v="1445909.12"/>
    <n v="34911.78"/>
    <n v="31920000"/>
    <n v="1537807.67"/>
    <n v="12150"/>
    <n v="-59453.120000000003"/>
    <n v="34911.78"/>
    <n v="31920000"/>
    <n v="20295.43"/>
    <n v="0"/>
    <n v="1445909.12"/>
    <n v="34911.78"/>
    <n v="31920000"/>
    <n v="1537807.67"/>
    <n v="12150"/>
    <n v="0"/>
    <n v="0"/>
    <n v="0"/>
    <n v="0"/>
    <n v="0"/>
  </r>
  <r>
    <s v="33-630-097"/>
    <x v="5"/>
    <x v="294"/>
    <x v="1375"/>
    <n v="24771732.940000001"/>
    <x v="5"/>
    <x v="74"/>
    <x v="2846"/>
    <s v="BOND BUILDING"/>
    <s v="D"/>
    <s v=" "/>
    <x v="5"/>
    <x v="294"/>
    <x v="1375"/>
    <n v="327610"/>
    <n v="0"/>
    <s v=" "/>
    <s v=" "/>
    <n v="33700097"/>
    <n v="27459852.27"/>
    <n v="0"/>
    <n v="0"/>
    <n v="2743726.23"/>
    <n v="55606.9"/>
    <n v="32262147.420000002"/>
    <n v="20225"/>
    <n v="25005200.329999998"/>
    <n v="33026449.170000002"/>
    <n v="551059.36"/>
    <n v="28635427.120000001"/>
    <n v="0"/>
    <n v="0"/>
    <n v="1223337.68"/>
    <n v="47762.83"/>
    <n v="32262147.420000002"/>
    <n v="20225"/>
    <n v="25005200.329999998"/>
    <n v="30282722.940000001"/>
    <n v="495452.46"/>
    <n v="0"/>
    <n v="0"/>
    <n v="0"/>
    <n v="0"/>
    <n v="0"/>
  </r>
  <r>
    <s v="33-630-098"/>
    <x v="5"/>
    <x v="294"/>
    <x v="316"/>
    <n v="167063.25"/>
    <x v="5"/>
    <x v="75"/>
    <x v="2847"/>
    <s v="BOND BUILDING"/>
    <s v="D"/>
    <s v=" "/>
    <x v="5"/>
    <x v="294"/>
    <x v="316"/>
    <n v="327610"/>
    <n v="1"/>
    <s v=" "/>
    <s v=" "/>
    <n v="33700098"/>
    <n v="170413.99"/>
    <n v="0"/>
    <n v="0"/>
    <n v="3350.74"/>
    <n v="0"/>
    <n v="4018993.37"/>
    <n v="0"/>
    <n v="0"/>
    <n v="3851930.12"/>
    <n v="0"/>
    <n v="212376.84"/>
    <n v="0"/>
    <n v="0"/>
    <n v="41962.85"/>
    <n v="0"/>
    <n v="4018993.37"/>
    <n v="0"/>
    <n v="0"/>
    <n v="3848579.38"/>
    <n v="0"/>
    <n v="0"/>
    <n v="0"/>
    <n v="0"/>
    <n v="0"/>
    <n v="0"/>
  </r>
  <r>
    <s v="33-637-001"/>
    <x v="5"/>
    <x v="295"/>
    <x v="80"/>
    <n v="0"/>
    <x v="5"/>
    <x v="27"/>
    <x v="2848"/>
    <s v="BUILD AMER BONDS"/>
    <s v="D"/>
    <s v=" "/>
    <x v="5"/>
    <x v="295"/>
    <x v="80"/>
    <n v="327630"/>
    <n v="0"/>
    <s v="Y"/>
    <s v=" "/>
    <n v="33637001"/>
    <n v="0"/>
    <n v="0"/>
    <n v="0"/>
    <n v="0"/>
    <n v="0"/>
    <n v="0"/>
    <n v="0"/>
    <n v="0"/>
    <n v="0"/>
    <n v="0"/>
    <n v="0"/>
    <n v="0"/>
    <n v="0"/>
    <n v="0"/>
    <n v="0"/>
    <n v="0"/>
    <n v="0"/>
    <n v="0"/>
    <n v="0"/>
    <n v="0"/>
    <n v="0"/>
    <n v="0"/>
    <n v="0"/>
    <n v="0"/>
    <n v="0"/>
  </r>
  <r>
    <s v="33-637-002"/>
    <x v="5"/>
    <x v="295"/>
    <x v="81"/>
    <n v="0"/>
    <x v="5"/>
    <x v="28"/>
    <x v="2849"/>
    <s v="BUILD AMER BONDS"/>
    <s v="D"/>
    <s v=" "/>
    <x v="5"/>
    <x v="295"/>
    <x v="81"/>
    <n v="327630"/>
    <n v="0"/>
    <s v="Y"/>
    <s v=" "/>
    <n v="33637002"/>
    <n v="0"/>
    <n v="0"/>
    <n v="0"/>
    <n v="0"/>
    <n v="0"/>
    <n v="0"/>
    <n v="0"/>
    <n v="0"/>
    <n v="0"/>
    <n v="0"/>
    <n v="0"/>
    <n v="0"/>
    <n v="0"/>
    <n v="0"/>
    <n v="0"/>
    <n v="0"/>
    <n v="0"/>
    <n v="0"/>
    <n v="0"/>
    <n v="0"/>
    <n v="0"/>
    <n v="0"/>
    <n v="0"/>
    <n v="0"/>
    <n v="0"/>
  </r>
  <r>
    <s v="33-637-003"/>
    <x v="5"/>
    <x v="295"/>
    <x v="82"/>
    <n v="0"/>
    <x v="5"/>
    <x v="29"/>
    <x v="2850"/>
    <s v="BUILD AMER BONDS"/>
    <s v="D"/>
    <s v=" "/>
    <x v="5"/>
    <x v="295"/>
    <x v="82"/>
    <n v="327630"/>
    <n v="0"/>
    <s v="Y"/>
    <s v=" "/>
    <n v="33637003"/>
    <n v="0"/>
    <n v="0"/>
    <n v="0"/>
    <n v="0"/>
    <n v="0"/>
    <n v="0"/>
    <n v="0"/>
    <n v="0"/>
    <n v="0"/>
    <n v="0"/>
    <n v="0"/>
    <n v="0"/>
    <n v="0"/>
    <n v="0"/>
    <n v="0"/>
    <n v="0"/>
    <n v="0"/>
    <n v="0"/>
    <n v="0"/>
    <n v="0"/>
    <n v="0"/>
    <n v="0"/>
    <n v="0"/>
    <n v="0"/>
    <n v="0"/>
  </r>
  <r>
    <s v="33-637-004"/>
    <x v="5"/>
    <x v="295"/>
    <x v="83"/>
    <n v="0"/>
    <x v="5"/>
    <x v="30"/>
    <x v="2851"/>
    <s v="BUILD AMER BONDS"/>
    <s v="D"/>
    <s v=" "/>
    <x v="5"/>
    <x v="295"/>
    <x v="83"/>
    <n v="327630"/>
    <n v="0"/>
    <s v="Y"/>
    <s v=" "/>
    <n v="33637004"/>
    <n v="0"/>
    <n v="0"/>
    <n v="0"/>
    <n v="0"/>
    <n v="0"/>
    <n v="0"/>
    <n v="0"/>
    <n v="0"/>
    <n v="0"/>
    <n v="0"/>
    <n v="0"/>
    <n v="0"/>
    <n v="0"/>
    <n v="0"/>
    <n v="0"/>
    <n v="0"/>
    <n v="0"/>
    <n v="0"/>
    <n v="0"/>
    <n v="0"/>
    <n v="0"/>
    <n v="0"/>
    <n v="0"/>
    <n v="0"/>
    <n v="0"/>
  </r>
  <r>
    <s v="33-637-005"/>
    <x v="5"/>
    <x v="295"/>
    <x v="84"/>
    <n v="0"/>
    <x v="5"/>
    <x v="31"/>
    <x v="2852"/>
    <s v="BUILD AMER BONDS"/>
    <s v="D"/>
    <s v=" "/>
    <x v="5"/>
    <x v="295"/>
    <x v="84"/>
    <n v="327630"/>
    <n v="0"/>
    <s v="Y"/>
    <s v=" "/>
    <n v="33637005"/>
    <n v="0"/>
    <n v="0"/>
    <n v="0"/>
    <n v="0"/>
    <n v="0"/>
    <n v="0"/>
    <n v="0"/>
    <n v="0"/>
    <n v="0"/>
    <n v="0"/>
    <n v="0"/>
    <n v="0"/>
    <n v="0"/>
    <n v="0"/>
    <n v="0"/>
    <n v="0"/>
    <n v="0"/>
    <n v="0"/>
    <n v="0"/>
    <n v="0"/>
    <n v="0"/>
    <n v="0"/>
    <n v="0"/>
    <n v="0"/>
    <n v="0"/>
  </r>
  <r>
    <s v="33-637-006"/>
    <x v="5"/>
    <x v="295"/>
    <x v="85"/>
    <n v="0"/>
    <x v="5"/>
    <x v="32"/>
    <x v="2853"/>
    <s v="BUILD AMER BONDS"/>
    <s v="D"/>
    <s v=" "/>
    <x v="5"/>
    <x v="295"/>
    <x v="85"/>
    <n v="327630"/>
    <n v="0"/>
    <s v="Y"/>
    <s v=" "/>
    <n v="33637006"/>
    <n v="0"/>
    <n v="0"/>
    <n v="0"/>
    <n v="0"/>
    <n v="0"/>
    <n v="0"/>
    <n v="0"/>
    <n v="0"/>
    <n v="0"/>
    <n v="0"/>
    <n v="0"/>
    <n v="0"/>
    <n v="0"/>
    <n v="0"/>
    <n v="0"/>
    <n v="0"/>
    <n v="0"/>
    <n v="0"/>
    <n v="0"/>
    <n v="0"/>
    <n v="0"/>
    <n v="0"/>
    <n v="0"/>
    <n v="0"/>
    <n v="0"/>
  </r>
  <r>
    <s v="33-637-007"/>
    <x v="5"/>
    <x v="295"/>
    <x v="86"/>
    <n v="0"/>
    <x v="5"/>
    <x v="33"/>
    <x v="2854"/>
    <s v="BUILD AMER BONDS"/>
    <s v="D"/>
    <s v=" "/>
    <x v="5"/>
    <x v="295"/>
    <x v="86"/>
    <n v="327630"/>
    <n v="0"/>
    <s v="Y"/>
    <s v=" "/>
    <n v="33637007"/>
    <n v="0"/>
    <n v="0"/>
    <n v="0"/>
    <n v="0"/>
    <n v="0"/>
    <n v="0"/>
    <n v="0"/>
    <n v="0"/>
    <n v="0"/>
    <n v="0"/>
    <n v="0"/>
    <n v="0"/>
    <n v="0"/>
    <n v="0"/>
    <n v="0"/>
    <n v="0"/>
    <n v="0"/>
    <n v="0"/>
    <n v="0"/>
    <n v="0"/>
    <n v="0"/>
    <n v="0"/>
    <n v="0"/>
    <n v="0"/>
    <n v="0"/>
  </r>
  <r>
    <s v="33-637-008"/>
    <x v="5"/>
    <x v="295"/>
    <x v="87"/>
    <n v="0"/>
    <x v="5"/>
    <x v="34"/>
    <x v="2855"/>
    <s v="BUILD AMER BONDS"/>
    <s v="D"/>
    <s v=" "/>
    <x v="5"/>
    <x v="295"/>
    <x v="87"/>
    <n v="327630"/>
    <n v="0"/>
    <s v="Y"/>
    <s v=" "/>
    <n v="33637008"/>
    <n v="0"/>
    <n v="0"/>
    <n v="0"/>
    <n v="0"/>
    <n v="0"/>
    <n v="0"/>
    <n v="0"/>
    <n v="0"/>
    <n v="0"/>
    <n v="0"/>
    <n v="0"/>
    <n v="0"/>
    <n v="0"/>
    <n v="0"/>
    <n v="0"/>
    <n v="0"/>
    <n v="0"/>
    <n v="0"/>
    <n v="0"/>
    <n v="0"/>
    <n v="0"/>
    <n v="0"/>
    <n v="0"/>
    <n v="0"/>
    <n v="0"/>
  </r>
  <r>
    <s v="33-637-009"/>
    <x v="5"/>
    <x v="295"/>
    <x v="88"/>
    <n v="0"/>
    <x v="5"/>
    <x v="35"/>
    <x v="2856"/>
    <s v="BUILD AMER BONDS"/>
    <s v="D"/>
    <s v=" "/>
    <x v="5"/>
    <x v="295"/>
    <x v="88"/>
    <n v="327630"/>
    <n v="0"/>
    <s v="Y"/>
    <s v=" "/>
    <n v="33637009"/>
    <n v="0"/>
    <n v="0"/>
    <n v="0"/>
    <n v="0"/>
    <n v="0"/>
    <n v="0"/>
    <n v="0"/>
    <n v="0"/>
    <n v="0"/>
    <n v="0"/>
    <n v="0"/>
    <n v="0"/>
    <n v="0"/>
    <n v="0"/>
    <n v="0"/>
    <n v="0"/>
    <n v="0"/>
    <n v="0"/>
    <n v="0"/>
    <n v="0"/>
    <n v="0"/>
    <n v="0"/>
    <n v="0"/>
    <n v="0"/>
    <n v="0"/>
  </r>
  <r>
    <s v="33-637-011"/>
    <x v="5"/>
    <x v="295"/>
    <x v="111"/>
    <n v="0"/>
    <x v="5"/>
    <x v="36"/>
    <x v="2857"/>
    <s v="BUILD AMER BONDS"/>
    <s v="D"/>
    <s v=" "/>
    <x v="5"/>
    <x v="295"/>
    <x v="111"/>
    <n v="327630"/>
    <n v="0"/>
    <s v="Y"/>
    <s v=" "/>
    <n v="33637001"/>
    <n v="0"/>
    <n v="0"/>
    <n v="0"/>
    <n v="0"/>
    <n v="0"/>
    <n v="0"/>
    <n v="0"/>
    <n v="0"/>
    <n v="0"/>
    <n v="0"/>
    <n v="0"/>
    <n v="0"/>
    <n v="0"/>
    <n v="0"/>
    <n v="0"/>
    <n v="0"/>
    <n v="0"/>
    <n v="0"/>
    <n v="0"/>
    <n v="0"/>
    <n v="0"/>
    <n v="0"/>
    <n v="0"/>
    <n v="0"/>
    <n v="0"/>
  </r>
  <r>
    <s v="33-637-014"/>
    <x v="5"/>
    <x v="295"/>
    <x v="91"/>
    <n v="0"/>
    <x v="5"/>
    <x v="37"/>
    <x v="2858"/>
    <s v="BUILD AMER BONDS"/>
    <s v="D"/>
    <s v=" "/>
    <x v="5"/>
    <x v="295"/>
    <x v="91"/>
    <n v="327630"/>
    <n v="0"/>
    <s v="Y"/>
    <s v=" "/>
    <n v="33637014"/>
    <n v="0"/>
    <n v="0"/>
    <n v="0"/>
    <n v="0"/>
    <n v="0"/>
    <n v="0"/>
    <n v="0"/>
    <n v="0"/>
    <n v="0"/>
    <n v="0"/>
    <n v="0"/>
    <n v="0"/>
    <n v="0"/>
    <n v="0"/>
    <n v="0"/>
    <n v="0"/>
    <n v="0"/>
    <n v="0"/>
    <n v="0"/>
    <n v="0"/>
    <n v="0"/>
    <n v="0"/>
    <n v="0"/>
    <n v="0"/>
    <n v="0"/>
  </r>
  <r>
    <s v="33-637-017"/>
    <x v="5"/>
    <x v="295"/>
    <x v="113"/>
    <n v="0"/>
    <x v="5"/>
    <x v="38"/>
    <x v="2859"/>
    <s v="BUILD AMER BONDS"/>
    <s v="D"/>
    <s v=" "/>
    <x v="5"/>
    <x v="295"/>
    <x v="113"/>
    <n v="327630"/>
    <n v="0"/>
    <s v="Y"/>
    <s v=" "/>
    <n v="33637017"/>
    <n v="0"/>
    <n v="0"/>
    <n v="0"/>
    <n v="0"/>
    <n v="0"/>
    <n v="0"/>
    <n v="0"/>
    <n v="0"/>
    <n v="0"/>
    <n v="0"/>
    <n v="0"/>
    <n v="0"/>
    <n v="0"/>
    <n v="0"/>
    <n v="0"/>
    <n v="0"/>
    <n v="0"/>
    <n v="0"/>
    <n v="0"/>
    <n v="0"/>
    <n v="0"/>
    <n v="0"/>
    <n v="0"/>
    <n v="0"/>
    <n v="0"/>
  </r>
  <r>
    <s v="33-637-021"/>
    <x v="5"/>
    <x v="295"/>
    <x v="96"/>
    <n v="0"/>
    <x v="5"/>
    <x v="39"/>
    <x v="2860"/>
    <s v="BUILD AMER BONDS"/>
    <s v="D"/>
    <s v=" "/>
    <x v="5"/>
    <x v="295"/>
    <x v="96"/>
    <n v="327630"/>
    <n v="0"/>
    <s v="Y"/>
    <s v=" "/>
    <n v="33637021"/>
    <n v="0"/>
    <n v="0"/>
    <n v="0"/>
    <n v="0"/>
    <n v="0"/>
    <n v="0"/>
    <n v="0"/>
    <n v="0"/>
    <n v="0"/>
    <n v="0"/>
    <n v="0"/>
    <n v="0"/>
    <n v="0"/>
    <n v="0"/>
    <n v="0"/>
    <n v="0"/>
    <n v="0"/>
    <n v="0"/>
    <n v="0"/>
    <n v="0"/>
    <n v="0"/>
    <n v="0"/>
    <n v="0"/>
    <n v="0"/>
    <n v="0"/>
  </r>
  <r>
    <s v="33-637-024"/>
    <x v="5"/>
    <x v="295"/>
    <x v="99"/>
    <n v="0"/>
    <x v="5"/>
    <x v="40"/>
    <x v="2861"/>
    <s v="BUILD AMER BONDS"/>
    <s v="D"/>
    <s v=" "/>
    <x v="5"/>
    <x v="295"/>
    <x v="99"/>
    <n v="327630"/>
    <n v="0"/>
    <s v="Y"/>
    <s v=" "/>
    <n v="33637024"/>
    <n v="0"/>
    <n v="0"/>
    <n v="0"/>
    <n v="0"/>
    <n v="0"/>
    <n v="0"/>
    <n v="0"/>
    <n v="0"/>
    <n v="0"/>
    <n v="0"/>
    <n v="0"/>
    <n v="0"/>
    <n v="0"/>
    <n v="0"/>
    <n v="0"/>
    <n v="0"/>
    <n v="0"/>
    <n v="0"/>
    <n v="0"/>
    <n v="0"/>
    <n v="0"/>
    <n v="0"/>
    <n v="0"/>
    <n v="0"/>
    <n v="0"/>
  </r>
  <r>
    <s v="33-637-025"/>
    <x v="5"/>
    <x v="295"/>
    <x v="100"/>
    <n v="0"/>
    <x v="5"/>
    <x v="41"/>
    <x v="2862"/>
    <s v="BUILD AMER BONDS"/>
    <s v="D"/>
    <s v=" "/>
    <x v="5"/>
    <x v="295"/>
    <x v="100"/>
    <n v="327630"/>
    <n v="0"/>
    <s v="Y"/>
    <s v=" "/>
    <n v="33637025"/>
    <n v="0"/>
    <n v="0"/>
    <n v="0"/>
    <n v="0"/>
    <n v="0"/>
    <n v="0"/>
    <n v="0"/>
    <n v="0"/>
    <n v="0"/>
    <n v="0"/>
    <n v="0"/>
    <n v="0"/>
    <n v="0"/>
    <n v="0"/>
    <n v="0"/>
    <n v="0"/>
    <n v="0"/>
    <n v="0"/>
    <n v="0"/>
    <n v="0"/>
    <n v="0"/>
    <n v="0"/>
    <n v="0"/>
    <n v="0"/>
    <n v="0"/>
  </r>
  <r>
    <s v="33-637-028"/>
    <x v="5"/>
    <x v="295"/>
    <x v="103"/>
    <n v="0"/>
    <x v="5"/>
    <x v="42"/>
    <x v="2863"/>
    <s v="BUILD AMER BONDS"/>
    <s v="D"/>
    <s v=" "/>
    <x v="5"/>
    <x v="295"/>
    <x v="103"/>
    <n v="327630"/>
    <n v="0"/>
    <s v="Y"/>
    <s v=" "/>
    <n v="33637028"/>
    <n v="0"/>
    <n v="0"/>
    <n v="0"/>
    <n v="0"/>
    <n v="0"/>
    <n v="0"/>
    <n v="0"/>
    <n v="0"/>
    <n v="0"/>
    <n v="0"/>
    <n v="0"/>
    <n v="0"/>
    <n v="0"/>
    <n v="0"/>
    <n v="0"/>
    <n v="0"/>
    <n v="0"/>
    <n v="0"/>
    <n v="0"/>
    <n v="0"/>
    <n v="0"/>
    <n v="0"/>
    <n v="0"/>
    <n v="0"/>
    <n v="0"/>
  </r>
  <r>
    <s v="33-637-031"/>
    <x v="5"/>
    <x v="295"/>
    <x v="1340"/>
    <n v="0"/>
    <x v="5"/>
    <x v="43"/>
    <x v="2864"/>
    <s v="BUILD AMER BONDS"/>
    <s v="D"/>
    <s v=" "/>
    <x v="5"/>
    <x v="295"/>
    <x v="1340"/>
    <n v="327630"/>
    <n v="0"/>
    <s v="Y"/>
    <s v=" "/>
    <n v="33637031"/>
    <n v="0"/>
    <n v="0"/>
    <n v="0"/>
    <n v="0"/>
    <n v="0"/>
    <n v="0"/>
    <n v="0"/>
    <n v="0"/>
    <n v="0"/>
    <n v="0"/>
    <n v="0"/>
    <n v="0"/>
    <n v="0"/>
    <n v="0"/>
    <n v="0"/>
    <n v="0"/>
    <n v="0"/>
    <n v="0"/>
    <n v="0"/>
    <n v="0"/>
    <n v="0"/>
    <n v="0"/>
    <n v="0"/>
    <n v="0"/>
    <n v="0"/>
  </r>
  <r>
    <s v="33-637-033"/>
    <x v="5"/>
    <x v="295"/>
    <x v="1342"/>
    <n v="0"/>
    <x v="5"/>
    <x v="44"/>
    <x v="2865"/>
    <s v="BUILD AMER BONDS"/>
    <s v="D"/>
    <s v=" "/>
    <x v="5"/>
    <x v="295"/>
    <x v="1342"/>
    <n v="327630"/>
    <n v="0"/>
    <s v="Y"/>
    <s v=" "/>
    <n v="33637033"/>
    <n v="0"/>
    <n v="0"/>
    <n v="0"/>
    <n v="0"/>
    <n v="0"/>
    <n v="0"/>
    <n v="0"/>
    <n v="0"/>
    <n v="0"/>
    <n v="0"/>
    <n v="0"/>
    <n v="0"/>
    <n v="0"/>
    <n v="0"/>
    <n v="0"/>
    <n v="0"/>
    <n v="0"/>
    <n v="0"/>
    <n v="0"/>
    <n v="0"/>
    <n v="0"/>
    <n v="0"/>
    <n v="0"/>
    <n v="0"/>
    <n v="0"/>
  </r>
  <r>
    <s v="33-637-038"/>
    <x v="5"/>
    <x v="295"/>
    <x v="1347"/>
    <n v="0"/>
    <x v="5"/>
    <x v="45"/>
    <x v="2866"/>
    <s v="BUILD AMER BONDS"/>
    <s v="D"/>
    <s v=" "/>
    <x v="5"/>
    <x v="295"/>
    <x v="1347"/>
    <n v="327630"/>
    <n v="0"/>
    <s v="Y"/>
    <s v=" "/>
    <n v="33637038"/>
    <n v="0"/>
    <n v="0"/>
    <n v="0"/>
    <n v="0"/>
    <n v="0"/>
    <n v="0"/>
    <n v="0"/>
    <n v="0"/>
    <n v="0"/>
    <n v="0"/>
    <n v="0"/>
    <n v="0"/>
    <n v="0"/>
    <n v="0"/>
    <n v="0"/>
    <n v="0"/>
    <n v="0"/>
    <n v="0"/>
    <n v="0"/>
    <n v="0"/>
    <n v="0"/>
    <n v="0"/>
    <n v="0"/>
    <n v="0"/>
    <n v="0"/>
  </r>
  <r>
    <s v="33-637-040"/>
    <x v="5"/>
    <x v="295"/>
    <x v="1349"/>
    <n v="0"/>
    <x v="5"/>
    <x v="46"/>
    <x v="2867"/>
    <s v="BUILD AMER BONDS"/>
    <s v="D"/>
    <s v=" "/>
    <x v="5"/>
    <x v="295"/>
    <x v="1349"/>
    <n v="327630"/>
    <n v="0"/>
    <s v="Y"/>
    <s v=" "/>
    <n v="33637040"/>
    <n v="0"/>
    <n v="0"/>
    <n v="0"/>
    <n v="0"/>
    <n v="0"/>
    <n v="0"/>
    <n v="0"/>
    <n v="0"/>
    <n v="0"/>
    <n v="0"/>
    <n v="0"/>
    <n v="0"/>
    <n v="0"/>
    <n v="0"/>
    <n v="0"/>
    <n v="0"/>
    <n v="0"/>
    <n v="0"/>
    <n v="0"/>
    <n v="0"/>
    <n v="0"/>
    <n v="0"/>
    <n v="0"/>
    <n v="0"/>
    <n v="0"/>
  </r>
  <r>
    <s v="33-637-041"/>
    <x v="5"/>
    <x v="295"/>
    <x v="1350"/>
    <n v="0"/>
    <x v="5"/>
    <x v="47"/>
    <x v="2868"/>
    <s v="BUILD AMER BONDS"/>
    <s v="D"/>
    <s v=" "/>
    <x v="5"/>
    <x v="295"/>
    <x v="1350"/>
    <n v="327630"/>
    <n v="0"/>
    <s v="Y"/>
    <s v=" "/>
    <n v="33637041"/>
    <n v="0"/>
    <n v="0"/>
    <n v="0"/>
    <n v="0"/>
    <n v="0"/>
    <n v="0"/>
    <n v="0"/>
    <n v="0"/>
    <n v="0"/>
    <n v="0"/>
    <n v="0"/>
    <n v="0"/>
    <n v="0"/>
    <n v="0"/>
    <n v="0"/>
    <n v="0"/>
    <n v="0"/>
    <n v="0"/>
    <n v="0"/>
    <n v="0"/>
    <n v="0"/>
    <n v="0"/>
    <n v="0"/>
    <n v="0"/>
    <n v="0"/>
  </r>
  <r>
    <s v="33-637-044"/>
    <x v="5"/>
    <x v="295"/>
    <x v="1353"/>
    <n v="0"/>
    <x v="5"/>
    <x v="48"/>
    <x v="2869"/>
    <s v="BUILD AMER BONDS"/>
    <s v="D"/>
    <s v=" "/>
    <x v="5"/>
    <x v="295"/>
    <x v="1353"/>
    <n v="327630"/>
    <n v="0"/>
    <s v="Y"/>
    <s v=" "/>
    <n v="33637044"/>
    <n v="0"/>
    <n v="0"/>
    <n v="0"/>
    <n v="0"/>
    <n v="0"/>
    <n v="0"/>
    <n v="0"/>
    <n v="0"/>
    <n v="0"/>
    <n v="0"/>
    <n v="0"/>
    <n v="0"/>
    <n v="0"/>
    <n v="0"/>
    <n v="0"/>
    <n v="0"/>
    <n v="0"/>
    <n v="0"/>
    <n v="0"/>
    <n v="0"/>
    <n v="0"/>
    <n v="0"/>
    <n v="0"/>
    <n v="0"/>
    <n v="0"/>
  </r>
  <r>
    <s v="33-637-045"/>
    <x v="5"/>
    <x v="295"/>
    <x v="1354"/>
    <n v="0"/>
    <x v="5"/>
    <x v="49"/>
    <x v="2870"/>
    <s v="BUILD AMER BONDS"/>
    <s v="D"/>
    <s v=" "/>
    <x v="5"/>
    <x v="295"/>
    <x v="1354"/>
    <n v="327630"/>
    <n v="0"/>
    <s v="Y"/>
    <s v=" "/>
    <n v="33637045"/>
    <n v="0"/>
    <n v="0"/>
    <n v="0"/>
    <n v="0"/>
    <n v="0"/>
    <n v="0"/>
    <n v="0"/>
    <n v="0"/>
    <n v="0"/>
    <n v="0"/>
    <n v="0"/>
    <n v="0"/>
    <n v="0"/>
    <n v="0"/>
    <n v="0"/>
    <n v="0"/>
    <n v="0"/>
    <n v="0"/>
    <n v="0"/>
    <n v="0"/>
    <n v="0"/>
    <n v="0"/>
    <n v="0"/>
    <n v="0"/>
    <n v="0"/>
  </r>
  <r>
    <s v="33-637-047"/>
    <x v="5"/>
    <x v="295"/>
    <x v="1356"/>
    <n v="0"/>
    <x v="5"/>
    <x v="50"/>
    <x v="2871"/>
    <s v="BUILD AMER BONDS"/>
    <s v="D"/>
    <s v=" "/>
    <x v="5"/>
    <x v="295"/>
    <x v="1356"/>
    <n v="327630"/>
    <n v="0"/>
    <s v="Y"/>
    <s v=" "/>
    <n v="33637047"/>
    <n v="0"/>
    <n v="0"/>
    <n v="0"/>
    <n v="0"/>
    <n v="0"/>
    <n v="0"/>
    <n v="0"/>
    <n v="0"/>
    <n v="0"/>
    <n v="0"/>
    <n v="0"/>
    <n v="0"/>
    <n v="0"/>
    <n v="0"/>
    <n v="0"/>
    <n v="0"/>
    <n v="0"/>
    <n v="0"/>
    <n v="0"/>
    <n v="0"/>
    <n v="0"/>
    <n v="0"/>
    <n v="0"/>
    <n v="0"/>
    <n v="0"/>
  </r>
  <r>
    <s v="33-637-048"/>
    <x v="5"/>
    <x v="295"/>
    <x v="1357"/>
    <n v="0"/>
    <x v="5"/>
    <x v="51"/>
    <x v="2872"/>
    <s v="BUILD AMER BONDS"/>
    <s v="D"/>
    <s v=" "/>
    <x v="5"/>
    <x v="295"/>
    <x v="1357"/>
    <n v="327630"/>
    <n v="0"/>
    <s v="Y"/>
    <s v=" "/>
    <n v="33637048"/>
    <n v="0"/>
    <n v="0"/>
    <n v="0"/>
    <n v="0"/>
    <n v="0"/>
    <n v="0.64"/>
    <n v="0"/>
    <n v="0"/>
    <n v="0.64"/>
    <n v="0"/>
    <n v="0"/>
    <n v="0"/>
    <n v="0"/>
    <n v="0"/>
    <n v="0"/>
    <n v="0.64"/>
    <n v="0"/>
    <n v="0"/>
    <n v="0.64"/>
    <n v="0"/>
    <n v="0"/>
    <n v="0"/>
    <n v="0"/>
    <n v="0"/>
    <n v="0"/>
  </r>
  <r>
    <s v="33-637-049"/>
    <x v="5"/>
    <x v="295"/>
    <x v="1358"/>
    <n v="0"/>
    <x v="5"/>
    <x v="52"/>
    <x v="2873"/>
    <s v="BUILD AMER BONDS"/>
    <s v="D"/>
    <s v=" "/>
    <x v="5"/>
    <x v="295"/>
    <x v="1358"/>
    <n v="327630"/>
    <n v="0"/>
    <s v="Y"/>
    <s v=" "/>
    <n v="33637049"/>
    <n v="0"/>
    <n v="0"/>
    <n v="0"/>
    <n v="0"/>
    <n v="0"/>
    <n v="0"/>
    <n v="0"/>
    <n v="0"/>
    <n v="0"/>
    <n v="0"/>
    <n v="0"/>
    <n v="0"/>
    <n v="0"/>
    <n v="0"/>
    <n v="0"/>
    <n v="0"/>
    <n v="0"/>
    <n v="0"/>
    <n v="0"/>
    <n v="0"/>
    <n v="0"/>
    <n v="0"/>
    <n v="0"/>
    <n v="0"/>
    <n v="0"/>
  </r>
  <r>
    <s v="33-637-059"/>
    <x v="5"/>
    <x v="295"/>
    <x v="1361"/>
    <n v="0"/>
    <x v="5"/>
    <x v="53"/>
    <x v="2874"/>
    <s v="BUILD AMER BONDS"/>
    <s v="D"/>
    <s v=" "/>
    <x v="5"/>
    <x v="295"/>
    <x v="1361"/>
    <n v="327630"/>
    <n v="0"/>
    <s v="Y"/>
    <s v=" "/>
    <n v="33637059"/>
    <n v="0"/>
    <n v="0"/>
    <n v="0"/>
    <n v="0"/>
    <n v="0"/>
    <n v="0"/>
    <n v="0"/>
    <n v="0"/>
    <n v="0"/>
    <n v="0"/>
    <n v="0"/>
    <n v="0"/>
    <n v="0"/>
    <n v="0"/>
    <n v="0"/>
    <n v="0"/>
    <n v="0"/>
    <n v="0"/>
    <n v="0"/>
    <n v="0"/>
    <n v="0"/>
    <n v="0"/>
    <n v="0"/>
    <n v="0"/>
    <n v="0"/>
  </r>
  <r>
    <s v="33-637-060"/>
    <x v="5"/>
    <x v="295"/>
    <x v="1362"/>
    <n v="0"/>
    <x v="5"/>
    <x v="54"/>
    <x v="2875"/>
    <s v="BUILD AMER BONDS"/>
    <s v="D"/>
    <s v=" "/>
    <x v="5"/>
    <x v="295"/>
    <x v="1362"/>
    <n v="327630"/>
    <n v="0"/>
    <s v="Y"/>
    <s v=" "/>
    <n v="33637060"/>
    <n v="0"/>
    <n v="0"/>
    <n v="0"/>
    <n v="0"/>
    <n v="0"/>
    <n v="0"/>
    <n v="0"/>
    <n v="0"/>
    <n v="0"/>
    <n v="0"/>
    <n v="0"/>
    <n v="0"/>
    <n v="0"/>
    <n v="0"/>
    <n v="0"/>
    <n v="0"/>
    <n v="0"/>
    <n v="0"/>
    <n v="0"/>
    <n v="0"/>
    <n v="0"/>
    <n v="0"/>
    <n v="0"/>
    <n v="0"/>
    <n v="0"/>
  </r>
  <r>
    <s v="33-637-062"/>
    <x v="5"/>
    <x v="295"/>
    <x v="1364"/>
    <n v="0"/>
    <x v="5"/>
    <x v="55"/>
    <x v="2876"/>
    <s v="BUILD AMER BONDS"/>
    <s v="D"/>
    <s v=" "/>
    <x v="5"/>
    <x v="295"/>
    <x v="1364"/>
    <n v="327630"/>
    <n v="0"/>
    <s v="Y"/>
    <s v=" "/>
    <n v="33637062"/>
    <n v="0"/>
    <n v="0"/>
    <n v="0"/>
    <n v="0"/>
    <n v="0"/>
    <n v="0"/>
    <n v="0"/>
    <n v="0"/>
    <n v="0"/>
    <n v="0"/>
    <n v="0"/>
    <n v="0"/>
    <n v="0"/>
    <n v="0"/>
    <n v="0"/>
    <n v="0"/>
    <n v="0"/>
    <n v="0"/>
    <n v="0"/>
    <n v="0"/>
    <n v="0"/>
    <n v="0"/>
    <n v="0"/>
    <n v="0"/>
    <n v="0"/>
  </r>
  <r>
    <s v="33-637-063"/>
    <x v="5"/>
    <x v="295"/>
    <x v="1365"/>
    <n v="0"/>
    <x v="5"/>
    <x v="56"/>
    <x v="2877"/>
    <s v="BUILD AMER BONDS"/>
    <s v="D"/>
    <s v=" "/>
    <x v="5"/>
    <x v="295"/>
    <x v="1365"/>
    <n v="327630"/>
    <n v="0"/>
    <s v="Y"/>
    <s v=" "/>
    <n v="33637063"/>
    <n v="0"/>
    <n v="0"/>
    <n v="0"/>
    <n v="0"/>
    <n v="0"/>
    <n v="0"/>
    <n v="0"/>
    <n v="0"/>
    <n v="0"/>
    <n v="0"/>
    <n v="0"/>
    <n v="0"/>
    <n v="0"/>
    <n v="0"/>
    <n v="0"/>
    <n v="0"/>
    <n v="0"/>
    <n v="0"/>
    <n v="0"/>
    <n v="0"/>
    <n v="0"/>
    <n v="0"/>
    <n v="0"/>
    <n v="0"/>
    <n v="0"/>
  </r>
  <r>
    <s v="33-637-065"/>
    <x v="5"/>
    <x v="295"/>
    <x v="1367"/>
    <n v="0"/>
    <x v="5"/>
    <x v="57"/>
    <x v="2878"/>
    <s v="BUILD AMER BONDS"/>
    <s v="D"/>
    <s v=" "/>
    <x v="5"/>
    <x v="295"/>
    <x v="1367"/>
    <n v="327630"/>
    <n v="0"/>
    <s v="Y"/>
    <s v=" "/>
    <n v="33637065"/>
    <n v="0"/>
    <n v="0"/>
    <n v="0"/>
    <n v="0"/>
    <n v="0"/>
    <n v="0"/>
    <n v="0"/>
    <n v="0"/>
    <n v="0"/>
    <n v="0"/>
    <n v="0"/>
    <n v="0"/>
    <n v="0"/>
    <n v="0"/>
    <n v="0"/>
    <n v="0"/>
    <n v="0"/>
    <n v="0"/>
    <n v="0"/>
    <n v="0"/>
    <n v="0"/>
    <n v="0"/>
    <n v="0"/>
    <n v="0"/>
    <n v="0"/>
  </r>
  <r>
    <s v="33-637-066"/>
    <x v="5"/>
    <x v="295"/>
    <x v="1368"/>
    <n v="0"/>
    <x v="5"/>
    <x v="58"/>
    <x v="2879"/>
    <s v="BUILD AMER BONDS"/>
    <s v="D"/>
    <s v=" "/>
    <x v="5"/>
    <x v="295"/>
    <x v="1368"/>
    <n v="327630"/>
    <n v="0"/>
    <s v="Y"/>
    <s v=" "/>
    <n v="33637066"/>
    <n v="0"/>
    <n v="0"/>
    <n v="0"/>
    <n v="0"/>
    <n v="0"/>
    <n v="0"/>
    <n v="0"/>
    <n v="0"/>
    <n v="0"/>
    <n v="0"/>
    <n v="0"/>
    <n v="0"/>
    <n v="0"/>
    <n v="0"/>
    <n v="0"/>
    <n v="0"/>
    <n v="0"/>
    <n v="0"/>
    <n v="0"/>
    <n v="0"/>
    <n v="0"/>
    <n v="0"/>
    <n v="0"/>
    <n v="0"/>
    <n v="0"/>
  </r>
  <r>
    <s v="33-637-068"/>
    <x v="5"/>
    <x v="295"/>
    <x v="122"/>
    <n v="0"/>
    <x v="5"/>
    <x v="59"/>
    <x v="2880"/>
    <s v="BUILD AMER BONDS"/>
    <s v="D"/>
    <s v=" "/>
    <x v="5"/>
    <x v="295"/>
    <x v="122"/>
    <n v="327630"/>
    <n v="0"/>
    <s v="Y"/>
    <s v=" "/>
    <n v="33637068"/>
    <n v="0"/>
    <n v="0"/>
    <n v="0"/>
    <n v="0"/>
    <n v="0"/>
    <n v="0"/>
    <n v="0"/>
    <n v="0"/>
    <n v="0"/>
    <n v="0"/>
    <n v="0"/>
    <n v="0"/>
    <n v="0"/>
    <n v="0"/>
    <n v="0"/>
    <n v="0"/>
    <n v="0"/>
    <n v="0"/>
    <n v="0"/>
    <n v="0"/>
    <n v="0"/>
    <n v="0"/>
    <n v="0"/>
    <n v="0"/>
    <n v="0"/>
  </r>
  <r>
    <s v="33-637-069"/>
    <x v="5"/>
    <x v="295"/>
    <x v="123"/>
    <n v="0"/>
    <x v="5"/>
    <x v="60"/>
    <x v="2881"/>
    <s v="BUILD AMER BONDS"/>
    <s v="D"/>
    <s v=" "/>
    <x v="5"/>
    <x v="295"/>
    <x v="123"/>
    <n v="327630"/>
    <n v="0"/>
    <s v="Y"/>
    <s v=" "/>
    <n v="33637069"/>
    <n v="0"/>
    <n v="0"/>
    <n v="0"/>
    <n v="0"/>
    <n v="0"/>
    <n v="0"/>
    <n v="0"/>
    <n v="0"/>
    <n v="0"/>
    <n v="0"/>
    <n v="0"/>
    <n v="0"/>
    <n v="0"/>
    <n v="0"/>
    <n v="0"/>
    <n v="0"/>
    <n v="0"/>
    <n v="0"/>
    <n v="0"/>
    <n v="0"/>
    <n v="0"/>
    <n v="0"/>
    <n v="0"/>
    <n v="0"/>
    <n v="0"/>
  </r>
  <r>
    <s v="33-637-071"/>
    <x v="5"/>
    <x v="295"/>
    <x v="124"/>
    <n v="0"/>
    <x v="5"/>
    <x v="61"/>
    <x v="2882"/>
    <s v="BUILD AMER BONDS"/>
    <s v="D"/>
    <s v=" "/>
    <x v="5"/>
    <x v="295"/>
    <x v="124"/>
    <n v="327630"/>
    <n v="0"/>
    <s v="Y"/>
    <s v=" "/>
    <n v="33637071"/>
    <n v="0"/>
    <n v="0"/>
    <n v="0"/>
    <n v="0"/>
    <n v="0"/>
    <n v="0"/>
    <n v="0"/>
    <n v="0"/>
    <n v="0"/>
    <n v="0"/>
    <n v="0"/>
    <n v="0"/>
    <n v="0"/>
    <n v="0"/>
    <n v="0"/>
    <n v="0"/>
    <n v="0"/>
    <n v="0"/>
    <n v="0"/>
    <n v="0"/>
    <n v="0"/>
    <n v="0"/>
    <n v="0"/>
    <n v="0"/>
    <n v="0"/>
  </r>
  <r>
    <s v="33-637-075"/>
    <x v="5"/>
    <x v="295"/>
    <x v="128"/>
    <n v="0"/>
    <x v="5"/>
    <x v="62"/>
    <x v="2883"/>
    <s v="BUILD AMER BONDS"/>
    <s v="D"/>
    <s v=" "/>
    <x v="5"/>
    <x v="295"/>
    <x v="128"/>
    <n v="327630"/>
    <n v="0"/>
    <s v="Y"/>
    <s v=" "/>
    <n v="33637075"/>
    <n v="0"/>
    <n v="0"/>
    <n v="0"/>
    <n v="0"/>
    <n v="0"/>
    <n v="0"/>
    <n v="0"/>
    <n v="0"/>
    <n v="0"/>
    <n v="0"/>
    <n v="0"/>
    <n v="0"/>
    <n v="0"/>
    <n v="0"/>
    <n v="0"/>
    <n v="0"/>
    <n v="0"/>
    <n v="0"/>
    <n v="0"/>
    <n v="0"/>
    <n v="0"/>
    <n v="0"/>
    <n v="0"/>
    <n v="0"/>
    <n v="0"/>
  </r>
  <r>
    <s v="33-637-079"/>
    <x v="5"/>
    <x v="295"/>
    <x v="131"/>
    <n v="0"/>
    <x v="5"/>
    <x v="63"/>
    <x v="2884"/>
    <s v="BUILD AMER BONDS"/>
    <s v="D"/>
    <s v=" "/>
    <x v="5"/>
    <x v="295"/>
    <x v="131"/>
    <n v="327630"/>
    <n v="0"/>
    <s v="Y"/>
    <s v=" "/>
    <n v="33637079"/>
    <n v="0"/>
    <n v="0"/>
    <n v="0"/>
    <n v="0"/>
    <n v="0"/>
    <n v="0"/>
    <n v="0"/>
    <n v="0"/>
    <n v="0"/>
    <n v="0"/>
    <n v="0"/>
    <n v="0"/>
    <n v="0"/>
    <n v="0"/>
    <n v="0"/>
    <n v="0"/>
    <n v="0"/>
    <n v="0"/>
    <n v="0"/>
    <n v="0"/>
    <n v="0"/>
    <n v="0"/>
    <n v="0"/>
    <n v="0"/>
    <n v="0"/>
  </r>
  <r>
    <s v="33-637-080"/>
    <x v="5"/>
    <x v="295"/>
    <x v="1371"/>
    <n v="0"/>
    <x v="5"/>
    <x v="64"/>
    <x v="2885"/>
    <s v="BUILD AMER BONDS"/>
    <s v="D"/>
    <s v=" "/>
    <x v="5"/>
    <x v="295"/>
    <x v="1371"/>
    <n v="327630"/>
    <n v="0"/>
    <s v="Y"/>
    <s v=" "/>
    <n v="33637080"/>
    <n v="0"/>
    <n v="0"/>
    <n v="0"/>
    <n v="0"/>
    <n v="0"/>
    <n v="0"/>
    <n v="0"/>
    <n v="0"/>
    <n v="0"/>
    <n v="0"/>
    <n v="0"/>
    <n v="0"/>
    <n v="0"/>
    <n v="0"/>
    <n v="0"/>
    <n v="0"/>
    <n v="0"/>
    <n v="0"/>
    <n v="0"/>
    <n v="0"/>
    <n v="0"/>
    <n v="0"/>
    <n v="0"/>
    <n v="0"/>
    <n v="0"/>
  </r>
  <r>
    <s v="33-637-081"/>
    <x v="5"/>
    <x v="295"/>
    <x v="1372"/>
    <n v="0"/>
    <x v="5"/>
    <x v="65"/>
    <x v="2886"/>
    <s v="BUILD AMER BONDS"/>
    <s v="D"/>
    <s v=" "/>
    <x v="5"/>
    <x v="295"/>
    <x v="1372"/>
    <n v="327630"/>
    <n v="0"/>
    <s v="Y"/>
    <s v=" "/>
    <n v="33637081"/>
    <n v="0"/>
    <n v="0"/>
    <n v="0"/>
    <n v="0"/>
    <n v="0"/>
    <n v="0"/>
    <n v="0"/>
    <n v="0"/>
    <n v="0"/>
    <n v="0"/>
    <n v="0"/>
    <n v="0"/>
    <n v="0"/>
    <n v="0"/>
    <n v="0"/>
    <n v="0"/>
    <n v="0"/>
    <n v="0"/>
    <n v="0"/>
    <n v="0"/>
    <n v="0"/>
    <n v="0"/>
    <n v="0"/>
    <n v="0"/>
    <n v="0"/>
  </r>
  <r>
    <s v="33-637-083"/>
    <x v="5"/>
    <x v="295"/>
    <x v="132"/>
    <n v="0"/>
    <x v="5"/>
    <x v="66"/>
    <x v="2887"/>
    <s v="BUILD AMER BONDS"/>
    <s v="D"/>
    <s v=" "/>
    <x v="5"/>
    <x v="295"/>
    <x v="132"/>
    <n v="327630"/>
    <n v="0"/>
    <s v="Y"/>
    <s v=" "/>
    <n v="33637083"/>
    <n v="0"/>
    <n v="0"/>
    <n v="0"/>
    <n v="0"/>
    <n v="0"/>
    <n v="0"/>
    <n v="0"/>
    <n v="0"/>
    <n v="0"/>
    <n v="0"/>
    <n v="0"/>
    <n v="0"/>
    <n v="0"/>
    <n v="0"/>
    <n v="0"/>
    <n v="0"/>
    <n v="0"/>
    <n v="0"/>
    <n v="0"/>
    <n v="0"/>
    <n v="0"/>
    <n v="0"/>
    <n v="0"/>
    <n v="0"/>
    <n v="0"/>
  </r>
  <r>
    <s v="33-637-086"/>
    <x v="5"/>
    <x v="295"/>
    <x v="135"/>
    <n v="0"/>
    <x v="5"/>
    <x v="67"/>
    <x v="2888"/>
    <s v="BUILD AMER BONDS"/>
    <s v="D"/>
    <s v=" "/>
    <x v="5"/>
    <x v="295"/>
    <x v="135"/>
    <n v="327630"/>
    <n v="0"/>
    <s v="Y"/>
    <s v=" "/>
    <n v="33637086"/>
    <n v="0"/>
    <n v="0"/>
    <n v="0"/>
    <n v="0"/>
    <n v="0"/>
    <n v="0"/>
    <n v="0"/>
    <n v="0"/>
    <n v="0"/>
    <n v="0"/>
    <n v="0"/>
    <n v="0"/>
    <n v="0"/>
    <n v="0"/>
    <n v="0"/>
    <n v="0"/>
    <n v="0"/>
    <n v="0"/>
    <n v="0"/>
    <n v="0"/>
    <n v="0"/>
    <n v="0"/>
    <n v="0"/>
    <n v="0"/>
    <n v="0"/>
  </r>
  <r>
    <s v="33-637-089"/>
    <x v="5"/>
    <x v="295"/>
    <x v="313"/>
    <n v="0"/>
    <x v="5"/>
    <x v="68"/>
    <x v="2889"/>
    <s v="BUILD AMER BONDS"/>
    <s v="D"/>
    <s v=" "/>
    <x v="5"/>
    <x v="295"/>
    <x v="313"/>
    <n v="327630"/>
    <n v="0"/>
    <s v="Y"/>
    <s v=" "/>
    <n v="33637089"/>
    <n v="0"/>
    <n v="0"/>
    <n v="0"/>
    <n v="0"/>
    <n v="0"/>
    <n v="0"/>
    <n v="0"/>
    <n v="0"/>
    <n v="0"/>
    <n v="0"/>
    <n v="0"/>
    <n v="0"/>
    <n v="0"/>
    <n v="0"/>
    <n v="0"/>
    <n v="0"/>
    <n v="0"/>
    <n v="0"/>
    <n v="0"/>
    <n v="0"/>
    <n v="0"/>
    <n v="0"/>
    <n v="0"/>
    <n v="0"/>
    <n v="0"/>
  </r>
  <r>
    <s v="33-637-090"/>
    <x v="5"/>
    <x v="295"/>
    <x v="105"/>
    <n v="0"/>
    <x v="5"/>
    <x v="69"/>
    <x v="2890"/>
    <s v="BUILD AMER BONDS"/>
    <s v="D"/>
    <s v=" "/>
    <x v="5"/>
    <x v="295"/>
    <x v="105"/>
    <n v="327630"/>
    <n v="0"/>
    <s v="Y"/>
    <s v=" "/>
    <n v="33637090"/>
    <n v="0"/>
    <n v="0"/>
    <n v="0"/>
    <n v="0"/>
    <n v="0"/>
    <n v="0"/>
    <n v="0"/>
    <n v="0"/>
    <n v="0"/>
    <n v="0"/>
    <n v="0"/>
    <n v="0"/>
    <n v="0"/>
    <n v="0"/>
    <n v="0"/>
    <n v="0"/>
    <n v="0"/>
    <n v="0"/>
    <n v="0"/>
    <n v="0"/>
    <n v="0"/>
    <n v="0"/>
    <n v="0"/>
    <n v="0"/>
    <n v="0"/>
  </r>
  <r>
    <s v="33-637-092"/>
    <x v="5"/>
    <x v="295"/>
    <x v="106"/>
    <n v="0"/>
    <x v="5"/>
    <x v="70"/>
    <x v="2891"/>
    <s v="BUILD AMER BONDS"/>
    <s v="D"/>
    <s v=" "/>
    <x v="5"/>
    <x v="295"/>
    <x v="106"/>
    <n v="327630"/>
    <n v="0"/>
    <s v="Y"/>
    <s v=" "/>
    <n v="33637092"/>
    <n v="0"/>
    <n v="0"/>
    <n v="0"/>
    <n v="0"/>
    <n v="0"/>
    <n v="0"/>
    <n v="0"/>
    <n v="0"/>
    <n v="0"/>
    <n v="0"/>
    <n v="0"/>
    <n v="0"/>
    <n v="0"/>
    <n v="0"/>
    <n v="0"/>
    <n v="0"/>
    <n v="0"/>
    <n v="0"/>
    <n v="0"/>
    <n v="0"/>
    <n v="0"/>
    <n v="0"/>
    <n v="0"/>
    <n v="0"/>
    <n v="0"/>
  </r>
  <r>
    <s v="33-637-093"/>
    <x v="5"/>
    <x v="295"/>
    <x v="107"/>
    <n v="0"/>
    <x v="5"/>
    <x v="71"/>
    <x v="2892"/>
    <s v="BUILD AMER BONDS"/>
    <s v="D"/>
    <s v=" "/>
    <x v="5"/>
    <x v="295"/>
    <x v="107"/>
    <n v="327630"/>
    <n v="0"/>
    <s v="Y"/>
    <s v=" "/>
    <n v="33637093"/>
    <n v="0"/>
    <n v="0"/>
    <n v="0"/>
    <n v="0"/>
    <n v="0"/>
    <n v="0"/>
    <n v="0"/>
    <n v="0"/>
    <n v="0"/>
    <n v="0"/>
    <n v="0"/>
    <n v="0"/>
    <n v="0"/>
    <n v="0"/>
    <n v="0"/>
    <n v="0"/>
    <n v="0"/>
    <n v="0"/>
    <n v="0"/>
    <n v="0"/>
    <n v="0"/>
    <n v="0"/>
    <n v="0"/>
    <n v="0"/>
    <n v="0"/>
  </r>
  <r>
    <s v="33-637-094"/>
    <x v="5"/>
    <x v="295"/>
    <x v="108"/>
    <n v="0"/>
    <x v="5"/>
    <x v="72"/>
    <x v="2893"/>
    <s v="BUILD AMER BONDS"/>
    <s v="D"/>
    <s v=" "/>
    <x v="5"/>
    <x v="295"/>
    <x v="108"/>
    <n v="327630"/>
    <n v="0"/>
    <s v="Y"/>
    <s v=" "/>
    <n v="33637094"/>
    <n v="0"/>
    <n v="0"/>
    <n v="0"/>
    <n v="0"/>
    <n v="0"/>
    <n v="0"/>
    <n v="0"/>
    <n v="0"/>
    <n v="0"/>
    <n v="0"/>
    <n v="0"/>
    <n v="0"/>
    <n v="0"/>
    <n v="0"/>
    <n v="0"/>
    <n v="0"/>
    <n v="0"/>
    <n v="0"/>
    <n v="0"/>
    <n v="0"/>
    <n v="0"/>
    <n v="0"/>
    <n v="0"/>
    <n v="0"/>
    <n v="0"/>
  </r>
  <r>
    <s v="33-637-095"/>
    <x v="5"/>
    <x v="295"/>
    <x v="109"/>
    <n v="0"/>
    <x v="5"/>
    <x v="73"/>
    <x v="2894"/>
    <s v="BUILD AMER BONDS"/>
    <s v="D"/>
    <s v=" "/>
    <x v="5"/>
    <x v="295"/>
    <x v="109"/>
    <n v="327630"/>
    <n v="0"/>
    <s v="Y"/>
    <s v=" "/>
    <n v="33637095"/>
    <n v="0"/>
    <n v="0"/>
    <n v="0"/>
    <n v="0"/>
    <n v="0"/>
    <n v="0"/>
    <n v="0"/>
    <n v="0"/>
    <n v="0"/>
    <n v="0"/>
    <n v="0"/>
    <n v="0"/>
    <n v="0"/>
    <n v="0"/>
    <n v="0"/>
    <n v="0"/>
    <n v="0"/>
    <n v="0"/>
    <n v="0"/>
    <n v="0"/>
    <n v="0"/>
    <n v="0"/>
    <n v="0"/>
    <n v="0"/>
    <n v="0"/>
  </r>
  <r>
    <s v="33-637-097"/>
    <x v="5"/>
    <x v="295"/>
    <x v="1375"/>
    <n v="0"/>
    <x v="5"/>
    <x v="74"/>
    <x v="2895"/>
    <s v="BUILD AMER BONDS"/>
    <s v="D"/>
    <s v=" "/>
    <x v="5"/>
    <x v="295"/>
    <x v="1375"/>
    <n v="327630"/>
    <n v="0"/>
    <s v="Y"/>
    <s v=" "/>
    <n v="33637097"/>
    <n v="0"/>
    <n v="0"/>
    <n v="0"/>
    <n v="0"/>
    <n v="0"/>
    <n v="0"/>
    <n v="0"/>
    <n v="0"/>
    <n v="0"/>
    <n v="0"/>
    <n v="0"/>
    <n v="0"/>
    <n v="0"/>
    <n v="0"/>
    <n v="0"/>
    <n v="0"/>
    <n v="0"/>
    <n v="0"/>
    <n v="0"/>
    <n v="0"/>
    <n v="0"/>
    <n v="0"/>
    <n v="0"/>
    <n v="0"/>
    <n v="0"/>
  </r>
  <r>
    <s v="33-637-098"/>
    <x v="5"/>
    <x v="295"/>
    <x v="316"/>
    <n v="0"/>
    <x v="5"/>
    <x v="75"/>
    <x v="2896"/>
    <s v="BUILD AMER BONDS"/>
    <s v="D"/>
    <s v=" "/>
    <x v="5"/>
    <x v="295"/>
    <x v="316"/>
    <n v="327630"/>
    <n v="1"/>
    <s v=" "/>
    <s v=" "/>
    <n v="33637098"/>
    <n v="0"/>
    <n v="0"/>
    <n v="0"/>
    <n v="0"/>
    <n v="0"/>
    <n v="0"/>
    <n v="0"/>
    <n v="0"/>
    <n v="0"/>
    <n v="0"/>
    <n v="0"/>
    <n v="0"/>
    <n v="0"/>
    <n v="0"/>
    <n v="0"/>
    <n v="0"/>
    <n v="0"/>
    <n v="0"/>
    <n v="0"/>
    <n v="0"/>
    <n v="0"/>
    <n v="0"/>
    <n v="0"/>
    <n v="0"/>
    <n v="0"/>
  </r>
  <r>
    <s v="33-638-006"/>
    <x v="5"/>
    <x v="296"/>
    <x v="85"/>
    <n v="0"/>
    <x v="5"/>
    <x v="32"/>
    <x v="2897"/>
    <s v="QZABS"/>
    <s v="D"/>
    <s v=" "/>
    <x v="5"/>
    <x v="296"/>
    <x v="85"/>
    <n v="327650"/>
    <n v="21"/>
    <s v=" "/>
    <s v=" "/>
    <n v="33700006"/>
    <n v="0"/>
    <n v="0"/>
    <n v="0"/>
    <n v="0"/>
    <n v="0"/>
    <n v="0"/>
    <n v="0"/>
    <n v="0"/>
    <n v="0"/>
    <n v="0"/>
    <n v="0"/>
    <n v="0"/>
    <n v="0"/>
    <n v="0"/>
    <n v="0"/>
    <n v="0"/>
    <n v="0"/>
    <n v="0"/>
    <n v="0"/>
    <n v="0"/>
    <n v="0"/>
    <n v="0"/>
    <n v="0"/>
    <n v="0"/>
    <n v="0"/>
  </r>
  <r>
    <s v="33-645-001"/>
    <x v="5"/>
    <x v="297"/>
    <x v="80"/>
    <n v="0"/>
    <x v="5"/>
    <x v="27"/>
    <x v="2898"/>
    <s v="TAN PROCEEDS"/>
    <s v="A"/>
    <s v="Y"/>
    <x v="5"/>
    <x v="297"/>
    <x v="80"/>
    <n v="327710"/>
    <n v="0"/>
    <s v=" "/>
    <s v=" "/>
    <n v="33745001"/>
    <n v="0"/>
    <n v="0"/>
    <n v="0"/>
    <n v="0"/>
    <n v="0"/>
    <n v="0"/>
    <n v="0"/>
    <n v="0"/>
    <n v="0"/>
    <n v="0"/>
    <n v="0"/>
    <n v="0"/>
    <n v="0"/>
    <n v="0"/>
    <n v="0"/>
    <n v="0"/>
    <n v="0"/>
    <n v="0"/>
    <n v="0"/>
    <n v="0"/>
    <n v="0"/>
    <n v="0"/>
    <n v="0"/>
    <n v="0"/>
    <n v="0"/>
  </r>
  <r>
    <s v="33-645-002"/>
    <x v="5"/>
    <x v="297"/>
    <x v="81"/>
    <n v="0"/>
    <x v="5"/>
    <x v="28"/>
    <x v="2899"/>
    <s v="TAN PROCEEDS"/>
    <s v="A"/>
    <s v="Y"/>
    <x v="5"/>
    <x v="297"/>
    <x v="81"/>
    <n v="327710"/>
    <n v="0"/>
    <s v=" "/>
    <s v=" "/>
    <n v="33745002"/>
    <n v="0"/>
    <n v="0"/>
    <n v="0"/>
    <n v="0"/>
    <n v="0"/>
    <n v="0"/>
    <n v="0"/>
    <n v="0"/>
    <n v="0"/>
    <n v="0"/>
    <n v="0"/>
    <n v="0"/>
    <n v="0"/>
    <n v="0"/>
    <n v="0"/>
    <n v="0"/>
    <n v="0"/>
    <n v="0"/>
    <n v="0"/>
    <n v="0"/>
    <n v="0"/>
    <n v="0"/>
    <n v="0"/>
    <n v="0"/>
    <n v="0"/>
  </r>
  <r>
    <s v="33-645-003"/>
    <x v="5"/>
    <x v="297"/>
    <x v="82"/>
    <n v="0"/>
    <x v="5"/>
    <x v="29"/>
    <x v="2900"/>
    <s v="TAN PROCEEDS"/>
    <s v="A"/>
    <s v="Y"/>
    <x v="5"/>
    <x v="297"/>
    <x v="82"/>
    <n v="327710"/>
    <n v="0"/>
    <s v=" "/>
    <s v=" "/>
    <n v="33745003"/>
    <n v="0"/>
    <n v="0"/>
    <n v="0"/>
    <n v="0"/>
    <n v="0"/>
    <n v="0"/>
    <n v="0"/>
    <n v="0"/>
    <n v="0"/>
    <n v="0"/>
    <n v="0"/>
    <n v="0"/>
    <n v="0"/>
    <n v="0"/>
    <n v="0"/>
    <n v="0"/>
    <n v="0"/>
    <n v="0"/>
    <n v="0"/>
    <n v="0"/>
    <n v="0"/>
    <n v="0"/>
    <n v="0"/>
    <n v="0"/>
    <n v="0"/>
  </r>
  <r>
    <s v="33-645-004"/>
    <x v="5"/>
    <x v="297"/>
    <x v="83"/>
    <n v="0"/>
    <x v="5"/>
    <x v="30"/>
    <x v="2901"/>
    <s v="TAN PROCEEDS"/>
    <s v="A"/>
    <s v="Y"/>
    <x v="5"/>
    <x v="297"/>
    <x v="83"/>
    <n v="327710"/>
    <n v="0"/>
    <s v=" "/>
    <s v=" "/>
    <n v="33745004"/>
    <n v="0"/>
    <n v="0"/>
    <n v="0"/>
    <n v="0"/>
    <n v="0"/>
    <n v="0"/>
    <n v="0"/>
    <n v="0"/>
    <n v="0"/>
    <n v="0"/>
    <n v="0"/>
    <n v="0"/>
    <n v="0"/>
    <n v="0"/>
    <n v="0"/>
    <n v="0"/>
    <n v="0"/>
    <n v="0"/>
    <n v="0"/>
    <n v="0"/>
    <n v="0"/>
    <n v="0"/>
    <n v="0"/>
    <n v="0"/>
    <n v="0"/>
  </r>
  <r>
    <s v="33-645-005"/>
    <x v="5"/>
    <x v="297"/>
    <x v="84"/>
    <n v="0"/>
    <x v="5"/>
    <x v="31"/>
    <x v="2902"/>
    <s v="TAN PROCEEDS"/>
    <s v="A"/>
    <s v="Y"/>
    <x v="5"/>
    <x v="297"/>
    <x v="84"/>
    <n v="327710"/>
    <n v="0"/>
    <s v=" "/>
    <s v=" "/>
    <n v="33745005"/>
    <n v="0"/>
    <n v="0"/>
    <n v="0"/>
    <n v="0"/>
    <n v="0"/>
    <n v="0"/>
    <n v="0"/>
    <n v="0"/>
    <n v="0"/>
    <n v="0"/>
    <n v="0"/>
    <n v="0"/>
    <n v="0"/>
    <n v="0"/>
    <n v="0"/>
    <n v="0"/>
    <n v="0"/>
    <n v="0"/>
    <n v="0"/>
    <n v="0"/>
    <n v="0"/>
    <n v="0"/>
    <n v="0"/>
    <n v="0"/>
    <n v="0"/>
  </r>
  <r>
    <s v="33-645-006"/>
    <x v="5"/>
    <x v="297"/>
    <x v="85"/>
    <n v="1442000"/>
    <x v="5"/>
    <x v="32"/>
    <x v="2903"/>
    <s v="TAN PROCEEDS"/>
    <s v="A"/>
    <s v="Y"/>
    <x v="5"/>
    <x v="297"/>
    <x v="85"/>
    <n v="327710"/>
    <n v="0"/>
    <s v=" "/>
    <s v=" "/>
    <n v="33745006"/>
    <n v="1442000"/>
    <n v="0"/>
    <n v="0"/>
    <n v="0"/>
    <n v="0"/>
    <n v="0"/>
    <n v="0"/>
    <n v="10000000"/>
    <n v="8558000"/>
    <n v="0"/>
    <n v="8664000"/>
    <n v="0"/>
    <n v="0"/>
    <n v="7222000"/>
    <n v="0"/>
    <n v="0"/>
    <n v="0"/>
    <n v="10000000"/>
    <n v="8558000"/>
    <n v="0"/>
    <n v="0"/>
    <n v="0"/>
    <n v="0"/>
    <n v="0"/>
    <n v="0"/>
  </r>
  <r>
    <s v="33-645-007"/>
    <x v="5"/>
    <x v="297"/>
    <x v="86"/>
    <n v="0"/>
    <x v="5"/>
    <x v="33"/>
    <x v="2904"/>
    <s v="TAN PROCEEDS"/>
    <s v="A"/>
    <s v="Y"/>
    <x v="5"/>
    <x v="297"/>
    <x v="86"/>
    <n v="327710"/>
    <n v="0"/>
    <s v=" "/>
    <s v=" "/>
    <n v="33745007"/>
    <n v="0"/>
    <n v="0"/>
    <n v="0"/>
    <n v="0"/>
    <n v="0"/>
    <n v="0"/>
    <n v="0"/>
    <n v="0"/>
    <n v="0"/>
    <n v="0"/>
    <n v="0"/>
    <n v="0"/>
    <n v="0"/>
    <n v="0"/>
    <n v="0"/>
    <n v="0"/>
    <n v="0"/>
    <n v="0"/>
    <n v="0"/>
    <n v="0"/>
    <n v="0"/>
    <n v="0"/>
    <n v="0"/>
    <n v="0"/>
    <n v="0"/>
  </r>
  <r>
    <s v="33-645-008"/>
    <x v="5"/>
    <x v="297"/>
    <x v="87"/>
    <n v="0"/>
    <x v="5"/>
    <x v="34"/>
    <x v="2905"/>
    <s v="TAN PROCEEDS"/>
    <s v="A"/>
    <s v="Y"/>
    <x v="5"/>
    <x v="297"/>
    <x v="87"/>
    <n v="327710"/>
    <n v="0"/>
    <s v=" "/>
    <s v=" "/>
    <n v="33745008"/>
    <n v="0"/>
    <n v="0"/>
    <n v="0"/>
    <n v="0"/>
    <n v="0"/>
    <n v="0"/>
    <n v="0"/>
    <n v="0"/>
    <n v="0"/>
    <n v="0"/>
    <n v="0"/>
    <n v="0"/>
    <n v="0"/>
    <n v="0"/>
    <n v="0"/>
    <n v="0"/>
    <n v="0"/>
    <n v="0"/>
    <n v="0"/>
    <n v="0"/>
    <n v="0"/>
    <n v="0"/>
    <n v="0"/>
    <n v="0"/>
    <n v="0"/>
  </r>
  <r>
    <s v="33-645-009"/>
    <x v="5"/>
    <x v="297"/>
    <x v="88"/>
    <n v="0"/>
    <x v="5"/>
    <x v="35"/>
    <x v="2906"/>
    <s v="TAN PROCEEDS"/>
    <s v="A"/>
    <s v="Y"/>
    <x v="5"/>
    <x v="297"/>
    <x v="88"/>
    <n v="327710"/>
    <n v="0"/>
    <s v=" "/>
    <s v=" "/>
    <n v="33745009"/>
    <n v="0"/>
    <n v="0"/>
    <n v="0"/>
    <n v="0"/>
    <n v="0"/>
    <n v="0"/>
    <n v="0"/>
    <n v="0"/>
    <n v="0"/>
    <n v="0"/>
    <n v="0"/>
    <n v="0"/>
    <n v="0"/>
    <n v="0"/>
    <n v="0"/>
    <n v="0"/>
    <n v="0"/>
    <n v="0"/>
    <n v="0"/>
    <n v="0"/>
    <n v="0"/>
    <n v="0"/>
    <n v="0"/>
    <n v="0"/>
    <n v="0"/>
  </r>
  <r>
    <s v="33-645-011"/>
    <x v="5"/>
    <x v="297"/>
    <x v="111"/>
    <n v="0"/>
    <x v="5"/>
    <x v="36"/>
    <x v="2907"/>
    <s v="TAN PROCEEDS"/>
    <s v="A"/>
    <s v="Y"/>
    <x v="5"/>
    <x v="297"/>
    <x v="111"/>
    <n v="327710"/>
    <n v="0"/>
    <s v=" "/>
    <s v=" "/>
    <n v="33745011"/>
    <n v="0"/>
    <n v="0"/>
    <n v="0"/>
    <n v="0"/>
    <n v="0"/>
    <n v="0"/>
    <n v="0"/>
    <n v="40000000"/>
    <n v="40225000"/>
    <n v="225000"/>
    <n v="2069000"/>
    <n v="0"/>
    <n v="0"/>
    <n v="2069000"/>
    <n v="0"/>
    <n v="0"/>
    <n v="0"/>
    <n v="40000000"/>
    <n v="40225000"/>
    <n v="225000"/>
    <n v="0"/>
    <n v="0"/>
    <n v="0"/>
    <n v="0"/>
    <n v="0"/>
  </r>
  <r>
    <s v="33-645-014"/>
    <x v="5"/>
    <x v="297"/>
    <x v="91"/>
    <n v="0"/>
    <x v="5"/>
    <x v="37"/>
    <x v="2908"/>
    <s v="TAN PROCEEDS"/>
    <s v="A"/>
    <s v="Y"/>
    <x v="5"/>
    <x v="297"/>
    <x v="91"/>
    <n v="327710"/>
    <n v="0"/>
    <s v=" "/>
    <s v=" "/>
    <n v="33745014"/>
    <n v="0"/>
    <n v="0"/>
    <n v="0"/>
    <n v="0"/>
    <n v="0"/>
    <n v="0"/>
    <n v="0"/>
    <n v="0"/>
    <n v="0"/>
    <n v="0"/>
    <n v="0"/>
    <n v="0"/>
    <n v="0"/>
    <n v="0"/>
    <n v="0"/>
    <n v="0"/>
    <n v="0"/>
    <n v="0"/>
    <n v="0"/>
    <n v="0"/>
    <n v="0"/>
    <n v="0"/>
    <n v="0"/>
    <n v="0"/>
    <n v="0"/>
  </r>
  <r>
    <s v="33-645-017"/>
    <x v="5"/>
    <x v="297"/>
    <x v="113"/>
    <n v="0"/>
    <x v="5"/>
    <x v="38"/>
    <x v="2909"/>
    <s v="TAN PROCEEDS"/>
    <s v="A"/>
    <s v="Y"/>
    <x v="5"/>
    <x v="297"/>
    <x v="113"/>
    <n v="327710"/>
    <n v="0"/>
    <s v=" "/>
    <s v=" "/>
    <n v="33745017"/>
    <n v="0"/>
    <n v="0"/>
    <n v="0"/>
    <n v="0"/>
    <n v="0"/>
    <n v="0"/>
    <n v="0"/>
    <n v="0"/>
    <n v="0"/>
    <n v="0"/>
    <n v="0"/>
    <n v="0"/>
    <n v="0"/>
    <n v="0"/>
    <n v="0"/>
    <n v="0"/>
    <n v="0"/>
    <n v="0"/>
    <n v="0"/>
    <n v="0"/>
    <n v="0"/>
    <n v="0"/>
    <n v="0"/>
    <n v="0"/>
    <n v="0"/>
  </r>
  <r>
    <s v="33-645-021"/>
    <x v="5"/>
    <x v="297"/>
    <x v="96"/>
    <n v="0"/>
    <x v="5"/>
    <x v="39"/>
    <x v="2910"/>
    <s v="TAN PROCEEDS"/>
    <s v="A"/>
    <s v="Y"/>
    <x v="5"/>
    <x v="297"/>
    <x v="96"/>
    <n v="327710"/>
    <n v="0"/>
    <s v=" "/>
    <s v=" "/>
    <n v="33745021"/>
    <n v="0"/>
    <n v="0"/>
    <n v="0"/>
    <n v="0"/>
    <n v="0"/>
    <n v="0"/>
    <n v="0"/>
    <n v="0"/>
    <n v="0"/>
    <n v="0"/>
    <n v="0"/>
    <n v="0"/>
    <n v="0"/>
    <n v="0"/>
    <n v="0"/>
    <n v="0"/>
    <n v="0"/>
    <n v="0"/>
    <n v="0"/>
    <n v="0"/>
    <n v="0"/>
    <n v="0"/>
    <n v="0"/>
    <n v="0"/>
    <n v="0"/>
  </r>
  <r>
    <s v="33-645-024"/>
    <x v="5"/>
    <x v="297"/>
    <x v="99"/>
    <n v="0"/>
    <x v="5"/>
    <x v="40"/>
    <x v="2911"/>
    <s v="TAN PROCEEDS"/>
    <s v="A"/>
    <s v="Y"/>
    <x v="5"/>
    <x v="297"/>
    <x v="99"/>
    <n v="327710"/>
    <n v="0"/>
    <s v=" "/>
    <s v=" "/>
    <n v="33745024"/>
    <n v="0"/>
    <n v="0"/>
    <n v="0"/>
    <n v="0"/>
    <n v="0"/>
    <n v="0"/>
    <n v="0"/>
    <n v="0"/>
    <n v="0"/>
    <n v="0"/>
    <n v="0"/>
    <n v="0"/>
    <n v="0"/>
    <n v="0"/>
    <n v="0"/>
    <n v="0"/>
    <n v="0"/>
    <n v="0"/>
    <n v="0"/>
    <n v="0"/>
    <n v="0"/>
    <n v="0"/>
    <n v="0"/>
    <n v="0"/>
    <n v="0"/>
  </r>
  <r>
    <s v="33-645-025"/>
    <x v="5"/>
    <x v="297"/>
    <x v="100"/>
    <n v="0"/>
    <x v="5"/>
    <x v="41"/>
    <x v="2912"/>
    <s v="TAN PROCEEDS"/>
    <s v="A"/>
    <s v="Y"/>
    <x v="5"/>
    <x v="297"/>
    <x v="100"/>
    <n v="327710"/>
    <n v="0"/>
    <s v=" "/>
    <s v=" "/>
    <n v="33745025"/>
    <n v="0"/>
    <n v="0"/>
    <n v="0"/>
    <n v="0"/>
    <n v="0"/>
    <n v="0"/>
    <n v="0"/>
    <n v="0"/>
    <n v="0"/>
    <n v="0"/>
    <n v="0"/>
    <n v="0"/>
    <n v="0"/>
    <n v="0"/>
    <n v="0"/>
    <n v="0"/>
    <n v="0"/>
    <n v="0"/>
    <n v="0"/>
    <n v="0"/>
    <n v="0"/>
    <n v="0"/>
    <n v="0"/>
    <n v="0"/>
    <n v="0"/>
  </r>
  <r>
    <s v="33-645-028"/>
    <x v="5"/>
    <x v="297"/>
    <x v="103"/>
    <n v="0"/>
    <x v="5"/>
    <x v="42"/>
    <x v="2913"/>
    <s v="TAN PROCEEDS"/>
    <s v="A"/>
    <s v="Y"/>
    <x v="5"/>
    <x v="297"/>
    <x v="103"/>
    <n v="327710"/>
    <n v="0"/>
    <s v=" "/>
    <s v=" "/>
    <n v="33745028"/>
    <n v="0"/>
    <n v="0"/>
    <n v="0"/>
    <n v="0"/>
    <n v="0"/>
    <n v="0"/>
    <n v="0"/>
    <n v="0"/>
    <n v="0"/>
    <n v="0"/>
    <n v="0"/>
    <n v="0"/>
    <n v="0"/>
    <n v="0"/>
    <n v="0"/>
    <n v="0"/>
    <n v="0"/>
    <n v="0"/>
    <n v="0"/>
    <n v="0"/>
    <n v="0"/>
    <n v="0"/>
    <n v="0"/>
    <n v="0"/>
    <n v="0"/>
  </r>
  <r>
    <s v="33-645-031"/>
    <x v="5"/>
    <x v="297"/>
    <x v="1340"/>
    <n v="0"/>
    <x v="5"/>
    <x v="43"/>
    <x v="2914"/>
    <s v="TAN PROCEEDS"/>
    <s v="A"/>
    <s v="Y"/>
    <x v="5"/>
    <x v="297"/>
    <x v="1340"/>
    <n v="327710"/>
    <n v="0"/>
    <s v=" "/>
    <s v=" "/>
    <n v="33745031"/>
    <n v="0"/>
    <n v="0"/>
    <n v="0"/>
    <n v="0"/>
    <n v="0"/>
    <n v="0"/>
    <n v="0"/>
    <n v="0"/>
    <n v="0"/>
    <n v="0"/>
    <n v="0"/>
    <n v="0"/>
    <n v="0"/>
    <n v="0"/>
    <n v="0"/>
    <n v="0"/>
    <n v="0"/>
    <n v="0"/>
    <n v="0"/>
    <n v="0"/>
    <n v="0"/>
    <n v="0"/>
    <n v="0"/>
    <n v="0"/>
    <n v="0"/>
  </r>
  <r>
    <s v="33-645-033"/>
    <x v="5"/>
    <x v="297"/>
    <x v="1342"/>
    <n v="0"/>
    <x v="5"/>
    <x v="44"/>
    <x v="2915"/>
    <s v="TAN PROCEEDS"/>
    <s v="A"/>
    <s v="Y"/>
    <x v="5"/>
    <x v="297"/>
    <x v="1342"/>
    <n v="327710"/>
    <n v="0"/>
    <s v=" "/>
    <s v=" "/>
    <n v="33745033"/>
    <n v="0"/>
    <n v="0"/>
    <n v="0"/>
    <n v="0"/>
    <n v="0"/>
    <n v="0"/>
    <n v="0"/>
    <n v="0"/>
    <n v="0"/>
    <n v="0"/>
    <n v="0"/>
    <n v="0"/>
    <n v="0"/>
    <n v="0"/>
    <n v="0"/>
    <n v="0"/>
    <n v="0"/>
    <n v="0"/>
    <n v="0"/>
    <n v="0"/>
    <n v="0"/>
    <n v="0"/>
    <n v="0"/>
    <n v="0"/>
    <n v="0"/>
  </r>
  <r>
    <s v="33-645-038"/>
    <x v="5"/>
    <x v="297"/>
    <x v="1347"/>
    <n v="2000000"/>
    <x v="5"/>
    <x v="45"/>
    <x v="2916"/>
    <s v="TAN PROCEEDS"/>
    <s v="A"/>
    <s v="Y"/>
    <x v="5"/>
    <x v="297"/>
    <x v="1347"/>
    <n v="327710"/>
    <n v="0"/>
    <s v=" "/>
    <s v=" "/>
    <n v="33745038"/>
    <n v="2000000"/>
    <n v="0"/>
    <n v="0"/>
    <n v="0"/>
    <n v="0"/>
    <n v="0"/>
    <n v="0"/>
    <n v="2000000"/>
    <n v="0"/>
    <n v="0"/>
    <n v="2000000"/>
    <n v="0"/>
    <n v="0"/>
    <n v="0"/>
    <n v="0"/>
    <n v="0"/>
    <n v="0"/>
    <n v="2000000"/>
    <n v="0"/>
    <n v="0"/>
    <n v="0"/>
    <n v="0"/>
    <n v="0"/>
    <n v="0"/>
    <n v="0"/>
  </r>
  <r>
    <s v="33-645-040"/>
    <x v="5"/>
    <x v="297"/>
    <x v="1349"/>
    <n v="0"/>
    <x v="5"/>
    <x v="46"/>
    <x v="2917"/>
    <s v="TAN PROCEEDS"/>
    <s v="A"/>
    <s v="Y"/>
    <x v="5"/>
    <x v="297"/>
    <x v="1349"/>
    <n v="327710"/>
    <n v="0"/>
    <s v=" "/>
    <s v=" "/>
    <n v="33745040"/>
    <n v="0"/>
    <n v="0"/>
    <n v="0"/>
    <n v="0"/>
    <n v="0"/>
    <n v="0"/>
    <n v="0"/>
    <n v="0"/>
    <n v="0"/>
    <n v="0"/>
    <n v="0"/>
    <n v="0"/>
    <n v="0"/>
    <n v="0"/>
    <n v="0"/>
    <n v="0"/>
    <n v="0"/>
    <n v="0"/>
    <n v="0"/>
    <n v="0"/>
    <n v="0"/>
    <n v="0"/>
    <n v="0"/>
    <n v="0"/>
    <n v="0"/>
  </r>
  <r>
    <s v="33-645-041"/>
    <x v="5"/>
    <x v="297"/>
    <x v="1350"/>
    <n v="0"/>
    <x v="5"/>
    <x v="47"/>
    <x v="2918"/>
    <s v="TAN PROCEEDS"/>
    <s v="A"/>
    <s v="Y"/>
    <x v="5"/>
    <x v="297"/>
    <x v="1350"/>
    <n v="327710"/>
    <n v="0"/>
    <s v=" "/>
    <s v=" "/>
    <n v="33745041"/>
    <n v="0"/>
    <n v="0"/>
    <n v="0"/>
    <n v="0"/>
    <n v="0"/>
    <n v="0"/>
    <n v="0"/>
    <n v="25000000"/>
    <n v="25074000"/>
    <n v="74000"/>
    <n v="0"/>
    <n v="0"/>
    <n v="0"/>
    <n v="0"/>
    <n v="0"/>
    <n v="0"/>
    <n v="0"/>
    <n v="25000000"/>
    <n v="25074000"/>
    <n v="74000"/>
    <n v="0"/>
    <n v="0"/>
    <n v="0"/>
    <n v="0"/>
    <n v="0"/>
  </r>
  <r>
    <s v="33-645-044"/>
    <x v="5"/>
    <x v="297"/>
    <x v="1353"/>
    <n v="0"/>
    <x v="5"/>
    <x v="48"/>
    <x v="2919"/>
    <s v="TAN PROCEEDS"/>
    <s v="A"/>
    <s v="Y"/>
    <x v="5"/>
    <x v="297"/>
    <x v="1353"/>
    <n v="327710"/>
    <n v="0"/>
    <s v=" "/>
    <s v=" "/>
    <n v="33745044"/>
    <n v="0"/>
    <n v="0"/>
    <n v="0"/>
    <n v="0"/>
    <n v="0"/>
    <n v="0"/>
    <n v="0"/>
    <n v="0"/>
    <n v="0"/>
    <n v="0"/>
    <n v="0"/>
    <n v="0"/>
    <n v="0"/>
    <n v="0"/>
    <n v="0"/>
    <n v="0"/>
    <n v="0"/>
    <n v="0"/>
    <n v="0"/>
    <n v="0"/>
    <n v="0"/>
    <n v="0"/>
    <n v="0"/>
    <n v="0"/>
    <n v="0"/>
  </r>
  <r>
    <s v="33-645-045"/>
    <x v="5"/>
    <x v="297"/>
    <x v="1354"/>
    <n v="0"/>
    <x v="5"/>
    <x v="49"/>
    <x v="2920"/>
    <s v="TAN PROCEEDS"/>
    <s v="A"/>
    <s v="Y"/>
    <x v="5"/>
    <x v="297"/>
    <x v="1354"/>
    <n v="327710"/>
    <n v="0"/>
    <s v=" "/>
    <s v=" "/>
    <n v="33745045"/>
    <n v="0"/>
    <n v="0"/>
    <n v="0"/>
    <n v="0"/>
    <n v="0"/>
    <n v="0"/>
    <n v="0"/>
    <n v="0"/>
    <n v="0"/>
    <n v="0"/>
    <n v="0"/>
    <n v="0"/>
    <n v="0"/>
    <n v="0"/>
    <n v="0"/>
    <n v="0"/>
    <n v="0"/>
    <n v="0"/>
    <n v="0"/>
    <n v="0"/>
    <n v="0"/>
    <n v="0"/>
    <n v="0"/>
    <n v="0"/>
    <n v="0"/>
  </r>
  <r>
    <s v="33-645-047"/>
    <x v="5"/>
    <x v="297"/>
    <x v="1356"/>
    <n v="0"/>
    <x v="5"/>
    <x v="50"/>
    <x v="2921"/>
    <s v="TAN PROCEEDS"/>
    <s v="A"/>
    <s v="Y"/>
    <x v="5"/>
    <x v="297"/>
    <x v="1356"/>
    <n v="327710"/>
    <n v="0"/>
    <s v=" "/>
    <s v=" "/>
    <n v="33745047"/>
    <n v="0"/>
    <n v="0"/>
    <n v="0"/>
    <n v="0"/>
    <n v="0"/>
    <n v="0"/>
    <n v="0"/>
    <n v="0"/>
    <n v="0"/>
    <n v="0"/>
    <n v="0"/>
    <n v="0"/>
    <n v="0"/>
    <n v="0"/>
    <n v="0"/>
    <n v="0"/>
    <n v="0"/>
    <n v="0"/>
    <n v="0"/>
    <n v="0"/>
    <n v="0"/>
    <n v="0"/>
    <n v="0"/>
    <n v="0"/>
    <n v="0"/>
  </r>
  <r>
    <s v="33-645-048"/>
    <x v="5"/>
    <x v="297"/>
    <x v="1357"/>
    <n v="0"/>
    <x v="5"/>
    <x v="51"/>
    <x v="2922"/>
    <s v="TAN PROCEEDS"/>
    <s v="A"/>
    <s v="Y"/>
    <x v="5"/>
    <x v="297"/>
    <x v="1357"/>
    <n v="327710"/>
    <n v="0"/>
    <s v=" "/>
    <s v=" "/>
    <n v="33745048"/>
    <n v="0"/>
    <n v="0"/>
    <n v="0"/>
    <n v="0"/>
    <n v="0"/>
    <n v="0"/>
    <n v="0"/>
    <n v="0"/>
    <n v="0"/>
    <n v="0"/>
    <n v="0"/>
    <n v="0"/>
    <n v="0"/>
    <n v="0"/>
    <n v="0"/>
    <n v="0"/>
    <n v="0"/>
    <n v="0"/>
    <n v="0"/>
    <n v="0"/>
    <n v="0"/>
    <n v="0"/>
    <n v="0"/>
    <n v="0"/>
    <n v="0"/>
  </r>
  <r>
    <s v="33-645-049"/>
    <x v="5"/>
    <x v="297"/>
    <x v="1358"/>
    <n v="0"/>
    <x v="5"/>
    <x v="52"/>
    <x v="2923"/>
    <s v="TAN PROCEEDS"/>
    <s v="A"/>
    <s v="Y"/>
    <x v="5"/>
    <x v="297"/>
    <x v="1358"/>
    <n v="327710"/>
    <n v="0"/>
    <s v=" "/>
    <s v=" "/>
    <n v="33745049"/>
    <n v="0"/>
    <n v="0"/>
    <n v="0"/>
    <n v="0"/>
    <n v="0"/>
    <n v="0"/>
    <n v="0"/>
    <n v="0"/>
    <n v="0"/>
    <n v="0"/>
    <n v="0"/>
    <n v="0"/>
    <n v="0"/>
    <n v="0"/>
    <n v="0"/>
    <n v="0"/>
    <n v="0"/>
    <n v="0"/>
    <n v="0"/>
    <n v="0"/>
    <n v="0"/>
    <n v="0"/>
    <n v="0"/>
    <n v="0"/>
    <n v="0"/>
  </r>
  <r>
    <s v="33-645-059"/>
    <x v="5"/>
    <x v="297"/>
    <x v="1361"/>
    <n v="0"/>
    <x v="5"/>
    <x v="53"/>
    <x v="2924"/>
    <s v="TAN PROCEEDS"/>
    <s v="A"/>
    <s v="Y"/>
    <x v="5"/>
    <x v="297"/>
    <x v="1361"/>
    <n v="327710"/>
    <n v="0"/>
    <s v=" "/>
    <s v=" "/>
    <n v="33745059"/>
    <n v="0"/>
    <n v="0"/>
    <n v="0"/>
    <n v="0"/>
    <n v="0"/>
    <n v="0"/>
    <n v="0"/>
    <n v="0"/>
    <n v="0"/>
    <n v="0"/>
    <n v="0"/>
    <n v="0"/>
    <n v="0"/>
    <n v="0"/>
    <n v="0"/>
    <n v="0"/>
    <n v="0"/>
    <n v="0"/>
    <n v="0"/>
    <n v="0"/>
    <n v="0"/>
    <n v="0"/>
    <n v="0"/>
    <n v="0"/>
    <n v="0"/>
  </r>
  <r>
    <s v="33-645-060"/>
    <x v="5"/>
    <x v="297"/>
    <x v="1362"/>
    <n v="1578000"/>
    <x v="5"/>
    <x v="54"/>
    <x v="2925"/>
    <s v="TAN PROCEEDS"/>
    <s v="A"/>
    <s v="Y"/>
    <x v="5"/>
    <x v="297"/>
    <x v="1362"/>
    <n v="327710"/>
    <n v="0"/>
    <s v=" "/>
    <s v=" "/>
    <n v="33745060"/>
    <n v="2305000"/>
    <n v="0"/>
    <n v="0"/>
    <n v="727000"/>
    <n v="0"/>
    <n v="0"/>
    <n v="0"/>
    <n v="7000000"/>
    <n v="5479000"/>
    <n v="57000"/>
    <n v="3244000"/>
    <n v="0"/>
    <n v="0"/>
    <n v="939000"/>
    <n v="0"/>
    <n v="0"/>
    <n v="0"/>
    <n v="7000000"/>
    <n v="4752000"/>
    <n v="57000"/>
    <n v="0"/>
    <n v="0"/>
    <n v="0"/>
    <n v="0"/>
    <n v="0"/>
  </r>
  <r>
    <s v="33-645-062"/>
    <x v="5"/>
    <x v="297"/>
    <x v="1364"/>
    <n v="0"/>
    <x v="5"/>
    <x v="55"/>
    <x v="2926"/>
    <s v="TAN PROCEEDS"/>
    <s v="A"/>
    <s v="Y"/>
    <x v="5"/>
    <x v="297"/>
    <x v="1364"/>
    <n v="327710"/>
    <n v="0"/>
    <s v=" "/>
    <s v=" "/>
    <n v="33745062"/>
    <n v="0"/>
    <n v="0"/>
    <n v="0"/>
    <n v="0"/>
    <n v="0"/>
    <n v="0"/>
    <n v="0"/>
    <n v="0"/>
    <n v="0"/>
    <n v="0"/>
    <n v="0"/>
    <n v="0"/>
    <n v="0"/>
    <n v="0"/>
    <n v="0"/>
    <n v="0"/>
    <n v="0"/>
    <n v="0"/>
    <n v="0"/>
    <n v="0"/>
    <n v="0"/>
    <n v="0"/>
    <n v="0"/>
    <n v="0"/>
    <n v="0"/>
  </r>
  <r>
    <s v="33-645-063"/>
    <x v="5"/>
    <x v="297"/>
    <x v="1365"/>
    <n v="0"/>
    <x v="5"/>
    <x v="56"/>
    <x v="2927"/>
    <s v="TAN PROCEEDS"/>
    <s v="A"/>
    <s v="Y"/>
    <x v="5"/>
    <x v="297"/>
    <x v="1365"/>
    <n v="327710"/>
    <n v="0"/>
    <s v=" "/>
    <s v=" "/>
    <n v="33745063"/>
    <n v="0"/>
    <n v="0"/>
    <n v="0"/>
    <n v="0"/>
    <n v="0"/>
    <n v="0"/>
    <n v="0"/>
    <n v="0"/>
    <n v="0"/>
    <n v="0"/>
    <n v="0"/>
    <n v="0"/>
    <n v="0"/>
    <n v="0"/>
    <n v="0"/>
    <n v="0"/>
    <n v="0"/>
    <n v="0"/>
    <n v="0"/>
    <n v="0"/>
    <n v="0"/>
    <n v="0"/>
    <n v="0"/>
    <n v="0"/>
    <n v="0"/>
  </r>
  <r>
    <s v="33-645-065"/>
    <x v="5"/>
    <x v="297"/>
    <x v="1367"/>
    <n v="0"/>
    <x v="5"/>
    <x v="57"/>
    <x v="2928"/>
    <s v="TAN PROCEEDS"/>
    <s v="A"/>
    <s v="Y"/>
    <x v="5"/>
    <x v="297"/>
    <x v="1367"/>
    <n v="327710"/>
    <n v="0"/>
    <s v=" "/>
    <s v=" "/>
    <n v="33745065"/>
    <n v="0"/>
    <n v="0"/>
    <n v="0"/>
    <n v="0"/>
    <n v="0"/>
    <n v="0"/>
    <n v="0"/>
    <n v="0"/>
    <n v="0"/>
    <n v="0"/>
    <n v="0"/>
    <n v="0"/>
    <n v="0"/>
    <n v="0"/>
    <n v="0"/>
    <n v="0"/>
    <n v="0"/>
    <n v="0"/>
    <n v="0"/>
    <n v="0"/>
    <n v="0"/>
    <n v="0"/>
    <n v="0"/>
    <n v="0"/>
    <n v="0"/>
  </r>
  <r>
    <s v="33-645-066"/>
    <x v="5"/>
    <x v="297"/>
    <x v="1368"/>
    <n v="0"/>
    <x v="5"/>
    <x v="58"/>
    <x v="2929"/>
    <s v="TAN PROCEEDS"/>
    <s v="A"/>
    <s v="Y"/>
    <x v="5"/>
    <x v="297"/>
    <x v="1368"/>
    <n v="327710"/>
    <n v="0"/>
    <s v=" "/>
    <s v=" "/>
    <n v="33745066"/>
    <n v="0"/>
    <n v="0"/>
    <n v="0"/>
    <n v="0"/>
    <n v="0"/>
    <n v="0"/>
    <n v="0"/>
    <n v="0"/>
    <n v="0"/>
    <n v="0"/>
    <n v="0"/>
    <n v="0"/>
    <n v="0"/>
    <n v="0"/>
    <n v="0"/>
    <n v="0"/>
    <n v="0"/>
    <n v="0"/>
    <n v="0"/>
    <n v="0"/>
    <n v="0"/>
    <n v="0"/>
    <n v="0"/>
    <n v="0"/>
    <n v="0"/>
  </r>
  <r>
    <s v="33-645-068"/>
    <x v="5"/>
    <x v="297"/>
    <x v="122"/>
    <n v="0"/>
    <x v="5"/>
    <x v="59"/>
    <x v="2930"/>
    <s v="TAN PROCEEDS"/>
    <s v="A"/>
    <s v="Y"/>
    <x v="5"/>
    <x v="297"/>
    <x v="122"/>
    <n v="327710"/>
    <n v="0"/>
    <s v=" "/>
    <s v=" "/>
    <n v="33745068"/>
    <n v="0"/>
    <n v="0"/>
    <n v="0"/>
    <n v="0"/>
    <n v="0"/>
    <n v="0"/>
    <n v="0"/>
    <n v="0"/>
    <n v="0"/>
    <n v="0"/>
    <n v="0"/>
    <n v="0"/>
    <n v="0"/>
    <n v="0"/>
    <n v="0"/>
    <n v="0"/>
    <n v="0"/>
    <n v="0"/>
    <n v="0"/>
    <n v="0"/>
    <n v="0"/>
    <n v="0"/>
    <n v="0"/>
    <n v="0"/>
    <n v="0"/>
  </r>
  <r>
    <s v="33-645-069"/>
    <x v="5"/>
    <x v="297"/>
    <x v="123"/>
    <n v="14489000"/>
    <x v="5"/>
    <x v="60"/>
    <x v="2931"/>
    <s v="TAN PROCEEDS"/>
    <s v="A"/>
    <s v="Y"/>
    <x v="5"/>
    <x v="297"/>
    <x v="123"/>
    <n v="327710"/>
    <n v="0"/>
    <s v=" "/>
    <s v=" "/>
    <n v="33745069"/>
    <n v="14489000"/>
    <n v="0"/>
    <n v="0"/>
    <n v="0"/>
    <n v="0"/>
    <n v="0"/>
    <n v="0"/>
    <n v="30000000"/>
    <n v="15560000"/>
    <n v="49000"/>
    <n v="14489000"/>
    <n v="0"/>
    <n v="0"/>
    <n v="0"/>
    <n v="0"/>
    <n v="0"/>
    <n v="0"/>
    <n v="30000000"/>
    <n v="15560000"/>
    <n v="49000"/>
    <n v="0"/>
    <n v="0"/>
    <n v="0"/>
    <n v="0"/>
    <n v="0"/>
  </r>
  <r>
    <s v="33-645-071"/>
    <x v="5"/>
    <x v="297"/>
    <x v="124"/>
    <n v="0"/>
    <x v="5"/>
    <x v="61"/>
    <x v="2932"/>
    <s v="TAN PROCEEDS"/>
    <s v="A"/>
    <s v="Y"/>
    <x v="5"/>
    <x v="297"/>
    <x v="124"/>
    <n v="327710"/>
    <n v="0"/>
    <s v=" "/>
    <s v=" "/>
    <n v="33745071"/>
    <n v="0"/>
    <n v="0"/>
    <n v="0"/>
    <n v="0"/>
    <n v="0"/>
    <n v="0"/>
    <n v="0"/>
    <n v="0"/>
    <n v="0"/>
    <n v="0"/>
    <n v="0"/>
    <n v="0"/>
    <n v="0"/>
    <n v="0"/>
    <n v="0"/>
    <n v="0"/>
    <n v="0"/>
    <n v="0"/>
    <n v="0"/>
    <n v="0"/>
    <n v="0"/>
    <n v="0"/>
    <n v="0"/>
    <n v="0"/>
    <n v="0"/>
  </r>
  <r>
    <s v="33-645-075"/>
    <x v="5"/>
    <x v="297"/>
    <x v="128"/>
    <n v="0"/>
    <x v="5"/>
    <x v="62"/>
    <x v="2933"/>
    <s v="TAN PROCEEDS"/>
    <s v="A"/>
    <s v="Y"/>
    <x v="5"/>
    <x v="297"/>
    <x v="128"/>
    <n v="327710"/>
    <n v="0"/>
    <s v=" "/>
    <s v=" "/>
    <n v="33745075"/>
    <n v="0"/>
    <n v="0"/>
    <n v="0"/>
    <n v="0"/>
    <n v="0"/>
    <n v="0"/>
    <n v="0"/>
    <n v="0"/>
    <n v="0"/>
    <n v="0"/>
    <n v="0"/>
    <n v="0"/>
    <n v="0"/>
    <n v="0"/>
    <n v="0"/>
    <n v="0"/>
    <n v="0"/>
    <n v="0"/>
    <n v="0"/>
    <n v="0"/>
    <n v="0"/>
    <n v="0"/>
    <n v="0"/>
    <n v="0"/>
    <n v="0"/>
  </r>
  <r>
    <s v="33-645-079"/>
    <x v="5"/>
    <x v="297"/>
    <x v="131"/>
    <n v="0"/>
    <x v="5"/>
    <x v="63"/>
    <x v="2934"/>
    <s v="TAN PROCEEDS"/>
    <s v="A"/>
    <s v="Y"/>
    <x v="5"/>
    <x v="297"/>
    <x v="131"/>
    <n v="327710"/>
    <n v="0"/>
    <s v=" "/>
    <s v=" "/>
    <n v="33745079"/>
    <n v="0"/>
    <n v="0"/>
    <n v="0"/>
    <n v="0"/>
    <n v="0"/>
    <n v="0"/>
    <n v="0"/>
    <n v="0"/>
    <n v="0"/>
    <n v="0"/>
    <n v="0"/>
    <n v="0"/>
    <n v="0"/>
    <n v="0"/>
    <n v="0"/>
    <n v="0"/>
    <n v="0"/>
    <n v="0"/>
    <n v="0"/>
    <n v="0"/>
    <n v="0"/>
    <n v="0"/>
    <n v="0"/>
    <n v="0"/>
    <n v="0"/>
  </r>
  <r>
    <s v="33-645-080"/>
    <x v="5"/>
    <x v="297"/>
    <x v="1371"/>
    <n v="0"/>
    <x v="5"/>
    <x v="64"/>
    <x v="2935"/>
    <s v="TAN PROCEEDS"/>
    <s v="A"/>
    <s v="Y"/>
    <x v="5"/>
    <x v="297"/>
    <x v="1371"/>
    <n v="327710"/>
    <n v="0"/>
    <s v=" "/>
    <s v=" "/>
    <n v="33745080"/>
    <n v="0"/>
    <n v="0"/>
    <n v="0"/>
    <n v="0"/>
    <n v="0"/>
    <n v="0"/>
    <n v="0"/>
    <n v="40000000"/>
    <n v="41821000"/>
    <n v="1821000"/>
    <n v="0"/>
    <n v="0"/>
    <n v="0"/>
    <n v="0"/>
    <n v="0"/>
    <n v="0"/>
    <n v="0"/>
    <n v="40000000"/>
    <n v="41821000"/>
    <n v="1821000"/>
    <n v="0"/>
    <n v="0"/>
    <n v="0"/>
    <n v="0"/>
    <n v="0"/>
  </r>
  <r>
    <s v="33-645-081"/>
    <x v="5"/>
    <x v="297"/>
    <x v="1372"/>
    <n v="0"/>
    <x v="5"/>
    <x v="65"/>
    <x v="2936"/>
    <s v="TAN PROCEEDS"/>
    <s v="A"/>
    <s v="Y"/>
    <x v="5"/>
    <x v="297"/>
    <x v="1372"/>
    <n v="327710"/>
    <n v="0"/>
    <s v=" "/>
    <s v=" "/>
    <n v="33745081"/>
    <n v="0"/>
    <n v="0"/>
    <n v="0"/>
    <n v="0"/>
    <n v="0"/>
    <n v="0"/>
    <n v="0"/>
    <n v="0"/>
    <n v="0"/>
    <n v="0"/>
    <n v="0"/>
    <n v="0"/>
    <n v="0"/>
    <n v="0"/>
    <n v="0"/>
    <n v="0"/>
    <n v="0"/>
    <n v="0"/>
    <n v="0"/>
    <n v="0"/>
    <n v="0"/>
    <n v="0"/>
    <n v="0"/>
    <n v="0"/>
    <n v="0"/>
  </r>
  <r>
    <s v="33-645-083"/>
    <x v="5"/>
    <x v="297"/>
    <x v="132"/>
    <n v="0"/>
    <x v="5"/>
    <x v="66"/>
    <x v="2937"/>
    <s v="TAN PROCEEDS"/>
    <s v="A"/>
    <s v="Y"/>
    <x v="5"/>
    <x v="297"/>
    <x v="132"/>
    <n v="327710"/>
    <n v="0"/>
    <s v=" "/>
    <s v=" "/>
    <n v="33745083"/>
    <n v="0"/>
    <n v="0"/>
    <n v="0"/>
    <n v="0"/>
    <n v="0"/>
    <n v="0"/>
    <n v="0"/>
    <n v="0"/>
    <n v="0"/>
    <n v="0"/>
    <n v="0"/>
    <n v="0"/>
    <n v="0"/>
    <n v="0"/>
    <n v="0"/>
    <n v="0"/>
    <n v="0"/>
    <n v="0"/>
    <n v="0"/>
    <n v="0"/>
    <n v="0"/>
    <n v="0"/>
    <n v="0"/>
    <n v="0"/>
    <n v="0"/>
  </r>
  <r>
    <s v="33-645-086"/>
    <x v="5"/>
    <x v="297"/>
    <x v="135"/>
    <n v="0"/>
    <x v="5"/>
    <x v="67"/>
    <x v="2938"/>
    <s v="TAN PROCEEDS"/>
    <s v="A"/>
    <s v="Y"/>
    <x v="5"/>
    <x v="297"/>
    <x v="135"/>
    <n v="327710"/>
    <n v="0"/>
    <s v=" "/>
    <s v=" "/>
    <n v="33745086"/>
    <n v="0"/>
    <n v="0"/>
    <n v="0"/>
    <n v="0"/>
    <n v="0"/>
    <n v="0"/>
    <n v="0"/>
    <n v="0"/>
    <n v="0"/>
    <n v="0"/>
    <n v="0"/>
    <n v="0"/>
    <n v="0"/>
    <n v="0"/>
    <n v="0"/>
    <n v="0"/>
    <n v="0"/>
    <n v="0"/>
    <n v="0"/>
    <n v="0"/>
    <n v="0"/>
    <n v="0"/>
    <n v="0"/>
    <n v="0"/>
    <n v="0"/>
  </r>
  <r>
    <s v="33-645-089"/>
    <x v="5"/>
    <x v="297"/>
    <x v="313"/>
    <n v="11678000"/>
    <x v="5"/>
    <x v="68"/>
    <x v="2939"/>
    <s v="TAN PROCEEDS"/>
    <s v="A"/>
    <s v="Y"/>
    <x v="5"/>
    <x v="297"/>
    <x v="313"/>
    <n v="327710"/>
    <n v="0"/>
    <s v=" "/>
    <s v=" "/>
    <n v="33745089"/>
    <n v="12172000"/>
    <n v="0"/>
    <n v="0"/>
    <n v="494000"/>
    <n v="0"/>
    <n v="0"/>
    <n v="0"/>
    <n v="20000000"/>
    <n v="8322000"/>
    <n v="0"/>
    <n v="15888000"/>
    <n v="0"/>
    <n v="0"/>
    <n v="3716000"/>
    <n v="0"/>
    <n v="0"/>
    <n v="0"/>
    <n v="20000000"/>
    <n v="7828000"/>
    <n v="0"/>
    <n v="0"/>
    <n v="0"/>
    <n v="0"/>
    <n v="0"/>
    <n v="0"/>
  </r>
  <r>
    <s v="33-645-090"/>
    <x v="5"/>
    <x v="297"/>
    <x v="105"/>
    <n v="918000"/>
    <x v="5"/>
    <x v="69"/>
    <x v="2940"/>
    <s v="TAN PROCEEDS"/>
    <s v="A"/>
    <s v="Y"/>
    <x v="5"/>
    <x v="297"/>
    <x v="105"/>
    <n v="327710"/>
    <n v="0"/>
    <s v=" "/>
    <s v=" "/>
    <n v="33745090"/>
    <n v="918000"/>
    <n v="0"/>
    <n v="0"/>
    <n v="0"/>
    <n v="0"/>
    <n v="0"/>
    <n v="0"/>
    <n v="2500000"/>
    <n v="3178000"/>
    <n v="1596000"/>
    <n v="918000"/>
    <n v="0"/>
    <n v="0"/>
    <n v="0"/>
    <n v="0"/>
    <n v="0"/>
    <n v="0"/>
    <n v="2500000"/>
    <n v="3178000"/>
    <n v="1596000"/>
    <n v="0"/>
    <n v="0"/>
    <n v="0"/>
    <n v="0"/>
    <n v="0"/>
  </r>
  <r>
    <s v="33-645-092"/>
    <x v="5"/>
    <x v="297"/>
    <x v="106"/>
    <n v="1734000"/>
    <x v="5"/>
    <x v="70"/>
    <x v="2941"/>
    <s v="TAN PROCEEDS"/>
    <s v="A"/>
    <s v="Y"/>
    <x v="5"/>
    <x v="297"/>
    <x v="106"/>
    <n v="327710"/>
    <n v="0"/>
    <s v=" "/>
    <s v=" "/>
    <n v="33745092"/>
    <n v="1734000"/>
    <n v="0"/>
    <n v="0"/>
    <n v="0"/>
    <n v="0"/>
    <n v="0"/>
    <n v="0"/>
    <n v="12500000"/>
    <n v="10819000"/>
    <n v="53000"/>
    <n v="2565000"/>
    <n v="0"/>
    <n v="0"/>
    <n v="831000"/>
    <n v="0"/>
    <n v="0"/>
    <n v="0"/>
    <n v="12500000"/>
    <n v="10819000"/>
    <n v="53000"/>
    <n v="0"/>
    <n v="0"/>
    <n v="0"/>
    <n v="0"/>
    <n v="0"/>
  </r>
  <r>
    <s v="33-645-093"/>
    <x v="5"/>
    <x v="297"/>
    <x v="107"/>
    <n v="0"/>
    <x v="5"/>
    <x v="71"/>
    <x v="2942"/>
    <s v="TAN PROCEEDS"/>
    <s v="A"/>
    <s v="Y"/>
    <x v="5"/>
    <x v="297"/>
    <x v="107"/>
    <n v="327710"/>
    <n v="0"/>
    <s v=" "/>
    <s v=" "/>
    <n v="33745093"/>
    <n v="0"/>
    <n v="0"/>
    <n v="0"/>
    <n v="0"/>
    <n v="0"/>
    <n v="0"/>
    <n v="0"/>
    <n v="0"/>
    <n v="0"/>
    <n v="0"/>
    <n v="0"/>
    <n v="0"/>
    <n v="0"/>
    <n v="0"/>
    <n v="0"/>
    <n v="0"/>
    <n v="0"/>
    <n v="0"/>
    <n v="0"/>
    <n v="0"/>
    <n v="0"/>
    <n v="0"/>
    <n v="0"/>
    <n v="0"/>
    <n v="0"/>
  </r>
  <r>
    <s v="33-645-094"/>
    <x v="5"/>
    <x v="297"/>
    <x v="108"/>
    <n v="0"/>
    <x v="5"/>
    <x v="72"/>
    <x v="2943"/>
    <s v="TAN PROCEEDS"/>
    <s v="A"/>
    <s v="Y"/>
    <x v="5"/>
    <x v="297"/>
    <x v="108"/>
    <n v="327710"/>
    <n v="0"/>
    <s v=" "/>
    <s v=" "/>
    <n v="33745094"/>
    <n v="0"/>
    <n v="0"/>
    <n v="0"/>
    <n v="0"/>
    <n v="0"/>
    <n v="0"/>
    <n v="0"/>
    <n v="0"/>
    <n v="0"/>
    <n v="0"/>
    <n v="0"/>
    <n v="0"/>
    <n v="0"/>
    <n v="0"/>
    <n v="0"/>
    <n v="0"/>
    <n v="0"/>
    <n v="0"/>
    <n v="0"/>
    <n v="0"/>
    <n v="0"/>
    <n v="0"/>
    <n v="0"/>
    <n v="0"/>
    <n v="0"/>
  </r>
  <r>
    <s v="33-645-095"/>
    <x v="5"/>
    <x v="297"/>
    <x v="109"/>
    <n v="0"/>
    <x v="5"/>
    <x v="73"/>
    <x v="2944"/>
    <s v="TAN PROCEEDS"/>
    <s v="A"/>
    <s v="Y"/>
    <x v="5"/>
    <x v="297"/>
    <x v="109"/>
    <n v="327710"/>
    <n v="0"/>
    <s v=" "/>
    <s v=" "/>
    <n v="33745095"/>
    <n v="0"/>
    <n v="0"/>
    <n v="0"/>
    <n v="0"/>
    <n v="0"/>
    <n v="0"/>
    <n v="0"/>
    <n v="0"/>
    <n v="0"/>
    <n v="0"/>
    <n v="0"/>
    <n v="0"/>
    <n v="0"/>
    <n v="0"/>
    <n v="0"/>
    <n v="0"/>
    <n v="0"/>
    <n v="0"/>
    <n v="0"/>
    <n v="0"/>
    <n v="0"/>
    <n v="0"/>
    <n v="0"/>
    <n v="0"/>
    <n v="0"/>
  </r>
  <r>
    <s v="33-645-097"/>
    <x v="5"/>
    <x v="297"/>
    <x v="1375"/>
    <n v="2481000"/>
    <x v="5"/>
    <x v="74"/>
    <x v="2945"/>
    <s v="TAN PROCEEDS"/>
    <s v="A"/>
    <s v="Y"/>
    <x v="5"/>
    <x v="297"/>
    <x v="1375"/>
    <n v="327710"/>
    <n v="0"/>
    <s v=" "/>
    <s v=" "/>
    <n v="33745097"/>
    <n v="2481000"/>
    <n v="0"/>
    <n v="0"/>
    <n v="0"/>
    <n v="0"/>
    <n v="0"/>
    <n v="0"/>
    <n v="25000000"/>
    <n v="26404000"/>
    <n v="3885000"/>
    <n v="2481000"/>
    <n v="0"/>
    <n v="0"/>
    <n v="0"/>
    <n v="0"/>
    <n v="0"/>
    <n v="0"/>
    <n v="25000000"/>
    <n v="26404000"/>
    <n v="3885000"/>
    <n v="0"/>
    <n v="0"/>
    <n v="0"/>
    <n v="0"/>
    <n v="0"/>
  </r>
  <r>
    <s v="33-645-098"/>
    <x v="5"/>
    <x v="297"/>
    <x v="316"/>
    <n v="0"/>
    <x v="5"/>
    <x v="75"/>
    <x v="2946"/>
    <s v="TAN PROCEEDS"/>
    <s v="A"/>
    <s v="Y"/>
    <x v="5"/>
    <x v="297"/>
    <x v="316"/>
    <n v="327710"/>
    <n v="1"/>
    <s v=" "/>
    <s v=" "/>
    <n v="33745098"/>
    <n v="0"/>
    <n v="0"/>
    <n v="0"/>
    <n v="0"/>
    <n v="0"/>
    <n v="0"/>
    <n v="0"/>
    <n v="0"/>
    <n v="0"/>
    <n v="0"/>
    <n v="0"/>
    <n v="0"/>
    <n v="0"/>
    <n v="0"/>
    <n v="0"/>
    <n v="0"/>
    <n v="0"/>
    <n v="0"/>
    <n v="0"/>
    <n v="0"/>
    <n v="0"/>
    <n v="0"/>
    <n v="0"/>
    <n v="0"/>
    <n v="0"/>
  </r>
  <r>
    <s v="33-685-001"/>
    <x v="5"/>
    <x v="165"/>
    <x v="80"/>
    <n v="0"/>
    <x v="5"/>
    <x v="27"/>
    <x v="2947"/>
    <s v="DEFCNCYS CORREC"/>
    <s v="B"/>
    <s v=" "/>
    <x v="5"/>
    <x v="165"/>
    <x v="80"/>
    <n v="327730"/>
    <n v="0"/>
    <s v="Y"/>
    <s v=" "/>
    <n v="33685001"/>
    <n v="0"/>
    <n v="0"/>
    <n v="0"/>
    <n v="0"/>
    <n v="0"/>
    <n v="0"/>
    <n v="0"/>
    <n v="0"/>
    <n v="0"/>
    <n v="0"/>
    <n v="0"/>
    <n v="0"/>
    <n v="0"/>
    <n v="0"/>
    <n v="0"/>
    <n v="0"/>
    <n v="0"/>
    <n v="0"/>
    <n v="0"/>
    <n v="0"/>
    <n v="0"/>
    <n v="0"/>
    <n v="0"/>
    <n v="0"/>
    <n v="0"/>
  </r>
  <r>
    <s v="33-685-002"/>
    <x v="5"/>
    <x v="165"/>
    <x v="81"/>
    <n v="0"/>
    <x v="5"/>
    <x v="28"/>
    <x v="2948"/>
    <s v="DEFCNCYS CORREC"/>
    <s v="B"/>
    <s v=" "/>
    <x v="5"/>
    <x v="165"/>
    <x v="81"/>
    <n v="327730"/>
    <n v="0"/>
    <s v="Y"/>
    <s v=" "/>
    <n v="33685002"/>
    <n v="0"/>
    <n v="0"/>
    <n v="0"/>
    <n v="0"/>
    <n v="0"/>
    <n v="0"/>
    <n v="0"/>
    <n v="0"/>
    <n v="0"/>
    <n v="0"/>
    <n v="0"/>
    <n v="0"/>
    <n v="0"/>
    <n v="0"/>
    <n v="0"/>
    <n v="0"/>
    <n v="0"/>
    <n v="0"/>
    <n v="0"/>
    <n v="0"/>
    <n v="0"/>
    <n v="0"/>
    <n v="0"/>
    <n v="0"/>
    <n v="0"/>
  </r>
  <r>
    <s v="33-685-003"/>
    <x v="5"/>
    <x v="165"/>
    <x v="82"/>
    <n v="0"/>
    <x v="5"/>
    <x v="29"/>
    <x v="2949"/>
    <s v="DEFCNCYS CORREC"/>
    <s v="B"/>
    <s v=" "/>
    <x v="5"/>
    <x v="165"/>
    <x v="82"/>
    <n v="327730"/>
    <n v="0"/>
    <s v=" "/>
    <s v=" "/>
    <n v="33685003"/>
    <n v="0"/>
    <n v="0"/>
    <n v="0"/>
    <n v="0"/>
    <n v="0"/>
    <n v="0"/>
    <n v="0"/>
    <n v="0"/>
    <n v="0"/>
    <n v="0"/>
    <n v="0"/>
    <n v="0"/>
    <n v="0"/>
    <n v="0"/>
    <n v="0"/>
    <n v="0"/>
    <n v="0"/>
    <n v="0"/>
    <n v="0"/>
    <n v="0"/>
    <n v="0"/>
    <n v="0"/>
    <n v="0"/>
    <n v="0"/>
    <n v="0"/>
  </r>
  <r>
    <s v="33-685-004"/>
    <x v="5"/>
    <x v="165"/>
    <x v="83"/>
    <n v="0"/>
    <x v="5"/>
    <x v="30"/>
    <x v="2950"/>
    <s v="DEFCNCYS CORREC"/>
    <s v="B"/>
    <s v=" "/>
    <x v="5"/>
    <x v="165"/>
    <x v="83"/>
    <n v="327730"/>
    <n v="0"/>
    <s v="Y"/>
    <s v=" "/>
    <n v="33685004"/>
    <n v="0"/>
    <n v="0"/>
    <n v="0"/>
    <n v="0"/>
    <n v="0"/>
    <n v="0"/>
    <n v="0"/>
    <n v="0"/>
    <n v="0"/>
    <n v="0"/>
    <n v="0"/>
    <n v="0"/>
    <n v="0"/>
    <n v="0"/>
    <n v="0"/>
    <n v="0"/>
    <n v="0"/>
    <n v="0"/>
    <n v="0"/>
    <n v="0"/>
    <n v="0"/>
    <n v="0"/>
    <n v="0"/>
    <n v="0"/>
    <n v="0"/>
  </r>
  <r>
    <s v="33-685-005"/>
    <x v="5"/>
    <x v="165"/>
    <x v="84"/>
    <n v="0"/>
    <x v="5"/>
    <x v="31"/>
    <x v="2951"/>
    <s v="DEFCNCYS CORREC"/>
    <s v="B"/>
    <s v=" "/>
    <x v="5"/>
    <x v="165"/>
    <x v="84"/>
    <n v="327730"/>
    <n v="0"/>
    <s v="Y"/>
    <s v=" "/>
    <n v="33685005"/>
    <n v="0"/>
    <n v="0"/>
    <n v="0"/>
    <n v="0"/>
    <n v="0"/>
    <n v="0"/>
    <n v="0"/>
    <n v="0"/>
    <n v="0"/>
    <n v="0"/>
    <n v="0"/>
    <n v="0"/>
    <n v="0"/>
    <n v="0"/>
    <n v="0"/>
    <n v="0"/>
    <n v="0"/>
    <n v="0"/>
    <n v="0"/>
    <n v="0"/>
    <n v="0"/>
    <n v="0"/>
    <n v="0"/>
    <n v="0"/>
    <n v="0"/>
  </r>
  <r>
    <s v="33-685-006"/>
    <x v="5"/>
    <x v="165"/>
    <x v="85"/>
    <n v="0"/>
    <x v="5"/>
    <x v="32"/>
    <x v="2952"/>
    <s v="DEFCNCYS CORREC"/>
    <s v="B"/>
    <s v=" "/>
    <x v="5"/>
    <x v="165"/>
    <x v="85"/>
    <n v="327730"/>
    <n v="0"/>
    <s v="Y"/>
    <s v=" "/>
    <n v="33685006"/>
    <n v="0"/>
    <n v="0"/>
    <n v="0"/>
    <n v="0"/>
    <n v="0"/>
    <n v="0"/>
    <n v="0"/>
    <n v="0"/>
    <n v="0"/>
    <n v="0"/>
    <n v="0"/>
    <n v="0"/>
    <n v="0"/>
    <n v="0"/>
    <n v="0"/>
    <n v="0"/>
    <n v="0"/>
    <n v="0"/>
    <n v="0"/>
    <n v="0"/>
    <n v="0"/>
    <n v="0"/>
    <n v="0"/>
    <n v="0"/>
    <n v="0"/>
  </r>
  <r>
    <s v="33-685-007"/>
    <x v="5"/>
    <x v="165"/>
    <x v="86"/>
    <n v="-1.71"/>
    <x v="5"/>
    <x v="33"/>
    <x v="2953"/>
    <s v="DEFCNCYS CORREC"/>
    <s v="B"/>
    <s v=" "/>
    <x v="5"/>
    <x v="165"/>
    <x v="86"/>
    <n v="327730"/>
    <n v="0"/>
    <s v="Y"/>
    <s v=" "/>
    <n v="33685007"/>
    <n v="-1.71"/>
    <n v="0"/>
    <n v="0"/>
    <n v="0"/>
    <n v="0"/>
    <n v="2.2799999999999998"/>
    <n v="0"/>
    <n v="0"/>
    <n v="3.99"/>
    <n v="0"/>
    <n v="-1.71"/>
    <n v="0"/>
    <n v="0"/>
    <n v="0"/>
    <n v="0"/>
    <n v="2.2799999999999998"/>
    <n v="0"/>
    <n v="0"/>
    <n v="3.99"/>
    <n v="0"/>
    <n v="0"/>
    <n v="0"/>
    <n v="0"/>
    <n v="0"/>
    <n v="0"/>
  </r>
  <r>
    <s v="33-685-008"/>
    <x v="5"/>
    <x v="165"/>
    <x v="87"/>
    <n v="0"/>
    <x v="5"/>
    <x v="34"/>
    <x v="2954"/>
    <s v="DEFCNCYS CORREC"/>
    <s v="B"/>
    <s v=" "/>
    <x v="5"/>
    <x v="165"/>
    <x v="87"/>
    <n v="327730"/>
    <n v="0"/>
    <s v="Y"/>
    <s v=" "/>
    <n v="33685008"/>
    <n v="0"/>
    <n v="0"/>
    <n v="0"/>
    <n v="0"/>
    <n v="0"/>
    <n v="0"/>
    <n v="0"/>
    <n v="0"/>
    <n v="0"/>
    <n v="0"/>
    <n v="0"/>
    <n v="0"/>
    <n v="0"/>
    <n v="0"/>
    <n v="0"/>
    <n v="0"/>
    <n v="0"/>
    <n v="0"/>
    <n v="0"/>
    <n v="0"/>
    <n v="0"/>
    <n v="0"/>
    <n v="0"/>
    <n v="0"/>
    <n v="0"/>
  </r>
  <r>
    <s v="33-685-009"/>
    <x v="5"/>
    <x v="165"/>
    <x v="88"/>
    <n v="2.76"/>
    <x v="5"/>
    <x v="35"/>
    <x v="2955"/>
    <s v="DEFCNCYS CORREC"/>
    <s v="B"/>
    <s v=" "/>
    <x v="5"/>
    <x v="165"/>
    <x v="88"/>
    <n v="327730"/>
    <n v="0"/>
    <s v="Y"/>
    <s v=" "/>
    <n v="33685009"/>
    <n v="2.76"/>
    <n v="0"/>
    <n v="0"/>
    <n v="0"/>
    <n v="0"/>
    <n v="2.76"/>
    <n v="0"/>
    <n v="0"/>
    <n v="0"/>
    <n v="0"/>
    <n v="2.76"/>
    <n v="0"/>
    <n v="0"/>
    <n v="0"/>
    <n v="0"/>
    <n v="2.76"/>
    <n v="0"/>
    <n v="0"/>
    <n v="0"/>
    <n v="0"/>
    <n v="0"/>
    <n v="0"/>
    <n v="0"/>
    <n v="0"/>
    <n v="0"/>
  </r>
  <r>
    <s v="33-685-011"/>
    <x v="5"/>
    <x v="165"/>
    <x v="111"/>
    <n v="0"/>
    <x v="5"/>
    <x v="36"/>
    <x v="2956"/>
    <s v="DEFCNCYS CORREC"/>
    <s v="B"/>
    <s v=" "/>
    <x v="5"/>
    <x v="165"/>
    <x v="111"/>
    <n v="327730"/>
    <n v="0"/>
    <s v="Y"/>
    <s v=" "/>
    <n v="33685011"/>
    <n v="0"/>
    <n v="0"/>
    <n v="0"/>
    <n v="0"/>
    <n v="0"/>
    <n v="0"/>
    <n v="0"/>
    <n v="0"/>
    <n v="0"/>
    <n v="0"/>
    <n v="0"/>
    <n v="0"/>
    <n v="0"/>
    <n v="0"/>
    <n v="0"/>
    <n v="0"/>
    <n v="0"/>
    <n v="0"/>
    <n v="0"/>
    <n v="0"/>
    <n v="0"/>
    <n v="0"/>
    <n v="0"/>
    <n v="0"/>
    <n v="0"/>
  </r>
  <r>
    <s v="33-685-014"/>
    <x v="5"/>
    <x v="165"/>
    <x v="91"/>
    <n v="0"/>
    <x v="5"/>
    <x v="37"/>
    <x v="2957"/>
    <s v="DEFCNCYS CORREC"/>
    <s v="B"/>
    <s v=" "/>
    <x v="5"/>
    <x v="165"/>
    <x v="91"/>
    <n v="327730"/>
    <n v="0"/>
    <s v="Y"/>
    <s v=" "/>
    <n v="33685014"/>
    <n v="0"/>
    <n v="0"/>
    <n v="0"/>
    <n v="0"/>
    <n v="0"/>
    <n v="0"/>
    <n v="0"/>
    <n v="0"/>
    <n v="0"/>
    <n v="0"/>
    <n v="0"/>
    <n v="0"/>
    <n v="0"/>
    <n v="0"/>
    <n v="0"/>
    <n v="0"/>
    <n v="0"/>
    <n v="0"/>
    <n v="0"/>
    <n v="0"/>
    <n v="0"/>
    <n v="0"/>
    <n v="0"/>
    <n v="0"/>
    <n v="0"/>
  </r>
  <r>
    <s v="33-685-017"/>
    <x v="5"/>
    <x v="165"/>
    <x v="113"/>
    <n v="0"/>
    <x v="5"/>
    <x v="38"/>
    <x v="2958"/>
    <s v="DEFCNCYS CORREC"/>
    <s v="B"/>
    <s v=" "/>
    <x v="5"/>
    <x v="165"/>
    <x v="113"/>
    <n v="327730"/>
    <n v="0"/>
    <s v="Y"/>
    <s v=" "/>
    <n v="33685017"/>
    <n v="0"/>
    <n v="0"/>
    <n v="0"/>
    <n v="0"/>
    <n v="0"/>
    <n v="0"/>
    <n v="0"/>
    <n v="0"/>
    <n v="28.55"/>
    <n v="28.55"/>
    <n v="0"/>
    <n v="0"/>
    <n v="0"/>
    <n v="0"/>
    <n v="0"/>
    <n v="0"/>
    <n v="0"/>
    <n v="0"/>
    <n v="28.55"/>
    <n v="28.55"/>
    <n v="0"/>
    <n v="0"/>
    <n v="0"/>
    <n v="0"/>
    <n v="0"/>
  </r>
  <r>
    <s v="33-685-021"/>
    <x v="5"/>
    <x v="165"/>
    <x v="96"/>
    <n v="0.05"/>
    <x v="5"/>
    <x v="39"/>
    <x v="2959"/>
    <s v="DEFCNCYS CORREC"/>
    <s v="B"/>
    <s v=" "/>
    <x v="5"/>
    <x v="165"/>
    <x v="96"/>
    <n v="327730"/>
    <n v="0"/>
    <s v="Y"/>
    <s v=" "/>
    <n v="33685021"/>
    <n v="0.05"/>
    <n v="0"/>
    <n v="0"/>
    <n v="0"/>
    <n v="0"/>
    <n v="33.22"/>
    <n v="0"/>
    <n v="0"/>
    <n v="66.599999999999994"/>
    <n v="33.43"/>
    <n v="33.28"/>
    <n v="0"/>
    <n v="0"/>
    <n v="66.56"/>
    <n v="33.33"/>
    <n v="33.22"/>
    <n v="0"/>
    <n v="0"/>
    <n v="66.599999999999994"/>
    <n v="33.43"/>
    <n v="0"/>
    <n v="0"/>
    <n v="0"/>
    <n v="0"/>
    <n v="0"/>
  </r>
  <r>
    <s v="33-685-024"/>
    <x v="5"/>
    <x v="165"/>
    <x v="99"/>
    <n v="181.82"/>
    <x v="5"/>
    <x v="40"/>
    <x v="2960"/>
    <s v="DEFCNCYS CORREC"/>
    <s v="B"/>
    <s v=" "/>
    <x v="5"/>
    <x v="165"/>
    <x v="99"/>
    <n v="327730"/>
    <n v="0"/>
    <s v="Y"/>
    <s v=" "/>
    <n v="33685024"/>
    <n v="181.82"/>
    <n v="0"/>
    <n v="0"/>
    <n v="0"/>
    <n v="0"/>
    <n v="181.19"/>
    <n v="0"/>
    <n v="0"/>
    <n v="0.22"/>
    <n v="0.85"/>
    <n v="181.55"/>
    <n v="0"/>
    <n v="0"/>
    <n v="0"/>
    <n v="0.27"/>
    <n v="181.19"/>
    <n v="0"/>
    <n v="0"/>
    <n v="0.22"/>
    <n v="0.85"/>
    <n v="0"/>
    <n v="0"/>
    <n v="0"/>
    <n v="0"/>
    <n v="0"/>
  </r>
  <r>
    <s v="33-685-025"/>
    <x v="5"/>
    <x v="165"/>
    <x v="100"/>
    <n v="0"/>
    <x v="5"/>
    <x v="41"/>
    <x v="2961"/>
    <s v="DEFCNCYS CORREC"/>
    <s v="B"/>
    <s v=" "/>
    <x v="5"/>
    <x v="165"/>
    <x v="100"/>
    <n v="327730"/>
    <n v="0"/>
    <s v="Y"/>
    <s v=" "/>
    <n v="33685025"/>
    <n v="0"/>
    <n v="0"/>
    <n v="0"/>
    <n v="0"/>
    <n v="0"/>
    <n v="0"/>
    <n v="0"/>
    <n v="0"/>
    <n v="0"/>
    <n v="0"/>
    <n v="0"/>
    <n v="0"/>
    <n v="0"/>
    <n v="0"/>
    <n v="0"/>
    <n v="0"/>
    <n v="0"/>
    <n v="0"/>
    <n v="0"/>
    <n v="0"/>
    <n v="0"/>
    <n v="0"/>
    <n v="0"/>
    <n v="0"/>
    <n v="0"/>
  </r>
  <r>
    <s v="33-685-028"/>
    <x v="5"/>
    <x v="165"/>
    <x v="103"/>
    <n v="0"/>
    <x v="5"/>
    <x v="42"/>
    <x v="2962"/>
    <s v="DEFCNCYS CORREC"/>
    <s v="B"/>
    <s v=" "/>
    <x v="5"/>
    <x v="165"/>
    <x v="103"/>
    <n v="327730"/>
    <n v="0"/>
    <s v="Y"/>
    <s v=" "/>
    <n v="33685028"/>
    <n v="0"/>
    <n v="0"/>
    <n v="0"/>
    <n v="0"/>
    <n v="0"/>
    <n v="0"/>
    <n v="0"/>
    <n v="0"/>
    <n v="0"/>
    <n v="0"/>
    <n v="0"/>
    <n v="0"/>
    <n v="0"/>
    <n v="0"/>
    <n v="0"/>
    <n v="0"/>
    <n v="0"/>
    <n v="0"/>
    <n v="0"/>
    <n v="0"/>
    <n v="0"/>
    <n v="0"/>
    <n v="0"/>
    <n v="0"/>
    <n v="0"/>
  </r>
  <r>
    <s v="33-685-031"/>
    <x v="5"/>
    <x v="165"/>
    <x v="1340"/>
    <n v="0.03"/>
    <x v="5"/>
    <x v="43"/>
    <x v="2963"/>
    <s v="DEFCNCYS CORREC"/>
    <s v="B"/>
    <s v=" "/>
    <x v="5"/>
    <x v="165"/>
    <x v="1340"/>
    <n v="327730"/>
    <n v="0"/>
    <s v="Y"/>
    <s v=" "/>
    <n v="33685031"/>
    <n v="0.03"/>
    <n v="0"/>
    <n v="0"/>
    <n v="0"/>
    <n v="0"/>
    <n v="136.46"/>
    <n v="0"/>
    <n v="0"/>
    <n v="136.82"/>
    <n v="0.39"/>
    <n v="0.03"/>
    <n v="0"/>
    <n v="0"/>
    <n v="0"/>
    <n v="0"/>
    <n v="136.46"/>
    <n v="0"/>
    <n v="0"/>
    <n v="136.82"/>
    <n v="0.39"/>
    <n v="0"/>
    <n v="0"/>
    <n v="0"/>
    <n v="0"/>
    <n v="0"/>
  </r>
  <r>
    <s v="33-685-033"/>
    <x v="5"/>
    <x v="165"/>
    <x v="1342"/>
    <n v="0"/>
    <x v="5"/>
    <x v="44"/>
    <x v="2964"/>
    <s v="DEFCNCYS CORREC"/>
    <s v="B"/>
    <s v=" "/>
    <x v="5"/>
    <x v="165"/>
    <x v="1342"/>
    <n v="327730"/>
    <n v="0"/>
    <s v="Y"/>
    <s v=" "/>
    <n v="33685033"/>
    <n v="0"/>
    <n v="0"/>
    <n v="0"/>
    <n v="0"/>
    <n v="0"/>
    <n v="0"/>
    <n v="0"/>
    <n v="0"/>
    <n v="0"/>
    <n v="0"/>
    <n v="0"/>
    <n v="0"/>
    <n v="0"/>
    <n v="0"/>
    <n v="0"/>
    <n v="0"/>
    <n v="0"/>
    <n v="0"/>
    <n v="0"/>
    <n v="0"/>
    <n v="0"/>
    <n v="0"/>
    <n v="0"/>
    <n v="0"/>
    <n v="0"/>
  </r>
  <r>
    <s v="33-685-038"/>
    <x v="5"/>
    <x v="165"/>
    <x v="1347"/>
    <n v="0"/>
    <x v="5"/>
    <x v="45"/>
    <x v="2965"/>
    <s v="DEFCNCYS CORREC"/>
    <s v="B"/>
    <s v=" "/>
    <x v="5"/>
    <x v="165"/>
    <x v="1347"/>
    <n v="327730"/>
    <n v="0"/>
    <s v="Y"/>
    <s v=" "/>
    <n v="33685038"/>
    <n v="0"/>
    <n v="0"/>
    <n v="0"/>
    <n v="0"/>
    <n v="0"/>
    <n v="0"/>
    <n v="0"/>
    <n v="0"/>
    <n v="0"/>
    <n v="0"/>
    <n v="0"/>
    <n v="0"/>
    <n v="0"/>
    <n v="0"/>
    <n v="0"/>
    <n v="0"/>
    <n v="0"/>
    <n v="0"/>
    <n v="0"/>
    <n v="0"/>
    <n v="0"/>
    <n v="0"/>
    <n v="0"/>
    <n v="0"/>
    <n v="0"/>
  </r>
  <r>
    <s v="33-685-040"/>
    <x v="5"/>
    <x v="165"/>
    <x v="1349"/>
    <n v="0"/>
    <x v="5"/>
    <x v="46"/>
    <x v="2966"/>
    <s v="DEFCNCYS CORREC"/>
    <s v="B"/>
    <s v=" "/>
    <x v="5"/>
    <x v="165"/>
    <x v="1349"/>
    <n v="327730"/>
    <n v="0"/>
    <s v="Y"/>
    <s v=" "/>
    <n v="33685040"/>
    <n v="0"/>
    <n v="0"/>
    <n v="0"/>
    <n v="0"/>
    <n v="0"/>
    <n v="0"/>
    <n v="0"/>
    <n v="0"/>
    <n v="0"/>
    <n v="0"/>
    <n v="0"/>
    <n v="0"/>
    <n v="0"/>
    <n v="0"/>
    <n v="0"/>
    <n v="0"/>
    <n v="0"/>
    <n v="0"/>
    <n v="0"/>
    <n v="0"/>
    <n v="0"/>
    <n v="0"/>
    <n v="0"/>
    <n v="0"/>
    <n v="0"/>
  </r>
  <r>
    <s v="33-685-041"/>
    <x v="5"/>
    <x v="165"/>
    <x v="1350"/>
    <n v="0"/>
    <x v="5"/>
    <x v="47"/>
    <x v="2967"/>
    <s v="DEFCNCYS CORREC"/>
    <s v="B"/>
    <s v=" "/>
    <x v="5"/>
    <x v="165"/>
    <x v="1350"/>
    <n v="327730"/>
    <n v="0"/>
    <s v="Y"/>
    <s v=" "/>
    <n v="33685041"/>
    <n v="0"/>
    <n v="0"/>
    <n v="0"/>
    <n v="0"/>
    <n v="0"/>
    <n v="0"/>
    <n v="0"/>
    <n v="0"/>
    <n v="0"/>
    <n v="0"/>
    <n v="0"/>
    <n v="0"/>
    <n v="0"/>
    <n v="0"/>
    <n v="0"/>
    <n v="0"/>
    <n v="0"/>
    <n v="0"/>
    <n v="0"/>
    <n v="0"/>
    <n v="0"/>
    <n v="0"/>
    <n v="0"/>
    <n v="0"/>
    <n v="0"/>
  </r>
  <r>
    <s v="33-685-044"/>
    <x v="5"/>
    <x v="165"/>
    <x v="1353"/>
    <n v="0"/>
    <x v="5"/>
    <x v="48"/>
    <x v="2968"/>
    <s v="DEFCNCYS CORREC"/>
    <s v="B"/>
    <s v=" "/>
    <x v="5"/>
    <x v="165"/>
    <x v="1353"/>
    <n v="327730"/>
    <n v="0"/>
    <s v="Y"/>
    <s v=" "/>
    <n v="33685044"/>
    <n v="0"/>
    <n v="0"/>
    <n v="0"/>
    <n v="0"/>
    <n v="0"/>
    <n v="0"/>
    <n v="0"/>
    <n v="0"/>
    <n v="0"/>
    <n v="0"/>
    <n v="0"/>
    <n v="0"/>
    <n v="0"/>
    <n v="0"/>
    <n v="0"/>
    <n v="0"/>
    <n v="0"/>
    <n v="0"/>
    <n v="0"/>
    <n v="0"/>
    <n v="0"/>
    <n v="0"/>
    <n v="0"/>
    <n v="0"/>
    <n v="0"/>
  </r>
  <r>
    <s v="33-685-045"/>
    <x v="5"/>
    <x v="165"/>
    <x v="1354"/>
    <n v="46110.51"/>
    <x v="5"/>
    <x v="49"/>
    <x v="2969"/>
    <s v="DEFCNCYS CORREC"/>
    <s v="B"/>
    <s v=" "/>
    <x v="5"/>
    <x v="165"/>
    <x v="1354"/>
    <n v="327730"/>
    <n v="0"/>
    <s v="Y"/>
    <s v=" "/>
    <n v="33685045"/>
    <n v="46110.51"/>
    <n v="0"/>
    <n v="0"/>
    <n v="0"/>
    <n v="0"/>
    <n v="45947.01"/>
    <n v="0"/>
    <n v="0"/>
    <n v="57.98"/>
    <n v="221.48"/>
    <n v="46040.28"/>
    <n v="0"/>
    <n v="0"/>
    <n v="0"/>
    <n v="70.23"/>
    <n v="45947.01"/>
    <n v="0"/>
    <n v="0"/>
    <n v="57.98"/>
    <n v="221.48"/>
    <n v="0"/>
    <n v="0"/>
    <n v="0"/>
    <n v="0"/>
    <n v="0"/>
  </r>
  <r>
    <s v="33-685-047"/>
    <x v="5"/>
    <x v="165"/>
    <x v="1356"/>
    <n v="0"/>
    <x v="5"/>
    <x v="50"/>
    <x v="2970"/>
    <s v="DEFCNCYS CORREC"/>
    <s v="B"/>
    <s v=" "/>
    <x v="5"/>
    <x v="165"/>
    <x v="1356"/>
    <n v="327730"/>
    <n v="0"/>
    <s v="Y"/>
    <s v=" "/>
    <n v="33685047"/>
    <n v="0.15"/>
    <n v="0"/>
    <n v="0"/>
    <n v="0.15"/>
    <n v="0"/>
    <n v="0.15"/>
    <n v="0"/>
    <n v="0"/>
    <n v="0.15"/>
    <n v="0"/>
    <n v="0.15"/>
    <n v="0"/>
    <n v="0"/>
    <n v="0"/>
    <n v="0"/>
    <n v="0.15"/>
    <n v="0"/>
    <n v="0"/>
    <n v="0"/>
    <n v="0"/>
    <n v="0"/>
    <n v="0"/>
    <n v="0"/>
    <n v="0"/>
    <n v="0"/>
  </r>
  <r>
    <s v="33-685-048"/>
    <x v="5"/>
    <x v="165"/>
    <x v="1357"/>
    <n v="0"/>
    <x v="5"/>
    <x v="51"/>
    <x v="2971"/>
    <s v="DEFCNCYS CORREC"/>
    <s v="B"/>
    <s v=" "/>
    <x v="5"/>
    <x v="165"/>
    <x v="1357"/>
    <n v="327730"/>
    <n v="0"/>
    <s v="Y"/>
    <s v=" "/>
    <n v="33685048"/>
    <n v="0"/>
    <n v="0"/>
    <n v="0"/>
    <n v="0"/>
    <n v="0"/>
    <n v="0"/>
    <n v="0"/>
    <n v="0"/>
    <n v="0"/>
    <n v="0"/>
    <n v="0"/>
    <n v="0"/>
    <n v="0"/>
    <n v="0"/>
    <n v="0"/>
    <n v="0"/>
    <n v="0"/>
    <n v="0"/>
    <n v="0"/>
    <n v="0"/>
    <n v="0"/>
    <n v="0"/>
    <n v="0"/>
    <n v="0"/>
    <n v="0"/>
  </r>
  <r>
    <s v="33-685-049"/>
    <x v="5"/>
    <x v="165"/>
    <x v="1358"/>
    <n v="3358.05"/>
    <x v="5"/>
    <x v="52"/>
    <x v="2972"/>
    <s v="DEFCNCYS CORREC"/>
    <s v="B"/>
    <s v=" "/>
    <x v="5"/>
    <x v="165"/>
    <x v="1358"/>
    <n v="327730"/>
    <n v="0"/>
    <s v="Y"/>
    <s v=" "/>
    <n v="33685049"/>
    <n v="3358.05"/>
    <n v="0"/>
    <n v="0"/>
    <n v="0"/>
    <n v="0"/>
    <n v="3346.17"/>
    <n v="0"/>
    <n v="0"/>
    <n v="4.22"/>
    <n v="16.100000000000001"/>
    <n v="3352.95"/>
    <n v="0"/>
    <n v="0"/>
    <n v="0"/>
    <n v="5.0999999999999996"/>
    <n v="3346.17"/>
    <n v="0"/>
    <n v="0"/>
    <n v="4.22"/>
    <n v="16.100000000000001"/>
    <n v="0"/>
    <n v="0"/>
    <n v="0"/>
    <n v="0"/>
    <n v="0"/>
  </r>
  <r>
    <s v="33-685-059"/>
    <x v="5"/>
    <x v="165"/>
    <x v="1361"/>
    <n v="0"/>
    <x v="5"/>
    <x v="53"/>
    <x v="2973"/>
    <s v="DEFCNCYS CORREC"/>
    <s v="B"/>
    <s v=" "/>
    <x v="5"/>
    <x v="165"/>
    <x v="1361"/>
    <n v="327730"/>
    <n v="0"/>
    <s v="Y"/>
    <s v=" "/>
    <n v="33685059"/>
    <n v="0"/>
    <n v="0"/>
    <n v="0"/>
    <n v="0"/>
    <n v="0"/>
    <n v="0"/>
    <n v="0"/>
    <n v="0"/>
    <n v="0"/>
    <n v="0"/>
    <n v="0"/>
    <n v="0"/>
    <n v="0"/>
    <n v="0"/>
    <n v="0"/>
    <n v="0"/>
    <n v="0"/>
    <n v="0"/>
    <n v="0"/>
    <n v="0"/>
    <n v="0"/>
    <n v="0"/>
    <n v="0"/>
    <n v="0"/>
    <n v="0"/>
  </r>
  <r>
    <s v="33-685-060"/>
    <x v="5"/>
    <x v="165"/>
    <x v="1362"/>
    <n v="0"/>
    <x v="5"/>
    <x v="54"/>
    <x v="2974"/>
    <s v="DEFCNCYS CORREC"/>
    <s v="B"/>
    <s v=" "/>
    <x v="5"/>
    <x v="165"/>
    <x v="1362"/>
    <n v="327730"/>
    <n v="0"/>
    <s v="Y"/>
    <s v=" "/>
    <n v="33685060"/>
    <n v="0"/>
    <n v="0"/>
    <n v="0"/>
    <n v="0"/>
    <n v="0"/>
    <n v="0"/>
    <n v="0"/>
    <n v="0"/>
    <n v="0"/>
    <n v="0"/>
    <n v="0"/>
    <n v="0"/>
    <n v="0"/>
    <n v="0"/>
    <n v="0"/>
    <n v="0"/>
    <n v="0"/>
    <n v="0"/>
    <n v="0"/>
    <n v="0"/>
    <n v="0"/>
    <n v="0"/>
    <n v="0"/>
    <n v="0"/>
    <n v="0"/>
  </r>
  <r>
    <s v="33-685-062"/>
    <x v="5"/>
    <x v="165"/>
    <x v="1364"/>
    <n v="0"/>
    <x v="5"/>
    <x v="55"/>
    <x v="2975"/>
    <s v="DEFCNCYS CORREC"/>
    <s v="B"/>
    <s v=" "/>
    <x v="5"/>
    <x v="165"/>
    <x v="1364"/>
    <n v="327730"/>
    <n v="0"/>
    <s v="Y"/>
    <s v=" "/>
    <n v="33685062"/>
    <n v="0"/>
    <n v="0"/>
    <n v="0"/>
    <n v="0"/>
    <n v="0"/>
    <n v="0"/>
    <n v="0"/>
    <n v="0"/>
    <n v="0"/>
    <n v="0"/>
    <n v="0"/>
    <n v="0"/>
    <n v="0"/>
    <n v="0"/>
    <n v="0"/>
    <n v="0"/>
    <n v="0"/>
    <n v="0"/>
    <n v="0"/>
    <n v="0"/>
    <n v="0"/>
    <n v="0"/>
    <n v="0"/>
    <n v="0"/>
    <n v="0"/>
  </r>
  <r>
    <s v="33-685-063"/>
    <x v="5"/>
    <x v="165"/>
    <x v="1365"/>
    <n v="0.96"/>
    <x v="5"/>
    <x v="56"/>
    <x v="2976"/>
    <s v="DEFCNCYS CORREC"/>
    <s v="B"/>
    <s v=" "/>
    <x v="5"/>
    <x v="165"/>
    <x v="1365"/>
    <n v="327730"/>
    <n v="0"/>
    <s v="Y"/>
    <s v=" "/>
    <n v="33685063"/>
    <n v="0.96"/>
    <n v="0"/>
    <n v="0"/>
    <n v="0"/>
    <n v="0"/>
    <n v="0.96"/>
    <n v="0"/>
    <n v="0"/>
    <n v="0"/>
    <n v="0"/>
    <n v="0.96"/>
    <n v="0"/>
    <n v="0"/>
    <n v="0"/>
    <n v="0"/>
    <n v="0.96"/>
    <n v="0"/>
    <n v="0"/>
    <n v="0"/>
    <n v="0"/>
    <n v="0"/>
    <n v="0"/>
    <n v="0"/>
    <n v="0"/>
    <n v="0"/>
  </r>
  <r>
    <s v="33-685-065"/>
    <x v="5"/>
    <x v="165"/>
    <x v="1367"/>
    <n v="0"/>
    <x v="5"/>
    <x v="57"/>
    <x v="2977"/>
    <s v="DEFCNCYS CORREC"/>
    <s v="B"/>
    <s v=" "/>
    <x v="5"/>
    <x v="165"/>
    <x v="1367"/>
    <n v="327730"/>
    <n v="0"/>
    <s v="Y"/>
    <s v=" "/>
    <n v="33685065"/>
    <n v="0"/>
    <n v="0"/>
    <n v="0"/>
    <n v="0"/>
    <n v="0"/>
    <n v="0"/>
    <n v="0"/>
    <n v="0"/>
    <n v="0"/>
    <n v="0"/>
    <n v="0"/>
    <n v="0"/>
    <n v="0"/>
    <n v="0"/>
    <n v="0"/>
    <n v="0"/>
    <n v="0"/>
    <n v="0"/>
    <n v="0"/>
    <n v="0"/>
    <n v="0"/>
    <n v="0"/>
    <n v="0"/>
    <n v="0"/>
    <n v="0"/>
  </r>
  <r>
    <s v="33-685-066"/>
    <x v="5"/>
    <x v="165"/>
    <x v="1368"/>
    <n v="0"/>
    <x v="5"/>
    <x v="58"/>
    <x v="2978"/>
    <s v="DEFCNCYS CORREC"/>
    <s v="B"/>
    <s v=" "/>
    <x v="5"/>
    <x v="165"/>
    <x v="1368"/>
    <n v="327730"/>
    <n v="0"/>
    <s v="Y"/>
    <s v=" "/>
    <n v="33685066"/>
    <n v="0"/>
    <n v="0"/>
    <n v="0"/>
    <n v="0"/>
    <n v="0"/>
    <n v="0"/>
    <n v="0"/>
    <n v="0"/>
    <n v="0"/>
    <n v="0"/>
    <n v="0"/>
    <n v="0"/>
    <n v="0"/>
    <n v="0"/>
    <n v="0"/>
    <n v="0"/>
    <n v="0"/>
    <n v="0"/>
    <n v="0"/>
    <n v="0"/>
    <n v="0"/>
    <n v="0"/>
    <n v="0"/>
    <n v="0"/>
    <n v="0"/>
  </r>
  <r>
    <s v="33-685-068"/>
    <x v="5"/>
    <x v="165"/>
    <x v="122"/>
    <n v="0"/>
    <x v="5"/>
    <x v="59"/>
    <x v="2979"/>
    <s v="DEFCNCYS CORREC"/>
    <s v="B"/>
    <s v=" "/>
    <x v="5"/>
    <x v="165"/>
    <x v="122"/>
    <n v="327730"/>
    <n v="0"/>
    <s v="Y"/>
    <s v=" "/>
    <n v="33685068"/>
    <n v="0"/>
    <n v="0"/>
    <n v="0"/>
    <n v="0"/>
    <n v="0"/>
    <n v="0"/>
    <n v="0"/>
    <n v="0"/>
    <n v="0"/>
    <n v="0"/>
    <n v="0"/>
    <n v="0"/>
    <n v="0"/>
    <n v="0"/>
    <n v="0"/>
    <n v="0"/>
    <n v="0"/>
    <n v="0"/>
    <n v="0"/>
    <n v="0"/>
    <n v="0"/>
    <n v="0"/>
    <n v="0"/>
    <n v="0"/>
    <n v="0"/>
  </r>
  <r>
    <s v="33-685-069"/>
    <x v="5"/>
    <x v="165"/>
    <x v="123"/>
    <n v="0"/>
    <x v="5"/>
    <x v="60"/>
    <x v="2980"/>
    <s v="DEFCNCYS CORREC"/>
    <s v="B"/>
    <s v=" "/>
    <x v="5"/>
    <x v="165"/>
    <x v="123"/>
    <n v="327730"/>
    <n v="0"/>
    <s v="Y"/>
    <s v=" "/>
    <n v="33685069"/>
    <n v="0"/>
    <n v="0"/>
    <n v="0"/>
    <n v="0"/>
    <n v="0"/>
    <n v="0"/>
    <n v="0"/>
    <n v="0"/>
    <n v="0"/>
    <n v="0"/>
    <n v="0"/>
    <n v="0"/>
    <n v="0"/>
    <n v="0"/>
    <n v="0"/>
    <n v="0"/>
    <n v="0"/>
    <n v="0"/>
    <n v="0"/>
    <n v="0"/>
    <n v="0"/>
    <n v="0"/>
    <n v="0"/>
    <n v="0"/>
    <n v="0"/>
  </r>
  <r>
    <s v="33-685-071"/>
    <x v="5"/>
    <x v="165"/>
    <x v="124"/>
    <n v="0"/>
    <x v="5"/>
    <x v="61"/>
    <x v="2981"/>
    <s v="DEFCNCYS CORREC"/>
    <s v="B"/>
    <s v=" "/>
    <x v="5"/>
    <x v="165"/>
    <x v="124"/>
    <n v="327730"/>
    <n v="0"/>
    <s v="Y"/>
    <s v=" "/>
    <n v="33685071"/>
    <n v="0"/>
    <n v="0"/>
    <n v="0"/>
    <n v="0"/>
    <n v="0"/>
    <n v="0"/>
    <n v="0"/>
    <n v="0"/>
    <n v="0"/>
    <n v="0"/>
    <n v="0"/>
    <n v="0"/>
    <n v="0"/>
    <n v="0"/>
    <n v="0"/>
    <n v="0"/>
    <n v="0"/>
    <n v="0"/>
    <n v="0"/>
    <n v="0"/>
    <n v="0"/>
    <n v="0"/>
    <n v="0"/>
    <n v="0"/>
    <n v="0"/>
  </r>
  <r>
    <s v="33-685-075"/>
    <x v="5"/>
    <x v="165"/>
    <x v="128"/>
    <n v="0"/>
    <x v="5"/>
    <x v="62"/>
    <x v="2982"/>
    <s v="DEFCNCYS CORREC"/>
    <s v="B"/>
    <s v=" "/>
    <x v="5"/>
    <x v="165"/>
    <x v="128"/>
    <n v="327730"/>
    <n v="0"/>
    <s v="Y"/>
    <s v=" "/>
    <n v="33685075"/>
    <n v="0"/>
    <n v="0"/>
    <n v="0"/>
    <n v="0"/>
    <n v="0"/>
    <n v="0"/>
    <n v="0"/>
    <n v="0"/>
    <n v="0"/>
    <n v="0"/>
    <n v="0"/>
    <n v="0"/>
    <n v="0"/>
    <n v="0"/>
    <n v="0"/>
    <n v="0"/>
    <n v="0"/>
    <n v="0"/>
    <n v="0"/>
    <n v="0"/>
    <n v="0"/>
    <n v="0"/>
    <n v="0"/>
    <n v="0"/>
    <n v="0"/>
  </r>
  <r>
    <s v="33-685-079"/>
    <x v="5"/>
    <x v="165"/>
    <x v="131"/>
    <n v="0"/>
    <x v="5"/>
    <x v="63"/>
    <x v="2983"/>
    <s v="DEFCNCYS CORREC"/>
    <s v="B"/>
    <s v=" "/>
    <x v="5"/>
    <x v="165"/>
    <x v="131"/>
    <n v="327730"/>
    <n v="0"/>
    <s v="Y"/>
    <s v=" "/>
    <n v="33685079"/>
    <n v="0"/>
    <n v="0"/>
    <n v="0"/>
    <n v="0"/>
    <n v="0"/>
    <n v="0"/>
    <n v="0"/>
    <n v="0"/>
    <n v="0"/>
    <n v="0"/>
    <n v="0"/>
    <n v="0"/>
    <n v="0"/>
    <n v="0"/>
    <n v="0"/>
    <n v="0"/>
    <n v="0"/>
    <n v="0"/>
    <n v="0"/>
    <n v="0"/>
    <n v="0"/>
    <n v="0"/>
    <n v="0"/>
    <n v="0"/>
    <n v="0"/>
  </r>
  <r>
    <s v="33-685-080"/>
    <x v="5"/>
    <x v="165"/>
    <x v="1371"/>
    <n v="0"/>
    <x v="5"/>
    <x v="64"/>
    <x v="2984"/>
    <s v="DEFCNCYS CORREC"/>
    <s v="B"/>
    <s v=" "/>
    <x v="5"/>
    <x v="165"/>
    <x v="1371"/>
    <n v="327730"/>
    <n v="0"/>
    <s v="Y"/>
    <s v=" "/>
    <n v="33685080"/>
    <n v="0"/>
    <n v="0"/>
    <n v="0"/>
    <n v="0"/>
    <n v="0"/>
    <n v="0"/>
    <n v="0"/>
    <n v="0"/>
    <n v="0"/>
    <n v="0"/>
    <n v="0"/>
    <n v="0"/>
    <n v="0"/>
    <n v="0"/>
    <n v="0"/>
    <n v="0"/>
    <n v="0"/>
    <n v="0"/>
    <n v="0"/>
    <n v="0"/>
    <n v="0"/>
    <n v="0"/>
    <n v="0"/>
    <n v="0"/>
    <n v="0"/>
  </r>
  <r>
    <s v="33-685-081"/>
    <x v="5"/>
    <x v="165"/>
    <x v="1372"/>
    <n v="0"/>
    <x v="5"/>
    <x v="65"/>
    <x v="2985"/>
    <s v="DEFCNCYS CORREC"/>
    <s v="B"/>
    <s v=" "/>
    <x v="5"/>
    <x v="165"/>
    <x v="1372"/>
    <n v="327730"/>
    <n v="0"/>
    <s v="Y"/>
    <s v=" "/>
    <n v="33685081"/>
    <n v="0"/>
    <n v="0"/>
    <n v="0"/>
    <n v="0"/>
    <n v="0"/>
    <n v="0"/>
    <n v="0"/>
    <n v="0"/>
    <n v="0"/>
    <n v="0"/>
    <n v="0"/>
    <n v="0"/>
    <n v="0"/>
    <n v="0"/>
    <n v="0"/>
    <n v="0"/>
    <n v="0"/>
    <n v="0"/>
    <n v="0"/>
    <n v="0"/>
    <n v="0"/>
    <n v="0"/>
    <n v="0"/>
    <n v="0"/>
    <n v="0"/>
  </r>
  <r>
    <s v="33-685-083"/>
    <x v="5"/>
    <x v="165"/>
    <x v="132"/>
    <n v="6.7"/>
    <x v="5"/>
    <x v="66"/>
    <x v="2986"/>
    <s v="DEFCNCYS CORREC"/>
    <s v="B"/>
    <s v=" "/>
    <x v="5"/>
    <x v="165"/>
    <x v="132"/>
    <n v="327730"/>
    <n v="0"/>
    <s v="Y"/>
    <s v=" "/>
    <n v="33685083"/>
    <n v="6.7"/>
    <n v="0"/>
    <n v="0"/>
    <n v="0"/>
    <n v="0"/>
    <n v="6.7"/>
    <n v="0"/>
    <n v="0"/>
    <n v="0"/>
    <n v="0"/>
    <n v="6.7"/>
    <n v="0"/>
    <n v="0"/>
    <n v="0"/>
    <n v="0"/>
    <n v="6.7"/>
    <n v="0"/>
    <n v="0"/>
    <n v="0"/>
    <n v="0"/>
    <n v="0"/>
    <n v="0"/>
    <n v="0"/>
    <n v="0"/>
    <n v="0"/>
  </r>
  <r>
    <s v="33-685-086"/>
    <x v="5"/>
    <x v="165"/>
    <x v="135"/>
    <n v="0"/>
    <x v="5"/>
    <x v="67"/>
    <x v="2987"/>
    <s v="DEFCNCYS CORREC"/>
    <s v="B"/>
    <s v=" "/>
    <x v="5"/>
    <x v="165"/>
    <x v="135"/>
    <n v="327730"/>
    <n v="0"/>
    <s v="Y"/>
    <s v=" "/>
    <n v="33685086"/>
    <n v="0"/>
    <n v="0"/>
    <n v="0"/>
    <n v="0"/>
    <n v="0"/>
    <n v="0"/>
    <n v="0"/>
    <n v="0"/>
    <n v="0"/>
    <n v="0"/>
    <n v="0"/>
    <n v="0"/>
    <n v="0"/>
    <n v="0"/>
    <n v="0"/>
    <n v="0"/>
    <n v="0"/>
    <n v="0"/>
    <n v="0"/>
    <n v="0"/>
    <n v="0"/>
    <n v="0"/>
    <n v="0"/>
    <n v="0"/>
    <n v="0"/>
  </r>
  <r>
    <s v="33-685-089"/>
    <x v="5"/>
    <x v="165"/>
    <x v="313"/>
    <n v="0"/>
    <x v="5"/>
    <x v="68"/>
    <x v="2988"/>
    <s v="DEFCNCYS CORREC"/>
    <s v="B"/>
    <s v=" "/>
    <x v="5"/>
    <x v="165"/>
    <x v="313"/>
    <n v="327730"/>
    <n v="0"/>
    <s v=" "/>
    <s v=" "/>
    <n v="33685089"/>
    <n v="0"/>
    <n v="0"/>
    <n v="0"/>
    <n v="0"/>
    <n v="0"/>
    <n v="0"/>
    <n v="0"/>
    <n v="0"/>
    <n v="0"/>
    <n v="0"/>
    <n v="0"/>
    <n v="0"/>
    <n v="0"/>
    <n v="0"/>
    <n v="0"/>
    <n v="0"/>
    <n v="0"/>
    <n v="0"/>
    <n v="0"/>
    <n v="0"/>
    <n v="0"/>
    <n v="0"/>
    <n v="0"/>
    <n v="0"/>
    <n v="0"/>
  </r>
  <r>
    <s v="33-685-090"/>
    <x v="5"/>
    <x v="165"/>
    <x v="105"/>
    <n v="0"/>
    <x v="5"/>
    <x v="69"/>
    <x v="2989"/>
    <s v="DEFCNCYS CORREC"/>
    <s v="B"/>
    <s v=" "/>
    <x v="5"/>
    <x v="165"/>
    <x v="105"/>
    <n v="327730"/>
    <n v="0"/>
    <s v=" "/>
    <s v=" "/>
    <n v="33685090"/>
    <n v="0"/>
    <n v="0"/>
    <n v="0"/>
    <n v="0"/>
    <n v="0"/>
    <n v="0"/>
    <n v="0"/>
    <n v="0"/>
    <n v="0"/>
    <n v="0"/>
    <n v="0"/>
    <n v="0"/>
    <n v="0"/>
    <n v="0"/>
    <n v="0"/>
    <n v="0"/>
    <n v="0"/>
    <n v="0"/>
    <n v="0"/>
    <n v="0"/>
    <n v="0"/>
    <n v="0"/>
    <n v="0"/>
    <n v="0"/>
    <n v="0"/>
  </r>
  <r>
    <s v="33-685-092"/>
    <x v="5"/>
    <x v="165"/>
    <x v="106"/>
    <n v="0"/>
    <x v="5"/>
    <x v="70"/>
    <x v="2990"/>
    <s v="DEFCNCYS CORREC"/>
    <s v="B"/>
    <s v=" "/>
    <x v="5"/>
    <x v="165"/>
    <x v="106"/>
    <n v="327730"/>
    <n v="0"/>
    <s v=" "/>
    <s v=" "/>
    <n v="33685092"/>
    <n v="0"/>
    <n v="0"/>
    <n v="0"/>
    <n v="0"/>
    <n v="0"/>
    <n v="0"/>
    <n v="0"/>
    <n v="0"/>
    <n v="0"/>
    <n v="0"/>
    <n v="0"/>
    <n v="0"/>
    <n v="0"/>
    <n v="0"/>
    <n v="0"/>
    <n v="0"/>
    <n v="0"/>
    <n v="0"/>
    <n v="0"/>
    <n v="0"/>
    <n v="0"/>
    <n v="0"/>
    <n v="0"/>
    <n v="0"/>
    <n v="0"/>
  </r>
  <r>
    <s v="33-685-093"/>
    <x v="5"/>
    <x v="165"/>
    <x v="107"/>
    <n v="0"/>
    <x v="5"/>
    <x v="71"/>
    <x v="2991"/>
    <s v="DEFCNCYS CORREC"/>
    <s v="B"/>
    <s v=" "/>
    <x v="5"/>
    <x v="165"/>
    <x v="107"/>
    <n v="327730"/>
    <n v="0"/>
    <s v=" "/>
    <s v=" "/>
    <n v="33685093"/>
    <n v="0"/>
    <n v="0"/>
    <n v="0"/>
    <n v="0"/>
    <n v="0"/>
    <n v="0"/>
    <n v="0"/>
    <n v="0"/>
    <n v="0"/>
    <n v="0"/>
    <n v="0"/>
    <n v="0"/>
    <n v="0"/>
    <n v="0"/>
    <n v="0"/>
    <n v="0"/>
    <n v="0"/>
    <n v="0"/>
    <n v="0"/>
    <n v="0"/>
    <n v="0"/>
    <n v="0"/>
    <n v="0"/>
    <n v="0"/>
    <n v="0"/>
  </r>
  <r>
    <s v="33-685-094"/>
    <x v="5"/>
    <x v="165"/>
    <x v="108"/>
    <n v="0"/>
    <x v="5"/>
    <x v="72"/>
    <x v="2992"/>
    <s v="DEFCNCYS CORREC"/>
    <s v="B"/>
    <s v=" "/>
    <x v="5"/>
    <x v="165"/>
    <x v="108"/>
    <n v="327730"/>
    <n v="0"/>
    <s v=" "/>
    <s v=" "/>
    <n v="33685094"/>
    <n v="0"/>
    <n v="0"/>
    <n v="0"/>
    <n v="0"/>
    <n v="0"/>
    <n v="0"/>
    <n v="0"/>
    <n v="0"/>
    <n v="0"/>
    <n v="0"/>
    <n v="0"/>
    <n v="0"/>
    <n v="0"/>
    <n v="0"/>
    <n v="0"/>
    <n v="0"/>
    <n v="0"/>
    <n v="0"/>
    <n v="0"/>
    <n v="0"/>
    <n v="0"/>
    <n v="0"/>
    <n v="0"/>
    <n v="0"/>
    <n v="0"/>
  </r>
  <r>
    <s v="33-685-095"/>
    <x v="5"/>
    <x v="165"/>
    <x v="109"/>
    <n v="1293.02"/>
    <x v="5"/>
    <x v="73"/>
    <x v="2993"/>
    <s v="DEFCNCYS CORREC"/>
    <s v="B"/>
    <s v=" "/>
    <x v="5"/>
    <x v="165"/>
    <x v="109"/>
    <n v="327730"/>
    <n v="0"/>
    <s v=" "/>
    <s v=" "/>
    <n v="33685095"/>
    <n v="1293.02"/>
    <n v="0"/>
    <n v="0"/>
    <n v="0"/>
    <n v="0"/>
    <n v="1288.4000000000001"/>
    <n v="0"/>
    <n v="0"/>
    <n v="1.62"/>
    <n v="6.24"/>
    <n v="1291.04"/>
    <n v="0"/>
    <n v="0"/>
    <n v="0"/>
    <n v="1.98"/>
    <n v="1288.4000000000001"/>
    <n v="0"/>
    <n v="0"/>
    <n v="1.62"/>
    <n v="6.24"/>
    <n v="0"/>
    <n v="0"/>
    <n v="0"/>
    <n v="0"/>
    <n v="0"/>
  </r>
  <r>
    <s v="33-685-097"/>
    <x v="5"/>
    <x v="165"/>
    <x v="1375"/>
    <n v="0"/>
    <x v="5"/>
    <x v="74"/>
    <x v="2994"/>
    <s v="DEFCNCYS CORREC"/>
    <s v="B"/>
    <s v=" "/>
    <x v="5"/>
    <x v="165"/>
    <x v="1375"/>
    <n v="327730"/>
    <n v="0"/>
    <s v=" "/>
    <s v=" "/>
    <n v="33685097"/>
    <n v="0"/>
    <n v="0"/>
    <n v="0"/>
    <n v="0"/>
    <n v="0"/>
    <n v="0"/>
    <n v="0"/>
    <n v="0"/>
    <n v="0"/>
    <n v="0"/>
    <n v="0"/>
    <n v="0"/>
    <n v="0"/>
    <n v="0"/>
    <n v="0"/>
    <n v="0"/>
    <n v="0"/>
    <n v="0"/>
    <n v="0"/>
    <n v="0"/>
    <n v="0"/>
    <n v="0"/>
    <n v="0"/>
    <n v="0"/>
    <n v="0"/>
  </r>
  <r>
    <s v="33-685-098"/>
    <x v="5"/>
    <x v="165"/>
    <x v="316"/>
    <n v="2572.21"/>
    <x v="5"/>
    <x v="75"/>
    <x v="2995"/>
    <s v="DEFCNCYS CORREC"/>
    <s v="B"/>
    <s v=" "/>
    <x v="5"/>
    <x v="165"/>
    <x v="316"/>
    <n v="327730"/>
    <n v="1"/>
    <s v=" "/>
    <s v=" "/>
    <n v="33685098"/>
    <n v="2572.21"/>
    <n v="0"/>
    <n v="0"/>
    <n v="0"/>
    <n v="0"/>
    <n v="2563.06"/>
    <n v="0"/>
    <n v="0"/>
    <n v="3.24"/>
    <n v="12.39"/>
    <n v="2568.2800000000002"/>
    <n v="0"/>
    <n v="0"/>
    <n v="0"/>
    <n v="3.93"/>
    <n v="2563.06"/>
    <n v="0"/>
    <n v="0"/>
    <n v="3.24"/>
    <n v="12.39"/>
    <n v="0"/>
    <n v="0"/>
    <n v="0"/>
    <n v="0"/>
    <n v="0"/>
  </r>
  <r>
    <s v="33-690-001"/>
    <x v="5"/>
    <x v="298"/>
    <x v="80"/>
    <n v="7357.09"/>
    <x v="5"/>
    <x v="27"/>
    <x v="2996"/>
    <s v="BUILDING RENEWA"/>
    <s v="B"/>
    <s v=" "/>
    <x v="5"/>
    <x v="298"/>
    <x v="80"/>
    <n v="327750"/>
    <n v="0"/>
    <s v="Y"/>
    <s v=" "/>
    <n v="33690001"/>
    <n v="7357.09"/>
    <n v="0"/>
    <n v="0"/>
    <n v="0"/>
    <n v="0"/>
    <n v="9394.57"/>
    <n v="0"/>
    <n v="50787.76"/>
    <n v="52872.91"/>
    <n v="47.67"/>
    <n v="7345.9"/>
    <n v="0"/>
    <n v="0"/>
    <n v="0"/>
    <n v="11.19"/>
    <n v="9394.57"/>
    <n v="0"/>
    <n v="50787.76"/>
    <n v="52872.91"/>
    <n v="47.67"/>
    <n v="0"/>
    <n v="0"/>
    <n v="0"/>
    <n v="0"/>
    <n v="0"/>
  </r>
  <r>
    <s v="33-690-002"/>
    <x v="5"/>
    <x v="298"/>
    <x v="81"/>
    <n v="-5.05"/>
    <x v="5"/>
    <x v="28"/>
    <x v="2997"/>
    <s v="BUILDING RENEWA"/>
    <s v="B"/>
    <s v=" "/>
    <x v="5"/>
    <x v="298"/>
    <x v="81"/>
    <n v="327750"/>
    <n v="0"/>
    <s v="Y"/>
    <s v=" "/>
    <n v="33690002"/>
    <n v="-5.05"/>
    <n v="0"/>
    <n v="0"/>
    <n v="0"/>
    <n v="0"/>
    <n v="1.63"/>
    <n v="0"/>
    <n v="0"/>
    <n v="2040.84"/>
    <n v="2034.16"/>
    <n v="-3.05"/>
    <n v="0"/>
    <n v="0"/>
    <n v="2"/>
    <n v="0"/>
    <n v="1.63"/>
    <n v="0"/>
    <n v="0"/>
    <n v="2040.84"/>
    <n v="2034.16"/>
    <n v="0"/>
    <n v="0"/>
    <n v="0"/>
    <n v="0"/>
    <n v="0"/>
  </r>
  <r>
    <s v="33-690-003"/>
    <x v="5"/>
    <x v="298"/>
    <x v="82"/>
    <n v="0"/>
    <x v="5"/>
    <x v="29"/>
    <x v="2998"/>
    <s v="BUILDING RENEWA"/>
    <s v="B"/>
    <s v=" "/>
    <x v="5"/>
    <x v="298"/>
    <x v="82"/>
    <n v="327750"/>
    <n v="0"/>
    <s v="Y"/>
    <s v=" "/>
    <n v="33690003"/>
    <n v="0"/>
    <n v="0"/>
    <n v="0"/>
    <n v="0"/>
    <n v="0"/>
    <n v="0"/>
    <n v="0"/>
    <n v="0"/>
    <n v="0"/>
    <n v="0"/>
    <n v="0"/>
    <n v="0"/>
    <n v="0"/>
    <n v="0"/>
    <n v="0"/>
    <n v="0"/>
    <n v="0"/>
    <n v="0"/>
    <n v="0"/>
    <n v="0"/>
    <n v="0"/>
    <n v="0"/>
    <n v="0"/>
    <n v="0"/>
    <n v="0"/>
  </r>
  <r>
    <s v="33-690-004"/>
    <x v="5"/>
    <x v="298"/>
    <x v="83"/>
    <n v="2474.9499999999998"/>
    <x v="5"/>
    <x v="30"/>
    <x v="2999"/>
    <s v="BUILDING RENEWA"/>
    <s v="B"/>
    <s v=" "/>
    <x v="5"/>
    <x v="298"/>
    <x v="83"/>
    <n v="327750"/>
    <n v="0"/>
    <s v="Y"/>
    <s v=" "/>
    <n v="33690004"/>
    <n v="2474.9499999999998"/>
    <n v="0"/>
    <n v="0"/>
    <n v="0"/>
    <n v="0"/>
    <n v="0"/>
    <n v="0"/>
    <n v="39219.699999999997"/>
    <n v="36747.269999999997"/>
    <n v="2.52"/>
    <n v="2.13"/>
    <n v="0"/>
    <n v="2472.4299999999998"/>
    <n v="0"/>
    <n v="0.39"/>
    <n v="0"/>
    <n v="0"/>
    <n v="39219.699999999997"/>
    <n v="36747.269999999997"/>
    <n v="2.52"/>
    <n v="0"/>
    <n v="0"/>
    <n v="0"/>
    <n v="0"/>
    <n v="0"/>
  </r>
  <r>
    <s v="33-690-005"/>
    <x v="5"/>
    <x v="298"/>
    <x v="84"/>
    <n v="13351.67"/>
    <x v="5"/>
    <x v="31"/>
    <x v="3000"/>
    <s v="BUILDING RENEWA"/>
    <s v="B"/>
    <s v=" "/>
    <x v="5"/>
    <x v="298"/>
    <x v="84"/>
    <n v="327750"/>
    <n v="0"/>
    <s v="Y"/>
    <s v=" "/>
    <n v="33690005"/>
    <n v="13351.67"/>
    <n v="0"/>
    <n v="0"/>
    <n v="0"/>
    <n v="0"/>
    <n v="13304.33"/>
    <n v="0"/>
    <n v="0"/>
    <n v="16.8"/>
    <n v="64.14"/>
    <n v="13331.33"/>
    <n v="0"/>
    <n v="0"/>
    <n v="0"/>
    <n v="20.34"/>
    <n v="13304.33"/>
    <n v="0"/>
    <n v="0"/>
    <n v="16.8"/>
    <n v="64.14"/>
    <n v="0"/>
    <n v="0"/>
    <n v="0"/>
    <n v="0"/>
    <n v="0"/>
  </r>
  <r>
    <s v="33-690-006"/>
    <x v="5"/>
    <x v="298"/>
    <x v="85"/>
    <n v="21.9"/>
    <x v="5"/>
    <x v="32"/>
    <x v="3001"/>
    <s v="BUILDING RENEWA"/>
    <s v="B"/>
    <s v=" "/>
    <x v="5"/>
    <x v="298"/>
    <x v="85"/>
    <n v="327750"/>
    <n v="0"/>
    <s v="Y"/>
    <s v=" "/>
    <n v="33690006"/>
    <n v="21.9"/>
    <n v="0"/>
    <n v="0"/>
    <n v="0"/>
    <n v="0"/>
    <n v="18195.36"/>
    <n v="0"/>
    <n v="0"/>
    <n v="18218.32"/>
    <n v="44.86"/>
    <n v="21.87"/>
    <n v="0"/>
    <n v="0"/>
    <n v="0"/>
    <n v="0.03"/>
    <n v="18195.36"/>
    <n v="0"/>
    <n v="0"/>
    <n v="18218.32"/>
    <n v="44.86"/>
    <n v="0"/>
    <n v="0"/>
    <n v="0"/>
    <n v="0"/>
    <n v="0"/>
  </r>
  <r>
    <s v="33-690-007"/>
    <x v="5"/>
    <x v="298"/>
    <x v="86"/>
    <n v="-355.37"/>
    <x v="5"/>
    <x v="33"/>
    <x v="3002"/>
    <s v="BUILDING RENEWA"/>
    <s v="B"/>
    <s v=" "/>
    <x v="5"/>
    <x v="298"/>
    <x v="86"/>
    <n v="327750"/>
    <n v="0"/>
    <s v="Y"/>
    <s v=" "/>
    <n v="33690007"/>
    <n v="-355.37"/>
    <n v="0"/>
    <n v="0"/>
    <n v="0"/>
    <n v="0"/>
    <n v="-57.32"/>
    <n v="0"/>
    <n v="13964.59"/>
    <n v="14567.87"/>
    <n v="305.23"/>
    <n v="-53.23"/>
    <n v="0"/>
    <n v="13964.59"/>
    <n v="14567.68"/>
    <n v="300.95"/>
    <n v="-57.32"/>
    <n v="0"/>
    <n v="13964.59"/>
    <n v="14567.87"/>
    <n v="305.23"/>
    <n v="0"/>
    <n v="0"/>
    <n v="0"/>
    <n v="0"/>
    <n v="0"/>
  </r>
  <r>
    <s v="33-690-008"/>
    <x v="5"/>
    <x v="298"/>
    <x v="87"/>
    <n v="0"/>
    <x v="5"/>
    <x v="34"/>
    <x v="3003"/>
    <s v="BUILDING RENEWA"/>
    <s v="B"/>
    <s v=" "/>
    <x v="5"/>
    <x v="298"/>
    <x v="87"/>
    <n v="327750"/>
    <n v="0"/>
    <s v="Y"/>
    <s v=" "/>
    <n v="33690008"/>
    <n v="0"/>
    <n v="0"/>
    <n v="0"/>
    <n v="0"/>
    <n v="0"/>
    <n v="0"/>
    <n v="0"/>
    <n v="0"/>
    <n v="0"/>
    <n v="0"/>
    <n v="0"/>
    <n v="0"/>
    <n v="0"/>
    <n v="0"/>
    <n v="0"/>
    <n v="0"/>
    <n v="0"/>
    <n v="0"/>
    <n v="0"/>
    <n v="0"/>
    <n v="0"/>
    <n v="0"/>
    <n v="0"/>
    <n v="0"/>
    <n v="0"/>
  </r>
  <r>
    <s v="33-690-009"/>
    <x v="5"/>
    <x v="298"/>
    <x v="88"/>
    <n v="1584.64"/>
    <x v="5"/>
    <x v="35"/>
    <x v="3004"/>
    <s v="BUILDING RENEWA"/>
    <s v="B"/>
    <s v=" "/>
    <x v="5"/>
    <x v="298"/>
    <x v="88"/>
    <n v="327750"/>
    <n v="0"/>
    <s v="Y"/>
    <s v=" "/>
    <n v="33690009"/>
    <n v="1584.64"/>
    <n v="0"/>
    <n v="0"/>
    <n v="0"/>
    <n v="0"/>
    <n v="0.17"/>
    <n v="0"/>
    <n v="56350.25"/>
    <n v="54777.81"/>
    <n v="12.03"/>
    <n v="1576.46"/>
    <n v="0"/>
    <n v="0"/>
    <n v="0"/>
    <n v="8.18"/>
    <n v="0.17"/>
    <n v="0"/>
    <n v="56350.25"/>
    <n v="54777.81"/>
    <n v="12.03"/>
    <n v="0"/>
    <n v="0"/>
    <n v="0"/>
    <n v="0"/>
    <n v="0"/>
  </r>
  <r>
    <s v="33-690-011"/>
    <x v="5"/>
    <x v="298"/>
    <x v="111"/>
    <n v="12.17"/>
    <x v="5"/>
    <x v="36"/>
    <x v="3005"/>
    <s v="BUILDING RENEWA"/>
    <s v="B"/>
    <s v=" "/>
    <x v="5"/>
    <x v="298"/>
    <x v="111"/>
    <n v="327750"/>
    <n v="0"/>
    <s v="Y"/>
    <s v=" "/>
    <n v="33690011"/>
    <n v="12.17"/>
    <n v="0"/>
    <n v="0"/>
    <n v="0"/>
    <n v="0"/>
    <n v="46.64"/>
    <n v="0"/>
    <n v="0"/>
    <n v="34.67"/>
    <n v="0.2"/>
    <n v="12.12"/>
    <n v="0"/>
    <n v="0"/>
    <n v="0"/>
    <n v="0.05"/>
    <n v="46.64"/>
    <n v="0"/>
    <n v="0"/>
    <n v="34.67"/>
    <n v="0.2"/>
    <n v="0"/>
    <n v="0"/>
    <n v="0"/>
    <n v="0"/>
    <n v="0"/>
  </r>
  <r>
    <s v="33-690-014"/>
    <x v="5"/>
    <x v="298"/>
    <x v="91"/>
    <n v="2786.17"/>
    <x v="5"/>
    <x v="37"/>
    <x v="3006"/>
    <s v="BUILDING RENEWA"/>
    <s v="B"/>
    <s v=" "/>
    <x v="5"/>
    <x v="298"/>
    <x v="91"/>
    <n v="327750"/>
    <n v="0"/>
    <s v="Y"/>
    <s v=" "/>
    <n v="33690014"/>
    <n v="2786.17"/>
    <n v="0"/>
    <n v="0"/>
    <n v="0"/>
    <n v="0"/>
    <n v="1716.51"/>
    <n v="0"/>
    <n v="1060"/>
    <n v="3.2"/>
    <n v="12.86"/>
    <n v="2781.94"/>
    <n v="0"/>
    <n v="0"/>
    <n v="0"/>
    <n v="4.2300000000000004"/>
    <n v="1716.51"/>
    <n v="0"/>
    <n v="1060"/>
    <n v="3.2"/>
    <n v="12.86"/>
    <n v="0"/>
    <n v="0"/>
    <n v="0"/>
    <n v="0"/>
    <n v="0"/>
  </r>
  <r>
    <s v="33-690-017"/>
    <x v="5"/>
    <x v="298"/>
    <x v="113"/>
    <n v="-9387.6"/>
    <x v="5"/>
    <x v="38"/>
    <x v="3007"/>
    <s v="BUILDING RENEWA"/>
    <s v="B"/>
    <s v=" "/>
    <x v="5"/>
    <x v="298"/>
    <x v="113"/>
    <n v="327750"/>
    <n v="0"/>
    <s v="Y"/>
    <s v=" "/>
    <n v="33690017"/>
    <n v="-9387.6"/>
    <n v="0"/>
    <n v="0"/>
    <n v="0"/>
    <n v="0"/>
    <n v="71965.919999999998"/>
    <n v="0"/>
    <n v="193208.77"/>
    <n v="274657.09999999998"/>
    <n v="94.81"/>
    <n v="-9373.2900000000009"/>
    <n v="0"/>
    <n v="0"/>
    <n v="14.31"/>
    <n v="0"/>
    <n v="71965.919999999998"/>
    <n v="0"/>
    <n v="193208.77"/>
    <n v="274657.09999999998"/>
    <n v="94.81"/>
    <n v="0"/>
    <n v="0"/>
    <n v="0"/>
    <n v="0"/>
    <n v="0"/>
  </r>
  <r>
    <s v="33-690-021"/>
    <x v="5"/>
    <x v="298"/>
    <x v="96"/>
    <n v="-0.04"/>
    <x v="5"/>
    <x v="39"/>
    <x v="3008"/>
    <s v="BUILDING RENEWA"/>
    <s v="B"/>
    <s v=" "/>
    <x v="5"/>
    <x v="298"/>
    <x v="96"/>
    <n v="327750"/>
    <n v="0"/>
    <s v="Y"/>
    <s v=" "/>
    <n v="33690021"/>
    <n v="-0.04"/>
    <n v="0"/>
    <n v="0"/>
    <n v="0"/>
    <n v="0"/>
    <n v="-17.899999999999999"/>
    <n v="0"/>
    <n v="0"/>
    <n v="18.010000000000002"/>
    <n v="35.869999999999997"/>
    <n v="-17.93"/>
    <n v="0"/>
    <n v="0"/>
    <n v="17.96"/>
    <n v="35.85"/>
    <n v="-17.899999999999999"/>
    <n v="0"/>
    <n v="0"/>
    <n v="18.010000000000002"/>
    <n v="35.869999999999997"/>
    <n v="0"/>
    <n v="0"/>
    <n v="0"/>
    <n v="0"/>
    <n v="0"/>
  </r>
  <r>
    <s v="33-690-024"/>
    <x v="5"/>
    <x v="298"/>
    <x v="99"/>
    <n v="-29568.12"/>
    <x v="5"/>
    <x v="40"/>
    <x v="3009"/>
    <s v="BUILDING RENEWA"/>
    <s v="B"/>
    <s v=" "/>
    <x v="5"/>
    <x v="298"/>
    <x v="99"/>
    <n v="327750"/>
    <n v="0"/>
    <s v="Y"/>
    <s v=" "/>
    <n v="33690024"/>
    <n v="-29568.12"/>
    <n v="0"/>
    <n v="0"/>
    <n v="0"/>
    <n v="0"/>
    <n v="304.83"/>
    <n v="0"/>
    <n v="36997.279999999999"/>
    <n v="66870.61"/>
    <n v="0.38"/>
    <n v="-29529.89"/>
    <n v="0"/>
    <n v="0"/>
    <n v="38.229999999999997"/>
    <n v="0"/>
    <n v="304.83"/>
    <n v="0"/>
    <n v="36997.279999999999"/>
    <n v="66870.61"/>
    <n v="0.38"/>
    <n v="0"/>
    <n v="0"/>
    <n v="0"/>
    <n v="0"/>
    <n v="0"/>
  </r>
  <r>
    <s v="33-690-025"/>
    <x v="5"/>
    <x v="298"/>
    <x v="100"/>
    <n v="0"/>
    <x v="5"/>
    <x v="41"/>
    <x v="3010"/>
    <s v="BUILDING RENEWA"/>
    <s v="B"/>
    <s v=" "/>
    <x v="5"/>
    <x v="298"/>
    <x v="100"/>
    <n v="327750"/>
    <n v="0"/>
    <s v="Y"/>
    <s v=" "/>
    <n v="33690025"/>
    <n v="0"/>
    <n v="0"/>
    <n v="0"/>
    <n v="0"/>
    <n v="0"/>
    <n v="-1.66"/>
    <n v="0"/>
    <n v="0"/>
    <n v="1.66"/>
    <n v="3.32"/>
    <n v="0"/>
    <n v="0"/>
    <n v="0"/>
    <n v="0"/>
    <n v="0"/>
    <n v="-1.66"/>
    <n v="0"/>
    <n v="0"/>
    <n v="1.66"/>
    <n v="3.32"/>
    <n v="0"/>
    <n v="0"/>
    <n v="0"/>
    <n v="0"/>
    <n v="0"/>
  </r>
  <r>
    <s v="33-690-028"/>
    <x v="5"/>
    <x v="298"/>
    <x v="103"/>
    <n v="-120.96"/>
    <x v="5"/>
    <x v="42"/>
    <x v="3011"/>
    <s v="BUILDING RENEWA"/>
    <s v="B"/>
    <s v=" "/>
    <x v="5"/>
    <x v="298"/>
    <x v="103"/>
    <n v="327750"/>
    <n v="0"/>
    <s v="Y"/>
    <s v=" "/>
    <n v="33690028"/>
    <n v="-120.96"/>
    <n v="0"/>
    <n v="0"/>
    <n v="0"/>
    <n v="0"/>
    <n v="0.1"/>
    <n v="0"/>
    <n v="113396.64"/>
    <n v="137807.53"/>
    <n v="24289.83"/>
    <n v="-120.78"/>
    <n v="0"/>
    <n v="0"/>
    <n v="0.18"/>
    <n v="0"/>
    <n v="0.1"/>
    <n v="0"/>
    <n v="113396.64"/>
    <n v="137807.53"/>
    <n v="24289.83"/>
    <n v="0"/>
    <n v="0"/>
    <n v="0"/>
    <n v="0"/>
    <n v="0"/>
  </r>
  <r>
    <s v="33-690-031"/>
    <x v="5"/>
    <x v="298"/>
    <x v="1340"/>
    <n v="2.27"/>
    <x v="5"/>
    <x v="43"/>
    <x v="3012"/>
    <s v="BUILDING RENEWA"/>
    <s v="B"/>
    <s v=" "/>
    <x v="5"/>
    <x v="298"/>
    <x v="1340"/>
    <n v="327750"/>
    <n v="0"/>
    <s v="Y"/>
    <s v=" "/>
    <n v="33690031"/>
    <n v="2.27"/>
    <n v="0"/>
    <n v="0"/>
    <n v="0"/>
    <n v="0"/>
    <n v="0.06"/>
    <n v="0"/>
    <n v="12000"/>
    <n v="12000.06"/>
    <n v="2.27"/>
    <n v="2.27"/>
    <n v="0"/>
    <n v="0"/>
    <n v="0"/>
    <n v="0"/>
    <n v="0.06"/>
    <n v="0"/>
    <n v="12000"/>
    <n v="12000.06"/>
    <n v="2.27"/>
    <n v="0"/>
    <n v="0"/>
    <n v="0"/>
    <n v="0"/>
    <n v="0"/>
  </r>
  <r>
    <s v="33-690-033"/>
    <x v="5"/>
    <x v="298"/>
    <x v="1342"/>
    <n v="0"/>
    <x v="5"/>
    <x v="44"/>
    <x v="3013"/>
    <s v="BUILDING RENEWA"/>
    <s v="B"/>
    <s v=" "/>
    <x v="5"/>
    <x v="298"/>
    <x v="1342"/>
    <n v="327750"/>
    <n v="0"/>
    <s v="Y"/>
    <s v=" "/>
    <n v="33690033"/>
    <n v="0"/>
    <n v="0"/>
    <n v="0"/>
    <n v="0"/>
    <n v="0"/>
    <n v="10576.92"/>
    <n v="0"/>
    <n v="0"/>
    <n v="28883.61"/>
    <n v="18306.689999999999"/>
    <n v="0"/>
    <n v="0"/>
    <n v="0"/>
    <n v="0"/>
    <n v="0"/>
    <n v="10576.92"/>
    <n v="0"/>
    <n v="0"/>
    <n v="28883.61"/>
    <n v="18306.689999999999"/>
    <n v="0"/>
    <n v="0"/>
    <n v="0"/>
    <n v="0"/>
    <n v="0"/>
  </r>
  <r>
    <s v="33-690-038"/>
    <x v="5"/>
    <x v="298"/>
    <x v="1347"/>
    <n v="0"/>
    <x v="5"/>
    <x v="45"/>
    <x v="3014"/>
    <s v="BUILDING RENEWA"/>
    <s v="B"/>
    <s v=" "/>
    <x v="5"/>
    <x v="298"/>
    <x v="1347"/>
    <n v="327750"/>
    <n v="0"/>
    <s v="Y"/>
    <s v=" "/>
    <n v="33690038"/>
    <n v="0"/>
    <n v="0"/>
    <n v="0"/>
    <n v="0"/>
    <n v="0"/>
    <n v="0"/>
    <n v="0"/>
    <n v="0"/>
    <n v="0"/>
    <n v="0"/>
    <n v="0"/>
    <n v="0"/>
    <n v="0"/>
    <n v="0"/>
    <n v="0"/>
    <n v="0"/>
    <n v="0"/>
    <n v="0"/>
    <n v="0"/>
    <n v="0"/>
    <n v="0"/>
    <n v="0"/>
    <n v="0"/>
    <n v="0"/>
    <n v="0"/>
  </r>
  <r>
    <s v="33-690-040"/>
    <x v="5"/>
    <x v="298"/>
    <x v="1349"/>
    <n v="0"/>
    <x v="5"/>
    <x v="46"/>
    <x v="3015"/>
    <s v="BUILDING RENEWA"/>
    <s v="B"/>
    <s v=" "/>
    <x v="5"/>
    <x v="298"/>
    <x v="1349"/>
    <n v="327750"/>
    <n v="0"/>
    <s v="Y"/>
    <s v=" "/>
    <n v="33690040"/>
    <n v="0"/>
    <n v="0"/>
    <n v="0"/>
    <n v="0"/>
    <n v="0"/>
    <n v="0"/>
    <n v="0"/>
    <n v="0"/>
    <n v="0"/>
    <n v="0"/>
    <n v="0"/>
    <n v="0"/>
    <n v="0"/>
    <n v="0"/>
    <n v="0"/>
    <n v="0"/>
    <n v="0"/>
    <n v="0"/>
    <n v="0"/>
    <n v="0"/>
    <n v="0"/>
    <n v="0"/>
    <n v="0"/>
    <n v="0"/>
    <n v="0"/>
  </r>
  <r>
    <s v="33-690-041"/>
    <x v="5"/>
    <x v="298"/>
    <x v="1350"/>
    <n v="-1744.42"/>
    <x v="5"/>
    <x v="47"/>
    <x v="3016"/>
    <s v="BUILDING RENEWA"/>
    <s v="B"/>
    <s v=" "/>
    <x v="5"/>
    <x v="298"/>
    <x v="1350"/>
    <n v="327750"/>
    <n v="0"/>
    <s v="Y"/>
    <s v=" "/>
    <n v="33690041"/>
    <n v="-1744.42"/>
    <n v="0"/>
    <n v="0"/>
    <n v="0"/>
    <n v="0"/>
    <n v="331.1"/>
    <n v="0"/>
    <n v="68500"/>
    <n v="150955.54999999999"/>
    <n v="80380.03"/>
    <n v="317.29000000000002"/>
    <n v="0"/>
    <n v="25920"/>
    <n v="27981.71"/>
    <n v="0"/>
    <n v="331.1"/>
    <n v="0"/>
    <n v="68500"/>
    <n v="150955.54999999999"/>
    <n v="80380.03"/>
    <n v="0"/>
    <n v="0"/>
    <n v="0"/>
    <n v="0"/>
    <n v="0"/>
  </r>
  <r>
    <s v="33-690-044"/>
    <x v="5"/>
    <x v="298"/>
    <x v="1353"/>
    <n v="0"/>
    <x v="5"/>
    <x v="48"/>
    <x v="3017"/>
    <s v="BUILDING RENEWA"/>
    <s v="B"/>
    <s v=" "/>
    <x v="5"/>
    <x v="298"/>
    <x v="1353"/>
    <n v="327750"/>
    <n v="0"/>
    <s v="Y"/>
    <s v=" "/>
    <n v="33690044"/>
    <n v="0"/>
    <n v="0"/>
    <n v="0"/>
    <n v="0"/>
    <n v="0"/>
    <n v="0"/>
    <n v="0"/>
    <n v="0"/>
    <n v="0"/>
    <n v="0"/>
    <n v="0"/>
    <n v="0"/>
    <n v="0"/>
    <n v="0"/>
    <n v="0"/>
    <n v="0"/>
    <n v="0"/>
    <n v="0"/>
    <n v="0"/>
    <n v="0"/>
    <n v="0"/>
    <n v="0"/>
    <n v="0"/>
    <n v="0"/>
    <n v="0"/>
  </r>
  <r>
    <s v="33-690-045"/>
    <x v="5"/>
    <x v="298"/>
    <x v="1354"/>
    <n v="1298.18"/>
    <x v="5"/>
    <x v="49"/>
    <x v="3018"/>
    <s v="BUILDING RENEWA"/>
    <s v="B"/>
    <s v=" "/>
    <x v="5"/>
    <x v="298"/>
    <x v="1354"/>
    <n v="327750"/>
    <n v="0"/>
    <s v="Y"/>
    <s v=" "/>
    <n v="33690045"/>
    <n v="1298.18"/>
    <n v="0"/>
    <n v="0"/>
    <n v="0"/>
    <n v="0"/>
    <n v="-1300.43"/>
    <n v="0"/>
    <n v="2602"/>
    <n v="5.03"/>
    <n v="1.64"/>
    <n v="-1303.07"/>
    <n v="0"/>
    <n v="2602"/>
    <n v="0.75"/>
    <n v="0"/>
    <n v="-1300.43"/>
    <n v="0"/>
    <n v="2602"/>
    <n v="5.03"/>
    <n v="1.64"/>
    <n v="0"/>
    <n v="0"/>
    <n v="0"/>
    <n v="0"/>
    <n v="0"/>
  </r>
  <r>
    <s v="33-690-047"/>
    <x v="5"/>
    <x v="298"/>
    <x v="1356"/>
    <n v="1937.64"/>
    <x v="5"/>
    <x v="50"/>
    <x v="3019"/>
    <s v="BUILDING RENEWA"/>
    <s v="B"/>
    <s v=" "/>
    <x v="5"/>
    <x v="298"/>
    <x v="1356"/>
    <n v="327750"/>
    <n v="0"/>
    <s v="Y"/>
    <s v=" "/>
    <n v="33690047"/>
    <n v="1937.64"/>
    <n v="0"/>
    <n v="0"/>
    <n v="0"/>
    <n v="0"/>
    <n v="1930.77"/>
    <n v="0"/>
    <n v="0"/>
    <n v="2.44"/>
    <n v="9.31"/>
    <n v="1934.7"/>
    <n v="0"/>
    <n v="0"/>
    <n v="0"/>
    <n v="2.94"/>
    <n v="1930.77"/>
    <n v="0"/>
    <n v="0"/>
    <n v="2.44"/>
    <n v="9.31"/>
    <n v="0"/>
    <n v="0"/>
    <n v="0"/>
    <n v="0"/>
    <n v="0"/>
  </r>
  <r>
    <s v="33-690-048"/>
    <x v="5"/>
    <x v="298"/>
    <x v="1357"/>
    <n v="80843.44"/>
    <x v="5"/>
    <x v="51"/>
    <x v="3020"/>
    <s v="BUILDING RENEWA"/>
    <s v="B"/>
    <s v=" "/>
    <x v="5"/>
    <x v="298"/>
    <x v="1357"/>
    <n v="327750"/>
    <n v="0"/>
    <s v="Y"/>
    <s v=" "/>
    <n v="33690048"/>
    <n v="80843.44"/>
    <n v="0"/>
    <n v="28904"/>
    <n v="28904"/>
    <n v="0"/>
    <n v="83887.4"/>
    <n v="0"/>
    <n v="391677.51"/>
    <n v="395019.72"/>
    <n v="298.25"/>
    <n v="76873.02"/>
    <n v="0"/>
    <n v="11222"/>
    <n v="7325"/>
    <n v="73.42"/>
    <n v="83887.4"/>
    <n v="0"/>
    <n v="362773.51"/>
    <n v="366115.72"/>
    <n v="298.25"/>
    <n v="0"/>
    <n v="0"/>
    <n v="0"/>
    <n v="0"/>
    <n v="0"/>
  </r>
  <r>
    <s v="33-690-049"/>
    <x v="5"/>
    <x v="298"/>
    <x v="1358"/>
    <n v="0.54"/>
    <x v="5"/>
    <x v="52"/>
    <x v="3021"/>
    <s v="BUILDING RENEWA"/>
    <s v="B"/>
    <s v=" "/>
    <x v="5"/>
    <x v="298"/>
    <x v="1358"/>
    <n v="327750"/>
    <n v="0"/>
    <s v="Y"/>
    <s v=" "/>
    <n v="33690049"/>
    <n v="0.54"/>
    <n v="0"/>
    <n v="0"/>
    <n v="0"/>
    <n v="0"/>
    <n v="-0.66"/>
    <n v="0"/>
    <n v="8257.5"/>
    <n v="8257.5"/>
    <n v="1.2"/>
    <n v="0"/>
    <n v="0"/>
    <n v="0"/>
    <n v="0"/>
    <n v="0.54"/>
    <n v="-0.66"/>
    <n v="0"/>
    <n v="8257.5"/>
    <n v="8257.5"/>
    <n v="1.2"/>
    <n v="0"/>
    <n v="0"/>
    <n v="0"/>
    <n v="0"/>
    <n v="0"/>
  </r>
  <r>
    <s v="33-690-059"/>
    <x v="5"/>
    <x v="298"/>
    <x v="1361"/>
    <n v="69.400000000000006"/>
    <x v="5"/>
    <x v="53"/>
    <x v="3022"/>
    <s v="BUILDING RENEWA"/>
    <s v="B"/>
    <s v=" "/>
    <x v="5"/>
    <x v="298"/>
    <x v="1361"/>
    <n v="327750"/>
    <n v="0"/>
    <s v="Y"/>
    <s v=" "/>
    <n v="33690059"/>
    <n v="69.400000000000006"/>
    <n v="0"/>
    <n v="0"/>
    <n v="0"/>
    <n v="0"/>
    <n v="786.5"/>
    <n v="0"/>
    <n v="0"/>
    <n v="718.98"/>
    <n v="1.88"/>
    <n v="69.28"/>
    <n v="0"/>
    <n v="0"/>
    <n v="0"/>
    <n v="0.12"/>
    <n v="786.5"/>
    <n v="0"/>
    <n v="0"/>
    <n v="718.98"/>
    <n v="1.88"/>
    <n v="0"/>
    <n v="0"/>
    <n v="0"/>
    <n v="0"/>
    <n v="0"/>
  </r>
  <r>
    <s v="33-690-060"/>
    <x v="5"/>
    <x v="298"/>
    <x v="1362"/>
    <n v="7921.52"/>
    <x v="5"/>
    <x v="54"/>
    <x v="3023"/>
    <s v="BUILDING RENEWA"/>
    <s v="B"/>
    <s v=" "/>
    <x v="5"/>
    <x v="298"/>
    <x v="1362"/>
    <n v="327750"/>
    <n v="0"/>
    <s v="Y"/>
    <s v=" "/>
    <n v="33690060"/>
    <n v="7921.52"/>
    <n v="0"/>
    <n v="0"/>
    <n v="0"/>
    <n v="0"/>
    <n v="6.84"/>
    <n v="0"/>
    <n v="152310.09"/>
    <n v="144512.64000000001"/>
    <n v="117.23"/>
    <n v="7909.46"/>
    <n v="0"/>
    <n v="0"/>
    <n v="0"/>
    <n v="12.06"/>
    <n v="6.84"/>
    <n v="0"/>
    <n v="152310.09"/>
    <n v="144512.64000000001"/>
    <n v="117.23"/>
    <n v="0"/>
    <n v="0"/>
    <n v="0"/>
    <n v="0"/>
    <n v="0"/>
  </r>
  <r>
    <s v="33-690-062"/>
    <x v="5"/>
    <x v="298"/>
    <x v="1364"/>
    <n v="8.4700000000000006"/>
    <x v="5"/>
    <x v="55"/>
    <x v="3024"/>
    <s v="BUILDING RENEWA"/>
    <s v="B"/>
    <s v=" "/>
    <x v="5"/>
    <x v="298"/>
    <x v="1364"/>
    <n v="327750"/>
    <n v="0"/>
    <s v="Y"/>
    <s v=" "/>
    <n v="33690062"/>
    <n v="8.4700000000000006"/>
    <n v="0"/>
    <n v="0"/>
    <n v="0"/>
    <n v="0"/>
    <n v="8.4700000000000006"/>
    <n v="0"/>
    <n v="0"/>
    <n v="8.49"/>
    <n v="8.49"/>
    <n v="8.4700000000000006"/>
    <n v="0"/>
    <n v="0"/>
    <n v="0"/>
    <n v="0"/>
    <n v="8.4700000000000006"/>
    <n v="0"/>
    <n v="0"/>
    <n v="8.49"/>
    <n v="8.49"/>
    <n v="0"/>
    <n v="0"/>
    <n v="0"/>
    <n v="0"/>
    <n v="0"/>
  </r>
  <r>
    <s v="33-690-063"/>
    <x v="5"/>
    <x v="298"/>
    <x v="1365"/>
    <n v="-779.12"/>
    <x v="5"/>
    <x v="56"/>
    <x v="3025"/>
    <s v="BUILDING RENEWA"/>
    <s v="B"/>
    <s v=" "/>
    <x v="5"/>
    <x v="298"/>
    <x v="1365"/>
    <n v="327750"/>
    <n v="0"/>
    <s v="Y"/>
    <s v=" "/>
    <n v="33690063"/>
    <n v="-779.12"/>
    <n v="0"/>
    <n v="0"/>
    <n v="0"/>
    <n v="0"/>
    <n v="-3277.98"/>
    <n v="0"/>
    <n v="2502.15"/>
    <n v="5.03"/>
    <n v="1.74"/>
    <n v="-777.92"/>
    <n v="0"/>
    <n v="0"/>
    <n v="1.2"/>
    <n v="0"/>
    <n v="-3277.98"/>
    <n v="0"/>
    <n v="2502.15"/>
    <n v="5.03"/>
    <n v="1.74"/>
    <n v="0"/>
    <n v="0"/>
    <n v="0"/>
    <n v="0"/>
    <n v="0"/>
  </r>
  <r>
    <s v="33-690-065"/>
    <x v="5"/>
    <x v="298"/>
    <x v="1367"/>
    <n v="0.42"/>
    <x v="5"/>
    <x v="57"/>
    <x v="3026"/>
    <s v="BUILDING RENEWA"/>
    <s v="B"/>
    <s v=" "/>
    <x v="5"/>
    <x v="298"/>
    <x v="1367"/>
    <n v="327750"/>
    <n v="0"/>
    <s v="Y"/>
    <s v=" "/>
    <n v="33690065"/>
    <n v="0.42"/>
    <n v="0"/>
    <n v="0"/>
    <n v="0"/>
    <n v="0"/>
    <n v="0.42"/>
    <n v="0"/>
    <n v="0"/>
    <n v="0"/>
    <n v="0"/>
    <n v="0.42"/>
    <n v="0"/>
    <n v="0"/>
    <n v="0"/>
    <n v="0"/>
    <n v="0.42"/>
    <n v="0"/>
    <n v="0"/>
    <n v="0"/>
    <n v="0"/>
    <n v="0"/>
    <n v="0"/>
    <n v="0"/>
    <n v="0"/>
    <n v="0"/>
  </r>
  <r>
    <s v="33-690-066"/>
    <x v="5"/>
    <x v="298"/>
    <x v="1368"/>
    <n v="81.31"/>
    <x v="5"/>
    <x v="58"/>
    <x v="3027"/>
    <s v="BUILDING RENEWA"/>
    <s v="B"/>
    <s v=" "/>
    <x v="5"/>
    <x v="298"/>
    <x v="1368"/>
    <n v="327750"/>
    <n v="0"/>
    <s v="Y"/>
    <s v=" "/>
    <n v="33690066"/>
    <n v="81.31"/>
    <n v="0"/>
    <n v="0"/>
    <n v="0"/>
    <n v="0"/>
    <n v="81.010000000000005"/>
    <n v="0"/>
    <n v="0"/>
    <n v="0.1"/>
    <n v="0.4"/>
    <n v="81.19"/>
    <n v="0"/>
    <n v="0"/>
    <n v="0"/>
    <n v="0.12"/>
    <n v="81.010000000000005"/>
    <n v="0"/>
    <n v="0"/>
    <n v="0.1"/>
    <n v="0.4"/>
    <n v="0"/>
    <n v="0"/>
    <n v="0"/>
    <n v="0"/>
    <n v="0"/>
  </r>
  <r>
    <s v="33-690-068"/>
    <x v="5"/>
    <x v="298"/>
    <x v="122"/>
    <n v="0"/>
    <x v="5"/>
    <x v="59"/>
    <x v="3028"/>
    <s v="BUILDING RENEWA"/>
    <s v="B"/>
    <s v=" "/>
    <x v="5"/>
    <x v="298"/>
    <x v="122"/>
    <n v="327750"/>
    <n v="0"/>
    <s v="Y"/>
    <s v=" "/>
    <n v="33690068"/>
    <n v="0"/>
    <n v="0"/>
    <n v="0"/>
    <n v="0"/>
    <n v="0"/>
    <n v="0"/>
    <n v="0"/>
    <n v="0"/>
    <n v="0"/>
    <n v="0"/>
    <n v="0"/>
    <n v="0"/>
    <n v="0"/>
    <n v="0"/>
    <n v="0"/>
    <n v="0"/>
    <n v="0"/>
    <n v="0"/>
    <n v="0"/>
    <n v="0"/>
    <n v="0"/>
    <n v="0"/>
    <n v="0"/>
    <n v="0"/>
    <n v="0"/>
  </r>
  <r>
    <s v="33-690-069"/>
    <x v="5"/>
    <x v="298"/>
    <x v="123"/>
    <n v="0"/>
    <x v="5"/>
    <x v="60"/>
    <x v="3029"/>
    <s v="BUILDING RENEWA"/>
    <s v="B"/>
    <s v=" "/>
    <x v="5"/>
    <x v="298"/>
    <x v="123"/>
    <n v="327750"/>
    <n v="0"/>
    <s v="Y"/>
    <s v=" "/>
    <n v="33690069"/>
    <n v="0"/>
    <n v="0"/>
    <n v="0"/>
    <n v="0"/>
    <n v="0"/>
    <n v="0"/>
    <n v="0"/>
    <n v="0"/>
    <n v="0"/>
    <n v="0"/>
    <n v="0"/>
    <n v="0"/>
    <n v="0"/>
    <n v="0"/>
    <n v="0"/>
    <n v="0"/>
    <n v="0"/>
    <n v="0"/>
    <n v="0"/>
    <n v="0"/>
    <n v="0"/>
    <n v="0"/>
    <n v="0"/>
    <n v="0"/>
    <n v="0"/>
  </r>
  <r>
    <s v="33-690-071"/>
    <x v="5"/>
    <x v="298"/>
    <x v="124"/>
    <n v="0"/>
    <x v="5"/>
    <x v="61"/>
    <x v="3030"/>
    <s v="BUILDING RENEWA"/>
    <s v="B"/>
    <s v=" "/>
    <x v="5"/>
    <x v="298"/>
    <x v="124"/>
    <n v="327750"/>
    <n v="0"/>
    <s v="Y"/>
    <s v=" "/>
    <n v="33690071"/>
    <n v="0"/>
    <n v="0"/>
    <n v="0"/>
    <n v="0"/>
    <n v="0"/>
    <n v="0"/>
    <n v="0"/>
    <n v="0"/>
    <n v="0"/>
    <n v="0"/>
    <n v="0"/>
    <n v="0"/>
    <n v="0"/>
    <n v="0"/>
    <n v="0"/>
    <n v="0"/>
    <n v="0"/>
    <n v="0"/>
    <n v="0"/>
    <n v="0"/>
    <n v="0"/>
    <n v="0"/>
    <n v="0"/>
    <n v="0"/>
    <n v="0"/>
  </r>
  <r>
    <s v="33-690-075"/>
    <x v="5"/>
    <x v="298"/>
    <x v="128"/>
    <n v="-0.02"/>
    <x v="5"/>
    <x v="62"/>
    <x v="3031"/>
    <s v="BUILDING RENEWA"/>
    <s v="B"/>
    <s v=" "/>
    <x v="5"/>
    <x v="298"/>
    <x v="128"/>
    <n v="327750"/>
    <n v="0"/>
    <s v="Y"/>
    <s v=" "/>
    <n v="33690075"/>
    <n v="-0.02"/>
    <n v="0"/>
    <n v="0"/>
    <n v="0"/>
    <n v="0"/>
    <n v="-10.09"/>
    <n v="0"/>
    <n v="0"/>
    <n v="13.04"/>
    <n v="23.11"/>
    <n v="-10.09"/>
    <n v="0"/>
    <n v="0"/>
    <n v="13.02"/>
    <n v="23.09"/>
    <n v="-10.09"/>
    <n v="0"/>
    <n v="0"/>
    <n v="13.04"/>
    <n v="23.11"/>
    <n v="0"/>
    <n v="0"/>
    <n v="0"/>
    <n v="0"/>
    <n v="0"/>
  </r>
  <r>
    <s v="33-690-079"/>
    <x v="5"/>
    <x v="298"/>
    <x v="131"/>
    <n v="0"/>
    <x v="5"/>
    <x v="63"/>
    <x v="3032"/>
    <s v="BUILDING RENEWA"/>
    <s v="B"/>
    <s v=" "/>
    <x v="5"/>
    <x v="298"/>
    <x v="131"/>
    <n v="327750"/>
    <n v="0"/>
    <s v="Y"/>
    <s v=" "/>
    <n v="33690079"/>
    <n v="0"/>
    <n v="0"/>
    <n v="0"/>
    <n v="0"/>
    <n v="0"/>
    <n v="0"/>
    <n v="0"/>
    <n v="0"/>
    <n v="0"/>
    <n v="0"/>
    <n v="0"/>
    <n v="0"/>
    <n v="0"/>
    <n v="0"/>
    <n v="0"/>
    <n v="0"/>
    <n v="0"/>
    <n v="0"/>
    <n v="0"/>
    <n v="0"/>
    <n v="0"/>
    <n v="0"/>
    <n v="0"/>
    <n v="0"/>
    <n v="0"/>
  </r>
  <r>
    <s v="33-690-080"/>
    <x v="5"/>
    <x v="298"/>
    <x v="1371"/>
    <n v="0"/>
    <x v="5"/>
    <x v="64"/>
    <x v="3033"/>
    <s v="BUILDING RENEWA"/>
    <s v="B"/>
    <s v=" "/>
    <x v="5"/>
    <x v="298"/>
    <x v="1371"/>
    <n v="327750"/>
    <n v="0"/>
    <s v="Y"/>
    <s v=" "/>
    <n v="33690080"/>
    <n v="3.49"/>
    <n v="0"/>
    <n v="0"/>
    <n v="3.49"/>
    <n v="0"/>
    <n v="128177.51"/>
    <n v="0"/>
    <n v="26532.07"/>
    <n v="154902.32"/>
    <n v="192.74"/>
    <n v="0"/>
    <n v="0"/>
    <n v="0"/>
    <n v="0"/>
    <n v="3.49"/>
    <n v="128177.51"/>
    <n v="0"/>
    <n v="26532.07"/>
    <n v="154898.82999999999"/>
    <n v="192.74"/>
    <n v="0"/>
    <n v="0"/>
    <n v="0"/>
    <n v="0"/>
    <n v="0"/>
  </r>
  <r>
    <s v="33-690-081"/>
    <x v="5"/>
    <x v="298"/>
    <x v="1372"/>
    <n v="-135.41999999999999"/>
    <x v="5"/>
    <x v="65"/>
    <x v="3034"/>
    <s v="BUILDING RENEWA"/>
    <s v="B"/>
    <s v=" "/>
    <x v="5"/>
    <x v="298"/>
    <x v="1372"/>
    <n v="327750"/>
    <n v="0"/>
    <s v="Y"/>
    <s v=" "/>
    <n v="33690081"/>
    <n v="-135.41999999999999"/>
    <n v="0"/>
    <n v="0"/>
    <n v="0"/>
    <n v="0"/>
    <n v="-90881.56"/>
    <n v="0"/>
    <n v="90727.54"/>
    <n v="90869.27"/>
    <n v="90887.87"/>
    <n v="-135.18"/>
    <n v="0"/>
    <n v="0"/>
    <n v="0.24"/>
    <n v="0"/>
    <n v="-90881.56"/>
    <n v="0"/>
    <n v="90727.54"/>
    <n v="90869.27"/>
    <n v="90887.87"/>
    <n v="0"/>
    <n v="0"/>
    <n v="0"/>
    <n v="0"/>
    <n v="0"/>
  </r>
  <r>
    <s v="33-690-083"/>
    <x v="5"/>
    <x v="298"/>
    <x v="132"/>
    <n v="0.22"/>
    <x v="5"/>
    <x v="66"/>
    <x v="3035"/>
    <s v="BUILDING RENEWA"/>
    <s v="B"/>
    <s v=" "/>
    <x v="5"/>
    <x v="298"/>
    <x v="132"/>
    <n v="327750"/>
    <n v="0"/>
    <s v="Y"/>
    <s v=" "/>
    <n v="33690083"/>
    <n v="0.22"/>
    <n v="0"/>
    <n v="0"/>
    <n v="0"/>
    <n v="0"/>
    <n v="0.22"/>
    <n v="0"/>
    <n v="0"/>
    <n v="0"/>
    <n v="0"/>
    <n v="0.22"/>
    <n v="0"/>
    <n v="0"/>
    <n v="0"/>
    <n v="0"/>
    <n v="0.22"/>
    <n v="0"/>
    <n v="0"/>
    <n v="0"/>
    <n v="0"/>
    <n v="0"/>
    <n v="0"/>
    <n v="0"/>
    <n v="0"/>
    <n v="0"/>
  </r>
  <r>
    <s v="33-690-086"/>
    <x v="5"/>
    <x v="298"/>
    <x v="135"/>
    <n v="613.53"/>
    <x v="5"/>
    <x v="67"/>
    <x v="3036"/>
    <s v="BUILDING RENEWA"/>
    <s v="B"/>
    <s v=" "/>
    <x v="5"/>
    <x v="298"/>
    <x v="135"/>
    <n v="327750"/>
    <n v="0"/>
    <s v="Y"/>
    <s v=" "/>
    <n v="33690086"/>
    <n v="613.53"/>
    <n v="0"/>
    <n v="0"/>
    <n v="0"/>
    <n v="0"/>
    <n v="611.34"/>
    <n v="0"/>
    <n v="0"/>
    <n v="0.78"/>
    <n v="2.97"/>
    <n v="612.6"/>
    <n v="0"/>
    <n v="0"/>
    <n v="0"/>
    <n v="0.93"/>
    <n v="611.34"/>
    <n v="0"/>
    <n v="0"/>
    <n v="0.78"/>
    <n v="2.97"/>
    <n v="0"/>
    <n v="0"/>
    <n v="0"/>
    <n v="0"/>
    <n v="0"/>
  </r>
  <r>
    <s v="33-690-089"/>
    <x v="5"/>
    <x v="298"/>
    <x v="313"/>
    <n v="0"/>
    <x v="5"/>
    <x v="68"/>
    <x v="3037"/>
    <s v="BUILDING RENEWA"/>
    <s v="B"/>
    <s v=" "/>
    <x v="5"/>
    <x v="298"/>
    <x v="313"/>
    <n v="327750"/>
    <n v="0"/>
    <s v="Y"/>
    <s v=" "/>
    <n v="33690089"/>
    <n v="0"/>
    <n v="0"/>
    <n v="0"/>
    <n v="0"/>
    <n v="0"/>
    <n v="0"/>
    <n v="0"/>
    <n v="0"/>
    <n v="0"/>
    <n v="0"/>
    <n v="0"/>
    <n v="0"/>
    <n v="0"/>
    <n v="0"/>
    <n v="0"/>
    <n v="0"/>
    <n v="0"/>
    <n v="0"/>
    <n v="0"/>
    <n v="0"/>
    <n v="0"/>
    <n v="0"/>
    <n v="0"/>
    <n v="0"/>
    <n v="0"/>
  </r>
  <r>
    <s v="33-690-090"/>
    <x v="5"/>
    <x v="298"/>
    <x v="105"/>
    <n v="2870.42"/>
    <x v="5"/>
    <x v="69"/>
    <x v="3038"/>
    <s v="BUILDING RENEWA"/>
    <s v="B"/>
    <s v=" "/>
    <x v="5"/>
    <x v="298"/>
    <x v="105"/>
    <n v="327750"/>
    <n v="0"/>
    <s v="Y"/>
    <s v=" "/>
    <n v="33690090"/>
    <n v="2870.42"/>
    <n v="0"/>
    <n v="0"/>
    <n v="0"/>
    <n v="0"/>
    <n v="169.2"/>
    <n v="0"/>
    <n v="34845.160000000003"/>
    <n v="33251.24"/>
    <n v="1107.3"/>
    <n v="2856.82"/>
    <n v="0"/>
    <n v="0"/>
    <n v="0"/>
    <n v="13.6"/>
    <n v="169.2"/>
    <n v="0"/>
    <n v="34845.160000000003"/>
    <n v="33251.24"/>
    <n v="1107.3"/>
    <n v="0"/>
    <n v="0"/>
    <n v="0"/>
    <n v="0"/>
    <n v="0"/>
  </r>
  <r>
    <s v="33-690-092"/>
    <x v="5"/>
    <x v="298"/>
    <x v="106"/>
    <n v="38.58"/>
    <x v="5"/>
    <x v="70"/>
    <x v="3039"/>
    <s v="BUILDING RENEWA"/>
    <s v="B"/>
    <s v=" "/>
    <x v="5"/>
    <x v="298"/>
    <x v="106"/>
    <n v="327750"/>
    <n v="0"/>
    <s v="Y"/>
    <s v=" "/>
    <n v="33690092"/>
    <n v="38.58"/>
    <n v="0"/>
    <n v="0"/>
    <n v="0"/>
    <n v="0"/>
    <n v="0"/>
    <n v="0"/>
    <n v="48105.81"/>
    <n v="48112.09"/>
    <n v="44.86"/>
    <n v="4053.43"/>
    <n v="0"/>
    <n v="0"/>
    <n v="4020.57"/>
    <n v="5.72"/>
    <n v="0"/>
    <n v="0"/>
    <n v="48105.81"/>
    <n v="48112.09"/>
    <n v="44.86"/>
    <n v="0"/>
    <n v="0"/>
    <n v="0"/>
    <n v="0"/>
    <n v="0"/>
  </r>
  <r>
    <s v="33-690-093"/>
    <x v="5"/>
    <x v="298"/>
    <x v="107"/>
    <n v="-9439.7900000000009"/>
    <x v="5"/>
    <x v="71"/>
    <x v="3040"/>
    <s v="BUILDING RENEWA"/>
    <s v="B"/>
    <s v=" "/>
    <x v="5"/>
    <x v="298"/>
    <x v="107"/>
    <n v="327750"/>
    <n v="0"/>
    <s v="Y"/>
    <s v=" "/>
    <n v="33690093"/>
    <n v="560.21"/>
    <n v="0"/>
    <n v="8000"/>
    <n v="18000"/>
    <n v="0"/>
    <n v="6003.88"/>
    <n v="0"/>
    <n v="76164"/>
    <n v="91621.92"/>
    <n v="14.25"/>
    <n v="16801.41"/>
    <n v="0"/>
    <n v="0"/>
    <n v="16244"/>
    <n v="2.8"/>
    <n v="6003.88"/>
    <n v="0"/>
    <n v="68164"/>
    <n v="73621.919999999998"/>
    <n v="14.25"/>
    <n v="0"/>
    <n v="0"/>
    <n v="0"/>
    <n v="0"/>
    <n v="0"/>
  </r>
  <r>
    <s v="33-690-094"/>
    <x v="5"/>
    <x v="298"/>
    <x v="108"/>
    <n v="2178.89"/>
    <x v="5"/>
    <x v="72"/>
    <x v="3041"/>
    <s v="BUILDING RENEWA"/>
    <s v="B"/>
    <s v=" "/>
    <x v="5"/>
    <x v="298"/>
    <x v="108"/>
    <n v="327750"/>
    <n v="0"/>
    <s v="Y"/>
    <s v=" "/>
    <n v="33690094"/>
    <n v="2178.89"/>
    <n v="0"/>
    <n v="0"/>
    <n v="0"/>
    <n v="0"/>
    <n v="308.08"/>
    <n v="0"/>
    <n v="22378"/>
    <n v="22381.040000000001"/>
    <n v="1873.85"/>
    <n v="2173.88"/>
    <n v="0"/>
    <n v="0"/>
    <n v="0"/>
    <n v="5.01"/>
    <n v="308.08"/>
    <n v="0"/>
    <n v="22378"/>
    <n v="22381.040000000001"/>
    <n v="1873.85"/>
    <n v="0"/>
    <n v="0"/>
    <n v="0"/>
    <n v="0"/>
    <n v="0"/>
  </r>
  <r>
    <s v="33-690-095"/>
    <x v="5"/>
    <x v="298"/>
    <x v="109"/>
    <n v="5742.35"/>
    <x v="5"/>
    <x v="73"/>
    <x v="3042"/>
    <s v="BUILDING RENEWA"/>
    <s v="B"/>
    <s v=" "/>
    <x v="5"/>
    <x v="298"/>
    <x v="109"/>
    <n v="327750"/>
    <n v="0"/>
    <s v="Y"/>
    <s v=" "/>
    <n v="33690095"/>
    <n v="5742.35"/>
    <n v="0"/>
    <n v="0"/>
    <n v="0"/>
    <n v="0"/>
    <n v="38.15"/>
    <n v="0"/>
    <n v="5693.09"/>
    <n v="0.04"/>
    <n v="11.15"/>
    <n v="5733.62"/>
    <n v="0"/>
    <n v="0"/>
    <n v="0"/>
    <n v="8.73"/>
    <n v="38.15"/>
    <n v="0"/>
    <n v="5693.09"/>
    <n v="0.04"/>
    <n v="11.15"/>
    <n v="0"/>
    <n v="0"/>
    <n v="0"/>
    <n v="0"/>
    <n v="0"/>
  </r>
  <r>
    <s v="33-690-097"/>
    <x v="5"/>
    <x v="298"/>
    <x v="1375"/>
    <n v="0"/>
    <x v="5"/>
    <x v="74"/>
    <x v="3043"/>
    <s v="BUILDING RENEWA"/>
    <s v="B"/>
    <s v=" "/>
    <x v="5"/>
    <x v="298"/>
    <x v="1375"/>
    <n v="327750"/>
    <n v="0"/>
    <s v="Y"/>
    <s v=" "/>
    <n v="33610097"/>
    <n v="0"/>
    <n v="0"/>
    <n v="0"/>
    <n v="0"/>
    <n v="0"/>
    <n v="0"/>
    <n v="0"/>
    <n v="0"/>
    <n v="0"/>
    <n v="0"/>
    <n v="0"/>
    <n v="0"/>
    <n v="0"/>
    <n v="0"/>
    <n v="0"/>
    <n v="0"/>
    <n v="0"/>
    <n v="0"/>
    <n v="0"/>
    <n v="0"/>
    <n v="0"/>
    <n v="0"/>
    <n v="0"/>
    <n v="0"/>
    <n v="0"/>
  </r>
  <r>
    <s v="33-690-098"/>
    <x v="5"/>
    <x v="298"/>
    <x v="316"/>
    <n v="-1.1299999999999999"/>
    <x v="5"/>
    <x v="75"/>
    <x v="3044"/>
    <s v="BUILDING RENEWA"/>
    <s v="B"/>
    <s v=" "/>
    <x v="5"/>
    <x v="298"/>
    <x v="316"/>
    <n v="327750"/>
    <n v="1"/>
    <s v=" "/>
    <s v=" "/>
    <n v="33690098"/>
    <n v="-1.1299999999999999"/>
    <n v="0"/>
    <n v="0"/>
    <n v="0"/>
    <n v="0"/>
    <n v="-1.1299999999999999"/>
    <n v="0"/>
    <n v="0"/>
    <n v="0"/>
    <n v="0"/>
    <n v="-1.1299999999999999"/>
    <n v="0"/>
    <n v="0"/>
    <n v="0"/>
    <n v="0"/>
    <n v="-1.1299999999999999"/>
    <n v="0"/>
    <n v="0"/>
    <n v="0"/>
    <n v="0"/>
    <n v="0"/>
    <n v="0"/>
    <n v="0"/>
    <n v="0"/>
    <n v="0"/>
  </r>
  <r>
    <s v="33-695-001"/>
    <x v="5"/>
    <x v="299"/>
    <x v="80"/>
    <n v="0"/>
    <x v="5"/>
    <x v="27"/>
    <x v="3045"/>
    <s v="NEW SCHL FACILI"/>
    <s v="B"/>
    <s v=" "/>
    <x v="5"/>
    <x v="299"/>
    <x v="80"/>
    <n v="327770"/>
    <n v="0"/>
    <s v=" "/>
    <s v=" "/>
    <n v="33695001"/>
    <n v="0"/>
    <n v="0"/>
    <n v="0"/>
    <n v="0"/>
    <n v="0"/>
    <n v="0"/>
    <n v="0"/>
    <n v="0"/>
    <n v="0"/>
    <n v="0"/>
    <n v="0"/>
    <n v="0"/>
    <n v="0"/>
    <n v="0"/>
    <n v="0"/>
    <n v="0"/>
    <n v="0"/>
    <n v="0"/>
    <n v="0"/>
    <n v="0"/>
    <n v="0"/>
    <n v="0"/>
    <n v="0"/>
    <n v="0"/>
    <n v="0"/>
  </r>
  <r>
    <s v="33-695-002"/>
    <x v="5"/>
    <x v="299"/>
    <x v="81"/>
    <n v="0"/>
    <x v="5"/>
    <x v="28"/>
    <x v="3046"/>
    <s v="NEW SCHL FACILI"/>
    <s v="B"/>
    <s v=" "/>
    <x v="5"/>
    <x v="299"/>
    <x v="81"/>
    <n v="327770"/>
    <n v="0"/>
    <s v=" "/>
    <s v=" "/>
    <n v="33695002"/>
    <n v="0"/>
    <n v="0"/>
    <n v="0"/>
    <n v="0"/>
    <n v="0"/>
    <n v="0"/>
    <n v="0"/>
    <n v="0"/>
    <n v="0"/>
    <n v="0"/>
    <n v="0"/>
    <n v="0"/>
    <n v="0"/>
    <n v="0"/>
    <n v="0"/>
    <n v="0"/>
    <n v="0"/>
    <n v="0"/>
    <n v="0"/>
    <n v="0"/>
    <n v="0"/>
    <n v="0"/>
    <n v="0"/>
    <n v="0"/>
    <n v="0"/>
  </r>
  <r>
    <s v="33-695-003"/>
    <x v="5"/>
    <x v="299"/>
    <x v="82"/>
    <n v="0"/>
    <x v="5"/>
    <x v="29"/>
    <x v="3047"/>
    <s v="NEW SCHL FACILI"/>
    <s v="B"/>
    <s v=" "/>
    <x v="5"/>
    <x v="299"/>
    <x v="82"/>
    <n v="327770"/>
    <n v="0"/>
    <s v=" "/>
    <s v=" "/>
    <n v="33695003"/>
    <n v="0"/>
    <n v="0"/>
    <n v="0"/>
    <n v="0"/>
    <n v="0"/>
    <n v="0"/>
    <n v="0"/>
    <n v="0"/>
    <n v="0"/>
    <n v="0"/>
    <n v="0"/>
    <n v="0"/>
    <n v="0"/>
    <n v="0"/>
    <n v="0"/>
    <n v="0"/>
    <n v="0"/>
    <n v="0"/>
    <n v="0"/>
    <n v="0"/>
    <n v="0"/>
    <n v="0"/>
    <n v="0"/>
    <n v="0"/>
    <n v="0"/>
  </r>
  <r>
    <s v="33-695-004"/>
    <x v="5"/>
    <x v="299"/>
    <x v="83"/>
    <n v="0"/>
    <x v="5"/>
    <x v="30"/>
    <x v="3048"/>
    <s v="NEW SCHL FACILI"/>
    <s v="B"/>
    <s v=" "/>
    <x v="5"/>
    <x v="299"/>
    <x v="83"/>
    <n v="327770"/>
    <n v="0"/>
    <s v=" "/>
    <s v=" "/>
    <n v="33695004"/>
    <n v="0"/>
    <n v="0"/>
    <n v="0"/>
    <n v="0"/>
    <n v="0"/>
    <n v="0"/>
    <n v="0"/>
    <n v="0"/>
    <n v="0"/>
    <n v="0"/>
    <n v="0"/>
    <n v="0"/>
    <n v="0"/>
    <n v="0"/>
    <n v="0"/>
    <n v="0"/>
    <n v="0"/>
    <n v="0"/>
    <n v="0"/>
    <n v="0"/>
    <n v="0"/>
    <n v="0"/>
    <n v="0"/>
    <n v="0"/>
    <n v="0"/>
  </r>
  <r>
    <s v="33-695-005"/>
    <x v="5"/>
    <x v="299"/>
    <x v="84"/>
    <n v="-1.17"/>
    <x v="5"/>
    <x v="31"/>
    <x v="3049"/>
    <s v="NEW SCHL FACILI"/>
    <s v="B"/>
    <s v=" "/>
    <x v="5"/>
    <x v="299"/>
    <x v="84"/>
    <n v="327770"/>
    <n v="0"/>
    <s v="Y"/>
    <s v=" "/>
    <n v="33695005"/>
    <n v="-1.17"/>
    <n v="0"/>
    <n v="0"/>
    <n v="0"/>
    <n v="0"/>
    <n v="-1.17"/>
    <n v="0"/>
    <n v="0"/>
    <n v="0"/>
    <n v="0"/>
    <n v="-1.17"/>
    <n v="0"/>
    <n v="0"/>
    <n v="0"/>
    <n v="0"/>
    <n v="-1.17"/>
    <n v="0"/>
    <n v="0"/>
    <n v="0"/>
    <n v="0"/>
    <n v="0"/>
    <n v="0"/>
    <n v="0"/>
    <n v="0"/>
    <n v="0"/>
  </r>
  <r>
    <s v="33-695-006"/>
    <x v="5"/>
    <x v="299"/>
    <x v="85"/>
    <n v="0"/>
    <x v="5"/>
    <x v="32"/>
    <x v="3050"/>
    <s v="NEW SCHL FACILI"/>
    <s v="B"/>
    <s v=" "/>
    <x v="5"/>
    <x v="299"/>
    <x v="85"/>
    <n v="327770"/>
    <n v="0"/>
    <s v="Y"/>
    <s v=" "/>
    <n v="33695006"/>
    <n v="0"/>
    <n v="0"/>
    <n v="0"/>
    <n v="0"/>
    <n v="0"/>
    <n v="0"/>
    <n v="0"/>
    <n v="0"/>
    <n v="0"/>
    <n v="0"/>
    <n v="0"/>
    <n v="0"/>
    <n v="0"/>
    <n v="0"/>
    <n v="0"/>
    <n v="0"/>
    <n v="0"/>
    <n v="0"/>
    <n v="0"/>
    <n v="0"/>
    <n v="0"/>
    <n v="0"/>
    <n v="0"/>
    <n v="0"/>
    <n v="0"/>
  </r>
  <r>
    <s v="33-695-007"/>
    <x v="5"/>
    <x v="299"/>
    <x v="86"/>
    <n v="0"/>
    <x v="5"/>
    <x v="33"/>
    <x v="3051"/>
    <s v="NEW SCHL FACILI"/>
    <s v="B"/>
    <s v=" "/>
    <x v="5"/>
    <x v="299"/>
    <x v="86"/>
    <n v="327770"/>
    <n v="0"/>
    <s v="Y"/>
    <s v=" "/>
    <n v="33695007"/>
    <n v="0"/>
    <n v="0"/>
    <n v="0"/>
    <n v="0"/>
    <n v="0"/>
    <n v="0"/>
    <n v="0"/>
    <n v="0"/>
    <n v="0"/>
    <n v="0"/>
    <n v="0"/>
    <n v="0"/>
    <n v="0"/>
    <n v="0"/>
    <n v="0"/>
    <n v="0"/>
    <n v="0"/>
    <n v="0"/>
    <n v="0"/>
    <n v="0"/>
    <n v="0"/>
    <n v="0"/>
    <n v="0"/>
    <n v="0"/>
    <n v="0"/>
  </r>
  <r>
    <s v="33-695-008"/>
    <x v="5"/>
    <x v="299"/>
    <x v="87"/>
    <n v="0"/>
    <x v="5"/>
    <x v="34"/>
    <x v="3052"/>
    <s v="NEW SCHL FACILI"/>
    <s v="B"/>
    <s v=" "/>
    <x v="5"/>
    <x v="299"/>
    <x v="87"/>
    <n v="327770"/>
    <n v="0"/>
    <s v="Y"/>
    <s v=" "/>
    <n v="33695008"/>
    <n v="0"/>
    <n v="0"/>
    <n v="0"/>
    <n v="0"/>
    <n v="0"/>
    <n v="0"/>
    <n v="0"/>
    <n v="0"/>
    <n v="0"/>
    <n v="0"/>
    <n v="0"/>
    <n v="0"/>
    <n v="0"/>
    <n v="0"/>
    <n v="0"/>
    <n v="0"/>
    <n v="0"/>
    <n v="0"/>
    <n v="0"/>
    <n v="0"/>
    <n v="0"/>
    <n v="0"/>
    <n v="0"/>
    <n v="0"/>
    <n v="0"/>
  </r>
  <r>
    <s v="33-695-009"/>
    <x v="5"/>
    <x v="299"/>
    <x v="88"/>
    <n v="0"/>
    <x v="5"/>
    <x v="35"/>
    <x v="3053"/>
    <s v="NEW SCHL FACILI"/>
    <s v="B"/>
    <s v=" "/>
    <x v="5"/>
    <x v="299"/>
    <x v="88"/>
    <n v="327770"/>
    <n v="0"/>
    <s v="Y"/>
    <s v=" "/>
    <n v="33695009"/>
    <n v="0"/>
    <n v="0"/>
    <n v="0"/>
    <n v="0"/>
    <n v="0"/>
    <n v="0"/>
    <n v="0"/>
    <n v="0"/>
    <n v="0"/>
    <n v="0"/>
    <n v="0"/>
    <n v="0"/>
    <n v="0"/>
    <n v="0"/>
    <n v="0"/>
    <n v="0"/>
    <n v="0"/>
    <n v="0"/>
    <n v="0"/>
    <n v="0"/>
    <n v="0"/>
    <n v="0"/>
    <n v="0"/>
    <n v="0"/>
    <n v="0"/>
  </r>
  <r>
    <s v="33-695-011"/>
    <x v="5"/>
    <x v="299"/>
    <x v="111"/>
    <n v="0"/>
    <x v="5"/>
    <x v="36"/>
    <x v="3054"/>
    <s v="NEW SCHL FACILI"/>
    <s v="B"/>
    <s v=" "/>
    <x v="5"/>
    <x v="299"/>
    <x v="111"/>
    <n v="327770"/>
    <n v="0"/>
    <s v="Y"/>
    <s v=" "/>
    <n v="33695011"/>
    <n v="0"/>
    <n v="0"/>
    <n v="0"/>
    <n v="0"/>
    <n v="0"/>
    <n v="0"/>
    <n v="0"/>
    <n v="0"/>
    <n v="0"/>
    <n v="0"/>
    <n v="0"/>
    <n v="0"/>
    <n v="0"/>
    <n v="0"/>
    <n v="0"/>
    <n v="0"/>
    <n v="0"/>
    <n v="0"/>
    <n v="0"/>
    <n v="0"/>
    <n v="0"/>
    <n v="0"/>
    <n v="0"/>
    <n v="0"/>
    <n v="0"/>
  </r>
  <r>
    <s v="33-695-014"/>
    <x v="5"/>
    <x v="299"/>
    <x v="91"/>
    <n v="0"/>
    <x v="5"/>
    <x v="37"/>
    <x v="3055"/>
    <s v="NEW SCHL FACILI"/>
    <s v="B"/>
    <s v=" "/>
    <x v="5"/>
    <x v="299"/>
    <x v="91"/>
    <n v="327770"/>
    <n v="0"/>
    <s v="Y"/>
    <s v=" "/>
    <n v="33695014"/>
    <n v="0"/>
    <n v="0"/>
    <n v="0"/>
    <n v="0"/>
    <n v="0"/>
    <n v="0"/>
    <n v="0"/>
    <n v="0"/>
    <n v="0"/>
    <n v="0"/>
    <n v="0"/>
    <n v="0"/>
    <n v="0"/>
    <n v="0"/>
    <n v="0"/>
    <n v="0"/>
    <n v="0"/>
    <n v="0"/>
    <n v="0"/>
    <n v="0"/>
    <n v="0"/>
    <n v="0"/>
    <n v="0"/>
    <n v="0"/>
    <n v="0"/>
  </r>
  <r>
    <s v="33-695-017"/>
    <x v="5"/>
    <x v="299"/>
    <x v="113"/>
    <n v="0"/>
    <x v="5"/>
    <x v="38"/>
    <x v="3056"/>
    <s v="NEW SCHL FACILI"/>
    <s v="B"/>
    <s v=" "/>
    <x v="5"/>
    <x v="299"/>
    <x v="113"/>
    <n v="327770"/>
    <n v="0"/>
    <s v="Y"/>
    <s v=" "/>
    <n v="33695017"/>
    <n v="0"/>
    <n v="0"/>
    <n v="0"/>
    <n v="0"/>
    <n v="0"/>
    <n v="0"/>
    <n v="0"/>
    <n v="0"/>
    <n v="0.43"/>
    <n v="0.43"/>
    <n v="0"/>
    <n v="0"/>
    <n v="0"/>
    <n v="0"/>
    <n v="0"/>
    <n v="0"/>
    <n v="0"/>
    <n v="0"/>
    <n v="0.43"/>
    <n v="0.43"/>
    <n v="0"/>
    <n v="0"/>
    <n v="0"/>
    <n v="0"/>
    <n v="0"/>
  </r>
  <r>
    <s v="33-695-021"/>
    <x v="5"/>
    <x v="299"/>
    <x v="96"/>
    <n v="0"/>
    <x v="5"/>
    <x v="39"/>
    <x v="3057"/>
    <s v="NEW SCHL FACILI"/>
    <s v="B"/>
    <s v=" "/>
    <x v="5"/>
    <x v="299"/>
    <x v="96"/>
    <n v="327770"/>
    <n v="0"/>
    <s v="Y"/>
    <s v=" "/>
    <n v="33695021"/>
    <n v="0"/>
    <n v="0"/>
    <n v="0"/>
    <n v="0"/>
    <n v="0"/>
    <n v="0"/>
    <n v="0"/>
    <n v="0"/>
    <n v="0"/>
    <n v="0"/>
    <n v="0"/>
    <n v="0"/>
    <n v="0"/>
    <n v="0"/>
    <n v="0"/>
    <n v="0"/>
    <n v="0"/>
    <n v="0"/>
    <n v="0"/>
    <n v="0"/>
    <n v="0"/>
    <n v="0"/>
    <n v="0"/>
    <n v="0"/>
    <n v="0"/>
  </r>
  <r>
    <s v="33-695-024"/>
    <x v="5"/>
    <x v="299"/>
    <x v="99"/>
    <n v="144.80000000000001"/>
    <x v="5"/>
    <x v="40"/>
    <x v="3058"/>
    <s v="NEW SCHL FACILI"/>
    <s v="B"/>
    <s v=" "/>
    <x v="5"/>
    <x v="299"/>
    <x v="99"/>
    <n v="327770"/>
    <n v="0"/>
    <s v="Y"/>
    <s v=" "/>
    <n v="33695024"/>
    <n v="144.80000000000001"/>
    <n v="0"/>
    <n v="0"/>
    <n v="0"/>
    <n v="0"/>
    <n v="144.32"/>
    <n v="0"/>
    <n v="0"/>
    <n v="0.18"/>
    <n v="0.66"/>
    <n v="144.59"/>
    <n v="0"/>
    <n v="0"/>
    <n v="0"/>
    <n v="0.21"/>
    <n v="144.32"/>
    <n v="0"/>
    <n v="0"/>
    <n v="0.18"/>
    <n v="0.66"/>
    <n v="0"/>
    <n v="0"/>
    <n v="0"/>
    <n v="0"/>
    <n v="0"/>
  </r>
  <r>
    <s v="33-695-025"/>
    <x v="5"/>
    <x v="299"/>
    <x v="100"/>
    <n v="369754.79"/>
    <x v="5"/>
    <x v="41"/>
    <x v="3059"/>
    <s v="NEW SCHL FACILI"/>
    <s v="B"/>
    <s v=" "/>
    <x v="5"/>
    <x v="299"/>
    <x v="100"/>
    <n v="327770"/>
    <n v="0"/>
    <s v="Y"/>
    <s v=" "/>
    <n v="33695025"/>
    <n v="369754.79"/>
    <n v="0"/>
    <n v="0"/>
    <n v="0"/>
    <n v="0"/>
    <n v="368443.94"/>
    <n v="0"/>
    <n v="0"/>
    <n v="465.02"/>
    <n v="1775.87"/>
    <n v="369191.72"/>
    <n v="0"/>
    <n v="0"/>
    <n v="0"/>
    <n v="563.07000000000005"/>
    <n v="368443.94"/>
    <n v="0"/>
    <n v="0"/>
    <n v="465.02"/>
    <n v="1775.87"/>
    <n v="0"/>
    <n v="0"/>
    <n v="0"/>
    <n v="0"/>
    <n v="0"/>
  </r>
  <r>
    <s v="33-695-028"/>
    <x v="5"/>
    <x v="299"/>
    <x v="103"/>
    <n v="0"/>
    <x v="5"/>
    <x v="42"/>
    <x v="3060"/>
    <s v="NEW SCHL FACILI"/>
    <s v="B"/>
    <s v=" "/>
    <x v="5"/>
    <x v="299"/>
    <x v="103"/>
    <n v="327770"/>
    <n v="0"/>
    <s v="Y"/>
    <s v=" "/>
    <n v="33695028"/>
    <n v="0"/>
    <n v="0"/>
    <n v="0"/>
    <n v="0"/>
    <n v="0"/>
    <n v="0"/>
    <n v="0"/>
    <n v="0"/>
    <n v="0"/>
    <n v="0"/>
    <n v="0"/>
    <n v="0"/>
    <n v="0"/>
    <n v="0"/>
    <n v="0"/>
    <n v="0"/>
    <n v="0"/>
    <n v="0"/>
    <n v="0"/>
    <n v="0"/>
    <n v="0"/>
    <n v="0"/>
    <n v="0"/>
    <n v="0"/>
    <n v="0"/>
  </r>
  <r>
    <s v="33-695-031"/>
    <x v="5"/>
    <x v="299"/>
    <x v="1340"/>
    <n v="0"/>
    <x v="5"/>
    <x v="43"/>
    <x v="3061"/>
    <s v="NEW SCHL FACILI"/>
    <s v="B"/>
    <s v=" "/>
    <x v="5"/>
    <x v="299"/>
    <x v="1340"/>
    <n v="327770"/>
    <n v="0"/>
    <s v="Y"/>
    <s v=" "/>
    <n v="33695031"/>
    <n v="0"/>
    <n v="0"/>
    <n v="0"/>
    <n v="0"/>
    <n v="0"/>
    <n v="0.12"/>
    <n v="0"/>
    <n v="0"/>
    <n v="0.12"/>
    <n v="0"/>
    <n v="0"/>
    <n v="0"/>
    <n v="0"/>
    <n v="0"/>
    <n v="0"/>
    <n v="0.12"/>
    <n v="0"/>
    <n v="0"/>
    <n v="0.12"/>
    <n v="0"/>
    <n v="0"/>
    <n v="0"/>
    <n v="0"/>
    <n v="0"/>
    <n v="0"/>
  </r>
  <r>
    <s v="33-695-033"/>
    <x v="5"/>
    <x v="299"/>
    <x v="1342"/>
    <n v="0"/>
    <x v="5"/>
    <x v="44"/>
    <x v="3062"/>
    <s v="NEW SCHL FACILI"/>
    <s v="B"/>
    <s v=" "/>
    <x v="5"/>
    <x v="299"/>
    <x v="1342"/>
    <n v="327770"/>
    <n v="0"/>
    <s v="Y"/>
    <s v=" "/>
    <n v="33695033"/>
    <n v="0"/>
    <n v="0"/>
    <n v="0"/>
    <n v="0"/>
    <n v="0"/>
    <n v="0"/>
    <n v="0"/>
    <n v="0"/>
    <n v="0"/>
    <n v="0"/>
    <n v="0"/>
    <n v="0"/>
    <n v="0"/>
    <n v="0"/>
    <n v="0"/>
    <n v="0"/>
    <n v="0"/>
    <n v="0"/>
    <n v="0"/>
    <n v="0"/>
    <n v="0"/>
    <n v="0"/>
    <n v="0"/>
    <n v="0"/>
    <n v="0"/>
  </r>
  <r>
    <s v="33-695-038"/>
    <x v="5"/>
    <x v="299"/>
    <x v="1347"/>
    <n v="0"/>
    <x v="5"/>
    <x v="45"/>
    <x v="3063"/>
    <s v="NEW SCHL FACILI"/>
    <s v="B"/>
    <s v=" "/>
    <x v="5"/>
    <x v="299"/>
    <x v="1347"/>
    <n v="327770"/>
    <n v="0"/>
    <s v="Y"/>
    <s v=" "/>
    <n v="33695038"/>
    <n v="0"/>
    <n v="0"/>
    <n v="0"/>
    <n v="0"/>
    <n v="0"/>
    <n v="0"/>
    <n v="0"/>
    <n v="0"/>
    <n v="0"/>
    <n v="0"/>
    <n v="0"/>
    <n v="0"/>
    <n v="0"/>
    <n v="0"/>
    <n v="0"/>
    <n v="0"/>
    <n v="0"/>
    <n v="0"/>
    <n v="0"/>
    <n v="0"/>
    <n v="0"/>
    <n v="0"/>
    <n v="0"/>
    <n v="0"/>
    <n v="0"/>
  </r>
  <r>
    <s v="33-695-040"/>
    <x v="5"/>
    <x v="299"/>
    <x v="1349"/>
    <n v="0"/>
    <x v="5"/>
    <x v="46"/>
    <x v="3064"/>
    <s v="NEW SCHL FACILI"/>
    <s v="B"/>
    <s v=" "/>
    <x v="5"/>
    <x v="299"/>
    <x v="1349"/>
    <n v="327770"/>
    <n v="0"/>
    <s v="Y"/>
    <s v=" "/>
    <n v="33695040"/>
    <n v="0"/>
    <n v="0"/>
    <n v="0"/>
    <n v="0"/>
    <n v="0"/>
    <n v="0"/>
    <n v="0"/>
    <n v="0"/>
    <n v="0"/>
    <n v="0"/>
    <n v="0"/>
    <n v="0"/>
    <n v="0"/>
    <n v="0"/>
    <n v="0"/>
    <n v="0"/>
    <n v="0"/>
    <n v="0"/>
    <n v="0"/>
    <n v="0"/>
    <n v="0"/>
    <n v="0"/>
    <n v="0"/>
    <n v="0"/>
    <n v="0"/>
  </r>
  <r>
    <s v="33-695-041"/>
    <x v="5"/>
    <x v="299"/>
    <x v="1350"/>
    <n v="0"/>
    <x v="5"/>
    <x v="47"/>
    <x v="3065"/>
    <s v="NEW SCHL FACILI"/>
    <s v="B"/>
    <s v=" "/>
    <x v="5"/>
    <x v="299"/>
    <x v="1350"/>
    <n v="327770"/>
    <n v="0"/>
    <s v="Y"/>
    <s v=" "/>
    <n v="33695041"/>
    <n v="0"/>
    <n v="0"/>
    <n v="0"/>
    <n v="0"/>
    <n v="0"/>
    <n v="0"/>
    <n v="0"/>
    <n v="0"/>
    <n v="0"/>
    <n v="0"/>
    <n v="0"/>
    <n v="0"/>
    <n v="0"/>
    <n v="0"/>
    <n v="0"/>
    <n v="0"/>
    <n v="0"/>
    <n v="0"/>
    <n v="0"/>
    <n v="0"/>
    <n v="0"/>
    <n v="0"/>
    <n v="0"/>
    <n v="0"/>
    <n v="0"/>
  </r>
  <r>
    <s v="33-695-044"/>
    <x v="5"/>
    <x v="299"/>
    <x v="1353"/>
    <n v="0"/>
    <x v="5"/>
    <x v="48"/>
    <x v="3066"/>
    <s v="NEW SCHL FACILI"/>
    <s v="B"/>
    <s v=" "/>
    <x v="5"/>
    <x v="299"/>
    <x v="1353"/>
    <n v="327770"/>
    <n v="0"/>
    <s v="Y"/>
    <s v=" "/>
    <n v="33695044"/>
    <n v="0"/>
    <n v="0"/>
    <n v="0"/>
    <n v="0"/>
    <n v="0"/>
    <n v="0"/>
    <n v="0"/>
    <n v="0"/>
    <n v="0"/>
    <n v="0"/>
    <n v="0"/>
    <n v="0"/>
    <n v="0"/>
    <n v="0"/>
    <n v="0"/>
    <n v="0"/>
    <n v="0"/>
    <n v="0"/>
    <n v="0"/>
    <n v="0"/>
    <n v="0"/>
    <n v="0"/>
    <n v="0"/>
    <n v="0"/>
    <n v="0"/>
  </r>
  <r>
    <s v="33-695-045"/>
    <x v="5"/>
    <x v="299"/>
    <x v="1354"/>
    <n v="6.67"/>
    <x v="5"/>
    <x v="49"/>
    <x v="3067"/>
    <s v="NEW SCHL FACILI"/>
    <s v="B"/>
    <s v=" "/>
    <x v="5"/>
    <x v="299"/>
    <x v="1354"/>
    <n v="327770"/>
    <n v="0"/>
    <s v="Y"/>
    <s v=" "/>
    <n v="33695045"/>
    <n v="6.67"/>
    <n v="0"/>
    <n v="0"/>
    <n v="0"/>
    <n v="0"/>
    <n v="6.67"/>
    <n v="0"/>
    <n v="0"/>
    <n v="0"/>
    <n v="0"/>
    <n v="6.67"/>
    <n v="0"/>
    <n v="0"/>
    <n v="0"/>
    <n v="0"/>
    <n v="6.67"/>
    <n v="0"/>
    <n v="0"/>
    <n v="0"/>
    <n v="0"/>
    <n v="0"/>
    <n v="0"/>
    <n v="0"/>
    <n v="0"/>
    <n v="0"/>
  </r>
  <r>
    <s v="33-695-047"/>
    <x v="5"/>
    <x v="299"/>
    <x v="1356"/>
    <n v="2059.9299999999998"/>
    <x v="5"/>
    <x v="50"/>
    <x v="3068"/>
    <s v="NEW SCHL FACILI"/>
    <s v="B"/>
    <s v=" "/>
    <x v="5"/>
    <x v="299"/>
    <x v="1356"/>
    <n v="327770"/>
    <n v="0"/>
    <s v="Y"/>
    <s v=" "/>
    <n v="33695047"/>
    <n v="2059.9299999999998"/>
    <n v="0"/>
    <n v="0"/>
    <n v="0"/>
    <n v="0"/>
    <n v="2052.61"/>
    <n v="0"/>
    <n v="0"/>
    <n v="2.6"/>
    <n v="9.92"/>
    <n v="2056.7800000000002"/>
    <n v="0"/>
    <n v="0"/>
    <n v="0"/>
    <n v="3.15"/>
    <n v="2052.61"/>
    <n v="0"/>
    <n v="0"/>
    <n v="2.6"/>
    <n v="9.92"/>
    <n v="0"/>
    <n v="0"/>
    <n v="0"/>
    <n v="0"/>
    <n v="0"/>
  </r>
  <r>
    <s v="33-695-048"/>
    <x v="5"/>
    <x v="299"/>
    <x v="1357"/>
    <n v="0"/>
    <x v="5"/>
    <x v="51"/>
    <x v="3069"/>
    <s v="NEW SCHL FACILI"/>
    <s v="B"/>
    <s v=" "/>
    <x v="5"/>
    <x v="299"/>
    <x v="1357"/>
    <n v="327770"/>
    <n v="0"/>
    <s v="Y"/>
    <s v=" "/>
    <n v="33695048"/>
    <n v="0"/>
    <n v="0"/>
    <n v="0"/>
    <n v="0"/>
    <n v="0"/>
    <n v="0"/>
    <n v="0"/>
    <n v="0"/>
    <n v="0"/>
    <n v="0"/>
    <n v="0"/>
    <n v="0"/>
    <n v="0"/>
    <n v="0"/>
    <n v="0"/>
    <n v="0"/>
    <n v="0"/>
    <n v="0"/>
    <n v="0"/>
    <n v="0"/>
    <n v="0"/>
    <n v="0"/>
    <n v="0"/>
    <n v="0"/>
    <n v="0"/>
  </r>
  <r>
    <s v="33-695-049"/>
    <x v="5"/>
    <x v="299"/>
    <x v="1358"/>
    <n v="0"/>
    <x v="5"/>
    <x v="52"/>
    <x v="3070"/>
    <s v="NEW SCHL FACILI"/>
    <s v="B"/>
    <s v=" "/>
    <x v="5"/>
    <x v="299"/>
    <x v="1358"/>
    <n v="327770"/>
    <n v="0"/>
    <s v="Y"/>
    <s v=" "/>
    <n v="33695049"/>
    <n v="0"/>
    <n v="0"/>
    <n v="0"/>
    <n v="0"/>
    <n v="0"/>
    <n v="0"/>
    <n v="0"/>
    <n v="0"/>
    <n v="0"/>
    <n v="0"/>
    <n v="0"/>
    <n v="0"/>
    <n v="0"/>
    <n v="0"/>
    <n v="0"/>
    <n v="0"/>
    <n v="0"/>
    <n v="0"/>
    <n v="0"/>
    <n v="0"/>
    <n v="0"/>
    <n v="0"/>
    <n v="0"/>
    <n v="0"/>
    <n v="0"/>
  </r>
  <r>
    <s v="33-695-059"/>
    <x v="5"/>
    <x v="299"/>
    <x v="1361"/>
    <n v="117873.82"/>
    <x v="5"/>
    <x v="53"/>
    <x v="3071"/>
    <s v="NEW SCHL FACILI"/>
    <s v="B"/>
    <s v=" "/>
    <x v="5"/>
    <x v="299"/>
    <x v="1361"/>
    <n v="327770"/>
    <n v="0"/>
    <s v="Y"/>
    <s v=" "/>
    <n v="33695059"/>
    <n v="117873.82"/>
    <n v="0"/>
    <n v="0"/>
    <n v="0"/>
    <n v="0"/>
    <n v="117455.95"/>
    <n v="0"/>
    <n v="0"/>
    <n v="148.24"/>
    <n v="566.11"/>
    <n v="117694.33"/>
    <n v="0"/>
    <n v="0"/>
    <n v="0"/>
    <n v="179.49"/>
    <n v="117455.95"/>
    <n v="0"/>
    <n v="0"/>
    <n v="148.24"/>
    <n v="566.11"/>
    <n v="0"/>
    <n v="0"/>
    <n v="0"/>
    <n v="0"/>
    <n v="0"/>
  </r>
  <r>
    <s v="33-695-060"/>
    <x v="5"/>
    <x v="299"/>
    <x v="1362"/>
    <n v="23379.48"/>
    <x v="5"/>
    <x v="54"/>
    <x v="3072"/>
    <s v="NEW SCHL FACILI"/>
    <s v="B"/>
    <s v=" "/>
    <x v="5"/>
    <x v="299"/>
    <x v="1362"/>
    <n v="327770"/>
    <n v="0"/>
    <s v="Y"/>
    <s v=" "/>
    <n v="33695060"/>
    <n v="23379.48"/>
    <n v="0"/>
    <n v="0"/>
    <n v="0"/>
    <n v="0"/>
    <n v="23296.59"/>
    <n v="0"/>
    <n v="0"/>
    <n v="29.4"/>
    <n v="112.29"/>
    <n v="23343.87"/>
    <n v="0"/>
    <n v="0"/>
    <n v="0"/>
    <n v="35.61"/>
    <n v="23296.59"/>
    <n v="0"/>
    <n v="0"/>
    <n v="29.4"/>
    <n v="112.29"/>
    <n v="0"/>
    <n v="0"/>
    <n v="0"/>
    <n v="0"/>
    <n v="0"/>
  </r>
  <r>
    <s v="33-695-062"/>
    <x v="5"/>
    <x v="299"/>
    <x v="1364"/>
    <n v="0.16"/>
    <x v="5"/>
    <x v="55"/>
    <x v="3073"/>
    <s v="NEW SCHL FACILI"/>
    <s v="B"/>
    <s v=" "/>
    <x v="5"/>
    <x v="299"/>
    <x v="1364"/>
    <n v="327770"/>
    <n v="0"/>
    <s v="Y"/>
    <s v=" "/>
    <n v="33695062"/>
    <n v="0.16"/>
    <n v="0"/>
    <n v="0"/>
    <n v="0"/>
    <n v="0"/>
    <n v="0.16"/>
    <n v="0"/>
    <n v="0"/>
    <n v="0.16"/>
    <n v="0.16"/>
    <n v="0.16"/>
    <n v="0"/>
    <n v="0"/>
    <n v="0"/>
    <n v="0"/>
    <n v="0.16"/>
    <n v="0"/>
    <n v="0"/>
    <n v="0.16"/>
    <n v="0.16"/>
    <n v="0"/>
    <n v="0"/>
    <n v="0"/>
    <n v="0"/>
    <n v="0"/>
  </r>
  <r>
    <s v="33-695-063"/>
    <x v="5"/>
    <x v="299"/>
    <x v="1365"/>
    <n v="2.68"/>
    <x v="5"/>
    <x v="56"/>
    <x v="3074"/>
    <s v="NEW SCHL FACILI"/>
    <s v="B"/>
    <s v=" "/>
    <x v="5"/>
    <x v="299"/>
    <x v="1365"/>
    <n v="327770"/>
    <n v="0"/>
    <s v="Y"/>
    <s v=" "/>
    <n v="33695063"/>
    <n v="2.68"/>
    <n v="0"/>
    <n v="0"/>
    <n v="0"/>
    <n v="0"/>
    <n v="2.68"/>
    <n v="0"/>
    <n v="0"/>
    <n v="0"/>
    <n v="0"/>
    <n v="2.68"/>
    <n v="0"/>
    <n v="0"/>
    <n v="0"/>
    <n v="0"/>
    <n v="2.68"/>
    <n v="0"/>
    <n v="0"/>
    <n v="0"/>
    <n v="0"/>
    <n v="0"/>
    <n v="0"/>
    <n v="0"/>
    <n v="0"/>
    <n v="0"/>
  </r>
  <r>
    <s v="33-695-065"/>
    <x v="5"/>
    <x v="299"/>
    <x v="1367"/>
    <n v="0.11"/>
    <x v="5"/>
    <x v="57"/>
    <x v="3075"/>
    <s v="NEW SCHL FACILI"/>
    <s v="B"/>
    <s v=" "/>
    <x v="5"/>
    <x v="299"/>
    <x v="1367"/>
    <n v="327770"/>
    <n v="0"/>
    <s v="Y"/>
    <s v=" "/>
    <n v="33695065"/>
    <n v="0.11"/>
    <n v="0"/>
    <n v="0"/>
    <n v="0"/>
    <n v="0"/>
    <n v="0.11"/>
    <n v="0"/>
    <n v="0"/>
    <n v="0"/>
    <n v="0"/>
    <n v="0.11"/>
    <n v="0"/>
    <n v="0"/>
    <n v="0"/>
    <n v="0"/>
    <n v="0.11"/>
    <n v="0"/>
    <n v="0"/>
    <n v="0"/>
    <n v="0"/>
    <n v="0"/>
    <n v="0"/>
    <n v="0"/>
    <n v="0"/>
    <n v="0"/>
  </r>
  <r>
    <s v="33-695-066"/>
    <x v="5"/>
    <x v="299"/>
    <x v="1368"/>
    <n v="0"/>
    <x v="5"/>
    <x v="58"/>
    <x v="3076"/>
    <s v="NEW SCHL FACILI"/>
    <s v="B"/>
    <s v=" "/>
    <x v="5"/>
    <x v="299"/>
    <x v="1368"/>
    <n v="327770"/>
    <n v="0"/>
    <s v="Y"/>
    <s v=" "/>
    <n v="33695066"/>
    <n v="0"/>
    <n v="0"/>
    <n v="0"/>
    <n v="0"/>
    <n v="0"/>
    <n v="0"/>
    <n v="0"/>
    <n v="0"/>
    <n v="0"/>
    <n v="0"/>
    <n v="0"/>
    <n v="0"/>
    <n v="0"/>
    <n v="0"/>
    <n v="0"/>
    <n v="0"/>
    <n v="0"/>
    <n v="0"/>
    <n v="0"/>
    <n v="0"/>
    <n v="0"/>
    <n v="0"/>
    <n v="0"/>
    <n v="0"/>
    <n v="0"/>
  </r>
  <r>
    <s v="33-695-068"/>
    <x v="5"/>
    <x v="299"/>
    <x v="122"/>
    <n v="0"/>
    <x v="5"/>
    <x v="59"/>
    <x v="3077"/>
    <s v="NEW SCHL FACILI"/>
    <s v="B"/>
    <s v=" "/>
    <x v="5"/>
    <x v="299"/>
    <x v="122"/>
    <n v="327770"/>
    <n v="0"/>
    <s v="Y"/>
    <s v=" "/>
    <n v="33695068"/>
    <n v="0"/>
    <n v="0"/>
    <n v="0"/>
    <n v="0"/>
    <n v="0"/>
    <n v="0"/>
    <n v="0"/>
    <n v="0"/>
    <n v="0"/>
    <n v="0"/>
    <n v="0"/>
    <n v="0"/>
    <n v="0"/>
    <n v="0"/>
    <n v="0"/>
    <n v="0"/>
    <n v="0"/>
    <n v="0"/>
    <n v="0"/>
    <n v="0"/>
    <n v="0"/>
    <n v="0"/>
    <n v="0"/>
    <n v="0"/>
    <n v="0"/>
  </r>
  <r>
    <s v="33-695-069"/>
    <x v="5"/>
    <x v="299"/>
    <x v="123"/>
    <n v="22226.959999999999"/>
    <x v="5"/>
    <x v="60"/>
    <x v="3078"/>
    <s v="NEW SCHL FACILI"/>
    <s v="B"/>
    <s v=" "/>
    <x v="5"/>
    <x v="299"/>
    <x v="123"/>
    <n v="327770"/>
    <n v="0"/>
    <s v="Y"/>
    <s v=" "/>
    <n v="33695069"/>
    <n v="22226.959999999999"/>
    <n v="0"/>
    <n v="0"/>
    <n v="0"/>
    <n v="0"/>
    <n v="22148.15"/>
    <n v="0"/>
    <n v="0"/>
    <n v="27.96"/>
    <n v="106.77"/>
    <n v="22193.119999999999"/>
    <n v="0"/>
    <n v="0"/>
    <n v="0"/>
    <n v="33.840000000000003"/>
    <n v="22148.15"/>
    <n v="0"/>
    <n v="0"/>
    <n v="27.96"/>
    <n v="106.77"/>
    <n v="0"/>
    <n v="0"/>
    <n v="0"/>
    <n v="0"/>
    <n v="0"/>
  </r>
  <r>
    <s v="33-695-071"/>
    <x v="5"/>
    <x v="299"/>
    <x v="124"/>
    <n v="0"/>
    <x v="5"/>
    <x v="61"/>
    <x v="3079"/>
    <s v="NEW SCHL FACILI"/>
    <s v="B"/>
    <s v=" "/>
    <x v="5"/>
    <x v="299"/>
    <x v="124"/>
    <n v="327770"/>
    <n v="0"/>
    <s v="Y"/>
    <s v=" "/>
    <n v="33695071"/>
    <n v="0"/>
    <n v="0"/>
    <n v="0"/>
    <n v="0"/>
    <n v="0"/>
    <n v="0"/>
    <n v="0"/>
    <n v="0"/>
    <n v="0"/>
    <n v="0"/>
    <n v="0"/>
    <n v="0"/>
    <n v="0"/>
    <n v="0"/>
    <n v="0"/>
    <n v="0"/>
    <n v="0"/>
    <n v="0"/>
    <n v="0"/>
    <n v="0"/>
    <n v="0"/>
    <n v="0"/>
    <n v="0"/>
    <n v="0"/>
    <n v="0"/>
  </r>
  <r>
    <s v="33-695-075"/>
    <x v="5"/>
    <x v="299"/>
    <x v="128"/>
    <n v="0"/>
    <x v="5"/>
    <x v="62"/>
    <x v="3080"/>
    <s v="NEW SCHL FACILI"/>
    <s v="B"/>
    <s v=" "/>
    <x v="5"/>
    <x v="299"/>
    <x v="128"/>
    <n v="327770"/>
    <n v="0"/>
    <s v="Y"/>
    <s v=" "/>
    <n v="33695075"/>
    <n v="0"/>
    <n v="0"/>
    <n v="0"/>
    <n v="0"/>
    <n v="0"/>
    <n v="0"/>
    <n v="0"/>
    <n v="0"/>
    <n v="0"/>
    <n v="0"/>
    <n v="0"/>
    <n v="0"/>
    <n v="0"/>
    <n v="0"/>
    <n v="0"/>
    <n v="0"/>
    <n v="0"/>
    <n v="0"/>
    <n v="0"/>
    <n v="0"/>
    <n v="0"/>
    <n v="0"/>
    <n v="0"/>
    <n v="0"/>
    <n v="0"/>
  </r>
  <r>
    <s v="33-695-079"/>
    <x v="5"/>
    <x v="299"/>
    <x v="131"/>
    <n v="0"/>
    <x v="5"/>
    <x v="63"/>
    <x v="3081"/>
    <s v="NEW SCHL FACILI"/>
    <s v="B"/>
    <s v=" "/>
    <x v="5"/>
    <x v="299"/>
    <x v="131"/>
    <n v="327770"/>
    <n v="0"/>
    <s v="Y"/>
    <s v=" "/>
    <n v="33695079"/>
    <n v="0"/>
    <n v="0"/>
    <n v="0"/>
    <n v="0"/>
    <n v="0"/>
    <n v="0"/>
    <n v="0"/>
    <n v="0"/>
    <n v="0"/>
    <n v="0"/>
    <n v="0"/>
    <n v="0"/>
    <n v="0"/>
    <n v="0"/>
    <n v="0"/>
    <n v="0"/>
    <n v="0"/>
    <n v="0"/>
    <n v="0"/>
    <n v="0"/>
    <n v="0"/>
    <n v="0"/>
    <n v="0"/>
    <n v="0"/>
    <n v="0"/>
  </r>
  <r>
    <s v="33-695-080"/>
    <x v="5"/>
    <x v="299"/>
    <x v="1371"/>
    <n v="0"/>
    <x v="5"/>
    <x v="64"/>
    <x v="3082"/>
    <s v="NEW SCHL FACILI"/>
    <s v="B"/>
    <s v=" "/>
    <x v="5"/>
    <x v="299"/>
    <x v="1371"/>
    <n v="327770"/>
    <n v="0"/>
    <s v="Y"/>
    <s v=" "/>
    <n v="33695080"/>
    <n v="0"/>
    <n v="0"/>
    <n v="0"/>
    <n v="0"/>
    <n v="0"/>
    <n v="0"/>
    <n v="0"/>
    <n v="0"/>
    <n v="0"/>
    <n v="0"/>
    <n v="0"/>
    <n v="0"/>
    <n v="0"/>
    <n v="0"/>
    <n v="0"/>
    <n v="0"/>
    <n v="0"/>
    <n v="0"/>
    <n v="0"/>
    <n v="0"/>
    <n v="0"/>
    <n v="0"/>
    <n v="0"/>
    <n v="0"/>
    <n v="0"/>
  </r>
  <r>
    <s v="33-695-081"/>
    <x v="5"/>
    <x v="299"/>
    <x v="1372"/>
    <n v="0"/>
    <x v="5"/>
    <x v="65"/>
    <x v="3083"/>
    <s v="NEW SCHL FACILI"/>
    <s v="B"/>
    <s v=" "/>
    <x v="5"/>
    <x v="299"/>
    <x v="1372"/>
    <n v="327770"/>
    <n v="0"/>
    <s v="Y"/>
    <s v=" "/>
    <n v="33695081"/>
    <n v="0"/>
    <n v="0"/>
    <n v="0"/>
    <n v="0"/>
    <n v="0"/>
    <n v="0.04"/>
    <n v="0"/>
    <n v="0"/>
    <n v="0.04"/>
    <n v="0"/>
    <n v="0"/>
    <n v="0"/>
    <n v="0"/>
    <n v="0"/>
    <n v="0"/>
    <n v="0.04"/>
    <n v="0"/>
    <n v="0"/>
    <n v="0.04"/>
    <n v="0"/>
    <n v="0"/>
    <n v="0"/>
    <n v="0"/>
    <n v="0"/>
    <n v="0"/>
  </r>
  <r>
    <s v="33-695-083"/>
    <x v="5"/>
    <x v="299"/>
    <x v="132"/>
    <n v="0"/>
    <x v="5"/>
    <x v="66"/>
    <x v="3084"/>
    <s v="NEW SCHL FACILI"/>
    <s v="B"/>
    <s v=" "/>
    <x v="5"/>
    <x v="299"/>
    <x v="132"/>
    <n v="327770"/>
    <n v="0"/>
    <s v="Y"/>
    <s v=" "/>
    <n v="33695083"/>
    <n v="0"/>
    <n v="0"/>
    <n v="0"/>
    <n v="0"/>
    <n v="0"/>
    <n v="0"/>
    <n v="0"/>
    <n v="0"/>
    <n v="0"/>
    <n v="0"/>
    <n v="0"/>
    <n v="0"/>
    <n v="0"/>
    <n v="0"/>
    <n v="0"/>
    <n v="0"/>
    <n v="0"/>
    <n v="0"/>
    <n v="0"/>
    <n v="0"/>
    <n v="0"/>
    <n v="0"/>
    <n v="0"/>
    <n v="0"/>
    <n v="0"/>
  </r>
  <r>
    <s v="33-695-086"/>
    <x v="5"/>
    <x v="299"/>
    <x v="135"/>
    <n v="64261.919999999998"/>
    <x v="5"/>
    <x v="67"/>
    <x v="3085"/>
    <s v="NEW SCHL FACILI"/>
    <s v="B"/>
    <s v=" "/>
    <x v="5"/>
    <x v="299"/>
    <x v="135"/>
    <n v="327770"/>
    <n v="0"/>
    <s v="Y"/>
    <s v=" "/>
    <n v="33695086"/>
    <n v="64261.919999999998"/>
    <n v="0"/>
    <n v="0"/>
    <n v="0"/>
    <n v="0"/>
    <n v="64034.1"/>
    <n v="0"/>
    <n v="0"/>
    <n v="80.819999999999993"/>
    <n v="308.64"/>
    <n v="64164.06"/>
    <n v="0"/>
    <n v="0"/>
    <n v="0"/>
    <n v="97.86"/>
    <n v="64034.1"/>
    <n v="0"/>
    <n v="0"/>
    <n v="80.819999999999993"/>
    <n v="308.64"/>
    <n v="0"/>
    <n v="0"/>
    <n v="0"/>
    <n v="0"/>
    <n v="0"/>
  </r>
  <r>
    <s v="33-695-089"/>
    <x v="5"/>
    <x v="299"/>
    <x v="313"/>
    <n v="0"/>
    <x v="5"/>
    <x v="68"/>
    <x v="3086"/>
    <s v="NEW SCHL FACILI"/>
    <s v="B"/>
    <s v=" "/>
    <x v="5"/>
    <x v="299"/>
    <x v="313"/>
    <n v="327770"/>
    <n v="0"/>
    <s v="Y"/>
    <s v=" "/>
    <n v="33695089"/>
    <n v="0"/>
    <n v="0"/>
    <n v="0"/>
    <n v="0"/>
    <n v="0"/>
    <n v="0"/>
    <n v="0"/>
    <n v="0"/>
    <n v="0"/>
    <n v="0"/>
    <n v="0"/>
    <n v="0"/>
    <n v="0"/>
    <n v="0"/>
    <n v="0"/>
    <n v="0"/>
    <n v="0"/>
    <n v="0"/>
    <n v="0"/>
    <n v="0"/>
    <n v="0"/>
    <n v="0"/>
    <n v="0"/>
    <n v="0"/>
    <n v="0"/>
  </r>
  <r>
    <s v="33-695-090"/>
    <x v="5"/>
    <x v="299"/>
    <x v="105"/>
    <n v="0"/>
    <x v="5"/>
    <x v="69"/>
    <x v="3087"/>
    <s v="NEW SCHL FACILI"/>
    <s v="B"/>
    <s v=" "/>
    <x v="5"/>
    <x v="299"/>
    <x v="105"/>
    <n v="327770"/>
    <n v="0"/>
    <s v="Y"/>
    <s v=" "/>
    <n v="33695090"/>
    <n v="0"/>
    <n v="0"/>
    <n v="0"/>
    <n v="0"/>
    <n v="0"/>
    <n v="0"/>
    <n v="0"/>
    <n v="0"/>
    <n v="0"/>
    <n v="0"/>
    <n v="0"/>
    <n v="0"/>
    <n v="0"/>
    <n v="0"/>
    <n v="0"/>
    <n v="0"/>
    <n v="0"/>
    <n v="0"/>
    <n v="0"/>
    <n v="0"/>
    <n v="0"/>
    <n v="0"/>
    <n v="0"/>
    <n v="0"/>
    <n v="0"/>
  </r>
  <r>
    <s v="33-695-092"/>
    <x v="5"/>
    <x v="299"/>
    <x v="106"/>
    <n v="0"/>
    <x v="5"/>
    <x v="70"/>
    <x v="3088"/>
    <s v="NEW SCHL FACILI"/>
    <s v="B"/>
    <s v=" "/>
    <x v="5"/>
    <x v="299"/>
    <x v="106"/>
    <n v="327770"/>
    <n v="0"/>
    <s v="Y"/>
    <s v=" "/>
    <n v="33695092"/>
    <n v="0"/>
    <n v="0"/>
    <n v="0"/>
    <n v="0"/>
    <n v="0"/>
    <n v="0"/>
    <n v="0"/>
    <n v="0"/>
    <n v="0"/>
    <n v="0"/>
    <n v="0"/>
    <n v="0"/>
    <n v="0"/>
    <n v="0"/>
    <n v="0"/>
    <n v="0"/>
    <n v="0"/>
    <n v="0"/>
    <n v="0"/>
    <n v="0"/>
    <n v="0"/>
    <n v="0"/>
    <n v="0"/>
    <n v="0"/>
    <n v="0"/>
  </r>
  <r>
    <s v="33-695-093"/>
    <x v="5"/>
    <x v="299"/>
    <x v="107"/>
    <n v="7.68"/>
    <x v="5"/>
    <x v="71"/>
    <x v="3089"/>
    <s v="NEW SCHL FACILI"/>
    <s v="B"/>
    <s v=" "/>
    <x v="5"/>
    <x v="299"/>
    <x v="107"/>
    <n v="327770"/>
    <n v="0"/>
    <s v="Y"/>
    <s v=" "/>
    <n v="33695093"/>
    <n v="7.68"/>
    <n v="0"/>
    <n v="0"/>
    <n v="0"/>
    <n v="0"/>
    <n v="3900.89"/>
    <n v="0"/>
    <n v="0"/>
    <n v="3903.29"/>
    <n v="10.08"/>
    <n v="7.68"/>
    <n v="0"/>
    <n v="0"/>
    <n v="0"/>
    <n v="0"/>
    <n v="3900.89"/>
    <n v="0"/>
    <n v="0"/>
    <n v="3903.29"/>
    <n v="10.08"/>
    <n v="0"/>
    <n v="0"/>
    <n v="0"/>
    <n v="0"/>
    <n v="0"/>
  </r>
  <r>
    <s v="33-695-094"/>
    <x v="5"/>
    <x v="299"/>
    <x v="108"/>
    <n v="0"/>
    <x v="5"/>
    <x v="72"/>
    <x v="3090"/>
    <s v="NEW SCHL FACILI"/>
    <s v="B"/>
    <s v=" "/>
    <x v="5"/>
    <x v="299"/>
    <x v="108"/>
    <n v="327770"/>
    <n v="0"/>
    <s v="Y"/>
    <s v=" "/>
    <n v="33695094"/>
    <n v="0"/>
    <n v="0"/>
    <n v="0"/>
    <n v="0"/>
    <n v="0"/>
    <n v="0"/>
    <n v="0"/>
    <n v="0"/>
    <n v="0"/>
    <n v="0"/>
    <n v="0"/>
    <n v="0"/>
    <n v="0"/>
    <n v="0"/>
    <n v="0"/>
    <n v="0"/>
    <n v="0"/>
    <n v="0"/>
    <n v="0"/>
    <n v="0"/>
    <n v="0"/>
    <n v="0"/>
    <n v="0"/>
    <n v="0"/>
    <n v="0"/>
  </r>
  <r>
    <s v="33-695-095"/>
    <x v="5"/>
    <x v="299"/>
    <x v="109"/>
    <n v="237197.7"/>
    <x v="5"/>
    <x v="73"/>
    <x v="3091"/>
    <s v="NEW SCHL FACILI"/>
    <s v="B"/>
    <s v=" "/>
    <x v="5"/>
    <x v="299"/>
    <x v="109"/>
    <n v="327770"/>
    <n v="0"/>
    <s v="Y"/>
    <s v=" "/>
    <n v="33695095"/>
    <n v="237197.7"/>
    <n v="0"/>
    <n v="0"/>
    <n v="0"/>
    <n v="0"/>
    <n v="236356.79"/>
    <n v="0"/>
    <n v="0"/>
    <n v="298.3"/>
    <n v="1139.21"/>
    <n v="236836.5"/>
    <n v="0"/>
    <n v="0"/>
    <n v="0"/>
    <n v="361.2"/>
    <n v="236356.79"/>
    <n v="0"/>
    <n v="0"/>
    <n v="298.3"/>
    <n v="1139.21"/>
    <n v="0"/>
    <n v="0"/>
    <n v="0"/>
    <n v="0"/>
    <n v="0"/>
  </r>
  <r>
    <s v="33-695-097"/>
    <x v="5"/>
    <x v="299"/>
    <x v="1375"/>
    <n v="1721719.17"/>
    <x v="5"/>
    <x v="74"/>
    <x v="3092"/>
    <s v="NEW SCHL FACILI"/>
    <s v="B"/>
    <s v=" "/>
    <x v="5"/>
    <x v="299"/>
    <x v="1375"/>
    <n v="327770"/>
    <n v="0"/>
    <s v="Y"/>
    <s v=" "/>
    <n v="33695097"/>
    <n v="1721719.17"/>
    <n v="0"/>
    <n v="0"/>
    <n v="0"/>
    <n v="0"/>
    <n v="1715615.37"/>
    <n v="0"/>
    <n v="0"/>
    <n v="2165.2800000000002"/>
    <n v="8269.08"/>
    <n v="1719097.35"/>
    <n v="0"/>
    <n v="0"/>
    <n v="0"/>
    <n v="2621.82"/>
    <n v="1715615.37"/>
    <n v="0"/>
    <n v="0"/>
    <n v="2165.2800000000002"/>
    <n v="8269.08"/>
    <n v="0"/>
    <n v="0"/>
    <n v="0"/>
    <n v="0"/>
    <n v="0"/>
  </r>
  <r>
    <s v="33-695-098"/>
    <x v="5"/>
    <x v="299"/>
    <x v="316"/>
    <n v="2923.35"/>
    <x v="5"/>
    <x v="75"/>
    <x v="3093"/>
    <s v="NEW SCHL FACILI"/>
    <s v="B"/>
    <s v=" "/>
    <x v="5"/>
    <x v="299"/>
    <x v="316"/>
    <n v="327770"/>
    <n v="1"/>
    <s v=" "/>
    <s v=" "/>
    <n v="33695098"/>
    <n v="2923.35"/>
    <n v="0"/>
    <n v="0"/>
    <n v="0"/>
    <n v="0"/>
    <n v="2913"/>
    <n v="0"/>
    <n v="0"/>
    <n v="3.68"/>
    <n v="14.03"/>
    <n v="2918.91"/>
    <n v="0"/>
    <n v="0"/>
    <n v="0"/>
    <n v="4.4400000000000004"/>
    <n v="2913"/>
    <n v="0"/>
    <n v="0"/>
    <n v="3.68"/>
    <n v="14.03"/>
    <n v="0"/>
    <n v="0"/>
    <n v="0"/>
    <n v="0"/>
    <n v="0"/>
  </r>
  <r>
    <s v="33-700-001"/>
    <x v="5"/>
    <x v="300"/>
    <x v="80"/>
    <n v="5878343"/>
    <x v="5"/>
    <x v="27"/>
    <x v="3094"/>
    <s v="CURRENT DEBT SERVICE"/>
    <s v="D"/>
    <s v=" "/>
    <x v="5"/>
    <x v="300"/>
    <x v="80"/>
    <n v="327810"/>
    <n v="0"/>
    <s v=" "/>
    <s v=" "/>
    <n v="33700001"/>
    <n v="5544455.2400000002"/>
    <n v="0"/>
    <n v="0"/>
    <n v="578.53"/>
    <n v="334466.28999999998"/>
    <n v="8648276.7400000002"/>
    <n v="9404259.8300000001"/>
    <n v="0"/>
    <n v="14934.06"/>
    <n v="6649260.1500000004"/>
    <n v="5018505.16"/>
    <n v="0"/>
    <n v="0"/>
    <n v="377.76"/>
    <n v="526327.84"/>
    <n v="8648276.7400000002"/>
    <n v="9404259.8300000001"/>
    <n v="0"/>
    <n v="14355.53"/>
    <n v="6314793.8600000003"/>
    <n v="0"/>
    <n v="0"/>
    <n v="0"/>
    <n v="0"/>
    <n v="0"/>
  </r>
  <r>
    <s v="33-700-002"/>
    <x v="5"/>
    <x v="300"/>
    <x v="81"/>
    <n v="4291497.88"/>
    <x v="5"/>
    <x v="28"/>
    <x v="3095"/>
    <s v="CURRENT DEBT SERVICE"/>
    <s v="D"/>
    <s v=" "/>
    <x v="5"/>
    <x v="300"/>
    <x v="81"/>
    <n v="327810"/>
    <n v="0"/>
    <s v=" "/>
    <s v=" "/>
    <n v="33700002"/>
    <n v="4072038.71"/>
    <n v="0"/>
    <n v="0"/>
    <n v="0"/>
    <n v="219459.17"/>
    <n v="5952304.25"/>
    <n v="5997311.5899999999"/>
    <n v="190708.12"/>
    <n v="23421.54"/>
    <n v="4169218.64"/>
    <n v="3771767.06"/>
    <n v="0"/>
    <n v="0"/>
    <n v="35.4"/>
    <n v="300307.05"/>
    <n v="5952304.25"/>
    <n v="5997311.5899999999"/>
    <n v="190708.12"/>
    <n v="23421.54"/>
    <n v="3949759.47"/>
    <n v="0"/>
    <n v="0"/>
    <n v="0"/>
    <n v="0"/>
    <n v="0"/>
  </r>
  <r>
    <s v="33-700-003"/>
    <x v="5"/>
    <x v="300"/>
    <x v="82"/>
    <n v="9652157.6300000008"/>
    <x v="5"/>
    <x v="29"/>
    <x v="3096"/>
    <s v="CURRENT DEBT SERVICE"/>
    <s v="D"/>
    <s v=" "/>
    <x v="5"/>
    <x v="300"/>
    <x v="82"/>
    <n v="327810"/>
    <n v="0"/>
    <s v=" "/>
    <s v=" "/>
    <n v="33700003"/>
    <n v="8876903.6099999994"/>
    <n v="0"/>
    <n v="0"/>
    <n v="7955.32"/>
    <n v="783209.34"/>
    <n v="17855836.09"/>
    <n v="49665321.549999997"/>
    <n v="32085948.440000001"/>
    <n v="5026511.32"/>
    <n v="14402205.970000001"/>
    <n v="7755850.3300000001"/>
    <n v="0"/>
    <n v="0"/>
    <n v="275.70999999999998"/>
    <n v="1121328.99"/>
    <n v="17855836.09"/>
    <n v="49665321.549999997"/>
    <n v="32085948.440000001"/>
    <n v="5018556"/>
    <n v="13618996.630000001"/>
    <n v="0"/>
    <n v="0"/>
    <n v="0"/>
    <n v="0"/>
    <n v="0"/>
  </r>
  <r>
    <s v="33-700-004"/>
    <x v="5"/>
    <x v="300"/>
    <x v="83"/>
    <n v="27447004.920000002"/>
    <x v="5"/>
    <x v="30"/>
    <x v="3097"/>
    <s v="CURRENT DEBT SERVICE"/>
    <s v="D"/>
    <s v=" "/>
    <x v="5"/>
    <x v="300"/>
    <x v="83"/>
    <n v="327810"/>
    <n v="0"/>
    <s v=" "/>
    <s v=" "/>
    <n v="33700004"/>
    <n v="26248647.57"/>
    <n v="0"/>
    <n v="0"/>
    <n v="663.12"/>
    <n v="1199020.47"/>
    <n v="38242965.600000001"/>
    <n v="37858591.670000002"/>
    <n v="0"/>
    <n v="115540.52"/>
    <n v="27178171.510000002"/>
    <n v="24346088.52"/>
    <n v="0"/>
    <n v="0"/>
    <n v="15797"/>
    <n v="1918356.05"/>
    <n v="38242965.600000001"/>
    <n v="37858591.670000002"/>
    <n v="0"/>
    <n v="114877.4"/>
    <n v="25979151.039999999"/>
    <n v="0"/>
    <n v="0"/>
    <n v="0"/>
    <n v="0"/>
    <n v="0"/>
  </r>
  <r>
    <s v="33-700-005"/>
    <x v="5"/>
    <x v="300"/>
    <x v="84"/>
    <n v="138444.64000000001"/>
    <x v="5"/>
    <x v="31"/>
    <x v="3098"/>
    <s v="CURRENT DEBT SERVICE"/>
    <s v="D"/>
    <s v=" "/>
    <x v="5"/>
    <x v="300"/>
    <x v="84"/>
    <n v="327810"/>
    <n v="0"/>
    <s v=" "/>
    <s v=" "/>
    <n v="33700005"/>
    <n v="138444.64000000001"/>
    <n v="0"/>
    <n v="0"/>
    <n v="0"/>
    <n v="0"/>
    <n v="137929.89000000001"/>
    <n v="0"/>
    <n v="0"/>
    <n v="174.08"/>
    <n v="688.83"/>
    <n v="138219.29"/>
    <n v="0"/>
    <n v="0"/>
    <n v="0"/>
    <n v="225.35"/>
    <n v="137929.89000000001"/>
    <n v="0"/>
    <n v="0"/>
    <n v="174.08"/>
    <n v="688.83"/>
    <n v="0"/>
    <n v="0"/>
    <n v="0"/>
    <n v="0"/>
    <n v="0"/>
  </r>
  <r>
    <s v="33-700-006"/>
    <x v="5"/>
    <x v="300"/>
    <x v="85"/>
    <n v="10265217.550000001"/>
    <x v="5"/>
    <x v="32"/>
    <x v="3099"/>
    <s v="CURRENT DEBT SERVICE"/>
    <s v="D"/>
    <s v=" "/>
    <x v="5"/>
    <x v="300"/>
    <x v="85"/>
    <n v="327810"/>
    <n v="0"/>
    <s v=" "/>
    <s v=" "/>
    <n v="33700006"/>
    <n v="9611563.1300000008"/>
    <n v="0"/>
    <n v="0"/>
    <n v="267.73"/>
    <n v="653922.15"/>
    <n v="15381517.52"/>
    <n v="16112896.68"/>
    <n v="0"/>
    <n v="82813.789999999994"/>
    <n v="11079410.5"/>
    <n v="8870451.0199999996"/>
    <n v="0"/>
    <n v="0"/>
    <n v="229.15"/>
    <n v="741341.26"/>
    <n v="15381517.52"/>
    <n v="16112896.68"/>
    <n v="0"/>
    <n v="82546.06"/>
    <n v="10425488.35"/>
    <n v="0"/>
    <n v="0"/>
    <n v="0"/>
    <n v="0"/>
    <n v="0"/>
  </r>
  <r>
    <s v="33-700-007"/>
    <x v="5"/>
    <x v="300"/>
    <x v="86"/>
    <n v="414774.57"/>
    <x v="5"/>
    <x v="33"/>
    <x v="3100"/>
    <s v="CURRENT DEBT SERVICE"/>
    <s v="D"/>
    <s v=" "/>
    <x v="5"/>
    <x v="300"/>
    <x v="86"/>
    <n v="327810"/>
    <n v="0"/>
    <s v=" "/>
    <s v=" "/>
    <n v="33700007"/>
    <n v="400325.49"/>
    <n v="0"/>
    <n v="0"/>
    <n v="0"/>
    <n v="14449.08"/>
    <n v="454828.84"/>
    <n v="499670.98"/>
    <n v="20607.150000000001"/>
    <n v="3277.94"/>
    <n v="442287.5"/>
    <n v="361688.94"/>
    <n v="0"/>
    <n v="0"/>
    <n v="0"/>
    <n v="38636.550000000003"/>
    <n v="454828.84"/>
    <n v="499670.98"/>
    <n v="20607.150000000001"/>
    <n v="3277.94"/>
    <n v="427838.42"/>
    <n v="0"/>
    <n v="0"/>
    <n v="0"/>
    <n v="0"/>
    <n v="0"/>
  </r>
  <r>
    <s v="33-700-008"/>
    <x v="5"/>
    <x v="300"/>
    <x v="87"/>
    <n v="2382259.35"/>
    <x v="5"/>
    <x v="34"/>
    <x v="3101"/>
    <s v="CURRENT DEBT SERVICE"/>
    <s v="D"/>
    <s v=" "/>
    <x v="5"/>
    <x v="300"/>
    <x v="87"/>
    <n v="327810"/>
    <n v="0"/>
    <s v=" "/>
    <s v=" "/>
    <n v="33700008"/>
    <n v="2262828.65"/>
    <n v="0"/>
    <n v="0"/>
    <n v="2003.69"/>
    <n v="121434.39"/>
    <n v="5480032.6100000003"/>
    <n v="6206531.2599999998"/>
    <n v="0"/>
    <n v="46937.74"/>
    <n v="3155695.74"/>
    <n v="1980687.56"/>
    <n v="0"/>
    <n v="0"/>
    <n v="2738.38"/>
    <n v="284879.46999999997"/>
    <n v="5480032.6100000003"/>
    <n v="6206531.2599999998"/>
    <n v="0"/>
    <n v="44934.05"/>
    <n v="3034261.35"/>
    <n v="0"/>
    <n v="0"/>
    <n v="0"/>
    <n v="0"/>
    <n v="0"/>
  </r>
  <r>
    <s v="33-700-009"/>
    <x v="5"/>
    <x v="300"/>
    <x v="88"/>
    <n v="1926788.03"/>
    <x v="5"/>
    <x v="35"/>
    <x v="3102"/>
    <s v="CURRENT DEBT SERVICE"/>
    <s v="D"/>
    <s v=" "/>
    <x v="5"/>
    <x v="300"/>
    <x v="88"/>
    <n v="327810"/>
    <n v="0"/>
    <s v=" "/>
    <s v=" "/>
    <n v="33700009"/>
    <n v="1814459.81"/>
    <n v="0"/>
    <n v="11959.5"/>
    <n v="0"/>
    <n v="100368.72"/>
    <n v="2440800.17"/>
    <n v="2227375.5"/>
    <n v="312305.07"/>
    <n v="41723.160000000003"/>
    <n v="1442781.45"/>
    <n v="1653318.53"/>
    <n v="0"/>
    <n v="62624.22"/>
    <n v="2.2999999999999998"/>
    <n v="98519.360000000001"/>
    <n v="2440800.17"/>
    <n v="2227375.5"/>
    <n v="300345.57"/>
    <n v="41723.160000000003"/>
    <n v="1342412.73"/>
    <n v="0"/>
    <n v="0"/>
    <n v="0"/>
    <n v="0"/>
    <n v="0"/>
  </r>
  <r>
    <s v="33-700-011"/>
    <x v="5"/>
    <x v="300"/>
    <x v="111"/>
    <n v="19945708.68"/>
    <x v="5"/>
    <x v="36"/>
    <x v="3103"/>
    <s v="CURRENT DEBT SERVICE"/>
    <s v="D"/>
    <s v=" "/>
    <x v="5"/>
    <x v="300"/>
    <x v="111"/>
    <n v="327810"/>
    <n v="0"/>
    <s v=" "/>
    <s v=" "/>
    <n v="33700011"/>
    <n v="19129865.09"/>
    <n v="0"/>
    <n v="0"/>
    <n v="2833.6"/>
    <n v="818677.19"/>
    <n v="29334511.309999999"/>
    <n v="27501768.469999999"/>
    <n v="751044"/>
    <n v="298028.77"/>
    <n v="17659950.609999999"/>
    <n v="17883844.690000001"/>
    <n v="0"/>
    <n v="0"/>
    <n v="37174.21"/>
    <n v="1283194.6100000001"/>
    <n v="29334511.309999999"/>
    <n v="27501768.469999999"/>
    <n v="751044"/>
    <n v="295195.17"/>
    <n v="16841273.420000002"/>
    <n v="0"/>
    <n v="0"/>
    <n v="0"/>
    <n v="0"/>
    <n v="0"/>
  </r>
  <r>
    <s v="33-700-014"/>
    <x v="5"/>
    <x v="300"/>
    <x v="91"/>
    <n v="3513216.96"/>
    <x v="5"/>
    <x v="37"/>
    <x v="3104"/>
    <s v="CURRENT DEBT SERVICE"/>
    <s v="D"/>
    <s v=" "/>
    <x v="5"/>
    <x v="300"/>
    <x v="91"/>
    <n v="327810"/>
    <n v="0"/>
    <s v=" "/>
    <s v=" "/>
    <n v="33700014"/>
    <n v="3282689.24"/>
    <n v="0"/>
    <n v="0"/>
    <n v="0"/>
    <n v="230527.72"/>
    <n v="4464400.59"/>
    <n v="4009792.77"/>
    <n v="42911.75"/>
    <n v="28626.91"/>
    <n v="3044324.3"/>
    <n v="3021547.93"/>
    <n v="0"/>
    <n v="0"/>
    <n v="5.36"/>
    <n v="261146.67"/>
    <n v="4464400.59"/>
    <n v="4009792.77"/>
    <n v="42911.75"/>
    <n v="28626.91"/>
    <n v="2813796.58"/>
    <n v="0"/>
    <n v="0"/>
    <n v="0"/>
    <n v="0"/>
    <n v="0"/>
  </r>
  <r>
    <s v="33-700-017"/>
    <x v="5"/>
    <x v="300"/>
    <x v="113"/>
    <n v="756465.71"/>
    <x v="5"/>
    <x v="38"/>
    <x v="3105"/>
    <s v="CURRENT DEBT SERVICE"/>
    <s v="D"/>
    <s v=" "/>
    <x v="5"/>
    <x v="300"/>
    <x v="113"/>
    <n v="327810"/>
    <n v="0"/>
    <s v=" "/>
    <s v=" "/>
    <n v="33700017"/>
    <n v="682491.37"/>
    <n v="0"/>
    <n v="0"/>
    <n v="0"/>
    <n v="73974.34"/>
    <n v="1165244.48"/>
    <n v="1336743.76"/>
    <n v="0"/>
    <n v="17557.740000000002"/>
    <n v="945522.73"/>
    <n v="631366.91"/>
    <n v="0"/>
    <n v="0"/>
    <n v="14982.11"/>
    <n v="66106.570000000007"/>
    <n v="1165244.48"/>
    <n v="1336743.76"/>
    <n v="0"/>
    <n v="17557.740000000002"/>
    <n v="871548.39"/>
    <n v="0"/>
    <n v="0"/>
    <n v="0"/>
    <n v="0"/>
    <n v="0"/>
  </r>
  <r>
    <s v="33-700-021"/>
    <x v="5"/>
    <x v="300"/>
    <x v="96"/>
    <n v="748018.86"/>
    <x v="5"/>
    <x v="39"/>
    <x v="3106"/>
    <s v="CURRENT DEBT SERVICE"/>
    <s v="D"/>
    <s v=" "/>
    <x v="5"/>
    <x v="300"/>
    <x v="96"/>
    <n v="327810"/>
    <n v="0"/>
    <s v=" "/>
    <s v=" "/>
    <n v="33700021"/>
    <n v="680495.91"/>
    <n v="0"/>
    <n v="0"/>
    <n v="0"/>
    <n v="67522.95"/>
    <n v="988009.34"/>
    <n v="1154667.0900000001"/>
    <n v="0"/>
    <n v="3555.41"/>
    <n v="918232.02"/>
    <n v="591432.30000000005"/>
    <n v="0"/>
    <n v="0"/>
    <n v="949.25"/>
    <n v="90012.86"/>
    <n v="988009.34"/>
    <n v="1154667.0900000001"/>
    <n v="0"/>
    <n v="3555.41"/>
    <n v="850709.07"/>
    <n v="0"/>
    <n v="0"/>
    <n v="0"/>
    <n v="0"/>
    <n v="0"/>
  </r>
  <r>
    <s v="33-700-024"/>
    <x v="5"/>
    <x v="300"/>
    <x v="99"/>
    <n v="352298.95"/>
    <x v="5"/>
    <x v="40"/>
    <x v="3107"/>
    <s v="CURRENT DEBT SERVICE"/>
    <s v="D"/>
    <s v=" "/>
    <x v="5"/>
    <x v="300"/>
    <x v="99"/>
    <n v="327810"/>
    <n v="0"/>
    <s v=" "/>
    <s v=" "/>
    <n v="33700024"/>
    <n v="348316.47"/>
    <n v="0"/>
    <n v="93.75"/>
    <n v="0"/>
    <n v="3888.73"/>
    <n v="482967.32"/>
    <n v="541175"/>
    <n v="9489.9500000000007"/>
    <n v="622.38"/>
    <n v="401639.06"/>
    <n v="227019.26"/>
    <n v="0"/>
    <n v="0"/>
    <n v="0"/>
    <n v="121297.21"/>
    <n v="482967.32"/>
    <n v="541175"/>
    <n v="9396.2000000000007"/>
    <n v="622.38"/>
    <n v="397750.33"/>
    <n v="0"/>
    <n v="0"/>
    <n v="0"/>
    <n v="0"/>
    <n v="0"/>
  </r>
  <r>
    <s v="33-700-025"/>
    <x v="5"/>
    <x v="300"/>
    <x v="100"/>
    <n v="1206052.43"/>
    <x v="5"/>
    <x v="41"/>
    <x v="3108"/>
    <s v="CURRENT DEBT SERVICE"/>
    <s v="D"/>
    <s v=" "/>
    <x v="5"/>
    <x v="300"/>
    <x v="100"/>
    <n v="327810"/>
    <n v="0"/>
    <s v=" "/>
    <s v=" "/>
    <n v="33700025"/>
    <n v="1162284.79"/>
    <n v="0"/>
    <n v="0"/>
    <n v="13.18"/>
    <n v="43780.82"/>
    <n v="1030906.31"/>
    <n v="1238900.01"/>
    <n v="151084.06"/>
    <n v="9440.09"/>
    <n v="1272402.1599999999"/>
    <n v="1080359.8700000001"/>
    <n v="0"/>
    <n v="0"/>
    <n v="35.86"/>
    <n v="81960.78"/>
    <n v="1030906.31"/>
    <n v="1238900.01"/>
    <n v="151084.06"/>
    <n v="9426.91"/>
    <n v="1228621.3400000001"/>
    <n v="0"/>
    <n v="0"/>
    <n v="0"/>
    <n v="0"/>
    <n v="0"/>
  </r>
  <r>
    <s v="33-700-028"/>
    <x v="5"/>
    <x v="300"/>
    <x v="103"/>
    <n v="9142579.8900000006"/>
    <x v="5"/>
    <x v="42"/>
    <x v="3109"/>
    <s v="CURRENT DEBT SERVICE"/>
    <s v="D"/>
    <s v=" "/>
    <x v="5"/>
    <x v="300"/>
    <x v="103"/>
    <n v="327810"/>
    <n v="0"/>
    <s v=" "/>
    <s v=" "/>
    <n v="33700028"/>
    <n v="8704545.8499999996"/>
    <n v="0"/>
    <n v="0"/>
    <n v="3525.7"/>
    <n v="441559.74"/>
    <n v="15054659.779999999"/>
    <n v="15870462.439999999"/>
    <n v="412217.98"/>
    <n v="102611.36"/>
    <n v="9648775.9299999997"/>
    <n v="7997953.04"/>
    <n v="0"/>
    <n v="0"/>
    <n v="40227.53"/>
    <n v="746820.34"/>
    <n v="15054659.779999999"/>
    <n v="15870462.439999999"/>
    <n v="412217.98"/>
    <n v="99085.66"/>
    <n v="9207216.1899999995"/>
    <n v="0"/>
    <n v="0"/>
    <n v="0"/>
    <n v="0"/>
    <n v="0"/>
  </r>
  <r>
    <s v="33-700-031"/>
    <x v="5"/>
    <x v="300"/>
    <x v="1340"/>
    <n v="1831723.81"/>
    <x v="5"/>
    <x v="43"/>
    <x v="3110"/>
    <s v="CURRENT DEBT SERVICE"/>
    <s v="D"/>
    <s v=" "/>
    <x v="5"/>
    <x v="300"/>
    <x v="1340"/>
    <n v="327810"/>
    <n v="0"/>
    <s v=" "/>
    <s v=" "/>
    <n v="33700031"/>
    <n v="1709419.09"/>
    <n v="0"/>
    <n v="0"/>
    <n v="306.69"/>
    <n v="122611.41"/>
    <n v="2869174.1"/>
    <n v="2829240"/>
    <n v="0"/>
    <n v="25620.05"/>
    <n v="1817409.76"/>
    <n v="1591625.92"/>
    <n v="0"/>
    <n v="0"/>
    <n v="0"/>
    <n v="117793.17"/>
    <n v="2869174.1"/>
    <n v="2829240"/>
    <n v="0"/>
    <n v="25313.360000000001"/>
    <n v="1694798.35"/>
    <n v="0"/>
    <n v="0"/>
    <n v="0"/>
    <n v="0"/>
    <n v="0"/>
  </r>
  <r>
    <s v="33-700-033"/>
    <x v="5"/>
    <x v="300"/>
    <x v="1342"/>
    <n v="1008296.15"/>
    <x v="5"/>
    <x v="44"/>
    <x v="3111"/>
    <s v="CURRENT DEBT SERVICE"/>
    <s v="D"/>
    <s v=" "/>
    <x v="5"/>
    <x v="300"/>
    <x v="1342"/>
    <n v="327810"/>
    <n v="0"/>
    <s v=" "/>
    <s v=" "/>
    <n v="33700033"/>
    <n v="902567.85"/>
    <n v="0"/>
    <n v="0"/>
    <n v="2417.61"/>
    <n v="108145.91"/>
    <n v="1324876.72"/>
    <n v="1596024.56"/>
    <n v="90162.58"/>
    <n v="18878.27"/>
    <n v="1208159.68"/>
    <n v="809859.11"/>
    <n v="0"/>
    <n v="0"/>
    <n v="0.9"/>
    <n v="92709.64"/>
    <n v="1324876.72"/>
    <n v="1596024.56"/>
    <n v="90162.58"/>
    <n v="16460.66"/>
    <n v="1100013.77"/>
    <n v="0"/>
    <n v="0"/>
    <n v="0"/>
    <n v="0"/>
    <n v="0"/>
  </r>
  <r>
    <s v="33-700-038"/>
    <x v="5"/>
    <x v="300"/>
    <x v="1347"/>
    <n v="8515015.1099999994"/>
    <x v="5"/>
    <x v="45"/>
    <x v="3112"/>
    <s v="CURRENT DEBT SERVICE"/>
    <s v="D"/>
    <s v=" "/>
    <x v="5"/>
    <x v="300"/>
    <x v="1347"/>
    <n v="327810"/>
    <n v="0"/>
    <s v=" "/>
    <s v=" "/>
    <n v="33700038"/>
    <n v="7696034.6299999999"/>
    <n v="0"/>
    <n v="0"/>
    <n v="4804.66"/>
    <n v="823785.14"/>
    <n v="9696001.4499999993"/>
    <n v="30848838.07"/>
    <n v="21952339.460000001"/>
    <n v="25274.74"/>
    <n v="7740787.0099999998"/>
    <n v="7141352.7699999996"/>
    <n v="0"/>
    <n v="0"/>
    <n v="41.12"/>
    <n v="554722.98"/>
    <n v="9696001.4499999993"/>
    <n v="30848838.07"/>
    <n v="21952339.460000001"/>
    <n v="20470.080000000002"/>
    <n v="6917001.8700000001"/>
    <n v="0"/>
    <n v="0"/>
    <n v="0"/>
    <n v="0"/>
    <n v="0"/>
  </r>
  <r>
    <s v="33-700-040"/>
    <x v="5"/>
    <x v="300"/>
    <x v="1349"/>
    <n v="1385057.02"/>
    <x v="5"/>
    <x v="46"/>
    <x v="3113"/>
    <s v="CURRENT DEBT SERVICE"/>
    <s v="D"/>
    <s v=" "/>
    <x v="5"/>
    <x v="300"/>
    <x v="1349"/>
    <n v="327810"/>
    <n v="0"/>
    <s v=" "/>
    <s v=" "/>
    <n v="33700040"/>
    <n v="1297584.08"/>
    <n v="0"/>
    <n v="0"/>
    <n v="106.95"/>
    <n v="87579.89"/>
    <n v="3806829.31"/>
    <n v="4147145.41"/>
    <n v="0"/>
    <n v="13355.14"/>
    <n v="1738728.26"/>
    <n v="1169400.5"/>
    <n v="0"/>
    <n v="0"/>
    <n v="0.76"/>
    <n v="128184.34"/>
    <n v="3806829.31"/>
    <n v="4147145.41"/>
    <n v="0"/>
    <n v="13248.19"/>
    <n v="1651148.37"/>
    <n v="0"/>
    <n v="0"/>
    <n v="0"/>
    <n v="0"/>
    <n v="0"/>
  </r>
  <r>
    <s v="33-700-041"/>
    <x v="5"/>
    <x v="300"/>
    <x v="1350"/>
    <n v="11821967.98"/>
    <x v="5"/>
    <x v="47"/>
    <x v="3114"/>
    <s v="CURRENT DEBT SERVICE"/>
    <s v="D"/>
    <s v=" "/>
    <x v="5"/>
    <x v="300"/>
    <x v="1350"/>
    <n v="327810"/>
    <n v="0"/>
    <s v=" "/>
    <s v=" "/>
    <n v="33700041"/>
    <n v="11297391.15"/>
    <n v="0"/>
    <n v="0"/>
    <n v="4171.59"/>
    <n v="528748.42000000004"/>
    <n v="22116861.890000001"/>
    <n v="23859789.5"/>
    <n v="318690.63"/>
    <n v="42341.440000000002"/>
    <n v="13288546.4"/>
    <n v="10298748.060000001"/>
    <n v="0"/>
    <n v="120461.8"/>
    <n v="240.68"/>
    <n v="878421.97"/>
    <n v="22116861.890000001"/>
    <n v="23859789.5"/>
    <n v="318690.63"/>
    <n v="38169.85"/>
    <n v="12759797.98"/>
    <n v="0"/>
    <n v="0"/>
    <n v="0"/>
    <n v="0"/>
    <n v="0"/>
  </r>
  <r>
    <s v="33-700-044"/>
    <x v="5"/>
    <x v="300"/>
    <x v="1353"/>
    <n v="2467970.08"/>
    <x v="5"/>
    <x v="48"/>
    <x v="3115"/>
    <s v="CURRENT DEBT SERVICE"/>
    <s v="D"/>
    <s v=" "/>
    <x v="5"/>
    <x v="300"/>
    <x v="1353"/>
    <n v="327810"/>
    <n v="0"/>
    <s v=" "/>
    <s v=" "/>
    <n v="33700044"/>
    <n v="2251014.31"/>
    <n v="0"/>
    <n v="0"/>
    <n v="0"/>
    <n v="216955.77"/>
    <n v="2798068.12"/>
    <n v="3325920.63"/>
    <n v="139089.18"/>
    <n v="5423.59"/>
    <n v="2862157"/>
    <n v="1896539.02"/>
    <n v="0"/>
    <n v="139089.18"/>
    <n v="61.29"/>
    <n v="215447.4"/>
    <n v="2798068.12"/>
    <n v="3325920.63"/>
    <n v="139089.18"/>
    <n v="5423.59"/>
    <n v="2645201.23"/>
    <n v="0"/>
    <n v="0"/>
    <n v="0"/>
    <n v="0"/>
    <n v="0"/>
  </r>
  <r>
    <s v="33-700-045"/>
    <x v="5"/>
    <x v="300"/>
    <x v="1354"/>
    <n v="1064341.81"/>
    <x v="5"/>
    <x v="49"/>
    <x v="3116"/>
    <s v="CURRENT DEBT SERVICE"/>
    <s v="D"/>
    <s v=" "/>
    <x v="5"/>
    <x v="300"/>
    <x v="1354"/>
    <n v="327810"/>
    <n v="0"/>
    <s v=" "/>
    <s v=" "/>
    <n v="33700045"/>
    <n v="983678.77"/>
    <n v="0"/>
    <n v="0"/>
    <n v="0"/>
    <n v="80663.039999999994"/>
    <n v="4384742.1100000003"/>
    <n v="4366928.12"/>
    <n v="104323.45"/>
    <n v="23731.35"/>
    <n v="965935.72"/>
    <n v="919087.61"/>
    <n v="0"/>
    <n v="0"/>
    <n v="4.2699999999999996"/>
    <n v="64595.43"/>
    <n v="4384742.1100000003"/>
    <n v="4366928.12"/>
    <n v="104323.45"/>
    <n v="23731.35"/>
    <n v="885272.68"/>
    <n v="0"/>
    <n v="0"/>
    <n v="0"/>
    <n v="0"/>
    <n v="0"/>
  </r>
  <r>
    <s v="33-700-047"/>
    <x v="5"/>
    <x v="300"/>
    <x v="1356"/>
    <n v="229986.38"/>
    <x v="5"/>
    <x v="50"/>
    <x v="3117"/>
    <s v="CURRENT DEBT SERVICE"/>
    <s v="D"/>
    <s v=" "/>
    <x v="5"/>
    <x v="300"/>
    <x v="1356"/>
    <n v="327810"/>
    <n v="0"/>
    <s v=" "/>
    <s v=" "/>
    <n v="33700047"/>
    <n v="146390.46"/>
    <n v="0"/>
    <n v="0"/>
    <n v="0"/>
    <n v="83595.92"/>
    <n v="286461.07"/>
    <n v="322140.11"/>
    <n v="0"/>
    <n v="4446.07"/>
    <n v="270111.49"/>
    <n v="143344.17000000001"/>
    <n v="0"/>
    <n v="0"/>
    <n v="0"/>
    <n v="3046.29"/>
    <n v="286461.07"/>
    <n v="322140.11"/>
    <n v="0"/>
    <n v="4446.07"/>
    <n v="186515.57"/>
    <n v="0"/>
    <n v="0"/>
    <n v="0"/>
    <n v="0"/>
    <n v="0"/>
  </r>
  <r>
    <s v="33-700-048"/>
    <x v="5"/>
    <x v="300"/>
    <x v="1357"/>
    <n v="18980143.289999999"/>
    <x v="5"/>
    <x v="51"/>
    <x v="3118"/>
    <s v="CURRENT DEBT SERVICE"/>
    <s v="D"/>
    <s v=" "/>
    <x v="5"/>
    <x v="300"/>
    <x v="1357"/>
    <n v="327810"/>
    <n v="0"/>
    <s v=" "/>
    <s v=" "/>
    <n v="33700048"/>
    <n v="18095838.649999999"/>
    <n v="0"/>
    <n v="0"/>
    <n v="2858.19"/>
    <n v="887162.83"/>
    <n v="31689754.469999999"/>
    <n v="34233344.350000001"/>
    <n v="888191.58"/>
    <n v="91694.94"/>
    <n v="20727236.530000001"/>
    <n v="16390720.390000001"/>
    <n v="0"/>
    <n v="0"/>
    <n v="3390.97"/>
    <n v="1708509.23"/>
    <n v="31689754.469999999"/>
    <n v="34233344.350000001"/>
    <n v="888191.58"/>
    <n v="88836.75"/>
    <n v="19840073.699999999"/>
    <n v="0"/>
    <n v="0"/>
    <n v="0"/>
    <n v="0"/>
    <n v="0"/>
  </r>
  <r>
    <s v="33-700-049"/>
    <x v="5"/>
    <x v="300"/>
    <x v="1358"/>
    <n v="131789.16"/>
    <x v="5"/>
    <x v="52"/>
    <x v="3119"/>
    <s v="CURRENT DEBT SERVICE"/>
    <s v="D"/>
    <s v=" "/>
    <x v="5"/>
    <x v="300"/>
    <x v="1358"/>
    <n v="327810"/>
    <n v="0"/>
    <s v=" "/>
    <s v=" "/>
    <n v="33700049"/>
    <n v="130082.73"/>
    <n v="0"/>
    <n v="0"/>
    <n v="0"/>
    <n v="1706.43"/>
    <n v="238655.13"/>
    <n v="160625"/>
    <n v="0"/>
    <n v="1043.6500000000001"/>
    <n v="54802.68"/>
    <n v="127689.89"/>
    <n v="0"/>
    <n v="0"/>
    <n v="0"/>
    <n v="2392.84"/>
    <n v="238655.13"/>
    <n v="160625"/>
    <n v="0"/>
    <n v="1043.6500000000001"/>
    <n v="53096.25"/>
    <n v="0"/>
    <n v="0"/>
    <n v="0"/>
    <n v="0"/>
    <n v="0"/>
  </r>
  <r>
    <s v="33-700-059"/>
    <x v="5"/>
    <x v="300"/>
    <x v="1361"/>
    <n v="1163075.1399999999"/>
    <x v="5"/>
    <x v="53"/>
    <x v="3120"/>
    <s v="CURRENT DEBT SERVICE"/>
    <s v="D"/>
    <s v=" "/>
    <x v="5"/>
    <x v="300"/>
    <x v="1361"/>
    <n v="327810"/>
    <n v="0"/>
    <s v=" "/>
    <s v=" "/>
    <n v="33700059"/>
    <n v="1116542.6299999999"/>
    <n v="0"/>
    <n v="0"/>
    <n v="0"/>
    <n v="46532.51"/>
    <n v="1543972.86"/>
    <n v="1725491.95"/>
    <n v="233914.56"/>
    <n v="22672.79"/>
    <n v="1133352.46"/>
    <n v="1045320.37"/>
    <n v="0"/>
    <n v="0"/>
    <n v="4.92"/>
    <n v="71227.179999999993"/>
    <n v="1543972.86"/>
    <n v="1725491.95"/>
    <n v="233914.56"/>
    <n v="22672.79"/>
    <n v="1086819.95"/>
    <n v="0"/>
    <n v="0"/>
    <n v="0"/>
    <n v="0"/>
    <n v="0"/>
  </r>
  <r>
    <s v="33-700-060"/>
    <x v="5"/>
    <x v="300"/>
    <x v="1362"/>
    <n v="4214528.84"/>
    <x v="5"/>
    <x v="54"/>
    <x v="3121"/>
    <s v="CURRENT DEBT SERVICE"/>
    <s v="D"/>
    <s v=" "/>
    <x v="5"/>
    <x v="300"/>
    <x v="1362"/>
    <n v="327810"/>
    <n v="0"/>
    <s v=" "/>
    <s v=" "/>
    <n v="33700060"/>
    <n v="4015420.2"/>
    <n v="0"/>
    <n v="0"/>
    <n v="542"/>
    <n v="199650.64"/>
    <n v="4850927.57"/>
    <n v="47748408.950000003"/>
    <n v="42344773.509999998"/>
    <n v="23953.87"/>
    <n v="4791190.58"/>
    <n v="3614402.5600000001"/>
    <n v="42205420.079999998"/>
    <n v="42344773.509999998"/>
    <n v="66.81"/>
    <n v="261731.02"/>
    <n v="4850927.57"/>
    <n v="47748408.950000003"/>
    <n v="42344773.509999998"/>
    <n v="23411.87"/>
    <n v="4591539.9400000004"/>
    <n v="0"/>
    <n v="0"/>
    <n v="0"/>
    <n v="0"/>
    <n v="0"/>
  </r>
  <r>
    <s v="33-700-062"/>
    <x v="5"/>
    <x v="300"/>
    <x v="1364"/>
    <n v="167546.85999999999"/>
    <x v="5"/>
    <x v="55"/>
    <x v="3122"/>
    <s v="CURRENT DEBT SERVICE"/>
    <s v="D"/>
    <s v=" "/>
    <x v="5"/>
    <x v="300"/>
    <x v="1364"/>
    <n v="327810"/>
    <n v="0"/>
    <s v=" "/>
    <s v=" "/>
    <n v="33700062"/>
    <n v="160208.51"/>
    <n v="0"/>
    <n v="0"/>
    <n v="0"/>
    <n v="7338.35"/>
    <n v="270950.78000000003"/>
    <n v="291925"/>
    <n v="0"/>
    <n v="510.6"/>
    <n v="189031.67999999999"/>
    <n v="147932.21"/>
    <n v="0"/>
    <n v="0"/>
    <n v="1.83"/>
    <n v="12278.13"/>
    <n v="270950.78000000003"/>
    <n v="291925"/>
    <n v="0"/>
    <n v="510.6"/>
    <n v="181693.33"/>
    <n v="0"/>
    <n v="0"/>
    <n v="0"/>
    <n v="0"/>
    <n v="0"/>
  </r>
  <r>
    <s v="33-700-063"/>
    <x v="5"/>
    <x v="300"/>
    <x v="1365"/>
    <n v="0"/>
    <x v="5"/>
    <x v="56"/>
    <x v="3123"/>
    <s v="CURRENT DEBT SERVICE"/>
    <s v="D"/>
    <s v=" "/>
    <x v="5"/>
    <x v="300"/>
    <x v="1365"/>
    <n v="327810"/>
    <n v="0"/>
    <s v=" "/>
    <s v=" "/>
    <n v="33700063"/>
    <n v="0"/>
    <n v="0"/>
    <n v="0"/>
    <n v="0"/>
    <n v="0"/>
    <n v="0"/>
    <n v="0"/>
    <n v="0"/>
    <n v="0"/>
    <n v="0"/>
    <n v="0"/>
    <n v="0"/>
    <n v="0"/>
    <n v="0"/>
    <n v="0"/>
    <n v="0"/>
    <n v="0"/>
    <n v="0"/>
    <n v="0"/>
    <n v="0"/>
    <n v="0"/>
    <n v="0"/>
    <n v="0"/>
    <n v="0"/>
    <n v="0"/>
  </r>
  <r>
    <s v="33-700-065"/>
    <x v="5"/>
    <x v="300"/>
    <x v="1367"/>
    <n v="1212669.6399999999"/>
    <x v="5"/>
    <x v="57"/>
    <x v="3124"/>
    <s v="CURRENT DEBT SERVICE"/>
    <s v="D"/>
    <s v=" "/>
    <x v="5"/>
    <x v="300"/>
    <x v="1367"/>
    <n v="327810"/>
    <n v="0"/>
    <s v=" "/>
    <s v=" "/>
    <n v="33700065"/>
    <n v="1164181.43"/>
    <n v="0"/>
    <n v="0"/>
    <n v="4.84"/>
    <n v="48493.05"/>
    <n v="2097993.85"/>
    <n v="2253058"/>
    <n v="116111.36"/>
    <n v="4085.96"/>
    <n v="1255708.3899999999"/>
    <n v="1071547.4099999999"/>
    <n v="0"/>
    <n v="0"/>
    <n v="0"/>
    <n v="92634.02"/>
    <n v="2097993.85"/>
    <n v="2253058"/>
    <n v="116111.36"/>
    <n v="4081.12"/>
    <n v="1207215.3400000001"/>
    <n v="0"/>
    <n v="0"/>
    <n v="0"/>
    <n v="0"/>
    <n v="0"/>
  </r>
  <r>
    <s v="33-700-066"/>
    <x v="5"/>
    <x v="300"/>
    <x v="1368"/>
    <n v="4186902.08"/>
    <x v="5"/>
    <x v="58"/>
    <x v="3125"/>
    <s v="CURRENT DEBT SERVICE"/>
    <s v="D"/>
    <s v=" "/>
    <x v="5"/>
    <x v="300"/>
    <x v="1368"/>
    <n v="327810"/>
    <n v="0"/>
    <s v=" "/>
    <s v=" "/>
    <n v="33700066"/>
    <n v="3948460.34"/>
    <n v="0"/>
    <n v="0"/>
    <n v="701.22"/>
    <n v="239142.96"/>
    <n v="5502791.0700000003"/>
    <n v="5860450.9199999999"/>
    <n v="21829.89"/>
    <n v="6904.58"/>
    <n v="4529636.62"/>
    <n v="3587024"/>
    <n v="0"/>
    <n v="0"/>
    <n v="125.46"/>
    <n v="361561.8"/>
    <n v="5502791.0700000003"/>
    <n v="5860450.9199999999"/>
    <n v="21829.89"/>
    <n v="6203.36"/>
    <n v="4290493.66"/>
    <n v="0"/>
    <n v="0"/>
    <n v="0"/>
    <n v="0"/>
    <n v="0"/>
  </r>
  <r>
    <s v="33-700-068"/>
    <x v="5"/>
    <x v="300"/>
    <x v="122"/>
    <n v="1438792.01"/>
    <x v="5"/>
    <x v="59"/>
    <x v="3126"/>
    <s v="CURRENT DEBT SERVICE"/>
    <s v="D"/>
    <s v=" "/>
    <x v="5"/>
    <x v="300"/>
    <x v="122"/>
    <n v="327810"/>
    <n v="0"/>
    <s v=" "/>
    <s v=" "/>
    <n v="33700068"/>
    <n v="1438413.75"/>
    <n v="0"/>
    <n v="0"/>
    <n v="0"/>
    <n v="378.26"/>
    <n v="7897193.4100000001"/>
    <n v="6695164.5"/>
    <n v="0"/>
    <n v="8593.65"/>
    <n v="245356.75"/>
    <n v="1434921.4"/>
    <n v="0"/>
    <n v="0"/>
    <n v="23.26"/>
    <n v="3515.61"/>
    <n v="7897193.4100000001"/>
    <n v="6695164.5"/>
    <n v="0"/>
    <n v="8593.65"/>
    <n v="244978.49"/>
    <n v="0"/>
    <n v="0"/>
    <n v="0"/>
    <n v="0"/>
    <n v="0"/>
  </r>
  <r>
    <s v="33-700-069"/>
    <x v="5"/>
    <x v="300"/>
    <x v="123"/>
    <n v="36979133.340000004"/>
    <x v="5"/>
    <x v="60"/>
    <x v="3127"/>
    <s v="CURRENT DEBT SERVICE"/>
    <s v="D"/>
    <s v=" "/>
    <x v="5"/>
    <x v="300"/>
    <x v="123"/>
    <n v="327810"/>
    <n v="0"/>
    <s v=" "/>
    <s v=" "/>
    <n v="33700069"/>
    <n v="34866254.450000003"/>
    <n v="0"/>
    <n v="3266.25"/>
    <n v="17231.29"/>
    <n v="2126843.9300000002"/>
    <n v="53492952.799999997"/>
    <n v="77034744.840000004"/>
    <n v="25548461.98"/>
    <n v="524799.35"/>
    <n v="35497262.75"/>
    <n v="32314325.050000001"/>
    <n v="0"/>
    <n v="0"/>
    <n v="310.58999999999997"/>
    <n v="2552239.9900000002"/>
    <n v="53492952.799999997"/>
    <n v="77034744.840000004"/>
    <n v="25545195.73"/>
    <n v="507568.06"/>
    <n v="33370418.82"/>
    <n v="0"/>
    <n v="0"/>
    <n v="0"/>
    <n v="0"/>
    <n v="0"/>
  </r>
  <r>
    <s v="33-700-071"/>
    <x v="5"/>
    <x v="300"/>
    <x v="124"/>
    <n v="0"/>
    <x v="5"/>
    <x v="61"/>
    <x v="3128"/>
    <s v="CURRENT DEBT SERVICE"/>
    <s v="D"/>
    <s v=" "/>
    <x v="5"/>
    <x v="300"/>
    <x v="124"/>
    <n v="327810"/>
    <n v="0"/>
    <s v=" "/>
    <s v=" "/>
    <n v="33700071"/>
    <n v="0"/>
    <n v="0"/>
    <n v="0"/>
    <n v="0"/>
    <n v="0"/>
    <n v="0"/>
    <n v="0"/>
    <n v="0"/>
    <n v="0"/>
    <n v="0"/>
    <n v="0"/>
    <n v="0"/>
    <n v="0"/>
    <n v="0"/>
    <n v="0"/>
    <n v="0"/>
    <n v="0"/>
    <n v="0"/>
    <n v="0"/>
    <n v="0"/>
    <n v="0"/>
    <n v="0"/>
    <n v="0"/>
    <n v="0"/>
    <n v="0"/>
  </r>
  <r>
    <s v="33-700-075"/>
    <x v="5"/>
    <x v="300"/>
    <x v="128"/>
    <n v="0"/>
    <x v="5"/>
    <x v="62"/>
    <x v="3129"/>
    <s v="CURRENT DEBT SERVICE"/>
    <s v="D"/>
    <s v=" "/>
    <x v="5"/>
    <x v="300"/>
    <x v="128"/>
    <n v="327810"/>
    <n v="0"/>
    <s v=" "/>
    <s v=" "/>
    <n v="33700075"/>
    <n v="0"/>
    <n v="0"/>
    <n v="0"/>
    <n v="0"/>
    <n v="0"/>
    <n v="0"/>
    <n v="0"/>
    <n v="0"/>
    <n v="0"/>
    <n v="0"/>
    <n v="0"/>
    <n v="0"/>
    <n v="0"/>
    <n v="0"/>
    <n v="0"/>
    <n v="0"/>
    <n v="0"/>
    <n v="0"/>
    <n v="0"/>
    <n v="0"/>
    <n v="0"/>
    <n v="0"/>
    <n v="0"/>
    <n v="0"/>
    <n v="0"/>
  </r>
  <r>
    <s v="33-700-079"/>
    <x v="5"/>
    <x v="300"/>
    <x v="131"/>
    <n v="3064848.51"/>
    <x v="5"/>
    <x v="63"/>
    <x v="3130"/>
    <s v="CURRENT DEBT SERVICE"/>
    <s v="D"/>
    <s v=" "/>
    <x v="5"/>
    <x v="300"/>
    <x v="131"/>
    <n v="327810"/>
    <n v="0"/>
    <s v=" "/>
    <s v=" "/>
    <n v="33700079"/>
    <n v="2968330.88"/>
    <n v="0"/>
    <n v="0"/>
    <n v="58.96"/>
    <n v="96576.59"/>
    <n v="3579387.3"/>
    <n v="4085660.76"/>
    <n v="499431.45"/>
    <n v="10590.24"/>
    <n v="3082280.76"/>
    <n v="2747954.01"/>
    <n v="0"/>
    <n v="0"/>
    <n v="1.63"/>
    <n v="220378.5"/>
    <n v="3579387.3"/>
    <n v="4085660.76"/>
    <n v="499431.45"/>
    <n v="10531.28"/>
    <n v="2985704.17"/>
    <n v="0"/>
    <n v="0"/>
    <n v="0"/>
    <n v="0"/>
    <n v="0"/>
  </r>
  <r>
    <s v="33-700-080"/>
    <x v="5"/>
    <x v="300"/>
    <x v="1371"/>
    <n v="16623386.140000001"/>
    <x v="5"/>
    <x v="64"/>
    <x v="3131"/>
    <s v="CURRENT DEBT SERVICE"/>
    <s v="D"/>
    <s v=" "/>
    <x v="5"/>
    <x v="300"/>
    <x v="1371"/>
    <n v="327810"/>
    <n v="0"/>
    <s v=" "/>
    <s v=" "/>
    <n v="33700080"/>
    <n v="15838755.99"/>
    <n v="0"/>
    <n v="0"/>
    <n v="24.97"/>
    <n v="784655.12"/>
    <n v="25234529.780000001"/>
    <n v="68200835.810000002"/>
    <n v="42697566.75"/>
    <n v="84025.02"/>
    <n v="16976150.440000001"/>
    <n v="14673193.460000001"/>
    <n v="42101326.75"/>
    <n v="42101326.75"/>
    <n v="5677"/>
    <n v="1171239.53"/>
    <n v="25234529.780000001"/>
    <n v="68200835.810000002"/>
    <n v="42697566.75"/>
    <n v="84000.05"/>
    <n v="16191495.32"/>
    <n v="0"/>
    <n v="0"/>
    <n v="0"/>
    <n v="0"/>
    <n v="0"/>
  </r>
  <r>
    <s v="33-700-081"/>
    <x v="5"/>
    <x v="300"/>
    <x v="1372"/>
    <n v="139629.26999999999"/>
    <x v="5"/>
    <x v="65"/>
    <x v="3132"/>
    <s v="CURRENT DEBT SERVICE"/>
    <s v="D"/>
    <s v=" "/>
    <x v="5"/>
    <x v="300"/>
    <x v="1372"/>
    <n v="327810"/>
    <n v="0"/>
    <s v=" "/>
    <s v=" "/>
    <n v="33700081"/>
    <n v="128962.35"/>
    <n v="0"/>
    <n v="0"/>
    <n v="2.9"/>
    <n v="10669.82"/>
    <n v="190440.8"/>
    <n v="192106.27"/>
    <n v="0"/>
    <n v="49.42"/>
    <n v="141344.16"/>
    <n v="119832.34"/>
    <n v="0"/>
    <n v="0"/>
    <n v="0"/>
    <n v="9130.01"/>
    <n v="190440.8"/>
    <n v="192106.27"/>
    <n v="0"/>
    <n v="46.52"/>
    <n v="130674.34"/>
    <n v="0"/>
    <n v="0"/>
    <n v="0"/>
    <n v="0"/>
    <n v="0"/>
  </r>
  <r>
    <s v="33-700-083"/>
    <x v="5"/>
    <x v="300"/>
    <x v="132"/>
    <n v="1101291.0900000001"/>
    <x v="5"/>
    <x v="66"/>
    <x v="3133"/>
    <s v="CURRENT DEBT SERVICE"/>
    <s v="D"/>
    <s v=" "/>
    <x v="5"/>
    <x v="300"/>
    <x v="132"/>
    <n v="327810"/>
    <n v="0"/>
    <s v=" "/>
    <s v=" "/>
    <n v="33700083"/>
    <n v="1010957.13"/>
    <n v="0"/>
    <n v="0"/>
    <n v="226.43"/>
    <n v="90560.39"/>
    <n v="1718763.16"/>
    <n v="2220332.37"/>
    <n v="0"/>
    <n v="5944.35"/>
    <n v="1608804.65"/>
    <n v="858980.16"/>
    <n v="0"/>
    <n v="0"/>
    <n v="102.44"/>
    <n v="152079.41"/>
    <n v="1718763.16"/>
    <n v="2220332.37"/>
    <n v="0"/>
    <n v="5717.92"/>
    <n v="1518244.26"/>
    <n v="0"/>
    <n v="0"/>
    <n v="0"/>
    <n v="0"/>
    <n v="0"/>
  </r>
  <r>
    <s v="33-700-086"/>
    <x v="5"/>
    <x v="300"/>
    <x v="135"/>
    <n v="0"/>
    <x v="5"/>
    <x v="67"/>
    <x v="3134"/>
    <s v="CURRENT DEBT SERVICE"/>
    <s v="D"/>
    <s v=" "/>
    <x v="5"/>
    <x v="300"/>
    <x v="135"/>
    <n v="327810"/>
    <n v="0"/>
    <s v=" "/>
    <s v=" "/>
    <n v="33700086"/>
    <n v="0"/>
    <n v="0"/>
    <n v="0"/>
    <n v="0"/>
    <n v="0"/>
    <n v="0"/>
    <n v="0"/>
    <n v="0"/>
    <n v="0"/>
    <n v="0"/>
    <n v="0"/>
    <n v="0"/>
    <n v="0"/>
    <n v="0"/>
    <n v="0"/>
    <n v="0"/>
    <n v="0"/>
    <n v="0"/>
    <n v="0"/>
    <n v="0"/>
    <n v="0"/>
    <n v="0"/>
    <n v="0"/>
    <n v="0"/>
    <n v="0"/>
  </r>
  <r>
    <s v="33-700-089"/>
    <x v="5"/>
    <x v="300"/>
    <x v="313"/>
    <n v="7888627.5899999999"/>
    <x v="5"/>
    <x v="68"/>
    <x v="3135"/>
    <s v="CURRENT DEBT SERVICE"/>
    <s v="D"/>
    <s v=" "/>
    <x v="5"/>
    <x v="300"/>
    <x v="313"/>
    <n v="327810"/>
    <n v="0"/>
    <s v=" "/>
    <s v=" "/>
    <n v="33700089"/>
    <n v="7469162.0700000003"/>
    <n v="0"/>
    <n v="0"/>
    <n v="0"/>
    <n v="419465.52"/>
    <n v="9474138.5800000001"/>
    <n v="68250603.859999999"/>
    <n v="57418180.840000004"/>
    <n v="30233.26"/>
    <n v="9277145.2899999991"/>
    <n v="6820153.04"/>
    <n v="0"/>
    <n v="0"/>
    <n v="55.86"/>
    <n v="649064.89"/>
    <n v="9474138.5800000001"/>
    <n v="68250603.859999999"/>
    <n v="57418180.840000004"/>
    <n v="30233.26"/>
    <n v="8857679.7699999996"/>
    <n v="0"/>
    <n v="0"/>
    <n v="0"/>
    <n v="0"/>
    <n v="0"/>
  </r>
  <r>
    <s v="33-700-090"/>
    <x v="5"/>
    <x v="300"/>
    <x v="105"/>
    <n v="1638176.49"/>
    <x v="5"/>
    <x v="69"/>
    <x v="3136"/>
    <s v="CURRENT DEBT SERVICE"/>
    <s v="D"/>
    <s v=" "/>
    <x v="5"/>
    <x v="300"/>
    <x v="105"/>
    <n v="327810"/>
    <n v="0"/>
    <s v=" "/>
    <s v=" "/>
    <n v="33700090"/>
    <n v="1632682.49"/>
    <n v="0"/>
    <n v="0"/>
    <n v="0"/>
    <n v="5494"/>
    <n v="4187290.55"/>
    <n v="4319348.76"/>
    <n v="0"/>
    <n v="30665.27"/>
    <n v="1800899.97"/>
    <n v="1605980.81"/>
    <n v="0"/>
    <n v="0"/>
    <n v="0"/>
    <n v="26701.68"/>
    <n v="4187290.55"/>
    <n v="4319348.76"/>
    <n v="0"/>
    <n v="30665.27"/>
    <n v="1795405.97"/>
    <n v="0"/>
    <n v="0"/>
    <n v="0"/>
    <n v="0"/>
    <n v="0"/>
  </r>
  <r>
    <s v="33-700-092"/>
    <x v="5"/>
    <x v="300"/>
    <x v="106"/>
    <n v="3999062.24"/>
    <x v="5"/>
    <x v="70"/>
    <x v="3137"/>
    <s v="CURRENT DEBT SERVICE"/>
    <s v="D"/>
    <s v=" "/>
    <x v="5"/>
    <x v="300"/>
    <x v="106"/>
    <n v="327810"/>
    <n v="0"/>
    <s v=" "/>
    <s v=" "/>
    <n v="33700092"/>
    <n v="3769099.43"/>
    <n v="0"/>
    <n v="0"/>
    <n v="1242.92"/>
    <n v="231205.73"/>
    <n v="5409763.4299999997"/>
    <n v="5609901.1600000001"/>
    <n v="235737.2"/>
    <n v="41033.81"/>
    <n v="4004496.58"/>
    <n v="3541359.37"/>
    <n v="0"/>
    <n v="0"/>
    <n v="57.84"/>
    <n v="227797.9"/>
    <n v="5409763.4299999997"/>
    <n v="5609901.1600000001"/>
    <n v="235737.2"/>
    <n v="39790.89"/>
    <n v="3773290.85"/>
    <n v="0"/>
    <n v="0"/>
    <n v="0"/>
    <n v="0"/>
    <n v="0"/>
  </r>
  <r>
    <s v="33-700-093"/>
    <x v="5"/>
    <x v="300"/>
    <x v="107"/>
    <n v="1323573.6499999999"/>
    <x v="5"/>
    <x v="71"/>
    <x v="3138"/>
    <s v="CURRENT DEBT SERVICE"/>
    <s v="D"/>
    <s v=" "/>
    <x v="5"/>
    <x v="300"/>
    <x v="107"/>
    <n v="327810"/>
    <n v="0"/>
    <s v=" "/>
    <s v=" "/>
    <n v="33700093"/>
    <n v="1272098.52"/>
    <n v="0"/>
    <n v="0"/>
    <n v="89.36"/>
    <n v="51564.49"/>
    <n v="1725013.17"/>
    <n v="1860500.02"/>
    <n v="0"/>
    <n v="13567.82"/>
    <n v="1472628.32"/>
    <n v="1142103.1200000001"/>
    <n v="0"/>
    <n v="0"/>
    <n v="1.66"/>
    <n v="129997.06"/>
    <n v="1725013.17"/>
    <n v="1860500.02"/>
    <n v="0"/>
    <n v="13478.46"/>
    <n v="1421063.83"/>
    <n v="0"/>
    <n v="0"/>
    <n v="0"/>
    <n v="0"/>
    <n v="0"/>
  </r>
  <r>
    <s v="33-700-094"/>
    <x v="5"/>
    <x v="300"/>
    <x v="108"/>
    <n v="0"/>
    <x v="5"/>
    <x v="72"/>
    <x v="3139"/>
    <s v="CURRENT DEBT SERVICE"/>
    <s v="D"/>
    <s v=" "/>
    <x v="5"/>
    <x v="300"/>
    <x v="108"/>
    <n v="327810"/>
    <n v="0"/>
    <s v=" "/>
    <s v=" "/>
    <n v="33700094"/>
    <n v="0"/>
    <n v="0"/>
    <n v="0"/>
    <n v="0"/>
    <n v="0"/>
    <n v="0"/>
    <n v="0"/>
    <n v="0"/>
    <n v="0"/>
    <n v="0"/>
    <n v="0"/>
    <n v="0"/>
    <n v="0"/>
    <n v="0"/>
    <n v="0"/>
    <n v="0"/>
    <n v="0"/>
    <n v="0"/>
    <n v="0"/>
    <n v="0"/>
    <n v="0"/>
    <n v="0"/>
    <n v="0"/>
    <n v="0"/>
    <n v="0"/>
  </r>
  <r>
    <s v="33-700-095"/>
    <x v="5"/>
    <x v="300"/>
    <x v="109"/>
    <n v="4299619.6399999997"/>
    <x v="5"/>
    <x v="73"/>
    <x v="3140"/>
    <s v="CURRENT DEBT SERVICE"/>
    <s v="D"/>
    <s v=" "/>
    <x v="5"/>
    <x v="300"/>
    <x v="109"/>
    <n v="327810"/>
    <n v="0"/>
    <s v=" "/>
    <s v=" "/>
    <n v="33700095"/>
    <n v="4143406.96"/>
    <n v="0"/>
    <n v="0"/>
    <n v="0"/>
    <n v="156212.68"/>
    <n v="5056333.25"/>
    <n v="13453371.43"/>
    <n v="8994815.7100000009"/>
    <n v="167269.29"/>
    <n v="3869111.4"/>
    <n v="2673222.5699999998"/>
    <n v="7750405.1600000001"/>
    <n v="8938272.0999999996"/>
    <n v="3.09"/>
    <n v="282320.53999999998"/>
    <n v="5056333.25"/>
    <n v="13453371.43"/>
    <n v="8994815.7100000009"/>
    <n v="167269.29"/>
    <n v="3712898.72"/>
    <n v="0"/>
    <n v="0"/>
    <n v="0"/>
    <n v="0"/>
    <n v="0"/>
  </r>
  <r>
    <s v="33-700-097"/>
    <x v="5"/>
    <x v="300"/>
    <x v="1375"/>
    <n v="22866860.719999999"/>
    <x v="5"/>
    <x v="74"/>
    <x v="3141"/>
    <s v="CURRENT DEBT SERVICE"/>
    <s v="D"/>
    <s v=" "/>
    <x v="5"/>
    <x v="300"/>
    <x v="1375"/>
    <n v="327810"/>
    <n v="0"/>
    <s v=" "/>
    <s v=" "/>
    <n v="33700097"/>
    <n v="22023776.850000001"/>
    <n v="0"/>
    <n v="0"/>
    <n v="0"/>
    <n v="843083.87"/>
    <n v="33180104.41"/>
    <n v="50346232.490000002"/>
    <n v="19989387.440000001"/>
    <n v="108623.03"/>
    <n v="20152224.390000001"/>
    <n v="20640200.890000001"/>
    <n v="0"/>
    <n v="0"/>
    <n v="182.2"/>
    <n v="1383758.16"/>
    <n v="33180104.41"/>
    <n v="50346232.490000002"/>
    <n v="19989387.440000001"/>
    <n v="108623.03"/>
    <n v="19309140.52"/>
    <n v="0"/>
    <n v="0"/>
    <n v="0"/>
    <n v="0"/>
    <n v="0"/>
  </r>
  <r>
    <s v="33-700-098"/>
    <x v="5"/>
    <x v="300"/>
    <x v="316"/>
    <n v="1200128.3700000001"/>
    <x v="5"/>
    <x v="75"/>
    <x v="3142"/>
    <s v="CURRENT DEBT SERVICE"/>
    <s v="D"/>
    <s v=" "/>
    <x v="5"/>
    <x v="300"/>
    <x v="316"/>
    <n v="327810"/>
    <n v="1"/>
    <s v=" "/>
    <s v=" "/>
    <n v="33700098"/>
    <n v="1151035.17"/>
    <n v="0"/>
    <n v="0"/>
    <n v="74.02"/>
    <n v="49167.22"/>
    <n v="1428082.72"/>
    <n v="1444692.31"/>
    <n v="0"/>
    <n v="4846.92"/>
    <n v="1221584.8799999999"/>
    <n v="1053595.22"/>
    <n v="0"/>
    <n v="0"/>
    <n v="9.39"/>
    <n v="97449.34"/>
    <n v="1428082.72"/>
    <n v="1444692.31"/>
    <n v="0"/>
    <n v="4772.8999999999996"/>
    <n v="1172417.6599999999"/>
    <n v="0"/>
    <n v="0"/>
    <n v="0"/>
    <n v="0"/>
    <n v="0"/>
  </r>
  <r>
    <s v="33-745-001"/>
    <x v="5"/>
    <x v="301"/>
    <x v="80"/>
    <n v="0"/>
    <x v="5"/>
    <x v="27"/>
    <x v="3143"/>
    <s v="TAN DEBT SERVICE"/>
    <s v="D"/>
    <s v=" "/>
    <x v="5"/>
    <x v="301"/>
    <x v="80"/>
    <n v="328430"/>
    <n v="0"/>
    <s v=" "/>
    <s v=" "/>
    <n v="33745001"/>
    <n v="0"/>
    <n v="0"/>
    <n v="0"/>
    <n v="0"/>
    <n v="0"/>
    <n v="0"/>
    <n v="0"/>
    <n v="0"/>
    <n v="0"/>
    <n v="0"/>
    <n v="0"/>
    <n v="0"/>
    <n v="0"/>
    <n v="0"/>
    <n v="0"/>
    <n v="0"/>
    <n v="0"/>
    <n v="0"/>
    <n v="0"/>
    <n v="0"/>
    <n v="0"/>
    <n v="0"/>
    <n v="0"/>
    <n v="0"/>
    <n v="0"/>
  </r>
  <r>
    <s v="33-745-002"/>
    <x v="5"/>
    <x v="301"/>
    <x v="81"/>
    <n v="0"/>
    <x v="5"/>
    <x v="28"/>
    <x v="3144"/>
    <s v="TAN DEBT SERVICE"/>
    <s v="D"/>
    <s v=" "/>
    <x v="5"/>
    <x v="301"/>
    <x v="81"/>
    <n v="328430"/>
    <n v="0"/>
    <s v=" "/>
    <s v=" "/>
    <n v="33745002"/>
    <n v="0"/>
    <n v="0"/>
    <n v="0"/>
    <n v="0"/>
    <n v="0"/>
    <n v="0"/>
    <n v="0"/>
    <n v="0"/>
    <n v="0"/>
    <n v="0"/>
    <n v="0"/>
    <n v="0"/>
    <n v="0"/>
    <n v="0"/>
    <n v="0"/>
    <n v="0"/>
    <n v="0"/>
    <n v="0"/>
    <n v="0"/>
    <n v="0"/>
    <n v="0"/>
    <n v="0"/>
    <n v="0"/>
    <n v="0"/>
    <n v="0"/>
  </r>
  <r>
    <s v="33-745-003"/>
    <x v="5"/>
    <x v="301"/>
    <x v="82"/>
    <n v="0"/>
    <x v="5"/>
    <x v="29"/>
    <x v="3145"/>
    <s v="TAN DEBT SERVICE"/>
    <s v="D"/>
    <s v=" "/>
    <x v="5"/>
    <x v="301"/>
    <x v="82"/>
    <n v="328430"/>
    <n v="0"/>
    <s v=" "/>
    <s v=" "/>
    <n v="33745003"/>
    <n v="0"/>
    <n v="0"/>
    <n v="0"/>
    <n v="0"/>
    <n v="0"/>
    <n v="0"/>
    <n v="0"/>
    <n v="0"/>
    <n v="0"/>
    <n v="0"/>
    <n v="0"/>
    <n v="0"/>
    <n v="0"/>
    <n v="0"/>
    <n v="0"/>
    <n v="0"/>
    <n v="0"/>
    <n v="0"/>
    <n v="0"/>
    <n v="0"/>
    <n v="0"/>
    <n v="0"/>
    <n v="0"/>
    <n v="0"/>
    <n v="0"/>
  </r>
  <r>
    <s v="33-745-004"/>
    <x v="5"/>
    <x v="301"/>
    <x v="83"/>
    <n v="0"/>
    <x v="5"/>
    <x v="30"/>
    <x v="3146"/>
    <s v="TAN DEBT SERVICE"/>
    <s v="D"/>
    <s v=" "/>
    <x v="5"/>
    <x v="301"/>
    <x v="83"/>
    <n v="328430"/>
    <n v="0"/>
    <s v=" "/>
    <s v=" "/>
    <n v="33700004"/>
    <n v="0"/>
    <n v="0"/>
    <n v="0"/>
    <n v="0"/>
    <n v="0"/>
    <n v="0"/>
    <n v="0"/>
    <n v="0"/>
    <n v="0"/>
    <n v="0"/>
    <n v="0"/>
    <n v="0"/>
    <n v="0"/>
    <n v="0"/>
    <n v="0"/>
    <n v="0"/>
    <n v="0"/>
    <n v="0"/>
    <n v="0"/>
    <n v="0"/>
    <n v="0"/>
    <n v="0"/>
    <n v="0"/>
    <n v="0"/>
    <n v="0"/>
  </r>
  <r>
    <s v="33-745-005"/>
    <x v="5"/>
    <x v="301"/>
    <x v="84"/>
    <n v="0"/>
    <x v="5"/>
    <x v="31"/>
    <x v="3147"/>
    <s v="TAN DEBT SERVICE"/>
    <s v="D"/>
    <s v=" "/>
    <x v="5"/>
    <x v="301"/>
    <x v="84"/>
    <n v="328430"/>
    <n v="0"/>
    <s v=" "/>
    <s v=" "/>
    <n v="33745005"/>
    <n v="0"/>
    <n v="0"/>
    <n v="0"/>
    <n v="0"/>
    <n v="0"/>
    <n v="0"/>
    <n v="0"/>
    <n v="0"/>
    <n v="0"/>
    <n v="0"/>
    <n v="0"/>
    <n v="0"/>
    <n v="0"/>
    <n v="0"/>
    <n v="0"/>
    <n v="0"/>
    <n v="0"/>
    <n v="0"/>
    <n v="0"/>
    <n v="0"/>
    <n v="0"/>
    <n v="0"/>
    <n v="0"/>
    <n v="0"/>
    <n v="0"/>
  </r>
  <r>
    <s v="33-745-006"/>
    <x v="5"/>
    <x v="301"/>
    <x v="85"/>
    <n v="31972.74"/>
    <x v="5"/>
    <x v="32"/>
    <x v="3148"/>
    <s v="TAN DEBT SERVICE"/>
    <s v="D"/>
    <s v=" "/>
    <x v="5"/>
    <x v="301"/>
    <x v="85"/>
    <n v="328430"/>
    <n v="0"/>
    <s v=" "/>
    <s v=" "/>
    <n v="33745006"/>
    <n v="31972.74"/>
    <n v="0"/>
    <n v="0"/>
    <n v="0"/>
    <n v="0"/>
    <n v="12080247.52"/>
    <n v="12074880"/>
    <n v="0"/>
    <n v="16952.96"/>
    <n v="43558.18"/>
    <n v="19528.03"/>
    <n v="0"/>
    <n v="0"/>
    <n v="0"/>
    <n v="12444.71"/>
    <n v="12080247.52"/>
    <n v="12074880"/>
    <n v="0"/>
    <n v="16952.96"/>
    <n v="43558.18"/>
    <n v="0"/>
    <n v="0"/>
    <n v="0"/>
    <n v="0"/>
    <n v="0"/>
  </r>
  <r>
    <s v="33-745-007"/>
    <x v="5"/>
    <x v="301"/>
    <x v="86"/>
    <n v="0"/>
    <x v="5"/>
    <x v="33"/>
    <x v="3149"/>
    <s v="TAN DEBT SERVICE"/>
    <s v="D"/>
    <s v=" "/>
    <x v="5"/>
    <x v="301"/>
    <x v="86"/>
    <n v="328430"/>
    <n v="0"/>
    <s v=" "/>
    <s v=" "/>
    <n v="33745007"/>
    <n v="0"/>
    <n v="0"/>
    <n v="0"/>
    <n v="0"/>
    <n v="0"/>
    <n v="0"/>
    <n v="0"/>
    <n v="0"/>
    <n v="0"/>
    <n v="0"/>
    <n v="0"/>
    <n v="0"/>
    <n v="0"/>
    <n v="0"/>
    <n v="0"/>
    <n v="0"/>
    <n v="0"/>
    <n v="0"/>
    <n v="0"/>
    <n v="0"/>
    <n v="0"/>
    <n v="0"/>
    <n v="0"/>
    <n v="0"/>
    <n v="0"/>
  </r>
  <r>
    <s v="33-745-008"/>
    <x v="5"/>
    <x v="301"/>
    <x v="87"/>
    <n v="0"/>
    <x v="5"/>
    <x v="34"/>
    <x v="3150"/>
    <s v="TAN DEBT SERVICE"/>
    <s v="D"/>
    <s v=" "/>
    <x v="5"/>
    <x v="301"/>
    <x v="87"/>
    <n v="328430"/>
    <n v="0"/>
    <s v=" "/>
    <s v=" "/>
    <n v="33745008"/>
    <n v="0"/>
    <n v="0"/>
    <n v="0"/>
    <n v="0"/>
    <n v="0"/>
    <n v="0"/>
    <n v="0"/>
    <n v="0"/>
    <n v="0"/>
    <n v="0"/>
    <n v="0"/>
    <n v="0"/>
    <n v="0"/>
    <n v="0"/>
    <n v="0"/>
    <n v="0"/>
    <n v="0"/>
    <n v="0"/>
    <n v="0"/>
    <n v="0"/>
    <n v="0"/>
    <n v="0"/>
    <n v="0"/>
    <n v="0"/>
    <n v="0"/>
  </r>
  <r>
    <s v="33-745-009"/>
    <x v="5"/>
    <x v="301"/>
    <x v="88"/>
    <n v="0"/>
    <x v="5"/>
    <x v="35"/>
    <x v="3151"/>
    <s v="TAN DEBT SERVICE"/>
    <s v="D"/>
    <s v=" "/>
    <x v="5"/>
    <x v="301"/>
    <x v="88"/>
    <n v="328430"/>
    <n v="0"/>
    <s v=" "/>
    <s v=" "/>
    <n v="33745009"/>
    <n v="0"/>
    <n v="0"/>
    <n v="0"/>
    <n v="0"/>
    <n v="0"/>
    <n v="0"/>
    <n v="0"/>
    <n v="0"/>
    <n v="0"/>
    <n v="0"/>
    <n v="0"/>
    <n v="0"/>
    <n v="0"/>
    <n v="0"/>
    <n v="0"/>
    <n v="0"/>
    <n v="0"/>
    <n v="0"/>
    <n v="0"/>
    <n v="0"/>
    <n v="0"/>
    <n v="0"/>
    <n v="0"/>
    <n v="0"/>
    <n v="0"/>
  </r>
  <r>
    <s v="33-745-011"/>
    <x v="5"/>
    <x v="301"/>
    <x v="111"/>
    <n v="44126.9"/>
    <x v="5"/>
    <x v="36"/>
    <x v="3152"/>
    <s v="TAN DEBT SERVICE"/>
    <s v="D"/>
    <s v=" "/>
    <x v="5"/>
    <x v="301"/>
    <x v="111"/>
    <n v="328430"/>
    <n v="0"/>
    <s v=" "/>
    <s v=" "/>
    <n v="33745011"/>
    <n v="44126.9"/>
    <n v="0"/>
    <n v="0"/>
    <n v="0"/>
    <n v="0"/>
    <n v="40266217.630000003"/>
    <n v="40249600"/>
    <n v="0"/>
    <n v="54756.52"/>
    <n v="82265.789999999994"/>
    <n v="37294.43"/>
    <n v="0"/>
    <n v="0"/>
    <n v="0"/>
    <n v="6832.47"/>
    <n v="40266217.630000003"/>
    <n v="40249600"/>
    <n v="0"/>
    <n v="54756.52"/>
    <n v="82265.789999999994"/>
    <n v="0"/>
    <n v="0"/>
    <n v="0"/>
    <n v="0"/>
    <n v="0"/>
  </r>
  <r>
    <s v="33-745-014"/>
    <x v="5"/>
    <x v="301"/>
    <x v="91"/>
    <n v="0"/>
    <x v="5"/>
    <x v="37"/>
    <x v="3153"/>
    <s v="TAN DEBT SERVICE"/>
    <s v="D"/>
    <s v=" "/>
    <x v="5"/>
    <x v="301"/>
    <x v="91"/>
    <n v="328430"/>
    <n v="0"/>
    <s v=" "/>
    <s v=" "/>
    <n v="33745014"/>
    <n v="0"/>
    <n v="0"/>
    <n v="0"/>
    <n v="0"/>
    <n v="0"/>
    <n v="0"/>
    <n v="0"/>
    <n v="0"/>
    <n v="0"/>
    <n v="0"/>
    <n v="0"/>
    <n v="0"/>
    <n v="0"/>
    <n v="0"/>
    <n v="0"/>
    <n v="0"/>
    <n v="0"/>
    <n v="0"/>
    <n v="0"/>
    <n v="0"/>
    <n v="0"/>
    <n v="0"/>
    <n v="0"/>
    <n v="0"/>
    <n v="0"/>
  </r>
  <r>
    <s v="33-745-017"/>
    <x v="5"/>
    <x v="301"/>
    <x v="113"/>
    <n v="0"/>
    <x v="5"/>
    <x v="38"/>
    <x v="3154"/>
    <s v="TAN DEBT SERVICE"/>
    <s v="D"/>
    <s v=" "/>
    <x v="5"/>
    <x v="301"/>
    <x v="113"/>
    <n v="328430"/>
    <n v="0"/>
    <s v=" "/>
    <s v=" "/>
    <n v="33745017"/>
    <n v="0"/>
    <n v="0"/>
    <n v="0"/>
    <n v="0"/>
    <n v="0"/>
    <n v="0"/>
    <n v="0"/>
    <n v="0"/>
    <n v="0"/>
    <n v="0"/>
    <n v="0"/>
    <n v="0"/>
    <n v="0"/>
    <n v="0"/>
    <n v="0"/>
    <n v="0"/>
    <n v="0"/>
    <n v="0"/>
    <n v="0"/>
    <n v="0"/>
    <n v="0"/>
    <n v="0"/>
    <n v="0"/>
    <n v="0"/>
    <n v="0"/>
  </r>
  <r>
    <s v="33-745-021"/>
    <x v="5"/>
    <x v="301"/>
    <x v="96"/>
    <n v="0"/>
    <x v="5"/>
    <x v="39"/>
    <x v="3155"/>
    <s v="TAN DEBT SERVICE"/>
    <s v="D"/>
    <s v=" "/>
    <x v="5"/>
    <x v="301"/>
    <x v="96"/>
    <n v="328430"/>
    <n v="0"/>
    <s v=" "/>
    <s v=" "/>
    <n v="33745021"/>
    <n v="0"/>
    <n v="0"/>
    <n v="0"/>
    <n v="0"/>
    <n v="0"/>
    <n v="0"/>
    <n v="0"/>
    <n v="0"/>
    <n v="0"/>
    <n v="0"/>
    <n v="0"/>
    <n v="0"/>
    <n v="0"/>
    <n v="0"/>
    <n v="0"/>
    <n v="0"/>
    <n v="0"/>
    <n v="0"/>
    <n v="0"/>
    <n v="0"/>
    <n v="0"/>
    <n v="0"/>
    <n v="0"/>
    <n v="0"/>
    <n v="0"/>
  </r>
  <r>
    <s v="33-745-024"/>
    <x v="5"/>
    <x v="301"/>
    <x v="99"/>
    <n v="0"/>
    <x v="5"/>
    <x v="40"/>
    <x v="3156"/>
    <s v="TAN DEBT SERVICE"/>
    <s v="D"/>
    <s v=" "/>
    <x v="5"/>
    <x v="301"/>
    <x v="99"/>
    <n v="328430"/>
    <n v="0"/>
    <s v=" "/>
    <s v=" "/>
    <n v="33745024"/>
    <n v="0"/>
    <n v="0"/>
    <n v="0"/>
    <n v="0"/>
    <n v="0"/>
    <n v="0"/>
    <n v="0"/>
    <n v="0"/>
    <n v="0"/>
    <n v="0"/>
    <n v="0"/>
    <n v="0"/>
    <n v="0"/>
    <n v="0"/>
    <n v="0"/>
    <n v="0"/>
    <n v="0"/>
    <n v="0"/>
    <n v="0"/>
    <n v="0"/>
    <n v="0"/>
    <n v="0"/>
    <n v="0"/>
    <n v="0"/>
    <n v="0"/>
  </r>
  <r>
    <s v="33-745-025"/>
    <x v="5"/>
    <x v="301"/>
    <x v="100"/>
    <n v="0"/>
    <x v="5"/>
    <x v="41"/>
    <x v="3157"/>
    <s v="TAN DEBT SERVICE"/>
    <s v="D"/>
    <s v=" "/>
    <x v="5"/>
    <x v="301"/>
    <x v="100"/>
    <n v="328430"/>
    <n v="0"/>
    <s v=" "/>
    <s v=" "/>
    <n v="33745025"/>
    <n v="0"/>
    <n v="0"/>
    <n v="0"/>
    <n v="0"/>
    <n v="0"/>
    <n v="0"/>
    <n v="0"/>
    <n v="0"/>
    <n v="0"/>
    <n v="0"/>
    <n v="0"/>
    <n v="0"/>
    <n v="0"/>
    <n v="0"/>
    <n v="0"/>
    <n v="0"/>
    <n v="0"/>
    <n v="0"/>
    <n v="0"/>
    <n v="0"/>
    <n v="0"/>
    <n v="0"/>
    <n v="0"/>
    <n v="0"/>
    <n v="0"/>
  </r>
  <r>
    <s v="33-745-028"/>
    <x v="5"/>
    <x v="301"/>
    <x v="103"/>
    <n v="0"/>
    <x v="5"/>
    <x v="42"/>
    <x v="3158"/>
    <s v="TAN DEBT SERVICE"/>
    <s v="D"/>
    <s v=" "/>
    <x v="5"/>
    <x v="301"/>
    <x v="103"/>
    <n v="328430"/>
    <n v="0"/>
    <s v=" "/>
    <s v=" "/>
    <n v="33745028"/>
    <n v="0"/>
    <n v="0"/>
    <n v="0"/>
    <n v="0"/>
    <n v="0"/>
    <n v="0"/>
    <n v="0"/>
    <n v="0"/>
    <n v="0"/>
    <n v="0"/>
    <n v="0"/>
    <n v="0"/>
    <n v="0"/>
    <n v="0"/>
    <n v="0"/>
    <n v="0"/>
    <n v="0"/>
    <n v="0"/>
    <n v="0"/>
    <n v="0"/>
    <n v="0"/>
    <n v="0"/>
    <n v="0"/>
    <n v="0"/>
    <n v="0"/>
  </r>
  <r>
    <s v="33-745-031"/>
    <x v="5"/>
    <x v="301"/>
    <x v="1340"/>
    <n v="0"/>
    <x v="5"/>
    <x v="43"/>
    <x v="3159"/>
    <s v="TAN DEBT SERVICE"/>
    <s v="D"/>
    <s v=" "/>
    <x v="5"/>
    <x v="301"/>
    <x v="1340"/>
    <n v="328430"/>
    <n v="0"/>
    <s v=" "/>
    <s v=" "/>
    <n v="33745031"/>
    <n v="0"/>
    <n v="0"/>
    <n v="0"/>
    <n v="0"/>
    <n v="0"/>
    <n v="0"/>
    <n v="0"/>
    <n v="0"/>
    <n v="0"/>
    <n v="0"/>
    <n v="0"/>
    <n v="0"/>
    <n v="0"/>
    <n v="0"/>
    <n v="0"/>
    <n v="0"/>
    <n v="0"/>
    <n v="0"/>
    <n v="0"/>
    <n v="0"/>
    <n v="0"/>
    <n v="0"/>
    <n v="0"/>
    <n v="0"/>
    <n v="0"/>
  </r>
  <r>
    <s v="33-745-033"/>
    <x v="5"/>
    <x v="301"/>
    <x v="1342"/>
    <n v="0"/>
    <x v="5"/>
    <x v="44"/>
    <x v="3160"/>
    <s v="TAN DEBT SERVICE"/>
    <s v="D"/>
    <s v=" "/>
    <x v="5"/>
    <x v="301"/>
    <x v="1342"/>
    <n v="328430"/>
    <n v="0"/>
    <s v=" "/>
    <s v=" "/>
    <n v="33745033"/>
    <n v="0"/>
    <n v="0"/>
    <n v="0"/>
    <n v="0"/>
    <n v="0"/>
    <n v="0"/>
    <n v="0"/>
    <n v="0"/>
    <n v="0"/>
    <n v="0"/>
    <n v="0"/>
    <n v="0"/>
    <n v="0"/>
    <n v="0"/>
    <n v="0"/>
    <n v="0"/>
    <n v="0"/>
    <n v="0"/>
    <n v="0"/>
    <n v="0"/>
    <n v="0"/>
    <n v="0"/>
    <n v="0"/>
    <n v="0"/>
    <n v="0"/>
  </r>
  <r>
    <s v="33-745-038"/>
    <x v="5"/>
    <x v="301"/>
    <x v="1347"/>
    <n v="7091.36"/>
    <x v="5"/>
    <x v="45"/>
    <x v="3161"/>
    <s v="TAN DEBT SERVICE"/>
    <s v="D"/>
    <s v=" "/>
    <x v="5"/>
    <x v="301"/>
    <x v="1347"/>
    <n v="328430"/>
    <n v="0"/>
    <s v=" "/>
    <s v=" "/>
    <n v="33745038"/>
    <n v="7091.36"/>
    <n v="0"/>
    <n v="0"/>
    <n v="0"/>
    <n v="0"/>
    <n v="3020820.9"/>
    <n v="3018720"/>
    <n v="0"/>
    <n v="4590.37"/>
    <n v="9580.83"/>
    <n v="4034.99"/>
    <n v="0"/>
    <n v="0"/>
    <n v="0"/>
    <n v="3056.37"/>
    <n v="3020820.9"/>
    <n v="3018720"/>
    <n v="0"/>
    <n v="4590.37"/>
    <n v="9580.83"/>
    <n v="0"/>
    <n v="0"/>
    <n v="0"/>
    <n v="0"/>
    <n v="0"/>
  </r>
  <r>
    <s v="33-745-040"/>
    <x v="5"/>
    <x v="301"/>
    <x v="1349"/>
    <n v="0"/>
    <x v="5"/>
    <x v="46"/>
    <x v="3162"/>
    <s v="TAN DEBT SERVICE"/>
    <s v="D"/>
    <s v=" "/>
    <x v="5"/>
    <x v="301"/>
    <x v="1349"/>
    <n v="328430"/>
    <n v="0"/>
    <s v=" "/>
    <s v=" "/>
    <n v="33745040"/>
    <n v="0"/>
    <n v="0"/>
    <n v="0"/>
    <n v="0"/>
    <n v="0"/>
    <n v="0"/>
    <n v="0"/>
    <n v="0"/>
    <n v="0"/>
    <n v="0"/>
    <n v="0"/>
    <n v="0"/>
    <n v="0"/>
    <n v="0"/>
    <n v="0"/>
    <n v="0"/>
    <n v="0"/>
    <n v="0"/>
    <n v="0"/>
    <n v="0"/>
    <n v="0"/>
    <n v="0"/>
    <n v="0"/>
    <n v="0"/>
    <n v="0"/>
  </r>
  <r>
    <s v="33-745-041"/>
    <x v="5"/>
    <x v="301"/>
    <x v="1350"/>
    <n v="10684.69"/>
    <x v="5"/>
    <x v="47"/>
    <x v="3163"/>
    <s v="TAN DEBT SERVICE"/>
    <s v="D"/>
    <s v=" "/>
    <x v="5"/>
    <x v="301"/>
    <x v="1350"/>
    <n v="328430"/>
    <n v="0"/>
    <s v=" "/>
    <s v=" "/>
    <n v="33745041"/>
    <n v="10684.69"/>
    <n v="0"/>
    <n v="0"/>
    <n v="0"/>
    <n v="0"/>
    <n v="25166170.550000001"/>
    <n v="25156000"/>
    <n v="0"/>
    <n v="25284.41"/>
    <n v="25798.55"/>
    <n v="10668.43"/>
    <n v="0"/>
    <n v="0"/>
    <n v="0"/>
    <n v="16.260000000000002"/>
    <n v="25166170.550000001"/>
    <n v="25156000"/>
    <n v="0"/>
    <n v="25284.41"/>
    <n v="25798.55"/>
    <n v="0"/>
    <n v="0"/>
    <n v="0"/>
    <n v="0"/>
    <n v="0"/>
  </r>
  <r>
    <s v="33-745-044"/>
    <x v="5"/>
    <x v="301"/>
    <x v="1353"/>
    <n v="0"/>
    <x v="5"/>
    <x v="48"/>
    <x v="3164"/>
    <s v="TAN DEBT SERVICE"/>
    <s v="D"/>
    <s v=" "/>
    <x v="5"/>
    <x v="301"/>
    <x v="1353"/>
    <n v="328430"/>
    <n v="0"/>
    <s v=" "/>
    <s v=" "/>
    <n v="33745044"/>
    <n v="0"/>
    <n v="0"/>
    <n v="0"/>
    <n v="0"/>
    <n v="0"/>
    <n v="0"/>
    <n v="0"/>
    <n v="0"/>
    <n v="0"/>
    <n v="0"/>
    <n v="0"/>
    <n v="0"/>
    <n v="0"/>
    <n v="0"/>
    <n v="0"/>
    <n v="0"/>
    <n v="0"/>
    <n v="0"/>
    <n v="0"/>
    <n v="0"/>
    <n v="0"/>
    <n v="0"/>
    <n v="0"/>
    <n v="0"/>
    <n v="0"/>
  </r>
  <r>
    <s v="33-745-045"/>
    <x v="5"/>
    <x v="301"/>
    <x v="1354"/>
    <n v="0"/>
    <x v="5"/>
    <x v="49"/>
    <x v="3165"/>
    <s v="TAN DEBT SERVICE"/>
    <s v="D"/>
    <s v=" "/>
    <x v="5"/>
    <x v="301"/>
    <x v="1354"/>
    <n v="328430"/>
    <n v="0"/>
    <s v=" "/>
    <s v=" "/>
    <n v="33745045"/>
    <n v="0"/>
    <n v="0"/>
    <n v="0"/>
    <n v="0"/>
    <n v="0"/>
    <n v="0"/>
    <n v="0"/>
    <n v="0"/>
    <n v="0"/>
    <n v="0"/>
    <n v="0"/>
    <n v="0"/>
    <n v="0"/>
    <n v="0"/>
    <n v="0"/>
    <n v="0"/>
    <n v="0"/>
    <n v="0"/>
    <n v="0"/>
    <n v="0"/>
    <n v="0"/>
    <n v="0"/>
    <n v="0"/>
    <n v="0"/>
    <n v="0"/>
  </r>
  <r>
    <s v="33-745-047"/>
    <x v="5"/>
    <x v="301"/>
    <x v="1356"/>
    <n v="0"/>
    <x v="5"/>
    <x v="50"/>
    <x v="3166"/>
    <s v="TAN DEBT SERVICE"/>
    <s v="D"/>
    <s v=" "/>
    <x v="5"/>
    <x v="301"/>
    <x v="1356"/>
    <n v="328430"/>
    <n v="0"/>
    <s v=" "/>
    <s v=" "/>
    <n v="33745047"/>
    <n v="0"/>
    <n v="0"/>
    <n v="0"/>
    <n v="0"/>
    <n v="0"/>
    <n v="0"/>
    <n v="0"/>
    <n v="0"/>
    <n v="0"/>
    <n v="0"/>
    <n v="0"/>
    <n v="0"/>
    <n v="0"/>
    <n v="0"/>
    <n v="0"/>
    <n v="0"/>
    <n v="0"/>
    <n v="0"/>
    <n v="0"/>
    <n v="0"/>
    <n v="0"/>
    <n v="0"/>
    <n v="0"/>
    <n v="0"/>
    <n v="0"/>
  </r>
  <r>
    <s v="33-745-048"/>
    <x v="5"/>
    <x v="301"/>
    <x v="1357"/>
    <n v="0"/>
    <x v="5"/>
    <x v="51"/>
    <x v="3167"/>
    <s v="TAN DEBT SERVICE"/>
    <s v="D"/>
    <s v=" "/>
    <x v="5"/>
    <x v="301"/>
    <x v="1357"/>
    <n v="328430"/>
    <n v="0"/>
    <s v=" "/>
    <s v=" "/>
    <n v="33745048"/>
    <n v="0"/>
    <n v="0"/>
    <n v="0"/>
    <n v="0"/>
    <n v="0"/>
    <n v="0"/>
    <n v="0"/>
    <n v="0"/>
    <n v="0"/>
    <n v="0"/>
    <n v="0"/>
    <n v="0"/>
    <n v="0"/>
    <n v="0"/>
    <n v="0"/>
    <n v="0"/>
    <n v="0"/>
    <n v="0"/>
    <n v="0"/>
    <n v="0"/>
    <n v="0"/>
    <n v="0"/>
    <n v="0"/>
    <n v="0"/>
    <n v="0"/>
  </r>
  <r>
    <s v="33-745-049"/>
    <x v="5"/>
    <x v="301"/>
    <x v="1358"/>
    <n v="0"/>
    <x v="5"/>
    <x v="52"/>
    <x v="3168"/>
    <s v="TAN DEBT SERVICE"/>
    <s v="D"/>
    <s v=" "/>
    <x v="5"/>
    <x v="301"/>
    <x v="1358"/>
    <n v="328430"/>
    <n v="0"/>
    <s v=" "/>
    <s v=" "/>
    <n v="33745049"/>
    <n v="0"/>
    <n v="0"/>
    <n v="0"/>
    <n v="0"/>
    <n v="0"/>
    <n v="0"/>
    <n v="0"/>
    <n v="0"/>
    <n v="0"/>
    <n v="0"/>
    <n v="0"/>
    <n v="0"/>
    <n v="0"/>
    <n v="0"/>
    <n v="0"/>
    <n v="0"/>
    <n v="0"/>
    <n v="0"/>
    <n v="0"/>
    <n v="0"/>
    <n v="0"/>
    <n v="0"/>
    <n v="0"/>
    <n v="0"/>
    <n v="0"/>
  </r>
  <r>
    <s v="33-745-059"/>
    <x v="5"/>
    <x v="301"/>
    <x v="1361"/>
    <n v="0"/>
    <x v="5"/>
    <x v="53"/>
    <x v="3169"/>
    <s v="TAN DEBT SERVICE"/>
    <s v="D"/>
    <s v=" "/>
    <x v="5"/>
    <x v="301"/>
    <x v="1361"/>
    <n v="328430"/>
    <n v="0"/>
    <s v=" "/>
    <s v=" "/>
    <n v="33745059"/>
    <n v="0"/>
    <n v="0"/>
    <n v="0"/>
    <n v="0"/>
    <n v="0"/>
    <n v="0"/>
    <n v="0"/>
    <n v="0"/>
    <n v="0"/>
    <n v="0"/>
    <n v="0"/>
    <n v="0"/>
    <n v="0"/>
    <n v="0"/>
    <n v="0"/>
    <n v="0"/>
    <n v="0"/>
    <n v="0"/>
    <n v="0"/>
    <n v="0"/>
    <n v="0"/>
    <n v="0"/>
    <n v="0"/>
    <n v="0"/>
    <n v="0"/>
  </r>
  <r>
    <s v="33-745-060"/>
    <x v="5"/>
    <x v="301"/>
    <x v="1362"/>
    <n v="18735.54"/>
    <x v="5"/>
    <x v="54"/>
    <x v="3170"/>
    <s v="TAN DEBT SERVICE"/>
    <s v="D"/>
    <s v=" "/>
    <x v="5"/>
    <x v="301"/>
    <x v="1362"/>
    <n v="328430"/>
    <n v="0"/>
    <s v=" "/>
    <s v=" "/>
    <n v="33745060"/>
    <n v="18735.54"/>
    <n v="0"/>
    <n v="0"/>
    <n v="0"/>
    <n v="0"/>
    <n v="7550067.1900000004"/>
    <n v="7546800"/>
    <n v="0"/>
    <n v="11118.76"/>
    <n v="26587.11"/>
    <n v="11975.63"/>
    <n v="0"/>
    <n v="0"/>
    <n v="0"/>
    <n v="6759.91"/>
    <n v="7550067.1900000004"/>
    <n v="7546800"/>
    <n v="0"/>
    <n v="11118.76"/>
    <n v="26587.11"/>
    <n v="0"/>
    <n v="0"/>
    <n v="0"/>
    <n v="0"/>
    <n v="0"/>
  </r>
  <r>
    <s v="33-745-062"/>
    <x v="5"/>
    <x v="301"/>
    <x v="1364"/>
    <n v="0"/>
    <x v="5"/>
    <x v="55"/>
    <x v="3171"/>
    <s v="TAN DEBT SERVICE"/>
    <s v="D"/>
    <s v=" "/>
    <x v="5"/>
    <x v="301"/>
    <x v="1364"/>
    <n v="328430"/>
    <n v="0"/>
    <s v=" "/>
    <s v=" "/>
    <n v="33745062"/>
    <n v="0"/>
    <n v="0"/>
    <n v="0"/>
    <n v="0"/>
    <n v="0"/>
    <n v="0"/>
    <n v="0"/>
    <n v="0"/>
    <n v="0"/>
    <n v="0"/>
    <n v="0"/>
    <n v="0"/>
    <n v="0"/>
    <n v="0"/>
    <n v="0"/>
    <n v="0"/>
    <n v="0"/>
    <n v="0"/>
    <n v="0"/>
    <n v="0"/>
    <n v="0"/>
    <n v="0"/>
    <n v="0"/>
    <n v="0"/>
    <n v="0"/>
  </r>
  <r>
    <s v="33-745-063"/>
    <x v="5"/>
    <x v="301"/>
    <x v="1365"/>
    <n v="0"/>
    <x v="5"/>
    <x v="56"/>
    <x v="3172"/>
    <s v="TAN DEBT SERVICE"/>
    <s v="D"/>
    <s v=" "/>
    <x v="5"/>
    <x v="301"/>
    <x v="1365"/>
    <n v="328430"/>
    <n v="0"/>
    <s v=" "/>
    <s v=" "/>
    <n v="33745063"/>
    <n v="0"/>
    <n v="0"/>
    <n v="0"/>
    <n v="0"/>
    <n v="0"/>
    <n v="0"/>
    <n v="0"/>
    <n v="0"/>
    <n v="0"/>
    <n v="0"/>
    <n v="0"/>
    <n v="0"/>
    <n v="0"/>
    <n v="0"/>
    <n v="0"/>
    <n v="0"/>
    <n v="0"/>
    <n v="0"/>
    <n v="0"/>
    <n v="0"/>
    <n v="0"/>
    <n v="0"/>
    <n v="0"/>
    <n v="0"/>
    <n v="0"/>
  </r>
  <r>
    <s v="33-745-065"/>
    <x v="5"/>
    <x v="301"/>
    <x v="1367"/>
    <n v="0"/>
    <x v="5"/>
    <x v="57"/>
    <x v="3173"/>
    <s v="TAN DEBT SERVICE"/>
    <s v="D"/>
    <s v=" "/>
    <x v="5"/>
    <x v="301"/>
    <x v="1367"/>
    <n v="328430"/>
    <n v="0"/>
    <s v=" "/>
    <s v=" "/>
    <n v="33745065"/>
    <n v="0"/>
    <n v="0"/>
    <n v="0"/>
    <n v="0"/>
    <n v="0"/>
    <n v="0"/>
    <n v="0"/>
    <n v="0"/>
    <n v="0"/>
    <n v="0"/>
    <n v="0"/>
    <n v="0"/>
    <n v="0"/>
    <n v="0"/>
    <n v="0"/>
    <n v="0"/>
    <n v="0"/>
    <n v="0"/>
    <n v="0"/>
    <n v="0"/>
    <n v="0"/>
    <n v="0"/>
    <n v="0"/>
    <n v="0"/>
    <n v="0"/>
  </r>
  <r>
    <s v="33-745-066"/>
    <x v="5"/>
    <x v="301"/>
    <x v="1368"/>
    <n v="0"/>
    <x v="5"/>
    <x v="58"/>
    <x v="3174"/>
    <s v="TAN DEBT SERVICE"/>
    <s v="D"/>
    <s v=" "/>
    <x v="5"/>
    <x v="301"/>
    <x v="1368"/>
    <n v="328430"/>
    <n v="0"/>
    <s v=" "/>
    <s v=" "/>
    <n v="33745066"/>
    <n v="0"/>
    <n v="0"/>
    <n v="0"/>
    <n v="0"/>
    <n v="0"/>
    <n v="0"/>
    <n v="0"/>
    <n v="0"/>
    <n v="0"/>
    <n v="0"/>
    <n v="0"/>
    <n v="0"/>
    <n v="0"/>
    <n v="0"/>
    <n v="0"/>
    <n v="0"/>
    <n v="0"/>
    <n v="0"/>
    <n v="0"/>
    <n v="0"/>
    <n v="0"/>
    <n v="0"/>
    <n v="0"/>
    <n v="0"/>
    <n v="0"/>
  </r>
  <r>
    <s v="33-745-068"/>
    <x v="5"/>
    <x v="301"/>
    <x v="122"/>
    <n v="0"/>
    <x v="5"/>
    <x v="59"/>
    <x v="3175"/>
    <s v="TAN DEBT SERVICE"/>
    <s v="D"/>
    <s v=" "/>
    <x v="5"/>
    <x v="301"/>
    <x v="122"/>
    <n v="328430"/>
    <n v="0"/>
    <s v=" "/>
    <s v=" "/>
    <n v="33745068"/>
    <n v="0"/>
    <n v="0"/>
    <n v="0"/>
    <n v="0"/>
    <n v="0"/>
    <n v="0"/>
    <n v="0"/>
    <n v="0"/>
    <n v="0"/>
    <n v="0"/>
    <n v="0"/>
    <n v="0"/>
    <n v="0"/>
    <n v="0"/>
    <n v="0"/>
    <n v="0"/>
    <n v="0"/>
    <n v="0"/>
    <n v="0"/>
    <n v="0"/>
    <n v="0"/>
    <n v="0"/>
    <n v="0"/>
    <n v="0"/>
    <n v="0"/>
  </r>
  <r>
    <s v="33-745-069"/>
    <x v="5"/>
    <x v="301"/>
    <x v="123"/>
    <n v="61486.79"/>
    <x v="5"/>
    <x v="60"/>
    <x v="3176"/>
    <s v="TAN DEBT SERVICE"/>
    <s v="D"/>
    <s v=" "/>
    <x v="5"/>
    <x v="301"/>
    <x v="123"/>
    <n v="328430"/>
    <n v="0"/>
    <s v=" "/>
    <s v=" "/>
    <n v="33745069"/>
    <n v="61486.79"/>
    <n v="0"/>
    <n v="0"/>
    <n v="0"/>
    <n v="0"/>
    <n v="27179753.260000002"/>
    <n v="27168480"/>
    <n v="0"/>
    <n v="41506.910000000003"/>
    <n v="91720.44"/>
    <n v="39329.480000000003"/>
    <n v="0"/>
    <n v="0"/>
    <n v="0"/>
    <n v="22157.31"/>
    <n v="27179753.260000002"/>
    <n v="27168480"/>
    <n v="0"/>
    <n v="41506.910000000003"/>
    <n v="91720.44"/>
    <n v="0"/>
    <n v="0"/>
    <n v="0"/>
    <n v="0"/>
    <n v="0"/>
  </r>
  <r>
    <s v="33-745-071"/>
    <x v="5"/>
    <x v="301"/>
    <x v="124"/>
    <n v="0"/>
    <x v="5"/>
    <x v="61"/>
    <x v="3177"/>
    <s v="TAN DEBT SERVICE"/>
    <s v="D"/>
    <s v=" "/>
    <x v="5"/>
    <x v="301"/>
    <x v="124"/>
    <n v="328430"/>
    <n v="0"/>
    <s v=" "/>
    <s v=" "/>
    <n v="33745071"/>
    <n v="0"/>
    <n v="0"/>
    <n v="0"/>
    <n v="0"/>
    <n v="0"/>
    <n v="0"/>
    <n v="0"/>
    <n v="0"/>
    <n v="0"/>
    <n v="0"/>
    <n v="0"/>
    <n v="0"/>
    <n v="0"/>
    <n v="0"/>
    <n v="0"/>
    <n v="0"/>
    <n v="0"/>
    <n v="0"/>
    <n v="0"/>
    <n v="0"/>
    <n v="0"/>
    <n v="0"/>
    <n v="0"/>
    <n v="0"/>
    <n v="0"/>
  </r>
  <r>
    <s v="33-745-075"/>
    <x v="5"/>
    <x v="301"/>
    <x v="128"/>
    <n v="0"/>
    <x v="5"/>
    <x v="62"/>
    <x v="3178"/>
    <s v="TAN DEBT SERVICE"/>
    <s v="D"/>
    <s v=" "/>
    <x v="5"/>
    <x v="301"/>
    <x v="128"/>
    <n v="328430"/>
    <n v="0"/>
    <s v=" "/>
    <s v=" "/>
    <n v="33745075"/>
    <n v="0"/>
    <n v="0"/>
    <n v="0"/>
    <n v="0"/>
    <n v="0"/>
    <n v="0"/>
    <n v="0"/>
    <n v="0"/>
    <n v="0"/>
    <n v="0"/>
    <n v="0"/>
    <n v="0"/>
    <n v="0"/>
    <n v="0"/>
    <n v="0"/>
    <n v="0"/>
    <n v="0"/>
    <n v="0"/>
    <n v="0"/>
    <n v="0"/>
    <n v="0"/>
    <n v="0"/>
    <n v="0"/>
    <n v="0"/>
    <n v="0"/>
  </r>
  <r>
    <s v="33-745-079"/>
    <x v="5"/>
    <x v="301"/>
    <x v="131"/>
    <n v="0"/>
    <x v="5"/>
    <x v="63"/>
    <x v="3179"/>
    <s v="TAN DEBT SERVICE"/>
    <s v="D"/>
    <s v=" "/>
    <x v="5"/>
    <x v="301"/>
    <x v="131"/>
    <n v="328430"/>
    <n v="0"/>
    <s v=" "/>
    <s v=" "/>
    <n v="33745079"/>
    <n v="0"/>
    <n v="0"/>
    <n v="0"/>
    <n v="0"/>
    <n v="0"/>
    <n v="0"/>
    <n v="0"/>
    <n v="0"/>
    <n v="0"/>
    <n v="0"/>
    <n v="0"/>
    <n v="0"/>
    <n v="0"/>
    <n v="0"/>
    <n v="0"/>
    <n v="0"/>
    <n v="0"/>
    <n v="0"/>
    <n v="0"/>
    <n v="0"/>
    <n v="0"/>
    <n v="0"/>
    <n v="0"/>
    <n v="0"/>
    <n v="0"/>
  </r>
  <r>
    <s v="33-745-080"/>
    <x v="5"/>
    <x v="301"/>
    <x v="1371"/>
    <n v="30554.32"/>
    <x v="5"/>
    <x v="64"/>
    <x v="3180"/>
    <s v="TAN DEBT SERVICE"/>
    <s v="D"/>
    <s v=" "/>
    <x v="5"/>
    <x v="301"/>
    <x v="1371"/>
    <n v="328430"/>
    <n v="0"/>
    <s v=" "/>
    <s v=" "/>
    <n v="33745080"/>
    <n v="30554.32"/>
    <n v="0"/>
    <n v="0"/>
    <n v="0"/>
    <n v="0"/>
    <n v="35232642.380000003"/>
    <n v="35218400"/>
    <n v="0"/>
    <n v="54887"/>
    <n v="71198.94"/>
    <n v="30507.79"/>
    <n v="0"/>
    <n v="0"/>
    <n v="0"/>
    <n v="46.53"/>
    <n v="35232642.380000003"/>
    <n v="35218400"/>
    <n v="0"/>
    <n v="54887"/>
    <n v="71198.94"/>
    <n v="0"/>
    <n v="0"/>
    <n v="0"/>
    <n v="0"/>
    <n v="0"/>
  </r>
  <r>
    <s v="33-745-081"/>
    <x v="5"/>
    <x v="301"/>
    <x v="1372"/>
    <n v="0"/>
    <x v="5"/>
    <x v="65"/>
    <x v="3181"/>
    <s v="TAN DEBT SERVICE"/>
    <s v="D"/>
    <s v=" "/>
    <x v="5"/>
    <x v="301"/>
    <x v="1372"/>
    <n v="328430"/>
    <n v="0"/>
    <s v=" "/>
    <s v=" "/>
    <n v="33745081"/>
    <n v="0"/>
    <n v="0"/>
    <n v="0"/>
    <n v="0"/>
    <n v="0"/>
    <n v="0"/>
    <n v="0"/>
    <n v="0"/>
    <n v="0"/>
    <n v="0"/>
    <n v="0"/>
    <n v="0"/>
    <n v="0"/>
    <n v="0"/>
    <n v="0"/>
    <n v="0"/>
    <n v="0"/>
    <n v="0"/>
    <n v="0"/>
    <n v="0"/>
    <n v="0"/>
    <n v="0"/>
    <n v="0"/>
    <n v="0"/>
    <n v="0"/>
  </r>
  <r>
    <s v="33-745-083"/>
    <x v="5"/>
    <x v="301"/>
    <x v="132"/>
    <n v="0"/>
    <x v="5"/>
    <x v="66"/>
    <x v="3182"/>
    <s v="TAN DEBT SERVICE"/>
    <s v="D"/>
    <s v=" "/>
    <x v="5"/>
    <x v="301"/>
    <x v="132"/>
    <n v="328430"/>
    <n v="0"/>
    <s v=" "/>
    <s v=" "/>
    <n v="33745083"/>
    <n v="0"/>
    <n v="0"/>
    <n v="0"/>
    <n v="0"/>
    <n v="0"/>
    <n v="0"/>
    <n v="0"/>
    <n v="0"/>
    <n v="0"/>
    <n v="0"/>
    <n v="0"/>
    <n v="0"/>
    <n v="0"/>
    <n v="0"/>
    <n v="0"/>
    <n v="0"/>
    <n v="0"/>
    <n v="0"/>
    <n v="0"/>
    <n v="0"/>
    <n v="0"/>
    <n v="0"/>
    <n v="0"/>
    <n v="0"/>
    <n v="0"/>
  </r>
  <r>
    <s v="33-745-086"/>
    <x v="5"/>
    <x v="301"/>
    <x v="135"/>
    <n v="0"/>
    <x v="5"/>
    <x v="67"/>
    <x v="3183"/>
    <s v="TAN DEBT SERVICE"/>
    <s v="D"/>
    <s v=" "/>
    <x v="5"/>
    <x v="301"/>
    <x v="135"/>
    <n v="328430"/>
    <n v="0"/>
    <s v=" "/>
    <s v=" "/>
    <n v="33745086"/>
    <n v="0"/>
    <n v="0"/>
    <n v="0"/>
    <n v="0"/>
    <n v="0"/>
    <n v="0"/>
    <n v="0"/>
    <n v="0"/>
    <n v="0"/>
    <n v="0"/>
    <n v="0"/>
    <n v="0"/>
    <n v="0"/>
    <n v="0"/>
    <n v="0"/>
    <n v="0"/>
    <n v="0"/>
    <n v="0"/>
    <n v="0"/>
    <n v="0"/>
    <n v="0"/>
    <n v="0"/>
    <n v="0"/>
    <n v="0"/>
    <n v="0"/>
  </r>
  <r>
    <s v="33-745-089"/>
    <x v="5"/>
    <x v="301"/>
    <x v="313"/>
    <n v="66428.83"/>
    <x v="5"/>
    <x v="68"/>
    <x v="3184"/>
    <s v="TAN DEBT SERVICE"/>
    <s v="D"/>
    <s v=" "/>
    <x v="5"/>
    <x v="301"/>
    <x v="313"/>
    <n v="328430"/>
    <n v="0"/>
    <s v=" "/>
    <s v=" "/>
    <n v="33745089"/>
    <n v="66428.83"/>
    <n v="0"/>
    <n v="0"/>
    <n v="0"/>
    <n v="0"/>
    <n v="20134741.690000001"/>
    <n v="20124800"/>
    <n v="0"/>
    <n v="31965.26"/>
    <n v="88452.4"/>
    <n v="38350.43"/>
    <n v="0"/>
    <n v="0"/>
    <n v="0"/>
    <n v="28078.400000000001"/>
    <n v="20134741.690000001"/>
    <n v="20124800"/>
    <n v="0"/>
    <n v="31965.26"/>
    <n v="88452.4"/>
    <n v="0"/>
    <n v="0"/>
    <n v="0"/>
    <n v="0"/>
    <n v="0"/>
  </r>
  <r>
    <s v="33-745-090"/>
    <x v="5"/>
    <x v="301"/>
    <x v="105"/>
    <n v="4925.82"/>
    <x v="5"/>
    <x v="69"/>
    <x v="3185"/>
    <s v="TAN DEBT SERVICE"/>
    <s v="D"/>
    <s v=" "/>
    <x v="5"/>
    <x v="301"/>
    <x v="105"/>
    <n v="328430"/>
    <n v="0"/>
    <s v=" "/>
    <s v=" "/>
    <n v="33745090"/>
    <n v="4925.82"/>
    <n v="0"/>
    <n v="0"/>
    <n v="0"/>
    <n v="0"/>
    <n v="2516829.0499999998"/>
    <n v="2515600"/>
    <n v="0"/>
    <n v="3981.38"/>
    <n v="7678.15"/>
    <n v="3520.41"/>
    <n v="0"/>
    <n v="0"/>
    <n v="0"/>
    <n v="1405.41"/>
    <n v="2516829.0499999998"/>
    <n v="2515600"/>
    <n v="0"/>
    <n v="3981.38"/>
    <n v="7678.15"/>
    <n v="0"/>
    <n v="0"/>
    <n v="0"/>
    <n v="0"/>
    <n v="0"/>
  </r>
  <r>
    <s v="33-745-092"/>
    <x v="5"/>
    <x v="301"/>
    <x v="106"/>
    <n v="25062.71"/>
    <x v="5"/>
    <x v="70"/>
    <x v="3186"/>
    <s v="TAN DEBT SERVICE"/>
    <s v="D"/>
    <s v=" "/>
    <x v="5"/>
    <x v="301"/>
    <x v="106"/>
    <n v="328430"/>
    <n v="0"/>
    <s v=" "/>
    <s v=" "/>
    <n v="33745092"/>
    <n v="25062.71"/>
    <n v="0"/>
    <n v="0"/>
    <n v="0"/>
    <n v="0"/>
    <n v="12583246.699999999"/>
    <n v="12578000"/>
    <n v="0"/>
    <n v="18619.64"/>
    <n v="38435.65"/>
    <n v="17939.349999999999"/>
    <n v="0"/>
    <n v="0"/>
    <n v="0"/>
    <n v="7123.36"/>
    <n v="12583246.699999999"/>
    <n v="12578000"/>
    <n v="0"/>
    <n v="18619.64"/>
    <n v="38435.65"/>
    <n v="0"/>
    <n v="0"/>
    <n v="0"/>
    <n v="0"/>
    <n v="0"/>
  </r>
  <r>
    <s v="33-745-093"/>
    <x v="5"/>
    <x v="301"/>
    <x v="107"/>
    <n v="0"/>
    <x v="5"/>
    <x v="71"/>
    <x v="3187"/>
    <s v="TAN DEBT SERVICE"/>
    <s v="D"/>
    <s v=" "/>
    <x v="5"/>
    <x v="301"/>
    <x v="107"/>
    <n v="328430"/>
    <n v="0"/>
    <s v=" "/>
    <s v=" "/>
    <n v="33745093"/>
    <n v="0"/>
    <n v="0"/>
    <n v="0"/>
    <n v="0"/>
    <n v="0"/>
    <n v="0"/>
    <n v="0"/>
    <n v="0"/>
    <n v="0"/>
    <n v="0"/>
    <n v="0"/>
    <n v="0"/>
    <n v="0"/>
    <n v="0"/>
    <n v="0"/>
    <n v="0"/>
    <n v="0"/>
    <n v="0"/>
    <n v="0"/>
    <n v="0"/>
    <n v="0"/>
    <n v="0"/>
    <n v="0"/>
    <n v="0"/>
    <n v="0"/>
  </r>
  <r>
    <s v="33-745-094"/>
    <x v="5"/>
    <x v="301"/>
    <x v="108"/>
    <n v="0"/>
    <x v="5"/>
    <x v="72"/>
    <x v="3188"/>
    <s v="TAN DEBT SERVICE"/>
    <s v="D"/>
    <s v=" "/>
    <x v="5"/>
    <x v="301"/>
    <x v="108"/>
    <n v="328430"/>
    <n v="0"/>
    <s v=" "/>
    <s v=" "/>
    <n v="33745094"/>
    <n v="0"/>
    <n v="0"/>
    <n v="0"/>
    <n v="0"/>
    <n v="0"/>
    <n v="0"/>
    <n v="0"/>
    <n v="0"/>
    <n v="0"/>
    <n v="0"/>
    <n v="0"/>
    <n v="0"/>
    <n v="0"/>
    <n v="0"/>
    <n v="0"/>
    <n v="0"/>
    <n v="0"/>
    <n v="0"/>
    <n v="0"/>
    <n v="0"/>
    <n v="0"/>
    <n v="0"/>
    <n v="0"/>
    <n v="0"/>
    <n v="0"/>
  </r>
  <r>
    <s v="33-745-095"/>
    <x v="5"/>
    <x v="301"/>
    <x v="109"/>
    <n v="0"/>
    <x v="5"/>
    <x v="73"/>
    <x v="3189"/>
    <s v="TAN DEBT SERVICE"/>
    <s v="D"/>
    <s v=" "/>
    <x v="5"/>
    <x v="301"/>
    <x v="109"/>
    <n v="328430"/>
    <n v="0"/>
    <s v=" "/>
    <s v=" "/>
    <n v="33745095"/>
    <n v="0"/>
    <n v="0"/>
    <n v="0"/>
    <n v="0"/>
    <n v="0"/>
    <n v="0"/>
    <n v="0"/>
    <n v="0"/>
    <n v="0"/>
    <n v="0"/>
    <n v="0"/>
    <n v="0"/>
    <n v="0"/>
    <n v="0"/>
    <n v="0"/>
    <n v="0"/>
    <n v="0"/>
    <n v="0"/>
    <n v="0"/>
    <n v="0"/>
    <n v="0"/>
    <n v="0"/>
    <n v="0"/>
    <n v="0"/>
    <n v="0"/>
  </r>
  <r>
    <s v="33-745-097"/>
    <x v="5"/>
    <x v="301"/>
    <x v="1375"/>
    <n v="22923.15"/>
    <x v="5"/>
    <x v="74"/>
    <x v="3190"/>
    <s v="TAN DEBT SERVICE"/>
    <s v="D"/>
    <s v=" "/>
    <x v="5"/>
    <x v="301"/>
    <x v="1375"/>
    <n v="328430"/>
    <n v="0"/>
    <s v=" "/>
    <s v=" "/>
    <n v="33745097"/>
    <n v="22923.15"/>
    <n v="0"/>
    <n v="0"/>
    <n v="0"/>
    <n v="0"/>
    <n v="25169317.879999999"/>
    <n v="25156000"/>
    <n v="0"/>
    <n v="34007.68"/>
    <n v="43612.95"/>
    <n v="19110.18"/>
    <n v="0"/>
    <n v="0"/>
    <n v="0"/>
    <n v="3812.97"/>
    <n v="25169317.879999999"/>
    <n v="25156000"/>
    <n v="0"/>
    <n v="34007.68"/>
    <n v="43612.95"/>
    <n v="0"/>
    <n v="0"/>
    <n v="0"/>
    <n v="0"/>
    <n v="0"/>
  </r>
  <r>
    <s v="33-745-098"/>
    <x v="5"/>
    <x v="301"/>
    <x v="316"/>
    <n v="0"/>
    <x v="5"/>
    <x v="75"/>
    <x v="3191"/>
    <s v="TAN DEBT SERVICE"/>
    <s v="D"/>
    <s v=" "/>
    <x v="5"/>
    <x v="301"/>
    <x v="316"/>
    <n v="328430"/>
    <n v="1"/>
    <s v=" "/>
    <s v=" "/>
    <n v="33745098"/>
    <n v="0"/>
    <n v="0"/>
    <n v="0"/>
    <n v="0"/>
    <n v="0"/>
    <n v="0"/>
    <n v="0"/>
    <n v="0"/>
    <n v="0"/>
    <n v="0"/>
    <n v="0"/>
    <n v="0"/>
    <n v="0"/>
    <n v="0"/>
    <n v="0"/>
    <n v="0"/>
    <n v="0"/>
    <n v="0"/>
    <n v="0"/>
    <n v="0"/>
    <n v="0"/>
    <n v="0"/>
    <n v="0"/>
    <n v="0"/>
    <n v="0"/>
  </r>
  <r>
    <s v="33-750-001"/>
    <x v="5"/>
    <x v="179"/>
    <x v="80"/>
    <n v="0"/>
    <x v="5"/>
    <x v="27"/>
    <x v="3192"/>
    <s v="CREDIT LINE BORROW"/>
    <s v="A"/>
    <s v="Y"/>
    <x v="5"/>
    <x v="179"/>
    <x v="80"/>
    <n v="328450"/>
    <n v="0"/>
    <s v=" "/>
    <s v=" "/>
    <n v="33001001"/>
    <n v="0"/>
    <n v="0"/>
    <n v="0"/>
    <n v="0"/>
    <n v="0"/>
    <n v="0"/>
    <n v="0"/>
    <n v="0"/>
    <n v="0"/>
    <n v="0"/>
    <n v="0"/>
    <n v="0"/>
    <n v="0"/>
    <n v="0"/>
    <n v="0"/>
    <n v="0"/>
    <n v="0"/>
    <n v="0"/>
    <n v="0"/>
    <n v="0"/>
    <n v="0"/>
    <n v="0"/>
    <n v="0"/>
    <n v="0"/>
    <n v="0"/>
  </r>
  <r>
    <s v="33-750-002"/>
    <x v="5"/>
    <x v="179"/>
    <x v="81"/>
    <n v="0"/>
    <x v="5"/>
    <x v="28"/>
    <x v="3193"/>
    <s v="CREDIT LINE BORROW"/>
    <s v="A"/>
    <s v="Y"/>
    <x v="5"/>
    <x v="179"/>
    <x v="81"/>
    <n v="328450"/>
    <n v="0"/>
    <s v=" "/>
    <s v=" "/>
    <n v="33001002"/>
    <n v="0"/>
    <n v="0"/>
    <n v="0"/>
    <n v="0"/>
    <n v="0"/>
    <n v="0"/>
    <n v="0"/>
    <n v="0"/>
    <n v="0"/>
    <n v="0"/>
    <n v="0"/>
    <n v="0"/>
    <n v="0"/>
    <n v="0"/>
    <n v="0"/>
    <n v="0"/>
    <n v="0"/>
    <n v="0"/>
    <n v="0"/>
    <n v="0"/>
    <n v="0"/>
    <n v="0"/>
    <n v="0"/>
    <n v="0"/>
    <n v="0"/>
  </r>
  <r>
    <s v="33-750-003"/>
    <x v="5"/>
    <x v="179"/>
    <x v="82"/>
    <n v="3280000"/>
    <x v="5"/>
    <x v="29"/>
    <x v="3194"/>
    <s v="CREDIT LINE BORROW"/>
    <s v="A"/>
    <s v="Y"/>
    <x v="5"/>
    <x v="179"/>
    <x v="82"/>
    <n v="328450"/>
    <n v="0"/>
    <s v=" "/>
    <s v=" "/>
    <n v="33001003"/>
    <n v="101000"/>
    <n v="2565000"/>
    <n v="5744000"/>
    <n v="0"/>
    <n v="0"/>
    <n v="1445000"/>
    <n v="14964000"/>
    <n v="16799000"/>
    <n v="0"/>
    <n v="0"/>
    <n v="0"/>
    <n v="1047000"/>
    <n v="1148000"/>
    <n v="0"/>
    <n v="0"/>
    <n v="1445000"/>
    <n v="12399000"/>
    <n v="11055000"/>
    <n v="0"/>
    <n v="0"/>
    <n v="0"/>
    <n v="0"/>
    <n v="0"/>
    <n v="0"/>
    <n v="0"/>
  </r>
  <r>
    <s v="33-750-004"/>
    <x v="5"/>
    <x v="179"/>
    <x v="83"/>
    <n v="14258000"/>
    <x v="5"/>
    <x v="30"/>
    <x v="3195"/>
    <s v="CREDIT LINE BORROW"/>
    <s v="A"/>
    <s v="Y"/>
    <x v="5"/>
    <x v="179"/>
    <x v="83"/>
    <n v="328450"/>
    <n v="0"/>
    <s v=" "/>
    <s v=" "/>
    <n v="33001004"/>
    <n v="0"/>
    <n v="2674000"/>
    <n v="16932000"/>
    <n v="0"/>
    <n v="0"/>
    <n v="2694000"/>
    <n v="6159000"/>
    <n v="17723000"/>
    <n v="0"/>
    <n v="0"/>
    <n v="0"/>
    <n v="0"/>
    <n v="0"/>
    <n v="0"/>
    <n v="0"/>
    <n v="2694000"/>
    <n v="3485000"/>
    <n v="791000"/>
    <n v="0"/>
    <n v="0"/>
    <n v="0"/>
    <n v="0"/>
    <n v="0"/>
    <n v="0"/>
    <n v="0"/>
  </r>
  <r>
    <s v="33-750-005"/>
    <x v="5"/>
    <x v="179"/>
    <x v="84"/>
    <n v="7151000"/>
    <x v="5"/>
    <x v="31"/>
    <x v="3196"/>
    <s v="CREDIT LINE BORROW"/>
    <s v="A"/>
    <s v="Y"/>
    <x v="5"/>
    <x v="179"/>
    <x v="84"/>
    <n v="328450"/>
    <n v="0"/>
    <s v=" "/>
    <s v=" "/>
    <n v="33001005"/>
    <n v="5384000"/>
    <n v="1434000"/>
    <n v="3201000"/>
    <n v="0"/>
    <n v="0"/>
    <n v="0"/>
    <n v="10748000"/>
    <n v="17899000"/>
    <n v="0"/>
    <n v="0"/>
    <n v="4919000"/>
    <n v="2869000"/>
    <n v="3334000"/>
    <n v="0"/>
    <n v="0"/>
    <n v="0"/>
    <n v="9314000"/>
    <n v="14698000"/>
    <n v="0"/>
    <n v="0"/>
    <n v="0"/>
    <n v="0"/>
    <n v="0"/>
    <n v="0"/>
    <n v="0"/>
  </r>
  <r>
    <s v="33-750-006"/>
    <x v="5"/>
    <x v="179"/>
    <x v="85"/>
    <n v="0"/>
    <x v="5"/>
    <x v="32"/>
    <x v="3197"/>
    <s v="CREDIT LINE BORROW"/>
    <s v="A"/>
    <s v="Y"/>
    <x v="5"/>
    <x v="179"/>
    <x v="85"/>
    <n v="328450"/>
    <n v="0"/>
    <s v=" "/>
    <s v=" "/>
    <n v="33001006"/>
    <n v="0"/>
    <n v="0"/>
    <n v="0"/>
    <n v="0"/>
    <n v="0"/>
    <n v="13065000"/>
    <n v="13784000"/>
    <n v="719000"/>
    <n v="0"/>
    <n v="0"/>
    <n v="0"/>
    <n v="0"/>
    <n v="0"/>
    <n v="0"/>
    <n v="0"/>
    <n v="13065000"/>
    <n v="13784000"/>
    <n v="719000"/>
    <n v="0"/>
    <n v="0"/>
    <n v="0"/>
    <n v="0"/>
    <n v="0"/>
    <n v="0"/>
    <n v="0"/>
  </r>
  <r>
    <s v="33-750-007"/>
    <x v="5"/>
    <x v="179"/>
    <x v="86"/>
    <n v="0"/>
    <x v="5"/>
    <x v="33"/>
    <x v="3198"/>
    <s v="CREDIT LINE BORROW"/>
    <s v="A"/>
    <s v="Y"/>
    <x v="5"/>
    <x v="179"/>
    <x v="86"/>
    <n v="328450"/>
    <n v="0"/>
    <s v=" "/>
    <s v=" "/>
    <n v="33001007"/>
    <n v="0"/>
    <n v="0"/>
    <n v="0"/>
    <n v="0"/>
    <n v="0"/>
    <n v="0"/>
    <n v="0"/>
    <n v="0"/>
    <n v="0"/>
    <n v="0"/>
    <n v="0"/>
    <n v="0"/>
    <n v="0"/>
    <n v="0"/>
    <n v="0"/>
    <n v="0"/>
    <n v="0"/>
    <n v="0"/>
    <n v="0"/>
    <n v="0"/>
    <n v="0"/>
    <n v="0"/>
    <n v="0"/>
    <n v="0"/>
    <n v="0"/>
  </r>
  <r>
    <s v="33-750-008"/>
    <x v="5"/>
    <x v="179"/>
    <x v="87"/>
    <n v="0"/>
    <x v="5"/>
    <x v="34"/>
    <x v="3199"/>
    <s v="CREDIT LINE BORROW"/>
    <s v="A"/>
    <s v="Y"/>
    <x v="5"/>
    <x v="179"/>
    <x v="87"/>
    <n v="328450"/>
    <n v="0"/>
    <s v=" "/>
    <s v=" "/>
    <n v="33001008"/>
    <n v="0"/>
    <n v="0"/>
    <n v="0"/>
    <n v="0"/>
    <n v="0"/>
    <n v="0"/>
    <n v="0"/>
    <n v="0"/>
    <n v="0"/>
    <n v="0"/>
    <n v="0"/>
    <n v="0"/>
    <n v="0"/>
    <n v="0"/>
    <n v="0"/>
    <n v="0"/>
    <n v="0"/>
    <n v="0"/>
    <n v="0"/>
    <n v="0"/>
    <n v="0"/>
    <n v="0"/>
    <n v="0"/>
    <n v="0"/>
    <n v="0"/>
  </r>
  <r>
    <s v="33-750-009"/>
    <x v="5"/>
    <x v="179"/>
    <x v="88"/>
    <n v="0"/>
    <x v="5"/>
    <x v="35"/>
    <x v="3200"/>
    <s v="CREDIT LINE BORROW"/>
    <s v="A"/>
    <s v="Y"/>
    <x v="5"/>
    <x v="179"/>
    <x v="88"/>
    <n v="328450"/>
    <n v="0"/>
    <s v=" "/>
    <s v=" "/>
    <n v="33001009"/>
    <n v="0"/>
    <n v="0"/>
    <n v="0"/>
    <n v="0"/>
    <n v="0"/>
    <n v="0"/>
    <n v="578000"/>
    <n v="578000"/>
    <n v="0"/>
    <n v="0"/>
    <n v="0"/>
    <n v="0"/>
    <n v="0"/>
    <n v="0"/>
    <n v="0"/>
    <n v="0"/>
    <n v="578000"/>
    <n v="578000"/>
    <n v="0"/>
    <n v="0"/>
    <n v="0"/>
    <n v="0"/>
    <n v="0"/>
    <n v="0"/>
    <n v="0"/>
  </r>
  <r>
    <s v="33-750-011"/>
    <x v="5"/>
    <x v="179"/>
    <x v="111"/>
    <n v="7361000"/>
    <x v="5"/>
    <x v="36"/>
    <x v="3201"/>
    <s v="CREDIT LINE BORROW"/>
    <s v="A"/>
    <s v="Y"/>
    <x v="5"/>
    <x v="179"/>
    <x v="111"/>
    <n v="328450"/>
    <n v="0"/>
    <s v=" "/>
    <s v=" "/>
    <n v="33001011"/>
    <n v="0"/>
    <n v="0"/>
    <n v="7361000"/>
    <n v="0"/>
    <n v="0"/>
    <n v="11915000"/>
    <n v="52584000"/>
    <n v="48030000"/>
    <n v="0"/>
    <n v="0"/>
    <n v="0"/>
    <n v="19030000"/>
    <n v="19030000"/>
    <n v="0"/>
    <n v="0"/>
    <n v="11915000"/>
    <n v="52584000"/>
    <n v="40669000"/>
    <n v="0"/>
    <n v="0"/>
    <n v="0"/>
    <n v="0"/>
    <n v="0"/>
    <n v="0"/>
    <n v="0"/>
  </r>
  <r>
    <s v="33-750-014"/>
    <x v="5"/>
    <x v="179"/>
    <x v="91"/>
    <n v="3372000"/>
    <x v="5"/>
    <x v="37"/>
    <x v="3202"/>
    <s v="CREDIT LINE BORROW"/>
    <s v="A"/>
    <s v="Y"/>
    <x v="5"/>
    <x v="179"/>
    <x v="91"/>
    <n v="328450"/>
    <n v="0"/>
    <s v=" "/>
    <s v=" "/>
    <n v="33001014"/>
    <n v="2505000"/>
    <n v="2505000"/>
    <n v="3372000"/>
    <n v="0"/>
    <n v="0"/>
    <n v="2238000"/>
    <n v="7150000"/>
    <n v="8284000"/>
    <n v="0"/>
    <n v="0"/>
    <n v="1885000"/>
    <n v="2039000"/>
    <n v="2659000"/>
    <n v="0"/>
    <n v="0"/>
    <n v="2238000"/>
    <n v="4645000"/>
    <n v="4912000"/>
    <n v="0"/>
    <n v="0"/>
    <n v="0"/>
    <n v="0"/>
    <n v="0"/>
    <n v="0"/>
    <n v="0"/>
  </r>
  <r>
    <s v="33-750-017"/>
    <x v="5"/>
    <x v="179"/>
    <x v="113"/>
    <n v="0"/>
    <x v="5"/>
    <x v="38"/>
    <x v="3203"/>
    <s v="CREDIT LINE BORROW"/>
    <s v="A"/>
    <s v="Y"/>
    <x v="5"/>
    <x v="179"/>
    <x v="113"/>
    <n v="328450"/>
    <n v="0"/>
    <s v=" "/>
    <s v=" "/>
    <n v="33001017"/>
    <n v="0"/>
    <n v="0"/>
    <n v="0"/>
    <n v="0"/>
    <n v="0"/>
    <n v="0"/>
    <n v="0"/>
    <n v="0"/>
    <n v="0"/>
    <n v="0"/>
    <n v="0"/>
    <n v="0"/>
    <n v="0"/>
    <n v="0"/>
    <n v="0"/>
    <n v="0"/>
    <n v="0"/>
    <n v="0"/>
    <n v="0"/>
    <n v="0"/>
    <n v="0"/>
    <n v="0"/>
    <n v="0"/>
    <n v="0"/>
    <n v="0"/>
  </r>
  <r>
    <s v="33-750-021"/>
    <x v="5"/>
    <x v="179"/>
    <x v="96"/>
    <n v="470000"/>
    <x v="5"/>
    <x v="39"/>
    <x v="3204"/>
    <s v="CREDIT LINE BORROW"/>
    <s v="A"/>
    <s v="Y"/>
    <x v="5"/>
    <x v="179"/>
    <x v="96"/>
    <n v="328450"/>
    <n v="0"/>
    <s v=" "/>
    <s v=" "/>
    <n v="33001021"/>
    <n v="243000"/>
    <n v="339000"/>
    <n v="566000"/>
    <n v="0"/>
    <n v="0"/>
    <n v="0"/>
    <n v="445000"/>
    <n v="915000"/>
    <n v="0"/>
    <n v="0"/>
    <n v="44000"/>
    <n v="106000"/>
    <n v="305000"/>
    <n v="0"/>
    <n v="0"/>
    <n v="0"/>
    <n v="106000"/>
    <n v="349000"/>
    <n v="0"/>
    <n v="0"/>
    <n v="0"/>
    <n v="0"/>
    <n v="0"/>
    <n v="0"/>
    <n v="0"/>
  </r>
  <r>
    <s v="33-750-024"/>
    <x v="5"/>
    <x v="179"/>
    <x v="99"/>
    <n v="0"/>
    <x v="5"/>
    <x v="40"/>
    <x v="3205"/>
    <s v="CREDIT LINE BORROW"/>
    <s v="A"/>
    <s v="Y"/>
    <x v="5"/>
    <x v="179"/>
    <x v="99"/>
    <n v="328450"/>
    <n v="0"/>
    <s v=" "/>
    <s v=" "/>
    <n v="33001024"/>
    <n v="0"/>
    <n v="0"/>
    <n v="0"/>
    <n v="0"/>
    <n v="0"/>
    <n v="0"/>
    <n v="57000"/>
    <n v="57000"/>
    <n v="0"/>
    <n v="0"/>
    <n v="0"/>
    <n v="0"/>
    <n v="0"/>
    <n v="0"/>
    <n v="0"/>
    <n v="0"/>
    <n v="57000"/>
    <n v="57000"/>
    <n v="0"/>
    <n v="0"/>
    <n v="0"/>
    <n v="0"/>
    <n v="0"/>
    <n v="0"/>
    <n v="0"/>
  </r>
  <r>
    <s v="33-750-025"/>
    <x v="5"/>
    <x v="179"/>
    <x v="100"/>
    <n v="0"/>
    <x v="5"/>
    <x v="41"/>
    <x v="3206"/>
    <s v="CREDIT LINE BORROW"/>
    <s v="A"/>
    <s v="Y"/>
    <x v="5"/>
    <x v="179"/>
    <x v="100"/>
    <n v="328450"/>
    <n v="0"/>
    <s v=" "/>
    <s v=" "/>
    <n v="33001025"/>
    <n v="0"/>
    <n v="0"/>
    <n v="0"/>
    <n v="0"/>
    <n v="0"/>
    <n v="630000"/>
    <n v="691000"/>
    <n v="61000"/>
    <n v="0"/>
    <n v="0"/>
    <n v="0"/>
    <n v="0"/>
    <n v="0"/>
    <n v="0"/>
    <n v="0"/>
    <n v="630000"/>
    <n v="691000"/>
    <n v="61000"/>
    <n v="0"/>
    <n v="0"/>
    <n v="0"/>
    <n v="0"/>
    <n v="0"/>
    <n v="0"/>
    <n v="0"/>
  </r>
  <r>
    <s v="33-750-028"/>
    <x v="5"/>
    <x v="179"/>
    <x v="103"/>
    <n v="0"/>
    <x v="5"/>
    <x v="42"/>
    <x v="3207"/>
    <s v="CREDIT LINE BORROW"/>
    <s v="A"/>
    <s v="Y"/>
    <x v="5"/>
    <x v="179"/>
    <x v="103"/>
    <n v="328450"/>
    <n v="0"/>
    <s v=" "/>
    <s v=" "/>
    <n v="33001028"/>
    <n v="0"/>
    <n v="0"/>
    <n v="0"/>
    <n v="0"/>
    <n v="0"/>
    <n v="0"/>
    <n v="652000"/>
    <n v="652000"/>
    <n v="0"/>
    <n v="0"/>
    <n v="0"/>
    <n v="0"/>
    <n v="0"/>
    <n v="0"/>
    <n v="0"/>
    <n v="0"/>
    <n v="652000"/>
    <n v="652000"/>
    <n v="0"/>
    <n v="0"/>
    <n v="0"/>
    <n v="0"/>
    <n v="0"/>
    <n v="0"/>
    <n v="0"/>
  </r>
  <r>
    <s v="33-750-031"/>
    <x v="5"/>
    <x v="179"/>
    <x v="1340"/>
    <n v="80000"/>
    <x v="5"/>
    <x v="43"/>
    <x v="3208"/>
    <s v="CREDIT LINE BORROW"/>
    <s v="A"/>
    <s v="Y"/>
    <x v="5"/>
    <x v="179"/>
    <x v="1340"/>
    <n v="328450"/>
    <n v="0"/>
    <s v=" "/>
    <s v=" "/>
    <n v="33001031"/>
    <n v="0"/>
    <n v="127000"/>
    <n v="207000"/>
    <n v="0"/>
    <n v="0"/>
    <n v="0"/>
    <n v="127000"/>
    <n v="207000"/>
    <n v="0"/>
    <n v="0"/>
    <n v="0"/>
    <n v="0"/>
    <n v="0"/>
    <n v="0"/>
    <n v="0"/>
    <n v="0"/>
    <n v="0"/>
    <n v="0"/>
    <n v="0"/>
    <n v="0"/>
    <n v="0"/>
    <n v="0"/>
    <n v="0"/>
    <n v="0"/>
    <n v="0"/>
  </r>
  <r>
    <s v="33-750-033"/>
    <x v="5"/>
    <x v="179"/>
    <x v="1342"/>
    <n v="0"/>
    <x v="5"/>
    <x v="44"/>
    <x v="3209"/>
    <s v="CREDIT LINE BORROW"/>
    <s v="A"/>
    <s v="Y"/>
    <x v="5"/>
    <x v="179"/>
    <x v="1342"/>
    <n v="328450"/>
    <n v="0"/>
    <s v=" "/>
    <s v=" "/>
    <n v="33001033"/>
    <n v="0"/>
    <n v="0"/>
    <n v="0"/>
    <n v="0"/>
    <n v="0"/>
    <n v="0"/>
    <n v="0"/>
    <n v="0"/>
    <n v="0"/>
    <n v="0"/>
    <n v="0"/>
    <n v="0"/>
    <n v="0"/>
    <n v="0"/>
    <n v="0"/>
    <n v="0"/>
    <n v="0"/>
    <n v="0"/>
    <n v="0"/>
    <n v="0"/>
    <n v="0"/>
    <n v="0"/>
    <n v="0"/>
    <n v="0"/>
    <n v="0"/>
  </r>
  <r>
    <s v="33-750-038"/>
    <x v="5"/>
    <x v="179"/>
    <x v="1347"/>
    <n v="0"/>
    <x v="5"/>
    <x v="45"/>
    <x v="3210"/>
    <s v="CREDIT LINE BORROW"/>
    <s v="A"/>
    <s v="Y"/>
    <x v="5"/>
    <x v="179"/>
    <x v="1347"/>
    <n v="328450"/>
    <n v="0"/>
    <s v=" "/>
    <s v=" "/>
    <n v="33001038"/>
    <n v="0"/>
    <n v="0"/>
    <n v="0"/>
    <n v="0"/>
    <n v="0"/>
    <n v="0"/>
    <n v="0"/>
    <n v="0"/>
    <n v="0"/>
    <n v="0"/>
    <n v="0"/>
    <n v="0"/>
    <n v="0"/>
    <n v="0"/>
    <n v="0"/>
    <n v="0"/>
    <n v="0"/>
    <n v="0"/>
    <n v="0"/>
    <n v="0"/>
    <n v="0"/>
    <n v="0"/>
    <n v="0"/>
    <n v="0"/>
    <n v="0"/>
  </r>
  <r>
    <s v="33-750-040"/>
    <x v="5"/>
    <x v="179"/>
    <x v="1349"/>
    <n v="0"/>
    <x v="5"/>
    <x v="46"/>
    <x v="3211"/>
    <s v="CREDIT LINE BORROW"/>
    <s v="A"/>
    <s v="Y"/>
    <x v="5"/>
    <x v="179"/>
    <x v="1349"/>
    <n v="328450"/>
    <n v="0"/>
    <s v=" "/>
    <s v=" "/>
    <n v="33001040"/>
    <n v="0"/>
    <n v="0"/>
    <n v="0"/>
    <n v="0"/>
    <n v="0"/>
    <n v="2675000"/>
    <n v="2880000"/>
    <n v="205000"/>
    <n v="0"/>
    <n v="0"/>
    <n v="0"/>
    <n v="0"/>
    <n v="0"/>
    <n v="0"/>
    <n v="0"/>
    <n v="2675000"/>
    <n v="2880000"/>
    <n v="205000"/>
    <n v="0"/>
    <n v="0"/>
    <n v="0"/>
    <n v="0"/>
    <n v="0"/>
    <n v="0"/>
    <n v="0"/>
  </r>
  <r>
    <s v="33-750-041"/>
    <x v="5"/>
    <x v="179"/>
    <x v="1350"/>
    <n v="17108000"/>
    <x v="5"/>
    <x v="47"/>
    <x v="3212"/>
    <s v="CREDIT LINE BORROW"/>
    <s v="A"/>
    <s v="Y"/>
    <x v="5"/>
    <x v="179"/>
    <x v="1350"/>
    <n v="328450"/>
    <n v="0"/>
    <s v=" "/>
    <s v=" "/>
    <n v="33001041"/>
    <n v="11207000"/>
    <n v="2359000"/>
    <n v="8260000"/>
    <n v="0"/>
    <n v="0"/>
    <n v="52912000"/>
    <n v="109606000"/>
    <n v="73802000"/>
    <n v="0"/>
    <n v="0"/>
    <n v="7264000"/>
    <n v="13155000"/>
    <n v="17098000"/>
    <n v="0"/>
    <n v="0"/>
    <n v="52912000"/>
    <n v="107247000"/>
    <n v="65542000"/>
    <n v="0"/>
    <n v="0"/>
    <n v="0"/>
    <n v="0"/>
    <n v="0"/>
    <n v="0"/>
    <n v="0"/>
  </r>
  <r>
    <s v="33-750-044"/>
    <x v="5"/>
    <x v="179"/>
    <x v="1353"/>
    <n v="0"/>
    <x v="5"/>
    <x v="48"/>
    <x v="3213"/>
    <s v="CREDIT LINE BORROW"/>
    <s v="A"/>
    <s v="Y"/>
    <x v="5"/>
    <x v="179"/>
    <x v="1353"/>
    <n v="328450"/>
    <n v="0"/>
    <s v=" "/>
    <s v=" "/>
    <n v="33001044"/>
    <n v="0"/>
    <n v="0"/>
    <n v="0"/>
    <n v="0"/>
    <n v="0"/>
    <n v="0"/>
    <n v="0"/>
    <n v="0"/>
    <n v="0"/>
    <n v="0"/>
    <n v="0"/>
    <n v="0"/>
    <n v="0"/>
    <n v="0"/>
    <n v="0"/>
    <n v="0"/>
    <n v="0"/>
    <n v="0"/>
    <n v="0"/>
    <n v="0"/>
    <n v="0"/>
    <n v="0"/>
    <n v="0"/>
    <n v="0"/>
    <n v="0"/>
  </r>
  <r>
    <s v="33-750-045"/>
    <x v="5"/>
    <x v="179"/>
    <x v="1354"/>
    <n v="0"/>
    <x v="5"/>
    <x v="49"/>
    <x v="3214"/>
    <s v="CREDIT LINE BORROW"/>
    <s v="A"/>
    <s v="Y"/>
    <x v="5"/>
    <x v="179"/>
    <x v="1354"/>
    <n v="328450"/>
    <n v="0"/>
    <s v=" "/>
    <s v=" "/>
    <n v="33001045"/>
    <n v="0"/>
    <n v="0"/>
    <n v="0"/>
    <n v="0"/>
    <n v="0"/>
    <n v="520000"/>
    <n v="758000"/>
    <n v="238000"/>
    <n v="0"/>
    <n v="0"/>
    <n v="0"/>
    <n v="0"/>
    <n v="0"/>
    <n v="0"/>
    <n v="0"/>
    <n v="520000"/>
    <n v="758000"/>
    <n v="238000"/>
    <n v="0"/>
    <n v="0"/>
    <n v="0"/>
    <n v="0"/>
    <n v="0"/>
    <n v="0"/>
    <n v="0"/>
  </r>
  <r>
    <s v="33-750-047"/>
    <x v="5"/>
    <x v="179"/>
    <x v="1356"/>
    <n v="0"/>
    <x v="5"/>
    <x v="50"/>
    <x v="3215"/>
    <s v="CREDIT LINE BORROW"/>
    <s v="A"/>
    <s v="Y"/>
    <x v="5"/>
    <x v="179"/>
    <x v="1356"/>
    <n v="328450"/>
    <n v="0"/>
    <s v=" "/>
    <s v=" "/>
    <n v="33001047"/>
    <n v="0"/>
    <n v="0"/>
    <n v="0"/>
    <n v="0"/>
    <n v="0"/>
    <n v="0"/>
    <n v="0"/>
    <n v="0"/>
    <n v="0"/>
    <n v="0"/>
    <n v="0"/>
    <n v="0"/>
    <n v="0"/>
    <n v="0"/>
    <n v="0"/>
    <n v="0"/>
    <n v="0"/>
    <n v="0"/>
    <n v="0"/>
    <n v="0"/>
    <n v="0"/>
    <n v="0"/>
    <n v="0"/>
    <n v="0"/>
    <n v="0"/>
  </r>
  <r>
    <s v="33-750-048"/>
    <x v="5"/>
    <x v="179"/>
    <x v="1357"/>
    <n v="0"/>
    <x v="5"/>
    <x v="51"/>
    <x v="3216"/>
    <s v="CREDIT LINE BORROW"/>
    <s v="A"/>
    <s v="Y"/>
    <x v="5"/>
    <x v="179"/>
    <x v="1357"/>
    <n v="328450"/>
    <n v="0"/>
    <s v=" "/>
    <s v=" "/>
    <n v="33001048"/>
    <n v="0"/>
    <n v="0"/>
    <n v="0"/>
    <n v="0"/>
    <n v="0"/>
    <n v="0"/>
    <n v="3558000"/>
    <n v="3558000"/>
    <n v="0"/>
    <n v="0"/>
    <n v="0"/>
    <n v="0"/>
    <n v="0"/>
    <n v="0"/>
    <n v="0"/>
    <n v="0"/>
    <n v="3558000"/>
    <n v="3558000"/>
    <n v="0"/>
    <n v="0"/>
    <n v="0"/>
    <n v="0"/>
    <n v="0"/>
    <n v="0"/>
    <n v="0"/>
  </r>
  <r>
    <s v="33-750-049"/>
    <x v="5"/>
    <x v="179"/>
    <x v="1358"/>
    <n v="0"/>
    <x v="5"/>
    <x v="52"/>
    <x v="3217"/>
    <s v="CREDIT LINE BORROW"/>
    <s v="A"/>
    <s v="Y"/>
    <x v="5"/>
    <x v="179"/>
    <x v="1358"/>
    <n v="328450"/>
    <n v="0"/>
    <s v=" "/>
    <s v=" "/>
    <n v="33001049"/>
    <n v="0"/>
    <n v="0"/>
    <n v="0"/>
    <n v="0"/>
    <n v="0"/>
    <n v="0"/>
    <n v="0"/>
    <n v="0"/>
    <n v="0"/>
    <n v="0"/>
    <n v="0"/>
    <n v="0"/>
    <n v="0"/>
    <n v="0"/>
    <n v="0"/>
    <n v="0"/>
    <n v="0"/>
    <n v="0"/>
    <n v="0"/>
    <n v="0"/>
    <n v="0"/>
    <n v="0"/>
    <n v="0"/>
    <n v="0"/>
    <n v="0"/>
  </r>
  <r>
    <s v="33-750-059"/>
    <x v="5"/>
    <x v="179"/>
    <x v="1361"/>
    <n v="0"/>
    <x v="5"/>
    <x v="53"/>
    <x v="3218"/>
    <s v="CREDIT LINE BORROW"/>
    <s v="A"/>
    <s v="Y"/>
    <x v="5"/>
    <x v="179"/>
    <x v="1361"/>
    <n v="328450"/>
    <n v="0"/>
    <s v=" "/>
    <s v=" "/>
    <n v="33001059"/>
    <n v="0"/>
    <n v="0"/>
    <n v="0"/>
    <n v="0"/>
    <n v="0"/>
    <n v="0"/>
    <n v="0"/>
    <n v="0"/>
    <n v="0"/>
    <n v="0"/>
    <n v="0"/>
    <n v="0"/>
    <n v="0"/>
    <n v="0"/>
    <n v="0"/>
    <n v="0"/>
    <n v="0"/>
    <n v="0"/>
    <n v="0"/>
    <n v="0"/>
    <n v="0"/>
    <n v="0"/>
    <n v="0"/>
    <n v="0"/>
    <n v="0"/>
  </r>
  <r>
    <s v="33-750-060"/>
    <x v="5"/>
    <x v="179"/>
    <x v="1362"/>
    <n v="0"/>
    <x v="5"/>
    <x v="54"/>
    <x v="3219"/>
    <s v="CREDIT LINE BORROW"/>
    <s v="A"/>
    <s v="Y"/>
    <x v="5"/>
    <x v="179"/>
    <x v="1362"/>
    <n v="328450"/>
    <n v="0"/>
    <s v=" "/>
    <s v=" "/>
    <n v="33001060"/>
    <n v="0"/>
    <n v="0"/>
    <n v="0"/>
    <n v="0"/>
    <n v="0"/>
    <n v="7675000"/>
    <n v="7800000"/>
    <n v="125000"/>
    <n v="0"/>
    <n v="0"/>
    <n v="0"/>
    <n v="0"/>
    <n v="0"/>
    <n v="0"/>
    <n v="0"/>
    <n v="7675000"/>
    <n v="7800000"/>
    <n v="125000"/>
    <n v="0"/>
    <n v="0"/>
    <n v="0"/>
    <n v="0"/>
    <n v="0"/>
    <n v="0"/>
    <n v="0"/>
  </r>
  <r>
    <s v="33-750-062"/>
    <x v="5"/>
    <x v="179"/>
    <x v="1364"/>
    <n v="0"/>
    <x v="5"/>
    <x v="55"/>
    <x v="3220"/>
    <s v="CREDIT LINE BORROW"/>
    <s v="A"/>
    <s v="Y"/>
    <x v="5"/>
    <x v="179"/>
    <x v="1364"/>
    <n v="328450"/>
    <n v="0"/>
    <s v=" "/>
    <s v=" "/>
    <n v="33001062"/>
    <n v="0"/>
    <n v="0"/>
    <n v="0"/>
    <n v="0"/>
    <n v="0"/>
    <n v="0"/>
    <n v="0"/>
    <n v="0"/>
    <n v="0"/>
    <n v="0"/>
    <n v="0"/>
    <n v="0"/>
    <n v="0"/>
    <n v="0"/>
    <n v="0"/>
    <n v="0"/>
    <n v="0"/>
    <n v="0"/>
    <n v="0"/>
    <n v="0"/>
    <n v="0"/>
    <n v="0"/>
    <n v="0"/>
    <n v="0"/>
    <n v="0"/>
  </r>
  <r>
    <s v="33-750-063"/>
    <x v="5"/>
    <x v="179"/>
    <x v="1365"/>
    <n v="0"/>
    <x v="5"/>
    <x v="56"/>
    <x v="3221"/>
    <s v="CREDIT LINE BORROW"/>
    <s v="A"/>
    <s v="Y"/>
    <x v="5"/>
    <x v="179"/>
    <x v="1365"/>
    <n v="328450"/>
    <n v="0"/>
    <s v=" "/>
    <s v=" "/>
    <n v="33001063"/>
    <n v="0"/>
    <n v="0"/>
    <n v="0"/>
    <n v="0"/>
    <n v="0"/>
    <n v="0"/>
    <n v="121000"/>
    <n v="121000"/>
    <n v="0"/>
    <n v="0"/>
    <n v="0"/>
    <n v="0"/>
    <n v="0"/>
    <n v="0"/>
    <n v="0"/>
    <n v="0"/>
    <n v="121000"/>
    <n v="121000"/>
    <n v="0"/>
    <n v="0"/>
    <n v="0"/>
    <n v="0"/>
    <n v="0"/>
    <n v="0"/>
    <n v="0"/>
  </r>
  <r>
    <s v="33-750-065"/>
    <x v="5"/>
    <x v="179"/>
    <x v="1367"/>
    <n v="2509000"/>
    <x v="5"/>
    <x v="57"/>
    <x v="3222"/>
    <s v="CREDIT LINE BORROW"/>
    <s v="A"/>
    <s v="Y"/>
    <x v="5"/>
    <x v="179"/>
    <x v="1367"/>
    <n v="328450"/>
    <n v="0"/>
    <s v=" "/>
    <s v=" "/>
    <n v="33001065"/>
    <n v="2536000"/>
    <n v="1400000"/>
    <n v="1373000"/>
    <n v="0"/>
    <n v="0"/>
    <n v="1419000"/>
    <n v="7868000"/>
    <n v="8958000"/>
    <n v="0"/>
    <n v="0"/>
    <n v="1896000"/>
    <n v="1904000"/>
    <n v="2544000"/>
    <n v="0"/>
    <n v="0"/>
    <n v="1419000"/>
    <n v="6468000"/>
    <n v="7585000"/>
    <n v="0"/>
    <n v="0"/>
    <n v="0"/>
    <n v="0"/>
    <n v="0"/>
    <n v="0"/>
    <n v="0"/>
  </r>
  <r>
    <s v="33-750-066"/>
    <x v="5"/>
    <x v="179"/>
    <x v="1368"/>
    <n v="7823000"/>
    <x v="5"/>
    <x v="58"/>
    <x v="3223"/>
    <s v="CREDIT LINE BORROW"/>
    <s v="A"/>
    <s v="Y"/>
    <x v="5"/>
    <x v="179"/>
    <x v="1368"/>
    <n v="328450"/>
    <n v="0"/>
    <s v=" "/>
    <s v=" "/>
    <n v="33001066"/>
    <n v="1620000"/>
    <n v="2001000"/>
    <n v="8204000"/>
    <n v="0"/>
    <n v="0"/>
    <n v="947000"/>
    <n v="4809000"/>
    <n v="11685000"/>
    <n v="0"/>
    <n v="0"/>
    <n v="663000"/>
    <n v="1553000"/>
    <n v="2510000"/>
    <n v="0"/>
    <n v="0"/>
    <n v="947000"/>
    <n v="2808000"/>
    <n v="3481000"/>
    <n v="0"/>
    <n v="0"/>
    <n v="0"/>
    <n v="0"/>
    <n v="0"/>
    <n v="0"/>
    <n v="0"/>
  </r>
  <r>
    <s v="33-750-068"/>
    <x v="5"/>
    <x v="179"/>
    <x v="122"/>
    <n v="0"/>
    <x v="5"/>
    <x v="59"/>
    <x v="3224"/>
    <s v="CREDIT LINE BORROW"/>
    <s v="A"/>
    <s v="Y"/>
    <x v="5"/>
    <x v="179"/>
    <x v="122"/>
    <n v="328450"/>
    <n v="0"/>
    <s v=" "/>
    <s v=" "/>
    <n v="33001068"/>
    <n v="0"/>
    <n v="0"/>
    <n v="0"/>
    <n v="0"/>
    <n v="0"/>
    <n v="603000"/>
    <n v="1902000"/>
    <n v="1299000"/>
    <n v="0"/>
    <n v="0"/>
    <n v="0"/>
    <n v="0"/>
    <n v="0"/>
    <n v="0"/>
    <n v="0"/>
    <n v="603000"/>
    <n v="1902000"/>
    <n v="1299000"/>
    <n v="0"/>
    <n v="0"/>
    <n v="0"/>
    <n v="0"/>
    <n v="0"/>
    <n v="0"/>
    <n v="0"/>
  </r>
  <r>
    <s v="33-750-069"/>
    <x v="5"/>
    <x v="179"/>
    <x v="123"/>
    <n v="0"/>
    <x v="5"/>
    <x v="60"/>
    <x v="3225"/>
    <s v="CREDIT LINE BORROW"/>
    <s v="A"/>
    <s v="Y"/>
    <x v="5"/>
    <x v="179"/>
    <x v="123"/>
    <n v="328450"/>
    <n v="0"/>
    <s v=" "/>
    <s v=" "/>
    <n v="33001069"/>
    <n v="0"/>
    <n v="0"/>
    <n v="0"/>
    <n v="0"/>
    <n v="0"/>
    <n v="0"/>
    <n v="0"/>
    <n v="0"/>
    <n v="0"/>
    <n v="0"/>
    <n v="0"/>
    <n v="0"/>
    <n v="0"/>
    <n v="0"/>
    <n v="0"/>
    <n v="0"/>
    <n v="0"/>
    <n v="0"/>
    <n v="0"/>
    <n v="0"/>
    <n v="0"/>
    <n v="0"/>
    <n v="0"/>
    <n v="0"/>
    <n v="0"/>
  </r>
  <r>
    <s v="33-750-071"/>
    <x v="5"/>
    <x v="179"/>
    <x v="124"/>
    <n v="0"/>
    <x v="5"/>
    <x v="61"/>
    <x v="3226"/>
    <s v="CREDIT LINE BORROW"/>
    <s v="A"/>
    <s v="Y"/>
    <x v="5"/>
    <x v="179"/>
    <x v="124"/>
    <n v="328450"/>
    <n v="0"/>
    <s v=" "/>
    <s v=" "/>
    <n v="33001071"/>
    <n v="0"/>
    <n v="0"/>
    <n v="0"/>
    <n v="0"/>
    <n v="0"/>
    <n v="0"/>
    <n v="151000"/>
    <n v="151000"/>
    <n v="0"/>
    <n v="0"/>
    <n v="0"/>
    <n v="0"/>
    <n v="0"/>
    <n v="0"/>
    <n v="0"/>
    <n v="0"/>
    <n v="151000"/>
    <n v="151000"/>
    <n v="0"/>
    <n v="0"/>
    <n v="0"/>
    <n v="0"/>
    <n v="0"/>
    <n v="0"/>
    <n v="0"/>
  </r>
  <r>
    <s v="33-750-075"/>
    <x v="5"/>
    <x v="179"/>
    <x v="128"/>
    <n v="0"/>
    <x v="5"/>
    <x v="62"/>
    <x v="3227"/>
    <s v="CREDIT LINE BORROW"/>
    <s v="A"/>
    <s v="Y"/>
    <x v="5"/>
    <x v="179"/>
    <x v="128"/>
    <n v="328450"/>
    <n v="0"/>
    <s v=" "/>
    <s v=" "/>
    <n v="33001075"/>
    <n v="0"/>
    <n v="0"/>
    <n v="0"/>
    <n v="0"/>
    <n v="0"/>
    <n v="0"/>
    <n v="11000"/>
    <n v="11000"/>
    <n v="0"/>
    <n v="0"/>
    <n v="0"/>
    <n v="11000"/>
    <n v="11000"/>
    <n v="0"/>
    <n v="0"/>
    <n v="0"/>
    <n v="11000"/>
    <n v="11000"/>
    <n v="0"/>
    <n v="0"/>
    <n v="0"/>
    <n v="0"/>
    <n v="0"/>
    <n v="0"/>
    <n v="0"/>
  </r>
  <r>
    <s v="33-750-079"/>
    <x v="5"/>
    <x v="179"/>
    <x v="131"/>
    <n v="0"/>
    <x v="5"/>
    <x v="63"/>
    <x v="3228"/>
    <s v="CREDIT LINE BORROW"/>
    <s v="A"/>
    <s v="Y"/>
    <x v="5"/>
    <x v="179"/>
    <x v="131"/>
    <n v="328450"/>
    <n v="0"/>
    <s v=" "/>
    <s v=" "/>
    <n v="33001079"/>
    <n v="0"/>
    <n v="0"/>
    <n v="0"/>
    <n v="0"/>
    <n v="0"/>
    <n v="0"/>
    <n v="0"/>
    <n v="0"/>
    <n v="0"/>
    <n v="0"/>
    <n v="0"/>
    <n v="0"/>
    <n v="0"/>
    <n v="0"/>
    <n v="0"/>
    <n v="0"/>
    <n v="0"/>
    <n v="0"/>
    <n v="0"/>
    <n v="0"/>
    <n v="0"/>
    <n v="0"/>
    <n v="0"/>
    <n v="0"/>
    <n v="0"/>
  </r>
  <r>
    <s v="33-750-080"/>
    <x v="5"/>
    <x v="179"/>
    <x v="1371"/>
    <n v="6099000"/>
    <x v="5"/>
    <x v="64"/>
    <x v="3229"/>
    <s v="CREDIT LINE BORROW"/>
    <s v="A"/>
    <s v="Y"/>
    <x v="5"/>
    <x v="179"/>
    <x v="1371"/>
    <n v="328450"/>
    <n v="0"/>
    <s v=" "/>
    <s v=" "/>
    <n v="33001080"/>
    <n v="702000"/>
    <n v="1129000"/>
    <n v="6526000"/>
    <n v="0"/>
    <n v="0"/>
    <n v="23355000"/>
    <n v="36770000"/>
    <n v="19514000"/>
    <n v="0"/>
    <n v="0"/>
    <n v="0"/>
    <n v="2585000"/>
    <n v="3287000"/>
    <n v="0"/>
    <n v="0"/>
    <n v="23355000"/>
    <n v="35641000"/>
    <n v="12988000"/>
    <n v="0"/>
    <n v="0"/>
    <n v="0"/>
    <n v="0"/>
    <n v="0"/>
    <n v="0"/>
    <n v="0"/>
  </r>
  <r>
    <s v="33-750-081"/>
    <x v="5"/>
    <x v="179"/>
    <x v="1372"/>
    <n v="0"/>
    <x v="5"/>
    <x v="65"/>
    <x v="3230"/>
    <s v="CREDIT LINE BORROW"/>
    <s v="A"/>
    <s v="Y"/>
    <x v="5"/>
    <x v="179"/>
    <x v="1372"/>
    <n v="328450"/>
    <n v="0"/>
    <s v=" "/>
    <s v=" "/>
    <n v="33001081"/>
    <n v="0"/>
    <n v="0"/>
    <n v="0"/>
    <n v="0"/>
    <n v="0"/>
    <n v="0"/>
    <n v="0"/>
    <n v="0"/>
    <n v="0"/>
    <n v="0"/>
    <n v="0"/>
    <n v="0"/>
    <n v="0"/>
    <n v="0"/>
    <n v="0"/>
    <n v="0"/>
    <n v="0"/>
    <n v="0"/>
    <n v="0"/>
    <n v="0"/>
    <n v="0"/>
    <n v="0"/>
    <n v="0"/>
    <n v="0"/>
    <n v="0"/>
  </r>
  <r>
    <s v="33-750-083"/>
    <x v="5"/>
    <x v="179"/>
    <x v="132"/>
    <n v="16141000"/>
    <x v="5"/>
    <x v="66"/>
    <x v="3231"/>
    <s v="CREDIT LINE BORROW"/>
    <s v="A"/>
    <s v="Y"/>
    <x v="5"/>
    <x v="179"/>
    <x v="132"/>
    <n v="328450"/>
    <n v="0"/>
    <s v=" "/>
    <s v=" "/>
    <n v="33001083"/>
    <n v="16406000"/>
    <n v="4989000"/>
    <n v="4724000"/>
    <n v="0"/>
    <n v="0"/>
    <n v="19105000"/>
    <n v="52637000"/>
    <n v="49673000"/>
    <n v="0"/>
    <n v="0"/>
    <n v="14049000"/>
    <n v="5748000"/>
    <n v="8105000"/>
    <n v="0"/>
    <n v="0"/>
    <n v="19105000"/>
    <n v="47648000"/>
    <n v="44949000"/>
    <n v="0"/>
    <n v="0"/>
    <n v="0"/>
    <n v="0"/>
    <n v="0"/>
    <n v="0"/>
    <n v="0"/>
  </r>
  <r>
    <s v="33-750-086"/>
    <x v="5"/>
    <x v="179"/>
    <x v="135"/>
    <n v="19000"/>
    <x v="5"/>
    <x v="67"/>
    <x v="3232"/>
    <s v="CREDIT LINE BORROW"/>
    <s v="A"/>
    <s v="Y"/>
    <x v="5"/>
    <x v="179"/>
    <x v="135"/>
    <n v="328450"/>
    <n v="0"/>
    <s v=" "/>
    <s v=" "/>
    <n v="33001086"/>
    <n v="6000"/>
    <n v="2000"/>
    <n v="15000"/>
    <n v="0"/>
    <n v="0"/>
    <n v="0"/>
    <n v="254000"/>
    <n v="273000"/>
    <n v="0"/>
    <n v="0"/>
    <n v="0"/>
    <n v="0"/>
    <n v="6000"/>
    <n v="0"/>
    <n v="0"/>
    <n v="0"/>
    <n v="252000"/>
    <n v="258000"/>
    <n v="0"/>
    <n v="0"/>
    <n v="0"/>
    <n v="0"/>
    <n v="0"/>
    <n v="0"/>
    <n v="0"/>
  </r>
  <r>
    <s v="33-750-089"/>
    <x v="5"/>
    <x v="179"/>
    <x v="313"/>
    <n v="0"/>
    <x v="5"/>
    <x v="68"/>
    <x v="3233"/>
    <s v="CREDIT LINE BORROW"/>
    <s v="A"/>
    <s v="Y"/>
    <x v="5"/>
    <x v="179"/>
    <x v="313"/>
    <n v="328450"/>
    <n v="0"/>
    <s v=" "/>
    <s v=" "/>
    <n v="33001089"/>
    <n v="0"/>
    <n v="0"/>
    <n v="0"/>
    <n v="0"/>
    <n v="0"/>
    <n v="12514000"/>
    <n v="12846000"/>
    <n v="332000"/>
    <n v="0"/>
    <n v="0"/>
    <n v="0"/>
    <n v="0"/>
    <n v="0"/>
    <n v="0"/>
    <n v="0"/>
    <n v="12514000"/>
    <n v="12846000"/>
    <n v="332000"/>
    <n v="0"/>
    <n v="0"/>
    <n v="0"/>
    <n v="0"/>
    <n v="0"/>
    <n v="0"/>
    <n v="0"/>
  </r>
  <r>
    <s v="33-750-090"/>
    <x v="5"/>
    <x v="179"/>
    <x v="105"/>
    <n v="0"/>
    <x v="5"/>
    <x v="69"/>
    <x v="3234"/>
    <s v="CREDIT LINE BORROW"/>
    <s v="A"/>
    <s v="Y"/>
    <x v="5"/>
    <x v="179"/>
    <x v="105"/>
    <n v="328450"/>
    <n v="0"/>
    <s v=" "/>
    <s v=" "/>
    <n v="33001090"/>
    <n v="0"/>
    <n v="0"/>
    <n v="0"/>
    <n v="0"/>
    <n v="0"/>
    <n v="0"/>
    <n v="0"/>
    <n v="0"/>
    <n v="0"/>
    <n v="0"/>
    <n v="0"/>
    <n v="0"/>
    <n v="0"/>
    <n v="0"/>
    <n v="0"/>
    <n v="0"/>
    <n v="0"/>
    <n v="0"/>
    <n v="0"/>
    <n v="0"/>
    <n v="0"/>
    <n v="0"/>
    <n v="0"/>
    <n v="0"/>
    <n v="0"/>
  </r>
  <r>
    <s v="33-750-092"/>
    <x v="5"/>
    <x v="179"/>
    <x v="106"/>
    <n v="0"/>
    <x v="5"/>
    <x v="70"/>
    <x v="3235"/>
    <s v="CREDIT LINE BORROW"/>
    <s v="A"/>
    <s v="Y"/>
    <x v="5"/>
    <x v="179"/>
    <x v="106"/>
    <n v="328450"/>
    <n v="0"/>
    <s v=" "/>
    <s v=" "/>
    <n v="33001092"/>
    <n v="0"/>
    <n v="0"/>
    <n v="0"/>
    <n v="0"/>
    <n v="0"/>
    <n v="10452000"/>
    <n v="10827000"/>
    <n v="375000"/>
    <n v="0"/>
    <n v="0"/>
    <n v="0"/>
    <n v="0"/>
    <n v="0"/>
    <n v="0"/>
    <n v="0"/>
    <n v="10452000"/>
    <n v="10827000"/>
    <n v="375000"/>
    <n v="0"/>
    <n v="0"/>
    <n v="0"/>
    <n v="0"/>
    <n v="0"/>
    <n v="0"/>
    <n v="0"/>
  </r>
  <r>
    <s v="33-750-093"/>
    <x v="5"/>
    <x v="179"/>
    <x v="107"/>
    <n v="0"/>
    <x v="5"/>
    <x v="71"/>
    <x v="3236"/>
    <s v="CREDIT LINE BORROW"/>
    <s v="A"/>
    <s v="Y"/>
    <x v="5"/>
    <x v="179"/>
    <x v="107"/>
    <n v="328450"/>
    <n v="0"/>
    <s v=" "/>
    <s v=" "/>
    <n v="33001093"/>
    <n v="0"/>
    <n v="0"/>
    <n v="0"/>
    <n v="0"/>
    <n v="0"/>
    <n v="0"/>
    <n v="21000"/>
    <n v="21000"/>
    <n v="0"/>
    <n v="0"/>
    <n v="0"/>
    <n v="0"/>
    <n v="0"/>
    <n v="0"/>
    <n v="0"/>
    <n v="0"/>
    <n v="21000"/>
    <n v="21000"/>
    <n v="0"/>
    <n v="0"/>
    <n v="0"/>
    <n v="0"/>
    <n v="0"/>
    <n v="0"/>
    <n v="0"/>
  </r>
  <r>
    <s v="33-750-094"/>
    <x v="5"/>
    <x v="179"/>
    <x v="108"/>
    <n v="0"/>
    <x v="5"/>
    <x v="72"/>
    <x v="3237"/>
    <s v="CREDIT LINE BORROW"/>
    <s v="A"/>
    <s v="Y"/>
    <x v="5"/>
    <x v="179"/>
    <x v="108"/>
    <n v="328450"/>
    <n v="0"/>
    <s v=" "/>
    <s v=" "/>
    <n v="33001094"/>
    <n v="0"/>
    <n v="0"/>
    <n v="0"/>
    <n v="0"/>
    <n v="0"/>
    <n v="0"/>
    <n v="0"/>
    <n v="0"/>
    <n v="0"/>
    <n v="0"/>
    <n v="0"/>
    <n v="0"/>
    <n v="0"/>
    <n v="0"/>
    <n v="0"/>
    <n v="0"/>
    <n v="0"/>
    <n v="0"/>
    <n v="0"/>
    <n v="0"/>
    <n v="0"/>
    <n v="0"/>
    <n v="0"/>
    <n v="0"/>
    <n v="0"/>
  </r>
  <r>
    <s v="33-750-095"/>
    <x v="5"/>
    <x v="179"/>
    <x v="109"/>
    <n v="1147000"/>
    <x v="5"/>
    <x v="73"/>
    <x v="3238"/>
    <s v="CREDIT LINE BORROW"/>
    <s v="A"/>
    <s v="Y"/>
    <x v="5"/>
    <x v="179"/>
    <x v="109"/>
    <n v="328450"/>
    <n v="0"/>
    <s v=" "/>
    <s v=" "/>
    <n v="33001095"/>
    <n v="328000"/>
    <n v="954000"/>
    <n v="1773000"/>
    <n v="0"/>
    <n v="0"/>
    <n v="0"/>
    <n v="1463000"/>
    <n v="2610000"/>
    <n v="0"/>
    <n v="0"/>
    <n v="52000"/>
    <n v="509000"/>
    <n v="785000"/>
    <n v="0"/>
    <n v="0"/>
    <n v="0"/>
    <n v="509000"/>
    <n v="837000"/>
    <n v="0"/>
    <n v="0"/>
    <n v="0"/>
    <n v="0"/>
    <n v="0"/>
    <n v="0"/>
    <n v="0"/>
  </r>
  <r>
    <s v="33-750-097"/>
    <x v="5"/>
    <x v="179"/>
    <x v="1375"/>
    <n v="0"/>
    <x v="5"/>
    <x v="74"/>
    <x v="3239"/>
    <s v="CREDIT LINE BORROW"/>
    <s v="A"/>
    <s v="Y"/>
    <x v="5"/>
    <x v="179"/>
    <x v="1375"/>
    <n v="328450"/>
    <n v="0"/>
    <s v=" "/>
    <s v=" "/>
    <n v="33001097"/>
    <n v="0"/>
    <n v="0"/>
    <n v="0"/>
    <n v="0"/>
    <n v="0"/>
    <n v="6755000"/>
    <n v="10649000"/>
    <n v="3894000"/>
    <n v="0"/>
    <n v="0"/>
    <n v="0"/>
    <n v="0"/>
    <n v="0"/>
    <n v="0"/>
    <n v="0"/>
    <n v="6755000"/>
    <n v="10649000"/>
    <n v="3894000"/>
    <n v="0"/>
    <n v="0"/>
    <n v="0"/>
    <n v="0"/>
    <n v="0"/>
    <n v="0"/>
    <n v="0"/>
  </r>
  <r>
    <s v="33-750-098"/>
    <x v="5"/>
    <x v="179"/>
    <x v="316"/>
    <n v="0"/>
    <x v="5"/>
    <x v="75"/>
    <x v="3240"/>
    <s v="CREDIT LINE BORROW"/>
    <s v="A"/>
    <s v="Y"/>
    <x v="5"/>
    <x v="179"/>
    <x v="316"/>
    <n v="328450"/>
    <n v="1"/>
    <s v=" "/>
    <s v=" "/>
    <n v="33001098"/>
    <n v="0"/>
    <n v="0"/>
    <n v="0"/>
    <n v="0"/>
    <n v="0"/>
    <n v="0"/>
    <n v="915000"/>
    <n v="915000"/>
    <n v="0"/>
    <n v="0"/>
    <n v="0"/>
    <n v="0"/>
    <n v="0"/>
    <n v="0"/>
    <n v="0"/>
    <n v="0"/>
    <n v="915000"/>
    <n v="915000"/>
    <n v="0"/>
    <n v="0"/>
    <n v="0"/>
    <n v="0"/>
    <n v="0"/>
    <n v="0"/>
    <n v="0"/>
  </r>
  <r>
    <s v="33-795-001"/>
    <x v="5"/>
    <x v="199"/>
    <x v="80"/>
    <n v="0"/>
    <x v="5"/>
    <x v="27"/>
    <x v="3241"/>
    <s v="SCHOOL INVESTMENTS"/>
    <s v="D"/>
    <s v=" "/>
    <x v="5"/>
    <x v="199"/>
    <x v="80"/>
    <n v="328780"/>
    <n v="0"/>
    <s v=" "/>
    <s v=" "/>
    <s v="        "/>
    <n v="0"/>
    <n v="0"/>
    <n v="0"/>
    <n v="0"/>
    <n v="0"/>
    <n v="0"/>
    <n v="0"/>
    <n v="0"/>
    <n v="0"/>
    <n v="0"/>
    <n v="0"/>
    <n v="0"/>
    <n v="0"/>
    <n v="0"/>
    <n v="0"/>
    <n v="0"/>
    <n v="0"/>
    <n v="0"/>
    <n v="0"/>
    <n v="0"/>
    <n v="0"/>
    <n v="0"/>
    <n v="0"/>
    <n v="0"/>
    <n v="0"/>
  </r>
  <r>
    <s v="33-795-002"/>
    <x v="5"/>
    <x v="199"/>
    <x v="81"/>
    <n v="0"/>
    <x v="5"/>
    <x v="28"/>
    <x v="3242"/>
    <s v="SCHOOL INVESTMENTS"/>
    <s v="D"/>
    <s v=" "/>
    <x v="5"/>
    <x v="199"/>
    <x v="81"/>
    <n v="328780"/>
    <n v="0"/>
    <s v=" "/>
    <s v=" "/>
    <s v="        "/>
    <n v="0"/>
    <n v="0"/>
    <n v="0"/>
    <n v="0"/>
    <n v="0"/>
    <n v="0"/>
    <n v="0"/>
    <n v="0"/>
    <n v="0"/>
    <n v="0"/>
    <n v="0"/>
    <n v="0"/>
    <n v="0"/>
    <n v="0"/>
    <n v="0"/>
    <n v="0"/>
    <n v="0"/>
    <n v="0"/>
    <n v="0"/>
    <n v="0"/>
    <n v="0"/>
    <n v="0"/>
    <n v="0"/>
    <n v="0"/>
    <n v="0"/>
  </r>
  <r>
    <s v="33-795-003"/>
    <x v="5"/>
    <x v="199"/>
    <x v="82"/>
    <n v="0"/>
    <x v="5"/>
    <x v="29"/>
    <x v="3243"/>
    <s v="SCHOOL INVESTMENTS"/>
    <s v="D"/>
    <s v=" "/>
    <x v="5"/>
    <x v="199"/>
    <x v="82"/>
    <n v="328780"/>
    <n v="0"/>
    <s v=" "/>
    <s v=" "/>
    <s v="        "/>
    <n v="0"/>
    <n v="0"/>
    <n v="0"/>
    <n v="0"/>
    <n v="0"/>
    <n v="0"/>
    <n v="0"/>
    <n v="0"/>
    <n v="0"/>
    <n v="0"/>
    <n v="0"/>
    <n v="0"/>
    <n v="0"/>
    <n v="0"/>
    <n v="0"/>
    <n v="0"/>
    <n v="0"/>
    <n v="0"/>
    <n v="0"/>
    <n v="0"/>
    <n v="0"/>
    <n v="0"/>
    <n v="0"/>
    <n v="0"/>
    <n v="0"/>
  </r>
  <r>
    <s v="33-795-004"/>
    <x v="5"/>
    <x v="199"/>
    <x v="83"/>
    <n v="0"/>
    <x v="5"/>
    <x v="30"/>
    <x v="3244"/>
    <s v="SCHOOL INVESTMENTS"/>
    <s v="D"/>
    <s v=" "/>
    <x v="5"/>
    <x v="199"/>
    <x v="83"/>
    <n v="328780"/>
    <n v="0"/>
    <s v=" "/>
    <s v=" "/>
    <s v="        "/>
    <n v="0"/>
    <n v="0"/>
    <n v="0"/>
    <n v="0"/>
    <n v="0"/>
    <n v="0"/>
    <n v="0"/>
    <n v="0"/>
    <n v="0"/>
    <n v="0"/>
    <n v="0"/>
    <n v="0"/>
    <n v="0"/>
    <n v="0"/>
    <n v="0"/>
    <n v="0"/>
    <n v="0"/>
    <n v="0"/>
    <n v="0"/>
    <n v="0"/>
    <n v="0"/>
    <n v="0"/>
    <n v="0"/>
    <n v="0"/>
    <n v="0"/>
  </r>
  <r>
    <s v="33-795-005"/>
    <x v="5"/>
    <x v="199"/>
    <x v="84"/>
    <n v="0"/>
    <x v="5"/>
    <x v="31"/>
    <x v="3245"/>
    <s v="SCHOOL INVESTMENTS"/>
    <s v="D"/>
    <s v=" "/>
    <x v="5"/>
    <x v="199"/>
    <x v="84"/>
    <n v="328780"/>
    <n v="0"/>
    <s v=" "/>
    <s v=" "/>
    <s v="        "/>
    <n v="0"/>
    <n v="0"/>
    <n v="0"/>
    <n v="0"/>
    <n v="0"/>
    <n v="0"/>
    <n v="0"/>
    <n v="0"/>
    <n v="0"/>
    <n v="0"/>
    <n v="0"/>
    <n v="0"/>
    <n v="0"/>
    <n v="0"/>
    <n v="0"/>
    <n v="0"/>
    <n v="0"/>
    <n v="0"/>
    <n v="0"/>
    <n v="0"/>
    <n v="0"/>
    <n v="0"/>
    <n v="0"/>
    <n v="0"/>
    <n v="0"/>
  </r>
  <r>
    <s v="33-795-006"/>
    <x v="5"/>
    <x v="199"/>
    <x v="85"/>
    <n v="0"/>
    <x v="5"/>
    <x v="32"/>
    <x v="3246"/>
    <s v="SCHOOL INVESTMENTS"/>
    <s v="D"/>
    <s v=" "/>
    <x v="5"/>
    <x v="199"/>
    <x v="85"/>
    <n v="328780"/>
    <n v="0"/>
    <s v=" "/>
    <s v=" "/>
    <s v="        "/>
    <n v="0"/>
    <n v="0"/>
    <n v="0"/>
    <n v="0"/>
    <n v="0"/>
    <n v="0"/>
    <n v="0"/>
    <n v="0"/>
    <n v="0"/>
    <n v="0"/>
    <n v="0"/>
    <n v="0"/>
    <n v="0"/>
    <n v="0"/>
    <n v="0"/>
    <n v="0"/>
    <n v="0"/>
    <n v="0"/>
    <n v="0"/>
    <n v="0"/>
    <n v="0"/>
    <n v="0"/>
    <n v="0"/>
    <n v="0"/>
    <n v="0"/>
  </r>
  <r>
    <s v="33-795-007"/>
    <x v="5"/>
    <x v="199"/>
    <x v="86"/>
    <n v="0"/>
    <x v="5"/>
    <x v="33"/>
    <x v="3247"/>
    <s v="SCHOOL INVESTMENTS"/>
    <s v="D"/>
    <s v=" "/>
    <x v="5"/>
    <x v="199"/>
    <x v="86"/>
    <n v="328780"/>
    <n v="0"/>
    <s v=" "/>
    <s v=" "/>
    <s v="        "/>
    <n v="0"/>
    <n v="0"/>
    <n v="0"/>
    <n v="0"/>
    <n v="0"/>
    <n v="0"/>
    <n v="0"/>
    <n v="0"/>
    <n v="0"/>
    <n v="0"/>
    <n v="0"/>
    <n v="0"/>
    <n v="0"/>
    <n v="0"/>
    <n v="0"/>
    <n v="0"/>
    <n v="0"/>
    <n v="0"/>
    <n v="0"/>
    <n v="0"/>
    <n v="0"/>
    <n v="0"/>
    <n v="0"/>
    <n v="0"/>
    <n v="0"/>
  </r>
  <r>
    <s v="33-795-008"/>
    <x v="5"/>
    <x v="199"/>
    <x v="87"/>
    <n v="0"/>
    <x v="5"/>
    <x v="34"/>
    <x v="3248"/>
    <s v="SCHOOL INVESTMENTS"/>
    <s v="D"/>
    <s v=" "/>
    <x v="5"/>
    <x v="199"/>
    <x v="87"/>
    <n v="328780"/>
    <n v="0"/>
    <s v=" "/>
    <s v=" "/>
    <s v="        "/>
    <n v="0"/>
    <n v="0"/>
    <n v="0"/>
    <n v="0"/>
    <n v="0"/>
    <n v="0"/>
    <n v="0"/>
    <n v="0"/>
    <n v="0"/>
    <n v="0"/>
    <n v="0"/>
    <n v="0"/>
    <n v="0"/>
    <n v="0"/>
    <n v="0"/>
    <n v="0"/>
    <n v="0"/>
    <n v="0"/>
    <n v="0"/>
    <n v="0"/>
    <n v="0"/>
    <n v="0"/>
    <n v="0"/>
    <n v="0"/>
    <n v="0"/>
  </r>
  <r>
    <s v="33-795-009"/>
    <x v="5"/>
    <x v="199"/>
    <x v="88"/>
    <n v="0"/>
    <x v="5"/>
    <x v="35"/>
    <x v="3249"/>
    <s v="SCHOOL INVESTMENTS"/>
    <s v="D"/>
    <s v=" "/>
    <x v="5"/>
    <x v="199"/>
    <x v="88"/>
    <n v="328780"/>
    <n v="0"/>
    <s v=" "/>
    <s v=" "/>
    <s v="        "/>
    <n v="0"/>
    <n v="0"/>
    <n v="0"/>
    <n v="0"/>
    <n v="0"/>
    <n v="0"/>
    <n v="0"/>
    <n v="0"/>
    <n v="0"/>
    <n v="0"/>
    <n v="0"/>
    <n v="0"/>
    <n v="0"/>
    <n v="0"/>
    <n v="0"/>
    <n v="0"/>
    <n v="0"/>
    <n v="0"/>
    <n v="0"/>
    <n v="0"/>
    <n v="0"/>
    <n v="0"/>
    <n v="0"/>
    <n v="0"/>
    <n v="0"/>
  </r>
  <r>
    <s v="33-795-011"/>
    <x v="5"/>
    <x v="199"/>
    <x v="111"/>
    <n v="0"/>
    <x v="5"/>
    <x v="36"/>
    <x v="3250"/>
    <s v="SCHOOL INVESTMENTS"/>
    <s v="D"/>
    <s v=" "/>
    <x v="5"/>
    <x v="199"/>
    <x v="111"/>
    <n v="328780"/>
    <n v="0"/>
    <s v=" "/>
    <s v=" "/>
    <s v="        "/>
    <n v="0"/>
    <n v="0"/>
    <n v="0"/>
    <n v="0"/>
    <n v="0"/>
    <n v="0"/>
    <n v="0"/>
    <n v="0"/>
    <n v="0"/>
    <n v="0"/>
    <n v="0"/>
    <n v="0"/>
    <n v="0"/>
    <n v="0"/>
    <n v="0"/>
    <n v="0"/>
    <n v="0"/>
    <n v="0"/>
    <n v="0"/>
    <n v="0"/>
    <n v="0"/>
    <n v="0"/>
    <n v="0"/>
    <n v="0"/>
    <n v="0"/>
  </r>
  <r>
    <s v="33-795-014"/>
    <x v="5"/>
    <x v="199"/>
    <x v="91"/>
    <n v="0"/>
    <x v="5"/>
    <x v="37"/>
    <x v="3251"/>
    <s v="SCHOOL INVESTMENTS"/>
    <s v="D"/>
    <s v=" "/>
    <x v="5"/>
    <x v="199"/>
    <x v="91"/>
    <n v="328780"/>
    <n v="0"/>
    <s v=" "/>
    <s v=" "/>
    <s v="        "/>
    <n v="0"/>
    <n v="0"/>
    <n v="0"/>
    <n v="0"/>
    <n v="0"/>
    <n v="0"/>
    <n v="0"/>
    <n v="0"/>
    <n v="0"/>
    <n v="0"/>
    <n v="0"/>
    <n v="0"/>
    <n v="0"/>
    <n v="0"/>
    <n v="0"/>
    <n v="0"/>
    <n v="0"/>
    <n v="0"/>
    <n v="0"/>
    <n v="0"/>
    <n v="0"/>
    <n v="0"/>
    <n v="0"/>
    <n v="0"/>
    <n v="0"/>
  </r>
  <r>
    <s v="33-795-017"/>
    <x v="5"/>
    <x v="199"/>
    <x v="113"/>
    <n v="0"/>
    <x v="5"/>
    <x v="38"/>
    <x v="3252"/>
    <s v="SCHOOL INVESTMENTS"/>
    <s v="D"/>
    <s v=" "/>
    <x v="5"/>
    <x v="199"/>
    <x v="113"/>
    <n v="328780"/>
    <n v="0"/>
    <s v=" "/>
    <s v=" "/>
    <s v="        "/>
    <n v="0"/>
    <n v="0"/>
    <n v="0"/>
    <n v="0"/>
    <n v="0"/>
    <n v="0"/>
    <n v="0"/>
    <n v="0"/>
    <n v="0"/>
    <n v="0"/>
    <n v="0"/>
    <n v="0"/>
    <n v="0"/>
    <n v="0"/>
    <n v="0"/>
    <n v="0"/>
    <n v="0"/>
    <n v="0"/>
    <n v="0"/>
    <n v="0"/>
    <n v="0"/>
    <n v="0"/>
    <n v="0"/>
    <n v="0"/>
    <n v="0"/>
  </r>
  <r>
    <s v="33-795-021"/>
    <x v="5"/>
    <x v="199"/>
    <x v="96"/>
    <n v="0"/>
    <x v="5"/>
    <x v="39"/>
    <x v="3253"/>
    <s v="SCHOOL INVESTMENTS"/>
    <s v="D"/>
    <s v=" "/>
    <x v="5"/>
    <x v="199"/>
    <x v="96"/>
    <n v="328780"/>
    <n v="0"/>
    <s v=" "/>
    <s v=" "/>
    <s v="        "/>
    <n v="0"/>
    <n v="0"/>
    <n v="0"/>
    <n v="0"/>
    <n v="0"/>
    <n v="0"/>
    <n v="0"/>
    <n v="0"/>
    <n v="0"/>
    <n v="0"/>
    <n v="0"/>
    <n v="0"/>
    <n v="0"/>
    <n v="0"/>
    <n v="0"/>
    <n v="0"/>
    <n v="0"/>
    <n v="0"/>
    <n v="0"/>
    <n v="0"/>
    <n v="0"/>
    <n v="0"/>
    <n v="0"/>
    <n v="0"/>
    <n v="0"/>
  </r>
  <r>
    <s v="33-795-024"/>
    <x v="5"/>
    <x v="199"/>
    <x v="99"/>
    <n v="0"/>
    <x v="5"/>
    <x v="40"/>
    <x v="3254"/>
    <s v="SCHOOL INVESTMENTS"/>
    <s v="D"/>
    <s v=" "/>
    <x v="5"/>
    <x v="199"/>
    <x v="99"/>
    <n v="328780"/>
    <n v="0"/>
    <s v=" "/>
    <s v=" "/>
    <s v="        "/>
    <n v="0"/>
    <n v="0"/>
    <n v="0"/>
    <n v="0"/>
    <n v="0"/>
    <n v="0"/>
    <n v="0"/>
    <n v="0"/>
    <n v="0"/>
    <n v="0"/>
    <n v="0"/>
    <n v="0"/>
    <n v="0"/>
    <n v="0"/>
    <n v="0"/>
    <n v="0"/>
    <n v="0"/>
    <n v="0"/>
    <n v="0"/>
    <n v="0"/>
    <n v="0"/>
    <n v="0"/>
    <n v="0"/>
    <n v="0"/>
    <n v="0"/>
  </r>
  <r>
    <s v="33-795-025"/>
    <x v="5"/>
    <x v="199"/>
    <x v="100"/>
    <n v="0"/>
    <x v="5"/>
    <x v="41"/>
    <x v="3255"/>
    <s v="SCHOOL INVESTMENTS"/>
    <s v="D"/>
    <s v=" "/>
    <x v="5"/>
    <x v="199"/>
    <x v="100"/>
    <n v="328780"/>
    <n v="0"/>
    <s v=" "/>
    <s v=" "/>
    <s v="        "/>
    <n v="0"/>
    <n v="0"/>
    <n v="0"/>
    <n v="0"/>
    <n v="0"/>
    <n v="0"/>
    <n v="0"/>
    <n v="0"/>
    <n v="0"/>
    <n v="0"/>
    <n v="0"/>
    <n v="0"/>
    <n v="0"/>
    <n v="0"/>
    <n v="0"/>
    <n v="0"/>
    <n v="0"/>
    <n v="0"/>
    <n v="0"/>
    <n v="0"/>
    <n v="0"/>
    <n v="0"/>
    <n v="0"/>
    <n v="0"/>
    <n v="0"/>
  </r>
  <r>
    <s v="33-795-028"/>
    <x v="5"/>
    <x v="199"/>
    <x v="103"/>
    <n v="0"/>
    <x v="5"/>
    <x v="42"/>
    <x v="3256"/>
    <s v="SCHOOL INVESTMENTS"/>
    <s v="D"/>
    <s v=" "/>
    <x v="5"/>
    <x v="199"/>
    <x v="103"/>
    <n v="328780"/>
    <n v="0"/>
    <s v=" "/>
    <s v=" "/>
    <s v="        "/>
    <n v="0"/>
    <n v="0"/>
    <n v="0"/>
    <n v="0"/>
    <n v="0"/>
    <n v="0"/>
    <n v="0"/>
    <n v="0"/>
    <n v="0"/>
    <n v="0"/>
    <n v="0"/>
    <n v="0"/>
    <n v="0"/>
    <n v="0"/>
    <n v="0"/>
    <n v="0"/>
    <n v="0"/>
    <n v="0"/>
    <n v="0"/>
    <n v="0"/>
    <n v="0"/>
    <n v="0"/>
    <n v="0"/>
    <n v="0"/>
    <n v="0"/>
  </r>
  <r>
    <s v="33-795-031"/>
    <x v="5"/>
    <x v="199"/>
    <x v="1340"/>
    <n v="0"/>
    <x v="5"/>
    <x v="43"/>
    <x v="3257"/>
    <s v="SCHOOL INVESTMENTS"/>
    <s v="D"/>
    <s v=" "/>
    <x v="5"/>
    <x v="199"/>
    <x v="1340"/>
    <n v="328780"/>
    <n v="0"/>
    <s v=" "/>
    <s v=" "/>
    <s v="        "/>
    <n v="0"/>
    <n v="0"/>
    <n v="0"/>
    <n v="0"/>
    <n v="0"/>
    <n v="0"/>
    <n v="0"/>
    <n v="0"/>
    <n v="0"/>
    <n v="0"/>
    <n v="0"/>
    <n v="0"/>
    <n v="0"/>
    <n v="0"/>
    <n v="0"/>
    <n v="0"/>
    <n v="0"/>
    <n v="0"/>
    <n v="0"/>
    <n v="0"/>
    <n v="0"/>
    <n v="0"/>
    <n v="0"/>
    <n v="0"/>
    <n v="0"/>
  </r>
  <r>
    <s v="33-795-033"/>
    <x v="5"/>
    <x v="199"/>
    <x v="1342"/>
    <n v="0"/>
    <x v="5"/>
    <x v="44"/>
    <x v="3258"/>
    <s v="SCHOOL INVESTMENTS"/>
    <s v="D"/>
    <s v=" "/>
    <x v="5"/>
    <x v="199"/>
    <x v="1342"/>
    <n v="328780"/>
    <n v="0"/>
    <s v=" "/>
    <s v=" "/>
    <s v="        "/>
    <n v="0"/>
    <n v="0"/>
    <n v="0"/>
    <n v="0"/>
    <n v="0"/>
    <n v="0"/>
    <n v="0"/>
    <n v="0"/>
    <n v="0"/>
    <n v="0"/>
    <n v="0"/>
    <n v="0"/>
    <n v="0"/>
    <n v="0"/>
    <n v="0"/>
    <n v="0"/>
    <n v="0"/>
    <n v="0"/>
    <n v="0"/>
    <n v="0"/>
    <n v="0"/>
    <n v="0"/>
    <n v="0"/>
    <n v="0"/>
    <n v="0"/>
  </r>
  <r>
    <s v="33-795-038"/>
    <x v="5"/>
    <x v="199"/>
    <x v="1347"/>
    <n v="0"/>
    <x v="5"/>
    <x v="45"/>
    <x v="3259"/>
    <s v="SCHOOL INVESTMENTS"/>
    <s v="D"/>
    <s v=" "/>
    <x v="5"/>
    <x v="199"/>
    <x v="1347"/>
    <n v="328780"/>
    <n v="0"/>
    <s v=" "/>
    <s v=" "/>
    <s v="        "/>
    <n v="0"/>
    <n v="0"/>
    <n v="0"/>
    <n v="0"/>
    <n v="0"/>
    <n v="0"/>
    <n v="0"/>
    <n v="0"/>
    <n v="0"/>
    <n v="0"/>
    <n v="0"/>
    <n v="0"/>
    <n v="0"/>
    <n v="0"/>
    <n v="0"/>
    <n v="0"/>
    <n v="0"/>
    <n v="0"/>
    <n v="0"/>
    <n v="0"/>
    <n v="0"/>
    <n v="0"/>
    <n v="0"/>
    <n v="0"/>
    <n v="0"/>
  </r>
  <r>
    <s v="33-795-040"/>
    <x v="5"/>
    <x v="199"/>
    <x v="1349"/>
    <n v="0"/>
    <x v="5"/>
    <x v="46"/>
    <x v="3260"/>
    <s v="SCHOOL INVESTMENTS"/>
    <s v="D"/>
    <s v=" "/>
    <x v="5"/>
    <x v="199"/>
    <x v="1349"/>
    <n v="328780"/>
    <n v="0"/>
    <s v=" "/>
    <s v=" "/>
    <s v="        "/>
    <n v="0"/>
    <n v="0"/>
    <n v="0"/>
    <n v="0"/>
    <n v="0"/>
    <n v="0"/>
    <n v="0"/>
    <n v="0"/>
    <n v="0"/>
    <n v="0"/>
    <n v="0"/>
    <n v="0"/>
    <n v="0"/>
    <n v="0"/>
    <n v="0"/>
    <n v="0"/>
    <n v="0"/>
    <n v="0"/>
    <n v="0"/>
    <n v="0"/>
    <n v="0"/>
    <n v="0"/>
    <n v="0"/>
    <n v="0"/>
    <n v="0"/>
  </r>
  <r>
    <s v="33-795-041"/>
    <x v="5"/>
    <x v="199"/>
    <x v="1350"/>
    <n v="0"/>
    <x v="5"/>
    <x v="47"/>
    <x v="3261"/>
    <s v="SCHOOL INVESTMENTS"/>
    <s v="D"/>
    <s v=" "/>
    <x v="5"/>
    <x v="199"/>
    <x v="1350"/>
    <n v="328780"/>
    <n v="0"/>
    <s v=" "/>
    <s v=" "/>
    <s v="        "/>
    <n v="0"/>
    <n v="0"/>
    <n v="0"/>
    <n v="0"/>
    <n v="0"/>
    <n v="0"/>
    <n v="0"/>
    <n v="0"/>
    <n v="0"/>
    <n v="0"/>
    <n v="0"/>
    <n v="0"/>
    <n v="0"/>
    <n v="0"/>
    <n v="0"/>
    <n v="0"/>
    <n v="0"/>
    <n v="0"/>
    <n v="0"/>
    <n v="0"/>
    <n v="0"/>
    <n v="0"/>
    <n v="0"/>
    <n v="0"/>
    <n v="0"/>
  </r>
  <r>
    <s v="33-795-044"/>
    <x v="5"/>
    <x v="199"/>
    <x v="1353"/>
    <n v="0"/>
    <x v="5"/>
    <x v="48"/>
    <x v="3262"/>
    <s v="SCHOOL INVESTMENTS"/>
    <s v="D"/>
    <s v=" "/>
    <x v="5"/>
    <x v="199"/>
    <x v="1353"/>
    <n v="328780"/>
    <n v="0"/>
    <s v=" "/>
    <s v=" "/>
    <s v="        "/>
    <n v="0"/>
    <n v="0"/>
    <n v="0"/>
    <n v="0"/>
    <n v="0"/>
    <n v="0"/>
    <n v="0"/>
    <n v="0"/>
    <n v="0"/>
    <n v="0"/>
    <n v="0"/>
    <n v="0"/>
    <n v="0"/>
    <n v="0"/>
    <n v="0"/>
    <n v="0"/>
    <n v="0"/>
    <n v="0"/>
    <n v="0"/>
    <n v="0"/>
    <n v="0"/>
    <n v="0"/>
    <n v="0"/>
    <n v="0"/>
    <n v="0"/>
  </r>
  <r>
    <s v="33-795-045"/>
    <x v="5"/>
    <x v="199"/>
    <x v="1354"/>
    <n v="0"/>
    <x v="5"/>
    <x v="49"/>
    <x v="3263"/>
    <s v="SCHOOL INVESTMENTS"/>
    <s v="D"/>
    <s v=" "/>
    <x v="5"/>
    <x v="199"/>
    <x v="1354"/>
    <n v="328780"/>
    <n v="0"/>
    <s v=" "/>
    <s v=" "/>
    <s v="        "/>
    <n v="0"/>
    <n v="0"/>
    <n v="0"/>
    <n v="0"/>
    <n v="0"/>
    <n v="0"/>
    <n v="0"/>
    <n v="0"/>
    <n v="0"/>
    <n v="0"/>
    <n v="0"/>
    <n v="0"/>
    <n v="0"/>
    <n v="0"/>
    <n v="0"/>
    <n v="0"/>
    <n v="0"/>
    <n v="0"/>
    <n v="0"/>
    <n v="0"/>
    <n v="0"/>
    <n v="0"/>
    <n v="0"/>
    <n v="0"/>
    <n v="0"/>
  </r>
  <r>
    <s v="33-795-047"/>
    <x v="5"/>
    <x v="199"/>
    <x v="1356"/>
    <n v="0"/>
    <x v="5"/>
    <x v="50"/>
    <x v="3264"/>
    <s v="SCHOOL INVESTMENTS"/>
    <s v="D"/>
    <s v=" "/>
    <x v="5"/>
    <x v="199"/>
    <x v="1356"/>
    <n v="328780"/>
    <n v="0"/>
    <s v=" "/>
    <s v=" "/>
    <s v="        "/>
    <n v="0"/>
    <n v="0"/>
    <n v="0"/>
    <n v="0"/>
    <n v="0"/>
    <n v="0"/>
    <n v="0"/>
    <n v="0"/>
    <n v="0"/>
    <n v="0"/>
    <n v="0"/>
    <n v="0"/>
    <n v="0"/>
    <n v="0"/>
    <n v="0"/>
    <n v="0"/>
    <n v="0"/>
    <n v="0"/>
    <n v="0"/>
    <n v="0"/>
    <n v="0"/>
    <n v="0"/>
    <n v="0"/>
    <n v="0"/>
    <n v="0"/>
  </r>
  <r>
    <s v="33-795-048"/>
    <x v="5"/>
    <x v="199"/>
    <x v="1357"/>
    <n v="0"/>
    <x v="5"/>
    <x v="51"/>
    <x v="3265"/>
    <s v="SCHOOL INVESTMENTS"/>
    <s v="D"/>
    <s v=" "/>
    <x v="5"/>
    <x v="199"/>
    <x v="1357"/>
    <n v="328780"/>
    <n v="0"/>
    <s v=" "/>
    <s v=" "/>
    <s v="        "/>
    <n v="0"/>
    <n v="0"/>
    <n v="0"/>
    <n v="0"/>
    <n v="0"/>
    <n v="0"/>
    <n v="0"/>
    <n v="0"/>
    <n v="0"/>
    <n v="0"/>
    <n v="0"/>
    <n v="0"/>
    <n v="0"/>
    <n v="0"/>
    <n v="0"/>
    <n v="0"/>
    <n v="0"/>
    <n v="0"/>
    <n v="0"/>
    <n v="0"/>
    <n v="0"/>
    <n v="0"/>
    <n v="0"/>
    <n v="0"/>
    <n v="0"/>
  </r>
  <r>
    <s v="33-795-049"/>
    <x v="5"/>
    <x v="199"/>
    <x v="1358"/>
    <n v="0"/>
    <x v="5"/>
    <x v="52"/>
    <x v="3266"/>
    <s v="SCHOOL INVESTMENTS"/>
    <s v="D"/>
    <s v=" "/>
    <x v="5"/>
    <x v="199"/>
    <x v="1358"/>
    <n v="328780"/>
    <n v="0"/>
    <s v=" "/>
    <s v=" "/>
    <s v="        "/>
    <n v="0"/>
    <n v="0"/>
    <n v="0"/>
    <n v="0"/>
    <n v="0"/>
    <n v="0"/>
    <n v="0"/>
    <n v="0"/>
    <n v="0"/>
    <n v="0"/>
    <n v="0"/>
    <n v="0"/>
    <n v="0"/>
    <n v="0"/>
    <n v="0"/>
    <n v="0"/>
    <n v="0"/>
    <n v="0"/>
    <n v="0"/>
    <n v="0"/>
    <n v="0"/>
    <n v="0"/>
    <n v="0"/>
    <n v="0"/>
    <n v="0"/>
  </r>
  <r>
    <s v="33-795-059"/>
    <x v="5"/>
    <x v="199"/>
    <x v="1361"/>
    <n v="0"/>
    <x v="5"/>
    <x v="53"/>
    <x v="3267"/>
    <s v="SCHOOL INVESTMENTS"/>
    <s v="D"/>
    <s v=" "/>
    <x v="5"/>
    <x v="199"/>
    <x v="1361"/>
    <n v="328780"/>
    <n v="0"/>
    <s v=" "/>
    <s v=" "/>
    <s v="        "/>
    <n v="0"/>
    <n v="0"/>
    <n v="0"/>
    <n v="0"/>
    <n v="0"/>
    <n v="0"/>
    <n v="0"/>
    <n v="0"/>
    <n v="0"/>
    <n v="0"/>
    <n v="0"/>
    <n v="0"/>
    <n v="0"/>
    <n v="0"/>
    <n v="0"/>
    <n v="0"/>
    <n v="0"/>
    <n v="0"/>
    <n v="0"/>
    <n v="0"/>
    <n v="0"/>
    <n v="0"/>
    <n v="0"/>
    <n v="0"/>
    <n v="0"/>
  </r>
  <r>
    <s v="33-795-060"/>
    <x v="5"/>
    <x v="199"/>
    <x v="1362"/>
    <n v="0"/>
    <x v="5"/>
    <x v="54"/>
    <x v="3268"/>
    <s v="SCHOOL INVESTMENTS"/>
    <s v="D"/>
    <s v=" "/>
    <x v="5"/>
    <x v="199"/>
    <x v="1362"/>
    <n v="328780"/>
    <n v="0"/>
    <s v=" "/>
    <s v=" "/>
    <s v="        "/>
    <n v="0"/>
    <n v="0"/>
    <n v="0"/>
    <n v="0"/>
    <n v="0"/>
    <n v="0"/>
    <n v="0"/>
    <n v="0"/>
    <n v="0"/>
    <n v="0"/>
    <n v="0"/>
    <n v="0"/>
    <n v="0"/>
    <n v="0"/>
    <n v="0"/>
    <n v="0"/>
    <n v="0"/>
    <n v="0"/>
    <n v="0"/>
    <n v="0"/>
    <n v="0"/>
    <n v="0"/>
    <n v="0"/>
    <n v="0"/>
    <n v="0"/>
  </r>
  <r>
    <s v="33-795-062"/>
    <x v="5"/>
    <x v="199"/>
    <x v="1364"/>
    <n v="0"/>
    <x v="5"/>
    <x v="55"/>
    <x v="3269"/>
    <s v="SCHOOL INVESTMENTS"/>
    <s v="D"/>
    <s v=" "/>
    <x v="5"/>
    <x v="199"/>
    <x v="1364"/>
    <n v="328780"/>
    <n v="0"/>
    <s v=" "/>
    <s v=" "/>
    <s v="        "/>
    <n v="0"/>
    <n v="0"/>
    <n v="0"/>
    <n v="0"/>
    <n v="0"/>
    <n v="0"/>
    <n v="0"/>
    <n v="0"/>
    <n v="0"/>
    <n v="0"/>
    <n v="0"/>
    <n v="0"/>
    <n v="0"/>
    <n v="0"/>
    <n v="0"/>
    <n v="0"/>
    <n v="0"/>
    <n v="0"/>
    <n v="0"/>
    <n v="0"/>
    <n v="0"/>
    <n v="0"/>
    <n v="0"/>
    <n v="0"/>
    <n v="0"/>
  </r>
  <r>
    <s v="33-795-063"/>
    <x v="5"/>
    <x v="199"/>
    <x v="1365"/>
    <n v="0"/>
    <x v="5"/>
    <x v="56"/>
    <x v="3270"/>
    <s v="SCHOOL INVESTMENTS"/>
    <s v="D"/>
    <s v=" "/>
    <x v="5"/>
    <x v="199"/>
    <x v="1365"/>
    <n v="328780"/>
    <n v="0"/>
    <s v=" "/>
    <s v=" "/>
    <s v="        "/>
    <n v="0"/>
    <n v="0"/>
    <n v="0"/>
    <n v="0"/>
    <n v="0"/>
    <n v="0"/>
    <n v="0"/>
    <n v="0"/>
    <n v="0"/>
    <n v="0"/>
    <n v="0"/>
    <n v="0"/>
    <n v="0"/>
    <n v="0"/>
    <n v="0"/>
    <n v="0"/>
    <n v="0"/>
    <n v="0"/>
    <n v="0"/>
    <n v="0"/>
    <n v="0"/>
    <n v="0"/>
    <n v="0"/>
    <n v="0"/>
    <n v="0"/>
  </r>
  <r>
    <s v="33-795-065"/>
    <x v="5"/>
    <x v="199"/>
    <x v="1367"/>
    <n v="0"/>
    <x v="5"/>
    <x v="57"/>
    <x v="3271"/>
    <s v="SCHOOL INVESTMENTS"/>
    <s v="D"/>
    <s v=" "/>
    <x v="5"/>
    <x v="199"/>
    <x v="1367"/>
    <n v="328780"/>
    <n v="0"/>
    <s v=" "/>
    <s v=" "/>
    <s v="        "/>
    <n v="0"/>
    <n v="0"/>
    <n v="0"/>
    <n v="0"/>
    <n v="0"/>
    <n v="0"/>
    <n v="0"/>
    <n v="0"/>
    <n v="0"/>
    <n v="0"/>
    <n v="0"/>
    <n v="0"/>
    <n v="0"/>
    <n v="0"/>
    <n v="0"/>
    <n v="0"/>
    <n v="0"/>
    <n v="0"/>
    <n v="0"/>
    <n v="0"/>
    <n v="0"/>
    <n v="0"/>
    <n v="0"/>
    <n v="0"/>
    <n v="0"/>
  </r>
  <r>
    <s v="33-795-066"/>
    <x v="5"/>
    <x v="199"/>
    <x v="1368"/>
    <n v="0"/>
    <x v="5"/>
    <x v="58"/>
    <x v="3272"/>
    <s v="SCHOOL INVESTMENTS"/>
    <s v="D"/>
    <s v=" "/>
    <x v="5"/>
    <x v="199"/>
    <x v="1368"/>
    <n v="328780"/>
    <n v="0"/>
    <s v=" "/>
    <s v=" "/>
    <s v="        "/>
    <n v="0"/>
    <n v="0"/>
    <n v="0"/>
    <n v="0"/>
    <n v="0"/>
    <n v="0"/>
    <n v="0"/>
    <n v="0"/>
    <n v="0"/>
    <n v="0"/>
    <n v="0"/>
    <n v="0"/>
    <n v="0"/>
    <n v="0"/>
    <n v="0"/>
    <n v="0"/>
    <n v="0"/>
    <n v="0"/>
    <n v="0"/>
    <n v="0"/>
    <n v="0"/>
    <n v="0"/>
    <n v="0"/>
    <n v="0"/>
    <n v="0"/>
  </r>
  <r>
    <s v="33-795-068"/>
    <x v="5"/>
    <x v="199"/>
    <x v="122"/>
    <n v="0"/>
    <x v="5"/>
    <x v="59"/>
    <x v="3273"/>
    <s v="SCHOOL INVESTMENTS"/>
    <s v="D"/>
    <s v=" "/>
    <x v="5"/>
    <x v="199"/>
    <x v="122"/>
    <n v="328780"/>
    <n v="0"/>
    <s v=" "/>
    <s v=" "/>
    <s v="        "/>
    <n v="0"/>
    <n v="0"/>
    <n v="0"/>
    <n v="0"/>
    <n v="0"/>
    <n v="0"/>
    <n v="0"/>
    <n v="0"/>
    <n v="0"/>
    <n v="0"/>
    <n v="0"/>
    <n v="0"/>
    <n v="0"/>
    <n v="0"/>
    <n v="0"/>
    <n v="0"/>
    <n v="0"/>
    <n v="0"/>
    <n v="0"/>
    <n v="0"/>
    <n v="0"/>
    <n v="0"/>
    <n v="0"/>
    <n v="0"/>
    <n v="0"/>
  </r>
  <r>
    <s v="33-795-069"/>
    <x v="5"/>
    <x v="199"/>
    <x v="123"/>
    <n v="0"/>
    <x v="5"/>
    <x v="60"/>
    <x v="3274"/>
    <s v="SCHOOL INVESTMENTS"/>
    <s v="D"/>
    <s v=" "/>
    <x v="5"/>
    <x v="199"/>
    <x v="123"/>
    <n v="328780"/>
    <n v="0"/>
    <s v=" "/>
    <s v=" "/>
    <s v="        "/>
    <n v="0"/>
    <n v="0"/>
    <n v="0"/>
    <n v="0"/>
    <n v="0"/>
    <n v="0"/>
    <n v="0"/>
    <n v="0"/>
    <n v="0"/>
    <n v="0"/>
    <n v="0"/>
    <n v="0"/>
    <n v="0"/>
    <n v="0"/>
    <n v="0"/>
    <n v="0"/>
    <n v="0"/>
    <n v="0"/>
    <n v="0"/>
    <n v="0"/>
    <n v="0"/>
    <n v="0"/>
    <n v="0"/>
    <n v="0"/>
    <n v="0"/>
  </r>
  <r>
    <s v="33-795-071"/>
    <x v="5"/>
    <x v="199"/>
    <x v="124"/>
    <n v="0"/>
    <x v="5"/>
    <x v="61"/>
    <x v="3275"/>
    <s v="SCHOOL INVESTMENTS"/>
    <s v="D"/>
    <s v=" "/>
    <x v="5"/>
    <x v="199"/>
    <x v="124"/>
    <n v="328780"/>
    <n v="0"/>
    <s v=" "/>
    <s v=" "/>
    <s v="        "/>
    <n v="0"/>
    <n v="0"/>
    <n v="0"/>
    <n v="0"/>
    <n v="0"/>
    <n v="0"/>
    <n v="0"/>
    <n v="0"/>
    <n v="0"/>
    <n v="0"/>
    <n v="0"/>
    <n v="0"/>
    <n v="0"/>
    <n v="0"/>
    <n v="0"/>
    <n v="0"/>
    <n v="0"/>
    <n v="0"/>
    <n v="0"/>
    <n v="0"/>
    <n v="0"/>
    <n v="0"/>
    <n v="0"/>
    <n v="0"/>
    <n v="0"/>
  </r>
  <r>
    <s v="33-795-075"/>
    <x v="5"/>
    <x v="199"/>
    <x v="128"/>
    <n v="0"/>
    <x v="5"/>
    <x v="62"/>
    <x v="3276"/>
    <s v="SCHOOL INVESTMENTS"/>
    <s v="D"/>
    <s v=" "/>
    <x v="5"/>
    <x v="199"/>
    <x v="128"/>
    <n v="328780"/>
    <n v="0"/>
    <s v=" "/>
    <s v=" "/>
    <s v="        "/>
    <n v="0"/>
    <n v="0"/>
    <n v="0"/>
    <n v="0"/>
    <n v="0"/>
    <n v="0"/>
    <n v="0"/>
    <n v="0"/>
    <n v="0"/>
    <n v="0"/>
    <n v="0"/>
    <n v="0"/>
    <n v="0"/>
    <n v="0"/>
    <n v="0"/>
    <n v="0"/>
    <n v="0"/>
    <n v="0"/>
    <n v="0"/>
    <n v="0"/>
    <n v="0"/>
    <n v="0"/>
    <n v="0"/>
    <n v="0"/>
    <n v="0"/>
  </r>
  <r>
    <s v="33-795-079"/>
    <x v="5"/>
    <x v="199"/>
    <x v="131"/>
    <n v="0"/>
    <x v="5"/>
    <x v="63"/>
    <x v="3277"/>
    <s v="SCHOOL INVESTMENTS"/>
    <s v="D"/>
    <s v=" "/>
    <x v="5"/>
    <x v="199"/>
    <x v="131"/>
    <n v="328780"/>
    <n v="0"/>
    <s v=" "/>
    <s v=" "/>
    <s v="        "/>
    <n v="0"/>
    <n v="0"/>
    <n v="0"/>
    <n v="0"/>
    <n v="0"/>
    <n v="0"/>
    <n v="0"/>
    <n v="0"/>
    <n v="0"/>
    <n v="0"/>
    <n v="0"/>
    <n v="0"/>
    <n v="0"/>
    <n v="0"/>
    <n v="0"/>
    <n v="0"/>
    <n v="0"/>
    <n v="0"/>
    <n v="0"/>
    <n v="0"/>
    <n v="0"/>
    <n v="0"/>
    <n v="0"/>
    <n v="0"/>
    <n v="0"/>
  </r>
  <r>
    <s v="33-795-080"/>
    <x v="5"/>
    <x v="199"/>
    <x v="1371"/>
    <n v="0"/>
    <x v="5"/>
    <x v="64"/>
    <x v="3278"/>
    <s v="SCHOOL INVESTMENTS"/>
    <s v="D"/>
    <s v=" "/>
    <x v="5"/>
    <x v="199"/>
    <x v="1371"/>
    <n v="328780"/>
    <n v="0"/>
    <s v=" "/>
    <s v=" "/>
    <s v="        "/>
    <n v="0"/>
    <n v="0"/>
    <n v="0"/>
    <n v="0"/>
    <n v="0"/>
    <n v="0"/>
    <n v="0"/>
    <n v="0"/>
    <n v="0"/>
    <n v="0"/>
    <n v="0"/>
    <n v="0"/>
    <n v="0"/>
    <n v="0"/>
    <n v="0"/>
    <n v="0"/>
    <n v="0"/>
    <n v="0"/>
    <n v="0"/>
    <n v="0"/>
    <n v="0"/>
    <n v="0"/>
    <n v="0"/>
    <n v="0"/>
    <n v="0"/>
  </r>
  <r>
    <s v="33-795-081"/>
    <x v="5"/>
    <x v="199"/>
    <x v="1372"/>
    <n v="0"/>
    <x v="5"/>
    <x v="65"/>
    <x v="3279"/>
    <s v="SCHOOL INVESTMENTS"/>
    <s v="D"/>
    <s v=" "/>
    <x v="5"/>
    <x v="199"/>
    <x v="1372"/>
    <n v="328780"/>
    <n v="0"/>
    <s v=" "/>
    <s v=" "/>
    <s v="        "/>
    <n v="0"/>
    <n v="0"/>
    <n v="0"/>
    <n v="0"/>
    <n v="0"/>
    <n v="0"/>
    <n v="0"/>
    <n v="0"/>
    <n v="0"/>
    <n v="0"/>
    <n v="0"/>
    <n v="0"/>
    <n v="0"/>
    <n v="0"/>
    <n v="0"/>
    <n v="0"/>
    <n v="0"/>
    <n v="0"/>
    <n v="0"/>
    <n v="0"/>
    <n v="0"/>
    <n v="0"/>
    <n v="0"/>
    <n v="0"/>
    <n v="0"/>
  </r>
  <r>
    <s v="33-795-083"/>
    <x v="5"/>
    <x v="199"/>
    <x v="132"/>
    <n v="0"/>
    <x v="5"/>
    <x v="66"/>
    <x v="3280"/>
    <s v="SCHOOL INVESTMENTS"/>
    <s v="D"/>
    <s v=" "/>
    <x v="5"/>
    <x v="199"/>
    <x v="132"/>
    <n v="328780"/>
    <n v="0"/>
    <s v=" "/>
    <s v=" "/>
    <s v="        "/>
    <n v="0"/>
    <n v="0"/>
    <n v="0"/>
    <n v="0"/>
    <n v="0"/>
    <n v="0"/>
    <n v="0"/>
    <n v="0"/>
    <n v="0"/>
    <n v="0"/>
    <n v="0"/>
    <n v="0"/>
    <n v="0"/>
    <n v="0"/>
    <n v="0"/>
    <n v="0"/>
    <n v="0"/>
    <n v="0"/>
    <n v="0"/>
    <n v="0"/>
    <n v="0"/>
    <n v="0"/>
    <n v="0"/>
    <n v="0"/>
    <n v="0"/>
  </r>
  <r>
    <s v="33-795-086"/>
    <x v="5"/>
    <x v="199"/>
    <x v="135"/>
    <n v="0"/>
    <x v="5"/>
    <x v="67"/>
    <x v="3281"/>
    <s v="SCHOOL INVESTMENTS"/>
    <s v="D"/>
    <s v=" "/>
    <x v="5"/>
    <x v="199"/>
    <x v="135"/>
    <n v="328780"/>
    <n v="0"/>
    <s v=" "/>
    <s v=" "/>
    <s v="        "/>
    <n v="0"/>
    <n v="0"/>
    <n v="0"/>
    <n v="0"/>
    <n v="0"/>
    <n v="0"/>
    <n v="0"/>
    <n v="0"/>
    <n v="0"/>
    <n v="0"/>
    <n v="0"/>
    <n v="0"/>
    <n v="0"/>
    <n v="0"/>
    <n v="0"/>
    <n v="0"/>
    <n v="0"/>
    <n v="0"/>
    <n v="0"/>
    <n v="0"/>
    <n v="0"/>
    <n v="0"/>
    <n v="0"/>
    <n v="0"/>
    <n v="0"/>
  </r>
  <r>
    <s v="33-795-089"/>
    <x v="5"/>
    <x v="199"/>
    <x v="313"/>
    <n v="0"/>
    <x v="5"/>
    <x v="68"/>
    <x v="3282"/>
    <s v="SCHOOL INVESTMENTS"/>
    <s v="D"/>
    <s v=" "/>
    <x v="5"/>
    <x v="199"/>
    <x v="313"/>
    <n v="328780"/>
    <n v="0"/>
    <s v=" "/>
    <s v=" "/>
    <s v="        "/>
    <n v="0"/>
    <n v="0"/>
    <n v="0"/>
    <n v="0"/>
    <n v="0"/>
    <n v="0"/>
    <n v="0"/>
    <n v="0"/>
    <n v="0"/>
    <n v="0"/>
    <n v="0"/>
    <n v="0"/>
    <n v="0"/>
    <n v="0"/>
    <n v="0"/>
    <n v="0"/>
    <n v="0"/>
    <n v="0"/>
    <n v="0"/>
    <n v="0"/>
    <n v="0"/>
    <n v="0"/>
    <n v="0"/>
    <n v="0"/>
    <n v="0"/>
  </r>
  <r>
    <s v="33-795-090"/>
    <x v="5"/>
    <x v="199"/>
    <x v="105"/>
    <n v="0"/>
    <x v="5"/>
    <x v="69"/>
    <x v="3283"/>
    <s v="SCHOOL INVESTMENTS"/>
    <s v="D"/>
    <s v=" "/>
    <x v="5"/>
    <x v="199"/>
    <x v="105"/>
    <n v="328780"/>
    <n v="0"/>
    <s v=" "/>
    <s v=" "/>
    <s v="        "/>
    <n v="0"/>
    <n v="0"/>
    <n v="0"/>
    <n v="0"/>
    <n v="0"/>
    <n v="0"/>
    <n v="0"/>
    <n v="0"/>
    <n v="0"/>
    <n v="0"/>
    <n v="0"/>
    <n v="0"/>
    <n v="0"/>
    <n v="0"/>
    <n v="0"/>
    <n v="0"/>
    <n v="0"/>
    <n v="0"/>
    <n v="0"/>
    <n v="0"/>
    <n v="0"/>
    <n v="0"/>
    <n v="0"/>
    <n v="0"/>
    <n v="0"/>
  </r>
  <r>
    <s v="33-795-092"/>
    <x v="5"/>
    <x v="199"/>
    <x v="106"/>
    <n v="0"/>
    <x v="5"/>
    <x v="70"/>
    <x v="3284"/>
    <s v="SCHOOL INVESTMENTS"/>
    <s v="D"/>
    <s v=" "/>
    <x v="5"/>
    <x v="199"/>
    <x v="106"/>
    <n v="328780"/>
    <n v="0"/>
    <s v=" "/>
    <s v=" "/>
    <s v="        "/>
    <n v="0"/>
    <n v="0"/>
    <n v="0"/>
    <n v="0"/>
    <n v="0"/>
    <n v="0"/>
    <n v="0"/>
    <n v="0"/>
    <n v="0"/>
    <n v="0"/>
    <n v="0"/>
    <n v="0"/>
    <n v="0"/>
    <n v="0"/>
    <n v="0"/>
    <n v="0"/>
    <n v="0"/>
    <n v="0"/>
    <n v="0"/>
    <n v="0"/>
    <n v="0"/>
    <n v="0"/>
    <n v="0"/>
    <n v="0"/>
    <n v="0"/>
  </r>
  <r>
    <s v="33-795-093"/>
    <x v="5"/>
    <x v="199"/>
    <x v="107"/>
    <n v="0"/>
    <x v="5"/>
    <x v="71"/>
    <x v="3285"/>
    <s v="SCHOOL INVESTMENTS"/>
    <s v="D"/>
    <s v=" "/>
    <x v="5"/>
    <x v="199"/>
    <x v="107"/>
    <n v="328780"/>
    <n v="0"/>
    <s v=" "/>
    <s v=" "/>
    <s v="        "/>
    <n v="0"/>
    <n v="0"/>
    <n v="0"/>
    <n v="0"/>
    <n v="0"/>
    <n v="0"/>
    <n v="0"/>
    <n v="0"/>
    <n v="0"/>
    <n v="0"/>
    <n v="0"/>
    <n v="0"/>
    <n v="0"/>
    <n v="0"/>
    <n v="0"/>
    <n v="0"/>
    <n v="0"/>
    <n v="0"/>
    <n v="0"/>
    <n v="0"/>
    <n v="0"/>
    <n v="0"/>
    <n v="0"/>
    <n v="0"/>
    <n v="0"/>
  </r>
  <r>
    <s v="33-795-094"/>
    <x v="5"/>
    <x v="199"/>
    <x v="108"/>
    <n v="0"/>
    <x v="5"/>
    <x v="72"/>
    <x v="3286"/>
    <s v="SCHOOL INVESTMENTS"/>
    <s v="D"/>
    <s v=" "/>
    <x v="5"/>
    <x v="199"/>
    <x v="108"/>
    <n v="328780"/>
    <n v="0"/>
    <s v=" "/>
    <s v=" "/>
    <s v="        "/>
    <n v="0"/>
    <n v="0"/>
    <n v="0"/>
    <n v="0"/>
    <n v="0"/>
    <n v="0"/>
    <n v="0"/>
    <n v="0"/>
    <n v="0"/>
    <n v="0"/>
    <n v="0"/>
    <n v="0"/>
    <n v="0"/>
    <n v="0"/>
    <n v="0"/>
    <n v="0"/>
    <n v="0"/>
    <n v="0"/>
    <n v="0"/>
    <n v="0"/>
    <n v="0"/>
    <n v="0"/>
    <n v="0"/>
    <n v="0"/>
    <n v="0"/>
  </r>
  <r>
    <s v="33-795-095"/>
    <x v="5"/>
    <x v="199"/>
    <x v="109"/>
    <n v="0"/>
    <x v="5"/>
    <x v="73"/>
    <x v="3287"/>
    <s v="SCHOOL INVESTMENTS"/>
    <s v="D"/>
    <s v=" "/>
    <x v="5"/>
    <x v="199"/>
    <x v="109"/>
    <n v="328780"/>
    <n v="0"/>
    <s v=" "/>
    <s v=" "/>
    <s v="        "/>
    <n v="0"/>
    <n v="0"/>
    <n v="0"/>
    <n v="0"/>
    <n v="0"/>
    <n v="0"/>
    <n v="0"/>
    <n v="0"/>
    <n v="0"/>
    <n v="0"/>
    <n v="0"/>
    <n v="0"/>
    <n v="0"/>
    <n v="0"/>
    <n v="0"/>
    <n v="0"/>
    <n v="0"/>
    <n v="0"/>
    <n v="0"/>
    <n v="0"/>
    <n v="0"/>
    <n v="0"/>
    <n v="0"/>
    <n v="0"/>
    <n v="0"/>
  </r>
  <r>
    <s v="33-795-097"/>
    <x v="5"/>
    <x v="199"/>
    <x v="1375"/>
    <n v="0"/>
    <x v="5"/>
    <x v="74"/>
    <x v="3288"/>
    <s v="SCHOOL INVESTMENTS"/>
    <s v="D"/>
    <s v=" "/>
    <x v="5"/>
    <x v="199"/>
    <x v="1375"/>
    <n v="328780"/>
    <n v="0"/>
    <s v=" "/>
    <s v=" "/>
    <s v="        "/>
    <n v="0"/>
    <n v="0"/>
    <n v="0"/>
    <n v="0"/>
    <n v="0"/>
    <n v="0"/>
    <n v="0"/>
    <n v="0"/>
    <n v="0"/>
    <n v="0"/>
    <n v="0"/>
    <n v="0"/>
    <n v="0"/>
    <n v="0"/>
    <n v="0"/>
    <n v="0"/>
    <n v="0"/>
    <n v="0"/>
    <n v="0"/>
    <n v="0"/>
    <n v="0"/>
    <n v="0"/>
    <n v="0"/>
    <n v="0"/>
    <n v="0"/>
  </r>
  <r>
    <s v="33-795-098"/>
    <x v="5"/>
    <x v="199"/>
    <x v="316"/>
    <n v="0"/>
    <x v="5"/>
    <x v="75"/>
    <x v="3289"/>
    <s v="SCHOOL INVESTMENTS"/>
    <s v="D"/>
    <s v=" "/>
    <x v="5"/>
    <x v="199"/>
    <x v="316"/>
    <n v="328780"/>
    <n v="1"/>
    <s v=" "/>
    <s v=" "/>
    <s v="        "/>
    <n v="0"/>
    <n v="0"/>
    <n v="0"/>
    <n v="0"/>
    <n v="0"/>
    <n v="0"/>
    <n v="0"/>
    <n v="0"/>
    <n v="0"/>
    <n v="0"/>
    <n v="0"/>
    <n v="0"/>
    <n v="0"/>
    <n v="0"/>
    <n v="0"/>
    <n v="0"/>
    <n v="0"/>
    <n v="0"/>
    <n v="0"/>
    <n v="0"/>
    <n v="0"/>
    <n v="0"/>
    <n v="0"/>
    <n v="0"/>
    <n v="0"/>
  </r>
  <r>
    <s v="33-850-001"/>
    <x v="5"/>
    <x v="302"/>
    <x v="80"/>
    <n v="3177960.41"/>
    <x v="5"/>
    <x v="27"/>
    <x v="3290"/>
    <s v="STUDENT ACTIVITIES"/>
    <s v="B"/>
    <s v=" "/>
    <x v="5"/>
    <x v="302"/>
    <x v="80"/>
    <n v="328910"/>
    <n v="0"/>
    <s v=" "/>
    <s v=" "/>
    <n v="33850001"/>
    <n v="2493933.83"/>
    <n v="0"/>
    <n v="689385.3"/>
    <n v="5358.72"/>
    <n v="0"/>
    <n v="2963477.88"/>
    <n v="0"/>
    <n v="5822562.9100000001"/>
    <n v="7370438.4100000001"/>
    <n v="1762358.03"/>
    <n v="2439225.66"/>
    <n v="0"/>
    <n v="687795.96"/>
    <n v="1250440.21"/>
    <n v="617352.42000000004"/>
    <n v="2963477.88"/>
    <n v="0"/>
    <n v="5133177.6100000003"/>
    <n v="7365079.6900000004"/>
    <n v="1762358.03"/>
    <n v="0"/>
    <n v="0"/>
    <n v="0"/>
    <n v="0"/>
    <n v="0"/>
  </r>
  <r>
    <s v="33-850-002"/>
    <x v="5"/>
    <x v="302"/>
    <x v="81"/>
    <n v="0"/>
    <x v="5"/>
    <x v="28"/>
    <x v="3291"/>
    <s v="STUDENT ACTIVITIES"/>
    <s v="B"/>
    <s v=" "/>
    <x v="5"/>
    <x v="302"/>
    <x v="81"/>
    <n v="328910"/>
    <n v="0"/>
    <s v=" "/>
    <s v=" "/>
    <n v="33850002"/>
    <n v="0"/>
    <n v="0"/>
    <n v="0"/>
    <n v="0"/>
    <n v="0"/>
    <n v="0"/>
    <n v="0"/>
    <n v="0"/>
    <n v="0"/>
    <n v="0"/>
    <n v="0"/>
    <n v="0"/>
    <n v="0"/>
    <n v="0"/>
    <n v="0"/>
    <n v="0"/>
    <n v="0"/>
    <n v="0"/>
    <n v="0"/>
    <n v="0"/>
    <n v="0"/>
    <n v="0"/>
    <n v="0"/>
    <n v="0"/>
    <n v="0"/>
  </r>
  <r>
    <s v="33-850-003"/>
    <x v="5"/>
    <x v="302"/>
    <x v="82"/>
    <n v="0"/>
    <x v="5"/>
    <x v="29"/>
    <x v="3292"/>
    <s v="STUDENT ACTIVITIES"/>
    <s v="B"/>
    <s v=" "/>
    <x v="5"/>
    <x v="302"/>
    <x v="82"/>
    <n v="328910"/>
    <n v="0"/>
    <s v=" "/>
    <s v=" "/>
    <n v="33850003"/>
    <n v="0"/>
    <n v="0"/>
    <n v="0"/>
    <n v="0"/>
    <n v="0"/>
    <n v="0"/>
    <n v="0"/>
    <n v="0"/>
    <n v="0"/>
    <n v="0"/>
    <n v="0"/>
    <n v="0"/>
    <n v="0"/>
    <n v="0"/>
    <n v="0"/>
    <n v="0"/>
    <n v="0"/>
    <n v="0"/>
    <n v="0"/>
    <n v="0"/>
    <n v="0"/>
    <n v="0"/>
    <n v="0"/>
    <n v="0"/>
    <n v="0"/>
  </r>
  <r>
    <s v="33-850-004"/>
    <x v="5"/>
    <x v="302"/>
    <x v="83"/>
    <n v="775250.45"/>
    <x v="5"/>
    <x v="30"/>
    <x v="3293"/>
    <s v="STUDENT ACTIVITIES"/>
    <s v="B"/>
    <s v=" "/>
    <x v="5"/>
    <x v="302"/>
    <x v="83"/>
    <n v="328910"/>
    <n v="0"/>
    <s v=" "/>
    <s v=" "/>
    <n v="33850004"/>
    <n v="1059437.71"/>
    <n v="0"/>
    <n v="0"/>
    <n v="284417.26"/>
    <n v="230"/>
    <n v="1246318.93"/>
    <n v="0"/>
    <n v="3000000"/>
    <n v="3537486.44"/>
    <n v="66417.960000000006"/>
    <n v="535715.56999999995"/>
    <n v="0"/>
    <n v="1000000"/>
    <n v="480967.3"/>
    <n v="4689.4399999999996"/>
    <n v="1246318.93"/>
    <n v="0"/>
    <n v="3000000"/>
    <n v="3253069.18"/>
    <n v="66187.960000000006"/>
    <n v="0"/>
    <n v="0"/>
    <n v="0"/>
    <n v="0"/>
    <n v="0"/>
  </r>
  <r>
    <s v="33-850-005"/>
    <x v="5"/>
    <x v="302"/>
    <x v="84"/>
    <n v="0"/>
    <x v="5"/>
    <x v="31"/>
    <x v="3294"/>
    <s v="STUDENT ACTIVITIES"/>
    <s v="B"/>
    <s v=" "/>
    <x v="5"/>
    <x v="302"/>
    <x v="84"/>
    <n v="328910"/>
    <n v="0"/>
    <s v=" "/>
    <s v=" "/>
    <n v="33850005"/>
    <n v="0"/>
    <n v="0"/>
    <n v="0"/>
    <n v="0"/>
    <n v="0"/>
    <n v="0"/>
    <n v="0"/>
    <n v="0"/>
    <n v="0"/>
    <n v="0"/>
    <n v="0"/>
    <n v="0"/>
    <n v="0"/>
    <n v="0"/>
    <n v="0"/>
    <n v="0"/>
    <n v="0"/>
    <n v="0"/>
    <n v="0"/>
    <n v="0"/>
    <n v="0"/>
    <n v="0"/>
    <n v="0"/>
    <n v="0"/>
    <n v="0"/>
  </r>
  <r>
    <s v="33-850-006"/>
    <x v="5"/>
    <x v="302"/>
    <x v="85"/>
    <n v="192520.88"/>
    <x v="5"/>
    <x v="32"/>
    <x v="3295"/>
    <s v="STUDENT ACTIVITIES"/>
    <s v="B"/>
    <s v=" "/>
    <x v="5"/>
    <x v="302"/>
    <x v="85"/>
    <n v="328910"/>
    <n v="0"/>
    <s v=" "/>
    <s v=" "/>
    <n v="33850006"/>
    <n v="192383.87"/>
    <n v="0"/>
    <n v="20693.21"/>
    <n v="20556.2"/>
    <n v="0"/>
    <n v="155924.76999999999"/>
    <n v="0"/>
    <n v="147578.96"/>
    <n v="111793.99"/>
    <n v="811.14"/>
    <n v="177420.88"/>
    <n v="0"/>
    <n v="29216.55"/>
    <n v="14526.56"/>
    <n v="273"/>
    <n v="155924.76999999999"/>
    <n v="0"/>
    <n v="126885.75"/>
    <n v="91237.79"/>
    <n v="811.14"/>
    <n v="0"/>
    <n v="0"/>
    <n v="0"/>
    <n v="0"/>
    <n v="0"/>
  </r>
  <r>
    <s v="33-850-007"/>
    <x v="5"/>
    <x v="302"/>
    <x v="86"/>
    <n v="0"/>
    <x v="5"/>
    <x v="33"/>
    <x v="3296"/>
    <s v="STUDENT ACTIVITIES"/>
    <s v="B"/>
    <s v=" "/>
    <x v="5"/>
    <x v="302"/>
    <x v="86"/>
    <n v="328910"/>
    <n v="0"/>
    <s v=" "/>
    <s v=" "/>
    <n v="33850007"/>
    <n v="0"/>
    <n v="0"/>
    <n v="0"/>
    <n v="0"/>
    <n v="0"/>
    <n v="0"/>
    <n v="0"/>
    <n v="0"/>
    <n v="0"/>
    <n v="0"/>
    <n v="0"/>
    <n v="0"/>
    <n v="0"/>
    <n v="0"/>
    <n v="0"/>
    <n v="0"/>
    <n v="0"/>
    <n v="0"/>
    <n v="0"/>
    <n v="0"/>
    <n v="0"/>
    <n v="0"/>
    <n v="0"/>
    <n v="0"/>
    <n v="0"/>
  </r>
  <r>
    <s v="33-850-008"/>
    <x v="5"/>
    <x v="302"/>
    <x v="87"/>
    <n v="459091.03"/>
    <x v="5"/>
    <x v="34"/>
    <x v="3297"/>
    <s v="STUDENT ACTIVITIES"/>
    <s v="B"/>
    <s v=" "/>
    <x v="5"/>
    <x v="302"/>
    <x v="87"/>
    <n v="328910"/>
    <n v="0"/>
    <s v=" "/>
    <s v=" "/>
    <n v="33850008"/>
    <n v="401518.63"/>
    <n v="0"/>
    <n v="64607.96"/>
    <n v="7035.56"/>
    <n v="0"/>
    <n v="529312.31000000006"/>
    <n v="0"/>
    <n v="1524667.16"/>
    <n v="1857499.15"/>
    <n v="262610.71000000002"/>
    <n v="193465.51"/>
    <n v="0"/>
    <n v="364111.79"/>
    <n v="303635.07"/>
    <n v="147576.4"/>
    <n v="529312.31000000006"/>
    <n v="0"/>
    <n v="1460059.2"/>
    <n v="1850463.59"/>
    <n v="262610.71000000002"/>
    <n v="0"/>
    <n v="0"/>
    <n v="0"/>
    <n v="0"/>
    <n v="0"/>
  </r>
  <r>
    <s v="33-850-009"/>
    <x v="5"/>
    <x v="302"/>
    <x v="88"/>
    <n v="214990.05"/>
    <x v="5"/>
    <x v="35"/>
    <x v="3298"/>
    <s v="STUDENT ACTIVITIES"/>
    <s v="B"/>
    <s v=" "/>
    <x v="5"/>
    <x v="302"/>
    <x v="88"/>
    <n v="328910"/>
    <n v="0"/>
    <s v=" "/>
    <s v=" "/>
    <n v="33850009"/>
    <n v="177197.01"/>
    <n v="0"/>
    <n v="45408.84"/>
    <n v="7615.8"/>
    <n v="0"/>
    <n v="189654.79"/>
    <n v="0"/>
    <n v="816309.75"/>
    <n v="874939.37"/>
    <n v="83964.88"/>
    <n v="173930.07"/>
    <n v="0"/>
    <n v="94742.68"/>
    <n v="172830.96"/>
    <n v="81355.22"/>
    <n v="189654.79"/>
    <n v="0"/>
    <n v="770900.91"/>
    <n v="867323.57"/>
    <n v="83964.88"/>
    <n v="0"/>
    <n v="0"/>
    <n v="0"/>
    <n v="0"/>
    <n v="0"/>
  </r>
  <r>
    <s v="33-850-011"/>
    <x v="5"/>
    <x v="302"/>
    <x v="111"/>
    <n v="434943.76"/>
    <x v="5"/>
    <x v="36"/>
    <x v="3299"/>
    <s v="STUDENT ACTIVITIES"/>
    <s v="B"/>
    <s v=" "/>
    <x v="5"/>
    <x v="302"/>
    <x v="111"/>
    <n v="328910"/>
    <n v="0"/>
    <s v=" "/>
    <s v=" "/>
    <n v="33850011"/>
    <n v="458563.09"/>
    <n v="0"/>
    <n v="148175.46"/>
    <n v="171794.79"/>
    <n v="0"/>
    <n v="862361.54"/>
    <n v="0"/>
    <n v="368524.37"/>
    <n v="1312951.28"/>
    <n v="517009.13"/>
    <n v="464637.71"/>
    <n v="0"/>
    <n v="111446.86"/>
    <n v="118294.71"/>
    <n v="773.23"/>
    <n v="862361.54"/>
    <n v="0"/>
    <n v="220348.91"/>
    <n v="1141156.49"/>
    <n v="517009.13"/>
    <n v="0"/>
    <n v="0"/>
    <n v="0"/>
    <n v="0"/>
    <n v="0"/>
  </r>
  <r>
    <s v="33-850-014"/>
    <x v="5"/>
    <x v="302"/>
    <x v="91"/>
    <n v="0"/>
    <x v="5"/>
    <x v="37"/>
    <x v="3300"/>
    <s v="STUDENT ACTIVITIES"/>
    <s v="B"/>
    <s v=" "/>
    <x v="5"/>
    <x v="302"/>
    <x v="91"/>
    <n v="328910"/>
    <n v="0"/>
    <s v=" "/>
    <s v=" "/>
    <n v="33850014"/>
    <n v="0"/>
    <n v="0"/>
    <n v="0"/>
    <n v="0"/>
    <n v="0"/>
    <n v="0"/>
    <n v="0"/>
    <n v="0"/>
    <n v="0"/>
    <n v="0"/>
    <n v="0"/>
    <n v="0"/>
    <n v="0"/>
    <n v="0"/>
    <n v="0"/>
    <n v="0"/>
    <n v="0"/>
    <n v="0"/>
    <n v="0"/>
    <n v="0"/>
    <n v="0"/>
    <n v="0"/>
    <n v="0"/>
    <n v="0"/>
    <n v="0"/>
  </r>
  <r>
    <s v="33-850-017"/>
    <x v="5"/>
    <x v="302"/>
    <x v="113"/>
    <n v="0"/>
    <x v="5"/>
    <x v="38"/>
    <x v="3301"/>
    <s v="STUDENT ACTIVITIES"/>
    <s v="B"/>
    <s v=" "/>
    <x v="5"/>
    <x v="302"/>
    <x v="113"/>
    <n v="328910"/>
    <n v="0"/>
    <s v=" "/>
    <s v=" "/>
    <n v="33850017"/>
    <n v="0"/>
    <n v="0"/>
    <n v="0"/>
    <n v="0"/>
    <n v="0"/>
    <n v="0"/>
    <n v="0"/>
    <n v="0"/>
    <n v="0.02"/>
    <n v="0.02"/>
    <n v="0"/>
    <n v="0"/>
    <n v="0"/>
    <n v="0"/>
    <n v="0"/>
    <n v="0"/>
    <n v="0"/>
    <n v="0"/>
    <n v="0.02"/>
    <n v="0.02"/>
    <n v="0"/>
    <n v="0"/>
    <n v="0"/>
    <n v="0"/>
    <n v="0"/>
  </r>
  <r>
    <s v="33-850-021"/>
    <x v="5"/>
    <x v="302"/>
    <x v="96"/>
    <n v="0"/>
    <x v="5"/>
    <x v="39"/>
    <x v="3302"/>
    <s v="STUDENT ACTIVITIES"/>
    <s v="B"/>
    <s v=" "/>
    <x v="5"/>
    <x v="302"/>
    <x v="96"/>
    <n v="328910"/>
    <n v="0"/>
    <s v=" "/>
    <s v=" "/>
    <n v="33850021"/>
    <n v="0"/>
    <n v="0"/>
    <n v="0"/>
    <n v="0"/>
    <n v="0"/>
    <n v="0.56000000000000005"/>
    <n v="0"/>
    <n v="0"/>
    <n v="0.56000000000000005"/>
    <n v="0"/>
    <n v="0.56000000000000005"/>
    <n v="0"/>
    <n v="0"/>
    <n v="0.56000000000000005"/>
    <n v="0"/>
    <n v="0.56000000000000005"/>
    <n v="0"/>
    <n v="0"/>
    <n v="0.56000000000000005"/>
    <n v="0"/>
    <n v="0"/>
    <n v="0"/>
    <n v="0"/>
    <n v="0"/>
    <n v="0"/>
  </r>
  <r>
    <s v="33-850-024"/>
    <x v="5"/>
    <x v="302"/>
    <x v="99"/>
    <n v="0"/>
    <x v="5"/>
    <x v="40"/>
    <x v="3303"/>
    <s v="STUDENT ACTIVITIES"/>
    <s v="B"/>
    <s v=" "/>
    <x v="5"/>
    <x v="302"/>
    <x v="99"/>
    <n v="328910"/>
    <n v="0"/>
    <s v=" "/>
    <s v=" "/>
    <n v="33850024"/>
    <n v="0"/>
    <n v="0"/>
    <n v="0"/>
    <n v="0"/>
    <n v="0"/>
    <n v="0"/>
    <n v="0"/>
    <n v="0"/>
    <n v="0"/>
    <n v="0"/>
    <n v="0"/>
    <n v="0"/>
    <n v="0"/>
    <n v="0"/>
    <n v="0"/>
    <n v="0"/>
    <n v="0"/>
    <n v="0"/>
    <n v="0"/>
    <n v="0"/>
    <n v="0"/>
    <n v="0"/>
    <n v="0"/>
    <n v="0"/>
    <n v="0"/>
  </r>
  <r>
    <s v="33-850-025"/>
    <x v="5"/>
    <x v="302"/>
    <x v="100"/>
    <n v="146404.1"/>
    <x v="5"/>
    <x v="41"/>
    <x v="3304"/>
    <s v="STUDENT ACTIVITIES"/>
    <s v="B"/>
    <s v=" "/>
    <x v="5"/>
    <x v="302"/>
    <x v="100"/>
    <n v="328910"/>
    <n v="0"/>
    <s v=" "/>
    <s v=" "/>
    <n v="33850025"/>
    <n v="140527.76"/>
    <n v="0"/>
    <n v="20734.59"/>
    <n v="14858.25"/>
    <n v="0"/>
    <n v="68281.77"/>
    <n v="0"/>
    <n v="209769.82"/>
    <n v="134636.70000000001"/>
    <n v="2989.21"/>
    <n v="134222.21"/>
    <n v="0"/>
    <n v="33365.440000000002"/>
    <n v="29423.38"/>
    <n v="2363.4899999999998"/>
    <n v="68281.77"/>
    <n v="0"/>
    <n v="189035.23"/>
    <n v="119778.45"/>
    <n v="2989.21"/>
    <n v="0"/>
    <n v="0"/>
    <n v="0"/>
    <n v="0"/>
    <n v="0"/>
  </r>
  <r>
    <s v="33-850-028"/>
    <x v="5"/>
    <x v="302"/>
    <x v="103"/>
    <n v="188903.04000000001"/>
    <x v="5"/>
    <x v="42"/>
    <x v="3305"/>
    <s v="STUDENT ACTIVITIES"/>
    <s v="B"/>
    <s v=" "/>
    <x v="5"/>
    <x v="302"/>
    <x v="103"/>
    <n v="328910"/>
    <n v="0"/>
    <s v=" "/>
    <s v=" "/>
    <n v="33850028"/>
    <n v="216747.32"/>
    <n v="0"/>
    <n v="0"/>
    <n v="27844.28"/>
    <n v="0"/>
    <n v="227766.61"/>
    <n v="0"/>
    <n v="198030"/>
    <n v="245456.64000000001"/>
    <n v="8563.07"/>
    <n v="204775.64"/>
    <n v="0"/>
    <n v="30000"/>
    <n v="18338.21"/>
    <n v="309.89"/>
    <n v="227766.61"/>
    <n v="0"/>
    <n v="198030"/>
    <n v="217612.36"/>
    <n v="8563.07"/>
    <n v="0"/>
    <n v="0"/>
    <n v="0"/>
    <n v="0"/>
    <n v="0"/>
  </r>
  <r>
    <s v="33-850-031"/>
    <x v="5"/>
    <x v="302"/>
    <x v="1340"/>
    <n v="0"/>
    <x v="5"/>
    <x v="43"/>
    <x v="3306"/>
    <s v="STUDENT ACTIVITIES"/>
    <s v="B"/>
    <s v=" "/>
    <x v="5"/>
    <x v="302"/>
    <x v="1340"/>
    <n v="328910"/>
    <n v="0"/>
    <s v=" "/>
    <s v=" "/>
    <n v="33850031"/>
    <n v="0"/>
    <n v="0"/>
    <n v="0"/>
    <n v="0"/>
    <n v="0"/>
    <n v="0"/>
    <n v="0"/>
    <n v="0"/>
    <n v="0"/>
    <n v="0"/>
    <n v="0"/>
    <n v="0"/>
    <n v="0"/>
    <n v="0"/>
    <n v="0"/>
    <n v="0"/>
    <n v="0"/>
    <n v="0"/>
    <n v="0"/>
    <n v="0"/>
    <n v="0"/>
    <n v="0"/>
    <n v="0"/>
    <n v="0"/>
    <n v="0"/>
  </r>
  <r>
    <s v="33-850-033"/>
    <x v="5"/>
    <x v="302"/>
    <x v="1342"/>
    <n v="21490.34"/>
    <x v="5"/>
    <x v="44"/>
    <x v="3307"/>
    <s v="STUDENT ACTIVITIES"/>
    <s v="B"/>
    <s v=" "/>
    <x v="5"/>
    <x v="302"/>
    <x v="1342"/>
    <n v="328910"/>
    <n v="0"/>
    <s v=" "/>
    <s v=" "/>
    <n v="33850033"/>
    <n v="21677.77"/>
    <n v="0"/>
    <n v="0"/>
    <n v="5701.85"/>
    <n v="5514.42"/>
    <n v="27831.84"/>
    <n v="0"/>
    <n v="29465.94"/>
    <n v="58929.94"/>
    <n v="23122.5"/>
    <n v="19018.759999999998"/>
    <n v="0"/>
    <n v="6547.76"/>
    <n v="6213.12"/>
    <n v="2324.37"/>
    <n v="27831.84"/>
    <n v="0"/>
    <n v="29465.94"/>
    <n v="53228.09"/>
    <n v="17608.080000000002"/>
    <n v="0"/>
    <n v="0"/>
    <n v="0"/>
    <n v="0"/>
    <n v="0"/>
  </r>
  <r>
    <s v="33-850-038"/>
    <x v="5"/>
    <x v="302"/>
    <x v="1347"/>
    <n v="0"/>
    <x v="5"/>
    <x v="45"/>
    <x v="3308"/>
    <s v="STUDENT ACTIVITIES"/>
    <s v="B"/>
    <s v=" "/>
    <x v="5"/>
    <x v="302"/>
    <x v="1347"/>
    <n v="328910"/>
    <n v="0"/>
    <s v=" "/>
    <s v=" "/>
    <n v="33850038"/>
    <n v="0"/>
    <n v="0"/>
    <n v="0"/>
    <n v="0"/>
    <n v="0"/>
    <n v="0"/>
    <n v="0"/>
    <n v="0"/>
    <n v="0"/>
    <n v="0"/>
    <n v="0"/>
    <n v="0"/>
    <n v="0"/>
    <n v="0"/>
    <n v="0"/>
    <n v="0"/>
    <n v="0"/>
    <n v="0"/>
    <n v="0"/>
    <n v="0"/>
    <n v="0"/>
    <n v="0"/>
    <n v="0"/>
    <n v="0"/>
    <n v="0"/>
  </r>
  <r>
    <s v="33-850-040"/>
    <x v="5"/>
    <x v="302"/>
    <x v="1349"/>
    <n v="68787.58"/>
    <x v="5"/>
    <x v="46"/>
    <x v="3309"/>
    <s v="STUDENT ACTIVITIES"/>
    <s v="B"/>
    <s v=" "/>
    <x v="5"/>
    <x v="302"/>
    <x v="1349"/>
    <n v="328910"/>
    <n v="0"/>
    <s v=" "/>
    <s v=" "/>
    <n v="33850040"/>
    <n v="72558.41"/>
    <n v="0"/>
    <n v="0"/>
    <n v="6231.88"/>
    <n v="2461.0500000000002"/>
    <n v="68491.02"/>
    <n v="0"/>
    <n v="65727.100000000006"/>
    <n v="68509.69"/>
    <n v="3079.15"/>
    <n v="65643.91"/>
    <n v="0"/>
    <n v="11524.84"/>
    <n v="4711.3900000000003"/>
    <n v="101.05"/>
    <n v="68491.02"/>
    <n v="0"/>
    <n v="65727.100000000006"/>
    <n v="62277.81"/>
    <n v="618.1"/>
    <n v="0"/>
    <n v="0"/>
    <n v="0"/>
    <n v="0"/>
    <n v="0"/>
  </r>
  <r>
    <s v="33-850-041"/>
    <x v="5"/>
    <x v="302"/>
    <x v="1350"/>
    <n v="1361462.9"/>
    <x v="5"/>
    <x v="47"/>
    <x v="3310"/>
    <s v="STUDENT ACTIVITIES"/>
    <s v="B"/>
    <s v=" "/>
    <x v="5"/>
    <x v="302"/>
    <x v="1350"/>
    <n v="328910"/>
    <n v="0"/>
    <s v=" "/>
    <s v=" "/>
    <n v="33850041"/>
    <n v="1477095.68"/>
    <n v="0"/>
    <n v="0"/>
    <n v="115632.78"/>
    <n v="0"/>
    <n v="1145610.32"/>
    <n v="0"/>
    <n v="1556204.01"/>
    <n v="1700662.94"/>
    <n v="360311.51"/>
    <n v="1478956.09"/>
    <n v="0"/>
    <n v="177277.44"/>
    <n v="183138.57"/>
    <n v="4000.72"/>
    <n v="1145610.32"/>
    <n v="0"/>
    <n v="1556204.01"/>
    <n v="1585030.16"/>
    <n v="360311.51"/>
    <n v="0"/>
    <n v="0"/>
    <n v="0"/>
    <n v="0"/>
    <n v="0"/>
  </r>
  <r>
    <s v="33-850-044"/>
    <x v="5"/>
    <x v="302"/>
    <x v="1353"/>
    <n v="0"/>
    <x v="5"/>
    <x v="48"/>
    <x v="3311"/>
    <s v="STUDENT ACTIVITIES"/>
    <s v="B"/>
    <s v=" "/>
    <x v="5"/>
    <x v="302"/>
    <x v="1353"/>
    <n v="328910"/>
    <n v="0"/>
    <s v=" "/>
    <s v=" "/>
    <n v="33850044"/>
    <n v="0"/>
    <n v="0"/>
    <n v="0"/>
    <n v="0"/>
    <n v="0"/>
    <n v="0"/>
    <n v="0"/>
    <n v="0"/>
    <n v="0"/>
    <n v="0"/>
    <n v="0"/>
    <n v="0"/>
    <n v="0"/>
    <n v="0"/>
    <n v="0"/>
    <n v="0"/>
    <n v="0"/>
    <n v="0"/>
    <n v="0"/>
    <n v="0"/>
    <n v="0"/>
    <n v="0"/>
    <n v="0"/>
    <n v="0"/>
    <n v="0"/>
  </r>
  <r>
    <s v="33-850-045"/>
    <x v="5"/>
    <x v="302"/>
    <x v="1354"/>
    <n v="622712.52"/>
    <x v="5"/>
    <x v="49"/>
    <x v="3312"/>
    <s v="STUDENT ACTIVITIES"/>
    <s v="B"/>
    <s v=" "/>
    <x v="5"/>
    <x v="302"/>
    <x v="1354"/>
    <n v="328910"/>
    <n v="0"/>
    <s v=" "/>
    <s v=" "/>
    <n v="33850045"/>
    <n v="543059.12"/>
    <n v="0"/>
    <n v="112352.23"/>
    <n v="32698.83"/>
    <n v="0"/>
    <n v="796914.46"/>
    <n v="0"/>
    <n v="2170020.58"/>
    <n v="2977102.66"/>
    <n v="632880.14"/>
    <n v="470344.41"/>
    <n v="0"/>
    <n v="276798.31"/>
    <n v="405177.04"/>
    <n v="201093.44"/>
    <n v="796914.46"/>
    <n v="0"/>
    <n v="2057668.35"/>
    <n v="2944403.83"/>
    <n v="632880.14"/>
    <n v="0"/>
    <n v="0"/>
    <n v="0"/>
    <n v="0"/>
    <n v="0"/>
  </r>
  <r>
    <s v="33-850-047"/>
    <x v="5"/>
    <x v="302"/>
    <x v="1356"/>
    <n v="0"/>
    <x v="5"/>
    <x v="50"/>
    <x v="3313"/>
    <s v="STUDENT ACTIVITIES"/>
    <s v="B"/>
    <s v=" "/>
    <x v="5"/>
    <x v="302"/>
    <x v="1356"/>
    <n v="328910"/>
    <n v="0"/>
    <s v=" "/>
    <s v=" "/>
    <n v="33850047"/>
    <n v="0"/>
    <n v="0"/>
    <n v="0"/>
    <n v="0"/>
    <n v="0"/>
    <n v="0"/>
    <n v="0"/>
    <n v="0"/>
    <n v="0"/>
    <n v="0"/>
    <n v="0"/>
    <n v="0"/>
    <n v="0"/>
    <n v="0"/>
    <n v="0"/>
    <n v="0"/>
    <n v="0"/>
    <n v="0"/>
    <n v="0"/>
    <n v="0"/>
    <n v="0"/>
    <n v="0"/>
    <n v="0"/>
    <n v="0"/>
    <n v="0"/>
  </r>
  <r>
    <s v="33-850-048"/>
    <x v="5"/>
    <x v="302"/>
    <x v="1357"/>
    <n v="1299398.29"/>
    <x v="5"/>
    <x v="51"/>
    <x v="3314"/>
    <s v="STUDENT ACTIVITIES"/>
    <s v="B"/>
    <s v=" "/>
    <x v="5"/>
    <x v="302"/>
    <x v="1357"/>
    <n v="328910"/>
    <n v="0"/>
    <s v=" "/>
    <s v=" "/>
    <n v="33850048"/>
    <n v="1326295.8600000001"/>
    <n v="0"/>
    <n v="226955.88"/>
    <n v="257351.54"/>
    <n v="3498.09"/>
    <n v="1380508.04"/>
    <n v="0"/>
    <n v="1633903.67"/>
    <n v="1737816.07"/>
    <n v="22802.65"/>
    <n v="1312117.6100000001"/>
    <n v="0"/>
    <n v="158716"/>
    <n v="146576.67000000001"/>
    <n v="2038.92"/>
    <n v="1380508.04"/>
    <n v="0"/>
    <n v="1406947.79"/>
    <n v="1480464.53"/>
    <n v="19304.560000000001"/>
    <n v="0"/>
    <n v="0"/>
    <n v="0"/>
    <n v="0"/>
    <n v="0"/>
  </r>
  <r>
    <s v="33-850-049"/>
    <x v="5"/>
    <x v="302"/>
    <x v="1358"/>
    <n v="0"/>
    <x v="5"/>
    <x v="52"/>
    <x v="3315"/>
    <s v="STUDENT ACTIVITIES"/>
    <s v="B"/>
    <s v=" "/>
    <x v="5"/>
    <x v="302"/>
    <x v="1358"/>
    <n v="328910"/>
    <n v="0"/>
    <s v=" "/>
    <s v=" "/>
    <n v="33850049"/>
    <n v="0"/>
    <n v="0"/>
    <n v="0"/>
    <n v="0"/>
    <n v="0"/>
    <n v="0"/>
    <n v="0"/>
    <n v="0"/>
    <n v="0"/>
    <n v="0"/>
    <n v="0"/>
    <n v="0"/>
    <n v="0"/>
    <n v="0"/>
    <n v="0"/>
    <n v="0"/>
    <n v="0"/>
    <n v="0"/>
    <n v="0"/>
    <n v="0"/>
    <n v="0"/>
    <n v="0"/>
    <n v="0"/>
    <n v="0"/>
    <n v="0"/>
  </r>
  <r>
    <s v="33-850-059"/>
    <x v="5"/>
    <x v="302"/>
    <x v="1361"/>
    <n v="48174.17"/>
    <x v="5"/>
    <x v="53"/>
    <x v="3316"/>
    <s v="STUDENT ACTIVITIES"/>
    <s v="B"/>
    <s v=" "/>
    <x v="5"/>
    <x v="302"/>
    <x v="1361"/>
    <n v="328910"/>
    <n v="0"/>
    <s v=" "/>
    <s v=" "/>
    <n v="33850059"/>
    <n v="47170.55"/>
    <n v="0"/>
    <n v="3261.99"/>
    <n v="2258.37"/>
    <n v="0"/>
    <n v="36008.22"/>
    <n v="0"/>
    <n v="32445.66"/>
    <n v="20473.72"/>
    <n v="194.01"/>
    <n v="48157.17"/>
    <n v="0"/>
    <n v="1775.09"/>
    <n v="2831.74"/>
    <n v="70.03"/>
    <n v="36008.22"/>
    <n v="0"/>
    <n v="29183.67"/>
    <n v="18215.349999999999"/>
    <n v="194.01"/>
    <n v="0"/>
    <n v="0"/>
    <n v="0"/>
    <n v="0"/>
    <n v="0"/>
  </r>
  <r>
    <s v="33-850-060"/>
    <x v="5"/>
    <x v="302"/>
    <x v="1362"/>
    <n v="0"/>
    <x v="5"/>
    <x v="54"/>
    <x v="3317"/>
    <s v="STUDENT ACTIVITIES"/>
    <s v="B"/>
    <s v=" "/>
    <x v="5"/>
    <x v="302"/>
    <x v="1362"/>
    <n v="328910"/>
    <n v="0"/>
    <s v=" "/>
    <s v=" "/>
    <n v="33850060"/>
    <n v="0"/>
    <n v="0"/>
    <n v="0"/>
    <n v="0"/>
    <n v="0"/>
    <n v="0"/>
    <n v="0"/>
    <n v="0"/>
    <n v="0"/>
    <n v="0"/>
    <n v="0"/>
    <n v="0"/>
    <n v="0"/>
    <n v="0"/>
    <n v="0"/>
    <n v="0"/>
    <n v="0"/>
    <n v="0"/>
    <n v="0"/>
    <n v="0"/>
    <n v="0"/>
    <n v="0"/>
    <n v="0"/>
    <n v="0"/>
    <n v="0"/>
  </r>
  <r>
    <s v="33-850-062"/>
    <x v="5"/>
    <x v="302"/>
    <x v="1364"/>
    <n v="9277.9599999999991"/>
    <x v="5"/>
    <x v="55"/>
    <x v="3318"/>
    <s v="STUDENT ACTIVITIES"/>
    <s v="B"/>
    <s v=" "/>
    <x v="5"/>
    <x v="302"/>
    <x v="1364"/>
    <n v="328910"/>
    <n v="0"/>
    <s v=" "/>
    <s v=" "/>
    <n v="33850062"/>
    <n v="8708.31"/>
    <n v="0"/>
    <n v="605.5"/>
    <n v="35.85"/>
    <n v="0"/>
    <n v="5229.66"/>
    <n v="0"/>
    <n v="7238.09"/>
    <n v="8447.42"/>
    <n v="5257.63"/>
    <n v="8269.41"/>
    <n v="0"/>
    <n v="1316.71"/>
    <n v="889"/>
    <n v="11.19"/>
    <n v="5229.66"/>
    <n v="0"/>
    <n v="6632.59"/>
    <n v="8411.57"/>
    <n v="5257.63"/>
    <n v="0"/>
    <n v="0"/>
    <n v="0"/>
    <n v="0"/>
    <n v="0"/>
  </r>
  <r>
    <s v="33-850-063"/>
    <x v="5"/>
    <x v="302"/>
    <x v="1365"/>
    <n v="622.11"/>
    <x v="5"/>
    <x v="56"/>
    <x v="3319"/>
    <s v="STUDENT ACTIVITIES"/>
    <s v="B"/>
    <s v=" "/>
    <x v="5"/>
    <x v="302"/>
    <x v="1365"/>
    <n v="328910"/>
    <n v="0"/>
    <s v=" "/>
    <s v=" "/>
    <n v="33850063"/>
    <n v="1694.11"/>
    <n v="0"/>
    <n v="0"/>
    <n v="1072"/>
    <n v="0"/>
    <n v="84.15"/>
    <n v="0"/>
    <n v="7215.06"/>
    <n v="6684.15"/>
    <n v="7.05"/>
    <n v="6664.47"/>
    <n v="0"/>
    <n v="95.05"/>
    <n v="5072"/>
    <n v="6.59"/>
    <n v="84.15"/>
    <n v="0"/>
    <n v="7215.06"/>
    <n v="5612.15"/>
    <n v="7.05"/>
    <n v="0"/>
    <n v="0"/>
    <n v="0"/>
    <n v="0"/>
    <n v="0"/>
  </r>
  <r>
    <s v="33-850-065"/>
    <x v="5"/>
    <x v="302"/>
    <x v="1367"/>
    <n v="54043.27"/>
    <x v="5"/>
    <x v="57"/>
    <x v="3320"/>
    <s v="STUDENT ACTIVITIES"/>
    <s v="B"/>
    <s v=" "/>
    <x v="5"/>
    <x v="302"/>
    <x v="1367"/>
    <n v="328910"/>
    <n v="0"/>
    <s v=" "/>
    <s v=" "/>
    <n v="33850065"/>
    <n v="49148.13"/>
    <n v="0"/>
    <n v="5872.88"/>
    <n v="977.74"/>
    <n v="0"/>
    <n v="56439.29"/>
    <n v="0"/>
    <n v="17896.759999999998"/>
    <n v="20838.22"/>
    <n v="545.44000000000005"/>
    <n v="48585.760000000002"/>
    <n v="0"/>
    <n v="1837.27"/>
    <n v="1347.11"/>
    <n v="72.209999999999994"/>
    <n v="56439.29"/>
    <n v="0"/>
    <n v="12023.88"/>
    <n v="19860.48"/>
    <n v="545.44000000000005"/>
    <n v="0"/>
    <n v="0"/>
    <n v="0"/>
    <n v="0"/>
    <n v="0"/>
  </r>
  <r>
    <s v="33-850-066"/>
    <x v="5"/>
    <x v="302"/>
    <x v="1368"/>
    <n v="0"/>
    <x v="5"/>
    <x v="58"/>
    <x v="3321"/>
    <s v="STUDENT ACTIVITIES"/>
    <s v="B"/>
    <s v=" "/>
    <x v="5"/>
    <x v="302"/>
    <x v="1368"/>
    <n v="328910"/>
    <n v="0"/>
    <s v=" "/>
    <s v=" "/>
    <n v="33850066"/>
    <n v="0"/>
    <n v="0"/>
    <n v="0"/>
    <n v="0"/>
    <n v="0"/>
    <n v="0"/>
    <n v="0"/>
    <n v="0"/>
    <n v="0"/>
    <n v="0"/>
    <n v="0"/>
    <n v="0"/>
    <n v="0"/>
    <n v="0"/>
    <n v="0"/>
    <n v="0"/>
    <n v="0"/>
    <n v="0"/>
    <n v="0"/>
    <n v="0"/>
    <n v="0"/>
    <n v="0"/>
    <n v="0"/>
    <n v="0"/>
    <n v="0"/>
  </r>
  <r>
    <s v="33-850-068"/>
    <x v="5"/>
    <x v="302"/>
    <x v="122"/>
    <n v="106957.74"/>
    <x v="5"/>
    <x v="59"/>
    <x v="3322"/>
    <s v="STUDENT ACTIVITIES"/>
    <s v="B"/>
    <s v=" "/>
    <x v="5"/>
    <x v="302"/>
    <x v="122"/>
    <n v="328910"/>
    <n v="0"/>
    <s v=" "/>
    <s v=" "/>
    <n v="33850068"/>
    <n v="106628.07"/>
    <n v="0"/>
    <n v="1166.18"/>
    <n v="836.51"/>
    <n v="0"/>
    <n v="31443.85"/>
    <n v="0"/>
    <n v="120412.24"/>
    <n v="47386.85"/>
    <n v="2488.5"/>
    <n v="100509.39"/>
    <n v="0"/>
    <n v="9752.51"/>
    <n v="5950.53"/>
    <n v="2316.6999999999998"/>
    <n v="31443.85"/>
    <n v="0"/>
    <n v="119246.06"/>
    <n v="46550.34"/>
    <n v="2488.5"/>
    <n v="0"/>
    <n v="0"/>
    <n v="0"/>
    <n v="0"/>
    <n v="0"/>
  </r>
  <r>
    <s v="33-850-069"/>
    <x v="5"/>
    <x v="302"/>
    <x v="123"/>
    <n v="2074079.37"/>
    <x v="5"/>
    <x v="60"/>
    <x v="3323"/>
    <s v="STUDENT ACTIVITIES"/>
    <s v="B"/>
    <s v=" "/>
    <x v="5"/>
    <x v="302"/>
    <x v="123"/>
    <n v="328910"/>
    <n v="0"/>
    <s v=" "/>
    <s v=" "/>
    <n v="33850069"/>
    <n v="2053788.08"/>
    <n v="161234.97"/>
    <n v="188090.77"/>
    <n v="22045.03"/>
    <n v="15480.52"/>
    <n v="1917445.1200000001"/>
    <n v="1579061.31"/>
    <n v="1749930.27"/>
    <n v="340242.75"/>
    <n v="326008.03999999998"/>
    <n v="2173338.23"/>
    <n v="326430.65000000002"/>
    <n v="177804.7"/>
    <n v="60734.73"/>
    <n v="89810.53"/>
    <n v="1917445.1200000001"/>
    <n v="1417826.34"/>
    <n v="1561839.5"/>
    <n v="318197.71999999997"/>
    <n v="310527.52"/>
    <n v="0"/>
    <n v="0"/>
    <n v="0"/>
    <n v="0"/>
    <n v="0"/>
  </r>
  <r>
    <s v="33-850-071"/>
    <x v="5"/>
    <x v="302"/>
    <x v="124"/>
    <n v="0"/>
    <x v="5"/>
    <x v="61"/>
    <x v="3324"/>
    <s v="STUDENT ACTIVITIES"/>
    <s v="B"/>
    <s v=" "/>
    <x v="5"/>
    <x v="302"/>
    <x v="124"/>
    <n v="328910"/>
    <n v="0"/>
    <s v=" "/>
    <s v=" "/>
    <n v="33850071"/>
    <n v="0"/>
    <n v="0"/>
    <n v="0"/>
    <n v="0"/>
    <n v="0"/>
    <n v="0"/>
    <n v="0"/>
    <n v="0"/>
    <n v="0"/>
    <n v="0"/>
    <n v="0"/>
    <n v="0"/>
    <n v="0"/>
    <n v="0"/>
    <n v="0"/>
    <n v="0"/>
    <n v="0"/>
    <n v="0"/>
    <n v="0"/>
    <n v="0"/>
    <n v="0"/>
    <n v="0"/>
    <n v="0"/>
    <n v="0"/>
    <n v="0"/>
  </r>
  <r>
    <s v="33-850-075"/>
    <x v="5"/>
    <x v="302"/>
    <x v="128"/>
    <n v="-12790.85"/>
    <x v="5"/>
    <x v="62"/>
    <x v="3325"/>
    <s v="STUDENT ACTIVITIES"/>
    <s v="B"/>
    <s v=" "/>
    <x v="5"/>
    <x v="302"/>
    <x v="128"/>
    <n v="328910"/>
    <n v="0"/>
    <s v=" "/>
    <s v=" "/>
    <n v="33850075"/>
    <n v="-16567.02"/>
    <n v="0"/>
    <n v="3776.17"/>
    <n v="0"/>
    <n v="0"/>
    <n v="4038.14"/>
    <n v="0"/>
    <n v="72749.259999999995"/>
    <n v="119592.6"/>
    <n v="30014.35"/>
    <n v="11998.47"/>
    <n v="0"/>
    <n v="7552.5"/>
    <n v="36125.949999999997"/>
    <n v="7.96"/>
    <n v="4038.14"/>
    <n v="0"/>
    <n v="68973.09"/>
    <n v="119592.6"/>
    <n v="30014.35"/>
    <n v="0"/>
    <n v="0"/>
    <n v="0"/>
    <n v="0"/>
    <n v="0"/>
  </r>
  <r>
    <s v="33-850-079"/>
    <x v="5"/>
    <x v="302"/>
    <x v="131"/>
    <n v="0"/>
    <x v="5"/>
    <x v="63"/>
    <x v="3326"/>
    <s v="STUDENT ACTIVITIES"/>
    <s v="B"/>
    <s v=" "/>
    <x v="5"/>
    <x v="302"/>
    <x v="131"/>
    <n v="328910"/>
    <n v="0"/>
    <s v=" "/>
    <s v=" "/>
    <n v="33850079"/>
    <n v="0"/>
    <n v="0"/>
    <n v="0"/>
    <n v="0"/>
    <n v="0"/>
    <n v="0"/>
    <n v="0"/>
    <n v="0"/>
    <n v="0"/>
    <n v="0"/>
    <n v="0"/>
    <n v="0"/>
    <n v="0"/>
    <n v="0"/>
    <n v="0"/>
    <n v="0"/>
    <n v="0"/>
    <n v="0"/>
    <n v="0"/>
    <n v="0"/>
    <n v="0"/>
    <n v="0"/>
    <n v="0"/>
    <n v="0"/>
    <n v="0"/>
  </r>
  <r>
    <s v="33-850-080"/>
    <x v="5"/>
    <x v="302"/>
    <x v="1371"/>
    <n v="895691.39"/>
    <x v="5"/>
    <x v="64"/>
    <x v="3327"/>
    <s v="STUDENT ACTIVITIES"/>
    <s v="B"/>
    <s v=" "/>
    <x v="5"/>
    <x v="302"/>
    <x v="1371"/>
    <n v="328910"/>
    <n v="0"/>
    <s v=" "/>
    <s v=" "/>
    <n v="33850080"/>
    <n v="968091.58"/>
    <n v="0"/>
    <n v="57591.47"/>
    <n v="129991.66"/>
    <n v="0"/>
    <n v="1074475.48"/>
    <n v="0"/>
    <n v="865096.37"/>
    <n v="2166792.9500000002"/>
    <n v="1122912.49"/>
    <n v="1067213.03"/>
    <n v="0"/>
    <n v="0"/>
    <n v="100750.06"/>
    <n v="1628.61"/>
    <n v="1074475.48"/>
    <n v="0"/>
    <n v="807504.9"/>
    <n v="2036801.29"/>
    <n v="1122912.49"/>
    <n v="0"/>
    <n v="0"/>
    <n v="0"/>
    <n v="0"/>
    <n v="0"/>
  </r>
  <r>
    <s v="33-850-081"/>
    <x v="5"/>
    <x v="302"/>
    <x v="1372"/>
    <n v="3797.78"/>
    <x v="5"/>
    <x v="65"/>
    <x v="3328"/>
    <s v="STUDENT ACTIVITIES"/>
    <s v="B"/>
    <s v=" "/>
    <x v="5"/>
    <x v="302"/>
    <x v="1372"/>
    <n v="328910"/>
    <n v="0"/>
    <s v=" "/>
    <s v=" "/>
    <n v="33850081"/>
    <n v="4344.51"/>
    <n v="0"/>
    <n v="65.599999999999994"/>
    <n v="612.33000000000004"/>
    <n v="0"/>
    <n v="4717.0600000000004"/>
    <n v="0"/>
    <n v="6137.14"/>
    <n v="7079.25"/>
    <n v="22.83"/>
    <n v="5684.17"/>
    <n v="0"/>
    <n v="15"/>
    <n v="1361.73"/>
    <n v="7.07"/>
    <n v="4717.0600000000004"/>
    <n v="0"/>
    <n v="6071.54"/>
    <n v="6466.92"/>
    <n v="22.83"/>
    <n v="0"/>
    <n v="0"/>
    <n v="0"/>
    <n v="0"/>
    <n v="0"/>
  </r>
  <r>
    <s v="33-850-083"/>
    <x v="5"/>
    <x v="302"/>
    <x v="132"/>
    <n v="0"/>
    <x v="5"/>
    <x v="66"/>
    <x v="3329"/>
    <s v="STUDENT ACTIVITIES"/>
    <s v="B"/>
    <s v=" "/>
    <x v="5"/>
    <x v="302"/>
    <x v="132"/>
    <n v="328910"/>
    <n v="0"/>
    <s v=" "/>
    <s v=" "/>
    <n v="33850083"/>
    <n v="0"/>
    <n v="0"/>
    <n v="0"/>
    <n v="0"/>
    <n v="0"/>
    <n v="0"/>
    <n v="0"/>
    <n v="0"/>
    <n v="0"/>
    <n v="0"/>
    <n v="0"/>
    <n v="0"/>
    <n v="0"/>
    <n v="0"/>
    <n v="0"/>
    <n v="0"/>
    <n v="0"/>
    <n v="0"/>
    <n v="0"/>
    <n v="0"/>
    <n v="0"/>
    <n v="0"/>
    <n v="0"/>
    <n v="0"/>
    <n v="0"/>
  </r>
  <r>
    <s v="33-850-086"/>
    <x v="5"/>
    <x v="302"/>
    <x v="135"/>
    <n v="0"/>
    <x v="5"/>
    <x v="67"/>
    <x v="3330"/>
    <s v="STUDENT ACTIVITIES"/>
    <s v="B"/>
    <s v=" "/>
    <x v="5"/>
    <x v="302"/>
    <x v="135"/>
    <n v="328910"/>
    <n v="0"/>
    <s v=" "/>
    <s v=" "/>
    <n v="33850086"/>
    <n v="0"/>
    <n v="0"/>
    <n v="0"/>
    <n v="0"/>
    <n v="0"/>
    <n v="0"/>
    <n v="0"/>
    <n v="0"/>
    <n v="0"/>
    <n v="0"/>
    <n v="0"/>
    <n v="0"/>
    <n v="0"/>
    <n v="0"/>
    <n v="0"/>
    <n v="0"/>
    <n v="0"/>
    <n v="0"/>
    <n v="0"/>
    <n v="0"/>
    <n v="0"/>
    <n v="0"/>
    <n v="0"/>
    <n v="0"/>
    <n v="0"/>
  </r>
  <r>
    <s v="33-850-089"/>
    <x v="5"/>
    <x v="302"/>
    <x v="313"/>
    <n v="659078.25"/>
    <x v="5"/>
    <x v="68"/>
    <x v="3331"/>
    <s v="STUDENT ACTIVITIES"/>
    <s v="B"/>
    <s v=" "/>
    <x v="5"/>
    <x v="302"/>
    <x v="313"/>
    <n v="328910"/>
    <n v="0"/>
    <s v=" "/>
    <s v=" "/>
    <n v="33850089"/>
    <n v="660006.07999999996"/>
    <n v="0"/>
    <n v="82586.38"/>
    <n v="83514.210000000006"/>
    <n v="0"/>
    <n v="577703.93000000005"/>
    <n v="0"/>
    <n v="595887.05000000005"/>
    <n v="519321.82"/>
    <n v="4809.09"/>
    <n v="616466.54"/>
    <n v="0"/>
    <n v="93013.43"/>
    <n v="50653.42"/>
    <n v="1179.53"/>
    <n v="577703.93000000005"/>
    <n v="0"/>
    <n v="513300.67"/>
    <n v="435807.61"/>
    <n v="4809.09"/>
    <n v="0"/>
    <n v="0"/>
    <n v="0"/>
    <n v="0"/>
    <n v="0"/>
  </r>
  <r>
    <s v="33-850-090"/>
    <x v="5"/>
    <x v="302"/>
    <x v="105"/>
    <n v="30.95"/>
    <x v="5"/>
    <x v="69"/>
    <x v="3332"/>
    <s v="STUDENT ACTIVITIES"/>
    <s v="B"/>
    <s v=" "/>
    <x v="5"/>
    <x v="302"/>
    <x v="105"/>
    <n v="328910"/>
    <n v="0"/>
    <s v=" "/>
    <s v=" "/>
    <n v="33850090"/>
    <n v="30.95"/>
    <n v="0"/>
    <n v="0"/>
    <n v="0"/>
    <n v="0"/>
    <n v="315.81"/>
    <n v="0"/>
    <n v="0"/>
    <n v="285.3"/>
    <n v="0.44"/>
    <n v="30.89"/>
    <n v="0"/>
    <n v="0"/>
    <n v="0"/>
    <n v="0.06"/>
    <n v="315.81"/>
    <n v="0"/>
    <n v="0"/>
    <n v="285.3"/>
    <n v="0.44"/>
    <n v="0"/>
    <n v="0"/>
    <n v="0"/>
    <n v="0"/>
    <n v="0"/>
  </r>
  <r>
    <s v="33-850-092"/>
    <x v="5"/>
    <x v="302"/>
    <x v="106"/>
    <n v="0"/>
    <x v="5"/>
    <x v="70"/>
    <x v="3333"/>
    <s v="STUDENT ACTIVITIES"/>
    <s v="B"/>
    <s v=" "/>
    <x v="5"/>
    <x v="302"/>
    <x v="106"/>
    <n v="328910"/>
    <n v="0"/>
    <s v=" "/>
    <s v=" "/>
    <n v="33850092"/>
    <n v="0"/>
    <n v="0"/>
    <n v="0"/>
    <n v="0"/>
    <n v="0"/>
    <n v="0"/>
    <n v="0"/>
    <n v="0"/>
    <n v="0"/>
    <n v="0"/>
    <n v="0"/>
    <n v="0"/>
    <n v="0"/>
    <n v="0"/>
    <n v="0"/>
    <n v="0"/>
    <n v="0"/>
    <n v="0"/>
    <n v="0"/>
    <n v="0"/>
    <n v="0"/>
    <n v="0"/>
    <n v="0"/>
    <n v="0"/>
    <n v="0"/>
  </r>
  <r>
    <s v="33-850-093"/>
    <x v="5"/>
    <x v="302"/>
    <x v="107"/>
    <n v="231137.98"/>
    <x v="5"/>
    <x v="71"/>
    <x v="3334"/>
    <s v="STUDENT ACTIVITIES"/>
    <s v="B"/>
    <s v=" "/>
    <x v="5"/>
    <x v="302"/>
    <x v="107"/>
    <n v="328910"/>
    <n v="0"/>
    <s v=" "/>
    <s v=" "/>
    <n v="33850093"/>
    <n v="227331.24"/>
    <n v="0"/>
    <n v="34903.89"/>
    <n v="31097.15"/>
    <n v="0"/>
    <n v="170880.4"/>
    <n v="0"/>
    <n v="504313.06"/>
    <n v="445103.46"/>
    <n v="1047.98"/>
    <n v="214224.02"/>
    <n v="0"/>
    <n v="61778.16"/>
    <n v="49020.66"/>
    <n v="349.72"/>
    <n v="170880.4"/>
    <n v="0"/>
    <n v="469409.17"/>
    <n v="414006.31"/>
    <n v="1047.98"/>
    <n v="0"/>
    <n v="0"/>
    <n v="0"/>
    <n v="0"/>
    <n v="0"/>
  </r>
  <r>
    <s v="33-850-094"/>
    <x v="5"/>
    <x v="302"/>
    <x v="108"/>
    <n v="0"/>
    <x v="5"/>
    <x v="72"/>
    <x v="3335"/>
    <s v="STUDENT ACTIVITIES"/>
    <s v="B"/>
    <s v=" "/>
    <x v="5"/>
    <x v="302"/>
    <x v="108"/>
    <n v="328910"/>
    <n v="0"/>
    <s v=" "/>
    <s v=" "/>
    <n v="33850094"/>
    <n v="0"/>
    <n v="0"/>
    <n v="0"/>
    <n v="0"/>
    <n v="0"/>
    <n v="0"/>
    <n v="0"/>
    <n v="0"/>
    <n v="0"/>
    <n v="0"/>
    <n v="0"/>
    <n v="0"/>
    <n v="0"/>
    <n v="0"/>
    <n v="0"/>
    <n v="0"/>
    <n v="0"/>
    <n v="0"/>
    <n v="0"/>
    <n v="0"/>
    <n v="0"/>
    <n v="0"/>
    <n v="0"/>
    <n v="0"/>
    <n v="0"/>
  </r>
  <r>
    <s v="33-850-095"/>
    <x v="5"/>
    <x v="302"/>
    <x v="109"/>
    <n v="275352.21000000002"/>
    <x v="5"/>
    <x v="73"/>
    <x v="3336"/>
    <s v="STUDENT ACTIVITIES"/>
    <s v="B"/>
    <s v=" "/>
    <x v="5"/>
    <x v="302"/>
    <x v="109"/>
    <n v="328910"/>
    <n v="0"/>
    <s v=" "/>
    <s v=" "/>
    <n v="33850095"/>
    <n v="210562.55"/>
    <n v="0"/>
    <n v="64789.66"/>
    <n v="0"/>
    <n v="0"/>
    <n v="191062.97"/>
    <n v="0"/>
    <n v="1877757.7"/>
    <n v="2049086.76"/>
    <n v="255618.3"/>
    <n v="311346.49"/>
    <n v="0"/>
    <n v="171317.68"/>
    <n v="526230.18999999994"/>
    <n v="254128.57"/>
    <n v="191062.97"/>
    <n v="0"/>
    <n v="1812968.04"/>
    <n v="2049086.76"/>
    <n v="255618.3"/>
    <n v="0"/>
    <n v="0"/>
    <n v="0"/>
    <n v="0"/>
    <n v="0"/>
  </r>
  <r>
    <s v="33-850-097"/>
    <x v="5"/>
    <x v="302"/>
    <x v="1375"/>
    <n v="1710450.73"/>
    <x v="5"/>
    <x v="74"/>
    <x v="3337"/>
    <s v="STUDENT ACTIVITIES"/>
    <s v="B"/>
    <s v=" "/>
    <x v="5"/>
    <x v="302"/>
    <x v="1375"/>
    <n v="328910"/>
    <n v="0"/>
    <s v=" "/>
    <s v=" "/>
    <n v="33850097"/>
    <n v="1835924.94"/>
    <n v="0"/>
    <n v="101494.53"/>
    <n v="227560.64"/>
    <n v="591.9"/>
    <n v="1833867.09"/>
    <n v="0"/>
    <n v="2987803.54"/>
    <n v="3182597.22"/>
    <n v="71377.320000000007"/>
    <n v="1896441.25"/>
    <n v="0"/>
    <n v="344877.79"/>
    <n v="408849.13"/>
    <n v="3455.03"/>
    <n v="1833867.09"/>
    <n v="0"/>
    <n v="2886309.01"/>
    <n v="2955036.58"/>
    <n v="70785.42"/>
    <n v="0"/>
    <n v="0"/>
    <n v="0"/>
    <n v="0"/>
    <n v="0"/>
  </r>
  <r>
    <s v="33-850-098"/>
    <x v="5"/>
    <x v="302"/>
    <x v="316"/>
    <n v="12463.73"/>
    <x v="5"/>
    <x v="75"/>
    <x v="3338"/>
    <s v="STUDENT ACTIVITIES"/>
    <s v="B"/>
    <s v=" "/>
    <x v="5"/>
    <x v="302"/>
    <x v="316"/>
    <n v="328910"/>
    <n v="1"/>
    <s v=" "/>
    <s v=" "/>
    <n v="33850098"/>
    <n v="12463.73"/>
    <n v="0"/>
    <n v="0"/>
    <n v="0"/>
    <n v="0"/>
    <n v="14923.74"/>
    <n v="0"/>
    <n v="26"/>
    <n v="2555.21"/>
    <n v="69.2"/>
    <n v="12786.36"/>
    <n v="0"/>
    <n v="0"/>
    <n v="342.81"/>
    <n v="20.18"/>
    <n v="14923.74"/>
    <n v="0"/>
    <n v="26"/>
    <n v="2555.21"/>
    <n v="69.2"/>
    <n v="0"/>
    <n v="0"/>
    <n v="0"/>
    <n v="0"/>
    <n v="0"/>
  </r>
  <r>
    <s v="34-001-201"/>
    <x v="6"/>
    <x v="285"/>
    <x v="1391"/>
    <n v="4093659.2"/>
    <x v="6"/>
    <x v="76"/>
    <x v="3339"/>
    <s v="MAINTNCE/OPRTNS HS"/>
    <s v="A"/>
    <s v="Y"/>
    <x v="6"/>
    <x v="285"/>
    <x v="1391"/>
    <n v="320120"/>
    <n v="0"/>
    <s v=" "/>
    <s v=" "/>
    <n v="34001201"/>
    <n v="2727908.33"/>
    <n v="0"/>
    <n v="725252.04"/>
    <n v="1614003.37"/>
    <n v="2254502.2000000002"/>
    <n v="4742554.22"/>
    <n v="0"/>
    <n v="7400242.4000000004"/>
    <n v="21209318.23"/>
    <n v="13160180.810000001"/>
    <n v="1849636.31"/>
    <n v="0"/>
    <n v="2473318.38"/>
    <n v="2216983.81"/>
    <n v="621937.44999999995"/>
    <n v="4742554.22"/>
    <n v="0"/>
    <n v="6674990.3600000003"/>
    <n v="19595314.859999999"/>
    <n v="10905678.609999999"/>
    <n v="0"/>
    <n v="0"/>
    <n v="0"/>
    <n v="0"/>
    <n v="0"/>
  </r>
  <r>
    <s v="34-001-205"/>
    <x v="6"/>
    <x v="285"/>
    <x v="1392"/>
    <n v="-2178061.85"/>
    <x v="6"/>
    <x v="77"/>
    <x v="3340"/>
    <s v="MAINTNCE/OPRTNS HS"/>
    <s v="A"/>
    <s v="Y"/>
    <x v="6"/>
    <x v="285"/>
    <x v="1392"/>
    <n v="320120"/>
    <n v="0"/>
    <s v=" "/>
    <s v=" "/>
    <n v="34001205"/>
    <n v="-2442932.67"/>
    <n v="7169388.0300000003"/>
    <n v="2434204.65"/>
    <n v="1097.43"/>
    <n v="5001151.63"/>
    <n v="-5621482.3300000001"/>
    <n v="116178593.44"/>
    <n v="37947011.380000003"/>
    <n v="5128038.7300000004"/>
    <n v="86803041.269999996"/>
    <n v="-2322045.04"/>
    <n v="10571847.609999999"/>
    <n v="2471605.33"/>
    <n v="651.28"/>
    <n v="7980005.9299999997"/>
    <n v="-5621482.3300000001"/>
    <n v="109009205.41"/>
    <n v="35512806.729999997"/>
    <n v="5126941.3"/>
    <n v="81801889.640000001"/>
    <n v="0"/>
    <n v="0"/>
    <n v="0"/>
    <n v="0"/>
    <n v="0"/>
  </r>
  <r>
    <s v="34-001-210"/>
    <x v="6"/>
    <x v="285"/>
    <x v="1393"/>
    <n v="-2629834.08"/>
    <x v="6"/>
    <x v="78"/>
    <x v="3341"/>
    <s v="MAINTNCE/OPRTNS HS"/>
    <s v="A"/>
    <s v="Y"/>
    <x v="6"/>
    <x v="285"/>
    <x v="1393"/>
    <n v="320120"/>
    <n v="0"/>
    <s v=" "/>
    <s v=" "/>
    <n v="34001210"/>
    <n v="-3138046.89"/>
    <n v="0"/>
    <n v="2700618.91"/>
    <n v="9956300.4000000004"/>
    <n v="7763894.2999999998"/>
    <n v="2403264.08"/>
    <n v="0"/>
    <n v="40319932.740000002"/>
    <n v="168207298.56"/>
    <n v="122854267.66"/>
    <n v="2577513.98"/>
    <n v="0"/>
    <n v="2675303.94"/>
    <n v="17224323.859999999"/>
    <n v="8833459.0500000007"/>
    <n v="2403264.08"/>
    <n v="0"/>
    <n v="37619313.829999998"/>
    <n v="158250998.16"/>
    <n v="115090373.36"/>
    <n v="0"/>
    <n v="0"/>
    <n v="0"/>
    <n v="0"/>
    <n v="0"/>
  </r>
  <r>
    <s v="34-001-213"/>
    <x v="6"/>
    <x v="285"/>
    <x v="1394"/>
    <n v="-268526.14"/>
    <x v="6"/>
    <x v="79"/>
    <x v="3342"/>
    <s v="MAINTNCE/OPRTNS HS"/>
    <s v="A"/>
    <s v="Y"/>
    <x v="6"/>
    <x v="285"/>
    <x v="1394"/>
    <n v="320120"/>
    <n v="0"/>
    <s v=" "/>
    <s v=" "/>
    <n v="34001213"/>
    <n v="2391136.91"/>
    <n v="0"/>
    <n v="323935.12"/>
    <n v="6150735.2800000003"/>
    <n v="3167137.11"/>
    <n v="-3934562.97"/>
    <n v="1053.46"/>
    <n v="5458994.4400000004"/>
    <n v="62212707.939999998"/>
    <n v="60420803.789999999"/>
    <n v="3915931.53"/>
    <n v="288.97000000000003"/>
    <n v="340016.79"/>
    <n v="6167740.1399999997"/>
    <n v="4303217.7"/>
    <n v="-3934562.97"/>
    <n v="1053.46"/>
    <n v="5135059.32"/>
    <n v="56061972.659999996"/>
    <n v="57253666.68"/>
    <n v="0"/>
    <n v="0"/>
    <n v="0"/>
    <n v="0"/>
    <n v="0"/>
  </r>
  <r>
    <s v="34-001-214"/>
    <x v="6"/>
    <x v="285"/>
    <x v="1395"/>
    <n v="16476496.060000001"/>
    <x v="6"/>
    <x v="80"/>
    <x v="3343"/>
    <s v="MAINTNCE/OPRTNS HS"/>
    <s v="A"/>
    <s v="Y"/>
    <x v="6"/>
    <x v="285"/>
    <x v="1395"/>
    <n v="320120"/>
    <n v="0"/>
    <s v=" "/>
    <s v=" "/>
    <n v="34001214"/>
    <n v="17132470.5"/>
    <n v="0"/>
    <n v="1664216.29"/>
    <n v="3692726.67"/>
    <n v="1372535.94"/>
    <n v="9617118.3900000006"/>
    <n v="0"/>
    <n v="25590159.140000001"/>
    <n v="40334535.68"/>
    <n v="21603754.210000001"/>
    <n v="17823311.239999998"/>
    <n v="0"/>
    <n v="1677804"/>
    <n v="3969897.16"/>
    <n v="1601252.42"/>
    <n v="9617118.3900000006"/>
    <n v="0"/>
    <n v="23925942.850000001"/>
    <n v="36641809.009999998"/>
    <n v="20231218.27"/>
    <n v="0"/>
    <n v="0"/>
    <n v="0"/>
    <n v="0"/>
    <n v="0"/>
  </r>
  <r>
    <s v="34-001-216"/>
    <x v="6"/>
    <x v="285"/>
    <x v="1396"/>
    <n v="-2556590.5699999998"/>
    <x v="6"/>
    <x v="81"/>
    <x v="3344"/>
    <s v="MAINTNCE/OPRTNS HS"/>
    <s v="A"/>
    <s v="Y"/>
    <x v="6"/>
    <x v="285"/>
    <x v="1396"/>
    <n v="320120"/>
    <n v="0"/>
    <s v=" "/>
    <s v=" "/>
    <n v="34001216"/>
    <n v="-1339124.05"/>
    <n v="0"/>
    <n v="685934.53"/>
    <n v="2978599"/>
    <n v="1075197.95"/>
    <n v="-2522326.2999999998"/>
    <n v="2640.3"/>
    <n v="13562476.279999999"/>
    <n v="35342541.030000001"/>
    <n v="21748440.780000001"/>
    <n v="-355018.14"/>
    <n v="0"/>
    <n v="843305.89"/>
    <n v="3459273.21"/>
    <n v="1631861.41"/>
    <n v="-2522326.2999999998"/>
    <n v="2640.3"/>
    <n v="12876541.75"/>
    <n v="32363942.030000001"/>
    <n v="20673242.829999998"/>
    <n v="0"/>
    <n v="0"/>
    <n v="0"/>
    <n v="0"/>
    <n v="0"/>
  </r>
  <r>
    <s v="34-001-401"/>
    <x v="6"/>
    <x v="285"/>
    <x v="433"/>
    <n v="20276277.550000001"/>
    <x v="6"/>
    <x v="82"/>
    <x v="3345"/>
    <s v="MAINTNCE/OPRTNS HS"/>
    <s v="A"/>
    <s v="Y"/>
    <x v="6"/>
    <x v="285"/>
    <x v="433"/>
    <n v="320120"/>
    <n v="0"/>
    <s v=" "/>
    <s v=" "/>
    <n v="34001401"/>
    <n v="19362987.170000002"/>
    <n v="0"/>
    <n v="1298231.17"/>
    <n v="740638.19"/>
    <n v="355697.4"/>
    <n v="15813735.75"/>
    <n v="0"/>
    <n v="20044456.739999998"/>
    <n v="23436861.010000002"/>
    <n v="7854946.0700000003"/>
    <n v="23133626.489999998"/>
    <n v="0"/>
    <n v="1303251.9099999999"/>
    <n v="5686576"/>
    <n v="612684.77"/>
    <n v="15813735.75"/>
    <n v="0"/>
    <n v="18746225.57"/>
    <n v="22696222.82"/>
    <n v="7499248.6699999999"/>
    <n v="0"/>
    <n v="0"/>
    <n v="0"/>
    <n v="0"/>
    <n v="0"/>
  </r>
  <r>
    <s v="34-001-402"/>
    <x v="6"/>
    <x v="285"/>
    <x v="434"/>
    <n v="16276506.24"/>
    <x v="6"/>
    <x v="83"/>
    <x v="3346"/>
    <s v="MAINTNCE/OPRTNS HS"/>
    <s v="A"/>
    <s v="Y"/>
    <x v="6"/>
    <x v="285"/>
    <x v="434"/>
    <n v="320120"/>
    <n v="0"/>
    <s v=" "/>
    <s v=" "/>
    <n v="34001402"/>
    <n v="15560400.859999999"/>
    <n v="0"/>
    <n v="891390.79"/>
    <n v="507152.19"/>
    <n v="331866.78000000003"/>
    <n v="14743443.130000001"/>
    <n v="0"/>
    <n v="12908028.34"/>
    <n v="17360828.27"/>
    <n v="5985863.04"/>
    <n v="15000543.32"/>
    <n v="0"/>
    <n v="917922.19"/>
    <n v="800933.17"/>
    <n v="442868.52"/>
    <n v="14743443.130000001"/>
    <n v="0"/>
    <n v="12016637.550000001"/>
    <n v="16853676.079999998"/>
    <n v="5653996.2599999998"/>
    <n v="0"/>
    <n v="0"/>
    <n v="0"/>
    <n v="0"/>
    <n v="0"/>
  </r>
  <r>
    <s v="34-001-509"/>
    <x v="6"/>
    <x v="285"/>
    <x v="1397"/>
    <n v="231517.66"/>
    <x v="6"/>
    <x v="84"/>
    <x v="3347"/>
    <s v="MAINTNCE/OPRTNS HS"/>
    <s v="A"/>
    <s v="Y"/>
    <x v="6"/>
    <x v="285"/>
    <x v="1397"/>
    <n v="320120"/>
    <n v="0"/>
    <s v=" "/>
    <s v=" "/>
    <n v="34001509"/>
    <n v="186706.42"/>
    <n v="0"/>
    <n v="221888.87"/>
    <n v="188866.16"/>
    <n v="11788.53"/>
    <n v="308661.24"/>
    <n v="0"/>
    <n v="2056559.62"/>
    <n v="2708462.68"/>
    <n v="574759.48"/>
    <n v="184311.08"/>
    <n v="0"/>
    <n v="209994.71"/>
    <n v="227815.67"/>
    <n v="20216.3"/>
    <n v="308661.24"/>
    <n v="0"/>
    <n v="1834670.75"/>
    <n v="2519596.52"/>
    <n v="562970.94999999995"/>
    <n v="0"/>
    <n v="0"/>
    <n v="0"/>
    <n v="0"/>
    <n v="0"/>
  </r>
  <r>
    <s v="34-001-510"/>
    <x v="6"/>
    <x v="285"/>
    <x v="1398"/>
    <n v="0"/>
    <x v="6"/>
    <x v="85"/>
    <x v="3348"/>
    <s v="MAINTNCE/OPRTNS HS"/>
    <s v="A"/>
    <s v="Y"/>
    <x v="6"/>
    <x v="285"/>
    <x v="1398"/>
    <n v="320120"/>
    <n v="0"/>
    <s v=" "/>
    <s v=" "/>
    <n v="34001510"/>
    <n v="0"/>
    <n v="0"/>
    <n v="0"/>
    <n v="0"/>
    <n v="0"/>
    <n v="0"/>
    <n v="0"/>
    <n v="0"/>
    <n v="0"/>
    <n v="0"/>
    <n v="0"/>
    <n v="0"/>
    <n v="0"/>
    <n v="0"/>
    <n v="0"/>
    <n v="0"/>
    <n v="0"/>
    <n v="0"/>
    <n v="0"/>
    <n v="0"/>
    <n v="0"/>
    <n v="0"/>
    <n v="0"/>
    <n v="0"/>
    <n v="0"/>
  </r>
  <r>
    <s v="34-001-512"/>
    <x v="6"/>
    <x v="285"/>
    <x v="1399"/>
    <n v="0"/>
    <x v="6"/>
    <x v="86"/>
    <x v="3349"/>
    <s v="MAINTNCE/OPRTNS HS"/>
    <s v="A"/>
    <s v="Y"/>
    <x v="6"/>
    <x v="285"/>
    <x v="1399"/>
    <n v="320120"/>
    <n v="21"/>
    <s v=" "/>
    <s v=" "/>
    <n v="34001512"/>
    <n v="0"/>
    <n v="0"/>
    <n v="0"/>
    <n v="0"/>
    <n v="0"/>
    <n v="0"/>
    <n v="0"/>
    <n v="0"/>
    <n v="0"/>
    <n v="0"/>
    <n v="0"/>
    <n v="0"/>
    <n v="0"/>
    <n v="0"/>
    <n v="0"/>
    <n v="0"/>
    <n v="0"/>
    <n v="0"/>
    <n v="0"/>
    <n v="0"/>
    <n v="0"/>
    <n v="0"/>
    <n v="0"/>
    <n v="0"/>
    <n v="0"/>
  </r>
  <r>
    <s v="34-002-201"/>
    <x v="6"/>
    <x v="286"/>
    <x v="1391"/>
    <n v="11891052.449999999"/>
    <x v="6"/>
    <x v="76"/>
    <x v="3350"/>
    <s v="OTHER MONIES"/>
    <s v="B"/>
    <s v=" "/>
    <x v="6"/>
    <x v="286"/>
    <x v="1391"/>
    <n v="320220"/>
    <n v="0"/>
    <s v=" "/>
    <s v=" "/>
    <n v="34002201"/>
    <n v="11943243.9"/>
    <n v="0"/>
    <n v="195029.24"/>
    <n v="281167.78999999998"/>
    <n v="33947.1"/>
    <n v="14477403.470000001"/>
    <n v="0"/>
    <n v="2786488.23"/>
    <n v="6603174.2999999998"/>
    <n v="1230335.05"/>
    <n v="11940817.85"/>
    <n v="0"/>
    <n v="269777.84999999998"/>
    <n v="437139.41"/>
    <n v="169787.61"/>
    <n v="14477403.470000001"/>
    <n v="0"/>
    <n v="2591458.9900000002"/>
    <n v="6322006.5099999998"/>
    <n v="1196387.95"/>
    <n v="0"/>
    <n v="0"/>
    <n v="0"/>
    <n v="0"/>
    <n v="0"/>
  </r>
  <r>
    <s v="34-002-205"/>
    <x v="6"/>
    <x v="286"/>
    <x v="1392"/>
    <n v="2975241.71"/>
    <x v="6"/>
    <x v="77"/>
    <x v="3351"/>
    <s v="OTHER MONIES"/>
    <s v="B"/>
    <s v=" "/>
    <x v="6"/>
    <x v="286"/>
    <x v="1392"/>
    <n v="320220"/>
    <n v="0"/>
    <s v=" "/>
    <s v=" "/>
    <n v="34002205"/>
    <n v="3543453.09"/>
    <n v="0"/>
    <n v="387924.78"/>
    <n v="956136.16"/>
    <n v="0"/>
    <n v="3668365.23"/>
    <n v="0"/>
    <n v="9093071.8100000005"/>
    <n v="10521644.82"/>
    <n v="735449.49"/>
    <n v="2728795.98"/>
    <n v="0"/>
    <n v="1657224.04"/>
    <n v="847120.72"/>
    <n v="4553.79"/>
    <n v="3668365.23"/>
    <n v="0"/>
    <n v="8705147.0299999993"/>
    <n v="9565508.6600000001"/>
    <n v="735449.49"/>
    <n v="0"/>
    <n v="0"/>
    <n v="0"/>
    <n v="0"/>
    <n v="0"/>
  </r>
  <r>
    <s v="34-002-210"/>
    <x v="6"/>
    <x v="286"/>
    <x v="1393"/>
    <n v="37911907.079999998"/>
    <x v="6"/>
    <x v="78"/>
    <x v="3352"/>
    <s v="OTHER MONIES"/>
    <s v="B"/>
    <s v=" "/>
    <x v="6"/>
    <x v="286"/>
    <x v="1393"/>
    <n v="320220"/>
    <n v="0"/>
    <s v=" "/>
    <s v=" "/>
    <n v="34002210"/>
    <n v="38811840.539999999"/>
    <n v="0"/>
    <n v="112463.48"/>
    <n v="1120887.8799999999"/>
    <n v="108490.94"/>
    <n v="41362336.240000002"/>
    <n v="0"/>
    <n v="11332858.789999999"/>
    <n v="16150448.82"/>
    <n v="1367160.87"/>
    <n v="38692463.82"/>
    <n v="0"/>
    <n v="1315059.07"/>
    <n v="1368369.22"/>
    <n v="172686.87"/>
    <n v="41362336.240000002"/>
    <n v="0"/>
    <n v="11220395.310000001"/>
    <n v="15029560.939999999"/>
    <n v="1258669.93"/>
    <n v="0"/>
    <n v="0"/>
    <n v="0"/>
    <n v="0"/>
    <n v="0"/>
  </r>
  <r>
    <s v="34-002-213"/>
    <x v="6"/>
    <x v="286"/>
    <x v="1394"/>
    <n v="18094848.640000001"/>
    <x v="6"/>
    <x v="79"/>
    <x v="3353"/>
    <s v="OTHER MONIES"/>
    <s v="B"/>
    <s v=" "/>
    <x v="6"/>
    <x v="286"/>
    <x v="1394"/>
    <n v="320220"/>
    <n v="0"/>
    <s v=" "/>
    <s v=" "/>
    <n v="34002213"/>
    <n v="17241307.760000002"/>
    <n v="0"/>
    <n v="1898961.44"/>
    <n v="1111707.33"/>
    <n v="66286.77"/>
    <n v="14574794.83"/>
    <n v="0"/>
    <n v="16684868.1"/>
    <n v="13913815.1"/>
    <n v="749000.81"/>
    <n v="17184482.010000002"/>
    <n v="0"/>
    <n v="1201060.32"/>
    <n v="1175162.6599999999"/>
    <n v="30928.09"/>
    <n v="14574794.83"/>
    <n v="0"/>
    <n v="14785906.66"/>
    <n v="12802107.77"/>
    <n v="682714.04"/>
    <n v="0"/>
    <n v="0"/>
    <n v="0"/>
    <n v="0"/>
    <n v="0"/>
  </r>
  <r>
    <s v="34-002-214"/>
    <x v="6"/>
    <x v="286"/>
    <x v="1395"/>
    <n v="7579135.0599999996"/>
    <x v="6"/>
    <x v="80"/>
    <x v="3354"/>
    <s v="OTHER MONIES"/>
    <s v="B"/>
    <s v=" "/>
    <x v="6"/>
    <x v="286"/>
    <x v="1395"/>
    <n v="320220"/>
    <n v="0"/>
    <s v=" "/>
    <s v=" "/>
    <n v="34002214"/>
    <n v="7780510.21"/>
    <n v="0"/>
    <n v="63642.18"/>
    <n v="407578.25"/>
    <n v="142560.92000000001"/>
    <n v="7343273.3600000003"/>
    <n v="0"/>
    <n v="5447030.6399999997"/>
    <n v="5886022.3499999996"/>
    <n v="674853.41"/>
    <n v="7310713.9699999997"/>
    <n v="0"/>
    <n v="1165993.19"/>
    <n v="763348.6"/>
    <n v="67151.649999999994"/>
    <n v="7343273.3600000003"/>
    <n v="0"/>
    <n v="5383388.46"/>
    <n v="5478444.0999999996"/>
    <n v="532292.49"/>
    <n v="0"/>
    <n v="0"/>
    <n v="0"/>
    <n v="0"/>
    <n v="0"/>
  </r>
  <r>
    <s v="34-002-216"/>
    <x v="6"/>
    <x v="286"/>
    <x v="1396"/>
    <n v="5807981.8099999996"/>
    <x v="6"/>
    <x v="81"/>
    <x v="3355"/>
    <s v="OTHER MONIES"/>
    <s v="B"/>
    <s v=" "/>
    <x v="6"/>
    <x v="286"/>
    <x v="1396"/>
    <n v="320220"/>
    <n v="0"/>
    <s v=" "/>
    <s v=" "/>
    <n v="34002216"/>
    <n v="5756198.0700000003"/>
    <n v="0"/>
    <n v="391314.2"/>
    <n v="339530.46"/>
    <n v="0"/>
    <n v="5538306.2800000003"/>
    <n v="0"/>
    <n v="4829296.93"/>
    <n v="5090682.82"/>
    <n v="531061.42000000004"/>
    <n v="5703152.8600000003"/>
    <n v="0"/>
    <n v="412768.12"/>
    <n v="558042.93000000005"/>
    <n v="198320.02"/>
    <n v="5538306.2800000003"/>
    <n v="0"/>
    <n v="4437982.7300000004"/>
    <n v="4751152.3600000003"/>
    <n v="531061.42000000004"/>
    <n v="0"/>
    <n v="0"/>
    <n v="0"/>
    <n v="0"/>
    <n v="0"/>
  </r>
  <r>
    <s v="34-002-401"/>
    <x v="6"/>
    <x v="286"/>
    <x v="433"/>
    <n v="5438747.2599999998"/>
    <x v="6"/>
    <x v="82"/>
    <x v="3356"/>
    <s v="OTHER MONIES"/>
    <s v="B"/>
    <s v=" "/>
    <x v="6"/>
    <x v="286"/>
    <x v="433"/>
    <n v="320220"/>
    <n v="0"/>
    <s v=" "/>
    <s v=" "/>
    <n v="34002401"/>
    <n v="5467252.9500000002"/>
    <n v="0"/>
    <n v="70821.850000000006"/>
    <n v="107974.54"/>
    <n v="8647"/>
    <n v="5412801.5099999998"/>
    <n v="0"/>
    <n v="1344003.27"/>
    <n v="2149020.0099999998"/>
    <n v="830962.49"/>
    <n v="5367369.9000000004"/>
    <n v="0"/>
    <n v="73796.570000000007"/>
    <n v="195218.8"/>
    <n v="221305.28"/>
    <n v="5412801.5099999998"/>
    <n v="0"/>
    <n v="1273181.42"/>
    <n v="2041045.47"/>
    <n v="822315.49"/>
    <n v="0"/>
    <n v="0"/>
    <n v="0"/>
    <n v="0"/>
    <n v="0"/>
  </r>
  <r>
    <s v="34-002-402"/>
    <x v="6"/>
    <x v="286"/>
    <x v="434"/>
    <n v="578922.41"/>
    <x v="6"/>
    <x v="83"/>
    <x v="3357"/>
    <s v="OTHER MONIES"/>
    <s v="B"/>
    <s v=" "/>
    <x v="6"/>
    <x v="286"/>
    <x v="434"/>
    <n v="320220"/>
    <n v="0"/>
    <s v=" "/>
    <s v=" "/>
    <n v="34002402"/>
    <n v="563285.42000000004"/>
    <n v="0"/>
    <n v="90776.08"/>
    <n v="75139.09"/>
    <n v="0"/>
    <n v="1002834.75"/>
    <n v="0"/>
    <n v="597416.24"/>
    <n v="1146273.74"/>
    <n v="124945.16"/>
    <n v="374837.66"/>
    <n v="0"/>
    <n v="143969.91"/>
    <n v="73507.63"/>
    <n v="117985.48"/>
    <n v="1002834.75"/>
    <n v="0"/>
    <n v="506640.16"/>
    <n v="1071134.6499999999"/>
    <n v="124945.16"/>
    <n v="0"/>
    <n v="0"/>
    <n v="0"/>
    <n v="0"/>
    <n v="0"/>
  </r>
  <r>
    <s v="34-002-509"/>
    <x v="6"/>
    <x v="286"/>
    <x v="1397"/>
    <n v="735083.59"/>
    <x v="6"/>
    <x v="84"/>
    <x v="3358"/>
    <s v="OTHER MONIES"/>
    <s v="B"/>
    <s v=" "/>
    <x v="6"/>
    <x v="286"/>
    <x v="1397"/>
    <n v="320220"/>
    <n v="0"/>
    <s v=" "/>
    <s v=" "/>
    <n v="34002509"/>
    <n v="749840.44"/>
    <n v="0"/>
    <n v="22746.14"/>
    <n v="37502.99"/>
    <n v="0"/>
    <n v="905586.4"/>
    <n v="0"/>
    <n v="415790.53"/>
    <n v="820850.24"/>
    <n v="234556.9"/>
    <n v="653056.22"/>
    <n v="0"/>
    <n v="145069.14000000001"/>
    <n v="59301.34"/>
    <n v="11016.42"/>
    <n v="905586.4"/>
    <n v="0"/>
    <n v="393044.39"/>
    <n v="783347.25"/>
    <n v="234556.9"/>
    <n v="0"/>
    <n v="0"/>
    <n v="0"/>
    <n v="0"/>
    <n v="0"/>
  </r>
  <r>
    <s v="34-002-510"/>
    <x v="6"/>
    <x v="286"/>
    <x v="1398"/>
    <n v="0"/>
    <x v="6"/>
    <x v="85"/>
    <x v="3359"/>
    <s v="OTHER MONIES"/>
    <s v="B"/>
    <s v=" "/>
    <x v="6"/>
    <x v="286"/>
    <x v="1398"/>
    <n v="320220"/>
    <n v="0"/>
    <s v=" "/>
    <s v=" "/>
    <n v="34002510"/>
    <n v="0"/>
    <n v="0"/>
    <n v="0"/>
    <n v="0"/>
    <n v="0"/>
    <n v="0"/>
    <n v="0"/>
    <n v="0"/>
    <n v="0"/>
    <n v="0"/>
    <n v="0"/>
    <n v="0"/>
    <n v="0"/>
    <n v="0"/>
    <n v="0"/>
    <n v="0"/>
    <n v="0"/>
    <n v="0"/>
    <n v="0"/>
    <n v="0"/>
    <n v="0"/>
    <n v="0"/>
    <n v="0"/>
    <n v="0"/>
    <n v="0"/>
  </r>
  <r>
    <s v="34-002-512"/>
    <x v="6"/>
    <x v="286"/>
    <x v="1399"/>
    <n v="0"/>
    <x v="6"/>
    <x v="86"/>
    <x v="3360"/>
    <s v="OTHER MONIES"/>
    <s v="B"/>
    <s v=" "/>
    <x v="6"/>
    <x v="286"/>
    <x v="1399"/>
    <n v="320220"/>
    <n v="21"/>
    <s v=" "/>
    <s v=" "/>
    <n v="34002512"/>
    <n v="0"/>
    <n v="0"/>
    <n v="0"/>
    <n v="0"/>
    <n v="0"/>
    <n v="0"/>
    <n v="0"/>
    <n v="0"/>
    <n v="0"/>
    <n v="0"/>
    <n v="0"/>
    <n v="0"/>
    <n v="0"/>
    <n v="0"/>
    <n v="0"/>
    <n v="0"/>
    <n v="0"/>
    <n v="0"/>
    <n v="0"/>
    <n v="0"/>
    <n v="0"/>
    <n v="0"/>
    <n v="0"/>
    <n v="0"/>
    <n v="0"/>
  </r>
  <r>
    <s v="34-010-201"/>
    <x v="6"/>
    <x v="287"/>
    <x v="1391"/>
    <n v="1174213.1000000001"/>
    <x v="6"/>
    <x v="76"/>
    <x v="3361"/>
    <s v="CLASSROOM SITE FUND"/>
    <s v="B"/>
    <s v="Y"/>
    <x v="6"/>
    <x v="287"/>
    <x v="1391"/>
    <n v="320320"/>
    <n v="0"/>
    <s v=" "/>
    <s v=" "/>
    <n v="34010201"/>
    <n v="1174213.1000000001"/>
    <n v="0"/>
    <n v="0"/>
    <n v="0"/>
    <n v="0"/>
    <n v="536065.56000000006"/>
    <n v="0"/>
    <n v="1065328.21"/>
    <n v="1008534.37"/>
    <n v="581353.69999999995"/>
    <n v="1039044.98"/>
    <n v="0"/>
    <n v="133856.67000000001"/>
    <n v="0"/>
    <n v="1311.45"/>
    <n v="536065.56000000006"/>
    <n v="0"/>
    <n v="1065328.21"/>
    <n v="1008534.37"/>
    <n v="581353.69999999995"/>
    <n v="0"/>
    <n v="0"/>
    <n v="0"/>
    <n v="0"/>
    <n v="0"/>
  </r>
  <r>
    <s v="34-010-205"/>
    <x v="6"/>
    <x v="287"/>
    <x v="1392"/>
    <n v="2384323.1"/>
    <x v="6"/>
    <x v="77"/>
    <x v="3362"/>
    <s v="CLASSROOM SITE FUND"/>
    <s v="B"/>
    <s v="Y"/>
    <x v="6"/>
    <x v="287"/>
    <x v="1392"/>
    <n v="320320"/>
    <n v="0"/>
    <s v=" "/>
    <s v=" "/>
    <n v="34010205"/>
    <n v="2505352.17"/>
    <n v="0"/>
    <n v="0"/>
    <n v="121029.07"/>
    <n v="0"/>
    <n v="2723189.06"/>
    <n v="0"/>
    <n v="3995577.92"/>
    <n v="4520672.59"/>
    <n v="186228.71"/>
    <n v="2250166.62"/>
    <n v="0"/>
    <n v="499447.24"/>
    <n v="247298.96"/>
    <n v="3037.27"/>
    <n v="2723189.06"/>
    <n v="0"/>
    <n v="3995577.92"/>
    <n v="4399643.5199999996"/>
    <n v="186228.71"/>
    <n v="0"/>
    <n v="0"/>
    <n v="0"/>
    <n v="0"/>
    <n v="0"/>
  </r>
  <r>
    <s v="34-010-210"/>
    <x v="6"/>
    <x v="287"/>
    <x v="1393"/>
    <n v="10874410.26"/>
    <x v="6"/>
    <x v="78"/>
    <x v="3363"/>
    <s v="CLASSROOM SITE FUND"/>
    <s v="B"/>
    <s v="Y"/>
    <x v="6"/>
    <x v="287"/>
    <x v="1393"/>
    <n v="320320"/>
    <n v="0"/>
    <s v=" "/>
    <s v=" "/>
    <n v="34010210"/>
    <n v="10871924.66"/>
    <n v="0"/>
    <n v="0"/>
    <n v="0"/>
    <n v="2485.6"/>
    <n v="11278593.970000001"/>
    <n v="0"/>
    <n v="6511470.7999999998"/>
    <n v="6975522.2199999997"/>
    <n v="59867.71"/>
    <n v="10036792.75"/>
    <n v="0"/>
    <n v="819838.7"/>
    <n v="0"/>
    <n v="15293.21"/>
    <n v="11278593.970000001"/>
    <n v="0"/>
    <n v="6511470.7999999998"/>
    <n v="6975522.2199999997"/>
    <n v="57382.11"/>
    <n v="0"/>
    <n v="0"/>
    <n v="0"/>
    <n v="0"/>
    <n v="0"/>
  </r>
  <r>
    <s v="34-010-213"/>
    <x v="6"/>
    <x v="287"/>
    <x v="1394"/>
    <n v="3648302.33"/>
    <x v="6"/>
    <x v="79"/>
    <x v="3364"/>
    <s v="CLASSROOM SITE FUND"/>
    <s v="B"/>
    <s v="Y"/>
    <x v="6"/>
    <x v="287"/>
    <x v="1394"/>
    <n v="320320"/>
    <n v="0"/>
    <s v=" "/>
    <s v=" "/>
    <n v="34010213"/>
    <n v="3898570.88"/>
    <n v="0"/>
    <n v="0"/>
    <n v="276277.69"/>
    <n v="26009.14"/>
    <n v="2128432.77"/>
    <n v="0"/>
    <n v="3757855.84"/>
    <n v="2405170.37"/>
    <n v="167184.09"/>
    <n v="3674552.4"/>
    <n v="0"/>
    <n v="469731.98"/>
    <n v="253113.11"/>
    <n v="7399.61"/>
    <n v="2128432.77"/>
    <n v="0"/>
    <n v="3757855.84"/>
    <n v="2128892.6800000002"/>
    <n v="141174.95000000001"/>
    <n v="0"/>
    <n v="0"/>
    <n v="0"/>
    <n v="0"/>
    <n v="0"/>
  </r>
  <r>
    <s v="34-010-214"/>
    <x v="6"/>
    <x v="287"/>
    <x v="1395"/>
    <n v="3205991.43"/>
    <x v="6"/>
    <x v="80"/>
    <x v="3365"/>
    <s v="CLASSROOM SITE FUND"/>
    <s v="B"/>
    <s v="Y"/>
    <x v="6"/>
    <x v="287"/>
    <x v="1395"/>
    <n v="320320"/>
    <n v="0"/>
    <s v=" "/>
    <s v=" "/>
    <n v="34010214"/>
    <n v="3205991.43"/>
    <n v="0"/>
    <n v="0"/>
    <n v="0"/>
    <n v="0"/>
    <n v="4831954.92"/>
    <n v="0"/>
    <n v="2682469.44"/>
    <n v="7778467.75"/>
    <n v="3470034.82"/>
    <n v="2866799.18"/>
    <n v="0"/>
    <n v="335308.68"/>
    <n v="0"/>
    <n v="3883.57"/>
    <n v="4831954.92"/>
    <n v="0"/>
    <n v="2682469.44"/>
    <n v="7778467.75"/>
    <n v="3470034.82"/>
    <n v="0"/>
    <n v="0"/>
    <n v="0"/>
    <n v="0"/>
    <n v="0"/>
  </r>
  <r>
    <s v="34-010-216"/>
    <x v="6"/>
    <x v="287"/>
    <x v="1396"/>
    <n v="1293684.5"/>
    <x v="6"/>
    <x v="81"/>
    <x v="3366"/>
    <s v="CLASSROOM SITE FUND"/>
    <s v="B"/>
    <s v="Y"/>
    <x v="6"/>
    <x v="287"/>
    <x v="1396"/>
    <n v="320320"/>
    <n v="0"/>
    <s v=" "/>
    <s v=" "/>
    <n v="34010216"/>
    <n v="1439783.15"/>
    <n v="0"/>
    <n v="0"/>
    <n v="146098.65"/>
    <n v="0"/>
    <n v="565015.68999999994"/>
    <n v="0"/>
    <n v="1893177"/>
    <n v="1375435.15"/>
    <n v="210926.96"/>
    <n v="1441290.71"/>
    <n v="0"/>
    <n v="232727.91"/>
    <n v="239901.24"/>
    <n v="5665.77"/>
    <n v="565015.68999999994"/>
    <n v="0"/>
    <n v="1893177"/>
    <n v="1229336.5"/>
    <n v="210926.96"/>
    <n v="0"/>
    <n v="0"/>
    <n v="0"/>
    <n v="0"/>
    <n v="0"/>
  </r>
  <r>
    <s v="34-010-401"/>
    <x v="6"/>
    <x v="287"/>
    <x v="433"/>
    <n v="1680588.22"/>
    <x v="6"/>
    <x v="82"/>
    <x v="3367"/>
    <s v="CLASSROOM SITE FUND"/>
    <s v="B"/>
    <s v="Y"/>
    <x v="6"/>
    <x v="287"/>
    <x v="433"/>
    <n v="320320"/>
    <n v="0"/>
    <s v=" "/>
    <s v=" "/>
    <n v="34010401"/>
    <n v="1691003.63"/>
    <n v="0"/>
    <n v="0"/>
    <n v="10415.41"/>
    <n v="0"/>
    <n v="1759450.13"/>
    <n v="0"/>
    <n v="536612.68000000005"/>
    <n v="624220.93999999994"/>
    <n v="8746.35"/>
    <n v="1636648.45"/>
    <n v="0"/>
    <n v="65258.18"/>
    <n v="13319.79"/>
    <n v="2416.79"/>
    <n v="1759450.13"/>
    <n v="0"/>
    <n v="536612.68000000005"/>
    <n v="613805.53"/>
    <n v="8746.35"/>
    <n v="0"/>
    <n v="0"/>
    <n v="0"/>
    <n v="0"/>
    <n v="0"/>
  </r>
  <r>
    <s v="34-010-402"/>
    <x v="6"/>
    <x v="287"/>
    <x v="434"/>
    <n v="568337.01"/>
    <x v="6"/>
    <x v="83"/>
    <x v="3368"/>
    <s v="CLASSROOM SITE FUND"/>
    <s v="B"/>
    <s v="Y"/>
    <x v="6"/>
    <x v="287"/>
    <x v="434"/>
    <n v="320320"/>
    <n v="0"/>
    <s v=" "/>
    <s v=" "/>
    <n v="34010402"/>
    <n v="570928.22"/>
    <n v="0"/>
    <n v="0"/>
    <n v="2591.21"/>
    <n v="0"/>
    <n v="474120.82"/>
    <n v="0"/>
    <n v="147002.35999999999"/>
    <n v="55157.69"/>
    <n v="2371.52"/>
    <n v="555522.01"/>
    <n v="0"/>
    <n v="18271.28"/>
    <n v="3690.83"/>
    <n v="825.76"/>
    <n v="474120.82"/>
    <n v="0"/>
    <n v="147002.35999999999"/>
    <n v="52566.48"/>
    <n v="2371.52"/>
    <n v="0"/>
    <n v="0"/>
    <n v="0"/>
    <n v="0"/>
    <n v="0"/>
  </r>
  <r>
    <s v="34-010-509"/>
    <x v="6"/>
    <x v="287"/>
    <x v="1397"/>
    <n v="469489.41"/>
    <x v="6"/>
    <x v="84"/>
    <x v="3369"/>
    <s v="CLASSROOM SITE FUND"/>
    <s v="B"/>
    <s v="Y"/>
    <x v="6"/>
    <x v="287"/>
    <x v="1397"/>
    <n v="320320"/>
    <n v="0"/>
    <s v=" "/>
    <s v=" "/>
    <n v="34010509"/>
    <n v="473480.78"/>
    <n v="0"/>
    <n v="0"/>
    <n v="3991.37"/>
    <n v="0"/>
    <n v="410004.45"/>
    <n v="0"/>
    <n v="134421.84"/>
    <n v="111948.51"/>
    <n v="37011.629999999997"/>
    <n v="460129.5"/>
    <n v="0"/>
    <n v="16802.73"/>
    <n v="4133.8"/>
    <n v="682.35"/>
    <n v="410004.45"/>
    <n v="0"/>
    <n v="134421.84"/>
    <n v="107957.14"/>
    <n v="37011.629999999997"/>
    <n v="0"/>
    <n v="0"/>
    <n v="0"/>
    <n v="0"/>
    <n v="0"/>
  </r>
  <r>
    <s v="34-010-510"/>
    <x v="6"/>
    <x v="287"/>
    <x v="1398"/>
    <n v="0"/>
    <x v="6"/>
    <x v="85"/>
    <x v="3370"/>
    <s v="CLASSROOM SITE FUND"/>
    <s v="B"/>
    <s v="Y"/>
    <x v="6"/>
    <x v="287"/>
    <x v="1398"/>
    <n v="320320"/>
    <n v="0"/>
    <s v=" "/>
    <s v=" "/>
    <n v="34010510"/>
    <n v="0"/>
    <n v="0"/>
    <n v="0"/>
    <n v="0"/>
    <n v="0"/>
    <n v="0"/>
    <n v="0"/>
    <n v="0"/>
    <n v="0"/>
    <n v="0"/>
    <n v="0"/>
    <n v="0"/>
    <n v="0"/>
    <n v="0"/>
    <n v="0"/>
    <n v="0"/>
    <n v="0"/>
    <n v="0"/>
    <n v="0"/>
    <n v="0"/>
    <n v="0"/>
    <n v="0"/>
    <n v="0"/>
    <n v="0"/>
    <n v="0"/>
  </r>
  <r>
    <s v="34-010-512"/>
    <x v="6"/>
    <x v="287"/>
    <x v="1399"/>
    <n v="0"/>
    <x v="6"/>
    <x v="86"/>
    <x v="3371"/>
    <s v="CLASSROOM SITE FUND"/>
    <s v="B"/>
    <s v="Y"/>
    <x v="6"/>
    <x v="287"/>
    <x v="1399"/>
    <n v="320320"/>
    <n v="21"/>
    <s v=" "/>
    <s v=" "/>
    <n v="34010512"/>
    <n v="0"/>
    <n v="0"/>
    <n v="0"/>
    <n v="0"/>
    <n v="0"/>
    <n v="0"/>
    <n v="0"/>
    <n v="0"/>
    <n v="0"/>
    <n v="0"/>
    <n v="0"/>
    <n v="0"/>
    <n v="0"/>
    <n v="0"/>
    <n v="0"/>
    <n v="0"/>
    <n v="0"/>
    <n v="0"/>
    <n v="0"/>
    <n v="0"/>
    <n v="0"/>
    <n v="0"/>
    <n v="0"/>
    <n v="0"/>
    <n v="0"/>
  </r>
  <r>
    <s v="34-030-201"/>
    <x v="6"/>
    <x v="288"/>
    <x v="1391"/>
    <n v="26630.57"/>
    <x v="6"/>
    <x v="76"/>
    <x v="3372"/>
    <s v="PAYROLL CLEARING HS"/>
    <s v="A"/>
    <s v="Y"/>
    <x v="6"/>
    <x v="288"/>
    <x v="1391"/>
    <n v="320920"/>
    <n v="0"/>
    <s v=" "/>
    <s v=" "/>
    <n v="34001201"/>
    <n v="17898.939999999999"/>
    <n v="86522.27"/>
    <n v="0"/>
    <n v="0"/>
    <n v="95253.9"/>
    <n v="44060.480000000003"/>
    <n v="1392137.42"/>
    <n v="0"/>
    <n v="22634.03"/>
    <n v="1397341.54"/>
    <n v="27039.69"/>
    <n v="124739.82"/>
    <n v="0"/>
    <n v="0"/>
    <n v="115599.07"/>
    <n v="44060.480000000003"/>
    <n v="1305615.1499999999"/>
    <n v="0"/>
    <n v="22634.03"/>
    <n v="1302087.6399999999"/>
    <n v="0"/>
    <n v="0"/>
    <n v="0"/>
    <n v="0"/>
    <n v="0"/>
  </r>
  <r>
    <s v="34-030-205"/>
    <x v="6"/>
    <x v="288"/>
    <x v="1392"/>
    <n v="0"/>
    <x v="6"/>
    <x v="77"/>
    <x v="3373"/>
    <s v="PAYROLL CLEARING HS"/>
    <s v="A"/>
    <s v="Y"/>
    <x v="6"/>
    <x v="288"/>
    <x v="1392"/>
    <n v="320920"/>
    <n v="0"/>
    <s v=" "/>
    <s v=" "/>
    <n v="34001205"/>
    <n v="0"/>
    <n v="0"/>
    <n v="0"/>
    <n v="0"/>
    <n v="0"/>
    <n v="0"/>
    <n v="0"/>
    <n v="0"/>
    <n v="0"/>
    <n v="0"/>
    <n v="0"/>
    <n v="0"/>
    <n v="0"/>
    <n v="0"/>
    <n v="0"/>
    <n v="0"/>
    <n v="0"/>
    <n v="0"/>
    <n v="0"/>
    <n v="0"/>
    <n v="0"/>
    <n v="0"/>
    <n v="0"/>
    <n v="0"/>
    <n v="0"/>
  </r>
  <r>
    <s v="34-030-210"/>
    <x v="6"/>
    <x v="288"/>
    <x v="1393"/>
    <n v="615071.81999999995"/>
    <x v="6"/>
    <x v="78"/>
    <x v="3374"/>
    <s v="PAYROLL CLEARING HS"/>
    <s v="A"/>
    <s v="Y"/>
    <x v="6"/>
    <x v="288"/>
    <x v="1393"/>
    <n v="320920"/>
    <n v="0"/>
    <s v=" "/>
    <s v=" "/>
    <n v="34001210"/>
    <n v="714947.94"/>
    <n v="666679.54"/>
    <n v="0"/>
    <n v="8040.21"/>
    <n v="574843.63"/>
    <n v="1003654.77"/>
    <n v="16616054.83"/>
    <n v="0"/>
    <n v="324440.84000000003"/>
    <n v="16551912.720000001"/>
    <n v="1095220.3899999999"/>
    <n v="1456218.5"/>
    <n v="0"/>
    <n v="9301.57"/>
    <n v="1085247.6200000001"/>
    <n v="1003654.77"/>
    <n v="15949375.289999999"/>
    <n v="0"/>
    <n v="316400.63"/>
    <n v="15977069.09"/>
    <n v="0"/>
    <n v="0"/>
    <n v="0"/>
    <n v="0"/>
    <n v="0"/>
  </r>
  <r>
    <s v="34-030-213"/>
    <x v="6"/>
    <x v="288"/>
    <x v="1394"/>
    <n v="179589.1"/>
    <x v="6"/>
    <x v="79"/>
    <x v="3375"/>
    <s v="PAYROLL CLEARING HS"/>
    <s v="A"/>
    <s v="Y"/>
    <x v="6"/>
    <x v="288"/>
    <x v="1394"/>
    <n v="320920"/>
    <n v="0"/>
    <s v=" "/>
    <s v=" "/>
    <n v="34001213"/>
    <n v="61434.04"/>
    <n v="186085.64"/>
    <n v="0"/>
    <n v="19"/>
    <n v="304259.7"/>
    <n v="424315.17"/>
    <n v="3970528.25"/>
    <n v="11791.96"/>
    <n v="43778.77"/>
    <n v="3757788.99"/>
    <n v="154866.69"/>
    <n v="371370.99"/>
    <n v="0"/>
    <n v="207.84"/>
    <n v="278146.18"/>
    <n v="424315.17"/>
    <n v="3784442.61"/>
    <n v="11791.96"/>
    <n v="43759.77"/>
    <n v="3453529.29"/>
    <n v="0"/>
    <n v="0"/>
    <n v="0"/>
    <n v="0"/>
    <n v="0"/>
  </r>
  <r>
    <s v="34-030-214"/>
    <x v="6"/>
    <x v="288"/>
    <x v="1395"/>
    <n v="55314.97"/>
    <x v="6"/>
    <x v="80"/>
    <x v="3376"/>
    <s v="PAYROLL CLEARING HS"/>
    <s v="A"/>
    <s v="Y"/>
    <x v="6"/>
    <x v="288"/>
    <x v="1395"/>
    <n v="320920"/>
    <n v="0"/>
    <s v=" "/>
    <s v=" "/>
    <n v="34001214"/>
    <n v="27196"/>
    <n v="172850.26"/>
    <n v="0"/>
    <n v="0"/>
    <n v="200969.23"/>
    <n v="308570.26"/>
    <n v="3313717.52"/>
    <n v="0"/>
    <n v="272978.58"/>
    <n v="3333440.81"/>
    <n v="41077.919999999998"/>
    <n v="226147.79"/>
    <n v="0"/>
    <n v="391.32"/>
    <n v="212657.19"/>
    <n v="308570.26"/>
    <n v="3140867.26"/>
    <n v="0"/>
    <n v="272978.58"/>
    <n v="3132471.58"/>
    <n v="0"/>
    <n v="0"/>
    <n v="0"/>
    <n v="0"/>
    <n v="0"/>
  </r>
  <r>
    <s v="34-030-216"/>
    <x v="6"/>
    <x v="288"/>
    <x v="1396"/>
    <n v="53943.72"/>
    <x v="6"/>
    <x v="81"/>
    <x v="3377"/>
    <s v="PAYROLL CLEARING HS"/>
    <s v="A"/>
    <s v="Y"/>
    <x v="6"/>
    <x v="288"/>
    <x v="1396"/>
    <n v="320920"/>
    <n v="0"/>
    <s v=" "/>
    <s v=" "/>
    <n v="34001216"/>
    <n v="18403.509999999998"/>
    <n v="49173.66"/>
    <n v="0"/>
    <n v="0"/>
    <n v="84713.87"/>
    <n v="6647.58"/>
    <n v="993242.32"/>
    <n v="0"/>
    <n v="29052.26"/>
    <n v="1069590.72"/>
    <n v="45358.64"/>
    <n v="122187.23"/>
    <n v="0"/>
    <n v="55.98"/>
    <n v="95288.08"/>
    <n v="6647.58"/>
    <n v="944068.66"/>
    <n v="0"/>
    <n v="29052.26"/>
    <n v="984876.85"/>
    <n v="0"/>
    <n v="0"/>
    <n v="0"/>
    <n v="0"/>
    <n v="0"/>
  </r>
  <r>
    <s v="34-030-401"/>
    <x v="6"/>
    <x v="288"/>
    <x v="433"/>
    <n v="0"/>
    <x v="6"/>
    <x v="82"/>
    <x v="3378"/>
    <s v="PAYROLL CLEARING HS"/>
    <s v="A"/>
    <s v="Y"/>
    <x v="6"/>
    <x v="288"/>
    <x v="433"/>
    <n v="320920"/>
    <n v="0"/>
    <s v=" "/>
    <s v=" "/>
    <n v="34001401"/>
    <n v="0"/>
    <n v="1309.3800000000001"/>
    <n v="0"/>
    <n v="0"/>
    <n v="1309.3800000000001"/>
    <n v="1472.63"/>
    <n v="96627.839999999997"/>
    <n v="0"/>
    <n v="772.98"/>
    <n v="95928.19"/>
    <n v="0"/>
    <n v="5743.32"/>
    <n v="0"/>
    <n v="0"/>
    <n v="5743.32"/>
    <n v="1472.63"/>
    <n v="95318.46"/>
    <n v="0"/>
    <n v="772.98"/>
    <n v="94618.81"/>
    <n v="0"/>
    <n v="0"/>
    <n v="0"/>
    <n v="0"/>
    <n v="0"/>
  </r>
  <r>
    <s v="34-030-402"/>
    <x v="6"/>
    <x v="288"/>
    <x v="434"/>
    <n v="-1387.14"/>
    <x v="6"/>
    <x v="83"/>
    <x v="3379"/>
    <s v="PAYROLL CLEARING HS"/>
    <s v="A"/>
    <s v="Y"/>
    <x v="6"/>
    <x v="288"/>
    <x v="434"/>
    <n v="320920"/>
    <n v="0"/>
    <s v=" "/>
    <s v=" "/>
    <n v="34001402"/>
    <n v="-1387.14"/>
    <n v="1154.18"/>
    <n v="0"/>
    <n v="0"/>
    <n v="1154.18"/>
    <n v="0"/>
    <n v="17867.37"/>
    <n v="0"/>
    <n v="0"/>
    <n v="16480.23"/>
    <n v="0"/>
    <n v="2598.91"/>
    <n v="0"/>
    <n v="0"/>
    <n v="1211.77"/>
    <n v="0"/>
    <n v="16713.189999999999"/>
    <n v="0"/>
    <n v="0"/>
    <n v="15326.05"/>
    <n v="0"/>
    <n v="0"/>
    <n v="0"/>
    <n v="0"/>
    <n v="0"/>
  </r>
  <r>
    <s v="34-030-509"/>
    <x v="6"/>
    <x v="288"/>
    <x v="1397"/>
    <n v="1283.21"/>
    <x v="6"/>
    <x v="84"/>
    <x v="3380"/>
    <s v="PAYROLL CLEARING HS"/>
    <s v="A"/>
    <s v="Y"/>
    <x v="6"/>
    <x v="288"/>
    <x v="1397"/>
    <n v="320920"/>
    <n v="0"/>
    <s v=" "/>
    <s v=" "/>
    <n v="34001509"/>
    <n v="0"/>
    <n v="1913.61"/>
    <n v="0"/>
    <n v="0"/>
    <n v="3196.82"/>
    <n v="90315.91"/>
    <n v="146004.81"/>
    <n v="0"/>
    <n v="10309.76"/>
    <n v="67281.87"/>
    <n v="0"/>
    <n v="4583.01"/>
    <n v="0"/>
    <n v="0"/>
    <n v="4583.01"/>
    <n v="90315.91"/>
    <n v="144091.20000000001"/>
    <n v="0"/>
    <n v="10309.76"/>
    <n v="64085.05"/>
    <n v="0"/>
    <n v="0"/>
    <n v="0"/>
    <n v="0"/>
    <n v="0"/>
  </r>
  <r>
    <s v="34-030-510"/>
    <x v="6"/>
    <x v="288"/>
    <x v="1398"/>
    <n v="0"/>
    <x v="6"/>
    <x v="85"/>
    <x v="3381"/>
    <s v="PAYROLL CLEARING HS"/>
    <s v="A"/>
    <s v="Y"/>
    <x v="6"/>
    <x v="288"/>
    <x v="1398"/>
    <n v="320920"/>
    <n v="0"/>
    <s v=" "/>
    <s v=" "/>
    <n v="34001510"/>
    <n v="0"/>
    <n v="0"/>
    <n v="0"/>
    <n v="0"/>
    <n v="0"/>
    <n v="0"/>
    <n v="0"/>
    <n v="0"/>
    <n v="0"/>
    <n v="0"/>
    <n v="0"/>
    <n v="0"/>
    <n v="0"/>
    <n v="0"/>
    <n v="0"/>
    <n v="0"/>
    <n v="0"/>
    <n v="0"/>
    <n v="0"/>
    <n v="0"/>
    <n v="0"/>
    <n v="0"/>
    <n v="0"/>
    <n v="0"/>
    <n v="0"/>
  </r>
  <r>
    <s v="34-030-512"/>
    <x v="6"/>
    <x v="288"/>
    <x v="1399"/>
    <n v="0"/>
    <x v="6"/>
    <x v="86"/>
    <x v="3382"/>
    <s v="PAYROLL CLEARING HS"/>
    <s v="A"/>
    <s v="Y"/>
    <x v="6"/>
    <x v="288"/>
    <x v="1399"/>
    <n v="320920"/>
    <n v="21"/>
    <s v=" "/>
    <s v=" "/>
    <n v="34001512"/>
    <n v="0"/>
    <n v="0"/>
    <n v="0"/>
    <n v="0"/>
    <n v="0"/>
    <n v="0"/>
    <n v="0"/>
    <n v="0"/>
    <n v="0"/>
    <n v="0"/>
    <n v="0"/>
    <n v="0"/>
    <n v="0"/>
    <n v="0"/>
    <n v="0"/>
    <n v="0"/>
    <n v="0"/>
    <n v="0"/>
    <n v="0"/>
    <n v="0"/>
    <n v="0"/>
    <n v="0"/>
    <n v="0"/>
    <n v="0"/>
    <n v="0"/>
  </r>
  <r>
    <s v="34-035-201"/>
    <x v="6"/>
    <x v="21"/>
    <x v="1391"/>
    <n v="0"/>
    <x v="6"/>
    <x v="76"/>
    <x v="3383"/>
    <s v="WARRANT CLEAR OTHER"/>
    <s v="B"/>
    <s v=" "/>
    <x v="6"/>
    <x v="21"/>
    <x v="1391"/>
    <n v="320926"/>
    <n v="0"/>
    <s v=" "/>
    <s v=" "/>
    <n v="34001201"/>
    <n v="0"/>
    <n v="0"/>
    <n v="0"/>
    <n v="0"/>
    <n v="0"/>
    <n v="0"/>
    <n v="0"/>
    <n v="0"/>
    <n v="0"/>
    <n v="0"/>
    <n v="0"/>
    <n v="0"/>
    <n v="0"/>
    <n v="0"/>
    <n v="0"/>
    <n v="0"/>
    <n v="0"/>
    <n v="0"/>
    <n v="0"/>
    <n v="0"/>
    <n v="0"/>
    <n v="0"/>
    <n v="0"/>
    <n v="0"/>
    <n v="0"/>
  </r>
  <r>
    <s v="34-035-205"/>
    <x v="6"/>
    <x v="21"/>
    <x v="1392"/>
    <n v="0"/>
    <x v="6"/>
    <x v="77"/>
    <x v="3384"/>
    <s v="WARRANT CLEAR OTHER"/>
    <s v="B"/>
    <s v=" "/>
    <x v="6"/>
    <x v="21"/>
    <x v="1392"/>
    <n v="320926"/>
    <n v="0"/>
    <s v=" "/>
    <s v=" "/>
    <n v="34001205"/>
    <n v="0"/>
    <n v="0"/>
    <n v="0"/>
    <n v="0"/>
    <n v="0"/>
    <n v="0"/>
    <n v="0"/>
    <n v="0"/>
    <n v="0"/>
    <n v="0"/>
    <n v="0"/>
    <n v="0"/>
    <n v="0"/>
    <n v="0"/>
    <n v="0"/>
    <n v="0"/>
    <n v="0"/>
    <n v="0"/>
    <n v="0"/>
    <n v="0"/>
    <n v="0"/>
    <n v="0"/>
    <n v="0"/>
    <n v="0"/>
    <n v="0"/>
  </r>
  <r>
    <s v="34-035-210"/>
    <x v="6"/>
    <x v="21"/>
    <x v="1393"/>
    <n v="0"/>
    <x v="6"/>
    <x v="78"/>
    <x v="3385"/>
    <s v="WARRANT CLEAR OTHER"/>
    <s v="B"/>
    <s v=" "/>
    <x v="6"/>
    <x v="21"/>
    <x v="1393"/>
    <n v="320926"/>
    <n v="0"/>
    <s v=" "/>
    <s v=" "/>
    <n v="34001210"/>
    <n v="0"/>
    <n v="0"/>
    <n v="0"/>
    <n v="0"/>
    <n v="0"/>
    <n v="0"/>
    <n v="0"/>
    <n v="0"/>
    <n v="0"/>
    <n v="0"/>
    <n v="0"/>
    <n v="0"/>
    <n v="0"/>
    <n v="0"/>
    <n v="0"/>
    <n v="0"/>
    <n v="0"/>
    <n v="0"/>
    <n v="0"/>
    <n v="0"/>
    <n v="0"/>
    <n v="0"/>
    <n v="0"/>
    <n v="0"/>
    <n v="0"/>
  </r>
  <r>
    <s v="34-035-213"/>
    <x v="6"/>
    <x v="21"/>
    <x v="1394"/>
    <n v="0"/>
    <x v="6"/>
    <x v="79"/>
    <x v="3386"/>
    <s v="WARRANT CLEAR OTHER"/>
    <s v="B"/>
    <s v=" "/>
    <x v="6"/>
    <x v="21"/>
    <x v="1394"/>
    <n v="320926"/>
    <n v="0"/>
    <s v=" "/>
    <s v=" "/>
    <n v="34001213"/>
    <n v="0"/>
    <n v="0"/>
    <n v="0"/>
    <n v="0"/>
    <n v="0"/>
    <n v="0"/>
    <n v="0"/>
    <n v="0"/>
    <n v="0"/>
    <n v="0"/>
    <n v="0"/>
    <n v="0"/>
    <n v="0"/>
    <n v="0"/>
    <n v="0"/>
    <n v="0"/>
    <n v="0"/>
    <n v="0"/>
    <n v="0"/>
    <n v="0"/>
    <n v="0"/>
    <n v="0"/>
    <n v="0"/>
    <n v="0"/>
    <n v="0"/>
  </r>
  <r>
    <s v="34-035-214"/>
    <x v="6"/>
    <x v="21"/>
    <x v="1395"/>
    <n v="0"/>
    <x v="6"/>
    <x v="80"/>
    <x v="3387"/>
    <s v="WARRANT CLEAR OTHER"/>
    <s v="B"/>
    <s v=" "/>
    <x v="6"/>
    <x v="21"/>
    <x v="1395"/>
    <n v="320926"/>
    <n v="0"/>
    <s v=" "/>
    <s v=" "/>
    <n v="34001214"/>
    <n v="0"/>
    <n v="0"/>
    <n v="0"/>
    <n v="0"/>
    <n v="0"/>
    <n v="689623.26"/>
    <n v="1489374.14"/>
    <n v="0"/>
    <n v="0"/>
    <n v="799750.88"/>
    <n v="0"/>
    <n v="0"/>
    <n v="0"/>
    <n v="0"/>
    <n v="0"/>
    <n v="689623.26"/>
    <n v="1489374.14"/>
    <n v="0"/>
    <n v="0"/>
    <n v="799750.88"/>
    <n v="0"/>
    <n v="0"/>
    <n v="0"/>
    <n v="0"/>
    <n v="0"/>
  </r>
  <r>
    <s v="34-035-216"/>
    <x v="6"/>
    <x v="21"/>
    <x v="1396"/>
    <n v="0"/>
    <x v="6"/>
    <x v="81"/>
    <x v="3388"/>
    <s v="WARRANT CLEAR OTHER"/>
    <s v="B"/>
    <s v=" "/>
    <x v="6"/>
    <x v="21"/>
    <x v="1396"/>
    <n v="320926"/>
    <n v="0"/>
    <s v=" "/>
    <s v=" "/>
    <n v="34001216"/>
    <n v="0"/>
    <n v="0"/>
    <n v="0"/>
    <n v="0"/>
    <n v="0"/>
    <n v="0"/>
    <n v="10726.56"/>
    <n v="0"/>
    <n v="0"/>
    <n v="10726.56"/>
    <n v="0"/>
    <n v="0"/>
    <n v="0"/>
    <n v="0"/>
    <n v="0"/>
    <n v="0"/>
    <n v="10726.56"/>
    <n v="0"/>
    <n v="0"/>
    <n v="10726.56"/>
    <n v="0"/>
    <n v="0"/>
    <n v="0"/>
    <n v="0"/>
    <n v="0"/>
  </r>
  <r>
    <s v="34-035-401"/>
    <x v="6"/>
    <x v="21"/>
    <x v="433"/>
    <n v="0"/>
    <x v="6"/>
    <x v="82"/>
    <x v="3389"/>
    <s v="WARRANT CLEAR OTHER"/>
    <s v="B"/>
    <s v=" "/>
    <x v="6"/>
    <x v="21"/>
    <x v="433"/>
    <n v="320926"/>
    <n v="0"/>
    <s v=" "/>
    <s v=" "/>
    <n v="34001401"/>
    <n v="0"/>
    <n v="0"/>
    <n v="0"/>
    <n v="0"/>
    <n v="0"/>
    <n v="0"/>
    <n v="0"/>
    <n v="0"/>
    <n v="0"/>
    <n v="0"/>
    <n v="0"/>
    <n v="0"/>
    <n v="0"/>
    <n v="0"/>
    <n v="0"/>
    <n v="0"/>
    <n v="0"/>
    <n v="0"/>
    <n v="0"/>
    <n v="0"/>
    <n v="0"/>
    <n v="0"/>
    <n v="0"/>
    <n v="0"/>
    <n v="0"/>
  </r>
  <r>
    <s v="34-035-402"/>
    <x v="6"/>
    <x v="21"/>
    <x v="434"/>
    <n v="0"/>
    <x v="6"/>
    <x v="83"/>
    <x v="3390"/>
    <s v="WARRANT CLEAR OTHER"/>
    <s v="B"/>
    <s v=" "/>
    <x v="6"/>
    <x v="21"/>
    <x v="434"/>
    <n v="320926"/>
    <n v="0"/>
    <s v=" "/>
    <s v=" "/>
    <n v="34001402"/>
    <n v="0"/>
    <n v="0"/>
    <n v="0"/>
    <n v="0"/>
    <n v="0"/>
    <n v="0"/>
    <n v="22834.01"/>
    <n v="0"/>
    <n v="0"/>
    <n v="22834.01"/>
    <n v="0"/>
    <n v="0"/>
    <n v="0"/>
    <n v="0"/>
    <n v="0"/>
    <n v="0"/>
    <n v="22834.01"/>
    <n v="0"/>
    <n v="0"/>
    <n v="22834.01"/>
    <n v="0"/>
    <n v="0"/>
    <n v="0"/>
    <n v="0"/>
    <n v="0"/>
  </r>
  <r>
    <s v="34-035-509"/>
    <x v="6"/>
    <x v="21"/>
    <x v="1397"/>
    <n v="0"/>
    <x v="6"/>
    <x v="84"/>
    <x v="3391"/>
    <s v="WARRANT CLEAR OTHER"/>
    <s v="B"/>
    <s v=" "/>
    <x v="6"/>
    <x v="21"/>
    <x v="1397"/>
    <n v="320926"/>
    <n v="21"/>
    <s v=" "/>
    <s v=" "/>
    <n v="34001509"/>
    <n v="0"/>
    <n v="0"/>
    <n v="0"/>
    <n v="0"/>
    <n v="0"/>
    <n v="0"/>
    <n v="0"/>
    <n v="0"/>
    <n v="0"/>
    <n v="0"/>
    <n v="0"/>
    <n v="0"/>
    <n v="0"/>
    <n v="0"/>
    <n v="0"/>
    <n v="0"/>
    <n v="0"/>
    <n v="0"/>
    <n v="0"/>
    <n v="0"/>
    <n v="0"/>
    <n v="0"/>
    <n v="0"/>
    <n v="0"/>
    <n v="0"/>
  </r>
  <r>
    <s v="34-040-201"/>
    <x v="6"/>
    <x v="289"/>
    <x v="1391"/>
    <n v="116135.73"/>
    <x v="6"/>
    <x v="76"/>
    <x v="3392"/>
    <s v="HS EXPENSE CLEARING"/>
    <s v="A"/>
    <s v="Y"/>
    <x v="6"/>
    <x v="289"/>
    <x v="1391"/>
    <n v="320940"/>
    <n v="0"/>
    <s v=" "/>
    <s v=" "/>
    <n v="34001201"/>
    <n v="726313.53"/>
    <n v="2501005.9700000002"/>
    <n v="0"/>
    <n v="0"/>
    <n v="1890828.17"/>
    <n v="477079.23"/>
    <n v="27241324.010000002"/>
    <n v="0"/>
    <n v="842485.59"/>
    <n v="27722866.100000001"/>
    <n v="544078.69999999995"/>
    <n v="2381597.37"/>
    <n v="0"/>
    <n v="291042.34999999998"/>
    <n v="2854874.55"/>
    <n v="477079.23"/>
    <n v="24740318.039999999"/>
    <n v="0"/>
    <n v="842485.59"/>
    <n v="25832037.93"/>
    <n v="0"/>
    <n v="0"/>
    <n v="0"/>
    <n v="0"/>
    <n v="0"/>
  </r>
  <r>
    <s v="34-040-205"/>
    <x v="6"/>
    <x v="289"/>
    <x v="1392"/>
    <n v="0"/>
    <x v="6"/>
    <x v="77"/>
    <x v="3393"/>
    <s v="HS EXPENSE CLEARING"/>
    <s v="A"/>
    <s v="Y"/>
    <x v="6"/>
    <x v="289"/>
    <x v="1392"/>
    <n v="320940"/>
    <n v="0"/>
    <s v=" "/>
    <s v=" "/>
    <n v="34001205"/>
    <n v="0"/>
    <n v="0"/>
    <n v="0"/>
    <n v="0"/>
    <n v="0"/>
    <n v="0"/>
    <n v="0"/>
    <n v="0"/>
    <n v="0"/>
    <n v="0"/>
    <n v="0"/>
    <n v="0"/>
    <n v="0"/>
    <n v="0"/>
    <n v="0"/>
    <n v="0"/>
    <n v="0"/>
    <n v="0"/>
    <n v="0"/>
    <n v="0"/>
    <n v="0"/>
    <n v="0"/>
    <n v="0"/>
    <n v="0"/>
    <n v="0"/>
  </r>
  <r>
    <s v="34-040-210"/>
    <x v="6"/>
    <x v="289"/>
    <x v="1393"/>
    <n v="6008094.2699999996"/>
    <x v="6"/>
    <x v="78"/>
    <x v="3394"/>
    <s v="HS EXPENSE CLEARING"/>
    <s v="A"/>
    <s v="Y"/>
    <x v="6"/>
    <x v="289"/>
    <x v="1393"/>
    <n v="320940"/>
    <n v="0"/>
    <s v=" "/>
    <s v=" "/>
    <n v="34001210"/>
    <n v="7408373.7300000004"/>
    <n v="14933758.15"/>
    <n v="0"/>
    <n v="48046.5"/>
    <n v="13581525.189999999"/>
    <n v="3055597.87"/>
    <n v="208040844.5"/>
    <n v="19085.89"/>
    <n v="18378152.879999999"/>
    <n v="229352407.88999999"/>
    <n v="5335989.74"/>
    <n v="19944725.010000002"/>
    <n v="0"/>
    <n v="46829.61"/>
    <n v="22063938.609999999"/>
    <n v="3055597.87"/>
    <n v="193107086.34999999"/>
    <n v="19085.89"/>
    <n v="18330106.379999999"/>
    <n v="215770882.69999999"/>
    <n v="0"/>
    <n v="0"/>
    <n v="0"/>
    <n v="0"/>
    <n v="0"/>
  </r>
  <r>
    <s v="34-040-213"/>
    <x v="6"/>
    <x v="289"/>
    <x v="1394"/>
    <n v="5481034.8300000001"/>
    <x v="6"/>
    <x v="79"/>
    <x v="3395"/>
    <s v="HS EXPENSE CLEARING"/>
    <s v="A"/>
    <s v="Y"/>
    <x v="6"/>
    <x v="289"/>
    <x v="1394"/>
    <n v="320940"/>
    <n v="0"/>
    <s v=" "/>
    <s v=" "/>
    <n v="34001213"/>
    <n v="1466272.45"/>
    <n v="5383434.5700000003"/>
    <n v="0"/>
    <n v="2952.85"/>
    <n v="9401149.8000000007"/>
    <n v="2828103.66"/>
    <n v="95745830.540000007"/>
    <n v="0"/>
    <n v="33022.980000000003"/>
    <n v="98431784.689999998"/>
    <n v="998572.7"/>
    <n v="8664730.4499999993"/>
    <n v="0"/>
    <n v="585.20000000000005"/>
    <n v="9133015.4000000004"/>
    <n v="2828103.66"/>
    <n v="90362395.969999999"/>
    <n v="0"/>
    <n v="30070.13"/>
    <n v="89030634.890000001"/>
    <n v="0"/>
    <n v="0"/>
    <n v="0"/>
    <n v="0"/>
    <n v="0"/>
  </r>
  <r>
    <s v="34-040-214"/>
    <x v="6"/>
    <x v="289"/>
    <x v="1395"/>
    <n v="577166.38"/>
    <x v="6"/>
    <x v="80"/>
    <x v="3396"/>
    <s v="HS EXPENSE CLEARING"/>
    <s v="A"/>
    <s v="Y"/>
    <x v="6"/>
    <x v="289"/>
    <x v="1395"/>
    <n v="320940"/>
    <n v="0"/>
    <s v=" "/>
    <s v=" "/>
    <n v="34001214"/>
    <n v="462710.43"/>
    <n v="4658637.38"/>
    <n v="0"/>
    <n v="153733.48000000001"/>
    <n v="4926826.8099999996"/>
    <n v="726368.44"/>
    <n v="56115487.359999999"/>
    <n v="0"/>
    <n v="549645.01"/>
    <n v="56515930.310000002"/>
    <n v="627015.57999999996"/>
    <n v="5329140.62"/>
    <n v="0"/>
    <n v="85646.99"/>
    <n v="5250482.46"/>
    <n v="726368.44"/>
    <n v="51456849.979999997"/>
    <n v="0"/>
    <n v="395911.53"/>
    <n v="51589103.5"/>
    <n v="0"/>
    <n v="0"/>
    <n v="0"/>
    <n v="0"/>
    <n v="0"/>
  </r>
  <r>
    <s v="34-040-216"/>
    <x v="6"/>
    <x v="289"/>
    <x v="1396"/>
    <n v="1689926.77"/>
    <x v="6"/>
    <x v="81"/>
    <x v="3397"/>
    <s v="HS EXPENSE CLEARING"/>
    <s v="A"/>
    <s v="Y"/>
    <x v="6"/>
    <x v="289"/>
    <x v="1396"/>
    <n v="320940"/>
    <n v="0"/>
    <s v=" "/>
    <s v=" "/>
    <n v="34001216"/>
    <n v="373235.56"/>
    <n v="2278120.5299999998"/>
    <n v="0"/>
    <n v="24.38"/>
    <n v="3594836.12"/>
    <n v="418500.41"/>
    <n v="43959396.390000001"/>
    <n v="0"/>
    <n v="344613.41"/>
    <n v="45575436.159999996"/>
    <n v="257359.11"/>
    <n v="4111001.75"/>
    <n v="0"/>
    <n v="273492.02"/>
    <n v="4500370.22"/>
    <n v="418500.41"/>
    <n v="41681275.859999999"/>
    <n v="0"/>
    <n v="344589.03"/>
    <n v="41980600.039999999"/>
    <n v="0"/>
    <n v="0"/>
    <n v="0"/>
    <n v="0"/>
    <n v="0"/>
  </r>
  <r>
    <s v="34-040-401"/>
    <x v="6"/>
    <x v="289"/>
    <x v="433"/>
    <n v="53634.79"/>
    <x v="6"/>
    <x v="82"/>
    <x v="3398"/>
    <s v="HS EXPENSE CLEARING"/>
    <s v="A"/>
    <s v="Y"/>
    <x v="6"/>
    <x v="289"/>
    <x v="433"/>
    <n v="320940"/>
    <n v="0"/>
    <s v=" "/>
    <s v=" "/>
    <n v="34001401"/>
    <n v="3038010.02"/>
    <n v="3931479.6"/>
    <n v="0"/>
    <n v="0"/>
    <n v="947104.37"/>
    <n v="5791474.2999999998"/>
    <n v="33348203.539999999"/>
    <n v="0"/>
    <n v="152364.49"/>
    <n v="27762728.52"/>
    <n v="115513.4"/>
    <n v="3070187.48"/>
    <n v="0"/>
    <n v="71316.009999999995"/>
    <n v="6064000.1100000003"/>
    <n v="5791474.2999999998"/>
    <n v="29416723.940000001"/>
    <n v="0"/>
    <n v="152364.49"/>
    <n v="26815624.149999999"/>
    <n v="0"/>
    <n v="0"/>
    <n v="0"/>
    <n v="0"/>
    <n v="0"/>
  </r>
  <r>
    <s v="34-040-402"/>
    <x v="6"/>
    <x v="289"/>
    <x v="434"/>
    <n v="1699081.13"/>
    <x v="6"/>
    <x v="83"/>
    <x v="3399"/>
    <s v="HS EXPENSE CLEARING"/>
    <s v="A"/>
    <s v="Y"/>
    <x v="6"/>
    <x v="289"/>
    <x v="434"/>
    <n v="320940"/>
    <n v="0"/>
    <s v=" "/>
    <s v=" "/>
    <n v="34001402"/>
    <n v="194145.86"/>
    <n v="530422.06999999995"/>
    <n v="0"/>
    <n v="0"/>
    <n v="2035357.34"/>
    <n v="1070602.57"/>
    <n v="21109339.510000002"/>
    <n v="0"/>
    <n v="910865.75"/>
    <n v="22648683.82"/>
    <n v="972175.98"/>
    <n v="2632339.1800000002"/>
    <n v="0"/>
    <n v="897195.76"/>
    <n v="2751504.82"/>
    <n v="1070602.57"/>
    <n v="20578917.440000001"/>
    <n v="0"/>
    <n v="910865.75"/>
    <n v="20613326.48"/>
    <n v="0"/>
    <n v="0"/>
    <n v="0"/>
    <n v="0"/>
    <n v="0"/>
  </r>
  <r>
    <s v="34-040-509"/>
    <x v="6"/>
    <x v="289"/>
    <x v="1397"/>
    <n v="2699.85"/>
    <x v="6"/>
    <x v="84"/>
    <x v="3400"/>
    <s v="HS EXPENSE CLEARING"/>
    <s v="A"/>
    <s v="Y"/>
    <x v="6"/>
    <x v="289"/>
    <x v="1397"/>
    <n v="320940"/>
    <n v="0"/>
    <s v=" "/>
    <s v=" "/>
    <n v="34001509"/>
    <n v="35266.519999999997"/>
    <n v="326947.92"/>
    <n v="0"/>
    <n v="0"/>
    <n v="294381.25"/>
    <n v="265810.55"/>
    <n v="3979844.12"/>
    <n v="0"/>
    <n v="3859.61"/>
    <n v="3720593.03"/>
    <n v="22731.39"/>
    <n v="348384.48"/>
    <n v="0"/>
    <n v="0"/>
    <n v="360919.61"/>
    <n v="265810.55"/>
    <n v="3652896.2"/>
    <n v="0"/>
    <n v="3859.61"/>
    <n v="3426211.78"/>
    <n v="0"/>
    <n v="0"/>
    <n v="0"/>
    <n v="0"/>
    <n v="0"/>
  </r>
  <r>
    <s v="34-040-512"/>
    <x v="6"/>
    <x v="289"/>
    <x v="1399"/>
    <n v="0"/>
    <x v="6"/>
    <x v="86"/>
    <x v="3401"/>
    <s v="HS EXPENSE CLEARING"/>
    <s v="A"/>
    <s v="Y"/>
    <x v="6"/>
    <x v="289"/>
    <x v="1399"/>
    <n v="320940"/>
    <n v="21"/>
    <s v=" "/>
    <s v=" "/>
    <n v="34001512"/>
    <n v="0"/>
    <n v="0"/>
    <n v="0"/>
    <n v="0"/>
    <n v="0"/>
    <n v="0"/>
    <n v="0"/>
    <n v="0"/>
    <n v="0"/>
    <n v="0"/>
    <n v="0"/>
    <n v="0"/>
    <n v="0"/>
    <n v="0"/>
    <n v="0"/>
    <n v="0"/>
    <n v="0"/>
    <n v="0"/>
    <n v="0"/>
    <n v="0"/>
    <n v="0"/>
    <n v="0"/>
    <n v="0"/>
    <n v="0"/>
    <n v="0"/>
  </r>
  <r>
    <s v="34-200-201"/>
    <x v="6"/>
    <x v="290"/>
    <x v="1391"/>
    <n v="-83258.12"/>
    <x v="6"/>
    <x v="76"/>
    <x v="3402"/>
    <s v="FED. &amp; STATE GRANTS"/>
    <s v="B"/>
    <s v=" "/>
    <x v="6"/>
    <x v="290"/>
    <x v="1391"/>
    <n v="322020"/>
    <n v="0"/>
    <s v=" "/>
    <s v=" "/>
    <n v="34200201"/>
    <n v="20770.400000000001"/>
    <n v="0"/>
    <n v="19390.63"/>
    <n v="123655.51"/>
    <n v="236.36"/>
    <n v="56039.49"/>
    <n v="0"/>
    <n v="1536757.67"/>
    <n v="1828964.1"/>
    <n v="152908.82"/>
    <n v="106297.63"/>
    <n v="0"/>
    <n v="149798.89000000001"/>
    <n v="258969.42"/>
    <n v="23643.3"/>
    <n v="56039.49"/>
    <n v="0"/>
    <n v="1517367.04"/>
    <n v="1705308.59"/>
    <n v="152672.46"/>
    <n v="0"/>
    <n v="0"/>
    <n v="0"/>
    <n v="0"/>
    <n v="0"/>
  </r>
  <r>
    <s v="34-200-205"/>
    <x v="6"/>
    <x v="290"/>
    <x v="1392"/>
    <n v="461778.77"/>
    <x v="6"/>
    <x v="77"/>
    <x v="3403"/>
    <s v="FED. &amp; STATE GRANTS"/>
    <s v="B"/>
    <s v=" "/>
    <x v="6"/>
    <x v="290"/>
    <x v="1392"/>
    <n v="322020"/>
    <n v="0"/>
    <s v=" "/>
    <s v=" "/>
    <n v="34200205"/>
    <n v="-2889113.86"/>
    <n v="0"/>
    <n v="3843411.04"/>
    <n v="492518.41"/>
    <n v="0"/>
    <n v="-804677.6"/>
    <n v="0"/>
    <n v="10274368.84"/>
    <n v="10367065.84"/>
    <n v="1359153.37"/>
    <n v="-4321665.7"/>
    <n v="0"/>
    <n v="2443589.0499999998"/>
    <n v="1011037.21"/>
    <n v="0"/>
    <n v="-804677.6"/>
    <n v="0"/>
    <n v="6430957.7999999998"/>
    <n v="9874547.4299999997"/>
    <n v="1359153.37"/>
    <n v="0"/>
    <n v="0"/>
    <n v="0"/>
    <n v="0"/>
    <n v="0"/>
  </r>
  <r>
    <s v="34-200-210"/>
    <x v="6"/>
    <x v="290"/>
    <x v="1393"/>
    <n v="7875647.75"/>
    <x v="6"/>
    <x v="78"/>
    <x v="3404"/>
    <s v="FED. &amp; STATE GRANTS"/>
    <s v="B"/>
    <s v=" "/>
    <x v="6"/>
    <x v="290"/>
    <x v="1393"/>
    <n v="322020"/>
    <n v="0"/>
    <s v=" "/>
    <s v=" "/>
    <n v="34200210"/>
    <n v="8824139.2899999991"/>
    <n v="0"/>
    <n v="103718.52"/>
    <n v="1140498.82"/>
    <n v="88288.76"/>
    <n v="2806638.04"/>
    <n v="0"/>
    <n v="24162329.300000001"/>
    <n v="21202622.350000001"/>
    <n v="2109302.7599999998"/>
    <n v="4867240.67"/>
    <n v="0"/>
    <n v="5654037.54"/>
    <n v="1718285.74"/>
    <n v="21146.82"/>
    <n v="2806638.04"/>
    <n v="0"/>
    <n v="24058610.780000001"/>
    <n v="20062123.530000001"/>
    <n v="2021014"/>
    <n v="0"/>
    <n v="0"/>
    <n v="0"/>
    <n v="0"/>
    <n v="0"/>
  </r>
  <r>
    <s v="34-200-213"/>
    <x v="6"/>
    <x v="290"/>
    <x v="1394"/>
    <n v="-508338.94"/>
    <x v="6"/>
    <x v="79"/>
    <x v="3405"/>
    <s v="FED. &amp; STATE GRANTS"/>
    <s v="B"/>
    <s v=" "/>
    <x v="6"/>
    <x v="290"/>
    <x v="1394"/>
    <n v="322020"/>
    <n v="0"/>
    <s v=" "/>
    <s v=" "/>
    <n v="34200213"/>
    <n v="-434675.08"/>
    <n v="0"/>
    <n v="450764.93"/>
    <n v="535879.62"/>
    <n v="11450.83"/>
    <n v="-839986.51"/>
    <n v="0"/>
    <n v="4935010.74"/>
    <n v="5887459.8700000001"/>
    <n v="1284096.7"/>
    <n v="188883.22"/>
    <n v="0"/>
    <n v="169683.97"/>
    <n v="793666.84"/>
    <n v="424.57"/>
    <n v="-839986.51"/>
    <n v="0"/>
    <n v="4484245.8099999996"/>
    <n v="5351580.25"/>
    <n v="1272645.8700000001"/>
    <n v="0"/>
    <n v="0"/>
    <n v="0"/>
    <n v="0"/>
    <n v="0"/>
  </r>
  <r>
    <s v="34-200-214"/>
    <x v="6"/>
    <x v="290"/>
    <x v="1395"/>
    <n v="581993.07999999996"/>
    <x v="6"/>
    <x v="80"/>
    <x v="3406"/>
    <s v="FED. &amp; STATE GRANTS"/>
    <s v="B"/>
    <s v=" "/>
    <x v="6"/>
    <x v="290"/>
    <x v="1395"/>
    <n v="322020"/>
    <n v="0"/>
    <s v=" "/>
    <s v=" "/>
    <n v="34200214"/>
    <n v="446717.74"/>
    <n v="0"/>
    <n v="466082.18"/>
    <n v="330806.84000000003"/>
    <n v="0"/>
    <n v="610618.59"/>
    <n v="0"/>
    <n v="3994192.02"/>
    <n v="4363902.5"/>
    <n v="341084.97"/>
    <n v="522068.85"/>
    <n v="0"/>
    <n v="456166.33"/>
    <n v="547656.27"/>
    <n v="16138.83"/>
    <n v="610618.59"/>
    <n v="0"/>
    <n v="3528109.84"/>
    <n v="4033095.66"/>
    <n v="341084.97"/>
    <n v="0"/>
    <n v="0"/>
    <n v="0"/>
    <n v="0"/>
    <n v="0"/>
  </r>
  <r>
    <s v="34-200-216"/>
    <x v="6"/>
    <x v="290"/>
    <x v="1396"/>
    <n v="-317764.18"/>
    <x v="6"/>
    <x v="81"/>
    <x v="3407"/>
    <s v="FED. &amp; STATE GRANTS"/>
    <s v="B"/>
    <s v=" "/>
    <x v="6"/>
    <x v="290"/>
    <x v="1396"/>
    <n v="322020"/>
    <n v="0"/>
    <s v=" "/>
    <s v=" "/>
    <n v="34200216"/>
    <n v="-222058.09"/>
    <n v="0"/>
    <n v="16463.330000000002"/>
    <n v="112193.8"/>
    <n v="24.38"/>
    <n v="-3743.12"/>
    <n v="0"/>
    <n v="1716427.87"/>
    <n v="2734247.01"/>
    <n v="703798.08"/>
    <n v="40370.959999999999"/>
    <n v="0"/>
    <n v="52782"/>
    <n v="397419.27"/>
    <n v="82208.22"/>
    <n v="-3743.12"/>
    <n v="0"/>
    <n v="1699964.54"/>
    <n v="2622053.21"/>
    <n v="703773.7"/>
    <n v="0"/>
    <n v="0"/>
    <n v="0"/>
    <n v="0"/>
    <n v="0"/>
  </r>
  <r>
    <s v="34-200-401"/>
    <x v="6"/>
    <x v="290"/>
    <x v="433"/>
    <n v="4012512.86"/>
    <x v="6"/>
    <x v="82"/>
    <x v="3408"/>
    <s v="FED. &amp; STATE GRANTS"/>
    <s v="B"/>
    <s v=" "/>
    <x v="6"/>
    <x v="290"/>
    <x v="433"/>
    <n v="322020"/>
    <n v="0"/>
    <s v=" "/>
    <s v=" "/>
    <n v="34200401"/>
    <n v="3803877.67"/>
    <n v="0"/>
    <n v="305749.2"/>
    <n v="97114.01"/>
    <n v="0"/>
    <n v="3887632.97"/>
    <n v="0"/>
    <n v="1820129"/>
    <n v="1804953.7"/>
    <n v="109704.59"/>
    <n v="3788704.56"/>
    <n v="0"/>
    <n v="301095.42"/>
    <n v="295819.28999999998"/>
    <n v="9896.98"/>
    <n v="3887632.97"/>
    <n v="0"/>
    <n v="1514379.8"/>
    <n v="1707839.69"/>
    <n v="109704.59"/>
    <n v="0"/>
    <n v="0"/>
    <n v="0"/>
    <n v="0"/>
    <n v="0"/>
  </r>
  <r>
    <s v="34-200-402"/>
    <x v="6"/>
    <x v="290"/>
    <x v="434"/>
    <n v="177042.49"/>
    <x v="6"/>
    <x v="83"/>
    <x v="3409"/>
    <s v="FED. &amp; STATE GRANTS"/>
    <s v="B"/>
    <s v=" "/>
    <x v="6"/>
    <x v="290"/>
    <x v="434"/>
    <n v="322020"/>
    <n v="0"/>
    <s v=" "/>
    <s v=" "/>
    <n v="34200402"/>
    <n v="177042.49"/>
    <n v="0"/>
    <n v="0"/>
    <n v="0"/>
    <n v="0"/>
    <n v="22366.5"/>
    <n v="0"/>
    <n v="156968.53"/>
    <n v="2586.5700000000002"/>
    <n v="294.02999999999997"/>
    <n v="172852.15"/>
    <n v="0"/>
    <n v="3983.37"/>
    <n v="0"/>
    <n v="206.97"/>
    <n v="22366.5"/>
    <n v="0"/>
    <n v="156968.53"/>
    <n v="2586.5700000000002"/>
    <n v="294.02999999999997"/>
    <n v="0"/>
    <n v="0"/>
    <n v="0"/>
    <n v="0"/>
    <n v="0"/>
  </r>
  <r>
    <s v="34-200-509"/>
    <x v="6"/>
    <x v="290"/>
    <x v="1397"/>
    <n v="-287075.12"/>
    <x v="6"/>
    <x v="84"/>
    <x v="3410"/>
    <s v="FED. &amp; STATE GRANTS"/>
    <s v="B"/>
    <s v=" "/>
    <x v="6"/>
    <x v="290"/>
    <x v="1397"/>
    <n v="322020"/>
    <n v="0"/>
    <s v=" "/>
    <s v=" "/>
    <n v="34200509"/>
    <n v="-536809.63"/>
    <n v="0"/>
    <n v="297756.2"/>
    <n v="48021.69"/>
    <n v="0"/>
    <n v="-385287.73"/>
    <n v="0"/>
    <n v="716584.57"/>
    <n v="807428.7"/>
    <n v="189056.74"/>
    <n v="-478917.91"/>
    <n v="0"/>
    <n v="31501.25"/>
    <n v="96945.44"/>
    <n v="7552.47"/>
    <n v="-385287.73"/>
    <n v="0"/>
    <n v="418828.37"/>
    <n v="759407.01"/>
    <n v="189056.74"/>
    <n v="0"/>
    <n v="0"/>
    <n v="0"/>
    <n v="0"/>
    <n v="0"/>
  </r>
  <r>
    <s v="34-200-510"/>
    <x v="6"/>
    <x v="290"/>
    <x v="1398"/>
    <n v="0"/>
    <x v="6"/>
    <x v="85"/>
    <x v="3411"/>
    <s v="FED. &amp; STATE GRANTS"/>
    <s v="B"/>
    <s v=" "/>
    <x v="6"/>
    <x v="290"/>
    <x v="1398"/>
    <n v="322020"/>
    <n v="0"/>
    <s v=" "/>
    <s v=" "/>
    <n v="34200510"/>
    <n v="0"/>
    <n v="0"/>
    <n v="0"/>
    <n v="0"/>
    <n v="0"/>
    <n v="0"/>
    <n v="0"/>
    <n v="0"/>
    <n v="0"/>
    <n v="0"/>
    <n v="0"/>
    <n v="0"/>
    <n v="0"/>
    <n v="0"/>
    <n v="0"/>
    <n v="0"/>
    <n v="0"/>
    <n v="0"/>
    <n v="0"/>
    <n v="0"/>
    <n v="0"/>
    <n v="0"/>
    <n v="0"/>
    <n v="0"/>
    <n v="0"/>
  </r>
  <r>
    <s v="34-200-512"/>
    <x v="6"/>
    <x v="290"/>
    <x v="1399"/>
    <n v="0"/>
    <x v="6"/>
    <x v="86"/>
    <x v="3412"/>
    <s v="FED. &amp; STATE GRANTS"/>
    <s v="B"/>
    <s v=" "/>
    <x v="6"/>
    <x v="290"/>
    <x v="1399"/>
    <n v="322020"/>
    <n v="21"/>
    <s v=" "/>
    <s v=" "/>
    <n v="34200512"/>
    <n v="0"/>
    <n v="0"/>
    <n v="0"/>
    <n v="0"/>
    <n v="0"/>
    <n v="0"/>
    <n v="0"/>
    <n v="0"/>
    <n v="0"/>
    <n v="0"/>
    <n v="0"/>
    <n v="0"/>
    <n v="0"/>
    <n v="0"/>
    <n v="0"/>
    <n v="0"/>
    <n v="0"/>
    <n v="0"/>
    <n v="0"/>
    <n v="0"/>
    <n v="0"/>
    <n v="0"/>
    <n v="0"/>
    <n v="0"/>
    <n v="0"/>
  </r>
  <r>
    <s v="34-610-201"/>
    <x v="6"/>
    <x v="291"/>
    <x v="1391"/>
    <n v="-576830.34"/>
    <x v="6"/>
    <x v="76"/>
    <x v="3413"/>
    <s v="CAPITAL OUTLAY"/>
    <s v="A"/>
    <s v="Y"/>
    <x v="6"/>
    <x v="291"/>
    <x v="1391"/>
    <n v="327420"/>
    <n v="0"/>
    <s v=" "/>
    <s v=" "/>
    <n v="34610201"/>
    <n v="-699249.86"/>
    <n v="0"/>
    <n v="0"/>
    <n v="30402.84"/>
    <n v="152822.35999999999"/>
    <n v="-848684.8"/>
    <n v="0"/>
    <n v="0"/>
    <n v="1034389.65"/>
    <n v="1306244.1100000001"/>
    <n v="-675746.73"/>
    <n v="0"/>
    <n v="0"/>
    <n v="52169.19"/>
    <n v="28666.06"/>
    <n v="-848684.8"/>
    <n v="0"/>
    <n v="0"/>
    <n v="1003986.81"/>
    <n v="1153421.75"/>
    <n v="0"/>
    <n v="0"/>
    <n v="0"/>
    <n v="0"/>
    <n v="0"/>
  </r>
  <r>
    <s v="34-610-205"/>
    <x v="6"/>
    <x v="291"/>
    <x v="1392"/>
    <n v="1297167.83"/>
    <x v="6"/>
    <x v="77"/>
    <x v="3414"/>
    <s v="CAPITAL OUTLAY"/>
    <s v="A"/>
    <s v="Y"/>
    <x v="6"/>
    <x v="291"/>
    <x v="1392"/>
    <n v="327420"/>
    <n v="0"/>
    <s v=" "/>
    <s v=" "/>
    <n v="34610205"/>
    <n v="1306349.8500000001"/>
    <n v="0"/>
    <n v="0"/>
    <n v="9189.61"/>
    <n v="7.59"/>
    <n v="1745277.47"/>
    <n v="0"/>
    <n v="3159.52"/>
    <n v="1036341.1"/>
    <n v="585071.93999999994"/>
    <n v="1615700.84"/>
    <n v="0"/>
    <n v="0"/>
    <n v="311923.53999999998"/>
    <n v="2572.5500000000002"/>
    <n v="1745277.47"/>
    <n v="0"/>
    <n v="3159.52"/>
    <n v="1027151.49"/>
    <n v="585064.35"/>
    <n v="0"/>
    <n v="0"/>
    <n v="0"/>
    <n v="0"/>
    <n v="0"/>
  </r>
  <r>
    <s v="34-610-210"/>
    <x v="6"/>
    <x v="291"/>
    <x v="1393"/>
    <n v="18270218.829999998"/>
    <x v="6"/>
    <x v="78"/>
    <x v="3415"/>
    <s v="CAPITAL OUTLAY"/>
    <s v="A"/>
    <s v="Y"/>
    <x v="6"/>
    <x v="291"/>
    <x v="1393"/>
    <n v="327420"/>
    <n v="0"/>
    <s v=" "/>
    <s v=" "/>
    <n v="34610210"/>
    <n v="18184944.379999999"/>
    <n v="0"/>
    <n v="760"/>
    <n v="233070.85"/>
    <n v="317585.3"/>
    <n v="17493821.859999999"/>
    <n v="0"/>
    <n v="30149.71"/>
    <n v="3956974.01"/>
    <n v="4703221.2699999996"/>
    <n v="18256865.710000001"/>
    <n v="0"/>
    <n v="0"/>
    <n v="479954.36"/>
    <n v="408033.03"/>
    <n v="17493821.859999999"/>
    <n v="0"/>
    <n v="29389.71"/>
    <n v="3723903.16"/>
    <n v="4385635.97"/>
    <n v="0"/>
    <n v="0"/>
    <n v="0"/>
    <n v="0"/>
    <n v="0"/>
  </r>
  <r>
    <s v="34-610-213"/>
    <x v="6"/>
    <x v="291"/>
    <x v="1394"/>
    <n v="5582718.1399999997"/>
    <x v="6"/>
    <x v="79"/>
    <x v="3416"/>
    <s v="CAPITAL OUTLAY"/>
    <s v="A"/>
    <s v="Y"/>
    <x v="6"/>
    <x v="291"/>
    <x v="1394"/>
    <n v="327420"/>
    <n v="0"/>
    <s v=" "/>
    <s v=" "/>
    <n v="34610213"/>
    <n v="5489724.4299999997"/>
    <n v="0"/>
    <n v="0"/>
    <n v="111798.58"/>
    <n v="204792.29"/>
    <n v="8160058.5499999998"/>
    <n v="0"/>
    <n v="14055.91"/>
    <n v="13680142.73"/>
    <n v="11088746.41"/>
    <n v="5542565.4000000004"/>
    <n v="0"/>
    <n v="0"/>
    <n v="362643.5"/>
    <n v="309802.53000000003"/>
    <n v="8160058.5499999998"/>
    <n v="0"/>
    <n v="14055.91"/>
    <n v="13568344.15"/>
    <n v="10883954.119999999"/>
    <n v="0"/>
    <n v="0"/>
    <n v="0"/>
    <n v="0"/>
    <n v="0"/>
  </r>
  <r>
    <s v="34-610-214"/>
    <x v="6"/>
    <x v="291"/>
    <x v="1395"/>
    <n v="8917988.3599999994"/>
    <x v="6"/>
    <x v="80"/>
    <x v="3417"/>
    <s v="CAPITAL OUTLAY"/>
    <s v="A"/>
    <s v="Y"/>
    <x v="6"/>
    <x v="291"/>
    <x v="1395"/>
    <n v="327420"/>
    <n v="0"/>
    <s v=" "/>
    <s v=" "/>
    <n v="34610214"/>
    <n v="9319158.6300000008"/>
    <n v="0"/>
    <n v="0"/>
    <n v="632354.89"/>
    <n v="231184.62"/>
    <n v="11434454.52"/>
    <n v="0"/>
    <n v="64.25"/>
    <n v="5885644.2199999997"/>
    <n v="3369113.81"/>
    <n v="9394677.7200000007"/>
    <n v="0"/>
    <n v="0"/>
    <n v="333420.78000000003"/>
    <n v="257901.69"/>
    <n v="11434454.52"/>
    <n v="0"/>
    <n v="64.25"/>
    <n v="5253289.33"/>
    <n v="3137929.19"/>
    <n v="0"/>
    <n v="0"/>
    <n v="0"/>
    <n v="0"/>
    <n v="0"/>
  </r>
  <r>
    <s v="34-610-216"/>
    <x v="6"/>
    <x v="291"/>
    <x v="1396"/>
    <n v="1515416.59"/>
    <x v="6"/>
    <x v="81"/>
    <x v="3418"/>
    <s v="CAPITAL OUTLAY"/>
    <s v="A"/>
    <s v="Y"/>
    <x v="6"/>
    <x v="291"/>
    <x v="1396"/>
    <n v="327420"/>
    <n v="0"/>
    <s v=" "/>
    <s v=" "/>
    <n v="34610216"/>
    <n v="1379720.06"/>
    <n v="0"/>
    <n v="0"/>
    <n v="2112.79"/>
    <n v="137809.32"/>
    <n v="541644.57999999996"/>
    <n v="0"/>
    <n v="0"/>
    <n v="1436985.02"/>
    <n v="2410757.0299999998"/>
    <n v="1255410.6599999999"/>
    <n v="0"/>
    <n v="0"/>
    <n v="63826.09"/>
    <n v="188135.49"/>
    <n v="541644.57999999996"/>
    <n v="0"/>
    <n v="0"/>
    <n v="1434872.23"/>
    <n v="2272947.71"/>
    <n v="0"/>
    <n v="0"/>
    <n v="0"/>
    <n v="0"/>
    <n v="0"/>
  </r>
  <r>
    <s v="34-610-401"/>
    <x v="6"/>
    <x v="291"/>
    <x v="433"/>
    <n v="21284330.989999998"/>
    <x v="6"/>
    <x v="82"/>
    <x v="3419"/>
    <s v="CAPITAL OUTLAY"/>
    <s v="A"/>
    <s v="Y"/>
    <x v="6"/>
    <x v="291"/>
    <x v="433"/>
    <n v="327420"/>
    <n v="0"/>
    <s v=" "/>
    <s v=" "/>
    <n v="34610401"/>
    <n v="21286076.59"/>
    <n v="0"/>
    <n v="0"/>
    <n v="1745.6"/>
    <n v="0"/>
    <n v="22086583.780000001"/>
    <n v="0"/>
    <n v="0"/>
    <n v="912207.64"/>
    <n v="109954.85"/>
    <n v="21312886.25"/>
    <n v="0"/>
    <n v="0"/>
    <n v="59315.42"/>
    <n v="32505.759999999998"/>
    <n v="22086583.780000001"/>
    <n v="0"/>
    <n v="0"/>
    <n v="910462.04"/>
    <n v="109954.85"/>
    <n v="0"/>
    <n v="0"/>
    <n v="0"/>
    <n v="0"/>
    <n v="0"/>
  </r>
  <r>
    <s v="34-610-402"/>
    <x v="6"/>
    <x v="291"/>
    <x v="434"/>
    <n v="17054574.93"/>
    <x v="6"/>
    <x v="83"/>
    <x v="3420"/>
    <s v="CAPITAL OUTLAY"/>
    <s v="A"/>
    <s v="Y"/>
    <x v="6"/>
    <x v="291"/>
    <x v="434"/>
    <n v="327420"/>
    <n v="0"/>
    <s v=" "/>
    <s v=" "/>
    <n v="34610402"/>
    <n v="17177052.149999999"/>
    <n v="0"/>
    <n v="0"/>
    <n v="122477.22"/>
    <n v="0"/>
    <n v="17144178.350000001"/>
    <n v="1892592.79"/>
    <n v="0"/>
    <n v="3713458.95"/>
    <n v="5516448.3200000003"/>
    <n v="17613897.609999999"/>
    <n v="0"/>
    <n v="0"/>
    <n v="655979.51"/>
    <n v="219134.05"/>
    <n v="17144178.350000001"/>
    <n v="1892592.79"/>
    <n v="0"/>
    <n v="3590981.73"/>
    <n v="5516448.3200000003"/>
    <n v="0"/>
    <n v="0"/>
    <n v="0"/>
    <n v="0"/>
    <n v="0"/>
  </r>
  <r>
    <s v="34-610-509"/>
    <x v="6"/>
    <x v="291"/>
    <x v="1397"/>
    <n v="133955.01"/>
    <x v="6"/>
    <x v="84"/>
    <x v="3421"/>
    <s v="CAPITAL OUTLAY"/>
    <s v="A"/>
    <s v="Y"/>
    <x v="6"/>
    <x v="291"/>
    <x v="1397"/>
    <n v="327420"/>
    <n v="0"/>
    <s v=" "/>
    <s v=" "/>
    <n v="34610509"/>
    <n v="154398.15"/>
    <n v="0"/>
    <n v="0"/>
    <n v="20443.14"/>
    <n v="0"/>
    <n v="294383.98"/>
    <n v="0"/>
    <n v="165.08"/>
    <n v="283792.18"/>
    <n v="123198.13"/>
    <n v="155198.39000000001"/>
    <n v="0"/>
    <n v="165.08"/>
    <n v="23316.61"/>
    <n v="22351.29"/>
    <n v="294383.98"/>
    <n v="0"/>
    <n v="165.08"/>
    <n v="263349.03999999998"/>
    <n v="123198.13"/>
    <n v="0"/>
    <n v="0"/>
    <n v="0"/>
    <n v="0"/>
    <n v="0"/>
  </r>
  <r>
    <s v="34-610-510"/>
    <x v="6"/>
    <x v="291"/>
    <x v="1398"/>
    <n v="0"/>
    <x v="6"/>
    <x v="85"/>
    <x v="3422"/>
    <s v="CAPITAL OUTLAY"/>
    <s v="A"/>
    <s v="Y"/>
    <x v="6"/>
    <x v="291"/>
    <x v="1398"/>
    <n v="327420"/>
    <n v="0"/>
    <s v=" "/>
    <s v=" "/>
    <n v="34610510"/>
    <n v="0"/>
    <n v="0"/>
    <n v="0"/>
    <n v="0"/>
    <n v="0"/>
    <n v="0"/>
    <n v="0"/>
    <n v="0"/>
    <n v="0"/>
    <n v="0"/>
    <n v="0"/>
    <n v="0"/>
    <n v="0"/>
    <n v="0"/>
    <n v="0"/>
    <n v="0"/>
    <n v="0"/>
    <n v="0"/>
    <n v="0"/>
    <n v="0"/>
    <n v="0"/>
    <n v="0"/>
    <n v="0"/>
    <n v="0"/>
    <n v="0"/>
  </r>
  <r>
    <s v="34-610-512"/>
    <x v="6"/>
    <x v="291"/>
    <x v="1399"/>
    <n v="0.44"/>
    <x v="6"/>
    <x v="86"/>
    <x v="3423"/>
    <s v="CAPITAL OUTLAY"/>
    <s v="A"/>
    <s v="Y"/>
    <x v="6"/>
    <x v="291"/>
    <x v="1399"/>
    <n v="327420"/>
    <n v="21"/>
    <s v=" "/>
    <s v=" "/>
    <n v="34610512"/>
    <n v="0.44"/>
    <n v="0"/>
    <n v="0"/>
    <n v="0"/>
    <n v="0"/>
    <n v="0.44"/>
    <n v="0"/>
    <n v="0"/>
    <n v="0"/>
    <n v="0"/>
    <n v="0.44"/>
    <n v="0"/>
    <n v="0"/>
    <n v="0"/>
    <n v="0"/>
    <n v="0.44"/>
    <n v="0"/>
    <n v="0"/>
    <n v="0"/>
    <n v="0"/>
    <n v="0"/>
    <n v="0"/>
    <n v="0"/>
    <n v="0"/>
    <n v="0"/>
  </r>
  <r>
    <s v="34-620-201"/>
    <x v="6"/>
    <x v="292"/>
    <x v="1391"/>
    <n v="1467805.34"/>
    <x v="6"/>
    <x v="76"/>
    <x v="3424"/>
    <s v="ADJACENT WAYS"/>
    <s v="A"/>
    <s v="Y"/>
    <x v="6"/>
    <x v="292"/>
    <x v="1391"/>
    <n v="327520"/>
    <n v="0"/>
    <s v=" "/>
    <s v=" "/>
    <n v="34620201"/>
    <n v="1295224.45"/>
    <n v="0"/>
    <n v="0"/>
    <n v="13081.35"/>
    <n v="185662.24"/>
    <n v="1001275.04"/>
    <n v="0"/>
    <n v="1475"/>
    <n v="556478.14"/>
    <n v="1021533.44"/>
    <n v="1363530.72"/>
    <n v="0"/>
    <n v="0"/>
    <n v="147405.16"/>
    <n v="79098.89"/>
    <n v="1001275.04"/>
    <n v="0"/>
    <n v="1475"/>
    <n v="543396.79"/>
    <n v="835871.2"/>
    <n v="0"/>
    <n v="0"/>
    <n v="0"/>
    <n v="0"/>
    <n v="0"/>
  </r>
  <r>
    <s v="34-620-205"/>
    <x v="6"/>
    <x v="292"/>
    <x v="1392"/>
    <n v="0.28000000000000003"/>
    <x v="6"/>
    <x v="77"/>
    <x v="3425"/>
    <s v="ADJACENT WAYS"/>
    <s v="A"/>
    <s v="Y"/>
    <x v="6"/>
    <x v="292"/>
    <x v="1392"/>
    <n v="327520"/>
    <n v="0"/>
    <s v=" "/>
    <s v=" "/>
    <n v="34620205"/>
    <n v="0.2"/>
    <n v="0"/>
    <n v="0"/>
    <n v="0"/>
    <n v="0.08"/>
    <n v="0.15"/>
    <n v="0"/>
    <n v="0"/>
    <n v="60522.05"/>
    <n v="60522.18"/>
    <n v="0.15"/>
    <n v="0"/>
    <n v="0"/>
    <n v="0"/>
    <n v="0.05"/>
    <n v="0.15"/>
    <n v="0"/>
    <n v="0"/>
    <n v="60522.05"/>
    <n v="60522.1"/>
    <n v="0"/>
    <n v="0"/>
    <n v="0"/>
    <n v="0"/>
    <n v="0"/>
  </r>
  <r>
    <s v="34-620-210"/>
    <x v="6"/>
    <x v="292"/>
    <x v="1393"/>
    <n v="586392.80000000005"/>
    <x v="6"/>
    <x v="78"/>
    <x v="3426"/>
    <s v="ADJACENT WAYS"/>
    <s v="A"/>
    <s v="Y"/>
    <x v="6"/>
    <x v="292"/>
    <x v="1393"/>
    <n v="327520"/>
    <n v="0"/>
    <s v=" "/>
    <s v=" "/>
    <n v="34620210"/>
    <n v="591102.80000000005"/>
    <n v="0"/>
    <n v="0"/>
    <n v="4719.4799999999996"/>
    <n v="9.48"/>
    <n v="858362.5"/>
    <n v="0"/>
    <n v="0"/>
    <n v="291033.14"/>
    <n v="19063.439999999999"/>
    <n v="612286.75"/>
    <n v="0"/>
    <n v="0"/>
    <n v="22165.79"/>
    <n v="981.84"/>
    <n v="858362.5"/>
    <n v="0"/>
    <n v="0"/>
    <n v="286313.65999999997"/>
    <n v="19053.96"/>
    <n v="0"/>
    <n v="0"/>
    <n v="0"/>
    <n v="0"/>
    <n v="0"/>
  </r>
  <r>
    <s v="34-620-213"/>
    <x v="6"/>
    <x v="292"/>
    <x v="1394"/>
    <n v="504545.28000000003"/>
    <x v="6"/>
    <x v="79"/>
    <x v="3427"/>
    <s v="ADJACENT WAYS"/>
    <s v="A"/>
    <s v="Y"/>
    <x v="6"/>
    <x v="292"/>
    <x v="1394"/>
    <n v="327520"/>
    <n v="0"/>
    <s v=" "/>
    <s v=" "/>
    <n v="34620213"/>
    <n v="504545.28000000003"/>
    <n v="0"/>
    <n v="0"/>
    <n v="0"/>
    <n v="0"/>
    <n v="502750.15"/>
    <n v="0"/>
    <n v="0"/>
    <n v="634.52"/>
    <n v="2429.65"/>
    <n v="503770.54"/>
    <n v="0"/>
    <n v="0"/>
    <n v="0"/>
    <n v="774.74"/>
    <n v="502750.15"/>
    <n v="0"/>
    <n v="0"/>
    <n v="634.52"/>
    <n v="2429.65"/>
    <n v="0"/>
    <n v="0"/>
    <n v="0"/>
    <n v="0"/>
    <n v="0"/>
  </r>
  <r>
    <s v="34-620-214"/>
    <x v="6"/>
    <x v="292"/>
    <x v="1395"/>
    <n v="2077135.68"/>
    <x v="6"/>
    <x v="80"/>
    <x v="3428"/>
    <s v="ADJACENT WAYS"/>
    <s v="A"/>
    <s v="Y"/>
    <x v="6"/>
    <x v="292"/>
    <x v="1395"/>
    <n v="327520"/>
    <n v="0"/>
    <s v=" "/>
    <s v=" "/>
    <n v="34620214"/>
    <n v="1966124.51"/>
    <n v="0"/>
    <n v="0"/>
    <n v="2904.84"/>
    <n v="113916.01"/>
    <n v="550729.85"/>
    <n v="0"/>
    <n v="0"/>
    <n v="147715.29999999999"/>
    <n v="1674121.13"/>
    <n v="1852758"/>
    <n v="0"/>
    <n v="0"/>
    <n v="244.44"/>
    <n v="113610.95"/>
    <n v="550729.85"/>
    <n v="0"/>
    <n v="0"/>
    <n v="144810.46"/>
    <n v="1560205.12"/>
    <n v="0"/>
    <n v="0"/>
    <n v="0"/>
    <n v="0"/>
    <n v="0"/>
  </r>
  <r>
    <s v="34-620-216"/>
    <x v="6"/>
    <x v="292"/>
    <x v="1396"/>
    <n v="272801.83"/>
    <x v="6"/>
    <x v="81"/>
    <x v="3429"/>
    <s v="ADJACENT WAYS"/>
    <s v="A"/>
    <s v="Y"/>
    <x v="6"/>
    <x v="292"/>
    <x v="1396"/>
    <n v="327520"/>
    <n v="0"/>
    <s v=" "/>
    <s v=" "/>
    <n v="34620216"/>
    <n v="275024.21000000002"/>
    <n v="0"/>
    <n v="0"/>
    <n v="2222.75"/>
    <n v="0.37"/>
    <n v="266622.39"/>
    <n v="0"/>
    <n v="0"/>
    <n v="2832.83"/>
    <n v="9012.27"/>
    <n v="274561.03999999998"/>
    <n v="0"/>
    <n v="0"/>
    <n v="0.34"/>
    <n v="463.51"/>
    <n v="266622.39"/>
    <n v="0"/>
    <n v="0"/>
    <n v="610.08000000000004"/>
    <n v="9011.9"/>
    <n v="0"/>
    <n v="0"/>
    <n v="0"/>
    <n v="0"/>
    <n v="0"/>
  </r>
  <r>
    <s v="34-620-401"/>
    <x v="6"/>
    <x v="292"/>
    <x v="433"/>
    <n v="2.16"/>
    <x v="6"/>
    <x v="82"/>
    <x v="3430"/>
    <s v="ADJACENT WAYS"/>
    <s v="A"/>
    <s v="Y"/>
    <x v="6"/>
    <x v="292"/>
    <x v="433"/>
    <n v="327520"/>
    <n v="0"/>
    <s v=" "/>
    <s v=" "/>
    <n v="34620401"/>
    <n v="2.16"/>
    <n v="0"/>
    <n v="0"/>
    <n v="0"/>
    <n v="0"/>
    <n v="2.16"/>
    <n v="0"/>
    <n v="0"/>
    <n v="0"/>
    <n v="0"/>
    <n v="2.16"/>
    <n v="0"/>
    <n v="0"/>
    <n v="0"/>
    <n v="0"/>
    <n v="2.16"/>
    <n v="0"/>
    <n v="0"/>
    <n v="0"/>
    <n v="0"/>
    <n v="0"/>
    <n v="0"/>
    <n v="0"/>
    <n v="0"/>
    <n v="0"/>
  </r>
  <r>
    <s v="34-620-402"/>
    <x v="6"/>
    <x v="292"/>
    <x v="434"/>
    <n v="0"/>
    <x v="6"/>
    <x v="83"/>
    <x v="3431"/>
    <s v="ADJACENT WAYS"/>
    <s v="A"/>
    <s v="Y"/>
    <x v="6"/>
    <x v="292"/>
    <x v="434"/>
    <n v="327520"/>
    <n v="0"/>
    <s v=" "/>
    <s v=" "/>
    <n v="34620402"/>
    <n v="0"/>
    <n v="0"/>
    <n v="0"/>
    <n v="0"/>
    <n v="0"/>
    <n v="0"/>
    <n v="0"/>
    <n v="0"/>
    <n v="0"/>
    <n v="0"/>
    <n v="0"/>
    <n v="0"/>
    <n v="0"/>
    <n v="0"/>
    <n v="0"/>
    <n v="0"/>
    <n v="0"/>
    <n v="0"/>
    <n v="0"/>
    <n v="0"/>
    <n v="0"/>
    <n v="0"/>
    <n v="0"/>
    <n v="0"/>
    <n v="0"/>
  </r>
  <r>
    <s v="34-620-509"/>
    <x v="6"/>
    <x v="292"/>
    <x v="1397"/>
    <n v="0"/>
    <x v="6"/>
    <x v="84"/>
    <x v="3432"/>
    <s v="ADJACENT WAYS"/>
    <s v="A"/>
    <s v="Y"/>
    <x v="6"/>
    <x v="292"/>
    <x v="1397"/>
    <n v="327520"/>
    <n v="0"/>
    <s v=" "/>
    <s v=" "/>
    <n v="34620509"/>
    <n v="0"/>
    <n v="0"/>
    <n v="0"/>
    <n v="0"/>
    <n v="0"/>
    <n v="0"/>
    <n v="0"/>
    <n v="0"/>
    <n v="0"/>
    <n v="0"/>
    <n v="0"/>
    <n v="0"/>
    <n v="0"/>
    <n v="0"/>
    <n v="0"/>
    <n v="0"/>
    <n v="0"/>
    <n v="0"/>
    <n v="0"/>
    <n v="0"/>
    <n v="0"/>
    <n v="0"/>
    <n v="0"/>
    <n v="0"/>
    <n v="0"/>
  </r>
  <r>
    <s v="34-620-510"/>
    <x v="6"/>
    <x v="292"/>
    <x v="1398"/>
    <n v="0"/>
    <x v="6"/>
    <x v="85"/>
    <x v="3433"/>
    <s v="ADJACENT WAYS"/>
    <s v="A"/>
    <s v="Y"/>
    <x v="6"/>
    <x v="292"/>
    <x v="1398"/>
    <n v="327520"/>
    <n v="0"/>
    <s v=" "/>
    <s v=" "/>
    <n v="34620510"/>
    <n v="0"/>
    <n v="0"/>
    <n v="0"/>
    <n v="0"/>
    <n v="0"/>
    <n v="0"/>
    <n v="0"/>
    <n v="0"/>
    <n v="0"/>
    <n v="0"/>
    <n v="0"/>
    <n v="0"/>
    <n v="0"/>
    <n v="0"/>
    <n v="0"/>
    <n v="0"/>
    <n v="0"/>
    <n v="0"/>
    <n v="0"/>
    <n v="0"/>
    <n v="0"/>
    <n v="0"/>
    <n v="0"/>
    <n v="0"/>
    <n v="0"/>
  </r>
  <r>
    <s v="34-620-512"/>
    <x v="6"/>
    <x v="292"/>
    <x v="1399"/>
    <n v="0"/>
    <x v="6"/>
    <x v="86"/>
    <x v="3434"/>
    <s v="ADJACENT WAYS"/>
    <s v="A"/>
    <s v="Y"/>
    <x v="6"/>
    <x v="292"/>
    <x v="1399"/>
    <n v="327520"/>
    <n v="21"/>
    <s v=" "/>
    <s v=" "/>
    <n v="34620512"/>
    <n v="0"/>
    <n v="0"/>
    <n v="0"/>
    <n v="0"/>
    <n v="0"/>
    <n v="0"/>
    <n v="0"/>
    <n v="0"/>
    <n v="0"/>
    <n v="0"/>
    <n v="0"/>
    <n v="0"/>
    <n v="0"/>
    <n v="0"/>
    <n v="0"/>
    <n v="0"/>
    <n v="0"/>
    <n v="0"/>
    <n v="0"/>
    <n v="0"/>
    <n v="0"/>
    <n v="0"/>
    <n v="0"/>
    <n v="0"/>
    <n v="0"/>
  </r>
  <r>
    <s v="34-625-201"/>
    <x v="6"/>
    <x v="293"/>
    <x v="1391"/>
    <n v="0"/>
    <x v="6"/>
    <x v="76"/>
    <x v="3435"/>
    <s v="SOFT CAPITAL OUTLAY"/>
    <s v="A"/>
    <s v="Y"/>
    <x v="6"/>
    <x v="293"/>
    <x v="1391"/>
    <n v="327540"/>
    <n v="0"/>
    <s v=" "/>
    <s v="I"/>
    <n v="34001201"/>
    <n v="0"/>
    <n v="0"/>
    <n v="0"/>
    <n v="0"/>
    <n v="0"/>
    <n v="-459.04"/>
    <n v="0"/>
    <n v="0"/>
    <n v="0"/>
    <n v="459.04"/>
    <n v="0"/>
    <n v="0"/>
    <n v="0"/>
    <n v="0"/>
    <n v="0"/>
    <n v="-459.04"/>
    <n v="0"/>
    <n v="0"/>
    <n v="0"/>
    <n v="459.04"/>
    <n v="0"/>
    <n v="0"/>
    <n v="0"/>
    <n v="0"/>
    <n v="0"/>
  </r>
  <r>
    <s v="34-625-205"/>
    <x v="6"/>
    <x v="293"/>
    <x v="1392"/>
    <n v="0"/>
    <x v="6"/>
    <x v="77"/>
    <x v="3436"/>
    <s v="SOFT CAPITAL OUTLAY"/>
    <s v="A"/>
    <s v="Y"/>
    <x v="6"/>
    <x v="293"/>
    <x v="1392"/>
    <n v="327540"/>
    <n v="0"/>
    <s v=" "/>
    <s v="I"/>
    <n v="34001205"/>
    <n v="0"/>
    <n v="0"/>
    <n v="0"/>
    <n v="0"/>
    <n v="0"/>
    <n v="0"/>
    <n v="0"/>
    <n v="0"/>
    <n v="0"/>
    <n v="0"/>
    <n v="0"/>
    <n v="0"/>
    <n v="0"/>
    <n v="0"/>
    <n v="0"/>
    <n v="0"/>
    <n v="0"/>
    <n v="0"/>
    <n v="0"/>
    <n v="0"/>
    <n v="0"/>
    <n v="0"/>
    <n v="0"/>
    <n v="0"/>
    <n v="0"/>
  </r>
  <r>
    <s v="34-625-210"/>
    <x v="6"/>
    <x v="293"/>
    <x v="1393"/>
    <n v="0"/>
    <x v="6"/>
    <x v="78"/>
    <x v="3437"/>
    <s v="SOFT CAPITAL OUTLAY"/>
    <s v="A"/>
    <s v="Y"/>
    <x v="6"/>
    <x v="293"/>
    <x v="1393"/>
    <n v="327540"/>
    <n v="0"/>
    <s v=" "/>
    <s v="I"/>
    <n v="34001210"/>
    <n v="0"/>
    <n v="0"/>
    <n v="0"/>
    <n v="0"/>
    <n v="0"/>
    <n v="0"/>
    <n v="0"/>
    <n v="0"/>
    <n v="0"/>
    <n v="0"/>
    <n v="0"/>
    <n v="0"/>
    <n v="0"/>
    <n v="0"/>
    <n v="0"/>
    <n v="0"/>
    <n v="0"/>
    <n v="0"/>
    <n v="0"/>
    <n v="0"/>
    <n v="0"/>
    <n v="0"/>
    <n v="0"/>
    <n v="0"/>
    <n v="0"/>
  </r>
  <r>
    <s v="34-625-213"/>
    <x v="6"/>
    <x v="293"/>
    <x v="1394"/>
    <n v="0"/>
    <x v="6"/>
    <x v="79"/>
    <x v="3438"/>
    <s v="SOFT CAPITAL OUTLAY"/>
    <s v="A"/>
    <s v="Y"/>
    <x v="6"/>
    <x v="293"/>
    <x v="1394"/>
    <n v="327540"/>
    <n v="0"/>
    <s v=" "/>
    <s v="I"/>
    <n v="34001213"/>
    <n v="0"/>
    <n v="0"/>
    <n v="0"/>
    <n v="0"/>
    <n v="0"/>
    <n v="0"/>
    <n v="0"/>
    <n v="0"/>
    <n v="0"/>
    <n v="0"/>
    <n v="0"/>
    <n v="0"/>
    <n v="0"/>
    <n v="0"/>
    <n v="0"/>
    <n v="0"/>
    <n v="0"/>
    <n v="0"/>
    <n v="0"/>
    <n v="0"/>
    <n v="0"/>
    <n v="0"/>
    <n v="0"/>
    <n v="0"/>
    <n v="0"/>
  </r>
  <r>
    <s v="34-625-214"/>
    <x v="6"/>
    <x v="293"/>
    <x v="1395"/>
    <n v="0"/>
    <x v="6"/>
    <x v="80"/>
    <x v="3439"/>
    <s v="SOFT CAPITAL OUTLAY"/>
    <s v="A"/>
    <s v="Y"/>
    <x v="6"/>
    <x v="293"/>
    <x v="1395"/>
    <n v="327540"/>
    <n v="0"/>
    <s v=" "/>
    <s v="I"/>
    <n v="34001214"/>
    <n v="0"/>
    <n v="0"/>
    <n v="0"/>
    <n v="0"/>
    <n v="0"/>
    <n v="0"/>
    <n v="0"/>
    <n v="0"/>
    <n v="0"/>
    <n v="0"/>
    <n v="0"/>
    <n v="0"/>
    <n v="0"/>
    <n v="0"/>
    <n v="0"/>
    <n v="0"/>
    <n v="0"/>
    <n v="0"/>
    <n v="0"/>
    <n v="0"/>
    <n v="0"/>
    <n v="0"/>
    <n v="0"/>
    <n v="0"/>
    <n v="0"/>
  </r>
  <r>
    <s v="34-625-216"/>
    <x v="6"/>
    <x v="293"/>
    <x v="1396"/>
    <n v="0"/>
    <x v="6"/>
    <x v="81"/>
    <x v="3440"/>
    <s v="SOFT CAPITAL OUTLAY"/>
    <s v="A"/>
    <s v="Y"/>
    <x v="6"/>
    <x v="293"/>
    <x v="1396"/>
    <n v="327540"/>
    <n v="0"/>
    <s v=" "/>
    <s v="I"/>
    <n v="34001216"/>
    <n v="0"/>
    <n v="0"/>
    <n v="0"/>
    <n v="0"/>
    <n v="0"/>
    <n v="0"/>
    <n v="0"/>
    <n v="0"/>
    <n v="0"/>
    <n v="0"/>
    <n v="0"/>
    <n v="0"/>
    <n v="0"/>
    <n v="0"/>
    <n v="0"/>
    <n v="0"/>
    <n v="0"/>
    <n v="0"/>
    <n v="0"/>
    <n v="0"/>
    <n v="0"/>
    <n v="0"/>
    <n v="0"/>
    <n v="0"/>
    <n v="0"/>
  </r>
  <r>
    <s v="34-625-401"/>
    <x v="6"/>
    <x v="293"/>
    <x v="433"/>
    <n v="0"/>
    <x v="6"/>
    <x v="82"/>
    <x v="3441"/>
    <s v="SOFT CAPITAL OUTLAY"/>
    <s v="A"/>
    <s v="Y"/>
    <x v="6"/>
    <x v="293"/>
    <x v="433"/>
    <n v="327540"/>
    <n v="0"/>
    <s v=" "/>
    <s v="I"/>
    <n v="34001401"/>
    <n v="0"/>
    <n v="0"/>
    <n v="0"/>
    <n v="0"/>
    <n v="0"/>
    <n v="0"/>
    <n v="0"/>
    <n v="0"/>
    <n v="0"/>
    <n v="0"/>
    <n v="0"/>
    <n v="0"/>
    <n v="0"/>
    <n v="0"/>
    <n v="0"/>
    <n v="0"/>
    <n v="0"/>
    <n v="0"/>
    <n v="0"/>
    <n v="0"/>
    <n v="0"/>
    <n v="0"/>
    <n v="0"/>
    <n v="0"/>
    <n v="0"/>
  </r>
  <r>
    <s v="34-625-402"/>
    <x v="6"/>
    <x v="293"/>
    <x v="434"/>
    <n v="0"/>
    <x v="6"/>
    <x v="83"/>
    <x v="3442"/>
    <s v="SOFT CAPITAL OUTLAY"/>
    <s v="A"/>
    <s v="Y"/>
    <x v="6"/>
    <x v="293"/>
    <x v="434"/>
    <n v="327540"/>
    <n v="0"/>
    <s v=" "/>
    <s v="I"/>
    <n v="34001402"/>
    <n v="0"/>
    <n v="0"/>
    <n v="0"/>
    <n v="0"/>
    <n v="0"/>
    <n v="0"/>
    <n v="0"/>
    <n v="0"/>
    <n v="0"/>
    <n v="0"/>
    <n v="0"/>
    <n v="0"/>
    <n v="0"/>
    <n v="0"/>
    <n v="0"/>
    <n v="0"/>
    <n v="0"/>
    <n v="0"/>
    <n v="0"/>
    <n v="0"/>
    <n v="0"/>
    <n v="0"/>
    <n v="0"/>
    <n v="0"/>
    <n v="0"/>
  </r>
  <r>
    <s v="34-625-509"/>
    <x v="6"/>
    <x v="293"/>
    <x v="1397"/>
    <n v="0"/>
    <x v="6"/>
    <x v="84"/>
    <x v="3443"/>
    <s v="SOFT CAPITAL OUTLAY"/>
    <s v="A"/>
    <s v="Y"/>
    <x v="6"/>
    <x v="293"/>
    <x v="1397"/>
    <n v="327540"/>
    <n v="0"/>
    <s v=" "/>
    <s v="I"/>
    <n v="34001509"/>
    <n v="0"/>
    <n v="0"/>
    <n v="0"/>
    <n v="0"/>
    <n v="0"/>
    <n v="0"/>
    <n v="0"/>
    <n v="0"/>
    <n v="0"/>
    <n v="0"/>
    <n v="0"/>
    <n v="0"/>
    <n v="0"/>
    <n v="0"/>
    <n v="0"/>
    <n v="0"/>
    <n v="0"/>
    <n v="0"/>
    <n v="0"/>
    <n v="0"/>
    <n v="0"/>
    <n v="0"/>
    <n v="0"/>
    <n v="0"/>
    <n v="0"/>
  </r>
  <r>
    <s v="34-625-510"/>
    <x v="6"/>
    <x v="293"/>
    <x v="1398"/>
    <n v="0"/>
    <x v="6"/>
    <x v="85"/>
    <x v="3444"/>
    <s v="SOFT CAPITAL OUTLAY"/>
    <s v="A"/>
    <s v="Y"/>
    <x v="6"/>
    <x v="293"/>
    <x v="1398"/>
    <n v="327540"/>
    <n v="0"/>
    <s v=" "/>
    <s v="I"/>
    <n v="34001510"/>
    <n v="0"/>
    <n v="0"/>
    <n v="0"/>
    <n v="0"/>
    <n v="0"/>
    <n v="0"/>
    <n v="0"/>
    <n v="0"/>
    <n v="0"/>
    <n v="0"/>
    <n v="0"/>
    <n v="0"/>
    <n v="0"/>
    <n v="0"/>
    <n v="0"/>
    <n v="0"/>
    <n v="0"/>
    <n v="0"/>
    <n v="0"/>
    <n v="0"/>
    <n v="0"/>
    <n v="0"/>
    <n v="0"/>
    <n v="0"/>
    <n v="0"/>
  </r>
  <r>
    <s v="34-625-512"/>
    <x v="6"/>
    <x v="293"/>
    <x v="1399"/>
    <n v="0"/>
    <x v="6"/>
    <x v="86"/>
    <x v="3445"/>
    <s v="SOFT CAPITAL OUTLAY"/>
    <s v="A"/>
    <s v="Y"/>
    <x v="6"/>
    <x v="293"/>
    <x v="1399"/>
    <n v="327540"/>
    <n v="21"/>
    <s v=" "/>
    <s v="I"/>
    <n v="34001512"/>
    <n v="0"/>
    <n v="0"/>
    <n v="0"/>
    <n v="0"/>
    <n v="0"/>
    <n v="0"/>
    <n v="0"/>
    <n v="0"/>
    <n v="0"/>
    <n v="0"/>
    <n v="0"/>
    <n v="0"/>
    <n v="0"/>
    <n v="0"/>
    <n v="0"/>
    <n v="0"/>
    <n v="0"/>
    <n v="0"/>
    <n v="0"/>
    <n v="0"/>
    <n v="0"/>
    <n v="0"/>
    <n v="0"/>
    <n v="0"/>
    <n v="0"/>
  </r>
  <r>
    <s v="34-630-201"/>
    <x v="6"/>
    <x v="294"/>
    <x v="1391"/>
    <n v="-2000"/>
    <x v="6"/>
    <x v="76"/>
    <x v="3446"/>
    <s v="BOND BUILDING"/>
    <s v="D"/>
    <s v=" "/>
    <x v="6"/>
    <x v="294"/>
    <x v="1391"/>
    <n v="327620"/>
    <n v="0"/>
    <s v=" "/>
    <s v=" "/>
    <n v="34700201"/>
    <n v="-2000"/>
    <n v="0"/>
    <n v="0"/>
    <n v="0"/>
    <n v="0"/>
    <n v="-2000"/>
    <n v="0"/>
    <n v="0"/>
    <n v="0"/>
    <n v="0"/>
    <n v="-2000"/>
    <n v="0"/>
    <n v="0"/>
    <n v="0"/>
    <n v="0"/>
    <n v="-2000"/>
    <n v="0"/>
    <n v="0"/>
    <n v="0"/>
    <n v="0"/>
    <n v="0"/>
    <n v="0"/>
    <n v="0"/>
    <n v="0"/>
    <n v="0"/>
  </r>
  <r>
    <s v="34-630-205"/>
    <x v="6"/>
    <x v="294"/>
    <x v="1392"/>
    <n v="9306418.2699999996"/>
    <x v="6"/>
    <x v="77"/>
    <x v="3447"/>
    <s v="BOND BUILDING"/>
    <s v="D"/>
    <s v=" "/>
    <x v="6"/>
    <x v="294"/>
    <x v="1392"/>
    <n v="327620"/>
    <n v="0"/>
    <s v=" "/>
    <s v=" "/>
    <n v="34700205"/>
    <n v="10201760.33"/>
    <n v="0"/>
    <n v="0"/>
    <n v="895342.06"/>
    <n v="0"/>
    <n v="25746812.16"/>
    <n v="0"/>
    <n v="0"/>
    <n v="18221321.02"/>
    <n v="1780927.13"/>
    <n v="10932450.58"/>
    <n v="0"/>
    <n v="0"/>
    <n v="730690.25"/>
    <n v="0"/>
    <n v="25746812.16"/>
    <n v="0"/>
    <n v="0"/>
    <n v="17325978.960000001"/>
    <n v="1780927.13"/>
    <n v="0"/>
    <n v="0"/>
    <n v="0"/>
    <n v="0"/>
    <n v="0"/>
  </r>
  <r>
    <s v="34-630-210"/>
    <x v="6"/>
    <x v="294"/>
    <x v="1393"/>
    <n v="65122137.329999998"/>
    <x v="6"/>
    <x v="78"/>
    <x v="3448"/>
    <s v="BOND BUILDING"/>
    <s v="D"/>
    <s v=" "/>
    <x v="6"/>
    <x v="294"/>
    <x v="1393"/>
    <n v="327620"/>
    <n v="0"/>
    <s v=" "/>
    <s v=" "/>
    <n v="34700210"/>
    <n v="67096701.539999999"/>
    <n v="0"/>
    <n v="0"/>
    <n v="1974564.21"/>
    <n v="0"/>
    <n v="84900608.870000005"/>
    <n v="0"/>
    <n v="20389.689999999999"/>
    <n v="20400351.550000001"/>
    <n v="601490.31999999995"/>
    <n v="69621398.349999994"/>
    <n v="0"/>
    <n v="0"/>
    <n v="2524696.81"/>
    <n v="0"/>
    <n v="84900608.870000005"/>
    <n v="0"/>
    <n v="20389.689999999999"/>
    <n v="18425787.34"/>
    <n v="601490.31999999995"/>
    <n v="0"/>
    <n v="0"/>
    <n v="0"/>
    <n v="0"/>
    <n v="0"/>
  </r>
  <r>
    <s v="34-630-213"/>
    <x v="6"/>
    <x v="294"/>
    <x v="1394"/>
    <n v="19984890.579999998"/>
    <x v="6"/>
    <x v="79"/>
    <x v="3449"/>
    <s v="BOND BUILDING"/>
    <s v="D"/>
    <s v=" "/>
    <x v="6"/>
    <x v="294"/>
    <x v="1394"/>
    <n v="327620"/>
    <n v="0"/>
    <s v=" "/>
    <s v=" "/>
    <n v="34700213"/>
    <n v="21487751.289999999"/>
    <n v="0"/>
    <n v="0"/>
    <n v="1502860.71"/>
    <n v="0"/>
    <n v="4654601.8099999996"/>
    <n v="0"/>
    <n v="29640273.43"/>
    <n v="21300678.079999998"/>
    <n v="6990693.4199999999"/>
    <n v="22066865.850000001"/>
    <n v="0"/>
    <n v="0"/>
    <n v="579114.56000000006"/>
    <n v="0"/>
    <n v="4654601.8099999996"/>
    <n v="0"/>
    <n v="29640273.43"/>
    <n v="19797817.370000001"/>
    <n v="6990693.4199999999"/>
    <n v="0"/>
    <n v="0"/>
    <n v="0"/>
    <n v="0"/>
    <n v="0"/>
  </r>
  <r>
    <s v="34-630-214"/>
    <x v="6"/>
    <x v="294"/>
    <x v="1395"/>
    <n v="-248953.51"/>
    <x v="6"/>
    <x v="80"/>
    <x v="3450"/>
    <s v="BOND BUILDING"/>
    <s v="D"/>
    <s v=" "/>
    <x v="6"/>
    <x v="294"/>
    <x v="1395"/>
    <n v="327620"/>
    <n v="0"/>
    <s v=" "/>
    <s v=" "/>
    <n v="34700214"/>
    <n v="-248953.51"/>
    <n v="0"/>
    <n v="0"/>
    <n v="0"/>
    <n v="0"/>
    <n v="-28815.21"/>
    <n v="0"/>
    <n v="0"/>
    <n v="220138.3"/>
    <n v="0"/>
    <n v="-248953.51"/>
    <n v="0"/>
    <n v="0"/>
    <n v="0"/>
    <n v="0"/>
    <n v="-28815.21"/>
    <n v="0"/>
    <n v="0"/>
    <n v="220138.3"/>
    <n v="0"/>
    <n v="0"/>
    <n v="0"/>
    <n v="0"/>
    <n v="0"/>
    <n v="0"/>
  </r>
  <r>
    <s v="34-630-216"/>
    <x v="6"/>
    <x v="294"/>
    <x v="1396"/>
    <n v="8532927.25"/>
    <x v="6"/>
    <x v="81"/>
    <x v="3451"/>
    <s v="BOND BUILDING"/>
    <s v="D"/>
    <s v=" "/>
    <x v="6"/>
    <x v="294"/>
    <x v="1396"/>
    <n v="327620"/>
    <n v="0"/>
    <s v=" "/>
    <s v=" "/>
    <n v="34700216"/>
    <n v="8639497.2799999993"/>
    <n v="0"/>
    <n v="0"/>
    <n v="106570.03"/>
    <n v="0"/>
    <n v="2091623.5"/>
    <n v="19371.240000000002"/>
    <n v="9300000"/>
    <n v="2869347.85"/>
    <n v="30022.84"/>
    <n v="8716404.9299999997"/>
    <n v="0"/>
    <n v="0"/>
    <n v="102800.49"/>
    <n v="25892.84"/>
    <n v="2091623.5"/>
    <n v="19371.240000000002"/>
    <n v="9300000"/>
    <n v="2762777.82"/>
    <n v="30022.84"/>
    <n v="0"/>
    <n v="0"/>
    <n v="0"/>
    <n v="0"/>
    <n v="0"/>
  </r>
  <r>
    <s v="34-630-401"/>
    <x v="6"/>
    <x v="294"/>
    <x v="433"/>
    <n v="0"/>
    <x v="6"/>
    <x v="82"/>
    <x v="3452"/>
    <s v="BOND BUILDING"/>
    <s v="D"/>
    <s v=" "/>
    <x v="6"/>
    <x v="294"/>
    <x v="433"/>
    <n v="327620"/>
    <n v="0"/>
    <s v=" "/>
    <s v=" "/>
    <n v="34700401"/>
    <n v="0"/>
    <n v="0"/>
    <n v="0"/>
    <n v="0"/>
    <n v="0"/>
    <n v="0"/>
    <n v="0"/>
    <n v="0"/>
    <n v="0"/>
    <n v="0"/>
    <n v="0"/>
    <n v="0"/>
    <n v="0"/>
    <n v="0"/>
    <n v="0"/>
    <n v="0"/>
    <n v="0"/>
    <n v="0"/>
    <n v="0"/>
    <n v="0"/>
    <n v="0"/>
    <n v="0"/>
    <n v="0"/>
    <n v="0"/>
    <n v="0"/>
  </r>
  <r>
    <s v="34-630-402"/>
    <x v="6"/>
    <x v="294"/>
    <x v="434"/>
    <n v="15122316.58"/>
    <x v="6"/>
    <x v="83"/>
    <x v="3453"/>
    <s v="BOND BUILDING"/>
    <s v="D"/>
    <s v=" "/>
    <x v="6"/>
    <x v="294"/>
    <x v="434"/>
    <n v="327620"/>
    <n v="0"/>
    <s v=" "/>
    <s v=" "/>
    <n v="34700402"/>
    <n v="16446906.58"/>
    <n v="0"/>
    <n v="0"/>
    <n v="1324590"/>
    <n v="0"/>
    <n v="2245822.25"/>
    <n v="5921184.6600000001"/>
    <n v="25021550"/>
    <n v="6889571.0099999998"/>
    <n v="665700"/>
    <n v="17112606.579999998"/>
    <n v="0"/>
    <n v="0"/>
    <n v="1331400"/>
    <n v="665700"/>
    <n v="2245822.25"/>
    <n v="5921184.6600000001"/>
    <n v="25021550"/>
    <n v="5564981.0099999998"/>
    <n v="665700"/>
    <n v="0"/>
    <n v="0"/>
    <n v="0"/>
    <n v="0"/>
    <n v="0"/>
  </r>
  <r>
    <s v="34-630-509"/>
    <x v="6"/>
    <x v="294"/>
    <x v="1397"/>
    <n v="0"/>
    <x v="6"/>
    <x v="84"/>
    <x v="3454"/>
    <s v="BOND BUILDING"/>
    <s v="D"/>
    <s v=" "/>
    <x v="6"/>
    <x v="294"/>
    <x v="1397"/>
    <n v="327620"/>
    <n v="0"/>
    <s v=" "/>
    <s v=" "/>
    <n v="34700509"/>
    <n v="0"/>
    <n v="0"/>
    <n v="0"/>
    <n v="0"/>
    <n v="0"/>
    <n v="0"/>
    <n v="0"/>
    <n v="0"/>
    <n v="0"/>
    <n v="0"/>
    <n v="0"/>
    <n v="0"/>
    <n v="0"/>
    <n v="0"/>
    <n v="0"/>
    <n v="0"/>
    <n v="0"/>
    <n v="0"/>
    <n v="0"/>
    <n v="0"/>
    <n v="0"/>
    <n v="0"/>
    <n v="0"/>
    <n v="0"/>
    <n v="0"/>
  </r>
  <r>
    <s v="34-630-510"/>
    <x v="6"/>
    <x v="294"/>
    <x v="1398"/>
    <n v="0"/>
    <x v="6"/>
    <x v="85"/>
    <x v="3455"/>
    <s v="BOND BUILDING"/>
    <s v="D"/>
    <s v=" "/>
    <x v="6"/>
    <x v="294"/>
    <x v="1398"/>
    <n v="327620"/>
    <n v="0"/>
    <s v=" "/>
    <s v=" "/>
    <n v="34700510"/>
    <n v="0"/>
    <n v="0"/>
    <n v="0"/>
    <n v="0"/>
    <n v="0"/>
    <n v="0"/>
    <n v="0"/>
    <n v="0"/>
    <n v="0"/>
    <n v="0"/>
    <n v="0"/>
    <n v="0"/>
    <n v="0"/>
    <n v="0"/>
    <n v="0"/>
    <n v="0"/>
    <n v="0"/>
    <n v="0"/>
    <n v="0"/>
    <n v="0"/>
    <n v="0"/>
    <n v="0"/>
    <n v="0"/>
    <n v="0"/>
    <n v="0"/>
  </r>
  <r>
    <s v="34-630-512"/>
    <x v="6"/>
    <x v="294"/>
    <x v="1399"/>
    <n v="0"/>
    <x v="6"/>
    <x v="86"/>
    <x v="3456"/>
    <s v="BOND BUILDING"/>
    <s v="D"/>
    <s v=" "/>
    <x v="6"/>
    <x v="294"/>
    <x v="1399"/>
    <n v="327620"/>
    <n v="21"/>
    <s v=" "/>
    <s v=" "/>
    <n v="34700512"/>
    <n v="0"/>
    <n v="0"/>
    <n v="0"/>
    <n v="0"/>
    <n v="0"/>
    <n v="0"/>
    <n v="0"/>
    <n v="0"/>
    <n v="0"/>
    <n v="0"/>
    <n v="0"/>
    <n v="0"/>
    <n v="0"/>
    <n v="0"/>
    <n v="0"/>
    <n v="0"/>
    <n v="0"/>
    <n v="0"/>
    <n v="0"/>
    <n v="0"/>
    <n v="0"/>
    <n v="0"/>
    <n v="0"/>
    <n v="0"/>
    <n v="0"/>
  </r>
  <r>
    <s v="34-637-201"/>
    <x v="6"/>
    <x v="295"/>
    <x v="1391"/>
    <n v="0"/>
    <x v="6"/>
    <x v="76"/>
    <x v="3457"/>
    <s v="BUILD AMER BONDS"/>
    <s v="D"/>
    <s v=" "/>
    <x v="6"/>
    <x v="295"/>
    <x v="1391"/>
    <n v="327631"/>
    <n v="0"/>
    <s v="Y"/>
    <s v=" "/>
    <n v="34637201"/>
    <n v="0"/>
    <n v="0"/>
    <n v="0"/>
    <n v="0"/>
    <n v="0"/>
    <n v="0"/>
    <n v="0"/>
    <n v="0"/>
    <n v="0"/>
    <n v="0"/>
    <n v="0"/>
    <n v="0"/>
    <n v="0"/>
    <n v="0"/>
    <n v="0"/>
    <n v="0"/>
    <n v="0"/>
    <n v="0"/>
    <n v="0"/>
    <n v="0"/>
    <n v="0"/>
    <n v="0"/>
    <n v="0"/>
    <n v="0"/>
    <n v="0"/>
  </r>
  <r>
    <s v="34-637-205"/>
    <x v="6"/>
    <x v="295"/>
    <x v="1392"/>
    <n v="0"/>
    <x v="6"/>
    <x v="77"/>
    <x v="3458"/>
    <s v="BUILD AMER BONDS"/>
    <s v="D"/>
    <s v=" "/>
    <x v="6"/>
    <x v="295"/>
    <x v="1392"/>
    <n v="327631"/>
    <n v="0"/>
    <s v="Y"/>
    <s v=" "/>
    <n v="34637205"/>
    <n v="0"/>
    <n v="0"/>
    <n v="0"/>
    <n v="0"/>
    <n v="0"/>
    <n v="0"/>
    <n v="0"/>
    <n v="0"/>
    <n v="0"/>
    <n v="0"/>
    <n v="0"/>
    <n v="0"/>
    <n v="0"/>
    <n v="0"/>
    <n v="0"/>
    <n v="0"/>
    <n v="0"/>
    <n v="0"/>
    <n v="0"/>
    <n v="0"/>
    <n v="0"/>
    <n v="0"/>
    <n v="0"/>
    <n v="0"/>
    <n v="0"/>
  </r>
  <r>
    <s v="34-637-210"/>
    <x v="6"/>
    <x v="295"/>
    <x v="1393"/>
    <n v="0"/>
    <x v="6"/>
    <x v="78"/>
    <x v="3459"/>
    <s v="BUILD AMER BONDS"/>
    <s v="D"/>
    <s v=" "/>
    <x v="6"/>
    <x v="295"/>
    <x v="1393"/>
    <n v="327631"/>
    <n v="0"/>
    <s v="Y"/>
    <s v=" "/>
    <n v="34637210"/>
    <n v="0"/>
    <n v="0"/>
    <n v="0"/>
    <n v="0"/>
    <n v="0"/>
    <n v="0"/>
    <n v="0"/>
    <n v="0"/>
    <n v="0"/>
    <n v="0"/>
    <n v="0"/>
    <n v="0"/>
    <n v="0"/>
    <n v="0"/>
    <n v="0"/>
    <n v="0"/>
    <n v="0"/>
    <n v="0"/>
    <n v="0"/>
    <n v="0"/>
    <n v="0"/>
    <n v="0"/>
    <n v="0"/>
    <n v="0"/>
    <n v="0"/>
  </r>
  <r>
    <s v="34-637-213"/>
    <x v="6"/>
    <x v="295"/>
    <x v="1394"/>
    <n v="0"/>
    <x v="6"/>
    <x v="79"/>
    <x v="3460"/>
    <s v="BUILD AMER BONDS"/>
    <s v="D"/>
    <s v=" "/>
    <x v="6"/>
    <x v="295"/>
    <x v="1394"/>
    <n v="327631"/>
    <n v="0"/>
    <s v="Y"/>
    <s v=" "/>
    <n v="34637213"/>
    <n v="0"/>
    <n v="0"/>
    <n v="0"/>
    <n v="0"/>
    <n v="0"/>
    <n v="0"/>
    <n v="0"/>
    <n v="0"/>
    <n v="0"/>
    <n v="0"/>
    <n v="0"/>
    <n v="0"/>
    <n v="0"/>
    <n v="0"/>
    <n v="0"/>
    <n v="0"/>
    <n v="0"/>
    <n v="0"/>
    <n v="0"/>
    <n v="0"/>
    <n v="0"/>
    <n v="0"/>
    <n v="0"/>
    <n v="0"/>
    <n v="0"/>
  </r>
  <r>
    <s v="34-637-214"/>
    <x v="6"/>
    <x v="295"/>
    <x v="1395"/>
    <n v="0"/>
    <x v="6"/>
    <x v="80"/>
    <x v="3461"/>
    <s v="BUILD AMER BONDS"/>
    <s v="D"/>
    <s v=" "/>
    <x v="6"/>
    <x v="295"/>
    <x v="1395"/>
    <n v="327631"/>
    <n v="0"/>
    <s v="Y"/>
    <s v=" "/>
    <n v="34637214"/>
    <n v="0"/>
    <n v="0"/>
    <n v="0"/>
    <n v="0"/>
    <n v="0"/>
    <n v="0"/>
    <n v="0"/>
    <n v="0"/>
    <n v="0"/>
    <n v="0"/>
    <n v="0"/>
    <n v="0"/>
    <n v="0"/>
    <n v="0"/>
    <n v="0"/>
    <n v="0"/>
    <n v="0"/>
    <n v="0"/>
    <n v="0"/>
    <n v="0"/>
    <n v="0"/>
    <n v="0"/>
    <n v="0"/>
    <n v="0"/>
    <n v="0"/>
  </r>
  <r>
    <s v="34-637-216"/>
    <x v="6"/>
    <x v="295"/>
    <x v="1396"/>
    <n v="0"/>
    <x v="6"/>
    <x v="81"/>
    <x v="3462"/>
    <s v="BUILD AMER BONDS"/>
    <s v="D"/>
    <s v=" "/>
    <x v="6"/>
    <x v="295"/>
    <x v="1396"/>
    <n v="327631"/>
    <n v="21"/>
    <s v=" "/>
    <s v=" "/>
    <n v="34637216"/>
    <n v="0"/>
    <n v="0"/>
    <n v="0"/>
    <n v="0"/>
    <n v="0"/>
    <n v="0"/>
    <n v="0"/>
    <n v="0"/>
    <n v="0"/>
    <n v="0"/>
    <n v="0"/>
    <n v="0"/>
    <n v="0"/>
    <n v="0"/>
    <n v="0"/>
    <n v="0"/>
    <n v="0"/>
    <n v="0"/>
    <n v="0"/>
    <n v="0"/>
    <n v="0"/>
    <n v="0"/>
    <n v="0"/>
    <n v="0"/>
    <n v="0"/>
  </r>
  <r>
    <s v="34-645-201"/>
    <x v="6"/>
    <x v="297"/>
    <x v="1391"/>
    <n v="0"/>
    <x v="6"/>
    <x v="76"/>
    <x v="3463"/>
    <s v="TAN PROCEEDS"/>
    <s v="A"/>
    <s v="Y"/>
    <x v="6"/>
    <x v="297"/>
    <x v="1391"/>
    <n v="327720"/>
    <n v="0"/>
    <s v=" "/>
    <s v=" "/>
    <n v="34745201"/>
    <n v="0"/>
    <n v="0"/>
    <n v="0"/>
    <n v="0"/>
    <n v="0"/>
    <n v="0"/>
    <n v="0"/>
    <n v="0"/>
    <n v="0"/>
    <n v="0"/>
    <n v="0"/>
    <n v="0"/>
    <n v="0"/>
    <n v="0"/>
    <n v="0"/>
    <n v="0"/>
    <n v="0"/>
    <n v="0"/>
    <n v="0"/>
    <n v="0"/>
    <n v="0"/>
    <n v="0"/>
    <n v="0"/>
    <n v="0"/>
    <n v="0"/>
  </r>
  <r>
    <s v="34-645-205"/>
    <x v="6"/>
    <x v="297"/>
    <x v="1392"/>
    <n v="2558000"/>
    <x v="6"/>
    <x v="77"/>
    <x v="3464"/>
    <s v="TAN PROCEEDS"/>
    <s v="A"/>
    <s v="Y"/>
    <x v="6"/>
    <x v="297"/>
    <x v="1392"/>
    <n v="327720"/>
    <n v="0"/>
    <s v=" "/>
    <s v=" "/>
    <n v="34745205"/>
    <n v="3069000"/>
    <n v="0"/>
    <n v="0"/>
    <n v="511000"/>
    <n v="0"/>
    <n v="0"/>
    <n v="0"/>
    <n v="11000000"/>
    <n v="8969000"/>
    <n v="527000"/>
    <n v="5674000"/>
    <n v="0"/>
    <n v="0"/>
    <n v="2605000"/>
    <n v="0"/>
    <n v="0"/>
    <n v="0"/>
    <n v="11000000"/>
    <n v="8458000"/>
    <n v="527000"/>
    <n v="0"/>
    <n v="0"/>
    <n v="0"/>
    <n v="0"/>
    <n v="0"/>
  </r>
  <r>
    <s v="34-645-210"/>
    <x v="6"/>
    <x v="297"/>
    <x v="1393"/>
    <n v="0"/>
    <x v="6"/>
    <x v="78"/>
    <x v="3465"/>
    <s v="TAN PROCEEDS"/>
    <s v="A"/>
    <s v="Y"/>
    <x v="6"/>
    <x v="297"/>
    <x v="1393"/>
    <n v="327720"/>
    <n v="0"/>
    <s v=" "/>
    <s v=" "/>
    <n v="34745210"/>
    <n v="0"/>
    <n v="0"/>
    <n v="0"/>
    <n v="0"/>
    <n v="0"/>
    <n v="0"/>
    <n v="0"/>
    <n v="0"/>
    <n v="0"/>
    <n v="0"/>
    <n v="0"/>
    <n v="0"/>
    <n v="0"/>
    <n v="0"/>
    <n v="0"/>
    <n v="0"/>
    <n v="0"/>
    <n v="0"/>
    <n v="0"/>
    <n v="0"/>
    <n v="0"/>
    <n v="0"/>
    <n v="0"/>
    <n v="0"/>
    <n v="0"/>
  </r>
  <r>
    <s v="34-645-213"/>
    <x v="6"/>
    <x v="297"/>
    <x v="1394"/>
    <n v="0"/>
    <x v="6"/>
    <x v="79"/>
    <x v="3466"/>
    <s v="TAN PROCEEDS"/>
    <s v="A"/>
    <s v="Y"/>
    <x v="6"/>
    <x v="297"/>
    <x v="1394"/>
    <n v="327720"/>
    <n v="0"/>
    <s v=" "/>
    <s v=" "/>
    <n v="34745213"/>
    <n v="0"/>
    <n v="0"/>
    <n v="0"/>
    <n v="0"/>
    <n v="0"/>
    <n v="0"/>
    <n v="0"/>
    <n v="0"/>
    <n v="0"/>
    <n v="0"/>
    <n v="0"/>
    <n v="0"/>
    <n v="0"/>
    <n v="0"/>
    <n v="0"/>
    <n v="0"/>
    <n v="0"/>
    <n v="0"/>
    <n v="0"/>
    <n v="0"/>
    <n v="0"/>
    <n v="0"/>
    <n v="0"/>
    <n v="0"/>
    <n v="0"/>
  </r>
  <r>
    <s v="34-645-214"/>
    <x v="6"/>
    <x v="297"/>
    <x v="1395"/>
    <n v="0"/>
    <x v="6"/>
    <x v="80"/>
    <x v="3467"/>
    <s v="TAN PROCEEDS"/>
    <s v="A"/>
    <s v="Y"/>
    <x v="6"/>
    <x v="297"/>
    <x v="1395"/>
    <n v="327720"/>
    <n v="0"/>
    <s v=" "/>
    <s v=" "/>
    <n v="34745214"/>
    <n v="0"/>
    <n v="0"/>
    <n v="0"/>
    <n v="0"/>
    <n v="0"/>
    <n v="0"/>
    <n v="0"/>
    <n v="0"/>
    <n v="0"/>
    <n v="0"/>
    <n v="0"/>
    <n v="0"/>
    <n v="0"/>
    <n v="0"/>
    <n v="0"/>
    <n v="0"/>
    <n v="0"/>
    <n v="0"/>
    <n v="0"/>
    <n v="0"/>
    <n v="0"/>
    <n v="0"/>
    <n v="0"/>
    <n v="0"/>
    <n v="0"/>
  </r>
  <r>
    <s v="34-645-216"/>
    <x v="6"/>
    <x v="297"/>
    <x v="1396"/>
    <n v="0"/>
    <x v="6"/>
    <x v="81"/>
    <x v="3468"/>
    <s v="TAN PROCEEDS"/>
    <s v="A"/>
    <s v="Y"/>
    <x v="6"/>
    <x v="297"/>
    <x v="1396"/>
    <n v="327710"/>
    <n v="0"/>
    <s v=" "/>
    <s v=" "/>
    <n v="34745216"/>
    <n v="0"/>
    <n v="0"/>
    <n v="0"/>
    <n v="0"/>
    <n v="0"/>
    <n v="0"/>
    <n v="0"/>
    <n v="0"/>
    <n v="0"/>
    <n v="0"/>
    <n v="0"/>
    <n v="0"/>
    <n v="0"/>
    <n v="0"/>
    <n v="0"/>
    <n v="0"/>
    <n v="0"/>
    <n v="0"/>
    <n v="0"/>
    <n v="0"/>
    <n v="0"/>
    <n v="0"/>
    <n v="0"/>
    <n v="0"/>
    <n v="0"/>
  </r>
  <r>
    <s v="34-645-401"/>
    <x v="6"/>
    <x v="297"/>
    <x v="433"/>
    <n v="0"/>
    <x v="6"/>
    <x v="82"/>
    <x v="3469"/>
    <s v="TAN PROCEEDS"/>
    <s v="A"/>
    <s v="Y"/>
    <x v="6"/>
    <x v="297"/>
    <x v="433"/>
    <n v="327720"/>
    <n v="0"/>
    <s v=" "/>
    <s v=" "/>
    <n v="34745401"/>
    <n v="0"/>
    <n v="0"/>
    <n v="0"/>
    <n v="0"/>
    <n v="0"/>
    <n v="0"/>
    <n v="0"/>
    <n v="0"/>
    <n v="0"/>
    <n v="0"/>
    <n v="0"/>
    <n v="0"/>
    <n v="0"/>
    <n v="0"/>
    <n v="0"/>
    <n v="0"/>
    <n v="0"/>
    <n v="0"/>
    <n v="0"/>
    <n v="0"/>
    <n v="0"/>
    <n v="0"/>
    <n v="0"/>
    <n v="0"/>
    <n v="0"/>
  </r>
  <r>
    <s v="34-645-402"/>
    <x v="6"/>
    <x v="297"/>
    <x v="434"/>
    <n v="0"/>
    <x v="6"/>
    <x v="83"/>
    <x v="3470"/>
    <s v="TAN PROCEEDS"/>
    <s v="A"/>
    <s v="Y"/>
    <x v="6"/>
    <x v="297"/>
    <x v="434"/>
    <n v="327720"/>
    <n v="0"/>
    <s v=" "/>
    <s v=" "/>
    <n v="34745402"/>
    <n v="0"/>
    <n v="0"/>
    <n v="0"/>
    <n v="0"/>
    <n v="0"/>
    <n v="0"/>
    <n v="0"/>
    <n v="0"/>
    <n v="0"/>
    <n v="0"/>
    <n v="0"/>
    <n v="0"/>
    <n v="0"/>
    <n v="0"/>
    <n v="0"/>
    <n v="0"/>
    <n v="0"/>
    <n v="0"/>
    <n v="0"/>
    <n v="0"/>
    <n v="0"/>
    <n v="0"/>
    <n v="0"/>
    <n v="0"/>
    <n v="0"/>
  </r>
  <r>
    <s v="34-645-509"/>
    <x v="6"/>
    <x v="297"/>
    <x v="1397"/>
    <n v="0"/>
    <x v="6"/>
    <x v="84"/>
    <x v="3471"/>
    <s v="TAN PROCEEDS"/>
    <s v="A"/>
    <s v="Y"/>
    <x v="6"/>
    <x v="297"/>
    <x v="1397"/>
    <n v="327720"/>
    <n v="0"/>
    <s v=" "/>
    <s v=" "/>
    <n v="34745509"/>
    <n v="0"/>
    <n v="0"/>
    <n v="0"/>
    <n v="0"/>
    <n v="0"/>
    <n v="0"/>
    <n v="0"/>
    <n v="0"/>
    <n v="0"/>
    <n v="0"/>
    <n v="0"/>
    <n v="0"/>
    <n v="0"/>
    <n v="0"/>
    <n v="0"/>
    <n v="0"/>
    <n v="0"/>
    <n v="0"/>
    <n v="0"/>
    <n v="0"/>
    <n v="0"/>
    <n v="0"/>
    <n v="0"/>
    <n v="0"/>
    <n v="0"/>
  </r>
  <r>
    <s v="34-645-510"/>
    <x v="6"/>
    <x v="297"/>
    <x v="1398"/>
    <n v="0"/>
    <x v="6"/>
    <x v="85"/>
    <x v="3472"/>
    <s v="TAN PROCEEDS"/>
    <s v="A"/>
    <s v="Y"/>
    <x v="6"/>
    <x v="297"/>
    <x v="1398"/>
    <n v="327720"/>
    <n v="0"/>
    <s v=" "/>
    <s v=" "/>
    <n v="34745510"/>
    <n v="0"/>
    <n v="0"/>
    <n v="0"/>
    <n v="0"/>
    <n v="0"/>
    <n v="0"/>
    <n v="0"/>
    <n v="0"/>
    <n v="0"/>
    <n v="0"/>
    <n v="0"/>
    <n v="0"/>
    <n v="0"/>
    <n v="0"/>
    <n v="0"/>
    <n v="0"/>
    <n v="0"/>
    <n v="0"/>
    <n v="0"/>
    <n v="0"/>
    <n v="0"/>
    <n v="0"/>
    <n v="0"/>
    <n v="0"/>
    <n v="0"/>
  </r>
  <r>
    <s v="34-645-512"/>
    <x v="6"/>
    <x v="297"/>
    <x v="1399"/>
    <n v="0"/>
    <x v="6"/>
    <x v="86"/>
    <x v="3473"/>
    <s v="TAN PROCEEDS"/>
    <s v="A"/>
    <s v="Y"/>
    <x v="6"/>
    <x v="297"/>
    <x v="1399"/>
    <n v="327720"/>
    <n v="21"/>
    <s v=" "/>
    <s v=" "/>
    <n v="34745512"/>
    <n v="0"/>
    <n v="0"/>
    <n v="0"/>
    <n v="0"/>
    <n v="0"/>
    <n v="0"/>
    <n v="0"/>
    <n v="0"/>
    <n v="0"/>
    <n v="0"/>
    <n v="0"/>
    <n v="0"/>
    <n v="0"/>
    <n v="0"/>
    <n v="0"/>
    <n v="0"/>
    <n v="0"/>
    <n v="0"/>
    <n v="0"/>
    <n v="0"/>
    <n v="0"/>
    <n v="0"/>
    <n v="0"/>
    <n v="0"/>
    <n v="0"/>
  </r>
  <r>
    <s v="34-685-201"/>
    <x v="6"/>
    <x v="165"/>
    <x v="1391"/>
    <n v="0"/>
    <x v="6"/>
    <x v="76"/>
    <x v="3474"/>
    <s v="DEFCNCYS CORRECTION"/>
    <s v="B"/>
    <s v=" "/>
    <x v="6"/>
    <x v="165"/>
    <x v="1391"/>
    <n v="327740"/>
    <n v="0"/>
    <s v="Y"/>
    <s v=" "/>
    <n v="34685201"/>
    <n v="0"/>
    <n v="0"/>
    <n v="0"/>
    <n v="0"/>
    <n v="0"/>
    <n v="0"/>
    <n v="0"/>
    <n v="0"/>
    <n v="0"/>
    <n v="0"/>
    <n v="0"/>
    <n v="0"/>
    <n v="0"/>
    <n v="0"/>
    <n v="0"/>
    <n v="0"/>
    <n v="0"/>
    <n v="0"/>
    <n v="0"/>
    <n v="0"/>
    <n v="0"/>
    <n v="0"/>
    <n v="0"/>
    <n v="0"/>
    <n v="0"/>
  </r>
  <r>
    <s v="34-685-205"/>
    <x v="6"/>
    <x v="165"/>
    <x v="1392"/>
    <n v="0"/>
    <x v="6"/>
    <x v="77"/>
    <x v="3475"/>
    <s v="DEFCNCYS CORRECTION"/>
    <s v="B"/>
    <s v=" "/>
    <x v="6"/>
    <x v="165"/>
    <x v="1392"/>
    <n v="327740"/>
    <n v="0"/>
    <s v="Y"/>
    <s v=" "/>
    <n v="34685205"/>
    <n v="0"/>
    <n v="0"/>
    <n v="0"/>
    <n v="0"/>
    <n v="0"/>
    <n v="0"/>
    <n v="0"/>
    <n v="0"/>
    <n v="0"/>
    <n v="0"/>
    <n v="0"/>
    <n v="0"/>
    <n v="0"/>
    <n v="0"/>
    <n v="0"/>
    <n v="0"/>
    <n v="0"/>
    <n v="0"/>
    <n v="0"/>
    <n v="0"/>
    <n v="0"/>
    <n v="0"/>
    <n v="0"/>
    <n v="0"/>
    <n v="0"/>
  </r>
  <r>
    <s v="34-685-210"/>
    <x v="6"/>
    <x v="165"/>
    <x v="1393"/>
    <n v="0"/>
    <x v="6"/>
    <x v="78"/>
    <x v="3476"/>
    <s v="DEFCNCYS CORRECTION"/>
    <s v="B"/>
    <s v=" "/>
    <x v="6"/>
    <x v="165"/>
    <x v="1393"/>
    <n v="327740"/>
    <n v="0"/>
    <s v="Y"/>
    <s v=" "/>
    <n v="34685210"/>
    <n v="0"/>
    <n v="0"/>
    <n v="0"/>
    <n v="0"/>
    <n v="0"/>
    <n v="0"/>
    <n v="0"/>
    <n v="0"/>
    <n v="0"/>
    <n v="0"/>
    <n v="0"/>
    <n v="0"/>
    <n v="0"/>
    <n v="0"/>
    <n v="0"/>
    <n v="0"/>
    <n v="0"/>
    <n v="0"/>
    <n v="0"/>
    <n v="0"/>
    <n v="0"/>
    <n v="0"/>
    <n v="0"/>
    <n v="0"/>
    <n v="0"/>
  </r>
  <r>
    <s v="34-685-213"/>
    <x v="6"/>
    <x v="165"/>
    <x v="1394"/>
    <n v="0"/>
    <x v="6"/>
    <x v="79"/>
    <x v="3477"/>
    <s v="DEFCNCYS CORRECTION"/>
    <s v="B"/>
    <s v=" "/>
    <x v="6"/>
    <x v="165"/>
    <x v="1394"/>
    <n v="327740"/>
    <n v="0"/>
    <s v=" "/>
    <s v=" "/>
    <n v="34685213"/>
    <n v="0"/>
    <n v="0"/>
    <n v="0"/>
    <n v="0"/>
    <n v="0"/>
    <n v="0"/>
    <n v="0"/>
    <n v="0"/>
    <n v="0"/>
    <n v="0"/>
    <n v="0"/>
    <n v="0"/>
    <n v="0"/>
    <n v="0"/>
    <n v="0"/>
    <n v="0"/>
    <n v="0"/>
    <n v="0"/>
    <n v="0"/>
    <n v="0"/>
    <n v="0"/>
    <n v="0"/>
    <n v="0"/>
    <n v="0"/>
    <n v="0"/>
  </r>
  <r>
    <s v="34-685-214"/>
    <x v="6"/>
    <x v="165"/>
    <x v="1395"/>
    <n v="0"/>
    <x v="6"/>
    <x v="80"/>
    <x v="3478"/>
    <s v="DEFCNCYS CORRECTION"/>
    <s v="B"/>
    <s v=" "/>
    <x v="6"/>
    <x v="165"/>
    <x v="1395"/>
    <n v="327740"/>
    <n v="0"/>
    <s v="Y"/>
    <s v=" "/>
    <n v="34685214"/>
    <n v="0.04"/>
    <n v="0"/>
    <n v="0"/>
    <n v="0.04"/>
    <n v="0"/>
    <n v="0.04"/>
    <n v="0"/>
    <n v="0"/>
    <n v="0.04"/>
    <n v="0"/>
    <n v="0.04"/>
    <n v="0"/>
    <n v="0"/>
    <n v="0"/>
    <n v="0"/>
    <n v="0.04"/>
    <n v="0"/>
    <n v="0"/>
    <n v="0"/>
    <n v="0"/>
    <n v="0"/>
    <n v="0"/>
    <n v="0"/>
    <n v="0"/>
    <n v="0"/>
  </r>
  <r>
    <s v="34-685-216"/>
    <x v="6"/>
    <x v="165"/>
    <x v="1396"/>
    <n v="0"/>
    <x v="6"/>
    <x v="81"/>
    <x v="3479"/>
    <s v="DEFCNCYS CORRECTION"/>
    <s v="B"/>
    <s v=" "/>
    <x v="6"/>
    <x v="165"/>
    <x v="1396"/>
    <n v="327740"/>
    <n v="0"/>
    <s v="Y"/>
    <s v=" "/>
    <n v="34685216"/>
    <n v="0"/>
    <n v="0"/>
    <n v="0"/>
    <n v="0"/>
    <n v="0"/>
    <n v="0"/>
    <n v="0"/>
    <n v="0"/>
    <n v="0"/>
    <n v="0"/>
    <n v="0"/>
    <n v="0"/>
    <n v="0"/>
    <n v="0"/>
    <n v="0"/>
    <n v="0"/>
    <n v="0"/>
    <n v="0"/>
    <n v="0"/>
    <n v="0"/>
    <n v="0"/>
    <n v="0"/>
    <n v="0"/>
    <n v="0"/>
    <n v="0"/>
  </r>
  <r>
    <s v="34-685-401"/>
    <x v="6"/>
    <x v="165"/>
    <x v="433"/>
    <n v="0"/>
    <x v="6"/>
    <x v="82"/>
    <x v="3480"/>
    <s v="DEFCNCYS CORRECTION"/>
    <s v="B"/>
    <s v=" "/>
    <x v="6"/>
    <x v="165"/>
    <x v="433"/>
    <n v="327740"/>
    <n v="0"/>
    <s v="Y"/>
    <s v=" "/>
    <n v="34685401"/>
    <n v="0"/>
    <n v="0"/>
    <n v="0"/>
    <n v="0"/>
    <n v="0"/>
    <n v="0"/>
    <n v="0"/>
    <n v="0"/>
    <n v="0"/>
    <n v="0"/>
    <n v="0"/>
    <n v="0"/>
    <n v="0"/>
    <n v="0"/>
    <n v="0"/>
    <n v="0"/>
    <n v="0"/>
    <n v="0"/>
    <n v="0"/>
    <n v="0"/>
    <n v="0"/>
    <n v="0"/>
    <n v="0"/>
    <n v="0"/>
    <n v="0"/>
  </r>
  <r>
    <s v="34-685-402"/>
    <x v="6"/>
    <x v="165"/>
    <x v="434"/>
    <n v="0"/>
    <x v="6"/>
    <x v="83"/>
    <x v="3481"/>
    <s v="DEFCNCYS CORRECTION"/>
    <s v="B"/>
    <s v=" "/>
    <x v="6"/>
    <x v="165"/>
    <x v="434"/>
    <n v="327740"/>
    <n v="0"/>
    <s v=" "/>
    <s v=" "/>
    <n v="34685402"/>
    <n v="0"/>
    <n v="0"/>
    <n v="0"/>
    <n v="0"/>
    <n v="0"/>
    <n v="0"/>
    <n v="0"/>
    <n v="0"/>
    <n v="0"/>
    <n v="0"/>
    <n v="0"/>
    <n v="0"/>
    <n v="0"/>
    <n v="0"/>
    <n v="0"/>
    <n v="0"/>
    <n v="0"/>
    <n v="0"/>
    <n v="0"/>
    <n v="0"/>
    <n v="0"/>
    <n v="0"/>
    <n v="0"/>
    <n v="0"/>
    <n v="0"/>
  </r>
  <r>
    <s v="34-685-509"/>
    <x v="6"/>
    <x v="165"/>
    <x v="1397"/>
    <n v="1.08"/>
    <x v="6"/>
    <x v="84"/>
    <x v="3482"/>
    <s v="DEFCNCYS CORRECTION"/>
    <s v="B"/>
    <s v=" "/>
    <x v="6"/>
    <x v="165"/>
    <x v="1397"/>
    <n v="327740"/>
    <n v="0"/>
    <s v="Y"/>
    <s v=" "/>
    <n v="34685509"/>
    <n v="1.08"/>
    <n v="0"/>
    <n v="0"/>
    <n v="0"/>
    <n v="0"/>
    <n v="1.08"/>
    <n v="0"/>
    <n v="0"/>
    <n v="0"/>
    <n v="0"/>
    <n v="1.08"/>
    <n v="0"/>
    <n v="0"/>
    <n v="0"/>
    <n v="0"/>
    <n v="1.08"/>
    <n v="0"/>
    <n v="0"/>
    <n v="0"/>
    <n v="0"/>
    <n v="0"/>
    <n v="0"/>
    <n v="0"/>
    <n v="0"/>
    <n v="0"/>
  </r>
  <r>
    <s v="34-685-510"/>
    <x v="6"/>
    <x v="165"/>
    <x v="1398"/>
    <n v="0"/>
    <x v="6"/>
    <x v="85"/>
    <x v="3483"/>
    <s v="DEFCNCYS CORRECTION"/>
    <s v="B"/>
    <s v=" "/>
    <x v="6"/>
    <x v="165"/>
    <x v="1398"/>
    <n v="327740"/>
    <n v="0"/>
    <s v="Y"/>
    <s v=" "/>
    <n v="34685510"/>
    <n v="0"/>
    <n v="0"/>
    <n v="0"/>
    <n v="0"/>
    <n v="0"/>
    <n v="0"/>
    <n v="0"/>
    <n v="0"/>
    <n v="0"/>
    <n v="0"/>
    <n v="0"/>
    <n v="0"/>
    <n v="0"/>
    <n v="0"/>
    <n v="0"/>
    <n v="0"/>
    <n v="0"/>
    <n v="0"/>
    <n v="0"/>
    <n v="0"/>
    <n v="0"/>
    <n v="0"/>
    <n v="0"/>
    <n v="0"/>
    <n v="0"/>
  </r>
  <r>
    <s v="34-685-512"/>
    <x v="6"/>
    <x v="165"/>
    <x v="1399"/>
    <n v="0"/>
    <x v="6"/>
    <x v="86"/>
    <x v="3484"/>
    <s v="DEFCNCYS CORRECTION"/>
    <s v="B"/>
    <s v=" "/>
    <x v="6"/>
    <x v="165"/>
    <x v="1399"/>
    <n v="327740"/>
    <n v="21"/>
    <s v=" "/>
    <s v=" "/>
    <n v="34685512"/>
    <n v="0"/>
    <n v="0"/>
    <n v="0"/>
    <n v="0"/>
    <n v="0"/>
    <n v="0"/>
    <n v="0"/>
    <n v="0"/>
    <n v="0"/>
    <n v="0"/>
    <n v="0"/>
    <n v="0"/>
    <n v="0"/>
    <n v="0"/>
    <n v="0"/>
    <n v="0"/>
    <n v="0"/>
    <n v="0"/>
    <n v="0"/>
    <n v="0"/>
    <n v="0"/>
    <n v="0"/>
    <n v="0"/>
    <n v="0"/>
    <n v="0"/>
  </r>
  <r>
    <s v="34-690-201"/>
    <x v="6"/>
    <x v="298"/>
    <x v="1391"/>
    <n v="0.24"/>
    <x v="6"/>
    <x v="76"/>
    <x v="3485"/>
    <s v="BUILDING RENEWAL"/>
    <s v="B"/>
    <s v=" "/>
    <x v="6"/>
    <x v="298"/>
    <x v="1391"/>
    <n v="327760"/>
    <n v="0"/>
    <s v="Y"/>
    <s v=" "/>
    <n v="34690201"/>
    <n v="0.24"/>
    <n v="0"/>
    <n v="0"/>
    <n v="0"/>
    <n v="0"/>
    <n v="0.24"/>
    <n v="0"/>
    <n v="0"/>
    <n v="0"/>
    <n v="0"/>
    <n v="0.24"/>
    <n v="0"/>
    <n v="0"/>
    <n v="0"/>
    <n v="0"/>
    <n v="0.24"/>
    <n v="0"/>
    <n v="0"/>
    <n v="0"/>
    <n v="0"/>
    <n v="0"/>
    <n v="0"/>
    <n v="0"/>
    <n v="0"/>
    <n v="0"/>
  </r>
  <r>
    <s v="34-690-205"/>
    <x v="6"/>
    <x v="298"/>
    <x v="1392"/>
    <n v="9727.93"/>
    <x v="6"/>
    <x v="77"/>
    <x v="3486"/>
    <s v="BUILDING RENEWAL"/>
    <s v="B"/>
    <s v=" "/>
    <x v="6"/>
    <x v="298"/>
    <x v="1392"/>
    <n v="327760"/>
    <n v="0"/>
    <s v="Y"/>
    <s v=" "/>
    <n v="34690205"/>
    <n v="9727.93"/>
    <n v="0"/>
    <n v="0"/>
    <n v="0"/>
    <n v="0"/>
    <n v="0"/>
    <n v="0"/>
    <n v="96997.71"/>
    <n v="213387.08"/>
    <n v="126117.3"/>
    <n v="9726.52"/>
    <n v="0"/>
    <n v="0"/>
    <n v="0"/>
    <n v="1.41"/>
    <n v="0"/>
    <n v="0"/>
    <n v="96997.71"/>
    <n v="213387.08"/>
    <n v="126117.3"/>
    <n v="0"/>
    <n v="0"/>
    <n v="0"/>
    <n v="0"/>
    <n v="0"/>
  </r>
  <r>
    <s v="34-690-210"/>
    <x v="6"/>
    <x v="298"/>
    <x v="1393"/>
    <n v="0"/>
    <x v="6"/>
    <x v="78"/>
    <x v="3487"/>
    <s v="BUILDING RENEWAL"/>
    <s v="B"/>
    <s v=" "/>
    <x v="6"/>
    <x v="298"/>
    <x v="1393"/>
    <n v="327760"/>
    <n v="0"/>
    <s v="Y"/>
    <s v=" "/>
    <n v="34690210"/>
    <n v="0"/>
    <n v="0"/>
    <n v="0"/>
    <n v="0"/>
    <n v="0"/>
    <n v="0"/>
    <n v="0"/>
    <n v="0"/>
    <n v="0"/>
    <n v="0"/>
    <n v="0"/>
    <n v="0"/>
    <n v="0"/>
    <n v="0"/>
    <n v="0"/>
    <n v="0"/>
    <n v="0"/>
    <n v="0"/>
    <n v="0"/>
    <n v="0"/>
    <n v="0"/>
    <n v="0"/>
    <n v="0"/>
    <n v="0"/>
    <n v="0"/>
  </r>
  <r>
    <s v="34-690-213"/>
    <x v="6"/>
    <x v="298"/>
    <x v="1394"/>
    <n v="0"/>
    <x v="6"/>
    <x v="79"/>
    <x v="3488"/>
    <s v="BUILDING RENEWAL"/>
    <s v="B"/>
    <s v=" "/>
    <x v="6"/>
    <x v="298"/>
    <x v="1394"/>
    <n v="327760"/>
    <n v="0"/>
    <s v="Y"/>
    <s v=" "/>
    <n v="34690213"/>
    <n v="0"/>
    <n v="0"/>
    <n v="0"/>
    <n v="0"/>
    <n v="0"/>
    <n v="-23823.71"/>
    <n v="0"/>
    <n v="0"/>
    <n v="59.32"/>
    <n v="23883.03"/>
    <n v="0"/>
    <n v="0"/>
    <n v="0"/>
    <n v="0"/>
    <n v="0"/>
    <n v="-23823.71"/>
    <n v="0"/>
    <n v="0"/>
    <n v="59.32"/>
    <n v="23883.03"/>
    <n v="0"/>
    <n v="0"/>
    <n v="0"/>
    <n v="0"/>
    <n v="0"/>
  </r>
  <r>
    <s v="34-690-214"/>
    <x v="6"/>
    <x v="298"/>
    <x v="1395"/>
    <n v="286216.61"/>
    <x v="6"/>
    <x v="80"/>
    <x v="3489"/>
    <s v="BUILDING RENEWAL"/>
    <s v="B"/>
    <s v=" "/>
    <x v="6"/>
    <x v="298"/>
    <x v="1395"/>
    <n v="327760"/>
    <n v="0"/>
    <s v="Y"/>
    <s v=" "/>
    <n v="34690214"/>
    <n v="286216.61"/>
    <n v="0"/>
    <n v="0"/>
    <n v="0"/>
    <n v="0"/>
    <n v="85244.49"/>
    <n v="0"/>
    <n v="263120"/>
    <n v="62618.59"/>
    <n v="470.71"/>
    <n v="131897.03"/>
    <n v="0"/>
    <n v="154121"/>
    <n v="0"/>
    <n v="198.58"/>
    <n v="85244.49"/>
    <n v="0"/>
    <n v="263120"/>
    <n v="62618.59"/>
    <n v="470.71"/>
    <n v="0"/>
    <n v="0"/>
    <n v="0"/>
    <n v="0"/>
    <n v="0"/>
  </r>
  <r>
    <s v="34-690-216"/>
    <x v="6"/>
    <x v="298"/>
    <x v="1396"/>
    <n v="7.0000000000000007E-2"/>
    <x v="6"/>
    <x v="81"/>
    <x v="3490"/>
    <s v="BUILDING RENEWAL"/>
    <s v="B"/>
    <s v=" "/>
    <x v="6"/>
    <x v="298"/>
    <x v="1396"/>
    <n v="327760"/>
    <n v="0"/>
    <s v="Y"/>
    <s v=" "/>
    <n v="34690216"/>
    <n v="7.0000000000000007E-2"/>
    <n v="0"/>
    <n v="0"/>
    <n v="0"/>
    <n v="0"/>
    <n v="7.0000000000000007E-2"/>
    <n v="0"/>
    <n v="0"/>
    <n v="0"/>
    <n v="0"/>
    <n v="7.0000000000000007E-2"/>
    <n v="0"/>
    <n v="0"/>
    <n v="0"/>
    <n v="0"/>
    <n v="7.0000000000000007E-2"/>
    <n v="0"/>
    <n v="0"/>
    <n v="0"/>
    <n v="0"/>
    <n v="0"/>
    <n v="0"/>
    <n v="0"/>
    <n v="0"/>
    <n v="0"/>
  </r>
  <r>
    <s v="34-690-401"/>
    <x v="6"/>
    <x v="298"/>
    <x v="433"/>
    <n v="0"/>
    <x v="6"/>
    <x v="82"/>
    <x v="3491"/>
    <s v="BUILDING RENEWAL"/>
    <s v="B"/>
    <s v=" "/>
    <x v="6"/>
    <x v="298"/>
    <x v="433"/>
    <n v="327760"/>
    <n v="0"/>
    <s v="Y"/>
    <s v=" "/>
    <n v="34690401"/>
    <n v="0"/>
    <n v="0"/>
    <n v="0"/>
    <n v="0"/>
    <n v="0"/>
    <n v="0"/>
    <n v="0"/>
    <n v="0"/>
    <n v="0"/>
    <n v="0"/>
    <n v="0"/>
    <n v="0"/>
    <n v="0"/>
    <n v="0"/>
    <n v="0"/>
    <n v="0"/>
    <n v="0"/>
    <n v="0"/>
    <n v="0"/>
    <n v="0"/>
    <n v="0"/>
    <n v="0"/>
    <n v="0"/>
    <n v="0"/>
    <n v="0"/>
  </r>
  <r>
    <s v="34-690-402"/>
    <x v="6"/>
    <x v="298"/>
    <x v="434"/>
    <n v="0"/>
    <x v="6"/>
    <x v="83"/>
    <x v="3492"/>
    <s v="BUILDING RENEWAL"/>
    <s v="B"/>
    <s v=" "/>
    <x v="6"/>
    <x v="298"/>
    <x v="434"/>
    <n v="327760"/>
    <n v="0"/>
    <s v=" "/>
    <s v=" "/>
    <n v="34690402"/>
    <n v="0"/>
    <n v="0"/>
    <n v="0"/>
    <n v="0"/>
    <n v="0"/>
    <n v="0"/>
    <n v="0"/>
    <n v="0"/>
    <n v="0"/>
    <n v="0"/>
    <n v="0"/>
    <n v="0"/>
    <n v="0"/>
    <n v="0"/>
    <n v="0"/>
    <n v="0"/>
    <n v="0"/>
    <n v="0"/>
    <n v="0"/>
    <n v="0"/>
    <n v="0"/>
    <n v="0"/>
    <n v="0"/>
    <n v="0"/>
    <n v="0"/>
  </r>
  <r>
    <s v="34-690-509"/>
    <x v="6"/>
    <x v="298"/>
    <x v="1397"/>
    <n v="739.81"/>
    <x v="6"/>
    <x v="84"/>
    <x v="3493"/>
    <s v="BUILDING RENEWAL"/>
    <s v="B"/>
    <s v=" "/>
    <x v="6"/>
    <x v="298"/>
    <x v="1397"/>
    <n v="327760"/>
    <n v="0"/>
    <s v="Y"/>
    <s v=" "/>
    <n v="34690509"/>
    <n v="739.81"/>
    <n v="0"/>
    <n v="0"/>
    <n v="0"/>
    <n v="0"/>
    <n v="247.47"/>
    <n v="0"/>
    <n v="490.17"/>
    <n v="0.32"/>
    <n v="2.4900000000000002"/>
    <n v="738.67"/>
    <n v="0"/>
    <n v="0"/>
    <n v="0"/>
    <n v="1.1399999999999999"/>
    <n v="247.47"/>
    <n v="0"/>
    <n v="490.17"/>
    <n v="0.32"/>
    <n v="2.4900000000000002"/>
    <n v="0"/>
    <n v="0"/>
    <n v="0"/>
    <n v="0"/>
    <n v="0"/>
  </r>
  <r>
    <s v="34-690-510"/>
    <x v="6"/>
    <x v="298"/>
    <x v="1398"/>
    <n v="0"/>
    <x v="6"/>
    <x v="85"/>
    <x v="3494"/>
    <s v="BUILDING RENEWAL"/>
    <s v="B"/>
    <s v=" "/>
    <x v="6"/>
    <x v="298"/>
    <x v="1398"/>
    <n v="327760"/>
    <n v="0"/>
    <s v="Y"/>
    <s v=" "/>
    <n v="34690510"/>
    <n v="0"/>
    <n v="0"/>
    <n v="0"/>
    <n v="0"/>
    <n v="0"/>
    <n v="0"/>
    <n v="0"/>
    <n v="0"/>
    <n v="0"/>
    <n v="0"/>
    <n v="0"/>
    <n v="0"/>
    <n v="0"/>
    <n v="0"/>
    <n v="0"/>
    <n v="0"/>
    <n v="0"/>
    <n v="0"/>
    <n v="0"/>
    <n v="0"/>
    <n v="0"/>
    <n v="0"/>
    <n v="0"/>
    <n v="0"/>
    <n v="0"/>
  </r>
  <r>
    <s v="34-690-512"/>
    <x v="6"/>
    <x v="298"/>
    <x v="1399"/>
    <n v="0"/>
    <x v="6"/>
    <x v="86"/>
    <x v="3495"/>
    <s v="BUILDING RENEWAL"/>
    <s v="B"/>
    <s v=" "/>
    <x v="6"/>
    <x v="298"/>
    <x v="1399"/>
    <n v="327760"/>
    <n v="21"/>
    <s v=" "/>
    <s v=" "/>
    <n v="34690512"/>
    <n v="0"/>
    <n v="0"/>
    <n v="0"/>
    <n v="0"/>
    <n v="0"/>
    <n v="0"/>
    <n v="0"/>
    <n v="0"/>
    <n v="0"/>
    <n v="0"/>
    <n v="0"/>
    <n v="0"/>
    <n v="0"/>
    <n v="0"/>
    <n v="0"/>
    <n v="0"/>
    <n v="0"/>
    <n v="0"/>
    <n v="0"/>
    <n v="0"/>
    <n v="0"/>
    <n v="0"/>
    <n v="0"/>
    <n v="0"/>
    <n v="0"/>
  </r>
  <r>
    <s v="34-695-201"/>
    <x v="6"/>
    <x v="299"/>
    <x v="1391"/>
    <n v="291.88"/>
    <x v="6"/>
    <x v="76"/>
    <x v="3496"/>
    <s v="NEW SCHOOL FACILITY"/>
    <s v="B"/>
    <s v=" "/>
    <x v="6"/>
    <x v="299"/>
    <x v="1391"/>
    <n v="327780"/>
    <n v="0"/>
    <s v=" "/>
    <s v=" "/>
    <n v="34695201"/>
    <n v="291.88"/>
    <n v="0"/>
    <n v="0"/>
    <n v="0"/>
    <n v="0"/>
    <n v="290.83"/>
    <n v="0"/>
    <n v="0"/>
    <n v="0.36"/>
    <n v="1.41"/>
    <n v="291.43"/>
    <n v="0"/>
    <n v="0"/>
    <n v="0"/>
    <n v="0.45"/>
    <n v="290.83"/>
    <n v="0"/>
    <n v="0"/>
    <n v="0.36"/>
    <n v="1.41"/>
    <n v="0"/>
    <n v="0"/>
    <n v="0"/>
    <n v="0"/>
    <n v="0"/>
  </r>
  <r>
    <s v="34-695-205"/>
    <x v="6"/>
    <x v="299"/>
    <x v="1392"/>
    <n v="0"/>
    <x v="6"/>
    <x v="77"/>
    <x v="3497"/>
    <s v="NEW SCHOOL FACILITY"/>
    <s v="B"/>
    <s v=" "/>
    <x v="6"/>
    <x v="299"/>
    <x v="1392"/>
    <n v="327780"/>
    <n v="0"/>
    <s v=" "/>
    <s v=" "/>
    <n v="34695205"/>
    <n v="0"/>
    <n v="0"/>
    <n v="0"/>
    <n v="0"/>
    <n v="0"/>
    <n v="0"/>
    <n v="0"/>
    <n v="0"/>
    <n v="0"/>
    <n v="0"/>
    <n v="0"/>
    <n v="0"/>
    <n v="0"/>
    <n v="0"/>
    <n v="0"/>
    <n v="0"/>
    <n v="0"/>
    <n v="0"/>
    <n v="0"/>
    <n v="0"/>
    <n v="0"/>
    <n v="0"/>
    <n v="0"/>
    <n v="0"/>
    <n v="0"/>
  </r>
  <r>
    <s v="34-695-210"/>
    <x v="6"/>
    <x v="299"/>
    <x v="1393"/>
    <n v="0"/>
    <x v="6"/>
    <x v="78"/>
    <x v="3498"/>
    <s v="NEW SCHOOL FACILITY"/>
    <s v="B"/>
    <s v=" "/>
    <x v="6"/>
    <x v="299"/>
    <x v="1393"/>
    <n v="327780"/>
    <n v="0"/>
    <s v=" "/>
    <s v=" "/>
    <n v="34695210"/>
    <n v="0"/>
    <n v="0"/>
    <n v="0"/>
    <n v="0"/>
    <n v="0"/>
    <n v="0"/>
    <n v="0"/>
    <n v="0"/>
    <n v="0"/>
    <n v="0"/>
    <n v="0"/>
    <n v="0"/>
    <n v="0"/>
    <n v="0"/>
    <n v="0"/>
    <n v="0"/>
    <n v="0"/>
    <n v="0"/>
    <n v="0"/>
    <n v="0"/>
    <n v="0"/>
    <n v="0"/>
    <n v="0"/>
    <n v="0"/>
    <n v="0"/>
  </r>
  <r>
    <s v="34-695-213"/>
    <x v="6"/>
    <x v="299"/>
    <x v="1394"/>
    <n v="0"/>
    <x v="6"/>
    <x v="79"/>
    <x v="3499"/>
    <s v="NEW SCHOOL FACILITY"/>
    <s v="B"/>
    <s v=" "/>
    <x v="6"/>
    <x v="299"/>
    <x v="1394"/>
    <n v="327780"/>
    <n v="0"/>
    <s v=" "/>
    <s v=" "/>
    <n v="34695213"/>
    <n v="0"/>
    <n v="0"/>
    <n v="0"/>
    <n v="0"/>
    <n v="0"/>
    <n v="0"/>
    <n v="0"/>
    <n v="0"/>
    <n v="0"/>
    <n v="0"/>
    <n v="0"/>
    <n v="0"/>
    <n v="0"/>
    <n v="0"/>
    <n v="0"/>
    <n v="0"/>
    <n v="0"/>
    <n v="0"/>
    <n v="0"/>
    <n v="0"/>
    <n v="0"/>
    <n v="0"/>
    <n v="0"/>
    <n v="0"/>
    <n v="0"/>
  </r>
  <r>
    <s v="34-695-214"/>
    <x v="6"/>
    <x v="299"/>
    <x v="1395"/>
    <n v="1803.53"/>
    <x v="6"/>
    <x v="80"/>
    <x v="3500"/>
    <s v="NEW SCHOOL FACILITY"/>
    <s v="B"/>
    <s v=" "/>
    <x v="6"/>
    <x v="299"/>
    <x v="1395"/>
    <n v="327780"/>
    <n v="0"/>
    <s v=" "/>
    <s v=" "/>
    <n v="34695214"/>
    <n v="1803.53"/>
    <n v="0"/>
    <n v="0"/>
    <n v="0"/>
    <n v="0"/>
    <n v="52012.34"/>
    <n v="0"/>
    <n v="0"/>
    <n v="50333.31"/>
    <n v="124.5"/>
    <n v="1800.77"/>
    <n v="0"/>
    <n v="0"/>
    <n v="0"/>
    <n v="2.76"/>
    <n v="52012.34"/>
    <n v="0"/>
    <n v="0"/>
    <n v="50333.31"/>
    <n v="124.5"/>
    <n v="0"/>
    <n v="0"/>
    <n v="0"/>
    <n v="0"/>
    <n v="0"/>
  </r>
  <r>
    <s v="34-695-216"/>
    <x v="6"/>
    <x v="299"/>
    <x v="1396"/>
    <n v="0.03"/>
    <x v="6"/>
    <x v="81"/>
    <x v="3501"/>
    <s v="NEW SCHOOL FACILITY"/>
    <s v="B"/>
    <s v=" "/>
    <x v="6"/>
    <x v="299"/>
    <x v="1396"/>
    <n v="327780"/>
    <n v="0"/>
    <s v=" "/>
    <s v=" "/>
    <n v="34695216"/>
    <n v="0.03"/>
    <n v="0"/>
    <n v="0"/>
    <n v="0"/>
    <n v="0"/>
    <n v="0.03"/>
    <n v="0"/>
    <n v="0"/>
    <n v="0"/>
    <n v="0"/>
    <n v="0.03"/>
    <n v="0"/>
    <n v="0"/>
    <n v="0"/>
    <n v="0"/>
    <n v="0.03"/>
    <n v="0"/>
    <n v="0"/>
    <n v="0"/>
    <n v="0"/>
    <n v="0"/>
    <n v="0"/>
    <n v="0"/>
    <n v="0"/>
    <n v="0"/>
  </r>
  <r>
    <s v="34-695-401"/>
    <x v="6"/>
    <x v="299"/>
    <x v="433"/>
    <n v="0"/>
    <x v="6"/>
    <x v="82"/>
    <x v="3502"/>
    <s v="NEW SCHOOL FACILITY"/>
    <s v="B"/>
    <s v=" "/>
    <x v="6"/>
    <x v="299"/>
    <x v="433"/>
    <n v="327780"/>
    <n v="0"/>
    <s v=" "/>
    <s v=" "/>
    <n v="34695401"/>
    <n v="0"/>
    <n v="0"/>
    <n v="0"/>
    <n v="0"/>
    <n v="0"/>
    <n v="0"/>
    <n v="0"/>
    <n v="0"/>
    <n v="0"/>
    <n v="0"/>
    <n v="0"/>
    <n v="0"/>
    <n v="0"/>
    <n v="0"/>
    <n v="0"/>
    <n v="0"/>
    <n v="0"/>
    <n v="0"/>
    <n v="0"/>
    <n v="0"/>
    <n v="0"/>
    <n v="0"/>
    <n v="0"/>
    <n v="0"/>
    <n v="0"/>
  </r>
  <r>
    <s v="34-695-402"/>
    <x v="6"/>
    <x v="299"/>
    <x v="434"/>
    <n v="0"/>
    <x v="6"/>
    <x v="83"/>
    <x v="3503"/>
    <s v="NEW SCHOOL FACILITY"/>
    <s v="B"/>
    <s v=" "/>
    <x v="6"/>
    <x v="299"/>
    <x v="434"/>
    <n v="327780"/>
    <n v="0"/>
    <s v=" "/>
    <s v=" "/>
    <n v="34695402"/>
    <n v="0"/>
    <n v="0"/>
    <n v="0"/>
    <n v="0"/>
    <n v="0"/>
    <n v="0"/>
    <n v="0"/>
    <n v="0"/>
    <n v="0"/>
    <n v="0"/>
    <n v="0"/>
    <n v="0"/>
    <n v="0"/>
    <n v="0"/>
    <n v="0"/>
    <n v="0"/>
    <n v="0"/>
    <n v="0"/>
    <n v="0"/>
    <n v="0"/>
    <n v="0"/>
    <n v="0"/>
    <n v="0"/>
    <n v="0"/>
    <n v="0"/>
  </r>
  <r>
    <s v="34-695-509"/>
    <x v="6"/>
    <x v="299"/>
    <x v="1397"/>
    <n v="307477.73"/>
    <x v="6"/>
    <x v="84"/>
    <x v="3504"/>
    <s v="NEW SCHOOL FACILITY"/>
    <s v="B"/>
    <s v=" "/>
    <x v="6"/>
    <x v="299"/>
    <x v="1397"/>
    <n v="327780"/>
    <n v="0"/>
    <s v=" "/>
    <s v=" "/>
    <n v="34695509"/>
    <n v="307477.73"/>
    <n v="0"/>
    <n v="0"/>
    <n v="0"/>
    <n v="0"/>
    <n v="306387.68"/>
    <n v="0"/>
    <n v="0"/>
    <n v="386.7"/>
    <n v="1476.75"/>
    <n v="307009.52"/>
    <n v="0"/>
    <n v="0"/>
    <n v="0"/>
    <n v="468.21"/>
    <n v="306387.68"/>
    <n v="0"/>
    <n v="0"/>
    <n v="386.7"/>
    <n v="1476.75"/>
    <n v="0"/>
    <n v="0"/>
    <n v="0"/>
    <n v="0"/>
    <n v="0"/>
  </r>
  <r>
    <s v="34-695-510"/>
    <x v="6"/>
    <x v="299"/>
    <x v="1398"/>
    <n v="0"/>
    <x v="6"/>
    <x v="85"/>
    <x v="3505"/>
    <s v="NEW SCHOOL FACILITY"/>
    <s v="B"/>
    <s v=" "/>
    <x v="6"/>
    <x v="299"/>
    <x v="1398"/>
    <n v="327780"/>
    <n v="0"/>
    <s v=" "/>
    <s v=" "/>
    <n v="34695510"/>
    <n v="0"/>
    <n v="0"/>
    <n v="0"/>
    <n v="0"/>
    <n v="0"/>
    <n v="0"/>
    <n v="0"/>
    <n v="0"/>
    <n v="0"/>
    <n v="0"/>
    <n v="0"/>
    <n v="0"/>
    <n v="0"/>
    <n v="0"/>
    <n v="0"/>
    <n v="0"/>
    <n v="0"/>
    <n v="0"/>
    <n v="0"/>
    <n v="0"/>
    <n v="0"/>
    <n v="0"/>
    <n v="0"/>
    <n v="0"/>
    <n v="0"/>
  </r>
  <r>
    <s v="34-695-512"/>
    <x v="6"/>
    <x v="299"/>
    <x v="1399"/>
    <n v="0"/>
    <x v="6"/>
    <x v="86"/>
    <x v="3506"/>
    <s v="NEW SCHOOL FACILITY"/>
    <s v="B"/>
    <s v=" "/>
    <x v="6"/>
    <x v="299"/>
    <x v="1399"/>
    <n v="327780"/>
    <n v="21"/>
    <s v=" "/>
    <s v=" "/>
    <n v="34695512"/>
    <n v="0"/>
    <n v="0"/>
    <n v="0"/>
    <n v="0"/>
    <n v="0"/>
    <n v="0"/>
    <n v="0"/>
    <n v="0"/>
    <n v="0"/>
    <n v="0"/>
    <n v="0"/>
    <n v="0"/>
    <n v="0"/>
    <n v="0"/>
    <n v="0"/>
    <n v="0"/>
    <n v="0"/>
    <n v="0"/>
    <n v="0"/>
    <n v="0"/>
    <n v="0"/>
    <n v="0"/>
    <n v="0"/>
    <n v="0"/>
    <n v="0"/>
  </r>
  <r>
    <s v="34-700-201"/>
    <x v="6"/>
    <x v="300"/>
    <x v="1391"/>
    <n v="3773171.27"/>
    <x v="6"/>
    <x v="76"/>
    <x v="3507"/>
    <s v="CURRENT DEBT SERVICE"/>
    <s v="D"/>
    <s v=" "/>
    <x v="6"/>
    <x v="300"/>
    <x v="1391"/>
    <n v="327820"/>
    <n v="0"/>
    <s v=" "/>
    <s v=" "/>
    <n v="34700201"/>
    <n v="2961122.5"/>
    <n v="0"/>
    <n v="0"/>
    <n v="1976.6"/>
    <n v="814025.37"/>
    <n v="4545864.9400000004"/>
    <n v="5221185.0199999996"/>
    <n v="67457.91"/>
    <n v="59803.29"/>
    <n v="4440836.7300000004"/>
    <n v="2805025.58"/>
    <n v="0"/>
    <n v="0"/>
    <n v="19.02"/>
    <n v="156115.94"/>
    <n v="4545864.9400000004"/>
    <n v="5221185.0199999996"/>
    <n v="67457.91"/>
    <n v="57826.69"/>
    <n v="3626811.36"/>
    <n v="0"/>
    <n v="0"/>
    <n v="0"/>
    <n v="0"/>
    <n v="0"/>
  </r>
  <r>
    <s v="34-700-205"/>
    <x v="6"/>
    <x v="300"/>
    <x v="1392"/>
    <n v="12142490.77"/>
    <x v="6"/>
    <x v="77"/>
    <x v="3508"/>
    <s v="CURRENT DEBT SERVICE"/>
    <s v="D"/>
    <s v=" "/>
    <x v="6"/>
    <x v="300"/>
    <x v="1392"/>
    <n v="327820"/>
    <n v="0"/>
    <s v=" "/>
    <s v=" "/>
    <n v="34700205"/>
    <n v="11419713.84"/>
    <n v="0"/>
    <n v="0"/>
    <n v="385.84"/>
    <n v="723162.77"/>
    <n v="17991782.050000001"/>
    <n v="18369893"/>
    <n v="10"/>
    <n v="93432.45"/>
    <n v="12614024.17"/>
    <n v="10553658.24"/>
    <n v="0"/>
    <n v="0"/>
    <n v="37.619999999999997"/>
    <n v="866093.22"/>
    <n v="17991782.050000001"/>
    <n v="18369893"/>
    <n v="10"/>
    <n v="93046.61"/>
    <n v="11890861.4"/>
    <n v="0"/>
    <n v="0"/>
    <n v="0"/>
    <n v="0"/>
    <n v="0"/>
  </r>
  <r>
    <s v="34-700-210"/>
    <x v="6"/>
    <x v="300"/>
    <x v="1393"/>
    <n v="24126509.210000001"/>
    <x v="6"/>
    <x v="78"/>
    <x v="3509"/>
    <s v="CURRENT DEBT SERVICE"/>
    <s v="D"/>
    <s v=" "/>
    <x v="6"/>
    <x v="300"/>
    <x v="1393"/>
    <n v="327820"/>
    <n v="0"/>
    <s v=" "/>
    <s v=" "/>
    <n v="34700210"/>
    <n v="22660674.190000001"/>
    <n v="0"/>
    <n v="0"/>
    <n v="4201.1899999999996"/>
    <n v="1470036.21"/>
    <n v="36175345.609999999"/>
    <n v="34974497.579999998"/>
    <n v="833.34"/>
    <n v="145427.63"/>
    <n v="23070255.469999999"/>
    <n v="20830536.77"/>
    <n v="0"/>
    <n v="0"/>
    <n v="1469.24"/>
    <n v="1831606.66"/>
    <n v="36175345.609999999"/>
    <n v="34974497.579999998"/>
    <n v="833.34"/>
    <n v="141226.44"/>
    <n v="21600219.260000002"/>
    <n v="0"/>
    <n v="0"/>
    <n v="0"/>
    <n v="0"/>
    <n v="0"/>
  </r>
  <r>
    <s v="34-700-213"/>
    <x v="6"/>
    <x v="300"/>
    <x v="1394"/>
    <n v="4646753.9000000004"/>
    <x v="6"/>
    <x v="79"/>
    <x v="3510"/>
    <s v="CURRENT DEBT SERVICE"/>
    <s v="D"/>
    <s v=" "/>
    <x v="6"/>
    <x v="300"/>
    <x v="1394"/>
    <n v="327820"/>
    <n v="0"/>
    <s v=" "/>
    <s v=" "/>
    <n v="34700213"/>
    <n v="4405311.93"/>
    <n v="0"/>
    <n v="0"/>
    <n v="2481.66"/>
    <n v="243923.63"/>
    <n v="6590485.5599999996"/>
    <n v="7560543.7599999998"/>
    <n v="754256.81"/>
    <n v="42379.51"/>
    <n v="4904934.8"/>
    <n v="4040297.54"/>
    <n v="0"/>
    <n v="0"/>
    <n v="34229.71"/>
    <n v="399244.1"/>
    <n v="6590485.5599999996"/>
    <n v="7560543.7599999998"/>
    <n v="754256.81"/>
    <n v="39897.85"/>
    <n v="4661011.17"/>
    <n v="0"/>
    <n v="0"/>
    <n v="0"/>
    <n v="0"/>
    <n v="0"/>
  </r>
  <r>
    <s v="34-700-214"/>
    <x v="6"/>
    <x v="300"/>
    <x v="1395"/>
    <n v="5571514.2199999997"/>
    <x v="6"/>
    <x v="80"/>
    <x v="3511"/>
    <s v="CURRENT DEBT SERVICE"/>
    <s v="D"/>
    <s v=" "/>
    <x v="6"/>
    <x v="300"/>
    <x v="1395"/>
    <n v="327820"/>
    <n v="0"/>
    <s v=" "/>
    <s v=" "/>
    <n v="34700214"/>
    <n v="5169044.99"/>
    <n v="0"/>
    <n v="0"/>
    <n v="478.3"/>
    <n v="402947.53"/>
    <n v="11995973.85"/>
    <n v="12654896.25"/>
    <n v="20000"/>
    <n v="52202.04"/>
    <n v="6262638.6600000001"/>
    <n v="4773630.99"/>
    <n v="0"/>
    <n v="0"/>
    <n v="11583.13"/>
    <n v="406997.13"/>
    <n v="11995973.85"/>
    <n v="12654896.25"/>
    <n v="20000"/>
    <n v="51723.74"/>
    <n v="5859691.1299999999"/>
    <n v="0"/>
    <n v="0"/>
    <n v="0"/>
    <n v="0"/>
    <n v="0"/>
  </r>
  <r>
    <s v="34-700-216"/>
    <x v="6"/>
    <x v="300"/>
    <x v="1396"/>
    <n v="5508295.1699999999"/>
    <x v="6"/>
    <x v="81"/>
    <x v="3512"/>
    <s v="CURRENT DEBT SERVICE"/>
    <s v="D"/>
    <s v=" "/>
    <x v="6"/>
    <x v="300"/>
    <x v="1396"/>
    <n v="327820"/>
    <n v="0"/>
    <s v=" "/>
    <s v=" "/>
    <n v="34700216"/>
    <n v="5251985.72"/>
    <n v="0"/>
    <n v="0"/>
    <n v="36.75"/>
    <n v="256346.2"/>
    <n v="7086618.5199999996"/>
    <n v="27091541.710000001"/>
    <n v="19970736.550000001"/>
    <n v="9261.23"/>
    <n v="5551743.04"/>
    <n v="4845596.46"/>
    <n v="0"/>
    <n v="3181.5"/>
    <n v="5.51"/>
    <n v="403213.27"/>
    <n v="7086618.5199999996"/>
    <n v="27091541.710000001"/>
    <n v="19970736.550000001"/>
    <n v="9224.48"/>
    <n v="5295396.84"/>
    <n v="0"/>
    <n v="0"/>
    <n v="0"/>
    <n v="0"/>
    <n v="0"/>
  </r>
  <r>
    <s v="34-700-401"/>
    <x v="6"/>
    <x v="300"/>
    <x v="433"/>
    <n v="375093.92"/>
    <x v="6"/>
    <x v="82"/>
    <x v="3513"/>
    <s v="CURRENT DEBT SERVICE"/>
    <s v="D"/>
    <s v=" "/>
    <x v="6"/>
    <x v="300"/>
    <x v="433"/>
    <n v="327820"/>
    <n v="0"/>
    <s v=" "/>
    <s v=" "/>
    <n v="34700401"/>
    <n v="375093.92"/>
    <n v="0"/>
    <n v="0"/>
    <n v="0"/>
    <n v="0"/>
    <n v="373795.26"/>
    <n v="0"/>
    <n v="0"/>
    <n v="536.67999999999995"/>
    <n v="1835.34"/>
    <n v="374521.87"/>
    <n v="0"/>
    <n v="0"/>
    <n v="0.44"/>
    <n v="572.49"/>
    <n v="373795.26"/>
    <n v="0"/>
    <n v="0"/>
    <n v="536.67999999999995"/>
    <n v="1835.34"/>
    <n v="0"/>
    <n v="0"/>
    <n v="0"/>
    <n v="0"/>
    <n v="0"/>
  </r>
  <r>
    <s v="34-700-402"/>
    <x v="6"/>
    <x v="300"/>
    <x v="434"/>
    <n v="2861129.84"/>
    <x v="6"/>
    <x v="83"/>
    <x v="3514"/>
    <s v="CURRENT DEBT SERVICE"/>
    <s v="D"/>
    <s v=" "/>
    <x v="6"/>
    <x v="300"/>
    <x v="434"/>
    <n v="327820"/>
    <n v="0"/>
    <s v=" "/>
    <s v=" "/>
    <n v="34700402"/>
    <n v="2702757.31"/>
    <n v="0"/>
    <n v="0"/>
    <n v="0"/>
    <n v="158372.53"/>
    <n v="556048.07999999996"/>
    <n v="2511921.89"/>
    <n v="987092.5"/>
    <n v="52549.24"/>
    <n v="3882460.39"/>
    <n v="2498364.33"/>
    <n v="0"/>
    <n v="0"/>
    <n v="0.67"/>
    <n v="204393.65"/>
    <n v="556048.07999999996"/>
    <n v="2511921.89"/>
    <n v="987092.5"/>
    <n v="52549.24"/>
    <n v="3724087.86"/>
    <n v="0"/>
    <n v="0"/>
    <n v="0"/>
    <n v="0"/>
    <n v="0"/>
  </r>
  <r>
    <s v="34-700-509"/>
    <x v="6"/>
    <x v="300"/>
    <x v="1397"/>
    <n v="0"/>
    <x v="6"/>
    <x v="84"/>
    <x v="3515"/>
    <s v="CURRENT DEBT SERVICE"/>
    <s v="D"/>
    <s v=" "/>
    <x v="6"/>
    <x v="300"/>
    <x v="1397"/>
    <n v="327820"/>
    <n v="0"/>
    <s v=" "/>
    <s v=" "/>
    <n v="34700509"/>
    <n v="0"/>
    <n v="0"/>
    <n v="0"/>
    <n v="0"/>
    <n v="0"/>
    <n v="0"/>
    <n v="0"/>
    <n v="0"/>
    <n v="0"/>
    <n v="0"/>
    <n v="0"/>
    <n v="0"/>
    <n v="0"/>
    <n v="0"/>
    <n v="0"/>
    <n v="0"/>
    <n v="0"/>
    <n v="0"/>
    <n v="0"/>
    <n v="0"/>
    <n v="0"/>
    <n v="0"/>
    <n v="0"/>
    <n v="0"/>
    <n v="0"/>
  </r>
  <r>
    <s v="34-700-510"/>
    <x v="6"/>
    <x v="300"/>
    <x v="1398"/>
    <n v="0"/>
    <x v="6"/>
    <x v="85"/>
    <x v="3516"/>
    <s v="CURRENT DEBT SERVICE"/>
    <s v="D"/>
    <s v=" "/>
    <x v="6"/>
    <x v="300"/>
    <x v="1398"/>
    <n v="327820"/>
    <n v="0"/>
    <s v=" "/>
    <s v=" "/>
    <n v="34700510"/>
    <n v="0"/>
    <n v="0"/>
    <n v="0"/>
    <n v="0"/>
    <n v="0"/>
    <n v="0"/>
    <n v="0"/>
    <n v="0"/>
    <n v="0"/>
    <n v="0"/>
    <n v="0"/>
    <n v="0"/>
    <n v="0"/>
    <n v="0"/>
    <n v="0"/>
    <n v="0"/>
    <n v="0"/>
    <n v="0"/>
    <n v="0"/>
    <n v="0"/>
    <n v="0"/>
    <n v="0"/>
    <n v="0"/>
    <n v="0"/>
    <n v="0"/>
  </r>
  <r>
    <s v="34-700-512"/>
    <x v="6"/>
    <x v="300"/>
    <x v="1399"/>
    <n v="0"/>
    <x v="6"/>
    <x v="86"/>
    <x v="3517"/>
    <s v="CURRENT DEBT SERVICE"/>
    <s v="D"/>
    <s v=" "/>
    <x v="6"/>
    <x v="300"/>
    <x v="1399"/>
    <n v="327820"/>
    <n v="21"/>
    <s v=" "/>
    <s v=" "/>
    <n v="34700512"/>
    <n v="0"/>
    <n v="0"/>
    <n v="0"/>
    <n v="0"/>
    <n v="0"/>
    <n v="0"/>
    <n v="0"/>
    <n v="0"/>
    <n v="0"/>
    <n v="0"/>
    <n v="0"/>
    <n v="0"/>
    <n v="0"/>
    <n v="0"/>
    <n v="0"/>
    <n v="0"/>
    <n v="0"/>
    <n v="0"/>
    <n v="0"/>
    <n v="0"/>
    <n v="0"/>
    <n v="0"/>
    <n v="0"/>
    <n v="0"/>
    <n v="0"/>
  </r>
  <r>
    <s v="34-745-201"/>
    <x v="6"/>
    <x v="301"/>
    <x v="1391"/>
    <n v="0"/>
    <x v="6"/>
    <x v="76"/>
    <x v="3518"/>
    <s v="TAN DEBT SERVICE"/>
    <s v="D"/>
    <s v=" "/>
    <x v="6"/>
    <x v="301"/>
    <x v="1391"/>
    <n v="328440"/>
    <n v="0"/>
    <s v=" "/>
    <s v=" "/>
    <n v="34745201"/>
    <n v="0"/>
    <n v="0"/>
    <n v="0"/>
    <n v="0"/>
    <n v="0"/>
    <n v="0"/>
    <n v="0"/>
    <n v="0"/>
    <n v="0"/>
    <n v="0"/>
    <n v="0"/>
    <n v="0"/>
    <n v="0"/>
    <n v="0"/>
    <n v="0"/>
    <n v="0"/>
    <n v="0"/>
    <n v="0"/>
    <n v="0"/>
    <n v="0"/>
    <n v="0"/>
    <n v="0"/>
    <n v="0"/>
    <n v="0"/>
    <n v="0"/>
  </r>
  <r>
    <s v="34-745-205"/>
    <x v="6"/>
    <x v="301"/>
    <x v="1392"/>
    <n v="29431.84"/>
    <x v="6"/>
    <x v="77"/>
    <x v="3519"/>
    <s v="TAN DEBT SERVICE"/>
    <s v="D"/>
    <s v=" "/>
    <x v="6"/>
    <x v="301"/>
    <x v="1392"/>
    <n v="328440"/>
    <n v="0"/>
    <s v=" "/>
    <s v=" "/>
    <n v="34745205"/>
    <n v="29431.84"/>
    <n v="0"/>
    <n v="0"/>
    <n v="0"/>
    <n v="0"/>
    <n v="10066442.970000001"/>
    <n v="10062400"/>
    <n v="0"/>
    <n v="15868.73"/>
    <n v="41257.599999999999"/>
    <n v="18480.47"/>
    <n v="0"/>
    <n v="0"/>
    <n v="0"/>
    <n v="10951.37"/>
    <n v="10066442.970000001"/>
    <n v="10062400"/>
    <n v="0"/>
    <n v="15868.73"/>
    <n v="41257.599999999999"/>
    <n v="0"/>
    <n v="0"/>
    <n v="0"/>
    <n v="0"/>
    <n v="0"/>
  </r>
  <r>
    <s v="34-745-210"/>
    <x v="6"/>
    <x v="301"/>
    <x v="1393"/>
    <n v="0"/>
    <x v="6"/>
    <x v="78"/>
    <x v="3520"/>
    <s v="TAN DEBT SERVICE"/>
    <s v="D"/>
    <s v=" "/>
    <x v="6"/>
    <x v="301"/>
    <x v="1393"/>
    <n v="328440"/>
    <n v="0"/>
    <s v=" "/>
    <s v=" "/>
    <n v="34745210"/>
    <n v="0"/>
    <n v="0"/>
    <n v="0"/>
    <n v="0"/>
    <n v="0"/>
    <n v="0"/>
    <n v="0"/>
    <n v="0"/>
    <n v="0"/>
    <n v="0"/>
    <n v="0"/>
    <n v="0"/>
    <n v="0"/>
    <n v="0"/>
    <n v="0"/>
    <n v="0"/>
    <n v="0"/>
    <n v="0"/>
    <n v="0"/>
    <n v="0"/>
    <n v="0"/>
    <n v="0"/>
    <n v="0"/>
    <n v="0"/>
    <n v="0"/>
  </r>
  <r>
    <s v="34-745-213"/>
    <x v="6"/>
    <x v="301"/>
    <x v="1394"/>
    <n v="0"/>
    <x v="6"/>
    <x v="79"/>
    <x v="3521"/>
    <s v="TAN DEBT SERVICE"/>
    <s v="D"/>
    <s v=" "/>
    <x v="6"/>
    <x v="301"/>
    <x v="1394"/>
    <n v="328440"/>
    <n v="0"/>
    <s v=" "/>
    <s v=" "/>
    <n v="34745213"/>
    <n v="0"/>
    <n v="0"/>
    <n v="0"/>
    <n v="0"/>
    <n v="0"/>
    <n v="0"/>
    <n v="0"/>
    <n v="0"/>
    <n v="0"/>
    <n v="0"/>
    <n v="0"/>
    <n v="0"/>
    <n v="0"/>
    <n v="0"/>
    <n v="0"/>
    <n v="0"/>
    <n v="0"/>
    <n v="0"/>
    <n v="0"/>
    <n v="0"/>
    <n v="0"/>
    <n v="0"/>
    <n v="0"/>
    <n v="0"/>
    <n v="0"/>
  </r>
  <r>
    <s v="34-745-214"/>
    <x v="6"/>
    <x v="301"/>
    <x v="1395"/>
    <n v="0"/>
    <x v="6"/>
    <x v="80"/>
    <x v="3522"/>
    <s v="TAN DEBT SERVICE"/>
    <s v="D"/>
    <s v=" "/>
    <x v="6"/>
    <x v="301"/>
    <x v="1395"/>
    <n v="328440"/>
    <n v="0"/>
    <s v=" "/>
    <s v=" "/>
    <n v="34745214"/>
    <n v="0"/>
    <n v="0"/>
    <n v="0"/>
    <n v="0"/>
    <n v="0"/>
    <n v="0"/>
    <n v="0"/>
    <n v="0"/>
    <n v="0"/>
    <n v="0"/>
    <n v="0"/>
    <n v="0"/>
    <n v="0"/>
    <n v="0"/>
    <n v="0"/>
    <n v="0"/>
    <n v="0"/>
    <n v="0"/>
    <n v="0"/>
    <n v="0"/>
    <n v="0"/>
    <n v="0"/>
    <n v="0"/>
    <n v="0"/>
    <n v="0"/>
  </r>
  <r>
    <s v="34-745-216"/>
    <x v="6"/>
    <x v="301"/>
    <x v="1396"/>
    <n v="0"/>
    <x v="6"/>
    <x v="81"/>
    <x v="3523"/>
    <s v="TAN DEBT SERVICE"/>
    <s v="D"/>
    <s v=" "/>
    <x v="6"/>
    <x v="301"/>
    <x v="1396"/>
    <n v="328440"/>
    <n v="0"/>
    <s v=" "/>
    <s v=" "/>
    <n v="34745216"/>
    <n v="0"/>
    <n v="0"/>
    <n v="0"/>
    <n v="0"/>
    <n v="0"/>
    <n v="0"/>
    <n v="0"/>
    <n v="0"/>
    <n v="0"/>
    <n v="0"/>
    <n v="0"/>
    <n v="0"/>
    <n v="0"/>
    <n v="0"/>
    <n v="0"/>
    <n v="0"/>
    <n v="0"/>
    <n v="0"/>
    <n v="0"/>
    <n v="0"/>
    <n v="0"/>
    <n v="0"/>
    <n v="0"/>
    <n v="0"/>
    <n v="0"/>
  </r>
  <r>
    <s v="34-745-401"/>
    <x v="6"/>
    <x v="301"/>
    <x v="433"/>
    <n v="0"/>
    <x v="6"/>
    <x v="82"/>
    <x v="3524"/>
    <s v="TAN DEBT SERVICE"/>
    <s v="D"/>
    <s v=" "/>
    <x v="6"/>
    <x v="301"/>
    <x v="433"/>
    <n v="328440"/>
    <n v="0"/>
    <s v=" "/>
    <s v=" "/>
    <n v="34745401"/>
    <n v="0"/>
    <n v="0"/>
    <n v="0"/>
    <n v="0"/>
    <n v="0"/>
    <n v="0"/>
    <n v="0"/>
    <n v="0"/>
    <n v="0"/>
    <n v="0"/>
    <n v="0"/>
    <n v="0"/>
    <n v="0"/>
    <n v="0"/>
    <n v="0"/>
    <n v="0"/>
    <n v="0"/>
    <n v="0"/>
    <n v="0"/>
    <n v="0"/>
    <n v="0"/>
    <n v="0"/>
    <n v="0"/>
    <n v="0"/>
    <n v="0"/>
  </r>
  <r>
    <s v="34-745-402"/>
    <x v="6"/>
    <x v="301"/>
    <x v="434"/>
    <n v="0"/>
    <x v="6"/>
    <x v="83"/>
    <x v="3525"/>
    <s v="TAN DEBT SERVICE"/>
    <s v="D"/>
    <s v=" "/>
    <x v="6"/>
    <x v="301"/>
    <x v="434"/>
    <n v="328440"/>
    <n v="0"/>
    <s v=" "/>
    <s v=" "/>
    <n v="34745402"/>
    <n v="0"/>
    <n v="0"/>
    <n v="0"/>
    <n v="0"/>
    <n v="0"/>
    <n v="0"/>
    <n v="0"/>
    <n v="0"/>
    <n v="0"/>
    <n v="0"/>
    <n v="0"/>
    <n v="0"/>
    <n v="0"/>
    <n v="0"/>
    <n v="0"/>
    <n v="0"/>
    <n v="0"/>
    <n v="0"/>
    <n v="0"/>
    <n v="0"/>
    <n v="0"/>
    <n v="0"/>
    <n v="0"/>
    <n v="0"/>
    <n v="0"/>
  </r>
  <r>
    <s v="34-745-509"/>
    <x v="6"/>
    <x v="301"/>
    <x v="1397"/>
    <n v="0"/>
    <x v="6"/>
    <x v="84"/>
    <x v="3526"/>
    <s v="TAN DEBT SERVICE"/>
    <s v="D"/>
    <s v=" "/>
    <x v="6"/>
    <x v="301"/>
    <x v="1397"/>
    <n v="328440"/>
    <n v="0"/>
    <s v=" "/>
    <s v=" "/>
    <n v="34745509"/>
    <n v="0"/>
    <n v="0"/>
    <n v="0"/>
    <n v="0"/>
    <n v="0"/>
    <n v="0"/>
    <n v="0"/>
    <n v="0"/>
    <n v="0"/>
    <n v="0"/>
    <n v="0"/>
    <n v="0"/>
    <n v="0"/>
    <n v="0"/>
    <n v="0"/>
    <n v="0"/>
    <n v="0"/>
    <n v="0"/>
    <n v="0"/>
    <n v="0"/>
    <n v="0"/>
    <n v="0"/>
    <n v="0"/>
    <n v="0"/>
    <n v="0"/>
  </r>
  <r>
    <s v="34-745-510"/>
    <x v="6"/>
    <x v="301"/>
    <x v="1398"/>
    <n v="0"/>
    <x v="6"/>
    <x v="85"/>
    <x v="3527"/>
    <s v="TAN DEBT SERVICE"/>
    <s v="D"/>
    <s v=" "/>
    <x v="6"/>
    <x v="301"/>
    <x v="1398"/>
    <n v="328440"/>
    <n v="0"/>
    <s v=" "/>
    <s v=" "/>
    <n v="34745510"/>
    <n v="0"/>
    <n v="0"/>
    <n v="0"/>
    <n v="0"/>
    <n v="0"/>
    <n v="0"/>
    <n v="0"/>
    <n v="0"/>
    <n v="0"/>
    <n v="0"/>
    <n v="0"/>
    <n v="0"/>
    <n v="0"/>
    <n v="0"/>
    <n v="0"/>
    <n v="0"/>
    <n v="0"/>
    <n v="0"/>
    <n v="0"/>
    <n v="0"/>
    <n v="0"/>
    <n v="0"/>
    <n v="0"/>
    <n v="0"/>
    <n v="0"/>
  </r>
  <r>
    <s v="34-745-512"/>
    <x v="6"/>
    <x v="301"/>
    <x v="1399"/>
    <n v="0"/>
    <x v="6"/>
    <x v="86"/>
    <x v="3528"/>
    <s v="TAN DEBT SERVICE"/>
    <s v="D"/>
    <s v=" "/>
    <x v="6"/>
    <x v="301"/>
    <x v="1399"/>
    <n v="328440"/>
    <n v="21"/>
    <s v=" "/>
    <s v=" "/>
    <n v="34745512"/>
    <n v="0"/>
    <n v="0"/>
    <n v="0"/>
    <n v="0"/>
    <n v="0"/>
    <n v="0"/>
    <n v="0"/>
    <n v="0"/>
    <n v="0"/>
    <n v="0"/>
    <n v="0"/>
    <n v="0"/>
    <n v="0"/>
    <n v="0"/>
    <n v="0"/>
    <n v="0"/>
    <n v="0"/>
    <n v="0"/>
    <n v="0"/>
    <n v="0"/>
    <n v="0"/>
    <n v="0"/>
    <n v="0"/>
    <n v="0"/>
    <n v="0"/>
  </r>
  <r>
    <s v="34-750-201"/>
    <x v="6"/>
    <x v="179"/>
    <x v="1391"/>
    <n v="0"/>
    <x v="6"/>
    <x v="76"/>
    <x v="3529"/>
    <s v="CREDIT LINE BORROW"/>
    <s v="A"/>
    <s v="Y"/>
    <x v="6"/>
    <x v="179"/>
    <x v="1391"/>
    <n v="328460"/>
    <n v="0"/>
    <s v=" "/>
    <s v=" "/>
    <n v="34001201"/>
    <n v="0"/>
    <n v="0"/>
    <n v="0"/>
    <n v="0"/>
    <n v="0"/>
    <n v="0"/>
    <n v="0"/>
    <n v="0"/>
    <n v="0"/>
    <n v="0"/>
    <n v="0"/>
    <n v="0"/>
    <n v="0"/>
    <n v="0"/>
    <n v="0"/>
    <n v="0"/>
    <n v="0"/>
    <n v="0"/>
    <n v="0"/>
    <n v="0"/>
    <n v="0"/>
    <n v="0"/>
    <n v="0"/>
    <n v="0"/>
    <n v="0"/>
  </r>
  <r>
    <s v="34-750-205"/>
    <x v="6"/>
    <x v="179"/>
    <x v="1392"/>
    <n v="0"/>
    <x v="6"/>
    <x v="77"/>
    <x v="3530"/>
    <s v="CREDIT LINE BORROW"/>
    <s v="A"/>
    <s v="Y"/>
    <x v="6"/>
    <x v="179"/>
    <x v="1392"/>
    <n v="328460"/>
    <n v="0"/>
    <s v=" "/>
    <s v=" "/>
    <n v="34001205"/>
    <n v="0"/>
    <n v="0"/>
    <n v="0"/>
    <n v="0"/>
    <n v="0"/>
    <n v="1299000"/>
    <n v="5395000"/>
    <n v="4096000"/>
    <n v="0"/>
    <n v="0"/>
    <n v="0"/>
    <n v="0"/>
    <n v="0"/>
    <n v="0"/>
    <n v="0"/>
    <n v="1299000"/>
    <n v="5395000"/>
    <n v="4096000"/>
    <n v="0"/>
    <n v="0"/>
    <n v="0"/>
    <n v="0"/>
    <n v="0"/>
    <n v="0"/>
    <n v="0"/>
  </r>
  <r>
    <s v="34-750-210"/>
    <x v="6"/>
    <x v="179"/>
    <x v="1393"/>
    <n v="0"/>
    <x v="6"/>
    <x v="78"/>
    <x v="3531"/>
    <s v="CREDIT LINE BORROW"/>
    <s v="A"/>
    <s v="Y"/>
    <x v="6"/>
    <x v="179"/>
    <x v="1393"/>
    <n v="328460"/>
    <n v="0"/>
    <s v=" "/>
    <s v=" "/>
    <n v="34001210"/>
    <n v="0"/>
    <n v="0"/>
    <n v="0"/>
    <n v="0"/>
    <n v="0"/>
    <n v="0"/>
    <n v="0"/>
    <n v="0"/>
    <n v="0"/>
    <n v="0"/>
    <n v="0"/>
    <n v="0"/>
    <n v="0"/>
    <n v="0"/>
    <n v="0"/>
    <n v="0"/>
    <n v="0"/>
    <n v="0"/>
    <n v="0"/>
    <n v="0"/>
    <n v="0"/>
    <n v="0"/>
    <n v="0"/>
    <n v="0"/>
    <n v="0"/>
  </r>
  <r>
    <s v="34-750-213"/>
    <x v="6"/>
    <x v="179"/>
    <x v="1394"/>
    <n v="0"/>
    <x v="6"/>
    <x v="79"/>
    <x v="3532"/>
    <s v="CREDIT LINE BORROW"/>
    <s v="A"/>
    <s v="Y"/>
    <x v="6"/>
    <x v="179"/>
    <x v="1394"/>
    <n v="328460"/>
    <n v="0"/>
    <s v=" "/>
    <s v=" "/>
    <n v="34001213"/>
    <n v="0"/>
    <n v="0"/>
    <n v="0"/>
    <n v="0"/>
    <n v="0"/>
    <n v="0"/>
    <n v="1677000"/>
    <n v="1677000"/>
    <n v="0"/>
    <n v="0"/>
    <n v="0"/>
    <n v="0"/>
    <n v="0"/>
    <n v="0"/>
    <n v="0"/>
    <n v="0"/>
    <n v="1677000"/>
    <n v="1677000"/>
    <n v="0"/>
    <n v="0"/>
    <n v="0"/>
    <n v="0"/>
    <n v="0"/>
    <n v="0"/>
    <n v="0"/>
  </r>
  <r>
    <s v="34-750-214"/>
    <x v="6"/>
    <x v="179"/>
    <x v="1395"/>
    <n v="0"/>
    <x v="6"/>
    <x v="80"/>
    <x v="3533"/>
    <s v="CREDIT LINE BORROW"/>
    <s v="A"/>
    <s v="Y"/>
    <x v="6"/>
    <x v="179"/>
    <x v="1395"/>
    <n v="328460"/>
    <n v="0"/>
    <s v=" "/>
    <s v=" "/>
    <n v="34001214"/>
    <n v="0"/>
    <n v="0"/>
    <n v="0"/>
    <n v="0"/>
    <n v="0"/>
    <n v="0"/>
    <n v="0"/>
    <n v="0"/>
    <n v="0"/>
    <n v="0"/>
    <n v="0"/>
    <n v="0"/>
    <n v="0"/>
    <n v="0"/>
    <n v="0"/>
    <n v="0"/>
    <n v="0"/>
    <n v="0"/>
    <n v="0"/>
    <n v="0"/>
    <n v="0"/>
    <n v="0"/>
    <n v="0"/>
    <n v="0"/>
    <n v="0"/>
  </r>
  <r>
    <s v="34-750-216"/>
    <x v="6"/>
    <x v="179"/>
    <x v="1396"/>
    <n v="0"/>
    <x v="6"/>
    <x v="81"/>
    <x v="3534"/>
    <s v="CREDIT LINE BORROW"/>
    <s v="A"/>
    <s v="Y"/>
    <x v="6"/>
    <x v="179"/>
    <x v="1396"/>
    <n v="328460"/>
    <n v="0"/>
    <s v=" "/>
    <s v=" "/>
    <n v="34001216"/>
    <n v="0"/>
    <n v="0"/>
    <n v="0"/>
    <n v="0"/>
    <n v="0"/>
    <n v="861000"/>
    <n v="2991000"/>
    <n v="2130000"/>
    <n v="0"/>
    <n v="0"/>
    <n v="0"/>
    <n v="0"/>
    <n v="0"/>
    <n v="0"/>
    <n v="0"/>
    <n v="861000"/>
    <n v="2991000"/>
    <n v="2130000"/>
    <n v="0"/>
    <n v="0"/>
    <n v="0"/>
    <n v="0"/>
    <n v="0"/>
    <n v="0"/>
    <n v="0"/>
  </r>
  <r>
    <s v="34-750-401"/>
    <x v="6"/>
    <x v="179"/>
    <x v="433"/>
    <n v="0"/>
    <x v="6"/>
    <x v="82"/>
    <x v="3535"/>
    <s v="CREDIT LINE BORROW"/>
    <s v="A"/>
    <s v="Y"/>
    <x v="6"/>
    <x v="179"/>
    <x v="433"/>
    <n v="328460"/>
    <n v="0"/>
    <s v=" "/>
    <s v=" "/>
    <n v="34001401"/>
    <n v="0"/>
    <n v="0"/>
    <n v="0"/>
    <n v="0"/>
    <n v="0"/>
    <n v="0"/>
    <n v="0"/>
    <n v="0"/>
    <n v="0"/>
    <n v="0"/>
    <n v="0"/>
    <n v="0"/>
    <n v="0"/>
    <n v="0"/>
    <n v="0"/>
    <n v="0"/>
    <n v="0"/>
    <n v="0"/>
    <n v="0"/>
    <n v="0"/>
    <n v="0"/>
    <n v="0"/>
    <n v="0"/>
    <n v="0"/>
    <n v="0"/>
  </r>
  <r>
    <s v="34-750-402"/>
    <x v="6"/>
    <x v="179"/>
    <x v="434"/>
    <n v="0"/>
    <x v="6"/>
    <x v="83"/>
    <x v="3536"/>
    <s v="CREDIT LINE BORROW"/>
    <s v="A"/>
    <s v="Y"/>
    <x v="6"/>
    <x v="179"/>
    <x v="434"/>
    <n v="328460"/>
    <n v="0"/>
    <s v=" "/>
    <s v=" "/>
    <n v="34001402"/>
    <n v="0"/>
    <n v="0"/>
    <n v="0"/>
    <n v="0"/>
    <n v="0"/>
    <n v="0"/>
    <n v="0"/>
    <n v="0"/>
    <n v="0"/>
    <n v="0"/>
    <n v="0"/>
    <n v="0"/>
    <n v="0"/>
    <n v="0"/>
    <n v="0"/>
    <n v="0"/>
    <n v="0"/>
    <n v="0"/>
    <n v="0"/>
    <n v="0"/>
    <n v="0"/>
    <n v="0"/>
    <n v="0"/>
    <n v="0"/>
    <n v="0"/>
  </r>
  <r>
    <s v="34-750-509"/>
    <x v="6"/>
    <x v="179"/>
    <x v="1397"/>
    <n v="0"/>
    <x v="6"/>
    <x v="84"/>
    <x v="3537"/>
    <s v="CREDIT LINE BORROW"/>
    <s v="A"/>
    <s v="Y"/>
    <x v="6"/>
    <x v="179"/>
    <x v="1397"/>
    <n v="328460"/>
    <n v="0"/>
    <s v=" "/>
    <s v=" "/>
    <n v="34001509"/>
    <n v="0"/>
    <n v="0"/>
    <n v="0"/>
    <n v="0"/>
    <n v="0"/>
    <n v="0"/>
    <n v="0"/>
    <n v="0"/>
    <n v="0"/>
    <n v="0"/>
    <n v="0"/>
    <n v="0"/>
    <n v="0"/>
    <n v="0"/>
    <n v="0"/>
    <n v="0"/>
    <n v="0"/>
    <n v="0"/>
    <n v="0"/>
    <n v="0"/>
    <n v="0"/>
    <n v="0"/>
    <n v="0"/>
    <n v="0"/>
    <n v="0"/>
  </r>
  <r>
    <s v="34-750-510"/>
    <x v="6"/>
    <x v="179"/>
    <x v="1398"/>
    <n v="0"/>
    <x v="6"/>
    <x v="85"/>
    <x v="3538"/>
    <s v="CREDIT LINE BORROW"/>
    <s v="A"/>
    <s v="Y"/>
    <x v="6"/>
    <x v="179"/>
    <x v="1398"/>
    <n v="328460"/>
    <n v="0"/>
    <s v=" "/>
    <s v=" "/>
    <n v="34001510"/>
    <n v="0"/>
    <n v="0"/>
    <n v="0"/>
    <n v="0"/>
    <n v="0"/>
    <n v="0"/>
    <n v="0"/>
    <n v="0"/>
    <n v="0"/>
    <n v="0"/>
    <n v="0"/>
    <n v="0"/>
    <n v="0"/>
    <n v="0"/>
    <n v="0"/>
    <n v="0"/>
    <n v="0"/>
    <n v="0"/>
    <n v="0"/>
    <n v="0"/>
    <n v="0"/>
    <n v="0"/>
    <n v="0"/>
    <n v="0"/>
    <n v="0"/>
  </r>
  <r>
    <s v="34-750-512"/>
    <x v="6"/>
    <x v="179"/>
    <x v="1399"/>
    <n v="0"/>
    <x v="6"/>
    <x v="86"/>
    <x v="3539"/>
    <s v="CREDIT LINE BORROW"/>
    <s v="A"/>
    <s v="Y"/>
    <x v="6"/>
    <x v="179"/>
    <x v="1399"/>
    <n v="328460"/>
    <n v="21"/>
    <s v=" "/>
    <s v=" "/>
    <n v="34001512"/>
    <n v="0"/>
    <n v="0"/>
    <n v="0"/>
    <n v="0"/>
    <n v="0"/>
    <n v="0"/>
    <n v="0"/>
    <n v="0"/>
    <n v="0"/>
    <n v="0"/>
    <n v="0"/>
    <n v="0"/>
    <n v="0"/>
    <n v="0"/>
    <n v="0"/>
    <n v="0"/>
    <n v="0"/>
    <n v="0"/>
    <n v="0"/>
    <n v="0"/>
    <n v="0"/>
    <n v="0"/>
    <n v="0"/>
    <n v="0"/>
    <n v="0"/>
  </r>
  <r>
    <s v="34-795-201"/>
    <x v="6"/>
    <x v="199"/>
    <x v="1391"/>
    <n v="0"/>
    <x v="6"/>
    <x v="76"/>
    <x v="3540"/>
    <s v="SCHOOL INVESTMENT"/>
    <s v="D"/>
    <s v=" "/>
    <x v="6"/>
    <x v="199"/>
    <x v="1391"/>
    <n v="328790"/>
    <n v="0"/>
    <s v=" "/>
    <s v=" "/>
    <s v="        "/>
    <n v="0"/>
    <n v="0"/>
    <n v="0"/>
    <n v="0"/>
    <n v="0"/>
    <n v="0"/>
    <n v="0"/>
    <n v="0"/>
    <n v="0"/>
    <n v="0"/>
    <n v="0"/>
    <n v="0"/>
    <n v="0"/>
    <n v="0"/>
    <n v="0"/>
    <n v="0"/>
    <n v="0"/>
    <n v="0"/>
    <n v="0"/>
    <n v="0"/>
    <n v="0"/>
    <n v="0"/>
    <n v="0"/>
    <n v="0"/>
    <n v="0"/>
  </r>
  <r>
    <s v="34-795-205"/>
    <x v="6"/>
    <x v="199"/>
    <x v="1392"/>
    <n v="0"/>
    <x v="6"/>
    <x v="77"/>
    <x v="3541"/>
    <s v="SCHOOL INVESTMENT"/>
    <s v="D"/>
    <s v=" "/>
    <x v="6"/>
    <x v="199"/>
    <x v="1392"/>
    <n v="328790"/>
    <n v="0"/>
    <s v=" "/>
    <s v=" "/>
    <s v="        "/>
    <n v="0"/>
    <n v="0"/>
    <n v="0"/>
    <n v="0"/>
    <n v="0"/>
    <n v="0"/>
    <n v="0"/>
    <n v="0"/>
    <n v="0"/>
    <n v="0"/>
    <n v="0"/>
    <n v="0"/>
    <n v="0"/>
    <n v="0"/>
    <n v="0"/>
    <n v="0"/>
    <n v="0"/>
    <n v="0"/>
    <n v="0"/>
    <n v="0"/>
    <n v="0"/>
    <n v="0"/>
    <n v="0"/>
    <n v="0"/>
    <n v="0"/>
  </r>
  <r>
    <s v="34-795-210"/>
    <x v="6"/>
    <x v="199"/>
    <x v="1393"/>
    <n v="0"/>
    <x v="6"/>
    <x v="78"/>
    <x v="3542"/>
    <s v="SCHOOL INVESTMENT"/>
    <s v="D"/>
    <s v=" "/>
    <x v="6"/>
    <x v="199"/>
    <x v="1393"/>
    <n v="328790"/>
    <n v="0"/>
    <s v=" "/>
    <s v=" "/>
    <s v="        "/>
    <n v="0"/>
    <n v="0"/>
    <n v="0"/>
    <n v="0"/>
    <n v="0"/>
    <n v="0"/>
    <n v="0"/>
    <n v="0"/>
    <n v="1.06"/>
    <n v="1.06"/>
    <n v="0"/>
    <n v="0"/>
    <n v="0"/>
    <n v="0"/>
    <n v="0"/>
    <n v="0"/>
    <n v="0"/>
    <n v="0"/>
    <n v="1.06"/>
    <n v="1.06"/>
    <n v="0"/>
    <n v="0"/>
    <n v="0"/>
    <n v="0"/>
    <n v="0"/>
  </r>
  <r>
    <s v="34-795-213"/>
    <x v="6"/>
    <x v="199"/>
    <x v="1394"/>
    <n v="0"/>
    <x v="6"/>
    <x v="79"/>
    <x v="3543"/>
    <s v="SCHOOL INVESTMENT"/>
    <s v="D"/>
    <s v=" "/>
    <x v="6"/>
    <x v="199"/>
    <x v="1394"/>
    <n v="328790"/>
    <n v="0"/>
    <s v=" "/>
    <s v=" "/>
    <s v="        "/>
    <n v="0"/>
    <n v="0"/>
    <n v="0"/>
    <n v="0"/>
    <n v="0"/>
    <n v="0"/>
    <n v="0"/>
    <n v="0"/>
    <n v="0"/>
    <n v="0"/>
    <n v="0"/>
    <n v="0"/>
    <n v="0"/>
    <n v="0"/>
    <n v="0"/>
    <n v="0"/>
    <n v="0"/>
    <n v="0"/>
    <n v="0"/>
    <n v="0"/>
    <n v="0"/>
    <n v="0"/>
    <n v="0"/>
    <n v="0"/>
    <n v="0"/>
  </r>
  <r>
    <s v="34-795-214"/>
    <x v="6"/>
    <x v="199"/>
    <x v="1395"/>
    <n v="0"/>
    <x v="6"/>
    <x v="80"/>
    <x v="3544"/>
    <s v="SCHOOL INVESTMENT"/>
    <s v="D"/>
    <s v=" "/>
    <x v="6"/>
    <x v="199"/>
    <x v="1395"/>
    <n v="328790"/>
    <n v="0"/>
    <s v=" "/>
    <s v=" "/>
    <s v="        "/>
    <n v="0"/>
    <n v="0"/>
    <n v="0"/>
    <n v="0"/>
    <n v="0"/>
    <n v="0"/>
    <n v="0"/>
    <n v="0"/>
    <n v="0"/>
    <n v="0"/>
    <n v="0"/>
    <n v="0"/>
    <n v="0"/>
    <n v="0"/>
    <n v="0"/>
    <n v="0"/>
    <n v="0"/>
    <n v="0"/>
    <n v="0"/>
    <n v="0"/>
    <n v="0"/>
    <n v="0"/>
    <n v="0"/>
    <n v="0"/>
    <n v="0"/>
  </r>
  <r>
    <s v="34-795-216"/>
    <x v="6"/>
    <x v="199"/>
    <x v="1396"/>
    <n v="0"/>
    <x v="6"/>
    <x v="81"/>
    <x v="3545"/>
    <s v="SCHOOL INVESTMENT"/>
    <s v="D"/>
    <s v=" "/>
    <x v="6"/>
    <x v="199"/>
    <x v="1396"/>
    <n v="328790"/>
    <n v="0"/>
    <s v=" "/>
    <s v=" "/>
    <s v="        "/>
    <n v="0"/>
    <n v="0"/>
    <n v="0"/>
    <n v="0"/>
    <n v="0"/>
    <n v="0"/>
    <n v="0"/>
    <n v="0"/>
    <n v="0"/>
    <n v="0"/>
    <n v="0"/>
    <n v="0"/>
    <n v="0"/>
    <n v="0"/>
    <n v="0"/>
    <n v="0"/>
    <n v="0"/>
    <n v="0"/>
    <n v="0"/>
    <n v="0"/>
    <n v="0"/>
    <n v="0"/>
    <n v="0"/>
    <n v="0"/>
    <n v="0"/>
  </r>
  <r>
    <s v="34-795-401"/>
    <x v="6"/>
    <x v="199"/>
    <x v="433"/>
    <n v="0"/>
    <x v="6"/>
    <x v="82"/>
    <x v="3546"/>
    <s v="SCHOOL INVESTMENT"/>
    <s v="D"/>
    <s v=" "/>
    <x v="6"/>
    <x v="199"/>
    <x v="433"/>
    <n v="328790"/>
    <n v="0"/>
    <s v=" "/>
    <s v=" "/>
    <s v="        "/>
    <n v="0"/>
    <n v="0"/>
    <n v="0"/>
    <n v="0"/>
    <n v="0"/>
    <n v="0"/>
    <n v="0"/>
    <n v="0"/>
    <n v="0"/>
    <n v="0"/>
    <n v="0"/>
    <n v="0"/>
    <n v="0"/>
    <n v="0"/>
    <n v="0"/>
    <n v="0"/>
    <n v="0"/>
    <n v="0"/>
    <n v="0"/>
    <n v="0"/>
    <n v="0"/>
    <n v="0"/>
    <n v="0"/>
    <n v="0"/>
    <n v="0"/>
  </r>
  <r>
    <s v="34-795-402"/>
    <x v="6"/>
    <x v="199"/>
    <x v="434"/>
    <n v="0"/>
    <x v="6"/>
    <x v="83"/>
    <x v="3547"/>
    <s v="SCHOOL INVESTMENT"/>
    <s v="D"/>
    <s v=" "/>
    <x v="6"/>
    <x v="199"/>
    <x v="434"/>
    <n v="328790"/>
    <n v="0"/>
    <s v=" "/>
    <s v=" "/>
    <s v="        "/>
    <n v="0"/>
    <n v="0"/>
    <n v="0"/>
    <n v="0"/>
    <n v="0"/>
    <n v="0"/>
    <n v="0"/>
    <n v="0"/>
    <n v="0"/>
    <n v="0"/>
    <n v="0"/>
    <n v="0"/>
    <n v="0"/>
    <n v="0"/>
    <n v="0"/>
    <n v="0"/>
    <n v="0"/>
    <n v="0"/>
    <n v="0"/>
    <n v="0"/>
    <n v="0"/>
    <n v="0"/>
    <n v="0"/>
    <n v="0"/>
    <n v="0"/>
  </r>
  <r>
    <s v="34-795-509"/>
    <x v="6"/>
    <x v="199"/>
    <x v="1397"/>
    <n v="0"/>
    <x v="6"/>
    <x v="84"/>
    <x v="3548"/>
    <s v="SCHOOL INVESTMENT"/>
    <s v="D"/>
    <s v=" "/>
    <x v="6"/>
    <x v="199"/>
    <x v="1397"/>
    <n v="328790"/>
    <n v="0"/>
    <s v=" "/>
    <s v=" "/>
    <s v="        "/>
    <n v="0"/>
    <n v="0"/>
    <n v="0"/>
    <n v="0"/>
    <n v="0"/>
    <n v="0"/>
    <n v="0"/>
    <n v="0"/>
    <n v="0"/>
    <n v="0"/>
    <n v="0"/>
    <n v="0"/>
    <n v="0"/>
    <n v="0"/>
    <n v="0"/>
    <n v="0"/>
    <n v="0"/>
    <n v="0"/>
    <n v="0"/>
    <n v="0"/>
    <n v="0"/>
    <n v="0"/>
    <n v="0"/>
    <n v="0"/>
    <n v="0"/>
  </r>
  <r>
    <s v="34-795-510"/>
    <x v="6"/>
    <x v="199"/>
    <x v="1398"/>
    <n v="0"/>
    <x v="6"/>
    <x v="85"/>
    <x v="3549"/>
    <s v="SCHOOL INVESTMENT"/>
    <s v="D"/>
    <s v=" "/>
    <x v="6"/>
    <x v="199"/>
    <x v="1398"/>
    <n v="328790"/>
    <n v="0"/>
    <s v=" "/>
    <s v=" "/>
    <s v="        "/>
    <n v="0"/>
    <n v="0"/>
    <n v="0"/>
    <n v="0"/>
    <n v="0"/>
    <n v="0"/>
    <n v="0"/>
    <n v="0"/>
    <n v="0"/>
    <n v="0"/>
    <n v="0"/>
    <n v="0"/>
    <n v="0"/>
    <n v="0"/>
    <n v="0"/>
    <n v="0"/>
    <n v="0"/>
    <n v="0"/>
    <n v="0"/>
    <n v="0"/>
    <n v="0"/>
    <n v="0"/>
    <n v="0"/>
    <n v="0"/>
    <n v="0"/>
  </r>
  <r>
    <s v="34-795-512"/>
    <x v="6"/>
    <x v="199"/>
    <x v="1399"/>
    <n v="0"/>
    <x v="6"/>
    <x v="86"/>
    <x v="3550"/>
    <s v="SCHOOL INVESTMENT"/>
    <s v="D"/>
    <s v=" "/>
    <x v="6"/>
    <x v="199"/>
    <x v="1399"/>
    <n v="328790"/>
    <n v="21"/>
    <s v=" "/>
    <s v=" "/>
    <s v="        "/>
    <n v="0"/>
    <n v="0"/>
    <n v="0"/>
    <n v="0"/>
    <n v="0"/>
    <n v="0"/>
    <n v="0"/>
    <n v="0"/>
    <n v="0"/>
    <n v="0"/>
    <n v="0"/>
    <n v="0"/>
    <n v="0"/>
    <n v="0"/>
    <n v="0"/>
    <n v="0"/>
    <n v="0"/>
    <n v="0"/>
    <n v="0"/>
    <n v="0"/>
    <n v="0"/>
    <n v="0"/>
    <n v="0"/>
    <n v="0"/>
    <n v="0"/>
  </r>
  <r>
    <s v="34-850-201"/>
    <x v="6"/>
    <x v="302"/>
    <x v="1391"/>
    <n v="0"/>
    <x v="6"/>
    <x v="76"/>
    <x v="3551"/>
    <s v="STUDENT ACTIVITIES"/>
    <s v="B"/>
    <s v=" "/>
    <x v="6"/>
    <x v="302"/>
    <x v="1391"/>
    <n v="328920"/>
    <n v="0"/>
    <s v=" "/>
    <s v=" "/>
    <n v="34850201"/>
    <n v="0"/>
    <n v="0"/>
    <n v="0"/>
    <n v="0"/>
    <n v="0"/>
    <n v="0"/>
    <n v="0"/>
    <n v="0"/>
    <n v="0"/>
    <n v="0"/>
    <n v="0"/>
    <n v="0"/>
    <n v="0"/>
    <n v="0"/>
    <n v="0"/>
    <n v="0"/>
    <n v="0"/>
    <n v="0"/>
    <n v="0"/>
    <n v="0"/>
    <n v="0"/>
    <n v="0"/>
    <n v="0"/>
    <n v="0"/>
    <n v="0"/>
  </r>
  <r>
    <s v="34-850-205"/>
    <x v="6"/>
    <x v="302"/>
    <x v="1392"/>
    <n v="0"/>
    <x v="6"/>
    <x v="77"/>
    <x v="3552"/>
    <s v="STUDENT ACTIVITIES"/>
    <s v="B"/>
    <s v=" "/>
    <x v="6"/>
    <x v="302"/>
    <x v="1392"/>
    <n v="328920"/>
    <n v="0"/>
    <s v=" "/>
    <s v=" "/>
    <n v="34850205"/>
    <n v="0"/>
    <n v="0"/>
    <n v="0"/>
    <n v="0"/>
    <n v="0"/>
    <n v="0"/>
    <n v="0"/>
    <n v="0"/>
    <n v="0"/>
    <n v="0"/>
    <n v="0"/>
    <n v="0"/>
    <n v="0"/>
    <n v="0"/>
    <n v="0"/>
    <n v="0"/>
    <n v="0"/>
    <n v="0"/>
    <n v="0"/>
    <n v="0"/>
    <n v="0"/>
    <n v="0"/>
    <n v="0"/>
    <n v="0"/>
    <n v="0"/>
  </r>
  <r>
    <s v="34-850-210"/>
    <x v="6"/>
    <x v="302"/>
    <x v="1393"/>
    <n v="-1752.86"/>
    <x v="6"/>
    <x v="78"/>
    <x v="3553"/>
    <s v="STUDENT ACTIVITIES"/>
    <s v="B"/>
    <s v=" "/>
    <x v="6"/>
    <x v="302"/>
    <x v="1393"/>
    <n v="328920"/>
    <n v="0"/>
    <s v=" "/>
    <s v=" "/>
    <n v="34850210"/>
    <n v="-2009.18"/>
    <n v="0"/>
    <n v="422.12"/>
    <n v="165.8"/>
    <n v="0"/>
    <n v="-901.65"/>
    <n v="0"/>
    <n v="8689.24"/>
    <n v="9543.09"/>
    <n v="2.64"/>
    <n v="-390.05"/>
    <n v="0"/>
    <n v="388.84"/>
    <n v="2009.18"/>
    <n v="1.21"/>
    <n v="-901.65"/>
    <n v="0"/>
    <n v="8267.1200000000008"/>
    <n v="9377.2900000000009"/>
    <n v="2.64"/>
    <n v="0"/>
    <n v="0"/>
    <n v="0"/>
    <n v="0"/>
    <n v="0"/>
  </r>
  <r>
    <s v="34-850-213"/>
    <x v="6"/>
    <x v="302"/>
    <x v="1394"/>
    <n v="1237828.77"/>
    <x v="6"/>
    <x v="79"/>
    <x v="3554"/>
    <s v="STUDENT ACTIVITIES"/>
    <s v="B"/>
    <s v=" "/>
    <x v="6"/>
    <x v="302"/>
    <x v="1394"/>
    <n v="328920"/>
    <n v="0"/>
    <s v=" "/>
    <s v=" "/>
    <n v="34850213"/>
    <n v="1398337.79"/>
    <n v="0"/>
    <n v="0"/>
    <n v="161671.20000000001"/>
    <n v="1162.18"/>
    <n v="-74947.33"/>
    <n v="0"/>
    <n v="2959286.03"/>
    <n v="1664465.41"/>
    <n v="17955.48"/>
    <n v="1248423.04"/>
    <n v="0"/>
    <n v="304844.79999999999"/>
    <n v="160430.14000000001"/>
    <n v="5500.09"/>
    <n v="-74947.33"/>
    <n v="0"/>
    <n v="2959286.03"/>
    <n v="1502794.21"/>
    <n v="16793.3"/>
    <n v="0"/>
    <n v="0"/>
    <n v="0"/>
    <n v="0"/>
    <n v="0"/>
  </r>
  <r>
    <s v="34-850-214"/>
    <x v="6"/>
    <x v="302"/>
    <x v="1395"/>
    <n v="937761.71"/>
    <x v="6"/>
    <x v="80"/>
    <x v="3555"/>
    <s v="STUDENT ACTIVITIES"/>
    <s v="B"/>
    <s v=" "/>
    <x v="6"/>
    <x v="302"/>
    <x v="1395"/>
    <n v="328920"/>
    <n v="0"/>
    <s v=" "/>
    <s v=" "/>
    <n v="34850214"/>
    <n v="940212.17"/>
    <n v="0"/>
    <n v="49024.61"/>
    <n v="51475.07"/>
    <n v="0"/>
    <n v="851257.17"/>
    <n v="0"/>
    <n v="638613.43000000005"/>
    <n v="564668.62"/>
    <n v="12559.73"/>
    <n v="893431.5"/>
    <n v="0"/>
    <n v="107049.34"/>
    <n v="66630.91"/>
    <n v="6362.24"/>
    <n v="851257.17"/>
    <n v="0"/>
    <n v="589588.81999999995"/>
    <n v="513193.55"/>
    <n v="12559.73"/>
    <n v="0"/>
    <n v="0"/>
    <n v="0"/>
    <n v="0"/>
    <n v="0"/>
  </r>
  <r>
    <s v="34-850-216"/>
    <x v="6"/>
    <x v="302"/>
    <x v="1396"/>
    <n v="-3955.5"/>
    <x v="6"/>
    <x v="81"/>
    <x v="3556"/>
    <s v="STUDENT ACTIVITIES"/>
    <s v="B"/>
    <s v=" "/>
    <x v="6"/>
    <x v="302"/>
    <x v="1396"/>
    <n v="328920"/>
    <n v="0"/>
    <s v=" "/>
    <s v=" "/>
    <n v="34850216"/>
    <n v="-3955.5"/>
    <n v="0"/>
    <n v="0"/>
    <n v="0"/>
    <n v="0"/>
    <n v="-2249.98"/>
    <n v="0"/>
    <n v="28252.35"/>
    <n v="43846.93"/>
    <n v="13889.06"/>
    <n v="-3949.82"/>
    <n v="0"/>
    <n v="1018.31"/>
    <n v="1023.99"/>
    <n v="0"/>
    <n v="-2249.98"/>
    <n v="0"/>
    <n v="28252.35"/>
    <n v="43846.93"/>
    <n v="13889.06"/>
    <n v="0"/>
    <n v="0"/>
    <n v="0"/>
    <n v="0"/>
    <n v="0"/>
  </r>
  <r>
    <s v="34-850-401"/>
    <x v="6"/>
    <x v="302"/>
    <x v="433"/>
    <n v="504571.48"/>
    <x v="6"/>
    <x v="82"/>
    <x v="3557"/>
    <s v="STUDENT ACTIVITIES"/>
    <s v="B"/>
    <s v=" "/>
    <x v="6"/>
    <x v="302"/>
    <x v="433"/>
    <n v="328920"/>
    <n v="0"/>
    <s v=" "/>
    <s v=" "/>
    <n v="34850401"/>
    <n v="504571.48"/>
    <n v="0"/>
    <n v="0"/>
    <n v="0"/>
    <n v="0"/>
    <n v="504900.46"/>
    <n v="0"/>
    <n v="0"/>
    <n v="2757.58"/>
    <n v="2428.6"/>
    <n v="503803.12"/>
    <n v="0"/>
    <n v="0"/>
    <n v="0"/>
    <n v="768.36"/>
    <n v="504900.46"/>
    <n v="0"/>
    <n v="0"/>
    <n v="2757.58"/>
    <n v="2428.6"/>
    <n v="0"/>
    <n v="0"/>
    <n v="0"/>
    <n v="0"/>
    <n v="0"/>
  </r>
  <r>
    <s v="34-850-402"/>
    <x v="6"/>
    <x v="302"/>
    <x v="434"/>
    <n v="5049.13"/>
    <x v="6"/>
    <x v="83"/>
    <x v="3558"/>
    <s v="STUDENT ACTIVITIES"/>
    <s v="B"/>
    <s v=" "/>
    <x v="6"/>
    <x v="302"/>
    <x v="434"/>
    <n v="328920"/>
    <n v="0"/>
    <s v=" "/>
    <s v=" "/>
    <n v="34850402"/>
    <n v="9775.57"/>
    <n v="0"/>
    <n v="587"/>
    <n v="5313.44"/>
    <n v="0"/>
    <n v="0"/>
    <n v="0"/>
    <n v="11242.44"/>
    <n v="6200.93"/>
    <n v="7.62"/>
    <n v="7767.89"/>
    <n v="0"/>
    <n v="2221"/>
    <n v="220.94"/>
    <n v="7.62"/>
    <n v="0"/>
    <n v="0"/>
    <n v="10655.44"/>
    <n v="887.49"/>
    <n v="7.62"/>
    <n v="0"/>
    <n v="0"/>
    <n v="0"/>
    <n v="0"/>
    <n v="0"/>
  </r>
  <r>
    <s v="34-850-509"/>
    <x v="6"/>
    <x v="302"/>
    <x v="1397"/>
    <n v="5439.86"/>
    <x v="6"/>
    <x v="84"/>
    <x v="3559"/>
    <s v="STUDENT ACTIVITIES"/>
    <s v="B"/>
    <s v=" "/>
    <x v="6"/>
    <x v="302"/>
    <x v="1397"/>
    <n v="328920"/>
    <n v="0"/>
    <s v=" "/>
    <s v=" "/>
    <n v="34850509"/>
    <n v="5439.86"/>
    <n v="0"/>
    <n v="0"/>
    <n v="0"/>
    <n v="0"/>
    <n v="5420.57"/>
    <n v="0"/>
    <n v="0"/>
    <n v="6.84"/>
    <n v="26.13"/>
    <n v="5431.58"/>
    <n v="0"/>
    <n v="0"/>
    <n v="0"/>
    <n v="8.2799999999999994"/>
    <n v="5420.57"/>
    <n v="0"/>
    <n v="0"/>
    <n v="6.84"/>
    <n v="26.13"/>
    <n v="0"/>
    <n v="0"/>
    <n v="0"/>
    <n v="0"/>
    <n v="0"/>
  </r>
  <r>
    <s v="34-850-510"/>
    <x v="6"/>
    <x v="302"/>
    <x v="1398"/>
    <n v="0"/>
    <x v="6"/>
    <x v="85"/>
    <x v="3560"/>
    <s v="STUDENT ACTIVITIES"/>
    <s v="B"/>
    <s v=" "/>
    <x v="6"/>
    <x v="302"/>
    <x v="1398"/>
    <n v="328920"/>
    <n v="0"/>
    <s v=" "/>
    <s v=" "/>
    <n v="34850510"/>
    <n v="0"/>
    <n v="0"/>
    <n v="0"/>
    <n v="0"/>
    <n v="0"/>
    <n v="0"/>
    <n v="0"/>
    <n v="0"/>
    <n v="0"/>
    <n v="0"/>
    <n v="0"/>
    <n v="0"/>
    <n v="0"/>
    <n v="0"/>
    <n v="0"/>
    <n v="0"/>
    <n v="0"/>
    <n v="0"/>
    <n v="0"/>
    <n v="0"/>
    <n v="0"/>
    <n v="0"/>
    <n v="0"/>
    <n v="0"/>
    <n v="0"/>
  </r>
  <r>
    <s v="34-850-512"/>
    <x v="6"/>
    <x v="302"/>
    <x v="1399"/>
    <n v="0"/>
    <x v="6"/>
    <x v="86"/>
    <x v="3561"/>
    <s v="STUDENT ACTIVITIES"/>
    <s v="B"/>
    <s v=" "/>
    <x v="6"/>
    <x v="302"/>
    <x v="1399"/>
    <n v="328920"/>
    <n v="21"/>
    <s v=" "/>
    <s v=" "/>
    <n v="34850512"/>
    <n v="0"/>
    <n v="0"/>
    <n v="0"/>
    <n v="0"/>
    <n v="0"/>
    <n v="0"/>
    <n v="0"/>
    <n v="0"/>
    <n v="0"/>
    <n v="0"/>
    <n v="0"/>
    <n v="0"/>
    <n v="0"/>
    <n v="0"/>
    <n v="0"/>
    <n v="0"/>
    <n v="0"/>
    <n v="0"/>
    <n v="0"/>
    <n v="0"/>
    <n v="0"/>
    <n v="0"/>
    <n v="0"/>
    <n v="0"/>
    <n v="0"/>
  </r>
  <r>
    <s v="35-001-301"/>
    <x v="7"/>
    <x v="285"/>
    <x v="1400"/>
    <n v="16029452.539999999"/>
    <x v="7"/>
    <x v="87"/>
    <x v="3562"/>
    <s v="GEN MAINT MCCCD"/>
    <s v="A"/>
    <s v=" "/>
    <x v="7"/>
    <x v="285"/>
    <x v="1400"/>
    <n v="350000"/>
    <n v="0"/>
    <s v=" "/>
    <s v=" "/>
    <n v="35001301"/>
    <n v="21525815.48"/>
    <n v="21525815.48"/>
    <n v="0"/>
    <n v="45850.43"/>
    <n v="16075302.970000001"/>
    <n v="4215428.5599999996"/>
    <n v="290307128.05000001"/>
    <n v="436621.74"/>
    <n v="733035.82"/>
    <n v="302417566.11000001"/>
    <n v="11605037.18"/>
    <n v="11605037.18"/>
    <n v="10500.7"/>
    <n v="63639.95"/>
    <n v="21578954.73"/>
    <n v="4215428.5599999996"/>
    <n v="268781312.56999999"/>
    <n v="436621.74"/>
    <n v="687185.39"/>
    <n v="286342263.13999999"/>
    <n v="0"/>
    <n v="0"/>
    <n v="0"/>
    <n v="0"/>
    <n v="0"/>
  </r>
  <r>
    <s v="35-410-301"/>
    <x v="7"/>
    <x v="303"/>
    <x v="1400"/>
    <n v="0"/>
    <x v="7"/>
    <x v="87"/>
    <x v="3563"/>
    <s v="CAPITAL OUTLAY MCCCD"/>
    <s v="A"/>
    <s v=" "/>
    <x v="7"/>
    <x v="303"/>
    <x v="1400"/>
    <n v="350000"/>
    <n v="0"/>
    <s v=" "/>
    <s v=" "/>
    <n v="35410301"/>
    <n v="0"/>
    <n v="0"/>
    <n v="0"/>
    <n v="0"/>
    <n v="0"/>
    <n v="0"/>
    <n v="0"/>
    <n v="0"/>
    <n v="0"/>
    <n v="0"/>
    <n v="0"/>
    <n v="0"/>
    <n v="0"/>
    <n v="0"/>
    <n v="0"/>
    <n v="0"/>
    <n v="0"/>
    <n v="0"/>
    <n v="0"/>
    <n v="0"/>
    <n v="0"/>
    <n v="0"/>
    <n v="0"/>
    <n v="0"/>
    <n v="0"/>
  </r>
  <r>
    <s v="35-700-301"/>
    <x v="7"/>
    <x v="300"/>
    <x v="1400"/>
    <n v="2974525.62"/>
    <x v="7"/>
    <x v="87"/>
    <x v="3564"/>
    <s v="CURRENT DEBT SERVICE"/>
    <s v="D"/>
    <s v=" "/>
    <x v="7"/>
    <x v="300"/>
    <x v="1400"/>
    <n v="350000"/>
    <n v="20"/>
    <s v=" "/>
    <s v=" "/>
    <n v="35700301"/>
    <n v="4083666.39"/>
    <n v="4083666.39"/>
    <n v="0"/>
    <n v="7495.15"/>
    <n v="2982020.77"/>
    <n v="802702.27"/>
    <n v="55741926.200000003"/>
    <n v="0"/>
    <n v="130312.2"/>
    <n v="58044061.75"/>
    <n v="2220011.0499999998"/>
    <n v="2220011.0499999998"/>
    <n v="0"/>
    <n v="21193.91"/>
    <n v="4104860.3"/>
    <n v="802702.27"/>
    <n v="51658259.810000002"/>
    <n v="0"/>
    <n v="122817.05"/>
    <n v="55062040.979999997"/>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7">
  <r>
    <s v="JP MORGAN CHASE WARRANT COMPENSATION"/>
    <s v="0000"/>
    <m/>
    <m/>
    <s v="10-111-152"/>
    <x v="0"/>
    <x v="0"/>
    <s v="152"/>
    <x v="0"/>
    <s v="ASSETS"/>
    <m/>
    <x v="0"/>
    <s v="CHASE WARRANT COMP  "/>
    <s v=" "/>
    <s v=" "/>
    <n v="10"/>
    <n v="111"/>
    <n v="152"/>
    <n v="111156"/>
    <n v="0"/>
    <n v="48000028"/>
    <s v=" "/>
    <s v=" "/>
    <s v="        "/>
    <n v="65000028"/>
    <n v="0"/>
    <n v="0"/>
    <n v="17000000"/>
    <n v="0"/>
    <n v="28000028"/>
    <n v="0"/>
    <n v="0"/>
    <n v="203000000"/>
    <n v="223000000"/>
    <n v="40000028"/>
    <n v="0"/>
    <n v="0"/>
    <n v="25000000"/>
    <n v="50000000"/>
    <n v="28000028"/>
    <n v="0"/>
    <n v="0"/>
    <n v="186000000"/>
    <n v="223000000"/>
    <n v="0"/>
    <n v="0"/>
    <n v="0"/>
    <n v="0"/>
    <n v="0"/>
  </r>
  <r>
    <s v="JP MORGAN CHASE WEB PAYMENT ACCOUNT"/>
    <s v="0000"/>
    <m/>
    <m/>
    <s v="10-111-153"/>
    <x v="0"/>
    <x v="0"/>
    <s v="153"/>
    <x v="1"/>
    <s v="ASSETS"/>
    <m/>
    <x v="1"/>
    <s v="CHASE WEB PAYMENT   "/>
    <s v=" "/>
    <s v=" "/>
    <n v="10"/>
    <n v="111"/>
    <n v="153"/>
    <n v="111156"/>
    <n v="0"/>
    <n v="5743945.3399999999"/>
    <s v=" "/>
    <s v=" "/>
    <s v="        "/>
    <n v="-330848.18"/>
    <n v="0"/>
    <n v="-80502.69"/>
    <n v="10000000"/>
    <n v="16155296.210000001"/>
    <n v="-196851.26"/>
    <n v="0"/>
    <n v="-2291448.85"/>
    <n v="204460000"/>
    <n v="212692245.44999999"/>
    <n v="3622171.07"/>
    <n v="0"/>
    <n v="-331908.74"/>
    <n v="25000000"/>
    <n v="21378889.489999998"/>
    <n v="-196851.26"/>
    <n v="0"/>
    <n v="-2210946.16"/>
    <n v="194460000"/>
    <n v="196536949.24000001"/>
    <n v="0"/>
    <n v="0"/>
    <n v="0"/>
    <n v="0"/>
    <n v="0"/>
  </r>
  <r>
    <s v="JP MORGAN CHASE E-CHECK PAYMENT"/>
    <s v="0000"/>
    <m/>
    <m/>
    <s v="10-111-154"/>
    <x v="0"/>
    <x v="0"/>
    <s v="154"/>
    <x v="2"/>
    <s v="ASSETS"/>
    <m/>
    <x v="2"/>
    <s v="CHASE E-CHECK PAYMEN"/>
    <s v=" "/>
    <s v=" "/>
    <n v="10"/>
    <n v="111"/>
    <n v="154"/>
    <n v="111156"/>
    <n v="0"/>
    <n v="2431896.9900000002"/>
    <s v=" "/>
    <s v=" "/>
    <s v="        "/>
    <n v="-250682.63"/>
    <n v="0"/>
    <n v="0"/>
    <n v="2000000"/>
    <n v="4682579.62"/>
    <n v="-51975.73"/>
    <n v="0"/>
    <n v="2735051.25"/>
    <n v="76285051.25"/>
    <n v="76033872.719999999"/>
    <n v="4790847.67"/>
    <n v="0"/>
    <n v="0"/>
    <n v="15000000"/>
    <n v="9958469.6999999993"/>
    <n v="-51975.73"/>
    <n v="0"/>
    <n v="2735051.25"/>
    <n v="74285051.25"/>
    <n v="71351293.099999994"/>
    <n v="0"/>
    <n v="0"/>
    <n v="0"/>
    <n v="0"/>
    <n v="0"/>
  </r>
  <r>
    <s v="CHASE ELECTRONIC PAYMENT"/>
    <s v="0000"/>
    <m/>
    <m/>
    <s v="10-111-155"/>
    <x v="0"/>
    <x v="0"/>
    <s v="155"/>
    <x v="3"/>
    <s v="ASSETS"/>
    <m/>
    <x v="3"/>
    <s v="CHASE ELECTRONIC PAY"/>
    <s v=" "/>
    <s v=" "/>
    <n v="10"/>
    <n v="111"/>
    <n v="155"/>
    <n v="111156"/>
    <n v="0"/>
    <n v="903924.83"/>
    <s v=" "/>
    <s v=" "/>
    <s v="        "/>
    <n v="2161204.04"/>
    <n v="0"/>
    <n v="742720.79"/>
    <n v="2000000"/>
    <n v="0"/>
    <n v="-16952.990000000002"/>
    <n v="0"/>
    <n v="74240877.819999993"/>
    <n v="73320000"/>
    <n v="0"/>
    <n v="3282827.82"/>
    <n v="0"/>
    <n v="2878376.22"/>
    <n v="4000000"/>
    <n v="0"/>
    <n v="-16952.990000000002"/>
    <n v="0"/>
    <n v="73498157.030000001"/>
    <n v="71320000"/>
    <n v="0"/>
    <n v="0"/>
    <n v="0"/>
    <n v="0"/>
    <n v="0"/>
    <n v="0"/>
  </r>
  <r>
    <s v="SERVICE ACCOUNT- JP MORGAN CHASE"/>
    <s v="0000"/>
    <m/>
    <m/>
    <s v="10-111-156"/>
    <x v="0"/>
    <x v="0"/>
    <s v="156"/>
    <x v="4"/>
    <s v="ASSETS"/>
    <m/>
    <x v="4"/>
    <s v="SERV ACCT-JP MORGAN "/>
    <s v=" "/>
    <s v=" "/>
    <n v="10"/>
    <n v="111"/>
    <n v="156"/>
    <n v="111156"/>
    <n v="0"/>
    <n v="40793844.93"/>
    <s v=" "/>
    <s v=" "/>
    <s v="        "/>
    <n v="34677378.310000002"/>
    <n v="693129262.94000006"/>
    <n v="435122344.00999999"/>
    <n v="0"/>
    <n v="264123385.55000001"/>
    <n v="399044656.38999999"/>
    <n v="11786314282.530001"/>
    <n v="7537812594.9499998"/>
    <n v="223042049.34"/>
    <n v="4113292925.46"/>
    <n v="1533638.23"/>
    <n v="1123392174.29"/>
    <n v="838344524.25"/>
    <n v="50000000"/>
    <n v="368191390.12"/>
    <n v="399044656.38999999"/>
    <n v="11093185019.59"/>
    <n v="7102690250.9399996"/>
    <n v="223042049.34"/>
    <n v="3849169539.9099998"/>
    <n v="0"/>
    <n v="0"/>
    <n v="0"/>
    <n v="0"/>
    <n v="0"/>
  </r>
  <r>
    <s v="CREDIT CARD PROCESSING-JP MORGAN CHASE"/>
    <s v="0000"/>
    <m/>
    <m/>
    <s v="10-111-157"/>
    <x v="0"/>
    <x v="0"/>
    <s v="157"/>
    <x v="5"/>
    <s v="ASSETS"/>
    <m/>
    <x v="5"/>
    <s v="CREDIT CARDS-CHASE  "/>
    <s v=" "/>
    <s v=" "/>
    <n v="10"/>
    <n v="111"/>
    <n v="157"/>
    <n v="111156"/>
    <n v="0"/>
    <n v="1039162.18"/>
    <s v=" "/>
    <s v=" "/>
    <s v="        "/>
    <n v="351848.01"/>
    <n v="0"/>
    <n v="0"/>
    <n v="2000000"/>
    <n v="2687314.17"/>
    <n v="-252344.62"/>
    <n v="0"/>
    <n v="758110.56"/>
    <n v="47321226.710000001"/>
    <n v="47854622.950000003"/>
    <n v="3238796.71"/>
    <n v="0"/>
    <n v="-4673.09"/>
    <n v="8000000"/>
    <n v="5117724.3899999997"/>
    <n v="-252344.62"/>
    <n v="0"/>
    <n v="758110.56"/>
    <n v="45321226.710000001"/>
    <n v="45167308.780000001"/>
    <n v="0"/>
    <n v="0"/>
    <n v="0"/>
    <n v="0"/>
    <n v="0"/>
  </r>
  <r>
    <s v="CORP SERVICES ACCOUNT -JP MORGAN CHASE"/>
    <s v="0000"/>
    <m/>
    <m/>
    <s v="10-111-158"/>
    <x v="0"/>
    <x v="0"/>
    <s v="158"/>
    <x v="6"/>
    <s v="ASSETS"/>
    <m/>
    <x v="6"/>
    <s v="CORP SERVICES ACCT  "/>
    <s v=" "/>
    <s v=" "/>
    <n v="10"/>
    <n v="111"/>
    <n v="158"/>
    <n v="111156"/>
    <n v="0"/>
    <n v="2068318.62"/>
    <s v=" "/>
    <s v=" "/>
    <s v="        "/>
    <n v="1100102.1100000001"/>
    <n v="0"/>
    <n v="0"/>
    <n v="36000000"/>
    <n v="36968216.509999998"/>
    <n v="25808.75"/>
    <n v="0"/>
    <n v="-1970428.32"/>
    <n v="909758643.71000004"/>
    <n v="913771581.89999998"/>
    <n v="4369063.7"/>
    <n v="0"/>
    <n v="-1880271.09"/>
    <n v="8000000"/>
    <n v="6611309.5"/>
    <n v="25808.75"/>
    <n v="0"/>
    <n v="-1970428.32"/>
    <n v="873758643.71000004"/>
    <n v="876803365.38999999"/>
    <n v="0"/>
    <n v="0"/>
    <n v="0"/>
    <n v="0"/>
    <n v="0"/>
  </r>
  <r>
    <s v="JP MORGAN CHASE MMDA ACCOUNT"/>
    <s v="0000"/>
    <m/>
    <m/>
    <s v="10-111-159"/>
    <x v="0"/>
    <x v="0"/>
    <s v="159"/>
    <x v="7"/>
    <s v="ASSETS"/>
    <m/>
    <x v="7"/>
    <s v="JP MORGAN CHASE MMDA"/>
    <s v=" "/>
    <s v=" "/>
    <n v="10"/>
    <n v="111"/>
    <n v="159"/>
    <n v="111156"/>
    <n v="0"/>
    <n v="600209.97"/>
    <s v=" "/>
    <s v=" "/>
    <s v="        "/>
    <n v="600209.97"/>
    <n v="0"/>
    <n v="0"/>
    <n v="0"/>
    <n v="0"/>
    <n v="600075.13"/>
    <n v="0"/>
    <n v="134.84"/>
    <n v="0"/>
    <n v="0"/>
    <n v="600194.22"/>
    <n v="0"/>
    <n v="15.75"/>
    <n v="0"/>
    <n v="0"/>
    <n v="600075.13"/>
    <n v="0"/>
    <n v="134.84"/>
    <n v="0"/>
    <n v="0"/>
    <n v="0"/>
    <n v="0"/>
    <n v="0"/>
    <n v="0"/>
    <n v="0"/>
  </r>
  <r>
    <s v="JP MORGAN CHASE LOCKBOX ACCOUNT"/>
    <s v="0000"/>
    <m/>
    <m/>
    <s v="10-111-160"/>
    <x v="0"/>
    <x v="0"/>
    <s v="160"/>
    <x v="8"/>
    <s v="ASSETS"/>
    <m/>
    <x v="8"/>
    <s v="CHASE LOCKBOX       "/>
    <s v=" "/>
    <s v=" "/>
    <n v="10"/>
    <n v="111"/>
    <n v="160"/>
    <n v="111156"/>
    <n v="1"/>
    <n v="60174957.740000002"/>
    <s v=" "/>
    <s v=" "/>
    <s v="        "/>
    <n v="63967944.299999997"/>
    <n v="0"/>
    <n v="-33305.22"/>
    <n v="86000000"/>
    <n v="82240318.659999996"/>
    <n v="202239.31"/>
    <n v="0"/>
    <n v="-1760227.31"/>
    <n v="1111550000"/>
    <n v="1173282945.74"/>
    <n v="32648907.800000001"/>
    <n v="0"/>
    <n v="-315147.95"/>
    <n v="92000000"/>
    <n v="123634184.45"/>
    <n v="202239.31"/>
    <n v="0"/>
    <n v="-1726922.09"/>
    <n v="1025550000"/>
    <n v="1091042627.0799999"/>
    <n v="0"/>
    <n v="0"/>
    <n v="0"/>
    <n v="0"/>
    <n v="0"/>
  </r>
  <r>
    <s v="CASHIER'S CASH"/>
    <s v="0000"/>
    <m/>
    <m/>
    <s v="10-112-101"/>
    <x v="0"/>
    <x v="1"/>
    <s v="101"/>
    <x v="9"/>
    <s v="ASSETS"/>
    <m/>
    <x v="9"/>
    <s v="CASHIER'S CASH      "/>
    <s v=" "/>
    <s v=" "/>
    <n v="10"/>
    <n v="112"/>
    <n v="101"/>
    <n v="112101"/>
    <n v="0"/>
    <n v="48942.77"/>
    <s v=" "/>
    <s v=" "/>
    <s v="        "/>
    <n v="5000"/>
    <n v="0"/>
    <n v="181401053.49000001"/>
    <n v="181357110.72"/>
    <n v="0"/>
    <n v="4500"/>
    <n v="0"/>
    <n v="2894536114.4400001"/>
    <n v="2898058474.6300001"/>
    <n v="3566802.96"/>
    <n v="5000"/>
    <n v="0"/>
    <n v="208391967.65000001"/>
    <n v="208391967.65000001"/>
    <n v="0"/>
    <n v="4500"/>
    <n v="0"/>
    <n v="2713135060.9499998"/>
    <n v="2716701363.9099998"/>
    <n v="3566802.96"/>
    <n v="0"/>
    <n v="0"/>
    <n v="0"/>
    <n v="0"/>
    <n v="0"/>
  </r>
  <r>
    <s v="CASHIERS RETURN ITEMS"/>
    <s v="0000"/>
    <m/>
    <m/>
    <s v="10-112-106"/>
    <x v="0"/>
    <x v="1"/>
    <s v="106"/>
    <x v="10"/>
    <s v="ASSETS"/>
    <m/>
    <x v="10"/>
    <s v="CASHIER RETURN ITEMS"/>
    <s v=" "/>
    <s v=" "/>
    <n v="10"/>
    <n v="112"/>
    <n v="106"/>
    <n v="112106"/>
    <n v="1"/>
    <n v="0"/>
    <s v=" "/>
    <s v=" "/>
    <s v="        "/>
    <n v="0"/>
    <n v="0"/>
    <n v="0"/>
    <n v="0"/>
    <n v="0"/>
    <n v="0"/>
    <n v="0"/>
    <n v="0"/>
    <n v="7266996.2199999997"/>
    <n v="7266996.2199999997"/>
    <n v="0"/>
    <n v="0"/>
    <n v="0"/>
    <n v="7266996.2199999997"/>
    <n v="7266996.2199999997"/>
    <n v="0"/>
    <n v="0"/>
    <n v="0"/>
    <n v="7266996.2199999997"/>
    <n v="7266996.2199999997"/>
    <n v="0"/>
    <n v="0"/>
    <n v="0"/>
    <n v="0"/>
    <n v="0"/>
  </r>
  <r>
    <s v="BOND RISK MANAGEMENT"/>
    <s v="0000"/>
    <m/>
    <m/>
    <s v="10-113-126"/>
    <x v="0"/>
    <x v="2"/>
    <s v="126"/>
    <x v="10"/>
    <s v="ASSETS"/>
    <m/>
    <x v="11"/>
    <s v="BOND RISK MGMT      "/>
    <s v=" "/>
    <s v=" "/>
    <n v="10"/>
    <n v="113"/>
    <n v="126"/>
    <n v="113126"/>
    <n v="0"/>
    <n v="0"/>
    <s v=" "/>
    <s v=" "/>
    <s v="        "/>
    <n v="0"/>
    <n v="0"/>
    <n v="0"/>
    <n v="0"/>
    <n v="0"/>
    <n v="0"/>
    <n v="0"/>
    <n v="0"/>
    <n v="0"/>
    <n v="0"/>
    <n v="0"/>
    <n v="0"/>
    <n v="0"/>
    <n v="0"/>
    <n v="0"/>
    <n v="0"/>
    <n v="0"/>
    <n v="0"/>
    <n v="0"/>
    <n v="0"/>
    <n v="0"/>
    <n v="0"/>
    <n v="0"/>
    <n v="0"/>
    <n v="0"/>
  </r>
  <r>
    <s v="CASH CERTIFICATE OF DEPOSIT -  BANKONE"/>
    <s v="0000"/>
    <m/>
    <m/>
    <s v="10-114-156"/>
    <x v="0"/>
    <x v="3"/>
    <s v="156"/>
    <x v="10"/>
    <s v="ASSETS"/>
    <m/>
    <x v="12"/>
    <s v="CASH - CD BANKONE   "/>
    <s v=" "/>
    <s v=" "/>
    <n v="10"/>
    <n v="114"/>
    <n v="156"/>
    <n v="113157"/>
    <n v="1"/>
    <n v="0"/>
    <s v=" "/>
    <s v=" "/>
    <s v="        "/>
    <n v="0"/>
    <n v="0"/>
    <n v="0"/>
    <n v="0"/>
    <n v="0"/>
    <n v="0"/>
    <n v="0"/>
    <n v="0"/>
    <n v="0"/>
    <n v="0"/>
    <n v="0"/>
    <n v="0"/>
    <n v="0"/>
    <n v="0"/>
    <n v="0"/>
    <n v="0"/>
    <n v="0"/>
    <n v="0"/>
    <n v="0"/>
    <n v="0"/>
    <n v="0"/>
    <n v="0"/>
    <n v="0"/>
    <n v="0"/>
    <n v="0"/>
  </r>
  <r>
    <s v="DEPOSITORY CASH RECORDER"/>
    <s v="0000"/>
    <m/>
    <m/>
    <s v="10-125-121"/>
    <x v="0"/>
    <x v="4"/>
    <s v="121"/>
    <x v="11"/>
    <s v="ASSETS"/>
    <m/>
    <x v="13"/>
    <s v="DEP CASH RECORDER   "/>
    <s v=" "/>
    <s v=" "/>
    <n v="10"/>
    <n v="125"/>
    <n v="121"/>
    <n v="125121"/>
    <n v="0"/>
    <n v="205521.04"/>
    <s v=" "/>
    <s v=" "/>
    <s v="        "/>
    <n v="56709.96"/>
    <n v="0"/>
    <n v="648811.07999999996"/>
    <n v="500000"/>
    <n v="0"/>
    <n v="23459.99"/>
    <n v="0"/>
    <n v="8062061.0499999998"/>
    <n v="7880000"/>
    <n v="0"/>
    <n v="251729.52"/>
    <n v="0"/>
    <n v="1004980.44"/>
    <n v="1200000"/>
    <n v="0"/>
    <n v="23459.99"/>
    <n v="0"/>
    <n v="7413249.9699999997"/>
    <n v="7380000"/>
    <n v="0"/>
    <n v="0"/>
    <n v="0"/>
    <n v="0"/>
    <n v="0"/>
    <n v="0"/>
  </r>
  <r>
    <s v="DEPOSITORY CASH PARKS/RECREATION"/>
    <s v="0000"/>
    <m/>
    <m/>
    <s v="10-125-122"/>
    <x v="0"/>
    <x v="4"/>
    <s v="122"/>
    <x v="12"/>
    <s v="ASSETS"/>
    <m/>
    <x v="14"/>
    <s v="DEP CASH PARKS/REC  "/>
    <s v=" "/>
    <s v=" "/>
    <n v="10"/>
    <n v="125"/>
    <n v="122"/>
    <n v="125122"/>
    <n v="0"/>
    <n v="140817.07999999999"/>
    <s v=" "/>
    <s v=" "/>
    <s v="        "/>
    <n v="96362.240000000005"/>
    <n v="0"/>
    <n v="544454.84"/>
    <n v="500000"/>
    <n v="0"/>
    <n v="117884.35"/>
    <n v="0"/>
    <n v="7282932.7300000004"/>
    <n v="7260000"/>
    <n v="0"/>
    <n v="145527.69"/>
    <n v="0"/>
    <n v="1150834.55"/>
    <n v="1200000"/>
    <n v="0"/>
    <n v="117884.35"/>
    <n v="0"/>
    <n v="6738477.8899999997"/>
    <n v="6760000"/>
    <n v="0"/>
    <n v="0"/>
    <n v="0"/>
    <n v="0"/>
    <n v="0"/>
    <n v="0"/>
  </r>
  <r>
    <s v="DEPOSITORY CASH PARKS/REC LK PLEASANT"/>
    <s v="0000"/>
    <m/>
    <m/>
    <s v="10-125-123"/>
    <x v="0"/>
    <x v="4"/>
    <s v="123"/>
    <x v="10"/>
    <s v="ASSETS"/>
    <m/>
    <x v="15"/>
    <s v="DEP CASH PKS/REC LKP"/>
    <s v=" "/>
    <s v=" "/>
    <n v="10"/>
    <n v="125"/>
    <n v="123"/>
    <n v="125123"/>
    <n v="0"/>
    <n v="0"/>
    <s v=" "/>
    <s v=" "/>
    <s v="        "/>
    <n v="0"/>
    <n v="0"/>
    <n v="0"/>
    <n v="0"/>
    <n v="0"/>
    <n v="0"/>
    <n v="0"/>
    <n v="0"/>
    <n v="0"/>
    <n v="0"/>
    <n v="0"/>
    <n v="0"/>
    <n v="0"/>
    <n v="0"/>
    <n v="0"/>
    <n v="0"/>
    <n v="0"/>
    <n v="0"/>
    <n v="0"/>
    <n v="0"/>
    <n v="0"/>
    <n v="0"/>
    <n v="0"/>
    <n v="0"/>
    <n v="0"/>
  </r>
  <r>
    <s v="DEPOSITORY CASH ANIMAL CONTROL"/>
    <s v="0000"/>
    <m/>
    <m/>
    <s v="10-125-124"/>
    <x v="0"/>
    <x v="4"/>
    <s v="124"/>
    <x v="13"/>
    <s v="ASSETS"/>
    <m/>
    <x v="16"/>
    <s v="DEP CASH ANIMAL CONR"/>
    <s v=" "/>
    <s v=" "/>
    <n v="10"/>
    <n v="125"/>
    <n v="124"/>
    <n v="125124"/>
    <n v="0"/>
    <n v="247921.17"/>
    <s v=" "/>
    <s v=" "/>
    <s v="        "/>
    <n v="63979.95"/>
    <n v="0"/>
    <n v="683941.22"/>
    <n v="500000"/>
    <n v="0"/>
    <n v="196277.74"/>
    <n v="0"/>
    <n v="11991643.43"/>
    <n v="11940000"/>
    <n v="0"/>
    <n v="214614.51"/>
    <n v="0"/>
    <n v="1049365.44"/>
    <n v="1200000"/>
    <n v="0"/>
    <n v="196277.74"/>
    <n v="0"/>
    <n v="11307702.210000001"/>
    <n v="11440000"/>
    <n v="0"/>
    <n v="0"/>
    <n v="0"/>
    <n v="0"/>
    <n v="0"/>
    <n v="0"/>
  </r>
  <r>
    <s v="DEPOSITORY CASH FOUNTAIN HILLS SANITARY"/>
    <s v="0000"/>
    <m/>
    <m/>
    <s v="10-125-125"/>
    <x v="0"/>
    <x v="4"/>
    <s v="125"/>
    <x v="10"/>
    <s v="ASSETS"/>
    <m/>
    <x v="17"/>
    <s v="DEP CASH FH SANITARY"/>
    <s v=" "/>
    <s v=" "/>
    <n v="10"/>
    <n v="125"/>
    <n v="125"/>
    <n v="125125"/>
    <n v="0"/>
    <n v="0"/>
    <s v=" "/>
    <s v=" "/>
    <s v="        "/>
    <n v="0"/>
    <n v="0"/>
    <n v="0"/>
    <n v="0"/>
    <n v="0"/>
    <n v="0"/>
    <n v="0"/>
    <n v="0"/>
    <n v="0"/>
    <n v="0"/>
    <n v="0"/>
    <n v="0"/>
    <n v="0"/>
    <n v="0"/>
    <n v="0"/>
    <n v="0"/>
    <n v="0"/>
    <n v="0"/>
    <n v="0"/>
    <n v="0"/>
    <n v="0"/>
    <n v="0"/>
    <n v="0"/>
    <n v="0"/>
    <n v="0"/>
  </r>
  <r>
    <s v="DEPOSITORY CASH PUBLIC HEALTH"/>
    <s v="0000"/>
    <m/>
    <m/>
    <s v="10-125-126"/>
    <x v="0"/>
    <x v="4"/>
    <s v="126"/>
    <x v="14"/>
    <s v="ASSETS"/>
    <m/>
    <x v="18"/>
    <s v="DEP CASH PUB HLTH   "/>
    <s v=" "/>
    <s v=" "/>
    <n v="10"/>
    <n v="125"/>
    <n v="126"/>
    <n v="125126"/>
    <n v="0"/>
    <n v="1020146.48"/>
    <s v=" "/>
    <s v=" "/>
    <s v="        "/>
    <n v="94758.02"/>
    <n v="0"/>
    <n v="2425388.46"/>
    <n v="1500000"/>
    <n v="0"/>
    <n v="110384.94"/>
    <n v="0"/>
    <n v="38039761.539999999"/>
    <n v="37130000"/>
    <n v="0"/>
    <n v="799804.68"/>
    <n v="0"/>
    <n v="3594953.34"/>
    <n v="4300000"/>
    <n v="0"/>
    <n v="110384.94"/>
    <n v="0"/>
    <n v="35614373.079999998"/>
    <n v="35630000"/>
    <n v="0"/>
    <n v="0"/>
    <n v="0"/>
    <n v="0"/>
    <n v="0"/>
    <n v="0"/>
  </r>
  <r>
    <s v="DEPOSITORY CASH HEALTH PLAN"/>
    <s v="0000"/>
    <m/>
    <m/>
    <s v="10-125-127"/>
    <x v="0"/>
    <x v="4"/>
    <s v="127"/>
    <x v="10"/>
    <s v="ASSETS"/>
    <m/>
    <x v="19"/>
    <s v="DEP CASH HEALTH PLAN"/>
    <s v=" "/>
    <s v=" "/>
    <n v="10"/>
    <n v="125"/>
    <n v="127"/>
    <n v="125127"/>
    <n v="0"/>
    <n v="0"/>
    <s v=" "/>
    <s v=" "/>
    <s v="        "/>
    <n v="0"/>
    <n v="0"/>
    <n v="0"/>
    <n v="0"/>
    <n v="0"/>
    <n v="0"/>
    <n v="0"/>
    <n v="0"/>
    <n v="0"/>
    <n v="0"/>
    <n v="0"/>
    <n v="0"/>
    <n v="0"/>
    <n v="0"/>
    <n v="0"/>
    <n v="0"/>
    <n v="0"/>
    <n v="0"/>
    <n v="0"/>
    <n v="0"/>
    <n v="0"/>
    <n v="0"/>
    <n v="0"/>
    <n v="0"/>
    <n v="0"/>
  </r>
  <r>
    <s v="DEPOSITORY CASH LONG TERM CARE"/>
    <s v="0000"/>
    <m/>
    <m/>
    <s v="10-125-128"/>
    <x v="0"/>
    <x v="4"/>
    <s v="128"/>
    <x v="10"/>
    <s v="ASSETS"/>
    <m/>
    <x v="20"/>
    <s v="DEP CASH LG TRM CARE"/>
    <s v=" "/>
    <s v=" "/>
    <n v="10"/>
    <n v="125"/>
    <n v="128"/>
    <n v="125128"/>
    <n v="0"/>
    <n v="0"/>
    <s v=" "/>
    <s v=" "/>
    <s v="        "/>
    <n v="0"/>
    <n v="0"/>
    <n v="0"/>
    <n v="0"/>
    <n v="0"/>
    <n v="0"/>
    <n v="0"/>
    <n v="0"/>
    <n v="0"/>
    <n v="0"/>
    <n v="0"/>
    <n v="0"/>
    <n v="0"/>
    <n v="0"/>
    <n v="0"/>
    <n v="0"/>
    <n v="0"/>
    <n v="0"/>
    <n v="0"/>
    <n v="0"/>
    <n v="0"/>
    <n v="0"/>
    <n v="0"/>
    <n v="0"/>
    <n v="0"/>
  </r>
  <r>
    <s v="DEPOSITORY CASH COUNTY ATTORNEY"/>
    <s v="0000"/>
    <m/>
    <m/>
    <s v="10-125-129"/>
    <x v="0"/>
    <x v="4"/>
    <s v="129"/>
    <x v="15"/>
    <s v="ASSETS"/>
    <m/>
    <x v="21"/>
    <s v="DEP CASH CNTY ATTY  "/>
    <s v=" "/>
    <s v=" "/>
    <n v="10"/>
    <n v="125"/>
    <n v="129"/>
    <n v="125129"/>
    <n v="0"/>
    <n v="211700.37"/>
    <s v=" "/>
    <s v=" "/>
    <s v="        "/>
    <n v="42309.36"/>
    <n v="0"/>
    <n v="469391.01"/>
    <n v="300000"/>
    <n v="0"/>
    <n v="62830.5"/>
    <n v="0"/>
    <n v="3208869.87"/>
    <n v="3060000"/>
    <n v="0"/>
    <n v="48366.54"/>
    <n v="0"/>
    <n v="293942.82"/>
    <n v="300000"/>
    <n v="0"/>
    <n v="62830.5"/>
    <n v="0"/>
    <n v="2739478.86"/>
    <n v="2760000"/>
    <n v="0"/>
    <n v="0"/>
    <n v="0"/>
    <n v="0"/>
    <n v="0"/>
    <n v="0"/>
  </r>
  <r>
    <s v="DEPOSITORY CASH HOSPITAL"/>
    <s v="0000"/>
    <m/>
    <m/>
    <s v="10-125-130"/>
    <x v="0"/>
    <x v="4"/>
    <s v="130"/>
    <x v="10"/>
    <s v="ASSETS"/>
    <m/>
    <x v="22"/>
    <s v="DEP CASH HOSPITAL   "/>
    <s v=" "/>
    <s v=" "/>
    <n v="10"/>
    <n v="125"/>
    <n v="130"/>
    <n v="125130"/>
    <n v="0"/>
    <n v="0"/>
    <s v=" "/>
    <s v=" "/>
    <s v="        "/>
    <n v="0"/>
    <n v="0"/>
    <n v="0"/>
    <n v="0"/>
    <n v="0"/>
    <n v="0"/>
    <n v="0"/>
    <n v="0"/>
    <n v="0"/>
    <n v="0"/>
    <n v="0"/>
    <n v="0"/>
    <n v="0"/>
    <n v="0"/>
    <n v="0"/>
    <n v="0"/>
    <n v="0"/>
    <n v="0"/>
    <n v="0"/>
    <n v="0"/>
    <n v="0"/>
    <n v="0"/>
    <n v="0"/>
    <n v="0"/>
    <n v="0"/>
  </r>
  <r>
    <s v="DEPOSITORY CASH SHERIFF"/>
    <s v="0000"/>
    <m/>
    <m/>
    <s v="10-125-131"/>
    <x v="0"/>
    <x v="4"/>
    <s v="131"/>
    <x v="16"/>
    <s v="ASSETS"/>
    <m/>
    <x v="23"/>
    <s v="DEP CASH SHERIFF    "/>
    <s v=" "/>
    <s v=" "/>
    <n v="10"/>
    <n v="125"/>
    <n v="131"/>
    <n v="125131"/>
    <n v="0"/>
    <n v="235881.82"/>
    <s v=" "/>
    <s v=" "/>
    <s v="        "/>
    <n v="120065.86"/>
    <n v="0"/>
    <n v="1015815.96"/>
    <n v="900000"/>
    <n v="0"/>
    <n v="95108.52"/>
    <n v="0"/>
    <n v="15180773.300000001"/>
    <n v="15040000"/>
    <n v="0"/>
    <n v="344926.62"/>
    <n v="0"/>
    <n v="1875139.24"/>
    <n v="2100000"/>
    <n v="0"/>
    <n v="95108.52"/>
    <n v="0"/>
    <n v="14164957.34"/>
    <n v="14140000"/>
    <n v="0"/>
    <n v="0"/>
    <n v="0"/>
    <n v="0"/>
    <n v="0"/>
    <n v="0"/>
  </r>
  <r>
    <s v="DEPOSITORY CASH SHERIFF TAX"/>
    <s v="0000"/>
    <m/>
    <m/>
    <s v="10-125-132"/>
    <x v="0"/>
    <x v="4"/>
    <s v="132"/>
    <x v="10"/>
    <s v="ASSETS"/>
    <m/>
    <x v="24"/>
    <s v="DEP CASH SHERIFF TAX"/>
    <s v=" "/>
    <s v=" "/>
    <n v="10"/>
    <n v="125"/>
    <n v="132"/>
    <n v="125132"/>
    <n v="0"/>
    <n v="0"/>
    <s v=" "/>
    <s v=" "/>
    <s v="        "/>
    <n v="0"/>
    <n v="0"/>
    <n v="0"/>
    <n v="0"/>
    <n v="0"/>
    <n v="0"/>
    <n v="0"/>
    <n v="0"/>
    <n v="0"/>
    <n v="0"/>
    <n v="0"/>
    <n v="0"/>
    <n v="0"/>
    <n v="0"/>
    <n v="0"/>
    <n v="0"/>
    <n v="0"/>
    <n v="0"/>
    <n v="0"/>
    <n v="0"/>
    <n v="0"/>
    <n v="0"/>
    <n v="0"/>
    <n v="0"/>
    <n v="0"/>
  </r>
  <r>
    <s v="DEPOSITORY CASH LANDFILL"/>
    <s v="0000"/>
    <m/>
    <m/>
    <s v="10-125-133"/>
    <x v="0"/>
    <x v="4"/>
    <s v="133"/>
    <x v="10"/>
    <s v="ASSETS"/>
    <m/>
    <x v="25"/>
    <s v="DEP CASH LANDFILL   "/>
    <s v=" "/>
    <s v=" "/>
    <n v="10"/>
    <n v="125"/>
    <n v="133"/>
    <n v="125133"/>
    <n v="0"/>
    <n v="0"/>
    <s v=" "/>
    <s v=" "/>
    <s v="        "/>
    <n v="0"/>
    <n v="0"/>
    <n v="0"/>
    <n v="0"/>
    <n v="0"/>
    <n v="0"/>
    <n v="0"/>
    <n v="0"/>
    <n v="0"/>
    <n v="0"/>
    <n v="0"/>
    <n v="0"/>
    <n v="0"/>
    <n v="0"/>
    <n v="0"/>
    <n v="0"/>
    <n v="0"/>
    <n v="0"/>
    <n v="0"/>
    <n v="0"/>
    <n v="0"/>
    <n v="0"/>
    <n v="0"/>
    <n v="0"/>
    <n v="0"/>
  </r>
  <r>
    <s v="DEPOSITORY ACCOUNT PLANNING &amp; DEVELOPEMT"/>
    <s v="0000"/>
    <m/>
    <m/>
    <s v="10-125-134"/>
    <x v="0"/>
    <x v="4"/>
    <s v="134"/>
    <x v="17"/>
    <s v="ASSETS"/>
    <m/>
    <x v="26"/>
    <s v="DEP ACCT PLANG &amp; DEV"/>
    <s v=" "/>
    <s v=" "/>
    <n v="10"/>
    <n v="125"/>
    <n v="134"/>
    <n v="125134"/>
    <n v="0"/>
    <n v="361470.57"/>
    <s v=" "/>
    <s v=" "/>
    <s v="        "/>
    <n v="88033.67"/>
    <n v="0"/>
    <n v="573436.9"/>
    <n v="300000"/>
    <n v="0"/>
    <n v="104667.33"/>
    <n v="0"/>
    <n v="6786803.2400000002"/>
    <n v="6530000"/>
    <n v="0"/>
    <n v="194251.12"/>
    <n v="0"/>
    <n v="693782.55"/>
    <n v="800000"/>
    <n v="0"/>
    <n v="104667.33"/>
    <n v="0"/>
    <n v="6213366.3399999999"/>
    <n v="6230000"/>
    <n v="0"/>
    <n v="0"/>
    <n v="0"/>
    <n v="0"/>
    <n v="0"/>
    <n v="0"/>
  </r>
  <r>
    <s v="DEPOSITORY ACCOUNT LAW LIBRARY"/>
    <s v="0000"/>
    <m/>
    <m/>
    <s v="10-125-135"/>
    <x v="0"/>
    <x v="4"/>
    <s v="135"/>
    <x v="10"/>
    <s v="ASSETS"/>
    <m/>
    <x v="27"/>
    <s v="DEP ACCT LAW LIBRARY"/>
    <s v=" "/>
    <s v=" "/>
    <n v="10"/>
    <n v="125"/>
    <n v="135"/>
    <n v="125135"/>
    <n v="0"/>
    <n v="0"/>
    <s v=" "/>
    <s v=" "/>
    <s v="        "/>
    <n v="0"/>
    <n v="0"/>
    <n v="0"/>
    <n v="0"/>
    <n v="0"/>
    <n v="0"/>
    <n v="0"/>
    <n v="0"/>
    <n v="0"/>
    <n v="0"/>
    <n v="0"/>
    <n v="0"/>
    <n v="0"/>
    <n v="0"/>
    <n v="0"/>
    <n v="0"/>
    <n v="0"/>
    <n v="0"/>
    <n v="0"/>
    <n v="0"/>
    <n v="0"/>
    <n v="0"/>
    <n v="0"/>
    <n v="0"/>
    <n v="0"/>
  </r>
  <r>
    <s v="DEPOSITORY ACCOUNT SOLID WASTE"/>
    <s v="0000"/>
    <m/>
    <m/>
    <s v="10-125-136"/>
    <x v="0"/>
    <x v="4"/>
    <s v="136"/>
    <x v="18"/>
    <s v="ASSETS"/>
    <m/>
    <x v="28"/>
    <s v="DEP ACCT SOLID WASTE"/>
    <s v=" "/>
    <s v=" "/>
    <n v="10"/>
    <n v="125"/>
    <n v="136"/>
    <n v="125136"/>
    <n v="0"/>
    <n v="109894.69"/>
    <s v=" "/>
    <s v=" "/>
    <s v="        "/>
    <n v="71138.320000000007"/>
    <n v="0"/>
    <n v="38756.370000000003"/>
    <n v="0"/>
    <n v="0"/>
    <n v="28136.05"/>
    <n v="0"/>
    <n v="401758.64"/>
    <n v="320000"/>
    <n v="0"/>
    <n v="41385.910000000003"/>
    <n v="0"/>
    <n v="29752.41"/>
    <n v="0"/>
    <n v="0"/>
    <n v="28136.05"/>
    <n v="0"/>
    <n v="363002.27"/>
    <n v="320000"/>
    <n v="0"/>
    <n v="0"/>
    <n v="0"/>
    <n v="0"/>
    <n v="0"/>
    <n v="0"/>
  </r>
  <r>
    <s v="DEPOSITORY CASH COUNTY LIBRARY"/>
    <s v="0000"/>
    <m/>
    <m/>
    <s v="10-125-137"/>
    <x v="0"/>
    <x v="4"/>
    <s v="137"/>
    <x v="19"/>
    <s v="ASSETS"/>
    <m/>
    <x v="29"/>
    <s v="DEP CASH CTY LIBRARY"/>
    <s v=" "/>
    <s v=" "/>
    <n v="10"/>
    <n v="125"/>
    <n v="137"/>
    <n v="125137"/>
    <n v="0"/>
    <n v="61679.62"/>
    <s v=" "/>
    <s v=" "/>
    <s v="        "/>
    <n v="68677.17"/>
    <n v="0"/>
    <n v="193002.45"/>
    <n v="200000"/>
    <n v="0"/>
    <n v="67883.34"/>
    <n v="0"/>
    <n v="4353796.28"/>
    <n v="4360000"/>
    <n v="0"/>
    <n v="96164.13"/>
    <n v="0"/>
    <n v="972513.04"/>
    <n v="1000000"/>
    <n v="0"/>
    <n v="67883.34"/>
    <n v="0"/>
    <n v="4160793.83"/>
    <n v="4160000"/>
    <n v="0"/>
    <n v="0"/>
    <n v="0"/>
    <n v="0"/>
    <n v="0"/>
    <n v="0"/>
  </r>
  <r>
    <s v="DEPOSITORY CASH AIR QUALITY"/>
    <s v="0000"/>
    <m/>
    <m/>
    <s v="10-125-138"/>
    <x v="0"/>
    <x v="4"/>
    <s v="138"/>
    <x v="20"/>
    <s v="ASSETS"/>
    <m/>
    <x v="30"/>
    <s v="DEP CASH AIR QUALITY"/>
    <s v=" "/>
    <s v=" "/>
    <n v="10"/>
    <n v="125"/>
    <n v="138"/>
    <n v="125138"/>
    <n v="0"/>
    <n v="229909.31"/>
    <s v=" "/>
    <s v=" "/>
    <s v="        "/>
    <n v="270138.21999999997"/>
    <n v="0"/>
    <n v="659771.09"/>
    <n v="700000"/>
    <n v="0"/>
    <n v="150834.47"/>
    <n v="0"/>
    <n v="11579074.84"/>
    <n v="11500000"/>
    <n v="0"/>
    <n v="366441.76"/>
    <n v="0"/>
    <n v="1403696.46"/>
    <n v="1500000"/>
    <n v="0"/>
    <n v="150834.47"/>
    <n v="0"/>
    <n v="10919303.75"/>
    <n v="10800000"/>
    <n v="0"/>
    <n v="0"/>
    <n v="0"/>
    <n v="0"/>
    <n v="0"/>
    <n v="0"/>
  </r>
  <r>
    <s v="DEP CASH EMPLOYEE HEALTH INITIATIVE"/>
    <s v="0000"/>
    <m/>
    <m/>
    <s v="10-125-139"/>
    <x v="0"/>
    <x v="4"/>
    <s v="139"/>
    <x v="21"/>
    <s v="ASSETS"/>
    <m/>
    <x v="31"/>
    <s v="DEP CASH HEALTH INIT"/>
    <s v=" "/>
    <s v=" "/>
    <n v="10"/>
    <n v="125"/>
    <n v="139"/>
    <n v="125139"/>
    <n v="0"/>
    <n v="49631.79"/>
    <s v=" "/>
    <s v=" "/>
    <s v="        "/>
    <n v="95671.82"/>
    <n v="0"/>
    <n v="253959.97"/>
    <n v="300000"/>
    <n v="0"/>
    <n v="18599.86"/>
    <n v="0"/>
    <n v="2041031.93"/>
    <n v="2010000"/>
    <n v="0"/>
    <n v="102793.49"/>
    <n v="0"/>
    <n v="92878.33"/>
    <n v="100000"/>
    <n v="0"/>
    <n v="18599.86"/>
    <n v="0"/>
    <n v="1787071.96"/>
    <n v="1710000"/>
    <n v="0"/>
    <n v="0"/>
    <n v="0"/>
    <n v="0"/>
    <n v="0"/>
    <n v="0"/>
  </r>
  <r>
    <s v="DEPOSITORY CASH ASSESSOR"/>
    <s v="0000"/>
    <m/>
    <m/>
    <s v="10-125-140"/>
    <x v="0"/>
    <x v="4"/>
    <s v="140"/>
    <x v="22"/>
    <s v="ASSETS"/>
    <m/>
    <x v="32"/>
    <s v="DEP CASH ASSESSOR   "/>
    <s v=" "/>
    <s v=" "/>
    <n v="10"/>
    <n v="125"/>
    <n v="140"/>
    <n v="125140"/>
    <n v="0"/>
    <n v="15743.29"/>
    <s v=" "/>
    <s v=" "/>
    <s v="        "/>
    <n v="15473.29"/>
    <n v="0"/>
    <n v="270"/>
    <n v="0"/>
    <n v="0"/>
    <n v="5196.38"/>
    <n v="0"/>
    <n v="10546.91"/>
    <n v="0"/>
    <n v="0"/>
    <n v="14893.93"/>
    <n v="0"/>
    <n v="579.36"/>
    <n v="0"/>
    <n v="0"/>
    <n v="5196.38"/>
    <n v="0"/>
    <n v="10276.91"/>
    <n v="0"/>
    <n v="0"/>
    <n v="0"/>
    <n v="0"/>
    <n v="0"/>
    <n v="0"/>
    <n v="0"/>
  </r>
  <r>
    <s v="DEPOSITORY CASH FINANCE"/>
    <s v="0000"/>
    <m/>
    <m/>
    <s v="10-125-141"/>
    <x v="0"/>
    <x v="4"/>
    <s v="141"/>
    <x v="23"/>
    <s v="ASSETS"/>
    <m/>
    <x v="33"/>
    <s v="DEPOSITORY FINANCE  "/>
    <s v=" "/>
    <s v=" "/>
    <n v="10"/>
    <n v="125"/>
    <n v="141"/>
    <n v="125140"/>
    <n v="0"/>
    <n v="109222.63"/>
    <s v=" "/>
    <s v=" "/>
    <s v="        "/>
    <n v="66828.92"/>
    <n v="0"/>
    <n v="42393.71"/>
    <n v="0"/>
    <n v="0"/>
    <n v="141250.07"/>
    <n v="0"/>
    <n v="7467972.5599999996"/>
    <n v="7500000"/>
    <n v="0"/>
    <n v="15870.67"/>
    <n v="0"/>
    <n v="50958.25"/>
    <n v="0"/>
    <n v="0"/>
    <n v="141250.07"/>
    <n v="0"/>
    <n v="7425578.8499999996"/>
    <n v="7500000"/>
    <n v="0"/>
    <n v="0"/>
    <n v="0"/>
    <n v="0"/>
    <n v="0"/>
    <n v="0"/>
  </r>
  <r>
    <s v="DEPOSITORY CASH JUVENILE PROBATION"/>
    <s v="0000"/>
    <m/>
    <m/>
    <s v="10-125-142"/>
    <x v="0"/>
    <x v="4"/>
    <s v="142"/>
    <x v="24"/>
    <s v="ASSETS"/>
    <m/>
    <x v="34"/>
    <s v="DEP CASH JUV PROB   "/>
    <s v=" "/>
    <s v=" "/>
    <n v="10"/>
    <n v="125"/>
    <n v="142"/>
    <n v="125140"/>
    <n v="0"/>
    <n v="2464.63"/>
    <s v=" "/>
    <s v=" "/>
    <s v="        "/>
    <n v="2464.63"/>
    <n v="0"/>
    <n v="0"/>
    <n v="0"/>
    <n v="0"/>
    <n v="2464.63"/>
    <n v="0"/>
    <n v="0"/>
    <n v="0"/>
    <n v="0"/>
    <n v="2464.63"/>
    <n v="0"/>
    <n v="0"/>
    <n v="0"/>
    <n v="0"/>
    <n v="2464.63"/>
    <n v="0"/>
    <n v="0"/>
    <n v="0"/>
    <n v="0"/>
    <n v="0"/>
    <n v="0"/>
    <n v="0"/>
    <n v="0"/>
    <n v="0"/>
  </r>
  <r>
    <s v="DEPOSITORY CASH ADULT PROBATION"/>
    <s v="0000"/>
    <m/>
    <m/>
    <s v="10-125-143"/>
    <x v="0"/>
    <x v="4"/>
    <s v="143"/>
    <x v="25"/>
    <s v="ASSETS"/>
    <m/>
    <x v="35"/>
    <s v="DEP CASH ADULT PROB "/>
    <s v=" "/>
    <s v=" "/>
    <n v="10"/>
    <n v="125"/>
    <n v="143"/>
    <n v="125140"/>
    <n v="0"/>
    <n v="112769.97"/>
    <s v=" "/>
    <s v=" "/>
    <s v="        "/>
    <n v="46895.48"/>
    <n v="0"/>
    <n v="65874.490000000005"/>
    <n v="0"/>
    <n v="0"/>
    <n v="93008.5"/>
    <n v="0"/>
    <n v="2709761.47"/>
    <n v="2690000"/>
    <n v="0"/>
    <n v="120424.22"/>
    <n v="0"/>
    <n v="726471.26"/>
    <n v="800000"/>
    <n v="0"/>
    <n v="93008.5"/>
    <n v="0"/>
    <n v="2643886.98"/>
    <n v="2690000"/>
    <n v="0"/>
    <n v="0"/>
    <n v="0"/>
    <n v="0"/>
    <n v="0"/>
    <n v="0"/>
  </r>
  <r>
    <s v="DEP CASH FLOOD CONTROL"/>
    <s v="0000"/>
    <m/>
    <m/>
    <s v="10-125-144"/>
    <x v="0"/>
    <x v="4"/>
    <s v="144"/>
    <x v="26"/>
    <s v="ASSETS"/>
    <m/>
    <x v="36"/>
    <s v="DEP CASH FLOOD CNTRL"/>
    <s v=" "/>
    <s v=" "/>
    <n v="10"/>
    <n v="125"/>
    <n v="144"/>
    <n v="125144"/>
    <n v="0"/>
    <n v="96948.79"/>
    <s v=" "/>
    <s v=" "/>
    <s v="        "/>
    <n v="176661.94"/>
    <n v="0"/>
    <n v="120286.85"/>
    <n v="200000"/>
    <n v="0"/>
    <n v="10384.379999999999"/>
    <n v="0"/>
    <n v="3396564.41"/>
    <n v="3310000"/>
    <n v="0"/>
    <n v="82362.05"/>
    <n v="0"/>
    <n v="1794299.89"/>
    <n v="1700000"/>
    <n v="0"/>
    <n v="10384.379999999999"/>
    <n v="0"/>
    <n v="3276277.56"/>
    <n v="3110000"/>
    <n v="0"/>
    <n v="0"/>
    <n v="0"/>
    <n v="0"/>
    <n v="0"/>
    <n v="0"/>
  </r>
  <r>
    <s v="DEPOSITORY CASH MCDOT"/>
    <s v="0000"/>
    <m/>
    <m/>
    <s v="10-125-145"/>
    <x v="0"/>
    <x v="4"/>
    <s v="145"/>
    <x v="27"/>
    <s v="ASSETS"/>
    <m/>
    <x v="37"/>
    <s v="DEP CASH MCDOT      "/>
    <s v=" "/>
    <s v=" "/>
    <n v="10"/>
    <n v="125"/>
    <n v="145"/>
    <n v="125145"/>
    <n v="0"/>
    <n v="39684.239999999998"/>
    <s v=" "/>
    <s v=" "/>
    <s v="        "/>
    <n v="36727.199999999997"/>
    <n v="0"/>
    <n v="2957.04"/>
    <n v="0"/>
    <n v="0"/>
    <n v="0"/>
    <n v="0"/>
    <n v="39684.239999999998"/>
    <n v="0"/>
    <n v="0"/>
    <n v="9930.94"/>
    <n v="0"/>
    <n v="26796.26"/>
    <n v="0"/>
    <n v="0"/>
    <n v="0"/>
    <n v="0"/>
    <n v="36727.199999999997"/>
    <n v="0"/>
    <n v="0"/>
    <n v="0"/>
    <n v="0"/>
    <n v="0"/>
    <n v="0"/>
    <n v="0"/>
  </r>
  <r>
    <s v="DEP CASH CORRECTIONAL HEALTH"/>
    <s v="0000"/>
    <m/>
    <m/>
    <s v="10-125-146"/>
    <x v="0"/>
    <x v="4"/>
    <s v="146"/>
    <x v="10"/>
    <s v="ASSETS"/>
    <m/>
    <x v="38"/>
    <s v="DEP CASH CORR HLTH  "/>
    <s v=" "/>
    <s v=" "/>
    <n v="10"/>
    <n v="125"/>
    <n v="146"/>
    <n v="125146"/>
    <n v="0"/>
    <n v="0"/>
    <s v="Y"/>
    <s v=" "/>
    <s v="        "/>
    <n v="0"/>
    <n v="0"/>
    <n v="0"/>
    <n v="0"/>
    <n v="0"/>
    <n v="0"/>
    <n v="0"/>
    <n v="0"/>
    <n v="0"/>
    <n v="0"/>
    <n v="0"/>
    <n v="0"/>
    <n v="0"/>
    <n v="0"/>
    <n v="0"/>
    <n v="0"/>
    <n v="0"/>
    <n v="0"/>
    <n v="0"/>
    <n v="0"/>
    <n v="0"/>
    <n v="0"/>
    <n v="0"/>
    <n v="0"/>
    <n v="0"/>
  </r>
  <r>
    <s v="DEPOSITORY CASH HUMAN SERVICES"/>
    <s v="0000"/>
    <m/>
    <m/>
    <s v="10-125-147"/>
    <x v="0"/>
    <x v="4"/>
    <s v="147"/>
    <x v="28"/>
    <s v="ASSETS"/>
    <m/>
    <x v="39"/>
    <s v="DEP CASH HUMAN SVCS "/>
    <s v=" "/>
    <s v=" "/>
    <n v="10"/>
    <n v="125"/>
    <n v="147"/>
    <n v="125144"/>
    <n v="0"/>
    <n v="555129.18999999994"/>
    <s v=" "/>
    <s v=" "/>
    <s v="        "/>
    <n v="71021.87"/>
    <n v="0"/>
    <n v="2484107.3199999998"/>
    <n v="2000000"/>
    <n v="0"/>
    <n v="70006.509999999995"/>
    <n v="0"/>
    <n v="39875122.68"/>
    <n v="39390000"/>
    <n v="0"/>
    <n v="90119.09"/>
    <n v="0"/>
    <n v="6080902.7800000003"/>
    <n v="6100000"/>
    <n v="0"/>
    <n v="70006.509999999995"/>
    <n v="0"/>
    <n v="37391015.359999999"/>
    <n v="37390000"/>
    <n v="0"/>
    <n v="0"/>
    <n v="0"/>
    <n v="0"/>
    <n v="0"/>
    <n v="0"/>
  </r>
  <r>
    <s v="DEPOSITORY CASH MCESA"/>
    <s v="0000"/>
    <m/>
    <m/>
    <s v="10-125-148"/>
    <x v="0"/>
    <x v="4"/>
    <s v="148"/>
    <x v="29"/>
    <s v="ASSETS"/>
    <m/>
    <x v="40"/>
    <s v="DEP CASH MCESA      "/>
    <s v=" "/>
    <s v=" "/>
    <n v="10"/>
    <n v="125"/>
    <n v="148"/>
    <n v="125144"/>
    <n v="0"/>
    <n v="57799.5"/>
    <s v=" "/>
    <s v=" "/>
    <s v="        "/>
    <n v="57799.5"/>
    <n v="0"/>
    <n v="0"/>
    <n v="0"/>
    <n v="0"/>
    <n v="0"/>
    <n v="0"/>
    <n v="57799.5"/>
    <n v="0"/>
    <n v="0"/>
    <n v="56849.5"/>
    <n v="0"/>
    <n v="950"/>
    <n v="0"/>
    <n v="0"/>
    <n v="0"/>
    <n v="0"/>
    <n v="57799.5"/>
    <n v="0"/>
    <n v="0"/>
    <n v="0"/>
    <n v="0"/>
    <n v="0"/>
    <n v="0"/>
    <n v="0"/>
  </r>
  <r>
    <s v="DEPOSITORY CASH FELONY CENTER"/>
    <s v="0000"/>
    <m/>
    <m/>
    <s v="10-125-160"/>
    <x v="0"/>
    <x v="4"/>
    <s v="160"/>
    <x v="10"/>
    <s v="ASSETS"/>
    <m/>
    <x v="41"/>
    <s v="DEP CASH FELONY CNTR"/>
    <s v=" "/>
    <s v=" "/>
    <n v="10"/>
    <n v="125"/>
    <n v="160"/>
    <n v="125160"/>
    <n v="0"/>
    <n v="0"/>
    <s v=" "/>
    <s v=" "/>
    <s v="        "/>
    <n v="0"/>
    <n v="0"/>
    <n v="0"/>
    <n v="0"/>
    <n v="0"/>
    <n v="0"/>
    <n v="0"/>
    <n v="0"/>
    <n v="0"/>
    <n v="0"/>
    <n v="0"/>
    <n v="0"/>
    <n v="0"/>
    <n v="0"/>
    <n v="0"/>
    <n v="0"/>
    <n v="0"/>
    <n v="0"/>
    <n v="0"/>
    <n v="0"/>
    <n v="0"/>
    <n v="0"/>
    <n v="0"/>
    <n v="0"/>
    <n v="0"/>
  </r>
  <r>
    <s v="DEPOSITORY CASH MCDOWELL MNT JC"/>
    <s v="0000"/>
    <m/>
    <m/>
    <s v="10-125-161"/>
    <x v="0"/>
    <x v="4"/>
    <s v="161"/>
    <x v="30"/>
    <s v="ASSETS"/>
    <m/>
    <x v="42"/>
    <s v="DEP CASH MCDOWELL JC"/>
    <s v=" "/>
    <s v=" "/>
    <n v="10"/>
    <n v="125"/>
    <n v="161"/>
    <n v="125161"/>
    <n v="0"/>
    <n v="69734.3"/>
    <s v=" "/>
    <s v=" "/>
    <s v="        "/>
    <n v="16258.99"/>
    <n v="0"/>
    <n v="53475.31"/>
    <n v="0"/>
    <n v="0"/>
    <n v="30015.58"/>
    <n v="0"/>
    <n v="639718.72"/>
    <n v="600000"/>
    <n v="0"/>
    <n v="44716.99"/>
    <n v="0"/>
    <n v="71542"/>
    <n v="100000"/>
    <n v="0"/>
    <n v="30015.58"/>
    <n v="0"/>
    <n v="586243.41"/>
    <n v="600000"/>
    <n v="0"/>
    <n v="0"/>
    <n v="0"/>
    <n v="0"/>
    <n v="0"/>
    <n v="0"/>
  </r>
  <r>
    <s v="DEPOSITORY CASH MOON VALLEY JC"/>
    <s v="0000"/>
    <m/>
    <m/>
    <s v="10-125-162"/>
    <x v="0"/>
    <x v="4"/>
    <s v="162"/>
    <x v="31"/>
    <s v="ASSETS"/>
    <m/>
    <x v="43"/>
    <s v="DEP CASH MOON VAL JC"/>
    <s v=" "/>
    <s v=" "/>
    <n v="10"/>
    <n v="125"/>
    <n v="162"/>
    <n v="125162"/>
    <n v="0"/>
    <n v="69954.210000000006"/>
    <s v=" "/>
    <s v=" "/>
    <s v="        "/>
    <n v="90862.91"/>
    <n v="0"/>
    <n v="79091.3"/>
    <n v="100000"/>
    <n v="0"/>
    <n v="78174.02"/>
    <n v="0"/>
    <n v="1191780.19"/>
    <n v="1200000"/>
    <n v="0"/>
    <n v="45185.21"/>
    <n v="0"/>
    <n v="145677.70000000001"/>
    <n v="100000"/>
    <n v="0"/>
    <n v="78174.02"/>
    <n v="0"/>
    <n v="1112688.8899999999"/>
    <n v="1100000"/>
    <n v="0"/>
    <n v="0"/>
    <n v="0"/>
    <n v="0"/>
    <n v="0"/>
    <n v="0"/>
  </r>
  <r>
    <s v="DEPOSITORY CASH DREAMY DRAW JC"/>
    <s v="0000"/>
    <m/>
    <m/>
    <s v="10-125-163"/>
    <x v="0"/>
    <x v="4"/>
    <s v="163"/>
    <x v="32"/>
    <s v="ASSETS"/>
    <m/>
    <x v="44"/>
    <s v="DEP CASH DREAMY D JC"/>
    <s v=" "/>
    <s v=" "/>
    <n v="10"/>
    <n v="125"/>
    <n v="163"/>
    <n v="125163"/>
    <n v="0"/>
    <n v="62296.73"/>
    <s v=" "/>
    <s v=" "/>
    <s v="        "/>
    <n v="9317.66"/>
    <n v="0"/>
    <n v="52979.07"/>
    <n v="0"/>
    <n v="0"/>
    <n v="84317.86"/>
    <n v="0"/>
    <n v="777978.87"/>
    <n v="800000"/>
    <n v="0"/>
    <n v="21452.34"/>
    <n v="0"/>
    <n v="87865.32"/>
    <n v="100000"/>
    <n v="0"/>
    <n v="84317.86"/>
    <n v="0"/>
    <n v="724999.8"/>
    <n v="800000"/>
    <n v="0"/>
    <n v="0"/>
    <n v="0"/>
    <n v="0"/>
    <n v="0"/>
    <n v="0"/>
  </r>
  <r>
    <s v="DEPOSITORY CASH DOWNTOWN JC"/>
    <s v="0000"/>
    <m/>
    <m/>
    <s v="10-125-164"/>
    <x v="0"/>
    <x v="4"/>
    <s v="164"/>
    <x v="33"/>
    <s v="ASSETS"/>
    <m/>
    <x v="45"/>
    <s v="DEP CASH DOWNTOWN JC"/>
    <s v=" "/>
    <s v=" "/>
    <n v="10"/>
    <n v="125"/>
    <n v="164"/>
    <n v="125164"/>
    <n v="0"/>
    <n v="63539.23"/>
    <s v=" "/>
    <s v=" "/>
    <s v="        "/>
    <n v="52198.18"/>
    <n v="0"/>
    <n v="111341.05"/>
    <n v="100000"/>
    <n v="0"/>
    <n v="11716.56"/>
    <n v="0"/>
    <n v="1551822.67"/>
    <n v="1500000"/>
    <n v="0"/>
    <n v="134463"/>
    <n v="0"/>
    <n v="217735.18"/>
    <n v="300000"/>
    <n v="0"/>
    <n v="11716.56"/>
    <n v="0"/>
    <n v="1440481.62"/>
    <n v="1400000"/>
    <n v="0"/>
    <n v="0"/>
    <n v="0"/>
    <n v="0"/>
    <n v="0"/>
    <n v="0"/>
  </r>
  <r>
    <s v="DEPOSITORY CASH IRONWOOD JC"/>
    <s v="0000"/>
    <m/>
    <m/>
    <s v="10-125-165"/>
    <x v="0"/>
    <x v="4"/>
    <s v="165"/>
    <x v="34"/>
    <s v="ASSETS"/>
    <m/>
    <x v="46"/>
    <s v="DEP CASH IRONWOOD JC"/>
    <s v=" "/>
    <s v=" "/>
    <n v="10"/>
    <n v="125"/>
    <n v="165"/>
    <n v="125165"/>
    <n v="0"/>
    <n v="15884.38"/>
    <s v=" "/>
    <s v=" "/>
    <s v="        "/>
    <n v="71589.73"/>
    <n v="0"/>
    <n v="44294.65"/>
    <n v="100000"/>
    <n v="0"/>
    <n v="83864.89"/>
    <n v="0"/>
    <n v="532019.49"/>
    <n v="600000"/>
    <n v="0"/>
    <n v="17726.04"/>
    <n v="0"/>
    <n v="53863.69"/>
    <n v="0"/>
    <n v="0"/>
    <n v="83864.89"/>
    <n v="0"/>
    <n v="487724.84"/>
    <n v="500000"/>
    <n v="0"/>
    <n v="0"/>
    <n v="0"/>
    <n v="0"/>
    <n v="0"/>
    <n v="0"/>
  </r>
  <r>
    <s v="DEPOSITORY CASH WHITE TANKS JC"/>
    <s v="0000"/>
    <m/>
    <m/>
    <s v="10-125-166"/>
    <x v="0"/>
    <x v="4"/>
    <s v="166"/>
    <x v="35"/>
    <s v="ASSETS"/>
    <m/>
    <x v="47"/>
    <s v="DEP CASH WHTE TNK JC"/>
    <s v=" "/>
    <s v=" "/>
    <n v="10"/>
    <n v="125"/>
    <n v="166"/>
    <n v="125166"/>
    <n v="0"/>
    <n v="85994.96"/>
    <s v=" "/>
    <s v=" "/>
    <s v="        "/>
    <n v="66866.12"/>
    <n v="0"/>
    <n v="119128.84"/>
    <n v="100000"/>
    <n v="0"/>
    <n v="86263.91"/>
    <n v="0"/>
    <n v="1799731.05"/>
    <n v="1800000"/>
    <n v="0"/>
    <n v="61527.43"/>
    <n v="0"/>
    <n v="205338.69"/>
    <n v="200000"/>
    <n v="0"/>
    <n v="86263.91"/>
    <n v="0"/>
    <n v="1680602.21"/>
    <n v="1700000"/>
    <n v="0"/>
    <n v="0"/>
    <n v="0"/>
    <n v="0"/>
    <n v="0"/>
    <n v="0"/>
  </r>
  <r>
    <s v="DEPOSITORY CASH E MESA JC"/>
    <s v="0000"/>
    <m/>
    <m/>
    <s v="10-125-167"/>
    <x v="0"/>
    <x v="4"/>
    <s v="167"/>
    <x v="36"/>
    <s v="ASSETS"/>
    <m/>
    <x v="48"/>
    <s v="DEP CASH E MESA JC  "/>
    <s v=" "/>
    <s v=" "/>
    <n v="10"/>
    <n v="125"/>
    <n v="167"/>
    <n v="125167"/>
    <n v="0"/>
    <n v="54448.82"/>
    <s v=" "/>
    <s v=" "/>
    <s v="        "/>
    <n v="67326.19"/>
    <n v="0"/>
    <n v="87122.63"/>
    <n v="100000"/>
    <n v="0"/>
    <n v="94787.31"/>
    <n v="0"/>
    <n v="1259661.51"/>
    <n v="1300000"/>
    <n v="0"/>
    <n v="118605.3"/>
    <n v="0"/>
    <n v="148720.89000000001"/>
    <n v="200000"/>
    <n v="0"/>
    <n v="94787.31"/>
    <n v="0"/>
    <n v="1172538.8799999999"/>
    <n v="1200000"/>
    <n v="0"/>
    <n v="0"/>
    <n v="0"/>
    <n v="0"/>
    <n v="0"/>
    <n v="0"/>
  </r>
  <r>
    <s v="DEPOSITORY CASH ARCADIA BILTMORE JC"/>
    <s v="0000"/>
    <m/>
    <m/>
    <s v="10-125-168"/>
    <x v="0"/>
    <x v="4"/>
    <s v="168"/>
    <x v="37"/>
    <s v="ASSETS"/>
    <m/>
    <x v="49"/>
    <s v="DEP CASH ARCADIA JC "/>
    <s v=" "/>
    <s v=" "/>
    <n v="10"/>
    <n v="125"/>
    <n v="168"/>
    <n v="125168"/>
    <n v="0"/>
    <n v="69217.36"/>
    <s v=" "/>
    <s v=" "/>
    <s v="        "/>
    <n v="8194.43"/>
    <n v="0"/>
    <n v="61022.93"/>
    <n v="0"/>
    <n v="0"/>
    <n v="83279.600000000006"/>
    <n v="0"/>
    <n v="785937.76"/>
    <n v="800000"/>
    <n v="0"/>
    <n v="121921.51"/>
    <n v="0"/>
    <n v="86272.92"/>
    <n v="200000"/>
    <n v="0"/>
    <n v="83279.600000000006"/>
    <n v="0"/>
    <n v="724914.83"/>
    <n v="800000"/>
    <n v="0"/>
    <n v="0"/>
    <n v="0"/>
    <n v="0"/>
    <n v="0"/>
    <n v="0"/>
  </r>
  <r>
    <s v="DEPOSITORY CASH MARYVALE JC"/>
    <s v="0000"/>
    <m/>
    <m/>
    <s v="10-125-169"/>
    <x v="0"/>
    <x v="4"/>
    <s v="169"/>
    <x v="38"/>
    <s v="ASSETS"/>
    <m/>
    <x v="50"/>
    <s v="DEP CASH MARYVALE JC"/>
    <s v=" "/>
    <s v=" "/>
    <n v="10"/>
    <n v="125"/>
    <n v="169"/>
    <n v="125169"/>
    <n v="0"/>
    <n v="42059.43"/>
    <s v=" "/>
    <s v=" "/>
    <s v="        "/>
    <n v="85290.54"/>
    <n v="0"/>
    <n v="56768.89"/>
    <n v="100000"/>
    <n v="0"/>
    <n v="26097.5"/>
    <n v="0"/>
    <n v="815961.93"/>
    <n v="800000"/>
    <n v="0"/>
    <n v="85227.74"/>
    <n v="0"/>
    <n v="100062.8"/>
    <n v="100000"/>
    <n v="0"/>
    <n v="26097.5"/>
    <n v="0"/>
    <n v="759193.04"/>
    <n v="700000"/>
    <n v="0"/>
    <n v="0"/>
    <n v="0"/>
    <n v="0"/>
    <n v="0"/>
    <n v="0"/>
  </r>
  <r>
    <s v="DEPOSITORY CASH W MESA JC"/>
    <s v="0000"/>
    <m/>
    <m/>
    <s v="10-125-170"/>
    <x v="0"/>
    <x v="4"/>
    <s v="170"/>
    <x v="39"/>
    <s v="ASSETS"/>
    <m/>
    <x v="51"/>
    <s v="DEP CASH W MESA JC  "/>
    <s v=" "/>
    <s v=" "/>
    <n v="10"/>
    <n v="125"/>
    <n v="170"/>
    <n v="125170"/>
    <n v="0"/>
    <n v="33763.18"/>
    <s v=" "/>
    <s v=" "/>
    <s v="        "/>
    <n v="99231.33"/>
    <n v="0"/>
    <n v="134531.85"/>
    <n v="200000"/>
    <n v="0"/>
    <n v="17621.21"/>
    <n v="0"/>
    <n v="1816141.97"/>
    <n v="1800000"/>
    <n v="0"/>
    <n v="90021.69"/>
    <n v="0"/>
    <n v="209209.64"/>
    <n v="200000"/>
    <n v="0"/>
    <n v="17621.21"/>
    <n v="0"/>
    <n v="1681610.12"/>
    <n v="1600000"/>
    <n v="0"/>
    <n v="0"/>
    <n v="0"/>
    <n v="0"/>
    <n v="0"/>
    <n v="0"/>
  </r>
  <r>
    <s v="DEPOSITORY CASH SAN MARCOS JC"/>
    <s v="0000"/>
    <m/>
    <m/>
    <s v="10-125-171"/>
    <x v="0"/>
    <x v="4"/>
    <s v="171"/>
    <x v="40"/>
    <s v="ASSETS"/>
    <m/>
    <x v="52"/>
    <s v="DEP CASH SAN MARCOS "/>
    <s v=" "/>
    <s v=" "/>
    <n v="10"/>
    <n v="125"/>
    <n v="171"/>
    <n v="125171"/>
    <n v="0"/>
    <n v="61497.47"/>
    <s v=" "/>
    <s v=" "/>
    <s v="        "/>
    <n v="46132.160000000003"/>
    <n v="0"/>
    <n v="115365.31"/>
    <n v="100000"/>
    <n v="0"/>
    <n v="67360.070000000007"/>
    <n v="0"/>
    <n v="1494137.4"/>
    <n v="1500000"/>
    <n v="0"/>
    <n v="68740.81"/>
    <n v="0"/>
    <n v="177391.35"/>
    <n v="200000"/>
    <n v="0"/>
    <n v="67360.070000000007"/>
    <n v="0"/>
    <n v="1378772.09"/>
    <n v="1400000"/>
    <n v="0"/>
    <n v="0"/>
    <n v="0"/>
    <n v="0"/>
    <n v="0"/>
    <n v="0"/>
  </r>
  <r>
    <s v="DEPOSITORY CASH MANISTEE JC"/>
    <s v="0000"/>
    <m/>
    <m/>
    <s v="10-125-172"/>
    <x v="0"/>
    <x v="4"/>
    <s v="172"/>
    <x v="41"/>
    <s v="ASSETS"/>
    <m/>
    <x v="53"/>
    <s v="DEP CASH MANISTEE JC"/>
    <s v=" "/>
    <s v=" "/>
    <n v="10"/>
    <n v="125"/>
    <n v="172"/>
    <n v="125172"/>
    <n v="0"/>
    <n v="68975.199999999997"/>
    <s v=" "/>
    <s v=" "/>
    <s v="        "/>
    <n v="95967.42"/>
    <n v="0"/>
    <n v="73007.78"/>
    <n v="100000"/>
    <n v="0"/>
    <n v="73175.570000000007"/>
    <n v="0"/>
    <n v="1095799.6299999999"/>
    <n v="1100000"/>
    <n v="0"/>
    <n v="68374.759999999995"/>
    <n v="0"/>
    <n v="127592.66"/>
    <n v="100000"/>
    <n v="0"/>
    <n v="73175.570000000007"/>
    <n v="0"/>
    <n v="1022791.85"/>
    <n v="1000000"/>
    <n v="0"/>
    <n v="0"/>
    <n v="0"/>
    <n v="0"/>
    <n v="0"/>
    <n v="0"/>
  </r>
  <r>
    <s v="DEPOSITORY CASH N MESA JC"/>
    <s v="0000"/>
    <m/>
    <m/>
    <s v="10-125-173"/>
    <x v="0"/>
    <x v="4"/>
    <s v="173"/>
    <x v="42"/>
    <s v="ASSETS"/>
    <m/>
    <x v="54"/>
    <s v="DEP CASH N MESA JC  "/>
    <s v=" "/>
    <s v=" "/>
    <n v="10"/>
    <n v="125"/>
    <n v="173"/>
    <n v="125173"/>
    <n v="0"/>
    <n v="74027.33"/>
    <s v=" "/>
    <s v=" "/>
    <s v="        "/>
    <n v="44851.5"/>
    <n v="0"/>
    <n v="129175.83"/>
    <n v="100000"/>
    <n v="0"/>
    <n v="2450.96"/>
    <n v="0"/>
    <n v="1871576.37"/>
    <n v="1800000"/>
    <n v="0"/>
    <n v="138301.97"/>
    <n v="0"/>
    <n v="206549.53"/>
    <n v="300000"/>
    <n v="0"/>
    <n v="2450.96"/>
    <n v="0"/>
    <n v="1742400.54"/>
    <n v="1700000"/>
    <n v="0"/>
    <n v="0"/>
    <n v="0"/>
    <n v="0"/>
    <n v="0"/>
    <n v="0"/>
  </r>
  <r>
    <s v="DEPOSITORY CASH ARROWHEAD JC"/>
    <s v="0000"/>
    <m/>
    <m/>
    <s v="10-125-174"/>
    <x v="0"/>
    <x v="4"/>
    <s v="174"/>
    <x v="43"/>
    <s v="ASSETS"/>
    <m/>
    <x v="55"/>
    <s v="DEP CASH ARROWHEAD J"/>
    <s v=" "/>
    <s v=" "/>
    <n v="10"/>
    <n v="125"/>
    <n v="174"/>
    <n v="125174"/>
    <n v="0"/>
    <n v="53727.85"/>
    <s v=" "/>
    <s v=" "/>
    <s v="        "/>
    <n v="35684.46"/>
    <n v="0"/>
    <n v="118043.39"/>
    <n v="100000"/>
    <n v="0"/>
    <n v="23824.63"/>
    <n v="0"/>
    <n v="1729903.22"/>
    <n v="1700000"/>
    <n v="0"/>
    <n v="120626.43"/>
    <n v="0"/>
    <n v="215058.03"/>
    <n v="300000"/>
    <n v="0"/>
    <n v="23824.63"/>
    <n v="0"/>
    <n v="1611859.83"/>
    <n v="1600000"/>
    <n v="0"/>
    <n v="0"/>
    <n v="0"/>
    <n v="0"/>
    <n v="0"/>
    <n v="0"/>
  </r>
  <r>
    <s v="DEPOSITORY CASH WEST MCDOWELL JC"/>
    <s v="0000"/>
    <m/>
    <m/>
    <s v="10-125-175"/>
    <x v="0"/>
    <x v="4"/>
    <s v="175"/>
    <x v="44"/>
    <s v="ASSETS"/>
    <m/>
    <x v="56"/>
    <s v="DEP CASH W MCDOWELL "/>
    <s v=" "/>
    <s v=" "/>
    <n v="10"/>
    <n v="125"/>
    <n v="175"/>
    <n v="125175"/>
    <n v="0"/>
    <n v="46882.86"/>
    <s v=" "/>
    <s v=" "/>
    <s v="        "/>
    <n v="36037.480000000003"/>
    <n v="0"/>
    <n v="110845.38"/>
    <n v="100000"/>
    <n v="0"/>
    <n v="52533.91"/>
    <n v="0"/>
    <n v="1394348.95"/>
    <n v="1400000"/>
    <n v="0"/>
    <n v="57310.74"/>
    <n v="0"/>
    <n v="178726.74"/>
    <n v="200000"/>
    <n v="0"/>
    <n v="52533.91"/>
    <n v="0"/>
    <n v="1283503.57"/>
    <n v="1300000"/>
    <n v="0"/>
    <n v="0"/>
    <n v="0"/>
    <n v="0"/>
    <n v="0"/>
    <n v="0"/>
  </r>
  <r>
    <s v="DEPOSITORY CASH AGUA FRIA JC"/>
    <s v="0000"/>
    <m/>
    <m/>
    <s v="10-125-176"/>
    <x v="0"/>
    <x v="4"/>
    <s v="176"/>
    <x v="45"/>
    <s v="ASSETS"/>
    <m/>
    <x v="57"/>
    <s v="DEP CASH AGUA FRIA J"/>
    <s v=" "/>
    <s v=" "/>
    <n v="10"/>
    <n v="125"/>
    <n v="176"/>
    <n v="125176"/>
    <n v="0"/>
    <n v="68026.460000000006"/>
    <s v=" "/>
    <s v=" "/>
    <s v="        "/>
    <n v="77913.990000000005"/>
    <n v="0"/>
    <n v="90112.47"/>
    <n v="100000"/>
    <n v="0"/>
    <n v="53547.51"/>
    <n v="0"/>
    <n v="1214478.95"/>
    <n v="1200000"/>
    <n v="0"/>
    <n v="519014.25"/>
    <n v="0"/>
    <n v="158899.74"/>
    <n v="600000"/>
    <n v="0"/>
    <n v="53547.51"/>
    <n v="0"/>
    <n v="1124366.48"/>
    <n v="1100000"/>
    <n v="0"/>
    <n v="0"/>
    <n v="0"/>
    <n v="0"/>
    <n v="0"/>
    <n v="0"/>
  </r>
  <r>
    <s v="DEPOSITORY CASH SAN TAN JC"/>
    <s v="0000"/>
    <m/>
    <m/>
    <s v="10-125-177"/>
    <x v="0"/>
    <x v="4"/>
    <s v="177"/>
    <x v="46"/>
    <s v="ASSETS"/>
    <m/>
    <x v="58"/>
    <s v="DEP CASH SAN TAN JC "/>
    <s v=" "/>
    <s v=" "/>
    <n v="10"/>
    <n v="125"/>
    <n v="177"/>
    <n v="125177"/>
    <n v="0"/>
    <n v="55619.72"/>
    <s v=" "/>
    <s v=" "/>
    <s v="        "/>
    <n v="32729.41"/>
    <n v="0"/>
    <n v="122890.31"/>
    <n v="100000"/>
    <n v="0"/>
    <n v="30689.66"/>
    <n v="0"/>
    <n v="1524930.06"/>
    <n v="1500000"/>
    <n v="0"/>
    <n v="148866.81"/>
    <n v="0"/>
    <n v="183862.6"/>
    <n v="300000"/>
    <n v="0"/>
    <n v="30689.66"/>
    <n v="0"/>
    <n v="1402039.75"/>
    <n v="1400000"/>
    <n v="0"/>
    <n v="0"/>
    <n v="0"/>
    <n v="0"/>
    <n v="0"/>
    <n v="0"/>
  </r>
  <r>
    <s v="DEPOSITORY CASH UNIVERSITY JC"/>
    <s v="0000"/>
    <m/>
    <m/>
    <s v="10-125-178"/>
    <x v="0"/>
    <x v="4"/>
    <s v="178"/>
    <x v="47"/>
    <s v="ASSETS"/>
    <m/>
    <x v="59"/>
    <s v="DEP CASH UNIVERSITY "/>
    <s v=" "/>
    <s v=" "/>
    <n v="10"/>
    <n v="125"/>
    <n v="178"/>
    <n v="125178"/>
    <n v="0"/>
    <n v="42686.48"/>
    <s v=" "/>
    <s v=" "/>
    <s v="        "/>
    <n v="11474.66"/>
    <n v="0"/>
    <n v="131211.82"/>
    <n v="100000"/>
    <n v="0"/>
    <n v="8143.68"/>
    <n v="0"/>
    <n v="1734542.8"/>
    <n v="1700000"/>
    <n v="0"/>
    <n v="100969.84"/>
    <n v="0"/>
    <n v="210504.82"/>
    <n v="300000"/>
    <n v="0"/>
    <n v="8143.68"/>
    <n v="0"/>
    <n v="1603330.98"/>
    <n v="1600000"/>
    <n v="0"/>
    <n v="0"/>
    <n v="0"/>
    <n v="0"/>
    <n v="0"/>
    <n v="0"/>
  </r>
  <r>
    <s v="DEPOSITORY CASH HASSAYAMPA JC"/>
    <s v="0000"/>
    <m/>
    <m/>
    <s v="10-125-179"/>
    <x v="0"/>
    <x v="4"/>
    <s v="179"/>
    <x v="48"/>
    <s v="ASSETS"/>
    <m/>
    <x v="60"/>
    <s v="DEP CASH HASSAYAMPA "/>
    <s v=" "/>
    <s v=" "/>
    <n v="10"/>
    <n v="125"/>
    <n v="179"/>
    <n v="125179"/>
    <n v="0"/>
    <n v="29837.45"/>
    <s v=" "/>
    <s v=" "/>
    <s v="        "/>
    <n v="49944.97"/>
    <n v="0"/>
    <n v="79892.479999999996"/>
    <n v="100000"/>
    <n v="0"/>
    <n v="9302.09"/>
    <n v="0"/>
    <n v="1220535.3600000001"/>
    <n v="1200000"/>
    <n v="0"/>
    <n v="115638.52"/>
    <n v="0"/>
    <n v="134306.45000000001"/>
    <n v="200000"/>
    <n v="0"/>
    <n v="9302.09"/>
    <n v="0"/>
    <n v="1140642.8799999999"/>
    <n v="1100000"/>
    <n v="0"/>
    <n v="0"/>
    <n v="0"/>
    <n v="0"/>
    <n v="0"/>
    <n v="0"/>
  </r>
  <r>
    <s v="DEPOSITORY CASH SOUTH MOUNTAIN JC"/>
    <s v="0000"/>
    <m/>
    <m/>
    <s v="10-125-181"/>
    <x v="0"/>
    <x v="4"/>
    <s v="181"/>
    <x v="49"/>
    <s v="ASSETS"/>
    <m/>
    <x v="61"/>
    <s v="DEP CASH S MOUNTAIN "/>
    <s v=" "/>
    <s v=" "/>
    <n v="10"/>
    <n v="125"/>
    <n v="181"/>
    <n v="125181"/>
    <n v="0"/>
    <n v="52402.77"/>
    <s v=" "/>
    <s v=" "/>
    <s v="        "/>
    <n v="62605.96"/>
    <n v="0"/>
    <n v="89796.81"/>
    <n v="100000"/>
    <n v="0"/>
    <n v="52048.85"/>
    <n v="0"/>
    <n v="1000353.92"/>
    <n v="1000000"/>
    <n v="0"/>
    <n v="53929.63"/>
    <n v="0"/>
    <n v="108676.33"/>
    <n v="100000"/>
    <n v="0"/>
    <n v="52048.85"/>
    <n v="0"/>
    <n v="910557.11"/>
    <n v="900000"/>
    <n v="0"/>
    <n v="0"/>
    <n v="0"/>
    <n v="0"/>
    <n v="0"/>
    <n v="0"/>
  </r>
  <r>
    <s v="DEPOSITORY CASH ENCANTO JC"/>
    <s v="0000"/>
    <m/>
    <m/>
    <s v="10-125-182"/>
    <x v="0"/>
    <x v="4"/>
    <s v="182"/>
    <x v="50"/>
    <s v="ASSETS"/>
    <m/>
    <x v="62"/>
    <s v="DEP CASH ENCANTO JC "/>
    <s v=" "/>
    <s v=" "/>
    <n v="10"/>
    <n v="125"/>
    <n v="182"/>
    <n v="125182"/>
    <n v="0"/>
    <n v="47205.55"/>
    <s v=" "/>
    <s v=" "/>
    <s v="        "/>
    <n v="12666.82"/>
    <n v="0"/>
    <n v="134538.73000000001"/>
    <n v="100000"/>
    <n v="0"/>
    <n v="49026.94"/>
    <n v="0"/>
    <n v="1598178.61"/>
    <n v="1600000"/>
    <n v="0"/>
    <n v="121315.94"/>
    <n v="0"/>
    <n v="191350.88"/>
    <n v="300000"/>
    <n v="0"/>
    <n v="49026.94"/>
    <n v="0"/>
    <n v="1463639.88"/>
    <n v="1500000"/>
    <n v="0"/>
    <n v="0"/>
    <n v="0"/>
    <n v="0"/>
    <n v="0"/>
    <n v="0"/>
  </r>
  <r>
    <s v="DEPOSITORY CASH FH EFFLUENT DISP FEES"/>
    <s v="0000"/>
    <m/>
    <m/>
    <s v="10-125-183"/>
    <x v="0"/>
    <x v="4"/>
    <s v="183"/>
    <x v="10"/>
    <s v="ASSETS"/>
    <m/>
    <x v="63"/>
    <s v="DEP CASH FH EFFLUENT"/>
    <s v=" "/>
    <s v=" "/>
    <n v="10"/>
    <n v="125"/>
    <n v="183"/>
    <n v="125183"/>
    <n v="0"/>
    <n v="0"/>
    <s v=" "/>
    <s v=" "/>
    <s v="        "/>
    <n v="0"/>
    <n v="0"/>
    <n v="0"/>
    <n v="0"/>
    <n v="0"/>
    <n v="0"/>
    <n v="0"/>
    <n v="0"/>
    <n v="0"/>
    <n v="0"/>
    <n v="0"/>
    <n v="0"/>
    <n v="0"/>
    <n v="0"/>
    <n v="0"/>
    <n v="0"/>
    <n v="0"/>
    <n v="0"/>
    <n v="0"/>
    <n v="0"/>
    <n v="0"/>
    <n v="0"/>
    <n v="0"/>
    <n v="0"/>
    <n v="0"/>
  </r>
  <r>
    <s v="NONE                         T"/>
    <s v="0000"/>
    <m/>
    <m/>
    <s v="10-125-184"/>
    <x v="0"/>
    <x v="4"/>
    <s v="184"/>
    <x v="10"/>
    <s v="ASSETS"/>
    <m/>
    <x v="64"/>
    <s v="NONE                "/>
    <s v=" "/>
    <s v=" "/>
    <n v="10"/>
    <n v="125"/>
    <n v="184"/>
    <n v="125184"/>
    <n v="0"/>
    <n v="0"/>
    <s v=" "/>
    <s v=" "/>
    <s v="        "/>
    <n v="0"/>
    <n v="0"/>
    <n v="0"/>
    <n v="0"/>
    <n v="0"/>
    <n v="0"/>
    <n v="0"/>
    <n v="0"/>
    <n v="0"/>
    <n v="0"/>
    <n v="0"/>
    <n v="0"/>
    <n v="0"/>
    <n v="0"/>
    <n v="0"/>
    <n v="0"/>
    <n v="0"/>
    <n v="0"/>
    <n v="0"/>
    <n v="0"/>
    <n v="0"/>
    <n v="0"/>
    <n v="0"/>
    <n v="0"/>
    <n v="0"/>
  </r>
  <r>
    <s v="DEPOSITORY CASH ENVIRONMENTAL SERVICE"/>
    <s v="0000"/>
    <m/>
    <m/>
    <s v="10-125-185"/>
    <x v="0"/>
    <x v="4"/>
    <s v="185"/>
    <x v="51"/>
    <s v="ASSETS"/>
    <m/>
    <x v="65"/>
    <s v="DEP CASH ENVIR SERV "/>
    <s v=" "/>
    <s v=" "/>
    <n v="10"/>
    <n v="125"/>
    <n v="185"/>
    <n v="125185"/>
    <n v="0"/>
    <n v="408452.1"/>
    <s v=" "/>
    <s v=" "/>
    <s v="        "/>
    <n v="88343.02"/>
    <n v="0"/>
    <n v="1020109.08"/>
    <n v="700000"/>
    <n v="0"/>
    <n v="206839.75"/>
    <n v="0"/>
    <n v="15691612.35"/>
    <n v="15490000"/>
    <n v="0"/>
    <n v="546225.89"/>
    <n v="0"/>
    <n v="2342117.13"/>
    <n v="2800000"/>
    <n v="0"/>
    <n v="206839.75"/>
    <n v="0"/>
    <n v="14671503.27"/>
    <n v="14790000"/>
    <n v="0"/>
    <n v="0"/>
    <n v="0"/>
    <n v="0"/>
    <n v="0"/>
    <n v="0"/>
  </r>
  <r>
    <s v="DEP CASH PENDERGAST #92"/>
    <s v="0000"/>
    <m/>
    <m/>
    <s v="10-125-186"/>
    <x v="0"/>
    <x v="4"/>
    <s v="186"/>
    <x v="10"/>
    <s v="ASSETS"/>
    <m/>
    <x v="66"/>
    <s v="DEP CASH PENDERGAST "/>
    <s v=" "/>
    <s v=" "/>
    <n v="10"/>
    <n v="125"/>
    <n v="186"/>
    <n v="125186"/>
    <n v="0"/>
    <n v="0"/>
    <s v=" "/>
    <s v=" "/>
    <s v="        "/>
    <n v="0"/>
    <n v="0"/>
    <n v="0"/>
    <n v="0"/>
    <n v="0"/>
    <n v="0"/>
    <n v="0"/>
    <n v="0"/>
    <n v="0"/>
    <n v="0"/>
    <n v="0"/>
    <n v="0"/>
    <n v="0"/>
    <n v="0"/>
    <n v="0"/>
    <n v="0"/>
    <n v="0"/>
    <n v="0"/>
    <n v="0"/>
    <n v="0"/>
    <n v="0"/>
    <n v="0"/>
    <n v="0"/>
    <n v="0"/>
    <n v="0"/>
  </r>
  <r>
    <s v="DEPOSITORY CASH NORTH VALLEY JC"/>
    <s v="0000"/>
    <m/>
    <m/>
    <s v="10-125-187"/>
    <x v="0"/>
    <x v="4"/>
    <s v="187"/>
    <x v="52"/>
    <s v="ASSETS"/>
    <m/>
    <x v="67"/>
    <s v="DEP CASH N VALLEY JC"/>
    <s v=" "/>
    <s v=" "/>
    <n v="10"/>
    <n v="125"/>
    <n v="187"/>
    <n v="125187"/>
    <n v="0"/>
    <n v="105965.35"/>
    <s v=" "/>
    <s v=" "/>
    <s v="        "/>
    <n v="18160.62"/>
    <n v="0"/>
    <n v="87804.73"/>
    <n v="0"/>
    <n v="0"/>
    <n v="32138.57"/>
    <n v="0"/>
    <n v="1173826.78"/>
    <n v="1100000"/>
    <n v="0"/>
    <n v="92583.27"/>
    <n v="0"/>
    <n v="125577.35"/>
    <n v="200000"/>
    <n v="0"/>
    <n v="32138.57"/>
    <n v="0"/>
    <n v="1086022.05"/>
    <n v="1100000"/>
    <n v="0"/>
    <n v="0"/>
    <n v="0"/>
    <n v="0"/>
    <n v="0"/>
    <n v="0"/>
  </r>
  <r>
    <s v="DEPOSITORY CASH KYRENE JC"/>
    <s v="0000"/>
    <m/>
    <m/>
    <s v="10-125-188"/>
    <x v="0"/>
    <x v="4"/>
    <s v="188"/>
    <x v="53"/>
    <s v="ASSETS"/>
    <m/>
    <x v="68"/>
    <s v="DEP CASH KYRENE JC  "/>
    <s v=" "/>
    <s v=" "/>
    <n v="10"/>
    <n v="125"/>
    <n v="188"/>
    <n v="125188"/>
    <n v="0"/>
    <n v="32064.49"/>
    <s v=" "/>
    <s v=" "/>
    <s v="        "/>
    <n v="88780.52"/>
    <n v="0"/>
    <n v="143283.97"/>
    <n v="200000"/>
    <n v="0"/>
    <n v="37726.449999999997"/>
    <n v="0"/>
    <n v="1994338.04"/>
    <n v="2000000"/>
    <n v="0"/>
    <n v="61691.49"/>
    <n v="0"/>
    <n v="227089.03"/>
    <n v="200000"/>
    <n v="0"/>
    <n v="37726.449999999997"/>
    <n v="0"/>
    <n v="1851054.07"/>
    <n v="1800000"/>
    <n v="0"/>
    <n v="0"/>
    <n v="0"/>
    <n v="0"/>
    <n v="0"/>
    <n v="0"/>
  </r>
  <r>
    <s v="DEPOSITORY CASH DESERT RIDGE JC"/>
    <s v="0000"/>
    <m/>
    <m/>
    <s v="10-125-189"/>
    <x v="0"/>
    <x v="4"/>
    <s v="189"/>
    <x v="54"/>
    <s v="ASSETS"/>
    <m/>
    <x v="69"/>
    <s v="DEP CASH DESERT RIDG"/>
    <s v=" "/>
    <s v=" "/>
    <n v="10"/>
    <n v="125"/>
    <n v="189"/>
    <n v="125189"/>
    <n v="0"/>
    <n v="80042.33"/>
    <s v=" "/>
    <s v=" "/>
    <s v="        "/>
    <n v="80916.09"/>
    <n v="0"/>
    <n v="99126.24"/>
    <n v="100000"/>
    <n v="0"/>
    <n v="17002.689999999999"/>
    <n v="0"/>
    <n v="1463039.64"/>
    <n v="1400000"/>
    <n v="0"/>
    <n v="119386.72"/>
    <n v="0"/>
    <n v="161529.37"/>
    <n v="200000"/>
    <n v="0"/>
    <n v="17002.689999999999"/>
    <n v="0"/>
    <n v="1363913.4"/>
    <n v="1300000"/>
    <n v="0"/>
    <n v="0"/>
    <n v="0"/>
    <n v="0"/>
    <n v="0"/>
    <n v="0"/>
  </r>
  <r>
    <s v="DEPOSITORY CASH HIGHLAND JC"/>
    <s v="0000"/>
    <m/>
    <m/>
    <s v="10-125-190"/>
    <x v="0"/>
    <x v="4"/>
    <s v="190"/>
    <x v="55"/>
    <s v="ASSETS"/>
    <m/>
    <x v="70"/>
    <s v="DEP CASH HIGHLAND JC"/>
    <s v=" "/>
    <s v=" "/>
    <n v="10"/>
    <n v="125"/>
    <n v="190"/>
    <n v="125190"/>
    <n v="0"/>
    <n v="95362.16"/>
    <s v=" "/>
    <s v=" "/>
    <s v="        "/>
    <n v="28685.119999999999"/>
    <n v="0"/>
    <n v="66677.039999999994"/>
    <n v="0"/>
    <n v="0"/>
    <n v="40091.39"/>
    <n v="0"/>
    <n v="855270.77"/>
    <n v="800000"/>
    <n v="0"/>
    <n v="124579.69"/>
    <n v="0"/>
    <n v="104105.43"/>
    <n v="200000"/>
    <n v="0"/>
    <n v="40091.39"/>
    <n v="0"/>
    <n v="788593.73"/>
    <n v="800000"/>
    <n v="0"/>
    <n v="0"/>
    <n v="0"/>
    <n v="0"/>
    <n v="0"/>
    <n v="0"/>
  </r>
  <r>
    <s v="DEPOSITORY CASH COUNTRY MEADOWS JC"/>
    <s v="0000"/>
    <m/>
    <m/>
    <s v="10-125-191"/>
    <x v="0"/>
    <x v="4"/>
    <s v="191"/>
    <x v="56"/>
    <s v="ASSETS"/>
    <m/>
    <x v="71"/>
    <s v="COUNTRY MEADOWS JC  "/>
    <s v=" "/>
    <s v=" "/>
    <n v="10"/>
    <n v="125"/>
    <n v="191"/>
    <n v="125191"/>
    <n v="0"/>
    <n v="76730.81"/>
    <s v=" "/>
    <s v=" "/>
    <s v="        "/>
    <n v="90680.17"/>
    <n v="0"/>
    <n v="86050.64"/>
    <n v="100000"/>
    <n v="0"/>
    <n v="77922.73"/>
    <n v="0"/>
    <n v="1198808.08"/>
    <n v="1200000"/>
    <n v="0"/>
    <n v="41926.26"/>
    <n v="0"/>
    <n v="148753.91"/>
    <n v="100000"/>
    <n v="0"/>
    <n v="77922.73"/>
    <n v="0"/>
    <n v="1112757.44"/>
    <n v="1100000"/>
    <n v="0"/>
    <n v="0"/>
    <n v="0"/>
    <n v="0"/>
    <n v="0"/>
    <n v="0"/>
  </r>
  <r>
    <s v="DEP CASH COUNTY REVENUE PROCESSING"/>
    <s v="0000"/>
    <m/>
    <m/>
    <s v="10-125-199"/>
    <x v="0"/>
    <x v="4"/>
    <s v="199"/>
    <x v="57"/>
    <s v="ASSETS"/>
    <m/>
    <x v="72"/>
    <s v="DEP CASH REV PROCESS"/>
    <s v=" "/>
    <s v=" "/>
    <n v="10"/>
    <n v="125"/>
    <n v="199"/>
    <n v="125199"/>
    <n v="1"/>
    <n v="21355622.469999999"/>
    <s v=" "/>
    <s v=" "/>
    <s v="        "/>
    <n v="1630922.49"/>
    <n v="0"/>
    <n v="79324699.980000004"/>
    <n v="59600000"/>
    <n v="0"/>
    <n v="3424700.27"/>
    <n v="0"/>
    <n v="825820922.20000005"/>
    <n v="807890000"/>
    <n v="0"/>
    <n v="23595608.579999998"/>
    <n v="0"/>
    <n v="97135313.909999996"/>
    <n v="119100000"/>
    <n v="0"/>
    <n v="3424700.27"/>
    <n v="0"/>
    <n v="746496222.22000003"/>
    <n v="748290000"/>
    <n v="0"/>
    <n v="0"/>
    <n v="0"/>
    <n v="0"/>
    <n v="0"/>
    <n v="0"/>
  </r>
  <r>
    <s v="TREASURER'S REPURCHASE AGREEMENTS-BANK O"/>
    <s v="0000"/>
    <m/>
    <m/>
    <s v="10-151-156"/>
    <x v="0"/>
    <x v="5"/>
    <s v="156"/>
    <x v="58"/>
    <s v="ASSETS"/>
    <m/>
    <x v="73"/>
    <s v="TREAS REPOS-BANK ONE"/>
    <s v=" "/>
    <s v=" "/>
    <n v="10"/>
    <n v="151"/>
    <n v="156"/>
    <n v="151156"/>
    <n v="0"/>
    <n v="225524250"/>
    <s v=" "/>
    <s v=" "/>
    <s v="        "/>
    <n v="225524250"/>
    <n v="0"/>
    <n v="0"/>
    <n v="0"/>
    <n v="0"/>
    <n v="220011435"/>
    <n v="-225524250"/>
    <n v="-220011435"/>
    <n v="0"/>
    <n v="0"/>
    <n v="225524250"/>
    <n v="0"/>
    <n v="0"/>
    <n v="0"/>
    <n v="0"/>
    <n v="220011435"/>
    <n v="-225524250"/>
    <n v="-220011435"/>
    <n v="0"/>
    <n v="0"/>
    <n v="0"/>
    <n v="0"/>
    <n v="0"/>
    <n v="0"/>
    <n v="0"/>
  </r>
  <r>
    <s v="TREASURER'S TCD'S BANK ONE"/>
    <s v="0000"/>
    <m/>
    <m/>
    <s v="10-151-356"/>
    <x v="0"/>
    <x v="5"/>
    <s v="356"/>
    <x v="10"/>
    <s v="ASSETS"/>
    <m/>
    <x v="74"/>
    <s v="TCDS- BANK ONE      "/>
    <s v=" "/>
    <s v=" "/>
    <n v="10"/>
    <n v="151"/>
    <n v="356"/>
    <n v="151356"/>
    <n v="0"/>
    <n v="0"/>
    <s v=" "/>
    <s v=" "/>
    <s v="        "/>
    <n v="0"/>
    <n v="0"/>
    <n v="0"/>
    <n v="0"/>
    <n v="0"/>
    <n v="0"/>
    <n v="0"/>
    <n v="0"/>
    <n v="0"/>
    <n v="0"/>
    <n v="0"/>
    <n v="0"/>
    <n v="0"/>
    <n v="0"/>
    <n v="0"/>
    <n v="0"/>
    <n v="0"/>
    <n v="0"/>
    <n v="0"/>
    <n v="0"/>
    <n v="0"/>
    <n v="0"/>
    <n v="0"/>
    <n v="0"/>
    <n v="0"/>
  </r>
  <r>
    <s v="SEC BANK ONE"/>
    <s v="0000"/>
    <m/>
    <m/>
    <s v="10-151-556"/>
    <x v="0"/>
    <x v="5"/>
    <s v="556"/>
    <x v="59"/>
    <s v="ASSETS"/>
    <m/>
    <x v="75"/>
    <s v="SEC- BANK ONE       "/>
    <s v=" "/>
    <s v=" "/>
    <n v="10"/>
    <n v="151"/>
    <n v="556"/>
    <n v="151556"/>
    <n v="0"/>
    <n v="2542292395.0599999"/>
    <s v=" "/>
    <s v=" "/>
    <s v="        "/>
    <n v="2545959874.2399998"/>
    <n v="-218121444.72"/>
    <n v="-221788923.90000001"/>
    <n v="0"/>
    <n v="0"/>
    <n v="2571144109.6300001"/>
    <n v="-3696670585.4099998"/>
    <n v="-3715522299.98"/>
    <n v="10000000"/>
    <n v="0"/>
    <n v="2603655725.8499999"/>
    <n v="-381770872.23000002"/>
    <n v="-439466723.83999997"/>
    <n v="0"/>
    <n v="0"/>
    <n v="2571144109.6300001"/>
    <n v="-3478549140.6900001"/>
    <n v="-3493733376.0799999"/>
    <n v="10000000"/>
    <n v="0"/>
    <n v="0"/>
    <n v="0"/>
    <n v="0"/>
    <n v="0"/>
    <n v="0"/>
  </r>
  <r>
    <s v="REGISTERED WARRANTS"/>
    <s v="0000"/>
    <m/>
    <m/>
    <s v="10-151-566"/>
    <x v="0"/>
    <x v="5"/>
    <s v="566"/>
    <x v="10"/>
    <s v="ASSETS"/>
    <m/>
    <x v="76"/>
    <s v="REGISTERED WARRANTS "/>
    <s v=" "/>
    <s v=" "/>
    <n v="10"/>
    <n v="151"/>
    <n v="566"/>
    <n v="151157"/>
    <n v="0"/>
    <n v="0"/>
    <s v=" "/>
    <s v=" "/>
    <s v="        "/>
    <n v="0"/>
    <n v="0"/>
    <n v="0"/>
    <n v="0"/>
    <n v="0"/>
    <n v="0"/>
    <n v="0"/>
    <n v="0"/>
    <n v="0"/>
    <n v="0"/>
    <n v="0"/>
    <n v="0"/>
    <n v="0"/>
    <n v="0"/>
    <n v="0"/>
    <n v="0"/>
    <n v="0"/>
    <n v="0"/>
    <n v="0"/>
    <n v="0"/>
    <n v="0"/>
    <n v="0"/>
    <n v="0"/>
    <n v="0"/>
    <n v="0"/>
  </r>
  <r>
    <s v="PURCHASED REG WARRANTS"/>
    <s v="0000"/>
    <m/>
    <m/>
    <s v="10-151-567"/>
    <x v="0"/>
    <x v="5"/>
    <s v="567"/>
    <x v="60"/>
    <s v="ASSETS"/>
    <m/>
    <x v="77"/>
    <s v="PURCHASED REG WTS   "/>
    <s v=" "/>
    <s v=" "/>
    <n v="10"/>
    <n v="151"/>
    <n v="567"/>
    <n v="151567"/>
    <n v="0"/>
    <n v="196467215.90000001"/>
    <s v=" "/>
    <s v=" "/>
    <s v="        "/>
    <n v="196467215.90000001"/>
    <n v="0"/>
    <n v="0"/>
    <n v="0"/>
    <n v="0"/>
    <n v="238501322.90000001"/>
    <n v="-867372.85"/>
    <n v="-42901479.850000001"/>
    <n v="0"/>
    <n v="0"/>
    <n v="196467215.90000001"/>
    <n v="0"/>
    <n v="0"/>
    <n v="0"/>
    <n v="0"/>
    <n v="238501322.90000001"/>
    <n v="-867372.85"/>
    <n v="-42901479.850000001"/>
    <n v="0"/>
    <n v="0"/>
    <n v="0"/>
    <n v="0"/>
    <n v="0"/>
    <n v="0"/>
    <n v="0"/>
  </r>
  <r>
    <s v="COUNTY TCD BANK ONE"/>
    <s v="0000"/>
    <m/>
    <m/>
    <s v="10-152-356"/>
    <x v="0"/>
    <x v="6"/>
    <s v="356"/>
    <x v="10"/>
    <s v="ASSETS"/>
    <m/>
    <x v="78"/>
    <s v="COUNTY TCD- BANK ONE"/>
    <s v=" "/>
    <s v=" "/>
    <n v="10"/>
    <n v="152"/>
    <n v="356"/>
    <n v="152356"/>
    <n v="0"/>
    <n v="0"/>
    <s v=" "/>
    <s v=" "/>
    <s v="        "/>
    <n v="0"/>
    <n v="0"/>
    <n v="0"/>
    <n v="0"/>
    <n v="0"/>
    <n v="0"/>
    <n v="0"/>
    <n v="0"/>
    <n v="0"/>
    <n v="0"/>
    <n v="0"/>
    <n v="0"/>
    <n v="0"/>
    <n v="0"/>
    <n v="0"/>
    <n v="0"/>
    <n v="0"/>
    <n v="0"/>
    <n v="0"/>
    <n v="0"/>
    <n v="0"/>
    <n v="0"/>
    <n v="0"/>
    <n v="0"/>
    <n v="0"/>
  </r>
  <r>
    <s v="COUNTY GOVT SEC-BANK ONE"/>
    <s v="0000"/>
    <m/>
    <m/>
    <s v="10-152-556"/>
    <x v="0"/>
    <x v="6"/>
    <s v="556"/>
    <x v="10"/>
    <s v="ASSETS"/>
    <m/>
    <x v="79"/>
    <s v="COUNTY SEC-BANK ONE "/>
    <s v=" "/>
    <s v=" "/>
    <n v="10"/>
    <n v="152"/>
    <n v="556"/>
    <n v="152556"/>
    <n v="1"/>
    <n v="0"/>
    <s v=" "/>
    <s v=" "/>
    <s v="        "/>
    <n v="0"/>
    <n v="0"/>
    <n v="0"/>
    <n v="0"/>
    <n v="0"/>
    <n v="0"/>
    <n v="0"/>
    <n v="0"/>
    <n v="0"/>
    <n v="0"/>
    <n v="0"/>
    <n v="0"/>
    <n v="0"/>
    <n v="0"/>
    <n v="0"/>
    <n v="0"/>
    <n v="0"/>
    <n v="0"/>
    <n v="0"/>
    <n v="0"/>
    <n v="0"/>
    <n v="0"/>
    <n v="0"/>
    <n v="0"/>
    <n v="0"/>
  </r>
  <r>
    <s v="TREASURER INVESTMENT CONTROL"/>
    <s v="0000"/>
    <m/>
    <m/>
    <s v="10-154-156"/>
    <x v="0"/>
    <x v="7"/>
    <s v="156"/>
    <x v="10"/>
    <s v="ASSETS"/>
    <m/>
    <x v="80"/>
    <s v="TREAS INVEST CONRL  "/>
    <s v=" "/>
    <s v=" "/>
    <n v="10"/>
    <n v="154"/>
    <n v="156"/>
    <n v="154556"/>
    <n v="0"/>
    <n v="0"/>
    <s v=" "/>
    <s v=" "/>
    <s v="        "/>
    <n v="0"/>
    <n v="0"/>
    <n v="0"/>
    <n v="0"/>
    <n v="0"/>
    <n v="0"/>
    <n v="0"/>
    <n v="0"/>
    <n v="0"/>
    <n v="0"/>
    <n v="0"/>
    <n v="0"/>
    <n v="0"/>
    <n v="0"/>
    <n v="0"/>
    <n v="0"/>
    <n v="0"/>
    <n v="0"/>
    <n v="0"/>
    <n v="0"/>
    <n v="0"/>
    <n v="0"/>
    <n v="0"/>
    <n v="0"/>
    <n v="0"/>
  </r>
  <r>
    <s v="ELDERLY ASSISTANCE INVESTMENT CONTROL"/>
    <s v="0000"/>
    <m/>
    <m/>
    <s v="10-154-550"/>
    <x v="0"/>
    <x v="7"/>
    <s v="550"/>
    <x v="61"/>
    <s v="ASSETS"/>
    <m/>
    <x v="81"/>
    <s v="EAF INVEST CONTROL  "/>
    <s v=" "/>
    <s v=" "/>
    <n v="10"/>
    <n v="154"/>
    <n v="550"/>
    <n v="154550"/>
    <n v="0"/>
    <n v="10000000"/>
    <s v=" "/>
    <s v=" "/>
    <s v="        "/>
    <n v="10000000"/>
    <n v="0"/>
    <n v="0"/>
    <n v="0"/>
    <n v="0"/>
    <n v="0"/>
    <n v="0"/>
    <n v="0"/>
    <n v="0"/>
    <n v="10000000"/>
    <n v="10000000"/>
    <n v="0"/>
    <n v="0"/>
    <n v="0"/>
    <n v="0"/>
    <n v="0"/>
    <n v="0"/>
    <n v="0"/>
    <n v="0"/>
    <n v="10000000"/>
    <n v="0"/>
    <n v="0"/>
    <n v="0"/>
    <n v="0"/>
    <n v="0"/>
  </r>
  <r>
    <s v="SCHOOL INVESTMENTS CONTROL-BANK ONE"/>
    <s v="0000"/>
    <m/>
    <m/>
    <s v="10-154-556"/>
    <x v="0"/>
    <x v="7"/>
    <s v="556"/>
    <x v="10"/>
    <s v="ASSETS"/>
    <m/>
    <x v="82"/>
    <s v="SCHOOL SEC-BANK ONE "/>
    <s v=" "/>
    <s v=" "/>
    <n v="10"/>
    <n v="154"/>
    <n v="556"/>
    <n v="154556"/>
    <n v="0"/>
    <n v="0"/>
    <s v=" "/>
    <s v=" "/>
    <s v="        "/>
    <n v="0"/>
    <n v="0"/>
    <n v="0"/>
    <n v="0"/>
    <n v="0"/>
    <n v="0"/>
    <n v="0"/>
    <n v="0"/>
    <n v="0"/>
    <n v="0"/>
    <n v="0"/>
    <n v="0"/>
    <n v="0"/>
    <n v="0"/>
    <n v="0"/>
    <n v="0"/>
    <n v="0"/>
    <n v="0"/>
    <n v="0"/>
    <n v="0"/>
    <n v="0"/>
    <n v="0"/>
    <n v="0"/>
    <n v="0"/>
    <n v="0"/>
  </r>
  <r>
    <s v="SCHOOL INVESTMENT CONTROL - OUTSIDE"/>
    <s v="0000"/>
    <m/>
    <m/>
    <s v="10-154-599"/>
    <x v="0"/>
    <x v="7"/>
    <s v="599"/>
    <x v="10"/>
    <s v="ASSETS"/>
    <m/>
    <x v="83"/>
    <s v="SCHOOL SEC-OUTSIDE  "/>
    <s v=" "/>
    <s v=" "/>
    <n v="10"/>
    <n v="154"/>
    <n v="599"/>
    <n v="154596"/>
    <n v="21"/>
    <n v="0"/>
    <s v=" "/>
    <s v=" "/>
    <s v="        "/>
    <n v="0"/>
    <n v="0"/>
    <n v="0"/>
    <n v="0"/>
    <n v="0"/>
    <n v="0"/>
    <n v="0"/>
    <n v="0"/>
    <n v="0"/>
    <n v="0"/>
    <n v="0"/>
    <n v="0"/>
    <n v="0"/>
    <n v="0"/>
    <n v="0"/>
    <n v="0"/>
    <n v="0"/>
    <n v="0"/>
    <n v="0"/>
    <n v="0"/>
    <n v="0"/>
    <n v="0"/>
    <n v="0"/>
    <n v="0"/>
    <n v="0"/>
  </r>
  <r>
    <s v="BANK OF AMERICA WARRANT COMP ACCOUNT"/>
    <s v="0000"/>
    <m/>
    <m/>
    <s v="10-222-152"/>
    <x v="0"/>
    <x v="8"/>
    <s v="152"/>
    <x v="10"/>
    <s v="ASSETS"/>
    <m/>
    <x v="84"/>
    <s v="B OF A WARRANT COMP "/>
    <s v=" "/>
    <s v=" "/>
    <n v="10"/>
    <n v="222"/>
    <n v="152"/>
    <n v="122120"/>
    <n v="0"/>
    <n v="0"/>
    <s v=" "/>
    <s v=" "/>
    <s v="        "/>
    <n v="0"/>
    <n v="0"/>
    <n v="0"/>
    <n v="0"/>
    <n v="0"/>
    <n v="0"/>
    <n v="0"/>
    <n v="0"/>
    <n v="0"/>
    <n v="0"/>
    <n v="0"/>
    <n v="0"/>
    <n v="0"/>
    <n v="0"/>
    <n v="0"/>
    <n v="0"/>
    <n v="0"/>
    <n v="0"/>
    <n v="0"/>
    <n v="0"/>
    <n v="0"/>
    <n v="0"/>
    <n v="0"/>
    <n v="0"/>
    <n v="0"/>
  </r>
  <r>
    <s v="B OF A WEB E CHECK"/>
    <s v="0000"/>
    <m/>
    <m/>
    <s v="10-222-153"/>
    <x v="0"/>
    <x v="8"/>
    <s v="153"/>
    <x v="10"/>
    <s v="ASSETS"/>
    <m/>
    <x v="85"/>
    <s v="B OF A WEB E CHECK  "/>
    <s v=" "/>
    <s v=" "/>
    <n v="10"/>
    <n v="222"/>
    <n v="153"/>
    <n v="122120"/>
    <n v="0"/>
    <n v="0"/>
    <s v=" "/>
    <s v=" "/>
    <s v="        "/>
    <n v="0"/>
    <n v="0"/>
    <n v="0"/>
    <n v="0"/>
    <n v="0"/>
    <n v="0"/>
    <n v="0"/>
    <n v="0"/>
    <n v="0"/>
    <n v="0"/>
    <n v="0"/>
    <n v="0"/>
    <n v="0"/>
    <n v="0"/>
    <n v="0"/>
    <n v="0"/>
    <n v="0"/>
    <n v="0"/>
    <n v="0"/>
    <n v="0"/>
    <n v="0"/>
    <n v="0"/>
    <n v="0"/>
    <n v="0"/>
    <n v="0"/>
  </r>
  <r>
    <s v="B OF A E-CHECK"/>
    <s v="0000"/>
    <m/>
    <m/>
    <s v="10-222-154"/>
    <x v="0"/>
    <x v="8"/>
    <s v="154"/>
    <x v="10"/>
    <s v="ASSETS"/>
    <m/>
    <x v="86"/>
    <s v="B OF A E-CHECK      "/>
    <s v=" "/>
    <s v=" "/>
    <n v="10"/>
    <n v="222"/>
    <n v="154"/>
    <n v="122120"/>
    <n v="0"/>
    <n v="0"/>
    <s v=" "/>
    <s v=" "/>
    <s v="        "/>
    <n v="0"/>
    <n v="0"/>
    <n v="0"/>
    <n v="0"/>
    <n v="0"/>
    <n v="0"/>
    <n v="0"/>
    <n v="0"/>
    <n v="0"/>
    <n v="0"/>
    <n v="0"/>
    <n v="0"/>
    <n v="0"/>
    <n v="0"/>
    <n v="0"/>
    <n v="0"/>
    <n v="0"/>
    <n v="0"/>
    <n v="0"/>
    <n v="0"/>
    <n v="0"/>
    <n v="0"/>
    <n v="0"/>
    <n v="0"/>
    <n v="0"/>
  </r>
  <r>
    <s v="B OF A ELECTRONIC PAYMENT ACCOUNT"/>
    <s v="0000"/>
    <m/>
    <m/>
    <s v="10-222-155"/>
    <x v="0"/>
    <x v="8"/>
    <s v="155"/>
    <x v="10"/>
    <s v="ASSETS"/>
    <m/>
    <x v="87"/>
    <s v="B OF A ELEC PAYMT   "/>
    <s v=" "/>
    <s v=" "/>
    <n v="10"/>
    <n v="222"/>
    <n v="155"/>
    <n v="122120"/>
    <n v="0"/>
    <n v="0"/>
    <s v=" "/>
    <s v=" "/>
    <s v="        "/>
    <n v="0"/>
    <n v="0"/>
    <n v="0"/>
    <n v="0"/>
    <n v="0"/>
    <n v="-3805.45"/>
    <n v="0"/>
    <n v="3805.45"/>
    <n v="0"/>
    <n v="0"/>
    <n v="0"/>
    <n v="0"/>
    <n v="0"/>
    <n v="0"/>
    <n v="0"/>
    <n v="-3805.45"/>
    <n v="0"/>
    <n v="3805.45"/>
    <n v="0"/>
    <n v="0"/>
    <n v="0"/>
    <n v="0"/>
    <n v="0"/>
    <n v="0"/>
    <n v="0"/>
  </r>
  <r>
    <s v="BANK OF AMERICA SERVICE ACCOUNT"/>
    <s v="0000"/>
    <m/>
    <m/>
    <s v="10-222-156"/>
    <x v="0"/>
    <x v="8"/>
    <s v="156"/>
    <x v="10"/>
    <s v="ASSETS"/>
    <m/>
    <x v="88"/>
    <s v="B OF A SERVICE ACCT "/>
    <s v=" "/>
    <s v=" "/>
    <n v="10"/>
    <n v="222"/>
    <n v="156"/>
    <n v="122120"/>
    <n v="0"/>
    <n v="0"/>
    <s v=" "/>
    <s v=" "/>
    <s v="        "/>
    <n v="0"/>
    <n v="0"/>
    <n v="0"/>
    <n v="0"/>
    <n v="0"/>
    <n v="0"/>
    <n v="0"/>
    <n v="0"/>
    <n v="0"/>
    <n v="0"/>
    <n v="0"/>
    <n v="0"/>
    <n v="0"/>
    <n v="0"/>
    <n v="0"/>
    <n v="0"/>
    <n v="0"/>
    <n v="0"/>
    <n v="0"/>
    <n v="0"/>
    <n v="0"/>
    <n v="0"/>
    <n v="0"/>
    <n v="0"/>
    <n v="0"/>
  </r>
  <r>
    <s v="B OF A CREDIT CARD ACCOUNT"/>
    <s v="0000"/>
    <m/>
    <m/>
    <s v="10-222-157"/>
    <x v="0"/>
    <x v="8"/>
    <s v="157"/>
    <x v="10"/>
    <s v="ASSETS"/>
    <m/>
    <x v="89"/>
    <s v="B OF A CREDIT CARD  "/>
    <s v=" "/>
    <s v=" "/>
    <n v="10"/>
    <n v="222"/>
    <n v="157"/>
    <n v="122120"/>
    <n v="0"/>
    <n v="0"/>
    <s v=" "/>
    <s v=" "/>
    <s v="        "/>
    <n v="0"/>
    <n v="0"/>
    <n v="0"/>
    <n v="0"/>
    <n v="0"/>
    <n v="0"/>
    <n v="0"/>
    <n v="0"/>
    <n v="0"/>
    <n v="0"/>
    <n v="0"/>
    <n v="0"/>
    <n v="0"/>
    <n v="0"/>
    <n v="0"/>
    <n v="0"/>
    <n v="0"/>
    <n v="0"/>
    <n v="0"/>
    <n v="0"/>
    <n v="0"/>
    <n v="0"/>
    <n v="0"/>
    <n v="0"/>
    <n v="0"/>
  </r>
  <r>
    <s v="B OF A CORPORATE SERVICE ACCOUNT"/>
    <s v="0000"/>
    <m/>
    <m/>
    <s v="10-222-158"/>
    <x v="0"/>
    <x v="8"/>
    <s v="158"/>
    <x v="10"/>
    <s v="ASSETS"/>
    <m/>
    <x v="90"/>
    <s v="B OF A CORP SERVICE "/>
    <s v=" "/>
    <s v=" "/>
    <n v="10"/>
    <n v="222"/>
    <n v="158"/>
    <n v="122120"/>
    <n v="0"/>
    <n v="0"/>
    <s v=" "/>
    <s v=" "/>
    <s v="        "/>
    <n v="0"/>
    <n v="0"/>
    <n v="0"/>
    <n v="0"/>
    <n v="0"/>
    <n v="201272.43"/>
    <n v="0"/>
    <n v="-201272.43"/>
    <n v="0"/>
    <n v="0"/>
    <n v="0"/>
    <n v="0"/>
    <n v="0"/>
    <n v="0"/>
    <n v="0"/>
    <n v="201272.43"/>
    <n v="0"/>
    <n v="-201272.43"/>
    <n v="0"/>
    <n v="0"/>
    <n v="0"/>
    <n v="0"/>
    <n v="0"/>
    <n v="0"/>
    <n v="0"/>
  </r>
  <r>
    <s v="B OF A MMDA"/>
    <s v="0000"/>
    <m/>
    <m/>
    <s v="10-222-159"/>
    <x v="0"/>
    <x v="8"/>
    <s v="159"/>
    <x v="10"/>
    <s v="ASSETS"/>
    <m/>
    <x v="91"/>
    <s v="B OF A MMDA         "/>
    <s v=" "/>
    <s v=" "/>
    <n v="10"/>
    <n v="222"/>
    <n v="159"/>
    <n v="122120"/>
    <n v="1"/>
    <n v="0"/>
    <s v=" "/>
    <s v=" "/>
    <s v="        "/>
    <n v="0"/>
    <n v="0"/>
    <n v="0"/>
    <n v="0"/>
    <n v="0"/>
    <n v="0"/>
    <n v="0"/>
    <n v="0"/>
    <n v="0"/>
    <n v="0"/>
    <n v="0"/>
    <n v="0"/>
    <n v="0"/>
    <n v="0"/>
    <n v="0"/>
    <n v="0"/>
    <n v="0"/>
    <n v="0"/>
    <n v="0"/>
    <n v="0"/>
    <n v="0"/>
    <n v="0"/>
    <n v="0"/>
    <n v="0"/>
    <n v="0"/>
  </r>
  <r>
    <s v="BA CASH RECORDER"/>
    <s v="0000"/>
    <m/>
    <m/>
    <s v="10-225-121"/>
    <x v="0"/>
    <x v="9"/>
    <s v="121"/>
    <x v="10"/>
    <s v="ASSETS"/>
    <m/>
    <x v="92"/>
    <s v="BA CASH RECORDER    "/>
    <s v=" "/>
    <s v=" "/>
    <n v="10"/>
    <n v="225"/>
    <n v="121"/>
    <n v="225000"/>
    <n v="0"/>
    <n v="0"/>
    <s v=" "/>
    <s v=" "/>
    <s v="        "/>
    <n v="0"/>
    <n v="0"/>
    <n v="0"/>
    <n v="0"/>
    <n v="0"/>
    <n v="0"/>
    <n v="0"/>
    <n v="0"/>
    <n v="0"/>
    <n v="0"/>
    <n v="0"/>
    <n v="0"/>
    <n v="0"/>
    <n v="0"/>
    <n v="0"/>
    <n v="0"/>
    <n v="0"/>
    <n v="0"/>
    <n v="0"/>
    <n v="0"/>
    <n v="0"/>
    <n v="0"/>
    <n v="0"/>
    <n v="0"/>
    <n v="0"/>
  </r>
  <r>
    <s v="BA CASH PARKS &amp; REC"/>
    <s v="0000"/>
    <m/>
    <m/>
    <s v="10-225-122"/>
    <x v="0"/>
    <x v="9"/>
    <s v="122"/>
    <x v="10"/>
    <s v="ASSETS"/>
    <m/>
    <x v="93"/>
    <s v="BA CASH PARKS &amp; REC "/>
    <s v=" "/>
    <s v=" "/>
    <n v="10"/>
    <n v="225"/>
    <n v="122"/>
    <n v="225000"/>
    <n v="0"/>
    <n v="0"/>
    <s v=" "/>
    <s v=" "/>
    <s v="        "/>
    <n v="0"/>
    <n v="0"/>
    <n v="0"/>
    <n v="0"/>
    <n v="0"/>
    <n v="0"/>
    <n v="0"/>
    <n v="0"/>
    <n v="0"/>
    <n v="0"/>
    <n v="0"/>
    <n v="0"/>
    <n v="0"/>
    <n v="0"/>
    <n v="0"/>
    <n v="0"/>
    <n v="0"/>
    <n v="0"/>
    <n v="0"/>
    <n v="0"/>
    <n v="0"/>
    <n v="0"/>
    <n v="0"/>
    <n v="0"/>
    <n v="0"/>
  </r>
  <r>
    <s v="BA CASH ANIMAL CONTROL"/>
    <s v="0000"/>
    <m/>
    <m/>
    <s v="10-225-124"/>
    <x v="0"/>
    <x v="9"/>
    <s v="124"/>
    <x v="10"/>
    <s v="ASSETS"/>
    <m/>
    <x v="94"/>
    <s v="BA CASH ANIMAL CONTR"/>
    <s v=" "/>
    <s v=" "/>
    <n v="10"/>
    <n v="225"/>
    <n v="124"/>
    <n v="225000"/>
    <n v="0"/>
    <n v="0"/>
    <s v=" "/>
    <s v=" "/>
    <s v="        "/>
    <n v="0"/>
    <n v="0"/>
    <n v="0"/>
    <n v="0"/>
    <n v="0"/>
    <n v="0"/>
    <n v="0"/>
    <n v="0"/>
    <n v="0"/>
    <n v="0"/>
    <n v="0"/>
    <n v="0"/>
    <n v="0"/>
    <n v="0"/>
    <n v="0"/>
    <n v="0"/>
    <n v="0"/>
    <n v="0"/>
    <n v="0"/>
    <n v="0"/>
    <n v="0"/>
    <n v="0"/>
    <n v="0"/>
    <n v="0"/>
    <n v="0"/>
  </r>
  <r>
    <s v="BA CASH PUBLIC HEALTH"/>
    <s v="0000"/>
    <m/>
    <m/>
    <s v="10-225-126"/>
    <x v="0"/>
    <x v="9"/>
    <s v="126"/>
    <x v="10"/>
    <s v="ASSETS"/>
    <m/>
    <x v="95"/>
    <s v="BA CASH PUBLIC HEALT"/>
    <s v=" "/>
    <s v=" "/>
    <n v="10"/>
    <n v="225"/>
    <n v="126"/>
    <n v="225000"/>
    <n v="0"/>
    <n v="0"/>
    <s v=" "/>
    <s v=" "/>
    <s v="        "/>
    <n v="0"/>
    <n v="0"/>
    <n v="0"/>
    <n v="0"/>
    <n v="0"/>
    <n v="0"/>
    <n v="0"/>
    <n v="0"/>
    <n v="0"/>
    <n v="0"/>
    <n v="0"/>
    <n v="0"/>
    <n v="0"/>
    <n v="0"/>
    <n v="0"/>
    <n v="0"/>
    <n v="0"/>
    <n v="0"/>
    <n v="0"/>
    <n v="0"/>
    <n v="0"/>
    <n v="0"/>
    <n v="0"/>
    <n v="0"/>
    <n v="0"/>
  </r>
  <r>
    <s v="BA CASH SHERIFF"/>
    <s v="0000"/>
    <m/>
    <m/>
    <s v="10-225-131"/>
    <x v="0"/>
    <x v="9"/>
    <s v="131"/>
    <x v="10"/>
    <s v="ASSETS"/>
    <m/>
    <x v="96"/>
    <s v="BA CASH SHERIFF     "/>
    <s v=" "/>
    <s v=" "/>
    <n v="10"/>
    <n v="225"/>
    <n v="131"/>
    <n v="225000"/>
    <n v="0"/>
    <n v="0"/>
    <s v=" "/>
    <s v=" "/>
    <s v="        "/>
    <n v="0"/>
    <n v="0"/>
    <n v="0"/>
    <n v="0"/>
    <n v="0"/>
    <n v="0"/>
    <n v="0"/>
    <n v="0"/>
    <n v="0"/>
    <n v="0"/>
    <n v="0"/>
    <n v="0"/>
    <n v="0"/>
    <n v="0"/>
    <n v="0"/>
    <n v="0"/>
    <n v="0"/>
    <n v="0"/>
    <n v="0"/>
    <n v="0"/>
    <n v="0"/>
    <n v="0"/>
    <n v="0"/>
    <n v="0"/>
    <n v="0"/>
  </r>
  <r>
    <s v="BA CASH PLANNING &amp; DEVELOPMENT"/>
    <s v="0000"/>
    <m/>
    <m/>
    <s v="10-225-134"/>
    <x v="0"/>
    <x v="9"/>
    <s v="134"/>
    <x v="10"/>
    <s v="ASSETS"/>
    <m/>
    <x v="97"/>
    <s v="BA CASH PLAN &amp; DEV  "/>
    <s v=" "/>
    <s v=" "/>
    <n v="10"/>
    <n v="225"/>
    <n v="134"/>
    <n v="225000"/>
    <n v="0"/>
    <n v="0"/>
    <s v=" "/>
    <s v=" "/>
    <s v="        "/>
    <n v="0"/>
    <n v="0"/>
    <n v="0"/>
    <n v="0"/>
    <n v="0"/>
    <n v="0"/>
    <n v="0"/>
    <n v="0"/>
    <n v="0"/>
    <n v="0"/>
    <n v="0"/>
    <n v="0"/>
    <n v="0"/>
    <n v="0"/>
    <n v="0"/>
    <n v="0"/>
    <n v="0"/>
    <n v="0"/>
    <n v="0"/>
    <n v="0"/>
    <n v="0"/>
    <n v="0"/>
    <n v="0"/>
    <n v="0"/>
    <n v="0"/>
  </r>
  <r>
    <s v="BA CASH SOLID WASTE"/>
    <s v="0000"/>
    <m/>
    <m/>
    <s v="10-225-136"/>
    <x v="0"/>
    <x v="9"/>
    <s v="136"/>
    <x v="10"/>
    <s v="ASSETS"/>
    <m/>
    <x v="98"/>
    <s v="BA CASH SOLID WASTE "/>
    <s v=" "/>
    <s v=" "/>
    <n v="10"/>
    <n v="225"/>
    <n v="136"/>
    <n v="225000"/>
    <n v="0"/>
    <n v="0"/>
    <s v=" "/>
    <s v=" "/>
    <s v="        "/>
    <n v="0"/>
    <n v="0"/>
    <n v="0"/>
    <n v="0"/>
    <n v="0"/>
    <n v="0"/>
    <n v="0"/>
    <n v="0"/>
    <n v="0"/>
    <n v="0"/>
    <n v="0"/>
    <n v="0"/>
    <n v="0"/>
    <n v="0"/>
    <n v="0"/>
    <n v="0"/>
    <n v="0"/>
    <n v="0"/>
    <n v="0"/>
    <n v="0"/>
    <n v="0"/>
    <n v="0"/>
    <n v="0"/>
    <n v="0"/>
    <n v="0"/>
  </r>
  <r>
    <s v="BA CASH LIBRARY"/>
    <s v="0000"/>
    <m/>
    <m/>
    <s v="10-225-137"/>
    <x v="0"/>
    <x v="9"/>
    <s v="137"/>
    <x v="10"/>
    <s v="ASSETS"/>
    <m/>
    <x v="99"/>
    <s v="BA CASH LIBRARY     "/>
    <s v=" "/>
    <s v=" "/>
    <n v="10"/>
    <n v="225"/>
    <n v="137"/>
    <n v="225000"/>
    <n v="0"/>
    <n v="0"/>
    <s v=" "/>
    <s v=" "/>
    <s v="        "/>
    <n v="0"/>
    <n v="0"/>
    <n v="0"/>
    <n v="0"/>
    <n v="0"/>
    <n v="0"/>
    <n v="0"/>
    <n v="0"/>
    <n v="0"/>
    <n v="0"/>
    <n v="0"/>
    <n v="0"/>
    <n v="0"/>
    <n v="0"/>
    <n v="0"/>
    <n v="0"/>
    <n v="0"/>
    <n v="0"/>
    <n v="0"/>
    <n v="0"/>
    <n v="0"/>
    <n v="0"/>
    <n v="0"/>
    <n v="0"/>
    <n v="0"/>
  </r>
  <r>
    <s v="BA CASH AIR QUALITY"/>
    <s v="0000"/>
    <m/>
    <m/>
    <s v="10-225-138"/>
    <x v="0"/>
    <x v="9"/>
    <s v="138"/>
    <x v="10"/>
    <s v="ASSETS"/>
    <m/>
    <x v="100"/>
    <s v="BA CASH AIR QUALITY "/>
    <s v=" "/>
    <s v=" "/>
    <n v="10"/>
    <n v="225"/>
    <n v="138"/>
    <n v="225000"/>
    <n v="0"/>
    <n v="0"/>
    <s v=" "/>
    <s v=" "/>
    <s v="        "/>
    <n v="0"/>
    <n v="0"/>
    <n v="0"/>
    <n v="0"/>
    <n v="0"/>
    <n v="0"/>
    <n v="0"/>
    <n v="0"/>
    <n v="0"/>
    <n v="0"/>
    <n v="0"/>
    <n v="0"/>
    <n v="0"/>
    <n v="0"/>
    <n v="0"/>
    <n v="0"/>
    <n v="0"/>
    <n v="0"/>
    <n v="0"/>
    <n v="0"/>
    <n v="0"/>
    <n v="0"/>
    <n v="0"/>
    <n v="0"/>
    <n v="0"/>
  </r>
  <r>
    <s v="BA CASH EMPLOYEE HEALTH"/>
    <s v="0000"/>
    <m/>
    <m/>
    <s v="10-225-139"/>
    <x v="0"/>
    <x v="9"/>
    <s v="139"/>
    <x v="10"/>
    <s v="ASSETS"/>
    <m/>
    <x v="101"/>
    <s v="BA CASH EMPLOY HEALT"/>
    <s v=" "/>
    <s v=" "/>
    <n v="10"/>
    <n v="225"/>
    <n v="139"/>
    <n v="225000"/>
    <n v="0"/>
    <n v="0"/>
    <s v=" "/>
    <s v=" "/>
    <s v="        "/>
    <n v="0"/>
    <n v="0"/>
    <n v="0"/>
    <n v="0"/>
    <n v="0"/>
    <n v="0"/>
    <n v="0"/>
    <n v="0"/>
    <n v="0"/>
    <n v="0"/>
    <n v="0"/>
    <n v="0"/>
    <n v="0"/>
    <n v="0"/>
    <n v="0"/>
    <n v="0"/>
    <n v="0"/>
    <n v="0"/>
    <n v="0"/>
    <n v="0"/>
    <n v="0"/>
    <n v="0"/>
    <n v="0"/>
    <n v="0"/>
    <n v="0"/>
  </r>
  <r>
    <m/>
    <s v="0000"/>
    <m/>
    <m/>
    <s v="10-225-140"/>
    <x v="0"/>
    <x v="9"/>
    <s v="140"/>
    <x v="10"/>
    <s v="ASSETS"/>
    <m/>
    <x v="102"/>
    <s v="BA CASH ASSESSOR    "/>
    <s v=" "/>
    <s v=" "/>
    <n v="10"/>
    <n v="225"/>
    <n v="140"/>
    <n v="225000"/>
    <n v="0"/>
    <n v="0"/>
    <s v=" "/>
    <s v=" "/>
    <s v="        "/>
    <n v="0"/>
    <n v="0"/>
    <n v="0"/>
    <n v="0"/>
    <n v="0"/>
    <n v="0"/>
    <n v="0"/>
    <n v="0"/>
    <n v="0"/>
    <n v="0"/>
    <n v="0"/>
    <n v="0"/>
    <n v="0"/>
    <n v="0"/>
    <n v="0"/>
    <n v="0"/>
    <n v="0"/>
    <n v="0"/>
    <n v="0"/>
    <n v="0"/>
    <n v="0"/>
    <n v="0"/>
    <n v="0"/>
    <n v="0"/>
    <n v="0"/>
  </r>
  <r>
    <s v="BA CASH NE REGIONAL"/>
    <s v="0000"/>
    <m/>
    <m/>
    <s v="10-225-161"/>
    <x v="0"/>
    <x v="9"/>
    <s v="161"/>
    <x v="10"/>
    <s v="ASSETS"/>
    <m/>
    <x v="103"/>
    <s v="BA CASH NE REGIONAL "/>
    <s v=" "/>
    <s v=" "/>
    <n v="10"/>
    <n v="225"/>
    <n v="161"/>
    <n v="225000"/>
    <n v="0"/>
    <n v="0"/>
    <s v=" "/>
    <s v=" "/>
    <s v="        "/>
    <n v="0"/>
    <n v="0"/>
    <n v="0"/>
    <n v="0"/>
    <n v="0"/>
    <n v="0"/>
    <n v="0"/>
    <n v="0"/>
    <n v="0"/>
    <n v="0"/>
    <n v="0"/>
    <n v="0"/>
    <n v="0"/>
    <n v="0"/>
    <n v="0"/>
    <n v="0"/>
    <n v="0"/>
    <n v="0"/>
    <n v="0"/>
    <n v="0"/>
    <n v="0"/>
    <n v="0"/>
    <n v="0"/>
    <n v="0"/>
    <n v="0"/>
  </r>
  <r>
    <s v="BA CASH MOON VALLEY JC"/>
    <s v="0000"/>
    <m/>
    <m/>
    <s v="10-225-162"/>
    <x v="0"/>
    <x v="9"/>
    <s v="162"/>
    <x v="10"/>
    <s v="ASSETS"/>
    <m/>
    <x v="104"/>
    <s v="MOON VALLEY JC      "/>
    <s v=" "/>
    <s v=" "/>
    <n v="10"/>
    <n v="225"/>
    <n v="162"/>
    <n v="225000"/>
    <n v="0"/>
    <n v="0"/>
    <s v=" "/>
    <s v=" "/>
    <s v="        "/>
    <n v="0"/>
    <n v="0"/>
    <n v="0"/>
    <n v="0"/>
    <n v="0"/>
    <n v="0"/>
    <n v="0"/>
    <n v="0"/>
    <n v="0"/>
    <n v="0"/>
    <n v="0"/>
    <n v="0"/>
    <n v="0"/>
    <n v="0"/>
    <n v="0"/>
    <n v="0"/>
    <n v="0"/>
    <n v="0"/>
    <n v="0"/>
    <n v="0"/>
    <n v="0"/>
    <n v="0"/>
    <n v="0"/>
    <n v="0"/>
    <n v="0"/>
  </r>
  <r>
    <s v="BA CASH DREAMY DRAW JC"/>
    <s v="0000"/>
    <m/>
    <m/>
    <s v="10-225-163"/>
    <x v="0"/>
    <x v="9"/>
    <s v="163"/>
    <x v="10"/>
    <s v="ASSETS"/>
    <m/>
    <x v="105"/>
    <s v="BA CASH DREAMY DRAW "/>
    <s v=" "/>
    <s v=" "/>
    <n v="10"/>
    <n v="225"/>
    <n v="163"/>
    <n v="225000"/>
    <n v="0"/>
    <n v="0"/>
    <s v=" "/>
    <s v=" "/>
    <s v="        "/>
    <n v="0"/>
    <n v="0"/>
    <n v="0"/>
    <n v="0"/>
    <n v="0"/>
    <n v="0"/>
    <n v="0"/>
    <n v="0"/>
    <n v="0"/>
    <n v="0"/>
    <n v="0"/>
    <n v="0"/>
    <n v="0"/>
    <n v="0"/>
    <n v="0"/>
    <n v="0"/>
    <n v="0"/>
    <n v="0"/>
    <n v="0"/>
    <n v="0"/>
    <n v="0"/>
    <n v="0"/>
    <n v="0"/>
    <n v="0"/>
    <n v="0"/>
  </r>
  <r>
    <s v="BA CASH DOWNTOWN JC"/>
    <s v="0000"/>
    <m/>
    <m/>
    <s v="10-225-164"/>
    <x v="0"/>
    <x v="9"/>
    <s v="164"/>
    <x v="10"/>
    <s v="ASSETS"/>
    <m/>
    <x v="106"/>
    <s v="BA CASH DOWNTOWN JC "/>
    <s v=" "/>
    <s v=" "/>
    <n v="10"/>
    <n v="225"/>
    <n v="164"/>
    <n v="225000"/>
    <n v="0"/>
    <n v="0"/>
    <s v=" "/>
    <s v=" "/>
    <s v="        "/>
    <n v="0"/>
    <n v="0"/>
    <n v="0"/>
    <n v="0"/>
    <n v="0"/>
    <n v="0"/>
    <n v="0"/>
    <n v="0"/>
    <n v="0"/>
    <n v="0"/>
    <n v="0"/>
    <n v="0"/>
    <n v="0"/>
    <n v="0"/>
    <n v="0"/>
    <n v="0"/>
    <n v="0"/>
    <n v="0"/>
    <n v="0"/>
    <n v="0"/>
    <n v="0"/>
    <n v="0"/>
    <n v="0"/>
    <n v="0"/>
    <n v="0"/>
  </r>
  <r>
    <s v="BA CASH IRONWOOD JC"/>
    <s v="0000"/>
    <m/>
    <m/>
    <s v="10-225-165"/>
    <x v="0"/>
    <x v="9"/>
    <s v="165"/>
    <x v="10"/>
    <s v="ASSETS"/>
    <m/>
    <x v="107"/>
    <s v="BA CASH IRONWOOD JC "/>
    <s v=" "/>
    <s v=" "/>
    <n v="10"/>
    <n v="225"/>
    <n v="165"/>
    <n v="225000"/>
    <n v="0"/>
    <n v="0"/>
    <s v=" "/>
    <s v=" "/>
    <s v="        "/>
    <n v="0"/>
    <n v="0"/>
    <n v="0"/>
    <n v="0"/>
    <n v="0"/>
    <n v="0"/>
    <n v="0"/>
    <n v="0"/>
    <n v="0"/>
    <n v="0"/>
    <n v="0"/>
    <n v="0"/>
    <n v="0"/>
    <n v="0"/>
    <n v="0"/>
    <n v="0"/>
    <n v="0"/>
    <n v="0"/>
    <n v="0"/>
    <n v="0"/>
    <n v="0"/>
    <n v="0"/>
    <n v="0"/>
    <n v="0"/>
    <n v="0"/>
  </r>
  <r>
    <s v="BA CASH ESTRELLA MT JC"/>
    <s v="0000"/>
    <m/>
    <m/>
    <s v="10-225-166"/>
    <x v="0"/>
    <x v="9"/>
    <s v="166"/>
    <x v="10"/>
    <s v="ASSETS"/>
    <m/>
    <x v="108"/>
    <s v="BA CASH ESTRELLA MT "/>
    <s v=" "/>
    <s v=" "/>
    <n v="10"/>
    <n v="225"/>
    <n v="166"/>
    <n v="225000"/>
    <n v="0"/>
    <n v="0"/>
    <s v=" "/>
    <s v=" "/>
    <s v="        "/>
    <n v="0"/>
    <n v="0"/>
    <n v="0"/>
    <n v="0"/>
    <n v="0"/>
    <n v="0"/>
    <n v="0"/>
    <n v="0"/>
    <n v="0"/>
    <n v="0"/>
    <n v="0"/>
    <n v="0"/>
    <n v="0"/>
    <n v="0"/>
    <n v="0"/>
    <n v="0"/>
    <n v="0"/>
    <n v="0"/>
    <n v="0"/>
    <n v="0"/>
    <n v="0"/>
    <n v="0"/>
    <n v="0"/>
    <n v="0"/>
    <n v="0"/>
  </r>
  <r>
    <s v="BA CASH EAST MESA JC"/>
    <s v="0000"/>
    <m/>
    <m/>
    <s v="10-225-167"/>
    <x v="0"/>
    <x v="9"/>
    <s v="167"/>
    <x v="10"/>
    <s v="ASSETS"/>
    <m/>
    <x v="109"/>
    <s v="BA CASH EAST MESA JC"/>
    <s v=" "/>
    <s v=" "/>
    <n v="10"/>
    <n v="225"/>
    <n v="167"/>
    <n v="225000"/>
    <n v="0"/>
    <n v="0"/>
    <s v=" "/>
    <s v=" "/>
    <s v="        "/>
    <n v="0"/>
    <n v="0"/>
    <n v="0"/>
    <n v="0"/>
    <n v="0"/>
    <n v="0"/>
    <n v="0"/>
    <n v="0"/>
    <n v="0"/>
    <n v="0"/>
    <n v="0"/>
    <n v="0"/>
    <n v="0"/>
    <n v="0"/>
    <n v="0"/>
    <n v="0"/>
    <n v="0"/>
    <n v="0"/>
    <n v="0"/>
    <n v="0"/>
    <n v="0"/>
    <n v="0"/>
    <n v="0"/>
    <n v="0"/>
    <n v="0"/>
  </r>
  <r>
    <s v="BA CASH ARCADIA BILTMORE JC"/>
    <s v="0000"/>
    <m/>
    <m/>
    <s v="10-225-168"/>
    <x v="0"/>
    <x v="9"/>
    <s v="168"/>
    <x v="10"/>
    <s v="ASSETS"/>
    <m/>
    <x v="110"/>
    <s v="BA CASH ARCADIA BILT"/>
    <s v=" "/>
    <s v=" "/>
    <n v="10"/>
    <n v="225"/>
    <n v="168"/>
    <n v="225000"/>
    <n v="0"/>
    <n v="0"/>
    <s v=" "/>
    <s v=" "/>
    <s v="        "/>
    <n v="0"/>
    <n v="0"/>
    <n v="0"/>
    <n v="0"/>
    <n v="0"/>
    <n v="0"/>
    <n v="0"/>
    <n v="0"/>
    <n v="0"/>
    <n v="0"/>
    <n v="0"/>
    <n v="0"/>
    <n v="0"/>
    <n v="0"/>
    <n v="0"/>
    <n v="0"/>
    <n v="0"/>
    <n v="0"/>
    <n v="0"/>
    <n v="0"/>
    <n v="0"/>
    <n v="0"/>
    <n v="0"/>
    <n v="0"/>
    <n v="0"/>
  </r>
  <r>
    <s v="BA CASH MARYVALE JC"/>
    <s v="0000"/>
    <m/>
    <m/>
    <s v="10-225-169"/>
    <x v="0"/>
    <x v="9"/>
    <s v="169"/>
    <x v="10"/>
    <s v="ASSETS"/>
    <m/>
    <x v="111"/>
    <s v="BA CASH MARYVALE JC "/>
    <s v=" "/>
    <s v=" "/>
    <n v="10"/>
    <n v="225"/>
    <n v="169"/>
    <n v="225000"/>
    <n v="0"/>
    <n v="0"/>
    <s v=" "/>
    <s v=" "/>
    <s v="        "/>
    <n v="0"/>
    <n v="0"/>
    <n v="0"/>
    <n v="0"/>
    <n v="0"/>
    <n v="0"/>
    <n v="0"/>
    <n v="0"/>
    <n v="0"/>
    <n v="0"/>
    <n v="0"/>
    <n v="0"/>
    <n v="0"/>
    <n v="0"/>
    <n v="0"/>
    <n v="0"/>
    <n v="0"/>
    <n v="0"/>
    <n v="0"/>
    <n v="0"/>
    <n v="0"/>
    <n v="0"/>
    <n v="0"/>
    <n v="0"/>
    <n v="0"/>
  </r>
  <r>
    <s v="BA CASH WEST MESA JC"/>
    <s v="0000"/>
    <m/>
    <m/>
    <s v="10-225-170"/>
    <x v="0"/>
    <x v="9"/>
    <s v="170"/>
    <x v="10"/>
    <s v="ASSETS"/>
    <m/>
    <x v="112"/>
    <s v="BA CASH WEST MESA JC"/>
    <s v=" "/>
    <s v=" "/>
    <n v="10"/>
    <n v="225"/>
    <n v="170"/>
    <n v="225000"/>
    <n v="0"/>
    <n v="0"/>
    <s v=" "/>
    <s v=" "/>
    <s v="        "/>
    <n v="0"/>
    <n v="0"/>
    <n v="0"/>
    <n v="0"/>
    <n v="0"/>
    <n v="0"/>
    <n v="0"/>
    <n v="0"/>
    <n v="0"/>
    <n v="0"/>
    <n v="0"/>
    <n v="0"/>
    <n v="0"/>
    <n v="0"/>
    <n v="0"/>
    <n v="0"/>
    <n v="0"/>
    <n v="0"/>
    <n v="0"/>
    <n v="0"/>
    <n v="0"/>
    <n v="0"/>
    <n v="0"/>
    <n v="0"/>
    <n v="0"/>
  </r>
  <r>
    <s v="BA CASH SAN MARCOS JC"/>
    <s v="0000"/>
    <m/>
    <m/>
    <s v="10-225-171"/>
    <x v="0"/>
    <x v="9"/>
    <s v="171"/>
    <x v="10"/>
    <s v="ASSETS"/>
    <m/>
    <x v="113"/>
    <s v="BA CASH SAN MARCOS  "/>
    <s v=" "/>
    <s v=" "/>
    <n v="10"/>
    <n v="225"/>
    <n v="171"/>
    <n v="225000"/>
    <n v="0"/>
    <n v="0"/>
    <s v=" "/>
    <s v=" "/>
    <s v="        "/>
    <n v="0"/>
    <n v="0"/>
    <n v="0"/>
    <n v="0"/>
    <n v="0"/>
    <n v="0"/>
    <n v="0"/>
    <n v="0"/>
    <n v="0"/>
    <n v="0"/>
    <n v="0"/>
    <n v="0"/>
    <n v="0"/>
    <n v="0"/>
    <n v="0"/>
    <n v="0"/>
    <n v="0"/>
    <n v="0"/>
    <n v="0"/>
    <n v="0"/>
    <n v="0"/>
    <n v="0"/>
    <n v="0"/>
    <n v="0"/>
    <n v="0"/>
  </r>
  <r>
    <s v="BA CASH MANISTEE JC"/>
    <s v="0000"/>
    <m/>
    <m/>
    <s v="10-225-172"/>
    <x v="0"/>
    <x v="9"/>
    <s v="172"/>
    <x v="10"/>
    <s v="ASSETS"/>
    <m/>
    <x v="114"/>
    <s v="BA CASH MANISTEE JC "/>
    <s v=" "/>
    <s v=" "/>
    <n v="10"/>
    <n v="225"/>
    <n v="172"/>
    <n v="225000"/>
    <n v="0"/>
    <n v="0"/>
    <s v=" "/>
    <s v=" "/>
    <s v="        "/>
    <n v="0"/>
    <n v="0"/>
    <n v="0"/>
    <n v="0"/>
    <n v="0"/>
    <n v="0"/>
    <n v="0"/>
    <n v="0"/>
    <n v="0"/>
    <n v="0"/>
    <n v="0"/>
    <n v="0"/>
    <n v="0"/>
    <n v="0"/>
    <n v="0"/>
    <n v="0"/>
    <n v="0"/>
    <n v="0"/>
    <n v="0"/>
    <n v="0"/>
    <n v="0"/>
    <n v="0"/>
    <n v="0"/>
    <n v="0"/>
    <n v="0"/>
  </r>
  <r>
    <s v="BA CASH NORTH MESA JC"/>
    <s v="0000"/>
    <m/>
    <m/>
    <s v="10-225-173"/>
    <x v="0"/>
    <x v="9"/>
    <s v="173"/>
    <x v="10"/>
    <s v="ASSETS"/>
    <m/>
    <x v="115"/>
    <s v="BA CASH NORTH MESA  "/>
    <s v=" "/>
    <s v=" "/>
    <n v="10"/>
    <n v="225"/>
    <n v="173"/>
    <n v="225000"/>
    <n v="0"/>
    <n v="0"/>
    <s v=" "/>
    <s v=" "/>
    <s v="        "/>
    <n v="0"/>
    <n v="0"/>
    <n v="0"/>
    <n v="0"/>
    <n v="0"/>
    <n v="0"/>
    <n v="0"/>
    <n v="0"/>
    <n v="0"/>
    <n v="0"/>
    <n v="0"/>
    <n v="0"/>
    <n v="0"/>
    <n v="0"/>
    <n v="0"/>
    <n v="0"/>
    <n v="0"/>
    <n v="0"/>
    <n v="0"/>
    <n v="0"/>
    <n v="0"/>
    <n v="0"/>
    <n v="0"/>
    <n v="0"/>
    <n v="0"/>
  </r>
  <r>
    <s v="BA CASH LAKE PLEASANT JC"/>
    <s v="0000"/>
    <m/>
    <m/>
    <s v="10-225-174"/>
    <x v="0"/>
    <x v="9"/>
    <s v="174"/>
    <x v="10"/>
    <s v="ASSETS"/>
    <m/>
    <x v="116"/>
    <s v="BA CASH LK PLEASANT "/>
    <s v=" "/>
    <s v=" "/>
    <n v="10"/>
    <n v="225"/>
    <n v="174"/>
    <n v="225000"/>
    <n v="0"/>
    <n v="0"/>
    <s v=" "/>
    <s v=" "/>
    <s v="        "/>
    <n v="0"/>
    <n v="0"/>
    <n v="0"/>
    <n v="0"/>
    <n v="0"/>
    <n v="0"/>
    <n v="0"/>
    <n v="0"/>
    <n v="0"/>
    <n v="0"/>
    <n v="0"/>
    <n v="0"/>
    <n v="0"/>
    <n v="0"/>
    <n v="0"/>
    <n v="0"/>
    <n v="0"/>
    <n v="0"/>
    <n v="0"/>
    <n v="0"/>
    <n v="0"/>
    <n v="0"/>
    <n v="0"/>
    <n v="0"/>
    <n v="0"/>
  </r>
  <r>
    <s v="BA CASH WEST MCDOWELL JC"/>
    <s v="0000"/>
    <m/>
    <m/>
    <s v="10-225-175"/>
    <x v="0"/>
    <x v="9"/>
    <s v="175"/>
    <x v="10"/>
    <s v="ASSETS"/>
    <m/>
    <x v="117"/>
    <s v="BA CASH W MCDOWELL  "/>
    <s v=" "/>
    <s v=" "/>
    <n v="10"/>
    <n v="225"/>
    <n v="175"/>
    <n v="225000"/>
    <n v="0"/>
    <n v="0"/>
    <s v=" "/>
    <s v=" "/>
    <s v="        "/>
    <n v="0"/>
    <n v="0"/>
    <n v="0"/>
    <n v="0"/>
    <n v="0"/>
    <n v="0"/>
    <n v="0"/>
    <n v="0"/>
    <n v="0"/>
    <n v="0"/>
    <n v="0"/>
    <n v="0"/>
    <n v="0"/>
    <n v="0"/>
    <n v="0"/>
    <n v="0"/>
    <n v="0"/>
    <n v="0"/>
    <n v="0"/>
    <n v="0"/>
    <n v="0"/>
    <n v="0"/>
    <n v="0"/>
    <n v="0"/>
    <n v="0"/>
  </r>
  <r>
    <s v="BA CASH AGUA FRIA JC"/>
    <s v="0000"/>
    <m/>
    <m/>
    <s v="10-225-176"/>
    <x v="0"/>
    <x v="9"/>
    <s v="176"/>
    <x v="10"/>
    <s v="ASSETS"/>
    <m/>
    <x v="118"/>
    <s v="BA CASH AGUA FRIA JC"/>
    <s v=" "/>
    <s v=" "/>
    <n v="10"/>
    <n v="225"/>
    <n v="176"/>
    <n v="225000"/>
    <n v="0"/>
    <n v="0"/>
    <s v=" "/>
    <s v=" "/>
    <s v="        "/>
    <n v="0"/>
    <n v="0"/>
    <n v="0"/>
    <n v="0"/>
    <n v="0"/>
    <n v="0"/>
    <n v="0"/>
    <n v="0"/>
    <n v="0"/>
    <n v="0"/>
    <n v="0"/>
    <n v="0"/>
    <n v="0"/>
    <n v="0"/>
    <n v="0"/>
    <n v="0"/>
    <n v="0"/>
    <n v="0"/>
    <n v="0"/>
    <n v="0"/>
    <n v="0"/>
    <n v="0"/>
    <n v="0"/>
    <n v="0"/>
    <n v="0"/>
  </r>
  <r>
    <s v="BA CASH SAN TAN JC"/>
    <s v="0000"/>
    <m/>
    <m/>
    <s v="10-225-177"/>
    <x v="0"/>
    <x v="9"/>
    <s v="177"/>
    <x v="10"/>
    <s v="ASSETS"/>
    <m/>
    <x v="119"/>
    <s v="BA CASH SAN TAN JC  "/>
    <s v=" "/>
    <s v=" "/>
    <n v="10"/>
    <n v="225"/>
    <n v="177"/>
    <n v="225000"/>
    <n v="0"/>
    <n v="0"/>
    <s v=" "/>
    <s v=" "/>
    <s v="        "/>
    <n v="0"/>
    <n v="0"/>
    <n v="0"/>
    <n v="0"/>
    <n v="0"/>
    <n v="0"/>
    <n v="0"/>
    <n v="0"/>
    <n v="0"/>
    <n v="0"/>
    <n v="0"/>
    <n v="0"/>
    <n v="0"/>
    <n v="0"/>
    <n v="0"/>
    <n v="0"/>
    <n v="0"/>
    <n v="0"/>
    <n v="0"/>
    <n v="0"/>
    <n v="0"/>
    <n v="0"/>
    <n v="0"/>
    <n v="0"/>
    <n v="0"/>
  </r>
  <r>
    <s v="BA CASH UNIVERSITY LAKES JC"/>
    <s v="0000"/>
    <m/>
    <m/>
    <s v="10-225-178"/>
    <x v="0"/>
    <x v="9"/>
    <s v="178"/>
    <x v="10"/>
    <s v="ASSETS"/>
    <m/>
    <x v="120"/>
    <s v="BA CASH UNIV LAKES  "/>
    <s v=" "/>
    <s v=" "/>
    <n v="10"/>
    <n v="225"/>
    <n v="178"/>
    <n v="225000"/>
    <n v="0"/>
    <n v="0"/>
    <s v=" "/>
    <s v=" "/>
    <s v="        "/>
    <n v="0"/>
    <n v="0"/>
    <n v="0"/>
    <n v="0"/>
    <n v="0"/>
    <n v="0"/>
    <n v="0"/>
    <n v="0"/>
    <n v="0"/>
    <n v="0"/>
    <n v="0"/>
    <n v="0"/>
    <n v="0"/>
    <n v="0"/>
    <n v="0"/>
    <n v="0"/>
    <n v="0"/>
    <n v="0"/>
    <n v="0"/>
    <n v="0"/>
    <n v="0"/>
    <n v="0"/>
    <n v="0"/>
    <n v="0"/>
    <n v="0"/>
  </r>
  <r>
    <s v="BA CASH HASSAYAMPA JC"/>
    <s v="0000"/>
    <m/>
    <m/>
    <s v="10-225-179"/>
    <x v="0"/>
    <x v="9"/>
    <s v="179"/>
    <x v="10"/>
    <s v="ASSETS"/>
    <m/>
    <x v="121"/>
    <s v="BA CASH HASSAYAMPA  "/>
    <s v=" "/>
    <s v=" "/>
    <n v="10"/>
    <n v="225"/>
    <n v="179"/>
    <n v="225000"/>
    <n v="0"/>
    <n v="0"/>
    <s v=" "/>
    <s v=" "/>
    <s v="        "/>
    <n v="0"/>
    <n v="0"/>
    <n v="0"/>
    <n v="0"/>
    <n v="0"/>
    <n v="0"/>
    <n v="0"/>
    <n v="0"/>
    <n v="0"/>
    <n v="0"/>
    <n v="0"/>
    <n v="0"/>
    <n v="0"/>
    <n v="0"/>
    <n v="0"/>
    <n v="0"/>
    <n v="0"/>
    <n v="0"/>
    <n v="0"/>
    <n v="0"/>
    <n v="0"/>
    <n v="0"/>
    <n v="0"/>
    <n v="0"/>
    <n v="0"/>
  </r>
  <r>
    <s v="BA CASH SOUTH MOUNTAIN JC"/>
    <s v="0000"/>
    <m/>
    <m/>
    <s v="10-225-181"/>
    <x v="0"/>
    <x v="9"/>
    <s v="181"/>
    <x v="10"/>
    <s v="ASSETS"/>
    <m/>
    <x v="122"/>
    <s v="BA CASH SOUTH MT JC "/>
    <s v=" "/>
    <s v=" "/>
    <n v="10"/>
    <n v="225"/>
    <n v="181"/>
    <n v="225000"/>
    <n v="0"/>
    <n v="0"/>
    <s v=" "/>
    <s v=" "/>
    <s v="        "/>
    <n v="0"/>
    <n v="0"/>
    <n v="0"/>
    <n v="0"/>
    <n v="0"/>
    <n v="0"/>
    <n v="0"/>
    <n v="0"/>
    <n v="0"/>
    <n v="0"/>
    <n v="0"/>
    <n v="0"/>
    <n v="0"/>
    <n v="0"/>
    <n v="0"/>
    <n v="0"/>
    <n v="0"/>
    <n v="0"/>
    <n v="0"/>
    <n v="0"/>
    <n v="0"/>
    <n v="0"/>
    <n v="0"/>
    <n v="0"/>
    <n v="0"/>
  </r>
  <r>
    <s v="BA CASH ENCANTO JC"/>
    <s v="0000"/>
    <m/>
    <m/>
    <s v="10-225-182"/>
    <x v="0"/>
    <x v="9"/>
    <s v="182"/>
    <x v="10"/>
    <s v="ASSETS"/>
    <m/>
    <x v="123"/>
    <s v="BA CASH ENCANTO JC  "/>
    <s v=" "/>
    <s v=" "/>
    <n v="10"/>
    <n v="225"/>
    <n v="182"/>
    <n v="225000"/>
    <n v="0"/>
    <n v="0"/>
    <s v=" "/>
    <s v=" "/>
    <s v="        "/>
    <n v="0"/>
    <n v="0"/>
    <n v="0"/>
    <n v="0"/>
    <n v="0"/>
    <n v="0"/>
    <n v="0"/>
    <n v="0"/>
    <n v="0"/>
    <n v="0"/>
    <n v="0"/>
    <n v="0"/>
    <n v="0"/>
    <n v="0"/>
    <n v="0"/>
    <n v="0"/>
    <n v="0"/>
    <n v="0"/>
    <n v="0"/>
    <n v="0"/>
    <n v="0"/>
    <n v="0"/>
    <n v="0"/>
    <n v="0"/>
    <n v="0"/>
  </r>
  <r>
    <s v="BA CASH ENVIRONMENTAL CONTROL"/>
    <s v="0000"/>
    <m/>
    <m/>
    <s v="10-225-185"/>
    <x v="0"/>
    <x v="9"/>
    <s v="185"/>
    <x v="10"/>
    <s v="ASSETS"/>
    <m/>
    <x v="124"/>
    <s v="BA CASH ENVIRON CONT"/>
    <s v=" "/>
    <s v=" "/>
    <n v="10"/>
    <n v="225"/>
    <n v="185"/>
    <n v="225000"/>
    <n v="0"/>
    <n v="0"/>
    <s v=" "/>
    <s v=" "/>
    <s v="        "/>
    <n v="0"/>
    <n v="0"/>
    <n v="0"/>
    <n v="0"/>
    <n v="0"/>
    <n v="0"/>
    <n v="0"/>
    <n v="0"/>
    <n v="0"/>
    <n v="0"/>
    <n v="0"/>
    <n v="0"/>
    <n v="0"/>
    <n v="0"/>
    <n v="0"/>
    <n v="0"/>
    <n v="0"/>
    <n v="0"/>
    <n v="0"/>
    <n v="0"/>
    <n v="0"/>
    <n v="0"/>
    <n v="0"/>
    <n v="0"/>
    <n v="0"/>
  </r>
  <r>
    <s v="BA CASH NORTH VALLEY JC"/>
    <s v="0000"/>
    <m/>
    <m/>
    <s v="10-225-187"/>
    <x v="0"/>
    <x v="9"/>
    <s v="187"/>
    <x v="10"/>
    <s v="ASSETS"/>
    <m/>
    <x v="125"/>
    <s v="BA CASH NORTH VALLEY"/>
    <s v=" "/>
    <s v=" "/>
    <n v="10"/>
    <n v="225"/>
    <n v="187"/>
    <n v="225000"/>
    <n v="0"/>
    <n v="0"/>
    <s v=" "/>
    <s v=" "/>
    <s v="        "/>
    <n v="0"/>
    <n v="0"/>
    <n v="0"/>
    <n v="0"/>
    <n v="0"/>
    <n v="0"/>
    <n v="0"/>
    <n v="0"/>
    <n v="0"/>
    <n v="0"/>
    <n v="0"/>
    <n v="0"/>
    <n v="0"/>
    <n v="0"/>
    <n v="0"/>
    <n v="0"/>
    <n v="0"/>
    <n v="0"/>
    <n v="0"/>
    <n v="0"/>
    <n v="0"/>
    <n v="0"/>
    <n v="0"/>
    <n v="0"/>
    <n v="0"/>
  </r>
  <r>
    <s v="BA CASH KYRENE JC"/>
    <s v="0000"/>
    <m/>
    <m/>
    <s v="10-225-188"/>
    <x v="0"/>
    <x v="9"/>
    <s v="188"/>
    <x v="10"/>
    <s v="ASSETS"/>
    <m/>
    <x v="126"/>
    <s v="BA CASH KYRENE JC   "/>
    <s v=" "/>
    <s v=" "/>
    <n v="10"/>
    <n v="225"/>
    <n v="188"/>
    <n v="225000"/>
    <n v="0"/>
    <n v="0"/>
    <s v=" "/>
    <s v=" "/>
    <s v="        "/>
    <n v="0"/>
    <n v="0"/>
    <n v="0"/>
    <n v="0"/>
    <n v="0"/>
    <n v="0"/>
    <n v="0"/>
    <n v="0"/>
    <n v="0"/>
    <n v="0"/>
    <n v="0"/>
    <n v="0"/>
    <n v="0"/>
    <n v="0"/>
    <n v="0"/>
    <n v="0"/>
    <n v="0"/>
    <n v="0"/>
    <n v="0"/>
    <n v="0"/>
    <n v="0"/>
    <n v="0"/>
    <n v="0"/>
    <n v="0"/>
    <n v="0"/>
  </r>
  <r>
    <s v="BA CASH DESERT RIDGE JC"/>
    <s v="0000"/>
    <m/>
    <m/>
    <s v="10-225-189"/>
    <x v="0"/>
    <x v="9"/>
    <s v="189"/>
    <x v="10"/>
    <s v="ASSETS"/>
    <m/>
    <x v="127"/>
    <s v="BA CASH DESERT RIDGE"/>
    <s v=" "/>
    <s v=" "/>
    <n v="10"/>
    <n v="225"/>
    <n v="189"/>
    <n v="225000"/>
    <n v="0"/>
    <n v="0"/>
    <s v=" "/>
    <s v=" "/>
    <s v="        "/>
    <n v="0"/>
    <n v="0"/>
    <n v="0"/>
    <n v="0"/>
    <n v="0"/>
    <n v="0"/>
    <n v="0"/>
    <n v="0"/>
    <n v="0"/>
    <n v="0"/>
    <n v="0"/>
    <n v="0"/>
    <n v="0"/>
    <n v="0"/>
    <n v="0"/>
    <n v="0"/>
    <n v="0"/>
    <n v="0"/>
    <n v="0"/>
    <n v="0"/>
    <n v="0"/>
    <n v="0"/>
    <n v="0"/>
    <n v="0"/>
    <n v="0"/>
  </r>
  <r>
    <s v="BA CASH HIGHLAND JC"/>
    <s v="0000"/>
    <m/>
    <m/>
    <s v="10-225-190"/>
    <x v="0"/>
    <x v="9"/>
    <s v="190"/>
    <x v="10"/>
    <s v="ASSETS"/>
    <m/>
    <x v="128"/>
    <s v="BA CASH HIGHLAND JC "/>
    <s v=" "/>
    <s v=" "/>
    <n v="10"/>
    <n v="225"/>
    <n v="190"/>
    <n v="225000"/>
    <n v="0"/>
    <n v="0"/>
    <s v=" "/>
    <s v=" "/>
    <s v="        "/>
    <n v="0"/>
    <n v="0"/>
    <n v="0"/>
    <n v="0"/>
    <n v="0"/>
    <n v="0"/>
    <n v="0"/>
    <n v="0"/>
    <n v="0"/>
    <n v="0"/>
    <n v="0"/>
    <n v="0"/>
    <n v="0"/>
    <n v="0"/>
    <n v="0"/>
    <n v="0"/>
    <n v="0"/>
    <n v="0"/>
    <n v="0"/>
    <n v="0"/>
    <n v="0"/>
    <n v="0"/>
    <n v="0"/>
    <n v="0"/>
    <n v="0"/>
  </r>
  <r>
    <s v="BA CASH REVENUE PROCESSING"/>
    <s v="0000"/>
    <m/>
    <m/>
    <s v="10-225-199"/>
    <x v="0"/>
    <x v="9"/>
    <s v="199"/>
    <x v="10"/>
    <s v="ASSETS"/>
    <m/>
    <x v="129"/>
    <s v="BA CASH REV PROCESS "/>
    <s v=" "/>
    <s v=" "/>
    <n v="10"/>
    <n v="225"/>
    <n v="199"/>
    <n v="225000"/>
    <n v="1"/>
    <n v="0"/>
    <s v=" "/>
    <s v=" "/>
    <s v="        "/>
    <n v="0"/>
    <n v="0"/>
    <n v="0"/>
    <n v="0"/>
    <n v="0"/>
    <n v="0"/>
    <n v="0"/>
    <n v="0"/>
    <n v="0"/>
    <n v="0"/>
    <n v="0"/>
    <n v="0"/>
    <n v="0"/>
    <n v="0"/>
    <n v="0"/>
    <n v="0"/>
    <n v="0"/>
    <n v="0"/>
    <n v="0"/>
    <n v="0"/>
    <n v="0"/>
    <n v="0"/>
    <n v="0"/>
    <n v="0"/>
    <n v="0"/>
  </r>
  <r>
    <s v="DISBURSEMENT CLEARING"/>
    <s v="0000"/>
    <m/>
    <m/>
    <s v="20-290-900"/>
    <x v="1"/>
    <x v="10"/>
    <s v="900"/>
    <x v="10"/>
    <s v="CLEARING ACCOUNTS"/>
    <m/>
    <x v="130"/>
    <s v="DISBURSEMENT CLEARIN"/>
    <s v=" "/>
    <s v=" "/>
    <n v="20"/>
    <n v="290"/>
    <n v="900"/>
    <n v="298903"/>
    <n v="0"/>
    <n v="0"/>
    <s v=" "/>
    <s v=" "/>
    <s v="        "/>
    <n v="0"/>
    <n v="0"/>
    <n v="0"/>
    <n v="0"/>
    <n v="0"/>
    <n v="0"/>
    <n v="448.46"/>
    <n v="0"/>
    <n v="0"/>
    <n v="448.46"/>
    <n v="0"/>
    <n v="0"/>
    <n v="0"/>
    <n v="0"/>
    <n v="0"/>
    <n v="0"/>
    <n v="448.46"/>
    <n v="0"/>
    <n v="0"/>
    <n v="448.46"/>
    <n v="0"/>
    <n v="0"/>
    <n v="0"/>
    <n v="0"/>
    <n v="0"/>
  </r>
  <r>
    <s v="WARRANT CLEARING - JP MORGAN CHASE"/>
    <s v="0000"/>
    <m/>
    <m/>
    <s v="20-298-903"/>
    <x v="1"/>
    <x v="11"/>
    <s v="903"/>
    <x v="62"/>
    <s v="CLEARING ACCOUNTS"/>
    <m/>
    <x v="131"/>
    <s v="WT CLEARING - JPMC  "/>
    <s v=" "/>
    <s v=" "/>
    <n v="20"/>
    <n v="298"/>
    <n v="903"/>
    <n v="298903"/>
    <n v="0"/>
    <n v="-35706040.659999996"/>
    <s v=" "/>
    <s v=" "/>
    <s v="        "/>
    <n v="0"/>
    <n v="35706040.659999996"/>
    <n v="0"/>
    <n v="0"/>
    <n v="0"/>
    <n v="0"/>
    <n v="35706040.659999996"/>
    <n v="0"/>
    <n v="0"/>
    <n v="0"/>
    <n v="0"/>
    <n v="0"/>
    <n v="0"/>
    <n v="0"/>
    <n v="0"/>
    <n v="0"/>
    <n v="0"/>
    <n v="0"/>
    <n v="0"/>
    <n v="0"/>
    <n v="0"/>
    <n v="0"/>
    <n v="0"/>
    <n v="0"/>
    <n v="0"/>
  </r>
  <r>
    <s v="WARRANT CLEARING - VALLEY NATIONAL BANK"/>
    <s v="0000"/>
    <m/>
    <m/>
    <s v="20-299-903"/>
    <x v="1"/>
    <x v="12"/>
    <s v="903"/>
    <x v="10"/>
    <s v="CLEARING ACCOUNTS"/>
    <m/>
    <x v="132"/>
    <s v="WARRANT CLRNG VN    "/>
    <s v=" "/>
    <s v=" "/>
    <n v="20"/>
    <n v="299"/>
    <n v="903"/>
    <n v="299903"/>
    <n v="0"/>
    <n v="0"/>
    <s v=" "/>
    <s v=" "/>
    <s v="        "/>
    <n v="0"/>
    <n v="0"/>
    <n v="0"/>
    <n v="0"/>
    <n v="0"/>
    <n v="0"/>
    <n v="0"/>
    <n v="0"/>
    <n v="0"/>
    <n v="0"/>
    <n v="0"/>
    <n v="0"/>
    <n v="0"/>
    <n v="0"/>
    <n v="0"/>
    <n v="0"/>
    <n v="0"/>
    <n v="0"/>
    <n v="0"/>
    <n v="0"/>
    <n v="0"/>
    <n v="0"/>
    <n v="0"/>
    <n v="0"/>
    <n v="0"/>
  </r>
  <r>
    <s v="LOW SPEED WARRANT CLRING LINE OF CREDIT"/>
    <s v="0000"/>
    <m/>
    <m/>
    <s v="20-299-904"/>
    <x v="1"/>
    <x v="12"/>
    <s v="904"/>
    <x v="10"/>
    <s v="CLEARING ACCOUNTS"/>
    <m/>
    <x v="133"/>
    <s v="LOW SPEED WT CLR LOC"/>
    <s v=" "/>
    <s v=" "/>
    <n v="20"/>
    <n v="299"/>
    <n v="904"/>
    <n v="299904"/>
    <n v="320"/>
    <n v="0"/>
    <s v=" "/>
    <s v=" "/>
    <s v="        "/>
    <n v="0"/>
    <n v="0"/>
    <n v="0"/>
    <n v="0"/>
    <n v="0"/>
    <n v="0"/>
    <n v="0"/>
    <n v="0"/>
    <n v="0"/>
    <n v="0"/>
    <n v="0"/>
    <n v="0"/>
    <n v="0"/>
    <n v="0"/>
    <n v="0"/>
    <n v="0"/>
    <n v="0"/>
    <n v="0"/>
    <n v="0"/>
    <n v="0"/>
    <n v="0"/>
    <n v="0"/>
    <n v="0"/>
    <n v="0"/>
    <n v="0"/>
  </r>
  <r>
    <s v="ARSON DETECTION"/>
    <s v="0000"/>
    <m/>
    <m/>
    <s v="30-014-000"/>
    <x v="2"/>
    <x v="13"/>
    <s v="000"/>
    <x v="10"/>
    <s v="COUNTY AND TREASURER'S ACCOUNTS"/>
    <s v="COUNTY"/>
    <x v="134"/>
    <s v="ARSON DETECTION     "/>
    <s v=" "/>
    <s v=" "/>
    <n v="30"/>
    <n v="14"/>
    <n v="0"/>
    <n v="311111"/>
    <n v="0"/>
    <n v="0"/>
    <s v=" "/>
    <s v=" "/>
    <n v="30100000"/>
    <n v="0"/>
    <n v="0"/>
    <n v="0"/>
    <n v="0"/>
    <n v="0"/>
    <n v="9164.74"/>
    <n v="9164.74"/>
    <n v="0"/>
    <n v="0"/>
    <n v="0"/>
    <n v="0"/>
    <n v="0"/>
    <n v="0"/>
    <n v="0"/>
    <n v="0"/>
    <n v="9164.74"/>
    <n v="9164.74"/>
    <n v="0"/>
    <n v="0"/>
    <n v="0"/>
    <n v="0"/>
    <n v="0"/>
    <n v="0"/>
    <n v="0"/>
    <n v="0"/>
  </r>
  <r>
    <s v="CIVIL PENALTY"/>
    <s v="0000"/>
    <m/>
    <m/>
    <s v="30-022-000"/>
    <x v="2"/>
    <x v="14"/>
    <s v="000"/>
    <x v="63"/>
    <s v="COUNTY AND TREASURER'S ACCOUNTS"/>
    <s v="COUNTY"/>
    <x v="135"/>
    <s v="CIVIL PENALTY       "/>
    <s v=" "/>
    <s v=" "/>
    <n v="30"/>
    <n v="22"/>
    <n v="0"/>
    <n v="311120"/>
    <n v="0"/>
    <n v="2696.83"/>
    <s v=" "/>
    <s v=" "/>
    <n v="30100000"/>
    <n v="2696.83"/>
    <n v="0"/>
    <n v="0"/>
    <n v="0"/>
    <n v="0"/>
    <n v="2696.83"/>
    <n v="0"/>
    <n v="0"/>
    <n v="0"/>
    <n v="0"/>
    <n v="2696.83"/>
    <n v="0"/>
    <n v="0"/>
    <n v="0"/>
    <n v="0"/>
    <n v="2696.83"/>
    <n v="0"/>
    <n v="0"/>
    <n v="0"/>
    <n v="0"/>
    <n v="0"/>
    <n v="0"/>
    <n v="0"/>
    <n v="0"/>
    <n v="0"/>
  </r>
  <r>
    <s v="DEP ACCT RECORDER"/>
    <s v="0000"/>
    <m/>
    <m/>
    <s v="30-025-121"/>
    <x v="2"/>
    <x v="15"/>
    <s v="121"/>
    <x v="64"/>
    <s v="COUNTY AND TREASURER'S ACCOUNTS"/>
    <m/>
    <x v="136"/>
    <s v="DEP ACCT RECORDER   "/>
    <s v=" "/>
    <s v=" "/>
    <n v="30"/>
    <n v="25"/>
    <n v="121"/>
    <n v="311121"/>
    <n v="0"/>
    <n v="619544.07999999996"/>
    <s v=" "/>
    <s v=" "/>
    <n v="30100000"/>
    <n v="984144.94"/>
    <n v="0"/>
    <n v="-364600.86"/>
    <n v="0"/>
    <n v="0"/>
    <n v="-336086.13"/>
    <n v="0"/>
    <n v="955630.21"/>
    <n v="0"/>
    <n v="0"/>
    <n v="702845"/>
    <n v="0"/>
    <n v="281299.94"/>
    <n v="0"/>
    <n v="0"/>
    <n v="-336086.13"/>
    <n v="0"/>
    <n v="1320231.07"/>
    <n v="0"/>
    <n v="0"/>
    <n v="0"/>
    <n v="0"/>
    <n v="0"/>
    <n v="0"/>
    <n v="0"/>
  </r>
  <r>
    <s v="DEP ACCT PARKS/REC"/>
    <s v="0000"/>
    <m/>
    <m/>
    <s v="30-025-122"/>
    <x v="2"/>
    <x v="15"/>
    <s v="122"/>
    <x v="65"/>
    <s v="COUNTY AND TREASURER'S ACCOUNTS"/>
    <m/>
    <x v="137"/>
    <s v="DEP ACCT PARKS/REC  "/>
    <s v=" "/>
    <s v=" "/>
    <n v="30"/>
    <n v="25"/>
    <n v="122"/>
    <n v="311121"/>
    <n v="0"/>
    <n v="122344.66"/>
    <s v=" "/>
    <s v=" "/>
    <n v="30100000"/>
    <n v="384619.99"/>
    <n v="0"/>
    <n v="-262275.33"/>
    <n v="0"/>
    <n v="0"/>
    <n v="154158.37"/>
    <n v="0"/>
    <n v="-31813.71"/>
    <n v="0"/>
    <n v="0"/>
    <n v="54066.92"/>
    <n v="0"/>
    <n v="330553.07"/>
    <n v="0"/>
    <n v="0"/>
    <n v="154158.37"/>
    <n v="0"/>
    <n v="230461.62"/>
    <n v="0"/>
    <n v="0"/>
    <n v="0"/>
    <n v="0"/>
    <n v="0"/>
    <n v="0"/>
    <n v="0"/>
  </r>
  <r>
    <s v="DEP ACCT PRKS/REC LP"/>
    <s v="0000"/>
    <m/>
    <m/>
    <s v="30-025-123"/>
    <x v="2"/>
    <x v="15"/>
    <s v="123"/>
    <x v="66"/>
    <s v="COUNTY AND TREASURER'S ACCOUNTS"/>
    <m/>
    <x v="138"/>
    <s v="DEP ACCT PRKS/REC LP"/>
    <s v=" "/>
    <s v=" "/>
    <n v="30"/>
    <n v="25"/>
    <n v="123"/>
    <n v="311121"/>
    <n v="0"/>
    <n v="-9805.89"/>
    <s v=" "/>
    <s v=" "/>
    <n v="30100000"/>
    <n v="-9805.89"/>
    <n v="0"/>
    <n v="0"/>
    <n v="0"/>
    <n v="0"/>
    <n v="-9805.89"/>
    <n v="0"/>
    <n v="0"/>
    <n v="0"/>
    <n v="0"/>
    <n v="-9805.89"/>
    <n v="0"/>
    <n v="0"/>
    <n v="0"/>
    <n v="0"/>
    <n v="-9805.89"/>
    <n v="0"/>
    <n v="0"/>
    <n v="0"/>
    <n v="0"/>
    <n v="0"/>
    <n v="0"/>
    <n v="0"/>
    <n v="0"/>
    <n v="0"/>
  </r>
  <r>
    <s v="DEP ACCT RABIES/ANIM"/>
    <s v="0000"/>
    <m/>
    <m/>
    <s v="30-025-124"/>
    <x v="2"/>
    <x v="15"/>
    <s v="124"/>
    <x v="67"/>
    <s v="COUNTY AND TREASURER'S ACCOUNTS"/>
    <m/>
    <x v="139"/>
    <s v="DEP ACCT RABIES/ANIM"/>
    <s v=" "/>
    <s v=" "/>
    <n v="30"/>
    <n v="25"/>
    <n v="124"/>
    <n v="311121"/>
    <n v="0"/>
    <n v="720370.81"/>
    <s v=" "/>
    <s v=" "/>
    <n v="30100000"/>
    <n v="65618.09"/>
    <n v="0"/>
    <n v="654752.72"/>
    <n v="0"/>
    <n v="0"/>
    <n v="-34209.599999999999"/>
    <n v="0"/>
    <n v="754580.41"/>
    <n v="0"/>
    <n v="0"/>
    <n v="48738.67"/>
    <n v="0"/>
    <n v="16879.419999999998"/>
    <n v="0"/>
    <n v="0"/>
    <n v="-34209.599999999999"/>
    <n v="0"/>
    <n v="99827.69"/>
    <n v="0"/>
    <n v="0"/>
    <n v="0"/>
    <n v="0"/>
    <n v="0"/>
    <n v="0"/>
    <n v="0"/>
  </r>
  <r>
    <s v="DEP ACCT FH SANITARY"/>
    <s v="0000"/>
    <m/>
    <m/>
    <s v="30-025-125"/>
    <x v="2"/>
    <x v="15"/>
    <s v="125"/>
    <x v="10"/>
    <s v="COUNTY AND TREASURER'S ACCOUNTS"/>
    <m/>
    <x v="140"/>
    <s v="DEP ACCT FH SANITARY"/>
    <s v=" "/>
    <s v=" "/>
    <n v="30"/>
    <n v="25"/>
    <n v="125"/>
    <n v="311121"/>
    <n v="0"/>
    <n v="0"/>
    <s v=" "/>
    <s v=" "/>
    <n v="30100000"/>
    <n v="0"/>
    <n v="0"/>
    <n v="0"/>
    <n v="0"/>
    <n v="0"/>
    <n v="0"/>
    <n v="0"/>
    <n v="0"/>
    <n v="0"/>
    <n v="0"/>
    <n v="0"/>
    <n v="0"/>
    <n v="0"/>
    <n v="0"/>
    <n v="0"/>
    <n v="0"/>
    <n v="0"/>
    <n v="0"/>
    <n v="0"/>
    <n v="0"/>
    <n v="0"/>
    <n v="0"/>
    <n v="0"/>
    <n v="0"/>
    <n v="0"/>
  </r>
  <r>
    <s v="DEP ACCT PUB HEALTH"/>
    <s v="0000"/>
    <m/>
    <m/>
    <s v="30-025-126"/>
    <x v="2"/>
    <x v="15"/>
    <s v="126"/>
    <x v="68"/>
    <s v="COUNTY AND TREASURER'S ACCOUNTS"/>
    <m/>
    <x v="141"/>
    <s v="DEP ACCT PUB HEALTH "/>
    <s v=" "/>
    <s v=" "/>
    <n v="30"/>
    <n v="25"/>
    <n v="126"/>
    <n v="311121"/>
    <n v="0"/>
    <n v="150076.18"/>
    <s v=" "/>
    <s v=" "/>
    <n v="30100000"/>
    <n v="73365.38"/>
    <n v="0"/>
    <n v="76710.8"/>
    <n v="0"/>
    <n v="0"/>
    <n v="11458.09"/>
    <n v="0"/>
    <n v="138618.09"/>
    <n v="0"/>
    <n v="0"/>
    <n v="-6342.27"/>
    <n v="0"/>
    <n v="79707.649999999994"/>
    <n v="0"/>
    <n v="0"/>
    <n v="11458.09"/>
    <n v="0"/>
    <n v="61907.29"/>
    <n v="0"/>
    <n v="0"/>
    <n v="0"/>
    <n v="0"/>
    <n v="0"/>
    <n v="0"/>
    <n v="0"/>
  </r>
  <r>
    <s v="DEP ACCT LG TRM CARE"/>
    <s v="0000"/>
    <m/>
    <m/>
    <s v="30-025-128"/>
    <x v="2"/>
    <x v="15"/>
    <s v="128"/>
    <x v="69"/>
    <s v="COUNTY AND TREASURER'S ACCOUNTS"/>
    <m/>
    <x v="142"/>
    <s v="DEP ACCT LG TRM CARE"/>
    <s v=" "/>
    <s v=" "/>
    <n v="30"/>
    <n v="25"/>
    <n v="128"/>
    <n v="311121"/>
    <n v="0"/>
    <n v="222.72"/>
    <s v=" "/>
    <s v=" "/>
    <n v="30100000"/>
    <n v="222.72"/>
    <n v="0"/>
    <n v="0"/>
    <n v="0"/>
    <n v="0"/>
    <n v="222.72"/>
    <n v="0"/>
    <n v="0"/>
    <n v="0"/>
    <n v="0"/>
    <n v="222.72"/>
    <n v="0"/>
    <n v="0"/>
    <n v="0"/>
    <n v="0"/>
    <n v="222.72"/>
    <n v="0"/>
    <n v="0"/>
    <n v="0"/>
    <n v="0"/>
    <n v="0"/>
    <n v="0"/>
    <n v="0"/>
    <n v="0"/>
    <n v="0"/>
  </r>
  <r>
    <s v="DEP ACCT CNTY ATTY"/>
    <s v="0000"/>
    <m/>
    <m/>
    <s v="30-025-129"/>
    <x v="2"/>
    <x v="15"/>
    <s v="129"/>
    <x v="70"/>
    <s v="COUNTY AND TREASURER'S ACCOUNTS"/>
    <m/>
    <x v="143"/>
    <s v="DEP ACCT CNTY ATTY  "/>
    <s v=" "/>
    <s v=" "/>
    <n v="30"/>
    <n v="25"/>
    <n v="129"/>
    <n v="311121"/>
    <n v="0"/>
    <n v="158942.04"/>
    <s v=" "/>
    <s v=" "/>
    <n v="30100000"/>
    <n v="0"/>
    <n v="0"/>
    <n v="158942.04"/>
    <n v="0"/>
    <n v="0"/>
    <n v="-6441.21"/>
    <n v="0"/>
    <n v="165383.25"/>
    <n v="0"/>
    <n v="0"/>
    <n v="0"/>
    <n v="0"/>
    <n v="0"/>
    <n v="0"/>
    <n v="0"/>
    <n v="-6441.21"/>
    <n v="0"/>
    <n v="6441.21"/>
    <n v="0"/>
    <n v="0"/>
    <n v="0"/>
    <n v="0"/>
    <n v="0"/>
    <n v="0"/>
    <n v="0"/>
  </r>
  <r>
    <s v="DEP ACCT HOSPITAL"/>
    <s v="0000"/>
    <m/>
    <m/>
    <s v="30-025-130"/>
    <x v="2"/>
    <x v="15"/>
    <s v="130"/>
    <x v="10"/>
    <s v="COUNTY AND TREASURER'S ACCOUNTS"/>
    <m/>
    <x v="144"/>
    <s v="DEP ACCT HOSPITAL   "/>
    <s v=" "/>
    <s v=" "/>
    <n v="30"/>
    <n v="25"/>
    <n v="130"/>
    <n v="311121"/>
    <n v="0"/>
    <n v="0"/>
    <s v=" "/>
    <s v=" "/>
    <n v="30100000"/>
    <n v="0"/>
    <n v="0"/>
    <n v="0"/>
    <n v="0"/>
    <n v="0"/>
    <n v="0"/>
    <n v="0"/>
    <n v="0"/>
    <n v="0"/>
    <n v="0"/>
    <n v="0"/>
    <n v="0"/>
    <n v="0"/>
    <n v="0"/>
    <n v="0"/>
    <n v="0"/>
    <n v="0"/>
    <n v="0"/>
    <n v="0"/>
    <n v="0"/>
    <n v="0"/>
    <n v="0"/>
    <n v="0"/>
    <n v="0"/>
    <n v="0"/>
  </r>
  <r>
    <s v="DEP ACCT SHERIFF B&amp;F"/>
    <s v="0000"/>
    <m/>
    <m/>
    <s v="30-025-131"/>
    <x v="2"/>
    <x v="15"/>
    <s v="131"/>
    <x v="71"/>
    <s v="COUNTY AND TREASURER'S ACCOUNTS"/>
    <m/>
    <x v="145"/>
    <s v="DEP ACCT SHERIFF B&amp;F"/>
    <s v=" "/>
    <s v=" "/>
    <n v="30"/>
    <n v="25"/>
    <n v="131"/>
    <n v="311121"/>
    <n v="0"/>
    <n v="188118.27"/>
    <s v=" "/>
    <s v=" "/>
    <n v="30100000"/>
    <n v="79130.75"/>
    <n v="0"/>
    <n v="108987.52"/>
    <n v="0"/>
    <n v="0"/>
    <n v="1109876.75"/>
    <n v="0"/>
    <n v="-921758.48"/>
    <n v="0"/>
    <n v="0"/>
    <n v="48768.24"/>
    <n v="0"/>
    <n v="30362.51"/>
    <n v="0"/>
    <n v="0"/>
    <n v="1109876.75"/>
    <n v="0"/>
    <n v="-1030746"/>
    <n v="0"/>
    <n v="0"/>
    <n v="0"/>
    <n v="0"/>
    <n v="0"/>
    <n v="0"/>
    <n v="0"/>
  </r>
  <r>
    <m/>
    <s v="0000"/>
    <m/>
    <m/>
    <s v="30-025-132"/>
    <x v="2"/>
    <x v="15"/>
    <s v="132"/>
    <x v="10"/>
    <s v="COUNTY AND TREASURER'S ACCOUNTS"/>
    <m/>
    <x v="146"/>
    <s v="DEP ACCT SHERIFF TAX"/>
    <s v=" "/>
    <s v=" "/>
    <n v="30"/>
    <n v="25"/>
    <n v="132"/>
    <n v="311121"/>
    <n v="0"/>
    <n v="0"/>
    <s v=" "/>
    <s v=" "/>
    <n v="30100000"/>
    <n v="0"/>
    <n v="0"/>
    <n v="0"/>
    <n v="0"/>
    <n v="0"/>
    <n v="0"/>
    <n v="0"/>
    <n v="0"/>
    <n v="0"/>
    <n v="0"/>
    <n v="0"/>
    <n v="0"/>
    <n v="0"/>
    <n v="0"/>
    <n v="0"/>
    <n v="0"/>
    <n v="0"/>
    <n v="0"/>
    <n v="0"/>
    <n v="0"/>
    <n v="0"/>
    <n v="0"/>
    <n v="0"/>
    <n v="0"/>
    <n v="0"/>
  </r>
  <r>
    <s v="DEP ACCT PLANNING &amp; DEVELOPMENT"/>
    <s v="0000"/>
    <m/>
    <m/>
    <s v="30-025-134"/>
    <x v="2"/>
    <x v="15"/>
    <s v="134"/>
    <x v="72"/>
    <s v="COUNTY AND TREASURER'S ACCOUNTS"/>
    <m/>
    <x v="147"/>
    <s v="DEP ACCT PLANG &amp; DEV"/>
    <s v=" "/>
    <s v=" "/>
    <n v="30"/>
    <n v="25"/>
    <n v="134"/>
    <n v="311121"/>
    <n v="0"/>
    <n v="231549.47"/>
    <s v=" "/>
    <s v=" "/>
    <n v="30100000"/>
    <n v="61747.93"/>
    <n v="0"/>
    <n v="169801.54"/>
    <n v="0"/>
    <n v="0"/>
    <n v="49593.7"/>
    <n v="0"/>
    <n v="181955.77"/>
    <n v="0"/>
    <n v="0"/>
    <n v="43147.06"/>
    <n v="0"/>
    <n v="18600.87"/>
    <n v="0"/>
    <n v="0"/>
    <n v="49593.7"/>
    <n v="0"/>
    <n v="12154.23"/>
    <n v="0"/>
    <n v="0"/>
    <n v="0"/>
    <n v="0"/>
    <n v="0"/>
    <n v="0"/>
    <n v="0"/>
  </r>
  <r>
    <s v="DEP ACCT LAW LIBRARY"/>
    <s v="0000"/>
    <m/>
    <m/>
    <s v="30-025-135"/>
    <x v="2"/>
    <x v="15"/>
    <s v="135"/>
    <x v="73"/>
    <s v="COUNTY AND TREASURER'S ACCOUNTS"/>
    <m/>
    <x v="148"/>
    <s v="DEP ACCT LAW LIBRARY"/>
    <s v=" "/>
    <s v=" "/>
    <n v="30"/>
    <n v="25"/>
    <n v="135"/>
    <n v="311121"/>
    <n v="0"/>
    <n v="-656.73"/>
    <s v=" "/>
    <s v=" "/>
    <n v="30100000"/>
    <n v="-656.73"/>
    <n v="0"/>
    <n v="0"/>
    <n v="0"/>
    <n v="0"/>
    <n v="-656.73"/>
    <n v="0"/>
    <n v="0"/>
    <n v="0"/>
    <n v="0"/>
    <n v="-656.73"/>
    <n v="0"/>
    <n v="0"/>
    <n v="0"/>
    <n v="0"/>
    <n v="-656.73"/>
    <n v="0"/>
    <n v="0"/>
    <n v="0"/>
    <n v="0"/>
    <n v="0"/>
    <n v="0"/>
    <n v="0"/>
    <n v="0"/>
    <n v="0"/>
  </r>
  <r>
    <s v="DEP ACCT SOLID WASTE"/>
    <s v="0000"/>
    <m/>
    <m/>
    <s v="30-025-136"/>
    <x v="2"/>
    <x v="15"/>
    <s v="136"/>
    <x v="74"/>
    <s v="COUNTY AND TREASURER'S ACCOUNTS"/>
    <m/>
    <x v="149"/>
    <s v="DEP ACCT SOLID WASTE"/>
    <s v=" "/>
    <s v=" "/>
    <n v="30"/>
    <n v="25"/>
    <n v="136"/>
    <n v="311121"/>
    <n v="0"/>
    <n v="-10"/>
    <s v=" "/>
    <s v=" "/>
    <n v="30100000"/>
    <n v="-10"/>
    <n v="0"/>
    <n v="0"/>
    <n v="0"/>
    <n v="0"/>
    <n v="0"/>
    <n v="0"/>
    <n v="-10"/>
    <n v="0"/>
    <n v="0"/>
    <n v="0"/>
    <n v="0"/>
    <n v="-10"/>
    <n v="0"/>
    <n v="0"/>
    <n v="0"/>
    <n v="0"/>
    <n v="-10"/>
    <n v="0"/>
    <n v="0"/>
    <n v="0"/>
    <n v="0"/>
    <n v="0"/>
    <n v="0"/>
    <n v="0"/>
  </r>
  <r>
    <s v="DEP ACCT COUNTY LIBRARY"/>
    <s v="0000"/>
    <m/>
    <m/>
    <s v="30-025-137"/>
    <x v="2"/>
    <x v="15"/>
    <s v="137"/>
    <x v="75"/>
    <s v="COUNTY AND TREASURER'S ACCOUNTS"/>
    <m/>
    <x v="150"/>
    <s v="DEP ACCT CTY LIBRARY"/>
    <s v=" "/>
    <s v=" "/>
    <n v="30"/>
    <n v="25"/>
    <n v="137"/>
    <n v="311121"/>
    <n v="0"/>
    <n v="-12498.81"/>
    <s v=" "/>
    <s v=" "/>
    <n v="30100000"/>
    <n v="-29578.400000000001"/>
    <n v="0"/>
    <n v="17079.59"/>
    <n v="0"/>
    <n v="0"/>
    <n v="-13016.57"/>
    <n v="0"/>
    <n v="517.76"/>
    <n v="0"/>
    <n v="0"/>
    <n v="-17705.28"/>
    <n v="0"/>
    <n v="-11873.12"/>
    <n v="0"/>
    <n v="0"/>
    <n v="-13016.57"/>
    <n v="0"/>
    <n v="-16561.830000000002"/>
    <n v="0"/>
    <n v="0"/>
    <n v="0"/>
    <n v="0"/>
    <n v="0"/>
    <n v="0"/>
    <n v="0"/>
  </r>
  <r>
    <s v="DEP ACCT AIR QUALITY"/>
    <s v="0000"/>
    <m/>
    <m/>
    <s v="30-025-138"/>
    <x v="2"/>
    <x v="15"/>
    <s v="138"/>
    <x v="76"/>
    <s v="COUNTY AND TREASURER'S ACCOUNTS"/>
    <m/>
    <x v="151"/>
    <s v="DEP AIR QUALITY     "/>
    <s v=" "/>
    <s v=" "/>
    <n v="30"/>
    <n v="25"/>
    <n v="138"/>
    <n v="311121"/>
    <n v="0"/>
    <n v="26587.7"/>
    <s v=" "/>
    <s v=" "/>
    <n v="30100000"/>
    <n v="281223.62"/>
    <n v="0"/>
    <n v="-254635.92"/>
    <n v="0"/>
    <n v="0"/>
    <n v="159070.34"/>
    <n v="0"/>
    <n v="-132482.64000000001"/>
    <n v="0"/>
    <n v="0"/>
    <n v="56415"/>
    <n v="0"/>
    <n v="224808.62"/>
    <n v="0"/>
    <n v="0"/>
    <n v="159070.34"/>
    <n v="0"/>
    <n v="122153.28"/>
    <n v="0"/>
    <n v="0"/>
    <n v="0"/>
    <n v="0"/>
    <n v="0"/>
    <n v="0"/>
    <n v="0"/>
  </r>
  <r>
    <s v="DEP ACCT EMPLOYEE HEALTH INITIATIVE"/>
    <s v="0000"/>
    <m/>
    <m/>
    <s v="30-025-139"/>
    <x v="2"/>
    <x v="15"/>
    <s v="139"/>
    <x v="77"/>
    <s v="COUNTY AND TREASURER'S ACCOUNTS"/>
    <m/>
    <x v="152"/>
    <s v="DEP ACCT EMP HEALTH "/>
    <s v=" "/>
    <s v=" "/>
    <n v="30"/>
    <n v="25"/>
    <n v="139"/>
    <n v="311121"/>
    <n v="0"/>
    <n v="946.65"/>
    <s v=" "/>
    <s v=" "/>
    <s v="        "/>
    <n v="0"/>
    <n v="0"/>
    <n v="946.65"/>
    <n v="0"/>
    <n v="0"/>
    <n v="0"/>
    <n v="0"/>
    <n v="946.65"/>
    <n v="0"/>
    <n v="0"/>
    <n v="269.72000000000003"/>
    <n v="0"/>
    <n v="-269.72000000000003"/>
    <n v="0"/>
    <n v="0"/>
    <n v="0"/>
    <n v="0"/>
    <n v="0"/>
    <n v="0"/>
    <n v="0"/>
    <n v="0"/>
    <n v="0"/>
    <n v="0"/>
    <n v="0"/>
    <n v="0"/>
  </r>
  <r>
    <s v="DEP ACCT ASSESSOR"/>
    <s v="0000"/>
    <m/>
    <m/>
    <s v="30-025-140"/>
    <x v="2"/>
    <x v="15"/>
    <s v="140"/>
    <x v="78"/>
    <s v="COUNTY AND TREASURER'S ACCOUNTS"/>
    <m/>
    <x v="153"/>
    <s v="DEP ACCT ASSESSOR   "/>
    <s v=" "/>
    <s v=" "/>
    <n v="30"/>
    <n v="25"/>
    <n v="140"/>
    <n v="311121"/>
    <n v="0"/>
    <n v="219.11"/>
    <s v=" "/>
    <s v=" "/>
    <n v="30100000"/>
    <n v="-50.89"/>
    <n v="0"/>
    <n v="270"/>
    <n v="0"/>
    <n v="0"/>
    <n v="-38.630000000000003"/>
    <n v="0"/>
    <n v="257.74"/>
    <n v="0"/>
    <n v="0"/>
    <n v="-28.56"/>
    <n v="0"/>
    <n v="-22.33"/>
    <n v="0"/>
    <n v="0"/>
    <n v="-38.630000000000003"/>
    <n v="0"/>
    <n v="-12.26"/>
    <n v="0"/>
    <n v="0"/>
    <n v="0"/>
    <n v="0"/>
    <n v="0"/>
    <n v="0"/>
    <n v="0"/>
  </r>
  <r>
    <s v="DEP ACCT FINANCE"/>
    <s v="0000"/>
    <m/>
    <m/>
    <s v="30-025-141"/>
    <x v="2"/>
    <x v="15"/>
    <s v="141"/>
    <x v="10"/>
    <s v="COUNTY AND TREASURER'S ACCOUNTS"/>
    <m/>
    <x v="154"/>
    <s v="DEP ACCT FINANCE    "/>
    <s v=" "/>
    <s v=" "/>
    <n v="30"/>
    <n v="25"/>
    <n v="141"/>
    <n v="311121"/>
    <n v="0"/>
    <n v="0"/>
    <s v=" "/>
    <s v=" "/>
    <s v="        "/>
    <n v="0"/>
    <n v="0"/>
    <n v="0"/>
    <n v="0"/>
    <n v="0"/>
    <n v="0"/>
    <n v="0"/>
    <n v="0"/>
    <n v="0"/>
    <n v="0"/>
    <n v="0"/>
    <n v="0"/>
    <n v="0"/>
    <n v="0"/>
    <n v="0"/>
    <n v="0"/>
    <n v="0"/>
    <n v="0"/>
    <n v="0"/>
    <n v="0"/>
    <n v="0"/>
    <n v="0"/>
    <n v="0"/>
    <n v="0"/>
    <n v="0"/>
  </r>
  <r>
    <s v="DEP ACCT JUVENILE PROBATION"/>
    <s v="0000"/>
    <m/>
    <m/>
    <s v="30-025-142"/>
    <x v="2"/>
    <x v="15"/>
    <s v="142"/>
    <x v="10"/>
    <s v="COUNTY AND TREASURER'S ACCOUNTS"/>
    <m/>
    <x v="155"/>
    <s v="DEP ACCT JUV PROB   "/>
    <s v=" "/>
    <s v=" "/>
    <n v="30"/>
    <n v="25"/>
    <n v="142"/>
    <n v="311121"/>
    <n v="0"/>
    <n v="0"/>
    <s v=" "/>
    <s v=" "/>
    <s v="        "/>
    <n v="0"/>
    <n v="0"/>
    <n v="0"/>
    <n v="0"/>
    <n v="0"/>
    <n v="0"/>
    <n v="0"/>
    <n v="0"/>
    <n v="0"/>
    <n v="0"/>
    <n v="0"/>
    <n v="0"/>
    <n v="0"/>
    <n v="0"/>
    <n v="0"/>
    <n v="0"/>
    <n v="0"/>
    <n v="0"/>
    <n v="0"/>
    <n v="0"/>
    <n v="0"/>
    <n v="0"/>
    <n v="0"/>
    <n v="0"/>
    <n v="0"/>
  </r>
  <r>
    <s v="DEP ACCT ADULT PROBATION"/>
    <s v="0000"/>
    <m/>
    <m/>
    <s v="30-025-143"/>
    <x v="2"/>
    <x v="15"/>
    <s v="143"/>
    <x v="79"/>
    <s v="COUNTY AND TREASURER'S ACCOUNTS"/>
    <m/>
    <x v="156"/>
    <s v="DEP ACCT ADULT PROB "/>
    <s v=" "/>
    <s v=" "/>
    <n v="30"/>
    <n v="25"/>
    <n v="143"/>
    <n v="311121"/>
    <n v="0"/>
    <n v="682"/>
    <s v=" "/>
    <s v=" "/>
    <s v="        "/>
    <n v="2533.5300000000002"/>
    <n v="0"/>
    <n v="-1851.53"/>
    <n v="0"/>
    <n v="0"/>
    <n v="5379.64"/>
    <n v="0"/>
    <n v="-4697.6400000000003"/>
    <n v="0"/>
    <n v="0"/>
    <n v="10907.12"/>
    <n v="0"/>
    <n v="-8373.59"/>
    <n v="0"/>
    <n v="0"/>
    <n v="5379.64"/>
    <n v="0"/>
    <n v="-2846.11"/>
    <n v="0"/>
    <n v="0"/>
    <n v="0"/>
    <n v="0"/>
    <n v="0"/>
    <n v="0"/>
    <n v="0"/>
  </r>
  <r>
    <s v="DEP ACCT FLOOD CONTROL"/>
    <s v="0000"/>
    <m/>
    <m/>
    <s v="30-025-144"/>
    <x v="2"/>
    <x v="15"/>
    <s v="144"/>
    <x v="10"/>
    <s v="COUNTY AND TREASURER'S ACCOUNTS"/>
    <m/>
    <x v="157"/>
    <s v="DEP ACCT FLOOD CNTRL"/>
    <s v=" "/>
    <s v=" "/>
    <n v="30"/>
    <n v="25"/>
    <n v="144"/>
    <n v="311121"/>
    <n v="0"/>
    <n v="0"/>
    <s v=" "/>
    <s v=" "/>
    <n v="30100000"/>
    <n v="-56.62"/>
    <n v="0"/>
    <n v="56.62"/>
    <n v="0"/>
    <n v="0"/>
    <n v="-3.35"/>
    <n v="0"/>
    <n v="3.35"/>
    <n v="0"/>
    <n v="0"/>
    <n v="968.91"/>
    <n v="0"/>
    <n v="-1025.53"/>
    <n v="0"/>
    <n v="0"/>
    <n v="-3.35"/>
    <n v="0"/>
    <n v="-53.27"/>
    <n v="0"/>
    <n v="0"/>
    <n v="0"/>
    <n v="0"/>
    <n v="0"/>
    <n v="0"/>
    <n v="0"/>
  </r>
  <r>
    <s v="DEP ACCT MCDOT"/>
    <s v="0000"/>
    <m/>
    <m/>
    <s v="30-025-145"/>
    <x v="2"/>
    <x v="15"/>
    <s v="145"/>
    <x v="80"/>
    <s v="COUNTY AND TREASURER'S ACCOUNTS"/>
    <m/>
    <x v="158"/>
    <s v="DEP ACCT MCDOT      "/>
    <s v=" "/>
    <s v=" "/>
    <n v="30"/>
    <n v="25"/>
    <n v="145"/>
    <n v="311121"/>
    <n v="0"/>
    <n v="-10077.379999999999"/>
    <s v=" "/>
    <s v=" "/>
    <n v="30100000"/>
    <n v="-742.52"/>
    <n v="0"/>
    <n v="-9334.86"/>
    <n v="0"/>
    <n v="0"/>
    <n v="0"/>
    <n v="0"/>
    <n v="-10077.379999999999"/>
    <n v="0"/>
    <n v="0"/>
    <n v="0"/>
    <n v="0"/>
    <n v="-742.52"/>
    <n v="0"/>
    <n v="0"/>
    <n v="0"/>
    <n v="0"/>
    <n v="-742.52"/>
    <n v="0"/>
    <n v="0"/>
    <n v="0"/>
    <n v="0"/>
    <n v="0"/>
    <n v="0"/>
    <n v="0"/>
  </r>
  <r>
    <s v="DEP ACCOUNT CORRECTIONAL HEALTH"/>
    <s v="0000"/>
    <m/>
    <m/>
    <s v="30-025-146"/>
    <x v="2"/>
    <x v="15"/>
    <s v="146"/>
    <x v="10"/>
    <s v="COUNTY AND TREASURER'S ACCOUNTS"/>
    <m/>
    <x v="159"/>
    <s v="DEP ACCT CORR HEALTH"/>
    <s v=" "/>
    <s v=" "/>
    <n v="30"/>
    <n v="25"/>
    <n v="146"/>
    <n v="311121"/>
    <n v="0"/>
    <n v="0"/>
    <s v="Y"/>
    <s v=" "/>
    <n v="30100000"/>
    <n v="0"/>
    <n v="0"/>
    <n v="0"/>
    <n v="0"/>
    <n v="0"/>
    <n v="0"/>
    <n v="0"/>
    <n v="0"/>
    <n v="0"/>
    <n v="0"/>
    <n v="0"/>
    <n v="0"/>
    <n v="0"/>
    <n v="0"/>
    <n v="0"/>
    <n v="0"/>
    <n v="0"/>
    <n v="0"/>
    <n v="0"/>
    <n v="0"/>
    <n v="0"/>
    <n v="0"/>
    <n v="0"/>
    <n v="0"/>
    <n v="0"/>
  </r>
  <r>
    <s v="DEPOSITORY ACCOUNT HUMAN SERVICES"/>
    <s v="0000"/>
    <m/>
    <m/>
    <s v="30-025-147"/>
    <x v="2"/>
    <x v="15"/>
    <s v="147"/>
    <x v="81"/>
    <s v="COUNTY AND TREASURER'S ACCOUNTS"/>
    <m/>
    <x v="160"/>
    <s v="DEP ACCT HUMAN SVCS "/>
    <s v=" "/>
    <s v=" "/>
    <n v="30"/>
    <n v="25"/>
    <n v="147"/>
    <n v="311121"/>
    <n v="0"/>
    <n v="52609.84"/>
    <s v=" "/>
    <s v=" "/>
    <n v="30100000"/>
    <n v="0"/>
    <n v="0"/>
    <n v="52609.84"/>
    <n v="0"/>
    <n v="0"/>
    <n v="0"/>
    <n v="0"/>
    <n v="52609.84"/>
    <n v="0"/>
    <n v="0"/>
    <n v="-33198.26"/>
    <n v="0"/>
    <n v="33198.26"/>
    <n v="0"/>
    <n v="0"/>
    <n v="0"/>
    <n v="0"/>
    <n v="0"/>
    <n v="0"/>
    <n v="0"/>
    <n v="0"/>
    <n v="0"/>
    <n v="0"/>
    <n v="0"/>
    <n v="0"/>
  </r>
  <r>
    <s v="DEPOSITORY ACCOUNT MCESA"/>
    <s v="0000"/>
    <m/>
    <m/>
    <s v="30-025-148"/>
    <x v="2"/>
    <x v="15"/>
    <s v="148"/>
    <x v="82"/>
    <s v="COUNTY AND TREASURER'S ACCOUNTS"/>
    <m/>
    <x v="161"/>
    <s v="DEP ACCT MCESA      "/>
    <s v=" "/>
    <s v=" "/>
    <n v="30"/>
    <n v="25"/>
    <n v="148"/>
    <n v="311121"/>
    <n v="0"/>
    <n v="400"/>
    <s v=" "/>
    <s v=" "/>
    <s v="        "/>
    <n v="1352"/>
    <n v="0"/>
    <n v="-952"/>
    <n v="0"/>
    <n v="0"/>
    <n v="0"/>
    <n v="0"/>
    <n v="400"/>
    <n v="0"/>
    <n v="0"/>
    <n v="18402"/>
    <n v="0"/>
    <n v="-17050"/>
    <n v="0"/>
    <n v="0"/>
    <n v="0"/>
    <n v="0"/>
    <n v="1352"/>
    <n v="0"/>
    <n v="0"/>
    <n v="0"/>
    <n v="0"/>
    <n v="0"/>
    <n v="0"/>
    <n v="0"/>
  </r>
  <r>
    <s v="DEP ACCT NORTHEAST REGIONAL COURT CENTER"/>
    <s v="0000"/>
    <m/>
    <m/>
    <s v="30-025-161"/>
    <x v="2"/>
    <x v="15"/>
    <s v="161"/>
    <x v="83"/>
    <s v="COUNTY AND TREASURER'S ACCOUNTS"/>
    <m/>
    <x v="162"/>
    <s v="NE REGIONAL CT CENTE"/>
    <s v=" "/>
    <s v=" "/>
    <n v="30"/>
    <n v="25"/>
    <n v="161"/>
    <n v="311121"/>
    <n v="0"/>
    <n v="48631.97"/>
    <s v=" "/>
    <s v=" "/>
    <n v="30100000"/>
    <n v="65917.34"/>
    <n v="0"/>
    <n v="-17490.21"/>
    <n v="0"/>
    <n v="204.84"/>
    <n v="54311.74"/>
    <n v="0"/>
    <n v="-7482.97"/>
    <n v="0"/>
    <n v="1803.2"/>
    <n v="67456.14"/>
    <n v="0"/>
    <n v="-1839.52"/>
    <n v="0"/>
    <n v="300.72000000000003"/>
    <n v="54311.74"/>
    <n v="0"/>
    <n v="10007.24"/>
    <n v="0"/>
    <n v="1598.36"/>
    <n v="0"/>
    <n v="0"/>
    <n v="0"/>
    <n v="0"/>
    <n v="0"/>
  </r>
  <r>
    <s v="DEP ACCT NE PHX JC"/>
    <s v="0000"/>
    <m/>
    <m/>
    <s v="30-025-162"/>
    <x v="2"/>
    <x v="15"/>
    <s v="162"/>
    <x v="84"/>
    <s v="COUNTY AND TREASURER'S ACCOUNTS"/>
    <m/>
    <x v="163"/>
    <s v="DEP ACCT NE PHX JC  "/>
    <s v=" "/>
    <s v=" "/>
    <n v="30"/>
    <n v="25"/>
    <n v="162"/>
    <n v="311121"/>
    <n v="0"/>
    <n v="68822.179999999993"/>
    <s v=" "/>
    <s v=" "/>
    <n v="30100000"/>
    <n v="132346.66"/>
    <n v="0"/>
    <n v="-63906.39"/>
    <n v="0"/>
    <n v="381.91"/>
    <n v="102140.83"/>
    <n v="0"/>
    <n v="-36505.39"/>
    <n v="0"/>
    <n v="3186.74"/>
    <n v="130499.09"/>
    <n v="0"/>
    <n v="1487"/>
    <n v="0"/>
    <n v="360.57"/>
    <n v="102140.83"/>
    <n v="0"/>
    <n v="27401"/>
    <n v="0"/>
    <n v="2804.83"/>
    <n v="0"/>
    <n v="0"/>
    <n v="0"/>
    <n v="0"/>
    <n v="0"/>
  </r>
  <r>
    <s v="DEP ACCT DREAMY DRAW"/>
    <s v="0000"/>
    <m/>
    <m/>
    <s v="30-025-163"/>
    <x v="2"/>
    <x v="15"/>
    <s v="163"/>
    <x v="85"/>
    <s v="COUNTY AND TREASURER'S ACCOUNTS"/>
    <m/>
    <x v="164"/>
    <s v="DEP ACCT DREAMY DRAW"/>
    <s v=" "/>
    <s v=" "/>
    <n v="30"/>
    <n v="25"/>
    <n v="163"/>
    <n v="311121"/>
    <n v="0"/>
    <n v="44272.13"/>
    <s v=" "/>
    <s v=" "/>
    <n v="30100000"/>
    <n v="80859.570000000007"/>
    <n v="0"/>
    <n v="-36807.43"/>
    <n v="0"/>
    <n v="219.99"/>
    <n v="74308.67"/>
    <n v="0"/>
    <n v="-32066.77"/>
    <n v="0"/>
    <n v="2030.23"/>
    <n v="76638.12"/>
    <n v="0"/>
    <n v="4012.75"/>
    <n v="0"/>
    <n v="208.7"/>
    <n v="74308.67"/>
    <n v="0"/>
    <n v="4740.66"/>
    <n v="0"/>
    <n v="1810.24"/>
    <n v="0"/>
    <n v="0"/>
    <n v="0"/>
    <n v="0"/>
    <n v="0"/>
  </r>
  <r>
    <s v="DEP ACCT E PHX JC 1"/>
    <s v="0000"/>
    <m/>
    <m/>
    <s v="30-025-164"/>
    <x v="2"/>
    <x v="15"/>
    <s v="164"/>
    <x v="86"/>
    <s v="COUNTY AND TREASURER'S ACCOUNTS"/>
    <m/>
    <x v="165"/>
    <s v="DEP ACCT E PHX JC 1 "/>
    <s v=" "/>
    <s v=" "/>
    <n v="30"/>
    <n v="25"/>
    <n v="164"/>
    <n v="311121"/>
    <n v="0"/>
    <n v="100650.47"/>
    <s v=" "/>
    <s v=" "/>
    <n v="30100000"/>
    <n v="200233.57"/>
    <n v="0"/>
    <n v="-100373.19"/>
    <n v="0"/>
    <n v="790.09"/>
    <n v="127913.54"/>
    <n v="0"/>
    <n v="-31869.87"/>
    <n v="301.62"/>
    <n v="4908.42"/>
    <n v="185946.14"/>
    <n v="0"/>
    <n v="13673.02"/>
    <n v="0"/>
    <n v="614.41"/>
    <n v="127913.54"/>
    <n v="0"/>
    <n v="68503.320000000007"/>
    <n v="301.62"/>
    <n v="4118.33"/>
    <n v="0"/>
    <n v="0"/>
    <n v="0"/>
    <n v="0"/>
    <n v="0"/>
  </r>
  <r>
    <s v="DEP ACCT GILA BND JC"/>
    <s v="0000"/>
    <m/>
    <m/>
    <s v="30-025-165"/>
    <x v="2"/>
    <x v="15"/>
    <s v="165"/>
    <x v="87"/>
    <s v="COUNTY AND TREASURER'S ACCOUNTS"/>
    <m/>
    <x v="166"/>
    <s v="DEP ACCT GILA BND JC"/>
    <s v=" "/>
    <s v=" "/>
    <n v="30"/>
    <n v="25"/>
    <n v="165"/>
    <n v="311121"/>
    <n v="0"/>
    <n v="15706.74"/>
    <s v=" "/>
    <s v=" "/>
    <n v="30100000"/>
    <n v="27727.14"/>
    <n v="0"/>
    <n v="-12275.37"/>
    <n v="0"/>
    <n v="254.97"/>
    <n v="32206.31"/>
    <n v="0"/>
    <n v="-18843.87"/>
    <n v="0"/>
    <n v="2344.3000000000002"/>
    <n v="35703.17"/>
    <n v="0"/>
    <n v="-8185.9"/>
    <n v="0"/>
    <n v="209.87"/>
    <n v="32206.31"/>
    <n v="0"/>
    <n v="-6568.5"/>
    <n v="0"/>
    <n v="2089.33"/>
    <n v="0"/>
    <n v="0"/>
    <n v="0"/>
    <n v="0"/>
    <n v="0"/>
  </r>
  <r>
    <s v="DEP ACCT WHITE TANK JC"/>
    <s v="0000"/>
    <m/>
    <m/>
    <s v="30-025-166"/>
    <x v="2"/>
    <x v="15"/>
    <s v="166"/>
    <x v="88"/>
    <s v="COUNTY AND TREASURER'S ACCOUNTS"/>
    <m/>
    <x v="167"/>
    <s v="DEP ACCT WHT TNK JC "/>
    <s v=" "/>
    <s v=" "/>
    <n v="30"/>
    <n v="25"/>
    <n v="166"/>
    <n v="311121"/>
    <n v="0"/>
    <n v="102361.04"/>
    <s v=" "/>
    <s v=" "/>
    <n v="30100000"/>
    <n v="185650.56"/>
    <n v="0"/>
    <n v="-84058.29"/>
    <n v="0"/>
    <n v="768.77"/>
    <n v="168431.89"/>
    <n v="0"/>
    <n v="-73068.429999999993"/>
    <n v="0"/>
    <n v="6997.58"/>
    <n v="173179.56"/>
    <n v="0"/>
    <n v="11812.74"/>
    <n v="0"/>
    <n v="658.26"/>
    <n v="168431.89"/>
    <n v="0"/>
    <n v="10989.86"/>
    <n v="0"/>
    <n v="6228.81"/>
    <n v="0"/>
    <n v="0"/>
    <n v="0"/>
    <n v="0"/>
    <n v="0"/>
  </r>
  <r>
    <s v="DEP ACCT E MESA JC"/>
    <s v="0000"/>
    <m/>
    <m/>
    <s v="30-025-167"/>
    <x v="2"/>
    <x v="15"/>
    <s v="167"/>
    <x v="89"/>
    <s v="COUNTY AND TREASURER'S ACCOUNTS"/>
    <m/>
    <x v="168"/>
    <s v="DEP ACCT E MESA JC  "/>
    <s v=" "/>
    <s v=" "/>
    <n v="30"/>
    <n v="25"/>
    <n v="167"/>
    <n v="311121"/>
    <n v="0"/>
    <n v="74006.429999999993"/>
    <s v=" "/>
    <s v=" "/>
    <n v="30100000"/>
    <n v="124815.73"/>
    <n v="0"/>
    <n v="-51323.32"/>
    <n v="0"/>
    <n v="514.02"/>
    <n v="110573.16"/>
    <n v="0"/>
    <n v="-40582.660000000003"/>
    <n v="0"/>
    <n v="4015.93"/>
    <n v="138277.82"/>
    <n v="0"/>
    <n v="-13855.39"/>
    <n v="0"/>
    <n v="393.3"/>
    <n v="110573.16"/>
    <n v="0"/>
    <n v="10740.66"/>
    <n v="0"/>
    <n v="3501.91"/>
    <n v="0"/>
    <n v="0"/>
    <n v="0"/>
    <n v="0"/>
    <n v="0"/>
  </r>
  <r>
    <s v="DEP ACCT E PHX 2 JC"/>
    <s v="0000"/>
    <m/>
    <m/>
    <s v="30-025-168"/>
    <x v="2"/>
    <x v="15"/>
    <s v="168"/>
    <x v="90"/>
    <s v="COUNTY AND TREASURER'S ACCOUNTS"/>
    <m/>
    <x v="169"/>
    <s v="DEP ACCT E PHX 2 JC "/>
    <s v=" "/>
    <s v=" "/>
    <n v="30"/>
    <n v="25"/>
    <n v="168"/>
    <n v="311121"/>
    <n v="0"/>
    <n v="56218.85"/>
    <s v=" "/>
    <s v=" "/>
    <n v="30100000"/>
    <n v="80150.28"/>
    <n v="0"/>
    <n v="-24239.39"/>
    <n v="0"/>
    <n v="307.95999999999998"/>
    <n v="73433.240000000005"/>
    <n v="0"/>
    <n v="-19275.37"/>
    <n v="0"/>
    <n v="2060.98"/>
    <n v="82635.47"/>
    <n v="0"/>
    <n v="-2690.5"/>
    <n v="0"/>
    <n v="205.31"/>
    <n v="73433.240000000005"/>
    <n v="0"/>
    <n v="4964.0200000000004"/>
    <n v="0"/>
    <n v="1753.02"/>
    <n v="0"/>
    <n v="0"/>
    <n v="0"/>
    <n v="0"/>
    <n v="0"/>
  </r>
  <r>
    <s v="DEP ACCT MARYVALE JC"/>
    <s v="0000"/>
    <m/>
    <m/>
    <s v="30-025-169"/>
    <x v="2"/>
    <x v="15"/>
    <s v="169"/>
    <x v="91"/>
    <s v="COUNTY AND TREASURER'S ACCOUNTS"/>
    <m/>
    <x v="170"/>
    <s v="DEP ACCT MARYVALE JC"/>
    <s v=" "/>
    <s v=" "/>
    <n v="30"/>
    <n v="25"/>
    <n v="169"/>
    <n v="311121"/>
    <n v="0"/>
    <n v="47123.13"/>
    <s v=" "/>
    <s v=" "/>
    <n v="30100000"/>
    <n v="89431.29"/>
    <n v="0"/>
    <n v="-42609.05"/>
    <n v="0"/>
    <n v="300.89"/>
    <n v="72884.81"/>
    <n v="0"/>
    <n v="-27705.59"/>
    <n v="0"/>
    <n v="1943.91"/>
    <n v="82608.100000000006"/>
    <n v="0"/>
    <n v="6592.81"/>
    <n v="0"/>
    <n v="230.38"/>
    <n v="72884.81"/>
    <n v="0"/>
    <n v="14903.46"/>
    <n v="0"/>
    <n v="1643.02"/>
    <n v="0"/>
    <n v="0"/>
    <n v="0"/>
    <n v="0"/>
    <n v="0"/>
  </r>
  <r>
    <s v="DEP ACCT W MESA JC"/>
    <s v="0000"/>
    <m/>
    <m/>
    <s v="30-025-170"/>
    <x v="2"/>
    <x v="15"/>
    <s v="170"/>
    <x v="92"/>
    <s v="COUNTY AND TREASURER'S ACCOUNTS"/>
    <m/>
    <x v="171"/>
    <s v="DEP ACCT W MESA JC  "/>
    <s v=" "/>
    <s v=" "/>
    <n v="30"/>
    <n v="25"/>
    <n v="170"/>
    <n v="311121"/>
    <n v="0"/>
    <n v="117021.75"/>
    <s v=" "/>
    <s v=" "/>
    <n v="30100000"/>
    <n v="192593.9"/>
    <n v="0"/>
    <n v="-76245.63"/>
    <n v="0"/>
    <n v="673.48"/>
    <n v="189038.82"/>
    <n v="0"/>
    <n v="-79270.850000000006"/>
    <n v="0"/>
    <n v="7253.78"/>
    <n v="180306.35"/>
    <n v="0"/>
    <n v="11389.68"/>
    <n v="0"/>
    <n v="897.87"/>
    <n v="189038.82"/>
    <n v="0"/>
    <n v="-3025.22"/>
    <n v="0"/>
    <n v="6580.3"/>
    <n v="0"/>
    <n v="0"/>
    <n v="0"/>
    <n v="0"/>
    <n v="0"/>
  </r>
  <r>
    <s v="DEP ACCT CHANDLER JC"/>
    <s v="0000"/>
    <m/>
    <m/>
    <s v="30-025-171"/>
    <x v="2"/>
    <x v="15"/>
    <s v="171"/>
    <x v="93"/>
    <s v="COUNTY AND TREASURER'S ACCOUNTS"/>
    <m/>
    <x v="172"/>
    <s v="DEP ACCT CHANDLER JC"/>
    <s v=" "/>
    <s v=" "/>
    <n v="30"/>
    <n v="25"/>
    <n v="171"/>
    <n v="311121"/>
    <n v="0"/>
    <n v="96108.14"/>
    <s v=" "/>
    <s v=" "/>
    <n v="30100000"/>
    <n v="164941.07"/>
    <n v="0"/>
    <n v="-69182.91"/>
    <n v="0"/>
    <n v="349.98"/>
    <n v="134442.57"/>
    <n v="0"/>
    <n v="-43332.61"/>
    <n v="0"/>
    <n v="4998.18"/>
    <n v="156743.48000000001"/>
    <n v="0"/>
    <n v="7672.7"/>
    <n v="0"/>
    <n v="524.89"/>
    <n v="134442.57"/>
    <n v="0"/>
    <n v="25850.3"/>
    <n v="0"/>
    <n v="4648.2"/>
    <n v="0"/>
    <n v="0"/>
    <n v="0"/>
    <n v="0"/>
    <n v="0"/>
  </r>
  <r>
    <s v="DEP ACCT GLENDALE JC"/>
    <s v="0000"/>
    <m/>
    <m/>
    <s v="30-025-172"/>
    <x v="2"/>
    <x v="15"/>
    <s v="172"/>
    <x v="94"/>
    <s v="COUNTY AND TREASURER'S ACCOUNTS"/>
    <m/>
    <x v="173"/>
    <s v="DEP ACCT GLENDALE JC"/>
    <s v=" "/>
    <s v=" "/>
    <n v="30"/>
    <n v="25"/>
    <n v="172"/>
    <n v="311121"/>
    <n v="0"/>
    <n v="63661.69"/>
    <s v=" "/>
    <s v=" "/>
    <n v="30100000"/>
    <n v="111948.86"/>
    <n v="0"/>
    <n v="-48463.040000000001"/>
    <n v="0"/>
    <n v="175.87"/>
    <n v="110220.47"/>
    <n v="0"/>
    <n v="-48485.440000000002"/>
    <n v="0"/>
    <n v="1926.66"/>
    <n v="92408.12"/>
    <n v="0"/>
    <n v="19349.86"/>
    <n v="0"/>
    <n v="190.88"/>
    <n v="110220.47"/>
    <n v="0"/>
    <n v="-22.4"/>
    <n v="0"/>
    <n v="1750.79"/>
    <n v="0"/>
    <n v="0"/>
    <n v="0"/>
    <n v="0"/>
    <n v="0"/>
  </r>
  <r>
    <s v="DEP ACCT N MESA JC"/>
    <s v="0000"/>
    <m/>
    <m/>
    <s v="30-025-173"/>
    <x v="2"/>
    <x v="15"/>
    <s v="173"/>
    <x v="95"/>
    <s v="COUNTY AND TREASURER'S ACCOUNTS"/>
    <m/>
    <x v="174"/>
    <s v="DEP ACCT N MESA JC  "/>
    <s v=" "/>
    <s v=" "/>
    <n v="30"/>
    <n v="25"/>
    <n v="173"/>
    <n v="311121"/>
    <n v="0"/>
    <n v="111526.42"/>
    <s v=" "/>
    <s v=" "/>
    <n v="30100000"/>
    <n v="179546.05"/>
    <n v="0"/>
    <n v="-68815.570000000007"/>
    <n v="0"/>
    <n v="795.94"/>
    <n v="165630.93"/>
    <n v="0"/>
    <n v="-61102.37"/>
    <n v="0"/>
    <n v="6997.86"/>
    <n v="192904.62"/>
    <n v="0"/>
    <n v="-13969.05"/>
    <n v="0"/>
    <n v="610.48"/>
    <n v="165630.93"/>
    <n v="0"/>
    <n v="7713.2"/>
    <n v="0"/>
    <n v="6201.92"/>
    <n v="0"/>
    <n v="0"/>
    <n v="0"/>
    <n v="0"/>
    <n v="0"/>
  </r>
  <r>
    <s v="DEP ACCT PEORIA JC"/>
    <s v="0000"/>
    <m/>
    <m/>
    <s v="30-025-174"/>
    <x v="2"/>
    <x v="15"/>
    <s v="174"/>
    <x v="96"/>
    <s v="COUNTY AND TREASURER'S ACCOUNTS"/>
    <m/>
    <x v="175"/>
    <s v="DEP ACCT PEORIA JC  "/>
    <s v=" "/>
    <s v=" "/>
    <n v="30"/>
    <n v="25"/>
    <n v="174"/>
    <n v="311121"/>
    <n v="0"/>
    <n v="88991.08"/>
    <s v=" "/>
    <s v=" "/>
    <n v="30100000"/>
    <n v="192689.61"/>
    <n v="0"/>
    <n v="-104489.08"/>
    <n v="0"/>
    <n v="790.55"/>
    <n v="162336.48000000001"/>
    <n v="0"/>
    <n v="-78819.490000000005"/>
    <n v="0"/>
    <n v="5474.09"/>
    <n v="183627.31"/>
    <n v="0"/>
    <n v="8506.0400000000009"/>
    <n v="0"/>
    <n v="556.26"/>
    <n v="162336.48000000001"/>
    <n v="0"/>
    <n v="25669.59"/>
    <n v="0"/>
    <n v="4683.54"/>
    <n v="0"/>
    <n v="0"/>
    <n v="0"/>
    <n v="0"/>
    <n v="0"/>
  </r>
  <r>
    <s v="DEP ACCT W PHX JC"/>
    <s v="0000"/>
    <m/>
    <m/>
    <s v="30-025-175"/>
    <x v="2"/>
    <x v="15"/>
    <s v="175"/>
    <x v="97"/>
    <s v="COUNTY AND TREASURER'S ACCOUNTS"/>
    <m/>
    <x v="176"/>
    <s v="DEP ACCT W PHX JC   "/>
    <s v=" "/>
    <s v=" "/>
    <n v="30"/>
    <n v="25"/>
    <n v="175"/>
    <n v="311121"/>
    <n v="0"/>
    <n v="96394.16"/>
    <s v=" "/>
    <s v=" "/>
    <n v="30100000"/>
    <n v="159572.56"/>
    <n v="0"/>
    <n v="-63918.78"/>
    <n v="0"/>
    <n v="740.38"/>
    <n v="139220"/>
    <n v="0"/>
    <n v="-47615.43"/>
    <n v="0"/>
    <n v="4789.59"/>
    <n v="171610.43"/>
    <n v="0"/>
    <n v="-12549.58"/>
    <n v="0"/>
    <n v="511.71"/>
    <n v="139220"/>
    <n v="0"/>
    <n v="16303.35"/>
    <n v="0"/>
    <n v="4049.21"/>
    <n v="0"/>
    <n v="0"/>
    <n v="0"/>
    <n v="0"/>
    <n v="0"/>
  </r>
  <r>
    <s v="DEP ACCT TOLLESON JC"/>
    <s v="0000"/>
    <m/>
    <m/>
    <s v="30-025-176"/>
    <x v="2"/>
    <x v="15"/>
    <s v="176"/>
    <x v="98"/>
    <s v="COUNTY AND TREASURER'S ACCOUNTS"/>
    <m/>
    <x v="177"/>
    <s v="DEP ACCT TOLLESON JC"/>
    <s v=" "/>
    <s v=" "/>
    <n v="30"/>
    <n v="25"/>
    <n v="176"/>
    <n v="311121"/>
    <n v="0"/>
    <n v="76025.03"/>
    <s v=" "/>
    <s v=" "/>
    <n v="30100000"/>
    <n v="128172.79"/>
    <n v="0"/>
    <n v="-52626.86"/>
    <n v="0"/>
    <n v="479.1"/>
    <n v="110251.94"/>
    <n v="0"/>
    <n v="-37517.99"/>
    <n v="0"/>
    <n v="3291.08"/>
    <n v="130844.6"/>
    <n v="0"/>
    <n v="-3020.09"/>
    <n v="0"/>
    <n v="348.28"/>
    <n v="110251.94"/>
    <n v="0"/>
    <n v="15108.87"/>
    <n v="0"/>
    <n v="2811.98"/>
    <n v="0"/>
    <n v="0"/>
    <n v="0"/>
    <n v="0"/>
    <n v="0"/>
  </r>
  <r>
    <s v="DEP ACCT S MESA/GILBERT JC"/>
    <s v="0000"/>
    <m/>
    <m/>
    <s v="30-025-177"/>
    <x v="2"/>
    <x v="15"/>
    <s v="177"/>
    <x v="99"/>
    <s v="COUNTY AND TREASURER'S ACCOUNTS"/>
    <m/>
    <x v="178"/>
    <s v="DEP ACCT S MESA/GIL "/>
    <s v=" "/>
    <s v=" "/>
    <n v="30"/>
    <n v="25"/>
    <n v="177"/>
    <n v="311121"/>
    <n v="0"/>
    <n v="98497.63"/>
    <s v=" "/>
    <s v=" "/>
    <n v="30100000"/>
    <n v="160838.79"/>
    <n v="0"/>
    <n v="-63060.4"/>
    <n v="0"/>
    <n v="719.24"/>
    <n v="147208.31"/>
    <n v="0"/>
    <n v="-54860.98"/>
    <n v="0"/>
    <n v="6150.3"/>
    <n v="196487.77"/>
    <n v="0"/>
    <n v="-36221.519999999997"/>
    <n v="0"/>
    <n v="572.54"/>
    <n v="147208.31"/>
    <n v="0"/>
    <n v="8199.42"/>
    <n v="0"/>
    <n v="5431.06"/>
    <n v="0"/>
    <n v="0"/>
    <n v="0"/>
    <n v="0"/>
    <n v="0"/>
  </r>
  <r>
    <s v="DEP ACCT TEMPE JC"/>
    <s v="0000"/>
    <m/>
    <m/>
    <s v="30-025-178"/>
    <x v="2"/>
    <x v="15"/>
    <s v="178"/>
    <x v="100"/>
    <s v="COUNTY AND TREASURER'S ACCOUNTS"/>
    <m/>
    <x v="179"/>
    <s v="DEP ACCT TEMPE JC   "/>
    <s v=" "/>
    <s v=" "/>
    <n v="30"/>
    <n v="25"/>
    <n v="178"/>
    <n v="311121"/>
    <n v="0"/>
    <n v="104214.28"/>
    <s v=" "/>
    <s v=" "/>
    <n v="30100000"/>
    <n v="191448.37"/>
    <n v="0"/>
    <n v="-88117.32"/>
    <n v="0"/>
    <n v="883.23"/>
    <n v="171209.94"/>
    <n v="0"/>
    <n v="-74299.490000000005"/>
    <n v="0"/>
    <n v="7303.83"/>
    <n v="186875.14"/>
    <n v="0"/>
    <n v="3821.63"/>
    <n v="0"/>
    <n v="751.6"/>
    <n v="171209.94"/>
    <n v="0"/>
    <n v="13817.83"/>
    <n v="0"/>
    <n v="6420.6"/>
    <n v="0"/>
    <n v="0"/>
    <n v="0"/>
    <n v="0"/>
    <n v="0"/>
  </r>
  <r>
    <s v="DEP ACCT WICKENBURG JC"/>
    <s v="0000"/>
    <m/>
    <m/>
    <s v="30-025-179"/>
    <x v="2"/>
    <x v="15"/>
    <s v="179"/>
    <x v="101"/>
    <s v="COUNTY AND TREASURER'S ACCOUNTS"/>
    <m/>
    <x v="180"/>
    <s v="DEP ACCT WICKENBURG "/>
    <s v=" "/>
    <s v=" "/>
    <n v="30"/>
    <n v="25"/>
    <n v="179"/>
    <n v="311121"/>
    <n v="0"/>
    <n v="69817.5"/>
    <s v=" "/>
    <s v=" "/>
    <n v="30100000"/>
    <n v="123888.22"/>
    <n v="0"/>
    <n v="-54532.21"/>
    <n v="0"/>
    <n v="461.49"/>
    <n v="110633.19"/>
    <n v="0"/>
    <n v="-45002.42"/>
    <n v="0"/>
    <n v="4186.7299999999996"/>
    <n v="107177.68"/>
    <n v="0"/>
    <n v="16252.53"/>
    <n v="0"/>
    <n v="458.01"/>
    <n v="110633.19"/>
    <n v="0"/>
    <n v="9529.7900000000009"/>
    <n v="0"/>
    <n v="3725.24"/>
    <n v="0"/>
    <n v="0"/>
    <n v="0"/>
    <n v="0"/>
    <n v="0"/>
  </r>
  <r>
    <s v="DEP ACCT S PHOENIX JC"/>
    <s v="0000"/>
    <m/>
    <m/>
    <s v="30-025-181"/>
    <x v="2"/>
    <x v="15"/>
    <s v="181"/>
    <x v="102"/>
    <s v="COUNTY AND TREASURER'S ACCOUNTS"/>
    <m/>
    <x v="181"/>
    <s v="DEP ACCT S PHX JC   "/>
    <s v=" "/>
    <s v=" "/>
    <n v="30"/>
    <n v="25"/>
    <n v="181"/>
    <n v="311121"/>
    <n v="0"/>
    <n v="71532.5"/>
    <s v=" "/>
    <s v=" "/>
    <n v="30100000"/>
    <n v="99730.26"/>
    <n v="0"/>
    <n v="-28495.82"/>
    <n v="0"/>
    <n v="298.06"/>
    <n v="94663.7"/>
    <n v="0"/>
    <n v="-25261.62"/>
    <n v="0"/>
    <n v="2130.42"/>
    <n v="106427.3"/>
    <n v="0"/>
    <n v="-6955.93"/>
    <n v="0"/>
    <n v="258.89"/>
    <n v="94663.7"/>
    <n v="0"/>
    <n v="3234.2"/>
    <n v="0"/>
    <n v="1832.36"/>
    <n v="0"/>
    <n v="0"/>
    <n v="0"/>
    <n v="0"/>
    <n v="0"/>
  </r>
  <r>
    <s v="DEP ACCT CENTRAL PHX JC"/>
    <s v="0000"/>
    <m/>
    <m/>
    <s v="30-025-182"/>
    <x v="2"/>
    <x v="15"/>
    <s v="182"/>
    <x v="103"/>
    <s v="COUNTY AND TREASURER'S ACCOUNTS"/>
    <m/>
    <x v="182"/>
    <s v="DEP ACCT CENT PHX JC"/>
    <s v=" "/>
    <s v=" "/>
    <n v="30"/>
    <n v="25"/>
    <n v="182"/>
    <n v="311121"/>
    <n v="0"/>
    <n v="115834.61"/>
    <s v=" "/>
    <s v=" "/>
    <n v="30100000"/>
    <n v="177601.77"/>
    <n v="0"/>
    <n v="-70184.22"/>
    <n v="0"/>
    <n v="8417.06"/>
    <n v="136256.45000000001"/>
    <n v="0"/>
    <n v="-46073.64"/>
    <n v="0"/>
    <n v="25651.8"/>
    <n v="195851.24"/>
    <n v="0"/>
    <n v="-21342.04"/>
    <n v="0"/>
    <n v="3092.57"/>
    <n v="136256.45000000001"/>
    <n v="0"/>
    <n v="24110.58"/>
    <n v="0"/>
    <n v="17234.740000000002"/>
    <n v="0"/>
    <n v="0"/>
    <n v="0"/>
    <n v="0"/>
    <n v="0"/>
  </r>
  <r>
    <s v="DEP ACCT FH EFFLUENT DISP FEES"/>
    <s v="0000"/>
    <m/>
    <m/>
    <s v="30-025-183"/>
    <x v="2"/>
    <x v="15"/>
    <s v="183"/>
    <x v="10"/>
    <s v="COUNTY AND TREASURER'S ACCOUNTS"/>
    <m/>
    <x v="183"/>
    <s v="DEP ACCT FH EFF DISP"/>
    <s v=" "/>
    <s v=" "/>
    <n v="30"/>
    <n v="25"/>
    <n v="183"/>
    <n v="311121"/>
    <n v="0"/>
    <n v="0"/>
    <s v=" "/>
    <s v=" "/>
    <n v="30100000"/>
    <n v="0"/>
    <n v="0"/>
    <n v="0"/>
    <n v="0"/>
    <n v="0"/>
    <n v="0"/>
    <n v="0"/>
    <n v="0"/>
    <n v="0"/>
    <n v="0"/>
    <n v="0"/>
    <n v="0"/>
    <n v="0"/>
    <n v="0"/>
    <n v="0"/>
    <n v="0"/>
    <n v="0"/>
    <n v="0"/>
    <n v="0"/>
    <n v="0"/>
    <n v="0"/>
    <n v="0"/>
    <n v="0"/>
    <n v="0"/>
    <n v="0"/>
  </r>
  <r>
    <s v="DEP ACCT JUVENILE CT"/>
    <s v="0000"/>
    <m/>
    <m/>
    <s v="30-025-184"/>
    <x v="2"/>
    <x v="15"/>
    <s v="184"/>
    <x v="10"/>
    <s v="COUNTY AND TREASURER'S ACCOUNTS"/>
    <m/>
    <x v="184"/>
    <s v="DEP ACCT JUVENILE CT"/>
    <s v=" "/>
    <s v=" "/>
    <n v="30"/>
    <n v="25"/>
    <n v="184"/>
    <n v="311121"/>
    <n v="0"/>
    <n v="0"/>
    <s v=" "/>
    <s v=" "/>
    <n v="30100000"/>
    <n v="0"/>
    <n v="0"/>
    <n v="0"/>
    <n v="0"/>
    <n v="0"/>
    <n v="0"/>
    <n v="0"/>
    <n v="0"/>
    <n v="0"/>
    <n v="0"/>
    <n v="0"/>
    <n v="0"/>
    <n v="0"/>
    <n v="0"/>
    <n v="0"/>
    <n v="0"/>
    <n v="0"/>
    <n v="0"/>
    <n v="0"/>
    <n v="0"/>
    <n v="0"/>
    <n v="0"/>
    <n v="0"/>
    <n v="0"/>
    <n v="0"/>
  </r>
  <r>
    <s v="DEP ACCT ENVIR SERVICES          SERVICE"/>
    <s v="0000"/>
    <m/>
    <m/>
    <s v="30-025-185"/>
    <x v="2"/>
    <x v="15"/>
    <s v="185"/>
    <x v="104"/>
    <s v="COUNTY AND TREASURER'S ACCOUNTS"/>
    <m/>
    <x v="185"/>
    <s v="DEP ACCT ENVIR SERV "/>
    <s v=" "/>
    <s v=" "/>
    <n v="30"/>
    <n v="25"/>
    <n v="185"/>
    <n v="311121"/>
    <n v="0"/>
    <n v="256788.67"/>
    <s v=" "/>
    <s v=" "/>
    <n v="30100000"/>
    <n v="-92904.97"/>
    <n v="0"/>
    <n v="349693.64"/>
    <n v="0"/>
    <n v="0"/>
    <n v="-89939"/>
    <n v="0"/>
    <n v="346727.67"/>
    <n v="0"/>
    <n v="0"/>
    <n v="-62212.81"/>
    <n v="0"/>
    <n v="-30692.16"/>
    <n v="0"/>
    <n v="0"/>
    <n v="-89939"/>
    <n v="0"/>
    <n v="-2965.97"/>
    <n v="0"/>
    <n v="0"/>
    <n v="0"/>
    <n v="0"/>
    <n v="0"/>
    <n v="0"/>
    <n v="0"/>
  </r>
  <r>
    <s v="DEP ACCT PENDERGAST SCHOOL"/>
    <s v="0000"/>
    <m/>
    <m/>
    <s v="30-025-186"/>
    <x v="2"/>
    <x v="15"/>
    <s v="186"/>
    <x v="10"/>
    <s v="COUNTY AND TREASURER'S ACCOUNTS"/>
    <m/>
    <x v="186"/>
    <s v="DEP ACCT PENDERGAST "/>
    <s v=" "/>
    <s v=" "/>
    <n v="30"/>
    <n v="25"/>
    <n v="186"/>
    <n v="311121"/>
    <n v="0"/>
    <n v="0"/>
    <s v=" "/>
    <s v=" "/>
    <n v="30100000"/>
    <n v="0"/>
    <n v="0"/>
    <n v="0"/>
    <n v="0"/>
    <n v="0"/>
    <n v="0"/>
    <n v="0"/>
    <n v="0"/>
    <n v="0"/>
    <n v="0"/>
    <n v="0"/>
    <n v="0"/>
    <n v="0"/>
    <n v="0"/>
    <n v="0"/>
    <n v="0"/>
    <n v="0"/>
    <n v="0"/>
    <n v="0"/>
    <n v="0"/>
    <n v="0"/>
    <n v="0"/>
    <n v="0"/>
    <n v="0"/>
    <n v="0"/>
  </r>
  <r>
    <s v="DEP ACCOUNT NORTH VALLEY JC"/>
    <s v="0000"/>
    <m/>
    <m/>
    <s v="30-025-187"/>
    <x v="2"/>
    <x v="15"/>
    <s v="187"/>
    <x v="105"/>
    <s v="COUNTY AND TREASURER'S ACCOUNTS"/>
    <m/>
    <x v="187"/>
    <s v="DEP ACCT N VALLEY JC"/>
    <s v=" "/>
    <s v=" "/>
    <n v="30"/>
    <n v="25"/>
    <n v="187"/>
    <n v="311121"/>
    <n v="0"/>
    <n v="75761.62"/>
    <s v=" "/>
    <s v=" "/>
    <n v="30100000"/>
    <n v="114364.99"/>
    <n v="0"/>
    <n v="-38977.599999999999"/>
    <n v="0"/>
    <n v="374.23"/>
    <n v="116465.95"/>
    <n v="0"/>
    <n v="-44784.39"/>
    <n v="0"/>
    <n v="4080.06"/>
    <n v="107815.71"/>
    <n v="0"/>
    <n v="6149.66"/>
    <n v="0"/>
    <n v="399.62"/>
    <n v="116465.95"/>
    <n v="0"/>
    <n v="-5806.79"/>
    <n v="0"/>
    <n v="3705.83"/>
    <n v="0"/>
    <n v="0"/>
    <n v="0"/>
    <n v="0"/>
    <n v="0"/>
  </r>
  <r>
    <s v="DEP ACCOUNT WEST TEMPE JC"/>
    <s v="0000"/>
    <m/>
    <m/>
    <s v="30-025-188"/>
    <x v="2"/>
    <x v="15"/>
    <s v="188"/>
    <x v="106"/>
    <s v="COUNTY AND TREASURER'S ACCOUNTS"/>
    <m/>
    <x v="188"/>
    <s v="DEP ACCT W TEMPE JC "/>
    <s v=" "/>
    <s v=" "/>
    <n v="30"/>
    <n v="25"/>
    <n v="188"/>
    <n v="311121"/>
    <n v="0"/>
    <n v="125708.71"/>
    <s v=" "/>
    <s v=" "/>
    <n v="30100000"/>
    <n v="202415.58"/>
    <n v="0"/>
    <n v="-80255.289999999994"/>
    <n v="0"/>
    <n v="3548.42"/>
    <n v="163716.76"/>
    <n v="0"/>
    <n v="-47442.93"/>
    <n v="0"/>
    <n v="9434.8799999999992"/>
    <n v="218157.17"/>
    <n v="0"/>
    <n v="-16569.14"/>
    <n v="0"/>
    <n v="827.55"/>
    <n v="163716.76"/>
    <n v="0"/>
    <n v="32812.36"/>
    <n v="0"/>
    <n v="5886.46"/>
    <n v="0"/>
    <n v="0"/>
    <n v="0"/>
    <n v="0"/>
    <n v="0"/>
  </r>
  <r>
    <s v="DEP ACCT DESERT RIDGE JC"/>
    <s v="0000"/>
    <m/>
    <m/>
    <s v="30-025-189"/>
    <x v="2"/>
    <x v="15"/>
    <s v="189"/>
    <x v="107"/>
    <s v="COUNTY AND TREASURER'S ACCOUNTS"/>
    <m/>
    <x v="189"/>
    <s v="DESERT RIDGE JC     "/>
    <s v=" "/>
    <s v=" "/>
    <n v="30"/>
    <n v="25"/>
    <n v="189"/>
    <n v="311121"/>
    <n v="0"/>
    <n v="83073.41"/>
    <s v=" "/>
    <s v=" "/>
    <n v="30100000"/>
    <n v="152434.51"/>
    <n v="0"/>
    <n v="-69885.38"/>
    <n v="0"/>
    <n v="524.28"/>
    <n v="137707.66"/>
    <n v="0"/>
    <n v="-60427.53"/>
    <n v="0"/>
    <n v="5793.28"/>
    <n v="141240.85"/>
    <n v="0"/>
    <n v="10658.96"/>
    <n v="0"/>
    <n v="534.70000000000005"/>
    <n v="137707.66"/>
    <n v="0"/>
    <n v="9457.85"/>
    <n v="0"/>
    <n v="5269"/>
    <n v="0"/>
    <n v="0"/>
    <n v="0"/>
    <n v="0"/>
    <n v="0"/>
  </r>
  <r>
    <s v="DEP ACCT HIGHLAND JC"/>
    <s v="0000"/>
    <m/>
    <m/>
    <s v="30-025-190"/>
    <x v="2"/>
    <x v="15"/>
    <s v="190"/>
    <x v="108"/>
    <s v="COUNTY AND TREASURER'S ACCOUNTS"/>
    <m/>
    <x v="190"/>
    <s v="HIGHLAND JC         "/>
    <s v=" "/>
    <s v=" "/>
    <n v="30"/>
    <n v="25"/>
    <n v="190"/>
    <n v="311121"/>
    <n v="0"/>
    <n v="58175.55"/>
    <s v=" "/>
    <s v=" "/>
    <n v="30100000"/>
    <n v="92108.94"/>
    <n v="0"/>
    <n v="-34269.370000000003"/>
    <n v="0"/>
    <n v="335.98"/>
    <n v="74229.31"/>
    <n v="0"/>
    <n v="-18849.18"/>
    <n v="0"/>
    <n v="2795.42"/>
    <n v="88708.91"/>
    <n v="0"/>
    <n v="3110.7"/>
    <n v="0"/>
    <n v="289.33"/>
    <n v="74229.31"/>
    <n v="0"/>
    <n v="15420.19"/>
    <n v="0"/>
    <n v="2459.44"/>
    <n v="0"/>
    <n v="0"/>
    <n v="0"/>
    <n v="0"/>
    <n v="0"/>
  </r>
  <r>
    <s v="DEP ACCOUNT COUNTRY MEADOWS JC"/>
    <s v="0000"/>
    <m/>
    <m/>
    <s v="30-025-191"/>
    <x v="2"/>
    <x v="15"/>
    <s v="191"/>
    <x v="109"/>
    <s v="COUNTY AND TREASURER'S ACCOUNTS"/>
    <m/>
    <x v="191"/>
    <s v="COUNTRY MEADOWS JC  "/>
    <s v=" "/>
    <s v=" "/>
    <n v="30"/>
    <n v="25"/>
    <n v="191"/>
    <n v="311121"/>
    <n v="0"/>
    <n v="79818.009999999995"/>
    <s v=" "/>
    <s v=" "/>
    <n v="30100000"/>
    <n v="135350.32999999999"/>
    <n v="0"/>
    <n v="-55847.67"/>
    <n v="0"/>
    <n v="315.35000000000002"/>
    <n v="106964.23"/>
    <n v="0"/>
    <n v="-29878"/>
    <n v="0"/>
    <n v="2731.78"/>
    <n v="112792.62"/>
    <n v="0"/>
    <n v="22318.78"/>
    <n v="0"/>
    <n v="238.93"/>
    <n v="106964.23"/>
    <n v="0"/>
    <n v="25969.67"/>
    <n v="0"/>
    <n v="2416.4299999999998"/>
    <n v="0"/>
    <n v="0"/>
    <n v="0"/>
    <n v="0"/>
    <n v="0"/>
  </r>
  <r>
    <s v="DEP ACCT REVENUE PROCESSING"/>
    <s v="0000"/>
    <m/>
    <m/>
    <s v="30-025-199"/>
    <x v="2"/>
    <x v="15"/>
    <s v="199"/>
    <x v="110"/>
    <s v="COUNTY AND TREASURER'S ACCOUNTS"/>
    <m/>
    <x v="192"/>
    <s v="DEP ACCT REV PROCESS"/>
    <s v=" "/>
    <s v=" "/>
    <n v="30"/>
    <n v="25"/>
    <n v="199"/>
    <n v="311121"/>
    <n v="1"/>
    <n v="4111891.93"/>
    <s v=" "/>
    <s v=" "/>
    <n v="30100000"/>
    <n v="118821.95"/>
    <n v="0"/>
    <n v="3993069.98"/>
    <n v="0"/>
    <n v="0"/>
    <n v="1460078.12"/>
    <n v="318"/>
    <n v="2652131.81"/>
    <n v="0"/>
    <n v="0"/>
    <n v="1835580.68"/>
    <n v="0"/>
    <n v="-1716758.73"/>
    <n v="0"/>
    <n v="0"/>
    <n v="1460078.12"/>
    <n v="318"/>
    <n v="-1340938.17"/>
    <n v="0"/>
    <n v="0"/>
    <n v="0"/>
    <n v="0"/>
    <n v="0"/>
    <n v="0"/>
    <n v="0"/>
  </r>
  <r>
    <s v="REFUND CLEARING"/>
    <s v="0000"/>
    <m/>
    <m/>
    <s v="30-026-000"/>
    <x v="2"/>
    <x v="16"/>
    <s v="000"/>
    <x v="10"/>
    <s v="COUNTY AND TREASURER'S ACCOUNTS"/>
    <s v="COUNTY"/>
    <x v="193"/>
    <s v="REFUND CLEARING     "/>
    <s v=" "/>
    <s v=" "/>
    <n v="30"/>
    <n v="26"/>
    <n v="0"/>
    <n v="311150"/>
    <n v="0"/>
    <n v="0"/>
    <s v=" "/>
    <s v=" "/>
    <n v="30100000"/>
    <n v="0"/>
    <n v="1076555.9099999999"/>
    <n v="1096484.4099999999"/>
    <n v="19928.5"/>
    <n v="0"/>
    <n v="0"/>
    <n v="29206461.550000001"/>
    <n v="29366562.300000001"/>
    <n v="160100.75"/>
    <n v="0"/>
    <n v="-283.64"/>
    <n v="1444238.23"/>
    <n v="1445938.65"/>
    <n v="1416.78"/>
    <n v="0"/>
    <n v="0"/>
    <n v="28129905.640000001"/>
    <n v="28270077.890000001"/>
    <n v="140172.25"/>
    <n v="0"/>
    <n v="0"/>
    <n v="0"/>
    <n v="0"/>
    <n v="0"/>
    <n v="0"/>
  </r>
  <r>
    <s v="BACK TAX HOLDING"/>
    <s v="0000"/>
    <m/>
    <m/>
    <s v="30-027-000"/>
    <x v="2"/>
    <x v="17"/>
    <s v="000"/>
    <x v="111"/>
    <s v="COUNTY AND TREASURER'S ACCOUNTS"/>
    <s v="COUNTY"/>
    <x v="194"/>
    <s v="BACK TAX HOLDING    "/>
    <s v=" "/>
    <s v=" "/>
    <n v="30"/>
    <n v="27"/>
    <n v="0"/>
    <n v="311150"/>
    <n v="0"/>
    <n v="690417.19"/>
    <s v=" "/>
    <s v=" "/>
    <n v="30100000"/>
    <n v="589666.68999999994"/>
    <n v="0"/>
    <n v="100750.5"/>
    <n v="0"/>
    <n v="0"/>
    <n v="479785.14"/>
    <n v="0"/>
    <n v="-339939.93"/>
    <n v="0"/>
    <n v="550571.98"/>
    <n v="675617.64"/>
    <n v="0"/>
    <n v="-85950.95"/>
    <n v="0"/>
    <n v="0"/>
    <n v="479785.14"/>
    <n v="0"/>
    <n v="-440690.43"/>
    <n v="0"/>
    <n v="550571.98"/>
    <n v="0"/>
    <n v="0"/>
    <n v="0"/>
    <n v="0"/>
    <n v="0"/>
  </r>
  <r>
    <s v="CASHIER'S DEBITS/CREDITS"/>
    <s v="0000"/>
    <m/>
    <m/>
    <s v="30-028-000"/>
    <x v="2"/>
    <x v="18"/>
    <s v="000"/>
    <x v="112"/>
    <s v="COUNTY AND TREASURER'S ACCOUNTS"/>
    <s v="COUNTY"/>
    <x v="195"/>
    <s v="CASHIER'S DEBITS/CR "/>
    <s v=" "/>
    <s v=" "/>
    <n v="30"/>
    <n v="28"/>
    <n v="0"/>
    <n v="311150"/>
    <n v="0"/>
    <n v="-149297.82999999999"/>
    <s v=" "/>
    <s v=" "/>
    <n v="30100000"/>
    <n v="-146338.01"/>
    <n v="0"/>
    <n v="-2959.82"/>
    <n v="0"/>
    <n v="0"/>
    <n v="0"/>
    <n v="0"/>
    <n v="-149297.82999999999"/>
    <n v="0"/>
    <n v="0"/>
    <n v="-143162.81"/>
    <n v="0"/>
    <n v="-3175.2"/>
    <n v="0"/>
    <n v="0"/>
    <n v="0"/>
    <n v="0"/>
    <n v="-146338.01"/>
    <n v="0"/>
    <n v="0"/>
    <n v="0"/>
    <n v="0"/>
    <n v="0"/>
    <n v="0"/>
    <n v="0"/>
  </r>
  <r>
    <s v="RESOLUTION HOLDING"/>
    <s v="0000"/>
    <m/>
    <m/>
    <s v="30-033-000"/>
    <x v="2"/>
    <x v="19"/>
    <s v="000"/>
    <x v="113"/>
    <s v="COUNTY AND TREASURER'S ACCOUNTS"/>
    <s v="COUNTY"/>
    <x v="196"/>
    <s v="RESOLUTION HOLDING  "/>
    <s v=" "/>
    <s v=" "/>
    <n v="30"/>
    <n v="33"/>
    <n v="0"/>
    <n v="311150"/>
    <n v="0"/>
    <n v="600531.34"/>
    <s v=" "/>
    <s v=" "/>
    <n v="30100000"/>
    <n v="730338.04"/>
    <n v="0"/>
    <n v="-129806.7"/>
    <n v="0"/>
    <n v="0"/>
    <n v="889305.08"/>
    <n v="0"/>
    <n v="-288773.74"/>
    <n v="0"/>
    <n v="0"/>
    <n v="828192.27"/>
    <n v="0"/>
    <n v="-97854.23"/>
    <n v="0"/>
    <n v="0"/>
    <n v="889305.08"/>
    <n v="0"/>
    <n v="-158967.04000000001"/>
    <n v="0"/>
    <n v="0"/>
    <n v="0"/>
    <n v="0"/>
    <n v="0"/>
    <n v="0"/>
    <n v="0"/>
  </r>
  <r>
    <s v="LITIGATION PENDING RESOLUTIONS"/>
    <s v="0000"/>
    <m/>
    <m/>
    <s v="30-034-000"/>
    <x v="2"/>
    <x v="20"/>
    <s v="000"/>
    <x v="114"/>
    <s v="COUNTY AND TREASURER'S ACCOUNTS"/>
    <s v="COUNTY"/>
    <x v="197"/>
    <s v="LITIGATION PEND RES "/>
    <s v=" "/>
    <s v=" "/>
    <n v="30"/>
    <n v="34"/>
    <n v="0"/>
    <n v="311150"/>
    <n v="0"/>
    <n v="8761.1"/>
    <s v=" "/>
    <s v=" "/>
    <n v="30100000"/>
    <n v="8761.1"/>
    <n v="0"/>
    <n v="0"/>
    <n v="0"/>
    <n v="0"/>
    <n v="10789.32"/>
    <n v="0"/>
    <n v="-2028.22"/>
    <n v="0"/>
    <n v="0"/>
    <n v="8761.1"/>
    <n v="0"/>
    <n v="0"/>
    <n v="0"/>
    <n v="0"/>
    <n v="10789.32"/>
    <n v="0"/>
    <n v="-2028.22"/>
    <n v="0"/>
    <n v="0"/>
    <n v="0"/>
    <n v="0"/>
    <n v="0"/>
    <n v="0"/>
    <n v="0"/>
  </r>
  <r>
    <s v="SUBTAX AND ASSIGN HOLDING"/>
    <s v="0000"/>
    <m/>
    <m/>
    <s v="30-035-000"/>
    <x v="2"/>
    <x v="21"/>
    <s v="000"/>
    <x v="115"/>
    <s v="COUNTY AND TREASURER'S ACCOUNTS"/>
    <s v="COUNTY"/>
    <x v="198"/>
    <s v="SUBTAX &amp; ASSIGN HOLD"/>
    <s v=" "/>
    <s v=" "/>
    <n v="30"/>
    <n v="35"/>
    <n v="0"/>
    <n v="311150"/>
    <n v="0"/>
    <n v="1255746.06"/>
    <s v=" "/>
    <s v=" "/>
    <n v="30100000"/>
    <n v="1340351.1000000001"/>
    <n v="0"/>
    <n v="-84605.04"/>
    <n v="0"/>
    <n v="0"/>
    <n v="236245.14"/>
    <n v="0"/>
    <n v="1017384.61"/>
    <n v="1108.18"/>
    <n v="3224.49"/>
    <n v="1199503.68"/>
    <n v="0"/>
    <n v="140847.42000000001"/>
    <n v="0"/>
    <n v="0"/>
    <n v="236245.14"/>
    <n v="0"/>
    <n v="1101989.6499999999"/>
    <n v="1108.18"/>
    <n v="3224.49"/>
    <n v="0"/>
    <n v="0"/>
    <n v="0"/>
    <n v="0"/>
    <n v="0"/>
  </r>
  <r>
    <s v="IRS INTEREST WITHHOLDING"/>
    <s v="0000"/>
    <m/>
    <m/>
    <s v="30-036-000"/>
    <x v="2"/>
    <x v="22"/>
    <s v="000"/>
    <x v="10"/>
    <s v="COUNTY AND TREASURER'S ACCOUNTS"/>
    <s v="COUNTY"/>
    <x v="199"/>
    <s v="IRS WITHHOLDING     "/>
    <s v=" "/>
    <s v=" "/>
    <n v="30"/>
    <n v="36"/>
    <n v="0"/>
    <n v="311150"/>
    <n v="0"/>
    <n v="0"/>
    <s v=" "/>
    <s v=" "/>
    <n v="30100000"/>
    <n v="0"/>
    <n v="0"/>
    <n v="0"/>
    <n v="0"/>
    <n v="0"/>
    <n v="0"/>
    <n v="448.46"/>
    <n v="448.46"/>
    <n v="0"/>
    <n v="0"/>
    <n v="0"/>
    <n v="0"/>
    <n v="0"/>
    <n v="0"/>
    <n v="0"/>
    <n v="0"/>
    <n v="448.46"/>
    <n v="448.46"/>
    <n v="0"/>
    <n v="0"/>
    <n v="0"/>
    <n v="0"/>
    <n v="0"/>
    <n v="0"/>
    <n v="0"/>
  </r>
  <r>
    <s v="TAXPAYER INFORMATION FUND HB 2149"/>
    <s v="0000"/>
    <m/>
    <m/>
    <s v="30-041-000"/>
    <x v="2"/>
    <x v="23"/>
    <s v="000"/>
    <x v="116"/>
    <s v="COUNTY AND TREASURER'S ACCOUNTS"/>
    <s v="COUNTY"/>
    <x v="200"/>
    <s v="TAXPAYER INFO FUND  "/>
    <s v=" "/>
    <s v=" "/>
    <n v="30"/>
    <n v="41"/>
    <n v="0"/>
    <n v="311150"/>
    <n v="0"/>
    <n v="358737.73"/>
    <s v=" "/>
    <s v=" "/>
    <n v="30041000"/>
    <n v="357794.03"/>
    <n v="0"/>
    <n v="745.7"/>
    <n v="0"/>
    <n v="198"/>
    <n v="335977.29"/>
    <n v="150747.54999999999"/>
    <n v="131836.89000000001"/>
    <n v="28381.74"/>
    <n v="70052.84"/>
    <n v="346306.93"/>
    <n v="0"/>
    <n v="795"/>
    <n v="0"/>
    <n v="10692.1"/>
    <n v="335977.29"/>
    <n v="150747.54999999999"/>
    <n v="131091.19"/>
    <n v="28381.74"/>
    <n v="69854.84"/>
    <n v="0"/>
    <n v="0"/>
    <n v="0"/>
    <n v="0"/>
    <n v="0"/>
  </r>
  <r>
    <s v="UPPS RESOLUTION IMPOUNDS"/>
    <s v="0000"/>
    <m/>
    <m/>
    <s v="30-042-000"/>
    <x v="2"/>
    <x v="24"/>
    <s v="000"/>
    <x v="10"/>
    <s v="COUNTY AND TREASURER'S ACCOUNTS"/>
    <s v="COUNTY"/>
    <x v="201"/>
    <s v="UPPS RESO IMPOUNDS  "/>
    <s v=" "/>
    <s v=" "/>
    <n v="30"/>
    <n v="42"/>
    <n v="0"/>
    <n v="311150"/>
    <n v="0"/>
    <n v="0"/>
    <s v=" "/>
    <s v=" "/>
    <n v="30100000"/>
    <n v="0"/>
    <n v="0"/>
    <n v="0"/>
    <n v="0"/>
    <n v="0"/>
    <n v="0"/>
    <n v="0"/>
    <n v="0"/>
    <n v="0"/>
    <n v="0"/>
    <n v="0"/>
    <n v="0"/>
    <n v="0"/>
    <n v="0"/>
    <n v="0"/>
    <n v="0"/>
    <n v="0"/>
    <n v="0"/>
    <n v="0"/>
    <n v="0"/>
    <n v="0"/>
    <n v="0"/>
    <n v="0"/>
    <n v="0"/>
    <n v="0"/>
  </r>
  <r>
    <s v="CIVIL PENALTY HOLDING"/>
    <s v="0000"/>
    <m/>
    <m/>
    <s v="30-043-000"/>
    <x v="2"/>
    <x v="25"/>
    <s v="000"/>
    <x v="10"/>
    <s v="COUNTY AND TREASURER'S ACCOUNTS"/>
    <s v="COUNTY"/>
    <x v="202"/>
    <s v="CIVIL PENALTY HOLD  "/>
    <s v=" "/>
    <s v=" "/>
    <n v="30"/>
    <n v="43"/>
    <n v="0"/>
    <n v="311150"/>
    <n v="0"/>
    <n v="0"/>
    <s v=" "/>
    <s v=" "/>
    <n v="30100000"/>
    <n v="0"/>
    <n v="0"/>
    <n v="0"/>
    <n v="0"/>
    <n v="0"/>
    <n v="0"/>
    <n v="0"/>
    <n v="0"/>
    <n v="0"/>
    <n v="0"/>
    <n v="0"/>
    <n v="0"/>
    <n v="0"/>
    <n v="0"/>
    <n v="0"/>
    <n v="0"/>
    <n v="0"/>
    <n v="0"/>
    <n v="0"/>
    <n v="0"/>
    <n v="0"/>
    <n v="0"/>
    <n v="0"/>
    <n v="0"/>
    <n v="0"/>
  </r>
  <r>
    <s v="GOLF COURSE CONVERSION"/>
    <s v="0000"/>
    <m/>
    <m/>
    <s v="30-044-000"/>
    <x v="2"/>
    <x v="26"/>
    <s v="000"/>
    <x v="10"/>
    <s v="COUNTY AND TREASURER'S ACCOUNTS"/>
    <s v="COUNTY"/>
    <x v="203"/>
    <s v="GOLF COURSE CONV    "/>
    <s v=" "/>
    <s v=" "/>
    <n v="30"/>
    <n v="44"/>
    <n v="0"/>
    <n v="311150"/>
    <n v="0"/>
    <n v="0"/>
    <s v=" "/>
    <s v=" "/>
    <n v="30100000"/>
    <n v="0"/>
    <n v="0"/>
    <n v="0"/>
    <n v="0"/>
    <n v="0"/>
    <n v="0"/>
    <n v="0"/>
    <n v="0"/>
    <n v="0"/>
    <n v="0"/>
    <n v="0"/>
    <n v="0"/>
    <n v="0"/>
    <n v="0"/>
    <n v="0"/>
    <n v="0"/>
    <n v="0"/>
    <n v="0"/>
    <n v="0"/>
    <n v="0"/>
    <n v="0"/>
    <n v="0"/>
    <n v="0"/>
    <n v="0"/>
    <n v="0"/>
  </r>
  <r>
    <s v="GPLET HOLDING"/>
    <s v="0000"/>
    <m/>
    <m/>
    <s v="30-045-000"/>
    <x v="2"/>
    <x v="27"/>
    <s v="000"/>
    <x v="10"/>
    <s v="COUNTY AND TREASURER'S ACCOUNTS"/>
    <s v="COUNTY"/>
    <x v="204"/>
    <s v="GPLET HOLDING       "/>
    <s v=" "/>
    <s v=" "/>
    <n v="30"/>
    <n v="45"/>
    <n v="0"/>
    <n v="311150"/>
    <n v="0"/>
    <n v="0"/>
    <s v=" "/>
    <s v=" "/>
    <n v="30100000"/>
    <n v="0"/>
    <n v="0"/>
    <n v="0"/>
    <n v="0"/>
    <n v="0"/>
    <n v="513664.31"/>
    <n v="0"/>
    <n v="-513664.31"/>
    <n v="0"/>
    <n v="0"/>
    <n v="0"/>
    <n v="0"/>
    <n v="0"/>
    <n v="0"/>
    <n v="0"/>
    <n v="513664.31"/>
    <n v="0"/>
    <n v="-513664.31"/>
    <n v="0"/>
    <n v="0"/>
    <n v="0"/>
    <n v="0"/>
    <n v="0"/>
    <n v="0"/>
    <n v="0"/>
  </r>
  <r>
    <s v="ELDERLY ASSISTANCE - INVESTMENT"/>
    <s v="0000"/>
    <m/>
    <m/>
    <s v="30-048-000"/>
    <x v="2"/>
    <x v="28"/>
    <s v="000"/>
    <x v="61"/>
    <s v="COUNTY AND TREASURER'S ACCOUNTS"/>
    <s v="COUNTY"/>
    <x v="205"/>
    <s v="ELDERLY ASST-INVEST "/>
    <s v=" "/>
    <s v=" "/>
    <n v="30"/>
    <n v="48"/>
    <n v="0"/>
    <n v="311150"/>
    <n v="0"/>
    <n v="10000000"/>
    <s v=" "/>
    <s v=" "/>
    <s v="        "/>
    <n v="10000000"/>
    <n v="0"/>
    <n v="0"/>
    <n v="0"/>
    <n v="0"/>
    <n v="0"/>
    <n v="0"/>
    <n v="0"/>
    <n v="0"/>
    <n v="10000000"/>
    <n v="10000000"/>
    <n v="0"/>
    <n v="0"/>
    <n v="0"/>
    <n v="0"/>
    <n v="0"/>
    <n v="0"/>
    <n v="0"/>
    <n v="0"/>
    <n v="10000000"/>
    <n v="0"/>
    <n v="0"/>
    <n v="0"/>
    <n v="0"/>
    <n v="0"/>
  </r>
  <r>
    <s v="ELDERLY ASSISTANCE HOLD"/>
    <s v="0000"/>
    <m/>
    <m/>
    <s v="30-049-000"/>
    <x v="2"/>
    <x v="29"/>
    <s v="000"/>
    <x v="117"/>
    <s v="COUNTY AND TREASURER'S ACCOUNTS"/>
    <s v="COUNTY"/>
    <x v="206"/>
    <s v="ELDERLY ASSIST HOLD "/>
    <s v=" "/>
    <s v=" "/>
    <n v="30"/>
    <n v="49"/>
    <n v="0"/>
    <n v="311150"/>
    <n v="0"/>
    <n v="7340427.7000000002"/>
    <s v=" "/>
    <s v=" "/>
    <n v="30041000"/>
    <n v="7152106.6699999999"/>
    <n v="0"/>
    <n v="188321.03"/>
    <n v="0"/>
    <n v="0"/>
    <n v="16595922.01"/>
    <n v="749015.89"/>
    <n v="4016819.14"/>
    <n v="12523297.560000001"/>
    <n v="0"/>
    <n v="6766765.5999999996"/>
    <n v="0"/>
    <n v="385341.07"/>
    <n v="0"/>
    <n v="0"/>
    <n v="16595922.01"/>
    <n v="749015.89"/>
    <n v="3828498.11"/>
    <n v="12523297.560000001"/>
    <n v="0"/>
    <n v="0"/>
    <n v="0"/>
    <n v="0"/>
    <n v="0"/>
    <n v="0"/>
  </r>
  <r>
    <s v="REDEMPTION HOLDING"/>
    <s v="0000"/>
    <m/>
    <m/>
    <s v="30-050-000"/>
    <x v="2"/>
    <x v="30"/>
    <s v="000"/>
    <x v="118"/>
    <s v="COUNTY AND TREASURER'S ACCOUNTS"/>
    <s v="COUNTY"/>
    <x v="207"/>
    <s v="REDEMPTION HOLDING  "/>
    <s v=" "/>
    <s v=" "/>
    <n v="30"/>
    <n v="50"/>
    <n v="0"/>
    <n v="311150"/>
    <n v="0"/>
    <n v="240318.5"/>
    <s v=" "/>
    <s v=" "/>
    <n v="30100000"/>
    <n v="824901.11"/>
    <n v="2885587.19"/>
    <n v="2335965.81"/>
    <n v="34961.230000000003"/>
    <n v="0"/>
    <n v="465422.53"/>
    <n v="38336957.68"/>
    <n v="38498067.460000001"/>
    <n v="386213.81"/>
    <n v="0"/>
    <n v="890691.55"/>
    <n v="4225985.6100000003"/>
    <n v="4164119.1"/>
    <n v="3923.93"/>
    <n v="0"/>
    <n v="465422.53"/>
    <n v="35451370.490000002"/>
    <n v="36162101.649999999"/>
    <n v="351252.58"/>
    <n v="0"/>
    <n v="0"/>
    <n v="0"/>
    <n v="0"/>
    <n v="0"/>
    <n v="0"/>
  </r>
  <r>
    <s v="UNDISTRIBUTED TAX COLLECTIONS"/>
    <s v="0000"/>
    <m/>
    <m/>
    <s v="30-059-000"/>
    <x v="2"/>
    <x v="31"/>
    <s v="000"/>
    <x v="119"/>
    <s v="COUNTY AND TREASURER'S ACCOUNTS"/>
    <s v="COUNTY"/>
    <x v="208"/>
    <s v="UNDISTRIB TAX COLL  "/>
    <s v=" "/>
    <s v=" "/>
    <n v="30"/>
    <n v="59"/>
    <n v="0"/>
    <n v="311151"/>
    <n v="0"/>
    <n v="15927694.92"/>
    <s v=" "/>
    <s v=" "/>
    <n v="30100000"/>
    <n v="1423949.33"/>
    <n v="0"/>
    <n v="179009408.21000001"/>
    <n v="164505662.62"/>
    <n v="0"/>
    <n v="1078119.01"/>
    <n v="0"/>
    <n v="3019639778.7600002"/>
    <n v="3025279484.3499999"/>
    <n v="20489281.5"/>
    <n v="1424060.04"/>
    <n v="0"/>
    <n v="212454943.37"/>
    <n v="212513185.66"/>
    <n v="58131.58"/>
    <n v="1078119.01"/>
    <n v="0"/>
    <n v="2840630370.5500002"/>
    <n v="2860773821.73"/>
    <n v="20489281.5"/>
    <n v="0"/>
    <n v="0"/>
    <n v="0"/>
    <n v="0"/>
    <n v="0"/>
  </r>
  <r>
    <s v="UNDISTRIBUTED INTEREST INCOME"/>
    <s v="0000"/>
    <m/>
    <m/>
    <s v="30-060-000"/>
    <x v="2"/>
    <x v="32"/>
    <s v="000"/>
    <x v="120"/>
    <s v="COUNTY AND TREASURER'S ACCOUNTS"/>
    <s v="COUNTY"/>
    <x v="209"/>
    <s v="UNDIST INT INCOME   "/>
    <s v=" "/>
    <s v=" "/>
    <n v="30"/>
    <n v="60"/>
    <n v="0"/>
    <n v="311151"/>
    <n v="0"/>
    <n v="293281.09999999998"/>
    <s v=" "/>
    <s v=" "/>
    <s v="        "/>
    <n v="0"/>
    <n v="0"/>
    <n v="293281.09999999998"/>
    <n v="0"/>
    <n v="0"/>
    <n v="0"/>
    <n v="0"/>
    <n v="11445088.800000001"/>
    <n v="15099122.310000001"/>
    <n v="3947314.61"/>
    <n v="3806396.04"/>
    <n v="0"/>
    <n v="989298.41"/>
    <n v="4795694.45"/>
    <n v="0"/>
    <n v="0"/>
    <n v="0"/>
    <n v="11151807.699999999"/>
    <n v="15099122.310000001"/>
    <n v="3947314.61"/>
    <n v="0"/>
    <n v="0"/>
    <n v="0"/>
    <n v="0"/>
    <n v="0"/>
  </r>
  <r>
    <s v="TAYLOR GRAZING ACT"/>
    <s v="0000"/>
    <m/>
    <m/>
    <s v="30-061-000"/>
    <x v="2"/>
    <x v="33"/>
    <s v="000"/>
    <x v="121"/>
    <s v="COUNTY AND TREASURER'S ACCOUNTS"/>
    <s v="COUNTY"/>
    <x v="210"/>
    <s v="TAYLOR GRAZING ACT  "/>
    <s v=" "/>
    <s v=" "/>
    <n v="30"/>
    <n v="61"/>
    <n v="0"/>
    <n v="311151"/>
    <n v="0"/>
    <n v="233430.12"/>
    <s v=" "/>
    <s v=" "/>
    <n v="30061000"/>
    <n v="233430.12"/>
    <n v="0"/>
    <n v="0"/>
    <n v="0"/>
    <n v="0"/>
    <n v="228555.32"/>
    <n v="0"/>
    <n v="7126.5"/>
    <n v="3354.67"/>
    <n v="1102.97"/>
    <n v="229019.21"/>
    <n v="0"/>
    <n v="7126.5"/>
    <n v="3066.21"/>
    <n v="350.62"/>
    <n v="228555.32"/>
    <n v="0"/>
    <n v="7126.5"/>
    <n v="3354.67"/>
    <n v="1102.97"/>
    <n v="0"/>
    <n v="0"/>
    <n v="0"/>
    <n v="0"/>
    <n v="0"/>
  </r>
  <r>
    <s v="TRUST FUND FOR NON-DELIVERABLE REFUNDS"/>
    <s v="0000"/>
    <m/>
    <m/>
    <s v="30-062-000"/>
    <x v="2"/>
    <x v="34"/>
    <s v="000"/>
    <x v="122"/>
    <s v="COUNTY AND TREASURER'S ACCOUNTS"/>
    <s v="COUNTY"/>
    <x v="211"/>
    <s v="TR FD - NON-DEL REFD"/>
    <s v=" "/>
    <s v=" "/>
    <n v="30"/>
    <n v="62"/>
    <n v="0"/>
    <n v="311151"/>
    <n v="0"/>
    <n v="89675.09"/>
    <s v=" "/>
    <s v=" "/>
    <n v="30100000"/>
    <n v="89675.09"/>
    <n v="0"/>
    <n v="0"/>
    <n v="0"/>
    <n v="0"/>
    <n v="89675.09"/>
    <n v="0"/>
    <n v="0"/>
    <n v="0"/>
    <n v="0"/>
    <n v="89675.09"/>
    <n v="0"/>
    <n v="0"/>
    <n v="0"/>
    <n v="0"/>
    <n v="89675.09"/>
    <n v="0"/>
    <n v="0"/>
    <n v="0"/>
    <n v="0"/>
    <n v="0"/>
    <n v="0"/>
    <n v="0"/>
    <n v="0"/>
    <n v="0"/>
  </r>
  <r>
    <s v="PROBLEM CHECK HOLDING"/>
    <s v="0000"/>
    <m/>
    <m/>
    <s v="30-063-000"/>
    <x v="2"/>
    <x v="35"/>
    <s v="000"/>
    <x v="10"/>
    <s v="COUNTY AND TREASURER'S ACCOUNTS"/>
    <s v="COUNTY"/>
    <x v="212"/>
    <s v="PROBLEM CHECK HOLD  "/>
    <s v=" "/>
    <s v=" "/>
    <n v="30"/>
    <n v="63"/>
    <n v="0"/>
    <n v="311151"/>
    <n v="0"/>
    <n v="0"/>
    <s v=" "/>
    <s v=" "/>
    <n v="30100000"/>
    <n v="0"/>
    <n v="0"/>
    <n v="0"/>
    <n v="0"/>
    <n v="0"/>
    <n v="0"/>
    <n v="0"/>
    <n v="0"/>
    <n v="0"/>
    <n v="0"/>
    <n v="0"/>
    <n v="0"/>
    <n v="0"/>
    <n v="0"/>
    <n v="0"/>
    <n v="0"/>
    <n v="0"/>
    <n v="0"/>
    <n v="0"/>
    <n v="0"/>
    <n v="0"/>
    <n v="0"/>
    <n v="0"/>
    <n v="0"/>
    <n v="0"/>
  </r>
  <r>
    <s v="CURRENT TAX HOLDING"/>
    <s v="0000"/>
    <m/>
    <m/>
    <s v="30-064-000"/>
    <x v="2"/>
    <x v="36"/>
    <s v="000"/>
    <x v="123"/>
    <s v="COUNTY AND TREASURER'S ACCOUNTS"/>
    <s v="COUNTY"/>
    <x v="213"/>
    <s v="CURRENT TAX HOLDING "/>
    <s v=" "/>
    <s v=" "/>
    <n v="30"/>
    <n v="64"/>
    <n v="0"/>
    <n v="311151"/>
    <n v="0"/>
    <n v="716316.76"/>
    <s v=" "/>
    <s v=" "/>
    <n v="30100000"/>
    <n v="444823.85"/>
    <n v="0"/>
    <n v="271492.90999999997"/>
    <n v="0"/>
    <n v="0"/>
    <n v="1031354.51"/>
    <n v="0"/>
    <n v="235534.23"/>
    <n v="550571.98"/>
    <n v="0"/>
    <n v="186932.46"/>
    <n v="0"/>
    <n v="257891.39"/>
    <n v="0"/>
    <n v="0"/>
    <n v="1031354.51"/>
    <n v="0"/>
    <n v="-35958.68"/>
    <n v="550571.98"/>
    <n v="0"/>
    <n v="0"/>
    <n v="0"/>
    <n v="0"/>
    <n v="0"/>
    <n v="0"/>
  </r>
  <r>
    <s v="RECORDER FEE REFUNDING"/>
    <s v="0000"/>
    <m/>
    <m/>
    <s v="30-066-000"/>
    <x v="2"/>
    <x v="37"/>
    <s v="000"/>
    <x v="124"/>
    <s v="COUNTY AND TREASURER'S ACCOUNTS"/>
    <s v="COUNTY"/>
    <x v="214"/>
    <s v="RECORDER FEE REFUNDG"/>
    <s v=" "/>
    <s v=" "/>
    <n v="30"/>
    <n v="66"/>
    <n v="0"/>
    <n v="311160"/>
    <n v="0"/>
    <n v="6836.86"/>
    <s v=" "/>
    <s v=" "/>
    <n v="30100000"/>
    <n v="5950.39"/>
    <n v="1593.49"/>
    <n v="2479.96"/>
    <n v="0"/>
    <n v="0"/>
    <n v="-127675.24"/>
    <n v="111963.95"/>
    <n v="246476.05"/>
    <n v="0"/>
    <n v="0"/>
    <n v="-78310.89"/>
    <n v="4623.3900000000003"/>
    <n v="88884.67"/>
    <n v="0"/>
    <n v="0"/>
    <n v="-127675.24"/>
    <n v="110370.46"/>
    <n v="243996.09"/>
    <n v="0"/>
    <n v="0"/>
    <n v="0"/>
    <n v="0"/>
    <n v="0"/>
    <n v="0"/>
    <n v="0"/>
  </r>
  <r>
    <s v="EXCESS PROCEEDS FROM TRUSTEE SALES"/>
    <s v="0000"/>
    <m/>
    <m/>
    <s v="30-077-000"/>
    <x v="2"/>
    <x v="38"/>
    <s v="000"/>
    <x v="125"/>
    <s v="COUNTY AND TREASURER'S ACCOUNTS"/>
    <s v="COUNTY"/>
    <x v="215"/>
    <s v="EXCESS PROCEEDS/TTEE"/>
    <s v=" "/>
    <s v=" "/>
    <n v="30"/>
    <n v="77"/>
    <n v="0"/>
    <n v="311160"/>
    <n v="0"/>
    <n v="15473005.710000001"/>
    <s v=" "/>
    <s v=" "/>
    <n v="30100000"/>
    <n v="15843295.380000001"/>
    <n v="909149.58"/>
    <n v="539849.91"/>
    <n v="990"/>
    <n v="0"/>
    <n v="23757369.789999999"/>
    <n v="19310665.600000001"/>
    <n v="11047588.310000001"/>
    <n v="21456.79"/>
    <n v="170"/>
    <n v="17821715.789999999"/>
    <n v="3063722.04"/>
    <n v="1087351.6299999999"/>
    <n v="2050"/>
    <n v="0"/>
    <n v="23757369.789999999"/>
    <n v="18401516.02"/>
    <n v="10507738.4"/>
    <n v="20466.79"/>
    <n v="170"/>
    <n v="0"/>
    <n v="0"/>
    <n v="0"/>
    <n v="0"/>
    <n v="0"/>
  </r>
  <r>
    <s v="UNIDENTIFIED WIRES"/>
    <s v="0000"/>
    <m/>
    <m/>
    <s v="30-086-000"/>
    <x v="2"/>
    <x v="39"/>
    <s v="000"/>
    <x v="10"/>
    <s v="COUNTY AND TREASURER'S ACCOUNTS"/>
    <s v="COUNTY"/>
    <x v="216"/>
    <s v="UNIDENTIFIED WIRES  "/>
    <s v=" "/>
    <s v=" "/>
    <n v="30"/>
    <n v="86"/>
    <n v="0"/>
    <n v="311160"/>
    <n v="0"/>
    <n v="0"/>
    <s v=" "/>
    <s v=" "/>
    <n v="30100000"/>
    <n v="0"/>
    <n v="0"/>
    <n v="0"/>
    <n v="0"/>
    <n v="0"/>
    <n v="0"/>
    <n v="0"/>
    <n v="0"/>
    <n v="0"/>
    <n v="0"/>
    <n v="0"/>
    <n v="0"/>
    <n v="0"/>
    <n v="0"/>
    <n v="0"/>
    <n v="0"/>
    <n v="0"/>
    <n v="0"/>
    <n v="0"/>
    <n v="0"/>
    <n v="0"/>
    <n v="0"/>
    <n v="0"/>
    <n v="0"/>
    <n v="0"/>
  </r>
  <r>
    <s v="TEMP HLD FD MONEY TO BE APPR OR UNKNOWN"/>
    <s v="0000"/>
    <m/>
    <m/>
    <s v="30-090-000"/>
    <x v="2"/>
    <x v="40"/>
    <s v="000"/>
    <x v="10"/>
    <s v="COUNTY AND TREASURER'S ACCOUNTS"/>
    <s v="COUNTY"/>
    <x v="217"/>
    <s v="MISC SUSPENSE       "/>
    <s v=" "/>
    <s v=" "/>
    <n v="30"/>
    <n v="90"/>
    <n v="0"/>
    <n v="311160"/>
    <n v="0"/>
    <n v="0"/>
    <s v=" "/>
    <s v=" "/>
    <s v="        "/>
    <n v="0"/>
    <n v="0"/>
    <n v="0"/>
    <n v="0"/>
    <n v="0"/>
    <n v="0"/>
    <n v="0"/>
    <n v="0"/>
    <n v="0"/>
    <n v="0"/>
    <n v="0"/>
    <n v="0"/>
    <n v="0"/>
    <n v="0"/>
    <n v="0"/>
    <n v="0"/>
    <n v="0"/>
    <n v="0"/>
    <n v="0"/>
    <n v="0"/>
    <n v="0"/>
    <n v="0"/>
    <n v="0"/>
    <n v="0"/>
    <n v="0"/>
  </r>
  <r>
    <s v="SUSPENSE CASHIER'S"/>
    <s v="0000"/>
    <m/>
    <m/>
    <s v="30-091-000"/>
    <x v="2"/>
    <x v="41"/>
    <s v="000"/>
    <x v="10"/>
    <s v="COUNTY AND TREASURER'S ACCOUNTS"/>
    <s v="COUNTY"/>
    <x v="218"/>
    <s v="SUSPENSE CASHIER'S  "/>
    <s v=" "/>
    <s v=" "/>
    <n v="30"/>
    <n v="91"/>
    <n v="0"/>
    <n v="311160"/>
    <n v="0"/>
    <n v="0"/>
    <s v=" "/>
    <s v=" "/>
    <n v="30100000"/>
    <n v="10.1"/>
    <n v="0"/>
    <n v="-10.1"/>
    <n v="0"/>
    <n v="0"/>
    <n v="0"/>
    <n v="0"/>
    <n v="0"/>
    <n v="0"/>
    <n v="0"/>
    <n v="0"/>
    <n v="0"/>
    <n v="10.1"/>
    <n v="0"/>
    <n v="0"/>
    <n v="0"/>
    <n v="0"/>
    <n v="10.1"/>
    <n v="0"/>
    <n v="0"/>
    <n v="0"/>
    <n v="0"/>
    <n v="0"/>
    <n v="0"/>
    <n v="0"/>
  </r>
  <r>
    <s v="SUSPENSE MORTGAGE COMPANIES"/>
    <s v="0000"/>
    <m/>
    <m/>
    <s v="30-092-000"/>
    <x v="2"/>
    <x v="42"/>
    <s v="000"/>
    <x v="126"/>
    <s v="COUNTY AND TREASURER'S ACCOUNTS"/>
    <s v="COUNTY"/>
    <x v="219"/>
    <s v="SUSPENSE MORTGAGE CO"/>
    <s v=" "/>
    <s v=" "/>
    <n v="30"/>
    <n v="92"/>
    <n v="0"/>
    <n v="311160"/>
    <n v="0"/>
    <n v="9234049.8699999992"/>
    <s v=" "/>
    <s v=" "/>
    <n v="30100000"/>
    <n v="-164624.51999999999"/>
    <n v="19989.25"/>
    <n v="9418663.6400000006"/>
    <n v="0"/>
    <n v="0"/>
    <n v="-321267.99"/>
    <n v="237413.23"/>
    <n v="9792731.0899999999"/>
    <n v="0"/>
    <n v="0"/>
    <n v="2533404.73"/>
    <n v="217423.98"/>
    <n v="-2480605.27"/>
    <n v="0"/>
    <n v="0"/>
    <n v="-321267.99"/>
    <n v="217423.98"/>
    <n v="374067.45"/>
    <n v="0"/>
    <n v="0"/>
    <n v="0"/>
    <n v="0"/>
    <n v="0"/>
    <n v="0"/>
    <n v="0"/>
  </r>
  <r>
    <s v="BANK SERVICE CHARGE"/>
    <s v="0000"/>
    <m/>
    <m/>
    <s v="30-093-000"/>
    <x v="2"/>
    <x v="43"/>
    <s v="000"/>
    <x v="127"/>
    <s v="COUNTY AND TREASURER'S ACCOUNTS"/>
    <s v="COUNTY"/>
    <x v="220"/>
    <s v="BANK SERVICE CHARGE "/>
    <s v=" "/>
    <s v=" "/>
    <n v="30"/>
    <n v="93"/>
    <n v="0"/>
    <n v="311160"/>
    <n v="0"/>
    <n v="199887.73"/>
    <s v=" "/>
    <s v=" "/>
    <s v="        "/>
    <n v="200181.28"/>
    <n v="293.55"/>
    <n v="0"/>
    <n v="0"/>
    <n v="0"/>
    <n v="139691.84"/>
    <n v="-55894.89"/>
    <n v="0"/>
    <n v="0"/>
    <n v="4301"/>
    <n v="172029.7"/>
    <n v="-28151.58"/>
    <n v="0"/>
    <n v="0"/>
    <n v="0"/>
    <n v="139691.84"/>
    <n v="-56188.44"/>
    <n v="0"/>
    <n v="0"/>
    <n v="4301"/>
    <n v="0"/>
    <n v="0"/>
    <n v="0"/>
    <n v="0"/>
    <n v="0"/>
  </r>
  <r>
    <s v="SUSPENSE-PREPAYMENTS"/>
    <s v="0000"/>
    <m/>
    <m/>
    <s v="30-094-000"/>
    <x v="2"/>
    <x v="44"/>
    <s v="000"/>
    <x v="128"/>
    <s v="COUNTY AND TREASURER'S ACCOUNTS"/>
    <s v="COUNTY"/>
    <x v="221"/>
    <s v="SUSPENSE-PREPAYMENTS"/>
    <s v=" "/>
    <s v=" "/>
    <n v="30"/>
    <n v="94"/>
    <n v="0"/>
    <n v="311160"/>
    <n v="0"/>
    <n v="3027702.81"/>
    <s v=" "/>
    <s v=" "/>
    <n v="30100000"/>
    <n v="2301070.2400000002"/>
    <n v="0"/>
    <n v="726632.57"/>
    <n v="0"/>
    <n v="0"/>
    <n v="5667548.1299999999"/>
    <n v="1812"/>
    <n v="-2634808.83"/>
    <n v="3224.49"/>
    <n v="0"/>
    <n v="1435817.66"/>
    <n v="0"/>
    <n v="865252.58"/>
    <n v="0"/>
    <n v="0"/>
    <n v="5667548.1299999999"/>
    <n v="1812"/>
    <n v="-3361441.4"/>
    <n v="3224.49"/>
    <n v="0"/>
    <n v="0"/>
    <n v="0"/>
    <n v="0"/>
    <n v="0"/>
    <n v="0"/>
  </r>
  <r>
    <s v="SUSPENSE"/>
    <s v="0000"/>
    <m/>
    <m/>
    <s v="30-099-000"/>
    <x v="2"/>
    <x v="45"/>
    <s v="000"/>
    <x v="129"/>
    <s v="COUNTY AND TREASURER'S ACCOUNTS"/>
    <s v="COUNTY"/>
    <x v="222"/>
    <s v="SUSPENSE            "/>
    <s v=" "/>
    <s v=" "/>
    <n v="30"/>
    <n v="99"/>
    <n v="0"/>
    <n v="311160"/>
    <n v="1"/>
    <n v="535015.93999999994"/>
    <s v=" "/>
    <s v=" "/>
    <n v="30100000"/>
    <n v="513079.02"/>
    <n v="-7.6"/>
    <n v="21813.62"/>
    <n v="7.6"/>
    <n v="123.3"/>
    <n v="761097.49"/>
    <n v="1223754.5900000001"/>
    <n v="1380858.99"/>
    <n v="616587.42000000004"/>
    <n v="233401.47"/>
    <n v="533585.53"/>
    <n v="137514.16"/>
    <n v="95859.74"/>
    <n v="7.6"/>
    <n v="21155.51"/>
    <n v="761097.49"/>
    <n v="1223762.19"/>
    <n v="1359045.37"/>
    <n v="616579.81999999995"/>
    <n v="233278.17"/>
    <n v="0"/>
    <n v="0"/>
    <n v="0"/>
    <n v="0"/>
    <n v="0"/>
  </r>
  <r>
    <s v="GENERAL"/>
    <n v="2000"/>
    <n v="100"/>
    <m/>
    <s v="30-100-000"/>
    <x v="2"/>
    <x v="46"/>
    <s v="000"/>
    <x v="130"/>
    <s v="COUNTY AND TREASURER'S ACCOUNTS"/>
    <s v="COUNTY"/>
    <x v="223"/>
    <s v="GENERAL             "/>
    <s v=" "/>
    <s v=" "/>
    <n v="30"/>
    <n v="100"/>
    <n v="0"/>
    <n v="311205"/>
    <n v="1"/>
    <n v="102295964.19"/>
    <s v=" "/>
    <s v=" "/>
    <n v="30100000"/>
    <n v="103584345.87"/>
    <n v="0"/>
    <n v="43939404.25"/>
    <n v="66323635.93"/>
    <n v="21095850"/>
    <n v="42237655.82"/>
    <n v="899641.96"/>
    <n v="417307469.61000001"/>
    <n v="918925628.15999997"/>
    <n v="562576108.88"/>
    <n v="111540104.33"/>
    <n v="8498.7900000000009"/>
    <n v="41140434.329999998"/>
    <n v="80490932.280000001"/>
    <n v="31403238.280000001"/>
    <n v="42237655.82"/>
    <n v="899641.96"/>
    <n v="373368065.36000001"/>
    <n v="852601992.23000002"/>
    <n v="541480258.88"/>
    <n v="0"/>
    <n v="0"/>
    <n v="0"/>
    <n v="0"/>
    <n v="0"/>
  </r>
  <r>
    <s v="2011 ASSESSMENTS ARS 12-116.04C"/>
    <s v="1000"/>
    <s v="272"/>
    <m/>
    <s v="31-048-024"/>
    <x v="3"/>
    <x v="28"/>
    <s v="024"/>
    <x v="131"/>
    <s v="0OUNTY ACCOUNTS"/>
    <s v="C &amp; T CAREFREE"/>
    <x v="224"/>
    <s v="2011 ASSMTS 12-116  "/>
    <s v=" "/>
    <s v=" "/>
    <n v="31"/>
    <n v="48"/>
    <n v="24"/>
    <n v="315110"/>
    <n v="0"/>
    <n v="54330.63"/>
    <s v=" "/>
    <s v=" "/>
    <n v="30100000"/>
    <n v="54991.77"/>
    <n v="54991.77"/>
    <n v="54330.63"/>
    <n v="0"/>
    <n v="0"/>
    <n v="48021.56"/>
    <n v="473368.03"/>
    <n v="479677.1"/>
    <n v="0"/>
    <n v="0"/>
    <n v="50205.21"/>
    <n v="50205.21"/>
    <n v="54991.77"/>
    <n v="0"/>
    <n v="0"/>
    <n v="48021.56"/>
    <n v="418376.26"/>
    <n v="425346.47"/>
    <n v="0"/>
    <n v="0"/>
    <n v="0"/>
    <n v="0"/>
    <n v="0"/>
    <n v="0"/>
    <n v="0"/>
  </r>
  <r>
    <s v="525 CAREFREE WATER"/>
    <s v="SD?"/>
    <m/>
    <m/>
    <s v="31-910-000"/>
    <x v="3"/>
    <x v="47"/>
    <s v="000"/>
    <x v="132"/>
    <s v="0OUNTY ACCOUNTS"/>
    <m/>
    <x v="225"/>
    <s v="525 CAREFREE WATER  "/>
    <s v=" "/>
    <s v=" "/>
    <n v="31"/>
    <n v="910"/>
    <n v="0"/>
    <n v="313115"/>
    <n v="0"/>
    <n v="72227.899999999994"/>
    <s v=" "/>
    <s v=" "/>
    <n v="31910000"/>
    <n v="72227.899999999994"/>
    <n v="0"/>
    <n v="0"/>
    <n v="0"/>
    <n v="0"/>
    <n v="71971.820000000007"/>
    <n v="0"/>
    <n v="0"/>
    <n v="90.84"/>
    <n v="346.92"/>
    <n v="72117.919999999998"/>
    <n v="0"/>
    <n v="0"/>
    <n v="0"/>
    <n v="109.98"/>
    <n v="71971.820000000007"/>
    <n v="0"/>
    <n v="0"/>
    <n v="90.84"/>
    <n v="346.92"/>
    <n v="0"/>
    <n v="0"/>
    <n v="0"/>
    <n v="0"/>
    <n v="0"/>
  </r>
  <r>
    <s v="ADD'L AID TO EDUCATION"/>
    <s v="1000"/>
    <s v="273"/>
    <m/>
    <s v="31-048-094"/>
    <x v="3"/>
    <x v="28"/>
    <s v="094"/>
    <x v="10"/>
    <s v="0OUNTY ACCOUNTS"/>
    <m/>
    <x v="226"/>
    <s v="ADD'L AID TO EDUC   "/>
    <s v=" "/>
    <s v=" "/>
    <n v="31"/>
    <n v="48"/>
    <n v="94"/>
    <n v="315110"/>
    <n v="0"/>
    <n v="0"/>
    <s v=" "/>
    <s v=" "/>
    <n v="30100000"/>
    <n v="0"/>
    <n v="0"/>
    <n v="0"/>
    <n v="0"/>
    <n v="0"/>
    <n v="0"/>
    <n v="0"/>
    <n v="0"/>
    <n v="0"/>
    <n v="0"/>
    <n v="0"/>
    <n v="0"/>
    <n v="0"/>
    <n v="0"/>
    <n v="0"/>
    <n v="0"/>
    <n v="0"/>
    <n v="0"/>
    <n v="0"/>
    <n v="0"/>
    <n v="0"/>
    <n v="0"/>
    <n v="0"/>
    <n v="0"/>
    <n v="0"/>
  </r>
  <r>
    <s v="ADULT PROBATION FEES"/>
    <n v="2000"/>
    <s v="140"/>
    <m/>
    <s v="31-201-000"/>
    <x v="3"/>
    <x v="48"/>
    <s v="000"/>
    <x v="133"/>
    <s v="0OUNTY ACCOUNTS"/>
    <m/>
    <x v="227"/>
    <s v="ADULT PROB FEES     "/>
    <s v=" "/>
    <s v=" "/>
    <n v="31"/>
    <n v="201"/>
    <n v="0"/>
    <n v="311215"/>
    <n v="0"/>
    <n v="965120.23"/>
    <s v=" "/>
    <s v=" "/>
    <n v="31201000"/>
    <n v="920671.11"/>
    <n v="0"/>
    <n v="1125020.22"/>
    <n v="1244529.95"/>
    <n v="163958.85"/>
    <n v="965623.3"/>
    <n v="0"/>
    <n v="10178597.220000001"/>
    <n v="11443936.640000001"/>
    <n v="1264836.3500000001"/>
    <n v="654389.53"/>
    <n v="0"/>
    <n v="1215449.52"/>
    <n v="1026149.39"/>
    <n v="76981.45"/>
    <n v="965623.3"/>
    <n v="0"/>
    <n v="9053577"/>
    <n v="10199406.689999999"/>
    <n v="1100877.5"/>
    <n v="0"/>
    <n v="0"/>
    <n v="0"/>
    <n v="0"/>
    <n v="0"/>
  </r>
  <r>
    <s v="ADULT PROBATION GRANTS"/>
    <n v="2000"/>
    <s v="141"/>
    <m/>
    <s v="31-211-000"/>
    <x v="3"/>
    <x v="49"/>
    <s v="000"/>
    <x v="134"/>
    <s v="0OUNTY ACCOUNTS"/>
    <m/>
    <x v="228"/>
    <s v="ADULT PROBATN GRANTS"/>
    <s v=" "/>
    <s v=" "/>
    <n v="31"/>
    <n v="211"/>
    <n v="0"/>
    <n v="311215"/>
    <n v="0"/>
    <n v="317214.01"/>
    <s v=" "/>
    <s v=" "/>
    <n v="31211000"/>
    <n v="447449.02"/>
    <n v="0"/>
    <n v="7149.53"/>
    <n v="143445.97"/>
    <n v="6061.43"/>
    <n v="565881.37"/>
    <n v="0"/>
    <n v="2007881.5"/>
    <n v="2379627.6"/>
    <n v="123078.74"/>
    <n v="-79005.36"/>
    <n v="0"/>
    <n v="641748.16"/>
    <n v="187678.57"/>
    <n v="72384.789999999994"/>
    <n v="565881.37"/>
    <n v="0"/>
    <n v="2000731.97"/>
    <n v="2236181.63"/>
    <n v="117017.31"/>
    <n v="0"/>
    <n v="0"/>
    <n v="0"/>
    <n v="0"/>
    <n v="0"/>
  </r>
  <r>
    <s v="AGUILA VOLUNTEER FIRE DISTRICT"/>
    <n v="7369"/>
    <s v="001"/>
    <m/>
    <s v="31-963-000"/>
    <x v="3"/>
    <x v="50"/>
    <s v="000"/>
    <x v="135"/>
    <s v="0OUNTY ACCOUNTS"/>
    <m/>
    <x v="229"/>
    <s v="AGUILA VOL.FIRE DIST"/>
    <s v=" "/>
    <s v=" "/>
    <n v="31"/>
    <n v="963"/>
    <n v="0"/>
    <n v="313131"/>
    <n v="0"/>
    <n v="28785.87"/>
    <s v=" "/>
    <s v=" "/>
    <n v="31963000"/>
    <n v="14802.97"/>
    <n v="0"/>
    <n v="0"/>
    <n v="0"/>
    <n v="13982.9"/>
    <n v="10645.3"/>
    <n v="214802.55"/>
    <n v="4000"/>
    <n v="4076.89"/>
    <n v="233020.01"/>
    <n v="12458.23"/>
    <n v="12348.19"/>
    <n v="0"/>
    <n v="0.68"/>
    <n v="14693.61"/>
    <n v="10645.3"/>
    <n v="214802.55"/>
    <n v="4000"/>
    <n v="4076.89"/>
    <n v="219037.11"/>
    <n v="0"/>
    <n v="0"/>
    <n v="0"/>
    <n v="0"/>
    <n v="0"/>
  </r>
  <r>
    <s v="AGUILA VOLUNTEER FIRE DISTRICTF CAPITAL"/>
    <n v="7369"/>
    <s v="023"/>
    <m/>
    <s v="31-968-000"/>
    <x v="3"/>
    <x v="51"/>
    <s v="000"/>
    <x v="136"/>
    <s v="0OUNTY ACCOUNTS"/>
    <m/>
    <x v="230"/>
    <s v="AGUILA VFD CAPITAL  "/>
    <s v=" "/>
    <s v=" "/>
    <n v="31"/>
    <n v="968"/>
    <n v="0"/>
    <n v="313131"/>
    <n v="0"/>
    <n v="106.61"/>
    <s v=" "/>
    <s v=" "/>
    <n v="31968000"/>
    <n v="106.61"/>
    <n v="0"/>
    <n v="0"/>
    <n v="0"/>
    <n v="0"/>
    <n v="106.22"/>
    <n v="0"/>
    <n v="0"/>
    <n v="0.14000000000000001"/>
    <n v="0.53"/>
    <n v="106.46"/>
    <n v="0"/>
    <n v="0"/>
    <n v="0"/>
    <n v="0.15"/>
    <n v="106.22"/>
    <n v="0"/>
    <n v="0"/>
    <n v="0.14000000000000001"/>
    <n v="0.53"/>
    <n v="0"/>
    <n v="0"/>
    <n v="0"/>
    <n v="0"/>
    <n v="0"/>
  </r>
  <r>
    <s v="AIDA RENTA"/>
    <n v="2000"/>
    <s v="142"/>
    <m/>
    <s v="31-702-000"/>
    <x v="3"/>
    <x v="52"/>
    <s v="000"/>
    <x v="137"/>
    <s v="0OUNTY ACCOUNTS"/>
    <m/>
    <x v="231"/>
    <s v="AIDA RENTA          "/>
    <s v=" "/>
    <s v=" "/>
    <n v="31"/>
    <n v="702"/>
    <n v="0"/>
    <n v="311405"/>
    <n v="0"/>
    <n v="261248.36"/>
    <s v=" "/>
    <s v=" "/>
    <n v="31702000"/>
    <n v="261248.36"/>
    <n v="0"/>
    <n v="0"/>
    <n v="0"/>
    <n v="0"/>
    <n v="260322.17"/>
    <n v="0"/>
    <n v="0"/>
    <n v="328.56"/>
    <n v="1254.75"/>
    <n v="260850.53"/>
    <n v="0"/>
    <n v="0"/>
    <n v="0"/>
    <n v="397.83"/>
    <n v="260322.17"/>
    <n v="0"/>
    <n v="0"/>
    <n v="328.56"/>
    <n v="1254.75"/>
    <n v="0"/>
    <n v="0"/>
    <n v="0"/>
    <n v="0"/>
    <n v="0"/>
  </r>
  <r>
    <s v="AIR QUALITY FEES"/>
    <n v="2000"/>
    <s v="143"/>
    <m/>
    <s v="31-504-000"/>
    <x v="3"/>
    <x v="53"/>
    <s v="000"/>
    <x v="138"/>
    <s v="0OUNTY ACCOUNTS"/>
    <m/>
    <x v="232"/>
    <s v="AIR QUALITY FEES    "/>
    <s v=" "/>
    <s v=" "/>
    <n v="31"/>
    <n v="504"/>
    <n v="0"/>
    <n v="311215"/>
    <n v="0"/>
    <n v="11852320.16"/>
    <s v=" "/>
    <s v=" "/>
    <n v="31504000"/>
    <n v="12342303.24"/>
    <n v="0"/>
    <n v="603067.89"/>
    <n v="1099682.8999999999"/>
    <n v="6631.93"/>
    <n v="10541527.890000001"/>
    <n v="734.28"/>
    <n v="9496422.3699999992"/>
    <n v="9908880.9000000004"/>
    <n v="1723985.08"/>
    <n v="12231775.59"/>
    <n v="56.59"/>
    <n v="1035727.14"/>
    <n v="1051026.18"/>
    <n v="125883.28"/>
    <n v="10541527.890000001"/>
    <n v="734.28"/>
    <n v="8893354.4800000004"/>
    <n v="8809198"/>
    <n v="1717353.15"/>
    <n v="0"/>
    <n v="0"/>
    <n v="0"/>
    <n v="0"/>
    <n v="0"/>
  </r>
  <r>
    <s v="AIR QUALITY GRANTS"/>
    <n v="2000"/>
    <s v="144"/>
    <m/>
    <s v="31-503-000"/>
    <x v="3"/>
    <x v="54"/>
    <s v="000"/>
    <x v="139"/>
    <s v="0OUNTY ACCOUNTS"/>
    <m/>
    <x v="233"/>
    <s v="AIR QUALITY GRANTS  "/>
    <s v=" "/>
    <s v=" "/>
    <n v="31"/>
    <n v="503"/>
    <n v="0"/>
    <n v="311215"/>
    <n v="0"/>
    <n v="-658958.13"/>
    <s v=" "/>
    <s v=" "/>
    <n v="31503000"/>
    <n v="-789670.04"/>
    <n v="0"/>
    <n v="334044.78000000003"/>
    <n v="203332.87"/>
    <n v="0"/>
    <n v="-656638.68000000005"/>
    <n v="0"/>
    <n v="3230449.5"/>
    <n v="3249168.4"/>
    <n v="16399.45"/>
    <n v="-742805.71"/>
    <n v="0"/>
    <n v="299528.48"/>
    <n v="346392.81"/>
    <n v="0"/>
    <n v="-656638.68000000005"/>
    <n v="0"/>
    <n v="2896404.72"/>
    <n v="3045835.53"/>
    <n v="16399.45"/>
    <n v="0"/>
    <n v="0"/>
    <n v="0"/>
    <n v="0"/>
    <n v="0"/>
  </r>
  <r>
    <s v="ALTERNATIVE DISPUTE RESOLUTION"/>
    <s v="1000"/>
    <s v="312"/>
    <m/>
    <s v="31-048-087"/>
    <x v="3"/>
    <x v="28"/>
    <s v="087"/>
    <x v="140"/>
    <s v="0OUNTY ACCOUNTS"/>
    <m/>
    <x v="234"/>
    <s v="ALTER DISPUTE RESOLU"/>
    <s v=" "/>
    <s v=" "/>
    <n v="31"/>
    <n v="48"/>
    <n v="87"/>
    <n v="315110"/>
    <n v="0"/>
    <n v="17597.39"/>
    <s v=" "/>
    <s v=" "/>
    <n v="30100000"/>
    <n v="15224.5"/>
    <n v="15224.5"/>
    <n v="17597.39"/>
    <n v="0"/>
    <n v="0"/>
    <n v="17596.189999999999"/>
    <n v="165378.23000000001"/>
    <n v="165379.43"/>
    <n v="0"/>
    <n v="0"/>
    <n v="16992.52"/>
    <n v="16992.52"/>
    <n v="15224.5"/>
    <n v="0"/>
    <n v="0"/>
    <n v="17596.189999999999"/>
    <n v="150153.73000000001"/>
    <n v="147782.04"/>
    <n v="0"/>
    <n v="0"/>
    <n v="0"/>
    <n v="0"/>
    <n v="0"/>
    <n v="0"/>
    <n v="0"/>
  </r>
  <r>
    <s v="ANIMAL CONTROL FIELD OPERATIONS"/>
    <n v="2000"/>
    <s v="145"/>
    <m/>
    <s v="31-574-000"/>
    <x v="3"/>
    <x v="55"/>
    <s v="000"/>
    <x v="141"/>
    <s v="0OUNTY ACCOUNTS"/>
    <m/>
    <x v="235"/>
    <s v="ANIMAL CNTRL FLD OPR"/>
    <s v=" "/>
    <s v=" "/>
    <n v="31"/>
    <n v="574"/>
    <n v="0"/>
    <n v="311215"/>
    <n v="0"/>
    <n v="1741044.12"/>
    <s v=" "/>
    <s v=" "/>
    <n v="31574000"/>
    <n v="1962519.01"/>
    <n v="0"/>
    <n v="105.18"/>
    <n v="221587.79"/>
    <n v="7.72"/>
    <n v="1935259.99"/>
    <n v="0"/>
    <n v="2564940.29"/>
    <n v="3029421.1"/>
    <n v="270264.94"/>
    <n v="2180343.92"/>
    <n v="0"/>
    <n v="7273.37"/>
    <n v="229093.25"/>
    <n v="3994.97"/>
    <n v="1935259.99"/>
    <n v="0"/>
    <n v="2564835.11"/>
    <n v="2807833.31"/>
    <n v="270257.21999999997"/>
    <n v="0"/>
    <n v="0"/>
    <n v="0"/>
    <n v="0"/>
    <n v="0"/>
  </r>
  <r>
    <s v="ANIMAL CONTROL GRANTS"/>
    <n v="2000"/>
    <s v="146"/>
    <m/>
    <s v="31-573-000"/>
    <x v="3"/>
    <x v="56"/>
    <s v="000"/>
    <x v="142"/>
    <s v="0OUNTY ACCOUNTS"/>
    <m/>
    <x v="236"/>
    <s v="ANIMAL CON GRANTS   "/>
    <s v=" "/>
    <s v=" "/>
    <n v="31"/>
    <n v="573"/>
    <n v="0"/>
    <n v="311215"/>
    <n v="0"/>
    <n v="-46402.89"/>
    <s v=" "/>
    <s v=" "/>
    <n v="31573000"/>
    <n v="-21192.44"/>
    <n v="0"/>
    <n v="0"/>
    <n v="25210.45"/>
    <n v="0"/>
    <n v="133186.17000000001"/>
    <n v="0"/>
    <n v="1064431.23"/>
    <n v="1372365.03"/>
    <n v="128344.74"/>
    <n v="-56444.68"/>
    <n v="0"/>
    <n v="6615.14"/>
    <n v="84492.19"/>
    <n v="113129.29"/>
    <n v="133186.17000000001"/>
    <n v="0"/>
    <n v="1064431.23"/>
    <n v="1347154.58"/>
    <n v="128344.74"/>
    <n v="0"/>
    <n v="0"/>
    <n v="0"/>
    <n v="0"/>
    <n v="0"/>
  </r>
  <r>
    <s v="ANIMAL CONTROL LICENSE SHELTER"/>
    <n v="2000"/>
    <s v="147"/>
    <m/>
    <s v="31-572-000"/>
    <x v="3"/>
    <x v="57"/>
    <s v="000"/>
    <x v="143"/>
    <s v="0OUNTY ACCOUNTS"/>
    <m/>
    <x v="237"/>
    <s v="ANIMAL CNTRL LIC/SHL"/>
    <s v=" "/>
    <s v=" "/>
    <n v="31"/>
    <n v="572"/>
    <n v="0"/>
    <n v="311215"/>
    <n v="0"/>
    <n v="3529111.73"/>
    <s v=" "/>
    <s v=" "/>
    <n v="31572000"/>
    <n v="4136380.61"/>
    <n v="0"/>
    <n v="29188.5"/>
    <n v="636457.38"/>
    <n v="0"/>
    <n v="3438987.57"/>
    <n v="205128.08"/>
    <n v="7609180.5"/>
    <n v="8233279.1900000004"/>
    <n v="919350.93"/>
    <n v="3939149.22"/>
    <n v="18737.63"/>
    <n v="1018892.33"/>
    <n v="810139.02"/>
    <n v="7215.71"/>
    <n v="3438987.57"/>
    <n v="205128.08"/>
    <n v="7579992"/>
    <n v="7596821.8099999996"/>
    <n v="919350.93"/>
    <n v="0"/>
    <n v="0"/>
    <n v="0"/>
    <n v="0"/>
    <n v="0"/>
  </r>
  <r>
    <s v="APACHE JUNCTION FIRE DISTRICT"/>
    <n v="7370"/>
    <s v="001"/>
    <m/>
    <s v="31-998-000"/>
    <x v="3"/>
    <x v="58"/>
    <s v="000"/>
    <x v="144"/>
    <s v="0OUNTY ACCOUNTS"/>
    <m/>
    <x v="238"/>
    <s v="APACHE JCT FIRE DIST"/>
    <s v=" "/>
    <s v=" "/>
    <n v="31"/>
    <n v="998"/>
    <n v="0"/>
    <n v="313131"/>
    <n v="1"/>
    <n v="165.37"/>
    <s v=" "/>
    <s v=" "/>
    <n v="30100000"/>
    <n v="2693.94"/>
    <n v="2717.18"/>
    <n v="0"/>
    <n v="0"/>
    <n v="188.61"/>
    <n v="814.49"/>
    <n v="12988.61"/>
    <n v="0"/>
    <n v="0.81"/>
    <n v="12340.3"/>
    <n v="259.01"/>
    <n v="282.25"/>
    <n v="0"/>
    <n v="0.04"/>
    <n v="2717.22"/>
    <n v="814.49"/>
    <n v="10271.43"/>
    <n v="0"/>
    <n v="0.81"/>
    <n v="12151.69"/>
    <n v="0"/>
    <n v="0"/>
    <n v="0"/>
    <n v="0"/>
    <n v="0"/>
  </r>
  <r>
    <s v="AZ LENGTHLY TRIAL FUND"/>
    <s v="1000"/>
    <s v="313"/>
    <m/>
    <s v="31-048-010"/>
    <x v="3"/>
    <x v="28"/>
    <s v="010"/>
    <x v="145"/>
    <s v="0OUNTY ACCOUNTS"/>
    <m/>
    <x v="239"/>
    <s v="AZ LENGTHLY TRIAL FD"/>
    <s v=" "/>
    <s v=" "/>
    <n v="31"/>
    <n v="48"/>
    <n v="10"/>
    <n v="315110"/>
    <n v="0"/>
    <n v="40035.769999999997"/>
    <s v=" "/>
    <s v=" "/>
    <n v="30100000"/>
    <n v="33555.050000000003"/>
    <n v="33555.050000000003"/>
    <n v="40035.769999999997"/>
    <n v="0"/>
    <n v="0"/>
    <n v="16725.72"/>
    <n v="349601.49"/>
    <n v="372911.54"/>
    <n v="0"/>
    <n v="0"/>
    <n v="33418.480000000003"/>
    <n v="33418.480000000003"/>
    <n v="33555.050000000003"/>
    <n v="0"/>
    <n v="0"/>
    <n v="16725.72"/>
    <n v="316046.44"/>
    <n v="332875.77"/>
    <n v="0"/>
    <n v="0"/>
    <n v="0"/>
    <n v="0"/>
    <n v="0"/>
    <n v="0"/>
    <n v="0"/>
  </r>
  <r>
    <s v="BALLPARK OPERATIONS"/>
    <s v="SD"/>
    <m/>
    <m/>
    <s v="31-253-000"/>
    <x v="3"/>
    <x v="59"/>
    <s v="000"/>
    <x v="146"/>
    <s v="0OUNTY ACCOUNTS"/>
    <s v="Stadium District"/>
    <x v="240"/>
    <s v="BALLPARK OPERATIONS "/>
    <s v=" "/>
    <s v=" "/>
    <n v="31"/>
    <n v="253"/>
    <n v="0"/>
    <n v="311215"/>
    <n v="0"/>
    <n v="7878116.5800000001"/>
    <s v=" "/>
    <s v=" "/>
    <n v="31253000"/>
    <n v="7282780.8300000001"/>
    <n v="0"/>
    <n v="628663"/>
    <n v="33327.25"/>
    <n v="0"/>
    <n v="6953643.2199999997"/>
    <n v="1385778"/>
    <n v="3467129.03"/>
    <n v="1221879.99"/>
    <n v="65002.32"/>
    <n v="7308712.6799999997"/>
    <n v="0"/>
    <n v="85927.76"/>
    <n v="124008.32000000001"/>
    <n v="12148.71"/>
    <n v="6953643.2199999997"/>
    <n v="1385778"/>
    <n v="2838466.03"/>
    <n v="1188552.74"/>
    <n v="65002.32"/>
    <n v="0"/>
    <n v="0"/>
    <n v="0"/>
    <n v="0"/>
    <n v="0"/>
  </r>
  <r>
    <s v="BUCKEYE VALLEY RFD - CAPITAL ACCOUNT"/>
    <n v="7371"/>
    <s v="023"/>
    <m/>
    <s v="31-969-000"/>
    <x v="3"/>
    <x v="60"/>
    <s v="000"/>
    <x v="147"/>
    <s v="0OUNTY ACCOUNTS"/>
    <m/>
    <x v="241"/>
    <s v="BUCKEYE RFD CAPITAL "/>
    <s v=" "/>
    <s v=" "/>
    <n v="31"/>
    <n v="969"/>
    <n v="0"/>
    <n v="313131"/>
    <n v="0"/>
    <n v="1732792.48"/>
    <s v=" "/>
    <s v=" "/>
    <n v="31969000"/>
    <n v="1732792.48"/>
    <n v="0"/>
    <n v="0"/>
    <n v="0"/>
    <n v="0"/>
    <n v="1726649.43"/>
    <n v="0"/>
    <n v="0"/>
    <n v="2179.1999999999998"/>
    <n v="8322.25"/>
    <n v="1730153.8"/>
    <n v="0"/>
    <n v="0"/>
    <n v="0"/>
    <n v="2638.68"/>
    <n v="1726649.43"/>
    <n v="0"/>
    <n v="0"/>
    <n v="2179.1999999999998"/>
    <n v="8322.25"/>
    <n v="0"/>
    <n v="0"/>
    <n v="0"/>
    <n v="0"/>
    <n v="0"/>
  </r>
  <r>
    <s v="BUCKEYE VALLEY RURAL FIRE DISTRICT"/>
    <n v="7371"/>
    <s v="001"/>
    <m/>
    <s v="31-950-000"/>
    <x v="3"/>
    <x v="61"/>
    <s v="000"/>
    <x v="148"/>
    <s v="0OUNTY ACCOUNTS"/>
    <m/>
    <x v="242"/>
    <s v="BUCKEYE VALLEY RFD  "/>
    <s v=" "/>
    <s v=" "/>
    <n v="31"/>
    <n v="950"/>
    <n v="0"/>
    <n v="313131"/>
    <n v="0"/>
    <n v="532381.1"/>
    <s v=" "/>
    <s v=" "/>
    <n v="31950000"/>
    <n v="535524.35"/>
    <n v="137054.74"/>
    <n v="0"/>
    <n v="0"/>
    <n v="133911.49"/>
    <n v="497725.54"/>
    <n v="3139895.56"/>
    <n v="250000"/>
    <n v="6927.82"/>
    <n v="2931478.94"/>
    <n v="552021.18999999994"/>
    <n v="162760.29999999999"/>
    <n v="0"/>
    <n v="11.11"/>
    <n v="146274.57"/>
    <n v="497725.54"/>
    <n v="3002840.82"/>
    <n v="250000"/>
    <n v="6927.82"/>
    <n v="2797567.45"/>
    <n v="0"/>
    <n v="0"/>
    <n v="0"/>
    <n v="0"/>
    <n v="0"/>
  </r>
  <r>
    <s v="BUI BOAT SAFETY FUND"/>
    <s v="1000"/>
    <s v="314"/>
    <m/>
    <s v="31-048-027"/>
    <x v="3"/>
    <x v="28"/>
    <s v="027"/>
    <x v="10"/>
    <s v="0OUNTY ACCOUNTS"/>
    <m/>
    <x v="243"/>
    <s v="BUI BOAT SAFETY     "/>
    <s v=" "/>
    <s v=" "/>
    <n v="31"/>
    <n v="48"/>
    <n v="27"/>
    <n v="315110"/>
    <n v="0"/>
    <n v="0"/>
    <s v="Y"/>
    <s v=" "/>
    <n v="30100000"/>
    <n v="0"/>
    <n v="0"/>
    <n v="0"/>
    <n v="0"/>
    <n v="0"/>
    <n v="0"/>
    <n v="494"/>
    <n v="494"/>
    <n v="0"/>
    <n v="0"/>
    <n v="0"/>
    <n v="0"/>
    <n v="0"/>
    <n v="0"/>
    <n v="0"/>
    <n v="0"/>
    <n v="494"/>
    <n v="494"/>
    <n v="0"/>
    <n v="0"/>
    <n v="0"/>
    <n v="0"/>
    <n v="0"/>
    <n v="0"/>
    <n v="0"/>
  </r>
  <r>
    <s v="CACTUS LEAGUE OPERATIONS"/>
    <s v="SD"/>
    <m/>
    <m/>
    <s v="31-250-000"/>
    <x v="3"/>
    <x v="62"/>
    <s v="000"/>
    <x v="149"/>
    <s v="0OUNTY ACCOUNTS"/>
    <s v="Stadium District"/>
    <x v="244"/>
    <s v="CACTUS LEAGUE OPERAT"/>
    <s v=" "/>
    <s v=" "/>
    <n v="31"/>
    <n v="250"/>
    <n v="0"/>
    <n v="311215"/>
    <n v="0"/>
    <n v="4534999.1500000004"/>
    <s v=" "/>
    <s v=" "/>
    <n v="31250000"/>
    <n v="4535300.1500000004"/>
    <n v="0"/>
    <n v="0"/>
    <n v="301"/>
    <n v="0"/>
    <n v="4540403.09"/>
    <n v="0"/>
    <n v="0"/>
    <n v="27250.42"/>
    <n v="21846.48"/>
    <n v="4529780.04"/>
    <n v="0"/>
    <n v="0"/>
    <n v="1391"/>
    <n v="6911.11"/>
    <n v="4540403.09"/>
    <n v="0"/>
    <n v="0"/>
    <n v="26949.42"/>
    <n v="21846.48"/>
    <n v="0"/>
    <n v="0"/>
    <n v="0"/>
    <n v="0"/>
    <n v="0"/>
  </r>
  <r>
    <s v="CAPITAL RESERVE CIRCLE CITY FIRE"/>
    <n v="7375"/>
    <s v="023"/>
    <m/>
    <s v="31-982-000"/>
    <x v="3"/>
    <x v="63"/>
    <s v="000"/>
    <x v="150"/>
    <s v="0OUNTY ACCOUNTS"/>
    <m/>
    <x v="245"/>
    <s v="CIRCLE CITY FIRE CAP"/>
    <s v=" "/>
    <s v=" "/>
    <n v="31"/>
    <n v="982"/>
    <n v="0"/>
    <n v="313131"/>
    <n v="0"/>
    <n v="234024.73"/>
    <s v=" "/>
    <s v=" "/>
    <n v="31982000"/>
    <n v="234024.73"/>
    <n v="0"/>
    <n v="0"/>
    <n v="0"/>
    <n v="0"/>
    <n v="233195.07"/>
    <n v="0"/>
    <n v="0"/>
    <n v="294.32"/>
    <n v="1123.98"/>
    <n v="233668.36"/>
    <n v="0"/>
    <n v="0"/>
    <n v="0"/>
    <n v="356.37"/>
    <n v="233195.07"/>
    <n v="0"/>
    <n v="0"/>
    <n v="294.32"/>
    <n v="1123.98"/>
    <n v="0"/>
    <n v="0"/>
    <n v="0"/>
    <n v="0"/>
    <n v="0"/>
  </r>
  <r>
    <s v="CASH BALANCE REVERSION STATE"/>
    <n v="2000"/>
    <s v="148"/>
    <m/>
    <s v="31-668-000"/>
    <x v="3"/>
    <x v="64"/>
    <s v="000"/>
    <x v="10"/>
    <s v="0OUNTY ACCOUNTS"/>
    <m/>
    <x v="246"/>
    <s v="CASH BAL REVERSION  "/>
    <s v=" "/>
    <s v=" "/>
    <n v="31"/>
    <n v="668"/>
    <n v="0"/>
    <n v="311405"/>
    <n v="0"/>
    <n v="0"/>
    <s v=" "/>
    <s v=" "/>
    <s v="        "/>
    <n v="0"/>
    <n v="0"/>
    <n v="0"/>
    <n v="0"/>
    <n v="0"/>
    <n v="0"/>
    <n v="0"/>
    <n v="0"/>
    <n v="0"/>
    <n v="0"/>
    <n v="0"/>
    <n v="0"/>
    <n v="0"/>
    <n v="0"/>
    <n v="0"/>
    <n v="0"/>
    <n v="0"/>
    <n v="0"/>
    <n v="0"/>
    <n v="0"/>
    <n v="0"/>
    <n v="0"/>
    <n v="0"/>
    <n v="0"/>
    <n v="0"/>
  </r>
  <r>
    <s v="CDBG HOUSING TRUST"/>
    <n v="2000"/>
    <s v="149"/>
    <m/>
    <s v="31-217-000"/>
    <x v="3"/>
    <x v="65"/>
    <s v="000"/>
    <x v="151"/>
    <s v="0OUNTY ACCOUNTS"/>
    <m/>
    <x v="247"/>
    <s v="CDBG HSG TRUST      "/>
    <s v=" "/>
    <s v=" "/>
    <n v="31"/>
    <n v="217"/>
    <n v="0"/>
    <n v="311215"/>
    <n v="0"/>
    <n v="1489372.83"/>
    <s v=" "/>
    <s v=" "/>
    <n v="31217000"/>
    <n v="1592547.47"/>
    <n v="0"/>
    <n v="608983.56000000006"/>
    <n v="712158.2"/>
    <n v="0"/>
    <n v="-166621.31"/>
    <n v="0"/>
    <n v="6272354.54"/>
    <n v="4650494.1900000004"/>
    <n v="34133.79"/>
    <n v="1567436.45"/>
    <n v="0"/>
    <n v="215385.14"/>
    <n v="192432.97"/>
    <n v="2158.85"/>
    <n v="-166621.31"/>
    <n v="0"/>
    <n v="5663370.9800000004"/>
    <n v="3938335.99"/>
    <n v="34133.79"/>
    <n v="0"/>
    <n v="0"/>
    <n v="0"/>
    <n v="0"/>
    <n v="0"/>
  </r>
  <r>
    <s v="CHANDLER COUNTY ISLAND FIRE DIST"/>
    <n v="7373"/>
    <s v="001"/>
    <m/>
    <s v="31-993-000"/>
    <x v="3"/>
    <x v="66"/>
    <s v="000"/>
    <x v="152"/>
    <s v="0OUNTY ACCOUNTS"/>
    <m/>
    <x v="248"/>
    <s v="CHANDLER CO ISLAND F"/>
    <s v=" "/>
    <s v=" "/>
    <n v="31"/>
    <n v="993"/>
    <n v="0"/>
    <n v="313131"/>
    <n v="0"/>
    <n v="300419.13"/>
    <s v=" "/>
    <s v=" "/>
    <n v="31993000"/>
    <n v="269302.96999999997"/>
    <n v="0"/>
    <n v="0"/>
    <n v="0"/>
    <n v="31116.16"/>
    <n v="151778.51"/>
    <n v="414927.21"/>
    <n v="0"/>
    <n v="391.62"/>
    <n v="563959.44999999995"/>
    <n v="236506.34"/>
    <n v="1493.57"/>
    <n v="0"/>
    <n v="2.27"/>
    <n v="34292.47"/>
    <n v="151778.51"/>
    <n v="414927.21"/>
    <n v="0"/>
    <n v="391.62"/>
    <n v="532843.29"/>
    <n v="0"/>
    <n v="0"/>
    <n v="0"/>
    <n v="0"/>
    <n v="0"/>
  </r>
  <r>
    <s v="CHECK ENFORCEMENT PROGRAM"/>
    <n v="2000"/>
    <s v="150"/>
    <m/>
    <s v="31-266-000"/>
    <x v="3"/>
    <x v="67"/>
    <s v="000"/>
    <x v="153"/>
    <s v="0OUNTY ACCOUNTS"/>
    <m/>
    <x v="249"/>
    <s v="CK ENFORCEMT PROG   "/>
    <s v=" "/>
    <s v=" "/>
    <n v="31"/>
    <n v="266"/>
    <n v="0"/>
    <n v="311215"/>
    <n v="0"/>
    <n v="121366.87"/>
    <s v=" "/>
    <s v=" "/>
    <n v="31266000"/>
    <n v="123871.93"/>
    <n v="0"/>
    <n v="6391.07"/>
    <n v="8920.39"/>
    <n v="24.26"/>
    <n v="149502.24"/>
    <n v="0"/>
    <n v="80647.149999999994"/>
    <n v="110539.87"/>
    <n v="1757.35"/>
    <n v="124358.37"/>
    <n v="0"/>
    <n v="8899.67"/>
    <n v="9626.4"/>
    <n v="240.29"/>
    <n v="149502.24"/>
    <n v="0"/>
    <n v="74256.08"/>
    <n v="101619.48"/>
    <n v="1733.09"/>
    <n v="0"/>
    <n v="0"/>
    <n v="0"/>
    <n v="0"/>
    <n v="0"/>
  </r>
  <r>
    <s v="CHECK ENFORCEMENT PROGRAM - AGENCY"/>
    <n v="2000"/>
    <s v="151"/>
    <m/>
    <s v="31-716-000"/>
    <x v="3"/>
    <x v="68"/>
    <s v="000"/>
    <x v="154"/>
    <s v="0OUNTY ACCOUNTS"/>
    <m/>
    <x v="250"/>
    <s v="CHECK ENFORCEMENT   "/>
    <s v=" "/>
    <s v=" "/>
    <n v="31"/>
    <n v="716"/>
    <n v="0"/>
    <n v="311405"/>
    <n v="0"/>
    <n v="23209.56"/>
    <s v=" "/>
    <s v=" "/>
    <n v="31266000"/>
    <n v="20927.599999999999"/>
    <n v="0"/>
    <n v="24945.07"/>
    <n v="22663.11"/>
    <n v="0"/>
    <n v="38583.65"/>
    <n v="0"/>
    <n v="299281.75"/>
    <n v="355741.25"/>
    <n v="41085.410000000003"/>
    <n v="25530.97"/>
    <n v="0"/>
    <n v="24135"/>
    <n v="28738.37"/>
    <n v="0"/>
    <n v="38583.65"/>
    <n v="0"/>
    <n v="274336.68"/>
    <n v="333078.14"/>
    <n v="41085.410000000003"/>
    <n v="0"/>
    <n v="0"/>
    <n v="0"/>
    <n v="0"/>
    <n v="0"/>
  </r>
  <r>
    <s v="CHILD ABUSE PREVENTION"/>
    <s v="1000"/>
    <s v="315"/>
    <m/>
    <s v="31-048-074"/>
    <x v="3"/>
    <x v="28"/>
    <s v="074"/>
    <x v="155"/>
    <s v="0OUNTY ACCOUNTS"/>
    <m/>
    <x v="251"/>
    <s v="CHILD ABUSE PREVENT "/>
    <s v=" "/>
    <s v=" "/>
    <n v="31"/>
    <n v="48"/>
    <n v="74"/>
    <n v="315110"/>
    <n v="0"/>
    <n v="28489.08"/>
    <s v=" "/>
    <s v=" "/>
    <n v="30100000"/>
    <n v="24720.87"/>
    <n v="24720.87"/>
    <n v="28489.08"/>
    <n v="0"/>
    <n v="0"/>
    <n v="26721.82"/>
    <n v="243757.3"/>
    <n v="245524.56"/>
    <n v="0"/>
    <n v="0"/>
    <n v="22754.25"/>
    <n v="22754.25"/>
    <n v="24720.87"/>
    <n v="0"/>
    <n v="0"/>
    <n v="26721.82"/>
    <n v="219036.43"/>
    <n v="217035.48"/>
    <n v="0"/>
    <n v="0"/>
    <n v="0"/>
    <n v="0"/>
    <n v="0"/>
    <n v="0"/>
    <n v="0"/>
  </r>
  <r>
    <s v="CHILD PASSENGER RESTRAINT"/>
    <s v="1000"/>
    <s v="316"/>
    <m/>
    <s v="31-048-056"/>
    <x v="3"/>
    <x v="28"/>
    <s v="056"/>
    <x v="156"/>
    <s v="0OUNTY ACCOUNTS"/>
    <m/>
    <x v="252"/>
    <s v="CHILD RESTRAINT     "/>
    <s v=" "/>
    <s v=" "/>
    <n v="31"/>
    <n v="48"/>
    <n v="56"/>
    <n v="315110"/>
    <n v="0"/>
    <n v="1873.38"/>
    <s v=" "/>
    <s v=" "/>
    <n v="30100000"/>
    <n v="2302.88"/>
    <n v="2302.88"/>
    <n v="1873.38"/>
    <n v="0"/>
    <n v="0"/>
    <n v="1849.03"/>
    <n v="12745.5"/>
    <n v="12769.85"/>
    <n v="0"/>
    <n v="0"/>
    <n v="910.79"/>
    <n v="910.79"/>
    <n v="2302.88"/>
    <n v="0"/>
    <n v="0"/>
    <n v="1849.03"/>
    <n v="10442.620000000001"/>
    <n v="10896.47"/>
    <n v="0"/>
    <n v="0"/>
    <n v="0"/>
    <n v="0"/>
    <n v="0"/>
    <n v="0"/>
    <n v="0"/>
  </r>
  <r>
    <s v="CHILD SUPPORT ENHANCEMENT"/>
    <n v="2000"/>
    <s v="108"/>
    <m/>
    <s v="31-270-000"/>
    <x v="3"/>
    <x v="69"/>
    <s v="000"/>
    <x v="157"/>
    <s v="0OUNTY ACCOUNTS"/>
    <m/>
    <x v="253"/>
    <s v="CHILD SUPPORT ENHANC"/>
    <s v=" "/>
    <s v=" "/>
    <n v="31"/>
    <n v="270"/>
    <n v="0"/>
    <n v="311215"/>
    <n v="0"/>
    <n v="874768.13"/>
    <s v=" "/>
    <s v=" "/>
    <n v="31270000"/>
    <n v="874768.13"/>
    <n v="0"/>
    <n v="0"/>
    <n v="0"/>
    <n v="0"/>
    <n v="822799.91"/>
    <n v="0"/>
    <n v="48955"/>
    <n v="1043.26"/>
    <n v="4056.48"/>
    <n v="858479.44"/>
    <n v="0"/>
    <n v="14974"/>
    <n v="0"/>
    <n v="1314.69"/>
    <n v="822799.91"/>
    <n v="0"/>
    <n v="48955"/>
    <n v="1043.26"/>
    <n v="4056.48"/>
    <n v="0"/>
    <n v="0"/>
    <n v="0"/>
    <n v="0"/>
    <n v="0"/>
  </r>
  <r>
    <s v="CHILDREN'S ISSUES EDUCATION"/>
    <n v="2000"/>
    <s v="122"/>
    <m/>
    <s v="31-281-000"/>
    <x v="3"/>
    <x v="70"/>
    <s v="000"/>
    <x v="158"/>
    <s v="0OUNTY ACCOUNTS"/>
    <m/>
    <x v="254"/>
    <s v="CHILDREN'S ISSUES ED"/>
    <s v=" "/>
    <s v=" "/>
    <n v="31"/>
    <n v="281"/>
    <n v="0"/>
    <n v="311215"/>
    <n v="0"/>
    <n v="24976.32"/>
    <s v=" "/>
    <s v=" "/>
    <n v="31281000"/>
    <n v="26525.55"/>
    <n v="0"/>
    <n v="13450.77"/>
    <n v="15000"/>
    <n v="0"/>
    <n v="32338.98"/>
    <n v="0"/>
    <n v="93817.15"/>
    <n v="116737.63"/>
    <n v="15557.82"/>
    <n v="23659.97"/>
    <n v="0"/>
    <n v="12410.24"/>
    <n v="9580"/>
    <n v="35.340000000000003"/>
    <n v="32338.98"/>
    <n v="0"/>
    <n v="80366.38"/>
    <n v="101737.63"/>
    <n v="15557.82"/>
    <n v="0"/>
    <n v="0"/>
    <n v="0"/>
    <n v="0"/>
    <n v="0"/>
  </r>
  <r>
    <s v="CIRCLE CITY FIRE PENSION PLAN"/>
    <n v="7375"/>
    <s v="024"/>
    <m/>
    <s v="31-986-000"/>
    <x v="3"/>
    <x v="71"/>
    <s v="000"/>
    <x v="159"/>
    <s v="0OUNTY ACCOUNTS"/>
    <m/>
    <x v="255"/>
    <s v="CIRCLE CITY PENSION "/>
    <s v=" "/>
    <s v=" "/>
    <n v="31"/>
    <n v="986"/>
    <n v="0"/>
    <n v="313131"/>
    <n v="0"/>
    <n v="2168.5500000000002"/>
    <s v=" "/>
    <s v=" "/>
    <n v="31986000"/>
    <n v="2168.5500000000002"/>
    <n v="0"/>
    <n v="0"/>
    <n v="0"/>
    <n v="0"/>
    <n v="2160.87"/>
    <n v="0"/>
    <n v="0"/>
    <n v="2.72"/>
    <n v="10.4"/>
    <n v="2165.25"/>
    <n v="0"/>
    <n v="0"/>
    <n v="0"/>
    <n v="3.3"/>
    <n v="2160.87"/>
    <n v="0"/>
    <n v="0"/>
    <n v="2.72"/>
    <n v="10.4"/>
    <n v="0"/>
    <n v="0"/>
    <n v="0"/>
    <n v="0"/>
    <n v="0"/>
  </r>
  <r>
    <s v="CIRCLE CITY/MORRISTOWN FIRE DIST."/>
    <n v="7375"/>
    <s v="001"/>
    <m/>
    <s v="31-981-000"/>
    <x v="3"/>
    <x v="72"/>
    <s v="000"/>
    <x v="160"/>
    <s v="0OUNTY ACCOUNTS"/>
    <m/>
    <x v="256"/>
    <s v="CIRCLE CTY/MORRISTWN"/>
    <s v=" "/>
    <s v=" "/>
    <n v="31"/>
    <n v="981"/>
    <n v="0"/>
    <n v="313131"/>
    <n v="0"/>
    <n v="-108858.4"/>
    <s v=" "/>
    <s v=" "/>
    <n v="31981000"/>
    <n v="-98407.14"/>
    <n v="24358.28"/>
    <n v="0"/>
    <n v="0"/>
    <n v="13907.02"/>
    <n v="-35218.92"/>
    <n v="390439.4"/>
    <n v="0"/>
    <n v="360.72"/>
    <n v="317160.64"/>
    <n v="-84258.22"/>
    <n v="33176.080000000002"/>
    <n v="0"/>
    <n v="107.97"/>
    <n v="19135.13"/>
    <n v="-35218.92"/>
    <n v="366081.12"/>
    <n v="0"/>
    <n v="360.72"/>
    <n v="303253.62"/>
    <n v="0"/>
    <n v="0"/>
    <n v="0"/>
    <n v="0"/>
    <n v="0"/>
  </r>
  <r>
    <s v="CITEIS &amp; TOWNS - GILA BEND"/>
    <s v="3007"/>
    <s v="001"/>
    <m/>
    <s v="31-047-013"/>
    <x v="3"/>
    <x v="73"/>
    <s v="013"/>
    <x v="161"/>
    <s v="0OUNTY ACCOUNTS"/>
    <s v="C &amp; T GILA BEND"/>
    <x v="257"/>
    <s v="C&amp;T-GILA BEND       "/>
    <s v=" "/>
    <s v=" "/>
    <n v="31"/>
    <n v="47"/>
    <n v="13"/>
    <n v="314110"/>
    <n v="0"/>
    <n v="1396.54"/>
    <s v=" "/>
    <s v=" "/>
    <n v="30100000"/>
    <n v="103927.33"/>
    <n v="103926.73"/>
    <n v="0"/>
    <n v="0"/>
    <n v="1395.94"/>
    <n v="-816.9"/>
    <n v="321015.15000000002"/>
    <n v="0"/>
    <n v="11.74"/>
    <n v="323240.33"/>
    <n v="3235.63"/>
    <n v="3235.03"/>
    <n v="0"/>
    <n v="0"/>
    <n v="103926.73"/>
    <n v="-816.9"/>
    <n v="217088.42"/>
    <n v="0"/>
    <n v="11.74"/>
    <n v="321844.39"/>
    <n v="0"/>
    <n v="0"/>
    <n v="0"/>
    <n v="0"/>
    <n v="0"/>
  </r>
  <r>
    <s v="CITIES &amp; TOWN APACHE JUNCTION"/>
    <s v="3025"/>
    <s v="001"/>
    <m/>
    <s v="31-047-029"/>
    <x v="3"/>
    <x v="73"/>
    <s v="029"/>
    <x v="162"/>
    <s v="0OUNTY ACCOUNTS"/>
    <m/>
    <x v="258"/>
    <s v="C &amp; T APACHE JCT    "/>
    <s v=" "/>
    <s v=" "/>
    <n v="31"/>
    <n v="47"/>
    <n v="29"/>
    <n v="314110"/>
    <n v="1"/>
    <n v="22.8"/>
    <s v=" "/>
    <s v=" "/>
    <n v="30100000"/>
    <n v="22.8"/>
    <n v="0"/>
    <n v="0"/>
    <n v="0"/>
    <n v="0"/>
    <n v="22.8"/>
    <n v="0"/>
    <n v="0"/>
    <n v="0"/>
    <n v="0"/>
    <n v="22.8"/>
    <n v="0"/>
    <n v="0"/>
    <n v="0"/>
    <n v="0"/>
    <n v="22.8"/>
    <n v="0"/>
    <n v="0"/>
    <n v="0"/>
    <n v="0"/>
    <n v="0"/>
    <n v="0"/>
    <n v="0"/>
    <n v="0"/>
    <n v="0"/>
  </r>
  <r>
    <s v="CITIES &amp; TOWNS - AVONDALE"/>
    <s v="3001"/>
    <s v="001"/>
    <m/>
    <s v="31-047-008"/>
    <x v="3"/>
    <x v="73"/>
    <s v="008"/>
    <x v="163"/>
    <s v="0OUNTY ACCOUNTS"/>
    <s v="C &amp; T AVONDALE"/>
    <x v="259"/>
    <s v="C&amp;T-AVONDALE        "/>
    <s v=" "/>
    <s v=" "/>
    <n v="31"/>
    <n v="47"/>
    <n v="8"/>
    <n v="314110"/>
    <n v="0"/>
    <n v="187424.69"/>
    <s v=" "/>
    <s v=" "/>
    <n v="30100000"/>
    <n v="287077.03999999998"/>
    <n v="287077.03999999998"/>
    <n v="0"/>
    <n v="616.25"/>
    <n v="188040.94"/>
    <n v="47357.17"/>
    <n v="3848580.67"/>
    <n v="3867.55"/>
    <n v="22214.61"/>
    <n v="4006995.25"/>
    <n v="147543.01999999999"/>
    <n v="147543.01999999999"/>
    <n v="0"/>
    <n v="0"/>
    <n v="287077.03999999998"/>
    <n v="47357.17"/>
    <n v="3561503.63"/>
    <n v="3867.55"/>
    <n v="21598.36"/>
    <n v="3818954.31"/>
    <n v="0"/>
    <n v="0"/>
    <n v="0"/>
    <n v="0"/>
    <n v="0"/>
  </r>
  <r>
    <s v="CITIES &amp; TOWNS - BUCKEYE"/>
    <s v="3002"/>
    <s v="001"/>
    <m/>
    <s v="31-047-009"/>
    <x v="3"/>
    <x v="73"/>
    <s v="009"/>
    <x v="164"/>
    <s v="0OUNTY ACCOUNTS"/>
    <s v="C &amp; T BUCKEYE"/>
    <x v="260"/>
    <s v="C&amp;T-BUCKEYE         "/>
    <s v=" "/>
    <s v=" "/>
    <n v="31"/>
    <n v="47"/>
    <n v="9"/>
    <n v="314110"/>
    <n v="0"/>
    <n v="231049.07"/>
    <s v=" "/>
    <s v=" "/>
    <n v="30100000"/>
    <n v="253940.53"/>
    <n v="253940.53"/>
    <n v="0"/>
    <n v="5226.6899999999996"/>
    <n v="236275.76"/>
    <n v="42121.34"/>
    <n v="3406436.71"/>
    <n v="1627.73"/>
    <n v="69486.28"/>
    <n v="3663222.99"/>
    <n v="118527.01"/>
    <n v="118527.01"/>
    <n v="0"/>
    <n v="118.88"/>
    <n v="254059.41"/>
    <n v="42121.34"/>
    <n v="3152496.18"/>
    <n v="1627.73"/>
    <n v="64259.59"/>
    <n v="3426947.23"/>
    <n v="0"/>
    <n v="0"/>
    <n v="0"/>
    <n v="0"/>
    <n v="0"/>
  </r>
  <r>
    <s v="CITIES &amp; TOWNS - CAREFREE"/>
    <s v="3003"/>
    <s v="001"/>
    <m/>
    <s v="31-047-024"/>
    <x v="3"/>
    <x v="73"/>
    <s v="024"/>
    <x v="10"/>
    <s v="0OUNTY ACCOUNTS"/>
    <s v="C &amp; T CAREFREE"/>
    <x v="261"/>
    <s v="C&amp;T CAREFREE        "/>
    <s v=" "/>
    <s v=" "/>
    <n v="31"/>
    <n v="47"/>
    <n v="24"/>
    <n v="314110"/>
    <n v="0"/>
    <n v="0"/>
    <s v=" "/>
    <s v=" "/>
    <n v="30100000"/>
    <n v="0"/>
    <n v="0"/>
    <n v="0"/>
    <n v="0"/>
    <n v="0"/>
    <n v="0"/>
    <n v="0"/>
    <n v="0"/>
    <n v="0"/>
    <n v="0"/>
    <n v="0"/>
    <n v="0"/>
    <n v="0"/>
    <n v="0"/>
    <n v="0"/>
    <n v="0"/>
    <n v="0"/>
    <n v="0"/>
    <n v="0"/>
    <n v="0"/>
    <n v="0"/>
    <n v="0"/>
    <n v="0"/>
    <n v="0"/>
    <n v="0"/>
  </r>
  <r>
    <s v="CITIES &amp; TOWNS - CHANDLER"/>
    <s v="3005"/>
    <s v="001"/>
    <m/>
    <s v="31-047-001"/>
    <x v="3"/>
    <x v="73"/>
    <s v="001"/>
    <x v="165"/>
    <s v="0OUNTY ACCOUNTS"/>
    <s v="C &amp; T CHANDLER"/>
    <x v="262"/>
    <s v="C&amp;T-CHANDLER        "/>
    <s v=" "/>
    <s v=" "/>
    <n v="31"/>
    <n v="47"/>
    <n v="1"/>
    <n v="314110"/>
    <n v="0"/>
    <n v="892494.96"/>
    <s v=" "/>
    <s v=" "/>
    <n v="30100000"/>
    <n v="1177144.08"/>
    <n v="1177144.08"/>
    <n v="0"/>
    <n v="108.97"/>
    <n v="892603.93"/>
    <n v="235236.39"/>
    <n v="17822122.579999998"/>
    <n v="10961.23"/>
    <n v="46129.63"/>
    <n v="18514549.550000001"/>
    <n v="601161.56999999995"/>
    <n v="601161.56999999995"/>
    <n v="0"/>
    <n v="6009.6"/>
    <n v="1183153.68"/>
    <n v="235236.39"/>
    <n v="16644978.5"/>
    <n v="10961.23"/>
    <n v="46020.66"/>
    <n v="17621945.620000001"/>
    <n v="0"/>
    <n v="0"/>
    <n v="0"/>
    <n v="0"/>
    <n v="0"/>
  </r>
  <r>
    <s v="CITIES &amp; TOWNS - EL MIRAGE"/>
    <s v="3006"/>
    <s v="001"/>
    <m/>
    <s v="31-047-012"/>
    <x v="3"/>
    <x v="73"/>
    <s v="012"/>
    <x v="166"/>
    <s v="0OUNTY ACCOUNTS"/>
    <s v="C &amp; T EL MIRAGE"/>
    <x v="263"/>
    <s v="C&amp;T-EL MIRAGE       "/>
    <s v=" "/>
    <s v=" "/>
    <n v="31"/>
    <n v="47"/>
    <n v="12"/>
    <n v="314110"/>
    <n v="0"/>
    <n v="129871.23"/>
    <s v=" "/>
    <s v=" "/>
    <n v="30100000"/>
    <n v="162252.84"/>
    <n v="162252.84"/>
    <n v="0"/>
    <n v="0"/>
    <n v="129871.23"/>
    <n v="56508.24"/>
    <n v="2308139.9700000002"/>
    <n v="0"/>
    <n v="1509.18"/>
    <n v="2383012.14"/>
    <n v="92824.63"/>
    <n v="92824.63"/>
    <n v="0"/>
    <n v="0.09"/>
    <n v="162252.93"/>
    <n v="56508.24"/>
    <n v="2145887.13"/>
    <n v="0"/>
    <n v="1509.18"/>
    <n v="2253140.91"/>
    <n v="0"/>
    <n v="0"/>
    <n v="0"/>
    <n v="0"/>
    <n v="0"/>
  </r>
  <r>
    <s v="CITIES &amp; TOWNS - FOUNTAIN HILLS"/>
    <s v="3023"/>
    <s v="001"/>
    <m/>
    <s v="31-047-027"/>
    <x v="3"/>
    <x v="73"/>
    <s v="027"/>
    <x v="167"/>
    <s v="0OUNTY ACCOUNTS"/>
    <m/>
    <x v="264"/>
    <s v="C&amp;T - FOUNTAIN HILLS"/>
    <s v=" "/>
    <s v=" "/>
    <n v="31"/>
    <n v="47"/>
    <n v="27"/>
    <n v="314110"/>
    <n v="0"/>
    <n v="14470.24"/>
    <s v=" "/>
    <s v=" "/>
    <n v="30100000"/>
    <n v="27821.17"/>
    <n v="27821.17"/>
    <n v="0"/>
    <n v="40.26"/>
    <n v="14510.5"/>
    <n v="11760.13"/>
    <n v="360506.43"/>
    <n v="0"/>
    <n v="62.59"/>
    <n v="363279.13"/>
    <n v="17036.34"/>
    <n v="17036.34"/>
    <n v="0"/>
    <n v="5.84"/>
    <n v="27827.01"/>
    <n v="11760.13"/>
    <n v="332685.26"/>
    <n v="0"/>
    <n v="22.33"/>
    <n v="348768.63"/>
    <n v="0"/>
    <n v="0"/>
    <n v="0"/>
    <n v="0"/>
    <n v="0"/>
  </r>
  <r>
    <s v="CITIES &amp; TOWNS - GILBERT"/>
    <s v="3008"/>
    <s v="001"/>
    <m/>
    <s v="31-047-014"/>
    <x v="3"/>
    <x v="73"/>
    <s v="014"/>
    <x v="168"/>
    <s v="0OUNTY ACCOUNTS"/>
    <s v="C &amp; T GILBERT"/>
    <x v="265"/>
    <s v="C&amp;T-GILBERT         "/>
    <s v=" "/>
    <s v=" "/>
    <n v="31"/>
    <n v="47"/>
    <n v="14"/>
    <n v="314110"/>
    <n v="0"/>
    <n v="512330.47"/>
    <s v=" "/>
    <s v=" "/>
    <n v="30100000"/>
    <n v="835929.45"/>
    <n v="835929.45"/>
    <n v="0"/>
    <n v="314.75"/>
    <n v="512645.22"/>
    <n v="152585.54"/>
    <n v="12906982.32"/>
    <n v="0"/>
    <n v="14421.51"/>
    <n v="13281148.76"/>
    <n v="362517"/>
    <n v="362517"/>
    <n v="0"/>
    <n v="53.61"/>
    <n v="835983.06"/>
    <n v="152585.54"/>
    <n v="12071052.869999999"/>
    <n v="0"/>
    <n v="14106.76"/>
    <n v="12768503.539999999"/>
    <n v="0"/>
    <n v="0"/>
    <n v="0"/>
    <n v="0"/>
    <n v="0"/>
  </r>
  <r>
    <s v="CITIES &amp; TOWNS - GLENDALE"/>
    <s v="3009"/>
    <s v="001"/>
    <m/>
    <s v="31-047-002"/>
    <x v="3"/>
    <x v="73"/>
    <s v="002"/>
    <x v="169"/>
    <s v="0OUNTY ACCOUNTS"/>
    <s v="C &amp; T GLENDALE"/>
    <x v="266"/>
    <s v="C&amp;T-GLENDALE        "/>
    <s v=" "/>
    <s v=" "/>
    <n v="31"/>
    <n v="47"/>
    <n v="2"/>
    <n v="314110"/>
    <n v="0"/>
    <n v="942907.69"/>
    <s v=" "/>
    <s v=" "/>
    <n v="30100000"/>
    <n v="1032071.01"/>
    <n v="1032071.01"/>
    <n v="0"/>
    <n v="214.91"/>
    <n v="943122.6"/>
    <n v="200725.31"/>
    <n v="15584026.57"/>
    <n v="21844.87"/>
    <n v="189926.36"/>
    <n v="16494290.439999999"/>
    <n v="582206.71"/>
    <n v="582206.71"/>
    <n v="0"/>
    <n v="6.6"/>
    <n v="1032077.61"/>
    <n v="200725.31"/>
    <n v="14551955.560000001"/>
    <n v="21844.87"/>
    <n v="189711.45"/>
    <n v="15551167.84"/>
    <n v="0"/>
    <n v="0"/>
    <n v="0"/>
    <n v="0"/>
    <n v="0"/>
  </r>
  <r>
    <s v="CITIES &amp; TOWNS - GOODYEAR"/>
    <s v="3010"/>
    <s v="001"/>
    <m/>
    <s v="31-047-019"/>
    <x v="3"/>
    <x v="73"/>
    <s v="019"/>
    <x v="170"/>
    <s v="0OUNTY ACCOUNTS"/>
    <s v="C &amp; T GOODYEAR"/>
    <x v="267"/>
    <s v="C&amp;T-GOODYEAR        "/>
    <s v=" "/>
    <s v=" "/>
    <n v="31"/>
    <n v="47"/>
    <n v="19"/>
    <n v="314110"/>
    <n v="0"/>
    <n v="419938.41"/>
    <s v=" "/>
    <s v=" "/>
    <n v="30100000"/>
    <n v="574183.43999999994"/>
    <n v="574183.43999999994"/>
    <n v="0"/>
    <n v="154.47999999999999"/>
    <n v="420092.89"/>
    <n v="85510.43"/>
    <n v="7880630.5199999996"/>
    <n v="0"/>
    <n v="25610.91"/>
    <n v="8240669.4100000001"/>
    <n v="374815.61"/>
    <n v="374815.61"/>
    <n v="0"/>
    <n v="160.59"/>
    <n v="574344.03"/>
    <n v="85510.43"/>
    <n v="7306447.0800000001"/>
    <n v="0"/>
    <n v="25456.43"/>
    <n v="7820576.5199999996"/>
    <n v="0"/>
    <n v="0"/>
    <n v="0"/>
    <n v="0"/>
    <n v="0"/>
  </r>
  <r>
    <s v="CITIES &amp; TOWNS - GUADALUPE"/>
    <s v="3011"/>
    <s v="001"/>
    <m/>
    <s v="31-047-015"/>
    <x v="3"/>
    <x v="73"/>
    <s v="015"/>
    <x v="10"/>
    <s v="0OUNTY ACCOUNTS"/>
    <s v="C &amp; T GUADALUPE"/>
    <x v="268"/>
    <s v="C&amp;T-GUADALUPE       "/>
    <s v=" "/>
    <s v=" "/>
    <n v="31"/>
    <n v="47"/>
    <n v="15"/>
    <n v="314110"/>
    <n v="0"/>
    <n v="0"/>
    <s v=" "/>
    <s v=" "/>
    <n v="30100000"/>
    <n v="0"/>
    <n v="0"/>
    <n v="0"/>
    <n v="0"/>
    <n v="0"/>
    <n v="0"/>
    <n v="496.23"/>
    <n v="496.23"/>
    <n v="0"/>
    <n v="0"/>
    <n v="0"/>
    <n v="0"/>
    <n v="0"/>
    <n v="0"/>
    <n v="0"/>
    <n v="0"/>
    <n v="496.23"/>
    <n v="496.23"/>
    <n v="0"/>
    <n v="0"/>
    <n v="0"/>
    <n v="0"/>
    <n v="0"/>
    <n v="0"/>
    <n v="0"/>
  </r>
  <r>
    <s v="CITIES &amp; TOWNS - MESA"/>
    <s v="3013"/>
    <s v="001"/>
    <m/>
    <s v="31-047-003"/>
    <x v="3"/>
    <x v="73"/>
    <s v="003"/>
    <x v="171"/>
    <s v="0OUNTY ACCOUNTS"/>
    <s v="C &amp; T MESA"/>
    <x v="269"/>
    <s v="C&amp;T-MESA            "/>
    <s v=" "/>
    <s v=" "/>
    <n v="31"/>
    <n v="47"/>
    <n v="3"/>
    <n v="314110"/>
    <n v="0"/>
    <n v="1062155.1000000001"/>
    <s v=" "/>
    <s v=" "/>
    <n v="30100000"/>
    <n v="1600271.95"/>
    <n v="1600271.95"/>
    <n v="0"/>
    <n v="1502.72"/>
    <n v="1063657.82"/>
    <n v="227740.41"/>
    <n v="22511955.170000002"/>
    <n v="30287.31"/>
    <n v="11681.57"/>
    <n v="23327764.120000001"/>
    <n v="769087.57"/>
    <n v="769087.57"/>
    <n v="0"/>
    <n v="8082.05"/>
    <n v="1608354"/>
    <n v="227740.41"/>
    <n v="20911683.219999999"/>
    <n v="30287.31"/>
    <n v="10178.85"/>
    <n v="22264106.300000001"/>
    <n v="0"/>
    <n v="0"/>
    <n v="0"/>
    <n v="0"/>
    <n v="0"/>
  </r>
  <r>
    <s v="CITIES &amp; TOWNS - PARADISE VALLEY"/>
    <s v="3014"/>
    <s v="001"/>
    <m/>
    <s v="31-047-020"/>
    <x v="3"/>
    <x v="73"/>
    <s v="020"/>
    <x v="172"/>
    <s v="0OUNTY ACCOUNTS"/>
    <s v="C &amp; T PARADISE VALLEY"/>
    <x v="270"/>
    <s v="C&amp;T-PARADISE VALLEY "/>
    <s v=" "/>
    <s v=" "/>
    <n v="31"/>
    <n v="47"/>
    <n v="20"/>
    <n v="314110"/>
    <n v="0"/>
    <n v="-237.5"/>
    <s v=" "/>
    <s v=" "/>
    <n v="30100000"/>
    <n v="-226.1"/>
    <n v="11.4"/>
    <n v="0"/>
    <n v="0"/>
    <n v="0"/>
    <n v="-229.9"/>
    <n v="45.14"/>
    <n v="0"/>
    <n v="0"/>
    <n v="37.54"/>
    <n v="-229.9"/>
    <n v="7.6"/>
    <n v="0"/>
    <n v="0"/>
    <n v="11.4"/>
    <n v="-229.9"/>
    <n v="33.74"/>
    <n v="0"/>
    <n v="0"/>
    <n v="37.54"/>
    <n v="0"/>
    <n v="0"/>
    <n v="0"/>
    <n v="0"/>
    <n v="0"/>
  </r>
  <r>
    <s v="CITIES &amp; TOWNS - PEORIA"/>
    <s v="3015"/>
    <s v="001"/>
    <m/>
    <s v="31-047-004"/>
    <x v="3"/>
    <x v="73"/>
    <s v="004"/>
    <x v="173"/>
    <s v="0OUNTY ACCOUNTS"/>
    <s v="C &amp; T PEORIA"/>
    <x v="271"/>
    <s v="C&amp;T-PEORIA          "/>
    <s v=" "/>
    <s v=" "/>
    <n v="31"/>
    <n v="47"/>
    <n v="4"/>
    <n v="314110"/>
    <n v="0"/>
    <n v="492109.95"/>
    <s v=" "/>
    <s v=" "/>
    <n v="30100000"/>
    <n v="737937.91"/>
    <n v="737937.91"/>
    <n v="0"/>
    <n v="3262.89"/>
    <n v="495372.84"/>
    <n v="130238.5"/>
    <n v="10892702.99"/>
    <n v="7461.92"/>
    <n v="139159.22"/>
    <n v="11386271.74"/>
    <n v="441863.06"/>
    <n v="441863.06"/>
    <n v="0"/>
    <n v="37219.760000000002"/>
    <n v="775157.67"/>
    <n v="130238.5"/>
    <n v="10154765.08"/>
    <n v="7461.92"/>
    <n v="135896.32999999999"/>
    <n v="10890898.9"/>
    <n v="0"/>
    <n v="0"/>
    <n v="0"/>
    <n v="0"/>
    <n v="0"/>
  </r>
  <r>
    <s v="CITIES &amp; TOWNS - PHOENIX"/>
    <s v="3016"/>
    <s v="001"/>
    <m/>
    <s v="31-047-023"/>
    <x v="3"/>
    <x v="73"/>
    <s v="023"/>
    <x v="174"/>
    <s v="0OUNTY ACCOUNTS"/>
    <s v="C &amp; T PHOENIX"/>
    <x v="272"/>
    <s v="C&amp;T-PHOENIX         "/>
    <s v=" "/>
    <s v=" "/>
    <n v="31"/>
    <n v="47"/>
    <n v="23"/>
    <n v="314110"/>
    <n v="0"/>
    <n v="7962618.9000000004"/>
    <s v=" "/>
    <s v=" "/>
    <n v="30100000"/>
    <n v="9422032.0600000005"/>
    <n v="9422032.0600000005"/>
    <n v="0"/>
    <n v="31344.2"/>
    <n v="7993963.0999999996"/>
    <n v="1840166.17"/>
    <n v="124915696"/>
    <n v="299056.94"/>
    <n v="607711.03"/>
    <n v="131346802.81999999"/>
    <n v="5136702.09"/>
    <n v="5136702.09"/>
    <n v="10500.7"/>
    <n v="20321.79"/>
    <n v="9431853.1500000004"/>
    <n v="1840166.17"/>
    <n v="115493663.94"/>
    <n v="299056.94"/>
    <n v="576366.82999999996"/>
    <n v="123352839.72"/>
    <n v="0"/>
    <n v="0"/>
    <n v="0"/>
    <n v="0"/>
    <n v="0"/>
  </r>
  <r>
    <s v="CITIES &amp; TOWNS - QUEEN CREEK"/>
    <s v="3024"/>
    <s v="001"/>
    <m/>
    <s v="31-047-028"/>
    <x v="3"/>
    <x v="73"/>
    <s v="028"/>
    <x v="175"/>
    <s v="0OUNTY ACCOUNTS"/>
    <m/>
    <x v="273"/>
    <s v="C&amp;T - QUEEN CREEK   "/>
    <s v=" "/>
    <s v=" "/>
    <n v="31"/>
    <n v="47"/>
    <n v="28"/>
    <n v="314110"/>
    <n v="0"/>
    <n v="142003.85999999999"/>
    <s v=" "/>
    <s v=" "/>
    <n v="30100000"/>
    <n v="55591.88"/>
    <n v="55591.88"/>
    <n v="0"/>
    <n v="120.41"/>
    <n v="142124.26999999999"/>
    <n v="28261.98"/>
    <n v="2601957.2400000002"/>
    <n v="0"/>
    <n v="178762.25"/>
    <n v="2894461.37"/>
    <n v="-102485.6"/>
    <n v="0"/>
    <n v="0"/>
    <n v="69.42"/>
    <n v="158146.9"/>
    <n v="28261.98"/>
    <n v="2546365.36"/>
    <n v="0"/>
    <n v="178641.84"/>
    <n v="2752337.1"/>
    <n v="0"/>
    <n v="0"/>
    <n v="0"/>
    <n v="0"/>
    <n v="0"/>
  </r>
  <r>
    <s v="CITIES &amp; TOWNS - SCOTTSDALE"/>
    <s v="3017"/>
    <s v="001"/>
    <m/>
    <s v="31-047-005"/>
    <x v="3"/>
    <x v="73"/>
    <s v="005"/>
    <x v="176"/>
    <s v="0OUNTY ACCOUNTS"/>
    <s v="C &amp; T SCOTTSDALE"/>
    <x v="274"/>
    <s v="C&amp;T-SCOTTSDALE      "/>
    <s v=" "/>
    <s v=" "/>
    <n v="31"/>
    <n v="47"/>
    <n v="5"/>
    <n v="314110"/>
    <n v="0"/>
    <n v="2043859.52"/>
    <s v=" "/>
    <s v=" "/>
    <n v="30100000"/>
    <n v="3766428.99"/>
    <n v="3766428.99"/>
    <n v="0"/>
    <n v="6204.44"/>
    <n v="2050063.96"/>
    <n v="739735.29"/>
    <n v="44871760.770000003"/>
    <n v="310.58999999999997"/>
    <n v="81820.2"/>
    <n v="46257394.609999999"/>
    <n v="2115670.58"/>
    <n v="2115670.58"/>
    <n v="0"/>
    <n v="5212.3900000000003"/>
    <n v="3771641.38"/>
    <n v="739735.29"/>
    <n v="41105331.780000001"/>
    <n v="310.58999999999997"/>
    <n v="75615.759999999995"/>
    <n v="44207330.649999999"/>
    <n v="0"/>
    <n v="0"/>
    <n v="0"/>
    <n v="0"/>
    <n v="0"/>
  </r>
  <r>
    <s v="CITIES &amp; TOWNS - SURPRISE"/>
    <s v="3018"/>
    <s v="001"/>
    <m/>
    <s v="31-047-021"/>
    <x v="3"/>
    <x v="73"/>
    <s v="021"/>
    <x v="177"/>
    <s v="0OUNTY ACCOUNTS"/>
    <s v="C &amp; T SURPRISE"/>
    <x v="275"/>
    <s v="C&amp;T-SURPRISE        "/>
    <s v=" "/>
    <s v=" "/>
    <n v="31"/>
    <n v="47"/>
    <n v="21"/>
    <n v="314110"/>
    <n v="0"/>
    <n v="232529.96"/>
    <s v=" "/>
    <s v=" "/>
    <n v="30100000"/>
    <n v="335371.09000000003"/>
    <n v="335371.09000000003"/>
    <n v="0"/>
    <n v="116.8"/>
    <n v="232646.76"/>
    <n v="62767.46"/>
    <n v="4516713.22"/>
    <n v="0"/>
    <n v="10457.75"/>
    <n v="4696933.47"/>
    <n v="189705.5"/>
    <n v="189705.5"/>
    <n v="0"/>
    <n v="51.1"/>
    <n v="335422.19"/>
    <n v="62767.46"/>
    <n v="4181342.13"/>
    <n v="0"/>
    <n v="10340.950000000001"/>
    <n v="4464286.71"/>
    <n v="0"/>
    <n v="0"/>
    <n v="0"/>
    <n v="0"/>
    <n v="0"/>
  </r>
  <r>
    <s v="CITIES &amp; TOWNS - TEMPE"/>
    <s v="3019"/>
    <s v="001"/>
    <m/>
    <s v="31-047-007"/>
    <x v="3"/>
    <x v="73"/>
    <s v="007"/>
    <x v="178"/>
    <s v="0OUNTY ACCOUNTS"/>
    <s v="C &amp; T TEMPE"/>
    <x v="276"/>
    <s v="C&amp;T-TEMPE           "/>
    <s v=" "/>
    <s v=" "/>
    <n v="31"/>
    <n v="47"/>
    <n v="7"/>
    <n v="314110"/>
    <n v="0"/>
    <n v="1421449.34"/>
    <s v=" "/>
    <s v=" "/>
    <n v="30100000"/>
    <n v="2181402.13"/>
    <n v="2181402.13"/>
    <n v="0"/>
    <n v="19255"/>
    <n v="1440704.34"/>
    <n v="372906.73"/>
    <n v="27095217.309999999"/>
    <n v="60707.78"/>
    <n v="97207.58"/>
    <n v="28180259.719999999"/>
    <n v="918319.12"/>
    <n v="918319.12"/>
    <n v="0"/>
    <n v="70087.75"/>
    <n v="2251489.88"/>
    <n v="372906.73"/>
    <n v="24913815.18"/>
    <n v="60707.78"/>
    <n v="77952.58"/>
    <n v="26739555.379999999"/>
    <n v="0"/>
    <n v="0"/>
    <n v="0"/>
    <n v="0"/>
    <n v="0"/>
  </r>
  <r>
    <s v="CITIES &amp; TOWNS - TOLLESON"/>
    <s v="3020"/>
    <s v="001"/>
    <m/>
    <s v="31-047-006"/>
    <x v="3"/>
    <x v="73"/>
    <s v="006"/>
    <x v="179"/>
    <s v="0OUNTY ACCOUNTS"/>
    <s v="C &amp; T TOLLESON"/>
    <x v="277"/>
    <s v="C&amp;T-TOLLESON        "/>
    <s v=" "/>
    <s v=" "/>
    <n v="31"/>
    <n v="47"/>
    <n v="6"/>
    <n v="314110"/>
    <n v="0"/>
    <n v="341631.51"/>
    <s v=" "/>
    <s v=" "/>
    <n v="30100000"/>
    <n v="423052.41"/>
    <n v="423052.41"/>
    <n v="0"/>
    <n v="0"/>
    <n v="341631.51"/>
    <n v="20555.900000000001"/>
    <n v="4265124.6500000004"/>
    <n v="0"/>
    <n v="4146.6899999999996"/>
    <n v="4590346.95"/>
    <n v="176779.22"/>
    <n v="176779.22"/>
    <n v="0"/>
    <n v="259.89"/>
    <n v="423312.3"/>
    <n v="20555.900000000001"/>
    <n v="3842072.24"/>
    <n v="0"/>
    <n v="4146.6899999999996"/>
    <n v="4248715.4400000004"/>
    <n v="0"/>
    <n v="0"/>
    <n v="0"/>
    <n v="0"/>
    <n v="0"/>
  </r>
  <r>
    <s v="CITIES &amp; TOWNS - WICKENBURG"/>
    <s v="3021"/>
    <s v="001"/>
    <m/>
    <s v="31-047-018"/>
    <x v="3"/>
    <x v="73"/>
    <s v="018"/>
    <x v="180"/>
    <s v="0OUNTY ACCOUNTS"/>
    <s v="C &amp; T WICKENBURG"/>
    <x v="278"/>
    <s v="C&amp;T-WICKENBURG      "/>
    <s v=" "/>
    <s v=" "/>
    <n v="31"/>
    <n v="47"/>
    <n v="18"/>
    <n v="314110"/>
    <n v="0"/>
    <n v="11181.55"/>
    <s v=" "/>
    <s v=" "/>
    <n v="30100000"/>
    <n v="17106.61"/>
    <n v="17106.61"/>
    <n v="0"/>
    <n v="0"/>
    <n v="11181.55"/>
    <n v="4421.97"/>
    <n v="232194.23"/>
    <n v="0"/>
    <n v="3.37"/>
    <n v="238957.18"/>
    <n v="8990.5"/>
    <n v="8990.5"/>
    <n v="0"/>
    <n v="0"/>
    <n v="17106.61"/>
    <n v="4421.97"/>
    <n v="215087.62"/>
    <n v="0"/>
    <n v="3.37"/>
    <n v="227775.63"/>
    <n v="0"/>
    <n v="0"/>
    <n v="0"/>
    <n v="0"/>
    <n v="0"/>
  </r>
  <r>
    <s v="CITIES &amp; TOWNS - YOUNGTOWN"/>
    <s v="3022"/>
    <s v="001"/>
    <m/>
    <s v="31-047-022"/>
    <x v="3"/>
    <x v="73"/>
    <s v="022"/>
    <x v="181"/>
    <s v="0OUNTY ACCOUNTS"/>
    <s v="C &amp; T YOUNGTOWN"/>
    <x v="279"/>
    <s v="C&amp;T-YOUNGTOWN       "/>
    <s v=" "/>
    <s v=" "/>
    <n v="31"/>
    <n v="47"/>
    <n v="22"/>
    <n v="314110"/>
    <n v="0"/>
    <n v="237.5"/>
    <s v=" "/>
    <s v=" "/>
    <n v="30100000"/>
    <n v="237.5"/>
    <n v="0"/>
    <n v="0"/>
    <n v="0"/>
    <n v="0"/>
    <n v="237.5"/>
    <n v="0"/>
    <n v="0"/>
    <n v="0"/>
    <n v="0"/>
    <n v="237.5"/>
    <n v="0"/>
    <n v="0"/>
    <n v="0"/>
    <n v="0"/>
    <n v="237.5"/>
    <n v="0"/>
    <n v="0"/>
    <n v="0"/>
    <n v="0"/>
    <n v="0"/>
    <n v="0"/>
    <n v="0"/>
    <n v="0"/>
    <n v="0"/>
  </r>
  <r>
    <s v="CITIES &amp; TOWNS-CAVE CREEK"/>
    <s v="3004"/>
    <s v="001"/>
    <m/>
    <s v="31-047-025"/>
    <x v="3"/>
    <x v="73"/>
    <s v="025"/>
    <x v="182"/>
    <s v="0OUNTY ACCOUNTS"/>
    <s v="C &amp; T CAVE CREEK"/>
    <x v="280"/>
    <s v="C&amp;T-CAVE CREEK      "/>
    <s v=" "/>
    <s v=" "/>
    <n v="31"/>
    <n v="47"/>
    <n v="25"/>
    <n v="314110"/>
    <n v="0"/>
    <n v="-7240.84"/>
    <s v=" "/>
    <s v=" "/>
    <n v="30100000"/>
    <n v="-7240.84"/>
    <n v="0"/>
    <n v="0"/>
    <n v="0"/>
    <n v="0"/>
    <n v="-7231.81"/>
    <n v="0.59"/>
    <n v="0"/>
    <n v="9.32"/>
    <n v="0.88"/>
    <n v="-7240.84"/>
    <n v="0"/>
    <n v="0"/>
    <n v="0"/>
    <n v="0"/>
    <n v="-7231.81"/>
    <n v="0.59"/>
    <n v="0"/>
    <n v="9.32"/>
    <n v="0.88"/>
    <n v="0"/>
    <n v="0"/>
    <n v="0"/>
    <n v="0"/>
    <n v="0"/>
  </r>
  <r>
    <s v="CITIES &amp; TOWNS-LITCHFIELD PARK"/>
    <s v="3012"/>
    <s v="001"/>
    <m/>
    <s v="31-047-026"/>
    <x v="3"/>
    <x v="73"/>
    <s v="026"/>
    <x v="10"/>
    <s v="0OUNTY ACCOUNTS"/>
    <s v="C &amp; T LITCHFIELD PARK"/>
    <x v="281"/>
    <s v="C&amp;T LITCHFIELD PARK "/>
    <s v=" "/>
    <s v=" "/>
    <n v="31"/>
    <n v="47"/>
    <n v="26"/>
    <n v="314110"/>
    <n v="0"/>
    <n v="0"/>
    <s v=" "/>
    <s v=" "/>
    <n v="30100000"/>
    <n v="0"/>
    <n v="0"/>
    <n v="0"/>
    <n v="0"/>
    <n v="0"/>
    <n v="0"/>
    <n v="0"/>
    <n v="0"/>
    <n v="0"/>
    <n v="0"/>
    <n v="0"/>
    <n v="0"/>
    <n v="0"/>
    <n v="0"/>
    <n v="0"/>
    <n v="0"/>
    <n v="0"/>
    <n v="0"/>
    <n v="0"/>
    <n v="0"/>
    <n v="0"/>
    <n v="0"/>
    <n v="0"/>
    <n v="0"/>
    <n v="0"/>
  </r>
  <r>
    <s v="CITING AGENCY FINES"/>
    <n v="2000"/>
    <s v="152"/>
    <m/>
    <s v="31-761-000"/>
    <x v="3"/>
    <x v="74"/>
    <s v="000"/>
    <x v="183"/>
    <s v="0OUNTY ACCOUNTS"/>
    <m/>
    <x v="282"/>
    <s v="CITING AGENCY FINES "/>
    <s v=" "/>
    <s v=" "/>
    <n v="31"/>
    <n v="761"/>
    <n v="0"/>
    <n v="311405"/>
    <n v="0"/>
    <n v="767282.97"/>
    <s v=" "/>
    <s v=" "/>
    <n v="30100000"/>
    <n v="698777.78"/>
    <n v="0"/>
    <n v="68505.19"/>
    <n v="0"/>
    <n v="0"/>
    <n v="255420.9"/>
    <n v="0"/>
    <n v="511862.07"/>
    <n v="0"/>
    <n v="0"/>
    <n v="618058.73"/>
    <n v="0"/>
    <n v="80719.05"/>
    <n v="0"/>
    <n v="0"/>
    <n v="255420.9"/>
    <n v="0"/>
    <n v="443356.88"/>
    <n v="0"/>
    <n v="0"/>
    <n v="0"/>
    <n v="0"/>
    <n v="0"/>
    <n v="0"/>
    <n v="0"/>
  </r>
  <r>
    <s v="CITING AGENCY FINES COSC 12-116.04 B"/>
    <n v="2000"/>
    <s v="153"/>
    <m/>
    <s v="31-763-000"/>
    <x v="3"/>
    <x v="75"/>
    <s v="000"/>
    <x v="184"/>
    <s v="0OUNTY ACCOUNTS"/>
    <m/>
    <x v="283"/>
    <s v="CITING AGENCY FINES "/>
    <s v=" "/>
    <s v=" "/>
    <n v="31"/>
    <n v="763"/>
    <n v="0"/>
    <n v="311405"/>
    <n v="0"/>
    <n v="0.02"/>
    <s v=" "/>
    <s v=" "/>
    <n v="30100000"/>
    <n v="0.02"/>
    <n v="0"/>
    <n v="1853"/>
    <n v="1853"/>
    <n v="0"/>
    <n v="0.02"/>
    <n v="0"/>
    <n v="16370.22"/>
    <n v="16370.22"/>
    <n v="0"/>
    <n v="0.02"/>
    <n v="0"/>
    <n v="1924.23"/>
    <n v="1924.23"/>
    <n v="0"/>
    <n v="0.02"/>
    <n v="0"/>
    <n v="14517.22"/>
    <n v="14517.22"/>
    <n v="0"/>
    <n v="0"/>
    <n v="0"/>
    <n v="0"/>
    <n v="0"/>
    <n v="0"/>
  </r>
  <r>
    <s v="CITING AGENCY FINES JC 12-116.04B"/>
    <n v="2000"/>
    <s v="154"/>
    <m/>
    <s v="31-762-000"/>
    <x v="3"/>
    <x v="76"/>
    <s v="000"/>
    <x v="185"/>
    <s v="0OUNTY ACCOUNTS"/>
    <m/>
    <x v="284"/>
    <s v="CITING AGENCY FEES  "/>
    <s v=" "/>
    <s v=" "/>
    <n v="31"/>
    <n v="762"/>
    <n v="0"/>
    <n v="311405"/>
    <n v="0"/>
    <n v="21862.84"/>
    <s v=" "/>
    <s v=" "/>
    <n v="30100000"/>
    <n v="-3.75"/>
    <n v="0"/>
    <n v="21866.59"/>
    <n v="0"/>
    <n v="0"/>
    <n v="0"/>
    <n v="0"/>
    <n v="189379.21"/>
    <n v="167516.37"/>
    <n v="0"/>
    <n v="0"/>
    <n v="0"/>
    <n v="21859.05"/>
    <n v="21862.799999999999"/>
    <n v="0"/>
    <n v="0"/>
    <n v="0"/>
    <n v="167512.62"/>
    <n v="167516.37"/>
    <n v="0"/>
    <n v="0"/>
    <n v="0"/>
    <n v="0"/>
    <n v="0"/>
    <n v="0"/>
  </r>
  <r>
    <s v="CITIZENS CLEAN ELECTION FUND"/>
    <s v="1000"/>
    <s v="317"/>
    <m/>
    <s v="31-048-068"/>
    <x v="3"/>
    <x v="28"/>
    <s v="068"/>
    <x v="186"/>
    <s v="0OUNTY ACCOUNTS"/>
    <m/>
    <x v="285"/>
    <s v="CITIZENS CLEAN ELECT"/>
    <s v=" "/>
    <s v=" "/>
    <n v="31"/>
    <n v="48"/>
    <n v="68"/>
    <n v="315110"/>
    <n v="0"/>
    <n v="110075.77"/>
    <s v=" "/>
    <s v=" "/>
    <n v="30100000"/>
    <n v="116843.21"/>
    <n v="116843.21"/>
    <n v="110075.77"/>
    <n v="0"/>
    <n v="0"/>
    <n v="98796.11"/>
    <n v="895645.77"/>
    <n v="906925.43"/>
    <n v="0"/>
    <n v="0"/>
    <n v="92220.22"/>
    <n v="92220.22"/>
    <n v="116843.21"/>
    <n v="0"/>
    <n v="0"/>
    <n v="98796.11"/>
    <n v="778802.56"/>
    <n v="796849.66"/>
    <n v="0"/>
    <n v="0"/>
    <n v="0"/>
    <n v="0"/>
    <n v="0"/>
    <n v="0"/>
    <n v="0"/>
  </r>
  <r>
    <s v="CITY JURY PAYROLL"/>
    <n v="2000"/>
    <s v="155"/>
    <m/>
    <s v="31-714-000"/>
    <x v="3"/>
    <x v="77"/>
    <s v="000"/>
    <x v="187"/>
    <s v="0OUNTY ACCOUNTS"/>
    <m/>
    <x v="286"/>
    <s v="CITY JURY PAYROLL   "/>
    <s v=" "/>
    <s v=" "/>
    <n v="31"/>
    <n v="714"/>
    <n v="0"/>
    <n v="311405"/>
    <n v="0"/>
    <n v="-155708.57999999999"/>
    <s v=" "/>
    <s v=" "/>
    <n v="30100000"/>
    <n v="39492.9"/>
    <n v="233944.45"/>
    <n v="0"/>
    <n v="0"/>
    <n v="38742.97"/>
    <n v="-221022.66"/>
    <n v="2859405.12"/>
    <n v="0"/>
    <n v="0"/>
    <n v="2924719.2"/>
    <n v="-164713.97"/>
    <n v="348905.95"/>
    <n v="0"/>
    <n v="0"/>
    <n v="553112.81999999995"/>
    <n v="-221022.66"/>
    <n v="2625460.67"/>
    <n v="0"/>
    <n v="0"/>
    <n v="2885976.23"/>
    <n v="0"/>
    <n v="0"/>
    <n v="0"/>
    <n v="0"/>
    <n v="0"/>
  </r>
  <r>
    <s v="CLEAN AIR FUND (STATE GENERAL FUND)"/>
    <s v="1000"/>
    <s v="318"/>
    <m/>
    <s v="31-048-007"/>
    <x v="3"/>
    <x v="28"/>
    <s v="007"/>
    <x v="10"/>
    <s v="0OUNTY ACCOUNTS"/>
    <s v="C &amp; T TEMPE"/>
    <x v="287"/>
    <s v="CLEAN AIR (STATE GF)"/>
    <s v=" "/>
    <s v=" "/>
    <n v="31"/>
    <n v="48"/>
    <n v="7"/>
    <n v="315110"/>
    <n v="0"/>
    <n v="0"/>
    <s v=" "/>
    <s v=" "/>
    <n v="30100000"/>
    <n v="0"/>
    <n v="0"/>
    <n v="0"/>
    <n v="0"/>
    <n v="0"/>
    <n v="0"/>
    <n v="0"/>
    <n v="0"/>
    <n v="0"/>
    <n v="0"/>
    <n v="0"/>
    <n v="0"/>
    <n v="0"/>
    <n v="0"/>
    <n v="0"/>
    <n v="0"/>
    <n v="0"/>
    <n v="0"/>
    <n v="0"/>
    <n v="0"/>
    <n v="0"/>
    <n v="0"/>
    <n v="0"/>
    <n v="0"/>
    <n v="0"/>
  </r>
  <r>
    <s v="CLEARWATER HILLS FIRE DISTRICT"/>
    <n v="7376"/>
    <s v="001"/>
    <m/>
    <s v="31-970-000"/>
    <x v="3"/>
    <x v="78"/>
    <s v="000"/>
    <x v="188"/>
    <s v="0OUNTY ACCOUNTS"/>
    <m/>
    <x v="288"/>
    <s v="CLEARWATER HILLS FD "/>
    <s v=" "/>
    <s v=" "/>
    <n v="31"/>
    <n v="970"/>
    <n v="0"/>
    <n v="313131"/>
    <n v="0"/>
    <n v="322152.2"/>
    <s v=" "/>
    <s v=" "/>
    <n v="31970000"/>
    <n v="313036.24"/>
    <n v="1500"/>
    <n v="0"/>
    <n v="0"/>
    <n v="10615.96"/>
    <n v="212515.13"/>
    <n v="131260"/>
    <n v="0"/>
    <n v="273.42"/>
    <n v="241170.49"/>
    <n v="293087.87"/>
    <n v="1575"/>
    <n v="0"/>
    <n v="0.67"/>
    <n v="21524.04"/>
    <n v="212515.13"/>
    <n v="129760"/>
    <n v="0"/>
    <n v="273.42"/>
    <n v="230554.53"/>
    <n v="0"/>
    <n v="0"/>
    <n v="0"/>
    <n v="0"/>
    <n v="0"/>
  </r>
  <r>
    <s v="CLERK OF COURT EDMS"/>
    <n v="2000"/>
    <s v="156"/>
    <m/>
    <s v="31-274-000"/>
    <x v="3"/>
    <x v="79"/>
    <s v="000"/>
    <x v="189"/>
    <s v="0OUNTY ACCOUNTS"/>
    <m/>
    <x v="289"/>
    <s v="CLERK OF COURT EDMS "/>
    <s v=" "/>
    <s v=" "/>
    <n v="31"/>
    <n v="274"/>
    <n v="0"/>
    <n v="311215"/>
    <n v="0"/>
    <n v="396488.94"/>
    <s v=" "/>
    <s v=" "/>
    <n v="31274000"/>
    <n v="305468.78999999998"/>
    <n v="0"/>
    <n v="235710.85"/>
    <n v="144890.70000000001"/>
    <n v="200"/>
    <n v="243697.98"/>
    <n v="0"/>
    <n v="2064760.1"/>
    <n v="1997793.49"/>
    <n v="85824.35"/>
    <n v="255828.1"/>
    <n v="0"/>
    <n v="201754.42"/>
    <n v="159804.84"/>
    <n v="7691.11"/>
    <n v="243697.98"/>
    <n v="0"/>
    <n v="1829049.25"/>
    <n v="1852902.79"/>
    <n v="85624.35"/>
    <n v="0"/>
    <n v="0"/>
    <n v="0"/>
    <n v="0"/>
    <n v="0"/>
  </r>
  <r>
    <s v="CLERK OF THE COURT FILL THE GAP"/>
    <n v="2000"/>
    <s v="157"/>
    <m/>
    <s v="31-218-000"/>
    <x v="3"/>
    <x v="80"/>
    <s v="000"/>
    <x v="190"/>
    <s v="0OUNTY ACCOUNTS"/>
    <m/>
    <x v="290"/>
    <s v="CL OF CT FILL GAP   "/>
    <s v=" "/>
    <s v=" "/>
    <n v="31"/>
    <n v="218"/>
    <n v="0"/>
    <n v="311215"/>
    <n v="0"/>
    <n v="334985.03999999998"/>
    <s v=" "/>
    <s v=" "/>
    <n v="31218000"/>
    <n v="364475.57"/>
    <n v="0"/>
    <n v="125430"/>
    <n v="155716.16"/>
    <n v="795.63"/>
    <n v="455190.36"/>
    <n v="0"/>
    <n v="501719.5"/>
    <n v="1849207.02"/>
    <n v="1227282.2"/>
    <n v="166921.98000000001"/>
    <n v="0"/>
    <n v="376289.5"/>
    <n v="178735.91"/>
    <n v="0"/>
    <n v="455190.36"/>
    <n v="0"/>
    <n v="376289.5"/>
    <n v="1693490.86"/>
    <n v="1226486.57"/>
    <n v="0"/>
    <n v="0"/>
    <n v="0"/>
    <n v="0"/>
    <n v="0"/>
  </r>
  <r>
    <s v="CLERK OF THE COURT GRANTS"/>
    <n v="2000"/>
    <s v="158"/>
    <m/>
    <s v="31-216-000"/>
    <x v="3"/>
    <x v="81"/>
    <s v="000"/>
    <x v="191"/>
    <s v="0OUNTY ACCOUNTS"/>
    <m/>
    <x v="291"/>
    <s v="CLK OF COURT GRANTS "/>
    <s v=" "/>
    <s v=" "/>
    <n v="31"/>
    <n v="216"/>
    <n v="0"/>
    <n v="311215"/>
    <n v="0"/>
    <n v="-9593.92"/>
    <s v=" "/>
    <s v=" "/>
    <n v="31216000"/>
    <n v="11240.24"/>
    <n v="0"/>
    <n v="0"/>
    <n v="20834.16"/>
    <n v="0"/>
    <n v="-101232.71"/>
    <n v="0"/>
    <n v="1270179.78"/>
    <n v="1196076.45"/>
    <n v="17535.46"/>
    <n v="-120365.95"/>
    <n v="0"/>
    <n v="226754.13"/>
    <n v="95147.94"/>
    <n v="0"/>
    <n v="-101232.71"/>
    <n v="0"/>
    <n v="1270179.78"/>
    <n v="1175242.29"/>
    <n v="17535.46"/>
    <n v="0"/>
    <n v="0"/>
    <n v="0"/>
    <n v="0"/>
    <n v="0"/>
  </r>
  <r>
    <s v="CLERK OF THE COURT TRUST FUND"/>
    <n v="2000"/>
    <s v="159"/>
    <m/>
    <s v="31-770-000"/>
    <x v="3"/>
    <x v="82"/>
    <s v="000"/>
    <x v="192"/>
    <s v="0OUNTY ACCOUNTS"/>
    <m/>
    <x v="292"/>
    <s v="CLRK O/T CT TRUST FD"/>
    <s v=" "/>
    <s v=" "/>
    <n v="31"/>
    <n v="770"/>
    <n v="0"/>
    <n v="311405"/>
    <n v="0"/>
    <n v="21115311.239999998"/>
    <s v=" "/>
    <s v=" "/>
    <n v="31770000"/>
    <n v="21148729.300000001"/>
    <n v="0"/>
    <n v="0"/>
    <n v="33418.06"/>
    <n v="0"/>
    <n v="25131373.059999999"/>
    <n v="4000510.71"/>
    <n v="0"/>
    <n v="127544.31"/>
    <n v="111993.2"/>
    <n v="22115311.239999998"/>
    <n v="1000000"/>
    <n v="0"/>
    <n v="0"/>
    <n v="33418.06"/>
    <n v="25131373.059999999"/>
    <n v="4000510.71"/>
    <n v="0"/>
    <n v="94126.25"/>
    <n v="111993.2"/>
    <n v="0"/>
    <n v="0"/>
    <n v="0"/>
    <n v="0"/>
    <n v="0"/>
  </r>
  <r>
    <s v="CONCILIATION COURT FEES"/>
    <n v="2000"/>
    <s v="114"/>
    <m/>
    <s v="31-257-000"/>
    <x v="3"/>
    <x v="83"/>
    <s v="000"/>
    <x v="193"/>
    <s v="0OUNTY ACCOUNTS"/>
    <m/>
    <x v="293"/>
    <s v="CONCILIATION COURT F"/>
    <s v=" "/>
    <s v=" "/>
    <n v="31"/>
    <n v="257"/>
    <n v="0"/>
    <n v="311215"/>
    <n v="0"/>
    <n v="246747.3"/>
    <s v=" "/>
    <s v=" "/>
    <n v="31257000"/>
    <n v="123268.84"/>
    <n v="0"/>
    <n v="148478.46"/>
    <n v="25000"/>
    <n v="0"/>
    <n v="272535.73"/>
    <n v="0"/>
    <n v="1190180"/>
    <n v="1217267.08"/>
    <n v="1298.6500000000001"/>
    <n v="65740.36"/>
    <n v="0"/>
    <n v="127398.86"/>
    <n v="70100"/>
    <n v="229.62"/>
    <n v="272535.73"/>
    <n v="0"/>
    <n v="1041701.54"/>
    <n v="1192267.08"/>
    <n v="1298.6500000000001"/>
    <n v="0"/>
    <n v="0"/>
    <n v="0"/>
    <n v="0"/>
    <n v="0"/>
  </r>
  <r>
    <s v="CONFIDENTIAL ADDRESS"/>
    <s v="1000"/>
    <s v="319"/>
    <m/>
    <s v="31-048-072"/>
    <x v="3"/>
    <x v="28"/>
    <s v="072"/>
    <x v="194"/>
    <s v="0OUNTY ACCOUNTS"/>
    <m/>
    <x v="294"/>
    <s v="CONFIDENTIAL ADDRESS"/>
    <s v=" "/>
    <s v=" "/>
    <n v="31"/>
    <n v="48"/>
    <n v="72"/>
    <n v="315110"/>
    <n v="0"/>
    <n v="3055.33"/>
    <s v=" "/>
    <s v=" "/>
    <n v="30100000"/>
    <n v="4074.2"/>
    <n v="4074.2"/>
    <n v="3055.33"/>
    <n v="0"/>
    <n v="0"/>
    <n v="2520.19"/>
    <n v="29123.22"/>
    <n v="29658.36"/>
    <n v="0"/>
    <n v="0"/>
    <n v="3181.43"/>
    <n v="3181.43"/>
    <n v="4074.2"/>
    <n v="0"/>
    <n v="0"/>
    <n v="2520.19"/>
    <n v="25049.02"/>
    <n v="26603.03"/>
    <n v="0"/>
    <n v="0"/>
    <n v="0"/>
    <n v="0"/>
    <n v="0"/>
    <n v="0"/>
    <n v="0"/>
  </r>
  <r>
    <s v="CONFIDENTIAL INTERMEDIARY"/>
    <s v="1000"/>
    <s v="320"/>
    <m/>
    <s v="31-048-067"/>
    <x v="3"/>
    <x v="28"/>
    <s v="067"/>
    <x v="195"/>
    <s v="0OUNTY ACCOUNTS"/>
    <m/>
    <x v="295"/>
    <s v="CONFID INTERMEDIARY "/>
    <s v=" "/>
    <s v=" "/>
    <n v="31"/>
    <n v="48"/>
    <n v="67"/>
    <n v="315110"/>
    <n v="0"/>
    <n v="3837.9"/>
    <s v=" "/>
    <s v=" "/>
    <n v="30100000"/>
    <n v="3330.27"/>
    <n v="3330.27"/>
    <n v="3837.9"/>
    <n v="0"/>
    <n v="0"/>
    <n v="3599.83"/>
    <n v="32837.78"/>
    <n v="33075.85"/>
    <n v="0"/>
    <n v="0"/>
    <n v="3065.34"/>
    <n v="3065.34"/>
    <n v="3330.27"/>
    <n v="0"/>
    <n v="0"/>
    <n v="3599.83"/>
    <n v="29507.51"/>
    <n v="29237.95"/>
    <n v="0"/>
    <n v="0"/>
    <n v="0"/>
    <n v="0"/>
    <n v="0"/>
    <n v="0"/>
    <n v="0"/>
  </r>
  <r>
    <s v="CONSTABLE ETHICS COMMITTEE"/>
    <s v="1000"/>
    <s v="321"/>
    <m/>
    <s v="31-048-018"/>
    <x v="3"/>
    <x v="28"/>
    <s v="018"/>
    <x v="196"/>
    <s v="0OUNTY ACCOUNTS"/>
    <s v="C &amp; T WICKENBURG"/>
    <x v="296"/>
    <s v="CONSTABLE ETHICS COM"/>
    <s v=" "/>
    <s v=" "/>
    <n v="31"/>
    <n v="48"/>
    <n v="18"/>
    <n v="315110"/>
    <n v="0"/>
    <n v="20473.22"/>
    <s v=" "/>
    <s v=" "/>
    <n v="30100000"/>
    <n v="18087.47"/>
    <n v="18087.47"/>
    <n v="20473.22"/>
    <n v="0"/>
    <n v="0"/>
    <n v="22274.720000000001"/>
    <n v="216674.07"/>
    <n v="214872.57"/>
    <n v="0"/>
    <n v="0"/>
    <n v="19230"/>
    <n v="19230"/>
    <n v="18087.47"/>
    <n v="0"/>
    <n v="0"/>
    <n v="22274.720000000001"/>
    <n v="198586.6"/>
    <n v="194399.35"/>
    <n v="0"/>
    <n v="0"/>
    <n v="0"/>
    <n v="0"/>
    <n v="0"/>
    <n v="0"/>
    <n v="0"/>
  </r>
  <r>
    <s v="CORRECTIONAL HEALTH GRANTS"/>
    <n v="2000"/>
    <s v="161"/>
    <m/>
    <s v="31-292-000"/>
    <x v="3"/>
    <x v="84"/>
    <s v="000"/>
    <x v="10"/>
    <s v="0OUNTY ACCOUNTS"/>
    <m/>
    <x v="297"/>
    <s v="CORRECTL HEALTH GRTS"/>
    <s v=" "/>
    <s v=" "/>
    <n v="31"/>
    <n v="292"/>
    <n v="0"/>
    <n v="311215"/>
    <n v="0"/>
    <n v="0"/>
    <s v=" "/>
    <s v=" "/>
    <n v="31292000"/>
    <n v="0"/>
    <n v="0"/>
    <n v="0"/>
    <n v="0"/>
    <n v="0"/>
    <n v="-18.739999999999998"/>
    <n v="0"/>
    <n v="0"/>
    <n v="0"/>
    <n v="18.739999999999998"/>
    <n v="0"/>
    <n v="0"/>
    <n v="0"/>
    <n v="0"/>
    <n v="0"/>
    <n v="-18.739999999999998"/>
    <n v="0"/>
    <n v="0"/>
    <n v="0"/>
    <n v="18.739999999999998"/>
    <n v="0"/>
    <n v="0"/>
    <n v="0"/>
    <n v="0"/>
    <n v="0"/>
  </r>
  <r>
    <s v="COUNTY ATTORNEY FILL THE GAP"/>
    <n v="2000"/>
    <s v="162"/>
    <m/>
    <s v="31-221-000"/>
    <x v="3"/>
    <x v="85"/>
    <s v="000"/>
    <x v="197"/>
    <s v="0OUNTY ACCOUNTS"/>
    <m/>
    <x v="298"/>
    <s v="CO ATTY FILL GAP    "/>
    <s v=" "/>
    <s v=" "/>
    <n v="31"/>
    <n v="221"/>
    <n v="0"/>
    <n v="311215"/>
    <n v="0"/>
    <n v="238098.25"/>
    <s v=" "/>
    <s v=" "/>
    <n v="31221000"/>
    <n v="321262.45"/>
    <n v="0"/>
    <n v="0"/>
    <n v="104976.47"/>
    <n v="21812.27"/>
    <n v="136580.19"/>
    <n v="0"/>
    <n v="304036"/>
    <n v="1157721.6100000001"/>
    <n v="955203.67"/>
    <n v="438573.06"/>
    <n v="0"/>
    <n v="0"/>
    <n v="117511.51"/>
    <n v="200.9"/>
    <n v="136580.19"/>
    <n v="0"/>
    <n v="304036"/>
    <n v="1052745.1399999999"/>
    <n v="933391.4"/>
    <n v="0"/>
    <n v="0"/>
    <n v="0"/>
    <n v="0"/>
    <n v="0"/>
  </r>
  <r>
    <s v="COUNTY ATTORNEY GRANTS"/>
    <n v="2000"/>
    <s v="163"/>
    <m/>
    <s v="31-219-000"/>
    <x v="3"/>
    <x v="86"/>
    <s v="000"/>
    <x v="198"/>
    <s v="0OUNTY ACCOUNTS"/>
    <m/>
    <x v="299"/>
    <s v="CNTY ATTRNY GRANTS  "/>
    <s v=" "/>
    <s v=" "/>
    <n v="31"/>
    <n v="219"/>
    <n v="0"/>
    <n v="311215"/>
    <n v="0"/>
    <n v="727294.17"/>
    <s v=" "/>
    <s v=" "/>
    <n v="31219000"/>
    <n v="672466.04"/>
    <n v="0"/>
    <n v="363400.08"/>
    <n v="438068.77"/>
    <n v="129496.82"/>
    <n v="964572.84"/>
    <n v="0"/>
    <n v="3598970.42"/>
    <n v="5356649.5599999996"/>
    <n v="1520400.47"/>
    <n v="608167.62"/>
    <n v="0"/>
    <n v="473116.56"/>
    <n v="534229.92000000004"/>
    <n v="125411.78"/>
    <n v="964572.84"/>
    <n v="0"/>
    <n v="3235570.34"/>
    <n v="4918580.79"/>
    <n v="1390903.65"/>
    <n v="0"/>
    <n v="0"/>
    <n v="0"/>
    <n v="0"/>
    <n v="0"/>
  </r>
  <r>
    <s v="COUNTY ATTORNEY RICO"/>
    <n v="2000"/>
    <s v="164"/>
    <m/>
    <s v="31-213-000"/>
    <x v="3"/>
    <x v="87"/>
    <s v="000"/>
    <x v="199"/>
    <s v="0OUNTY ACCOUNTS"/>
    <m/>
    <x v="300"/>
    <s v="COUNTY ATTORNEY RICO"/>
    <s v=" "/>
    <s v=" "/>
    <n v="31"/>
    <n v="213"/>
    <n v="0"/>
    <n v="311215"/>
    <n v="0"/>
    <n v="30137638"/>
    <s v=" "/>
    <s v=" "/>
    <n v="31213000"/>
    <n v="30161316.23"/>
    <n v="0"/>
    <n v="0"/>
    <n v="23678.23"/>
    <n v="0"/>
    <n v="35465931.049999997"/>
    <n v="5000000"/>
    <n v="7267.38"/>
    <n v="490354.4"/>
    <n v="154793.97"/>
    <n v="30133101.440000001"/>
    <n v="0"/>
    <n v="207.73"/>
    <n v="17986.04"/>
    <n v="45993.1"/>
    <n v="35465931.049999997"/>
    <n v="5000000"/>
    <n v="7267.38"/>
    <n v="466676.17"/>
    <n v="154793.97"/>
    <n v="0"/>
    <n v="0"/>
    <n v="0"/>
    <n v="0"/>
    <n v="0"/>
  </r>
  <r>
    <s v="COUNTY EQUALIZATION ASSISTANCE CLEARING"/>
    <n v="2000"/>
    <s v="165"/>
    <m/>
    <s v="31-667-000"/>
    <x v="3"/>
    <x v="88"/>
    <s v="000"/>
    <x v="200"/>
    <s v="0OUNTY ACCOUNTS"/>
    <m/>
    <x v="301"/>
    <s v="CO. EQUAL ASS.  CLNG"/>
    <s v=" "/>
    <s v=" "/>
    <n v="31"/>
    <n v="667"/>
    <n v="0"/>
    <n v="312212"/>
    <n v="0"/>
    <n v="1717051.51"/>
    <s v=" "/>
    <s v=" "/>
    <s v="        "/>
    <n v="1717051.51"/>
    <n v="0"/>
    <n v="0"/>
    <n v="6379225.96"/>
    <n v="6379225.96"/>
    <n v="0"/>
    <n v="0"/>
    <n v="0"/>
    <n v="118318753.05"/>
    <n v="120035804.56"/>
    <n v="1717051.51"/>
    <n v="0"/>
    <n v="0"/>
    <n v="8558494.1899999995"/>
    <n v="8558494.1899999995"/>
    <n v="0"/>
    <n v="0"/>
    <n v="0"/>
    <n v="111939527.09"/>
    <n v="113656578.59999999"/>
    <n v="0"/>
    <n v="0"/>
    <n v="0"/>
    <n v="0"/>
    <n v="0"/>
  </r>
  <r>
    <s v="COUNTY IMPROVEMENT DEBT"/>
    <n v="2000"/>
    <s v="166"/>
    <m/>
    <s v="31-320-000"/>
    <x v="3"/>
    <x v="89"/>
    <s v="000"/>
    <x v="201"/>
    <s v="0OUNTY ACCOUNTS"/>
    <m/>
    <x v="302"/>
    <s v="CO IMPROVEMENT DEBT "/>
    <s v=" "/>
    <s v=" "/>
    <n v="31"/>
    <n v="320"/>
    <n v="0"/>
    <n v="311225"/>
    <n v="0"/>
    <n v="4074433.65"/>
    <s v=" "/>
    <s v=" "/>
    <n v="31320000"/>
    <n v="4074433.65"/>
    <n v="0"/>
    <n v="0"/>
    <n v="0"/>
    <n v="0"/>
    <n v="4997709.04"/>
    <n v="1295677"/>
    <n v="53968.5"/>
    <n v="6307.93"/>
    <n v="324741.03999999998"/>
    <n v="4068229.14"/>
    <n v="0"/>
    <n v="0"/>
    <n v="0"/>
    <n v="6204.51"/>
    <n v="4997709.04"/>
    <n v="1295677"/>
    <n v="53968.5"/>
    <n v="6307.93"/>
    <n v="324741.03999999998"/>
    <n v="0"/>
    <n v="0"/>
    <n v="0"/>
    <n v="0"/>
    <n v="0"/>
  </r>
  <r>
    <s v="COUNTY IMPROVEMENT DEBT 2"/>
    <n v="2000"/>
    <s v="167"/>
    <m/>
    <s v="31-321-000"/>
    <x v="3"/>
    <x v="90"/>
    <s v="000"/>
    <x v="202"/>
    <s v="0OUNTY ACCOUNTS"/>
    <m/>
    <x v="303"/>
    <s v="CO IMPROVEMT DEBT 2 "/>
    <s v=" "/>
    <s v=" "/>
    <n v="31"/>
    <n v="321"/>
    <n v="0"/>
    <n v="311225"/>
    <n v="0"/>
    <n v="7720090"/>
    <s v=" "/>
    <s v=" "/>
    <n v="31321000"/>
    <n v="0"/>
    <n v="0"/>
    <n v="0"/>
    <n v="0"/>
    <n v="7720090"/>
    <n v="283.88"/>
    <n v="0"/>
    <n v="0"/>
    <n v="283.93"/>
    <n v="7720090.0499999998"/>
    <n v="0"/>
    <n v="0"/>
    <n v="0"/>
    <n v="0"/>
    <n v="0"/>
    <n v="283.88"/>
    <n v="0"/>
    <n v="0"/>
    <n v="283.93"/>
    <n v="0.05"/>
    <n v="0"/>
    <n v="0"/>
    <n v="0"/>
    <n v="0"/>
    <n v="0"/>
  </r>
  <r>
    <s v="COUNTY IMPROVEMENT FUND"/>
    <n v="2000"/>
    <s v="168"/>
    <m/>
    <s v="31-435-000"/>
    <x v="3"/>
    <x v="91"/>
    <s v="000"/>
    <x v="10"/>
    <s v="0OUNTY ACCOUNTS"/>
    <m/>
    <x v="304"/>
    <s v="COUNTY IMPROVEMENT  "/>
    <s v=" "/>
    <s v=" "/>
    <n v="31"/>
    <n v="435"/>
    <n v="0"/>
    <n v="311235"/>
    <n v="0"/>
    <n v="0"/>
    <s v=" "/>
    <s v=" "/>
    <n v="31435000"/>
    <n v="0"/>
    <n v="0"/>
    <n v="0"/>
    <n v="0"/>
    <n v="0"/>
    <n v="0"/>
    <n v="0"/>
    <n v="0"/>
    <n v="0"/>
    <n v="0"/>
    <n v="0"/>
    <n v="0"/>
    <n v="0"/>
    <n v="0"/>
    <n v="0"/>
    <n v="0"/>
    <n v="0"/>
    <n v="0"/>
    <n v="0"/>
    <n v="0"/>
    <n v="0"/>
    <n v="0"/>
    <n v="0"/>
    <n v="0"/>
    <n v="0"/>
  </r>
  <r>
    <s v="COUNTY SCHOOL INDIRECT COST"/>
    <n v="2000"/>
    <s v="169"/>
    <m/>
    <s v="31-795-000"/>
    <x v="3"/>
    <x v="92"/>
    <s v="000"/>
    <x v="203"/>
    <s v="0OUNTY ACCOUNTS"/>
    <m/>
    <x v="305"/>
    <s v="CNTY SCH IND COST   "/>
    <s v=" "/>
    <s v=" "/>
    <n v="31"/>
    <n v="795"/>
    <n v="0"/>
    <n v="312212"/>
    <n v="1"/>
    <n v="618281.67000000004"/>
    <s v=" "/>
    <s v=" "/>
    <n v="31795000"/>
    <n v="642653.47"/>
    <n v="0"/>
    <n v="5531.59"/>
    <n v="29903.39"/>
    <n v="0"/>
    <n v="503026.77"/>
    <n v="0"/>
    <n v="347414.51"/>
    <n v="557221.59"/>
    <n v="325061.98"/>
    <n v="699736.17"/>
    <n v="0"/>
    <n v="22646.84"/>
    <n v="104973.85"/>
    <n v="25244.31"/>
    <n v="503026.77"/>
    <n v="0"/>
    <n v="341882.92"/>
    <n v="527318.19999999995"/>
    <n v="325061.98"/>
    <n v="0"/>
    <n v="0"/>
    <n v="0"/>
    <n v="0"/>
    <n v="0"/>
  </r>
  <r>
    <s v="COURT DOCUMENT RETRIEVAL"/>
    <n v="2000"/>
    <s v="170"/>
    <m/>
    <s v="31-205-000"/>
    <x v="3"/>
    <x v="93"/>
    <s v="000"/>
    <x v="204"/>
    <s v="0OUNTY ACCOUNTS"/>
    <m/>
    <x v="306"/>
    <s v="COURT DOCUMENT RETR "/>
    <s v=" "/>
    <s v=" "/>
    <n v="31"/>
    <n v="205"/>
    <n v="0"/>
    <n v="311215"/>
    <n v="0"/>
    <n v="264212.18"/>
    <s v=" "/>
    <s v=" "/>
    <n v="31205000"/>
    <n v="230058.44"/>
    <n v="0"/>
    <n v="98284.41"/>
    <n v="64130.67"/>
    <n v="0"/>
    <n v="242523.83"/>
    <n v="0"/>
    <n v="871650.37"/>
    <n v="873126.06"/>
    <n v="23164.04"/>
    <n v="214022.36"/>
    <n v="0"/>
    <n v="84676.1"/>
    <n v="70457.25"/>
    <n v="1817.23"/>
    <n v="242523.83"/>
    <n v="0"/>
    <n v="773365.96"/>
    <n v="808995.39"/>
    <n v="23164.04"/>
    <n v="0"/>
    <n v="0"/>
    <n v="0"/>
    <n v="0"/>
    <n v="0"/>
  </r>
  <r>
    <s v="CRIMINAL JUSTICE"/>
    <s v="1000"/>
    <s v="322"/>
    <m/>
    <s v="31-048-071"/>
    <x v="3"/>
    <x v="28"/>
    <s v="071"/>
    <x v="10"/>
    <s v="0OUNTY ACCOUNTS"/>
    <m/>
    <x v="307"/>
    <s v="CRIMINAL JUSTICE    "/>
    <s v=" "/>
    <s v=" "/>
    <n v="31"/>
    <n v="48"/>
    <n v="71"/>
    <n v="315110"/>
    <n v="0"/>
    <n v="0"/>
    <s v=" "/>
    <s v=" "/>
    <n v="30100000"/>
    <n v="0"/>
    <n v="0"/>
    <n v="0"/>
    <n v="0"/>
    <n v="0"/>
    <n v="0"/>
    <n v="0"/>
    <n v="0"/>
    <n v="0"/>
    <n v="0"/>
    <n v="0"/>
    <n v="0"/>
    <n v="0"/>
    <n v="0"/>
    <n v="0"/>
    <n v="0"/>
    <n v="0"/>
    <n v="0"/>
    <n v="0"/>
    <n v="0"/>
    <n v="0"/>
    <n v="0"/>
    <n v="0"/>
    <n v="0"/>
    <n v="0"/>
  </r>
  <r>
    <s v="CRIMINAL JUSTICE ENHANCEMENT CA"/>
    <n v="2000"/>
    <s v="171"/>
    <m/>
    <s v="31-267-000"/>
    <x v="3"/>
    <x v="94"/>
    <s v="000"/>
    <x v="205"/>
    <s v="0OUNTY ACCOUNTS"/>
    <m/>
    <x v="308"/>
    <s v="CRIMINAL JUST ENH CA"/>
    <s v=" "/>
    <s v=" "/>
    <n v="31"/>
    <n v="267"/>
    <n v="0"/>
    <n v="311215"/>
    <n v="0"/>
    <n v="-24372.38"/>
    <s v=" "/>
    <s v=" "/>
    <n v="31267000"/>
    <n v="82853.759999999995"/>
    <n v="0"/>
    <n v="0"/>
    <n v="111661.09"/>
    <n v="4434.95"/>
    <n v="331733.42"/>
    <n v="0"/>
    <n v="854610.76"/>
    <n v="1221730.52"/>
    <n v="11013.96"/>
    <n v="204548.3"/>
    <n v="0"/>
    <n v="0"/>
    <n v="122004.14"/>
    <n v="309.60000000000002"/>
    <n v="331733.42"/>
    <n v="0"/>
    <n v="854610.76"/>
    <n v="1110069.43"/>
    <n v="6579.01"/>
    <n v="0"/>
    <n v="0"/>
    <n v="0"/>
    <n v="0"/>
    <n v="0"/>
  </r>
  <r>
    <s v="DAISY MOUNTAIN FIRE CAPITAL"/>
    <n v="7377"/>
    <s v="023"/>
    <m/>
    <s v="31-976-000"/>
    <x v="3"/>
    <x v="95"/>
    <s v="000"/>
    <x v="206"/>
    <s v="0OUNTY ACCOUNTS"/>
    <m/>
    <x v="309"/>
    <s v="DAISY MTN FIRE CAP  "/>
    <s v=" "/>
    <s v=" "/>
    <n v="31"/>
    <n v="976"/>
    <n v="0"/>
    <n v="313131"/>
    <n v="0"/>
    <n v="1728326.68"/>
    <s v=" "/>
    <s v=" "/>
    <n v="31976000"/>
    <n v="1728326.68"/>
    <n v="0"/>
    <n v="0"/>
    <n v="0"/>
    <n v="0"/>
    <n v="1597543.11"/>
    <n v="0"/>
    <n v="0"/>
    <n v="2016.26"/>
    <n v="132799.82999999999"/>
    <n v="1725785.45"/>
    <n v="0"/>
    <n v="0"/>
    <n v="0"/>
    <n v="2541.23"/>
    <n v="1597543.11"/>
    <n v="0"/>
    <n v="0"/>
    <n v="2016.26"/>
    <n v="132799.82999999999"/>
    <n v="0"/>
    <n v="0"/>
    <n v="0"/>
    <n v="0"/>
    <n v="0"/>
  </r>
  <r>
    <s v="DAISY MOUNTAIN FIRE DISTRICT"/>
    <n v="7377"/>
    <s v="001"/>
    <m/>
    <s v="31-977-000"/>
    <x v="3"/>
    <x v="96"/>
    <s v="000"/>
    <x v="207"/>
    <s v="0OUNTY ACCOUNTS"/>
    <m/>
    <x v="310"/>
    <s v="DAISY MTN FIRE DIST "/>
    <s v=" "/>
    <s v=" "/>
    <n v="31"/>
    <n v="977"/>
    <n v="0"/>
    <n v="313131"/>
    <n v="0"/>
    <n v="58655.76"/>
    <s v=" "/>
    <s v=" "/>
    <n v="31977000"/>
    <n v="167100.21"/>
    <n v="369581.54"/>
    <n v="0"/>
    <n v="0"/>
    <n v="261137.09"/>
    <n v="911915.74"/>
    <n v="9574674.1099999994"/>
    <n v="1050000"/>
    <n v="243812.79"/>
    <n v="7915226.9199999999"/>
    <n v="411668.14"/>
    <n v="1190157.72"/>
    <n v="400000"/>
    <n v="5.13"/>
    <n v="545594.92000000004"/>
    <n v="911915.74"/>
    <n v="9205092.5700000003"/>
    <n v="1050000"/>
    <n v="243812.79"/>
    <n v="7654089.8300000001"/>
    <n v="0"/>
    <n v="0"/>
    <n v="0"/>
    <n v="0"/>
    <n v="0"/>
  </r>
  <r>
    <s v="DEA GRANT"/>
    <n v="2000"/>
    <s v="172"/>
    <m/>
    <s v="31-299-000"/>
    <x v="3"/>
    <x v="12"/>
    <s v="000"/>
    <x v="10"/>
    <s v="0OUNTY ACCOUNTS"/>
    <m/>
    <x v="311"/>
    <s v="DEA GRANT           "/>
    <s v=" "/>
    <s v=" "/>
    <n v="31"/>
    <n v="299"/>
    <n v="0"/>
    <n v="311215"/>
    <n v="0"/>
    <n v="0"/>
    <s v=" "/>
    <s v=" "/>
    <s v="        "/>
    <n v="0"/>
    <n v="0"/>
    <n v="0"/>
    <n v="0"/>
    <n v="0"/>
    <n v="0"/>
    <n v="0"/>
    <n v="0"/>
    <n v="0"/>
    <n v="0"/>
    <n v="0"/>
    <n v="0"/>
    <n v="0"/>
    <n v="0"/>
    <n v="0"/>
    <n v="0"/>
    <n v="0"/>
    <n v="0"/>
    <n v="0"/>
    <n v="0"/>
    <n v="0"/>
    <n v="0"/>
    <n v="0"/>
    <n v="0"/>
    <n v="0"/>
  </r>
  <r>
    <s v="DEL WEB SPECIAL REVENUE"/>
    <n v="2000"/>
    <s v="173"/>
    <m/>
    <s v="31-235-000"/>
    <x v="3"/>
    <x v="97"/>
    <s v="000"/>
    <x v="208"/>
    <s v="0OUNTY ACCOUNTS"/>
    <m/>
    <x v="312"/>
    <s v="DEL WEB SPECIAL REV "/>
    <s v=" "/>
    <s v=" "/>
    <n v="31"/>
    <n v="235"/>
    <n v="0"/>
    <n v="311215"/>
    <n v="0"/>
    <n v="1286.42"/>
    <s v=" "/>
    <s v=" "/>
    <n v="31235000"/>
    <n v="1286.42"/>
    <n v="0"/>
    <n v="0"/>
    <n v="0"/>
    <n v="0"/>
    <n v="516434.33"/>
    <n v="0"/>
    <n v="0"/>
    <n v="525613.80000000005"/>
    <n v="10465.89"/>
    <n v="0"/>
    <n v="0"/>
    <n v="0"/>
    <n v="0"/>
    <n v="1286.42"/>
    <n v="516434.33"/>
    <n v="0"/>
    <n v="0"/>
    <n v="525613.80000000005"/>
    <n v="10465.89"/>
    <n v="0"/>
    <n v="0"/>
    <n v="0"/>
    <n v="0"/>
    <n v="0"/>
  </r>
  <r>
    <s v="DETENTION CAPITAL PROJECTS"/>
    <n v="2000"/>
    <s v="174"/>
    <m/>
    <s v="31-455-000"/>
    <x v="3"/>
    <x v="98"/>
    <s v="000"/>
    <x v="209"/>
    <s v="0OUNTY ACCOUNTS"/>
    <m/>
    <x v="313"/>
    <s v="DETENTION CAPT PROJ "/>
    <s v=" "/>
    <s v=" "/>
    <n v="31"/>
    <n v="455"/>
    <n v="0"/>
    <n v="311235"/>
    <n v="0"/>
    <n v="188134924.59999999"/>
    <s v=" "/>
    <s v=" "/>
    <n v="31255000"/>
    <n v="188247574.15000001"/>
    <n v="0"/>
    <n v="0"/>
    <n v="112649.55"/>
    <n v="0"/>
    <n v="190398756.19999999"/>
    <n v="0"/>
    <n v="0"/>
    <n v="2403526.38"/>
    <n v="139694.78"/>
    <n v="188343529.94"/>
    <n v="0"/>
    <n v="0"/>
    <n v="95955.79"/>
    <n v="0"/>
    <n v="190398756.19999999"/>
    <n v="0"/>
    <n v="0"/>
    <n v="2290876.83"/>
    <n v="139694.78"/>
    <n v="0"/>
    <n v="0"/>
    <n v="0"/>
    <n v="0"/>
    <n v="0"/>
  </r>
  <r>
    <s v="DETENTION OPERATIONS"/>
    <n v="2000"/>
    <s v="175"/>
    <m/>
    <s v="31-255-000"/>
    <x v="3"/>
    <x v="99"/>
    <s v="000"/>
    <x v="210"/>
    <s v="0OUNTY ACCOUNTS"/>
    <m/>
    <x v="314"/>
    <s v="DETENTION OPERATIONS"/>
    <s v=" "/>
    <s v=" "/>
    <n v="31"/>
    <n v="255"/>
    <n v="0"/>
    <n v="311215"/>
    <n v="0"/>
    <n v="29823371.07"/>
    <s v=" "/>
    <s v=" "/>
    <n v="31255000"/>
    <n v="39359861.130000003"/>
    <n v="0"/>
    <n v="12137499.25"/>
    <n v="21742820.68"/>
    <n v="68831.37"/>
    <n v="48754829.57"/>
    <n v="328.67"/>
    <n v="135844531.88999999"/>
    <n v="279803339.02999997"/>
    <n v="125027677.31"/>
    <n v="43999705.159999996"/>
    <n v="32.799999999999997"/>
    <n v="13068081.25"/>
    <n v="32596133.280000001"/>
    <n v="14888240.800000001"/>
    <n v="48754829.57"/>
    <n v="328.67"/>
    <n v="123707032.64"/>
    <n v="258060518.34999999"/>
    <n v="124958845.94"/>
    <n v="0"/>
    <n v="0"/>
    <n v="0"/>
    <n v="0"/>
    <n v="0"/>
  </r>
  <r>
    <s v="DETENTION TECHNOLOGY"/>
    <n v="2000"/>
    <s v="176"/>
    <m/>
    <s v="31-461-000"/>
    <x v="3"/>
    <x v="100"/>
    <s v="000"/>
    <x v="211"/>
    <s v="0OUNTY ACCOUNTS"/>
    <m/>
    <x v="315"/>
    <s v="DETENTION TECHNOLOGY"/>
    <s v=" "/>
    <s v=" "/>
    <n v="31"/>
    <n v="461"/>
    <n v="0"/>
    <n v="311235"/>
    <n v="0"/>
    <n v="39728083.539999999"/>
    <s v=" "/>
    <s v=" "/>
    <n v="31461000"/>
    <n v="40554873.460000001"/>
    <n v="0"/>
    <n v="0"/>
    <n v="861554.64"/>
    <n v="34764.720000000001"/>
    <n v="44589538.920000002"/>
    <n v="0"/>
    <n v="832073"/>
    <n v="6864042.1799999997"/>
    <n v="1170513.8"/>
    <n v="41197435.140000001"/>
    <n v="0"/>
    <n v="0"/>
    <n v="704523.42"/>
    <n v="61961.74"/>
    <n v="44589538.920000002"/>
    <n v="0"/>
    <n v="832073"/>
    <n v="6002487.54"/>
    <n v="1135749.08"/>
    <n v="0"/>
    <n v="0"/>
    <n v="0"/>
    <n v="0"/>
    <n v="0"/>
  </r>
  <r>
    <s v="DIVERSION COUNTY ATTORNEY"/>
    <n v="2000"/>
    <s v="177"/>
    <m/>
    <s v="31-220-000"/>
    <x v="3"/>
    <x v="101"/>
    <s v="000"/>
    <x v="212"/>
    <s v="0OUNTY ACCOUNTS"/>
    <m/>
    <x v="316"/>
    <s v="DIVERSION CA        "/>
    <s v=" "/>
    <s v=" "/>
    <n v="31"/>
    <n v="220"/>
    <n v="0"/>
    <n v="311215"/>
    <n v="0"/>
    <n v="1334790.92"/>
    <s v=" "/>
    <s v=" "/>
    <n v="31220000"/>
    <n v="1474263.62"/>
    <n v="0"/>
    <n v="0"/>
    <n v="139472.70000000001"/>
    <n v="0"/>
    <n v="1873753.13"/>
    <n v="0"/>
    <n v="1386022.9"/>
    <n v="1958181.19"/>
    <n v="33196.080000000002"/>
    <n v="1462795.88"/>
    <n v="0"/>
    <n v="172392.6"/>
    <n v="166107.45000000001"/>
    <n v="5182.59"/>
    <n v="1873753.13"/>
    <n v="0"/>
    <n v="1386022.9"/>
    <n v="1818708.49"/>
    <n v="33196.080000000002"/>
    <n v="0"/>
    <n v="0"/>
    <n v="0"/>
    <n v="0"/>
    <n v="0"/>
  </r>
  <r>
    <s v="DMFD RETIREMENT FUND ACCOUNT"/>
    <n v="2000"/>
    <s v="178"/>
    <m/>
    <s v="31-948-000"/>
    <x v="3"/>
    <x v="102"/>
    <s v="000"/>
    <x v="213"/>
    <s v="0OUNTY ACCOUNTS"/>
    <m/>
    <x v="317"/>
    <s v="DMFD RETIREMENT FUND"/>
    <s v=" "/>
    <s v=" "/>
    <n v="31"/>
    <n v="948"/>
    <n v="0"/>
    <n v="313131"/>
    <n v="0"/>
    <n v="1014234.55"/>
    <s v=" "/>
    <s v=" "/>
    <n v="31948000"/>
    <n v="1014234.55"/>
    <n v="0"/>
    <n v="0"/>
    <n v="0"/>
    <n v="0"/>
    <n v="910829.25"/>
    <n v="0"/>
    <n v="0"/>
    <n v="1149.56"/>
    <n v="104554.86"/>
    <n v="1012690.09"/>
    <n v="0"/>
    <n v="0"/>
    <n v="0"/>
    <n v="1544.46"/>
    <n v="910829.25"/>
    <n v="0"/>
    <n v="0"/>
    <n v="1149.56"/>
    <n v="104554.86"/>
    <n v="0"/>
    <n v="0"/>
    <n v="0"/>
    <n v="0"/>
    <n v="0"/>
  </r>
  <r>
    <s v="DNA FEES"/>
    <s v="1000"/>
    <s v="323"/>
    <m/>
    <s v="31-048-077"/>
    <x v="3"/>
    <x v="28"/>
    <s v="077"/>
    <x v="10"/>
    <s v="0OUNTY ACCOUNTS"/>
    <m/>
    <x v="318"/>
    <s v="DNA FEES            "/>
    <s v=" "/>
    <s v=" "/>
    <n v="31"/>
    <n v="48"/>
    <n v="77"/>
    <n v="315110"/>
    <n v="0"/>
    <n v="0"/>
    <s v=" "/>
    <s v=" "/>
    <n v="30100000"/>
    <n v="0"/>
    <n v="0"/>
    <n v="0"/>
    <n v="0"/>
    <n v="0"/>
    <n v="0"/>
    <n v="0"/>
    <n v="0"/>
    <n v="0"/>
    <n v="0"/>
    <n v="0"/>
    <n v="0"/>
    <n v="0"/>
    <n v="0"/>
    <n v="0"/>
    <n v="0"/>
    <n v="0"/>
    <n v="0"/>
    <n v="0"/>
    <n v="0"/>
    <n v="0"/>
    <n v="0"/>
    <n v="0"/>
    <n v="0"/>
    <n v="0"/>
  </r>
  <r>
    <s v="DNA PENALTY ASSESSMENT"/>
    <s v="1000"/>
    <s v="324"/>
    <m/>
    <s v="31-048-009"/>
    <x v="3"/>
    <x v="28"/>
    <s v="009"/>
    <x v="214"/>
    <s v="0OUNTY ACCOUNTS"/>
    <s v="C &amp; T BUCKEYE"/>
    <x v="319"/>
    <s v="DNA PENALTY ASSESSMT"/>
    <s v=" "/>
    <s v=" "/>
    <n v="31"/>
    <n v="48"/>
    <n v="9"/>
    <n v="315110"/>
    <n v="0"/>
    <n v="45604.27"/>
    <s v=" "/>
    <s v=" "/>
    <n v="30100000"/>
    <n v="49311.78"/>
    <n v="49311.78"/>
    <n v="45604.27"/>
    <n v="0"/>
    <n v="0"/>
    <n v="39240.58"/>
    <n v="375798.31"/>
    <n v="382162"/>
    <n v="0"/>
    <n v="0"/>
    <n v="38570.15"/>
    <n v="38570.15"/>
    <n v="49311.78"/>
    <n v="0"/>
    <n v="0"/>
    <n v="39240.58"/>
    <n v="326486.53000000003"/>
    <n v="336557.73"/>
    <n v="0"/>
    <n v="0"/>
    <n v="0"/>
    <n v="0"/>
    <n v="0"/>
    <n v="0"/>
    <n v="0"/>
  </r>
  <r>
    <s v="DOMESTIC RELATIONS MEDIATION EDUCATION"/>
    <n v="2000"/>
    <s v="121"/>
    <m/>
    <s v="31-282-000"/>
    <x v="3"/>
    <x v="103"/>
    <s v="000"/>
    <x v="215"/>
    <s v="0OUNTY ACCOUNTS"/>
    <m/>
    <x v="320"/>
    <s v="DOMESTIC REL MED ED "/>
    <s v=" "/>
    <s v=" "/>
    <n v="31"/>
    <n v="282"/>
    <n v="0"/>
    <n v="311215"/>
    <n v="0"/>
    <n v="77429.77"/>
    <s v=" "/>
    <s v=" "/>
    <n v="31282000"/>
    <n v="60095.9"/>
    <n v="0"/>
    <n v="17333.87"/>
    <n v="0"/>
    <n v="0"/>
    <n v="87659.15"/>
    <n v="0"/>
    <n v="149937.12"/>
    <n v="160578.01"/>
    <n v="411.51"/>
    <n v="59409.46"/>
    <n v="0"/>
    <n v="15631.85"/>
    <n v="15050"/>
    <n v="104.59"/>
    <n v="87659.15"/>
    <n v="0"/>
    <n v="132603.25"/>
    <n v="160578.01"/>
    <n v="411.51"/>
    <n v="0"/>
    <n v="0"/>
    <n v="0"/>
    <n v="0"/>
    <n v="0"/>
  </r>
  <r>
    <s v="DOMESTIC SHELTER"/>
    <s v="1000"/>
    <s v="325"/>
    <m/>
    <s v="31-048-073"/>
    <x v="3"/>
    <x v="28"/>
    <s v="073"/>
    <x v="216"/>
    <s v="0OUNTY ACCOUNTS"/>
    <m/>
    <x v="321"/>
    <s v="DOMESTIC SHELTER    "/>
    <s v=" "/>
    <s v=" "/>
    <n v="31"/>
    <n v="48"/>
    <n v="73"/>
    <n v="315110"/>
    <n v="0"/>
    <n v="134164.21"/>
    <s v=" "/>
    <s v=" "/>
    <n v="30100000"/>
    <n v="117583.07"/>
    <n v="117583.07"/>
    <n v="134164.21"/>
    <n v="0"/>
    <n v="0"/>
    <n v="125253.88"/>
    <n v="1148331.8899999999"/>
    <n v="1157242.22"/>
    <n v="0"/>
    <n v="0"/>
    <n v="107584.74"/>
    <n v="107584.74"/>
    <n v="117583.07"/>
    <n v="0"/>
    <n v="0"/>
    <n v="125253.88"/>
    <n v="1030748.82"/>
    <n v="1023078.01"/>
    <n v="0"/>
    <n v="0"/>
    <n v="0"/>
    <n v="0"/>
    <n v="0"/>
    <n v="0"/>
    <n v="0"/>
  </r>
  <r>
    <s v="DPS CIVIL PENALTY"/>
    <s v="1000"/>
    <s v="326"/>
    <m/>
    <s v="31-048-069"/>
    <x v="3"/>
    <x v="28"/>
    <s v="069"/>
    <x v="10"/>
    <s v="0OUNTY ACCOUNTS"/>
    <m/>
    <x v="322"/>
    <s v="DPS CIVIL PENALTY   "/>
    <s v=" "/>
    <s v=" "/>
    <n v="31"/>
    <n v="48"/>
    <n v="69"/>
    <n v="315110"/>
    <n v="0"/>
    <n v="0"/>
    <s v=" "/>
    <s v=" "/>
    <n v="30100000"/>
    <n v="0"/>
    <n v="0"/>
    <n v="0"/>
    <n v="0"/>
    <n v="0"/>
    <n v="0"/>
    <n v="0"/>
    <n v="0"/>
    <n v="0"/>
    <n v="0"/>
    <n v="0"/>
    <n v="0"/>
    <n v="0"/>
    <n v="0"/>
    <n v="0"/>
    <n v="0"/>
    <n v="0"/>
    <n v="0"/>
    <n v="0"/>
    <n v="0"/>
    <n v="0"/>
    <n v="0"/>
    <n v="0"/>
    <n v="0"/>
    <n v="0"/>
  </r>
  <r>
    <s v="DRUG ENFORCEMENT FEES"/>
    <s v="1000"/>
    <s v="327"/>
    <m/>
    <s v="31-048-055"/>
    <x v="3"/>
    <x v="28"/>
    <s v="055"/>
    <x v="217"/>
    <s v="0OUNTY ACCOUNTS"/>
    <m/>
    <x v="323"/>
    <s v="DRUG ENFORCEMENT    "/>
    <s v=" "/>
    <s v=" "/>
    <n v="31"/>
    <n v="48"/>
    <n v="55"/>
    <n v="315110"/>
    <n v="0"/>
    <n v="1855.94"/>
    <s v=" "/>
    <s v=" "/>
    <n v="30100000"/>
    <n v="2575.19"/>
    <n v="2575.19"/>
    <n v="1855.94"/>
    <n v="0"/>
    <n v="0"/>
    <n v="4523.3"/>
    <n v="30789.14"/>
    <n v="28121.78"/>
    <n v="0"/>
    <n v="0"/>
    <n v="2806.57"/>
    <n v="2806.57"/>
    <n v="2575.19"/>
    <n v="0"/>
    <n v="0"/>
    <n v="4523.3"/>
    <n v="28213.95"/>
    <n v="26265.84"/>
    <n v="0"/>
    <n v="0"/>
    <n v="0"/>
    <n v="0"/>
    <n v="0"/>
    <n v="0"/>
    <n v="0"/>
  </r>
  <r>
    <s v="DSH DEPOSIT ACCOUNT"/>
    <n v="7806"/>
    <m/>
    <m/>
    <s v="31-536-000"/>
    <x v="3"/>
    <x v="104"/>
    <s v="000"/>
    <x v="10"/>
    <s v="0OUNTY ACCOUNTS"/>
    <m/>
    <x v="324"/>
    <s v="DSH DEPOSIT ACCOUNT "/>
    <s v=" "/>
    <s v=" "/>
    <n v="31"/>
    <n v="536"/>
    <n v="0"/>
    <n v="311350"/>
    <n v="0"/>
    <n v="0"/>
    <s v=" "/>
    <s v=" "/>
    <n v="31534000"/>
    <n v="0"/>
    <n v="0"/>
    <n v="0"/>
    <n v="0"/>
    <n v="0"/>
    <n v="0"/>
    <n v="0"/>
    <n v="0"/>
    <n v="0"/>
    <n v="0"/>
    <n v="0"/>
    <n v="0"/>
    <n v="0"/>
    <n v="0"/>
    <n v="0"/>
    <n v="0"/>
    <n v="0"/>
    <n v="0"/>
    <n v="0"/>
    <n v="0"/>
    <n v="0"/>
    <n v="0"/>
    <n v="0"/>
    <n v="0"/>
    <n v="0"/>
  </r>
  <r>
    <s v="DSH PLEDGED ACCOUNT"/>
    <n v="7806"/>
    <m/>
    <m/>
    <s v="31-538-000"/>
    <x v="3"/>
    <x v="105"/>
    <s v="000"/>
    <x v="10"/>
    <s v="0OUNTY ACCOUNTS"/>
    <m/>
    <x v="325"/>
    <s v="DSH PLEDGED ACCT    "/>
    <s v=" "/>
    <s v=" "/>
    <n v="31"/>
    <n v="538"/>
    <n v="0"/>
    <n v="311350"/>
    <n v="0"/>
    <n v="0"/>
    <s v=" "/>
    <s v=" "/>
    <n v="30100000"/>
    <n v="0"/>
    <n v="0"/>
    <n v="0"/>
    <n v="0"/>
    <n v="0"/>
    <n v="0"/>
    <n v="0"/>
    <n v="0"/>
    <n v="0"/>
    <n v="0"/>
    <n v="0"/>
    <n v="0"/>
    <n v="0"/>
    <n v="0"/>
    <n v="0"/>
    <n v="0"/>
    <n v="0"/>
    <n v="0"/>
    <n v="0"/>
    <n v="0"/>
    <n v="0"/>
    <n v="0"/>
    <n v="0"/>
    <n v="0"/>
    <n v="0"/>
  </r>
  <r>
    <s v="DUE TO GILA BEND SANI DIST"/>
    <s v="SD"/>
    <m/>
    <m/>
    <s v="31-915-000"/>
    <x v="3"/>
    <x v="106"/>
    <s v="000"/>
    <x v="218"/>
    <s v="0OUNTY ACCOUNTS"/>
    <m/>
    <x v="326"/>
    <s v="GILA BEND SANI DIST "/>
    <s v=" "/>
    <s v=" "/>
    <n v="31"/>
    <n v="915"/>
    <n v="0"/>
    <n v="313115"/>
    <n v="0"/>
    <n v="2470.94"/>
    <s v=" "/>
    <s v=" "/>
    <n v="31915000"/>
    <n v="2470.94"/>
    <n v="0"/>
    <n v="0"/>
    <n v="0"/>
    <n v="0"/>
    <n v="2462.21"/>
    <n v="0"/>
    <n v="0"/>
    <n v="3.1"/>
    <n v="11.83"/>
    <n v="2467.19"/>
    <n v="0"/>
    <n v="0"/>
    <n v="0"/>
    <n v="3.75"/>
    <n v="2462.21"/>
    <n v="0"/>
    <n v="0"/>
    <n v="3.1"/>
    <n v="11.83"/>
    <n v="0"/>
    <n v="0"/>
    <n v="0"/>
    <n v="0"/>
    <n v="0"/>
  </r>
  <r>
    <s v="DUE TO STATE TREASURER"/>
    <s v="1000"/>
    <s v="328"/>
    <m/>
    <s v="31-048-090"/>
    <x v="3"/>
    <x v="28"/>
    <s v="090"/>
    <x v="10"/>
    <s v="0OUNTY ACCOUNTS"/>
    <s v="DUE TO STATE TREAS"/>
    <x v="327"/>
    <s v="DUE STATE TREAS     "/>
    <s v=" "/>
    <s v=" "/>
    <n v="31"/>
    <n v="48"/>
    <n v="90"/>
    <n v="315110"/>
    <n v="0"/>
    <n v="0"/>
    <s v=" "/>
    <s v=" "/>
    <n v="30100000"/>
    <n v="0"/>
    <n v="0"/>
    <n v="0"/>
    <n v="0"/>
    <n v="0"/>
    <n v="0"/>
    <n v="0"/>
    <n v="0"/>
    <n v="0"/>
    <n v="0"/>
    <n v="0"/>
    <n v="0"/>
    <n v="0"/>
    <n v="0"/>
    <n v="0"/>
    <n v="0"/>
    <n v="0"/>
    <n v="0"/>
    <n v="0"/>
    <n v="0"/>
    <n v="0"/>
    <n v="0"/>
    <n v="0"/>
    <n v="0"/>
    <n v="0"/>
  </r>
  <r>
    <s v="DUI/OUI DPS FUND"/>
    <s v="1000"/>
    <s v="329"/>
    <m/>
    <s v="31-048-017"/>
    <x v="3"/>
    <x v="28"/>
    <s v="017"/>
    <x v="219"/>
    <s v="0OUNTY ACCOUNTS"/>
    <m/>
    <x v="328"/>
    <s v="DUI/OUI DPS FUND    "/>
    <s v=" "/>
    <s v=" "/>
    <n v="31"/>
    <n v="48"/>
    <n v="17"/>
    <n v="315110"/>
    <n v="0"/>
    <n v="91241.24"/>
    <s v=" "/>
    <s v=" "/>
    <n v="30100000"/>
    <n v="92635.68"/>
    <n v="92635.68"/>
    <n v="91241.24"/>
    <n v="0"/>
    <n v="0"/>
    <n v="83896.19"/>
    <n v="699853.51"/>
    <n v="707198.56"/>
    <n v="0"/>
    <n v="0"/>
    <n v="71229.8"/>
    <n v="71229.8"/>
    <n v="92635.68"/>
    <n v="0"/>
    <n v="0"/>
    <n v="83896.19"/>
    <n v="607217.82999999996"/>
    <n v="615957.31999999995"/>
    <n v="0"/>
    <n v="0"/>
    <n v="0"/>
    <n v="0"/>
    <n v="0"/>
    <n v="0"/>
    <n v="0"/>
  </r>
  <r>
    <s v="ELECTED OFFICIAL RETIREMENT"/>
    <s v="1000"/>
    <s v="330"/>
    <m/>
    <s v="31-048-079"/>
    <x v="3"/>
    <x v="28"/>
    <s v="079"/>
    <x v="220"/>
    <s v="0OUNTY ACCOUNTS"/>
    <m/>
    <x v="329"/>
    <s v="ELECTED OFF RETIREME"/>
    <s v=" "/>
    <s v=" "/>
    <n v="31"/>
    <n v="48"/>
    <n v="79"/>
    <n v="315110"/>
    <n v="0"/>
    <n v="160879.15"/>
    <s v=" "/>
    <s v=" "/>
    <n v="30100000"/>
    <n v="139004.17000000001"/>
    <n v="490172.61"/>
    <n v="512047.59"/>
    <n v="0"/>
    <n v="0"/>
    <n v="164975.13"/>
    <n v="4595273.17"/>
    <n v="4591177.1900000004"/>
    <n v="0"/>
    <n v="0"/>
    <n v="166487.01999999999"/>
    <n v="471207.02"/>
    <n v="443724.17"/>
    <n v="0"/>
    <n v="0"/>
    <n v="164975.13"/>
    <n v="4105100.56"/>
    <n v="4079129.6"/>
    <n v="0"/>
    <n v="0"/>
    <n v="0"/>
    <n v="0"/>
    <n v="0"/>
    <n v="0"/>
    <n v="0"/>
  </r>
  <r>
    <s v="ELECTIONS GRANTS"/>
    <n v="2000"/>
    <s v="179"/>
    <m/>
    <s v="31-248-000"/>
    <x v="3"/>
    <x v="107"/>
    <s v="000"/>
    <x v="221"/>
    <s v="0OUNTY ACCOUNTS"/>
    <m/>
    <x v="330"/>
    <s v="ELECTIONS GRANTS    "/>
    <s v=" "/>
    <s v=" "/>
    <n v="31"/>
    <n v="248"/>
    <n v="0"/>
    <n v="311215"/>
    <n v="0"/>
    <n v="632307.5"/>
    <s v=" "/>
    <s v=" "/>
    <n v="31248000"/>
    <n v="632577.5"/>
    <n v="0"/>
    <n v="0"/>
    <n v="270"/>
    <n v="0"/>
    <n v="771678.84"/>
    <n v="0"/>
    <n v="111825"/>
    <n v="254354.96"/>
    <n v="3158.62"/>
    <n v="743668.21"/>
    <n v="0"/>
    <n v="0"/>
    <n v="112095"/>
    <n v="1004.29"/>
    <n v="771678.84"/>
    <n v="0"/>
    <n v="111825"/>
    <n v="254084.96"/>
    <n v="3158.62"/>
    <n v="0"/>
    <n v="0"/>
    <n v="0"/>
    <n v="0"/>
    <n v="0"/>
  </r>
  <r>
    <s v="EMANCIPATION ADMINISTRATIVE COSTS"/>
    <n v="2000"/>
    <s v="180"/>
    <m/>
    <s v="31-277-000"/>
    <x v="3"/>
    <x v="108"/>
    <s v="000"/>
    <x v="222"/>
    <s v="0OUNTY ACCOUNTS"/>
    <m/>
    <x v="331"/>
    <s v="EMANCIPATION ADMIN  "/>
    <s v=" "/>
    <s v=" "/>
    <n v="31"/>
    <n v="277"/>
    <n v="0"/>
    <n v="311215"/>
    <n v="0"/>
    <n v="4852.4399999999996"/>
    <s v=" "/>
    <s v=" "/>
    <n v="31277000"/>
    <n v="4851.3900000000003"/>
    <n v="0"/>
    <n v="1.05"/>
    <n v="0"/>
    <n v="0"/>
    <n v="4384.84"/>
    <n v="0"/>
    <n v="451.05"/>
    <n v="5.63"/>
    <n v="22.18"/>
    <n v="4841.91"/>
    <n v="0"/>
    <n v="2.15"/>
    <n v="0"/>
    <n v="7.33"/>
    <n v="4384.84"/>
    <n v="0"/>
    <n v="450"/>
    <n v="5.63"/>
    <n v="22.18"/>
    <n v="0"/>
    <n v="0"/>
    <n v="0"/>
    <n v="0"/>
    <n v="0"/>
  </r>
  <r>
    <s v="EMERGENCY MANAGEMENT"/>
    <n v="2000"/>
    <s v="181"/>
    <m/>
    <s v="31-215-000"/>
    <x v="3"/>
    <x v="109"/>
    <s v="000"/>
    <x v="223"/>
    <s v="0OUNTY ACCOUNTS"/>
    <m/>
    <x v="332"/>
    <s v="EMRGNCY MGMT        "/>
    <s v=" "/>
    <s v=" "/>
    <n v="31"/>
    <n v="215"/>
    <n v="0"/>
    <n v="311215"/>
    <n v="0"/>
    <n v="37357.230000000003"/>
    <s v=" "/>
    <s v=" "/>
    <n v="31215000"/>
    <n v="-182426.14"/>
    <n v="0"/>
    <n v="277650.09999999998"/>
    <n v="57866.73"/>
    <n v="0"/>
    <n v="237363.87"/>
    <n v="0"/>
    <n v="491203.96"/>
    <n v="730662.08"/>
    <n v="39451.480000000003"/>
    <n v="-102555.05"/>
    <n v="0"/>
    <n v="0"/>
    <n v="79871.09"/>
    <n v="0"/>
    <n v="237363.87"/>
    <n v="0"/>
    <n v="213553.86"/>
    <n v="672795.35"/>
    <n v="39451.480000000003"/>
    <n v="0"/>
    <n v="0"/>
    <n v="0"/>
    <n v="0"/>
    <n v="0"/>
  </r>
  <r>
    <s v="EMERGENCY MED SERVICE"/>
    <s v="1000"/>
    <s v="331"/>
    <m/>
    <s v="31-048-075"/>
    <x v="3"/>
    <x v="28"/>
    <s v="075"/>
    <x v="10"/>
    <s v="0OUNTY ACCOUNTS"/>
    <m/>
    <x v="333"/>
    <s v="EMERGENCY MED SER   "/>
    <s v=" "/>
    <s v=" "/>
    <n v="31"/>
    <n v="48"/>
    <n v="75"/>
    <n v="315110"/>
    <n v="0"/>
    <n v="0"/>
    <s v=" "/>
    <s v=" "/>
    <n v="30100000"/>
    <n v="0"/>
    <n v="0"/>
    <n v="0"/>
    <n v="0"/>
    <n v="0"/>
    <n v="0"/>
    <n v="0"/>
    <n v="0"/>
    <n v="0"/>
    <n v="0"/>
    <n v="0"/>
    <n v="0"/>
    <n v="0"/>
    <n v="0"/>
    <n v="0"/>
    <n v="0"/>
    <n v="0"/>
    <n v="0"/>
    <n v="0"/>
    <n v="0"/>
    <n v="0"/>
    <n v="0"/>
    <n v="0"/>
    <n v="0"/>
    <n v="0"/>
  </r>
  <r>
    <s v="EMPLOYEE BENEFITS TRUST"/>
    <n v="2000"/>
    <s v="182"/>
    <m/>
    <s v="31-685-000"/>
    <x v="3"/>
    <x v="110"/>
    <s v="000"/>
    <x v="224"/>
    <s v="0OUNTY ACCOUNTS"/>
    <m/>
    <x v="334"/>
    <s v="EMPLOYEE BENEFITS TR"/>
    <s v=" "/>
    <s v=" "/>
    <n v="31"/>
    <n v="685"/>
    <n v="0"/>
    <n v="311305"/>
    <n v="1"/>
    <n v="35469306.549999997"/>
    <s v=" "/>
    <s v=" "/>
    <n v="31685000"/>
    <n v="40134375.869999997"/>
    <n v="0"/>
    <n v="253013.32"/>
    <n v="14084635.68"/>
    <n v="9166553.0399999991"/>
    <n v="45667828.630000003"/>
    <n v="1193541.67"/>
    <n v="2033000.28"/>
    <n v="175315485.28999999"/>
    <n v="164277504.59999999"/>
    <n v="41468836.479999997"/>
    <n v="168469.08"/>
    <n v="93148.05"/>
    <n v="17456312.100000001"/>
    <n v="16197172.52"/>
    <n v="45667828.630000003"/>
    <n v="1193541.67"/>
    <n v="1779986.96"/>
    <n v="161230849.61000001"/>
    <n v="155110951.56"/>
    <n v="0"/>
    <n v="0"/>
    <n v="0"/>
    <n v="0"/>
    <n v="0"/>
  </r>
  <r>
    <s v="EMPLOYEE EVENTS"/>
    <n v="2000"/>
    <s v="183"/>
    <m/>
    <s v="31-776-000"/>
    <x v="3"/>
    <x v="111"/>
    <s v="000"/>
    <x v="225"/>
    <s v="0OUNTY ACCOUNTS"/>
    <m/>
    <x v="335"/>
    <s v="EMPLOYEE EVENTS     "/>
    <s v=" "/>
    <s v=" "/>
    <n v="31"/>
    <n v="776"/>
    <n v="0"/>
    <n v="311405"/>
    <n v="0"/>
    <n v="382.19"/>
    <s v=" "/>
    <s v=" "/>
    <n v="31776000"/>
    <n v="382.19"/>
    <n v="0"/>
    <n v="0"/>
    <n v="0"/>
    <n v="0"/>
    <n v="125.45"/>
    <n v="0"/>
    <n v="7103.05"/>
    <n v="6856.91"/>
    <n v="10.6"/>
    <n v="6856.34"/>
    <n v="0"/>
    <n v="375"/>
    <n v="6856.34"/>
    <n v="7.19"/>
    <n v="125.45"/>
    <n v="0"/>
    <n v="7103.05"/>
    <n v="6856.91"/>
    <n v="10.6"/>
    <n v="0"/>
    <n v="0"/>
    <n v="0"/>
    <n v="0"/>
    <n v="0"/>
  </r>
  <r>
    <s v="ENVIRONMENTAL SERVICES ENVIRONMENTAL HTH"/>
    <n v="2000"/>
    <s v="184"/>
    <m/>
    <s v="31-506-000"/>
    <x v="3"/>
    <x v="112"/>
    <s v="000"/>
    <x v="226"/>
    <s v="0OUNTY ACCOUNTS"/>
    <m/>
    <x v="336"/>
    <s v="ENVIR SVCS ENV HEALT"/>
    <s v=" "/>
    <s v=" "/>
    <n v="31"/>
    <n v="506"/>
    <n v="0"/>
    <n v="311215"/>
    <n v="0"/>
    <n v="8760516.0500000007"/>
    <s v=" "/>
    <s v=" "/>
    <n v="31506000"/>
    <n v="9680870.8699999992"/>
    <n v="0"/>
    <n v="678758.14"/>
    <n v="1608340.97"/>
    <n v="9228.01"/>
    <n v="9936670.4499999993"/>
    <n v="2553.92"/>
    <n v="15462617.6"/>
    <n v="17076170.66"/>
    <n v="439952.58"/>
    <n v="9170378.6600000001"/>
    <n v="251.15"/>
    <n v="2368935.9700000002"/>
    <n v="1919616.18"/>
    <n v="61423.57"/>
    <n v="9936670.4499999993"/>
    <n v="2553.92"/>
    <n v="14783859.460000001"/>
    <n v="15467829.689999999"/>
    <n v="430724.57"/>
    <n v="0"/>
    <n v="0"/>
    <n v="0"/>
    <n v="0"/>
    <n v="0"/>
  </r>
  <r>
    <s v="ENVIRONMENTAL SERVICES GRANTS"/>
    <n v="2000"/>
    <s v="185"/>
    <m/>
    <s v="31-505-000"/>
    <x v="3"/>
    <x v="113"/>
    <s v="000"/>
    <x v="10"/>
    <s v="0OUNTY ACCOUNTS"/>
    <m/>
    <x v="337"/>
    <s v="ENVIR SVCS GRANTS   "/>
    <s v=" "/>
    <s v=" "/>
    <n v="31"/>
    <n v="505"/>
    <n v="0"/>
    <n v="311215"/>
    <n v="0"/>
    <n v="0"/>
    <s v=" "/>
    <s v=" "/>
    <n v="31505000"/>
    <n v="0"/>
    <n v="0"/>
    <n v="0"/>
    <n v="0"/>
    <n v="0"/>
    <n v="0"/>
    <n v="0"/>
    <n v="0"/>
    <n v="0"/>
    <n v="0"/>
    <n v="0"/>
    <n v="0"/>
    <n v="0"/>
    <n v="0"/>
    <n v="0"/>
    <n v="0"/>
    <n v="0"/>
    <n v="0"/>
    <n v="0"/>
    <n v="0"/>
    <n v="0"/>
    <n v="0"/>
    <n v="0"/>
    <n v="0"/>
    <n v="0"/>
  </r>
  <r>
    <s v="EQUIPMENT SERVICES"/>
    <n v="2000"/>
    <s v="135"/>
    <m/>
    <s v="31-654-000"/>
    <x v="3"/>
    <x v="114"/>
    <s v="000"/>
    <x v="227"/>
    <s v="0OUNTY ACCOUNTS"/>
    <m/>
    <x v="338"/>
    <s v="EQUIPMENT SERVICES  "/>
    <s v=" "/>
    <s v=" "/>
    <n v="31"/>
    <n v="654"/>
    <n v="0"/>
    <n v="311305"/>
    <n v="0"/>
    <n v="2942933.56"/>
    <s v=" "/>
    <s v=" "/>
    <n v="31654000"/>
    <n v="2492337.4900000002"/>
    <n v="0"/>
    <n v="0"/>
    <n v="752949.87"/>
    <n v="1203545.94"/>
    <n v="2088294.82"/>
    <n v="0"/>
    <n v="1728432.93"/>
    <n v="13780485.359999999"/>
    <n v="12906691.17"/>
    <n v="2687360.85"/>
    <n v="0"/>
    <n v="82776.59"/>
    <n v="1237522.45"/>
    <n v="959722.5"/>
    <n v="2088294.82"/>
    <n v="0"/>
    <n v="1728432.93"/>
    <n v="13027535.49"/>
    <n v="11703145.23"/>
    <n v="0"/>
    <n v="0"/>
    <n v="0"/>
    <n v="0"/>
    <n v="0"/>
  </r>
  <r>
    <s v="EXEMPT EQ TAX MOBILE"/>
    <n v="2000"/>
    <s v="186"/>
    <m/>
    <s v="31-047-094"/>
    <x v="3"/>
    <x v="73"/>
    <s v="094"/>
    <x v="228"/>
    <s v="0OUNTY ACCOUNTS"/>
    <m/>
    <x v="339"/>
    <s v="EXEMPT EQ TAX MOBILE"/>
    <s v=" "/>
    <s v=" "/>
    <n v="31"/>
    <n v="47"/>
    <n v="94"/>
    <n v="315110"/>
    <n v="0"/>
    <n v="509978.86"/>
    <s v=" "/>
    <s v=" "/>
    <n v="30100000"/>
    <n v="412079.42"/>
    <n v="412079.42"/>
    <n v="0"/>
    <n v="63.24"/>
    <n v="510042.1"/>
    <n v="24960.5"/>
    <n v="10182098.300000001"/>
    <n v="0"/>
    <n v="29200.97"/>
    <n v="10696317.630000001"/>
    <n v="424526.18"/>
    <n v="424526.18"/>
    <n v="0"/>
    <n v="0.96"/>
    <n v="412080.38"/>
    <n v="24960.5"/>
    <n v="9770018.8800000008"/>
    <n v="0"/>
    <n v="29137.73"/>
    <n v="10186275.529999999"/>
    <n v="0"/>
    <n v="0"/>
    <n v="0"/>
    <n v="0"/>
    <n v="0"/>
  </r>
  <r>
    <s v="EXPEDITED CHILD SUPPORT"/>
    <n v="2000"/>
    <s v="107"/>
    <m/>
    <s v="31-271-000"/>
    <x v="3"/>
    <x v="115"/>
    <s v="000"/>
    <x v="229"/>
    <s v="0OUNTY ACCOUNTS"/>
    <m/>
    <x v="340"/>
    <s v="EXPEDITED CHILD SUPP"/>
    <s v=" "/>
    <s v=" "/>
    <n v="31"/>
    <n v="271"/>
    <n v="0"/>
    <n v="311215"/>
    <n v="0"/>
    <n v="159951.78"/>
    <s v=" "/>
    <s v=" "/>
    <n v="31271000"/>
    <n v="38705.14"/>
    <n v="0"/>
    <n v="59146.64"/>
    <n v="37900"/>
    <n v="100000"/>
    <n v="388523.09"/>
    <n v="0"/>
    <n v="512319.9"/>
    <n v="1058114.05"/>
    <n v="317222.84000000003"/>
    <n v="87076.47"/>
    <n v="0"/>
    <n v="53930.31"/>
    <n v="102530"/>
    <n v="228.36"/>
    <n v="388523.09"/>
    <n v="0"/>
    <n v="453173.26"/>
    <n v="1020214.05"/>
    <n v="217222.84"/>
    <n v="0"/>
    <n v="0"/>
    <n v="0"/>
    <n v="0"/>
    <n v="0"/>
  </r>
  <r>
    <s v="EXPENSE CLEARING FD"/>
    <n v="2000"/>
    <s v="187"/>
    <m/>
    <s v="31-767-000"/>
    <x v="3"/>
    <x v="116"/>
    <s v="000"/>
    <x v="230"/>
    <s v="0OUNTY ACCOUNTS"/>
    <m/>
    <x v="341"/>
    <s v="EXPENSE CLEARING FD "/>
    <s v=" "/>
    <s v=" "/>
    <n v="31"/>
    <n v="767"/>
    <n v="0"/>
    <n v="311405"/>
    <n v="0"/>
    <n v="18864152.079999998"/>
    <s v=" "/>
    <s v=" "/>
    <n v="30100000"/>
    <n v="34491426.380000003"/>
    <n v="106096229.86"/>
    <n v="0"/>
    <n v="34218.160000000003"/>
    <n v="90503173.719999999"/>
    <n v="22123817.370000001"/>
    <n v="1397341887.8399999"/>
    <n v="0"/>
    <n v="27099011.620000001"/>
    <n v="1421181234.1700001"/>
    <n v="13022340.609999999"/>
    <n v="139635665.28999999"/>
    <n v="0"/>
    <n v="268142.62"/>
    <n v="161372893.68000001"/>
    <n v="22123817.370000001"/>
    <n v="1291245657.98"/>
    <n v="0"/>
    <n v="27064793.460000001"/>
    <n v="1330678060.45"/>
    <n v="0"/>
    <n v="0"/>
    <n v="0"/>
    <n v="0"/>
    <n v="0"/>
  </r>
  <r>
    <s v="FARE DELINQUENT FEE"/>
    <s v="1000"/>
    <s v="332"/>
    <m/>
    <s v="31-048-014"/>
    <x v="3"/>
    <x v="28"/>
    <s v="014"/>
    <x v="231"/>
    <s v="0OUNTY ACCOUNTS"/>
    <s v="C &amp; T GILBERT"/>
    <x v="342"/>
    <s v="FARE DELINQUENT FEE "/>
    <s v=" "/>
    <s v=" "/>
    <n v="31"/>
    <n v="48"/>
    <n v="14"/>
    <n v="315110"/>
    <n v="0"/>
    <n v="45671.48"/>
    <s v=" "/>
    <s v=" "/>
    <n v="30100000"/>
    <n v="53363.41"/>
    <n v="53363.41"/>
    <n v="45671.48"/>
    <n v="0"/>
    <n v="0"/>
    <n v="39982.18"/>
    <n v="312340.06"/>
    <n v="318029.36"/>
    <n v="0"/>
    <n v="0"/>
    <n v="31477.68"/>
    <n v="31477.68"/>
    <n v="53363.41"/>
    <n v="0"/>
    <n v="0"/>
    <n v="39982.18"/>
    <n v="258976.65"/>
    <n v="272357.88"/>
    <n v="0"/>
    <n v="0"/>
    <n v="0"/>
    <n v="0"/>
    <n v="0"/>
    <n v="0"/>
    <n v="0"/>
  </r>
  <r>
    <s v="FARE GENERAL SERVICES FEE"/>
    <s v="1000"/>
    <s v="333"/>
    <m/>
    <s v="31-048-013"/>
    <x v="3"/>
    <x v="28"/>
    <s v="013"/>
    <x v="10"/>
    <s v="0OUNTY ACCOUNTS"/>
    <s v="C &amp; T GILA BEND"/>
    <x v="343"/>
    <s v="FARE GEN SERV FEE   "/>
    <s v=" "/>
    <s v=" "/>
    <n v="31"/>
    <n v="48"/>
    <n v="13"/>
    <n v="315110"/>
    <n v="0"/>
    <n v="0"/>
    <s v=" "/>
    <s v=" "/>
    <n v="30100000"/>
    <n v="0"/>
    <n v="0"/>
    <n v="0"/>
    <n v="0"/>
    <n v="0"/>
    <n v="0"/>
    <n v="0"/>
    <n v="0"/>
    <n v="0"/>
    <n v="0"/>
    <n v="0"/>
    <n v="0"/>
    <n v="0"/>
    <n v="0"/>
    <n v="0"/>
    <n v="0"/>
    <n v="0"/>
    <n v="0"/>
    <n v="0"/>
    <n v="0"/>
    <n v="0"/>
    <n v="0"/>
    <n v="0"/>
    <n v="0"/>
    <n v="0"/>
  </r>
  <r>
    <s v="FARE INSTALLMENT FEE"/>
    <s v="1000"/>
    <s v="334"/>
    <m/>
    <s v="31-048-023"/>
    <x v="3"/>
    <x v="28"/>
    <s v="023"/>
    <x v="10"/>
    <s v="0OUNTY ACCOUNTS"/>
    <s v="C &amp; T PHOENIX"/>
    <x v="344"/>
    <s v="FARE INSTALLMT FEE  "/>
    <s v=" "/>
    <s v=" "/>
    <n v="31"/>
    <n v="48"/>
    <n v="23"/>
    <n v="315110"/>
    <n v="0"/>
    <n v="0"/>
    <s v=" "/>
    <s v=" "/>
    <n v="30100000"/>
    <n v="0"/>
    <n v="0"/>
    <n v="0"/>
    <n v="0"/>
    <n v="0"/>
    <n v="0"/>
    <n v="0"/>
    <n v="0"/>
    <n v="0"/>
    <n v="0"/>
    <n v="0"/>
    <n v="0"/>
    <n v="0"/>
    <n v="0"/>
    <n v="0"/>
    <n v="0"/>
    <n v="0"/>
    <n v="0"/>
    <n v="0"/>
    <n v="0"/>
    <n v="0"/>
    <n v="0"/>
    <n v="0"/>
    <n v="0"/>
    <n v="0"/>
  </r>
  <r>
    <s v="FARE SPECIAL COLLECTIONS FEE"/>
    <s v="1000"/>
    <s v="335"/>
    <m/>
    <s v="31-048-022"/>
    <x v="3"/>
    <x v="28"/>
    <s v="022"/>
    <x v="232"/>
    <s v="0OUNTY ACCOUNTS"/>
    <s v="C &amp; T YOUNGTOWN"/>
    <x v="345"/>
    <s v="FARE SPECIAL COLL FE"/>
    <s v=" "/>
    <s v=" "/>
    <n v="31"/>
    <n v="48"/>
    <n v="22"/>
    <n v="315110"/>
    <n v="0"/>
    <n v="123644.58"/>
    <s v=" "/>
    <s v=" "/>
    <n v="30100000"/>
    <n v="166388.16"/>
    <n v="166388.16"/>
    <n v="123644.58"/>
    <n v="0"/>
    <n v="0"/>
    <n v="81813.39"/>
    <n v="844078.73"/>
    <n v="885909.92"/>
    <n v="0"/>
    <n v="0"/>
    <n v="84572.89"/>
    <n v="84572.89"/>
    <n v="166388.16"/>
    <n v="0"/>
    <n v="0"/>
    <n v="81813.39"/>
    <n v="677690.57"/>
    <n v="762265.34"/>
    <n v="0"/>
    <n v="0"/>
    <n v="0"/>
    <n v="0"/>
    <n v="0"/>
    <n v="0"/>
    <n v="0"/>
  </r>
  <r>
    <s v="FIANCE SERIES 2007"/>
    <n v="2000"/>
    <s v="188"/>
    <m/>
    <s v="31-440-000"/>
    <x v="3"/>
    <x v="117"/>
    <s v="000"/>
    <x v="10"/>
    <s v="0OUNTY ACCOUNTS"/>
    <m/>
    <x v="346"/>
    <s v="FINANCE SERIES 2007 "/>
    <s v=" "/>
    <s v=" "/>
    <n v="31"/>
    <n v="440"/>
    <n v="0"/>
    <n v="311235"/>
    <n v="0"/>
    <n v="0"/>
    <s v=" "/>
    <s v=" "/>
    <n v="31440000"/>
    <n v="0"/>
    <n v="0"/>
    <n v="0"/>
    <n v="0"/>
    <n v="0"/>
    <n v="0"/>
    <n v="0"/>
    <n v="0"/>
    <n v="0"/>
    <n v="0"/>
    <n v="0"/>
    <n v="0"/>
    <n v="0"/>
    <n v="0"/>
    <n v="0"/>
    <n v="0"/>
    <n v="0"/>
    <n v="0"/>
    <n v="0"/>
    <n v="0"/>
    <n v="0"/>
    <n v="0"/>
    <n v="0"/>
    <n v="0"/>
    <n v="0"/>
  </r>
  <r>
    <s v="FILL THE GAP HOLDING 5%"/>
    <s v="1000"/>
    <s v="336"/>
    <m/>
    <s v="31-048-005"/>
    <x v="3"/>
    <x v="28"/>
    <s v="005"/>
    <x v="233"/>
    <s v="0OUNTY ACCOUNTS"/>
    <s v="C &amp; T SCOTTSDALE"/>
    <x v="347"/>
    <s v="FILL GAP HOLDING 5% "/>
    <s v=" "/>
    <s v=" "/>
    <n v="31"/>
    <n v="48"/>
    <n v="5"/>
    <n v="315110"/>
    <n v="0"/>
    <n v="3297301.23"/>
    <s v=" "/>
    <s v=" "/>
    <n v="30100000"/>
    <n v="2907913.24"/>
    <n v="0"/>
    <n v="389387.99"/>
    <n v="0"/>
    <n v="0"/>
    <n v="4244986.97"/>
    <n v="0"/>
    <n v="3297301.23"/>
    <n v="4244986.97"/>
    <n v="0"/>
    <n v="2539499.6"/>
    <n v="0"/>
    <n v="368413.64"/>
    <n v="0"/>
    <n v="0"/>
    <n v="4244986.97"/>
    <n v="0"/>
    <n v="2907913.24"/>
    <n v="4244986.97"/>
    <n v="0"/>
    <n v="0"/>
    <n v="0"/>
    <n v="0"/>
    <n v="0"/>
    <n v="0"/>
  </r>
  <r>
    <s v="FILL THE GAP SURCHARGE 7%"/>
    <s v="1000"/>
    <s v="337"/>
    <m/>
    <s v="31-048-004"/>
    <x v="3"/>
    <x v="28"/>
    <s v="004"/>
    <x v="234"/>
    <s v="0OUNTY ACCOUNTS"/>
    <s v="C &amp; T PEORIA"/>
    <x v="348"/>
    <s v="FILL GAP SURCHG 7%  "/>
    <s v=" "/>
    <s v=" "/>
    <n v="31"/>
    <n v="48"/>
    <n v="4"/>
    <n v="315110"/>
    <n v="0"/>
    <n v="72640.05"/>
    <s v=" "/>
    <s v=" "/>
    <n v="30100000"/>
    <n v="77257.009999999995"/>
    <n v="77257.009999999995"/>
    <n v="72640.05"/>
    <n v="0"/>
    <n v="0"/>
    <n v="65199.47"/>
    <n v="592635.79"/>
    <n v="600076.37"/>
    <n v="0"/>
    <n v="0"/>
    <n v="61146.18"/>
    <n v="61146.18"/>
    <n v="77257.009999999995"/>
    <n v="0"/>
    <n v="0"/>
    <n v="65199.47"/>
    <n v="515378.78"/>
    <n v="527436.31999999995"/>
    <n v="0"/>
    <n v="0"/>
    <n v="0"/>
    <n v="0"/>
    <n v="0"/>
    <n v="0"/>
    <n v="0"/>
  </r>
  <r>
    <s v="FINANCE SERIES 2008"/>
    <n v="2000"/>
    <s v="189"/>
    <m/>
    <s v="31-441-000"/>
    <x v="3"/>
    <x v="118"/>
    <s v="000"/>
    <x v="10"/>
    <s v="0OUNTY ACCOUNTS"/>
    <m/>
    <x v="349"/>
    <s v="FINANCE SERIES 2008 "/>
    <s v=" "/>
    <s v=" "/>
    <n v="31"/>
    <n v="441"/>
    <n v="0"/>
    <n v="311235"/>
    <n v="0"/>
    <n v="0"/>
    <s v=" "/>
    <s v=" "/>
    <n v="31441000"/>
    <n v="0"/>
    <n v="0"/>
    <n v="0"/>
    <n v="0"/>
    <n v="0"/>
    <n v="0"/>
    <n v="0"/>
    <n v="0"/>
    <n v="0"/>
    <n v="0"/>
    <n v="0"/>
    <n v="0"/>
    <n v="0"/>
    <n v="0"/>
    <n v="0"/>
    <n v="0"/>
    <n v="0"/>
    <n v="0"/>
    <n v="0"/>
    <n v="0"/>
    <n v="0"/>
    <n v="0"/>
    <n v="0"/>
    <n v="0"/>
    <n v="0"/>
  </r>
  <r>
    <s v="FIRE DISTRICT APPORTIONMENT CLEARING"/>
    <s v="0000"/>
    <m/>
    <m/>
    <s v="31-665-000"/>
    <x v="3"/>
    <x v="119"/>
    <s v="000"/>
    <x v="235"/>
    <s v="0OUNTY ACCOUNTS"/>
    <m/>
    <x v="350"/>
    <s v="FIRE APP CLEARING   "/>
    <s v=" "/>
    <s v=" "/>
    <n v="31"/>
    <n v="665"/>
    <n v="0"/>
    <n v="313131"/>
    <n v="0"/>
    <n v="38126.5"/>
    <s v=" "/>
    <s v=" "/>
    <s v="        "/>
    <n v="38126.5"/>
    <n v="0"/>
    <n v="0"/>
    <n v="142601.41"/>
    <n v="142601.41"/>
    <n v="0"/>
    <n v="0"/>
    <n v="0"/>
    <n v="2739530.29"/>
    <n v="2777656.79"/>
    <n v="38126.5"/>
    <n v="0"/>
    <n v="0"/>
    <n v="196194.75"/>
    <n v="196194.75"/>
    <n v="0"/>
    <n v="0"/>
    <n v="0"/>
    <n v="2596928.88"/>
    <n v="2635055.38"/>
    <n v="0"/>
    <n v="0"/>
    <n v="0"/>
    <n v="0"/>
    <n v="0"/>
  </r>
  <r>
    <s v="FISH &amp; GAME"/>
    <s v="1000"/>
    <s v="338"/>
    <m/>
    <s v="31-048-051"/>
    <x v="3"/>
    <x v="28"/>
    <s v="051"/>
    <x v="236"/>
    <s v="0OUNTY ACCOUNTS"/>
    <m/>
    <x v="351"/>
    <s v="FISH &amp; GAME         "/>
    <s v=" "/>
    <s v=" "/>
    <n v="31"/>
    <n v="48"/>
    <n v="51"/>
    <n v="315110"/>
    <n v="0"/>
    <n v="749.61"/>
    <s v=" "/>
    <s v=" "/>
    <n v="30100000"/>
    <n v="639.22"/>
    <n v="639.22"/>
    <n v="749.61"/>
    <n v="0"/>
    <n v="0"/>
    <n v="1006.01"/>
    <n v="12006.44"/>
    <n v="11750.04"/>
    <n v="0"/>
    <n v="0"/>
    <n v="702.71"/>
    <n v="702.71"/>
    <n v="639.22"/>
    <n v="0"/>
    <n v="0"/>
    <n v="1006.01"/>
    <n v="11367.22"/>
    <n v="11000.43"/>
    <n v="0"/>
    <n v="0"/>
    <n v="0"/>
    <n v="0"/>
    <n v="0"/>
    <n v="0"/>
    <n v="0"/>
  </r>
  <r>
    <s v="FLOOD CONTROL"/>
    <n v="7803"/>
    <s v="001"/>
    <m/>
    <s v="31-991-000"/>
    <x v="3"/>
    <x v="120"/>
    <s v="000"/>
    <x v="237"/>
    <s v="0OUNTY ACCOUNTS"/>
    <m/>
    <x v="352"/>
    <s v="FLOOD CONTROL       "/>
    <s v=" "/>
    <s v=" "/>
    <n v="31"/>
    <n v="991"/>
    <n v="0"/>
    <n v="311505"/>
    <n v="1"/>
    <n v="29066297.390000001"/>
    <s v=" "/>
    <s v=" "/>
    <n v="31991000"/>
    <n v="29401672.329999998"/>
    <n v="0"/>
    <n v="119085.23"/>
    <n v="2121057.79"/>
    <n v="1666597.62"/>
    <n v="34805573.810000002"/>
    <n v="859.05"/>
    <n v="864996.84"/>
    <n v="39967615"/>
    <n v="33364200.789999999"/>
    <n v="29201702.850000001"/>
    <n v="62.37"/>
    <n v="56701.09"/>
    <n v="2449452.06"/>
    <n v="2592782.8199999998"/>
    <n v="34805573.810000002"/>
    <n v="859.05"/>
    <n v="745911.61"/>
    <n v="37846557.210000001"/>
    <n v="31697603.170000002"/>
    <n v="0"/>
    <n v="0"/>
    <n v="0"/>
    <n v="0"/>
    <n v="0"/>
  </r>
  <r>
    <s v="FLOOD CONTROL CAPITAL PROJECTS"/>
    <n v="7803"/>
    <s v="023"/>
    <m/>
    <s v="31-990-000"/>
    <x v="3"/>
    <x v="121"/>
    <s v="000"/>
    <x v="238"/>
    <s v="0OUNTY ACCOUNTS"/>
    <m/>
    <x v="353"/>
    <s v="FLOOD CTR CAP PROJ  "/>
    <s v=" "/>
    <s v=" "/>
    <n v="31"/>
    <n v="990"/>
    <n v="0"/>
    <n v="311215"/>
    <n v="1"/>
    <n v="8415635.3100000005"/>
    <s v=" "/>
    <s v=" "/>
    <n v="31990000"/>
    <n v="9489863.8499999996"/>
    <n v="0"/>
    <n v="6695"/>
    <n v="1080923.54"/>
    <n v="0"/>
    <n v="11857556.17"/>
    <n v="0"/>
    <n v="6574704.3200000003"/>
    <n v="25081196.640000001"/>
    <n v="15064571.460000001"/>
    <n v="9816864.7300000004"/>
    <n v="0"/>
    <n v="1743324.33"/>
    <n v="2087467.83"/>
    <n v="17142.62"/>
    <n v="11857556.17"/>
    <n v="0"/>
    <n v="6568009.3200000003"/>
    <n v="24000273.100000001"/>
    <n v="15064571.460000001"/>
    <n v="0"/>
    <n v="0"/>
    <n v="0"/>
    <n v="0"/>
    <n v="0"/>
  </r>
  <r>
    <s v="FLOOD CONTROL GRANTS"/>
    <n v="7803"/>
    <m/>
    <m/>
    <s v="31-989-000"/>
    <x v="3"/>
    <x v="122"/>
    <s v="000"/>
    <x v="239"/>
    <s v="0OUNTY ACCOUNTS"/>
    <m/>
    <x v="354"/>
    <s v="FLOOD CONTROL GRANTS"/>
    <s v=" "/>
    <s v=" "/>
    <n v="31"/>
    <n v="989"/>
    <n v="0"/>
    <n v="311215"/>
    <n v="0"/>
    <n v="184541.62"/>
    <s v=" "/>
    <s v=" "/>
    <n v="31989000"/>
    <n v="184844.39"/>
    <n v="0"/>
    <n v="0"/>
    <n v="302.77"/>
    <n v="0"/>
    <n v="0"/>
    <n v="0"/>
    <n v="0"/>
    <n v="15830.69"/>
    <n v="200372.31"/>
    <n v="200000"/>
    <n v="0"/>
    <n v="0"/>
    <n v="15458.38"/>
    <n v="302.77"/>
    <n v="0"/>
    <n v="0"/>
    <n v="0"/>
    <n v="15527.92"/>
    <n v="200372.31"/>
    <n v="0"/>
    <n v="0"/>
    <n v="0"/>
    <n v="0"/>
    <n v="0"/>
  </r>
  <r>
    <s v="FOUNTAIN HILLS VOLUNTEER FIRE DISTRICT"/>
    <n v="7378"/>
    <s v="001"/>
    <m/>
    <s v="31-961-000"/>
    <x v="3"/>
    <x v="123"/>
    <s v="000"/>
    <x v="10"/>
    <s v="0OUNTY ACCOUNTS"/>
    <m/>
    <x v="355"/>
    <s v="FT HILLS VOL FIRE   "/>
    <s v=" "/>
    <s v=" "/>
    <n v="31"/>
    <n v="961"/>
    <n v="0"/>
    <n v="313131"/>
    <n v="0"/>
    <n v="0"/>
    <s v=" "/>
    <s v=" "/>
    <n v="30100000"/>
    <n v="0"/>
    <n v="0"/>
    <n v="0"/>
    <n v="0"/>
    <n v="0"/>
    <n v="0"/>
    <n v="0"/>
    <n v="0"/>
    <n v="0"/>
    <n v="0"/>
    <n v="0"/>
    <n v="0"/>
    <n v="0"/>
    <n v="0"/>
    <n v="0"/>
    <n v="0"/>
    <n v="0"/>
    <n v="0"/>
    <n v="0"/>
    <n v="0"/>
    <n v="0"/>
    <n v="0"/>
    <n v="0"/>
    <n v="0"/>
    <n v="0"/>
  </r>
  <r>
    <s v="GARNISHMENTS &amp; LEVIES"/>
    <n v="2000"/>
    <s v="190"/>
    <m/>
    <s v="31-769-000"/>
    <x v="3"/>
    <x v="124"/>
    <s v="000"/>
    <x v="240"/>
    <s v="0OUNTY ACCOUNTS"/>
    <m/>
    <x v="356"/>
    <s v="GARNISHMNTS &amp; LEVIES"/>
    <s v=" "/>
    <s v=" "/>
    <n v="31"/>
    <n v="769"/>
    <n v="0"/>
    <n v="311405"/>
    <n v="0"/>
    <n v="-192.34"/>
    <s v=" "/>
    <s v=" "/>
    <n v="30100000"/>
    <n v="-1060.6500000000001"/>
    <n v="0"/>
    <n v="0"/>
    <n v="259686.04"/>
    <n v="260554.35"/>
    <n v="-957.85"/>
    <n v="0"/>
    <n v="0"/>
    <n v="2788427.44"/>
    <n v="2789192.95"/>
    <n v="-2300.1799999999998"/>
    <n v="0"/>
    <n v="0"/>
    <n v="262819.82"/>
    <n v="264059.34999999998"/>
    <n v="-957.85"/>
    <n v="0"/>
    <n v="0"/>
    <n v="2528741.4"/>
    <n v="2528638.6"/>
    <n v="0"/>
    <n v="0"/>
    <n v="0"/>
    <n v="0"/>
    <n v="0"/>
  </r>
  <r>
    <s v="GENERAL COUNTY SCHOOL FUND"/>
    <n v="2000"/>
    <s v="191"/>
    <m/>
    <s v="31-601-000"/>
    <x v="3"/>
    <x v="125"/>
    <s v="000"/>
    <x v="241"/>
    <s v="0OUNTY ACCOUNTS"/>
    <m/>
    <x v="357"/>
    <s v="GENERAL COUNTY SCH  "/>
    <s v=" "/>
    <s v=" "/>
    <n v="31"/>
    <n v="601"/>
    <n v="0"/>
    <n v="312212"/>
    <n v="0"/>
    <n v="287.39"/>
    <s v=" "/>
    <s v=" "/>
    <n v="31601000"/>
    <n v="287.48"/>
    <n v="0"/>
    <n v="0"/>
    <n v="0.09"/>
    <n v="0"/>
    <n v="260.95999999999998"/>
    <n v="0"/>
    <n v="0"/>
    <n v="261.12"/>
    <n v="287.55"/>
    <n v="0"/>
    <n v="0"/>
    <n v="0"/>
    <n v="0"/>
    <n v="287.48"/>
    <n v="260.95999999999998"/>
    <n v="0"/>
    <n v="0"/>
    <n v="261.02999999999997"/>
    <n v="287.55"/>
    <n v="0"/>
    <n v="0"/>
    <n v="0"/>
    <n v="0"/>
    <n v="0"/>
  </r>
  <r>
    <s v="GENERAL FUND COUNTY IMPROVEMENT"/>
    <n v="2000"/>
    <s v="192"/>
    <m/>
    <s v="31-445-000"/>
    <x v="3"/>
    <x v="126"/>
    <s v="000"/>
    <x v="242"/>
    <s v="0OUNTY ACCOUNTS"/>
    <m/>
    <x v="358"/>
    <s v="GEN FD COUNTY IMPROV"/>
    <s v=" "/>
    <s v=" "/>
    <n v="31"/>
    <n v="445"/>
    <n v="0"/>
    <n v="311235"/>
    <n v="0"/>
    <n v="204203321.94"/>
    <s v=" "/>
    <s v=" "/>
    <n v="31445000"/>
    <n v="204882488.83000001"/>
    <n v="0"/>
    <n v="0"/>
    <n v="679166.89"/>
    <n v="0"/>
    <n v="301249710.75999999"/>
    <n v="0"/>
    <n v="0"/>
    <n v="188457751.66999999"/>
    <n v="91411362.849999994"/>
    <n v="205005083.13999999"/>
    <n v="0"/>
    <n v="0"/>
    <n v="456690.82"/>
    <n v="334096.51"/>
    <n v="301249710.75999999"/>
    <n v="0"/>
    <n v="0"/>
    <n v="187778584.78"/>
    <n v="91411362.849999994"/>
    <n v="0"/>
    <n v="0"/>
    <n v="0"/>
    <n v="0"/>
    <n v="0"/>
  </r>
  <r>
    <s v="GENERAL GOVERNMENT GRANTS"/>
    <n v="2000"/>
    <s v="193"/>
    <m/>
    <s v="31-249-000"/>
    <x v="3"/>
    <x v="127"/>
    <s v="000"/>
    <x v="243"/>
    <s v="0OUNTY ACCOUNTS"/>
    <m/>
    <x v="359"/>
    <s v="GENERAL GOVT GRANTS "/>
    <s v=" "/>
    <s v=" "/>
    <n v="31"/>
    <n v="249"/>
    <n v="0"/>
    <n v="311215"/>
    <n v="0"/>
    <n v="44395.65"/>
    <s v=" "/>
    <s v=" "/>
    <n v="31249000"/>
    <n v="47091.839999999997"/>
    <n v="0"/>
    <n v="0"/>
    <n v="2696.19"/>
    <n v="0"/>
    <n v="123280.69"/>
    <n v="0"/>
    <n v="3756173.84"/>
    <n v="3972507.02"/>
    <n v="137448.14000000001"/>
    <n v="5015.66"/>
    <n v="0"/>
    <n v="125000"/>
    <n v="83658.95"/>
    <n v="735.13"/>
    <n v="123280.69"/>
    <n v="0"/>
    <n v="3756173.84"/>
    <n v="3969810.83"/>
    <n v="137448.14000000001"/>
    <n v="0"/>
    <n v="0"/>
    <n v="0"/>
    <n v="0"/>
    <n v="0"/>
  </r>
  <r>
    <s v="GENERAL IMPR DISTRICT"/>
    <n v="2000"/>
    <s v="194"/>
    <m/>
    <s v="31-911-000"/>
    <x v="3"/>
    <x v="128"/>
    <s v="000"/>
    <x v="244"/>
    <s v="0OUNTY ACCOUNTS"/>
    <m/>
    <x v="360"/>
    <s v="GENERAL IMPR DIST   "/>
    <s v=" "/>
    <s v=" "/>
    <n v="31"/>
    <n v="911"/>
    <n v="0"/>
    <n v="313115"/>
    <n v="0"/>
    <n v="2620.38"/>
    <s v=" "/>
    <s v=" "/>
    <n v="31911000"/>
    <n v="2620.38"/>
    <n v="0"/>
    <n v="0"/>
    <n v="0"/>
    <n v="0"/>
    <n v="2611.08"/>
    <n v="0"/>
    <n v="0"/>
    <n v="3.3"/>
    <n v="12.6"/>
    <n v="2616.39"/>
    <n v="0"/>
    <n v="0"/>
    <n v="0"/>
    <n v="3.99"/>
    <n v="2611.08"/>
    <n v="0"/>
    <n v="0"/>
    <n v="3.3"/>
    <n v="12.6"/>
    <n v="0"/>
    <n v="0"/>
    <n v="0"/>
    <n v="0"/>
    <n v="0"/>
  </r>
  <r>
    <s v="GENERAL OBLIGATION"/>
    <n v="2000"/>
    <s v="195"/>
    <m/>
    <s v="31-312-000"/>
    <x v="3"/>
    <x v="129"/>
    <s v="000"/>
    <x v="10"/>
    <s v="0OUNTY ACCOUNTS"/>
    <m/>
    <x v="361"/>
    <s v="GENERAL OBLIGATION  "/>
    <s v=" "/>
    <s v=" "/>
    <n v="31"/>
    <n v="312"/>
    <n v="0"/>
    <n v="311225"/>
    <n v="0"/>
    <n v="0"/>
    <s v=" "/>
    <s v=" "/>
    <n v="31312000"/>
    <n v="95.07"/>
    <n v="0"/>
    <n v="0"/>
    <n v="95.07"/>
    <n v="0"/>
    <n v="69.64"/>
    <n v="0"/>
    <n v="0"/>
    <n v="2821.5"/>
    <n v="2751.86"/>
    <n v="50.24"/>
    <n v="0"/>
    <n v="0"/>
    <n v="52.05"/>
    <n v="96.88"/>
    <n v="69.64"/>
    <n v="0"/>
    <n v="0"/>
    <n v="2726.43"/>
    <n v="2751.86"/>
    <n v="0"/>
    <n v="0"/>
    <n v="0"/>
    <n v="0"/>
    <n v="0"/>
  </r>
  <r>
    <s v="GILA BEND FIRE DISTRICT PENSION"/>
    <n v="7380"/>
    <s v="024"/>
    <m/>
    <s v="31-952-000"/>
    <x v="3"/>
    <x v="130"/>
    <s v="000"/>
    <x v="245"/>
    <s v="0OUNTY ACCOUNTS"/>
    <m/>
    <x v="362"/>
    <s v="GILA BEND FIRE PEN  "/>
    <s v=" "/>
    <s v=" "/>
    <n v="31"/>
    <n v="952"/>
    <n v="0"/>
    <n v="313131"/>
    <n v="0"/>
    <n v="22775.66"/>
    <s v=" "/>
    <s v=" "/>
    <n v="31952000"/>
    <n v="22775.66"/>
    <n v="0"/>
    <n v="0"/>
    <n v="0"/>
    <n v="0"/>
    <n v="22694.9"/>
    <n v="0"/>
    <n v="0"/>
    <n v="28.64"/>
    <n v="109.4"/>
    <n v="22740.98"/>
    <n v="0"/>
    <n v="0"/>
    <n v="0"/>
    <n v="34.68"/>
    <n v="22694.9"/>
    <n v="0"/>
    <n v="0"/>
    <n v="28.64"/>
    <n v="109.4"/>
    <n v="0"/>
    <n v="0"/>
    <n v="0"/>
    <n v="0"/>
    <n v="0"/>
  </r>
  <r>
    <s v="GILA BEND VOL FIRE DISTRICT"/>
    <n v="7380"/>
    <s v="001"/>
    <m/>
    <s v="31-951-000"/>
    <x v="3"/>
    <x v="131"/>
    <s v="000"/>
    <x v="246"/>
    <s v="0OUNTY ACCOUNTS"/>
    <m/>
    <x v="363"/>
    <s v="GILA BEND VOL FIRE D"/>
    <s v=" "/>
    <s v=" "/>
    <n v="31"/>
    <n v="951"/>
    <n v="0"/>
    <n v="313131"/>
    <n v="0"/>
    <n v="23569.01"/>
    <s v=" "/>
    <s v=" "/>
    <n v="31951000"/>
    <n v="23569.01"/>
    <n v="0"/>
    <n v="0"/>
    <n v="0"/>
    <n v="0"/>
    <n v="23485.46"/>
    <n v="0"/>
    <n v="0"/>
    <n v="29.64"/>
    <n v="113.19"/>
    <n v="23533.13"/>
    <n v="0"/>
    <n v="0"/>
    <n v="0"/>
    <n v="35.880000000000003"/>
    <n v="23485.46"/>
    <n v="0"/>
    <n v="0"/>
    <n v="29.64"/>
    <n v="113.19"/>
    <n v="0"/>
    <n v="0"/>
    <n v="0"/>
    <n v="0"/>
    <n v="0"/>
  </r>
  <r>
    <s v="GILBERT COUNTY ISLAND FIRE DISTRICT"/>
    <n v="7381"/>
    <s v="001"/>
    <m/>
    <s v="31-987-000"/>
    <x v="3"/>
    <x v="132"/>
    <s v="000"/>
    <x v="247"/>
    <s v="0OUNTY ACCOUNTS"/>
    <m/>
    <x v="364"/>
    <s v="GILBERT CO ISLAND FD"/>
    <s v=" "/>
    <s v=" "/>
    <n v="31"/>
    <n v="987"/>
    <n v="0"/>
    <n v="313131"/>
    <n v="0"/>
    <n v="221108.77"/>
    <s v=" "/>
    <s v=" "/>
    <n v="31987000"/>
    <n v="207542.63"/>
    <n v="0"/>
    <n v="0"/>
    <n v="544.04"/>
    <n v="14110.18"/>
    <n v="142183.89000000001"/>
    <n v="381831.23"/>
    <n v="0"/>
    <n v="2132.2199999999998"/>
    <n v="462888.33"/>
    <n v="185476.53"/>
    <n v="1653.84"/>
    <n v="0"/>
    <n v="1.49"/>
    <n v="23721.43"/>
    <n v="142183.89000000001"/>
    <n v="381831.23"/>
    <n v="0"/>
    <n v="1588.18"/>
    <n v="448778.15"/>
    <n v="0"/>
    <n v="0"/>
    <n v="0"/>
    <n v="0"/>
    <n v="0"/>
  </r>
  <r>
    <s v="GOLDFIELD RANCH FIRE DISTRICT"/>
    <n v="7382"/>
    <s v="001"/>
    <m/>
    <s v="31-985-000"/>
    <x v="3"/>
    <x v="133"/>
    <s v="000"/>
    <x v="248"/>
    <s v="0OUNTY ACCOUNTS"/>
    <m/>
    <x v="365"/>
    <s v="GOLDFIELD RANCH FD  "/>
    <s v=" "/>
    <s v=" "/>
    <n v="31"/>
    <n v="985"/>
    <n v="0"/>
    <n v="313131"/>
    <n v="0"/>
    <n v="32216.75"/>
    <s v=" "/>
    <s v=" "/>
    <n v="31985000"/>
    <n v="31079.51"/>
    <n v="0"/>
    <n v="0"/>
    <n v="0"/>
    <n v="1137.24"/>
    <n v="46077.77"/>
    <n v="58777.7"/>
    <n v="0"/>
    <n v="42.14"/>
    <n v="44958.82"/>
    <n v="30811.4"/>
    <n v="1879.37"/>
    <n v="0"/>
    <n v="0.16"/>
    <n v="2147.64"/>
    <n v="46077.77"/>
    <n v="58777.7"/>
    <n v="0"/>
    <n v="42.14"/>
    <n v="43821.58"/>
    <n v="0"/>
    <n v="0"/>
    <n v="0"/>
    <n v="0"/>
    <n v="0"/>
  </r>
  <r>
    <s v="GOLDFIELD RANCH FIRE DISTRICT CAPITAL"/>
    <n v="7382"/>
    <s v="023"/>
    <m/>
    <s v="31-949-000"/>
    <x v="3"/>
    <x v="134"/>
    <s v="000"/>
    <x v="249"/>
    <s v="0OUNTY ACCOUNTS"/>
    <m/>
    <x v="366"/>
    <s v="GOLDFIELD FD CAPITAL"/>
    <s v=" "/>
    <s v=" "/>
    <n v="31"/>
    <n v="949"/>
    <n v="0"/>
    <n v="313131"/>
    <n v="0"/>
    <n v="63332.13"/>
    <s v=" "/>
    <s v=" "/>
    <n v="31949000"/>
    <n v="63332.13"/>
    <n v="0"/>
    <n v="0"/>
    <n v="0"/>
    <n v="0"/>
    <n v="63107.61"/>
    <n v="0"/>
    <n v="0"/>
    <n v="79.64"/>
    <n v="304.16000000000003"/>
    <n v="63235.68"/>
    <n v="0"/>
    <n v="0"/>
    <n v="0"/>
    <n v="96.45"/>
    <n v="63107.61"/>
    <n v="0"/>
    <n v="0"/>
    <n v="79.64"/>
    <n v="304.16000000000003"/>
    <n v="0"/>
    <n v="0"/>
    <n v="0"/>
    <n v="0"/>
    <n v="0"/>
  </r>
  <r>
    <s v="GRANTS-COMMN'TY BLOK"/>
    <n v="2000"/>
    <s v="196"/>
    <m/>
    <s v="31-718-000"/>
    <x v="3"/>
    <x v="135"/>
    <s v="000"/>
    <x v="10"/>
    <s v="0OUNTY ACCOUNTS"/>
    <m/>
    <x v="367"/>
    <s v="GRANTS-COMMN'TY BLOK"/>
    <s v=" "/>
    <s v=" "/>
    <n v="31"/>
    <n v="718"/>
    <n v="0"/>
    <n v="311405"/>
    <n v="0"/>
    <n v="0"/>
    <s v=" "/>
    <s v=" "/>
    <s v="        "/>
    <n v="0"/>
    <n v="0"/>
    <n v="0"/>
    <n v="0"/>
    <n v="0"/>
    <n v="0"/>
    <n v="0"/>
    <n v="0"/>
    <n v="0"/>
    <n v="0"/>
    <n v="0"/>
    <n v="0"/>
    <n v="0"/>
    <n v="0"/>
    <n v="0"/>
    <n v="0"/>
    <n v="0"/>
    <n v="0"/>
    <n v="0"/>
    <n v="0"/>
    <n v="0"/>
    <n v="0"/>
    <n v="0"/>
    <n v="0"/>
    <n v="0"/>
  </r>
  <r>
    <s v="GRANTS-OTHER"/>
    <n v="2000"/>
    <s v="197"/>
    <m/>
    <s v="31-729-000"/>
    <x v="3"/>
    <x v="136"/>
    <s v="000"/>
    <x v="10"/>
    <s v="0OUNTY ACCOUNTS"/>
    <m/>
    <x v="368"/>
    <s v="GRANTS-OTHER        "/>
    <s v=" "/>
    <s v=" "/>
    <n v="31"/>
    <n v="729"/>
    <n v="0"/>
    <n v="311405"/>
    <n v="0"/>
    <n v="0"/>
    <s v=" "/>
    <s v=" "/>
    <s v="        "/>
    <n v="0"/>
    <n v="0"/>
    <n v="0"/>
    <n v="0"/>
    <n v="0"/>
    <n v="0"/>
    <n v="0"/>
    <n v="0"/>
    <n v="0"/>
    <n v="0"/>
    <n v="0"/>
    <n v="0"/>
    <n v="0"/>
    <n v="0"/>
    <n v="0"/>
    <n v="0"/>
    <n v="0"/>
    <n v="0"/>
    <n v="0"/>
    <n v="0"/>
    <n v="0"/>
    <n v="0"/>
    <n v="0"/>
    <n v="0"/>
    <n v="0"/>
  </r>
  <r>
    <s v="HARQUAHALA VALLEY FIRE DIST - CAPITAL"/>
    <n v="7383"/>
    <s v="023"/>
    <m/>
    <s v="31-978-000"/>
    <x v="3"/>
    <x v="137"/>
    <s v="000"/>
    <x v="250"/>
    <s v="0OUNTY ACCOUNTS"/>
    <m/>
    <x v="369"/>
    <s v="HARQUAHALA VAL CAP  "/>
    <s v=" "/>
    <s v=" "/>
    <n v="31"/>
    <n v="978"/>
    <n v="0"/>
    <n v="313131"/>
    <n v="0"/>
    <n v="485497.03"/>
    <s v=" "/>
    <s v=" "/>
    <n v="31978000"/>
    <n v="485497.03"/>
    <n v="0"/>
    <n v="0"/>
    <n v="0"/>
    <n v="0"/>
    <n v="483775.86"/>
    <n v="0"/>
    <n v="0"/>
    <n v="610.58000000000004"/>
    <n v="2331.75"/>
    <n v="484757.71"/>
    <n v="0"/>
    <n v="0"/>
    <n v="0"/>
    <n v="739.32"/>
    <n v="483775.86"/>
    <n v="0"/>
    <n v="0"/>
    <n v="610.58000000000004"/>
    <n v="2331.75"/>
    <n v="0"/>
    <n v="0"/>
    <n v="0"/>
    <n v="0"/>
    <n v="0"/>
  </r>
  <r>
    <s v="HARQUAHALA VALLEY VFD"/>
    <n v="7383"/>
    <s v="001"/>
    <m/>
    <s v="31-965-000"/>
    <x v="3"/>
    <x v="138"/>
    <s v="000"/>
    <x v="251"/>
    <s v="0OUNTY ACCOUNTS"/>
    <m/>
    <x v="370"/>
    <s v="HARQ VALLEY VFD     "/>
    <s v=" "/>
    <s v=" "/>
    <n v="31"/>
    <n v="965"/>
    <n v="0"/>
    <n v="313131"/>
    <n v="0"/>
    <n v="377801.72"/>
    <s v=" "/>
    <s v=" "/>
    <n v="31965000"/>
    <n v="-269440.38"/>
    <n v="0"/>
    <n v="0"/>
    <n v="0"/>
    <n v="647242.1"/>
    <n v="1203.1099999999999"/>
    <n v="1300000"/>
    <n v="0"/>
    <n v="997.44"/>
    <n v="1677596.05"/>
    <n v="-95161.78"/>
    <n v="200000"/>
    <n v="0"/>
    <n v="126.72"/>
    <n v="25848.12"/>
    <n v="1203.1099999999999"/>
    <n v="1300000"/>
    <n v="0"/>
    <n v="997.44"/>
    <n v="1030353.95"/>
    <n v="0"/>
    <n v="0"/>
    <n v="0"/>
    <n v="0"/>
    <n v="0"/>
  </r>
  <r>
    <s v="HB 2019 PRISON CONSTRUCTION FEES"/>
    <s v="1000"/>
    <s v="274"/>
    <m/>
    <s v="31-048-012"/>
    <x v="3"/>
    <x v="28"/>
    <s v="012"/>
    <x v="252"/>
    <s v="0OUNTY ACCOUNTS"/>
    <s v="C &amp; T EL MIRAGE"/>
    <x v="371"/>
    <s v="PRISON CONSTRUCTION "/>
    <s v=" "/>
    <s v=" "/>
    <n v="31"/>
    <n v="48"/>
    <n v="12"/>
    <n v="315110"/>
    <n v="0"/>
    <n v="222481.39"/>
    <s v=" "/>
    <s v=" "/>
    <n v="30100000"/>
    <n v="217239.02"/>
    <n v="217239.02"/>
    <n v="222481.39"/>
    <n v="0"/>
    <n v="0"/>
    <n v="205726.09"/>
    <n v="1833632.79"/>
    <n v="1850388.09"/>
    <n v="0"/>
    <n v="0"/>
    <n v="182224.25"/>
    <n v="182224.25"/>
    <n v="217239.02"/>
    <n v="0"/>
    <n v="0"/>
    <n v="205726.09"/>
    <n v="1616393.77"/>
    <n v="1627906.7"/>
    <n v="0"/>
    <n v="0"/>
    <n v="0"/>
    <n v="0"/>
    <n v="0"/>
    <n v="0"/>
    <n v="0"/>
  </r>
  <r>
    <s v="HIGHWAY USERS REVENUE FUND"/>
    <s v="1000"/>
    <s v="102"/>
    <m/>
    <s v="31-047-093"/>
    <x v="3"/>
    <x v="73"/>
    <s v="093"/>
    <x v="10"/>
    <s v="0OUNTY ACCOUNTS"/>
    <s v="HIWAY USERS REVENUE FUND"/>
    <x v="372"/>
    <s v="HIWAY USERS REVEN FD"/>
    <s v=" "/>
    <s v=" "/>
    <n v="31"/>
    <n v="47"/>
    <n v="93"/>
    <n v="315110"/>
    <n v="0"/>
    <n v="0"/>
    <s v=" "/>
    <s v=" "/>
    <n v="30100000"/>
    <n v="0"/>
    <n v="0"/>
    <n v="0"/>
    <n v="0"/>
    <n v="0"/>
    <n v="0"/>
    <n v="0"/>
    <n v="0"/>
    <n v="0"/>
    <n v="0"/>
    <n v="0"/>
    <n v="0"/>
    <n v="0"/>
    <n v="0"/>
    <n v="0"/>
    <n v="0"/>
    <n v="0"/>
    <n v="0"/>
    <n v="0"/>
    <n v="0"/>
    <n v="0"/>
    <n v="0"/>
    <n v="0"/>
    <n v="0"/>
    <n v="0"/>
  </r>
  <r>
    <s v="HIGHWAY USERS REVENUE FUND"/>
    <s v="1000"/>
    <s v="102"/>
    <m/>
    <s v="31-048-093"/>
    <x v="3"/>
    <x v="28"/>
    <s v="093"/>
    <x v="10"/>
    <s v="0OUNTY ACCOUNTS"/>
    <s v="HIWAY USERS REVENUE FUND"/>
    <x v="372"/>
    <s v="HIGHWAY USERS REV   "/>
    <s v=" "/>
    <s v=" "/>
    <n v="31"/>
    <n v="48"/>
    <n v="93"/>
    <n v="315110"/>
    <n v="0"/>
    <n v="0"/>
    <s v=" "/>
    <s v=" "/>
    <n v="30100000"/>
    <n v="0"/>
    <n v="0"/>
    <n v="0"/>
    <n v="0"/>
    <n v="0"/>
    <n v="0"/>
    <n v="0"/>
    <n v="0"/>
    <n v="0"/>
    <n v="0"/>
    <n v="0"/>
    <n v="0"/>
    <n v="0"/>
    <n v="0"/>
    <n v="0"/>
    <n v="0"/>
    <n v="0"/>
    <n v="0"/>
    <n v="0"/>
    <n v="0"/>
    <n v="0"/>
    <n v="0"/>
    <n v="0"/>
    <n v="0"/>
    <n v="0"/>
  </r>
  <r>
    <s v="HOMELAND SECURITY GRANT"/>
    <n v="2000"/>
    <s v="198"/>
    <m/>
    <s v="31-755-000"/>
    <x v="3"/>
    <x v="139"/>
    <s v="000"/>
    <x v="10"/>
    <s v="0OUNTY ACCOUNTS"/>
    <m/>
    <x v="373"/>
    <s v="HOMELAND SEC GRANT  "/>
    <s v=" "/>
    <s v=" "/>
    <n v="31"/>
    <n v="755"/>
    <n v="0"/>
    <n v="311405"/>
    <n v="0"/>
    <n v="0"/>
    <s v=" "/>
    <s v=" "/>
    <n v="31755000"/>
    <n v="0"/>
    <n v="0"/>
    <n v="0"/>
    <n v="0"/>
    <n v="0"/>
    <n v="0"/>
    <n v="0"/>
    <n v="0"/>
    <n v="0"/>
    <n v="0"/>
    <n v="0"/>
    <n v="0"/>
    <n v="0"/>
    <n v="0"/>
    <n v="0"/>
    <n v="0"/>
    <n v="0"/>
    <n v="0"/>
    <n v="0"/>
    <n v="0"/>
    <n v="0"/>
    <n v="0"/>
    <n v="0"/>
    <n v="0"/>
    <n v="0"/>
  </r>
  <r>
    <s v="HOMELESS SCHOOL"/>
    <n v="2000"/>
    <s v="199"/>
    <m/>
    <s v="31-756-000"/>
    <x v="3"/>
    <x v="140"/>
    <s v="000"/>
    <x v="10"/>
    <s v="0OUNTY ACCOUNTS"/>
    <m/>
    <x v="374"/>
    <s v="HOMELESS SCHOOL     "/>
    <s v=" "/>
    <s v=" "/>
    <n v="31"/>
    <n v="756"/>
    <n v="0"/>
    <n v="312212"/>
    <n v="0"/>
    <n v="0"/>
    <s v=" "/>
    <s v=" "/>
    <n v="31756000"/>
    <n v="0"/>
    <n v="0"/>
    <n v="0"/>
    <n v="0"/>
    <n v="0"/>
    <n v="0"/>
    <n v="0"/>
    <n v="0"/>
    <n v="0"/>
    <n v="0"/>
    <n v="0"/>
    <n v="0"/>
    <n v="0"/>
    <n v="0"/>
    <n v="0"/>
    <n v="0"/>
    <n v="0"/>
    <n v="0"/>
    <n v="0"/>
    <n v="0"/>
    <n v="0"/>
    <n v="0"/>
    <n v="0"/>
    <n v="0"/>
    <n v="0"/>
  </r>
  <r>
    <s v="HOSPITAL DIST #1 SINKING FUND  (REDEMTPI"/>
    <n v="7804"/>
    <s v="303"/>
    <m/>
    <s v="31-904-000"/>
    <x v="3"/>
    <x v="141"/>
    <s v="000"/>
    <x v="10"/>
    <s v="0OUNTY ACCOUNTS"/>
    <m/>
    <x v="375"/>
    <s v="HOSP DIST #1 SNK FD "/>
    <s v=" "/>
    <s v=" "/>
    <n v="31"/>
    <n v="904"/>
    <n v="0"/>
    <n v="313112"/>
    <n v="0"/>
    <n v="0"/>
    <s v=" "/>
    <s v=" "/>
    <n v="31904000"/>
    <n v="0"/>
    <n v="0"/>
    <n v="0"/>
    <n v="0"/>
    <n v="0"/>
    <n v="0"/>
    <n v="0"/>
    <n v="0"/>
    <n v="0"/>
    <n v="0"/>
    <n v="0"/>
    <n v="0"/>
    <n v="0"/>
    <n v="0"/>
    <n v="0"/>
    <n v="0"/>
    <n v="0"/>
    <n v="0"/>
    <n v="0"/>
    <n v="0"/>
    <n v="0"/>
    <n v="0"/>
    <n v="0"/>
    <n v="0"/>
    <n v="0"/>
  </r>
  <r>
    <s v="HOSPITAL DIST 1 MAINT &amp; OPERATION"/>
    <n v="7804"/>
    <s v="001"/>
    <m/>
    <s v="31-903-000"/>
    <x v="3"/>
    <x v="142"/>
    <s v="000"/>
    <x v="10"/>
    <s v="0OUNTY ACCOUNTS"/>
    <m/>
    <x v="376"/>
    <s v="HOSP DIST 1 M &amp; O   "/>
    <s v=" "/>
    <s v=" "/>
    <n v="31"/>
    <n v="903"/>
    <n v="0"/>
    <n v="313112"/>
    <n v="0"/>
    <n v="0"/>
    <s v=" "/>
    <s v=" "/>
    <n v="31901000"/>
    <n v="0"/>
    <n v="0"/>
    <n v="0"/>
    <n v="0"/>
    <n v="0"/>
    <n v="0"/>
    <n v="0"/>
    <n v="0"/>
    <n v="0"/>
    <n v="0"/>
    <n v="0"/>
    <n v="0"/>
    <n v="0"/>
    <n v="0"/>
    <n v="0"/>
    <n v="0"/>
    <n v="0"/>
    <n v="0"/>
    <n v="0"/>
    <n v="0"/>
    <n v="0"/>
    <n v="0"/>
    <n v="0"/>
    <n v="0"/>
    <n v="0"/>
  </r>
  <r>
    <s v="HOSPITAL DIST 1 RES CHANDLER"/>
    <n v="7804"/>
    <s v="304"/>
    <m/>
    <s v="31-901-000"/>
    <x v="3"/>
    <x v="143"/>
    <s v="000"/>
    <x v="253"/>
    <s v="0OUNTY ACCOUNTS"/>
    <m/>
    <x v="377"/>
    <s v="HOSP DIST 1 RES CHND"/>
    <s v=" "/>
    <s v=" "/>
    <n v="31"/>
    <n v="901"/>
    <n v="0"/>
    <n v="313112"/>
    <n v="0"/>
    <n v="114.99"/>
    <s v=" "/>
    <s v=" "/>
    <n v="31901000"/>
    <n v="114.99"/>
    <n v="0"/>
    <n v="0"/>
    <n v="0"/>
    <n v="0"/>
    <n v="114.57"/>
    <n v="0"/>
    <n v="0"/>
    <n v="0.14000000000000001"/>
    <n v="0.56000000000000005"/>
    <n v="114.81"/>
    <n v="0"/>
    <n v="0"/>
    <n v="0"/>
    <n v="0.18"/>
    <n v="114.57"/>
    <n v="0"/>
    <n v="0"/>
    <n v="0.14000000000000001"/>
    <n v="0.56000000000000005"/>
    <n v="0"/>
    <n v="0"/>
    <n v="0"/>
    <n v="0"/>
    <n v="0"/>
  </r>
  <r>
    <s v="HOSPITAL DISTRICT #1 CPAITAL OUTLAY"/>
    <n v="7804"/>
    <s v="005"/>
    <m/>
    <s v="31-907-000"/>
    <x v="3"/>
    <x v="144"/>
    <s v="000"/>
    <x v="10"/>
    <s v="0OUNTY ACCOUNTS"/>
    <m/>
    <x v="378"/>
    <s v="HSP DIST 1 CAP OUTLA"/>
    <s v=" "/>
    <s v=" "/>
    <n v="31"/>
    <n v="907"/>
    <n v="0"/>
    <n v="313112"/>
    <n v="0"/>
    <n v="0"/>
    <s v=" "/>
    <s v=" "/>
    <n v="31901000"/>
    <n v="0"/>
    <n v="0"/>
    <n v="0"/>
    <n v="0"/>
    <n v="0"/>
    <n v="0"/>
    <n v="0"/>
    <n v="0"/>
    <n v="0"/>
    <n v="0"/>
    <n v="0"/>
    <n v="0"/>
    <n v="0"/>
    <n v="0"/>
    <n v="0"/>
    <n v="0"/>
    <n v="0"/>
    <n v="0"/>
    <n v="0"/>
    <n v="0"/>
    <n v="0"/>
    <n v="0"/>
    <n v="0"/>
    <n v="0"/>
    <n v="0"/>
  </r>
  <r>
    <s v="HOSPITAL DISTRICT #1 PROJECT FUND"/>
    <n v="7804"/>
    <s v="305"/>
    <m/>
    <s v="31-905-000"/>
    <x v="3"/>
    <x v="145"/>
    <s v="000"/>
    <x v="10"/>
    <s v="0OUNTY ACCOUNTS"/>
    <m/>
    <x v="379"/>
    <s v="HOSP DIST #1 PROJ FD"/>
    <s v=" "/>
    <s v=" "/>
    <n v="31"/>
    <n v="905"/>
    <n v="0"/>
    <n v="313112"/>
    <n v="0"/>
    <n v="0"/>
    <s v=" "/>
    <s v=" "/>
    <s v="        "/>
    <n v="0"/>
    <n v="0"/>
    <n v="0"/>
    <n v="0"/>
    <n v="0"/>
    <n v="0"/>
    <n v="0"/>
    <n v="0"/>
    <n v="0"/>
    <n v="0"/>
    <n v="0"/>
    <n v="0"/>
    <n v="0"/>
    <n v="0"/>
    <n v="0"/>
    <n v="0"/>
    <n v="0"/>
    <n v="0"/>
    <n v="0"/>
    <n v="0"/>
    <n v="0"/>
    <n v="0"/>
    <n v="0"/>
    <n v="0"/>
    <n v="0"/>
  </r>
  <r>
    <s v="HOSPITAL DISTRICT #1 RESERVE"/>
    <n v="7804"/>
    <s v="306"/>
    <m/>
    <s v="31-906-000"/>
    <x v="3"/>
    <x v="146"/>
    <s v="000"/>
    <x v="10"/>
    <s v="0OUNTY ACCOUNTS"/>
    <m/>
    <x v="380"/>
    <s v="HOSP DIST #1 RESERVE"/>
    <s v=" "/>
    <s v=" "/>
    <n v="31"/>
    <n v="906"/>
    <n v="0"/>
    <n v="313112"/>
    <n v="0"/>
    <n v="0"/>
    <s v=" "/>
    <s v=" "/>
    <n v="31906000"/>
    <n v="0"/>
    <n v="0"/>
    <n v="0"/>
    <n v="0"/>
    <n v="0"/>
    <n v="0"/>
    <n v="0"/>
    <n v="0"/>
    <n v="0"/>
    <n v="0"/>
    <n v="0"/>
    <n v="0"/>
    <n v="0"/>
    <n v="0"/>
    <n v="0"/>
    <n v="0"/>
    <n v="0"/>
    <n v="0"/>
    <n v="0"/>
    <n v="0"/>
    <n v="0"/>
    <n v="0"/>
    <n v="0"/>
    <n v="0"/>
    <n v="0"/>
  </r>
  <r>
    <s v="HOSPITAL DISTRICT #1 REVENUE"/>
    <n v="7804"/>
    <s v="307"/>
    <m/>
    <s v="31-908-000"/>
    <x v="3"/>
    <x v="147"/>
    <s v="000"/>
    <x v="10"/>
    <s v="0OUNTY ACCOUNTS"/>
    <m/>
    <x v="381"/>
    <s v="HOSP DIST #1 REVENUE"/>
    <s v=" "/>
    <s v=" "/>
    <n v="31"/>
    <n v="908"/>
    <n v="0"/>
    <n v="313112"/>
    <n v="1"/>
    <n v="0"/>
    <s v=" "/>
    <s v=" "/>
    <n v="31908000"/>
    <n v="0"/>
    <n v="0"/>
    <n v="0"/>
    <n v="0"/>
    <n v="0"/>
    <n v="0"/>
    <n v="0"/>
    <n v="0"/>
    <n v="0"/>
    <n v="0"/>
    <n v="0"/>
    <n v="0"/>
    <n v="0"/>
    <n v="0"/>
    <n v="0"/>
    <n v="0"/>
    <n v="0"/>
    <n v="0"/>
    <n v="0"/>
    <n v="0"/>
    <n v="0"/>
    <n v="0"/>
    <n v="0"/>
    <n v="0"/>
    <n v="0"/>
  </r>
  <r>
    <s v="HOSPITAL DISTRIST 1 INT &amp; RED"/>
    <n v="7804"/>
    <s v="308"/>
    <m/>
    <s v="31-902-000"/>
    <x v="3"/>
    <x v="148"/>
    <s v="000"/>
    <x v="10"/>
    <s v="0OUNTY ACCOUNTS"/>
    <m/>
    <x v="382"/>
    <s v="HOSP DIST 1 INT &amp; RD"/>
    <s v=" "/>
    <s v=" "/>
    <n v="31"/>
    <n v="902"/>
    <n v="0"/>
    <n v="313112"/>
    <n v="0"/>
    <n v="0"/>
    <s v=" "/>
    <s v=" "/>
    <s v="        "/>
    <n v="0"/>
    <n v="0"/>
    <n v="0"/>
    <n v="0"/>
    <n v="0"/>
    <n v="0"/>
    <n v="0"/>
    <n v="0"/>
    <n v="0"/>
    <n v="0"/>
    <n v="0"/>
    <n v="0"/>
    <n v="0"/>
    <n v="0"/>
    <n v="0"/>
    <n v="0"/>
    <n v="0"/>
    <n v="0"/>
    <n v="0"/>
    <n v="0"/>
    <n v="0"/>
    <n v="0"/>
    <n v="0"/>
    <n v="0"/>
    <n v="0"/>
  </r>
  <r>
    <s v="HOUSING AUTHORITY"/>
    <n v="2000"/>
    <s v="200"/>
    <m/>
    <s v="31-295-000"/>
    <x v="3"/>
    <x v="149"/>
    <s v="000"/>
    <x v="10"/>
    <s v="0OUNTY ACCOUNTS"/>
    <m/>
    <x v="383"/>
    <s v="HOUSING AUTHORITY   "/>
    <s v=" "/>
    <s v=" "/>
    <n v="31"/>
    <n v="295"/>
    <n v="0"/>
    <n v="311215"/>
    <n v="0"/>
    <n v="0"/>
    <s v=" "/>
    <s v=" "/>
    <n v="30100000"/>
    <n v="0"/>
    <n v="0"/>
    <n v="0"/>
    <n v="0"/>
    <n v="0"/>
    <n v="0"/>
    <n v="0"/>
    <n v="0"/>
    <n v="0"/>
    <n v="0"/>
    <n v="0"/>
    <n v="0"/>
    <n v="0"/>
    <n v="0"/>
    <n v="0"/>
    <n v="0"/>
    <n v="0"/>
    <n v="0"/>
    <n v="0"/>
    <n v="0"/>
    <n v="0"/>
    <n v="0"/>
    <n v="0"/>
    <n v="0"/>
    <n v="0"/>
  </r>
  <r>
    <s v="HUMAN SERVICES CAMPUS - NON COUNTY"/>
    <n v="2000"/>
    <s v="201"/>
    <m/>
    <s v="31-423-000"/>
    <x v="3"/>
    <x v="150"/>
    <s v="000"/>
    <x v="254"/>
    <s v="0OUNTY ACCOUNTS"/>
    <m/>
    <x v="384"/>
    <s v="HUMAN SRVCS CAMPUS  "/>
    <s v=" "/>
    <s v=" "/>
    <n v="31"/>
    <n v="423"/>
    <n v="0"/>
    <n v="311235"/>
    <n v="0"/>
    <n v="158.38999999999999"/>
    <s v=" "/>
    <s v=" "/>
    <n v="31423000"/>
    <n v="158.63"/>
    <n v="0"/>
    <n v="0"/>
    <n v="0.24"/>
    <n v="0"/>
    <n v="158.47999999999999"/>
    <n v="0"/>
    <n v="0"/>
    <n v="0.86"/>
    <n v="0.77"/>
    <n v="158.38999999999999"/>
    <n v="0"/>
    <n v="0"/>
    <n v="0"/>
    <n v="0.24"/>
    <n v="158.47999999999999"/>
    <n v="0"/>
    <n v="0"/>
    <n v="0.62"/>
    <n v="0.77"/>
    <n v="0"/>
    <n v="0"/>
    <n v="0"/>
    <n v="0"/>
    <n v="0"/>
  </r>
  <r>
    <s v="HUMAN SERVICES GRANTS"/>
    <n v="2000"/>
    <s v="202"/>
    <m/>
    <s v="31-222-000"/>
    <x v="3"/>
    <x v="8"/>
    <s v="000"/>
    <x v="255"/>
    <s v="0OUNTY ACCOUNTS"/>
    <m/>
    <x v="385"/>
    <s v="HUMAN SERV GRNTS    "/>
    <s v=" "/>
    <s v=" "/>
    <n v="31"/>
    <n v="222"/>
    <n v="0"/>
    <n v="311215"/>
    <n v="0"/>
    <n v="-3974619.41"/>
    <s v=" "/>
    <s v=" "/>
    <n v="31222000"/>
    <n v="-3266583.77"/>
    <n v="0"/>
    <n v="1822513.92"/>
    <n v="2789443"/>
    <n v="258893.44"/>
    <n v="-3790058.96"/>
    <n v="-682.92"/>
    <n v="34174789.460000001"/>
    <n v="35705686.740000002"/>
    <n v="1345653.91"/>
    <n v="-5621661.9400000004"/>
    <n v="-55.31"/>
    <n v="5865517.6399999997"/>
    <n v="3622471.58"/>
    <n v="111976.8"/>
    <n v="-3790058.96"/>
    <n v="-682.92"/>
    <n v="32352275.539999999"/>
    <n v="32916243.739999998"/>
    <n v="1086760.47"/>
    <n v="0"/>
    <n v="0"/>
    <n v="0"/>
    <n v="0"/>
    <n v="0"/>
  </r>
  <r>
    <s v="HUMAN TRAFFIC VICTIM ASSISTANCE"/>
    <s v="1000"/>
    <s v="275"/>
    <m/>
    <s v="31-048-028"/>
    <x v="3"/>
    <x v="28"/>
    <s v="028"/>
    <x v="10"/>
    <s v="0OUNTY ACCOUNTS"/>
    <m/>
    <x v="386"/>
    <s v="HUMAN TRAFFIC VICTIM"/>
    <s v=" "/>
    <s v=" "/>
    <n v="31"/>
    <n v="48"/>
    <n v="28"/>
    <n v="315110"/>
    <n v="0"/>
    <n v="0"/>
    <s v="Y"/>
    <s v=" "/>
    <n v="30100000"/>
    <n v="0"/>
    <n v="0"/>
    <n v="0"/>
    <n v="0"/>
    <n v="0"/>
    <n v="0"/>
    <n v="0"/>
    <n v="0"/>
    <n v="0"/>
    <n v="0"/>
    <n v="0"/>
    <n v="0"/>
    <n v="0"/>
    <n v="0"/>
    <n v="0"/>
    <n v="0"/>
    <n v="0"/>
    <n v="0"/>
    <n v="0"/>
    <n v="0"/>
    <n v="0"/>
    <n v="0"/>
    <n v="0"/>
    <n v="0"/>
    <n v="0"/>
  </r>
  <r>
    <s v="INMATE HEALTH SERVICES"/>
    <n v="2000"/>
    <s v="203"/>
    <m/>
    <s v="31-254-000"/>
    <x v="3"/>
    <x v="151"/>
    <s v="000"/>
    <x v="256"/>
    <s v="0OUNTY ACCOUNTS"/>
    <m/>
    <x v="387"/>
    <s v="INMATE HEALTH SVC   "/>
    <s v=" "/>
    <s v=" "/>
    <n v="31"/>
    <n v="254"/>
    <n v="0"/>
    <n v="311215"/>
    <n v="0"/>
    <n v="821021.95"/>
    <s v=" "/>
    <s v=" "/>
    <n v="31254000"/>
    <n v="790230.6"/>
    <n v="0"/>
    <n v="30791.35"/>
    <n v="0"/>
    <n v="0"/>
    <n v="649147.30000000005"/>
    <n v="0"/>
    <n v="287328.90000000002"/>
    <n v="118890.01"/>
    <n v="3435.76"/>
    <n v="810130.99"/>
    <n v="0"/>
    <n v="24460.5"/>
    <n v="45577.2"/>
    <n v="1216.31"/>
    <n v="649147.30000000005"/>
    <n v="0"/>
    <n v="256537.55"/>
    <n v="118890.01"/>
    <n v="3435.76"/>
    <n v="0"/>
    <n v="0"/>
    <n v="0"/>
    <n v="0"/>
    <n v="0"/>
  </r>
  <r>
    <s v="INMATE SERVICES"/>
    <n v="2000"/>
    <s v="204"/>
    <m/>
    <s v="31-252-000"/>
    <x v="3"/>
    <x v="152"/>
    <s v="000"/>
    <x v="257"/>
    <s v="0OUNTY ACCOUNTS"/>
    <m/>
    <x v="388"/>
    <s v="INMATE SERVICES     "/>
    <s v=" "/>
    <s v=" "/>
    <n v="31"/>
    <n v="252"/>
    <n v="0"/>
    <n v="311215"/>
    <n v="0"/>
    <n v="8197784.0800000001"/>
    <s v=" "/>
    <s v=" "/>
    <n v="31252000"/>
    <n v="8228079.6500000004"/>
    <n v="0"/>
    <n v="723544.35"/>
    <n v="759066.3"/>
    <n v="5226.38"/>
    <n v="7509075.3499999996"/>
    <n v="48.55"/>
    <n v="9364762.6099999994"/>
    <n v="9299378.6799999997"/>
    <n v="623373.35"/>
    <n v="8112201.6200000001"/>
    <n v="105.35"/>
    <n v="952671.78"/>
    <n v="854848.17"/>
    <n v="18159.77"/>
    <n v="7509075.3499999996"/>
    <n v="48.55"/>
    <n v="8641218.2599999998"/>
    <n v="8540312.3800000008"/>
    <n v="618146.97"/>
    <n v="0"/>
    <n v="0"/>
    <n v="0"/>
    <n v="0"/>
    <n v="0"/>
  </r>
  <r>
    <s v="INTERGOVERNMENTAL CAPITAL PROJECTS"/>
    <n v="2000"/>
    <s v="205"/>
    <m/>
    <s v="31-422-000"/>
    <x v="3"/>
    <x v="153"/>
    <s v="000"/>
    <x v="258"/>
    <s v="0OUNTY ACCOUNTS"/>
    <s v="Could be one or two Stadium districts"/>
    <x v="389"/>
    <s v="INTER GOV CAP PROJCT"/>
    <s v=" "/>
    <s v=" "/>
    <n v="31"/>
    <n v="422"/>
    <n v="0"/>
    <n v="311235"/>
    <n v="0"/>
    <n v="128706.04"/>
    <s v=" "/>
    <s v=" "/>
    <n v="31422000"/>
    <n v="128706.04"/>
    <n v="0"/>
    <n v="0"/>
    <n v="0"/>
    <n v="0"/>
    <n v="128249.77"/>
    <n v="0"/>
    <n v="0"/>
    <n v="161.86000000000001"/>
    <n v="618.13"/>
    <n v="128510.05"/>
    <n v="0"/>
    <n v="0"/>
    <n v="0"/>
    <n v="195.99"/>
    <n v="128249.77"/>
    <n v="0"/>
    <n v="0"/>
    <n v="161.86000000000001"/>
    <n v="618.13"/>
    <n v="0"/>
    <n v="0"/>
    <n v="0"/>
    <n v="0"/>
    <n v="0"/>
  </r>
  <r>
    <s v="INTERGOVERNMENTAL TECHNONOGY PROJECT"/>
    <n v="2000"/>
    <s v="206"/>
    <m/>
    <s v="31-462-000"/>
    <x v="3"/>
    <x v="154"/>
    <s v="000"/>
    <x v="10"/>
    <s v="0OUNTY ACCOUNTS"/>
    <m/>
    <x v="390"/>
    <s v="INTERGOVMNT TECH PRJ"/>
    <s v=" "/>
    <s v=" "/>
    <n v="31"/>
    <n v="462"/>
    <n v="0"/>
    <n v="311215"/>
    <n v="0"/>
    <n v="0"/>
    <s v="Y"/>
    <s v=" "/>
    <n v="31462000"/>
    <n v="0"/>
    <n v="0"/>
    <n v="0"/>
    <n v="0"/>
    <n v="0"/>
    <n v="0"/>
    <n v="0"/>
    <n v="0"/>
    <n v="0"/>
    <n v="0"/>
    <n v="0"/>
    <n v="0"/>
    <n v="0"/>
    <n v="0"/>
    <n v="0"/>
    <n v="0"/>
    <n v="0"/>
    <n v="0"/>
    <n v="0"/>
    <n v="0"/>
    <n v="0"/>
    <n v="0"/>
    <n v="0"/>
    <n v="0"/>
    <n v="0"/>
  </r>
  <r>
    <s v="JAIL BOND REFUNDS PROCESSED THRU LGFS"/>
    <n v="2000"/>
    <s v="207"/>
    <m/>
    <s v="31-760-000"/>
    <x v="3"/>
    <x v="155"/>
    <s v="000"/>
    <x v="259"/>
    <s v="0OUNTY ACCOUNTS"/>
    <m/>
    <x v="391"/>
    <s v="JAIL BONDS          "/>
    <s v=" "/>
    <s v=" "/>
    <n v="31"/>
    <n v="760"/>
    <n v="0"/>
    <n v="311405"/>
    <n v="0"/>
    <n v="-133345.09"/>
    <s v=" "/>
    <s v=" "/>
    <s v="        "/>
    <n v="29122.58"/>
    <n v="0"/>
    <n v="699991.78"/>
    <n v="863497.45"/>
    <n v="1038"/>
    <n v="-1071013.73"/>
    <n v="0"/>
    <n v="11331139.279999999"/>
    <n v="10524404.82"/>
    <n v="130934.18"/>
    <n v="-7342.42"/>
    <n v="0"/>
    <n v="1160623.05"/>
    <n v="1125967.05"/>
    <n v="1809"/>
    <n v="-1071013.73"/>
    <n v="0"/>
    <n v="10631147.5"/>
    <n v="9660907.3699999992"/>
    <n v="129896.18"/>
    <n v="0"/>
    <n v="0"/>
    <n v="0"/>
    <n v="0"/>
    <n v="0"/>
  </r>
  <r>
    <s v="JCEF PROBATION SURCHARGE"/>
    <s v="1000"/>
    <s v="276"/>
    <m/>
    <s v="31-048-008"/>
    <x v="3"/>
    <x v="28"/>
    <s v="008"/>
    <x v="10"/>
    <s v="0OUNTY ACCOUNTS"/>
    <s v="C &amp; T AVONDALE"/>
    <x v="392"/>
    <s v="JCEF PROBATION SURCH"/>
    <s v=" "/>
    <s v=" "/>
    <n v="31"/>
    <n v="48"/>
    <n v="8"/>
    <n v="315110"/>
    <n v="0"/>
    <n v="0"/>
    <s v=" "/>
    <s v=" "/>
    <n v="30100000"/>
    <n v="0"/>
    <n v="0"/>
    <n v="0"/>
    <n v="0"/>
    <n v="0"/>
    <n v="0"/>
    <n v="0"/>
    <n v="0"/>
    <n v="0"/>
    <n v="0"/>
    <n v="0"/>
    <n v="0"/>
    <n v="0"/>
    <n v="0"/>
    <n v="0"/>
    <n v="0"/>
    <n v="0"/>
    <n v="0"/>
    <n v="0"/>
    <n v="0"/>
    <n v="0"/>
    <n v="0"/>
    <n v="0"/>
    <n v="0"/>
    <n v="0"/>
  </r>
  <r>
    <s v="JUDICIAL COURT ENHANCEMENT"/>
    <s v="1000"/>
    <s v="277"/>
    <m/>
    <s v="31-048-052"/>
    <x v="3"/>
    <x v="28"/>
    <s v="052"/>
    <x v="260"/>
    <s v="0OUNTY ACCOUNTS"/>
    <m/>
    <x v="393"/>
    <s v="JCEF                "/>
    <s v=" "/>
    <s v=" "/>
    <n v="31"/>
    <n v="48"/>
    <n v="52"/>
    <n v="315110"/>
    <n v="0"/>
    <n v="396296.81"/>
    <s v=" "/>
    <s v=" "/>
    <n v="30100000"/>
    <n v="352600.24"/>
    <n v="352600.24"/>
    <n v="396296.81"/>
    <n v="0"/>
    <n v="0"/>
    <n v="381139.11"/>
    <n v="3525278.55"/>
    <n v="3540436.25"/>
    <n v="0"/>
    <n v="0"/>
    <n v="345472.35"/>
    <n v="345472.35"/>
    <n v="352600.24"/>
    <n v="0"/>
    <n v="0"/>
    <n v="381139.11"/>
    <n v="3172678.31"/>
    <n v="3144139.44"/>
    <n v="0"/>
    <n v="0"/>
    <n v="0"/>
    <n v="0"/>
    <n v="0"/>
    <n v="0"/>
    <n v="0"/>
  </r>
  <r>
    <s v="JUDICIAL ENHANCEMENT"/>
    <n v="2000"/>
    <s v="208"/>
    <m/>
    <s v="31-208-000"/>
    <x v="3"/>
    <x v="156"/>
    <s v="000"/>
    <x v="261"/>
    <s v="0OUNTY ACCOUNTS"/>
    <m/>
    <x v="394"/>
    <s v="JUDICIAL ENHANCEMNT "/>
    <s v=" "/>
    <s v=" "/>
    <n v="31"/>
    <n v="208"/>
    <n v="0"/>
    <n v="311215"/>
    <n v="0"/>
    <n v="3494798.16"/>
    <s v=" "/>
    <s v=" "/>
    <n v="31208000"/>
    <n v="3454711.44"/>
    <n v="0"/>
    <n v="131896.76"/>
    <n v="91810.04"/>
    <n v="0"/>
    <n v="3109928.23"/>
    <n v="0"/>
    <n v="1153238.23"/>
    <n v="785221.01"/>
    <n v="16852.71"/>
    <n v="3395642.59"/>
    <n v="0"/>
    <n v="116568.54"/>
    <n v="62743.99"/>
    <n v="5244.3"/>
    <n v="3109928.23"/>
    <n v="0"/>
    <n v="1021341.47"/>
    <n v="693410.97"/>
    <n v="16852.71"/>
    <n v="0"/>
    <n v="0"/>
    <n v="0"/>
    <n v="0"/>
    <n v="0"/>
  </r>
  <r>
    <s v="JUROR IMPROVEMENT FUND"/>
    <n v="2000"/>
    <s v="209"/>
    <m/>
    <s v="31-748-000"/>
    <x v="3"/>
    <x v="157"/>
    <s v="000"/>
    <x v="10"/>
    <s v="0OUNTY ACCOUNTS"/>
    <m/>
    <x v="395"/>
    <s v="JUROR IMPROVEMENT FD"/>
    <s v=" "/>
    <s v=" "/>
    <n v="31"/>
    <n v="748"/>
    <n v="0"/>
    <n v="311405"/>
    <n v="0"/>
    <n v="0"/>
    <s v=" "/>
    <s v=" "/>
    <n v="31748000"/>
    <n v="0"/>
    <n v="0"/>
    <n v="0"/>
    <n v="0"/>
    <n v="0"/>
    <n v="0"/>
    <n v="0"/>
    <n v="0"/>
    <n v="0"/>
    <n v="0"/>
    <n v="0"/>
    <n v="0"/>
    <n v="0"/>
    <n v="0"/>
    <n v="0"/>
    <n v="0"/>
    <n v="0"/>
    <n v="0"/>
    <n v="0"/>
    <n v="0"/>
    <n v="0"/>
    <n v="0"/>
    <n v="0"/>
    <n v="0"/>
    <n v="0"/>
  </r>
  <r>
    <s v="JURY PAYROLL CITIES"/>
    <n v="2000"/>
    <s v="210"/>
    <m/>
    <s v="31-711-000"/>
    <x v="3"/>
    <x v="158"/>
    <s v="000"/>
    <x v="10"/>
    <s v="0OUNTY ACCOUNTS"/>
    <m/>
    <x v="396"/>
    <s v="JURY PAYROLL CITIES "/>
    <s v=" "/>
    <s v=" "/>
    <n v="31"/>
    <n v="711"/>
    <n v="0"/>
    <n v="311405"/>
    <n v="0"/>
    <n v="0"/>
    <s v=" "/>
    <s v=" "/>
    <s v="        "/>
    <n v="0"/>
    <n v="0"/>
    <n v="33626.050000000003"/>
    <n v="33626.050000000003"/>
    <n v="0"/>
    <n v="3108.45"/>
    <n v="0"/>
    <n v="236769.79"/>
    <n v="239878.24"/>
    <n v="0"/>
    <n v="0"/>
    <n v="0"/>
    <n v="12315.6"/>
    <n v="12315.6"/>
    <n v="0"/>
    <n v="3108.45"/>
    <n v="0"/>
    <n v="203143.74"/>
    <n v="206252.19"/>
    <n v="0"/>
    <n v="0"/>
    <n v="0"/>
    <n v="0"/>
    <n v="0"/>
    <n v="0"/>
  </r>
  <r>
    <s v="JUSTICE COURT JUDICIAL ENHANCEMENT"/>
    <n v="2000"/>
    <s v="211"/>
    <m/>
    <s v="31-204-000"/>
    <x v="3"/>
    <x v="159"/>
    <s v="000"/>
    <x v="262"/>
    <s v="0OUNTY ACCOUNTS"/>
    <m/>
    <x v="397"/>
    <s v="JUSTICE CT ENHANCEMT"/>
    <s v=" "/>
    <s v=" "/>
    <n v="31"/>
    <n v="204"/>
    <n v="0"/>
    <n v="311215"/>
    <n v="0"/>
    <n v="1193618.44"/>
    <s v=" "/>
    <s v=" "/>
    <n v="31204000"/>
    <n v="1170226.9099999999"/>
    <n v="0"/>
    <n v="61682.41"/>
    <n v="38717.54"/>
    <n v="426.66"/>
    <n v="1169208.73"/>
    <n v="0"/>
    <n v="589444.68000000005"/>
    <n v="582593.98"/>
    <n v="17559.009999999998"/>
    <n v="1163552.32"/>
    <n v="0"/>
    <n v="57666.83"/>
    <n v="52801.23"/>
    <n v="1808.99"/>
    <n v="1169208.73"/>
    <n v="0"/>
    <n v="527762.27"/>
    <n v="543876.43999999994"/>
    <n v="17132.349999999999"/>
    <n v="0"/>
    <n v="0"/>
    <n v="0"/>
    <n v="0"/>
    <n v="0"/>
  </r>
  <r>
    <s v="JUSTICE COURT SPECIAL REVENUE"/>
    <n v="2000"/>
    <s v="212"/>
    <m/>
    <s v="31-245-000"/>
    <x v="3"/>
    <x v="160"/>
    <s v="000"/>
    <x v="263"/>
    <s v="0OUNTY ACCOUNTS"/>
    <m/>
    <x v="398"/>
    <s v="JUSTICE COURT SP REV"/>
    <s v=" "/>
    <s v=" "/>
    <n v="31"/>
    <n v="245"/>
    <n v="0"/>
    <n v="311215"/>
    <n v="0"/>
    <n v="597038.30000000005"/>
    <s v=" "/>
    <s v=" "/>
    <n v="31245000"/>
    <n v="558897.06000000006"/>
    <n v="0"/>
    <n v="581315.81999999995"/>
    <n v="543174.57999999996"/>
    <n v="0"/>
    <n v="636500.93999999994"/>
    <n v="0"/>
    <n v="5347921.71"/>
    <n v="5455788.9800000004"/>
    <n v="68404.63"/>
    <n v="592342.93999999994"/>
    <n v="0"/>
    <n v="524122.25"/>
    <n v="558490.57999999996"/>
    <n v="922.45"/>
    <n v="636500.93999999994"/>
    <n v="0"/>
    <n v="4766605.8899999997"/>
    <n v="4912614.4000000004"/>
    <n v="68404.63"/>
    <n v="0"/>
    <n v="0"/>
    <n v="0"/>
    <n v="0"/>
    <n v="0"/>
  </r>
  <r>
    <s v="JUSTICE COURT SUSPENSE"/>
    <n v="2000"/>
    <s v="213"/>
    <m/>
    <s v="31-746-000"/>
    <x v="3"/>
    <x v="161"/>
    <s v="000"/>
    <x v="264"/>
    <s v="0OUNTY ACCOUNTS"/>
    <m/>
    <x v="399"/>
    <s v="JUST CT SUSPENSE    "/>
    <s v=" "/>
    <s v=" "/>
    <n v="31"/>
    <n v="746"/>
    <n v="0"/>
    <n v="311405"/>
    <n v="0"/>
    <n v="33689.620000000003"/>
    <s v=" "/>
    <s v=" "/>
    <n v="30100000"/>
    <n v="32627.7"/>
    <n v="0"/>
    <n v="1061.92"/>
    <n v="0"/>
    <n v="0"/>
    <n v="36052.47"/>
    <n v="0"/>
    <n v="12680.38"/>
    <n v="15043.23"/>
    <n v="0"/>
    <n v="31440.82"/>
    <n v="0"/>
    <n v="1186.8800000000001"/>
    <n v="0"/>
    <n v="0"/>
    <n v="36052.47"/>
    <n v="0"/>
    <n v="11618.46"/>
    <n v="15043.23"/>
    <n v="0"/>
    <n v="0"/>
    <n v="0"/>
    <n v="0"/>
    <n v="0"/>
    <n v="0"/>
  </r>
  <r>
    <s v="JUSTICE COURTS PHOTO ENFORCEMENT FEE"/>
    <n v="2000"/>
    <s v="214"/>
    <m/>
    <s v="31-237-000"/>
    <x v="3"/>
    <x v="162"/>
    <s v="000"/>
    <x v="265"/>
    <s v="0OUNTY ACCOUNTS"/>
    <m/>
    <x v="400"/>
    <s v="JUSTICE COURT FEES  "/>
    <s v=" "/>
    <s v=" "/>
    <n v="31"/>
    <n v="237"/>
    <n v="0"/>
    <n v="311215"/>
    <n v="0"/>
    <n v="7931.74"/>
    <s v=" "/>
    <s v=" "/>
    <n v="31237000"/>
    <n v="7751.15"/>
    <n v="0"/>
    <n v="180.59"/>
    <n v="0"/>
    <n v="0"/>
    <n v="18543.16"/>
    <n v="0"/>
    <n v="706.93"/>
    <n v="11361.12"/>
    <n v="42.77"/>
    <n v="7660.08"/>
    <n v="0"/>
    <n v="79.41"/>
    <n v="0"/>
    <n v="11.66"/>
    <n v="18543.16"/>
    <n v="0"/>
    <n v="526.34"/>
    <n v="11361.12"/>
    <n v="42.77"/>
    <n v="0"/>
    <n v="0"/>
    <n v="0"/>
    <n v="0"/>
    <n v="0"/>
  </r>
  <r>
    <s v="JUVENILE PROBATION DIVERSION"/>
    <n v="2000"/>
    <s v="215"/>
    <m/>
    <s v="31-275-000"/>
    <x v="3"/>
    <x v="163"/>
    <s v="000"/>
    <x v="266"/>
    <s v="0OUNTY ACCOUNTS"/>
    <m/>
    <x v="401"/>
    <s v="JUV PROB DIVERSION  "/>
    <s v=" "/>
    <s v=" "/>
    <n v="31"/>
    <n v="275"/>
    <n v="0"/>
    <n v="311215"/>
    <n v="0"/>
    <n v="541284.88"/>
    <s v=" "/>
    <s v=" "/>
    <n v="31275000"/>
    <n v="551513.12"/>
    <n v="0"/>
    <n v="16471.14"/>
    <n v="26699.38"/>
    <n v="0"/>
    <n v="682748.71"/>
    <n v="0"/>
    <n v="148101.46"/>
    <n v="292611.71000000002"/>
    <n v="3046.42"/>
    <n v="565128.41"/>
    <n v="0"/>
    <n v="13683.01"/>
    <n v="28165.69"/>
    <n v="867.39"/>
    <n v="682748.71"/>
    <n v="0"/>
    <n v="131630.32"/>
    <n v="265912.33"/>
    <n v="3046.42"/>
    <n v="0"/>
    <n v="0"/>
    <n v="0"/>
    <n v="0"/>
    <n v="0"/>
  </r>
  <r>
    <s v="JUVENILE PROBATION GRANTS"/>
    <n v="2000"/>
    <s v="216"/>
    <m/>
    <s v="31-227-000"/>
    <x v="3"/>
    <x v="164"/>
    <s v="000"/>
    <x v="267"/>
    <s v="0OUNTY ACCOUNTS"/>
    <m/>
    <x v="402"/>
    <s v="JUV PROBATION GRANTS"/>
    <s v=" "/>
    <s v=" "/>
    <n v="31"/>
    <n v="227"/>
    <n v="0"/>
    <n v="311215"/>
    <n v="0"/>
    <n v="493991.28"/>
    <s v=" "/>
    <s v=" "/>
    <n v="31227000"/>
    <n v="320.89"/>
    <n v="0"/>
    <n v="684476"/>
    <n v="227145.8"/>
    <n v="36340.19"/>
    <n v="488913.13"/>
    <n v="0"/>
    <n v="3010840.17"/>
    <n v="3157118.05"/>
    <n v="151356.03"/>
    <n v="64943.81"/>
    <n v="0"/>
    <n v="199489.51"/>
    <n v="289929.58"/>
    <n v="25817.15"/>
    <n v="488913.13"/>
    <n v="0"/>
    <n v="2326364.17"/>
    <n v="2929972.25"/>
    <n v="115015.84"/>
    <n v="0"/>
    <n v="0"/>
    <n v="0"/>
    <n v="0"/>
    <n v="0"/>
  </r>
  <r>
    <s v="JUVENILE PROBATION SPECIAL FEES"/>
    <n v="2000"/>
    <s v="217"/>
    <m/>
    <s v="31-228-000"/>
    <x v="3"/>
    <x v="165"/>
    <s v="000"/>
    <x v="268"/>
    <s v="0OUNTY ACCOUNTS"/>
    <m/>
    <x v="403"/>
    <s v="JUV PROB  SPEC FEES "/>
    <s v=" "/>
    <s v=" "/>
    <n v="31"/>
    <n v="228"/>
    <n v="0"/>
    <n v="311215"/>
    <n v="0"/>
    <n v="902356.94"/>
    <s v=" "/>
    <s v=" "/>
    <n v="31228000"/>
    <n v="631619.38"/>
    <n v="0"/>
    <n v="270737.56"/>
    <n v="0"/>
    <n v="0"/>
    <n v="1360878.42"/>
    <n v="0"/>
    <n v="2561703.7400000002"/>
    <n v="3025527.23"/>
    <n v="5302.01"/>
    <n v="638856.88"/>
    <n v="0"/>
    <n v="296569.77"/>
    <n v="305142.59999999998"/>
    <n v="1335.33"/>
    <n v="1360878.42"/>
    <n v="0"/>
    <n v="2290966.1800000002"/>
    <n v="3025527.23"/>
    <n v="5302.01"/>
    <n v="0"/>
    <n v="0"/>
    <n v="0"/>
    <n v="0"/>
    <n v="0"/>
  </r>
  <r>
    <s v="JUVENILE RESTITUTION"/>
    <n v="2000"/>
    <s v="119"/>
    <m/>
    <s v="31-229-000"/>
    <x v="3"/>
    <x v="166"/>
    <s v="000"/>
    <x v="269"/>
    <s v="0OUNTY ACCOUNTS"/>
    <m/>
    <x v="404"/>
    <s v="JUVENILE RESTITUTION"/>
    <s v=" "/>
    <s v=" "/>
    <n v="31"/>
    <n v="229"/>
    <n v="0"/>
    <n v="311215"/>
    <n v="0"/>
    <n v="46391.32"/>
    <s v=" "/>
    <s v=" "/>
    <n v="31229000"/>
    <n v="46391.32"/>
    <n v="0"/>
    <n v="0"/>
    <n v="0"/>
    <n v="0"/>
    <n v="53439.44"/>
    <n v="0"/>
    <n v="809.47"/>
    <n v="8098.6"/>
    <n v="241.01"/>
    <n v="47821.05"/>
    <n v="0"/>
    <n v="0"/>
    <n v="1502.76"/>
    <n v="73.03"/>
    <n v="53439.44"/>
    <n v="0"/>
    <n v="809.47"/>
    <n v="8098.6"/>
    <n v="241.01"/>
    <n v="0"/>
    <n v="0"/>
    <n v="0"/>
    <n v="0"/>
    <n v="0"/>
  </r>
  <r>
    <s v="LAKE PLEASANT RECREATION SERVICES"/>
    <n v="2000"/>
    <s v="218"/>
    <m/>
    <s v="31-240-000"/>
    <x v="3"/>
    <x v="167"/>
    <s v="000"/>
    <x v="270"/>
    <s v="0OUNTY ACCOUNTS"/>
    <m/>
    <x v="405"/>
    <s v="LK PLEASANT REC SERV"/>
    <s v=" "/>
    <s v=" "/>
    <n v="31"/>
    <n v="240"/>
    <n v="0"/>
    <n v="311215"/>
    <n v="0"/>
    <n v="1505852.92"/>
    <s v=" "/>
    <s v=" "/>
    <n v="31240000"/>
    <n v="1454281.46"/>
    <n v="0"/>
    <n v="220274.88"/>
    <n v="168703.42"/>
    <n v="0"/>
    <n v="1499529.38"/>
    <n v="0"/>
    <n v="2155998.42"/>
    <n v="2179304"/>
    <n v="29629.119999999999"/>
    <n v="1384514.8"/>
    <n v="0"/>
    <n v="239363.54"/>
    <n v="172270.31"/>
    <n v="2673.43"/>
    <n v="1499529.38"/>
    <n v="0"/>
    <n v="1935723.54"/>
    <n v="2010600.58"/>
    <n v="29629.119999999999"/>
    <n v="0"/>
    <n v="0"/>
    <n v="0"/>
    <n v="0"/>
    <n v="0"/>
  </r>
  <r>
    <s v="LAVEEN FIRE CAPITAL"/>
    <n v="7384"/>
    <s v="023"/>
    <m/>
    <s v="31-957-000"/>
    <x v="3"/>
    <x v="168"/>
    <s v="000"/>
    <x v="10"/>
    <s v="0OUNTY ACCOUNTS"/>
    <m/>
    <x v="406"/>
    <s v="LAVEEN FD CAPITAL   "/>
    <s v=" "/>
    <s v=" "/>
    <n v="31"/>
    <n v="957"/>
    <n v="0"/>
    <n v="313131"/>
    <n v="0"/>
    <n v="0"/>
    <s v=" "/>
    <s v=" "/>
    <n v="31957000"/>
    <n v="0"/>
    <n v="0"/>
    <n v="0"/>
    <n v="0"/>
    <n v="0"/>
    <n v="0"/>
    <n v="0"/>
    <n v="0"/>
    <n v="0"/>
    <n v="0"/>
    <n v="0"/>
    <n v="0"/>
    <n v="0"/>
    <n v="0"/>
    <n v="0"/>
    <n v="0"/>
    <n v="0"/>
    <n v="0"/>
    <n v="0"/>
    <n v="0"/>
    <n v="0"/>
    <n v="0"/>
    <n v="0"/>
    <n v="0"/>
    <n v="0"/>
  </r>
  <r>
    <s v="LAVEEN FIRE DISTRICT"/>
    <n v="7384"/>
    <s v="001"/>
    <m/>
    <s v="31-964-000"/>
    <x v="3"/>
    <x v="169"/>
    <s v="000"/>
    <x v="271"/>
    <s v="0OUNTY ACCOUNTS"/>
    <m/>
    <x v="407"/>
    <s v="LAVEEN FIRE DISTRICT"/>
    <s v=" "/>
    <s v=" "/>
    <n v="31"/>
    <n v="964"/>
    <n v="0"/>
    <n v="313131"/>
    <n v="0"/>
    <n v="86229.77"/>
    <s v=" "/>
    <s v=" "/>
    <n v="31964000"/>
    <n v="232258.22"/>
    <n v="180000"/>
    <n v="0"/>
    <n v="0"/>
    <n v="33971.550000000003"/>
    <n v="564423.61"/>
    <n v="1494796.27"/>
    <n v="110"/>
    <n v="1313.58"/>
    <n v="1017806.01"/>
    <n v="188961.41"/>
    <n v="5315.65"/>
    <n v="0"/>
    <n v="4.7300000000000004"/>
    <n v="48617.19"/>
    <n v="564423.61"/>
    <n v="1314796.27"/>
    <n v="110"/>
    <n v="1313.58"/>
    <n v="983834.46"/>
    <n v="0"/>
    <n v="0"/>
    <n v="0"/>
    <n v="0"/>
    <n v="0"/>
  </r>
  <r>
    <s v="LAW ENFORCEMENT ALTERNATIVE FUEL"/>
    <s v="1000"/>
    <s v="278"/>
    <m/>
    <s v="31-048-006"/>
    <x v="3"/>
    <x v="28"/>
    <s v="006"/>
    <x v="10"/>
    <s v="0OUNTY ACCOUNTS"/>
    <s v="C &amp; T TOLLESON"/>
    <x v="408"/>
    <s v="LAW ENFORC ALTER FL "/>
    <s v=" "/>
    <s v=" "/>
    <n v="31"/>
    <n v="48"/>
    <n v="6"/>
    <n v="315110"/>
    <n v="0"/>
    <n v="0"/>
    <s v=" "/>
    <s v=" "/>
    <n v="30100000"/>
    <n v="0"/>
    <n v="0"/>
    <n v="0"/>
    <n v="0"/>
    <n v="0"/>
    <n v="22.24"/>
    <n v="138.97"/>
    <n v="116.73"/>
    <n v="0"/>
    <n v="0"/>
    <n v="0"/>
    <n v="0"/>
    <n v="0"/>
    <n v="0"/>
    <n v="0"/>
    <n v="22.24"/>
    <n v="138.97"/>
    <n v="116.73"/>
    <n v="0"/>
    <n v="0"/>
    <n v="0"/>
    <n v="0"/>
    <n v="0"/>
    <n v="0"/>
    <n v="0"/>
  </r>
  <r>
    <s v="LAW LIBRARY FEES"/>
    <n v="2000"/>
    <s v="219"/>
    <m/>
    <s v="31-261-000"/>
    <x v="3"/>
    <x v="170"/>
    <s v="000"/>
    <x v="272"/>
    <s v="0OUNTY ACCOUNTS"/>
    <m/>
    <x v="409"/>
    <s v="LAW LIBRARY FEES    "/>
    <s v=" "/>
    <s v=" "/>
    <n v="31"/>
    <n v="261"/>
    <n v="0"/>
    <n v="311215"/>
    <n v="0"/>
    <n v="2858087.88"/>
    <s v=" "/>
    <s v=" "/>
    <n v="31261000"/>
    <n v="2755090.28"/>
    <n v="0"/>
    <n v="116451.56"/>
    <n v="13453.96"/>
    <n v="0"/>
    <n v="2332221.0699999998"/>
    <n v="0"/>
    <n v="991699.96"/>
    <n v="497585.45"/>
    <n v="31752.3"/>
    <n v="2667436.84"/>
    <n v="0"/>
    <n v="99519.61"/>
    <n v="15987.12"/>
    <n v="4120.95"/>
    <n v="2332221.0699999998"/>
    <n v="0"/>
    <n v="875248.4"/>
    <n v="484131.49"/>
    <n v="31752.3"/>
    <n v="0"/>
    <n v="0"/>
    <n v="0"/>
    <n v="0"/>
    <n v="0"/>
  </r>
  <r>
    <s v="LEGAL DEFENDER FILL THE GAP"/>
    <n v="2000"/>
    <s v="220"/>
    <m/>
    <s v="31-263-000"/>
    <x v="3"/>
    <x v="171"/>
    <s v="000"/>
    <x v="273"/>
    <s v="0OUNTY ACCOUNTS"/>
    <m/>
    <x v="410"/>
    <s v="LEGAL DEF FILL GAP  "/>
    <s v=" "/>
    <s v=" "/>
    <n v="31"/>
    <n v="263"/>
    <n v="0"/>
    <n v="311215"/>
    <n v="0"/>
    <n v="17577.34"/>
    <s v=" "/>
    <s v=" "/>
    <n v="31263000"/>
    <n v="24720.27"/>
    <n v="0"/>
    <n v="0"/>
    <n v="7142.93"/>
    <n v="0"/>
    <n v="7478.35"/>
    <n v="0"/>
    <n v="0"/>
    <n v="56335.08"/>
    <n v="66434.070000000007"/>
    <n v="29559.69"/>
    <n v="0"/>
    <n v="0"/>
    <n v="4885.62"/>
    <n v="46.2"/>
    <n v="7478.35"/>
    <n v="0"/>
    <n v="0"/>
    <n v="49192.15"/>
    <n v="66434.070000000007"/>
    <n v="0"/>
    <n v="0"/>
    <n v="0"/>
    <n v="0"/>
    <n v="0"/>
  </r>
  <r>
    <s v="LIBRARY DISTRICT"/>
    <n v="7807"/>
    <s v="001"/>
    <m/>
    <s v="31-244-000"/>
    <x v="3"/>
    <x v="172"/>
    <s v="000"/>
    <x v="274"/>
    <s v="0OUNTY ACCOUNTS"/>
    <m/>
    <x v="411"/>
    <s v="LIBRARY DISTRICT    "/>
    <s v=" "/>
    <s v=" "/>
    <n v="31"/>
    <n v="244"/>
    <n v="0"/>
    <n v="311215"/>
    <n v="0"/>
    <n v="5530406.2999999998"/>
    <s v=" "/>
    <s v=" "/>
    <n v="31244000"/>
    <n v="5628677.6200000001"/>
    <n v="0"/>
    <n v="175922.86"/>
    <n v="1012259.32"/>
    <n v="738065.14"/>
    <n v="5293762.3"/>
    <n v="2075.6"/>
    <n v="4326995.0199999996"/>
    <n v="18465997.68"/>
    <n v="14377722.26"/>
    <n v="5109567.3600000003"/>
    <n v="184.63"/>
    <n v="984886.4"/>
    <n v="1500530.81"/>
    <n v="1034939.3"/>
    <n v="5293762.3"/>
    <n v="2075.6"/>
    <n v="4151072.16"/>
    <n v="17453738.359999999"/>
    <n v="13639657.119999999"/>
    <n v="0"/>
    <n v="0"/>
    <n v="0"/>
    <n v="0"/>
    <n v="0"/>
  </r>
  <r>
    <s v="LIBRARY DISTRICT CAPITAL IMPROVEMENT"/>
    <n v="7807"/>
    <s v="023"/>
    <m/>
    <s v="31-465-000"/>
    <x v="3"/>
    <x v="173"/>
    <s v="000"/>
    <x v="275"/>
    <s v="0OUNTY ACCOUNTS"/>
    <m/>
    <x v="412"/>
    <s v="LIBRARY CAPITAL IMP "/>
    <s v=" "/>
    <s v=" "/>
    <n v="31"/>
    <n v="465"/>
    <n v="0"/>
    <n v="311215"/>
    <n v="0"/>
    <n v="8949615.9199999999"/>
    <s v=" "/>
    <s v=" "/>
    <n v="31465000"/>
    <n v="8949615.9199999999"/>
    <n v="0"/>
    <n v="0"/>
    <n v="0"/>
    <n v="0"/>
    <n v="8917887.9399999995"/>
    <n v="0"/>
    <n v="0"/>
    <n v="11255.26"/>
    <n v="42983.24"/>
    <n v="8935987.5500000007"/>
    <n v="0"/>
    <n v="0"/>
    <n v="0"/>
    <n v="13628.37"/>
    <n v="8917887.9399999995"/>
    <n v="0"/>
    <n v="0"/>
    <n v="11255.26"/>
    <n v="42983.24"/>
    <n v="0"/>
    <n v="0"/>
    <n v="0"/>
    <n v="0"/>
    <n v="0"/>
  </r>
  <r>
    <s v="LIBRARY DISTRICT GRANTS"/>
    <n v="7807"/>
    <s v="197 or 015"/>
    <m/>
    <s v="31-242-000"/>
    <x v="3"/>
    <x v="174"/>
    <s v="000"/>
    <x v="276"/>
    <s v="0OUNTY ACCOUNTS"/>
    <m/>
    <x v="413"/>
    <s v="LIBRARY DIST GRTS   "/>
    <s v=" "/>
    <s v=" "/>
    <n v="31"/>
    <n v="242"/>
    <n v="0"/>
    <n v="311215"/>
    <n v="0"/>
    <n v="-29194.33"/>
    <s v=" "/>
    <s v=" "/>
    <n v="31242000"/>
    <n v="-29217.08"/>
    <n v="0"/>
    <n v="0"/>
    <n v="1.44"/>
    <n v="24.19"/>
    <n v="76854.399999999994"/>
    <n v="0"/>
    <n v="52753.77"/>
    <n v="165701.35"/>
    <n v="6898.85"/>
    <n v="-4066.2"/>
    <n v="0"/>
    <n v="0"/>
    <n v="25150.880000000001"/>
    <n v="0"/>
    <n v="76854.399999999994"/>
    <n v="0"/>
    <n v="52753.77"/>
    <n v="165699.91"/>
    <n v="6874.66"/>
    <n v="0"/>
    <n v="0"/>
    <n v="0"/>
    <n v="0"/>
    <n v="0"/>
  </r>
  <r>
    <s v="LIVESTOCK ARS 3-1210"/>
    <s v="1000"/>
    <s v="279"/>
    <m/>
    <s v="31-048-084"/>
    <x v="3"/>
    <x v="28"/>
    <s v="084"/>
    <x v="10"/>
    <s v="0OUNTY ACCOUNTS"/>
    <m/>
    <x v="414"/>
    <s v="LIVESTOCK ARS 3-1210"/>
    <s v=" "/>
    <s v=" "/>
    <n v="31"/>
    <n v="48"/>
    <n v="84"/>
    <n v="315110"/>
    <n v="0"/>
    <n v="0"/>
    <s v=" "/>
    <s v=" "/>
    <n v="30100000"/>
    <n v="0"/>
    <n v="0"/>
    <n v="0"/>
    <n v="0"/>
    <n v="0"/>
    <n v="0"/>
    <n v="112.65"/>
    <n v="112.65"/>
    <n v="0"/>
    <n v="0"/>
    <n v="112.65"/>
    <n v="112.65"/>
    <n v="0"/>
    <n v="0"/>
    <n v="0"/>
    <n v="0"/>
    <n v="112.65"/>
    <n v="112.65"/>
    <n v="0"/>
    <n v="0"/>
    <n v="0"/>
    <n v="0"/>
    <n v="0"/>
    <n v="0"/>
    <n v="0"/>
  </r>
  <r>
    <s v="LOCAL COURTS ASSISTANCE FUND"/>
    <n v="2000"/>
    <s v="221"/>
    <m/>
    <s v="31-701-000"/>
    <x v="3"/>
    <x v="175"/>
    <s v="000"/>
    <x v="277"/>
    <s v="0OUNTY ACCOUNTS"/>
    <m/>
    <x v="415"/>
    <s v="LOCAL CTS ASST FUND "/>
    <s v=" "/>
    <s v=" "/>
    <n v="31"/>
    <n v="701"/>
    <n v="0"/>
    <n v="311405"/>
    <n v="0"/>
    <n v="186165.82"/>
    <s v=" "/>
    <s v=" "/>
    <n v="31701000"/>
    <n v="186165.82"/>
    <n v="0"/>
    <n v="0"/>
    <n v="0"/>
    <n v="0"/>
    <n v="317347.05"/>
    <n v="0"/>
    <n v="0"/>
    <n v="2685922.64"/>
    <n v="2554741.41"/>
    <n v="183253.38"/>
    <n v="0"/>
    <n v="0"/>
    <n v="0"/>
    <n v="2912.44"/>
    <n v="317347.05"/>
    <n v="0"/>
    <n v="0"/>
    <n v="2685922.64"/>
    <n v="2554741.41"/>
    <n v="0"/>
    <n v="0"/>
    <n v="0"/>
    <n v="0"/>
    <n v="0"/>
  </r>
  <r>
    <s v="LONG TERM PROJECT RESERVE"/>
    <n v="2000"/>
    <s v="221"/>
    <m/>
    <s v="31-450-000"/>
    <x v="3"/>
    <x v="176"/>
    <s v="000"/>
    <x v="278"/>
    <s v="0OUNTY ACCOUNTS"/>
    <s v="Stadium District"/>
    <x v="416"/>
    <s v="LONG TERM PROJ RESV "/>
    <s v=" "/>
    <s v=" "/>
    <n v="31"/>
    <n v="450"/>
    <n v="0"/>
    <n v="311235"/>
    <n v="0"/>
    <n v="10105.27"/>
    <s v=" "/>
    <s v=" "/>
    <n v="31450000"/>
    <n v="8242.33"/>
    <n v="0"/>
    <n v="1862.94"/>
    <n v="0"/>
    <n v="0"/>
    <n v="5257.35"/>
    <n v="761944.25"/>
    <n v="766757.74"/>
    <n v="65.39"/>
    <n v="99.82"/>
    <n v="8181.34"/>
    <n v="250000"/>
    <n v="250033.49"/>
    <n v="0"/>
    <n v="27.5"/>
    <n v="5257.35"/>
    <n v="761944.25"/>
    <n v="764894.8"/>
    <n v="65.39"/>
    <n v="99.82"/>
    <n v="0"/>
    <n v="0"/>
    <n v="0"/>
    <n v="0"/>
    <n v="0"/>
  </r>
  <r>
    <s v="MALPRACTICE TRUST FUND"/>
    <n v="2000"/>
    <s v="223"/>
    <m/>
    <s v="31-775-000"/>
    <x v="3"/>
    <x v="177"/>
    <s v="000"/>
    <x v="279"/>
    <s v="0OUNTY ACCOUNTS"/>
    <m/>
    <x v="417"/>
    <s v="MALPRACTICE TRUST FD"/>
    <s v=" "/>
    <s v=" "/>
    <n v="31"/>
    <n v="775"/>
    <n v="0"/>
    <n v="311405"/>
    <n v="0"/>
    <n v="1002100.08"/>
    <s v=" "/>
    <s v=" "/>
    <n v="31775000"/>
    <n v="1003628.46"/>
    <n v="0"/>
    <n v="0"/>
    <n v="1528.38"/>
    <n v="0"/>
    <n v="1003845.9"/>
    <n v="0"/>
    <n v="0"/>
    <n v="6572.28"/>
    <n v="4826.46"/>
    <n v="1002100.08"/>
    <n v="0"/>
    <n v="0"/>
    <n v="0"/>
    <n v="1528.38"/>
    <n v="1003845.9"/>
    <n v="0"/>
    <n v="0"/>
    <n v="5043.8999999999996"/>
    <n v="4826.46"/>
    <n v="0"/>
    <n v="0"/>
    <n v="0"/>
    <n v="0"/>
    <n v="0"/>
  </r>
  <r>
    <s v="MEDICAL EXAMINER GRANTS"/>
    <n v="2000"/>
    <s v="224"/>
    <m/>
    <s v="31-224-000"/>
    <x v="3"/>
    <x v="178"/>
    <s v="000"/>
    <x v="280"/>
    <s v="0OUNTY ACCOUNTS"/>
    <m/>
    <x v="418"/>
    <s v="MED EXAMINER GRANTS "/>
    <s v=" "/>
    <s v=" "/>
    <n v="31"/>
    <n v="224"/>
    <n v="0"/>
    <n v="311215"/>
    <n v="0"/>
    <n v="-1229.75"/>
    <s v=" "/>
    <s v=" "/>
    <n v="31224000"/>
    <n v="-1229.75"/>
    <n v="0"/>
    <n v="0"/>
    <n v="0"/>
    <n v="0"/>
    <n v="-3517.21"/>
    <n v="0"/>
    <n v="9328"/>
    <n v="7060.19"/>
    <n v="19.649999999999999"/>
    <n v="-1228.7"/>
    <n v="0"/>
    <n v="0"/>
    <n v="1.05"/>
    <n v="0"/>
    <n v="-3517.21"/>
    <n v="0"/>
    <n v="9328"/>
    <n v="7060.19"/>
    <n v="19.649999999999999"/>
    <n v="0"/>
    <n v="0"/>
    <n v="0"/>
    <n v="0"/>
    <n v="0"/>
  </r>
  <r>
    <s v="MIHS"/>
    <n v="7805"/>
    <s v="001"/>
    <m/>
    <s v="31-534-000"/>
    <x v="3"/>
    <x v="179"/>
    <s v="000"/>
    <x v="281"/>
    <s v="0OUNTY ACCOUNTS"/>
    <m/>
    <x v="419"/>
    <s v="MIHS                "/>
    <s v=" "/>
    <s v=" "/>
    <n v="31"/>
    <n v="534"/>
    <n v="0"/>
    <n v="311350"/>
    <n v="0"/>
    <n v="2336377.7400000002"/>
    <s v=" "/>
    <s v=" "/>
    <n v="30100000"/>
    <n v="3205903.79"/>
    <n v="3205903.79"/>
    <n v="0"/>
    <n v="5826.63"/>
    <n v="2342204.37"/>
    <n v="637113.17000000004"/>
    <n v="43856403.5"/>
    <n v="0"/>
    <n v="91060.56"/>
    <n v="45646728.630000003"/>
    <n v="1745737.61"/>
    <n v="1745737.61"/>
    <n v="0"/>
    <n v="15574.44"/>
    <n v="3221478.23"/>
    <n v="637113.17000000004"/>
    <n v="40650499.710000001"/>
    <n v="0"/>
    <n v="85233.93"/>
    <n v="43304524.259999998"/>
    <n v="0"/>
    <n v="0"/>
    <n v="0"/>
    <n v="0"/>
    <n v="0"/>
  </r>
  <r>
    <s v="MIHS A/P WARRANT CLEARING"/>
    <n v="7805"/>
    <s v="309"/>
    <m/>
    <s v="31-567-000"/>
    <x v="3"/>
    <x v="180"/>
    <s v="000"/>
    <x v="10"/>
    <s v="0OUNTY ACCOUNTS"/>
    <m/>
    <x v="420"/>
    <s v="MIHS A/P CLEARING   "/>
    <s v=" "/>
    <s v=" "/>
    <n v="31"/>
    <n v="567"/>
    <n v="0"/>
    <n v="311350"/>
    <n v="1"/>
    <n v="0"/>
    <s v=" "/>
    <s v=" "/>
    <n v="30100000"/>
    <n v="0"/>
    <n v="0"/>
    <n v="0"/>
    <n v="0"/>
    <n v="0"/>
    <n v="24962.55"/>
    <n v="0"/>
    <n v="0"/>
    <n v="24962.55"/>
    <n v="0"/>
    <n v="0"/>
    <n v="0"/>
    <n v="0"/>
    <n v="0"/>
    <n v="0"/>
    <n v="24962.55"/>
    <n v="0"/>
    <n v="0"/>
    <n v="24962.55"/>
    <n v="0"/>
    <n v="0"/>
    <n v="0"/>
    <n v="0"/>
    <n v="0"/>
    <n v="0"/>
  </r>
  <r>
    <s v="MIHS PAYROLL WARRANT CLEARING"/>
    <n v="7805"/>
    <s v="310"/>
    <m/>
    <s v="31-566-000"/>
    <x v="3"/>
    <x v="181"/>
    <s v="000"/>
    <x v="10"/>
    <s v="0OUNTY ACCOUNTS"/>
    <m/>
    <x v="421"/>
    <s v="MIHS PAYROLL CLEARIN"/>
    <s v=" "/>
    <s v=" "/>
    <n v="31"/>
    <n v="566"/>
    <n v="0"/>
    <n v="311350"/>
    <n v="0"/>
    <n v="0"/>
    <s v=" "/>
    <s v=" "/>
    <n v="30100000"/>
    <n v="0"/>
    <n v="0"/>
    <n v="0"/>
    <n v="0"/>
    <n v="0"/>
    <n v="34967.269999999997"/>
    <n v="0"/>
    <n v="0"/>
    <n v="34967.269999999997"/>
    <n v="0"/>
    <n v="0"/>
    <n v="0"/>
    <n v="0"/>
    <n v="0"/>
    <n v="0"/>
    <n v="34967.269999999997"/>
    <n v="0"/>
    <n v="0"/>
    <n v="34967.269999999997"/>
    <n v="0"/>
    <n v="0"/>
    <n v="0"/>
    <n v="0"/>
    <n v="0"/>
    <n v="0"/>
  </r>
  <r>
    <s v="MINING PERFORMANCE FEES"/>
    <s v="1000"/>
    <s v="280"/>
    <m/>
    <s v="31-048-054"/>
    <x v="3"/>
    <x v="28"/>
    <s v="054"/>
    <x v="10"/>
    <s v="0OUNTY ACCOUNTS"/>
    <m/>
    <x v="422"/>
    <s v="MINING PERFORM FEES "/>
    <s v=" "/>
    <s v=" "/>
    <n v="31"/>
    <n v="48"/>
    <n v="54"/>
    <n v="315110"/>
    <n v="0"/>
    <n v="0"/>
    <s v=" "/>
    <s v=" "/>
    <n v="30100000"/>
    <n v="4"/>
    <n v="4"/>
    <n v="0"/>
    <n v="0"/>
    <n v="0"/>
    <n v="4"/>
    <n v="364"/>
    <n v="360"/>
    <n v="0"/>
    <n v="0"/>
    <n v="8"/>
    <n v="8"/>
    <n v="4"/>
    <n v="0"/>
    <n v="0"/>
    <n v="4"/>
    <n v="360"/>
    <n v="360"/>
    <n v="0"/>
    <n v="0"/>
    <n v="0"/>
    <n v="0"/>
    <n v="0"/>
    <n v="0"/>
    <n v="0"/>
  </r>
  <r>
    <s v="NATIVE PLANT"/>
    <s v="1000"/>
    <s v="281"/>
    <m/>
    <s v="31-048-085"/>
    <x v="3"/>
    <x v="28"/>
    <s v="085"/>
    <x v="10"/>
    <s v="0OUNTY ACCOUNTS"/>
    <m/>
    <x v="423"/>
    <s v="NATIVE PLANT        "/>
    <s v=" "/>
    <s v=" "/>
    <n v="31"/>
    <n v="48"/>
    <n v="85"/>
    <n v="315110"/>
    <n v="0"/>
    <n v="0"/>
    <s v=" "/>
    <s v=" "/>
    <n v="30100000"/>
    <n v="0"/>
    <n v="0"/>
    <n v="0"/>
    <n v="0"/>
    <n v="0"/>
    <n v="0"/>
    <n v="0"/>
    <n v="0"/>
    <n v="0"/>
    <n v="0"/>
    <n v="0"/>
    <n v="0"/>
    <n v="0"/>
    <n v="0"/>
    <n v="0"/>
    <n v="0"/>
    <n v="0"/>
    <n v="0"/>
    <n v="0"/>
    <n v="0"/>
    <n v="0"/>
    <n v="0"/>
    <n v="0"/>
    <n v="0"/>
    <n v="0"/>
  </r>
  <r>
    <s v="OFFICER SAFETY EQUIPMENT FUND"/>
    <n v="2000"/>
    <s v="225"/>
    <m/>
    <s v="31-206-000"/>
    <x v="3"/>
    <x v="182"/>
    <s v="000"/>
    <x v="282"/>
    <s v="0OUNTY ACCOUNTS"/>
    <m/>
    <x v="424"/>
    <s v="OFFICER SAFETY EQUIP"/>
    <s v=" "/>
    <s v=" "/>
    <n v="31"/>
    <n v="206"/>
    <n v="0"/>
    <n v="311215"/>
    <n v="0"/>
    <n v="197880.61"/>
    <s v=" "/>
    <s v=" "/>
    <n v="31206000"/>
    <n v="193856.71"/>
    <n v="0"/>
    <n v="3923.63"/>
    <n v="7.72"/>
    <n v="107.99"/>
    <n v="155142.62"/>
    <n v="0"/>
    <n v="40609.68"/>
    <n v="374.33"/>
    <n v="2502.64"/>
    <n v="188853.67"/>
    <n v="0"/>
    <n v="4603.8"/>
    <n v="1.65"/>
    <n v="400.89"/>
    <n v="155142.62"/>
    <n v="0"/>
    <n v="36686.050000000003"/>
    <n v="366.61"/>
    <n v="2394.65"/>
    <n v="0"/>
    <n v="0"/>
    <n v="0"/>
    <n v="0"/>
    <n v="0"/>
  </r>
  <r>
    <s v="PALO VERDE"/>
    <s v="2000??"/>
    <s v="226"/>
    <m/>
    <s v="31-207-000"/>
    <x v="3"/>
    <x v="183"/>
    <s v="000"/>
    <x v="283"/>
    <s v="0OUNTY ACCOUNTS"/>
    <m/>
    <x v="425"/>
    <s v="PALO VERDE          "/>
    <s v=" "/>
    <s v=" "/>
    <n v="31"/>
    <n v="207"/>
    <n v="0"/>
    <n v="311215"/>
    <n v="0"/>
    <n v="742108.24"/>
    <s v=" "/>
    <s v=" "/>
    <n v="31207000"/>
    <n v="604490.9"/>
    <n v="0"/>
    <n v="189066"/>
    <n v="51448.66"/>
    <n v="0"/>
    <n v="636794.38"/>
    <n v="0"/>
    <n v="567198"/>
    <n v="501814.66"/>
    <n v="39930.519999999997"/>
    <n v="651755.1"/>
    <n v="0"/>
    <n v="0"/>
    <n v="49557.54"/>
    <n v="2293.34"/>
    <n v="636794.38"/>
    <n v="0"/>
    <n v="378132"/>
    <n v="450366"/>
    <n v="39930.519999999997"/>
    <n v="0"/>
    <n v="0"/>
    <n v="0"/>
    <n v="0"/>
    <n v="0"/>
  </r>
  <r>
    <s v="PARK SPUR CROSS RANCH CONSERVATION"/>
    <n v="2000"/>
    <s v="227"/>
    <m/>
    <s v="31-225-000"/>
    <x v="3"/>
    <x v="9"/>
    <s v="000"/>
    <x v="284"/>
    <s v="0OUNTY ACCOUNTS"/>
    <m/>
    <x v="426"/>
    <s v="PARK SPUR CRSS RNCH "/>
    <s v=" "/>
    <s v=" "/>
    <n v="31"/>
    <n v="225"/>
    <n v="0"/>
    <n v="311215"/>
    <n v="0"/>
    <n v="319909.81"/>
    <s v=" "/>
    <s v=" "/>
    <n v="31225000"/>
    <n v="337472.05"/>
    <n v="0"/>
    <n v="6444.45"/>
    <n v="24006.69"/>
    <n v="0"/>
    <n v="294788.96999999997"/>
    <n v="0"/>
    <n v="229271.42"/>
    <n v="205571.73"/>
    <n v="1421.15"/>
    <n v="324111.55"/>
    <n v="0"/>
    <n v="26599.91"/>
    <n v="13704.85"/>
    <n v="465.44"/>
    <n v="294788.96999999997"/>
    <n v="0"/>
    <n v="222826.97"/>
    <n v="181565.04"/>
    <n v="1421.15"/>
    <n v="0"/>
    <n v="0"/>
    <n v="0"/>
    <n v="0"/>
    <n v="0"/>
  </r>
  <r>
    <s v="PARKS AND RECREATION GRANTS"/>
    <n v="2000"/>
    <s v="228"/>
    <m/>
    <s v="31-230-000"/>
    <x v="3"/>
    <x v="184"/>
    <s v="000"/>
    <x v="285"/>
    <s v="0OUNTY ACCOUNTS"/>
    <m/>
    <x v="427"/>
    <s v="PARKS &amp; REC GRANTS  "/>
    <s v=" "/>
    <s v=" "/>
    <n v="31"/>
    <n v="230"/>
    <n v="0"/>
    <n v="311215"/>
    <n v="0"/>
    <n v="63082.84"/>
    <s v=" "/>
    <s v=" "/>
    <n v="31230000"/>
    <n v="63101.96"/>
    <n v="0"/>
    <n v="0"/>
    <n v="19.12"/>
    <n v="0"/>
    <n v="7122.84"/>
    <n v="0"/>
    <n v="55960"/>
    <n v="42.56"/>
    <n v="42.56"/>
    <n v="7122.84"/>
    <n v="0"/>
    <n v="55960"/>
    <n v="0"/>
    <n v="19.12"/>
    <n v="7122.84"/>
    <n v="0"/>
    <n v="55960"/>
    <n v="23.44"/>
    <n v="42.56"/>
    <n v="0"/>
    <n v="0"/>
    <n v="0"/>
    <n v="0"/>
    <n v="0"/>
  </r>
  <r>
    <s v="PARKS DONATIONS"/>
    <n v="2000"/>
    <s v="229"/>
    <m/>
    <s v="31-243-000"/>
    <x v="3"/>
    <x v="185"/>
    <s v="000"/>
    <x v="286"/>
    <s v="0OUNTY ACCOUNTS"/>
    <m/>
    <x v="428"/>
    <s v="PARKS DONATIONS     "/>
    <s v=" "/>
    <s v=" "/>
    <n v="31"/>
    <n v="243"/>
    <n v="0"/>
    <n v="311215"/>
    <n v="0"/>
    <n v="703581.82"/>
    <s v=" "/>
    <s v=" "/>
    <n v="31243000"/>
    <n v="702898.87"/>
    <n v="0"/>
    <n v="808.04"/>
    <n v="127.35"/>
    <n v="2.2599999999999998"/>
    <n v="692554.73"/>
    <n v="0"/>
    <n v="16085.56"/>
    <n v="12085.99"/>
    <n v="7027.52"/>
    <n v="701081.1"/>
    <n v="0"/>
    <n v="3842.8"/>
    <n v="3092.1"/>
    <n v="1067.07"/>
    <n v="692554.73"/>
    <n v="0"/>
    <n v="15277.52"/>
    <n v="11958.64"/>
    <n v="7025.26"/>
    <n v="0"/>
    <n v="0"/>
    <n v="0"/>
    <n v="0"/>
    <n v="0"/>
  </r>
  <r>
    <s v="PARKS ENHANCEMENT"/>
    <n v="2000"/>
    <s v="230"/>
    <m/>
    <s v="31-241-000"/>
    <x v="3"/>
    <x v="186"/>
    <s v="000"/>
    <x v="287"/>
    <s v="0OUNTY ACCOUNTS"/>
    <m/>
    <x v="429"/>
    <s v="PARKS ENHANCEMENT   "/>
    <s v=" "/>
    <s v=" "/>
    <n v="31"/>
    <n v="241"/>
    <n v="0"/>
    <n v="311215"/>
    <n v="0"/>
    <n v="3148431.54"/>
    <s v=" "/>
    <s v=" "/>
    <n v="31241000"/>
    <n v="3016228.44"/>
    <n v="0"/>
    <n v="536401.56999999995"/>
    <n v="511502.12"/>
    <n v="107303.65"/>
    <n v="3401448.72"/>
    <n v="4862.9799999999996"/>
    <n v="4298796.79"/>
    <n v="5503374.0999999996"/>
    <n v="956423.11"/>
    <n v="3173771.44"/>
    <n v="643.82000000000005"/>
    <n v="433135.16"/>
    <n v="655109.11"/>
    <n v="65074.77"/>
    <n v="3401448.72"/>
    <n v="4862.9799999999996"/>
    <n v="3762395.22"/>
    <n v="4991871.9800000004"/>
    <n v="849119.46"/>
    <n v="0"/>
    <n v="0"/>
    <n v="0"/>
    <n v="0"/>
    <n v="0"/>
  </r>
  <r>
    <s v="PARKS SOUVENIR"/>
    <n v="2000"/>
    <s v="125"/>
    <m/>
    <s v="31-239-000"/>
    <x v="3"/>
    <x v="187"/>
    <s v="000"/>
    <x v="288"/>
    <s v="0OUNTY ACCOUNTS"/>
    <m/>
    <x v="430"/>
    <s v="PARKS SOUVENIR      "/>
    <s v=" "/>
    <s v=" "/>
    <n v="31"/>
    <n v="239"/>
    <n v="0"/>
    <n v="311215"/>
    <n v="0"/>
    <n v="95299.77"/>
    <s v=" "/>
    <s v=" "/>
    <n v="31239000"/>
    <n v="62199.02"/>
    <n v="0"/>
    <n v="42801.23"/>
    <n v="9700.48"/>
    <n v="0"/>
    <n v="133316.03"/>
    <n v="0"/>
    <n v="347241.33"/>
    <n v="387407.57"/>
    <n v="2149.98"/>
    <n v="35951.440000000002"/>
    <n v="0"/>
    <n v="61380.07"/>
    <n v="35161.18"/>
    <n v="28.69"/>
    <n v="133316.03"/>
    <n v="0"/>
    <n v="304440.09999999998"/>
    <n v="377707.09"/>
    <n v="2149.98"/>
    <n v="0"/>
    <n v="0"/>
    <n v="0"/>
    <n v="0"/>
    <n v="0"/>
  </r>
  <r>
    <s v="PAYROLL LIABILITIES"/>
    <n v="2000"/>
    <s v="231"/>
    <m/>
    <s v="31-766-000"/>
    <x v="3"/>
    <x v="188"/>
    <s v="000"/>
    <x v="289"/>
    <s v="0OUNTY ACCOUNTS"/>
    <m/>
    <x v="431"/>
    <s v="PAYROLL LIABILITIES "/>
    <s v=" "/>
    <s v=" "/>
    <n v="31"/>
    <n v="766"/>
    <n v="0"/>
    <n v="311405"/>
    <n v="0"/>
    <n v="25580072.829999998"/>
    <s v=" "/>
    <s v=" "/>
    <n v="30100000"/>
    <n v="458726.79"/>
    <n v="39971.39"/>
    <n v="18085.189999999999"/>
    <n v="42075767.729999997"/>
    <n v="67218999.969999999"/>
    <n v="24041169.449999999"/>
    <n v="465882.48"/>
    <n v="416504.67"/>
    <n v="719422244.59000003"/>
    <n v="721010525.77999997"/>
    <n v="25345386.949999999"/>
    <n v="45354.21"/>
    <n v="40577.65"/>
    <n v="90987803.189999998"/>
    <n v="66105919.590000004"/>
    <n v="24041169.449999999"/>
    <n v="425911.09"/>
    <n v="398419.48"/>
    <n v="677346476.86000001"/>
    <n v="653791525.80999994"/>
    <n v="0"/>
    <n v="0"/>
    <n v="0"/>
    <n v="0"/>
    <n v="0"/>
  </r>
  <r>
    <s v="PEACE OFFICER TRAINING 41-1826"/>
    <s v="1000"/>
    <s v="282"/>
    <m/>
    <s v="31-048-058"/>
    <x v="3"/>
    <x v="28"/>
    <s v="058"/>
    <x v="10"/>
    <s v="0OUNTY ACCOUNTS"/>
    <m/>
    <x v="432"/>
    <s v="PEACE OFFICER TRAIN "/>
    <s v=" "/>
    <s v=" "/>
    <n v="31"/>
    <n v="48"/>
    <n v="58"/>
    <n v="315110"/>
    <n v="0"/>
    <n v="0"/>
    <s v=" "/>
    <s v=" "/>
    <n v="30100000"/>
    <n v="0"/>
    <n v="0"/>
    <n v="0"/>
    <n v="0"/>
    <n v="0"/>
    <n v="0"/>
    <n v="0"/>
    <n v="0"/>
    <n v="0"/>
    <n v="0"/>
    <n v="0"/>
    <n v="0"/>
    <n v="0"/>
    <n v="0"/>
    <n v="0"/>
    <n v="0"/>
    <n v="0"/>
    <n v="0"/>
    <n v="0"/>
    <n v="0"/>
    <n v="0"/>
    <n v="0"/>
    <n v="0"/>
    <n v="0"/>
    <n v="0"/>
  </r>
  <r>
    <s v="PENDING ITEM"/>
    <n v="2000"/>
    <s v="232"/>
    <m/>
    <s v="31-703-000"/>
    <x v="3"/>
    <x v="189"/>
    <s v="000"/>
    <x v="290"/>
    <s v="0OUNTY ACCOUNTS"/>
    <m/>
    <x v="433"/>
    <s v="PENDING ITEM        "/>
    <s v=" "/>
    <s v=" "/>
    <n v="31"/>
    <n v="703"/>
    <n v="0"/>
    <n v="311405"/>
    <n v="0"/>
    <n v="4.93"/>
    <s v=" "/>
    <s v=" "/>
    <n v="31703000"/>
    <n v="4.93"/>
    <n v="0"/>
    <n v="0"/>
    <n v="0"/>
    <n v="0"/>
    <n v="4.93"/>
    <n v="0"/>
    <n v="0"/>
    <n v="0"/>
    <n v="0"/>
    <n v="4.93"/>
    <n v="0"/>
    <n v="0"/>
    <n v="0"/>
    <n v="0"/>
    <n v="4.93"/>
    <n v="0"/>
    <n v="0"/>
    <n v="0"/>
    <n v="0"/>
    <n v="0"/>
    <n v="0"/>
    <n v="0"/>
    <n v="0"/>
    <n v="0"/>
  </r>
  <r>
    <s v="PHOTO ENFORCEMENT PROCESS SERVING FEE"/>
    <s v="1000"/>
    <s v="283"/>
    <m/>
    <s v="31-048-021"/>
    <x v="3"/>
    <x v="28"/>
    <s v="021"/>
    <x v="291"/>
    <s v="0OUNTY ACCOUNTS"/>
    <s v="C &amp; T SURPRISE"/>
    <x v="434"/>
    <s v="PHOTO ENFORCEMT FEE "/>
    <s v=" "/>
    <s v=" "/>
    <n v="31"/>
    <n v="48"/>
    <n v="21"/>
    <n v="315110"/>
    <n v="0"/>
    <n v="1167"/>
    <s v=" "/>
    <s v=" "/>
    <n v="30100000"/>
    <n v="844.24"/>
    <n v="844.24"/>
    <n v="1167"/>
    <n v="0"/>
    <n v="0"/>
    <n v="589.82000000000005"/>
    <n v="4941.54"/>
    <n v="5518.72"/>
    <n v="0"/>
    <n v="0"/>
    <n v="401"/>
    <n v="401"/>
    <n v="844.24"/>
    <n v="0"/>
    <n v="0"/>
    <n v="589.82000000000005"/>
    <n v="4097.3"/>
    <n v="4351.72"/>
    <n v="0"/>
    <n v="0"/>
    <n v="0"/>
    <n v="0"/>
    <n v="0"/>
    <n v="0"/>
    <n v="0"/>
  </r>
  <r>
    <s v="PHOTO ENFORCEMENT SYSTEM - STATE GF"/>
    <s v="1000"/>
    <s v="284"/>
    <m/>
    <s v="31-048-019"/>
    <x v="3"/>
    <x v="28"/>
    <s v="019"/>
    <x v="10"/>
    <s v="0OUNTY ACCOUNTS"/>
    <s v="C &amp; T GOODYEAR"/>
    <x v="435"/>
    <s v="PHOTO ENF SYS-ST GF "/>
    <s v=" "/>
    <s v=" "/>
    <n v="31"/>
    <n v="48"/>
    <n v="19"/>
    <n v="315110"/>
    <n v="0"/>
    <n v="0"/>
    <s v=" "/>
    <s v=" "/>
    <n v="30100000"/>
    <n v="0"/>
    <n v="0"/>
    <n v="0"/>
    <n v="0"/>
    <n v="0"/>
    <n v="0"/>
    <n v="0"/>
    <n v="0"/>
    <n v="0"/>
    <n v="0"/>
    <n v="0"/>
    <n v="0"/>
    <n v="0"/>
    <n v="0"/>
    <n v="0"/>
    <n v="0"/>
    <n v="0"/>
    <n v="0"/>
    <n v="0"/>
    <n v="0"/>
    <n v="0"/>
    <n v="0"/>
    <n v="0"/>
    <n v="0"/>
    <n v="0"/>
  </r>
  <r>
    <s v="PLANNING &amp; DEVELOPMENT FEES"/>
    <n v="2000"/>
    <s v="233"/>
    <m/>
    <s v="31-226-000"/>
    <x v="3"/>
    <x v="190"/>
    <s v="000"/>
    <x v="292"/>
    <s v="0OUNTY ACCOUNTS"/>
    <m/>
    <x v="436"/>
    <s v="PLANNING &amp; DEVELOPM "/>
    <s v=" "/>
    <s v=" "/>
    <n v="31"/>
    <n v="226"/>
    <n v="0"/>
    <n v="311215"/>
    <n v="0"/>
    <n v="3640997.14"/>
    <s v=" "/>
    <s v=" "/>
    <n v="31226000"/>
    <n v="3834171.87"/>
    <n v="0"/>
    <n v="377922.96"/>
    <n v="730450.18"/>
    <n v="159352.49"/>
    <n v="3222917.34"/>
    <n v="755.72"/>
    <n v="6164436.6399999997"/>
    <n v="8360684.4100000001"/>
    <n v="2615083.29"/>
    <n v="3952242.71"/>
    <n v="68.650000000000006"/>
    <n v="636588.22"/>
    <n v="883260.56"/>
    <n v="128670.15"/>
    <n v="3222917.34"/>
    <n v="755.72"/>
    <n v="5786513.6799999997"/>
    <n v="7630234.2300000004"/>
    <n v="2455730.7999999998"/>
    <n v="0"/>
    <n v="0"/>
    <n v="0"/>
    <n v="0"/>
    <n v="0"/>
  </r>
  <r>
    <s v="PROBATE FEES"/>
    <n v="2000"/>
    <s v="234"/>
    <m/>
    <s v="31-256-000"/>
    <x v="3"/>
    <x v="191"/>
    <s v="000"/>
    <x v="293"/>
    <s v="0OUNTY ACCOUNTS"/>
    <m/>
    <x v="437"/>
    <s v="PROBATE FEES        "/>
    <s v=" "/>
    <s v=" "/>
    <n v="31"/>
    <n v="256"/>
    <n v="0"/>
    <n v="311215"/>
    <n v="0"/>
    <n v="257287.42"/>
    <s v=" "/>
    <s v=" "/>
    <n v="31256000"/>
    <n v="215595.53"/>
    <n v="0"/>
    <n v="44141.89"/>
    <n v="2450"/>
    <n v="0"/>
    <n v="267226.08"/>
    <n v="0"/>
    <n v="332044.64"/>
    <n v="343323.39"/>
    <n v="1340.09"/>
    <n v="227874.27"/>
    <n v="0"/>
    <n v="26941.919999999998"/>
    <n v="39600"/>
    <n v="379.34"/>
    <n v="267226.08"/>
    <n v="0"/>
    <n v="287902.75"/>
    <n v="340873.39"/>
    <n v="1340.09"/>
    <n v="0"/>
    <n v="0"/>
    <n v="0"/>
    <n v="0"/>
    <n v="0"/>
  </r>
  <r>
    <s v="PUBLIC DEFENDER CLIENT TRUST"/>
    <n v="2000"/>
    <s v="235"/>
    <m/>
    <s v="31-750-000"/>
    <x v="3"/>
    <x v="192"/>
    <s v="000"/>
    <x v="294"/>
    <s v="0OUNTY ACCOUNTS"/>
    <m/>
    <x v="438"/>
    <s v="PUBLIC DEFENDER TR  "/>
    <s v=" "/>
    <s v=" "/>
    <n v="31"/>
    <n v="750"/>
    <n v="0"/>
    <n v="311405"/>
    <n v="0"/>
    <n v="204.52"/>
    <s v=" "/>
    <s v=" "/>
    <n v="31750000"/>
    <n v="204.52"/>
    <n v="0"/>
    <n v="0"/>
    <n v="0"/>
    <n v="0"/>
    <n v="553.33000000000004"/>
    <n v="0"/>
    <n v="0"/>
    <n v="350.7"/>
    <n v="1.89"/>
    <n v="204.22"/>
    <n v="0"/>
    <n v="0"/>
    <n v="0"/>
    <n v="0.3"/>
    <n v="553.33000000000004"/>
    <n v="0"/>
    <n v="0"/>
    <n v="350.7"/>
    <n v="1.89"/>
    <n v="0"/>
    <n v="0"/>
    <n v="0"/>
    <n v="0"/>
    <n v="0"/>
  </r>
  <r>
    <s v="PUBLIC DEFENDER FILL THE GAP"/>
    <n v="2000"/>
    <s v="236"/>
    <m/>
    <s v="31-262-000"/>
    <x v="3"/>
    <x v="193"/>
    <s v="000"/>
    <x v="295"/>
    <s v="0OUNTY ACCOUNTS"/>
    <m/>
    <x v="439"/>
    <s v="PD FILL THE GAP     "/>
    <s v=" "/>
    <s v=" "/>
    <n v="31"/>
    <n v="262"/>
    <n v="0"/>
    <n v="311215"/>
    <n v="0"/>
    <n v="279974.84999999998"/>
    <s v=" "/>
    <s v=" "/>
    <n v="31262000"/>
    <n v="331561.49"/>
    <n v="0"/>
    <n v="0"/>
    <n v="51586.64"/>
    <n v="0"/>
    <n v="99299.28"/>
    <n v="0"/>
    <n v="0"/>
    <n v="897097.25"/>
    <n v="1077772.82"/>
    <n v="384572.65"/>
    <n v="0"/>
    <n v="0"/>
    <n v="53629.15"/>
    <n v="617.99"/>
    <n v="99299.28"/>
    <n v="0"/>
    <n v="0"/>
    <n v="845510.61"/>
    <n v="1077772.82"/>
    <n v="0"/>
    <n v="0"/>
    <n v="0"/>
    <n v="0"/>
    <n v="0"/>
  </r>
  <r>
    <s v="PUBLIC DEFENDER GRANTS"/>
    <n v="2000"/>
    <s v="237"/>
    <m/>
    <s v="31-233-000"/>
    <x v="3"/>
    <x v="194"/>
    <s v="000"/>
    <x v="296"/>
    <s v="0OUNTY ACCOUNTS"/>
    <m/>
    <x v="440"/>
    <s v="PUB DEFNDR GRANTS   "/>
    <s v=" "/>
    <s v=" "/>
    <n v="31"/>
    <n v="233"/>
    <n v="0"/>
    <n v="311215"/>
    <n v="0"/>
    <n v="-12568.03"/>
    <s v=" "/>
    <s v=" "/>
    <n v="31233000"/>
    <n v="-55749.56"/>
    <n v="0"/>
    <n v="59323"/>
    <n v="17941.47"/>
    <n v="1800"/>
    <n v="489.05"/>
    <n v="0"/>
    <n v="177967"/>
    <n v="209541.13"/>
    <n v="18517.05"/>
    <n v="-37054.57"/>
    <n v="0"/>
    <n v="0"/>
    <n v="18694.990000000002"/>
    <n v="0"/>
    <n v="489.05"/>
    <n v="0"/>
    <n v="118644"/>
    <n v="191599.66"/>
    <n v="16717.05"/>
    <n v="0"/>
    <n v="0"/>
    <n v="0"/>
    <n v="0"/>
    <n v="0"/>
  </r>
  <r>
    <s v="PUBLIC DEFENDER TRAINING"/>
    <n v="2000"/>
    <s v="238"/>
    <m/>
    <s v="31-209-000"/>
    <x v="3"/>
    <x v="195"/>
    <s v="000"/>
    <x v="297"/>
    <s v="0OUNTY ACCOUNTS"/>
    <m/>
    <x v="441"/>
    <s v="PUBLIC DEFENDER TRAN"/>
    <s v=" "/>
    <s v=" "/>
    <n v="31"/>
    <n v="209"/>
    <n v="0"/>
    <n v="311215"/>
    <n v="0"/>
    <n v="214347.02"/>
    <s v=" "/>
    <s v=" "/>
    <n v="31209000"/>
    <n v="239878.99"/>
    <n v="0"/>
    <n v="30"/>
    <n v="25561.97"/>
    <n v="0"/>
    <n v="263653.40999999997"/>
    <n v="0"/>
    <n v="320444.33"/>
    <n v="371720.46"/>
    <n v="1969.74"/>
    <n v="294612.34999999998"/>
    <n v="0"/>
    <n v="4069.65"/>
    <n v="59231.040000000001"/>
    <n v="428.03"/>
    <n v="263653.40999999997"/>
    <n v="0"/>
    <n v="320414.33"/>
    <n v="346158.49"/>
    <n v="1969.74"/>
    <n v="0"/>
    <n v="0"/>
    <n v="0"/>
    <n v="0"/>
    <n v="0"/>
  </r>
  <r>
    <s v="PUBLIC HEALTH"/>
    <n v="2000"/>
    <s v="239"/>
    <m/>
    <s v="31-532-000"/>
    <x v="3"/>
    <x v="196"/>
    <s v="000"/>
    <x v="298"/>
    <s v="0OUNTY ACCOUNTS"/>
    <m/>
    <x v="442"/>
    <s v="PUBLIC HEALTH       "/>
    <s v=" "/>
    <s v=" "/>
    <n v="31"/>
    <n v="532"/>
    <n v="0"/>
    <n v="311215"/>
    <n v="0"/>
    <n v="-3865607.89"/>
    <s v=" "/>
    <s v=" "/>
    <n v="31532000"/>
    <n v="-2682787.0099999998"/>
    <n v="0"/>
    <n v="1929239.81"/>
    <n v="3119693.22"/>
    <n v="7632.53"/>
    <n v="-4058100.45"/>
    <n v="0"/>
    <n v="37695495.869999997"/>
    <n v="37720083.93"/>
    <n v="217080.62"/>
    <n v="-2761357.35"/>
    <n v="0"/>
    <n v="3432243.58"/>
    <n v="3355032.1"/>
    <n v="1358.86"/>
    <n v="-4058100.45"/>
    <n v="0"/>
    <n v="35766256.060000002"/>
    <n v="34600390.710000001"/>
    <n v="209448.09"/>
    <n v="0"/>
    <n v="0"/>
    <n v="0"/>
    <n v="0"/>
    <n v="0"/>
  </r>
  <r>
    <s v="PUBLIC HEALTH FEES"/>
    <n v="2000"/>
    <s v="240"/>
    <m/>
    <s v="31-265-000"/>
    <x v="3"/>
    <x v="197"/>
    <s v="000"/>
    <x v="299"/>
    <s v="0OUNTY ACCOUNTS"/>
    <m/>
    <x v="443"/>
    <s v="PUBLIC HEALTH FEES  "/>
    <s v=" "/>
    <s v=" "/>
    <n v="31"/>
    <n v="265"/>
    <n v="0"/>
    <n v="311215"/>
    <n v="0"/>
    <n v="6517295.2000000002"/>
    <s v=" "/>
    <s v=" "/>
    <n v="31265000"/>
    <n v="6596192.8399999999"/>
    <n v="0"/>
    <n v="416799.18"/>
    <n v="545843.88"/>
    <n v="50147.06"/>
    <n v="5988844.04"/>
    <n v="1552.33"/>
    <n v="5751199.0999999996"/>
    <n v="6112438.75"/>
    <n v="891243.14"/>
    <n v="6445024.5199999996"/>
    <n v="193.1"/>
    <n v="691588.07"/>
    <n v="585130.42000000004"/>
    <n v="44903.77"/>
    <n v="5988844.04"/>
    <n v="1552.33"/>
    <n v="5334399.92"/>
    <n v="5566594.8700000001"/>
    <n v="841096.08"/>
    <n v="0"/>
    <n v="0"/>
    <n v="0"/>
    <n v="0"/>
    <n v="0"/>
  </r>
  <r>
    <s v="PUBLIC SAFETY EQUIPMENT FUND"/>
    <s v="1000"/>
    <s v="285"/>
    <m/>
    <s v="31-048-020"/>
    <x v="3"/>
    <x v="28"/>
    <s v="020"/>
    <x v="300"/>
    <s v="0OUNTY ACCOUNTS"/>
    <s v="C &amp; T PARADISE VALLEY"/>
    <x v="444"/>
    <s v="PUBLIC SAFETY EQUIPM"/>
    <s v=" "/>
    <s v=" "/>
    <n v="31"/>
    <n v="48"/>
    <n v="20"/>
    <n v="315110"/>
    <n v="0"/>
    <n v="136518.23000000001"/>
    <s v=" "/>
    <s v=" "/>
    <n v="30100000"/>
    <n v="130890.21"/>
    <n v="130890.21"/>
    <n v="136518.23000000001"/>
    <n v="0"/>
    <n v="0"/>
    <n v="105783.59"/>
    <n v="1028266.33"/>
    <n v="1059000.97"/>
    <n v="0"/>
    <n v="0"/>
    <n v="114060.77"/>
    <n v="114060.77"/>
    <n v="130890.21"/>
    <n v="0"/>
    <n v="0"/>
    <n v="105783.59"/>
    <n v="897376.12"/>
    <n v="922482.74"/>
    <n v="0"/>
    <n v="0"/>
    <n v="0"/>
    <n v="0"/>
    <n v="0"/>
    <n v="0"/>
    <n v="0"/>
  </r>
  <r>
    <s v="PUBLIC WORKS FLOOD CONTROL"/>
    <s v="??"/>
    <s v="??"/>
    <m/>
    <s v="31-988-000"/>
    <x v="3"/>
    <x v="198"/>
    <s v="000"/>
    <x v="10"/>
    <s v="0OUNTY ACCOUNTS"/>
    <m/>
    <x v="445"/>
    <s v="PUBLIC WORKS FLOOD  "/>
    <s v=" "/>
    <s v=" "/>
    <n v="31"/>
    <n v="988"/>
    <n v="0"/>
    <n v="311225"/>
    <n v="0"/>
    <n v="0"/>
    <s v=" "/>
    <s v=" "/>
    <n v="31988000"/>
    <n v="0"/>
    <n v="0"/>
    <n v="0"/>
    <n v="0"/>
    <n v="0"/>
    <n v="0"/>
    <n v="0"/>
    <n v="0"/>
    <n v="0"/>
    <n v="0"/>
    <n v="0"/>
    <n v="0"/>
    <n v="0"/>
    <n v="0"/>
    <n v="0"/>
    <n v="0"/>
    <n v="0"/>
    <n v="0"/>
    <n v="0"/>
    <n v="0"/>
    <n v="0"/>
    <n v="0"/>
    <n v="0"/>
    <n v="0"/>
    <n v="0"/>
  </r>
  <r>
    <s v="QUEEN CREEK COUNTY ISLAND FIRE DISTRICT"/>
    <n v="7385"/>
    <s v="001"/>
    <m/>
    <s v="31-995-000"/>
    <x v="3"/>
    <x v="199"/>
    <s v="000"/>
    <x v="301"/>
    <s v="0OUNTY ACCOUNTS"/>
    <m/>
    <x v="446"/>
    <s v="QUEEN CREEK FIRE DST"/>
    <s v=" "/>
    <s v=" "/>
    <n v="31"/>
    <n v="995"/>
    <n v="0"/>
    <n v="313131"/>
    <n v="0"/>
    <n v="257503.23"/>
    <s v=" "/>
    <s v=" "/>
    <n v="31995000"/>
    <n v="225643.05"/>
    <n v="0"/>
    <n v="0"/>
    <n v="0"/>
    <n v="31860.18"/>
    <n v="68410.06"/>
    <n v="494716.93"/>
    <n v="0"/>
    <n v="524.88"/>
    <n v="684334.98"/>
    <n v="180775.56"/>
    <n v="2573.9899999999998"/>
    <n v="0"/>
    <n v="2.17"/>
    <n v="47443.65"/>
    <n v="68410.06"/>
    <n v="494716.93"/>
    <n v="0"/>
    <n v="524.88"/>
    <n v="652474.80000000005"/>
    <n v="0"/>
    <n v="0"/>
    <n v="0"/>
    <n v="0"/>
    <n v="0"/>
  </r>
  <r>
    <s v="RANCHO SOLANO IMPROVEMENT DIST"/>
    <s v="7780"/>
    <s v="001"/>
    <m/>
    <s v="31-912-000"/>
    <x v="3"/>
    <x v="200"/>
    <s v="000"/>
    <x v="302"/>
    <s v="0OUNTY ACCOUNTS"/>
    <m/>
    <x v="447"/>
    <s v="RANCHO SOLANO IMP DT"/>
    <s v=" "/>
    <s v=" "/>
    <n v="31"/>
    <n v="912"/>
    <n v="0"/>
    <n v="313115"/>
    <n v="0"/>
    <n v="79192.38"/>
    <s v=" "/>
    <s v=" "/>
    <n v="31912000"/>
    <n v="77617.73"/>
    <n v="181.35"/>
    <n v="0"/>
    <n v="0"/>
    <n v="1756"/>
    <n v="77601.320000000007"/>
    <n v="40330.639999999999"/>
    <n v="0"/>
    <n v="333.2"/>
    <n v="42254.9"/>
    <n v="78119.42"/>
    <n v="3319.65"/>
    <n v="0"/>
    <n v="0"/>
    <n v="2817.96"/>
    <n v="77601.320000000007"/>
    <n v="40149.29"/>
    <n v="0"/>
    <n v="333.2"/>
    <n v="40498.9"/>
    <n v="0"/>
    <n v="0"/>
    <n v="0"/>
    <n v="0"/>
    <n v="0"/>
  </r>
  <r>
    <s v="RECORDER'S SURCHARGE"/>
    <n v="2000"/>
    <s v="241"/>
    <m/>
    <s v="31-236-000"/>
    <x v="3"/>
    <x v="201"/>
    <s v="000"/>
    <x v="303"/>
    <s v="0OUNTY ACCOUNTS"/>
    <m/>
    <x v="448"/>
    <s v="RECRD'S SURCHARGE   "/>
    <s v=" "/>
    <s v=" "/>
    <n v="31"/>
    <n v="236"/>
    <n v="0"/>
    <n v="311215"/>
    <n v="0"/>
    <n v="2796015.36"/>
    <s v=" "/>
    <s v=" "/>
    <n v="31236000"/>
    <n v="2781134.31"/>
    <n v="0"/>
    <n v="329448"/>
    <n v="314566.95"/>
    <n v="0"/>
    <n v="3515553.81"/>
    <n v="0"/>
    <n v="2790269.29"/>
    <n v="3531589.67"/>
    <n v="21781.93"/>
    <n v="3073775.55"/>
    <n v="0"/>
    <n v="257888"/>
    <n v="555030.74"/>
    <n v="4501.5"/>
    <n v="3515553.81"/>
    <n v="0"/>
    <n v="2460821.29"/>
    <n v="3217022.72"/>
    <n v="21781.93"/>
    <n v="0"/>
    <n v="0"/>
    <n v="0"/>
    <n v="0"/>
    <n v="0"/>
  </r>
  <r>
    <s v="REGISTRAR OF CONTRACTOR"/>
    <s v="1000"/>
    <s v="286"/>
    <m/>
    <s v="31-048-086"/>
    <x v="3"/>
    <x v="28"/>
    <s v="086"/>
    <x v="304"/>
    <s v="0OUNTY ACCOUNTS"/>
    <m/>
    <x v="449"/>
    <s v="REGISTRAR OF CONTRA "/>
    <s v=" "/>
    <s v=" "/>
    <n v="31"/>
    <n v="48"/>
    <n v="86"/>
    <n v="315110"/>
    <n v="0"/>
    <n v="1619.55"/>
    <s v=" "/>
    <s v=" "/>
    <n v="30100000"/>
    <n v="2491.2600000000002"/>
    <n v="2491.2600000000002"/>
    <n v="1619.55"/>
    <n v="0"/>
    <n v="0"/>
    <n v="789.72"/>
    <n v="10928.05"/>
    <n v="11757.88"/>
    <n v="0"/>
    <n v="0"/>
    <n v="1517.83"/>
    <n v="1517.83"/>
    <n v="2491.2600000000002"/>
    <n v="0"/>
    <n v="0"/>
    <n v="789.72"/>
    <n v="8436.7900000000009"/>
    <n v="10138.33"/>
    <n v="0"/>
    <n v="0"/>
    <n v="0"/>
    <n v="0"/>
    <n v="0"/>
    <n v="0"/>
    <n v="0"/>
  </r>
  <r>
    <s v="RELOCATION FEE"/>
    <n v="1000"/>
    <s v="287"/>
    <m/>
    <s v="31-047-092"/>
    <x v="3"/>
    <x v="73"/>
    <s v="092"/>
    <x v="305"/>
    <s v="0OUNTY ACCOUNTS"/>
    <m/>
    <x v="450"/>
    <s v="RELOCATION FEE      "/>
    <s v=" "/>
    <s v=" "/>
    <n v="31"/>
    <n v="47"/>
    <n v="92"/>
    <n v="315110"/>
    <n v="0"/>
    <n v="6358.66"/>
    <s v=" "/>
    <s v=" "/>
    <n v="30100000"/>
    <n v="17867.78"/>
    <n v="17867.78"/>
    <n v="0"/>
    <n v="0"/>
    <n v="6358.66"/>
    <n v="18841.150000000001"/>
    <n v="235248.68"/>
    <n v="0"/>
    <n v="0"/>
    <n v="222766.19"/>
    <n v="12698.69"/>
    <n v="12698.69"/>
    <n v="0"/>
    <n v="0"/>
    <n v="17867.78"/>
    <n v="18841.150000000001"/>
    <n v="217380.9"/>
    <n v="0"/>
    <n v="0"/>
    <n v="216407.53"/>
    <n v="0"/>
    <n v="0"/>
    <n v="0"/>
    <n v="0"/>
    <n v="0"/>
  </r>
  <r>
    <s v="RELOCATION FEE"/>
    <s v="1000"/>
    <s v="288"/>
    <m/>
    <s v="31-048-092"/>
    <x v="3"/>
    <x v="28"/>
    <s v="092"/>
    <x v="10"/>
    <s v="0OUNTY ACCOUNTS"/>
    <m/>
    <x v="450"/>
    <s v="RELOCATION FEE      "/>
    <s v=" "/>
    <s v=" "/>
    <n v="31"/>
    <n v="48"/>
    <n v="92"/>
    <n v="315110"/>
    <n v="0"/>
    <n v="0"/>
    <s v=" "/>
    <s v=" "/>
    <n v="30100000"/>
    <n v="0"/>
    <n v="0"/>
    <n v="0"/>
    <n v="0"/>
    <n v="0"/>
    <n v="0"/>
    <n v="0"/>
    <n v="0"/>
    <n v="0"/>
    <n v="0"/>
    <n v="0"/>
    <n v="0"/>
    <n v="0"/>
    <n v="0"/>
    <n v="0"/>
    <n v="0"/>
    <n v="0"/>
    <n v="0"/>
    <n v="0"/>
    <n v="0"/>
    <n v="0"/>
    <n v="0"/>
    <n v="0"/>
    <n v="0"/>
    <n v="0"/>
  </r>
  <r>
    <s v="REPROGRAPHICS"/>
    <n v="2000"/>
    <s v="242"/>
    <m/>
    <s v="31-673-000"/>
    <x v="3"/>
    <x v="202"/>
    <s v="000"/>
    <x v="306"/>
    <s v="0OUNTY ACCOUNTS"/>
    <m/>
    <x v="451"/>
    <s v="REPROGRAPHICS       "/>
    <s v=" "/>
    <s v=" "/>
    <n v="31"/>
    <n v="673"/>
    <n v="0"/>
    <n v="311305"/>
    <n v="0"/>
    <n v="235138.09"/>
    <s v=" "/>
    <s v=" "/>
    <s v="        "/>
    <n v="241909.41"/>
    <n v="0"/>
    <n v="0"/>
    <n v="47607.31"/>
    <n v="40835.99"/>
    <n v="291063.05"/>
    <n v="0"/>
    <n v="49"/>
    <n v="716788.55"/>
    <n v="660814.59"/>
    <n v="256837.15"/>
    <n v="0"/>
    <n v="0"/>
    <n v="55171.72"/>
    <n v="40243.980000000003"/>
    <n v="291063.05"/>
    <n v="0"/>
    <n v="49"/>
    <n v="669181.24"/>
    <n v="619978.6"/>
    <n v="0"/>
    <n v="0"/>
    <n v="0"/>
    <n v="0"/>
    <n v="0"/>
  </r>
  <r>
    <s v="RESOURCE CENTER"/>
    <s v="1000"/>
    <s v="289"/>
    <m/>
    <s v="31-048-083"/>
    <x v="3"/>
    <x v="28"/>
    <s v="083"/>
    <x v="307"/>
    <s v="0OUNTY ACCOUNTS"/>
    <m/>
    <x v="452"/>
    <s v="RESOURCE CENTER     "/>
    <s v=" "/>
    <s v=" "/>
    <n v="31"/>
    <n v="48"/>
    <n v="83"/>
    <n v="315110"/>
    <n v="0"/>
    <n v="19337.150000000001"/>
    <s v=" "/>
    <s v=" "/>
    <n v="30100000"/>
    <n v="16779.45"/>
    <n v="16779.45"/>
    <n v="19337.150000000001"/>
    <n v="0"/>
    <n v="0"/>
    <n v="18137.599999999999"/>
    <n v="165451.82999999999"/>
    <n v="166651.38"/>
    <n v="0"/>
    <n v="0"/>
    <n v="15444.59"/>
    <n v="15444.59"/>
    <n v="16779.45"/>
    <n v="0"/>
    <n v="0"/>
    <n v="18137.599999999999"/>
    <n v="148672.38"/>
    <n v="147314.23000000001"/>
    <n v="0"/>
    <n v="0"/>
    <n v="0"/>
    <n v="0"/>
    <n v="0"/>
    <n v="0"/>
    <n v="0"/>
  </r>
  <r>
    <s v="RESTITUTION FINES &amp; RE-IMBURSEMENTS"/>
    <n v="2000"/>
    <s v="243"/>
    <m/>
    <s v="31-771-000"/>
    <x v="3"/>
    <x v="203"/>
    <s v="000"/>
    <x v="308"/>
    <s v="0OUNTY ACCOUNTS"/>
    <m/>
    <x v="453"/>
    <s v="RESTITUTION FINES &amp; "/>
    <s v=" "/>
    <s v=" "/>
    <n v="31"/>
    <n v="771"/>
    <n v="0"/>
    <n v="311405"/>
    <n v="0"/>
    <n v="401392.76"/>
    <s v=" "/>
    <s v=" "/>
    <n v="31771000"/>
    <n v="402004.96"/>
    <n v="0"/>
    <n v="0"/>
    <n v="612.20000000000005"/>
    <n v="0"/>
    <n v="401652.91"/>
    <n v="0"/>
    <n v="0"/>
    <n v="2193.31"/>
    <n v="1933.16"/>
    <n v="401392.76"/>
    <n v="0"/>
    <n v="0"/>
    <n v="0"/>
    <n v="612.20000000000005"/>
    <n v="401652.91"/>
    <n v="0"/>
    <n v="0"/>
    <n v="1581.11"/>
    <n v="1933.16"/>
    <n v="0"/>
    <n v="0"/>
    <n v="0"/>
    <n v="0"/>
    <n v="0"/>
  </r>
  <r>
    <s v="RESTITUTION TRUST"/>
    <n v="2000"/>
    <s v="244"/>
    <m/>
    <s v="31-773-000"/>
    <x v="3"/>
    <x v="204"/>
    <s v="000"/>
    <x v="309"/>
    <s v="0OUNTY ACCOUNTS"/>
    <m/>
    <x v="454"/>
    <s v="RESTITUTION TRUST   "/>
    <s v=" "/>
    <s v=" "/>
    <n v="31"/>
    <n v="773"/>
    <n v="0"/>
    <n v="311405"/>
    <n v="0"/>
    <n v="1735153.5"/>
    <s v=" "/>
    <s v=" "/>
    <n v="31773000"/>
    <n v="1737799.9"/>
    <n v="0"/>
    <n v="0"/>
    <n v="2646.4"/>
    <n v="0"/>
    <n v="1736278.11"/>
    <n v="0"/>
    <n v="0"/>
    <n v="9481.2900000000009"/>
    <n v="8356.68"/>
    <n v="1735153.5"/>
    <n v="0"/>
    <n v="0"/>
    <n v="0"/>
    <n v="2646.4"/>
    <n v="1736278.11"/>
    <n v="0"/>
    <n v="0"/>
    <n v="6834.89"/>
    <n v="8356.68"/>
    <n v="0"/>
    <n v="0"/>
    <n v="0"/>
    <n v="0"/>
    <n v="0"/>
  </r>
  <r>
    <s v="RIO VERDE FIRE DISTRICT"/>
    <n v="7386"/>
    <s v="001"/>
    <m/>
    <s v="31-974-000"/>
    <x v="3"/>
    <x v="205"/>
    <s v="000"/>
    <x v="310"/>
    <s v="0OUNTY ACCOUNTS"/>
    <m/>
    <x v="455"/>
    <s v="RIO VERDE FIRE DIST "/>
    <s v=" "/>
    <s v=" "/>
    <n v="31"/>
    <n v="974"/>
    <n v="0"/>
    <n v="313131"/>
    <n v="0"/>
    <n v="485662.01"/>
    <s v=" "/>
    <s v=" "/>
    <n v="31974000"/>
    <n v="468936"/>
    <n v="88211.91"/>
    <n v="6140.74"/>
    <n v="38.04"/>
    <n v="98835.22"/>
    <n v="315718.06"/>
    <n v="2038543.9"/>
    <n v="165101"/>
    <n v="890012.43"/>
    <n v="2933399.28"/>
    <n v="473986.15"/>
    <n v="241824.87"/>
    <n v="47297.46"/>
    <n v="5.88"/>
    <n v="189483.14"/>
    <n v="315718.06"/>
    <n v="1950331.99"/>
    <n v="158960.26"/>
    <n v="889974.39"/>
    <n v="2834564.06"/>
    <n v="0"/>
    <n v="0"/>
    <n v="0"/>
    <n v="0"/>
    <n v="0"/>
  </r>
  <r>
    <s v="RIO VERDE FIRE DISTRICT CAPITAL"/>
    <n v="7386"/>
    <s v="023"/>
    <m/>
    <s v="31-975-000"/>
    <x v="3"/>
    <x v="206"/>
    <s v="000"/>
    <x v="311"/>
    <s v="0OUNTY ACCOUNTS"/>
    <m/>
    <x v="456"/>
    <s v="RIO VERDE FIRE CAP  "/>
    <s v=" "/>
    <s v=" "/>
    <n v="31"/>
    <n v="975"/>
    <n v="0"/>
    <n v="313131"/>
    <n v="0"/>
    <n v="952825.86"/>
    <s v=" "/>
    <s v=" "/>
    <n v="31975000"/>
    <n v="952825.86"/>
    <n v="0"/>
    <n v="0"/>
    <n v="0"/>
    <n v="0"/>
    <n v="918365.83"/>
    <n v="0"/>
    <n v="0"/>
    <n v="813063.22"/>
    <n v="847523.25"/>
    <n v="951374.91"/>
    <n v="0"/>
    <n v="0"/>
    <n v="0"/>
    <n v="1450.95"/>
    <n v="918365.83"/>
    <n v="0"/>
    <n v="0"/>
    <n v="813063.22"/>
    <n v="847523.25"/>
    <n v="0"/>
    <n v="0"/>
    <n v="0"/>
    <n v="0"/>
    <n v="0"/>
  </r>
  <r>
    <s v="RIO VERDE PENSION &amp; RELIEF FUND"/>
    <s v="7386"/>
    <s v="024"/>
    <m/>
    <s v="31-973-000"/>
    <x v="3"/>
    <x v="207"/>
    <s v="000"/>
    <x v="312"/>
    <s v="0OUNTY ACCOUNTS"/>
    <m/>
    <x v="457"/>
    <s v="RIO VERDE PENSION FN"/>
    <s v=" "/>
    <s v=" "/>
    <n v="31"/>
    <n v="973"/>
    <n v="0"/>
    <n v="313131"/>
    <n v="0"/>
    <n v="3.05"/>
    <s v=" "/>
    <s v=" "/>
    <n v="31973000"/>
    <n v="3.05"/>
    <n v="0"/>
    <n v="0"/>
    <n v="0"/>
    <n v="0"/>
    <n v="3.05"/>
    <n v="0"/>
    <n v="0"/>
    <n v="0"/>
    <n v="0"/>
    <n v="3.05"/>
    <n v="0"/>
    <n v="0"/>
    <n v="0"/>
    <n v="0"/>
    <n v="3.05"/>
    <n v="0"/>
    <n v="0"/>
    <n v="0"/>
    <n v="0"/>
    <n v="0"/>
    <n v="0"/>
    <n v="0"/>
    <n v="0"/>
    <n v="0"/>
  </r>
  <r>
    <s v="RISK MANGEMENT"/>
    <n v="2000"/>
    <s v="134"/>
    <m/>
    <s v="31-675-000"/>
    <x v="3"/>
    <x v="208"/>
    <s v="000"/>
    <x v="313"/>
    <s v="0OUNTY ACCOUNTS"/>
    <m/>
    <x v="458"/>
    <s v="RISK MANGEMENT      "/>
    <s v=" "/>
    <s v=" "/>
    <n v="31"/>
    <n v="675"/>
    <n v="0"/>
    <n v="311305"/>
    <n v="0"/>
    <n v="30011467.190000001"/>
    <s v=" "/>
    <s v=" "/>
    <n v="31675000"/>
    <n v="31013776.68"/>
    <n v="0"/>
    <n v="28665.79"/>
    <n v="1041023.66"/>
    <n v="10048.379999999999"/>
    <n v="33856653.990000002"/>
    <n v="0"/>
    <n v="309438.37"/>
    <n v="20176321.59"/>
    <n v="16021696.42"/>
    <n v="32985717.780000001"/>
    <n v="0"/>
    <n v="4615.38"/>
    <n v="3600345.6"/>
    <n v="1623789.12"/>
    <n v="33856653.990000002"/>
    <n v="0"/>
    <n v="280772.58"/>
    <n v="19135297.93"/>
    <n v="16011648.039999999"/>
    <n v="0"/>
    <n v="0"/>
    <n v="0"/>
    <n v="0"/>
    <n v="0"/>
  </r>
  <r>
    <s v="SCHOOL COMMUNICATION EXPENSE"/>
    <n v="2000"/>
    <s v="245"/>
    <m/>
    <s v="31-782-000"/>
    <x v="3"/>
    <x v="209"/>
    <s v="000"/>
    <x v="314"/>
    <s v="0OUNTY ACCOUNTS"/>
    <m/>
    <x v="459"/>
    <s v="SCH COMM EXP        "/>
    <s v=" "/>
    <s v=" "/>
    <n v="31"/>
    <n v="782"/>
    <n v="0"/>
    <n v="312212"/>
    <n v="0"/>
    <n v="401754.27"/>
    <s v=" "/>
    <s v=" "/>
    <n v="30100000"/>
    <n v="363427.62"/>
    <n v="0"/>
    <n v="68503.740000000005"/>
    <n v="30177.09"/>
    <n v="0"/>
    <n v="259382.6"/>
    <n v="0"/>
    <n v="391860.47"/>
    <n v="552395.31999999995"/>
    <n v="302906.52"/>
    <n v="392239.94"/>
    <n v="0"/>
    <n v="18000"/>
    <n v="46812.32"/>
    <n v="0"/>
    <n v="259382.6"/>
    <n v="0"/>
    <n v="323356.73"/>
    <n v="522218.23"/>
    <n v="302906.52"/>
    <n v="0"/>
    <n v="0"/>
    <n v="0"/>
    <n v="0"/>
    <n v="0"/>
  </r>
  <r>
    <s v="SCHOOL DISTRICT GARNISHMENT"/>
    <n v="2000"/>
    <s v="246"/>
    <m/>
    <s v="31-781-000"/>
    <x v="3"/>
    <x v="210"/>
    <s v="000"/>
    <x v="315"/>
    <s v="0OUNTY ACCOUNTS"/>
    <m/>
    <x v="460"/>
    <s v="SCH DIST GARNISHMNT "/>
    <s v=" "/>
    <s v=" "/>
    <n v="31"/>
    <n v="781"/>
    <n v="0"/>
    <n v="312212"/>
    <n v="0"/>
    <n v="-52308.41"/>
    <s v="Y"/>
    <s v=" "/>
    <n v="30100000"/>
    <n v="-45897.13"/>
    <n v="739217.26"/>
    <n v="732805.98"/>
    <n v="0"/>
    <n v="0"/>
    <n v="0"/>
    <n v="7495092.46"/>
    <n v="7427781.7300000004"/>
    <n v="23372.11"/>
    <n v="38374.43"/>
    <n v="361029.45"/>
    <n v="1081390.83"/>
    <n v="674464.25"/>
    <n v="0"/>
    <n v="0"/>
    <n v="0"/>
    <n v="6755875.2000000002"/>
    <n v="6694975.75"/>
    <n v="23372.11"/>
    <n v="38374.43"/>
    <n v="0"/>
    <n v="0"/>
    <n v="0"/>
    <n v="0"/>
    <n v="0"/>
  </r>
  <r>
    <s v="SCHOOL GRANTS"/>
    <n v="2000"/>
    <s v="247"/>
    <m/>
    <s v="31-715-000"/>
    <x v="3"/>
    <x v="211"/>
    <s v="000"/>
    <x v="316"/>
    <s v="0OUNTY ACCOUNTS"/>
    <m/>
    <x v="461"/>
    <s v="SCHOOL GRANTS       "/>
    <s v=" "/>
    <s v=" "/>
    <n v="31"/>
    <n v="715"/>
    <n v="0"/>
    <n v="312212"/>
    <n v="0"/>
    <n v="73543.67"/>
    <s v=" "/>
    <s v=" "/>
    <n v="31715000"/>
    <n v="-1052455.26"/>
    <n v="0"/>
    <n v="1751159.26"/>
    <n v="625160.32999999996"/>
    <n v="0"/>
    <n v="-55474.96"/>
    <n v="279.39999999999998"/>
    <n v="12614368.18"/>
    <n v="12570806.68"/>
    <n v="85736.53"/>
    <n v="-322187.99"/>
    <n v="20.87"/>
    <n v="640514.41"/>
    <n v="1370760.81"/>
    <n v="0"/>
    <n v="-55474.96"/>
    <n v="279.39999999999998"/>
    <n v="10863208.92"/>
    <n v="11945646.35"/>
    <n v="85736.53"/>
    <n v="0"/>
    <n v="0"/>
    <n v="0"/>
    <n v="0"/>
    <n v="0"/>
  </r>
  <r>
    <s v="SCHOOL TRANSPRORTATION"/>
    <n v="2000"/>
    <s v="248"/>
    <m/>
    <s v="31-780-000"/>
    <x v="3"/>
    <x v="212"/>
    <s v="000"/>
    <x v="317"/>
    <s v="0OUNTY ACCOUNTS"/>
    <m/>
    <x v="462"/>
    <s v="SCHOOL TRANSPORTATIO"/>
    <s v=" "/>
    <s v=" "/>
    <n v="31"/>
    <n v="780"/>
    <n v="0"/>
    <n v="312212"/>
    <n v="0"/>
    <n v="-43369.68"/>
    <s v=" "/>
    <s v=" "/>
    <n v="30100000"/>
    <n v="63286.44"/>
    <n v="0"/>
    <n v="0"/>
    <n v="106656.12"/>
    <n v="0"/>
    <n v="94065.63"/>
    <n v="0"/>
    <n v="401218.58"/>
    <n v="538653.89"/>
    <n v="0"/>
    <n v="-70453.09"/>
    <n v="0"/>
    <n v="133739.53"/>
    <n v="0"/>
    <n v="0"/>
    <n v="94065.63"/>
    <n v="0"/>
    <n v="401218.58"/>
    <n v="431997.77"/>
    <n v="0"/>
    <n v="0"/>
    <n v="0"/>
    <n v="0"/>
    <n v="0"/>
    <n v="0"/>
  </r>
  <r>
    <s v="SCHOOLS GARNISHMENTS"/>
    <n v="2000"/>
    <s v="249"/>
    <m/>
    <s v="31-779-000"/>
    <x v="3"/>
    <x v="213"/>
    <s v="000"/>
    <x v="318"/>
    <s v="0OUNTY ACCOUNTS"/>
    <m/>
    <x v="463"/>
    <s v="SCHOOLS GARNISHMENTS"/>
    <s v=" "/>
    <s v=" "/>
    <n v="31"/>
    <n v="779"/>
    <n v="0"/>
    <n v="312212"/>
    <n v="0"/>
    <n v="-43112.9"/>
    <s v=" "/>
    <s v=" "/>
    <n v="30100000"/>
    <n v="-38778.46"/>
    <n v="4334.4399999999996"/>
    <n v="0"/>
    <n v="0"/>
    <n v="0"/>
    <n v="126230.94"/>
    <n v="1606820.79"/>
    <n v="1475851.38"/>
    <n v="38374.43"/>
    <n v="0"/>
    <n v="-38217.32"/>
    <n v="561.14"/>
    <n v="0"/>
    <n v="0"/>
    <n v="0"/>
    <n v="126230.94"/>
    <n v="1602486.35"/>
    <n v="1475851.38"/>
    <n v="38374.43"/>
    <n v="0"/>
    <n v="0"/>
    <n v="0"/>
    <n v="0"/>
    <n v="0"/>
    <n v="0"/>
  </r>
  <r>
    <s v="SCOTTSDALE COUNTY ISLAND FIRE"/>
    <n v="7387"/>
    <s v="001"/>
    <m/>
    <s v="31-994-000"/>
    <x v="3"/>
    <x v="214"/>
    <s v="000"/>
    <x v="319"/>
    <s v="0OUNTY ACCOUNTS"/>
    <m/>
    <x v="464"/>
    <s v="SCOTTSDALE CIFD     "/>
    <s v=" "/>
    <s v=" "/>
    <n v="31"/>
    <n v="994"/>
    <n v="0"/>
    <n v="313131"/>
    <n v="0"/>
    <n v="28543.99"/>
    <s v=" "/>
    <s v=" "/>
    <n v="31994000"/>
    <n v="28289.82"/>
    <n v="0"/>
    <n v="0"/>
    <n v="0"/>
    <n v="254.17"/>
    <n v="29306.59"/>
    <n v="19209.36"/>
    <n v="0"/>
    <n v="37.1"/>
    <n v="18483.86"/>
    <n v="27337.67"/>
    <n v="369.68"/>
    <n v="0"/>
    <n v="0.06"/>
    <n v="1321.89"/>
    <n v="29306.59"/>
    <n v="19209.36"/>
    <n v="0"/>
    <n v="37.1"/>
    <n v="18229.689999999999"/>
    <n v="0"/>
    <n v="0"/>
    <n v="0"/>
    <n v="0"/>
    <n v="0"/>
  </r>
  <r>
    <s v="SEX OFFENDER MONITORING"/>
    <s v="1000"/>
    <s v="290"/>
    <m/>
    <s v="31-048-015"/>
    <x v="3"/>
    <x v="28"/>
    <s v="015"/>
    <x v="320"/>
    <s v="0OUNTY ACCOUNTS"/>
    <s v="C &amp; T GUADALUPE"/>
    <x v="465"/>
    <s v="SEX OFFENDER MONITOR"/>
    <s v=" "/>
    <s v=" "/>
    <n v="31"/>
    <n v="48"/>
    <n v="15"/>
    <n v="315110"/>
    <n v="0"/>
    <n v="3591.39"/>
    <s v=" "/>
    <s v=" "/>
    <n v="30100000"/>
    <n v="4027.96"/>
    <n v="4027.96"/>
    <n v="3591.39"/>
    <n v="0"/>
    <n v="0"/>
    <n v="3024.17"/>
    <n v="27412.38"/>
    <n v="27979.599999999999"/>
    <n v="0"/>
    <n v="0"/>
    <n v="2940.15"/>
    <n v="2940.15"/>
    <n v="4027.96"/>
    <n v="0"/>
    <n v="0"/>
    <n v="3024.17"/>
    <n v="23384.42"/>
    <n v="24388.21"/>
    <n v="0"/>
    <n v="0"/>
    <n v="0"/>
    <n v="0"/>
    <n v="0"/>
    <n v="0"/>
    <n v="0"/>
  </r>
  <r>
    <s v="SHCD - RISK MANAGEMENT"/>
    <n v="7805"/>
    <s v="134"/>
    <m/>
    <s v="31-537-000"/>
    <x v="3"/>
    <x v="215"/>
    <s v="000"/>
    <x v="10"/>
    <s v="0OUNTY ACCOUNTS"/>
    <m/>
    <x v="466"/>
    <s v="SHCD - RICK MANGMT  "/>
    <s v=" "/>
    <s v=" "/>
    <n v="31"/>
    <n v="537"/>
    <n v="0"/>
    <n v="311350"/>
    <n v="0"/>
    <n v="0"/>
    <s v=" "/>
    <s v=" "/>
    <n v="30100000"/>
    <n v="0"/>
    <n v="0"/>
    <n v="0"/>
    <n v="0"/>
    <n v="0"/>
    <n v="0"/>
    <n v="0"/>
    <n v="0"/>
    <n v="0"/>
    <n v="0"/>
    <n v="0"/>
    <n v="0"/>
    <n v="0"/>
    <n v="0"/>
    <n v="0"/>
    <n v="0"/>
    <n v="0"/>
    <n v="0"/>
    <n v="0"/>
    <n v="0"/>
    <n v="0"/>
    <n v="0"/>
    <n v="0"/>
    <n v="0"/>
    <n v="0"/>
  </r>
  <r>
    <s v="SHCD AHCCCS PLAN"/>
    <n v="7805"/>
    <s v="311"/>
    <m/>
    <s v="31-535-000"/>
    <x v="3"/>
    <x v="216"/>
    <s v="000"/>
    <x v="10"/>
    <s v="0OUNTY ACCOUNTS"/>
    <m/>
    <x v="467"/>
    <s v="SHCD HEALTH PLAN    "/>
    <s v=" "/>
    <s v=" "/>
    <n v="31"/>
    <n v="535"/>
    <n v="0"/>
    <n v="311350"/>
    <n v="0"/>
    <n v="0"/>
    <s v=" "/>
    <s v=" "/>
    <n v="30100000"/>
    <n v="0"/>
    <n v="0"/>
    <n v="0"/>
    <n v="0"/>
    <n v="0"/>
    <n v="0"/>
    <n v="0"/>
    <n v="0"/>
    <n v="0"/>
    <n v="0"/>
    <n v="0"/>
    <n v="0"/>
    <n v="0"/>
    <n v="0"/>
    <n v="0"/>
    <n v="0"/>
    <n v="0"/>
    <n v="0"/>
    <n v="0"/>
    <n v="0"/>
    <n v="0"/>
    <n v="0"/>
    <n v="0"/>
    <n v="0"/>
    <n v="0"/>
  </r>
  <r>
    <s v="SHERIFF DONATIONS"/>
    <n v="2000"/>
    <s v="250"/>
    <m/>
    <s v="31-203-000"/>
    <x v="3"/>
    <x v="217"/>
    <s v="000"/>
    <x v="321"/>
    <s v="0OUNTY ACCOUNTS"/>
    <m/>
    <x v="468"/>
    <s v="SHERIFF DONATIONS   "/>
    <s v=" "/>
    <s v=" "/>
    <n v="31"/>
    <n v="203"/>
    <n v="0"/>
    <n v="311215"/>
    <n v="0"/>
    <n v="150278.87"/>
    <s v=" "/>
    <s v=" "/>
    <n v="31203000"/>
    <n v="148793.42000000001"/>
    <n v="0"/>
    <n v="1823.05"/>
    <n v="337.6"/>
    <n v="0"/>
    <n v="155410.28"/>
    <n v="0"/>
    <n v="37874.910000000003"/>
    <n v="43758.27"/>
    <n v="751.95"/>
    <n v="142698.01"/>
    <n v="0"/>
    <n v="5864.4"/>
    <n v="0"/>
    <n v="231.01"/>
    <n v="155410.28"/>
    <n v="0"/>
    <n v="36051.86"/>
    <n v="43420.67"/>
    <n v="751.95"/>
    <n v="0"/>
    <n v="0"/>
    <n v="0"/>
    <n v="0"/>
    <n v="0"/>
  </r>
  <r>
    <s v="SHERIFF GRANTS"/>
    <n v="2000"/>
    <s v="251"/>
    <m/>
    <s v="31-251-000"/>
    <x v="3"/>
    <x v="218"/>
    <s v="000"/>
    <x v="322"/>
    <s v="0OUNTY ACCOUNTS"/>
    <m/>
    <x v="469"/>
    <s v="SHERIFF GRANTS      "/>
    <s v=" "/>
    <s v=" "/>
    <n v="31"/>
    <n v="251"/>
    <n v="0"/>
    <n v="311215"/>
    <n v="0"/>
    <n v="832512.56"/>
    <s v=" "/>
    <s v=" "/>
    <n v="31251000"/>
    <n v="992465.29"/>
    <n v="0"/>
    <n v="138954.59"/>
    <n v="299751.08"/>
    <n v="843.76"/>
    <n v="739778.22"/>
    <n v="180000"/>
    <n v="5527669.2800000003"/>
    <n v="5784935.4000000004"/>
    <n v="530000.46"/>
    <n v="1105692.3"/>
    <n v="180000"/>
    <n v="386694.58"/>
    <n v="523121.1"/>
    <n v="203199.51"/>
    <n v="739778.22"/>
    <n v="180000"/>
    <n v="5388714.6900000004"/>
    <n v="5485184.3200000003"/>
    <n v="529156.69999999995"/>
    <n v="0"/>
    <n v="0"/>
    <n v="0"/>
    <n v="0"/>
    <n v="0"/>
  </r>
  <r>
    <s v="SHERIFF JAIL ENHANCEMENT"/>
    <n v="2000"/>
    <s v="252"/>
    <m/>
    <s v="31-214-000"/>
    <x v="3"/>
    <x v="219"/>
    <s v="000"/>
    <x v="323"/>
    <s v="0OUNTY ACCOUNTS"/>
    <m/>
    <x v="470"/>
    <s v="SHERIFF JAIL ENHANCE"/>
    <s v=" "/>
    <s v=" "/>
    <n v="31"/>
    <n v="214"/>
    <n v="0"/>
    <n v="311215"/>
    <n v="0"/>
    <n v="2852525.33"/>
    <s v=" "/>
    <s v=" "/>
    <n v="31214000"/>
    <n v="2886152.39"/>
    <n v="0"/>
    <n v="0"/>
    <n v="33627.06"/>
    <n v="0"/>
    <n v="2902415.77"/>
    <n v="0"/>
    <n v="971648.38"/>
    <n v="1047012.49"/>
    <n v="25473.67"/>
    <n v="2919097.41"/>
    <n v="0"/>
    <n v="97552.11"/>
    <n v="135033.79999999999"/>
    <n v="4536.67"/>
    <n v="2902415.77"/>
    <n v="0"/>
    <n v="971648.38"/>
    <n v="1013385.43"/>
    <n v="25473.67"/>
    <n v="0"/>
    <n v="0"/>
    <n v="0"/>
    <n v="0"/>
    <n v="0"/>
  </r>
  <r>
    <s v="SHERIFF RICO"/>
    <n v="2000"/>
    <s v="253"/>
    <m/>
    <s v="31-212-000"/>
    <x v="3"/>
    <x v="220"/>
    <s v="000"/>
    <x v="324"/>
    <s v="0OUNTY ACCOUNTS"/>
    <m/>
    <x v="471"/>
    <s v="SHERIFF RICO        "/>
    <s v=" "/>
    <s v=" "/>
    <n v="31"/>
    <n v="212"/>
    <n v="0"/>
    <n v="311215"/>
    <n v="0"/>
    <n v="-131272.57"/>
    <s v=" "/>
    <s v=" "/>
    <n v="31212000"/>
    <n v="-70152.39"/>
    <n v="0"/>
    <n v="0"/>
    <n v="61423.839999999997"/>
    <n v="303.66000000000003"/>
    <n v="-186240.52"/>
    <n v="0"/>
    <n v="761398"/>
    <n v="723390.78"/>
    <n v="16960.73"/>
    <n v="-128303.25"/>
    <n v="0"/>
    <n v="120223.8"/>
    <n v="62072.94"/>
    <n v="0"/>
    <n v="-186240.52"/>
    <n v="0"/>
    <n v="761398"/>
    <n v="661966.93999999994"/>
    <n v="16657.07"/>
    <n v="0"/>
    <n v="0"/>
    <n v="0"/>
    <n v="0"/>
    <n v="0"/>
  </r>
  <r>
    <s v="SHERIFF TOWING AND IMPOUND"/>
    <n v="2000"/>
    <s v="254"/>
    <m/>
    <s v="31-258-000"/>
    <x v="3"/>
    <x v="221"/>
    <s v="000"/>
    <x v="325"/>
    <s v="0OUNTY ACCOUNTS"/>
    <m/>
    <x v="472"/>
    <s v="SHERIFF TOWING/IMP  "/>
    <s v=" "/>
    <s v=" "/>
    <n v="31"/>
    <n v="258"/>
    <n v="0"/>
    <n v="311215"/>
    <n v="0"/>
    <n v="121630.85"/>
    <s v=" "/>
    <s v=" "/>
    <n v="31258000"/>
    <n v="126169.69"/>
    <n v="0"/>
    <n v="9750"/>
    <n v="14288.84"/>
    <n v="0"/>
    <n v="143594.63"/>
    <n v="0"/>
    <n v="120450"/>
    <n v="143450.74"/>
    <n v="1036.96"/>
    <n v="127895.67"/>
    <n v="0"/>
    <n v="12300"/>
    <n v="14216.8"/>
    <n v="190.82"/>
    <n v="143594.63"/>
    <n v="0"/>
    <n v="110700"/>
    <n v="129161.9"/>
    <n v="1036.96"/>
    <n v="0"/>
    <n v="0"/>
    <n v="0"/>
    <n v="0"/>
    <n v="0"/>
  </r>
  <r>
    <s v="SHERIFF WAREHOUSE"/>
    <n v="2000"/>
    <s v="255"/>
    <m/>
    <s v="31-120-000"/>
    <x v="3"/>
    <x v="222"/>
    <s v="000"/>
    <x v="326"/>
    <s v="0OUNTY ACCOUNTS"/>
    <m/>
    <x v="473"/>
    <s v="SHERIFF WAREHOUSE   "/>
    <s v=" "/>
    <s v=" "/>
    <n v="31"/>
    <n v="120"/>
    <n v="0"/>
    <n v="311215"/>
    <n v="0"/>
    <n v="-755426.88"/>
    <s v=" "/>
    <s v=" "/>
    <n v="30100000"/>
    <n v="-638580.28"/>
    <n v="0"/>
    <n v="0"/>
    <n v="240049.31"/>
    <n v="123202.71"/>
    <n v="-712437.63"/>
    <n v="0"/>
    <n v="0"/>
    <n v="2192822.1800000002"/>
    <n v="2149832.9300000002"/>
    <n v="-617793.74"/>
    <n v="0"/>
    <n v="0"/>
    <n v="237652.08"/>
    <n v="216865.54"/>
    <n v="-712437.63"/>
    <n v="0"/>
    <n v="0"/>
    <n v="1952772.87"/>
    <n v="2026630.22"/>
    <n v="0"/>
    <n v="0"/>
    <n v="0"/>
    <n v="0"/>
    <n v="0"/>
  </r>
  <r>
    <s v="SHERIFF WAREHOUSE CONSIGNMENT"/>
    <n v="2000"/>
    <s v="256"/>
    <m/>
    <s v="31-130-000"/>
    <x v="3"/>
    <x v="223"/>
    <s v="000"/>
    <x v="327"/>
    <s v="0OUNTY ACCOUNTS"/>
    <m/>
    <x v="474"/>
    <s v="SHERIFF WRHS CONSGN "/>
    <s v=" "/>
    <s v=" "/>
    <n v="31"/>
    <n v="130"/>
    <n v="0"/>
    <n v="311215"/>
    <n v="0"/>
    <n v="247441.57"/>
    <s v=" "/>
    <s v=" "/>
    <n v="30100000"/>
    <n v="247441.57"/>
    <n v="0"/>
    <n v="0"/>
    <n v="0"/>
    <n v="0"/>
    <n v="247402.06"/>
    <n v="0"/>
    <n v="0"/>
    <n v="0"/>
    <n v="39.51"/>
    <n v="247434.22"/>
    <n v="0"/>
    <n v="0"/>
    <n v="0"/>
    <n v="7.35"/>
    <n v="247402.06"/>
    <n v="0"/>
    <n v="0"/>
    <n v="0"/>
    <n v="39.51"/>
    <n v="0"/>
    <n v="0"/>
    <n v="0"/>
    <n v="0"/>
    <n v="0"/>
  </r>
  <r>
    <s v="SMALL SCHOOL SERVICE"/>
    <n v="2000"/>
    <s v="257"/>
    <m/>
    <s v="31-669-000"/>
    <x v="3"/>
    <x v="224"/>
    <s v="000"/>
    <x v="328"/>
    <s v="0OUNTY ACCOUNTS"/>
    <m/>
    <x v="475"/>
    <s v="SMALL SCHOOL SERVICE"/>
    <s v=" "/>
    <s v=" "/>
    <n v="31"/>
    <n v="669"/>
    <n v="0"/>
    <n v="312212"/>
    <n v="0"/>
    <n v="118856.46"/>
    <s v=" "/>
    <s v=" "/>
    <n v="31669000"/>
    <n v="133884.9"/>
    <n v="0"/>
    <n v="0"/>
    <n v="15028.44"/>
    <n v="0"/>
    <n v="161737.24"/>
    <n v="0"/>
    <n v="115109.02"/>
    <n v="183636.36"/>
    <n v="25646.560000000001"/>
    <n v="149373.35999999999"/>
    <n v="0"/>
    <n v="0"/>
    <n v="15726.26"/>
    <n v="237.8"/>
    <n v="161737.24"/>
    <n v="0"/>
    <n v="115109.02"/>
    <n v="168607.92"/>
    <n v="25646.560000000001"/>
    <n v="0"/>
    <n v="0"/>
    <n v="0"/>
    <n v="0"/>
    <n v="0"/>
  </r>
  <r>
    <s v="SOLID WASTE GRANTS"/>
    <n v="2000"/>
    <s v="258"/>
    <m/>
    <s v="31-581-000"/>
    <x v="3"/>
    <x v="225"/>
    <s v="000"/>
    <x v="10"/>
    <s v="0OUNTY ACCOUNTS"/>
    <m/>
    <x v="476"/>
    <s v="SOLID WASTE GRANTS  "/>
    <s v=" "/>
    <s v=" "/>
    <n v="31"/>
    <n v="581"/>
    <n v="0"/>
    <n v="311215"/>
    <n v="0"/>
    <n v="0"/>
    <s v=" "/>
    <s v=" "/>
    <n v="31581000"/>
    <n v="0"/>
    <n v="0"/>
    <n v="0"/>
    <n v="0"/>
    <n v="0"/>
    <n v="0"/>
    <n v="0"/>
    <n v="0"/>
    <n v="0"/>
    <n v="0"/>
    <n v="0"/>
    <n v="0"/>
    <n v="0"/>
    <n v="0"/>
    <n v="0"/>
    <n v="0"/>
    <n v="0"/>
    <n v="0"/>
    <n v="0"/>
    <n v="0"/>
    <n v="0"/>
    <n v="0"/>
    <n v="0"/>
    <n v="0"/>
    <n v="0"/>
  </r>
  <r>
    <s v="SOLID WASTE MANAGEMENT"/>
    <n v="2000"/>
    <s v="259"/>
    <m/>
    <s v="31-580-000"/>
    <x v="3"/>
    <x v="226"/>
    <s v="000"/>
    <x v="10"/>
    <s v="0OUNTY ACCOUNTS"/>
    <m/>
    <x v="477"/>
    <s v="SOLID WASTE MNGMNT  "/>
    <s v=" "/>
    <s v=" "/>
    <n v="31"/>
    <n v="580"/>
    <n v="0"/>
    <n v="311245"/>
    <n v="0"/>
    <n v="0"/>
    <s v=" "/>
    <s v=" "/>
    <n v="31580000"/>
    <n v="0"/>
    <n v="0"/>
    <n v="0"/>
    <n v="0"/>
    <n v="0"/>
    <n v="0"/>
    <n v="0"/>
    <n v="0"/>
    <n v="0"/>
    <n v="0"/>
    <n v="0"/>
    <n v="0"/>
    <n v="0"/>
    <n v="0"/>
    <n v="0"/>
    <n v="0"/>
    <n v="0"/>
    <n v="0"/>
    <n v="0"/>
    <n v="0"/>
    <n v="0"/>
    <n v="0"/>
    <n v="0"/>
    <n v="0"/>
    <n v="0"/>
  </r>
  <r>
    <s v="SPOUSAL MAINTENANCE ENFORCEMENT ENHANMT"/>
    <n v="2000"/>
    <s v="260"/>
    <m/>
    <s v="31-276-000"/>
    <x v="3"/>
    <x v="227"/>
    <s v="000"/>
    <x v="329"/>
    <s v="0OUNTY ACCOUNTS"/>
    <m/>
    <x v="478"/>
    <s v="SPOUSAL MAINT ENF EN"/>
    <s v=" "/>
    <s v=" "/>
    <n v="31"/>
    <n v="276"/>
    <n v="0"/>
    <n v="311215"/>
    <n v="0"/>
    <n v="93210.66"/>
    <s v=" "/>
    <s v=" "/>
    <n v="31276000"/>
    <n v="82651.64"/>
    <n v="0"/>
    <n v="10559.02"/>
    <n v="0"/>
    <n v="0"/>
    <n v="127947.14"/>
    <n v="0"/>
    <n v="84962.9"/>
    <n v="131179.25"/>
    <n v="11479.87"/>
    <n v="82512.69"/>
    <n v="0"/>
    <n v="9005.33"/>
    <n v="9000"/>
    <n v="133.62"/>
    <n v="127947.14"/>
    <n v="0"/>
    <n v="74403.88"/>
    <n v="131179.25"/>
    <n v="11479.87"/>
    <n v="0"/>
    <n v="0"/>
    <n v="0"/>
    <n v="0"/>
    <n v="0"/>
  </r>
  <r>
    <s v="STADIUM DISTRICT DEBT SERVICE"/>
    <s v="7809"/>
    <s v="129"/>
    <m/>
    <s v="31-370-000"/>
    <x v="3"/>
    <x v="228"/>
    <s v="000"/>
    <x v="330"/>
    <s v="0OUNTY ACCOUNTS"/>
    <s v="Stadium District"/>
    <x v="479"/>
    <s v="STADIUM DIST DEBT SV"/>
    <s v=" "/>
    <s v=" "/>
    <n v="31"/>
    <n v="370"/>
    <n v="0"/>
    <n v="311225"/>
    <n v="0"/>
    <n v="479573.51"/>
    <s v=" "/>
    <s v=" "/>
    <n v="31370000"/>
    <n v="520.16999999999996"/>
    <n v="0"/>
    <n v="479053.34"/>
    <n v="0"/>
    <n v="0"/>
    <n v="1006.13"/>
    <n v="3421426.96"/>
    <n v="3900379.41"/>
    <n v="524.83000000000004"/>
    <n v="139.76"/>
    <n v="504.14"/>
    <n v="416745.01"/>
    <n v="416745.01"/>
    <n v="0"/>
    <n v="16.03"/>
    <n v="1006.13"/>
    <n v="3421426.96"/>
    <n v="3421326.07"/>
    <n v="524.83000000000004"/>
    <n v="139.76"/>
    <n v="0"/>
    <n v="0"/>
    <n v="0"/>
    <n v="0"/>
    <n v="0"/>
  </r>
  <r>
    <s v="STATE AID SCHOOL FUND"/>
    <n v="1000"/>
    <s v="291"/>
    <m/>
    <s v="31-047-095"/>
    <x v="3"/>
    <x v="73"/>
    <s v="095"/>
    <x v="331"/>
    <s v="0OUNTY ACCOUNTS"/>
    <s v="DUE TO STATE SCHOOL FUND"/>
    <x v="480"/>
    <s v="STATE AID SCHOOL FD "/>
    <s v=" "/>
    <s v=" "/>
    <n v="31"/>
    <n v="47"/>
    <n v="95"/>
    <n v="315110"/>
    <n v="0"/>
    <n v="299509.42"/>
    <s v=" "/>
    <s v=" "/>
    <n v="30100000"/>
    <n v="461205.08"/>
    <n v="461205.08"/>
    <n v="0"/>
    <n v="181.66"/>
    <n v="299691.08"/>
    <n v="103117.59"/>
    <n v="7013029.2800000003"/>
    <n v="0"/>
    <n v="2924.38"/>
    <n v="7212345.4900000002"/>
    <n v="309340.15000000002"/>
    <n v="309340.15000000002"/>
    <n v="0"/>
    <n v="226.96"/>
    <n v="461432.04"/>
    <n v="103117.59"/>
    <n v="6551824.2000000002"/>
    <n v="0"/>
    <n v="2742.72"/>
    <n v="6912654.4100000001"/>
    <n v="0"/>
    <n v="0"/>
    <n v="0"/>
    <n v="0"/>
    <n v="0"/>
  </r>
  <r>
    <s v="STATE AID TO COUNTY ATTORNEY"/>
    <n v="2000"/>
    <s v="261"/>
    <m/>
    <s v="31-712-000"/>
    <x v="3"/>
    <x v="229"/>
    <s v="000"/>
    <x v="332"/>
    <s v="0OUNTY ACCOUNTS"/>
    <m/>
    <x v="481"/>
    <s v="STATE AID TO CO ATTY"/>
    <s v=" "/>
    <s v=" "/>
    <n v="31"/>
    <n v="712"/>
    <n v="0"/>
    <n v="311405"/>
    <n v="0"/>
    <n v="421.58"/>
    <s v=" "/>
    <s v=" "/>
    <n v="31712000"/>
    <n v="421.58"/>
    <n v="0"/>
    <n v="0"/>
    <n v="0"/>
    <n v="0"/>
    <n v="153.35"/>
    <n v="0"/>
    <n v="0"/>
    <n v="918133.94"/>
    <n v="918402.17"/>
    <n v="0"/>
    <n v="0"/>
    <n v="0"/>
    <n v="0"/>
    <n v="421.58"/>
    <n v="153.35"/>
    <n v="0"/>
    <n v="0"/>
    <n v="918133.94"/>
    <n v="918402.17"/>
    <n v="0"/>
    <n v="0"/>
    <n v="0"/>
    <n v="0"/>
    <n v="0"/>
  </r>
  <r>
    <s v="STATE AID TO INDIGENT DEFENSE"/>
    <n v="2000"/>
    <s v="262"/>
    <m/>
    <s v="31-713-000"/>
    <x v="3"/>
    <x v="230"/>
    <s v="000"/>
    <x v="333"/>
    <s v="0OUNTY ACCOUNTS"/>
    <m/>
    <x v="482"/>
    <s v="STATE AID INDIGENT  "/>
    <s v=" "/>
    <s v=" "/>
    <n v="31"/>
    <n v="713"/>
    <n v="0"/>
    <n v="311405"/>
    <n v="0"/>
    <n v="132435.01999999999"/>
    <s v=" "/>
    <s v=" "/>
    <n v="31713000"/>
    <n v="132435.01999999999"/>
    <n v="0"/>
    <n v="0"/>
    <n v="0"/>
    <n v="0"/>
    <n v="400430.61"/>
    <n v="0"/>
    <n v="0"/>
    <n v="1140937.3799999999"/>
    <n v="872941.79"/>
    <n v="132233.35999999999"/>
    <n v="0"/>
    <n v="0"/>
    <n v="0"/>
    <n v="201.66"/>
    <n v="400430.61"/>
    <n v="0"/>
    <n v="0"/>
    <n v="1140937.3799999999"/>
    <n v="872941.79"/>
    <n v="0"/>
    <n v="0"/>
    <n v="0"/>
    <n v="0"/>
    <n v="0"/>
  </r>
  <r>
    <s v="STATE GENERAL FUND (WAS CIVIL PENATIES)"/>
    <s v="1000"/>
    <s v="292"/>
    <m/>
    <s v="31-048-016"/>
    <x v="3"/>
    <x v="28"/>
    <s v="016"/>
    <x v="334"/>
    <s v="0OUNTY ACCOUNTS"/>
    <m/>
    <x v="483"/>
    <s v="STATE GENERAL FUND  "/>
    <s v=" "/>
    <s v=" "/>
    <n v="31"/>
    <n v="48"/>
    <n v="16"/>
    <n v="315110"/>
    <n v="0"/>
    <n v="35103.64"/>
    <s v=" "/>
    <s v=" "/>
    <n v="30100000"/>
    <n v="32668.99"/>
    <n v="32668.99"/>
    <n v="35103.64"/>
    <n v="0"/>
    <n v="0"/>
    <n v="30670.36"/>
    <n v="275389.15000000002"/>
    <n v="279822.43"/>
    <n v="0"/>
    <n v="0"/>
    <n v="28385.46"/>
    <n v="28385.46"/>
    <n v="32668.99"/>
    <n v="0"/>
    <n v="0"/>
    <n v="30670.36"/>
    <n v="242720.16"/>
    <n v="244718.79"/>
    <n v="0"/>
    <n v="0"/>
    <n v="0"/>
    <n v="0"/>
    <n v="0"/>
    <n v="0"/>
    <n v="0"/>
  </r>
  <r>
    <s v="STATE HIGHWAY WORK ZONE SAFETY FUND"/>
    <s v="1000"/>
    <s v="293"/>
    <m/>
    <s v="31-048-076"/>
    <x v="3"/>
    <x v="28"/>
    <s v="076"/>
    <x v="335"/>
    <s v="0OUNTY ACCOUNTS"/>
    <m/>
    <x v="484"/>
    <s v="HWY WORK ZONE SAFETY"/>
    <s v=" "/>
    <s v=" "/>
    <n v="31"/>
    <n v="48"/>
    <n v="76"/>
    <n v="315110"/>
    <n v="0"/>
    <n v="102.36"/>
    <s v=" "/>
    <s v=" "/>
    <n v="30100000"/>
    <n v="23.51"/>
    <n v="23.51"/>
    <n v="102.36"/>
    <n v="0"/>
    <n v="0"/>
    <n v="0"/>
    <n v="687.58"/>
    <n v="789.94"/>
    <n v="0"/>
    <n v="0"/>
    <n v="241.32"/>
    <n v="241.32"/>
    <n v="23.51"/>
    <n v="0"/>
    <n v="0"/>
    <n v="0"/>
    <n v="664.07"/>
    <n v="687.58"/>
    <n v="0"/>
    <n v="0"/>
    <n v="0"/>
    <n v="0"/>
    <n v="0"/>
    <n v="0"/>
    <n v="0"/>
  </r>
  <r>
    <s v="STATE SCHOOL FUND"/>
    <s v="1000"/>
    <s v="294"/>
    <m/>
    <s v="31-048-095"/>
    <x v="3"/>
    <x v="28"/>
    <s v="095"/>
    <x v="10"/>
    <s v="0OUNTY ACCOUNTS"/>
    <s v="DUE TO STATE SCHOOL FUND"/>
    <x v="485"/>
    <s v="STATE SCHOOL FUND   "/>
    <s v=" "/>
    <s v=" "/>
    <n v="31"/>
    <n v="48"/>
    <n v="95"/>
    <n v="315110"/>
    <n v="1"/>
    <n v="0"/>
    <s v=" "/>
    <s v=" "/>
    <n v="30100000"/>
    <n v="0"/>
    <n v="0"/>
    <n v="0"/>
    <n v="0"/>
    <n v="0"/>
    <n v="0"/>
    <n v="0"/>
    <n v="0"/>
    <n v="0"/>
    <n v="0"/>
    <n v="0"/>
    <n v="0"/>
    <n v="0"/>
    <n v="0"/>
    <n v="0"/>
    <n v="0"/>
    <n v="0"/>
    <n v="0"/>
    <n v="0"/>
    <n v="0"/>
    <n v="0"/>
    <n v="0"/>
    <n v="0"/>
    <n v="0"/>
    <n v="0"/>
  </r>
  <r>
    <s v="STATE TREASURER"/>
    <n v="1000"/>
    <s v="295"/>
    <m/>
    <s v="31-047-090"/>
    <x v="3"/>
    <x v="73"/>
    <s v="090"/>
    <x v="10"/>
    <s v="0OUNTY ACCOUNTS"/>
    <s v="DUE TO STATE TREAS"/>
    <x v="486"/>
    <s v="STATE TREASURER     "/>
    <s v=" "/>
    <s v=" "/>
    <n v="31"/>
    <n v="47"/>
    <n v="90"/>
    <n v="315110"/>
    <n v="0"/>
    <n v="0"/>
    <s v=" "/>
    <s v=" "/>
    <n v="30100000"/>
    <n v="243.18"/>
    <n v="243.18"/>
    <n v="0"/>
    <n v="0"/>
    <n v="0"/>
    <n v="51.33"/>
    <n v="459.29"/>
    <n v="0"/>
    <n v="4.5"/>
    <n v="412.46"/>
    <n v="1.2"/>
    <n v="1.2"/>
    <n v="0"/>
    <n v="0"/>
    <n v="243.18"/>
    <n v="51.33"/>
    <n v="216.11"/>
    <n v="0"/>
    <n v="4.5"/>
    <n v="412.46"/>
    <n v="0"/>
    <n v="0"/>
    <n v="0"/>
    <n v="0"/>
    <n v="0"/>
  </r>
  <r>
    <s v="STATE TREASURER /CJEF"/>
    <s v="1000"/>
    <s v="296"/>
    <m/>
    <s v="31-048-001"/>
    <x v="3"/>
    <x v="28"/>
    <s v="001"/>
    <x v="336"/>
    <s v="0OUNTY ACCOUNTS"/>
    <s v="C &amp; T CHANDLER"/>
    <x v="487"/>
    <s v="STATE TREAS /CJEF   "/>
    <s v=" "/>
    <s v=" "/>
    <n v="31"/>
    <n v="48"/>
    <n v="1"/>
    <n v="315110"/>
    <n v="0"/>
    <n v="488771.85"/>
    <s v=" "/>
    <s v=" "/>
    <n v="30100000"/>
    <n v="523994.71"/>
    <n v="523994.71"/>
    <n v="488771.85"/>
    <n v="0"/>
    <n v="0"/>
    <n v="442328.09"/>
    <n v="4007752.3"/>
    <n v="4054196.06"/>
    <n v="0"/>
    <n v="0"/>
    <n v="412255.35"/>
    <n v="412255.35"/>
    <n v="523994.71"/>
    <n v="0"/>
    <n v="0"/>
    <n v="442328.09"/>
    <n v="3483757.59"/>
    <n v="3565424.21"/>
    <n v="0"/>
    <n v="0"/>
    <n v="0"/>
    <n v="0"/>
    <n v="0"/>
    <n v="0"/>
    <n v="0"/>
  </r>
  <r>
    <s v="STATE TREASURER /DUI ABATEMENT"/>
    <s v="1000"/>
    <s v="297"/>
    <m/>
    <s v="31-048-003"/>
    <x v="3"/>
    <x v="28"/>
    <s v="003"/>
    <x v="337"/>
    <s v="0OUNTY ACCOUNTS"/>
    <s v="C &amp; T MESA"/>
    <x v="488"/>
    <s v="STATE TRESA /DUI ABA"/>
    <s v=" "/>
    <s v=" "/>
    <n v="31"/>
    <n v="48"/>
    <n v="3"/>
    <n v="315110"/>
    <n v="0"/>
    <n v="30322.07"/>
    <s v=" "/>
    <s v=" "/>
    <n v="30100000"/>
    <n v="30675.96"/>
    <n v="30675.96"/>
    <n v="30322.07"/>
    <n v="0"/>
    <n v="0"/>
    <n v="29727.03"/>
    <n v="242383.41"/>
    <n v="242978.45"/>
    <n v="0"/>
    <n v="0"/>
    <n v="24859.7"/>
    <n v="24859.7"/>
    <n v="30675.96"/>
    <n v="0"/>
    <n v="0"/>
    <n v="29727.03"/>
    <n v="211707.45"/>
    <n v="212656.38"/>
    <n v="0"/>
    <n v="0"/>
    <n v="0"/>
    <n v="0"/>
    <n v="0"/>
    <n v="0"/>
    <n v="0"/>
  </r>
  <r>
    <s v="STATE TREASURER MSEF"/>
    <s v="1000"/>
    <s v="298"/>
    <m/>
    <s v="31-048-002"/>
    <x v="3"/>
    <x v="28"/>
    <s v="002"/>
    <x v="338"/>
    <s v="0OUNTY ACCOUNTS"/>
    <s v="C &amp; T GLENDALE"/>
    <x v="489"/>
    <s v="STATE TREAS MSEF    "/>
    <s v=" "/>
    <s v=" "/>
    <n v="31"/>
    <n v="48"/>
    <n v="2"/>
    <n v="315110"/>
    <n v="0"/>
    <n v="135228.63"/>
    <s v=" "/>
    <s v=" "/>
    <n v="30100000"/>
    <n v="144824.25"/>
    <n v="144824.25"/>
    <n v="135228.63"/>
    <n v="0"/>
    <n v="0"/>
    <n v="122382.22"/>
    <n v="1107897.95"/>
    <n v="1120744.3600000001"/>
    <n v="0"/>
    <n v="0"/>
    <n v="114052.2"/>
    <n v="114052.2"/>
    <n v="144824.25"/>
    <n v="0"/>
    <n v="0"/>
    <n v="122382.22"/>
    <n v="963073.7"/>
    <n v="985515.73"/>
    <n v="0"/>
    <n v="0"/>
    <n v="0"/>
    <n v="0"/>
    <n v="0"/>
    <n v="0"/>
    <n v="0"/>
  </r>
  <r>
    <s v="SUN CITY VOLUNTEER FIRE DISTRICT"/>
    <n v="7388"/>
    <s v="001"/>
    <m/>
    <s v="31-953-000"/>
    <x v="3"/>
    <x v="231"/>
    <s v="000"/>
    <x v="339"/>
    <s v="0OUNTY ACCOUNTS"/>
    <m/>
    <x v="490"/>
    <s v="SUN CITY VOL FIRE DT"/>
    <s v=" "/>
    <s v=" "/>
    <n v="31"/>
    <n v="953"/>
    <n v="0"/>
    <n v="313131"/>
    <n v="0"/>
    <n v="1946035.72"/>
    <s v=" "/>
    <s v=" "/>
    <n v="31953000"/>
    <n v="2088644.19"/>
    <n v="364357.95"/>
    <n v="0"/>
    <n v="0"/>
    <n v="221749.48"/>
    <n v="1885755.45"/>
    <n v="7157574.3700000001"/>
    <n v="0"/>
    <n v="1944.18"/>
    <n v="7219798.8200000003"/>
    <n v="2504783.39"/>
    <n v="887533.8"/>
    <n v="0"/>
    <n v="277.08999999999997"/>
    <n v="471671.69"/>
    <n v="1885755.45"/>
    <n v="6793216.4199999999"/>
    <n v="0"/>
    <n v="1944.18"/>
    <n v="6998049.3399999999"/>
    <n v="0"/>
    <n v="0"/>
    <n v="0"/>
    <n v="0"/>
    <n v="0"/>
  </r>
  <r>
    <s v="SUN CITY WEST EMPLOYEE BENEFIT LIABILITY"/>
    <n v="7389"/>
    <s v="038"/>
    <m/>
    <s v="31-971-000"/>
    <x v="3"/>
    <x v="232"/>
    <s v="000"/>
    <x v="340"/>
    <s v="0OUNTY ACCOUNTS"/>
    <m/>
    <x v="491"/>
    <s v="SUN CITY WEST EBLA  "/>
    <s v=" "/>
    <s v=" "/>
    <n v="31"/>
    <n v="971"/>
    <n v="0"/>
    <n v="313131"/>
    <n v="0"/>
    <n v="205722.74"/>
    <s v=" "/>
    <s v=" "/>
    <n v="31971000"/>
    <n v="205722.74"/>
    <n v="0"/>
    <n v="0"/>
    <n v="0"/>
    <n v="0"/>
    <n v="56315.08"/>
    <n v="0"/>
    <n v="0"/>
    <n v="226129.78"/>
    <n v="375537.44"/>
    <n v="205353.77"/>
    <n v="0"/>
    <n v="0"/>
    <n v="0"/>
    <n v="368.97"/>
    <n v="56315.08"/>
    <n v="0"/>
    <n v="0"/>
    <n v="226129.78"/>
    <n v="375537.44"/>
    <n v="0"/>
    <n v="0"/>
    <n v="0"/>
    <n v="0"/>
    <n v="0"/>
  </r>
  <r>
    <s v="SUN CITY WEST FIRE DISTRICT"/>
    <n v="7389"/>
    <s v="001"/>
    <m/>
    <s v="31-962-000"/>
    <x v="3"/>
    <x v="233"/>
    <s v="000"/>
    <x v="341"/>
    <s v="0OUNTY ACCOUNTS"/>
    <m/>
    <x v="492"/>
    <s v="SUN CITY WEST FIRE D"/>
    <s v=" "/>
    <s v=" "/>
    <n v="31"/>
    <n v="962"/>
    <n v="0"/>
    <n v="313131"/>
    <n v="0"/>
    <n v="303628.76"/>
    <s v=" "/>
    <s v=" "/>
    <n v="31962000"/>
    <n v="793803.01"/>
    <n v="894956.83"/>
    <n v="0"/>
    <n v="100.7"/>
    <n v="404883.28"/>
    <n v="329228.14"/>
    <n v="8282557.0700000003"/>
    <n v="0"/>
    <n v="385007.01"/>
    <n v="8641964.6999999993"/>
    <n v="1059185.5900000001"/>
    <n v="869460.81"/>
    <n v="0"/>
    <n v="10.09"/>
    <n v="604088.31999999995"/>
    <n v="329228.14"/>
    <n v="7387600.2400000002"/>
    <n v="0"/>
    <n v="384906.31"/>
    <n v="8237081.4199999999"/>
    <n v="0"/>
    <n v="0"/>
    <n v="0"/>
    <n v="0"/>
    <n v="0"/>
  </r>
  <r>
    <s v="SUN LAKES FIRE DISTRICT"/>
    <n v="7390"/>
    <s v="001"/>
    <m/>
    <s v="31-959-000"/>
    <x v="3"/>
    <x v="234"/>
    <s v="000"/>
    <x v="342"/>
    <s v="0OUNTY ACCOUNTS"/>
    <m/>
    <x v="493"/>
    <s v="SUN LAKES FIRE DIST "/>
    <s v=" "/>
    <s v=" "/>
    <n v="31"/>
    <n v="959"/>
    <n v="0"/>
    <n v="313131"/>
    <n v="0"/>
    <n v="189870.06"/>
    <s v=" "/>
    <s v=" "/>
    <n v="31959000"/>
    <n v="338068.07"/>
    <n v="482267.7"/>
    <n v="7787"/>
    <n v="0"/>
    <n v="326282.69"/>
    <n v="23242.14"/>
    <n v="6153054.9199999999"/>
    <n v="1068632"/>
    <n v="76453.039999999994"/>
    <n v="5327503.88"/>
    <n v="291642.12"/>
    <n v="527127.71"/>
    <n v="16347"/>
    <n v="6.56"/>
    <n v="557213.22"/>
    <n v="23242.14"/>
    <n v="5670787.2199999997"/>
    <n v="1060845"/>
    <n v="76453.039999999994"/>
    <n v="5001221.1900000004"/>
    <n v="0"/>
    <n v="0"/>
    <n v="0"/>
    <n v="0"/>
    <n v="0"/>
  </r>
  <r>
    <s v="SUN LAKES FIRE DISTRICT CAPITAL ACCOUNT"/>
    <n v="7390"/>
    <s v="023"/>
    <m/>
    <s v="31-960-000"/>
    <x v="3"/>
    <x v="235"/>
    <s v="000"/>
    <x v="343"/>
    <s v="0OUNTY ACCOUNTS"/>
    <m/>
    <x v="494"/>
    <s v="SUN LAKES FD CAPITAL"/>
    <s v=" "/>
    <s v=" "/>
    <n v="31"/>
    <n v="960"/>
    <n v="0"/>
    <n v="313131"/>
    <n v="0"/>
    <n v="441905.15"/>
    <s v=" "/>
    <s v=" "/>
    <n v="31960000"/>
    <n v="441905.15"/>
    <n v="0"/>
    <n v="0"/>
    <n v="0"/>
    <n v="0"/>
    <n v="365473.83"/>
    <n v="0"/>
    <n v="0"/>
    <n v="461.26"/>
    <n v="76892.58"/>
    <n v="441232.22"/>
    <n v="0"/>
    <n v="0"/>
    <n v="0"/>
    <n v="672.93"/>
    <n v="365473.83"/>
    <n v="0"/>
    <n v="0"/>
    <n v="461.26"/>
    <n v="76892.58"/>
    <n v="0"/>
    <n v="0"/>
    <n v="0"/>
    <n v="0"/>
    <n v="0"/>
  </r>
  <r>
    <s v="SUPERIOR COURT FILL THE GAP"/>
    <n v="2000"/>
    <s v="263"/>
    <m/>
    <s v="31-264-000"/>
    <x v="3"/>
    <x v="236"/>
    <s v="000"/>
    <x v="344"/>
    <s v="0OUNTY ACCOUNTS"/>
    <m/>
    <x v="495"/>
    <s v="SUP CT FILL THE GAP "/>
    <s v=" "/>
    <s v=" "/>
    <n v="31"/>
    <n v="264"/>
    <n v="0"/>
    <n v="311215"/>
    <n v="0"/>
    <n v="240346.83"/>
    <s v=" "/>
    <s v=" "/>
    <n v="31264000"/>
    <n v="266413.08"/>
    <n v="0"/>
    <n v="125430"/>
    <n v="151496.25"/>
    <n v="0"/>
    <n v="-136556.53"/>
    <n v="0"/>
    <n v="743809.5"/>
    <n v="1837325.38"/>
    <n v="1470419.24"/>
    <n v="71204.41"/>
    <n v="0"/>
    <n v="376289.5"/>
    <n v="181080.83"/>
    <n v="0"/>
    <n v="-136556.53"/>
    <n v="0"/>
    <n v="618379.5"/>
    <n v="1685829.13"/>
    <n v="1470419.24"/>
    <n v="0"/>
    <n v="0"/>
    <n v="0"/>
    <n v="0"/>
    <n v="0"/>
  </r>
  <r>
    <s v="TECHNICAL REGISTRATION BD 13-3423"/>
    <s v="1000"/>
    <s v="299"/>
    <m/>
    <s v="31-048-025"/>
    <x v="3"/>
    <x v="28"/>
    <s v="025"/>
    <x v="345"/>
    <s v="0OUNTY ACCOUNTS"/>
    <s v="C &amp; T CAVE CREEK"/>
    <x v="496"/>
    <s v="TECHNICAL REG BD    "/>
    <s v=" "/>
    <s v=" "/>
    <n v="31"/>
    <n v="48"/>
    <n v="25"/>
    <n v="315110"/>
    <n v="0"/>
    <n v="3740.84"/>
    <s v=" "/>
    <s v=" "/>
    <n v="30100000"/>
    <n v="7567.19"/>
    <n v="7567.19"/>
    <n v="3740.84"/>
    <n v="0"/>
    <n v="0"/>
    <n v="3849.83"/>
    <n v="36309.120000000003"/>
    <n v="36200.129999999997"/>
    <n v="0"/>
    <n v="0"/>
    <n v="3414.53"/>
    <n v="3414.53"/>
    <n v="7567.19"/>
    <n v="0"/>
    <n v="0"/>
    <n v="3849.83"/>
    <n v="28741.93"/>
    <n v="32459.29"/>
    <n v="0"/>
    <n v="0"/>
    <n v="0"/>
    <n v="0"/>
    <n v="0"/>
    <n v="0"/>
    <n v="0"/>
  </r>
  <r>
    <s v="TECHNOLOGY IMPROVEMENT FUND"/>
    <n v="2000"/>
    <s v="264"/>
    <m/>
    <s v="31-460-000"/>
    <x v="3"/>
    <x v="237"/>
    <s v="000"/>
    <x v="346"/>
    <s v="0OUNTY ACCOUNTS"/>
    <m/>
    <x v="497"/>
    <s v="TECHNOLOGY IMPVMENT "/>
    <s v=" "/>
    <s v=" "/>
    <n v="31"/>
    <n v="460"/>
    <n v="0"/>
    <n v="311215"/>
    <n v="0"/>
    <n v="196828209.31"/>
    <s v=" "/>
    <s v=" "/>
    <n v="31460000"/>
    <n v="200693832.33000001"/>
    <n v="0"/>
    <n v="0"/>
    <n v="3865623.02"/>
    <n v="0"/>
    <n v="246000674.88999999"/>
    <n v="1000"/>
    <n v="59839.78"/>
    <n v="52224030.450000003"/>
    <n v="2992725.09"/>
    <n v="204801624.99000001"/>
    <n v="1000"/>
    <n v="0"/>
    <n v="5504640.9100000001"/>
    <n v="1397848.25"/>
    <n v="246000674.88999999"/>
    <n v="1000"/>
    <n v="59839.78"/>
    <n v="48358407.43"/>
    <n v="2992725.09"/>
    <n v="0"/>
    <n v="0"/>
    <n v="0"/>
    <n v="0"/>
    <n v="0"/>
  </r>
  <r>
    <s v="TELECOMMUNICATIONS"/>
    <n v="2000"/>
    <s v="133"/>
    <m/>
    <s v="31-681-000"/>
    <x v="3"/>
    <x v="238"/>
    <s v="000"/>
    <x v="347"/>
    <s v="0OUNTY ACCOUNTS"/>
    <m/>
    <x v="498"/>
    <s v="TELECOMMUNICATIONS  "/>
    <s v=" "/>
    <s v=" "/>
    <n v="31"/>
    <n v="681"/>
    <n v="0"/>
    <n v="311305"/>
    <n v="0"/>
    <n v="2500391.83"/>
    <s v=" "/>
    <s v=" "/>
    <n v="31681000"/>
    <n v="1884500.99"/>
    <n v="0"/>
    <n v="2047.14"/>
    <n v="740123.29"/>
    <n v="1353966.99"/>
    <n v="3257015.03"/>
    <n v="0"/>
    <n v="92901.93"/>
    <n v="15636567.17"/>
    <n v="14787042.039999999"/>
    <n v="2102838.5699999998"/>
    <n v="0"/>
    <n v="1940.74"/>
    <n v="1685802.9"/>
    <n v="1465524.58"/>
    <n v="3257015.03"/>
    <n v="0"/>
    <n v="90854.79"/>
    <n v="14896443.880000001"/>
    <n v="13433075.050000001"/>
    <n v="0"/>
    <n v="0"/>
    <n v="0"/>
    <n v="0"/>
    <n v="0"/>
  </r>
  <r>
    <s v="TEMPE COUNTY ISLAND FIRE DISTRICT"/>
    <n v="7391"/>
    <s v="001"/>
    <m/>
    <s v="31-992-000"/>
    <x v="3"/>
    <x v="239"/>
    <s v="000"/>
    <x v="348"/>
    <s v="0OUNTY ACCOUNTS"/>
    <m/>
    <x v="499"/>
    <s v="TEMPE CO ISLAND FD  "/>
    <s v=" "/>
    <s v=" "/>
    <n v="31"/>
    <n v="992"/>
    <n v="0"/>
    <n v="313131"/>
    <n v="0"/>
    <n v="160911.60999999999"/>
    <s v=" "/>
    <s v=" "/>
    <n v="31992000"/>
    <n v="154348.21"/>
    <n v="0"/>
    <n v="0"/>
    <n v="0"/>
    <n v="6563.4"/>
    <n v="93233.64"/>
    <n v="84957.33"/>
    <n v="0"/>
    <n v="120.97"/>
    <n v="152756.26999999999"/>
    <n v="152238.92000000001"/>
    <n v="1893.41"/>
    <n v="0"/>
    <n v="0.27"/>
    <n v="4002.97"/>
    <n v="93233.64"/>
    <n v="84957.33"/>
    <n v="0"/>
    <n v="120.97"/>
    <n v="146192.87"/>
    <n v="0"/>
    <n v="0"/>
    <n v="0"/>
    <n v="0"/>
    <n v="0"/>
  </r>
  <r>
    <s v="TONOPAH  VALLEY FIRE DISTRICT"/>
    <n v="7393"/>
    <s v="001"/>
    <m/>
    <s v="31-983-000"/>
    <x v="3"/>
    <x v="240"/>
    <s v="000"/>
    <x v="349"/>
    <s v="0OUNTY ACCOUNTS"/>
    <m/>
    <x v="500"/>
    <s v="TONOPAH VALLEY FIRE "/>
    <s v=" "/>
    <s v=" "/>
    <n v="31"/>
    <n v="983"/>
    <n v="0"/>
    <n v="313131"/>
    <n v="0"/>
    <n v="-10253.98"/>
    <s v=" "/>
    <s v=" "/>
    <n v="31983000"/>
    <n v="-29487.07"/>
    <n v="0"/>
    <n v="0"/>
    <n v="0"/>
    <n v="19233.09"/>
    <n v="845.45"/>
    <n v="638900.13"/>
    <n v="81000"/>
    <n v="8732.7000000000007"/>
    <n v="555533.4"/>
    <n v="-14897.69"/>
    <n v="48692.98"/>
    <n v="0"/>
    <n v="1.49"/>
    <n v="34105.089999999997"/>
    <n v="845.45"/>
    <n v="638900.13"/>
    <n v="81000"/>
    <n v="8732.7000000000007"/>
    <n v="536300.31000000006"/>
    <n v="0"/>
    <n v="0"/>
    <n v="0"/>
    <n v="0"/>
    <n v="0"/>
  </r>
  <r>
    <s v="TONOPAH VALLEY FIRE DISTRICT CAPITAL"/>
    <n v="7393"/>
    <s v="023"/>
    <m/>
    <s v="31-984-000"/>
    <x v="3"/>
    <x v="241"/>
    <s v="000"/>
    <x v="350"/>
    <s v="0OUNTY ACCOUNTS"/>
    <m/>
    <x v="501"/>
    <s v="TONOPAH VALLEY CAP  "/>
    <s v=" "/>
    <s v=" "/>
    <n v="31"/>
    <n v="984"/>
    <n v="0"/>
    <n v="313131"/>
    <n v="0"/>
    <n v="72944.87"/>
    <s v=" "/>
    <s v=" "/>
    <n v="31984000"/>
    <n v="72944.87"/>
    <n v="0"/>
    <n v="0"/>
    <n v="0"/>
    <n v="0"/>
    <n v="72686.27"/>
    <n v="0"/>
    <n v="0"/>
    <n v="91.74"/>
    <n v="350.34"/>
    <n v="72833.78"/>
    <n v="0"/>
    <n v="0"/>
    <n v="0"/>
    <n v="111.09"/>
    <n v="72686.27"/>
    <n v="0"/>
    <n v="0"/>
    <n v="91.74"/>
    <n v="350.34"/>
    <n v="0"/>
    <n v="0"/>
    <n v="0"/>
    <n v="0"/>
    <n v="0"/>
  </r>
  <r>
    <s v="TRANSPORTATION CAPITAL PROJECTS"/>
    <n v="2000"/>
    <s v="130"/>
    <m/>
    <s v="31-234-000"/>
    <x v="3"/>
    <x v="242"/>
    <s v="000"/>
    <x v="351"/>
    <s v="0OUNTY ACCOUNTS"/>
    <m/>
    <x v="502"/>
    <s v="TRANSPRT CAP PRJCTS "/>
    <s v=" "/>
    <s v=" "/>
    <n v="31"/>
    <n v="234"/>
    <n v="0"/>
    <n v="311215"/>
    <n v="0"/>
    <n v="53372793.630000003"/>
    <s v=" "/>
    <s v=" "/>
    <n v="31234000"/>
    <n v="54639882.840000004"/>
    <n v="0"/>
    <n v="81915.5"/>
    <n v="1381544.29"/>
    <n v="32539.58"/>
    <n v="42959643.25"/>
    <n v="0"/>
    <n v="17787109.73"/>
    <n v="41936284.659999996"/>
    <n v="34562325.310000002"/>
    <n v="54379767.850000001"/>
    <n v="0"/>
    <n v="789528.37"/>
    <n v="3098380.85"/>
    <n v="2568967.4700000002"/>
    <n v="42959643.25"/>
    <n v="0"/>
    <n v="17705194.23"/>
    <n v="40554740.369999997"/>
    <n v="34529785.729999997"/>
    <n v="0"/>
    <n v="0"/>
    <n v="0"/>
    <n v="0"/>
    <n v="0"/>
  </r>
  <r>
    <s v="TRANSPORTATION GRANTS"/>
    <n v="2000"/>
    <s v="265"/>
    <m/>
    <s v="31-223-000"/>
    <x v="3"/>
    <x v="243"/>
    <s v="000"/>
    <x v="352"/>
    <s v="0OUNTY ACCOUNTS"/>
    <m/>
    <x v="503"/>
    <s v="TRANSPORTATION GRTS "/>
    <s v=" "/>
    <s v=" "/>
    <n v="31"/>
    <n v="223"/>
    <n v="0"/>
    <n v="311215"/>
    <n v="0"/>
    <n v="21495.919999999998"/>
    <s v=" "/>
    <s v=" "/>
    <n v="31223000"/>
    <n v="-2036.71"/>
    <n v="0"/>
    <n v="33369.29"/>
    <n v="9836.66"/>
    <n v="0"/>
    <n v="9494.2000000000007"/>
    <n v="0"/>
    <n v="174911.27"/>
    <n v="212147.33"/>
    <n v="49237.78"/>
    <n v="3647.1"/>
    <n v="0"/>
    <n v="21026.46"/>
    <n v="28764.7"/>
    <n v="2054.4299999999998"/>
    <n v="9494.2000000000007"/>
    <n v="0"/>
    <n v="141541.98000000001"/>
    <n v="202310.67"/>
    <n v="49237.78"/>
    <n v="0"/>
    <n v="0"/>
    <n v="0"/>
    <n v="0"/>
    <n v="0"/>
  </r>
  <r>
    <s v="TRANSPORTATION OPERATIONS"/>
    <n v="2000"/>
    <s v="266"/>
    <m/>
    <s v="31-232-000"/>
    <x v="3"/>
    <x v="244"/>
    <s v="000"/>
    <x v="353"/>
    <s v="0OUNTY ACCOUNTS"/>
    <m/>
    <x v="504"/>
    <s v="TRANSPORTATION OPERA"/>
    <s v=" "/>
    <s v=" "/>
    <n v="31"/>
    <n v="232"/>
    <n v="0"/>
    <n v="311215"/>
    <n v="0"/>
    <n v="33274804.93"/>
    <s v=" "/>
    <s v=" "/>
    <n v="31232000"/>
    <n v="27492439.699999999"/>
    <n v="0"/>
    <n v="9786386.9900000002"/>
    <n v="4135613.17"/>
    <n v="131591.41"/>
    <n v="25937356.640000001"/>
    <n v="248.34"/>
    <n v="88245220.840000004"/>
    <n v="84304897.569999993"/>
    <n v="3397373.36"/>
    <n v="24967783.559999999"/>
    <n v="23.47"/>
    <n v="9260045.5399999991"/>
    <n v="7030403.4699999997"/>
    <n v="295037.53999999998"/>
    <n v="25937356.640000001"/>
    <n v="248.34"/>
    <n v="78458833.849999994"/>
    <n v="80169284.400000006"/>
    <n v="3265781.95"/>
    <n v="0"/>
    <n v="0"/>
    <n v="0"/>
    <n v="0"/>
    <n v="0"/>
  </r>
  <r>
    <s v="TRIAL COURT GRANTS"/>
    <n v="2000"/>
    <s v="267"/>
    <m/>
    <s v="31-238-000"/>
    <x v="3"/>
    <x v="245"/>
    <s v="000"/>
    <x v="354"/>
    <s v="0OUNTY ACCOUNTS"/>
    <m/>
    <x v="505"/>
    <s v="TRIAL COURT GRANTS  "/>
    <s v=" "/>
    <s v=" "/>
    <n v="31"/>
    <n v="238"/>
    <n v="0"/>
    <n v="311215"/>
    <n v="0"/>
    <n v="543641.61"/>
    <s v=" "/>
    <s v=" "/>
    <n v="31238000"/>
    <n v="151390.67000000001"/>
    <n v="0"/>
    <n v="490368.23"/>
    <n v="101120.83"/>
    <n v="3003.54"/>
    <n v="114228.38"/>
    <n v="0"/>
    <n v="2422929.87"/>
    <n v="2142488.14"/>
    <n v="148971.5"/>
    <n v="130520.21"/>
    <n v="0"/>
    <n v="129338.07"/>
    <n v="109320.06"/>
    <n v="852.45"/>
    <n v="114228.38"/>
    <n v="0"/>
    <n v="1932561.64"/>
    <n v="2041367.31"/>
    <n v="145967.96"/>
    <n v="0"/>
    <n v="0"/>
    <n v="0"/>
    <n v="0"/>
    <n v="0"/>
  </r>
  <r>
    <s v="TRIAL COURT SPECIAL REVENUE"/>
    <n v="2000"/>
    <s v="268"/>
    <m/>
    <s v="31-259-000"/>
    <x v="3"/>
    <x v="246"/>
    <s v="000"/>
    <x v="355"/>
    <s v="0OUNTY ACCOUNTS"/>
    <m/>
    <x v="506"/>
    <s v="TRIAL COURT SP REV  "/>
    <s v=" "/>
    <s v=" "/>
    <n v="31"/>
    <n v="259"/>
    <n v="0"/>
    <n v="311215"/>
    <n v="0"/>
    <n v="918613.16"/>
    <s v=" "/>
    <s v=" "/>
    <n v="31259000"/>
    <n v="535535.96"/>
    <n v="0"/>
    <n v="450051.23"/>
    <n v="68244.02"/>
    <n v="1269.99"/>
    <n v="850038.11"/>
    <n v="0"/>
    <n v="3888849.3"/>
    <n v="3904407.51"/>
    <n v="84133.26"/>
    <n v="466457.15"/>
    <n v="0"/>
    <n v="374997.58"/>
    <n v="329069.84000000003"/>
    <n v="23151.07"/>
    <n v="850038.11"/>
    <n v="0"/>
    <n v="3438798.07"/>
    <n v="3836163.49"/>
    <n v="82863.27"/>
    <n v="0"/>
    <n v="0"/>
    <n v="0"/>
    <n v="0"/>
    <n v="0"/>
  </r>
  <r>
    <s v="VEHICLE OVERSIZE FINES ARS 28-1031"/>
    <s v="1000"/>
    <s v="300"/>
    <m/>
    <s v="31-048-053"/>
    <x v="3"/>
    <x v="28"/>
    <s v="053"/>
    <x v="356"/>
    <s v="0OUNTY ACCOUNTS"/>
    <m/>
    <x v="507"/>
    <s v="VEHICLE OVERSIZE    "/>
    <s v=" "/>
    <s v=" "/>
    <n v="31"/>
    <n v="48"/>
    <n v="53"/>
    <n v="315110"/>
    <n v="0"/>
    <n v="5267.05"/>
    <s v=" "/>
    <s v=" "/>
    <n v="30100000"/>
    <n v="5525.11"/>
    <n v="5525.11"/>
    <n v="5267.05"/>
    <n v="0"/>
    <n v="0"/>
    <n v="4008.06"/>
    <n v="43399.92"/>
    <n v="44658.91"/>
    <n v="0"/>
    <n v="0"/>
    <n v="4897.99"/>
    <n v="4897.99"/>
    <n v="5525.11"/>
    <n v="0"/>
    <n v="0"/>
    <n v="4008.06"/>
    <n v="37874.81"/>
    <n v="39391.86"/>
    <n v="0"/>
    <n v="0"/>
    <n v="0"/>
    <n v="0"/>
    <n v="0"/>
    <n v="0"/>
    <n v="0"/>
  </r>
  <r>
    <s v="VICTIM COMPENSATION INTEREST CA"/>
    <n v="2000"/>
    <s v="105"/>
    <m/>
    <s v="31-269-000"/>
    <x v="3"/>
    <x v="247"/>
    <s v="000"/>
    <x v="357"/>
    <s v="0OUNTY ACCOUNTS"/>
    <m/>
    <x v="508"/>
    <s v="VICTIM COMP INTST CA"/>
    <s v=" "/>
    <s v=" "/>
    <n v="31"/>
    <n v="269"/>
    <n v="0"/>
    <n v="311215"/>
    <n v="0"/>
    <n v="769336.67"/>
    <s v=" "/>
    <s v=" "/>
    <n v="31269000"/>
    <n v="768523.1"/>
    <n v="0"/>
    <n v="0"/>
    <n v="1171.23"/>
    <n v="1984.8"/>
    <n v="793122.17"/>
    <n v="0"/>
    <n v="0"/>
    <n v="46517.53"/>
    <n v="22732.03"/>
    <n v="767562.29"/>
    <n v="0"/>
    <n v="0"/>
    <n v="210.54"/>
    <n v="1171.3499999999999"/>
    <n v="793122.17"/>
    <n v="0"/>
    <n v="0"/>
    <n v="45346.3"/>
    <n v="20747.23"/>
    <n v="0"/>
    <n v="0"/>
    <n v="0"/>
    <n v="0"/>
    <n v="0"/>
  </r>
  <r>
    <s v="VICTIM COMPENSATION RESTITUTION CA"/>
    <n v="2000"/>
    <s v="103"/>
    <m/>
    <s v="31-268-000"/>
    <x v="3"/>
    <x v="248"/>
    <s v="000"/>
    <x v="358"/>
    <s v="0OUNTY ACCOUNTS"/>
    <m/>
    <x v="509"/>
    <s v="VICTIM COMP REST CA "/>
    <s v=" "/>
    <s v=" "/>
    <n v="31"/>
    <n v="268"/>
    <n v="0"/>
    <n v="311215"/>
    <n v="0"/>
    <n v="1473570.13"/>
    <s v=" "/>
    <s v=" "/>
    <n v="31268000"/>
    <n v="1458095.89"/>
    <n v="0"/>
    <n v="8528.41"/>
    <n v="0"/>
    <n v="6945.83"/>
    <n v="1371249.96"/>
    <n v="0"/>
    <n v="90352.89"/>
    <n v="1740.03"/>
    <n v="13707.31"/>
    <n v="1440315.37"/>
    <n v="0"/>
    <n v="15587.03"/>
    <n v="0"/>
    <n v="2193.4899999999998"/>
    <n v="1371249.96"/>
    <n v="0"/>
    <n v="81824.479999999996"/>
    <n v="1740.03"/>
    <n v="6761.48"/>
    <n v="0"/>
    <n v="0"/>
    <n v="0"/>
    <n v="0"/>
    <n v="0"/>
  </r>
  <r>
    <s v="VICTIM LOCATION"/>
    <n v="2000"/>
    <s v="106"/>
    <m/>
    <s v="31-273-000"/>
    <x v="3"/>
    <x v="249"/>
    <s v="000"/>
    <x v="359"/>
    <s v="0OUNTY ACCOUNTS"/>
    <m/>
    <x v="510"/>
    <s v="VICTIM LOCATION     "/>
    <s v=" "/>
    <s v=" "/>
    <n v="31"/>
    <n v="273"/>
    <n v="0"/>
    <n v="311215"/>
    <n v="0"/>
    <n v="90037.98"/>
    <s v=" "/>
    <s v=" "/>
    <n v="31273000"/>
    <n v="94970.17"/>
    <n v="0"/>
    <n v="0"/>
    <n v="5593.79"/>
    <n v="661.6"/>
    <n v="94144.2"/>
    <n v="0"/>
    <n v="0"/>
    <n v="6383.06"/>
    <n v="2276.84"/>
    <n v="94825.57"/>
    <n v="0"/>
    <n v="0"/>
    <n v="0"/>
    <n v="144.6"/>
    <n v="94144.2"/>
    <n v="0"/>
    <n v="0"/>
    <n v="789.27"/>
    <n v="1615.24"/>
    <n v="0"/>
    <n v="0"/>
    <n v="0"/>
    <n v="0"/>
    <n v="0"/>
  </r>
  <r>
    <s v="VICTIM'S RIGHTS ENFORCEMENT"/>
    <s v="1000"/>
    <s v="301"/>
    <m/>
    <s v="31-048-026"/>
    <x v="3"/>
    <x v="28"/>
    <s v="026"/>
    <x v="360"/>
    <s v="0OUNTY ACCOUNTS"/>
    <s v="C &amp; T LITCHFIELD PARK"/>
    <x v="511"/>
    <s v="VICTIM'S RIGHT ENFOR"/>
    <s v=" "/>
    <s v=" "/>
    <n v="31"/>
    <n v="48"/>
    <n v="26"/>
    <n v="315110"/>
    <n v="0"/>
    <n v="6653.02"/>
    <s v="Y"/>
    <s v=" "/>
    <n v="30100000"/>
    <n v="4579.32"/>
    <n v="4579.32"/>
    <n v="6653.02"/>
    <n v="0"/>
    <n v="0"/>
    <n v="0"/>
    <n v="5323.62"/>
    <n v="11976.64"/>
    <n v="0"/>
    <n v="0"/>
    <n v="744.3"/>
    <n v="744.3"/>
    <n v="4579.32"/>
    <n v="0"/>
    <n v="0"/>
    <n v="0"/>
    <n v="744.3"/>
    <n v="5323.62"/>
    <n v="0"/>
    <n v="0"/>
    <n v="0"/>
    <n v="0"/>
    <n v="0"/>
    <n v="0"/>
    <n v="0"/>
  </r>
  <r>
    <s v="WARRANT CLEARING"/>
    <n v="2000"/>
    <s v="269"/>
    <m/>
    <s v="31-768-000"/>
    <x v="3"/>
    <x v="250"/>
    <s v="000"/>
    <x v="10"/>
    <s v="0OUNTY ACCOUNTS"/>
    <m/>
    <x v="512"/>
    <s v="WARRANT CLEARING    "/>
    <s v=" "/>
    <s v=" "/>
    <n v="31"/>
    <n v="768"/>
    <n v="0"/>
    <n v="311405"/>
    <n v="0"/>
    <n v="0"/>
    <s v=" "/>
    <s v=" "/>
    <n v="30100000"/>
    <n v="0"/>
    <n v="0"/>
    <n v="0"/>
    <n v="0"/>
    <n v="0"/>
    <n v="0"/>
    <n v="0"/>
    <n v="0"/>
    <n v="0"/>
    <n v="0"/>
    <n v="0"/>
    <n v="0"/>
    <n v="0"/>
    <n v="0"/>
    <n v="0"/>
    <n v="0"/>
    <n v="0"/>
    <n v="0"/>
    <n v="0"/>
    <n v="0"/>
    <n v="0"/>
    <n v="0"/>
    <n v="0"/>
    <n v="0"/>
    <n v="0"/>
  </r>
  <r>
    <s v="WASTE MANAGEMENT"/>
    <n v="2000"/>
    <s v="270"/>
    <m/>
    <s v="31-210-000"/>
    <x v="3"/>
    <x v="251"/>
    <s v="000"/>
    <x v="361"/>
    <s v="0OUNTY ACCOUNTS"/>
    <m/>
    <x v="513"/>
    <s v="WASTE MANAGEMENT    "/>
    <s v=" "/>
    <s v=" "/>
    <n v="31"/>
    <n v="210"/>
    <n v="0"/>
    <n v="311215"/>
    <n v="0"/>
    <n v="538337.68000000005"/>
    <s v=" "/>
    <s v=" "/>
    <n v="31210000"/>
    <n v="545009.68000000005"/>
    <n v="0"/>
    <n v="0"/>
    <n v="6672"/>
    <n v="0"/>
    <n v="488956.49"/>
    <n v="0"/>
    <n v="71956.289999999994"/>
    <n v="25174.46"/>
    <n v="2599.36"/>
    <n v="544178.80000000005"/>
    <n v="0"/>
    <n v="0"/>
    <n v="0"/>
    <n v="830.88"/>
    <n v="488956.49"/>
    <n v="0"/>
    <n v="71956.289999999994"/>
    <n v="18502.46"/>
    <n v="2599.36"/>
    <n v="0"/>
    <n v="0"/>
    <n v="0"/>
    <n v="0"/>
    <n v="0"/>
  </r>
  <r>
    <s v="WASTE TIRE"/>
    <n v="2000"/>
    <s v="271"/>
    <m/>
    <s v="31-290-000"/>
    <x v="3"/>
    <x v="10"/>
    <s v="000"/>
    <x v="362"/>
    <s v="0OUNTY ACCOUNTS"/>
    <m/>
    <x v="514"/>
    <s v="WASTE TIRE          "/>
    <s v=" "/>
    <s v=" "/>
    <n v="31"/>
    <n v="290"/>
    <n v="0"/>
    <n v="311215"/>
    <n v="0"/>
    <n v="2222838.08"/>
    <s v=" "/>
    <s v=" "/>
    <n v="31290000"/>
    <n v="1502432.65"/>
    <n v="0"/>
    <n v="1132944.78"/>
    <n v="412539.35"/>
    <n v="0"/>
    <n v="1175759.42"/>
    <n v="0"/>
    <n v="4934766.82"/>
    <n v="3914006.01"/>
    <n v="26317.85"/>
    <n v="1841385.97"/>
    <n v="0"/>
    <n v="8526"/>
    <n v="349972.04"/>
    <n v="2492.7199999999998"/>
    <n v="1175759.42"/>
    <n v="0"/>
    <n v="3801822.04"/>
    <n v="3501466.66"/>
    <n v="26317.85"/>
    <n v="0"/>
    <n v="0"/>
    <n v="0"/>
    <n v="0"/>
    <n v="0"/>
  </r>
  <r>
    <s v="WATERSHED CLAIMANT FEES"/>
    <s v="SD?"/>
    <m/>
    <m/>
    <s v="31-980-000"/>
    <x v="3"/>
    <x v="252"/>
    <s v="000"/>
    <x v="363"/>
    <s v="0OUNTY ACCOUNTS"/>
    <m/>
    <x v="515"/>
    <s v="H20 RIGHT CLAIM FEES"/>
    <s v=" "/>
    <s v=" "/>
    <n v="31"/>
    <n v="980"/>
    <n v="0"/>
    <n v="311505"/>
    <n v="0"/>
    <n v="36949.120000000003"/>
    <s v=" "/>
    <s v=" "/>
    <n v="31980000"/>
    <n v="36949.120000000003"/>
    <n v="0"/>
    <n v="0"/>
    <n v="0"/>
    <n v="0"/>
    <n v="26386.45"/>
    <n v="0"/>
    <n v="10452.08"/>
    <n v="33.840000000000003"/>
    <n v="144.43"/>
    <n v="36895.78"/>
    <n v="0"/>
    <n v="0"/>
    <n v="0"/>
    <n v="53.34"/>
    <n v="26386.45"/>
    <n v="0"/>
    <n v="10452.08"/>
    <n v="33.840000000000003"/>
    <n v="144.43"/>
    <n v="0"/>
    <n v="0"/>
    <n v="0"/>
    <n v="0"/>
    <n v="0"/>
  </r>
  <r>
    <s v="WEST BROADWAY ACRES IMPROVEMENT"/>
    <s v="SD"/>
    <m/>
    <m/>
    <s v="31-913-000"/>
    <x v="3"/>
    <x v="253"/>
    <s v="000"/>
    <x v="364"/>
    <s v="0OUNTY ACCOUNTS"/>
    <m/>
    <x v="516"/>
    <s v="W BROADWAY ACRES IMP"/>
    <s v=" "/>
    <s v=" "/>
    <n v="31"/>
    <n v="913"/>
    <n v="0"/>
    <n v="313115"/>
    <n v="0"/>
    <n v="39578.78"/>
    <s v=" "/>
    <s v=" "/>
    <n v="31913000"/>
    <n v="39578.78"/>
    <n v="0"/>
    <n v="0"/>
    <n v="0"/>
    <n v="0"/>
    <n v="39438.47"/>
    <n v="0"/>
    <n v="0"/>
    <n v="49.78"/>
    <n v="190.09"/>
    <n v="39518.51"/>
    <n v="0"/>
    <n v="0"/>
    <n v="0"/>
    <n v="60.27"/>
    <n v="39438.47"/>
    <n v="0"/>
    <n v="0"/>
    <n v="49.78"/>
    <n v="190.09"/>
    <n v="0"/>
    <n v="0"/>
    <n v="0"/>
    <n v="0"/>
    <n v="0"/>
  </r>
  <r>
    <s v="WEST BROADWAY ACRES NEW"/>
    <s v="SD"/>
    <m/>
    <m/>
    <s v="31-914-000"/>
    <x v="3"/>
    <x v="254"/>
    <s v="000"/>
    <x v="365"/>
    <s v="0OUNTY ACCOUNTS"/>
    <m/>
    <x v="517"/>
    <s v="W BROADWAY ACRES NEW"/>
    <s v=" "/>
    <s v=" "/>
    <n v="31"/>
    <n v="914"/>
    <n v="0"/>
    <n v="313115"/>
    <n v="0"/>
    <n v="8.51"/>
    <s v=" "/>
    <s v=" "/>
    <n v="31914000"/>
    <n v="8.51"/>
    <n v="0"/>
    <n v="0"/>
    <n v="0"/>
    <n v="0"/>
    <n v="8.51"/>
    <n v="0"/>
    <n v="0"/>
    <n v="0.02"/>
    <n v="0.02"/>
    <n v="8.51"/>
    <n v="0"/>
    <n v="0"/>
    <n v="0"/>
    <n v="0"/>
    <n v="8.51"/>
    <n v="0"/>
    <n v="0"/>
    <n v="0.02"/>
    <n v="0.02"/>
    <n v="0"/>
    <n v="0"/>
    <n v="0"/>
    <n v="0"/>
    <n v="0"/>
  </r>
  <r>
    <s v="WICKENBURG FIRE DISTRICT PENSION FUND"/>
    <n v="7394"/>
    <s v="024"/>
    <m/>
    <s v="31-967-000"/>
    <x v="3"/>
    <x v="255"/>
    <s v="000"/>
    <x v="366"/>
    <s v="0OUNTY ACCOUNTS"/>
    <m/>
    <x v="518"/>
    <s v="WICKENBURG FD PENSN "/>
    <s v=" "/>
    <s v=" "/>
    <n v="31"/>
    <n v="967"/>
    <n v="0"/>
    <n v="313131"/>
    <n v="0"/>
    <n v="1489.66"/>
    <s v=" "/>
    <s v=" "/>
    <n v="31967000"/>
    <n v="1489.66"/>
    <n v="0"/>
    <n v="0"/>
    <n v="0"/>
    <n v="0"/>
    <n v="20349.12"/>
    <n v="18901.75"/>
    <n v="0"/>
    <n v="25.68"/>
    <n v="67.97"/>
    <n v="1487.38"/>
    <n v="0"/>
    <n v="0"/>
    <n v="0"/>
    <n v="2.2799999999999998"/>
    <n v="20349.12"/>
    <n v="18901.75"/>
    <n v="0"/>
    <n v="25.68"/>
    <n v="67.97"/>
    <n v="0"/>
    <n v="0"/>
    <n v="0"/>
    <n v="0"/>
    <n v="0"/>
  </r>
  <r>
    <s v="WICKENBURG VOL FIRE DIST CAPITAL CONSTRU"/>
    <n v="7394"/>
    <s v="023"/>
    <m/>
    <s v="31-955-000"/>
    <x v="3"/>
    <x v="256"/>
    <s v="000"/>
    <x v="367"/>
    <s v="0OUNTY ACCOUNTS"/>
    <m/>
    <x v="519"/>
    <s v="WICKENBG VFD CAP CON"/>
    <s v=" "/>
    <s v=" "/>
    <n v="31"/>
    <n v="955"/>
    <n v="0"/>
    <n v="313131"/>
    <n v="0"/>
    <n v="2583574.79"/>
    <s v=" "/>
    <s v=" "/>
    <n v="31955000"/>
    <n v="2583574.79"/>
    <n v="0"/>
    <n v="0"/>
    <n v="0"/>
    <n v="0"/>
    <n v="2574415.56"/>
    <n v="0"/>
    <n v="0"/>
    <n v="3249.16"/>
    <n v="12408.39"/>
    <n v="2579640.56"/>
    <n v="0"/>
    <n v="0"/>
    <n v="0"/>
    <n v="3934.23"/>
    <n v="2574415.56"/>
    <n v="0"/>
    <n v="0"/>
    <n v="3249.16"/>
    <n v="12408.39"/>
    <n v="0"/>
    <n v="0"/>
    <n v="0"/>
    <n v="0"/>
    <n v="0"/>
  </r>
  <r>
    <s v="WICKENBURG VOLUNTEER FIRE DISTRICT"/>
    <n v="7394"/>
    <s v="001"/>
    <m/>
    <s v="31-956-000"/>
    <x v="3"/>
    <x v="257"/>
    <s v="000"/>
    <x v="368"/>
    <s v="0OUNTY ACCOUNTS"/>
    <m/>
    <x v="520"/>
    <s v="WICKEN'BG VOL FIRE D"/>
    <s v=" "/>
    <s v=" "/>
    <n v="31"/>
    <n v="956"/>
    <n v="0"/>
    <n v="313131"/>
    <n v="0"/>
    <n v="345495.9"/>
    <s v=" "/>
    <s v=" "/>
    <n v="31956000"/>
    <n v="324980.93"/>
    <n v="5976.58"/>
    <n v="13654.86"/>
    <n v="0"/>
    <n v="12836.69"/>
    <n v="3559.1"/>
    <n v="42410.49"/>
    <n v="177977.96"/>
    <n v="32826.53"/>
    <n v="239195.86"/>
    <n v="297748.62"/>
    <n v="34"/>
    <n v="6234.26"/>
    <n v="0.68"/>
    <n v="21032.73"/>
    <n v="3559.1"/>
    <n v="36433.910000000003"/>
    <n v="164323.1"/>
    <n v="32826.53"/>
    <n v="226359.17"/>
    <n v="0"/>
    <n v="0"/>
    <n v="0"/>
    <n v="0"/>
    <n v="0"/>
  </r>
  <r>
    <s v="WITHHOLDING FROM COURTS PER SB 2533"/>
    <s v="1000"/>
    <s v="302"/>
    <m/>
    <s v="31-048-011"/>
    <x v="3"/>
    <x v="28"/>
    <s v="011"/>
    <x v="10"/>
    <s v="0OUNTY ACCOUNTS"/>
    <m/>
    <x v="521"/>
    <s v="WITHHOLDING PER 2533"/>
    <s v=" "/>
    <s v=" "/>
    <n v="31"/>
    <n v="48"/>
    <n v="11"/>
    <n v="315110"/>
    <n v="0"/>
    <n v="0"/>
    <s v=" "/>
    <s v=" "/>
    <n v="30100000"/>
    <n v="0"/>
    <n v="0"/>
    <n v="0"/>
    <n v="0"/>
    <n v="0"/>
    <n v="0"/>
    <n v="0"/>
    <n v="0"/>
    <n v="0"/>
    <n v="0"/>
    <n v="0"/>
    <n v="0"/>
    <n v="0"/>
    <n v="0"/>
    <n v="0"/>
    <n v="0"/>
    <n v="0"/>
    <n v="0"/>
    <n v="0"/>
    <n v="0"/>
    <n v="0"/>
    <n v="0"/>
    <n v="0"/>
    <n v="0"/>
    <n v="0"/>
  </r>
  <r>
    <s v="WITTMANN FIRE DISTRICT CAPITAL"/>
    <n v="7397"/>
    <s v="023"/>
    <m/>
    <s v="31-979-000"/>
    <x v="3"/>
    <x v="258"/>
    <s v="000"/>
    <x v="369"/>
    <s v="0OUNTY ACCOUNTS"/>
    <m/>
    <x v="522"/>
    <s v="WITTMANN FD CAPITAL "/>
    <s v=" "/>
    <s v=" "/>
    <n v="31"/>
    <n v="979"/>
    <n v="0"/>
    <n v="313131"/>
    <n v="0"/>
    <n v="463189.92"/>
    <s v=" "/>
    <s v=" "/>
    <n v="31979000"/>
    <n v="463189.92"/>
    <n v="0"/>
    <n v="0"/>
    <n v="0"/>
    <n v="0"/>
    <n v="522622.2"/>
    <n v="0"/>
    <n v="0"/>
    <n v="239712.92"/>
    <n v="180280.64"/>
    <n v="462484.59"/>
    <n v="0"/>
    <n v="0"/>
    <n v="0"/>
    <n v="705.33"/>
    <n v="522622.2"/>
    <n v="0"/>
    <n v="0"/>
    <n v="239712.92"/>
    <n v="180280.64"/>
    <n v="0"/>
    <n v="0"/>
    <n v="0"/>
    <n v="0"/>
    <n v="0"/>
  </r>
  <r>
    <s v="WITTMANN VOLUNTEER FIRE DISTRICT"/>
    <n v="7397"/>
    <s v="001"/>
    <m/>
    <s v="31-954-000"/>
    <x v="3"/>
    <x v="259"/>
    <s v="000"/>
    <x v="370"/>
    <s v="0OUNTY ACCOUNTS"/>
    <m/>
    <x v="523"/>
    <s v="WITTMANN VOL FIRE DI"/>
    <s v=" "/>
    <s v=" "/>
    <n v="31"/>
    <n v="954"/>
    <n v="0"/>
    <n v="313131"/>
    <n v="0"/>
    <n v="193770.57"/>
    <s v=" "/>
    <s v=" "/>
    <n v="31954000"/>
    <n v="188385.35"/>
    <n v="19867.669999999998"/>
    <n v="0"/>
    <n v="27.28"/>
    <n v="25280.17"/>
    <n v="56855.89"/>
    <n v="701647.56"/>
    <n v="0"/>
    <n v="178151.99"/>
    <n v="1016714.23"/>
    <n v="214534.09"/>
    <n v="79102.77"/>
    <n v="0"/>
    <n v="2.33"/>
    <n v="52956.36"/>
    <n v="56855.89"/>
    <n v="681779.89"/>
    <n v="0"/>
    <n v="178124.71"/>
    <n v="991434.06"/>
    <n v="0"/>
    <n v="0"/>
    <n v="0"/>
    <n v="0"/>
    <n v="0"/>
  </r>
  <r>
    <s v="WOOLSEY FLOOD PROTECTION DISTRICT"/>
    <n v="7808"/>
    <s v="001"/>
    <m/>
    <s v="31-918-000"/>
    <x v="3"/>
    <x v="260"/>
    <s v="000"/>
    <x v="371"/>
    <s v="0OUNTY ACCOUNTS"/>
    <m/>
    <x v="524"/>
    <s v="WOOLSEY FLOOD PROTEC"/>
    <s v=" "/>
    <s v=" "/>
    <n v="31"/>
    <n v="918"/>
    <n v="0"/>
    <n v="313115"/>
    <n v="1"/>
    <n v="504313.48"/>
    <s v=" "/>
    <s v=" "/>
    <n v="31918000"/>
    <n v="537939.67000000004"/>
    <n v="35118.69"/>
    <n v="0"/>
    <n v="0"/>
    <n v="1492.5"/>
    <n v="479520.69"/>
    <n v="138306.04"/>
    <n v="34502"/>
    <n v="857.9"/>
    <n v="129454.73"/>
    <n v="497703.28"/>
    <n v="1800"/>
    <n v="0"/>
    <n v="0"/>
    <n v="42036.39"/>
    <n v="479520.69"/>
    <n v="103187.35"/>
    <n v="34502"/>
    <n v="857.9"/>
    <n v="127962.23"/>
    <n v="0"/>
    <n v="0"/>
    <n v="0"/>
    <n v="0"/>
    <n v="0"/>
  </r>
  <r>
    <s v="COTTONWOODS MAINT DIST"/>
    <n v="6002"/>
    <s v="001"/>
    <m/>
    <s v="32-A03-789"/>
    <x v="4"/>
    <x v="261"/>
    <s v="789"/>
    <x v="372"/>
    <s v="DISTRICT ACCOUNTS"/>
    <m/>
    <x v="525"/>
    <s v="COTTONWOODS MAINT   "/>
    <s v=" "/>
    <s v=" "/>
    <n v="32"/>
    <s v="A03"/>
    <n v="789"/>
    <n v="315115"/>
    <n v="0"/>
    <n v="6.09"/>
    <s v=" "/>
    <s v=" "/>
    <n v="30100000"/>
    <n v="131.57"/>
    <n v="131.57"/>
    <n v="0"/>
    <n v="0"/>
    <n v="6.09"/>
    <n v="33.770000000000003"/>
    <n v="3395.74"/>
    <n v="0"/>
    <n v="0"/>
    <n v="3368.06"/>
    <n v="89.99"/>
    <n v="89.99"/>
    <n v="0"/>
    <n v="0"/>
    <n v="131.57"/>
    <n v="33.770000000000003"/>
    <n v="3264.17"/>
    <n v="0"/>
    <n v="0"/>
    <n v="3361.97"/>
    <n v="0"/>
    <n v="0"/>
    <n v="0"/>
    <n v="0"/>
    <n v="0"/>
  </r>
  <r>
    <s v="CHANDLER HTS MAINT"/>
    <n v="6003"/>
    <s v="001"/>
    <m/>
    <s v="32-C00-707"/>
    <x v="4"/>
    <x v="262"/>
    <s v="707"/>
    <x v="373"/>
    <s v="DISTRICT ACCOUNTS"/>
    <m/>
    <x v="526"/>
    <s v="CHANDLER HTS MAINT  "/>
    <s v=" "/>
    <s v=" "/>
    <n v="32"/>
    <s v="C00"/>
    <n v="707"/>
    <n v="315130"/>
    <n v="0"/>
    <n v="6285.1"/>
    <s v=" "/>
    <s v=" "/>
    <s v="32C00707"/>
    <n v="4651.41"/>
    <n v="4651.41"/>
    <n v="0"/>
    <n v="0"/>
    <n v="6285.1"/>
    <n v="2188.85"/>
    <n v="85385.72"/>
    <n v="0"/>
    <n v="2.19"/>
    <n v="89484.160000000003"/>
    <n v="3309.66"/>
    <n v="3309.66"/>
    <n v="0"/>
    <n v="0"/>
    <n v="4651.41"/>
    <n v="2188.85"/>
    <n v="80734.31"/>
    <n v="0"/>
    <n v="2.19"/>
    <n v="83199.06"/>
    <n v="0"/>
    <n v="0"/>
    <n v="0"/>
    <n v="0"/>
    <n v="0"/>
  </r>
  <r>
    <s v="QUEEN CREEK DOMESTIC WATER IMP DIST"/>
    <n v="6004"/>
    <s v="001"/>
    <m/>
    <s v="32-A03-K91"/>
    <x v="4"/>
    <x v="261"/>
    <s v="K91"/>
    <x v="374"/>
    <s v="DISTRICT ACCOUNTS"/>
    <m/>
    <x v="527"/>
    <s v="QUN CRK DOM WTR IMP "/>
    <s v=" "/>
    <s v=" "/>
    <n v="32"/>
    <s v="A03"/>
    <s v="K91"/>
    <n v="319222"/>
    <n v="0"/>
    <n v="-7850.84"/>
    <s v=" "/>
    <s v=" "/>
    <s v="        "/>
    <n v="-7850.84"/>
    <n v="0"/>
    <n v="0"/>
    <n v="0"/>
    <n v="0"/>
    <n v="-7850.84"/>
    <n v="0"/>
    <n v="0"/>
    <n v="0"/>
    <n v="0"/>
    <n v="-7850.84"/>
    <n v="0"/>
    <n v="0"/>
    <n v="0"/>
    <n v="0"/>
    <n v="-7850.84"/>
    <n v="0"/>
    <n v="0"/>
    <n v="0"/>
    <n v="0"/>
    <n v="0"/>
    <n v="0"/>
    <n v="0"/>
    <n v="0"/>
    <n v="0"/>
  </r>
  <r>
    <s v="DOWNTOWN CHANDLER EMSD"/>
    <n v="6005"/>
    <s v="001"/>
    <m/>
    <s v="32-A03-809"/>
    <x v="4"/>
    <x v="261"/>
    <s v="809"/>
    <x v="375"/>
    <s v="DISTRICT ACCOUNTS"/>
    <m/>
    <x v="528"/>
    <s v="DOWNTOWN CHANDLER   "/>
    <s v=" "/>
    <s v=" "/>
    <n v="32"/>
    <s v="A03"/>
    <n v="809"/>
    <n v="315115"/>
    <n v="0"/>
    <n v="1716.72"/>
    <s v=" "/>
    <s v=" "/>
    <n v="30100000"/>
    <n v="5147.26"/>
    <n v="5147.26"/>
    <n v="0"/>
    <n v="0"/>
    <n v="1716.72"/>
    <n v="2517.77"/>
    <n v="88523.22"/>
    <n v="0"/>
    <n v="84.42"/>
    <n v="87806.59"/>
    <n v="4031.2"/>
    <n v="4031.2"/>
    <n v="0"/>
    <n v="7.23"/>
    <n v="5154.49"/>
    <n v="2517.77"/>
    <n v="83375.960000000006"/>
    <n v="0"/>
    <n v="84.42"/>
    <n v="86089.87"/>
    <n v="0"/>
    <n v="0"/>
    <n v="0"/>
    <n v="0"/>
    <n v="0"/>
  </r>
  <r>
    <s v="DT TEMPE ENHAN SER DIST"/>
    <n v="6006"/>
    <s v="001"/>
    <m/>
    <s v="32-A03-769"/>
    <x v="4"/>
    <x v="261"/>
    <s v="769"/>
    <x v="376"/>
    <s v="DISTRICT ACCOUNTS"/>
    <m/>
    <x v="529"/>
    <s v="DT TEMPE ENHAN SER  "/>
    <s v=" "/>
    <s v=" "/>
    <n v="32"/>
    <s v="A03"/>
    <n v="769"/>
    <n v="315115"/>
    <n v="0"/>
    <n v="46567.69"/>
    <s v=" "/>
    <s v=" "/>
    <n v="30100000"/>
    <n v="10135.77"/>
    <n v="10135.77"/>
    <n v="0"/>
    <n v="0"/>
    <n v="46567.69"/>
    <n v="0"/>
    <n v="252932.83"/>
    <n v="0"/>
    <n v="1566.6"/>
    <n v="301067.12"/>
    <n v="9363.48"/>
    <n v="9363.48"/>
    <n v="0"/>
    <n v="0"/>
    <n v="10135.77"/>
    <n v="0"/>
    <n v="242797.06"/>
    <n v="0"/>
    <n v="1566.6"/>
    <n v="254499.43"/>
    <n v="0"/>
    <n v="0"/>
    <n v="0"/>
    <n v="0"/>
    <n v="0"/>
  </r>
  <r>
    <s v="EAGLE MOUNTAIN"/>
    <n v="6007"/>
    <s v="001"/>
    <m/>
    <s v="32-A03-771"/>
    <x v="4"/>
    <x v="261"/>
    <s v="771"/>
    <x v="10"/>
    <s v="DISTRICT ACCOUNTS"/>
    <m/>
    <x v="530"/>
    <s v="EAGLE MOUNTAIN      "/>
    <s v=" "/>
    <s v=" "/>
    <n v="32"/>
    <s v="A03"/>
    <n v="771"/>
    <n v="319222"/>
    <n v="0"/>
    <n v="0"/>
    <s v=" "/>
    <s v=" "/>
    <n v="30100000"/>
    <n v="0"/>
    <n v="0"/>
    <n v="0"/>
    <n v="0"/>
    <n v="0"/>
    <n v="0"/>
    <n v="0"/>
    <n v="0"/>
    <n v="0"/>
    <n v="0"/>
    <n v="0"/>
    <n v="0"/>
    <n v="0"/>
    <n v="0"/>
    <n v="0"/>
    <n v="0"/>
    <n v="0"/>
    <n v="0"/>
    <n v="0"/>
    <n v="0"/>
    <n v="0"/>
    <n v="0"/>
    <n v="0"/>
    <n v="0"/>
    <n v="0"/>
  </r>
  <r>
    <s v="EAGLE MOUNTAIN CDF"/>
    <n v="6008"/>
    <s v="001"/>
    <m/>
    <s v="32-A03-772"/>
    <x v="4"/>
    <x v="261"/>
    <s v="772"/>
    <x v="377"/>
    <s v="DISTRICT ACCOUNTS"/>
    <m/>
    <x v="531"/>
    <s v="EAGLE MTN CFD       "/>
    <s v=" "/>
    <s v=" "/>
    <n v="32"/>
    <s v="A03"/>
    <n v="772"/>
    <n v="315115"/>
    <n v="0"/>
    <n v="10097.83"/>
    <s v=" "/>
    <s v=" "/>
    <n v="30100000"/>
    <n v="34941.31"/>
    <n v="36192.730000000003"/>
    <n v="0"/>
    <n v="0"/>
    <n v="11349.25"/>
    <n v="1663.06"/>
    <n v="321737.90999999997"/>
    <n v="0"/>
    <n v="11.53"/>
    <n v="330184.21000000002"/>
    <n v="14881.67"/>
    <n v="16133.09"/>
    <n v="0"/>
    <n v="0"/>
    <n v="36192.730000000003"/>
    <n v="1663.06"/>
    <n v="285545.18"/>
    <n v="0"/>
    <n v="11.53"/>
    <n v="318834.96000000002"/>
    <n v="0"/>
    <n v="0"/>
    <n v="0"/>
    <n v="0"/>
    <n v="0"/>
  </r>
  <r>
    <s v="EAGLE PEAK IMPROVEMENT DISTRICT"/>
    <n v="6009"/>
    <s v="001"/>
    <m/>
    <s v="32-A03-L05"/>
    <x v="4"/>
    <x v="261"/>
    <s v="L05"/>
    <x v="10"/>
    <s v="DISTRICT ACCOUNTS"/>
    <m/>
    <x v="532"/>
    <s v="EAGLE PK IMPROV DIST"/>
    <s v=" "/>
    <s v=" "/>
    <n v="32"/>
    <s v="A03"/>
    <s v="L05"/>
    <n v="319222"/>
    <n v="0"/>
    <n v="0"/>
    <s v=" "/>
    <s v=" "/>
    <s v="32A03L05"/>
    <n v="0"/>
    <n v="0"/>
    <n v="0"/>
    <n v="0"/>
    <n v="0"/>
    <n v="0"/>
    <n v="0"/>
    <n v="0"/>
    <n v="0"/>
    <n v="0"/>
    <n v="0"/>
    <n v="0"/>
    <n v="0"/>
    <n v="0"/>
    <n v="0"/>
    <n v="0"/>
    <n v="0"/>
    <n v="0"/>
    <n v="0"/>
    <n v="0"/>
    <n v="0"/>
    <n v="0"/>
    <n v="0"/>
    <n v="0"/>
    <n v="0"/>
  </r>
  <r>
    <s v="ESTRELLA DILLS IMPROVEMENT DISTRICT"/>
    <n v="6010"/>
    <s v="001"/>
    <m/>
    <s v="32-A03-L32"/>
    <x v="4"/>
    <x v="261"/>
    <s v="L32"/>
    <x v="378"/>
    <s v="DISTRICT ACCOUNTS"/>
    <m/>
    <x v="533"/>
    <s v="ESTRELLA DILLS IMPRV"/>
    <s v=" "/>
    <s v=" "/>
    <n v="32"/>
    <s v="A03"/>
    <s v="L32"/>
    <n v="319222"/>
    <n v="0"/>
    <n v="378637.16"/>
    <s v=" "/>
    <s v=" "/>
    <s v="32A03L32"/>
    <n v="376737.77"/>
    <n v="0"/>
    <n v="0"/>
    <n v="0"/>
    <n v="1899.39"/>
    <n v="384134.95"/>
    <n v="0"/>
    <n v="0"/>
    <n v="79430.47"/>
    <n v="73932.679999999993"/>
    <n v="372070.24"/>
    <n v="0"/>
    <n v="0"/>
    <n v="0"/>
    <n v="4667.53"/>
    <n v="384134.95"/>
    <n v="0"/>
    <n v="0"/>
    <n v="79430.47"/>
    <n v="72033.289999999994"/>
    <n v="0"/>
    <n v="0"/>
    <n v="0"/>
    <n v="0"/>
    <n v="0"/>
  </r>
  <r>
    <s v="GOODYEAR 89-360 GENERAL"/>
    <n v="6011"/>
    <s v="001"/>
    <m/>
    <s v="32-A03-763"/>
    <x v="4"/>
    <x v="261"/>
    <s v="763"/>
    <x v="379"/>
    <s v="DISTRICT ACCOUNTS"/>
    <m/>
    <x v="534"/>
    <s v="GOODYEAR 89-360 GEN "/>
    <s v=" "/>
    <s v=" "/>
    <n v="32"/>
    <s v="A03"/>
    <n v="763"/>
    <n v="315115"/>
    <n v="0"/>
    <n v="28071.96"/>
    <s v=" "/>
    <s v=" "/>
    <n v="30100000"/>
    <n v="62068.05"/>
    <n v="62068.05"/>
    <n v="0"/>
    <n v="32.46"/>
    <n v="28104.42"/>
    <n v="5673.16"/>
    <n v="519303.19"/>
    <n v="0"/>
    <n v="2294.6999999999998"/>
    <n v="543996.68999999994"/>
    <n v="13587.9"/>
    <n v="13587.9"/>
    <n v="0"/>
    <n v="0"/>
    <n v="62068.05"/>
    <n v="5673.16"/>
    <n v="457235.14"/>
    <n v="0"/>
    <n v="2262.2399999999998"/>
    <n v="515892.27"/>
    <n v="0"/>
    <n v="0"/>
    <n v="0"/>
    <n v="0"/>
    <n v="0"/>
  </r>
  <r>
    <s v="GOODYEAR UTILITIES #1"/>
    <n v="6012"/>
    <s v="001"/>
    <m/>
    <s v="32-A03-762"/>
    <x v="4"/>
    <x v="261"/>
    <s v="762"/>
    <x v="380"/>
    <s v="DISTRICT ACCOUNTS"/>
    <m/>
    <x v="535"/>
    <s v="GOODYEAR 89-359 UTL "/>
    <s v=" "/>
    <s v=" "/>
    <n v="32"/>
    <s v="A03"/>
    <n v="762"/>
    <n v="315115"/>
    <n v="0"/>
    <n v="88918.06"/>
    <s v=" "/>
    <s v=" "/>
    <n v="30100000"/>
    <n v="194995.71"/>
    <n v="194995.71"/>
    <n v="0"/>
    <n v="34.799999999999997"/>
    <n v="88952.86"/>
    <n v="16601.54"/>
    <n v="1919171.33"/>
    <n v="0"/>
    <n v="6306.09"/>
    <n v="1997793.94"/>
    <n v="83627.539999999994"/>
    <n v="83627.539999999994"/>
    <n v="0"/>
    <n v="0.74"/>
    <n v="194996.45"/>
    <n v="16601.54"/>
    <n v="1724175.62"/>
    <n v="0"/>
    <n v="6271.29"/>
    <n v="1908841.08"/>
    <n v="0"/>
    <n v="0"/>
    <n v="0"/>
    <n v="0"/>
    <n v="0"/>
  </r>
  <r>
    <s v="PEORIA MAIN 1025"/>
    <n v="6013"/>
    <s v="001"/>
    <m/>
    <s v="32-A03-799"/>
    <x v="4"/>
    <x v="261"/>
    <s v="799"/>
    <x v="381"/>
    <s v="DISTRICT ACCOUNTS"/>
    <m/>
    <x v="536"/>
    <s v="PEORIA MAIN 1025    "/>
    <s v=" "/>
    <s v=" "/>
    <n v="32"/>
    <s v="A03"/>
    <n v="799"/>
    <n v="315116"/>
    <n v="0"/>
    <n v="85.54"/>
    <s v=" "/>
    <s v=" "/>
    <n v="30100000"/>
    <n v="486.82"/>
    <n v="0"/>
    <n v="0"/>
    <n v="486.82"/>
    <n v="85.54"/>
    <n v="210.45"/>
    <n v="0"/>
    <n v="0"/>
    <n v="6377.1"/>
    <n v="6252.19"/>
    <n v="337.29"/>
    <n v="0"/>
    <n v="0"/>
    <n v="337.29"/>
    <n v="486.82"/>
    <n v="210.45"/>
    <n v="0"/>
    <n v="0"/>
    <n v="5890.28"/>
    <n v="6166.65"/>
    <n v="0"/>
    <n v="0"/>
    <n v="0"/>
    <n v="0"/>
    <n v="0"/>
  </r>
  <r>
    <s v="PEORIA MAIN 1044"/>
    <n v="6014"/>
    <s v="001"/>
    <m/>
    <s v="32-A03-816"/>
    <x v="4"/>
    <x v="261"/>
    <s v="816"/>
    <x v="10"/>
    <s v="DISTRICT ACCOUNTS"/>
    <m/>
    <x v="537"/>
    <s v="PEORIA MAIN 1044    "/>
    <s v=" "/>
    <s v=" "/>
    <n v="32"/>
    <s v="A03"/>
    <n v="816"/>
    <n v="315116"/>
    <n v="0"/>
    <n v="0"/>
    <s v=" "/>
    <s v=" "/>
    <n v="30100000"/>
    <n v="405.91"/>
    <n v="0"/>
    <n v="0"/>
    <n v="405.91"/>
    <n v="0"/>
    <n v="176.56"/>
    <n v="0"/>
    <n v="0"/>
    <n v="5773.54"/>
    <n v="5596.98"/>
    <n v="0"/>
    <n v="0"/>
    <n v="0"/>
    <n v="0"/>
    <n v="405.91"/>
    <n v="176.56"/>
    <n v="0"/>
    <n v="0"/>
    <n v="5367.63"/>
    <n v="5596.98"/>
    <n v="0"/>
    <n v="0"/>
    <n v="0"/>
    <n v="0"/>
    <n v="0"/>
  </r>
  <r>
    <s v="PEORIA MAINT IMP DIST 1"/>
    <n v="6015"/>
    <s v="001"/>
    <m/>
    <s v="32-A03-777"/>
    <x v="4"/>
    <x v="261"/>
    <s v="777"/>
    <x v="382"/>
    <s v="DISTRICT ACCOUNTS"/>
    <m/>
    <x v="538"/>
    <s v="PEORIA MAINT IMP 1  "/>
    <s v=" "/>
    <s v=" "/>
    <n v="32"/>
    <s v="A03"/>
    <n v="777"/>
    <n v="315116"/>
    <n v="0"/>
    <n v="424.88"/>
    <s v=" "/>
    <s v=" "/>
    <s v="32A03777"/>
    <n v="599"/>
    <n v="0"/>
    <n v="0"/>
    <n v="599"/>
    <n v="424.88"/>
    <n v="134.6"/>
    <n v="0"/>
    <n v="0"/>
    <n v="6917.49"/>
    <n v="7207.77"/>
    <n v="283.83"/>
    <n v="0"/>
    <n v="0"/>
    <n v="283.83"/>
    <n v="599"/>
    <n v="134.6"/>
    <n v="0"/>
    <n v="0"/>
    <n v="6318.49"/>
    <n v="6782.89"/>
    <n v="0"/>
    <n v="0"/>
    <n v="0"/>
    <n v="0"/>
    <n v="0"/>
  </r>
  <r>
    <s v="PEORIA MAINT IMP DIST 10"/>
    <n v="6016"/>
    <s v="001"/>
    <m/>
    <s v="32-A03-784"/>
    <x v="4"/>
    <x v="261"/>
    <s v="784"/>
    <x v="383"/>
    <s v="DISTRICT ACCOUNTS"/>
    <m/>
    <x v="539"/>
    <s v="PEORIA MAINT IMP 10 "/>
    <s v=" "/>
    <s v=" "/>
    <n v="32"/>
    <s v="A03"/>
    <n v="784"/>
    <n v="315116"/>
    <n v="0"/>
    <n v="277.31"/>
    <s v=" "/>
    <s v=" "/>
    <s v="32A03784"/>
    <n v="1035.8800000000001"/>
    <n v="0"/>
    <n v="0"/>
    <n v="1035.8800000000001"/>
    <n v="277.31"/>
    <n v="135.19999999999999"/>
    <n v="0"/>
    <n v="0"/>
    <n v="13478.98"/>
    <n v="13621.09"/>
    <n v="403.7"/>
    <n v="0"/>
    <n v="0"/>
    <n v="403.7"/>
    <n v="1035.8800000000001"/>
    <n v="135.19999999999999"/>
    <n v="0"/>
    <n v="0"/>
    <n v="12443.1"/>
    <n v="13343.78"/>
    <n v="0"/>
    <n v="0"/>
    <n v="0"/>
    <n v="0"/>
    <n v="0"/>
  </r>
  <r>
    <s v="PEORIA MAINT IMP DIST 120 PEORIA IMPROV"/>
    <n v="6017"/>
    <s v="001"/>
    <m/>
    <s v="32-A03-798"/>
    <x v="4"/>
    <x v="261"/>
    <s v="798"/>
    <x v="10"/>
    <s v="DISTRICT ACCOUNTS"/>
    <m/>
    <x v="540"/>
    <s v="PEORIA MAINT IMP DIS"/>
    <s v=" "/>
    <s v=" "/>
    <n v="32"/>
    <s v="A03"/>
    <n v="798"/>
    <n v="315116"/>
    <n v="0"/>
    <n v="0"/>
    <s v=" "/>
    <s v=" "/>
    <s v="        "/>
    <n v="0"/>
    <n v="0"/>
    <n v="0"/>
    <n v="0"/>
    <n v="0"/>
    <n v="0"/>
    <n v="0"/>
    <n v="0"/>
    <n v="0"/>
    <n v="0"/>
    <n v="0"/>
    <n v="0"/>
    <n v="0"/>
    <n v="0"/>
    <n v="0"/>
    <n v="0"/>
    <n v="0"/>
    <n v="0"/>
    <n v="0"/>
    <n v="0"/>
    <n v="0"/>
    <n v="0"/>
    <n v="0"/>
    <n v="0"/>
    <n v="0"/>
  </r>
  <r>
    <s v="PEORIA MAINT IMP DIST 2"/>
    <n v="6018"/>
    <s v="001"/>
    <m/>
    <s v="32-A03-778"/>
    <x v="4"/>
    <x v="261"/>
    <s v="778"/>
    <x v="384"/>
    <s v="DISTRICT ACCOUNTS"/>
    <m/>
    <x v="541"/>
    <s v="PEORIA MAINT IMP 2  "/>
    <s v=" "/>
    <s v=" "/>
    <n v="32"/>
    <s v="A03"/>
    <n v="778"/>
    <n v="315116"/>
    <n v="0"/>
    <n v="297.69"/>
    <s v=" "/>
    <s v=" "/>
    <s v="32A03778"/>
    <n v="420.49"/>
    <n v="0"/>
    <n v="0"/>
    <n v="420.49"/>
    <n v="297.69"/>
    <n v="221.4"/>
    <n v="0"/>
    <n v="0"/>
    <n v="6625.87"/>
    <n v="6702.16"/>
    <n v="73.48"/>
    <n v="0"/>
    <n v="0"/>
    <n v="73.48"/>
    <n v="420.49"/>
    <n v="221.4"/>
    <n v="0"/>
    <n v="0"/>
    <n v="6205.38"/>
    <n v="6404.47"/>
    <n v="0"/>
    <n v="0"/>
    <n v="0"/>
    <n v="0"/>
    <n v="0"/>
  </r>
  <r>
    <s v="PEORIA MAINT IMP DIST 3"/>
    <n v="6019"/>
    <s v="001"/>
    <m/>
    <s v="32-A03-779"/>
    <x v="4"/>
    <x v="261"/>
    <s v="779"/>
    <x v="10"/>
    <s v="DISTRICT ACCOUNTS"/>
    <m/>
    <x v="542"/>
    <s v="PEORIA MAINT IMP 3  "/>
    <s v=" "/>
    <s v=" "/>
    <n v="32"/>
    <s v="A03"/>
    <n v="779"/>
    <n v="315116"/>
    <n v="0"/>
    <n v="0"/>
    <s v=" "/>
    <s v=" "/>
    <s v="32A03779"/>
    <n v="242.81"/>
    <n v="0"/>
    <n v="0"/>
    <n v="242.81"/>
    <n v="0"/>
    <n v="183.52"/>
    <n v="0"/>
    <n v="0"/>
    <n v="6522.94"/>
    <n v="6339.42"/>
    <n v="198.37"/>
    <n v="0"/>
    <n v="0"/>
    <n v="198.37"/>
    <n v="242.81"/>
    <n v="183.52"/>
    <n v="0"/>
    <n v="0"/>
    <n v="6280.13"/>
    <n v="6339.42"/>
    <n v="0"/>
    <n v="0"/>
    <n v="0"/>
    <n v="0"/>
    <n v="0"/>
  </r>
  <r>
    <s v="PEORIA MAINT IMP DIST 4"/>
    <n v="6020"/>
    <s v="001"/>
    <m/>
    <s v="32-A03-780"/>
    <x v="4"/>
    <x v="261"/>
    <s v="780"/>
    <x v="385"/>
    <s v="DISTRICT ACCOUNTS"/>
    <m/>
    <x v="543"/>
    <s v="PEORIA MAINT IMP 4  "/>
    <s v=" "/>
    <s v=" "/>
    <n v="32"/>
    <s v="A03"/>
    <n v="780"/>
    <n v="315116"/>
    <n v="0"/>
    <n v="39.619999999999997"/>
    <s v=" "/>
    <s v=" "/>
    <s v="32A03780"/>
    <n v="196.35"/>
    <n v="0"/>
    <n v="0"/>
    <n v="196.35"/>
    <n v="39.619999999999997"/>
    <n v="64.55"/>
    <n v="0"/>
    <n v="0"/>
    <n v="5805.72"/>
    <n v="5780.79"/>
    <n v="0"/>
    <n v="0"/>
    <n v="0"/>
    <n v="0"/>
    <n v="196.35"/>
    <n v="64.55"/>
    <n v="0"/>
    <n v="0"/>
    <n v="5609.37"/>
    <n v="5741.17"/>
    <n v="0"/>
    <n v="0"/>
    <n v="0"/>
    <n v="0"/>
    <n v="0"/>
  </r>
  <r>
    <s v="PEORIA MAINT IMP DIST 5"/>
    <n v="6021"/>
    <s v="001"/>
    <m/>
    <s v="32-A03-781"/>
    <x v="4"/>
    <x v="261"/>
    <s v="781"/>
    <x v="386"/>
    <s v="DISTRICT ACCOUNTS"/>
    <m/>
    <x v="544"/>
    <s v="PEORIA MAINT IMP 5  "/>
    <s v=" "/>
    <s v=" "/>
    <n v="32"/>
    <s v="A03"/>
    <n v="781"/>
    <n v="315116"/>
    <n v="0"/>
    <n v="260.18"/>
    <s v=" "/>
    <s v=" "/>
    <s v="32A03781"/>
    <n v="371.25"/>
    <n v="0"/>
    <n v="0"/>
    <n v="371.25"/>
    <n v="260.18"/>
    <n v="109.82"/>
    <n v="0"/>
    <n v="0"/>
    <n v="13203.32"/>
    <n v="13353.68"/>
    <n v="609.74"/>
    <n v="0"/>
    <n v="0"/>
    <n v="609.74"/>
    <n v="371.25"/>
    <n v="109.82"/>
    <n v="0"/>
    <n v="0"/>
    <n v="12832.07"/>
    <n v="13093.5"/>
    <n v="0"/>
    <n v="0"/>
    <n v="0"/>
    <n v="0"/>
    <n v="0"/>
  </r>
  <r>
    <s v="PEORIA MAINT IMP DIST 6"/>
    <n v="6022"/>
    <s v="001"/>
    <m/>
    <s v="32-A03-782"/>
    <x v="4"/>
    <x v="261"/>
    <s v="782"/>
    <x v="387"/>
    <s v="DISTRICT ACCOUNTS"/>
    <m/>
    <x v="545"/>
    <s v="PEORIA MAINT IMP 6  "/>
    <s v=" "/>
    <s v=" "/>
    <n v="32"/>
    <s v="A03"/>
    <n v="782"/>
    <n v="315116"/>
    <n v="0"/>
    <n v="161.27000000000001"/>
    <s v=" "/>
    <s v=" "/>
    <s v="32A03782"/>
    <n v="404.34"/>
    <n v="0"/>
    <n v="0"/>
    <n v="404.34"/>
    <n v="161.27000000000001"/>
    <n v="41.89"/>
    <n v="0"/>
    <n v="0"/>
    <n v="6700.59"/>
    <n v="6819.97"/>
    <n v="132.97"/>
    <n v="0"/>
    <n v="0"/>
    <n v="132.97"/>
    <n v="404.34"/>
    <n v="41.89"/>
    <n v="0"/>
    <n v="0"/>
    <n v="6296.25"/>
    <n v="6658.7"/>
    <n v="0"/>
    <n v="0"/>
    <n v="0"/>
    <n v="0"/>
    <n v="0"/>
  </r>
  <r>
    <s v="PEORIA MAINT IMP DIST 69"/>
    <n v="6023"/>
    <s v="001"/>
    <m/>
    <s v="32-A03-793"/>
    <x v="4"/>
    <x v="261"/>
    <s v="793"/>
    <x v="388"/>
    <s v="DISTRICT ACCOUNTS"/>
    <m/>
    <x v="546"/>
    <s v="PEORIA MAINT IMP #69"/>
    <s v=" "/>
    <s v=" "/>
    <n v="32"/>
    <s v="A03"/>
    <n v="793"/>
    <n v="315116"/>
    <n v="0"/>
    <n v="150.19999999999999"/>
    <s v=" "/>
    <s v=" "/>
    <n v="30100000"/>
    <n v="371.01"/>
    <n v="0"/>
    <n v="0"/>
    <n v="371.01"/>
    <n v="150.19999999999999"/>
    <n v="209.19"/>
    <n v="0"/>
    <n v="0"/>
    <n v="9525.1"/>
    <n v="9466.11"/>
    <n v="232.51"/>
    <n v="0"/>
    <n v="0"/>
    <n v="232.51"/>
    <n v="371.01"/>
    <n v="209.19"/>
    <n v="0"/>
    <n v="0"/>
    <n v="9154.09"/>
    <n v="9315.91"/>
    <n v="0"/>
    <n v="0"/>
    <n v="0"/>
    <n v="0"/>
    <n v="0"/>
  </r>
  <r>
    <s v="PEORIA MAINT IMP DIST 7"/>
    <n v="6024"/>
    <s v="001"/>
    <m/>
    <s v="32-A03-783"/>
    <x v="4"/>
    <x v="261"/>
    <s v="783"/>
    <x v="389"/>
    <s v="DISTRICT ACCOUNTS"/>
    <m/>
    <x v="547"/>
    <s v="PEORIA MAINT IMP 7  "/>
    <s v=" "/>
    <s v=" "/>
    <n v="32"/>
    <s v="A03"/>
    <n v="783"/>
    <n v="315116"/>
    <n v="0"/>
    <n v="320.24"/>
    <s v=" "/>
    <s v=" "/>
    <s v="32A03783"/>
    <n v="414.96"/>
    <n v="0"/>
    <n v="0"/>
    <n v="414.96"/>
    <n v="320.24"/>
    <n v="149.53"/>
    <n v="0"/>
    <n v="0"/>
    <n v="9098.73"/>
    <n v="9269.44"/>
    <n v="454.98"/>
    <n v="0"/>
    <n v="0"/>
    <n v="454.98"/>
    <n v="414.96"/>
    <n v="149.53"/>
    <n v="0"/>
    <n v="0"/>
    <n v="8683.77"/>
    <n v="8949.2000000000007"/>
    <n v="0"/>
    <n v="0"/>
    <n v="0"/>
    <n v="0"/>
    <n v="0"/>
  </r>
  <r>
    <s v="PEORIA MAINTENANCE CLEARING"/>
    <n v="6025"/>
    <s v="001"/>
    <m/>
    <s v="32-A03-760"/>
    <x v="4"/>
    <x v="261"/>
    <s v="760"/>
    <x v="10"/>
    <s v="DISTRICT ACCOUNTS"/>
    <m/>
    <x v="548"/>
    <s v="PEORIA MAINT CLEAR  "/>
    <s v=" "/>
    <s v=" "/>
    <n v="32"/>
    <s v="A03"/>
    <n v="760"/>
    <n v="315116"/>
    <n v="0"/>
    <n v="0"/>
    <s v=" "/>
    <s v=" "/>
    <n v="30100000"/>
    <n v="0"/>
    <n v="4948.82"/>
    <n v="0"/>
    <n v="0"/>
    <n v="4948.82"/>
    <n v="0"/>
    <n v="90028.68"/>
    <n v="0"/>
    <n v="0"/>
    <n v="90028.68"/>
    <n v="0"/>
    <n v="2726.87"/>
    <n v="0"/>
    <n v="0"/>
    <n v="2726.87"/>
    <n v="0"/>
    <n v="85079.86"/>
    <n v="0"/>
    <n v="0"/>
    <n v="85079.86"/>
    <n v="0"/>
    <n v="0"/>
    <n v="0"/>
    <n v="0"/>
    <n v="0"/>
  </r>
  <r>
    <s v="PHOENIX DOWNTOWN ENHANCE SERVICES"/>
    <n v="6026"/>
    <s v="001"/>
    <m/>
    <s v="32-A03-765"/>
    <x v="4"/>
    <x v="261"/>
    <s v="765"/>
    <x v="390"/>
    <s v="DISTRICT ACCOUNTS"/>
    <m/>
    <x v="549"/>
    <s v="PHX DTWN ENHANCE SVC"/>
    <s v=" "/>
    <s v=" "/>
    <n v="32"/>
    <s v="A03"/>
    <n v="765"/>
    <n v="315115"/>
    <n v="0"/>
    <n v="57415.26"/>
    <s v=" "/>
    <s v=" "/>
    <n v="30100000"/>
    <n v="115723.8"/>
    <n v="115723.8"/>
    <n v="0"/>
    <n v="0"/>
    <n v="57415.26"/>
    <n v="10145.11"/>
    <n v="910211.99"/>
    <n v="0"/>
    <n v="24490.65"/>
    <n v="981972.79"/>
    <n v="-3373.97"/>
    <n v="-3373.97"/>
    <n v="0"/>
    <n v="0"/>
    <n v="115723.8"/>
    <n v="10145.11"/>
    <n v="794488.19"/>
    <n v="0"/>
    <n v="24490.65"/>
    <n v="924557.53"/>
    <n v="0"/>
    <n v="0"/>
    <n v="0"/>
    <n v="0"/>
    <n v="0"/>
  </r>
  <r>
    <s v="SCOTTSDALE ENHANCEMENT"/>
    <n v="6027"/>
    <s v="001"/>
    <m/>
    <s v="32-A03-775"/>
    <x v="4"/>
    <x v="261"/>
    <s v="775"/>
    <x v="10"/>
    <s v="DISTRICT ACCOUNTS"/>
    <m/>
    <x v="550"/>
    <s v="SCOTTSDALE ENHANCE  "/>
    <s v=" "/>
    <s v=" "/>
    <n v="32"/>
    <s v="A03"/>
    <n v="775"/>
    <n v="315115"/>
    <n v="0"/>
    <n v="0"/>
    <s v=" "/>
    <s v=" "/>
    <n v="30100000"/>
    <n v="0"/>
    <n v="0"/>
    <n v="0"/>
    <n v="0"/>
    <n v="0"/>
    <n v="0"/>
    <n v="0"/>
    <n v="0"/>
    <n v="0"/>
    <n v="0"/>
    <n v="0"/>
    <n v="0"/>
    <n v="0"/>
    <n v="0"/>
    <n v="0"/>
    <n v="0"/>
    <n v="0"/>
    <n v="0"/>
    <n v="0"/>
    <n v="0"/>
    <n v="0"/>
    <n v="0"/>
    <n v="0"/>
    <n v="0"/>
    <n v="0"/>
  </r>
  <r>
    <s v="SUNDANCE C.F.D. BUCKEYE"/>
    <n v="6028"/>
    <s v="001"/>
    <m/>
    <s v="32-A03-795"/>
    <x v="4"/>
    <x v="261"/>
    <s v="795"/>
    <x v="391"/>
    <s v="DISTRICT ACCOUNTS"/>
    <m/>
    <x v="551"/>
    <s v="SUNDANCE C.F.D.     "/>
    <s v=" "/>
    <s v=" "/>
    <n v="32"/>
    <s v="A03"/>
    <n v="795"/>
    <n v="315115"/>
    <n v="0"/>
    <n v="92247.52"/>
    <s v=" "/>
    <s v=" "/>
    <n v="30100000"/>
    <n v="70136.800000000003"/>
    <n v="70136.800000000003"/>
    <n v="0"/>
    <n v="733.78"/>
    <n v="92981.3"/>
    <n v="953.4"/>
    <n v="1042413.32"/>
    <n v="0"/>
    <n v="1705.52"/>
    <n v="1135412.96"/>
    <n v="32847.46"/>
    <n v="32847.46"/>
    <n v="0"/>
    <n v="0.79"/>
    <n v="70137.59"/>
    <n v="953.4"/>
    <n v="972276.52"/>
    <n v="0"/>
    <n v="971.74"/>
    <n v="1042431.66"/>
    <n v="0"/>
    <n v="0"/>
    <n v="0"/>
    <n v="0"/>
    <n v="0"/>
  </r>
  <r>
    <s v="WHITE STONE DIST 1 C.F.D. BUCKEYE"/>
    <n v="6029"/>
    <s v="001"/>
    <m/>
    <s v="32-A03-796"/>
    <x v="4"/>
    <x v="261"/>
    <s v="796"/>
    <x v="392"/>
    <s v="DISTRICT ACCOUNTS"/>
    <m/>
    <x v="552"/>
    <s v="WHITE STONE DIST 1  "/>
    <s v=" "/>
    <s v=" "/>
    <n v="32"/>
    <s v="A03"/>
    <n v="796"/>
    <n v="315115"/>
    <n v="0"/>
    <n v="27006.53"/>
    <s v=" "/>
    <s v=" "/>
    <n v="30100000"/>
    <n v="76676.11"/>
    <n v="90154.22"/>
    <n v="0"/>
    <n v="0"/>
    <n v="40484.639999999999"/>
    <n v="-2579.96"/>
    <n v="1272475.8400000001"/>
    <n v="0"/>
    <n v="39465.54"/>
    <n v="1341527.8700000001"/>
    <n v="31782.5"/>
    <n v="45260.61"/>
    <n v="0"/>
    <n v="5.07"/>
    <n v="90159.29"/>
    <n v="-2579.96"/>
    <n v="1182321.6200000001"/>
    <n v="0"/>
    <n v="39465.54"/>
    <n v="1301043.23"/>
    <n v="0"/>
    <n v="0"/>
    <n v="0"/>
    <n v="0"/>
    <n v="0"/>
  </r>
  <r>
    <s v="WHITESTONE WESTN OVERLAY BUCKEYE"/>
    <n v="6030"/>
    <s v="001"/>
    <m/>
    <s v="32-A03-797"/>
    <x v="4"/>
    <x v="261"/>
    <s v="797"/>
    <x v="393"/>
    <s v="DISTRICT ACCOUNTS"/>
    <m/>
    <x v="553"/>
    <s v="WHITESTONE WESTN    "/>
    <s v=" "/>
    <s v=" "/>
    <n v="32"/>
    <s v="A03"/>
    <n v="797"/>
    <n v="315115"/>
    <n v="0"/>
    <n v="13207.53"/>
    <s v=" "/>
    <s v=" "/>
    <n v="30100000"/>
    <n v="10582.99"/>
    <n v="10582.99"/>
    <n v="0"/>
    <n v="0"/>
    <n v="13207.53"/>
    <n v="2900.91"/>
    <n v="287975.27"/>
    <n v="0"/>
    <n v="7303.03"/>
    <n v="305584.92"/>
    <n v="11206.86"/>
    <n v="11206.86"/>
    <n v="0"/>
    <n v="0"/>
    <n v="10582.99"/>
    <n v="2900.91"/>
    <n v="277392.28000000003"/>
    <n v="0"/>
    <n v="7303.03"/>
    <n v="292377.39"/>
    <n v="0"/>
    <n v="0"/>
    <n v="0"/>
    <n v="0"/>
    <n v="0"/>
  </r>
  <r>
    <s v="MCDOWELL MTN RANCH CFD"/>
    <n v="6031"/>
    <s v="001"/>
    <m/>
    <s v="32-A03-770"/>
    <x v="4"/>
    <x v="261"/>
    <s v="770"/>
    <x v="394"/>
    <s v="DISTRICT ACCOUNTS"/>
    <m/>
    <x v="554"/>
    <s v="MCDOWELL MTN RANCH  "/>
    <s v=" "/>
    <s v=" "/>
    <n v="32"/>
    <s v="A03"/>
    <n v="770"/>
    <n v="315115"/>
    <n v="0"/>
    <n v="26025.74"/>
    <s v=" "/>
    <s v=" "/>
    <n v="30100000"/>
    <n v="60998.12"/>
    <n v="60998.12"/>
    <n v="0"/>
    <n v="76.709999999999994"/>
    <n v="26102.45"/>
    <n v="12168.12"/>
    <n v="853627.83"/>
    <n v="0"/>
    <n v="4058.41"/>
    <n v="871543.86"/>
    <n v="35114.839999999997"/>
    <n v="35114.839999999997"/>
    <n v="0"/>
    <n v="0"/>
    <n v="60998.12"/>
    <n v="12168.12"/>
    <n v="792629.71"/>
    <n v="0"/>
    <n v="3981.7"/>
    <n v="845441.41"/>
    <n v="0"/>
    <n v="0"/>
    <n v="0"/>
    <n v="0"/>
    <n v="0"/>
  </r>
  <r>
    <s v="CAREFREE UTILITIES CFD"/>
    <n v="6032"/>
    <s v="001"/>
    <m/>
    <s v="32-A03-785"/>
    <x v="4"/>
    <x v="261"/>
    <s v="785"/>
    <x v="10"/>
    <s v="DISTRICT ACCOUNTS"/>
    <m/>
    <x v="555"/>
    <s v="CAREFREE UTIL CFD   "/>
    <s v=" "/>
    <s v=" "/>
    <n v="32"/>
    <s v="A03"/>
    <n v="785"/>
    <n v="319222"/>
    <n v="0"/>
    <n v="0"/>
    <s v=" "/>
    <s v=" "/>
    <n v="30100000"/>
    <n v="0"/>
    <n v="0"/>
    <n v="0"/>
    <n v="0"/>
    <n v="0"/>
    <n v="0"/>
    <n v="0"/>
    <n v="0"/>
    <n v="0"/>
    <n v="0"/>
    <n v="0"/>
    <n v="0"/>
    <n v="0"/>
    <n v="0"/>
    <n v="0"/>
    <n v="0"/>
    <n v="0"/>
    <n v="0"/>
    <n v="0"/>
    <n v="0"/>
    <n v="0"/>
    <n v="0"/>
    <n v="0"/>
    <n v="0"/>
    <n v="0"/>
  </r>
  <r>
    <s v="VIA LINDA ROAD CFD"/>
    <n v="6033"/>
    <s v="001"/>
    <m/>
    <s v="32-A03-786"/>
    <x v="4"/>
    <x v="261"/>
    <s v="786"/>
    <x v="395"/>
    <s v="DISTRICT ACCOUNTS"/>
    <m/>
    <x v="556"/>
    <s v="VIA LINDA RD CFD    "/>
    <s v=" "/>
    <s v=" "/>
    <n v="32"/>
    <s v="A03"/>
    <n v="786"/>
    <n v="315115"/>
    <n v="0"/>
    <n v="4955.8999999999996"/>
    <s v=" "/>
    <s v=" "/>
    <n v="30100000"/>
    <n v="9392.52"/>
    <n v="9392.52"/>
    <n v="0"/>
    <n v="0"/>
    <n v="4955.8999999999996"/>
    <n v="536.12"/>
    <n v="125142.64"/>
    <n v="0"/>
    <n v="71.77"/>
    <n v="129634.19"/>
    <n v="5051.5200000000004"/>
    <n v="5051.5200000000004"/>
    <n v="0"/>
    <n v="0"/>
    <n v="9392.52"/>
    <n v="536.12"/>
    <n v="115750.12"/>
    <n v="0"/>
    <n v="71.77"/>
    <n v="124678.29"/>
    <n v="0"/>
    <n v="0"/>
    <n v="0"/>
    <n v="0"/>
    <n v="0"/>
  </r>
  <r>
    <s v="WILDFLOWER RANCH CFD # 2"/>
    <n v="6034"/>
    <s v="001"/>
    <m/>
    <s v="32-A03-788"/>
    <x v="4"/>
    <x v="261"/>
    <s v="788"/>
    <x v="396"/>
    <s v="DISTRICT ACCOUNTS"/>
    <m/>
    <x v="557"/>
    <s v="WILDFLOWER CFD 2    "/>
    <s v=" "/>
    <s v=" "/>
    <n v="32"/>
    <s v="A03"/>
    <n v="788"/>
    <n v="315115"/>
    <n v="0"/>
    <n v="2018.58"/>
    <s v=" "/>
    <s v=" "/>
    <n v="30100000"/>
    <n v="4266.5600000000004"/>
    <n v="4266.5600000000004"/>
    <n v="0"/>
    <n v="0"/>
    <n v="2018.58"/>
    <n v="1901.08"/>
    <n v="83401.8"/>
    <n v="0"/>
    <n v="1.97"/>
    <n v="83521.27"/>
    <n v="2307.27"/>
    <n v="2307.27"/>
    <n v="0"/>
    <n v="0"/>
    <n v="4266.5600000000004"/>
    <n v="1901.08"/>
    <n v="79135.240000000005"/>
    <n v="0"/>
    <n v="1.97"/>
    <n v="81502.69"/>
    <n v="0"/>
    <n v="0"/>
    <n v="0"/>
    <n v="0"/>
    <n v="0"/>
  </r>
  <r>
    <s v="ESTRELLA MTN RCH CFD"/>
    <n v="6035"/>
    <s v="001"/>
    <m/>
    <s v="32-A03-790"/>
    <x v="4"/>
    <x v="261"/>
    <s v="790"/>
    <x v="397"/>
    <s v="DISTRICT ACCOUNTS"/>
    <m/>
    <x v="558"/>
    <s v="ESTRELLA MTN RCH CFD"/>
    <s v=" "/>
    <s v=" "/>
    <n v="32"/>
    <s v="A03"/>
    <n v="790"/>
    <n v="315115"/>
    <n v="0"/>
    <n v="12864.64"/>
    <s v=" "/>
    <s v=" "/>
    <n v="30100000"/>
    <n v="27894.49"/>
    <n v="27894.49"/>
    <n v="0"/>
    <n v="0"/>
    <n v="12864.64"/>
    <n v="3252.28"/>
    <n v="553315.59"/>
    <n v="0"/>
    <n v="12.51"/>
    <n v="562940.46"/>
    <n v="22420.93"/>
    <n v="22420.93"/>
    <n v="0"/>
    <n v="0"/>
    <n v="27894.49"/>
    <n v="3252.28"/>
    <n v="525421.1"/>
    <n v="0"/>
    <n v="12.51"/>
    <n v="550075.81999999995"/>
    <n v="0"/>
    <n v="0"/>
    <n v="0"/>
    <n v="0"/>
    <n v="0"/>
  </r>
  <r>
    <s v="COTTONFLOWER CFD"/>
    <n v="6036"/>
    <s v="001"/>
    <m/>
    <s v="32-A03-791"/>
    <x v="4"/>
    <x v="261"/>
    <s v="791"/>
    <x v="398"/>
    <s v="DISTRICT ACCOUNTS"/>
    <m/>
    <x v="559"/>
    <s v="COTTONFLOWER CFD    "/>
    <s v=" "/>
    <s v=" "/>
    <n v="32"/>
    <s v="A03"/>
    <n v="791"/>
    <n v="315115"/>
    <n v="0"/>
    <n v="6185.4"/>
    <s v=" "/>
    <s v=" "/>
    <n v="30100000"/>
    <n v="8656.2800000000007"/>
    <n v="8656.2800000000007"/>
    <n v="0"/>
    <n v="0"/>
    <n v="6185.4"/>
    <n v="1940.57"/>
    <n v="169972.42"/>
    <n v="0"/>
    <n v="65.97"/>
    <n v="174283.22"/>
    <n v="5796.48"/>
    <n v="5796.48"/>
    <n v="0"/>
    <n v="0"/>
    <n v="8656.2800000000007"/>
    <n v="1940.57"/>
    <n v="161316.14000000001"/>
    <n v="0"/>
    <n v="65.97"/>
    <n v="168097.82"/>
    <n v="0"/>
    <n v="0"/>
    <n v="0"/>
    <n v="0"/>
    <n v="0"/>
  </r>
  <r>
    <s v="SAGUARO ACRES CFD"/>
    <n v="6037"/>
    <s v="001"/>
    <m/>
    <s v="32-A03-792"/>
    <x v="4"/>
    <x v="261"/>
    <s v="792"/>
    <x v="399"/>
    <s v="DISTRICT ACCOUNTS"/>
    <m/>
    <x v="560"/>
    <s v="SAGUARO ACRES CFD   "/>
    <s v=" "/>
    <s v=" "/>
    <n v="32"/>
    <s v="A03"/>
    <n v="792"/>
    <n v="315115"/>
    <n v="0"/>
    <n v="5362.57"/>
    <s v=" "/>
    <s v=" "/>
    <n v="30100000"/>
    <n v="5486.03"/>
    <n v="5486.03"/>
    <n v="0"/>
    <n v="0"/>
    <n v="5362.57"/>
    <n v="2707.76"/>
    <n v="54372.42"/>
    <n v="0"/>
    <n v="0"/>
    <n v="57027.23"/>
    <n v="1308.3900000000001"/>
    <n v="1308.3900000000001"/>
    <n v="0"/>
    <n v="0"/>
    <n v="5486.03"/>
    <n v="2707.76"/>
    <n v="48886.39"/>
    <n v="0"/>
    <n v="0"/>
    <n v="51664.66"/>
    <n v="0"/>
    <n v="0"/>
    <n v="0"/>
    <n v="0"/>
    <n v="0"/>
  </r>
  <r>
    <s v="CENTERRA CFD"/>
    <n v="6038"/>
    <s v="001"/>
    <m/>
    <s v="32-A03-794"/>
    <x v="4"/>
    <x v="261"/>
    <s v="794"/>
    <x v="400"/>
    <s v="DISTRICT ACCOUNTS"/>
    <m/>
    <x v="561"/>
    <s v="CENTERRA CFD        "/>
    <s v=" "/>
    <s v=" "/>
    <n v="32"/>
    <s v="A03"/>
    <n v="794"/>
    <n v="315115"/>
    <n v="0"/>
    <n v="3571.55"/>
    <s v=" "/>
    <s v=" "/>
    <n v="30100000"/>
    <n v="9705.67"/>
    <n v="9705.67"/>
    <n v="0"/>
    <n v="0"/>
    <n v="3571.55"/>
    <n v="2180.29"/>
    <n v="203027.57"/>
    <n v="0"/>
    <n v="21.82"/>
    <n v="204440.65"/>
    <n v="3226.86"/>
    <n v="3226.86"/>
    <n v="0"/>
    <n v="0"/>
    <n v="9705.67"/>
    <n v="2180.29"/>
    <n v="193321.9"/>
    <n v="0"/>
    <n v="21.82"/>
    <n v="200869.1"/>
    <n v="0"/>
    <n v="0"/>
    <n v="0"/>
    <n v="0"/>
    <n v="0"/>
  </r>
  <r>
    <s v="VILLAGE @ LITCHFIELD PK CFD"/>
    <n v="6039"/>
    <s v="001"/>
    <m/>
    <s v="32-A03-800"/>
    <x v="4"/>
    <x v="261"/>
    <s v="800"/>
    <x v="401"/>
    <s v="DISTRICT ACCOUNTS"/>
    <m/>
    <x v="562"/>
    <s v="VILLAGE@LITCHFIELD  "/>
    <s v=" "/>
    <s v=" "/>
    <n v="32"/>
    <s v="A03"/>
    <n v="800"/>
    <n v="315115"/>
    <n v="0"/>
    <n v="6686.85"/>
    <s v=" "/>
    <s v=" "/>
    <n v="30100000"/>
    <n v="17466.5"/>
    <n v="17466.5"/>
    <n v="0"/>
    <n v="0"/>
    <n v="6686.85"/>
    <n v="2825.32"/>
    <n v="265293.52"/>
    <n v="0"/>
    <n v="246.32"/>
    <n v="269401.37"/>
    <n v="8339.2800000000007"/>
    <n v="8339.2800000000007"/>
    <n v="0"/>
    <n v="0"/>
    <n v="17466.5"/>
    <n v="2825.32"/>
    <n v="247827.02"/>
    <n v="0"/>
    <n v="246.32"/>
    <n v="262714.52"/>
    <n v="0"/>
    <n v="0"/>
    <n v="0"/>
    <n v="0"/>
    <n v="0"/>
  </r>
  <r>
    <s v="VISTANCIA CFD"/>
    <n v="6040"/>
    <s v="001"/>
    <m/>
    <s v="32-A03-801"/>
    <x v="4"/>
    <x v="261"/>
    <s v="801"/>
    <x v="10"/>
    <s v="DISTRICT ACCOUNTS"/>
    <m/>
    <x v="563"/>
    <s v="VISTANCIA CFD       "/>
    <s v=" "/>
    <s v=" "/>
    <n v="32"/>
    <s v="A03"/>
    <n v="801"/>
    <n v="315115"/>
    <n v="0"/>
    <n v="0"/>
    <s v=" "/>
    <s v=" "/>
    <n v="30100000"/>
    <n v="0"/>
    <n v="0"/>
    <n v="0"/>
    <n v="0"/>
    <n v="0"/>
    <n v="0"/>
    <n v="0"/>
    <n v="0"/>
    <n v="0"/>
    <n v="0"/>
    <n v="0"/>
    <n v="0"/>
    <n v="0"/>
    <n v="0"/>
    <n v="0"/>
    <n v="0"/>
    <n v="0"/>
    <n v="0"/>
    <n v="0"/>
    <n v="0"/>
    <n v="0"/>
    <n v="0"/>
    <n v="0"/>
    <n v="0"/>
    <n v="0"/>
  </r>
  <r>
    <s v="VISTANCIA CFD"/>
    <n v="6040"/>
    <s v="001"/>
    <m/>
    <s v="32-A03-804"/>
    <x v="4"/>
    <x v="261"/>
    <s v="804"/>
    <x v="402"/>
    <s v="DISTRICT ACCOUNTS"/>
    <m/>
    <x v="563"/>
    <s v="VISTANCIA CFD       "/>
    <s v=" "/>
    <s v=" "/>
    <n v="32"/>
    <s v="A03"/>
    <n v="804"/>
    <n v="315115"/>
    <n v="0"/>
    <n v="62434.74"/>
    <s v=" "/>
    <s v=" "/>
    <n v="30100000"/>
    <n v="128202.04"/>
    <n v="128202.04"/>
    <n v="0"/>
    <n v="25.4"/>
    <n v="62460.14"/>
    <n v="16315.48"/>
    <n v="1658964.45"/>
    <n v="0"/>
    <n v="2487.46"/>
    <n v="1707571.17"/>
    <n v="64164.31"/>
    <n v="64164.31"/>
    <n v="0"/>
    <n v="57.37"/>
    <n v="128259.41"/>
    <n v="16315.48"/>
    <n v="1530762.41"/>
    <n v="0"/>
    <n v="2462.06"/>
    <n v="1645111.03"/>
    <n v="0"/>
    <n v="0"/>
    <n v="0"/>
    <n v="0"/>
    <n v="0"/>
  </r>
  <r>
    <s v="WESTPARK CFD"/>
    <n v="6041"/>
    <s v="001"/>
    <m/>
    <s v="32-A03-802"/>
    <x v="4"/>
    <x v="261"/>
    <s v="802"/>
    <x v="403"/>
    <s v="DISTRICT ACCOUNTS"/>
    <m/>
    <x v="564"/>
    <s v="WESTPARK CFD        "/>
    <s v=" "/>
    <s v=" "/>
    <n v="32"/>
    <s v="A03"/>
    <n v="802"/>
    <n v="315115"/>
    <n v="0"/>
    <n v="10100.86"/>
    <s v=" "/>
    <s v=" "/>
    <n v="30100000"/>
    <n v="26463.48"/>
    <n v="26463.48"/>
    <n v="0"/>
    <n v="0"/>
    <n v="10100.86"/>
    <n v="3036.43"/>
    <n v="319693.43"/>
    <n v="0"/>
    <n v="3.96"/>
    <n v="326761.82"/>
    <n v="9494.94"/>
    <n v="9494.94"/>
    <n v="0"/>
    <n v="0"/>
    <n v="26463.48"/>
    <n v="3036.43"/>
    <n v="293229.95"/>
    <n v="0"/>
    <n v="3.96"/>
    <n v="316660.96000000002"/>
    <n v="0"/>
    <n v="0"/>
    <n v="0"/>
    <n v="0"/>
    <n v="0"/>
  </r>
  <r>
    <s v="CORTINA CFD"/>
    <n v="6042"/>
    <s v="001"/>
    <m/>
    <s v="32-A03-803"/>
    <x v="4"/>
    <x v="261"/>
    <s v="803"/>
    <x v="404"/>
    <s v="DISTRICT ACCOUNTS"/>
    <m/>
    <x v="565"/>
    <s v="CORTINA CFD         "/>
    <s v=" "/>
    <s v=" "/>
    <n v="32"/>
    <s v="A03"/>
    <n v="803"/>
    <n v="315115"/>
    <n v="0"/>
    <n v="3485.96"/>
    <s v=" "/>
    <s v=" "/>
    <n v="30100000"/>
    <n v="8944.57"/>
    <n v="8944.57"/>
    <n v="0"/>
    <n v="0"/>
    <n v="3485.96"/>
    <n v="1535.74"/>
    <n v="146395.6"/>
    <n v="0"/>
    <n v="0.5"/>
    <n v="148346.32"/>
    <n v="3793.21"/>
    <n v="3793.21"/>
    <n v="0"/>
    <n v="0"/>
    <n v="8944.57"/>
    <n v="1535.74"/>
    <n v="137451.03"/>
    <n v="0"/>
    <n v="0.5"/>
    <n v="144860.35999999999"/>
    <n v="0"/>
    <n v="0"/>
    <n v="0"/>
    <n v="0"/>
    <n v="0"/>
  </r>
  <r>
    <s v="AGUA FRIA RANCH CFD"/>
    <n v="6044"/>
    <s v="001"/>
    <m/>
    <s v="32-A03-805"/>
    <x v="4"/>
    <x v="261"/>
    <s v="805"/>
    <x v="405"/>
    <s v="DISTRICT ACCOUNTS"/>
    <m/>
    <x v="566"/>
    <s v="AGUA FRIA RANCH CFD "/>
    <s v=" "/>
    <s v=" "/>
    <n v="32"/>
    <s v="A03"/>
    <n v="805"/>
    <n v="315115"/>
    <n v="0"/>
    <n v="4001.18"/>
    <s v=" "/>
    <s v=" "/>
    <n v="30100000"/>
    <n v="7236.15"/>
    <n v="7236.15"/>
    <n v="0"/>
    <n v="0"/>
    <n v="4001.18"/>
    <n v="1161.22"/>
    <n v="184951.27"/>
    <n v="0"/>
    <n v="158.24"/>
    <n v="187949.47"/>
    <n v="4649.46"/>
    <n v="4649.46"/>
    <n v="0"/>
    <n v="79.5"/>
    <n v="7315.65"/>
    <n v="1161.22"/>
    <n v="177715.12"/>
    <n v="0"/>
    <n v="158.24"/>
    <n v="183948.29"/>
    <n v="0"/>
    <n v="0"/>
    <n v="0"/>
    <n v="0"/>
    <n v="0"/>
  </r>
  <r>
    <s v="PALM VALLEY CFD #3"/>
    <n v="6045"/>
    <s v="001"/>
    <m/>
    <s v="32-A03-806"/>
    <x v="4"/>
    <x v="261"/>
    <s v="806"/>
    <x v="406"/>
    <s v="DISTRICT ACCOUNTS"/>
    <m/>
    <x v="567"/>
    <s v="PALM VALLEY CFD #3  "/>
    <s v=" "/>
    <s v=" "/>
    <n v="32"/>
    <s v="A03"/>
    <n v="806"/>
    <n v="315115"/>
    <n v="0"/>
    <n v="19518.21"/>
    <s v=" "/>
    <s v=" "/>
    <n v="30100000"/>
    <n v="13814.71"/>
    <n v="13814.71"/>
    <n v="0"/>
    <n v="0"/>
    <n v="19518.21"/>
    <n v="4298.95"/>
    <n v="438450.85"/>
    <n v="0"/>
    <n v="78.510000000000005"/>
    <n v="453748.62"/>
    <n v="28413.759999999998"/>
    <n v="28413.759999999998"/>
    <n v="0"/>
    <n v="1.26"/>
    <n v="13815.97"/>
    <n v="4298.95"/>
    <n v="424636.14"/>
    <n v="0"/>
    <n v="78.510000000000005"/>
    <n v="434230.41"/>
    <n v="0"/>
    <n v="0"/>
    <n v="0"/>
    <n v="0"/>
    <n v="0"/>
  </r>
  <r>
    <s v="MARLEY PARK CFD"/>
    <n v="6046"/>
    <s v="001"/>
    <m/>
    <s v="32-A03-807"/>
    <x v="4"/>
    <x v="261"/>
    <s v="807"/>
    <x v="407"/>
    <s v="DISTRICT ACCOUNTS"/>
    <m/>
    <x v="568"/>
    <s v="MARLEY PARK CFD     "/>
    <s v=" "/>
    <s v=" "/>
    <n v="32"/>
    <s v="A03"/>
    <n v="807"/>
    <n v="315115"/>
    <n v="0"/>
    <n v="25362.57"/>
    <s v=" "/>
    <s v=" "/>
    <n v="30100000"/>
    <n v="16933.89"/>
    <n v="17701.349999999999"/>
    <n v="0"/>
    <n v="0"/>
    <n v="26130.03"/>
    <n v="2728.56"/>
    <n v="489612.6"/>
    <n v="0"/>
    <n v="6.07"/>
    <n v="512252.68"/>
    <n v="22878.25"/>
    <n v="23645.71"/>
    <n v="0"/>
    <n v="0"/>
    <n v="17701.349999999999"/>
    <n v="2728.56"/>
    <n v="471911.25"/>
    <n v="0"/>
    <n v="6.07"/>
    <n v="486122.65"/>
    <n v="0"/>
    <n v="0"/>
    <n v="0"/>
    <n v="0"/>
    <n v="0"/>
  </r>
  <r>
    <s v="TARTESSO WEST CFD"/>
    <n v="6047"/>
    <s v="001"/>
    <m/>
    <s v="32-A03-808"/>
    <x v="4"/>
    <x v="261"/>
    <s v="808"/>
    <x v="408"/>
    <s v="DISTRICT ACCOUNTS"/>
    <m/>
    <x v="569"/>
    <s v="TARTESSO WEST CFD   "/>
    <s v=" "/>
    <s v=" "/>
    <n v="32"/>
    <s v="A03"/>
    <n v="808"/>
    <n v="315115"/>
    <n v="1"/>
    <n v="10663.48"/>
    <s v=" "/>
    <s v=" "/>
    <n v="30100000"/>
    <n v="19717.16"/>
    <n v="19717.16"/>
    <n v="0"/>
    <n v="0"/>
    <n v="10663.48"/>
    <n v="10466.44"/>
    <n v="447458.04"/>
    <n v="0"/>
    <n v="15883.46"/>
    <n v="463538.54"/>
    <n v="10865.76"/>
    <n v="10865.76"/>
    <n v="0"/>
    <n v="0"/>
    <n v="19717.16"/>
    <n v="10466.44"/>
    <n v="427740.88"/>
    <n v="0"/>
    <n v="15883.46"/>
    <n v="452875.06"/>
    <n v="0"/>
    <n v="0"/>
    <n v="0"/>
    <n v="0"/>
    <n v="0"/>
  </r>
  <r>
    <s v="ELIANTO CFD"/>
    <n v="6048"/>
    <s v="001"/>
    <m/>
    <s v="32-A03-810"/>
    <x v="4"/>
    <x v="261"/>
    <s v="810"/>
    <x v="409"/>
    <s v="DISTRICT ACCOUNTS"/>
    <m/>
    <x v="570"/>
    <s v="ELIANTO CFD         "/>
    <s v=" "/>
    <s v=" "/>
    <n v="32"/>
    <s v="A03"/>
    <n v="810"/>
    <n v="315115"/>
    <n v="0"/>
    <n v="18.39"/>
    <s v=" "/>
    <s v=" "/>
    <n v="30100000"/>
    <n v="0"/>
    <n v="0"/>
    <n v="0"/>
    <n v="0"/>
    <n v="18.39"/>
    <n v="0"/>
    <n v="106.21"/>
    <n v="0"/>
    <n v="0"/>
    <n v="124.6"/>
    <n v="8.48"/>
    <n v="8.48"/>
    <n v="0"/>
    <n v="0"/>
    <n v="0"/>
    <n v="0"/>
    <n v="106.21"/>
    <n v="0"/>
    <n v="0"/>
    <n v="106.21"/>
    <n v="0"/>
    <n v="0"/>
    <n v="0"/>
    <n v="0"/>
    <n v="0"/>
  </r>
  <r>
    <s v="FESTIVAL RANCH CFD"/>
    <n v="6049"/>
    <s v="001"/>
    <m/>
    <s v="32-A03-811"/>
    <x v="4"/>
    <x v="261"/>
    <s v="811"/>
    <x v="410"/>
    <s v="DISTRICT ACCOUNTS"/>
    <m/>
    <x v="571"/>
    <s v="FESTIVAL RANCH CFD  "/>
    <s v=" "/>
    <s v=" "/>
    <n v="32"/>
    <s v="A03"/>
    <n v="811"/>
    <n v="315115"/>
    <n v="0"/>
    <n v="28536.49"/>
    <s v=" "/>
    <s v=" "/>
    <n v="30100000"/>
    <n v="76340.34"/>
    <n v="76340.34"/>
    <n v="0"/>
    <n v="0"/>
    <n v="28536.49"/>
    <n v="13082.08"/>
    <n v="931322.42"/>
    <n v="0"/>
    <n v="13140.32"/>
    <n v="959917.15"/>
    <n v="56374.02"/>
    <n v="56374.02"/>
    <n v="0"/>
    <n v="5.2"/>
    <n v="76345.539999999994"/>
    <n v="13082.08"/>
    <n v="854982.08"/>
    <n v="0"/>
    <n v="13140.32"/>
    <n v="931380.66"/>
    <n v="0"/>
    <n v="0"/>
    <n v="0"/>
    <n v="0"/>
    <n v="0"/>
  </r>
  <r>
    <s v="KING RANCH CFD"/>
    <n v="6050"/>
    <s v="001"/>
    <m/>
    <s v="32-A03-812"/>
    <x v="4"/>
    <x v="261"/>
    <s v="812"/>
    <x v="10"/>
    <s v="DISTRICT ACCOUNTS"/>
    <m/>
    <x v="572"/>
    <s v="KING RANCH CFD      "/>
    <s v=" "/>
    <s v=" "/>
    <n v="32"/>
    <s v="A03"/>
    <n v="812"/>
    <n v="315115"/>
    <n v="0"/>
    <n v="0"/>
    <s v=" "/>
    <s v=" "/>
    <n v="30100000"/>
    <n v="0"/>
    <n v="0"/>
    <n v="0"/>
    <n v="0"/>
    <n v="0"/>
    <n v="0"/>
    <n v="3891.12"/>
    <n v="0"/>
    <n v="0"/>
    <n v="3891.12"/>
    <n v="0"/>
    <n v="0"/>
    <n v="0"/>
    <n v="0"/>
    <n v="0"/>
    <n v="0"/>
    <n v="3891.12"/>
    <n v="0"/>
    <n v="0"/>
    <n v="3891.12"/>
    <n v="0"/>
    <n v="0"/>
    <n v="0"/>
    <n v="0"/>
    <n v="0"/>
  </r>
  <r>
    <s v="SCTTSDL WTRFRONT CMM CFD"/>
    <n v="6051"/>
    <s v="001"/>
    <m/>
    <s v="32-A03-813"/>
    <x v="4"/>
    <x v="261"/>
    <s v="813"/>
    <x v="411"/>
    <s v="DISTRICT ACCOUNTS"/>
    <m/>
    <x v="573"/>
    <s v="SCTTSDL WTRFT CFD   "/>
    <s v=" "/>
    <s v=" "/>
    <n v="32"/>
    <s v="A03"/>
    <n v="813"/>
    <n v="315115"/>
    <n v="0"/>
    <n v="8664.1200000000008"/>
    <s v=" "/>
    <s v=" "/>
    <n v="30100000"/>
    <n v="8002.33"/>
    <n v="8002.33"/>
    <n v="0"/>
    <n v="0"/>
    <n v="8664.1200000000008"/>
    <n v="7470.14"/>
    <n v="172871.5"/>
    <n v="0"/>
    <n v="42352.76"/>
    <n v="216418.24"/>
    <n v="16575.13"/>
    <n v="16575.13"/>
    <n v="0"/>
    <n v="0"/>
    <n v="8002.33"/>
    <n v="7470.14"/>
    <n v="164869.17000000001"/>
    <n v="0"/>
    <n v="42352.76"/>
    <n v="207754.12"/>
    <n v="0"/>
    <n v="0"/>
    <n v="0"/>
    <n v="0"/>
    <n v="0"/>
  </r>
  <r>
    <s v="WATSON RD CFD"/>
    <n v="6052"/>
    <s v="001"/>
    <m/>
    <s v="32-A03-814"/>
    <x v="4"/>
    <x v="261"/>
    <s v="814"/>
    <x v="412"/>
    <s v="DISTRICT ACCOUNTS"/>
    <m/>
    <x v="574"/>
    <s v="WATSON RD CFD       "/>
    <s v=" "/>
    <s v=" "/>
    <n v="32"/>
    <s v="A03"/>
    <n v="814"/>
    <n v="315115"/>
    <n v="0"/>
    <n v="1377.76"/>
    <s v=" "/>
    <s v=" "/>
    <n v="30100000"/>
    <n v="1864.41"/>
    <n v="1864.41"/>
    <n v="0"/>
    <n v="0"/>
    <n v="1377.76"/>
    <n v="65.64"/>
    <n v="29784.91"/>
    <n v="0"/>
    <n v="0.06"/>
    <n v="31097.09"/>
    <n v="607.94000000000005"/>
    <n v="607.94000000000005"/>
    <n v="0"/>
    <n v="0.01"/>
    <n v="1864.42"/>
    <n v="65.64"/>
    <n v="27920.5"/>
    <n v="0"/>
    <n v="0.06"/>
    <n v="29719.33"/>
    <n v="0"/>
    <n v="0"/>
    <n v="0"/>
    <n v="0"/>
    <n v="0"/>
  </r>
  <r>
    <s v="TRILLIUM CFD"/>
    <n v="6053"/>
    <s v="001"/>
    <m/>
    <s v="32-A03-815"/>
    <x v="4"/>
    <x v="261"/>
    <s v="815"/>
    <x v="413"/>
    <s v="DISTRICT ACCOUNTS"/>
    <m/>
    <x v="575"/>
    <s v="TRILLIUM CFD        "/>
    <s v=" "/>
    <s v=" "/>
    <n v="32"/>
    <s v="A03"/>
    <n v="815"/>
    <n v="315115"/>
    <n v="0"/>
    <n v="6.2"/>
    <s v=" "/>
    <s v=" "/>
    <n v="30100000"/>
    <n v="0"/>
    <n v="0"/>
    <n v="0"/>
    <n v="0"/>
    <n v="6.2"/>
    <n v="0"/>
    <n v="66.05"/>
    <n v="0"/>
    <n v="0"/>
    <n v="72.25"/>
    <n v="0"/>
    <n v="0"/>
    <n v="0"/>
    <n v="0"/>
    <n v="0"/>
    <n v="0"/>
    <n v="66.05"/>
    <n v="0"/>
    <n v="0"/>
    <n v="66.05"/>
    <n v="0"/>
    <n v="0"/>
    <n v="0"/>
    <n v="0"/>
    <n v="0"/>
  </r>
  <r>
    <s v="ANTHEM SUN VALLEY CFD"/>
    <n v="6054"/>
    <s v="001"/>
    <m/>
    <s v="32-A03-817"/>
    <x v="4"/>
    <x v="261"/>
    <s v="817"/>
    <x v="10"/>
    <s v="DISTRICT ACCOUNTS"/>
    <m/>
    <x v="576"/>
    <s v="ANTHEM SUN VALLY CFD"/>
    <s v=" "/>
    <s v=" "/>
    <n v="32"/>
    <s v="A03"/>
    <n v="817"/>
    <n v="315115"/>
    <n v="0"/>
    <n v="0"/>
    <s v=" "/>
    <s v=" "/>
    <n v="30100000"/>
    <n v="27.14"/>
    <n v="27.14"/>
    <n v="0"/>
    <n v="0"/>
    <n v="0"/>
    <n v="0"/>
    <n v="113.75"/>
    <n v="0"/>
    <n v="0"/>
    <n v="113.75"/>
    <n v="14.48"/>
    <n v="14.48"/>
    <n v="0"/>
    <n v="0"/>
    <n v="27.14"/>
    <n v="0"/>
    <n v="86.61"/>
    <n v="0"/>
    <n v="0"/>
    <n v="113.75"/>
    <n v="0"/>
    <n v="0"/>
    <n v="0"/>
    <n v="0"/>
    <n v="0"/>
  </r>
  <r>
    <s v="MIRIELLE CFD"/>
    <n v="6055"/>
    <s v="001"/>
    <m/>
    <s v="32-A03-818"/>
    <x v="4"/>
    <x v="261"/>
    <s v="818"/>
    <x v="414"/>
    <s v="DISTRICT ACCOUNTS"/>
    <m/>
    <x v="577"/>
    <s v="MIRIELLE CFD        "/>
    <s v=" "/>
    <s v=" "/>
    <n v="32"/>
    <s v="A03"/>
    <n v="818"/>
    <n v="315115"/>
    <n v="0"/>
    <n v="0.01"/>
    <s v=" "/>
    <s v=" "/>
    <n v="30100000"/>
    <n v="0.01"/>
    <n v="0"/>
    <n v="0"/>
    <n v="0"/>
    <n v="0"/>
    <n v="23.78"/>
    <n v="12.27"/>
    <n v="0"/>
    <n v="189.45"/>
    <n v="177.95"/>
    <n v="0.01"/>
    <n v="0"/>
    <n v="0"/>
    <n v="0"/>
    <n v="0"/>
    <n v="23.78"/>
    <n v="12.27"/>
    <n v="0"/>
    <n v="189.45"/>
    <n v="177.95"/>
    <n v="0"/>
    <n v="0"/>
    <n v="0"/>
    <n v="0"/>
    <n v="0"/>
  </r>
  <r>
    <s v="SONORAN TRAILS CFD"/>
    <n v="6056"/>
    <s v="001"/>
    <m/>
    <s v="32-A03-819"/>
    <x v="4"/>
    <x v="261"/>
    <s v="819"/>
    <x v="415"/>
    <s v="DISTRICT ACCOUNTS"/>
    <m/>
    <x v="578"/>
    <s v="SONORAN TRAILS CFD  "/>
    <s v=" "/>
    <s v=" "/>
    <n v="32"/>
    <s v="A03"/>
    <n v="819"/>
    <n v="315115"/>
    <n v="0"/>
    <n v="1488.05"/>
    <s v=" "/>
    <s v=" "/>
    <n v="30100000"/>
    <n v="1488.05"/>
    <n v="0"/>
    <n v="0"/>
    <n v="0"/>
    <n v="0"/>
    <n v="1488.05"/>
    <n v="0"/>
    <n v="0"/>
    <n v="0"/>
    <n v="0"/>
    <n v="1488.05"/>
    <n v="0"/>
    <n v="0"/>
    <n v="0"/>
    <n v="0"/>
    <n v="1488.05"/>
    <n v="0"/>
    <n v="0"/>
    <n v="0"/>
    <n v="0"/>
    <n v="0"/>
    <n v="0"/>
    <n v="0"/>
    <n v="0"/>
    <n v="0"/>
  </r>
  <r>
    <s v="EASTMARK CFD #1"/>
    <n v="6057"/>
    <s v="001"/>
    <m/>
    <s v="32-A03-820"/>
    <x v="4"/>
    <x v="261"/>
    <s v="820"/>
    <x v="416"/>
    <s v="DISTRICT ACCOUNTS"/>
    <m/>
    <x v="579"/>
    <s v="EASTMARK CFD #1     "/>
    <s v=" "/>
    <s v=" "/>
    <n v="32"/>
    <s v="A03"/>
    <n v="820"/>
    <n v="315115"/>
    <n v="0"/>
    <n v="25564.94"/>
    <s v=" "/>
    <s v=" "/>
    <n v="30100000"/>
    <n v="5572.03"/>
    <n v="5572.03"/>
    <n v="0"/>
    <n v="0"/>
    <n v="25564.94"/>
    <n v="2.02"/>
    <n v="136195.81"/>
    <n v="0"/>
    <n v="0"/>
    <n v="161758.73000000001"/>
    <n v="2204.66"/>
    <n v="2204.66"/>
    <n v="0"/>
    <n v="0"/>
    <n v="5572.03"/>
    <n v="2.02"/>
    <n v="130623.78"/>
    <n v="0"/>
    <n v="0"/>
    <n v="136193.79"/>
    <n v="0"/>
    <n v="0"/>
    <n v="0"/>
    <n v="0"/>
    <n v="0"/>
  </r>
  <r>
    <s v="EMRCFD -MONTECITO SERIES 2007"/>
    <n v="6058"/>
    <s v="001"/>
    <m/>
    <s v="32-A04-001"/>
    <x v="4"/>
    <x v="263"/>
    <s v="001"/>
    <x v="417"/>
    <s v="DISTRICT ACCOUNTS"/>
    <m/>
    <x v="580"/>
    <s v="EMRCFD MONTECITO    "/>
    <s v=" "/>
    <s v=" "/>
    <n v="32"/>
    <s v="A04"/>
    <n v="1"/>
    <n v="315117"/>
    <n v="0"/>
    <n v="3913.45"/>
    <s v=" "/>
    <s v=" "/>
    <n v="30100000"/>
    <n v="11902.45"/>
    <n v="11902.45"/>
    <n v="0"/>
    <n v="0"/>
    <n v="3913.45"/>
    <n v="3833.77"/>
    <n v="250715.94"/>
    <n v="0"/>
    <n v="0"/>
    <n v="250795.62"/>
    <n v="9921.31"/>
    <n v="9921.31"/>
    <n v="0"/>
    <n v="0"/>
    <n v="11902.45"/>
    <n v="3833.77"/>
    <n v="238813.49"/>
    <n v="0"/>
    <n v="0"/>
    <n v="246882.17"/>
    <n v="0"/>
    <n v="0"/>
    <n v="0"/>
    <n v="0"/>
    <n v="0"/>
  </r>
  <r>
    <s v="FESTIVAL RANCH CFD 2 &amp; 3"/>
    <n v="6059"/>
    <s v="001"/>
    <m/>
    <s v="32-A04-002"/>
    <x v="4"/>
    <x v="263"/>
    <s v="002"/>
    <x v="418"/>
    <s v="DISTRICT ACCOUNTS"/>
    <m/>
    <x v="581"/>
    <s v="FESTIVAL RANCH CFD  "/>
    <s v=" "/>
    <s v=" "/>
    <n v="32"/>
    <s v="A04"/>
    <n v="2"/>
    <n v="315117"/>
    <n v="0"/>
    <n v="2552.41"/>
    <s v=" "/>
    <s v=" "/>
    <n v="30100000"/>
    <n v="5785.62"/>
    <n v="5785.62"/>
    <n v="0"/>
    <n v="0"/>
    <n v="2552.41"/>
    <n v="1040.24"/>
    <n v="85352.49"/>
    <n v="0"/>
    <n v="0"/>
    <n v="86864.66"/>
    <n v="4069.37"/>
    <n v="4069.37"/>
    <n v="0"/>
    <n v="0"/>
    <n v="5785.62"/>
    <n v="1040.24"/>
    <n v="79566.87"/>
    <n v="0"/>
    <n v="0"/>
    <n v="84312.25"/>
    <n v="0"/>
    <n v="0"/>
    <n v="0"/>
    <n v="0"/>
    <n v="0"/>
  </r>
  <r>
    <s v="FESTIVAL RANCH CFD #6"/>
    <n v="6060"/>
    <s v="001"/>
    <m/>
    <s v="32-A04-005"/>
    <x v="4"/>
    <x v="263"/>
    <s v="005"/>
    <x v="419"/>
    <s v="DISTRICT ACCOUNTS"/>
    <m/>
    <x v="582"/>
    <s v="FESTIVAL RANCH CFD 6"/>
    <s v=" "/>
    <s v=" "/>
    <n v="32"/>
    <s v="A04"/>
    <n v="5"/>
    <n v="315117"/>
    <n v="0"/>
    <n v="1029.8699999999999"/>
    <s v=" "/>
    <s v=" "/>
    <n v="30100000"/>
    <n v="2282.67"/>
    <n v="2282.67"/>
    <n v="0"/>
    <n v="0"/>
    <n v="1029.8699999999999"/>
    <n v="113.12"/>
    <n v="20244.25"/>
    <n v="0"/>
    <n v="0"/>
    <n v="21161"/>
    <n v="1599.4"/>
    <n v="1599.4"/>
    <n v="0"/>
    <n v="0"/>
    <n v="2282.67"/>
    <n v="113.12"/>
    <n v="17961.580000000002"/>
    <n v="0"/>
    <n v="0"/>
    <n v="20131.13"/>
    <n v="0"/>
    <n v="0"/>
    <n v="0"/>
    <n v="0"/>
    <n v="0"/>
  </r>
  <r>
    <s v="FESTIVAL RANCH CFD 7"/>
    <n v="6061"/>
    <s v="001"/>
    <m/>
    <s v="32-A04-006"/>
    <x v="4"/>
    <x v="263"/>
    <s v="006"/>
    <x v="420"/>
    <s v="DISTRICT ACCOUNTS"/>
    <m/>
    <x v="583"/>
    <s v="FESTIVAL RANCH CFD 7"/>
    <s v=" "/>
    <s v=" "/>
    <n v="32"/>
    <s v="A04"/>
    <n v="6"/>
    <n v="315117"/>
    <n v="0"/>
    <n v="1098.3"/>
    <s v=" "/>
    <s v=" "/>
    <n v="30100000"/>
    <n v="1098.3"/>
    <n v="1098.3"/>
    <n v="0"/>
    <n v="0"/>
    <n v="1098.3"/>
    <n v="219.63"/>
    <n v="23789.87"/>
    <n v="0"/>
    <n v="0"/>
    <n v="24668.54"/>
    <n v="1647.45"/>
    <n v="1647.45"/>
    <n v="0"/>
    <n v="0"/>
    <n v="1098.3"/>
    <n v="219.63"/>
    <n v="22691.57"/>
    <n v="0"/>
    <n v="0"/>
    <n v="23570.240000000002"/>
    <n v="0"/>
    <n v="0"/>
    <n v="0"/>
    <n v="0"/>
    <n v="0"/>
  </r>
  <r>
    <s v="TOTAL SPECIAL ASSESSMENTS CFD'S"/>
    <n v="6062"/>
    <s v="001"/>
    <m/>
    <s v="32-A04-099"/>
    <x v="4"/>
    <x v="263"/>
    <s v="099"/>
    <x v="10"/>
    <s v="DISTRICT ACCOUNTS"/>
    <m/>
    <x v="584"/>
    <s v="TL SPCL ASSESS CFD  "/>
    <s v=" "/>
    <s v=" "/>
    <n v="32"/>
    <s v="A04"/>
    <n v="99"/>
    <n v="315117"/>
    <n v="1"/>
    <n v="0"/>
    <s v=" "/>
    <s v=" "/>
    <n v="30100000"/>
    <n v="0"/>
    <n v="0"/>
    <n v="0"/>
    <n v="0"/>
    <n v="0"/>
    <n v="0"/>
    <n v="0"/>
    <n v="0"/>
    <n v="0"/>
    <n v="0"/>
    <n v="0"/>
    <n v="0"/>
    <n v="0"/>
    <n v="0"/>
    <n v="0"/>
    <n v="0"/>
    <n v="0"/>
    <n v="0"/>
    <n v="0"/>
    <n v="0"/>
    <n v="0"/>
    <n v="0"/>
    <n v="0"/>
    <n v="0"/>
    <n v="0"/>
  </r>
  <r>
    <s v="FESTIVAL RANCH CFD #8"/>
    <n v="6063"/>
    <s v="001"/>
    <m/>
    <s v="32-A04-609"/>
    <x v="4"/>
    <x v="263"/>
    <s v="609"/>
    <x v="421"/>
    <s v="DISTRICT ACCOUNTS"/>
    <m/>
    <x v="585"/>
    <s v="FESTIVAL RANCH CFD #"/>
    <s v=" "/>
    <s v=" "/>
    <n v="32"/>
    <s v="A04"/>
    <n v="609"/>
    <n v="315117"/>
    <n v="0"/>
    <n v="330.24"/>
    <s v=" "/>
    <s v=" "/>
    <n v="30100000"/>
    <n v="550.4"/>
    <n v="550.4"/>
    <n v="0"/>
    <n v="0"/>
    <n v="330.24"/>
    <n v="0"/>
    <n v="15301.12"/>
    <n v="0"/>
    <n v="0"/>
    <n v="15631.36"/>
    <n v="550.4"/>
    <n v="550.4"/>
    <n v="0"/>
    <n v="0"/>
    <n v="550.4"/>
    <n v="0"/>
    <n v="14750.72"/>
    <n v="0"/>
    <n v="0"/>
    <n v="15301.12"/>
    <n v="0"/>
    <n v="0"/>
    <n v="0"/>
    <n v="0"/>
    <n v="0"/>
  </r>
  <r>
    <s v="TATUM RANCH COMMUNITY FACILITY"/>
    <n v="6064"/>
    <s v="001"/>
    <m/>
    <s v="32-A03-767"/>
    <x v="4"/>
    <x v="261"/>
    <s v="767"/>
    <x v="422"/>
    <s v="DISTRICT ACCOUNTS"/>
    <m/>
    <x v="586"/>
    <s v="TATUM RANCH COM FAC "/>
    <s v=" "/>
    <s v=" "/>
    <n v="32"/>
    <s v="A03"/>
    <n v="767"/>
    <n v="315115"/>
    <n v="0"/>
    <n v="12422.83"/>
    <s v=" "/>
    <s v=" "/>
    <n v="30100000"/>
    <n v="28826.27"/>
    <n v="28826.27"/>
    <n v="0"/>
    <n v="10.199999999999999"/>
    <n v="12433.03"/>
    <n v="3322.54"/>
    <n v="398380.87"/>
    <n v="0"/>
    <n v="33.11"/>
    <n v="407514.27"/>
    <n v="20332.13"/>
    <n v="20332.13"/>
    <n v="0"/>
    <n v="9.92"/>
    <n v="28836.19"/>
    <n v="3322.54"/>
    <n v="369554.6"/>
    <n v="0"/>
    <n v="22.91"/>
    <n v="395081.24"/>
    <n v="0"/>
    <n v="0"/>
    <n v="0"/>
    <n v="0"/>
    <n v="0"/>
  </r>
  <r>
    <s v="SCOTTSDALE MOUNTAIN COMMUNITY FACILITIES"/>
    <n v="6065"/>
    <s v="001"/>
    <m/>
    <s v="32-A03-768"/>
    <x v="4"/>
    <x v="261"/>
    <s v="768"/>
    <x v="423"/>
    <s v="DISTRICT ACCOUNTS"/>
    <m/>
    <x v="587"/>
    <s v="SCOTTSDALE MTN CFD  "/>
    <s v=" "/>
    <s v=" "/>
    <n v="32"/>
    <s v="A03"/>
    <n v="768"/>
    <n v="315115"/>
    <n v="0"/>
    <n v="13451.78"/>
    <s v=" "/>
    <s v=" "/>
    <n v="30100000"/>
    <n v="29739.55"/>
    <n v="29739.55"/>
    <n v="0"/>
    <n v="0"/>
    <n v="13451.78"/>
    <n v="9417.2000000000007"/>
    <n v="360271.55"/>
    <n v="0"/>
    <n v="1.73"/>
    <n v="364307.86"/>
    <n v="14376.67"/>
    <n v="14376.67"/>
    <n v="0"/>
    <n v="0"/>
    <n v="29739.55"/>
    <n v="9417.2000000000007"/>
    <n v="330532"/>
    <n v="0"/>
    <n v="1.73"/>
    <n v="350856.08"/>
    <n v="0"/>
    <n v="0"/>
    <n v="0"/>
    <n v="0"/>
    <n v="0"/>
  </r>
  <r>
    <s v="RIO SALADO COMMUNITY FACILITIES DIST"/>
    <n v="6066"/>
    <s v="001"/>
    <m/>
    <s v="32-A03-776"/>
    <x v="4"/>
    <x v="261"/>
    <s v="776"/>
    <x v="424"/>
    <s v="DISTRICT ACCOUNTS"/>
    <m/>
    <x v="588"/>
    <s v="RIO SALADO COMM FAC "/>
    <s v=" "/>
    <s v=" "/>
    <n v="32"/>
    <s v="A03"/>
    <n v="776"/>
    <n v="319222"/>
    <n v="0"/>
    <n v="-0.31"/>
    <s v=" "/>
    <s v=" "/>
    <s v="32A03776"/>
    <n v="-0.31"/>
    <n v="0"/>
    <n v="0"/>
    <n v="0"/>
    <n v="0"/>
    <n v="-0.31"/>
    <n v="0"/>
    <n v="0"/>
    <n v="0"/>
    <n v="0"/>
    <n v="-0.31"/>
    <n v="0"/>
    <n v="0"/>
    <n v="0"/>
    <n v="0"/>
    <n v="-0.31"/>
    <n v="0"/>
    <n v="0"/>
    <n v="0"/>
    <n v="0"/>
    <n v="0"/>
    <n v="0"/>
    <n v="0"/>
    <n v="0"/>
    <n v="0"/>
  </r>
  <r>
    <s v="WILDFLOWER RANCH COMM FAC IMPRVMNT DIST"/>
    <n v="6067"/>
    <s v="001"/>
    <m/>
    <s v="32-A03-773"/>
    <x v="4"/>
    <x v="261"/>
    <s v="773"/>
    <x v="425"/>
    <s v="DISTRICT ACCOUNTS"/>
    <m/>
    <x v="589"/>
    <s v="WILDFLWR RNCH IMPR D"/>
    <s v=" "/>
    <s v=" "/>
    <n v="32"/>
    <s v="A03"/>
    <n v="773"/>
    <n v="315115"/>
    <n v="0"/>
    <n v="2221.7600000000002"/>
    <s v=" "/>
    <s v=" "/>
    <n v="30100000"/>
    <n v="3614.88"/>
    <n v="3614.88"/>
    <n v="0"/>
    <n v="0"/>
    <n v="2221.7600000000002"/>
    <n v="1146.1400000000001"/>
    <n v="75215.520000000004"/>
    <n v="0"/>
    <n v="0"/>
    <n v="76291.14"/>
    <n v="1232.1199999999999"/>
    <n v="1232.1199999999999"/>
    <n v="0"/>
    <n v="0"/>
    <n v="3614.88"/>
    <n v="1146.1400000000001"/>
    <n v="71600.639999999999"/>
    <n v="0"/>
    <n v="0"/>
    <n v="74069.38"/>
    <n v="0"/>
    <n v="0"/>
    <n v="0"/>
    <n v="0"/>
    <n v="0"/>
  </r>
  <r>
    <s v="D C RANCH COMM FAC IMPROVEMENT DIST"/>
    <n v="6068"/>
    <s v="001"/>
    <m/>
    <s v="32-A03-774"/>
    <x v="4"/>
    <x v="261"/>
    <s v="774"/>
    <x v="426"/>
    <s v="DISTRICT ACCOUNTS"/>
    <m/>
    <x v="590"/>
    <s v="D C RNCH COMM FAC IM"/>
    <s v=" "/>
    <s v=" "/>
    <n v="32"/>
    <s v="A03"/>
    <n v="774"/>
    <n v="315115"/>
    <n v="0"/>
    <n v="35017.25"/>
    <s v=" "/>
    <s v=" "/>
    <n v="30100000"/>
    <n v="104437.82"/>
    <n v="104437.82"/>
    <n v="0"/>
    <n v="0"/>
    <n v="35017.25"/>
    <n v="21931.040000000001"/>
    <n v="1036655.13"/>
    <n v="0"/>
    <n v="233.58"/>
    <n v="1049974.92"/>
    <n v="62237.63"/>
    <n v="62237.63"/>
    <n v="0"/>
    <n v="0"/>
    <n v="104437.82"/>
    <n v="21931.040000000001"/>
    <n v="932217.31"/>
    <n v="0"/>
    <n v="233.58"/>
    <n v="1014957.67"/>
    <n v="0"/>
    <n v="0"/>
    <n v="0"/>
    <n v="0"/>
    <n v="0"/>
  </r>
  <r>
    <s v="104TH PLACE STREET LIGHTING DISTRICT"/>
    <n v="6069"/>
    <s v="001"/>
    <m/>
    <s v="32-L00-G41"/>
    <x v="4"/>
    <x v="264"/>
    <s v="G41"/>
    <x v="427"/>
    <s v="DISTRICT ACCOUNTS"/>
    <m/>
    <x v="591"/>
    <s v="104TH PL SL DIST    "/>
    <s v=" "/>
    <s v=" "/>
    <n v="32"/>
    <s v="L00"/>
    <s v="G41"/>
    <n v="319122"/>
    <n v="0"/>
    <n v="2305.96"/>
    <s v=" "/>
    <s v=" "/>
    <s v="32L00G41"/>
    <n v="2305.96"/>
    <n v="0"/>
    <n v="0"/>
    <n v="0"/>
    <n v="0"/>
    <n v="2297.77"/>
    <n v="0"/>
    <n v="0"/>
    <n v="2.9"/>
    <n v="11.09"/>
    <n v="2302.4499999999998"/>
    <n v="0"/>
    <n v="0"/>
    <n v="0"/>
    <n v="3.51"/>
    <n v="2297.77"/>
    <n v="0"/>
    <n v="0"/>
    <n v="2.9"/>
    <n v="11.09"/>
    <n v="0"/>
    <n v="0"/>
    <n v="0"/>
    <n v="0"/>
    <n v="0"/>
  </r>
  <r>
    <s v="32-8504-393"/>
    <n v="6070"/>
    <s v="001"/>
    <m/>
    <s v="32-L00-C17"/>
    <x v="4"/>
    <x v="264"/>
    <s v="C17"/>
    <x v="428"/>
    <s v="DISTRICT ACCOUNTS"/>
    <m/>
    <x v="592"/>
    <s v="32-8504-393         "/>
    <s v=" "/>
    <s v=" "/>
    <n v="32"/>
    <s v="L00"/>
    <s v="C17"/>
    <n v="318122"/>
    <n v="0"/>
    <n v="38.840000000000003"/>
    <s v=" "/>
    <s v=" "/>
    <n v="30100000"/>
    <n v="183.91"/>
    <n v="0"/>
    <n v="0"/>
    <n v="183.91"/>
    <n v="38.840000000000003"/>
    <n v="4.24"/>
    <n v="0"/>
    <n v="0"/>
    <n v="1661.45"/>
    <n v="1696.05"/>
    <n v="102.5"/>
    <n v="0"/>
    <n v="0"/>
    <n v="102.5"/>
    <n v="183.91"/>
    <n v="4.24"/>
    <n v="0"/>
    <n v="0"/>
    <n v="1477.54"/>
    <n v="1657.21"/>
    <n v="0"/>
    <n v="0"/>
    <n v="0"/>
    <n v="0"/>
    <n v="0"/>
  </r>
  <r>
    <s v="ADOBE CORNERS MESA ST LIGHTING"/>
    <n v="6071"/>
    <s v="001"/>
    <m/>
    <s v="32-L05-006"/>
    <x v="4"/>
    <x v="265"/>
    <s v="006"/>
    <x v="10"/>
    <s v="DISTRICT ACCOUNTS"/>
    <m/>
    <x v="593"/>
    <s v="ADOBE CORNERS ST LT "/>
    <s v=" "/>
    <s v=" "/>
    <n v="32"/>
    <s v="L05"/>
    <n v="6"/>
    <n v="317400"/>
    <n v="0"/>
    <n v="0"/>
    <s v=" "/>
    <s v=" "/>
    <n v="30100000"/>
    <n v="0"/>
    <n v="0"/>
    <n v="0"/>
    <n v="0"/>
    <n v="0"/>
    <n v="0"/>
    <n v="0"/>
    <n v="0"/>
    <n v="0"/>
    <n v="0"/>
    <n v="0"/>
    <n v="0"/>
    <n v="0"/>
    <n v="0"/>
    <n v="0"/>
    <n v="0"/>
    <n v="0"/>
    <n v="0"/>
    <n v="0"/>
    <n v="0"/>
    <n v="0"/>
    <n v="0"/>
    <n v="0"/>
    <n v="0"/>
    <n v="0"/>
  </r>
  <r>
    <s v="AHWATUKEE"/>
    <n v="6072"/>
    <s v="001"/>
    <m/>
    <s v="32-L00-489"/>
    <x v="4"/>
    <x v="264"/>
    <s v="489"/>
    <x v="429"/>
    <s v="DISTRICT ACCOUNTS"/>
    <m/>
    <x v="594"/>
    <s v="AHWATUKEE           "/>
    <s v=" "/>
    <s v=" "/>
    <n v="32"/>
    <s v="L00"/>
    <n v="489"/>
    <n v="319122"/>
    <n v="0"/>
    <n v="32788.49"/>
    <s v=" "/>
    <s v=" "/>
    <s v="32L00489"/>
    <n v="32788.49"/>
    <n v="0"/>
    <n v="0"/>
    <n v="0"/>
    <n v="0"/>
    <n v="32672.240000000002"/>
    <n v="0"/>
    <n v="0"/>
    <n v="41.24"/>
    <n v="157.49"/>
    <n v="32738.57"/>
    <n v="0"/>
    <n v="0"/>
    <n v="0"/>
    <n v="49.92"/>
    <n v="32672.240000000002"/>
    <n v="0"/>
    <n v="0"/>
    <n v="41.24"/>
    <n v="157.49"/>
    <n v="0"/>
    <n v="0"/>
    <n v="0"/>
    <n v="0"/>
    <n v="0"/>
  </r>
  <r>
    <s v="AHWATUKEE ACE-8 STREET LIGHTING DISTRICT"/>
    <n v="6073"/>
    <s v="001"/>
    <m/>
    <s v="32-L00-C27"/>
    <x v="4"/>
    <x v="264"/>
    <s v="C27"/>
    <x v="430"/>
    <s v="DISTRICT ACCOUNTS"/>
    <m/>
    <x v="595"/>
    <s v="AHWATUKEE ACE-8 SL  "/>
    <s v=" "/>
    <s v=" "/>
    <n v="32"/>
    <s v="L00"/>
    <s v="C27"/>
    <n v="319122"/>
    <n v="0"/>
    <n v="21395.09"/>
    <s v=" "/>
    <s v=" "/>
    <s v="32L00C27"/>
    <n v="21395.09"/>
    <n v="0"/>
    <n v="0"/>
    <n v="0"/>
    <n v="0"/>
    <n v="21319.25"/>
    <n v="0"/>
    <n v="0"/>
    <n v="26.9"/>
    <n v="102.74"/>
    <n v="21362.51"/>
    <n v="0"/>
    <n v="0"/>
    <n v="0"/>
    <n v="32.58"/>
    <n v="21319.25"/>
    <n v="0"/>
    <n v="0"/>
    <n v="26.9"/>
    <n v="102.74"/>
    <n v="0"/>
    <n v="0"/>
    <n v="0"/>
    <n v="0"/>
    <n v="0"/>
  </r>
  <r>
    <s v="AHWATUKEE CUSTOM EST # 2"/>
    <n v="6074"/>
    <s v="001"/>
    <m/>
    <s v="32-L00-B71"/>
    <x v="4"/>
    <x v="264"/>
    <s v="B71"/>
    <x v="431"/>
    <s v="DISTRICT ACCOUNTS"/>
    <m/>
    <x v="596"/>
    <s v="AHWAT CUST EST # 2  "/>
    <s v=" "/>
    <s v=" "/>
    <n v="32"/>
    <s v="L00"/>
    <s v="B71"/>
    <n v="319122"/>
    <n v="0"/>
    <n v="2516.0300000000002"/>
    <s v=" "/>
    <s v=" "/>
    <s v="32L00B71"/>
    <n v="2516.0300000000002"/>
    <n v="0"/>
    <n v="0"/>
    <n v="0"/>
    <n v="0"/>
    <n v="2507.09"/>
    <n v="0"/>
    <n v="0"/>
    <n v="3.16"/>
    <n v="12.1"/>
    <n v="2512.19"/>
    <n v="0"/>
    <n v="0"/>
    <n v="0"/>
    <n v="3.84"/>
    <n v="2507.09"/>
    <n v="0"/>
    <n v="0"/>
    <n v="3.16"/>
    <n v="12.1"/>
    <n v="0"/>
    <n v="0"/>
    <n v="0"/>
    <n v="0"/>
    <n v="0"/>
  </r>
  <r>
    <s v="AHWATUKEE CUSTOM ESTATE # 4"/>
    <n v="6075"/>
    <s v="001"/>
    <m/>
    <s v="32-L00-C02"/>
    <x v="4"/>
    <x v="264"/>
    <s v="C02"/>
    <x v="432"/>
    <s v="DISTRICT ACCOUNTS"/>
    <m/>
    <x v="597"/>
    <s v="AHWATUKEE CUST EST 4"/>
    <s v=" "/>
    <s v=" "/>
    <n v="32"/>
    <s v="L00"/>
    <s v="C02"/>
    <n v="319122"/>
    <n v="0"/>
    <n v="10828.6"/>
    <s v=" "/>
    <s v=" "/>
    <s v="32L00C02"/>
    <n v="10828.6"/>
    <n v="0"/>
    <n v="0"/>
    <n v="0"/>
    <n v="0"/>
    <n v="10790.2"/>
    <n v="0"/>
    <n v="0"/>
    <n v="13.62"/>
    <n v="52.02"/>
    <n v="10812.1"/>
    <n v="0"/>
    <n v="0"/>
    <n v="0"/>
    <n v="16.5"/>
    <n v="10790.2"/>
    <n v="0"/>
    <n v="0"/>
    <n v="13.62"/>
    <n v="52.02"/>
    <n v="0"/>
    <n v="0"/>
    <n v="0"/>
    <n v="0"/>
    <n v="0"/>
  </r>
  <r>
    <s v="AHWATUKEE E-1"/>
    <n v="6076"/>
    <s v="001"/>
    <m/>
    <s v="32-L00-A71"/>
    <x v="4"/>
    <x v="264"/>
    <s v="A71"/>
    <x v="433"/>
    <s v="DISTRICT ACCOUNTS"/>
    <m/>
    <x v="598"/>
    <s v="AHWATUKEE E-1       "/>
    <s v=" "/>
    <s v=" "/>
    <n v="32"/>
    <s v="L00"/>
    <s v="A71"/>
    <n v="319122"/>
    <n v="0"/>
    <n v="7976.72"/>
    <s v=" "/>
    <s v=" "/>
    <s v="32L00A71"/>
    <n v="7976.72"/>
    <n v="0"/>
    <n v="0"/>
    <n v="0"/>
    <n v="0"/>
    <n v="7948.43"/>
    <n v="0"/>
    <n v="0"/>
    <n v="10.039999999999999"/>
    <n v="38.33"/>
    <n v="7964.57"/>
    <n v="0"/>
    <n v="0"/>
    <n v="0"/>
    <n v="12.15"/>
    <n v="7948.43"/>
    <n v="0"/>
    <n v="0"/>
    <n v="10.039999999999999"/>
    <n v="38.33"/>
    <n v="0"/>
    <n v="0"/>
    <n v="0"/>
    <n v="0"/>
    <n v="0"/>
  </r>
  <r>
    <s v="AHWATUKEE E-2"/>
    <n v="6077"/>
    <s v="001"/>
    <m/>
    <s v="32-L00-B04"/>
    <x v="4"/>
    <x v="264"/>
    <s v="B04"/>
    <x v="434"/>
    <s v="DISTRICT ACCOUNTS"/>
    <m/>
    <x v="599"/>
    <s v="AHWATUKEE E-2       "/>
    <s v=" "/>
    <s v=" "/>
    <n v="32"/>
    <s v="L00"/>
    <s v="B04"/>
    <n v="319122"/>
    <n v="0"/>
    <n v="6999.67"/>
    <s v=" "/>
    <s v=" "/>
    <s v="32L00B04"/>
    <n v="6999.67"/>
    <n v="0"/>
    <n v="0"/>
    <n v="0"/>
    <n v="0"/>
    <n v="6974.86"/>
    <n v="0"/>
    <n v="0"/>
    <n v="8.8000000000000007"/>
    <n v="33.61"/>
    <n v="6989.02"/>
    <n v="0"/>
    <n v="0"/>
    <n v="0"/>
    <n v="10.65"/>
    <n v="6974.86"/>
    <n v="0"/>
    <n v="0"/>
    <n v="8.8000000000000007"/>
    <n v="33.61"/>
    <n v="0"/>
    <n v="0"/>
    <n v="0"/>
    <n v="0"/>
    <n v="0"/>
  </r>
  <r>
    <s v="AHWATUKEE E-3 PH-1 &amp; CUSTOM ESTATE"/>
    <n v="6078"/>
    <s v="001"/>
    <m/>
    <s v="32-L00-B38"/>
    <x v="4"/>
    <x v="264"/>
    <s v="B38"/>
    <x v="435"/>
    <s v="DISTRICT ACCOUNTS"/>
    <m/>
    <x v="600"/>
    <s v="AHWATUKEE E-3 PH-1CE"/>
    <s v=" "/>
    <s v=" "/>
    <n v="32"/>
    <s v="L00"/>
    <s v="B38"/>
    <n v="319122"/>
    <n v="0"/>
    <n v="10568.76"/>
    <s v=" "/>
    <s v=" "/>
    <s v="32L00B38"/>
    <n v="10568.76"/>
    <n v="0"/>
    <n v="0"/>
    <n v="0"/>
    <n v="0"/>
    <n v="10531.32"/>
    <n v="0"/>
    <n v="0"/>
    <n v="13.3"/>
    <n v="50.74"/>
    <n v="10552.68"/>
    <n v="0"/>
    <n v="0"/>
    <n v="0"/>
    <n v="16.079999999999998"/>
    <n v="10531.32"/>
    <n v="0"/>
    <n v="0"/>
    <n v="13.3"/>
    <n v="50.74"/>
    <n v="0"/>
    <n v="0"/>
    <n v="0"/>
    <n v="0"/>
    <n v="0"/>
  </r>
  <r>
    <s v="AHWATUKEE E-4 &amp; FS-15"/>
    <n v="6079"/>
    <s v="001"/>
    <m/>
    <s v="32-L00-B37"/>
    <x v="4"/>
    <x v="264"/>
    <s v="B37"/>
    <x v="436"/>
    <s v="DISTRICT ACCOUNTS"/>
    <m/>
    <x v="601"/>
    <s v="AHWATUKEE E-4/FS-15 "/>
    <s v=" "/>
    <s v=" "/>
    <n v="32"/>
    <s v="L00"/>
    <s v="B37"/>
    <n v="319122"/>
    <n v="0"/>
    <n v="16449.91"/>
    <s v=" "/>
    <s v=" "/>
    <s v="32L00B37"/>
    <n v="16449.91"/>
    <n v="0"/>
    <n v="0"/>
    <n v="0"/>
    <n v="0"/>
    <n v="16391.59"/>
    <n v="0"/>
    <n v="0"/>
    <n v="20.68"/>
    <n v="79"/>
    <n v="16424.86"/>
    <n v="0"/>
    <n v="0"/>
    <n v="0"/>
    <n v="25.05"/>
    <n v="16391.59"/>
    <n v="0"/>
    <n v="0"/>
    <n v="20.68"/>
    <n v="79"/>
    <n v="0"/>
    <n v="0"/>
    <n v="0"/>
    <n v="0"/>
    <n v="0"/>
  </r>
  <r>
    <s v="AHWATUKEE E-5 &amp; CUST. # 3"/>
    <n v="6080"/>
    <s v="001"/>
    <m/>
    <s v="32-L00-B66"/>
    <x v="4"/>
    <x v="264"/>
    <s v="B66"/>
    <x v="437"/>
    <s v="DISTRICT ACCOUNTS"/>
    <m/>
    <x v="602"/>
    <s v="AHWAT E-5 &amp; CUST #3 "/>
    <s v=" "/>
    <s v=" "/>
    <n v="32"/>
    <s v="L00"/>
    <s v="B66"/>
    <n v="319122"/>
    <n v="0"/>
    <n v="2754.34"/>
    <s v=" "/>
    <s v=" "/>
    <s v="32L00B66"/>
    <n v="2754.34"/>
    <n v="0"/>
    <n v="0"/>
    <n v="0"/>
    <n v="0"/>
    <n v="2744.56"/>
    <n v="0"/>
    <n v="0"/>
    <n v="3.46"/>
    <n v="13.24"/>
    <n v="2750.14"/>
    <n v="0"/>
    <n v="0"/>
    <n v="0"/>
    <n v="4.2"/>
    <n v="2744.56"/>
    <n v="0"/>
    <n v="0"/>
    <n v="3.46"/>
    <n v="13.24"/>
    <n v="0"/>
    <n v="0"/>
    <n v="0"/>
    <n v="0"/>
    <n v="0"/>
  </r>
  <r>
    <s v="AHWATUKEE FS-16D STREET LIGHTING DISTRIC"/>
    <n v="6081"/>
    <s v="001"/>
    <m/>
    <s v="32-L00-C11"/>
    <x v="4"/>
    <x v="264"/>
    <s v="C11"/>
    <x v="438"/>
    <s v="DISTRICT ACCOUNTS"/>
    <m/>
    <x v="603"/>
    <s v="AHWATUKEE FS-16 STLT"/>
    <s v=" "/>
    <s v=" "/>
    <n v="32"/>
    <s v="L00"/>
    <s v="C11"/>
    <n v="319122"/>
    <n v="0"/>
    <n v="8032.86"/>
    <s v=" "/>
    <s v=" "/>
    <s v="32L00C11"/>
    <n v="8032.86"/>
    <n v="0"/>
    <n v="0"/>
    <n v="0"/>
    <n v="0"/>
    <n v="8004.36"/>
    <n v="0"/>
    <n v="0"/>
    <n v="10.1"/>
    <n v="38.6"/>
    <n v="8020.62"/>
    <n v="0"/>
    <n v="0"/>
    <n v="0"/>
    <n v="12.24"/>
    <n v="8004.36"/>
    <n v="0"/>
    <n v="0"/>
    <n v="10.1"/>
    <n v="38.6"/>
    <n v="0"/>
    <n v="0"/>
    <n v="0"/>
    <n v="0"/>
    <n v="0"/>
  </r>
  <r>
    <s v="AHWATUKEE FS-17"/>
    <n v="6082"/>
    <s v="001"/>
    <m/>
    <s v="32-L00-B70"/>
    <x v="4"/>
    <x v="264"/>
    <s v="B70"/>
    <x v="439"/>
    <s v="DISTRICT ACCOUNTS"/>
    <m/>
    <x v="604"/>
    <s v="AHWATUKEE FS-17     "/>
    <s v=" "/>
    <s v=" "/>
    <n v="32"/>
    <s v="L00"/>
    <s v="B70"/>
    <n v="319122"/>
    <n v="0"/>
    <n v="1535.03"/>
    <s v=" "/>
    <s v=" "/>
    <s v="32L00B70"/>
    <n v="1535.03"/>
    <n v="0"/>
    <n v="0"/>
    <n v="0"/>
    <n v="0"/>
    <n v="1529.6"/>
    <n v="0"/>
    <n v="0"/>
    <n v="1.94"/>
    <n v="7.37"/>
    <n v="1532.69"/>
    <n v="0"/>
    <n v="0"/>
    <n v="0"/>
    <n v="2.34"/>
    <n v="1529.6"/>
    <n v="0"/>
    <n v="0"/>
    <n v="1.94"/>
    <n v="7.37"/>
    <n v="0"/>
    <n v="0"/>
    <n v="0"/>
    <n v="0"/>
    <n v="0"/>
  </r>
  <r>
    <s v="AHWATUKEE FS-18 STREET LIGHTING DISTRICT"/>
    <n v="6083"/>
    <s v="001"/>
    <m/>
    <s v="32-L00-C28"/>
    <x v="4"/>
    <x v="264"/>
    <s v="C28"/>
    <x v="440"/>
    <s v="DISTRICT ACCOUNTS"/>
    <m/>
    <x v="605"/>
    <s v="AHWATUKEE FS-18 SL  "/>
    <s v=" "/>
    <s v=" "/>
    <n v="32"/>
    <s v="L00"/>
    <s v="C28"/>
    <n v="319122"/>
    <n v="0"/>
    <n v="4350.28"/>
    <s v=" "/>
    <s v=" "/>
    <s v="32L00C28"/>
    <n v="4350.28"/>
    <n v="0"/>
    <n v="0"/>
    <n v="0"/>
    <n v="0"/>
    <n v="4334.8599999999997"/>
    <n v="0"/>
    <n v="0"/>
    <n v="5.48"/>
    <n v="20.9"/>
    <n v="4343.6499999999996"/>
    <n v="0"/>
    <n v="0"/>
    <n v="0"/>
    <n v="6.63"/>
    <n v="4334.8599999999997"/>
    <n v="0"/>
    <n v="0"/>
    <n v="5.48"/>
    <n v="20.9"/>
    <n v="0"/>
    <n v="0"/>
    <n v="0"/>
    <n v="0"/>
    <n v="0"/>
  </r>
  <r>
    <s v="AHWATUKEE FS-3"/>
    <n v="6084"/>
    <s v="001"/>
    <m/>
    <s v="32-L00-382"/>
    <x v="4"/>
    <x v="264"/>
    <s v="382"/>
    <x v="441"/>
    <s v="DISTRICT ACCOUNTS"/>
    <m/>
    <x v="606"/>
    <s v="AHWATUKEE FS-3      "/>
    <s v=" "/>
    <s v=" "/>
    <n v="32"/>
    <s v="L00"/>
    <n v="382"/>
    <n v="319122"/>
    <n v="0"/>
    <n v="20135.16"/>
    <s v=" "/>
    <s v=" "/>
    <s v="32L00382"/>
    <n v="20135.16"/>
    <n v="0"/>
    <n v="0"/>
    <n v="0"/>
    <n v="0"/>
    <n v="20063.79"/>
    <n v="0"/>
    <n v="0"/>
    <n v="25.32"/>
    <n v="96.69"/>
    <n v="20104.5"/>
    <n v="0"/>
    <n v="0"/>
    <n v="0"/>
    <n v="30.66"/>
    <n v="20063.79"/>
    <n v="0"/>
    <n v="0"/>
    <n v="25.32"/>
    <n v="96.69"/>
    <n v="0"/>
    <n v="0"/>
    <n v="0"/>
    <n v="0"/>
    <n v="0"/>
  </r>
  <r>
    <s v="AHWATUKEE FS-4"/>
    <n v="6085"/>
    <s v="001"/>
    <m/>
    <s v="32-L00-366"/>
    <x v="4"/>
    <x v="264"/>
    <s v="366"/>
    <x v="442"/>
    <s v="DISTRICT ACCOUNTS"/>
    <m/>
    <x v="607"/>
    <s v="AHWATUKEE FS-4      "/>
    <s v=" "/>
    <s v=" "/>
    <n v="32"/>
    <s v="L00"/>
    <n v="366"/>
    <n v="319122"/>
    <n v="0"/>
    <n v="41283.74"/>
    <s v=" "/>
    <s v=" "/>
    <s v="32L00366"/>
    <n v="41283.74"/>
    <n v="0"/>
    <n v="0"/>
    <n v="0"/>
    <n v="0"/>
    <n v="41137.360000000001"/>
    <n v="0"/>
    <n v="0"/>
    <n v="51.92"/>
    <n v="198.3"/>
    <n v="41220.86"/>
    <n v="0"/>
    <n v="0"/>
    <n v="0"/>
    <n v="62.88"/>
    <n v="41137.360000000001"/>
    <n v="0"/>
    <n v="0"/>
    <n v="51.92"/>
    <n v="198.3"/>
    <n v="0"/>
    <n v="0"/>
    <n v="0"/>
    <n v="0"/>
    <n v="0"/>
  </r>
  <r>
    <s v="AHWATUKEE FS-5"/>
    <n v="6086"/>
    <s v="001"/>
    <m/>
    <s v="32-L00-A91"/>
    <x v="4"/>
    <x v="264"/>
    <s v="A91"/>
    <x v="443"/>
    <s v="DISTRICT ACCOUNTS"/>
    <m/>
    <x v="608"/>
    <s v="AHWATUKEE FS-5      "/>
    <s v=" "/>
    <s v=" "/>
    <n v="32"/>
    <s v="L00"/>
    <s v="A91"/>
    <n v="319122"/>
    <n v="0"/>
    <n v="15911.82"/>
    <s v=" "/>
    <s v=" "/>
    <s v="32L00A91"/>
    <n v="15911.82"/>
    <n v="0"/>
    <n v="0"/>
    <n v="0"/>
    <n v="0"/>
    <n v="15855.42"/>
    <n v="0"/>
    <n v="0"/>
    <n v="20.02"/>
    <n v="76.42"/>
    <n v="15887.58"/>
    <n v="0"/>
    <n v="0"/>
    <n v="0"/>
    <n v="24.24"/>
    <n v="15855.42"/>
    <n v="0"/>
    <n v="0"/>
    <n v="20.02"/>
    <n v="76.42"/>
    <n v="0"/>
    <n v="0"/>
    <n v="0"/>
    <n v="0"/>
    <n v="0"/>
  </r>
  <r>
    <s v="AHWATUKEE FS-6"/>
    <n v="6087"/>
    <s v="001"/>
    <m/>
    <s v="32-L00-B10"/>
    <x v="4"/>
    <x v="264"/>
    <s v="B10"/>
    <x v="444"/>
    <s v="DISTRICT ACCOUNTS"/>
    <m/>
    <x v="609"/>
    <s v="AHWATUKEE FS-6      "/>
    <s v=" "/>
    <s v=" "/>
    <n v="32"/>
    <s v="L00"/>
    <s v="B10"/>
    <n v="319122"/>
    <n v="0"/>
    <n v="5463.48"/>
    <s v=" "/>
    <s v=" "/>
    <s v="32L00B10"/>
    <n v="5463.48"/>
    <n v="0"/>
    <n v="0"/>
    <n v="0"/>
    <n v="0"/>
    <n v="5444.13"/>
    <n v="0"/>
    <n v="0"/>
    <n v="6.88"/>
    <n v="26.23"/>
    <n v="5455.17"/>
    <n v="0"/>
    <n v="0"/>
    <n v="0"/>
    <n v="8.31"/>
    <n v="5444.13"/>
    <n v="0"/>
    <n v="0"/>
    <n v="6.88"/>
    <n v="26.23"/>
    <n v="0"/>
    <n v="0"/>
    <n v="0"/>
    <n v="0"/>
    <n v="0"/>
  </r>
  <r>
    <s v="AHWATUKEE II"/>
    <n v="6088"/>
    <s v="001"/>
    <m/>
    <s v="32-L00-317"/>
    <x v="4"/>
    <x v="264"/>
    <s v="317"/>
    <x v="445"/>
    <s v="DISTRICT ACCOUNTS"/>
    <m/>
    <x v="610"/>
    <s v="AHWATUKEE II        "/>
    <s v=" "/>
    <s v=" "/>
    <n v="32"/>
    <s v="L00"/>
    <n v="317"/>
    <n v="319122"/>
    <n v="0"/>
    <n v="34611.96"/>
    <s v=" "/>
    <s v=" "/>
    <s v="32L00317"/>
    <n v="34611.96"/>
    <n v="0"/>
    <n v="0"/>
    <n v="0"/>
    <n v="0"/>
    <n v="34489.230000000003"/>
    <n v="0"/>
    <n v="0"/>
    <n v="43.52"/>
    <n v="166.25"/>
    <n v="34559.25"/>
    <n v="0"/>
    <n v="0"/>
    <n v="0"/>
    <n v="52.71"/>
    <n v="34489.230000000003"/>
    <n v="0"/>
    <n v="0"/>
    <n v="43.52"/>
    <n v="166.25"/>
    <n v="0"/>
    <n v="0"/>
    <n v="0"/>
    <n v="0"/>
    <n v="0"/>
  </r>
  <r>
    <s v="AHWATUKEE RD-2"/>
    <n v="6089"/>
    <s v="001"/>
    <m/>
    <s v="32-L00-493"/>
    <x v="4"/>
    <x v="264"/>
    <s v="493"/>
    <x v="446"/>
    <s v="DISTRICT ACCOUNTS"/>
    <m/>
    <x v="611"/>
    <s v="AHWATUKEE RD-2      "/>
    <s v=" "/>
    <s v=" "/>
    <n v="32"/>
    <s v="L00"/>
    <n v="493"/>
    <n v="319122"/>
    <n v="0"/>
    <n v="7143.84"/>
    <s v=" "/>
    <s v=" "/>
    <s v="32L00493"/>
    <n v="7143.84"/>
    <n v="0"/>
    <n v="0"/>
    <n v="0"/>
    <n v="0"/>
    <n v="7118.49"/>
    <n v="0"/>
    <n v="0"/>
    <n v="8.98"/>
    <n v="34.33"/>
    <n v="7132.95"/>
    <n v="0"/>
    <n v="0"/>
    <n v="0"/>
    <n v="10.89"/>
    <n v="7118.49"/>
    <n v="0"/>
    <n v="0"/>
    <n v="8.98"/>
    <n v="34.33"/>
    <n v="0"/>
    <n v="0"/>
    <n v="0"/>
    <n v="0"/>
    <n v="0"/>
  </r>
  <r>
    <s v="AHWATUKEE RM-2 STREET LIGHTING DISTRICT"/>
    <n v="6090"/>
    <s v="001"/>
    <m/>
    <s v="32-L00-C26"/>
    <x v="4"/>
    <x v="264"/>
    <s v="C26"/>
    <x v="447"/>
    <s v="DISTRICT ACCOUNTS"/>
    <m/>
    <x v="612"/>
    <s v="AHWATUKEE RM-2 SL   "/>
    <s v=" "/>
    <s v=" "/>
    <n v="32"/>
    <s v="L00"/>
    <s v="C26"/>
    <n v="319122"/>
    <n v="0"/>
    <n v="568.45000000000005"/>
    <s v=" "/>
    <s v=" "/>
    <s v="32L00C26"/>
    <n v="568.45000000000005"/>
    <n v="0"/>
    <n v="0"/>
    <n v="0"/>
    <n v="0"/>
    <n v="566.44000000000005"/>
    <n v="0"/>
    <n v="0"/>
    <n v="0.72"/>
    <n v="2.73"/>
    <n v="567.58000000000004"/>
    <n v="0"/>
    <n v="0"/>
    <n v="0"/>
    <n v="0.87"/>
    <n v="566.44000000000005"/>
    <n v="0"/>
    <n v="0"/>
    <n v="0.72"/>
    <n v="2.73"/>
    <n v="0"/>
    <n v="0"/>
    <n v="0"/>
    <n v="0"/>
    <n v="0"/>
  </r>
  <r>
    <s v="AHWATUKEE RS 3"/>
    <n v="6091"/>
    <s v="001"/>
    <m/>
    <s v="32-L00-327"/>
    <x v="4"/>
    <x v="264"/>
    <s v="327"/>
    <x v="448"/>
    <s v="DISTRICT ACCOUNTS"/>
    <m/>
    <x v="613"/>
    <s v="AHWATUKEE RS 3      "/>
    <s v=" "/>
    <s v=" "/>
    <n v="32"/>
    <s v="L00"/>
    <n v="327"/>
    <n v="319122"/>
    <n v="0"/>
    <n v="4925.3599999999997"/>
    <s v=" "/>
    <s v=" "/>
    <s v="32L00327"/>
    <n v="4925.3599999999997"/>
    <n v="0"/>
    <n v="0"/>
    <n v="0"/>
    <n v="0"/>
    <n v="4907.87"/>
    <n v="0"/>
    <n v="0"/>
    <n v="6.2"/>
    <n v="23.69"/>
    <n v="4917.8599999999997"/>
    <n v="0"/>
    <n v="0"/>
    <n v="0"/>
    <n v="7.5"/>
    <n v="4907.87"/>
    <n v="0"/>
    <n v="0"/>
    <n v="6.2"/>
    <n v="23.69"/>
    <n v="0"/>
    <n v="0"/>
    <n v="0"/>
    <n v="0"/>
    <n v="0"/>
  </r>
  <r>
    <s v="AHWATUKEE RS-4"/>
    <n v="6092"/>
    <s v="001"/>
    <m/>
    <s v="32-L00-379"/>
    <x v="4"/>
    <x v="264"/>
    <s v="379"/>
    <x v="449"/>
    <s v="DISTRICT ACCOUNTS"/>
    <m/>
    <x v="614"/>
    <s v="AHWATUKEE RS-4      "/>
    <s v=" "/>
    <s v=" "/>
    <n v="32"/>
    <s v="L00"/>
    <n v="379"/>
    <n v="319122"/>
    <n v="0"/>
    <n v="11102.97"/>
    <s v=" "/>
    <s v=" "/>
    <s v="32L00379"/>
    <n v="11102.97"/>
    <n v="0"/>
    <n v="0"/>
    <n v="0"/>
    <n v="0"/>
    <n v="11063.58"/>
    <n v="0"/>
    <n v="0"/>
    <n v="13.96"/>
    <n v="53.35"/>
    <n v="11086.05"/>
    <n v="0"/>
    <n v="0"/>
    <n v="0"/>
    <n v="16.920000000000002"/>
    <n v="11063.58"/>
    <n v="0"/>
    <n v="0"/>
    <n v="13.96"/>
    <n v="53.35"/>
    <n v="0"/>
    <n v="0"/>
    <n v="0"/>
    <n v="0"/>
    <n v="0"/>
  </r>
  <r>
    <s v="AHWATUKEE RS-5"/>
    <n v="6093"/>
    <s v="001"/>
    <m/>
    <s v="32-L00-367"/>
    <x v="4"/>
    <x v="264"/>
    <s v="367"/>
    <x v="450"/>
    <s v="DISTRICT ACCOUNTS"/>
    <m/>
    <x v="615"/>
    <s v="AHWATUKEE RS-5      "/>
    <s v=" "/>
    <s v=" "/>
    <n v="32"/>
    <s v="L00"/>
    <n v="367"/>
    <n v="319122"/>
    <n v="0"/>
    <n v="326.86"/>
    <s v=" "/>
    <s v=" "/>
    <s v="32L00367"/>
    <n v="326.86"/>
    <n v="0"/>
    <n v="0"/>
    <n v="0"/>
    <n v="0"/>
    <n v="325.69"/>
    <n v="0"/>
    <n v="0"/>
    <n v="0.42"/>
    <n v="1.59"/>
    <n v="326.35000000000002"/>
    <n v="0"/>
    <n v="0"/>
    <n v="0"/>
    <n v="0.51"/>
    <n v="325.69"/>
    <n v="0"/>
    <n v="0"/>
    <n v="0.42"/>
    <n v="1.59"/>
    <n v="0"/>
    <n v="0"/>
    <n v="0"/>
    <n v="0"/>
    <n v="0"/>
  </r>
  <r>
    <s v="AHWATUKEE RS-6"/>
    <n v="6094"/>
    <s v="001"/>
    <m/>
    <s v="32-L00-A03"/>
    <x v="4"/>
    <x v="264"/>
    <s v="A03"/>
    <x v="451"/>
    <s v="DISTRICT ACCOUNTS"/>
    <m/>
    <x v="616"/>
    <s v="AHWATUKEE RS-6      "/>
    <s v=" "/>
    <s v=" "/>
    <n v="32"/>
    <s v="L00"/>
    <s v="A03"/>
    <n v="319122"/>
    <n v="0"/>
    <n v="20809.400000000001"/>
    <s v=" "/>
    <s v=" "/>
    <s v="32L00A03"/>
    <n v="20809.400000000001"/>
    <n v="0"/>
    <n v="0"/>
    <n v="0"/>
    <n v="0"/>
    <n v="20735.63"/>
    <n v="0"/>
    <n v="0"/>
    <n v="26.18"/>
    <n v="99.95"/>
    <n v="20777.72"/>
    <n v="0"/>
    <n v="0"/>
    <n v="0"/>
    <n v="31.68"/>
    <n v="20735.63"/>
    <n v="0"/>
    <n v="0"/>
    <n v="26.18"/>
    <n v="99.95"/>
    <n v="0"/>
    <n v="0"/>
    <n v="0"/>
    <n v="0"/>
    <n v="0"/>
  </r>
  <r>
    <s v="AHWATUKEE RS-7"/>
    <n v="6095"/>
    <s v="001"/>
    <m/>
    <s v="32-L00-A92"/>
    <x v="4"/>
    <x v="264"/>
    <s v="A92"/>
    <x v="452"/>
    <s v="DISTRICT ACCOUNTS"/>
    <m/>
    <x v="617"/>
    <s v="AHWATUKEE RS-7      "/>
    <s v=" "/>
    <s v=" "/>
    <n v="32"/>
    <s v="L00"/>
    <s v="A92"/>
    <n v="319122"/>
    <n v="0"/>
    <n v="14010.99"/>
    <s v=" "/>
    <s v=" "/>
    <s v="32L00A92"/>
    <n v="14010.99"/>
    <n v="0"/>
    <n v="0"/>
    <n v="0"/>
    <n v="0"/>
    <n v="13961.34"/>
    <n v="0"/>
    <n v="0"/>
    <n v="17.62"/>
    <n v="67.27"/>
    <n v="13989.66"/>
    <n v="0"/>
    <n v="0"/>
    <n v="0"/>
    <n v="21.33"/>
    <n v="13961.34"/>
    <n v="0"/>
    <n v="0"/>
    <n v="17.62"/>
    <n v="67.27"/>
    <n v="0"/>
    <n v="0"/>
    <n v="0"/>
    <n v="0"/>
    <n v="0"/>
  </r>
  <r>
    <s v="AHWATUKEE RS-8"/>
    <n v="6096"/>
    <s v="001"/>
    <m/>
    <s v="32-L00-B36"/>
    <x v="4"/>
    <x v="264"/>
    <s v="B36"/>
    <x v="453"/>
    <s v="DISTRICT ACCOUNTS"/>
    <m/>
    <x v="618"/>
    <s v="AHWATUKEE RS-8      "/>
    <s v=" "/>
    <s v=" "/>
    <n v="32"/>
    <s v="L00"/>
    <s v="B36"/>
    <n v="319122"/>
    <n v="0"/>
    <n v="5121.2700000000004"/>
    <s v=" "/>
    <s v=" "/>
    <s v="32L00B36"/>
    <n v="5121.2700000000004"/>
    <n v="0"/>
    <n v="0"/>
    <n v="0"/>
    <n v="0"/>
    <n v="5103.12"/>
    <n v="0"/>
    <n v="0"/>
    <n v="6.44"/>
    <n v="24.59"/>
    <n v="5113.47"/>
    <n v="0"/>
    <n v="0"/>
    <n v="0"/>
    <n v="7.8"/>
    <n v="5103.12"/>
    <n v="0"/>
    <n v="0"/>
    <n v="6.44"/>
    <n v="24.59"/>
    <n v="0"/>
    <n v="0"/>
    <n v="0"/>
    <n v="0"/>
    <n v="0"/>
  </r>
  <r>
    <s v="AHWATUKEE RTV-1"/>
    <n v="6097"/>
    <s v="001"/>
    <m/>
    <s v="32-L00-A77"/>
    <x v="4"/>
    <x v="264"/>
    <s v="A77"/>
    <x v="454"/>
    <s v="DISTRICT ACCOUNTS"/>
    <m/>
    <x v="619"/>
    <s v="AHWATUKEE RTV-1     "/>
    <s v=" "/>
    <s v=" "/>
    <n v="32"/>
    <s v="L00"/>
    <s v="A77"/>
    <n v="319122"/>
    <n v="0"/>
    <n v="471.52"/>
    <s v=" "/>
    <s v=" "/>
    <s v="32L00A77"/>
    <n v="471.52"/>
    <n v="0"/>
    <n v="0"/>
    <n v="0"/>
    <n v="0"/>
    <n v="469.84"/>
    <n v="0"/>
    <n v="0"/>
    <n v="0.6"/>
    <n v="2.2799999999999998"/>
    <n v="470.8"/>
    <n v="0"/>
    <n v="0"/>
    <n v="0"/>
    <n v="0.72"/>
    <n v="469.84"/>
    <n v="0"/>
    <n v="0"/>
    <n v="0.6"/>
    <n v="2.2799999999999998"/>
    <n v="0"/>
    <n v="0"/>
    <n v="0"/>
    <n v="0"/>
    <n v="0"/>
  </r>
  <r>
    <s v="ANTHEM ADDITION 2 SLID"/>
    <n v="6098"/>
    <s v="001"/>
    <m/>
    <s v="32-L00-H61"/>
    <x v="4"/>
    <x v="264"/>
    <s v="H61"/>
    <x v="10"/>
    <s v="DISTRICT ACCOUNTS"/>
    <m/>
    <x v="620"/>
    <s v="ANTHEM ADD 2 SLID   "/>
    <s v=" "/>
    <s v=" "/>
    <n v="32"/>
    <s v="L00"/>
    <s v="H61"/>
    <n v="319122"/>
    <n v="0"/>
    <n v="0"/>
    <s v=" "/>
    <s v=" "/>
    <s v="32L00H61"/>
    <n v="0"/>
    <n v="0"/>
    <n v="0"/>
    <n v="0"/>
    <n v="0"/>
    <n v="0"/>
    <n v="0"/>
    <n v="0"/>
    <n v="0"/>
    <n v="0"/>
    <n v="0"/>
    <n v="0"/>
    <n v="0"/>
    <n v="0"/>
    <n v="0"/>
    <n v="0"/>
    <n v="0"/>
    <n v="0"/>
    <n v="0"/>
    <n v="0"/>
    <n v="0"/>
    <n v="0"/>
    <n v="0"/>
    <n v="0"/>
    <n v="0"/>
  </r>
  <r>
    <s v="APACHE COVE"/>
    <n v="6099"/>
    <s v="001"/>
    <m/>
    <s v="32-L05-011"/>
    <x v="4"/>
    <x v="265"/>
    <s v="011"/>
    <x v="10"/>
    <s v="DISTRICT ACCOUNTS"/>
    <m/>
    <x v="621"/>
    <s v="APACHE COVE         "/>
    <s v=" "/>
    <s v=" "/>
    <n v="32"/>
    <s v="L05"/>
    <n v="11"/>
    <n v="317400"/>
    <n v="0"/>
    <n v="0"/>
    <s v=" "/>
    <s v=" "/>
    <n v="30100000"/>
    <n v="0"/>
    <n v="0"/>
    <n v="0"/>
    <n v="0"/>
    <n v="0"/>
    <n v="0"/>
    <n v="0"/>
    <n v="0"/>
    <n v="0"/>
    <n v="0"/>
    <n v="0"/>
    <n v="0"/>
    <n v="0"/>
    <n v="0"/>
    <n v="0"/>
    <n v="0"/>
    <n v="0"/>
    <n v="0"/>
    <n v="0"/>
    <n v="0"/>
    <n v="0"/>
    <n v="0"/>
    <n v="0"/>
    <n v="0"/>
    <n v="0"/>
  </r>
  <r>
    <s v="APACHE MANOR"/>
    <n v="6100"/>
    <s v="001"/>
    <m/>
    <s v="32-L05-012"/>
    <x v="4"/>
    <x v="265"/>
    <s v="012"/>
    <x v="10"/>
    <s v="DISTRICT ACCOUNTS"/>
    <m/>
    <x v="622"/>
    <s v="APACHE MANOR        "/>
    <s v=" "/>
    <s v=" "/>
    <n v="32"/>
    <s v="L05"/>
    <n v="12"/>
    <n v="317400"/>
    <n v="0"/>
    <n v="0"/>
    <s v=" "/>
    <s v=" "/>
    <n v="30100000"/>
    <n v="0"/>
    <n v="0"/>
    <n v="0"/>
    <n v="0"/>
    <n v="0"/>
    <n v="0"/>
    <n v="0"/>
    <n v="0"/>
    <n v="0"/>
    <n v="0"/>
    <n v="0"/>
    <n v="0"/>
    <n v="0"/>
    <n v="0"/>
    <n v="0"/>
    <n v="0"/>
    <n v="0"/>
    <n v="0"/>
    <n v="0"/>
    <n v="0"/>
    <n v="0"/>
    <n v="0"/>
    <n v="0"/>
    <n v="0"/>
    <n v="0"/>
  </r>
  <r>
    <s v="AZ SKIES MOBIL ESTAT COUNTY"/>
    <n v="6101"/>
    <s v="001"/>
    <m/>
    <s v="32-L00-E59"/>
    <x v="4"/>
    <x v="264"/>
    <s v="E59"/>
    <x v="10"/>
    <s v="DISTRICT ACCOUNTS"/>
    <m/>
    <x v="623"/>
    <s v="AZ SKIES MOBIL EST  "/>
    <s v=" "/>
    <s v=" "/>
    <n v="32"/>
    <s v="L00"/>
    <s v="E59"/>
    <n v="319122"/>
    <n v="0"/>
    <n v="0"/>
    <s v=" "/>
    <s v=" "/>
    <s v="32L00E59"/>
    <n v="0"/>
    <n v="0"/>
    <n v="0"/>
    <n v="0"/>
    <n v="0"/>
    <n v="0"/>
    <n v="0"/>
    <n v="0"/>
    <n v="0"/>
    <n v="0"/>
    <n v="0"/>
    <n v="0"/>
    <n v="0"/>
    <n v="0"/>
    <n v="0"/>
    <n v="0"/>
    <n v="0"/>
    <n v="0"/>
    <n v="0"/>
    <n v="0"/>
    <n v="0"/>
    <n v="0"/>
    <n v="0"/>
    <n v="0"/>
    <n v="0"/>
  </r>
  <r>
    <s v="LITCHFIELD PARK # 1"/>
    <n v="6102"/>
    <s v="001"/>
    <m/>
    <s v="32-L08-001"/>
    <x v="4"/>
    <x v="266"/>
    <s v="001"/>
    <x v="455"/>
    <s v="DISTRICT ACCOUNTS"/>
    <m/>
    <x v="624"/>
    <s v="LITCHFIELD PARK # 1 "/>
    <s v=" "/>
    <s v=" "/>
    <n v="32"/>
    <s v="L08"/>
    <n v="1"/>
    <n v="317701"/>
    <n v="0"/>
    <n v="684.97"/>
    <s v=" "/>
    <s v=" "/>
    <n v="30100000"/>
    <n v="926.75"/>
    <n v="0"/>
    <n v="0"/>
    <n v="926.75"/>
    <n v="684.97"/>
    <n v="174.42"/>
    <n v="0"/>
    <n v="0"/>
    <n v="21678.799999999999"/>
    <n v="22189.35"/>
    <n v="580.88"/>
    <n v="0"/>
    <n v="0"/>
    <n v="580.88"/>
    <n v="926.75"/>
    <n v="174.42"/>
    <n v="0"/>
    <n v="0"/>
    <n v="20752.05"/>
    <n v="21504.38"/>
    <n v="0"/>
    <n v="0"/>
    <n v="0"/>
    <n v="0"/>
    <n v="0"/>
  </r>
  <r>
    <s v="LITCHFIELD PARK # 2"/>
    <n v="6103"/>
    <s v="001"/>
    <m/>
    <s v="32-L08-002"/>
    <x v="4"/>
    <x v="266"/>
    <s v="002"/>
    <x v="456"/>
    <s v="DISTRICT ACCOUNTS"/>
    <m/>
    <x v="625"/>
    <s v="LITCHFIELD PARK # 2 "/>
    <s v=" "/>
    <s v=" "/>
    <n v="32"/>
    <s v="L08"/>
    <n v="2"/>
    <n v="317701"/>
    <n v="0"/>
    <n v="2029.26"/>
    <s v=" "/>
    <s v=" "/>
    <n v="30100000"/>
    <n v="3814.51"/>
    <n v="0"/>
    <n v="0"/>
    <n v="3814.51"/>
    <n v="2029.26"/>
    <n v="782.54"/>
    <n v="0"/>
    <n v="0"/>
    <n v="94052.92"/>
    <n v="95299.64"/>
    <n v="2533.85"/>
    <n v="0"/>
    <n v="0"/>
    <n v="2533.85"/>
    <n v="3814.51"/>
    <n v="782.54"/>
    <n v="0"/>
    <n v="0"/>
    <n v="90238.41"/>
    <n v="93270.38"/>
    <n v="0"/>
    <n v="0"/>
    <n v="0"/>
    <n v="0"/>
    <n v="0"/>
  </r>
  <r>
    <s v="LITCHFIELD PARK CLEARING"/>
    <n v="6104"/>
    <s v="001"/>
    <m/>
    <s v="32-L00-008"/>
    <x v="4"/>
    <x v="264"/>
    <s v="008"/>
    <x v="10"/>
    <s v="DISTRICT ACCOUNTS"/>
    <m/>
    <x v="626"/>
    <s v="LITCHFIELD PARK CLEA"/>
    <s v=" "/>
    <s v=" "/>
    <n v="32"/>
    <s v="L00"/>
    <n v="8"/>
    <n v="317701"/>
    <n v="0"/>
    <n v="0"/>
    <s v=" "/>
    <s v=" "/>
    <s v="        "/>
    <n v="0"/>
    <n v="6775.66"/>
    <n v="0"/>
    <n v="0"/>
    <n v="6775.66"/>
    <n v="-14938.66"/>
    <n v="129718.82"/>
    <n v="0"/>
    <n v="37798.74"/>
    <n v="182456.22"/>
    <n v="0"/>
    <n v="3713.63"/>
    <n v="0"/>
    <n v="0"/>
    <n v="3713.63"/>
    <n v="-14938.66"/>
    <n v="122943.16"/>
    <n v="0"/>
    <n v="37798.74"/>
    <n v="175680.56"/>
    <n v="0"/>
    <n v="0"/>
    <n v="0"/>
    <n v="0"/>
    <n v="0"/>
  </r>
  <r>
    <s v="LITCHFIELD PARK SL 3"/>
    <n v="6105"/>
    <s v="001"/>
    <m/>
    <s v="32-L08-003"/>
    <x v="4"/>
    <x v="266"/>
    <s v="003"/>
    <x v="457"/>
    <s v="DISTRICT ACCOUNTS"/>
    <m/>
    <x v="627"/>
    <s v="LITCHFIELD PARK SL 3"/>
    <s v=" "/>
    <s v=" "/>
    <n v="32"/>
    <s v="L08"/>
    <n v="3"/>
    <n v="317701"/>
    <n v="0"/>
    <n v="556.95000000000005"/>
    <s v=" "/>
    <s v=" "/>
    <n v="30100000"/>
    <n v="2034.4"/>
    <n v="0"/>
    <n v="0"/>
    <n v="2034.4"/>
    <n v="556.95000000000005"/>
    <n v="511.89"/>
    <n v="0"/>
    <n v="0"/>
    <n v="29238.76"/>
    <n v="29283.82"/>
    <n v="598.9"/>
    <n v="0"/>
    <n v="0"/>
    <n v="598.9"/>
    <n v="2034.4"/>
    <n v="511.89"/>
    <n v="0"/>
    <n v="0"/>
    <n v="27204.36"/>
    <n v="28726.87"/>
    <n v="0"/>
    <n v="0"/>
    <n v="0"/>
    <n v="0"/>
    <n v="0"/>
  </r>
  <r>
    <s v="LITCHFIELD PK SL TOTAL"/>
    <n v="6106"/>
    <s v="001"/>
    <m/>
    <s v="32-L08-999"/>
    <x v="4"/>
    <x v="266"/>
    <s v="999"/>
    <x v="10"/>
    <s v="DISTRICT ACCOUNTS"/>
    <m/>
    <x v="628"/>
    <s v="LITCHFIELD PK SL TOT"/>
    <s v=" "/>
    <s v=" "/>
    <n v="32"/>
    <s v="L08"/>
    <n v="999"/>
    <n v="317701"/>
    <n v="1"/>
    <n v="0"/>
    <s v=" "/>
    <s v=" "/>
    <n v="30100000"/>
    <n v="0"/>
    <n v="0"/>
    <n v="0"/>
    <n v="0"/>
    <n v="0"/>
    <n v="0"/>
    <n v="0"/>
    <n v="0"/>
    <n v="0"/>
    <n v="0"/>
    <n v="0"/>
    <n v="0"/>
    <n v="0"/>
    <n v="0"/>
    <n v="0"/>
    <n v="0"/>
    <n v="0"/>
    <n v="0"/>
    <n v="0"/>
    <n v="0"/>
    <n v="0"/>
    <n v="0"/>
    <n v="0"/>
    <n v="0"/>
    <n v="0"/>
  </r>
  <r>
    <s v="DREAMLAND VILLA #18"/>
    <n v="6107"/>
    <s v="001"/>
    <m/>
    <s v="32-L00-D22"/>
    <x v="4"/>
    <x v="264"/>
    <s v="D22"/>
    <x v="458"/>
    <s v="DISTRICT ACCOUNTS"/>
    <m/>
    <x v="629"/>
    <s v="DREAMLAND VILLA #18 "/>
    <s v=" "/>
    <s v=" "/>
    <n v="32"/>
    <s v="L00"/>
    <s v="D22"/>
    <n v="319122"/>
    <n v="0"/>
    <n v="8404.5400000000009"/>
    <s v=" "/>
    <s v=" "/>
    <s v="32L00D22"/>
    <n v="8404.5400000000009"/>
    <n v="0"/>
    <n v="0"/>
    <n v="0"/>
    <n v="0"/>
    <n v="8374.7199999999993"/>
    <n v="0"/>
    <n v="0"/>
    <n v="10.56"/>
    <n v="40.380000000000003"/>
    <n v="8391.73"/>
    <n v="0"/>
    <n v="0"/>
    <n v="0"/>
    <n v="12.81"/>
    <n v="8374.7199999999993"/>
    <n v="0"/>
    <n v="0"/>
    <n v="10.56"/>
    <n v="40.380000000000003"/>
    <n v="0"/>
    <n v="0"/>
    <n v="0"/>
    <n v="0"/>
    <n v="0"/>
  </r>
  <r>
    <s v="SUN CITY #36"/>
    <n v="6108"/>
    <s v="001"/>
    <m/>
    <s v="32-L00-441"/>
    <x v="4"/>
    <x v="264"/>
    <s v="441"/>
    <x v="459"/>
    <s v="DISTRICT ACCOUNTS"/>
    <m/>
    <x v="630"/>
    <s v="SUN CITY #36        "/>
    <s v=" "/>
    <s v=" "/>
    <n v="32"/>
    <s v="L00"/>
    <n v="441"/>
    <n v="319122"/>
    <n v="0"/>
    <n v="4093.1"/>
    <s v=" "/>
    <s v=" "/>
    <s v="32L00441"/>
    <n v="4668.12"/>
    <n v="0"/>
    <n v="0"/>
    <n v="671.34"/>
    <n v="96.32"/>
    <n v="3948.72"/>
    <n v="0"/>
    <n v="0"/>
    <n v="6625.65"/>
    <n v="6770.03"/>
    <n v="5199.6099999999997"/>
    <n v="0"/>
    <n v="0"/>
    <n v="671.34"/>
    <n v="139.85"/>
    <n v="3948.72"/>
    <n v="0"/>
    <n v="0"/>
    <n v="5954.31"/>
    <n v="6673.71"/>
    <n v="0"/>
    <n v="0"/>
    <n v="0"/>
    <n v="0"/>
    <n v="0"/>
  </r>
  <r>
    <s v="SUN CITY GRAND SUPRISE ST LIGHT"/>
    <n v="6109"/>
    <s v="001"/>
    <m/>
    <s v="32-L00-G46"/>
    <x v="4"/>
    <x v="264"/>
    <s v="G46"/>
    <x v="460"/>
    <s v="DISTRICT ACCOUNTS"/>
    <m/>
    <x v="631"/>
    <s v="SUN CTY GRND SL     "/>
    <s v=" "/>
    <s v=" "/>
    <n v="32"/>
    <s v="L00"/>
    <s v="G46"/>
    <n v="316122"/>
    <n v="0"/>
    <n v="6909.99"/>
    <s v=" "/>
    <s v=" "/>
    <n v="30100000"/>
    <n v="19558.419999999998"/>
    <n v="0"/>
    <n v="0"/>
    <n v="19558.419999999998"/>
    <n v="6909.99"/>
    <n v="1735.51"/>
    <n v="0"/>
    <n v="0"/>
    <n v="203562.62"/>
    <n v="208737.1"/>
    <n v="13283.12"/>
    <n v="0"/>
    <n v="0"/>
    <n v="13283.12"/>
    <n v="19558.419999999998"/>
    <n v="1735.51"/>
    <n v="0"/>
    <n v="0"/>
    <n v="184004.2"/>
    <n v="201827.11"/>
    <n v="0"/>
    <n v="0"/>
    <n v="0"/>
    <n v="0"/>
    <n v="0"/>
  </r>
  <r>
    <s v="SUN LAKES # 23 STREET LIGHTING DISTRICT"/>
    <n v="6110"/>
    <s v="001"/>
    <m/>
    <s v="32-L00-C09"/>
    <x v="4"/>
    <x v="264"/>
    <s v="C09"/>
    <x v="461"/>
    <s v="DISTRICT ACCOUNTS"/>
    <m/>
    <x v="632"/>
    <s v="SUN LAKES # 23 ST LT"/>
    <s v=" "/>
    <s v=" "/>
    <n v="32"/>
    <s v="L00"/>
    <s v="C09"/>
    <n v="319122"/>
    <n v="0"/>
    <n v="10641.32"/>
    <s v=" "/>
    <s v=" "/>
    <s v="32L00C09"/>
    <n v="10641.32"/>
    <n v="0"/>
    <n v="0"/>
    <n v="0"/>
    <n v="0"/>
    <n v="10603.58"/>
    <n v="0"/>
    <n v="0"/>
    <n v="13.38"/>
    <n v="51.12"/>
    <n v="10625.12"/>
    <n v="0"/>
    <n v="0"/>
    <n v="0"/>
    <n v="16.2"/>
    <n v="10603.58"/>
    <n v="0"/>
    <n v="0"/>
    <n v="13.38"/>
    <n v="51.12"/>
    <n v="0"/>
    <n v="0"/>
    <n v="0"/>
    <n v="0"/>
    <n v="0"/>
  </r>
  <r>
    <s v="SUN LAKES # 24 STREET LIGHTING DISTRICTS"/>
    <n v="6111"/>
    <s v="001"/>
    <m/>
    <s v="32-L00-C87"/>
    <x v="4"/>
    <x v="264"/>
    <s v="C87"/>
    <x v="462"/>
    <s v="DISTRICT ACCOUNTS"/>
    <m/>
    <x v="633"/>
    <s v="SUN LAKES # 24 SL   "/>
    <s v=" "/>
    <s v=" "/>
    <n v="32"/>
    <s v="L00"/>
    <s v="C87"/>
    <n v="319122"/>
    <n v="0"/>
    <n v="11862.81"/>
    <s v=" "/>
    <s v=" "/>
    <s v="32L00C87"/>
    <n v="11862.81"/>
    <n v="0"/>
    <n v="0"/>
    <n v="0"/>
    <n v="0"/>
    <n v="11820.75"/>
    <n v="0"/>
    <n v="0"/>
    <n v="14.92"/>
    <n v="56.98"/>
    <n v="11844.75"/>
    <n v="0"/>
    <n v="0"/>
    <n v="0"/>
    <n v="18.059999999999999"/>
    <n v="11820.75"/>
    <n v="0"/>
    <n v="0"/>
    <n v="14.92"/>
    <n v="56.98"/>
    <n v="0"/>
    <n v="0"/>
    <n v="0"/>
    <n v="0"/>
    <n v="0"/>
  </r>
  <r>
    <s v="SUN LAKES UNIT 2 STREET LIGHTING DISTRIC"/>
    <n v="6112"/>
    <s v="001"/>
    <m/>
    <s v="32-L00-B90"/>
    <x v="4"/>
    <x v="264"/>
    <s v="B90"/>
    <x v="463"/>
    <s v="DISTRICT ACCOUNTS"/>
    <m/>
    <x v="634"/>
    <s v="SUN LAKES U2 ST LIT "/>
    <s v=" "/>
    <s v=" "/>
    <n v="32"/>
    <s v="L00"/>
    <s v="B90"/>
    <n v="319122"/>
    <n v="0"/>
    <n v="3185.27"/>
    <s v=" "/>
    <s v=" "/>
    <s v="32L00B90"/>
    <n v="3498.54"/>
    <n v="0"/>
    <n v="0"/>
    <n v="482.88"/>
    <n v="169.61"/>
    <n v="2605.83"/>
    <n v="0"/>
    <n v="0"/>
    <n v="4868.79"/>
    <n v="5448.23"/>
    <n v="3424.1"/>
    <n v="0"/>
    <n v="0"/>
    <n v="482.88"/>
    <n v="557.32000000000005"/>
    <n v="2605.83"/>
    <n v="0"/>
    <n v="0"/>
    <n v="4385.91"/>
    <n v="5278.62"/>
    <n v="0"/>
    <n v="0"/>
    <n v="0"/>
    <n v="0"/>
    <n v="0"/>
  </r>
  <r>
    <s v="ARABIAN VIEWS STREET LIGHTING DISTRICTS"/>
    <n v="6113"/>
    <s v="001"/>
    <m/>
    <s v="32-L00-C12"/>
    <x v="4"/>
    <x v="264"/>
    <s v="C12"/>
    <x v="464"/>
    <s v="DISTRICT ACCOUNTS"/>
    <m/>
    <x v="635"/>
    <s v="ARABIAN VIEWS ST LIT"/>
    <s v=" "/>
    <s v=" "/>
    <n v="32"/>
    <s v="L00"/>
    <s v="C12"/>
    <n v="319122"/>
    <n v="0"/>
    <n v="6282.93"/>
    <s v=" "/>
    <s v=" "/>
    <s v="32L00C12"/>
    <n v="6282.93"/>
    <n v="0"/>
    <n v="0"/>
    <n v="0"/>
    <n v="0"/>
    <n v="6260.64"/>
    <n v="0"/>
    <n v="0"/>
    <n v="7.9"/>
    <n v="30.19"/>
    <n v="6273.36"/>
    <n v="0"/>
    <n v="0"/>
    <n v="0"/>
    <n v="9.57"/>
    <n v="6260.64"/>
    <n v="0"/>
    <n v="0"/>
    <n v="7.9"/>
    <n v="30.19"/>
    <n v="0"/>
    <n v="0"/>
    <n v="0"/>
    <n v="0"/>
    <n v="0"/>
  </r>
  <r>
    <s v="ASHTON RANCH STREET LIGHTING SURPRISE"/>
    <n v="6114"/>
    <s v="001"/>
    <m/>
    <s v="32-L04-007"/>
    <x v="4"/>
    <x v="267"/>
    <s v="007"/>
    <x v="465"/>
    <s v="DISTRICT ACCOUNTS"/>
    <m/>
    <x v="636"/>
    <s v="ASHTON RANCH ST LT  "/>
    <s v=" "/>
    <s v=" "/>
    <n v="32"/>
    <s v="L04"/>
    <n v="7"/>
    <n v="316122"/>
    <n v="0"/>
    <n v="195.54"/>
    <s v=" "/>
    <s v=" "/>
    <n v="30100000"/>
    <n v="292.48"/>
    <n v="0"/>
    <n v="0"/>
    <n v="292.48"/>
    <n v="195.54"/>
    <n v="65.89"/>
    <n v="0"/>
    <n v="0"/>
    <n v="7673.64"/>
    <n v="7803.29"/>
    <n v="209.77"/>
    <n v="0"/>
    <n v="0"/>
    <n v="209.77"/>
    <n v="292.48"/>
    <n v="65.89"/>
    <n v="0"/>
    <n v="0"/>
    <n v="7381.16"/>
    <n v="7607.75"/>
    <n v="0"/>
    <n v="0"/>
    <n v="0"/>
    <n v="0"/>
    <n v="0"/>
  </r>
  <r>
    <s v="AUTOSHOW EAST 2 127"/>
    <n v="6115"/>
    <s v="001"/>
    <m/>
    <s v="32-L04-092"/>
    <x v="4"/>
    <x v="267"/>
    <s v="092"/>
    <x v="10"/>
    <s v="DISTRICT ACCOUNTS"/>
    <m/>
    <x v="637"/>
    <s v="AUTOSHOW EAST 127   "/>
    <s v=" "/>
    <s v=" "/>
    <n v="32"/>
    <s v="L04"/>
    <n v="92"/>
    <n v="316122"/>
    <n v="0"/>
    <n v="0"/>
    <s v=" "/>
    <s v=" "/>
    <n v="30100000"/>
    <n v="0"/>
    <n v="0"/>
    <n v="0"/>
    <n v="0"/>
    <n v="0"/>
    <n v="0"/>
    <n v="0"/>
    <n v="0"/>
    <n v="1400"/>
    <n v="1400"/>
    <n v="0"/>
    <n v="0"/>
    <n v="0"/>
    <n v="0"/>
    <n v="0"/>
    <n v="0"/>
    <n v="0"/>
    <n v="0"/>
    <n v="1400"/>
    <n v="1400"/>
    <n v="0"/>
    <n v="0"/>
    <n v="0"/>
    <n v="0"/>
    <n v="0"/>
  </r>
  <r>
    <s v="RANCHO DEL REY STREET LIGHTING DISTRICT"/>
    <n v="6116"/>
    <s v="001"/>
    <m/>
    <s v="32-L00-C14"/>
    <x v="4"/>
    <x v="264"/>
    <s v="C14"/>
    <x v="466"/>
    <s v="DISTRICT ACCOUNTS"/>
    <m/>
    <x v="638"/>
    <s v="RANCHO DEL REY ST LT"/>
    <s v=" "/>
    <s v=" "/>
    <n v="32"/>
    <s v="L00"/>
    <s v="C14"/>
    <n v="319122"/>
    <n v="0"/>
    <n v="9082.7099999999991"/>
    <s v=" "/>
    <s v=" "/>
    <s v="32L00C14"/>
    <n v="9082.7099999999991"/>
    <n v="0"/>
    <n v="0"/>
    <n v="0"/>
    <n v="0"/>
    <n v="9050.52"/>
    <n v="0"/>
    <n v="0"/>
    <n v="11.42"/>
    <n v="43.61"/>
    <n v="9068.8799999999992"/>
    <n v="0"/>
    <n v="0"/>
    <n v="0"/>
    <n v="13.83"/>
    <n v="9050.52"/>
    <n v="0"/>
    <n v="0"/>
    <n v="11.42"/>
    <n v="43.61"/>
    <n v="0"/>
    <n v="0"/>
    <n v="0"/>
    <n v="0"/>
    <n v="0"/>
  </r>
  <r>
    <s v="RIO VERDE"/>
    <n v="6117"/>
    <s v="001"/>
    <m/>
    <s v="32-L00-461"/>
    <x v="4"/>
    <x v="264"/>
    <s v="461"/>
    <x v="467"/>
    <s v="DISTRICT ACCOUNTS"/>
    <m/>
    <x v="639"/>
    <s v="RIO VERDE           "/>
    <s v=" "/>
    <s v=" "/>
    <n v="32"/>
    <s v="L00"/>
    <n v="461"/>
    <n v="319122"/>
    <n v="0"/>
    <n v="16518.68"/>
    <s v=" "/>
    <s v=" "/>
    <s v="32L00461"/>
    <n v="16518.68"/>
    <n v="0"/>
    <n v="0"/>
    <n v="0"/>
    <n v="0"/>
    <n v="16460.12"/>
    <n v="0"/>
    <n v="0"/>
    <n v="20.78"/>
    <n v="79.34"/>
    <n v="16493.54"/>
    <n v="0"/>
    <n v="0"/>
    <n v="0"/>
    <n v="25.14"/>
    <n v="16460.12"/>
    <n v="0"/>
    <n v="0"/>
    <n v="20.78"/>
    <n v="79.34"/>
    <n v="0"/>
    <n v="0"/>
    <n v="0"/>
    <n v="0"/>
    <n v="0"/>
  </r>
  <r>
    <s v="BETHANY HERMOSA PK 1"/>
    <n v="6118"/>
    <s v="001"/>
    <m/>
    <s v="32-L00-948"/>
    <x v="4"/>
    <x v="264"/>
    <s v="948"/>
    <x v="10"/>
    <s v="DISTRICT ACCOUNTS"/>
    <m/>
    <x v="640"/>
    <s v="BETHANY HERMOSA PK 1"/>
    <s v=" "/>
    <s v=" "/>
    <n v="32"/>
    <s v="L00"/>
    <n v="948"/>
    <n v="319122"/>
    <n v="0"/>
    <n v="0"/>
    <s v=" "/>
    <s v=" "/>
    <s v="32L00948"/>
    <n v="0"/>
    <n v="0"/>
    <n v="0"/>
    <n v="0"/>
    <n v="0"/>
    <n v="0"/>
    <n v="0"/>
    <n v="0"/>
    <n v="0"/>
    <n v="0"/>
    <n v="0"/>
    <n v="0"/>
    <n v="0"/>
    <n v="0"/>
    <n v="0"/>
    <n v="0"/>
    <n v="0"/>
    <n v="0"/>
    <n v="0"/>
    <n v="0"/>
    <n v="0"/>
    <n v="0"/>
    <n v="0"/>
    <n v="0"/>
    <n v="0"/>
  </r>
  <r>
    <s v="BILBERT SLID 11-03"/>
    <n v="6119"/>
    <s v="001"/>
    <m/>
    <s v="32-L02-117"/>
    <x v="4"/>
    <x v="268"/>
    <s v="117"/>
    <x v="468"/>
    <s v="DISTRICT ACCOUNTS"/>
    <m/>
    <x v="641"/>
    <s v="GILBERT SLID 11-03  "/>
    <s v=" "/>
    <s v=" "/>
    <n v="32"/>
    <s v="L02"/>
    <n v="117"/>
    <n v="317122"/>
    <n v="0"/>
    <n v="100.65"/>
    <s v=" "/>
    <s v=" "/>
    <n v="30100000"/>
    <n v="209.18"/>
    <n v="0"/>
    <n v="0"/>
    <n v="209.18"/>
    <n v="100.65"/>
    <n v="123.39"/>
    <n v="0"/>
    <n v="0"/>
    <n v="3959.34"/>
    <n v="3936.6"/>
    <n v="130.32"/>
    <n v="0"/>
    <n v="0"/>
    <n v="130.32"/>
    <n v="209.18"/>
    <n v="123.39"/>
    <n v="0"/>
    <n v="0"/>
    <n v="3750.16"/>
    <n v="3835.95"/>
    <n v="0"/>
    <n v="0"/>
    <n v="0"/>
    <n v="0"/>
    <n v="0"/>
  </r>
  <r>
    <s v="BROADWAY MANOR ST LIGHTING - MESA"/>
    <n v="6120"/>
    <s v="001"/>
    <m/>
    <s v="32-L05-002"/>
    <x v="4"/>
    <x v="265"/>
    <s v="002"/>
    <x v="10"/>
    <s v="DISTRICT ACCOUNTS"/>
    <m/>
    <x v="642"/>
    <s v="BROADWAY MANOR ST LT"/>
    <s v=" "/>
    <s v=" "/>
    <n v="32"/>
    <s v="L05"/>
    <n v="2"/>
    <n v="317400"/>
    <n v="0"/>
    <n v="0"/>
    <s v=" "/>
    <s v=" "/>
    <n v="30100000"/>
    <n v="0"/>
    <n v="0"/>
    <n v="0"/>
    <n v="0"/>
    <n v="0"/>
    <n v="0"/>
    <n v="0"/>
    <n v="0"/>
    <n v="0"/>
    <n v="0"/>
    <n v="0"/>
    <n v="0"/>
    <n v="0"/>
    <n v="0"/>
    <n v="0"/>
    <n v="0"/>
    <n v="0"/>
    <n v="0"/>
    <n v="0"/>
    <n v="0"/>
    <n v="0"/>
    <n v="0"/>
    <n v="0"/>
    <n v="0"/>
    <n v="0"/>
  </r>
  <r>
    <s v="BUCKEYE SLID #1"/>
    <n v="6121"/>
    <s v="001"/>
    <m/>
    <s v="32-L09-010"/>
    <x v="4"/>
    <x v="269"/>
    <s v="010"/>
    <x v="469"/>
    <s v="DISTRICT ACCOUNTS"/>
    <m/>
    <x v="643"/>
    <s v="BUCKEYE SLID #1     "/>
    <s v=" "/>
    <s v=" "/>
    <n v="32"/>
    <s v="L09"/>
    <n v="10"/>
    <n v="317900"/>
    <n v="0"/>
    <n v="862.71"/>
    <s v=" "/>
    <s v=" "/>
    <n v="30100000"/>
    <n v="1724.85"/>
    <n v="0"/>
    <n v="0"/>
    <n v="1724.85"/>
    <n v="862.71"/>
    <n v="277.33999999999997"/>
    <n v="0"/>
    <n v="0"/>
    <n v="19533.509999999998"/>
    <n v="20118.88"/>
    <n v="1059.6400000000001"/>
    <n v="0"/>
    <n v="0"/>
    <n v="1059.6400000000001"/>
    <n v="1724.85"/>
    <n v="277.33999999999997"/>
    <n v="0"/>
    <n v="0"/>
    <n v="17808.66"/>
    <n v="19256.169999999998"/>
    <n v="0"/>
    <n v="0"/>
    <n v="0"/>
    <n v="0"/>
    <n v="0"/>
  </r>
  <r>
    <s v="BUCKEYE SLID 2006-001"/>
    <n v="6122"/>
    <s v="001"/>
    <m/>
    <s v="32-L09-003"/>
    <x v="4"/>
    <x v="269"/>
    <s v="003"/>
    <x v="470"/>
    <s v="DISTRICT ACCOUNTS"/>
    <m/>
    <x v="644"/>
    <s v="BUCKEYE SLID 2006-01"/>
    <s v=" "/>
    <s v=" "/>
    <n v="32"/>
    <s v="L09"/>
    <n v="3"/>
    <n v="317900"/>
    <n v="0"/>
    <n v="47.49"/>
    <s v=" "/>
    <s v=" "/>
    <n v="30100000"/>
    <n v="284.94"/>
    <n v="0"/>
    <n v="0"/>
    <n v="284.94"/>
    <n v="47.49"/>
    <n v="95.97"/>
    <n v="0"/>
    <n v="0"/>
    <n v="10171.049999999999"/>
    <n v="10122.57"/>
    <n v="127.11"/>
    <n v="0"/>
    <n v="0"/>
    <n v="127.11"/>
    <n v="284.94"/>
    <n v="95.97"/>
    <n v="0"/>
    <n v="0"/>
    <n v="9886.11"/>
    <n v="10075.08"/>
    <n v="0"/>
    <n v="0"/>
    <n v="0"/>
    <n v="0"/>
    <n v="0"/>
  </r>
  <r>
    <s v="BUCKEYE SLID 2006-015"/>
    <n v="6123"/>
    <s v="001"/>
    <m/>
    <s v="32-L09-002"/>
    <x v="4"/>
    <x v="269"/>
    <s v="002"/>
    <x v="471"/>
    <s v="DISTRICT ACCOUNTS"/>
    <m/>
    <x v="645"/>
    <s v="BUCKEYE SLID 2006-15"/>
    <s v=" "/>
    <s v=" "/>
    <n v="32"/>
    <s v="L09"/>
    <n v="2"/>
    <n v="317900"/>
    <n v="0"/>
    <n v="338.08"/>
    <s v=" "/>
    <s v=" "/>
    <n v="30100000"/>
    <n v="524.32000000000005"/>
    <n v="0"/>
    <n v="0"/>
    <n v="524.32000000000005"/>
    <n v="338.08"/>
    <n v="45.12"/>
    <n v="0"/>
    <n v="0"/>
    <n v="7771.79"/>
    <n v="8064.75"/>
    <n v="219.6"/>
    <n v="0"/>
    <n v="0"/>
    <n v="219.62"/>
    <n v="524.34"/>
    <n v="45.12"/>
    <n v="0"/>
    <n v="0"/>
    <n v="7247.47"/>
    <n v="7726.67"/>
    <n v="0"/>
    <n v="0"/>
    <n v="0"/>
    <n v="0"/>
    <n v="0"/>
  </r>
  <r>
    <s v="BUCKEYE SLID 2006-019"/>
    <n v="6124"/>
    <s v="001"/>
    <m/>
    <s v="32-L09-006"/>
    <x v="4"/>
    <x v="269"/>
    <s v="006"/>
    <x v="472"/>
    <s v="DISTRICT ACCOUNTS"/>
    <m/>
    <x v="646"/>
    <s v="BUCKEYE SL 2006-019 "/>
    <s v=" "/>
    <s v=" "/>
    <n v="32"/>
    <s v="L09"/>
    <n v="6"/>
    <n v="317900"/>
    <n v="0"/>
    <n v="199.87"/>
    <s v=" "/>
    <s v=" "/>
    <n v="30100000"/>
    <n v="356.26"/>
    <n v="0"/>
    <n v="0"/>
    <n v="356.26"/>
    <n v="199.87"/>
    <n v="18.670000000000002"/>
    <n v="0"/>
    <n v="0"/>
    <n v="7864.39"/>
    <n v="8045.59"/>
    <n v="347.57"/>
    <n v="0"/>
    <n v="0"/>
    <n v="347.57"/>
    <n v="356.26"/>
    <n v="18.670000000000002"/>
    <n v="0"/>
    <n v="0"/>
    <n v="7508.13"/>
    <n v="7845.72"/>
    <n v="0"/>
    <n v="0"/>
    <n v="0"/>
    <n v="0"/>
    <n v="0"/>
  </r>
  <r>
    <s v="BUCKEYE SLID 2006-03"/>
    <n v="6125"/>
    <s v="001"/>
    <m/>
    <s v="32-L09-009"/>
    <x v="4"/>
    <x v="269"/>
    <s v="009"/>
    <x v="473"/>
    <s v="DISTRICT ACCOUNTS"/>
    <m/>
    <x v="647"/>
    <s v="BUCKEYE SLID 06-03  "/>
    <s v=" "/>
    <s v=" "/>
    <n v="32"/>
    <s v="L09"/>
    <n v="9"/>
    <n v="317900"/>
    <n v="0"/>
    <n v="32.82"/>
    <s v=" "/>
    <s v=" "/>
    <n v="30100000"/>
    <n v="71.11"/>
    <n v="0"/>
    <n v="0"/>
    <n v="71.11"/>
    <n v="32.82"/>
    <n v="0"/>
    <n v="0"/>
    <n v="0"/>
    <n v="13609.36"/>
    <n v="13642.18"/>
    <n v="49.23"/>
    <n v="0"/>
    <n v="0"/>
    <n v="49.23"/>
    <n v="71.11"/>
    <n v="0"/>
    <n v="0"/>
    <n v="0"/>
    <n v="13538.25"/>
    <n v="13609.36"/>
    <n v="0"/>
    <n v="0"/>
    <n v="0"/>
    <n v="0"/>
    <n v="0"/>
  </r>
  <r>
    <s v="BUCKEYE SLID 2006-07"/>
    <n v="6126"/>
    <s v="001"/>
    <m/>
    <s v="32-L09-005"/>
    <x v="4"/>
    <x v="269"/>
    <s v="005"/>
    <x v="474"/>
    <s v="DISTRICT ACCOUNTS"/>
    <m/>
    <x v="648"/>
    <s v="BUCKEYE SLID 2006-07"/>
    <s v=" "/>
    <s v=" "/>
    <n v="32"/>
    <s v="L09"/>
    <n v="5"/>
    <n v="317900"/>
    <n v="0"/>
    <n v="245.7"/>
    <s v=" "/>
    <s v=" "/>
    <n v="30100000"/>
    <n v="474.79"/>
    <n v="0"/>
    <n v="0"/>
    <n v="474.79"/>
    <n v="245.7"/>
    <n v="103.79"/>
    <n v="0"/>
    <n v="0"/>
    <n v="9168.27"/>
    <n v="9310.18"/>
    <n v="364.93"/>
    <n v="0"/>
    <n v="0"/>
    <n v="364.93"/>
    <n v="474.79"/>
    <n v="103.79"/>
    <n v="0"/>
    <n v="0"/>
    <n v="8693.48"/>
    <n v="9064.48"/>
    <n v="0"/>
    <n v="0"/>
    <n v="0"/>
    <n v="0"/>
    <n v="0"/>
  </r>
  <r>
    <s v="BUCKEYE SLID 2006-08"/>
    <n v="6127"/>
    <s v="001"/>
    <m/>
    <s v="32-L09-008"/>
    <x v="4"/>
    <x v="269"/>
    <s v="008"/>
    <x v="475"/>
    <s v="DISTRICT ACCOUNTS"/>
    <m/>
    <x v="649"/>
    <s v="BUCKEYE SL 2006-08  "/>
    <s v=" "/>
    <s v=" "/>
    <n v="32"/>
    <s v="L09"/>
    <n v="8"/>
    <n v="317900"/>
    <n v="0"/>
    <n v="17.55"/>
    <s v=" "/>
    <s v=" "/>
    <n v="30100000"/>
    <n v="98.08"/>
    <n v="0"/>
    <n v="0"/>
    <n v="98.08"/>
    <n v="17.55"/>
    <n v="1199.47"/>
    <n v="0"/>
    <n v="0"/>
    <n v="4055.57"/>
    <n v="2873.65"/>
    <n v="33.71"/>
    <n v="0"/>
    <n v="0"/>
    <n v="33.71"/>
    <n v="98.08"/>
    <n v="1199.47"/>
    <n v="0"/>
    <n v="0"/>
    <n v="3957.49"/>
    <n v="2856.1"/>
    <n v="0"/>
    <n v="0"/>
    <n v="0"/>
    <n v="0"/>
    <n v="0"/>
  </r>
  <r>
    <s v="BUCKEYE SLID 2006-09"/>
    <n v="6128"/>
    <s v="001"/>
    <m/>
    <s v="32-L09-015"/>
    <x v="4"/>
    <x v="269"/>
    <s v="015"/>
    <x v="476"/>
    <s v="DISTRICT ACCOUNTS"/>
    <m/>
    <x v="650"/>
    <s v="BUCKEYE SLID 2006-9 "/>
    <s v=" "/>
    <s v=" "/>
    <n v="32"/>
    <s v="L09"/>
    <n v="15"/>
    <n v="317900"/>
    <n v="0"/>
    <n v="16.32"/>
    <s v=" "/>
    <s v=" "/>
    <n v="30100000"/>
    <n v="0"/>
    <n v="0"/>
    <n v="0"/>
    <n v="0"/>
    <n v="16.32"/>
    <n v="0"/>
    <n v="0"/>
    <n v="0"/>
    <n v="1049.92"/>
    <n v="1066.24"/>
    <n v="0"/>
    <n v="0"/>
    <n v="0"/>
    <n v="0"/>
    <n v="0"/>
    <n v="0"/>
    <n v="0"/>
    <n v="0"/>
    <n v="1049.92"/>
    <n v="1049.92"/>
    <n v="0"/>
    <n v="0"/>
    <n v="0"/>
    <n v="0"/>
    <n v="0"/>
  </r>
  <r>
    <s v="BUCKEYE SLID 2006-11"/>
    <n v="6129"/>
    <s v="001"/>
    <m/>
    <s v="32-L09-004"/>
    <x v="4"/>
    <x v="269"/>
    <s v="004"/>
    <x v="477"/>
    <s v="DISTRICT ACCOUNTS"/>
    <m/>
    <x v="651"/>
    <s v="BUCKEYE SLID 2006-11"/>
    <s v=" "/>
    <s v=" "/>
    <n v="32"/>
    <s v="L09"/>
    <n v="4"/>
    <n v="317900"/>
    <n v="0"/>
    <n v="653.5"/>
    <s v=" "/>
    <s v=" "/>
    <n v="30100000"/>
    <n v="1859.3"/>
    <n v="0"/>
    <n v="0"/>
    <n v="1859.3"/>
    <n v="653.5"/>
    <n v="207.6"/>
    <n v="0"/>
    <n v="0"/>
    <n v="23061.360000000001"/>
    <n v="23507.26"/>
    <n v="1377.91"/>
    <n v="0"/>
    <n v="0"/>
    <n v="1378.11"/>
    <n v="1859.5"/>
    <n v="207.6"/>
    <n v="0"/>
    <n v="0"/>
    <n v="21202.06"/>
    <n v="22853.759999999998"/>
    <n v="0"/>
    <n v="0"/>
    <n v="0"/>
    <n v="0"/>
    <n v="0"/>
  </r>
  <r>
    <s v="BUCKEYE SLID 2006-16"/>
    <n v="6130"/>
    <s v="001"/>
    <m/>
    <s v="32-L09-007"/>
    <x v="4"/>
    <x v="269"/>
    <s v="007"/>
    <x v="478"/>
    <s v="DISTRICT ACCOUNTS"/>
    <m/>
    <x v="652"/>
    <s v="BUCKEYE SL 2006-16  "/>
    <s v=" "/>
    <s v=" "/>
    <n v="32"/>
    <s v="L09"/>
    <n v="7"/>
    <n v="317900"/>
    <n v="0"/>
    <n v="3667.6"/>
    <s v=" "/>
    <s v=" "/>
    <n v="30100000"/>
    <n v="55.36"/>
    <n v="0"/>
    <n v="0"/>
    <n v="55.36"/>
    <n v="3667.6"/>
    <n v="0"/>
    <n v="0"/>
    <n v="0"/>
    <n v="7669.45"/>
    <n v="11337.05"/>
    <n v="73.38"/>
    <n v="0"/>
    <n v="0"/>
    <n v="73.38"/>
    <n v="55.36"/>
    <n v="0"/>
    <n v="0"/>
    <n v="0"/>
    <n v="7614.09"/>
    <n v="7669.45"/>
    <n v="0"/>
    <n v="0"/>
    <n v="0"/>
    <n v="0"/>
    <n v="0"/>
  </r>
  <r>
    <s v="BUCKEYE SLID 2006-17"/>
    <n v="6131"/>
    <s v="001"/>
    <m/>
    <s v="32-L09-001"/>
    <x v="4"/>
    <x v="269"/>
    <s v="001"/>
    <x v="479"/>
    <s v="DISTRICT ACCOUNTS"/>
    <m/>
    <x v="653"/>
    <s v="BUCKEYE SLID 2006-17"/>
    <s v=" "/>
    <s v=" "/>
    <n v="32"/>
    <s v="L09"/>
    <n v="1"/>
    <n v="317900"/>
    <n v="0"/>
    <n v="171.77"/>
    <s v=" "/>
    <s v=" "/>
    <n v="30100000"/>
    <n v="293.27999999999997"/>
    <n v="0"/>
    <n v="0"/>
    <n v="293.27999999999997"/>
    <n v="171.77"/>
    <n v="22.74"/>
    <n v="0"/>
    <n v="0"/>
    <n v="5944.14"/>
    <n v="6093.17"/>
    <n v="203.75"/>
    <n v="0"/>
    <n v="0"/>
    <n v="203.75"/>
    <n v="293.27999999999997"/>
    <n v="22.74"/>
    <n v="0"/>
    <n v="0"/>
    <n v="5650.86"/>
    <n v="5921.4"/>
    <n v="0"/>
    <n v="0"/>
    <n v="0"/>
    <n v="0"/>
    <n v="0"/>
  </r>
  <r>
    <s v="BUCKEYE SLID 2007-003"/>
    <n v="6132"/>
    <s v="001"/>
    <m/>
    <s v="32-L09-016"/>
    <x v="4"/>
    <x v="269"/>
    <s v="016"/>
    <x v="10"/>
    <s v="DISTRICT ACCOUNTS"/>
    <m/>
    <x v="654"/>
    <s v="BUCKEYE SLID 07-003 "/>
    <s v=" "/>
    <s v=" "/>
    <n v="32"/>
    <s v="L09"/>
    <n v="16"/>
    <n v="317900"/>
    <n v="0"/>
    <n v="0"/>
    <s v=" "/>
    <s v=" "/>
    <n v="30100000"/>
    <n v="0"/>
    <n v="0"/>
    <n v="0"/>
    <n v="0"/>
    <n v="0"/>
    <n v="0"/>
    <n v="0"/>
    <n v="0"/>
    <n v="1429.3"/>
    <n v="1429.3"/>
    <n v="0"/>
    <n v="0"/>
    <n v="0"/>
    <n v="0"/>
    <n v="0"/>
    <n v="0"/>
    <n v="0"/>
    <n v="0"/>
    <n v="1429.3"/>
    <n v="1429.3"/>
    <n v="0"/>
    <n v="0"/>
    <n v="0"/>
    <n v="0"/>
    <n v="0"/>
  </r>
  <r>
    <s v="BUCKEYE SLID 2007-013"/>
    <n v="6133"/>
    <s v="001"/>
    <m/>
    <s v="32-L09-014"/>
    <x v="4"/>
    <x v="269"/>
    <s v="014"/>
    <x v="480"/>
    <s v="DISTRICT ACCOUNTS"/>
    <m/>
    <x v="655"/>
    <s v="BUCKEYE SLID 07-013 "/>
    <s v=" "/>
    <s v=" "/>
    <n v="32"/>
    <s v="L09"/>
    <n v="14"/>
    <n v="317900"/>
    <n v="0"/>
    <n v="35.840000000000003"/>
    <s v=" "/>
    <s v=" "/>
    <n v="30100000"/>
    <n v="112.64"/>
    <n v="0"/>
    <n v="0"/>
    <n v="112.64"/>
    <n v="35.840000000000003"/>
    <n v="10.74"/>
    <n v="0"/>
    <n v="0"/>
    <n v="2274.8000000000002"/>
    <n v="2299.9"/>
    <n v="128.07"/>
    <n v="0"/>
    <n v="0"/>
    <n v="128.07"/>
    <n v="112.64"/>
    <n v="10.74"/>
    <n v="0"/>
    <n v="0"/>
    <n v="2162.16"/>
    <n v="2264.06"/>
    <n v="0"/>
    <n v="0"/>
    <n v="0"/>
    <n v="0"/>
    <n v="0"/>
  </r>
  <r>
    <s v="BUCKEYE SLID 2007-02"/>
    <n v="6134"/>
    <s v="001"/>
    <m/>
    <s v="32-L09-012"/>
    <x v="4"/>
    <x v="269"/>
    <s v="012"/>
    <x v="481"/>
    <s v="DISTRICT ACCOUNTS"/>
    <m/>
    <x v="656"/>
    <s v="BUCKEYE SLID 07-02  "/>
    <s v=" "/>
    <s v=" "/>
    <n v="32"/>
    <s v="L09"/>
    <n v="12"/>
    <n v="317900"/>
    <n v="0"/>
    <n v="21.06"/>
    <s v=" "/>
    <s v=" "/>
    <n v="30100000"/>
    <n v="147.09"/>
    <n v="0"/>
    <n v="0"/>
    <n v="147.09"/>
    <n v="21.06"/>
    <n v="31.83"/>
    <n v="0"/>
    <n v="0"/>
    <n v="1696.62"/>
    <n v="1685.85"/>
    <n v="116.8"/>
    <n v="0"/>
    <n v="0"/>
    <n v="116.8"/>
    <n v="147.09"/>
    <n v="31.83"/>
    <n v="0"/>
    <n v="0"/>
    <n v="1549.53"/>
    <n v="1664.79"/>
    <n v="0"/>
    <n v="0"/>
    <n v="0"/>
    <n v="0"/>
    <n v="0"/>
  </r>
  <r>
    <s v="BUCKEYE SLID 2007-10"/>
    <n v="6135"/>
    <s v="001"/>
    <m/>
    <s v="32-L09-013"/>
    <x v="4"/>
    <x v="269"/>
    <s v="013"/>
    <x v="482"/>
    <s v="DISTRICT ACCOUNTS"/>
    <m/>
    <x v="657"/>
    <s v="BUCKEYE SLID 07-10  "/>
    <s v=" "/>
    <s v=" "/>
    <n v="32"/>
    <s v="L09"/>
    <n v="13"/>
    <n v="317900"/>
    <n v="0"/>
    <n v="566.44000000000005"/>
    <s v=" "/>
    <s v=" "/>
    <n v="30100000"/>
    <n v="90.44"/>
    <n v="0"/>
    <n v="0"/>
    <n v="90.44"/>
    <n v="566.44000000000005"/>
    <n v="9.58"/>
    <n v="0"/>
    <n v="0"/>
    <n v="5321.89"/>
    <n v="5878.75"/>
    <n v="61.94"/>
    <n v="0"/>
    <n v="0"/>
    <n v="61.94"/>
    <n v="90.44"/>
    <n v="9.58"/>
    <n v="0"/>
    <n v="0"/>
    <n v="5231.45"/>
    <n v="5312.31"/>
    <n v="0"/>
    <n v="0"/>
    <n v="0"/>
    <n v="0"/>
    <n v="0"/>
  </r>
  <r>
    <s v="BUCKEYE SLID 2007-21"/>
    <n v="6136"/>
    <s v="001"/>
    <m/>
    <s v="32-L09-018"/>
    <x v="4"/>
    <x v="269"/>
    <s v="018"/>
    <x v="483"/>
    <s v="DISTRICT ACCOUNTS"/>
    <m/>
    <x v="658"/>
    <s v="BUCKEYE SLID 2007-21"/>
    <s v=" "/>
    <s v=" "/>
    <n v="32"/>
    <s v="L09"/>
    <n v="18"/>
    <n v="317900"/>
    <n v="0"/>
    <n v="167.26"/>
    <s v=" "/>
    <s v=" "/>
    <n v="30100000"/>
    <n v="343.39"/>
    <n v="0"/>
    <n v="0"/>
    <n v="343.39"/>
    <n v="167.26"/>
    <n v="37.119999999999997"/>
    <n v="0"/>
    <n v="0"/>
    <n v="3270.64"/>
    <n v="3400.78"/>
    <n v="250.55"/>
    <n v="0"/>
    <n v="0"/>
    <n v="250.55"/>
    <n v="343.39"/>
    <n v="37.119999999999997"/>
    <n v="0"/>
    <n v="0"/>
    <n v="2927.25"/>
    <n v="3233.52"/>
    <n v="0"/>
    <n v="0"/>
    <n v="0"/>
    <n v="0"/>
    <n v="0"/>
  </r>
  <r>
    <s v="BUCKEYE SLID 2009 02A"/>
    <n v="6137"/>
    <s v="001"/>
    <m/>
    <s v="32-L09-019"/>
    <x v="4"/>
    <x v="269"/>
    <s v="019"/>
    <x v="484"/>
    <s v="DISTRICT ACCOUNTS"/>
    <m/>
    <x v="659"/>
    <s v="BUCKEYE SLID 200902A"/>
    <s v=" "/>
    <s v=" "/>
    <n v="32"/>
    <s v="L09"/>
    <n v="19"/>
    <n v="317900"/>
    <n v="0"/>
    <n v="253.52"/>
    <s v=" "/>
    <s v=" "/>
    <n v="30100000"/>
    <n v="31.69"/>
    <n v="0"/>
    <n v="0"/>
    <n v="31.69"/>
    <n v="253.52"/>
    <n v="0"/>
    <n v="0"/>
    <n v="0"/>
    <n v="443.66"/>
    <n v="697.18"/>
    <n v="0"/>
    <n v="0"/>
    <n v="0"/>
    <n v="0"/>
    <n v="31.69"/>
    <n v="0"/>
    <n v="0"/>
    <n v="0"/>
    <n v="411.97"/>
    <n v="443.66"/>
    <n v="0"/>
    <n v="0"/>
    <n v="0"/>
    <n v="0"/>
    <n v="0"/>
  </r>
  <r>
    <s v="BUCKEYE SLID 2011-001"/>
    <n v="6138"/>
    <s v="001"/>
    <m/>
    <s v="32-L09-017"/>
    <x v="4"/>
    <x v="269"/>
    <s v="017"/>
    <x v="10"/>
    <s v="DISTRICT ACCOUNTS"/>
    <m/>
    <x v="660"/>
    <s v="BUCKEYE SL 2011-001 "/>
    <s v=" "/>
    <s v=" "/>
    <n v="32"/>
    <s v="L09"/>
    <n v="17"/>
    <n v="317900"/>
    <n v="0"/>
    <n v="0"/>
    <s v=" "/>
    <s v=" "/>
    <n v="30100000"/>
    <n v="726.76"/>
    <n v="0"/>
    <n v="0"/>
    <n v="726.76"/>
    <n v="0"/>
    <n v="0"/>
    <n v="0"/>
    <n v="0"/>
    <n v="1453.52"/>
    <n v="1453.52"/>
    <n v="0"/>
    <n v="0"/>
    <n v="0"/>
    <n v="0"/>
    <n v="726.76"/>
    <n v="0"/>
    <n v="0"/>
    <n v="0"/>
    <n v="726.76"/>
    <n v="1453.52"/>
    <n v="0"/>
    <n v="0"/>
    <n v="0"/>
    <n v="0"/>
    <n v="0"/>
  </r>
  <r>
    <s v="BUCKEYE SLID 2012 02"/>
    <n v="6139"/>
    <s v="001"/>
    <m/>
    <s v="32-L09-020"/>
    <x v="4"/>
    <x v="269"/>
    <s v="020"/>
    <x v="10"/>
    <s v="DISTRICT ACCOUNTS"/>
    <m/>
    <x v="661"/>
    <s v="BUCKEYE SLID 2012 02"/>
    <s v=" "/>
    <s v=" "/>
    <n v="32"/>
    <s v="L09"/>
    <n v="20"/>
    <n v="317900"/>
    <n v="0"/>
    <n v="0"/>
    <s v=" "/>
    <s v=" "/>
    <n v="30100000"/>
    <n v="0"/>
    <n v="0"/>
    <n v="0"/>
    <n v="0"/>
    <n v="0"/>
    <n v="0"/>
    <n v="0"/>
    <n v="0"/>
    <n v="404.49"/>
    <n v="404.49"/>
    <n v="1.39"/>
    <n v="0"/>
    <n v="0"/>
    <n v="1.39"/>
    <n v="0"/>
    <n v="0"/>
    <n v="0"/>
    <n v="0"/>
    <n v="404.49"/>
    <n v="404.49"/>
    <n v="0"/>
    <n v="0"/>
    <n v="0"/>
    <n v="0"/>
    <n v="0"/>
  </r>
  <r>
    <s v="BUCKEYE SLID 2013 02"/>
    <n v="6140"/>
    <s v="001"/>
    <m/>
    <s v="32-L09-021"/>
    <x v="4"/>
    <x v="269"/>
    <s v="021"/>
    <x v="485"/>
    <s v="DISTRICT ACCOUNTS"/>
    <m/>
    <x v="662"/>
    <s v="BUCKEYE SLID 2013 02"/>
    <s v=" "/>
    <s v=" "/>
    <n v="32"/>
    <s v="L09"/>
    <n v="21"/>
    <n v="317900"/>
    <n v="0"/>
    <n v="158.69999999999999"/>
    <s v=" "/>
    <s v=" "/>
    <n v="30100000"/>
    <n v="158.69999999999999"/>
    <n v="0"/>
    <n v="0"/>
    <n v="158.69999999999999"/>
    <n v="158.69999999999999"/>
    <n v="0"/>
    <n v="0"/>
    <n v="0"/>
    <n v="3993.95"/>
    <n v="4152.6499999999996"/>
    <n v="132.25"/>
    <n v="0"/>
    <n v="0"/>
    <n v="132.25"/>
    <n v="158.69999999999999"/>
    <n v="0"/>
    <n v="0"/>
    <n v="0"/>
    <n v="3835.25"/>
    <n v="3993.95"/>
    <n v="0"/>
    <n v="0"/>
    <n v="0"/>
    <n v="0"/>
    <n v="0"/>
  </r>
  <r>
    <s v="BUCKEYE SLID CLEARING ACCOUNT"/>
    <n v="6141"/>
    <s v="001"/>
    <m/>
    <s v="32-L00-009"/>
    <x v="4"/>
    <x v="264"/>
    <s v="009"/>
    <x v="10"/>
    <s v="DISTRICT ACCOUNTS"/>
    <m/>
    <x v="663"/>
    <s v="BUCKEYE SLID CLEARIN"/>
    <s v=" "/>
    <s v=" "/>
    <n v="32"/>
    <s v="L00"/>
    <n v="9"/>
    <n v="317900"/>
    <n v="0"/>
    <n v="0"/>
    <s v=" "/>
    <s v=" "/>
    <n v="30100000"/>
    <n v="0"/>
    <n v="7437.36"/>
    <n v="0"/>
    <n v="0"/>
    <n v="7437.36"/>
    <n v="0"/>
    <n v="132150.51"/>
    <n v="0"/>
    <n v="0"/>
    <n v="132150.51"/>
    <n v="0"/>
    <n v="4573.26"/>
    <n v="0"/>
    <n v="0"/>
    <n v="4573.26"/>
    <n v="0"/>
    <n v="124713.15"/>
    <n v="0"/>
    <n v="0"/>
    <n v="124713.15"/>
    <n v="0"/>
    <n v="0"/>
    <n v="0"/>
    <n v="0"/>
    <n v="0"/>
  </r>
  <r>
    <s v="BUCKEYE SLID TOTAL"/>
    <n v="6142"/>
    <s v="001"/>
    <m/>
    <s v="32-L09-999"/>
    <x v="4"/>
    <x v="269"/>
    <s v="999"/>
    <x v="10"/>
    <s v="DISTRICT ACCOUNTS"/>
    <m/>
    <x v="664"/>
    <s v="BUCKEYE SLID TOTAL  "/>
    <s v=" "/>
    <s v=" "/>
    <n v="32"/>
    <s v="L09"/>
    <n v="999"/>
    <n v="317900"/>
    <n v="1"/>
    <n v="0"/>
    <s v=" "/>
    <s v=" "/>
    <n v="30100000"/>
    <n v="0"/>
    <n v="0"/>
    <n v="0"/>
    <n v="0"/>
    <n v="0"/>
    <n v="0"/>
    <n v="0"/>
    <n v="0"/>
    <n v="0"/>
    <n v="0"/>
    <n v="0"/>
    <n v="0"/>
    <n v="0"/>
    <n v="0"/>
    <n v="0"/>
    <n v="0"/>
    <n v="0"/>
    <n v="0"/>
    <n v="0"/>
    <n v="0"/>
    <n v="0"/>
    <n v="0"/>
    <n v="0"/>
    <n v="0"/>
    <n v="0"/>
  </r>
  <r>
    <s v="BUCLEYE SLID 2007-01"/>
    <n v="6143"/>
    <s v="001"/>
    <m/>
    <s v="32-L09-011"/>
    <x v="4"/>
    <x v="269"/>
    <s v="011"/>
    <x v="486"/>
    <s v="DISTRICT ACCOUNTS"/>
    <m/>
    <x v="665"/>
    <s v="BUCKEYE SLID 07-01  "/>
    <s v=" "/>
    <s v=" "/>
    <n v="32"/>
    <s v="L09"/>
    <n v="11"/>
    <n v="317900"/>
    <n v="0"/>
    <n v="8.44"/>
    <s v=" "/>
    <s v=" "/>
    <n v="30100000"/>
    <n v="84.36"/>
    <n v="0"/>
    <n v="0"/>
    <n v="84.36"/>
    <n v="8.44"/>
    <n v="2.34"/>
    <n v="0"/>
    <n v="0"/>
    <n v="1963.52"/>
    <n v="1969.62"/>
    <n v="25.43"/>
    <n v="0"/>
    <n v="0"/>
    <n v="25.47"/>
    <n v="84.4"/>
    <n v="2.34"/>
    <n v="0"/>
    <n v="0"/>
    <n v="1879.16"/>
    <n v="1961.18"/>
    <n v="0"/>
    <n v="0"/>
    <n v="0"/>
    <n v="0"/>
    <n v="0"/>
  </r>
  <r>
    <s v="CABALLEROS HACIENDAS"/>
    <n v="6144"/>
    <s v="001"/>
    <m/>
    <s v="32-L00-449"/>
    <x v="4"/>
    <x v="264"/>
    <s v="449"/>
    <x v="487"/>
    <s v="DISTRICT ACCOUNTS"/>
    <m/>
    <x v="666"/>
    <s v="CABALLEROS HACIENDAS"/>
    <s v=" "/>
    <s v=" "/>
    <n v="32"/>
    <s v="L00"/>
    <n v="449"/>
    <n v="319122"/>
    <n v="0"/>
    <n v="672.58"/>
    <s v=" "/>
    <s v=" "/>
    <s v="32L00449"/>
    <n v="672.58"/>
    <n v="0"/>
    <n v="0"/>
    <n v="0"/>
    <n v="0"/>
    <n v="670.21"/>
    <n v="0"/>
    <n v="0"/>
    <n v="0.84"/>
    <n v="3.21"/>
    <n v="671.56"/>
    <n v="0"/>
    <n v="0"/>
    <n v="0"/>
    <n v="1.02"/>
    <n v="670.21"/>
    <n v="0"/>
    <n v="0"/>
    <n v="0.84"/>
    <n v="3.21"/>
    <n v="0"/>
    <n v="0"/>
    <n v="0"/>
    <n v="0"/>
    <n v="0"/>
  </r>
  <r>
    <s v="COUNTRY MEADOWS"/>
    <n v="6145"/>
    <s v="001"/>
    <m/>
    <s v="32-L00-338"/>
    <x v="4"/>
    <x v="264"/>
    <s v="338"/>
    <x v="488"/>
    <s v="DISTRICT ACCOUNTS"/>
    <m/>
    <x v="667"/>
    <s v="COUNTRY MEADOWS     "/>
    <s v=" "/>
    <s v=" "/>
    <n v="32"/>
    <s v="L00"/>
    <n v="338"/>
    <n v="319122"/>
    <n v="0"/>
    <n v="44416.04"/>
    <s v=" "/>
    <s v=" "/>
    <s v="32L00338"/>
    <n v="44416.04"/>
    <n v="0"/>
    <n v="0"/>
    <n v="0"/>
    <n v="0"/>
    <n v="44258.54"/>
    <n v="0"/>
    <n v="0"/>
    <n v="55.86"/>
    <n v="213.36"/>
    <n v="44348.39"/>
    <n v="0"/>
    <n v="0"/>
    <n v="0"/>
    <n v="67.650000000000006"/>
    <n v="44258.54"/>
    <n v="0"/>
    <n v="0"/>
    <n v="55.86"/>
    <n v="213.36"/>
    <n v="0"/>
    <n v="0"/>
    <n v="0"/>
    <n v="0"/>
    <n v="0"/>
  </r>
  <r>
    <s v="COUNTRY MEADOWS #3"/>
    <n v="6146"/>
    <s v="001"/>
    <m/>
    <s v="32-L00-238"/>
    <x v="4"/>
    <x v="264"/>
    <s v="238"/>
    <x v="489"/>
    <s v="DISTRICT ACCOUNTS"/>
    <m/>
    <x v="668"/>
    <s v="COUNTRY MEADOWS #3  "/>
    <s v=" "/>
    <s v=" "/>
    <n v="32"/>
    <s v="L00"/>
    <n v="238"/>
    <n v="319122"/>
    <n v="0"/>
    <n v="51703.69"/>
    <s v=" "/>
    <s v=" "/>
    <s v="32L00238"/>
    <n v="51703.69"/>
    <n v="0"/>
    <n v="0"/>
    <n v="0"/>
    <n v="0"/>
    <n v="51520.41"/>
    <n v="0"/>
    <n v="0"/>
    <n v="65.02"/>
    <n v="248.3"/>
    <n v="51624.97"/>
    <n v="0"/>
    <n v="0"/>
    <n v="0"/>
    <n v="78.72"/>
    <n v="51520.41"/>
    <n v="0"/>
    <n v="0"/>
    <n v="65.02"/>
    <n v="248.3"/>
    <n v="0"/>
    <n v="0"/>
    <n v="0"/>
    <n v="0"/>
    <n v="0"/>
  </r>
  <r>
    <s v="COUNTRY MEADOWS #4A"/>
    <n v="6147"/>
    <s v="001"/>
    <m/>
    <s v="32-L00-A46"/>
    <x v="4"/>
    <x v="264"/>
    <s v="A46"/>
    <x v="490"/>
    <s v="DISTRICT ACCOUNTS"/>
    <m/>
    <x v="669"/>
    <s v="COUNTRY MEADOWS #4A "/>
    <s v=" "/>
    <s v=" "/>
    <n v="32"/>
    <s v="L00"/>
    <s v="A46"/>
    <n v="319122"/>
    <n v="0"/>
    <n v="24718.13"/>
    <s v=" "/>
    <s v=" "/>
    <s v="32L00A46"/>
    <n v="24718.13"/>
    <n v="0"/>
    <n v="0"/>
    <n v="0"/>
    <n v="0"/>
    <n v="24630.47"/>
    <n v="0"/>
    <n v="0"/>
    <n v="31.08"/>
    <n v="118.74"/>
    <n v="24680.48"/>
    <n v="0"/>
    <n v="0"/>
    <n v="0"/>
    <n v="37.65"/>
    <n v="24630.47"/>
    <n v="0"/>
    <n v="0"/>
    <n v="31.08"/>
    <n v="118.74"/>
    <n v="0"/>
    <n v="0"/>
    <n v="0"/>
    <n v="0"/>
    <n v="0"/>
  </r>
  <r>
    <s v="COUNTY MEADOWS #4"/>
    <n v="6148"/>
    <s v="001"/>
    <m/>
    <s v="32-L00-273"/>
    <x v="4"/>
    <x v="264"/>
    <s v="273"/>
    <x v="491"/>
    <s v="DISTRICT ACCOUNTS"/>
    <m/>
    <x v="670"/>
    <s v="COUNTY MEADOWS #4   "/>
    <s v=" "/>
    <s v=" "/>
    <n v="32"/>
    <s v="L00"/>
    <n v="273"/>
    <n v="319122"/>
    <n v="0"/>
    <n v="87090.07"/>
    <s v=" "/>
    <s v=" "/>
    <s v="32L00273"/>
    <n v="87090.07"/>
    <n v="0"/>
    <n v="0"/>
    <n v="0"/>
    <n v="0"/>
    <n v="86781.31"/>
    <n v="0"/>
    <n v="0"/>
    <n v="109.52"/>
    <n v="418.28"/>
    <n v="86957.440000000002"/>
    <n v="0"/>
    <n v="0"/>
    <n v="0"/>
    <n v="132.63"/>
    <n v="86781.31"/>
    <n v="0"/>
    <n v="0"/>
    <n v="109.52"/>
    <n v="418.28"/>
    <n v="0"/>
    <n v="0"/>
    <n v="0"/>
    <n v="0"/>
    <n v="0"/>
  </r>
  <r>
    <s v="COUNTRY MEADOWS NO. 2"/>
    <n v="6149"/>
    <s v="001"/>
    <m/>
    <s v="32-L00-387"/>
    <x v="4"/>
    <x v="264"/>
    <s v="387"/>
    <x v="492"/>
    <s v="DISTRICT ACCOUNTS"/>
    <m/>
    <x v="671"/>
    <s v="COUNTRY MEADOWS #2  "/>
    <s v=" "/>
    <s v=" "/>
    <n v="32"/>
    <s v="L00"/>
    <n v="387"/>
    <n v="319122"/>
    <n v="0"/>
    <n v="19332.84"/>
    <s v=" "/>
    <s v=" "/>
    <s v="32L00387"/>
    <n v="19332.84"/>
    <n v="0"/>
    <n v="0"/>
    <n v="0"/>
    <n v="0"/>
    <n v="19264.32"/>
    <n v="0"/>
    <n v="0"/>
    <n v="24.32"/>
    <n v="92.84"/>
    <n v="19303.41"/>
    <n v="0"/>
    <n v="0"/>
    <n v="0"/>
    <n v="29.43"/>
    <n v="19264.32"/>
    <n v="0"/>
    <n v="0"/>
    <n v="24.32"/>
    <n v="92.84"/>
    <n v="0"/>
    <n v="0"/>
    <n v="0"/>
    <n v="0"/>
    <n v="0"/>
  </r>
  <r>
    <s v="CHARLESTON QC ST LIGHTING"/>
    <n v="6150"/>
    <s v="001"/>
    <m/>
    <s v="32-L06-054"/>
    <x v="4"/>
    <x v="270"/>
    <s v="054"/>
    <x v="493"/>
    <s v="DISTRICT ACCOUNTS"/>
    <m/>
    <x v="672"/>
    <s v="CHARLESTON ST LIGHT "/>
    <s v=" "/>
    <s v=" "/>
    <n v="32"/>
    <s v="L06"/>
    <n v="54"/>
    <n v="317600"/>
    <n v="0"/>
    <n v="493.93"/>
    <s v=" "/>
    <s v=" "/>
    <n v="30100000"/>
    <n v="179.74"/>
    <n v="0"/>
    <n v="0"/>
    <n v="179.74"/>
    <n v="493.93"/>
    <n v="11.76"/>
    <n v="0"/>
    <n v="0"/>
    <n v="3824.02"/>
    <n v="4306.1899999999996"/>
    <n v="0"/>
    <n v="0"/>
    <n v="0"/>
    <n v="0"/>
    <n v="179.74"/>
    <n v="11.76"/>
    <n v="0"/>
    <n v="0"/>
    <n v="3644.28"/>
    <n v="3812.26"/>
    <n v="0"/>
    <n v="0"/>
    <n v="0"/>
    <n v="0"/>
    <n v="0"/>
  </r>
  <r>
    <s v="COLLEGE POINT"/>
    <n v="6151"/>
    <s v="001"/>
    <m/>
    <s v="32-L00-D36"/>
    <x v="4"/>
    <x v="264"/>
    <s v="D36"/>
    <x v="494"/>
    <s v="DISTRICT ACCOUNTS"/>
    <m/>
    <x v="673"/>
    <s v="COLLEGE POINT       "/>
    <s v=" "/>
    <s v=" "/>
    <n v="32"/>
    <s v="L00"/>
    <s v="D36"/>
    <n v="319122"/>
    <n v="0"/>
    <n v="3526.68"/>
    <s v=" "/>
    <s v=" "/>
    <s v="32L00D36"/>
    <n v="3526.68"/>
    <n v="0"/>
    <n v="0"/>
    <n v="0"/>
    <n v="0"/>
    <n v="3514.2"/>
    <n v="0"/>
    <n v="0"/>
    <n v="4.4400000000000004"/>
    <n v="16.920000000000002"/>
    <n v="3521.31"/>
    <n v="0"/>
    <n v="0"/>
    <n v="0"/>
    <n v="5.37"/>
    <n v="3514.2"/>
    <n v="0"/>
    <n v="0"/>
    <n v="4.4400000000000004"/>
    <n v="16.920000000000002"/>
    <n v="0"/>
    <n v="0"/>
    <n v="0"/>
    <n v="0"/>
    <n v="0"/>
  </r>
  <r>
    <s v="COMMERCE PARK EAST 109"/>
    <n v="6152"/>
    <s v="001"/>
    <m/>
    <s v="32-L04-081"/>
    <x v="4"/>
    <x v="267"/>
    <s v="081"/>
    <x v="10"/>
    <s v="DISTRICT ACCOUNTS"/>
    <m/>
    <x v="674"/>
    <s v="COMMERCE PK E 109   "/>
    <s v=" "/>
    <s v=" "/>
    <n v="32"/>
    <s v="L04"/>
    <n v="81"/>
    <n v="316122"/>
    <n v="0"/>
    <n v="0"/>
    <s v=" "/>
    <s v=" "/>
    <n v="30100000"/>
    <n v="0"/>
    <n v="0"/>
    <n v="0"/>
    <n v="0"/>
    <n v="0"/>
    <n v="0"/>
    <n v="0"/>
    <n v="0"/>
    <n v="0"/>
    <n v="0"/>
    <n v="0"/>
    <n v="0"/>
    <n v="0"/>
    <n v="0"/>
    <n v="0"/>
    <n v="0"/>
    <n v="0"/>
    <n v="0"/>
    <n v="0"/>
    <n v="0"/>
    <n v="0"/>
    <n v="0"/>
    <n v="0"/>
    <n v="0"/>
    <n v="0"/>
  </r>
  <r>
    <s v="CONTINENTAL @ KINGSWOOD SURPRISE SL"/>
    <n v="6153"/>
    <s v="001"/>
    <m/>
    <s v="32-L00-G57"/>
    <x v="4"/>
    <x v="264"/>
    <s v="G57"/>
    <x v="495"/>
    <s v="DISTRICT ACCOUNTS"/>
    <m/>
    <x v="675"/>
    <s v="CONTINENTAL-SURP SL "/>
    <s v=" "/>
    <s v=" "/>
    <n v="32"/>
    <s v="L00"/>
    <s v="G57"/>
    <n v="316122"/>
    <n v="0"/>
    <n v="160.35"/>
    <s v=" "/>
    <s v=" "/>
    <n v="30100000"/>
    <n v="339.52"/>
    <n v="0"/>
    <n v="0"/>
    <n v="339.52"/>
    <n v="160.35"/>
    <n v="139.62"/>
    <n v="0"/>
    <n v="0"/>
    <n v="7133.47"/>
    <n v="7154.2"/>
    <n v="158"/>
    <n v="0"/>
    <n v="0"/>
    <n v="158"/>
    <n v="339.52"/>
    <n v="139.62"/>
    <n v="0"/>
    <n v="0"/>
    <n v="6793.95"/>
    <n v="6993.85"/>
    <n v="0"/>
    <n v="0"/>
    <n v="0"/>
    <n v="0"/>
    <n v="0"/>
  </r>
  <r>
    <s v="COYOTE LAKES #95"/>
    <n v="6154"/>
    <s v="001"/>
    <m/>
    <s v="32-L04-082"/>
    <x v="4"/>
    <x v="267"/>
    <s v="082"/>
    <x v="496"/>
    <s v="DISTRICT ACCOUNTS"/>
    <m/>
    <x v="676"/>
    <s v="COYOTE LAKES #95    "/>
    <s v=" "/>
    <s v=" "/>
    <n v="32"/>
    <s v="L04"/>
    <n v="82"/>
    <n v="316122"/>
    <n v="0"/>
    <n v="845.46"/>
    <s v=" "/>
    <s v=" "/>
    <n v="30100000"/>
    <n v="1991.5"/>
    <n v="0"/>
    <n v="0"/>
    <n v="1991.5"/>
    <n v="845.46"/>
    <n v="223.59"/>
    <n v="0"/>
    <n v="0"/>
    <n v="23159.55"/>
    <n v="23781.42"/>
    <n v="1196.29"/>
    <n v="0"/>
    <n v="0"/>
    <n v="1196.56"/>
    <n v="1991.77"/>
    <n v="223.59"/>
    <n v="0"/>
    <n v="0"/>
    <n v="21168.05"/>
    <n v="22935.96"/>
    <n v="0"/>
    <n v="0"/>
    <n v="0"/>
    <n v="0"/>
    <n v="0"/>
  </r>
  <r>
    <s v="DESERT OASIS 13A SLID"/>
    <n v="6155"/>
    <s v="001"/>
    <m/>
    <s v="32-L04-093"/>
    <x v="4"/>
    <x v="267"/>
    <s v="093"/>
    <x v="10"/>
    <s v="DISTRICT ACCOUNTS"/>
    <m/>
    <x v="677"/>
    <s v="DESERT OASIS 13 A   "/>
    <s v=" "/>
    <s v=" "/>
    <n v="32"/>
    <s v="L04"/>
    <n v="93"/>
    <n v="316122"/>
    <n v="0"/>
    <n v="0"/>
    <s v=" "/>
    <s v=" "/>
    <n v="30100000"/>
    <n v="1413.67"/>
    <n v="0"/>
    <n v="0"/>
    <n v="1413.67"/>
    <n v="0"/>
    <n v="0"/>
    <n v="0"/>
    <n v="0"/>
    <n v="2964.03"/>
    <n v="2964.03"/>
    <n v="0"/>
    <n v="0"/>
    <n v="0"/>
    <n v="0"/>
    <n v="1413.67"/>
    <n v="0"/>
    <n v="0"/>
    <n v="0"/>
    <n v="1550.36"/>
    <n v="2964.03"/>
    <n v="0"/>
    <n v="0"/>
    <n v="0"/>
    <n v="0"/>
    <n v="0"/>
  </r>
  <r>
    <s v="DESERT OASIS 14C SLID"/>
    <n v="6156"/>
    <s v="001"/>
    <m/>
    <s v="32-L04-094"/>
    <x v="4"/>
    <x v="267"/>
    <s v="094"/>
    <x v="10"/>
    <s v="DISTRICT ACCOUNTS"/>
    <m/>
    <x v="678"/>
    <s v="DESERT OASIS 14C    "/>
    <s v=" "/>
    <s v=" "/>
    <n v="32"/>
    <s v="L04"/>
    <n v="94"/>
    <n v="316122"/>
    <n v="0"/>
    <n v="0"/>
    <s v=" "/>
    <s v=" "/>
    <n v="30100000"/>
    <n v="24.92"/>
    <n v="0"/>
    <n v="0"/>
    <n v="24.92"/>
    <n v="0"/>
    <n v="0"/>
    <n v="0"/>
    <n v="0"/>
    <n v="1268.98"/>
    <n v="1268.98"/>
    <n v="0"/>
    <n v="0"/>
    <n v="0"/>
    <n v="0"/>
    <n v="24.92"/>
    <n v="0"/>
    <n v="0"/>
    <n v="0"/>
    <n v="1244.06"/>
    <n v="1268.98"/>
    <n v="0"/>
    <n v="0"/>
    <n v="0"/>
    <n v="0"/>
    <n v="0"/>
  </r>
  <r>
    <s v="EMPIRE GARDENS #2"/>
    <n v="6157"/>
    <s v="001"/>
    <m/>
    <s v="32-L00-A10"/>
    <x v="4"/>
    <x v="264"/>
    <s v="A10"/>
    <x v="497"/>
    <s v="DISTRICT ACCOUNTS"/>
    <m/>
    <x v="679"/>
    <s v="EMPIRE GARDENS #2   "/>
    <s v=" "/>
    <s v=" "/>
    <n v="32"/>
    <s v="L00"/>
    <s v="A10"/>
    <n v="319122"/>
    <n v="0"/>
    <n v="841.55"/>
    <s v=" "/>
    <s v=" "/>
    <s v="32L00A10"/>
    <n v="960.61"/>
    <n v="0"/>
    <n v="0"/>
    <n v="119.06"/>
    <n v="0"/>
    <n v="792.16"/>
    <n v="0"/>
    <n v="0"/>
    <n v="1200.05"/>
    <n v="1249.44"/>
    <n v="1005.37"/>
    <n v="0"/>
    <n v="0"/>
    <n v="119.06"/>
    <n v="74.3"/>
    <n v="792.16"/>
    <n v="0"/>
    <n v="0"/>
    <n v="1080.99"/>
    <n v="1249.44"/>
    <n v="0"/>
    <n v="0"/>
    <n v="0"/>
    <n v="0"/>
    <n v="0"/>
  </r>
  <r>
    <s v="EMPIRE GARDENS #3"/>
    <n v="6158"/>
    <s v="001"/>
    <m/>
    <s v="32-L00-287"/>
    <x v="4"/>
    <x v="264"/>
    <s v="287"/>
    <x v="498"/>
    <s v="DISTRICT ACCOUNTS"/>
    <m/>
    <x v="680"/>
    <s v="EMPIRE GARDENS #3   "/>
    <s v=" "/>
    <s v=" "/>
    <n v="32"/>
    <s v="L00"/>
    <n v="287"/>
    <n v="319122"/>
    <n v="0"/>
    <n v="881.41"/>
    <s v=" "/>
    <s v=" "/>
    <s v="32L00287"/>
    <n v="964.06"/>
    <n v="0"/>
    <n v="0"/>
    <n v="119.06"/>
    <n v="36.409999999999997"/>
    <n v="912.85"/>
    <n v="0"/>
    <n v="0"/>
    <n v="1200.2"/>
    <n v="1168.76"/>
    <n v="958.18"/>
    <n v="0"/>
    <n v="0"/>
    <n v="119.06"/>
    <n v="124.94"/>
    <n v="912.85"/>
    <n v="0"/>
    <n v="0"/>
    <n v="1081.1400000000001"/>
    <n v="1132.3499999999999"/>
    <n v="0"/>
    <n v="0"/>
    <n v="0"/>
    <n v="0"/>
    <n v="0"/>
  </r>
  <r>
    <s v="EMPIRE GARDENS #4"/>
    <n v="6159"/>
    <s v="001"/>
    <m/>
    <s v="32-L00-288"/>
    <x v="4"/>
    <x v="264"/>
    <s v="288"/>
    <x v="499"/>
    <s v="DISTRICT ACCOUNTS"/>
    <m/>
    <x v="681"/>
    <s v="EMPIRE GARDENS #4   "/>
    <s v=" "/>
    <s v=" "/>
    <n v="32"/>
    <s v="L00"/>
    <n v="288"/>
    <n v="319122"/>
    <n v="0"/>
    <n v="1025.27"/>
    <s v=" "/>
    <s v=" "/>
    <s v="32L00288"/>
    <n v="1080.4100000000001"/>
    <n v="0"/>
    <n v="0"/>
    <n v="139.38"/>
    <n v="84.24"/>
    <n v="903.17"/>
    <n v="0"/>
    <n v="0"/>
    <n v="1407.33"/>
    <n v="1529.43"/>
    <n v="1137"/>
    <n v="0"/>
    <n v="0"/>
    <n v="139.38"/>
    <n v="82.79"/>
    <n v="903.17"/>
    <n v="0"/>
    <n v="0"/>
    <n v="1267.95"/>
    <n v="1445.19"/>
    <n v="0"/>
    <n v="0"/>
    <n v="0"/>
    <n v="0"/>
    <n v="0"/>
  </r>
  <r>
    <s v="FINANCE SL TOTAL"/>
    <n v="6160"/>
    <s v="001"/>
    <m/>
    <s v="32-L00-Z99"/>
    <x v="4"/>
    <x v="264"/>
    <s v="Z99"/>
    <x v="10"/>
    <s v="DISTRICT ACCOUNTS"/>
    <m/>
    <x v="682"/>
    <s v="FINANCE SL TOTAL    "/>
    <s v=" "/>
    <s v=" "/>
    <n v="32"/>
    <s v="L00"/>
    <s v="Z99"/>
    <n v="319122"/>
    <n v="1"/>
    <n v="0"/>
    <s v=" "/>
    <s v=" "/>
    <n v="30100000"/>
    <n v="0"/>
    <n v="0"/>
    <n v="0"/>
    <n v="0"/>
    <n v="0"/>
    <n v="0"/>
    <n v="0"/>
    <n v="0"/>
    <n v="0"/>
    <n v="0"/>
    <n v="0"/>
    <n v="0"/>
    <n v="0"/>
    <n v="0"/>
    <n v="0"/>
    <n v="0"/>
    <n v="0"/>
    <n v="0"/>
    <n v="0"/>
    <n v="0"/>
    <n v="0"/>
    <n v="0"/>
    <n v="0"/>
    <n v="0"/>
    <n v="0"/>
  </r>
  <r>
    <s v="GILBER 01-05 AMENDED"/>
    <n v="6161"/>
    <s v="001"/>
    <m/>
    <s v="32-L02-048"/>
    <x v="4"/>
    <x v="268"/>
    <s v="048"/>
    <x v="500"/>
    <s v="DISTRICT ACCOUNTS"/>
    <m/>
    <x v="683"/>
    <s v="GILBERT 01-05 AMEND "/>
    <s v=" "/>
    <s v=" "/>
    <n v="32"/>
    <s v="L02"/>
    <n v="48"/>
    <n v="317122"/>
    <n v="0"/>
    <n v="65.489999999999995"/>
    <s v=" "/>
    <s v=" "/>
    <n v="30100000"/>
    <n v="64.09"/>
    <n v="0"/>
    <n v="0"/>
    <n v="64.09"/>
    <n v="65.489999999999995"/>
    <n v="21.36"/>
    <n v="0"/>
    <n v="0"/>
    <n v="1717.59"/>
    <n v="1761.72"/>
    <n v="54.11"/>
    <n v="0"/>
    <n v="0"/>
    <n v="54.11"/>
    <n v="64.09"/>
    <n v="21.36"/>
    <n v="0"/>
    <n v="0"/>
    <n v="1653.5"/>
    <n v="1696.23"/>
    <n v="0"/>
    <n v="0"/>
    <n v="0"/>
    <n v="0"/>
    <n v="0"/>
  </r>
  <r>
    <s v="GILBER SLID 12 01"/>
    <n v="6162"/>
    <s v="001"/>
    <m/>
    <s v="32-L02-119"/>
    <x v="4"/>
    <x v="268"/>
    <s v="119"/>
    <x v="501"/>
    <s v="DISTRICT ACCOUNTS"/>
    <m/>
    <x v="684"/>
    <s v="GILBERT SLID 12 01  "/>
    <s v=" "/>
    <s v=" "/>
    <n v="32"/>
    <s v="L02"/>
    <n v="119"/>
    <n v="317122"/>
    <n v="0"/>
    <n v="1171.5"/>
    <s v=" "/>
    <s v=" "/>
    <n v="30100000"/>
    <n v="816.25"/>
    <n v="0"/>
    <n v="0"/>
    <n v="816.25"/>
    <n v="1171.5"/>
    <n v="0"/>
    <n v="0"/>
    <n v="0"/>
    <n v="13176.92"/>
    <n v="14348.42"/>
    <n v="648.08000000000004"/>
    <n v="0"/>
    <n v="0"/>
    <n v="648.08000000000004"/>
    <n v="816.25"/>
    <n v="0"/>
    <n v="0"/>
    <n v="0"/>
    <n v="12360.67"/>
    <n v="13176.92"/>
    <n v="0"/>
    <n v="0"/>
    <n v="0"/>
    <n v="0"/>
    <n v="0"/>
  </r>
  <r>
    <s v="GILBERT  SL 94-13"/>
    <n v="6163"/>
    <s v="001"/>
    <m/>
    <s v="32-L00-F32"/>
    <x v="4"/>
    <x v="264"/>
    <s v="F32"/>
    <x v="502"/>
    <s v="DISTRICT ACCOUNTS"/>
    <m/>
    <x v="685"/>
    <s v="GILBERT SL 94-13    "/>
    <s v=" "/>
    <s v=" "/>
    <n v="32"/>
    <s v="L00"/>
    <s v="F32"/>
    <n v="317122"/>
    <n v="0"/>
    <n v="17.2"/>
    <s v=" "/>
    <s v=" "/>
    <n v="30100000"/>
    <n v="11"/>
    <n v="0"/>
    <n v="0"/>
    <n v="11"/>
    <n v="17.2"/>
    <n v="16.82"/>
    <n v="0"/>
    <n v="0"/>
    <n v="500.39"/>
    <n v="500.77"/>
    <n v="12.41"/>
    <n v="0"/>
    <n v="0"/>
    <n v="12.41"/>
    <n v="11"/>
    <n v="16.82"/>
    <n v="0"/>
    <n v="0"/>
    <n v="489.39"/>
    <n v="483.57"/>
    <n v="0"/>
    <n v="0"/>
    <n v="0"/>
    <n v="0"/>
    <n v="0"/>
  </r>
  <r>
    <s v="GILBERT  SL 94-17"/>
    <n v="6164"/>
    <s v="001"/>
    <m/>
    <s v="32-L00-F14"/>
    <x v="4"/>
    <x v="264"/>
    <s v="F14"/>
    <x v="503"/>
    <s v="DISTRICT ACCOUNTS"/>
    <m/>
    <x v="686"/>
    <s v="GILBERT 94-17       "/>
    <s v=" "/>
    <s v=" "/>
    <n v="32"/>
    <s v="L00"/>
    <s v="F14"/>
    <n v="317122"/>
    <n v="0"/>
    <n v="82.03"/>
    <s v=" "/>
    <s v=" "/>
    <n v="30100000"/>
    <n v="190.53"/>
    <n v="0"/>
    <n v="0"/>
    <n v="190.53"/>
    <n v="82.03"/>
    <n v="30.6"/>
    <n v="0"/>
    <n v="0"/>
    <n v="2400.1799999999998"/>
    <n v="2451.61"/>
    <n v="52.09"/>
    <n v="0"/>
    <n v="0"/>
    <n v="52.09"/>
    <n v="190.53"/>
    <n v="30.6"/>
    <n v="0"/>
    <n v="0"/>
    <n v="2209.65"/>
    <n v="2369.58"/>
    <n v="0"/>
    <n v="0"/>
    <n v="0"/>
    <n v="0"/>
    <n v="0"/>
  </r>
  <r>
    <s v="GILBERT 00-03"/>
    <n v="6165"/>
    <s v="001"/>
    <m/>
    <s v="32-L02-035"/>
    <x v="4"/>
    <x v="268"/>
    <s v="035"/>
    <x v="504"/>
    <s v="DISTRICT ACCOUNTS"/>
    <m/>
    <x v="687"/>
    <s v="GILBERT 00-03       "/>
    <s v=" "/>
    <s v=" "/>
    <n v="32"/>
    <s v="L02"/>
    <n v="35"/>
    <n v="317122"/>
    <n v="0"/>
    <n v="1589.77"/>
    <s v=" "/>
    <s v=" "/>
    <n v="30100000"/>
    <n v="3317.72"/>
    <n v="0"/>
    <n v="0"/>
    <n v="3317.72"/>
    <n v="1589.77"/>
    <n v="528.76"/>
    <n v="0"/>
    <n v="0"/>
    <n v="68237.17"/>
    <n v="69298.179999999993"/>
    <n v="1757.46"/>
    <n v="0"/>
    <n v="0"/>
    <n v="1757.46"/>
    <n v="3317.72"/>
    <n v="528.76"/>
    <n v="0"/>
    <n v="0"/>
    <n v="64919.45"/>
    <n v="67708.41"/>
    <n v="0"/>
    <n v="0"/>
    <n v="0"/>
    <n v="0"/>
    <n v="0"/>
  </r>
  <r>
    <s v="GILBERT 00-05"/>
    <n v="6166"/>
    <s v="001"/>
    <m/>
    <s v="32-L02-036"/>
    <x v="4"/>
    <x v="268"/>
    <s v="036"/>
    <x v="505"/>
    <s v="DISTRICT ACCOUNTS"/>
    <m/>
    <x v="688"/>
    <s v="GILBERT 00-05       "/>
    <s v=" "/>
    <s v=" "/>
    <n v="32"/>
    <s v="L02"/>
    <n v="36"/>
    <n v="317122"/>
    <n v="0"/>
    <n v="237.59"/>
    <s v=" "/>
    <s v=" "/>
    <n v="30100000"/>
    <n v="156.58000000000001"/>
    <n v="0"/>
    <n v="0"/>
    <n v="156.58000000000001"/>
    <n v="237.59"/>
    <n v="21.81"/>
    <n v="0"/>
    <n v="0"/>
    <n v="5405.73"/>
    <n v="5621.51"/>
    <n v="168.66"/>
    <n v="0"/>
    <n v="0"/>
    <n v="168.66"/>
    <n v="156.58000000000001"/>
    <n v="21.81"/>
    <n v="0"/>
    <n v="0"/>
    <n v="5249.15"/>
    <n v="5383.92"/>
    <n v="0"/>
    <n v="0"/>
    <n v="0"/>
    <n v="0"/>
    <n v="0"/>
  </r>
  <r>
    <s v="GILBERT 00-06"/>
    <n v="6167"/>
    <s v="001"/>
    <m/>
    <s v="32-L02-037"/>
    <x v="4"/>
    <x v="268"/>
    <s v="037"/>
    <x v="506"/>
    <s v="DISTRICT ACCOUNTS"/>
    <m/>
    <x v="689"/>
    <s v="GILBERT 00-06       "/>
    <s v=" "/>
    <s v=" "/>
    <n v="32"/>
    <s v="L02"/>
    <n v="37"/>
    <n v="317122"/>
    <n v="0"/>
    <n v="46.63"/>
    <s v=" "/>
    <s v=" "/>
    <n v="30100000"/>
    <n v="118.87"/>
    <n v="0"/>
    <n v="0"/>
    <n v="118.87"/>
    <n v="46.63"/>
    <n v="19.239999999999998"/>
    <n v="0"/>
    <n v="0"/>
    <n v="3336.34"/>
    <n v="3363.73"/>
    <n v="46.23"/>
    <n v="0"/>
    <n v="0"/>
    <n v="46.23"/>
    <n v="118.87"/>
    <n v="19.239999999999998"/>
    <n v="0"/>
    <n v="0"/>
    <n v="3217.47"/>
    <n v="3317.1"/>
    <n v="0"/>
    <n v="0"/>
    <n v="0"/>
    <n v="0"/>
    <n v="0"/>
  </r>
  <r>
    <s v="GILBERT 00-09"/>
    <n v="6168"/>
    <s v="001"/>
    <m/>
    <s v="32-L02-038"/>
    <x v="4"/>
    <x v="268"/>
    <s v="038"/>
    <x v="507"/>
    <s v="DISTRICT ACCOUNTS"/>
    <m/>
    <x v="690"/>
    <s v="GILBERT 00-09       "/>
    <s v=" "/>
    <s v=" "/>
    <n v="32"/>
    <s v="L02"/>
    <n v="38"/>
    <n v="317122"/>
    <n v="0"/>
    <n v="32.53"/>
    <s v=" "/>
    <s v=" "/>
    <n v="30100000"/>
    <n v="125.03"/>
    <n v="0"/>
    <n v="0"/>
    <n v="125.03"/>
    <n v="32.53"/>
    <n v="18.95"/>
    <n v="0"/>
    <n v="0"/>
    <n v="1658.46"/>
    <n v="1672.04"/>
    <n v="77.81"/>
    <n v="0"/>
    <n v="0"/>
    <n v="77.81"/>
    <n v="125.03"/>
    <n v="18.95"/>
    <n v="0"/>
    <n v="0"/>
    <n v="1533.43"/>
    <n v="1639.51"/>
    <n v="0"/>
    <n v="0"/>
    <n v="0"/>
    <n v="0"/>
    <n v="0"/>
  </r>
  <r>
    <s v="GILBERT 00-10"/>
    <n v="6169"/>
    <s v="001"/>
    <m/>
    <s v="32-L02-039"/>
    <x v="4"/>
    <x v="268"/>
    <s v="039"/>
    <x v="10"/>
    <s v="DISTRICT ACCOUNTS"/>
    <m/>
    <x v="691"/>
    <s v="GILBERT 00-10       "/>
    <s v=" "/>
    <s v=" "/>
    <n v="32"/>
    <s v="L02"/>
    <n v="39"/>
    <n v="317122"/>
    <n v="0"/>
    <n v="0"/>
    <s v=" "/>
    <s v=" "/>
    <n v="30100000"/>
    <n v="249.28"/>
    <n v="0"/>
    <n v="0"/>
    <n v="249.28"/>
    <n v="0"/>
    <n v="0"/>
    <n v="0"/>
    <n v="0"/>
    <n v="2448.2600000000002"/>
    <n v="2448.2600000000002"/>
    <n v="130.46"/>
    <n v="0"/>
    <n v="0"/>
    <n v="130.46"/>
    <n v="249.28"/>
    <n v="0"/>
    <n v="0"/>
    <n v="0"/>
    <n v="2198.98"/>
    <n v="2448.2600000000002"/>
    <n v="0"/>
    <n v="0"/>
    <n v="0"/>
    <n v="0"/>
    <n v="0"/>
  </r>
  <r>
    <s v="GILBERT 00-11"/>
    <n v="6170"/>
    <s v="001"/>
    <m/>
    <s v="32-L02-040"/>
    <x v="4"/>
    <x v="268"/>
    <s v="040"/>
    <x v="508"/>
    <s v="DISTRICT ACCOUNTS"/>
    <m/>
    <x v="692"/>
    <s v="GILBERT 00-11       "/>
    <s v=" "/>
    <s v=" "/>
    <n v="32"/>
    <s v="L02"/>
    <n v="40"/>
    <n v="317122"/>
    <n v="0"/>
    <n v="132.29"/>
    <s v=" "/>
    <s v=" "/>
    <n v="30100000"/>
    <n v="165.02"/>
    <n v="0"/>
    <n v="0"/>
    <n v="165.02"/>
    <n v="132.29"/>
    <n v="33.71"/>
    <n v="0"/>
    <n v="0"/>
    <n v="2052.37"/>
    <n v="2150.9499999999998"/>
    <n v="98.79"/>
    <n v="0"/>
    <n v="0"/>
    <n v="98.79"/>
    <n v="165.02"/>
    <n v="33.71"/>
    <n v="0"/>
    <n v="0"/>
    <n v="1887.35"/>
    <n v="2018.66"/>
    <n v="0"/>
    <n v="0"/>
    <n v="0"/>
    <n v="0"/>
    <n v="0"/>
  </r>
  <r>
    <s v="GILBERT 00-12"/>
    <n v="6171"/>
    <s v="001"/>
    <m/>
    <s v="32-L02-041"/>
    <x v="4"/>
    <x v="268"/>
    <s v="041"/>
    <x v="10"/>
    <s v="DISTRICT ACCOUNTS"/>
    <m/>
    <x v="693"/>
    <s v="GILBERT 00-12       "/>
    <s v=" "/>
    <s v=" "/>
    <n v="32"/>
    <s v="L02"/>
    <n v="41"/>
    <n v="317122"/>
    <n v="0"/>
    <n v="0"/>
    <s v=" "/>
    <s v=" "/>
    <n v="30100000"/>
    <n v="18.399999999999999"/>
    <n v="0"/>
    <n v="0"/>
    <n v="18.399999999999999"/>
    <n v="0"/>
    <n v="0"/>
    <n v="0"/>
    <n v="0"/>
    <n v="333.1"/>
    <n v="333.1"/>
    <n v="7.07"/>
    <n v="0"/>
    <n v="0"/>
    <n v="7.07"/>
    <n v="18.399999999999999"/>
    <n v="0"/>
    <n v="0"/>
    <n v="0"/>
    <n v="314.7"/>
    <n v="333.1"/>
    <n v="0"/>
    <n v="0"/>
    <n v="0"/>
    <n v="0"/>
    <n v="0"/>
  </r>
  <r>
    <s v="GILBERT 00-13"/>
    <n v="6172"/>
    <s v="001"/>
    <m/>
    <s v="32-L02-042"/>
    <x v="4"/>
    <x v="268"/>
    <s v="042"/>
    <x v="509"/>
    <s v="DISTRICT ACCOUNTS"/>
    <m/>
    <x v="694"/>
    <s v="GILBERT 00-13       "/>
    <s v=" "/>
    <s v=" "/>
    <n v="32"/>
    <s v="L02"/>
    <n v="42"/>
    <n v="317122"/>
    <n v="0"/>
    <n v="34.11"/>
    <s v=" "/>
    <s v=" "/>
    <n v="30100000"/>
    <n v="195.9"/>
    <n v="0"/>
    <n v="0"/>
    <n v="195.9"/>
    <n v="34.11"/>
    <n v="21.82"/>
    <n v="0"/>
    <n v="0"/>
    <n v="4798.3999999999996"/>
    <n v="4810.6899999999996"/>
    <n v="73.22"/>
    <n v="0"/>
    <n v="0"/>
    <n v="73.22"/>
    <n v="195.9"/>
    <n v="21.82"/>
    <n v="0"/>
    <n v="0"/>
    <n v="4602.5"/>
    <n v="4776.58"/>
    <n v="0"/>
    <n v="0"/>
    <n v="0"/>
    <n v="0"/>
    <n v="0"/>
  </r>
  <r>
    <s v="GILBERT 00-14"/>
    <n v="6173"/>
    <s v="001"/>
    <m/>
    <s v="32-L02-043"/>
    <x v="4"/>
    <x v="268"/>
    <s v="043"/>
    <x v="510"/>
    <s v="DISTRICT ACCOUNTS"/>
    <m/>
    <x v="695"/>
    <s v="GILBERT 00-14       "/>
    <s v=" "/>
    <s v=" "/>
    <n v="32"/>
    <s v="L02"/>
    <n v="43"/>
    <n v="317122"/>
    <n v="0"/>
    <n v="119.47"/>
    <s v=" "/>
    <s v=" "/>
    <n v="30100000"/>
    <n v="284.68"/>
    <n v="0"/>
    <n v="0"/>
    <n v="284.68"/>
    <n v="119.47"/>
    <n v="93.47"/>
    <n v="0"/>
    <n v="0"/>
    <n v="7040.37"/>
    <n v="7066.37"/>
    <n v="160.91999999999999"/>
    <n v="0"/>
    <n v="0"/>
    <n v="160.91999999999999"/>
    <n v="284.68"/>
    <n v="93.47"/>
    <n v="0"/>
    <n v="0"/>
    <n v="6755.69"/>
    <n v="6946.9"/>
    <n v="0"/>
    <n v="0"/>
    <n v="0"/>
    <n v="0"/>
    <n v="0"/>
  </r>
  <r>
    <s v="GILBERT 01-01"/>
    <n v="6174"/>
    <s v="001"/>
    <m/>
    <s v="32-L02-044"/>
    <x v="4"/>
    <x v="268"/>
    <s v="044"/>
    <x v="511"/>
    <s v="DISTRICT ACCOUNTS"/>
    <m/>
    <x v="696"/>
    <s v="GILBERT 01-01       "/>
    <s v=" "/>
    <s v=" "/>
    <n v="32"/>
    <s v="L02"/>
    <n v="44"/>
    <n v="317122"/>
    <n v="0"/>
    <n v="742.71"/>
    <s v=" "/>
    <s v=" "/>
    <n v="30100000"/>
    <n v="1093.3599999999999"/>
    <n v="0"/>
    <n v="0"/>
    <n v="1093.3599999999999"/>
    <n v="742.71"/>
    <n v="195.1"/>
    <n v="0"/>
    <n v="0"/>
    <n v="18354.52"/>
    <n v="18902.13"/>
    <n v="490.36"/>
    <n v="0"/>
    <n v="0"/>
    <n v="490.36"/>
    <n v="1093.3599999999999"/>
    <n v="195.1"/>
    <n v="0"/>
    <n v="0"/>
    <n v="17261.16"/>
    <n v="18159.419999999998"/>
    <n v="0"/>
    <n v="0"/>
    <n v="0"/>
    <n v="0"/>
    <n v="0"/>
  </r>
  <r>
    <s v="GILBERT 01-02"/>
    <n v="6175"/>
    <s v="001"/>
    <m/>
    <s v="32-L02-045"/>
    <x v="4"/>
    <x v="268"/>
    <s v="045"/>
    <x v="512"/>
    <s v="DISTRICT ACCOUNTS"/>
    <m/>
    <x v="697"/>
    <s v="GILBERT 01-02       "/>
    <s v=" "/>
    <s v=" "/>
    <n v="32"/>
    <s v="L02"/>
    <n v="45"/>
    <n v="317122"/>
    <n v="0"/>
    <n v="31.71"/>
    <s v=" "/>
    <s v=" "/>
    <n v="30100000"/>
    <n v="97.11"/>
    <n v="0"/>
    <n v="0"/>
    <n v="97.11"/>
    <n v="31.71"/>
    <n v="16.309999999999999"/>
    <n v="0"/>
    <n v="0"/>
    <n v="1908.77"/>
    <n v="1924.17"/>
    <n v="28.74"/>
    <n v="0"/>
    <n v="0"/>
    <n v="28.74"/>
    <n v="97.11"/>
    <n v="16.309999999999999"/>
    <n v="0"/>
    <n v="0"/>
    <n v="1811.66"/>
    <n v="1892.46"/>
    <n v="0"/>
    <n v="0"/>
    <n v="0"/>
    <n v="0"/>
    <n v="0"/>
  </r>
  <r>
    <s v="GILBERT 01-03"/>
    <n v="6176"/>
    <s v="001"/>
    <m/>
    <s v="32-L02-046"/>
    <x v="4"/>
    <x v="268"/>
    <s v="046"/>
    <x v="513"/>
    <s v="DISTRICT ACCOUNTS"/>
    <m/>
    <x v="698"/>
    <s v="GILBERT 01-03       "/>
    <s v=" "/>
    <s v=" "/>
    <n v="32"/>
    <s v="L02"/>
    <n v="46"/>
    <n v="317122"/>
    <n v="0"/>
    <n v="15.51"/>
    <s v=" "/>
    <s v=" "/>
    <n v="30100000"/>
    <n v="133.62"/>
    <n v="0"/>
    <n v="0"/>
    <n v="133.62"/>
    <n v="15.51"/>
    <n v="11.37"/>
    <n v="0"/>
    <n v="0"/>
    <n v="2242.48"/>
    <n v="2246.62"/>
    <n v="15.44"/>
    <n v="0"/>
    <n v="0"/>
    <n v="15.44"/>
    <n v="133.62"/>
    <n v="11.37"/>
    <n v="0"/>
    <n v="0"/>
    <n v="2108.86"/>
    <n v="2231.11"/>
    <n v="0"/>
    <n v="0"/>
    <n v="0"/>
    <n v="0"/>
    <n v="0"/>
  </r>
  <r>
    <s v="GILBERT 01-04"/>
    <n v="6177"/>
    <s v="001"/>
    <m/>
    <s v="32-L02-047"/>
    <x v="4"/>
    <x v="268"/>
    <s v="047"/>
    <x v="514"/>
    <s v="DISTRICT ACCOUNTS"/>
    <m/>
    <x v="699"/>
    <s v="GILBERT 01-04       "/>
    <s v=" "/>
    <s v=" "/>
    <n v="32"/>
    <s v="L02"/>
    <n v="47"/>
    <n v="317122"/>
    <n v="0"/>
    <n v="46.05"/>
    <s v=" "/>
    <s v=" "/>
    <n v="30100000"/>
    <n v="46.12"/>
    <n v="0"/>
    <n v="0"/>
    <n v="46.12"/>
    <n v="46.05"/>
    <n v="0"/>
    <n v="0"/>
    <n v="0"/>
    <n v="1640.57"/>
    <n v="1686.62"/>
    <n v="52.89"/>
    <n v="0"/>
    <n v="0"/>
    <n v="52.89"/>
    <n v="46.12"/>
    <n v="0"/>
    <n v="0"/>
    <n v="0"/>
    <n v="1594.45"/>
    <n v="1640.57"/>
    <n v="0"/>
    <n v="0"/>
    <n v="0"/>
    <n v="0"/>
    <n v="0"/>
  </r>
  <r>
    <s v="GILBERT 02-01"/>
    <n v="6178"/>
    <s v="001"/>
    <m/>
    <s v="32-L02-051"/>
    <x v="4"/>
    <x v="268"/>
    <s v="051"/>
    <x v="515"/>
    <s v="DISTRICT ACCOUNTS"/>
    <m/>
    <x v="700"/>
    <s v="GILBERT 02-01       "/>
    <s v=" "/>
    <s v=" "/>
    <n v="32"/>
    <s v="L02"/>
    <n v="51"/>
    <n v="317122"/>
    <n v="0"/>
    <n v="211.2"/>
    <s v=" "/>
    <s v=" "/>
    <n v="30100000"/>
    <n v="263.3"/>
    <n v="0"/>
    <n v="0"/>
    <n v="263.3"/>
    <n v="211.2"/>
    <n v="143.97999999999999"/>
    <n v="0"/>
    <n v="0"/>
    <n v="6892.36"/>
    <n v="6959.58"/>
    <n v="121.7"/>
    <n v="0"/>
    <n v="0"/>
    <n v="121.7"/>
    <n v="263.3"/>
    <n v="143.97999999999999"/>
    <n v="0"/>
    <n v="0"/>
    <n v="6629.06"/>
    <n v="6748.38"/>
    <n v="0"/>
    <n v="0"/>
    <n v="0"/>
    <n v="0"/>
    <n v="0"/>
  </r>
  <r>
    <s v="GILBERT 02-02"/>
    <n v="6179"/>
    <s v="001"/>
    <m/>
    <s v="32-L02-052"/>
    <x v="4"/>
    <x v="268"/>
    <s v="052"/>
    <x v="516"/>
    <s v="DISTRICT ACCOUNTS"/>
    <m/>
    <x v="701"/>
    <s v="GILBERT 02-02       "/>
    <s v=" "/>
    <s v=" "/>
    <n v="32"/>
    <s v="L02"/>
    <n v="52"/>
    <n v="317122"/>
    <n v="0"/>
    <n v="111.7"/>
    <s v=" "/>
    <s v=" "/>
    <n v="30100000"/>
    <n v="255.48"/>
    <n v="0"/>
    <n v="0"/>
    <n v="255.48"/>
    <n v="111.7"/>
    <n v="69.87"/>
    <n v="0"/>
    <n v="0"/>
    <n v="5930.66"/>
    <n v="5972.49"/>
    <n v="129.53"/>
    <n v="0"/>
    <n v="0"/>
    <n v="129.53"/>
    <n v="255.48"/>
    <n v="69.87"/>
    <n v="0"/>
    <n v="0"/>
    <n v="5675.18"/>
    <n v="5860.79"/>
    <n v="0"/>
    <n v="0"/>
    <n v="0"/>
    <n v="0"/>
    <n v="0"/>
  </r>
  <r>
    <s v="GILBERT 02-03"/>
    <n v="6180"/>
    <s v="001"/>
    <m/>
    <s v="32-L02-053"/>
    <x v="4"/>
    <x v="268"/>
    <s v="053"/>
    <x v="517"/>
    <s v="DISTRICT ACCOUNTS"/>
    <m/>
    <x v="702"/>
    <s v="GILBERT 02-03       "/>
    <s v=" "/>
    <s v=" "/>
    <n v="32"/>
    <s v="L02"/>
    <n v="53"/>
    <n v="317122"/>
    <n v="0"/>
    <n v="22.48"/>
    <s v=" "/>
    <s v=" "/>
    <n v="30100000"/>
    <n v="70.98"/>
    <n v="0"/>
    <n v="0"/>
    <n v="70.98"/>
    <n v="22.48"/>
    <n v="19.97"/>
    <n v="0"/>
    <n v="0"/>
    <n v="1542.46"/>
    <n v="1544.97"/>
    <n v="0"/>
    <n v="0"/>
    <n v="0"/>
    <n v="0"/>
    <n v="70.98"/>
    <n v="19.97"/>
    <n v="0"/>
    <n v="0"/>
    <n v="1471.48"/>
    <n v="1522.49"/>
    <n v="0"/>
    <n v="0"/>
    <n v="0"/>
    <n v="0"/>
    <n v="0"/>
  </r>
  <r>
    <s v="GILBERT 02-04"/>
    <n v="6181"/>
    <s v="001"/>
    <m/>
    <s v="32-L02-054"/>
    <x v="4"/>
    <x v="268"/>
    <s v="054"/>
    <x v="518"/>
    <s v="DISTRICT ACCOUNTS"/>
    <m/>
    <x v="703"/>
    <s v="GILBERT 02-04       "/>
    <s v=" "/>
    <s v=" "/>
    <n v="32"/>
    <s v="L02"/>
    <n v="54"/>
    <n v="317122"/>
    <n v="0"/>
    <n v="178"/>
    <s v=" "/>
    <s v=" "/>
    <n v="30100000"/>
    <n v="292.13"/>
    <n v="0"/>
    <n v="0"/>
    <n v="292.13"/>
    <n v="178"/>
    <n v="1.54"/>
    <n v="0"/>
    <n v="0"/>
    <n v="3989.72"/>
    <n v="4166.18"/>
    <n v="77.349999999999994"/>
    <n v="0"/>
    <n v="0"/>
    <n v="77.349999999999994"/>
    <n v="292.13"/>
    <n v="1.54"/>
    <n v="0"/>
    <n v="0"/>
    <n v="3697.59"/>
    <n v="3988.18"/>
    <n v="0"/>
    <n v="0"/>
    <n v="0"/>
    <n v="0"/>
    <n v="0"/>
  </r>
  <r>
    <s v="GILBERT 03-04 SPCTRUM @ VALVISTA PH 1"/>
    <n v="6182"/>
    <s v="001"/>
    <m/>
    <s v="32-L02-079"/>
    <x v="4"/>
    <x v="268"/>
    <s v="079"/>
    <x v="519"/>
    <s v="DISTRICT ACCOUNTS"/>
    <m/>
    <x v="704"/>
    <s v="GILBERT 03-04 SPCTRU"/>
    <s v=" "/>
    <s v=" "/>
    <n v="32"/>
    <s v="L02"/>
    <n v="79"/>
    <n v="317122"/>
    <n v="0"/>
    <n v="226.09"/>
    <s v=" "/>
    <s v=" "/>
    <n v="30100000"/>
    <n v="1348.05"/>
    <n v="0"/>
    <n v="0"/>
    <n v="1348.05"/>
    <n v="226.09"/>
    <n v="84.04"/>
    <n v="0"/>
    <n v="0"/>
    <n v="14720.67"/>
    <n v="14862.72"/>
    <n v="292.58"/>
    <n v="0"/>
    <n v="0"/>
    <n v="292.58"/>
    <n v="1348.05"/>
    <n v="84.04"/>
    <n v="0"/>
    <n v="0"/>
    <n v="13372.62"/>
    <n v="14636.63"/>
    <n v="0"/>
    <n v="0"/>
    <n v="0"/>
    <n v="0"/>
    <n v="0"/>
  </r>
  <r>
    <s v="GILBERT 04-02"/>
    <n v="6183"/>
    <s v="001"/>
    <m/>
    <s v="32-L02-067"/>
    <x v="4"/>
    <x v="268"/>
    <s v="067"/>
    <x v="520"/>
    <s v="DISTRICT ACCOUNTS"/>
    <m/>
    <x v="705"/>
    <s v="GILBERT 04-02       "/>
    <s v=" "/>
    <s v=" "/>
    <n v="32"/>
    <s v="L02"/>
    <n v="67"/>
    <n v="317122"/>
    <n v="0"/>
    <n v="223.48"/>
    <s v=" "/>
    <s v=" "/>
    <n v="30100000"/>
    <n v="235.36"/>
    <n v="0"/>
    <n v="0"/>
    <n v="235.36"/>
    <n v="223.48"/>
    <n v="33.869999999999997"/>
    <n v="0"/>
    <n v="0"/>
    <n v="6819.16"/>
    <n v="7008.77"/>
    <n v="69.5"/>
    <n v="0"/>
    <n v="0"/>
    <n v="69.5"/>
    <n v="235.36"/>
    <n v="33.869999999999997"/>
    <n v="0"/>
    <n v="0"/>
    <n v="6583.8"/>
    <n v="6785.29"/>
    <n v="0"/>
    <n v="0"/>
    <n v="0"/>
    <n v="0"/>
    <n v="0"/>
  </r>
  <r>
    <s v="GILBERT 04-03"/>
    <n v="6184"/>
    <s v="001"/>
    <m/>
    <s v="32-L02-080"/>
    <x v="4"/>
    <x v="268"/>
    <s v="080"/>
    <x v="521"/>
    <s v="DISTRICT ACCOUNTS"/>
    <m/>
    <x v="706"/>
    <s v="GILBERT 04-03       "/>
    <s v=" "/>
    <s v=" "/>
    <n v="32"/>
    <s v="L02"/>
    <n v="80"/>
    <n v="317122"/>
    <n v="0"/>
    <n v="5.43"/>
    <s v=" "/>
    <s v=" "/>
    <n v="30100000"/>
    <n v="21.1"/>
    <n v="0"/>
    <n v="0"/>
    <n v="21.1"/>
    <n v="5.43"/>
    <n v="11.35"/>
    <n v="0"/>
    <n v="0"/>
    <n v="830.38"/>
    <n v="824.46"/>
    <n v="15.78"/>
    <n v="0"/>
    <n v="0"/>
    <n v="15.78"/>
    <n v="21.1"/>
    <n v="11.35"/>
    <n v="0"/>
    <n v="0"/>
    <n v="809.28"/>
    <n v="819.03"/>
    <n v="0"/>
    <n v="0"/>
    <n v="0"/>
    <n v="0"/>
    <n v="0"/>
  </r>
  <r>
    <s v="GILBERT 04-04"/>
    <n v="6185"/>
    <s v="001"/>
    <m/>
    <s v="32-L02-068"/>
    <x v="4"/>
    <x v="268"/>
    <s v="068"/>
    <x v="522"/>
    <s v="DISTRICT ACCOUNTS"/>
    <m/>
    <x v="707"/>
    <s v="GILBERT 04-04       "/>
    <s v=" "/>
    <s v=" "/>
    <n v="32"/>
    <s v="L02"/>
    <n v="68"/>
    <n v="317122"/>
    <n v="0"/>
    <n v="83.77"/>
    <s v=" "/>
    <s v=" "/>
    <n v="30100000"/>
    <n v="192.21"/>
    <n v="0"/>
    <n v="0"/>
    <n v="192.21"/>
    <n v="83.77"/>
    <n v="13.62"/>
    <n v="0"/>
    <n v="0"/>
    <n v="3963.1"/>
    <n v="4033.25"/>
    <n v="162.88"/>
    <n v="0"/>
    <n v="0"/>
    <n v="162.88"/>
    <n v="192.21"/>
    <n v="13.62"/>
    <n v="0"/>
    <n v="0"/>
    <n v="3770.89"/>
    <n v="3949.48"/>
    <n v="0"/>
    <n v="0"/>
    <n v="0"/>
    <n v="0"/>
    <n v="0"/>
  </r>
  <r>
    <s v="GILBERT 04-05"/>
    <n v="6186"/>
    <s v="001"/>
    <m/>
    <s v="32-L02-069"/>
    <x v="4"/>
    <x v="268"/>
    <s v="069"/>
    <x v="523"/>
    <s v="DISTRICT ACCOUNTS"/>
    <m/>
    <x v="708"/>
    <s v="GILBERT 04-05       "/>
    <s v=" "/>
    <s v=" "/>
    <n v="32"/>
    <s v="L02"/>
    <n v="69"/>
    <n v="317122"/>
    <n v="0"/>
    <n v="482.65"/>
    <s v=" "/>
    <s v=" "/>
    <n v="30100000"/>
    <n v="19.09"/>
    <n v="0"/>
    <n v="0"/>
    <n v="19.09"/>
    <n v="482.65"/>
    <n v="9.33"/>
    <n v="0"/>
    <n v="0"/>
    <n v="1184.17"/>
    <n v="1657.49"/>
    <n v="13.16"/>
    <n v="0"/>
    <n v="0"/>
    <n v="13.16"/>
    <n v="19.09"/>
    <n v="9.33"/>
    <n v="0"/>
    <n v="0"/>
    <n v="1165.08"/>
    <n v="1174.8399999999999"/>
    <n v="0"/>
    <n v="0"/>
    <n v="0"/>
    <n v="0"/>
    <n v="0"/>
  </r>
  <r>
    <s v="GILBERT 04-06"/>
    <n v="6187"/>
    <s v="001"/>
    <m/>
    <s v="32-L02-070"/>
    <x v="4"/>
    <x v="268"/>
    <s v="070"/>
    <x v="524"/>
    <s v="DISTRICT ACCOUNTS"/>
    <m/>
    <x v="709"/>
    <s v="GILBERT 04-06       "/>
    <s v=" "/>
    <s v=" "/>
    <n v="32"/>
    <s v="L02"/>
    <n v="70"/>
    <n v="317122"/>
    <n v="0"/>
    <n v="129.35"/>
    <s v=" "/>
    <s v=" "/>
    <n v="30100000"/>
    <n v="161.01"/>
    <n v="0"/>
    <n v="0"/>
    <n v="161.01"/>
    <n v="129.35"/>
    <n v="19.510000000000002"/>
    <n v="0"/>
    <n v="0"/>
    <n v="3331.42"/>
    <n v="3441.26"/>
    <n v="54.35"/>
    <n v="0"/>
    <n v="0"/>
    <n v="54.35"/>
    <n v="161.01"/>
    <n v="19.510000000000002"/>
    <n v="0"/>
    <n v="0"/>
    <n v="3170.41"/>
    <n v="3311.91"/>
    <n v="0"/>
    <n v="0"/>
    <n v="0"/>
    <n v="0"/>
    <n v="0"/>
  </r>
  <r>
    <s v="GILBERT 04-08"/>
    <n v="6188"/>
    <s v="001"/>
    <m/>
    <s v="32-L02-071"/>
    <x v="4"/>
    <x v="268"/>
    <s v="071"/>
    <x v="525"/>
    <s v="DISTRICT ACCOUNTS"/>
    <m/>
    <x v="710"/>
    <s v="GILBERT 04-08       "/>
    <s v=" "/>
    <s v=" "/>
    <n v="32"/>
    <s v="L02"/>
    <n v="71"/>
    <n v="317122"/>
    <n v="0"/>
    <n v="219.44"/>
    <s v=" "/>
    <s v=" "/>
    <n v="30100000"/>
    <n v="322.33999999999997"/>
    <n v="0"/>
    <n v="0"/>
    <n v="322.33999999999997"/>
    <n v="219.44"/>
    <n v="38.49"/>
    <n v="0"/>
    <n v="0"/>
    <n v="7708.05"/>
    <n v="7889"/>
    <n v="115.61"/>
    <n v="0"/>
    <n v="0"/>
    <n v="115.61"/>
    <n v="322.33999999999997"/>
    <n v="38.49"/>
    <n v="0"/>
    <n v="0"/>
    <n v="7385.71"/>
    <n v="7669.56"/>
    <n v="0"/>
    <n v="0"/>
    <n v="0"/>
    <n v="0"/>
    <n v="0"/>
  </r>
  <r>
    <s v="GILBERT 05-01"/>
    <n v="6189"/>
    <s v="001"/>
    <m/>
    <s v="32-L02-072"/>
    <x v="4"/>
    <x v="268"/>
    <s v="072"/>
    <x v="526"/>
    <s v="DISTRICT ACCOUNTS"/>
    <m/>
    <x v="711"/>
    <s v="GILBERT 05-01       "/>
    <s v=" "/>
    <s v=" "/>
    <n v="32"/>
    <s v="L02"/>
    <n v="72"/>
    <n v="317122"/>
    <n v="0"/>
    <n v="33.15"/>
    <s v=" "/>
    <s v=" "/>
    <n v="30100000"/>
    <n v="16.260000000000002"/>
    <n v="0"/>
    <n v="0"/>
    <n v="16.260000000000002"/>
    <n v="33.15"/>
    <n v="0"/>
    <n v="0"/>
    <n v="0"/>
    <n v="220.78"/>
    <n v="253.93"/>
    <n v="0"/>
    <n v="0"/>
    <n v="0"/>
    <n v="0"/>
    <n v="16.260000000000002"/>
    <n v="0"/>
    <n v="0"/>
    <n v="0"/>
    <n v="204.52"/>
    <n v="220.78"/>
    <n v="0"/>
    <n v="0"/>
    <n v="0"/>
    <n v="0"/>
    <n v="0"/>
  </r>
  <r>
    <s v="GILBERT 05-02"/>
    <n v="6190"/>
    <s v="001"/>
    <m/>
    <s v="32-L02-073"/>
    <x v="4"/>
    <x v="268"/>
    <s v="073"/>
    <x v="527"/>
    <s v="DISTRICT ACCOUNTS"/>
    <m/>
    <x v="712"/>
    <s v="GILBERT 05-02       "/>
    <s v=" "/>
    <s v=" "/>
    <n v="32"/>
    <s v="L02"/>
    <n v="73"/>
    <n v="317122"/>
    <n v="0"/>
    <n v="43.57"/>
    <s v=" "/>
    <s v=" "/>
    <n v="30100000"/>
    <n v="106.88"/>
    <n v="0"/>
    <n v="0"/>
    <n v="106.88"/>
    <n v="43.57"/>
    <n v="25.14"/>
    <n v="0"/>
    <n v="0"/>
    <n v="1998.79"/>
    <n v="2017.22"/>
    <n v="31.39"/>
    <n v="0"/>
    <n v="0"/>
    <n v="31.39"/>
    <n v="106.88"/>
    <n v="25.14"/>
    <n v="0"/>
    <n v="0"/>
    <n v="1891.91"/>
    <n v="1973.65"/>
    <n v="0"/>
    <n v="0"/>
    <n v="0"/>
    <n v="0"/>
    <n v="0"/>
  </r>
  <r>
    <s v="GILBERT 05-03"/>
    <n v="6191"/>
    <s v="001"/>
    <m/>
    <s v="32-L02-074"/>
    <x v="4"/>
    <x v="268"/>
    <s v="074"/>
    <x v="528"/>
    <s v="DISTRICT ACCOUNTS"/>
    <m/>
    <x v="713"/>
    <s v="GILBERT 05-03       "/>
    <s v=" "/>
    <s v=" "/>
    <n v="32"/>
    <s v="L02"/>
    <n v="74"/>
    <n v="317122"/>
    <n v="0"/>
    <n v="45.8"/>
    <s v=" "/>
    <s v=" "/>
    <n v="30100000"/>
    <n v="24.74"/>
    <n v="0"/>
    <n v="0"/>
    <n v="24.74"/>
    <n v="45.8"/>
    <n v="0"/>
    <n v="0"/>
    <n v="0"/>
    <n v="564.39"/>
    <n v="610.19000000000005"/>
    <n v="0"/>
    <n v="0"/>
    <n v="0"/>
    <n v="0"/>
    <n v="24.74"/>
    <n v="0"/>
    <n v="0"/>
    <n v="0"/>
    <n v="539.65"/>
    <n v="564.39"/>
    <n v="0"/>
    <n v="0"/>
    <n v="0"/>
    <n v="0"/>
    <n v="0"/>
  </r>
  <r>
    <s v="GILBERT 05-04"/>
    <n v="6192"/>
    <s v="001"/>
    <m/>
    <s v="32-L02-075"/>
    <x v="4"/>
    <x v="268"/>
    <s v="075"/>
    <x v="529"/>
    <s v="DISTRICT ACCOUNTS"/>
    <m/>
    <x v="714"/>
    <s v="GILBERT 05-04       "/>
    <s v=" "/>
    <s v=" "/>
    <n v="32"/>
    <s v="L02"/>
    <n v="75"/>
    <n v="317122"/>
    <n v="0"/>
    <n v="201.5"/>
    <s v=" "/>
    <s v=" "/>
    <n v="30100000"/>
    <n v="421.5"/>
    <n v="0"/>
    <n v="0"/>
    <n v="421.5"/>
    <n v="201.5"/>
    <n v="207.36"/>
    <n v="0"/>
    <n v="0"/>
    <n v="10330.77"/>
    <n v="10324.91"/>
    <n v="189.4"/>
    <n v="0"/>
    <n v="0"/>
    <n v="189.4"/>
    <n v="421.5"/>
    <n v="207.36"/>
    <n v="0"/>
    <n v="0"/>
    <n v="9909.27"/>
    <n v="10123.41"/>
    <n v="0"/>
    <n v="0"/>
    <n v="0"/>
    <n v="0"/>
    <n v="0"/>
  </r>
  <r>
    <s v="GILBERT 05-05"/>
    <n v="6193"/>
    <s v="001"/>
    <m/>
    <s v="32-L02-076"/>
    <x v="4"/>
    <x v="268"/>
    <s v="076"/>
    <x v="530"/>
    <s v="DISTRICT ACCOUNTS"/>
    <m/>
    <x v="715"/>
    <s v="GILBERT 05-05       "/>
    <s v=" "/>
    <s v=" "/>
    <n v="32"/>
    <s v="L02"/>
    <n v="76"/>
    <n v="317122"/>
    <n v="0"/>
    <n v="132.99"/>
    <s v=" "/>
    <s v=" "/>
    <n v="30100000"/>
    <n v="83.48"/>
    <n v="0"/>
    <n v="0"/>
    <n v="83.48"/>
    <n v="132.99"/>
    <n v="41.35"/>
    <n v="0"/>
    <n v="0"/>
    <n v="1525.73"/>
    <n v="1617.37"/>
    <n v="65.09"/>
    <n v="0"/>
    <n v="0"/>
    <n v="65.09"/>
    <n v="83.48"/>
    <n v="41.35"/>
    <n v="0"/>
    <n v="0"/>
    <n v="1442.25"/>
    <n v="1484.38"/>
    <n v="0"/>
    <n v="0"/>
    <n v="0"/>
    <n v="0"/>
    <n v="0"/>
  </r>
  <r>
    <s v="GILBERT 05-06"/>
    <n v="6194"/>
    <s v="001"/>
    <m/>
    <s v="32-L02-077"/>
    <x v="4"/>
    <x v="268"/>
    <s v="077"/>
    <x v="531"/>
    <s v="DISTRICT ACCOUNTS"/>
    <m/>
    <x v="716"/>
    <s v="GILBERT 05-06       "/>
    <s v=" "/>
    <s v=" "/>
    <n v="32"/>
    <s v="L02"/>
    <n v="77"/>
    <n v="317122"/>
    <n v="0"/>
    <n v="31.28"/>
    <s v=" "/>
    <s v=" "/>
    <n v="30100000"/>
    <n v="188.15"/>
    <n v="0"/>
    <n v="0"/>
    <n v="188.15"/>
    <n v="31.28"/>
    <n v="0"/>
    <n v="0"/>
    <n v="0"/>
    <n v="3868.57"/>
    <n v="3899.85"/>
    <n v="35.33"/>
    <n v="0"/>
    <n v="0"/>
    <n v="35.33"/>
    <n v="188.15"/>
    <n v="0"/>
    <n v="0"/>
    <n v="0"/>
    <n v="3680.42"/>
    <n v="3868.57"/>
    <n v="0"/>
    <n v="0"/>
    <n v="0"/>
    <n v="0"/>
    <n v="0"/>
  </r>
  <r>
    <s v="GILBERT 05-07"/>
    <n v="6195"/>
    <s v="001"/>
    <m/>
    <s v="32-L02-078"/>
    <x v="4"/>
    <x v="268"/>
    <s v="078"/>
    <x v="532"/>
    <s v="DISTRICT ACCOUNTS"/>
    <m/>
    <x v="717"/>
    <s v="GILBERT 05-07       "/>
    <s v=" "/>
    <s v=" "/>
    <n v="32"/>
    <s v="L02"/>
    <n v="78"/>
    <n v="317122"/>
    <n v="0"/>
    <n v="167.23"/>
    <s v=" "/>
    <s v=" "/>
    <n v="30100000"/>
    <n v="207.61"/>
    <n v="0"/>
    <n v="0"/>
    <n v="213.65"/>
    <n v="173.27"/>
    <n v="67.53"/>
    <n v="0"/>
    <n v="0"/>
    <n v="6846.71"/>
    <n v="6946.41"/>
    <n v="79.61"/>
    <n v="0"/>
    <n v="0"/>
    <n v="79.61"/>
    <n v="207.61"/>
    <n v="67.53"/>
    <n v="0"/>
    <n v="0"/>
    <n v="6633.06"/>
    <n v="6773.14"/>
    <n v="0"/>
    <n v="0"/>
    <n v="0"/>
    <n v="0"/>
    <n v="0"/>
  </r>
  <r>
    <s v="GILBERT 05-08"/>
    <n v="6196"/>
    <s v="001"/>
    <m/>
    <s v="32-L02-081"/>
    <x v="4"/>
    <x v="268"/>
    <s v="081"/>
    <x v="533"/>
    <s v="DISTRICT ACCOUNTS"/>
    <m/>
    <x v="718"/>
    <s v="GILBERT 05-08       "/>
    <s v=" "/>
    <s v=" "/>
    <n v="32"/>
    <s v="L02"/>
    <n v="81"/>
    <n v="317122"/>
    <n v="0"/>
    <n v="186.41"/>
    <s v=" "/>
    <s v=" "/>
    <n v="30100000"/>
    <n v="1390.44"/>
    <n v="0"/>
    <n v="0"/>
    <n v="1390.44"/>
    <n v="186.41"/>
    <n v="56.18"/>
    <n v="0"/>
    <n v="0"/>
    <n v="4741.92"/>
    <n v="4872.1499999999996"/>
    <n v="353.67"/>
    <n v="0"/>
    <n v="0"/>
    <n v="353.67"/>
    <n v="1390.44"/>
    <n v="56.18"/>
    <n v="0"/>
    <n v="0"/>
    <n v="3351.48"/>
    <n v="4685.74"/>
    <n v="0"/>
    <n v="0"/>
    <n v="0"/>
    <n v="0"/>
    <n v="0"/>
  </r>
  <r>
    <s v="GILBERT 05-09"/>
    <n v="6197"/>
    <s v="001"/>
    <m/>
    <s v="32-L02-089"/>
    <x v="4"/>
    <x v="268"/>
    <s v="089"/>
    <x v="534"/>
    <s v="DISTRICT ACCOUNTS"/>
    <m/>
    <x v="719"/>
    <s v="GILBERT 05-09       "/>
    <s v=" "/>
    <s v=" "/>
    <n v="32"/>
    <s v="L02"/>
    <n v="89"/>
    <n v="317122"/>
    <n v="0"/>
    <n v="146.47999999999999"/>
    <s v=" "/>
    <s v=" "/>
    <n v="30100000"/>
    <n v="403.73"/>
    <n v="0"/>
    <n v="0"/>
    <n v="406.93"/>
    <n v="149.68"/>
    <n v="103.97"/>
    <n v="0"/>
    <n v="0"/>
    <n v="8015.31"/>
    <n v="8057.82"/>
    <n v="148.97"/>
    <n v="0"/>
    <n v="0"/>
    <n v="148.97"/>
    <n v="403.73"/>
    <n v="103.97"/>
    <n v="0"/>
    <n v="0"/>
    <n v="7608.38"/>
    <n v="7908.14"/>
    <n v="0"/>
    <n v="0"/>
    <n v="0"/>
    <n v="0"/>
    <n v="0"/>
  </r>
  <r>
    <s v="GILBERT 05-10"/>
    <n v="6198"/>
    <s v="001"/>
    <m/>
    <s v="32-L02-082"/>
    <x v="4"/>
    <x v="268"/>
    <s v="082"/>
    <x v="535"/>
    <s v="DISTRICT ACCOUNTS"/>
    <m/>
    <x v="720"/>
    <s v="GILBERT 05-10       "/>
    <s v=" "/>
    <s v=" "/>
    <n v="32"/>
    <s v="L02"/>
    <n v="82"/>
    <n v="317122"/>
    <n v="0"/>
    <n v="39.43"/>
    <s v=" "/>
    <s v=" "/>
    <n v="30100000"/>
    <n v="28.01"/>
    <n v="0"/>
    <n v="0"/>
    <n v="28.01"/>
    <n v="39.43"/>
    <n v="31.09"/>
    <n v="0"/>
    <n v="0"/>
    <n v="1878.98"/>
    <n v="1887.32"/>
    <n v="37.020000000000003"/>
    <n v="0"/>
    <n v="0"/>
    <n v="37.11"/>
    <n v="28.1"/>
    <n v="31.09"/>
    <n v="0"/>
    <n v="0"/>
    <n v="1850.97"/>
    <n v="1847.89"/>
    <n v="0"/>
    <n v="0"/>
    <n v="0"/>
    <n v="0"/>
    <n v="0"/>
  </r>
  <r>
    <s v="GILBERT 05-11"/>
    <n v="6199"/>
    <s v="001"/>
    <m/>
    <s v="32-L02-083"/>
    <x v="4"/>
    <x v="268"/>
    <s v="083"/>
    <x v="536"/>
    <s v="DISTRICT ACCOUNTS"/>
    <m/>
    <x v="721"/>
    <s v="GILBERT 05-11       "/>
    <s v=" "/>
    <s v=" "/>
    <n v="32"/>
    <s v="L02"/>
    <n v="83"/>
    <n v="317122"/>
    <n v="0"/>
    <n v="98.6"/>
    <s v=" "/>
    <s v=" "/>
    <n v="30100000"/>
    <n v="204.72"/>
    <n v="0"/>
    <n v="0"/>
    <n v="204.72"/>
    <n v="98.6"/>
    <n v="28.86"/>
    <n v="0"/>
    <n v="0"/>
    <n v="2592.4699999999998"/>
    <n v="2662.21"/>
    <n v="20.22"/>
    <n v="0"/>
    <n v="0"/>
    <n v="20.22"/>
    <n v="204.72"/>
    <n v="28.86"/>
    <n v="0"/>
    <n v="0"/>
    <n v="2387.75"/>
    <n v="2563.61"/>
    <n v="0"/>
    <n v="0"/>
    <n v="0"/>
    <n v="0"/>
    <n v="0"/>
  </r>
  <r>
    <s v="GILBERT 05-12"/>
    <n v="6200"/>
    <s v="001"/>
    <m/>
    <s v="32-L02-084"/>
    <x v="4"/>
    <x v="268"/>
    <s v="084"/>
    <x v="537"/>
    <s v="DISTRICT ACCOUNTS"/>
    <m/>
    <x v="722"/>
    <s v="GILBERT 05-12       "/>
    <s v=" "/>
    <s v=" "/>
    <n v="32"/>
    <s v="L02"/>
    <n v="84"/>
    <n v="317122"/>
    <n v="0"/>
    <n v="66.53"/>
    <s v=" "/>
    <s v=" "/>
    <n v="30100000"/>
    <n v="179.74"/>
    <n v="0"/>
    <n v="0"/>
    <n v="179.74"/>
    <n v="66.53"/>
    <n v="66.55"/>
    <n v="0"/>
    <n v="0"/>
    <n v="3882.55"/>
    <n v="3882.53"/>
    <n v="98.21"/>
    <n v="0"/>
    <n v="0"/>
    <n v="98.21"/>
    <n v="179.74"/>
    <n v="66.55"/>
    <n v="0"/>
    <n v="0"/>
    <n v="3702.81"/>
    <n v="3816"/>
    <n v="0"/>
    <n v="0"/>
    <n v="0"/>
    <n v="0"/>
    <n v="0"/>
  </r>
  <r>
    <s v="GILBERT 06-01"/>
    <n v="6201"/>
    <s v="001"/>
    <m/>
    <s v="32-L02-085"/>
    <x v="4"/>
    <x v="268"/>
    <s v="085"/>
    <x v="538"/>
    <s v="DISTRICT ACCOUNTS"/>
    <m/>
    <x v="723"/>
    <s v="GILBERT 06-01       "/>
    <s v=" "/>
    <s v=" "/>
    <n v="32"/>
    <s v="L02"/>
    <n v="85"/>
    <n v="317122"/>
    <n v="0"/>
    <n v="99.35"/>
    <s v=" "/>
    <s v=" "/>
    <n v="30100000"/>
    <n v="221.12"/>
    <n v="0"/>
    <n v="0"/>
    <n v="221.12"/>
    <n v="99.35"/>
    <n v="9.1199999999999992"/>
    <n v="0"/>
    <n v="0"/>
    <n v="4450.04"/>
    <n v="4540.2700000000004"/>
    <n v="139.06"/>
    <n v="0"/>
    <n v="0"/>
    <n v="139.06"/>
    <n v="221.12"/>
    <n v="9.1199999999999992"/>
    <n v="0"/>
    <n v="0"/>
    <n v="4228.92"/>
    <n v="4440.92"/>
    <n v="0"/>
    <n v="0"/>
    <n v="0"/>
    <n v="0"/>
    <n v="0"/>
  </r>
  <r>
    <s v="GILBERT 06-02"/>
    <n v="6202"/>
    <s v="001"/>
    <m/>
    <s v="32-L02-086"/>
    <x v="4"/>
    <x v="268"/>
    <s v="086"/>
    <x v="539"/>
    <s v="DISTRICT ACCOUNTS"/>
    <m/>
    <x v="724"/>
    <s v="GILBERT 06-02       "/>
    <s v=" "/>
    <s v=" "/>
    <n v="32"/>
    <s v="L02"/>
    <n v="86"/>
    <n v="317122"/>
    <n v="0"/>
    <n v="49.95"/>
    <s v=" "/>
    <s v=" "/>
    <n v="30100000"/>
    <n v="51.39"/>
    <n v="0"/>
    <n v="0"/>
    <n v="51.39"/>
    <n v="49.95"/>
    <n v="0"/>
    <n v="0"/>
    <n v="0"/>
    <n v="2017.63"/>
    <n v="2067.58"/>
    <n v="71.44"/>
    <n v="0"/>
    <n v="0"/>
    <n v="71.44"/>
    <n v="51.39"/>
    <n v="0"/>
    <n v="0"/>
    <n v="0"/>
    <n v="1966.24"/>
    <n v="2017.63"/>
    <n v="0"/>
    <n v="0"/>
    <n v="0"/>
    <n v="0"/>
    <n v="0"/>
  </r>
  <r>
    <s v="GILBERT 06-03"/>
    <n v="6203"/>
    <s v="001"/>
    <m/>
    <s v="32-L02-087"/>
    <x v="4"/>
    <x v="268"/>
    <s v="087"/>
    <x v="540"/>
    <s v="DISTRICT ACCOUNTS"/>
    <m/>
    <x v="725"/>
    <s v="GILBERT 06-03       "/>
    <s v=" "/>
    <s v=" "/>
    <n v="32"/>
    <s v="L02"/>
    <n v="87"/>
    <n v="317122"/>
    <n v="0"/>
    <n v="245.39"/>
    <s v=" "/>
    <s v=" "/>
    <n v="30100000"/>
    <n v="545.39"/>
    <n v="0"/>
    <n v="0"/>
    <n v="545.39"/>
    <n v="245.39"/>
    <n v="104.65"/>
    <n v="0"/>
    <n v="0"/>
    <n v="9847.84"/>
    <n v="9988.58"/>
    <n v="239.42"/>
    <n v="0"/>
    <n v="0"/>
    <n v="239.42"/>
    <n v="545.39"/>
    <n v="104.65"/>
    <n v="0"/>
    <n v="0"/>
    <n v="9302.4500000000007"/>
    <n v="9743.19"/>
    <n v="0"/>
    <n v="0"/>
    <n v="0"/>
    <n v="0"/>
    <n v="0"/>
  </r>
  <r>
    <s v="GILBERT 06-04"/>
    <n v="6204"/>
    <s v="001"/>
    <m/>
    <s v="32-L02-088"/>
    <x v="4"/>
    <x v="268"/>
    <s v="088"/>
    <x v="541"/>
    <s v="DISTRICT ACCOUNTS"/>
    <m/>
    <x v="726"/>
    <s v="GILBERT 06-04       "/>
    <s v=" "/>
    <s v=" "/>
    <n v="32"/>
    <s v="L02"/>
    <n v="88"/>
    <n v="317122"/>
    <n v="0"/>
    <n v="105.48"/>
    <s v=" "/>
    <s v=" "/>
    <n v="30100000"/>
    <n v="199.29"/>
    <n v="0"/>
    <n v="0"/>
    <n v="199.29"/>
    <n v="105.48"/>
    <n v="33.68"/>
    <n v="0"/>
    <n v="0"/>
    <n v="4958.72"/>
    <n v="5030.5200000000004"/>
    <n v="87.45"/>
    <n v="0"/>
    <n v="0"/>
    <n v="87.45"/>
    <n v="199.29"/>
    <n v="33.68"/>
    <n v="0"/>
    <n v="0"/>
    <n v="4759.43"/>
    <n v="4925.04"/>
    <n v="0"/>
    <n v="0"/>
    <n v="0"/>
    <n v="0"/>
    <n v="0"/>
  </r>
  <r>
    <s v="GILBERT 06-05"/>
    <n v="6205"/>
    <s v="001"/>
    <m/>
    <s v="32-L02-090"/>
    <x v="4"/>
    <x v="268"/>
    <s v="090"/>
    <x v="542"/>
    <s v="DISTRICT ACCOUNTS"/>
    <m/>
    <x v="727"/>
    <s v="GILBERT 06-05       "/>
    <s v=" "/>
    <s v=" "/>
    <n v="32"/>
    <s v="L02"/>
    <n v="90"/>
    <n v="317122"/>
    <n v="0"/>
    <n v="122.73"/>
    <s v=" "/>
    <s v=" "/>
    <n v="30100000"/>
    <n v="240.96"/>
    <n v="0"/>
    <n v="0"/>
    <n v="240.96"/>
    <n v="122.73"/>
    <n v="32.020000000000003"/>
    <n v="0"/>
    <n v="0"/>
    <n v="5683.72"/>
    <n v="5774.43"/>
    <n v="112.83"/>
    <n v="0"/>
    <n v="0"/>
    <n v="112.83"/>
    <n v="240.96"/>
    <n v="32.020000000000003"/>
    <n v="0"/>
    <n v="0"/>
    <n v="5442.76"/>
    <n v="5651.7"/>
    <n v="0"/>
    <n v="0"/>
    <n v="0"/>
    <n v="0"/>
    <n v="0"/>
  </r>
  <r>
    <s v="GILBERT 06-06"/>
    <n v="6206"/>
    <s v="001"/>
    <m/>
    <s v="32-L02-091"/>
    <x v="4"/>
    <x v="268"/>
    <s v="091"/>
    <x v="543"/>
    <s v="DISTRICT ACCOUNTS"/>
    <m/>
    <x v="728"/>
    <s v="GILBERT 06-06       "/>
    <s v=" "/>
    <s v=" "/>
    <n v="32"/>
    <s v="L02"/>
    <n v="91"/>
    <n v="317122"/>
    <n v="0"/>
    <n v="124.46"/>
    <s v=" "/>
    <s v=" "/>
    <n v="30100000"/>
    <n v="216.47"/>
    <n v="0"/>
    <n v="0"/>
    <n v="216.47"/>
    <n v="124.46"/>
    <n v="0"/>
    <n v="0"/>
    <n v="0"/>
    <n v="3593.55"/>
    <n v="3718.01"/>
    <n v="9.89"/>
    <n v="0"/>
    <n v="0"/>
    <n v="9.89"/>
    <n v="216.47"/>
    <n v="0"/>
    <n v="0"/>
    <n v="0"/>
    <n v="3377.08"/>
    <n v="3593.55"/>
    <n v="0"/>
    <n v="0"/>
    <n v="0"/>
    <n v="0"/>
    <n v="0"/>
  </r>
  <r>
    <s v="GILBERT 06-07"/>
    <n v="6207"/>
    <s v="001"/>
    <m/>
    <s v="32-L02-092"/>
    <x v="4"/>
    <x v="268"/>
    <s v="092"/>
    <x v="544"/>
    <s v="DISTRICT ACCOUNTS"/>
    <m/>
    <x v="729"/>
    <s v="GILBERT 06-07       "/>
    <s v=" "/>
    <s v=" "/>
    <n v="32"/>
    <s v="L02"/>
    <n v="92"/>
    <n v="317122"/>
    <n v="0"/>
    <n v="208.78"/>
    <s v=" "/>
    <s v=" "/>
    <n v="30100000"/>
    <n v="443.67"/>
    <n v="0"/>
    <n v="0"/>
    <n v="443.67"/>
    <n v="208.78"/>
    <n v="99.28"/>
    <n v="0"/>
    <n v="0"/>
    <n v="8308.07"/>
    <n v="8417.57"/>
    <n v="182.89"/>
    <n v="0"/>
    <n v="0"/>
    <n v="182.89"/>
    <n v="443.67"/>
    <n v="99.28"/>
    <n v="0"/>
    <n v="0"/>
    <n v="7864.4"/>
    <n v="8208.7900000000009"/>
    <n v="0"/>
    <n v="0"/>
    <n v="0"/>
    <n v="0"/>
    <n v="0"/>
  </r>
  <r>
    <s v="GILBERT 06-08"/>
    <n v="6208"/>
    <s v="001"/>
    <m/>
    <s v="32-L02-093"/>
    <x v="4"/>
    <x v="268"/>
    <s v="093"/>
    <x v="545"/>
    <s v="DISTRICT ACCOUNTS"/>
    <m/>
    <x v="730"/>
    <s v="GILBERT 06-08       "/>
    <s v=" "/>
    <s v=" "/>
    <n v="32"/>
    <s v="L02"/>
    <n v="93"/>
    <n v="317122"/>
    <n v="0"/>
    <n v="150.5"/>
    <s v=" "/>
    <s v=" "/>
    <n v="30100000"/>
    <n v="146.78"/>
    <n v="0"/>
    <n v="0"/>
    <n v="146.78"/>
    <n v="150.5"/>
    <n v="47.14"/>
    <n v="0"/>
    <n v="0"/>
    <n v="3343.19"/>
    <n v="3446.55"/>
    <n v="119.29"/>
    <n v="0"/>
    <n v="0"/>
    <n v="119.29"/>
    <n v="146.78"/>
    <n v="47.14"/>
    <n v="0"/>
    <n v="0"/>
    <n v="3196.41"/>
    <n v="3296.05"/>
    <n v="0"/>
    <n v="0"/>
    <n v="0"/>
    <n v="0"/>
    <n v="0"/>
  </r>
  <r>
    <s v="GILBERT 06-09"/>
    <n v="6209"/>
    <s v="001"/>
    <m/>
    <s v="32-L02-094"/>
    <x v="4"/>
    <x v="268"/>
    <s v="094"/>
    <x v="546"/>
    <s v="DISTRICT ACCOUNTS"/>
    <m/>
    <x v="731"/>
    <s v="GILBERT 06-09       "/>
    <s v=" "/>
    <s v=" "/>
    <n v="32"/>
    <s v="L02"/>
    <n v="94"/>
    <n v="317122"/>
    <n v="0"/>
    <n v="11.96"/>
    <s v=" "/>
    <s v=" "/>
    <n v="30100000"/>
    <n v="20.39"/>
    <n v="0"/>
    <n v="0"/>
    <n v="20.39"/>
    <n v="11.96"/>
    <n v="3.32"/>
    <n v="0"/>
    <n v="0"/>
    <n v="302.25"/>
    <n v="310.89"/>
    <n v="3.58"/>
    <n v="0"/>
    <n v="0"/>
    <n v="3.58"/>
    <n v="20.39"/>
    <n v="3.32"/>
    <n v="0"/>
    <n v="0"/>
    <n v="281.86"/>
    <n v="298.93"/>
    <n v="0"/>
    <n v="0"/>
    <n v="0"/>
    <n v="0"/>
    <n v="0"/>
  </r>
  <r>
    <s v="GILBERT 06-11"/>
    <n v="6210"/>
    <s v="001"/>
    <m/>
    <s v="32-L02-095"/>
    <x v="4"/>
    <x v="268"/>
    <s v="095"/>
    <x v="547"/>
    <s v="DISTRICT ACCOUNTS"/>
    <m/>
    <x v="732"/>
    <s v="GILBERT 06-11       "/>
    <s v=" "/>
    <s v=" "/>
    <n v="32"/>
    <s v="L02"/>
    <n v="95"/>
    <n v="317122"/>
    <n v="0"/>
    <n v="68.73"/>
    <s v=" "/>
    <s v=" "/>
    <n v="30100000"/>
    <n v="68.319999999999993"/>
    <n v="0"/>
    <n v="0"/>
    <n v="71.2"/>
    <n v="71.61"/>
    <n v="0"/>
    <n v="0"/>
    <n v="0"/>
    <n v="3229.72"/>
    <n v="3298.45"/>
    <n v="39.979999999999997"/>
    <n v="0"/>
    <n v="0"/>
    <n v="45.07"/>
    <n v="73.41"/>
    <n v="0"/>
    <n v="0"/>
    <n v="0"/>
    <n v="3158.52"/>
    <n v="3226.84"/>
    <n v="0"/>
    <n v="0"/>
    <n v="0"/>
    <n v="0"/>
    <n v="0"/>
  </r>
  <r>
    <s v="GILBERT 06-12"/>
    <n v="6211"/>
    <s v="001"/>
    <m/>
    <s v="32-L02-096"/>
    <x v="4"/>
    <x v="268"/>
    <s v="096"/>
    <x v="548"/>
    <s v="DISTRICT ACCOUNTS"/>
    <m/>
    <x v="733"/>
    <s v="GILBERT 06-12       "/>
    <s v=" "/>
    <s v=" "/>
    <n v="32"/>
    <s v="L02"/>
    <n v="96"/>
    <n v="317122"/>
    <n v="0"/>
    <n v="285.7"/>
    <s v=" "/>
    <s v=" "/>
    <n v="30100000"/>
    <n v="333.46"/>
    <n v="0"/>
    <n v="0"/>
    <n v="333.46"/>
    <n v="285.7"/>
    <n v="39.01"/>
    <n v="0"/>
    <n v="0"/>
    <n v="5774.37"/>
    <n v="6021.06"/>
    <n v="166.65"/>
    <n v="0"/>
    <n v="0"/>
    <n v="166.65"/>
    <n v="333.46"/>
    <n v="39.01"/>
    <n v="0"/>
    <n v="0"/>
    <n v="5440.91"/>
    <n v="5735.36"/>
    <n v="0"/>
    <n v="0"/>
    <n v="0"/>
    <n v="0"/>
    <n v="0"/>
  </r>
  <r>
    <s v="GILBERT 06-13"/>
    <n v="6212"/>
    <s v="001"/>
    <m/>
    <s v="32-L02-097"/>
    <x v="4"/>
    <x v="268"/>
    <s v="097"/>
    <x v="549"/>
    <s v="DISTRICT ACCOUNTS"/>
    <m/>
    <x v="734"/>
    <s v="GILBERT 06-13       "/>
    <s v=" "/>
    <s v=" "/>
    <n v="32"/>
    <s v="L02"/>
    <n v="97"/>
    <n v="317122"/>
    <n v="0"/>
    <n v="224.89"/>
    <s v=" "/>
    <s v=" "/>
    <n v="30100000"/>
    <n v="377.75"/>
    <n v="0"/>
    <n v="0"/>
    <n v="377.75"/>
    <n v="224.89"/>
    <n v="0.91"/>
    <n v="0"/>
    <n v="0"/>
    <n v="7787.73"/>
    <n v="8011.71"/>
    <n v="70.64"/>
    <n v="0"/>
    <n v="0"/>
    <n v="70.64"/>
    <n v="377.75"/>
    <n v="0.91"/>
    <n v="0"/>
    <n v="0"/>
    <n v="7409.98"/>
    <n v="7786.82"/>
    <n v="0"/>
    <n v="0"/>
    <n v="0"/>
    <n v="0"/>
    <n v="0"/>
  </r>
  <r>
    <s v="GILBERT 06-14"/>
    <n v="6213"/>
    <s v="001"/>
    <m/>
    <s v="32-L02-098"/>
    <x v="4"/>
    <x v="268"/>
    <s v="098"/>
    <x v="550"/>
    <s v="DISTRICT ACCOUNTS"/>
    <m/>
    <x v="735"/>
    <s v="GILBERT 06-14       "/>
    <s v=" "/>
    <s v=" "/>
    <n v="32"/>
    <s v="L02"/>
    <n v="98"/>
    <n v="317122"/>
    <n v="0"/>
    <n v="285.33999999999997"/>
    <s v=" "/>
    <s v=" "/>
    <n v="30100000"/>
    <n v="423.5"/>
    <n v="0"/>
    <n v="0"/>
    <n v="423.5"/>
    <n v="285.33999999999997"/>
    <n v="97.6"/>
    <n v="0"/>
    <n v="0"/>
    <n v="9438.07"/>
    <n v="9625.81"/>
    <n v="235.04"/>
    <n v="0"/>
    <n v="0"/>
    <n v="235.04"/>
    <n v="423.5"/>
    <n v="97.6"/>
    <n v="0"/>
    <n v="0"/>
    <n v="9014.57"/>
    <n v="9340.4699999999993"/>
    <n v="0"/>
    <n v="0"/>
    <n v="0"/>
    <n v="0"/>
    <n v="0"/>
  </r>
  <r>
    <s v="GILBERT 06-15"/>
    <n v="6214"/>
    <s v="001"/>
    <m/>
    <s v="32-L02-099"/>
    <x v="4"/>
    <x v="268"/>
    <s v="099"/>
    <x v="551"/>
    <s v="DISTRICT ACCOUNTS"/>
    <m/>
    <x v="736"/>
    <s v="GILBERT 06-15       "/>
    <s v=" "/>
    <s v=" "/>
    <n v="32"/>
    <s v="L02"/>
    <n v="99"/>
    <n v="317122"/>
    <n v="0"/>
    <n v="130.63999999999999"/>
    <s v=" "/>
    <s v=" "/>
    <n v="30100000"/>
    <n v="160.69"/>
    <n v="0"/>
    <n v="0"/>
    <n v="160.69"/>
    <n v="130.63999999999999"/>
    <n v="1.8"/>
    <n v="0"/>
    <n v="0"/>
    <n v="3246.8"/>
    <n v="3375.64"/>
    <n v="24.06"/>
    <n v="0"/>
    <n v="0"/>
    <n v="24.06"/>
    <n v="160.69"/>
    <n v="1.8"/>
    <n v="0"/>
    <n v="0"/>
    <n v="3086.11"/>
    <n v="3245"/>
    <n v="0"/>
    <n v="0"/>
    <n v="0"/>
    <n v="0"/>
    <n v="0"/>
  </r>
  <r>
    <s v="GILBERT 08-01 SLID"/>
    <n v="6215"/>
    <s v="001"/>
    <m/>
    <s v="32-L02-111"/>
    <x v="4"/>
    <x v="268"/>
    <s v="111"/>
    <x v="552"/>
    <s v="DISTRICT ACCOUNTS"/>
    <m/>
    <x v="737"/>
    <s v="GILBERT 08-01 SLID  "/>
    <s v=" "/>
    <s v=" "/>
    <n v="32"/>
    <s v="L02"/>
    <n v="111"/>
    <n v="317122"/>
    <n v="0"/>
    <n v="3.86"/>
    <s v=" "/>
    <s v=" "/>
    <n v="30100000"/>
    <n v="15.96"/>
    <n v="0"/>
    <n v="0"/>
    <n v="15.96"/>
    <n v="3.86"/>
    <n v="6.44"/>
    <n v="0"/>
    <n v="0"/>
    <n v="187.46"/>
    <n v="184.88"/>
    <n v="4.1399999999999997"/>
    <n v="0"/>
    <n v="0"/>
    <n v="4.1399999999999997"/>
    <n v="15.96"/>
    <n v="6.44"/>
    <n v="0"/>
    <n v="0"/>
    <n v="171.5"/>
    <n v="181.02"/>
    <n v="0"/>
    <n v="0"/>
    <n v="0"/>
    <n v="0"/>
    <n v="0"/>
  </r>
  <r>
    <s v="GILBERT 08-02 SLID"/>
    <n v="6216"/>
    <s v="001"/>
    <m/>
    <s v="32-L02-112"/>
    <x v="4"/>
    <x v="268"/>
    <s v="112"/>
    <x v="553"/>
    <s v="DISTRICT ACCOUNTS"/>
    <m/>
    <x v="738"/>
    <s v="GILBERT 08-02 SLID  "/>
    <s v=" "/>
    <s v=" "/>
    <n v="32"/>
    <s v="L02"/>
    <n v="112"/>
    <n v="317122"/>
    <n v="0"/>
    <n v="3.69"/>
    <s v=" "/>
    <s v=" "/>
    <n v="30100000"/>
    <n v="15.92"/>
    <n v="0"/>
    <n v="0"/>
    <n v="15.92"/>
    <n v="3.69"/>
    <n v="11.9"/>
    <n v="0"/>
    <n v="0"/>
    <n v="238.96"/>
    <n v="230.75"/>
    <n v="1.58"/>
    <n v="0"/>
    <n v="0"/>
    <n v="1.58"/>
    <n v="15.92"/>
    <n v="11.9"/>
    <n v="0"/>
    <n v="0"/>
    <n v="223.04"/>
    <n v="227.06"/>
    <n v="0"/>
    <n v="0"/>
    <n v="0"/>
    <n v="0"/>
    <n v="0"/>
  </r>
  <r>
    <s v="GILBERT 92-08"/>
    <n v="6217"/>
    <s v="001"/>
    <m/>
    <s v="32-L02-015"/>
    <x v="4"/>
    <x v="268"/>
    <s v="015"/>
    <x v="554"/>
    <s v="DISTRICT ACCOUNTS"/>
    <m/>
    <x v="739"/>
    <s v="GILBERT 92-08       "/>
    <s v=" "/>
    <s v=" "/>
    <n v="32"/>
    <s v="L02"/>
    <n v="15"/>
    <n v="317122"/>
    <n v="0"/>
    <n v="45.23"/>
    <s v=" "/>
    <s v=" "/>
    <n v="30100000"/>
    <n v="67.569999999999993"/>
    <n v="0"/>
    <n v="0"/>
    <n v="67.569999999999993"/>
    <n v="45.23"/>
    <n v="29.21"/>
    <n v="0"/>
    <n v="0"/>
    <n v="1198.72"/>
    <n v="1214.74"/>
    <n v="30.87"/>
    <n v="0"/>
    <n v="0"/>
    <n v="30.87"/>
    <n v="67.569999999999993"/>
    <n v="29.21"/>
    <n v="0"/>
    <n v="0"/>
    <n v="1131.1500000000001"/>
    <n v="1169.51"/>
    <n v="0"/>
    <n v="0"/>
    <n v="0"/>
    <n v="0"/>
    <n v="0"/>
  </r>
  <r>
    <s v="GILBERT 93-01"/>
    <n v="6218"/>
    <s v="001"/>
    <m/>
    <s v="32-L00-E47"/>
    <x v="4"/>
    <x v="264"/>
    <s v="E47"/>
    <x v="555"/>
    <s v="DISTRICT ACCOUNTS"/>
    <m/>
    <x v="740"/>
    <s v="GILBERT 93-01       "/>
    <s v=" "/>
    <s v=" "/>
    <n v="32"/>
    <s v="L00"/>
    <s v="E47"/>
    <n v="317122"/>
    <n v="0"/>
    <n v="25.09"/>
    <s v=" "/>
    <s v=" "/>
    <n v="30100000"/>
    <n v="36.64"/>
    <n v="0"/>
    <n v="0"/>
    <n v="36.64"/>
    <n v="25.09"/>
    <n v="12.23"/>
    <n v="0"/>
    <n v="0"/>
    <n v="547.66"/>
    <n v="560.52"/>
    <n v="27.26"/>
    <n v="0"/>
    <n v="0"/>
    <n v="27.26"/>
    <n v="36.64"/>
    <n v="12.23"/>
    <n v="0"/>
    <n v="0"/>
    <n v="511.02"/>
    <n v="535.42999999999995"/>
    <n v="0"/>
    <n v="0"/>
    <n v="0"/>
    <n v="0"/>
    <n v="0"/>
  </r>
  <r>
    <s v="GILBERT 93-02"/>
    <n v="6219"/>
    <s v="001"/>
    <m/>
    <s v="32-L00-E48"/>
    <x v="4"/>
    <x v="264"/>
    <s v="E48"/>
    <x v="10"/>
    <s v="DISTRICT ACCOUNTS"/>
    <m/>
    <x v="741"/>
    <s v="GILBERT 93-02       "/>
    <s v=" "/>
    <s v=" "/>
    <n v="32"/>
    <s v="L00"/>
    <s v="E48"/>
    <n v="317122"/>
    <n v="0"/>
    <n v="0"/>
    <s v=" "/>
    <s v=" "/>
    <n v="30100000"/>
    <n v="49.5"/>
    <n v="0"/>
    <n v="0"/>
    <n v="49.5"/>
    <n v="0"/>
    <n v="3.47"/>
    <n v="0"/>
    <n v="0"/>
    <n v="640.36"/>
    <n v="636.89"/>
    <n v="25.04"/>
    <n v="0"/>
    <n v="0"/>
    <n v="25.04"/>
    <n v="49.5"/>
    <n v="3.47"/>
    <n v="0"/>
    <n v="0"/>
    <n v="590.86"/>
    <n v="636.89"/>
    <n v="0"/>
    <n v="0"/>
    <n v="0"/>
    <n v="0"/>
    <n v="0"/>
  </r>
  <r>
    <s v="GILBERT 93-04"/>
    <n v="6220"/>
    <s v="001"/>
    <m/>
    <s v="32-L00-E62"/>
    <x v="4"/>
    <x v="264"/>
    <s v="E62"/>
    <x v="556"/>
    <s v="DISTRICT ACCOUNTS"/>
    <m/>
    <x v="742"/>
    <s v="GILBERT 93-04       "/>
    <s v=" "/>
    <s v=" "/>
    <n v="32"/>
    <s v="L00"/>
    <s v="E62"/>
    <n v="317122"/>
    <n v="0"/>
    <n v="4.75"/>
    <s v=" "/>
    <s v=" "/>
    <n v="30100000"/>
    <n v="14.71"/>
    <n v="0"/>
    <n v="0"/>
    <n v="14.71"/>
    <n v="4.75"/>
    <n v="0"/>
    <n v="0"/>
    <n v="0"/>
    <n v="609.39"/>
    <n v="614.14"/>
    <n v="13.36"/>
    <n v="0"/>
    <n v="0"/>
    <n v="13.36"/>
    <n v="14.71"/>
    <n v="0"/>
    <n v="0"/>
    <n v="0"/>
    <n v="594.67999999999995"/>
    <n v="609.39"/>
    <n v="0"/>
    <n v="0"/>
    <n v="0"/>
    <n v="0"/>
    <n v="0"/>
  </r>
  <r>
    <s v="GILBERT 93-05"/>
    <n v="6221"/>
    <s v="001"/>
    <m/>
    <s v="32-L00-E63"/>
    <x v="4"/>
    <x v="264"/>
    <s v="E63"/>
    <x v="10"/>
    <s v="DISTRICT ACCOUNTS"/>
    <m/>
    <x v="743"/>
    <s v="GILBERT 93-05       "/>
    <s v=" "/>
    <s v=" "/>
    <n v="32"/>
    <s v="L00"/>
    <s v="E63"/>
    <n v="317122"/>
    <n v="0"/>
    <n v="0"/>
    <s v=" "/>
    <s v=" "/>
    <n v="30100000"/>
    <n v="42.71"/>
    <n v="0"/>
    <n v="0"/>
    <n v="42.71"/>
    <n v="0"/>
    <n v="0"/>
    <n v="0"/>
    <n v="0"/>
    <n v="152.01"/>
    <n v="152.01"/>
    <n v="0"/>
    <n v="0"/>
    <n v="0"/>
    <n v="0"/>
    <n v="42.71"/>
    <n v="0"/>
    <n v="0"/>
    <n v="0"/>
    <n v="109.3"/>
    <n v="152.01"/>
    <n v="0"/>
    <n v="0"/>
    <n v="0"/>
    <n v="0"/>
    <n v="0"/>
  </r>
  <r>
    <s v="GILBERT 93-06"/>
    <n v="6222"/>
    <s v="001"/>
    <m/>
    <s v="32-L00-E55"/>
    <x v="4"/>
    <x v="264"/>
    <s v="E55"/>
    <x v="557"/>
    <s v="DISTRICT ACCOUNTS"/>
    <m/>
    <x v="744"/>
    <s v="GILBERT 93-06       "/>
    <s v=" "/>
    <s v=" "/>
    <n v="32"/>
    <s v="L00"/>
    <s v="E55"/>
    <n v="317122"/>
    <n v="0"/>
    <n v="8.64"/>
    <s v=" "/>
    <s v=" "/>
    <n v="30100000"/>
    <n v="5.67"/>
    <n v="0"/>
    <n v="0"/>
    <n v="5.67"/>
    <n v="8.64"/>
    <n v="0"/>
    <n v="0"/>
    <n v="0"/>
    <n v="253.89"/>
    <n v="262.52999999999997"/>
    <n v="2.11"/>
    <n v="0"/>
    <n v="0"/>
    <n v="2.11"/>
    <n v="5.67"/>
    <n v="0"/>
    <n v="0"/>
    <n v="0"/>
    <n v="248.22"/>
    <n v="253.89"/>
    <n v="0"/>
    <n v="0"/>
    <n v="0"/>
    <n v="0"/>
    <n v="0"/>
  </r>
  <r>
    <s v="GILBERT 93-07"/>
    <n v="6223"/>
    <s v="001"/>
    <m/>
    <s v="32-L00-E56"/>
    <x v="4"/>
    <x v="264"/>
    <s v="E56"/>
    <x v="558"/>
    <s v="DISTRICT ACCOUNTS"/>
    <m/>
    <x v="745"/>
    <s v="GILBERT 93-07       "/>
    <s v=" "/>
    <s v=" "/>
    <n v="32"/>
    <s v="L00"/>
    <s v="E56"/>
    <n v="317122"/>
    <n v="0"/>
    <n v="20.07"/>
    <s v=" "/>
    <s v=" "/>
    <n v="30100000"/>
    <n v="18.059999999999999"/>
    <n v="0"/>
    <n v="0"/>
    <n v="18.059999999999999"/>
    <n v="20.07"/>
    <n v="0"/>
    <n v="0"/>
    <n v="0"/>
    <n v="310.54000000000002"/>
    <n v="330.61"/>
    <n v="8.43"/>
    <n v="0"/>
    <n v="0"/>
    <n v="8.43"/>
    <n v="18.059999999999999"/>
    <n v="0"/>
    <n v="0"/>
    <n v="0"/>
    <n v="292.48"/>
    <n v="310.54000000000002"/>
    <n v="0"/>
    <n v="0"/>
    <n v="0"/>
    <n v="0"/>
    <n v="0"/>
  </r>
  <r>
    <s v="GILBERT 93-08"/>
    <n v="6224"/>
    <s v="001"/>
    <m/>
    <s v="32-L00-E57"/>
    <x v="4"/>
    <x v="264"/>
    <s v="E57"/>
    <x v="559"/>
    <s v="DISTRICT ACCOUNTS"/>
    <m/>
    <x v="746"/>
    <s v="GILBERT 93-08       "/>
    <s v=" "/>
    <s v=" "/>
    <n v="32"/>
    <s v="L00"/>
    <s v="E57"/>
    <n v="317122"/>
    <n v="0"/>
    <n v="102.76"/>
    <s v=" "/>
    <s v=" "/>
    <n v="30100000"/>
    <n v="231.03"/>
    <n v="0"/>
    <n v="0"/>
    <n v="231.03"/>
    <n v="102.76"/>
    <n v="0"/>
    <n v="0"/>
    <n v="0"/>
    <n v="2163.66"/>
    <n v="2266.42"/>
    <n v="115.92"/>
    <n v="0"/>
    <n v="0"/>
    <n v="115.92"/>
    <n v="231.03"/>
    <n v="0"/>
    <n v="0"/>
    <n v="0"/>
    <n v="1932.63"/>
    <n v="2163.66"/>
    <n v="0"/>
    <n v="0"/>
    <n v="0"/>
    <n v="0"/>
    <n v="0"/>
  </r>
  <r>
    <s v="GILBERT 93-10"/>
    <n v="6225"/>
    <s v="001"/>
    <m/>
    <s v="32-L00-E64"/>
    <x v="4"/>
    <x v="264"/>
    <s v="E64"/>
    <x v="560"/>
    <s v="DISTRICT ACCOUNTS"/>
    <m/>
    <x v="747"/>
    <s v="GILBERT 93-10       "/>
    <s v=" "/>
    <s v=" "/>
    <n v="32"/>
    <s v="L00"/>
    <s v="E64"/>
    <n v="317122"/>
    <n v="0"/>
    <n v="37.44"/>
    <s v=" "/>
    <s v=" "/>
    <n v="30100000"/>
    <n v="66.81"/>
    <n v="0"/>
    <n v="0"/>
    <n v="66.81"/>
    <n v="37.44"/>
    <n v="8.5"/>
    <n v="0"/>
    <n v="0"/>
    <n v="721.75"/>
    <n v="750.69"/>
    <n v="10.46"/>
    <n v="0"/>
    <n v="0"/>
    <n v="10.46"/>
    <n v="66.81"/>
    <n v="8.5"/>
    <n v="0"/>
    <n v="0"/>
    <n v="654.94000000000005"/>
    <n v="713.25"/>
    <n v="0"/>
    <n v="0"/>
    <n v="0"/>
    <n v="0"/>
    <n v="0"/>
  </r>
  <r>
    <s v="GILBERT 93-11"/>
    <n v="6226"/>
    <s v="001"/>
    <m/>
    <s v="32-L00-E65"/>
    <x v="4"/>
    <x v="264"/>
    <s v="E65"/>
    <x v="561"/>
    <s v="DISTRICT ACCOUNTS"/>
    <m/>
    <x v="748"/>
    <s v="GILBERT 93-11       "/>
    <s v=" "/>
    <s v=" "/>
    <n v="32"/>
    <s v="L00"/>
    <s v="E65"/>
    <n v="317122"/>
    <n v="0"/>
    <n v="15.1"/>
    <s v=" "/>
    <s v=" "/>
    <n v="30100000"/>
    <n v="44.7"/>
    <n v="0"/>
    <n v="0"/>
    <n v="44.7"/>
    <n v="15.1"/>
    <n v="0.4"/>
    <n v="0"/>
    <n v="0"/>
    <n v="492.05"/>
    <n v="506.75"/>
    <n v="0.67"/>
    <n v="0"/>
    <n v="0"/>
    <n v="0.67"/>
    <n v="44.7"/>
    <n v="0.4"/>
    <n v="0"/>
    <n v="0"/>
    <n v="447.35"/>
    <n v="491.65"/>
    <n v="0"/>
    <n v="0"/>
    <n v="0"/>
    <n v="0"/>
    <n v="0"/>
  </r>
  <r>
    <s v="GILBERT 93-12"/>
    <n v="6227"/>
    <s v="001"/>
    <m/>
    <s v="32-L00-E66"/>
    <x v="4"/>
    <x v="264"/>
    <s v="E66"/>
    <x v="10"/>
    <s v="DISTRICT ACCOUNTS"/>
    <m/>
    <x v="749"/>
    <s v="GILBERT 93-12       "/>
    <s v=" "/>
    <s v=" "/>
    <n v="32"/>
    <s v="L00"/>
    <s v="E66"/>
    <n v="317122"/>
    <n v="0"/>
    <n v="0"/>
    <s v=" "/>
    <s v=" "/>
    <n v="30100000"/>
    <n v="62.37"/>
    <n v="0"/>
    <n v="0"/>
    <n v="62.37"/>
    <n v="0"/>
    <n v="32.6"/>
    <n v="0"/>
    <n v="0"/>
    <n v="880.42"/>
    <n v="847.82"/>
    <n v="25.77"/>
    <n v="0"/>
    <n v="0"/>
    <n v="25.77"/>
    <n v="62.37"/>
    <n v="32.6"/>
    <n v="0"/>
    <n v="0"/>
    <n v="818.05"/>
    <n v="847.82"/>
    <n v="0"/>
    <n v="0"/>
    <n v="0"/>
    <n v="0"/>
    <n v="0"/>
  </r>
  <r>
    <s v="GILBERT 93-13"/>
    <n v="6228"/>
    <s v="001"/>
    <m/>
    <s v="32-L00-E67"/>
    <x v="4"/>
    <x v="264"/>
    <s v="E67"/>
    <x v="562"/>
    <s v="DISTRICT ACCOUNTS"/>
    <m/>
    <x v="750"/>
    <s v="GILBERT 93-13       "/>
    <s v=" "/>
    <s v=" "/>
    <n v="32"/>
    <s v="L00"/>
    <s v="E67"/>
    <n v="317122"/>
    <n v="0"/>
    <n v="14.07"/>
    <s v=" "/>
    <s v=" "/>
    <n v="30100000"/>
    <n v="16.82"/>
    <n v="0"/>
    <n v="0"/>
    <n v="16.82"/>
    <n v="14.07"/>
    <n v="18.95"/>
    <n v="0"/>
    <n v="0"/>
    <n v="493.77"/>
    <n v="488.89"/>
    <n v="20.18"/>
    <n v="0"/>
    <n v="0"/>
    <n v="20.18"/>
    <n v="16.82"/>
    <n v="18.95"/>
    <n v="0"/>
    <n v="0"/>
    <n v="476.95"/>
    <n v="474.82"/>
    <n v="0"/>
    <n v="0"/>
    <n v="0"/>
    <n v="0"/>
    <n v="0"/>
  </r>
  <r>
    <s v="GILBERT 93-14"/>
    <n v="6229"/>
    <s v="001"/>
    <m/>
    <s v="32-L00-E68"/>
    <x v="4"/>
    <x v="264"/>
    <s v="E68"/>
    <x v="563"/>
    <s v="DISTRICT ACCOUNTS"/>
    <m/>
    <x v="751"/>
    <s v="GILBERT 93-14       "/>
    <s v=" "/>
    <s v=" "/>
    <n v="32"/>
    <s v="L00"/>
    <s v="E68"/>
    <n v="317122"/>
    <n v="0"/>
    <n v="29.5"/>
    <s v=" "/>
    <s v=" "/>
    <n v="30100000"/>
    <n v="81.87"/>
    <n v="0"/>
    <n v="0"/>
    <n v="81.87"/>
    <n v="29.5"/>
    <n v="10.72"/>
    <n v="0"/>
    <n v="0"/>
    <n v="1888.98"/>
    <n v="1907.76"/>
    <n v="42.66"/>
    <n v="0"/>
    <n v="0"/>
    <n v="42.66"/>
    <n v="81.87"/>
    <n v="10.72"/>
    <n v="0"/>
    <n v="0"/>
    <n v="1807.11"/>
    <n v="1878.26"/>
    <n v="0"/>
    <n v="0"/>
    <n v="0"/>
    <n v="0"/>
    <n v="0"/>
  </r>
  <r>
    <s v="GILBERT 93-15"/>
    <n v="6230"/>
    <s v="001"/>
    <m/>
    <s v="32-L00-E69"/>
    <x v="4"/>
    <x v="264"/>
    <s v="E69"/>
    <x v="564"/>
    <s v="DISTRICT ACCOUNTS"/>
    <m/>
    <x v="752"/>
    <s v="GILBERT 93-15       "/>
    <s v=" "/>
    <s v=" "/>
    <n v="32"/>
    <s v="L00"/>
    <s v="E69"/>
    <n v="317122"/>
    <n v="0"/>
    <n v="41.95"/>
    <s v=" "/>
    <s v=" "/>
    <n v="30100000"/>
    <n v="86.46"/>
    <n v="0"/>
    <n v="0"/>
    <n v="86.46"/>
    <n v="41.95"/>
    <n v="5.64"/>
    <n v="0"/>
    <n v="0"/>
    <n v="1564.74"/>
    <n v="1601.05"/>
    <n v="88.83"/>
    <n v="0"/>
    <n v="0"/>
    <n v="88.83"/>
    <n v="86.46"/>
    <n v="5.64"/>
    <n v="0"/>
    <n v="0"/>
    <n v="1478.28"/>
    <n v="1559.1"/>
    <n v="0"/>
    <n v="0"/>
    <n v="0"/>
    <n v="0"/>
    <n v="0"/>
  </r>
  <r>
    <s v="GILBERT 93-16"/>
    <n v="6231"/>
    <s v="001"/>
    <m/>
    <s v="32-L00-E85"/>
    <x v="4"/>
    <x v="264"/>
    <s v="E85"/>
    <x v="10"/>
    <s v="DISTRICT ACCOUNTS"/>
    <m/>
    <x v="753"/>
    <s v="GILBERT 93-16       "/>
    <s v=" "/>
    <s v=" "/>
    <n v="32"/>
    <s v="L00"/>
    <s v="E85"/>
    <n v="317122"/>
    <n v="0"/>
    <n v="0"/>
    <s v=" "/>
    <s v=" "/>
    <n v="30100000"/>
    <n v="132.22999999999999"/>
    <n v="0"/>
    <n v="0"/>
    <n v="132.22999999999999"/>
    <n v="0"/>
    <n v="9.91"/>
    <n v="0"/>
    <n v="0"/>
    <n v="863.75"/>
    <n v="853.84"/>
    <n v="41.13"/>
    <n v="0"/>
    <n v="0"/>
    <n v="41.13"/>
    <n v="132.22999999999999"/>
    <n v="9.91"/>
    <n v="0"/>
    <n v="0"/>
    <n v="731.52"/>
    <n v="853.84"/>
    <n v="0"/>
    <n v="0"/>
    <n v="0"/>
    <n v="0"/>
    <n v="0"/>
  </r>
  <r>
    <s v="GILBERT 93-17"/>
    <n v="6232"/>
    <s v="001"/>
    <m/>
    <s v="32-L00-E86"/>
    <x v="4"/>
    <x v="264"/>
    <s v="E86"/>
    <x v="10"/>
    <s v="DISTRICT ACCOUNTS"/>
    <m/>
    <x v="754"/>
    <s v="GILBERT 93-17       "/>
    <s v=" "/>
    <s v=" "/>
    <n v="32"/>
    <s v="L00"/>
    <s v="E86"/>
    <n v="317122"/>
    <n v="0"/>
    <n v="0"/>
    <s v=" "/>
    <s v=" "/>
    <n v="30100000"/>
    <n v="0"/>
    <n v="0"/>
    <n v="0"/>
    <n v="0"/>
    <n v="0"/>
    <n v="0"/>
    <n v="0"/>
    <n v="0"/>
    <n v="0"/>
    <n v="0"/>
    <n v="0"/>
    <n v="0"/>
    <n v="0"/>
    <n v="0"/>
    <n v="0"/>
    <n v="0"/>
    <n v="0"/>
    <n v="0"/>
    <n v="0"/>
    <n v="0"/>
    <n v="0"/>
    <n v="0"/>
    <n v="0"/>
    <n v="0"/>
    <n v="0"/>
  </r>
  <r>
    <s v="GILBERT 93-18"/>
    <n v="6233"/>
    <s v="001"/>
    <m/>
    <s v="32-L00-E87"/>
    <x v="4"/>
    <x v="264"/>
    <s v="E87"/>
    <x v="565"/>
    <s v="DISTRICT ACCOUNTS"/>
    <m/>
    <x v="755"/>
    <s v="GILBERT 93-18       "/>
    <s v=" "/>
    <s v=" "/>
    <n v="32"/>
    <s v="L00"/>
    <s v="E87"/>
    <n v="317122"/>
    <n v="0"/>
    <n v="168.65"/>
    <s v=" "/>
    <s v=" "/>
    <n v="30100000"/>
    <n v="286.33999999999997"/>
    <n v="0"/>
    <n v="0"/>
    <n v="286.33999999999997"/>
    <n v="168.65"/>
    <n v="110.34"/>
    <n v="0"/>
    <n v="0"/>
    <n v="5985.78"/>
    <n v="6044.09"/>
    <n v="120.02"/>
    <n v="0"/>
    <n v="0"/>
    <n v="120.02"/>
    <n v="286.33999999999997"/>
    <n v="110.34"/>
    <n v="0"/>
    <n v="0"/>
    <n v="5699.44"/>
    <n v="5875.44"/>
    <n v="0"/>
    <n v="0"/>
    <n v="0"/>
    <n v="0"/>
    <n v="0"/>
  </r>
  <r>
    <s v="GILBERT 94-32"/>
    <n v="6234"/>
    <s v="001"/>
    <m/>
    <s v="32-L00-F60"/>
    <x v="4"/>
    <x v="264"/>
    <s v="F60"/>
    <x v="566"/>
    <s v="DISTRICT ACCOUNTS"/>
    <m/>
    <x v="756"/>
    <s v="GILBERT 94-32       "/>
    <s v=" "/>
    <s v=" "/>
    <n v="32"/>
    <s v="L00"/>
    <s v="F60"/>
    <n v="317122"/>
    <n v="0"/>
    <n v="65.63"/>
    <s v=" "/>
    <s v=" "/>
    <n v="30100000"/>
    <n v="61.13"/>
    <n v="0"/>
    <n v="0"/>
    <n v="61.13"/>
    <n v="65.63"/>
    <n v="19.899999999999999"/>
    <n v="0"/>
    <n v="0"/>
    <n v="2081.42"/>
    <n v="2127.15"/>
    <n v="49.62"/>
    <n v="0"/>
    <n v="0"/>
    <n v="49.62"/>
    <n v="61.13"/>
    <n v="19.899999999999999"/>
    <n v="0"/>
    <n v="0"/>
    <n v="2020.29"/>
    <n v="2061.52"/>
    <n v="0"/>
    <n v="0"/>
    <n v="0"/>
    <n v="0"/>
    <n v="0"/>
  </r>
  <r>
    <s v="GILBERT 94-33"/>
    <n v="6235"/>
    <s v="001"/>
    <m/>
    <s v="32-L00-F57"/>
    <x v="4"/>
    <x v="264"/>
    <s v="F57"/>
    <x v="567"/>
    <s v="DISTRICT ACCOUNTS"/>
    <m/>
    <x v="757"/>
    <s v="GILBERT 94-33       "/>
    <s v=" "/>
    <s v=" "/>
    <n v="32"/>
    <s v="L00"/>
    <s v="F57"/>
    <n v="317122"/>
    <n v="0"/>
    <n v="54.24"/>
    <s v=" "/>
    <s v=" "/>
    <n v="30100000"/>
    <n v="11.8"/>
    <n v="0"/>
    <n v="0"/>
    <n v="11.8"/>
    <n v="54.24"/>
    <n v="35.28"/>
    <n v="0"/>
    <n v="0"/>
    <n v="987.01"/>
    <n v="1005.97"/>
    <n v="9.07"/>
    <n v="0"/>
    <n v="0"/>
    <n v="9.07"/>
    <n v="11.8"/>
    <n v="35.28"/>
    <n v="0"/>
    <n v="0"/>
    <n v="975.21"/>
    <n v="951.73"/>
    <n v="0"/>
    <n v="0"/>
    <n v="0"/>
    <n v="0"/>
    <n v="0"/>
  </r>
  <r>
    <s v="GILBERT 94-34"/>
    <n v="6236"/>
    <s v="001"/>
    <m/>
    <s v="32-L00-F58"/>
    <x v="4"/>
    <x v="264"/>
    <s v="F58"/>
    <x v="568"/>
    <s v="DISTRICT ACCOUNTS"/>
    <m/>
    <x v="758"/>
    <s v="GILBERT 94-34       "/>
    <s v=" "/>
    <s v=" "/>
    <n v="32"/>
    <s v="L00"/>
    <s v="F58"/>
    <n v="317122"/>
    <n v="0"/>
    <n v="14.58"/>
    <s v=" "/>
    <s v=" "/>
    <n v="30100000"/>
    <n v="48.03"/>
    <n v="0"/>
    <n v="0"/>
    <n v="48.03"/>
    <n v="14.58"/>
    <n v="7.76"/>
    <n v="0"/>
    <n v="0"/>
    <n v="639.59"/>
    <n v="646.41"/>
    <n v="21.63"/>
    <n v="0"/>
    <n v="0"/>
    <n v="21.63"/>
    <n v="48.03"/>
    <n v="7.76"/>
    <n v="0"/>
    <n v="0"/>
    <n v="591.55999999999995"/>
    <n v="631.83000000000004"/>
    <n v="0"/>
    <n v="0"/>
    <n v="0"/>
    <n v="0"/>
    <n v="0"/>
  </r>
  <r>
    <s v="GILBERT 94-35"/>
    <n v="6237"/>
    <s v="001"/>
    <m/>
    <s v="32-L00-F59"/>
    <x v="4"/>
    <x v="264"/>
    <s v="F59"/>
    <x v="569"/>
    <s v="DISTRICT ACCOUNTS"/>
    <m/>
    <x v="759"/>
    <s v="GILBERT 94-35       "/>
    <s v=" "/>
    <s v=" "/>
    <n v="32"/>
    <s v="L00"/>
    <s v="F59"/>
    <n v="317122"/>
    <n v="0"/>
    <n v="24.34"/>
    <s v=" "/>
    <s v=" "/>
    <n v="30100000"/>
    <n v="33.61"/>
    <n v="0"/>
    <n v="0"/>
    <n v="33.61"/>
    <n v="24.34"/>
    <n v="14.58"/>
    <n v="0"/>
    <n v="0"/>
    <n v="508.78"/>
    <n v="518.54"/>
    <n v="25.68"/>
    <n v="0"/>
    <n v="0"/>
    <n v="25.68"/>
    <n v="33.61"/>
    <n v="14.58"/>
    <n v="0"/>
    <n v="0"/>
    <n v="475.17"/>
    <n v="494.2"/>
    <n v="0"/>
    <n v="0"/>
    <n v="0"/>
    <n v="0"/>
    <n v="0"/>
  </r>
  <r>
    <s v="GILBERT 94-36"/>
    <n v="6238"/>
    <s v="001"/>
    <m/>
    <s v="32-L00-F53"/>
    <x v="4"/>
    <x v="264"/>
    <s v="F53"/>
    <x v="570"/>
    <s v="DISTRICT ACCOUNTS"/>
    <m/>
    <x v="760"/>
    <s v="GILBERT 94-36       "/>
    <s v=" "/>
    <s v=" "/>
    <n v="32"/>
    <s v="L00"/>
    <s v="F53"/>
    <n v="317122"/>
    <n v="0"/>
    <n v="20.28"/>
    <s v=" "/>
    <s v=" "/>
    <n v="30100000"/>
    <n v="35.840000000000003"/>
    <n v="0"/>
    <n v="0"/>
    <n v="35.840000000000003"/>
    <n v="20.28"/>
    <n v="42.01"/>
    <n v="0"/>
    <n v="0"/>
    <n v="1020.46"/>
    <n v="998.73"/>
    <n v="79.66"/>
    <n v="0"/>
    <n v="0"/>
    <n v="79.66"/>
    <n v="35.840000000000003"/>
    <n v="42.01"/>
    <n v="0"/>
    <n v="0"/>
    <n v="984.62"/>
    <n v="978.45"/>
    <n v="0"/>
    <n v="0"/>
    <n v="0"/>
    <n v="0"/>
    <n v="0"/>
  </r>
  <r>
    <s v="GILBERT 94-37"/>
    <n v="6239"/>
    <s v="001"/>
    <m/>
    <s v="32-L00-F56"/>
    <x v="4"/>
    <x v="264"/>
    <s v="F56"/>
    <x v="571"/>
    <s v="DISTRICT ACCOUNTS"/>
    <m/>
    <x v="761"/>
    <s v="GILBERT 94-37       "/>
    <s v=" "/>
    <s v=" "/>
    <n v="32"/>
    <s v="L00"/>
    <s v="F56"/>
    <n v="317122"/>
    <n v="0"/>
    <n v="17.72"/>
    <s v=" "/>
    <s v=" "/>
    <n v="30100000"/>
    <n v="123.13"/>
    <n v="0"/>
    <n v="0"/>
    <n v="123.13"/>
    <n v="17.72"/>
    <n v="31.84"/>
    <n v="0"/>
    <n v="0"/>
    <n v="1957.65"/>
    <n v="1943.53"/>
    <n v="160.56"/>
    <n v="0"/>
    <n v="0"/>
    <n v="160.56"/>
    <n v="123.13"/>
    <n v="31.84"/>
    <n v="0"/>
    <n v="0"/>
    <n v="1834.52"/>
    <n v="1925.81"/>
    <n v="0"/>
    <n v="0"/>
    <n v="0"/>
    <n v="0"/>
    <n v="0"/>
  </r>
  <r>
    <s v="GILBERT 94-38"/>
    <n v="6240"/>
    <s v="001"/>
    <m/>
    <s v="32-L00-F55"/>
    <x v="4"/>
    <x v="264"/>
    <s v="F55"/>
    <x v="572"/>
    <s v="DISTRICT ACCOUNTS"/>
    <m/>
    <x v="762"/>
    <s v="GILBERT 94-38       "/>
    <s v=" "/>
    <s v=" "/>
    <n v="32"/>
    <s v="L00"/>
    <s v="F55"/>
    <n v="317122"/>
    <n v="0"/>
    <n v="5.68"/>
    <s v=" "/>
    <s v=" "/>
    <n v="30100000"/>
    <n v="11.58"/>
    <n v="0"/>
    <n v="0"/>
    <n v="11.58"/>
    <n v="5.68"/>
    <n v="0"/>
    <n v="0"/>
    <n v="0"/>
    <n v="485.24"/>
    <n v="490.92"/>
    <n v="10.55"/>
    <n v="0"/>
    <n v="0"/>
    <n v="10.55"/>
    <n v="11.58"/>
    <n v="0"/>
    <n v="0"/>
    <n v="0"/>
    <n v="473.66"/>
    <n v="485.24"/>
    <n v="0"/>
    <n v="0"/>
    <n v="0"/>
    <n v="0"/>
    <n v="0"/>
  </r>
  <r>
    <s v="GILBERT 95-01"/>
    <n v="6241"/>
    <s v="001"/>
    <m/>
    <s v="32-L00-F54"/>
    <x v="4"/>
    <x v="264"/>
    <s v="F54"/>
    <x v="573"/>
    <s v="DISTRICT ACCOUNTS"/>
    <m/>
    <x v="763"/>
    <s v="GILBERT 95-01       "/>
    <s v=" "/>
    <s v=" "/>
    <n v="32"/>
    <s v="L00"/>
    <s v="F54"/>
    <n v="317122"/>
    <n v="0"/>
    <n v="73.650000000000006"/>
    <s v=" "/>
    <s v=" "/>
    <n v="30100000"/>
    <n v="83.97"/>
    <n v="0"/>
    <n v="0"/>
    <n v="83.97"/>
    <n v="73.650000000000006"/>
    <n v="43.69"/>
    <n v="0"/>
    <n v="0"/>
    <n v="1308.95"/>
    <n v="1338.91"/>
    <n v="25.26"/>
    <n v="0"/>
    <n v="0"/>
    <n v="25.26"/>
    <n v="83.97"/>
    <n v="43.69"/>
    <n v="0"/>
    <n v="0"/>
    <n v="1224.98"/>
    <n v="1265.26"/>
    <n v="0"/>
    <n v="0"/>
    <n v="0"/>
    <n v="0"/>
    <n v="0"/>
  </r>
  <r>
    <s v="GILBERT 95-02"/>
    <n v="6242"/>
    <s v="001"/>
    <m/>
    <s v="32-L00-F63"/>
    <x v="4"/>
    <x v="264"/>
    <s v="F63"/>
    <x v="574"/>
    <s v="DISTRICT ACCOUNTS"/>
    <m/>
    <x v="764"/>
    <s v="GILBERT 95-02       "/>
    <s v=" "/>
    <s v=" "/>
    <n v="32"/>
    <s v="L00"/>
    <s v="F63"/>
    <n v="317122"/>
    <n v="0"/>
    <n v="27.16"/>
    <s v=" "/>
    <s v=" "/>
    <n v="30100000"/>
    <n v="103.99"/>
    <n v="0"/>
    <n v="0"/>
    <n v="103.99"/>
    <n v="27.16"/>
    <n v="0"/>
    <n v="0"/>
    <n v="0"/>
    <n v="1246.73"/>
    <n v="1273.8900000000001"/>
    <n v="11.66"/>
    <n v="0"/>
    <n v="0"/>
    <n v="11.66"/>
    <n v="103.99"/>
    <n v="0"/>
    <n v="0"/>
    <n v="0"/>
    <n v="1142.74"/>
    <n v="1246.73"/>
    <n v="0"/>
    <n v="0"/>
    <n v="0"/>
    <n v="0"/>
    <n v="0"/>
  </r>
  <r>
    <s v="GILBERT 95-03"/>
    <n v="6243"/>
    <s v="001"/>
    <m/>
    <s v="32-L00-F64"/>
    <x v="4"/>
    <x v="264"/>
    <s v="F64"/>
    <x v="575"/>
    <s v="DISTRICT ACCOUNTS"/>
    <m/>
    <x v="765"/>
    <s v="GILBERT 95-03       "/>
    <s v=" "/>
    <s v=" "/>
    <n v="32"/>
    <s v="L00"/>
    <s v="F64"/>
    <n v="317122"/>
    <n v="0"/>
    <n v="55.73"/>
    <s v=" "/>
    <s v=" "/>
    <n v="30100000"/>
    <n v="102.24"/>
    <n v="0"/>
    <n v="0"/>
    <n v="102.24"/>
    <n v="55.73"/>
    <n v="46.38"/>
    <n v="0"/>
    <n v="0"/>
    <n v="1078.54"/>
    <n v="1087.8900000000001"/>
    <n v="0"/>
    <n v="0"/>
    <n v="0"/>
    <n v="0"/>
    <n v="102.24"/>
    <n v="46.38"/>
    <n v="0"/>
    <n v="0"/>
    <n v="976.3"/>
    <n v="1032.1600000000001"/>
    <n v="0"/>
    <n v="0"/>
    <n v="0"/>
    <n v="0"/>
    <n v="0"/>
  </r>
  <r>
    <s v="GILBERT 95-04"/>
    <n v="6244"/>
    <s v="001"/>
    <m/>
    <s v="32-L00-F65"/>
    <x v="4"/>
    <x v="264"/>
    <s v="F65"/>
    <x v="576"/>
    <s v="DISTRICT ACCOUNTS"/>
    <m/>
    <x v="766"/>
    <s v="GILBERT 95-04       "/>
    <s v=" "/>
    <s v=" "/>
    <n v="32"/>
    <s v="L00"/>
    <s v="F65"/>
    <n v="317122"/>
    <n v="0"/>
    <n v="68.66"/>
    <s v=" "/>
    <s v=" "/>
    <n v="30100000"/>
    <n v="21.05"/>
    <n v="0"/>
    <n v="0"/>
    <n v="21.05"/>
    <n v="68.66"/>
    <n v="24.05"/>
    <n v="0"/>
    <n v="0"/>
    <n v="2256.85"/>
    <n v="2301.46"/>
    <n v="167.78"/>
    <n v="0"/>
    <n v="0"/>
    <n v="167.78"/>
    <n v="21.05"/>
    <n v="24.05"/>
    <n v="0"/>
    <n v="0"/>
    <n v="2235.8000000000002"/>
    <n v="2232.8000000000002"/>
    <n v="0"/>
    <n v="0"/>
    <n v="0"/>
    <n v="0"/>
    <n v="0"/>
  </r>
  <r>
    <s v="GILBERT 95-05"/>
    <n v="6245"/>
    <s v="001"/>
    <m/>
    <s v="32-L00-F66"/>
    <x v="4"/>
    <x v="264"/>
    <s v="F66"/>
    <x v="10"/>
    <s v="DISTRICT ACCOUNTS"/>
    <m/>
    <x v="767"/>
    <s v="GILBERT 95-05       "/>
    <s v=" "/>
    <s v=" "/>
    <n v="32"/>
    <s v="L00"/>
    <s v="F66"/>
    <n v="317122"/>
    <n v="0"/>
    <n v="0"/>
    <s v=" "/>
    <s v=" "/>
    <n v="30100000"/>
    <n v="58.75"/>
    <n v="0"/>
    <n v="0"/>
    <n v="58.75"/>
    <n v="0"/>
    <n v="14.1"/>
    <n v="0"/>
    <n v="0"/>
    <n v="499.36"/>
    <n v="485.26"/>
    <n v="0"/>
    <n v="0"/>
    <n v="0"/>
    <n v="0"/>
    <n v="58.75"/>
    <n v="14.1"/>
    <n v="0"/>
    <n v="0"/>
    <n v="440.61"/>
    <n v="485.26"/>
    <n v="0"/>
    <n v="0"/>
    <n v="0"/>
    <n v="0"/>
    <n v="0"/>
  </r>
  <r>
    <s v="GILBERT 95-06"/>
    <n v="6246"/>
    <s v="001"/>
    <m/>
    <s v="32-L00-F67"/>
    <x v="4"/>
    <x v="264"/>
    <s v="F67"/>
    <x v="577"/>
    <s v="DISTRICT ACCOUNTS"/>
    <m/>
    <x v="768"/>
    <s v="GILBERT 95-06       "/>
    <s v=" "/>
    <s v=" "/>
    <n v="32"/>
    <s v="L00"/>
    <s v="F67"/>
    <n v="317122"/>
    <n v="0"/>
    <n v="37.369999999999997"/>
    <s v=" "/>
    <s v=" "/>
    <n v="30100000"/>
    <n v="140.43"/>
    <n v="0"/>
    <n v="0"/>
    <n v="140.43"/>
    <n v="37.369999999999997"/>
    <n v="0"/>
    <n v="0"/>
    <n v="0"/>
    <n v="1513.22"/>
    <n v="1550.59"/>
    <n v="39.590000000000003"/>
    <n v="0"/>
    <n v="0"/>
    <n v="39.590000000000003"/>
    <n v="140.43"/>
    <n v="0"/>
    <n v="0"/>
    <n v="0"/>
    <n v="1372.79"/>
    <n v="1513.22"/>
    <n v="0"/>
    <n v="0"/>
    <n v="0"/>
    <n v="0"/>
    <n v="0"/>
  </r>
  <r>
    <s v="GILBERT 95-07"/>
    <n v="6247"/>
    <s v="001"/>
    <m/>
    <s v="32-L00-F68"/>
    <x v="4"/>
    <x v="264"/>
    <s v="F68"/>
    <x v="578"/>
    <s v="DISTRICT ACCOUNTS"/>
    <m/>
    <x v="769"/>
    <s v="GILBERT 95-07       "/>
    <s v=" "/>
    <s v=" "/>
    <n v="32"/>
    <s v="L00"/>
    <s v="F68"/>
    <n v="317122"/>
    <n v="0"/>
    <n v="34.22"/>
    <s v=" "/>
    <s v=" "/>
    <n v="30100000"/>
    <n v="67.66"/>
    <n v="0"/>
    <n v="0"/>
    <n v="67.66"/>
    <n v="34.22"/>
    <n v="0"/>
    <n v="0"/>
    <n v="0"/>
    <n v="1735.55"/>
    <n v="1769.77"/>
    <n v="33.39"/>
    <n v="0"/>
    <n v="0"/>
    <n v="33.39"/>
    <n v="67.66"/>
    <n v="0"/>
    <n v="0"/>
    <n v="0"/>
    <n v="1667.89"/>
    <n v="1735.55"/>
    <n v="0"/>
    <n v="0"/>
    <n v="0"/>
    <n v="0"/>
    <n v="0"/>
  </r>
  <r>
    <s v="GILBERT 95-08"/>
    <n v="6248"/>
    <s v="001"/>
    <m/>
    <s v="32-L00-F69"/>
    <x v="4"/>
    <x v="264"/>
    <s v="F69"/>
    <x v="579"/>
    <s v="DISTRICT ACCOUNTS"/>
    <m/>
    <x v="770"/>
    <s v="GILBERT 95-08       "/>
    <s v=" "/>
    <s v=" "/>
    <n v="32"/>
    <s v="L00"/>
    <s v="F69"/>
    <n v="317122"/>
    <n v="0"/>
    <n v="28.07"/>
    <s v=" "/>
    <s v=" "/>
    <n v="30100000"/>
    <n v="98.59"/>
    <n v="0"/>
    <n v="0"/>
    <n v="98.59"/>
    <n v="28.07"/>
    <n v="0"/>
    <n v="0"/>
    <n v="0"/>
    <n v="1548.61"/>
    <n v="1576.68"/>
    <n v="30.71"/>
    <n v="0"/>
    <n v="0"/>
    <n v="30.71"/>
    <n v="98.59"/>
    <n v="0"/>
    <n v="0"/>
    <n v="0"/>
    <n v="1450.02"/>
    <n v="1548.61"/>
    <n v="0"/>
    <n v="0"/>
    <n v="0"/>
    <n v="0"/>
    <n v="0"/>
  </r>
  <r>
    <s v="GILBERT 95-09"/>
    <n v="6249"/>
    <s v="001"/>
    <m/>
    <s v="32-L00-F70"/>
    <x v="4"/>
    <x v="264"/>
    <s v="F70"/>
    <x v="580"/>
    <s v="DISTRICT ACCOUNTS"/>
    <m/>
    <x v="771"/>
    <s v="GILBERT 95-09       "/>
    <s v=" "/>
    <s v=" "/>
    <n v="32"/>
    <s v="L00"/>
    <s v="F70"/>
    <n v="317122"/>
    <n v="0"/>
    <n v="10.02"/>
    <s v=" "/>
    <s v=" "/>
    <n v="30100000"/>
    <n v="96.31"/>
    <n v="0"/>
    <n v="0"/>
    <n v="96.31"/>
    <n v="10.02"/>
    <n v="16.98"/>
    <n v="0"/>
    <n v="0"/>
    <n v="1560.31"/>
    <n v="1553.35"/>
    <n v="29.59"/>
    <n v="0"/>
    <n v="0"/>
    <n v="29.59"/>
    <n v="96.31"/>
    <n v="16.98"/>
    <n v="0"/>
    <n v="0"/>
    <n v="1464"/>
    <n v="1543.33"/>
    <n v="0"/>
    <n v="0"/>
    <n v="0"/>
    <n v="0"/>
    <n v="0"/>
  </r>
  <r>
    <s v="GILBERT 95-10"/>
    <n v="6250"/>
    <s v="001"/>
    <m/>
    <s v="32-L00-F71"/>
    <x v="4"/>
    <x v="264"/>
    <s v="F71"/>
    <x v="581"/>
    <s v="DISTRICT ACCOUNTS"/>
    <m/>
    <x v="772"/>
    <s v="GILBERT 95-10       "/>
    <s v=" "/>
    <s v=" "/>
    <n v="32"/>
    <s v="L00"/>
    <s v="F71"/>
    <n v="317122"/>
    <n v="0"/>
    <n v="93.76"/>
    <s v=" "/>
    <s v=" "/>
    <n v="30100000"/>
    <n v="179.88"/>
    <n v="0"/>
    <n v="0"/>
    <n v="179.88"/>
    <n v="93.76"/>
    <n v="0"/>
    <n v="0"/>
    <n v="0"/>
    <n v="2763.99"/>
    <n v="2857.75"/>
    <n v="45.66"/>
    <n v="0"/>
    <n v="0"/>
    <n v="45.66"/>
    <n v="179.88"/>
    <n v="0"/>
    <n v="0"/>
    <n v="0"/>
    <n v="2584.11"/>
    <n v="2763.99"/>
    <n v="0"/>
    <n v="0"/>
    <n v="0"/>
    <n v="0"/>
    <n v="0"/>
  </r>
  <r>
    <s v="GILBERT 95-11"/>
    <n v="6251"/>
    <s v="001"/>
    <m/>
    <s v="32-L00-F74"/>
    <x v="4"/>
    <x v="264"/>
    <s v="F74"/>
    <x v="582"/>
    <s v="DISTRICT ACCOUNTS"/>
    <m/>
    <x v="773"/>
    <s v="GILBERT 95-11       "/>
    <s v=" "/>
    <s v=" "/>
    <n v="32"/>
    <s v="L00"/>
    <s v="F74"/>
    <n v="317122"/>
    <n v="0"/>
    <n v="71.069999999999993"/>
    <s v=" "/>
    <s v=" "/>
    <n v="30100000"/>
    <n v="200.75"/>
    <n v="0"/>
    <n v="0"/>
    <n v="200.75"/>
    <n v="71.069999999999993"/>
    <n v="6.62"/>
    <n v="0"/>
    <n v="0"/>
    <n v="2775.63"/>
    <n v="2840.08"/>
    <n v="137.99"/>
    <n v="0"/>
    <n v="0"/>
    <n v="137.99"/>
    <n v="200.75"/>
    <n v="6.62"/>
    <n v="0"/>
    <n v="0"/>
    <n v="2574.88"/>
    <n v="2769.01"/>
    <n v="0"/>
    <n v="0"/>
    <n v="0"/>
    <n v="0"/>
    <n v="0"/>
  </r>
  <r>
    <s v="GILBERT 95-12"/>
    <n v="6252"/>
    <s v="001"/>
    <m/>
    <s v="32-L00-F75"/>
    <x v="4"/>
    <x v="264"/>
    <s v="F75"/>
    <x v="583"/>
    <s v="DISTRICT ACCOUNTS"/>
    <m/>
    <x v="774"/>
    <s v="GILBERT 95-12       "/>
    <s v=" "/>
    <s v=" "/>
    <n v="32"/>
    <s v="L00"/>
    <s v="F75"/>
    <n v="317122"/>
    <n v="0"/>
    <n v="62.66"/>
    <s v=" "/>
    <s v=" "/>
    <n v="30100000"/>
    <n v="58.26"/>
    <n v="0"/>
    <n v="0"/>
    <n v="58.26"/>
    <n v="62.66"/>
    <n v="16.22"/>
    <n v="0"/>
    <n v="0"/>
    <n v="1402.07"/>
    <n v="1448.51"/>
    <n v="75.56"/>
    <n v="0"/>
    <n v="0"/>
    <n v="97.86"/>
    <n v="80.56"/>
    <n v="16.22"/>
    <n v="0"/>
    <n v="0"/>
    <n v="1343.81"/>
    <n v="1385.85"/>
    <n v="0"/>
    <n v="0"/>
    <n v="0"/>
    <n v="0"/>
    <n v="0"/>
  </r>
  <r>
    <s v="GILBERT 95-13"/>
    <n v="6253"/>
    <s v="001"/>
    <m/>
    <s v="32-L00-F76"/>
    <x v="4"/>
    <x v="264"/>
    <s v="F76"/>
    <x v="584"/>
    <s v="DISTRICT ACCOUNTS"/>
    <m/>
    <x v="775"/>
    <s v="GILBERT 95-13       "/>
    <s v=" "/>
    <s v=" "/>
    <n v="32"/>
    <s v="L00"/>
    <s v="F76"/>
    <n v="317122"/>
    <n v="0"/>
    <n v="33.229999999999997"/>
    <s v=" "/>
    <s v=" "/>
    <n v="30100000"/>
    <n v="15.2"/>
    <n v="0"/>
    <n v="0"/>
    <n v="15.2"/>
    <n v="33.229999999999997"/>
    <n v="15.22"/>
    <n v="0"/>
    <n v="0"/>
    <n v="1663.69"/>
    <n v="1681.7"/>
    <n v="62.92"/>
    <n v="0"/>
    <n v="0"/>
    <n v="62.92"/>
    <n v="15.2"/>
    <n v="15.22"/>
    <n v="0"/>
    <n v="0"/>
    <n v="1648.49"/>
    <n v="1648.47"/>
    <n v="0"/>
    <n v="0"/>
    <n v="0"/>
    <n v="0"/>
    <n v="0"/>
  </r>
  <r>
    <s v="GILBERT 95-14"/>
    <n v="6254"/>
    <s v="001"/>
    <m/>
    <s v="32-L00-F81"/>
    <x v="4"/>
    <x v="264"/>
    <s v="F81"/>
    <x v="585"/>
    <s v="DISTRICT ACCOUNTS"/>
    <m/>
    <x v="776"/>
    <s v="GILBERT 95-14       "/>
    <s v=" "/>
    <s v=" "/>
    <n v="32"/>
    <s v="L00"/>
    <s v="F81"/>
    <n v="317122"/>
    <n v="0"/>
    <n v="69.47"/>
    <s v=" "/>
    <s v=" "/>
    <n v="30100000"/>
    <n v="46.41"/>
    <n v="0"/>
    <n v="0"/>
    <n v="46.41"/>
    <n v="69.47"/>
    <n v="10.41"/>
    <n v="0"/>
    <n v="0"/>
    <n v="1995.62"/>
    <n v="2054.6799999999998"/>
    <n v="35.270000000000003"/>
    <n v="0"/>
    <n v="0"/>
    <n v="35.270000000000003"/>
    <n v="46.41"/>
    <n v="10.41"/>
    <n v="0"/>
    <n v="0"/>
    <n v="1949.21"/>
    <n v="1985.21"/>
    <n v="0"/>
    <n v="0"/>
    <n v="0"/>
    <n v="0"/>
    <n v="0"/>
  </r>
  <r>
    <s v="GILBERT 95-15"/>
    <n v="6255"/>
    <s v="001"/>
    <m/>
    <s v="32-L00-F82"/>
    <x v="4"/>
    <x v="264"/>
    <s v="F82"/>
    <x v="586"/>
    <s v="DISTRICT ACCOUNTS"/>
    <m/>
    <x v="777"/>
    <s v="GILBERT 95-15       "/>
    <s v=" "/>
    <s v=" "/>
    <n v="32"/>
    <s v="L00"/>
    <s v="F82"/>
    <n v="317122"/>
    <n v="0"/>
    <n v="199.68"/>
    <s v=" "/>
    <s v=" "/>
    <n v="30100000"/>
    <n v="507.91"/>
    <n v="0"/>
    <n v="0"/>
    <n v="507.91"/>
    <n v="199.68"/>
    <n v="133.53"/>
    <n v="0"/>
    <n v="0"/>
    <n v="10437.969999999999"/>
    <n v="10504.12"/>
    <n v="280.3"/>
    <n v="0"/>
    <n v="0"/>
    <n v="280.44"/>
    <n v="508.05"/>
    <n v="133.53"/>
    <n v="0"/>
    <n v="0"/>
    <n v="9930.06"/>
    <n v="10304.44"/>
    <n v="0"/>
    <n v="0"/>
    <n v="0"/>
    <n v="0"/>
    <n v="0"/>
  </r>
  <r>
    <s v="GILBERT 95-16"/>
    <n v="6256"/>
    <s v="001"/>
    <m/>
    <s v="32-L00-F84"/>
    <x v="4"/>
    <x v="264"/>
    <s v="F84"/>
    <x v="587"/>
    <s v="DISTRICT ACCOUNTS"/>
    <m/>
    <x v="778"/>
    <s v="GILBERT 95-16       "/>
    <s v=" "/>
    <s v=" "/>
    <n v="32"/>
    <s v="L00"/>
    <s v="F84"/>
    <n v="317122"/>
    <n v="0"/>
    <n v="9.9"/>
    <s v=" "/>
    <s v=" "/>
    <n v="30100000"/>
    <n v="15.98"/>
    <n v="0"/>
    <n v="0"/>
    <n v="15.98"/>
    <n v="9.9"/>
    <n v="0"/>
    <n v="0"/>
    <n v="0"/>
    <n v="758.41"/>
    <n v="768.31"/>
    <n v="58.59"/>
    <n v="0"/>
    <n v="0"/>
    <n v="58.59"/>
    <n v="15.98"/>
    <n v="0"/>
    <n v="0"/>
    <n v="0"/>
    <n v="742.43"/>
    <n v="758.41"/>
    <n v="0"/>
    <n v="0"/>
    <n v="0"/>
    <n v="0"/>
    <n v="0"/>
  </r>
  <r>
    <s v="GILBERT 95-17"/>
    <n v="6257"/>
    <s v="001"/>
    <m/>
    <s v="32-L00-F85"/>
    <x v="4"/>
    <x v="264"/>
    <s v="F85"/>
    <x v="588"/>
    <s v="DISTRICT ACCOUNTS"/>
    <m/>
    <x v="779"/>
    <s v="GILBERT 95-17       "/>
    <s v=" "/>
    <s v=" "/>
    <n v="32"/>
    <s v="L00"/>
    <s v="F85"/>
    <n v="317122"/>
    <n v="0"/>
    <n v="75.17"/>
    <s v=" "/>
    <s v=" "/>
    <n v="30100000"/>
    <n v="91.86"/>
    <n v="0"/>
    <n v="0"/>
    <n v="91.86"/>
    <n v="75.17"/>
    <n v="15.47"/>
    <n v="0"/>
    <n v="0"/>
    <n v="1837.6"/>
    <n v="1897.3"/>
    <n v="64.3"/>
    <n v="0"/>
    <n v="0"/>
    <n v="64.3"/>
    <n v="91.86"/>
    <n v="15.47"/>
    <n v="0"/>
    <n v="0"/>
    <n v="1745.74"/>
    <n v="1822.13"/>
    <n v="0"/>
    <n v="0"/>
    <n v="0"/>
    <n v="0"/>
    <n v="0"/>
  </r>
  <r>
    <s v="GILBERT 95-18"/>
    <n v="6258"/>
    <s v="001"/>
    <m/>
    <s v="32-L00-F86"/>
    <x v="4"/>
    <x v="264"/>
    <s v="F86"/>
    <x v="589"/>
    <s v="DISTRICT ACCOUNTS"/>
    <m/>
    <x v="780"/>
    <s v="GILBERT 95-18       "/>
    <s v=" "/>
    <s v=" "/>
    <n v="32"/>
    <s v="L00"/>
    <s v="F86"/>
    <n v="317122"/>
    <n v="0"/>
    <n v="27.38"/>
    <s v=" "/>
    <s v=" "/>
    <n v="30100000"/>
    <n v="75.37"/>
    <n v="0"/>
    <n v="0"/>
    <n v="75.37"/>
    <n v="27.38"/>
    <n v="28.17"/>
    <n v="0"/>
    <n v="0"/>
    <n v="1216.25"/>
    <n v="1215.46"/>
    <n v="0"/>
    <n v="0"/>
    <n v="0"/>
    <n v="0"/>
    <n v="75.37"/>
    <n v="28.17"/>
    <n v="0"/>
    <n v="0"/>
    <n v="1140.8800000000001"/>
    <n v="1188.08"/>
    <n v="0"/>
    <n v="0"/>
    <n v="0"/>
    <n v="0"/>
    <n v="0"/>
  </r>
  <r>
    <s v="GILBERT 95-19"/>
    <n v="6259"/>
    <s v="001"/>
    <m/>
    <s v="32-L00-F87"/>
    <x v="4"/>
    <x v="264"/>
    <s v="F87"/>
    <x v="590"/>
    <s v="DISTRICT ACCOUNTS"/>
    <m/>
    <x v="781"/>
    <s v="GILBERT 95-19       "/>
    <s v=" "/>
    <s v=" "/>
    <n v="32"/>
    <s v="L00"/>
    <s v="F87"/>
    <n v="317122"/>
    <n v="0"/>
    <n v="92.14"/>
    <s v=" "/>
    <s v=" "/>
    <n v="30100000"/>
    <n v="198.49"/>
    <n v="0"/>
    <n v="0"/>
    <n v="198.49"/>
    <n v="92.14"/>
    <n v="27.93"/>
    <n v="0"/>
    <n v="0"/>
    <n v="2767.24"/>
    <n v="2831.45"/>
    <n v="72.650000000000006"/>
    <n v="0"/>
    <n v="0"/>
    <n v="72.650000000000006"/>
    <n v="198.49"/>
    <n v="27.93"/>
    <n v="0"/>
    <n v="0"/>
    <n v="2568.75"/>
    <n v="2739.31"/>
    <n v="0"/>
    <n v="0"/>
    <n v="0"/>
    <n v="0"/>
    <n v="0"/>
  </r>
  <r>
    <s v="GILBERT 95-20"/>
    <n v="6260"/>
    <s v="001"/>
    <m/>
    <s v="32-L00-F88"/>
    <x v="4"/>
    <x v="264"/>
    <s v="F88"/>
    <x v="591"/>
    <s v="DISTRICT ACCOUNTS"/>
    <m/>
    <x v="782"/>
    <s v="GILBERT 95-20       "/>
    <s v=" "/>
    <s v=" "/>
    <n v="32"/>
    <s v="L00"/>
    <s v="F88"/>
    <n v="317122"/>
    <n v="0"/>
    <n v="8.74"/>
    <s v=" "/>
    <s v=" "/>
    <n v="30100000"/>
    <n v="43.41"/>
    <n v="0"/>
    <n v="0"/>
    <n v="43.41"/>
    <n v="8.74"/>
    <n v="8.59"/>
    <n v="0"/>
    <n v="0"/>
    <n v="1059.6500000000001"/>
    <n v="1059.8"/>
    <n v="26.74"/>
    <n v="0"/>
    <n v="0"/>
    <n v="26.74"/>
    <n v="43.41"/>
    <n v="8.59"/>
    <n v="0"/>
    <n v="0"/>
    <n v="1016.24"/>
    <n v="1051.06"/>
    <n v="0"/>
    <n v="0"/>
    <n v="0"/>
    <n v="0"/>
    <n v="0"/>
  </r>
  <r>
    <s v="GILBERT 95-21"/>
    <n v="6261"/>
    <s v="001"/>
    <m/>
    <s v="32-L00-F92"/>
    <x v="4"/>
    <x v="264"/>
    <s v="F92"/>
    <x v="592"/>
    <s v="DISTRICT ACCOUNTS"/>
    <m/>
    <x v="783"/>
    <s v="GILBERT 95-21       "/>
    <s v=" "/>
    <s v=" "/>
    <n v="32"/>
    <s v="L00"/>
    <s v="F92"/>
    <n v="317122"/>
    <n v="0"/>
    <n v="76.2"/>
    <s v=" "/>
    <s v=" "/>
    <n v="30100000"/>
    <n v="90.44"/>
    <n v="0"/>
    <n v="0"/>
    <n v="90.44"/>
    <n v="76.2"/>
    <n v="43.1"/>
    <n v="0"/>
    <n v="0"/>
    <n v="2799.54"/>
    <n v="2832.64"/>
    <n v="100.14"/>
    <n v="0"/>
    <n v="0"/>
    <n v="100.14"/>
    <n v="90.44"/>
    <n v="43.1"/>
    <n v="0"/>
    <n v="0"/>
    <n v="2709.1"/>
    <n v="2756.44"/>
    <n v="0"/>
    <n v="0"/>
    <n v="0"/>
    <n v="0"/>
    <n v="0"/>
  </r>
  <r>
    <s v="GILBERT 95-22"/>
    <n v="6262"/>
    <s v="001"/>
    <m/>
    <s v="32-L00-H01"/>
    <x v="4"/>
    <x v="264"/>
    <s v="H01"/>
    <x v="593"/>
    <s v="DISTRICT ACCOUNTS"/>
    <m/>
    <x v="784"/>
    <s v="GILBERT 95-22       "/>
    <s v=" "/>
    <s v=" "/>
    <n v="32"/>
    <s v="L00"/>
    <s v="H01"/>
    <n v="317122"/>
    <n v="0"/>
    <n v="49.33"/>
    <s v=" "/>
    <s v=" "/>
    <n v="30100000"/>
    <n v="145.32"/>
    <n v="0"/>
    <n v="0"/>
    <n v="145.32"/>
    <n v="49.33"/>
    <n v="83.96"/>
    <n v="0"/>
    <n v="0"/>
    <n v="3700.61"/>
    <n v="3665.98"/>
    <n v="138.28"/>
    <n v="0"/>
    <n v="0"/>
    <n v="138.28"/>
    <n v="145.32"/>
    <n v="83.96"/>
    <n v="0"/>
    <n v="0"/>
    <n v="3555.29"/>
    <n v="3616.65"/>
    <n v="0"/>
    <n v="0"/>
    <n v="0"/>
    <n v="0"/>
    <n v="0"/>
  </r>
  <r>
    <s v="GILBERT 95-23"/>
    <n v="6263"/>
    <s v="001"/>
    <m/>
    <s v="32-L00-F99"/>
    <x v="4"/>
    <x v="264"/>
    <s v="F99"/>
    <x v="594"/>
    <s v="DISTRICT ACCOUNTS"/>
    <m/>
    <x v="785"/>
    <s v="GILBERT 95-23       "/>
    <s v=" "/>
    <s v=" "/>
    <n v="32"/>
    <s v="L00"/>
    <s v="F99"/>
    <n v="317122"/>
    <n v="0"/>
    <n v="7.56"/>
    <s v=" "/>
    <s v=" "/>
    <n v="30100000"/>
    <n v="17.170000000000002"/>
    <n v="0"/>
    <n v="0"/>
    <n v="17.170000000000002"/>
    <n v="7.56"/>
    <n v="20.02"/>
    <n v="0"/>
    <n v="0"/>
    <n v="307.74"/>
    <n v="295.27999999999997"/>
    <n v="8.19"/>
    <n v="0"/>
    <n v="0"/>
    <n v="8.19"/>
    <n v="17.170000000000002"/>
    <n v="20.02"/>
    <n v="0"/>
    <n v="0"/>
    <n v="290.57"/>
    <n v="287.72000000000003"/>
    <n v="0"/>
    <n v="0"/>
    <n v="0"/>
    <n v="0"/>
    <n v="0"/>
  </r>
  <r>
    <s v="GILBERT 95-24"/>
    <n v="6264"/>
    <s v="001"/>
    <m/>
    <s v="32-L00-H19"/>
    <x v="4"/>
    <x v="264"/>
    <s v="H19"/>
    <x v="595"/>
    <s v="DISTRICT ACCOUNTS"/>
    <m/>
    <x v="786"/>
    <s v="GILBERT 95-24       "/>
    <s v=" "/>
    <s v=" "/>
    <n v="32"/>
    <s v="L00"/>
    <s v="H19"/>
    <n v="317122"/>
    <n v="0"/>
    <n v="53.78"/>
    <s v=" "/>
    <s v=" "/>
    <n v="30100000"/>
    <n v="55.59"/>
    <n v="0"/>
    <n v="0"/>
    <n v="55.59"/>
    <n v="53.78"/>
    <n v="0"/>
    <n v="0"/>
    <n v="0"/>
    <n v="1552.07"/>
    <n v="1605.85"/>
    <n v="68.19"/>
    <n v="0"/>
    <n v="0"/>
    <n v="68.19"/>
    <n v="55.59"/>
    <n v="0"/>
    <n v="0"/>
    <n v="0"/>
    <n v="1496.48"/>
    <n v="1552.07"/>
    <n v="0"/>
    <n v="0"/>
    <n v="0"/>
    <n v="0"/>
    <n v="0"/>
  </r>
  <r>
    <s v="GILBERT 95-25"/>
    <n v="6265"/>
    <s v="001"/>
    <m/>
    <s v="32-L00-H20"/>
    <x v="4"/>
    <x v="264"/>
    <s v="H20"/>
    <x v="596"/>
    <s v="DISTRICT ACCOUNTS"/>
    <m/>
    <x v="787"/>
    <s v="GILBERT 95-25       "/>
    <s v=" "/>
    <s v=" "/>
    <n v="32"/>
    <s v="L00"/>
    <s v="H20"/>
    <n v="317122"/>
    <n v="0"/>
    <n v="17.45"/>
    <s v=" "/>
    <s v=" "/>
    <n v="30100000"/>
    <n v="71.959999999999994"/>
    <n v="0"/>
    <n v="0"/>
    <n v="71.959999999999994"/>
    <n v="17.45"/>
    <n v="22.94"/>
    <n v="0"/>
    <n v="0"/>
    <n v="893.59"/>
    <n v="888.1"/>
    <n v="7.8"/>
    <n v="0"/>
    <n v="0"/>
    <n v="7.8"/>
    <n v="71.959999999999994"/>
    <n v="22.94"/>
    <n v="0"/>
    <n v="0"/>
    <n v="821.63"/>
    <n v="870.65"/>
    <n v="0"/>
    <n v="0"/>
    <n v="0"/>
    <n v="0"/>
    <n v="0"/>
  </r>
  <r>
    <s v="GILBERT 95-26"/>
    <n v="6266"/>
    <s v="001"/>
    <m/>
    <s v="32-L00-H21"/>
    <x v="4"/>
    <x v="264"/>
    <s v="H21"/>
    <x v="597"/>
    <s v="DISTRICT ACCOUNTS"/>
    <m/>
    <x v="788"/>
    <s v="GILBERT 95-26       "/>
    <s v=" "/>
    <s v=" "/>
    <n v="32"/>
    <s v="L00"/>
    <s v="H21"/>
    <n v="317122"/>
    <n v="0"/>
    <n v="7.28"/>
    <s v=" "/>
    <s v=" "/>
    <n v="30100000"/>
    <n v="112.35"/>
    <n v="0"/>
    <n v="0"/>
    <n v="112.35"/>
    <n v="7.28"/>
    <n v="0"/>
    <n v="0"/>
    <n v="0"/>
    <n v="1104.45"/>
    <n v="1111.73"/>
    <n v="30.51"/>
    <n v="0"/>
    <n v="0"/>
    <n v="30.51"/>
    <n v="112.35"/>
    <n v="0"/>
    <n v="0"/>
    <n v="0"/>
    <n v="992.1"/>
    <n v="1104.45"/>
    <n v="0"/>
    <n v="0"/>
    <n v="0"/>
    <n v="0"/>
    <n v="0"/>
  </r>
  <r>
    <s v="GILBERT 95-27 (DISSOLVED)"/>
    <n v="6267"/>
    <s v="001"/>
    <m/>
    <s v="32-L00-H03"/>
    <x v="4"/>
    <x v="264"/>
    <s v="H03"/>
    <x v="10"/>
    <s v="DISTRICT ACCOUNTS"/>
    <m/>
    <x v="789"/>
    <s v="GILBERT 95-27 DISSVL"/>
    <s v=" "/>
    <s v=" "/>
    <n v="32"/>
    <s v="L00"/>
    <s v="H03"/>
    <n v="317122"/>
    <n v="0"/>
    <n v="0"/>
    <s v=" "/>
    <s v=" "/>
    <n v="30100000"/>
    <n v="0"/>
    <n v="0"/>
    <n v="0"/>
    <n v="0"/>
    <n v="0"/>
    <n v="0"/>
    <n v="0"/>
    <n v="0"/>
    <n v="0"/>
    <n v="0"/>
    <n v="0"/>
    <n v="0"/>
    <n v="0"/>
    <n v="0"/>
    <n v="0"/>
    <n v="0"/>
    <n v="0"/>
    <n v="0"/>
    <n v="0"/>
    <n v="0"/>
    <n v="0"/>
    <n v="0"/>
    <n v="0"/>
    <n v="0"/>
    <n v="0"/>
  </r>
  <r>
    <s v="GILBERT 95-28"/>
    <n v="6268"/>
    <s v="001"/>
    <m/>
    <s v="32-L00-H04"/>
    <x v="4"/>
    <x v="264"/>
    <s v="H04"/>
    <x v="598"/>
    <s v="DISTRICT ACCOUNTS"/>
    <m/>
    <x v="790"/>
    <s v="GILBERT 95-28       "/>
    <s v=" "/>
    <s v=" "/>
    <n v="32"/>
    <s v="L00"/>
    <s v="H04"/>
    <n v="317122"/>
    <n v="0"/>
    <n v="17.82"/>
    <s v=" "/>
    <s v=" "/>
    <n v="30100000"/>
    <n v="49.75"/>
    <n v="0"/>
    <n v="0"/>
    <n v="49.75"/>
    <n v="17.82"/>
    <n v="17.12"/>
    <n v="0"/>
    <n v="0"/>
    <n v="946.9"/>
    <n v="947.6"/>
    <n v="19.190000000000001"/>
    <n v="0"/>
    <n v="0"/>
    <n v="19.190000000000001"/>
    <n v="49.75"/>
    <n v="17.12"/>
    <n v="0"/>
    <n v="0"/>
    <n v="897.15"/>
    <n v="929.78"/>
    <n v="0"/>
    <n v="0"/>
    <n v="0"/>
    <n v="0"/>
    <n v="0"/>
  </r>
  <r>
    <s v="GILBERT 95-30"/>
    <n v="6269"/>
    <s v="001"/>
    <m/>
    <s v="32-L00-H10"/>
    <x v="4"/>
    <x v="264"/>
    <s v="H10"/>
    <x v="599"/>
    <s v="DISTRICT ACCOUNTS"/>
    <m/>
    <x v="791"/>
    <s v="GILBERT 95-30       "/>
    <s v=" "/>
    <s v=" "/>
    <n v="32"/>
    <s v="L00"/>
    <s v="H10"/>
    <n v="317122"/>
    <n v="0"/>
    <n v="25.4"/>
    <s v=" "/>
    <s v=" "/>
    <n v="30100000"/>
    <n v="69.66"/>
    <n v="0"/>
    <n v="0"/>
    <n v="69.66"/>
    <n v="25.4"/>
    <n v="0"/>
    <n v="0"/>
    <n v="0"/>
    <n v="1678.77"/>
    <n v="1704.17"/>
    <n v="11.59"/>
    <n v="0"/>
    <n v="0"/>
    <n v="11.59"/>
    <n v="69.66"/>
    <n v="0"/>
    <n v="0"/>
    <n v="0"/>
    <n v="1609.11"/>
    <n v="1678.77"/>
    <n v="0"/>
    <n v="0"/>
    <n v="0"/>
    <n v="0"/>
    <n v="0"/>
  </r>
  <r>
    <s v="GILBERT 95-31"/>
    <n v="6270"/>
    <s v="001"/>
    <m/>
    <s v="32-L00-H11"/>
    <x v="4"/>
    <x v="264"/>
    <s v="H11"/>
    <x v="600"/>
    <s v="DISTRICT ACCOUNTS"/>
    <m/>
    <x v="792"/>
    <s v="GILBERT 95-31       "/>
    <s v=" "/>
    <s v=" "/>
    <n v="32"/>
    <s v="L00"/>
    <s v="H11"/>
    <n v="317122"/>
    <n v="0"/>
    <n v="24.64"/>
    <s v=" "/>
    <s v=" "/>
    <n v="30100000"/>
    <n v="102.22"/>
    <n v="0"/>
    <n v="0"/>
    <n v="102.22"/>
    <n v="24.64"/>
    <n v="0"/>
    <n v="0"/>
    <n v="0"/>
    <n v="1062.5"/>
    <n v="1087.1400000000001"/>
    <n v="22.61"/>
    <n v="0"/>
    <n v="0"/>
    <n v="22.61"/>
    <n v="102.22"/>
    <n v="0"/>
    <n v="0"/>
    <n v="0"/>
    <n v="960.28"/>
    <n v="1062.5"/>
    <n v="0"/>
    <n v="0"/>
    <n v="0"/>
    <n v="0"/>
    <n v="0"/>
  </r>
  <r>
    <s v="GILBERT 95-32"/>
    <n v="6271"/>
    <s v="001"/>
    <m/>
    <s v="32-L00-H12"/>
    <x v="4"/>
    <x v="264"/>
    <s v="H12"/>
    <x v="601"/>
    <s v="DISTRICT ACCOUNTS"/>
    <m/>
    <x v="793"/>
    <s v="GILBERT 95-32       "/>
    <s v=" "/>
    <s v=" "/>
    <n v="32"/>
    <s v="L00"/>
    <s v="H12"/>
    <n v="317122"/>
    <n v="0"/>
    <n v="7.06"/>
    <s v=" "/>
    <s v=" "/>
    <n v="30100000"/>
    <n v="98.4"/>
    <n v="0"/>
    <n v="0"/>
    <n v="98.4"/>
    <n v="7.06"/>
    <n v="25.37"/>
    <n v="0"/>
    <n v="0"/>
    <n v="1308.42"/>
    <n v="1290.1099999999999"/>
    <n v="50.34"/>
    <n v="0"/>
    <n v="0"/>
    <n v="50.34"/>
    <n v="98.4"/>
    <n v="25.37"/>
    <n v="0"/>
    <n v="0"/>
    <n v="1210.02"/>
    <n v="1283.05"/>
    <n v="0"/>
    <n v="0"/>
    <n v="0"/>
    <n v="0"/>
    <n v="0"/>
  </r>
  <r>
    <s v="GILBERT 95-33"/>
    <n v="6272"/>
    <s v="001"/>
    <m/>
    <s v="32-L00-H13"/>
    <x v="4"/>
    <x v="264"/>
    <s v="H13"/>
    <x v="602"/>
    <s v="DISTRICT ACCOUNTS"/>
    <m/>
    <x v="794"/>
    <s v="GILBERT 95-33       "/>
    <s v=" "/>
    <s v=" "/>
    <n v="32"/>
    <s v="L00"/>
    <s v="H13"/>
    <n v="317122"/>
    <n v="0"/>
    <n v="19.72"/>
    <s v=" "/>
    <s v=" "/>
    <n v="30100000"/>
    <n v="112.55"/>
    <n v="0"/>
    <n v="0"/>
    <n v="112.55"/>
    <n v="19.72"/>
    <n v="26.5"/>
    <n v="0"/>
    <n v="0"/>
    <n v="1821.38"/>
    <n v="1814.6"/>
    <n v="29.79"/>
    <n v="0"/>
    <n v="0"/>
    <n v="29.79"/>
    <n v="112.55"/>
    <n v="26.5"/>
    <n v="0"/>
    <n v="0"/>
    <n v="1708.83"/>
    <n v="1794.88"/>
    <n v="0"/>
    <n v="0"/>
    <n v="0"/>
    <n v="0"/>
    <n v="0"/>
  </r>
  <r>
    <s v="GILBERT 95-34"/>
    <n v="6273"/>
    <s v="001"/>
    <m/>
    <s v="32-L00-H14"/>
    <x v="4"/>
    <x v="264"/>
    <s v="H14"/>
    <x v="603"/>
    <s v="DISTRICT ACCOUNTS"/>
    <m/>
    <x v="795"/>
    <s v="GILBERT 95-34       "/>
    <s v=" "/>
    <s v=" "/>
    <n v="32"/>
    <s v="L00"/>
    <s v="H14"/>
    <n v="317122"/>
    <n v="0"/>
    <n v="15.35"/>
    <s v=" "/>
    <s v=" "/>
    <n v="30100000"/>
    <n v="65.959999999999994"/>
    <n v="0"/>
    <n v="0"/>
    <n v="65.959999999999994"/>
    <n v="15.35"/>
    <n v="39.35"/>
    <n v="0"/>
    <n v="0"/>
    <n v="1743.67"/>
    <n v="1719.67"/>
    <n v="42.99"/>
    <n v="0"/>
    <n v="0"/>
    <n v="42.99"/>
    <n v="65.959999999999994"/>
    <n v="39.35"/>
    <n v="0"/>
    <n v="0"/>
    <n v="1677.71"/>
    <n v="1704.32"/>
    <n v="0"/>
    <n v="0"/>
    <n v="0"/>
    <n v="0"/>
    <n v="0"/>
  </r>
  <r>
    <s v="GILBERT 95-35"/>
    <n v="6274"/>
    <s v="001"/>
    <m/>
    <s v="32-L00-H16"/>
    <x v="4"/>
    <x v="264"/>
    <s v="H16"/>
    <x v="604"/>
    <s v="DISTRICT ACCOUNTS"/>
    <m/>
    <x v="796"/>
    <s v="GILBERT 95-35       "/>
    <s v=" "/>
    <s v=" "/>
    <n v="32"/>
    <s v="L00"/>
    <s v="H16"/>
    <n v="317122"/>
    <n v="0"/>
    <n v="23.96"/>
    <s v=" "/>
    <s v=" "/>
    <n v="30100000"/>
    <n v="29.84"/>
    <n v="0"/>
    <n v="0"/>
    <n v="29.84"/>
    <n v="23.96"/>
    <n v="0"/>
    <n v="0"/>
    <n v="0"/>
    <n v="932.31"/>
    <n v="956.27"/>
    <n v="16.79"/>
    <n v="0"/>
    <n v="0"/>
    <n v="16.79"/>
    <n v="29.84"/>
    <n v="0"/>
    <n v="0"/>
    <n v="0"/>
    <n v="902.47"/>
    <n v="932.31"/>
    <n v="0"/>
    <n v="0"/>
    <n v="0"/>
    <n v="0"/>
    <n v="0"/>
  </r>
  <r>
    <s v="GILBERT 95-36"/>
    <n v="6275"/>
    <s v="001"/>
    <m/>
    <s v="32-L00-H17"/>
    <x v="4"/>
    <x v="264"/>
    <s v="H17"/>
    <x v="605"/>
    <s v="DISTRICT ACCOUNTS"/>
    <m/>
    <x v="797"/>
    <s v="GILBERT 95-36       "/>
    <s v=" "/>
    <s v=" "/>
    <n v="32"/>
    <s v="L00"/>
    <s v="H17"/>
    <n v="317122"/>
    <n v="0"/>
    <n v="9.0500000000000007"/>
    <s v=" "/>
    <s v=" "/>
    <n v="30100000"/>
    <n v="18.37"/>
    <n v="0"/>
    <n v="0"/>
    <n v="18.37"/>
    <n v="9.0500000000000007"/>
    <n v="18.63"/>
    <n v="0"/>
    <n v="0"/>
    <n v="1328.97"/>
    <n v="1319.39"/>
    <n v="58.26"/>
    <n v="0"/>
    <n v="0"/>
    <n v="58.26"/>
    <n v="18.37"/>
    <n v="18.63"/>
    <n v="0"/>
    <n v="0"/>
    <n v="1310.5999999999999"/>
    <n v="1310.3399999999999"/>
    <n v="0"/>
    <n v="0"/>
    <n v="0"/>
    <n v="0"/>
    <n v="0"/>
  </r>
  <r>
    <s v="GILBERT 95-37"/>
    <n v="6276"/>
    <s v="001"/>
    <m/>
    <s v="32-L00-H18"/>
    <x v="4"/>
    <x v="264"/>
    <s v="H18"/>
    <x v="606"/>
    <s v="DISTRICT ACCOUNTS"/>
    <m/>
    <x v="798"/>
    <s v="GILBERT 95-37       "/>
    <s v=" "/>
    <s v=" "/>
    <n v="32"/>
    <s v="L00"/>
    <s v="H18"/>
    <n v="317122"/>
    <n v="0"/>
    <n v="21.38"/>
    <s v=" "/>
    <s v=" "/>
    <n v="30100000"/>
    <n v="84.48"/>
    <n v="0"/>
    <n v="0"/>
    <n v="84.48"/>
    <n v="21.38"/>
    <n v="19.16"/>
    <n v="0"/>
    <n v="0"/>
    <n v="1155.51"/>
    <n v="1157.73"/>
    <n v="28.7"/>
    <n v="0"/>
    <n v="0"/>
    <n v="28.7"/>
    <n v="84.48"/>
    <n v="19.16"/>
    <n v="0"/>
    <n v="0"/>
    <n v="1071.03"/>
    <n v="1136.3499999999999"/>
    <n v="0"/>
    <n v="0"/>
    <n v="0"/>
    <n v="0"/>
    <n v="0"/>
  </r>
  <r>
    <s v="GILBERT 95-38"/>
    <n v="6277"/>
    <s v="001"/>
    <m/>
    <s v="32-L00-H15"/>
    <x v="4"/>
    <x v="264"/>
    <s v="H15"/>
    <x v="607"/>
    <s v="DISTRICT ACCOUNTS"/>
    <m/>
    <x v="799"/>
    <s v="GILBERT 95-38       "/>
    <s v=" "/>
    <s v=" "/>
    <n v="32"/>
    <s v="L00"/>
    <s v="H15"/>
    <n v="317122"/>
    <n v="0"/>
    <n v="87.88"/>
    <s v=" "/>
    <s v=" "/>
    <n v="30100000"/>
    <n v="115.22"/>
    <n v="0"/>
    <n v="0"/>
    <n v="115.22"/>
    <n v="87.88"/>
    <n v="89.32"/>
    <n v="0"/>
    <n v="0"/>
    <n v="3777.22"/>
    <n v="3775.78"/>
    <n v="68.64"/>
    <n v="0"/>
    <n v="0"/>
    <n v="68.64"/>
    <n v="115.22"/>
    <n v="89.32"/>
    <n v="0"/>
    <n v="0"/>
    <n v="3662"/>
    <n v="3687.9"/>
    <n v="0"/>
    <n v="0"/>
    <n v="0"/>
    <n v="0"/>
    <n v="0"/>
  </r>
  <r>
    <s v="GILBERT 95-39"/>
    <n v="6278"/>
    <s v="001"/>
    <m/>
    <s v="32-L00-G84"/>
    <x v="4"/>
    <x v="264"/>
    <s v="G84"/>
    <x v="608"/>
    <s v="DISTRICT ACCOUNTS"/>
    <m/>
    <x v="800"/>
    <s v="GILBERT 95-39       "/>
    <s v=" "/>
    <s v=" "/>
    <n v="32"/>
    <s v="L00"/>
    <s v="G84"/>
    <n v="317122"/>
    <n v="0"/>
    <n v="50.85"/>
    <s v=" "/>
    <s v=" "/>
    <n v="30100000"/>
    <n v="166.58"/>
    <n v="0"/>
    <n v="0"/>
    <n v="166.58"/>
    <n v="50.85"/>
    <n v="19.899999999999999"/>
    <n v="0"/>
    <n v="0"/>
    <n v="4642.41"/>
    <n v="4673.3599999999997"/>
    <n v="176.9"/>
    <n v="0"/>
    <n v="0"/>
    <n v="176.9"/>
    <n v="166.58"/>
    <n v="19.899999999999999"/>
    <n v="0"/>
    <n v="0"/>
    <n v="4475.83"/>
    <n v="4622.51"/>
    <n v="0"/>
    <n v="0"/>
    <n v="0"/>
    <n v="0"/>
    <n v="0"/>
  </r>
  <r>
    <s v="GILBERT 96-13"/>
    <n v="6279"/>
    <s v="001"/>
    <m/>
    <s v="32-L00-G67"/>
    <x v="4"/>
    <x v="264"/>
    <s v="G67"/>
    <x v="609"/>
    <s v="DISTRICT ACCOUNTS"/>
    <m/>
    <x v="801"/>
    <s v="GILBERT 96-13       "/>
    <s v=" "/>
    <s v=" "/>
    <n v="32"/>
    <s v="L00"/>
    <s v="G67"/>
    <n v="317122"/>
    <n v="0"/>
    <n v="29.19"/>
    <s v=" "/>
    <s v=" "/>
    <n v="30100000"/>
    <n v="43.59"/>
    <n v="0"/>
    <n v="0"/>
    <n v="43.59"/>
    <n v="29.19"/>
    <n v="0"/>
    <n v="0"/>
    <n v="0"/>
    <n v="689.56"/>
    <n v="718.75"/>
    <n v="25.24"/>
    <n v="0"/>
    <n v="0"/>
    <n v="25.24"/>
    <n v="43.59"/>
    <n v="0"/>
    <n v="0"/>
    <n v="0"/>
    <n v="645.97"/>
    <n v="689.56"/>
    <n v="0"/>
    <n v="0"/>
    <n v="0"/>
    <n v="0"/>
    <n v="0"/>
  </r>
  <r>
    <s v="GILBERT 96-14"/>
    <n v="6280"/>
    <s v="001"/>
    <m/>
    <s v="32-L00-G68"/>
    <x v="4"/>
    <x v="264"/>
    <s v="G68"/>
    <x v="610"/>
    <s v="DISTRICT ACCOUNTS"/>
    <m/>
    <x v="802"/>
    <s v="GILBERT 96-14       "/>
    <s v=" "/>
    <s v=" "/>
    <n v="32"/>
    <s v="L00"/>
    <s v="G68"/>
    <n v="317122"/>
    <n v="0"/>
    <n v="51.93"/>
    <s v=" "/>
    <s v=" "/>
    <n v="30100000"/>
    <n v="135.69999999999999"/>
    <n v="0"/>
    <n v="0"/>
    <n v="135.69999999999999"/>
    <n v="51.93"/>
    <n v="36.82"/>
    <n v="0"/>
    <n v="0"/>
    <n v="2537.06"/>
    <n v="2552.17"/>
    <n v="34.619999999999997"/>
    <n v="0"/>
    <n v="0"/>
    <n v="34.619999999999997"/>
    <n v="135.69999999999999"/>
    <n v="36.82"/>
    <n v="0"/>
    <n v="0"/>
    <n v="2401.36"/>
    <n v="2500.2399999999998"/>
    <n v="0"/>
    <n v="0"/>
    <n v="0"/>
    <n v="0"/>
    <n v="0"/>
  </r>
  <r>
    <s v="GILBERT 96-15"/>
    <n v="6281"/>
    <s v="001"/>
    <m/>
    <s v="32-L00-G72"/>
    <x v="4"/>
    <x v="264"/>
    <s v="G72"/>
    <x v="611"/>
    <s v="DISTRICT ACCOUNTS"/>
    <m/>
    <x v="803"/>
    <s v="GILBERT 96-15       "/>
    <s v=" "/>
    <s v=" "/>
    <n v="32"/>
    <s v="L00"/>
    <s v="G72"/>
    <n v="317122"/>
    <n v="0"/>
    <n v="43.79"/>
    <s v=" "/>
    <s v=" "/>
    <n v="30100000"/>
    <n v="79.58"/>
    <n v="0"/>
    <n v="0"/>
    <n v="79.58"/>
    <n v="43.79"/>
    <n v="20.21"/>
    <n v="0"/>
    <n v="0"/>
    <n v="1735"/>
    <n v="1758.58"/>
    <n v="29.63"/>
    <n v="0"/>
    <n v="0"/>
    <n v="29.63"/>
    <n v="79.58"/>
    <n v="20.21"/>
    <n v="0"/>
    <n v="0"/>
    <n v="1655.42"/>
    <n v="1714.79"/>
    <n v="0"/>
    <n v="0"/>
    <n v="0"/>
    <n v="0"/>
    <n v="0"/>
  </r>
  <r>
    <s v="GILBERT 96-24"/>
    <n v="6282"/>
    <s v="001"/>
    <m/>
    <s v="32-L02-001"/>
    <x v="4"/>
    <x v="268"/>
    <s v="001"/>
    <x v="612"/>
    <s v="DISTRICT ACCOUNTS"/>
    <m/>
    <x v="804"/>
    <s v="GILBERT 96-24       "/>
    <s v=" "/>
    <s v=" "/>
    <n v="32"/>
    <s v="L02"/>
    <n v="1"/>
    <n v="317122"/>
    <n v="0"/>
    <n v="22.3"/>
    <s v=" "/>
    <s v=" "/>
    <n v="30100000"/>
    <n v="34.06"/>
    <n v="0"/>
    <n v="0"/>
    <n v="34.06"/>
    <n v="22.3"/>
    <n v="0"/>
    <n v="0"/>
    <n v="0"/>
    <n v="743.11"/>
    <n v="765.41"/>
    <n v="40.799999999999997"/>
    <n v="0"/>
    <n v="0"/>
    <n v="40.799999999999997"/>
    <n v="34.06"/>
    <n v="0"/>
    <n v="0"/>
    <n v="0"/>
    <n v="709.05"/>
    <n v="743.11"/>
    <n v="0"/>
    <n v="0"/>
    <n v="0"/>
    <n v="0"/>
    <n v="0"/>
  </r>
  <r>
    <s v="GILBERT 96-25"/>
    <n v="6283"/>
    <s v="001"/>
    <m/>
    <s v="32-L00-G60"/>
    <x v="4"/>
    <x v="264"/>
    <s v="G60"/>
    <x v="10"/>
    <s v="DISTRICT ACCOUNTS"/>
    <m/>
    <x v="805"/>
    <s v="GILBERT 96-25       "/>
    <s v=" "/>
    <s v=" "/>
    <n v="32"/>
    <s v="L00"/>
    <s v="G60"/>
    <n v="317122"/>
    <n v="0"/>
    <n v="0"/>
    <s v=" "/>
    <s v=" "/>
    <n v="30100000"/>
    <n v="59.68"/>
    <n v="0"/>
    <n v="0"/>
    <n v="59.68"/>
    <n v="0"/>
    <n v="0"/>
    <n v="0"/>
    <n v="0"/>
    <n v="525.29"/>
    <n v="525.29"/>
    <n v="7.79"/>
    <n v="0"/>
    <n v="0"/>
    <n v="7.79"/>
    <n v="59.68"/>
    <n v="0"/>
    <n v="0"/>
    <n v="0"/>
    <n v="465.61"/>
    <n v="525.29"/>
    <n v="0"/>
    <n v="0"/>
    <n v="0"/>
    <n v="0"/>
    <n v="0"/>
  </r>
  <r>
    <s v="GILBERT 96-27"/>
    <n v="6284"/>
    <s v="001"/>
    <m/>
    <s v="32-L02-002"/>
    <x v="4"/>
    <x v="268"/>
    <s v="002"/>
    <x v="613"/>
    <s v="DISTRICT ACCOUNTS"/>
    <m/>
    <x v="806"/>
    <s v="GILBERT 96-27       "/>
    <s v=" "/>
    <s v=" "/>
    <n v="32"/>
    <s v="L02"/>
    <n v="2"/>
    <n v="317122"/>
    <n v="0"/>
    <n v="67.98"/>
    <s v=" "/>
    <s v=" "/>
    <n v="30100000"/>
    <n v="101.85"/>
    <n v="0"/>
    <n v="0"/>
    <n v="101.85"/>
    <n v="67.98"/>
    <n v="0"/>
    <n v="0"/>
    <n v="0"/>
    <n v="2098.44"/>
    <n v="2166.42"/>
    <n v="79.569999999999993"/>
    <n v="0"/>
    <n v="0"/>
    <n v="79.569999999999993"/>
    <n v="101.85"/>
    <n v="0"/>
    <n v="0"/>
    <n v="0"/>
    <n v="1996.59"/>
    <n v="2098.44"/>
    <n v="0"/>
    <n v="0"/>
    <n v="0"/>
    <n v="0"/>
    <n v="0"/>
  </r>
  <r>
    <s v="GILBERT 96-28"/>
    <n v="6285"/>
    <s v="001"/>
    <m/>
    <s v="32-L00-G69"/>
    <x v="4"/>
    <x v="264"/>
    <s v="G69"/>
    <x v="614"/>
    <s v="DISTRICT ACCOUNTS"/>
    <m/>
    <x v="807"/>
    <s v="GILBERT 96-28       "/>
    <s v=" "/>
    <s v=" "/>
    <n v="32"/>
    <s v="L00"/>
    <s v="G69"/>
    <n v="317122"/>
    <n v="0"/>
    <n v="26.44"/>
    <s v=" "/>
    <s v=" "/>
    <n v="30100000"/>
    <n v="5.39"/>
    <n v="0"/>
    <n v="0"/>
    <n v="5.39"/>
    <n v="26.44"/>
    <n v="0"/>
    <n v="0"/>
    <n v="0"/>
    <n v="438.82"/>
    <n v="465.26"/>
    <n v="5.49"/>
    <n v="0"/>
    <n v="0"/>
    <n v="5.49"/>
    <n v="5.39"/>
    <n v="0"/>
    <n v="0"/>
    <n v="0"/>
    <n v="433.43"/>
    <n v="438.82"/>
    <n v="0"/>
    <n v="0"/>
    <n v="0"/>
    <n v="0"/>
    <n v="0"/>
  </r>
  <r>
    <s v="GILBERT 96-29"/>
    <n v="6286"/>
    <s v="001"/>
    <m/>
    <s v="32-L00-G61"/>
    <x v="4"/>
    <x v="264"/>
    <s v="G61"/>
    <x v="615"/>
    <s v="DISTRICT ACCOUNTS"/>
    <m/>
    <x v="808"/>
    <s v="GILBERT 96-29       "/>
    <s v=" "/>
    <s v=" "/>
    <n v="32"/>
    <s v="L00"/>
    <s v="G61"/>
    <n v="317122"/>
    <n v="0"/>
    <n v="38.520000000000003"/>
    <s v=" "/>
    <s v=" "/>
    <n v="30100000"/>
    <n v="68.510000000000005"/>
    <n v="0"/>
    <n v="0"/>
    <n v="68.510000000000005"/>
    <n v="38.520000000000003"/>
    <n v="37.090000000000003"/>
    <n v="0"/>
    <n v="0"/>
    <n v="1244.0999999999999"/>
    <n v="1245.53"/>
    <n v="23.07"/>
    <n v="0"/>
    <n v="0"/>
    <n v="23.07"/>
    <n v="68.510000000000005"/>
    <n v="37.090000000000003"/>
    <n v="0"/>
    <n v="0"/>
    <n v="1175.5899999999999"/>
    <n v="1207.01"/>
    <n v="0"/>
    <n v="0"/>
    <n v="0"/>
    <n v="0"/>
    <n v="0"/>
  </r>
  <r>
    <s v="GILBERT 96-30"/>
    <n v="6287"/>
    <s v="001"/>
    <m/>
    <s v="32-L00-G62"/>
    <x v="4"/>
    <x v="264"/>
    <s v="G62"/>
    <x v="616"/>
    <s v="DISTRICT ACCOUNTS"/>
    <m/>
    <x v="809"/>
    <s v="GILBERT 96-30       "/>
    <s v=" "/>
    <s v=" "/>
    <n v="32"/>
    <s v="L00"/>
    <s v="G62"/>
    <n v="317122"/>
    <n v="0"/>
    <n v="79.459999999999994"/>
    <s v=" "/>
    <s v=" "/>
    <n v="30100000"/>
    <n v="147.07"/>
    <n v="0"/>
    <n v="0"/>
    <n v="147.07"/>
    <n v="79.459999999999994"/>
    <n v="18.239999999999998"/>
    <n v="0"/>
    <n v="0"/>
    <n v="3644.03"/>
    <n v="3705.25"/>
    <n v="131.13999999999999"/>
    <n v="0"/>
    <n v="0"/>
    <n v="131.13999999999999"/>
    <n v="147.07"/>
    <n v="18.239999999999998"/>
    <n v="0"/>
    <n v="0"/>
    <n v="3496.96"/>
    <n v="3625.79"/>
    <n v="0"/>
    <n v="0"/>
    <n v="0"/>
    <n v="0"/>
    <n v="0"/>
  </r>
  <r>
    <s v="GILBERT 96-32"/>
    <n v="6288"/>
    <s v="001"/>
    <m/>
    <s v="32-L00-G63"/>
    <x v="4"/>
    <x v="264"/>
    <s v="G63"/>
    <x v="617"/>
    <s v="DISTRICT ACCOUNTS"/>
    <m/>
    <x v="810"/>
    <s v="GILBERT 96-32       "/>
    <s v=" "/>
    <s v=" "/>
    <n v="32"/>
    <s v="L00"/>
    <s v="G63"/>
    <n v="317122"/>
    <n v="0"/>
    <n v="120.76"/>
    <s v=" "/>
    <s v=" "/>
    <n v="30100000"/>
    <n v="221.99"/>
    <n v="0"/>
    <n v="0"/>
    <n v="221.99"/>
    <n v="120.76"/>
    <n v="113.4"/>
    <n v="0"/>
    <n v="0"/>
    <n v="4378.03"/>
    <n v="4385.3900000000003"/>
    <n v="101.2"/>
    <n v="0"/>
    <n v="0"/>
    <n v="101.2"/>
    <n v="221.99"/>
    <n v="113.4"/>
    <n v="0"/>
    <n v="0"/>
    <n v="4156.04"/>
    <n v="4264.63"/>
    <n v="0"/>
    <n v="0"/>
    <n v="0"/>
    <n v="0"/>
    <n v="0"/>
  </r>
  <r>
    <s v="GILBERT 97-01"/>
    <n v="6289"/>
    <s v="001"/>
    <m/>
    <s v="32-L02-003"/>
    <x v="4"/>
    <x v="268"/>
    <s v="003"/>
    <x v="618"/>
    <s v="DISTRICT ACCOUNTS"/>
    <m/>
    <x v="811"/>
    <s v="GILBERT 97-01       "/>
    <s v=" "/>
    <s v=" "/>
    <n v="32"/>
    <s v="L02"/>
    <n v="3"/>
    <n v="317122"/>
    <n v="0"/>
    <n v="81.459999999999994"/>
    <s v=" "/>
    <s v=" "/>
    <n v="30100000"/>
    <n v="122.72"/>
    <n v="0"/>
    <n v="0"/>
    <n v="122.72"/>
    <n v="81.459999999999994"/>
    <n v="0"/>
    <n v="0"/>
    <n v="0"/>
    <n v="1907.03"/>
    <n v="1988.49"/>
    <n v="83.41"/>
    <n v="0"/>
    <n v="0"/>
    <n v="83.41"/>
    <n v="122.72"/>
    <n v="0"/>
    <n v="0"/>
    <n v="0"/>
    <n v="1784.31"/>
    <n v="1907.03"/>
    <n v="0"/>
    <n v="0"/>
    <n v="0"/>
    <n v="0"/>
    <n v="0"/>
  </r>
  <r>
    <s v="GILBERT 97-02"/>
    <n v="6290"/>
    <s v="001"/>
    <m/>
    <s v="32-L00-G64"/>
    <x v="4"/>
    <x v="264"/>
    <s v="G64"/>
    <x v="619"/>
    <s v="DISTRICT ACCOUNTS"/>
    <m/>
    <x v="812"/>
    <s v="GILBERT 97-02       "/>
    <s v=" "/>
    <s v=" "/>
    <n v="32"/>
    <s v="L00"/>
    <s v="G64"/>
    <n v="317122"/>
    <n v="0"/>
    <n v="91.21"/>
    <s v=" "/>
    <s v=" "/>
    <n v="30100000"/>
    <n v="147.96"/>
    <n v="0"/>
    <n v="0"/>
    <n v="147.96"/>
    <n v="91.21"/>
    <n v="20.420000000000002"/>
    <n v="0"/>
    <n v="0"/>
    <n v="2452.0500000000002"/>
    <n v="2522.84"/>
    <n v="45.72"/>
    <n v="0"/>
    <n v="0"/>
    <n v="45.72"/>
    <n v="147.96"/>
    <n v="20.420000000000002"/>
    <n v="0"/>
    <n v="0"/>
    <n v="2304.09"/>
    <n v="2431.63"/>
    <n v="0"/>
    <n v="0"/>
    <n v="0"/>
    <n v="0"/>
    <n v="0"/>
  </r>
  <r>
    <s v="GILBERT 97-03"/>
    <n v="6291"/>
    <s v="001"/>
    <m/>
    <s v="32-L02-016"/>
    <x v="4"/>
    <x v="268"/>
    <s v="016"/>
    <x v="620"/>
    <s v="DISTRICT ACCOUNTS"/>
    <m/>
    <x v="813"/>
    <s v="GILBERT 97-03       "/>
    <s v=" "/>
    <s v=" "/>
    <n v="32"/>
    <s v="L02"/>
    <n v="16"/>
    <n v="317122"/>
    <n v="0"/>
    <n v="124.77"/>
    <s v=" "/>
    <s v=" "/>
    <n v="30100000"/>
    <n v="207.21"/>
    <n v="0"/>
    <n v="0"/>
    <n v="207.21"/>
    <n v="124.77"/>
    <n v="150.72"/>
    <n v="0"/>
    <n v="0"/>
    <n v="3980.35"/>
    <n v="3954.4"/>
    <n v="146.71"/>
    <n v="0"/>
    <n v="0"/>
    <n v="146.71"/>
    <n v="207.21"/>
    <n v="150.72"/>
    <n v="0"/>
    <n v="0"/>
    <n v="3773.14"/>
    <n v="3829.63"/>
    <n v="0"/>
    <n v="0"/>
    <n v="0"/>
    <n v="0"/>
    <n v="0"/>
  </r>
  <r>
    <s v="GILBERT 97-04"/>
    <n v="6292"/>
    <s v="001"/>
    <m/>
    <s v="32-L00-G65"/>
    <x v="4"/>
    <x v="264"/>
    <s v="G65"/>
    <x v="621"/>
    <s v="DISTRICT ACCOUNTS"/>
    <m/>
    <x v="814"/>
    <s v="GILBERT 97-04       "/>
    <s v=" "/>
    <s v=" "/>
    <n v="32"/>
    <s v="L00"/>
    <s v="G65"/>
    <n v="317122"/>
    <n v="0"/>
    <n v="27.96"/>
    <s v=" "/>
    <s v=" "/>
    <n v="30100000"/>
    <n v="69.959999999999994"/>
    <n v="0"/>
    <n v="0"/>
    <n v="69.959999999999994"/>
    <n v="27.96"/>
    <n v="0"/>
    <n v="0"/>
    <n v="0"/>
    <n v="781.52"/>
    <n v="809.48"/>
    <n v="30.89"/>
    <n v="0"/>
    <n v="0"/>
    <n v="30.89"/>
    <n v="69.959999999999994"/>
    <n v="0"/>
    <n v="0"/>
    <n v="0"/>
    <n v="711.56"/>
    <n v="781.52"/>
    <n v="0"/>
    <n v="0"/>
    <n v="0"/>
    <n v="0"/>
    <n v="0"/>
  </r>
  <r>
    <s v="GILBERT 97-05"/>
    <n v="6293"/>
    <s v="001"/>
    <m/>
    <s v="32-L00-G70"/>
    <x v="4"/>
    <x v="264"/>
    <s v="G70"/>
    <x v="622"/>
    <s v="DISTRICT ACCOUNTS"/>
    <m/>
    <x v="815"/>
    <s v="GILBERT 97-05       "/>
    <s v=" "/>
    <s v=" "/>
    <n v="32"/>
    <s v="L00"/>
    <s v="G70"/>
    <n v="317122"/>
    <n v="0"/>
    <n v="57.04"/>
    <s v=" "/>
    <s v=" "/>
    <n v="30100000"/>
    <n v="104.15"/>
    <n v="0"/>
    <n v="0"/>
    <n v="104.15"/>
    <n v="57.04"/>
    <n v="48.42"/>
    <n v="0"/>
    <n v="0"/>
    <n v="2349.35"/>
    <n v="2357.9699999999998"/>
    <n v="91.84"/>
    <n v="0"/>
    <n v="0"/>
    <n v="91.84"/>
    <n v="104.15"/>
    <n v="48.42"/>
    <n v="0"/>
    <n v="0"/>
    <n v="2245.1999999999998"/>
    <n v="2300.9299999999998"/>
    <n v="0"/>
    <n v="0"/>
    <n v="0"/>
    <n v="0"/>
    <n v="0"/>
  </r>
  <r>
    <s v="GILBERT 97-06"/>
    <n v="6294"/>
    <s v="001"/>
    <m/>
    <s v="32-L00-G71"/>
    <x v="4"/>
    <x v="264"/>
    <s v="G71"/>
    <x v="623"/>
    <s v="DISTRICT ACCOUNTS"/>
    <m/>
    <x v="816"/>
    <s v="GILBERT 97-06       "/>
    <s v=" "/>
    <s v=" "/>
    <n v="32"/>
    <s v="L00"/>
    <s v="G71"/>
    <n v="317122"/>
    <n v="0"/>
    <n v="73.67"/>
    <s v=" "/>
    <s v=" "/>
    <n v="30100000"/>
    <n v="44.55"/>
    <n v="0"/>
    <n v="0"/>
    <n v="44.55"/>
    <n v="73.67"/>
    <n v="12.56"/>
    <n v="0"/>
    <n v="0"/>
    <n v="2186.39"/>
    <n v="2247.5"/>
    <n v="95.67"/>
    <n v="0"/>
    <n v="0"/>
    <n v="95.67"/>
    <n v="44.55"/>
    <n v="12.56"/>
    <n v="0"/>
    <n v="0"/>
    <n v="2141.84"/>
    <n v="2173.83"/>
    <n v="0"/>
    <n v="0"/>
    <n v="0"/>
    <n v="0"/>
    <n v="0"/>
  </r>
  <r>
    <s v="GILBERT 97-10"/>
    <n v="6295"/>
    <s v="001"/>
    <m/>
    <s v="32-L00-G74"/>
    <x v="4"/>
    <x v="264"/>
    <s v="G74"/>
    <x v="624"/>
    <s v="DISTRICT ACCOUNTS"/>
    <m/>
    <x v="817"/>
    <s v="GILBERT 97-10       "/>
    <s v=" "/>
    <s v=" "/>
    <n v="32"/>
    <s v="L00"/>
    <s v="G74"/>
    <n v="317122"/>
    <n v="0"/>
    <n v="4.46"/>
    <s v=" "/>
    <s v=" "/>
    <n v="30100000"/>
    <n v="4.8099999999999996"/>
    <n v="0"/>
    <n v="0"/>
    <n v="4.8099999999999996"/>
    <n v="4.46"/>
    <n v="0"/>
    <n v="0"/>
    <n v="0"/>
    <n v="140.22"/>
    <n v="144.68"/>
    <n v="10.02"/>
    <n v="0"/>
    <n v="0"/>
    <n v="10.02"/>
    <n v="4.8099999999999996"/>
    <n v="0"/>
    <n v="0"/>
    <n v="0"/>
    <n v="135.41"/>
    <n v="140.22"/>
    <n v="0"/>
    <n v="0"/>
    <n v="0"/>
    <n v="0"/>
    <n v="0"/>
  </r>
  <r>
    <s v="GILBERT 97-11"/>
    <n v="6296"/>
    <s v="001"/>
    <m/>
    <s v="32-L00-G73"/>
    <x v="4"/>
    <x v="264"/>
    <s v="G73"/>
    <x v="625"/>
    <s v="DISTRICT ACCOUNTS"/>
    <m/>
    <x v="818"/>
    <s v="GILBERT 97-11       "/>
    <s v=" "/>
    <s v=" "/>
    <n v="32"/>
    <s v="L00"/>
    <s v="G73"/>
    <n v="317122"/>
    <n v="0"/>
    <n v="180.11"/>
    <s v=" "/>
    <s v=" "/>
    <n v="30100000"/>
    <n v="280.23"/>
    <n v="0"/>
    <n v="0"/>
    <n v="280.23"/>
    <n v="180.11"/>
    <n v="49.42"/>
    <n v="0"/>
    <n v="0"/>
    <n v="6394.12"/>
    <n v="6524.81"/>
    <n v="107.46"/>
    <n v="0"/>
    <n v="0"/>
    <n v="107.46"/>
    <n v="280.23"/>
    <n v="49.42"/>
    <n v="0"/>
    <n v="0"/>
    <n v="6113.89"/>
    <n v="6344.7"/>
    <n v="0"/>
    <n v="0"/>
    <n v="0"/>
    <n v="0"/>
    <n v="0"/>
  </r>
  <r>
    <s v="GILBERT 97-12"/>
    <n v="6297"/>
    <s v="001"/>
    <m/>
    <s v="32-L02-017"/>
    <x v="4"/>
    <x v="268"/>
    <s v="017"/>
    <x v="626"/>
    <s v="DISTRICT ACCOUNTS"/>
    <m/>
    <x v="819"/>
    <s v="GILBERT 97-12       "/>
    <s v=" "/>
    <s v=" "/>
    <n v="32"/>
    <s v="L02"/>
    <n v="17"/>
    <n v="317122"/>
    <n v="0"/>
    <n v="106.45"/>
    <s v=" "/>
    <s v=" "/>
    <n v="30100000"/>
    <n v="297.45999999999998"/>
    <n v="0"/>
    <n v="0"/>
    <n v="297.45999999999998"/>
    <n v="106.45"/>
    <n v="31.79"/>
    <n v="0"/>
    <n v="0"/>
    <n v="4697.62"/>
    <n v="4772.28"/>
    <n v="102.77"/>
    <n v="0"/>
    <n v="0"/>
    <n v="102.77"/>
    <n v="297.45999999999998"/>
    <n v="31.79"/>
    <n v="0"/>
    <n v="0"/>
    <n v="4400.16"/>
    <n v="4665.83"/>
    <n v="0"/>
    <n v="0"/>
    <n v="0"/>
    <n v="0"/>
    <n v="0"/>
  </r>
  <r>
    <s v="GILBERT 97-13"/>
    <n v="6298"/>
    <s v="001"/>
    <m/>
    <s v="32-L00-G75"/>
    <x v="4"/>
    <x v="264"/>
    <s v="G75"/>
    <x v="627"/>
    <s v="DISTRICT ACCOUNTS"/>
    <m/>
    <x v="820"/>
    <s v="GILBERT 97-13       "/>
    <s v=" "/>
    <s v=" "/>
    <n v="32"/>
    <s v="L00"/>
    <s v="G75"/>
    <n v="317122"/>
    <n v="0"/>
    <n v="46.83"/>
    <s v=" "/>
    <s v=" "/>
    <n v="30100000"/>
    <n v="82.6"/>
    <n v="0"/>
    <n v="0"/>
    <n v="82.6"/>
    <n v="46.83"/>
    <n v="19.64"/>
    <n v="0"/>
    <n v="0"/>
    <n v="1639.07"/>
    <n v="1666.26"/>
    <n v="29.79"/>
    <n v="0"/>
    <n v="0"/>
    <n v="29.79"/>
    <n v="82.6"/>
    <n v="19.64"/>
    <n v="0"/>
    <n v="0"/>
    <n v="1556.47"/>
    <n v="1619.43"/>
    <n v="0"/>
    <n v="0"/>
    <n v="0"/>
    <n v="0"/>
    <n v="0"/>
  </r>
  <r>
    <s v="GILBERT 97-14"/>
    <n v="6299"/>
    <s v="001"/>
    <m/>
    <s v="32-L00-G76"/>
    <x v="4"/>
    <x v="264"/>
    <s v="G76"/>
    <x v="628"/>
    <s v="DISTRICT ACCOUNTS"/>
    <m/>
    <x v="821"/>
    <s v="GILBERT 97-14       "/>
    <s v=" "/>
    <s v=" "/>
    <n v="32"/>
    <s v="L00"/>
    <s v="G76"/>
    <n v="317122"/>
    <n v="0"/>
    <n v="18.12"/>
    <s v=" "/>
    <s v=" "/>
    <n v="30100000"/>
    <n v="130.44"/>
    <n v="0"/>
    <n v="0"/>
    <n v="130.44"/>
    <n v="18.12"/>
    <n v="43.5"/>
    <n v="0"/>
    <n v="0"/>
    <n v="2685.33"/>
    <n v="2659.95"/>
    <n v="43.88"/>
    <n v="0"/>
    <n v="0"/>
    <n v="43.88"/>
    <n v="130.44"/>
    <n v="43.5"/>
    <n v="0"/>
    <n v="0"/>
    <n v="2554.89"/>
    <n v="2641.83"/>
    <n v="0"/>
    <n v="0"/>
    <n v="0"/>
    <n v="0"/>
    <n v="0"/>
  </r>
  <r>
    <s v="GILBERT 97-15"/>
    <n v="6300"/>
    <s v="001"/>
    <m/>
    <s v="32-L00-G77"/>
    <x v="4"/>
    <x v="264"/>
    <s v="G77"/>
    <x v="629"/>
    <s v="DISTRICT ACCOUNTS"/>
    <m/>
    <x v="822"/>
    <s v="GILBERT 97-15       "/>
    <s v=" "/>
    <s v=" "/>
    <n v="32"/>
    <s v="L00"/>
    <s v="G77"/>
    <n v="317122"/>
    <n v="0"/>
    <n v="5.99"/>
    <s v=" "/>
    <s v=" "/>
    <n v="30100000"/>
    <n v="0"/>
    <n v="0"/>
    <n v="0"/>
    <n v="0"/>
    <n v="5.99"/>
    <n v="0"/>
    <n v="0"/>
    <n v="0"/>
    <n v="315.55"/>
    <n v="321.54000000000002"/>
    <n v="9.44"/>
    <n v="0"/>
    <n v="0"/>
    <n v="9.44"/>
    <n v="0"/>
    <n v="0"/>
    <n v="0"/>
    <n v="0"/>
    <n v="315.55"/>
    <n v="315.55"/>
    <n v="0"/>
    <n v="0"/>
    <n v="0"/>
    <n v="0"/>
    <n v="0"/>
  </r>
  <r>
    <s v="GILBERT 97-16"/>
    <n v="6301"/>
    <s v="001"/>
    <m/>
    <s v="32-L00-G78"/>
    <x v="4"/>
    <x v="264"/>
    <s v="G78"/>
    <x v="630"/>
    <s v="DISTRICT ACCOUNTS"/>
    <m/>
    <x v="823"/>
    <s v="GILBERT 97-16       "/>
    <s v=" "/>
    <s v=" "/>
    <n v="32"/>
    <s v="L00"/>
    <s v="G78"/>
    <n v="317122"/>
    <n v="0"/>
    <n v="87.45"/>
    <s v=" "/>
    <s v=" "/>
    <n v="30100000"/>
    <n v="181.1"/>
    <n v="0"/>
    <n v="0"/>
    <n v="181.1"/>
    <n v="87.45"/>
    <n v="0"/>
    <n v="0"/>
    <n v="0"/>
    <n v="1725.94"/>
    <n v="1813.39"/>
    <n v="28.1"/>
    <n v="0"/>
    <n v="0"/>
    <n v="28.1"/>
    <n v="181.1"/>
    <n v="0"/>
    <n v="0"/>
    <n v="0"/>
    <n v="1544.84"/>
    <n v="1725.94"/>
    <n v="0"/>
    <n v="0"/>
    <n v="0"/>
    <n v="0"/>
    <n v="0"/>
  </r>
  <r>
    <s v="GILBERT 97-17"/>
    <n v="6302"/>
    <s v="001"/>
    <m/>
    <s v="32-L00-G79"/>
    <x v="4"/>
    <x v="264"/>
    <s v="G79"/>
    <x v="631"/>
    <s v="DISTRICT ACCOUNTS"/>
    <m/>
    <x v="824"/>
    <s v="GILBERT 97-17       "/>
    <s v=" "/>
    <s v=" "/>
    <n v="32"/>
    <s v="L00"/>
    <s v="G79"/>
    <n v="317122"/>
    <n v="0"/>
    <n v="22.31"/>
    <s v=" "/>
    <s v=" "/>
    <n v="30100000"/>
    <n v="159.94999999999999"/>
    <n v="0"/>
    <n v="0"/>
    <n v="159.94999999999999"/>
    <n v="22.31"/>
    <n v="11.16"/>
    <n v="0"/>
    <n v="0"/>
    <n v="4012.54"/>
    <n v="4023.69"/>
    <n v="126.45"/>
    <n v="0"/>
    <n v="0"/>
    <n v="126.45"/>
    <n v="159.94999999999999"/>
    <n v="11.16"/>
    <n v="0"/>
    <n v="0"/>
    <n v="3852.59"/>
    <n v="4001.38"/>
    <n v="0"/>
    <n v="0"/>
    <n v="0"/>
    <n v="0"/>
    <n v="0"/>
  </r>
  <r>
    <s v="GILBERT 97-18"/>
    <n v="6303"/>
    <s v="001"/>
    <m/>
    <s v="32-L00-G80"/>
    <x v="4"/>
    <x v="264"/>
    <s v="G80"/>
    <x v="632"/>
    <s v="DISTRICT ACCOUNTS"/>
    <m/>
    <x v="825"/>
    <s v="GILBERT 97-18       "/>
    <s v=" "/>
    <s v=" "/>
    <n v="32"/>
    <s v="L00"/>
    <s v="G80"/>
    <n v="317122"/>
    <n v="0"/>
    <n v="517.38"/>
    <s v=" "/>
    <s v=" "/>
    <n v="30100000"/>
    <n v="66.900000000000006"/>
    <n v="0"/>
    <n v="0"/>
    <n v="66.900000000000006"/>
    <n v="517.38"/>
    <n v="5.36"/>
    <n v="0"/>
    <n v="0"/>
    <n v="2577.58"/>
    <n v="3089.6"/>
    <n v="11.95"/>
    <n v="0"/>
    <n v="0"/>
    <n v="11.95"/>
    <n v="66.900000000000006"/>
    <n v="5.36"/>
    <n v="0"/>
    <n v="0"/>
    <n v="2510.6799999999998"/>
    <n v="2572.2199999999998"/>
    <n v="0"/>
    <n v="0"/>
    <n v="0"/>
    <n v="0"/>
    <n v="0"/>
  </r>
  <r>
    <s v="GILBERT 97-19"/>
    <n v="6304"/>
    <s v="001"/>
    <m/>
    <s v="32-L00-G83"/>
    <x v="4"/>
    <x v="264"/>
    <s v="G83"/>
    <x v="633"/>
    <s v="DISTRICT ACCOUNTS"/>
    <m/>
    <x v="826"/>
    <s v="GILBERT 97-19       "/>
    <s v=" "/>
    <s v=" "/>
    <n v="32"/>
    <s v="L00"/>
    <s v="G83"/>
    <n v="317122"/>
    <n v="0"/>
    <n v="79.08"/>
    <s v=" "/>
    <s v=" "/>
    <n v="30100000"/>
    <n v="176.13"/>
    <n v="0"/>
    <n v="0"/>
    <n v="176.13"/>
    <n v="79.08"/>
    <n v="18.86"/>
    <n v="0"/>
    <n v="0"/>
    <n v="3351.89"/>
    <n v="3412.11"/>
    <n v="23.14"/>
    <n v="0"/>
    <n v="0"/>
    <n v="23.14"/>
    <n v="176.13"/>
    <n v="18.86"/>
    <n v="0"/>
    <n v="0"/>
    <n v="3175.76"/>
    <n v="3333.03"/>
    <n v="0"/>
    <n v="0"/>
    <n v="0"/>
    <n v="0"/>
    <n v="0"/>
  </r>
  <r>
    <s v="GILBERT 97-20"/>
    <n v="6305"/>
    <s v="001"/>
    <m/>
    <s v="32-L00-G81"/>
    <x v="4"/>
    <x v="264"/>
    <s v="G81"/>
    <x v="634"/>
    <s v="DISTRICT ACCOUNTS"/>
    <m/>
    <x v="827"/>
    <s v="GILBERT 97-20       "/>
    <s v=" "/>
    <s v=" "/>
    <n v="32"/>
    <s v="L00"/>
    <s v="G81"/>
    <n v="317122"/>
    <n v="0"/>
    <n v="131.91"/>
    <s v=" "/>
    <s v=" "/>
    <n v="30100000"/>
    <n v="148.49"/>
    <n v="0"/>
    <n v="0"/>
    <n v="148.49"/>
    <n v="131.91"/>
    <n v="60.32"/>
    <n v="0"/>
    <n v="0"/>
    <n v="2245.0700000000002"/>
    <n v="2316.66"/>
    <n v="44.59"/>
    <n v="0"/>
    <n v="0"/>
    <n v="44.59"/>
    <n v="148.49"/>
    <n v="60.32"/>
    <n v="0"/>
    <n v="0"/>
    <n v="2096.58"/>
    <n v="2184.75"/>
    <n v="0"/>
    <n v="0"/>
    <n v="0"/>
    <n v="0"/>
    <n v="0"/>
  </r>
  <r>
    <s v="GILBERT 97-21"/>
    <n v="6306"/>
    <s v="001"/>
    <m/>
    <s v="32-L00-G82"/>
    <x v="4"/>
    <x v="264"/>
    <s v="G82"/>
    <x v="635"/>
    <s v="DISTRICT ACCOUNTS"/>
    <m/>
    <x v="828"/>
    <s v="GILBERT 97-21       "/>
    <s v=" "/>
    <s v=" "/>
    <n v="32"/>
    <s v="L00"/>
    <s v="G82"/>
    <n v="317122"/>
    <n v="0"/>
    <n v="8.27"/>
    <s v=" "/>
    <s v=" "/>
    <n v="30100000"/>
    <n v="57.34"/>
    <n v="0"/>
    <n v="0"/>
    <n v="57.34"/>
    <n v="8.27"/>
    <n v="0"/>
    <n v="0"/>
    <n v="0"/>
    <n v="591.9"/>
    <n v="600.16999999999996"/>
    <n v="6.22"/>
    <n v="0"/>
    <n v="0"/>
    <n v="6.22"/>
    <n v="57.34"/>
    <n v="0"/>
    <n v="0"/>
    <n v="0"/>
    <n v="534.55999999999995"/>
    <n v="591.9"/>
    <n v="0"/>
    <n v="0"/>
    <n v="0"/>
    <n v="0"/>
    <n v="0"/>
  </r>
  <r>
    <s v="GILBERT 97-8"/>
    <n v="6307"/>
    <s v="001"/>
    <m/>
    <s v="32-L00-G66"/>
    <x v="4"/>
    <x v="264"/>
    <s v="G66"/>
    <x v="636"/>
    <s v="DISTRICT ACCOUNTS"/>
    <m/>
    <x v="829"/>
    <s v="GILBERT 97-8        "/>
    <s v=" "/>
    <s v=" "/>
    <n v="32"/>
    <s v="L00"/>
    <s v="G66"/>
    <n v="317122"/>
    <n v="0"/>
    <n v="9.84"/>
    <s v=" "/>
    <s v=" "/>
    <n v="30100000"/>
    <n v="8.11"/>
    <n v="0"/>
    <n v="0"/>
    <n v="8.11"/>
    <n v="9.84"/>
    <n v="0"/>
    <n v="0"/>
    <n v="0"/>
    <n v="180.33"/>
    <n v="190.17"/>
    <n v="5.8"/>
    <n v="0"/>
    <n v="0"/>
    <n v="5.8"/>
    <n v="8.11"/>
    <n v="0"/>
    <n v="0"/>
    <n v="0"/>
    <n v="172.22"/>
    <n v="180.33"/>
    <n v="0"/>
    <n v="0"/>
    <n v="0"/>
    <n v="0"/>
    <n v="0"/>
  </r>
  <r>
    <s v="GILBERT 98-01"/>
    <n v="6308"/>
    <s v="001"/>
    <m/>
    <s v="32-L02-018"/>
    <x v="4"/>
    <x v="268"/>
    <s v="018"/>
    <x v="637"/>
    <s v="DISTRICT ACCOUNTS"/>
    <m/>
    <x v="830"/>
    <s v="GILBERT 98-01       "/>
    <s v=" "/>
    <s v=" "/>
    <n v="32"/>
    <s v="L02"/>
    <n v="18"/>
    <n v="317122"/>
    <n v="0"/>
    <n v="565.71"/>
    <s v=" "/>
    <s v=" "/>
    <n v="30100000"/>
    <n v="2332.48"/>
    <n v="0"/>
    <n v="0"/>
    <n v="2332.48"/>
    <n v="565.71"/>
    <n v="182.78"/>
    <n v="0"/>
    <n v="0"/>
    <n v="28457.38"/>
    <n v="28840.31"/>
    <n v="596.82000000000005"/>
    <n v="0"/>
    <n v="0"/>
    <n v="596.82000000000005"/>
    <n v="2332.48"/>
    <n v="182.78"/>
    <n v="0"/>
    <n v="0"/>
    <n v="26124.9"/>
    <n v="28274.6"/>
    <n v="0"/>
    <n v="0"/>
    <n v="0"/>
    <n v="0"/>
    <n v="0"/>
  </r>
  <r>
    <s v="GILBERT 98-03"/>
    <n v="6309"/>
    <s v="001"/>
    <m/>
    <s v="32-L02-004"/>
    <x v="4"/>
    <x v="268"/>
    <s v="004"/>
    <x v="638"/>
    <s v="DISTRICT ACCOUNTS"/>
    <m/>
    <x v="831"/>
    <s v="GILBERT 98-03       "/>
    <s v=" "/>
    <s v=" "/>
    <n v="32"/>
    <s v="L02"/>
    <n v="4"/>
    <n v="317122"/>
    <n v="0"/>
    <n v="0.3"/>
    <s v=" "/>
    <s v=" "/>
    <n v="30100000"/>
    <n v="31.66"/>
    <n v="0"/>
    <n v="0"/>
    <n v="31.66"/>
    <n v="0.3"/>
    <n v="13.21"/>
    <n v="0"/>
    <n v="0"/>
    <n v="340.14"/>
    <n v="327.23"/>
    <n v="0"/>
    <n v="0"/>
    <n v="0"/>
    <n v="0"/>
    <n v="31.66"/>
    <n v="13.21"/>
    <n v="0"/>
    <n v="0"/>
    <n v="308.48"/>
    <n v="326.93"/>
    <n v="0"/>
    <n v="0"/>
    <n v="0"/>
    <n v="0"/>
    <n v="0"/>
  </r>
  <r>
    <s v="GILBERT 98-04"/>
    <n v="6310"/>
    <s v="001"/>
    <m/>
    <s v="32-L02-005"/>
    <x v="4"/>
    <x v="268"/>
    <s v="005"/>
    <x v="639"/>
    <s v="DISTRICT ACCOUNTS"/>
    <m/>
    <x v="832"/>
    <s v="GILBERT 98-04       "/>
    <s v=" "/>
    <s v=" "/>
    <n v="32"/>
    <s v="L02"/>
    <n v="5"/>
    <n v="317122"/>
    <n v="0"/>
    <n v="126.51"/>
    <s v=" "/>
    <s v=" "/>
    <n v="30100000"/>
    <n v="136.49"/>
    <n v="0"/>
    <n v="0"/>
    <n v="136.49"/>
    <n v="126.51"/>
    <n v="27.52"/>
    <n v="0"/>
    <n v="0"/>
    <n v="3513.97"/>
    <n v="3612.96"/>
    <n v="62.22"/>
    <n v="0"/>
    <n v="0"/>
    <n v="62.22"/>
    <n v="136.49"/>
    <n v="27.52"/>
    <n v="0"/>
    <n v="0"/>
    <n v="3377.48"/>
    <n v="3486.45"/>
    <n v="0"/>
    <n v="0"/>
    <n v="0"/>
    <n v="0"/>
    <n v="0"/>
  </r>
  <r>
    <s v="GILBERT 98-05"/>
    <n v="6311"/>
    <s v="001"/>
    <m/>
    <s v="32-L02-006"/>
    <x v="4"/>
    <x v="268"/>
    <s v="006"/>
    <x v="640"/>
    <s v="DISTRICT ACCOUNTS"/>
    <m/>
    <x v="833"/>
    <s v="GILBERT 98-05       "/>
    <s v=" "/>
    <s v=" "/>
    <n v="32"/>
    <s v="L02"/>
    <n v="6"/>
    <n v="317122"/>
    <n v="0"/>
    <n v="96.73"/>
    <s v=" "/>
    <s v=" "/>
    <n v="30100000"/>
    <n v="181.04"/>
    <n v="0"/>
    <n v="0"/>
    <n v="181.04"/>
    <n v="96.73"/>
    <n v="89.12"/>
    <n v="0"/>
    <n v="0"/>
    <n v="3281.89"/>
    <n v="3289.5"/>
    <n v="109.39"/>
    <n v="0"/>
    <n v="0"/>
    <n v="109.39"/>
    <n v="181.04"/>
    <n v="89.12"/>
    <n v="0"/>
    <n v="0"/>
    <n v="3100.85"/>
    <n v="3192.77"/>
    <n v="0"/>
    <n v="0"/>
    <n v="0"/>
    <n v="0"/>
    <n v="0"/>
  </r>
  <r>
    <s v="GILBERT 98-06"/>
    <n v="6312"/>
    <s v="001"/>
    <m/>
    <s v="32-L02-007"/>
    <x v="4"/>
    <x v="268"/>
    <s v="007"/>
    <x v="641"/>
    <s v="DISTRICT ACCOUNTS"/>
    <m/>
    <x v="834"/>
    <s v="GILBERT 98-06       "/>
    <s v=" "/>
    <s v=" "/>
    <n v="32"/>
    <s v="L02"/>
    <n v="7"/>
    <n v="317122"/>
    <n v="0"/>
    <n v="374.41"/>
    <s v=" "/>
    <s v=" "/>
    <n v="30100000"/>
    <n v="911.67"/>
    <n v="0"/>
    <n v="0"/>
    <n v="911.67"/>
    <n v="374.41"/>
    <n v="235.36"/>
    <n v="0"/>
    <n v="0"/>
    <n v="17218.900000000001"/>
    <n v="17357.95"/>
    <n v="407.83"/>
    <n v="0"/>
    <n v="0"/>
    <n v="407.83"/>
    <n v="911.67"/>
    <n v="235.36"/>
    <n v="0"/>
    <n v="0"/>
    <n v="16307.23"/>
    <n v="16983.54"/>
    <n v="0"/>
    <n v="0"/>
    <n v="0"/>
    <n v="0"/>
    <n v="0"/>
  </r>
  <r>
    <s v="GILBERT 98-07"/>
    <n v="6313"/>
    <s v="001"/>
    <m/>
    <s v="32-L02-008"/>
    <x v="4"/>
    <x v="268"/>
    <s v="008"/>
    <x v="642"/>
    <s v="DISTRICT ACCOUNTS"/>
    <m/>
    <x v="835"/>
    <s v="GILBERT 98-07       "/>
    <s v=" "/>
    <s v=" "/>
    <n v="32"/>
    <s v="L02"/>
    <n v="8"/>
    <n v="317122"/>
    <n v="0"/>
    <n v="89.06"/>
    <s v=" "/>
    <s v=" "/>
    <n v="30100000"/>
    <n v="27.03"/>
    <n v="0"/>
    <n v="0"/>
    <n v="27.03"/>
    <n v="89.06"/>
    <n v="14.36"/>
    <n v="0"/>
    <n v="0"/>
    <n v="2957.41"/>
    <n v="3032.11"/>
    <n v="42.23"/>
    <n v="0"/>
    <n v="0"/>
    <n v="42.23"/>
    <n v="27.03"/>
    <n v="14.36"/>
    <n v="0"/>
    <n v="0"/>
    <n v="2930.38"/>
    <n v="2943.05"/>
    <n v="0"/>
    <n v="0"/>
    <n v="0"/>
    <n v="0"/>
    <n v="0"/>
  </r>
  <r>
    <s v="GILBERT 98-08"/>
    <n v="6314"/>
    <s v="001"/>
    <m/>
    <s v="32-L02-009"/>
    <x v="4"/>
    <x v="268"/>
    <s v="009"/>
    <x v="643"/>
    <s v="DISTRICT ACCOUNTS"/>
    <m/>
    <x v="836"/>
    <s v="GILBERT 98-08       "/>
    <s v=" "/>
    <s v=" "/>
    <n v="32"/>
    <s v="L02"/>
    <n v="9"/>
    <n v="317122"/>
    <n v="0"/>
    <n v="151.44"/>
    <s v=" "/>
    <s v=" "/>
    <n v="30100000"/>
    <n v="240.21"/>
    <n v="0"/>
    <n v="0"/>
    <n v="240.21"/>
    <n v="151.44"/>
    <n v="0"/>
    <n v="0"/>
    <n v="0"/>
    <n v="5730.95"/>
    <n v="5882.39"/>
    <n v="65.599999999999994"/>
    <n v="0"/>
    <n v="0"/>
    <n v="65.599999999999994"/>
    <n v="240.21"/>
    <n v="0"/>
    <n v="0"/>
    <n v="0"/>
    <n v="5490.74"/>
    <n v="5730.95"/>
    <n v="0"/>
    <n v="0"/>
    <n v="0"/>
    <n v="0"/>
    <n v="0"/>
  </r>
  <r>
    <s v="GILBERT 98-09"/>
    <n v="6315"/>
    <s v="001"/>
    <m/>
    <s v="32-L02-010"/>
    <x v="4"/>
    <x v="268"/>
    <s v="010"/>
    <x v="644"/>
    <s v="DISTRICT ACCOUNTS"/>
    <m/>
    <x v="837"/>
    <s v="GILBERT 98-09       "/>
    <s v=" "/>
    <s v=" "/>
    <n v="32"/>
    <s v="L02"/>
    <n v="10"/>
    <n v="317122"/>
    <n v="0"/>
    <n v="31.76"/>
    <s v=" "/>
    <s v=" "/>
    <n v="30100000"/>
    <n v="122.9"/>
    <n v="0"/>
    <n v="0"/>
    <n v="122.9"/>
    <n v="31.76"/>
    <n v="0.21"/>
    <n v="0"/>
    <n v="0"/>
    <n v="2058.5"/>
    <n v="2090.0500000000002"/>
    <n v="64.31"/>
    <n v="0"/>
    <n v="0"/>
    <n v="64.31"/>
    <n v="122.9"/>
    <n v="0.21"/>
    <n v="0"/>
    <n v="0"/>
    <n v="1935.6"/>
    <n v="2058.29"/>
    <n v="0"/>
    <n v="0"/>
    <n v="0"/>
    <n v="0"/>
    <n v="0"/>
  </r>
  <r>
    <s v="GILBERT 98-10"/>
    <n v="6316"/>
    <s v="001"/>
    <m/>
    <s v="32-L02-011"/>
    <x v="4"/>
    <x v="268"/>
    <s v="011"/>
    <x v="10"/>
    <s v="DISTRICT ACCOUNTS"/>
    <m/>
    <x v="838"/>
    <s v="GILBERT 98-10       "/>
    <s v=" "/>
    <s v=" "/>
    <n v="32"/>
    <s v="L02"/>
    <n v="11"/>
    <n v="317122"/>
    <n v="0"/>
    <n v="0"/>
    <s v=" "/>
    <s v=" "/>
    <n v="30100000"/>
    <n v="0"/>
    <n v="0"/>
    <n v="0"/>
    <n v="0"/>
    <n v="0"/>
    <n v="0"/>
    <n v="0"/>
    <n v="0"/>
    <n v="0"/>
    <n v="0"/>
    <n v="0"/>
    <n v="0"/>
    <n v="0"/>
    <n v="0"/>
    <n v="0"/>
    <n v="0"/>
    <n v="0"/>
    <n v="0"/>
    <n v="0"/>
    <n v="0"/>
    <n v="0"/>
    <n v="0"/>
    <n v="0"/>
    <n v="0"/>
    <n v="0"/>
  </r>
  <r>
    <s v="GILBERT 98-11"/>
    <n v="6317"/>
    <s v="001"/>
    <m/>
    <s v="32-L02-019"/>
    <x v="4"/>
    <x v="268"/>
    <s v="019"/>
    <x v="645"/>
    <s v="DISTRICT ACCOUNTS"/>
    <m/>
    <x v="839"/>
    <s v="GILBERT 98-11       "/>
    <s v=" "/>
    <s v=" "/>
    <n v="32"/>
    <s v="L02"/>
    <n v="19"/>
    <n v="317122"/>
    <n v="0"/>
    <n v="49.85"/>
    <s v=" "/>
    <s v=" "/>
    <n v="30100000"/>
    <n v="81.489999999999995"/>
    <n v="0"/>
    <n v="0"/>
    <n v="81.489999999999995"/>
    <n v="49.85"/>
    <n v="35.590000000000003"/>
    <n v="0"/>
    <n v="0"/>
    <n v="2915.39"/>
    <n v="2929.65"/>
    <n v="55.41"/>
    <n v="0"/>
    <n v="0"/>
    <n v="55.41"/>
    <n v="81.489999999999995"/>
    <n v="35.590000000000003"/>
    <n v="0"/>
    <n v="0"/>
    <n v="2833.9"/>
    <n v="2879.8"/>
    <n v="0"/>
    <n v="0"/>
    <n v="0"/>
    <n v="0"/>
    <n v="0"/>
  </r>
  <r>
    <s v="GILBERT 98-12"/>
    <n v="6318"/>
    <s v="001"/>
    <m/>
    <s v="32-L02-012"/>
    <x v="4"/>
    <x v="268"/>
    <s v="012"/>
    <x v="646"/>
    <s v="DISTRICT ACCOUNTS"/>
    <m/>
    <x v="840"/>
    <s v="GILBERT 98-12       "/>
    <s v=" "/>
    <s v=" "/>
    <n v="32"/>
    <s v="L02"/>
    <n v="12"/>
    <n v="317122"/>
    <n v="0"/>
    <n v="12.14"/>
    <s v=" "/>
    <s v=" "/>
    <n v="30100000"/>
    <n v="0"/>
    <n v="0"/>
    <n v="0"/>
    <n v="0"/>
    <n v="12.14"/>
    <n v="26.9"/>
    <n v="0"/>
    <n v="0"/>
    <n v="312.72000000000003"/>
    <n v="297.95999999999998"/>
    <n v="7.32"/>
    <n v="0"/>
    <n v="0"/>
    <n v="7.32"/>
    <n v="0"/>
    <n v="26.9"/>
    <n v="0"/>
    <n v="0"/>
    <n v="312.72000000000003"/>
    <n v="285.82"/>
    <n v="0"/>
    <n v="0"/>
    <n v="0"/>
    <n v="0"/>
    <n v="0"/>
  </r>
  <r>
    <s v="GILBERT 98-15"/>
    <n v="6319"/>
    <s v="001"/>
    <m/>
    <s v="32-L02-020"/>
    <x v="4"/>
    <x v="268"/>
    <s v="020"/>
    <x v="647"/>
    <s v="DISTRICT ACCOUNTS"/>
    <m/>
    <x v="841"/>
    <s v="GILBERT 98-15       "/>
    <s v=" "/>
    <s v=" "/>
    <n v="32"/>
    <s v="L02"/>
    <n v="20"/>
    <n v="317122"/>
    <n v="0"/>
    <n v="298.72000000000003"/>
    <s v=" "/>
    <s v=" "/>
    <n v="30100000"/>
    <n v="665.86"/>
    <n v="0"/>
    <n v="0"/>
    <n v="665.86"/>
    <n v="298.72000000000003"/>
    <n v="97.08"/>
    <n v="0"/>
    <n v="0"/>
    <n v="9159.15"/>
    <n v="9360.7900000000009"/>
    <n v="202.57"/>
    <n v="0"/>
    <n v="0"/>
    <n v="202.57"/>
    <n v="665.86"/>
    <n v="97.08"/>
    <n v="0"/>
    <n v="0"/>
    <n v="8493.2900000000009"/>
    <n v="9062.07"/>
    <n v="0"/>
    <n v="0"/>
    <n v="0"/>
    <n v="0"/>
    <n v="0"/>
  </r>
  <r>
    <s v="GILBERT 98-16"/>
    <n v="6320"/>
    <s v="001"/>
    <m/>
    <s v="32-L02-013"/>
    <x v="4"/>
    <x v="268"/>
    <s v="013"/>
    <x v="648"/>
    <s v="DISTRICT ACCOUNTS"/>
    <m/>
    <x v="842"/>
    <s v="GILBERT 98-16       "/>
    <s v=" "/>
    <s v=" "/>
    <n v="32"/>
    <s v="L02"/>
    <n v="13"/>
    <n v="317122"/>
    <n v="0"/>
    <n v="158.03"/>
    <s v=" "/>
    <s v=" "/>
    <n v="30100000"/>
    <n v="109.73"/>
    <n v="0"/>
    <n v="0"/>
    <n v="109.73"/>
    <n v="158.03"/>
    <n v="37.29"/>
    <n v="0"/>
    <n v="0"/>
    <n v="4984.76"/>
    <n v="5105.5"/>
    <n v="150.07"/>
    <n v="0"/>
    <n v="0"/>
    <n v="150.07"/>
    <n v="109.73"/>
    <n v="37.29"/>
    <n v="0"/>
    <n v="0"/>
    <n v="4875.03"/>
    <n v="4947.47"/>
    <n v="0"/>
    <n v="0"/>
    <n v="0"/>
    <n v="0"/>
    <n v="0"/>
  </r>
  <r>
    <s v="GILBERT 98-17"/>
    <n v="6321"/>
    <s v="001"/>
    <m/>
    <s v="32-L02-014"/>
    <x v="4"/>
    <x v="268"/>
    <s v="014"/>
    <x v="649"/>
    <s v="DISTRICT ACCOUNTS"/>
    <m/>
    <x v="843"/>
    <s v="GILBERT 98-17       "/>
    <s v=" "/>
    <s v=" "/>
    <n v="32"/>
    <s v="L02"/>
    <n v="14"/>
    <n v="317122"/>
    <n v="0"/>
    <n v="200.51"/>
    <s v=" "/>
    <s v=" "/>
    <n v="30100000"/>
    <n v="207.81"/>
    <n v="0"/>
    <n v="0"/>
    <n v="207.81"/>
    <n v="200.51"/>
    <n v="17.37"/>
    <n v="0"/>
    <n v="0"/>
    <n v="5649.1"/>
    <n v="5832.24"/>
    <n v="161.59"/>
    <n v="0"/>
    <n v="0"/>
    <n v="161.59"/>
    <n v="207.81"/>
    <n v="17.37"/>
    <n v="0"/>
    <n v="0"/>
    <n v="5441.29"/>
    <n v="5631.73"/>
    <n v="0"/>
    <n v="0"/>
    <n v="0"/>
    <n v="0"/>
    <n v="0"/>
  </r>
  <r>
    <s v="GILBERT 98-18"/>
    <n v="6322"/>
    <s v="001"/>
    <m/>
    <s v="32-L02-021"/>
    <x v="4"/>
    <x v="268"/>
    <s v="021"/>
    <x v="650"/>
    <s v="DISTRICT ACCOUNTS"/>
    <m/>
    <x v="844"/>
    <s v="GILBERT 98-18       "/>
    <s v=" "/>
    <s v=" "/>
    <n v="32"/>
    <s v="L02"/>
    <n v="21"/>
    <n v="317122"/>
    <n v="0"/>
    <n v="242.43"/>
    <s v=" "/>
    <s v=" "/>
    <n v="30100000"/>
    <n v="366.54"/>
    <n v="0"/>
    <n v="0"/>
    <n v="366.54"/>
    <n v="242.43"/>
    <n v="75.180000000000007"/>
    <n v="0"/>
    <n v="0"/>
    <n v="9411.32"/>
    <n v="9578.57"/>
    <n v="143.36000000000001"/>
    <n v="0"/>
    <n v="0"/>
    <n v="143.36000000000001"/>
    <n v="366.54"/>
    <n v="75.180000000000007"/>
    <n v="0"/>
    <n v="0"/>
    <n v="9044.7800000000007"/>
    <n v="9336.14"/>
    <n v="0"/>
    <n v="0"/>
    <n v="0"/>
    <n v="0"/>
    <n v="0"/>
  </r>
  <r>
    <s v="GILBERT 99-01"/>
    <n v="6323"/>
    <s v="001"/>
    <m/>
    <s v="32-L02-022"/>
    <x v="4"/>
    <x v="268"/>
    <s v="022"/>
    <x v="651"/>
    <s v="DISTRICT ACCOUNTS"/>
    <m/>
    <x v="845"/>
    <s v="GILBERT 99-01       "/>
    <s v=" "/>
    <s v=" "/>
    <n v="32"/>
    <s v="L02"/>
    <n v="22"/>
    <n v="317122"/>
    <n v="0"/>
    <n v="34.14"/>
    <s v=" "/>
    <s v=" "/>
    <n v="30100000"/>
    <n v="71.67"/>
    <n v="0"/>
    <n v="0"/>
    <n v="71.67"/>
    <n v="34.14"/>
    <n v="14.62"/>
    <n v="0"/>
    <n v="0"/>
    <n v="1766.26"/>
    <n v="1785.78"/>
    <n v="29.34"/>
    <n v="0"/>
    <n v="0"/>
    <n v="29.34"/>
    <n v="71.67"/>
    <n v="14.62"/>
    <n v="0"/>
    <n v="0"/>
    <n v="1694.59"/>
    <n v="1751.64"/>
    <n v="0"/>
    <n v="0"/>
    <n v="0"/>
    <n v="0"/>
    <n v="0"/>
  </r>
  <r>
    <s v="GILBERT 99-02"/>
    <n v="6324"/>
    <s v="001"/>
    <m/>
    <s v="32-L02-023"/>
    <x v="4"/>
    <x v="268"/>
    <s v="023"/>
    <x v="652"/>
    <s v="DISTRICT ACCOUNTS"/>
    <m/>
    <x v="846"/>
    <s v="GILBERT 99-02       "/>
    <s v=" "/>
    <s v=" "/>
    <n v="32"/>
    <s v="L02"/>
    <n v="23"/>
    <n v="317122"/>
    <n v="0"/>
    <n v="369.23"/>
    <s v=" "/>
    <s v=" "/>
    <n v="30100000"/>
    <n v="1160.95"/>
    <n v="0"/>
    <n v="0"/>
    <n v="1160.95"/>
    <n v="369.23"/>
    <n v="129.09"/>
    <n v="0"/>
    <n v="0"/>
    <n v="20510.169999999998"/>
    <n v="20750.310000000001"/>
    <n v="408.43"/>
    <n v="0"/>
    <n v="0"/>
    <n v="408.43"/>
    <n v="1160.95"/>
    <n v="129.09"/>
    <n v="0"/>
    <n v="0"/>
    <n v="19349.22"/>
    <n v="20381.080000000002"/>
    <n v="0"/>
    <n v="0"/>
    <n v="0"/>
    <n v="0"/>
    <n v="0"/>
  </r>
  <r>
    <s v="GILBERT 99-03"/>
    <n v="6325"/>
    <s v="001"/>
    <m/>
    <s v="32-L02-024"/>
    <x v="4"/>
    <x v="268"/>
    <s v="024"/>
    <x v="653"/>
    <s v="DISTRICT ACCOUNTS"/>
    <m/>
    <x v="847"/>
    <s v="GILBERT 99-03       "/>
    <s v=" "/>
    <s v=" "/>
    <n v="32"/>
    <s v="L02"/>
    <n v="24"/>
    <n v="317122"/>
    <n v="0"/>
    <n v="30.94"/>
    <s v=" "/>
    <s v=" "/>
    <n v="30100000"/>
    <n v="0"/>
    <n v="0"/>
    <n v="0"/>
    <n v="0"/>
    <n v="30.94"/>
    <n v="1.03"/>
    <n v="0"/>
    <n v="0"/>
    <n v="1844.18"/>
    <n v="1874.09"/>
    <n v="31.96"/>
    <n v="0"/>
    <n v="0"/>
    <n v="31.96"/>
    <n v="0"/>
    <n v="1.03"/>
    <n v="0"/>
    <n v="0"/>
    <n v="1844.18"/>
    <n v="1843.15"/>
    <n v="0"/>
    <n v="0"/>
    <n v="0"/>
    <n v="0"/>
    <n v="0"/>
  </r>
  <r>
    <s v="GILBERT 99-04"/>
    <n v="6326"/>
    <s v="001"/>
    <m/>
    <s v="32-L02-025"/>
    <x v="4"/>
    <x v="268"/>
    <s v="025"/>
    <x v="10"/>
    <s v="DISTRICT ACCOUNTS"/>
    <m/>
    <x v="848"/>
    <s v="GILBERT 99-04       "/>
    <s v=" "/>
    <s v=" "/>
    <n v="32"/>
    <s v="L02"/>
    <n v="25"/>
    <n v="317122"/>
    <n v="0"/>
    <n v="0"/>
    <s v=" "/>
    <s v=" "/>
    <n v="30100000"/>
    <n v="163.16"/>
    <n v="0"/>
    <n v="0"/>
    <n v="163.16"/>
    <n v="0"/>
    <n v="0"/>
    <n v="0"/>
    <n v="0"/>
    <n v="1388.12"/>
    <n v="1388.12"/>
    <n v="28.59"/>
    <n v="0"/>
    <n v="0"/>
    <n v="28.59"/>
    <n v="163.16"/>
    <n v="0"/>
    <n v="0"/>
    <n v="0"/>
    <n v="1224.96"/>
    <n v="1388.12"/>
    <n v="0"/>
    <n v="0"/>
    <n v="0"/>
    <n v="0"/>
    <n v="0"/>
  </r>
  <r>
    <s v="GILBERT 99-05"/>
    <n v="6327"/>
    <s v="001"/>
    <m/>
    <s v="32-L02-026"/>
    <x v="4"/>
    <x v="268"/>
    <s v="026"/>
    <x v="10"/>
    <s v="DISTRICT ACCOUNTS"/>
    <m/>
    <x v="849"/>
    <s v="GILBERT 99-05       "/>
    <s v=" "/>
    <s v=" "/>
    <n v="32"/>
    <s v="L02"/>
    <n v="26"/>
    <n v="317122"/>
    <n v="0"/>
    <n v="0"/>
    <s v=" "/>
    <s v=" "/>
    <n v="30100000"/>
    <n v="0"/>
    <n v="0"/>
    <n v="0"/>
    <n v="0"/>
    <n v="0"/>
    <n v="0"/>
    <n v="0"/>
    <n v="0"/>
    <n v="444.81"/>
    <n v="444.81"/>
    <n v="0"/>
    <n v="0"/>
    <n v="0"/>
    <n v="0"/>
    <n v="0"/>
    <n v="0"/>
    <n v="0"/>
    <n v="0"/>
    <n v="444.81"/>
    <n v="444.81"/>
    <n v="0"/>
    <n v="0"/>
    <n v="0"/>
    <n v="0"/>
    <n v="0"/>
  </r>
  <r>
    <s v="GILBERT 99-06"/>
    <n v="6328"/>
    <s v="001"/>
    <m/>
    <s v="32-L02-027"/>
    <x v="4"/>
    <x v="268"/>
    <s v="027"/>
    <x v="654"/>
    <s v="DISTRICT ACCOUNTS"/>
    <m/>
    <x v="850"/>
    <s v="GILBERT 99-06       "/>
    <s v=" "/>
    <s v=" "/>
    <n v="32"/>
    <s v="L02"/>
    <n v="27"/>
    <n v="317122"/>
    <n v="0"/>
    <n v="115.11"/>
    <s v=" "/>
    <s v=" "/>
    <n v="30100000"/>
    <n v="79.87"/>
    <n v="0"/>
    <n v="0"/>
    <n v="81.37"/>
    <n v="116.61"/>
    <n v="36.04"/>
    <n v="0"/>
    <n v="0"/>
    <n v="3399.56"/>
    <n v="3478.63"/>
    <n v="80.47"/>
    <n v="0"/>
    <n v="0"/>
    <n v="80.47"/>
    <n v="79.87"/>
    <n v="36.04"/>
    <n v="0"/>
    <n v="0"/>
    <n v="3318.19"/>
    <n v="3362.02"/>
    <n v="0"/>
    <n v="0"/>
    <n v="0"/>
    <n v="0"/>
    <n v="0"/>
  </r>
  <r>
    <s v="GILBERT 99-07"/>
    <n v="6329"/>
    <s v="001"/>
    <m/>
    <s v="32-L02-049"/>
    <x v="4"/>
    <x v="268"/>
    <s v="049"/>
    <x v="655"/>
    <s v="DISTRICT ACCOUNTS"/>
    <m/>
    <x v="851"/>
    <s v="GILBERT 99-07       "/>
    <s v=" "/>
    <s v=" "/>
    <n v="32"/>
    <s v="L02"/>
    <n v="49"/>
    <n v="317122"/>
    <n v="0"/>
    <n v="167.69"/>
    <s v=" "/>
    <s v=" "/>
    <n v="30100000"/>
    <n v="352.42"/>
    <n v="0"/>
    <n v="0"/>
    <n v="352.42"/>
    <n v="167.69"/>
    <n v="87.03"/>
    <n v="0"/>
    <n v="0"/>
    <n v="6162.81"/>
    <n v="6243.47"/>
    <n v="87.87"/>
    <n v="0"/>
    <n v="0"/>
    <n v="87.9"/>
    <n v="352.45"/>
    <n v="87.03"/>
    <n v="0"/>
    <n v="0"/>
    <n v="5810.39"/>
    <n v="6075.78"/>
    <n v="0"/>
    <n v="0"/>
    <n v="0"/>
    <n v="0"/>
    <n v="0"/>
  </r>
  <r>
    <s v="GILBERT 99-08"/>
    <n v="6330"/>
    <s v="001"/>
    <m/>
    <s v="32-L02-050"/>
    <x v="4"/>
    <x v="268"/>
    <s v="050"/>
    <x v="656"/>
    <s v="DISTRICT ACCOUNTS"/>
    <m/>
    <x v="852"/>
    <s v="GILBERT 99-08       "/>
    <s v=" "/>
    <s v=" "/>
    <n v="32"/>
    <s v="L02"/>
    <n v="50"/>
    <n v="317122"/>
    <n v="0"/>
    <n v="210.88"/>
    <s v=" "/>
    <s v=" "/>
    <n v="30100000"/>
    <n v="283.77"/>
    <n v="0"/>
    <n v="0"/>
    <n v="283.77"/>
    <n v="210.88"/>
    <n v="21.62"/>
    <n v="0"/>
    <n v="0"/>
    <n v="7259.52"/>
    <n v="7448.78"/>
    <n v="155.07"/>
    <n v="0"/>
    <n v="0"/>
    <n v="155.07"/>
    <n v="283.77"/>
    <n v="21.62"/>
    <n v="0"/>
    <n v="0"/>
    <n v="6975.75"/>
    <n v="7237.9"/>
    <n v="0"/>
    <n v="0"/>
    <n v="0"/>
    <n v="0"/>
    <n v="0"/>
  </r>
  <r>
    <s v="GILBERT J95-29"/>
    <n v="6331"/>
    <s v="001"/>
    <m/>
    <s v="32-L00-H09"/>
    <x v="4"/>
    <x v="264"/>
    <s v="H09"/>
    <x v="10"/>
    <s v="DISTRICT ACCOUNTS"/>
    <m/>
    <x v="853"/>
    <s v="GILBERT 95-29       "/>
    <s v=" "/>
    <s v=" "/>
    <n v="32"/>
    <s v="L00"/>
    <s v="H09"/>
    <n v="317122"/>
    <n v="0"/>
    <n v="0"/>
    <s v=" "/>
    <s v=" "/>
    <n v="30100000"/>
    <n v="0"/>
    <n v="0"/>
    <n v="0"/>
    <n v="0"/>
    <n v="0"/>
    <n v="0"/>
    <n v="0"/>
    <n v="0"/>
    <n v="649.13"/>
    <n v="649.13"/>
    <n v="21.61"/>
    <n v="0"/>
    <n v="0"/>
    <n v="21.61"/>
    <n v="0"/>
    <n v="0"/>
    <n v="0"/>
    <n v="0"/>
    <n v="649.13"/>
    <n v="649.13"/>
    <n v="0"/>
    <n v="0"/>
    <n v="0"/>
    <n v="0"/>
    <n v="0"/>
  </r>
  <r>
    <s v="GILBERT SL 02-05"/>
    <n v="6332"/>
    <s v="001"/>
    <m/>
    <s v="32-L02-055"/>
    <x v="4"/>
    <x v="268"/>
    <s v="055"/>
    <x v="657"/>
    <s v="DISTRICT ACCOUNTS"/>
    <m/>
    <x v="854"/>
    <s v="GILBERT SL 02-05    "/>
    <s v=" "/>
    <s v=" "/>
    <n v="32"/>
    <s v="L02"/>
    <n v="55"/>
    <n v="317122"/>
    <n v="0"/>
    <n v="84.81"/>
    <s v=" "/>
    <s v=" "/>
    <n v="30100000"/>
    <n v="121.16"/>
    <n v="0"/>
    <n v="0"/>
    <n v="121.16"/>
    <n v="84.81"/>
    <n v="26.5"/>
    <n v="0"/>
    <n v="0"/>
    <n v="3249.48"/>
    <n v="3307.79"/>
    <n v="31.37"/>
    <n v="0"/>
    <n v="0"/>
    <n v="31.37"/>
    <n v="121.16"/>
    <n v="26.5"/>
    <n v="0"/>
    <n v="0"/>
    <n v="3128.32"/>
    <n v="3222.98"/>
    <n v="0"/>
    <n v="0"/>
    <n v="0"/>
    <n v="0"/>
    <n v="0"/>
  </r>
  <r>
    <s v="GILBERT SL 02-06"/>
    <n v="6333"/>
    <s v="001"/>
    <m/>
    <s v="32-L02-062"/>
    <x v="4"/>
    <x v="268"/>
    <s v="062"/>
    <x v="658"/>
    <s v="DISTRICT ACCOUNTS"/>
    <m/>
    <x v="855"/>
    <s v="GILBERT SL 02-06    "/>
    <s v=" "/>
    <s v=" "/>
    <n v="32"/>
    <s v="L02"/>
    <n v="62"/>
    <n v="317122"/>
    <n v="0"/>
    <n v="158.63"/>
    <s v=" "/>
    <s v=" "/>
    <n v="30100000"/>
    <n v="455.2"/>
    <n v="0"/>
    <n v="0"/>
    <n v="455.2"/>
    <n v="158.63"/>
    <n v="41.7"/>
    <n v="0"/>
    <n v="0"/>
    <n v="7983.79"/>
    <n v="8100.72"/>
    <n v="111.39"/>
    <n v="0"/>
    <n v="0"/>
    <n v="111.39"/>
    <n v="455.2"/>
    <n v="41.7"/>
    <n v="0"/>
    <n v="0"/>
    <n v="7528.59"/>
    <n v="7942.09"/>
    <n v="0"/>
    <n v="0"/>
    <n v="0"/>
    <n v="0"/>
    <n v="0"/>
  </r>
  <r>
    <s v="GILBERT SL 03-01"/>
    <n v="6334"/>
    <s v="001"/>
    <m/>
    <s v="32-L02-056"/>
    <x v="4"/>
    <x v="268"/>
    <s v="056"/>
    <x v="659"/>
    <s v="DISTRICT ACCOUNTS"/>
    <m/>
    <x v="856"/>
    <s v="GILBERT SL 03-01    "/>
    <s v=" "/>
    <s v=" "/>
    <n v="32"/>
    <s v="L02"/>
    <n v="56"/>
    <n v="317122"/>
    <n v="0"/>
    <n v="35.5"/>
    <s v=" "/>
    <s v=" "/>
    <n v="30100000"/>
    <n v="117.55"/>
    <n v="0"/>
    <n v="0"/>
    <n v="117.55"/>
    <n v="35.5"/>
    <n v="11.65"/>
    <n v="0"/>
    <n v="0"/>
    <n v="2128.5700000000002"/>
    <n v="2152.42"/>
    <n v="33.840000000000003"/>
    <n v="0"/>
    <n v="0"/>
    <n v="33.840000000000003"/>
    <n v="117.55"/>
    <n v="11.65"/>
    <n v="0"/>
    <n v="0"/>
    <n v="2011.02"/>
    <n v="2116.92"/>
    <n v="0"/>
    <n v="0"/>
    <n v="0"/>
    <n v="0"/>
    <n v="0"/>
  </r>
  <r>
    <s v="GILBERT SL 03-02"/>
    <n v="6335"/>
    <s v="001"/>
    <m/>
    <s v="32-L02-058"/>
    <x v="4"/>
    <x v="268"/>
    <s v="058"/>
    <x v="660"/>
    <s v="DISTRICT ACCOUNTS"/>
    <m/>
    <x v="857"/>
    <s v="GILBERT SL 03-02    "/>
    <s v=" "/>
    <s v=" "/>
    <n v="32"/>
    <s v="L02"/>
    <n v="58"/>
    <n v="317122"/>
    <n v="0"/>
    <n v="97.48"/>
    <s v=" "/>
    <s v=" "/>
    <n v="30100000"/>
    <n v="72.09"/>
    <n v="0"/>
    <n v="0"/>
    <n v="86.63"/>
    <n v="112.02"/>
    <n v="0"/>
    <n v="0"/>
    <n v="0"/>
    <n v="2833.32"/>
    <n v="2930.8"/>
    <n v="45.22"/>
    <n v="0"/>
    <n v="0"/>
    <n v="45.22"/>
    <n v="72.09"/>
    <n v="0"/>
    <n v="0"/>
    <n v="0"/>
    <n v="2746.69"/>
    <n v="2818.78"/>
    <n v="0"/>
    <n v="0"/>
    <n v="0"/>
    <n v="0"/>
    <n v="0"/>
  </r>
  <r>
    <s v="GILBERT SL 03-03"/>
    <n v="6336"/>
    <s v="001"/>
    <m/>
    <s v="32-L02-059"/>
    <x v="4"/>
    <x v="268"/>
    <s v="059"/>
    <x v="661"/>
    <s v="DISTRICT ACCOUNTS"/>
    <m/>
    <x v="858"/>
    <s v="GILBERT SL 03-03    "/>
    <s v=" "/>
    <s v=" "/>
    <n v="32"/>
    <s v="L02"/>
    <n v="59"/>
    <n v="317122"/>
    <n v="0"/>
    <n v="199.14"/>
    <s v=" "/>
    <s v=" "/>
    <n v="30100000"/>
    <n v="260.56"/>
    <n v="0"/>
    <n v="0"/>
    <n v="260.56"/>
    <n v="199.14"/>
    <n v="181.86"/>
    <n v="0"/>
    <n v="0"/>
    <n v="3204.85"/>
    <n v="3222.13"/>
    <n v="392.81"/>
    <n v="0"/>
    <n v="0"/>
    <n v="392.81"/>
    <n v="260.56"/>
    <n v="181.86"/>
    <n v="0"/>
    <n v="0"/>
    <n v="2944.29"/>
    <n v="3022.99"/>
    <n v="0"/>
    <n v="0"/>
    <n v="0"/>
    <n v="0"/>
    <n v="0"/>
  </r>
  <r>
    <s v="GILBERT SL 03-05"/>
    <n v="6337"/>
    <s v="001"/>
    <m/>
    <s v="32-L02-060"/>
    <x v="4"/>
    <x v="268"/>
    <s v="060"/>
    <x v="10"/>
    <s v="DISTRICT ACCOUNTS"/>
    <m/>
    <x v="859"/>
    <s v="GILBERT SL 03-05    "/>
    <s v=" "/>
    <s v=" "/>
    <n v="32"/>
    <s v="L02"/>
    <n v="60"/>
    <n v="317122"/>
    <n v="0"/>
    <n v="0"/>
    <s v=" "/>
    <s v=" "/>
    <n v="30100000"/>
    <n v="85.59"/>
    <n v="0"/>
    <n v="0"/>
    <n v="85.59"/>
    <n v="0"/>
    <n v="0"/>
    <n v="0"/>
    <n v="0"/>
    <n v="1295.43"/>
    <n v="1295.43"/>
    <n v="167.09"/>
    <n v="0"/>
    <n v="0"/>
    <n v="167.09"/>
    <n v="85.59"/>
    <n v="0"/>
    <n v="0"/>
    <n v="0"/>
    <n v="1209.8399999999999"/>
    <n v="1295.43"/>
    <n v="0"/>
    <n v="0"/>
    <n v="0"/>
    <n v="0"/>
    <n v="0"/>
  </r>
  <r>
    <s v="GILBERT SL 03-06"/>
    <n v="6338"/>
    <s v="001"/>
    <m/>
    <s v="32-L02-061"/>
    <x v="4"/>
    <x v="268"/>
    <s v="061"/>
    <x v="662"/>
    <s v="DISTRICT ACCOUNTS"/>
    <m/>
    <x v="860"/>
    <s v="GILBERT SL 03-06    "/>
    <s v=" "/>
    <s v=" "/>
    <n v="32"/>
    <s v="L02"/>
    <n v="61"/>
    <n v="317122"/>
    <n v="0"/>
    <n v="94.57"/>
    <s v=" "/>
    <s v=" "/>
    <n v="30100000"/>
    <n v="255.34"/>
    <n v="0"/>
    <n v="0"/>
    <n v="255.34"/>
    <n v="94.57"/>
    <n v="47.1"/>
    <n v="0"/>
    <n v="0"/>
    <n v="5134.3500000000004"/>
    <n v="5181.82"/>
    <n v="176.66"/>
    <n v="0"/>
    <n v="0"/>
    <n v="176.66"/>
    <n v="255.34"/>
    <n v="47.1"/>
    <n v="0"/>
    <n v="0"/>
    <n v="4879.01"/>
    <n v="5087.25"/>
    <n v="0"/>
    <n v="0"/>
    <n v="0"/>
    <n v="0"/>
    <n v="0"/>
  </r>
  <r>
    <s v="GILBERT SL 03-07"/>
    <n v="6339"/>
    <s v="001"/>
    <m/>
    <s v="32-L02-057"/>
    <x v="4"/>
    <x v="268"/>
    <s v="057"/>
    <x v="663"/>
    <s v="DISTRICT ACCOUNTS"/>
    <m/>
    <x v="861"/>
    <s v="GILBERT SL 03-07    "/>
    <s v=" "/>
    <s v=" "/>
    <n v="32"/>
    <s v="L02"/>
    <n v="57"/>
    <n v="317122"/>
    <n v="0"/>
    <n v="53.63"/>
    <s v=" "/>
    <s v=" "/>
    <n v="30100000"/>
    <n v="195.78"/>
    <n v="0"/>
    <n v="0"/>
    <n v="195.78"/>
    <n v="53.63"/>
    <n v="19.43"/>
    <n v="0"/>
    <n v="0"/>
    <n v="4770.5200000000004"/>
    <n v="4804.72"/>
    <n v="126"/>
    <n v="0"/>
    <n v="0"/>
    <n v="126"/>
    <n v="195.78"/>
    <n v="19.43"/>
    <n v="0"/>
    <n v="0"/>
    <n v="4574.74"/>
    <n v="4751.09"/>
    <n v="0"/>
    <n v="0"/>
    <n v="0"/>
    <n v="0"/>
    <n v="0"/>
  </r>
  <r>
    <s v="GILBERT SL 03-08"/>
    <n v="6340"/>
    <s v="001"/>
    <m/>
    <s v="32-L02-063"/>
    <x v="4"/>
    <x v="268"/>
    <s v="063"/>
    <x v="664"/>
    <s v="DISTRICT ACCOUNTS"/>
    <m/>
    <x v="862"/>
    <s v="GILBERT SL 03-08    "/>
    <s v=" "/>
    <s v=" "/>
    <n v="32"/>
    <s v="L02"/>
    <n v="63"/>
    <n v="317122"/>
    <n v="0"/>
    <n v="100.28"/>
    <s v=" "/>
    <s v=" "/>
    <n v="30100000"/>
    <n v="294.10000000000002"/>
    <n v="0"/>
    <n v="0"/>
    <n v="294.10000000000002"/>
    <n v="100.28"/>
    <n v="103.8"/>
    <n v="0"/>
    <n v="0"/>
    <n v="7725.5"/>
    <n v="7721.98"/>
    <n v="129.69"/>
    <n v="0"/>
    <n v="0"/>
    <n v="129.69"/>
    <n v="294.10000000000002"/>
    <n v="103.8"/>
    <n v="0"/>
    <n v="0"/>
    <n v="7431.4"/>
    <n v="7621.7"/>
    <n v="0"/>
    <n v="0"/>
    <n v="0"/>
    <n v="0"/>
    <n v="0"/>
  </r>
  <r>
    <s v="GILBERT SL 03-09"/>
    <n v="6341"/>
    <s v="001"/>
    <m/>
    <s v="32-L02-064"/>
    <x v="4"/>
    <x v="268"/>
    <s v="064"/>
    <x v="665"/>
    <s v="DISTRICT ACCOUNTS"/>
    <m/>
    <x v="863"/>
    <s v="GILBERT SL 03-09    "/>
    <s v=" "/>
    <s v=" "/>
    <n v="32"/>
    <s v="L02"/>
    <n v="64"/>
    <n v="317122"/>
    <n v="0"/>
    <n v="166.14"/>
    <s v=" "/>
    <s v=" "/>
    <n v="30100000"/>
    <n v="319.68"/>
    <n v="0"/>
    <n v="0"/>
    <n v="319.68"/>
    <n v="166.14"/>
    <n v="73.510000000000005"/>
    <n v="0"/>
    <n v="0"/>
    <n v="9093.4"/>
    <n v="9186.0300000000007"/>
    <n v="244.18"/>
    <n v="0"/>
    <n v="0"/>
    <n v="244.18"/>
    <n v="319.68"/>
    <n v="73.510000000000005"/>
    <n v="0"/>
    <n v="0"/>
    <n v="8773.7199999999993"/>
    <n v="9019.89"/>
    <n v="0"/>
    <n v="0"/>
    <n v="0"/>
    <n v="0"/>
    <n v="0"/>
  </r>
  <r>
    <s v="GILBERT SL 03-10"/>
    <n v="6342"/>
    <s v="001"/>
    <m/>
    <s v="32-L02-065"/>
    <x v="4"/>
    <x v="268"/>
    <s v="065"/>
    <x v="666"/>
    <s v="DISTRICT ACCOUNTS"/>
    <m/>
    <x v="864"/>
    <s v="GILBERT SL 03-10    "/>
    <s v=" "/>
    <s v=" "/>
    <n v="32"/>
    <s v="L02"/>
    <n v="65"/>
    <n v="317122"/>
    <n v="0"/>
    <n v="359.31"/>
    <s v=" "/>
    <s v=" "/>
    <n v="30100000"/>
    <n v="821.4"/>
    <n v="0"/>
    <n v="0"/>
    <n v="821.4"/>
    <n v="359.31"/>
    <n v="210.49"/>
    <n v="0"/>
    <n v="0"/>
    <n v="14811.06"/>
    <n v="14959.88"/>
    <n v="447.6"/>
    <n v="0"/>
    <n v="0"/>
    <n v="447.6"/>
    <n v="821.4"/>
    <n v="210.49"/>
    <n v="0"/>
    <n v="0"/>
    <n v="13989.66"/>
    <n v="14600.57"/>
    <n v="0"/>
    <n v="0"/>
    <n v="0"/>
    <n v="0"/>
    <n v="0"/>
  </r>
  <r>
    <s v="GILBERT SL 04-01"/>
    <n v="6343"/>
    <s v="001"/>
    <m/>
    <s v="32-L02-066"/>
    <x v="4"/>
    <x v="268"/>
    <s v="066"/>
    <x v="667"/>
    <s v="DISTRICT ACCOUNTS"/>
    <m/>
    <x v="865"/>
    <s v="GILBERT SL 04-01    "/>
    <s v=" "/>
    <s v=" "/>
    <n v="32"/>
    <s v="L02"/>
    <n v="66"/>
    <n v="317122"/>
    <n v="0"/>
    <n v="48.34"/>
    <s v=" "/>
    <s v=" "/>
    <n v="30100000"/>
    <n v="75.91"/>
    <n v="0"/>
    <n v="0"/>
    <n v="75.91"/>
    <n v="48.34"/>
    <n v="16.489999999999998"/>
    <n v="0"/>
    <n v="0"/>
    <n v="1621.33"/>
    <n v="1653.18"/>
    <n v="20.23"/>
    <n v="0"/>
    <n v="0"/>
    <n v="20.23"/>
    <n v="75.91"/>
    <n v="16.489999999999998"/>
    <n v="0"/>
    <n v="0"/>
    <n v="1545.42"/>
    <n v="1604.84"/>
    <n v="0"/>
    <n v="0"/>
    <n v="0"/>
    <n v="0"/>
    <n v="0"/>
  </r>
  <r>
    <s v="GILBERT SL 06-10"/>
    <n v="6344"/>
    <s v="001"/>
    <m/>
    <s v="32-L02-110"/>
    <x v="4"/>
    <x v="268"/>
    <s v="110"/>
    <x v="668"/>
    <s v="DISTRICT ACCOUNTS"/>
    <m/>
    <x v="866"/>
    <s v="GILBERT SL 06-10    "/>
    <s v=" "/>
    <s v=" "/>
    <n v="32"/>
    <s v="L02"/>
    <n v="110"/>
    <n v="317122"/>
    <n v="0"/>
    <n v="20.77"/>
    <s v=" "/>
    <s v=" "/>
    <n v="30100000"/>
    <n v="134.11000000000001"/>
    <n v="0"/>
    <n v="0"/>
    <n v="134.11000000000001"/>
    <n v="20.77"/>
    <n v="0"/>
    <n v="0"/>
    <n v="0"/>
    <n v="3146.97"/>
    <n v="3167.74"/>
    <n v="49.55"/>
    <n v="0"/>
    <n v="0"/>
    <n v="49.55"/>
    <n v="134.11000000000001"/>
    <n v="0"/>
    <n v="0"/>
    <n v="0"/>
    <n v="3012.86"/>
    <n v="3146.97"/>
    <n v="0"/>
    <n v="0"/>
    <n v="0"/>
    <n v="0"/>
    <n v="0"/>
  </r>
  <r>
    <s v="GILBERT SL 06-16"/>
    <n v="6345"/>
    <s v="001"/>
    <m/>
    <s v="32-L02-100"/>
    <x v="4"/>
    <x v="268"/>
    <s v="100"/>
    <x v="669"/>
    <s v="DISTRICT ACCOUNTS"/>
    <m/>
    <x v="867"/>
    <s v="GILBERT SL 06-16    "/>
    <s v=" "/>
    <s v=" "/>
    <n v="32"/>
    <s v="L02"/>
    <n v="100"/>
    <n v="317122"/>
    <n v="0"/>
    <n v="29.58"/>
    <s v=" "/>
    <s v=" "/>
    <n v="30100000"/>
    <n v="132.25"/>
    <n v="0"/>
    <n v="0"/>
    <n v="132.25"/>
    <n v="29.58"/>
    <n v="89.73"/>
    <n v="0"/>
    <n v="0"/>
    <n v="2396.12"/>
    <n v="2335.9699999999998"/>
    <n v="68.66"/>
    <n v="0"/>
    <n v="0"/>
    <n v="68.66"/>
    <n v="132.25"/>
    <n v="89.73"/>
    <n v="0"/>
    <n v="0"/>
    <n v="2263.87"/>
    <n v="2306.39"/>
    <n v="0"/>
    <n v="0"/>
    <n v="0"/>
    <n v="0"/>
    <n v="0"/>
  </r>
  <r>
    <s v="GILBERT SL 06-17"/>
    <n v="6346"/>
    <s v="001"/>
    <m/>
    <s v="32-L02-101"/>
    <x v="4"/>
    <x v="268"/>
    <s v="101"/>
    <x v="670"/>
    <s v="DISTRICT ACCOUNTS"/>
    <m/>
    <x v="868"/>
    <s v="GILBERT SL 06-17    "/>
    <s v=" "/>
    <s v=" "/>
    <n v="32"/>
    <s v="L02"/>
    <n v="101"/>
    <n v="317122"/>
    <n v="0"/>
    <n v="50.07"/>
    <s v=" "/>
    <s v=" "/>
    <n v="30100000"/>
    <n v="84.33"/>
    <n v="0"/>
    <n v="0"/>
    <n v="84.33"/>
    <n v="50.07"/>
    <n v="14.24"/>
    <n v="0"/>
    <n v="0"/>
    <n v="2220.1"/>
    <n v="2255.9299999999998"/>
    <n v="24.9"/>
    <n v="0"/>
    <n v="0"/>
    <n v="24.9"/>
    <n v="84.33"/>
    <n v="14.24"/>
    <n v="0"/>
    <n v="0"/>
    <n v="2135.77"/>
    <n v="2205.86"/>
    <n v="0"/>
    <n v="0"/>
    <n v="0"/>
    <n v="0"/>
    <n v="0"/>
  </r>
  <r>
    <s v="GILBERT SL 07-01"/>
    <n v="6347"/>
    <s v="001"/>
    <m/>
    <s v="32-L02-102"/>
    <x v="4"/>
    <x v="268"/>
    <s v="102"/>
    <x v="671"/>
    <s v="DISTRICT ACCOUNTS"/>
    <m/>
    <x v="869"/>
    <s v="GILBERT SL 07-01    "/>
    <s v=" "/>
    <s v=" "/>
    <n v="32"/>
    <s v="L02"/>
    <n v="102"/>
    <n v="317122"/>
    <n v="0"/>
    <n v="31.22"/>
    <s v=" "/>
    <s v=" "/>
    <n v="30100000"/>
    <n v="164.81"/>
    <n v="0"/>
    <n v="0"/>
    <n v="164.81"/>
    <n v="31.22"/>
    <n v="26.43"/>
    <n v="0"/>
    <n v="0"/>
    <n v="3185.98"/>
    <n v="3190.77"/>
    <n v="76.150000000000006"/>
    <n v="0"/>
    <n v="0"/>
    <n v="76.150000000000006"/>
    <n v="164.81"/>
    <n v="26.43"/>
    <n v="0"/>
    <n v="0"/>
    <n v="3021.17"/>
    <n v="3159.55"/>
    <n v="0"/>
    <n v="0"/>
    <n v="0"/>
    <n v="0"/>
    <n v="0"/>
  </r>
  <r>
    <s v="GILBERT SL 07-03"/>
    <n v="6348"/>
    <s v="001"/>
    <m/>
    <s v="32-L02-103"/>
    <x v="4"/>
    <x v="268"/>
    <s v="103"/>
    <x v="672"/>
    <s v="DISTRICT ACCOUNTS"/>
    <m/>
    <x v="870"/>
    <s v="GILBERT SL 07-03    "/>
    <s v=" "/>
    <s v=" "/>
    <n v="32"/>
    <s v="L02"/>
    <n v="103"/>
    <n v="317122"/>
    <n v="0"/>
    <n v="15.7"/>
    <s v=" "/>
    <s v=" "/>
    <n v="30100000"/>
    <n v="34.74"/>
    <n v="0"/>
    <n v="0"/>
    <n v="34.74"/>
    <n v="15.7"/>
    <n v="22.24"/>
    <n v="0"/>
    <n v="0"/>
    <n v="475.63"/>
    <n v="469.09"/>
    <n v="6.83"/>
    <n v="0"/>
    <n v="0"/>
    <n v="6.83"/>
    <n v="34.74"/>
    <n v="22.24"/>
    <n v="0"/>
    <n v="0"/>
    <n v="440.89"/>
    <n v="453.39"/>
    <n v="0"/>
    <n v="0"/>
    <n v="0"/>
    <n v="0"/>
    <n v="0"/>
  </r>
  <r>
    <s v="GILBERT SL 07-04"/>
    <n v="6349"/>
    <s v="001"/>
    <m/>
    <s v="32-L02-104"/>
    <x v="4"/>
    <x v="268"/>
    <s v="104"/>
    <x v="673"/>
    <s v="DISTRICT ACCOUNTS"/>
    <m/>
    <x v="871"/>
    <s v="GILBERT SL 07-04    "/>
    <s v=" "/>
    <s v=" "/>
    <n v="32"/>
    <s v="L02"/>
    <n v="104"/>
    <n v="317122"/>
    <n v="0"/>
    <n v="65.08"/>
    <s v=" "/>
    <s v=" "/>
    <n v="30100000"/>
    <n v="97.3"/>
    <n v="0"/>
    <n v="0"/>
    <n v="97.3"/>
    <n v="65.08"/>
    <n v="10.9"/>
    <n v="0"/>
    <n v="0"/>
    <n v="1891.77"/>
    <n v="1945.95"/>
    <n v="24.67"/>
    <n v="0"/>
    <n v="0"/>
    <n v="24.67"/>
    <n v="97.3"/>
    <n v="10.9"/>
    <n v="0"/>
    <n v="0"/>
    <n v="1794.47"/>
    <n v="1880.87"/>
    <n v="0"/>
    <n v="0"/>
    <n v="0"/>
    <n v="0"/>
    <n v="0"/>
  </r>
  <r>
    <s v="GILBERT SL 07-05"/>
    <n v="6350"/>
    <s v="001"/>
    <m/>
    <s v="32-L02-105"/>
    <x v="4"/>
    <x v="268"/>
    <s v="105"/>
    <x v="674"/>
    <s v="DISTRICT ACCOUNTS"/>
    <m/>
    <x v="872"/>
    <s v="GILBERT SL 07-05    "/>
    <s v=" "/>
    <s v=" "/>
    <n v="32"/>
    <s v="L02"/>
    <n v="105"/>
    <n v="317122"/>
    <n v="0"/>
    <n v="181.76"/>
    <s v=" "/>
    <s v=" "/>
    <n v="30100000"/>
    <n v="401.35"/>
    <n v="0"/>
    <n v="0"/>
    <n v="401.35"/>
    <n v="181.76"/>
    <n v="43.62"/>
    <n v="0"/>
    <n v="0"/>
    <n v="9444.68"/>
    <n v="9582.82"/>
    <n v="127.55"/>
    <n v="0"/>
    <n v="0"/>
    <n v="127.55"/>
    <n v="401.35"/>
    <n v="43.62"/>
    <n v="0"/>
    <n v="0"/>
    <n v="9043.33"/>
    <n v="9401.06"/>
    <n v="0"/>
    <n v="0"/>
    <n v="0"/>
    <n v="0"/>
    <n v="0"/>
  </r>
  <r>
    <s v="GILBERT SL 07-07"/>
    <n v="6351"/>
    <s v="001"/>
    <m/>
    <s v="32-L02-106"/>
    <x v="4"/>
    <x v="268"/>
    <s v="106"/>
    <x v="675"/>
    <s v="DISTRICT ACCOUNTS"/>
    <m/>
    <x v="873"/>
    <s v="GILBERT SL 07-07    "/>
    <s v=" "/>
    <s v=" "/>
    <n v="32"/>
    <s v="L02"/>
    <n v="106"/>
    <n v="317122"/>
    <n v="0"/>
    <n v="79.03"/>
    <s v=" "/>
    <s v=" "/>
    <n v="30100000"/>
    <n v="122.77"/>
    <n v="0"/>
    <n v="0"/>
    <n v="122.77"/>
    <n v="79.03"/>
    <n v="9.48"/>
    <n v="0"/>
    <n v="0"/>
    <n v="1601.9"/>
    <n v="1671.45"/>
    <n v="40.9"/>
    <n v="0"/>
    <n v="0"/>
    <n v="40.9"/>
    <n v="122.77"/>
    <n v="9.48"/>
    <n v="0"/>
    <n v="0"/>
    <n v="1479.13"/>
    <n v="1592.42"/>
    <n v="0"/>
    <n v="0"/>
    <n v="0"/>
    <n v="0"/>
    <n v="0"/>
  </r>
  <r>
    <s v="GILBERT SL 07-08"/>
    <n v="6352"/>
    <s v="001"/>
    <m/>
    <s v="32-L02-107"/>
    <x v="4"/>
    <x v="268"/>
    <s v="107"/>
    <x v="676"/>
    <s v="DISTRICT ACCOUNTS"/>
    <m/>
    <x v="874"/>
    <s v="GILBERT SL 07-08    "/>
    <s v=" "/>
    <s v=" "/>
    <n v="32"/>
    <s v="L02"/>
    <n v="107"/>
    <n v="317122"/>
    <n v="0"/>
    <n v="46.18"/>
    <s v=" "/>
    <s v=" "/>
    <n v="30100000"/>
    <n v="50.44"/>
    <n v="0"/>
    <n v="0"/>
    <n v="50.44"/>
    <n v="46.18"/>
    <n v="15.6"/>
    <n v="0"/>
    <n v="0"/>
    <n v="1228.68"/>
    <n v="1259.26"/>
    <n v="41.87"/>
    <n v="0"/>
    <n v="0"/>
    <n v="41.87"/>
    <n v="50.44"/>
    <n v="15.6"/>
    <n v="0"/>
    <n v="0"/>
    <n v="1178.24"/>
    <n v="1213.08"/>
    <n v="0"/>
    <n v="0"/>
    <n v="0"/>
    <n v="0"/>
    <n v="0"/>
  </r>
  <r>
    <s v="GILBERT SL 07-09"/>
    <n v="6353"/>
    <s v="001"/>
    <m/>
    <s v="32-L02-108"/>
    <x v="4"/>
    <x v="268"/>
    <s v="108"/>
    <x v="677"/>
    <s v="DISTRICT ACCOUNTS"/>
    <m/>
    <x v="875"/>
    <s v="GILBERT SL 07-09    "/>
    <s v=" "/>
    <s v=" "/>
    <n v="32"/>
    <s v="L02"/>
    <n v="108"/>
    <n v="317122"/>
    <n v="0"/>
    <n v="3.7"/>
    <s v=" "/>
    <s v=" "/>
    <n v="30100000"/>
    <n v="0"/>
    <n v="0"/>
    <n v="0"/>
    <n v="0"/>
    <n v="3.7"/>
    <n v="117.8"/>
    <n v="0"/>
    <n v="0"/>
    <n v="605.37"/>
    <n v="491.27"/>
    <n v="0"/>
    <n v="0"/>
    <n v="0"/>
    <n v="0"/>
    <n v="0"/>
    <n v="117.8"/>
    <n v="0"/>
    <n v="0"/>
    <n v="605.37"/>
    <n v="487.57"/>
    <n v="0"/>
    <n v="0"/>
    <n v="0"/>
    <n v="0"/>
    <n v="0"/>
  </r>
  <r>
    <s v="GILBERT SL 07-10"/>
    <n v="6354"/>
    <s v="001"/>
    <m/>
    <s v="32-L02-109"/>
    <x v="4"/>
    <x v="268"/>
    <s v="109"/>
    <x v="678"/>
    <s v="DISTRICT ACCOUNTS"/>
    <m/>
    <x v="876"/>
    <s v="GILBERT SL 07-10    "/>
    <s v=" "/>
    <s v=" "/>
    <n v="32"/>
    <s v="L02"/>
    <n v="109"/>
    <n v="317122"/>
    <n v="0"/>
    <n v="390.94"/>
    <s v=" "/>
    <s v=" "/>
    <n v="30100000"/>
    <n v="569.63"/>
    <n v="0"/>
    <n v="0"/>
    <n v="569.63"/>
    <n v="390.94"/>
    <n v="80.599999999999994"/>
    <n v="0"/>
    <n v="0"/>
    <n v="15461.36"/>
    <n v="15771.7"/>
    <n v="242.16"/>
    <n v="0"/>
    <n v="0"/>
    <n v="242.16"/>
    <n v="569.63"/>
    <n v="80.599999999999994"/>
    <n v="0"/>
    <n v="0"/>
    <n v="14891.73"/>
    <n v="15380.76"/>
    <n v="0"/>
    <n v="0"/>
    <n v="0"/>
    <n v="0"/>
    <n v="0"/>
  </r>
  <r>
    <s v="GILBERT SL 85-04"/>
    <n v="6355"/>
    <s v="001"/>
    <m/>
    <s v="32-L00-D09"/>
    <x v="4"/>
    <x v="264"/>
    <s v="D09"/>
    <x v="679"/>
    <s v="DISTRICT ACCOUNTS"/>
    <m/>
    <x v="877"/>
    <s v="GILBERT SL 85-04    "/>
    <s v=" "/>
    <s v=" "/>
    <n v="32"/>
    <s v="L00"/>
    <s v="D09"/>
    <n v="317122"/>
    <n v="0"/>
    <n v="15.24"/>
    <s v=" "/>
    <s v=" "/>
    <n v="30100000"/>
    <n v="55.45"/>
    <n v="0"/>
    <n v="0"/>
    <n v="55.45"/>
    <n v="15.24"/>
    <n v="14.97"/>
    <n v="0"/>
    <n v="0"/>
    <n v="483.98"/>
    <n v="484.25"/>
    <n v="17.760000000000002"/>
    <n v="0"/>
    <n v="0"/>
    <n v="17.760000000000002"/>
    <n v="55.45"/>
    <n v="14.97"/>
    <n v="0"/>
    <n v="0"/>
    <n v="428.53"/>
    <n v="469.01"/>
    <n v="0"/>
    <n v="0"/>
    <n v="0"/>
    <n v="0"/>
    <n v="0"/>
  </r>
  <r>
    <s v="GILBERT SL 85-13"/>
    <n v="6356"/>
    <s v="001"/>
    <m/>
    <s v="32-L00-C70"/>
    <x v="4"/>
    <x v="264"/>
    <s v="C70"/>
    <x v="680"/>
    <s v="DISTRICT ACCOUNTS"/>
    <m/>
    <x v="878"/>
    <s v="GILBERT SL 85-13    "/>
    <s v=" "/>
    <s v=" "/>
    <n v="32"/>
    <s v="L00"/>
    <s v="C70"/>
    <n v="317122"/>
    <n v="0"/>
    <n v="11.24"/>
    <s v=" "/>
    <s v=" "/>
    <n v="30100000"/>
    <n v="117.25"/>
    <n v="0"/>
    <n v="0"/>
    <n v="117.25"/>
    <n v="11.24"/>
    <n v="0.99"/>
    <n v="0"/>
    <n v="0"/>
    <n v="1084.92"/>
    <n v="1095.17"/>
    <n v="70.75"/>
    <n v="0"/>
    <n v="0"/>
    <n v="70.75"/>
    <n v="117.25"/>
    <n v="0.99"/>
    <n v="0"/>
    <n v="0"/>
    <n v="967.67"/>
    <n v="1083.93"/>
    <n v="0"/>
    <n v="0"/>
    <n v="0"/>
    <n v="0"/>
    <n v="0"/>
  </r>
  <r>
    <s v="GILBERT SL 85-21"/>
    <n v="6357"/>
    <s v="001"/>
    <m/>
    <s v="32-L00-C77"/>
    <x v="4"/>
    <x v="264"/>
    <s v="C77"/>
    <x v="681"/>
    <s v="DISTRICT ACCOUNTS"/>
    <m/>
    <x v="879"/>
    <s v="GILBERT SL 85-21    "/>
    <s v=" "/>
    <s v=" "/>
    <n v="32"/>
    <s v="L00"/>
    <s v="C77"/>
    <n v="317122"/>
    <n v="0"/>
    <n v="27.83"/>
    <s v=" "/>
    <s v=" "/>
    <n v="30100000"/>
    <n v="8.42"/>
    <n v="0"/>
    <n v="0"/>
    <n v="8.42"/>
    <n v="27.83"/>
    <n v="12.54"/>
    <n v="0"/>
    <n v="0"/>
    <n v="947.87"/>
    <n v="963.16"/>
    <n v="29.39"/>
    <n v="0"/>
    <n v="0"/>
    <n v="29.39"/>
    <n v="8.42"/>
    <n v="12.54"/>
    <n v="0"/>
    <n v="0"/>
    <n v="939.45"/>
    <n v="935.33"/>
    <n v="0"/>
    <n v="0"/>
    <n v="0"/>
    <n v="0"/>
    <n v="0"/>
  </r>
  <r>
    <s v="GILBERT SL 85-22"/>
    <n v="6358"/>
    <s v="001"/>
    <m/>
    <s v="32-L00-D25"/>
    <x v="4"/>
    <x v="264"/>
    <s v="D25"/>
    <x v="682"/>
    <s v="DISTRICT ACCOUNTS"/>
    <m/>
    <x v="880"/>
    <s v="GILBERT SL 85-22    "/>
    <s v=" "/>
    <s v=" "/>
    <n v="32"/>
    <s v="L00"/>
    <s v="D25"/>
    <n v="317122"/>
    <n v="0"/>
    <n v="116.95"/>
    <s v=" "/>
    <s v=" "/>
    <n v="30100000"/>
    <n v="94.23"/>
    <n v="0"/>
    <n v="0"/>
    <n v="94.23"/>
    <n v="116.95"/>
    <n v="72.12"/>
    <n v="0"/>
    <n v="0"/>
    <n v="2240.25"/>
    <n v="2285.08"/>
    <n v="67.08"/>
    <n v="0"/>
    <n v="0"/>
    <n v="67.08"/>
    <n v="94.23"/>
    <n v="72.12"/>
    <n v="0"/>
    <n v="0"/>
    <n v="2146.02"/>
    <n v="2168.13"/>
    <n v="0"/>
    <n v="0"/>
    <n v="0"/>
    <n v="0"/>
    <n v="0"/>
  </r>
  <r>
    <s v="GILBERT SL 85-23"/>
    <n v="6359"/>
    <s v="001"/>
    <m/>
    <s v="32-L00-D07"/>
    <x v="4"/>
    <x v="264"/>
    <s v="D07"/>
    <x v="683"/>
    <s v="DISTRICT ACCOUNTS"/>
    <m/>
    <x v="881"/>
    <s v="GILBERT SL 85-23    "/>
    <s v=" "/>
    <s v=" "/>
    <n v="32"/>
    <s v="L00"/>
    <s v="D07"/>
    <n v="317122"/>
    <n v="0"/>
    <n v="48.09"/>
    <s v=" "/>
    <s v=" "/>
    <n v="30100000"/>
    <n v="51.05"/>
    <n v="0"/>
    <n v="0"/>
    <n v="51.05"/>
    <n v="48.09"/>
    <n v="9.1300000000000008"/>
    <n v="0"/>
    <n v="0"/>
    <n v="1753.92"/>
    <n v="1792.88"/>
    <n v="122.5"/>
    <n v="0"/>
    <n v="0"/>
    <n v="122.5"/>
    <n v="51.05"/>
    <n v="9.1300000000000008"/>
    <n v="0"/>
    <n v="0"/>
    <n v="1702.87"/>
    <n v="1744.79"/>
    <n v="0"/>
    <n v="0"/>
    <n v="0"/>
    <n v="0"/>
    <n v="0"/>
  </r>
  <r>
    <s v="GILBERT SL 86-02"/>
    <n v="6360"/>
    <s v="001"/>
    <m/>
    <s v="32-L00-C73"/>
    <x v="4"/>
    <x v="264"/>
    <s v="C73"/>
    <x v="684"/>
    <s v="DISTRICT ACCOUNTS"/>
    <m/>
    <x v="882"/>
    <s v="GILBERT SL 86-02    "/>
    <s v=" "/>
    <s v=" "/>
    <n v="32"/>
    <s v="L00"/>
    <s v="C73"/>
    <n v="317122"/>
    <n v="0"/>
    <n v="14.95"/>
    <s v=" "/>
    <s v=" "/>
    <n v="30100000"/>
    <n v="64.45"/>
    <n v="0"/>
    <n v="0"/>
    <n v="64.45"/>
    <n v="14.95"/>
    <n v="5.89"/>
    <n v="0"/>
    <n v="0"/>
    <n v="951.54"/>
    <n v="960.6"/>
    <n v="53.16"/>
    <n v="0"/>
    <n v="0"/>
    <n v="53.16"/>
    <n v="64.45"/>
    <n v="5.89"/>
    <n v="0"/>
    <n v="0"/>
    <n v="887.09"/>
    <n v="945.65"/>
    <n v="0"/>
    <n v="0"/>
    <n v="0"/>
    <n v="0"/>
    <n v="0"/>
  </r>
  <r>
    <s v="GILBERT SL 86-03"/>
    <n v="6361"/>
    <s v="001"/>
    <m/>
    <s v="32-L00-C74"/>
    <x v="4"/>
    <x v="264"/>
    <s v="C74"/>
    <x v="685"/>
    <s v="DISTRICT ACCOUNTS"/>
    <m/>
    <x v="883"/>
    <s v="GILBERT SL 86-03    "/>
    <s v=" "/>
    <s v=" "/>
    <n v="32"/>
    <s v="L00"/>
    <s v="C74"/>
    <n v="317122"/>
    <n v="0"/>
    <n v="26.34"/>
    <s v=" "/>
    <s v=" "/>
    <n v="30100000"/>
    <n v="11.72"/>
    <n v="0"/>
    <n v="0"/>
    <n v="11.72"/>
    <n v="26.34"/>
    <n v="0"/>
    <n v="0"/>
    <n v="0"/>
    <n v="283.76"/>
    <n v="310.10000000000002"/>
    <n v="0"/>
    <n v="0"/>
    <n v="0"/>
    <n v="0"/>
    <n v="11.72"/>
    <n v="0"/>
    <n v="0"/>
    <n v="0"/>
    <n v="272.04000000000002"/>
    <n v="283.76"/>
    <n v="0"/>
    <n v="0"/>
    <n v="0"/>
    <n v="0"/>
    <n v="0"/>
  </r>
  <r>
    <s v="GILBERT SL 86-04"/>
    <n v="6362"/>
    <s v="001"/>
    <m/>
    <s v="32-L00-C75"/>
    <x v="4"/>
    <x v="264"/>
    <s v="C75"/>
    <x v="686"/>
    <s v="DISTRICT ACCOUNTS"/>
    <m/>
    <x v="884"/>
    <s v="GILBERT SL 86-04    "/>
    <s v=" "/>
    <s v=" "/>
    <n v="32"/>
    <s v="L00"/>
    <s v="C75"/>
    <n v="317122"/>
    <n v="0"/>
    <n v="13.86"/>
    <s v=" "/>
    <s v=" "/>
    <n v="30100000"/>
    <n v="45.97"/>
    <n v="0"/>
    <n v="0"/>
    <n v="45.97"/>
    <n v="13.86"/>
    <n v="0"/>
    <n v="0"/>
    <n v="0"/>
    <n v="672.52"/>
    <n v="686.38"/>
    <n v="29.88"/>
    <n v="0"/>
    <n v="0"/>
    <n v="29.88"/>
    <n v="45.97"/>
    <n v="0"/>
    <n v="0"/>
    <n v="0"/>
    <n v="626.54999999999995"/>
    <n v="672.52"/>
    <n v="0"/>
    <n v="0"/>
    <n v="0"/>
    <n v="0"/>
    <n v="0"/>
  </r>
  <r>
    <s v="GILBERT SL 86-07"/>
    <n v="6363"/>
    <s v="001"/>
    <m/>
    <s v="32-L00-C79"/>
    <x v="4"/>
    <x v="264"/>
    <s v="C79"/>
    <x v="10"/>
    <s v="DISTRICT ACCOUNTS"/>
    <m/>
    <x v="885"/>
    <s v="GILBERT SL 86-07    "/>
    <s v=" "/>
    <s v=" "/>
    <n v="32"/>
    <s v="L00"/>
    <s v="C79"/>
    <n v="317122"/>
    <n v="0"/>
    <n v="0"/>
    <s v=" "/>
    <s v=" "/>
    <n v="30100000"/>
    <n v="0"/>
    <n v="0"/>
    <n v="0"/>
    <n v="0"/>
    <n v="0"/>
    <n v="0"/>
    <n v="0"/>
    <n v="0"/>
    <n v="105.81"/>
    <n v="105.81"/>
    <n v="0"/>
    <n v="0"/>
    <n v="0"/>
    <n v="0"/>
    <n v="0"/>
    <n v="0"/>
    <n v="0"/>
    <n v="0"/>
    <n v="105.81"/>
    <n v="105.81"/>
    <n v="0"/>
    <n v="0"/>
    <n v="0"/>
    <n v="0"/>
    <n v="0"/>
  </r>
  <r>
    <s v="GILBERT SL 86-09"/>
    <n v="6364"/>
    <s v="001"/>
    <m/>
    <s v="32-L00-C81"/>
    <x v="4"/>
    <x v="264"/>
    <s v="C81"/>
    <x v="687"/>
    <s v="DISTRICT ACCOUNTS"/>
    <m/>
    <x v="886"/>
    <s v="GILBERT SL 86-09    "/>
    <s v=" "/>
    <s v=" "/>
    <n v="32"/>
    <s v="L00"/>
    <s v="C81"/>
    <n v="317122"/>
    <n v="0"/>
    <n v="67.48"/>
    <s v=" "/>
    <s v=" "/>
    <n v="30100000"/>
    <n v="158.30000000000001"/>
    <n v="0"/>
    <n v="0"/>
    <n v="158.30000000000001"/>
    <n v="67.48"/>
    <n v="9.56"/>
    <n v="0"/>
    <n v="0"/>
    <n v="1997.09"/>
    <n v="2055.0100000000002"/>
    <n v="21.17"/>
    <n v="0"/>
    <n v="0"/>
    <n v="21.17"/>
    <n v="158.30000000000001"/>
    <n v="9.56"/>
    <n v="0"/>
    <n v="0"/>
    <n v="1838.79"/>
    <n v="1987.53"/>
    <n v="0"/>
    <n v="0"/>
    <n v="0"/>
    <n v="0"/>
    <n v="0"/>
  </r>
  <r>
    <s v="GILBERT SL 86-11"/>
    <n v="6365"/>
    <s v="001"/>
    <m/>
    <s v="32-L00-C78"/>
    <x v="4"/>
    <x v="264"/>
    <s v="C78"/>
    <x v="688"/>
    <s v="DISTRICT ACCOUNTS"/>
    <m/>
    <x v="887"/>
    <s v="GILBERT SL 86-11    "/>
    <s v=" "/>
    <s v=" "/>
    <n v="32"/>
    <s v="L00"/>
    <s v="C78"/>
    <n v="317122"/>
    <n v="0"/>
    <n v="161.63999999999999"/>
    <s v=" "/>
    <s v=" "/>
    <n v="30100000"/>
    <n v="393.31"/>
    <n v="0"/>
    <n v="0"/>
    <n v="393.31"/>
    <n v="161.63999999999999"/>
    <n v="17.72"/>
    <n v="0"/>
    <n v="0"/>
    <n v="2087.69"/>
    <n v="2231.61"/>
    <n v="35.83"/>
    <n v="0"/>
    <n v="0"/>
    <n v="35.83"/>
    <n v="393.31"/>
    <n v="17.72"/>
    <n v="0"/>
    <n v="0"/>
    <n v="1694.38"/>
    <n v="2069.9699999999998"/>
    <n v="0"/>
    <n v="0"/>
    <n v="0"/>
    <n v="0"/>
    <n v="0"/>
  </r>
  <r>
    <s v="GILBERT SL 87-01"/>
    <n v="6366"/>
    <s v="001"/>
    <m/>
    <s v="32-L00-D05"/>
    <x v="4"/>
    <x v="264"/>
    <s v="D05"/>
    <x v="689"/>
    <s v="DISTRICT ACCOUNTS"/>
    <m/>
    <x v="888"/>
    <s v="GILBERT SL 87-01    "/>
    <s v=" "/>
    <s v=" "/>
    <n v="32"/>
    <s v="L00"/>
    <s v="D05"/>
    <n v="317122"/>
    <n v="0"/>
    <n v="59.61"/>
    <s v=" "/>
    <s v=" "/>
    <n v="30100000"/>
    <n v="137.5"/>
    <n v="0"/>
    <n v="0"/>
    <n v="137.5"/>
    <n v="59.61"/>
    <n v="120.33"/>
    <n v="0"/>
    <n v="0"/>
    <n v="2045.58"/>
    <n v="1984.86"/>
    <n v="29.01"/>
    <n v="0"/>
    <n v="0"/>
    <n v="29.01"/>
    <n v="137.5"/>
    <n v="120.33"/>
    <n v="0"/>
    <n v="0"/>
    <n v="1908.08"/>
    <n v="1925.25"/>
    <n v="0"/>
    <n v="0"/>
    <n v="0"/>
    <n v="0"/>
    <n v="0"/>
  </r>
  <r>
    <s v="GILBERT SL 87-02"/>
    <n v="6367"/>
    <s v="001"/>
    <m/>
    <s v="32-L00-C96"/>
    <x v="4"/>
    <x v="264"/>
    <s v="C96"/>
    <x v="690"/>
    <s v="DISTRICT ACCOUNTS"/>
    <m/>
    <x v="889"/>
    <s v="GILBERT SL 87-02    "/>
    <s v=" "/>
    <s v=" "/>
    <n v="32"/>
    <s v="L00"/>
    <s v="C96"/>
    <n v="317122"/>
    <n v="0"/>
    <n v="126.02"/>
    <s v=" "/>
    <s v=" "/>
    <n v="30100000"/>
    <n v="333.1"/>
    <n v="0"/>
    <n v="0"/>
    <n v="333.1"/>
    <n v="126.02"/>
    <n v="60.99"/>
    <n v="0"/>
    <n v="0"/>
    <n v="2304.89"/>
    <n v="2369.92"/>
    <n v="167.7"/>
    <n v="0"/>
    <n v="0"/>
    <n v="167.7"/>
    <n v="333.1"/>
    <n v="60.99"/>
    <n v="0"/>
    <n v="0"/>
    <n v="1971.79"/>
    <n v="2243.9"/>
    <n v="0"/>
    <n v="0"/>
    <n v="0"/>
    <n v="0"/>
    <n v="0"/>
  </r>
  <r>
    <s v="GILBERT SL 87-03"/>
    <n v="6368"/>
    <s v="001"/>
    <m/>
    <s v="32-L00-D63"/>
    <x v="4"/>
    <x v="264"/>
    <s v="D63"/>
    <x v="691"/>
    <s v="DISTRICT ACCOUNTS"/>
    <m/>
    <x v="890"/>
    <s v="GILBERT SL 87-03    "/>
    <s v=" "/>
    <s v=" "/>
    <n v="32"/>
    <s v="L00"/>
    <s v="D63"/>
    <n v="317122"/>
    <n v="0"/>
    <n v="14.51"/>
    <s v=" "/>
    <s v=" "/>
    <n v="30100000"/>
    <n v="43.67"/>
    <n v="0"/>
    <n v="0"/>
    <n v="43.67"/>
    <n v="14.51"/>
    <n v="3.88"/>
    <n v="0"/>
    <n v="0"/>
    <n v="578"/>
    <n v="588.63"/>
    <n v="24.66"/>
    <n v="0"/>
    <n v="0"/>
    <n v="24.66"/>
    <n v="43.67"/>
    <n v="3.88"/>
    <n v="0"/>
    <n v="0"/>
    <n v="534.33000000000004"/>
    <n v="574.12"/>
    <n v="0"/>
    <n v="0"/>
    <n v="0"/>
    <n v="0"/>
    <n v="0"/>
  </r>
  <r>
    <s v="GILBERT SL 87-04"/>
    <n v="6369"/>
    <s v="001"/>
    <m/>
    <s v="32-L00-D64"/>
    <x v="4"/>
    <x v="264"/>
    <s v="D64"/>
    <x v="692"/>
    <s v="DISTRICT ACCOUNTS"/>
    <m/>
    <x v="891"/>
    <s v="GILBERT SL 87-04    "/>
    <s v=" "/>
    <s v=" "/>
    <n v="32"/>
    <s v="L00"/>
    <s v="D64"/>
    <n v="317122"/>
    <n v="0"/>
    <n v="25.83"/>
    <s v=" "/>
    <s v=" "/>
    <n v="30100000"/>
    <n v="216.98"/>
    <n v="0"/>
    <n v="0"/>
    <n v="216.98"/>
    <n v="25.83"/>
    <n v="11.91"/>
    <n v="0"/>
    <n v="0"/>
    <n v="1413.28"/>
    <n v="1427.2"/>
    <n v="29.59"/>
    <n v="0"/>
    <n v="0"/>
    <n v="29.59"/>
    <n v="216.98"/>
    <n v="11.91"/>
    <n v="0"/>
    <n v="0"/>
    <n v="1196.3"/>
    <n v="1401.37"/>
    <n v="0"/>
    <n v="0"/>
    <n v="0"/>
    <n v="0"/>
    <n v="0"/>
  </r>
  <r>
    <s v="GILBERT SL 87-05"/>
    <n v="6370"/>
    <s v="001"/>
    <m/>
    <s v="32-L00-D65"/>
    <x v="4"/>
    <x v="264"/>
    <s v="D65"/>
    <x v="693"/>
    <s v="DISTRICT ACCOUNTS"/>
    <m/>
    <x v="892"/>
    <s v="GILBERT SL 87-05    "/>
    <s v=" "/>
    <s v=" "/>
    <n v="32"/>
    <s v="L00"/>
    <s v="D65"/>
    <n v="317122"/>
    <n v="0"/>
    <n v="-3.62"/>
    <s v=" "/>
    <s v=" "/>
    <n v="30100000"/>
    <n v="0"/>
    <n v="0"/>
    <n v="0"/>
    <n v="3.62"/>
    <n v="0"/>
    <n v="0"/>
    <n v="0"/>
    <n v="0"/>
    <n v="1008.74"/>
    <n v="1005.12"/>
    <n v="156.22"/>
    <n v="0"/>
    <n v="0"/>
    <n v="156.22"/>
    <n v="0"/>
    <n v="0"/>
    <n v="0"/>
    <n v="0"/>
    <n v="1005.12"/>
    <n v="1005.12"/>
    <n v="0"/>
    <n v="0"/>
    <n v="0"/>
    <n v="0"/>
    <n v="0"/>
  </r>
  <r>
    <s v="GILBERT SL 87-06"/>
    <n v="6371"/>
    <s v="001"/>
    <m/>
    <s v="32-L00-D35"/>
    <x v="4"/>
    <x v="264"/>
    <s v="D35"/>
    <x v="694"/>
    <s v="DISTRICT ACCOUNTS"/>
    <m/>
    <x v="893"/>
    <s v="GILBERT SL 87-06    "/>
    <s v=" "/>
    <s v=" "/>
    <n v="32"/>
    <s v="L00"/>
    <s v="D35"/>
    <n v="317122"/>
    <n v="0"/>
    <n v="34.270000000000003"/>
    <s v=" "/>
    <s v=" "/>
    <n v="30100000"/>
    <n v="121.48"/>
    <n v="0"/>
    <n v="0"/>
    <n v="121.48"/>
    <n v="34.270000000000003"/>
    <n v="7.87"/>
    <n v="0"/>
    <n v="0"/>
    <n v="950.49"/>
    <n v="976.89"/>
    <n v="31.62"/>
    <n v="0"/>
    <n v="0"/>
    <n v="31.62"/>
    <n v="121.48"/>
    <n v="7.87"/>
    <n v="0"/>
    <n v="0"/>
    <n v="829.01"/>
    <n v="942.62"/>
    <n v="0"/>
    <n v="0"/>
    <n v="0"/>
    <n v="0"/>
    <n v="0"/>
  </r>
  <r>
    <s v="GILBERT SL 87-08"/>
    <n v="6372"/>
    <s v="001"/>
    <m/>
    <s v="32-L00-D08"/>
    <x v="4"/>
    <x v="264"/>
    <s v="D08"/>
    <x v="636"/>
    <s v="DISTRICT ACCOUNTS"/>
    <m/>
    <x v="894"/>
    <s v="GILBERT SL 87-08    "/>
    <s v=" "/>
    <s v=" "/>
    <n v="32"/>
    <s v="L00"/>
    <s v="D08"/>
    <n v="317122"/>
    <n v="0"/>
    <n v="9.84"/>
    <s v=" "/>
    <s v=" "/>
    <n v="30100000"/>
    <n v="11.55"/>
    <n v="0"/>
    <n v="0"/>
    <n v="11.55"/>
    <n v="9.84"/>
    <n v="0"/>
    <n v="0"/>
    <n v="0"/>
    <n v="332.24"/>
    <n v="342.08"/>
    <n v="9.32"/>
    <n v="0"/>
    <n v="0"/>
    <n v="9.32"/>
    <n v="11.55"/>
    <n v="0"/>
    <n v="0"/>
    <n v="0"/>
    <n v="320.69"/>
    <n v="332.24"/>
    <n v="0"/>
    <n v="0"/>
    <n v="0"/>
    <n v="0"/>
    <n v="0"/>
  </r>
  <r>
    <s v="GILBERT SL 87-09"/>
    <n v="6373"/>
    <s v="001"/>
    <m/>
    <s v="32-L00-D10"/>
    <x v="4"/>
    <x v="264"/>
    <s v="D10"/>
    <x v="695"/>
    <s v="DISTRICT ACCOUNTS"/>
    <m/>
    <x v="895"/>
    <s v="GILBERT SL 87-09    "/>
    <s v=" "/>
    <s v=" "/>
    <n v="32"/>
    <s v="L00"/>
    <s v="D10"/>
    <n v="317122"/>
    <n v="0"/>
    <n v="169.27"/>
    <s v=" "/>
    <s v=" "/>
    <n v="30100000"/>
    <n v="213.66"/>
    <n v="0"/>
    <n v="0"/>
    <n v="213.66"/>
    <n v="169.27"/>
    <n v="28.9"/>
    <n v="0"/>
    <n v="0"/>
    <n v="3786.39"/>
    <n v="3926.76"/>
    <n v="81.81"/>
    <n v="0"/>
    <n v="0"/>
    <n v="81.81"/>
    <n v="213.66"/>
    <n v="28.9"/>
    <n v="0"/>
    <n v="0"/>
    <n v="3572.73"/>
    <n v="3757.49"/>
    <n v="0"/>
    <n v="0"/>
    <n v="0"/>
    <n v="0"/>
    <n v="0"/>
  </r>
  <r>
    <s v="GILBERT SL 87-10"/>
    <n v="6374"/>
    <s v="001"/>
    <m/>
    <s v="32-L00-D11"/>
    <x v="4"/>
    <x v="264"/>
    <s v="D11"/>
    <x v="696"/>
    <s v="DISTRICT ACCOUNTS"/>
    <m/>
    <x v="896"/>
    <s v="GILBERT SL 87-10    "/>
    <s v=" "/>
    <s v=" "/>
    <n v="32"/>
    <s v="L00"/>
    <s v="D11"/>
    <n v="317122"/>
    <n v="0"/>
    <n v="21.73"/>
    <s v=" "/>
    <s v=" "/>
    <n v="30100000"/>
    <n v="79.95"/>
    <n v="0"/>
    <n v="0"/>
    <n v="79.95"/>
    <n v="21.73"/>
    <n v="0"/>
    <n v="0"/>
    <n v="0"/>
    <n v="810.75"/>
    <n v="832.48"/>
    <n v="39.19"/>
    <n v="0"/>
    <n v="0"/>
    <n v="39.19"/>
    <n v="79.95"/>
    <n v="0"/>
    <n v="0"/>
    <n v="0"/>
    <n v="730.8"/>
    <n v="810.75"/>
    <n v="0"/>
    <n v="0"/>
    <n v="0"/>
    <n v="0"/>
    <n v="0"/>
  </r>
  <r>
    <s v="GILBERT SL 87-11"/>
    <n v="6375"/>
    <s v="001"/>
    <m/>
    <s v="32-L00-D12"/>
    <x v="4"/>
    <x v="264"/>
    <s v="D12"/>
    <x v="697"/>
    <s v="DISTRICT ACCOUNTS"/>
    <m/>
    <x v="897"/>
    <s v="GILBERT SL 87-11    "/>
    <s v=" "/>
    <s v=" "/>
    <n v="32"/>
    <s v="L00"/>
    <s v="D12"/>
    <n v="317122"/>
    <n v="0"/>
    <n v="61.37"/>
    <s v=" "/>
    <s v=" "/>
    <n v="30100000"/>
    <n v="102.09"/>
    <n v="0"/>
    <n v="0"/>
    <n v="102.09"/>
    <n v="61.37"/>
    <n v="15.35"/>
    <n v="0"/>
    <n v="0"/>
    <n v="1433.56"/>
    <n v="1479.58"/>
    <n v="26.32"/>
    <n v="0"/>
    <n v="0"/>
    <n v="26.32"/>
    <n v="102.09"/>
    <n v="15.35"/>
    <n v="0"/>
    <n v="0"/>
    <n v="1331.47"/>
    <n v="1418.21"/>
    <n v="0"/>
    <n v="0"/>
    <n v="0"/>
    <n v="0"/>
    <n v="0"/>
  </r>
  <r>
    <s v="GILBERT SL 87-12"/>
    <n v="6376"/>
    <s v="001"/>
    <m/>
    <s v="32-L00-D13"/>
    <x v="4"/>
    <x v="264"/>
    <s v="D13"/>
    <x v="698"/>
    <s v="DISTRICT ACCOUNTS"/>
    <m/>
    <x v="898"/>
    <s v="GILBERT SL 87-12    "/>
    <s v=" "/>
    <s v=" "/>
    <n v="32"/>
    <s v="L00"/>
    <s v="D13"/>
    <n v="317122"/>
    <n v="0"/>
    <n v="24.18"/>
    <s v=" "/>
    <s v=" "/>
    <n v="30100000"/>
    <n v="57.2"/>
    <n v="0"/>
    <n v="0"/>
    <n v="57.2"/>
    <n v="24.18"/>
    <n v="72.36"/>
    <n v="0"/>
    <n v="0"/>
    <n v="1266.71"/>
    <n v="1218.53"/>
    <n v="23.42"/>
    <n v="0"/>
    <n v="0"/>
    <n v="23.42"/>
    <n v="57.2"/>
    <n v="72.36"/>
    <n v="0"/>
    <n v="0"/>
    <n v="1209.51"/>
    <n v="1194.3499999999999"/>
    <n v="0"/>
    <n v="0"/>
    <n v="0"/>
    <n v="0"/>
    <n v="0"/>
  </r>
  <r>
    <s v="GILBERT SL 87-13"/>
    <n v="6377"/>
    <s v="001"/>
    <m/>
    <s v="32-L00-D14"/>
    <x v="4"/>
    <x v="264"/>
    <s v="D14"/>
    <x v="699"/>
    <s v="DISTRICT ACCOUNTS"/>
    <m/>
    <x v="899"/>
    <s v="GILBERT SL 87-13    "/>
    <s v=" "/>
    <s v=" "/>
    <n v="32"/>
    <s v="L00"/>
    <s v="D14"/>
    <n v="317122"/>
    <n v="0"/>
    <n v="13.87"/>
    <s v=" "/>
    <s v=" "/>
    <n v="30100000"/>
    <n v="25.36"/>
    <n v="0"/>
    <n v="0"/>
    <n v="25.36"/>
    <n v="13.87"/>
    <n v="14.84"/>
    <n v="0"/>
    <n v="0"/>
    <n v="365"/>
    <n v="364.03"/>
    <n v="23.03"/>
    <n v="0"/>
    <n v="0"/>
    <n v="23.03"/>
    <n v="25.36"/>
    <n v="14.84"/>
    <n v="0"/>
    <n v="0"/>
    <n v="339.64"/>
    <n v="350.16"/>
    <n v="0"/>
    <n v="0"/>
    <n v="0"/>
    <n v="0"/>
    <n v="0"/>
  </r>
  <r>
    <s v="GILBERT SL 87-14"/>
    <n v="6378"/>
    <s v="001"/>
    <m/>
    <s v="32-L00-D30"/>
    <x v="4"/>
    <x v="264"/>
    <s v="D30"/>
    <x v="700"/>
    <s v="DISTRICT ACCOUNTS"/>
    <m/>
    <x v="900"/>
    <s v="GILBERT SL 87-14    "/>
    <s v=" "/>
    <s v=" "/>
    <n v="32"/>
    <s v="L00"/>
    <s v="D30"/>
    <n v="317122"/>
    <n v="0"/>
    <n v="7.85"/>
    <s v=" "/>
    <s v=" "/>
    <n v="30100000"/>
    <n v="27.89"/>
    <n v="0"/>
    <n v="0"/>
    <n v="27.89"/>
    <n v="7.85"/>
    <n v="10.43"/>
    <n v="0"/>
    <n v="0"/>
    <n v="537.04999999999995"/>
    <n v="534.47"/>
    <n v="0"/>
    <n v="0"/>
    <n v="0"/>
    <n v="0"/>
    <n v="27.89"/>
    <n v="10.43"/>
    <n v="0"/>
    <n v="0"/>
    <n v="509.16"/>
    <n v="526.62"/>
    <n v="0"/>
    <n v="0"/>
    <n v="0"/>
    <n v="0"/>
    <n v="0"/>
  </r>
  <r>
    <s v="GILBERT SL 87-15"/>
    <n v="6379"/>
    <s v="001"/>
    <m/>
    <s v="32-L00-D27"/>
    <x v="4"/>
    <x v="264"/>
    <s v="D27"/>
    <x v="701"/>
    <s v="DISTRICT ACCOUNTS"/>
    <m/>
    <x v="901"/>
    <s v="GILBERT SL 87-15    "/>
    <s v=" "/>
    <s v=" "/>
    <n v="32"/>
    <s v="L00"/>
    <s v="D27"/>
    <n v="317122"/>
    <n v="0"/>
    <n v="7.73"/>
    <s v=" "/>
    <s v=" "/>
    <n v="30100000"/>
    <n v="21.7"/>
    <n v="0"/>
    <n v="0"/>
    <n v="21.7"/>
    <n v="7.73"/>
    <n v="0"/>
    <n v="0"/>
    <n v="0"/>
    <n v="455.37"/>
    <n v="463.1"/>
    <n v="12.64"/>
    <n v="0"/>
    <n v="0"/>
    <n v="12.64"/>
    <n v="21.7"/>
    <n v="0"/>
    <n v="0"/>
    <n v="0"/>
    <n v="433.67"/>
    <n v="455.37"/>
    <n v="0"/>
    <n v="0"/>
    <n v="0"/>
    <n v="0"/>
    <n v="0"/>
  </r>
  <r>
    <s v="GILBERT SL 87-16"/>
    <n v="6380"/>
    <s v="001"/>
    <m/>
    <s v="32-L00-D28"/>
    <x v="4"/>
    <x v="264"/>
    <s v="D28"/>
    <x v="702"/>
    <s v="DISTRICT ACCOUNTS"/>
    <m/>
    <x v="902"/>
    <s v="GILBERT SL 87-16    "/>
    <s v=" "/>
    <s v=" "/>
    <n v="32"/>
    <s v="L00"/>
    <s v="D28"/>
    <n v="317122"/>
    <n v="0"/>
    <n v="2.98"/>
    <s v=" "/>
    <s v=" "/>
    <n v="30100000"/>
    <n v="6.4"/>
    <n v="0"/>
    <n v="0"/>
    <n v="6.4"/>
    <n v="2.98"/>
    <n v="0"/>
    <n v="0"/>
    <n v="0"/>
    <n v="168.6"/>
    <n v="171.58"/>
    <n v="3.37"/>
    <n v="0"/>
    <n v="0"/>
    <n v="3.37"/>
    <n v="6.4"/>
    <n v="0"/>
    <n v="0"/>
    <n v="0"/>
    <n v="162.19999999999999"/>
    <n v="168.6"/>
    <n v="0"/>
    <n v="0"/>
    <n v="0"/>
    <n v="0"/>
    <n v="0"/>
  </r>
  <r>
    <s v="GILBERT SL 87-17"/>
    <n v="6381"/>
    <s v="001"/>
    <m/>
    <s v="32-L00-D26"/>
    <x v="4"/>
    <x v="264"/>
    <s v="D26"/>
    <x v="703"/>
    <s v="DISTRICT ACCOUNTS"/>
    <m/>
    <x v="903"/>
    <s v="GILBERT SL 87-17    "/>
    <s v=" "/>
    <s v=" "/>
    <n v="32"/>
    <s v="L00"/>
    <s v="D26"/>
    <n v="317122"/>
    <n v="0"/>
    <n v="8.5399999999999991"/>
    <s v=" "/>
    <s v=" "/>
    <n v="30100000"/>
    <n v="65.72"/>
    <n v="0"/>
    <n v="0"/>
    <n v="65.72"/>
    <n v="8.5399999999999991"/>
    <n v="18.64"/>
    <n v="0"/>
    <n v="0"/>
    <n v="896.65"/>
    <n v="886.55"/>
    <n v="6.68"/>
    <n v="0"/>
    <n v="0"/>
    <n v="6.68"/>
    <n v="65.72"/>
    <n v="18.64"/>
    <n v="0"/>
    <n v="0"/>
    <n v="830.93"/>
    <n v="878.01"/>
    <n v="0"/>
    <n v="0"/>
    <n v="0"/>
    <n v="0"/>
    <n v="0"/>
  </r>
  <r>
    <s v="GILBERT SL 87-18"/>
    <n v="6382"/>
    <s v="001"/>
    <m/>
    <s v="32-L00-D29"/>
    <x v="4"/>
    <x v="264"/>
    <s v="D29"/>
    <x v="10"/>
    <s v="DISTRICT ACCOUNTS"/>
    <m/>
    <x v="904"/>
    <s v="GILBERT SL 87-18    "/>
    <s v=" "/>
    <s v=" "/>
    <n v="32"/>
    <s v="L00"/>
    <s v="D29"/>
    <n v="317122"/>
    <n v="0"/>
    <n v="0"/>
    <s v=" "/>
    <s v=" "/>
    <n v="30100000"/>
    <n v="0"/>
    <n v="0"/>
    <n v="0"/>
    <n v="0"/>
    <n v="0"/>
    <n v="0"/>
    <n v="0"/>
    <n v="0"/>
    <n v="39.840000000000003"/>
    <n v="39.840000000000003"/>
    <n v="6.18"/>
    <n v="0"/>
    <n v="0"/>
    <n v="6.18"/>
    <n v="0"/>
    <n v="0"/>
    <n v="0"/>
    <n v="0"/>
    <n v="39.840000000000003"/>
    <n v="39.840000000000003"/>
    <n v="0"/>
    <n v="0"/>
    <n v="0"/>
    <n v="0"/>
    <n v="0"/>
  </r>
  <r>
    <s v="GILBERT SL 87-19"/>
    <n v="6383"/>
    <s v="001"/>
    <m/>
    <s v="32-L00-D32"/>
    <x v="4"/>
    <x v="264"/>
    <s v="D32"/>
    <x v="704"/>
    <s v="DISTRICT ACCOUNTS"/>
    <m/>
    <x v="905"/>
    <s v="GILBERT SL 87-19    "/>
    <s v=" "/>
    <s v=" "/>
    <n v="32"/>
    <s v="L00"/>
    <s v="D32"/>
    <n v="317122"/>
    <n v="0"/>
    <n v="15.47"/>
    <s v=" "/>
    <s v=" "/>
    <n v="30100000"/>
    <n v="30.37"/>
    <n v="0"/>
    <n v="0"/>
    <n v="30.37"/>
    <n v="15.47"/>
    <n v="7.69"/>
    <n v="0"/>
    <n v="0"/>
    <n v="934.67"/>
    <n v="942.45"/>
    <n v="38.85"/>
    <n v="0"/>
    <n v="0"/>
    <n v="38.85"/>
    <n v="30.37"/>
    <n v="7.69"/>
    <n v="0"/>
    <n v="0"/>
    <n v="904.3"/>
    <n v="926.98"/>
    <n v="0"/>
    <n v="0"/>
    <n v="0"/>
    <n v="0"/>
    <n v="0"/>
  </r>
  <r>
    <s v="GILBERT SL 87-20"/>
    <n v="6384"/>
    <s v="001"/>
    <m/>
    <s v="32-L00-D33"/>
    <x v="4"/>
    <x v="264"/>
    <s v="D33"/>
    <x v="10"/>
    <s v="DISTRICT ACCOUNTS"/>
    <m/>
    <x v="906"/>
    <s v="GILBERT SL 87-20    "/>
    <s v=" "/>
    <s v=" "/>
    <n v="32"/>
    <s v="L00"/>
    <s v="D33"/>
    <n v="317122"/>
    <n v="0"/>
    <n v="0"/>
    <s v=" "/>
    <s v=" "/>
    <n v="30100000"/>
    <n v="47.85"/>
    <n v="0"/>
    <n v="0"/>
    <n v="47.85"/>
    <n v="0"/>
    <n v="7.16"/>
    <n v="0"/>
    <n v="0"/>
    <n v="948.19"/>
    <n v="941.03"/>
    <n v="22.63"/>
    <n v="0"/>
    <n v="0"/>
    <n v="22.63"/>
    <n v="47.85"/>
    <n v="7.16"/>
    <n v="0"/>
    <n v="0"/>
    <n v="900.34"/>
    <n v="941.03"/>
    <n v="0"/>
    <n v="0"/>
    <n v="0"/>
    <n v="0"/>
    <n v="0"/>
  </r>
  <r>
    <s v="GILBERT SL 87-21"/>
    <n v="6385"/>
    <s v="001"/>
    <m/>
    <s v="32-L00-D31"/>
    <x v="4"/>
    <x v="264"/>
    <s v="D31"/>
    <x v="705"/>
    <s v="DISTRICT ACCOUNTS"/>
    <m/>
    <x v="907"/>
    <s v="GILBERT SL 87-21    "/>
    <s v=" "/>
    <s v=" "/>
    <n v="32"/>
    <s v="L00"/>
    <s v="D31"/>
    <n v="317122"/>
    <n v="0"/>
    <n v="101"/>
    <s v=" "/>
    <s v=" "/>
    <n v="30100000"/>
    <n v="155.44999999999999"/>
    <n v="0"/>
    <n v="0"/>
    <n v="155.44999999999999"/>
    <n v="101"/>
    <n v="17.97"/>
    <n v="0"/>
    <n v="0"/>
    <n v="1060.4100000000001"/>
    <n v="1143.44"/>
    <n v="50.16"/>
    <n v="0"/>
    <n v="0"/>
    <n v="50.16"/>
    <n v="155.44999999999999"/>
    <n v="17.97"/>
    <n v="0"/>
    <n v="0"/>
    <n v="904.96"/>
    <n v="1042.44"/>
    <n v="0"/>
    <n v="0"/>
    <n v="0"/>
    <n v="0"/>
    <n v="0"/>
  </r>
  <r>
    <s v="GILBERT SL 87-22"/>
    <n v="6386"/>
    <s v="001"/>
    <m/>
    <s v="32-L00-D34"/>
    <x v="4"/>
    <x v="264"/>
    <s v="D34"/>
    <x v="706"/>
    <s v="DISTRICT ACCOUNTS"/>
    <m/>
    <x v="908"/>
    <s v="GILBERT SL 87-22    "/>
    <s v=" "/>
    <s v=" "/>
    <n v="32"/>
    <s v="L00"/>
    <s v="D34"/>
    <n v="317122"/>
    <n v="0"/>
    <n v="11.05"/>
    <s v=" "/>
    <s v=" "/>
    <n v="30100000"/>
    <n v="70.67"/>
    <n v="0"/>
    <n v="0"/>
    <n v="70.67"/>
    <n v="11.05"/>
    <n v="25.94"/>
    <n v="0"/>
    <n v="0"/>
    <n v="1767"/>
    <n v="1752.11"/>
    <n v="58.88"/>
    <n v="0"/>
    <n v="0"/>
    <n v="58.88"/>
    <n v="70.67"/>
    <n v="25.94"/>
    <n v="0"/>
    <n v="0"/>
    <n v="1696.33"/>
    <n v="1741.06"/>
    <n v="0"/>
    <n v="0"/>
    <n v="0"/>
    <n v="0"/>
    <n v="0"/>
  </r>
  <r>
    <s v="GILBERT SL 87-24"/>
    <n v="6387"/>
    <s v="001"/>
    <m/>
    <s v="32-L00-D47"/>
    <x v="4"/>
    <x v="264"/>
    <s v="D47"/>
    <x v="707"/>
    <s v="DISTRICT ACCOUNTS"/>
    <m/>
    <x v="909"/>
    <s v="GILBERT SL 87-24    "/>
    <s v=" "/>
    <s v=" "/>
    <n v="32"/>
    <s v="L00"/>
    <s v="D47"/>
    <n v="317122"/>
    <n v="0"/>
    <n v="38.39"/>
    <s v=" "/>
    <s v=" "/>
    <n v="30100000"/>
    <n v="22.2"/>
    <n v="0"/>
    <n v="0"/>
    <n v="22.2"/>
    <n v="38.39"/>
    <n v="19.32"/>
    <n v="0"/>
    <n v="0"/>
    <n v="1054.3499999999999"/>
    <n v="1073.42"/>
    <n v="65.28"/>
    <n v="0"/>
    <n v="0"/>
    <n v="65.28"/>
    <n v="22.2"/>
    <n v="19.32"/>
    <n v="0"/>
    <n v="0"/>
    <n v="1032.1500000000001"/>
    <n v="1035.03"/>
    <n v="0"/>
    <n v="0"/>
    <n v="0"/>
    <n v="0"/>
    <n v="0"/>
  </r>
  <r>
    <s v="GILBERT SL 87-25"/>
    <n v="6388"/>
    <s v="001"/>
    <m/>
    <s v="32-L00-D48"/>
    <x v="4"/>
    <x v="264"/>
    <s v="D48"/>
    <x v="708"/>
    <s v="DISTRICT ACCOUNTS"/>
    <m/>
    <x v="910"/>
    <s v="GILBERT SL 87-25    "/>
    <s v=" "/>
    <s v=" "/>
    <n v="32"/>
    <s v="L00"/>
    <s v="D48"/>
    <n v="317122"/>
    <n v="0"/>
    <n v="385.09"/>
    <s v=" "/>
    <s v=" "/>
    <n v="30100000"/>
    <n v="508.4"/>
    <n v="0"/>
    <n v="0"/>
    <n v="508.4"/>
    <n v="385.09"/>
    <n v="98.32"/>
    <n v="0"/>
    <n v="0"/>
    <n v="9614.5"/>
    <n v="9901.27"/>
    <n v="205.79"/>
    <n v="0"/>
    <n v="0"/>
    <n v="205.79"/>
    <n v="508.4"/>
    <n v="98.32"/>
    <n v="0"/>
    <n v="0"/>
    <n v="9106.1"/>
    <n v="9516.18"/>
    <n v="0"/>
    <n v="0"/>
    <n v="0"/>
    <n v="0"/>
    <n v="0"/>
  </r>
  <r>
    <s v="GILBERT SL 87-27"/>
    <n v="6389"/>
    <s v="001"/>
    <m/>
    <s v="32-L00-D49"/>
    <x v="4"/>
    <x v="264"/>
    <s v="D49"/>
    <x v="709"/>
    <s v="DISTRICT ACCOUNTS"/>
    <m/>
    <x v="911"/>
    <s v="GILBERT SL 87-27    "/>
    <s v=" "/>
    <s v=" "/>
    <n v="32"/>
    <s v="L00"/>
    <s v="D49"/>
    <n v="317122"/>
    <n v="0"/>
    <n v="6.08"/>
    <s v=" "/>
    <s v=" "/>
    <n v="30100000"/>
    <n v="68.599999999999994"/>
    <n v="0"/>
    <n v="0"/>
    <n v="68.599999999999994"/>
    <n v="6.08"/>
    <n v="0"/>
    <n v="0"/>
    <n v="0"/>
    <n v="696.32"/>
    <n v="702.4"/>
    <n v="55.92"/>
    <n v="0"/>
    <n v="0"/>
    <n v="55.92"/>
    <n v="68.599999999999994"/>
    <n v="0"/>
    <n v="0"/>
    <n v="0"/>
    <n v="627.72"/>
    <n v="696.32"/>
    <n v="0"/>
    <n v="0"/>
    <n v="0"/>
    <n v="0"/>
    <n v="0"/>
  </r>
  <r>
    <s v="GILBERT SL 88-01"/>
    <n v="6390"/>
    <s v="001"/>
    <m/>
    <s v="32-L00-D51"/>
    <x v="4"/>
    <x v="264"/>
    <s v="D51"/>
    <x v="710"/>
    <s v="DISTRICT ACCOUNTS"/>
    <m/>
    <x v="912"/>
    <s v="GILBERT SL 88-01    "/>
    <s v=" "/>
    <s v=" "/>
    <n v="32"/>
    <s v="L00"/>
    <s v="D51"/>
    <n v="317122"/>
    <n v="0"/>
    <n v="4.59"/>
    <s v=" "/>
    <s v=" "/>
    <n v="30100000"/>
    <n v="0"/>
    <n v="0"/>
    <n v="0"/>
    <n v="0"/>
    <n v="4.59"/>
    <n v="0"/>
    <n v="0"/>
    <n v="0"/>
    <n v="317.8"/>
    <n v="322.39"/>
    <n v="9.8699999999999992"/>
    <n v="0"/>
    <n v="0"/>
    <n v="9.8699999999999992"/>
    <n v="0"/>
    <n v="0"/>
    <n v="0"/>
    <n v="0"/>
    <n v="317.8"/>
    <n v="317.8"/>
    <n v="0"/>
    <n v="0"/>
    <n v="0"/>
    <n v="0"/>
    <n v="0"/>
  </r>
  <r>
    <s v="GILBERT SL 88-02"/>
    <n v="6391"/>
    <s v="001"/>
    <m/>
    <s v="32-L00-D53"/>
    <x v="4"/>
    <x v="264"/>
    <s v="D53"/>
    <x v="711"/>
    <s v="DISTRICT ACCOUNTS"/>
    <m/>
    <x v="913"/>
    <s v="GILBERT SL 88-02    "/>
    <s v=" "/>
    <s v=" "/>
    <n v="32"/>
    <s v="L00"/>
    <s v="D53"/>
    <n v="317122"/>
    <n v="0"/>
    <n v="2.16"/>
    <s v=" "/>
    <s v=" "/>
    <n v="30100000"/>
    <n v="10.96"/>
    <n v="0"/>
    <n v="0"/>
    <n v="10.96"/>
    <n v="2.16"/>
    <n v="1.1399999999999999"/>
    <n v="0"/>
    <n v="0"/>
    <n v="103"/>
    <n v="104.02"/>
    <n v="3.75"/>
    <n v="0"/>
    <n v="0"/>
    <n v="3.75"/>
    <n v="10.96"/>
    <n v="1.1399999999999999"/>
    <n v="0"/>
    <n v="0"/>
    <n v="92.04"/>
    <n v="101.86"/>
    <n v="0"/>
    <n v="0"/>
    <n v="0"/>
    <n v="0"/>
    <n v="0"/>
  </r>
  <r>
    <s v="GILBERT SL 88-03"/>
    <n v="6392"/>
    <s v="001"/>
    <m/>
    <s v="32-L00-D55"/>
    <x v="4"/>
    <x v="264"/>
    <s v="D55"/>
    <x v="712"/>
    <s v="DISTRICT ACCOUNTS"/>
    <m/>
    <x v="914"/>
    <s v="GILBERT SL 88-03    "/>
    <s v=" "/>
    <s v=" "/>
    <n v="32"/>
    <s v="L00"/>
    <s v="D55"/>
    <n v="317122"/>
    <n v="0"/>
    <n v="42.03"/>
    <s v=" "/>
    <s v=" "/>
    <n v="30100000"/>
    <n v="66.040000000000006"/>
    <n v="0"/>
    <n v="0"/>
    <n v="66.040000000000006"/>
    <n v="42.03"/>
    <n v="0"/>
    <n v="0"/>
    <n v="0"/>
    <n v="819.55"/>
    <n v="861.58"/>
    <n v="42.85"/>
    <n v="0"/>
    <n v="0"/>
    <n v="42.85"/>
    <n v="66.040000000000006"/>
    <n v="0"/>
    <n v="0"/>
    <n v="0"/>
    <n v="753.51"/>
    <n v="819.55"/>
    <n v="0"/>
    <n v="0"/>
    <n v="0"/>
    <n v="0"/>
    <n v="0"/>
  </r>
  <r>
    <s v="GILBERT SL 88-04"/>
    <n v="6393"/>
    <s v="001"/>
    <m/>
    <s v="32-L00-D56"/>
    <x v="4"/>
    <x v="264"/>
    <s v="D56"/>
    <x v="10"/>
    <s v="DISTRICT ACCOUNTS"/>
    <m/>
    <x v="915"/>
    <s v="GILBERT SL 88-04    "/>
    <s v=" "/>
    <s v=" "/>
    <n v="32"/>
    <s v="L00"/>
    <s v="D56"/>
    <n v="317122"/>
    <n v="0"/>
    <n v="0"/>
    <s v=" "/>
    <s v=" "/>
    <n v="30100000"/>
    <n v="0"/>
    <n v="0"/>
    <n v="0"/>
    <n v="0"/>
    <n v="0"/>
    <n v="0"/>
    <n v="0"/>
    <n v="0"/>
    <n v="103.99"/>
    <n v="103.99"/>
    <n v="0"/>
    <n v="0"/>
    <n v="0"/>
    <n v="0"/>
    <n v="0"/>
    <n v="0"/>
    <n v="0"/>
    <n v="0"/>
    <n v="103.99"/>
    <n v="103.99"/>
    <n v="0"/>
    <n v="0"/>
    <n v="0"/>
    <n v="0"/>
    <n v="0"/>
  </r>
  <r>
    <s v="GILBERT SL 88-05"/>
    <n v="6394"/>
    <s v="001"/>
    <m/>
    <s v="32-L00-D58"/>
    <x v="4"/>
    <x v="264"/>
    <s v="D58"/>
    <x v="713"/>
    <s v="DISTRICT ACCOUNTS"/>
    <m/>
    <x v="916"/>
    <s v="GILBERT SL 88-05    "/>
    <s v=" "/>
    <s v=" "/>
    <n v="32"/>
    <s v="L00"/>
    <s v="D58"/>
    <n v="317122"/>
    <n v="0"/>
    <n v="33.840000000000003"/>
    <s v=" "/>
    <s v=" "/>
    <n v="30100000"/>
    <n v="38.659999999999997"/>
    <n v="0"/>
    <n v="0"/>
    <n v="38.659999999999997"/>
    <n v="33.840000000000003"/>
    <n v="10.29"/>
    <n v="0"/>
    <n v="0"/>
    <n v="653.83000000000004"/>
    <n v="677.38"/>
    <n v="11.39"/>
    <n v="0"/>
    <n v="0"/>
    <n v="11.39"/>
    <n v="38.659999999999997"/>
    <n v="10.29"/>
    <n v="0"/>
    <n v="0"/>
    <n v="615.16999999999996"/>
    <n v="643.54"/>
    <n v="0"/>
    <n v="0"/>
    <n v="0"/>
    <n v="0"/>
    <n v="0"/>
  </r>
  <r>
    <s v="GILBERT SL 88-06"/>
    <n v="6395"/>
    <s v="001"/>
    <m/>
    <s v="32-L00-D61"/>
    <x v="4"/>
    <x v="264"/>
    <s v="D61"/>
    <x v="714"/>
    <s v="DISTRICT ACCOUNTS"/>
    <m/>
    <x v="917"/>
    <s v="GILBERT SL 88-06    "/>
    <s v=" "/>
    <s v=" "/>
    <n v="32"/>
    <s v="L00"/>
    <s v="D61"/>
    <n v="317122"/>
    <n v="0"/>
    <n v="55.39"/>
    <s v=" "/>
    <s v=" "/>
    <n v="30100000"/>
    <n v="170.82"/>
    <n v="0"/>
    <n v="0"/>
    <n v="170.82"/>
    <n v="55.39"/>
    <n v="8.35"/>
    <n v="0"/>
    <n v="0"/>
    <n v="2403.33"/>
    <n v="2450.37"/>
    <n v="83.09"/>
    <n v="0"/>
    <n v="0"/>
    <n v="83.09"/>
    <n v="170.82"/>
    <n v="8.35"/>
    <n v="0"/>
    <n v="0"/>
    <n v="2232.5100000000002"/>
    <n v="2394.98"/>
    <n v="0"/>
    <n v="0"/>
    <n v="0"/>
    <n v="0"/>
    <n v="0"/>
  </r>
  <r>
    <s v="GILBERT SL 88-07"/>
    <n v="6396"/>
    <s v="001"/>
    <m/>
    <s v="32-L00-D67"/>
    <x v="4"/>
    <x v="264"/>
    <s v="D67"/>
    <x v="715"/>
    <s v="DISTRICT ACCOUNTS"/>
    <m/>
    <x v="918"/>
    <s v="GILBERT SL 88-07    "/>
    <s v=" "/>
    <s v=" "/>
    <n v="32"/>
    <s v="L00"/>
    <s v="D67"/>
    <n v="317122"/>
    <n v="0"/>
    <n v="9.5500000000000007"/>
    <s v=" "/>
    <s v=" "/>
    <n v="30100000"/>
    <n v="32.57"/>
    <n v="0"/>
    <n v="0"/>
    <n v="32.57"/>
    <n v="9.5500000000000007"/>
    <n v="14.23"/>
    <n v="0"/>
    <n v="0"/>
    <n v="539.36"/>
    <n v="534.67999999999995"/>
    <n v="28.67"/>
    <n v="0"/>
    <n v="0"/>
    <n v="28.67"/>
    <n v="32.57"/>
    <n v="14.23"/>
    <n v="0"/>
    <n v="0"/>
    <n v="506.79"/>
    <n v="525.13"/>
    <n v="0"/>
    <n v="0"/>
    <n v="0"/>
    <n v="0"/>
    <n v="0"/>
  </r>
  <r>
    <s v="GILBERT SL 88-08"/>
    <n v="6397"/>
    <s v="001"/>
    <m/>
    <s v="32-L00-D62"/>
    <x v="4"/>
    <x v="264"/>
    <s v="D62"/>
    <x v="716"/>
    <s v="DISTRICT ACCOUNTS"/>
    <m/>
    <x v="919"/>
    <s v="GILBERT SL 88-08    "/>
    <s v=" "/>
    <s v=" "/>
    <n v="32"/>
    <s v="L00"/>
    <s v="D62"/>
    <n v="317122"/>
    <n v="0"/>
    <n v="48.68"/>
    <s v=" "/>
    <s v=" "/>
    <n v="30100000"/>
    <n v="72.44"/>
    <n v="0"/>
    <n v="0"/>
    <n v="72.44"/>
    <n v="48.68"/>
    <n v="31.7"/>
    <n v="0"/>
    <n v="0"/>
    <n v="1016.7"/>
    <n v="1033.68"/>
    <n v="38.81"/>
    <n v="0"/>
    <n v="0"/>
    <n v="38.81"/>
    <n v="72.44"/>
    <n v="31.7"/>
    <n v="0"/>
    <n v="0"/>
    <n v="944.26"/>
    <n v="985"/>
    <n v="0"/>
    <n v="0"/>
    <n v="0"/>
    <n v="0"/>
    <n v="0"/>
  </r>
  <r>
    <s v="GILBERT SL 89-01"/>
    <n v="6398"/>
    <s v="001"/>
    <m/>
    <s v="32-L00-D72"/>
    <x v="4"/>
    <x v="264"/>
    <s v="D72"/>
    <x v="717"/>
    <s v="DISTRICT ACCOUNTS"/>
    <m/>
    <x v="920"/>
    <s v="GILBERT SL 89-01    "/>
    <s v=" "/>
    <s v=" "/>
    <n v="32"/>
    <s v="L00"/>
    <s v="D72"/>
    <n v="317122"/>
    <n v="0"/>
    <n v="8.66"/>
    <s v=" "/>
    <s v=" "/>
    <n v="30100000"/>
    <n v="97.47"/>
    <n v="0"/>
    <n v="0"/>
    <n v="97.47"/>
    <n v="8.66"/>
    <n v="10.130000000000001"/>
    <n v="0"/>
    <n v="0"/>
    <n v="1104.0899999999999"/>
    <n v="1102.6199999999999"/>
    <n v="30.44"/>
    <n v="0"/>
    <n v="0"/>
    <n v="30.44"/>
    <n v="97.47"/>
    <n v="10.130000000000001"/>
    <n v="0"/>
    <n v="0"/>
    <n v="1006.62"/>
    <n v="1093.96"/>
    <n v="0"/>
    <n v="0"/>
    <n v="0"/>
    <n v="0"/>
    <n v="0"/>
  </r>
  <r>
    <s v="GILBERT SL 90-01"/>
    <n v="6399"/>
    <s v="001"/>
    <m/>
    <s v="32-L00-D71"/>
    <x v="4"/>
    <x v="264"/>
    <s v="D71"/>
    <x v="718"/>
    <s v="DISTRICT ACCOUNTS"/>
    <m/>
    <x v="921"/>
    <s v="GILBERT SL 90-01    "/>
    <s v=" "/>
    <s v=" "/>
    <n v="32"/>
    <s v="L00"/>
    <s v="D71"/>
    <n v="317122"/>
    <n v="0"/>
    <n v="34.619999999999997"/>
    <s v=" "/>
    <s v=" "/>
    <n v="30100000"/>
    <n v="49.51"/>
    <n v="0"/>
    <n v="0"/>
    <n v="49.51"/>
    <n v="34.619999999999997"/>
    <n v="0"/>
    <n v="0"/>
    <n v="0"/>
    <n v="635.12"/>
    <n v="669.74"/>
    <n v="8.48"/>
    <n v="0"/>
    <n v="0"/>
    <n v="8.48"/>
    <n v="49.51"/>
    <n v="0"/>
    <n v="0"/>
    <n v="0"/>
    <n v="585.61"/>
    <n v="635.12"/>
    <n v="0"/>
    <n v="0"/>
    <n v="0"/>
    <n v="0"/>
    <n v="0"/>
  </r>
  <r>
    <s v="GILBERT SL 90-02"/>
    <n v="6400"/>
    <s v="001"/>
    <m/>
    <s v="32-L00-D73"/>
    <x v="4"/>
    <x v="264"/>
    <s v="D73"/>
    <x v="719"/>
    <s v="DISTRICT ACCOUNTS"/>
    <m/>
    <x v="922"/>
    <s v="GILBERT SL 90-02    "/>
    <s v=" "/>
    <s v=" "/>
    <n v="32"/>
    <s v="L00"/>
    <s v="D73"/>
    <n v="317122"/>
    <n v="0"/>
    <n v="25.06"/>
    <s v=" "/>
    <s v=" "/>
    <n v="30100000"/>
    <n v="64.27"/>
    <n v="0"/>
    <n v="0"/>
    <n v="64.27"/>
    <n v="25.06"/>
    <n v="15.07"/>
    <n v="0"/>
    <n v="0"/>
    <n v="1268.94"/>
    <n v="1278.93"/>
    <n v="25.84"/>
    <n v="0"/>
    <n v="0"/>
    <n v="25.84"/>
    <n v="64.27"/>
    <n v="15.07"/>
    <n v="0"/>
    <n v="0"/>
    <n v="1204.67"/>
    <n v="1253.8699999999999"/>
    <n v="0"/>
    <n v="0"/>
    <n v="0"/>
    <n v="0"/>
    <n v="0"/>
  </r>
  <r>
    <s v="GILBERT SL 90-03"/>
    <n v="6401"/>
    <s v="001"/>
    <m/>
    <s v="32-L00-D79"/>
    <x v="4"/>
    <x v="264"/>
    <s v="D79"/>
    <x v="720"/>
    <s v="DISTRICT ACCOUNTS"/>
    <m/>
    <x v="923"/>
    <s v="GILBERT SL 90-03    "/>
    <s v=" "/>
    <s v=" "/>
    <n v="32"/>
    <s v="L00"/>
    <s v="D79"/>
    <n v="317122"/>
    <n v="0"/>
    <n v="16.670000000000002"/>
    <s v=" "/>
    <s v=" "/>
    <n v="30100000"/>
    <n v="84.81"/>
    <n v="0"/>
    <n v="0"/>
    <n v="84.81"/>
    <n v="16.670000000000002"/>
    <n v="0"/>
    <n v="0"/>
    <n v="0"/>
    <n v="1127.3499999999999"/>
    <n v="1144.02"/>
    <n v="88.54"/>
    <n v="0"/>
    <n v="0"/>
    <n v="88.54"/>
    <n v="84.81"/>
    <n v="0"/>
    <n v="0"/>
    <n v="0"/>
    <n v="1042.54"/>
    <n v="1127.3499999999999"/>
    <n v="0"/>
    <n v="0"/>
    <n v="0"/>
    <n v="0"/>
    <n v="0"/>
  </r>
  <r>
    <s v="GILBERT SL 90-04"/>
    <n v="6402"/>
    <s v="001"/>
    <m/>
    <s v="32-L00-D80"/>
    <x v="4"/>
    <x v="264"/>
    <s v="D80"/>
    <x v="721"/>
    <s v="DISTRICT ACCOUNTS"/>
    <m/>
    <x v="924"/>
    <s v="GILBERT SL 90-04    "/>
    <s v=" "/>
    <s v=" "/>
    <n v="32"/>
    <s v="L00"/>
    <s v="D80"/>
    <n v="317122"/>
    <n v="0"/>
    <n v="43.24"/>
    <s v=" "/>
    <s v=" "/>
    <n v="30100000"/>
    <n v="103.47"/>
    <n v="0"/>
    <n v="0"/>
    <n v="103.47"/>
    <n v="43.24"/>
    <n v="10.7"/>
    <n v="0"/>
    <n v="0"/>
    <n v="1141.25"/>
    <n v="1173.79"/>
    <n v="30.6"/>
    <n v="0"/>
    <n v="0"/>
    <n v="30.6"/>
    <n v="103.47"/>
    <n v="10.7"/>
    <n v="0"/>
    <n v="0"/>
    <n v="1037.78"/>
    <n v="1130.55"/>
    <n v="0"/>
    <n v="0"/>
    <n v="0"/>
    <n v="0"/>
    <n v="0"/>
  </r>
  <r>
    <s v="GILBERT SL 90-05"/>
    <n v="6403"/>
    <s v="001"/>
    <m/>
    <s v="32-L00-D84"/>
    <x v="4"/>
    <x v="264"/>
    <s v="D84"/>
    <x v="722"/>
    <s v="DISTRICT ACCOUNTS"/>
    <m/>
    <x v="925"/>
    <s v="GILBERT SL 90-05    "/>
    <s v=" "/>
    <s v=" "/>
    <n v="32"/>
    <s v="L00"/>
    <s v="D84"/>
    <n v="317122"/>
    <n v="0"/>
    <n v="2.23"/>
    <s v=" "/>
    <s v=" "/>
    <n v="30100000"/>
    <n v="2.73"/>
    <n v="0"/>
    <n v="0"/>
    <n v="2.73"/>
    <n v="2.23"/>
    <n v="17.16"/>
    <n v="0"/>
    <n v="0"/>
    <n v="117.46"/>
    <n v="102.53"/>
    <n v="2.81"/>
    <n v="0"/>
    <n v="0"/>
    <n v="2.81"/>
    <n v="2.73"/>
    <n v="17.16"/>
    <n v="0"/>
    <n v="0"/>
    <n v="114.73"/>
    <n v="100.3"/>
    <n v="0"/>
    <n v="0"/>
    <n v="0"/>
    <n v="0"/>
    <n v="0"/>
  </r>
  <r>
    <s v="GILBERT SL 91-01"/>
    <n v="6404"/>
    <s v="001"/>
    <m/>
    <s v="32-L00-D86"/>
    <x v="4"/>
    <x v="264"/>
    <s v="D86"/>
    <x v="723"/>
    <s v="DISTRICT ACCOUNTS"/>
    <m/>
    <x v="926"/>
    <s v="GILBERT SL 91-01    "/>
    <s v=" "/>
    <s v=" "/>
    <n v="32"/>
    <s v="L00"/>
    <s v="D86"/>
    <n v="317122"/>
    <n v="0"/>
    <n v="9.42"/>
    <s v=" "/>
    <s v=" "/>
    <n v="30100000"/>
    <n v="54.25"/>
    <n v="0"/>
    <n v="0"/>
    <n v="54.25"/>
    <n v="9.42"/>
    <n v="0"/>
    <n v="0"/>
    <n v="0"/>
    <n v="709.53"/>
    <n v="718.95"/>
    <n v="7.4"/>
    <n v="0"/>
    <n v="0"/>
    <n v="7.4"/>
    <n v="54.25"/>
    <n v="0"/>
    <n v="0"/>
    <n v="0"/>
    <n v="655.28"/>
    <n v="709.53"/>
    <n v="0"/>
    <n v="0"/>
    <n v="0"/>
    <n v="0"/>
    <n v="0"/>
  </r>
  <r>
    <s v="GILBERT SL 91-02"/>
    <n v="6405"/>
    <s v="001"/>
    <m/>
    <s v="32-L00-D85"/>
    <x v="4"/>
    <x v="264"/>
    <s v="D85"/>
    <x v="724"/>
    <s v="DISTRICT ACCOUNTS"/>
    <m/>
    <x v="927"/>
    <s v="GILBERT SL 91-02    "/>
    <s v=" "/>
    <s v=" "/>
    <n v="32"/>
    <s v="L00"/>
    <s v="D85"/>
    <n v="317122"/>
    <n v="0"/>
    <n v="222.18"/>
    <s v=" "/>
    <s v=" "/>
    <n v="30100000"/>
    <n v="266.55"/>
    <n v="0"/>
    <n v="0"/>
    <n v="266.55"/>
    <n v="222.18"/>
    <n v="46.43"/>
    <n v="0"/>
    <n v="0"/>
    <n v="3658.73"/>
    <n v="3834.48"/>
    <n v="78.25"/>
    <n v="0"/>
    <n v="0"/>
    <n v="78.25"/>
    <n v="266.55"/>
    <n v="46.43"/>
    <n v="0"/>
    <n v="0"/>
    <n v="3392.18"/>
    <n v="3612.3"/>
    <n v="0"/>
    <n v="0"/>
    <n v="0"/>
    <n v="0"/>
    <n v="0"/>
  </r>
  <r>
    <s v="GILBERT SL 91-03"/>
    <n v="6406"/>
    <s v="001"/>
    <m/>
    <s v="32-L00-D91"/>
    <x v="4"/>
    <x v="264"/>
    <s v="D91"/>
    <x v="725"/>
    <s v="DISTRICT ACCOUNTS"/>
    <m/>
    <x v="928"/>
    <s v="GILBERT SL 91-03    "/>
    <s v=" "/>
    <s v=" "/>
    <n v="32"/>
    <s v="L00"/>
    <s v="D91"/>
    <n v="317122"/>
    <n v="0"/>
    <n v="48.43"/>
    <s v=" "/>
    <s v=" "/>
    <n v="30100000"/>
    <n v="38.299999999999997"/>
    <n v="0"/>
    <n v="0"/>
    <n v="38.299999999999997"/>
    <n v="48.43"/>
    <n v="3.27"/>
    <n v="0"/>
    <n v="0"/>
    <n v="691.35"/>
    <n v="736.51"/>
    <n v="16.66"/>
    <n v="0"/>
    <n v="0"/>
    <n v="16.66"/>
    <n v="38.299999999999997"/>
    <n v="3.27"/>
    <n v="0"/>
    <n v="0"/>
    <n v="653.04999999999995"/>
    <n v="688.08"/>
    <n v="0"/>
    <n v="0"/>
    <n v="0"/>
    <n v="0"/>
    <n v="0"/>
  </r>
  <r>
    <s v="GILBERT SL 92-01"/>
    <n v="6407"/>
    <s v="001"/>
    <m/>
    <s v="32-L00-D89"/>
    <x v="4"/>
    <x v="264"/>
    <s v="D89"/>
    <x v="726"/>
    <s v="DISTRICT ACCOUNTS"/>
    <m/>
    <x v="929"/>
    <s v="GILBERT SL 92-01    "/>
    <s v=" "/>
    <s v=" "/>
    <n v="32"/>
    <s v="L00"/>
    <s v="D89"/>
    <n v="317122"/>
    <n v="0"/>
    <n v="12.57"/>
    <s v=" "/>
    <s v=" "/>
    <n v="30100000"/>
    <n v="25.47"/>
    <n v="0"/>
    <n v="0"/>
    <n v="25.47"/>
    <n v="12.57"/>
    <n v="3.85"/>
    <n v="0"/>
    <n v="0"/>
    <n v="648.75"/>
    <n v="657.47"/>
    <n v="29.09"/>
    <n v="0"/>
    <n v="0"/>
    <n v="29.09"/>
    <n v="25.47"/>
    <n v="3.85"/>
    <n v="0"/>
    <n v="0"/>
    <n v="623.28"/>
    <n v="644.9"/>
    <n v="0"/>
    <n v="0"/>
    <n v="0"/>
    <n v="0"/>
    <n v="0"/>
  </r>
  <r>
    <s v="GILBERT SL 92-04"/>
    <n v="6408"/>
    <s v="001"/>
    <m/>
    <s v="32-L00-E02"/>
    <x v="4"/>
    <x v="264"/>
    <s v="E02"/>
    <x v="10"/>
    <s v="DISTRICT ACCOUNTS"/>
    <m/>
    <x v="930"/>
    <s v="GILBERT SL 92-04    "/>
    <s v=" "/>
    <s v=" "/>
    <n v="32"/>
    <s v="L00"/>
    <s v="E02"/>
    <n v="317122"/>
    <n v="0"/>
    <n v="0"/>
    <s v=" "/>
    <s v=" "/>
    <n v="30100000"/>
    <n v="0"/>
    <n v="0"/>
    <n v="0"/>
    <n v="0"/>
    <n v="0"/>
    <n v="0"/>
    <n v="0"/>
    <n v="0"/>
    <n v="0"/>
    <n v="0"/>
    <n v="0"/>
    <n v="0"/>
    <n v="0"/>
    <n v="0"/>
    <n v="0"/>
    <n v="0"/>
    <n v="0"/>
    <n v="0"/>
    <n v="0"/>
    <n v="0"/>
    <n v="0"/>
    <n v="0"/>
    <n v="0"/>
    <n v="0"/>
    <n v="0"/>
  </r>
  <r>
    <s v="GILBERT SL 92-05"/>
    <n v="6409"/>
    <s v="001"/>
    <m/>
    <s v="32-L00-E13"/>
    <x v="4"/>
    <x v="264"/>
    <s v="E13"/>
    <x v="10"/>
    <s v="DISTRICT ACCOUNTS"/>
    <m/>
    <x v="931"/>
    <s v="GILBERT SL 92-05    "/>
    <s v=" "/>
    <s v=" "/>
    <n v="32"/>
    <s v="L00"/>
    <s v="E13"/>
    <n v="317122"/>
    <n v="0"/>
    <n v="0"/>
    <s v=" "/>
    <s v=" "/>
    <n v="30100000"/>
    <n v="8.2799999999999994"/>
    <n v="0"/>
    <n v="0"/>
    <n v="8.2799999999999994"/>
    <n v="0"/>
    <n v="11.18"/>
    <n v="0"/>
    <n v="0"/>
    <n v="127.92"/>
    <n v="116.74"/>
    <n v="3.83"/>
    <n v="0"/>
    <n v="0"/>
    <n v="3.83"/>
    <n v="8.2799999999999994"/>
    <n v="11.18"/>
    <n v="0"/>
    <n v="0"/>
    <n v="119.64"/>
    <n v="116.74"/>
    <n v="0"/>
    <n v="0"/>
    <n v="0"/>
    <n v="0"/>
    <n v="0"/>
  </r>
  <r>
    <s v="GILBERT SL 92-06"/>
    <n v="6410"/>
    <s v="001"/>
    <m/>
    <s v="32-L00-E18"/>
    <x v="4"/>
    <x v="264"/>
    <s v="E18"/>
    <x v="727"/>
    <s v="DISTRICT ACCOUNTS"/>
    <m/>
    <x v="932"/>
    <s v="GILBERT SL 92-06    "/>
    <s v=" "/>
    <s v=" "/>
    <n v="32"/>
    <s v="L00"/>
    <s v="E18"/>
    <n v="317122"/>
    <n v="0"/>
    <n v="8.83"/>
    <s v=" "/>
    <s v=" "/>
    <n v="30100000"/>
    <n v="24.31"/>
    <n v="0"/>
    <n v="0"/>
    <n v="24.31"/>
    <n v="8.83"/>
    <n v="7.45"/>
    <n v="0"/>
    <n v="0"/>
    <n v="394.84"/>
    <n v="396.22"/>
    <n v="15.02"/>
    <n v="0"/>
    <n v="0"/>
    <n v="15.02"/>
    <n v="24.31"/>
    <n v="7.45"/>
    <n v="0"/>
    <n v="0"/>
    <n v="370.53"/>
    <n v="387.39"/>
    <n v="0"/>
    <n v="0"/>
    <n v="0"/>
    <n v="0"/>
    <n v="0"/>
  </r>
  <r>
    <s v="GILBERT SL 92-07"/>
    <n v="6411"/>
    <s v="001"/>
    <m/>
    <s v="32-L00-E39"/>
    <x v="4"/>
    <x v="264"/>
    <s v="E39"/>
    <x v="728"/>
    <s v="DISTRICT ACCOUNTS"/>
    <m/>
    <x v="933"/>
    <s v="GILBERT SL 92-07    "/>
    <s v=" "/>
    <s v=" "/>
    <n v="32"/>
    <s v="L00"/>
    <s v="E39"/>
    <n v="317122"/>
    <n v="0"/>
    <n v="11.78"/>
    <s v=" "/>
    <s v=" "/>
    <n v="30100000"/>
    <n v="11.51"/>
    <n v="0"/>
    <n v="0"/>
    <n v="11.51"/>
    <n v="11.78"/>
    <n v="0"/>
    <n v="0"/>
    <n v="0"/>
    <n v="458.66"/>
    <n v="470.44"/>
    <n v="16.18"/>
    <n v="0"/>
    <n v="0"/>
    <n v="16.18"/>
    <n v="11.51"/>
    <n v="0"/>
    <n v="0"/>
    <n v="0"/>
    <n v="447.15"/>
    <n v="458.66"/>
    <n v="0"/>
    <n v="0"/>
    <n v="0"/>
    <n v="0"/>
    <n v="0"/>
  </r>
  <r>
    <s v="GILBERT SL 92-09"/>
    <n v="6412"/>
    <s v="001"/>
    <m/>
    <s v="32-L00-E40"/>
    <x v="4"/>
    <x v="264"/>
    <s v="E40"/>
    <x v="729"/>
    <s v="DISTRICT ACCOUNTS"/>
    <m/>
    <x v="934"/>
    <s v="GILBERT SL 92-09    "/>
    <s v=" "/>
    <s v=" "/>
    <n v="32"/>
    <s v="L00"/>
    <s v="E40"/>
    <n v="317122"/>
    <n v="0"/>
    <n v="18.79"/>
    <s v=" "/>
    <s v=" "/>
    <n v="30100000"/>
    <n v="25.11"/>
    <n v="0"/>
    <n v="0"/>
    <n v="25.11"/>
    <n v="18.79"/>
    <n v="21.76"/>
    <n v="0"/>
    <n v="0"/>
    <n v="541.85"/>
    <n v="538.88"/>
    <n v="5.87"/>
    <n v="0"/>
    <n v="0"/>
    <n v="5.87"/>
    <n v="25.11"/>
    <n v="21.76"/>
    <n v="0"/>
    <n v="0"/>
    <n v="516.74"/>
    <n v="520.09"/>
    <n v="0"/>
    <n v="0"/>
    <n v="0"/>
    <n v="0"/>
    <n v="0"/>
  </r>
  <r>
    <s v="GILBERT SL 93-03"/>
    <n v="6413"/>
    <s v="001"/>
    <m/>
    <s v="32-L00-E44"/>
    <x v="4"/>
    <x v="264"/>
    <s v="E44"/>
    <x v="730"/>
    <s v="DISTRICT ACCOUNTS"/>
    <m/>
    <x v="935"/>
    <s v="GILBERT SL 93-03    "/>
    <s v=" "/>
    <s v=" "/>
    <n v="32"/>
    <s v="L00"/>
    <s v="E44"/>
    <n v="317122"/>
    <n v="0"/>
    <n v="38.590000000000003"/>
    <s v=" "/>
    <s v=" "/>
    <n v="30100000"/>
    <n v="58.81"/>
    <n v="0"/>
    <n v="0"/>
    <n v="58.81"/>
    <n v="38.590000000000003"/>
    <n v="55.37"/>
    <n v="0"/>
    <n v="0"/>
    <n v="1320.43"/>
    <n v="1303.6500000000001"/>
    <n v="43.02"/>
    <n v="0"/>
    <n v="0"/>
    <n v="43.02"/>
    <n v="58.81"/>
    <n v="55.37"/>
    <n v="0"/>
    <n v="0"/>
    <n v="1261.6199999999999"/>
    <n v="1265.06"/>
    <n v="0"/>
    <n v="0"/>
    <n v="0"/>
    <n v="0"/>
    <n v="0"/>
  </r>
  <r>
    <s v="GILBERT SL 93-03"/>
    <n v="6413"/>
    <s v="001"/>
    <m/>
    <s v="32-L00-E54"/>
    <x v="4"/>
    <x v="264"/>
    <s v="E54"/>
    <x v="10"/>
    <s v="DISTRICT ACCOUNTS"/>
    <m/>
    <x v="935"/>
    <s v="GILBERT SL 93-03    "/>
    <s v=" "/>
    <s v=" "/>
    <n v="32"/>
    <s v="L00"/>
    <s v="E54"/>
    <n v="317122"/>
    <n v="0"/>
    <n v="0"/>
    <s v=" "/>
    <s v=" "/>
    <n v="30100000"/>
    <n v="0"/>
    <n v="0"/>
    <n v="0"/>
    <n v="0"/>
    <n v="0"/>
    <n v="0"/>
    <n v="0"/>
    <n v="0"/>
    <n v="0"/>
    <n v="0"/>
    <n v="0"/>
    <n v="0"/>
    <n v="0"/>
    <n v="0"/>
    <n v="0"/>
    <n v="0"/>
    <n v="0"/>
    <n v="0"/>
    <n v="0"/>
    <n v="0"/>
    <n v="0"/>
    <n v="0"/>
    <n v="0"/>
    <n v="0"/>
    <n v="0"/>
  </r>
  <r>
    <s v="GILBERT SL 93-20"/>
    <n v="6415"/>
    <s v="001"/>
    <m/>
    <s v="32-L00-E93"/>
    <x v="4"/>
    <x v="264"/>
    <s v="E93"/>
    <x v="731"/>
    <s v="DISTRICT ACCOUNTS"/>
    <m/>
    <x v="936"/>
    <s v="GILBERT SL 93-20    "/>
    <s v=" "/>
    <s v=" "/>
    <n v="32"/>
    <s v="L00"/>
    <s v="E93"/>
    <n v="317122"/>
    <n v="0"/>
    <n v="60.25"/>
    <s v=" "/>
    <s v=" "/>
    <n v="30100000"/>
    <n v="98.81"/>
    <n v="0"/>
    <n v="0"/>
    <n v="98.81"/>
    <n v="60.25"/>
    <n v="0"/>
    <n v="0"/>
    <n v="0"/>
    <n v="1382.43"/>
    <n v="1442.68"/>
    <n v="24.11"/>
    <n v="0"/>
    <n v="0"/>
    <n v="24.11"/>
    <n v="98.81"/>
    <n v="0"/>
    <n v="0"/>
    <n v="0"/>
    <n v="1283.6199999999999"/>
    <n v="1382.43"/>
    <n v="0"/>
    <n v="0"/>
    <n v="0"/>
    <n v="0"/>
    <n v="0"/>
  </r>
  <r>
    <s v="GILBERT SL 94-01"/>
    <n v="6416"/>
    <s v="001"/>
    <m/>
    <s v="32-L00-E91"/>
    <x v="4"/>
    <x v="264"/>
    <s v="E91"/>
    <x v="732"/>
    <s v="DISTRICT ACCOUNTS"/>
    <m/>
    <x v="937"/>
    <s v="GILBERT SL 94-01    "/>
    <s v=" "/>
    <s v=" "/>
    <n v="32"/>
    <s v="L00"/>
    <s v="E91"/>
    <n v="317122"/>
    <n v="0"/>
    <n v="14.42"/>
    <s v=" "/>
    <s v=" "/>
    <n v="30100000"/>
    <n v="31.6"/>
    <n v="0"/>
    <n v="0"/>
    <n v="31.6"/>
    <n v="14.42"/>
    <n v="11.82"/>
    <n v="0"/>
    <n v="0"/>
    <n v="1748.04"/>
    <n v="1750.64"/>
    <n v="57.14"/>
    <n v="0"/>
    <n v="0"/>
    <n v="57.14"/>
    <n v="31.6"/>
    <n v="11.82"/>
    <n v="0"/>
    <n v="0"/>
    <n v="1716.44"/>
    <n v="1736.22"/>
    <n v="0"/>
    <n v="0"/>
    <n v="0"/>
    <n v="0"/>
    <n v="0"/>
  </r>
  <r>
    <s v="GILBERT SL 94-02"/>
    <n v="6417"/>
    <s v="001"/>
    <m/>
    <s v="32-L00-E92"/>
    <x v="4"/>
    <x v="264"/>
    <s v="E92"/>
    <x v="733"/>
    <s v="DISTRICT ACCOUNTS"/>
    <m/>
    <x v="938"/>
    <s v="GILBERT SL 94-02    "/>
    <s v=" "/>
    <s v=" "/>
    <n v="32"/>
    <s v="L00"/>
    <s v="E92"/>
    <n v="317122"/>
    <n v="0"/>
    <n v="56.69"/>
    <s v=" "/>
    <s v=" "/>
    <n v="30100000"/>
    <n v="62.31"/>
    <n v="0"/>
    <n v="0"/>
    <n v="62.31"/>
    <n v="56.69"/>
    <n v="8.8000000000000007"/>
    <n v="0"/>
    <n v="0"/>
    <n v="1077.42"/>
    <n v="1125.31"/>
    <n v="17.48"/>
    <n v="0"/>
    <n v="0"/>
    <n v="17.48"/>
    <n v="62.31"/>
    <n v="8.8000000000000007"/>
    <n v="0"/>
    <n v="0"/>
    <n v="1015.11"/>
    <n v="1068.6199999999999"/>
    <n v="0"/>
    <n v="0"/>
    <n v="0"/>
    <n v="0"/>
    <n v="0"/>
  </r>
  <r>
    <s v="GILBERT SL 94-03"/>
    <n v="6418"/>
    <s v="001"/>
    <m/>
    <s v="32-L00-F09"/>
    <x v="4"/>
    <x v="264"/>
    <s v="F09"/>
    <x v="734"/>
    <s v="DISTRICT ACCOUNTS"/>
    <m/>
    <x v="939"/>
    <s v="GILBERT SL 94-03    "/>
    <s v=" "/>
    <s v=" "/>
    <n v="32"/>
    <s v="L00"/>
    <s v="F09"/>
    <n v="317122"/>
    <n v="0"/>
    <n v="141.99"/>
    <s v=" "/>
    <s v=" "/>
    <n v="30100000"/>
    <n v="231.27"/>
    <n v="0"/>
    <n v="0"/>
    <n v="231.27"/>
    <n v="141.99"/>
    <n v="26.85"/>
    <n v="0"/>
    <n v="0"/>
    <n v="4041.21"/>
    <n v="4156.3500000000004"/>
    <n v="64.3"/>
    <n v="0"/>
    <n v="0"/>
    <n v="64.3"/>
    <n v="231.27"/>
    <n v="26.85"/>
    <n v="0"/>
    <n v="0"/>
    <n v="3809.94"/>
    <n v="4014.36"/>
    <n v="0"/>
    <n v="0"/>
    <n v="0"/>
    <n v="0"/>
    <n v="0"/>
  </r>
  <r>
    <s v="GILBERT SL 94-04"/>
    <n v="6419"/>
    <s v="001"/>
    <m/>
    <s v="32-L00-E95"/>
    <x v="4"/>
    <x v="264"/>
    <s v="E95"/>
    <x v="735"/>
    <s v="DISTRICT ACCOUNTS"/>
    <m/>
    <x v="940"/>
    <s v="GILBERT SL 94-04    "/>
    <s v=" "/>
    <s v=" "/>
    <n v="32"/>
    <s v="L00"/>
    <s v="E95"/>
    <n v="317122"/>
    <n v="0"/>
    <n v="30.27"/>
    <s v=" "/>
    <s v=" "/>
    <n v="30100000"/>
    <n v="29.02"/>
    <n v="0"/>
    <n v="0"/>
    <n v="29.02"/>
    <n v="30.27"/>
    <n v="13.16"/>
    <n v="0"/>
    <n v="0"/>
    <n v="412.53"/>
    <n v="429.64"/>
    <n v="14.3"/>
    <n v="0"/>
    <n v="0"/>
    <n v="14.3"/>
    <n v="29.02"/>
    <n v="13.16"/>
    <n v="0"/>
    <n v="0"/>
    <n v="383.51"/>
    <n v="399.37"/>
    <n v="0"/>
    <n v="0"/>
    <n v="0"/>
    <n v="0"/>
    <n v="0"/>
  </r>
  <r>
    <s v="GILBERT SL 94-05"/>
    <n v="6420"/>
    <s v="001"/>
    <m/>
    <s v="32-L00-E96"/>
    <x v="4"/>
    <x v="264"/>
    <s v="E96"/>
    <x v="10"/>
    <s v="DISTRICT ACCOUNTS"/>
    <m/>
    <x v="941"/>
    <s v="GILBERT SL 94-05    "/>
    <s v=" "/>
    <s v=" "/>
    <n v="32"/>
    <s v="L00"/>
    <s v="E96"/>
    <n v="317122"/>
    <n v="0"/>
    <n v="0"/>
    <s v=" "/>
    <s v=" "/>
    <n v="30100000"/>
    <n v="23.83"/>
    <n v="0"/>
    <n v="0"/>
    <n v="23.83"/>
    <n v="0"/>
    <n v="0"/>
    <n v="0"/>
    <n v="0"/>
    <n v="271.5"/>
    <n v="271.5"/>
    <n v="0"/>
    <n v="0"/>
    <n v="0"/>
    <n v="0"/>
    <n v="23.83"/>
    <n v="0"/>
    <n v="0"/>
    <n v="0"/>
    <n v="247.67"/>
    <n v="271.5"/>
    <n v="0"/>
    <n v="0"/>
    <n v="0"/>
    <n v="0"/>
    <n v="0"/>
  </r>
  <r>
    <s v="GILBERT SL 94-06"/>
    <n v="6421"/>
    <s v="001"/>
    <m/>
    <s v="32-L00-E97"/>
    <x v="4"/>
    <x v="264"/>
    <s v="E97"/>
    <x v="10"/>
    <s v="DISTRICT ACCOUNTS"/>
    <m/>
    <x v="942"/>
    <s v="GILBERT SL 94-06    "/>
    <s v=" "/>
    <s v=" "/>
    <n v="32"/>
    <s v="L00"/>
    <s v="E97"/>
    <n v="317122"/>
    <n v="0"/>
    <n v="0"/>
    <s v=" "/>
    <s v=" "/>
    <n v="30100000"/>
    <n v="137.13999999999999"/>
    <n v="0"/>
    <n v="0"/>
    <n v="137.13999999999999"/>
    <n v="0"/>
    <n v="0"/>
    <n v="0"/>
    <n v="0"/>
    <n v="1147.8699999999999"/>
    <n v="1147.8699999999999"/>
    <n v="44.66"/>
    <n v="0"/>
    <n v="0"/>
    <n v="44.66"/>
    <n v="137.13999999999999"/>
    <n v="0"/>
    <n v="0"/>
    <n v="0"/>
    <n v="1010.73"/>
    <n v="1147.8699999999999"/>
    <n v="0"/>
    <n v="0"/>
    <n v="0"/>
    <n v="0"/>
    <n v="0"/>
  </r>
  <r>
    <s v="GILBERT SL 94-07"/>
    <n v="6422"/>
    <s v="001"/>
    <m/>
    <s v="32-L00-E98"/>
    <x v="4"/>
    <x v="264"/>
    <s v="E98"/>
    <x v="736"/>
    <s v="DISTRICT ACCOUNTS"/>
    <m/>
    <x v="943"/>
    <s v="GILBERT SL 94-07    "/>
    <s v=" "/>
    <s v=" "/>
    <n v="32"/>
    <s v="L00"/>
    <s v="E98"/>
    <n v="317122"/>
    <n v="0"/>
    <n v="32.57"/>
    <s v=" "/>
    <s v=" "/>
    <n v="30100000"/>
    <n v="65.55"/>
    <n v="0"/>
    <n v="0"/>
    <n v="65.55"/>
    <n v="32.57"/>
    <n v="10.62"/>
    <n v="0"/>
    <n v="0"/>
    <n v="909.24"/>
    <n v="931.19"/>
    <n v="21.56"/>
    <n v="0"/>
    <n v="0"/>
    <n v="21.56"/>
    <n v="65.55"/>
    <n v="10.62"/>
    <n v="0"/>
    <n v="0"/>
    <n v="843.69"/>
    <n v="898.62"/>
    <n v="0"/>
    <n v="0"/>
    <n v="0"/>
    <n v="0"/>
    <n v="0"/>
  </r>
  <r>
    <s v="GILBERT SL 94-08"/>
    <n v="6423"/>
    <s v="001"/>
    <m/>
    <s v="32-L00-E99"/>
    <x v="4"/>
    <x v="264"/>
    <s v="E99"/>
    <x v="737"/>
    <s v="DISTRICT ACCOUNTS"/>
    <m/>
    <x v="944"/>
    <s v="GILBERT SL 94-08    "/>
    <s v=" "/>
    <s v=" "/>
    <n v="32"/>
    <s v="L00"/>
    <s v="E99"/>
    <n v="317122"/>
    <n v="0"/>
    <n v="23.2"/>
    <s v=" "/>
    <s v=" "/>
    <n v="30100000"/>
    <n v="46.58"/>
    <n v="0"/>
    <n v="0"/>
    <n v="46.58"/>
    <n v="23.2"/>
    <n v="11.94"/>
    <n v="0"/>
    <n v="0"/>
    <n v="1262.8800000000001"/>
    <n v="1274.1400000000001"/>
    <n v="33.4"/>
    <n v="0"/>
    <n v="0"/>
    <n v="33.4"/>
    <n v="46.58"/>
    <n v="11.94"/>
    <n v="0"/>
    <n v="0"/>
    <n v="1216.3"/>
    <n v="1250.94"/>
    <n v="0"/>
    <n v="0"/>
    <n v="0"/>
    <n v="0"/>
    <n v="0"/>
  </r>
  <r>
    <s v="GILBERT SL 94-09"/>
    <n v="6424"/>
    <s v="001"/>
    <m/>
    <s v="32-L00-F01"/>
    <x v="4"/>
    <x v="264"/>
    <s v="F01"/>
    <x v="10"/>
    <s v="DISTRICT ACCOUNTS"/>
    <m/>
    <x v="945"/>
    <s v="GILBERT SL 94-09    "/>
    <s v=" "/>
    <s v=" "/>
    <n v="32"/>
    <s v="L00"/>
    <s v="F01"/>
    <n v="317122"/>
    <n v="0"/>
    <n v="0"/>
    <s v=" "/>
    <s v=" "/>
    <n v="30100000"/>
    <n v="0"/>
    <n v="0"/>
    <n v="0"/>
    <n v="0"/>
    <n v="0"/>
    <n v="0"/>
    <n v="0"/>
    <n v="0"/>
    <n v="335.25"/>
    <n v="335.25"/>
    <n v="46.71"/>
    <n v="0"/>
    <n v="0"/>
    <n v="46.71"/>
    <n v="0"/>
    <n v="0"/>
    <n v="0"/>
    <n v="0"/>
    <n v="335.25"/>
    <n v="335.25"/>
    <n v="0"/>
    <n v="0"/>
    <n v="0"/>
    <n v="0"/>
    <n v="0"/>
  </r>
  <r>
    <s v="GILBERT SL 94-10"/>
    <n v="6425"/>
    <s v="001"/>
    <m/>
    <s v="32-L00-F35"/>
    <x v="4"/>
    <x v="264"/>
    <s v="F35"/>
    <x v="10"/>
    <s v="DISTRICT ACCOUNTS"/>
    <m/>
    <x v="946"/>
    <s v="GILBERT SL 94-10    "/>
    <s v=" "/>
    <s v=" "/>
    <n v="32"/>
    <s v="L00"/>
    <s v="F35"/>
    <n v="317122"/>
    <n v="0"/>
    <n v="0"/>
    <s v=" "/>
    <s v=" "/>
    <n v="30100000"/>
    <n v="0"/>
    <n v="0"/>
    <n v="0"/>
    <n v="0"/>
    <n v="0"/>
    <n v="0"/>
    <n v="0"/>
    <n v="0"/>
    <n v="43.44"/>
    <n v="43.44"/>
    <n v="0"/>
    <n v="0"/>
    <n v="0"/>
    <n v="0"/>
    <n v="0"/>
    <n v="0"/>
    <n v="0"/>
    <n v="0"/>
    <n v="43.44"/>
    <n v="43.44"/>
    <n v="0"/>
    <n v="0"/>
    <n v="0"/>
    <n v="0"/>
    <n v="0"/>
  </r>
  <r>
    <s v="GILBERT SL 94-11"/>
    <n v="6426"/>
    <s v="001"/>
    <m/>
    <s v="32-L00-F30"/>
    <x v="4"/>
    <x v="264"/>
    <s v="F30"/>
    <x v="10"/>
    <s v="DISTRICT ACCOUNTS"/>
    <m/>
    <x v="947"/>
    <s v="GILBERT SL 94-11    "/>
    <s v=" "/>
    <s v=" "/>
    <n v="32"/>
    <s v="L00"/>
    <s v="F30"/>
    <n v="317122"/>
    <n v="0"/>
    <n v="0"/>
    <s v=" "/>
    <s v=" "/>
    <n v="30100000"/>
    <n v="22.81"/>
    <n v="0"/>
    <n v="0"/>
    <n v="22.81"/>
    <n v="0"/>
    <n v="0"/>
    <n v="0"/>
    <n v="0"/>
    <n v="542.78"/>
    <n v="542.78"/>
    <n v="0"/>
    <n v="0"/>
    <n v="0"/>
    <n v="0"/>
    <n v="22.81"/>
    <n v="0"/>
    <n v="0"/>
    <n v="0"/>
    <n v="519.97"/>
    <n v="542.78"/>
    <n v="0"/>
    <n v="0"/>
    <n v="0"/>
    <n v="0"/>
    <n v="0"/>
  </r>
  <r>
    <s v="GILBERT SL 94-12"/>
    <n v="6427"/>
    <s v="001"/>
    <m/>
    <s v="32-L00-F31"/>
    <x v="4"/>
    <x v="264"/>
    <s v="F31"/>
    <x v="738"/>
    <s v="DISTRICT ACCOUNTS"/>
    <m/>
    <x v="948"/>
    <s v="GILBERT SL 94-12    "/>
    <s v=" "/>
    <s v=" "/>
    <n v="32"/>
    <s v="L00"/>
    <s v="F31"/>
    <n v="317122"/>
    <n v="0"/>
    <n v="30.06"/>
    <s v=" "/>
    <s v=" "/>
    <n v="30100000"/>
    <n v="77.12"/>
    <n v="0"/>
    <n v="0"/>
    <n v="77.12"/>
    <n v="30.06"/>
    <n v="0"/>
    <n v="0"/>
    <n v="0"/>
    <n v="876.89"/>
    <n v="906.95"/>
    <n v="38.14"/>
    <n v="0"/>
    <n v="0"/>
    <n v="38.14"/>
    <n v="77.12"/>
    <n v="0"/>
    <n v="0"/>
    <n v="0"/>
    <n v="799.77"/>
    <n v="876.89"/>
    <n v="0"/>
    <n v="0"/>
    <n v="0"/>
    <n v="0"/>
    <n v="0"/>
  </r>
  <r>
    <s v="GILBERT SL 94-14"/>
    <n v="6428"/>
    <s v="001"/>
    <m/>
    <s v="32-L00-F16"/>
    <x v="4"/>
    <x v="264"/>
    <s v="F16"/>
    <x v="739"/>
    <s v="DISTRICT ACCOUNTS"/>
    <m/>
    <x v="949"/>
    <s v="GILBERT SL 94-14    "/>
    <s v=" "/>
    <s v=" "/>
    <n v="32"/>
    <s v="L00"/>
    <s v="F16"/>
    <n v="317122"/>
    <n v="0"/>
    <n v="11.87"/>
    <s v=" "/>
    <s v=" "/>
    <n v="30100000"/>
    <n v="16.100000000000001"/>
    <n v="0"/>
    <n v="0"/>
    <n v="16.100000000000001"/>
    <n v="11.87"/>
    <n v="21.72"/>
    <n v="0"/>
    <n v="0"/>
    <n v="462.1"/>
    <n v="452.25"/>
    <n v="15.16"/>
    <n v="0"/>
    <n v="0"/>
    <n v="15.16"/>
    <n v="16.100000000000001"/>
    <n v="21.72"/>
    <n v="0"/>
    <n v="0"/>
    <n v="446"/>
    <n v="440.38"/>
    <n v="0"/>
    <n v="0"/>
    <n v="0"/>
    <n v="0"/>
    <n v="0"/>
  </r>
  <r>
    <s v="GILBERT SL 94-15"/>
    <n v="6429"/>
    <s v="001"/>
    <m/>
    <s v="32-L00-F17"/>
    <x v="4"/>
    <x v="264"/>
    <s v="F17"/>
    <x v="740"/>
    <s v="DISTRICT ACCOUNTS"/>
    <m/>
    <x v="950"/>
    <s v="GILBERT SL 94-15    "/>
    <s v=" "/>
    <s v=" "/>
    <n v="32"/>
    <s v="L00"/>
    <s v="F17"/>
    <n v="317122"/>
    <n v="0"/>
    <n v="29.64"/>
    <s v=" "/>
    <s v=" "/>
    <n v="30100000"/>
    <n v="50.12"/>
    <n v="0"/>
    <n v="0"/>
    <n v="50.12"/>
    <n v="29.64"/>
    <n v="21.54"/>
    <n v="0"/>
    <n v="0"/>
    <n v="1177.83"/>
    <n v="1185.93"/>
    <n v="27.31"/>
    <n v="0"/>
    <n v="0"/>
    <n v="27.31"/>
    <n v="50.12"/>
    <n v="21.54"/>
    <n v="0"/>
    <n v="0"/>
    <n v="1127.71"/>
    <n v="1156.29"/>
    <n v="0"/>
    <n v="0"/>
    <n v="0"/>
    <n v="0"/>
    <n v="0"/>
  </r>
  <r>
    <s v="GILBERT SL 94-16"/>
    <n v="6430"/>
    <s v="001"/>
    <m/>
    <s v="32-L00-F18"/>
    <x v="4"/>
    <x v="264"/>
    <s v="F18"/>
    <x v="741"/>
    <s v="DISTRICT ACCOUNTS"/>
    <m/>
    <x v="951"/>
    <s v="GILBERT SL 94-16    "/>
    <s v=" "/>
    <s v=" "/>
    <n v="32"/>
    <s v="L00"/>
    <s v="F18"/>
    <n v="317122"/>
    <n v="0"/>
    <n v="133.28"/>
    <s v=" "/>
    <s v=" "/>
    <n v="30100000"/>
    <n v="379.72"/>
    <n v="0"/>
    <n v="0"/>
    <n v="379.72"/>
    <n v="133.28"/>
    <n v="97.36"/>
    <n v="0"/>
    <n v="0"/>
    <n v="5364.58"/>
    <n v="5400.5"/>
    <n v="79.069999999999993"/>
    <n v="0"/>
    <n v="0"/>
    <n v="79.069999999999993"/>
    <n v="379.72"/>
    <n v="97.36"/>
    <n v="0"/>
    <n v="0"/>
    <n v="4984.8599999999997"/>
    <n v="5267.22"/>
    <n v="0"/>
    <n v="0"/>
    <n v="0"/>
    <n v="0"/>
    <n v="0"/>
  </r>
  <r>
    <s v="GILBERT SL 94-18"/>
    <n v="6431"/>
    <s v="001"/>
    <m/>
    <s v="32-L00-F13"/>
    <x v="4"/>
    <x v="264"/>
    <s v="F13"/>
    <x v="742"/>
    <s v="DISTRICT ACCOUNTS"/>
    <m/>
    <x v="952"/>
    <s v="GILBERT SL 94-18    "/>
    <s v=" "/>
    <s v=" "/>
    <n v="32"/>
    <s v="L00"/>
    <s v="F13"/>
    <n v="317122"/>
    <n v="0"/>
    <n v="14.11"/>
    <s v=" "/>
    <s v=" "/>
    <n v="30100000"/>
    <n v="118.18"/>
    <n v="0"/>
    <n v="0"/>
    <n v="118.18"/>
    <n v="14.11"/>
    <n v="11.37"/>
    <n v="0"/>
    <n v="0"/>
    <n v="1361.64"/>
    <n v="1364.38"/>
    <n v="72.47"/>
    <n v="0"/>
    <n v="0"/>
    <n v="72.47"/>
    <n v="118.18"/>
    <n v="11.37"/>
    <n v="0"/>
    <n v="0"/>
    <n v="1243.46"/>
    <n v="1350.27"/>
    <n v="0"/>
    <n v="0"/>
    <n v="0"/>
    <n v="0"/>
    <n v="0"/>
  </r>
  <r>
    <s v="GILBERT SL 94-19"/>
    <n v="6432"/>
    <s v="001"/>
    <m/>
    <s v="32-L00-F15"/>
    <x v="4"/>
    <x v="264"/>
    <s v="F15"/>
    <x v="743"/>
    <s v="DISTRICT ACCOUNTS"/>
    <m/>
    <x v="953"/>
    <s v="GILBERT SL 94-19    "/>
    <s v=" "/>
    <s v=" "/>
    <n v="32"/>
    <s v="L00"/>
    <s v="F15"/>
    <n v="317122"/>
    <n v="0"/>
    <n v="41.37"/>
    <s v=" "/>
    <s v=" "/>
    <n v="30100000"/>
    <n v="79.709999999999994"/>
    <n v="0"/>
    <n v="0"/>
    <n v="79.709999999999994"/>
    <n v="41.37"/>
    <n v="26.96"/>
    <n v="0"/>
    <n v="0"/>
    <n v="1543.13"/>
    <n v="1557.54"/>
    <n v="13.77"/>
    <n v="0"/>
    <n v="0"/>
    <n v="13.77"/>
    <n v="79.709999999999994"/>
    <n v="26.96"/>
    <n v="0"/>
    <n v="0"/>
    <n v="1463.42"/>
    <n v="1516.17"/>
    <n v="0"/>
    <n v="0"/>
    <n v="0"/>
    <n v="0"/>
    <n v="0"/>
  </r>
  <r>
    <s v="GILBERT SL 94-20"/>
    <n v="6433"/>
    <s v="001"/>
    <m/>
    <s v="32-L00-F25"/>
    <x v="4"/>
    <x v="264"/>
    <s v="F25"/>
    <x v="744"/>
    <s v="DISTRICT ACCOUNTS"/>
    <m/>
    <x v="954"/>
    <s v="GILBERT SL 94-20    "/>
    <s v=" "/>
    <s v=" "/>
    <n v="32"/>
    <s v="L00"/>
    <s v="F25"/>
    <n v="317122"/>
    <n v="0"/>
    <n v="148.01"/>
    <s v=" "/>
    <s v=" "/>
    <n v="30100000"/>
    <n v="323.43"/>
    <n v="0"/>
    <n v="0"/>
    <n v="323.43"/>
    <n v="148.01"/>
    <n v="46.37"/>
    <n v="0"/>
    <n v="0"/>
    <n v="4312.67"/>
    <n v="4414.3100000000004"/>
    <n v="109.06"/>
    <n v="0"/>
    <n v="0"/>
    <n v="109.06"/>
    <n v="323.43"/>
    <n v="46.37"/>
    <n v="0"/>
    <n v="0"/>
    <n v="3989.24"/>
    <n v="4266.3"/>
    <n v="0"/>
    <n v="0"/>
    <n v="0"/>
    <n v="0"/>
    <n v="0"/>
  </r>
  <r>
    <s v="GILBERT SL 94-21"/>
    <n v="6434"/>
    <s v="001"/>
    <m/>
    <s v="32-L00-F24"/>
    <x v="4"/>
    <x v="264"/>
    <s v="F24"/>
    <x v="745"/>
    <s v="DISTRICT ACCOUNTS"/>
    <m/>
    <x v="955"/>
    <s v="GILBERT SL 94-21    "/>
    <s v=" "/>
    <s v=" "/>
    <n v="32"/>
    <s v="L00"/>
    <s v="F24"/>
    <n v="317122"/>
    <n v="0"/>
    <n v="62.72"/>
    <s v=" "/>
    <s v=" "/>
    <n v="30100000"/>
    <n v="133.18"/>
    <n v="0"/>
    <n v="0"/>
    <n v="133.18"/>
    <n v="62.72"/>
    <n v="55.52"/>
    <n v="0"/>
    <n v="0"/>
    <n v="2429.5100000000002"/>
    <n v="2436.71"/>
    <n v="104.08"/>
    <n v="0"/>
    <n v="0"/>
    <n v="104.08"/>
    <n v="133.18"/>
    <n v="55.52"/>
    <n v="0"/>
    <n v="0"/>
    <n v="2296.33"/>
    <n v="2373.9899999999998"/>
    <n v="0"/>
    <n v="0"/>
    <n v="0"/>
    <n v="0"/>
    <n v="0"/>
  </r>
  <r>
    <s v="GILBERT SL 94-22"/>
    <n v="6435"/>
    <s v="001"/>
    <m/>
    <s v="32-L00-F23"/>
    <x v="4"/>
    <x v="264"/>
    <s v="F23"/>
    <x v="746"/>
    <s v="DISTRICT ACCOUNTS"/>
    <m/>
    <x v="956"/>
    <s v="GILBERT SL 94-22    "/>
    <s v=" "/>
    <s v=" "/>
    <n v="32"/>
    <s v="L00"/>
    <s v="F23"/>
    <n v="317122"/>
    <n v="0"/>
    <n v="16.399999999999999"/>
    <s v=" "/>
    <s v=" "/>
    <n v="30100000"/>
    <n v="54.82"/>
    <n v="0"/>
    <n v="0"/>
    <n v="54.82"/>
    <n v="16.399999999999999"/>
    <n v="14.65"/>
    <n v="0"/>
    <n v="0"/>
    <n v="1281.8399999999999"/>
    <n v="1283.5899999999999"/>
    <n v="55.07"/>
    <n v="0"/>
    <n v="0"/>
    <n v="55.07"/>
    <n v="54.82"/>
    <n v="14.65"/>
    <n v="0"/>
    <n v="0"/>
    <n v="1227.02"/>
    <n v="1267.19"/>
    <n v="0"/>
    <n v="0"/>
    <n v="0"/>
    <n v="0"/>
    <n v="0"/>
  </r>
  <r>
    <s v="GILBERT SL 94-23"/>
    <n v="6436"/>
    <s v="001"/>
    <m/>
    <s v="32-L00-F22"/>
    <x v="4"/>
    <x v="264"/>
    <s v="F22"/>
    <x v="747"/>
    <s v="DISTRICT ACCOUNTS"/>
    <m/>
    <x v="957"/>
    <s v="GILBERT SL 94-23    "/>
    <s v=" "/>
    <s v=" "/>
    <n v="32"/>
    <s v="L00"/>
    <s v="F22"/>
    <n v="317122"/>
    <n v="0"/>
    <n v="33.85"/>
    <s v=" "/>
    <s v=" "/>
    <n v="30100000"/>
    <n v="95.69"/>
    <n v="0"/>
    <n v="0"/>
    <n v="95.69"/>
    <n v="33.85"/>
    <n v="13.41"/>
    <n v="0"/>
    <n v="0"/>
    <n v="1601.06"/>
    <n v="1621.5"/>
    <n v="81.93"/>
    <n v="0"/>
    <n v="0"/>
    <n v="81.93"/>
    <n v="95.69"/>
    <n v="13.41"/>
    <n v="0"/>
    <n v="0"/>
    <n v="1505.37"/>
    <n v="1587.65"/>
    <n v="0"/>
    <n v="0"/>
    <n v="0"/>
    <n v="0"/>
    <n v="0"/>
  </r>
  <r>
    <s v="GILBERT SL 94-24"/>
    <n v="6437"/>
    <s v="001"/>
    <m/>
    <s v="32-L00-F36"/>
    <x v="4"/>
    <x v="264"/>
    <s v="F36"/>
    <x v="748"/>
    <s v="DISTRICT ACCOUNTS"/>
    <m/>
    <x v="958"/>
    <s v="GILBERT SL 94-24    "/>
    <s v=" "/>
    <s v=" "/>
    <n v="32"/>
    <s v="L00"/>
    <s v="F36"/>
    <n v="317122"/>
    <n v="0"/>
    <n v="71.33"/>
    <s v=" "/>
    <s v=" "/>
    <n v="30100000"/>
    <n v="129.19999999999999"/>
    <n v="0"/>
    <n v="0"/>
    <n v="129.19999999999999"/>
    <n v="71.33"/>
    <n v="26.68"/>
    <n v="0"/>
    <n v="0"/>
    <n v="3673.96"/>
    <n v="3718.61"/>
    <n v="163.15"/>
    <n v="0"/>
    <n v="0"/>
    <n v="163.15"/>
    <n v="129.19999999999999"/>
    <n v="26.68"/>
    <n v="0"/>
    <n v="0"/>
    <n v="3544.76"/>
    <n v="3647.28"/>
    <n v="0"/>
    <n v="0"/>
    <n v="0"/>
    <n v="0"/>
    <n v="0"/>
  </r>
  <r>
    <s v="GILBERT SL 94-26"/>
    <n v="6438"/>
    <s v="001"/>
    <m/>
    <s v="32-L00-F38"/>
    <x v="4"/>
    <x v="264"/>
    <s v="F38"/>
    <x v="749"/>
    <s v="DISTRICT ACCOUNTS"/>
    <m/>
    <x v="959"/>
    <s v="GILBERT SL 94-26    "/>
    <s v=" "/>
    <s v=" "/>
    <n v="32"/>
    <s v="L00"/>
    <s v="F38"/>
    <n v="317122"/>
    <n v="0"/>
    <n v="24.3"/>
    <s v=" "/>
    <s v=" "/>
    <n v="30100000"/>
    <n v="22.93"/>
    <n v="0"/>
    <n v="0"/>
    <n v="22.93"/>
    <n v="24.3"/>
    <n v="17.649999999999999"/>
    <n v="0"/>
    <n v="0"/>
    <n v="555.95000000000005"/>
    <n v="562.6"/>
    <n v="14.32"/>
    <n v="0"/>
    <n v="0"/>
    <n v="14.32"/>
    <n v="22.93"/>
    <n v="17.649999999999999"/>
    <n v="0"/>
    <n v="0"/>
    <n v="533.02"/>
    <n v="538.29999999999995"/>
    <n v="0"/>
    <n v="0"/>
    <n v="0"/>
    <n v="0"/>
    <n v="0"/>
  </r>
  <r>
    <s v="GILBERT SL 94-28"/>
    <n v="6439"/>
    <s v="001"/>
    <m/>
    <s v="32-L00-F39"/>
    <x v="4"/>
    <x v="264"/>
    <s v="F39"/>
    <x v="750"/>
    <s v="DISTRICT ACCOUNTS"/>
    <m/>
    <x v="960"/>
    <s v="GILBERT SL 94-28    "/>
    <s v=" "/>
    <s v=" "/>
    <n v="32"/>
    <s v="L00"/>
    <s v="F39"/>
    <n v="317122"/>
    <n v="0"/>
    <n v="40.56"/>
    <s v=" "/>
    <s v=" "/>
    <n v="30100000"/>
    <n v="213.68"/>
    <n v="0"/>
    <n v="0"/>
    <n v="213.68"/>
    <n v="40.56"/>
    <n v="0"/>
    <n v="0"/>
    <n v="0"/>
    <n v="3156.05"/>
    <n v="3196.61"/>
    <n v="30.61"/>
    <n v="0"/>
    <n v="0"/>
    <n v="30.61"/>
    <n v="213.68"/>
    <n v="0"/>
    <n v="0"/>
    <n v="0"/>
    <n v="2942.37"/>
    <n v="3156.05"/>
    <n v="0"/>
    <n v="0"/>
    <n v="0"/>
    <n v="0"/>
    <n v="0"/>
  </r>
  <r>
    <s v="GILBERT SL 94-29"/>
    <n v="6440"/>
    <s v="001"/>
    <m/>
    <s v="32-L00-F40"/>
    <x v="4"/>
    <x v="264"/>
    <s v="F40"/>
    <x v="751"/>
    <s v="DISTRICT ACCOUNTS"/>
    <m/>
    <x v="961"/>
    <s v="GILBERT SL 94-29    "/>
    <s v=" "/>
    <s v=" "/>
    <n v="32"/>
    <s v="L00"/>
    <s v="F40"/>
    <n v="317122"/>
    <n v="0"/>
    <n v="92.26"/>
    <s v=" "/>
    <s v=" "/>
    <n v="30100000"/>
    <n v="286.68"/>
    <n v="0"/>
    <n v="0"/>
    <n v="286.68"/>
    <n v="92.26"/>
    <n v="81.16"/>
    <n v="0"/>
    <n v="0"/>
    <n v="4494.28"/>
    <n v="4505.38"/>
    <n v="146.44999999999999"/>
    <n v="0"/>
    <n v="0"/>
    <n v="146.44999999999999"/>
    <n v="286.68"/>
    <n v="81.16"/>
    <n v="0"/>
    <n v="0"/>
    <n v="4207.6000000000004"/>
    <n v="4413.12"/>
    <n v="0"/>
    <n v="0"/>
    <n v="0"/>
    <n v="0"/>
    <n v="0"/>
  </r>
  <r>
    <s v="GILBERT SL 94-30"/>
    <n v="6441"/>
    <s v="001"/>
    <m/>
    <s v="32-L00-F49"/>
    <x v="4"/>
    <x v="264"/>
    <s v="F49"/>
    <x v="752"/>
    <s v="DISTRICT ACCOUNTS"/>
    <m/>
    <x v="962"/>
    <s v="GILBERT SL 94-30    "/>
    <s v=" "/>
    <s v=" "/>
    <n v="32"/>
    <s v="L00"/>
    <s v="F49"/>
    <n v="317122"/>
    <n v="0"/>
    <n v="40.24"/>
    <s v=" "/>
    <s v=" "/>
    <n v="30100000"/>
    <n v="136.12"/>
    <n v="0"/>
    <n v="0"/>
    <n v="136.12"/>
    <n v="40.24"/>
    <n v="24.39"/>
    <n v="0"/>
    <n v="0"/>
    <n v="1898.11"/>
    <n v="1913.96"/>
    <n v="84.9"/>
    <n v="0"/>
    <n v="0"/>
    <n v="84.9"/>
    <n v="136.12"/>
    <n v="24.39"/>
    <n v="0"/>
    <n v="0"/>
    <n v="1761.99"/>
    <n v="1873.72"/>
    <n v="0"/>
    <n v="0"/>
    <n v="0"/>
    <n v="0"/>
    <n v="0"/>
  </r>
  <r>
    <s v="GILBERT SL 94-31"/>
    <n v="6442"/>
    <s v="001"/>
    <m/>
    <s v="32-L00-F50"/>
    <x v="4"/>
    <x v="264"/>
    <s v="F50"/>
    <x v="753"/>
    <s v="DISTRICT ACCOUNTS"/>
    <m/>
    <x v="963"/>
    <s v="GILBERT SL 94-31    "/>
    <s v=" "/>
    <s v=" "/>
    <n v="32"/>
    <s v="L00"/>
    <s v="F50"/>
    <n v="317122"/>
    <n v="0"/>
    <n v="101.93"/>
    <s v=" "/>
    <s v=" "/>
    <n v="30100000"/>
    <n v="125.85"/>
    <n v="0"/>
    <n v="0"/>
    <n v="125.85"/>
    <n v="101.93"/>
    <n v="72.67"/>
    <n v="0"/>
    <n v="0"/>
    <n v="3760.31"/>
    <n v="3789.57"/>
    <n v="233.3"/>
    <n v="0"/>
    <n v="0"/>
    <n v="233.3"/>
    <n v="125.85"/>
    <n v="72.67"/>
    <n v="0"/>
    <n v="0"/>
    <n v="3634.46"/>
    <n v="3687.64"/>
    <n v="0"/>
    <n v="0"/>
    <n v="0"/>
    <n v="0"/>
    <n v="0"/>
  </r>
  <r>
    <s v="GILBERT SL 95-42"/>
    <n v="6443"/>
    <s v="001"/>
    <m/>
    <s v="32-L00-H22"/>
    <x v="4"/>
    <x v="264"/>
    <s v="H22"/>
    <x v="754"/>
    <s v="DISTRICT ACCOUNTS"/>
    <m/>
    <x v="964"/>
    <s v="GILBERT SL 95-42    "/>
    <s v=" "/>
    <s v=" "/>
    <n v="32"/>
    <s v="L00"/>
    <s v="H22"/>
    <n v="317122"/>
    <n v="0"/>
    <n v="86.3"/>
    <s v=" "/>
    <s v=" "/>
    <n v="30100000"/>
    <n v="87.34"/>
    <n v="0"/>
    <n v="0"/>
    <n v="87.34"/>
    <n v="86.3"/>
    <n v="22.49"/>
    <n v="0"/>
    <n v="0"/>
    <n v="2168.14"/>
    <n v="2231.9499999999998"/>
    <n v="50.46"/>
    <n v="0"/>
    <n v="0"/>
    <n v="50.46"/>
    <n v="87.34"/>
    <n v="22.49"/>
    <n v="0"/>
    <n v="0"/>
    <n v="2080.8000000000002"/>
    <n v="2145.65"/>
    <n v="0"/>
    <n v="0"/>
    <n v="0"/>
    <n v="0"/>
    <n v="0"/>
  </r>
  <r>
    <s v="GILBERT SL 96-01"/>
    <n v="6444"/>
    <s v="001"/>
    <m/>
    <s v="32-L00-H24"/>
    <x v="4"/>
    <x v="264"/>
    <s v="H24"/>
    <x v="755"/>
    <s v="DISTRICT ACCOUNTS"/>
    <m/>
    <x v="965"/>
    <s v="GILBERT SL 96-01    "/>
    <s v=" "/>
    <s v=" "/>
    <n v="32"/>
    <s v="L00"/>
    <s v="H24"/>
    <n v="317122"/>
    <n v="0"/>
    <n v="96.98"/>
    <s v=" "/>
    <s v=" "/>
    <n v="30100000"/>
    <n v="34.42"/>
    <n v="0"/>
    <n v="0"/>
    <n v="34.42"/>
    <n v="96.98"/>
    <n v="0"/>
    <n v="0"/>
    <n v="0"/>
    <n v="735.98"/>
    <n v="832.96"/>
    <n v="66.36"/>
    <n v="0"/>
    <n v="0"/>
    <n v="66.36"/>
    <n v="34.42"/>
    <n v="0"/>
    <n v="0"/>
    <n v="0"/>
    <n v="701.56"/>
    <n v="735.98"/>
    <n v="0"/>
    <n v="0"/>
    <n v="0"/>
    <n v="0"/>
    <n v="0"/>
  </r>
  <r>
    <s v="GILBERT SL 96-03"/>
    <n v="6445"/>
    <s v="001"/>
    <m/>
    <s v="32-L00-H23"/>
    <x v="4"/>
    <x v="264"/>
    <s v="H23"/>
    <x v="756"/>
    <s v="DISTRICT ACCOUNTS"/>
    <m/>
    <x v="966"/>
    <s v="GILBERT SL 96-03    "/>
    <s v=" "/>
    <s v=" "/>
    <n v="32"/>
    <s v="L00"/>
    <s v="H23"/>
    <n v="317122"/>
    <n v="0"/>
    <n v="95.37"/>
    <s v=" "/>
    <s v=" "/>
    <n v="30100000"/>
    <n v="117.93"/>
    <n v="0"/>
    <n v="0"/>
    <n v="117.93"/>
    <n v="95.37"/>
    <n v="16.28"/>
    <n v="0"/>
    <n v="0"/>
    <n v="2620.06"/>
    <n v="2699.15"/>
    <n v="77.319999999999993"/>
    <n v="0"/>
    <n v="0"/>
    <n v="77.319999999999993"/>
    <n v="117.93"/>
    <n v="16.28"/>
    <n v="0"/>
    <n v="0"/>
    <n v="2502.13"/>
    <n v="2603.7800000000002"/>
    <n v="0"/>
    <n v="0"/>
    <n v="0"/>
    <n v="0"/>
    <n v="0"/>
  </r>
  <r>
    <s v="GILBERT SL 98-13"/>
    <n v="6446"/>
    <s v="001"/>
    <m/>
    <s v="32-L02-029"/>
    <x v="4"/>
    <x v="268"/>
    <s v="029"/>
    <x v="757"/>
    <s v="DISTRICT ACCOUNTS"/>
    <m/>
    <x v="967"/>
    <s v="GILBERT SL 98-13    "/>
    <s v=" "/>
    <s v=" "/>
    <n v="32"/>
    <s v="L02"/>
    <n v="29"/>
    <n v="317122"/>
    <n v="0"/>
    <n v="156.94999999999999"/>
    <s v=" "/>
    <s v=" "/>
    <n v="30100000"/>
    <n v="284.13"/>
    <n v="0"/>
    <n v="0"/>
    <n v="284.13"/>
    <n v="156.94999999999999"/>
    <n v="134.49"/>
    <n v="0"/>
    <n v="0"/>
    <n v="6758.08"/>
    <n v="6780.54"/>
    <n v="113.21"/>
    <n v="0"/>
    <n v="0"/>
    <n v="113.21"/>
    <n v="284.13"/>
    <n v="134.49"/>
    <n v="0"/>
    <n v="0"/>
    <n v="6473.95"/>
    <n v="6623.59"/>
    <n v="0"/>
    <n v="0"/>
    <n v="0"/>
    <n v="0"/>
    <n v="0"/>
  </r>
  <r>
    <s v="GILBERT SL=92-02"/>
    <n v="6447"/>
    <s v="001"/>
    <m/>
    <s v="32-L00-D95"/>
    <x v="4"/>
    <x v="264"/>
    <s v="D95"/>
    <x v="758"/>
    <s v="DISTRICT ACCOUNTS"/>
    <m/>
    <x v="968"/>
    <s v="GILBERT SL-92-02    "/>
    <s v=" "/>
    <s v=" "/>
    <n v="32"/>
    <s v="L00"/>
    <s v="D95"/>
    <n v="317122"/>
    <n v="0"/>
    <n v="3.11"/>
    <s v=" "/>
    <s v=" "/>
    <n v="30100000"/>
    <n v="28.51"/>
    <n v="0"/>
    <n v="0"/>
    <n v="28.51"/>
    <n v="3.11"/>
    <n v="7.12"/>
    <n v="0"/>
    <n v="0"/>
    <n v="280.33999999999997"/>
    <n v="276.33"/>
    <n v="9.31"/>
    <n v="0"/>
    <n v="0"/>
    <n v="9.31"/>
    <n v="28.51"/>
    <n v="7.12"/>
    <n v="0"/>
    <n v="0"/>
    <n v="251.83"/>
    <n v="273.22000000000003"/>
    <n v="0"/>
    <n v="0"/>
    <n v="0"/>
    <n v="0"/>
    <n v="0"/>
  </r>
  <r>
    <s v="GILBERT SL-91-04"/>
    <n v="6448"/>
    <s v="001"/>
    <m/>
    <s v="32-L00-D92"/>
    <x v="4"/>
    <x v="264"/>
    <s v="D92"/>
    <x v="759"/>
    <s v="DISTRICT ACCOUNTS"/>
    <m/>
    <x v="969"/>
    <s v="GILBERT SL-91-04    "/>
    <s v=" "/>
    <s v=" "/>
    <n v="32"/>
    <s v="L00"/>
    <s v="D92"/>
    <n v="317122"/>
    <n v="0"/>
    <n v="11.5"/>
    <s v=" "/>
    <s v=" "/>
    <n v="30100000"/>
    <n v="44.13"/>
    <n v="0"/>
    <n v="0"/>
    <n v="44.13"/>
    <n v="11.5"/>
    <n v="0"/>
    <n v="0"/>
    <n v="0"/>
    <n v="594.04999999999995"/>
    <n v="605.54999999999995"/>
    <n v="6.57"/>
    <n v="0"/>
    <n v="0"/>
    <n v="6.57"/>
    <n v="44.13"/>
    <n v="0"/>
    <n v="0"/>
    <n v="0"/>
    <n v="549.91999999999996"/>
    <n v="594.04999999999995"/>
    <n v="0"/>
    <n v="0"/>
    <n v="0"/>
    <n v="0"/>
    <n v="0"/>
  </r>
  <r>
    <s v="GILBERT SL-91-05"/>
    <n v="6449"/>
    <s v="001"/>
    <m/>
    <s v="32-L00-D94"/>
    <x v="4"/>
    <x v="264"/>
    <s v="D94"/>
    <x v="760"/>
    <s v="DISTRICT ACCOUNTS"/>
    <m/>
    <x v="970"/>
    <s v="GILBERT SL-91-05    "/>
    <s v=" "/>
    <s v=" "/>
    <n v="32"/>
    <s v="L00"/>
    <s v="D94"/>
    <n v="317122"/>
    <n v="0"/>
    <n v="22.03"/>
    <s v=" "/>
    <s v=" "/>
    <n v="30100000"/>
    <n v="11.31"/>
    <n v="0"/>
    <n v="0"/>
    <n v="11.31"/>
    <n v="22.03"/>
    <n v="23.2"/>
    <n v="0"/>
    <n v="0"/>
    <n v="258.12"/>
    <n v="256.95"/>
    <n v="11.18"/>
    <n v="0"/>
    <n v="0"/>
    <n v="11.18"/>
    <n v="11.31"/>
    <n v="23.2"/>
    <n v="0"/>
    <n v="0"/>
    <n v="246.81"/>
    <n v="234.92"/>
    <n v="0"/>
    <n v="0"/>
    <n v="0"/>
    <n v="0"/>
    <n v="0"/>
  </r>
  <r>
    <s v="GILBERT SL-91-06"/>
    <n v="6450"/>
    <s v="001"/>
    <m/>
    <s v="32-L00-D93"/>
    <x v="4"/>
    <x v="264"/>
    <s v="D93"/>
    <x v="10"/>
    <s v="DISTRICT ACCOUNTS"/>
    <m/>
    <x v="971"/>
    <s v="GILBERT SL-91-06    "/>
    <s v=" "/>
    <s v=" "/>
    <n v="32"/>
    <s v="L00"/>
    <s v="D93"/>
    <n v="317122"/>
    <n v="0"/>
    <n v="0"/>
    <s v=" "/>
    <s v=" "/>
    <n v="30100000"/>
    <n v="3.27"/>
    <n v="0"/>
    <n v="0"/>
    <n v="3.27"/>
    <n v="0"/>
    <n v="0"/>
    <n v="0"/>
    <n v="0"/>
    <n v="128.91"/>
    <n v="128.91"/>
    <n v="6.42"/>
    <n v="0"/>
    <n v="0"/>
    <n v="6.42"/>
    <n v="3.27"/>
    <n v="0"/>
    <n v="0"/>
    <n v="0"/>
    <n v="125.64"/>
    <n v="128.91"/>
    <n v="0"/>
    <n v="0"/>
    <n v="0"/>
    <n v="0"/>
    <n v="0"/>
  </r>
  <r>
    <s v="GILBERT SL-91-07"/>
    <n v="6451"/>
    <s v="001"/>
    <m/>
    <s v="32-L00-D90"/>
    <x v="4"/>
    <x v="264"/>
    <s v="D90"/>
    <x v="761"/>
    <s v="DISTRICT ACCOUNTS"/>
    <m/>
    <x v="972"/>
    <s v="GILBERT SL-91-07    "/>
    <s v=" "/>
    <s v=" "/>
    <n v="32"/>
    <s v="L00"/>
    <s v="D90"/>
    <n v="317122"/>
    <n v="0"/>
    <n v="3.49"/>
    <s v=" "/>
    <s v=" "/>
    <n v="30100000"/>
    <n v="16"/>
    <n v="0"/>
    <n v="0"/>
    <n v="16"/>
    <n v="3.49"/>
    <n v="0"/>
    <n v="0"/>
    <n v="0"/>
    <n v="298.77999999999997"/>
    <n v="302.27"/>
    <n v="8.32"/>
    <n v="0"/>
    <n v="0"/>
    <n v="8.32"/>
    <n v="16"/>
    <n v="0"/>
    <n v="0"/>
    <n v="0"/>
    <n v="282.77999999999997"/>
    <n v="298.77999999999997"/>
    <n v="0"/>
    <n v="0"/>
    <n v="0"/>
    <n v="0"/>
    <n v="0"/>
  </r>
  <r>
    <s v="GILBERT SL-92-03"/>
    <n v="6452"/>
    <s v="001"/>
    <m/>
    <s v="32-L00-E03"/>
    <x v="4"/>
    <x v="264"/>
    <s v="E03"/>
    <x v="762"/>
    <s v="DISTRICT ACCOUNTS"/>
    <m/>
    <x v="973"/>
    <s v="GILBERT SL-92-03    "/>
    <s v=" "/>
    <s v=" "/>
    <n v="32"/>
    <s v="L00"/>
    <s v="E03"/>
    <n v="317122"/>
    <n v="0"/>
    <n v="14.99"/>
    <s v=" "/>
    <s v=" "/>
    <n v="30100000"/>
    <n v="12.37"/>
    <n v="0"/>
    <n v="0"/>
    <n v="12.37"/>
    <n v="14.99"/>
    <n v="16.079999999999998"/>
    <n v="0"/>
    <n v="0"/>
    <n v="507.61"/>
    <n v="506.52"/>
    <n v="3.35"/>
    <n v="0"/>
    <n v="0"/>
    <n v="3.35"/>
    <n v="12.37"/>
    <n v="16.079999999999998"/>
    <n v="0"/>
    <n v="0"/>
    <n v="495.24"/>
    <n v="491.53"/>
    <n v="0"/>
    <n v="0"/>
    <n v="0"/>
    <n v="0"/>
    <n v="0"/>
  </r>
  <r>
    <s v="GILBERT SL-95-40"/>
    <n v="6453"/>
    <s v="001"/>
    <m/>
    <s v="32-L00-G07"/>
    <x v="4"/>
    <x v="264"/>
    <s v="G07"/>
    <x v="763"/>
    <s v="DISTRICT ACCOUNTS"/>
    <m/>
    <x v="974"/>
    <s v="GILBERT SL-95-40    "/>
    <s v=" "/>
    <s v=" "/>
    <n v="32"/>
    <s v="L00"/>
    <s v="G07"/>
    <n v="317122"/>
    <n v="0"/>
    <n v="19.309999999999999"/>
    <s v=" "/>
    <s v=" "/>
    <n v="30100000"/>
    <n v="24.3"/>
    <n v="0"/>
    <n v="0"/>
    <n v="24.3"/>
    <n v="19.309999999999999"/>
    <n v="0"/>
    <n v="0"/>
    <n v="0"/>
    <n v="963.85"/>
    <n v="983.16"/>
    <n v="13.37"/>
    <n v="0"/>
    <n v="0"/>
    <n v="13.37"/>
    <n v="24.3"/>
    <n v="0"/>
    <n v="0"/>
    <n v="0"/>
    <n v="939.55"/>
    <n v="963.85"/>
    <n v="0"/>
    <n v="0"/>
    <n v="0"/>
    <n v="0"/>
    <n v="0"/>
  </r>
  <r>
    <s v="GILBERT SL-95-41"/>
    <n v="6454"/>
    <s v="001"/>
    <m/>
    <s v="32-L00-G08"/>
    <x v="4"/>
    <x v="264"/>
    <s v="G08"/>
    <x v="764"/>
    <s v="DISTRICT ACCOUNTS"/>
    <m/>
    <x v="975"/>
    <s v="GILBERT SL-95-41    "/>
    <s v=" "/>
    <s v=" "/>
    <n v="32"/>
    <s v="L00"/>
    <s v="G08"/>
    <n v="317122"/>
    <n v="0"/>
    <n v="16.559999999999999"/>
    <s v=" "/>
    <s v=" "/>
    <n v="30100000"/>
    <n v="27.06"/>
    <n v="0"/>
    <n v="0"/>
    <n v="27.06"/>
    <n v="16.559999999999999"/>
    <n v="0"/>
    <n v="0"/>
    <n v="0"/>
    <n v="601.47"/>
    <n v="618.03"/>
    <n v="3.66"/>
    <n v="0"/>
    <n v="0"/>
    <n v="3.66"/>
    <n v="27.06"/>
    <n v="0"/>
    <n v="0"/>
    <n v="0"/>
    <n v="574.41"/>
    <n v="601.47"/>
    <n v="0"/>
    <n v="0"/>
    <n v="0"/>
    <n v="0"/>
    <n v="0"/>
  </r>
  <r>
    <s v="GILBERT SL-96-02"/>
    <n v="6455"/>
    <s v="001"/>
    <m/>
    <s v="32-L00-G11"/>
    <x v="4"/>
    <x v="264"/>
    <s v="G11"/>
    <x v="765"/>
    <s v="DISTRICT ACCOUNTS"/>
    <m/>
    <x v="976"/>
    <s v="GILBERT SL-96-02    "/>
    <s v=" "/>
    <s v=" "/>
    <n v="32"/>
    <s v="L00"/>
    <s v="G11"/>
    <n v="317122"/>
    <n v="0"/>
    <n v="54"/>
    <s v=" "/>
    <s v=" "/>
    <n v="30100000"/>
    <n v="54.06"/>
    <n v="0"/>
    <n v="0"/>
    <n v="54.06"/>
    <n v="54"/>
    <n v="22.66"/>
    <n v="0"/>
    <n v="0"/>
    <n v="1663.26"/>
    <n v="1694.6"/>
    <n v="77.44"/>
    <n v="0"/>
    <n v="0"/>
    <n v="77.44"/>
    <n v="54.06"/>
    <n v="22.66"/>
    <n v="0"/>
    <n v="0"/>
    <n v="1609.2"/>
    <n v="1640.6"/>
    <n v="0"/>
    <n v="0"/>
    <n v="0"/>
    <n v="0"/>
    <n v="0"/>
  </r>
  <r>
    <s v="GILBERT SL-96-04"/>
    <n v="6456"/>
    <s v="001"/>
    <m/>
    <s v="32-L00-G12"/>
    <x v="4"/>
    <x v="264"/>
    <s v="G12"/>
    <x v="766"/>
    <s v="DISTRICT ACCOUNTS"/>
    <m/>
    <x v="977"/>
    <s v="GILBERT SL-96-04    "/>
    <s v=" "/>
    <s v=" "/>
    <n v="32"/>
    <s v="L00"/>
    <s v="G12"/>
    <n v="317122"/>
    <n v="0"/>
    <n v="58.45"/>
    <s v=" "/>
    <s v=" "/>
    <n v="30100000"/>
    <n v="222.07"/>
    <n v="0"/>
    <n v="0"/>
    <n v="222.07"/>
    <n v="58.45"/>
    <n v="26.26"/>
    <n v="0"/>
    <n v="0"/>
    <n v="2673.51"/>
    <n v="2705.7"/>
    <n v="53.26"/>
    <n v="0"/>
    <n v="0"/>
    <n v="53.26"/>
    <n v="222.07"/>
    <n v="26.26"/>
    <n v="0"/>
    <n v="0"/>
    <n v="2451.44"/>
    <n v="2647.25"/>
    <n v="0"/>
    <n v="0"/>
    <n v="0"/>
    <n v="0"/>
    <n v="0"/>
  </r>
  <r>
    <s v="GILBERT SL-96-05"/>
    <n v="6457"/>
    <s v="001"/>
    <m/>
    <s v="32-L00-G13"/>
    <x v="4"/>
    <x v="264"/>
    <s v="G13"/>
    <x v="712"/>
    <s v="DISTRICT ACCOUNTS"/>
    <m/>
    <x v="978"/>
    <s v="GILBERT SL-96-05    "/>
    <s v=" "/>
    <s v=" "/>
    <n v="32"/>
    <s v="L00"/>
    <s v="G13"/>
    <n v="317122"/>
    <n v="0"/>
    <n v="42.03"/>
    <s v=" "/>
    <s v=" "/>
    <n v="30100000"/>
    <n v="90.89"/>
    <n v="0"/>
    <n v="0"/>
    <n v="90.89"/>
    <n v="42.03"/>
    <n v="0"/>
    <n v="0"/>
    <n v="0"/>
    <n v="1311.55"/>
    <n v="1353.58"/>
    <n v="12.17"/>
    <n v="0"/>
    <n v="0"/>
    <n v="12.17"/>
    <n v="90.89"/>
    <n v="0"/>
    <n v="0"/>
    <n v="0"/>
    <n v="1220.6600000000001"/>
    <n v="1311.55"/>
    <n v="0"/>
    <n v="0"/>
    <n v="0"/>
    <n v="0"/>
    <n v="0"/>
  </r>
  <r>
    <s v="GILBERT SL-96-06"/>
    <n v="6458"/>
    <s v="001"/>
    <m/>
    <s v="32-L00-G14"/>
    <x v="4"/>
    <x v="264"/>
    <s v="G14"/>
    <x v="767"/>
    <s v="DISTRICT ACCOUNTS"/>
    <m/>
    <x v="979"/>
    <s v="GILBERT SL-96-06    "/>
    <s v=" "/>
    <s v=" "/>
    <n v="32"/>
    <s v="L00"/>
    <s v="G14"/>
    <n v="317122"/>
    <n v="0"/>
    <n v="42.52"/>
    <s v=" "/>
    <s v=" "/>
    <n v="30100000"/>
    <n v="68.53"/>
    <n v="0"/>
    <n v="0"/>
    <n v="68.53"/>
    <n v="42.52"/>
    <n v="0"/>
    <n v="0"/>
    <n v="0"/>
    <n v="1457.43"/>
    <n v="1499.95"/>
    <n v="26.27"/>
    <n v="0"/>
    <n v="0"/>
    <n v="26.27"/>
    <n v="68.53"/>
    <n v="0"/>
    <n v="0"/>
    <n v="0"/>
    <n v="1388.9"/>
    <n v="1457.43"/>
    <n v="0"/>
    <n v="0"/>
    <n v="0"/>
    <n v="0"/>
    <n v="0"/>
  </r>
  <r>
    <s v="GILBERT SL-96-07"/>
    <n v="6459"/>
    <s v="001"/>
    <m/>
    <s v="32-L00-G15"/>
    <x v="4"/>
    <x v="264"/>
    <s v="G15"/>
    <x v="768"/>
    <s v="DISTRICT ACCOUNTS"/>
    <m/>
    <x v="980"/>
    <s v="GILBERT SL-96-07    "/>
    <s v=" "/>
    <s v=" "/>
    <n v="32"/>
    <s v="L00"/>
    <s v="G15"/>
    <n v="317122"/>
    <n v="0"/>
    <n v="7.92"/>
    <s v=" "/>
    <s v=" "/>
    <n v="30100000"/>
    <n v="17.97"/>
    <n v="0"/>
    <n v="0"/>
    <n v="17.97"/>
    <n v="7.92"/>
    <n v="7.98"/>
    <n v="0"/>
    <n v="0"/>
    <n v="196.46"/>
    <n v="196.4"/>
    <n v="5.69"/>
    <n v="0"/>
    <n v="0"/>
    <n v="5.69"/>
    <n v="17.97"/>
    <n v="7.98"/>
    <n v="0"/>
    <n v="0"/>
    <n v="178.49"/>
    <n v="188.48"/>
    <n v="0"/>
    <n v="0"/>
    <n v="0"/>
    <n v="0"/>
    <n v="0"/>
  </r>
  <r>
    <s v="GILBERT SL-96-08"/>
    <n v="6460"/>
    <s v="001"/>
    <m/>
    <s v="32-L00-G22"/>
    <x v="4"/>
    <x v="264"/>
    <s v="G22"/>
    <x v="769"/>
    <s v="DISTRICT ACCOUNTS"/>
    <m/>
    <x v="981"/>
    <s v="GILBERT SL-96-08    "/>
    <s v=" "/>
    <s v=" "/>
    <n v="32"/>
    <s v="L00"/>
    <s v="G22"/>
    <n v="317122"/>
    <n v="0"/>
    <n v="15.81"/>
    <s v=" "/>
    <s v=" "/>
    <n v="30100000"/>
    <n v="75.47"/>
    <n v="0"/>
    <n v="0"/>
    <n v="75.47"/>
    <n v="15.81"/>
    <n v="38.630000000000003"/>
    <n v="0"/>
    <n v="0"/>
    <n v="1618.62"/>
    <n v="1595.8"/>
    <n v="61.74"/>
    <n v="0"/>
    <n v="0"/>
    <n v="61.74"/>
    <n v="75.47"/>
    <n v="38.630000000000003"/>
    <n v="0"/>
    <n v="0"/>
    <n v="1543.15"/>
    <n v="1579.99"/>
    <n v="0"/>
    <n v="0"/>
    <n v="0"/>
    <n v="0"/>
    <n v="0"/>
  </r>
  <r>
    <s v="GILBERT SL-96-09"/>
    <n v="6461"/>
    <s v="001"/>
    <m/>
    <s v="32-L00-G23"/>
    <x v="4"/>
    <x v="264"/>
    <s v="G23"/>
    <x v="770"/>
    <s v="DISTRICT ACCOUNTS"/>
    <m/>
    <x v="982"/>
    <s v="GILBERT SL-96-09    "/>
    <s v=" "/>
    <s v=" "/>
    <n v="32"/>
    <s v="L00"/>
    <s v="G23"/>
    <n v="317122"/>
    <n v="0"/>
    <n v="37.299999999999997"/>
    <s v=" "/>
    <s v=" "/>
    <n v="30100000"/>
    <n v="57.75"/>
    <n v="0"/>
    <n v="0"/>
    <n v="57.75"/>
    <n v="37.299999999999997"/>
    <n v="18.510000000000002"/>
    <n v="0"/>
    <n v="0"/>
    <n v="1056.78"/>
    <n v="1075.57"/>
    <n v="19.57"/>
    <n v="0"/>
    <n v="0"/>
    <n v="19.57"/>
    <n v="57.75"/>
    <n v="18.510000000000002"/>
    <n v="0"/>
    <n v="0"/>
    <n v="999.03"/>
    <n v="1038.27"/>
    <n v="0"/>
    <n v="0"/>
    <n v="0"/>
    <n v="0"/>
    <n v="0"/>
  </r>
  <r>
    <s v="GILBERT SL-96-10"/>
    <n v="6462"/>
    <s v="001"/>
    <m/>
    <s v="32-L00-G24"/>
    <x v="4"/>
    <x v="264"/>
    <s v="G24"/>
    <x v="10"/>
    <s v="DISTRICT ACCOUNTS"/>
    <m/>
    <x v="983"/>
    <s v="GILBERT SL-96-10    "/>
    <s v=" "/>
    <s v=" "/>
    <n v="32"/>
    <s v="L00"/>
    <s v="G24"/>
    <n v="317122"/>
    <n v="0"/>
    <n v="0"/>
    <s v=" "/>
    <s v=" "/>
    <n v="30100000"/>
    <n v="8.16"/>
    <n v="0"/>
    <n v="0"/>
    <n v="8.16"/>
    <n v="0"/>
    <n v="0"/>
    <n v="0"/>
    <n v="0"/>
    <n v="214.78"/>
    <n v="214.78"/>
    <n v="19.52"/>
    <n v="0"/>
    <n v="0"/>
    <n v="19.52"/>
    <n v="8.16"/>
    <n v="0"/>
    <n v="0"/>
    <n v="0"/>
    <n v="206.62"/>
    <n v="214.78"/>
    <n v="0"/>
    <n v="0"/>
    <n v="0"/>
    <n v="0"/>
    <n v="0"/>
  </r>
  <r>
    <s v="GILBERT SL-96-11"/>
    <n v="6463"/>
    <s v="001"/>
    <m/>
    <s v="32-L00-G26"/>
    <x v="4"/>
    <x v="264"/>
    <s v="G26"/>
    <x v="771"/>
    <s v="DISTRICT ACCOUNTS"/>
    <m/>
    <x v="984"/>
    <s v="GILBERT SL-96-11    "/>
    <s v=" "/>
    <s v=" "/>
    <n v="32"/>
    <s v="L00"/>
    <s v="G26"/>
    <n v="317122"/>
    <n v="0"/>
    <n v="28.25"/>
    <s v=" "/>
    <s v=" "/>
    <n v="30100000"/>
    <n v="133.72999999999999"/>
    <n v="0"/>
    <n v="0"/>
    <n v="133.72999999999999"/>
    <n v="28.25"/>
    <n v="7.44"/>
    <n v="0"/>
    <n v="0"/>
    <n v="2160.2800000000002"/>
    <n v="2181.09"/>
    <n v="23.46"/>
    <n v="0"/>
    <n v="0"/>
    <n v="23.46"/>
    <n v="133.72999999999999"/>
    <n v="7.44"/>
    <n v="0"/>
    <n v="0"/>
    <n v="2026.55"/>
    <n v="2152.84"/>
    <n v="0"/>
    <n v="0"/>
    <n v="0"/>
    <n v="0"/>
    <n v="0"/>
  </r>
  <r>
    <s v="GILBERT SL-96-12"/>
    <n v="6464"/>
    <s v="001"/>
    <m/>
    <s v="32-L00-G31"/>
    <x v="4"/>
    <x v="264"/>
    <s v="G31"/>
    <x v="772"/>
    <s v="DISTRICT ACCOUNTS"/>
    <m/>
    <x v="985"/>
    <s v="GILBERT SL-96-12    "/>
    <s v=" "/>
    <s v=" "/>
    <n v="32"/>
    <s v="L00"/>
    <s v="G31"/>
    <n v="317122"/>
    <n v="0"/>
    <n v="33.97"/>
    <s v=" "/>
    <s v=" "/>
    <n v="30100000"/>
    <n v="21.24"/>
    <n v="0"/>
    <n v="0"/>
    <n v="21.24"/>
    <n v="33.97"/>
    <n v="0"/>
    <n v="0"/>
    <n v="0"/>
    <n v="722.1"/>
    <n v="756.07"/>
    <n v="14.51"/>
    <n v="0"/>
    <n v="0"/>
    <n v="14.51"/>
    <n v="21.24"/>
    <n v="0"/>
    <n v="0"/>
    <n v="0"/>
    <n v="700.86"/>
    <n v="722.1"/>
    <n v="0"/>
    <n v="0"/>
    <n v="0"/>
    <n v="0"/>
    <n v="0"/>
  </r>
  <r>
    <s v="GILBERT SL-96-16"/>
    <n v="6465"/>
    <s v="001"/>
    <m/>
    <s v="32-L00-G42"/>
    <x v="4"/>
    <x v="264"/>
    <s v="G42"/>
    <x v="773"/>
    <s v="DISTRICT ACCOUNTS"/>
    <m/>
    <x v="986"/>
    <s v="GILBERT SL-96-16    "/>
    <s v=" "/>
    <s v=" "/>
    <n v="32"/>
    <s v="L00"/>
    <s v="G42"/>
    <n v="317122"/>
    <n v="0"/>
    <n v="134.28"/>
    <s v=" "/>
    <s v=" "/>
    <n v="30100000"/>
    <n v="235.37"/>
    <n v="0"/>
    <n v="0"/>
    <n v="235.37"/>
    <n v="134.28"/>
    <n v="28.4"/>
    <n v="0"/>
    <n v="0"/>
    <n v="3738.43"/>
    <n v="3844.31"/>
    <n v="53.43"/>
    <n v="0"/>
    <n v="0"/>
    <n v="53.43"/>
    <n v="235.37"/>
    <n v="28.4"/>
    <n v="0"/>
    <n v="0"/>
    <n v="3503.06"/>
    <n v="3710.03"/>
    <n v="0"/>
    <n v="0"/>
    <n v="0"/>
    <n v="0"/>
    <n v="0"/>
  </r>
  <r>
    <s v="GILBERT SL-96-17"/>
    <n v="6466"/>
    <s v="001"/>
    <m/>
    <s v="32-L00-G30"/>
    <x v="4"/>
    <x v="264"/>
    <s v="G30"/>
    <x v="774"/>
    <s v="DISTRICT ACCOUNTS"/>
    <m/>
    <x v="987"/>
    <s v="GILBERT SL-96-17    "/>
    <s v=" "/>
    <s v=" "/>
    <n v="32"/>
    <s v="L00"/>
    <s v="G30"/>
    <n v="317122"/>
    <n v="0"/>
    <n v="58.88"/>
    <s v=" "/>
    <s v=" "/>
    <n v="30100000"/>
    <n v="148.76"/>
    <n v="0"/>
    <n v="0"/>
    <n v="148.76"/>
    <n v="58.88"/>
    <n v="35.39"/>
    <n v="0"/>
    <n v="0"/>
    <n v="1517.64"/>
    <n v="1541.13"/>
    <n v="21.56"/>
    <n v="0"/>
    <n v="0"/>
    <n v="21.56"/>
    <n v="148.76"/>
    <n v="35.39"/>
    <n v="0"/>
    <n v="0"/>
    <n v="1368.88"/>
    <n v="1482.25"/>
    <n v="0"/>
    <n v="0"/>
    <n v="0"/>
    <n v="0"/>
    <n v="0"/>
  </r>
  <r>
    <s v="GILBERT SL-96-19"/>
    <n v="6467"/>
    <s v="001"/>
    <m/>
    <s v="32-L00-G54"/>
    <x v="4"/>
    <x v="264"/>
    <s v="G54"/>
    <x v="775"/>
    <s v="DISTRICT ACCOUNTS"/>
    <m/>
    <x v="988"/>
    <s v="GILBERT SL-96-19    "/>
    <s v=" "/>
    <s v=" "/>
    <n v="32"/>
    <s v="L00"/>
    <s v="G54"/>
    <n v="317122"/>
    <n v="0"/>
    <n v="13.16"/>
    <s v=" "/>
    <s v=" "/>
    <n v="30100000"/>
    <n v="75.319999999999993"/>
    <n v="0"/>
    <n v="0"/>
    <n v="75.319999999999993"/>
    <n v="13.16"/>
    <n v="11.03"/>
    <n v="0"/>
    <n v="0"/>
    <n v="689.87"/>
    <n v="692"/>
    <n v="10.54"/>
    <n v="0"/>
    <n v="0"/>
    <n v="10.54"/>
    <n v="75.319999999999993"/>
    <n v="11.03"/>
    <n v="0"/>
    <n v="0"/>
    <n v="614.54999999999995"/>
    <n v="678.84"/>
    <n v="0"/>
    <n v="0"/>
    <n v="0"/>
    <n v="0"/>
    <n v="0"/>
  </r>
  <r>
    <s v="GILBERT SL-96-21"/>
    <n v="6468"/>
    <s v="001"/>
    <m/>
    <s v="32-L00-G39"/>
    <x v="4"/>
    <x v="264"/>
    <s v="G39"/>
    <x v="10"/>
    <s v="DISTRICT ACCOUNTS"/>
    <m/>
    <x v="989"/>
    <s v="GILBERT SL-96-21    "/>
    <s v=" "/>
    <s v=" "/>
    <n v="32"/>
    <s v="L00"/>
    <s v="G39"/>
    <n v="317122"/>
    <n v="0"/>
    <n v="0"/>
    <s v=" "/>
    <s v=" "/>
    <n v="30100000"/>
    <n v="15.02"/>
    <n v="0"/>
    <n v="0"/>
    <n v="15.02"/>
    <n v="0"/>
    <n v="0"/>
    <n v="0"/>
    <n v="0"/>
    <n v="225.78"/>
    <n v="225.78"/>
    <n v="0"/>
    <n v="0"/>
    <n v="0"/>
    <n v="0"/>
    <n v="15.02"/>
    <n v="0"/>
    <n v="0"/>
    <n v="0"/>
    <n v="210.76"/>
    <n v="225.78"/>
    <n v="0"/>
    <n v="0"/>
    <n v="0"/>
    <n v="0"/>
    <n v="0"/>
  </r>
  <r>
    <s v="GILBERT SL-96-22"/>
    <n v="6469"/>
    <s v="001"/>
    <m/>
    <s v="32-L00-G44"/>
    <x v="4"/>
    <x v="264"/>
    <s v="G44"/>
    <x v="776"/>
    <s v="DISTRICT ACCOUNTS"/>
    <m/>
    <x v="990"/>
    <s v="GILBERT SL-96-22    "/>
    <s v=" "/>
    <s v=" "/>
    <n v="32"/>
    <s v="L00"/>
    <s v="G44"/>
    <n v="317122"/>
    <n v="0"/>
    <n v="17.37"/>
    <s v=" "/>
    <s v=" "/>
    <n v="30100000"/>
    <n v="39.86"/>
    <n v="0"/>
    <n v="0"/>
    <n v="39.86"/>
    <n v="17.37"/>
    <n v="6.9"/>
    <n v="0"/>
    <n v="0"/>
    <n v="828.75"/>
    <n v="839.22"/>
    <n v="18.89"/>
    <n v="0"/>
    <n v="0"/>
    <n v="18.89"/>
    <n v="39.86"/>
    <n v="6.9"/>
    <n v="0"/>
    <n v="0"/>
    <n v="788.89"/>
    <n v="821.85"/>
    <n v="0"/>
    <n v="0"/>
    <n v="0"/>
    <n v="0"/>
    <n v="0"/>
  </r>
  <r>
    <s v="GILBERT SL-96-23"/>
    <n v="6470"/>
    <s v="001"/>
    <m/>
    <s v="32-L00-G52"/>
    <x v="4"/>
    <x v="264"/>
    <s v="G52"/>
    <x v="777"/>
    <s v="DISTRICT ACCOUNTS"/>
    <m/>
    <x v="991"/>
    <s v="GILBERT SL-96-23    "/>
    <s v=" "/>
    <s v=" "/>
    <n v="32"/>
    <s v="L00"/>
    <s v="G52"/>
    <n v="317122"/>
    <n v="0"/>
    <n v="75.599999999999994"/>
    <s v=" "/>
    <s v=" "/>
    <n v="30100000"/>
    <n v="147.16999999999999"/>
    <n v="0"/>
    <n v="0"/>
    <n v="147.16999999999999"/>
    <n v="75.599999999999994"/>
    <n v="0"/>
    <n v="0"/>
    <n v="0"/>
    <n v="2747.72"/>
    <n v="2823.32"/>
    <n v="141.29"/>
    <n v="0"/>
    <n v="0"/>
    <n v="141.29"/>
    <n v="147.16999999999999"/>
    <n v="0"/>
    <n v="0"/>
    <n v="0"/>
    <n v="2600.5500000000002"/>
    <n v="2747.72"/>
    <n v="0"/>
    <n v="0"/>
    <n v="0"/>
    <n v="0"/>
    <n v="0"/>
  </r>
  <r>
    <s v="GILBERT SL-96-26"/>
    <n v="6471"/>
    <s v="001"/>
    <m/>
    <s v="32-L00-G45"/>
    <x v="4"/>
    <x v="264"/>
    <s v="G45"/>
    <x v="778"/>
    <s v="DISTRICT ACCOUNTS"/>
    <m/>
    <x v="992"/>
    <s v="GILBERT SL-96-26    "/>
    <s v=" "/>
    <s v=" "/>
    <n v="32"/>
    <s v="L00"/>
    <s v="G45"/>
    <n v="317122"/>
    <n v="0"/>
    <n v="0.12"/>
    <s v=" "/>
    <s v=" "/>
    <n v="30100000"/>
    <n v="72.3"/>
    <n v="0"/>
    <n v="0"/>
    <n v="72.3"/>
    <n v="0.12"/>
    <n v="0"/>
    <n v="0"/>
    <n v="0"/>
    <n v="685.99"/>
    <n v="686.11"/>
    <n v="18.79"/>
    <n v="0"/>
    <n v="0"/>
    <n v="18.79"/>
    <n v="72.3"/>
    <n v="0"/>
    <n v="0"/>
    <n v="0"/>
    <n v="613.69000000000005"/>
    <n v="685.99"/>
    <n v="0"/>
    <n v="0"/>
    <n v="0"/>
    <n v="0"/>
    <n v="0"/>
  </r>
  <r>
    <s v="GILBERT SL-96-31"/>
    <n v="6472"/>
    <s v="001"/>
    <m/>
    <s v="32-L00-G49"/>
    <x v="4"/>
    <x v="264"/>
    <s v="G49"/>
    <x v="779"/>
    <s v="DISTRICT ACCOUNTS"/>
    <m/>
    <x v="993"/>
    <s v="GILBERT SL-96-31    "/>
    <s v=" "/>
    <s v=" "/>
    <n v="32"/>
    <s v="L00"/>
    <s v="G49"/>
    <n v="317122"/>
    <n v="0"/>
    <n v="19.04"/>
    <s v=" "/>
    <s v=" "/>
    <n v="30100000"/>
    <n v="94.26"/>
    <n v="0"/>
    <n v="0"/>
    <n v="94.26"/>
    <n v="19.04"/>
    <n v="5.3"/>
    <n v="0"/>
    <n v="0"/>
    <n v="1478.38"/>
    <n v="1492.12"/>
    <n v="49.69"/>
    <n v="0"/>
    <n v="0"/>
    <n v="49.69"/>
    <n v="94.26"/>
    <n v="5.3"/>
    <n v="0"/>
    <n v="0"/>
    <n v="1384.12"/>
    <n v="1473.08"/>
    <n v="0"/>
    <n v="0"/>
    <n v="0"/>
    <n v="0"/>
    <n v="0"/>
  </r>
  <r>
    <s v="GILBERT SLID 07-02"/>
    <n v="6473"/>
    <s v="001"/>
    <m/>
    <s v="32-L02-113"/>
    <x v="4"/>
    <x v="268"/>
    <s v="113"/>
    <x v="780"/>
    <s v="DISTRICT ACCOUNTS"/>
    <m/>
    <x v="994"/>
    <s v="GILBERT SLID 07-02  "/>
    <s v=" "/>
    <s v=" "/>
    <n v="32"/>
    <s v="L02"/>
    <n v="113"/>
    <n v="317122"/>
    <n v="0"/>
    <n v="96.19"/>
    <s v=" "/>
    <s v=" "/>
    <n v="30100000"/>
    <n v="202.74"/>
    <n v="0"/>
    <n v="0"/>
    <n v="202.74"/>
    <n v="96.19"/>
    <n v="42.21"/>
    <n v="0"/>
    <n v="0"/>
    <n v="3745.6"/>
    <n v="3799.58"/>
    <n v="123.74"/>
    <n v="0"/>
    <n v="0"/>
    <n v="123.74"/>
    <n v="202.74"/>
    <n v="42.21"/>
    <n v="0"/>
    <n v="0"/>
    <n v="3542.86"/>
    <n v="3703.39"/>
    <n v="0"/>
    <n v="0"/>
    <n v="0"/>
    <n v="0"/>
    <n v="0"/>
  </r>
  <r>
    <s v="GILBERT SLID 08-03"/>
    <n v="6474"/>
    <s v="001"/>
    <m/>
    <s v="32-L02-114"/>
    <x v="4"/>
    <x v="268"/>
    <s v="114"/>
    <x v="781"/>
    <s v="DISTRICT ACCOUNTS"/>
    <m/>
    <x v="995"/>
    <s v="GILBERT SLID 08-03  "/>
    <s v=" "/>
    <s v=" "/>
    <n v="32"/>
    <s v="L02"/>
    <n v="114"/>
    <n v="317122"/>
    <n v="0"/>
    <n v="108.67"/>
    <s v=" "/>
    <s v=" "/>
    <n v="30100000"/>
    <n v="325.44"/>
    <n v="0"/>
    <n v="0"/>
    <n v="325.44"/>
    <n v="108.67"/>
    <n v="15.14"/>
    <n v="0"/>
    <n v="0"/>
    <n v="4575.01"/>
    <n v="4668.54"/>
    <n v="68.349999999999994"/>
    <n v="0"/>
    <n v="0"/>
    <n v="68.349999999999994"/>
    <n v="325.44"/>
    <n v="15.14"/>
    <n v="0"/>
    <n v="0"/>
    <n v="4249.57"/>
    <n v="4559.87"/>
    <n v="0"/>
    <n v="0"/>
    <n v="0"/>
    <n v="0"/>
    <n v="0"/>
  </r>
  <r>
    <s v="GILBERT SLID 10-03"/>
    <n v="6475"/>
    <s v="001"/>
    <m/>
    <s v="32-L02-115"/>
    <x v="4"/>
    <x v="268"/>
    <s v="115"/>
    <x v="782"/>
    <s v="DISTRICT ACCOUNTS"/>
    <m/>
    <x v="996"/>
    <s v="GILBERT SLID 10-03  "/>
    <s v=" "/>
    <s v=" "/>
    <n v="32"/>
    <s v="L02"/>
    <n v="115"/>
    <n v="317122"/>
    <n v="0"/>
    <n v="352.3"/>
    <s v=" "/>
    <s v=" "/>
    <n v="30100000"/>
    <n v="261.58"/>
    <n v="0"/>
    <n v="0"/>
    <n v="261.58"/>
    <n v="352.3"/>
    <n v="5.47"/>
    <n v="0"/>
    <n v="0"/>
    <n v="5903.84"/>
    <n v="6250.67"/>
    <n v="181.75"/>
    <n v="0"/>
    <n v="0"/>
    <n v="181.97"/>
    <n v="261.8"/>
    <n v="5.47"/>
    <n v="0"/>
    <n v="0"/>
    <n v="5642.26"/>
    <n v="5898.37"/>
    <n v="0"/>
    <n v="0"/>
    <n v="0"/>
    <n v="0"/>
    <n v="0"/>
  </r>
  <r>
    <s v="GILBERT SLID 11 01"/>
    <n v="6476"/>
    <s v="001"/>
    <m/>
    <s v="32-L02-118"/>
    <x v="4"/>
    <x v="268"/>
    <s v="118"/>
    <x v="10"/>
    <s v="DISTRICT ACCOUNTS"/>
    <m/>
    <x v="997"/>
    <s v="GILBERT SLID 11 01  "/>
    <s v=" "/>
    <s v=" "/>
    <n v="32"/>
    <s v="L02"/>
    <n v="118"/>
    <n v="317122"/>
    <n v="0"/>
    <n v="0"/>
    <s v=" "/>
    <s v=" "/>
    <n v="30100000"/>
    <n v="0"/>
    <n v="0"/>
    <n v="0"/>
    <n v="0"/>
    <n v="0"/>
    <n v="0"/>
    <n v="0"/>
    <n v="0"/>
    <n v="547.07000000000005"/>
    <n v="547.07000000000005"/>
    <n v="0"/>
    <n v="0"/>
    <n v="0"/>
    <n v="0"/>
    <n v="0"/>
    <n v="0"/>
    <n v="0"/>
    <n v="0"/>
    <n v="547.07000000000005"/>
    <n v="547.07000000000005"/>
    <n v="0"/>
    <n v="0"/>
    <n v="0"/>
    <n v="0"/>
    <n v="0"/>
  </r>
  <r>
    <s v="GILBERT SLID 11-02"/>
    <n v="6477"/>
    <s v="001"/>
    <m/>
    <s v="32-L02-116"/>
    <x v="4"/>
    <x v="268"/>
    <s v="116"/>
    <x v="783"/>
    <s v="DISTRICT ACCOUNTS"/>
    <m/>
    <x v="998"/>
    <s v="GILBERT SLID 11-02  "/>
    <s v=" "/>
    <s v=" "/>
    <n v="32"/>
    <s v="L02"/>
    <n v="116"/>
    <n v="317122"/>
    <n v="0"/>
    <n v="45.04"/>
    <s v=" "/>
    <s v=" "/>
    <n v="30100000"/>
    <n v="39.86"/>
    <n v="0"/>
    <n v="0"/>
    <n v="39.86"/>
    <n v="45.04"/>
    <n v="0"/>
    <n v="0"/>
    <n v="0"/>
    <n v="933.85"/>
    <n v="978.89"/>
    <n v="58.6"/>
    <n v="0"/>
    <n v="0"/>
    <n v="58.6"/>
    <n v="39.86"/>
    <n v="0"/>
    <n v="0"/>
    <n v="0"/>
    <n v="893.99"/>
    <n v="933.85"/>
    <n v="0"/>
    <n v="0"/>
    <n v="0"/>
    <n v="0"/>
    <n v="0"/>
  </r>
  <r>
    <s v="GILBERT SLID 12 02"/>
    <n v="6478"/>
    <s v="001"/>
    <m/>
    <s v="32-L02-120"/>
    <x v="4"/>
    <x v="268"/>
    <s v="120"/>
    <x v="10"/>
    <s v="DISTRICT ACCOUNTS"/>
    <m/>
    <x v="999"/>
    <s v="GILBERT SLID 12 02  "/>
    <s v=" "/>
    <s v=" "/>
    <n v="32"/>
    <s v="L02"/>
    <n v="120"/>
    <n v="317122"/>
    <n v="0"/>
    <n v="0"/>
    <s v=" "/>
    <s v=" "/>
    <n v="30100000"/>
    <n v="127.67"/>
    <n v="0"/>
    <n v="0"/>
    <n v="127.67"/>
    <n v="0"/>
    <n v="0"/>
    <n v="0"/>
    <n v="0"/>
    <n v="2914.26"/>
    <n v="2914.26"/>
    <n v="92.77"/>
    <n v="0"/>
    <n v="0"/>
    <n v="92.77"/>
    <n v="127.67"/>
    <n v="0"/>
    <n v="0"/>
    <n v="0"/>
    <n v="2786.59"/>
    <n v="2914.26"/>
    <n v="0"/>
    <n v="0"/>
    <n v="0"/>
    <n v="0"/>
    <n v="0"/>
  </r>
  <r>
    <s v="GILBERT SLID 12 03"/>
    <n v="6479"/>
    <s v="001"/>
    <m/>
    <s v="32-L02-121"/>
    <x v="4"/>
    <x v="268"/>
    <s v="121"/>
    <x v="784"/>
    <s v="DISTRICT ACCOUNTS"/>
    <m/>
    <x v="1000"/>
    <s v="GILBERT SLID 12 03  "/>
    <s v=" "/>
    <s v=" "/>
    <n v="32"/>
    <s v="L02"/>
    <n v="121"/>
    <n v="317122"/>
    <n v="0"/>
    <n v="10.85"/>
    <s v=" "/>
    <s v=" "/>
    <n v="30100000"/>
    <n v="141.81"/>
    <n v="0"/>
    <n v="0"/>
    <n v="141.81"/>
    <n v="10.85"/>
    <n v="0"/>
    <n v="0"/>
    <n v="0"/>
    <n v="3645.86"/>
    <n v="3656.71"/>
    <n v="92.67"/>
    <n v="0"/>
    <n v="0"/>
    <n v="92.67"/>
    <n v="141.81"/>
    <n v="0"/>
    <n v="0"/>
    <n v="0"/>
    <n v="3504.05"/>
    <n v="3645.86"/>
    <n v="0"/>
    <n v="0"/>
    <n v="0"/>
    <n v="0"/>
    <n v="0"/>
  </r>
  <r>
    <s v="GILBERT SLID 12 04"/>
    <n v="6480"/>
    <s v="001"/>
    <m/>
    <s v="32-L02-122"/>
    <x v="4"/>
    <x v="268"/>
    <s v="122"/>
    <x v="785"/>
    <s v="DISTRICT ACCOUNTS"/>
    <m/>
    <x v="1001"/>
    <s v="GILBERT SLID 12 04  "/>
    <s v=" "/>
    <s v=" "/>
    <n v="32"/>
    <s v="L02"/>
    <n v="122"/>
    <n v="317122"/>
    <n v="0"/>
    <n v="1060.1500000000001"/>
    <s v=" "/>
    <s v=" "/>
    <n v="30100000"/>
    <n v="290.33"/>
    <n v="0"/>
    <n v="0"/>
    <n v="290.33"/>
    <n v="1060.1500000000001"/>
    <n v="0"/>
    <n v="0"/>
    <n v="0"/>
    <n v="8510.67"/>
    <n v="9570.82"/>
    <n v="327.83"/>
    <n v="0"/>
    <n v="0"/>
    <n v="327.83"/>
    <n v="290.33"/>
    <n v="0"/>
    <n v="0"/>
    <n v="0"/>
    <n v="8220.34"/>
    <n v="8510.67"/>
    <n v="0"/>
    <n v="0"/>
    <n v="0"/>
    <n v="0"/>
    <n v="0"/>
  </r>
  <r>
    <s v="GILBERT SLID 13 03"/>
    <n v="6481"/>
    <s v="001"/>
    <m/>
    <s v="32-L02-123"/>
    <x v="4"/>
    <x v="268"/>
    <s v="123"/>
    <x v="786"/>
    <s v="DISTRICT ACCOUNTS"/>
    <m/>
    <x v="1002"/>
    <s v="GILBERT SLID 13 03  "/>
    <s v=" "/>
    <s v=" "/>
    <n v="32"/>
    <s v="L02"/>
    <n v="123"/>
    <n v="317122"/>
    <n v="0"/>
    <n v="35.18"/>
    <s v=" "/>
    <s v=" "/>
    <n v="30100000"/>
    <n v="137.47"/>
    <n v="0"/>
    <n v="0"/>
    <n v="137.47"/>
    <n v="35.18"/>
    <n v="0"/>
    <n v="0"/>
    <n v="0"/>
    <n v="1214.25"/>
    <n v="1249.43"/>
    <n v="0"/>
    <n v="0"/>
    <n v="0"/>
    <n v="0"/>
    <n v="137.47"/>
    <n v="0"/>
    <n v="0"/>
    <n v="0"/>
    <n v="1076.78"/>
    <n v="1214.25"/>
    <n v="0"/>
    <n v="0"/>
    <n v="0"/>
    <n v="0"/>
    <n v="0"/>
  </r>
  <r>
    <s v="GILBERT SLID 13 04"/>
    <n v="6482"/>
    <s v="001"/>
    <m/>
    <s v="32-L02-124"/>
    <x v="4"/>
    <x v="268"/>
    <s v="124"/>
    <x v="787"/>
    <s v="DISTRICT ACCOUNTS"/>
    <m/>
    <x v="1003"/>
    <s v="GILBERT SLID 13 04  "/>
    <s v=" "/>
    <s v=" "/>
    <n v="32"/>
    <s v="L02"/>
    <n v="124"/>
    <n v="317122"/>
    <n v="0"/>
    <n v="36.83"/>
    <s v=" "/>
    <s v=" "/>
    <n v="30100000"/>
    <n v="114.79"/>
    <n v="0"/>
    <n v="0"/>
    <n v="114.79"/>
    <n v="36.83"/>
    <n v="0"/>
    <n v="0"/>
    <n v="0"/>
    <n v="2016.09"/>
    <n v="2052.92"/>
    <n v="14.57"/>
    <n v="0"/>
    <n v="0"/>
    <n v="14.57"/>
    <n v="114.79"/>
    <n v="0"/>
    <n v="0"/>
    <n v="0"/>
    <n v="1901.3"/>
    <n v="2016.09"/>
    <n v="0"/>
    <n v="0"/>
    <n v="0"/>
    <n v="0"/>
    <n v="0"/>
  </r>
  <r>
    <s v="GILBERT SLID 13 05"/>
    <n v="6483"/>
    <s v="001"/>
    <m/>
    <s v="32-L02-125"/>
    <x v="4"/>
    <x v="268"/>
    <s v="125"/>
    <x v="10"/>
    <s v="DISTRICT ACCOUNTS"/>
    <m/>
    <x v="1004"/>
    <s v="GILBERT SLID 13 05  "/>
    <s v=" "/>
    <s v=" "/>
    <n v="32"/>
    <s v="L02"/>
    <n v="125"/>
    <n v="317122"/>
    <n v="0"/>
    <n v="0"/>
    <s v=" "/>
    <s v=" "/>
    <n v="30100000"/>
    <n v="49.68"/>
    <n v="0"/>
    <n v="0"/>
    <n v="49.68"/>
    <n v="0"/>
    <n v="0"/>
    <n v="0"/>
    <n v="0"/>
    <n v="981.68"/>
    <n v="981.68"/>
    <n v="0"/>
    <n v="0"/>
    <n v="0"/>
    <n v="0"/>
    <n v="49.68"/>
    <n v="0"/>
    <n v="0"/>
    <n v="0"/>
    <n v="932"/>
    <n v="981.68"/>
    <n v="0"/>
    <n v="0"/>
    <n v="0"/>
    <n v="0"/>
    <n v="0"/>
  </r>
  <r>
    <s v="GILBERT SLID 13 07"/>
    <n v="6484"/>
    <s v="001"/>
    <m/>
    <s v="32-L02-127"/>
    <x v="4"/>
    <x v="268"/>
    <s v="127"/>
    <x v="10"/>
    <s v="DISTRICT ACCOUNTS"/>
    <m/>
    <x v="1005"/>
    <s v="GILBERT SLID 13 07  "/>
    <s v=" "/>
    <s v=" "/>
    <n v="32"/>
    <s v="L02"/>
    <n v="127"/>
    <n v="317122"/>
    <n v="0"/>
    <n v="0"/>
    <s v=" "/>
    <s v=" "/>
    <n v="30100000"/>
    <n v="53.39"/>
    <n v="0"/>
    <n v="0"/>
    <n v="53.39"/>
    <n v="0"/>
    <n v="0"/>
    <n v="0"/>
    <n v="0"/>
    <n v="6231.24"/>
    <n v="6231.24"/>
    <n v="50.14"/>
    <n v="0"/>
    <n v="0"/>
    <n v="50.14"/>
    <n v="53.39"/>
    <n v="0"/>
    <n v="0"/>
    <n v="0"/>
    <n v="6177.85"/>
    <n v="6231.24"/>
    <n v="0"/>
    <n v="0"/>
    <n v="0"/>
    <n v="0"/>
    <n v="0"/>
  </r>
  <r>
    <s v="GILBERT SLID 13 08"/>
    <n v="6485"/>
    <s v="001"/>
    <m/>
    <s v="32-L02-128"/>
    <x v="4"/>
    <x v="268"/>
    <s v="128"/>
    <x v="788"/>
    <s v="DISTRICT ACCOUNTS"/>
    <m/>
    <x v="1006"/>
    <s v="GILBERT SLID 13 08  "/>
    <s v=" "/>
    <s v=" "/>
    <n v="32"/>
    <s v="L02"/>
    <n v="128"/>
    <n v="317122"/>
    <n v="0"/>
    <n v="37.049999999999997"/>
    <s v=" "/>
    <s v=" "/>
    <n v="30100000"/>
    <n v="93.43"/>
    <n v="0"/>
    <n v="0"/>
    <n v="93.43"/>
    <n v="37.049999999999997"/>
    <n v="0"/>
    <n v="0"/>
    <n v="0"/>
    <n v="2325.1"/>
    <n v="2362.15"/>
    <n v="0"/>
    <n v="0"/>
    <n v="0"/>
    <n v="0"/>
    <n v="93.43"/>
    <n v="0"/>
    <n v="0"/>
    <n v="0"/>
    <n v="2231.67"/>
    <n v="2325.1"/>
    <n v="0"/>
    <n v="0"/>
    <n v="0"/>
    <n v="0"/>
    <n v="0"/>
  </r>
  <r>
    <s v="GILBERT SLID 13 10"/>
    <n v="6486"/>
    <s v="001"/>
    <m/>
    <s v="32-L02-129"/>
    <x v="4"/>
    <x v="268"/>
    <s v="129"/>
    <x v="10"/>
    <s v="DISTRICT ACCOUNTS"/>
    <m/>
    <x v="1007"/>
    <s v="GILBERT SLID 13 10  "/>
    <s v=" "/>
    <s v=" "/>
    <n v="32"/>
    <s v="L02"/>
    <n v="129"/>
    <n v="317122"/>
    <n v="0"/>
    <n v="0"/>
    <s v=" "/>
    <s v=" "/>
    <n v="30100000"/>
    <n v="0"/>
    <n v="0"/>
    <n v="0"/>
    <n v="0"/>
    <n v="0"/>
    <n v="0"/>
    <n v="0"/>
    <n v="0"/>
    <n v="1977.2"/>
    <n v="1977.2"/>
    <n v="29.88"/>
    <n v="0"/>
    <n v="0"/>
    <n v="29.88"/>
    <n v="0"/>
    <n v="0"/>
    <n v="0"/>
    <n v="0"/>
    <n v="1977.2"/>
    <n v="1977.2"/>
    <n v="0"/>
    <n v="0"/>
    <n v="0"/>
    <n v="0"/>
    <n v="0"/>
  </r>
  <r>
    <s v="GILBERT SLID 13 11"/>
    <n v="6487"/>
    <s v="001"/>
    <m/>
    <s v="32-L02-130"/>
    <x v="4"/>
    <x v="268"/>
    <s v="130"/>
    <x v="789"/>
    <s v="DISTRICT ACCOUNTS"/>
    <m/>
    <x v="1008"/>
    <s v="GILBERT SLID 13 11  "/>
    <s v=" "/>
    <s v=" "/>
    <n v="32"/>
    <s v="L02"/>
    <n v="130"/>
    <n v="317122"/>
    <n v="0"/>
    <n v="1383.71"/>
    <s v=" "/>
    <s v=" "/>
    <n v="30100000"/>
    <n v="76.62"/>
    <n v="0"/>
    <n v="0"/>
    <n v="76.62"/>
    <n v="1383.71"/>
    <n v="0"/>
    <n v="0"/>
    <n v="0"/>
    <n v="2207.02"/>
    <n v="3590.73"/>
    <n v="34.76"/>
    <n v="0"/>
    <n v="0"/>
    <n v="34.76"/>
    <n v="76.62"/>
    <n v="0"/>
    <n v="0"/>
    <n v="0"/>
    <n v="2130.4"/>
    <n v="2207.02"/>
    <n v="0"/>
    <n v="0"/>
    <n v="0"/>
    <n v="0"/>
    <n v="0"/>
  </r>
  <r>
    <s v="GILBERT SLID 13 13"/>
    <n v="6488"/>
    <s v="001"/>
    <m/>
    <s v="32-L02-131"/>
    <x v="4"/>
    <x v="268"/>
    <s v="131"/>
    <x v="790"/>
    <s v="DISTRICT ACCOUNTS"/>
    <m/>
    <x v="1009"/>
    <s v="GILBERT SLID 13 13  "/>
    <s v=" "/>
    <s v=" "/>
    <n v="32"/>
    <s v="L02"/>
    <n v="131"/>
    <n v="317122"/>
    <n v="0"/>
    <n v="20.38"/>
    <s v=" "/>
    <s v=" "/>
    <n v="30100000"/>
    <n v="25.09"/>
    <n v="0"/>
    <n v="0"/>
    <n v="25.09"/>
    <n v="20.38"/>
    <n v="0"/>
    <n v="0"/>
    <n v="0"/>
    <n v="854.08"/>
    <n v="874.46"/>
    <n v="0"/>
    <n v="0"/>
    <n v="0"/>
    <n v="0"/>
    <n v="25.09"/>
    <n v="0"/>
    <n v="0"/>
    <n v="0"/>
    <n v="828.99"/>
    <n v="854.08"/>
    <n v="0"/>
    <n v="0"/>
    <n v="0"/>
    <n v="0"/>
    <n v="0"/>
  </r>
  <r>
    <s v="GILBERT SLID 13 15"/>
    <n v="6489"/>
    <s v="001"/>
    <m/>
    <s v="32-L02-132"/>
    <x v="4"/>
    <x v="268"/>
    <s v="132"/>
    <x v="791"/>
    <s v="DISTRICT ACCOUNTS"/>
    <m/>
    <x v="1010"/>
    <s v="GILBERT SLID 13 15  "/>
    <s v=" "/>
    <s v=" "/>
    <n v="32"/>
    <s v="L02"/>
    <n v="132"/>
    <n v="317122"/>
    <n v="0"/>
    <n v="43.26"/>
    <s v=" "/>
    <s v=" "/>
    <n v="30100000"/>
    <n v="65.150000000000006"/>
    <n v="0"/>
    <n v="0"/>
    <n v="65.150000000000006"/>
    <n v="43.26"/>
    <n v="0"/>
    <n v="0"/>
    <n v="0"/>
    <n v="1906.68"/>
    <n v="1949.94"/>
    <n v="43.7"/>
    <n v="0"/>
    <n v="0"/>
    <n v="43.7"/>
    <n v="65.150000000000006"/>
    <n v="0"/>
    <n v="0"/>
    <n v="0"/>
    <n v="1841.53"/>
    <n v="1906.68"/>
    <n v="0"/>
    <n v="0"/>
    <n v="0"/>
    <n v="0"/>
    <n v="0"/>
  </r>
  <r>
    <s v="GILBERT SLID TOTAL"/>
    <n v="6490"/>
    <s v="001"/>
    <m/>
    <s v="32-L02-999"/>
    <x v="4"/>
    <x v="268"/>
    <s v="999"/>
    <x v="10"/>
    <s v="DISTRICT ACCOUNTS"/>
    <m/>
    <x v="1011"/>
    <s v="GILBERT SLID TOTAL  "/>
    <s v=" "/>
    <s v=" "/>
    <n v="32"/>
    <s v="L02"/>
    <n v="999"/>
    <n v="317122"/>
    <n v="1"/>
    <n v="0"/>
    <s v=" "/>
    <s v=" "/>
    <n v="30100000"/>
    <n v="0"/>
    <n v="0"/>
    <n v="0"/>
    <n v="0"/>
    <n v="0"/>
    <n v="0"/>
    <n v="0"/>
    <n v="0"/>
    <n v="0"/>
    <n v="0"/>
    <n v="0"/>
    <n v="0"/>
    <n v="0"/>
    <n v="0"/>
    <n v="0"/>
    <n v="0"/>
    <n v="0"/>
    <n v="0"/>
    <n v="0"/>
    <n v="0"/>
    <n v="0"/>
    <n v="0"/>
    <n v="0"/>
    <n v="0"/>
    <n v="0"/>
  </r>
  <r>
    <s v="GILBERT SLIDE 13 06"/>
    <n v="6491"/>
    <s v="001"/>
    <m/>
    <s v="32-L02-126"/>
    <x v="4"/>
    <x v="268"/>
    <s v="126"/>
    <x v="792"/>
    <s v="DISTRICT ACCOUNTS"/>
    <m/>
    <x v="1012"/>
    <s v="GILBERT SLID 13 06  "/>
    <s v=" "/>
    <s v=" "/>
    <n v="32"/>
    <s v="L02"/>
    <n v="126"/>
    <n v="317122"/>
    <n v="0"/>
    <n v="44.14"/>
    <s v=" "/>
    <s v=" "/>
    <n v="30100000"/>
    <n v="121.27"/>
    <n v="0"/>
    <n v="0"/>
    <n v="121.27"/>
    <n v="44.14"/>
    <n v="0"/>
    <n v="0"/>
    <n v="0"/>
    <n v="4890.13"/>
    <n v="4934.2700000000004"/>
    <n v="0"/>
    <n v="0"/>
    <n v="0"/>
    <n v="0"/>
    <n v="121.27"/>
    <n v="0"/>
    <n v="0"/>
    <n v="0"/>
    <n v="4768.8599999999997"/>
    <n v="4890.13"/>
    <n v="0"/>
    <n v="0"/>
    <n v="0"/>
    <n v="0"/>
    <n v="0"/>
  </r>
  <r>
    <s v="GILBERT STREET LIGHTING 85-01"/>
    <n v="6492"/>
    <s v="001"/>
    <m/>
    <s v="32-L00-C57"/>
    <x v="4"/>
    <x v="264"/>
    <s v="C57"/>
    <x v="793"/>
    <s v="DISTRICT ACCOUNTS"/>
    <m/>
    <x v="1013"/>
    <s v="GILBERT SL 8501     "/>
    <s v=" "/>
    <s v=" "/>
    <n v="32"/>
    <s v="L00"/>
    <s v="C57"/>
    <n v="317122"/>
    <n v="0"/>
    <n v="37.17"/>
    <s v=" "/>
    <s v=" "/>
    <n v="30100000"/>
    <n v="128.19999999999999"/>
    <n v="0"/>
    <n v="0"/>
    <n v="128.19999999999999"/>
    <n v="37.17"/>
    <n v="39.92"/>
    <n v="0"/>
    <n v="0"/>
    <n v="1844.72"/>
    <n v="1841.97"/>
    <n v="84.34"/>
    <n v="0"/>
    <n v="0"/>
    <n v="84.34"/>
    <n v="128.19999999999999"/>
    <n v="39.92"/>
    <n v="0"/>
    <n v="0"/>
    <n v="1716.52"/>
    <n v="1804.8"/>
    <n v="0"/>
    <n v="0"/>
    <n v="0"/>
    <n v="0"/>
    <n v="0"/>
  </r>
  <r>
    <s v="GILBERT STREET LIGHTING 85-02"/>
    <n v="6493"/>
    <s v="001"/>
    <m/>
    <s v="32-L00-C59"/>
    <x v="4"/>
    <x v="264"/>
    <s v="C59"/>
    <x v="794"/>
    <s v="DISTRICT ACCOUNTS"/>
    <m/>
    <x v="1014"/>
    <s v="GILBERT SL 85-02    "/>
    <s v=" "/>
    <s v=" "/>
    <n v="32"/>
    <s v="L00"/>
    <s v="C59"/>
    <n v="317122"/>
    <n v="0"/>
    <n v="103.45"/>
    <s v=" "/>
    <s v=" "/>
    <n v="30100000"/>
    <n v="91.38"/>
    <n v="0"/>
    <n v="0"/>
    <n v="91.38"/>
    <n v="103.45"/>
    <n v="0.2"/>
    <n v="0"/>
    <n v="0"/>
    <n v="1820.24"/>
    <n v="1923.49"/>
    <n v="55.17"/>
    <n v="0"/>
    <n v="0"/>
    <n v="55.17"/>
    <n v="91.38"/>
    <n v="0.2"/>
    <n v="0"/>
    <n v="0"/>
    <n v="1728.86"/>
    <n v="1820.04"/>
    <n v="0"/>
    <n v="0"/>
    <n v="0"/>
    <n v="0"/>
    <n v="0"/>
  </r>
  <r>
    <s v="GILBERT STREET LIGHTING 85-03"/>
    <n v="6494"/>
    <s v="001"/>
    <m/>
    <s v="32-L00-C60"/>
    <x v="4"/>
    <x v="264"/>
    <s v="C60"/>
    <x v="10"/>
    <s v="DISTRICT ACCOUNTS"/>
    <m/>
    <x v="1015"/>
    <s v="GILBERT SL 85-03    "/>
    <s v=" "/>
    <s v=" "/>
    <n v="32"/>
    <s v="L00"/>
    <s v="C60"/>
    <n v="317122"/>
    <n v="0"/>
    <n v="0"/>
    <s v=" "/>
    <s v=" "/>
    <n v="30100000"/>
    <n v="7.35"/>
    <n v="0"/>
    <n v="0"/>
    <n v="7.35"/>
    <n v="0"/>
    <n v="16.3"/>
    <n v="0"/>
    <n v="0"/>
    <n v="317.66000000000003"/>
    <n v="301.36"/>
    <n v="25.21"/>
    <n v="0"/>
    <n v="0"/>
    <n v="25.21"/>
    <n v="7.35"/>
    <n v="16.3"/>
    <n v="0"/>
    <n v="0"/>
    <n v="310.31"/>
    <n v="301.36"/>
    <n v="0"/>
    <n v="0"/>
    <n v="0"/>
    <n v="0"/>
    <n v="0"/>
  </r>
  <r>
    <s v="GILBERT STREET LIGHTING 85-05"/>
    <n v="6495"/>
    <s v="001"/>
    <m/>
    <s v="32-L00-C61"/>
    <x v="4"/>
    <x v="264"/>
    <s v="C61"/>
    <x v="795"/>
    <s v="DISTRICT ACCOUNTS"/>
    <m/>
    <x v="1016"/>
    <s v="GILBERT SL 85-05    "/>
    <s v=" "/>
    <s v=" "/>
    <n v="32"/>
    <s v="L00"/>
    <s v="C61"/>
    <n v="317122"/>
    <n v="0"/>
    <n v="18.14"/>
    <s v=" "/>
    <s v=" "/>
    <n v="30100000"/>
    <n v="53.29"/>
    <n v="0"/>
    <n v="0"/>
    <n v="53.29"/>
    <n v="18.14"/>
    <n v="8.44"/>
    <n v="0"/>
    <n v="0"/>
    <n v="1285.67"/>
    <n v="1295.3699999999999"/>
    <n v="48.31"/>
    <n v="0"/>
    <n v="0"/>
    <n v="48.31"/>
    <n v="53.29"/>
    <n v="8.44"/>
    <n v="0"/>
    <n v="0"/>
    <n v="1232.3800000000001"/>
    <n v="1277.23"/>
    <n v="0"/>
    <n v="0"/>
    <n v="0"/>
    <n v="0"/>
    <n v="0"/>
  </r>
  <r>
    <s v="GILBERT STREET LIGHTING 85-06"/>
    <n v="6496"/>
    <s v="001"/>
    <m/>
    <s v="32-L00-C58"/>
    <x v="4"/>
    <x v="264"/>
    <s v="C58"/>
    <x v="796"/>
    <s v="DISTRICT ACCOUNTS"/>
    <m/>
    <x v="1017"/>
    <s v="GILBERT SL 85-06    "/>
    <s v=" "/>
    <s v=" "/>
    <n v="32"/>
    <s v="L00"/>
    <s v="C58"/>
    <n v="317122"/>
    <n v="0"/>
    <n v="12.74"/>
    <s v=" "/>
    <s v=" "/>
    <n v="30100000"/>
    <n v="14.15"/>
    <n v="0"/>
    <n v="0"/>
    <n v="14.15"/>
    <n v="12.74"/>
    <n v="19.690000000000001"/>
    <n v="0"/>
    <n v="0"/>
    <n v="316.93"/>
    <n v="309.98"/>
    <n v="13.03"/>
    <n v="0"/>
    <n v="0"/>
    <n v="13.03"/>
    <n v="14.15"/>
    <n v="19.690000000000001"/>
    <n v="0"/>
    <n v="0"/>
    <n v="302.77999999999997"/>
    <n v="297.24"/>
    <n v="0"/>
    <n v="0"/>
    <n v="0"/>
    <n v="0"/>
    <n v="0"/>
  </r>
  <r>
    <s v="GILBERT STREET LIGHTING 85-07"/>
    <n v="6497"/>
    <s v="001"/>
    <m/>
    <s v="32-L00-C62"/>
    <x v="4"/>
    <x v="264"/>
    <s v="C62"/>
    <x v="797"/>
    <s v="DISTRICT ACCOUNTS"/>
    <m/>
    <x v="1018"/>
    <s v="GILBERT SL 85-07    "/>
    <s v=" "/>
    <s v=" "/>
    <n v="32"/>
    <s v="L00"/>
    <s v="C62"/>
    <n v="317122"/>
    <n v="0"/>
    <n v="25.33"/>
    <s v=" "/>
    <s v=" "/>
    <n v="30100000"/>
    <n v="37.479999999999997"/>
    <n v="0"/>
    <n v="0"/>
    <n v="37.479999999999997"/>
    <n v="25.33"/>
    <n v="0.24"/>
    <n v="0"/>
    <n v="0"/>
    <n v="881.7"/>
    <n v="906.79"/>
    <n v="60.67"/>
    <n v="0"/>
    <n v="0"/>
    <n v="60.67"/>
    <n v="37.479999999999997"/>
    <n v="0.24"/>
    <n v="0"/>
    <n v="0"/>
    <n v="844.22"/>
    <n v="881.46"/>
    <n v="0"/>
    <n v="0"/>
    <n v="0"/>
    <n v="0"/>
    <n v="0"/>
  </r>
  <r>
    <s v="GILBERT STREET LIGHTING 85-08"/>
    <n v="6498"/>
    <s v="001"/>
    <m/>
    <s v="32-L00-C65"/>
    <x v="4"/>
    <x v="264"/>
    <s v="C65"/>
    <x v="638"/>
    <s v="DISTRICT ACCOUNTS"/>
    <m/>
    <x v="1019"/>
    <s v="GILBERT SL 85-08    "/>
    <s v=" "/>
    <s v=" "/>
    <n v="32"/>
    <s v="L00"/>
    <s v="C65"/>
    <n v="317122"/>
    <n v="0"/>
    <n v="0.3"/>
    <s v=" "/>
    <s v=" "/>
    <n v="30100000"/>
    <n v="1.07"/>
    <n v="0"/>
    <n v="0"/>
    <n v="1.07"/>
    <n v="0.3"/>
    <n v="0.82"/>
    <n v="0"/>
    <n v="0"/>
    <n v="17.079999999999998"/>
    <n v="16.559999999999999"/>
    <n v="1.68"/>
    <n v="0"/>
    <n v="0"/>
    <n v="1.68"/>
    <n v="1.07"/>
    <n v="0.82"/>
    <n v="0"/>
    <n v="0"/>
    <n v="16.010000000000002"/>
    <n v="16.260000000000002"/>
    <n v="0"/>
    <n v="0"/>
    <n v="0"/>
    <n v="0"/>
    <n v="0"/>
  </r>
  <r>
    <s v="GILBERT STREET LIGHTING 85-09"/>
    <n v="6499"/>
    <s v="001"/>
    <m/>
    <s v="32-L00-C63"/>
    <x v="4"/>
    <x v="264"/>
    <s v="C63"/>
    <x v="798"/>
    <s v="DISTRICT ACCOUNTS"/>
    <m/>
    <x v="1020"/>
    <s v="GILBERT SL 85-09    "/>
    <s v=" "/>
    <s v=" "/>
    <n v="32"/>
    <s v="L00"/>
    <s v="C63"/>
    <n v="317122"/>
    <n v="0"/>
    <n v="33.6"/>
    <s v=" "/>
    <s v=" "/>
    <n v="30100000"/>
    <n v="46.98"/>
    <n v="0"/>
    <n v="0"/>
    <n v="46.98"/>
    <n v="33.6"/>
    <n v="9.5"/>
    <n v="0"/>
    <n v="0"/>
    <n v="797.86"/>
    <n v="821.96"/>
    <n v="73.77"/>
    <n v="0"/>
    <n v="0"/>
    <n v="73.77"/>
    <n v="46.98"/>
    <n v="9.5"/>
    <n v="0"/>
    <n v="0"/>
    <n v="750.88"/>
    <n v="788.36"/>
    <n v="0"/>
    <n v="0"/>
    <n v="0"/>
    <n v="0"/>
    <n v="0"/>
  </r>
  <r>
    <s v="GILBERT STREET LIGHTING 85-10"/>
    <n v="6500"/>
    <s v="001"/>
    <m/>
    <s v="32-L00-C64"/>
    <x v="4"/>
    <x v="264"/>
    <s v="C64"/>
    <x v="602"/>
    <s v="DISTRICT ACCOUNTS"/>
    <m/>
    <x v="1021"/>
    <s v="GILBERT SL 85-10    "/>
    <s v=" "/>
    <s v=" "/>
    <n v="32"/>
    <s v="L00"/>
    <s v="C64"/>
    <n v="317122"/>
    <n v="0"/>
    <n v="19.72"/>
    <s v=" "/>
    <s v=" "/>
    <n v="30100000"/>
    <n v="14.36"/>
    <n v="0"/>
    <n v="0"/>
    <n v="14.36"/>
    <n v="19.72"/>
    <n v="0"/>
    <n v="0"/>
    <n v="0"/>
    <n v="243.85"/>
    <n v="263.57"/>
    <n v="0"/>
    <n v="0"/>
    <n v="0"/>
    <n v="0"/>
    <n v="14.36"/>
    <n v="0"/>
    <n v="0"/>
    <n v="0"/>
    <n v="229.49"/>
    <n v="243.85"/>
    <n v="0"/>
    <n v="0"/>
    <n v="0"/>
    <n v="0"/>
    <n v="0"/>
  </r>
  <r>
    <s v="GILBERT STREET LIGHTING 85-14"/>
    <n v="6501"/>
    <s v="001"/>
    <m/>
    <s v="32-L00-C72"/>
    <x v="4"/>
    <x v="264"/>
    <s v="C72"/>
    <x v="799"/>
    <s v="DISTRICT ACCOUNTS"/>
    <m/>
    <x v="1022"/>
    <s v="GILBERT SL 85-14    "/>
    <s v=" "/>
    <s v=" "/>
    <n v="32"/>
    <s v="L00"/>
    <s v="C72"/>
    <n v="317122"/>
    <n v="0"/>
    <n v="31.74"/>
    <s v=" "/>
    <s v=" "/>
    <n v="30100000"/>
    <n v="205.21"/>
    <n v="0"/>
    <n v="0"/>
    <n v="205.21"/>
    <n v="31.74"/>
    <n v="14.12"/>
    <n v="0"/>
    <n v="0"/>
    <n v="1620.32"/>
    <n v="1637.94"/>
    <n v="51.53"/>
    <n v="0"/>
    <n v="0"/>
    <n v="51.53"/>
    <n v="205.21"/>
    <n v="14.12"/>
    <n v="0"/>
    <n v="0"/>
    <n v="1415.11"/>
    <n v="1606.2"/>
    <n v="0"/>
    <n v="0"/>
    <n v="0"/>
    <n v="0"/>
    <n v="0"/>
  </r>
  <r>
    <s v="GILBERT STREET LIGHTING 85-15"/>
    <n v="6502"/>
    <s v="001"/>
    <m/>
    <s v="32-L00-C67"/>
    <x v="4"/>
    <x v="264"/>
    <s v="C67"/>
    <x v="800"/>
    <s v="DISTRICT ACCOUNTS"/>
    <m/>
    <x v="1023"/>
    <s v="GILBERT SL 85-15    "/>
    <s v=" "/>
    <s v=" "/>
    <n v="32"/>
    <s v="L00"/>
    <s v="C67"/>
    <n v="317122"/>
    <n v="0"/>
    <n v="45.63"/>
    <s v=" "/>
    <s v=" "/>
    <n v="30100000"/>
    <n v="13.33"/>
    <n v="0"/>
    <n v="0"/>
    <n v="13.33"/>
    <n v="45.63"/>
    <n v="60.26"/>
    <n v="0"/>
    <n v="0"/>
    <n v="971.57"/>
    <n v="956.94"/>
    <n v="49.18"/>
    <n v="0"/>
    <n v="0"/>
    <n v="49.18"/>
    <n v="13.33"/>
    <n v="60.26"/>
    <n v="0"/>
    <n v="0"/>
    <n v="958.24"/>
    <n v="911.31"/>
    <n v="0"/>
    <n v="0"/>
    <n v="0"/>
    <n v="0"/>
    <n v="0"/>
  </r>
  <r>
    <s v="GILBERT STREET LIGHTING 85-17"/>
    <n v="6503"/>
    <s v="001"/>
    <m/>
    <s v="32-L00-C69"/>
    <x v="4"/>
    <x v="264"/>
    <s v="C69"/>
    <x v="801"/>
    <s v="DISTRICT ACCOUNTS"/>
    <m/>
    <x v="1024"/>
    <s v="GILBERT SL 85-17    "/>
    <s v=" "/>
    <s v=" "/>
    <n v="32"/>
    <s v="L00"/>
    <s v="C69"/>
    <n v="317122"/>
    <n v="0"/>
    <n v="103.14"/>
    <s v=" "/>
    <s v=" "/>
    <n v="30100000"/>
    <n v="161.44999999999999"/>
    <n v="0"/>
    <n v="0"/>
    <n v="161.44999999999999"/>
    <n v="103.14"/>
    <n v="46.56"/>
    <n v="0"/>
    <n v="0"/>
    <n v="2557.04"/>
    <n v="2613.62"/>
    <n v="48.46"/>
    <n v="0"/>
    <n v="0"/>
    <n v="48.46"/>
    <n v="161.44999999999999"/>
    <n v="46.56"/>
    <n v="0"/>
    <n v="0"/>
    <n v="2395.59"/>
    <n v="2510.48"/>
    <n v="0"/>
    <n v="0"/>
    <n v="0"/>
    <n v="0"/>
    <n v="0"/>
  </r>
  <r>
    <s v="GILBERT STREET LIGHTING 85-20"/>
    <n v="6504"/>
    <s v="001"/>
    <m/>
    <s v="32-L00-C66"/>
    <x v="4"/>
    <x v="264"/>
    <s v="C66"/>
    <x v="802"/>
    <s v="DISTRICT ACCOUNTS"/>
    <m/>
    <x v="1025"/>
    <s v="GILBERT SL 85-20    "/>
    <s v=" "/>
    <s v=" "/>
    <n v="32"/>
    <s v="L00"/>
    <s v="C66"/>
    <n v="317122"/>
    <n v="0"/>
    <n v="45.81"/>
    <s v=" "/>
    <s v=" "/>
    <n v="30100000"/>
    <n v="127.26"/>
    <n v="0"/>
    <n v="0"/>
    <n v="127.26"/>
    <n v="45.81"/>
    <n v="86.1"/>
    <n v="0"/>
    <n v="0"/>
    <n v="2120.2600000000002"/>
    <n v="2079.9699999999998"/>
    <n v="83.16"/>
    <n v="0"/>
    <n v="0"/>
    <n v="83.16"/>
    <n v="127.26"/>
    <n v="86.1"/>
    <n v="0"/>
    <n v="0"/>
    <n v="1993"/>
    <n v="2034.16"/>
    <n v="0"/>
    <n v="0"/>
    <n v="0"/>
    <n v="0"/>
    <n v="0"/>
  </r>
  <r>
    <s v="GILBERT STREET LIGHTING 85-24"/>
    <n v="6505"/>
    <s v="001"/>
    <m/>
    <s v="32-L00-C30"/>
    <x v="4"/>
    <x v="264"/>
    <s v="C30"/>
    <x v="803"/>
    <s v="DISTRICT ACCOUNTS"/>
    <m/>
    <x v="1026"/>
    <s v="GILBERT SL 85-24    "/>
    <s v=" "/>
    <s v=" "/>
    <n v="32"/>
    <s v="L00"/>
    <s v="C30"/>
    <n v="317122"/>
    <n v="0"/>
    <n v="42.84"/>
    <s v=" "/>
    <s v=" "/>
    <n v="30100000"/>
    <n v="46.33"/>
    <n v="0"/>
    <n v="0"/>
    <n v="46.33"/>
    <n v="42.84"/>
    <n v="15.46"/>
    <n v="0"/>
    <n v="0"/>
    <n v="663.78"/>
    <n v="691.16"/>
    <n v="22.1"/>
    <n v="0"/>
    <n v="0"/>
    <n v="22.1"/>
    <n v="46.33"/>
    <n v="15.46"/>
    <n v="0"/>
    <n v="0"/>
    <n v="617.45000000000005"/>
    <n v="648.32000000000005"/>
    <n v="0"/>
    <n v="0"/>
    <n v="0"/>
    <n v="0"/>
    <n v="0"/>
  </r>
  <r>
    <s v="GILBERT STREET LIGHTING 86-01"/>
    <n v="6506"/>
    <s v="001"/>
    <m/>
    <s v="32-L00-C71"/>
    <x v="4"/>
    <x v="264"/>
    <s v="C71"/>
    <x v="804"/>
    <s v="DISTRICT ACCOUNTS"/>
    <m/>
    <x v="1027"/>
    <s v="GILBERT SL 86-01    "/>
    <s v=" "/>
    <s v=" "/>
    <n v="32"/>
    <s v="L00"/>
    <s v="C71"/>
    <n v="317122"/>
    <n v="0"/>
    <n v="22.6"/>
    <s v=" "/>
    <s v=" "/>
    <n v="30100000"/>
    <n v="42.94"/>
    <n v="0"/>
    <n v="0"/>
    <n v="42.94"/>
    <n v="22.6"/>
    <n v="0"/>
    <n v="0"/>
    <n v="0"/>
    <n v="667.83"/>
    <n v="690.43"/>
    <n v="23.23"/>
    <n v="0"/>
    <n v="0"/>
    <n v="23.23"/>
    <n v="42.94"/>
    <n v="0"/>
    <n v="0"/>
    <n v="0"/>
    <n v="624.89"/>
    <n v="667.83"/>
    <n v="0"/>
    <n v="0"/>
    <n v="0"/>
    <n v="0"/>
    <n v="0"/>
  </r>
  <r>
    <s v="GILBERT STREET LIGHTING 86-05"/>
    <n v="6507"/>
    <s v="001"/>
    <m/>
    <s v="32-L00-C31"/>
    <x v="4"/>
    <x v="264"/>
    <s v="C31"/>
    <x v="805"/>
    <s v="DISTRICT ACCOUNTS"/>
    <m/>
    <x v="1028"/>
    <s v="GILBERT SL 86-05    "/>
    <s v=" "/>
    <s v=" "/>
    <n v="32"/>
    <s v="L00"/>
    <s v="C31"/>
    <n v="317122"/>
    <n v="0"/>
    <n v="54.5"/>
    <s v=" "/>
    <s v=" "/>
    <n v="30100000"/>
    <n v="32"/>
    <n v="0"/>
    <n v="0"/>
    <n v="32"/>
    <n v="54.5"/>
    <n v="0.12"/>
    <n v="0"/>
    <n v="0"/>
    <n v="1069.93"/>
    <n v="1124.31"/>
    <n v="79.98"/>
    <n v="0"/>
    <n v="0"/>
    <n v="79.98"/>
    <n v="32"/>
    <n v="0.12"/>
    <n v="0"/>
    <n v="0"/>
    <n v="1037.93"/>
    <n v="1069.81"/>
    <n v="0"/>
    <n v="0"/>
    <n v="0"/>
    <n v="0"/>
    <n v="0"/>
  </r>
  <r>
    <s v="GILBERT STREET LIGHTING 86-06"/>
    <n v="6508"/>
    <s v="001"/>
    <m/>
    <s v="32-L00-C56"/>
    <x v="4"/>
    <x v="264"/>
    <s v="C56"/>
    <x v="806"/>
    <s v="DISTRICT ACCOUNTS"/>
    <m/>
    <x v="1029"/>
    <s v="GILBERT SL 86-06    "/>
    <s v=" "/>
    <s v=" "/>
    <n v="32"/>
    <s v="L00"/>
    <s v="C56"/>
    <n v="317122"/>
    <n v="0"/>
    <n v="31.91"/>
    <s v=" "/>
    <s v=" "/>
    <n v="30100000"/>
    <n v="0"/>
    <n v="0"/>
    <n v="0"/>
    <n v="0"/>
    <n v="31.91"/>
    <n v="7.03"/>
    <n v="0"/>
    <n v="0"/>
    <n v="472.33"/>
    <n v="497.21"/>
    <n v="7.85"/>
    <n v="0"/>
    <n v="0"/>
    <n v="7.85"/>
    <n v="0"/>
    <n v="7.03"/>
    <n v="0"/>
    <n v="0"/>
    <n v="472.33"/>
    <n v="465.3"/>
    <n v="0"/>
    <n v="0"/>
    <n v="0"/>
    <n v="0"/>
    <n v="0"/>
  </r>
  <r>
    <s v="GILBERT STREET LIGHTING 86-08"/>
    <n v="6509"/>
    <s v="001"/>
    <m/>
    <s v="32-L00-C80"/>
    <x v="4"/>
    <x v="264"/>
    <s v="C80"/>
    <x v="807"/>
    <s v="DISTRICT ACCOUNTS"/>
    <m/>
    <x v="1030"/>
    <s v="GILBERT SL 86-08    "/>
    <s v=" "/>
    <s v=" "/>
    <n v="32"/>
    <s v="L00"/>
    <s v="C80"/>
    <n v="317122"/>
    <n v="0"/>
    <n v="16.440000000000001"/>
    <s v=" "/>
    <s v=" "/>
    <n v="30100000"/>
    <n v="52.09"/>
    <n v="0"/>
    <n v="0"/>
    <n v="52.09"/>
    <n v="16.440000000000001"/>
    <n v="6.23"/>
    <n v="0"/>
    <n v="0"/>
    <n v="1588.92"/>
    <n v="1599.13"/>
    <n v="24.28"/>
    <n v="0"/>
    <n v="0"/>
    <n v="24.28"/>
    <n v="52.09"/>
    <n v="6.23"/>
    <n v="0"/>
    <n v="0"/>
    <n v="1536.83"/>
    <n v="1582.69"/>
    <n v="0"/>
    <n v="0"/>
    <n v="0"/>
    <n v="0"/>
    <n v="0"/>
  </r>
  <r>
    <s v="GILBERT STREET LIGHTING 86-10"/>
    <n v="6510"/>
    <s v="001"/>
    <m/>
    <s v="32-L00-C89"/>
    <x v="4"/>
    <x v="264"/>
    <s v="C89"/>
    <x v="808"/>
    <s v="DISTRICT ACCOUNTS"/>
    <m/>
    <x v="1031"/>
    <s v="GILBERT SL 86-10    "/>
    <s v=" "/>
    <s v=" "/>
    <n v="32"/>
    <s v="L00"/>
    <s v="C89"/>
    <n v="317122"/>
    <n v="0"/>
    <n v="26.53"/>
    <s v=" "/>
    <s v=" "/>
    <n v="30100000"/>
    <n v="25.59"/>
    <n v="0"/>
    <n v="0"/>
    <n v="25.59"/>
    <n v="26.53"/>
    <n v="14.14"/>
    <n v="0"/>
    <n v="0"/>
    <n v="565.97"/>
    <n v="578.36"/>
    <n v="4.22"/>
    <n v="0"/>
    <n v="0"/>
    <n v="4.22"/>
    <n v="25.59"/>
    <n v="14.14"/>
    <n v="0"/>
    <n v="0"/>
    <n v="540.38"/>
    <n v="551.83000000000004"/>
    <n v="0"/>
    <n v="0"/>
    <n v="0"/>
    <n v="0"/>
    <n v="0"/>
  </r>
  <r>
    <s v="GILBERT STREET LIGHTING 86-26"/>
    <n v="6511"/>
    <s v="001"/>
    <m/>
    <s v="32-L00-C68"/>
    <x v="4"/>
    <x v="264"/>
    <s v="C68"/>
    <x v="809"/>
    <s v="DISTRICT ACCOUNTS"/>
    <m/>
    <x v="1032"/>
    <s v="GILBERT SL 86-26    "/>
    <s v=" "/>
    <s v=" "/>
    <n v="32"/>
    <s v="L00"/>
    <s v="C68"/>
    <n v="317122"/>
    <n v="0"/>
    <n v="56.54"/>
    <s v=" "/>
    <s v=" "/>
    <n v="30100000"/>
    <n v="35.200000000000003"/>
    <n v="0"/>
    <n v="0"/>
    <n v="35.200000000000003"/>
    <n v="56.54"/>
    <n v="0"/>
    <n v="0"/>
    <n v="0"/>
    <n v="890.42"/>
    <n v="946.96"/>
    <n v="26.64"/>
    <n v="0"/>
    <n v="0"/>
    <n v="26.64"/>
    <n v="35.200000000000003"/>
    <n v="0"/>
    <n v="0"/>
    <n v="0"/>
    <n v="855.22"/>
    <n v="890.42"/>
    <n v="0"/>
    <n v="0"/>
    <n v="0"/>
    <n v="0"/>
    <n v="0"/>
  </r>
  <r>
    <s v="GILBERT STREET LIGHTING DIST CLEARING AC"/>
    <n v="6512"/>
    <s v="001"/>
    <m/>
    <s v="32-L00-002"/>
    <x v="4"/>
    <x v="264"/>
    <s v="002"/>
    <x v="10"/>
    <s v="DISTRICT ACCOUNTS"/>
    <m/>
    <x v="1033"/>
    <s v="GILBERT SL CLRG ACCT"/>
    <s v=" "/>
    <s v=" "/>
    <n v="32"/>
    <s v="L00"/>
    <n v="2"/>
    <n v="317122"/>
    <n v="0"/>
    <n v="0"/>
    <s v=" "/>
    <s v=" "/>
    <n v="30100000"/>
    <n v="0"/>
    <n v="52400.91"/>
    <n v="0"/>
    <n v="0"/>
    <n v="52400.91"/>
    <n v="0"/>
    <n v="982886.91"/>
    <n v="0"/>
    <n v="0"/>
    <n v="982886.91"/>
    <n v="0"/>
    <n v="25251.74"/>
    <n v="0"/>
    <n v="0"/>
    <n v="25251.74"/>
    <n v="0"/>
    <n v="930486"/>
    <n v="0"/>
    <n v="0"/>
    <n v="930486"/>
    <n v="0"/>
    <n v="0"/>
    <n v="0"/>
    <n v="0"/>
    <n v="0"/>
  </r>
  <r>
    <s v="HASTINGS FARMS 67"/>
    <n v="6513"/>
    <s v="001"/>
    <m/>
    <s v="32-L06-060"/>
    <x v="4"/>
    <x v="270"/>
    <s v="060"/>
    <x v="810"/>
    <s v="DISTRICT ACCOUNTS"/>
    <m/>
    <x v="1034"/>
    <s v="HASTINGS FARMS 67   "/>
    <s v=" "/>
    <s v=" "/>
    <n v="32"/>
    <s v="L06"/>
    <n v="60"/>
    <n v="317600"/>
    <n v="0"/>
    <n v="35.43"/>
    <s v=" "/>
    <s v=" "/>
    <n v="30100000"/>
    <n v="301.91000000000003"/>
    <n v="0"/>
    <n v="0"/>
    <n v="301.91000000000003"/>
    <n v="35.43"/>
    <n v="0"/>
    <n v="0"/>
    <n v="0"/>
    <n v="1041.5"/>
    <n v="1076.93"/>
    <n v="0"/>
    <n v="0"/>
    <n v="0"/>
    <n v="0"/>
    <n v="301.91000000000003"/>
    <n v="0"/>
    <n v="0"/>
    <n v="0"/>
    <n v="739.59"/>
    <n v="1041.5"/>
    <n v="0"/>
    <n v="0"/>
    <n v="0"/>
    <n v="0"/>
    <n v="0"/>
  </r>
  <r>
    <s v="HASTINGS FARMS H #62"/>
    <n v="6514"/>
    <s v="001"/>
    <m/>
    <s v="32-L06-056"/>
    <x v="4"/>
    <x v="270"/>
    <s v="056"/>
    <x v="811"/>
    <s v="DISTRICT ACCOUNTS"/>
    <m/>
    <x v="1035"/>
    <s v="HASTINGS FARMS #62  "/>
    <s v=" "/>
    <s v=" "/>
    <n v="32"/>
    <s v="L06"/>
    <n v="56"/>
    <n v="317600"/>
    <n v="0"/>
    <n v="92.82"/>
    <s v=" "/>
    <s v=" "/>
    <n v="30100000"/>
    <n v="390.15"/>
    <n v="0"/>
    <n v="0"/>
    <n v="390.15"/>
    <n v="92.82"/>
    <n v="0"/>
    <n v="0"/>
    <n v="0"/>
    <n v="6891.31"/>
    <n v="6984.13"/>
    <n v="106.62"/>
    <n v="0"/>
    <n v="0"/>
    <n v="106.62"/>
    <n v="390.15"/>
    <n v="0"/>
    <n v="0"/>
    <n v="0"/>
    <n v="6501.16"/>
    <n v="6891.31"/>
    <n v="0"/>
    <n v="0"/>
    <n v="0"/>
    <n v="0"/>
    <n v="0"/>
  </r>
  <r>
    <s v="HASTINGS FARMS I #63"/>
    <n v="6515"/>
    <s v="001"/>
    <m/>
    <s v="32-L06-057"/>
    <x v="4"/>
    <x v="270"/>
    <s v="057"/>
    <x v="10"/>
    <s v="DISTRICT ACCOUNTS"/>
    <m/>
    <x v="1036"/>
    <s v="HASTINGS FARMS #63  "/>
    <s v=" "/>
    <s v=" "/>
    <n v="32"/>
    <s v="L06"/>
    <n v="57"/>
    <n v="317600"/>
    <n v="0"/>
    <n v="0"/>
    <s v=" "/>
    <s v=" "/>
    <n v="30100000"/>
    <n v="455.68"/>
    <n v="0"/>
    <n v="0"/>
    <n v="455.68"/>
    <n v="0"/>
    <n v="0"/>
    <n v="0"/>
    <n v="0"/>
    <n v="4770.5600000000004"/>
    <n v="4770.5600000000004"/>
    <n v="195.98"/>
    <n v="0"/>
    <n v="0"/>
    <n v="196.08"/>
    <n v="455.78"/>
    <n v="0"/>
    <n v="0"/>
    <n v="0"/>
    <n v="4314.88"/>
    <n v="4770.5600000000004"/>
    <n v="0"/>
    <n v="0"/>
    <n v="0"/>
    <n v="0"/>
    <n v="0"/>
  </r>
  <r>
    <s v="HASTINGS FARMS J #64"/>
    <n v="6516"/>
    <s v="001"/>
    <m/>
    <s v="32-L06-058"/>
    <x v="4"/>
    <x v="270"/>
    <s v="058"/>
    <x v="812"/>
    <s v="DISTRICT ACCOUNTS"/>
    <m/>
    <x v="1037"/>
    <s v="HASTINGS FARMS #64  "/>
    <s v=" "/>
    <s v=" "/>
    <n v="32"/>
    <s v="L06"/>
    <n v="58"/>
    <n v="317600"/>
    <n v="0"/>
    <n v="102.59"/>
    <s v=" "/>
    <s v=" "/>
    <n v="30100000"/>
    <n v="155.02000000000001"/>
    <n v="0"/>
    <n v="0"/>
    <n v="155.02000000000001"/>
    <n v="102.59"/>
    <n v="10.14"/>
    <n v="0"/>
    <n v="0"/>
    <n v="4410.29"/>
    <n v="4502.74"/>
    <n v="0.38"/>
    <n v="0"/>
    <n v="0"/>
    <n v="0.38"/>
    <n v="155.02000000000001"/>
    <n v="10.14"/>
    <n v="0"/>
    <n v="0"/>
    <n v="4255.2700000000004"/>
    <n v="4400.1499999999996"/>
    <n v="0"/>
    <n v="0"/>
    <n v="0"/>
    <n v="0"/>
    <n v="0"/>
  </r>
  <r>
    <s v="HASTINGS FARMS PAR C 66"/>
    <n v="6517"/>
    <s v="001"/>
    <m/>
    <s v="32-L06-061"/>
    <x v="4"/>
    <x v="270"/>
    <s v="061"/>
    <x v="10"/>
    <s v="DISTRICT ACCOUNTS"/>
    <m/>
    <x v="1038"/>
    <s v="HASTINGS FARMS 66   "/>
    <s v=" "/>
    <s v=" "/>
    <n v="32"/>
    <s v="L06"/>
    <n v="61"/>
    <n v="317600"/>
    <n v="0"/>
    <n v="0"/>
    <s v=" "/>
    <s v=" "/>
    <n v="30100000"/>
    <n v="0"/>
    <n v="0"/>
    <n v="0"/>
    <n v="0"/>
    <n v="0"/>
    <n v="0"/>
    <n v="0"/>
    <n v="0"/>
    <n v="0"/>
    <n v="0"/>
    <n v="0"/>
    <n v="0"/>
    <n v="0"/>
    <n v="0"/>
    <n v="0"/>
    <n v="0"/>
    <n v="0"/>
    <n v="0"/>
    <n v="0"/>
    <n v="0"/>
    <n v="0"/>
    <n v="0"/>
    <n v="0"/>
    <n v="0"/>
    <n v="0"/>
  </r>
  <r>
    <s v="HIDDEN MANOR"/>
    <n v="6518"/>
    <s v="001"/>
    <m/>
    <s v="32-L00-436"/>
    <x v="4"/>
    <x v="264"/>
    <s v="436"/>
    <x v="813"/>
    <s v="DISTRICT ACCOUNTS"/>
    <m/>
    <x v="1039"/>
    <s v="HIDDEN MANOR        "/>
    <s v=" "/>
    <s v=" "/>
    <n v="32"/>
    <s v="L00"/>
    <n v="436"/>
    <n v="319122"/>
    <n v="0"/>
    <n v="30998.33"/>
    <s v=" "/>
    <s v=" "/>
    <s v="32L00436"/>
    <n v="30998.33"/>
    <n v="0"/>
    <n v="0"/>
    <n v="0"/>
    <n v="0"/>
    <n v="30888.47"/>
    <n v="0"/>
    <n v="0"/>
    <n v="38.979999999999997"/>
    <n v="148.84"/>
    <n v="30951.14"/>
    <n v="0"/>
    <n v="0"/>
    <n v="0"/>
    <n v="47.19"/>
    <n v="30888.47"/>
    <n v="0"/>
    <n v="0"/>
    <n v="38.979999999999997"/>
    <n v="148.84"/>
    <n v="0"/>
    <n v="0"/>
    <n v="0"/>
    <n v="0"/>
    <n v="0"/>
  </r>
  <r>
    <s v="HIDDEN MANOR #3"/>
    <n v="6519"/>
    <s v="001"/>
    <m/>
    <s v="32-L00-241"/>
    <x v="4"/>
    <x v="264"/>
    <s v="241"/>
    <x v="814"/>
    <s v="DISTRICT ACCOUNTS"/>
    <m/>
    <x v="1040"/>
    <s v="HIDDEN MANOR #3     "/>
    <s v=" "/>
    <s v=" "/>
    <n v="32"/>
    <s v="L00"/>
    <n v="241"/>
    <n v="319122"/>
    <n v="0"/>
    <n v="13146.76"/>
    <s v=" "/>
    <s v=" "/>
    <s v="32L00241"/>
    <n v="13146.76"/>
    <n v="0"/>
    <n v="0"/>
    <n v="0"/>
    <n v="0"/>
    <n v="13100.17"/>
    <n v="0"/>
    <n v="0"/>
    <n v="16.54"/>
    <n v="63.13"/>
    <n v="13126.75"/>
    <n v="0"/>
    <n v="0"/>
    <n v="0"/>
    <n v="20.010000000000002"/>
    <n v="13100.17"/>
    <n v="0"/>
    <n v="0"/>
    <n v="16.54"/>
    <n v="63.13"/>
    <n v="0"/>
    <n v="0"/>
    <n v="0"/>
    <n v="0"/>
    <n v="0"/>
  </r>
  <r>
    <s v="HIDDEN MANOR TWO"/>
    <n v="6520"/>
    <s v="001"/>
    <m/>
    <s v="32-L00-381"/>
    <x v="4"/>
    <x v="264"/>
    <s v="381"/>
    <x v="815"/>
    <s v="DISTRICT ACCOUNTS"/>
    <m/>
    <x v="1041"/>
    <s v="HIDDEN MANOR TWO    "/>
    <s v=" "/>
    <s v=" "/>
    <n v="32"/>
    <s v="L00"/>
    <n v="381"/>
    <n v="319122"/>
    <n v="0"/>
    <n v="6216.74"/>
    <s v=" "/>
    <s v=" "/>
    <s v="32L00381"/>
    <n v="6216.74"/>
    <n v="0"/>
    <n v="0"/>
    <n v="0"/>
    <n v="0"/>
    <n v="6194.69"/>
    <n v="0"/>
    <n v="0"/>
    <n v="7.82"/>
    <n v="29.87"/>
    <n v="6207.26"/>
    <n v="0"/>
    <n v="0"/>
    <n v="0"/>
    <n v="9.48"/>
    <n v="6194.69"/>
    <n v="0"/>
    <n v="0"/>
    <n v="7.82"/>
    <n v="29.87"/>
    <n v="0"/>
    <n v="0"/>
    <n v="0"/>
    <n v="0"/>
    <n v="0"/>
  </r>
  <r>
    <s v="HOLIDAY GARDENS #1"/>
    <n v="6521"/>
    <s v="001"/>
    <m/>
    <s v="32-L00-913"/>
    <x v="4"/>
    <x v="264"/>
    <s v="913"/>
    <x v="816"/>
    <s v="DISTRICT ACCOUNTS"/>
    <m/>
    <x v="1042"/>
    <s v="HOLIDAY GARDENS #1  "/>
    <s v=" "/>
    <s v=" "/>
    <n v="32"/>
    <s v="L00"/>
    <n v="913"/>
    <n v="319122"/>
    <n v="0"/>
    <n v="4337.0200000000004"/>
    <s v=" "/>
    <s v=" "/>
    <s v="32L00913"/>
    <n v="4337.0200000000004"/>
    <n v="0"/>
    <n v="0"/>
    <n v="0"/>
    <n v="0"/>
    <n v="4321.63"/>
    <n v="0"/>
    <n v="0"/>
    <n v="5.46"/>
    <n v="20.85"/>
    <n v="4330.42"/>
    <n v="0"/>
    <n v="0"/>
    <n v="0"/>
    <n v="6.6"/>
    <n v="4321.63"/>
    <n v="0"/>
    <n v="0"/>
    <n v="5.46"/>
    <n v="20.85"/>
    <n v="0"/>
    <n v="0"/>
    <n v="0"/>
    <n v="0"/>
    <n v="0"/>
  </r>
  <r>
    <s v="HOMESTEAD ESTATES"/>
    <n v="6522"/>
    <s v="001"/>
    <m/>
    <s v="32-L00-A54"/>
    <x v="4"/>
    <x v="264"/>
    <s v="A54"/>
    <x v="817"/>
    <s v="DISTRICT ACCOUNTS"/>
    <m/>
    <x v="1043"/>
    <s v="HOMESTEAD ESTATES   "/>
    <s v=" "/>
    <s v=" "/>
    <n v="32"/>
    <s v="L00"/>
    <s v="A54"/>
    <n v="319122"/>
    <n v="0"/>
    <n v="2289.6999999999998"/>
    <s v=" "/>
    <s v=" "/>
    <s v="32L00A54"/>
    <n v="2289.6999999999998"/>
    <n v="0"/>
    <n v="0"/>
    <n v="0"/>
    <n v="0"/>
    <n v="2281.6"/>
    <n v="0"/>
    <n v="0"/>
    <n v="2.88"/>
    <n v="10.98"/>
    <n v="2286.2199999999998"/>
    <n v="0"/>
    <n v="0"/>
    <n v="0"/>
    <n v="3.48"/>
    <n v="2281.6"/>
    <n v="0"/>
    <n v="0"/>
    <n v="2.88"/>
    <n v="10.98"/>
    <n v="0"/>
    <n v="0"/>
    <n v="0"/>
    <n v="0"/>
    <n v="0"/>
  </r>
  <r>
    <s v="LA CASA BONITA"/>
    <n v="6523"/>
    <s v="001"/>
    <m/>
    <s v="32-L00-478"/>
    <x v="4"/>
    <x v="264"/>
    <s v="478"/>
    <x v="818"/>
    <s v="DISTRICT ACCOUNTS"/>
    <m/>
    <x v="1044"/>
    <s v="LA CASA BONITA      "/>
    <s v=" "/>
    <s v=" "/>
    <n v="32"/>
    <s v="L00"/>
    <n v="478"/>
    <n v="319122"/>
    <n v="0"/>
    <n v="977.48"/>
    <s v=" "/>
    <s v=" "/>
    <s v="32L00478"/>
    <n v="977.48"/>
    <n v="0"/>
    <n v="0"/>
    <n v="0"/>
    <n v="0"/>
    <n v="974"/>
    <n v="0"/>
    <n v="0"/>
    <n v="1.22"/>
    <n v="4.7"/>
    <n v="975.98"/>
    <n v="0"/>
    <n v="0"/>
    <n v="0"/>
    <n v="1.5"/>
    <n v="974"/>
    <n v="0"/>
    <n v="0"/>
    <n v="1.22"/>
    <n v="4.7"/>
    <n v="0"/>
    <n v="0"/>
    <n v="0"/>
    <n v="0"/>
    <n v="0"/>
  </r>
  <r>
    <s v="KINGSWOOD PARKE STREET LIGHTING DIST"/>
    <n v="6524"/>
    <s v="001"/>
    <m/>
    <s v="32-L00-G59"/>
    <x v="4"/>
    <x v="264"/>
    <s v="G59"/>
    <x v="819"/>
    <s v="DISTRICT ACCOUNTS"/>
    <m/>
    <x v="1045"/>
    <s v="KINGSWOOD PARKE SL  "/>
    <s v=" "/>
    <s v=" "/>
    <n v="32"/>
    <s v="L00"/>
    <s v="G59"/>
    <n v="316122"/>
    <n v="0"/>
    <n v="656.93"/>
    <s v=" "/>
    <s v=" "/>
    <n v="30100000"/>
    <n v="1109.6199999999999"/>
    <n v="0"/>
    <n v="0"/>
    <n v="1109.6199999999999"/>
    <n v="656.93"/>
    <n v="238.1"/>
    <n v="0"/>
    <n v="0"/>
    <n v="21633.37"/>
    <n v="22052.2"/>
    <n v="773.58"/>
    <n v="0"/>
    <n v="0"/>
    <n v="773.58"/>
    <n v="1109.6199999999999"/>
    <n v="238.1"/>
    <n v="0"/>
    <n v="0"/>
    <n v="20523.75"/>
    <n v="21395.27"/>
    <n v="0"/>
    <n v="0"/>
    <n v="0"/>
    <n v="0"/>
    <n v="0"/>
  </r>
  <r>
    <s v="LUCIA QUEEN CREEK ST LIGHTING"/>
    <n v="6525"/>
    <s v="001"/>
    <m/>
    <s v="32-L06-053"/>
    <x v="4"/>
    <x v="270"/>
    <s v="053"/>
    <x v="820"/>
    <s v="DISTRICT ACCOUNTS"/>
    <m/>
    <x v="1046"/>
    <s v="LUCIA QC ST LIGHT   "/>
    <s v=" "/>
    <s v=" "/>
    <n v="32"/>
    <s v="L06"/>
    <n v="53"/>
    <n v="317600"/>
    <n v="0"/>
    <n v="33.46"/>
    <s v=" "/>
    <s v=" "/>
    <n v="30100000"/>
    <n v="316.86"/>
    <n v="0"/>
    <n v="0"/>
    <n v="316.86"/>
    <n v="33.46"/>
    <n v="11.06"/>
    <n v="0"/>
    <n v="0"/>
    <n v="4224.83"/>
    <n v="4247.2299999999996"/>
    <n v="219.9"/>
    <n v="0"/>
    <n v="0"/>
    <n v="219.9"/>
    <n v="316.86"/>
    <n v="11.06"/>
    <n v="0"/>
    <n v="0"/>
    <n v="3907.97"/>
    <n v="4213.7700000000004"/>
    <n v="0"/>
    <n v="0"/>
    <n v="0"/>
    <n v="0"/>
    <n v="0"/>
  </r>
  <r>
    <s v="MARLEY PARK PLAZA 91"/>
    <n v="6526"/>
    <s v="001"/>
    <m/>
    <s v="32-L04-076"/>
    <x v="4"/>
    <x v="267"/>
    <s v="076"/>
    <x v="10"/>
    <s v="DISTRICT ACCOUNTS"/>
    <m/>
    <x v="1047"/>
    <s v="MARLEY PARK PLAZA 91"/>
    <s v=" "/>
    <s v=" "/>
    <n v="32"/>
    <s v="L04"/>
    <n v="76"/>
    <n v="316122"/>
    <n v="0"/>
    <n v="0"/>
    <s v=" "/>
    <s v=" "/>
    <n v="30100000"/>
    <n v="0"/>
    <n v="0"/>
    <n v="0"/>
    <n v="0"/>
    <n v="0"/>
    <n v="0"/>
    <n v="0"/>
    <n v="0"/>
    <n v="0"/>
    <n v="0"/>
    <n v="0"/>
    <n v="0"/>
    <n v="0"/>
    <n v="0"/>
    <n v="0"/>
    <n v="0"/>
    <n v="0"/>
    <n v="0"/>
    <n v="0"/>
    <n v="0"/>
    <n v="0"/>
    <n v="0"/>
    <n v="0"/>
    <n v="0"/>
    <n v="0"/>
  </r>
  <r>
    <s v="MARLEY PARK PLZ 12"/>
    <n v="6527"/>
    <s v="001"/>
    <m/>
    <s v="32-L04-077"/>
    <x v="4"/>
    <x v="267"/>
    <s v="077"/>
    <x v="821"/>
    <s v="DISTRICT ACCOUNTS"/>
    <m/>
    <x v="1048"/>
    <s v="MARLEY PARK PLZ 12  "/>
    <s v=" "/>
    <s v=" "/>
    <n v="32"/>
    <s v="L04"/>
    <n v="77"/>
    <n v="316122"/>
    <n v="0"/>
    <n v="1821.56"/>
    <s v=" "/>
    <s v=" "/>
    <n v="30100000"/>
    <n v="227.7"/>
    <n v="0"/>
    <n v="0"/>
    <n v="227.7"/>
    <n v="1821.56"/>
    <n v="21.76"/>
    <n v="0"/>
    <n v="0"/>
    <n v="7620.17"/>
    <n v="9419.9699999999993"/>
    <n v="363.11"/>
    <n v="0"/>
    <n v="0"/>
    <n v="363.11"/>
    <n v="227.7"/>
    <n v="21.76"/>
    <n v="0"/>
    <n v="0"/>
    <n v="7392.47"/>
    <n v="7598.41"/>
    <n v="0"/>
    <n v="0"/>
    <n v="0"/>
    <n v="0"/>
    <n v="0"/>
  </r>
  <r>
    <s v="MARYVALE TERRACE #47"/>
    <n v="6528"/>
    <s v="001"/>
    <m/>
    <s v="32-L00-457"/>
    <x v="4"/>
    <x v="264"/>
    <s v="457"/>
    <x v="822"/>
    <s v="DISTRICT ACCOUNTS"/>
    <m/>
    <x v="1049"/>
    <s v="MARYVALE TERRACE #47"/>
    <s v=" "/>
    <s v=" "/>
    <n v="32"/>
    <s v="L00"/>
    <n v="457"/>
    <n v="319122"/>
    <n v="0"/>
    <n v="40813.58"/>
    <s v=" "/>
    <s v=" "/>
    <s v="32L00457"/>
    <n v="40813.58"/>
    <n v="0"/>
    <n v="0"/>
    <n v="0"/>
    <n v="0"/>
    <n v="40668.89"/>
    <n v="0"/>
    <n v="0"/>
    <n v="51.32"/>
    <n v="196.01"/>
    <n v="40751.42"/>
    <n v="0"/>
    <n v="0"/>
    <n v="0"/>
    <n v="62.16"/>
    <n v="40668.89"/>
    <n v="0"/>
    <n v="0"/>
    <n v="51.32"/>
    <n v="196.01"/>
    <n v="0"/>
    <n v="0"/>
    <n v="0"/>
    <n v="0"/>
    <n v="0"/>
  </r>
  <r>
    <s v="MARYVILLE TERRACE 48"/>
    <n v="6529"/>
    <s v="001"/>
    <m/>
    <s v="32-L00-313"/>
    <x v="4"/>
    <x v="264"/>
    <s v="313"/>
    <x v="823"/>
    <s v="DISTRICT ACCOUNTS"/>
    <m/>
    <x v="1050"/>
    <s v="MARYVILLE TERRACE 48"/>
    <s v=" "/>
    <s v=" "/>
    <n v="32"/>
    <s v="L00"/>
    <n v="313"/>
    <n v="319122"/>
    <n v="0"/>
    <n v="28668.9"/>
    <s v=" "/>
    <s v=" "/>
    <s v="32L00313"/>
    <n v="28668.9"/>
    <n v="0"/>
    <n v="0"/>
    <n v="0"/>
    <n v="0"/>
    <n v="28567.279999999999"/>
    <n v="0"/>
    <n v="0"/>
    <n v="36.06"/>
    <n v="137.68"/>
    <n v="28625.25"/>
    <n v="0"/>
    <n v="0"/>
    <n v="0"/>
    <n v="43.65"/>
    <n v="28567.279999999999"/>
    <n v="0"/>
    <n v="0"/>
    <n v="36.06"/>
    <n v="137.68"/>
    <n v="0"/>
    <n v="0"/>
    <n v="0"/>
    <n v="0"/>
    <n v="0"/>
  </r>
  <r>
    <s v="MC GAVIN RANCH MESA SL"/>
    <n v="6530"/>
    <s v="001"/>
    <m/>
    <s v="32-L05-017"/>
    <x v="4"/>
    <x v="265"/>
    <s v="017"/>
    <x v="10"/>
    <s v="DISTRICT ACCOUNTS"/>
    <m/>
    <x v="1051"/>
    <s v="MC GAVIN RANCH      "/>
    <s v=" "/>
    <s v=" "/>
    <n v="32"/>
    <s v="L05"/>
    <n v="17"/>
    <n v="317400"/>
    <n v="0"/>
    <n v="0"/>
    <s v=" "/>
    <s v=" "/>
    <n v="30100000"/>
    <n v="0"/>
    <n v="0"/>
    <n v="0"/>
    <n v="0"/>
    <n v="0"/>
    <n v="0"/>
    <n v="0"/>
    <n v="0"/>
    <n v="0"/>
    <n v="0"/>
    <n v="0"/>
    <n v="0"/>
    <n v="0"/>
    <n v="0"/>
    <n v="0"/>
    <n v="0"/>
    <n v="0"/>
    <n v="0"/>
    <n v="0"/>
    <n v="0"/>
    <n v="0"/>
    <n v="0"/>
    <n v="0"/>
    <n v="0"/>
    <n v="0"/>
  </r>
  <r>
    <s v="MESA SLID TOTAL"/>
    <n v="6531"/>
    <s v="001"/>
    <m/>
    <s v="32-L05-999"/>
    <x v="4"/>
    <x v="265"/>
    <s v="999"/>
    <x v="10"/>
    <s v="DISTRICT ACCOUNTS"/>
    <m/>
    <x v="1052"/>
    <s v="MESA SLID TOTAL     "/>
    <s v=" "/>
    <s v=" "/>
    <n v="32"/>
    <s v="L05"/>
    <n v="999"/>
    <n v="317400"/>
    <n v="1"/>
    <n v="0"/>
    <s v=" "/>
    <s v=" "/>
    <n v="30100000"/>
    <n v="0"/>
    <n v="0"/>
    <n v="0"/>
    <n v="0"/>
    <n v="0"/>
    <n v="0"/>
    <n v="0"/>
    <n v="0"/>
    <n v="0"/>
    <n v="0"/>
    <n v="0"/>
    <n v="0"/>
    <n v="0"/>
    <n v="0"/>
    <n v="0"/>
    <n v="0"/>
    <n v="0"/>
    <n v="0"/>
    <n v="0"/>
    <n v="0"/>
    <n v="0"/>
    <n v="0"/>
    <n v="0"/>
    <n v="0"/>
    <n v="0"/>
  </r>
  <r>
    <s v="MESA STREET LIGHT CLEARING"/>
    <n v="6532"/>
    <s v="001"/>
    <m/>
    <s v="32-L00-005"/>
    <x v="4"/>
    <x v="264"/>
    <s v="005"/>
    <x v="10"/>
    <s v="DISTRICT ACCOUNTS"/>
    <m/>
    <x v="1053"/>
    <s v="MESA STREET LT CLEAR"/>
    <s v=" "/>
    <s v=" "/>
    <n v="32"/>
    <s v="L00"/>
    <n v="5"/>
    <n v="317400"/>
    <n v="0"/>
    <n v="0"/>
    <s v=" "/>
    <s v=" "/>
    <s v="        "/>
    <n v="0"/>
    <n v="434.17"/>
    <n v="0"/>
    <n v="0"/>
    <n v="434.17"/>
    <n v="0"/>
    <n v="5568.46"/>
    <n v="0"/>
    <n v="0"/>
    <n v="5568.46"/>
    <n v="0"/>
    <n v="99.52"/>
    <n v="0"/>
    <n v="0"/>
    <n v="99.52"/>
    <n v="0"/>
    <n v="5134.29"/>
    <n v="0"/>
    <n v="0"/>
    <n v="5134.29"/>
    <n v="0"/>
    <n v="0"/>
    <n v="0"/>
    <n v="0"/>
    <n v="0"/>
  </r>
  <r>
    <s v="MESA VISTA ST LIGHTING - MESA"/>
    <n v="6533"/>
    <s v="001"/>
    <m/>
    <s v="32-L05-003"/>
    <x v="4"/>
    <x v="265"/>
    <s v="003"/>
    <x v="10"/>
    <s v="DISTRICT ACCOUNTS"/>
    <m/>
    <x v="1054"/>
    <s v="MESA VIST ST LT     "/>
    <s v=" "/>
    <s v=" "/>
    <n v="32"/>
    <s v="L05"/>
    <n v="3"/>
    <n v="317400"/>
    <n v="0"/>
    <n v="0"/>
    <s v=" "/>
    <s v=" "/>
    <n v="30100000"/>
    <n v="0"/>
    <n v="0"/>
    <n v="0"/>
    <n v="0"/>
    <n v="0"/>
    <n v="0"/>
    <n v="0"/>
    <n v="0"/>
    <n v="0"/>
    <n v="0"/>
    <n v="0"/>
    <n v="0"/>
    <n v="0"/>
    <n v="0"/>
    <n v="0"/>
    <n v="0"/>
    <n v="0"/>
    <n v="0"/>
    <n v="0"/>
    <n v="0"/>
    <n v="0"/>
    <n v="0"/>
    <n v="0"/>
    <n v="0"/>
    <n v="0"/>
  </r>
  <r>
    <s v="MORLEN MEADOWS I/II STREET LIGHTING DIST"/>
    <n v="6534"/>
    <s v="001"/>
    <m/>
    <s v="32-L00-C90"/>
    <x v="4"/>
    <x v="264"/>
    <s v="C90"/>
    <x v="824"/>
    <s v="DISTRICT ACCOUNTS"/>
    <m/>
    <x v="1055"/>
    <s v="MORLEN MEADOWS I/II "/>
    <s v=" "/>
    <s v=" "/>
    <n v="32"/>
    <s v="L00"/>
    <s v="C90"/>
    <n v="319122"/>
    <n v="0"/>
    <n v="2875.95"/>
    <s v=" "/>
    <s v=" "/>
    <s v="32L00C90"/>
    <n v="2875.95"/>
    <n v="0"/>
    <n v="0"/>
    <n v="0"/>
    <n v="0"/>
    <n v="2865.75"/>
    <n v="0"/>
    <n v="0"/>
    <n v="3.62"/>
    <n v="13.82"/>
    <n v="2871.57"/>
    <n v="0"/>
    <n v="0"/>
    <n v="0"/>
    <n v="4.38"/>
    <n v="2865.75"/>
    <n v="0"/>
    <n v="0"/>
    <n v="3.62"/>
    <n v="13.82"/>
    <n v="0"/>
    <n v="0"/>
    <n v="0"/>
    <n v="0"/>
    <n v="0"/>
  </r>
  <r>
    <s v="MORLEN MEADOWS III STREET LIGHTING DISTR"/>
    <n v="6535"/>
    <s v="001"/>
    <m/>
    <s v="32-L00-C55"/>
    <x v="4"/>
    <x v="264"/>
    <s v="C55"/>
    <x v="825"/>
    <s v="DISTRICT ACCOUNTS"/>
    <m/>
    <x v="1056"/>
    <s v="MORLEN MEADOWS III  "/>
    <s v=" "/>
    <s v=" "/>
    <n v="32"/>
    <s v="L00"/>
    <s v="C55"/>
    <n v="319122"/>
    <n v="0"/>
    <n v="2054.4699999999998"/>
    <s v=" "/>
    <s v=" "/>
    <s v="32L00C55"/>
    <n v="2054.4699999999998"/>
    <n v="0"/>
    <n v="0"/>
    <n v="0"/>
    <n v="0"/>
    <n v="2047.18"/>
    <n v="0"/>
    <n v="0"/>
    <n v="2.58"/>
    <n v="9.8699999999999992"/>
    <n v="2051.35"/>
    <n v="0"/>
    <n v="0"/>
    <n v="0"/>
    <n v="3.12"/>
    <n v="2047.18"/>
    <n v="0"/>
    <n v="0"/>
    <n v="2.58"/>
    <n v="9.8699999999999992"/>
    <n v="0"/>
    <n v="0"/>
    <n v="0"/>
    <n v="0"/>
    <n v="0"/>
  </r>
  <r>
    <s v="NORTHGATE VILLAGE PARCEL # STREET LIGHTI"/>
    <n v="6536"/>
    <s v="001"/>
    <m/>
    <s v="32-L00-C88"/>
    <x v="4"/>
    <x v="264"/>
    <s v="C88"/>
    <x v="826"/>
    <s v="DISTRICT ACCOUNTS"/>
    <m/>
    <x v="1057"/>
    <s v="N GATE VILLAGE #3 SL"/>
    <s v=" "/>
    <s v=" "/>
    <n v="32"/>
    <s v="L00"/>
    <s v="C88"/>
    <n v="319122"/>
    <n v="0"/>
    <n v="159.72999999999999"/>
    <s v=" "/>
    <s v=" "/>
    <s v="32L00C88"/>
    <n v="159.72999999999999"/>
    <n v="0"/>
    <n v="0"/>
    <n v="0"/>
    <n v="0"/>
    <n v="159.16"/>
    <n v="0"/>
    <n v="0"/>
    <n v="0.2"/>
    <n v="0.77"/>
    <n v="159.49"/>
    <n v="0"/>
    <n v="0"/>
    <n v="0"/>
    <n v="0.24"/>
    <n v="159.16"/>
    <n v="0"/>
    <n v="0"/>
    <n v="0.2"/>
    <n v="0.77"/>
    <n v="0"/>
    <n v="0"/>
    <n v="0"/>
    <n v="0"/>
    <n v="0"/>
  </r>
  <r>
    <s v="OTS COMM B 123 SLID"/>
    <n v="6537"/>
    <s v="001"/>
    <m/>
    <s v="32-L04-095"/>
    <x v="4"/>
    <x v="267"/>
    <s v="095"/>
    <x v="827"/>
    <s v="DISTRICT ACCOUNTS"/>
    <m/>
    <x v="1058"/>
    <s v="OTS CFOMM B 123     "/>
    <s v=" "/>
    <s v=" "/>
    <n v="32"/>
    <s v="L04"/>
    <n v="95"/>
    <n v="316122"/>
    <n v="0"/>
    <n v="3150"/>
    <s v=" "/>
    <s v=" "/>
    <n v="30100000"/>
    <n v="0"/>
    <n v="0"/>
    <n v="0"/>
    <n v="0"/>
    <n v="3150"/>
    <n v="0"/>
    <n v="0"/>
    <n v="0"/>
    <n v="1575"/>
    <n v="4725"/>
    <n v="0"/>
    <n v="0"/>
    <n v="0"/>
    <n v="0"/>
    <n v="0"/>
    <n v="0"/>
    <n v="0"/>
    <n v="0"/>
    <n v="1575"/>
    <n v="1575"/>
    <n v="0"/>
    <n v="0"/>
    <n v="0"/>
    <n v="0"/>
    <n v="0"/>
  </r>
  <r>
    <s v="OTS MARKET ST SLID #121"/>
    <n v="6538"/>
    <s v="001"/>
    <m/>
    <s v="32-L04-090"/>
    <x v="4"/>
    <x v="267"/>
    <s v="090"/>
    <x v="10"/>
    <s v="DISTRICT ACCOUNTS"/>
    <m/>
    <x v="1059"/>
    <s v="OTS MARKET SL #121  "/>
    <s v=" "/>
    <s v=" "/>
    <n v="32"/>
    <s v="L04"/>
    <n v="90"/>
    <n v="316122"/>
    <n v="0"/>
    <n v="0"/>
    <s v=" "/>
    <s v=" "/>
    <n v="30100000"/>
    <n v="0"/>
    <n v="0"/>
    <n v="0"/>
    <n v="0"/>
    <n v="0"/>
    <n v="200"/>
    <n v="0"/>
    <n v="0"/>
    <n v="200"/>
    <n v="0"/>
    <n v="0"/>
    <n v="0"/>
    <n v="0"/>
    <n v="0"/>
    <n v="0"/>
    <n v="200"/>
    <n v="0"/>
    <n v="0"/>
    <n v="200"/>
    <n v="0"/>
    <n v="0"/>
    <n v="0"/>
    <n v="0"/>
    <n v="0"/>
    <n v="0"/>
  </r>
  <r>
    <s v="OVERLOOK"/>
    <n v="6539"/>
    <s v="001"/>
    <m/>
    <s v="32-L00-D01"/>
    <x v="4"/>
    <x v="264"/>
    <s v="D01"/>
    <x v="828"/>
    <s v="DISTRICT ACCOUNTS"/>
    <m/>
    <x v="1060"/>
    <s v="OVERLOOK            "/>
    <s v=" "/>
    <s v=" "/>
    <n v="32"/>
    <s v="L00"/>
    <s v="D01"/>
    <n v="319122"/>
    <n v="0"/>
    <n v="5648.99"/>
    <s v=" "/>
    <s v=" "/>
    <s v="32L00D01"/>
    <n v="5648.99"/>
    <n v="0"/>
    <n v="0"/>
    <n v="0"/>
    <n v="0"/>
    <n v="5628.95"/>
    <n v="0"/>
    <n v="0"/>
    <n v="7.1"/>
    <n v="27.14"/>
    <n v="5640.38"/>
    <n v="0"/>
    <n v="0"/>
    <n v="0"/>
    <n v="8.61"/>
    <n v="5628.95"/>
    <n v="0"/>
    <n v="0"/>
    <n v="7.1"/>
    <n v="27.14"/>
    <n v="0"/>
    <n v="0"/>
    <n v="0"/>
    <n v="0"/>
    <n v="0"/>
  </r>
  <r>
    <s v="P.V. LANDINGS #1 PHASE 2"/>
    <n v="6540"/>
    <s v="001"/>
    <m/>
    <s v="32-L00-D21"/>
    <x v="4"/>
    <x v="264"/>
    <s v="D21"/>
    <x v="829"/>
    <s v="DISTRICT ACCOUNTS"/>
    <m/>
    <x v="1061"/>
    <s v="PV LAND#1 PHASE 2   "/>
    <s v=" "/>
    <s v=" "/>
    <n v="32"/>
    <s v="L00"/>
    <s v="D21"/>
    <n v="319122"/>
    <n v="0"/>
    <n v="1488.19"/>
    <s v=" "/>
    <s v=" "/>
    <s v="32L00D21"/>
    <n v="1488.19"/>
    <n v="0"/>
    <n v="0"/>
    <n v="0"/>
    <n v="0"/>
    <n v="1482.91"/>
    <n v="0"/>
    <n v="0"/>
    <n v="1.88"/>
    <n v="7.16"/>
    <n v="1485.91"/>
    <n v="0"/>
    <n v="0"/>
    <n v="0"/>
    <n v="2.2799999999999998"/>
    <n v="1482.91"/>
    <n v="0"/>
    <n v="0"/>
    <n v="1.88"/>
    <n v="7.16"/>
    <n v="0"/>
    <n v="0"/>
    <n v="0"/>
    <n v="0"/>
    <n v="0"/>
  </r>
  <r>
    <s v="P.V. LANDINGS #2"/>
    <n v="6541"/>
    <s v="001"/>
    <m/>
    <s v="32-L00-D24"/>
    <x v="4"/>
    <x v="264"/>
    <s v="D24"/>
    <x v="830"/>
    <s v="DISTRICT ACCOUNTS"/>
    <m/>
    <x v="1062"/>
    <s v="P.V. LANDINGS #2    "/>
    <s v=" "/>
    <s v=" "/>
    <n v="32"/>
    <s v="L00"/>
    <s v="D24"/>
    <n v="319122"/>
    <n v="0"/>
    <n v="2154.0300000000002"/>
    <s v=" "/>
    <s v=" "/>
    <s v="32L00D24"/>
    <n v="2154.0300000000002"/>
    <n v="0"/>
    <n v="0"/>
    <n v="0"/>
    <n v="0"/>
    <n v="2146.41"/>
    <n v="0"/>
    <n v="0"/>
    <n v="2.7"/>
    <n v="10.32"/>
    <n v="2150.7600000000002"/>
    <n v="0"/>
    <n v="0"/>
    <n v="0"/>
    <n v="3.27"/>
    <n v="2146.41"/>
    <n v="0"/>
    <n v="0"/>
    <n v="2.7"/>
    <n v="10.32"/>
    <n v="0"/>
    <n v="0"/>
    <n v="0"/>
    <n v="0"/>
    <n v="0"/>
  </r>
  <r>
    <s v="PARADISE VALLEY LAND # 1 STREET LIGHTING"/>
    <n v="6542"/>
    <s v="001"/>
    <m/>
    <s v="32-L00-C35"/>
    <x v="4"/>
    <x v="264"/>
    <s v="C35"/>
    <x v="831"/>
    <s v="DISTRICT ACCOUNTS"/>
    <m/>
    <x v="1063"/>
    <s v="PARADISE VLLY LAND#1"/>
    <s v=" "/>
    <s v=" "/>
    <n v="32"/>
    <s v="L00"/>
    <s v="C35"/>
    <n v="319122"/>
    <n v="0"/>
    <n v="138.77000000000001"/>
    <s v=" "/>
    <s v=" "/>
    <s v="32L00C35"/>
    <n v="138.77000000000001"/>
    <n v="0"/>
    <n v="0"/>
    <n v="0"/>
    <n v="0"/>
    <n v="138.29"/>
    <n v="0"/>
    <n v="0"/>
    <n v="0.18"/>
    <n v="0.66"/>
    <n v="138.56"/>
    <n v="0"/>
    <n v="0"/>
    <n v="0"/>
    <n v="0.21"/>
    <n v="138.29"/>
    <n v="0"/>
    <n v="0"/>
    <n v="0.18"/>
    <n v="0.66"/>
    <n v="0"/>
    <n v="0"/>
    <n v="0"/>
    <n v="0"/>
    <n v="0"/>
  </r>
  <r>
    <s v="PARADISE VILLA"/>
    <n v="6543"/>
    <s v="001"/>
    <m/>
    <s v="32-L00-A12"/>
    <x v="4"/>
    <x v="264"/>
    <s v="A12"/>
    <x v="832"/>
    <s v="DISTRICT ACCOUNTS"/>
    <m/>
    <x v="1064"/>
    <s v="PARADISE VILLA      "/>
    <s v=" "/>
    <s v=" "/>
    <n v="32"/>
    <s v="L00"/>
    <s v="A12"/>
    <n v="319122"/>
    <n v="0"/>
    <n v="26823.89"/>
    <s v=" "/>
    <s v=" "/>
    <s v="32L00A12"/>
    <n v="26823.89"/>
    <n v="0"/>
    <n v="0"/>
    <n v="0"/>
    <n v="0"/>
    <n v="26728.76"/>
    <n v="0"/>
    <n v="0"/>
    <n v="33.74"/>
    <n v="128.87"/>
    <n v="26783.03"/>
    <n v="0"/>
    <n v="0"/>
    <n v="0"/>
    <n v="40.86"/>
    <n v="26728.76"/>
    <n v="0"/>
    <n v="0"/>
    <n v="33.74"/>
    <n v="128.87"/>
    <n v="0"/>
    <n v="0"/>
    <n v="0"/>
    <n v="0"/>
    <n v="0"/>
  </r>
  <r>
    <s v="PARADISE VILLAGE II MESA ST LIT"/>
    <n v="6544"/>
    <s v="001"/>
    <m/>
    <s v="32-L05-005"/>
    <x v="4"/>
    <x v="265"/>
    <s v="005"/>
    <x v="10"/>
    <s v="DISTRICT ACCOUNTS"/>
    <m/>
    <x v="1065"/>
    <s v="PARADISE VILLAGE II "/>
    <s v=" "/>
    <s v=" "/>
    <n v="32"/>
    <s v="L05"/>
    <n v="5"/>
    <n v="317400"/>
    <n v="0"/>
    <n v="0"/>
    <s v=" "/>
    <s v=" "/>
    <n v="30100000"/>
    <n v="15.48"/>
    <n v="0"/>
    <n v="0"/>
    <n v="15.48"/>
    <n v="0"/>
    <n v="0"/>
    <n v="0"/>
    <n v="0"/>
    <n v="248.53"/>
    <n v="248.53"/>
    <n v="0"/>
    <n v="0"/>
    <n v="0"/>
    <n v="0"/>
    <n v="15.48"/>
    <n v="0"/>
    <n v="0"/>
    <n v="0"/>
    <n v="233.05"/>
    <n v="248.53"/>
    <n v="0"/>
    <n v="0"/>
    <n v="0"/>
    <n v="0"/>
    <n v="0"/>
  </r>
  <r>
    <s v="PARK HILL STREET LIGHTING DISTRICT"/>
    <n v="6545"/>
    <s v="001"/>
    <m/>
    <s v="32-L00-C34"/>
    <x v="4"/>
    <x v="264"/>
    <s v="C34"/>
    <x v="833"/>
    <s v="DISTRICT ACCOUNTS"/>
    <m/>
    <x v="1066"/>
    <s v="PARK HILL SL        "/>
    <s v=" "/>
    <s v=" "/>
    <n v="32"/>
    <s v="L00"/>
    <s v="C34"/>
    <n v="319122"/>
    <n v="0"/>
    <n v="28638.35"/>
    <s v=" "/>
    <s v=" "/>
    <s v="32L00C34"/>
    <n v="28638.35"/>
    <n v="0"/>
    <n v="0"/>
    <n v="0"/>
    <n v="0"/>
    <n v="28536.83"/>
    <n v="0"/>
    <n v="0"/>
    <n v="36.020000000000003"/>
    <n v="137.54"/>
    <n v="28594.73"/>
    <n v="0"/>
    <n v="0"/>
    <n v="0"/>
    <n v="43.62"/>
    <n v="28536.83"/>
    <n v="0"/>
    <n v="0"/>
    <n v="36.020000000000003"/>
    <n v="137.54"/>
    <n v="0"/>
    <n v="0"/>
    <n v="0"/>
    <n v="0"/>
    <n v="0"/>
  </r>
  <r>
    <s v="PARKVIEW PLACE #112"/>
    <n v="6546"/>
    <s v="001"/>
    <m/>
    <s v="32-L04-085"/>
    <x v="4"/>
    <x v="267"/>
    <s v="085"/>
    <x v="10"/>
    <s v="DISTRICT ACCOUNTS"/>
    <m/>
    <x v="1067"/>
    <s v="PARKVIEW PLACE #112 "/>
    <s v=" "/>
    <s v=" "/>
    <n v="32"/>
    <s v="L04"/>
    <n v="85"/>
    <n v="316122"/>
    <n v="0"/>
    <n v="0"/>
    <s v=" "/>
    <s v=" "/>
    <n v="30100000"/>
    <n v="0"/>
    <n v="0"/>
    <n v="0"/>
    <n v="0"/>
    <n v="0"/>
    <n v="0"/>
    <n v="0"/>
    <n v="0"/>
    <n v="2333.3000000000002"/>
    <n v="2333.3000000000002"/>
    <n v="0"/>
    <n v="0"/>
    <n v="0"/>
    <n v="0"/>
    <n v="0"/>
    <n v="0"/>
    <n v="0"/>
    <n v="0"/>
    <n v="2333.3000000000002"/>
    <n v="2333.3000000000002"/>
    <n v="0"/>
    <n v="0"/>
    <n v="0"/>
    <n v="0"/>
    <n v="0"/>
  </r>
  <r>
    <s v="PARQUE VILLAGE PHASE 1"/>
    <n v="6547"/>
    <s v="001"/>
    <m/>
    <s v="32-L00-D20"/>
    <x v="4"/>
    <x v="264"/>
    <s v="D20"/>
    <x v="834"/>
    <s v="DISTRICT ACCOUNTS"/>
    <m/>
    <x v="1068"/>
    <s v="PARQUE VILLAGE PH-1 "/>
    <s v=" "/>
    <s v=" "/>
    <n v="32"/>
    <s v="L00"/>
    <s v="D20"/>
    <n v="319122"/>
    <n v="0"/>
    <n v="4470.5600000000004"/>
    <s v=" "/>
    <s v=" "/>
    <s v="32L00D20"/>
    <n v="4470.5600000000004"/>
    <n v="0"/>
    <n v="0"/>
    <n v="0"/>
    <n v="0"/>
    <n v="4454.6899999999996"/>
    <n v="0"/>
    <n v="0"/>
    <n v="5.62"/>
    <n v="21.49"/>
    <n v="4463.75"/>
    <n v="0"/>
    <n v="0"/>
    <n v="0"/>
    <n v="6.81"/>
    <n v="4454.6899999999996"/>
    <n v="0"/>
    <n v="0"/>
    <n v="5.62"/>
    <n v="21.49"/>
    <n v="0"/>
    <n v="0"/>
    <n v="0"/>
    <n v="0"/>
    <n v="0"/>
  </r>
  <r>
    <s v="PARQUE VISTA EST # 8"/>
    <n v="6548"/>
    <s v="001"/>
    <m/>
    <s v="32-L00-B51"/>
    <x v="4"/>
    <x v="264"/>
    <s v="B51"/>
    <x v="835"/>
    <s v="DISTRICT ACCOUNTS"/>
    <m/>
    <x v="1069"/>
    <s v="PARQUE VISTA EST # 8"/>
    <s v=" "/>
    <s v=" "/>
    <n v="32"/>
    <s v="L00"/>
    <s v="B51"/>
    <n v="319122"/>
    <n v="0"/>
    <n v="16254.75"/>
    <s v=" "/>
    <s v=" "/>
    <s v="32L00B51"/>
    <n v="16254.75"/>
    <n v="0"/>
    <n v="0"/>
    <n v="0"/>
    <n v="0"/>
    <n v="16197.15"/>
    <n v="0"/>
    <n v="0"/>
    <n v="20.440000000000001"/>
    <n v="78.040000000000006"/>
    <n v="16230"/>
    <n v="0"/>
    <n v="0"/>
    <n v="0"/>
    <n v="24.75"/>
    <n v="16197.15"/>
    <n v="0"/>
    <n v="0"/>
    <n v="20.440000000000001"/>
    <n v="78.040000000000006"/>
    <n v="0"/>
    <n v="0"/>
    <n v="0"/>
    <n v="0"/>
    <n v="0"/>
  </r>
  <r>
    <s v="PARQUE VISTA EST #2"/>
    <n v="6549"/>
    <s v="001"/>
    <m/>
    <s v="32-L00-260"/>
    <x v="4"/>
    <x v="264"/>
    <s v="260"/>
    <x v="836"/>
    <s v="DISTRICT ACCOUNTS"/>
    <m/>
    <x v="1070"/>
    <s v="PARQUE VISTA EST #2 "/>
    <s v=" "/>
    <s v=" "/>
    <n v="32"/>
    <s v="L00"/>
    <n v="260"/>
    <n v="319122"/>
    <n v="0"/>
    <n v="14455.7"/>
    <s v=" "/>
    <s v=" "/>
    <s v="32L00260"/>
    <n v="14455.7"/>
    <n v="0"/>
    <n v="0"/>
    <n v="0"/>
    <n v="0"/>
    <n v="14404.43"/>
    <n v="0"/>
    <n v="0"/>
    <n v="18.18"/>
    <n v="69.45"/>
    <n v="14433.68"/>
    <n v="0"/>
    <n v="0"/>
    <n v="0"/>
    <n v="22.02"/>
    <n v="14404.43"/>
    <n v="0"/>
    <n v="0"/>
    <n v="18.18"/>
    <n v="69.45"/>
    <n v="0"/>
    <n v="0"/>
    <n v="0"/>
    <n v="0"/>
    <n v="0"/>
  </r>
  <r>
    <s v="PARQUE VISTA EST #5"/>
    <n v="6550"/>
    <s v="001"/>
    <m/>
    <s v="32-L00-A51"/>
    <x v="4"/>
    <x v="264"/>
    <s v="A51"/>
    <x v="837"/>
    <s v="DISTRICT ACCOUNTS"/>
    <m/>
    <x v="1071"/>
    <s v="PARQUE VISTA EST #5 "/>
    <s v=" "/>
    <s v=" "/>
    <n v="32"/>
    <s v="L00"/>
    <s v="A51"/>
    <n v="319122"/>
    <n v="0"/>
    <n v="19120.52"/>
    <s v=" "/>
    <s v=" "/>
    <s v="32L00A51"/>
    <n v="19120.52"/>
    <n v="0"/>
    <n v="0"/>
    <n v="0"/>
    <n v="0"/>
    <n v="19052.72"/>
    <n v="0"/>
    <n v="0"/>
    <n v="24.04"/>
    <n v="91.84"/>
    <n v="19091.39"/>
    <n v="0"/>
    <n v="0"/>
    <n v="0"/>
    <n v="29.13"/>
    <n v="19052.72"/>
    <n v="0"/>
    <n v="0"/>
    <n v="24.04"/>
    <n v="91.84"/>
    <n v="0"/>
    <n v="0"/>
    <n v="0"/>
    <n v="0"/>
    <n v="0"/>
  </r>
  <r>
    <s v="PARQUE VISTA EST. #4"/>
    <n v="6551"/>
    <s v="001"/>
    <m/>
    <s v="32-L00-297"/>
    <x v="4"/>
    <x v="264"/>
    <s v="297"/>
    <x v="838"/>
    <s v="DISTRICT ACCOUNTS"/>
    <m/>
    <x v="1072"/>
    <s v="PARQUE VISTA EST. #4"/>
    <s v=" "/>
    <s v=" "/>
    <n v="32"/>
    <s v="L00"/>
    <n v="297"/>
    <n v="319122"/>
    <n v="0"/>
    <n v="18661.95"/>
    <s v=" "/>
    <s v=" "/>
    <s v="32L00297"/>
    <n v="18661.95"/>
    <n v="0"/>
    <n v="0"/>
    <n v="0"/>
    <n v="0"/>
    <n v="18595.8"/>
    <n v="0"/>
    <n v="0"/>
    <n v="23.46"/>
    <n v="89.61"/>
    <n v="18633.54"/>
    <n v="0"/>
    <n v="0"/>
    <n v="0"/>
    <n v="28.41"/>
    <n v="18595.8"/>
    <n v="0"/>
    <n v="0"/>
    <n v="23.46"/>
    <n v="89.61"/>
    <n v="0"/>
    <n v="0"/>
    <n v="0"/>
    <n v="0"/>
    <n v="0"/>
  </r>
  <r>
    <s v="PARQUE VISTA ESTATE # 9"/>
    <n v="6552"/>
    <s v="001"/>
    <m/>
    <s v="32-L00-B61"/>
    <x v="4"/>
    <x v="264"/>
    <s v="B61"/>
    <x v="839"/>
    <s v="DISTRICT ACCOUNTS"/>
    <m/>
    <x v="1073"/>
    <s v="PARQUE VISTA EST 9  "/>
    <s v=" "/>
    <s v=" "/>
    <n v="32"/>
    <s v="L00"/>
    <s v="B61"/>
    <n v="319122"/>
    <n v="0"/>
    <n v="3234.56"/>
    <s v=" "/>
    <s v=" "/>
    <s v="32L00B61"/>
    <n v="3234.56"/>
    <n v="0"/>
    <n v="0"/>
    <n v="0"/>
    <n v="0"/>
    <n v="3223.07"/>
    <n v="0"/>
    <n v="0"/>
    <n v="4.0599999999999996"/>
    <n v="15.55"/>
    <n v="3229.64"/>
    <n v="0"/>
    <n v="0"/>
    <n v="0"/>
    <n v="4.92"/>
    <n v="3223.07"/>
    <n v="0"/>
    <n v="0"/>
    <n v="4.0599999999999996"/>
    <n v="15.55"/>
    <n v="0"/>
    <n v="0"/>
    <n v="0"/>
    <n v="0"/>
    <n v="0"/>
  </r>
  <r>
    <s v="PARQUE VISTA ESTATE #7"/>
    <n v="6553"/>
    <s v="001"/>
    <m/>
    <s v="32-L00-B18"/>
    <x v="4"/>
    <x v="264"/>
    <s v="B18"/>
    <x v="840"/>
    <s v="DISTRICT ACCOUNTS"/>
    <m/>
    <x v="1074"/>
    <s v="PARQUE VISTA EST #7 "/>
    <s v=" "/>
    <s v=" "/>
    <n v="32"/>
    <s v="L00"/>
    <s v="B18"/>
    <n v="319122"/>
    <n v="0"/>
    <n v="10222.700000000001"/>
    <s v=" "/>
    <s v=" "/>
    <s v="32L00B18"/>
    <n v="10222.700000000001"/>
    <n v="0"/>
    <n v="0"/>
    <n v="0"/>
    <n v="0"/>
    <n v="10186.459999999999"/>
    <n v="0"/>
    <n v="0"/>
    <n v="12.86"/>
    <n v="49.1"/>
    <n v="10207.129999999999"/>
    <n v="0"/>
    <n v="0"/>
    <n v="0"/>
    <n v="15.57"/>
    <n v="10186.459999999999"/>
    <n v="0"/>
    <n v="0"/>
    <n v="12.86"/>
    <n v="49.1"/>
    <n v="0"/>
    <n v="0"/>
    <n v="0"/>
    <n v="0"/>
    <n v="0"/>
  </r>
  <r>
    <s v="PARQUE VISTA ESTATES # 1 STREET LIGHTING"/>
    <n v="6554"/>
    <s v="001"/>
    <m/>
    <s v="32-L00-C50"/>
    <x v="4"/>
    <x v="264"/>
    <s v="C50"/>
    <x v="841"/>
    <s v="DISTRICT ACCOUNTS"/>
    <m/>
    <x v="1075"/>
    <s v="PARQUE VISTA EST # 1"/>
    <s v=" "/>
    <s v=" "/>
    <n v="32"/>
    <s v="L00"/>
    <s v="C50"/>
    <n v="319122"/>
    <n v="0"/>
    <n v="10227.26"/>
    <s v=" "/>
    <s v=" "/>
    <s v="32L00C50"/>
    <n v="10227.26"/>
    <n v="0"/>
    <n v="0"/>
    <n v="0"/>
    <n v="0"/>
    <n v="10190.99"/>
    <n v="0"/>
    <n v="0"/>
    <n v="12.86"/>
    <n v="49.13"/>
    <n v="10211.69"/>
    <n v="0"/>
    <n v="0"/>
    <n v="0"/>
    <n v="15.57"/>
    <n v="10190.99"/>
    <n v="0"/>
    <n v="0"/>
    <n v="12.86"/>
    <n v="49.13"/>
    <n v="0"/>
    <n v="0"/>
    <n v="0"/>
    <n v="0"/>
    <n v="0"/>
  </r>
  <r>
    <s v="PARQUE VISTA ESTATES #10"/>
    <n v="6555"/>
    <s v="001"/>
    <m/>
    <s v="32-L00-D06"/>
    <x v="4"/>
    <x v="264"/>
    <s v="D06"/>
    <x v="842"/>
    <s v="DISTRICT ACCOUNTS"/>
    <m/>
    <x v="1076"/>
    <s v="PARQUE VISTA EST #10"/>
    <s v=" "/>
    <s v=" "/>
    <n v="32"/>
    <s v="L00"/>
    <s v="D06"/>
    <n v="319122"/>
    <n v="0"/>
    <n v="27172.74"/>
    <s v=" "/>
    <s v=" "/>
    <s v="32L00D06"/>
    <n v="27172.74"/>
    <n v="0"/>
    <n v="0"/>
    <n v="0"/>
    <n v="0"/>
    <n v="27076.41"/>
    <n v="0"/>
    <n v="0"/>
    <n v="34.18"/>
    <n v="130.51"/>
    <n v="27131.37"/>
    <n v="0"/>
    <n v="0"/>
    <n v="0"/>
    <n v="41.37"/>
    <n v="27076.41"/>
    <n v="0"/>
    <n v="0"/>
    <n v="34.18"/>
    <n v="130.51"/>
    <n v="0"/>
    <n v="0"/>
    <n v="0"/>
    <n v="0"/>
    <n v="0"/>
  </r>
  <r>
    <s v="PARQUE VISTA ESTATES #3"/>
    <n v="6556"/>
    <s v="001"/>
    <m/>
    <s v="32-L00-A04"/>
    <x v="4"/>
    <x v="264"/>
    <s v="A04"/>
    <x v="843"/>
    <s v="DISTRICT ACCOUNTS"/>
    <m/>
    <x v="1077"/>
    <s v="PARQUE VISTA EST #3 "/>
    <s v=" "/>
    <s v=" "/>
    <n v="32"/>
    <s v="L00"/>
    <s v="A04"/>
    <n v="319122"/>
    <n v="0"/>
    <n v="16421.060000000001"/>
    <s v=" "/>
    <s v=" "/>
    <s v="32L00A04"/>
    <n v="16421.060000000001"/>
    <n v="0"/>
    <n v="0"/>
    <n v="0"/>
    <n v="0"/>
    <n v="16362.83"/>
    <n v="0"/>
    <n v="0"/>
    <n v="20.66"/>
    <n v="78.89"/>
    <n v="16396.04"/>
    <n v="0"/>
    <n v="0"/>
    <n v="0"/>
    <n v="25.02"/>
    <n v="16362.83"/>
    <n v="0"/>
    <n v="0"/>
    <n v="20.66"/>
    <n v="78.89"/>
    <n v="0"/>
    <n v="0"/>
    <n v="0"/>
    <n v="0"/>
    <n v="0"/>
  </r>
  <r>
    <s v="PARQUE VISTA ESTATES #6"/>
    <n v="6557"/>
    <s v="001"/>
    <m/>
    <s v="32-L00-A56"/>
    <x v="4"/>
    <x v="264"/>
    <s v="A56"/>
    <x v="844"/>
    <s v="DISTRICT ACCOUNTS"/>
    <m/>
    <x v="1078"/>
    <s v="PARQUE VISTA EST #6 "/>
    <s v=" "/>
    <s v=" "/>
    <n v="32"/>
    <s v="L00"/>
    <s v="A56"/>
    <n v="319122"/>
    <n v="0"/>
    <n v="17447.11"/>
    <s v=" "/>
    <s v=" "/>
    <s v="32L00A56"/>
    <n v="17447.11"/>
    <n v="0"/>
    <n v="0"/>
    <n v="0"/>
    <n v="0"/>
    <n v="17385.25"/>
    <n v="0"/>
    <n v="0"/>
    <n v="21.94"/>
    <n v="83.8"/>
    <n v="17420.53"/>
    <n v="0"/>
    <n v="0"/>
    <n v="0"/>
    <n v="26.58"/>
    <n v="17385.25"/>
    <n v="0"/>
    <n v="0"/>
    <n v="21.94"/>
    <n v="83.8"/>
    <n v="0"/>
    <n v="0"/>
    <n v="0"/>
    <n v="0"/>
    <n v="0"/>
  </r>
  <r>
    <s v="PEORA # 1001"/>
    <n v="6558"/>
    <s v="001"/>
    <m/>
    <s v="32-L03-110"/>
    <x v="4"/>
    <x v="271"/>
    <s v="110"/>
    <x v="845"/>
    <s v="DISTRICT ACCOUNTS"/>
    <m/>
    <x v="1079"/>
    <s v="PEORIA #1001        "/>
    <s v=" "/>
    <s v=" "/>
    <n v="32"/>
    <s v="L03"/>
    <n v="110"/>
    <n v="317500"/>
    <n v="0"/>
    <n v="5.9"/>
    <s v=" "/>
    <s v=" "/>
    <n v="30100000"/>
    <n v="55.88"/>
    <n v="0"/>
    <n v="0"/>
    <n v="55.88"/>
    <n v="5.9"/>
    <n v="0"/>
    <n v="0"/>
    <n v="0"/>
    <n v="723.77"/>
    <n v="729.67"/>
    <n v="5.76"/>
    <n v="0"/>
    <n v="0"/>
    <n v="5.76"/>
    <n v="55.88"/>
    <n v="0"/>
    <n v="0"/>
    <n v="0"/>
    <n v="667.89"/>
    <n v="723.77"/>
    <n v="0"/>
    <n v="0"/>
    <n v="0"/>
    <n v="0"/>
    <n v="0"/>
  </r>
  <r>
    <s v="PEORA # 1007"/>
    <n v="6559"/>
    <s v="001"/>
    <m/>
    <s v="32-L03-114"/>
    <x v="4"/>
    <x v="271"/>
    <s v="114"/>
    <x v="846"/>
    <s v="DISTRICT ACCOUNTS"/>
    <m/>
    <x v="1080"/>
    <s v="PEORA # 1007        "/>
    <s v=" "/>
    <s v=" "/>
    <n v="32"/>
    <s v="L03"/>
    <n v="114"/>
    <n v="317500"/>
    <n v="0"/>
    <n v="5.71"/>
    <s v=" "/>
    <s v=" "/>
    <n v="30100000"/>
    <n v="10.08"/>
    <n v="0"/>
    <n v="0"/>
    <n v="10.08"/>
    <n v="5.71"/>
    <n v="0"/>
    <n v="0"/>
    <n v="0"/>
    <n v="290.2"/>
    <n v="295.91000000000003"/>
    <n v="4.7"/>
    <n v="0"/>
    <n v="0"/>
    <n v="4.7"/>
    <n v="10.08"/>
    <n v="0"/>
    <n v="0"/>
    <n v="0"/>
    <n v="280.12"/>
    <n v="290.2"/>
    <n v="0"/>
    <n v="0"/>
    <n v="0"/>
    <n v="0"/>
    <n v="0"/>
  </r>
  <r>
    <s v="PEORA # 1009"/>
    <n v="6560"/>
    <s v="001"/>
    <m/>
    <s v="32-L03-116"/>
    <x v="4"/>
    <x v="271"/>
    <s v="116"/>
    <x v="847"/>
    <s v="DISTRICT ACCOUNTS"/>
    <m/>
    <x v="1081"/>
    <s v="PEORIA # 1009       "/>
    <s v=" "/>
    <s v=" "/>
    <n v="32"/>
    <s v="L03"/>
    <n v="116"/>
    <n v="317500"/>
    <n v="0"/>
    <n v="20.260000000000002"/>
    <s v=" "/>
    <s v=" "/>
    <n v="30100000"/>
    <n v="54.59"/>
    <n v="0"/>
    <n v="0"/>
    <n v="54.59"/>
    <n v="20.260000000000002"/>
    <n v="0"/>
    <n v="0"/>
    <n v="0"/>
    <n v="879.35"/>
    <n v="899.61"/>
    <n v="15.45"/>
    <n v="0"/>
    <n v="0"/>
    <n v="15.45"/>
    <n v="54.59"/>
    <n v="0"/>
    <n v="0"/>
    <n v="0"/>
    <n v="824.76"/>
    <n v="879.35"/>
    <n v="0"/>
    <n v="0"/>
    <n v="0"/>
    <n v="0"/>
    <n v="0"/>
  </r>
  <r>
    <s v="PEORA # 1010"/>
    <n v="6561"/>
    <s v="001"/>
    <m/>
    <s v="32-L03-117"/>
    <x v="4"/>
    <x v="271"/>
    <s v="117"/>
    <x v="768"/>
    <s v="DISTRICT ACCOUNTS"/>
    <m/>
    <x v="1082"/>
    <s v="PEORA # 1010        "/>
    <s v=" "/>
    <s v=" "/>
    <n v="32"/>
    <s v="L03"/>
    <n v="117"/>
    <n v="317500"/>
    <n v="0"/>
    <n v="7.92"/>
    <s v=" "/>
    <s v=" "/>
    <n v="30100000"/>
    <n v="14.93"/>
    <n v="0"/>
    <n v="0"/>
    <n v="14.93"/>
    <n v="7.92"/>
    <n v="2.93"/>
    <n v="0"/>
    <n v="0"/>
    <n v="315.24"/>
    <n v="320.23"/>
    <n v="16.14"/>
    <n v="0"/>
    <n v="0"/>
    <n v="16.14"/>
    <n v="14.93"/>
    <n v="2.93"/>
    <n v="0"/>
    <n v="0"/>
    <n v="300.31"/>
    <n v="312.31"/>
    <n v="0"/>
    <n v="0"/>
    <n v="0"/>
    <n v="0"/>
    <n v="0"/>
  </r>
  <r>
    <s v="PEORA # 1011"/>
    <n v="6562"/>
    <s v="001"/>
    <m/>
    <s v="32-L03-118"/>
    <x v="4"/>
    <x v="271"/>
    <s v="118"/>
    <x v="10"/>
    <s v="DISTRICT ACCOUNTS"/>
    <m/>
    <x v="1083"/>
    <s v="PEORA # 1011        "/>
    <s v=" "/>
    <s v=" "/>
    <n v="32"/>
    <s v="L03"/>
    <n v="118"/>
    <n v="317500"/>
    <n v="0"/>
    <n v="0"/>
    <s v=" "/>
    <s v=" "/>
    <n v="30100000"/>
    <n v="0"/>
    <n v="0"/>
    <n v="0"/>
    <n v="0"/>
    <n v="0"/>
    <n v="0"/>
    <n v="0"/>
    <n v="0"/>
    <n v="124.51"/>
    <n v="124.51"/>
    <n v="0"/>
    <n v="0"/>
    <n v="0"/>
    <n v="0"/>
    <n v="0"/>
    <n v="0"/>
    <n v="0"/>
    <n v="0"/>
    <n v="124.51"/>
    <n v="124.51"/>
    <n v="0"/>
    <n v="0"/>
    <n v="0"/>
    <n v="0"/>
    <n v="0"/>
  </r>
  <r>
    <s v="PEORA # 1012"/>
    <n v="6563"/>
    <s v="001"/>
    <m/>
    <s v="32-L03-119"/>
    <x v="4"/>
    <x v="271"/>
    <s v="119"/>
    <x v="848"/>
    <s v="DISTRICT ACCOUNTS"/>
    <m/>
    <x v="1084"/>
    <s v="PEORA # 1012        "/>
    <s v=" "/>
    <s v=" "/>
    <n v="32"/>
    <s v="L03"/>
    <n v="119"/>
    <n v="317500"/>
    <n v="0"/>
    <n v="10.45"/>
    <s v=" "/>
    <s v=" "/>
    <n v="30100000"/>
    <n v="0"/>
    <n v="0"/>
    <n v="0"/>
    <n v="0"/>
    <n v="10.45"/>
    <n v="0"/>
    <n v="0"/>
    <n v="0"/>
    <n v="334.87"/>
    <n v="345.32"/>
    <n v="4.76"/>
    <n v="0"/>
    <n v="0"/>
    <n v="4.76"/>
    <n v="0"/>
    <n v="0"/>
    <n v="0"/>
    <n v="0"/>
    <n v="334.87"/>
    <n v="334.87"/>
    <n v="0"/>
    <n v="0"/>
    <n v="0"/>
    <n v="0"/>
    <n v="0"/>
  </r>
  <r>
    <s v="PEORA # 1016"/>
    <n v="6564"/>
    <s v="001"/>
    <m/>
    <s v="32-L03-120"/>
    <x v="4"/>
    <x v="271"/>
    <s v="120"/>
    <x v="849"/>
    <s v="DISTRICT ACCOUNTS"/>
    <m/>
    <x v="1085"/>
    <s v="PEORA # 1016        "/>
    <s v=" "/>
    <s v=" "/>
    <n v="32"/>
    <s v="L03"/>
    <n v="120"/>
    <n v="317500"/>
    <n v="0"/>
    <n v="18.46"/>
    <s v=" "/>
    <s v=" "/>
    <n v="30100000"/>
    <n v="52.4"/>
    <n v="0"/>
    <n v="0"/>
    <n v="52.4"/>
    <n v="18.46"/>
    <n v="0"/>
    <n v="0"/>
    <n v="0"/>
    <n v="1103.29"/>
    <n v="1121.75"/>
    <n v="9.19"/>
    <n v="0"/>
    <n v="0"/>
    <n v="9.19"/>
    <n v="52.4"/>
    <n v="0"/>
    <n v="0"/>
    <n v="0"/>
    <n v="1050.8900000000001"/>
    <n v="1103.29"/>
    <n v="0"/>
    <n v="0"/>
    <n v="0"/>
    <n v="0"/>
    <n v="0"/>
  </r>
  <r>
    <s v="PEORA # 113"/>
    <n v="6565"/>
    <s v="001"/>
    <m/>
    <s v="32-L03-017"/>
    <x v="4"/>
    <x v="271"/>
    <s v="017"/>
    <x v="10"/>
    <s v="DISTRICT ACCOUNTS"/>
    <m/>
    <x v="1086"/>
    <s v="PEORIA #113         "/>
    <s v=" "/>
    <s v=" "/>
    <n v="32"/>
    <s v="L03"/>
    <n v="17"/>
    <n v="317500"/>
    <n v="0"/>
    <n v="0"/>
    <s v=" "/>
    <s v=" "/>
    <n v="30100000"/>
    <n v="0"/>
    <n v="0"/>
    <n v="0"/>
    <n v="0"/>
    <n v="0"/>
    <n v="0"/>
    <n v="0"/>
    <n v="0"/>
    <n v="0"/>
    <n v="0"/>
    <n v="0"/>
    <n v="0"/>
    <n v="0"/>
    <n v="0"/>
    <n v="0"/>
    <n v="0"/>
    <n v="0"/>
    <n v="0"/>
    <n v="0"/>
    <n v="0"/>
    <n v="0"/>
    <n v="0"/>
    <n v="0"/>
    <n v="0"/>
    <n v="0"/>
  </r>
  <r>
    <s v="PEORA # 222"/>
    <n v="6566"/>
    <s v="001"/>
    <m/>
    <s v="32-L03-121"/>
    <x v="4"/>
    <x v="271"/>
    <s v="121"/>
    <x v="850"/>
    <s v="DISTRICT ACCOUNTS"/>
    <m/>
    <x v="1087"/>
    <s v="PEORA # 222         "/>
    <s v=" "/>
    <s v=" "/>
    <n v="32"/>
    <s v="L03"/>
    <n v="121"/>
    <n v="317500"/>
    <n v="0"/>
    <n v="41.2"/>
    <s v=" "/>
    <s v=" "/>
    <n v="30100000"/>
    <n v="39.25"/>
    <n v="0"/>
    <n v="0"/>
    <n v="39.25"/>
    <n v="41.2"/>
    <n v="36.880000000000003"/>
    <n v="0"/>
    <n v="0"/>
    <n v="1371.03"/>
    <n v="1375.35"/>
    <n v="0"/>
    <n v="0"/>
    <n v="0"/>
    <n v="0"/>
    <n v="39.25"/>
    <n v="36.880000000000003"/>
    <n v="0"/>
    <n v="0"/>
    <n v="1331.78"/>
    <n v="1334.15"/>
    <n v="0"/>
    <n v="0"/>
    <n v="0"/>
    <n v="0"/>
    <n v="0"/>
  </r>
  <r>
    <s v="PEORA # 224"/>
    <n v="6567"/>
    <s v="001"/>
    <m/>
    <s v="32-L03-122"/>
    <x v="4"/>
    <x v="271"/>
    <s v="122"/>
    <x v="502"/>
    <s v="DISTRICT ACCOUNTS"/>
    <m/>
    <x v="1088"/>
    <s v="PEORA # 224         "/>
    <s v=" "/>
    <s v=" "/>
    <n v="32"/>
    <s v="L03"/>
    <n v="122"/>
    <n v="317500"/>
    <n v="0"/>
    <n v="17.2"/>
    <s v=" "/>
    <s v=" "/>
    <n v="30100000"/>
    <n v="15.35"/>
    <n v="0"/>
    <n v="0"/>
    <n v="15.35"/>
    <n v="17.2"/>
    <n v="0"/>
    <n v="0"/>
    <n v="0"/>
    <n v="1010.93"/>
    <n v="1028.1300000000001"/>
    <n v="17.440000000000001"/>
    <n v="0"/>
    <n v="0"/>
    <n v="17.440000000000001"/>
    <n v="15.35"/>
    <n v="0"/>
    <n v="0"/>
    <n v="0"/>
    <n v="995.58"/>
    <n v="1010.93"/>
    <n v="0"/>
    <n v="0"/>
    <n v="0"/>
    <n v="0"/>
    <n v="0"/>
  </r>
  <r>
    <s v="PEORIA # 1004"/>
    <n v="6568"/>
    <s v="001"/>
    <m/>
    <s v="32-L03-111"/>
    <x v="4"/>
    <x v="271"/>
    <s v="111"/>
    <x v="851"/>
    <s v="DISTRICT ACCOUNTS"/>
    <m/>
    <x v="1089"/>
    <s v="PEORIA # 1004       "/>
    <s v=" "/>
    <s v=" "/>
    <n v="32"/>
    <s v="L03"/>
    <n v="111"/>
    <n v="317500"/>
    <n v="0"/>
    <n v="15.59"/>
    <s v=" "/>
    <s v=" "/>
    <n v="30100000"/>
    <n v="22.58"/>
    <n v="0"/>
    <n v="0"/>
    <n v="22.58"/>
    <n v="15.59"/>
    <n v="0.03"/>
    <n v="0"/>
    <n v="0"/>
    <n v="398.72"/>
    <n v="414.28"/>
    <n v="0"/>
    <n v="0"/>
    <n v="0"/>
    <n v="0"/>
    <n v="22.58"/>
    <n v="0.03"/>
    <n v="0"/>
    <n v="0"/>
    <n v="376.14"/>
    <n v="398.69"/>
    <n v="0"/>
    <n v="0"/>
    <n v="0"/>
    <n v="0"/>
    <n v="0"/>
  </r>
  <r>
    <s v="PEORIA # 1005"/>
    <n v="6569"/>
    <s v="001"/>
    <m/>
    <s v="32-L03-112"/>
    <x v="4"/>
    <x v="271"/>
    <s v="112"/>
    <x v="10"/>
    <s v="DISTRICT ACCOUNTS"/>
    <m/>
    <x v="1090"/>
    <s v="PEORIA # 1005       "/>
    <s v=" "/>
    <s v=" "/>
    <n v="32"/>
    <s v="L03"/>
    <n v="112"/>
    <n v="317500"/>
    <n v="0"/>
    <n v="0"/>
    <s v=" "/>
    <s v=" "/>
    <n v="30100000"/>
    <n v="4.34"/>
    <n v="0"/>
    <n v="0"/>
    <n v="4.34"/>
    <n v="0"/>
    <n v="0"/>
    <n v="0"/>
    <n v="0"/>
    <n v="429.15"/>
    <n v="429.15"/>
    <n v="17.149999999999999"/>
    <n v="0"/>
    <n v="0"/>
    <n v="17.149999999999999"/>
    <n v="4.34"/>
    <n v="0"/>
    <n v="0"/>
    <n v="0"/>
    <n v="424.81"/>
    <n v="429.15"/>
    <n v="0"/>
    <n v="0"/>
    <n v="0"/>
    <n v="0"/>
    <n v="0"/>
  </r>
  <r>
    <s v="PEORIA # 1006"/>
    <n v="6570"/>
    <s v="001"/>
    <m/>
    <s v="32-L03-113"/>
    <x v="4"/>
    <x v="271"/>
    <s v="113"/>
    <x v="852"/>
    <s v="DISTRICT ACCOUNTS"/>
    <m/>
    <x v="1091"/>
    <s v="PEORIA # 1006       "/>
    <s v=" "/>
    <s v=" "/>
    <n v="32"/>
    <s v="L03"/>
    <n v="113"/>
    <n v="317500"/>
    <n v="0"/>
    <n v="16.940000000000001"/>
    <s v=" "/>
    <s v=" "/>
    <n v="30100000"/>
    <n v="84.19"/>
    <n v="0"/>
    <n v="0"/>
    <n v="84.19"/>
    <n v="16.940000000000001"/>
    <n v="0"/>
    <n v="0"/>
    <n v="0"/>
    <n v="700.45"/>
    <n v="717.39"/>
    <n v="23.98"/>
    <n v="0"/>
    <n v="0"/>
    <n v="23.98"/>
    <n v="84.19"/>
    <n v="0"/>
    <n v="0"/>
    <n v="0"/>
    <n v="616.26"/>
    <n v="700.45"/>
    <n v="0"/>
    <n v="0"/>
    <n v="0"/>
    <n v="0"/>
    <n v="0"/>
  </r>
  <r>
    <s v="PEORIA # 1008"/>
    <n v="6571"/>
    <s v="001"/>
    <m/>
    <s v="32-L03-115"/>
    <x v="4"/>
    <x v="271"/>
    <s v="115"/>
    <x v="853"/>
    <s v="DISTRICT ACCOUNTS"/>
    <m/>
    <x v="1092"/>
    <s v="PEORA # 1008        "/>
    <s v=" "/>
    <s v=" "/>
    <n v="32"/>
    <s v="L03"/>
    <n v="115"/>
    <n v="317500"/>
    <n v="0"/>
    <n v="8.1300000000000008"/>
    <s v=" "/>
    <s v=" "/>
    <n v="30100000"/>
    <n v="32.159999999999997"/>
    <n v="0"/>
    <n v="0"/>
    <n v="32.159999999999997"/>
    <n v="8.1300000000000008"/>
    <n v="0"/>
    <n v="0"/>
    <n v="0"/>
    <n v="991.93"/>
    <n v="1000.06"/>
    <n v="16.149999999999999"/>
    <n v="0"/>
    <n v="0"/>
    <n v="16.149999999999999"/>
    <n v="32.159999999999997"/>
    <n v="0"/>
    <n v="0"/>
    <n v="0"/>
    <n v="959.77"/>
    <n v="991.93"/>
    <n v="0"/>
    <n v="0"/>
    <n v="0"/>
    <n v="0"/>
    <n v="0"/>
  </r>
  <r>
    <s v="PEORIA # 102"/>
    <n v="6572"/>
    <s v="001"/>
    <m/>
    <s v="32-L03-073"/>
    <x v="4"/>
    <x v="271"/>
    <s v="073"/>
    <x v="854"/>
    <s v="DISTRICT ACCOUNTS"/>
    <m/>
    <x v="1093"/>
    <s v="PEORIA # 102        "/>
    <s v=" "/>
    <s v=" "/>
    <n v="32"/>
    <s v="L03"/>
    <n v="73"/>
    <n v="317500"/>
    <n v="0"/>
    <n v="9.41"/>
    <s v=" "/>
    <s v=" "/>
    <n v="30100000"/>
    <n v="15.96"/>
    <n v="0"/>
    <n v="0"/>
    <n v="15.96"/>
    <n v="9.41"/>
    <n v="9.7200000000000006"/>
    <n v="0"/>
    <n v="0"/>
    <n v="401.13"/>
    <n v="400.82"/>
    <n v="0"/>
    <n v="0"/>
    <n v="0"/>
    <n v="0"/>
    <n v="15.96"/>
    <n v="9.7200000000000006"/>
    <n v="0"/>
    <n v="0"/>
    <n v="385.17"/>
    <n v="391.41"/>
    <n v="0"/>
    <n v="0"/>
    <n v="0"/>
    <n v="0"/>
    <n v="0"/>
  </r>
  <r>
    <s v="PEORIA # 119"/>
    <n v="6573"/>
    <s v="001"/>
    <m/>
    <s v="32-L03-018"/>
    <x v="4"/>
    <x v="271"/>
    <s v="018"/>
    <x v="855"/>
    <s v="DISTRICT ACCOUNTS"/>
    <m/>
    <x v="1094"/>
    <s v="PEORIA #119         "/>
    <s v=" "/>
    <s v=" "/>
    <n v="32"/>
    <s v="L03"/>
    <n v="18"/>
    <n v="317500"/>
    <n v="0"/>
    <n v="22.05"/>
    <s v=" "/>
    <s v=" "/>
    <n v="30100000"/>
    <n v="101.75"/>
    <n v="0"/>
    <n v="0"/>
    <n v="101.75"/>
    <n v="22.05"/>
    <n v="0.16"/>
    <n v="0"/>
    <n v="0"/>
    <n v="1284.56"/>
    <n v="1306.45"/>
    <n v="20.12"/>
    <n v="0"/>
    <n v="0"/>
    <n v="20.12"/>
    <n v="101.75"/>
    <n v="0.16"/>
    <n v="0"/>
    <n v="0"/>
    <n v="1182.81"/>
    <n v="1284.4000000000001"/>
    <n v="0"/>
    <n v="0"/>
    <n v="0"/>
    <n v="0"/>
    <n v="0"/>
  </r>
  <r>
    <s v="PEORIA # 123"/>
    <n v="6574"/>
    <s v="001"/>
    <m/>
    <s v="32-L03-020"/>
    <x v="4"/>
    <x v="271"/>
    <s v="020"/>
    <x v="856"/>
    <s v="DISTRICT ACCOUNTS"/>
    <m/>
    <x v="1095"/>
    <s v="PEORIA # 123        "/>
    <s v=" "/>
    <s v=" "/>
    <n v="32"/>
    <s v="L03"/>
    <n v="20"/>
    <n v="317500"/>
    <n v="0"/>
    <n v="15.03"/>
    <s v=" "/>
    <s v=" "/>
    <n v="30100000"/>
    <n v="181.88"/>
    <n v="0"/>
    <n v="0"/>
    <n v="181.88"/>
    <n v="15.03"/>
    <n v="35.28"/>
    <n v="0"/>
    <n v="0"/>
    <n v="2084.7600000000002"/>
    <n v="2064.5100000000002"/>
    <n v="47.05"/>
    <n v="0"/>
    <n v="0"/>
    <n v="47.05"/>
    <n v="181.88"/>
    <n v="35.28"/>
    <n v="0"/>
    <n v="0"/>
    <n v="1902.88"/>
    <n v="2049.48"/>
    <n v="0"/>
    <n v="0"/>
    <n v="0"/>
    <n v="0"/>
    <n v="0"/>
  </r>
  <r>
    <s v="PEORIA # 161"/>
    <n v="6575"/>
    <s v="001"/>
    <m/>
    <s v="32-L03-074"/>
    <x v="4"/>
    <x v="271"/>
    <s v="074"/>
    <x v="857"/>
    <s v="DISTRICT ACCOUNTS"/>
    <m/>
    <x v="1096"/>
    <s v="PEORIA # 161        "/>
    <s v=" "/>
    <s v=" "/>
    <n v="32"/>
    <s v="L03"/>
    <n v="74"/>
    <n v="317500"/>
    <n v="0"/>
    <n v="20.66"/>
    <s v=" "/>
    <s v=" "/>
    <n v="30100000"/>
    <n v="29.1"/>
    <n v="0"/>
    <n v="0"/>
    <n v="29.1"/>
    <n v="20.66"/>
    <n v="26.88"/>
    <n v="0"/>
    <n v="0"/>
    <n v="597.86"/>
    <n v="591.64"/>
    <n v="7.63"/>
    <n v="0"/>
    <n v="0"/>
    <n v="7.63"/>
    <n v="29.1"/>
    <n v="26.88"/>
    <n v="0"/>
    <n v="0"/>
    <n v="568.76"/>
    <n v="570.98"/>
    <n v="0"/>
    <n v="0"/>
    <n v="0"/>
    <n v="0"/>
    <n v="0"/>
  </r>
  <r>
    <s v="PEORIA # 167"/>
    <n v="6576"/>
    <s v="001"/>
    <m/>
    <s v="32-L03-075"/>
    <x v="4"/>
    <x v="271"/>
    <s v="075"/>
    <x v="858"/>
    <s v="DISTRICT ACCOUNTS"/>
    <m/>
    <x v="1097"/>
    <s v="PEORIA # 167        "/>
    <s v=" "/>
    <s v=" "/>
    <n v="32"/>
    <s v="L03"/>
    <n v="75"/>
    <n v="317500"/>
    <n v="0"/>
    <n v="12.02"/>
    <s v=" "/>
    <s v=" "/>
    <n v="30100000"/>
    <n v="13.99"/>
    <n v="0"/>
    <n v="0"/>
    <n v="13.99"/>
    <n v="12.02"/>
    <n v="0"/>
    <n v="0"/>
    <n v="0"/>
    <n v="738.83"/>
    <n v="750.85"/>
    <n v="0"/>
    <n v="0"/>
    <n v="0"/>
    <n v="0"/>
    <n v="13.99"/>
    <n v="0"/>
    <n v="0"/>
    <n v="0"/>
    <n v="724.84"/>
    <n v="738.83"/>
    <n v="0"/>
    <n v="0"/>
    <n v="0"/>
    <n v="0"/>
    <n v="0"/>
  </r>
  <r>
    <s v="PEORIA # 195"/>
    <n v="6577"/>
    <s v="001"/>
    <m/>
    <s v="32-L03-076"/>
    <x v="4"/>
    <x v="271"/>
    <s v="076"/>
    <x v="859"/>
    <s v="DISTRICT ACCOUNTS"/>
    <m/>
    <x v="1098"/>
    <s v="PEORIA # 195        "/>
    <s v=" "/>
    <s v=" "/>
    <n v="32"/>
    <s v="L03"/>
    <n v="76"/>
    <n v="317500"/>
    <n v="0"/>
    <n v="49.53"/>
    <s v=" "/>
    <s v=" "/>
    <n v="30100000"/>
    <n v="77.989999999999995"/>
    <n v="0"/>
    <n v="0"/>
    <n v="77.989999999999995"/>
    <n v="49.53"/>
    <n v="23.29"/>
    <n v="0"/>
    <n v="0"/>
    <n v="1735.83"/>
    <n v="1762.07"/>
    <n v="197.2"/>
    <n v="0"/>
    <n v="0"/>
    <n v="197.2"/>
    <n v="77.989999999999995"/>
    <n v="23.29"/>
    <n v="0"/>
    <n v="0"/>
    <n v="1657.84"/>
    <n v="1712.54"/>
    <n v="0"/>
    <n v="0"/>
    <n v="0"/>
    <n v="0"/>
    <n v="0"/>
  </r>
  <r>
    <s v="PEORIA # 197"/>
    <n v="6578"/>
    <s v="001"/>
    <m/>
    <s v="32-L03-077"/>
    <x v="4"/>
    <x v="271"/>
    <s v="077"/>
    <x v="860"/>
    <s v="DISTRICT ACCOUNTS"/>
    <m/>
    <x v="1099"/>
    <s v="PEORIA # 197        "/>
    <s v=" "/>
    <s v=" "/>
    <n v="32"/>
    <s v="L03"/>
    <n v="77"/>
    <n v="317500"/>
    <n v="0"/>
    <n v="53.81"/>
    <s v=" "/>
    <s v=" "/>
    <n v="30100000"/>
    <n v="86.81"/>
    <n v="0"/>
    <n v="0"/>
    <n v="86.81"/>
    <n v="53.81"/>
    <n v="0"/>
    <n v="0"/>
    <n v="0"/>
    <n v="1941.07"/>
    <n v="1994.88"/>
    <n v="58.87"/>
    <n v="0"/>
    <n v="0"/>
    <n v="58.87"/>
    <n v="86.81"/>
    <n v="0"/>
    <n v="0"/>
    <n v="0"/>
    <n v="1854.26"/>
    <n v="1941.07"/>
    <n v="0"/>
    <n v="0"/>
    <n v="0"/>
    <n v="0"/>
    <n v="0"/>
  </r>
  <r>
    <s v="PEORIA # 225"/>
    <n v="6579"/>
    <s v="001"/>
    <m/>
    <s v="32-L03-123"/>
    <x v="4"/>
    <x v="271"/>
    <s v="123"/>
    <x v="861"/>
    <s v="DISTRICT ACCOUNTS"/>
    <m/>
    <x v="1100"/>
    <s v="PEORA # 225         "/>
    <s v=" "/>
    <s v=" "/>
    <n v="32"/>
    <s v="L03"/>
    <n v="123"/>
    <n v="317500"/>
    <n v="0"/>
    <n v="82.98"/>
    <s v=" "/>
    <s v=" "/>
    <n v="30100000"/>
    <n v="37.200000000000003"/>
    <n v="0"/>
    <n v="0"/>
    <n v="37.200000000000003"/>
    <n v="82.98"/>
    <n v="0"/>
    <n v="0"/>
    <n v="0"/>
    <n v="1792.44"/>
    <n v="1875.42"/>
    <n v="49.41"/>
    <n v="0"/>
    <n v="0"/>
    <n v="49.41"/>
    <n v="37.200000000000003"/>
    <n v="0"/>
    <n v="0"/>
    <n v="0"/>
    <n v="1755.24"/>
    <n v="1792.44"/>
    <n v="0"/>
    <n v="0"/>
    <n v="0"/>
    <n v="0"/>
    <n v="0"/>
  </r>
  <r>
    <s v="PEORIA # 226"/>
    <n v="6580"/>
    <s v="001"/>
    <m/>
    <s v="32-L03-124"/>
    <x v="4"/>
    <x v="271"/>
    <s v="124"/>
    <x v="862"/>
    <s v="DISTRICT ACCOUNTS"/>
    <m/>
    <x v="1101"/>
    <s v="PEORIA # 226        "/>
    <s v=" "/>
    <s v=" "/>
    <n v="32"/>
    <s v="L03"/>
    <n v="124"/>
    <n v="317500"/>
    <n v="0"/>
    <n v="24.85"/>
    <s v=" "/>
    <s v=" "/>
    <n v="30100000"/>
    <n v="70.27"/>
    <n v="0"/>
    <n v="0"/>
    <n v="70.27"/>
    <n v="24.85"/>
    <n v="20.6"/>
    <n v="0"/>
    <n v="0"/>
    <n v="1357.43"/>
    <n v="1361.68"/>
    <n v="66.38"/>
    <n v="0"/>
    <n v="0"/>
    <n v="66.38"/>
    <n v="70.27"/>
    <n v="20.6"/>
    <n v="0"/>
    <n v="0"/>
    <n v="1287.1600000000001"/>
    <n v="1336.83"/>
    <n v="0"/>
    <n v="0"/>
    <n v="0"/>
    <n v="0"/>
    <n v="0"/>
  </r>
  <r>
    <s v="PEORIA # 227"/>
    <n v="6581"/>
    <s v="001"/>
    <m/>
    <s v="32-L03-125"/>
    <x v="4"/>
    <x v="271"/>
    <s v="125"/>
    <x v="863"/>
    <s v="DISTRICT ACCOUNTS"/>
    <m/>
    <x v="1102"/>
    <s v="PEORIA # 227        "/>
    <s v=" "/>
    <s v=" "/>
    <n v="32"/>
    <s v="L03"/>
    <n v="125"/>
    <n v="317500"/>
    <n v="0"/>
    <n v="29.44"/>
    <s v=" "/>
    <s v=" "/>
    <n v="30100000"/>
    <n v="47.56"/>
    <n v="0"/>
    <n v="0"/>
    <n v="47.56"/>
    <n v="29.44"/>
    <n v="18.260000000000002"/>
    <n v="0"/>
    <n v="0"/>
    <n v="976.84"/>
    <n v="988.02"/>
    <n v="9.27"/>
    <n v="0"/>
    <n v="0"/>
    <n v="9.27"/>
    <n v="47.56"/>
    <n v="18.260000000000002"/>
    <n v="0"/>
    <n v="0"/>
    <n v="929.28"/>
    <n v="958.58"/>
    <n v="0"/>
    <n v="0"/>
    <n v="0"/>
    <n v="0"/>
    <n v="0"/>
  </r>
  <r>
    <s v="PEORIA # 228"/>
    <n v="6582"/>
    <s v="001"/>
    <m/>
    <s v="32-L03-126"/>
    <x v="4"/>
    <x v="271"/>
    <s v="126"/>
    <x v="864"/>
    <s v="DISTRICT ACCOUNTS"/>
    <m/>
    <x v="1103"/>
    <s v="PEORIA # 228        "/>
    <s v=" "/>
    <s v=" "/>
    <n v="32"/>
    <s v="L03"/>
    <n v="126"/>
    <n v="317500"/>
    <n v="0"/>
    <n v="9.17"/>
    <s v=" "/>
    <s v=" "/>
    <n v="30100000"/>
    <n v="43.78"/>
    <n v="0"/>
    <n v="0"/>
    <n v="43.78"/>
    <n v="9.17"/>
    <n v="7.85"/>
    <n v="0"/>
    <n v="0"/>
    <n v="924.27"/>
    <n v="925.59"/>
    <n v="16.62"/>
    <n v="0"/>
    <n v="0"/>
    <n v="16.64"/>
    <n v="43.8"/>
    <n v="7.85"/>
    <n v="0"/>
    <n v="0"/>
    <n v="880.49"/>
    <n v="916.42"/>
    <n v="0"/>
    <n v="0"/>
    <n v="0"/>
    <n v="0"/>
    <n v="0"/>
  </r>
  <r>
    <s v="PEORIA # 229"/>
    <n v="6583"/>
    <s v="001"/>
    <m/>
    <s v="32-L03-134"/>
    <x v="4"/>
    <x v="271"/>
    <s v="134"/>
    <x v="10"/>
    <s v="DISTRICT ACCOUNTS"/>
    <m/>
    <x v="1104"/>
    <s v="PEORA # 229         "/>
    <s v=" "/>
    <s v=" "/>
    <n v="32"/>
    <s v="L03"/>
    <n v="134"/>
    <n v="317500"/>
    <n v="0"/>
    <n v="0"/>
    <s v=" "/>
    <s v=" "/>
    <n v="30100000"/>
    <n v="84.38"/>
    <n v="0"/>
    <n v="0"/>
    <n v="84.38"/>
    <n v="0"/>
    <n v="0"/>
    <n v="0"/>
    <n v="0"/>
    <n v="1542.26"/>
    <n v="1542.26"/>
    <n v="42.89"/>
    <n v="0"/>
    <n v="0"/>
    <n v="42.89"/>
    <n v="84.38"/>
    <n v="0"/>
    <n v="0"/>
    <n v="0"/>
    <n v="1457.88"/>
    <n v="1542.26"/>
    <n v="0"/>
    <n v="0"/>
    <n v="0"/>
    <n v="0"/>
    <n v="0"/>
  </r>
  <r>
    <s v="PEORIA # 230"/>
    <n v="6584"/>
    <s v="001"/>
    <m/>
    <s v="32-L03-127"/>
    <x v="4"/>
    <x v="271"/>
    <s v="127"/>
    <x v="865"/>
    <s v="DISTRICT ACCOUNTS"/>
    <m/>
    <x v="1105"/>
    <s v="PEORIA # 230        "/>
    <s v=" "/>
    <s v=" "/>
    <n v="32"/>
    <s v="L03"/>
    <n v="127"/>
    <n v="317500"/>
    <n v="0"/>
    <n v="69.290000000000006"/>
    <s v=" "/>
    <s v=" "/>
    <n v="30100000"/>
    <n v="117.19"/>
    <n v="0"/>
    <n v="0"/>
    <n v="117.19"/>
    <n v="69.290000000000006"/>
    <n v="37.619999999999997"/>
    <n v="0"/>
    <n v="0"/>
    <n v="1661.25"/>
    <n v="1692.92"/>
    <n v="35.909999999999997"/>
    <n v="0"/>
    <n v="0"/>
    <n v="35.909999999999997"/>
    <n v="117.19"/>
    <n v="37.619999999999997"/>
    <n v="0"/>
    <n v="0"/>
    <n v="1544.06"/>
    <n v="1623.63"/>
    <n v="0"/>
    <n v="0"/>
    <n v="0"/>
    <n v="0"/>
    <n v="0"/>
  </r>
  <r>
    <s v="PEORIA # 231"/>
    <n v="6585"/>
    <s v="001"/>
    <m/>
    <s v="32-L03-128"/>
    <x v="4"/>
    <x v="271"/>
    <s v="128"/>
    <x v="866"/>
    <s v="DISTRICT ACCOUNTS"/>
    <m/>
    <x v="1106"/>
    <s v="PEORIA # 231        "/>
    <s v=" "/>
    <s v=" "/>
    <n v="32"/>
    <s v="L03"/>
    <n v="128"/>
    <n v="317500"/>
    <n v="0"/>
    <n v="10.49"/>
    <s v=" "/>
    <s v=" "/>
    <n v="30100000"/>
    <n v="54.02"/>
    <n v="0"/>
    <n v="0"/>
    <n v="54.02"/>
    <n v="10.49"/>
    <n v="0.46"/>
    <n v="0"/>
    <n v="0"/>
    <n v="1007.45"/>
    <n v="1017.48"/>
    <n v="22.95"/>
    <n v="0"/>
    <n v="0"/>
    <n v="22.95"/>
    <n v="54.02"/>
    <n v="0.46"/>
    <n v="0"/>
    <n v="0"/>
    <n v="953.43"/>
    <n v="1006.99"/>
    <n v="0"/>
    <n v="0"/>
    <n v="0"/>
    <n v="0"/>
    <n v="0"/>
  </r>
  <r>
    <s v="PEORIA # 232"/>
    <n v="6586"/>
    <s v="001"/>
    <m/>
    <s v="32-L03-129"/>
    <x v="4"/>
    <x v="271"/>
    <s v="129"/>
    <x v="867"/>
    <s v="DISTRICT ACCOUNTS"/>
    <m/>
    <x v="1107"/>
    <s v="PEORIA # 232        "/>
    <s v=" "/>
    <s v=" "/>
    <n v="32"/>
    <s v="L03"/>
    <n v="129"/>
    <n v="317500"/>
    <n v="0"/>
    <n v="36.799999999999997"/>
    <s v=" "/>
    <s v=" "/>
    <n v="30100000"/>
    <n v="11.18"/>
    <n v="0"/>
    <n v="0"/>
    <n v="11.18"/>
    <n v="36.799999999999997"/>
    <n v="0"/>
    <n v="0"/>
    <n v="0"/>
    <n v="578.66"/>
    <n v="615.46"/>
    <n v="0"/>
    <n v="0"/>
    <n v="0"/>
    <n v="0"/>
    <n v="11.18"/>
    <n v="0"/>
    <n v="0"/>
    <n v="0"/>
    <n v="567.48"/>
    <n v="578.66"/>
    <n v="0"/>
    <n v="0"/>
    <n v="0"/>
    <n v="0"/>
    <n v="0"/>
  </r>
  <r>
    <s v="PEORIA # 233"/>
    <n v="6587"/>
    <s v="001"/>
    <m/>
    <s v="32-L03-130"/>
    <x v="4"/>
    <x v="271"/>
    <s v="130"/>
    <x v="868"/>
    <s v="DISTRICT ACCOUNTS"/>
    <m/>
    <x v="1108"/>
    <s v="PEORIA # 233        "/>
    <s v=" "/>
    <s v=" "/>
    <n v="32"/>
    <s v="L03"/>
    <n v="130"/>
    <n v="317500"/>
    <n v="0"/>
    <n v="34.61"/>
    <s v=" "/>
    <s v=" "/>
    <n v="30100000"/>
    <n v="95.5"/>
    <n v="0"/>
    <n v="0"/>
    <n v="95.5"/>
    <n v="34.61"/>
    <n v="10.33"/>
    <n v="0"/>
    <n v="0"/>
    <n v="1191.17"/>
    <n v="1215.45"/>
    <n v="21.27"/>
    <n v="0"/>
    <n v="0"/>
    <n v="21.27"/>
    <n v="95.5"/>
    <n v="10.33"/>
    <n v="0"/>
    <n v="0"/>
    <n v="1095.67"/>
    <n v="1180.8399999999999"/>
    <n v="0"/>
    <n v="0"/>
    <n v="0"/>
    <n v="0"/>
    <n v="0"/>
  </r>
  <r>
    <s v="PEORIA # 234"/>
    <n v="6588"/>
    <s v="001"/>
    <m/>
    <s v="32-L03-131"/>
    <x v="4"/>
    <x v="271"/>
    <s v="131"/>
    <x v="869"/>
    <s v="DISTRICT ACCOUNTS"/>
    <m/>
    <x v="1109"/>
    <s v="PEORIA # 234        "/>
    <s v=" "/>
    <s v=" "/>
    <n v="32"/>
    <s v="L03"/>
    <n v="131"/>
    <n v="317500"/>
    <n v="0"/>
    <n v="5.19"/>
    <s v=" "/>
    <s v=" "/>
    <n v="30100000"/>
    <n v="16.62"/>
    <n v="0"/>
    <n v="0"/>
    <n v="16.62"/>
    <n v="5.19"/>
    <n v="0"/>
    <n v="0"/>
    <n v="0"/>
    <n v="500.88"/>
    <n v="506.07"/>
    <n v="0"/>
    <n v="0"/>
    <n v="0"/>
    <n v="0"/>
    <n v="16.62"/>
    <n v="0"/>
    <n v="0"/>
    <n v="0"/>
    <n v="484.26"/>
    <n v="500.88"/>
    <n v="0"/>
    <n v="0"/>
    <n v="0"/>
    <n v="0"/>
    <n v="0"/>
  </r>
  <r>
    <s v="PEORIA # 235"/>
    <n v="6589"/>
    <s v="001"/>
    <m/>
    <s v="32-L03-132"/>
    <x v="4"/>
    <x v="271"/>
    <s v="132"/>
    <x v="870"/>
    <s v="DISTRICT ACCOUNTS"/>
    <m/>
    <x v="1110"/>
    <s v="PEORA # 235         "/>
    <s v=" "/>
    <s v=" "/>
    <n v="32"/>
    <s v="L03"/>
    <n v="132"/>
    <n v="317500"/>
    <n v="0"/>
    <n v="19.47"/>
    <s v=" "/>
    <s v=" "/>
    <n v="30100000"/>
    <n v="53.06"/>
    <n v="0"/>
    <n v="0"/>
    <n v="53.06"/>
    <n v="19.47"/>
    <n v="0"/>
    <n v="0"/>
    <n v="0"/>
    <n v="1573.96"/>
    <n v="1593.43"/>
    <n v="52.43"/>
    <n v="0"/>
    <n v="0"/>
    <n v="52.43"/>
    <n v="53.06"/>
    <n v="0"/>
    <n v="0"/>
    <n v="0"/>
    <n v="1520.9"/>
    <n v="1573.96"/>
    <n v="0"/>
    <n v="0"/>
    <n v="0"/>
    <n v="0"/>
    <n v="0"/>
  </r>
  <r>
    <s v="PEORIA # 236"/>
    <n v="6590"/>
    <s v="001"/>
    <m/>
    <s v="32-L03-133"/>
    <x v="4"/>
    <x v="271"/>
    <s v="133"/>
    <x v="871"/>
    <s v="DISTRICT ACCOUNTS"/>
    <m/>
    <x v="1111"/>
    <s v="PEORIA # 236        "/>
    <s v=" "/>
    <s v=" "/>
    <n v="32"/>
    <s v="L03"/>
    <n v="133"/>
    <n v="317500"/>
    <n v="0"/>
    <n v="43.49"/>
    <s v=" "/>
    <s v=" "/>
    <n v="30100000"/>
    <n v="86.28"/>
    <n v="0"/>
    <n v="0"/>
    <n v="86.28"/>
    <n v="43.49"/>
    <n v="10.16"/>
    <n v="0"/>
    <n v="0"/>
    <n v="1250.73"/>
    <n v="1284.06"/>
    <n v="6.8"/>
    <n v="0"/>
    <n v="0"/>
    <n v="6.8"/>
    <n v="86.28"/>
    <n v="10.16"/>
    <n v="0"/>
    <n v="0"/>
    <n v="1164.45"/>
    <n v="1240.57"/>
    <n v="0"/>
    <n v="0"/>
    <n v="0"/>
    <n v="0"/>
    <n v="0"/>
  </r>
  <r>
    <s v="PEORIA # 44"/>
    <n v="6591"/>
    <s v="001"/>
    <m/>
    <s v="32-L03-078"/>
    <x v="4"/>
    <x v="271"/>
    <s v="078"/>
    <x v="872"/>
    <s v="DISTRICT ACCOUNTS"/>
    <m/>
    <x v="1112"/>
    <s v="PEORIA # 44         "/>
    <s v=" "/>
    <s v=" "/>
    <n v="32"/>
    <s v="L03"/>
    <n v="78"/>
    <n v="317500"/>
    <n v="0"/>
    <n v="52.54"/>
    <s v=" "/>
    <s v=" "/>
    <n v="30100000"/>
    <n v="34.31"/>
    <n v="0"/>
    <n v="0"/>
    <n v="34.31"/>
    <n v="52.54"/>
    <n v="27.82"/>
    <n v="0"/>
    <n v="0"/>
    <n v="833.1"/>
    <n v="857.82"/>
    <n v="8.2200000000000006"/>
    <n v="0"/>
    <n v="0"/>
    <n v="8.2200000000000006"/>
    <n v="34.31"/>
    <n v="27.82"/>
    <n v="0"/>
    <n v="0"/>
    <n v="798.79"/>
    <n v="805.28"/>
    <n v="0"/>
    <n v="0"/>
    <n v="0"/>
    <n v="0"/>
    <n v="0"/>
  </r>
  <r>
    <s v="PEORIA # 64"/>
    <n v="6592"/>
    <s v="001"/>
    <m/>
    <s v="32-L00-H39"/>
    <x v="4"/>
    <x v="264"/>
    <s v="H39"/>
    <x v="873"/>
    <s v="DISTRICT ACCOUNTS"/>
    <m/>
    <x v="1113"/>
    <s v="PEORIA # 64         "/>
    <s v=" "/>
    <s v=" "/>
    <n v="32"/>
    <s v="L00"/>
    <s v="H39"/>
    <n v="317500"/>
    <n v="0"/>
    <n v="138.19999999999999"/>
    <s v=" "/>
    <s v=" "/>
    <n v="30100000"/>
    <n v="340.22"/>
    <n v="0"/>
    <n v="0"/>
    <n v="340.22"/>
    <n v="138.19999999999999"/>
    <n v="35.15"/>
    <n v="0"/>
    <n v="0"/>
    <n v="2805.47"/>
    <n v="2908.52"/>
    <n v="188.35"/>
    <n v="0"/>
    <n v="0"/>
    <n v="188.35"/>
    <n v="340.22"/>
    <n v="35.15"/>
    <n v="0"/>
    <n v="0"/>
    <n v="2465.25"/>
    <n v="2770.32"/>
    <n v="0"/>
    <n v="0"/>
    <n v="0"/>
    <n v="0"/>
    <n v="0"/>
  </r>
  <r>
    <s v="PEORIA # 71"/>
    <n v="6593"/>
    <s v="001"/>
    <m/>
    <s v="32-L00-H40"/>
    <x v="4"/>
    <x v="264"/>
    <s v="H40"/>
    <x v="874"/>
    <s v="DISTRICT ACCOUNTS"/>
    <m/>
    <x v="1114"/>
    <s v="PEORIA # 71         "/>
    <s v=" "/>
    <s v=" "/>
    <n v="32"/>
    <s v="L00"/>
    <s v="H40"/>
    <n v="317500"/>
    <n v="0"/>
    <n v="49.89"/>
    <s v=" "/>
    <s v=" "/>
    <n v="30100000"/>
    <n v="47.31"/>
    <n v="0"/>
    <n v="0"/>
    <n v="47.31"/>
    <n v="49.89"/>
    <n v="0.31"/>
    <n v="0"/>
    <n v="0"/>
    <n v="1198.29"/>
    <n v="1247.8699999999999"/>
    <n v="29.34"/>
    <n v="0"/>
    <n v="0"/>
    <n v="29.34"/>
    <n v="47.31"/>
    <n v="0.31"/>
    <n v="0"/>
    <n v="0"/>
    <n v="1150.98"/>
    <n v="1197.98"/>
    <n v="0"/>
    <n v="0"/>
    <n v="0"/>
    <n v="0"/>
    <n v="0"/>
  </r>
  <r>
    <s v="PEORIA # 72"/>
    <n v="6594"/>
    <s v="001"/>
    <m/>
    <s v="32-L00-H38"/>
    <x v="4"/>
    <x v="264"/>
    <s v="H38"/>
    <x v="875"/>
    <s v="DISTRICT ACCOUNTS"/>
    <m/>
    <x v="1115"/>
    <s v="PEORIA # 72         "/>
    <s v=" "/>
    <s v=" "/>
    <n v="32"/>
    <s v="L00"/>
    <s v="H38"/>
    <n v="317500"/>
    <n v="0"/>
    <n v="31.61"/>
    <s v=" "/>
    <s v=" "/>
    <n v="30100000"/>
    <n v="114.28"/>
    <n v="0"/>
    <n v="0"/>
    <n v="114.28"/>
    <n v="31.61"/>
    <n v="6.48"/>
    <n v="0"/>
    <n v="0"/>
    <n v="870.77"/>
    <n v="895.9"/>
    <n v="50.97"/>
    <n v="0"/>
    <n v="0"/>
    <n v="50.97"/>
    <n v="114.28"/>
    <n v="6.48"/>
    <n v="0"/>
    <n v="0"/>
    <n v="756.49"/>
    <n v="864.29"/>
    <n v="0"/>
    <n v="0"/>
    <n v="0"/>
    <n v="0"/>
    <n v="0"/>
  </r>
  <r>
    <s v="PEORIA # 76"/>
    <n v="6595"/>
    <s v="001"/>
    <m/>
    <s v="32-L03-006"/>
    <x v="4"/>
    <x v="271"/>
    <s v="006"/>
    <x v="876"/>
    <s v="DISTRICT ACCOUNTS"/>
    <m/>
    <x v="1116"/>
    <s v="PEORIA # 76         "/>
    <s v=" "/>
    <s v=" "/>
    <n v="32"/>
    <s v="L03"/>
    <n v="6"/>
    <n v="317500"/>
    <n v="0"/>
    <n v="75.81"/>
    <s v=" "/>
    <s v=" "/>
    <n v="30100000"/>
    <n v="209.79"/>
    <n v="0"/>
    <n v="0"/>
    <n v="209.79"/>
    <n v="75.81"/>
    <n v="59.29"/>
    <n v="0"/>
    <n v="0"/>
    <n v="3816.18"/>
    <n v="3832.7"/>
    <n v="214.6"/>
    <n v="0"/>
    <n v="0"/>
    <n v="214.6"/>
    <n v="209.79"/>
    <n v="59.29"/>
    <n v="0"/>
    <n v="0"/>
    <n v="3606.39"/>
    <n v="3756.89"/>
    <n v="0"/>
    <n v="0"/>
    <n v="0"/>
    <n v="0"/>
    <n v="0"/>
  </r>
  <r>
    <s v="PEORIA # 80"/>
    <n v="6596"/>
    <s v="001"/>
    <m/>
    <s v="32-L03-010"/>
    <x v="4"/>
    <x v="271"/>
    <s v="010"/>
    <x v="877"/>
    <s v="DISTRICT ACCOUNTS"/>
    <m/>
    <x v="1117"/>
    <s v="PEORIA # 80         "/>
    <s v=" "/>
    <s v=" "/>
    <n v="32"/>
    <s v="L03"/>
    <n v="10"/>
    <n v="317500"/>
    <n v="0"/>
    <n v="46.87"/>
    <s v=" "/>
    <s v=" "/>
    <n v="30100000"/>
    <n v="18.66"/>
    <n v="0"/>
    <n v="0"/>
    <n v="18.66"/>
    <n v="46.87"/>
    <n v="8.02"/>
    <n v="0"/>
    <n v="0"/>
    <n v="952.73"/>
    <n v="991.58"/>
    <n v="64.22"/>
    <n v="0"/>
    <n v="0"/>
    <n v="64.22"/>
    <n v="18.66"/>
    <n v="8.02"/>
    <n v="0"/>
    <n v="0"/>
    <n v="934.07"/>
    <n v="944.71"/>
    <n v="0"/>
    <n v="0"/>
    <n v="0"/>
    <n v="0"/>
    <n v="0"/>
  </r>
  <r>
    <s v="PEORIA # 82"/>
    <n v="6597"/>
    <s v="001"/>
    <m/>
    <s v="32-L00-H41"/>
    <x v="4"/>
    <x v="264"/>
    <s v="H41"/>
    <x v="878"/>
    <s v="DISTRICT ACCOUNTS"/>
    <m/>
    <x v="1118"/>
    <s v="PEORIA # 82         "/>
    <s v=" "/>
    <s v=" "/>
    <n v="32"/>
    <s v="L00"/>
    <s v="H41"/>
    <n v="317500"/>
    <n v="0"/>
    <n v="37.090000000000003"/>
    <s v=" "/>
    <s v=" "/>
    <n v="30100000"/>
    <n v="34.1"/>
    <n v="0"/>
    <n v="0"/>
    <n v="34.1"/>
    <n v="37.090000000000003"/>
    <n v="0"/>
    <n v="0"/>
    <n v="0"/>
    <n v="1047.22"/>
    <n v="1084.31"/>
    <n v="47.5"/>
    <n v="0"/>
    <n v="0"/>
    <n v="47.5"/>
    <n v="34.1"/>
    <n v="0"/>
    <n v="0"/>
    <n v="0"/>
    <n v="1013.12"/>
    <n v="1047.22"/>
    <n v="0"/>
    <n v="0"/>
    <n v="0"/>
    <n v="0"/>
    <n v="0"/>
  </r>
  <r>
    <s v="PEORIA # 84"/>
    <n v="6598"/>
    <s v="001"/>
    <m/>
    <s v="32-L00-H42"/>
    <x v="4"/>
    <x v="264"/>
    <s v="H42"/>
    <x v="879"/>
    <s v="DISTRICT ACCOUNTS"/>
    <m/>
    <x v="1119"/>
    <s v="PEORIA # 84         "/>
    <s v=" "/>
    <s v=" "/>
    <n v="32"/>
    <s v="L00"/>
    <s v="H42"/>
    <n v="317500"/>
    <n v="0"/>
    <n v="27.56"/>
    <s v=" "/>
    <s v=" "/>
    <n v="30100000"/>
    <n v="49.78"/>
    <n v="0"/>
    <n v="0"/>
    <n v="49.78"/>
    <n v="27.56"/>
    <n v="8.7899999999999991"/>
    <n v="0"/>
    <n v="0"/>
    <n v="1700.97"/>
    <n v="1719.74"/>
    <n v="89.72"/>
    <n v="0"/>
    <n v="0"/>
    <n v="89.72"/>
    <n v="49.78"/>
    <n v="8.7899999999999991"/>
    <n v="0"/>
    <n v="0"/>
    <n v="1651.19"/>
    <n v="1692.18"/>
    <n v="0"/>
    <n v="0"/>
    <n v="0"/>
    <n v="0"/>
    <n v="0"/>
  </r>
  <r>
    <s v="PEORIA # 94"/>
    <n v="6599"/>
    <s v="001"/>
    <m/>
    <s v="32-L03-012"/>
    <x v="4"/>
    <x v="271"/>
    <s v="012"/>
    <x v="10"/>
    <s v="DISTRICT ACCOUNTS"/>
    <m/>
    <x v="1120"/>
    <s v="PEORIA # 94         "/>
    <s v=" "/>
    <s v=" "/>
    <n v="32"/>
    <s v="L03"/>
    <n v="12"/>
    <n v="317500"/>
    <n v="0"/>
    <n v="0"/>
    <s v=" "/>
    <s v=" "/>
    <n v="30100000"/>
    <n v="0"/>
    <n v="0"/>
    <n v="0"/>
    <n v="0"/>
    <n v="0"/>
    <n v="0"/>
    <n v="0"/>
    <n v="0"/>
    <n v="304.66000000000003"/>
    <n v="304.66000000000003"/>
    <n v="0"/>
    <n v="0"/>
    <n v="0"/>
    <n v="0"/>
    <n v="0"/>
    <n v="0"/>
    <n v="0"/>
    <n v="0"/>
    <n v="304.66000000000003"/>
    <n v="304.66000000000003"/>
    <n v="0"/>
    <n v="0"/>
    <n v="0"/>
    <n v="0"/>
    <n v="0"/>
  </r>
  <r>
    <s v="PEORIA # 95"/>
    <n v="6600"/>
    <s v="001"/>
    <m/>
    <s v="32-L03-013"/>
    <x v="4"/>
    <x v="271"/>
    <s v="013"/>
    <x v="10"/>
    <s v="DISTRICT ACCOUNTS"/>
    <m/>
    <x v="1121"/>
    <s v="PEORIA # 95         "/>
    <s v=" "/>
    <s v=" "/>
    <n v="32"/>
    <s v="L03"/>
    <n v="13"/>
    <n v="317500"/>
    <n v="0"/>
    <n v="0"/>
    <s v=" "/>
    <s v=" "/>
    <n v="30100000"/>
    <n v="138.74"/>
    <n v="0"/>
    <n v="0"/>
    <n v="138.74"/>
    <n v="0"/>
    <n v="12.98"/>
    <n v="0"/>
    <n v="0"/>
    <n v="1786.68"/>
    <n v="1773.7"/>
    <n v="20.14"/>
    <n v="0"/>
    <n v="0"/>
    <n v="20.14"/>
    <n v="138.74"/>
    <n v="12.98"/>
    <n v="0"/>
    <n v="0"/>
    <n v="1647.94"/>
    <n v="1773.7"/>
    <n v="0"/>
    <n v="0"/>
    <n v="0"/>
    <n v="0"/>
    <n v="0"/>
  </r>
  <r>
    <s v="PEORIA # 97"/>
    <n v="6601"/>
    <s v="001"/>
    <m/>
    <s v="32-L03-014"/>
    <x v="4"/>
    <x v="271"/>
    <s v="014"/>
    <x v="880"/>
    <s v="DISTRICT ACCOUNTS"/>
    <m/>
    <x v="1122"/>
    <s v="PEORIA # 97         "/>
    <s v=" "/>
    <s v=" "/>
    <n v="32"/>
    <s v="L03"/>
    <n v="14"/>
    <n v="317500"/>
    <n v="0"/>
    <n v="32.19"/>
    <s v=" "/>
    <s v=" "/>
    <n v="30100000"/>
    <n v="36.06"/>
    <n v="0"/>
    <n v="0"/>
    <n v="36.06"/>
    <n v="32.19"/>
    <n v="0"/>
    <n v="0"/>
    <n v="0"/>
    <n v="880.24"/>
    <n v="912.43"/>
    <n v="39.409999999999997"/>
    <n v="0"/>
    <n v="0"/>
    <n v="39.409999999999997"/>
    <n v="36.06"/>
    <n v="0"/>
    <n v="0"/>
    <n v="0"/>
    <n v="844.18"/>
    <n v="880.24"/>
    <n v="0"/>
    <n v="0"/>
    <n v="0"/>
    <n v="0"/>
    <n v="0"/>
  </r>
  <r>
    <s v="PEORIA #01"/>
    <n v="6602"/>
    <s v="001"/>
    <m/>
    <s v="32-L00-E37"/>
    <x v="4"/>
    <x v="264"/>
    <s v="E37"/>
    <x v="881"/>
    <s v="DISTRICT ACCOUNTS"/>
    <m/>
    <x v="1123"/>
    <s v="PEORIA #01          "/>
    <s v=" "/>
    <s v=" "/>
    <n v="32"/>
    <s v="L00"/>
    <s v="E37"/>
    <n v="317500"/>
    <n v="0"/>
    <n v="16.239999999999998"/>
    <s v=" "/>
    <s v=" "/>
    <n v="30100000"/>
    <n v="35.840000000000003"/>
    <n v="0"/>
    <n v="0"/>
    <n v="35.840000000000003"/>
    <n v="16.239999999999998"/>
    <n v="12.65"/>
    <n v="0"/>
    <n v="0"/>
    <n v="817.42"/>
    <n v="821.01"/>
    <n v="24.65"/>
    <n v="0"/>
    <n v="0"/>
    <n v="24.65"/>
    <n v="35.840000000000003"/>
    <n v="12.65"/>
    <n v="0"/>
    <n v="0"/>
    <n v="781.58"/>
    <n v="804.77"/>
    <n v="0"/>
    <n v="0"/>
    <n v="0"/>
    <n v="0"/>
    <n v="0"/>
  </r>
  <r>
    <s v="PEORIA #02"/>
    <n v="6603"/>
    <s v="001"/>
    <m/>
    <s v="32-L00-E24"/>
    <x v="4"/>
    <x v="264"/>
    <s v="E24"/>
    <x v="698"/>
    <s v="DISTRICT ACCOUNTS"/>
    <m/>
    <x v="1124"/>
    <s v="PEORIA #02          "/>
    <s v=" "/>
    <s v=" "/>
    <n v="32"/>
    <s v="L00"/>
    <s v="E24"/>
    <n v="317500"/>
    <n v="0"/>
    <n v="24.18"/>
    <s v=" "/>
    <s v=" "/>
    <n v="30100000"/>
    <n v="25.63"/>
    <n v="0"/>
    <n v="0"/>
    <n v="25.63"/>
    <n v="24.18"/>
    <n v="0.73"/>
    <n v="0"/>
    <n v="0"/>
    <n v="870.35"/>
    <n v="893.8"/>
    <n v="6.87"/>
    <n v="0"/>
    <n v="0"/>
    <n v="6.87"/>
    <n v="25.63"/>
    <n v="0.73"/>
    <n v="0"/>
    <n v="0"/>
    <n v="844.72"/>
    <n v="869.62"/>
    <n v="0"/>
    <n v="0"/>
    <n v="0"/>
    <n v="0"/>
    <n v="0"/>
  </r>
  <r>
    <s v="PEORIA #04"/>
    <n v="6604"/>
    <s v="001"/>
    <m/>
    <s v="32-L00-E25"/>
    <x v="4"/>
    <x v="264"/>
    <s v="E25"/>
    <x v="882"/>
    <s v="DISTRICT ACCOUNTS"/>
    <m/>
    <x v="1125"/>
    <s v="PEORIA #04          "/>
    <s v=" "/>
    <s v=" "/>
    <n v="32"/>
    <s v="L00"/>
    <s v="E25"/>
    <n v="317500"/>
    <n v="0"/>
    <n v="51.73"/>
    <s v=" "/>
    <s v=" "/>
    <n v="30100000"/>
    <n v="130.84"/>
    <n v="0"/>
    <n v="0"/>
    <n v="130.84"/>
    <n v="51.73"/>
    <n v="5.79"/>
    <n v="0"/>
    <n v="0"/>
    <n v="1278.55"/>
    <n v="1324.49"/>
    <n v="54.29"/>
    <n v="0"/>
    <n v="0"/>
    <n v="54.29"/>
    <n v="130.84"/>
    <n v="5.79"/>
    <n v="0"/>
    <n v="0"/>
    <n v="1147.71"/>
    <n v="1272.76"/>
    <n v="0"/>
    <n v="0"/>
    <n v="0"/>
    <n v="0"/>
    <n v="0"/>
  </r>
  <r>
    <s v="PEORIA #05"/>
    <n v="6605"/>
    <s v="001"/>
    <m/>
    <s v="32-L00-E26"/>
    <x v="4"/>
    <x v="264"/>
    <s v="E26"/>
    <x v="883"/>
    <s v="DISTRICT ACCOUNTS"/>
    <m/>
    <x v="1126"/>
    <s v="PEORIA #05          "/>
    <s v=" "/>
    <s v=" "/>
    <n v="32"/>
    <s v="L00"/>
    <s v="E26"/>
    <n v="317500"/>
    <n v="0"/>
    <n v="15.3"/>
    <s v=" "/>
    <s v=" "/>
    <n v="30100000"/>
    <n v="55.68"/>
    <n v="0"/>
    <n v="0"/>
    <n v="55.68"/>
    <n v="15.3"/>
    <n v="31.26"/>
    <n v="0"/>
    <n v="0"/>
    <n v="1143.78"/>
    <n v="1127.82"/>
    <n v="39.840000000000003"/>
    <n v="0"/>
    <n v="0"/>
    <n v="39.840000000000003"/>
    <n v="55.68"/>
    <n v="31.26"/>
    <n v="0"/>
    <n v="0"/>
    <n v="1088.0999999999999"/>
    <n v="1112.52"/>
    <n v="0"/>
    <n v="0"/>
    <n v="0"/>
    <n v="0"/>
    <n v="0"/>
  </r>
  <r>
    <s v="PEORIA #06"/>
    <n v="6606"/>
    <s v="001"/>
    <m/>
    <s v="32-L00-E27"/>
    <x v="4"/>
    <x v="264"/>
    <s v="E27"/>
    <x v="884"/>
    <s v="DISTRICT ACCOUNTS"/>
    <m/>
    <x v="1127"/>
    <s v="PEORIA #06          "/>
    <s v=" "/>
    <s v=" "/>
    <n v="32"/>
    <s v="L00"/>
    <s v="E27"/>
    <n v="317500"/>
    <n v="0"/>
    <n v="55.32"/>
    <s v=" "/>
    <s v=" "/>
    <n v="30100000"/>
    <n v="67.22"/>
    <n v="0"/>
    <n v="0"/>
    <n v="67.22"/>
    <n v="55.32"/>
    <n v="41.53"/>
    <n v="0"/>
    <n v="0"/>
    <n v="1647.38"/>
    <n v="1661.17"/>
    <n v="45.4"/>
    <n v="0"/>
    <n v="0"/>
    <n v="45.4"/>
    <n v="67.22"/>
    <n v="41.53"/>
    <n v="0"/>
    <n v="0"/>
    <n v="1580.16"/>
    <n v="1605.85"/>
    <n v="0"/>
    <n v="0"/>
    <n v="0"/>
    <n v="0"/>
    <n v="0"/>
  </r>
  <r>
    <s v="PEORIA #07"/>
    <n v="6607"/>
    <s v="001"/>
    <m/>
    <s v="32-L00-E38"/>
    <x v="4"/>
    <x v="264"/>
    <s v="E38"/>
    <x v="885"/>
    <s v="DISTRICT ACCOUNTS"/>
    <m/>
    <x v="1128"/>
    <s v="PEORIA #07          "/>
    <s v=" "/>
    <s v=" "/>
    <n v="32"/>
    <s v="L00"/>
    <s v="E38"/>
    <n v="317500"/>
    <n v="0"/>
    <n v="175.01"/>
    <s v=" "/>
    <s v=" "/>
    <n v="30100000"/>
    <n v="226.38"/>
    <n v="0"/>
    <n v="0"/>
    <n v="226.38"/>
    <n v="175.01"/>
    <n v="25.32"/>
    <n v="0"/>
    <n v="0"/>
    <n v="4524.32"/>
    <n v="4674.01"/>
    <n v="211.14"/>
    <n v="0"/>
    <n v="0"/>
    <n v="211.14"/>
    <n v="226.38"/>
    <n v="25.32"/>
    <n v="0"/>
    <n v="0"/>
    <n v="4297.9399999999996"/>
    <n v="4499"/>
    <n v="0"/>
    <n v="0"/>
    <n v="0"/>
    <n v="0"/>
    <n v="0"/>
  </r>
  <r>
    <s v="PEORIA #08"/>
    <n v="6608"/>
    <s v="001"/>
    <m/>
    <s v="32-L00-E28"/>
    <x v="4"/>
    <x v="264"/>
    <s v="E28"/>
    <x v="10"/>
    <s v="DISTRICT ACCOUNTS"/>
    <m/>
    <x v="1129"/>
    <s v="PEORIA #08          "/>
    <s v=" "/>
    <s v=" "/>
    <n v="32"/>
    <s v="L00"/>
    <s v="E28"/>
    <n v="317500"/>
    <n v="0"/>
    <n v="0"/>
    <s v=" "/>
    <s v=" "/>
    <n v="30100000"/>
    <n v="43.74"/>
    <n v="0"/>
    <n v="0"/>
    <n v="43.74"/>
    <n v="0"/>
    <n v="24.08"/>
    <n v="0"/>
    <n v="0"/>
    <n v="1026.01"/>
    <n v="1001.93"/>
    <n v="41.22"/>
    <n v="0"/>
    <n v="0"/>
    <n v="41.22"/>
    <n v="43.74"/>
    <n v="24.08"/>
    <n v="0"/>
    <n v="0"/>
    <n v="982.27"/>
    <n v="1001.93"/>
    <n v="0"/>
    <n v="0"/>
    <n v="0"/>
    <n v="0"/>
    <n v="0"/>
  </r>
  <r>
    <s v="PEORIA #09"/>
    <n v="6609"/>
    <s v="001"/>
    <m/>
    <s v="32-L00-E29"/>
    <x v="4"/>
    <x v="264"/>
    <s v="E29"/>
    <x v="886"/>
    <s v="DISTRICT ACCOUNTS"/>
    <m/>
    <x v="1130"/>
    <s v="PEORIA #09          "/>
    <s v=" "/>
    <s v=" "/>
    <n v="32"/>
    <s v="L00"/>
    <s v="E29"/>
    <n v="317500"/>
    <n v="0"/>
    <n v="63.74"/>
    <s v=" "/>
    <s v=" "/>
    <n v="30100000"/>
    <n v="135.72999999999999"/>
    <n v="0"/>
    <n v="0"/>
    <n v="135.72999999999999"/>
    <n v="63.74"/>
    <n v="0.48"/>
    <n v="0"/>
    <n v="0"/>
    <n v="893.69"/>
    <n v="956.95"/>
    <n v="11.34"/>
    <n v="0"/>
    <n v="0"/>
    <n v="11.34"/>
    <n v="135.72999999999999"/>
    <n v="0.48"/>
    <n v="0"/>
    <n v="0"/>
    <n v="757.96"/>
    <n v="893.21"/>
    <n v="0"/>
    <n v="0"/>
    <n v="0"/>
    <n v="0"/>
    <n v="0"/>
  </r>
  <r>
    <s v="PEORIA #10"/>
    <n v="6610"/>
    <s v="001"/>
    <m/>
    <s v="32-L00-E30"/>
    <x v="4"/>
    <x v="264"/>
    <s v="E30"/>
    <x v="887"/>
    <s v="DISTRICT ACCOUNTS"/>
    <m/>
    <x v="1131"/>
    <s v="PEORIA #10          "/>
    <s v=" "/>
    <s v=" "/>
    <n v="32"/>
    <s v="L00"/>
    <s v="E30"/>
    <n v="317500"/>
    <n v="0"/>
    <n v="41.16"/>
    <s v=" "/>
    <s v=" "/>
    <n v="30100000"/>
    <n v="252.84"/>
    <n v="0"/>
    <n v="0"/>
    <n v="252.84"/>
    <n v="41.16"/>
    <n v="16.5"/>
    <n v="0"/>
    <n v="0"/>
    <n v="2263.61"/>
    <n v="2288.27"/>
    <n v="148.13"/>
    <n v="0"/>
    <n v="0"/>
    <n v="148.13"/>
    <n v="252.84"/>
    <n v="16.5"/>
    <n v="0"/>
    <n v="0"/>
    <n v="2010.77"/>
    <n v="2247.11"/>
    <n v="0"/>
    <n v="0"/>
    <n v="0"/>
    <n v="0"/>
    <n v="0"/>
  </r>
  <r>
    <s v="PEORIA #1000"/>
    <n v="6611"/>
    <s v="001"/>
    <m/>
    <s v="32-L03-096"/>
    <x v="4"/>
    <x v="271"/>
    <s v="096"/>
    <x v="888"/>
    <s v="DISTRICT ACCOUNTS"/>
    <m/>
    <x v="1132"/>
    <s v="PEORIA #1000        "/>
    <s v=" "/>
    <s v=" "/>
    <n v="32"/>
    <s v="L03"/>
    <n v="96"/>
    <n v="317500"/>
    <n v="0"/>
    <n v="78.34"/>
    <s v=" "/>
    <s v=" "/>
    <n v="30100000"/>
    <n v="118.51"/>
    <n v="0"/>
    <n v="0"/>
    <n v="118.51"/>
    <n v="78.34"/>
    <n v="22.88"/>
    <n v="0"/>
    <n v="0"/>
    <n v="2254.61"/>
    <n v="2310.0700000000002"/>
    <n v="37.19"/>
    <n v="0"/>
    <n v="0"/>
    <n v="37.19"/>
    <n v="118.51"/>
    <n v="22.88"/>
    <n v="0"/>
    <n v="0"/>
    <n v="2136.1"/>
    <n v="2231.73"/>
    <n v="0"/>
    <n v="0"/>
    <n v="0"/>
    <n v="0"/>
    <n v="0"/>
  </r>
  <r>
    <s v="PEORIA #1002"/>
    <n v="6612"/>
    <s v="001"/>
    <m/>
    <s v="32-L03-097"/>
    <x v="4"/>
    <x v="271"/>
    <s v="097"/>
    <x v="633"/>
    <s v="DISTRICT ACCOUNTS"/>
    <m/>
    <x v="1133"/>
    <s v="PEORIA #1002        "/>
    <s v=" "/>
    <s v=" "/>
    <n v="32"/>
    <s v="L03"/>
    <n v="97"/>
    <n v="317500"/>
    <n v="0"/>
    <n v="79.08"/>
    <s v=" "/>
    <s v=" "/>
    <n v="30100000"/>
    <n v="57.26"/>
    <n v="0"/>
    <n v="0"/>
    <n v="57.26"/>
    <n v="79.08"/>
    <n v="0"/>
    <n v="0"/>
    <n v="0"/>
    <n v="1190.68"/>
    <n v="1269.76"/>
    <n v="15.68"/>
    <n v="0"/>
    <n v="0"/>
    <n v="15.68"/>
    <n v="57.26"/>
    <n v="0"/>
    <n v="0"/>
    <n v="0"/>
    <n v="1133.42"/>
    <n v="1190.68"/>
    <n v="0"/>
    <n v="0"/>
    <n v="0"/>
    <n v="0"/>
    <n v="0"/>
  </r>
  <r>
    <s v="PEORIA #11"/>
    <n v="6613"/>
    <s v="001"/>
    <m/>
    <s v="32-L00-E31"/>
    <x v="4"/>
    <x v="264"/>
    <s v="E31"/>
    <x v="889"/>
    <s v="DISTRICT ACCOUNTS"/>
    <m/>
    <x v="1134"/>
    <s v="PEORIA #11          "/>
    <s v=" "/>
    <s v=" "/>
    <n v="32"/>
    <s v="L00"/>
    <s v="E31"/>
    <n v="317500"/>
    <n v="0"/>
    <n v="43.04"/>
    <s v=" "/>
    <s v=" "/>
    <n v="30100000"/>
    <n v="33.369999999999997"/>
    <n v="0"/>
    <n v="0"/>
    <n v="33.369999999999997"/>
    <n v="43.04"/>
    <n v="18.899999999999999"/>
    <n v="0"/>
    <n v="0"/>
    <n v="582.9"/>
    <n v="607.04"/>
    <n v="37.99"/>
    <n v="0"/>
    <n v="0"/>
    <n v="37.99"/>
    <n v="33.369999999999997"/>
    <n v="18.899999999999999"/>
    <n v="0"/>
    <n v="0"/>
    <n v="549.53"/>
    <n v="564"/>
    <n v="0"/>
    <n v="0"/>
    <n v="0"/>
    <n v="0"/>
    <n v="0"/>
  </r>
  <r>
    <s v="PEORIA #110"/>
    <n v="6614"/>
    <s v="001"/>
    <m/>
    <s v="32-L03-050"/>
    <x v="4"/>
    <x v="271"/>
    <s v="050"/>
    <x v="890"/>
    <s v="DISTRICT ACCOUNTS"/>
    <m/>
    <x v="1135"/>
    <s v="PEORIA #110         "/>
    <s v=" "/>
    <s v=" "/>
    <n v="32"/>
    <s v="L03"/>
    <n v="50"/>
    <n v="317500"/>
    <n v="0"/>
    <n v="84.02"/>
    <s v=" "/>
    <s v=" "/>
    <n v="30100000"/>
    <n v="58.23"/>
    <n v="0"/>
    <n v="0"/>
    <n v="58.23"/>
    <n v="84.02"/>
    <n v="36.93"/>
    <n v="0"/>
    <n v="0"/>
    <n v="1480.82"/>
    <n v="1527.91"/>
    <n v="88.02"/>
    <n v="0"/>
    <n v="0"/>
    <n v="88.02"/>
    <n v="58.23"/>
    <n v="36.93"/>
    <n v="0"/>
    <n v="0"/>
    <n v="1422.59"/>
    <n v="1443.89"/>
    <n v="0"/>
    <n v="0"/>
    <n v="0"/>
    <n v="0"/>
    <n v="0"/>
  </r>
  <r>
    <s v="PEORIA #112"/>
    <n v="6615"/>
    <s v="001"/>
    <m/>
    <s v="32-L03-003"/>
    <x v="4"/>
    <x v="271"/>
    <s v="003"/>
    <x v="10"/>
    <s v="DISTRICT ACCOUNTS"/>
    <m/>
    <x v="1136"/>
    <s v="PEORIA #112         "/>
    <s v=" "/>
    <s v=" "/>
    <n v="32"/>
    <s v="L03"/>
    <n v="3"/>
    <n v="317500"/>
    <n v="0"/>
    <n v="0"/>
    <s v=" "/>
    <s v=" "/>
    <n v="30100000"/>
    <n v="0"/>
    <n v="0"/>
    <n v="0"/>
    <n v="0"/>
    <n v="0"/>
    <n v="0"/>
    <n v="0"/>
    <n v="0"/>
    <n v="0"/>
    <n v="0"/>
    <n v="0"/>
    <n v="0"/>
    <n v="0"/>
    <n v="0"/>
    <n v="0"/>
    <n v="0"/>
    <n v="0"/>
    <n v="0"/>
    <n v="0"/>
    <n v="0"/>
    <n v="0"/>
    <n v="0"/>
    <n v="0"/>
    <n v="0"/>
    <n v="0"/>
  </r>
  <r>
    <s v="PEORIA #116"/>
    <n v="6616"/>
    <s v="001"/>
    <m/>
    <s v="32-L03-048"/>
    <x v="4"/>
    <x v="271"/>
    <s v="048"/>
    <x v="891"/>
    <s v="DISTRICT ACCOUNTS"/>
    <m/>
    <x v="1137"/>
    <s v="PEORIA #116         "/>
    <s v=" "/>
    <s v=" "/>
    <n v="32"/>
    <s v="L03"/>
    <n v="48"/>
    <n v="317500"/>
    <n v="0"/>
    <n v="81.849999999999994"/>
    <s v=" "/>
    <s v=" "/>
    <n v="30100000"/>
    <n v="172.09"/>
    <n v="0"/>
    <n v="0"/>
    <n v="172.09"/>
    <n v="81.849999999999994"/>
    <n v="0.36"/>
    <n v="0"/>
    <n v="0"/>
    <n v="1778.97"/>
    <n v="1860.46"/>
    <n v="27.81"/>
    <n v="0"/>
    <n v="0"/>
    <n v="27.81"/>
    <n v="172.09"/>
    <n v="0.36"/>
    <n v="0"/>
    <n v="0"/>
    <n v="1606.88"/>
    <n v="1778.61"/>
    <n v="0"/>
    <n v="0"/>
    <n v="0"/>
    <n v="0"/>
    <n v="0"/>
  </r>
  <r>
    <s v="PEORIA #12"/>
    <n v="6617"/>
    <s v="001"/>
    <m/>
    <s v="32-L00-E32"/>
    <x v="4"/>
    <x v="264"/>
    <s v="E32"/>
    <x v="892"/>
    <s v="DISTRICT ACCOUNTS"/>
    <m/>
    <x v="1138"/>
    <s v="PEORIA #12          "/>
    <s v=" "/>
    <s v=" "/>
    <n v="32"/>
    <s v="L00"/>
    <s v="E32"/>
    <n v="317500"/>
    <n v="0"/>
    <n v="10.1"/>
    <s v=" "/>
    <s v=" "/>
    <n v="30100000"/>
    <n v="78.53"/>
    <n v="0"/>
    <n v="0"/>
    <n v="78.53"/>
    <n v="10.1"/>
    <n v="9.7799999999999994"/>
    <n v="0"/>
    <n v="0"/>
    <n v="961.82"/>
    <n v="962.14"/>
    <n v="24.69"/>
    <n v="0"/>
    <n v="0"/>
    <n v="24.69"/>
    <n v="78.53"/>
    <n v="9.7799999999999994"/>
    <n v="0"/>
    <n v="0"/>
    <n v="883.29"/>
    <n v="952.04"/>
    <n v="0"/>
    <n v="0"/>
    <n v="0"/>
    <n v="0"/>
    <n v="0"/>
  </r>
  <r>
    <s v="PEORIA #121"/>
    <n v="6618"/>
    <s v="001"/>
    <m/>
    <s v="32-L03-019"/>
    <x v="4"/>
    <x v="271"/>
    <s v="019"/>
    <x v="893"/>
    <s v="DISTRICT ACCOUNTS"/>
    <m/>
    <x v="1139"/>
    <s v="PEORIA #121         "/>
    <s v=" "/>
    <s v=" "/>
    <n v="32"/>
    <s v="L03"/>
    <n v="19"/>
    <n v="317500"/>
    <n v="0"/>
    <n v="137.19999999999999"/>
    <s v=" "/>
    <s v=" "/>
    <n v="30100000"/>
    <n v="166.79"/>
    <n v="0"/>
    <n v="0"/>
    <n v="166.79"/>
    <n v="137.19999999999999"/>
    <n v="13.11"/>
    <n v="0"/>
    <n v="0"/>
    <n v="3139.1"/>
    <n v="3263.19"/>
    <n v="134.97"/>
    <n v="0"/>
    <n v="0"/>
    <n v="134.97"/>
    <n v="166.79"/>
    <n v="13.11"/>
    <n v="0"/>
    <n v="0"/>
    <n v="2972.31"/>
    <n v="3125.99"/>
    <n v="0"/>
    <n v="0"/>
    <n v="0"/>
    <n v="0"/>
    <n v="0"/>
  </r>
  <r>
    <s v="PEORIA #122"/>
    <n v="6619"/>
    <s v="001"/>
    <m/>
    <s v="32-L03-051"/>
    <x v="4"/>
    <x v="271"/>
    <s v="051"/>
    <x v="894"/>
    <s v="DISTRICT ACCOUNTS"/>
    <m/>
    <x v="1140"/>
    <s v="PEORIA #122         "/>
    <s v=" "/>
    <s v=" "/>
    <n v="32"/>
    <s v="L03"/>
    <n v="51"/>
    <n v="317500"/>
    <n v="0"/>
    <n v="108.79"/>
    <s v=" "/>
    <s v=" "/>
    <n v="30100000"/>
    <n v="177.58"/>
    <n v="0"/>
    <n v="0"/>
    <n v="177.58"/>
    <n v="108.79"/>
    <n v="0.53"/>
    <n v="0"/>
    <n v="0"/>
    <n v="2294.9899999999998"/>
    <n v="2403.25"/>
    <n v="36.72"/>
    <n v="0"/>
    <n v="0"/>
    <n v="36.72"/>
    <n v="177.58"/>
    <n v="0.53"/>
    <n v="0"/>
    <n v="0"/>
    <n v="2117.41"/>
    <n v="2294.46"/>
    <n v="0"/>
    <n v="0"/>
    <n v="0"/>
    <n v="0"/>
    <n v="0"/>
  </r>
  <r>
    <s v="PEORIA #125"/>
    <n v="6620"/>
    <s v="001"/>
    <m/>
    <s v="32-L03-052"/>
    <x v="4"/>
    <x v="271"/>
    <s v="052"/>
    <x v="895"/>
    <s v="DISTRICT ACCOUNTS"/>
    <m/>
    <x v="1141"/>
    <s v="PEORIA #125         "/>
    <s v=" "/>
    <s v=" "/>
    <n v="32"/>
    <s v="L03"/>
    <n v="52"/>
    <n v="317500"/>
    <n v="0"/>
    <n v="65.430000000000007"/>
    <s v=" "/>
    <s v=" "/>
    <n v="30100000"/>
    <n v="88.17"/>
    <n v="0"/>
    <n v="0"/>
    <n v="88.17"/>
    <n v="65.430000000000007"/>
    <n v="0"/>
    <n v="0"/>
    <n v="0"/>
    <n v="2172.81"/>
    <n v="2238.2399999999998"/>
    <n v="53.89"/>
    <n v="0"/>
    <n v="0"/>
    <n v="53.89"/>
    <n v="88.17"/>
    <n v="0"/>
    <n v="0"/>
    <n v="0"/>
    <n v="2084.64"/>
    <n v="2172.81"/>
    <n v="0"/>
    <n v="0"/>
    <n v="0"/>
    <n v="0"/>
    <n v="0"/>
  </r>
  <r>
    <s v="PEORIA #126"/>
    <n v="6621"/>
    <s v="001"/>
    <m/>
    <s v="32-L03-053"/>
    <x v="4"/>
    <x v="271"/>
    <s v="053"/>
    <x v="896"/>
    <s v="DISTRICT ACCOUNTS"/>
    <m/>
    <x v="1142"/>
    <s v="PEORIA #126         "/>
    <s v=" "/>
    <s v=" "/>
    <n v="32"/>
    <s v="L03"/>
    <n v="53"/>
    <n v="317500"/>
    <n v="0"/>
    <n v="53.02"/>
    <s v=" "/>
    <s v=" "/>
    <n v="30100000"/>
    <n v="52.24"/>
    <n v="0"/>
    <n v="0"/>
    <n v="52.24"/>
    <n v="53.02"/>
    <n v="0"/>
    <n v="0"/>
    <n v="0"/>
    <n v="1405.91"/>
    <n v="1458.93"/>
    <n v="50.75"/>
    <n v="0"/>
    <n v="0"/>
    <n v="50.75"/>
    <n v="52.24"/>
    <n v="0"/>
    <n v="0"/>
    <n v="0"/>
    <n v="1353.67"/>
    <n v="1405.91"/>
    <n v="0"/>
    <n v="0"/>
    <n v="0"/>
    <n v="0"/>
    <n v="0"/>
  </r>
  <r>
    <s v="PEORIA #128"/>
    <n v="6622"/>
    <s v="001"/>
    <m/>
    <s v="32-L03-054"/>
    <x v="4"/>
    <x v="271"/>
    <s v="054"/>
    <x v="897"/>
    <s v="DISTRICT ACCOUNTS"/>
    <m/>
    <x v="1143"/>
    <s v="PEORIA #128         "/>
    <s v=" "/>
    <s v=" "/>
    <n v="32"/>
    <s v="L03"/>
    <n v="54"/>
    <n v="317500"/>
    <n v="0"/>
    <n v="73.349999999999994"/>
    <s v=" "/>
    <s v=" "/>
    <n v="30100000"/>
    <n v="188.4"/>
    <n v="0"/>
    <n v="0"/>
    <n v="188.4"/>
    <n v="73.349999999999994"/>
    <n v="23.49"/>
    <n v="0"/>
    <n v="0"/>
    <n v="2300.08"/>
    <n v="2349.94"/>
    <n v="2.84"/>
    <n v="0"/>
    <n v="0"/>
    <n v="2.84"/>
    <n v="188.4"/>
    <n v="23.49"/>
    <n v="0"/>
    <n v="0"/>
    <n v="2111.6799999999998"/>
    <n v="2276.59"/>
    <n v="0"/>
    <n v="0"/>
    <n v="0"/>
    <n v="0"/>
    <n v="0"/>
  </r>
  <r>
    <s v="PEORIA #129"/>
    <n v="6623"/>
    <s v="001"/>
    <m/>
    <s v="32-L03-049"/>
    <x v="4"/>
    <x v="271"/>
    <s v="049"/>
    <x v="898"/>
    <s v="DISTRICT ACCOUNTS"/>
    <m/>
    <x v="1144"/>
    <s v="PEORIA #129         "/>
    <s v=" "/>
    <s v=" "/>
    <n v="32"/>
    <s v="L03"/>
    <n v="49"/>
    <n v="317500"/>
    <n v="0"/>
    <n v="171.5"/>
    <s v=" "/>
    <s v=" "/>
    <n v="30100000"/>
    <n v="352.99"/>
    <n v="0"/>
    <n v="0"/>
    <n v="352.99"/>
    <n v="171.5"/>
    <n v="73.78"/>
    <n v="0"/>
    <n v="0"/>
    <n v="6300.05"/>
    <n v="6397.77"/>
    <n v="170.54"/>
    <n v="0"/>
    <n v="0"/>
    <n v="170.54"/>
    <n v="352.99"/>
    <n v="73.78"/>
    <n v="0"/>
    <n v="0"/>
    <n v="5947.06"/>
    <n v="6226.27"/>
    <n v="0"/>
    <n v="0"/>
    <n v="0"/>
    <n v="0"/>
    <n v="0"/>
  </r>
  <r>
    <s v="PEORIA #13"/>
    <n v="6624"/>
    <s v="001"/>
    <m/>
    <s v="32-L00-E33"/>
    <x v="4"/>
    <x v="264"/>
    <s v="E33"/>
    <x v="899"/>
    <s v="DISTRICT ACCOUNTS"/>
    <m/>
    <x v="1145"/>
    <s v="PEORIA #13          "/>
    <s v=" "/>
    <s v=" "/>
    <n v="32"/>
    <s v="L00"/>
    <s v="E33"/>
    <n v="317500"/>
    <n v="0"/>
    <n v="91.78"/>
    <s v=" "/>
    <s v=" "/>
    <n v="30100000"/>
    <n v="130.09"/>
    <n v="0"/>
    <n v="0"/>
    <n v="130.09"/>
    <n v="91.78"/>
    <n v="0.33"/>
    <n v="0"/>
    <n v="0"/>
    <n v="1569.51"/>
    <n v="1660.96"/>
    <n v="118.68"/>
    <n v="0"/>
    <n v="0"/>
    <n v="118.68"/>
    <n v="130.09"/>
    <n v="0.33"/>
    <n v="0"/>
    <n v="0"/>
    <n v="1439.42"/>
    <n v="1569.18"/>
    <n v="0"/>
    <n v="0"/>
    <n v="0"/>
    <n v="0"/>
    <n v="0"/>
  </r>
  <r>
    <s v="PEORIA #131"/>
    <n v="6625"/>
    <s v="001"/>
    <m/>
    <s v="32-L03-055"/>
    <x v="4"/>
    <x v="271"/>
    <s v="055"/>
    <x v="900"/>
    <s v="DISTRICT ACCOUNTS"/>
    <m/>
    <x v="1146"/>
    <s v="PEORIA #131         "/>
    <s v=" "/>
    <s v=" "/>
    <n v="32"/>
    <s v="L03"/>
    <n v="55"/>
    <n v="317500"/>
    <n v="0"/>
    <n v="44.6"/>
    <s v=" "/>
    <s v=" "/>
    <n v="30100000"/>
    <n v="420.97"/>
    <n v="0"/>
    <n v="0"/>
    <n v="420.97"/>
    <n v="44.6"/>
    <n v="44.12"/>
    <n v="0"/>
    <n v="0"/>
    <n v="4116.16"/>
    <n v="4116.6400000000003"/>
    <n v="187.94"/>
    <n v="0"/>
    <n v="0"/>
    <n v="187.94"/>
    <n v="420.97"/>
    <n v="44.12"/>
    <n v="0"/>
    <n v="0"/>
    <n v="3695.19"/>
    <n v="4072.04"/>
    <n v="0"/>
    <n v="0"/>
    <n v="0"/>
    <n v="0"/>
    <n v="0"/>
  </r>
  <r>
    <s v="PEORIA #14"/>
    <n v="6626"/>
    <s v="001"/>
    <m/>
    <s v="32-L00-E41"/>
    <x v="4"/>
    <x v="264"/>
    <s v="E41"/>
    <x v="901"/>
    <s v="DISTRICT ACCOUNTS"/>
    <m/>
    <x v="1147"/>
    <s v="PEORIA #14          "/>
    <s v=" "/>
    <s v=" "/>
    <n v="32"/>
    <s v="L00"/>
    <s v="E41"/>
    <n v="317500"/>
    <n v="0"/>
    <n v="103.86"/>
    <s v=" "/>
    <s v=" "/>
    <n v="30100000"/>
    <n v="236.14"/>
    <n v="0"/>
    <n v="0"/>
    <n v="236.14"/>
    <n v="103.86"/>
    <n v="20.02"/>
    <n v="0"/>
    <n v="0"/>
    <n v="2910.22"/>
    <n v="2994.06"/>
    <n v="193.27"/>
    <n v="0"/>
    <n v="0"/>
    <n v="193.27"/>
    <n v="236.14"/>
    <n v="20.02"/>
    <n v="0"/>
    <n v="0"/>
    <n v="2674.08"/>
    <n v="2890.2"/>
    <n v="0"/>
    <n v="0"/>
    <n v="0"/>
    <n v="0"/>
    <n v="0"/>
  </r>
  <r>
    <s v="PEORIA #14"/>
    <n v="6626"/>
    <s v="001"/>
    <m/>
    <s v="32-L00-E75"/>
    <x v="4"/>
    <x v="264"/>
    <s v="E75"/>
    <x v="10"/>
    <s v="DISTRICT ACCOUNTS"/>
    <m/>
    <x v="1147"/>
    <s v="PEORIA #14          "/>
    <s v=" "/>
    <s v=" "/>
    <n v="32"/>
    <s v="L00"/>
    <s v="E75"/>
    <n v="317500"/>
    <n v="0"/>
    <n v="0"/>
    <s v=" "/>
    <s v=" "/>
    <n v="30100000"/>
    <n v="0"/>
    <n v="0"/>
    <n v="0"/>
    <n v="0"/>
    <n v="0"/>
    <n v="0"/>
    <n v="0"/>
    <n v="0"/>
    <n v="0"/>
    <n v="0"/>
    <n v="0"/>
    <n v="0"/>
    <n v="0"/>
    <n v="0"/>
    <n v="0"/>
    <n v="0"/>
    <n v="0"/>
    <n v="0"/>
    <n v="0"/>
    <n v="0"/>
    <n v="0"/>
    <n v="0"/>
    <n v="0"/>
    <n v="0"/>
    <n v="0"/>
  </r>
  <r>
    <s v="PEORIA #144"/>
    <n v="6628"/>
    <s v="001"/>
    <m/>
    <s v="32-L03-056"/>
    <x v="4"/>
    <x v="271"/>
    <s v="056"/>
    <x v="902"/>
    <s v="DISTRICT ACCOUNTS"/>
    <m/>
    <x v="1148"/>
    <s v="PEORIA #144         "/>
    <s v=" "/>
    <s v=" "/>
    <n v="32"/>
    <s v="L03"/>
    <n v="56"/>
    <n v="317500"/>
    <n v="0"/>
    <n v="48.61"/>
    <s v=" "/>
    <s v=" "/>
    <n v="30100000"/>
    <n v="101.61"/>
    <n v="0"/>
    <n v="0"/>
    <n v="101.61"/>
    <n v="48.61"/>
    <n v="56.82"/>
    <n v="0"/>
    <n v="0"/>
    <n v="1327.69"/>
    <n v="1319.48"/>
    <n v="14.65"/>
    <n v="0"/>
    <n v="0"/>
    <n v="14.65"/>
    <n v="101.61"/>
    <n v="56.82"/>
    <n v="0"/>
    <n v="0"/>
    <n v="1226.08"/>
    <n v="1270.8699999999999"/>
    <n v="0"/>
    <n v="0"/>
    <n v="0"/>
    <n v="0"/>
    <n v="0"/>
  </r>
  <r>
    <s v="PEORIA #145"/>
    <n v="6629"/>
    <s v="001"/>
    <m/>
    <s v="32-L03-057"/>
    <x v="4"/>
    <x v="271"/>
    <s v="057"/>
    <x v="10"/>
    <s v="DISTRICT ACCOUNTS"/>
    <m/>
    <x v="1149"/>
    <s v="PEORIA #145         "/>
    <s v=" "/>
    <s v=" "/>
    <n v="32"/>
    <s v="L03"/>
    <n v="57"/>
    <n v="317500"/>
    <n v="0"/>
    <n v="0"/>
    <s v=" "/>
    <s v=" "/>
    <n v="30100000"/>
    <n v="0"/>
    <n v="0"/>
    <n v="0"/>
    <n v="0"/>
    <n v="0"/>
    <n v="0"/>
    <n v="0"/>
    <n v="0"/>
    <n v="425.22"/>
    <n v="425.22"/>
    <n v="0"/>
    <n v="0"/>
    <n v="0"/>
    <n v="0"/>
    <n v="0"/>
    <n v="0"/>
    <n v="0"/>
    <n v="0"/>
    <n v="425.22"/>
    <n v="425.22"/>
    <n v="0"/>
    <n v="0"/>
    <n v="0"/>
    <n v="0"/>
    <n v="0"/>
  </r>
  <r>
    <s v="PEORIA #146"/>
    <n v="6630"/>
    <s v="001"/>
    <m/>
    <s v="32-L03-058"/>
    <x v="4"/>
    <x v="271"/>
    <s v="058"/>
    <x v="903"/>
    <s v="DISTRICT ACCOUNTS"/>
    <m/>
    <x v="1150"/>
    <s v="PEORIA #146         "/>
    <s v=" "/>
    <s v=" "/>
    <n v="32"/>
    <s v="L03"/>
    <n v="58"/>
    <n v="317500"/>
    <n v="0"/>
    <n v="71.760000000000005"/>
    <s v=" "/>
    <s v=" "/>
    <n v="30100000"/>
    <n v="91.52"/>
    <n v="0"/>
    <n v="0"/>
    <n v="91.52"/>
    <n v="71.760000000000005"/>
    <n v="29.07"/>
    <n v="0"/>
    <n v="0"/>
    <n v="2097.54"/>
    <n v="2140.23"/>
    <n v="39.520000000000003"/>
    <n v="0"/>
    <n v="0"/>
    <n v="39.520000000000003"/>
    <n v="91.52"/>
    <n v="29.07"/>
    <n v="0"/>
    <n v="0"/>
    <n v="2006.02"/>
    <n v="2068.4699999999998"/>
    <n v="0"/>
    <n v="0"/>
    <n v="0"/>
    <n v="0"/>
    <n v="0"/>
  </r>
  <r>
    <s v="PEORIA #147"/>
    <n v="6631"/>
    <s v="001"/>
    <m/>
    <s v="32-L03-098"/>
    <x v="4"/>
    <x v="271"/>
    <s v="098"/>
    <x v="904"/>
    <s v="DISTRICT ACCOUNTS"/>
    <m/>
    <x v="1151"/>
    <s v="PEORIA #147         "/>
    <s v=" "/>
    <s v=" "/>
    <n v="32"/>
    <s v="L03"/>
    <n v="98"/>
    <n v="317500"/>
    <n v="0"/>
    <n v="25.29"/>
    <s v=" "/>
    <s v=" "/>
    <n v="30100000"/>
    <n v="22.87"/>
    <n v="0"/>
    <n v="0"/>
    <n v="22.87"/>
    <n v="25.29"/>
    <n v="0"/>
    <n v="0"/>
    <n v="0"/>
    <n v="480.41"/>
    <n v="505.7"/>
    <n v="11.14"/>
    <n v="0"/>
    <n v="0"/>
    <n v="11.14"/>
    <n v="22.87"/>
    <n v="0"/>
    <n v="0"/>
    <n v="0"/>
    <n v="457.54"/>
    <n v="480.41"/>
    <n v="0"/>
    <n v="0"/>
    <n v="0"/>
    <n v="0"/>
    <n v="0"/>
  </r>
  <r>
    <s v="PEORIA #148"/>
    <n v="6632"/>
    <s v="001"/>
    <m/>
    <s v="32-L03-059"/>
    <x v="4"/>
    <x v="271"/>
    <s v="059"/>
    <x v="905"/>
    <s v="DISTRICT ACCOUNTS"/>
    <m/>
    <x v="1152"/>
    <s v="PEORIA #148         "/>
    <s v=" "/>
    <s v=" "/>
    <n v="32"/>
    <s v="L03"/>
    <n v="59"/>
    <n v="317500"/>
    <n v="0"/>
    <n v="9.4600000000000009"/>
    <s v=" "/>
    <s v=" "/>
    <n v="30100000"/>
    <n v="68.510000000000005"/>
    <n v="0"/>
    <n v="0"/>
    <n v="68.510000000000005"/>
    <n v="9.4600000000000009"/>
    <n v="10.39"/>
    <n v="0"/>
    <n v="0"/>
    <n v="875.23"/>
    <n v="874.3"/>
    <n v="55.29"/>
    <n v="0"/>
    <n v="0"/>
    <n v="55.29"/>
    <n v="68.510000000000005"/>
    <n v="10.39"/>
    <n v="0"/>
    <n v="0"/>
    <n v="806.72"/>
    <n v="864.84"/>
    <n v="0"/>
    <n v="0"/>
    <n v="0"/>
    <n v="0"/>
    <n v="0"/>
  </r>
  <r>
    <s v="PEORIA #15"/>
    <n v="6633"/>
    <s v="001"/>
    <m/>
    <s v="32-L00-E34"/>
    <x v="4"/>
    <x v="264"/>
    <s v="E34"/>
    <x v="906"/>
    <s v="DISTRICT ACCOUNTS"/>
    <m/>
    <x v="1153"/>
    <s v="PEORIA #15          "/>
    <s v=" "/>
    <s v=" "/>
    <n v="32"/>
    <s v="L00"/>
    <s v="E34"/>
    <n v="317500"/>
    <n v="0"/>
    <n v="37.36"/>
    <s v=" "/>
    <s v=" "/>
    <n v="30100000"/>
    <n v="0"/>
    <n v="0"/>
    <n v="0"/>
    <n v="0"/>
    <n v="37.36"/>
    <n v="10.75"/>
    <n v="0"/>
    <n v="0"/>
    <n v="535.52"/>
    <n v="562.13"/>
    <n v="13.9"/>
    <n v="0"/>
    <n v="0"/>
    <n v="13.9"/>
    <n v="0"/>
    <n v="10.75"/>
    <n v="0"/>
    <n v="0"/>
    <n v="535.52"/>
    <n v="524.77"/>
    <n v="0"/>
    <n v="0"/>
    <n v="0"/>
    <n v="0"/>
    <n v="0"/>
  </r>
  <r>
    <s v="PEORIA #150"/>
    <n v="6634"/>
    <s v="001"/>
    <m/>
    <s v="32-L03-060"/>
    <x v="4"/>
    <x v="271"/>
    <s v="060"/>
    <x v="907"/>
    <s v="DISTRICT ACCOUNTS"/>
    <m/>
    <x v="1154"/>
    <s v="PEORIA #150         "/>
    <s v=" "/>
    <s v=" "/>
    <n v="32"/>
    <s v="L03"/>
    <n v="60"/>
    <n v="317500"/>
    <n v="0"/>
    <n v="63.13"/>
    <s v=" "/>
    <s v=" "/>
    <n v="30100000"/>
    <n v="106.24"/>
    <n v="0"/>
    <n v="0"/>
    <n v="106.24"/>
    <n v="63.13"/>
    <n v="0"/>
    <n v="0"/>
    <n v="0"/>
    <n v="3550.23"/>
    <n v="3613.36"/>
    <n v="102.18"/>
    <n v="0"/>
    <n v="0"/>
    <n v="102.18"/>
    <n v="106.24"/>
    <n v="0"/>
    <n v="0"/>
    <n v="0"/>
    <n v="3443.99"/>
    <n v="3550.23"/>
    <n v="0"/>
    <n v="0"/>
    <n v="0"/>
    <n v="0"/>
    <n v="0"/>
  </r>
  <r>
    <s v="PEORIA #155"/>
    <n v="6635"/>
    <s v="001"/>
    <m/>
    <s v="32-L03-061"/>
    <x v="4"/>
    <x v="271"/>
    <s v="061"/>
    <x v="908"/>
    <s v="DISTRICT ACCOUNTS"/>
    <m/>
    <x v="1155"/>
    <s v="PEORIA #155         "/>
    <s v=" "/>
    <s v=" "/>
    <n v="32"/>
    <s v="L03"/>
    <n v="61"/>
    <n v="317500"/>
    <n v="0"/>
    <n v="54.99"/>
    <s v=" "/>
    <s v=" "/>
    <n v="30100000"/>
    <n v="64.510000000000005"/>
    <n v="0"/>
    <n v="0"/>
    <n v="64.510000000000005"/>
    <n v="54.99"/>
    <n v="51.24"/>
    <n v="0"/>
    <n v="0"/>
    <n v="2160.2199999999998"/>
    <n v="2163.9699999999998"/>
    <n v="36.24"/>
    <n v="0"/>
    <n v="0"/>
    <n v="36.24"/>
    <n v="64.510000000000005"/>
    <n v="51.24"/>
    <n v="0"/>
    <n v="0"/>
    <n v="2095.71"/>
    <n v="2108.98"/>
    <n v="0"/>
    <n v="0"/>
    <n v="0"/>
    <n v="0"/>
    <n v="0"/>
  </r>
  <r>
    <s v="PEORIA #157"/>
    <n v="6636"/>
    <s v="001"/>
    <m/>
    <s v="32-L03-062"/>
    <x v="4"/>
    <x v="271"/>
    <s v="062"/>
    <x v="909"/>
    <s v="DISTRICT ACCOUNTS"/>
    <m/>
    <x v="1156"/>
    <s v="PEORIA #157         "/>
    <s v=" "/>
    <s v=" "/>
    <n v="32"/>
    <s v="L03"/>
    <n v="62"/>
    <n v="317500"/>
    <n v="0"/>
    <n v="30.86"/>
    <s v=" "/>
    <s v=" "/>
    <n v="30100000"/>
    <n v="82.42"/>
    <n v="0"/>
    <n v="0"/>
    <n v="82.42"/>
    <n v="30.86"/>
    <n v="0"/>
    <n v="0"/>
    <n v="0"/>
    <n v="1149.06"/>
    <n v="1179.92"/>
    <n v="39.93"/>
    <n v="0"/>
    <n v="0"/>
    <n v="39.93"/>
    <n v="82.42"/>
    <n v="0"/>
    <n v="0"/>
    <n v="0"/>
    <n v="1066.6400000000001"/>
    <n v="1149.06"/>
    <n v="0"/>
    <n v="0"/>
    <n v="0"/>
    <n v="0"/>
    <n v="0"/>
  </r>
  <r>
    <s v="PEORIA #158"/>
    <n v="6637"/>
    <s v="001"/>
    <m/>
    <s v="32-L03-063"/>
    <x v="4"/>
    <x v="271"/>
    <s v="063"/>
    <x v="10"/>
    <s v="DISTRICT ACCOUNTS"/>
    <m/>
    <x v="1157"/>
    <s v="PEORIA #158         "/>
    <s v=" "/>
    <s v=" "/>
    <n v="32"/>
    <s v="L03"/>
    <n v="63"/>
    <n v="317500"/>
    <n v="0"/>
    <n v="0"/>
    <s v=" "/>
    <s v=" "/>
    <n v="30100000"/>
    <n v="0"/>
    <n v="0"/>
    <n v="0"/>
    <n v="0"/>
    <n v="0"/>
    <n v="0"/>
    <n v="0"/>
    <n v="0"/>
    <n v="0"/>
    <n v="0"/>
    <n v="0"/>
    <n v="0"/>
    <n v="0"/>
    <n v="0"/>
    <n v="0"/>
    <n v="0"/>
    <n v="0"/>
    <n v="0"/>
    <n v="0"/>
    <n v="0"/>
    <n v="0"/>
    <n v="0"/>
    <n v="0"/>
    <n v="0"/>
    <n v="0"/>
  </r>
  <r>
    <s v="PEORIA #16"/>
    <n v="6638"/>
    <s v="001"/>
    <m/>
    <s v="32-L00-F43"/>
    <x v="4"/>
    <x v="264"/>
    <s v="F43"/>
    <x v="910"/>
    <s v="DISTRICT ACCOUNTS"/>
    <m/>
    <x v="1158"/>
    <s v="PEORIA #16          "/>
    <s v=" "/>
    <s v=" "/>
    <n v="32"/>
    <s v="L00"/>
    <s v="F43"/>
    <n v="317500"/>
    <n v="0"/>
    <n v="138"/>
    <s v=" "/>
    <s v=" "/>
    <n v="30100000"/>
    <n v="237.34"/>
    <n v="0"/>
    <n v="0"/>
    <n v="237.34"/>
    <n v="138"/>
    <n v="25.52"/>
    <n v="0"/>
    <n v="0"/>
    <n v="1847.4"/>
    <n v="1959.88"/>
    <n v="164.08"/>
    <n v="0"/>
    <n v="0"/>
    <n v="164.08"/>
    <n v="237.34"/>
    <n v="25.52"/>
    <n v="0"/>
    <n v="0"/>
    <n v="1610.06"/>
    <n v="1821.88"/>
    <n v="0"/>
    <n v="0"/>
    <n v="0"/>
    <n v="0"/>
    <n v="0"/>
  </r>
  <r>
    <s v="PEORIA #162"/>
    <n v="6639"/>
    <s v="001"/>
    <m/>
    <s v="32-L03-064"/>
    <x v="4"/>
    <x v="271"/>
    <s v="064"/>
    <x v="911"/>
    <s v="DISTRICT ACCOUNTS"/>
    <m/>
    <x v="1159"/>
    <s v="PEORIA #162         "/>
    <s v=" "/>
    <s v=" "/>
    <n v="32"/>
    <s v="L03"/>
    <n v="64"/>
    <n v="317500"/>
    <n v="0"/>
    <n v="10.47"/>
    <s v=" "/>
    <s v=" "/>
    <n v="30100000"/>
    <n v="32.26"/>
    <n v="0"/>
    <n v="0"/>
    <n v="32.26"/>
    <n v="10.47"/>
    <n v="33.96"/>
    <n v="0"/>
    <n v="0"/>
    <n v="468.92"/>
    <n v="445.43"/>
    <n v="16.66"/>
    <n v="0"/>
    <n v="0"/>
    <n v="16.66"/>
    <n v="32.26"/>
    <n v="33.96"/>
    <n v="0"/>
    <n v="0"/>
    <n v="436.66"/>
    <n v="434.96"/>
    <n v="0"/>
    <n v="0"/>
    <n v="0"/>
    <n v="0"/>
    <n v="0"/>
  </r>
  <r>
    <s v="PEORIA #164"/>
    <n v="6640"/>
    <s v="001"/>
    <m/>
    <s v="32-L03-065"/>
    <x v="4"/>
    <x v="271"/>
    <s v="065"/>
    <x v="912"/>
    <s v="DISTRICT ACCOUNTS"/>
    <m/>
    <x v="1160"/>
    <s v="PEORIA #164         "/>
    <s v=" "/>
    <s v=" "/>
    <n v="32"/>
    <s v="L03"/>
    <n v="65"/>
    <n v="317500"/>
    <n v="0"/>
    <n v="16.489999999999998"/>
    <s v=" "/>
    <s v=" "/>
    <n v="30100000"/>
    <n v="20.59"/>
    <n v="0"/>
    <n v="0"/>
    <n v="20.59"/>
    <n v="16.489999999999998"/>
    <n v="0"/>
    <n v="0"/>
    <n v="0"/>
    <n v="633.85"/>
    <n v="650.34"/>
    <n v="15.7"/>
    <n v="0"/>
    <n v="0"/>
    <n v="15.7"/>
    <n v="20.59"/>
    <n v="0"/>
    <n v="0"/>
    <n v="0"/>
    <n v="613.26"/>
    <n v="633.85"/>
    <n v="0"/>
    <n v="0"/>
    <n v="0"/>
    <n v="0"/>
    <n v="0"/>
  </r>
  <r>
    <s v="PEORIA #166"/>
    <n v="6641"/>
    <s v="001"/>
    <m/>
    <s v="32-L03-066"/>
    <x v="4"/>
    <x v="271"/>
    <s v="066"/>
    <x v="913"/>
    <s v="DISTRICT ACCOUNTS"/>
    <m/>
    <x v="1161"/>
    <s v="PEORIA #166         "/>
    <s v=" "/>
    <s v=" "/>
    <n v="32"/>
    <s v="L03"/>
    <n v="66"/>
    <n v="317500"/>
    <n v="0"/>
    <n v="3.6"/>
    <s v=" "/>
    <s v=" "/>
    <n v="30100000"/>
    <n v="51.17"/>
    <n v="0"/>
    <n v="0"/>
    <n v="51.17"/>
    <n v="3.6"/>
    <n v="46.19"/>
    <n v="0"/>
    <n v="0"/>
    <n v="524.04"/>
    <n v="481.45"/>
    <n v="14.67"/>
    <n v="0"/>
    <n v="0"/>
    <n v="14.67"/>
    <n v="51.17"/>
    <n v="46.19"/>
    <n v="0"/>
    <n v="0"/>
    <n v="472.87"/>
    <n v="477.85"/>
    <n v="0"/>
    <n v="0"/>
    <n v="0"/>
    <n v="0"/>
    <n v="0"/>
  </r>
  <r>
    <s v="PEORIA #17"/>
    <n v="6642"/>
    <s v="001"/>
    <m/>
    <s v="32-L00-E35"/>
    <x v="4"/>
    <x v="264"/>
    <s v="E35"/>
    <x v="914"/>
    <s v="DISTRICT ACCOUNTS"/>
    <m/>
    <x v="1162"/>
    <s v="PEORIA #17          "/>
    <s v=" "/>
    <s v=" "/>
    <n v="32"/>
    <s v="L00"/>
    <s v="E35"/>
    <n v="317500"/>
    <n v="0"/>
    <n v="33.130000000000003"/>
    <s v=" "/>
    <s v=" "/>
    <n v="30100000"/>
    <n v="114.24"/>
    <n v="0"/>
    <n v="0"/>
    <n v="114.24"/>
    <n v="33.130000000000003"/>
    <n v="6.99"/>
    <n v="0"/>
    <n v="0"/>
    <n v="1745.28"/>
    <n v="1771.42"/>
    <n v="31.06"/>
    <n v="0"/>
    <n v="0"/>
    <n v="31.06"/>
    <n v="114.24"/>
    <n v="6.99"/>
    <n v="0"/>
    <n v="0"/>
    <n v="1631.04"/>
    <n v="1738.29"/>
    <n v="0"/>
    <n v="0"/>
    <n v="0"/>
    <n v="0"/>
    <n v="0"/>
  </r>
  <r>
    <s v="PEORIA #171"/>
    <n v="6643"/>
    <s v="001"/>
    <m/>
    <s v="32-L03-067"/>
    <x v="4"/>
    <x v="271"/>
    <s v="067"/>
    <x v="915"/>
    <s v="DISTRICT ACCOUNTS"/>
    <m/>
    <x v="1163"/>
    <s v="PEORIA #171         "/>
    <s v=" "/>
    <s v=" "/>
    <n v="32"/>
    <s v="L03"/>
    <n v="67"/>
    <n v="317500"/>
    <n v="0"/>
    <n v="51.68"/>
    <s v=" "/>
    <s v=" "/>
    <n v="30100000"/>
    <n v="165.27"/>
    <n v="0"/>
    <n v="0"/>
    <n v="165.27"/>
    <n v="51.68"/>
    <n v="0"/>
    <n v="0"/>
    <n v="0"/>
    <n v="1821.74"/>
    <n v="1873.42"/>
    <n v="80.540000000000006"/>
    <n v="0"/>
    <n v="0"/>
    <n v="80.540000000000006"/>
    <n v="165.27"/>
    <n v="0"/>
    <n v="0"/>
    <n v="0"/>
    <n v="1656.47"/>
    <n v="1821.74"/>
    <n v="0"/>
    <n v="0"/>
    <n v="0"/>
    <n v="0"/>
    <n v="0"/>
  </r>
  <r>
    <s v="PEORIA #173"/>
    <n v="6644"/>
    <s v="001"/>
    <m/>
    <s v="32-L03-068"/>
    <x v="4"/>
    <x v="271"/>
    <s v="068"/>
    <x v="10"/>
    <s v="DISTRICT ACCOUNTS"/>
    <m/>
    <x v="1164"/>
    <s v="PEORIA #173         "/>
    <s v=" "/>
    <s v=" "/>
    <n v="32"/>
    <s v="L03"/>
    <n v="68"/>
    <n v="317500"/>
    <n v="0"/>
    <n v="0"/>
    <s v=" "/>
    <s v=" "/>
    <n v="30100000"/>
    <n v="0"/>
    <n v="0"/>
    <n v="0"/>
    <n v="0"/>
    <n v="0"/>
    <n v="0"/>
    <n v="0"/>
    <n v="0"/>
    <n v="0"/>
    <n v="0"/>
    <n v="0"/>
    <n v="0"/>
    <n v="0"/>
    <n v="0"/>
    <n v="0"/>
    <n v="0"/>
    <n v="0"/>
    <n v="0"/>
    <n v="0"/>
    <n v="0"/>
    <n v="0"/>
    <n v="0"/>
    <n v="0"/>
    <n v="0"/>
    <n v="0"/>
  </r>
  <r>
    <s v="PEORIA #176"/>
    <n v="6645"/>
    <s v="001"/>
    <m/>
    <s v="32-L03-069"/>
    <x v="4"/>
    <x v="271"/>
    <s v="069"/>
    <x v="916"/>
    <s v="DISTRICT ACCOUNTS"/>
    <m/>
    <x v="1165"/>
    <s v="PEORIA #176         "/>
    <s v=" "/>
    <s v=" "/>
    <n v="32"/>
    <s v="L03"/>
    <n v="69"/>
    <n v="317500"/>
    <n v="0"/>
    <n v="55.03"/>
    <s v=" "/>
    <s v=" "/>
    <n v="30100000"/>
    <n v="13.07"/>
    <n v="0"/>
    <n v="0"/>
    <n v="13.07"/>
    <n v="55.03"/>
    <n v="0"/>
    <n v="0"/>
    <n v="0"/>
    <n v="864.87"/>
    <n v="919.9"/>
    <n v="43.57"/>
    <n v="0"/>
    <n v="0"/>
    <n v="43.57"/>
    <n v="13.07"/>
    <n v="0"/>
    <n v="0"/>
    <n v="0"/>
    <n v="851.8"/>
    <n v="864.87"/>
    <n v="0"/>
    <n v="0"/>
    <n v="0"/>
    <n v="0"/>
    <n v="0"/>
  </r>
  <r>
    <s v="PEORIA #177"/>
    <n v="6646"/>
    <s v="001"/>
    <m/>
    <s v="32-L03-070"/>
    <x v="4"/>
    <x v="271"/>
    <s v="070"/>
    <x v="917"/>
    <s v="DISTRICT ACCOUNTS"/>
    <m/>
    <x v="1166"/>
    <s v="PEORIA #177         "/>
    <s v=" "/>
    <s v=" "/>
    <n v="32"/>
    <s v="L03"/>
    <n v="70"/>
    <n v="317500"/>
    <n v="0"/>
    <n v="84.35"/>
    <s v=" "/>
    <s v=" "/>
    <n v="30100000"/>
    <n v="247.76"/>
    <n v="0"/>
    <n v="0"/>
    <n v="247.76"/>
    <n v="84.35"/>
    <n v="31.48"/>
    <n v="0"/>
    <n v="0"/>
    <n v="4249.24"/>
    <n v="4302.1099999999997"/>
    <n v="0"/>
    <n v="0"/>
    <n v="0"/>
    <n v="0"/>
    <n v="247.76"/>
    <n v="31.48"/>
    <n v="0"/>
    <n v="0"/>
    <n v="4001.48"/>
    <n v="4217.76"/>
    <n v="0"/>
    <n v="0"/>
    <n v="0"/>
    <n v="0"/>
    <n v="0"/>
  </r>
  <r>
    <s v="PEORIA #179"/>
    <n v="6647"/>
    <s v="001"/>
    <m/>
    <s v="32-L03-099"/>
    <x v="4"/>
    <x v="271"/>
    <s v="099"/>
    <x v="918"/>
    <s v="DISTRICT ACCOUNTS"/>
    <m/>
    <x v="1167"/>
    <s v="PEORIA #179         "/>
    <s v=" "/>
    <s v=" "/>
    <n v="32"/>
    <s v="L03"/>
    <n v="99"/>
    <n v="317500"/>
    <n v="0"/>
    <n v="22.46"/>
    <s v=" "/>
    <s v=" "/>
    <n v="30100000"/>
    <n v="45.01"/>
    <n v="0"/>
    <n v="0"/>
    <n v="45.01"/>
    <n v="22.46"/>
    <n v="7.63"/>
    <n v="0"/>
    <n v="0"/>
    <n v="1054.56"/>
    <n v="1069.3900000000001"/>
    <n v="29.33"/>
    <n v="0"/>
    <n v="0"/>
    <n v="29.33"/>
    <n v="45.01"/>
    <n v="7.63"/>
    <n v="0"/>
    <n v="0"/>
    <n v="1009.55"/>
    <n v="1046.93"/>
    <n v="0"/>
    <n v="0"/>
    <n v="0"/>
    <n v="0"/>
    <n v="0"/>
  </r>
  <r>
    <s v="PEORIA #18"/>
    <n v="6648"/>
    <s v="001"/>
    <m/>
    <s v="32-L00-E36"/>
    <x v="4"/>
    <x v="264"/>
    <s v="E36"/>
    <x v="919"/>
    <s v="DISTRICT ACCOUNTS"/>
    <m/>
    <x v="1168"/>
    <s v="PEORIA #18          "/>
    <s v=" "/>
    <s v=" "/>
    <n v="32"/>
    <s v="L00"/>
    <s v="E36"/>
    <n v="317500"/>
    <n v="0"/>
    <n v="64.69"/>
    <s v=" "/>
    <s v=" "/>
    <n v="30100000"/>
    <n v="76.83"/>
    <n v="0"/>
    <n v="0"/>
    <n v="76.83"/>
    <n v="64.69"/>
    <n v="16.39"/>
    <n v="0"/>
    <n v="0"/>
    <n v="1619.63"/>
    <n v="1667.93"/>
    <n v="50.94"/>
    <n v="0"/>
    <n v="0"/>
    <n v="50.94"/>
    <n v="76.83"/>
    <n v="16.39"/>
    <n v="0"/>
    <n v="0"/>
    <n v="1542.8"/>
    <n v="1603.24"/>
    <n v="0"/>
    <n v="0"/>
    <n v="0"/>
    <n v="0"/>
    <n v="0"/>
  </r>
  <r>
    <s v="PEORIA #19"/>
    <n v="6649"/>
    <s v="001"/>
    <m/>
    <s v="32-L00-E76"/>
    <x v="4"/>
    <x v="264"/>
    <s v="E76"/>
    <x v="920"/>
    <s v="DISTRICT ACCOUNTS"/>
    <m/>
    <x v="1169"/>
    <s v="PEORIA #19          "/>
    <s v=" "/>
    <s v=" "/>
    <n v="32"/>
    <s v="L00"/>
    <s v="E76"/>
    <n v="317500"/>
    <n v="0"/>
    <n v="22.53"/>
    <s v=" "/>
    <s v=" "/>
    <n v="30100000"/>
    <n v="31.82"/>
    <n v="0"/>
    <n v="0"/>
    <n v="31.82"/>
    <n v="22.53"/>
    <n v="15.8"/>
    <n v="0"/>
    <n v="0"/>
    <n v="483.39"/>
    <n v="490.12"/>
    <n v="5.56"/>
    <n v="0"/>
    <n v="0"/>
    <n v="5.56"/>
    <n v="31.82"/>
    <n v="15.8"/>
    <n v="0"/>
    <n v="0"/>
    <n v="451.57"/>
    <n v="467.59"/>
    <n v="0"/>
    <n v="0"/>
    <n v="0"/>
    <n v="0"/>
    <n v="0"/>
  </r>
  <r>
    <s v="PEORIA #198"/>
    <n v="6650"/>
    <s v="001"/>
    <m/>
    <s v="32-L03-071"/>
    <x v="4"/>
    <x v="271"/>
    <s v="071"/>
    <x v="921"/>
    <s v="DISTRICT ACCOUNTS"/>
    <m/>
    <x v="1170"/>
    <s v="PEORIA #198         "/>
    <s v=" "/>
    <s v=" "/>
    <n v="32"/>
    <s v="L03"/>
    <n v="71"/>
    <n v="317500"/>
    <n v="0"/>
    <n v="192.52"/>
    <s v=" "/>
    <s v=" "/>
    <n v="30100000"/>
    <n v="278.5"/>
    <n v="0"/>
    <n v="0"/>
    <n v="278.5"/>
    <n v="192.52"/>
    <n v="108.14"/>
    <n v="0"/>
    <n v="0"/>
    <n v="7043.34"/>
    <n v="7127.72"/>
    <n v="196.02"/>
    <n v="0"/>
    <n v="0"/>
    <n v="196.02"/>
    <n v="278.5"/>
    <n v="108.14"/>
    <n v="0"/>
    <n v="0"/>
    <n v="6764.84"/>
    <n v="6935.2"/>
    <n v="0"/>
    <n v="0"/>
    <n v="0"/>
    <n v="0"/>
    <n v="0"/>
  </r>
  <r>
    <s v="PEORIA #199"/>
    <n v="6651"/>
    <s v="001"/>
    <m/>
    <s v="32-L03-072"/>
    <x v="4"/>
    <x v="271"/>
    <s v="072"/>
    <x v="922"/>
    <s v="DISTRICT ACCOUNTS"/>
    <m/>
    <x v="1171"/>
    <s v="PEORIA #199         "/>
    <s v=" "/>
    <s v=" "/>
    <n v="32"/>
    <s v="L03"/>
    <n v="72"/>
    <n v="317500"/>
    <n v="0"/>
    <n v="69.61"/>
    <s v=" "/>
    <s v=" "/>
    <n v="30100000"/>
    <n v="114.91"/>
    <n v="0"/>
    <n v="0"/>
    <n v="114.91"/>
    <n v="69.61"/>
    <n v="0"/>
    <n v="0"/>
    <n v="0"/>
    <n v="2084.23"/>
    <n v="2153.84"/>
    <n v="40.909999999999997"/>
    <n v="0"/>
    <n v="0"/>
    <n v="40.909999999999997"/>
    <n v="114.91"/>
    <n v="0"/>
    <n v="0"/>
    <n v="0"/>
    <n v="1969.32"/>
    <n v="2084.23"/>
    <n v="0"/>
    <n v="0"/>
    <n v="0"/>
    <n v="0"/>
    <n v="0"/>
  </r>
  <r>
    <s v="PEORIA #20"/>
    <n v="6652"/>
    <s v="001"/>
    <m/>
    <s v="32-L00-E77"/>
    <x v="4"/>
    <x v="264"/>
    <s v="E77"/>
    <x v="923"/>
    <s v="DISTRICT ACCOUNTS"/>
    <m/>
    <x v="1172"/>
    <s v="PEORIA #20          "/>
    <s v=" "/>
    <s v=" "/>
    <n v="32"/>
    <s v="L00"/>
    <s v="E77"/>
    <n v="317500"/>
    <n v="0"/>
    <n v="69.23"/>
    <s v=" "/>
    <s v=" "/>
    <n v="30100000"/>
    <n v="97.6"/>
    <n v="0"/>
    <n v="0"/>
    <n v="97.6"/>
    <n v="69.23"/>
    <n v="22.27"/>
    <n v="0"/>
    <n v="0"/>
    <n v="1128.4100000000001"/>
    <n v="1175.3699999999999"/>
    <n v="46.66"/>
    <n v="0"/>
    <n v="0"/>
    <n v="46.66"/>
    <n v="97.6"/>
    <n v="22.27"/>
    <n v="0"/>
    <n v="0"/>
    <n v="1030.81"/>
    <n v="1106.1400000000001"/>
    <n v="0"/>
    <n v="0"/>
    <n v="0"/>
    <n v="0"/>
    <n v="0"/>
  </r>
  <r>
    <s v="PEORIA #204 SL"/>
    <n v="6653"/>
    <s v="001"/>
    <m/>
    <s v="32-L03-079"/>
    <x v="4"/>
    <x v="271"/>
    <s v="079"/>
    <x v="924"/>
    <s v="DISTRICT ACCOUNTS"/>
    <m/>
    <x v="1173"/>
    <s v="PEORIA #204         "/>
    <s v=" "/>
    <s v=" "/>
    <n v="32"/>
    <s v="L03"/>
    <n v="79"/>
    <n v="317500"/>
    <n v="0"/>
    <n v="29.51"/>
    <s v=" "/>
    <s v=" "/>
    <n v="30100000"/>
    <n v="61.46"/>
    <n v="0"/>
    <n v="0"/>
    <n v="61.46"/>
    <n v="29.51"/>
    <n v="0.8"/>
    <n v="0"/>
    <n v="0"/>
    <n v="1798.54"/>
    <n v="1827.25"/>
    <n v="32.26"/>
    <n v="0"/>
    <n v="0"/>
    <n v="32.26"/>
    <n v="61.46"/>
    <n v="0.8"/>
    <n v="0"/>
    <n v="0"/>
    <n v="1737.08"/>
    <n v="1797.74"/>
    <n v="0"/>
    <n v="0"/>
    <n v="0"/>
    <n v="0"/>
    <n v="0"/>
  </r>
  <r>
    <s v="PEORIA #205 SL"/>
    <n v="6654"/>
    <s v="001"/>
    <m/>
    <s v="32-L03-080"/>
    <x v="4"/>
    <x v="271"/>
    <s v="080"/>
    <x v="925"/>
    <s v="DISTRICT ACCOUNTS"/>
    <m/>
    <x v="1174"/>
    <s v="PEORIA #205         "/>
    <s v=" "/>
    <s v=" "/>
    <n v="32"/>
    <s v="L03"/>
    <n v="80"/>
    <n v="317500"/>
    <n v="0"/>
    <n v="61.71"/>
    <s v=" "/>
    <s v=" "/>
    <n v="30100000"/>
    <n v="28.75"/>
    <n v="0"/>
    <n v="0"/>
    <n v="28.75"/>
    <n v="61.71"/>
    <n v="27.48"/>
    <n v="0"/>
    <n v="0"/>
    <n v="856.55"/>
    <n v="890.78"/>
    <n v="18.63"/>
    <n v="0"/>
    <n v="0"/>
    <n v="18.63"/>
    <n v="28.75"/>
    <n v="27.48"/>
    <n v="0"/>
    <n v="0"/>
    <n v="827.8"/>
    <n v="829.07"/>
    <n v="0"/>
    <n v="0"/>
    <n v="0"/>
    <n v="0"/>
    <n v="0"/>
  </r>
  <r>
    <s v="PEORIA #208"/>
    <n v="6655"/>
    <s v="001"/>
    <m/>
    <s v="32-L03-100"/>
    <x v="4"/>
    <x v="271"/>
    <s v="100"/>
    <x v="926"/>
    <s v="DISTRICT ACCOUNTS"/>
    <m/>
    <x v="1175"/>
    <s v="PEORIA #208         "/>
    <s v=" "/>
    <s v=" "/>
    <n v="32"/>
    <s v="L03"/>
    <n v="100"/>
    <n v="317500"/>
    <n v="0"/>
    <n v="31.13"/>
    <s v=" "/>
    <s v=" "/>
    <n v="30100000"/>
    <n v="105.99"/>
    <n v="0"/>
    <n v="0"/>
    <n v="105.99"/>
    <n v="31.13"/>
    <n v="0"/>
    <n v="0"/>
    <n v="0"/>
    <n v="1477.7"/>
    <n v="1508.83"/>
    <n v="17.420000000000002"/>
    <n v="0"/>
    <n v="0"/>
    <n v="17.420000000000002"/>
    <n v="105.99"/>
    <n v="0"/>
    <n v="0"/>
    <n v="0"/>
    <n v="1371.71"/>
    <n v="1477.7"/>
    <n v="0"/>
    <n v="0"/>
    <n v="0"/>
    <n v="0"/>
    <n v="0"/>
  </r>
  <r>
    <s v="PEORIA #209"/>
    <n v="6656"/>
    <s v="001"/>
    <m/>
    <s v="32-L03-101"/>
    <x v="4"/>
    <x v="271"/>
    <s v="101"/>
    <x v="927"/>
    <s v="DISTRICT ACCOUNTS"/>
    <m/>
    <x v="1176"/>
    <s v="PEORIA #209         "/>
    <s v=" "/>
    <s v=" "/>
    <n v="32"/>
    <s v="L03"/>
    <n v="101"/>
    <n v="317500"/>
    <n v="0"/>
    <n v="14.52"/>
    <s v=" "/>
    <s v=" "/>
    <n v="30100000"/>
    <n v="101.16"/>
    <n v="0"/>
    <n v="0"/>
    <n v="101.16"/>
    <n v="14.52"/>
    <n v="0.32"/>
    <n v="0"/>
    <n v="0"/>
    <n v="1543.06"/>
    <n v="1557.26"/>
    <n v="26.42"/>
    <n v="0"/>
    <n v="0"/>
    <n v="26.42"/>
    <n v="101.16"/>
    <n v="0.32"/>
    <n v="0"/>
    <n v="0"/>
    <n v="1441.9"/>
    <n v="1542.74"/>
    <n v="0"/>
    <n v="0"/>
    <n v="0"/>
    <n v="0"/>
    <n v="0"/>
  </r>
  <r>
    <s v="PEORIA #21"/>
    <n v="6657"/>
    <s v="001"/>
    <m/>
    <s v="32-L00-F08"/>
    <x v="4"/>
    <x v="264"/>
    <s v="F08"/>
    <x v="10"/>
    <s v="DISTRICT ACCOUNTS"/>
    <m/>
    <x v="1177"/>
    <s v="PEORIA #21          "/>
    <s v=" "/>
    <s v=" "/>
    <n v="32"/>
    <s v="L00"/>
    <s v="F08"/>
    <n v="317500"/>
    <n v="0"/>
    <n v="0"/>
    <s v=" "/>
    <s v=" "/>
    <n v="30100000"/>
    <n v="47.8"/>
    <n v="0"/>
    <n v="0"/>
    <n v="47.8"/>
    <n v="0"/>
    <n v="15.68"/>
    <n v="0"/>
    <n v="0"/>
    <n v="1099.6099999999999"/>
    <n v="1083.93"/>
    <n v="0"/>
    <n v="0"/>
    <n v="0"/>
    <n v="0"/>
    <n v="47.8"/>
    <n v="15.68"/>
    <n v="0"/>
    <n v="0"/>
    <n v="1051.81"/>
    <n v="1083.93"/>
    <n v="0"/>
    <n v="0"/>
    <n v="0"/>
    <n v="0"/>
    <n v="0"/>
  </r>
  <r>
    <s v="PEORIA #210"/>
    <n v="6658"/>
    <s v="001"/>
    <m/>
    <s v="32-L03-102"/>
    <x v="4"/>
    <x v="271"/>
    <s v="102"/>
    <x v="928"/>
    <s v="DISTRICT ACCOUNTS"/>
    <m/>
    <x v="1178"/>
    <s v="PEORIA #210         "/>
    <s v=" "/>
    <s v=" "/>
    <n v="32"/>
    <s v="L03"/>
    <n v="102"/>
    <n v="317500"/>
    <n v="0"/>
    <n v="4.3899999999999997"/>
    <s v=" "/>
    <s v=" "/>
    <n v="30100000"/>
    <n v="41.25"/>
    <n v="0"/>
    <n v="0"/>
    <n v="41.25"/>
    <n v="4.3899999999999997"/>
    <n v="0"/>
    <n v="0"/>
    <n v="0"/>
    <n v="541.63"/>
    <n v="546.02"/>
    <n v="10.75"/>
    <n v="0"/>
    <n v="0"/>
    <n v="10.75"/>
    <n v="41.25"/>
    <n v="0"/>
    <n v="0"/>
    <n v="0"/>
    <n v="500.38"/>
    <n v="541.63"/>
    <n v="0"/>
    <n v="0"/>
    <n v="0"/>
    <n v="0"/>
    <n v="0"/>
  </r>
  <r>
    <s v="PEORIA #211"/>
    <n v="6659"/>
    <s v="001"/>
    <m/>
    <s v="32-L03-103"/>
    <x v="4"/>
    <x v="271"/>
    <s v="103"/>
    <x v="929"/>
    <s v="DISTRICT ACCOUNTS"/>
    <m/>
    <x v="1179"/>
    <s v="PEORIA #211         "/>
    <s v=" "/>
    <s v=" "/>
    <n v="32"/>
    <s v="L03"/>
    <n v="103"/>
    <n v="317500"/>
    <n v="0"/>
    <n v="27.97"/>
    <s v=" "/>
    <s v=" "/>
    <n v="30100000"/>
    <n v="75.25"/>
    <n v="0"/>
    <n v="0"/>
    <n v="75.25"/>
    <n v="27.97"/>
    <n v="0"/>
    <n v="0"/>
    <n v="0"/>
    <n v="788.35"/>
    <n v="816.32"/>
    <n v="18.579999999999998"/>
    <n v="0"/>
    <n v="0"/>
    <n v="18.579999999999998"/>
    <n v="75.25"/>
    <n v="0"/>
    <n v="0"/>
    <n v="0"/>
    <n v="713.1"/>
    <n v="788.35"/>
    <n v="0"/>
    <n v="0"/>
    <n v="0"/>
    <n v="0"/>
    <n v="0"/>
  </r>
  <r>
    <s v="PEORIA #214"/>
    <n v="6660"/>
    <s v="001"/>
    <m/>
    <s v="32-L03-104"/>
    <x v="4"/>
    <x v="271"/>
    <s v="104"/>
    <x v="930"/>
    <s v="DISTRICT ACCOUNTS"/>
    <m/>
    <x v="1180"/>
    <s v="PEORIA #214         "/>
    <s v=" "/>
    <s v=" "/>
    <n v="32"/>
    <s v="L03"/>
    <n v="104"/>
    <n v="317500"/>
    <n v="0"/>
    <n v="17.170000000000002"/>
    <s v=" "/>
    <s v=" "/>
    <n v="30100000"/>
    <n v="35.450000000000003"/>
    <n v="0"/>
    <n v="0"/>
    <n v="35.450000000000003"/>
    <n v="17.170000000000002"/>
    <n v="23.99"/>
    <n v="0"/>
    <n v="0"/>
    <n v="540.38"/>
    <n v="533.55999999999995"/>
    <n v="7.6"/>
    <n v="0"/>
    <n v="0"/>
    <n v="7.6"/>
    <n v="35.450000000000003"/>
    <n v="23.99"/>
    <n v="0"/>
    <n v="0"/>
    <n v="504.93"/>
    <n v="516.39"/>
    <n v="0"/>
    <n v="0"/>
    <n v="0"/>
    <n v="0"/>
    <n v="0"/>
  </r>
  <r>
    <s v="PEORIA #215"/>
    <n v="6661"/>
    <s v="001"/>
    <m/>
    <s v="32-L03-105"/>
    <x v="4"/>
    <x v="271"/>
    <s v="105"/>
    <x v="931"/>
    <s v="DISTRICT ACCOUNTS"/>
    <m/>
    <x v="1181"/>
    <s v="PEORIA #215         "/>
    <s v=" "/>
    <s v=" "/>
    <n v="32"/>
    <s v="L03"/>
    <n v="105"/>
    <n v="317500"/>
    <n v="0"/>
    <n v="16.77"/>
    <s v=" "/>
    <s v=" "/>
    <n v="30100000"/>
    <n v="23.05"/>
    <n v="0"/>
    <n v="0"/>
    <n v="23.05"/>
    <n v="16.77"/>
    <n v="3.24"/>
    <n v="0"/>
    <n v="0"/>
    <n v="406.36"/>
    <n v="419.89"/>
    <n v="19.2"/>
    <n v="0"/>
    <n v="0"/>
    <n v="19.2"/>
    <n v="23.05"/>
    <n v="3.24"/>
    <n v="0"/>
    <n v="0"/>
    <n v="383.31"/>
    <n v="403.12"/>
    <n v="0"/>
    <n v="0"/>
    <n v="0"/>
    <n v="0"/>
    <n v="0"/>
  </r>
  <r>
    <s v="PEORIA #22"/>
    <n v="6662"/>
    <s v="001"/>
    <m/>
    <s v="32-L00-F03"/>
    <x v="4"/>
    <x v="264"/>
    <s v="F03"/>
    <x v="932"/>
    <s v="DISTRICT ACCOUNTS"/>
    <m/>
    <x v="1182"/>
    <s v="PEORIA #22          "/>
    <s v=" "/>
    <s v=" "/>
    <n v="32"/>
    <s v="L00"/>
    <s v="F03"/>
    <n v="317500"/>
    <n v="0"/>
    <n v="95.84"/>
    <s v=" "/>
    <s v=" "/>
    <n v="30100000"/>
    <n v="254.05"/>
    <n v="0"/>
    <n v="0"/>
    <n v="254.05"/>
    <n v="95.84"/>
    <n v="42.01"/>
    <n v="0"/>
    <n v="0"/>
    <n v="2939.79"/>
    <n v="2993.62"/>
    <n v="147.88999999999999"/>
    <n v="0"/>
    <n v="0"/>
    <n v="147.88999999999999"/>
    <n v="254.05"/>
    <n v="42.01"/>
    <n v="0"/>
    <n v="0"/>
    <n v="2685.74"/>
    <n v="2897.78"/>
    <n v="0"/>
    <n v="0"/>
    <n v="0"/>
    <n v="0"/>
    <n v="0"/>
  </r>
  <r>
    <s v="PEORIA #22"/>
    <n v="6662"/>
    <s v="001"/>
    <m/>
    <s v="32-L03-142"/>
    <x v="4"/>
    <x v="271"/>
    <s v="142"/>
    <x v="10"/>
    <s v="DISTRICT ACCOUNTS"/>
    <m/>
    <x v="1182"/>
    <s v="PEORIA #221         "/>
    <s v=" "/>
    <s v=" "/>
    <n v="32"/>
    <s v="L03"/>
    <n v="142"/>
    <n v="317500"/>
    <n v="0"/>
    <n v="0"/>
    <s v="Y"/>
    <s v=" "/>
    <n v="30100000"/>
    <n v="114.37"/>
    <n v="0"/>
    <n v="0"/>
    <n v="114.37"/>
    <n v="0"/>
    <n v="0"/>
    <n v="0"/>
    <n v="0"/>
    <n v="805.91"/>
    <n v="805.91"/>
    <n v="0"/>
    <n v="0"/>
    <n v="0"/>
    <n v="0"/>
    <n v="114.37"/>
    <n v="0"/>
    <n v="0"/>
    <n v="0"/>
    <n v="691.54"/>
    <n v="805.91"/>
    <n v="0"/>
    <n v="0"/>
    <n v="0"/>
    <n v="0"/>
    <n v="0"/>
  </r>
  <r>
    <s v="PEORIA #23"/>
    <n v="6664"/>
    <s v="001"/>
    <m/>
    <s v="32-L00-F44"/>
    <x v="4"/>
    <x v="264"/>
    <s v="F44"/>
    <x v="933"/>
    <s v="DISTRICT ACCOUNTS"/>
    <m/>
    <x v="1183"/>
    <s v="PEORIA #23          "/>
    <s v=" "/>
    <s v=" "/>
    <n v="32"/>
    <s v="L00"/>
    <s v="F44"/>
    <n v="317500"/>
    <n v="0"/>
    <n v="30.61"/>
    <s v=" "/>
    <s v=" "/>
    <n v="30100000"/>
    <n v="33.78"/>
    <n v="0"/>
    <n v="0"/>
    <n v="33.78"/>
    <n v="30.61"/>
    <n v="16.16"/>
    <n v="0"/>
    <n v="0"/>
    <n v="1030.8399999999999"/>
    <n v="1045.29"/>
    <n v="22.89"/>
    <n v="0"/>
    <n v="0"/>
    <n v="22.89"/>
    <n v="33.78"/>
    <n v="16.16"/>
    <n v="0"/>
    <n v="0"/>
    <n v="997.06"/>
    <n v="1014.68"/>
    <n v="0"/>
    <n v="0"/>
    <n v="0"/>
    <n v="0"/>
    <n v="0"/>
  </r>
  <r>
    <s v="PEORIA #238"/>
    <n v="6665"/>
    <s v="001"/>
    <m/>
    <s v="32-L03-106"/>
    <x v="4"/>
    <x v="271"/>
    <s v="106"/>
    <x v="934"/>
    <s v="DISTRICT ACCOUNTS"/>
    <m/>
    <x v="1184"/>
    <s v="PEORIA #238         "/>
    <s v=" "/>
    <s v=" "/>
    <n v="32"/>
    <s v="L03"/>
    <n v="106"/>
    <n v="317500"/>
    <n v="0"/>
    <n v="133.78"/>
    <s v=" "/>
    <s v=" "/>
    <n v="30100000"/>
    <n v="293.39999999999998"/>
    <n v="0"/>
    <n v="0"/>
    <n v="293.39999999999998"/>
    <n v="133.78"/>
    <n v="51.02"/>
    <n v="0"/>
    <n v="0"/>
    <n v="5394.22"/>
    <n v="5476.98"/>
    <n v="146.51"/>
    <n v="0"/>
    <n v="0"/>
    <n v="146.51"/>
    <n v="293.39999999999998"/>
    <n v="51.02"/>
    <n v="0"/>
    <n v="0"/>
    <n v="5100.82"/>
    <n v="5343.2"/>
    <n v="0"/>
    <n v="0"/>
    <n v="0"/>
    <n v="0"/>
    <n v="0"/>
  </r>
  <r>
    <s v="PEORIA #239"/>
    <n v="6666"/>
    <s v="001"/>
    <m/>
    <s v="32-L03-107"/>
    <x v="4"/>
    <x v="271"/>
    <s v="107"/>
    <x v="935"/>
    <s v="DISTRICT ACCOUNTS"/>
    <m/>
    <x v="1185"/>
    <s v="PEORIA #239         "/>
    <s v=" "/>
    <s v=" "/>
    <n v="32"/>
    <s v="L03"/>
    <n v="107"/>
    <n v="317500"/>
    <n v="0"/>
    <n v="11.11"/>
    <s v=" "/>
    <s v=" "/>
    <n v="30100000"/>
    <n v="41.95"/>
    <n v="0"/>
    <n v="0"/>
    <n v="41.95"/>
    <n v="11.11"/>
    <n v="0.57999999999999996"/>
    <n v="0"/>
    <n v="0"/>
    <n v="591.47"/>
    <n v="602"/>
    <n v="33.56"/>
    <n v="0"/>
    <n v="0"/>
    <n v="33.56"/>
    <n v="41.95"/>
    <n v="0.57999999999999996"/>
    <n v="0"/>
    <n v="0"/>
    <n v="549.52"/>
    <n v="590.89"/>
    <n v="0"/>
    <n v="0"/>
    <n v="0"/>
    <n v="0"/>
    <n v="0"/>
  </r>
  <r>
    <s v="PEORIA #24"/>
    <n v="6667"/>
    <s v="001"/>
    <m/>
    <s v="32-L00-F06"/>
    <x v="4"/>
    <x v="264"/>
    <s v="F06"/>
    <x v="936"/>
    <s v="DISTRICT ACCOUNTS"/>
    <m/>
    <x v="1186"/>
    <s v="PEORIA #24          "/>
    <s v=" "/>
    <s v=" "/>
    <n v="32"/>
    <s v="L00"/>
    <s v="F06"/>
    <n v="317500"/>
    <n v="0"/>
    <n v="14.24"/>
    <s v=" "/>
    <s v=" "/>
    <n v="30100000"/>
    <n v="0"/>
    <n v="0"/>
    <n v="0"/>
    <n v="0"/>
    <n v="14.24"/>
    <n v="0"/>
    <n v="0"/>
    <n v="0"/>
    <n v="125.31"/>
    <n v="139.55000000000001"/>
    <n v="0"/>
    <n v="0"/>
    <n v="0"/>
    <n v="0"/>
    <n v="0"/>
    <n v="0"/>
    <n v="0"/>
    <n v="0"/>
    <n v="125.31"/>
    <n v="125.31"/>
    <n v="0"/>
    <n v="0"/>
    <n v="0"/>
    <n v="0"/>
    <n v="0"/>
  </r>
  <r>
    <s v="PEORIA #240"/>
    <n v="6668"/>
    <s v="001"/>
    <m/>
    <s v="32-L03-108"/>
    <x v="4"/>
    <x v="271"/>
    <s v="108"/>
    <x v="513"/>
    <s v="DISTRICT ACCOUNTS"/>
    <m/>
    <x v="1187"/>
    <s v="PEORIA #240         "/>
    <s v=" "/>
    <s v=" "/>
    <n v="32"/>
    <s v="L03"/>
    <n v="108"/>
    <n v="317500"/>
    <n v="0"/>
    <n v="15.51"/>
    <s v=" "/>
    <s v=" "/>
    <n v="30100000"/>
    <n v="26.02"/>
    <n v="0"/>
    <n v="0"/>
    <n v="26.02"/>
    <n v="15.51"/>
    <n v="0"/>
    <n v="0"/>
    <n v="0"/>
    <n v="788.8"/>
    <n v="804.31"/>
    <n v="6.51"/>
    <n v="0"/>
    <n v="0"/>
    <n v="6.51"/>
    <n v="26.02"/>
    <n v="0"/>
    <n v="0"/>
    <n v="0"/>
    <n v="762.78"/>
    <n v="788.8"/>
    <n v="0"/>
    <n v="0"/>
    <n v="0"/>
    <n v="0"/>
    <n v="0"/>
  </r>
  <r>
    <s v="PEORIA #25"/>
    <n v="6669"/>
    <s v="001"/>
    <m/>
    <s v="32-L00-E45"/>
    <x v="4"/>
    <x v="264"/>
    <s v="E45"/>
    <x v="937"/>
    <s v="DISTRICT ACCOUNTS"/>
    <m/>
    <x v="1188"/>
    <s v="PEORIA #25          "/>
    <s v=" "/>
    <s v=" "/>
    <n v="32"/>
    <s v="L00"/>
    <s v="E45"/>
    <n v="317500"/>
    <n v="0"/>
    <n v="125.15"/>
    <s v=" "/>
    <s v=" "/>
    <n v="30100000"/>
    <n v="182.97"/>
    <n v="0"/>
    <n v="0"/>
    <n v="182.97"/>
    <n v="125.15"/>
    <n v="19.18"/>
    <n v="0"/>
    <n v="0"/>
    <n v="2274.23"/>
    <n v="2380.1999999999998"/>
    <n v="173.07"/>
    <n v="0"/>
    <n v="0"/>
    <n v="173.07"/>
    <n v="182.97"/>
    <n v="19.18"/>
    <n v="0"/>
    <n v="0"/>
    <n v="2091.2600000000002"/>
    <n v="2255.0500000000002"/>
    <n v="0"/>
    <n v="0"/>
    <n v="0"/>
    <n v="0"/>
    <n v="0"/>
  </r>
  <r>
    <s v="PEORIA #25"/>
    <n v="6669"/>
    <s v="001"/>
    <m/>
    <s v="32-L00-E78"/>
    <x v="4"/>
    <x v="264"/>
    <s v="E78"/>
    <x v="10"/>
    <s v="DISTRICT ACCOUNTS"/>
    <m/>
    <x v="1188"/>
    <s v="PEORIA #25          "/>
    <s v=" "/>
    <s v=" "/>
    <n v="32"/>
    <s v="L00"/>
    <s v="E78"/>
    <n v="317500"/>
    <n v="0"/>
    <n v="0"/>
    <s v=" "/>
    <s v=" "/>
    <n v="30100000"/>
    <n v="0"/>
    <n v="0"/>
    <n v="0"/>
    <n v="0"/>
    <n v="0"/>
    <n v="0"/>
    <n v="0"/>
    <n v="0"/>
    <n v="0"/>
    <n v="0"/>
    <n v="0"/>
    <n v="0"/>
    <n v="0"/>
    <n v="0"/>
    <n v="0"/>
    <n v="0"/>
    <n v="0"/>
    <n v="0"/>
    <n v="0"/>
    <n v="0"/>
    <n v="0"/>
    <n v="0"/>
    <n v="0"/>
    <n v="0"/>
    <n v="0"/>
  </r>
  <r>
    <s v="PEORIA #26"/>
    <n v="6671"/>
    <s v="001"/>
    <m/>
    <s v="32-L00-F02"/>
    <x v="4"/>
    <x v="264"/>
    <s v="F02"/>
    <x v="938"/>
    <s v="DISTRICT ACCOUNTS"/>
    <m/>
    <x v="1189"/>
    <s v="PEORIA #26          "/>
    <s v=" "/>
    <s v=" "/>
    <n v="32"/>
    <s v="L00"/>
    <s v="F02"/>
    <n v="317500"/>
    <n v="0"/>
    <n v="43.21"/>
    <s v=" "/>
    <s v=" "/>
    <n v="30100000"/>
    <n v="67.58"/>
    <n v="0"/>
    <n v="0"/>
    <n v="67.58"/>
    <n v="43.21"/>
    <n v="10.5"/>
    <n v="0"/>
    <n v="0"/>
    <n v="1194.18"/>
    <n v="1226.8900000000001"/>
    <n v="10.3"/>
    <n v="0"/>
    <n v="0"/>
    <n v="10.3"/>
    <n v="67.58"/>
    <n v="10.5"/>
    <n v="0"/>
    <n v="0"/>
    <n v="1126.5999999999999"/>
    <n v="1183.68"/>
    <n v="0"/>
    <n v="0"/>
    <n v="0"/>
    <n v="0"/>
    <n v="0"/>
  </r>
  <r>
    <s v="PEORIA #27"/>
    <n v="6672"/>
    <s v="001"/>
    <m/>
    <s v="32-L00-F04"/>
    <x v="4"/>
    <x v="264"/>
    <s v="F04"/>
    <x v="939"/>
    <s v="DISTRICT ACCOUNTS"/>
    <m/>
    <x v="1190"/>
    <s v="PEORIA #27          "/>
    <s v=" "/>
    <s v=" "/>
    <n v="32"/>
    <s v="L00"/>
    <s v="F04"/>
    <n v="317500"/>
    <n v="0"/>
    <n v="92.79"/>
    <s v=" "/>
    <s v=" "/>
    <n v="30100000"/>
    <n v="256.88"/>
    <n v="0"/>
    <n v="0"/>
    <n v="256.88"/>
    <n v="92.79"/>
    <n v="44.57"/>
    <n v="0"/>
    <n v="0"/>
    <n v="2395.9299999999998"/>
    <n v="2444.15"/>
    <n v="97.45"/>
    <n v="0"/>
    <n v="0"/>
    <n v="97.45"/>
    <n v="256.88"/>
    <n v="44.57"/>
    <n v="0"/>
    <n v="0"/>
    <n v="2139.0500000000002"/>
    <n v="2351.36"/>
    <n v="0"/>
    <n v="0"/>
    <n v="0"/>
    <n v="0"/>
    <n v="0"/>
  </r>
  <r>
    <s v="PEORIA #28"/>
    <n v="6673"/>
    <s v="001"/>
    <m/>
    <s v="32-L00-F07"/>
    <x v="4"/>
    <x v="264"/>
    <s v="F07"/>
    <x v="940"/>
    <s v="DISTRICT ACCOUNTS"/>
    <m/>
    <x v="1191"/>
    <s v="PEORIA #28          "/>
    <s v=" "/>
    <s v=" "/>
    <n v="32"/>
    <s v="L00"/>
    <s v="F07"/>
    <n v="317500"/>
    <n v="0"/>
    <n v="59.42"/>
    <s v=" "/>
    <s v=" "/>
    <n v="30100000"/>
    <n v="174.4"/>
    <n v="0"/>
    <n v="0"/>
    <n v="174.4"/>
    <n v="59.42"/>
    <n v="30.08"/>
    <n v="0"/>
    <n v="0"/>
    <n v="2325.61"/>
    <n v="2354.9499999999998"/>
    <n v="139.54"/>
    <n v="0"/>
    <n v="0"/>
    <n v="139.54"/>
    <n v="174.4"/>
    <n v="30.08"/>
    <n v="0"/>
    <n v="0"/>
    <n v="2151.21"/>
    <n v="2295.5300000000002"/>
    <n v="0"/>
    <n v="0"/>
    <n v="0"/>
    <n v="0"/>
    <n v="0"/>
  </r>
  <r>
    <s v="PEORIA #29"/>
    <n v="6674"/>
    <s v="001"/>
    <m/>
    <s v="32-L00-F05"/>
    <x v="4"/>
    <x v="264"/>
    <s v="F05"/>
    <x v="941"/>
    <s v="DISTRICT ACCOUNTS"/>
    <m/>
    <x v="1192"/>
    <s v="PEORIA #29          "/>
    <s v=" "/>
    <s v=" "/>
    <n v="32"/>
    <s v="L00"/>
    <s v="F05"/>
    <n v="317500"/>
    <n v="0"/>
    <n v="31.47"/>
    <s v=" "/>
    <s v=" "/>
    <n v="30100000"/>
    <n v="78.88"/>
    <n v="0"/>
    <n v="0"/>
    <n v="78.88"/>
    <n v="31.47"/>
    <n v="7.79"/>
    <n v="0"/>
    <n v="0"/>
    <n v="1306.71"/>
    <n v="1330.39"/>
    <n v="25.95"/>
    <n v="0"/>
    <n v="0"/>
    <n v="25.95"/>
    <n v="78.88"/>
    <n v="7.79"/>
    <n v="0"/>
    <n v="0"/>
    <n v="1227.83"/>
    <n v="1298.92"/>
    <n v="0"/>
    <n v="0"/>
    <n v="0"/>
    <n v="0"/>
    <n v="0"/>
  </r>
  <r>
    <s v="PEORIA #3"/>
    <n v="6675"/>
    <s v="001"/>
    <m/>
    <s v="32-L00-H07"/>
    <x v="4"/>
    <x v="264"/>
    <s v="H07"/>
    <x v="942"/>
    <s v="DISTRICT ACCOUNTS"/>
    <m/>
    <x v="1193"/>
    <s v="PEORIA #3           "/>
    <s v=" "/>
    <s v=" "/>
    <n v="32"/>
    <s v="L00"/>
    <s v="H07"/>
    <n v="317500"/>
    <n v="0"/>
    <n v="30.68"/>
    <s v=" "/>
    <s v=" "/>
    <n v="30100000"/>
    <n v="24.26"/>
    <n v="0"/>
    <n v="0"/>
    <n v="24.26"/>
    <n v="30.68"/>
    <n v="29.56"/>
    <n v="0"/>
    <n v="0"/>
    <n v="649.41"/>
    <n v="650.53"/>
    <n v="21.75"/>
    <n v="0"/>
    <n v="0"/>
    <n v="21.75"/>
    <n v="24.26"/>
    <n v="29.56"/>
    <n v="0"/>
    <n v="0"/>
    <n v="625.15"/>
    <n v="619.85"/>
    <n v="0"/>
    <n v="0"/>
    <n v="0"/>
    <n v="0"/>
    <n v="0"/>
  </r>
  <r>
    <s v="PEORIA #30"/>
    <n v="6676"/>
    <s v="001"/>
    <m/>
    <s v="32-L00-F45"/>
    <x v="4"/>
    <x v="264"/>
    <s v="F45"/>
    <x v="943"/>
    <s v="DISTRICT ACCOUNTS"/>
    <m/>
    <x v="1194"/>
    <s v="PEORIA #30          "/>
    <s v=" "/>
    <s v=" "/>
    <n v="32"/>
    <s v="L00"/>
    <s v="F45"/>
    <n v="317500"/>
    <n v="0"/>
    <n v="59.22"/>
    <s v=" "/>
    <s v=" "/>
    <n v="30100000"/>
    <n v="26.55"/>
    <n v="0"/>
    <n v="0"/>
    <n v="26.55"/>
    <n v="59.22"/>
    <n v="17.25"/>
    <n v="0"/>
    <n v="0"/>
    <n v="998.95"/>
    <n v="1040.92"/>
    <n v="72.44"/>
    <n v="0"/>
    <n v="0"/>
    <n v="72.44"/>
    <n v="26.55"/>
    <n v="17.25"/>
    <n v="0"/>
    <n v="0"/>
    <n v="972.4"/>
    <n v="981.7"/>
    <n v="0"/>
    <n v="0"/>
    <n v="0"/>
    <n v="0"/>
    <n v="0"/>
  </r>
  <r>
    <s v="PEORIA #31"/>
    <n v="6677"/>
    <s v="001"/>
    <m/>
    <s v="32-L00-F28"/>
    <x v="4"/>
    <x v="264"/>
    <s v="F28"/>
    <x v="944"/>
    <s v="DISTRICT ACCOUNTS"/>
    <m/>
    <x v="1195"/>
    <s v="PEORIA #31          "/>
    <s v=" "/>
    <s v=" "/>
    <n v="32"/>
    <s v="L00"/>
    <s v="F28"/>
    <n v="317500"/>
    <n v="0"/>
    <n v="30"/>
    <s v=" "/>
    <s v=" "/>
    <n v="30100000"/>
    <n v="38.840000000000003"/>
    <n v="0"/>
    <n v="0"/>
    <n v="38.840000000000003"/>
    <n v="30"/>
    <n v="14.26"/>
    <n v="0"/>
    <n v="0"/>
    <n v="852.81"/>
    <n v="868.55"/>
    <n v="42.6"/>
    <n v="0"/>
    <n v="0"/>
    <n v="42.6"/>
    <n v="38.840000000000003"/>
    <n v="14.26"/>
    <n v="0"/>
    <n v="0"/>
    <n v="813.97"/>
    <n v="838.55"/>
    <n v="0"/>
    <n v="0"/>
    <n v="0"/>
    <n v="0"/>
    <n v="0"/>
  </r>
  <r>
    <s v="PEORIA #32"/>
    <n v="6678"/>
    <s v="001"/>
    <m/>
    <s v="32-L00-F29"/>
    <x v="4"/>
    <x v="264"/>
    <s v="F29"/>
    <x v="945"/>
    <s v="DISTRICT ACCOUNTS"/>
    <m/>
    <x v="1196"/>
    <s v="PEORIA #32          "/>
    <s v=" "/>
    <s v=" "/>
    <n v="32"/>
    <s v="L00"/>
    <s v="F29"/>
    <n v="317500"/>
    <n v="0"/>
    <n v="36.049999999999997"/>
    <s v=" "/>
    <s v=" "/>
    <n v="30100000"/>
    <n v="137.97999999999999"/>
    <n v="0"/>
    <n v="0"/>
    <n v="137.97999999999999"/>
    <n v="36.049999999999997"/>
    <n v="5.19"/>
    <n v="0"/>
    <n v="0"/>
    <n v="2391.6"/>
    <n v="2422.46"/>
    <n v="98.33"/>
    <n v="0"/>
    <n v="0"/>
    <n v="98.33"/>
    <n v="137.97999999999999"/>
    <n v="5.19"/>
    <n v="0"/>
    <n v="0"/>
    <n v="2253.62"/>
    <n v="2386.41"/>
    <n v="0"/>
    <n v="0"/>
    <n v="0"/>
    <n v="0"/>
    <n v="0"/>
  </r>
  <r>
    <s v="PEORIA #33"/>
    <n v="6679"/>
    <s v="001"/>
    <m/>
    <s v="32-L00-F27"/>
    <x v="4"/>
    <x v="264"/>
    <s v="F27"/>
    <x v="946"/>
    <s v="DISTRICT ACCOUNTS"/>
    <m/>
    <x v="1197"/>
    <s v="PEORIA #33          "/>
    <s v=" "/>
    <s v=" "/>
    <n v="32"/>
    <s v="L00"/>
    <s v="F27"/>
    <n v="317500"/>
    <n v="0"/>
    <n v="26.72"/>
    <s v=" "/>
    <s v=" "/>
    <n v="30100000"/>
    <n v="38.11"/>
    <n v="0"/>
    <n v="0"/>
    <n v="38.11"/>
    <n v="26.72"/>
    <n v="11.58"/>
    <n v="0"/>
    <n v="0"/>
    <n v="1356.88"/>
    <n v="1372.02"/>
    <n v="62.61"/>
    <n v="0"/>
    <n v="0"/>
    <n v="62.61"/>
    <n v="38.11"/>
    <n v="11.58"/>
    <n v="0"/>
    <n v="0"/>
    <n v="1318.77"/>
    <n v="1345.3"/>
    <n v="0"/>
    <n v="0"/>
    <n v="0"/>
    <n v="0"/>
    <n v="0"/>
  </r>
  <r>
    <s v="PEORIA #34"/>
    <n v="6680"/>
    <s v="001"/>
    <m/>
    <s v="32-L00-F26"/>
    <x v="4"/>
    <x v="264"/>
    <s v="F26"/>
    <x v="947"/>
    <s v="DISTRICT ACCOUNTS"/>
    <m/>
    <x v="1198"/>
    <s v="PEORIA #34          "/>
    <s v=" "/>
    <s v=" "/>
    <n v="32"/>
    <s v="L00"/>
    <s v="F26"/>
    <n v="317500"/>
    <n v="0"/>
    <n v="12.75"/>
    <s v=" "/>
    <s v=" "/>
    <n v="30100000"/>
    <n v="11.5"/>
    <n v="0"/>
    <n v="0"/>
    <n v="11.5"/>
    <n v="12.75"/>
    <n v="11.82"/>
    <n v="0"/>
    <n v="0"/>
    <n v="399.04"/>
    <n v="399.97"/>
    <n v="20.45"/>
    <n v="0"/>
    <n v="0"/>
    <n v="20.45"/>
    <n v="11.5"/>
    <n v="11.82"/>
    <n v="0"/>
    <n v="0"/>
    <n v="387.54"/>
    <n v="387.22"/>
    <n v="0"/>
    <n v="0"/>
    <n v="0"/>
    <n v="0"/>
    <n v="0"/>
  </r>
  <r>
    <s v="PEORIA #35"/>
    <n v="6681"/>
    <s v="001"/>
    <m/>
    <s v="32-L00-F46"/>
    <x v="4"/>
    <x v="264"/>
    <s v="F46"/>
    <x v="10"/>
    <s v="DISTRICT ACCOUNTS"/>
    <m/>
    <x v="1199"/>
    <s v="PEORIA #35          "/>
    <s v=" "/>
    <s v=" "/>
    <n v="32"/>
    <s v="L00"/>
    <s v="F46"/>
    <n v="317500"/>
    <n v="0"/>
    <n v="0"/>
    <s v=" "/>
    <s v=" "/>
    <n v="30100000"/>
    <n v="0"/>
    <n v="0"/>
    <n v="0"/>
    <n v="0"/>
    <n v="0"/>
    <n v="0"/>
    <n v="0"/>
    <n v="0"/>
    <n v="0"/>
    <n v="0"/>
    <n v="0"/>
    <n v="0"/>
    <n v="0"/>
    <n v="0"/>
    <n v="0"/>
    <n v="0"/>
    <n v="0"/>
    <n v="0"/>
    <n v="0"/>
    <n v="0"/>
    <n v="0"/>
    <n v="0"/>
    <n v="0"/>
    <n v="0"/>
    <n v="0"/>
  </r>
  <r>
    <s v="PEORIA #36"/>
    <n v="6682"/>
    <s v="001"/>
    <m/>
    <s v="32-L00-F21"/>
    <x v="4"/>
    <x v="264"/>
    <s v="F21"/>
    <x v="948"/>
    <s v="DISTRICT ACCOUNTS"/>
    <m/>
    <x v="1200"/>
    <s v="PEORIA #36          "/>
    <s v=" "/>
    <s v=" "/>
    <n v="32"/>
    <s v="L00"/>
    <s v="F21"/>
    <n v="317500"/>
    <n v="0"/>
    <n v="33.799999999999997"/>
    <s v=" "/>
    <s v=" "/>
    <n v="30100000"/>
    <n v="57.81"/>
    <n v="0"/>
    <n v="0"/>
    <n v="57.81"/>
    <n v="33.799999999999997"/>
    <n v="6"/>
    <n v="0"/>
    <n v="0"/>
    <n v="1151.31"/>
    <n v="1179.1099999999999"/>
    <n v="27.11"/>
    <n v="0"/>
    <n v="0"/>
    <n v="27.11"/>
    <n v="57.81"/>
    <n v="6"/>
    <n v="0"/>
    <n v="0"/>
    <n v="1093.5"/>
    <n v="1145.31"/>
    <n v="0"/>
    <n v="0"/>
    <n v="0"/>
    <n v="0"/>
    <n v="0"/>
  </r>
  <r>
    <s v="PEORIA #37"/>
    <n v="6683"/>
    <s v="001"/>
    <m/>
    <s v="32-L00-F47"/>
    <x v="4"/>
    <x v="264"/>
    <s v="F47"/>
    <x v="949"/>
    <s v="DISTRICT ACCOUNTS"/>
    <m/>
    <x v="1201"/>
    <s v="PEORIA #37          "/>
    <s v=" "/>
    <s v=" "/>
    <n v="32"/>
    <s v="L00"/>
    <s v="F47"/>
    <n v="317500"/>
    <n v="0"/>
    <n v="35.64"/>
    <s v=" "/>
    <s v=" "/>
    <n v="30100000"/>
    <n v="281.11"/>
    <n v="0"/>
    <n v="0"/>
    <n v="281.11"/>
    <n v="35.64"/>
    <n v="20.329999999999998"/>
    <n v="0"/>
    <n v="0"/>
    <n v="2309.87"/>
    <n v="2325.1799999999998"/>
    <n v="177.18"/>
    <n v="0"/>
    <n v="0"/>
    <n v="177.18"/>
    <n v="281.11"/>
    <n v="20.329999999999998"/>
    <n v="0"/>
    <n v="0"/>
    <n v="2028.76"/>
    <n v="2289.54"/>
    <n v="0"/>
    <n v="0"/>
    <n v="0"/>
    <n v="0"/>
    <n v="0"/>
  </r>
  <r>
    <s v="PEORIA #38"/>
    <n v="6684"/>
    <s v="001"/>
    <m/>
    <s v="32-L00-F48"/>
    <x v="4"/>
    <x v="264"/>
    <s v="F48"/>
    <x v="10"/>
    <s v="DISTRICT ACCOUNTS"/>
    <m/>
    <x v="1202"/>
    <s v="PEORIA #38          "/>
    <s v=" "/>
    <s v=" "/>
    <n v="32"/>
    <s v="L00"/>
    <s v="F48"/>
    <n v="317500"/>
    <n v="0"/>
    <n v="0"/>
    <s v=" "/>
    <s v=" "/>
    <n v="30100000"/>
    <n v="0"/>
    <n v="0"/>
    <n v="0"/>
    <n v="0"/>
    <n v="0"/>
    <n v="0"/>
    <n v="0"/>
    <n v="0"/>
    <n v="0"/>
    <n v="0"/>
    <n v="0"/>
    <n v="0"/>
    <n v="0"/>
    <n v="0"/>
    <n v="0"/>
    <n v="0"/>
    <n v="0"/>
    <n v="0"/>
    <n v="0"/>
    <n v="0"/>
    <n v="0"/>
    <n v="0"/>
    <n v="0"/>
    <n v="0"/>
    <n v="0"/>
  </r>
  <r>
    <s v="PEORIA #39"/>
    <n v="6685"/>
    <s v="001"/>
    <m/>
    <s v="32-L00-F96"/>
    <x v="4"/>
    <x v="264"/>
    <s v="F96"/>
    <x v="950"/>
    <s v="DISTRICT ACCOUNTS"/>
    <m/>
    <x v="1203"/>
    <s v="PEORIA #39          "/>
    <s v=" "/>
    <s v=" "/>
    <n v="32"/>
    <s v="L00"/>
    <s v="F96"/>
    <n v="317500"/>
    <n v="0"/>
    <n v="30.95"/>
    <s v=" "/>
    <s v=" "/>
    <n v="30100000"/>
    <n v="198.02"/>
    <n v="0"/>
    <n v="0"/>
    <n v="198.02"/>
    <n v="30.95"/>
    <n v="10.42"/>
    <n v="0"/>
    <n v="0"/>
    <n v="3693.15"/>
    <n v="3713.68"/>
    <n v="103.89"/>
    <n v="0"/>
    <n v="0"/>
    <n v="103.89"/>
    <n v="198.02"/>
    <n v="10.42"/>
    <n v="0"/>
    <n v="0"/>
    <n v="3495.13"/>
    <n v="3682.73"/>
    <n v="0"/>
    <n v="0"/>
    <n v="0"/>
    <n v="0"/>
    <n v="0"/>
  </r>
  <r>
    <s v="PEORIA #40"/>
    <n v="6686"/>
    <s v="001"/>
    <m/>
    <s v="32-L00-G27"/>
    <x v="4"/>
    <x v="264"/>
    <s v="G27"/>
    <x v="951"/>
    <s v="DISTRICT ACCOUNTS"/>
    <m/>
    <x v="1204"/>
    <s v="PEORIA #40          "/>
    <s v=" "/>
    <s v=" "/>
    <n v="32"/>
    <s v="L00"/>
    <s v="G27"/>
    <n v="317500"/>
    <n v="0"/>
    <n v="21.36"/>
    <s v=" "/>
    <s v=" "/>
    <n v="30100000"/>
    <n v="59.35"/>
    <n v="0"/>
    <n v="0"/>
    <n v="59.35"/>
    <n v="21.36"/>
    <n v="8.51"/>
    <n v="0"/>
    <n v="0"/>
    <n v="603.29999999999995"/>
    <n v="616.15"/>
    <n v="37.659999999999997"/>
    <n v="0"/>
    <n v="0"/>
    <n v="37.659999999999997"/>
    <n v="59.35"/>
    <n v="8.51"/>
    <n v="0"/>
    <n v="0"/>
    <n v="543.95000000000005"/>
    <n v="594.79"/>
    <n v="0"/>
    <n v="0"/>
    <n v="0"/>
    <n v="0"/>
    <n v="0"/>
  </r>
  <r>
    <s v="PEORIA #41"/>
    <n v="6687"/>
    <s v="001"/>
    <m/>
    <s v="32-L00-H05"/>
    <x v="4"/>
    <x v="264"/>
    <s v="H05"/>
    <x v="952"/>
    <s v="DISTRICT ACCOUNTS"/>
    <m/>
    <x v="1205"/>
    <s v="PEORIA #41          "/>
    <s v=" "/>
    <s v=" "/>
    <n v="32"/>
    <s v="L00"/>
    <s v="H05"/>
    <n v="317500"/>
    <n v="0"/>
    <n v="71.75"/>
    <s v=" "/>
    <s v=" "/>
    <n v="30100000"/>
    <n v="208.14"/>
    <n v="0"/>
    <n v="0"/>
    <n v="208.14"/>
    <n v="71.75"/>
    <n v="9.26"/>
    <n v="0"/>
    <n v="0"/>
    <n v="1361.19"/>
    <n v="1423.68"/>
    <n v="41.58"/>
    <n v="0"/>
    <n v="0"/>
    <n v="41.58"/>
    <n v="208.14"/>
    <n v="9.26"/>
    <n v="0"/>
    <n v="0"/>
    <n v="1153.05"/>
    <n v="1351.93"/>
    <n v="0"/>
    <n v="0"/>
    <n v="0"/>
    <n v="0"/>
    <n v="0"/>
  </r>
  <r>
    <s v="PEORIA #42"/>
    <n v="6688"/>
    <s v="001"/>
    <m/>
    <s v="32-L00-H06"/>
    <x v="4"/>
    <x v="264"/>
    <s v="H06"/>
    <x v="10"/>
    <s v="DISTRICT ACCOUNTS"/>
    <m/>
    <x v="1206"/>
    <s v="PEORIA #42          "/>
    <s v=" "/>
    <s v=" "/>
    <n v="32"/>
    <s v="L00"/>
    <s v="H06"/>
    <n v="317500"/>
    <n v="0"/>
    <n v="0"/>
    <s v=" "/>
    <s v=" "/>
    <n v="30100000"/>
    <n v="13.62"/>
    <n v="0"/>
    <n v="0"/>
    <n v="13.62"/>
    <n v="0"/>
    <n v="0"/>
    <n v="0"/>
    <n v="0"/>
    <n v="391.85"/>
    <n v="391.85"/>
    <n v="0"/>
    <n v="0"/>
    <n v="0"/>
    <n v="0"/>
    <n v="13.62"/>
    <n v="0"/>
    <n v="0"/>
    <n v="0"/>
    <n v="378.23"/>
    <n v="391.85"/>
    <n v="0"/>
    <n v="0"/>
    <n v="0"/>
    <n v="0"/>
    <n v="0"/>
  </r>
  <r>
    <s v="PEORIA #43"/>
    <n v="6689"/>
    <s v="001"/>
    <m/>
    <s v="32-L00-F93"/>
    <x v="4"/>
    <x v="264"/>
    <s v="F93"/>
    <x v="953"/>
    <s v="DISTRICT ACCOUNTS"/>
    <m/>
    <x v="1207"/>
    <s v="PEORIA #43          "/>
    <s v=" "/>
    <s v=" "/>
    <n v="32"/>
    <s v="L00"/>
    <s v="F93"/>
    <n v="317500"/>
    <n v="0"/>
    <n v="38.909999999999997"/>
    <s v=" "/>
    <s v=" "/>
    <n v="30100000"/>
    <n v="56.63"/>
    <n v="0"/>
    <n v="0"/>
    <n v="56.63"/>
    <n v="38.909999999999997"/>
    <n v="12.6"/>
    <n v="0"/>
    <n v="0"/>
    <n v="1362.88"/>
    <n v="1389.19"/>
    <n v="71.099999999999994"/>
    <n v="0"/>
    <n v="0"/>
    <n v="71.099999999999994"/>
    <n v="56.63"/>
    <n v="12.6"/>
    <n v="0"/>
    <n v="0"/>
    <n v="1306.25"/>
    <n v="1350.28"/>
    <n v="0"/>
    <n v="0"/>
    <n v="0"/>
    <n v="0"/>
    <n v="0"/>
  </r>
  <r>
    <s v="PEORIA #45"/>
    <n v="6690"/>
    <s v="001"/>
    <m/>
    <s v="32-L00-H08"/>
    <x v="4"/>
    <x v="264"/>
    <s v="H08"/>
    <x v="954"/>
    <s v="DISTRICT ACCOUNTS"/>
    <m/>
    <x v="1208"/>
    <s v="PEORIA #45          "/>
    <s v=" "/>
    <s v=" "/>
    <n v="32"/>
    <s v="L00"/>
    <s v="H08"/>
    <n v="317500"/>
    <n v="0"/>
    <n v="20.04"/>
    <s v=" "/>
    <s v=" "/>
    <n v="30100000"/>
    <n v="53.45"/>
    <n v="0"/>
    <n v="0"/>
    <n v="53.45"/>
    <n v="20.04"/>
    <n v="9.5"/>
    <n v="0"/>
    <n v="0"/>
    <n v="699.04"/>
    <n v="709.58"/>
    <n v="15.75"/>
    <n v="0"/>
    <n v="0"/>
    <n v="15.75"/>
    <n v="53.45"/>
    <n v="9.5"/>
    <n v="0"/>
    <n v="0"/>
    <n v="645.59"/>
    <n v="689.54"/>
    <n v="0"/>
    <n v="0"/>
    <n v="0"/>
    <n v="0"/>
    <n v="0"/>
  </r>
  <r>
    <s v="PEORIA #46"/>
    <n v="6691"/>
    <s v="001"/>
    <m/>
    <s v="32-L00-G16"/>
    <x v="4"/>
    <x v="264"/>
    <s v="G16"/>
    <x v="955"/>
    <s v="DISTRICT ACCOUNTS"/>
    <m/>
    <x v="1209"/>
    <s v="PEORIA #46          "/>
    <s v=" "/>
    <s v=" "/>
    <n v="32"/>
    <s v="L00"/>
    <s v="G16"/>
    <n v="317500"/>
    <n v="0"/>
    <n v="44.39"/>
    <s v=" "/>
    <s v=" "/>
    <n v="30100000"/>
    <n v="243"/>
    <n v="0"/>
    <n v="0"/>
    <n v="243"/>
    <n v="44.39"/>
    <n v="48.99"/>
    <n v="0"/>
    <n v="0"/>
    <n v="1982.38"/>
    <n v="1977.78"/>
    <n v="136.77000000000001"/>
    <n v="0"/>
    <n v="0"/>
    <n v="136.77000000000001"/>
    <n v="243"/>
    <n v="48.99"/>
    <n v="0"/>
    <n v="0"/>
    <n v="1739.38"/>
    <n v="1933.39"/>
    <n v="0"/>
    <n v="0"/>
    <n v="0"/>
    <n v="0"/>
    <n v="0"/>
  </r>
  <r>
    <s v="PEORIA #47"/>
    <n v="6692"/>
    <s v="001"/>
    <m/>
    <s v="32-L00-G29"/>
    <x v="4"/>
    <x v="264"/>
    <s v="G29"/>
    <x v="956"/>
    <s v="DISTRICT ACCOUNTS"/>
    <m/>
    <x v="1210"/>
    <s v="PEORIA #47          "/>
    <s v=" "/>
    <s v=" "/>
    <n v="32"/>
    <s v="L00"/>
    <s v="G29"/>
    <n v="317500"/>
    <n v="0"/>
    <n v="17.28"/>
    <s v=" "/>
    <s v=" "/>
    <n v="30100000"/>
    <n v="24.71"/>
    <n v="0"/>
    <n v="0"/>
    <n v="24.71"/>
    <n v="17.28"/>
    <n v="0"/>
    <n v="0"/>
    <n v="0"/>
    <n v="610.84"/>
    <n v="628.12"/>
    <n v="17.64"/>
    <n v="0"/>
    <n v="0"/>
    <n v="17.64"/>
    <n v="24.71"/>
    <n v="0"/>
    <n v="0"/>
    <n v="0"/>
    <n v="586.13"/>
    <n v="610.84"/>
    <n v="0"/>
    <n v="0"/>
    <n v="0"/>
    <n v="0"/>
    <n v="0"/>
  </r>
  <r>
    <s v="PEORIA #48"/>
    <n v="6693"/>
    <s v="001"/>
    <m/>
    <s v="32-L00-G09"/>
    <x v="4"/>
    <x v="264"/>
    <s v="G09"/>
    <x v="957"/>
    <s v="DISTRICT ACCOUNTS"/>
    <m/>
    <x v="1211"/>
    <s v="PEORIA #48          "/>
    <s v=" "/>
    <s v=" "/>
    <n v="32"/>
    <s v="L00"/>
    <s v="G09"/>
    <n v="317500"/>
    <n v="0"/>
    <n v="32.15"/>
    <s v=" "/>
    <s v=" "/>
    <n v="30100000"/>
    <n v="130.09"/>
    <n v="0"/>
    <n v="0"/>
    <n v="130.09"/>
    <n v="32.15"/>
    <n v="0"/>
    <n v="0"/>
    <n v="0"/>
    <n v="1756.22"/>
    <n v="1788.37"/>
    <n v="43.25"/>
    <n v="0"/>
    <n v="0"/>
    <n v="43.25"/>
    <n v="130.09"/>
    <n v="0"/>
    <n v="0"/>
    <n v="0"/>
    <n v="1626.13"/>
    <n v="1756.22"/>
    <n v="0"/>
    <n v="0"/>
    <n v="0"/>
    <n v="0"/>
    <n v="0"/>
  </r>
  <r>
    <s v="PEORIA #49"/>
    <n v="6694"/>
    <s v="001"/>
    <m/>
    <s v="32-L03-002"/>
    <x v="4"/>
    <x v="271"/>
    <s v="002"/>
    <x v="958"/>
    <s v="DISTRICT ACCOUNTS"/>
    <m/>
    <x v="1212"/>
    <s v="PEORIA #49          "/>
    <s v=" "/>
    <s v=" "/>
    <n v="32"/>
    <s v="L03"/>
    <n v="2"/>
    <n v="317500"/>
    <n v="0"/>
    <n v="45.82"/>
    <s v=" "/>
    <s v=" "/>
    <n v="30100000"/>
    <n v="100.35"/>
    <n v="0"/>
    <n v="0"/>
    <n v="100.35"/>
    <n v="45.82"/>
    <n v="0"/>
    <n v="0"/>
    <n v="0"/>
    <n v="1658.21"/>
    <n v="1704.03"/>
    <n v="52.66"/>
    <n v="0"/>
    <n v="0"/>
    <n v="52.66"/>
    <n v="100.35"/>
    <n v="0"/>
    <n v="0"/>
    <n v="0"/>
    <n v="1557.86"/>
    <n v="1658.21"/>
    <n v="0"/>
    <n v="0"/>
    <n v="0"/>
    <n v="0"/>
    <n v="0"/>
  </r>
  <r>
    <s v="PEORIA #50"/>
    <n v="6695"/>
    <s v="001"/>
    <m/>
    <s v="32-L00-G20"/>
    <x v="4"/>
    <x v="264"/>
    <s v="G20"/>
    <x v="959"/>
    <s v="DISTRICT ACCOUNTS"/>
    <m/>
    <x v="1213"/>
    <s v="PEORIA #50          "/>
    <s v=" "/>
    <s v=" "/>
    <n v="32"/>
    <s v="L00"/>
    <s v="G20"/>
    <n v="317500"/>
    <n v="0"/>
    <n v="182.11"/>
    <s v=" "/>
    <s v=" "/>
    <n v="30100000"/>
    <n v="416.98"/>
    <n v="0"/>
    <n v="0"/>
    <n v="416.98"/>
    <n v="182.11"/>
    <n v="34.119999999999997"/>
    <n v="0"/>
    <n v="0"/>
    <n v="7340.04"/>
    <n v="7488.03"/>
    <n v="172.67"/>
    <n v="0"/>
    <n v="0"/>
    <n v="172.67"/>
    <n v="416.98"/>
    <n v="34.119999999999997"/>
    <n v="0"/>
    <n v="0"/>
    <n v="6923.06"/>
    <n v="7305.92"/>
    <n v="0"/>
    <n v="0"/>
    <n v="0"/>
    <n v="0"/>
    <n v="0"/>
  </r>
  <r>
    <s v="PEORIA #51"/>
    <n v="6696"/>
    <s v="001"/>
    <m/>
    <s v="32-L00-G18"/>
    <x v="4"/>
    <x v="264"/>
    <s v="G18"/>
    <x v="960"/>
    <s v="DISTRICT ACCOUNTS"/>
    <m/>
    <x v="1214"/>
    <s v="PEORIA #51          "/>
    <s v=" "/>
    <s v=" "/>
    <n v="32"/>
    <s v="L00"/>
    <s v="G18"/>
    <n v="317500"/>
    <n v="0"/>
    <n v="55.82"/>
    <s v=" "/>
    <s v=" "/>
    <n v="30100000"/>
    <n v="90.49"/>
    <n v="0"/>
    <n v="0"/>
    <n v="90.49"/>
    <n v="55.82"/>
    <n v="21.85"/>
    <n v="0"/>
    <n v="0"/>
    <n v="1147.53"/>
    <n v="1181.5"/>
    <n v="53.44"/>
    <n v="0"/>
    <n v="0"/>
    <n v="53.44"/>
    <n v="90.49"/>
    <n v="21.85"/>
    <n v="0"/>
    <n v="0"/>
    <n v="1057.04"/>
    <n v="1125.68"/>
    <n v="0"/>
    <n v="0"/>
    <n v="0"/>
    <n v="0"/>
    <n v="0"/>
  </r>
  <r>
    <s v="PEORIA #54"/>
    <n v="6697"/>
    <s v="001"/>
    <m/>
    <s v="32-L00-G21"/>
    <x v="4"/>
    <x v="264"/>
    <s v="G21"/>
    <x v="961"/>
    <s v="DISTRICT ACCOUNTS"/>
    <m/>
    <x v="1215"/>
    <s v="PEORIA #54          "/>
    <s v=" "/>
    <s v=" "/>
    <n v="32"/>
    <s v="L00"/>
    <s v="G21"/>
    <n v="317500"/>
    <n v="0"/>
    <n v="33.71"/>
    <s v=" "/>
    <s v=" "/>
    <n v="30100000"/>
    <n v="40.590000000000003"/>
    <n v="0"/>
    <n v="0"/>
    <n v="40.590000000000003"/>
    <n v="33.71"/>
    <n v="4.82"/>
    <n v="0"/>
    <n v="0"/>
    <n v="1126.8499999999999"/>
    <n v="1155.74"/>
    <n v="32.54"/>
    <n v="0"/>
    <n v="0"/>
    <n v="32.54"/>
    <n v="40.590000000000003"/>
    <n v="4.82"/>
    <n v="0"/>
    <n v="0"/>
    <n v="1086.26"/>
    <n v="1122.03"/>
    <n v="0"/>
    <n v="0"/>
    <n v="0"/>
    <n v="0"/>
    <n v="0"/>
  </r>
  <r>
    <s v="PEORIA #55"/>
    <n v="6698"/>
    <s v="001"/>
    <m/>
    <s v="32-L03-021"/>
    <x v="4"/>
    <x v="271"/>
    <s v="021"/>
    <x v="10"/>
    <s v="DISTRICT ACCOUNTS"/>
    <m/>
    <x v="1216"/>
    <s v="PEORIA #55          "/>
    <s v=" "/>
    <s v=" "/>
    <n v="32"/>
    <s v="L03"/>
    <n v="21"/>
    <n v="317500"/>
    <n v="0"/>
    <n v="0"/>
    <s v=" "/>
    <s v=" "/>
    <n v="30100000"/>
    <n v="12.74"/>
    <n v="0"/>
    <n v="0"/>
    <n v="12.74"/>
    <n v="0"/>
    <n v="0"/>
    <n v="0"/>
    <n v="0"/>
    <n v="276.60000000000002"/>
    <n v="276.60000000000002"/>
    <n v="39.49"/>
    <n v="0"/>
    <n v="0"/>
    <n v="39.49"/>
    <n v="12.74"/>
    <n v="0"/>
    <n v="0"/>
    <n v="0"/>
    <n v="263.86"/>
    <n v="276.60000000000002"/>
    <n v="0"/>
    <n v="0"/>
    <n v="0"/>
    <n v="0"/>
    <n v="0"/>
  </r>
  <r>
    <s v="PEORIA #56"/>
    <n v="6699"/>
    <s v="001"/>
    <m/>
    <s v="32-L00-G47"/>
    <x v="4"/>
    <x v="264"/>
    <s v="G47"/>
    <x v="962"/>
    <s v="DISTRICT ACCOUNTS"/>
    <m/>
    <x v="1217"/>
    <s v="PEORIA #56          "/>
    <s v=" "/>
    <s v=" "/>
    <n v="32"/>
    <s v="L00"/>
    <s v="G47"/>
    <n v="317500"/>
    <n v="0"/>
    <n v="44.84"/>
    <s v=" "/>
    <s v=" "/>
    <n v="30100000"/>
    <n v="112.58"/>
    <n v="0"/>
    <n v="0"/>
    <n v="112.58"/>
    <n v="44.84"/>
    <n v="68.489999999999995"/>
    <n v="0"/>
    <n v="0"/>
    <n v="1523.19"/>
    <n v="1499.54"/>
    <n v="61.53"/>
    <n v="0"/>
    <n v="0"/>
    <n v="61.53"/>
    <n v="112.58"/>
    <n v="68.489999999999995"/>
    <n v="0"/>
    <n v="0"/>
    <n v="1410.61"/>
    <n v="1454.7"/>
    <n v="0"/>
    <n v="0"/>
    <n v="0"/>
    <n v="0"/>
    <n v="0"/>
  </r>
  <r>
    <s v="PEORIA #57"/>
    <n v="6700"/>
    <s v="001"/>
    <m/>
    <s v="32-L00-G25"/>
    <x v="4"/>
    <x v="264"/>
    <s v="G25"/>
    <x v="963"/>
    <s v="DISTRICT ACCOUNTS"/>
    <m/>
    <x v="1218"/>
    <s v="PEORIA #57          "/>
    <s v=" "/>
    <s v=" "/>
    <n v="32"/>
    <s v="L00"/>
    <s v="G25"/>
    <n v="317500"/>
    <n v="0"/>
    <n v="166.4"/>
    <s v=" "/>
    <s v=" "/>
    <n v="30100000"/>
    <n v="211.39"/>
    <n v="0"/>
    <n v="0"/>
    <n v="211.39"/>
    <n v="166.4"/>
    <n v="84.27"/>
    <n v="0"/>
    <n v="0"/>
    <n v="5128.6099999999997"/>
    <n v="5210.74"/>
    <n v="78.2"/>
    <n v="0"/>
    <n v="0"/>
    <n v="78.2"/>
    <n v="211.39"/>
    <n v="84.27"/>
    <n v="0"/>
    <n v="0"/>
    <n v="4917.22"/>
    <n v="5044.34"/>
    <n v="0"/>
    <n v="0"/>
    <n v="0"/>
    <n v="0"/>
    <n v="0"/>
  </r>
  <r>
    <s v="PEORIA #58"/>
    <n v="6701"/>
    <s v="001"/>
    <m/>
    <s v="32-L00-G17"/>
    <x v="4"/>
    <x v="264"/>
    <s v="G17"/>
    <x v="964"/>
    <s v="DISTRICT ACCOUNTS"/>
    <m/>
    <x v="1219"/>
    <s v="PEORIA #58          "/>
    <s v=" "/>
    <s v=" "/>
    <n v="32"/>
    <s v="L00"/>
    <s v="G17"/>
    <n v="317500"/>
    <n v="0"/>
    <n v="42.22"/>
    <s v=" "/>
    <s v=" "/>
    <n v="30100000"/>
    <n v="133.22999999999999"/>
    <n v="0"/>
    <n v="0"/>
    <n v="133.22999999999999"/>
    <n v="42.22"/>
    <n v="33.520000000000003"/>
    <n v="0"/>
    <n v="0"/>
    <n v="3374.98"/>
    <n v="3383.68"/>
    <n v="76.55"/>
    <n v="0"/>
    <n v="0"/>
    <n v="76.55"/>
    <n v="133.22999999999999"/>
    <n v="33.520000000000003"/>
    <n v="0"/>
    <n v="0"/>
    <n v="3241.75"/>
    <n v="3341.46"/>
    <n v="0"/>
    <n v="0"/>
    <n v="0"/>
    <n v="0"/>
    <n v="0"/>
  </r>
  <r>
    <s v="PEORIA #59"/>
    <n v="6702"/>
    <s v="001"/>
    <m/>
    <s v="32-L00-G40"/>
    <x v="4"/>
    <x v="264"/>
    <s v="G40"/>
    <x v="965"/>
    <s v="DISTRICT ACCOUNTS"/>
    <m/>
    <x v="1220"/>
    <s v="PEORIA #59          "/>
    <s v=" "/>
    <s v=" "/>
    <n v="32"/>
    <s v="L00"/>
    <s v="G40"/>
    <n v="317500"/>
    <n v="0"/>
    <n v="28.62"/>
    <s v=" "/>
    <s v=" "/>
    <n v="30100000"/>
    <n v="62.36"/>
    <n v="0"/>
    <n v="0"/>
    <n v="62.36"/>
    <n v="28.62"/>
    <n v="7.26"/>
    <n v="0"/>
    <n v="0"/>
    <n v="1400.45"/>
    <n v="1421.81"/>
    <n v="42.92"/>
    <n v="0"/>
    <n v="0"/>
    <n v="42.92"/>
    <n v="62.36"/>
    <n v="7.26"/>
    <n v="0"/>
    <n v="0"/>
    <n v="1338.09"/>
    <n v="1393.19"/>
    <n v="0"/>
    <n v="0"/>
    <n v="0"/>
    <n v="0"/>
    <n v="0"/>
  </r>
  <r>
    <s v="PEORIA #61"/>
    <n v="6703"/>
    <s v="001"/>
    <m/>
    <s v="32-L00-G34"/>
    <x v="4"/>
    <x v="264"/>
    <s v="G34"/>
    <x v="966"/>
    <s v="DISTRICT ACCOUNTS"/>
    <m/>
    <x v="1221"/>
    <s v="PEORIA #61          "/>
    <s v=" "/>
    <s v=" "/>
    <n v="32"/>
    <s v="L00"/>
    <s v="G34"/>
    <n v="317500"/>
    <n v="0"/>
    <n v="16.48"/>
    <s v=" "/>
    <s v=" "/>
    <n v="30100000"/>
    <n v="12.93"/>
    <n v="0"/>
    <n v="0"/>
    <n v="12.93"/>
    <n v="16.48"/>
    <n v="0"/>
    <n v="0"/>
    <n v="0"/>
    <n v="390.61"/>
    <n v="407.09"/>
    <n v="0"/>
    <n v="0"/>
    <n v="0"/>
    <n v="0"/>
    <n v="12.93"/>
    <n v="0"/>
    <n v="0"/>
    <n v="0"/>
    <n v="377.68"/>
    <n v="390.61"/>
    <n v="0"/>
    <n v="0"/>
    <n v="0"/>
    <n v="0"/>
    <n v="0"/>
  </r>
  <r>
    <s v="PEORIA #62"/>
    <n v="6704"/>
    <s v="001"/>
    <m/>
    <s v="32-L00-G35"/>
    <x v="4"/>
    <x v="264"/>
    <s v="G35"/>
    <x v="10"/>
    <s v="DISTRICT ACCOUNTS"/>
    <m/>
    <x v="1222"/>
    <s v="PEORIA #62          "/>
    <s v=" "/>
    <s v=" "/>
    <n v="32"/>
    <s v="L00"/>
    <s v="G35"/>
    <n v="317500"/>
    <n v="0"/>
    <n v="0"/>
    <s v=" "/>
    <s v=" "/>
    <n v="30100000"/>
    <n v="49.14"/>
    <n v="0"/>
    <n v="0"/>
    <n v="49.14"/>
    <n v="0"/>
    <n v="0"/>
    <n v="0"/>
    <n v="0"/>
    <n v="984.67"/>
    <n v="984.67"/>
    <n v="10.18"/>
    <n v="0"/>
    <n v="0"/>
    <n v="10.18"/>
    <n v="49.14"/>
    <n v="0"/>
    <n v="0"/>
    <n v="0"/>
    <n v="935.53"/>
    <n v="984.67"/>
    <n v="0"/>
    <n v="0"/>
    <n v="0"/>
    <n v="0"/>
    <n v="0"/>
  </r>
  <r>
    <s v="PEORIA #63"/>
    <n v="6705"/>
    <s v="001"/>
    <m/>
    <s v="32-L00-G28"/>
    <x v="4"/>
    <x v="264"/>
    <s v="G28"/>
    <x v="967"/>
    <s v="DISTRICT ACCOUNTS"/>
    <m/>
    <x v="1223"/>
    <s v="PEORIA #63          "/>
    <s v=" "/>
    <s v=" "/>
    <n v="32"/>
    <s v="L00"/>
    <s v="G28"/>
    <n v="317500"/>
    <n v="0"/>
    <n v="30.3"/>
    <s v=" "/>
    <s v=" "/>
    <n v="30100000"/>
    <n v="105.88"/>
    <n v="0"/>
    <n v="0"/>
    <n v="105.88"/>
    <n v="30.3"/>
    <n v="26.89"/>
    <n v="0"/>
    <n v="0"/>
    <n v="1890.55"/>
    <n v="1893.96"/>
    <n v="35.28"/>
    <n v="0"/>
    <n v="0"/>
    <n v="35.28"/>
    <n v="105.88"/>
    <n v="26.89"/>
    <n v="0"/>
    <n v="0"/>
    <n v="1784.67"/>
    <n v="1863.66"/>
    <n v="0"/>
    <n v="0"/>
    <n v="0"/>
    <n v="0"/>
    <n v="0"/>
  </r>
  <r>
    <s v="PEORIA #66"/>
    <n v="6706"/>
    <s v="001"/>
    <m/>
    <s v="32-L03-004"/>
    <x v="4"/>
    <x v="271"/>
    <s v="004"/>
    <x v="968"/>
    <s v="DISTRICT ACCOUNTS"/>
    <m/>
    <x v="1224"/>
    <s v="PEORIA #66          "/>
    <s v=" "/>
    <s v=" "/>
    <n v="32"/>
    <s v="L03"/>
    <n v="4"/>
    <n v="317500"/>
    <n v="0"/>
    <n v="78.47"/>
    <s v=" "/>
    <s v=" "/>
    <n v="30100000"/>
    <n v="130.52000000000001"/>
    <n v="0"/>
    <n v="0"/>
    <n v="130.52000000000001"/>
    <n v="78.47"/>
    <n v="15.8"/>
    <n v="0"/>
    <n v="0"/>
    <n v="2019.27"/>
    <n v="2081.94"/>
    <n v="70.08"/>
    <n v="0"/>
    <n v="0"/>
    <n v="70.08"/>
    <n v="130.52000000000001"/>
    <n v="15.8"/>
    <n v="0"/>
    <n v="0"/>
    <n v="1888.75"/>
    <n v="2003.47"/>
    <n v="0"/>
    <n v="0"/>
    <n v="0"/>
    <n v="0"/>
    <n v="0"/>
  </r>
  <r>
    <s v="PEORIA #70"/>
    <n v="6707"/>
    <s v="001"/>
    <m/>
    <s v="32-L00-G48"/>
    <x v="4"/>
    <x v="264"/>
    <s v="G48"/>
    <x v="969"/>
    <s v="DISTRICT ACCOUNTS"/>
    <m/>
    <x v="1225"/>
    <s v="PEORIA #70          "/>
    <s v=" "/>
    <s v=" "/>
    <n v="32"/>
    <s v="L00"/>
    <s v="G48"/>
    <n v="317500"/>
    <n v="0"/>
    <n v="14.62"/>
    <s v=" "/>
    <s v=" "/>
    <n v="30100000"/>
    <n v="13.11"/>
    <n v="0"/>
    <n v="0"/>
    <n v="13.11"/>
    <n v="14.62"/>
    <n v="0"/>
    <n v="0"/>
    <n v="0"/>
    <n v="245.01"/>
    <n v="259.63"/>
    <n v="0"/>
    <n v="0"/>
    <n v="0"/>
    <n v="0"/>
    <n v="13.11"/>
    <n v="0"/>
    <n v="0"/>
    <n v="0"/>
    <n v="231.9"/>
    <n v="245.01"/>
    <n v="0"/>
    <n v="0"/>
    <n v="0"/>
    <n v="0"/>
    <n v="0"/>
  </r>
  <r>
    <s v="PEORIA #73"/>
    <n v="6708"/>
    <s v="001"/>
    <m/>
    <s v="32-L03-005"/>
    <x v="4"/>
    <x v="271"/>
    <s v="005"/>
    <x v="970"/>
    <s v="DISTRICT ACCOUNTS"/>
    <m/>
    <x v="1226"/>
    <s v="PEORIA #73          "/>
    <s v=" "/>
    <s v=" "/>
    <n v="32"/>
    <s v="L03"/>
    <n v="5"/>
    <n v="317500"/>
    <n v="0"/>
    <n v="352.65"/>
    <s v=" "/>
    <s v=" "/>
    <n v="30100000"/>
    <n v="467.55"/>
    <n v="0"/>
    <n v="0"/>
    <n v="467.55"/>
    <n v="352.65"/>
    <n v="81.2"/>
    <n v="0"/>
    <n v="0"/>
    <n v="9861.17"/>
    <n v="10132.620000000001"/>
    <n v="224.24"/>
    <n v="0"/>
    <n v="0"/>
    <n v="224.24"/>
    <n v="467.55"/>
    <n v="81.2"/>
    <n v="0"/>
    <n v="0"/>
    <n v="9393.6200000000008"/>
    <n v="9779.9699999999993"/>
    <n v="0"/>
    <n v="0"/>
    <n v="0"/>
    <n v="0"/>
    <n v="0"/>
  </r>
  <r>
    <s v="PEORIA #78"/>
    <n v="6709"/>
    <s v="001"/>
    <m/>
    <s v="32-L03-008"/>
    <x v="4"/>
    <x v="271"/>
    <s v="008"/>
    <x v="971"/>
    <s v="DISTRICT ACCOUNTS"/>
    <m/>
    <x v="1227"/>
    <s v="PEORIA #78          "/>
    <s v=" "/>
    <s v=" "/>
    <n v="32"/>
    <s v="L03"/>
    <n v="8"/>
    <n v="317500"/>
    <n v="0"/>
    <n v="41.81"/>
    <s v=" "/>
    <s v=" "/>
    <n v="30100000"/>
    <n v="43.03"/>
    <n v="0"/>
    <n v="0"/>
    <n v="43.03"/>
    <n v="41.81"/>
    <n v="0"/>
    <n v="0"/>
    <n v="0"/>
    <n v="1109.27"/>
    <n v="1151.08"/>
    <n v="29.26"/>
    <n v="0"/>
    <n v="0"/>
    <n v="29.26"/>
    <n v="43.03"/>
    <n v="0"/>
    <n v="0"/>
    <n v="0"/>
    <n v="1066.24"/>
    <n v="1109.27"/>
    <n v="0"/>
    <n v="0"/>
    <n v="0"/>
    <n v="0"/>
    <n v="0"/>
  </r>
  <r>
    <s v="PEORIA #79"/>
    <n v="6710"/>
    <s v="001"/>
    <m/>
    <s v="32-L03-009"/>
    <x v="4"/>
    <x v="271"/>
    <s v="009"/>
    <x v="972"/>
    <s v="DISTRICT ACCOUNTS"/>
    <m/>
    <x v="1228"/>
    <s v="PEORIA #79          "/>
    <s v=" "/>
    <s v=" "/>
    <n v="32"/>
    <s v="L03"/>
    <n v="9"/>
    <n v="317500"/>
    <n v="0"/>
    <n v="11.12"/>
    <s v=" "/>
    <s v=" "/>
    <n v="30100000"/>
    <n v="83.36"/>
    <n v="0"/>
    <n v="0"/>
    <n v="83.36"/>
    <n v="11.12"/>
    <n v="0"/>
    <n v="0"/>
    <n v="0"/>
    <n v="1208.71"/>
    <n v="1219.83"/>
    <n v="19.329999999999998"/>
    <n v="0"/>
    <n v="0"/>
    <n v="19.329999999999998"/>
    <n v="83.36"/>
    <n v="0"/>
    <n v="0"/>
    <n v="0"/>
    <n v="1125.3499999999999"/>
    <n v="1208.71"/>
    <n v="0"/>
    <n v="0"/>
    <n v="0"/>
    <n v="0"/>
    <n v="0"/>
  </r>
  <r>
    <s v="PEORIA #83"/>
    <n v="6711"/>
    <s v="001"/>
    <m/>
    <s v="32-L03-001"/>
    <x v="4"/>
    <x v="271"/>
    <s v="001"/>
    <x v="973"/>
    <s v="DISTRICT ACCOUNTS"/>
    <m/>
    <x v="1229"/>
    <s v="PEORA #83           "/>
    <s v=" "/>
    <s v=" "/>
    <n v="32"/>
    <s v="L03"/>
    <n v="1"/>
    <n v="317500"/>
    <n v="0"/>
    <n v="30.88"/>
    <s v=" "/>
    <s v=" "/>
    <n v="30100000"/>
    <n v="100.29"/>
    <n v="0"/>
    <n v="0"/>
    <n v="100.29"/>
    <n v="30.88"/>
    <n v="41.51"/>
    <n v="0"/>
    <n v="0"/>
    <n v="2897.27"/>
    <n v="2886.64"/>
    <n v="45.6"/>
    <n v="0"/>
    <n v="0"/>
    <n v="45.6"/>
    <n v="100.29"/>
    <n v="41.51"/>
    <n v="0"/>
    <n v="0"/>
    <n v="2796.98"/>
    <n v="2855.76"/>
    <n v="0"/>
    <n v="0"/>
    <n v="0"/>
    <n v="0"/>
    <n v="0"/>
  </r>
  <r>
    <s v="PEORIA #93"/>
    <n v="6712"/>
    <s v="001"/>
    <m/>
    <s v="32-L03-011"/>
    <x v="4"/>
    <x v="271"/>
    <s v="011"/>
    <x v="974"/>
    <s v="DISTRICT ACCOUNTS"/>
    <m/>
    <x v="1230"/>
    <s v="PEORIA #93          "/>
    <s v=" "/>
    <s v=" "/>
    <n v="32"/>
    <s v="L03"/>
    <n v="11"/>
    <n v="317500"/>
    <n v="0"/>
    <n v="36.39"/>
    <s v=" "/>
    <s v=" "/>
    <n v="30100000"/>
    <n v="135.41999999999999"/>
    <n v="0"/>
    <n v="0"/>
    <n v="135.41999999999999"/>
    <n v="36.39"/>
    <n v="26.32"/>
    <n v="0"/>
    <n v="0"/>
    <n v="2975.43"/>
    <n v="2985.5"/>
    <n v="43.55"/>
    <n v="0"/>
    <n v="0"/>
    <n v="43.55"/>
    <n v="135.41999999999999"/>
    <n v="26.32"/>
    <n v="0"/>
    <n v="0"/>
    <n v="2840.01"/>
    <n v="2949.11"/>
    <n v="0"/>
    <n v="0"/>
    <n v="0"/>
    <n v="0"/>
    <n v="0"/>
  </r>
  <r>
    <s v="PEORIA #98"/>
    <n v="6713"/>
    <s v="001"/>
    <m/>
    <s v="32-L03-015"/>
    <x v="4"/>
    <x v="271"/>
    <s v="015"/>
    <x v="975"/>
    <s v="DISTRICT ACCOUNTS"/>
    <m/>
    <x v="1231"/>
    <s v="PEORIA #98          "/>
    <s v=" "/>
    <s v=" "/>
    <n v="32"/>
    <s v="L03"/>
    <n v="15"/>
    <n v="317500"/>
    <n v="0"/>
    <n v="85.64"/>
    <s v=" "/>
    <s v=" "/>
    <n v="30100000"/>
    <n v="139.1"/>
    <n v="0"/>
    <n v="0"/>
    <n v="139.1"/>
    <n v="85.64"/>
    <n v="14.94"/>
    <n v="0"/>
    <n v="0"/>
    <n v="2033.28"/>
    <n v="2103.98"/>
    <n v="10.5"/>
    <n v="0"/>
    <n v="0"/>
    <n v="10.5"/>
    <n v="139.1"/>
    <n v="14.94"/>
    <n v="0"/>
    <n v="0"/>
    <n v="1894.18"/>
    <n v="2018.34"/>
    <n v="0"/>
    <n v="0"/>
    <n v="0"/>
    <n v="0"/>
    <n v="0"/>
  </r>
  <r>
    <s v="PEORIA 1013 SLID"/>
    <n v="6714"/>
    <s v="001"/>
    <m/>
    <s v="32-L03-135"/>
    <x v="4"/>
    <x v="271"/>
    <s v="135"/>
    <x v="976"/>
    <s v="DISTRICT ACCOUNTS"/>
    <m/>
    <x v="1232"/>
    <s v="PEORIA 1013 SLID    "/>
    <s v=" "/>
    <s v=" "/>
    <n v="32"/>
    <s v="L03"/>
    <n v="135"/>
    <n v="317500"/>
    <n v="0"/>
    <n v="145.61000000000001"/>
    <s v=" "/>
    <s v=" "/>
    <n v="30100000"/>
    <n v="36.69"/>
    <n v="0"/>
    <n v="0"/>
    <n v="36.69"/>
    <n v="145.61000000000001"/>
    <n v="0"/>
    <n v="0"/>
    <n v="0"/>
    <n v="1021.32"/>
    <n v="1166.93"/>
    <n v="24.27"/>
    <n v="0"/>
    <n v="0"/>
    <n v="24.27"/>
    <n v="36.69"/>
    <n v="0"/>
    <n v="0"/>
    <n v="0"/>
    <n v="984.63"/>
    <n v="1021.32"/>
    <n v="0"/>
    <n v="0"/>
    <n v="0"/>
    <n v="0"/>
    <n v="0"/>
  </r>
  <r>
    <s v="PEORIA 1014 SLID"/>
    <n v="6715"/>
    <s v="001"/>
    <m/>
    <s v="32-L03-136"/>
    <x v="4"/>
    <x v="271"/>
    <s v="136"/>
    <x v="10"/>
    <s v="DISTRICT ACCOUNTS"/>
    <m/>
    <x v="1233"/>
    <s v="PEORIA 1014 SLID    "/>
    <s v=" "/>
    <s v=" "/>
    <n v="32"/>
    <s v="L03"/>
    <n v="136"/>
    <n v="317500"/>
    <n v="0"/>
    <n v="0"/>
    <s v=" "/>
    <s v=" "/>
    <n v="30100000"/>
    <n v="0"/>
    <n v="0"/>
    <n v="0"/>
    <n v="0"/>
    <n v="0"/>
    <n v="0"/>
    <n v="0"/>
    <n v="0"/>
    <n v="1417.99"/>
    <n v="1417.99"/>
    <n v="0"/>
    <n v="0"/>
    <n v="0"/>
    <n v="0"/>
    <n v="0"/>
    <n v="0"/>
    <n v="0"/>
    <n v="0"/>
    <n v="1417.99"/>
    <n v="1417.99"/>
    <n v="0"/>
    <n v="0"/>
    <n v="0"/>
    <n v="0"/>
    <n v="0"/>
  </r>
  <r>
    <s v="PEORIA 377"/>
    <n v="6716"/>
    <s v="001"/>
    <m/>
    <s v="32-L03-007"/>
    <x v="4"/>
    <x v="271"/>
    <s v="007"/>
    <x v="977"/>
    <s v="DISTRICT ACCOUNTS"/>
    <m/>
    <x v="1234"/>
    <s v="PEORIA #77          "/>
    <s v=" "/>
    <s v=" "/>
    <n v="32"/>
    <s v="L03"/>
    <n v="7"/>
    <n v="317500"/>
    <n v="0"/>
    <n v="13.85"/>
    <s v=" "/>
    <s v=" "/>
    <n v="30100000"/>
    <n v="49.51"/>
    <n v="0"/>
    <n v="0"/>
    <n v="49.51"/>
    <n v="13.85"/>
    <n v="0"/>
    <n v="0"/>
    <n v="0"/>
    <n v="801.1"/>
    <n v="814.95"/>
    <n v="21.17"/>
    <n v="0"/>
    <n v="0"/>
    <n v="21.17"/>
    <n v="49.51"/>
    <n v="0"/>
    <n v="0"/>
    <n v="0"/>
    <n v="751.59"/>
    <n v="801.1"/>
    <n v="0"/>
    <n v="0"/>
    <n v="0"/>
    <n v="0"/>
    <n v="0"/>
  </r>
  <r>
    <s v="PEORIA SL #172"/>
    <n v="6717"/>
    <s v="001"/>
    <m/>
    <s v="32-L03-082"/>
    <x v="4"/>
    <x v="271"/>
    <s v="082"/>
    <x v="978"/>
    <s v="DISTRICT ACCOUNTS"/>
    <m/>
    <x v="1235"/>
    <s v="PEORIA SL #172      "/>
    <s v=" "/>
    <s v=" "/>
    <n v="32"/>
    <s v="L03"/>
    <n v="82"/>
    <n v="317500"/>
    <n v="0"/>
    <n v="31.64"/>
    <s v=" "/>
    <s v=" "/>
    <n v="30100000"/>
    <n v="0"/>
    <n v="0"/>
    <n v="0"/>
    <n v="0"/>
    <n v="31.64"/>
    <n v="0"/>
    <n v="0"/>
    <n v="0"/>
    <n v="762.71"/>
    <n v="794.35"/>
    <n v="31.06"/>
    <n v="0"/>
    <n v="0"/>
    <n v="31.06"/>
    <n v="0"/>
    <n v="0"/>
    <n v="0"/>
    <n v="0"/>
    <n v="762.71"/>
    <n v="762.71"/>
    <n v="0"/>
    <n v="0"/>
    <n v="0"/>
    <n v="0"/>
    <n v="0"/>
  </r>
  <r>
    <s v="PEORIA SL #183"/>
    <n v="6718"/>
    <s v="001"/>
    <m/>
    <s v="32-L03-083"/>
    <x v="4"/>
    <x v="271"/>
    <s v="083"/>
    <x v="979"/>
    <s v="DISTRICT ACCOUNTS"/>
    <m/>
    <x v="1236"/>
    <s v="PEORIA SL #183      "/>
    <s v=" "/>
    <s v=" "/>
    <n v="32"/>
    <s v="L03"/>
    <n v="83"/>
    <n v="317500"/>
    <n v="0"/>
    <n v="17.38"/>
    <s v=" "/>
    <s v=" "/>
    <n v="30100000"/>
    <n v="0"/>
    <n v="0"/>
    <n v="0"/>
    <n v="0"/>
    <n v="17.38"/>
    <n v="8.39"/>
    <n v="0"/>
    <n v="0"/>
    <n v="203.86"/>
    <n v="212.85"/>
    <n v="0"/>
    <n v="0"/>
    <n v="0"/>
    <n v="0"/>
    <n v="0"/>
    <n v="8.39"/>
    <n v="0"/>
    <n v="0"/>
    <n v="203.86"/>
    <n v="195.47"/>
    <n v="0"/>
    <n v="0"/>
    <n v="0"/>
    <n v="0"/>
    <n v="0"/>
  </r>
  <r>
    <s v="PEORIA SL #184"/>
    <n v="6719"/>
    <s v="001"/>
    <m/>
    <s v="32-L03-139"/>
    <x v="4"/>
    <x v="271"/>
    <s v="139"/>
    <x v="980"/>
    <s v="DISTRICT ACCOUNTS"/>
    <m/>
    <x v="1237"/>
    <s v="PEORIA SL #184      "/>
    <s v=" "/>
    <s v=" "/>
    <n v="32"/>
    <s v="L03"/>
    <n v="139"/>
    <n v="317500"/>
    <n v="0"/>
    <n v="21.29"/>
    <s v=" "/>
    <s v=" "/>
    <n v="30100000"/>
    <n v="45.09"/>
    <n v="0"/>
    <n v="0"/>
    <n v="45.09"/>
    <n v="21.29"/>
    <n v="37.950000000000003"/>
    <n v="0"/>
    <n v="0"/>
    <n v="643.92999999999995"/>
    <n v="627.27"/>
    <n v="0"/>
    <n v="0"/>
    <n v="0"/>
    <n v="0"/>
    <n v="45.09"/>
    <n v="37.950000000000003"/>
    <n v="0"/>
    <n v="0"/>
    <n v="598.84"/>
    <n v="605.98"/>
    <n v="0"/>
    <n v="0"/>
    <n v="0"/>
    <n v="0"/>
    <n v="0"/>
  </r>
  <r>
    <s v="PEORIA SL #185"/>
    <n v="6720"/>
    <s v="001"/>
    <m/>
    <s v="32-L03-084"/>
    <x v="4"/>
    <x v="271"/>
    <s v="084"/>
    <x v="981"/>
    <s v="DISTRICT ACCOUNTS"/>
    <m/>
    <x v="1238"/>
    <s v="PEORIA SL #185      "/>
    <s v=" "/>
    <s v=" "/>
    <n v="32"/>
    <s v="L03"/>
    <n v="84"/>
    <n v="317500"/>
    <n v="0"/>
    <n v="15.71"/>
    <s v=" "/>
    <s v=" "/>
    <n v="30100000"/>
    <n v="6.85"/>
    <n v="0"/>
    <n v="0"/>
    <n v="6.85"/>
    <n v="15.71"/>
    <n v="0"/>
    <n v="0"/>
    <n v="0"/>
    <n v="278.66000000000003"/>
    <n v="294.37"/>
    <n v="0"/>
    <n v="0"/>
    <n v="0"/>
    <n v="0"/>
    <n v="6.85"/>
    <n v="0"/>
    <n v="0"/>
    <n v="0"/>
    <n v="271.81"/>
    <n v="278.66000000000003"/>
    <n v="0"/>
    <n v="0"/>
    <n v="0"/>
    <n v="0"/>
    <n v="0"/>
  </r>
  <r>
    <s v="PEORIA SL #187"/>
    <n v="6721"/>
    <s v="001"/>
    <m/>
    <s v="32-L03-085"/>
    <x v="4"/>
    <x v="271"/>
    <s v="085"/>
    <x v="982"/>
    <s v="DISTRICT ACCOUNTS"/>
    <m/>
    <x v="1239"/>
    <s v="PEORIA SL #187      "/>
    <s v=" "/>
    <s v=" "/>
    <n v="32"/>
    <s v="L03"/>
    <n v="85"/>
    <n v="317500"/>
    <n v="0"/>
    <n v="5.44"/>
    <s v=" "/>
    <s v=" "/>
    <n v="30100000"/>
    <n v="54.55"/>
    <n v="0"/>
    <n v="0"/>
    <n v="54.55"/>
    <n v="5.44"/>
    <n v="12.44"/>
    <n v="0"/>
    <n v="0"/>
    <n v="798.71"/>
    <n v="791.71"/>
    <n v="32.020000000000003"/>
    <n v="0"/>
    <n v="0"/>
    <n v="32.020000000000003"/>
    <n v="54.55"/>
    <n v="12.44"/>
    <n v="0"/>
    <n v="0"/>
    <n v="744.16"/>
    <n v="786.27"/>
    <n v="0"/>
    <n v="0"/>
    <n v="0"/>
    <n v="0"/>
    <n v="0"/>
  </r>
  <r>
    <s v="PEORIA SL #188"/>
    <n v="6722"/>
    <s v="001"/>
    <m/>
    <s v="32-L03-086"/>
    <x v="4"/>
    <x v="271"/>
    <s v="086"/>
    <x v="983"/>
    <s v="DISTRICT ACCOUNTS"/>
    <m/>
    <x v="1240"/>
    <s v="PEORIA SL #188      "/>
    <s v=" "/>
    <s v=" "/>
    <n v="32"/>
    <s v="L03"/>
    <n v="86"/>
    <n v="317500"/>
    <n v="0"/>
    <n v="5.36"/>
    <s v=" "/>
    <s v=" "/>
    <n v="30100000"/>
    <n v="36.36"/>
    <n v="0"/>
    <n v="0"/>
    <n v="36.36"/>
    <n v="5.36"/>
    <n v="21.56"/>
    <n v="0"/>
    <n v="0"/>
    <n v="935.99"/>
    <n v="919.79"/>
    <n v="34.97"/>
    <n v="0"/>
    <n v="0"/>
    <n v="34.97"/>
    <n v="36.36"/>
    <n v="21.56"/>
    <n v="0"/>
    <n v="0"/>
    <n v="899.63"/>
    <n v="914.43"/>
    <n v="0"/>
    <n v="0"/>
    <n v="0"/>
    <n v="0"/>
    <n v="0"/>
  </r>
  <r>
    <s v="PEORIA SL #189"/>
    <n v="6723"/>
    <s v="001"/>
    <m/>
    <s v="32-L03-087"/>
    <x v="4"/>
    <x v="271"/>
    <s v="087"/>
    <x v="984"/>
    <s v="DISTRICT ACCOUNTS"/>
    <m/>
    <x v="1241"/>
    <s v="PEORIA SL #189      "/>
    <s v=" "/>
    <s v=" "/>
    <n v="32"/>
    <s v="L03"/>
    <n v="87"/>
    <n v="317500"/>
    <n v="0"/>
    <n v="52.05"/>
    <s v=" "/>
    <s v=" "/>
    <n v="30100000"/>
    <n v="11.42"/>
    <n v="0"/>
    <n v="0"/>
    <n v="11.42"/>
    <n v="52.05"/>
    <n v="4.53"/>
    <n v="0"/>
    <n v="0"/>
    <n v="674.91"/>
    <n v="722.43"/>
    <n v="22.29"/>
    <n v="0"/>
    <n v="0"/>
    <n v="22.29"/>
    <n v="11.42"/>
    <n v="4.53"/>
    <n v="0"/>
    <n v="0"/>
    <n v="663.49"/>
    <n v="670.38"/>
    <n v="0"/>
    <n v="0"/>
    <n v="0"/>
    <n v="0"/>
    <n v="0"/>
  </r>
  <r>
    <s v="PEORIA SL #190"/>
    <n v="6724"/>
    <s v="001"/>
    <m/>
    <s v="32-L03-088"/>
    <x v="4"/>
    <x v="271"/>
    <s v="088"/>
    <x v="985"/>
    <s v="DISTRICT ACCOUNTS"/>
    <m/>
    <x v="1242"/>
    <s v="PEORIA SL #190      "/>
    <s v=" "/>
    <s v=" "/>
    <n v="32"/>
    <s v="L03"/>
    <n v="88"/>
    <n v="317500"/>
    <n v="0"/>
    <n v="34.1"/>
    <s v=" "/>
    <s v=" "/>
    <n v="30100000"/>
    <n v="54.58"/>
    <n v="0"/>
    <n v="0"/>
    <n v="54.58"/>
    <n v="34.1"/>
    <n v="10.47"/>
    <n v="0"/>
    <n v="0"/>
    <n v="912.59"/>
    <n v="936.22"/>
    <n v="24.58"/>
    <n v="0"/>
    <n v="0"/>
    <n v="24.58"/>
    <n v="54.58"/>
    <n v="10.47"/>
    <n v="0"/>
    <n v="0"/>
    <n v="858.01"/>
    <n v="902.12"/>
    <n v="0"/>
    <n v="0"/>
    <n v="0"/>
    <n v="0"/>
    <n v="0"/>
  </r>
  <r>
    <s v="PEORIA SL #191"/>
    <n v="6725"/>
    <s v="001"/>
    <m/>
    <s v="32-L03-089"/>
    <x v="4"/>
    <x v="271"/>
    <s v="089"/>
    <x v="986"/>
    <s v="DISTRICT ACCOUNTS"/>
    <m/>
    <x v="1243"/>
    <s v="PEORIA SL #191      "/>
    <s v=" "/>
    <s v=" "/>
    <n v="32"/>
    <s v="L03"/>
    <n v="89"/>
    <n v="317500"/>
    <n v="0"/>
    <n v="28.16"/>
    <s v=" "/>
    <s v=" "/>
    <n v="30100000"/>
    <n v="46.96"/>
    <n v="0"/>
    <n v="0"/>
    <n v="46.96"/>
    <n v="28.16"/>
    <n v="8.27"/>
    <n v="0"/>
    <n v="0"/>
    <n v="833.67"/>
    <n v="853.56"/>
    <n v="6.24"/>
    <n v="0"/>
    <n v="0"/>
    <n v="6.24"/>
    <n v="46.96"/>
    <n v="8.27"/>
    <n v="0"/>
    <n v="0"/>
    <n v="786.71"/>
    <n v="825.4"/>
    <n v="0"/>
    <n v="0"/>
    <n v="0"/>
    <n v="0"/>
    <n v="0"/>
  </r>
  <r>
    <s v="PEORIA SL #201"/>
    <n v="6726"/>
    <s v="001"/>
    <m/>
    <s v="32-L03-090"/>
    <x v="4"/>
    <x v="271"/>
    <s v="090"/>
    <x v="987"/>
    <s v="DISTRICT ACCOUNTS"/>
    <m/>
    <x v="1244"/>
    <s v="PEORIA SL #201      "/>
    <s v=" "/>
    <s v=" "/>
    <n v="32"/>
    <s v="L03"/>
    <n v="90"/>
    <n v="317500"/>
    <n v="0"/>
    <n v="94.86"/>
    <s v=" "/>
    <s v=" "/>
    <n v="30100000"/>
    <n v="67.45"/>
    <n v="0"/>
    <n v="0"/>
    <n v="67.45"/>
    <n v="94.86"/>
    <n v="59.1"/>
    <n v="0"/>
    <n v="0"/>
    <n v="2077.83"/>
    <n v="2113.59"/>
    <n v="13.92"/>
    <n v="0"/>
    <n v="0"/>
    <n v="13.92"/>
    <n v="67.45"/>
    <n v="59.1"/>
    <n v="0"/>
    <n v="0"/>
    <n v="2010.38"/>
    <n v="2018.73"/>
    <n v="0"/>
    <n v="0"/>
    <n v="0"/>
    <n v="0"/>
    <n v="0"/>
  </r>
  <r>
    <s v="PEORIA SL #202"/>
    <n v="6727"/>
    <s v="001"/>
    <m/>
    <s v="32-L03-091"/>
    <x v="4"/>
    <x v="271"/>
    <s v="091"/>
    <x v="988"/>
    <s v="DISTRICT ACCOUNTS"/>
    <m/>
    <x v="1245"/>
    <s v="PEORIA SL #202      "/>
    <s v=" "/>
    <s v=" "/>
    <n v="32"/>
    <s v="L03"/>
    <n v="91"/>
    <n v="317500"/>
    <n v="0"/>
    <n v="26.98"/>
    <s v=" "/>
    <s v=" "/>
    <n v="30100000"/>
    <n v="0"/>
    <n v="0"/>
    <n v="0"/>
    <n v="0"/>
    <n v="26.98"/>
    <n v="0"/>
    <n v="0"/>
    <n v="0"/>
    <n v="481.38"/>
    <n v="508.36"/>
    <n v="5.1100000000000003"/>
    <n v="0"/>
    <n v="0"/>
    <n v="5.1100000000000003"/>
    <n v="0"/>
    <n v="0"/>
    <n v="0"/>
    <n v="0"/>
    <n v="481.38"/>
    <n v="481.38"/>
    <n v="0"/>
    <n v="0"/>
    <n v="0"/>
    <n v="0"/>
    <n v="0"/>
  </r>
  <r>
    <s v="PEORIA SL #206"/>
    <n v="6728"/>
    <s v="001"/>
    <m/>
    <s v="32-L03-092"/>
    <x v="4"/>
    <x v="271"/>
    <s v="092"/>
    <x v="10"/>
    <s v="DISTRICT ACCOUNTS"/>
    <m/>
    <x v="1246"/>
    <s v="PEORIA SL #206      "/>
    <s v=" "/>
    <s v=" "/>
    <n v="32"/>
    <s v="L03"/>
    <n v="92"/>
    <n v="317500"/>
    <n v="0"/>
    <n v="0"/>
    <s v=" "/>
    <s v=" "/>
    <n v="30100000"/>
    <n v="76.17"/>
    <n v="0"/>
    <n v="0"/>
    <n v="76.17"/>
    <n v="0"/>
    <n v="0"/>
    <n v="0"/>
    <n v="0"/>
    <n v="789.08"/>
    <n v="789.08"/>
    <n v="19.39"/>
    <n v="0"/>
    <n v="0"/>
    <n v="19.39"/>
    <n v="76.17"/>
    <n v="0"/>
    <n v="0"/>
    <n v="0"/>
    <n v="712.91"/>
    <n v="789.08"/>
    <n v="0"/>
    <n v="0"/>
    <n v="0"/>
    <n v="0"/>
    <n v="0"/>
  </r>
  <r>
    <s v="PEORIA SL #207"/>
    <n v="6729"/>
    <s v="001"/>
    <m/>
    <s v="32-L03-140"/>
    <x v="4"/>
    <x v="271"/>
    <s v="140"/>
    <x v="989"/>
    <s v="DISTRICT ACCOUNTS"/>
    <m/>
    <x v="1247"/>
    <s v="PEORIA SL #207      "/>
    <s v=" "/>
    <s v=" "/>
    <n v="32"/>
    <s v="L03"/>
    <n v="140"/>
    <n v="317500"/>
    <n v="0"/>
    <n v="98.01"/>
    <s v=" "/>
    <s v=" "/>
    <n v="30100000"/>
    <n v="146.46"/>
    <n v="0"/>
    <n v="0"/>
    <n v="146.46"/>
    <n v="98.01"/>
    <n v="0"/>
    <n v="0"/>
    <n v="0"/>
    <n v="2028.82"/>
    <n v="2126.83"/>
    <n v="92.16"/>
    <n v="0"/>
    <n v="0"/>
    <n v="92.16"/>
    <n v="146.46"/>
    <n v="0"/>
    <n v="0"/>
    <n v="0"/>
    <n v="1882.36"/>
    <n v="2028.82"/>
    <n v="0"/>
    <n v="0"/>
    <n v="0"/>
    <n v="0"/>
    <n v="0"/>
  </r>
  <r>
    <s v="PEORIA SL #212"/>
    <n v="6730"/>
    <s v="001"/>
    <m/>
    <s v="32-L03-093"/>
    <x v="4"/>
    <x v="271"/>
    <s v="093"/>
    <x v="990"/>
    <s v="DISTRICT ACCOUNTS"/>
    <m/>
    <x v="1248"/>
    <s v="PEORIA SL #212      "/>
    <s v=" "/>
    <s v=" "/>
    <n v="32"/>
    <s v="L03"/>
    <n v="93"/>
    <n v="317500"/>
    <n v="0"/>
    <n v="4.8"/>
    <s v=" "/>
    <s v=" "/>
    <n v="30100000"/>
    <n v="58.01"/>
    <n v="0"/>
    <n v="0"/>
    <n v="58.01"/>
    <n v="4.8"/>
    <n v="7.0000000000000007E-2"/>
    <n v="0"/>
    <n v="0"/>
    <n v="721.8"/>
    <n v="726.53"/>
    <n v="22.07"/>
    <n v="0"/>
    <n v="0"/>
    <n v="22.07"/>
    <n v="58.01"/>
    <n v="7.0000000000000007E-2"/>
    <n v="0"/>
    <n v="0"/>
    <n v="663.79"/>
    <n v="721.73"/>
    <n v="0"/>
    <n v="0"/>
    <n v="0"/>
    <n v="0"/>
    <n v="0"/>
  </r>
  <r>
    <s v="PEORIA SL #213"/>
    <n v="6731"/>
    <s v="001"/>
    <m/>
    <s v="32-L03-094"/>
    <x v="4"/>
    <x v="271"/>
    <s v="094"/>
    <x v="991"/>
    <s v="DISTRICT ACCOUNTS"/>
    <m/>
    <x v="1249"/>
    <s v="PEORIA SL #213      "/>
    <s v=" "/>
    <s v=" "/>
    <n v="32"/>
    <s v="L03"/>
    <n v="94"/>
    <n v="317500"/>
    <n v="0"/>
    <n v="11.75"/>
    <s v=" "/>
    <s v=" "/>
    <n v="30100000"/>
    <n v="30.21"/>
    <n v="0"/>
    <n v="0"/>
    <n v="30.21"/>
    <n v="11.75"/>
    <n v="3.26"/>
    <n v="0"/>
    <n v="0"/>
    <n v="589.85"/>
    <n v="598.34"/>
    <n v="14.01"/>
    <n v="0"/>
    <n v="0"/>
    <n v="14.01"/>
    <n v="30.21"/>
    <n v="3.26"/>
    <n v="0"/>
    <n v="0"/>
    <n v="559.64"/>
    <n v="586.59"/>
    <n v="0"/>
    <n v="0"/>
    <n v="0"/>
    <n v="0"/>
    <n v="0"/>
  </r>
  <r>
    <s v="PEORIA SL #216"/>
    <n v="6732"/>
    <s v="001"/>
    <m/>
    <s v="32-L03-095"/>
    <x v="4"/>
    <x v="271"/>
    <s v="095"/>
    <x v="992"/>
    <s v="DISTRICT ACCOUNTS"/>
    <m/>
    <x v="1250"/>
    <s v="PEORIA SL #216      "/>
    <s v=" "/>
    <s v=" "/>
    <n v="32"/>
    <s v="L03"/>
    <n v="95"/>
    <n v="317500"/>
    <n v="0"/>
    <n v="45.03"/>
    <s v=" "/>
    <s v=" "/>
    <n v="30100000"/>
    <n v="79.05"/>
    <n v="0"/>
    <n v="0"/>
    <n v="79.05"/>
    <n v="45.03"/>
    <n v="6.47"/>
    <n v="0"/>
    <n v="0"/>
    <n v="685.77"/>
    <n v="724.33"/>
    <n v="40.799999999999997"/>
    <n v="0"/>
    <n v="0"/>
    <n v="40.799999999999997"/>
    <n v="79.05"/>
    <n v="6.47"/>
    <n v="0"/>
    <n v="0"/>
    <n v="606.72"/>
    <n v="679.3"/>
    <n v="0"/>
    <n v="0"/>
    <n v="0"/>
    <n v="0"/>
    <n v="0"/>
  </r>
  <r>
    <s v="PEORIA SL #60"/>
    <n v="6733"/>
    <s v="001"/>
    <m/>
    <s v="32-L03-081"/>
    <x v="4"/>
    <x v="271"/>
    <s v="081"/>
    <x v="993"/>
    <s v="DISTRICT ACCOUNTS"/>
    <m/>
    <x v="1251"/>
    <s v="PEORIA SL #160      "/>
    <s v=" "/>
    <s v=" "/>
    <n v="32"/>
    <s v="L03"/>
    <n v="81"/>
    <n v="317500"/>
    <n v="0"/>
    <n v="61.03"/>
    <s v=" "/>
    <s v=" "/>
    <n v="30100000"/>
    <n v="61.66"/>
    <n v="0"/>
    <n v="0"/>
    <n v="61.66"/>
    <n v="61.03"/>
    <n v="17.100000000000001"/>
    <n v="0"/>
    <n v="0"/>
    <n v="913.63"/>
    <n v="957.56"/>
    <n v="33.43"/>
    <n v="0"/>
    <n v="0"/>
    <n v="33.43"/>
    <n v="61.66"/>
    <n v="17.100000000000001"/>
    <n v="0"/>
    <n v="0"/>
    <n v="851.97"/>
    <n v="896.53"/>
    <n v="0"/>
    <n v="0"/>
    <n v="0"/>
    <n v="0"/>
    <n v="0"/>
  </r>
  <r>
    <s v="PEORIA SL 1022"/>
    <n v="6734"/>
    <s v="001"/>
    <m/>
    <s v="32-L03-141"/>
    <x v="4"/>
    <x v="271"/>
    <s v="141"/>
    <x v="994"/>
    <s v="DISTRICT ACCOUNTS"/>
    <m/>
    <x v="1252"/>
    <s v="PEORIA SL 1022      "/>
    <s v=" "/>
    <s v=" "/>
    <n v="32"/>
    <s v="L03"/>
    <n v="141"/>
    <n v="317500"/>
    <n v="0"/>
    <n v="142.77000000000001"/>
    <s v=" "/>
    <s v=" "/>
    <n v="30100000"/>
    <n v="278.36"/>
    <n v="0"/>
    <n v="0"/>
    <n v="278.36"/>
    <n v="142.77000000000001"/>
    <n v="60.35"/>
    <n v="0"/>
    <n v="0"/>
    <n v="6474.47"/>
    <n v="6556.89"/>
    <n v="52.34"/>
    <n v="0"/>
    <n v="0"/>
    <n v="52.34"/>
    <n v="278.36"/>
    <n v="60.35"/>
    <n v="0"/>
    <n v="0"/>
    <n v="6196.11"/>
    <n v="6414.12"/>
    <n v="0"/>
    <n v="0"/>
    <n v="0"/>
    <n v="0"/>
    <n v="0"/>
  </r>
  <r>
    <s v="PEORIA SLID #223"/>
    <n v="6735"/>
    <s v="001"/>
    <m/>
    <s v="32-L03-137"/>
    <x v="4"/>
    <x v="271"/>
    <s v="137"/>
    <x v="10"/>
    <s v="DISTRICT ACCOUNTS"/>
    <m/>
    <x v="1253"/>
    <s v="PEORIA SLID #223    "/>
    <s v=" "/>
    <s v=" "/>
    <n v="32"/>
    <s v="L03"/>
    <n v="137"/>
    <n v="317500"/>
    <n v="0"/>
    <n v="0"/>
    <s v=" "/>
    <s v=" "/>
    <n v="30100000"/>
    <n v="57.97"/>
    <n v="0"/>
    <n v="0"/>
    <n v="57.97"/>
    <n v="0"/>
    <n v="0.3"/>
    <n v="0"/>
    <n v="0"/>
    <n v="3098.5"/>
    <n v="3098.2"/>
    <n v="68.48"/>
    <n v="0"/>
    <n v="0"/>
    <n v="68.48"/>
    <n v="57.97"/>
    <n v="0.3"/>
    <n v="0"/>
    <n v="0"/>
    <n v="3040.53"/>
    <n v="3098.2"/>
    <n v="0"/>
    <n v="0"/>
    <n v="0"/>
    <n v="0"/>
    <n v="0"/>
  </r>
  <r>
    <s v="PEORIA SLID 1018"/>
    <n v="6736"/>
    <s v="001"/>
    <m/>
    <s v="32-L03-149"/>
    <x v="4"/>
    <x v="271"/>
    <s v="149"/>
    <x v="995"/>
    <s v="DISTRICT ACCOUNTS"/>
    <m/>
    <x v="1254"/>
    <s v="PEORIA SLID 1018    "/>
    <s v=" "/>
    <s v=" "/>
    <n v="32"/>
    <s v="L03"/>
    <n v="149"/>
    <n v="317500"/>
    <n v="0"/>
    <n v="63.31"/>
    <s v=" "/>
    <s v=" "/>
    <n v="30100000"/>
    <n v="0"/>
    <n v="0"/>
    <n v="0"/>
    <n v="0"/>
    <n v="63.31"/>
    <n v="0"/>
    <n v="0"/>
    <n v="0"/>
    <n v="5145.6099999999997"/>
    <n v="5208.92"/>
    <n v="0"/>
    <n v="0"/>
    <n v="0"/>
    <n v="0"/>
    <n v="0"/>
    <n v="0"/>
    <n v="0"/>
    <n v="0"/>
    <n v="5145.6099999999997"/>
    <n v="5145.6099999999997"/>
    <n v="0"/>
    <n v="0"/>
    <n v="0"/>
    <n v="0"/>
    <n v="0"/>
  </r>
  <r>
    <s v="PEORIA SLID 1025"/>
    <n v="6737"/>
    <s v="001"/>
    <m/>
    <s v="32-L03-138"/>
    <x v="4"/>
    <x v="271"/>
    <s v="138"/>
    <x v="10"/>
    <s v="DISTRICT ACCOUNTS"/>
    <m/>
    <x v="1255"/>
    <s v="PEORIA SLID 1025    "/>
    <s v=" "/>
    <s v=" "/>
    <n v="32"/>
    <s v="L03"/>
    <n v="138"/>
    <n v="317500"/>
    <n v="0"/>
    <n v="0"/>
    <s v=" "/>
    <s v=" "/>
    <n v="30100000"/>
    <n v="0"/>
    <n v="0"/>
    <n v="0"/>
    <n v="0"/>
    <n v="0"/>
    <n v="0"/>
    <n v="0"/>
    <n v="0"/>
    <n v="0"/>
    <n v="0"/>
    <n v="0"/>
    <n v="0"/>
    <n v="0"/>
    <n v="0"/>
    <n v="0"/>
    <n v="0"/>
    <n v="0"/>
    <n v="0"/>
    <n v="0"/>
    <n v="0"/>
    <n v="0"/>
    <n v="0"/>
    <n v="0"/>
    <n v="0"/>
    <n v="0"/>
  </r>
  <r>
    <s v="PEORIA SLID 1031"/>
    <n v="6738"/>
    <s v="001"/>
    <m/>
    <s v="32-L03-143"/>
    <x v="4"/>
    <x v="271"/>
    <s v="143"/>
    <x v="996"/>
    <s v="DISTRICT ACCOUNTS"/>
    <m/>
    <x v="1256"/>
    <s v="PEORIA SLID 1031    "/>
    <s v=" "/>
    <s v=" "/>
    <n v="32"/>
    <s v="L03"/>
    <n v="143"/>
    <n v="317500"/>
    <n v="0"/>
    <n v="74.540000000000006"/>
    <s v=" "/>
    <s v=" "/>
    <n v="30100000"/>
    <n v="33.79"/>
    <n v="0"/>
    <n v="0"/>
    <n v="33.79"/>
    <n v="74.540000000000006"/>
    <n v="0"/>
    <n v="0"/>
    <n v="0"/>
    <n v="2807.7"/>
    <n v="2882.24"/>
    <n v="38.79"/>
    <n v="0"/>
    <n v="0"/>
    <n v="38.79"/>
    <n v="33.79"/>
    <n v="0"/>
    <n v="0"/>
    <n v="0"/>
    <n v="2773.91"/>
    <n v="2807.7"/>
    <n v="0"/>
    <n v="0"/>
    <n v="0"/>
    <n v="0"/>
    <n v="0"/>
  </r>
  <r>
    <s v="PEORIA SLID 1033"/>
    <n v="6739"/>
    <s v="001"/>
    <m/>
    <s v="32-L03-144"/>
    <x v="4"/>
    <x v="271"/>
    <s v="144"/>
    <x v="997"/>
    <s v="DISTRICT ACCOUNTS"/>
    <m/>
    <x v="1257"/>
    <s v="PEORIA SLID 1033    "/>
    <s v=" "/>
    <s v=" "/>
    <n v="32"/>
    <s v="L03"/>
    <n v="144"/>
    <n v="317500"/>
    <n v="0"/>
    <n v="58.65"/>
    <s v=" "/>
    <s v=" "/>
    <n v="30100000"/>
    <n v="242.84"/>
    <n v="0"/>
    <n v="0"/>
    <n v="242.84"/>
    <n v="58.65"/>
    <n v="54.57"/>
    <n v="0"/>
    <n v="0"/>
    <n v="5902.08"/>
    <n v="5906.16"/>
    <n v="57.12"/>
    <n v="0"/>
    <n v="0"/>
    <n v="57.12"/>
    <n v="242.84"/>
    <n v="54.57"/>
    <n v="0"/>
    <n v="0"/>
    <n v="5659.24"/>
    <n v="5847.51"/>
    <n v="0"/>
    <n v="0"/>
    <n v="0"/>
    <n v="0"/>
    <n v="0"/>
  </r>
  <r>
    <s v="PEORIA SLID 1034"/>
    <n v="6740"/>
    <s v="001"/>
    <m/>
    <s v="32-L03-145"/>
    <x v="4"/>
    <x v="271"/>
    <s v="145"/>
    <x v="998"/>
    <s v="DISTRICT ACCOUNTS"/>
    <m/>
    <x v="1258"/>
    <s v="PEORIA SLID 1034    "/>
    <s v=" "/>
    <s v=" "/>
    <n v="32"/>
    <s v="L03"/>
    <n v="145"/>
    <n v="317500"/>
    <n v="0"/>
    <n v="68.7"/>
    <s v=" "/>
    <s v=" "/>
    <n v="30100000"/>
    <n v="166.08"/>
    <n v="0"/>
    <n v="0"/>
    <n v="166.08"/>
    <n v="68.7"/>
    <n v="0"/>
    <n v="0"/>
    <n v="0"/>
    <n v="4321.46"/>
    <n v="4390.16"/>
    <n v="92.53"/>
    <n v="0"/>
    <n v="0"/>
    <n v="92.53"/>
    <n v="166.08"/>
    <n v="0"/>
    <n v="0"/>
    <n v="0"/>
    <n v="4155.38"/>
    <n v="4321.46"/>
    <n v="0"/>
    <n v="0"/>
    <n v="0"/>
    <n v="0"/>
    <n v="0"/>
  </r>
  <r>
    <s v="PEORIA SLID 1038"/>
    <n v="6741"/>
    <s v="001"/>
    <m/>
    <s v="32-L03-146"/>
    <x v="4"/>
    <x v="271"/>
    <s v="146"/>
    <x v="999"/>
    <s v="DISTRICT ACCOUNTS"/>
    <m/>
    <x v="1259"/>
    <s v="PEORIA SLID 1038    "/>
    <s v=" "/>
    <s v=" "/>
    <n v="32"/>
    <s v="L03"/>
    <n v="146"/>
    <n v="317500"/>
    <n v="0"/>
    <n v="202.09"/>
    <s v=" "/>
    <s v=" "/>
    <n v="30100000"/>
    <n v="391.08"/>
    <n v="0"/>
    <n v="0"/>
    <n v="391.08"/>
    <n v="202.09"/>
    <n v="72.3"/>
    <n v="0"/>
    <n v="0"/>
    <n v="6678.45"/>
    <n v="6808.24"/>
    <n v="0"/>
    <n v="0"/>
    <n v="0"/>
    <n v="0"/>
    <n v="391.08"/>
    <n v="72.3"/>
    <n v="0"/>
    <n v="0"/>
    <n v="6287.37"/>
    <n v="6606.15"/>
    <n v="0"/>
    <n v="0"/>
    <n v="0"/>
    <n v="0"/>
    <n v="0"/>
  </r>
  <r>
    <s v="PEORIA SLID 1039"/>
    <n v="6742"/>
    <s v="001"/>
    <m/>
    <s v="32-L03-147"/>
    <x v="4"/>
    <x v="271"/>
    <s v="147"/>
    <x v="1000"/>
    <s v="DISTRICT ACCOUNTS"/>
    <m/>
    <x v="1260"/>
    <s v="PEORIA SLID 1039    "/>
    <s v=" "/>
    <s v=" "/>
    <n v="32"/>
    <s v="L03"/>
    <n v="147"/>
    <n v="317500"/>
    <n v="0"/>
    <n v="177.35"/>
    <s v=" "/>
    <s v=" "/>
    <n v="30100000"/>
    <n v="55.91"/>
    <n v="0"/>
    <n v="0"/>
    <n v="55.91"/>
    <n v="177.35"/>
    <n v="0"/>
    <n v="0"/>
    <n v="0"/>
    <n v="7662.94"/>
    <n v="7840.29"/>
    <n v="107.67"/>
    <n v="0"/>
    <n v="0"/>
    <n v="107.67"/>
    <n v="55.91"/>
    <n v="0"/>
    <n v="0"/>
    <n v="0"/>
    <n v="7607.03"/>
    <n v="7662.94"/>
    <n v="0"/>
    <n v="0"/>
    <n v="0"/>
    <n v="0"/>
    <n v="0"/>
  </r>
  <r>
    <s v="PEORIA SLID 1046"/>
    <n v="6743"/>
    <s v="001"/>
    <m/>
    <s v="32-L03-152"/>
    <x v="4"/>
    <x v="271"/>
    <s v="152"/>
    <x v="1001"/>
    <s v="DISTRICT ACCOUNTS"/>
    <m/>
    <x v="1261"/>
    <s v="PEORIA SLID 1046    "/>
    <s v=" "/>
    <s v=" "/>
    <n v="32"/>
    <s v="L03"/>
    <n v="152"/>
    <n v="317500"/>
    <n v="0"/>
    <n v="520.04999999999995"/>
    <s v=" "/>
    <s v=" "/>
    <n v="30100000"/>
    <n v="4.7"/>
    <n v="0"/>
    <n v="0"/>
    <n v="4.7"/>
    <n v="520.04999999999995"/>
    <n v="0"/>
    <n v="0"/>
    <n v="0"/>
    <n v="888.25"/>
    <n v="1408.3"/>
    <n v="0"/>
    <n v="0"/>
    <n v="0"/>
    <n v="0"/>
    <n v="4.7"/>
    <n v="0"/>
    <n v="0"/>
    <n v="0"/>
    <n v="883.55"/>
    <n v="888.25"/>
    <n v="0"/>
    <n v="0"/>
    <n v="0"/>
    <n v="0"/>
    <n v="0"/>
  </r>
  <r>
    <s v="PEORIA SLID 1050"/>
    <n v="6744"/>
    <s v="001"/>
    <m/>
    <s v="32-L03-148"/>
    <x v="4"/>
    <x v="271"/>
    <s v="148"/>
    <x v="10"/>
    <s v="DISTRICT ACCOUNTS"/>
    <m/>
    <x v="1262"/>
    <s v="PEORIA SLID 1050    "/>
    <s v=" "/>
    <s v=" "/>
    <n v="32"/>
    <s v="L03"/>
    <n v="148"/>
    <n v="317500"/>
    <n v="0"/>
    <n v="0"/>
    <s v=" "/>
    <s v=" "/>
    <n v="30100000"/>
    <n v="38.950000000000003"/>
    <n v="0"/>
    <n v="0"/>
    <n v="38.950000000000003"/>
    <n v="0"/>
    <n v="0"/>
    <n v="0"/>
    <n v="0"/>
    <n v="1448.53"/>
    <n v="1448.53"/>
    <n v="0"/>
    <n v="0"/>
    <n v="0"/>
    <n v="0"/>
    <n v="38.950000000000003"/>
    <n v="0"/>
    <n v="0"/>
    <n v="0"/>
    <n v="1409.58"/>
    <n v="1448.53"/>
    <n v="0"/>
    <n v="0"/>
    <n v="0"/>
    <n v="0"/>
    <n v="0"/>
  </r>
  <r>
    <s v="PEORIA SLID 1055"/>
    <n v="6745"/>
    <s v="001"/>
    <m/>
    <s v="32-L03-153"/>
    <x v="4"/>
    <x v="271"/>
    <s v="153"/>
    <x v="1002"/>
    <s v="DISTRICT ACCOUNTS"/>
    <m/>
    <x v="1263"/>
    <s v="PEORIA SLID 1055    "/>
    <s v=" "/>
    <s v=" "/>
    <n v="32"/>
    <s v="L03"/>
    <n v="153"/>
    <n v="317500"/>
    <n v="0"/>
    <n v="33.68"/>
    <s v=" "/>
    <s v=" "/>
    <n v="30100000"/>
    <n v="40.409999999999997"/>
    <n v="0"/>
    <n v="0"/>
    <n v="40.409999999999997"/>
    <n v="33.68"/>
    <n v="0"/>
    <n v="0"/>
    <n v="0"/>
    <n v="1125.18"/>
    <n v="1158.8599999999999"/>
    <n v="101.46"/>
    <n v="0"/>
    <n v="0"/>
    <n v="101.46"/>
    <n v="40.409999999999997"/>
    <n v="0"/>
    <n v="0"/>
    <n v="0"/>
    <n v="1084.77"/>
    <n v="1125.18"/>
    <n v="0"/>
    <n v="0"/>
    <n v="0"/>
    <n v="0"/>
    <n v="0"/>
  </r>
  <r>
    <s v="PEORIA SLID 1063"/>
    <n v="6746"/>
    <s v="001"/>
    <m/>
    <s v="32-L03-154"/>
    <x v="4"/>
    <x v="271"/>
    <s v="154"/>
    <x v="1003"/>
    <s v="DISTRICT ACCOUNTS"/>
    <m/>
    <x v="1264"/>
    <s v="PEORIA SLID 1063    "/>
    <s v=" "/>
    <s v=" "/>
    <n v="32"/>
    <s v="L03"/>
    <n v="154"/>
    <n v="317500"/>
    <n v="0"/>
    <n v="57.06"/>
    <s v=" "/>
    <s v=" "/>
    <n v="30100000"/>
    <n v="95.89"/>
    <n v="0"/>
    <n v="0"/>
    <n v="95.89"/>
    <n v="57.06"/>
    <n v="0"/>
    <n v="0"/>
    <n v="0"/>
    <n v="2486.89"/>
    <n v="2543.9499999999998"/>
    <n v="90.12"/>
    <n v="0"/>
    <n v="0"/>
    <n v="90.12"/>
    <n v="95.89"/>
    <n v="0"/>
    <n v="0"/>
    <n v="0"/>
    <n v="2391"/>
    <n v="2486.89"/>
    <n v="0"/>
    <n v="0"/>
    <n v="0"/>
    <n v="0"/>
    <n v="0"/>
  </r>
  <r>
    <s v="PEORIA SLID 1067"/>
    <n v="6747"/>
    <s v="001"/>
    <m/>
    <s v="32-L03-155"/>
    <x v="4"/>
    <x v="271"/>
    <s v="155"/>
    <x v="1004"/>
    <s v="DISTRICT ACCOUNTS"/>
    <m/>
    <x v="1265"/>
    <s v="PEORIA SLID 1067    "/>
    <s v=" "/>
    <s v=" "/>
    <n v="32"/>
    <s v="L03"/>
    <n v="155"/>
    <n v="317500"/>
    <n v="0"/>
    <n v="47.72"/>
    <s v=" "/>
    <s v=" "/>
    <n v="30100000"/>
    <n v="57.9"/>
    <n v="0"/>
    <n v="0"/>
    <n v="57.9"/>
    <n v="47.72"/>
    <n v="0"/>
    <n v="0"/>
    <n v="0"/>
    <n v="2145.34"/>
    <n v="2193.06"/>
    <n v="28.99"/>
    <n v="0"/>
    <n v="0"/>
    <n v="28.99"/>
    <n v="57.9"/>
    <n v="0"/>
    <n v="0"/>
    <n v="0"/>
    <n v="2087.44"/>
    <n v="2145.34"/>
    <n v="0"/>
    <n v="0"/>
    <n v="0"/>
    <n v="0"/>
    <n v="0"/>
  </r>
  <r>
    <s v="PEORIA SLID 1068"/>
    <n v="6748"/>
    <s v="001"/>
    <m/>
    <s v="32-L03-156"/>
    <x v="4"/>
    <x v="271"/>
    <s v="156"/>
    <x v="10"/>
    <s v="DISTRICT ACCOUNTS"/>
    <m/>
    <x v="1266"/>
    <s v="PEORIA SLID 1068    "/>
    <s v=" "/>
    <s v=" "/>
    <n v="32"/>
    <s v="L03"/>
    <n v="156"/>
    <n v="317500"/>
    <n v="0"/>
    <n v="0"/>
    <s v=" "/>
    <s v=" "/>
    <n v="30100000"/>
    <n v="0"/>
    <n v="0"/>
    <n v="0"/>
    <n v="0"/>
    <n v="0"/>
    <n v="0"/>
    <n v="0"/>
    <n v="0"/>
    <n v="749.87"/>
    <n v="749.87"/>
    <n v="0"/>
    <n v="0"/>
    <n v="0"/>
    <n v="0"/>
    <n v="0"/>
    <n v="0"/>
    <n v="0"/>
    <n v="0"/>
    <n v="749.87"/>
    <n v="749.87"/>
    <n v="0"/>
    <n v="0"/>
    <n v="0"/>
    <n v="0"/>
    <n v="0"/>
  </r>
  <r>
    <s v="PEORIA SLID 1069"/>
    <n v="6749"/>
    <s v="001"/>
    <m/>
    <s v="32-L03-157"/>
    <x v="4"/>
    <x v="271"/>
    <s v="157"/>
    <x v="10"/>
    <s v="DISTRICT ACCOUNTS"/>
    <m/>
    <x v="1267"/>
    <s v="PEORIA SLID 1069    "/>
    <s v=" "/>
    <s v=" "/>
    <n v="32"/>
    <s v="L03"/>
    <n v="157"/>
    <n v="317500"/>
    <n v="0"/>
    <n v="0"/>
    <s v=" "/>
    <s v=" "/>
    <n v="30100000"/>
    <n v="0"/>
    <n v="0"/>
    <n v="0"/>
    <n v="0"/>
    <n v="0"/>
    <n v="0"/>
    <n v="0"/>
    <n v="0"/>
    <n v="197.85"/>
    <n v="197.85"/>
    <n v="0"/>
    <n v="0"/>
    <n v="0"/>
    <n v="0"/>
    <n v="0"/>
    <n v="0"/>
    <n v="0"/>
    <n v="0"/>
    <n v="197.85"/>
    <n v="197.85"/>
    <n v="0"/>
    <n v="0"/>
    <n v="0"/>
    <n v="0"/>
    <n v="0"/>
  </r>
  <r>
    <s v="PEORIA SLID 1071"/>
    <n v="6750"/>
    <s v="001"/>
    <m/>
    <s v="32-L03-158"/>
    <x v="4"/>
    <x v="271"/>
    <s v="158"/>
    <x v="10"/>
    <s v="DISTRICT ACCOUNTS"/>
    <m/>
    <x v="1268"/>
    <s v="PEORIA SLID 1071    "/>
    <s v=" "/>
    <s v=" "/>
    <n v="32"/>
    <s v="L03"/>
    <n v="158"/>
    <n v="317500"/>
    <n v="0"/>
    <n v="0"/>
    <s v=" "/>
    <s v=" "/>
    <n v="30100000"/>
    <n v="0"/>
    <n v="0"/>
    <n v="0"/>
    <n v="0"/>
    <n v="0"/>
    <n v="0"/>
    <n v="0"/>
    <n v="0"/>
    <n v="744.31"/>
    <n v="744.31"/>
    <n v="0"/>
    <n v="0"/>
    <n v="0"/>
    <n v="0"/>
    <n v="0"/>
    <n v="0"/>
    <n v="0"/>
    <n v="0"/>
    <n v="744.31"/>
    <n v="744.31"/>
    <n v="0"/>
    <n v="0"/>
    <n v="0"/>
    <n v="0"/>
    <n v="0"/>
  </r>
  <r>
    <s v="PEORIA SLID TOTAL"/>
    <n v="6751"/>
    <s v="001"/>
    <m/>
    <s v="32-L03-999"/>
    <x v="4"/>
    <x v="271"/>
    <s v="999"/>
    <x v="10"/>
    <s v="DISTRICT ACCOUNTS"/>
    <m/>
    <x v="1269"/>
    <s v="PEORIA SLID TOTAL   "/>
    <s v=" "/>
    <s v=" "/>
    <n v="32"/>
    <s v="L03"/>
    <n v="999"/>
    <n v="317500"/>
    <n v="1"/>
    <n v="0"/>
    <s v=" "/>
    <s v=" "/>
    <n v="30100000"/>
    <n v="0"/>
    <n v="0"/>
    <n v="0"/>
    <n v="0"/>
    <n v="0"/>
    <n v="0"/>
    <n v="0"/>
    <n v="0"/>
    <n v="0"/>
    <n v="0"/>
    <n v="0"/>
    <n v="0"/>
    <n v="0"/>
    <n v="0"/>
    <n v="0"/>
    <n v="0"/>
    <n v="0"/>
    <n v="0"/>
    <n v="0"/>
    <n v="0"/>
    <n v="0"/>
    <n v="0"/>
    <n v="0"/>
    <n v="0"/>
    <n v="0"/>
  </r>
  <r>
    <s v="PEORIA STREET # 60"/>
    <n v="6752"/>
    <s v="001"/>
    <m/>
    <s v="32-L03-016"/>
    <x v="4"/>
    <x v="271"/>
    <s v="016"/>
    <x v="1005"/>
    <s v="DISTRICT ACCOUNTS"/>
    <m/>
    <x v="1270"/>
    <s v="PEORIA # 60         "/>
    <s v=" "/>
    <s v=" "/>
    <n v="32"/>
    <s v="L03"/>
    <n v="16"/>
    <n v="317500"/>
    <n v="0"/>
    <n v="25.65"/>
    <s v=" "/>
    <s v=" "/>
    <n v="30100000"/>
    <n v="77.760000000000005"/>
    <n v="0"/>
    <n v="0"/>
    <n v="77.760000000000005"/>
    <n v="25.65"/>
    <n v="8.7899999999999991"/>
    <n v="0"/>
    <n v="0"/>
    <n v="1097.74"/>
    <n v="1114.5999999999999"/>
    <n v="34.49"/>
    <n v="0"/>
    <n v="0"/>
    <n v="34.49"/>
    <n v="77.760000000000005"/>
    <n v="8.7899999999999991"/>
    <n v="0"/>
    <n v="0"/>
    <n v="1019.98"/>
    <n v="1088.95"/>
    <n v="0"/>
    <n v="0"/>
    <n v="0"/>
    <n v="0"/>
    <n v="0"/>
  </r>
  <r>
    <s v="PEORIA STREET LIGHTING CLEARING ACCT"/>
    <n v="6753"/>
    <s v="001"/>
    <m/>
    <s v="32-L00-003"/>
    <x v="4"/>
    <x v="264"/>
    <s v="003"/>
    <x v="10"/>
    <s v="DISTRICT ACCOUNTS"/>
    <m/>
    <x v="1271"/>
    <s v="PEORIA SL CLRG ACCT "/>
    <s v=" "/>
    <s v=" "/>
    <n v="32"/>
    <s v="L00"/>
    <n v="3"/>
    <n v="317500"/>
    <n v="0"/>
    <n v="0"/>
    <s v=" "/>
    <s v=" "/>
    <n v="30100000"/>
    <n v="0"/>
    <n v="20034.310000000001"/>
    <n v="0"/>
    <n v="0"/>
    <n v="20034.310000000001"/>
    <n v="0"/>
    <n v="355569.61"/>
    <n v="0"/>
    <n v="0"/>
    <n v="355569.61"/>
    <n v="0"/>
    <n v="9707.56"/>
    <n v="0"/>
    <n v="0"/>
    <n v="9707.56"/>
    <n v="0"/>
    <n v="335535.3"/>
    <n v="0"/>
    <n v="0"/>
    <n v="335535.3"/>
    <n v="0"/>
    <n v="0"/>
    <n v="0"/>
    <n v="0"/>
    <n v="0"/>
  </r>
  <r>
    <s v="PEORIA VISTANCIA PARCEL A-10B"/>
    <n v="6754"/>
    <s v="001"/>
    <m/>
    <s v="32-L03-109"/>
    <x v="4"/>
    <x v="271"/>
    <s v="109"/>
    <x v="10"/>
    <s v="DISTRICT ACCOUNTS"/>
    <m/>
    <x v="1272"/>
    <s v="PEORIA VISTANIA     "/>
    <s v=" "/>
    <s v=" "/>
    <n v="32"/>
    <s v="L03"/>
    <n v="109"/>
    <n v="317500"/>
    <n v="0"/>
    <n v="0"/>
    <s v=" "/>
    <s v=" "/>
    <n v="30100000"/>
    <n v="36.35"/>
    <n v="0"/>
    <n v="0"/>
    <n v="36.35"/>
    <n v="0"/>
    <n v="7.3"/>
    <n v="0"/>
    <n v="0"/>
    <n v="559.70000000000005"/>
    <n v="552.4"/>
    <n v="0"/>
    <n v="0"/>
    <n v="0"/>
    <n v="0"/>
    <n v="36.35"/>
    <n v="7.3"/>
    <n v="0"/>
    <n v="0"/>
    <n v="523.35"/>
    <n v="552.4"/>
    <n v="0"/>
    <n v="0"/>
    <n v="0"/>
    <n v="0"/>
    <n v="0"/>
  </r>
  <r>
    <s v="PEPPER RIDGE"/>
    <n v="6755"/>
    <s v="001"/>
    <m/>
    <s v="32-L00-A58"/>
    <x v="4"/>
    <x v="264"/>
    <s v="A58"/>
    <x v="1006"/>
    <s v="DISTRICT ACCOUNTS"/>
    <m/>
    <x v="1273"/>
    <s v="PEPPER RIDGE        "/>
    <s v=" "/>
    <s v=" "/>
    <n v="32"/>
    <s v="L00"/>
    <s v="A58"/>
    <n v="319122"/>
    <n v="0"/>
    <n v="12937.86"/>
    <s v=" "/>
    <s v=" "/>
    <s v="32L00A58"/>
    <n v="12937.86"/>
    <n v="0"/>
    <n v="0"/>
    <n v="0"/>
    <n v="0"/>
    <n v="12891.99"/>
    <n v="0"/>
    <n v="0"/>
    <n v="16.28"/>
    <n v="62.15"/>
    <n v="12918.15"/>
    <n v="0"/>
    <n v="0"/>
    <n v="0"/>
    <n v="19.71"/>
    <n v="12891.99"/>
    <n v="0"/>
    <n v="0"/>
    <n v="16.28"/>
    <n v="62.15"/>
    <n v="0"/>
    <n v="0"/>
    <n v="0"/>
    <n v="0"/>
    <n v="0"/>
  </r>
  <r>
    <s v="PEPPER RIDGE # 4"/>
    <n v="6756"/>
    <s v="001"/>
    <m/>
    <s v="32-L00-B50"/>
    <x v="4"/>
    <x v="264"/>
    <s v="B50"/>
    <x v="1007"/>
    <s v="DISTRICT ACCOUNTS"/>
    <m/>
    <x v="1274"/>
    <s v="PEPPER RIDGE # 4    "/>
    <s v=" "/>
    <s v=" "/>
    <n v="32"/>
    <s v="L00"/>
    <s v="B50"/>
    <n v="319122"/>
    <n v="0"/>
    <n v="10394.59"/>
    <s v=" "/>
    <s v=" "/>
    <s v="32L00B50"/>
    <n v="10394.59"/>
    <n v="0"/>
    <n v="0"/>
    <n v="0"/>
    <n v="0"/>
    <n v="10357.719999999999"/>
    <n v="0"/>
    <n v="0"/>
    <n v="13.08"/>
    <n v="49.95"/>
    <n v="10378.75"/>
    <n v="0"/>
    <n v="0"/>
    <n v="0"/>
    <n v="15.84"/>
    <n v="10357.719999999999"/>
    <n v="0"/>
    <n v="0"/>
    <n v="13.08"/>
    <n v="49.95"/>
    <n v="0"/>
    <n v="0"/>
    <n v="0"/>
    <n v="0"/>
    <n v="0"/>
  </r>
  <r>
    <s v="PEPPER RIDGE # 6"/>
    <n v="6757"/>
    <s v="001"/>
    <m/>
    <s v="32-L00-B73"/>
    <x v="4"/>
    <x v="264"/>
    <s v="B73"/>
    <x v="1008"/>
    <s v="DISTRICT ACCOUNTS"/>
    <m/>
    <x v="1275"/>
    <s v="PEPPER RIDGE # 6    "/>
    <s v=" "/>
    <s v=" "/>
    <n v="32"/>
    <s v="L00"/>
    <s v="B73"/>
    <n v="319122"/>
    <n v="0"/>
    <n v="20063.12"/>
    <s v=" "/>
    <s v=" "/>
    <s v="32L00B73"/>
    <n v="20063.12"/>
    <n v="0"/>
    <n v="0"/>
    <n v="0"/>
    <n v="0"/>
    <n v="19991.990000000002"/>
    <n v="0"/>
    <n v="0"/>
    <n v="25.24"/>
    <n v="96.37"/>
    <n v="20032.580000000002"/>
    <n v="0"/>
    <n v="0"/>
    <n v="0"/>
    <n v="30.54"/>
    <n v="19991.990000000002"/>
    <n v="0"/>
    <n v="0"/>
    <n v="25.24"/>
    <n v="96.37"/>
    <n v="0"/>
    <n v="0"/>
    <n v="0"/>
    <n v="0"/>
    <n v="0"/>
  </r>
  <r>
    <s v="PEPPER RIDGE # 7"/>
    <n v="6758"/>
    <s v="001"/>
    <m/>
    <s v="32-L00-C05"/>
    <x v="4"/>
    <x v="264"/>
    <s v="C05"/>
    <x v="1009"/>
    <s v="DISTRICT ACCOUNTS"/>
    <m/>
    <x v="1276"/>
    <s v="PEPPER RIDGE # 7    "/>
    <s v=" "/>
    <s v=" "/>
    <n v="32"/>
    <s v="L00"/>
    <s v="C05"/>
    <n v="319122"/>
    <n v="0"/>
    <n v="23643.759999999998"/>
    <s v=" "/>
    <s v=" "/>
    <s v="32L00C05"/>
    <n v="23643.759999999998"/>
    <n v="0"/>
    <n v="0"/>
    <n v="0"/>
    <n v="0"/>
    <n v="23559.94"/>
    <n v="0"/>
    <n v="0"/>
    <n v="29.74"/>
    <n v="113.56"/>
    <n v="23607.759999999998"/>
    <n v="0"/>
    <n v="0"/>
    <n v="0"/>
    <n v="36"/>
    <n v="23559.94"/>
    <n v="0"/>
    <n v="0"/>
    <n v="29.74"/>
    <n v="113.56"/>
    <n v="0"/>
    <n v="0"/>
    <n v="0"/>
    <n v="0"/>
    <n v="0"/>
  </r>
  <r>
    <s v="PEPPER RIDGE #2"/>
    <n v="6759"/>
    <s v="001"/>
    <m/>
    <s v="32-L00-A94"/>
    <x v="4"/>
    <x v="264"/>
    <s v="A94"/>
    <x v="1010"/>
    <s v="DISTRICT ACCOUNTS"/>
    <m/>
    <x v="1277"/>
    <s v="PEPPER RIDGE #2     "/>
    <s v=" "/>
    <s v=" "/>
    <n v="32"/>
    <s v="L00"/>
    <s v="A94"/>
    <n v="319122"/>
    <n v="0"/>
    <n v="27283.67"/>
    <s v=" "/>
    <s v=" "/>
    <s v="32L00A94"/>
    <n v="27283.67"/>
    <n v="0"/>
    <n v="0"/>
    <n v="0"/>
    <n v="0"/>
    <n v="27186.95"/>
    <n v="0"/>
    <n v="0"/>
    <n v="34.32"/>
    <n v="131.04"/>
    <n v="27242.12"/>
    <n v="0"/>
    <n v="0"/>
    <n v="0"/>
    <n v="41.55"/>
    <n v="27186.95"/>
    <n v="0"/>
    <n v="0"/>
    <n v="34.32"/>
    <n v="131.04"/>
    <n v="0"/>
    <n v="0"/>
    <n v="0"/>
    <n v="0"/>
    <n v="0"/>
  </r>
  <r>
    <s v="PEPPER RIDGE #3"/>
    <n v="6760"/>
    <s v="001"/>
    <m/>
    <s v="32-L00-B59"/>
    <x v="4"/>
    <x v="264"/>
    <s v="B59"/>
    <x v="1011"/>
    <s v="DISTRICT ACCOUNTS"/>
    <m/>
    <x v="1278"/>
    <s v="PEPPER RIDGE #3     "/>
    <s v=" "/>
    <s v=" "/>
    <n v="32"/>
    <s v="L00"/>
    <s v="B59"/>
    <n v="319122"/>
    <n v="0"/>
    <n v="6037.73"/>
    <s v=" "/>
    <s v=" "/>
    <s v="32L00B59"/>
    <n v="6037.73"/>
    <n v="0"/>
    <n v="0"/>
    <n v="0"/>
    <n v="0"/>
    <n v="6016.34"/>
    <n v="0"/>
    <n v="0"/>
    <n v="7.6"/>
    <n v="28.99"/>
    <n v="6028.55"/>
    <n v="0"/>
    <n v="0"/>
    <n v="0"/>
    <n v="9.18"/>
    <n v="6016.34"/>
    <n v="0"/>
    <n v="0"/>
    <n v="7.6"/>
    <n v="28.99"/>
    <n v="0"/>
    <n v="0"/>
    <n v="0"/>
    <n v="0"/>
    <n v="0"/>
  </r>
  <r>
    <s v="PEPPER RIDGE #5"/>
    <n v="6761"/>
    <s v="001"/>
    <m/>
    <s v="32-L00-B60"/>
    <x v="4"/>
    <x v="264"/>
    <s v="B60"/>
    <x v="1012"/>
    <s v="DISTRICT ACCOUNTS"/>
    <m/>
    <x v="1279"/>
    <s v="PEPPER RIDGE #5     "/>
    <s v=" "/>
    <s v=" "/>
    <n v="32"/>
    <s v="L00"/>
    <s v="B60"/>
    <n v="319122"/>
    <n v="0"/>
    <n v="11962.81"/>
    <s v=" "/>
    <s v=" "/>
    <s v="32L00B60"/>
    <n v="11962.81"/>
    <n v="0"/>
    <n v="0"/>
    <n v="0"/>
    <n v="0"/>
    <n v="11920.42"/>
    <n v="0"/>
    <n v="0"/>
    <n v="15.04"/>
    <n v="57.43"/>
    <n v="11944.6"/>
    <n v="0"/>
    <n v="0"/>
    <n v="0"/>
    <n v="18.21"/>
    <n v="11920.42"/>
    <n v="0"/>
    <n v="0"/>
    <n v="15.04"/>
    <n v="57.43"/>
    <n v="0"/>
    <n v="0"/>
    <n v="0"/>
    <n v="0"/>
    <n v="0"/>
  </r>
  <r>
    <s v="PEPPER RIDGE #8"/>
    <n v="6762"/>
    <s v="001"/>
    <m/>
    <s v="32-L00-D02"/>
    <x v="4"/>
    <x v="264"/>
    <s v="D02"/>
    <x v="1013"/>
    <s v="DISTRICT ACCOUNTS"/>
    <m/>
    <x v="1280"/>
    <s v="PEPPER RIDGE #8     "/>
    <s v=" "/>
    <s v=" "/>
    <n v="32"/>
    <s v="L00"/>
    <s v="D02"/>
    <n v="319122"/>
    <n v="0"/>
    <n v="208.54"/>
    <s v=" "/>
    <s v=" "/>
    <s v="32L00D02"/>
    <n v="208.54"/>
    <n v="0"/>
    <n v="0"/>
    <n v="0"/>
    <n v="0"/>
    <n v="207.79"/>
    <n v="0"/>
    <n v="0"/>
    <n v="0.26"/>
    <n v="1.01"/>
    <n v="208.21"/>
    <n v="0"/>
    <n v="0"/>
    <n v="0"/>
    <n v="0.33"/>
    <n v="207.79"/>
    <n v="0"/>
    <n v="0"/>
    <n v="0.26"/>
    <n v="1.01"/>
    <n v="0"/>
    <n v="0"/>
    <n v="0"/>
    <n v="0"/>
    <n v="0"/>
  </r>
  <r>
    <s v="PEPPER RIDGE TOWNHOMES #3"/>
    <n v="6763"/>
    <s v="001"/>
    <m/>
    <s v="32-L00-D37"/>
    <x v="4"/>
    <x v="264"/>
    <s v="D37"/>
    <x v="1014"/>
    <s v="DISTRICT ACCOUNTS"/>
    <m/>
    <x v="1281"/>
    <s v="PEPPER RIDGE TNHMS 3"/>
    <s v=" "/>
    <s v=" "/>
    <n v="32"/>
    <s v="L00"/>
    <s v="D37"/>
    <n v="319122"/>
    <n v="0"/>
    <n v="2987.11"/>
    <s v=" "/>
    <s v=" "/>
    <s v="32L00D37"/>
    <n v="2987.11"/>
    <n v="0"/>
    <n v="0"/>
    <n v="0"/>
    <n v="0"/>
    <n v="2976.49"/>
    <n v="0"/>
    <n v="0"/>
    <n v="3.76"/>
    <n v="14.38"/>
    <n v="2982.55"/>
    <n v="0"/>
    <n v="0"/>
    <n v="0"/>
    <n v="4.5599999999999996"/>
    <n v="2976.49"/>
    <n v="0"/>
    <n v="0"/>
    <n v="3.76"/>
    <n v="14.38"/>
    <n v="0"/>
    <n v="0"/>
    <n v="0"/>
    <n v="0"/>
    <n v="0"/>
  </r>
  <r>
    <s v="PEPPER RIDGE TOWNHOMES UNIT 2 SCOTTSDALE"/>
    <n v="6764"/>
    <s v="001"/>
    <m/>
    <s v="32-L00-B91"/>
    <x v="4"/>
    <x v="264"/>
    <s v="B91"/>
    <x v="1015"/>
    <s v="DISTRICT ACCOUNTS"/>
    <m/>
    <x v="1282"/>
    <s v="PEPPER RIDGE TH 2 SL"/>
    <s v=" "/>
    <s v=" "/>
    <n v="32"/>
    <s v="L00"/>
    <s v="B91"/>
    <n v="319122"/>
    <n v="0"/>
    <n v="2992.04"/>
    <s v=" "/>
    <s v=" "/>
    <s v="32L00B91"/>
    <n v="2992.04"/>
    <n v="0"/>
    <n v="0"/>
    <n v="0"/>
    <n v="0"/>
    <n v="2981.42"/>
    <n v="0"/>
    <n v="0"/>
    <n v="3.76"/>
    <n v="14.38"/>
    <n v="2987.48"/>
    <n v="0"/>
    <n v="0"/>
    <n v="0"/>
    <n v="4.5599999999999996"/>
    <n v="2981.42"/>
    <n v="0"/>
    <n v="0"/>
    <n v="3.76"/>
    <n v="14.38"/>
    <n v="0"/>
    <n v="0"/>
    <n v="0"/>
    <n v="0"/>
    <n v="0"/>
  </r>
  <r>
    <s v="PEPPER RIDGE TOWNHOUSE PHASE 1"/>
    <n v="6765"/>
    <s v="001"/>
    <m/>
    <s v="32-L00-C04"/>
    <x v="4"/>
    <x v="264"/>
    <s v="C04"/>
    <x v="1016"/>
    <s v="DISTRICT ACCOUNTS"/>
    <m/>
    <x v="1283"/>
    <s v="PEPPER RIDGE TH 1   "/>
    <s v=" "/>
    <s v=" "/>
    <n v="32"/>
    <s v="L00"/>
    <s v="C04"/>
    <n v="319122"/>
    <n v="0"/>
    <n v="29414.07"/>
    <s v=" "/>
    <s v=" "/>
    <s v="32L00C04"/>
    <n v="29414.07"/>
    <n v="0"/>
    <n v="0"/>
    <n v="0"/>
    <n v="0"/>
    <n v="29309.79"/>
    <n v="0"/>
    <n v="0"/>
    <n v="37"/>
    <n v="141.28"/>
    <n v="29369.279999999999"/>
    <n v="0"/>
    <n v="0"/>
    <n v="0"/>
    <n v="44.79"/>
    <n v="29309.79"/>
    <n v="0"/>
    <n v="0"/>
    <n v="37"/>
    <n v="141.28"/>
    <n v="0"/>
    <n v="0"/>
    <n v="0"/>
    <n v="0"/>
    <n v="0"/>
  </r>
  <r>
    <s v="PERORIA SLID 1020"/>
    <n v="6766"/>
    <s v="001"/>
    <m/>
    <s v="32-L03-150"/>
    <x v="4"/>
    <x v="271"/>
    <s v="150"/>
    <x v="1017"/>
    <s v="DISTRICT ACCOUNTS"/>
    <m/>
    <x v="1284"/>
    <s v="PEORIA SLID 1020    "/>
    <s v=" "/>
    <s v=" "/>
    <n v="32"/>
    <s v="L03"/>
    <n v="150"/>
    <n v="317500"/>
    <n v="0"/>
    <n v="78"/>
    <s v=" "/>
    <s v=" "/>
    <n v="30100000"/>
    <n v="0"/>
    <n v="0"/>
    <n v="0"/>
    <n v="0"/>
    <n v="78"/>
    <n v="0"/>
    <n v="0"/>
    <n v="0"/>
    <n v="1289.01"/>
    <n v="1367.01"/>
    <n v="0"/>
    <n v="0"/>
    <n v="0"/>
    <n v="0"/>
    <n v="0"/>
    <n v="0"/>
    <n v="0"/>
    <n v="0"/>
    <n v="1289.01"/>
    <n v="1289.01"/>
    <n v="0"/>
    <n v="0"/>
    <n v="0"/>
    <n v="0"/>
    <n v="0"/>
  </r>
  <r>
    <s v="POERIA SLID 1021"/>
    <n v="6767"/>
    <s v="001"/>
    <m/>
    <s v="32-L03-151"/>
    <x v="4"/>
    <x v="271"/>
    <s v="151"/>
    <x v="10"/>
    <s v="DISTRICT ACCOUNTS"/>
    <m/>
    <x v="1285"/>
    <s v="PEORIA SLID 1021    "/>
    <s v=" "/>
    <s v=" "/>
    <n v="32"/>
    <s v="L03"/>
    <n v="151"/>
    <n v="317500"/>
    <n v="0"/>
    <n v="0"/>
    <s v=" "/>
    <s v=" "/>
    <n v="30100000"/>
    <n v="4.9000000000000004"/>
    <n v="0"/>
    <n v="0"/>
    <n v="4.9000000000000004"/>
    <n v="0"/>
    <n v="0"/>
    <n v="0"/>
    <n v="0"/>
    <n v="333.57"/>
    <n v="333.57"/>
    <n v="0"/>
    <n v="0"/>
    <n v="0"/>
    <n v="0"/>
    <n v="4.9000000000000004"/>
    <n v="0"/>
    <n v="0"/>
    <n v="0"/>
    <n v="328.67"/>
    <n v="333.57"/>
    <n v="0"/>
    <n v="0"/>
    <n v="0"/>
    <n v="0"/>
    <n v="0"/>
  </r>
  <r>
    <s v="PUEBLO MESA MHP PH 2"/>
    <n v="6768"/>
    <s v="001"/>
    <m/>
    <s v="32-L00-H60"/>
    <x v="4"/>
    <x v="264"/>
    <s v="H60"/>
    <x v="1018"/>
    <s v="DISTRICT ACCOUNTS"/>
    <m/>
    <x v="1286"/>
    <s v="PUEBLO MESA MHP PH 2"/>
    <s v=" "/>
    <s v=" "/>
    <n v="32"/>
    <s v="L00"/>
    <s v="H60"/>
    <n v="319122"/>
    <n v="0"/>
    <n v="4420.16"/>
    <s v=" "/>
    <s v=" "/>
    <s v="32L00H60"/>
    <n v="4420.16"/>
    <n v="0"/>
    <n v="0"/>
    <n v="0"/>
    <n v="0"/>
    <n v="4047.21"/>
    <n v="0"/>
    <n v="0"/>
    <n v="5.0999999999999996"/>
    <n v="378.05"/>
    <n v="4400.59"/>
    <n v="0"/>
    <n v="0"/>
    <n v="0"/>
    <n v="19.57"/>
    <n v="4047.21"/>
    <n v="0"/>
    <n v="0"/>
    <n v="5.0999999999999996"/>
    <n v="378.05"/>
    <n v="0"/>
    <n v="0"/>
    <n v="0"/>
    <n v="0"/>
    <n v="0"/>
  </r>
  <r>
    <s v="Q C RANCHETTES 111#5 STREET LIGHTING"/>
    <n v="6769"/>
    <s v="001"/>
    <m/>
    <s v="32-L06-001"/>
    <x v="4"/>
    <x v="270"/>
    <s v="001"/>
    <x v="1019"/>
    <s v="DISTRICT ACCOUNTS"/>
    <m/>
    <x v="1287"/>
    <s v="Q C RANCHETTES III 5"/>
    <s v=" "/>
    <s v=" "/>
    <n v="32"/>
    <s v="L06"/>
    <n v="1"/>
    <n v="317600"/>
    <n v="0"/>
    <n v="118.92"/>
    <s v=" "/>
    <s v=" "/>
    <n v="30100000"/>
    <n v="119.75"/>
    <n v="0"/>
    <n v="0"/>
    <n v="119.75"/>
    <n v="118.92"/>
    <n v="33.26"/>
    <n v="0"/>
    <n v="0"/>
    <n v="2450.88"/>
    <n v="2536.54"/>
    <n v="118.18"/>
    <n v="0"/>
    <n v="0"/>
    <n v="118.18"/>
    <n v="119.75"/>
    <n v="33.26"/>
    <n v="0"/>
    <n v="0"/>
    <n v="2331.13"/>
    <n v="2417.62"/>
    <n v="0"/>
    <n v="0"/>
    <n v="0"/>
    <n v="0"/>
    <n v="0"/>
  </r>
  <r>
    <s v="Q C SL ID #24-2002-013"/>
    <n v="6770"/>
    <s v="001"/>
    <m/>
    <s v="32-L06-023"/>
    <x v="4"/>
    <x v="270"/>
    <s v="023"/>
    <x v="1020"/>
    <s v="DISTRICT ACCOUNTS"/>
    <m/>
    <x v="1288"/>
    <s v="Q C SLID #24-2002-13"/>
    <s v=" "/>
    <s v=" "/>
    <n v="32"/>
    <s v="L06"/>
    <n v="23"/>
    <n v="317600"/>
    <n v="0"/>
    <n v="60.02"/>
    <s v=" "/>
    <s v=" "/>
    <n v="30100000"/>
    <n v="69.13"/>
    <n v="0"/>
    <n v="0"/>
    <n v="69.13"/>
    <n v="60.02"/>
    <n v="7.47"/>
    <n v="0"/>
    <n v="0"/>
    <n v="2117.4899999999998"/>
    <n v="2170.04"/>
    <n v="24.3"/>
    <n v="0"/>
    <n v="0"/>
    <n v="24.3"/>
    <n v="69.13"/>
    <n v="7.47"/>
    <n v="0"/>
    <n v="0"/>
    <n v="2048.36"/>
    <n v="2110.02"/>
    <n v="0"/>
    <n v="0"/>
    <n v="0"/>
    <n v="0"/>
    <n v="0"/>
  </r>
  <r>
    <s v="Q C SLID # 11-2001-002"/>
    <n v="6771"/>
    <s v="001"/>
    <m/>
    <s v="32-L06-007"/>
    <x v="4"/>
    <x v="270"/>
    <s v="007"/>
    <x v="1021"/>
    <s v="DISTRICT ACCOUNTS"/>
    <m/>
    <x v="1289"/>
    <s v="Q C SLID 11-2001-002"/>
    <s v=" "/>
    <s v=" "/>
    <n v="32"/>
    <s v="L06"/>
    <n v="7"/>
    <n v="317600"/>
    <n v="0"/>
    <n v="504.37"/>
    <s v=" "/>
    <s v=" "/>
    <n v="30100000"/>
    <n v="844.65"/>
    <n v="0"/>
    <n v="0"/>
    <n v="850.39"/>
    <n v="510.11"/>
    <n v="42.41"/>
    <n v="0"/>
    <n v="0"/>
    <n v="13062.54"/>
    <n v="13524.5"/>
    <n v="284.69"/>
    <n v="0"/>
    <n v="0"/>
    <n v="297.02"/>
    <n v="856.98"/>
    <n v="42.41"/>
    <n v="0"/>
    <n v="0"/>
    <n v="12212.15"/>
    <n v="13014.39"/>
    <n v="0"/>
    <n v="0"/>
    <n v="0"/>
    <n v="0"/>
    <n v="0"/>
  </r>
  <r>
    <s v="Q C SLID # 12 2002-001"/>
    <n v="6772"/>
    <s v="001"/>
    <m/>
    <s v="32-L06-009"/>
    <x v="4"/>
    <x v="270"/>
    <s v="009"/>
    <x v="1022"/>
    <s v="DISTRICT ACCOUNTS"/>
    <m/>
    <x v="1290"/>
    <s v="Q C SLID #12 02-001 "/>
    <s v=" "/>
    <s v=" "/>
    <n v="32"/>
    <s v="L06"/>
    <n v="9"/>
    <n v="317600"/>
    <n v="0"/>
    <n v="0.17"/>
    <s v=" "/>
    <s v=" "/>
    <n v="30100000"/>
    <n v="22.26"/>
    <n v="0"/>
    <n v="0"/>
    <n v="22.26"/>
    <n v="0.17"/>
    <n v="0"/>
    <n v="0"/>
    <n v="0"/>
    <n v="752.27"/>
    <n v="752.44"/>
    <n v="24.05"/>
    <n v="0"/>
    <n v="0"/>
    <n v="24.05"/>
    <n v="22.26"/>
    <n v="0"/>
    <n v="0"/>
    <n v="0"/>
    <n v="730.01"/>
    <n v="752.27"/>
    <n v="0"/>
    <n v="0"/>
    <n v="0"/>
    <n v="0"/>
    <n v="0"/>
  </r>
  <r>
    <s v="Q C SLID # 13 2002-002"/>
    <n v="6773"/>
    <s v="001"/>
    <m/>
    <s v="32-L06-010"/>
    <x v="4"/>
    <x v="270"/>
    <s v="010"/>
    <x v="1023"/>
    <s v="DISTRICT ACCOUNTS"/>
    <m/>
    <x v="1291"/>
    <s v="QC SLID # 13 02-002 "/>
    <s v=" "/>
    <s v=" "/>
    <n v="32"/>
    <s v="L06"/>
    <n v="10"/>
    <n v="317600"/>
    <n v="0"/>
    <n v="79.09"/>
    <s v=" "/>
    <s v=" "/>
    <n v="30100000"/>
    <n v="108.33"/>
    <n v="0"/>
    <n v="0"/>
    <n v="108.33"/>
    <n v="79.09"/>
    <n v="13.57"/>
    <n v="0"/>
    <n v="0"/>
    <n v="1883.56"/>
    <n v="1949.08"/>
    <n v="13.05"/>
    <n v="0"/>
    <n v="0"/>
    <n v="13.05"/>
    <n v="108.33"/>
    <n v="13.57"/>
    <n v="0"/>
    <n v="0"/>
    <n v="1775.23"/>
    <n v="1869.99"/>
    <n v="0"/>
    <n v="0"/>
    <n v="0"/>
    <n v="0"/>
    <n v="0"/>
  </r>
  <r>
    <s v="Q C SLID # 14 2002-003"/>
    <n v="6774"/>
    <s v="001"/>
    <m/>
    <s v="32-L06-011"/>
    <x v="4"/>
    <x v="270"/>
    <s v="011"/>
    <x v="1024"/>
    <s v="DISTRICT ACCOUNTS"/>
    <m/>
    <x v="1292"/>
    <s v="Q C SLID #14 02-003 "/>
    <s v=" "/>
    <s v=" "/>
    <n v="32"/>
    <s v="L06"/>
    <n v="11"/>
    <n v="317600"/>
    <n v="0"/>
    <n v="37.479999999999997"/>
    <s v=" "/>
    <s v=" "/>
    <n v="30100000"/>
    <n v="108.55"/>
    <n v="0"/>
    <n v="0"/>
    <n v="108.55"/>
    <n v="37.479999999999997"/>
    <n v="0"/>
    <n v="0"/>
    <n v="0"/>
    <n v="1882.81"/>
    <n v="1920.29"/>
    <n v="41.13"/>
    <n v="0"/>
    <n v="0"/>
    <n v="41.13"/>
    <n v="108.55"/>
    <n v="0"/>
    <n v="0"/>
    <n v="0"/>
    <n v="1774.26"/>
    <n v="1882.81"/>
    <n v="0"/>
    <n v="0"/>
    <n v="0"/>
    <n v="0"/>
    <n v="0"/>
  </r>
  <r>
    <s v="Q C SLID # 15 2002-004"/>
    <n v="6775"/>
    <s v="001"/>
    <m/>
    <s v="32-L06-012"/>
    <x v="4"/>
    <x v="270"/>
    <s v="012"/>
    <x v="1025"/>
    <s v="DISTRICT ACCOUNTS"/>
    <m/>
    <x v="1293"/>
    <s v="Q C SLID #15 02-004 "/>
    <s v=" "/>
    <s v=" "/>
    <n v="32"/>
    <s v="L06"/>
    <n v="12"/>
    <n v="317600"/>
    <n v="0"/>
    <n v="16.98"/>
    <s v=" "/>
    <s v=" "/>
    <n v="30100000"/>
    <n v="30.78"/>
    <n v="0"/>
    <n v="0"/>
    <n v="30.78"/>
    <n v="16.98"/>
    <n v="16.79"/>
    <n v="0"/>
    <n v="0"/>
    <n v="2115.31"/>
    <n v="2115.5"/>
    <n v="169.91"/>
    <n v="0"/>
    <n v="0"/>
    <n v="169.91"/>
    <n v="30.78"/>
    <n v="16.79"/>
    <n v="0"/>
    <n v="0"/>
    <n v="2084.5300000000002"/>
    <n v="2098.52"/>
    <n v="0"/>
    <n v="0"/>
    <n v="0"/>
    <n v="0"/>
    <n v="0"/>
  </r>
  <r>
    <s v="Q C SLID # 16-2002-005"/>
    <n v="6776"/>
    <s v="001"/>
    <m/>
    <s v="32-L06-013"/>
    <x v="4"/>
    <x v="270"/>
    <s v="013"/>
    <x v="1026"/>
    <s v="DISTRICT ACCOUNTS"/>
    <m/>
    <x v="1294"/>
    <s v="Q C SLID #16-02-005 "/>
    <s v=" "/>
    <s v=" "/>
    <n v="32"/>
    <s v="L06"/>
    <n v="13"/>
    <n v="317600"/>
    <n v="0"/>
    <n v="13.77"/>
    <s v=" "/>
    <s v=" "/>
    <n v="30100000"/>
    <n v="78.36"/>
    <n v="0"/>
    <n v="0"/>
    <n v="78.36"/>
    <n v="13.77"/>
    <n v="14.26"/>
    <n v="0"/>
    <n v="0"/>
    <n v="1706.95"/>
    <n v="1706.46"/>
    <n v="13.75"/>
    <n v="0"/>
    <n v="0"/>
    <n v="13.75"/>
    <n v="78.36"/>
    <n v="14.26"/>
    <n v="0"/>
    <n v="0"/>
    <n v="1628.59"/>
    <n v="1692.69"/>
    <n v="0"/>
    <n v="0"/>
    <n v="0"/>
    <n v="0"/>
    <n v="0"/>
  </r>
  <r>
    <s v="Q C SLID # 17 2002-006"/>
    <n v="6777"/>
    <s v="001"/>
    <m/>
    <s v="32-L06-014"/>
    <x v="4"/>
    <x v="270"/>
    <s v="014"/>
    <x v="1027"/>
    <s v="DISTRICT ACCOUNTS"/>
    <m/>
    <x v="1295"/>
    <s v="Q C SLID #17 02-006 "/>
    <s v=" "/>
    <s v=" "/>
    <n v="32"/>
    <s v="L06"/>
    <n v="14"/>
    <n v="317600"/>
    <n v="0"/>
    <n v="73.260000000000005"/>
    <s v=" "/>
    <s v=" "/>
    <n v="30100000"/>
    <n v="136.57"/>
    <n v="0"/>
    <n v="0"/>
    <n v="136.57"/>
    <n v="73.260000000000005"/>
    <n v="64.92"/>
    <n v="0"/>
    <n v="0"/>
    <n v="2575.58"/>
    <n v="2583.92"/>
    <n v="104.35"/>
    <n v="0"/>
    <n v="0"/>
    <n v="104.35"/>
    <n v="136.57"/>
    <n v="64.92"/>
    <n v="0"/>
    <n v="0"/>
    <n v="2439.0100000000002"/>
    <n v="2510.66"/>
    <n v="0"/>
    <n v="0"/>
    <n v="0"/>
    <n v="0"/>
    <n v="0"/>
  </r>
  <r>
    <s v="Q C SLID # 18 2002-007"/>
    <n v="6778"/>
    <s v="001"/>
    <m/>
    <s v="32-L06-015"/>
    <x v="4"/>
    <x v="270"/>
    <s v="015"/>
    <x v="1028"/>
    <s v="DISTRICT ACCOUNTS"/>
    <m/>
    <x v="1296"/>
    <s v="Q C SLID #18 02-007 "/>
    <s v=" "/>
    <s v=" "/>
    <n v="32"/>
    <s v="L06"/>
    <n v="15"/>
    <n v="317600"/>
    <n v="0"/>
    <n v="57.83"/>
    <s v=" "/>
    <s v=" "/>
    <n v="30100000"/>
    <n v="116.68"/>
    <n v="0"/>
    <n v="0"/>
    <n v="116.68"/>
    <n v="57.83"/>
    <n v="78.819999999999993"/>
    <n v="0"/>
    <n v="0"/>
    <n v="1864.33"/>
    <n v="1843.34"/>
    <n v="35.1"/>
    <n v="0"/>
    <n v="0"/>
    <n v="35.1"/>
    <n v="116.68"/>
    <n v="78.819999999999993"/>
    <n v="0"/>
    <n v="0"/>
    <n v="1747.65"/>
    <n v="1785.51"/>
    <n v="0"/>
    <n v="0"/>
    <n v="0"/>
    <n v="0"/>
    <n v="0"/>
  </r>
  <r>
    <s v="Q C SLID # 22 2002-011"/>
    <n v="6779"/>
    <s v="001"/>
    <m/>
    <s v="32-L06-016"/>
    <x v="4"/>
    <x v="270"/>
    <s v="016"/>
    <x v="1029"/>
    <s v="DISTRICT ACCOUNTS"/>
    <m/>
    <x v="1297"/>
    <s v="Q C SLID #22 02-011 "/>
    <s v=" "/>
    <s v=" "/>
    <n v="32"/>
    <s v="L06"/>
    <n v="16"/>
    <n v="317600"/>
    <n v="0"/>
    <n v="69.73"/>
    <s v=" "/>
    <s v=" "/>
    <n v="30100000"/>
    <n v="68.180000000000007"/>
    <n v="0"/>
    <n v="0"/>
    <n v="68.180000000000007"/>
    <n v="69.73"/>
    <n v="45.78"/>
    <n v="0"/>
    <n v="0"/>
    <n v="3033.98"/>
    <n v="3057.93"/>
    <n v="31.05"/>
    <n v="0"/>
    <n v="0"/>
    <n v="31.05"/>
    <n v="68.180000000000007"/>
    <n v="45.78"/>
    <n v="0"/>
    <n v="0"/>
    <n v="2965.8"/>
    <n v="2988.2"/>
    <n v="0"/>
    <n v="0"/>
    <n v="0"/>
    <n v="0"/>
    <n v="0"/>
  </r>
  <r>
    <s v="Q C SLID # 23 2002-012"/>
    <n v="6780"/>
    <s v="001"/>
    <m/>
    <s v="32-L06-017"/>
    <x v="4"/>
    <x v="270"/>
    <s v="017"/>
    <x v="10"/>
    <s v="DISTRICT ACCOUNTS"/>
    <m/>
    <x v="1298"/>
    <s v="Q C SLID #23 02-012 "/>
    <s v=" "/>
    <s v=" "/>
    <n v="32"/>
    <s v="L06"/>
    <n v="17"/>
    <n v="317600"/>
    <n v="0"/>
    <n v="0"/>
    <s v=" "/>
    <s v=" "/>
    <n v="30100000"/>
    <n v="254.39"/>
    <n v="0"/>
    <n v="0"/>
    <n v="254.39"/>
    <n v="0"/>
    <n v="152.59"/>
    <n v="0"/>
    <n v="0"/>
    <n v="4349.18"/>
    <n v="4196.59"/>
    <n v="160"/>
    <n v="0"/>
    <n v="0"/>
    <n v="160"/>
    <n v="254.39"/>
    <n v="152.59"/>
    <n v="0"/>
    <n v="0"/>
    <n v="4094.79"/>
    <n v="4196.59"/>
    <n v="0"/>
    <n v="0"/>
    <n v="0"/>
    <n v="0"/>
    <n v="0"/>
  </r>
  <r>
    <s v="Q C SLID # 25 2002-014"/>
    <n v="6781"/>
    <s v="001"/>
    <m/>
    <s v="32-L06-018"/>
    <x v="4"/>
    <x v="270"/>
    <s v="018"/>
    <x v="1030"/>
    <s v="DISTRICT ACCOUNTS"/>
    <m/>
    <x v="1299"/>
    <s v="Q C SLID #25 02-014 "/>
    <s v=" "/>
    <s v=" "/>
    <n v="32"/>
    <s v="L06"/>
    <n v="18"/>
    <n v="317600"/>
    <n v="0"/>
    <n v="315.33999999999997"/>
    <s v=" "/>
    <s v=" "/>
    <n v="30100000"/>
    <n v="551.61"/>
    <n v="0"/>
    <n v="0"/>
    <n v="551.61"/>
    <n v="315.33999999999997"/>
    <n v="169.43"/>
    <n v="0"/>
    <n v="0"/>
    <n v="11849.46"/>
    <n v="11995.37"/>
    <n v="491.27"/>
    <n v="0"/>
    <n v="0"/>
    <n v="491.27"/>
    <n v="551.61"/>
    <n v="169.43"/>
    <n v="0"/>
    <n v="0"/>
    <n v="11297.85"/>
    <n v="11680.03"/>
    <n v="0"/>
    <n v="0"/>
    <n v="0"/>
    <n v="0"/>
    <n v="0"/>
  </r>
  <r>
    <s v="Q C SLID # 28 2002-017"/>
    <n v="6782"/>
    <s v="001"/>
    <m/>
    <s v="32-L06-019"/>
    <x v="4"/>
    <x v="270"/>
    <s v="019"/>
    <x v="1031"/>
    <s v="DISTRICT ACCOUNTS"/>
    <m/>
    <x v="1300"/>
    <s v="Q C SLID #28 02-017 "/>
    <s v=" "/>
    <s v=" "/>
    <n v="32"/>
    <s v="L06"/>
    <n v="19"/>
    <n v="317600"/>
    <n v="0"/>
    <n v="22.93"/>
    <s v=" "/>
    <s v=" "/>
    <n v="30100000"/>
    <n v="80.47"/>
    <n v="0"/>
    <n v="0"/>
    <n v="80.47"/>
    <n v="22.93"/>
    <n v="6.97"/>
    <n v="0"/>
    <n v="0"/>
    <n v="1497.8"/>
    <n v="1513.76"/>
    <n v="49.28"/>
    <n v="0"/>
    <n v="0"/>
    <n v="49.28"/>
    <n v="80.47"/>
    <n v="6.97"/>
    <n v="0"/>
    <n v="0"/>
    <n v="1417.33"/>
    <n v="1490.83"/>
    <n v="0"/>
    <n v="0"/>
    <n v="0"/>
    <n v="0"/>
    <n v="0"/>
  </r>
  <r>
    <s v="Q C SLID #10 2001-01 QUEEN CREEK ST LTG"/>
    <n v="6783"/>
    <s v="001"/>
    <m/>
    <s v="32-L06-008"/>
    <x v="4"/>
    <x v="270"/>
    <s v="008"/>
    <x v="1032"/>
    <s v="DISTRICT ACCOUNTS"/>
    <m/>
    <x v="1301"/>
    <s v="Q C SLID #10 2001-01"/>
    <s v=" "/>
    <s v=" "/>
    <n v="32"/>
    <s v="L06"/>
    <n v="8"/>
    <n v="317600"/>
    <n v="0"/>
    <n v="53.08"/>
    <s v=" "/>
    <s v=" "/>
    <n v="30100000"/>
    <n v="112.45"/>
    <n v="0"/>
    <n v="0"/>
    <n v="112.45"/>
    <n v="53.08"/>
    <n v="26.74"/>
    <n v="0"/>
    <n v="0"/>
    <n v="2501.5"/>
    <n v="2527.84"/>
    <n v="82.11"/>
    <n v="0"/>
    <n v="0"/>
    <n v="82.11"/>
    <n v="112.45"/>
    <n v="26.74"/>
    <n v="0"/>
    <n v="0"/>
    <n v="2389.0500000000002"/>
    <n v="2474.7600000000002"/>
    <n v="0"/>
    <n v="0"/>
    <n v="0"/>
    <n v="0"/>
    <n v="0"/>
  </r>
  <r>
    <s v="Q C SLID #21, 2002-010"/>
    <n v="6784"/>
    <s v="001"/>
    <m/>
    <s v="32-L06-022"/>
    <x v="4"/>
    <x v="270"/>
    <s v="022"/>
    <x v="1033"/>
    <s v="DISTRICT ACCOUNTS"/>
    <m/>
    <x v="1302"/>
    <s v="Q C SLID #21,2002-10"/>
    <s v=" "/>
    <s v=" "/>
    <n v="32"/>
    <s v="L06"/>
    <n v="22"/>
    <n v="317600"/>
    <n v="0"/>
    <n v="34.770000000000003"/>
    <s v=" "/>
    <s v=" "/>
    <n v="30100000"/>
    <n v="162.69999999999999"/>
    <n v="0"/>
    <n v="0"/>
    <n v="162.69999999999999"/>
    <n v="34.770000000000003"/>
    <n v="0"/>
    <n v="0"/>
    <n v="0"/>
    <n v="2489.66"/>
    <n v="2524.4299999999998"/>
    <n v="1.25"/>
    <n v="0"/>
    <n v="0"/>
    <n v="1.25"/>
    <n v="162.69999999999999"/>
    <n v="0"/>
    <n v="0"/>
    <n v="0"/>
    <n v="2326.96"/>
    <n v="2489.66"/>
    <n v="0"/>
    <n v="0"/>
    <n v="0"/>
    <n v="0"/>
    <n v="0"/>
  </r>
  <r>
    <s v="Q C SLID #26, 2002-015"/>
    <n v="6785"/>
    <s v="001"/>
    <m/>
    <s v="32-L06-024"/>
    <x v="4"/>
    <x v="270"/>
    <s v="024"/>
    <x v="1034"/>
    <s v="DISTRICT ACCOUNTS"/>
    <m/>
    <x v="1303"/>
    <s v="Q C SLID #26 2002-15"/>
    <s v=" "/>
    <s v=" "/>
    <n v="32"/>
    <s v="L06"/>
    <n v="24"/>
    <n v="317600"/>
    <n v="0"/>
    <n v="48.12"/>
    <s v=" "/>
    <s v=" "/>
    <n v="30100000"/>
    <n v="159.18"/>
    <n v="0"/>
    <n v="0"/>
    <n v="159.18"/>
    <n v="48.12"/>
    <n v="55.76"/>
    <n v="0"/>
    <n v="0"/>
    <n v="3817.27"/>
    <n v="3809.63"/>
    <n v="59"/>
    <n v="0"/>
    <n v="0"/>
    <n v="59"/>
    <n v="159.18"/>
    <n v="55.76"/>
    <n v="0"/>
    <n v="0"/>
    <n v="3658.09"/>
    <n v="3761.51"/>
    <n v="0"/>
    <n v="0"/>
    <n v="0"/>
    <n v="0"/>
    <n v="0"/>
  </r>
  <r>
    <s v="Q C SLID #27, 2002-016"/>
    <n v="6786"/>
    <s v="001"/>
    <m/>
    <s v="32-L06-025"/>
    <x v="4"/>
    <x v="270"/>
    <s v="025"/>
    <x v="1035"/>
    <s v="DISTRICT ACCOUNTS"/>
    <m/>
    <x v="1304"/>
    <s v="Q C SLID #27 2002-16"/>
    <s v=" "/>
    <s v=" "/>
    <n v="32"/>
    <s v="L06"/>
    <n v="25"/>
    <n v="317600"/>
    <n v="0"/>
    <n v="251.25"/>
    <s v=" "/>
    <s v=" "/>
    <n v="30100000"/>
    <n v="433.16"/>
    <n v="0"/>
    <n v="0"/>
    <n v="433.16"/>
    <n v="251.25"/>
    <n v="37.090000000000003"/>
    <n v="0"/>
    <n v="0"/>
    <n v="9444.66"/>
    <n v="9658.82"/>
    <n v="293.08"/>
    <n v="0"/>
    <n v="0"/>
    <n v="293.08"/>
    <n v="433.16"/>
    <n v="37.090000000000003"/>
    <n v="0"/>
    <n v="0"/>
    <n v="9011.5"/>
    <n v="9407.57"/>
    <n v="0"/>
    <n v="0"/>
    <n v="0"/>
    <n v="0"/>
    <n v="0"/>
  </r>
  <r>
    <s v="Q C SLID #29, 2002-018"/>
    <n v="6787"/>
    <s v="001"/>
    <m/>
    <s v="32-L06-026"/>
    <x v="4"/>
    <x v="270"/>
    <s v="026"/>
    <x v="1036"/>
    <s v="DISTRICT ACCOUNTS"/>
    <m/>
    <x v="1305"/>
    <s v="Q C SLID #29,2002-18"/>
    <s v=" "/>
    <s v=" "/>
    <n v="32"/>
    <s v="L06"/>
    <n v="26"/>
    <n v="317600"/>
    <n v="0"/>
    <n v="197.78"/>
    <s v=" "/>
    <s v=" "/>
    <n v="30100000"/>
    <n v="350.37"/>
    <n v="0"/>
    <n v="0"/>
    <n v="350.37"/>
    <n v="197.78"/>
    <n v="106.45"/>
    <n v="0"/>
    <n v="0"/>
    <n v="10560.18"/>
    <n v="10651.51"/>
    <n v="357.35"/>
    <n v="0"/>
    <n v="0"/>
    <n v="357.35"/>
    <n v="350.37"/>
    <n v="106.45"/>
    <n v="0"/>
    <n v="0"/>
    <n v="10209.81"/>
    <n v="10453.73"/>
    <n v="0"/>
    <n v="0"/>
    <n v="0"/>
    <n v="0"/>
    <n v="0"/>
  </r>
  <r>
    <s v="Q C SLID #30, 2003-001"/>
    <n v="6788"/>
    <s v="001"/>
    <m/>
    <s v="32-L06-027"/>
    <x v="4"/>
    <x v="270"/>
    <s v="027"/>
    <x v="1037"/>
    <s v="DISTRICT ACCOUNTS"/>
    <m/>
    <x v="1306"/>
    <s v="Q C SLID #30, 2003-1"/>
    <s v=" "/>
    <s v=" "/>
    <n v="32"/>
    <s v="L06"/>
    <n v="27"/>
    <n v="317600"/>
    <n v="0"/>
    <n v="24.58"/>
    <s v=" "/>
    <s v=" "/>
    <n v="30100000"/>
    <n v="95.12"/>
    <n v="0"/>
    <n v="0"/>
    <n v="95.12"/>
    <n v="24.58"/>
    <n v="0"/>
    <n v="0"/>
    <n v="0"/>
    <n v="1680.68"/>
    <n v="1705.26"/>
    <n v="27.32"/>
    <n v="0"/>
    <n v="0"/>
    <n v="27.32"/>
    <n v="95.12"/>
    <n v="0"/>
    <n v="0"/>
    <n v="0"/>
    <n v="1585.56"/>
    <n v="1680.68"/>
    <n v="0"/>
    <n v="0"/>
    <n v="0"/>
    <n v="0"/>
    <n v="0"/>
  </r>
  <r>
    <s v="Q C SLID #31, 2003-002"/>
    <n v="6789"/>
    <s v="001"/>
    <m/>
    <s v="32-L06-028"/>
    <x v="4"/>
    <x v="270"/>
    <s v="028"/>
    <x v="10"/>
    <s v="DISTRICT ACCOUNTS"/>
    <m/>
    <x v="1307"/>
    <s v="Q C SLID #31 2003-02"/>
    <s v=" "/>
    <s v=" "/>
    <n v="32"/>
    <s v="L06"/>
    <n v="28"/>
    <n v="317600"/>
    <n v="0"/>
    <n v="0"/>
    <s v=" "/>
    <s v=" "/>
    <n v="30100000"/>
    <n v="50.87"/>
    <n v="0"/>
    <n v="0"/>
    <n v="50.87"/>
    <n v="0"/>
    <n v="0.44"/>
    <n v="0"/>
    <n v="0"/>
    <n v="965.95"/>
    <n v="965.51"/>
    <n v="14.8"/>
    <n v="0"/>
    <n v="0"/>
    <n v="14.8"/>
    <n v="50.87"/>
    <n v="0.44"/>
    <n v="0"/>
    <n v="0"/>
    <n v="915.08"/>
    <n v="965.51"/>
    <n v="0"/>
    <n v="0"/>
    <n v="0"/>
    <n v="0"/>
    <n v="0"/>
  </r>
  <r>
    <s v="Q C SLID #32, 2003-003"/>
    <n v="6790"/>
    <s v="001"/>
    <m/>
    <s v="32-L06-029"/>
    <x v="4"/>
    <x v="270"/>
    <s v="029"/>
    <x v="1038"/>
    <s v="DISTRICT ACCOUNTS"/>
    <m/>
    <x v="1308"/>
    <s v="Q C SLID #32 2003-03"/>
    <s v=" "/>
    <s v=" "/>
    <n v="32"/>
    <s v="L06"/>
    <n v="29"/>
    <n v="317600"/>
    <n v="0"/>
    <n v="23.79"/>
    <s v=" "/>
    <s v=" "/>
    <n v="30100000"/>
    <n v="48.64"/>
    <n v="0"/>
    <n v="0"/>
    <n v="48.64"/>
    <n v="23.79"/>
    <n v="7.91"/>
    <n v="0"/>
    <n v="0"/>
    <n v="635.27"/>
    <n v="651.15"/>
    <n v="7.81"/>
    <n v="0"/>
    <n v="0"/>
    <n v="7.81"/>
    <n v="48.64"/>
    <n v="7.91"/>
    <n v="0"/>
    <n v="0"/>
    <n v="586.63"/>
    <n v="627.36"/>
    <n v="0"/>
    <n v="0"/>
    <n v="0"/>
    <n v="0"/>
    <n v="0"/>
  </r>
  <r>
    <s v="Q C SLID #33, 2003-004"/>
    <n v="6791"/>
    <s v="001"/>
    <m/>
    <s v="32-L06-030"/>
    <x v="4"/>
    <x v="270"/>
    <s v="030"/>
    <x v="892"/>
    <s v="DISTRICT ACCOUNTS"/>
    <m/>
    <x v="1309"/>
    <s v="Q C SLID #33 2003-04"/>
    <s v=" "/>
    <s v=" "/>
    <n v="32"/>
    <s v="L06"/>
    <n v="30"/>
    <n v="317600"/>
    <n v="0"/>
    <n v="10.1"/>
    <s v=" "/>
    <s v=" "/>
    <n v="30100000"/>
    <n v="56.6"/>
    <n v="0"/>
    <n v="0"/>
    <n v="56.6"/>
    <n v="10.1"/>
    <n v="0"/>
    <n v="0"/>
    <n v="0"/>
    <n v="1335.71"/>
    <n v="1345.81"/>
    <n v="48.09"/>
    <n v="0"/>
    <n v="0"/>
    <n v="48.09"/>
    <n v="56.6"/>
    <n v="0"/>
    <n v="0"/>
    <n v="0"/>
    <n v="1279.1099999999999"/>
    <n v="1335.71"/>
    <n v="0"/>
    <n v="0"/>
    <n v="0"/>
    <n v="0"/>
    <n v="0"/>
  </r>
  <r>
    <s v="Q C SLID #34, 2003-005"/>
    <n v="6792"/>
    <s v="001"/>
    <m/>
    <s v="32-L06-031"/>
    <x v="4"/>
    <x v="270"/>
    <s v="031"/>
    <x v="1039"/>
    <s v="DISTRICT ACCOUNTS"/>
    <m/>
    <x v="1310"/>
    <s v="Q C SLID #34 2003-05"/>
    <s v=" "/>
    <s v=" "/>
    <n v="32"/>
    <s v="L06"/>
    <n v="31"/>
    <n v="317600"/>
    <n v="0"/>
    <n v="26.82"/>
    <s v=" "/>
    <s v=" "/>
    <n v="30100000"/>
    <n v="36.799999999999997"/>
    <n v="0"/>
    <n v="0"/>
    <n v="36.799999999999997"/>
    <n v="26.82"/>
    <n v="0"/>
    <n v="0"/>
    <n v="0"/>
    <n v="1792.04"/>
    <n v="1818.86"/>
    <n v="140.66"/>
    <n v="0"/>
    <n v="0"/>
    <n v="140.66"/>
    <n v="36.799999999999997"/>
    <n v="0"/>
    <n v="0"/>
    <n v="0"/>
    <n v="1755.24"/>
    <n v="1792.04"/>
    <n v="0"/>
    <n v="0"/>
    <n v="0"/>
    <n v="0"/>
    <n v="0"/>
  </r>
  <r>
    <s v="Q C SLID #35 2003-006"/>
    <n v="6793"/>
    <s v="001"/>
    <m/>
    <s v="32-L06-032"/>
    <x v="4"/>
    <x v="270"/>
    <s v="032"/>
    <x v="1040"/>
    <s v="DISTRICT ACCOUNTS"/>
    <m/>
    <x v="1311"/>
    <s v="Q C SLID #35 2003-06"/>
    <s v=" "/>
    <s v=" "/>
    <n v="32"/>
    <s v="L06"/>
    <n v="32"/>
    <n v="317600"/>
    <n v="0"/>
    <n v="37.590000000000003"/>
    <s v=" "/>
    <s v=" "/>
    <n v="30100000"/>
    <n v="36.19"/>
    <n v="0"/>
    <n v="0"/>
    <n v="36.19"/>
    <n v="37.590000000000003"/>
    <n v="11.39"/>
    <n v="0"/>
    <n v="0"/>
    <n v="1472.28"/>
    <n v="1498.48"/>
    <n v="39.79"/>
    <n v="0"/>
    <n v="0"/>
    <n v="39.79"/>
    <n v="36.19"/>
    <n v="11.39"/>
    <n v="0"/>
    <n v="0"/>
    <n v="1436.09"/>
    <n v="1460.89"/>
    <n v="0"/>
    <n v="0"/>
    <n v="0"/>
    <n v="0"/>
    <n v="0"/>
  </r>
  <r>
    <s v="Q C SLID #36 2003-007"/>
    <n v="6794"/>
    <s v="001"/>
    <m/>
    <s v="32-L06-033"/>
    <x v="4"/>
    <x v="270"/>
    <s v="033"/>
    <x v="1041"/>
    <s v="DISTRICT ACCOUNTS"/>
    <m/>
    <x v="1312"/>
    <s v="Q C SLID #36 2003-07"/>
    <s v=" "/>
    <s v=" "/>
    <n v="32"/>
    <s v="L06"/>
    <n v="33"/>
    <n v="317600"/>
    <n v="0"/>
    <n v="23.55"/>
    <s v=" "/>
    <s v=" "/>
    <n v="30100000"/>
    <n v="41.79"/>
    <n v="0"/>
    <n v="0"/>
    <n v="41.79"/>
    <n v="23.55"/>
    <n v="12.57"/>
    <n v="0"/>
    <n v="0"/>
    <n v="1062.5999999999999"/>
    <n v="1073.58"/>
    <n v="60.49"/>
    <n v="0"/>
    <n v="0"/>
    <n v="60.49"/>
    <n v="41.79"/>
    <n v="12.57"/>
    <n v="0"/>
    <n v="0"/>
    <n v="1020.81"/>
    <n v="1050.03"/>
    <n v="0"/>
    <n v="0"/>
    <n v="0"/>
    <n v="0"/>
    <n v="0"/>
  </r>
  <r>
    <s v="Q C SLID #38 2004-002"/>
    <n v="6795"/>
    <s v="001"/>
    <m/>
    <s v="32-L06-040"/>
    <x v="4"/>
    <x v="270"/>
    <s v="040"/>
    <x v="1042"/>
    <s v="DISTRICT ACCOUNTS"/>
    <m/>
    <x v="1313"/>
    <s v="Q C SLID #38 2004-02"/>
    <s v=" "/>
    <s v=" "/>
    <n v="32"/>
    <s v="L06"/>
    <n v="40"/>
    <n v="317600"/>
    <n v="0"/>
    <n v="92.47"/>
    <s v=" "/>
    <s v=" "/>
    <n v="30100000"/>
    <n v="97.52"/>
    <n v="0"/>
    <n v="0"/>
    <n v="97.52"/>
    <n v="92.47"/>
    <n v="0.43"/>
    <n v="0"/>
    <n v="0"/>
    <n v="3515.02"/>
    <n v="3607.06"/>
    <n v="54.15"/>
    <n v="0"/>
    <n v="0"/>
    <n v="54.15"/>
    <n v="97.52"/>
    <n v="0.43"/>
    <n v="0"/>
    <n v="0"/>
    <n v="3417.5"/>
    <n v="3514.59"/>
    <n v="0"/>
    <n v="0"/>
    <n v="0"/>
    <n v="0"/>
    <n v="0"/>
  </r>
  <r>
    <s v="Q C SLID 44 2005-001"/>
    <n v="6796"/>
    <s v="001"/>
    <m/>
    <s v="32-L06-041"/>
    <x v="4"/>
    <x v="270"/>
    <s v="041"/>
    <x v="1043"/>
    <s v="DISTRICT ACCOUNTS"/>
    <m/>
    <x v="1314"/>
    <s v="Q C SLID 44         "/>
    <s v=" "/>
    <s v=" "/>
    <n v="32"/>
    <s v="L06"/>
    <n v="41"/>
    <n v="317600"/>
    <n v="0"/>
    <n v="2849.63"/>
    <s v=" "/>
    <s v=" "/>
    <n v="30100000"/>
    <n v="166.35"/>
    <n v="0"/>
    <n v="0"/>
    <n v="166.35"/>
    <n v="2849.63"/>
    <n v="66.42"/>
    <n v="0"/>
    <n v="0"/>
    <n v="4816.22"/>
    <n v="7599.43"/>
    <n v="11.47"/>
    <n v="0"/>
    <n v="0"/>
    <n v="11.47"/>
    <n v="166.35"/>
    <n v="66.42"/>
    <n v="0"/>
    <n v="0"/>
    <n v="4649.87"/>
    <n v="4749.8"/>
    <n v="0"/>
    <n v="0"/>
    <n v="0"/>
    <n v="0"/>
    <n v="0"/>
  </r>
  <r>
    <s v="Q C SLID 45 2005-02"/>
    <n v="6797"/>
    <s v="001"/>
    <m/>
    <s v="32-L06-048"/>
    <x v="4"/>
    <x v="270"/>
    <s v="048"/>
    <x v="1044"/>
    <s v="DISTRICT ACCOUNTS"/>
    <m/>
    <x v="1315"/>
    <s v="Q C SLID 45 2005-02 "/>
    <s v=" "/>
    <s v=" "/>
    <n v="32"/>
    <s v="L06"/>
    <n v="48"/>
    <n v="317600"/>
    <n v="0"/>
    <n v="183.03"/>
    <s v=" "/>
    <s v=" "/>
    <n v="30100000"/>
    <n v="465.8"/>
    <n v="0"/>
    <n v="0"/>
    <n v="478.96"/>
    <n v="196.19"/>
    <n v="98.32"/>
    <n v="0"/>
    <n v="0"/>
    <n v="13360.73"/>
    <n v="13445.44"/>
    <n v="1585.58"/>
    <n v="0"/>
    <n v="0"/>
    <n v="1585.58"/>
    <n v="465.8"/>
    <n v="98.32"/>
    <n v="0"/>
    <n v="0"/>
    <n v="12881.77"/>
    <n v="13249.25"/>
    <n v="0"/>
    <n v="0"/>
    <n v="0"/>
    <n v="0"/>
    <n v="0"/>
  </r>
  <r>
    <s v="Q C SLID 46 2005-03"/>
    <n v="6798"/>
    <s v="001"/>
    <m/>
    <s v="32-L06-042"/>
    <x v="4"/>
    <x v="270"/>
    <s v="042"/>
    <x v="1045"/>
    <s v="DISTRICT ACCOUNTS"/>
    <m/>
    <x v="1316"/>
    <s v="Q C SLID 46         "/>
    <s v=" "/>
    <s v=" "/>
    <n v="32"/>
    <s v="L06"/>
    <n v="42"/>
    <n v="317600"/>
    <n v="0"/>
    <n v="84.95"/>
    <s v=" "/>
    <s v=" "/>
    <n v="30100000"/>
    <n v="37.85"/>
    <n v="0"/>
    <n v="0"/>
    <n v="37.85"/>
    <n v="84.95"/>
    <n v="0"/>
    <n v="0"/>
    <n v="0"/>
    <n v="1651.49"/>
    <n v="1736.44"/>
    <n v="36.57"/>
    <n v="0"/>
    <n v="0"/>
    <n v="36.57"/>
    <n v="37.85"/>
    <n v="0"/>
    <n v="0"/>
    <n v="0"/>
    <n v="1613.64"/>
    <n v="1651.49"/>
    <n v="0"/>
    <n v="0"/>
    <n v="0"/>
    <n v="0"/>
    <n v="0"/>
  </r>
  <r>
    <s v="Q C SLID 47 2005-04"/>
    <n v="6799"/>
    <s v="001"/>
    <m/>
    <s v="32-L06-049"/>
    <x v="4"/>
    <x v="270"/>
    <s v="049"/>
    <x v="1046"/>
    <s v="DISTRICT ACCOUNTS"/>
    <m/>
    <x v="1317"/>
    <s v="Q C SLID 47 2005-04 "/>
    <s v=" "/>
    <s v=" "/>
    <n v="32"/>
    <s v="L06"/>
    <n v="49"/>
    <n v="317600"/>
    <n v="0"/>
    <n v="120.71"/>
    <s v=" "/>
    <s v=" "/>
    <n v="30100000"/>
    <n v="270.20999999999998"/>
    <n v="0"/>
    <n v="0"/>
    <n v="270.20999999999998"/>
    <n v="120.71"/>
    <n v="-0.09"/>
    <n v="0"/>
    <n v="0"/>
    <n v="5009.38"/>
    <n v="5130.18"/>
    <n v="23.85"/>
    <n v="0"/>
    <n v="0"/>
    <n v="23.85"/>
    <n v="270.20999999999998"/>
    <n v="-0.09"/>
    <n v="0"/>
    <n v="0"/>
    <n v="4739.17"/>
    <n v="5009.47"/>
    <n v="0"/>
    <n v="0"/>
    <n v="0"/>
    <n v="0"/>
    <n v="0"/>
  </r>
  <r>
    <s v="Q C SLID 48 2006-01"/>
    <n v="6800"/>
    <s v="001"/>
    <m/>
    <s v="32-L06-043"/>
    <x v="4"/>
    <x v="270"/>
    <s v="043"/>
    <x v="10"/>
    <s v="DISTRICT ACCOUNTS"/>
    <m/>
    <x v="1318"/>
    <s v="Q C SLID 48 2006-01 "/>
    <s v=" "/>
    <s v=" "/>
    <n v="32"/>
    <s v="L06"/>
    <n v="43"/>
    <n v="317600"/>
    <n v="0"/>
    <n v="0"/>
    <s v=" "/>
    <s v=" "/>
    <n v="30100000"/>
    <n v="64.36"/>
    <n v="0"/>
    <n v="0"/>
    <n v="64.36"/>
    <n v="0"/>
    <n v="44.56"/>
    <n v="0"/>
    <n v="0"/>
    <n v="1880.86"/>
    <n v="1836.3"/>
    <n v="0"/>
    <n v="0"/>
    <n v="0"/>
    <n v="0"/>
    <n v="64.36"/>
    <n v="44.56"/>
    <n v="0"/>
    <n v="0"/>
    <n v="1816.5"/>
    <n v="1836.3"/>
    <n v="0"/>
    <n v="0"/>
    <n v="0"/>
    <n v="0"/>
    <n v="0"/>
  </r>
  <r>
    <s v="Q C SLID 49 2006-02"/>
    <n v="6801"/>
    <s v="001"/>
    <m/>
    <s v="32-L06-044"/>
    <x v="4"/>
    <x v="270"/>
    <s v="044"/>
    <x v="1047"/>
    <s v="DISTRICT ACCOUNTS"/>
    <m/>
    <x v="1319"/>
    <s v="Q C SLID 49 2006-02 "/>
    <s v=" "/>
    <s v=" "/>
    <n v="32"/>
    <s v="L06"/>
    <n v="44"/>
    <n v="317600"/>
    <n v="0"/>
    <n v="96.31"/>
    <s v=" "/>
    <s v=" "/>
    <n v="30100000"/>
    <n v="109.82"/>
    <n v="0"/>
    <n v="0"/>
    <n v="109.82"/>
    <n v="96.31"/>
    <n v="0"/>
    <n v="0"/>
    <n v="0"/>
    <n v="2654.42"/>
    <n v="2750.73"/>
    <n v="47.87"/>
    <n v="0"/>
    <n v="0"/>
    <n v="47.87"/>
    <n v="109.82"/>
    <n v="0"/>
    <n v="0"/>
    <n v="0"/>
    <n v="2544.6"/>
    <n v="2654.42"/>
    <n v="0"/>
    <n v="0"/>
    <n v="0"/>
    <n v="0"/>
    <n v="0"/>
  </r>
  <r>
    <s v="Q C SLID 50 2006-03"/>
    <n v="6802"/>
    <s v="001"/>
    <m/>
    <s v="32-L06-045"/>
    <x v="4"/>
    <x v="270"/>
    <s v="045"/>
    <x v="10"/>
    <s v="DISTRICT ACCOUNTS"/>
    <m/>
    <x v="1320"/>
    <s v="Q C SLID 50 2006-03 "/>
    <s v=" "/>
    <s v=" "/>
    <n v="32"/>
    <s v="L06"/>
    <n v="45"/>
    <n v="317600"/>
    <n v="0"/>
    <n v="0"/>
    <s v=" "/>
    <s v=" "/>
    <n v="30100000"/>
    <n v="93.62"/>
    <n v="0"/>
    <n v="0"/>
    <n v="93.62"/>
    <n v="0"/>
    <n v="0"/>
    <n v="0"/>
    <n v="0"/>
    <n v="1171.06"/>
    <n v="1171.06"/>
    <n v="52.1"/>
    <n v="0"/>
    <n v="0"/>
    <n v="52.1"/>
    <n v="93.62"/>
    <n v="0"/>
    <n v="0"/>
    <n v="0"/>
    <n v="1077.44"/>
    <n v="1171.06"/>
    <n v="0"/>
    <n v="0"/>
    <n v="0"/>
    <n v="0"/>
    <n v="0"/>
  </r>
  <r>
    <s v="Q C SLID 51 2006-04"/>
    <n v="6803"/>
    <s v="001"/>
    <m/>
    <s v="32-L06-046"/>
    <x v="4"/>
    <x v="270"/>
    <s v="046"/>
    <x v="136"/>
    <s v="DISTRICT ACCOUNTS"/>
    <m/>
    <x v="1321"/>
    <s v="Q C 51 2006-04      "/>
    <s v=" "/>
    <s v=" "/>
    <n v="32"/>
    <s v="L06"/>
    <n v="46"/>
    <n v="317600"/>
    <n v="0"/>
    <n v="106.61"/>
    <s v=" "/>
    <s v=" "/>
    <n v="30100000"/>
    <n v="436.4"/>
    <n v="0"/>
    <n v="0"/>
    <n v="436.4"/>
    <n v="106.61"/>
    <n v="0"/>
    <n v="0"/>
    <n v="0"/>
    <n v="8709.48"/>
    <n v="8816.09"/>
    <n v="72.8"/>
    <n v="0"/>
    <n v="0"/>
    <n v="72.8"/>
    <n v="436.4"/>
    <n v="0"/>
    <n v="0"/>
    <n v="0"/>
    <n v="8273.08"/>
    <n v="8709.48"/>
    <n v="0"/>
    <n v="0"/>
    <n v="0"/>
    <n v="0"/>
    <n v="0"/>
  </r>
  <r>
    <s v="Q C SLID 52 2006-05"/>
    <n v="6804"/>
    <s v="001"/>
    <m/>
    <s v="32-L06-047"/>
    <x v="4"/>
    <x v="270"/>
    <s v="047"/>
    <x v="1048"/>
    <s v="DISTRICT ACCOUNTS"/>
    <m/>
    <x v="1322"/>
    <s v="Q C SLID 52 2006-05 "/>
    <s v=" "/>
    <s v=" "/>
    <n v="32"/>
    <s v="L06"/>
    <n v="47"/>
    <n v="317600"/>
    <n v="0"/>
    <n v="125.67"/>
    <s v=" "/>
    <s v=" "/>
    <n v="30100000"/>
    <n v="132.19"/>
    <n v="0"/>
    <n v="0"/>
    <n v="132.19"/>
    <n v="125.67"/>
    <n v="1.33"/>
    <n v="0"/>
    <n v="0"/>
    <n v="3760.84"/>
    <n v="3885.18"/>
    <n v="43.94"/>
    <n v="0"/>
    <n v="0"/>
    <n v="43.94"/>
    <n v="132.19"/>
    <n v="1.33"/>
    <n v="0"/>
    <n v="0"/>
    <n v="3628.65"/>
    <n v="3759.51"/>
    <n v="0"/>
    <n v="0"/>
    <n v="0"/>
    <n v="0"/>
    <n v="0"/>
  </r>
  <r>
    <s v="QC SL CORTINA #42 2004-006"/>
    <n v="6805"/>
    <s v="001"/>
    <m/>
    <s v="32-L06-038"/>
    <x v="4"/>
    <x v="270"/>
    <s v="038"/>
    <x v="1049"/>
    <s v="DISTRICT ACCOUNTS"/>
    <m/>
    <x v="1323"/>
    <s v="CORTINA 42 2004-006 "/>
    <s v=" "/>
    <s v=" "/>
    <n v="32"/>
    <s v="L06"/>
    <n v="38"/>
    <n v="317600"/>
    <n v="0"/>
    <n v="118.67"/>
    <s v=" "/>
    <s v=" "/>
    <n v="30100000"/>
    <n v="114.79"/>
    <n v="0"/>
    <n v="0"/>
    <n v="114.79"/>
    <n v="118.67"/>
    <n v="0.28999999999999998"/>
    <n v="0"/>
    <n v="0"/>
    <n v="3440.95"/>
    <n v="3559.33"/>
    <n v="19.32"/>
    <n v="0"/>
    <n v="0"/>
    <n v="19.32"/>
    <n v="114.79"/>
    <n v="0.28999999999999998"/>
    <n v="0"/>
    <n v="0"/>
    <n v="3326.16"/>
    <n v="3440.66"/>
    <n v="0"/>
    <n v="0"/>
    <n v="0"/>
    <n v="0"/>
    <n v="0"/>
  </r>
  <r>
    <s v="QC SL CORTINA #43 2004-007"/>
    <n v="6806"/>
    <s v="001"/>
    <m/>
    <s v="32-L06-039"/>
    <x v="4"/>
    <x v="270"/>
    <s v="039"/>
    <x v="1050"/>
    <s v="DISTRICT ACCOUNTS"/>
    <m/>
    <x v="1324"/>
    <s v="CORTINA 43 2004-007 "/>
    <s v=" "/>
    <s v=" "/>
    <n v="32"/>
    <s v="L06"/>
    <n v="39"/>
    <n v="317600"/>
    <n v="0"/>
    <n v="10.84"/>
    <s v=" "/>
    <s v=" "/>
    <n v="30100000"/>
    <n v="36.630000000000003"/>
    <n v="0"/>
    <n v="0"/>
    <n v="36.630000000000003"/>
    <n v="10.84"/>
    <n v="0"/>
    <n v="0"/>
    <n v="0"/>
    <n v="1260.99"/>
    <n v="1271.83"/>
    <n v="13.71"/>
    <n v="0"/>
    <n v="0"/>
    <n v="13.71"/>
    <n v="36.630000000000003"/>
    <n v="0"/>
    <n v="0"/>
    <n v="0"/>
    <n v="1224.3599999999999"/>
    <n v="1260.99"/>
    <n v="0"/>
    <n v="0"/>
    <n v="0"/>
    <n v="0"/>
    <n v="0"/>
  </r>
  <r>
    <s v="QC SL MONTELENA #37 2004-01"/>
    <n v="6807"/>
    <s v="001"/>
    <m/>
    <s v="32-L06-034"/>
    <x v="4"/>
    <x v="270"/>
    <s v="034"/>
    <x v="1051"/>
    <s v="DISTRICT ACCOUNTS"/>
    <m/>
    <x v="1325"/>
    <s v="MONTELENA 37 2004-01"/>
    <s v=" "/>
    <s v=" "/>
    <n v="32"/>
    <s v="L06"/>
    <n v="34"/>
    <n v="317600"/>
    <n v="0"/>
    <n v="435.78"/>
    <s v=" "/>
    <s v=" "/>
    <n v="30100000"/>
    <n v="480.63"/>
    <n v="0"/>
    <n v="0"/>
    <n v="480.63"/>
    <n v="435.78"/>
    <n v="79.319999999999993"/>
    <n v="0"/>
    <n v="0"/>
    <n v="11109.88"/>
    <n v="11466.34"/>
    <n v="254.11"/>
    <n v="0"/>
    <n v="0"/>
    <n v="254.11"/>
    <n v="480.63"/>
    <n v="79.319999999999993"/>
    <n v="0"/>
    <n v="0"/>
    <n v="10629.25"/>
    <n v="11030.56"/>
    <n v="0"/>
    <n v="0"/>
    <n v="0"/>
    <n v="0"/>
    <n v="0"/>
  </r>
  <r>
    <s v="QC SL VILLAGES #39 2004-003"/>
    <n v="6808"/>
    <s v="001"/>
    <m/>
    <s v="32-L06-035"/>
    <x v="4"/>
    <x v="270"/>
    <s v="035"/>
    <x v="1052"/>
    <s v="DISTRICT ACCOUNTS"/>
    <m/>
    <x v="1326"/>
    <s v="VILLAGES 39 2004-003"/>
    <s v=" "/>
    <s v=" "/>
    <n v="32"/>
    <s v="L06"/>
    <n v="35"/>
    <n v="317600"/>
    <n v="0"/>
    <n v="9.23"/>
    <s v=" "/>
    <s v=" "/>
    <n v="30100000"/>
    <n v="66.38"/>
    <n v="0"/>
    <n v="0"/>
    <n v="66.38"/>
    <n v="9.23"/>
    <n v="0"/>
    <n v="0"/>
    <n v="0"/>
    <n v="978.31"/>
    <n v="987.54"/>
    <n v="32.15"/>
    <n v="0"/>
    <n v="0"/>
    <n v="32.15"/>
    <n v="66.38"/>
    <n v="0"/>
    <n v="0"/>
    <n v="0"/>
    <n v="911.93"/>
    <n v="978.31"/>
    <n v="0"/>
    <n v="0"/>
    <n v="0"/>
    <n v="0"/>
    <n v="0"/>
  </r>
  <r>
    <s v="QC SL VILLAGES #40 2004-004"/>
    <n v="6809"/>
    <s v="001"/>
    <m/>
    <s v="32-L06-036"/>
    <x v="4"/>
    <x v="270"/>
    <s v="036"/>
    <x v="10"/>
    <s v="DISTRICT ACCOUNTS"/>
    <m/>
    <x v="1327"/>
    <s v="VILLAGES 40 2004-004"/>
    <s v=" "/>
    <s v=" "/>
    <n v="32"/>
    <s v="L06"/>
    <n v="36"/>
    <n v="317600"/>
    <n v="0"/>
    <n v="0"/>
    <s v=" "/>
    <s v=" "/>
    <n v="30100000"/>
    <n v="12.3"/>
    <n v="0"/>
    <n v="0"/>
    <n v="12.3"/>
    <n v="0"/>
    <n v="0"/>
    <n v="0"/>
    <n v="0"/>
    <n v="434.65"/>
    <n v="434.65"/>
    <n v="21.34"/>
    <n v="0"/>
    <n v="0"/>
    <n v="21.34"/>
    <n v="12.3"/>
    <n v="0"/>
    <n v="0"/>
    <n v="0"/>
    <n v="422.35"/>
    <n v="434.65"/>
    <n v="0"/>
    <n v="0"/>
    <n v="0"/>
    <n v="0"/>
    <n v="0"/>
  </r>
  <r>
    <s v="QC SL VILLAGES #41 2004-005"/>
    <n v="6810"/>
    <s v="001"/>
    <m/>
    <s v="32-L06-037"/>
    <x v="4"/>
    <x v="270"/>
    <s v="037"/>
    <x v="1053"/>
    <s v="DISTRICT ACCOUNTS"/>
    <m/>
    <x v="1328"/>
    <s v="VILLAGES 41 2004-005"/>
    <s v=" "/>
    <s v=" "/>
    <n v="32"/>
    <s v="L06"/>
    <n v="37"/>
    <n v="317600"/>
    <n v="0"/>
    <n v="41.05"/>
    <s v=" "/>
    <s v=" "/>
    <n v="30100000"/>
    <n v="161.82"/>
    <n v="0"/>
    <n v="0"/>
    <n v="161.82"/>
    <n v="41.05"/>
    <n v="0"/>
    <n v="0"/>
    <n v="0"/>
    <n v="2169.8000000000002"/>
    <n v="2210.85"/>
    <n v="133.99"/>
    <n v="0"/>
    <n v="0"/>
    <n v="133.99"/>
    <n v="161.82"/>
    <n v="0"/>
    <n v="0"/>
    <n v="0"/>
    <n v="2007.98"/>
    <n v="2169.8000000000002"/>
    <n v="0"/>
    <n v="0"/>
    <n v="0"/>
    <n v="0"/>
    <n v="0"/>
  </r>
  <r>
    <s v="QC SLID #19, 2002-008"/>
    <n v="6811"/>
    <s v="001"/>
    <m/>
    <s v="32-L06-020"/>
    <x v="4"/>
    <x v="270"/>
    <s v="020"/>
    <x v="1054"/>
    <s v="DISTRICT ACCOUNTS"/>
    <m/>
    <x v="1329"/>
    <s v="Q C SLID #19 2002-8 "/>
    <s v=" "/>
    <s v=" "/>
    <n v="32"/>
    <s v="L06"/>
    <n v="20"/>
    <n v="317600"/>
    <n v="0"/>
    <n v="52.91"/>
    <s v=" "/>
    <s v=" "/>
    <n v="30100000"/>
    <n v="44.2"/>
    <n v="0"/>
    <n v="0"/>
    <n v="44.2"/>
    <n v="52.91"/>
    <n v="0"/>
    <n v="0"/>
    <n v="0"/>
    <n v="1608.07"/>
    <n v="1660.98"/>
    <n v="0"/>
    <n v="0"/>
    <n v="0"/>
    <n v="0"/>
    <n v="44.2"/>
    <n v="0"/>
    <n v="0"/>
    <n v="0"/>
    <n v="1563.87"/>
    <n v="1608.07"/>
    <n v="0"/>
    <n v="0"/>
    <n v="0"/>
    <n v="0"/>
    <n v="0"/>
  </r>
  <r>
    <s v="QC SLID #20, 2002-009"/>
    <n v="6812"/>
    <s v="001"/>
    <m/>
    <s v="32-L06-021"/>
    <x v="4"/>
    <x v="270"/>
    <s v="021"/>
    <x v="1055"/>
    <s v="DISTRICT ACCOUNTS"/>
    <m/>
    <x v="1330"/>
    <s v="Q C SLID #20 2002-9 "/>
    <s v=" "/>
    <s v=" "/>
    <n v="32"/>
    <s v="L06"/>
    <n v="21"/>
    <n v="317600"/>
    <n v="0"/>
    <n v="24.99"/>
    <s v=" "/>
    <s v=" "/>
    <n v="30100000"/>
    <n v="345.99"/>
    <n v="0"/>
    <n v="0"/>
    <n v="345.99"/>
    <n v="24.99"/>
    <n v="78.459999999999994"/>
    <n v="0"/>
    <n v="0"/>
    <n v="6236.49"/>
    <n v="6183.02"/>
    <n v="249.71"/>
    <n v="0"/>
    <n v="0"/>
    <n v="249.71"/>
    <n v="345.99"/>
    <n v="78.459999999999994"/>
    <n v="0"/>
    <n v="0"/>
    <n v="5890.5"/>
    <n v="6158.03"/>
    <n v="0"/>
    <n v="0"/>
    <n v="0"/>
    <n v="0"/>
    <n v="0"/>
  </r>
  <r>
    <s v="QUEEN CREEK RANCHETTES II"/>
    <n v="6813"/>
    <s v="001"/>
    <m/>
    <s v="32-L00-H35"/>
    <x v="4"/>
    <x v="264"/>
    <s v="H35"/>
    <x v="10"/>
    <s v="DISTRICT ACCOUNTS"/>
    <m/>
    <x v="1331"/>
    <s v="QUEEN CREEK RANCH   "/>
    <s v=" "/>
    <s v=" "/>
    <n v="32"/>
    <s v="L00"/>
    <s v="H35"/>
    <n v="317600"/>
    <n v="0"/>
    <n v="0"/>
    <s v=" "/>
    <s v=" "/>
    <n v="30100000"/>
    <n v="79.209999999999994"/>
    <n v="0"/>
    <n v="0"/>
    <n v="79.209999999999994"/>
    <n v="0"/>
    <n v="0"/>
    <n v="0"/>
    <n v="0"/>
    <n v="1223.1600000000001"/>
    <n v="1223.1600000000001"/>
    <n v="28.01"/>
    <n v="0"/>
    <n v="0"/>
    <n v="28.01"/>
    <n v="79.209999999999994"/>
    <n v="0"/>
    <n v="0"/>
    <n v="0"/>
    <n v="1143.95"/>
    <n v="1223.1600000000001"/>
    <n v="0"/>
    <n v="0"/>
    <n v="0"/>
    <n v="0"/>
    <n v="0"/>
  </r>
  <r>
    <s v="QUEEN CREEK RANCHETTES II SLID #3"/>
    <n v="6814"/>
    <s v="001"/>
    <m/>
    <s v="32-L00-H36"/>
    <x v="4"/>
    <x v="264"/>
    <s v="H36"/>
    <x v="10"/>
    <s v="DISTRICT ACCOUNTS"/>
    <m/>
    <x v="1332"/>
    <s v="QUEEN CREEK RANCH II"/>
    <s v=" "/>
    <s v=" "/>
    <n v="32"/>
    <s v="L00"/>
    <s v="H36"/>
    <n v="317600"/>
    <n v="0"/>
    <n v="0"/>
    <s v=" "/>
    <s v=" "/>
    <n v="30100000"/>
    <n v="27.08"/>
    <n v="0"/>
    <n v="0"/>
    <n v="27.08"/>
    <n v="0"/>
    <n v="0"/>
    <n v="0"/>
    <n v="0"/>
    <n v="1116.75"/>
    <n v="1116.75"/>
    <n v="40.270000000000003"/>
    <n v="0"/>
    <n v="0"/>
    <n v="40.270000000000003"/>
    <n v="27.08"/>
    <n v="0"/>
    <n v="0"/>
    <n v="0"/>
    <n v="1089.67"/>
    <n v="1116.75"/>
    <n v="0"/>
    <n v="0"/>
    <n v="0"/>
    <n v="0"/>
    <n v="0"/>
  </r>
  <r>
    <s v="QUEEN CREEK SL 92-01"/>
    <n v="6815"/>
    <s v="001"/>
    <m/>
    <s v="32-L00-E42"/>
    <x v="4"/>
    <x v="264"/>
    <s v="E42"/>
    <x v="1056"/>
    <s v="DISTRICT ACCOUNTS"/>
    <m/>
    <x v="1333"/>
    <s v="QUEEN CREEK SL 92-01"/>
    <s v=" "/>
    <s v=" "/>
    <n v="32"/>
    <s v="L00"/>
    <s v="E42"/>
    <n v="317600"/>
    <n v="0"/>
    <n v="41.36"/>
    <s v=" "/>
    <s v=" "/>
    <n v="30100000"/>
    <n v="0"/>
    <n v="0"/>
    <n v="0"/>
    <n v="0"/>
    <n v="41.36"/>
    <n v="10.69"/>
    <n v="0"/>
    <n v="0"/>
    <n v="2654.86"/>
    <n v="2685.53"/>
    <n v="98.2"/>
    <n v="0"/>
    <n v="0"/>
    <n v="98.2"/>
    <n v="0"/>
    <n v="10.69"/>
    <n v="0"/>
    <n v="0"/>
    <n v="2654.86"/>
    <n v="2644.17"/>
    <n v="0"/>
    <n v="0"/>
    <n v="0"/>
    <n v="0"/>
    <n v="0"/>
  </r>
  <r>
    <s v="QUEEN CREEK SL TOTAL"/>
    <n v="6816"/>
    <s v="001"/>
    <m/>
    <s v="32-L06-999"/>
    <x v="4"/>
    <x v="270"/>
    <s v="999"/>
    <x v="10"/>
    <s v="DISTRICT ACCOUNTS"/>
    <m/>
    <x v="1334"/>
    <s v="QUEEN CREEK SL TOTAL"/>
    <s v=" "/>
    <s v=" "/>
    <n v="32"/>
    <s v="L06"/>
    <n v="999"/>
    <n v="317600"/>
    <n v="1"/>
    <n v="0"/>
    <s v=" "/>
    <s v=" "/>
    <n v="30100000"/>
    <n v="0"/>
    <n v="0"/>
    <n v="0"/>
    <n v="0"/>
    <n v="0"/>
    <n v="0"/>
    <n v="0"/>
    <n v="0"/>
    <n v="0"/>
    <n v="0"/>
    <n v="0"/>
    <n v="0"/>
    <n v="0"/>
    <n v="0"/>
    <n v="0"/>
    <n v="0"/>
    <n v="0"/>
    <n v="0"/>
    <n v="0"/>
    <n v="0"/>
    <n v="0"/>
    <n v="0"/>
    <n v="0"/>
    <n v="0"/>
    <n v="0"/>
  </r>
  <r>
    <s v="QUEEN CREEK SLID 60"/>
    <n v="6817"/>
    <s v="001"/>
    <m/>
    <s v="32-L06-055"/>
    <x v="4"/>
    <x v="270"/>
    <s v="055"/>
    <x v="1057"/>
    <s v="DISTRICT ACCOUNTS"/>
    <m/>
    <x v="1335"/>
    <s v="QUEEN CREEK SLID 60 "/>
    <s v=" "/>
    <s v=" "/>
    <n v="32"/>
    <s v="L06"/>
    <n v="55"/>
    <n v="317600"/>
    <n v="0"/>
    <n v="160.63999999999999"/>
    <s v=" "/>
    <s v=" "/>
    <n v="30100000"/>
    <n v="96.9"/>
    <n v="0"/>
    <n v="0"/>
    <n v="96.9"/>
    <n v="160.63999999999999"/>
    <n v="0"/>
    <n v="0"/>
    <n v="0"/>
    <n v="4803.43"/>
    <n v="4964.07"/>
    <n v="0"/>
    <n v="0"/>
    <n v="0"/>
    <n v="0"/>
    <n v="96.9"/>
    <n v="0"/>
    <n v="0"/>
    <n v="0"/>
    <n v="4706.53"/>
    <n v="4803.43"/>
    <n v="0"/>
    <n v="0"/>
    <n v="0"/>
    <n v="0"/>
    <n v="0"/>
  </r>
  <r>
    <s v="QUEEN CREEK ST  LIGHTING 53"/>
    <n v="6818"/>
    <s v="001"/>
    <m/>
    <s v="32-L06-050"/>
    <x v="4"/>
    <x v="270"/>
    <s v="050"/>
    <x v="1058"/>
    <s v="DISTRICT ACCOUNTS"/>
    <m/>
    <x v="1336"/>
    <s v="QUEEN CK ST LT 53   "/>
    <s v=" "/>
    <s v=" "/>
    <n v="32"/>
    <s v="L06"/>
    <n v="50"/>
    <n v="317600"/>
    <n v="0"/>
    <n v="286.2"/>
    <s v=" "/>
    <s v=" "/>
    <n v="30100000"/>
    <n v="870.54"/>
    <n v="0"/>
    <n v="0"/>
    <n v="870.54"/>
    <n v="286.2"/>
    <n v="61.93"/>
    <n v="0"/>
    <n v="0"/>
    <n v="13820.14"/>
    <n v="14044.41"/>
    <n v="574.24"/>
    <n v="0"/>
    <n v="0"/>
    <n v="574.24"/>
    <n v="870.54"/>
    <n v="61.93"/>
    <n v="0"/>
    <n v="0"/>
    <n v="12949.6"/>
    <n v="13758.21"/>
    <n v="0"/>
    <n v="0"/>
    <n v="0"/>
    <n v="0"/>
    <n v="0"/>
  </r>
  <r>
    <s v="QUEEN CREEK ST LIGHTING 1999-001"/>
    <n v="6819"/>
    <s v="001"/>
    <m/>
    <s v="32-L06-003"/>
    <x v="4"/>
    <x v="270"/>
    <s v="003"/>
    <x v="1059"/>
    <s v="DISTRICT ACCOUNTS"/>
    <m/>
    <x v="1337"/>
    <s v="Q C ST LIT 1999-001 "/>
    <s v=" "/>
    <s v=" "/>
    <n v="32"/>
    <s v="L06"/>
    <n v="3"/>
    <n v="317600"/>
    <n v="0"/>
    <n v="122.79"/>
    <s v=" "/>
    <s v=" "/>
    <n v="30100000"/>
    <n v="126.05"/>
    <n v="0"/>
    <n v="0"/>
    <n v="126.05"/>
    <n v="122.79"/>
    <n v="23.25"/>
    <n v="0"/>
    <n v="0"/>
    <n v="1772.4"/>
    <n v="1871.94"/>
    <n v="0"/>
    <n v="0"/>
    <n v="0"/>
    <n v="0"/>
    <n v="126.05"/>
    <n v="23.25"/>
    <n v="0"/>
    <n v="0"/>
    <n v="1646.35"/>
    <n v="1749.15"/>
    <n v="0"/>
    <n v="0"/>
    <n v="0"/>
    <n v="0"/>
    <n v="0"/>
  </r>
  <r>
    <s v="QUEEN CREEK ST LIGHTING 1999-002"/>
    <n v="6820"/>
    <s v="001"/>
    <m/>
    <s v="32-L06-002"/>
    <x v="4"/>
    <x v="270"/>
    <s v="002"/>
    <x v="1060"/>
    <s v="DISTRICT ACCOUNTS"/>
    <m/>
    <x v="1338"/>
    <s v="Q C ST LIT 1999-002 "/>
    <s v=" "/>
    <s v=" "/>
    <n v="32"/>
    <s v="L06"/>
    <n v="2"/>
    <n v="317600"/>
    <n v="0"/>
    <n v="59.64"/>
    <s v=" "/>
    <s v=" "/>
    <n v="30100000"/>
    <n v="78.52"/>
    <n v="0"/>
    <n v="0"/>
    <n v="78.52"/>
    <n v="59.64"/>
    <n v="30.29"/>
    <n v="0"/>
    <n v="0"/>
    <n v="1137.46"/>
    <n v="1166.81"/>
    <n v="19.2"/>
    <n v="0"/>
    <n v="0"/>
    <n v="19.2"/>
    <n v="78.52"/>
    <n v="30.29"/>
    <n v="0"/>
    <n v="0"/>
    <n v="1058.94"/>
    <n v="1107.17"/>
    <n v="0"/>
    <n v="0"/>
    <n v="0"/>
    <n v="0"/>
    <n v="0"/>
  </r>
  <r>
    <s v="QUEEN CREEK ST LIGHTING 54"/>
    <n v="6821"/>
    <s v="001"/>
    <m/>
    <s v="32-L06-051"/>
    <x v="4"/>
    <x v="270"/>
    <s v="051"/>
    <x v="10"/>
    <s v="DISTRICT ACCOUNTS"/>
    <m/>
    <x v="1339"/>
    <s v="QUEEN CREEK ST LT 54"/>
    <s v=" "/>
    <s v=" "/>
    <n v="32"/>
    <s v="L06"/>
    <n v="51"/>
    <n v="317600"/>
    <n v="0"/>
    <n v="0"/>
    <s v=" "/>
    <s v=" "/>
    <n v="30100000"/>
    <n v="0"/>
    <n v="0"/>
    <n v="0"/>
    <n v="0"/>
    <n v="0"/>
    <n v="0"/>
    <n v="0"/>
    <n v="0"/>
    <n v="0"/>
    <n v="0"/>
    <n v="0"/>
    <n v="0"/>
    <n v="0"/>
    <n v="0"/>
    <n v="0"/>
    <n v="0"/>
    <n v="0"/>
    <n v="0"/>
    <n v="0"/>
    <n v="0"/>
    <n v="0"/>
    <n v="0"/>
    <n v="0"/>
    <n v="0"/>
    <n v="0"/>
  </r>
  <r>
    <s v="QUEEN CREEK ST LIGHTING 55"/>
    <n v="6822"/>
    <s v="001"/>
    <m/>
    <s v="32-L06-052"/>
    <x v="4"/>
    <x v="270"/>
    <s v="052"/>
    <x v="1061"/>
    <s v="DISTRICT ACCOUNTS"/>
    <m/>
    <x v="1340"/>
    <s v="QUEEN CREEL ST LT 55"/>
    <s v=" "/>
    <s v=" "/>
    <n v="32"/>
    <s v="L06"/>
    <n v="52"/>
    <n v="317600"/>
    <n v="0"/>
    <n v="16.55"/>
    <s v=" "/>
    <s v=" "/>
    <n v="30100000"/>
    <n v="65.010000000000005"/>
    <n v="0"/>
    <n v="0"/>
    <n v="65.010000000000005"/>
    <n v="16.55"/>
    <n v="0"/>
    <n v="0"/>
    <n v="0"/>
    <n v="3421.7"/>
    <n v="3438.25"/>
    <n v="16.05"/>
    <n v="0"/>
    <n v="0"/>
    <n v="16.05"/>
    <n v="65.010000000000005"/>
    <n v="0"/>
    <n v="0"/>
    <n v="0"/>
    <n v="3356.69"/>
    <n v="3421.7"/>
    <n v="0"/>
    <n v="0"/>
    <n v="0"/>
    <n v="0"/>
    <n v="0"/>
  </r>
  <r>
    <s v="QUEEN CREEK STREET LIGHT CLEARING"/>
    <n v="6823"/>
    <s v="001"/>
    <m/>
    <s v="32-L00-006"/>
    <x v="4"/>
    <x v="264"/>
    <s v="006"/>
    <x v="10"/>
    <s v="DISTRICT ACCOUNTS"/>
    <m/>
    <x v="1341"/>
    <s v="QUEEN CREEK ST LT CL"/>
    <s v=" "/>
    <s v=" "/>
    <n v="32"/>
    <s v="L00"/>
    <n v="6"/>
    <n v="317600"/>
    <n v="0"/>
    <n v="0"/>
    <s v=" "/>
    <s v=" "/>
    <s v="        "/>
    <n v="0"/>
    <n v="11037.4"/>
    <n v="0"/>
    <n v="0"/>
    <n v="11037.4"/>
    <n v="0"/>
    <n v="237543.85"/>
    <n v="0"/>
    <n v="0"/>
    <n v="237543.85"/>
    <n v="0"/>
    <n v="7391.61"/>
    <n v="0"/>
    <n v="0"/>
    <n v="7391.61"/>
    <n v="0"/>
    <n v="226506.45"/>
    <n v="0"/>
    <n v="0"/>
    <n v="226506.45"/>
    <n v="0"/>
    <n v="0"/>
    <n v="0"/>
    <n v="0"/>
    <n v="0"/>
  </r>
  <r>
    <s v="ROYAL OAK STREET LIGHTING DISTRICT"/>
    <n v="6824"/>
    <s v="001"/>
    <m/>
    <s v="32-L00-C07"/>
    <x v="4"/>
    <x v="264"/>
    <s v="C07"/>
    <x v="1062"/>
    <s v="DISTRICT ACCOUNTS"/>
    <m/>
    <x v="1342"/>
    <s v="ROYAL OAK ST LIT DST"/>
    <s v=" "/>
    <s v=" "/>
    <n v="32"/>
    <s v="L00"/>
    <s v="C07"/>
    <n v="319122"/>
    <n v="0"/>
    <n v="0.14000000000000001"/>
    <s v=" "/>
    <s v=" "/>
    <s v="32L00C07"/>
    <n v="0.14000000000000001"/>
    <n v="0"/>
    <n v="0"/>
    <n v="0"/>
    <n v="0"/>
    <n v="0.14000000000000001"/>
    <n v="0"/>
    <n v="0"/>
    <n v="0"/>
    <n v="0"/>
    <n v="0.14000000000000001"/>
    <n v="0"/>
    <n v="0"/>
    <n v="0"/>
    <n v="0"/>
    <n v="0.14000000000000001"/>
    <n v="0"/>
    <n v="0"/>
    <n v="0"/>
    <n v="0"/>
    <n v="0"/>
    <n v="0"/>
    <n v="0"/>
    <n v="0"/>
    <n v="0"/>
  </r>
  <r>
    <s v="SAGEWOOD"/>
    <n v="6825"/>
    <s v="001"/>
    <m/>
    <s v="32-L05-013"/>
    <x v="4"/>
    <x v="265"/>
    <s v="013"/>
    <x v="1063"/>
    <s v="DISTRICT ACCOUNTS"/>
    <m/>
    <x v="1343"/>
    <s v="SAGEWOOD            "/>
    <s v=" "/>
    <s v=" "/>
    <n v="32"/>
    <s v="L05"/>
    <n v="13"/>
    <n v="317400"/>
    <n v="0"/>
    <n v="6.18"/>
    <s v=" "/>
    <s v=" "/>
    <n v="30100000"/>
    <n v="7.55"/>
    <n v="0"/>
    <n v="0"/>
    <n v="7.55"/>
    <n v="6.18"/>
    <n v="0"/>
    <n v="0"/>
    <n v="0"/>
    <n v="288.41000000000003"/>
    <n v="294.58999999999997"/>
    <n v="19.34"/>
    <n v="0"/>
    <n v="0"/>
    <n v="19.34"/>
    <n v="7.55"/>
    <n v="0"/>
    <n v="0"/>
    <n v="0"/>
    <n v="280.86"/>
    <n v="288.41000000000003"/>
    <n v="0"/>
    <n v="0"/>
    <n v="0"/>
    <n v="0"/>
    <n v="0"/>
  </r>
  <r>
    <s v="SAGEWOOD UNIT 2"/>
    <n v="6826"/>
    <s v="001"/>
    <m/>
    <s v="32-L05-014"/>
    <x v="4"/>
    <x v="265"/>
    <s v="014"/>
    <x v="1064"/>
    <s v="DISTRICT ACCOUNTS"/>
    <m/>
    <x v="1344"/>
    <s v="SAGEWOOD UNIT 2     "/>
    <s v=" "/>
    <s v=" "/>
    <n v="32"/>
    <s v="L05"/>
    <n v="14"/>
    <n v="317400"/>
    <n v="0"/>
    <n v="10.96"/>
    <s v=" "/>
    <s v=" "/>
    <n v="30100000"/>
    <n v="21.79"/>
    <n v="0"/>
    <n v="0"/>
    <n v="21.79"/>
    <n v="10.96"/>
    <n v="0"/>
    <n v="0"/>
    <n v="0"/>
    <n v="317.91000000000003"/>
    <n v="328.87"/>
    <n v="28.02"/>
    <n v="0"/>
    <n v="0"/>
    <n v="28.02"/>
    <n v="21.79"/>
    <n v="0"/>
    <n v="0"/>
    <n v="0"/>
    <n v="296.12"/>
    <n v="317.91000000000003"/>
    <n v="0"/>
    <n v="0"/>
    <n v="0"/>
    <n v="0"/>
    <n v="0"/>
  </r>
  <r>
    <s v="SAGUARO VISTA ESTATES ST MESA ST LIGHT"/>
    <n v="6827"/>
    <s v="001"/>
    <m/>
    <s v="32-L05-010"/>
    <x v="4"/>
    <x v="265"/>
    <s v="010"/>
    <x v="10"/>
    <s v="DISTRICT ACCOUNTS"/>
    <m/>
    <x v="1345"/>
    <s v="SAGUARO VISTA ESTATE"/>
    <s v=" "/>
    <s v=" "/>
    <n v="32"/>
    <s v="L05"/>
    <n v="10"/>
    <n v="317400"/>
    <n v="0"/>
    <n v="0"/>
    <s v=" "/>
    <s v=" "/>
    <n v="30100000"/>
    <n v="0"/>
    <n v="0"/>
    <n v="0"/>
    <n v="0"/>
    <n v="0"/>
    <n v="0"/>
    <n v="0"/>
    <n v="0"/>
    <n v="0"/>
    <n v="0"/>
    <n v="0"/>
    <n v="0"/>
    <n v="0"/>
    <n v="0"/>
    <n v="0"/>
    <n v="0"/>
    <n v="0"/>
    <n v="0"/>
    <n v="0"/>
    <n v="0"/>
    <n v="0"/>
    <n v="0"/>
    <n v="0"/>
    <n v="0"/>
    <n v="0"/>
  </r>
  <r>
    <s v="SANTE FE AVE #111"/>
    <n v="6828"/>
    <s v="001"/>
    <m/>
    <s v="32-L04-084"/>
    <x v="4"/>
    <x v="267"/>
    <s v="084"/>
    <x v="10"/>
    <s v="DISTRICT ACCOUNTS"/>
    <m/>
    <x v="1346"/>
    <s v="SANTA FE AVE #111   "/>
    <s v=" "/>
    <s v=" "/>
    <n v="32"/>
    <s v="L04"/>
    <n v="84"/>
    <n v="316122"/>
    <n v="0"/>
    <n v="0"/>
    <s v=" "/>
    <s v=" "/>
    <n v="30100000"/>
    <n v="0"/>
    <n v="0"/>
    <n v="0"/>
    <n v="0"/>
    <n v="0"/>
    <n v="0"/>
    <n v="0"/>
    <n v="0"/>
    <n v="800.25"/>
    <n v="800.25"/>
    <n v="0"/>
    <n v="0"/>
    <n v="0"/>
    <n v="0"/>
    <n v="0"/>
    <n v="0"/>
    <n v="0"/>
    <n v="0"/>
    <n v="800.25"/>
    <n v="800.25"/>
    <n v="0"/>
    <n v="0"/>
    <n v="0"/>
    <n v="0"/>
    <n v="0"/>
  </r>
  <r>
    <s v="SCOTTSDALE SL 8504-391"/>
    <n v="6829"/>
    <s v="001"/>
    <m/>
    <s v="32-L01-015"/>
    <x v="4"/>
    <x v="272"/>
    <s v="015"/>
    <x v="10"/>
    <s v="DISTRICT ACCOUNTS"/>
    <m/>
    <x v="1347"/>
    <s v="SL 8504-391         "/>
    <s v=" "/>
    <s v=" "/>
    <n v="32"/>
    <s v="L01"/>
    <n v="15"/>
    <n v="318122"/>
    <n v="0"/>
    <n v="0"/>
    <s v=" "/>
    <s v=" "/>
    <n v="30100000"/>
    <n v="0"/>
    <n v="0"/>
    <n v="0"/>
    <n v="0"/>
    <n v="0"/>
    <n v="0"/>
    <n v="0"/>
    <n v="0"/>
    <n v="0"/>
    <n v="0"/>
    <n v="0"/>
    <n v="0"/>
    <n v="0"/>
    <n v="0"/>
    <n v="0"/>
    <n v="0"/>
    <n v="0"/>
    <n v="0"/>
    <n v="0"/>
    <n v="0"/>
    <n v="0"/>
    <n v="0"/>
    <n v="0"/>
    <n v="0"/>
    <n v="0"/>
  </r>
  <r>
    <s v="SCOTTSDALE SL TOTAL"/>
    <n v="6830"/>
    <s v="001"/>
    <m/>
    <s v="32-L01-999"/>
    <x v="4"/>
    <x v="272"/>
    <s v="999"/>
    <x v="10"/>
    <s v="DISTRICT ACCOUNTS"/>
    <m/>
    <x v="1348"/>
    <s v="SCOTTSDALE SL TOTAL "/>
    <s v=" "/>
    <s v=" "/>
    <n v="32"/>
    <s v="L01"/>
    <n v="999"/>
    <n v="318122"/>
    <n v="1"/>
    <n v="0"/>
    <s v=" "/>
    <s v=" "/>
    <n v="30100000"/>
    <n v="0"/>
    <n v="0"/>
    <n v="0"/>
    <n v="0"/>
    <n v="0"/>
    <n v="0"/>
    <n v="0"/>
    <n v="0"/>
    <n v="0"/>
    <n v="0"/>
    <n v="0"/>
    <n v="0"/>
    <n v="0"/>
    <n v="0"/>
    <n v="0"/>
    <n v="0"/>
    <n v="0"/>
    <n v="0"/>
    <n v="0"/>
    <n v="0"/>
    <n v="0"/>
    <n v="0"/>
    <n v="0"/>
    <n v="0"/>
    <n v="0"/>
  </r>
  <r>
    <s v="SCOTTSDALE STREET LIGHTING CLEARING ACCO"/>
    <n v="6831"/>
    <s v="001"/>
    <m/>
    <s v="32-L00-001"/>
    <x v="4"/>
    <x v="264"/>
    <s v="001"/>
    <x v="10"/>
    <s v="DISTRICT ACCOUNTS"/>
    <m/>
    <x v="1349"/>
    <s v="SCOTTSDALE CLRG ACCT"/>
    <s v=" "/>
    <s v=" "/>
    <n v="32"/>
    <s v="L00"/>
    <n v="1"/>
    <n v="318122"/>
    <n v="0"/>
    <n v="0"/>
    <s v=" "/>
    <s v=" "/>
    <n v="30100000"/>
    <n v="0"/>
    <n v="27264.46"/>
    <n v="0"/>
    <n v="0"/>
    <n v="27264.46"/>
    <n v="0"/>
    <n v="359172.01"/>
    <n v="0"/>
    <n v="0"/>
    <n v="359172.01"/>
    <n v="0"/>
    <n v="14486.66"/>
    <n v="0"/>
    <n v="0"/>
    <n v="14486.66"/>
    <n v="0"/>
    <n v="331907.55"/>
    <n v="0"/>
    <n v="0"/>
    <n v="331907.55"/>
    <n v="0"/>
    <n v="0"/>
    <n v="0"/>
    <n v="0"/>
    <n v="0"/>
  </r>
  <r>
    <s v="SD-8611-424"/>
    <n v="6832"/>
    <s v="001"/>
    <m/>
    <s v="32-L00-D40"/>
    <x v="4"/>
    <x v="264"/>
    <s v="D40"/>
    <x v="1065"/>
    <s v="DISTRICT ACCOUNTS"/>
    <m/>
    <x v="1350"/>
    <s v="SD-8611-424         "/>
    <s v=" "/>
    <s v=" "/>
    <n v="32"/>
    <s v="L00"/>
    <s v="D40"/>
    <n v="318122"/>
    <n v="0"/>
    <n v="52.59"/>
    <s v=" "/>
    <s v=" "/>
    <n v="30100000"/>
    <n v="213.99"/>
    <n v="0"/>
    <n v="0"/>
    <n v="213.99"/>
    <n v="52.59"/>
    <n v="46.07"/>
    <n v="0"/>
    <n v="0"/>
    <n v="2627.07"/>
    <n v="2633.59"/>
    <n v="232.37"/>
    <n v="0"/>
    <n v="0"/>
    <n v="232.37"/>
    <n v="213.99"/>
    <n v="46.07"/>
    <n v="0"/>
    <n v="0"/>
    <n v="2413.08"/>
    <n v="2581"/>
    <n v="0"/>
    <n v="0"/>
    <n v="0"/>
    <n v="0"/>
    <n v="0"/>
  </r>
  <r>
    <s v="SD-8611-426"/>
    <n v="6833"/>
    <s v="001"/>
    <m/>
    <s v="32-L00-D39"/>
    <x v="4"/>
    <x v="264"/>
    <s v="D39"/>
    <x v="1066"/>
    <s v="DISTRICT ACCOUNTS"/>
    <m/>
    <x v="1351"/>
    <s v="SD-8611-426         "/>
    <s v=" "/>
    <s v=" "/>
    <n v="32"/>
    <s v="L00"/>
    <s v="D39"/>
    <n v="318122"/>
    <n v="0"/>
    <n v="35.65"/>
    <s v=" "/>
    <s v=" "/>
    <n v="30100000"/>
    <n v="69.260000000000005"/>
    <n v="0"/>
    <n v="0"/>
    <n v="69.260000000000005"/>
    <n v="35.65"/>
    <n v="0"/>
    <n v="0"/>
    <n v="0"/>
    <n v="1906.25"/>
    <n v="1941.9"/>
    <n v="110.11"/>
    <n v="0"/>
    <n v="0"/>
    <n v="110.11"/>
    <n v="69.260000000000005"/>
    <n v="0"/>
    <n v="0"/>
    <n v="0"/>
    <n v="1836.99"/>
    <n v="1906.25"/>
    <n v="0"/>
    <n v="0"/>
    <n v="0"/>
    <n v="0"/>
    <n v="0"/>
  </r>
  <r>
    <s v="SD-8705-431"/>
    <n v="6834"/>
    <s v="001"/>
    <m/>
    <s v="32-L00-D41"/>
    <x v="4"/>
    <x v="264"/>
    <s v="D41"/>
    <x v="1067"/>
    <s v="DISTRICT ACCOUNTS"/>
    <m/>
    <x v="1352"/>
    <s v="SD-8705-431         "/>
    <s v=" "/>
    <s v=" "/>
    <n v="32"/>
    <s v="L00"/>
    <s v="D41"/>
    <n v="318122"/>
    <n v="0"/>
    <n v="12.65"/>
    <s v=" "/>
    <s v=" "/>
    <n v="30100000"/>
    <n v="31.79"/>
    <n v="0"/>
    <n v="0"/>
    <n v="31.79"/>
    <n v="12.65"/>
    <n v="11.02"/>
    <n v="0"/>
    <n v="0"/>
    <n v="402.42"/>
    <n v="404.05"/>
    <n v="21.99"/>
    <n v="0"/>
    <n v="0"/>
    <n v="21.99"/>
    <n v="31.79"/>
    <n v="11.02"/>
    <n v="0"/>
    <n v="0"/>
    <n v="370.63"/>
    <n v="391.4"/>
    <n v="0"/>
    <n v="0"/>
    <n v="0"/>
    <n v="0"/>
    <n v="0"/>
  </r>
  <r>
    <s v="SD-8707-435"/>
    <n v="6835"/>
    <s v="001"/>
    <m/>
    <s v="32-L00-D46"/>
    <x v="4"/>
    <x v="264"/>
    <s v="D46"/>
    <x v="1068"/>
    <s v="DISTRICT ACCOUNTS"/>
    <m/>
    <x v="1353"/>
    <s v="SD-8707-435         "/>
    <s v=" "/>
    <s v=" "/>
    <n v="32"/>
    <s v="L00"/>
    <s v="D46"/>
    <n v="318122"/>
    <n v="0"/>
    <n v="15.17"/>
    <s v=" "/>
    <s v=" "/>
    <n v="30100000"/>
    <n v="84.89"/>
    <n v="0"/>
    <n v="0"/>
    <n v="84.89"/>
    <n v="15.17"/>
    <n v="5.9"/>
    <n v="0"/>
    <n v="0"/>
    <n v="1026.8499999999999"/>
    <n v="1036.1199999999999"/>
    <n v="23.09"/>
    <n v="0"/>
    <n v="0"/>
    <n v="23.38"/>
    <n v="85.18"/>
    <n v="5.9"/>
    <n v="0"/>
    <n v="0"/>
    <n v="941.96"/>
    <n v="1020.95"/>
    <n v="0"/>
    <n v="0"/>
    <n v="0"/>
    <n v="0"/>
    <n v="0"/>
  </r>
  <r>
    <s v="SECLUDED ESTATES"/>
    <n v="6836"/>
    <s v="001"/>
    <m/>
    <s v="32-L00-984"/>
    <x v="4"/>
    <x v="264"/>
    <s v="984"/>
    <x v="1069"/>
    <s v="DISTRICT ACCOUNTS"/>
    <m/>
    <x v="1354"/>
    <s v="SECLUDED ESTATES    "/>
    <s v=" "/>
    <s v=" "/>
    <n v="32"/>
    <s v="L00"/>
    <n v="984"/>
    <n v="319122"/>
    <n v="0"/>
    <n v="22522.32"/>
    <s v=" "/>
    <s v=" "/>
    <s v="32L00984"/>
    <n v="22522.32"/>
    <n v="0"/>
    <n v="0"/>
    <n v="0"/>
    <n v="0"/>
    <n v="22442.46"/>
    <n v="0"/>
    <n v="0"/>
    <n v="28.32"/>
    <n v="108.18"/>
    <n v="22488.03"/>
    <n v="0"/>
    <n v="0"/>
    <n v="0"/>
    <n v="34.29"/>
    <n v="22442.46"/>
    <n v="0"/>
    <n v="0"/>
    <n v="28.32"/>
    <n v="108.18"/>
    <n v="0"/>
    <n v="0"/>
    <n v="0"/>
    <n v="0"/>
    <n v="0"/>
  </r>
  <r>
    <s v="SIENNA ESTATES MESA STREET LIGHTING"/>
    <n v="6837"/>
    <s v="001"/>
    <m/>
    <s v="32-L05-018"/>
    <x v="4"/>
    <x v="265"/>
    <s v="018"/>
    <x v="10"/>
    <s v="DISTRICT ACCOUNTS"/>
    <m/>
    <x v="1355"/>
    <s v="SIENNA MESA ST LIGHT"/>
    <s v=" "/>
    <s v=" "/>
    <n v="32"/>
    <s v="L05"/>
    <n v="18"/>
    <n v="317400"/>
    <n v="0"/>
    <n v="0"/>
    <s v=" "/>
    <s v=" "/>
    <n v="30100000"/>
    <n v="40.29"/>
    <n v="0"/>
    <n v="0"/>
    <n v="40.29"/>
    <n v="0"/>
    <n v="5.6"/>
    <n v="0"/>
    <n v="0"/>
    <n v="626.74"/>
    <n v="621.14"/>
    <n v="13.23"/>
    <n v="0"/>
    <n v="0"/>
    <n v="13.23"/>
    <n v="40.29"/>
    <n v="5.6"/>
    <n v="0"/>
    <n v="0"/>
    <n v="586.45000000000005"/>
    <n v="621.14"/>
    <n v="0"/>
    <n v="0"/>
    <n v="0"/>
    <n v="0"/>
    <n v="0"/>
  </r>
  <r>
    <s v="SIERRA MONTANA PARCEL 14"/>
    <n v="6838"/>
    <s v="001"/>
    <m/>
    <s v="32-L04-079"/>
    <x v="4"/>
    <x v="267"/>
    <s v="079"/>
    <x v="1070"/>
    <s v="DISTRICT ACCOUNTS"/>
    <m/>
    <x v="1356"/>
    <s v="SIERRA MONTANA PL 14"/>
    <s v=" "/>
    <s v=" "/>
    <n v="32"/>
    <s v="L04"/>
    <n v="79"/>
    <n v="316122"/>
    <n v="0"/>
    <n v="102.47"/>
    <s v=" "/>
    <s v=" "/>
    <n v="30100000"/>
    <n v="321.18"/>
    <n v="0"/>
    <n v="0"/>
    <n v="321.18"/>
    <n v="102.47"/>
    <n v="33.67"/>
    <n v="0"/>
    <n v="0"/>
    <n v="6206.86"/>
    <n v="6275.66"/>
    <n v="219.16"/>
    <n v="0"/>
    <n v="0"/>
    <n v="219.16"/>
    <n v="321.18"/>
    <n v="33.67"/>
    <n v="0"/>
    <n v="0"/>
    <n v="5885.68"/>
    <n v="6173.19"/>
    <n v="0"/>
    <n v="0"/>
    <n v="0"/>
    <n v="0"/>
    <n v="0"/>
  </r>
  <r>
    <s v="SIGNAL BUTTE MANOR 2/MESA STREET LTG"/>
    <n v="6839"/>
    <s v="001"/>
    <m/>
    <s v="32-L05-007"/>
    <x v="4"/>
    <x v="265"/>
    <s v="007"/>
    <x v="10"/>
    <s v="DISTRICT ACCOUNTS"/>
    <m/>
    <x v="1357"/>
    <s v="SIGNAL BUTTE MNR 2  "/>
    <s v=" "/>
    <s v=" "/>
    <n v="32"/>
    <s v="L05"/>
    <n v="7"/>
    <n v="317400"/>
    <n v="0"/>
    <n v="0"/>
    <s v=" "/>
    <s v=" "/>
    <n v="30100000"/>
    <n v="0"/>
    <n v="0"/>
    <n v="0"/>
    <n v="0"/>
    <n v="0"/>
    <n v="0"/>
    <n v="0"/>
    <n v="0"/>
    <n v="0"/>
    <n v="0"/>
    <n v="0"/>
    <n v="0"/>
    <n v="0"/>
    <n v="0"/>
    <n v="0"/>
    <n v="0"/>
    <n v="0"/>
    <n v="0"/>
    <n v="0"/>
    <n v="0"/>
    <n v="0"/>
    <n v="0"/>
    <n v="0"/>
    <n v="0"/>
    <n v="0"/>
  </r>
  <r>
    <s v="SIGNAL BUTTE MANOR 3"/>
    <n v="6840"/>
    <s v="001"/>
    <m/>
    <s v="32-L05-015"/>
    <x v="4"/>
    <x v="265"/>
    <s v="015"/>
    <x v="1071"/>
    <s v="DISTRICT ACCOUNTS"/>
    <m/>
    <x v="1358"/>
    <s v="SIGNAL BUTTE MANOR 3"/>
    <s v=" "/>
    <s v=" "/>
    <n v="32"/>
    <s v="L05"/>
    <n v="15"/>
    <n v="317400"/>
    <n v="0"/>
    <n v="5.69"/>
    <s v=" "/>
    <s v=" "/>
    <n v="30100000"/>
    <n v="19.73"/>
    <n v="0"/>
    <n v="0"/>
    <n v="19.73"/>
    <n v="5.69"/>
    <n v="2.5099999999999998"/>
    <n v="0"/>
    <n v="0"/>
    <n v="270.55"/>
    <n v="273.73"/>
    <n v="5.17"/>
    <n v="0"/>
    <n v="0"/>
    <n v="5.17"/>
    <n v="19.73"/>
    <n v="2.5099999999999998"/>
    <n v="0"/>
    <n v="0"/>
    <n v="250.82"/>
    <n v="268.04000000000002"/>
    <n v="0"/>
    <n v="0"/>
    <n v="0"/>
    <n v="0"/>
    <n v="0"/>
  </r>
  <r>
    <s v="SKYVIEW NORTH #4"/>
    <n v="6841"/>
    <s v="001"/>
    <m/>
    <s v="32-L00-479"/>
    <x v="4"/>
    <x v="264"/>
    <s v="479"/>
    <x v="1072"/>
    <s v="DISTRICT ACCOUNTS"/>
    <m/>
    <x v="1359"/>
    <s v="SKYVIEW NORTH #4    "/>
    <s v=" "/>
    <s v=" "/>
    <n v="32"/>
    <s v="L00"/>
    <n v="479"/>
    <n v="319122"/>
    <n v="0"/>
    <n v="30754.69"/>
    <s v=" "/>
    <s v=" "/>
    <s v="32L00479"/>
    <n v="30754.69"/>
    <n v="0"/>
    <n v="0"/>
    <n v="0"/>
    <n v="0"/>
    <n v="30645.67"/>
    <n v="0"/>
    <n v="0"/>
    <n v="38.68"/>
    <n v="147.69999999999999"/>
    <n v="30707.86"/>
    <n v="0"/>
    <n v="0"/>
    <n v="0"/>
    <n v="46.83"/>
    <n v="30645.67"/>
    <n v="0"/>
    <n v="0"/>
    <n v="38.68"/>
    <n v="147.69999999999999"/>
    <n v="0"/>
    <n v="0"/>
    <n v="0"/>
    <n v="0"/>
    <n v="0"/>
  </r>
  <r>
    <s v="SKYWAY BUSINESS PARK #92"/>
    <n v="6842"/>
    <s v="001"/>
    <m/>
    <s v="32-L04-089"/>
    <x v="4"/>
    <x v="267"/>
    <s v="089"/>
    <x v="1073"/>
    <s v="DISTRICT ACCOUNTS"/>
    <m/>
    <x v="1360"/>
    <s v="SKYWAY BUS PK #92   "/>
    <s v=" "/>
    <s v=" "/>
    <n v="32"/>
    <s v="L04"/>
    <n v="89"/>
    <n v="316122"/>
    <n v="0"/>
    <n v="326.10000000000002"/>
    <s v=" "/>
    <s v=" "/>
    <n v="30100000"/>
    <n v="4021.9"/>
    <n v="0"/>
    <n v="0"/>
    <n v="4021.9"/>
    <n v="326.10000000000002"/>
    <n v="178.36"/>
    <n v="0"/>
    <n v="0"/>
    <n v="12971"/>
    <n v="13118.74"/>
    <n v="108.7"/>
    <n v="0"/>
    <n v="0"/>
    <n v="108.7"/>
    <n v="4021.9"/>
    <n v="178.36"/>
    <n v="0"/>
    <n v="0"/>
    <n v="8949.1"/>
    <n v="12792.64"/>
    <n v="0"/>
    <n v="0"/>
    <n v="0"/>
    <n v="0"/>
    <n v="0"/>
  </r>
  <r>
    <s v="SL 0011-573"/>
    <n v="6843"/>
    <s v="001"/>
    <m/>
    <s v="32-L01-013"/>
    <x v="4"/>
    <x v="272"/>
    <s v="013"/>
    <x v="1074"/>
    <s v="DISTRICT ACCOUNTS"/>
    <m/>
    <x v="1361"/>
    <s v="SL 0011-573         "/>
    <s v=" "/>
    <s v=" "/>
    <n v="32"/>
    <s v="L01"/>
    <n v="13"/>
    <n v="318122"/>
    <n v="0"/>
    <n v="1.66"/>
    <s v=" "/>
    <s v=" "/>
    <n v="30100000"/>
    <n v="4.8099999999999996"/>
    <n v="0"/>
    <n v="0"/>
    <n v="4.8099999999999996"/>
    <n v="1.66"/>
    <n v="4.8600000000000003"/>
    <n v="0"/>
    <n v="0"/>
    <n v="79.099999999999994"/>
    <n v="75.900000000000006"/>
    <n v="5.27"/>
    <n v="0"/>
    <n v="0"/>
    <n v="5.27"/>
    <n v="4.8099999999999996"/>
    <n v="4.8600000000000003"/>
    <n v="0"/>
    <n v="0"/>
    <n v="74.290000000000006"/>
    <n v="74.239999999999995"/>
    <n v="0"/>
    <n v="0"/>
    <n v="0"/>
    <n v="0"/>
    <n v="0"/>
  </r>
  <r>
    <s v="SL 0101-574"/>
    <n v="6844"/>
    <s v="001"/>
    <m/>
    <s v="32-L01-014"/>
    <x v="4"/>
    <x v="272"/>
    <s v="014"/>
    <x v="1075"/>
    <s v="DISTRICT ACCOUNTS"/>
    <m/>
    <x v="1362"/>
    <s v="SL 0101-574         "/>
    <s v=" "/>
    <s v=" "/>
    <n v="32"/>
    <s v="L01"/>
    <n v="14"/>
    <n v="318122"/>
    <n v="0"/>
    <n v="4.4800000000000004"/>
    <s v=" "/>
    <s v=" "/>
    <n v="30100000"/>
    <n v="6.54"/>
    <n v="0"/>
    <n v="0"/>
    <n v="6.54"/>
    <n v="4.4800000000000004"/>
    <n v="1.6"/>
    <n v="0"/>
    <n v="0"/>
    <n v="142.13"/>
    <n v="145.01"/>
    <n v="6.92"/>
    <n v="0"/>
    <n v="0"/>
    <n v="6.92"/>
    <n v="6.54"/>
    <n v="1.6"/>
    <n v="0"/>
    <n v="0"/>
    <n v="135.59"/>
    <n v="140.53"/>
    <n v="0"/>
    <n v="0"/>
    <n v="0"/>
    <n v="0"/>
    <n v="0"/>
  </r>
  <r>
    <s v="SL 7104-105"/>
    <n v="6845"/>
    <s v="001"/>
    <m/>
    <s v="32-L00-339"/>
    <x v="4"/>
    <x v="264"/>
    <s v="339"/>
    <x v="10"/>
    <s v="DISTRICT ACCOUNTS"/>
    <m/>
    <x v="1363"/>
    <s v="SL 7104-105         "/>
    <s v=" "/>
    <s v=" "/>
    <n v="32"/>
    <s v="L00"/>
    <n v="339"/>
    <n v="318122"/>
    <n v="0"/>
    <n v="0"/>
    <s v=" "/>
    <s v=" "/>
    <n v="30100000"/>
    <n v="0"/>
    <n v="0"/>
    <n v="0"/>
    <n v="0"/>
    <n v="0"/>
    <n v="0"/>
    <n v="0"/>
    <n v="0"/>
    <n v="0"/>
    <n v="0"/>
    <n v="0"/>
    <n v="0"/>
    <n v="0"/>
    <n v="0"/>
    <n v="0"/>
    <n v="0"/>
    <n v="0"/>
    <n v="0"/>
    <n v="0"/>
    <n v="0"/>
    <n v="0"/>
    <n v="0"/>
    <n v="0"/>
    <n v="0"/>
    <n v="0"/>
  </r>
  <r>
    <s v="SL 7104-123"/>
    <n v="6846"/>
    <s v="001"/>
    <m/>
    <s v="32-L01-008"/>
    <x v="4"/>
    <x v="272"/>
    <s v="008"/>
    <x v="1076"/>
    <s v="DISTRICT ACCOUNTS"/>
    <m/>
    <x v="1364"/>
    <s v="SL 7104-123         "/>
    <s v=" "/>
    <s v=" "/>
    <n v="32"/>
    <s v="L01"/>
    <n v="8"/>
    <n v="318122"/>
    <n v="0"/>
    <n v="17.989999999999998"/>
    <s v=" "/>
    <s v=" "/>
    <n v="30100000"/>
    <n v="0"/>
    <n v="0"/>
    <n v="0"/>
    <n v="0"/>
    <n v="17.989999999999998"/>
    <n v="0"/>
    <n v="0"/>
    <n v="0"/>
    <n v="188.42"/>
    <n v="206.41"/>
    <n v="12.66"/>
    <n v="0"/>
    <n v="0"/>
    <n v="12.66"/>
    <n v="0"/>
    <n v="0"/>
    <n v="0"/>
    <n v="0"/>
    <n v="188.42"/>
    <n v="188.42"/>
    <n v="0"/>
    <n v="0"/>
    <n v="0"/>
    <n v="0"/>
    <n v="0"/>
  </r>
  <r>
    <s v="SL 7104-14"/>
    <n v="6847"/>
    <s v="001"/>
    <m/>
    <s v="32-L01-009"/>
    <x v="4"/>
    <x v="272"/>
    <s v="009"/>
    <x v="10"/>
    <s v="DISTRICT ACCOUNTS"/>
    <m/>
    <x v="1365"/>
    <s v="SL 7104-14          "/>
    <s v=" "/>
    <s v=" "/>
    <n v="32"/>
    <s v="L01"/>
    <n v="9"/>
    <n v="318122"/>
    <n v="0"/>
    <n v="0"/>
    <s v=" "/>
    <s v=" "/>
    <n v="30100000"/>
    <n v="3.04"/>
    <n v="0"/>
    <n v="0"/>
    <n v="3.04"/>
    <n v="0"/>
    <n v="0"/>
    <n v="0"/>
    <n v="0"/>
    <n v="69.98"/>
    <n v="69.98"/>
    <n v="1.39"/>
    <n v="0"/>
    <n v="0"/>
    <n v="1.39"/>
    <n v="3.04"/>
    <n v="0"/>
    <n v="0"/>
    <n v="0"/>
    <n v="66.94"/>
    <n v="69.98"/>
    <n v="0"/>
    <n v="0"/>
    <n v="0"/>
    <n v="0"/>
    <n v="0"/>
  </r>
  <r>
    <s v="SL 7104-196"/>
    <n v="6848"/>
    <s v="001"/>
    <m/>
    <s v="32-L00-B79"/>
    <x v="4"/>
    <x v="264"/>
    <s v="B79"/>
    <x v="1077"/>
    <s v="DISTRICT ACCOUNTS"/>
    <m/>
    <x v="1366"/>
    <s v="SL 7104-196         "/>
    <s v=" "/>
    <s v=" "/>
    <n v="32"/>
    <s v="L00"/>
    <s v="B79"/>
    <n v="318122"/>
    <n v="0"/>
    <n v="14.6"/>
    <s v=" "/>
    <s v=" "/>
    <n v="30100000"/>
    <n v="99.4"/>
    <n v="0"/>
    <n v="0"/>
    <n v="99.4"/>
    <n v="14.6"/>
    <n v="21.19"/>
    <n v="0"/>
    <n v="0"/>
    <n v="1610.91"/>
    <n v="1604.32"/>
    <n v="78.989999999999995"/>
    <n v="0"/>
    <n v="0"/>
    <n v="78.989999999999995"/>
    <n v="99.4"/>
    <n v="21.19"/>
    <n v="0"/>
    <n v="0"/>
    <n v="1511.51"/>
    <n v="1589.72"/>
    <n v="0"/>
    <n v="0"/>
    <n v="0"/>
    <n v="0"/>
    <n v="0"/>
  </r>
  <r>
    <s v="SL 7104-197"/>
    <n v="6849"/>
    <s v="001"/>
    <m/>
    <s v="32-L00-B86"/>
    <x v="4"/>
    <x v="264"/>
    <s v="B86"/>
    <x v="1078"/>
    <s v="DISTRICT ACCOUNTS"/>
    <m/>
    <x v="1367"/>
    <s v="SL 7104-197         "/>
    <s v=" "/>
    <s v=" "/>
    <n v="32"/>
    <s v="L00"/>
    <s v="B86"/>
    <n v="318122"/>
    <n v="0"/>
    <n v="26.07"/>
    <s v=" "/>
    <s v=" "/>
    <n v="30100000"/>
    <n v="41.88"/>
    <n v="0"/>
    <n v="0"/>
    <n v="41.88"/>
    <n v="26.07"/>
    <n v="61.73"/>
    <n v="0"/>
    <n v="0"/>
    <n v="1708.25"/>
    <n v="1672.59"/>
    <n v="22.27"/>
    <n v="0"/>
    <n v="0"/>
    <n v="22.27"/>
    <n v="41.88"/>
    <n v="61.73"/>
    <n v="0"/>
    <n v="0"/>
    <n v="1666.37"/>
    <n v="1646.52"/>
    <n v="0"/>
    <n v="0"/>
    <n v="0"/>
    <n v="0"/>
    <n v="0"/>
  </r>
  <r>
    <s v="SL 7104-218"/>
    <n v="6850"/>
    <s v="001"/>
    <m/>
    <s v="32-L01-010"/>
    <x v="4"/>
    <x v="272"/>
    <s v="010"/>
    <x v="10"/>
    <s v="DISTRICT ACCOUNTS"/>
    <m/>
    <x v="1368"/>
    <s v="SL 7104-218         "/>
    <s v=" "/>
    <s v=" "/>
    <n v="32"/>
    <s v="L01"/>
    <n v="10"/>
    <n v="318122"/>
    <n v="0"/>
    <n v="0"/>
    <s v=" "/>
    <s v=" "/>
    <n v="30100000"/>
    <n v="20.059999999999999"/>
    <n v="0"/>
    <n v="0"/>
    <n v="20.059999999999999"/>
    <n v="0"/>
    <n v="38.83"/>
    <n v="0"/>
    <n v="0"/>
    <n v="191.9"/>
    <n v="153.07"/>
    <n v="0"/>
    <n v="0"/>
    <n v="0"/>
    <n v="0"/>
    <n v="20.059999999999999"/>
    <n v="38.83"/>
    <n v="0"/>
    <n v="0"/>
    <n v="171.84"/>
    <n v="153.07"/>
    <n v="0"/>
    <n v="0"/>
    <n v="0"/>
    <n v="0"/>
    <n v="0"/>
  </r>
  <r>
    <s v="SL 8209-355"/>
    <n v="6851"/>
    <s v="001"/>
    <m/>
    <s v="32-L00-B75"/>
    <x v="4"/>
    <x v="264"/>
    <s v="B75"/>
    <x v="1079"/>
    <s v="DISTRICT ACCOUNTS"/>
    <m/>
    <x v="1369"/>
    <s v="SL 8209-355         "/>
    <s v=" "/>
    <s v=" "/>
    <n v="32"/>
    <s v="L00"/>
    <s v="B75"/>
    <n v="318122"/>
    <n v="0"/>
    <n v="44.96"/>
    <s v=" "/>
    <s v=" "/>
    <n v="30100000"/>
    <n v="71.209999999999994"/>
    <n v="0"/>
    <n v="0"/>
    <n v="71.209999999999994"/>
    <n v="44.96"/>
    <n v="0"/>
    <n v="0"/>
    <n v="0"/>
    <n v="1000.26"/>
    <n v="1045.22"/>
    <n v="22.72"/>
    <n v="0"/>
    <n v="0"/>
    <n v="22.72"/>
    <n v="71.209999999999994"/>
    <n v="0"/>
    <n v="0"/>
    <n v="0"/>
    <n v="929.05"/>
    <n v="1000.26"/>
    <n v="0"/>
    <n v="0"/>
    <n v="0"/>
    <n v="0"/>
    <n v="0"/>
  </r>
  <r>
    <s v="SL 8301-364"/>
    <n v="6852"/>
    <s v="001"/>
    <m/>
    <s v="32-L00-B74"/>
    <x v="4"/>
    <x v="264"/>
    <s v="B74"/>
    <x v="1080"/>
    <s v="DISTRICT ACCOUNTS"/>
    <m/>
    <x v="1370"/>
    <s v="SL 8301-364         "/>
    <s v=" "/>
    <s v=" "/>
    <n v="32"/>
    <s v="L00"/>
    <s v="B74"/>
    <n v="318122"/>
    <n v="0"/>
    <n v="77.7"/>
    <s v=" "/>
    <s v=" "/>
    <n v="30100000"/>
    <n v="222.94"/>
    <n v="0"/>
    <n v="0"/>
    <n v="222.94"/>
    <n v="77.7"/>
    <n v="44.96"/>
    <n v="0"/>
    <n v="0"/>
    <n v="1640.71"/>
    <n v="1673.45"/>
    <n v="32.880000000000003"/>
    <n v="0"/>
    <n v="0"/>
    <n v="32.880000000000003"/>
    <n v="222.94"/>
    <n v="44.96"/>
    <n v="0"/>
    <n v="0"/>
    <n v="1417.77"/>
    <n v="1595.75"/>
    <n v="0"/>
    <n v="0"/>
    <n v="0"/>
    <n v="0"/>
    <n v="0"/>
  </r>
  <r>
    <s v="SL 8301-366"/>
    <n v="6853"/>
    <s v="001"/>
    <m/>
    <s v="32-L00-B78"/>
    <x v="4"/>
    <x v="264"/>
    <s v="B78"/>
    <x v="10"/>
    <s v="DISTRICT ACCOUNTS"/>
    <m/>
    <x v="1371"/>
    <s v="SL 8301-366         "/>
    <s v=" "/>
    <s v=" "/>
    <n v="32"/>
    <s v="L00"/>
    <s v="B78"/>
    <n v="318122"/>
    <n v="0"/>
    <n v="0"/>
    <s v=" "/>
    <s v=" "/>
    <n v="30100000"/>
    <n v="60.47"/>
    <n v="0"/>
    <n v="0"/>
    <n v="60.47"/>
    <n v="0"/>
    <n v="44.74"/>
    <n v="0"/>
    <n v="0"/>
    <n v="416.3"/>
    <n v="371.56"/>
    <n v="16.649999999999999"/>
    <n v="0"/>
    <n v="0"/>
    <n v="16.649999999999999"/>
    <n v="60.47"/>
    <n v="44.74"/>
    <n v="0"/>
    <n v="0"/>
    <n v="355.83"/>
    <n v="371.56"/>
    <n v="0"/>
    <n v="0"/>
    <n v="0"/>
    <n v="0"/>
    <n v="0"/>
  </r>
  <r>
    <s v="SL 8301-367"/>
    <n v="6854"/>
    <s v="001"/>
    <m/>
    <s v="32-L00-B77"/>
    <x v="4"/>
    <x v="264"/>
    <s v="B77"/>
    <x v="1081"/>
    <s v="DISTRICT ACCOUNTS"/>
    <m/>
    <x v="1372"/>
    <s v="SL 8301-367         "/>
    <s v=" "/>
    <s v=" "/>
    <n v="32"/>
    <s v="L00"/>
    <s v="B77"/>
    <n v="318122"/>
    <n v="0"/>
    <n v="37.68"/>
    <s v=" "/>
    <s v=" "/>
    <n v="30100000"/>
    <n v="100.08"/>
    <n v="0"/>
    <n v="0"/>
    <n v="100.08"/>
    <n v="37.68"/>
    <n v="19.600000000000001"/>
    <n v="0"/>
    <n v="0"/>
    <n v="1592.03"/>
    <n v="1610.11"/>
    <n v="55.11"/>
    <n v="0"/>
    <n v="0"/>
    <n v="55.11"/>
    <n v="100.08"/>
    <n v="19.600000000000001"/>
    <n v="0"/>
    <n v="0"/>
    <n v="1491.95"/>
    <n v="1572.43"/>
    <n v="0"/>
    <n v="0"/>
    <n v="0"/>
    <n v="0"/>
    <n v="0"/>
  </r>
  <r>
    <s v="SL 8308-375"/>
    <n v="6855"/>
    <s v="001"/>
    <m/>
    <s v="32-L00-B89"/>
    <x v="4"/>
    <x v="264"/>
    <s v="B89"/>
    <x v="1082"/>
    <s v="DISTRICT ACCOUNTS"/>
    <m/>
    <x v="1373"/>
    <s v="SL 8308-375         "/>
    <s v=" "/>
    <s v=" "/>
    <n v="32"/>
    <s v="L00"/>
    <s v="B89"/>
    <n v="318122"/>
    <n v="0"/>
    <n v="12.27"/>
    <s v=" "/>
    <s v=" "/>
    <n v="30100000"/>
    <n v="81.13"/>
    <n v="0"/>
    <n v="0"/>
    <n v="81.13"/>
    <n v="12.27"/>
    <n v="0.04"/>
    <n v="0"/>
    <n v="0"/>
    <n v="760.57"/>
    <n v="772.8"/>
    <n v="44.63"/>
    <n v="0"/>
    <n v="0"/>
    <n v="44.63"/>
    <n v="81.13"/>
    <n v="0.04"/>
    <n v="0"/>
    <n v="0"/>
    <n v="679.44"/>
    <n v="760.53"/>
    <n v="0"/>
    <n v="0"/>
    <n v="0"/>
    <n v="0"/>
    <n v="0"/>
  </r>
  <r>
    <s v="SL 8309-376"/>
    <n v="6856"/>
    <s v="001"/>
    <m/>
    <s v="32-L00-B76"/>
    <x v="4"/>
    <x v="264"/>
    <s v="B76"/>
    <x v="1083"/>
    <s v="DISTRICT ACCOUNTS"/>
    <m/>
    <x v="1374"/>
    <s v="SL 8309-376         "/>
    <s v=" "/>
    <s v=" "/>
    <n v="32"/>
    <s v="L00"/>
    <s v="B76"/>
    <n v="318122"/>
    <n v="0"/>
    <n v="205.48"/>
    <s v=" "/>
    <s v=" "/>
    <n v="30100000"/>
    <n v="226.49"/>
    <n v="0"/>
    <n v="0"/>
    <n v="226.49"/>
    <n v="205.48"/>
    <n v="22.59"/>
    <n v="0"/>
    <n v="0"/>
    <n v="4267.87"/>
    <n v="4450.76"/>
    <n v="187.01"/>
    <n v="0"/>
    <n v="0"/>
    <n v="187.01"/>
    <n v="226.49"/>
    <n v="22.59"/>
    <n v="0"/>
    <n v="0"/>
    <n v="4041.38"/>
    <n v="4245.28"/>
    <n v="0"/>
    <n v="0"/>
    <n v="0"/>
    <n v="0"/>
    <n v="0"/>
  </r>
  <r>
    <s v="SL 8401-378"/>
    <n v="6857"/>
    <s v="001"/>
    <m/>
    <s v="32-L00-B88"/>
    <x v="4"/>
    <x v="264"/>
    <s v="B88"/>
    <x v="1084"/>
    <s v="DISTRICT ACCOUNTS"/>
    <m/>
    <x v="1375"/>
    <s v="SL 8401-378         "/>
    <s v=" "/>
    <s v=" "/>
    <n v="32"/>
    <s v="L00"/>
    <s v="B88"/>
    <n v="318122"/>
    <n v="0"/>
    <n v="8.7899999999999991"/>
    <s v=" "/>
    <s v=" "/>
    <n v="30100000"/>
    <n v="58.34"/>
    <n v="0"/>
    <n v="0"/>
    <n v="58.34"/>
    <n v="8.7899999999999991"/>
    <n v="13.33"/>
    <n v="0"/>
    <n v="0"/>
    <n v="475.44"/>
    <n v="470.9"/>
    <n v="14.23"/>
    <n v="0"/>
    <n v="0"/>
    <n v="14.23"/>
    <n v="58.34"/>
    <n v="13.33"/>
    <n v="0"/>
    <n v="0"/>
    <n v="417.1"/>
    <n v="462.11"/>
    <n v="0"/>
    <n v="0"/>
    <n v="0"/>
    <n v="0"/>
    <n v="0"/>
  </r>
  <r>
    <s v="SL 8402-380"/>
    <n v="6858"/>
    <s v="001"/>
    <m/>
    <s v="32-L00-B85"/>
    <x v="4"/>
    <x v="264"/>
    <s v="B85"/>
    <x v="10"/>
    <s v="DISTRICT ACCOUNTS"/>
    <m/>
    <x v="1376"/>
    <s v="SL 8402-380         "/>
    <s v=" "/>
    <s v=" "/>
    <n v="32"/>
    <s v="L00"/>
    <s v="B85"/>
    <n v="318122"/>
    <n v="0"/>
    <n v="0"/>
    <s v=" "/>
    <s v=" "/>
    <n v="30100000"/>
    <n v="76.55"/>
    <n v="0"/>
    <n v="0"/>
    <n v="76.55"/>
    <n v="0"/>
    <n v="24.9"/>
    <n v="0"/>
    <n v="0"/>
    <n v="767.77"/>
    <n v="742.87"/>
    <n v="53.6"/>
    <n v="0"/>
    <n v="0"/>
    <n v="53.6"/>
    <n v="76.55"/>
    <n v="24.9"/>
    <n v="0"/>
    <n v="0"/>
    <n v="691.22"/>
    <n v="742.87"/>
    <n v="0"/>
    <n v="0"/>
    <n v="0"/>
    <n v="0"/>
    <n v="0"/>
  </r>
  <r>
    <s v="SL 8404-382"/>
    <n v="6859"/>
    <s v="001"/>
    <m/>
    <s v="32-L00-B87"/>
    <x v="4"/>
    <x v="264"/>
    <s v="B87"/>
    <x v="1085"/>
    <s v="DISTRICT ACCOUNTS"/>
    <m/>
    <x v="1377"/>
    <s v="SL 8404-382         "/>
    <s v=" "/>
    <s v=" "/>
    <n v="32"/>
    <s v="L00"/>
    <s v="B87"/>
    <n v="318122"/>
    <n v="0"/>
    <n v="85.39"/>
    <s v=" "/>
    <s v=" "/>
    <n v="30100000"/>
    <n v="121.95"/>
    <n v="0"/>
    <n v="0"/>
    <n v="121.95"/>
    <n v="85.39"/>
    <n v="9.5"/>
    <n v="0"/>
    <n v="0"/>
    <n v="1554.97"/>
    <n v="1630.86"/>
    <n v="97.94"/>
    <n v="0"/>
    <n v="0"/>
    <n v="97.94"/>
    <n v="121.95"/>
    <n v="9.5"/>
    <n v="0"/>
    <n v="0"/>
    <n v="1433.02"/>
    <n v="1545.47"/>
    <n v="0"/>
    <n v="0"/>
    <n v="0"/>
    <n v="0"/>
    <n v="0"/>
  </r>
  <r>
    <s v="SL 8408-386"/>
    <n v="6860"/>
    <s v="001"/>
    <m/>
    <s v="32-L00-B83"/>
    <x v="4"/>
    <x v="264"/>
    <s v="B83"/>
    <x v="1086"/>
    <s v="DISTRICT ACCOUNTS"/>
    <m/>
    <x v="1378"/>
    <s v="SL 8408-386         "/>
    <s v=" "/>
    <s v=" "/>
    <n v="32"/>
    <s v="L00"/>
    <s v="B83"/>
    <n v="318122"/>
    <n v="0"/>
    <n v="90.54"/>
    <s v=" "/>
    <s v=" "/>
    <n v="30100000"/>
    <n v="245.18"/>
    <n v="0"/>
    <n v="0"/>
    <n v="245.18"/>
    <n v="90.54"/>
    <n v="0"/>
    <n v="0"/>
    <n v="0"/>
    <n v="2937.8"/>
    <n v="3028.34"/>
    <n v="135.81"/>
    <n v="0"/>
    <n v="0"/>
    <n v="135.81"/>
    <n v="245.18"/>
    <n v="0"/>
    <n v="0"/>
    <n v="0"/>
    <n v="2692.62"/>
    <n v="2937.8"/>
    <n v="0"/>
    <n v="0"/>
    <n v="0"/>
    <n v="0"/>
    <n v="0"/>
  </r>
  <r>
    <s v="SL 9403-507"/>
    <n v="6861"/>
    <s v="001"/>
    <m/>
    <s v="32-L00-F42"/>
    <x v="4"/>
    <x v="264"/>
    <s v="F42"/>
    <x v="1087"/>
    <s v="DISTRICT ACCOUNTS"/>
    <m/>
    <x v="1379"/>
    <s v="SL 9403-507         "/>
    <s v=" "/>
    <s v=" "/>
    <n v="32"/>
    <s v="L00"/>
    <s v="F42"/>
    <n v="318122"/>
    <n v="0"/>
    <n v="51.2"/>
    <s v=" "/>
    <s v=" "/>
    <n v="30100000"/>
    <n v="103.41"/>
    <n v="0"/>
    <n v="0"/>
    <n v="105.23"/>
    <n v="53.02"/>
    <n v="7.56"/>
    <n v="0"/>
    <n v="0"/>
    <n v="1229.57"/>
    <n v="1273.21"/>
    <n v="50.86"/>
    <n v="0"/>
    <n v="0"/>
    <n v="50.86"/>
    <n v="103.41"/>
    <n v="7.56"/>
    <n v="0"/>
    <n v="0"/>
    <n v="1124.3399999999999"/>
    <n v="1220.19"/>
    <n v="0"/>
    <n v="0"/>
    <n v="0"/>
    <n v="0"/>
    <n v="0"/>
  </r>
  <r>
    <s v="SL 9406-510"/>
    <n v="6862"/>
    <s v="001"/>
    <m/>
    <s v="32-L01-011"/>
    <x v="4"/>
    <x v="272"/>
    <s v="011"/>
    <x v="10"/>
    <s v="DISTRICT ACCOUNTS"/>
    <m/>
    <x v="1380"/>
    <s v="SL 9406-510         "/>
    <s v=" "/>
    <s v=" "/>
    <n v="32"/>
    <s v="L01"/>
    <n v="11"/>
    <n v="318122"/>
    <n v="0"/>
    <n v="0"/>
    <s v=" "/>
    <s v=" "/>
    <n v="30100000"/>
    <n v="0"/>
    <n v="0"/>
    <n v="0"/>
    <n v="0"/>
    <n v="0"/>
    <n v="0"/>
    <n v="0"/>
    <n v="0"/>
    <n v="0"/>
    <n v="0"/>
    <n v="0"/>
    <n v="0"/>
    <n v="0"/>
    <n v="0"/>
    <n v="0"/>
    <n v="0"/>
    <n v="0"/>
    <n v="0"/>
    <n v="0"/>
    <n v="0"/>
    <n v="0"/>
    <n v="0"/>
    <n v="0"/>
    <n v="0"/>
    <n v="0"/>
  </r>
  <r>
    <s v="SL 9409-512"/>
    <n v="6863"/>
    <s v="001"/>
    <m/>
    <s v="32-L00-F62"/>
    <x v="4"/>
    <x v="264"/>
    <s v="F62"/>
    <x v="1088"/>
    <s v="DISTRICT ACCOUNTS"/>
    <m/>
    <x v="1381"/>
    <s v="SL 9409-512         "/>
    <s v=" "/>
    <s v=" "/>
    <n v="32"/>
    <s v="L00"/>
    <s v="F62"/>
    <n v="318122"/>
    <n v="0"/>
    <n v="55.08"/>
    <s v=" "/>
    <s v=" "/>
    <n v="30100000"/>
    <n v="65.58"/>
    <n v="0"/>
    <n v="0"/>
    <n v="65.58"/>
    <n v="55.08"/>
    <n v="46.25"/>
    <n v="0"/>
    <n v="0"/>
    <n v="951.54"/>
    <n v="960.37"/>
    <n v="58.34"/>
    <n v="0"/>
    <n v="0"/>
    <n v="58.34"/>
    <n v="65.58"/>
    <n v="46.25"/>
    <n v="0"/>
    <n v="0"/>
    <n v="885.96"/>
    <n v="905.29"/>
    <n v="0"/>
    <n v="0"/>
    <n v="0"/>
    <n v="0"/>
    <n v="0"/>
  </r>
  <r>
    <s v="SL 9409-514"/>
    <n v="6864"/>
    <s v="001"/>
    <m/>
    <s v="32-L00-F20"/>
    <x v="4"/>
    <x v="264"/>
    <s v="F20"/>
    <x v="1089"/>
    <s v="DISTRICT ACCOUNTS"/>
    <m/>
    <x v="1382"/>
    <s v="SL 9409-514         "/>
    <s v=" "/>
    <s v=" "/>
    <n v="32"/>
    <s v="L00"/>
    <s v="F20"/>
    <n v="318122"/>
    <n v="0"/>
    <n v="2.76"/>
    <s v=" "/>
    <s v=" "/>
    <n v="30100000"/>
    <n v="7.14"/>
    <n v="0"/>
    <n v="0"/>
    <n v="7.14"/>
    <n v="2.76"/>
    <n v="1.39"/>
    <n v="0"/>
    <n v="0"/>
    <n v="71.319999999999993"/>
    <n v="72.69"/>
    <n v="2.85"/>
    <n v="0"/>
    <n v="0"/>
    <n v="2.85"/>
    <n v="7.14"/>
    <n v="1.39"/>
    <n v="0"/>
    <n v="0"/>
    <n v="64.180000000000007"/>
    <n v="69.930000000000007"/>
    <n v="0"/>
    <n v="0"/>
    <n v="0"/>
    <n v="0"/>
    <n v="0"/>
  </r>
  <r>
    <s v="SL 9410-515"/>
    <n v="6865"/>
    <s v="001"/>
    <m/>
    <s v="32-L00-F51"/>
    <x v="4"/>
    <x v="264"/>
    <s v="F51"/>
    <x v="10"/>
    <s v="DISTRICT ACCOUNTS"/>
    <m/>
    <x v="1383"/>
    <s v="SL 9410-515         "/>
    <s v=" "/>
    <s v=" "/>
    <n v="32"/>
    <s v="L00"/>
    <s v="F51"/>
    <n v="318122"/>
    <n v="0"/>
    <n v="0"/>
    <s v=" "/>
    <s v=" "/>
    <n v="30100000"/>
    <n v="0"/>
    <n v="0"/>
    <n v="0"/>
    <n v="0"/>
    <n v="0"/>
    <n v="0"/>
    <n v="0"/>
    <n v="0"/>
    <n v="0"/>
    <n v="0"/>
    <n v="0"/>
    <n v="0"/>
    <n v="0"/>
    <n v="0"/>
    <n v="0"/>
    <n v="0"/>
    <n v="0"/>
    <n v="0"/>
    <n v="0"/>
    <n v="0"/>
    <n v="0"/>
    <n v="0"/>
    <n v="0"/>
    <n v="0"/>
    <n v="0"/>
  </r>
  <r>
    <s v="SL 9411-517"/>
    <n v="6866"/>
    <s v="001"/>
    <m/>
    <s v="32-L00-F41"/>
    <x v="4"/>
    <x v="264"/>
    <s v="F41"/>
    <x v="1090"/>
    <s v="DISTRICT ACCOUNTS"/>
    <m/>
    <x v="1384"/>
    <s v="SL 9411-517         "/>
    <s v=" "/>
    <s v=" "/>
    <n v="32"/>
    <s v="L00"/>
    <s v="F41"/>
    <n v="318122"/>
    <n v="0"/>
    <n v="0.83"/>
    <s v=" "/>
    <s v=" "/>
    <n v="30100000"/>
    <n v="6.99"/>
    <n v="0"/>
    <n v="0"/>
    <n v="6.99"/>
    <n v="0.83"/>
    <n v="3.74"/>
    <n v="0"/>
    <n v="0"/>
    <n v="99.44"/>
    <n v="96.53"/>
    <n v="1.86"/>
    <n v="0"/>
    <n v="0"/>
    <n v="1.86"/>
    <n v="6.99"/>
    <n v="3.74"/>
    <n v="0"/>
    <n v="0"/>
    <n v="92.45"/>
    <n v="95.7"/>
    <n v="0"/>
    <n v="0"/>
    <n v="0"/>
    <n v="0"/>
    <n v="0"/>
  </r>
  <r>
    <s v="SL 9411-518"/>
    <n v="6867"/>
    <s v="001"/>
    <m/>
    <s v="32-L00-F61"/>
    <x v="4"/>
    <x v="264"/>
    <s v="F61"/>
    <x v="10"/>
    <s v="DISTRICT ACCOUNTS"/>
    <m/>
    <x v="1385"/>
    <s v="SL 9411-518         "/>
    <s v=" "/>
    <s v=" "/>
    <n v="32"/>
    <s v="L00"/>
    <s v="F61"/>
    <n v="318122"/>
    <n v="0"/>
    <n v="0"/>
    <s v=" "/>
    <s v=" "/>
    <n v="30100000"/>
    <n v="0"/>
    <n v="0"/>
    <n v="0"/>
    <n v="0"/>
    <n v="0"/>
    <n v="0"/>
    <n v="0"/>
    <n v="0"/>
    <n v="0"/>
    <n v="0"/>
    <n v="0"/>
    <n v="0"/>
    <n v="0"/>
    <n v="0"/>
    <n v="0"/>
    <n v="0"/>
    <n v="0"/>
    <n v="0"/>
    <n v="0"/>
    <n v="0"/>
    <n v="0"/>
    <n v="0"/>
    <n v="0"/>
    <n v="0"/>
    <n v="0"/>
  </r>
  <r>
    <s v="SL 9412-520"/>
    <n v="6868"/>
    <s v="001"/>
    <m/>
    <s v="32-L00-F83"/>
    <x v="4"/>
    <x v="264"/>
    <s v="F83"/>
    <x v="10"/>
    <s v="DISTRICT ACCOUNTS"/>
    <m/>
    <x v="1386"/>
    <s v="SL 9412-520         "/>
    <s v=" "/>
    <s v=" "/>
    <n v="32"/>
    <s v="L00"/>
    <s v="F83"/>
    <n v="318122"/>
    <n v="0"/>
    <n v="0"/>
    <s v=" "/>
    <s v=" "/>
    <n v="30100000"/>
    <n v="0"/>
    <n v="0"/>
    <n v="0"/>
    <n v="0"/>
    <n v="0"/>
    <n v="0"/>
    <n v="0"/>
    <n v="0"/>
    <n v="0"/>
    <n v="0"/>
    <n v="0"/>
    <n v="0"/>
    <n v="0"/>
    <n v="0"/>
    <n v="0"/>
    <n v="0"/>
    <n v="0"/>
    <n v="0"/>
    <n v="0"/>
    <n v="0"/>
    <n v="0"/>
    <n v="0"/>
    <n v="0"/>
    <n v="0"/>
    <n v="0"/>
  </r>
  <r>
    <s v="SL 9412-521"/>
    <n v="6869"/>
    <s v="001"/>
    <m/>
    <s v="32-L00-F52"/>
    <x v="4"/>
    <x v="264"/>
    <s v="F52"/>
    <x v="1091"/>
    <s v="DISTRICT ACCOUNTS"/>
    <m/>
    <x v="1387"/>
    <s v="SL 9412-521         "/>
    <s v=" "/>
    <s v=" "/>
    <n v="32"/>
    <s v="L00"/>
    <s v="F52"/>
    <n v="318122"/>
    <n v="0"/>
    <n v="70.989999999999995"/>
    <s v=" "/>
    <s v=" "/>
    <n v="30100000"/>
    <n v="145.94999999999999"/>
    <n v="0"/>
    <n v="0"/>
    <n v="145.94999999999999"/>
    <n v="70.989999999999995"/>
    <n v="9.23"/>
    <n v="0"/>
    <n v="0"/>
    <n v="1838.9"/>
    <n v="1900.66"/>
    <n v="96.7"/>
    <n v="0"/>
    <n v="0"/>
    <n v="96.7"/>
    <n v="145.94999999999999"/>
    <n v="9.23"/>
    <n v="0"/>
    <n v="0"/>
    <n v="1692.95"/>
    <n v="1829.67"/>
    <n v="0"/>
    <n v="0"/>
    <n v="0"/>
    <n v="0"/>
    <n v="0"/>
  </r>
  <r>
    <s v="SL 9412-522"/>
    <n v="6870"/>
    <s v="001"/>
    <m/>
    <s v="32-L00-F77"/>
    <x v="4"/>
    <x v="264"/>
    <s v="F77"/>
    <x v="1092"/>
    <s v="DISTRICT ACCOUNTS"/>
    <m/>
    <x v="1388"/>
    <s v="SL 9412-522         "/>
    <s v=" "/>
    <s v=" "/>
    <n v="32"/>
    <s v="L00"/>
    <s v="F77"/>
    <n v="318122"/>
    <n v="0"/>
    <n v="3.71"/>
    <s v=" "/>
    <s v=" "/>
    <n v="30100000"/>
    <n v="8.9600000000000009"/>
    <n v="0"/>
    <n v="0"/>
    <n v="8.9600000000000009"/>
    <n v="3.71"/>
    <n v="1.17"/>
    <n v="0"/>
    <n v="0"/>
    <n v="93.92"/>
    <n v="96.46"/>
    <n v="7.09"/>
    <n v="0"/>
    <n v="0"/>
    <n v="7.09"/>
    <n v="8.9600000000000009"/>
    <n v="1.17"/>
    <n v="0"/>
    <n v="0"/>
    <n v="84.96"/>
    <n v="92.75"/>
    <n v="0"/>
    <n v="0"/>
    <n v="0"/>
    <n v="0"/>
    <n v="0"/>
  </r>
  <r>
    <s v="SL 9501-523"/>
    <n v="6871"/>
    <s v="001"/>
    <m/>
    <s v="32-L00-F73"/>
    <x v="4"/>
    <x v="264"/>
    <s v="F73"/>
    <x v="1093"/>
    <s v="DISTRICT ACCOUNTS"/>
    <m/>
    <x v="1389"/>
    <s v="SL 9501-523         "/>
    <s v=" "/>
    <s v=" "/>
    <n v="32"/>
    <s v="L00"/>
    <s v="F73"/>
    <n v="318122"/>
    <n v="0"/>
    <n v="17.510000000000002"/>
    <s v=" "/>
    <s v=" "/>
    <n v="30100000"/>
    <n v="36.19"/>
    <n v="0"/>
    <n v="0"/>
    <n v="36.19"/>
    <n v="17.510000000000002"/>
    <n v="0"/>
    <n v="0"/>
    <n v="0"/>
    <n v="383.95"/>
    <n v="401.46"/>
    <n v="0"/>
    <n v="0"/>
    <n v="0"/>
    <n v="0"/>
    <n v="36.19"/>
    <n v="0"/>
    <n v="0"/>
    <n v="0"/>
    <n v="347.76"/>
    <n v="383.95"/>
    <n v="0"/>
    <n v="0"/>
    <n v="0"/>
    <n v="0"/>
    <n v="0"/>
  </r>
  <r>
    <s v="SL 9503-524"/>
    <n v="6872"/>
    <s v="001"/>
    <m/>
    <s v="32-L00-F72"/>
    <x v="4"/>
    <x v="264"/>
    <s v="F72"/>
    <x v="1094"/>
    <s v="DISTRICT ACCOUNTS"/>
    <m/>
    <x v="1390"/>
    <s v="SL 9503-524         "/>
    <s v=" "/>
    <s v=" "/>
    <n v="32"/>
    <s v="L00"/>
    <s v="F72"/>
    <n v="318122"/>
    <n v="0"/>
    <n v="96.03"/>
    <s v=" "/>
    <s v=" "/>
    <n v="30100000"/>
    <n v="169.81"/>
    <n v="0"/>
    <n v="0"/>
    <n v="169.81"/>
    <n v="96.03"/>
    <n v="38.29"/>
    <n v="0"/>
    <n v="0"/>
    <n v="2556.92"/>
    <n v="2614.66"/>
    <n v="90.34"/>
    <n v="0"/>
    <n v="0"/>
    <n v="90.34"/>
    <n v="169.81"/>
    <n v="38.29"/>
    <n v="0"/>
    <n v="0"/>
    <n v="2387.11"/>
    <n v="2518.63"/>
    <n v="0"/>
    <n v="0"/>
    <n v="0"/>
    <n v="0"/>
    <n v="0"/>
  </r>
  <r>
    <s v="SL 9504-526"/>
    <n v="6873"/>
    <s v="001"/>
    <m/>
    <s v="32-L00-F80"/>
    <x v="4"/>
    <x v="264"/>
    <s v="F80"/>
    <x v="1095"/>
    <s v="DISTRICT ACCOUNTS"/>
    <m/>
    <x v="1391"/>
    <s v="SL 9504-526         "/>
    <s v=" "/>
    <s v=" "/>
    <n v="32"/>
    <s v="L00"/>
    <s v="F80"/>
    <n v="318122"/>
    <n v="0"/>
    <n v="12.88"/>
    <s v=" "/>
    <s v=" "/>
    <n v="30100000"/>
    <n v="90.22"/>
    <n v="0"/>
    <n v="0"/>
    <n v="90.22"/>
    <n v="12.88"/>
    <n v="4.53"/>
    <n v="0"/>
    <n v="0"/>
    <n v="808.54"/>
    <n v="816.89"/>
    <n v="9.06"/>
    <n v="0"/>
    <n v="0"/>
    <n v="9.06"/>
    <n v="90.22"/>
    <n v="4.53"/>
    <n v="0"/>
    <n v="0"/>
    <n v="718.32"/>
    <n v="804.01"/>
    <n v="0"/>
    <n v="0"/>
    <n v="0"/>
    <n v="0"/>
    <n v="0"/>
  </r>
  <r>
    <s v="SL 9504-527"/>
    <n v="6874"/>
    <s v="001"/>
    <m/>
    <s v="32-L00-F78"/>
    <x v="4"/>
    <x v="264"/>
    <s v="F78"/>
    <x v="10"/>
    <s v="DISTRICT ACCOUNTS"/>
    <m/>
    <x v="1392"/>
    <s v="SL 9504-527         "/>
    <s v=" "/>
    <s v=" "/>
    <n v="32"/>
    <s v="L00"/>
    <s v="F78"/>
    <n v="318122"/>
    <n v="0"/>
    <n v="0"/>
    <s v=" "/>
    <s v=" "/>
    <n v="30100000"/>
    <n v="0"/>
    <n v="0"/>
    <n v="0"/>
    <n v="0"/>
    <n v="0"/>
    <n v="4.74"/>
    <n v="0"/>
    <n v="0"/>
    <n v="59.34"/>
    <n v="54.6"/>
    <n v="0"/>
    <n v="0"/>
    <n v="0"/>
    <n v="0"/>
    <n v="0"/>
    <n v="4.74"/>
    <n v="0"/>
    <n v="0"/>
    <n v="59.34"/>
    <n v="54.6"/>
    <n v="0"/>
    <n v="0"/>
    <n v="0"/>
    <n v="0"/>
    <n v="0"/>
  </r>
  <r>
    <s v="SL 9504-528"/>
    <n v="6875"/>
    <s v="001"/>
    <m/>
    <s v="32-L00-F79"/>
    <x v="4"/>
    <x v="264"/>
    <s v="F79"/>
    <x v="1096"/>
    <s v="DISTRICT ACCOUNTS"/>
    <m/>
    <x v="1393"/>
    <s v="SL 9504-528         "/>
    <s v=" "/>
    <s v=" "/>
    <n v="32"/>
    <s v="L00"/>
    <s v="F79"/>
    <n v="318122"/>
    <n v="0"/>
    <n v="39.090000000000003"/>
    <s v=" "/>
    <s v=" "/>
    <n v="30100000"/>
    <n v="31.55"/>
    <n v="0"/>
    <n v="0"/>
    <n v="31.55"/>
    <n v="39.090000000000003"/>
    <n v="6.57"/>
    <n v="0"/>
    <n v="0"/>
    <n v="987.7"/>
    <n v="1020.22"/>
    <n v="38.01"/>
    <n v="0"/>
    <n v="0"/>
    <n v="38.01"/>
    <n v="31.55"/>
    <n v="6.57"/>
    <n v="0"/>
    <n v="0"/>
    <n v="956.15"/>
    <n v="981.13"/>
    <n v="0"/>
    <n v="0"/>
    <n v="0"/>
    <n v="0"/>
    <n v="0"/>
  </r>
  <r>
    <s v="SL 9505-529"/>
    <n v="6876"/>
    <s v="001"/>
    <m/>
    <s v="32-L00-F97"/>
    <x v="4"/>
    <x v="264"/>
    <s v="F97"/>
    <x v="1097"/>
    <s v="DISTRICT ACCOUNTS"/>
    <m/>
    <x v="1394"/>
    <s v="SL 9505-529         "/>
    <s v=" "/>
    <s v=" "/>
    <n v="32"/>
    <s v="L00"/>
    <s v="F97"/>
    <n v="318122"/>
    <n v="0"/>
    <n v="15.33"/>
    <s v=" "/>
    <s v=" "/>
    <n v="30100000"/>
    <n v="11.4"/>
    <n v="0"/>
    <n v="0"/>
    <n v="11.4"/>
    <n v="15.33"/>
    <n v="0"/>
    <n v="0"/>
    <n v="0"/>
    <n v="97.32"/>
    <n v="112.65"/>
    <n v="0"/>
    <n v="0"/>
    <n v="0"/>
    <n v="0"/>
    <n v="11.4"/>
    <n v="0"/>
    <n v="0"/>
    <n v="0"/>
    <n v="85.92"/>
    <n v="97.32"/>
    <n v="0"/>
    <n v="0"/>
    <n v="0"/>
    <n v="0"/>
    <n v="0"/>
  </r>
  <r>
    <s v="SL 9506-530"/>
    <n v="6877"/>
    <s v="001"/>
    <m/>
    <s v="32-L00-F89"/>
    <x v="4"/>
    <x v="264"/>
    <s v="F89"/>
    <x v="1098"/>
    <s v="DISTRICT ACCOUNTS"/>
    <m/>
    <x v="1395"/>
    <s v="SL 9506-530         "/>
    <s v=" "/>
    <s v=" "/>
    <n v="32"/>
    <s v="L00"/>
    <s v="F89"/>
    <n v="318122"/>
    <n v="0"/>
    <n v="29.96"/>
    <s v=" "/>
    <s v=" "/>
    <n v="30100000"/>
    <n v="17.75"/>
    <n v="0"/>
    <n v="0"/>
    <n v="17.75"/>
    <n v="29.96"/>
    <n v="0.56000000000000005"/>
    <n v="0"/>
    <n v="0"/>
    <n v="635.15"/>
    <n v="664.55"/>
    <n v="48.56"/>
    <n v="0"/>
    <n v="0"/>
    <n v="48.56"/>
    <n v="17.75"/>
    <n v="0.56000000000000005"/>
    <n v="0"/>
    <n v="0"/>
    <n v="617.4"/>
    <n v="634.59"/>
    <n v="0"/>
    <n v="0"/>
    <n v="0"/>
    <n v="0"/>
    <n v="0"/>
  </r>
  <r>
    <s v="SL 9507-531"/>
    <n v="6878"/>
    <s v="001"/>
    <m/>
    <s v="32-L00-H02"/>
    <x v="4"/>
    <x v="264"/>
    <s v="H02"/>
    <x v="1099"/>
    <s v="DISTRICT ACCOUNTS"/>
    <m/>
    <x v="1396"/>
    <s v="SL 9507-531         "/>
    <s v=" "/>
    <s v=" "/>
    <n v="32"/>
    <s v="L00"/>
    <s v="H02"/>
    <n v="318122"/>
    <n v="0"/>
    <n v="14.92"/>
    <s v=" "/>
    <s v=" "/>
    <n v="30100000"/>
    <n v="17.309999999999999"/>
    <n v="0"/>
    <n v="0"/>
    <n v="17.309999999999999"/>
    <n v="14.92"/>
    <n v="26.41"/>
    <n v="0"/>
    <n v="0"/>
    <n v="711.62"/>
    <n v="700.13"/>
    <n v="37.020000000000003"/>
    <n v="0"/>
    <n v="0"/>
    <n v="37.020000000000003"/>
    <n v="17.309999999999999"/>
    <n v="26.41"/>
    <n v="0"/>
    <n v="0"/>
    <n v="694.31"/>
    <n v="685.21"/>
    <n v="0"/>
    <n v="0"/>
    <n v="0"/>
    <n v="0"/>
    <n v="0"/>
  </r>
  <r>
    <s v="SL 9507-532"/>
    <n v="6879"/>
    <s v="001"/>
    <m/>
    <s v="32-L00-F94"/>
    <x v="4"/>
    <x v="264"/>
    <s v="F94"/>
    <x v="1100"/>
    <s v="DISTRICT ACCOUNTS"/>
    <m/>
    <x v="1397"/>
    <s v="SL 9507-532         "/>
    <s v=" "/>
    <s v=" "/>
    <n v="32"/>
    <s v="L00"/>
    <s v="F94"/>
    <n v="318122"/>
    <n v="0"/>
    <n v="8.1199999999999992"/>
    <s v=" "/>
    <s v=" "/>
    <n v="30100000"/>
    <n v="26.2"/>
    <n v="0"/>
    <n v="0"/>
    <n v="26.2"/>
    <n v="8.1199999999999992"/>
    <n v="8.5"/>
    <n v="0"/>
    <n v="0"/>
    <n v="305.93"/>
    <n v="305.55"/>
    <n v="15.69"/>
    <n v="0"/>
    <n v="0"/>
    <n v="15.69"/>
    <n v="26.2"/>
    <n v="8.5"/>
    <n v="0"/>
    <n v="0"/>
    <n v="279.73"/>
    <n v="297.43"/>
    <n v="0"/>
    <n v="0"/>
    <n v="0"/>
    <n v="0"/>
    <n v="0"/>
  </r>
  <r>
    <s v="SL 9508-533"/>
    <n v="6880"/>
    <s v="001"/>
    <m/>
    <s v="32-L00-F95"/>
    <x v="4"/>
    <x v="264"/>
    <s v="F95"/>
    <x v="1101"/>
    <s v="DISTRICT ACCOUNTS"/>
    <m/>
    <x v="1398"/>
    <s v="SL 9508-533         "/>
    <s v=" "/>
    <s v=" "/>
    <n v="32"/>
    <s v="L00"/>
    <s v="F95"/>
    <n v="318122"/>
    <n v="0"/>
    <n v="23.3"/>
    <s v=" "/>
    <s v=" "/>
    <n v="30100000"/>
    <n v="49.29"/>
    <n v="0"/>
    <n v="0"/>
    <n v="49.29"/>
    <n v="23.3"/>
    <n v="6.45"/>
    <n v="0"/>
    <n v="0"/>
    <n v="650.85"/>
    <n v="667.7"/>
    <n v="20.059999999999999"/>
    <n v="0"/>
    <n v="0"/>
    <n v="20.059999999999999"/>
    <n v="49.29"/>
    <n v="6.45"/>
    <n v="0"/>
    <n v="0"/>
    <n v="601.55999999999995"/>
    <n v="644.4"/>
    <n v="0"/>
    <n v="0"/>
    <n v="0"/>
    <n v="0"/>
    <n v="0"/>
  </r>
  <r>
    <s v="SL 9508-534"/>
    <n v="6881"/>
    <s v="001"/>
    <m/>
    <s v="32-L00-F98"/>
    <x v="4"/>
    <x v="264"/>
    <s v="F98"/>
    <x v="10"/>
    <s v="DISTRICT ACCOUNTS"/>
    <m/>
    <x v="1399"/>
    <s v="SL 9508-534         "/>
    <s v=" "/>
    <s v=" "/>
    <n v="32"/>
    <s v="L00"/>
    <s v="F98"/>
    <n v="318122"/>
    <n v="0"/>
    <n v="0"/>
    <s v=" "/>
    <s v=" "/>
    <n v="30100000"/>
    <n v="0"/>
    <n v="0"/>
    <n v="0"/>
    <n v="0"/>
    <n v="0"/>
    <n v="0"/>
    <n v="0"/>
    <n v="0"/>
    <n v="0"/>
    <n v="0"/>
    <n v="0"/>
    <n v="0"/>
    <n v="0"/>
    <n v="0"/>
    <n v="0"/>
    <n v="0"/>
    <n v="0"/>
    <n v="0"/>
    <n v="0"/>
    <n v="0"/>
    <n v="0"/>
    <n v="0"/>
    <n v="0"/>
    <n v="0"/>
    <n v="0"/>
  </r>
  <r>
    <s v="SL 9510-535"/>
    <n v="6882"/>
    <s v="001"/>
    <m/>
    <s v="32-L00-G19"/>
    <x v="4"/>
    <x v="264"/>
    <s v="G19"/>
    <x v="1102"/>
    <s v="DISTRICT ACCOUNTS"/>
    <m/>
    <x v="1400"/>
    <s v="SL 9510-535         "/>
    <s v=" "/>
    <s v=" "/>
    <n v="32"/>
    <s v="L00"/>
    <s v="G19"/>
    <n v="318122"/>
    <n v="0"/>
    <n v="8.01"/>
    <s v=" "/>
    <s v=" "/>
    <n v="30100000"/>
    <n v="13.47"/>
    <n v="0"/>
    <n v="0"/>
    <n v="13.47"/>
    <n v="8.01"/>
    <n v="2"/>
    <n v="0"/>
    <n v="0"/>
    <n v="212.42"/>
    <n v="218.43"/>
    <n v="8.6"/>
    <n v="0"/>
    <n v="0"/>
    <n v="8.6"/>
    <n v="13.47"/>
    <n v="2"/>
    <n v="0"/>
    <n v="0"/>
    <n v="198.95"/>
    <n v="210.42"/>
    <n v="0"/>
    <n v="0"/>
    <n v="0"/>
    <n v="0"/>
    <n v="0"/>
  </r>
  <r>
    <s v="SL 9510-536"/>
    <n v="6883"/>
    <s v="001"/>
    <m/>
    <s v="32-L00-F91"/>
    <x v="4"/>
    <x v="264"/>
    <s v="F91"/>
    <x v="1103"/>
    <s v="DISTRICT ACCOUNTS"/>
    <m/>
    <x v="1401"/>
    <s v="SL 9510-536         "/>
    <s v=" "/>
    <s v=" "/>
    <n v="32"/>
    <s v="L00"/>
    <s v="F91"/>
    <n v="318122"/>
    <n v="0"/>
    <n v="58.5"/>
    <s v=" "/>
    <s v=" "/>
    <n v="30100000"/>
    <n v="95.01"/>
    <n v="0"/>
    <n v="0"/>
    <n v="95.01"/>
    <n v="58.5"/>
    <n v="11.45"/>
    <n v="0"/>
    <n v="0"/>
    <n v="1206.83"/>
    <n v="1253.8800000000001"/>
    <n v="20.69"/>
    <n v="0"/>
    <n v="0"/>
    <n v="20.69"/>
    <n v="95.01"/>
    <n v="11.45"/>
    <n v="0"/>
    <n v="0"/>
    <n v="1111.82"/>
    <n v="1195.3800000000001"/>
    <n v="0"/>
    <n v="0"/>
    <n v="0"/>
    <n v="0"/>
    <n v="0"/>
  </r>
  <r>
    <s v="SL 9510-537"/>
    <n v="6884"/>
    <s v="001"/>
    <m/>
    <s v="32-L00-G53"/>
    <x v="4"/>
    <x v="264"/>
    <s v="G53"/>
    <x v="10"/>
    <s v="DISTRICT ACCOUNTS"/>
    <m/>
    <x v="1402"/>
    <s v="SL 9510-537         "/>
    <s v=" "/>
    <s v=" "/>
    <n v="32"/>
    <s v="L00"/>
    <s v="G53"/>
    <n v="318122"/>
    <n v="0"/>
    <n v="0"/>
    <s v=" "/>
    <s v=" "/>
    <n v="30100000"/>
    <n v="3"/>
    <n v="0"/>
    <n v="0"/>
    <n v="3"/>
    <n v="0"/>
    <n v="2.75"/>
    <n v="0"/>
    <n v="0"/>
    <n v="127.61"/>
    <n v="124.86"/>
    <n v="0"/>
    <n v="0"/>
    <n v="0"/>
    <n v="0"/>
    <n v="3"/>
    <n v="2.75"/>
    <n v="0"/>
    <n v="0"/>
    <n v="124.61"/>
    <n v="124.86"/>
    <n v="0"/>
    <n v="0"/>
    <n v="0"/>
    <n v="0"/>
    <n v="0"/>
  </r>
  <r>
    <s v="SL 9604-539"/>
    <n v="6885"/>
    <s v="001"/>
    <m/>
    <s v="32-L00-G32"/>
    <x v="4"/>
    <x v="264"/>
    <s v="G32"/>
    <x v="1104"/>
    <s v="DISTRICT ACCOUNTS"/>
    <m/>
    <x v="1403"/>
    <s v="SL 9604-539         "/>
    <s v=" "/>
    <s v=" "/>
    <n v="32"/>
    <s v="L00"/>
    <s v="G32"/>
    <n v="318122"/>
    <n v="0"/>
    <n v="20.86"/>
    <s v=" "/>
    <s v=" "/>
    <n v="30100000"/>
    <n v="78.400000000000006"/>
    <n v="0"/>
    <n v="0"/>
    <n v="78.400000000000006"/>
    <n v="20.86"/>
    <n v="3"/>
    <n v="0"/>
    <n v="0"/>
    <n v="1052.17"/>
    <n v="1070.03"/>
    <n v="49.65"/>
    <n v="0"/>
    <n v="0"/>
    <n v="49.65"/>
    <n v="78.400000000000006"/>
    <n v="3"/>
    <n v="0"/>
    <n v="0"/>
    <n v="973.77"/>
    <n v="1049.17"/>
    <n v="0"/>
    <n v="0"/>
    <n v="0"/>
    <n v="0"/>
    <n v="0"/>
  </r>
  <r>
    <s v="SL 9606-541"/>
    <n v="6886"/>
    <s v="001"/>
    <m/>
    <s v="32-L00-G38"/>
    <x v="4"/>
    <x v="264"/>
    <s v="G38"/>
    <x v="10"/>
    <s v="DISTRICT ACCOUNTS"/>
    <m/>
    <x v="1404"/>
    <s v="SL 9606-541         "/>
    <s v=" "/>
    <s v=" "/>
    <n v="32"/>
    <s v="L00"/>
    <s v="G38"/>
    <n v="318122"/>
    <n v="0"/>
    <n v="0"/>
    <s v=" "/>
    <s v=" "/>
    <n v="30100000"/>
    <n v="0"/>
    <n v="0"/>
    <n v="0"/>
    <n v="0"/>
    <n v="0"/>
    <n v="0"/>
    <n v="0"/>
    <n v="0"/>
    <n v="0"/>
    <n v="0"/>
    <n v="0"/>
    <n v="0"/>
    <n v="0"/>
    <n v="0"/>
    <n v="0"/>
    <n v="0"/>
    <n v="0"/>
    <n v="0"/>
    <n v="0"/>
    <n v="0"/>
    <n v="0"/>
    <n v="0"/>
    <n v="0"/>
    <n v="0"/>
    <n v="0"/>
  </r>
  <r>
    <s v="SL 9607-542"/>
    <n v="6887"/>
    <s v="001"/>
    <m/>
    <s v="32-L00-G33"/>
    <x v="4"/>
    <x v="264"/>
    <s v="G33"/>
    <x v="1105"/>
    <s v="DISTRICT ACCOUNTS"/>
    <m/>
    <x v="1405"/>
    <s v="SL 9607-542         "/>
    <s v=" "/>
    <s v=" "/>
    <n v="32"/>
    <s v="L00"/>
    <s v="G33"/>
    <n v="318122"/>
    <n v="0"/>
    <n v="38.47"/>
    <s v=" "/>
    <s v=" "/>
    <n v="30100000"/>
    <n v="45.74"/>
    <n v="0"/>
    <n v="0"/>
    <n v="45.74"/>
    <n v="38.47"/>
    <n v="22.27"/>
    <n v="0"/>
    <n v="0"/>
    <n v="893.19"/>
    <n v="909.39"/>
    <n v="6.62"/>
    <n v="0"/>
    <n v="0"/>
    <n v="6.62"/>
    <n v="45.74"/>
    <n v="22.27"/>
    <n v="0"/>
    <n v="0"/>
    <n v="847.45"/>
    <n v="870.92"/>
    <n v="0"/>
    <n v="0"/>
    <n v="0"/>
    <n v="0"/>
    <n v="0"/>
  </r>
  <r>
    <s v="SL 9609-545"/>
    <n v="6888"/>
    <s v="001"/>
    <m/>
    <s v="32-L00-G36"/>
    <x v="4"/>
    <x v="264"/>
    <s v="G36"/>
    <x v="1106"/>
    <s v="DISTRICT ACCOUNTS"/>
    <m/>
    <x v="1406"/>
    <s v="SL 9609-545         "/>
    <s v=" "/>
    <s v=" "/>
    <n v="32"/>
    <s v="L00"/>
    <s v="G36"/>
    <n v="318122"/>
    <n v="0"/>
    <n v="15.68"/>
    <s v=" "/>
    <s v=" "/>
    <n v="30100000"/>
    <n v="79.39"/>
    <n v="0"/>
    <n v="0"/>
    <n v="79.39"/>
    <n v="15.68"/>
    <n v="5.42"/>
    <n v="0"/>
    <n v="0"/>
    <n v="771.12"/>
    <n v="781.38"/>
    <n v="15.22"/>
    <n v="0"/>
    <n v="0"/>
    <n v="15.22"/>
    <n v="79.39"/>
    <n v="5.42"/>
    <n v="0"/>
    <n v="0"/>
    <n v="691.73"/>
    <n v="765.7"/>
    <n v="0"/>
    <n v="0"/>
    <n v="0"/>
    <n v="0"/>
    <n v="0"/>
  </r>
  <r>
    <s v="SL 9609-546"/>
    <n v="6889"/>
    <s v="001"/>
    <m/>
    <s v="32-L00-G37"/>
    <x v="4"/>
    <x v="264"/>
    <s v="G37"/>
    <x v="1107"/>
    <s v="DISTRICT ACCOUNTS"/>
    <m/>
    <x v="1407"/>
    <s v="SL 9609-546         "/>
    <s v=" "/>
    <s v=" "/>
    <n v="32"/>
    <s v="L00"/>
    <s v="G37"/>
    <n v="318122"/>
    <n v="0"/>
    <n v="37.32"/>
    <s v=" "/>
    <s v=" "/>
    <n v="30100000"/>
    <n v="35.19"/>
    <n v="0"/>
    <n v="0"/>
    <n v="35.19"/>
    <n v="37.32"/>
    <n v="0"/>
    <n v="0"/>
    <n v="0"/>
    <n v="793.42"/>
    <n v="830.74"/>
    <n v="38.659999999999997"/>
    <n v="0"/>
    <n v="0"/>
    <n v="38.659999999999997"/>
    <n v="35.19"/>
    <n v="0"/>
    <n v="0"/>
    <n v="0"/>
    <n v="758.23"/>
    <n v="793.42"/>
    <n v="0"/>
    <n v="0"/>
    <n v="0"/>
    <n v="0"/>
    <n v="0"/>
  </r>
  <r>
    <s v="SL 9610-547"/>
    <n v="6890"/>
    <s v="001"/>
    <m/>
    <s v="32-L00-G55"/>
    <x v="4"/>
    <x v="264"/>
    <s v="G55"/>
    <x v="10"/>
    <s v="DISTRICT ACCOUNTS"/>
    <m/>
    <x v="1408"/>
    <s v="SL 9610-547         "/>
    <s v=" "/>
    <s v=" "/>
    <n v="32"/>
    <s v="L00"/>
    <s v="G55"/>
    <n v="318122"/>
    <n v="0"/>
    <n v="0"/>
    <s v=" "/>
    <s v=" "/>
    <n v="30100000"/>
    <n v="0"/>
    <n v="0"/>
    <n v="0"/>
    <n v="0"/>
    <n v="0"/>
    <n v="0"/>
    <n v="0"/>
    <n v="0"/>
    <n v="0"/>
    <n v="0"/>
    <n v="0"/>
    <n v="0"/>
    <n v="0"/>
    <n v="0"/>
    <n v="0"/>
    <n v="0"/>
    <n v="0"/>
    <n v="0"/>
    <n v="0"/>
    <n v="0"/>
    <n v="0"/>
    <n v="0"/>
    <n v="0"/>
    <n v="0"/>
    <n v="0"/>
  </r>
  <r>
    <s v="SL 9610-550"/>
    <n v="6891"/>
    <s v="001"/>
    <m/>
    <s v="32-L00-H25"/>
    <x v="4"/>
    <x v="264"/>
    <s v="H25"/>
    <x v="1108"/>
    <s v="DISTRICT ACCOUNTS"/>
    <m/>
    <x v="1409"/>
    <s v="SL 9610-550         "/>
    <s v=" "/>
    <s v=" "/>
    <n v="32"/>
    <s v="L00"/>
    <s v="H25"/>
    <n v="318122"/>
    <n v="0"/>
    <n v="12.73"/>
    <s v=" "/>
    <s v=" "/>
    <n v="30100000"/>
    <n v="13.72"/>
    <n v="0"/>
    <n v="0"/>
    <n v="13.72"/>
    <n v="12.73"/>
    <n v="0.1"/>
    <n v="0"/>
    <n v="0"/>
    <n v="220.63"/>
    <n v="233.26"/>
    <n v="7.32"/>
    <n v="0"/>
    <n v="0"/>
    <n v="7.32"/>
    <n v="13.72"/>
    <n v="0.1"/>
    <n v="0"/>
    <n v="0"/>
    <n v="206.91"/>
    <n v="220.53"/>
    <n v="0"/>
    <n v="0"/>
    <n v="0"/>
    <n v="0"/>
    <n v="0"/>
  </r>
  <r>
    <s v="SL 9611 551"/>
    <n v="6892"/>
    <s v="001"/>
    <m/>
    <s v="32-L01-007"/>
    <x v="4"/>
    <x v="272"/>
    <s v="007"/>
    <x v="1109"/>
    <s v="DISTRICT ACCOUNTS"/>
    <m/>
    <x v="1410"/>
    <s v="SL 9611 551         "/>
    <s v=" "/>
    <s v=" "/>
    <n v="32"/>
    <s v="L01"/>
    <n v="7"/>
    <n v="318122"/>
    <n v="0"/>
    <n v="-7.86"/>
    <s v=" "/>
    <s v=" "/>
    <n v="30100000"/>
    <n v="161.66"/>
    <n v="0"/>
    <n v="0"/>
    <n v="203.28"/>
    <n v="33.76"/>
    <n v="0"/>
    <n v="0"/>
    <n v="0"/>
    <n v="721.81"/>
    <n v="713.95"/>
    <n v="1.44"/>
    <n v="0"/>
    <n v="0"/>
    <n v="1.44"/>
    <n v="161.66"/>
    <n v="0"/>
    <n v="0"/>
    <n v="0"/>
    <n v="518.53"/>
    <n v="680.19"/>
    <n v="0"/>
    <n v="0"/>
    <n v="0"/>
    <n v="0"/>
    <n v="0"/>
  </r>
  <r>
    <s v="SL 9611-548"/>
    <n v="6893"/>
    <s v="001"/>
    <m/>
    <s v="32-L00-H26"/>
    <x v="4"/>
    <x v="264"/>
    <s v="H26"/>
    <x v="10"/>
    <s v="DISTRICT ACCOUNTS"/>
    <m/>
    <x v="1411"/>
    <s v="SL 9611-548         "/>
    <s v=" "/>
    <s v=" "/>
    <n v="32"/>
    <s v="L00"/>
    <s v="H26"/>
    <n v="318122"/>
    <n v="0"/>
    <n v="0"/>
    <s v=" "/>
    <s v=" "/>
    <n v="30100000"/>
    <n v="0"/>
    <n v="0"/>
    <n v="0"/>
    <n v="0"/>
    <n v="0"/>
    <n v="0"/>
    <n v="0"/>
    <n v="0"/>
    <n v="0"/>
    <n v="0"/>
    <n v="0"/>
    <n v="0"/>
    <n v="0"/>
    <n v="0"/>
    <n v="0"/>
    <n v="0"/>
    <n v="0"/>
    <n v="0"/>
    <n v="0"/>
    <n v="0"/>
    <n v="0"/>
    <n v="0"/>
    <n v="0"/>
    <n v="0"/>
    <n v="0"/>
  </r>
  <r>
    <s v="SL 9611-549"/>
    <n v="6894"/>
    <s v="001"/>
    <m/>
    <s v="32-L00-G50"/>
    <x v="4"/>
    <x v="264"/>
    <s v="G50"/>
    <x v="1110"/>
    <s v="DISTRICT ACCOUNTS"/>
    <m/>
    <x v="1412"/>
    <s v="SL 9611-549         "/>
    <s v=" "/>
    <s v=" "/>
    <n v="32"/>
    <s v="L00"/>
    <s v="G50"/>
    <n v="318122"/>
    <n v="0"/>
    <n v="11.19"/>
    <s v=" "/>
    <s v=" "/>
    <n v="30100000"/>
    <n v="30.71"/>
    <n v="0"/>
    <n v="0"/>
    <n v="30.71"/>
    <n v="11.19"/>
    <n v="6.28"/>
    <n v="0"/>
    <n v="0"/>
    <n v="677.12"/>
    <n v="682.03"/>
    <n v="20.58"/>
    <n v="0"/>
    <n v="0"/>
    <n v="20.58"/>
    <n v="30.71"/>
    <n v="6.28"/>
    <n v="0"/>
    <n v="0"/>
    <n v="646.41"/>
    <n v="670.84"/>
    <n v="0"/>
    <n v="0"/>
    <n v="0"/>
    <n v="0"/>
    <n v="0"/>
  </r>
  <r>
    <s v="SL 9611-552"/>
    <n v="6895"/>
    <s v="001"/>
    <m/>
    <s v="32-L00-H27"/>
    <x v="4"/>
    <x v="264"/>
    <s v="H27"/>
    <x v="10"/>
    <s v="DISTRICT ACCOUNTS"/>
    <m/>
    <x v="1413"/>
    <s v="SL 9611-552         "/>
    <s v=" "/>
    <s v=" "/>
    <n v="32"/>
    <s v="L00"/>
    <s v="H27"/>
    <n v="318122"/>
    <n v="0"/>
    <n v="0"/>
    <s v=" "/>
    <s v=" "/>
    <n v="30100000"/>
    <n v="0"/>
    <n v="0"/>
    <n v="0"/>
    <n v="0"/>
    <n v="0"/>
    <n v="0"/>
    <n v="0"/>
    <n v="0"/>
    <n v="0"/>
    <n v="0"/>
    <n v="0"/>
    <n v="0"/>
    <n v="0"/>
    <n v="0"/>
    <n v="0"/>
    <n v="0"/>
    <n v="0"/>
    <n v="0"/>
    <n v="0"/>
    <n v="0"/>
    <n v="0"/>
    <n v="0"/>
    <n v="0"/>
    <n v="0"/>
    <n v="0"/>
  </r>
  <r>
    <s v="SL 9612-553"/>
    <n v="6896"/>
    <s v="001"/>
    <m/>
    <s v="32-L00-G51"/>
    <x v="4"/>
    <x v="264"/>
    <s v="G51"/>
    <x v="1111"/>
    <s v="DISTRICT ACCOUNTS"/>
    <m/>
    <x v="1414"/>
    <s v="SL 9612-553         "/>
    <s v=" "/>
    <s v=" "/>
    <n v="32"/>
    <s v="L00"/>
    <s v="G51"/>
    <n v="318122"/>
    <n v="0"/>
    <n v="13.76"/>
    <s v=" "/>
    <s v=" "/>
    <n v="30100000"/>
    <n v="26.31"/>
    <n v="0"/>
    <n v="0"/>
    <n v="26.31"/>
    <n v="13.76"/>
    <n v="3.68"/>
    <n v="0"/>
    <n v="0"/>
    <n v="299.58"/>
    <n v="309.66000000000003"/>
    <n v="6.6"/>
    <n v="0"/>
    <n v="0"/>
    <n v="6.6"/>
    <n v="26.31"/>
    <n v="3.68"/>
    <n v="0"/>
    <n v="0"/>
    <n v="273.27"/>
    <n v="295.89999999999998"/>
    <n v="0"/>
    <n v="0"/>
    <n v="0"/>
    <n v="0"/>
    <n v="0"/>
  </r>
  <r>
    <s v="SL 9704-556"/>
    <n v="6897"/>
    <s v="001"/>
    <m/>
    <s v="32-L00-H29"/>
    <x v="4"/>
    <x v="264"/>
    <s v="H29"/>
    <x v="10"/>
    <s v="DISTRICT ACCOUNTS"/>
    <m/>
    <x v="1415"/>
    <s v="SL 9704-556         "/>
    <s v=" "/>
    <s v=" "/>
    <n v="32"/>
    <s v="L00"/>
    <s v="H29"/>
    <n v="318122"/>
    <n v="0"/>
    <n v="0"/>
    <s v=" "/>
    <s v=" "/>
    <n v="30100000"/>
    <n v="0"/>
    <n v="0"/>
    <n v="0"/>
    <n v="0"/>
    <n v="0"/>
    <n v="0"/>
    <n v="0"/>
    <n v="0"/>
    <n v="0"/>
    <n v="0"/>
    <n v="0"/>
    <n v="0"/>
    <n v="0"/>
    <n v="0"/>
    <n v="0"/>
    <n v="0"/>
    <n v="0"/>
    <n v="0"/>
    <n v="0"/>
    <n v="0"/>
    <n v="0"/>
    <n v="0"/>
    <n v="0"/>
    <n v="0"/>
    <n v="0"/>
  </r>
  <r>
    <s v="SL 9705-557"/>
    <n v="6898"/>
    <s v="001"/>
    <m/>
    <s v="32-L00-H32"/>
    <x v="4"/>
    <x v="264"/>
    <s v="H32"/>
    <x v="1112"/>
    <s v="DISTRICT ACCOUNTS"/>
    <m/>
    <x v="1416"/>
    <s v="SL-9705-557         "/>
    <s v=" "/>
    <s v=" "/>
    <n v="32"/>
    <s v="L00"/>
    <s v="H32"/>
    <n v="318122"/>
    <n v="0"/>
    <n v="7.45"/>
    <s v=" "/>
    <s v=" "/>
    <n v="30100000"/>
    <n v="19.510000000000002"/>
    <n v="0"/>
    <n v="0"/>
    <n v="19.510000000000002"/>
    <n v="7.45"/>
    <n v="0"/>
    <n v="0"/>
    <n v="0"/>
    <n v="416.67"/>
    <n v="424.12"/>
    <n v="3.96"/>
    <n v="0"/>
    <n v="0"/>
    <n v="3.96"/>
    <n v="19.510000000000002"/>
    <n v="0"/>
    <n v="0"/>
    <n v="0"/>
    <n v="397.16"/>
    <n v="416.67"/>
    <n v="0"/>
    <n v="0"/>
    <n v="0"/>
    <n v="0"/>
    <n v="0"/>
  </r>
  <r>
    <s v="SL 9706-558"/>
    <n v="6899"/>
    <s v="001"/>
    <m/>
    <s v="32-L00-H28"/>
    <x v="4"/>
    <x v="264"/>
    <s v="H28"/>
    <x v="10"/>
    <s v="DISTRICT ACCOUNTS"/>
    <m/>
    <x v="1417"/>
    <s v="SL 9706-558         "/>
    <s v=" "/>
    <s v=" "/>
    <n v="32"/>
    <s v="L00"/>
    <s v="H28"/>
    <n v="318122"/>
    <n v="0"/>
    <n v="0"/>
    <s v=" "/>
    <s v=" "/>
    <n v="30100000"/>
    <n v="0"/>
    <n v="0"/>
    <n v="0"/>
    <n v="0"/>
    <n v="0"/>
    <n v="0"/>
    <n v="0"/>
    <n v="0"/>
    <n v="0"/>
    <n v="0"/>
    <n v="0"/>
    <n v="0"/>
    <n v="0"/>
    <n v="0"/>
    <n v="0"/>
    <n v="0"/>
    <n v="0"/>
    <n v="0"/>
    <n v="0"/>
    <n v="0"/>
    <n v="0"/>
    <n v="0"/>
    <n v="0"/>
    <n v="0"/>
    <n v="0"/>
  </r>
  <r>
    <s v="SL 9706-560"/>
    <n v="6900"/>
    <s v="001"/>
    <m/>
    <s v="32-L00-H31"/>
    <x v="4"/>
    <x v="264"/>
    <s v="H31"/>
    <x v="1113"/>
    <s v="DISTRICT ACCOUNTS"/>
    <m/>
    <x v="1418"/>
    <s v="SL 9706-560         "/>
    <s v=" "/>
    <s v=" "/>
    <n v="32"/>
    <s v="L00"/>
    <s v="H31"/>
    <n v="318122"/>
    <n v="0"/>
    <n v="12.11"/>
    <s v=" "/>
    <s v=" "/>
    <n v="30100000"/>
    <n v="44.56"/>
    <n v="0"/>
    <n v="0"/>
    <n v="44.56"/>
    <n v="12.11"/>
    <n v="12.63"/>
    <n v="0"/>
    <n v="0"/>
    <n v="532.35"/>
    <n v="531.83000000000004"/>
    <n v="18.399999999999999"/>
    <n v="0"/>
    <n v="0"/>
    <n v="18.399999999999999"/>
    <n v="44.56"/>
    <n v="12.63"/>
    <n v="0"/>
    <n v="0"/>
    <n v="487.79"/>
    <n v="519.72"/>
    <n v="0"/>
    <n v="0"/>
    <n v="0"/>
    <n v="0"/>
    <n v="0"/>
  </r>
  <r>
    <s v="SL 9707-561"/>
    <n v="6901"/>
    <s v="001"/>
    <m/>
    <s v="32-L00-H30"/>
    <x v="4"/>
    <x v="264"/>
    <s v="H30"/>
    <x v="10"/>
    <s v="DISTRICT ACCOUNTS"/>
    <m/>
    <x v="1419"/>
    <s v="SL 9707-561         "/>
    <s v=" "/>
    <s v=" "/>
    <n v="32"/>
    <s v="L00"/>
    <s v="H30"/>
    <n v="318122"/>
    <n v="0"/>
    <n v="0"/>
    <s v=" "/>
    <s v=" "/>
    <n v="30100000"/>
    <n v="0"/>
    <n v="0"/>
    <n v="0"/>
    <n v="0"/>
    <n v="0"/>
    <n v="0"/>
    <n v="0"/>
    <n v="0"/>
    <n v="0"/>
    <n v="0"/>
    <n v="0"/>
    <n v="0"/>
    <n v="0"/>
    <n v="0"/>
    <n v="0"/>
    <n v="0"/>
    <n v="0"/>
    <n v="0"/>
    <n v="0"/>
    <n v="0"/>
    <n v="0"/>
    <n v="0"/>
    <n v="0"/>
    <n v="0"/>
    <n v="0"/>
  </r>
  <r>
    <s v="SL 9707-562"/>
    <n v="6902"/>
    <s v="001"/>
    <m/>
    <s v="32-L00-H33"/>
    <x v="4"/>
    <x v="264"/>
    <s v="H33"/>
    <x v="10"/>
    <s v="DISTRICT ACCOUNTS"/>
    <m/>
    <x v="1420"/>
    <s v="SL 9707-562         "/>
    <s v=" "/>
    <s v=" "/>
    <n v="32"/>
    <s v="L00"/>
    <s v="H33"/>
    <n v="318122"/>
    <n v="0"/>
    <n v="0"/>
    <s v=" "/>
    <s v=" "/>
    <n v="30100000"/>
    <n v="0"/>
    <n v="0"/>
    <n v="0"/>
    <n v="0"/>
    <n v="0"/>
    <n v="0"/>
    <n v="0"/>
    <n v="0"/>
    <n v="0"/>
    <n v="0"/>
    <n v="0"/>
    <n v="0"/>
    <n v="0"/>
    <n v="0"/>
    <n v="0"/>
    <n v="0"/>
    <n v="0"/>
    <n v="0"/>
    <n v="0"/>
    <n v="0"/>
    <n v="0"/>
    <n v="0"/>
    <n v="0"/>
    <n v="0"/>
    <n v="0"/>
  </r>
  <r>
    <s v="SL 9709-564"/>
    <n v="6903"/>
    <s v="001"/>
    <m/>
    <s v="32-L01-001"/>
    <x v="4"/>
    <x v="272"/>
    <s v="001"/>
    <x v="10"/>
    <s v="DISTRICT ACCOUNTS"/>
    <m/>
    <x v="1421"/>
    <s v="SL 9709-564         "/>
    <s v=" "/>
    <s v=" "/>
    <n v="32"/>
    <s v="L01"/>
    <n v="1"/>
    <n v="318122"/>
    <n v="0"/>
    <n v="0"/>
    <s v=" "/>
    <s v=" "/>
    <n v="30100000"/>
    <n v="0"/>
    <n v="0"/>
    <n v="0"/>
    <n v="0"/>
    <n v="0"/>
    <n v="0"/>
    <n v="0"/>
    <n v="0"/>
    <n v="0"/>
    <n v="0"/>
    <n v="0"/>
    <n v="0"/>
    <n v="0"/>
    <n v="0"/>
    <n v="0"/>
    <n v="0"/>
    <n v="0"/>
    <n v="0"/>
    <n v="0"/>
    <n v="0"/>
    <n v="0"/>
    <n v="0"/>
    <n v="0"/>
    <n v="0"/>
    <n v="0"/>
  </r>
  <r>
    <s v="SL 9710-565"/>
    <n v="6904"/>
    <s v="001"/>
    <m/>
    <s v="32-L01-002"/>
    <x v="4"/>
    <x v="272"/>
    <s v="002"/>
    <x v="1114"/>
    <s v="DISTRICT ACCOUNTS"/>
    <m/>
    <x v="1422"/>
    <s v="SL 9710-565         "/>
    <s v=" "/>
    <s v=" "/>
    <n v="32"/>
    <s v="L01"/>
    <n v="2"/>
    <n v="318122"/>
    <n v="0"/>
    <n v="6.52"/>
    <s v=" "/>
    <s v=" "/>
    <n v="30100000"/>
    <n v="6.05"/>
    <n v="0"/>
    <n v="0"/>
    <n v="6.05"/>
    <n v="6.52"/>
    <n v="0"/>
    <n v="0"/>
    <n v="0"/>
    <n v="379.39"/>
    <n v="385.91"/>
    <n v="11.53"/>
    <n v="0"/>
    <n v="0"/>
    <n v="11.53"/>
    <n v="6.05"/>
    <n v="0"/>
    <n v="0"/>
    <n v="0"/>
    <n v="373.34"/>
    <n v="379.39"/>
    <n v="0"/>
    <n v="0"/>
    <n v="0"/>
    <n v="0"/>
    <n v="0"/>
  </r>
  <r>
    <s v="SL 9710-566"/>
    <n v="6905"/>
    <s v="001"/>
    <m/>
    <s v="32-L00-H34"/>
    <x v="4"/>
    <x v="264"/>
    <s v="H34"/>
    <x v="10"/>
    <s v="DISTRICT ACCOUNTS"/>
    <m/>
    <x v="1423"/>
    <s v="SL 9710-566         "/>
    <s v=" "/>
    <s v=" "/>
    <n v="32"/>
    <s v="L00"/>
    <s v="H34"/>
    <n v="318122"/>
    <n v="0"/>
    <n v="0"/>
    <s v=" "/>
    <s v=" "/>
    <n v="30100000"/>
    <n v="0"/>
    <n v="0"/>
    <n v="0"/>
    <n v="0"/>
    <n v="0"/>
    <n v="0"/>
    <n v="0"/>
    <n v="0"/>
    <n v="0"/>
    <n v="0"/>
    <n v="0"/>
    <n v="0"/>
    <n v="0"/>
    <n v="0"/>
    <n v="0"/>
    <n v="0"/>
    <n v="0"/>
    <n v="0"/>
    <n v="0"/>
    <n v="0"/>
    <n v="0"/>
    <n v="0"/>
    <n v="0"/>
    <n v="0"/>
    <n v="0"/>
  </r>
  <r>
    <s v="SL 9808-568"/>
    <n v="6906"/>
    <s v="001"/>
    <m/>
    <s v="32-L01-003"/>
    <x v="4"/>
    <x v="272"/>
    <s v="003"/>
    <x v="1115"/>
    <s v="DISTRICT ACCOUNTS"/>
    <m/>
    <x v="1424"/>
    <s v="SL 9808-568         "/>
    <s v=" "/>
    <s v=" "/>
    <n v="32"/>
    <s v="L01"/>
    <n v="3"/>
    <n v="318122"/>
    <n v="0"/>
    <n v="12.44"/>
    <s v=" "/>
    <s v=" "/>
    <n v="30100000"/>
    <n v="44.94"/>
    <n v="0"/>
    <n v="0"/>
    <n v="44.94"/>
    <n v="12.44"/>
    <n v="5.26"/>
    <n v="0"/>
    <n v="0"/>
    <n v="624.71"/>
    <n v="631.89"/>
    <n v="22.58"/>
    <n v="0"/>
    <n v="0"/>
    <n v="22.58"/>
    <n v="44.94"/>
    <n v="5.26"/>
    <n v="0"/>
    <n v="0"/>
    <n v="579.77"/>
    <n v="619.45000000000005"/>
    <n v="0"/>
    <n v="0"/>
    <n v="0"/>
    <n v="0"/>
    <n v="0"/>
  </r>
  <r>
    <s v="SL 9810-569"/>
    <n v="6907"/>
    <s v="001"/>
    <m/>
    <s v="32-L01-012"/>
    <x v="4"/>
    <x v="272"/>
    <s v="012"/>
    <x v="1116"/>
    <s v="DISTRICT ACCOUNTS"/>
    <m/>
    <x v="1425"/>
    <s v="SL 9810-569         "/>
    <s v=" "/>
    <s v=" "/>
    <n v="32"/>
    <s v="L01"/>
    <n v="12"/>
    <n v="318122"/>
    <n v="0"/>
    <n v="10.69"/>
    <s v=" "/>
    <s v=" "/>
    <n v="30100000"/>
    <n v="171.52"/>
    <n v="0"/>
    <n v="0"/>
    <n v="173.36"/>
    <n v="12.53"/>
    <n v="7.0000000000000007E-2"/>
    <n v="0"/>
    <n v="0"/>
    <n v="570.01"/>
    <n v="580.63"/>
    <n v="0"/>
    <n v="0"/>
    <n v="0"/>
    <n v="0"/>
    <n v="171.52"/>
    <n v="7.0000000000000007E-2"/>
    <n v="0"/>
    <n v="0"/>
    <n v="396.65"/>
    <n v="568.1"/>
    <n v="0"/>
    <n v="0"/>
    <n v="0"/>
    <n v="0"/>
    <n v="0"/>
  </r>
  <r>
    <s v="SL AC QUEENLAND MANOR II #9 QC STREETLIG"/>
    <n v="6908"/>
    <s v="001"/>
    <m/>
    <s v="32-L06-006"/>
    <x v="4"/>
    <x v="270"/>
    <s v="006"/>
    <x v="1117"/>
    <s v="DISTRICT ACCOUNTS"/>
    <m/>
    <x v="1426"/>
    <s v="SL QUNLAND MANOR #9 "/>
    <s v=" "/>
    <s v=" "/>
    <n v="32"/>
    <s v="L06"/>
    <n v="6"/>
    <n v="317600"/>
    <n v="0"/>
    <n v="52.15"/>
    <s v=" "/>
    <s v=" "/>
    <n v="30100000"/>
    <n v="88.55"/>
    <n v="0"/>
    <n v="0"/>
    <n v="88.55"/>
    <n v="52.15"/>
    <n v="20.45"/>
    <n v="0"/>
    <n v="0"/>
    <n v="3061.58"/>
    <n v="3093.28"/>
    <n v="106.25"/>
    <n v="0"/>
    <n v="0"/>
    <n v="106.25"/>
    <n v="88.55"/>
    <n v="20.45"/>
    <n v="0"/>
    <n v="0"/>
    <n v="2973.03"/>
    <n v="3041.13"/>
    <n v="0"/>
    <n v="0"/>
    <n v="0"/>
    <n v="0"/>
    <n v="0"/>
  </r>
  <r>
    <s v="SL GILBERT 00-01 GILBERT STREET LIGHTING"/>
    <n v="6909"/>
    <s v="001"/>
    <m/>
    <s v="32-L02-030"/>
    <x v="4"/>
    <x v="268"/>
    <s v="030"/>
    <x v="1118"/>
    <s v="DISTRICT ACCOUNTS"/>
    <m/>
    <x v="1427"/>
    <s v="SL GILBERT 00-01    "/>
    <s v=" "/>
    <s v=" "/>
    <n v="32"/>
    <s v="L02"/>
    <n v="30"/>
    <n v="317122"/>
    <n v="0"/>
    <n v="17.579999999999998"/>
    <s v=" "/>
    <s v=" "/>
    <n v="30100000"/>
    <n v="112.09"/>
    <n v="0"/>
    <n v="0"/>
    <n v="112.09"/>
    <n v="17.579999999999998"/>
    <n v="0"/>
    <n v="0"/>
    <n v="0"/>
    <n v="1581.04"/>
    <n v="1598.62"/>
    <n v="49.55"/>
    <n v="0"/>
    <n v="0"/>
    <n v="49.55"/>
    <n v="112.09"/>
    <n v="0"/>
    <n v="0"/>
    <n v="0"/>
    <n v="1468.95"/>
    <n v="1581.04"/>
    <n v="0"/>
    <n v="0"/>
    <n v="0"/>
    <n v="0"/>
    <n v="0"/>
  </r>
  <r>
    <s v="SL GILBERT 00-02 GILBERT STREET LIGHTING"/>
    <n v="6910"/>
    <s v="001"/>
    <m/>
    <s v="32-L02-031"/>
    <x v="4"/>
    <x v="268"/>
    <s v="031"/>
    <x v="1119"/>
    <s v="DISTRICT ACCOUNTS"/>
    <m/>
    <x v="1428"/>
    <s v="SL GILBERT 00-02    "/>
    <s v=" "/>
    <s v=" "/>
    <n v="32"/>
    <s v="L02"/>
    <n v="31"/>
    <n v="317122"/>
    <n v="0"/>
    <n v="285.10000000000002"/>
    <s v=" "/>
    <s v=" "/>
    <n v="30100000"/>
    <n v="568.12"/>
    <n v="0"/>
    <n v="0"/>
    <n v="568.12"/>
    <n v="285.10000000000002"/>
    <n v="80.61"/>
    <n v="0"/>
    <n v="0"/>
    <n v="10125.870000000001"/>
    <n v="10330.36"/>
    <n v="269.98"/>
    <n v="0"/>
    <n v="0"/>
    <n v="269.98"/>
    <n v="568.12"/>
    <n v="80.61"/>
    <n v="0"/>
    <n v="0"/>
    <n v="9557.75"/>
    <n v="10045.26"/>
    <n v="0"/>
    <n v="0"/>
    <n v="0"/>
    <n v="0"/>
    <n v="0"/>
  </r>
  <r>
    <s v="SL GILBERT 00-04 GILBERT STREET LIGHTING"/>
    <n v="6911"/>
    <s v="001"/>
    <m/>
    <s v="32-L02-032"/>
    <x v="4"/>
    <x v="268"/>
    <s v="032"/>
    <x v="1120"/>
    <s v="DISTRICT ACCOUNTS"/>
    <m/>
    <x v="1429"/>
    <s v="SL GILBERT 00-04    "/>
    <s v=" "/>
    <s v=" "/>
    <n v="32"/>
    <s v="L02"/>
    <n v="32"/>
    <n v="317122"/>
    <n v="0"/>
    <n v="442.56"/>
    <s v=" "/>
    <s v=" "/>
    <n v="30100000"/>
    <n v="431.26"/>
    <n v="0"/>
    <n v="0"/>
    <n v="431.26"/>
    <n v="442.56"/>
    <n v="44.21"/>
    <n v="0"/>
    <n v="0"/>
    <n v="7928.88"/>
    <n v="8327.23"/>
    <n v="285.05"/>
    <n v="0"/>
    <n v="0"/>
    <n v="285.05"/>
    <n v="431.26"/>
    <n v="44.21"/>
    <n v="0"/>
    <n v="0"/>
    <n v="7497.62"/>
    <n v="7884.67"/>
    <n v="0"/>
    <n v="0"/>
    <n v="0"/>
    <n v="0"/>
    <n v="0"/>
  </r>
  <r>
    <s v="SL GILBERT 00-07 GILBERT STREET LIGHTING"/>
    <n v="6912"/>
    <s v="001"/>
    <m/>
    <s v="32-L02-033"/>
    <x v="4"/>
    <x v="268"/>
    <s v="033"/>
    <x v="10"/>
    <s v="DISTRICT ACCOUNTS"/>
    <m/>
    <x v="1430"/>
    <s v="SL GILBERT 00-07    "/>
    <s v=" "/>
    <s v=" "/>
    <n v="32"/>
    <s v="L02"/>
    <n v="33"/>
    <n v="317122"/>
    <n v="0"/>
    <n v="0"/>
    <s v=" "/>
    <s v=" "/>
    <n v="30100000"/>
    <n v="75.83"/>
    <n v="0"/>
    <n v="0"/>
    <n v="75.83"/>
    <n v="0"/>
    <n v="22.45"/>
    <n v="0"/>
    <n v="0"/>
    <n v="2918.82"/>
    <n v="2896.37"/>
    <n v="165.86"/>
    <n v="0"/>
    <n v="0"/>
    <n v="165.86"/>
    <n v="75.83"/>
    <n v="22.45"/>
    <n v="0"/>
    <n v="0"/>
    <n v="2842.99"/>
    <n v="2896.37"/>
    <n v="0"/>
    <n v="0"/>
    <n v="0"/>
    <n v="0"/>
    <n v="0"/>
  </r>
  <r>
    <s v="SL GILBERT 00-08 GILBERT STREET LIGHTING"/>
    <n v="6913"/>
    <s v="001"/>
    <m/>
    <s v="32-L02-034"/>
    <x v="4"/>
    <x v="268"/>
    <s v="034"/>
    <x v="1121"/>
    <s v="DISTRICT ACCOUNTS"/>
    <m/>
    <x v="1431"/>
    <s v="SL GILBERT 00-08    "/>
    <s v=" "/>
    <s v=" "/>
    <n v="32"/>
    <s v="L02"/>
    <n v="34"/>
    <n v="317122"/>
    <n v="0"/>
    <n v="158.91"/>
    <s v=" "/>
    <s v=" "/>
    <n v="30100000"/>
    <n v="45.74"/>
    <n v="0"/>
    <n v="0"/>
    <n v="45.74"/>
    <n v="158.91"/>
    <n v="46.81"/>
    <n v="0"/>
    <n v="0"/>
    <n v="3362.79"/>
    <n v="3474.89"/>
    <n v="59.2"/>
    <n v="0"/>
    <n v="0"/>
    <n v="59.2"/>
    <n v="45.74"/>
    <n v="46.81"/>
    <n v="0"/>
    <n v="0"/>
    <n v="3317.05"/>
    <n v="3315.98"/>
    <n v="0"/>
    <n v="0"/>
    <n v="0"/>
    <n v="0"/>
    <n v="0"/>
  </r>
  <r>
    <s v="SL PEORIA #101 PEORIA STREET LIGHTING"/>
    <n v="6914"/>
    <s v="001"/>
    <m/>
    <s v="32-L03-045"/>
    <x v="4"/>
    <x v="271"/>
    <s v="045"/>
    <x v="10"/>
    <s v="DISTRICT ACCOUNTS"/>
    <m/>
    <x v="1432"/>
    <s v="SL PEORIA #101      "/>
    <s v=" "/>
    <s v=" "/>
    <n v="32"/>
    <s v="L03"/>
    <n v="45"/>
    <n v="317500"/>
    <n v="0"/>
    <n v="0"/>
    <s v=" "/>
    <s v=" "/>
    <n v="30100000"/>
    <n v="13.03"/>
    <n v="0"/>
    <n v="0"/>
    <n v="13.03"/>
    <n v="0"/>
    <n v="14.62"/>
    <n v="0"/>
    <n v="0"/>
    <n v="682.44"/>
    <n v="667.82"/>
    <n v="0"/>
    <n v="0"/>
    <n v="0"/>
    <n v="0"/>
    <n v="13.03"/>
    <n v="14.62"/>
    <n v="0"/>
    <n v="0"/>
    <n v="669.41"/>
    <n v="667.82"/>
    <n v="0"/>
    <n v="0"/>
    <n v="0"/>
    <n v="0"/>
    <n v="0"/>
  </r>
  <r>
    <s v="SL PEORIA #104 PEORIA STREET LIGHTING"/>
    <n v="6915"/>
    <s v="001"/>
    <m/>
    <s v="32-L03-026"/>
    <x v="4"/>
    <x v="271"/>
    <s v="026"/>
    <x v="1122"/>
    <s v="DISTRICT ACCOUNTS"/>
    <m/>
    <x v="1433"/>
    <s v="SL PEORIA #104      "/>
    <s v=" "/>
    <s v=" "/>
    <n v="32"/>
    <s v="L03"/>
    <n v="26"/>
    <n v="317500"/>
    <n v="0"/>
    <n v="31.39"/>
    <s v=" "/>
    <s v=" "/>
    <n v="30100000"/>
    <n v="96.42"/>
    <n v="0"/>
    <n v="0"/>
    <n v="96.42"/>
    <n v="31.39"/>
    <n v="33.75"/>
    <n v="0"/>
    <n v="0"/>
    <n v="1571.75"/>
    <n v="1569.39"/>
    <n v="31.64"/>
    <n v="0"/>
    <n v="0"/>
    <n v="31.64"/>
    <n v="96.42"/>
    <n v="33.75"/>
    <n v="0"/>
    <n v="0"/>
    <n v="1475.33"/>
    <n v="1538"/>
    <n v="0"/>
    <n v="0"/>
    <n v="0"/>
    <n v="0"/>
    <n v="0"/>
  </r>
  <r>
    <s v="SL PEORIA #107 PEORIA STREET LIGHTING"/>
    <n v="6916"/>
    <s v="001"/>
    <m/>
    <s v="32-L03-047"/>
    <x v="4"/>
    <x v="271"/>
    <s v="047"/>
    <x v="1123"/>
    <s v="DISTRICT ACCOUNTS"/>
    <m/>
    <x v="1434"/>
    <s v="SL PEORIA #107      "/>
    <s v=" "/>
    <s v=" "/>
    <n v="32"/>
    <s v="L03"/>
    <n v="47"/>
    <n v="317500"/>
    <n v="0"/>
    <n v="168.11"/>
    <s v=" "/>
    <s v=" "/>
    <n v="30100000"/>
    <n v="300.73"/>
    <n v="0"/>
    <n v="0"/>
    <n v="300.73"/>
    <n v="168.11"/>
    <n v="69.290000000000006"/>
    <n v="0"/>
    <n v="0"/>
    <n v="5371.63"/>
    <n v="5470.45"/>
    <n v="174.41"/>
    <n v="0"/>
    <n v="0"/>
    <n v="174.41"/>
    <n v="300.73"/>
    <n v="69.290000000000006"/>
    <n v="0"/>
    <n v="0"/>
    <n v="5070.8999999999996"/>
    <n v="5302.34"/>
    <n v="0"/>
    <n v="0"/>
    <n v="0"/>
    <n v="0"/>
    <n v="0"/>
  </r>
  <r>
    <s v="SL PEORIA #108 PEORIA STREET LIGHTING"/>
    <n v="6917"/>
    <s v="001"/>
    <m/>
    <s v="32-L03-046"/>
    <x v="4"/>
    <x v="271"/>
    <s v="046"/>
    <x v="1124"/>
    <s v="DISTRICT ACCOUNTS"/>
    <m/>
    <x v="1435"/>
    <s v="SL PEORIA #108      "/>
    <s v=" "/>
    <s v=" "/>
    <n v="32"/>
    <s v="L03"/>
    <n v="46"/>
    <n v="317500"/>
    <n v="0"/>
    <n v="103.72"/>
    <s v=" "/>
    <s v=" "/>
    <n v="30100000"/>
    <n v="160.47999999999999"/>
    <n v="0"/>
    <n v="0"/>
    <n v="160.47999999999999"/>
    <n v="103.72"/>
    <n v="11.94"/>
    <n v="0"/>
    <n v="0"/>
    <n v="2580.04"/>
    <n v="2671.82"/>
    <n v="81.02"/>
    <n v="0"/>
    <n v="0"/>
    <n v="81.02"/>
    <n v="160.47999999999999"/>
    <n v="11.94"/>
    <n v="0"/>
    <n v="0"/>
    <n v="2419.56"/>
    <n v="2568.1"/>
    <n v="0"/>
    <n v="0"/>
    <n v="0"/>
    <n v="0"/>
    <n v="0"/>
  </r>
  <r>
    <s v="SL PEORIA #114 PEORIA STREET LIGHTING"/>
    <n v="6918"/>
    <s v="001"/>
    <m/>
    <s v="32-L03-022"/>
    <x v="4"/>
    <x v="271"/>
    <s v="022"/>
    <x v="1125"/>
    <s v="DISTRICT ACCOUNTS"/>
    <m/>
    <x v="1436"/>
    <s v="SL PEORIA #114      "/>
    <s v=" "/>
    <s v=" "/>
    <n v="32"/>
    <s v="L03"/>
    <n v="22"/>
    <n v="317500"/>
    <n v="0"/>
    <n v="143.16999999999999"/>
    <s v=" "/>
    <s v=" "/>
    <n v="30100000"/>
    <n v="1606.94"/>
    <n v="0"/>
    <n v="0"/>
    <n v="1606.94"/>
    <n v="143.16999999999999"/>
    <n v="49.77"/>
    <n v="0"/>
    <n v="0"/>
    <n v="7780.16"/>
    <n v="7873.56"/>
    <n v="208.84"/>
    <n v="0"/>
    <n v="0"/>
    <n v="208.84"/>
    <n v="1606.94"/>
    <n v="49.77"/>
    <n v="0"/>
    <n v="0"/>
    <n v="6173.22"/>
    <n v="7730.39"/>
    <n v="0"/>
    <n v="0"/>
    <n v="0"/>
    <n v="0"/>
    <n v="0"/>
  </r>
  <r>
    <s v="SL PEORIA #117 PEORIA STREET LIGHTING"/>
    <n v="6919"/>
    <s v="001"/>
    <m/>
    <s v="32-L03-029"/>
    <x v="4"/>
    <x v="271"/>
    <s v="029"/>
    <x v="1126"/>
    <s v="DISTRICT ACCOUNTS"/>
    <m/>
    <x v="1437"/>
    <s v="SL PEORIA #117      "/>
    <s v=" "/>
    <s v=" "/>
    <n v="32"/>
    <s v="L03"/>
    <n v="29"/>
    <n v="317500"/>
    <n v="0"/>
    <n v="89.1"/>
    <s v=" "/>
    <s v=" "/>
    <n v="30100000"/>
    <n v="205.6"/>
    <n v="0"/>
    <n v="0"/>
    <n v="205.6"/>
    <n v="89.1"/>
    <n v="0"/>
    <n v="0"/>
    <n v="0"/>
    <n v="5304.34"/>
    <n v="5393.44"/>
    <n v="156.82"/>
    <n v="0"/>
    <n v="0"/>
    <n v="156.82"/>
    <n v="205.6"/>
    <n v="0"/>
    <n v="0"/>
    <n v="0"/>
    <n v="5098.74"/>
    <n v="5304.34"/>
    <n v="0"/>
    <n v="0"/>
    <n v="0"/>
    <n v="0"/>
    <n v="0"/>
  </r>
  <r>
    <s v="SL PEORIA #127 PEORIA STREET LIGHTING"/>
    <n v="6920"/>
    <s v="001"/>
    <m/>
    <s v="32-L03-038"/>
    <x v="4"/>
    <x v="271"/>
    <s v="038"/>
    <x v="1127"/>
    <s v="DISTRICT ACCOUNTS"/>
    <m/>
    <x v="1438"/>
    <s v="SL PEORIA #127      "/>
    <s v=" "/>
    <s v=" "/>
    <n v="32"/>
    <s v="L03"/>
    <n v="38"/>
    <n v="317500"/>
    <n v="0"/>
    <n v="57.08"/>
    <s v=" "/>
    <s v=" "/>
    <n v="30100000"/>
    <n v="36.799999999999997"/>
    <n v="0"/>
    <n v="0"/>
    <n v="36.799999999999997"/>
    <n v="57.08"/>
    <n v="18.11"/>
    <n v="0"/>
    <n v="0"/>
    <n v="859.67"/>
    <n v="898.64"/>
    <n v="19.12"/>
    <n v="0"/>
    <n v="0"/>
    <n v="19.12"/>
    <n v="36.799999999999997"/>
    <n v="18.11"/>
    <n v="0"/>
    <n v="0"/>
    <n v="822.87"/>
    <n v="841.56"/>
    <n v="0"/>
    <n v="0"/>
    <n v="0"/>
    <n v="0"/>
    <n v="0"/>
  </r>
  <r>
    <s v="SL PEORIA #135 PEORIA STREET LIGHTING"/>
    <n v="6921"/>
    <s v="001"/>
    <m/>
    <s v="32-L03-040"/>
    <x v="4"/>
    <x v="271"/>
    <s v="040"/>
    <x v="1128"/>
    <s v="DISTRICT ACCOUNTS"/>
    <m/>
    <x v="1439"/>
    <s v="SL PEORIA #135      "/>
    <s v=" "/>
    <s v=" "/>
    <n v="32"/>
    <s v="L03"/>
    <n v="40"/>
    <n v="317500"/>
    <n v="0"/>
    <n v="63.71"/>
    <s v=" "/>
    <s v=" "/>
    <n v="30100000"/>
    <n v="45.35"/>
    <n v="0"/>
    <n v="0"/>
    <n v="45.35"/>
    <n v="63.71"/>
    <n v="29.37"/>
    <n v="0"/>
    <n v="0"/>
    <n v="2564.1799999999998"/>
    <n v="2598.52"/>
    <n v="65.55"/>
    <n v="0"/>
    <n v="0"/>
    <n v="65.55"/>
    <n v="45.35"/>
    <n v="29.37"/>
    <n v="0"/>
    <n v="0"/>
    <n v="2518.83"/>
    <n v="2534.81"/>
    <n v="0"/>
    <n v="0"/>
    <n v="0"/>
    <n v="0"/>
    <n v="0"/>
  </r>
  <r>
    <s v="SL PEORIA #136 PEORIA STREET LIGHTING"/>
    <n v="6922"/>
    <s v="001"/>
    <m/>
    <s v="32-L03-037"/>
    <x v="4"/>
    <x v="271"/>
    <s v="037"/>
    <x v="10"/>
    <s v="DISTRICT ACCOUNTS"/>
    <m/>
    <x v="1440"/>
    <s v="SL PEORIA #136      "/>
    <s v=" "/>
    <s v=" "/>
    <n v="32"/>
    <s v="L03"/>
    <n v="37"/>
    <n v="317500"/>
    <n v="0"/>
    <n v="0"/>
    <s v=" "/>
    <s v=" "/>
    <n v="30100000"/>
    <n v="42.92"/>
    <n v="0"/>
    <n v="0"/>
    <n v="42.92"/>
    <n v="0"/>
    <n v="29.08"/>
    <n v="0"/>
    <n v="0"/>
    <n v="1275.0899999999999"/>
    <n v="1246.01"/>
    <n v="0"/>
    <n v="0"/>
    <n v="0"/>
    <n v="0"/>
    <n v="42.92"/>
    <n v="29.08"/>
    <n v="0"/>
    <n v="0"/>
    <n v="1232.17"/>
    <n v="1246.01"/>
    <n v="0"/>
    <n v="0"/>
    <n v="0"/>
    <n v="0"/>
    <n v="0"/>
  </r>
  <r>
    <s v="SL PEORIA #137 PEORIA STREET LIGHTING"/>
    <n v="6923"/>
    <s v="001"/>
    <m/>
    <s v="32-L03-030"/>
    <x v="4"/>
    <x v="271"/>
    <s v="030"/>
    <x v="1129"/>
    <s v="DISTRICT ACCOUNTS"/>
    <m/>
    <x v="1441"/>
    <s v="SL PEORIA #137      "/>
    <s v=" "/>
    <s v=" "/>
    <n v="32"/>
    <s v="L03"/>
    <n v="30"/>
    <n v="317500"/>
    <n v="0"/>
    <n v="32.07"/>
    <s v=" "/>
    <s v=" "/>
    <n v="30100000"/>
    <n v="107.43"/>
    <n v="0"/>
    <n v="0"/>
    <n v="107.43"/>
    <n v="32.07"/>
    <n v="29.55"/>
    <n v="0"/>
    <n v="0"/>
    <n v="958.09"/>
    <n v="960.61"/>
    <n v="15.38"/>
    <n v="0"/>
    <n v="0"/>
    <n v="15.38"/>
    <n v="107.43"/>
    <n v="29.55"/>
    <n v="0"/>
    <n v="0"/>
    <n v="850.66"/>
    <n v="928.54"/>
    <n v="0"/>
    <n v="0"/>
    <n v="0"/>
    <n v="0"/>
    <n v="0"/>
  </r>
  <r>
    <s v="SL PEORIA #138 PEORIA STREET LIGHTING"/>
    <n v="6924"/>
    <s v="001"/>
    <m/>
    <s v="32-L03-036"/>
    <x v="4"/>
    <x v="271"/>
    <s v="036"/>
    <x v="1130"/>
    <s v="DISTRICT ACCOUNTS"/>
    <m/>
    <x v="1442"/>
    <s v="SL PEORIA #138      "/>
    <s v=" "/>
    <s v=" "/>
    <n v="32"/>
    <s v="L03"/>
    <n v="36"/>
    <n v="317500"/>
    <n v="0"/>
    <n v="42.91"/>
    <s v=" "/>
    <s v=" "/>
    <n v="30100000"/>
    <n v="42.83"/>
    <n v="0"/>
    <n v="0"/>
    <n v="42.83"/>
    <n v="42.91"/>
    <n v="0"/>
    <n v="0"/>
    <n v="0"/>
    <n v="688.06"/>
    <n v="730.97"/>
    <n v="12.87"/>
    <n v="0"/>
    <n v="0"/>
    <n v="12.87"/>
    <n v="42.83"/>
    <n v="0"/>
    <n v="0"/>
    <n v="0"/>
    <n v="645.23"/>
    <n v="688.06"/>
    <n v="0"/>
    <n v="0"/>
    <n v="0"/>
    <n v="0"/>
    <n v="0"/>
  </r>
  <r>
    <s v="SL PEORIA #139 PEORIA STREET LIGHTING"/>
    <n v="6925"/>
    <s v="001"/>
    <m/>
    <s v="32-L03-031"/>
    <x v="4"/>
    <x v="271"/>
    <s v="031"/>
    <x v="1131"/>
    <s v="DISTRICT ACCOUNTS"/>
    <m/>
    <x v="1443"/>
    <s v="SL PEORIA #139      "/>
    <s v=" "/>
    <s v=" "/>
    <n v="32"/>
    <s v="L03"/>
    <n v="31"/>
    <n v="317500"/>
    <n v="0"/>
    <n v="40.29"/>
    <s v=" "/>
    <s v=" "/>
    <n v="30100000"/>
    <n v="0"/>
    <n v="0"/>
    <n v="0"/>
    <n v="0"/>
    <n v="40.29"/>
    <n v="0"/>
    <n v="0"/>
    <n v="0"/>
    <n v="468.97"/>
    <n v="509.26"/>
    <n v="0"/>
    <n v="0"/>
    <n v="0"/>
    <n v="0"/>
    <n v="0"/>
    <n v="0"/>
    <n v="0"/>
    <n v="0"/>
    <n v="468.97"/>
    <n v="468.97"/>
    <n v="0"/>
    <n v="0"/>
    <n v="0"/>
    <n v="0"/>
    <n v="0"/>
  </r>
  <r>
    <s v="SL PEORIA #140 PEORIA STREET LIGHTING"/>
    <n v="6926"/>
    <s v="001"/>
    <m/>
    <s v="32-L03-035"/>
    <x v="4"/>
    <x v="271"/>
    <s v="035"/>
    <x v="10"/>
    <s v="DISTRICT ACCOUNTS"/>
    <m/>
    <x v="1444"/>
    <s v="SL PEORIA #140      "/>
    <s v=" "/>
    <s v=" "/>
    <n v="32"/>
    <s v="L03"/>
    <n v="35"/>
    <n v="317500"/>
    <n v="0"/>
    <n v="0"/>
    <s v=" "/>
    <s v=" "/>
    <n v="30100000"/>
    <n v="22.05"/>
    <n v="0"/>
    <n v="0"/>
    <n v="22.05"/>
    <n v="0"/>
    <n v="33.94"/>
    <n v="0"/>
    <n v="0"/>
    <n v="400.1"/>
    <n v="366.16"/>
    <n v="0"/>
    <n v="0"/>
    <n v="0"/>
    <n v="0"/>
    <n v="22.05"/>
    <n v="33.94"/>
    <n v="0"/>
    <n v="0"/>
    <n v="378.05"/>
    <n v="366.16"/>
    <n v="0"/>
    <n v="0"/>
    <n v="0"/>
    <n v="0"/>
    <n v="0"/>
  </r>
  <r>
    <s v="SL PEORIA #141 PEORIA STREET LIGHTING"/>
    <n v="6927"/>
    <s v="001"/>
    <m/>
    <s v="32-L03-034"/>
    <x v="4"/>
    <x v="271"/>
    <s v="034"/>
    <x v="10"/>
    <s v="DISTRICT ACCOUNTS"/>
    <m/>
    <x v="1445"/>
    <s v="SL PEORIA #141      "/>
    <s v=" "/>
    <s v=" "/>
    <n v="32"/>
    <s v="L03"/>
    <n v="34"/>
    <n v="317500"/>
    <n v="0"/>
    <n v="0"/>
    <s v=" "/>
    <s v=" "/>
    <n v="30100000"/>
    <n v="19.78"/>
    <n v="0"/>
    <n v="0"/>
    <n v="19.78"/>
    <n v="0"/>
    <n v="0"/>
    <n v="0"/>
    <n v="0"/>
    <n v="387.19"/>
    <n v="387.19"/>
    <n v="0"/>
    <n v="0"/>
    <n v="0"/>
    <n v="0"/>
    <n v="19.78"/>
    <n v="0"/>
    <n v="0"/>
    <n v="0"/>
    <n v="367.41"/>
    <n v="387.19"/>
    <n v="0"/>
    <n v="0"/>
    <n v="0"/>
    <n v="0"/>
    <n v="0"/>
  </r>
  <r>
    <s v="SL PEORIA #142 PEORIA STREET LIGHTING"/>
    <n v="6928"/>
    <s v="001"/>
    <m/>
    <s v="32-L03-033"/>
    <x v="4"/>
    <x v="271"/>
    <s v="033"/>
    <x v="10"/>
    <s v="DISTRICT ACCOUNTS"/>
    <m/>
    <x v="1446"/>
    <s v="SL PEORIA #142      "/>
    <s v=" "/>
    <s v=" "/>
    <n v="32"/>
    <s v="L03"/>
    <n v="33"/>
    <n v="317500"/>
    <n v="0"/>
    <n v="0"/>
    <s v=" "/>
    <s v=" "/>
    <n v="30100000"/>
    <n v="0"/>
    <n v="0"/>
    <n v="0"/>
    <n v="0"/>
    <n v="0"/>
    <n v="0"/>
    <n v="0"/>
    <n v="0"/>
    <n v="334.78"/>
    <n v="334.78"/>
    <n v="26.03"/>
    <n v="0"/>
    <n v="0"/>
    <n v="26.03"/>
    <n v="0"/>
    <n v="0"/>
    <n v="0"/>
    <n v="0"/>
    <n v="334.78"/>
    <n v="334.78"/>
    <n v="0"/>
    <n v="0"/>
    <n v="0"/>
    <n v="0"/>
    <n v="0"/>
  </r>
  <r>
    <s v="SL PEORIA #143 PEORIA STREET LIGHTING"/>
    <n v="6929"/>
    <s v="001"/>
    <m/>
    <s v="32-L03-032"/>
    <x v="4"/>
    <x v="271"/>
    <s v="032"/>
    <x v="1132"/>
    <s v="DISTRICT ACCOUNTS"/>
    <m/>
    <x v="1447"/>
    <s v="SL PEORIA #143      "/>
    <s v=" "/>
    <s v=" "/>
    <n v="32"/>
    <s v="L03"/>
    <n v="32"/>
    <n v="317500"/>
    <n v="0"/>
    <n v="63.28"/>
    <s v=" "/>
    <s v=" "/>
    <n v="30100000"/>
    <n v="0"/>
    <n v="0"/>
    <n v="0"/>
    <n v="0"/>
    <n v="63.28"/>
    <n v="0"/>
    <n v="0"/>
    <n v="0"/>
    <n v="366.77"/>
    <n v="430.05"/>
    <n v="29.79"/>
    <n v="0"/>
    <n v="0"/>
    <n v="29.79"/>
    <n v="0"/>
    <n v="0"/>
    <n v="0"/>
    <n v="0"/>
    <n v="366.77"/>
    <n v="366.77"/>
    <n v="0"/>
    <n v="0"/>
    <n v="0"/>
    <n v="0"/>
    <n v="0"/>
  </r>
  <r>
    <s v="SL PEORIA #149 PEORIA STREET LIGHTING"/>
    <n v="6930"/>
    <s v="001"/>
    <m/>
    <s v="32-L03-023"/>
    <x v="4"/>
    <x v="271"/>
    <s v="023"/>
    <x v="1133"/>
    <s v="DISTRICT ACCOUNTS"/>
    <m/>
    <x v="1448"/>
    <s v="SL PEORIA #149      "/>
    <s v=" "/>
    <s v=" "/>
    <n v="32"/>
    <s v="L03"/>
    <n v="23"/>
    <n v="317500"/>
    <n v="0"/>
    <n v="186.96"/>
    <s v=" "/>
    <s v=" "/>
    <n v="30100000"/>
    <n v="211.84"/>
    <n v="0"/>
    <n v="0"/>
    <n v="211.84"/>
    <n v="186.96"/>
    <n v="46.84"/>
    <n v="0"/>
    <n v="0"/>
    <n v="3353.48"/>
    <n v="3493.6"/>
    <n v="67.569999999999993"/>
    <n v="0"/>
    <n v="0"/>
    <n v="67.569999999999993"/>
    <n v="211.84"/>
    <n v="46.84"/>
    <n v="0"/>
    <n v="0"/>
    <n v="3141.64"/>
    <n v="3306.64"/>
    <n v="0"/>
    <n v="0"/>
    <n v="0"/>
    <n v="0"/>
    <n v="0"/>
  </r>
  <r>
    <s v="SL PEORIA #151 PEORIA STREET LIGHTING"/>
    <n v="6931"/>
    <s v="001"/>
    <m/>
    <s v="32-L03-024"/>
    <x v="4"/>
    <x v="271"/>
    <s v="024"/>
    <x v="1134"/>
    <s v="DISTRICT ACCOUNTS"/>
    <m/>
    <x v="1449"/>
    <s v="SL PEORIA #151      "/>
    <s v=" "/>
    <s v=" "/>
    <n v="32"/>
    <s v="L03"/>
    <n v="24"/>
    <n v="317500"/>
    <n v="0"/>
    <n v="70.84"/>
    <s v=" "/>
    <s v=" "/>
    <n v="30100000"/>
    <n v="63.88"/>
    <n v="0"/>
    <n v="0"/>
    <n v="63.88"/>
    <n v="70.84"/>
    <n v="22.18"/>
    <n v="0"/>
    <n v="0"/>
    <n v="2244.65"/>
    <n v="2293.31"/>
    <n v="22.84"/>
    <n v="0"/>
    <n v="0"/>
    <n v="22.84"/>
    <n v="63.88"/>
    <n v="22.18"/>
    <n v="0"/>
    <n v="0"/>
    <n v="2180.77"/>
    <n v="2222.4699999999998"/>
    <n v="0"/>
    <n v="0"/>
    <n v="0"/>
    <n v="0"/>
    <n v="0"/>
  </r>
  <r>
    <s v="SL PEORIA #152 PEORIA STREET LIGHTING"/>
    <n v="6932"/>
    <s v="001"/>
    <m/>
    <s v="32-L03-042"/>
    <x v="4"/>
    <x v="271"/>
    <s v="042"/>
    <x v="1135"/>
    <s v="DISTRICT ACCOUNTS"/>
    <m/>
    <x v="1450"/>
    <s v="SL PEORIA #152      "/>
    <s v=" "/>
    <s v=" "/>
    <n v="32"/>
    <s v="L03"/>
    <n v="42"/>
    <n v="317500"/>
    <n v="0"/>
    <n v="76.88"/>
    <s v=" "/>
    <s v=" "/>
    <n v="30100000"/>
    <n v="94.15"/>
    <n v="0"/>
    <n v="0"/>
    <n v="94.15"/>
    <n v="76.88"/>
    <n v="12.07"/>
    <n v="0"/>
    <n v="0"/>
    <n v="2128.37"/>
    <n v="2193.1799999999998"/>
    <n v="91.9"/>
    <n v="0"/>
    <n v="0"/>
    <n v="91.9"/>
    <n v="94.15"/>
    <n v="12.07"/>
    <n v="0"/>
    <n v="0"/>
    <n v="2034.22"/>
    <n v="2116.3000000000002"/>
    <n v="0"/>
    <n v="0"/>
    <n v="0"/>
    <n v="0"/>
    <n v="0"/>
  </r>
  <r>
    <s v="SL PEORIA #153 PEORIA STREET LIGHTING"/>
    <n v="6933"/>
    <s v="001"/>
    <m/>
    <s v="32-L03-041"/>
    <x v="4"/>
    <x v="271"/>
    <s v="041"/>
    <x v="1136"/>
    <s v="DISTRICT ACCOUNTS"/>
    <m/>
    <x v="1451"/>
    <s v="SL PEORIA #153      "/>
    <s v=" "/>
    <s v=" "/>
    <n v="32"/>
    <s v="L03"/>
    <n v="41"/>
    <n v="317500"/>
    <n v="0"/>
    <n v="35.72"/>
    <s v=" "/>
    <s v=" "/>
    <n v="30100000"/>
    <n v="33.369999999999997"/>
    <n v="0"/>
    <n v="0"/>
    <n v="33.369999999999997"/>
    <n v="35.72"/>
    <n v="11.35"/>
    <n v="0"/>
    <n v="0"/>
    <n v="950.96"/>
    <n v="975.33"/>
    <n v="34.950000000000003"/>
    <n v="0"/>
    <n v="0"/>
    <n v="34.950000000000003"/>
    <n v="33.369999999999997"/>
    <n v="11.35"/>
    <n v="0"/>
    <n v="0"/>
    <n v="917.59"/>
    <n v="939.61"/>
    <n v="0"/>
    <n v="0"/>
    <n v="0"/>
    <n v="0"/>
    <n v="0"/>
  </r>
  <r>
    <s v="SL PEORIA #154 PEORIA STREET LIGHTING"/>
    <n v="6934"/>
    <s v="001"/>
    <m/>
    <s v="32-L03-025"/>
    <x v="4"/>
    <x v="271"/>
    <s v="025"/>
    <x v="1137"/>
    <s v="DISTRICT ACCOUNTS"/>
    <m/>
    <x v="1452"/>
    <s v="SL PEORIA #154      "/>
    <s v=" "/>
    <s v=" "/>
    <n v="32"/>
    <s v="L03"/>
    <n v="25"/>
    <n v="317500"/>
    <n v="0"/>
    <n v="16.34"/>
    <s v=" "/>
    <s v=" "/>
    <n v="30100000"/>
    <n v="66.239999999999995"/>
    <n v="0"/>
    <n v="0"/>
    <n v="66.239999999999995"/>
    <n v="16.34"/>
    <n v="0"/>
    <n v="0"/>
    <n v="0"/>
    <n v="805.46"/>
    <n v="821.8"/>
    <n v="15.07"/>
    <n v="0"/>
    <n v="0"/>
    <n v="15.07"/>
    <n v="66.239999999999995"/>
    <n v="0"/>
    <n v="0"/>
    <n v="0"/>
    <n v="739.22"/>
    <n v="805.46"/>
    <n v="0"/>
    <n v="0"/>
    <n v="0"/>
    <n v="0"/>
    <n v="0"/>
  </r>
  <r>
    <s v="SL PEORIA #156 PEORIA STREET LIGHTING"/>
    <n v="6935"/>
    <s v="001"/>
    <m/>
    <s v="32-L03-027"/>
    <x v="4"/>
    <x v="271"/>
    <s v="027"/>
    <x v="1138"/>
    <s v="DISTRICT ACCOUNTS"/>
    <m/>
    <x v="1453"/>
    <s v="SL PEORIA #156      "/>
    <s v=" "/>
    <s v=" "/>
    <n v="32"/>
    <s v="L03"/>
    <n v="27"/>
    <n v="317500"/>
    <n v="0"/>
    <n v="15.65"/>
    <s v=" "/>
    <s v=" "/>
    <n v="30100000"/>
    <n v="14.49"/>
    <n v="0"/>
    <n v="0"/>
    <n v="14.49"/>
    <n v="15.65"/>
    <n v="11"/>
    <n v="0"/>
    <n v="0"/>
    <n v="1334.72"/>
    <n v="1339.37"/>
    <n v="53.05"/>
    <n v="0"/>
    <n v="0"/>
    <n v="53.05"/>
    <n v="14.49"/>
    <n v="11"/>
    <n v="0"/>
    <n v="0"/>
    <n v="1320.23"/>
    <n v="1323.72"/>
    <n v="0"/>
    <n v="0"/>
    <n v="0"/>
    <n v="0"/>
    <n v="0"/>
  </r>
  <r>
    <s v="SL PEORIA #159 PEORIA STREET LIGHTING"/>
    <n v="6936"/>
    <s v="001"/>
    <m/>
    <s v="32-L03-044"/>
    <x v="4"/>
    <x v="271"/>
    <s v="044"/>
    <x v="1139"/>
    <s v="DISTRICT ACCOUNTS"/>
    <m/>
    <x v="1454"/>
    <s v="SL PEORIA #159      "/>
    <s v=" "/>
    <s v=" "/>
    <n v="32"/>
    <s v="L03"/>
    <n v="44"/>
    <n v="317500"/>
    <n v="0"/>
    <n v="10.54"/>
    <s v=" "/>
    <s v=" "/>
    <n v="30100000"/>
    <n v="56.42"/>
    <n v="0"/>
    <n v="0"/>
    <n v="56.42"/>
    <n v="10.54"/>
    <n v="20.100000000000001"/>
    <n v="0"/>
    <n v="0"/>
    <n v="931.21"/>
    <n v="921.65"/>
    <n v="9.9700000000000006"/>
    <n v="0"/>
    <n v="0"/>
    <n v="9.9700000000000006"/>
    <n v="56.42"/>
    <n v="20.100000000000001"/>
    <n v="0"/>
    <n v="0"/>
    <n v="874.79"/>
    <n v="911.11"/>
    <n v="0"/>
    <n v="0"/>
    <n v="0"/>
    <n v="0"/>
    <n v="0"/>
  </r>
  <r>
    <s v="SL PEORIA #163 PEORIA STREET LIGHTING"/>
    <n v="6937"/>
    <s v="001"/>
    <m/>
    <s v="32-L03-039"/>
    <x v="4"/>
    <x v="271"/>
    <s v="039"/>
    <x v="1140"/>
    <s v="DISTRICT ACCOUNTS"/>
    <m/>
    <x v="1455"/>
    <s v="SL PEORIA #163      "/>
    <s v=" "/>
    <s v=" "/>
    <n v="32"/>
    <s v="L03"/>
    <n v="39"/>
    <n v="317500"/>
    <n v="0"/>
    <n v="2.54"/>
    <s v=" "/>
    <s v=" "/>
    <n v="30100000"/>
    <n v="91.45"/>
    <n v="0"/>
    <n v="0"/>
    <n v="91.45"/>
    <n v="2.54"/>
    <n v="10.24"/>
    <n v="0"/>
    <n v="0"/>
    <n v="966.92"/>
    <n v="959.22"/>
    <n v="37.86"/>
    <n v="0"/>
    <n v="0"/>
    <n v="37.86"/>
    <n v="91.45"/>
    <n v="10.24"/>
    <n v="0"/>
    <n v="0"/>
    <n v="875.47"/>
    <n v="956.68"/>
    <n v="0"/>
    <n v="0"/>
    <n v="0"/>
    <n v="0"/>
    <n v="0"/>
  </r>
  <r>
    <s v="SL PEORIA #96 PEORIA STREET LIGHTING"/>
    <n v="6938"/>
    <s v="001"/>
    <m/>
    <s v="32-L03-028"/>
    <x v="4"/>
    <x v="271"/>
    <s v="028"/>
    <x v="1040"/>
    <s v="DISTRICT ACCOUNTS"/>
    <m/>
    <x v="1456"/>
    <s v="SL PEORIA #96       "/>
    <s v=" "/>
    <s v=" "/>
    <n v="32"/>
    <s v="L03"/>
    <n v="28"/>
    <n v="317500"/>
    <n v="0"/>
    <n v="37.590000000000003"/>
    <s v=" "/>
    <s v=" "/>
    <n v="30100000"/>
    <n v="103.33"/>
    <n v="0"/>
    <n v="0"/>
    <n v="103.33"/>
    <n v="37.590000000000003"/>
    <n v="0"/>
    <n v="0"/>
    <n v="0"/>
    <n v="1016.7"/>
    <n v="1054.29"/>
    <n v="35.78"/>
    <n v="0"/>
    <n v="0"/>
    <n v="35.78"/>
    <n v="103.33"/>
    <n v="0"/>
    <n v="0"/>
    <n v="0"/>
    <n v="913.37"/>
    <n v="1016.7"/>
    <n v="0"/>
    <n v="0"/>
    <n v="0"/>
    <n v="0"/>
    <n v="0"/>
  </r>
  <r>
    <s v="SL PEORIA #99 PEORIA STREET LIGHTING"/>
    <n v="6939"/>
    <s v="001"/>
    <m/>
    <s v="32-L03-043"/>
    <x v="4"/>
    <x v="271"/>
    <s v="043"/>
    <x v="1141"/>
    <s v="DISTRICT ACCOUNTS"/>
    <m/>
    <x v="1457"/>
    <s v="SL PEORIA #99       "/>
    <s v=" "/>
    <s v=" "/>
    <n v="32"/>
    <s v="L03"/>
    <n v="43"/>
    <n v="317500"/>
    <n v="0"/>
    <n v="33.67"/>
    <s v=" "/>
    <s v=" "/>
    <n v="30100000"/>
    <n v="43.39"/>
    <n v="0"/>
    <n v="0"/>
    <n v="43.39"/>
    <n v="33.67"/>
    <n v="12.94"/>
    <n v="0"/>
    <n v="0"/>
    <n v="1197.22"/>
    <n v="1217.95"/>
    <n v="14.56"/>
    <n v="0"/>
    <n v="0"/>
    <n v="14.56"/>
    <n v="43.39"/>
    <n v="12.94"/>
    <n v="0"/>
    <n v="0"/>
    <n v="1153.83"/>
    <n v="1184.28"/>
    <n v="0"/>
    <n v="0"/>
    <n v="0"/>
    <n v="0"/>
    <n v="0"/>
  </r>
  <r>
    <s v="SL QC SLID #8 1999-003 QUEEN CREEK SL"/>
    <n v="6940"/>
    <s v="001"/>
    <m/>
    <s v="32-L06-005"/>
    <x v="4"/>
    <x v="270"/>
    <s v="005"/>
    <x v="1142"/>
    <s v="DISTRICT ACCOUNTS"/>
    <m/>
    <x v="1458"/>
    <s v="SL #8, 1999-003     "/>
    <s v=" "/>
    <s v=" "/>
    <n v="32"/>
    <s v="L06"/>
    <n v="5"/>
    <n v="317600"/>
    <n v="0"/>
    <n v="300.12"/>
    <s v=" "/>
    <s v=" "/>
    <n v="30100000"/>
    <n v="231.39"/>
    <n v="0"/>
    <n v="0"/>
    <n v="231.39"/>
    <n v="300.12"/>
    <n v="193.14"/>
    <n v="0"/>
    <n v="0"/>
    <n v="7782.77"/>
    <n v="7889.75"/>
    <n v="473.11"/>
    <n v="0"/>
    <n v="0"/>
    <n v="473.11"/>
    <n v="231.39"/>
    <n v="193.14"/>
    <n v="0"/>
    <n v="0"/>
    <n v="7551.38"/>
    <n v="7589.63"/>
    <n v="0"/>
    <n v="0"/>
    <n v="0"/>
    <n v="0"/>
    <n v="0"/>
  </r>
  <r>
    <s v="SL SU-GREENWAY PARC 1 SUPRISE STREET LIG"/>
    <n v="6941"/>
    <s v="001"/>
    <m/>
    <s v="32-L04-008"/>
    <x v="4"/>
    <x v="267"/>
    <s v="008"/>
    <x v="1143"/>
    <s v="DISTRICT ACCOUNTS"/>
    <m/>
    <x v="1459"/>
    <s v="SL SU-GREENWAY PARC "/>
    <s v=" "/>
    <s v=" "/>
    <n v="32"/>
    <s v="L04"/>
    <n v="8"/>
    <n v="316122"/>
    <n v="0"/>
    <n v="977.7"/>
    <s v=" "/>
    <s v=" "/>
    <n v="30100000"/>
    <n v="393.85"/>
    <n v="0"/>
    <n v="0"/>
    <n v="393.85"/>
    <n v="977.7"/>
    <n v="95.55"/>
    <n v="0"/>
    <n v="0"/>
    <n v="10594.52"/>
    <n v="11476.67"/>
    <n v="205.62"/>
    <n v="0"/>
    <n v="0"/>
    <n v="205.62"/>
    <n v="393.85"/>
    <n v="95.55"/>
    <n v="0"/>
    <n v="0"/>
    <n v="10200.67"/>
    <n v="10498.97"/>
    <n v="0"/>
    <n v="0"/>
    <n v="0"/>
    <n v="0"/>
    <n v="0"/>
  </r>
  <r>
    <s v="SL SU-LEGACY PARC SURPRISE STREET LIGHT"/>
    <n v="6942"/>
    <s v="001"/>
    <m/>
    <s v="32-L04-009"/>
    <x v="4"/>
    <x v="267"/>
    <s v="009"/>
    <x v="1144"/>
    <s v="DISTRICT ACCOUNTS"/>
    <m/>
    <x v="1460"/>
    <s v="SL SU-LEGACY PARC   "/>
    <s v=" "/>
    <s v=" "/>
    <n v="32"/>
    <s v="L04"/>
    <n v="9"/>
    <n v="316122"/>
    <n v="0"/>
    <n v="272.20999999999998"/>
    <s v=" "/>
    <s v=" "/>
    <n v="30100000"/>
    <n v="801.67"/>
    <n v="0"/>
    <n v="0"/>
    <n v="801.67"/>
    <n v="272.20999999999998"/>
    <n v="70.8"/>
    <n v="0"/>
    <n v="0"/>
    <n v="13668.76"/>
    <n v="13870.17"/>
    <n v="354.72"/>
    <n v="0"/>
    <n v="0"/>
    <n v="354.72"/>
    <n v="801.67"/>
    <n v="70.8"/>
    <n v="0"/>
    <n v="0"/>
    <n v="12867.09"/>
    <n v="13597.96"/>
    <n v="0"/>
    <n v="0"/>
    <n v="0"/>
    <n v="0"/>
    <n v="0"/>
  </r>
  <r>
    <s v="SL-6828"/>
    <n v="6943"/>
    <s v="001"/>
    <m/>
    <s v="32-L00-949"/>
    <x v="4"/>
    <x v="264"/>
    <s v="949"/>
    <x v="1145"/>
    <s v="DISTRICT ACCOUNTS"/>
    <m/>
    <x v="1461"/>
    <s v="SL-6828             "/>
    <s v=" "/>
    <s v=" "/>
    <n v="32"/>
    <s v="L00"/>
    <n v="949"/>
    <n v="318122"/>
    <n v="0"/>
    <n v="101.24"/>
    <s v=" "/>
    <s v=" "/>
    <n v="30100000"/>
    <n v="100.23"/>
    <n v="0"/>
    <n v="0"/>
    <n v="100.23"/>
    <n v="101.24"/>
    <n v="18.77"/>
    <n v="0"/>
    <n v="0"/>
    <n v="2335.73"/>
    <n v="2418.1999999999998"/>
    <n v="87.13"/>
    <n v="0"/>
    <n v="0"/>
    <n v="87.13"/>
    <n v="100.23"/>
    <n v="18.77"/>
    <n v="0"/>
    <n v="0"/>
    <n v="2235.5"/>
    <n v="2316.96"/>
    <n v="0"/>
    <n v="0"/>
    <n v="0"/>
    <n v="0"/>
    <n v="0"/>
  </r>
  <r>
    <s v="SL-6828A"/>
    <n v="6944"/>
    <s v="001"/>
    <m/>
    <s v="32-L00-956"/>
    <x v="4"/>
    <x v="264"/>
    <s v="956"/>
    <x v="718"/>
    <s v="DISTRICT ACCOUNTS"/>
    <m/>
    <x v="1462"/>
    <s v="SL-6828A            "/>
    <s v=" "/>
    <s v=" "/>
    <n v="32"/>
    <s v="L00"/>
    <n v="956"/>
    <n v="318122"/>
    <n v="0"/>
    <n v="34.619999999999997"/>
    <s v=" "/>
    <s v=" "/>
    <n v="30100000"/>
    <n v="41.83"/>
    <n v="0"/>
    <n v="0"/>
    <n v="41.83"/>
    <n v="34.619999999999997"/>
    <n v="0"/>
    <n v="0"/>
    <n v="0"/>
    <n v="985.44"/>
    <n v="1020.06"/>
    <n v="20.04"/>
    <n v="0"/>
    <n v="0"/>
    <n v="20.04"/>
    <n v="41.83"/>
    <n v="0"/>
    <n v="0"/>
    <n v="0"/>
    <n v="943.61"/>
    <n v="985.44"/>
    <n v="0"/>
    <n v="0"/>
    <n v="0"/>
    <n v="0"/>
    <n v="0"/>
  </r>
  <r>
    <s v="SL-6828B"/>
    <n v="6945"/>
    <s v="001"/>
    <m/>
    <s v="32-L00-957"/>
    <x v="4"/>
    <x v="264"/>
    <s v="957"/>
    <x v="1146"/>
    <s v="DISTRICT ACCOUNTS"/>
    <m/>
    <x v="1463"/>
    <s v="SL-6828B            "/>
    <s v=" "/>
    <s v=" "/>
    <n v="32"/>
    <s v="L00"/>
    <n v="957"/>
    <n v="318122"/>
    <n v="0"/>
    <n v="19.739999999999998"/>
    <s v=" "/>
    <s v=" "/>
    <n v="30100000"/>
    <n v="59.22"/>
    <n v="0"/>
    <n v="0"/>
    <n v="59.22"/>
    <n v="19.739999999999998"/>
    <n v="0"/>
    <n v="0"/>
    <n v="0"/>
    <n v="824.43"/>
    <n v="844.17"/>
    <n v="12.95"/>
    <n v="0"/>
    <n v="0"/>
    <n v="12.95"/>
    <n v="59.22"/>
    <n v="0"/>
    <n v="0"/>
    <n v="0"/>
    <n v="765.21"/>
    <n v="824.43"/>
    <n v="0"/>
    <n v="0"/>
    <n v="0"/>
    <n v="0"/>
    <n v="0"/>
  </r>
  <r>
    <s v="SL-6828C"/>
    <n v="6946"/>
    <s v="001"/>
    <m/>
    <s v="32-L00-958"/>
    <x v="4"/>
    <x v="264"/>
    <s v="958"/>
    <x v="1147"/>
    <s v="DISTRICT ACCOUNTS"/>
    <m/>
    <x v="1464"/>
    <s v="SL-6828C            "/>
    <s v=" "/>
    <s v=" "/>
    <n v="32"/>
    <s v="L00"/>
    <n v="958"/>
    <n v="318122"/>
    <n v="0"/>
    <n v="51.51"/>
    <s v=" "/>
    <s v=" "/>
    <n v="30100000"/>
    <n v="88.63"/>
    <n v="0"/>
    <n v="0"/>
    <n v="88.63"/>
    <n v="51.51"/>
    <n v="22.77"/>
    <n v="0"/>
    <n v="0"/>
    <n v="1238.27"/>
    <n v="1267.01"/>
    <n v="36.72"/>
    <n v="0"/>
    <n v="0"/>
    <n v="36.72"/>
    <n v="88.63"/>
    <n v="22.77"/>
    <n v="0"/>
    <n v="0"/>
    <n v="1149.6400000000001"/>
    <n v="1215.5"/>
    <n v="0"/>
    <n v="0"/>
    <n v="0"/>
    <n v="0"/>
    <n v="0"/>
  </r>
  <r>
    <s v="SL-6828D"/>
    <n v="6947"/>
    <s v="001"/>
    <m/>
    <s v="32-L00-959"/>
    <x v="4"/>
    <x v="264"/>
    <s v="959"/>
    <x v="1148"/>
    <s v="DISTRICT ACCOUNTS"/>
    <m/>
    <x v="1465"/>
    <s v="SL-6828D            "/>
    <s v=" "/>
    <s v=" "/>
    <n v="32"/>
    <s v="L00"/>
    <n v="959"/>
    <n v="318122"/>
    <n v="0"/>
    <n v="164.09"/>
    <s v=" "/>
    <s v=" "/>
    <n v="30100000"/>
    <n v="102.82"/>
    <n v="0"/>
    <n v="0"/>
    <n v="102.82"/>
    <n v="164.09"/>
    <n v="118.87"/>
    <n v="0"/>
    <n v="0"/>
    <n v="2517.63"/>
    <n v="2562.85"/>
    <n v="101.05"/>
    <n v="0"/>
    <n v="0"/>
    <n v="101.05"/>
    <n v="102.82"/>
    <n v="118.87"/>
    <n v="0"/>
    <n v="0"/>
    <n v="2414.81"/>
    <n v="2398.7600000000002"/>
    <n v="0"/>
    <n v="0"/>
    <n v="0"/>
    <n v="0"/>
    <n v="0"/>
  </r>
  <r>
    <s v="SL-6828E"/>
    <n v="6948"/>
    <s v="001"/>
    <m/>
    <s v="32-L00-960"/>
    <x v="4"/>
    <x v="264"/>
    <s v="960"/>
    <x v="1149"/>
    <s v="DISTRICT ACCOUNTS"/>
    <m/>
    <x v="1466"/>
    <s v="SL-6828E            "/>
    <s v=" "/>
    <s v=" "/>
    <n v="32"/>
    <s v="L00"/>
    <n v="960"/>
    <n v="318122"/>
    <n v="0"/>
    <n v="43.65"/>
    <s v=" "/>
    <s v=" "/>
    <n v="30100000"/>
    <n v="39.9"/>
    <n v="0"/>
    <n v="0"/>
    <n v="39.9"/>
    <n v="43.65"/>
    <n v="11.28"/>
    <n v="0"/>
    <n v="0"/>
    <n v="868.62"/>
    <n v="900.99"/>
    <n v="61.92"/>
    <n v="0"/>
    <n v="0"/>
    <n v="61.92"/>
    <n v="39.9"/>
    <n v="11.28"/>
    <n v="0"/>
    <n v="0"/>
    <n v="828.72"/>
    <n v="857.34"/>
    <n v="0"/>
    <n v="0"/>
    <n v="0"/>
    <n v="0"/>
    <n v="0"/>
  </r>
  <r>
    <s v="SL-6828G"/>
    <n v="6949"/>
    <s v="001"/>
    <m/>
    <s v="32-L00-977"/>
    <x v="4"/>
    <x v="264"/>
    <s v="977"/>
    <x v="1150"/>
    <s v="DISTRICT ACCOUNTS"/>
    <m/>
    <x v="1467"/>
    <s v="SL-6828G            "/>
    <s v=" "/>
    <s v=" "/>
    <n v="32"/>
    <s v="L00"/>
    <n v="977"/>
    <n v="318122"/>
    <n v="0"/>
    <n v="8.1999999999999993"/>
    <s v=" "/>
    <s v=" "/>
    <n v="30100000"/>
    <n v="40.840000000000003"/>
    <n v="0"/>
    <n v="0"/>
    <n v="40.840000000000003"/>
    <n v="8.1999999999999993"/>
    <n v="7.42"/>
    <n v="0"/>
    <n v="0"/>
    <n v="548.03"/>
    <n v="548.80999999999995"/>
    <n v="25.62"/>
    <n v="0"/>
    <n v="0"/>
    <n v="25.62"/>
    <n v="40.840000000000003"/>
    <n v="7.42"/>
    <n v="0"/>
    <n v="0"/>
    <n v="507.19"/>
    <n v="540.61"/>
    <n v="0"/>
    <n v="0"/>
    <n v="0"/>
    <n v="0"/>
    <n v="0"/>
  </r>
  <r>
    <s v="SL-6828H"/>
    <n v="6950"/>
    <s v="001"/>
    <m/>
    <s v="32-L00-961"/>
    <x v="4"/>
    <x v="264"/>
    <s v="961"/>
    <x v="1151"/>
    <s v="DISTRICT ACCOUNTS"/>
    <m/>
    <x v="1468"/>
    <s v="SL-6828H            "/>
    <s v=" "/>
    <s v=" "/>
    <n v="32"/>
    <s v="L00"/>
    <n v="961"/>
    <n v="318122"/>
    <n v="0"/>
    <n v="61.06"/>
    <s v=" "/>
    <s v=" "/>
    <n v="30100000"/>
    <n v="211.19"/>
    <n v="0"/>
    <n v="0"/>
    <n v="211.19"/>
    <n v="61.06"/>
    <n v="42.53"/>
    <n v="0"/>
    <n v="0"/>
    <n v="2184.15"/>
    <n v="2202.6799999999998"/>
    <n v="105.48"/>
    <n v="0"/>
    <n v="0"/>
    <n v="105.48"/>
    <n v="211.19"/>
    <n v="42.53"/>
    <n v="0"/>
    <n v="0"/>
    <n v="1972.96"/>
    <n v="2141.62"/>
    <n v="0"/>
    <n v="0"/>
    <n v="0"/>
    <n v="0"/>
    <n v="0"/>
  </r>
  <r>
    <s v="SL-6828I"/>
    <n v="6951"/>
    <s v="001"/>
    <m/>
    <s v="32-L00-987"/>
    <x v="4"/>
    <x v="264"/>
    <s v="987"/>
    <x v="1152"/>
    <s v="DISTRICT ACCOUNTS"/>
    <m/>
    <x v="1469"/>
    <s v="SL-6828I            "/>
    <s v=" "/>
    <s v=" "/>
    <n v="32"/>
    <s v="L00"/>
    <n v="987"/>
    <n v="318122"/>
    <n v="0"/>
    <n v="58.54"/>
    <s v=" "/>
    <s v=" "/>
    <n v="30100000"/>
    <n v="424.72"/>
    <n v="0"/>
    <n v="0"/>
    <n v="424.72"/>
    <n v="58.54"/>
    <n v="16.510000000000002"/>
    <n v="0"/>
    <n v="0"/>
    <n v="5801.95"/>
    <n v="5843.98"/>
    <n v="194.57"/>
    <n v="0"/>
    <n v="0"/>
    <n v="194.57"/>
    <n v="424.72"/>
    <n v="16.510000000000002"/>
    <n v="0"/>
    <n v="0"/>
    <n v="5377.23"/>
    <n v="5785.44"/>
    <n v="0"/>
    <n v="0"/>
    <n v="0"/>
    <n v="0"/>
    <n v="0"/>
  </r>
  <r>
    <s v="SL-6828J"/>
    <n v="6952"/>
    <s v="001"/>
    <m/>
    <s v="32-L00-996"/>
    <x v="4"/>
    <x v="264"/>
    <s v="996"/>
    <x v="1153"/>
    <s v="DISTRICT ACCOUNTS"/>
    <m/>
    <x v="1470"/>
    <s v="SL-6828J            "/>
    <s v=" "/>
    <s v=" "/>
    <n v="32"/>
    <s v="L00"/>
    <n v="996"/>
    <n v="318122"/>
    <n v="0"/>
    <n v="70.66"/>
    <s v=" "/>
    <s v=" "/>
    <n v="30100000"/>
    <n v="152.46"/>
    <n v="0"/>
    <n v="0"/>
    <n v="152.46"/>
    <n v="70.66"/>
    <n v="21.95"/>
    <n v="0"/>
    <n v="0"/>
    <n v="2132.73"/>
    <n v="2181.44"/>
    <n v="49.06"/>
    <n v="0"/>
    <n v="0"/>
    <n v="49.06"/>
    <n v="152.46"/>
    <n v="21.95"/>
    <n v="0"/>
    <n v="0"/>
    <n v="1980.27"/>
    <n v="2110.7800000000002"/>
    <n v="0"/>
    <n v="0"/>
    <n v="0"/>
    <n v="0"/>
    <n v="0"/>
  </r>
  <r>
    <s v="SL-6828K"/>
    <n v="6953"/>
    <s v="001"/>
    <m/>
    <s v="32-L00-318"/>
    <x v="4"/>
    <x v="264"/>
    <s v="318"/>
    <x v="1154"/>
    <s v="DISTRICT ACCOUNTS"/>
    <m/>
    <x v="1471"/>
    <s v="SL-6828K            "/>
    <s v=" "/>
    <s v=" "/>
    <n v="32"/>
    <s v="L00"/>
    <n v="318"/>
    <n v="318122"/>
    <n v="0"/>
    <n v="123.6"/>
    <s v=" "/>
    <s v=" "/>
    <n v="30100000"/>
    <n v="79.180000000000007"/>
    <n v="0"/>
    <n v="0"/>
    <n v="79.180000000000007"/>
    <n v="123.6"/>
    <n v="18.190000000000001"/>
    <n v="0"/>
    <n v="0"/>
    <n v="1475.31"/>
    <n v="1580.72"/>
    <n v="44.77"/>
    <n v="0"/>
    <n v="0"/>
    <n v="44.77"/>
    <n v="79.180000000000007"/>
    <n v="18.190000000000001"/>
    <n v="0"/>
    <n v="0"/>
    <n v="1396.13"/>
    <n v="1457.12"/>
    <n v="0"/>
    <n v="0"/>
    <n v="0"/>
    <n v="0"/>
    <n v="0"/>
  </r>
  <r>
    <s v="SL-6828L"/>
    <n v="6954"/>
    <s v="001"/>
    <m/>
    <s v="32-L00-982"/>
    <x v="4"/>
    <x v="264"/>
    <s v="982"/>
    <x v="1155"/>
    <s v="DISTRICT ACCOUNTS"/>
    <m/>
    <x v="1472"/>
    <s v="SL-6828L            "/>
    <s v=" "/>
    <s v=" "/>
    <n v="32"/>
    <s v="L00"/>
    <n v="982"/>
    <n v="318122"/>
    <n v="0"/>
    <n v="9.3800000000000008"/>
    <s v=" "/>
    <s v=" "/>
    <n v="30100000"/>
    <n v="28.95"/>
    <n v="0"/>
    <n v="0"/>
    <n v="28.95"/>
    <n v="9.3800000000000008"/>
    <n v="0.76"/>
    <n v="0"/>
    <n v="0"/>
    <n v="377.36"/>
    <n v="385.98"/>
    <n v="10.06"/>
    <n v="0"/>
    <n v="0"/>
    <n v="10.06"/>
    <n v="28.95"/>
    <n v="0.76"/>
    <n v="0"/>
    <n v="0"/>
    <n v="348.41"/>
    <n v="376.6"/>
    <n v="0"/>
    <n v="0"/>
    <n v="0"/>
    <n v="0"/>
    <n v="0"/>
  </r>
  <r>
    <s v="SL-6828O"/>
    <n v="6955"/>
    <s v="001"/>
    <m/>
    <s v="32-L00-475"/>
    <x v="4"/>
    <x v="264"/>
    <s v="475"/>
    <x v="1156"/>
    <s v="DISTRICT ACCOUNTS"/>
    <m/>
    <x v="1473"/>
    <s v="SL-6828O            "/>
    <s v=" "/>
    <s v=" "/>
    <n v="32"/>
    <s v="L00"/>
    <n v="475"/>
    <n v="318122"/>
    <n v="0"/>
    <n v="1.46"/>
    <s v=" "/>
    <s v=" "/>
    <n v="30100000"/>
    <n v="2.92"/>
    <n v="0"/>
    <n v="0"/>
    <n v="2.92"/>
    <n v="1.46"/>
    <n v="0"/>
    <n v="0"/>
    <n v="0"/>
    <n v="49.34"/>
    <n v="50.8"/>
    <n v="3.64"/>
    <n v="0"/>
    <n v="0"/>
    <n v="3.64"/>
    <n v="2.92"/>
    <n v="0"/>
    <n v="0"/>
    <n v="0"/>
    <n v="46.42"/>
    <n v="49.34"/>
    <n v="0"/>
    <n v="0"/>
    <n v="0"/>
    <n v="0"/>
    <n v="0"/>
  </r>
  <r>
    <s v="SL-6828Q"/>
    <n v="6956"/>
    <s v="001"/>
    <m/>
    <s v="32-L00-983"/>
    <x v="4"/>
    <x v="264"/>
    <s v="983"/>
    <x v="1157"/>
    <s v="DISTRICT ACCOUNTS"/>
    <m/>
    <x v="1474"/>
    <s v="SL-6828Q            "/>
    <s v=" "/>
    <s v=" "/>
    <n v="32"/>
    <s v="L00"/>
    <n v="983"/>
    <n v="318122"/>
    <n v="0"/>
    <n v="11.46"/>
    <s v=" "/>
    <s v=" "/>
    <n v="30100000"/>
    <n v="50.41"/>
    <n v="0"/>
    <n v="0"/>
    <n v="50.41"/>
    <n v="11.46"/>
    <n v="9.44"/>
    <n v="0"/>
    <n v="0"/>
    <n v="776.58"/>
    <n v="778.6"/>
    <n v="19.18"/>
    <n v="0"/>
    <n v="0"/>
    <n v="19.18"/>
    <n v="50.41"/>
    <n v="9.44"/>
    <n v="0"/>
    <n v="0"/>
    <n v="726.17"/>
    <n v="767.14"/>
    <n v="0"/>
    <n v="0"/>
    <n v="0"/>
    <n v="0"/>
    <n v="0"/>
  </r>
  <r>
    <s v="SL-6828R"/>
    <n v="6957"/>
    <s v="001"/>
    <m/>
    <s v="32-L00-981"/>
    <x v="4"/>
    <x v="264"/>
    <s v="981"/>
    <x v="1158"/>
    <s v="DISTRICT ACCOUNTS"/>
    <m/>
    <x v="1475"/>
    <s v="SL-6828R            "/>
    <s v=" "/>
    <s v=" "/>
    <n v="32"/>
    <s v="L00"/>
    <n v="981"/>
    <n v="318122"/>
    <n v="0"/>
    <n v="36.479999999999997"/>
    <s v=" "/>
    <s v=" "/>
    <n v="30100000"/>
    <n v="78.92"/>
    <n v="0"/>
    <n v="0"/>
    <n v="78.92"/>
    <n v="36.479999999999997"/>
    <n v="31.18"/>
    <n v="0"/>
    <n v="0"/>
    <n v="975.15"/>
    <n v="980.45"/>
    <n v="62.16"/>
    <n v="0"/>
    <n v="0"/>
    <n v="62.16"/>
    <n v="78.92"/>
    <n v="31.18"/>
    <n v="0"/>
    <n v="0"/>
    <n v="896.23"/>
    <n v="943.97"/>
    <n v="0"/>
    <n v="0"/>
    <n v="0"/>
    <n v="0"/>
    <n v="0"/>
  </r>
  <r>
    <s v="SL-7104-047"/>
    <n v="6958"/>
    <s v="001"/>
    <m/>
    <s v="32-L00-A87"/>
    <x v="4"/>
    <x v="264"/>
    <s v="A87"/>
    <x v="1159"/>
    <s v="DISTRICT ACCOUNTS"/>
    <m/>
    <x v="1476"/>
    <s v="SL-7104-047         "/>
    <s v=" "/>
    <s v=" "/>
    <n v="32"/>
    <s v="L00"/>
    <s v="A87"/>
    <n v="318122"/>
    <n v="0"/>
    <n v="2.52"/>
    <s v=" "/>
    <s v=" "/>
    <n v="30100000"/>
    <n v="7.68"/>
    <n v="0"/>
    <n v="0"/>
    <n v="7.68"/>
    <n v="2.52"/>
    <n v="3"/>
    <n v="0"/>
    <n v="0"/>
    <n v="185.63"/>
    <n v="185.15"/>
    <n v="5.74"/>
    <n v="0"/>
    <n v="0"/>
    <n v="5.74"/>
    <n v="7.68"/>
    <n v="3"/>
    <n v="0"/>
    <n v="0"/>
    <n v="177.95"/>
    <n v="182.63"/>
    <n v="0"/>
    <n v="0"/>
    <n v="0"/>
    <n v="0"/>
    <n v="0"/>
  </r>
  <r>
    <s v="SL-7104-048"/>
    <n v="6959"/>
    <s v="001"/>
    <m/>
    <s v="32-L00-A88"/>
    <x v="4"/>
    <x v="264"/>
    <s v="A88"/>
    <x v="10"/>
    <s v="DISTRICT ACCOUNTS"/>
    <m/>
    <x v="1477"/>
    <s v="SL-7104-048         "/>
    <s v=" "/>
    <s v=" "/>
    <n v="32"/>
    <s v="L00"/>
    <s v="A88"/>
    <n v="318122"/>
    <n v="0"/>
    <n v="0"/>
    <s v=" "/>
    <s v=" "/>
    <n v="30100000"/>
    <n v="0"/>
    <n v="0"/>
    <n v="0"/>
    <n v="0"/>
    <n v="0"/>
    <n v="0"/>
    <n v="0"/>
    <n v="0"/>
    <n v="0"/>
    <n v="0"/>
    <n v="0"/>
    <n v="0"/>
    <n v="0"/>
    <n v="0"/>
    <n v="0"/>
    <n v="0"/>
    <n v="0"/>
    <n v="0"/>
    <n v="0"/>
    <n v="0"/>
    <n v="0"/>
    <n v="0"/>
    <n v="0"/>
    <n v="0"/>
    <n v="0"/>
  </r>
  <r>
    <s v="SL-7104-090"/>
    <n v="6960"/>
    <s v="001"/>
    <m/>
    <s v="32-L00-497"/>
    <x v="4"/>
    <x v="264"/>
    <s v="497"/>
    <x v="10"/>
    <s v="DISTRICT ACCOUNTS"/>
    <m/>
    <x v="1478"/>
    <s v="SL-7104-090         "/>
    <s v=" "/>
    <s v=" "/>
    <n v="32"/>
    <s v="L00"/>
    <n v="497"/>
    <n v="318122"/>
    <n v="0"/>
    <n v="0"/>
    <s v=" "/>
    <s v=" "/>
    <n v="30100000"/>
    <n v="0"/>
    <n v="0"/>
    <n v="0"/>
    <n v="0"/>
    <n v="0"/>
    <n v="0"/>
    <n v="0"/>
    <n v="0"/>
    <n v="0"/>
    <n v="0"/>
    <n v="0"/>
    <n v="0"/>
    <n v="0"/>
    <n v="0"/>
    <n v="0"/>
    <n v="0"/>
    <n v="0"/>
    <n v="0"/>
    <n v="0"/>
    <n v="0"/>
    <n v="0"/>
    <n v="0"/>
    <n v="0"/>
    <n v="0"/>
    <n v="0"/>
  </r>
  <r>
    <s v="SL-7104-1"/>
    <n v="6961"/>
    <s v="001"/>
    <m/>
    <s v="32-L00-988"/>
    <x v="4"/>
    <x v="264"/>
    <s v="988"/>
    <x v="1160"/>
    <s v="DISTRICT ACCOUNTS"/>
    <m/>
    <x v="1479"/>
    <s v="SL-7104-1           "/>
    <s v=" "/>
    <s v=" "/>
    <n v="32"/>
    <s v="L00"/>
    <n v="988"/>
    <n v="318122"/>
    <n v="0"/>
    <n v="25.16"/>
    <s v=" "/>
    <s v=" "/>
    <n v="30100000"/>
    <n v="17.82"/>
    <n v="0"/>
    <n v="0"/>
    <n v="17.82"/>
    <n v="25.16"/>
    <n v="0.56000000000000005"/>
    <n v="0"/>
    <n v="0"/>
    <n v="546.14"/>
    <n v="570.74"/>
    <n v="18.45"/>
    <n v="0"/>
    <n v="0"/>
    <n v="18.45"/>
    <n v="17.82"/>
    <n v="0.56000000000000005"/>
    <n v="0"/>
    <n v="0"/>
    <n v="528.32000000000005"/>
    <n v="545.58000000000004"/>
    <n v="0"/>
    <n v="0"/>
    <n v="0"/>
    <n v="0"/>
    <n v="0"/>
  </r>
  <r>
    <s v="SL-7104-10"/>
    <n v="6962"/>
    <s v="001"/>
    <m/>
    <s v="32-L00-474"/>
    <x v="4"/>
    <x v="264"/>
    <s v="474"/>
    <x v="10"/>
    <s v="DISTRICT ACCOUNTS"/>
    <m/>
    <x v="1480"/>
    <s v="SL-7104-10          "/>
    <s v=" "/>
    <s v=" "/>
    <n v="32"/>
    <s v="L00"/>
    <n v="474"/>
    <n v="318122"/>
    <n v="0"/>
    <n v="0"/>
    <s v=" "/>
    <s v=" "/>
    <n v="30100000"/>
    <n v="0"/>
    <n v="0"/>
    <n v="0"/>
    <n v="0"/>
    <n v="0"/>
    <n v="0"/>
    <n v="0"/>
    <n v="0"/>
    <n v="0"/>
    <n v="0"/>
    <n v="0"/>
    <n v="0"/>
    <n v="0"/>
    <n v="0"/>
    <n v="0"/>
    <n v="0"/>
    <n v="0"/>
    <n v="0"/>
    <n v="0"/>
    <n v="0"/>
    <n v="0"/>
    <n v="0"/>
    <n v="0"/>
    <n v="0"/>
    <n v="0"/>
  </r>
  <r>
    <s v="SL-7104-108"/>
    <n v="6963"/>
    <s v="001"/>
    <m/>
    <s v="32-L00-399"/>
    <x v="4"/>
    <x v="264"/>
    <s v="399"/>
    <x v="1161"/>
    <s v="DISTRICT ACCOUNTS"/>
    <m/>
    <x v="1481"/>
    <s v="SL-7104-108         "/>
    <s v=" "/>
    <s v=" "/>
    <n v="32"/>
    <s v="L00"/>
    <n v="399"/>
    <n v="318122"/>
    <n v="0"/>
    <n v="207.6"/>
    <s v=" "/>
    <s v=" "/>
    <n v="30100000"/>
    <n v="26.02"/>
    <n v="0"/>
    <n v="0"/>
    <n v="26.02"/>
    <n v="207.6"/>
    <n v="8.33"/>
    <n v="0"/>
    <n v="0"/>
    <n v="1585.43"/>
    <n v="1784.7"/>
    <n v="88.02"/>
    <n v="0"/>
    <n v="0"/>
    <n v="88.02"/>
    <n v="26.02"/>
    <n v="8.33"/>
    <n v="0"/>
    <n v="0"/>
    <n v="1559.41"/>
    <n v="1577.1"/>
    <n v="0"/>
    <n v="0"/>
    <n v="0"/>
    <n v="0"/>
    <n v="0"/>
  </r>
  <r>
    <s v="SL-7104-109"/>
    <n v="6964"/>
    <s v="001"/>
    <m/>
    <s v="32-L00-373"/>
    <x v="4"/>
    <x v="264"/>
    <s v="373"/>
    <x v="779"/>
    <s v="DISTRICT ACCOUNTS"/>
    <m/>
    <x v="1482"/>
    <s v="SL-7104-109         "/>
    <s v=" "/>
    <s v=" "/>
    <n v="32"/>
    <s v="L00"/>
    <n v="373"/>
    <n v="318122"/>
    <n v="0"/>
    <n v="19.04"/>
    <s v=" "/>
    <s v=" "/>
    <n v="30100000"/>
    <n v="64.239999999999995"/>
    <n v="0"/>
    <n v="0"/>
    <n v="64.239999999999995"/>
    <n v="19.04"/>
    <n v="18.920000000000002"/>
    <n v="0"/>
    <n v="0"/>
    <n v="1121.74"/>
    <n v="1121.8599999999999"/>
    <n v="58.48"/>
    <n v="0"/>
    <n v="0"/>
    <n v="58.48"/>
    <n v="64.239999999999995"/>
    <n v="18.920000000000002"/>
    <n v="0"/>
    <n v="0"/>
    <n v="1057.5"/>
    <n v="1102.82"/>
    <n v="0"/>
    <n v="0"/>
    <n v="0"/>
    <n v="0"/>
    <n v="0"/>
  </r>
  <r>
    <s v="SL-7104-11"/>
    <n v="6965"/>
    <s v="001"/>
    <m/>
    <s v="32-L00-409"/>
    <x v="4"/>
    <x v="264"/>
    <s v="409"/>
    <x v="1162"/>
    <s v="DISTRICT ACCOUNTS"/>
    <m/>
    <x v="1483"/>
    <s v="SL-7104-11          "/>
    <s v=" "/>
    <s v=" "/>
    <n v="32"/>
    <s v="L00"/>
    <n v="409"/>
    <n v="318122"/>
    <n v="0"/>
    <n v="18.47"/>
    <s v=" "/>
    <s v=" "/>
    <n v="30100000"/>
    <n v="54.31"/>
    <n v="0"/>
    <n v="0"/>
    <n v="54.31"/>
    <n v="18.47"/>
    <n v="14.05"/>
    <n v="0"/>
    <n v="0"/>
    <n v="648.4"/>
    <n v="652.82000000000005"/>
    <n v="12.11"/>
    <n v="0"/>
    <n v="0"/>
    <n v="12.11"/>
    <n v="54.31"/>
    <n v="14.05"/>
    <n v="0"/>
    <n v="0"/>
    <n v="594.09"/>
    <n v="634.35"/>
    <n v="0"/>
    <n v="0"/>
    <n v="0"/>
    <n v="0"/>
    <n v="0"/>
  </r>
  <r>
    <s v="SL7104-110"/>
    <n v="6966"/>
    <s v="001"/>
    <m/>
    <s v="32-L00-390"/>
    <x v="4"/>
    <x v="264"/>
    <s v="390"/>
    <x v="943"/>
    <s v="DISTRICT ACCOUNTS"/>
    <m/>
    <x v="1484"/>
    <s v="SL7104-110          "/>
    <s v=" "/>
    <s v=" "/>
    <n v="32"/>
    <s v="L00"/>
    <n v="390"/>
    <n v="318122"/>
    <n v="0"/>
    <n v="59.22"/>
    <s v=" "/>
    <s v=" "/>
    <n v="30100000"/>
    <n v="201.92"/>
    <n v="0"/>
    <n v="0"/>
    <n v="201.92"/>
    <n v="59.22"/>
    <n v="52.63"/>
    <n v="0"/>
    <n v="0"/>
    <n v="2868.4"/>
    <n v="2874.99"/>
    <n v="142.05000000000001"/>
    <n v="0"/>
    <n v="0"/>
    <n v="142.05000000000001"/>
    <n v="201.92"/>
    <n v="52.63"/>
    <n v="0"/>
    <n v="0"/>
    <n v="2666.48"/>
    <n v="2815.77"/>
    <n v="0"/>
    <n v="0"/>
    <n v="0"/>
    <n v="0"/>
    <n v="0"/>
  </r>
  <r>
    <s v="SL-7104-111"/>
    <n v="6967"/>
    <s v="001"/>
    <m/>
    <s v="32-L00-254"/>
    <x v="4"/>
    <x v="264"/>
    <s v="254"/>
    <x v="1163"/>
    <s v="DISTRICT ACCOUNTS"/>
    <m/>
    <x v="1485"/>
    <s v="SL-7104-111         "/>
    <s v=" "/>
    <s v=" "/>
    <n v="32"/>
    <s v="L00"/>
    <n v="254"/>
    <n v="318122"/>
    <n v="0"/>
    <n v="72.92"/>
    <s v=" "/>
    <s v=" "/>
    <n v="30100000"/>
    <n v="170.73"/>
    <n v="0"/>
    <n v="0"/>
    <n v="170.73"/>
    <n v="72.92"/>
    <n v="76.08"/>
    <n v="0"/>
    <n v="0"/>
    <n v="1904.32"/>
    <n v="1901.16"/>
    <n v="79.09"/>
    <n v="0"/>
    <n v="0"/>
    <n v="79.09"/>
    <n v="170.73"/>
    <n v="76.08"/>
    <n v="0"/>
    <n v="0"/>
    <n v="1733.59"/>
    <n v="1828.24"/>
    <n v="0"/>
    <n v="0"/>
    <n v="0"/>
    <n v="0"/>
    <n v="0"/>
  </r>
  <r>
    <s v="SL-7104-112"/>
    <n v="6968"/>
    <s v="001"/>
    <m/>
    <s v="32-L00-398"/>
    <x v="4"/>
    <x v="264"/>
    <s v="398"/>
    <x v="1164"/>
    <s v="DISTRICT ACCOUNTS"/>
    <m/>
    <x v="1486"/>
    <s v="SL-7104-112         "/>
    <s v=" "/>
    <s v=" "/>
    <n v="32"/>
    <s v="L00"/>
    <n v="398"/>
    <n v="318122"/>
    <n v="0"/>
    <n v="7.46"/>
    <s v=" "/>
    <s v=" "/>
    <n v="30100000"/>
    <n v="81.680000000000007"/>
    <n v="0"/>
    <n v="0"/>
    <n v="81.680000000000007"/>
    <n v="7.46"/>
    <n v="11.06"/>
    <n v="0"/>
    <n v="0"/>
    <n v="745.43"/>
    <n v="741.83"/>
    <n v="36.82"/>
    <n v="0"/>
    <n v="0"/>
    <n v="36.82"/>
    <n v="81.680000000000007"/>
    <n v="11.06"/>
    <n v="0"/>
    <n v="0"/>
    <n v="663.75"/>
    <n v="734.37"/>
    <n v="0"/>
    <n v="0"/>
    <n v="0"/>
    <n v="0"/>
    <n v="0"/>
  </r>
  <r>
    <s v="SL-7104-113"/>
    <n v="6969"/>
    <s v="001"/>
    <m/>
    <s v="32-L00-240"/>
    <x v="4"/>
    <x v="264"/>
    <s v="240"/>
    <x v="1165"/>
    <s v="DISTRICT ACCOUNTS"/>
    <m/>
    <x v="1487"/>
    <s v="SL-7104-113         "/>
    <s v=" "/>
    <s v=" "/>
    <n v="32"/>
    <s v="L00"/>
    <n v="240"/>
    <n v="318122"/>
    <n v="0"/>
    <n v="107.64"/>
    <s v=" "/>
    <s v=" "/>
    <n v="30100000"/>
    <n v="122.89"/>
    <n v="0"/>
    <n v="0"/>
    <n v="122.89"/>
    <n v="107.64"/>
    <n v="37.380000000000003"/>
    <n v="0"/>
    <n v="0"/>
    <n v="1661.67"/>
    <n v="1731.93"/>
    <n v="122.51"/>
    <n v="0"/>
    <n v="0"/>
    <n v="122.51"/>
    <n v="122.89"/>
    <n v="37.380000000000003"/>
    <n v="0"/>
    <n v="0"/>
    <n v="1538.78"/>
    <n v="1624.29"/>
    <n v="0"/>
    <n v="0"/>
    <n v="0"/>
    <n v="0"/>
    <n v="0"/>
  </r>
  <r>
    <s v="SL-7104-114"/>
    <n v="6970"/>
    <s v="001"/>
    <m/>
    <s v="32-L00-233"/>
    <x v="4"/>
    <x v="264"/>
    <s v="233"/>
    <x v="1166"/>
    <s v="DISTRICT ACCOUNTS"/>
    <m/>
    <x v="1488"/>
    <s v="SL-7104-114         "/>
    <s v=" "/>
    <s v=" "/>
    <n v="32"/>
    <s v="L00"/>
    <n v="233"/>
    <n v="318122"/>
    <n v="0"/>
    <n v="97.13"/>
    <s v=" "/>
    <s v=" "/>
    <n v="30100000"/>
    <n v="183.29"/>
    <n v="0"/>
    <n v="0"/>
    <n v="183.29"/>
    <n v="97.13"/>
    <n v="3.71"/>
    <n v="0"/>
    <n v="0"/>
    <n v="1890.72"/>
    <n v="1984.14"/>
    <n v="87.47"/>
    <n v="0"/>
    <n v="0"/>
    <n v="87.47"/>
    <n v="183.29"/>
    <n v="3.71"/>
    <n v="0"/>
    <n v="0"/>
    <n v="1707.43"/>
    <n v="1887.01"/>
    <n v="0"/>
    <n v="0"/>
    <n v="0"/>
    <n v="0"/>
    <n v="0"/>
  </r>
  <r>
    <s v="SL-7104-115"/>
    <n v="6971"/>
    <s v="001"/>
    <m/>
    <s v="32-L00-A23"/>
    <x v="4"/>
    <x v="264"/>
    <s v="A23"/>
    <x v="1167"/>
    <s v="DISTRICT ACCOUNTS"/>
    <m/>
    <x v="1489"/>
    <s v="SL-7104-115         "/>
    <s v=" "/>
    <s v=" "/>
    <n v="32"/>
    <s v="L00"/>
    <s v="A23"/>
    <n v="318122"/>
    <n v="0"/>
    <n v="25.81"/>
    <s v=" "/>
    <s v=" "/>
    <n v="30100000"/>
    <n v="83.56"/>
    <n v="0"/>
    <n v="0"/>
    <n v="83.56"/>
    <n v="25.81"/>
    <n v="7.23"/>
    <n v="0"/>
    <n v="0"/>
    <n v="990.27"/>
    <n v="1008.85"/>
    <n v="11.55"/>
    <n v="0"/>
    <n v="0"/>
    <n v="11.55"/>
    <n v="83.56"/>
    <n v="7.23"/>
    <n v="0"/>
    <n v="0"/>
    <n v="906.71"/>
    <n v="983.04"/>
    <n v="0"/>
    <n v="0"/>
    <n v="0"/>
    <n v="0"/>
    <n v="0"/>
  </r>
  <r>
    <s v="SL-7104-116"/>
    <n v="6972"/>
    <s v="001"/>
    <m/>
    <s v="32-L00-251"/>
    <x v="4"/>
    <x v="264"/>
    <s v="251"/>
    <x v="1168"/>
    <s v="DISTRICT ACCOUNTS"/>
    <m/>
    <x v="1490"/>
    <s v="SL-7104-116         "/>
    <s v=" "/>
    <s v=" "/>
    <n v="32"/>
    <s v="L00"/>
    <n v="251"/>
    <n v="318122"/>
    <n v="0"/>
    <n v="10.199999999999999"/>
    <s v=" "/>
    <s v=" "/>
    <n v="30100000"/>
    <n v="10.93"/>
    <n v="0"/>
    <n v="0"/>
    <n v="10.93"/>
    <n v="10.199999999999999"/>
    <n v="23.5"/>
    <n v="0"/>
    <n v="0"/>
    <n v="496.84"/>
    <n v="483.54"/>
    <n v="56.43"/>
    <n v="0"/>
    <n v="0"/>
    <n v="56.43"/>
    <n v="10.93"/>
    <n v="23.5"/>
    <n v="0"/>
    <n v="0"/>
    <n v="485.91"/>
    <n v="473.34"/>
    <n v="0"/>
    <n v="0"/>
    <n v="0"/>
    <n v="0"/>
    <n v="0"/>
  </r>
  <r>
    <s v="SL-7104-117"/>
    <n v="6973"/>
    <s v="001"/>
    <m/>
    <s v="32-L00-232"/>
    <x v="4"/>
    <x v="264"/>
    <s v="232"/>
    <x v="1169"/>
    <s v="DISTRICT ACCOUNTS"/>
    <m/>
    <x v="1491"/>
    <s v="SL-7104-117         "/>
    <s v=" "/>
    <s v=" "/>
    <n v="32"/>
    <s v="L00"/>
    <n v="232"/>
    <n v="318122"/>
    <n v="0"/>
    <n v="41.09"/>
    <s v=" "/>
    <s v=" "/>
    <n v="30100000"/>
    <n v="194.69"/>
    <n v="0"/>
    <n v="0"/>
    <n v="194.69"/>
    <n v="41.09"/>
    <n v="37.18"/>
    <n v="0"/>
    <n v="0"/>
    <n v="1544.93"/>
    <n v="1548.84"/>
    <n v="53.17"/>
    <n v="0"/>
    <n v="0"/>
    <n v="53.17"/>
    <n v="194.69"/>
    <n v="37.18"/>
    <n v="0"/>
    <n v="0"/>
    <n v="1350.24"/>
    <n v="1507.75"/>
    <n v="0"/>
    <n v="0"/>
    <n v="0"/>
    <n v="0"/>
    <n v="0"/>
  </r>
  <r>
    <s v="SL-7104-118"/>
    <n v="6974"/>
    <s v="001"/>
    <m/>
    <s v="32-L00-246"/>
    <x v="4"/>
    <x v="264"/>
    <s v="246"/>
    <x v="1170"/>
    <s v="DISTRICT ACCOUNTS"/>
    <m/>
    <x v="1492"/>
    <s v="SL-7104-118         "/>
    <s v=" "/>
    <s v=" "/>
    <n v="32"/>
    <s v="L00"/>
    <n v="246"/>
    <n v="318122"/>
    <n v="0"/>
    <n v="41.32"/>
    <s v=" "/>
    <s v=" "/>
    <n v="30100000"/>
    <n v="18.420000000000002"/>
    <n v="0"/>
    <n v="0"/>
    <n v="18.420000000000002"/>
    <n v="41.32"/>
    <n v="0"/>
    <n v="0"/>
    <n v="0"/>
    <n v="1387.99"/>
    <n v="1429.31"/>
    <n v="60.79"/>
    <n v="0"/>
    <n v="0"/>
    <n v="60.79"/>
    <n v="18.420000000000002"/>
    <n v="0"/>
    <n v="0"/>
    <n v="0"/>
    <n v="1369.57"/>
    <n v="1387.99"/>
    <n v="0"/>
    <n v="0"/>
    <n v="0"/>
    <n v="0"/>
    <n v="0"/>
  </r>
  <r>
    <s v="SL-7104-119"/>
    <n v="6975"/>
    <s v="001"/>
    <m/>
    <s v="32-L00-234"/>
    <x v="4"/>
    <x v="264"/>
    <s v="234"/>
    <x v="1171"/>
    <s v="DISTRICT ACCOUNTS"/>
    <m/>
    <x v="1493"/>
    <s v="SL-7104-119         "/>
    <s v=" "/>
    <s v=" "/>
    <n v="32"/>
    <s v="L00"/>
    <n v="234"/>
    <n v="318122"/>
    <n v="0"/>
    <n v="53.82"/>
    <s v=" "/>
    <s v=" "/>
    <n v="30100000"/>
    <n v="107.25"/>
    <n v="0"/>
    <n v="0"/>
    <n v="107.25"/>
    <n v="53.82"/>
    <n v="33"/>
    <n v="0"/>
    <n v="0"/>
    <n v="1496.02"/>
    <n v="1516.84"/>
    <n v="109.88"/>
    <n v="0"/>
    <n v="0"/>
    <n v="109.88"/>
    <n v="107.25"/>
    <n v="33"/>
    <n v="0"/>
    <n v="0"/>
    <n v="1388.77"/>
    <n v="1463.02"/>
    <n v="0"/>
    <n v="0"/>
    <n v="0"/>
    <n v="0"/>
    <n v="0"/>
  </r>
  <r>
    <s v="SL-7104-12"/>
    <n v="6976"/>
    <s v="001"/>
    <m/>
    <s v="32-L00-B12"/>
    <x v="4"/>
    <x v="264"/>
    <s v="B12"/>
    <x v="10"/>
    <s v="DISTRICT ACCOUNTS"/>
    <m/>
    <x v="1494"/>
    <s v="SL-7104-12          "/>
    <s v=" "/>
    <s v=" "/>
    <n v="32"/>
    <s v="L00"/>
    <s v="B12"/>
    <n v="318122"/>
    <n v="0"/>
    <n v="0"/>
    <s v=" "/>
    <s v=" "/>
    <n v="30100000"/>
    <n v="105.28"/>
    <n v="0"/>
    <n v="0"/>
    <n v="105.28"/>
    <n v="0"/>
    <n v="0"/>
    <n v="0"/>
    <n v="0"/>
    <n v="263.43"/>
    <n v="263.43"/>
    <n v="0"/>
    <n v="0"/>
    <n v="0"/>
    <n v="0.12"/>
    <n v="105.4"/>
    <n v="0"/>
    <n v="0"/>
    <n v="0"/>
    <n v="158.15"/>
    <n v="263.43"/>
    <n v="0"/>
    <n v="0"/>
    <n v="0"/>
    <n v="0"/>
    <n v="0"/>
  </r>
  <r>
    <s v="SL-7104-120"/>
    <n v="6977"/>
    <s v="001"/>
    <m/>
    <s v="32-L00-255"/>
    <x v="4"/>
    <x v="264"/>
    <s v="255"/>
    <x v="1172"/>
    <s v="DISTRICT ACCOUNTS"/>
    <m/>
    <x v="1495"/>
    <s v="SL-7104-120         "/>
    <s v=" "/>
    <s v=" "/>
    <n v="32"/>
    <s v="L00"/>
    <n v="255"/>
    <n v="318122"/>
    <n v="0"/>
    <n v="7.95"/>
    <s v=" "/>
    <s v=" "/>
    <n v="30100000"/>
    <n v="17.309999999999999"/>
    <n v="0"/>
    <n v="0"/>
    <n v="17.309999999999999"/>
    <n v="7.95"/>
    <n v="12.16"/>
    <n v="0"/>
    <n v="0"/>
    <n v="353.21"/>
    <n v="349"/>
    <n v="0"/>
    <n v="0"/>
    <n v="0"/>
    <n v="0"/>
    <n v="17.309999999999999"/>
    <n v="12.16"/>
    <n v="0"/>
    <n v="0"/>
    <n v="335.9"/>
    <n v="341.05"/>
    <n v="0"/>
    <n v="0"/>
    <n v="0"/>
    <n v="0"/>
    <n v="0"/>
  </r>
  <r>
    <s v="SL-7104-121"/>
    <n v="6978"/>
    <s v="001"/>
    <m/>
    <s v="32-L00-231"/>
    <x v="4"/>
    <x v="264"/>
    <s v="231"/>
    <x v="1173"/>
    <s v="DISTRICT ACCOUNTS"/>
    <m/>
    <x v="1496"/>
    <s v="SL-7104-121         "/>
    <s v=" "/>
    <s v=" "/>
    <n v="32"/>
    <s v="L00"/>
    <n v="231"/>
    <n v="318122"/>
    <n v="0"/>
    <n v="78.89"/>
    <s v=" "/>
    <s v=" "/>
    <n v="30100000"/>
    <n v="84.11"/>
    <n v="0"/>
    <n v="0"/>
    <n v="84.11"/>
    <n v="78.89"/>
    <n v="8.9700000000000006"/>
    <n v="0"/>
    <n v="0"/>
    <n v="1254.3800000000001"/>
    <n v="1324.3"/>
    <n v="44.2"/>
    <n v="0"/>
    <n v="0"/>
    <n v="44.2"/>
    <n v="84.11"/>
    <n v="8.9700000000000006"/>
    <n v="0"/>
    <n v="0"/>
    <n v="1170.27"/>
    <n v="1245.4100000000001"/>
    <n v="0"/>
    <n v="0"/>
    <n v="0"/>
    <n v="0"/>
    <n v="0"/>
  </r>
  <r>
    <s v="SL-7104-122"/>
    <n v="6979"/>
    <s v="001"/>
    <m/>
    <s v="32-L00-391"/>
    <x v="4"/>
    <x v="264"/>
    <s v="391"/>
    <x v="1174"/>
    <s v="DISTRICT ACCOUNTS"/>
    <m/>
    <x v="1497"/>
    <s v="SL-7104-122         "/>
    <s v=" "/>
    <s v=" "/>
    <n v="32"/>
    <s v="L00"/>
    <n v="391"/>
    <n v="318122"/>
    <n v="0"/>
    <n v="63.75"/>
    <s v=" "/>
    <s v=" "/>
    <n v="30100000"/>
    <n v="28.39"/>
    <n v="0"/>
    <n v="0"/>
    <n v="28.39"/>
    <n v="63.75"/>
    <n v="0"/>
    <n v="0"/>
    <n v="0"/>
    <n v="952.61"/>
    <n v="1016.36"/>
    <n v="29.9"/>
    <n v="0"/>
    <n v="0"/>
    <n v="29.9"/>
    <n v="28.39"/>
    <n v="0"/>
    <n v="0"/>
    <n v="0"/>
    <n v="924.22"/>
    <n v="952.61"/>
    <n v="0"/>
    <n v="0"/>
    <n v="0"/>
    <n v="0"/>
    <n v="0"/>
  </r>
  <r>
    <s v="SL-7104-124"/>
    <n v="6980"/>
    <s v="001"/>
    <m/>
    <s v="32-L00-253"/>
    <x v="4"/>
    <x v="264"/>
    <s v="253"/>
    <x v="1175"/>
    <s v="DISTRICT ACCOUNTS"/>
    <m/>
    <x v="1498"/>
    <s v="SL-7104-124         "/>
    <s v=" "/>
    <s v=" "/>
    <n v="32"/>
    <s v="L00"/>
    <n v="253"/>
    <n v="318122"/>
    <n v="0"/>
    <n v="52.8"/>
    <s v=" "/>
    <s v=" "/>
    <n v="30100000"/>
    <n v="216.78"/>
    <n v="0"/>
    <n v="0"/>
    <n v="216.78"/>
    <n v="52.8"/>
    <n v="12.44"/>
    <n v="0"/>
    <n v="0"/>
    <n v="2254.98"/>
    <n v="2295.34"/>
    <n v="36.31"/>
    <n v="0"/>
    <n v="0"/>
    <n v="36.31"/>
    <n v="216.78"/>
    <n v="12.44"/>
    <n v="0"/>
    <n v="0"/>
    <n v="2038.2"/>
    <n v="2242.54"/>
    <n v="0"/>
    <n v="0"/>
    <n v="0"/>
    <n v="0"/>
    <n v="0"/>
  </r>
  <r>
    <s v="SL-7104-125"/>
    <n v="6981"/>
    <s v="001"/>
    <m/>
    <s v="32-L00-A19"/>
    <x v="4"/>
    <x v="264"/>
    <s v="A19"/>
    <x v="1176"/>
    <s v="DISTRICT ACCOUNTS"/>
    <m/>
    <x v="1499"/>
    <s v="SL-7104-125         "/>
    <s v=" "/>
    <s v=" "/>
    <n v="32"/>
    <s v="L00"/>
    <s v="A19"/>
    <n v="318122"/>
    <n v="0"/>
    <n v="23.17"/>
    <s v=" "/>
    <s v=" "/>
    <n v="30100000"/>
    <n v="114.06"/>
    <n v="0"/>
    <n v="0"/>
    <n v="114.06"/>
    <n v="23.17"/>
    <n v="0.79"/>
    <n v="0"/>
    <n v="0"/>
    <n v="1379.86"/>
    <n v="1402.24"/>
    <n v="42.35"/>
    <n v="0"/>
    <n v="0"/>
    <n v="42.35"/>
    <n v="114.06"/>
    <n v="0.79"/>
    <n v="0"/>
    <n v="0"/>
    <n v="1265.8"/>
    <n v="1379.07"/>
    <n v="0"/>
    <n v="0"/>
    <n v="0"/>
    <n v="0"/>
    <n v="0"/>
  </r>
  <r>
    <s v="SL-7104-127"/>
    <n v="6982"/>
    <s v="001"/>
    <m/>
    <s v="32-L00-249"/>
    <x v="4"/>
    <x v="264"/>
    <s v="249"/>
    <x v="1177"/>
    <s v="DISTRICT ACCOUNTS"/>
    <m/>
    <x v="1500"/>
    <s v="SL-7104-127         "/>
    <s v=" "/>
    <s v=" "/>
    <n v="32"/>
    <s v="L00"/>
    <n v="249"/>
    <n v="318122"/>
    <n v="0"/>
    <n v="223.67"/>
    <s v=" "/>
    <s v=" "/>
    <n v="30100000"/>
    <n v="275.69"/>
    <n v="0"/>
    <n v="0"/>
    <n v="275.69"/>
    <n v="223.67"/>
    <n v="48.98"/>
    <n v="0"/>
    <n v="0"/>
    <n v="4500.6099999999997"/>
    <n v="4675.3"/>
    <n v="125.75"/>
    <n v="0"/>
    <n v="0"/>
    <n v="125.75"/>
    <n v="275.69"/>
    <n v="48.98"/>
    <n v="0"/>
    <n v="0"/>
    <n v="4224.92"/>
    <n v="4451.63"/>
    <n v="0"/>
    <n v="0"/>
    <n v="0"/>
    <n v="0"/>
    <n v="0"/>
  </r>
  <r>
    <s v="SL-7104-128"/>
    <n v="6983"/>
    <s v="001"/>
    <m/>
    <s v="32-L00-282"/>
    <x v="4"/>
    <x v="264"/>
    <s v="282"/>
    <x v="10"/>
    <s v="DISTRICT ACCOUNTS"/>
    <m/>
    <x v="1501"/>
    <s v="SL-7104-128         "/>
    <s v=" "/>
    <s v=" "/>
    <n v="32"/>
    <s v="L00"/>
    <n v="282"/>
    <n v="318122"/>
    <n v="0"/>
    <n v="0"/>
    <s v=" "/>
    <s v=" "/>
    <n v="30100000"/>
    <n v="43.9"/>
    <n v="0"/>
    <n v="0"/>
    <n v="43.9"/>
    <n v="0"/>
    <n v="0"/>
    <n v="0"/>
    <n v="0"/>
    <n v="315.79000000000002"/>
    <n v="315.79000000000002"/>
    <n v="5.65"/>
    <n v="0"/>
    <n v="0"/>
    <n v="5.65"/>
    <n v="43.9"/>
    <n v="0"/>
    <n v="0"/>
    <n v="0"/>
    <n v="271.89"/>
    <n v="315.79000000000002"/>
    <n v="0"/>
    <n v="0"/>
    <n v="0"/>
    <n v="0"/>
    <n v="0"/>
  </r>
  <r>
    <s v="SL-7104-129"/>
    <n v="6984"/>
    <s v="001"/>
    <m/>
    <s v="32-L00-272"/>
    <x v="4"/>
    <x v="264"/>
    <s v="272"/>
    <x v="1178"/>
    <s v="DISTRICT ACCOUNTS"/>
    <m/>
    <x v="1502"/>
    <s v="SL-7104-129         "/>
    <s v=" "/>
    <s v=" "/>
    <n v="32"/>
    <s v="L00"/>
    <n v="272"/>
    <n v="318122"/>
    <n v="0"/>
    <n v="16.11"/>
    <s v=" "/>
    <s v=" "/>
    <n v="30100000"/>
    <n v="66.540000000000006"/>
    <n v="0"/>
    <n v="0"/>
    <n v="66.540000000000006"/>
    <n v="16.11"/>
    <n v="33.909999999999997"/>
    <n v="0"/>
    <n v="0"/>
    <n v="1247.5999999999999"/>
    <n v="1229.8"/>
    <n v="115.01"/>
    <n v="0"/>
    <n v="0"/>
    <n v="115.01"/>
    <n v="66.540000000000006"/>
    <n v="33.909999999999997"/>
    <n v="0"/>
    <n v="0"/>
    <n v="1181.06"/>
    <n v="1213.69"/>
    <n v="0"/>
    <n v="0"/>
    <n v="0"/>
    <n v="0"/>
    <n v="0"/>
  </r>
  <r>
    <s v="SL-7104-13"/>
    <n v="6985"/>
    <s v="001"/>
    <m/>
    <s v="32-L00-443"/>
    <x v="4"/>
    <x v="264"/>
    <s v="443"/>
    <x v="1179"/>
    <s v="DISTRICT ACCOUNTS"/>
    <m/>
    <x v="1503"/>
    <s v="SL-7104-13          "/>
    <s v=" "/>
    <s v=" "/>
    <n v="32"/>
    <s v="L00"/>
    <n v="443"/>
    <n v="318122"/>
    <n v="0"/>
    <n v="24.8"/>
    <s v=" "/>
    <s v=" "/>
    <n v="30100000"/>
    <n v="7.53"/>
    <n v="0"/>
    <n v="0"/>
    <n v="7.53"/>
    <n v="24.8"/>
    <n v="0"/>
    <n v="0"/>
    <n v="0"/>
    <n v="436.35"/>
    <n v="461.15"/>
    <n v="51.96"/>
    <n v="0"/>
    <n v="0"/>
    <n v="51.96"/>
    <n v="7.53"/>
    <n v="0"/>
    <n v="0"/>
    <n v="0"/>
    <n v="428.82"/>
    <n v="436.35"/>
    <n v="0"/>
    <n v="0"/>
    <n v="0"/>
    <n v="0"/>
    <n v="0"/>
  </r>
  <r>
    <s v="SL-7104-130"/>
    <n v="6986"/>
    <s v="001"/>
    <m/>
    <s v="32-L00-284"/>
    <x v="4"/>
    <x v="264"/>
    <s v="284"/>
    <x v="1180"/>
    <s v="DISTRICT ACCOUNTS"/>
    <m/>
    <x v="1504"/>
    <s v="SL-7104-130         "/>
    <s v=" "/>
    <s v=" "/>
    <n v="32"/>
    <s v="L00"/>
    <n v="284"/>
    <n v="318122"/>
    <n v="0"/>
    <n v="33.01"/>
    <s v=" "/>
    <s v=" "/>
    <n v="30100000"/>
    <n v="110.84"/>
    <n v="0"/>
    <n v="0"/>
    <n v="110.84"/>
    <n v="33.01"/>
    <n v="13"/>
    <n v="0"/>
    <n v="0"/>
    <n v="1821.85"/>
    <n v="1841.86"/>
    <n v="89.45"/>
    <n v="0"/>
    <n v="0"/>
    <n v="89.45"/>
    <n v="110.84"/>
    <n v="13"/>
    <n v="0"/>
    <n v="0"/>
    <n v="1711.01"/>
    <n v="1808.85"/>
    <n v="0"/>
    <n v="0"/>
    <n v="0"/>
    <n v="0"/>
    <n v="0"/>
  </r>
  <r>
    <s v="SL-7104-131"/>
    <n v="6987"/>
    <s v="001"/>
    <m/>
    <s v="32-L00-A22"/>
    <x v="4"/>
    <x v="264"/>
    <s v="A22"/>
    <x v="1181"/>
    <s v="DISTRICT ACCOUNTS"/>
    <m/>
    <x v="1505"/>
    <s v="SL-7104-131         "/>
    <s v=" "/>
    <s v=" "/>
    <n v="32"/>
    <s v="L00"/>
    <s v="A22"/>
    <n v="318122"/>
    <n v="0"/>
    <n v="115.77"/>
    <s v=" "/>
    <s v=" "/>
    <n v="30100000"/>
    <n v="91.08"/>
    <n v="0"/>
    <n v="0"/>
    <n v="91.08"/>
    <n v="115.77"/>
    <n v="26.05"/>
    <n v="0"/>
    <n v="0"/>
    <n v="1408.17"/>
    <n v="1497.89"/>
    <n v="51.58"/>
    <n v="0"/>
    <n v="0"/>
    <n v="51.58"/>
    <n v="91.08"/>
    <n v="26.05"/>
    <n v="0"/>
    <n v="0"/>
    <n v="1317.09"/>
    <n v="1382.12"/>
    <n v="0"/>
    <n v="0"/>
    <n v="0"/>
    <n v="0"/>
    <n v="0"/>
  </r>
  <r>
    <s v="SL-7104-133"/>
    <n v="6988"/>
    <s v="001"/>
    <m/>
    <s v="32-L00-252"/>
    <x v="4"/>
    <x v="264"/>
    <s v="252"/>
    <x v="1182"/>
    <s v="DISTRICT ACCOUNTS"/>
    <m/>
    <x v="1506"/>
    <s v="SL-7104-133         "/>
    <s v=" "/>
    <s v=" "/>
    <n v="32"/>
    <s v="L00"/>
    <n v="252"/>
    <n v="318122"/>
    <n v="0"/>
    <n v="9.25"/>
    <s v=" "/>
    <s v=" "/>
    <n v="30100000"/>
    <n v="19.88"/>
    <n v="0"/>
    <n v="0"/>
    <n v="19.88"/>
    <n v="9.25"/>
    <n v="8.7799999999999994"/>
    <n v="0"/>
    <n v="0"/>
    <n v="518.48"/>
    <n v="518.95000000000005"/>
    <n v="52.05"/>
    <n v="0"/>
    <n v="0"/>
    <n v="52.05"/>
    <n v="19.88"/>
    <n v="8.7799999999999994"/>
    <n v="0"/>
    <n v="0"/>
    <n v="498.6"/>
    <n v="509.7"/>
    <n v="0"/>
    <n v="0"/>
    <n v="0"/>
    <n v="0"/>
    <n v="0"/>
  </r>
  <r>
    <s v="SL-7104-134"/>
    <n v="6989"/>
    <s v="001"/>
    <m/>
    <s v="32-L00-250"/>
    <x v="4"/>
    <x v="264"/>
    <s v="250"/>
    <x v="1183"/>
    <s v="DISTRICT ACCOUNTS"/>
    <m/>
    <x v="1507"/>
    <s v="SL-7104-134         "/>
    <s v=" "/>
    <s v=" "/>
    <n v="32"/>
    <s v="L00"/>
    <n v="250"/>
    <n v="318122"/>
    <n v="0"/>
    <n v="81.75"/>
    <s v=" "/>
    <s v=" "/>
    <n v="30100000"/>
    <n v="200.73"/>
    <n v="0"/>
    <n v="0"/>
    <n v="200.73"/>
    <n v="81.75"/>
    <n v="9.7200000000000006"/>
    <n v="0"/>
    <n v="0"/>
    <n v="3072"/>
    <n v="3144.03"/>
    <n v="44.89"/>
    <n v="0"/>
    <n v="0"/>
    <n v="44.89"/>
    <n v="200.73"/>
    <n v="9.7200000000000006"/>
    <n v="0"/>
    <n v="0"/>
    <n v="2871.27"/>
    <n v="3062.28"/>
    <n v="0"/>
    <n v="0"/>
    <n v="0"/>
    <n v="0"/>
    <n v="0"/>
  </r>
  <r>
    <s v="SL-7104-135"/>
    <n v="6990"/>
    <s v="001"/>
    <m/>
    <s v="32-L00-A21"/>
    <x v="4"/>
    <x v="264"/>
    <s v="A21"/>
    <x v="1184"/>
    <s v="DISTRICT ACCOUNTS"/>
    <m/>
    <x v="1508"/>
    <s v="SL-7104-135         "/>
    <s v=" "/>
    <s v=" "/>
    <n v="32"/>
    <s v="L00"/>
    <s v="A21"/>
    <n v="318122"/>
    <n v="0"/>
    <n v="82.76"/>
    <s v=" "/>
    <s v=" "/>
    <n v="30100000"/>
    <n v="89.31"/>
    <n v="0"/>
    <n v="0"/>
    <n v="89.31"/>
    <n v="82.76"/>
    <n v="9.27"/>
    <n v="0"/>
    <n v="0"/>
    <n v="1550.16"/>
    <n v="1623.65"/>
    <n v="68.040000000000006"/>
    <n v="0"/>
    <n v="0"/>
    <n v="68.040000000000006"/>
    <n v="89.31"/>
    <n v="9.27"/>
    <n v="0"/>
    <n v="0"/>
    <n v="1460.85"/>
    <n v="1540.89"/>
    <n v="0"/>
    <n v="0"/>
    <n v="0"/>
    <n v="0"/>
    <n v="0"/>
  </r>
  <r>
    <s v="SL-7104-136"/>
    <n v="6991"/>
    <s v="001"/>
    <m/>
    <s v="32-L00-266"/>
    <x v="4"/>
    <x v="264"/>
    <s v="266"/>
    <x v="1185"/>
    <s v="DISTRICT ACCOUNTS"/>
    <m/>
    <x v="1509"/>
    <s v="SL-7104-136         "/>
    <s v=" "/>
    <s v=" "/>
    <n v="32"/>
    <s v="L00"/>
    <n v="266"/>
    <n v="318122"/>
    <n v="0"/>
    <n v="4.67"/>
    <s v=" "/>
    <s v=" "/>
    <n v="30100000"/>
    <n v="10.58"/>
    <n v="0"/>
    <n v="0"/>
    <n v="10.58"/>
    <n v="4.67"/>
    <n v="0"/>
    <n v="0"/>
    <n v="0"/>
    <n v="210.94"/>
    <n v="215.61"/>
    <n v="5.29"/>
    <n v="0"/>
    <n v="0"/>
    <n v="5.29"/>
    <n v="10.58"/>
    <n v="0"/>
    <n v="0"/>
    <n v="0"/>
    <n v="200.36"/>
    <n v="210.94"/>
    <n v="0"/>
    <n v="0"/>
    <n v="0"/>
    <n v="0"/>
    <n v="0"/>
  </r>
  <r>
    <s v="SL-7104-137"/>
    <n v="6992"/>
    <s v="001"/>
    <m/>
    <s v="32-L00-A15"/>
    <x v="4"/>
    <x v="264"/>
    <s v="A15"/>
    <x v="10"/>
    <s v="DISTRICT ACCOUNTS"/>
    <m/>
    <x v="1510"/>
    <s v="SL-7104-137         "/>
    <s v=" "/>
    <s v=" "/>
    <n v="32"/>
    <s v="L00"/>
    <s v="A15"/>
    <n v="318122"/>
    <n v="0"/>
    <n v="0"/>
    <s v=" "/>
    <s v=" "/>
    <n v="30100000"/>
    <n v="19.91"/>
    <n v="0"/>
    <n v="0"/>
    <n v="19.91"/>
    <n v="0"/>
    <n v="0"/>
    <n v="0"/>
    <n v="0"/>
    <n v="224.3"/>
    <n v="224.3"/>
    <n v="0"/>
    <n v="0"/>
    <n v="0"/>
    <n v="0"/>
    <n v="19.91"/>
    <n v="0"/>
    <n v="0"/>
    <n v="0"/>
    <n v="204.39"/>
    <n v="224.3"/>
    <n v="0"/>
    <n v="0"/>
    <n v="0"/>
    <n v="0"/>
    <n v="0"/>
  </r>
  <r>
    <s v="SL-7104-138"/>
    <n v="6993"/>
    <s v="001"/>
    <m/>
    <s v="32-L00-295"/>
    <x v="4"/>
    <x v="264"/>
    <s v="295"/>
    <x v="10"/>
    <s v="DISTRICT ACCOUNTS"/>
    <m/>
    <x v="1511"/>
    <s v="SL-7104-138         "/>
    <s v=" "/>
    <s v=" "/>
    <n v="32"/>
    <s v="L00"/>
    <n v="295"/>
    <n v="318122"/>
    <n v="0"/>
    <n v="0"/>
    <s v=" "/>
    <s v=" "/>
    <n v="30100000"/>
    <n v="26.05"/>
    <n v="0"/>
    <n v="0"/>
    <n v="26.05"/>
    <n v="0"/>
    <n v="0"/>
    <n v="0"/>
    <n v="0"/>
    <n v="619.9"/>
    <n v="619.9"/>
    <n v="26.66"/>
    <n v="0"/>
    <n v="0"/>
    <n v="26.66"/>
    <n v="26.05"/>
    <n v="0"/>
    <n v="0"/>
    <n v="0"/>
    <n v="593.85"/>
    <n v="619.9"/>
    <n v="0"/>
    <n v="0"/>
    <n v="0"/>
    <n v="0"/>
    <n v="0"/>
  </r>
  <r>
    <s v="SL-7104-139"/>
    <n v="6994"/>
    <s v="001"/>
    <m/>
    <s v="32-L00-292"/>
    <x v="4"/>
    <x v="264"/>
    <s v="292"/>
    <x v="1186"/>
    <s v="DISTRICT ACCOUNTS"/>
    <m/>
    <x v="1512"/>
    <s v="SL-7104-139         "/>
    <s v=" "/>
    <s v=" "/>
    <n v="32"/>
    <s v="L00"/>
    <n v="292"/>
    <n v="318122"/>
    <n v="0"/>
    <n v="25.5"/>
    <s v=" "/>
    <s v=" "/>
    <n v="30100000"/>
    <n v="162.26"/>
    <n v="0"/>
    <n v="0"/>
    <n v="162.26"/>
    <n v="25.5"/>
    <n v="0.31"/>
    <n v="0"/>
    <n v="0"/>
    <n v="2100.3000000000002"/>
    <n v="2125.4899999999998"/>
    <n v="85.41"/>
    <n v="0"/>
    <n v="0"/>
    <n v="85.41"/>
    <n v="162.26"/>
    <n v="0.31"/>
    <n v="0"/>
    <n v="0"/>
    <n v="1938.04"/>
    <n v="2099.9899999999998"/>
    <n v="0"/>
    <n v="0"/>
    <n v="0"/>
    <n v="0"/>
    <n v="0"/>
  </r>
  <r>
    <s v="SL-7104-140"/>
    <n v="6995"/>
    <s v="001"/>
    <m/>
    <s v="32-L00-293"/>
    <x v="4"/>
    <x v="264"/>
    <s v="293"/>
    <x v="1187"/>
    <s v="DISTRICT ACCOUNTS"/>
    <m/>
    <x v="1513"/>
    <s v="SL-7104-140         "/>
    <s v=" "/>
    <s v=" "/>
    <n v="32"/>
    <s v="L00"/>
    <n v="293"/>
    <n v="318122"/>
    <n v="0"/>
    <n v="15.21"/>
    <s v=" "/>
    <s v=" "/>
    <n v="30100000"/>
    <n v="43.03"/>
    <n v="0"/>
    <n v="0"/>
    <n v="43.03"/>
    <n v="15.21"/>
    <n v="0"/>
    <n v="0"/>
    <n v="0"/>
    <n v="534.71"/>
    <n v="549.91999999999996"/>
    <n v="38.06"/>
    <n v="0"/>
    <n v="0"/>
    <n v="38.06"/>
    <n v="43.03"/>
    <n v="0"/>
    <n v="0"/>
    <n v="0"/>
    <n v="491.68"/>
    <n v="534.71"/>
    <n v="0"/>
    <n v="0"/>
    <n v="0"/>
    <n v="0"/>
    <n v="0"/>
  </r>
  <r>
    <s v="SL-7104-141"/>
    <n v="6996"/>
    <s v="001"/>
    <m/>
    <s v="32-L00-A73"/>
    <x v="4"/>
    <x v="264"/>
    <s v="A73"/>
    <x v="1188"/>
    <s v="DISTRICT ACCOUNTS"/>
    <m/>
    <x v="1514"/>
    <s v="SL-7104-141         "/>
    <s v=" "/>
    <s v=" "/>
    <n v="32"/>
    <s v="L00"/>
    <s v="A73"/>
    <n v="318122"/>
    <n v="0"/>
    <n v="29.39"/>
    <s v=" "/>
    <s v=" "/>
    <n v="30100000"/>
    <n v="21.35"/>
    <n v="0"/>
    <n v="0"/>
    <n v="21.35"/>
    <n v="29.39"/>
    <n v="-2.4"/>
    <n v="0"/>
    <n v="0"/>
    <n v="715.03"/>
    <n v="746.82"/>
    <n v="34.270000000000003"/>
    <n v="0"/>
    <n v="0"/>
    <n v="34.270000000000003"/>
    <n v="21.35"/>
    <n v="-2.4"/>
    <n v="0"/>
    <n v="0"/>
    <n v="693.68"/>
    <n v="717.43"/>
    <n v="0"/>
    <n v="0"/>
    <n v="0"/>
    <n v="0"/>
    <n v="0"/>
  </r>
  <r>
    <s v="SL-7104-143"/>
    <n v="6997"/>
    <s v="001"/>
    <m/>
    <s v="32-L00-A93"/>
    <x v="4"/>
    <x v="264"/>
    <s v="A93"/>
    <x v="10"/>
    <s v="DISTRICT ACCOUNTS"/>
    <m/>
    <x v="1515"/>
    <s v="SL-7104-143         "/>
    <s v=" "/>
    <s v=" "/>
    <n v="32"/>
    <s v="L00"/>
    <s v="A93"/>
    <n v="318122"/>
    <n v="0"/>
    <n v="0"/>
    <s v=" "/>
    <s v=" "/>
    <n v="30100000"/>
    <n v="7.66"/>
    <n v="0"/>
    <n v="0"/>
    <n v="7.66"/>
    <n v="0"/>
    <n v="0"/>
    <n v="0"/>
    <n v="0"/>
    <n v="218.87"/>
    <n v="218.87"/>
    <n v="20.2"/>
    <n v="0"/>
    <n v="0"/>
    <n v="20.2"/>
    <n v="7.66"/>
    <n v="0"/>
    <n v="0"/>
    <n v="0"/>
    <n v="211.21"/>
    <n v="218.87"/>
    <n v="0"/>
    <n v="0"/>
    <n v="0"/>
    <n v="0"/>
    <n v="0"/>
  </r>
  <r>
    <s v="SL-7104-145"/>
    <n v="6998"/>
    <s v="001"/>
    <m/>
    <s v="32-L00-270"/>
    <x v="4"/>
    <x v="264"/>
    <s v="270"/>
    <x v="1189"/>
    <s v="DISTRICT ACCOUNTS"/>
    <m/>
    <x v="1516"/>
    <s v="SL-7104-145         "/>
    <s v=" "/>
    <s v=" "/>
    <n v="32"/>
    <s v="L00"/>
    <n v="270"/>
    <n v="318122"/>
    <n v="0"/>
    <n v="74.900000000000006"/>
    <s v=" "/>
    <s v=" "/>
    <n v="30100000"/>
    <n v="249.95"/>
    <n v="0"/>
    <n v="0"/>
    <n v="249.95"/>
    <n v="74.900000000000006"/>
    <n v="65.349999999999994"/>
    <n v="0"/>
    <n v="0"/>
    <n v="2516.16"/>
    <n v="2525.71"/>
    <n v="137.15"/>
    <n v="0"/>
    <n v="0"/>
    <n v="137.15"/>
    <n v="249.95"/>
    <n v="65.349999999999994"/>
    <n v="0"/>
    <n v="0"/>
    <n v="2266.21"/>
    <n v="2450.81"/>
    <n v="0"/>
    <n v="0"/>
    <n v="0"/>
    <n v="0"/>
    <n v="0"/>
  </r>
  <r>
    <s v="SL-7104-147"/>
    <n v="6999"/>
    <s v="001"/>
    <m/>
    <s v="32-L00-A14"/>
    <x v="4"/>
    <x v="264"/>
    <s v="A14"/>
    <x v="1190"/>
    <s v="DISTRICT ACCOUNTS"/>
    <m/>
    <x v="1517"/>
    <s v="SL-7104-147         "/>
    <s v=" "/>
    <s v=" "/>
    <n v="32"/>
    <s v="L00"/>
    <s v="A14"/>
    <n v="318122"/>
    <n v="0"/>
    <n v="103.13"/>
    <s v=" "/>
    <s v=" "/>
    <n v="30100000"/>
    <n v="115.29"/>
    <n v="0"/>
    <n v="0"/>
    <n v="115.29"/>
    <n v="103.13"/>
    <n v="21.42"/>
    <n v="0"/>
    <n v="0"/>
    <n v="1941.73"/>
    <n v="2023.44"/>
    <n v="31.48"/>
    <n v="0"/>
    <n v="0"/>
    <n v="31.48"/>
    <n v="115.29"/>
    <n v="21.42"/>
    <n v="0"/>
    <n v="0"/>
    <n v="1826.44"/>
    <n v="1920.31"/>
    <n v="0"/>
    <n v="0"/>
    <n v="0"/>
    <n v="0"/>
    <n v="0"/>
  </r>
  <r>
    <s v="SL-7104-149"/>
    <n v="7000"/>
    <s v="001"/>
    <m/>
    <s v="32-L00-A99"/>
    <x v="4"/>
    <x v="264"/>
    <s v="A99"/>
    <x v="1191"/>
    <s v="DISTRICT ACCOUNTS"/>
    <m/>
    <x v="1518"/>
    <s v="SL-7104-149         "/>
    <s v=" "/>
    <s v=" "/>
    <n v="32"/>
    <s v="L00"/>
    <s v="A99"/>
    <n v="318122"/>
    <n v="0"/>
    <n v="45.34"/>
    <s v=" "/>
    <s v=" "/>
    <n v="30100000"/>
    <n v="69.739999999999995"/>
    <n v="0"/>
    <n v="0"/>
    <n v="69.739999999999995"/>
    <n v="45.34"/>
    <n v="0"/>
    <n v="0"/>
    <n v="0"/>
    <n v="905.59"/>
    <n v="950.93"/>
    <n v="40.729999999999997"/>
    <n v="0"/>
    <n v="0"/>
    <n v="40.729999999999997"/>
    <n v="69.739999999999995"/>
    <n v="0"/>
    <n v="0"/>
    <n v="0"/>
    <n v="835.85"/>
    <n v="905.59"/>
    <n v="0"/>
    <n v="0"/>
    <n v="0"/>
    <n v="0"/>
    <n v="0"/>
  </r>
  <r>
    <s v="SL-7104-150"/>
    <n v="7001"/>
    <s v="001"/>
    <m/>
    <s v="32-L00-283"/>
    <x v="4"/>
    <x v="264"/>
    <s v="283"/>
    <x v="1192"/>
    <s v="DISTRICT ACCOUNTS"/>
    <m/>
    <x v="1519"/>
    <s v="SL-7104-150         "/>
    <s v=" "/>
    <s v=" "/>
    <n v="32"/>
    <s v="L00"/>
    <n v="283"/>
    <n v="318122"/>
    <n v="0"/>
    <n v="31.52"/>
    <s v=" "/>
    <s v=" "/>
    <n v="30100000"/>
    <n v="27.3"/>
    <n v="0"/>
    <n v="0"/>
    <n v="27.3"/>
    <n v="31.52"/>
    <n v="8.0299999999999994"/>
    <n v="0"/>
    <n v="0"/>
    <n v="366.78"/>
    <n v="390.27"/>
    <n v="7.13"/>
    <n v="0"/>
    <n v="0"/>
    <n v="7.13"/>
    <n v="27.3"/>
    <n v="8.0299999999999994"/>
    <n v="0"/>
    <n v="0"/>
    <n v="339.48"/>
    <n v="358.75"/>
    <n v="0"/>
    <n v="0"/>
    <n v="0"/>
    <n v="0"/>
    <n v="0"/>
  </r>
  <r>
    <s v="SL-7104-151"/>
    <n v="7002"/>
    <s v="001"/>
    <m/>
    <s v="32-L00-A20"/>
    <x v="4"/>
    <x v="264"/>
    <s v="A20"/>
    <x v="1193"/>
    <s v="DISTRICT ACCOUNTS"/>
    <m/>
    <x v="1520"/>
    <s v="SL-7104-151         "/>
    <s v=" "/>
    <s v=" "/>
    <n v="32"/>
    <s v="L00"/>
    <s v="A20"/>
    <n v="318122"/>
    <n v="0"/>
    <n v="14.06"/>
    <s v=" "/>
    <s v=" "/>
    <n v="30100000"/>
    <n v="109.79"/>
    <n v="0"/>
    <n v="0"/>
    <n v="109.79"/>
    <n v="14.06"/>
    <n v="21.87"/>
    <n v="0"/>
    <n v="0"/>
    <n v="1104.02"/>
    <n v="1096.21"/>
    <n v="46.95"/>
    <n v="0"/>
    <n v="0"/>
    <n v="46.95"/>
    <n v="109.79"/>
    <n v="21.87"/>
    <n v="0"/>
    <n v="0"/>
    <n v="994.23"/>
    <n v="1082.1500000000001"/>
    <n v="0"/>
    <n v="0"/>
    <n v="0"/>
    <n v="0"/>
    <n v="0"/>
  </r>
  <r>
    <s v="SL-7104-152"/>
    <n v="7003"/>
    <s v="001"/>
    <m/>
    <s v="32-L00-A32"/>
    <x v="4"/>
    <x v="264"/>
    <s v="A32"/>
    <x v="1194"/>
    <s v="DISTRICT ACCOUNTS"/>
    <m/>
    <x v="1521"/>
    <s v="SL-7104-152         "/>
    <s v=" "/>
    <s v=" "/>
    <n v="32"/>
    <s v="L00"/>
    <s v="A32"/>
    <n v="318122"/>
    <n v="0"/>
    <n v="7.07"/>
    <s v=" "/>
    <s v=" "/>
    <n v="30100000"/>
    <n v="40.5"/>
    <n v="0"/>
    <n v="0"/>
    <n v="40.5"/>
    <n v="7.07"/>
    <n v="2.13"/>
    <n v="0"/>
    <n v="0"/>
    <n v="389.48"/>
    <n v="394.42"/>
    <n v="41.53"/>
    <n v="0"/>
    <n v="0"/>
    <n v="41.53"/>
    <n v="40.5"/>
    <n v="2.13"/>
    <n v="0"/>
    <n v="0"/>
    <n v="348.98"/>
    <n v="387.35"/>
    <n v="0"/>
    <n v="0"/>
    <n v="0"/>
    <n v="0"/>
    <n v="0"/>
  </r>
  <r>
    <s v="SL-7104-153"/>
    <n v="7004"/>
    <s v="001"/>
    <m/>
    <s v="32-L00-A61"/>
    <x v="4"/>
    <x v="264"/>
    <s v="A61"/>
    <x v="1195"/>
    <s v="DISTRICT ACCOUNTS"/>
    <m/>
    <x v="1522"/>
    <s v="SL-7104-153         "/>
    <s v=" "/>
    <s v=" "/>
    <n v="32"/>
    <s v="L00"/>
    <s v="A61"/>
    <n v="318122"/>
    <n v="0"/>
    <n v="26.27"/>
    <s v=" "/>
    <s v=" "/>
    <n v="30100000"/>
    <n v="0"/>
    <n v="0"/>
    <n v="0"/>
    <n v="0"/>
    <n v="26.27"/>
    <n v="1.01"/>
    <n v="0"/>
    <n v="0"/>
    <n v="682.01"/>
    <n v="707.27"/>
    <n v="56.1"/>
    <n v="0"/>
    <n v="0"/>
    <n v="56.1"/>
    <n v="0"/>
    <n v="1.01"/>
    <n v="0"/>
    <n v="0"/>
    <n v="682.01"/>
    <n v="681"/>
    <n v="0"/>
    <n v="0"/>
    <n v="0"/>
    <n v="0"/>
    <n v="0"/>
  </r>
  <r>
    <s v="SL-7104-154"/>
    <n v="7005"/>
    <s v="001"/>
    <m/>
    <s v="32-L00-A31"/>
    <x v="4"/>
    <x v="264"/>
    <s v="A31"/>
    <x v="556"/>
    <s v="DISTRICT ACCOUNTS"/>
    <m/>
    <x v="1523"/>
    <s v="SL-7104-154         "/>
    <s v=" "/>
    <s v=" "/>
    <n v="32"/>
    <s v="L00"/>
    <s v="A31"/>
    <n v="318122"/>
    <n v="0"/>
    <n v="4.75"/>
    <s v=" "/>
    <s v=" "/>
    <n v="30100000"/>
    <n v="55.06"/>
    <n v="0"/>
    <n v="0"/>
    <n v="55.06"/>
    <n v="4.75"/>
    <n v="9.39"/>
    <n v="0"/>
    <n v="0"/>
    <n v="682.61"/>
    <n v="677.97"/>
    <n v="25.3"/>
    <n v="0"/>
    <n v="0"/>
    <n v="25.3"/>
    <n v="55.06"/>
    <n v="9.39"/>
    <n v="0"/>
    <n v="0"/>
    <n v="627.54999999999995"/>
    <n v="673.22"/>
    <n v="0"/>
    <n v="0"/>
    <n v="0"/>
    <n v="0"/>
    <n v="0"/>
  </r>
  <r>
    <s v="SL-7104-155"/>
    <n v="7006"/>
    <s v="001"/>
    <m/>
    <s v="32-L00-A26"/>
    <x v="4"/>
    <x v="264"/>
    <s v="A26"/>
    <x v="1196"/>
    <s v="DISTRICT ACCOUNTS"/>
    <m/>
    <x v="1524"/>
    <s v="SL-7104-155         "/>
    <s v=" "/>
    <s v=" "/>
    <n v="32"/>
    <s v="L00"/>
    <s v="A26"/>
    <n v="318122"/>
    <n v="0"/>
    <n v="25.42"/>
    <s v=" "/>
    <s v=" "/>
    <n v="30100000"/>
    <n v="160.22999999999999"/>
    <n v="0"/>
    <n v="0"/>
    <n v="160.22999999999999"/>
    <n v="25.42"/>
    <n v="38.630000000000003"/>
    <n v="0"/>
    <n v="0"/>
    <n v="1927.71"/>
    <n v="1914.5"/>
    <n v="72.069999999999993"/>
    <n v="0"/>
    <n v="0"/>
    <n v="72.069999999999993"/>
    <n v="160.22999999999999"/>
    <n v="38.630000000000003"/>
    <n v="0"/>
    <n v="0"/>
    <n v="1767.48"/>
    <n v="1889.08"/>
    <n v="0"/>
    <n v="0"/>
    <n v="0"/>
    <n v="0"/>
    <n v="0"/>
  </r>
  <r>
    <s v="SL-7104-156"/>
    <n v="7007"/>
    <s v="001"/>
    <m/>
    <s v="32-L00-A47"/>
    <x v="4"/>
    <x v="264"/>
    <s v="A47"/>
    <x v="871"/>
    <s v="DISTRICT ACCOUNTS"/>
    <m/>
    <x v="1525"/>
    <s v="SL-7104-156         "/>
    <s v=" "/>
    <s v=" "/>
    <n v="32"/>
    <s v="L00"/>
    <s v="A47"/>
    <n v="318122"/>
    <n v="0"/>
    <n v="43.49"/>
    <s v=" "/>
    <s v=" "/>
    <n v="30100000"/>
    <n v="49.59"/>
    <n v="0"/>
    <n v="0"/>
    <n v="49.59"/>
    <n v="43.49"/>
    <n v="0"/>
    <n v="0"/>
    <n v="0"/>
    <n v="412.45"/>
    <n v="455.94"/>
    <n v="0"/>
    <n v="0"/>
    <n v="0"/>
    <n v="0"/>
    <n v="49.59"/>
    <n v="0"/>
    <n v="0"/>
    <n v="0"/>
    <n v="362.86"/>
    <n v="412.45"/>
    <n v="0"/>
    <n v="0"/>
    <n v="0"/>
    <n v="0"/>
    <n v="0"/>
  </r>
  <r>
    <s v="SL-7104-157"/>
    <n v="7008"/>
    <s v="001"/>
    <m/>
    <s v="32-L00-A80"/>
    <x v="4"/>
    <x v="264"/>
    <s v="A80"/>
    <x v="1197"/>
    <s v="DISTRICT ACCOUNTS"/>
    <m/>
    <x v="1526"/>
    <s v="SL-7104-157         "/>
    <s v=" "/>
    <s v=" "/>
    <n v="32"/>
    <s v="L00"/>
    <s v="A80"/>
    <n v="318122"/>
    <n v="0"/>
    <n v="16.899999999999999"/>
    <s v=" "/>
    <s v=" "/>
    <n v="30100000"/>
    <n v="49.87"/>
    <n v="0"/>
    <n v="0"/>
    <n v="49.87"/>
    <n v="16.899999999999999"/>
    <n v="5.46"/>
    <n v="0"/>
    <n v="0"/>
    <n v="812.86"/>
    <n v="824.3"/>
    <n v="16.64"/>
    <n v="0"/>
    <n v="0"/>
    <n v="16.64"/>
    <n v="49.87"/>
    <n v="5.46"/>
    <n v="0"/>
    <n v="0"/>
    <n v="762.99"/>
    <n v="807.4"/>
    <n v="0"/>
    <n v="0"/>
    <n v="0"/>
    <n v="0"/>
    <n v="0"/>
  </r>
  <r>
    <s v="SL-7104-158"/>
    <n v="7009"/>
    <s v="001"/>
    <m/>
    <s v="32-L00-A18"/>
    <x v="4"/>
    <x v="264"/>
    <s v="A18"/>
    <x v="869"/>
    <s v="DISTRICT ACCOUNTS"/>
    <m/>
    <x v="1527"/>
    <s v="SL-7104-158         "/>
    <s v=" "/>
    <s v=" "/>
    <n v="32"/>
    <s v="L00"/>
    <s v="A18"/>
    <n v="318122"/>
    <n v="0"/>
    <n v="5.19"/>
    <s v=" "/>
    <s v=" "/>
    <n v="30100000"/>
    <n v="7.17"/>
    <n v="0"/>
    <n v="0"/>
    <n v="7.17"/>
    <n v="5.19"/>
    <n v="0"/>
    <n v="0"/>
    <n v="0"/>
    <n v="74.45"/>
    <n v="79.64"/>
    <n v="2.2200000000000002"/>
    <n v="0"/>
    <n v="0"/>
    <n v="2.2200000000000002"/>
    <n v="7.17"/>
    <n v="0"/>
    <n v="0"/>
    <n v="0"/>
    <n v="67.28"/>
    <n v="74.45"/>
    <n v="0"/>
    <n v="0"/>
    <n v="0"/>
    <n v="0"/>
    <n v="0"/>
  </r>
  <r>
    <s v="SL-7104-159"/>
    <n v="7010"/>
    <s v="001"/>
    <m/>
    <s v="32-L00-A16"/>
    <x v="4"/>
    <x v="264"/>
    <s v="A16"/>
    <x v="1198"/>
    <s v="DISTRICT ACCOUNTS"/>
    <m/>
    <x v="1528"/>
    <s v="SL-7104-159         "/>
    <s v=" "/>
    <s v=" "/>
    <n v="32"/>
    <s v="L00"/>
    <s v="A16"/>
    <n v="318122"/>
    <n v="0"/>
    <n v="26.81"/>
    <s v=" "/>
    <s v=" "/>
    <n v="30100000"/>
    <n v="166.71"/>
    <n v="0"/>
    <n v="0"/>
    <n v="166.71"/>
    <n v="26.81"/>
    <n v="16.23"/>
    <n v="0"/>
    <n v="0"/>
    <n v="1426.91"/>
    <n v="1437.49"/>
    <n v="73.92"/>
    <n v="0"/>
    <n v="0"/>
    <n v="73.92"/>
    <n v="166.71"/>
    <n v="16.23"/>
    <n v="0"/>
    <n v="0"/>
    <n v="1260.2"/>
    <n v="1410.68"/>
    <n v="0"/>
    <n v="0"/>
    <n v="0"/>
    <n v="0"/>
    <n v="0"/>
  </r>
  <r>
    <s v="SL-7104-16"/>
    <n v="7011"/>
    <s v="001"/>
    <m/>
    <s v="32-L00-B24"/>
    <x v="4"/>
    <x v="264"/>
    <s v="B24"/>
    <x v="1199"/>
    <s v="DISTRICT ACCOUNTS"/>
    <m/>
    <x v="1529"/>
    <s v="SL-7104-16          "/>
    <s v=" "/>
    <s v=" "/>
    <n v="32"/>
    <s v="L00"/>
    <s v="B24"/>
    <n v="318122"/>
    <n v="0"/>
    <n v="165.33"/>
    <s v=" "/>
    <s v=" "/>
    <n v="30100000"/>
    <n v="296.02"/>
    <n v="0"/>
    <n v="0"/>
    <n v="296.02"/>
    <n v="165.33"/>
    <n v="36.549999999999997"/>
    <n v="0"/>
    <n v="0"/>
    <n v="2530.0100000000002"/>
    <n v="2658.79"/>
    <n v="96.54"/>
    <n v="0"/>
    <n v="0"/>
    <n v="96.54"/>
    <n v="296.02"/>
    <n v="36.549999999999997"/>
    <n v="0"/>
    <n v="0"/>
    <n v="2233.9899999999998"/>
    <n v="2493.46"/>
    <n v="0"/>
    <n v="0"/>
    <n v="0"/>
    <n v="0"/>
    <n v="0"/>
  </r>
  <r>
    <s v="SL-7104-160"/>
    <n v="7012"/>
    <s v="001"/>
    <m/>
    <s v="32-L00-A83"/>
    <x v="4"/>
    <x v="264"/>
    <s v="A83"/>
    <x v="1200"/>
    <s v="DISTRICT ACCOUNTS"/>
    <m/>
    <x v="1530"/>
    <s v="SL-7104-160         "/>
    <s v=" "/>
    <s v=" "/>
    <n v="32"/>
    <s v="L00"/>
    <s v="A83"/>
    <n v="318122"/>
    <n v="0"/>
    <n v="3.94"/>
    <s v=" "/>
    <s v=" "/>
    <n v="30100000"/>
    <n v="12.72"/>
    <n v="0"/>
    <n v="0"/>
    <n v="12.72"/>
    <n v="3.94"/>
    <n v="0"/>
    <n v="0"/>
    <n v="0"/>
    <n v="105.4"/>
    <n v="109.34"/>
    <n v="2.94"/>
    <n v="0"/>
    <n v="0"/>
    <n v="2.94"/>
    <n v="12.72"/>
    <n v="0"/>
    <n v="0"/>
    <n v="0"/>
    <n v="92.68"/>
    <n v="105.4"/>
    <n v="0"/>
    <n v="0"/>
    <n v="0"/>
    <n v="0"/>
    <n v="0"/>
  </r>
  <r>
    <s v="SL-7104-162"/>
    <n v="7013"/>
    <s v="001"/>
    <m/>
    <s v="32-L00-A25"/>
    <x v="4"/>
    <x v="264"/>
    <s v="A25"/>
    <x v="1201"/>
    <s v="DISTRICT ACCOUNTS"/>
    <m/>
    <x v="1531"/>
    <s v="SL-7104-162         "/>
    <s v=" "/>
    <s v=" "/>
    <n v="32"/>
    <s v="L00"/>
    <s v="A25"/>
    <n v="318122"/>
    <n v="0"/>
    <n v="29.46"/>
    <s v=" "/>
    <s v=" "/>
    <n v="30100000"/>
    <n v="75.41"/>
    <n v="0"/>
    <n v="0"/>
    <n v="75.41"/>
    <n v="29.46"/>
    <n v="40.36"/>
    <n v="0"/>
    <n v="0"/>
    <n v="963.7"/>
    <n v="952.8"/>
    <n v="36.61"/>
    <n v="0"/>
    <n v="0"/>
    <n v="36.61"/>
    <n v="75.41"/>
    <n v="40.36"/>
    <n v="0"/>
    <n v="0"/>
    <n v="888.29"/>
    <n v="923.34"/>
    <n v="0"/>
    <n v="0"/>
    <n v="0"/>
    <n v="0"/>
    <n v="0"/>
  </r>
  <r>
    <s v="SL-7104-163"/>
    <n v="7014"/>
    <s v="001"/>
    <m/>
    <s v="32-L00-294"/>
    <x v="4"/>
    <x v="264"/>
    <s v="294"/>
    <x v="1202"/>
    <s v="DISTRICT ACCOUNTS"/>
    <m/>
    <x v="1532"/>
    <s v="SL-7104-163         "/>
    <s v=" "/>
    <s v=" "/>
    <n v="32"/>
    <s v="L00"/>
    <n v="294"/>
    <n v="318122"/>
    <n v="0"/>
    <n v="24.86"/>
    <s v=" "/>
    <s v=" "/>
    <n v="30100000"/>
    <n v="18.809999999999999"/>
    <n v="0"/>
    <n v="0"/>
    <n v="18.809999999999999"/>
    <n v="24.86"/>
    <n v="2.86"/>
    <n v="0"/>
    <n v="0"/>
    <n v="336.66"/>
    <n v="358.66"/>
    <n v="4.8099999999999996"/>
    <n v="0"/>
    <n v="0"/>
    <n v="4.8099999999999996"/>
    <n v="18.809999999999999"/>
    <n v="2.86"/>
    <n v="0"/>
    <n v="0"/>
    <n v="317.85000000000002"/>
    <n v="333.8"/>
    <n v="0"/>
    <n v="0"/>
    <n v="0"/>
    <n v="0"/>
    <n v="0"/>
  </r>
  <r>
    <s v="SL-7104-164"/>
    <n v="7015"/>
    <s v="001"/>
    <m/>
    <s v="32-L00-A43"/>
    <x v="4"/>
    <x v="264"/>
    <s v="A43"/>
    <x v="10"/>
    <s v="DISTRICT ACCOUNTS"/>
    <m/>
    <x v="1533"/>
    <s v="SL-7104-164         "/>
    <s v=" "/>
    <s v=" "/>
    <n v="32"/>
    <s v="L00"/>
    <s v="A43"/>
    <n v="318122"/>
    <n v="0"/>
    <n v="0"/>
    <s v=" "/>
    <s v=" "/>
    <n v="30100000"/>
    <n v="31.69"/>
    <n v="0"/>
    <n v="0"/>
    <n v="31.69"/>
    <n v="0"/>
    <n v="0.13"/>
    <n v="0"/>
    <n v="0"/>
    <n v="275.56"/>
    <n v="275.43"/>
    <n v="9.99"/>
    <n v="0"/>
    <n v="0"/>
    <n v="9.99"/>
    <n v="31.69"/>
    <n v="0.13"/>
    <n v="0"/>
    <n v="0"/>
    <n v="243.87"/>
    <n v="275.43"/>
    <n v="0"/>
    <n v="0"/>
    <n v="0"/>
    <n v="0"/>
    <n v="0"/>
  </r>
  <r>
    <s v="SL-7104-165"/>
    <n v="7016"/>
    <s v="001"/>
    <m/>
    <s v="32-L00-A28"/>
    <x v="4"/>
    <x v="264"/>
    <s v="A28"/>
    <x v="1203"/>
    <s v="DISTRICT ACCOUNTS"/>
    <m/>
    <x v="1534"/>
    <s v="SL-7104-165         "/>
    <s v=" "/>
    <s v=" "/>
    <n v="32"/>
    <s v="L00"/>
    <s v="A28"/>
    <n v="318122"/>
    <n v="0"/>
    <n v="68.89"/>
    <s v=" "/>
    <s v=" "/>
    <n v="30100000"/>
    <n v="105.64"/>
    <n v="0"/>
    <n v="0"/>
    <n v="105.64"/>
    <n v="68.89"/>
    <n v="5.7"/>
    <n v="0"/>
    <n v="0"/>
    <n v="1442.88"/>
    <n v="1506.07"/>
    <n v="82.79"/>
    <n v="0"/>
    <n v="0"/>
    <n v="82.79"/>
    <n v="105.64"/>
    <n v="5.7"/>
    <n v="0"/>
    <n v="0"/>
    <n v="1337.24"/>
    <n v="1437.18"/>
    <n v="0"/>
    <n v="0"/>
    <n v="0"/>
    <n v="0"/>
    <n v="0"/>
  </r>
  <r>
    <s v="SL-7104-166"/>
    <n v="7017"/>
    <s v="001"/>
    <m/>
    <s v="32-L00-A24"/>
    <x v="4"/>
    <x v="264"/>
    <s v="A24"/>
    <x v="1204"/>
    <s v="DISTRICT ACCOUNTS"/>
    <m/>
    <x v="1535"/>
    <s v="SL-7104-166         "/>
    <s v=" "/>
    <s v=" "/>
    <n v="32"/>
    <s v="L00"/>
    <s v="A24"/>
    <n v="318122"/>
    <n v="0"/>
    <n v="221.69"/>
    <s v=" "/>
    <s v=" "/>
    <n v="30100000"/>
    <n v="77.27"/>
    <n v="0"/>
    <n v="0"/>
    <n v="77.27"/>
    <n v="221.69"/>
    <n v="0"/>
    <n v="0"/>
    <n v="0"/>
    <n v="784.23"/>
    <n v="1005.92"/>
    <n v="59.78"/>
    <n v="0"/>
    <n v="0"/>
    <n v="59.78"/>
    <n v="77.27"/>
    <n v="0"/>
    <n v="0"/>
    <n v="0"/>
    <n v="706.96"/>
    <n v="784.23"/>
    <n v="0"/>
    <n v="0"/>
    <n v="0"/>
    <n v="0"/>
    <n v="0"/>
  </r>
  <r>
    <s v="SL-7104-167"/>
    <n v="7018"/>
    <s v="001"/>
    <m/>
    <s v="32-L00-A41"/>
    <x v="4"/>
    <x v="264"/>
    <s v="A41"/>
    <x v="1205"/>
    <s v="DISTRICT ACCOUNTS"/>
    <m/>
    <x v="1536"/>
    <s v="SL-7104-167         "/>
    <s v=" "/>
    <s v=" "/>
    <n v="32"/>
    <s v="L00"/>
    <s v="A41"/>
    <n v="318122"/>
    <n v="0"/>
    <n v="11.68"/>
    <s v=" "/>
    <s v=" "/>
    <n v="30100000"/>
    <n v="0"/>
    <n v="0"/>
    <n v="0"/>
    <n v="0"/>
    <n v="11.68"/>
    <n v="0.9"/>
    <n v="0"/>
    <n v="0"/>
    <n v="376.96"/>
    <n v="387.74"/>
    <n v="0"/>
    <n v="0"/>
    <n v="0"/>
    <n v="0"/>
    <n v="0"/>
    <n v="0.9"/>
    <n v="0"/>
    <n v="0"/>
    <n v="376.96"/>
    <n v="376.06"/>
    <n v="0"/>
    <n v="0"/>
    <n v="0"/>
    <n v="0"/>
    <n v="0"/>
  </r>
  <r>
    <s v="SL-7104-169"/>
    <n v="7019"/>
    <s v="001"/>
    <m/>
    <s v="32-L00-B02"/>
    <x v="4"/>
    <x v="264"/>
    <s v="B02"/>
    <x v="1206"/>
    <s v="DISTRICT ACCOUNTS"/>
    <m/>
    <x v="1537"/>
    <s v="SL-7104-169         "/>
    <s v=" "/>
    <s v=" "/>
    <n v="32"/>
    <s v="L00"/>
    <s v="B02"/>
    <n v="318122"/>
    <n v="0"/>
    <n v="125.16"/>
    <s v=" "/>
    <s v=" "/>
    <n v="30100000"/>
    <n v="174.76"/>
    <n v="0"/>
    <n v="0"/>
    <n v="174.76"/>
    <n v="125.16"/>
    <n v="0"/>
    <n v="0"/>
    <n v="0"/>
    <n v="1723.08"/>
    <n v="1848.24"/>
    <n v="45.89"/>
    <n v="0"/>
    <n v="0"/>
    <n v="45.89"/>
    <n v="174.76"/>
    <n v="0"/>
    <n v="0"/>
    <n v="0"/>
    <n v="1548.32"/>
    <n v="1723.08"/>
    <n v="0"/>
    <n v="0"/>
    <n v="0"/>
    <n v="0"/>
    <n v="0"/>
  </r>
  <r>
    <s v="SL-7104-17"/>
    <n v="7020"/>
    <s v="001"/>
    <m/>
    <s v="32-L00-403"/>
    <x v="4"/>
    <x v="264"/>
    <s v="403"/>
    <x v="1207"/>
    <s v="DISTRICT ACCOUNTS"/>
    <m/>
    <x v="1538"/>
    <s v="SL-7104-17          "/>
    <s v=" "/>
    <s v=" "/>
    <n v="32"/>
    <s v="L00"/>
    <n v="403"/>
    <n v="318122"/>
    <n v="0"/>
    <n v="10.66"/>
    <s v=" "/>
    <s v=" "/>
    <n v="30100000"/>
    <n v="6.6"/>
    <n v="0"/>
    <n v="0"/>
    <n v="6.6"/>
    <n v="10.66"/>
    <n v="0"/>
    <n v="0"/>
    <n v="0"/>
    <n v="240.1"/>
    <n v="250.76"/>
    <n v="8.64"/>
    <n v="0"/>
    <n v="0"/>
    <n v="8.64"/>
    <n v="6.6"/>
    <n v="0"/>
    <n v="0"/>
    <n v="0"/>
    <n v="233.5"/>
    <n v="240.1"/>
    <n v="0"/>
    <n v="0"/>
    <n v="0"/>
    <n v="0"/>
    <n v="0"/>
  </r>
  <r>
    <s v="SL-7104-170"/>
    <n v="7021"/>
    <s v="001"/>
    <m/>
    <s v="32-L00-A27"/>
    <x v="4"/>
    <x v="264"/>
    <s v="A27"/>
    <x v="1208"/>
    <s v="DISTRICT ACCOUNTS"/>
    <m/>
    <x v="1539"/>
    <s v="SL-7104-170         "/>
    <s v=" "/>
    <s v=" "/>
    <n v="32"/>
    <s v="L00"/>
    <s v="A27"/>
    <n v="318122"/>
    <n v="0"/>
    <n v="14.67"/>
    <s v=" "/>
    <s v=" "/>
    <n v="30100000"/>
    <n v="69.33"/>
    <n v="0"/>
    <n v="0"/>
    <n v="69.33"/>
    <n v="14.67"/>
    <n v="21.34"/>
    <n v="0"/>
    <n v="0"/>
    <n v="879.42"/>
    <n v="872.75"/>
    <n v="24.08"/>
    <n v="0"/>
    <n v="0"/>
    <n v="24.08"/>
    <n v="69.33"/>
    <n v="21.34"/>
    <n v="0"/>
    <n v="0"/>
    <n v="810.09"/>
    <n v="858.08"/>
    <n v="0"/>
    <n v="0"/>
    <n v="0"/>
    <n v="0"/>
    <n v="0"/>
  </r>
  <r>
    <s v="SL-7104-171"/>
    <n v="7022"/>
    <s v="001"/>
    <m/>
    <s v="32-L00-A17"/>
    <x v="4"/>
    <x v="264"/>
    <s v="A17"/>
    <x v="10"/>
    <s v="DISTRICT ACCOUNTS"/>
    <m/>
    <x v="1540"/>
    <s v="SL-7104-171         "/>
    <s v=" "/>
    <s v=" "/>
    <n v="32"/>
    <s v="L00"/>
    <s v="A17"/>
    <n v="318122"/>
    <n v="0"/>
    <n v="0"/>
    <s v=" "/>
    <s v=" "/>
    <n v="30100000"/>
    <n v="4.7699999999999996"/>
    <n v="0"/>
    <n v="0"/>
    <n v="4.7699999999999996"/>
    <n v="0"/>
    <n v="1.38"/>
    <n v="0"/>
    <n v="0"/>
    <n v="58.15"/>
    <n v="56.77"/>
    <n v="1.96"/>
    <n v="0"/>
    <n v="0"/>
    <n v="1.96"/>
    <n v="4.7699999999999996"/>
    <n v="1.38"/>
    <n v="0"/>
    <n v="0"/>
    <n v="53.38"/>
    <n v="56.77"/>
    <n v="0"/>
    <n v="0"/>
    <n v="0"/>
    <n v="0"/>
    <n v="0"/>
  </r>
  <r>
    <s v="SL-7104-173"/>
    <n v="7023"/>
    <s v="001"/>
    <m/>
    <s v="32-L00-296"/>
    <x v="4"/>
    <x v="264"/>
    <s v="296"/>
    <x v="1209"/>
    <s v="DISTRICT ACCOUNTS"/>
    <m/>
    <x v="1541"/>
    <s v="SL-7104-173         "/>
    <s v=" "/>
    <s v=" "/>
    <n v="32"/>
    <s v="L00"/>
    <n v="296"/>
    <n v="318122"/>
    <n v="0"/>
    <n v="55.91"/>
    <s v=" "/>
    <s v=" "/>
    <n v="30100000"/>
    <n v="101.99"/>
    <n v="0"/>
    <n v="0"/>
    <n v="101.99"/>
    <n v="55.91"/>
    <n v="9.48"/>
    <n v="0"/>
    <n v="0"/>
    <n v="919.69"/>
    <n v="966.12"/>
    <n v="47.97"/>
    <n v="0"/>
    <n v="0"/>
    <n v="47.97"/>
    <n v="101.99"/>
    <n v="9.48"/>
    <n v="0"/>
    <n v="0"/>
    <n v="817.7"/>
    <n v="910.21"/>
    <n v="0"/>
    <n v="0"/>
    <n v="0"/>
    <n v="0"/>
    <n v="0"/>
  </r>
  <r>
    <s v="SL-7104-174"/>
    <n v="7024"/>
    <s v="001"/>
    <m/>
    <s v="32-L00-A37"/>
    <x v="4"/>
    <x v="264"/>
    <s v="A37"/>
    <x v="1210"/>
    <s v="DISTRICT ACCOUNTS"/>
    <m/>
    <x v="1542"/>
    <s v="SL-7104-174         "/>
    <s v=" "/>
    <s v=" "/>
    <n v="32"/>
    <s v="L00"/>
    <s v="A37"/>
    <n v="318122"/>
    <n v="0"/>
    <n v="8.85"/>
    <s v=" "/>
    <s v=" "/>
    <n v="30100000"/>
    <n v="0"/>
    <n v="0"/>
    <n v="0"/>
    <n v="0"/>
    <n v="8.85"/>
    <n v="0"/>
    <n v="0"/>
    <n v="0"/>
    <n v="147.78"/>
    <n v="156.63"/>
    <n v="0"/>
    <n v="0"/>
    <n v="0"/>
    <n v="0"/>
    <n v="0"/>
    <n v="0"/>
    <n v="0"/>
    <n v="0"/>
    <n v="147.78"/>
    <n v="147.78"/>
    <n v="0"/>
    <n v="0"/>
    <n v="0"/>
    <n v="0"/>
    <n v="0"/>
  </r>
  <r>
    <s v="SL-7104-175"/>
    <n v="7025"/>
    <s v="001"/>
    <m/>
    <s v="32-L00-A62"/>
    <x v="4"/>
    <x v="264"/>
    <s v="A62"/>
    <x v="1211"/>
    <s v="DISTRICT ACCOUNTS"/>
    <m/>
    <x v="1543"/>
    <s v="SL-7104-175         "/>
    <s v=" "/>
    <s v=" "/>
    <n v="32"/>
    <s v="L00"/>
    <s v="A62"/>
    <n v="318122"/>
    <n v="0"/>
    <n v="36.65"/>
    <s v=" "/>
    <s v=" "/>
    <n v="30100000"/>
    <n v="97.94"/>
    <n v="0"/>
    <n v="0"/>
    <n v="97.94"/>
    <n v="36.65"/>
    <n v="14.1"/>
    <n v="0"/>
    <n v="0"/>
    <n v="1628.62"/>
    <n v="1651.17"/>
    <n v="54.28"/>
    <n v="0"/>
    <n v="0"/>
    <n v="54.28"/>
    <n v="97.94"/>
    <n v="14.1"/>
    <n v="0"/>
    <n v="0"/>
    <n v="1530.68"/>
    <n v="1614.52"/>
    <n v="0"/>
    <n v="0"/>
    <n v="0"/>
    <n v="0"/>
    <n v="0"/>
  </r>
  <r>
    <s v="SL-7104-176"/>
    <n v="7026"/>
    <s v="001"/>
    <m/>
    <s v="32-L00-A67"/>
    <x v="4"/>
    <x v="264"/>
    <s v="A67"/>
    <x v="1212"/>
    <s v="DISTRICT ACCOUNTS"/>
    <m/>
    <x v="1544"/>
    <s v="SL-7104-176         "/>
    <s v=" "/>
    <s v=" "/>
    <n v="32"/>
    <s v="L00"/>
    <s v="A67"/>
    <n v="318122"/>
    <n v="0"/>
    <n v="47.5"/>
    <s v=" "/>
    <s v=" "/>
    <n v="30100000"/>
    <n v="278.2"/>
    <n v="0"/>
    <n v="0"/>
    <n v="278.2"/>
    <n v="47.5"/>
    <n v="19.399999999999999"/>
    <n v="0"/>
    <n v="0"/>
    <n v="2486.2199999999998"/>
    <n v="2514.3200000000002"/>
    <n v="115.93"/>
    <n v="0"/>
    <n v="0"/>
    <n v="115.93"/>
    <n v="278.2"/>
    <n v="19.399999999999999"/>
    <n v="0"/>
    <n v="0"/>
    <n v="2208.02"/>
    <n v="2466.8200000000002"/>
    <n v="0"/>
    <n v="0"/>
    <n v="0"/>
    <n v="0"/>
    <n v="0"/>
  </r>
  <r>
    <s v="SL-7104-177"/>
    <n v="7027"/>
    <s v="001"/>
    <m/>
    <s v="32-L00-A44"/>
    <x v="4"/>
    <x v="264"/>
    <s v="A44"/>
    <x v="1213"/>
    <s v="DISTRICT ACCOUNTS"/>
    <m/>
    <x v="1545"/>
    <s v="SL-7104-177         "/>
    <s v=" "/>
    <s v=" "/>
    <n v="32"/>
    <s v="L00"/>
    <s v="A44"/>
    <n v="318122"/>
    <n v="0"/>
    <n v="12.35"/>
    <s v=" "/>
    <s v=" "/>
    <n v="30100000"/>
    <n v="74.28"/>
    <n v="0"/>
    <n v="0"/>
    <n v="74.28"/>
    <n v="12.35"/>
    <n v="27.42"/>
    <n v="0"/>
    <n v="0"/>
    <n v="1137.93"/>
    <n v="1122.8599999999999"/>
    <n v="23.15"/>
    <n v="0"/>
    <n v="0"/>
    <n v="23.15"/>
    <n v="74.28"/>
    <n v="27.42"/>
    <n v="0"/>
    <n v="0"/>
    <n v="1063.6500000000001"/>
    <n v="1110.51"/>
    <n v="0"/>
    <n v="0"/>
    <n v="0"/>
    <n v="0"/>
    <n v="0"/>
  </r>
  <r>
    <s v="SL-7104-178"/>
    <n v="7028"/>
    <s v="001"/>
    <m/>
    <s v="32-L00-B33"/>
    <x v="4"/>
    <x v="264"/>
    <s v="B33"/>
    <x v="1214"/>
    <s v="DISTRICT ACCOUNTS"/>
    <m/>
    <x v="1546"/>
    <s v="SL-7104-178         "/>
    <s v=" "/>
    <s v=" "/>
    <n v="32"/>
    <s v="L00"/>
    <s v="B33"/>
    <n v="318122"/>
    <n v="0"/>
    <n v="12.29"/>
    <s v=" "/>
    <s v=" "/>
    <n v="30100000"/>
    <n v="12.03"/>
    <n v="0"/>
    <n v="0"/>
    <n v="17.96"/>
    <n v="18.22"/>
    <n v="0.02"/>
    <n v="0"/>
    <n v="0"/>
    <n v="148.55000000000001"/>
    <n v="160.82"/>
    <n v="0"/>
    <n v="0"/>
    <n v="0"/>
    <n v="0"/>
    <n v="12.03"/>
    <n v="0.02"/>
    <n v="0"/>
    <n v="0"/>
    <n v="130.59"/>
    <n v="142.6"/>
    <n v="0"/>
    <n v="0"/>
    <n v="0"/>
    <n v="0"/>
    <n v="0"/>
  </r>
  <r>
    <s v="SL-7104-179"/>
    <n v="7029"/>
    <s v="001"/>
    <m/>
    <s v="32-L00-A40"/>
    <x v="4"/>
    <x v="264"/>
    <s v="A40"/>
    <x v="1215"/>
    <s v="DISTRICT ACCOUNTS"/>
    <m/>
    <x v="1547"/>
    <s v="SL-7104-179         "/>
    <s v=" "/>
    <s v=" "/>
    <n v="32"/>
    <s v="L00"/>
    <s v="A40"/>
    <n v="318122"/>
    <n v="0"/>
    <n v="38.61"/>
    <s v=" "/>
    <s v=" "/>
    <n v="30100000"/>
    <n v="0"/>
    <n v="0"/>
    <n v="0"/>
    <n v="0"/>
    <n v="38.61"/>
    <n v="0"/>
    <n v="0"/>
    <n v="0"/>
    <n v="338.43"/>
    <n v="377.04"/>
    <n v="13.36"/>
    <n v="0"/>
    <n v="0"/>
    <n v="13.36"/>
    <n v="0"/>
    <n v="0"/>
    <n v="0"/>
    <n v="0"/>
    <n v="338.43"/>
    <n v="338.43"/>
    <n v="0"/>
    <n v="0"/>
    <n v="0"/>
    <n v="0"/>
    <n v="0"/>
  </r>
  <r>
    <s v="SL-7104-180"/>
    <n v="7030"/>
    <s v="001"/>
    <m/>
    <s v="32-L00-A29"/>
    <x v="4"/>
    <x v="264"/>
    <s v="A29"/>
    <x v="1216"/>
    <s v="DISTRICT ACCOUNTS"/>
    <m/>
    <x v="1548"/>
    <s v="SL-7104-180         "/>
    <s v=" "/>
    <s v=" "/>
    <n v="32"/>
    <s v="L00"/>
    <s v="A29"/>
    <n v="318122"/>
    <n v="0"/>
    <n v="45.27"/>
    <s v=" "/>
    <s v=" "/>
    <n v="30100000"/>
    <n v="38.86"/>
    <n v="0"/>
    <n v="0"/>
    <n v="38.86"/>
    <n v="45.27"/>
    <n v="19.77"/>
    <n v="0"/>
    <n v="0"/>
    <n v="690"/>
    <n v="715.5"/>
    <n v="26.98"/>
    <n v="0"/>
    <n v="0"/>
    <n v="26.98"/>
    <n v="38.86"/>
    <n v="19.77"/>
    <n v="0"/>
    <n v="0"/>
    <n v="651.14"/>
    <n v="670.23"/>
    <n v="0"/>
    <n v="0"/>
    <n v="0"/>
    <n v="0"/>
    <n v="0"/>
  </r>
  <r>
    <s v="SL-7104-181"/>
    <n v="7031"/>
    <s v="001"/>
    <m/>
    <s v="32-L00-299"/>
    <x v="4"/>
    <x v="264"/>
    <s v="299"/>
    <x v="683"/>
    <s v="DISTRICT ACCOUNTS"/>
    <m/>
    <x v="1549"/>
    <s v="SL-7104-181         "/>
    <s v=" "/>
    <s v=" "/>
    <n v="32"/>
    <s v="L00"/>
    <n v="299"/>
    <n v="318122"/>
    <n v="0"/>
    <n v="48.09"/>
    <s v=" "/>
    <s v=" "/>
    <n v="30100000"/>
    <n v="106.17"/>
    <n v="0"/>
    <n v="0"/>
    <n v="106.17"/>
    <n v="48.09"/>
    <n v="20.03"/>
    <n v="0"/>
    <n v="0"/>
    <n v="809.37"/>
    <n v="837.43"/>
    <n v="0"/>
    <n v="0"/>
    <n v="0"/>
    <n v="0"/>
    <n v="106.17"/>
    <n v="20.03"/>
    <n v="0"/>
    <n v="0"/>
    <n v="703.2"/>
    <n v="789.34"/>
    <n v="0"/>
    <n v="0"/>
    <n v="0"/>
    <n v="0"/>
    <n v="0"/>
  </r>
  <r>
    <s v="SL-7104-182"/>
    <n v="7032"/>
    <s v="001"/>
    <m/>
    <s v="32-L00-A63"/>
    <x v="4"/>
    <x v="264"/>
    <s v="A63"/>
    <x v="1217"/>
    <s v="DISTRICT ACCOUNTS"/>
    <m/>
    <x v="1550"/>
    <s v="SL-7104-182         "/>
    <s v=" "/>
    <s v=" "/>
    <n v="32"/>
    <s v="L00"/>
    <s v="A63"/>
    <n v="318122"/>
    <n v="0"/>
    <n v="41.5"/>
    <s v=" "/>
    <s v=" "/>
    <n v="30100000"/>
    <n v="96.26"/>
    <n v="0"/>
    <n v="0"/>
    <n v="96.26"/>
    <n v="41.5"/>
    <n v="29.53"/>
    <n v="0"/>
    <n v="0"/>
    <n v="1782.93"/>
    <n v="1794.9"/>
    <n v="117.33"/>
    <n v="0"/>
    <n v="0"/>
    <n v="117.33"/>
    <n v="96.26"/>
    <n v="29.53"/>
    <n v="0"/>
    <n v="0"/>
    <n v="1686.67"/>
    <n v="1753.4"/>
    <n v="0"/>
    <n v="0"/>
    <n v="0"/>
    <n v="0"/>
    <n v="0"/>
  </r>
  <r>
    <s v="SL-7104-183"/>
    <n v="7033"/>
    <s v="001"/>
    <m/>
    <s v="32-L00-A68"/>
    <x v="4"/>
    <x v="264"/>
    <s v="A68"/>
    <x v="1218"/>
    <s v="DISTRICT ACCOUNTS"/>
    <m/>
    <x v="1551"/>
    <s v="SL-7104-183         "/>
    <s v=" "/>
    <s v=" "/>
    <n v="32"/>
    <s v="L00"/>
    <s v="A68"/>
    <n v="318122"/>
    <n v="0"/>
    <n v="84.33"/>
    <s v=" "/>
    <s v=" "/>
    <n v="30100000"/>
    <n v="233.28"/>
    <n v="0"/>
    <n v="0"/>
    <n v="233.28"/>
    <n v="84.33"/>
    <n v="45.63"/>
    <n v="0"/>
    <n v="0"/>
    <n v="2519.87"/>
    <n v="2558.5700000000002"/>
    <n v="51.78"/>
    <n v="0"/>
    <n v="0"/>
    <n v="51.78"/>
    <n v="233.28"/>
    <n v="45.63"/>
    <n v="0"/>
    <n v="0"/>
    <n v="2286.59"/>
    <n v="2474.2399999999998"/>
    <n v="0"/>
    <n v="0"/>
    <n v="0"/>
    <n v="0"/>
    <n v="0"/>
  </r>
  <r>
    <s v="SL-7104-184"/>
    <n v="7034"/>
    <s v="001"/>
    <m/>
    <s v="32-L00-A86"/>
    <x v="4"/>
    <x v="264"/>
    <s v="A86"/>
    <x v="1095"/>
    <s v="DISTRICT ACCOUNTS"/>
    <m/>
    <x v="1552"/>
    <s v="SL-7104-184         "/>
    <s v=" "/>
    <s v=" "/>
    <n v="32"/>
    <s v="L00"/>
    <s v="A86"/>
    <n v="318122"/>
    <n v="0"/>
    <n v="12.88"/>
    <s v=" "/>
    <s v=" "/>
    <n v="30100000"/>
    <n v="27.03"/>
    <n v="0"/>
    <n v="0"/>
    <n v="27.03"/>
    <n v="12.88"/>
    <n v="0"/>
    <n v="0"/>
    <n v="0"/>
    <n v="371.18"/>
    <n v="384.06"/>
    <n v="0"/>
    <n v="0"/>
    <n v="0"/>
    <n v="0"/>
    <n v="27.03"/>
    <n v="0"/>
    <n v="0"/>
    <n v="0"/>
    <n v="344.15"/>
    <n v="371.18"/>
    <n v="0"/>
    <n v="0"/>
    <n v="0"/>
    <n v="0"/>
    <n v="0"/>
  </r>
  <r>
    <s v="SL-7104-185"/>
    <n v="7035"/>
    <s v="001"/>
    <m/>
    <s v="32-L00-B17"/>
    <x v="4"/>
    <x v="264"/>
    <s v="B17"/>
    <x v="684"/>
    <s v="DISTRICT ACCOUNTS"/>
    <m/>
    <x v="1553"/>
    <s v="SL-7104-185         "/>
    <s v=" "/>
    <s v=" "/>
    <n v="32"/>
    <s v="L00"/>
    <s v="B17"/>
    <n v="318122"/>
    <n v="0"/>
    <n v="14.95"/>
    <s v=" "/>
    <s v=" "/>
    <n v="30100000"/>
    <n v="0"/>
    <n v="0"/>
    <n v="0"/>
    <n v="0"/>
    <n v="14.95"/>
    <n v="0"/>
    <n v="0"/>
    <n v="0"/>
    <n v="453.32"/>
    <n v="468.27"/>
    <n v="27.79"/>
    <n v="0"/>
    <n v="0"/>
    <n v="27.79"/>
    <n v="0"/>
    <n v="0"/>
    <n v="0"/>
    <n v="0"/>
    <n v="453.32"/>
    <n v="453.32"/>
    <n v="0"/>
    <n v="0"/>
    <n v="0"/>
    <n v="0"/>
    <n v="0"/>
  </r>
  <r>
    <s v="SL-7104-186"/>
    <n v="7036"/>
    <s v="001"/>
    <m/>
    <s v="32-L00-A45"/>
    <x v="4"/>
    <x v="264"/>
    <s v="A45"/>
    <x v="10"/>
    <s v="DISTRICT ACCOUNTS"/>
    <m/>
    <x v="1554"/>
    <s v="SL-7104-186         "/>
    <s v=" "/>
    <s v=" "/>
    <n v="32"/>
    <s v="L00"/>
    <s v="A45"/>
    <n v="318122"/>
    <n v="0"/>
    <n v="0"/>
    <s v=" "/>
    <s v=" "/>
    <n v="30100000"/>
    <n v="18.329999999999998"/>
    <n v="0"/>
    <n v="0"/>
    <n v="18.329999999999998"/>
    <n v="0"/>
    <n v="0"/>
    <n v="0"/>
    <n v="0"/>
    <n v="219.11"/>
    <n v="219.11"/>
    <n v="7.42"/>
    <n v="0"/>
    <n v="0"/>
    <n v="7.42"/>
    <n v="18.329999999999998"/>
    <n v="0"/>
    <n v="0"/>
    <n v="0"/>
    <n v="200.78"/>
    <n v="219.11"/>
    <n v="0"/>
    <n v="0"/>
    <n v="0"/>
    <n v="0"/>
    <n v="0"/>
  </r>
  <r>
    <s v="SL-7104-187"/>
    <n v="7037"/>
    <s v="001"/>
    <m/>
    <s v="32-L00-B01"/>
    <x v="4"/>
    <x v="264"/>
    <s v="B01"/>
    <x v="10"/>
    <s v="DISTRICT ACCOUNTS"/>
    <m/>
    <x v="1555"/>
    <s v="SL-7104-187         "/>
    <s v=" "/>
    <s v=" "/>
    <n v="32"/>
    <s v="L00"/>
    <s v="B01"/>
    <n v="318122"/>
    <n v="0"/>
    <n v="0"/>
    <s v=" "/>
    <s v=" "/>
    <n v="30100000"/>
    <n v="111.16"/>
    <n v="0"/>
    <n v="0"/>
    <n v="111.16"/>
    <n v="0"/>
    <n v="65.98"/>
    <n v="0"/>
    <n v="0"/>
    <n v="1317.33"/>
    <n v="1251.3499999999999"/>
    <n v="164.71"/>
    <n v="0"/>
    <n v="0"/>
    <n v="164.71"/>
    <n v="111.16"/>
    <n v="65.98"/>
    <n v="0"/>
    <n v="0"/>
    <n v="1206.17"/>
    <n v="1251.3499999999999"/>
    <n v="0"/>
    <n v="0"/>
    <n v="0"/>
    <n v="0"/>
    <n v="0"/>
  </r>
  <r>
    <s v="SL-7104-188"/>
    <n v="7038"/>
    <s v="001"/>
    <m/>
    <s v="32-L00-A55"/>
    <x v="4"/>
    <x v="264"/>
    <s v="A55"/>
    <x v="1219"/>
    <s v="DISTRICT ACCOUNTS"/>
    <m/>
    <x v="1556"/>
    <s v="SL-7104-188         "/>
    <s v=" "/>
    <s v=" "/>
    <n v="32"/>
    <s v="L00"/>
    <s v="A55"/>
    <n v="318122"/>
    <n v="0"/>
    <n v="-1.2"/>
    <s v=" "/>
    <s v=" "/>
    <n v="30100000"/>
    <n v="7.13"/>
    <n v="0"/>
    <n v="0"/>
    <n v="8.33"/>
    <n v="0"/>
    <n v="0"/>
    <n v="0"/>
    <n v="0"/>
    <n v="120.27"/>
    <n v="119.07"/>
    <n v="0"/>
    <n v="0"/>
    <n v="0"/>
    <n v="0"/>
    <n v="7.13"/>
    <n v="0"/>
    <n v="0"/>
    <n v="0"/>
    <n v="111.94"/>
    <n v="119.07"/>
    <n v="0"/>
    <n v="0"/>
    <n v="0"/>
    <n v="0"/>
    <n v="0"/>
  </r>
  <r>
    <s v="SL-7104-19"/>
    <n v="7039"/>
    <s v="001"/>
    <m/>
    <s v="32-L00-314"/>
    <x v="4"/>
    <x v="264"/>
    <s v="314"/>
    <x v="1092"/>
    <s v="DISTRICT ACCOUNTS"/>
    <m/>
    <x v="1557"/>
    <s v="SL-7104-19          "/>
    <s v=" "/>
    <s v=" "/>
    <n v="32"/>
    <s v="L00"/>
    <n v="314"/>
    <n v="318122"/>
    <n v="0"/>
    <n v="3.71"/>
    <s v=" "/>
    <s v=" "/>
    <n v="30100000"/>
    <n v="15.33"/>
    <n v="0"/>
    <n v="0"/>
    <n v="15.33"/>
    <n v="3.71"/>
    <n v="4.0599999999999996"/>
    <n v="0"/>
    <n v="0"/>
    <n v="136.41"/>
    <n v="136.06"/>
    <n v="6.18"/>
    <n v="0"/>
    <n v="0"/>
    <n v="6.18"/>
    <n v="15.33"/>
    <n v="4.0599999999999996"/>
    <n v="0"/>
    <n v="0"/>
    <n v="121.08"/>
    <n v="132.35"/>
    <n v="0"/>
    <n v="0"/>
    <n v="0"/>
    <n v="0"/>
    <n v="0"/>
  </r>
  <r>
    <s v="SL-7104-190"/>
    <n v="7040"/>
    <s v="001"/>
    <m/>
    <s v="32-L00-A82"/>
    <x v="4"/>
    <x v="264"/>
    <s v="A82"/>
    <x v="1220"/>
    <s v="DISTRICT ACCOUNTS"/>
    <m/>
    <x v="1558"/>
    <s v="SL-7104-190         "/>
    <s v=" "/>
    <s v=" "/>
    <n v="32"/>
    <s v="L00"/>
    <s v="A82"/>
    <n v="318122"/>
    <n v="0"/>
    <n v="113.8"/>
    <s v=" "/>
    <s v=" "/>
    <n v="30100000"/>
    <n v="85.25"/>
    <n v="0"/>
    <n v="0"/>
    <n v="85.25"/>
    <n v="113.8"/>
    <n v="0"/>
    <n v="0"/>
    <n v="0"/>
    <n v="2564.56"/>
    <n v="2678.36"/>
    <n v="56.05"/>
    <n v="0"/>
    <n v="0"/>
    <n v="56.05"/>
    <n v="85.25"/>
    <n v="0"/>
    <n v="0"/>
    <n v="0"/>
    <n v="2479.31"/>
    <n v="2564.56"/>
    <n v="0"/>
    <n v="0"/>
    <n v="0"/>
    <n v="0"/>
    <n v="0"/>
  </r>
  <r>
    <s v="SL-7104-191"/>
    <n v="7041"/>
    <s v="001"/>
    <m/>
    <s v="32-L00-A60"/>
    <x v="4"/>
    <x v="264"/>
    <s v="A60"/>
    <x v="1221"/>
    <s v="DISTRICT ACCOUNTS"/>
    <m/>
    <x v="1559"/>
    <s v="SL-7104-191         "/>
    <s v=" "/>
    <s v=" "/>
    <n v="32"/>
    <s v="L00"/>
    <s v="A60"/>
    <n v="318122"/>
    <n v="0"/>
    <n v="27.78"/>
    <s v=" "/>
    <s v=" "/>
    <n v="30100000"/>
    <n v="43.91"/>
    <n v="0"/>
    <n v="0"/>
    <n v="43.91"/>
    <n v="27.78"/>
    <n v="0"/>
    <n v="0"/>
    <n v="0"/>
    <n v="737.39"/>
    <n v="765.17"/>
    <n v="47.22"/>
    <n v="0"/>
    <n v="0"/>
    <n v="47.22"/>
    <n v="43.91"/>
    <n v="0"/>
    <n v="0"/>
    <n v="0"/>
    <n v="693.48"/>
    <n v="737.39"/>
    <n v="0"/>
    <n v="0"/>
    <n v="0"/>
    <n v="0"/>
    <n v="0"/>
  </r>
  <r>
    <s v="SL-7104-193"/>
    <n v="7042"/>
    <s v="001"/>
    <m/>
    <s v="32-L00-A98"/>
    <x v="4"/>
    <x v="264"/>
    <s v="A98"/>
    <x v="1222"/>
    <s v="DISTRICT ACCOUNTS"/>
    <m/>
    <x v="1560"/>
    <s v="SL-7104-193         "/>
    <s v=" "/>
    <s v=" "/>
    <n v="32"/>
    <s v="L00"/>
    <s v="A98"/>
    <n v="318122"/>
    <n v="0"/>
    <n v="61.36"/>
    <s v=" "/>
    <s v=" "/>
    <n v="30100000"/>
    <n v="85.99"/>
    <n v="0"/>
    <n v="0"/>
    <n v="85.99"/>
    <n v="61.36"/>
    <n v="25.57"/>
    <n v="0"/>
    <n v="0"/>
    <n v="1610.11"/>
    <n v="1645.9"/>
    <n v="30.04"/>
    <n v="0"/>
    <n v="0"/>
    <n v="30.04"/>
    <n v="85.99"/>
    <n v="25.57"/>
    <n v="0"/>
    <n v="0"/>
    <n v="1524.12"/>
    <n v="1584.54"/>
    <n v="0"/>
    <n v="0"/>
    <n v="0"/>
    <n v="0"/>
    <n v="0"/>
  </r>
  <r>
    <s v="SL-7104-194"/>
    <n v="7043"/>
    <s v="001"/>
    <m/>
    <s v="32-L00-A76"/>
    <x v="4"/>
    <x v="264"/>
    <s v="A76"/>
    <x v="1223"/>
    <s v="DISTRICT ACCOUNTS"/>
    <m/>
    <x v="1561"/>
    <s v="SL-7104-194         "/>
    <s v=" "/>
    <s v=" "/>
    <n v="32"/>
    <s v="L00"/>
    <s v="A76"/>
    <n v="318122"/>
    <n v="0"/>
    <n v="3.95"/>
    <s v=" "/>
    <s v=" "/>
    <n v="30100000"/>
    <n v="6.16"/>
    <n v="0"/>
    <n v="0"/>
    <n v="6.16"/>
    <n v="3.95"/>
    <n v="0"/>
    <n v="0"/>
    <n v="0"/>
    <n v="70.010000000000005"/>
    <n v="73.959999999999994"/>
    <n v="0"/>
    <n v="0"/>
    <n v="0"/>
    <n v="0"/>
    <n v="6.16"/>
    <n v="0"/>
    <n v="0"/>
    <n v="0"/>
    <n v="63.85"/>
    <n v="70.010000000000005"/>
    <n v="0"/>
    <n v="0"/>
    <n v="0"/>
    <n v="0"/>
    <n v="0"/>
  </r>
  <r>
    <s v="SL-7104-198"/>
    <n v="7044"/>
    <s v="001"/>
    <m/>
    <s v="32-L00-A81"/>
    <x v="4"/>
    <x v="264"/>
    <s v="A81"/>
    <x v="1224"/>
    <s v="DISTRICT ACCOUNTS"/>
    <m/>
    <x v="1562"/>
    <s v="SL-7104-198         "/>
    <s v=" "/>
    <s v=" "/>
    <n v="32"/>
    <s v="L00"/>
    <s v="A81"/>
    <n v="318122"/>
    <n v="0"/>
    <n v="16.149999999999999"/>
    <s v=" "/>
    <s v=" "/>
    <n v="30100000"/>
    <n v="26.15"/>
    <n v="0"/>
    <n v="0"/>
    <n v="26.15"/>
    <n v="16.149999999999999"/>
    <n v="0.16"/>
    <n v="0"/>
    <n v="0"/>
    <n v="738.86"/>
    <n v="754.85"/>
    <n v="32.380000000000003"/>
    <n v="0"/>
    <n v="0"/>
    <n v="32.380000000000003"/>
    <n v="26.15"/>
    <n v="0.16"/>
    <n v="0"/>
    <n v="0"/>
    <n v="712.71"/>
    <n v="738.7"/>
    <n v="0"/>
    <n v="0"/>
    <n v="0"/>
    <n v="0"/>
    <n v="0"/>
  </r>
  <r>
    <s v="SL-7104-199"/>
    <n v="7045"/>
    <s v="001"/>
    <m/>
    <s v="32-L00-B25"/>
    <x v="4"/>
    <x v="264"/>
    <s v="B25"/>
    <x v="929"/>
    <s v="DISTRICT ACCOUNTS"/>
    <m/>
    <x v="1563"/>
    <s v="SL-7104-199         "/>
    <s v=" "/>
    <s v=" "/>
    <n v="32"/>
    <s v="L00"/>
    <s v="B25"/>
    <n v="318122"/>
    <n v="0"/>
    <n v="27.97"/>
    <s v=" "/>
    <s v=" "/>
    <n v="30100000"/>
    <n v="59.89"/>
    <n v="0"/>
    <n v="0"/>
    <n v="59.89"/>
    <n v="27.97"/>
    <n v="16"/>
    <n v="0"/>
    <n v="0"/>
    <n v="968.56"/>
    <n v="980.53"/>
    <n v="5.05"/>
    <n v="0"/>
    <n v="0"/>
    <n v="5.05"/>
    <n v="59.89"/>
    <n v="16"/>
    <n v="0"/>
    <n v="0"/>
    <n v="908.67"/>
    <n v="952.56"/>
    <n v="0"/>
    <n v="0"/>
    <n v="0"/>
    <n v="0"/>
    <n v="0"/>
  </r>
  <r>
    <s v="SL-7104-2"/>
    <n v="7046"/>
    <s v="001"/>
    <m/>
    <s v="32-L00-997"/>
    <x v="4"/>
    <x v="264"/>
    <s v="997"/>
    <x v="1225"/>
    <s v="DISTRICT ACCOUNTS"/>
    <m/>
    <x v="1564"/>
    <s v="SL-7104-2           "/>
    <s v=" "/>
    <s v=" "/>
    <n v="32"/>
    <s v="L00"/>
    <n v="997"/>
    <n v="318122"/>
    <n v="0"/>
    <n v="33.11"/>
    <s v=" "/>
    <s v=" "/>
    <n v="30100000"/>
    <n v="125.4"/>
    <n v="0"/>
    <n v="0"/>
    <n v="125.4"/>
    <n v="33.11"/>
    <n v="27.33"/>
    <n v="0"/>
    <n v="0"/>
    <n v="2234.15"/>
    <n v="2239.9299999999998"/>
    <n v="53.68"/>
    <n v="0"/>
    <n v="0"/>
    <n v="53.68"/>
    <n v="125.4"/>
    <n v="27.33"/>
    <n v="0"/>
    <n v="0"/>
    <n v="2108.75"/>
    <n v="2206.8200000000002"/>
    <n v="0"/>
    <n v="0"/>
    <n v="0"/>
    <n v="0"/>
    <n v="0"/>
  </r>
  <r>
    <s v="SL-7104-20"/>
    <n v="7047"/>
    <s v="001"/>
    <m/>
    <s v="32-L00-428"/>
    <x v="4"/>
    <x v="264"/>
    <s v="428"/>
    <x v="1226"/>
    <s v="DISTRICT ACCOUNTS"/>
    <m/>
    <x v="1565"/>
    <s v="SL-7104-20          "/>
    <s v=" "/>
    <s v=" "/>
    <n v="32"/>
    <s v="L00"/>
    <n v="428"/>
    <n v="318122"/>
    <n v="0"/>
    <n v="26.01"/>
    <s v=" "/>
    <s v=" "/>
    <n v="30100000"/>
    <n v="31.09"/>
    <n v="0"/>
    <n v="0"/>
    <n v="31.09"/>
    <n v="26.01"/>
    <n v="10.130000000000001"/>
    <n v="0"/>
    <n v="0"/>
    <n v="515.62"/>
    <n v="531.5"/>
    <n v="16.43"/>
    <n v="0"/>
    <n v="0"/>
    <n v="16.43"/>
    <n v="31.09"/>
    <n v="10.130000000000001"/>
    <n v="0"/>
    <n v="0"/>
    <n v="484.53"/>
    <n v="505.49"/>
    <n v="0"/>
    <n v="0"/>
    <n v="0"/>
    <n v="0"/>
    <n v="0"/>
  </r>
  <r>
    <s v="SL-7104-201"/>
    <n v="7048"/>
    <s v="001"/>
    <m/>
    <s v="32-L00-476"/>
    <x v="4"/>
    <x v="264"/>
    <s v="476"/>
    <x v="1227"/>
    <s v="DISTRICT ACCOUNTS"/>
    <m/>
    <x v="1566"/>
    <s v="SL-7104-201         "/>
    <s v=" "/>
    <s v=" "/>
    <n v="32"/>
    <s v="L00"/>
    <n v="476"/>
    <n v="318122"/>
    <n v="0"/>
    <n v="6.9"/>
    <s v=" "/>
    <s v=" "/>
    <n v="30100000"/>
    <n v="9.85"/>
    <n v="0"/>
    <n v="0"/>
    <n v="9.85"/>
    <n v="6.9"/>
    <n v="0"/>
    <n v="0"/>
    <n v="0"/>
    <n v="175.19"/>
    <n v="182.09"/>
    <n v="10.77"/>
    <n v="0"/>
    <n v="0"/>
    <n v="10.77"/>
    <n v="9.85"/>
    <n v="0"/>
    <n v="0"/>
    <n v="0"/>
    <n v="165.34"/>
    <n v="175.19"/>
    <n v="0"/>
    <n v="0"/>
    <n v="0"/>
    <n v="0"/>
    <n v="0"/>
  </r>
  <r>
    <s v="SL-7104-202"/>
    <n v="7049"/>
    <s v="001"/>
    <m/>
    <s v="32-L00-477"/>
    <x v="4"/>
    <x v="264"/>
    <s v="477"/>
    <x v="1228"/>
    <s v="DISTRICT ACCOUNTS"/>
    <m/>
    <x v="1567"/>
    <s v="SL-7104-202         "/>
    <s v=" "/>
    <s v=" "/>
    <n v="32"/>
    <s v="L00"/>
    <n v="477"/>
    <n v="318122"/>
    <n v="0"/>
    <n v="26.39"/>
    <s v=" "/>
    <s v=" "/>
    <n v="30100000"/>
    <n v="45.91"/>
    <n v="0"/>
    <n v="0"/>
    <n v="45.91"/>
    <n v="26.39"/>
    <n v="4.58"/>
    <n v="0"/>
    <n v="0"/>
    <n v="703.22"/>
    <n v="725.03"/>
    <n v="24.8"/>
    <n v="0"/>
    <n v="0"/>
    <n v="24.8"/>
    <n v="45.91"/>
    <n v="4.58"/>
    <n v="0"/>
    <n v="0"/>
    <n v="657.31"/>
    <n v="698.64"/>
    <n v="0"/>
    <n v="0"/>
    <n v="0"/>
    <n v="0"/>
    <n v="0"/>
  </r>
  <r>
    <s v="SL-7104-209"/>
    <n v="7050"/>
    <s v="001"/>
    <m/>
    <s v="32-L00-B47"/>
    <x v="4"/>
    <x v="264"/>
    <s v="B47"/>
    <x v="1229"/>
    <s v="DISTRICT ACCOUNTS"/>
    <m/>
    <x v="1568"/>
    <s v="SL-7104-209         "/>
    <s v=" "/>
    <s v=" "/>
    <n v="32"/>
    <s v="L00"/>
    <s v="B47"/>
    <n v="318122"/>
    <n v="0"/>
    <n v="207.88"/>
    <s v=" "/>
    <s v=" "/>
    <n v="30100000"/>
    <n v="562.35"/>
    <n v="0"/>
    <n v="0"/>
    <n v="562.35"/>
    <n v="207.88"/>
    <n v="108.74"/>
    <n v="0"/>
    <n v="0"/>
    <n v="8429.8799999999992"/>
    <n v="8529.02"/>
    <n v="280.07"/>
    <n v="0"/>
    <n v="0"/>
    <n v="280.07"/>
    <n v="562.35"/>
    <n v="108.74"/>
    <n v="0"/>
    <n v="0"/>
    <n v="7867.53"/>
    <n v="8321.14"/>
    <n v="0"/>
    <n v="0"/>
    <n v="0"/>
    <n v="0"/>
    <n v="0"/>
  </r>
  <r>
    <s v="SL-7104212"/>
    <n v="7051"/>
    <s v="001"/>
    <m/>
    <s v="32-L00-353"/>
    <x v="4"/>
    <x v="264"/>
    <s v="353"/>
    <x v="1230"/>
    <s v="DISTRICT ACCOUNTS"/>
    <m/>
    <x v="1569"/>
    <s v="SL-7104212          "/>
    <s v=" "/>
    <s v=" "/>
    <n v="32"/>
    <s v="L00"/>
    <n v="353"/>
    <n v="318122"/>
    <n v="0"/>
    <n v="10"/>
    <s v=" "/>
    <s v=" "/>
    <n v="30100000"/>
    <n v="157.21"/>
    <n v="0"/>
    <n v="0"/>
    <n v="157.21"/>
    <n v="10"/>
    <n v="70.099999999999994"/>
    <n v="0"/>
    <n v="0"/>
    <n v="2387.31"/>
    <n v="2327.21"/>
    <n v="88.23"/>
    <n v="0"/>
    <n v="0"/>
    <n v="88.23"/>
    <n v="157.21"/>
    <n v="70.099999999999994"/>
    <n v="0"/>
    <n v="0"/>
    <n v="2230.1"/>
    <n v="2317.21"/>
    <n v="0"/>
    <n v="0"/>
    <n v="0"/>
    <n v="0"/>
    <n v="0"/>
  </r>
  <r>
    <s v="SL-7104-215"/>
    <n v="7052"/>
    <s v="001"/>
    <m/>
    <s v="32-L00-378"/>
    <x v="4"/>
    <x v="264"/>
    <s v="378"/>
    <x v="1231"/>
    <s v="DISTRICT ACCOUNTS"/>
    <m/>
    <x v="1570"/>
    <s v="SL-7104-215         "/>
    <s v=" "/>
    <s v=" "/>
    <n v="32"/>
    <s v="L00"/>
    <n v="378"/>
    <n v="318122"/>
    <n v="0"/>
    <n v="91.64"/>
    <s v=" "/>
    <s v=" "/>
    <n v="30100000"/>
    <n v="0"/>
    <n v="0"/>
    <n v="0"/>
    <n v="0"/>
    <n v="91.64"/>
    <n v="0"/>
    <n v="0"/>
    <n v="0"/>
    <n v="284.83"/>
    <n v="376.47"/>
    <n v="74.930000000000007"/>
    <n v="0"/>
    <n v="0"/>
    <n v="74.930000000000007"/>
    <n v="0"/>
    <n v="0"/>
    <n v="0"/>
    <n v="0"/>
    <n v="284.83"/>
    <n v="284.83"/>
    <n v="0"/>
    <n v="0"/>
    <n v="0"/>
    <n v="0"/>
    <n v="0"/>
  </r>
  <r>
    <s v="SL-7104-216"/>
    <n v="7053"/>
    <s v="001"/>
    <m/>
    <s v="32-L00-265"/>
    <x v="4"/>
    <x v="264"/>
    <s v="265"/>
    <x v="1232"/>
    <s v="DISTRICT ACCOUNTS"/>
    <m/>
    <x v="1571"/>
    <s v="SL-7104-216         "/>
    <s v=" "/>
    <s v=" "/>
    <n v="32"/>
    <s v="L00"/>
    <n v="265"/>
    <n v="318122"/>
    <n v="0"/>
    <n v="52.35"/>
    <s v=" "/>
    <s v=" "/>
    <n v="30100000"/>
    <n v="185.22"/>
    <n v="0"/>
    <n v="0"/>
    <n v="185.22"/>
    <n v="52.35"/>
    <n v="31.3"/>
    <n v="0"/>
    <n v="0"/>
    <n v="2045.84"/>
    <n v="2066.89"/>
    <n v="97.92"/>
    <n v="0"/>
    <n v="0"/>
    <n v="97.92"/>
    <n v="185.22"/>
    <n v="31.3"/>
    <n v="0"/>
    <n v="0"/>
    <n v="1860.62"/>
    <n v="2014.54"/>
    <n v="0"/>
    <n v="0"/>
    <n v="0"/>
    <n v="0"/>
    <n v="0"/>
  </r>
  <r>
    <s v="SL-7104-22"/>
    <n v="7054"/>
    <s v="001"/>
    <m/>
    <s v="32-L00-333"/>
    <x v="4"/>
    <x v="264"/>
    <s v="333"/>
    <x v="1233"/>
    <s v="DISTRICT ACCOUNTS"/>
    <m/>
    <x v="1572"/>
    <s v="SL-7104-22          "/>
    <s v=" "/>
    <s v=" "/>
    <n v="32"/>
    <s v="L00"/>
    <n v="333"/>
    <n v="318122"/>
    <n v="0"/>
    <n v="138.41999999999999"/>
    <s v=" "/>
    <s v=" "/>
    <n v="30100000"/>
    <n v="203.28"/>
    <n v="0"/>
    <n v="0"/>
    <n v="203.28"/>
    <n v="138.41999999999999"/>
    <n v="20.78"/>
    <n v="0"/>
    <n v="0"/>
    <n v="3346.19"/>
    <n v="3463.83"/>
    <n v="109.11"/>
    <n v="0"/>
    <n v="0"/>
    <n v="109.11"/>
    <n v="203.28"/>
    <n v="20.78"/>
    <n v="0"/>
    <n v="0"/>
    <n v="3142.91"/>
    <n v="3325.41"/>
    <n v="0"/>
    <n v="0"/>
    <n v="0"/>
    <n v="0"/>
    <n v="0"/>
  </r>
  <r>
    <s v="SL-7104-23"/>
    <n v="7055"/>
    <s v="001"/>
    <m/>
    <s v="32-L00-427"/>
    <x v="4"/>
    <x v="264"/>
    <s v="427"/>
    <x v="1234"/>
    <s v="DISTRICT ACCOUNTS"/>
    <m/>
    <x v="1573"/>
    <s v="SL-7104-23          "/>
    <s v=" "/>
    <s v=" "/>
    <n v="32"/>
    <s v="L00"/>
    <n v="427"/>
    <n v="318122"/>
    <n v="0"/>
    <n v="25.66"/>
    <s v=" "/>
    <s v=" "/>
    <n v="30100000"/>
    <n v="8.6"/>
    <n v="0"/>
    <n v="0"/>
    <n v="8.6"/>
    <n v="25.66"/>
    <n v="12.86"/>
    <n v="0"/>
    <n v="0"/>
    <n v="348.12"/>
    <n v="360.92"/>
    <n v="14.16"/>
    <n v="0"/>
    <n v="0"/>
    <n v="14.16"/>
    <n v="8.6"/>
    <n v="12.86"/>
    <n v="0"/>
    <n v="0"/>
    <n v="339.52"/>
    <n v="335.26"/>
    <n v="0"/>
    <n v="0"/>
    <n v="0"/>
    <n v="0"/>
    <n v="0"/>
  </r>
  <r>
    <s v="SL-7104-24"/>
    <n v="7056"/>
    <s v="001"/>
    <m/>
    <s v="32-L00-412"/>
    <x v="4"/>
    <x v="264"/>
    <s v="412"/>
    <x v="1235"/>
    <s v="DISTRICT ACCOUNTS"/>
    <m/>
    <x v="1574"/>
    <s v="SL-7104-24          "/>
    <s v=" "/>
    <s v=" "/>
    <n v="32"/>
    <s v="L00"/>
    <n v="412"/>
    <n v="318122"/>
    <n v="0"/>
    <n v="4.13"/>
    <s v=" "/>
    <s v=" "/>
    <n v="30100000"/>
    <n v="19.27"/>
    <n v="0"/>
    <n v="0"/>
    <n v="19.27"/>
    <n v="4.13"/>
    <n v="4.7699999999999996"/>
    <n v="0"/>
    <n v="0"/>
    <n v="195.39"/>
    <n v="194.75"/>
    <n v="5.85"/>
    <n v="0"/>
    <n v="0"/>
    <n v="5.85"/>
    <n v="19.27"/>
    <n v="4.7699999999999996"/>
    <n v="0"/>
    <n v="0"/>
    <n v="176.12"/>
    <n v="190.62"/>
    <n v="0"/>
    <n v="0"/>
    <n v="0"/>
    <n v="0"/>
    <n v="0"/>
  </r>
  <r>
    <s v="SL-7104-25"/>
    <n v="7057"/>
    <s v="001"/>
    <m/>
    <s v="32-L00-413"/>
    <x v="4"/>
    <x v="264"/>
    <s v="413"/>
    <x v="1236"/>
    <s v="DISTRICT ACCOUNTS"/>
    <m/>
    <x v="1575"/>
    <s v="SL-7104-25          "/>
    <s v=" "/>
    <s v=" "/>
    <n v="32"/>
    <s v="L00"/>
    <n v="413"/>
    <n v="318122"/>
    <n v="0"/>
    <n v="7.02"/>
    <s v=" "/>
    <s v=" "/>
    <n v="30100000"/>
    <n v="16.62"/>
    <n v="0"/>
    <n v="0"/>
    <n v="16.62"/>
    <n v="7.02"/>
    <n v="3.44"/>
    <n v="0"/>
    <n v="0"/>
    <n v="277.14"/>
    <n v="280.72000000000003"/>
    <n v="6.38"/>
    <n v="0"/>
    <n v="0"/>
    <n v="6.38"/>
    <n v="16.62"/>
    <n v="3.44"/>
    <n v="0"/>
    <n v="0"/>
    <n v="260.52"/>
    <n v="273.7"/>
    <n v="0"/>
    <n v="0"/>
    <n v="0"/>
    <n v="0"/>
    <n v="0"/>
  </r>
  <r>
    <s v="SL-7104-26"/>
    <n v="7058"/>
    <s v="001"/>
    <m/>
    <s v="32-L00-442"/>
    <x v="4"/>
    <x v="264"/>
    <s v="442"/>
    <x v="10"/>
    <s v="DISTRICT ACCOUNTS"/>
    <m/>
    <x v="1576"/>
    <s v="SL-7104-26          "/>
    <s v=" "/>
    <s v=" "/>
    <n v="32"/>
    <s v="L00"/>
    <n v="442"/>
    <n v="318122"/>
    <n v="0"/>
    <n v="0"/>
    <s v=" "/>
    <s v=" "/>
    <n v="30100000"/>
    <n v="5.85"/>
    <n v="0"/>
    <n v="0"/>
    <n v="5.85"/>
    <n v="0"/>
    <n v="0"/>
    <n v="0"/>
    <n v="0"/>
    <n v="106.23"/>
    <n v="106.23"/>
    <n v="0"/>
    <n v="0"/>
    <n v="0"/>
    <n v="0"/>
    <n v="5.85"/>
    <n v="0"/>
    <n v="0"/>
    <n v="0"/>
    <n v="100.38"/>
    <n v="106.23"/>
    <n v="0"/>
    <n v="0"/>
    <n v="0"/>
    <n v="0"/>
    <n v="0"/>
  </r>
  <r>
    <s v="SL-7104-27"/>
    <n v="7059"/>
    <s v="001"/>
    <m/>
    <s v="32-L00-410"/>
    <x v="4"/>
    <x v="264"/>
    <s v="410"/>
    <x v="1237"/>
    <s v="DISTRICT ACCOUNTS"/>
    <m/>
    <x v="1577"/>
    <s v="SL-7104-27          "/>
    <s v=" "/>
    <s v=" "/>
    <n v="32"/>
    <s v="L00"/>
    <n v="410"/>
    <n v="318122"/>
    <n v="0"/>
    <n v="13.06"/>
    <s v=" "/>
    <s v=" "/>
    <n v="30100000"/>
    <n v="24.72"/>
    <n v="0"/>
    <n v="0"/>
    <n v="24.72"/>
    <n v="13.06"/>
    <n v="7.32"/>
    <n v="0"/>
    <n v="0"/>
    <n v="347.86"/>
    <n v="353.6"/>
    <n v="15.4"/>
    <n v="0"/>
    <n v="0"/>
    <n v="15.4"/>
    <n v="24.72"/>
    <n v="7.32"/>
    <n v="0"/>
    <n v="0"/>
    <n v="323.14"/>
    <n v="340.54"/>
    <n v="0"/>
    <n v="0"/>
    <n v="0"/>
    <n v="0"/>
    <n v="0"/>
  </r>
  <r>
    <s v="SL-7104-28"/>
    <n v="7060"/>
    <s v="001"/>
    <m/>
    <s v="32-L00-400"/>
    <x v="4"/>
    <x v="264"/>
    <s v="400"/>
    <x v="1238"/>
    <s v="DISTRICT ACCOUNTS"/>
    <m/>
    <x v="1578"/>
    <s v="SL-7104-28          "/>
    <s v=" "/>
    <s v=" "/>
    <n v="32"/>
    <s v="L00"/>
    <n v="400"/>
    <n v="318122"/>
    <n v="0"/>
    <n v="47.82"/>
    <s v=" "/>
    <s v=" "/>
    <n v="30100000"/>
    <n v="62.93"/>
    <n v="0"/>
    <n v="0"/>
    <n v="62.93"/>
    <n v="47.82"/>
    <n v="6.15"/>
    <n v="0"/>
    <n v="0"/>
    <n v="846.21"/>
    <n v="887.88"/>
    <n v="28.4"/>
    <n v="0"/>
    <n v="0"/>
    <n v="28.4"/>
    <n v="62.93"/>
    <n v="6.15"/>
    <n v="0"/>
    <n v="0"/>
    <n v="783.28"/>
    <n v="840.06"/>
    <n v="0"/>
    <n v="0"/>
    <n v="0"/>
    <n v="0"/>
    <n v="0"/>
  </r>
  <r>
    <s v="SL-7104-3"/>
    <n v="7061"/>
    <s v="001"/>
    <m/>
    <s v="32-L00-998"/>
    <x v="4"/>
    <x v="264"/>
    <s v="998"/>
    <x v="1239"/>
    <s v="DISTRICT ACCOUNTS"/>
    <m/>
    <x v="1579"/>
    <s v="SL-7104-3           "/>
    <s v=" "/>
    <s v=" "/>
    <n v="32"/>
    <s v="L00"/>
    <n v="998"/>
    <n v="318122"/>
    <n v="0"/>
    <n v="35.99"/>
    <s v=" "/>
    <s v=" "/>
    <n v="30100000"/>
    <n v="97.19"/>
    <n v="0"/>
    <n v="0"/>
    <n v="97.19"/>
    <n v="35.99"/>
    <n v="18.3"/>
    <n v="0"/>
    <n v="0"/>
    <n v="1520.67"/>
    <n v="1538.36"/>
    <n v="57.68"/>
    <n v="0"/>
    <n v="0"/>
    <n v="57.68"/>
    <n v="97.19"/>
    <n v="18.3"/>
    <n v="0"/>
    <n v="0"/>
    <n v="1423.48"/>
    <n v="1502.37"/>
    <n v="0"/>
    <n v="0"/>
    <n v="0"/>
    <n v="0"/>
    <n v="0"/>
  </r>
  <r>
    <s v="SL-7104-30"/>
    <n v="7062"/>
    <s v="001"/>
    <m/>
    <s v="32-L00-445"/>
    <x v="4"/>
    <x v="264"/>
    <s v="445"/>
    <x v="1240"/>
    <s v="DISTRICT ACCOUNTS"/>
    <m/>
    <x v="1580"/>
    <s v="SL-7104-30          "/>
    <s v=" "/>
    <s v=" "/>
    <n v="32"/>
    <s v="L00"/>
    <n v="445"/>
    <n v="318122"/>
    <n v="0"/>
    <n v="2.2000000000000002"/>
    <s v=" "/>
    <s v=" "/>
    <n v="30100000"/>
    <n v="12.79"/>
    <n v="0"/>
    <n v="0"/>
    <n v="12.79"/>
    <n v="2.2000000000000002"/>
    <n v="0.02"/>
    <n v="0"/>
    <n v="0"/>
    <n v="115.36"/>
    <n v="117.54"/>
    <n v="4.26"/>
    <n v="0"/>
    <n v="0"/>
    <n v="4.26"/>
    <n v="12.79"/>
    <n v="0.02"/>
    <n v="0"/>
    <n v="0"/>
    <n v="102.57"/>
    <n v="115.34"/>
    <n v="0"/>
    <n v="0"/>
    <n v="0"/>
    <n v="0"/>
    <n v="0"/>
  </r>
  <r>
    <s v="SL-7104-301"/>
    <n v="7063"/>
    <s v="001"/>
    <m/>
    <s v="32-L00-B35"/>
    <x v="4"/>
    <x v="264"/>
    <s v="B35"/>
    <x v="1241"/>
    <s v="DISTRICT ACCOUNTS"/>
    <m/>
    <x v="1581"/>
    <s v="SL-7104-301         "/>
    <s v=" "/>
    <s v=" "/>
    <n v="32"/>
    <s v="L00"/>
    <s v="B35"/>
    <n v="318122"/>
    <n v="0"/>
    <n v="70.709999999999994"/>
    <s v=" "/>
    <s v=" "/>
    <n v="30100000"/>
    <n v="86.13"/>
    <n v="0"/>
    <n v="0"/>
    <n v="86.13"/>
    <n v="70.709999999999994"/>
    <n v="0"/>
    <n v="0"/>
    <n v="0"/>
    <n v="1524.28"/>
    <n v="1594.99"/>
    <n v="64.89"/>
    <n v="0"/>
    <n v="0"/>
    <n v="64.89"/>
    <n v="86.13"/>
    <n v="0"/>
    <n v="0"/>
    <n v="0"/>
    <n v="1438.15"/>
    <n v="1524.28"/>
    <n v="0"/>
    <n v="0"/>
    <n v="0"/>
    <n v="0"/>
    <n v="0"/>
  </r>
  <r>
    <s v="SL-7104-302"/>
    <n v="7064"/>
    <s v="001"/>
    <m/>
    <s v="32-L00-A96"/>
    <x v="4"/>
    <x v="264"/>
    <s v="A96"/>
    <x v="1242"/>
    <s v="DISTRICT ACCOUNTS"/>
    <m/>
    <x v="1582"/>
    <s v="SL-7104-302         "/>
    <s v=" "/>
    <s v=" "/>
    <n v="32"/>
    <s v="L00"/>
    <s v="A96"/>
    <n v="318122"/>
    <n v="0"/>
    <n v="16.38"/>
    <s v=" "/>
    <s v=" "/>
    <n v="30100000"/>
    <n v="44.47"/>
    <n v="0"/>
    <n v="0"/>
    <n v="44.47"/>
    <n v="16.38"/>
    <n v="9.2200000000000006"/>
    <n v="0"/>
    <n v="0"/>
    <n v="757.74"/>
    <n v="764.9"/>
    <n v="14.54"/>
    <n v="0"/>
    <n v="0"/>
    <n v="14.54"/>
    <n v="44.47"/>
    <n v="9.2200000000000006"/>
    <n v="0"/>
    <n v="0"/>
    <n v="713.27"/>
    <n v="748.52"/>
    <n v="0"/>
    <n v="0"/>
    <n v="0"/>
    <n v="0"/>
    <n v="0"/>
  </r>
  <r>
    <s v="SL-7104-303"/>
    <n v="7065"/>
    <s v="001"/>
    <m/>
    <s v="32-L00-B19"/>
    <x v="4"/>
    <x v="264"/>
    <s v="B19"/>
    <x v="10"/>
    <s v="DISTRICT ACCOUNTS"/>
    <m/>
    <x v="1583"/>
    <s v="SL-7104-303         "/>
    <s v=" "/>
    <s v=" "/>
    <n v="32"/>
    <s v="L00"/>
    <s v="B19"/>
    <n v="318122"/>
    <n v="0"/>
    <n v="0"/>
    <s v=" "/>
    <s v=" "/>
    <n v="30100000"/>
    <n v="0"/>
    <n v="0"/>
    <n v="0"/>
    <n v="0"/>
    <n v="0"/>
    <n v="0"/>
    <n v="0"/>
    <n v="0"/>
    <n v="318.61"/>
    <n v="318.61"/>
    <n v="101.94"/>
    <n v="0"/>
    <n v="0"/>
    <n v="101.94"/>
    <n v="0"/>
    <n v="0"/>
    <n v="0"/>
    <n v="0"/>
    <n v="318.61"/>
    <n v="318.61"/>
    <n v="0"/>
    <n v="0"/>
    <n v="0"/>
    <n v="0"/>
    <n v="0"/>
  </r>
  <r>
    <s v="SL-7104-304"/>
    <n v="7066"/>
    <s v="001"/>
    <m/>
    <s v="32-L00-A97"/>
    <x v="4"/>
    <x v="264"/>
    <s v="A97"/>
    <x v="1243"/>
    <s v="DISTRICT ACCOUNTS"/>
    <m/>
    <x v="1584"/>
    <s v="SL-7104-304         "/>
    <s v=" "/>
    <s v=" "/>
    <n v="32"/>
    <s v="L00"/>
    <s v="A97"/>
    <n v="318122"/>
    <n v="0"/>
    <n v="53.1"/>
    <s v=" "/>
    <s v=" "/>
    <n v="30100000"/>
    <n v="85.09"/>
    <n v="0"/>
    <n v="0"/>
    <n v="85.09"/>
    <n v="53.1"/>
    <n v="0"/>
    <n v="0"/>
    <n v="0"/>
    <n v="1548.28"/>
    <n v="1601.38"/>
    <n v="43.2"/>
    <n v="0"/>
    <n v="0"/>
    <n v="43.2"/>
    <n v="85.09"/>
    <n v="0"/>
    <n v="0"/>
    <n v="0"/>
    <n v="1463.19"/>
    <n v="1548.28"/>
    <n v="0"/>
    <n v="0"/>
    <n v="0"/>
    <n v="0"/>
    <n v="0"/>
  </r>
  <r>
    <s v="SL-7104-307"/>
    <n v="7067"/>
    <s v="001"/>
    <m/>
    <s v="32-L00-B27"/>
    <x v="4"/>
    <x v="264"/>
    <s v="B27"/>
    <x v="1244"/>
    <s v="DISTRICT ACCOUNTS"/>
    <m/>
    <x v="1585"/>
    <s v="SL-7104-307         "/>
    <s v=" "/>
    <s v=" "/>
    <n v="32"/>
    <s v="L00"/>
    <s v="B27"/>
    <n v="318122"/>
    <n v="0"/>
    <n v="30.73"/>
    <s v=" "/>
    <s v=" "/>
    <n v="30100000"/>
    <n v="80.63"/>
    <n v="0"/>
    <n v="0"/>
    <n v="80.63"/>
    <n v="30.73"/>
    <n v="6.89"/>
    <n v="0"/>
    <n v="0"/>
    <n v="1156.8800000000001"/>
    <n v="1180.72"/>
    <n v="42.81"/>
    <n v="0"/>
    <n v="0"/>
    <n v="42.81"/>
    <n v="80.63"/>
    <n v="6.89"/>
    <n v="0"/>
    <n v="0"/>
    <n v="1076.25"/>
    <n v="1149.99"/>
    <n v="0"/>
    <n v="0"/>
    <n v="0"/>
    <n v="0"/>
    <n v="0"/>
  </r>
  <r>
    <s v="SL-7104-308"/>
    <n v="7068"/>
    <s v="001"/>
    <m/>
    <s v="32-L00-A84"/>
    <x v="4"/>
    <x v="264"/>
    <s v="A84"/>
    <x v="1245"/>
    <s v="DISTRICT ACCOUNTS"/>
    <m/>
    <x v="1586"/>
    <s v="SL-7104-308         "/>
    <s v=" "/>
    <s v=" "/>
    <n v="32"/>
    <s v="L00"/>
    <s v="A84"/>
    <n v="318122"/>
    <n v="0"/>
    <n v="19.62"/>
    <s v=" "/>
    <s v=" "/>
    <n v="30100000"/>
    <n v="11.68"/>
    <n v="0"/>
    <n v="0"/>
    <n v="11.68"/>
    <n v="19.62"/>
    <n v="0"/>
    <n v="0"/>
    <n v="0"/>
    <n v="323.39999999999998"/>
    <n v="343.02"/>
    <n v="10.14"/>
    <n v="0"/>
    <n v="0"/>
    <n v="10.14"/>
    <n v="11.68"/>
    <n v="0"/>
    <n v="0"/>
    <n v="0"/>
    <n v="311.72000000000003"/>
    <n v="323.39999999999998"/>
    <n v="0"/>
    <n v="0"/>
    <n v="0"/>
    <n v="0"/>
    <n v="0"/>
  </r>
  <r>
    <s v="SL-7104-309"/>
    <n v="7069"/>
    <s v="001"/>
    <m/>
    <s v="32-L00-B30"/>
    <x v="4"/>
    <x v="264"/>
    <s v="B30"/>
    <x v="1246"/>
    <s v="DISTRICT ACCOUNTS"/>
    <m/>
    <x v="1587"/>
    <s v="SL-7104-309         "/>
    <s v=" "/>
    <s v=" "/>
    <n v="32"/>
    <s v="L00"/>
    <s v="B30"/>
    <n v="318122"/>
    <n v="0"/>
    <n v="29.18"/>
    <s v=" "/>
    <s v=" "/>
    <n v="30100000"/>
    <n v="66.400000000000006"/>
    <n v="0"/>
    <n v="0"/>
    <n v="66.400000000000006"/>
    <n v="29.18"/>
    <n v="14.69"/>
    <n v="0"/>
    <n v="0"/>
    <n v="1026.69"/>
    <n v="1041.18"/>
    <n v="68.52"/>
    <n v="0"/>
    <n v="0"/>
    <n v="68.52"/>
    <n v="66.400000000000006"/>
    <n v="14.69"/>
    <n v="0"/>
    <n v="0"/>
    <n v="960.29"/>
    <n v="1012"/>
    <n v="0"/>
    <n v="0"/>
    <n v="0"/>
    <n v="0"/>
    <n v="0"/>
  </r>
  <r>
    <s v="SL-7104-31"/>
    <n v="7070"/>
    <s v="001"/>
    <m/>
    <s v="32-L00-414"/>
    <x v="4"/>
    <x v="264"/>
    <s v="414"/>
    <x v="1247"/>
    <s v="DISTRICT ACCOUNTS"/>
    <m/>
    <x v="1588"/>
    <s v="SL-7104-31          "/>
    <s v=" "/>
    <s v=" "/>
    <n v="32"/>
    <s v="L00"/>
    <n v="414"/>
    <n v="318122"/>
    <n v="0"/>
    <n v="11.47"/>
    <s v=" "/>
    <s v=" "/>
    <n v="30100000"/>
    <n v="28.41"/>
    <n v="0"/>
    <n v="0"/>
    <n v="28.41"/>
    <n v="11.47"/>
    <n v="5.4"/>
    <n v="0"/>
    <n v="0"/>
    <n v="349.57"/>
    <n v="355.64"/>
    <n v="37.58"/>
    <n v="0"/>
    <n v="0"/>
    <n v="37.58"/>
    <n v="28.41"/>
    <n v="5.4"/>
    <n v="0"/>
    <n v="0"/>
    <n v="321.16000000000003"/>
    <n v="344.17"/>
    <n v="0"/>
    <n v="0"/>
    <n v="0"/>
    <n v="0"/>
    <n v="0"/>
  </r>
  <r>
    <s v="SL-7104-310"/>
    <n v="7071"/>
    <s v="001"/>
    <m/>
    <s v="32-L00-B39"/>
    <x v="4"/>
    <x v="264"/>
    <s v="B39"/>
    <x v="10"/>
    <s v="DISTRICT ACCOUNTS"/>
    <m/>
    <x v="1589"/>
    <s v="SL-7104-310         "/>
    <s v=" "/>
    <s v=" "/>
    <n v="32"/>
    <s v="L00"/>
    <s v="B39"/>
    <n v="318122"/>
    <n v="0"/>
    <n v="0"/>
    <s v=" "/>
    <s v=" "/>
    <n v="30100000"/>
    <n v="10.87"/>
    <n v="0"/>
    <n v="0"/>
    <n v="10.87"/>
    <n v="0"/>
    <n v="12.76"/>
    <n v="0"/>
    <n v="0"/>
    <n v="112.35"/>
    <n v="99.59"/>
    <n v="11.11"/>
    <n v="0"/>
    <n v="0"/>
    <n v="11.11"/>
    <n v="10.87"/>
    <n v="12.76"/>
    <n v="0"/>
    <n v="0"/>
    <n v="101.48"/>
    <n v="99.59"/>
    <n v="0"/>
    <n v="0"/>
    <n v="0"/>
    <n v="0"/>
    <n v="0"/>
  </r>
  <r>
    <s v="SL-7104-312"/>
    <n v="7072"/>
    <s v="001"/>
    <m/>
    <s v="32-L00-A95"/>
    <x v="4"/>
    <x v="264"/>
    <s v="A95"/>
    <x v="1248"/>
    <s v="DISTRICT ACCOUNTS"/>
    <m/>
    <x v="1590"/>
    <s v="SL-7104-312         "/>
    <s v=" "/>
    <s v=" "/>
    <n v="32"/>
    <s v="L00"/>
    <s v="A95"/>
    <n v="318122"/>
    <n v="0"/>
    <n v="66.98"/>
    <s v=" "/>
    <s v=" "/>
    <n v="30100000"/>
    <n v="163.66999999999999"/>
    <n v="0"/>
    <n v="0"/>
    <n v="163.66999999999999"/>
    <n v="66.98"/>
    <n v="29.63"/>
    <n v="0"/>
    <n v="0"/>
    <n v="2017.05"/>
    <n v="2054.4"/>
    <n v="95.09"/>
    <n v="0"/>
    <n v="0"/>
    <n v="95.09"/>
    <n v="163.66999999999999"/>
    <n v="29.63"/>
    <n v="0"/>
    <n v="0"/>
    <n v="1853.38"/>
    <n v="1987.42"/>
    <n v="0"/>
    <n v="0"/>
    <n v="0"/>
    <n v="0"/>
    <n v="0"/>
  </r>
  <r>
    <s v="SL-7104-313"/>
    <n v="7073"/>
    <s v="001"/>
    <m/>
    <s v="32-L00-B16"/>
    <x v="4"/>
    <x v="264"/>
    <s v="B16"/>
    <x v="1249"/>
    <s v="DISTRICT ACCOUNTS"/>
    <m/>
    <x v="1591"/>
    <s v="SL-7104-313         "/>
    <s v=" "/>
    <s v=" "/>
    <n v="32"/>
    <s v="L00"/>
    <s v="B16"/>
    <n v="318122"/>
    <n v="0"/>
    <n v="29.35"/>
    <s v=" "/>
    <s v=" "/>
    <n v="30100000"/>
    <n v="121.8"/>
    <n v="0"/>
    <n v="0"/>
    <n v="121.8"/>
    <n v="29.35"/>
    <n v="6.28"/>
    <n v="0"/>
    <n v="0"/>
    <n v="1031.69"/>
    <n v="1054.76"/>
    <n v="71.760000000000005"/>
    <n v="0"/>
    <n v="0"/>
    <n v="71.760000000000005"/>
    <n v="121.8"/>
    <n v="6.28"/>
    <n v="0"/>
    <n v="0"/>
    <n v="909.89"/>
    <n v="1025.4100000000001"/>
    <n v="0"/>
    <n v="0"/>
    <n v="0"/>
    <n v="0"/>
    <n v="0"/>
  </r>
  <r>
    <s v="SL-7104-314"/>
    <n v="7074"/>
    <s v="001"/>
    <m/>
    <s v="32-L00-B13"/>
    <x v="4"/>
    <x v="264"/>
    <s v="B13"/>
    <x v="1250"/>
    <s v="DISTRICT ACCOUNTS"/>
    <m/>
    <x v="1592"/>
    <s v="SL-7104-314         "/>
    <s v=" "/>
    <s v=" "/>
    <n v="32"/>
    <s v="L00"/>
    <s v="B13"/>
    <n v="318122"/>
    <n v="0"/>
    <n v="30.69"/>
    <s v=" "/>
    <s v=" "/>
    <n v="30100000"/>
    <n v="102.81"/>
    <n v="0"/>
    <n v="0"/>
    <n v="102.81"/>
    <n v="30.69"/>
    <n v="0"/>
    <n v="0"/>
    <n v="0"/>
    <n v="1200.5"/>
    <n v="1231.19"/>
    <n v="28.98"/>
    <n v="0"/>
    <n v="0"/>
    <n v="28.98"/>
    <n v="102.81"/>
    <n v="0"/>
    <n v="0"/>
    <n v="0"/>
    <n v="1097.69"/>
    <n v="1200.5"/>
    <n v="0"/>
    <n v="0"/>
    <n v="0"/>
    <n v="0"/>
    <n v="0"/>
  </r>
  <r>
    <s v="SL-7104-316"/>
    <n v="7075"/>
    <s v="001"/>
    <m/>
    <s v="32-L00-B05"/>
    <x v="4"/>
    <x v="264"/>
    <s v="B05"/>
    <x v="1251"/>
    <s v="DISTRICT ACCOUNTS"/>
    <m/>
    <x v="1593"/>
    <s v="SL-7104-316         "/>
    <s v=" "/>
    <s v=" "/>
    <n v="32"/>
    <s v="L00"/>
    <s v="B05"/>
    <n v="318122"/>
    <n v="0"/>
    <n v="12.77"/>
    <s v=" "/>
    <s v=" "/>
    <n v="30100000"/>
    <n v="11.33"/>
    <n v="0"/>
    <n v="0"/>
    <n v="11.33"/>
    <n v="12.77"/>
    <n v="0"/>
    <n v="0"/>
    <n v="0"/>
    <n v="249.32"/>
    <n v="262.08999999999997"/>
    <n v="12.33"/>
    <n v="0"/>
    <n v="0"/>
    <n v="12.33"/>
    <n v="11.33"/>
    <n v="0"/>
    <n v="0"/>
    <n v="0"/>
    <n v="237.99"/>
    <n v="249.32"/>
    <n v="0"/>
    <n v="0"/>
    <n v="0"/>
    <n v="0"/>
    <n v="0"/>
  </r>
  <r>
    <s v="SL-7104-317"/>
    <n v="7076"/>
    <s v="001"/>
    <m/>
    <s v="32-L00-A74"/>
    <x v="4"/>
    <x v="264"/>
    <s v="A74"/>
    <x v="1071"/>
    <s v="DISTRICT ACCOUNTS"/>
    <m/>
    <x v="1594"/>
    <s v="SL-7104-317         "/>
    <s v=" "/>
    <s v=" "/>
    <n v="32"/>
    <s v="L00"/>
    <s v="A74"/>
    <n v="318122"/>
    <n v="0"/>
    <n v="5.69"/>
    <s v=" "/>
    <s v=" "/>
    <n v="30100000"/>
    <n v="56.53"/>
    <n v="0"/>
    <n v="0"/>
    <n v="56.53"/>
    <n v="5.69"/>
    <n v="6.75"/>
    <n v="0"/>
    <n v="0"/>
    <n v="574.29"/>
    <n v="573.23"/>
    <n v="22.48"/>
    <n v="0"/>
    <n v="0"/>
    <n v="22.48"/>
    <n v="56.53"/>
    <n v="6.75"/>
    <n v="0"/>
    <n v="0"/>
    <n v="517.76"/>
    <n v="567.54"/>
    <n v="0"/>
    <n v="0"/>
    <n v="0"/>
    <n v="0"/>
    <n v="0"/>
  </r>
  <r>
    <s v="SL-7104-318"/>
    <n v="7077"/>
    <s v="001"/>
    <m/>
    <s v="32-L00-B29"/>
    <x v="4"/>
    <x v="264"/>
    <s v="B29"/>
    <x v="1252"/>
    <s v="DISTRICT ACCOUNTS"/>
    <m/>
    <x v="1595"/>
    <s v="SL-7104-318         "/>
    <s v=" "/>
    <s v=" "/>
    <n v="32"/>
    <s v="L00"/>
    <s v="B29"/>
    <n v="318122"/>
    <n v="0"/>
    <n v="26.94"/>
    <s v=" "/>
    <s v=" "/>
    <n v="30100000"/>
    <n v="37.18"/>
    <n v="0"/>
    <n v="0"/>
    <n v="37.18"/>
    <n v="26.94"/>
    <n v="0.04"/>
    <n v="0"/>
    <n v="0"/>
    <n v="606.83000000000004"/>
    <n v="633.73"/>
    <n v="23.82"/>
    <n v="0"/>
    <n v="0"/>
    <n v="23.82"/>
    <n v="37.18"/>
    <n v="0.04"/>
    <n v="0"/>
    <n v="0"/>
    <n v="569.65"/>
    <n v="606.79"/>
    <n v="0"/>
    <n v="0"/>
    <n v="0"/>
    <n v="0"/>
    <n v="0"/>
  </r>
  <r>
    <s v="SL-7104-319"/>
    <n v="7078"/>
    <s v="001"/>
    <m/>
    <s v="32-L00-A90"/>
    <x v="4"/>
    <x v="264"/>
    <s v="A90"/>
    <x v="1253"/>
    <s v="DISTRICT ACCOUNTS"/>
    <m/>
    <x v="1596"/>
    <s v="SL-7104-319         "/>
    <s v=" "/>
    <s v=" "/>
    <n v="32"/>
    <s v="L00"/>
    <s v="A90"/>
    <n v="318122"/>
    <n v="0"/>
    <n v="76.39"/>
    <s v=" "/>
    <s v=" "/>
    <n v="30100000"/>
    <n v="141.66"/>
    <n v="0"/>
    <n v="0"/>
    <n v="141.66"/>
    <n v="76.39"/>
    <n v="0"/>
    <n v="0"/>
    <n v="0"/>
    <n v="1480.91"/>
    <n v="1557.3"/>
    <n v="31.88"/>
    <n v="0"/>
    <n v="0"/>
    <n v="31.88"/>
    <n v="141.66"/>
    <n v="0"/>
    <n v="0"/>
    <n v="0"/>
    <n v="1339.25"/>
    <n v="1480.91"/>
    <n v="0"/>
    <n v="0"/>
    <n v="0"/>
    <n v="0"/>
    <n v="0"/>
  </r>
  <r>
    <s v="SL-7104-320"/>
    <n v="7079"/>
    <s v="001"/>
    <m/>
    <s v="32-L00-A65"/>
    <x v="4"/>
    <x v="264"/>
    <s v="A65"/>
    <x v="1254"/>
    <s v="DISTRICT ACCOUNTS"/>
    <m/>
    <x v="1597"/>
    <s v="SL-7104-320         "/>
    <s v=" "/>
    <s v=" "/>
    <n v="32"/>
    <s v="L00"/>
    <s v="A65"/>
    <n v="318122"/>
    <n v="0"/>
    <n v="49.13"/>
    <s v=" "/>
    <s v=" "/>
    <n v="30100000"/>
    <n v="59.06"/>
    <n v="0"/>
    <n v="0"/>
    <n v="59.06"/>
    <n v="49.13"/>
    <n v="0.12"/>
    <n v="0"/>
    <n v="0"/>
    <n v="783.69"/>
    <n v="832.7"/>
    <n v="0"/>
    <n v="0"/>
    <n v="0"/>
    <n v="0"/>
    <n v="59.06"/>
    <n v="0.12"/>
    <n v="0"/>
    <n v="0"/>
    <n v="724.63"/>
    <n v="783.57"/>
    <n v="0"/>
    <n v="0"/>
    <n v="0"/>
    <n v="0"/>
    <n v="0"/>
  </r>
  <r>
    <s v="SL-7104-322"/>
    <n v="7080"/>
    <s v="001"/>
    <m/>
    <s v="32-L00-B23"/>
    <x v="4"/>
    <x v="264"/>
    <s v="B23"/>
    <x v="10"/>
    <s v="DISTRICT ACCOUNTS"/>
    <m/>
    <x v="1598"/>
    <s v="SL-7104-322         "/>
    <s v=" "/>
    <s v=" "/>
    <n v="32"/>
    <s v="L00"/>
    <s v="B23"/>
    <n v="318122"/>
    <n v="0"/>
    <n v="0"/>
    <s v=" "/>
    <s v=" "/>
    <n v="30100000"/>
    <n v="0"/>
    <n v="0"/>
    <n v="0"/>
    <n v="0"/>
    <n v="0"/>
    <n v="0"/>
    <n v="0"/>
    <n v="0"/>
    <n v="0"/>
    <n v="0"/>
    <n v="0"/>
    <n v="0"/>
    <n v="0"/>
    <n v="0"/>
    <n v="0"/>
    <n v="0"/>
    <n v="0"/>
    <n v="0"/>
    <n v="0"/>
    <n v="0"/>
    <n v="0"/>
    <n v="0"/>
    <n v="0"/>
    <n v="0"/>
    <n v="0"/>
  </r>
  <r>
    <s v="SL-7104-325"/>
    <n v="7081"/>
    <s v="001"/>
    <m/>
    <s v="32-L00-A89"/>
    <x v="4"/>
    <x v="264"/>
    <s v="A89"/>
    <x v="10"/>
    <s v="DISTRICT ACCOUNTS"/>
    <m/>
    <x v="1599"/>
    <s v="SL-7104-325         "/>
    <s v=" "/>
    <s v=" "/>
    <n v="32"/>
    <s v="L00"/>
    <s v="A89"/>
    <n v="318122"/>
    <n v="0"/>
    <n v="0"/>
    <s v=" "/>
    <s v=" "/>
    <n v="30100000"/>
    <n v="0"/>
    <n v="0"/>
    <n v="0"/>
    <n v="0"/>
    <n v="0"/>
    <n v="0"/>
    <n v="0"/>
    <n v="0"/>
    <n v="0"/>
    <n v="0"/>
    <n v="0"/>
    <n v="0"/>
    <n v="0"/>
    <n v="0"/>
    <n v="0"/>
    <n v="0"/>
    <n v="0"/>
    <n v="0"/>
    <n v="0"/>
    <n v="0"/>
    <n v="0"/>
    <n v="0"/>
    <n v="0"/>
    <n v="0"/>
    <n v="0"/>
  </r>
  <r>
    <s v="SL-7104-33"/>
    <n v="7082"/>
    <s v="001"/>
    <m/>
    <s v="32-L00-415"/>
    <x v="4"/>
    <x v="264"/>
    <s v="415"/>
    <x v="1255"/>
    <s v="DISTRICT ACCOUNTS"/>
    <m/>
    <x v="1600"/>
    <s v="SL-7104-33          "/>
    <s v=" "/>
    <s v=" "/>
    <n v="32"/>
    <s v="L00"/>
    <n v="415"/>
    <n v="318122"/>
    <n v="0"/>
    <n v="43.34"/>
    <s v=" "/>
    <s v=" "/>
    <n v="30100000"/>
    <n v="82.03"/>
    <n v="0"/>
    <n v="0"/>
    <n v="82.03"/>
    <n v="43.34"/>
    <n v="29.13"/>
    <n v="0"/>
    <n v="0"/>
    <n v="964.36"/>
    <n v="978.57"/>
    <n v="52.16"/>
    <n v="0"/>
    <n v="0"/>
    <n v="52.16"/>
    <n v="82.03"/>
    <n v="29.13"/>
    <n v="0"/>
    <n v="0"/>
    <n v="882.33"/>
    <n v="935.23"/>
    <n v="0"/>
    <n v="0"/>
    <n v="0"/>
    <n v="0"/>
    <n v="0"/>
  </r>
  <r>
    <s v="SL-7104-34"/>
    <n v="7083"/>
    <s v="001"/>
    <m/>
    <s v="32-L00-411"/>
    <x v="4"/>
    <x v="264"/>
    <s v="411"/>
    <x v="1256"/>
    <s v="DISTRICT ACCOUNTS"/>
    <m/>
    <x v="1601"/>
    <s v="SL-7104-34          "/>
    <s v=" "/>
    <s v=" "/>
    <n v="32"/>
    <s v="L00"/>
    <n v="411"/>
    <n v="318122"/>
    <n v="0"/>
    <n v="3.55"/>
    <s v=" "/>
    <s v=" "/>
    <n v="30100000"/>
    <n v="3.37"/>
    <n v="0"/>
    <n v="0"/>
    <n v="3.37"/>
    <n v="3.55"/>
    <n v="0"/>
    <n v="0"/>
    <n v="0"/>
    <n v="68.099999999999994"/>
    <n v="71.650000000000006"/>
    <n v="4.78"/>
    <n v="0"/>
    <n v="0"/>
    <n v="4.78"/>
    <n v="3.37"/>
    <n v="0"/>
    <n v="0"/>
    <n v="0"/>
    <n v="64.73"/>
    <n v="68.099999999999994"/>
    <n v="0"/>
    <n v="0"/>
    <n v="0"/>
    <n v="0"/>
    <n v="0"/>
  </r>
  <r>
    <s v="SL-7104-35"/>
    <n v="7084"/>
    <s v="001"/>
    <m/>
    <s v="32-L00-337"/>
    <x v="4"/>
    <x v="264"/>
    <s v="337"/>
    <x v="986"/>
    <s v="DISTRICT ACCOUNTS"/>
    <m/>
    <x v="1602"/>
    <s v="SL-7104-35          "/>
    <s v=" "/>
    <s v=" "/>
    <n v="32"/>
    <s v="L00"/>
    <n v="337"/>
    <n v="318122"/>
    <n v="0"/>
    <n v="28.16"/>
    <s v=" "/>
    <s v=" "/>
    <n v="30100000"/>
    <n v="90.44"/>
    <n v="0"/>
    <n v="0"/>
    <n v="90.44"/>
    <n v="28.16"/>
    <n v="0"/>
    <n v="0"/>
    <n v="0"/>
    <n v="486.17"/>
    <n v="514.33000000000004"/>
    <n v="33.340000000000003"/>
    <n v="0"/>
    <n v="0"/>
    <n v="33.340000000000003"/>
    <n v="90.44"/>
    <n v="0"/>
    <n v="0"/>
    <n v="0"/>
    <n v="395.73"/>
    <n v="486.17"/>
    <n v="0"/>
    <n v="0"/>
    <n v="0"/>
    <n v="0"/>
    <n v="0"/>
  </r>
  <r>
    <s v="SL-7104-36"/>
    <n v="7085"/>
    <s v="001"/>
    <m/>
    <s v="32-L00-416"/>
    <x v="4"/>
    <x v="264"/>
    <s v="416"/>
    <x v="1257"/>
    <s v="DISTRICT ACCOUNTS"/>
    <m/>
    <x v="1603"/>
    <s v="SL-7104-36          "/>
    <s v=" "/>
    <s v=" "/>
    <n v="32"/>
    <s v="L00"/>
    <n v="416"/>
    <n v="318122"/>
    <n v="0"/>
    <n v="445.39"/>
    <s v=" "/>
    <s v=" "/>
    <n v="30100000"/>
    <n v="1719.33"/>
    <n v="0"/>
    <n v="0"/>
    <n v="1719.33"/>
    <n v="445.39"/>
    <n v="246.88"/>
    <n v="0"/>
    <n v="0"/>
    <n v="15595.01"/>
    <n v="15793.52"/>
    <n v="482.72"/>
    <n v="0"/>
    <n v="0"/>
    <n v="766.08"/>
    <n v="2002.69"/>
    <n v="246.88"/>
    <n v="0"/>
    <n v="0"/>
    <n v="13875.68"/>
    <n v="15348.13"/>
    <n v="0"/>
    <n v="0"/>
    <n v="0"/>
    <n v="0"/>
    <n v="0"/>
  </r>
  <r>
    <s v="SL-7104-38"/>
    <n v="7086"/>
    <s v="001"/>
    <m/>
    <s v="32-L00-426"/>
    <x v="4"/>
    <x v="264"/>
    <s v="426"/>
    <x v="1258"/>
    <s v="DISTRICT ACCOUNTS"/>
    <m/>
    <x v="1604"/>
    <s v="SL-7104-38          "/>
    <s v=" "/>
    <s v=" "/>
    <n v="32"/>
    <s v="L00"/>
    <n v="426"/>
    <n v="318122"/>
    <n v="0"/>
    <n v="1.61"/>
    <s v=" "/>
    <s v=" "/>
    <n v="30100000"/>
    <n v="4.09"/>
    <n v="0"/>
    <n v="0"/>
    <n v="4.09"/>
    <n v="1.61"/>
    <n v="0.74"/>
    <n v="0"/>
    <n v="0"/>
    <n v="49.2"/>
    <n v="50.07"/>
    <n v="2.41"/>
    <n v="0"/>
    <n v="0"/>
    <n v="2.41"/>
    <n v="4.09"/>
    <n v="0.74"/>
    <n v="0"/>
    <n v="0"/>
    <n v="45.11"/>
    <n v="48.46"/>
    <n v="0"/>
    <n v="0"/>
    <n v="0"/>
    <n v="0"/>
    <n v="0"/>
  </r>
  <r>
    <s v="SL-7104-4"/>
    <n v="7087"/>
    <s v="001"/>
    <m/>
    <s v="32-L00-406"/>
    <x v="4"/>
    <x v="264"/>
    <s v="406"/>
    <x v="10"/>
    <s v="DISTRICT ACCOUNTS"/>
    <m/>
    <x v="1605"/>
    <s v="SL-7104-4           "/>
    <s v=" "/>
    <s v=" "/>
    <n v="32"/>
    <s v="L00"/>
    <n v="406"/>
    <n v="318122"/>
    <n v="0"/>
    <n v="0"/>
    <s v=" "/>
    <s v=" "/>
    <n v="30100000"/>
    <n v="4.87"/>
    <n v="0"/>
    <n v="0"/>
    <n v="4.87"/>
    <n v="0"/>
    <n v="0"/>
    <n v="0"/>
    <n v="0"/>
    <n v="243.1"/>
    <n v="243.1"/>
    <n v="15.5"/>
    <n v="0"/>
    <n v="0"/>
    <n v="15.5"/>
    <n v="4.87"/>
    <n v="0"/>
    <n v="0"/>
    <n v="0"/>
    <n v="238.23"/>
    <n v="243.1"/>
    <n v="0"/>
    <n v="0"/>
    <n v="0"/>
    <n v="0"/>
    <n v="0"/>
  </r>
  <r>
    <s v="SL-7104-40"/>
    <n v="7088"/>
    <s v="001"/>
    <m/>
    <s v="32-L00-429"/>
    <x v="4"/>
    <x v="264"/>
    <s v="429"/>
    <x v="1259"/>
    <s v="DISTRICT ACCOUNTS"/>
    <m/>
    <x v="1606"/>
    <s v="SL-7104-40          "/>
    <s v=" "/>
    <s v=" "/>
    <n v="32"/>
    <s v="L00"/>
    <n v="429"/>
    <n v="318122"/>
    <n v="0"/>
    <n v="4.1900000000000004"/>
    <s v=" "/>
    <s v=" "/>
    <n v="30100000"/>
    <n v="17.100000000000001"/>
    <n v="0"/>
    <n v="0"/>
    <n v="17.100000000000001"/>
    <n v="4.1900000000000004"/>
    <n v="5.85"/>
    <n v="0"/>
    <n v="0"/>
    <n v="285.58"/>
    <n v="283.92"/>
    <n v="16.73"/>
    <n v="0"/>
    <n v="0"/>
    <n v="16.73"/>
    <n v="17.100000000000001"/>
    <n v="5.85"/>
    <n v="0"/>
    <n v="0"/>
    <n v="268.48"/>
    <n v="279.73"/>
    <n v="0"/>
    <n v="0"/>
    <n v="0"/>
    <n v="0"/>
    <n v="0"/>
  </r>
  <r>
    <s v="SL-7104-41"/>
    <n v="7089"/>
    <s v="001"/>
    <m/>
    <s v="32-L00-430"/>
    <x v="4"/>
    <x v="264"/>
    <s v="430"/>
    <x v="10"/>
    <s v="DISTRICT ACCOUNTS"/>
    <m/>
    <x v="1607"/>
    <s v="SL-7104-41          "/>
    <s v=" "/>
    <s v=" "/>
    <n v="32"/>
    <s v="L00"/>
    <n v="430"/>
    <n v="318122"/>
    <n v="0"/>
    <n v="0"/>
    <s v=" "/>
    <s v=" "/>
    <n v="30100000"/>
    <n v="10.26"/>
    <n v="0"/>
    <n v="0"/>
    <n v="10.26"/>
    <n v="0"/>
    <n v="-9.76"/>
    <n v="0"/>
    <n v="0"/>
    <n v="249.12"/>
    <n v="258.88"/>
    <n v="18.25"/>
    <n v="0"/>
    <n v="0"/>
    <n v="18.25"/>
    <n v="10.26"/>
    <n v="-9.76"/>
    <n v="0"/>
    <n v="0"/>
    <n v="238.86"/>
    <n v="258.88"/>
    <n v="0"/>
    <n v="0"/>
    <n v="0"/>
    <n v="0"/>
    <n v="0"/>
  </r>
  <r>
    <s v="SL-7104-42"/>
    <n v="7090"/>
    <s v="001"/>
    <m/>
    <s v="32-L00-480"/>
    <x v="4"/>
    <x v="264"/>
    <s v="480"/>
    <x v="10"/>
    <s v="DISTRICT ACCOUNTS"/>
    <m/>
    <x v="1608"/>
    <s v="SL-7104-42          "/>
    <s v=" "/>
    <s v=" "/>
    <n v="32"/>
    <s v="L00"/>
    <n v="480"/>
    <n v="318122"/>
    <n v="0"/>
    <n v="0"/>
    <s v=" "/>
    <s v=" "/>
    <n v="30100000"/>
    <n v="3.93"/>
    <n v="0"/>
    <n v="0"/>
    <n v="3.93"/>
    <n v="0"/>
    <n v="6.96"/>
    <n v="0"/>
    <n v="0"/>
    <n v="313.41000000000003"/>
    <n v="306.45"/>
    <n v="20.260000000000002"/>
    <n v="0"/>
    <n v="0"/>
    <n v="20.260000000000002"/>
    <n v="3.93"/>
    <n v="6.96"/>
    <n v="0"/>
    <n v="0"/>
    <n v="309.48"/>
    <n v="306.45"/>
    <n v="0"/>
    <n v="0"/>
    <n v="0"/>
    <n v="0"/>
    <n v="0"/>
  </r>
  <r>
    <s v="SL-7104-44"/>
    <n v="7091"/>
    <s v="001"/>
    <m/>
    <s v="32-L00-481"/>
    <x v="4"/>
    <x v="264"/>
    <s v="481"/>
    <x v="1260"/>
    <s v="DISTRICT ACCOUNTS"/>
    <m/>
    <x v="1609"/>
    <s v="SL-7104-44          "/>
    <s v=" "/>
    <s v=" "/>
    <n v="32"/>
    <s v="L00"/>
    <n v="481"/>
    <n v="318122"/>
    <n v="0"/>
    <n v="3.1"/>
    <s v=" "/>
    <s v=" "/>
    <n v="30100000"/>
    <n v="19.809999999999999"/>
    <n v="0"/>
    <n v="0"/>
    <n v="19.809999999999999"/>
    <n v="3.1"/>
    <n v="2.78"/>
    <n v="0"/>
    <n v="0"/>
    <n v="284.08999999999997"/>
    <n v="284.41000000000003"/>
    <n v="16.05"/>
    <n v="0"/>
    <n v="0"/>
    <n v="16.05"/>
    <n v="19.809999999999999"/>
    <n v="2.78"/>
    <n v="0"/>
    <n v="0"/>
    <n v="264.27999999999997"/>
    <n v="281.31"/>
    <n v="0"/>
    <n v="0"/>
    <n v="0"/>
    <n v="0"/>
    <n v="0"/>
  </r>
  <r>
    <s v="SL-7104-45"/>
    <n v="7092"/>
    <s v="001"/>
    <m/>
    <s v="32-L00-482"/>
    <x v="4"/>
    <x v="264"/>
    <s v="482"/>
    <x v="1261"/>
    <s v="DISTRICT ACCOUNTS"/>
    <m/>
    <x v="1610"/>
    <s v="SL-7104-45          "/>
    <s v=" "/>
    <s v=" "/>
    <n v="32"/>
    <s v="L00"/>
    <n v="482"/>
    <n v="318122"/>
    <n v="0"/>
    <n v="19.239999999999998"/>
    <s v=" "/>
    <s v=" "/>
    <n v="30100000"/>
    <n v="15.97"/>
    <n v="0"/>
    <n v="0"/>
    <n v="15.97"/>
    <n v="19.239999999999998"/>
    <n v="4.2300000000000004"/>
    <n v="0"/>
    <n v="0"/>
    <n v="301.54000000000002"/>
    <n v="316.55"/>
    <n v="11.67"/>
    <n v="0"/>
    <n v="0"/>
    <n v="11.67"/>
    <n v="15.97"/>
    <n v="4.2300000000000004"/>
    <n v="0"/>
    <n v="0"/>
    <n v="285.57"/>
    <n v="297.31"/>
    <n v="0"/>
    <n v="0"/>
    <n v="0"/>
    <n v="0"/>
    <n v="0"/>
  </r>
  <r>
    <s v="SL-7104-46"/>
    <n v="7093"/>
    <s v="001"/>
    <m/>
    <s v="32-L00-472"/>
    <x v="4"/>
    <x v="264"/>
    <s v="472"/>
    <x v="1262"/>
    <s v="DISTRICT ACCOUNTS"/>
    <m/>
    <x v="1611"/>
    <s v="SL-7104-46          "/>
    <s v=" "/>
    <s v=" "/>
    <n v="32"/>
    <s v="L00"/>
    <n v="472"/>
    <n v="318122"/>
    <n v="0"/>
    <n v="6.82"/>
    <s v=" "/>
    <s v=" "/>
    <n v="30100000"/>
    <n v="13.58"/>
    <n v="0"/>
    <n v="0"/>
    <n v="13.58"/>
    <n v="6.82"/>
    <n v="3.64"/>
    <n v="0"/>
    <n v="0"/>
    <n v="212.9"/>
    <n v="216.08"/>
    <n v="6.5"/>
    <n v="0"/>
    <n v="0"/>
    <n v="6.5"/>
    <n v="13.58"/>
    <n v="3.64"/>
    <n v="0"/>
    <n v="0"/>
    <n v="199.32"/>
    <n v="209.26"/>
    <n v="0"/>
    <n v="0"/>
    <n v="0"/>
    <n v="0"/>
    <n v="0"/>
  </r>
  <r>
    <s v="SL-7104-5"/>
    <n v="7094"/>
    <s v="001"/>
    <m/>
    <s v="32-L00-407"/>
    <x v="4"/>
    <x v="264"/>
    <s v="407"/>
    <x v="1263"/>
    <s v="DISTRICT ACCOUNTS"/>
    <m/>
    <x v="1612"/>
    <s v="SL-7104-5           "/>
    <s v=" "/>
    <s v=" "/>
    <n v="32"/>
    <s v="L00"/>
    <n v="407"/>
    <n v="318122"/>
    <n v="0"/>
    <n v="15.09"/>
    <s v=" "/>
    <s v=" "/>
    <n v="30100000"/>
    <n v="4.84"/>
    <n v="0"/>
    <n v="0"/>
    <n v="4.84"/>
    <n v="15.09"/>
    <n v="4.8499999999999996"/>
    <n v="0"/>
    <n v="0"/>
    <n v="269.41000000000003"/>
    <n v="279.64999999999998"/>
    <n v="12.9"/>
    <n v="0"/>
    <n v="0"/>
    <n v="12.9"/>
    <n v="4.84"/>
    <n v="4.8499999999999996"/>
    <n v="0"/>
    <n v="0"/>
    <n v="264.57"/>
    <n v="264.56"/>
    <n v="0"/>
    <n v="0"/>
    <n v="0"/>
    <n v="0"/>
    <n v="0"/>
  </r>
  <r>
    <s v="SL-7104-54A"/>
    <n v="7095"/>
    <s v="001"/>
    <m/>
    <s v="32-L00-470"/>
    <x v="4"/>
    <x v="264"/>
    <s v="470"/>
    <x v="1264"/>
    <s v="DISTRICT ACCOUNTS"/>
    <m/>
    <x v="1613"/>
    <s v="SL-7104-54A         "/>
    <s v=" "/>
    <s v=" "/>
    <n v="32"/>
    <s v="L00"/>
    <n v="470"/>
    <n v="318122"/>
    <n v="0"/>
    <n v="9.49"/>
    <s v=" "/>
    <s v=" "/>
    <n v="30100000"/>
    <n v="27.75"/>
    <n v="0"/>
    <n v="0"/>
    <n v="27.75"/>
    <n v="9.49"/>
    <n v="0.1"/>
    <n v="0"/>
    <n v="0"/>
    <n v="339.93"/>
    <n v="349.32"/>
    <n v="27.61"/>
    <n v="0"/>
    <n v="0"/>
    <n v="27.61"/>
    <n v="27.75"/>
    <n v="0.1"/>
    <n v="0"/>
    <n v="0"/>
    <n v="312.18"/>
    <n v="339.83"/>
    <n v="0"/>
    <n v="0"/>
    <n v="0"/>
    <n v="0"/>
    <n v="0"/>
  </r>
  <r>
    <s v="SL-7104-54B"/>
    <n v="7096"/>
    <s v="001"/>
    <m/>
    <s v="32-L00-471"/>
    <x v="4"/>
    <x v="264"/>
    <s v="471"/>
    <x v="10"/>
    <s v="DISTRICT ACCOUNTS"/>
    <m/>
    <x v="1614"/>
    <s v="SL-7104-54B         "/>
    <s v=" "/>
    <s v=" "/>
    <n v="32"/>
    <s v="L00"/>
    <n v="471"/>
    <n v="318122"/>
    <n v="0"/>
    <n v="0"/>
    <s v=" "/>
    <s v=" "/>
    <n v="30100000"/>
    <n v="123.56"/>
    <n v="0"/>
    <n v="0"/>
    <n v="123.56"/>
    <n v="0"/>
    <n v="37.85"/>
    <n v="0"/>
    <n v="0"/>
    <n v="1784.01"/>
    <n v="1746.16"/>
    <n v="80.16"/>
    <n v="0"/>
    <n v="0"/>
    <n v="80.16"/>
    <n v="123.56"/>
    <n v="37.85"/>
    <n v="0"/>
    <n v="0"/>
    <n v="1660.45"/>
    <n v="1746.16"/>
    <n v="0"/>
    <n v="0"/>
    <n v="0"/>
    <n v="0"/>
    <n v="0"/>
  </r>
  <r>
    <s v="SL-7104-54C"/>
    <n v="7097"/>
    <s v="001"/>
    <m/>
    <s v="32-L00-336"/>
    <x v="4"/>
    <x v="264"/>
    <s v="336"/>
    <x v="1118"/>
    <s v="DISTRICT ACCOUNTS"/>
    <m/>
    <x v="1615"/>
    <s v="SL-7104-54C         "/>
    <s v=" "/>
    <s v=" "/>
    <n v="32"/>
    <s v="L00"/>
    <n v="336"/>
    <n v="318122"/>
    <n v="0"/>
    <n v="17.579999999999998"/>
    <s v=" "/>
    <s v=" "/>
    <n v="30100000"/>
    <n v="56.43"/>
    <n v="0"/>
    <n v="0"/>
    <n v="56.43"/>
    <n v="17.579999999999998"/>
    <n v="12.68"/>
    <n v="0"/>
    <n v="0"/>
    <n v="975.24"/>
    <n v="980.14"/>
    <n v="37.4"/>
    <n v="0"/>
    <n v="0"/>
    <n v="37.4"/>
    <n v="56.43"/>
    <n v="12.68"/>
    <n v="0"/>
    <n v="0"/>
    <n v="918.81"/>
    <n v="962.56"/>
    <n v="0"/>
    <n v="0"/>
    <n v="0"/>
    <n v="0"/>
    <n v="0"/>
  </r>
  <r>
    <s v="SL-7104-59"/>
    <n v="7098"/>
    <s v="001"/>
    <m/>
    <s v="32-L00-467"/>
    <x v="4"/>
    <x v="264"/>
    <s v="467"/>
    <x v="1067"/>
    <s v="DISTRICT ACCOUNTS"/>
    <m/>
    <x v="1616"/>
    <s v="SL-7104-59          "/>
    <s v=" "/>
    <s v=" "/>
    <n v="32"/>
    <s v="L00"/>
    <n v="467"/>
    <n v="318122"/>
    <n v="0"/>
    <n v="12.65"/>
    <s v=" "/>
    <s v=" "/>
    <n v="30100000"/>
    <n v="22.63"/>
    <n v="0"/>
    <n v="0"/>
    <n v="22.63"/>
    <n v="12.65"/>
    <n v="23.07"/>
    <n v="0"/>
    <n v="0"/>
    <n v="631.87"/>
    <n v="621.45000000000005"/>
    <n v="21.21"/>
    <n v="0"/>
    <n v="0"/>
    <n v="21.21"/>
    <n v="22.63"/>
    <n v="23.07"/>
    <n v="0"/>
    <n v="0"/>
    <n v="609.24"/>
    <n v="608.79999999999995"/>
    <n v="0"/>
    <n v="0"/>
    <n v="0"/>
    <n v="0"/>
    <n v="0"/>
  </r>
  <r>
    <s v="SL-7104-6"/>
    <n v="7099"/>
    <s v="001"/>
    <m/>
    <s v="32-L00-408"/>
    <x v="4"/>
    <x v="264"/>
    <s v="408"/>
    <x v="1265"/>
    <s v="DISTRICT ACCOUNTS"/>
    <m/>
    <x v="1617"/>
    <s v="SL-7104-6           "/>
    <s v=" "/>
    <s v=" "/>
    <n v="32"/>
    <s v="L00"/>
    <n v="408"/>
    <n v="318122"/>
    <n v="0"/>
    <n v="37.770000000000003"/>
    <s v=" "/>
    <s v=" "/>
    <n v="30100000"/>
    <n v="26.4"/>
    <n v="0"/>
    <n v="0"/>
    <n v="26.4"/>
    <n v="37.770000000000003"/>
    <n v="0"/>
    <n v="0"/>
    <n v="0"/>
    <n v="326.07"/>
    <n v="363.84"/>
    <n v="7.67"/>
    <n v="0"/>
    <n v="0"/>
    <n v="7.67"/>
    <n v="26.4"/>
    <n v="0"/>
    <n v="0"/>
    <n v="0"/>
    <n v="299.67"/>
    <n v="326.07"/>
    <n v="0"/>
    <n v="0"/>
    <n v="0"/>
    <n v="0"/>
    <n v="0"/>
  </r>
  <r>
    <s v="SL-7104-60"/>
    <n v="7100"/>
    <s v="001"/>
    <m/>
    <s v="32-L00-468"/>
    <x v="4"/>
    <x v="264"/>
    <s v="468"/>
    <x v="1266"/>
    <s v="DISTRICT ACCOUNTS"/>
    <m/>
    <x v="1618"/>
    <s v="SL-7104-60          "/>
    <s v=" "/>
    <s v=" "/>
    <n v="32"/>
    <s v="L00"/>
    <n v="468"/>
    <n v="318122"/>
    <n v="0"/>
    <n v="36.93"/>
    <s v=" "/>
    <s v=" "/>
    <n v="30100000"/>
    <n v="72.069999999999993"/>
    <n v="0"/>
    <n v="0"/>
    <n v="72.069999999999993"/>
    <n v="36.93"/>
    <n v="4.75"/>
    <n v="0"/>
    <n v="0"/>
    <n v="708.77"/>
    <n v="740.95"/>
    <n v="2.56"/>
    <n v="0"/>
    <n v="0"/>
    <n v="2.56"/>
    <n v="72.069999999999993"/>
    <n v="4.75"/>
    <n v="0"/>
    <n v="0"/>
    <n v="636.70000000000005"/>
    <n v="704.02"/>
    <n v="0"/>
    <n v="0"/>
    <n v="0"/>
    <n v="0"/>
    <n v="0"/>
  </r>
  <r>
    <s v="SL-7104-61"/>
    <n v="7101"/>
    <s v="001"/>
    <m/>
    <s v="32-L00-469"/>
    <x v="4"/>
    <x v="264"/>
    <s v="469"/>
    <x v="1267"/>
    <s v="DISTRICT ACCOUNTS"/>
    <m/>
    <x v="1619"/>
    <s v="SL-7104-61          "/>
    <s v=" "/>
    <s v=" "/>
    <n v="32"/>
    <s v="L00"/>
    <n v="469"/>
    <n v="318122"/>
    <n v="0"/>
    <n v="13.18"/>
    <s v=" "/>
    <s v=" "/>
    <n v="30100000"/>
    <n v="24.82"/>
    <n v="0"/>
    <n v="0"/>
    <n v="24.82"/>
    <n v="13.18"/>
    <n v="0"/>
    <n v="0"/>
    <n v="0"/>
    <n v="535.80999999999995"/>
    <n v="548.99"/>
    <n v="73.959999999999994"/>
    <n v="0"/>
    <n v="0"/>
    <n v="73.959999999999994"/>
    <n v="24.82"/>
    <n v="0"/>
    <n v="0"/>
    <n v="0"/>
    <n v="510.99"/>
    <n v="535.80999999999995"/>
    <n v="0"/>
    <n v="0"/>
    <n v="0"/>
    <n v="0"/>
    <n v="0"/>
  </r>
  <r>
    <s v="SL-7104-63"/>
    <n v="7102"/>
    <s v="001"/>
    <m/>
    <s v="32-L00-483"/>
    <x v="4"/>
    <x v="264"/>
    <s v="483"/>
    <x v="1268"/>
    <s v="DISTRICT ACCOUNTS"/>
    <m/>
    <x v="1620"/>
    <s v="SL-7104-63          "/>
    <s v=" "/>
    <s v=" "/>
    <n v="32"/>
    <s v="L00"/>
    <n v="483"/>
    <n v="318122"/>
    <n v="0"/>
    <n v="9.14"/>
    <s v=" "/>
    <s v=" "/>
    <n v="30100000"/>
    <n v="11.68"/>
    <n v="0"/>
    <n v="0"/>
    <n v="11.68"/>
    <n v="9.14"/>
    <n v="0.55000000000000004"/>
    <n v="0"/>
    <n v="0"/>
    <n v="171"/>
    <n v="179.59"/>
    <n v="10.09"/>
    <n v="0"/>
    <n v="0"/>
    <n v="10.09"/>
    <n v="11.68"/>
    <n v="0.55000000000000004"/>
    <n v="0"/>
    <n v="0"/>
    <n v="159.32"/>
    <n v="170.45"/>
    <n v="0"/>
    <n v="0"/>
    <n v="0"/>
    <n v="0"/>
    <n v="0"/>
  </r>
  <r>
    <s v="SL-7104-67"/>
    <n v="7103"/>
    <s v="001"/>
    <m/>
    <s v="32-L00-262"/>
    <x v="4"/>
    <x v="264"/>
    <s v="262"/>
    <x v="10"/>
    <s v="DISTRICT ACCOUNTS"/>
    <m/>
    <x v="1621"/>
    <s v="SL-7104-67          "/>
    <s v=" "/>
    <s v=" "/>
    <n v="32"/>
    <s v="L00"/>
    <n v="262"/>
    <n v="318122"/>
    <n v="0"/>
    <n v="0"/>
    <s v=" "/>
    <s v=" "/>
    <n v="30100000"/>
    <n v="0"/>
    <n v="0"/>
    <n v="0"/>
    <n v="0"/>
    <n v="0"/>
    <n v="0"/>
    <n v="0"/>
    <n v="0"/>
    <n v="0"/>
    <n v="0"/>
    <n v="0"/>
    <n v="0"/>
    <n v="0"/>
    <n v="0"/>
    <n v="0"/>
    <n v="0"/>
    <n v="0"/>
    <n v="0"/>
    <n v="0"/>
    <n v="0"/>
    <n v="0"/>
    <n v="0"/>
    <n v="0"/>
    <n v="0"/>
    <n v="0"/>
  </r>
  <r>
    <s v="SL-7104-69"/>
    <n v="7104"/>
    <s v="001"/>
    <m/>
    <s v="32-L00-320"/>
    <x v="4"/>
    <x v="264"/>
    <s v="320"/>
    <x v="1269"/>
    <s v="DISTRICT ACCOUNTS"/>
    <m/>
    <x v="1622"/>
    <s v="SL-7104-69          "/>
    <s v=" "/>
    <s v=" "/>
    <n v="32"/>
    <s v="L00"/>
    <n v="320"/>
    <n v="318122"/>
    <n v="0"/>
    <n v="15.05"/>
    <s v=" "/>
    <s v=" "/>
    <n v="30100000"/>
    <n v="39.49"/>
    <n v="0"/>
    <n v="0"/>
    <n v="39.49"/>
    <n v="15.05"/>
    <n v="7.84"/>
    <n v="0"/>
    <n v="0"/>
    <n v="669.57"/>
    <n v="676.78"/>
    <n v="16.510000000000002"/>
    <n v="0"/>
    <n v="0"/>
    <n v="16.510000000000002"/>
    <n v="39.49"/>
    <n v="7.84"/>
    <n v="0"/>
    <n v="0"/>
    <n v="630.08000000000004"/>
    <n v="661.73"/>
    <n v="0"/>
    <n v="0"/>
    <n v="0"/>
    <n v="0"/>
    <n v="0"/>
  </r>
  <r>
    <s v="SL-7104-7"/>
    <n v="7105"/>
    <s v="001"/>
    <m/>
    <s v="32-L00-B06"/>
    <x v="4"/>
    <x v="264"/>
    <s v="B06"/>
    <x v="1270"/>
    <s v="DISTRICT ACCOUNTS"/>
    <m/>
    <x v="1623"/>
    <s v="SL-7104-7           "/>
    <s v=" "/>
    <s v=" "/>
    <n v="32"/>
    <s v="L00"/>
    <s v="B06"/>
    <n v="318122"/>
    <n v="0"/>
    <n v="20.079999999999998"/>
    <s v=" "/>
    <s v=" "/>
    <n v="30100000"/>
    <n v="41.25"/>
    <n v="0"/>
    <n v="0"/>
    <n v="41.25"/>
    <n v="20.079999999999998"/>
    <n v="26.31"/>
    <n v="0"/>
    <n v="0"/>
    <n v="677.15"/>
    <n v="670.92"/>
    <n v="21.39"/>
    <n v="0"/>
    <n v="0"/>
    <n v="21.39"/>
    <n v="41.25"/>
    <n v="26.31"/>
    <n v="0"/>
    <n v="0"/>
    <n v="635.9"/>
    <n v="650.84"/>
    <n v="0"/>
    <n v="0"/>
    <n v="0"/>
    <n v="0"/>
    <n v="0"/>
  </r>
  <r>
    <s v="SL-7104-70"/>
    <n v="7106"/>
    <s v="001"/>
    <m/>
    <s v="32-L00-484"/>
    <x v="4"/>
    <x v="264"/>
    <s v="484"/>
    <x v="1271"/>
    <s v="DISTRICT ACCOUNTS"/>
    <m/>
    <x v="1624"/>
    <s v="SL-7104-70          "/>
    <s v=" "/>
    <s v=" "/>
    <n v="32"/>
    <s v="L00"/>
    <n v="484"/>
    <n v="318122"/>
    <n v="0"/>
    <n v="24.15"/>
    <s v=" "/>
    <s v=" "/>
    <n v="30100000"/>
    <n v="34.56"/>
    <n v="0"/>
    <n v="0"/>
    <n v="34.56"/>
    <n v="24.15"/>
    <n v="37.81"/>
    <n v="0"/>
    <n v="0"/>
    <n v="525.1"/>
    <n v="511.44"/>
    <n v="4.76"/>
    <n v="0"/>
    <n v="0"/>
    <n v="4.76"/>
    <n v="34.56"/>
    <n v="37.81"/>
    <n v="0"/>
    <n v="0"/>
    <n v="490.54"/>
    <n v="487.29"/>
    <n v="0"/>
    <n v="0"/>
    <n v="0"/>
    <n v="0"/>
    <n v="0"/>
  </r>
  <r>
    <s v="SL-7104-71"/>
    <n v="7107"/>
    <s v="001"/>
    <m/>
    <s v="32-L00-473"/>
    <x v="4"/>
    <x v="264"/>
    <s v="473"/>
    <x v="1272"/>
    <s v="DISTRICT ACCOUNTS"/>
    <m/>
    <x v="1625"/>
    <s v="SL-7104-71          "/>
    <s v=" "/>
    <s v=" "/>
    <n v="32"/>
    <s v="L00"/>
    <n v="473"/>
    <n v="318122"/>
    <n v="0"/>
    <n v="12.67"/>
    <s v=" "/>
    <s v=" "/>
    <n v="30100000"/>
    <n v="67.040000000000006"/>
    <n v="0"/>
    <n v="0"/>
    <n v="67.040000000000006"/>
    <n v="12.67"/>
    <n v="6"/>
    <n v="0"/>
    <n v="0"/>
    <n v="554.73"/>
    <n v="561.4"/>
    <n v="18.72"/>
    <n v="0"/>
    <n v="0"/>
    <n v="18.72"/>
    <n v="67.040000000000006"/>
    <n v="6"/>
    <n v="0"/>
    <n v="0"/>
    <n v="487.69"/>
    <n v="548.73"/>
    <n v="0"/>
    <n v="0"/>
    <n v="0"/>
    <n v="0"/>
    <n v="0"/>
  </r>
  <r>
    <s v="SL-7104-72"/>
    <n v="7108"/>
    <s v="001"/>
    <m/>
    <s v="32-L00-323"/>
    <x v="4"/>
    <x v="264"/>
    <s v="323"/>
    <x v="1273"/>
    <s v="DISTRICT ACCOUNTS"/>
    <m/>
    <x v="1626"/>
    <s v="SL-7104-72          "/>
    <s v=" "/>
    <s v=" "/>
    <n v="32"/>
    <s v="L00"/>
    <n v="323"/>
    <n v="318122"/>
    <n v="0"/>
    <n v="8.2100000000000009"/>
    <s v=" "/>
    <s v=" "/>
    <n v="30100000"/>
    <n v="21.54"/>
    <n v="0"/>
    <n v="0"/>
    <n v="22.84"/>
    <n v="9.51"/>
    <n v="0"/>
    <n v="0"/>
    <n v="0"/>
    <n v="302.89999999999998"/>
    <n v="311.11"/>
    <n v="9.19"/>
    <n v="0"/>
    <n v="0"/>
    <n v="9.19"/>
    <n v="21.54"/>
    <n v="0"/>
    <n v="0"/>
    <n v="0"/>
    <n v="280.06"/>
    <n v="301.60000000000002"/>
    <n v="0"/>
    <n v="0"/>
    <n v="0"/>
    <n v="0"/>
    <n v="0"/>
  </r>
  <r>
    <s v="SL-7104-79"/>
    <n v="7109"/>
    <s v="001"/>
    <m/>
    <s v="32-L00-341"/>
    <x v="4"/>
    <x v="264"/>
    <s v="341"/>
    <x v="1274"/>
    <s v="DISTRICT ACCOUNTS"/>
    <m/>
    <x v="1627"/>
    <s v="SL-7104-79          "/>
    <s v=" "/>
    <s v=" "/>
    <n v="32"/>
    <s v="L00"/>
    <n v="341"/>
    <n v="318122"/>
    <n v="0"/>
    <n v="39.36"/>
    <s v=" "/>
    <s v=" "/>
    <n v="30100000"/>
    <n v="21.36"/>
    <n v="0"/>
    <n v="0"/>
    <n v="21.36"/>
    <n v="39.36"/>
    <n v="0"/>
    <n v="0"/>
    <n v="0"/>
    <n v="268.79000000000002"/>
    <n v="308.14999999999998"/>
    <n v="42.32"/>
    <n v="0"/>
    <n v="0"/>
    <n v="42.32"/>
    <n v="21.36"/>
    <n v="0"/>
    <n v="0"/>
    <n v="0"/>
    <n v="247.43"/>
    <n v="268.79000000000002"/>
    <n v="0"/>
    <n v="0"/>
    <n v="0"/>
    <n v="0"/>
    <n v="0"/>
  </r>
  <r>
    <s v="SL-7104-84"/>
    <n v="7110"/>
    <s v="001"/>
    <m/>
    <s v="32-L00-334"/>
    <x v="4"/>
    <x v="264"/>
    <s v="334"/>
    <x v="1275"/>
    <s v="DISTRICT ACCOUNTS"/>
    <m/>
    <x v="1628"/>
    <s v="SL-7104-84          "/>
    <s v=" "/>
    <s v=" "/>
    <n v="32"/>
    <s v="L00"/>
    <n v="334"/>
    <n v="318122"/>
    <n v="0"/>
    <n v="4.99"/>
    <s v=" "/>
    <s v=" "/>
    <n v="30100000"/>
    <n v="27.35"/>
    <n v="0"/>
    <n v="0"/>
    <n v="27.35"/>
    <n v="4.99"/>
    <n v="4.47"/>
    <n v="0"/>
    <n v="0"/>
    <n v="322.27999999999997"/>
    <n v="322.8"/>
    <n v="13.86"/>
    <n v="0"/>
    <n v="0"/>
    <n v="13.86"/>
    <n v="27.35"/>
    <n v="4.47"/>
    <n v="0"/>
    <n v="0"/>
    <n v="294.93"/>
    <n v="317.81"/>
    <n v="0"/>
    <n v="0"/>
    <n v="0"/>
    <n v="0"/>
    <n v="0"/>
  </r>
  <r>
    <s v="SL-7104-87"/>
    <n v="7111"/>
    <s v="001"/>
    <m/>
    <s v="32-L00-342"/>
    <x v="4"/>
    <x v="264"/>
    <s v="342"/>
    <x v="1276"/>
    <s v="DISTRICT ACCOUNTS"/>
    <m/>
    <x v="1629"/>
    <s v="SL-7104-87          "/>
    <s v=" "/>
    <s v=" "/>
    <n v="32"/>
    <s v="L00"/>
    <n v="342"/>
    <n v="318122"/>
    <n v="0"/>
    <n v="65.83"/>
    <s v=" "/>
    <s v=" "/>
    <n v="30100000"/>
    <n v="0"/>
    <n v="0"/>
    <n v="0"/>
    <n v="0"/>
    <n v="65.83"/>
    <n v="0"/>
    <n v="0"/>
    <n v="0"/>
    <n v="286.74"/>
    <n v="352.57"/>
    <n v="0"/>
    <n v="0"/>
    <n v="0"/>
    <n v="0"/>
    <n v="0"/>
    <n v="0"/>
    <n v="0"/>
    <n v="0"/>
    <n v="286.74"/>
    <n v="286.74"/>
    <n v="0"/>
    <n v="0"/>
    <n v="0"/>
    <n v="0"/>
    <n v="0"/>
  </r>
  <r>
    <s v="SL-7104-9"/>
    <n v="7112"/>
    <s v="001"/>
    <m/>
    <s v="32-L00-466"/>
    <x v="4"/>
    <x v="264"/>
    <s v="466"/>
    <x v="10"/>
    <s v="DISTRICT ACCOUNTS"/>
    <m/>
    <x v="1630"/>
    <s v="SL-7104-9           "/>
    <s v=" "/>
    <s v=" "/>
    <n v="32"/>
    <s v="L00"/>
    <n v="466"/>
    <n v="318122"/>
    <n v="0"/>
    <n v="0"/>
    <s v=" "/>
    <s v=" "/>
    <n v="30100000"/>
    <n v="26.69"/>
    <n v="0"/>
    <n v="0"/>
    <n v="26.69"/>
    <n v="0"/>
    <n v="9.86"/>
    <n v="0"/>
    <n v="0"/>
    <n v="298.69"/>
    <n v="288.83"/>
    <n v="5.66"/>
    <n v="0"/>
    <n v="0"/>
    <n v="5.66"/>
    <n v="26.69"/>
    <n v="9.86"/>
    <n v="0"/>
    <n v="0"/>
    <n v="272"/>
    <n v="288.83"/>
    <n v="0"/>
    <n v="0"/>
    <n v="0"/>
    <n v="0"/>
    <n v="0"/>
  </r>
  <r>
    <s v="SL-7104-92"/>
    <n v="7113"/>
    <s v="001"/>
    <m/>
    <s v="32-L00-498"/>
    <x v="4"/>
    <x v="264"/>
    <s v="498"/>
    <x v="1277"/>
    <s v="DISTRICT ACCOUNTS"/>
    <m/>
    <x v="1631"/>
    <s v="SL-7104-92          "/>
    <s v=" "/>
    <s v=" "/>
    <n v="32"/>
    <s v="L00"/>
    <n v="498"/>
    <n v="318122"/>
    <n v="0"/>
    <n v="45.13"/>
    <s v=" "/>
    <s v=" "/>
    <n v="30100000"/>
    <n v="82.71"/>
    <n v="0"/>
    <n v="0"/>
    <n v="82.71"/>
    <n v="45.13"/>
    <n v="11.42"/>
    <n v="0"/>
    <n v="0"/>
    <n v="950.86"/>
    <n v="984.57"/>
    <n v="37.090000000000003"/>
    <n v="0"/>
    <n v="0"/>
    <n v="37.090000000000003"/>
    <n v="82.71"/>
    <n v="11.42"/>
    <n v="0"/>
    <n v="0"/>
    <n v="868.15"/>
    <n v="939.44"/>
    <n v="0"/>
    <n v="0"/>
    <n v="0"/>
    <n v="0"/>
    <n v="0"/>
  </r>
  <r>
    <s v="SL-7104-96"/>
    <n v="7114"/>
    <s v="001"/>
    <m/>
    <s v="32-L00-322"/>
    <x v="4"/>
    <x v="264"/>
    <s v="322"/>
    <x v="10"/>
    <s v="DISTRICT ACCOUNTS"/>
    <m/>
    <x v="1632"/>
    <s v="SL-7104-96          "/>
    <s v=" "/>
    <s v=" "/>
    <n v="32"/>
    <s v="L00"/>
    <n v="322"/>
    <n v="318122"/>
    <n v="0"/>
    <n v="0"/>
    <s v=" "/>
    <s v=" "/>
    <n v="30100000"/>
    <n v="0"/>
    <n v="0"/>
    <n v="0"/>
    <n v="0"/>
    <n v="0"/>
    <n v="0"/>
    <n v="0"/>
    <n v="0"/>
    <n v="0"/>
    <n v="0"/>
    <n v="0"/>
    <n v="0"/>
    <n v="0"/>
    <n v="0"/>
    <n v="0"/>
    <n v="0"/>
    <n v="0"/>
    <n v="0"/>
    <n v="0"/>
    <n v="0"/>
    <n v="0"/>
    <n v="0"/>
    <n v="0"/>
    <n v="0"/>
    <n v="0"/>
  </r>
  <r>
    <s v="SL-7140-86"/>
    <n v="7115"/>
    <s v="001"/>
    <m/>
    <s v="32-L00-B40"/>
    <x v="4"/>
    <x v="264"/>
    <s v="B40"/>
    <x v="1278"/>
    <s v="DISTRICT ACCOUNTS"/>
    <m/>
    <x v="1633"/>
    <s v="SL-7140-86          "/>
    <s v=" "/>
    <s v=" "/>
    <n v="32"/>
    <s v="L00"/>
    <s v="B40"/>
    <n v="318122"/>
    <n v="0"/>
    <n v="5.95"/>
    <s v=" "/>
    <s v=" "/>
    <n v="30100000"/>
    <n v="11.34"/>
    <n v="0"/>
    <n v="0"/>
    <n v="11.34"/>
    <n v="5.95"/>
    <n v="2.06"/>
    <n v="0"/>
    <n v="0"/>
    <n v="185.41"/>
    <n v="189.3"/>
    <n v="8.9600000000000009"/>
    <n v="0"/>
    <n v="0"/>
    <n v="8.9600000000000009"/>
    <n v="11.34"/>
    <n v="2.06"/>
    <n v="0"/>
    <n v="0"/>
    <n v="174.07"/>
    <n v="183.35"/>
    <n v="0"/>
    <n v="0"/>
    <n v="0"/>
    <n v="0"/>
    <n v="0"/>
  </r>
  <r>
    <s v="SL-7907-323"/>
    <n v="7116"/>
    <s v="001"/>
    <m/>
    <s v="32-L00-B15"/>
    <x v="4"/>
    <x v="264"/>
    <s v="B15"/>
    <x v="1279"/>
    <s v="DISTRICT ACCOUNTS"/>
    <m/>
    <x v="1634"/>
    <s v="SL-7907-323         "/>
    <s v=" "/>
    <s v=" "/>
    <n v="32"/>
    <s v="L00"/>
    <s v="B15"/>
    <n v="318122"/>
    <n v="0"/>
    <n v="16.170000000000002"/>
    <s v=" "/>
    <s v=" "/>
    <n v="30100000"/>
    <n v="16.420000000000002"/>
    <n v="0"/>
    <n v="0"/>
    <n v="16.420000000000002"/>
    <n v="16.170000000000002"/>
    <n v="0"/>
    <n v="0"/>
    <n v="0"/>
    <n v="947.5"/>
    <n v="963.67"/>
    <n v="0"/>
    <n v="0"/>
    <n v="0"/>
    <n v="17.29"/>
    <n v="33.71"/>
    <n v="0"/>
    <n v="0"/>
    <n v="0"/>
    <n v="931.08"/>
    <n v="947.5"/>
    <n v="0"/>
    <n v="0"/>
    <n v="0"/>
    <n v="0"/>
    <n v="0"/>
  </r>
  <r>
    <s v="SL-8001-328"/>
    <n v="7117"/>
    <s v="001"/>
    <m/>
    <s v="32-L00-B11"/>
    <x v="4"/>
    <x v="264"/>
    <s v="B11"/>
    <x v="1280"/>
    <s v="DISTRICT ACCOUNTS"/>
    <m/>
    <x v="1635"/>
    <s v="SL-8001-328         "/>
    <s v=" "/>
    <s v=" "/>
    <n v="32"/>
    <s v="L00"/>
    <s v="B11"/>
    <n v="318122"/>
    <n v="0"/>
    <n v="30.47"/>
    <s v=" "/>
    <s v=" "/>
    <n v="30100000"/>
    <n v="129.08000000000001"/>
    <n v="0"/>
    <n v="0"/>
    <n v="129.08000000000001"/>
    <n v="30.47"/>
    <n v="11.95"/>
    <n v="0"/>
    <n v="0"/>
    <n v="1462.64"/>
    <n v="1481.16"/>
    <n v="44.64"/>
    <n v="0"/>
    <n v="0"/>
    <n v="44.64"/>
    <n v="129.08000000000001"/>
    <n v="11.95"/>
    <n v="0"/>
    <n v="0"/>
    <n v="1333.56"/>
    <n v="1450.69"/>
    <n v="0"/>
    <n v="0"/>
    <n v="0"/>
    <n v="0"/>
    <n v="0"/>
  </r>
  <r>
    <s v="SL-8005-330"/>
    <n v="7118"/>
    <s v="001"/>
    <m/>
    <s v="32-L00-B43"/>
    <x v="4"/>
    <x v="264"/>
    <s v="B43"/>
    <x v="1281"/>
    <s v="DISTRICT ACCOUNTS"/>
    <m/>
    <x v="1636"/>
    <s v="SL-8005-330         "/>
    <s v=" "/>
    <s v=" "/>
    <n v="32"/>
    <s v="L00"/>
    <s v="B43"/>
    <n v="318122"/>
    <n v="0"/>
    <n v="66.19"/>
    <s v=" "/>
    <s v=" "/>
    <n v="30100000"/>
    <n v="107.25"/>
    <n v="0"/>
    <n v="0"/>
    <n v="107.25"/>
    <n v="66.19"/>
    <n v="39.450000000000003"/>
    <n v="0"/>
    <n v="0"/>
    <n v="1087.77"/>
    <n v="1114.51"/>
    <n v="55.77"/>
    <n v="0"/>
    <n v="0"/>
    <n v="55.77"/>
    <n v="107.25"/>
    <n v="39.450000000000003"/>
    <n v="0"/>
    <n v="0"/>
    <n v="980.52"/>
    <n v="1048.32"/>
    <n v="0"/>
    <n v="0"/>
    <n v="0"/>
    <n v="0"/>
    <n v="0"/>
  </r>
  <r>
    <s v="SL-8005-331"/>
    <n v="7119"/>
    <s v="001"/>
    <m/>
    <s v="32-L00-B41"/>
    <x v="4"/>
    <x v="264"/>
    <s v="B41"/>
    <x v="700"/>
    <s v="DISTRICT ACCOUNTS"/>
    <m/>
    <x v="1637"/>
    <s v="SL-8005-331         "/>
    <s v=" "/>
    <s v=" "/>
    <n v="32"/>
    <s v="L00"/>
    <s v="B41"/>
    <n v="318122"/>
    <n v="0"/>
    <n v="7.85"/>
    <s v=" "/>
    <s v=" "/>
    <n v="30100000"/>
    <n v="30.01"/>
    <n v="0"/>
    <n v="0"/>
    <n v="30.01"/>
    <n v="7.85"/>
    <n v="0"/>
    <n v="0"/>
    <n v="0"/>
    <n v="355.89"/>
    <n v="363.74"/>
    <n v="8.08"/>
    <n v="0"/>
    <n v="0"/>
    <n v="8.08"/>
    <n v="30.01"/>
    <n v="0"/>
    <n v="0"/>
    <n v="0"/>
    <n v="325.88"/>
    <n v="355.89"/>
    <n v="0"/>
    <n v="0"/>
    <n v="0"/>
    <n v="0"/>
    <n v="0"/>
  </r>
  <r>
    <s v="SL-8006-333"/>
    <n v="7120"/>
    <s v="001"/>
    <m/>
    <s v="32-L00-B31"/>
    <x v="4"/>
    <x v="264"/>
    <s v="B31"/>
    <x v="1282"/>
    <s v="DISTRICT ACCOUNTS"/>
    <m/>
    <x v="1638"/>
    <s v="SL-8006-333         "/>
    <s v=" "/>
    <s v=" "/>
    <n v="32"/>
    <s v="L00"/>
    <s v="B31"/>
    <n v="318122"/>
    <n v="0"/>
    <n v="94.7"/>
    <s v=" "/>
    <s v=" "/>
    <n v="30100000"/>
    <n v="383.99"/>
    <n v="0"/>
    <n v="0"/>
    <n v="383.99"/>
    <n v="94.7"/>
    <n v="64.3"/>
    <n v="0"/>
    <n v="0"/>
    <n v="5093.18"/>
    <n v="5123.58"/>
    <n v="162.21"/>
    <n v="0"/>
    <n v="0"/>
    <n v="162.21"/>
    <n v="383.99"/>
    <n v="64.3"/>
    <n v="0"/>
    <n v="0"/>
    <n v="4709.1899999999996"/>
    <n v="5028.88"/>
    <n v="0"/>
    <n v="0"/>
    <n v="0"/>
    <n v="0"/>
    <n v="0"/>
  </r>
  <r>
    <s v="SL-8008-334"/>
    <n v="7121"/>
    <s v="001"/>
    <m/>
    <s v="32-L00-B55"/>
    <x v="4"/>
    <x v="264"/>
    <s v="B55"/>
    <x v="1283"/>
    <s v="DISTRICT ACCOUNTS"/>
    <m/>
    <x v="1639"/>
    <s v="SL-8008-334         "/>
    <s v=" "/>
    <s v=" "/>
    <n v="32"/>
    <s v="L00"/>
    <s v="B55"/>
    <n v="318122"/>
    <n v="0"/>
    <n v="59.44"/>
    <s v=" "/>
    <s v=" "/>
    <n v="30100000"/>
    <n v="85.4"/>
    <n v="0"/>
    <n v="0"/>
    <n v="85.4"/>
    <n v="59.44"/>
    <n v="13.15"/>
    <n v="0"/>
    <n v="0"/>
    <n v="685.23"/>
    <n v="731.52"/>
    <n v="8.57"/>
    <n v="0"/>
    <n v="0"/>
    <n v="8.57"/>
    <n v="85.4"/>
    <n v="13.15"/>
    <n v="0"/>
    <n v="0"/>
    <n v="599.83000000000004"/>
    <n v="672.08"/>
    <n v="0"/>
    <n v="0"/>
    <n v="0"/>
    <n v="0"/>
    <n v="0"/>
  </r>
  <r>
    <s v="SL-8008-335"/>
    <n v="7122"/>
    <s v="001"/>
    <m/>
    <s v="32-L00-B65"/>
    <x v="4"/>
    <x v="264"/>
    <s v="B65"/>
    <x v="1284"/>
    <s v="DISTRICT ACCOUNTS"/>
    <m/>
    <x v="1640"/>
    <s v="SL-8008-335         "/>
    <s v=" "/>
    <s v=" "/>
    <n v="32"/>
    <s v="L00"/>
    <s v="B65"/>
    <n v="318122"/>
    <n v="0"/>
    <n v="18.899999999999999"/>
    <s v=" "/>
    <s v=" "/>
    <n v="30100000"/>
    <n v="8.98"/>
    <n v="0"/>
    <n v="0"/>
    <n v="8.98"/>
    <n v="18.899999999999999"/>
    <n v="0.39"/>
    <n v="0"/>
    <n v="0"/>
    <n v="420.77"/>
    <n v="439.28"/>
    <n v="0"/>
    <n v="0"/>
    <n v="0"/>
    <n v="0"/>
    <n v="8.98"/>
    <n v="0.39"/>
    <n v="0"/>
    <n v="0"/>
    <n v="411.79"/>
    <n v="420.38"/>
    <n v="0"/>
    <n v="0"/>
    <n v="0"/>
    <n v="0"/>
    <n v="0"/>
  </r>
  <r>
    <s v="SL-8009-336"/>
    <n v="7123"/>
    <s v="001"/>
    <m/>
    <s v="32-L00-B14"/>
    <x v="4"/>
    <x v="264"/>
    <s v="B14"/>
    <x v="10"/>
    <s v="DISTRICT ACCOUNTS"/>
    <m/>
    <x v="1641"/>
    <s v="SL-8009-336         "/>
    <s v=" "/>
    <s v=" "/>
    <n v="32"/>
    <s v="L00"/>
    <s v="B14"/>
    <n v="318122"/>
    <n v="0"/>
    <n v="0"/>
    <s v=" "/>
    <s v=" "/>
    <n v="30100000"/>
    <n v="0"/>
    <n v="0"/>
    <n v="0"/>
    <n v="0"/>
    <n v="0"/>
    <n v="0.1"/>
    <n v="0"/>
    <n v="0"/>
    <n v="1537.09"/>
    <n v="1536.99"/>
    <n v="0"/>
    <n v="0"/>
    <n v="0"/>
    <n v="0"/>
    <n v="0"/>
    <n v="0.1"/>
    <n v="0"/>
    <n v="0"/>
    <n v="1537.09"/>
    <n v="1536.99"/>
    <n v="0"/>
    <n v="0"/>
    <n v="0"/>
    <n v="0"/>
    <n v="0"/>
  </r>
  <r>
    <s v="SL-8010-343"/>
    <n v="7124"/>
    <s v="001"/>
    <m/>
    <s v="32-L00-B20"/>
    <x v="4"/>
    <x v="264"/>
    <s v="B20"/>
    <x v="1285"/>
    <s v="DISTRICT ACCOUNTS"/>
    <m/>
    <x v="1642"/>
    <s v="SL-8010-343         "/>
    <s v=" "/>
    <s v=" "/>
    <n v="32"/>
    <s v="L00"/>
    <s v="B20"/>
    <n v="318122"/>
    <n v="0"/>
    <n v="21.62"/>
    <s v=" "/>
    <s v=" "/>
    <n v="30100000"/>
    <n v="45.61"/>
    <n v="0"/>
    <n v="0"/>
    <n v="45.61"/>
    <n v="21.62"/>
    <n v="17.47"/>
    <n v="0"/>
    <n v="0"/>
    <n v="1138.1500000000001"/>
    <n v="1142.3"/>
    <n v="37.51"/>
    <n v="0"/>
    <n v="0"/>
    <n v="37.51"/>
    <n v="45.61"/>
    <n v="17.47"/>
    <n v="0"/>
    <n v="0"/>
    <n v="1092.54"/>
    <n v="1120.68"/>
    <n v="0"/>
    <n v="0"/>
    <n v="0"/>
    <n v="0"/>
    <n v="0"/>
  </r>
  <r>
    <s v="SL-8010-441"/>
    <n v="7125"/>
    <s v="001"/>
    <m/>
    <s v="32-L00-B26"/>
    <x v="4"/>
    <x v="264"/>
    <s v="B26"/>
    <x v="1286"/>
    <s v="DISTRICT ACCOUNTS"/>
    <m/>
    <x v="1643"/>
    <s v="SL-8010-441         "/>
    <s v=" "/>
    <s v=" "/>
    <n v="32"/>
    <s v="L00"/>
    <s v="B26"/>
    <n v="318122"/>
    <n v="0"/>
    <n v="234.39"/>
    <s v=" "/>
    <s v=" "/>
    <n v="30100000"/>
    <n v="190.45"/>
    <n v="0"/>
    <n v="0"/>
    <n v="190.45"/>
    <n v="234.39"/>
    <n v="16.38"/>
    <n v="0"/>
    <n v="0"/>
    <n v="1504.03"/>
    <n v="1722.04"/>
    <n v="48.06"/>
    <n v="0"/>
    <n v="0"/>
    <n v="48.06"/>
    <n v="190.45"/>
    <n v="16.38"/>
    <n v="0"/>
    <n v="0"/>
    <n v="1313.58"/>
    <n v="1487.65"/>
    <n v="0"/>
    <n v="0"/>
    <n v="0"/>
    <n v="0"/>
    <n v="0"/>
  </r>
  <r>
    <s v="SL-8010-442"/>
    <n v="7126"/>
    <s v="001"/>
    <m/>
    <s v="32-L00-B62"/>
    <x v="4"/>
    <x v="264"/>
    <s v="B62"/>
    <x v="10"/>
    <s v="DISTRICT ACCOUNTS"/>
    <m/>
    <x v="1644"/>
    <s v="SL-8010-442         "/>
    <s v=" "/>
    <s v=" "/>
    <n v="32"/>
    <s v="L00"/>
    <s v="B62"/>
    <n v="318122"/>
    <n v="0"/>
    <n v="0"/>
    <s v=" "/>
    <s v=" "/>
    <n v="30100000"/>
    <n v="0"/>
    <n v="0"/>
    <n v="0"/>
    <n v="0"/>
    <n v="0"/>
    <n v="6.99"/>
    <n v="0"/>
    <n v="0"/>
    <n v="874.57"/>
    <n v="867.58"/>
    <n v="310.52999999999997"/>
    <n v="0"/>
    <n v="0"/>
    <n v="310.52999999999997"/>
    <n v="0"/>
    <n v="6.99"/>
    <n v="0"/>
    <n v="0"/>
    <n v="874.57"/>
    <n v="867.58"/>
    <n v="0"/>
    <n v="0"/>
    <n v="0"/>
    <n v="0"/>
    <n v="0"/>
  </r>
  <r>
    <s v="SL-8012-345"/>
    <n v="7127"/>
    <s v="001"/>
    <m/>
    <s v="32-L00-B49"/>
    <x v="4"/>
    <x v="264"/>
    <s v="B49"/>
    <x v="10"/>
    <s v="DISTRICT ACCOUNTS"/>
    <m/>
    <x v="1645"/>
    <s v="SL-8012-345         "/>
    <s v=" "/>
    <s v=" "/>
    <n v="32"/>
    <s v="L00"/>
    <s v="B49"/>
    <n v="318122"/>
    <n v="0"/>
    <n v="0"/>
    <s v=" "/>
    <s v=" "/>
    <n v="30100000"/>
    <n v="12.45"/>
    <n v="0"/>
    <n v="0"/>
    <n v="12.45"/>
    <n v="0"/>
    <n v="0"/>
    <n v="0"/>
    <n v="0"/>
    <n v="292.17"/>
    <n v="292.17"/>
    <n v="0"/>
    <n v="0"/>
    <n v="0"/>
    <n v="0"/>
    <n v="12.45"/>
    <n v="0"/>
    <n v="0"/>
    <n v="0"/>
    <n v="279.72000000000003"/>
    <n v="292.17"/>
    <n v="0"/>
    <n v="0"/>
    <n v="0"/>
    <n v="0"/>
    <n v="0"/>
  </r>
  <r>
    <s v="SL-8110-350"/>
    <n v="7128"/>
    <s v="001"/>
    <m/>
    <s v="32-L00-B56"/>
    <x v="4"/>
    <x v="264"/>
    <s v="B56"/>
    <x v="1287"/>
    <s v="DISTRICT ACCOUNTS"/>
    <m/>
    <x v="1646"/>
    <s v="SL-8110-350         "/>
    <s v=" "/>
    <s v=" "/>
    <n v="32"/>
    <s v="L00"/>
    <s v="B56"/>
    <n v="318122"/>
    <n v="0"/>
    <n v="24.28"/>
    <s v=" "/>
    <s v=" "/>
    <n v="30100000"/>
    <n v="72.150000000000006"/>
    <n v="0"/>
    <n v="0"/>
    <n v="72.150000000000006"/>
    <n v="24.28"/>
    <n v="0"/>
    <n v="0"/>
    <n v="0"/>
    <n v="654.41999999999996"/>
    <n v="678.7"/>
    <n v="15.65"/>
    <n v="0"/>
    <n v="0"/>
    <n v="15.65"/>
    <n v="72.150000000000006"/>
    <n v="0"/>
    <n v="0"/>
    <n v="0"/>
    <n v="582.27"/>
    <n v="654.41999999999996"/>
    <n v="0"/>
    <n v="0"/>
    <n v="0"/>
    <n v="0"/>
    <n v="0"/>
  </r>
  <r>
    <s v="SL-8110-351"/>
    <n v="7129"/>
    <s v="001"/>
    <m/>
    <s v="32-L00-B42"/>
    <x v="4"/>
    <x v="264"/>
    <s v="B42"/>
    <x v="1288"/>
    <s v="DISTRICT ACCOUNTS"/>
    <m/>
    <x v="1647"/>
    <s v="SL-8110-351         "/>
    <s v=" "/>
    <s v=" "/>
    <n v="32"/>
    <s v="L00"/>
    <s v="B42"/>
    <n v="318122"/>
    <n v="0"/>
    <n v="15.28"/>
    <s v=" "/>
    <s v=" "/>
    <n v="30100000"/>
    <n v="95.63"/>
    <n v="0"/>
    <n v="0"/>
    <n v="95.63"/>
    <n v="15.28"/>
    <n v="19.3"/>
    <n v="0"/>
    <n v="0"/>
    <n v="1403.31"/>
    <n v="1399.29"/>
    <n v="81.099999999999994"/>
    <n v="0"/>
    <n v="0"/>
    <n v="81.099999999999994"/>
    <n v="95.63"/>
    <n v="19.3"/>
    <n v="0"/>
    <n v="0"/>
    <n v="1307.68"/>
    <n v="1384.01"/>
    <n v="0"/>
    <n v="0"/>
    <n v="0"/>
    <n v="0"/>
    <n v="0"/>
  </r>
  <r>
    <s v="SL-8110-352"/>
    <n v="7130"/>
    <s v="001"/>
    <m/>
    <s v="32-L00-B80"/>
    <x v="4"/>
    <x v="264"/>
    <s v="B80"/>
    <x v="1289"/>
    <s v="DISTRICT ACCOUNTS"/>
    <m/>
    <x v="1648"/>
    <s v="SL 8110-352         "/>
    <s v=" "/>
    <s v=" "/>
    <n v="32"/>
    <s v="L00"/>
    <s v="B80"/>
    <n v="318122"/>
    <n v="0"/>
    <n v="12.87"/>
    <s v=" "/>
    <s v=" "/>
    <n v="30100000"/>
    <n v="44"/>
    <n v="0"/>
    <n v="0"/>
    <n v="44"/>
    <n v="12.87"/>
    <n v="0"/>
    <n v="0"/>
    <n v="0"/>
    <n v="519"/>
    <n v="531.87"/>
    <n v="13.3"/>
    <n v="0"/>
    <n v="0"/>
    <n v="13.3"/>
    <n v="44"/>
    <n v="0"/>
    <n v="0"/>
    <n v="0"/>
    <n v="475"/>
    <n v="519"/>
    <n v="0"/>
    <n v="0"/>
    <n v="0"/>
    <n v="0"/>
    <n v="0"/>
  </r>
  <r>
    <s v="SL-811-445"/>
    <n v="7131"/>
    <s v="001"/>
    <m/>
    <s v="32-L00-D74"/>
    <x v="4"/>
    <x v="264"/>
    <s v="D74"/>
    <x v="10"/>
    <s v="DISTRICT ACCOUNTS"/>
    <m/>
    <x v="1649"/>
    <s v="SL-811-445          "/>
    <s v=" "/>
    <s v=" "/>
    <n v="32"/>
    <s v="L00"/>
    <s v="D74"/>
    <n v="318122"/>
    <n v="0"/>
    <n v="0"/>
    <s v=" "/>
    <s v=" "/>
    <n v="30100000"/>
    <n v="0"/>
    <n v="0"/>
    <n v="0"/>
    <n v="0"/>
    <n v="0"/>
    <n v="0"/>
    <n v="0"/>
    <n v="0"/>
    <n v="0"/>
    <n v="0"/>
    <n v="0"/>
    <n v="0"/>
    <n v="0"/>
    <n v="0"/>
    <n v="0"/>
    <n v="0"/>
    <n v="0"/>
    <n v="0"/>
    <n v="0"/>
    <n v="0"/>
    <n v="0"/>
    <n v="0"/>
    <n v="0"/>
    <n v="0"/>
    <n v="0"/>
  </r>
  <r>
    <s v="SL-8206-353"/>
    <n v="7132"/>
    <s v="001"/>
    <m/>
    <s v="32-L00-B44"/>
    <x v="4"/>
    <x v="264"/>
    <s v="B44"/>
    <x v="1290"/>
    <s v="DISTRICT ACCOUNTS"/>
    <m/>
    <x v="1650"/>
    <s v="SL-8206-353         "/>
    <s v=" "/>
    <s v=" "/>
    <n v="32"/>
    <s v="L00"/>
    <s v="B44"/>
    <n v="318122"/>
    <n v="0"/>
    <n v="8.36"/>
    <s v=" "/>
    <s v=" "/>
    <n v="30100000"/>
    <n v="49.68"/>
    <n v="0"/>
    <n v="0"/>
    <n v="49.68"/>
    <n v="8.36"/>
    <n v="0"/>
    <n v="0"/>
    <n v="0"/>
    <n v="447.5"/>
    <n v="455.86"/>
    <n v="54.09"/>
    <n v="0"/>
    <n v="0"/>
    <n v="54.09"/>
    <n v="49.68"/>
    <n v="0"/>
    <n v="0"/>
    <n v="0"/>
    <n v="397.82"/>
    <n v="447.5"/>
    <n v="0"/>
    <n v="0"/>
    <n v="0"/>
    <n v="0"/>
    <n v="0"/>
  </r>
  <r>
    <s v="SL-8206-354"/>
    <n v="7133"/>
    <s v="001"/>
    <m/>
    <s v="32-L00-B45"/>
    <x v="4"/>
    <x v="264"/>
    <s v="B45"/>
    <x v="1291"/>
    <s v="DISTRICT ACCOUNTS"/>
    <m/>
    <x v="1651"/>
    <s v="SL-8206-354         "/>
    <s v=" "/>
    <s v=" "/>
    <n v="32"/>
    <s v="L00"/>
    <s v="B45"/>
    <n v="318122"/>
    <n v="0"/>
    <n v="20.91"/>
    <s v=" "/>
    <s v=" "/>
    <n v="30100000"/>
    <n v="77.319999999999993"/>
    <n v="0"/>
    <n v="0"/>
    <n v="77.319999999999993"/>
    <n v="20.91"/>
    <n v="0"/>
    <n v="0"/>
    <n v="0"/>
    <n v="884.25"/>
    <n v="905.16"/>
    <n v="22.76"/>
    <n v="0"/>
    <n v="0"/>
    <n v="22.76"/>
    <n v="77.319999999999993"/>
    <n v="0"/>
    <n v="0"/>
    <n v="0"/>
    <n v="806.93"/>
    <n v="884.25"/>
    <n v="0"/>
    <n v="0"/>
    <n v="0"/>
    <n v="0"/>
    <n v="0"/>
  </r>
  <r>
    <s v="SL-8206-356"/>
    <n v="7134"/>
    <s v="001"/>
    <m/>
    <s v="32-L00-B48"/>
    <x v="4"/>
    <x v="264"/>
    <s v="B48"/>
    <x v="1292"/>
    <s v="DISTRICT ACCOUNTS"/>
    <m/>
    <x v="1652"/>
    <s v="SL-8206-356         "/>
    <s v=" "/>
    <s v=" "/>
    <n v="32"/>
    <s v="L00"/>
    <s v="B48"/>
    <n v="318122"/>
    <n v="0"/>
    <n v="46.93"/>
    <s v=" "/>
    <s v=" "/>
    <n v="30100000"/>
    <n v="74.88"/>
    <n v="0"/>
    <n v="0"/>
    <n v="74.88"/>
    <n v="46.93"/>
    <n v="13.14"/>
    <n v="0"/>
    <n v="0"/>
    <n v="1879.9"/>
    <n v="1913.69"/>
    <n v="34.1"/>
    <n v="0"/>
    <n v="0"/>
    <n v="34.1"/>
    <n v="74.88"/>
    <n v="13.14"/>
    <n v="0"/>
    <n v="0"/>
    <n v="1805.02"/>
    <n v="1866.76"/>
    <n v="0"/>
    <n v="0"/>
    <n v="0"/>
    <n v="0"/>
    <n v="0"/>
  </r>
  <r>
    <s v="SL-8207-337"/>
    <n v="7135"/>
    <s v="001"/>
    <m/>
    <s v="32-L00-B58"/>
    <x v="4"/>
    <x v="264"/>
    <s v="B58"/>
    <x v="1293"/>
    <s v="DISTRICT ACCOUNTS"/>
    <m/>
    <x v="1653"/>
    <s v="SL-8207-337         "/>
    <s v=" "/>
    <s v=" "/>
    <n v="32"/>
    <s v="L00"/>
    <s v="B58"/>
    <n v="318122"/>
    <n v="0"/>
    <n v="68.27"/>
    <s v=" "/>
    <s v=" "/>
    <n v="30100000"/>
    <n v="57.02"/>
    <n v="0"/>
    <n v="0"/>
    <n v="57.02"/>
    <n v="68.27"/>
    <n v="14.86"/>
    <n v="0"/>
    <n v="0"/>
    <n v="917.56"/>
    <n v="970.97"/>
    <n v="2.2400000000000002"/>
    <n v="0"/>
    <n v="0"/>
    <n v="2.2400000000000002"/>
    <n v="57.02"/>
    <n v="14.86"/>
    <n v="0"/>
    <n v="0"/>
    <n v="860.54"/>
    <n v="902.7"/>
    <n v="0"/>
    <n v="0"/>
    <n v="0"/>
    <n v="0"/>
    <n v="0"/>
  </r>
  <r>
    <s v="SL-8207-338"/>
    <n v="7136"/>
    <s v="001"/>
    <m/>
    <s v="32-L00-B52"/>
    <x v="4"/>
    <x v="264"/>
    <s v="B52"/>
    <x v="1294"/>
    <s v="DISTRICT ACCOUNTS"/>
    <m/>
    <x v="1654"/>
    <s v="SL-8207-338         "/>
    <s v=" "/>
    <s v=" "/>
    <n v="32"/>
    <s v="L00"/>
    <s v="B52"/>
    <n v="318122"/>
    <n v="0"/>
    <n v="20.11"/>
    <s v=" "/>
    <s v=" "/>
    <n v="30100000"/>
    <n v="42.29"/>
    <n v="0"/>
    <n v="0"/>
    <n v="42.29"/>
    <n v="20.11"/>
    <n v="0.31"/>
    <n v="0"/>
    <n v="0"/>
    <n v="747.61"/>
    <n v="767.41"/>
    <n v="50.65"/>
    <n v="0"/>
    <n v="0"/>
    <n v="50.65"/>
    <n v="42.29"/>
    <n v="0.31"/>
    <n v="0"/>
    <n v="0"/>
    <n v="705.32"/>
    <n v="747.3"/>
    <n v="0"/>
    <n v="0"/>
    <n v="0"/>
    <n v="0"/>
    <n v="0"/>
  </r>
  <r>
    <s v="SL-8209-339"/>
    <n v="7137"/>
    <s v="001"/>
    <m/>
    <s v="32-L00-B53"/>
    <x v="4"/>
    <x v="264"/>
    <s v="B53"/>
    <x v="1295"/>
    <s v="DISTRICT ACCOUNTS"/>
    <m/>
    <x v="1655"/>
    <s v="SL-8209-339         "/>
    <s v=" "/>
    <s v=" "/>
    <n v="32"/>
    <s v="L00"/>
    <s v="B53"/>
    <n v="318122"/>
    <n v="0"/>
    <n v="4.63"/>
    <s v=" "/>
    <s v=" "/>
    <n v="30100000"/>
    <n v="25.42"/>
    <n v="0"/>
    <n v="0"/>
    <n v="25.42"/>
    <n v="4.63"/>
    <n v="0"/>
    <n v="0"/>
    <n v="0"/>
    <n v="336.91"/>
    <n v="341.54"/>
    <n v="3.7"/>
    <n v="0"/>
    <n v="0"/>
    <n v="3.7"/>
    <n v="25.42"/>
    <n v="0"/>
    <n v="0"/>
    <n v="0"/>
    <n v="311.49"/>
    <n v="336.91"/>
    <n v="0"/>
    <n v="0"/>
    <n v="0"/>
    <n v="0"/>
    <n v="0"/>
  </r>
  <r>
    <s v="SL-8210-359"/>
    <n v="7138"/>
    <s v="001"/>
    <m/>
    <s v="32-L00-B63"/>
    <x v="4"/>
    <x v="264"/>
    <s v="B63"/>
    <x v="1296"/>
    <s v="DISTRICT ACCOUNTS"/>
    <m/>
    <x v="1656"/>
    <s v="SL-8210-359         "/>
    <s v=" "/>
    <s v=" "/>
    <n v="32"/>
    <s v="L00"/>
    <s v="B63"/>
    <n v="318122"/>
    <n v="0"/>
    <n v="24.43"/>
    <s v=" "/>
    <s v=" "/>
    <n v="30100000"/>
    <n v="86.68"/>
    <n v="0"/>
    <n v="0"/>
    <n v="86.68"/>
    <n v="24.43"/>
    <n v="24.94"/>
    <n v="0"/>
    <n v="0"/>
    <n v="884.87"/>
    <n v="884.36"/>
    <n v="39.46"/>
    <n v="0"/>
    <n v="0"/>
    <n v="39.46"/>
    <n v="86.68"/>
    <n v="24.94"/>
    <n v="0"/>
    <n v="0"/>
    <n v="798.19"/>
    <n v="859.93"/>
    <n v="0"/>
    <n v="0"/>
    <n v="0"/>
    <n v="0"/>
    <n v="0"/>
  </r>
  <r>
    <s v="SL-8210-360"/>
    <n v="7139"/>
    <s v="001"/>
    <m/>
    <s v="32-L00-B67"/>
    <x v="4"/>
    <x v="264"/>
    <s v="B67"/>
    <x v="1297"/>
    <s v="DISTRICT ACCOUNTS"/>
    <m/>
    <x v="1657"/>
    <s v="SL-8210-360         "/>
    <s v=" "/>
    <s v=" "/>
    <n v="32"/>
    <s v="L00"/>
    <s v="B67"/>
    <n v="318122"/>
    <n v="0"/>
    <n v="60.41"/>
    <s v=" "/>
    <s v=" "/>
    <n v="30100000"/>
    <n v="111.91"/>
    <n v="0"/>
    <n v="0"/>
    <n v="111.91"/>
    <n v="60.41"/>
    <n v="5.98"/>
    <n v="0"/>
    <n v="0"/>
    <n v="842.49"/>
    <n v="896.92"/>
    <n v="59.93"/>
    <n v="0"/>
    <n v="0"/>
    <n v="59.93"/>
    <n v="111.91"/>
    <n v="5.98"/>
    <n v="0"/>
    <n v="0"/>
    <n v="730.58"/>
    <n v="836.51"/>
    <n v="0"/>
    <n v="0"/>
    <n v="0"/>
    <n v="0"/>
    <n v="0"/>
  </r>
  <r>
    <s v="SL-8301-362"/>
    <n v="7140"/>
    <s v="001"/>
    <m/>
    <s v="32-L00-B54"/>
    <x v="4"/>
    <x v="264"/>
    <s v="B54"/>
    <x v="1298"/>
    <s v="DISTRICT ACCOUNTS"/>
    <m/>
    <x v="1658"/>
    <s v="SL-8301-362         "/>
    <s v=" "/>
    <s v=" "/>
    <n v="32"/>
    <s v="L00"/>
    <s v="B54"/>
    <n v="318122"/>
    <n v="0"/>
    <n v="11.54"/>
    <s v=" "/>
    <s v=" "/>
    <n v="30100000"/>
    <n v="74.86"/>
    <n v="0"/>
    <n v="0"/>
    <n v="74.86"/>
    <n v="11.54"/>
    <n v="2.04"/>
    <n v="0"/>
    <n v="0"/>
    <n v="354.58"/>
    <n v="364.08"/>
    <n v="2.92"/>
    <n v="0"/>
    <n v="0"/>
    <n v="2.92"/>
    <n v="74.86"/>
    <n v="2.04"/>
    <n v="0"/>
    <n v="0"/>
    <n v="279.72000000000003"/>
    <n v="352.54"/>
    <n v="0"/>
    <n v="0"/>
    <n v="0"/>
    <n v="0"/>
    <n v="0"/>
  </r>
  <r>
    <s v="SL-8301-368"/>
    <n v="7141"/>
    <s v="001"/>
    <m/>
    <s v="32-L00-C97"/>
    <x v="4"/>
    <x v="264"/>
    <s v="C97"/>
    <x v="1299"/>
    <s v="DISTRICT ACCOUNTS"/>
    <m/>
    <x v="1659"/>
    <s v="SL-8301-368         "/>
    <s v=" "/>
    <s v=" "/>
    <n v="32"/>
    <s v="L00"/>
    <s v="C97"/>
    <n v="318122"/>
    <n v="0"/>
    <n v="59.3"/>
    <s v=" "/>
    <s v=" "/>
    <n v="30100000"/>
    <n v="67.67"/>
    <n v="0"/>
    <n v="0"/>
    <n v="67.67"/>
    <n v="59.3"/>
    <n v="0.48"/>
    <n v="0"/>
    <n v="0"/>
    <n v="873.61"/>
    <n v="932.43"/>
    <n v="12.86"/>
    <n v="0"/>
    <n v="0"/>
    <n v="12.86"/>
    <n v="67.67"/>
    <n v="0.48"/>
    <n v="0"/>
    <n v="0"/>
    <n v="805.94"/>
    <n v="873.13"/>
    <n v="0"/>
    <n v="0"/>
    <n v="0"/>
    <n v="0"/>
    <n v="0"/>
  </r>
  <r>
    <s v="SL-8301-369"/>
    <n v="7142"/>
    <s v="001"/>
    <m/>
    <s v="32-L00-B64"/>
    <x v="4"/>
    <x v="264"/>
    <s v="B64"/>
    <x v="1300"/>
    <s v="DISTRICT ACCOUNTS"/>
    <m/>
    <x v="1660"/>
    <s v="SL-8301-369         "/>
    <s v=" "/>
    <s v=" "/>
    <n v="32"/>
    <s v="L00"/>
    <s v="B64"/>
    <n v="318122"/>
    <n v="0"/>
    <n v="44.78"/>
    <s v=" "/>
    <s v=" "/>
    <n v="30100000"/>
    <n v="42.63"/>
    <n v="0"/>
    <n v="0"/>
    <n v="42.63"/>
    <n v="44.78"/>
    <n v="0"/>
    <n v="0"/>
    <n v="0"/>
    <n v="518.19000000000005"/>
    <n v="562.97"/>
    <n v="33.04"/>
    <n v="0"/>
    <n v="0"/>
    <n v="33.04"/>
    <n v="42.63"/>
    <n v="0"/>
    <n v="0"/>
    <n v="0"/>
    <n v="475.56"/>
    <n v="518.19000000000005"/>
    <n v="0"/>
    <n v="0"/>
    <n v="0"/>
    <n v="0"/>
    <n v="0"/>
  </r>
  <r>
    <s v="SL-8303-370"/>
    <n v="7143"/>
    <s v="001"/>
    <m/>
    <s v="32-L00-B57"/>
    <x v="4"/>
    <x v="264"/>
    <s v="B57"/>
    <x v="10"/>
    <s v="DISTRICT ACCOUNTS"/>
    <m/>
    <x v="1661"/>
    <s v="SL-8303-370         "/>
    <s v=" "/>
    <s v=" "/>
    <n v="32"/>
    <s v="L00"/>
    <s v="B57"/>
    <n v="318122"/>
    <n v="0"/>
    <n v="0"/>
    <s v=" "/>
    <s v=" "/>
    <n v="30100000"/>
    <n v="10.53"/>
    <n v="0"/>
    <n v="0"/>
    <n v="10.53"/>
    <n v="0"/>
    <n v="0"/>
    <n v="0"/>
    <n v="0"/>
    <n v="92.03"/>
    <n v="92.03"/>
    <n v="0"/>
    <n v="0"/>
    <n v="0"/>
    <n v="0"/>
    <n v="10.53"/>
    <n v="0"/>
    <n v="0"/>
    <n v="0"/>
    <n v="81.5"/>
    <n v="92.03"/>
    <n v="0"/>
    <n v="0"/>
    <n v="0"/>
    <n v="0"/>
    <n v="0"/>
  </r>
  <r>
    <s v="SL-8307-372"/>
    <n v="7144"/>
    <s v="001"/>
    <m/>
    <s v="32-L00-B72"/>
    <x v="4"/>
    <x v="264"/>
    <s v="B72"/>
    <x v="10"/>
    <s v="DISTRICT ACCOUNTS"/>
    <m/>
    <x v="1662"/>
    <s v="SL-8307-372         "/>
    <s v=" "/>
    <s v=" "/>
    <n v="32"/>
    <s v="L00"/>
    <s v="B72"/>
    <n v="318122"/>
    <n v="0"/>
    <n v="0"/>
    <s v=" "/>
    <s v=" "/>
    <n v="30100000"/>
    <n v="65.72"/>
    <n v="0"/>
    <n v="0"/>
    <n v="65.72"/>
    <n v="0"/>
    <n v="16.95"/>
    <n v="0"/>
    <n v="0"/>
    <n v="855.03"/>
    <n v="838.08"/>
    <n v="44.98"/>
    <n v="0"/>
    <n v="0"/>
    <n v="45.06"/>
    <n v="65.8"/>
    <n v="16.95"/>
    <n v="0"/>
    <n v="0"/>
    <n v="789.31"/>
    <n v="838.08"/>
    <n v="0"/>
    <n v="0"/>
    <n v="0"/>
    <n v="0"/>
    <n v="0"/>
  </r>
  <r>
    <s v="SL-8308-374"/>
    <n v="7145"/>
    <s v="001"/>
    <m/>
    <s v="32-L00-C22"/>
    <x v="4"/>
    <x v="264"/>
    <s v="C22"/>
    <x v="1301"/>
    <s v="DISTRICT ACCOUNTS"/>
    <m/>
    <x v="1663"/>
    <s v="SL-8308-374         "/>
    <s v=" "/>
    <s v=" "/>
    <n v="32"/>
    <s v="L00"/>
    <s v="C22"/>
    <n v="318122"/>
    <n v="0"/>
    <n v="18.350000000000001"/>
    <s v=" "/>
    <s v=" "/>
    <n v="30100000"/>
    <n v="109.42"/>
    <n v="0"/>
    <n v="0"/>
    <n v="109.42"/>
    <n v="18.350000000000001"/>
    <n v="23.01"/>
    <n v="0"/>
    <n v="0"/>
    <n v="1374.55"/>
    <n v="1369.89"/>
    <n v="34.18"/>
    <n v="0"/>
    <n v="0"/>
    <n v="34.18"/>
    <n v="109.42"/>
    <n v="23.01"/>
    <n v="0"/>
    <n v="0"/>
    <n v="1265.1300000000001"/>
    <n v="1351.54"/>
    <n v="0"/>
    <n v="0"/>
    <n v="0"/>
    <n v="0"/>
    <n v="0"/>
  </r>
  <r>
    <s v="SL-8312-377"/>
    <n v="7146"/>
    <s v="001"/>
    <m/>
    <s v="32-L00-B81"/>
    <x v="4"/>
    <x v="264"/>
    <s v="B81"/>
    <x v="1302"/>
    <s v="DISTRICT ACCOUNTS"/>
    <m/>
    <x v="1664"/>
    <s v="SL 8312-377         "/>
    <s v=" "/>
    <s v=" "/>
    <n v="32"/>
    <s v="L00"/>
    <s v="B81"/>
    <n v="318122"/>
    <n v="0"/>
    <n v="82.37"/>
    <s v=" "/>
    <s v=" "/>
    <n v="30100000"/>
    <n v="74.27"/>
    <n v="0"/>
    <n v="0"/>
    <n v="74.27"/>
    <n v="82.37"/>
    <n v="0.84"/>
    <n v="0"/>
    <n v="0"/>
    <n v="2128.52"/>
    <n v="2210.0500000000002"/>
    <n v="112.53"/>
    <n v="0"/>
    <n v="0"/>
    <n v="112.53"/>
    <n v="74.27"/>
    <n v="0.84"/>
    <n v="0"/>
    <n v="0"/>
    <n v="2054.25"/>
    <n v="2127.6799999999998"/>
    <n v="0"/>
    <n v="0"/>
    <n v="0"/>
    <n v="0"/>
    <n v="0"/>
  </r>
  <r>
    <s v="SL-8312-379"/>
    <n v="7147"/>
    <s v="001"/>
    <m/>
    <s v="32-L00-B82"/>
    <x v="4"/>
    <x v="264"/>
    <s v="B82"/>
    <x v="1303"/>
    <s v="DISTRICT ACCOUNTS"/>
    <m/>
    <x v="1665"/>
    <s v="SL 8312-379         "/>
    <s v=" "/>
    <s v=" "/>
    <n v="32"/>
    <s v="L00"/>
    <s v="B82"/>
    <n v="318122"/>
    <n v="0"/>
    <n v="147.18"/>
    <s v=" "/>
    <s v=" "/>
    <n v="30100000"/>
    <n v="250.39"/>
    <n v="0"/>
    <n v="0"/>
    <n v="250.39"/>
    <n v="147.18"/>
    <n v="33.78"/>
    <n v="0"/>
    <n v="0"/>
    <n v="4012.95"/>
    <n v="4126.3500000000004"/>
    <n v="122.82"/>
    <n v="0"/>
    <n v="0"/>
    <n v="122.82"/>
    <n v="250.39"/>
    <n v="33.78"/>
    <n v="0"/>
    <n v="0"/>
    <n v="3762.56"/>
    <n v="3979.17"/>
    <n v="0"/>
    <n v="0"/>
    <n v="0"/>
    <n v="0"/>
    <n v="0"/>
  </r>
  <r>
    <s v="SL-8402-381"/>
    <n v="7148"/>
    <s v="001"/>
    <m/>
    <s v="32-L00-E15"/>
    <x v="4"/>
    <x v="264"/>
    <s v="E15"/>
    <x v="1304"/>
    <s v="DISTRICT ACCOUNTS"/>
    <m/>
    <x v="1666"/>
    <s v="SL-8402-381         "/>
    <s v=" "/>
    <s v=" "/>
    <n v="32"/>
    <s v="L00"/>
    <s v="E15"/>
    <n v="318122"/>
    <n v="0"/>
    <n v="51.7"/>
    <s v=" "/>
    <s v=" "/>
    <n v="30100000"/>
    <n v="0"/>
    <n v="0"/>
    <n v="0"/>
    <n v="0"/>
    <n v="51.7"/>
    <n v="0"/>
    <n v="0"/>
    <n v="0"/>
    <n v="448.48"/>
    <n v="500.18"/>
    <n v="0"/>
    <n v="0"/>
    <n v="0"/>
    <n v="0"/>
    <n v="0"/>
    <n v="0"/>
    <n v="0"/>
    <n v="0"/>
    <n v="448.48"/>
    <n v="448.48"/>
    <n v="0"/>
    <n v="0"/>
    <n v="0"/>
    <n v="0"/>
    <n v="0"/>
  </r>
  <r>
    <s v="SL-8405-383"/>
    <n v="7149"/>
    <s v="001"/>
    <m/>
    <s v="32-L00-B84"/>
    <x v="4"/>
    <x v="264"/>
    <s v="B84"/>
    <x v="1305"/>
    <s v="DISTRICT ACCOUNTS"/>
    <m/>
    <x v="1667"/>
    <s v="SL 8405-383         "/>
    <s v=" "/>
    <s v=" "/>
    <n v="32"/>
    <s v="L00"/>
    <s v="B84"/>
    <n v="318122"/>
    <n v="0"/>
    <n v="58.71"/>
    <s v=" "/>
    <s v=" "/>
    <n v="30100000"/>
    <n v="123.95"/>
    <n v="0"/>
    <n v="0"/>
    <n v="123.95"/>
    <n v="58.71"/>
    <n v="11.82"/>
    <n v="0"/>
    <n v="0"/>
    <n v="1084.44"/>
    <n v="1131.33"/>
    <n v="23.74"/>
    <n v="0"/>
    <n v="0"/>
    <n v="23.74"/>
    <n v="123.95"/>
    <n v="11.82"/>
    <n v="0"/>
    <n v="0"/>
    <n v="960.49"/>
    <n v="1072.6199999999999"/>
    <n v="0"/>
    <n v="0"/>
    <n v="0"/>
    <n v="0"/>
    <n v="0"/>
  </r>
  <r>
    <s v="SL-8406-384"/>
    <n v="7150"/>
    <s v="001"/>
    <m/>
    <s v="32-L00-B96"/>
    <x v="4"/>
    <x v="264"/>
    <s v="B96"/>
    <x v="1306"/>
    <s v="DISTRICT ACCOUNTS"/>
    <m/>
    <x v="1668"/>
    <s v="SL-8406-384         "/>
    <s v=" "/>
    <s v=" "/>
    <n v="32"/>
    <s v="L00"/>
    <s v="B96"/>
    <n v="318122"/>
    <n v="0"/>
    <n v="15.53"/>
    <s v=" "/>
    <s v=" "/>
    <n v="30100000"/>
    <n v="34"/>
    <n v="0"/>
    <n v="0"/>
    <n v="34"/>
    <n v="15.53"/>
    <n v="0"/>
    <n v="0"/>
    <n v="0"/>
    <n v="593.09"/>
    <n v="608.62"/>
    <n v="34.619999999999997"/>
    <n v="0"/>
    <n v="0"/>
    <n v="34.619999999999997"/>
    <n v="34"/>
    <n v="0"/>
    <n v="0"/>
    <n v="0"/>
    <n v="559.09"/>
    <n v="593.09"/>
    <n v="0"/>
    <n v="0"/>
    <n v="0"/>
    <n v="0"/>
    <n v="0"/>
  </r>
  <r>
    <s v="SL-8407-385"/>
    <n v="7151"/>
    <s v="001"/>
    <m/>
    <s v="32-L00-C21"/>
    <x v="4"/>
    <x v="264"/>
    <s v="C21"/>
    <x v="1307"/>
    <s v="DISTRICT ACCOUNTS"/>
    <m/>
    <x v="1669"/>
    <s v="SL-8407-385         "/>
    <s v=" "/>
    <s v=" "/>
    <n v="32"/>
    <s v="L00"/>
    <s v="C21"/>
    <n v="318122"/>
    <n v="0"/>
    <n v="75.069999999999993"/>
    <s v=" "/>
    <s v=" "/>
    <n v="30100000"/>
    <n v="176.06"/>
    <n v="0"/>
    <n v="0"/>
    <n v="176.06"/>
    <n v="75.069999999999993"/>
    <n v="4.95"/>
    <n v="0"/>
    <n v="0"/>
    <n v="1737.98"/>
    <n v="1808.1"/>
    <n v="111.85"/>
    <n v="0"/>
    <n v="0"/>
    <n v="111.85"/>
    <n v="176.06"/>
    <n v="4.95"/>
    <n v="0"/>
    <n v="0"/>
    <n v="1561.92"/>
    <n v="1733.03"/>
    <n v="0"/>
    <n v="0"/>
    <n v="0"/>
    <n v="0"/>
    <n v="0"/>
  </r>
  <r>
    <s v="SL-8501-387"/>
    <n v="7152"/>
    <s v="001"/>
    <m/>
    <s v="32-L00-B93"/>
    <x v="4"/>
    <x v="264"/>
    <s v="B93"/>
    <x v="1308"/>
    <s v="DISTRICT ACCOUNTS"/>
    <m/>
    <x v="1670"/>
    <s v="SL-8501-387         "/>
    <s v=" "/>
    <s v=" "/>
    <n v="32"/>
    <s v="L00"/>
    <s v="B93"/>
    <n v="318122"/>
    <n v="0"/>
    <n v="39.86"/>
    <s v=" "/>
    <s v=" "/>
    <n v="30100000"/>
    <n v="137.99"/>
    <n v="0"/>
    <n v="0"/>
    <n v="137.99"/>
    <n v="39.86"/>
    <n v="35.1"/>
    <n v="0"/>
    <n v="0"/>
    <n v="1524.13"/>
    <n v="1528.89"/>
    <n v="19.37"/>
    <n v="0"/>
    <n v="0"/>
    <n v="19.37"/>
    <n v="137.99"/>
    <n v="35.1"/>
    <n v="0"/>
    <n v="0"/>
    <n v="1386.14"/>
    <n v="1489.03"/>
    <n v="0"/>
    <n v="0"/>
    <n v="0"/>
    <n v="0"/>
    <n v="0"/>
  </r>
  <r>
    <s v="SL-8501-388"/>
    <n v="7153"/>
    <s v="001"/>
    <m/>
    <s v="32-L00-B95"/>
    <x v="4"/>
    <x v="264"/>
    <s v="B95"/>
    <x v="1309"/>
    <s v="DISTRICT ACCOUNTS"/>
    <m/>
    <x v="1671"/>
    <s v="SL-8501-388         "/>
    <s v=" "/>
    <s v=" "/>
    <n v="32"/>
    <s v="L00"/>
    <s v="B95"/>
    <n v="318122"/>
    <n v="0"/>
    <n v="52.99"/>
    <s v=" "/>
    <s v=" "/>
    <n v="30100000"/>
    <n v="117.14"/>
    <n v="0"/>
    <n v="0"/>
    <n v="117.14"/>
    <n v="52.99"/>
    <n v="0"/>
    <n v="0"/>
    <n v="0"/>
    <n v="1286.06"/>
    <n v="1339.05"/>
    <n v="67.650000000000006"/>
    <n v="0"/>
    <n v="0"/>
    <n v="67.650000000000006"/>
    <n v="117.14"/>
    <n v="0"/>
    <n v="0"/>
    <n v="0"/>
    <n v="1168.92"/>
    <n v="1286.06"/>
    <n v="0"/>
    <n v="0"/>
    <n v="0"/>
    <n v="0"/>
    <n v="0"/>
  </r>
  <r>
    <s v="SL-8502-389"/>
    <n v="7154"/>
    <s v="001"/>
    <m/>
    <s v="32-L00-B94"/>
    <x v="4"/>
    <x v="264"/>
    <s v="B94"/>
    <x v="1310"/>
    <s v="DISTRICT ACCOUNTS"/>
    <m/>
    <x v="1672"/>
    <s v="SL-8502-389         "/>
    <s v=" "/>
    <s v=" "/>
    <n v="32"/>
    <s v="L00"/>
    <s v="B94"/>
    <n v="318122"/>
    <n v="0"/>
    <n v="5.31"/>
    <s v=" "/>
    <s v=" "/>
    <n v="30100000"/>
    <n v="78.010000000000005"/>
    <n v="0"/>
    <n v="0"/>
    <n v="78.010000000000005"/>
    <n v="5.31"/>
    <n v="0.06"/>
    <n v="0"/>
    <n v="0"/>
    <n v="932.88"/>
    <n v="938.13"/>
    <n v="25.21"/>
    <n v="0"/>
    <n v="0"/>
    <n v="25.21"/>
    <n v="78.010000000000005"/>
    <n v="0.06"/>
    <n v="0"/>
    <n v="0"/>
    <n v="854.87"/>
    <n v="932.82"/>
    <n v="0"/>
    <n v="0"/>
    <n v="0"/>
    <n v="0"/>
    <n v="0"/>
  </r>
  <r>
    <s v="SL-8502-390"/>
    <n v="7155"/>
    <s v="001"/>
    <m/>
    <s v="32-L00-B92"/>
    <x v="4"/>
    <x v="264"/>
    <s v="B92"/>
    <x v="1311"/>
    <s v="DISTRICT ACCOUNTS"/>
    <m/>
    <x v="1673"/>
    <s v="SL-8502-390         "/>
    <s v=" "/>
    <s v=" "/>
    <n v="32"/>
    <s v="L00"/>
    <s v="B92"/>
    <n v="318122"/>
    <n v="0"/>
    <n v="46.06"/>
    <s v=" "/>
    <s v=" "/>
    <n v="30100000"/>
    <n v="106.39"/>
    <n v="0"/>
    <n v="0"/>
    <n v="106.39"/>
    <n v="46.06"/>
    <n v="57.57"/>
    <n v="0"/>
    <n v="0"/>
    <n v="1386.47"/>
    <n v="1374.96"/>
    <n v="39.200000000000003"/>
    <n v="0"/>
    <n v="0"/>
    <n v="39.200000000000003"/>
    <n v="106.39"/>
    <n v="57.57"/>
    <n v="0"/>
    <n v="0"/>
    <n v="1280.08"/>
    <n v="1328.9"/>
    <n v="0"/>
    <n v="0"/>
    <n v="0"/>
    <n v="0"/>
    <n v="0"/>
  </r>
  <r>
    <s v="SL-8504-391"/>
    <n v="7156"/>
    <s v="001"/>
    <m/>
    <s v="32-L00-C15"/>
    <x v="4"/>
    <x v="264"/>
    <s v="C15"/>
    <x v="10"/>
    <s v="DISTRICT ACCOUNTS"/>
    <m/>
    <x v="1674"/>
    <s v="SL-8504-391         "/>
    <s v=" "/>
    <s v=" "/>
    <n v="32"/>
    <s v="L00"/>
    <s v="C15"/>
    <n v="318122"/>
    <n v="0"/>
    <n v="0"/>
    <s v=" "/>
    <s v=" "/>
    <n v="30100000"/>
    <n v="0"/>
    <n v="0"/>
    <n v="0"/>
    <n v="0"/>
    <n v="0"/>
    <n v="0"/>
    <n v="0"/>
    <n v="0"/>
    <n v="0"/>
    <n v="0"/>
    <n v="0"/>
    <n v="0"/>
    <n v="0"/>
    <n v="0"/>
    <n v="0"/>
    <n v="0"/>
    <n v="0"/>
    <n v="0"/>
    <n v="0"/>
    <n v="0"/>
    <n v="0"/>
    <n v="0"/>
    <n v="0"/>
    <n v="0"/>
    <n v="0"/>
  </r>
  <r>
    <s v="SL-8504-392"/>
    <n v="7157"/>
    <s v="001"/>
    <m/>
    <s v="32-L00-C16"/>
    <x v="4"/>
    <x v="264"/>
    <s v="C16"/>
    <x v="10"/>
    <s v="DISTRICT ACCOUNTS"/>
    <m/>
    <x v="1675"/>
    <s v="SL-8504-392         "/>
    <s v=" "/>
    <s v=" "/>
    <n v="32"/>
    <s v="L00"/>
    <s v="C16"/>
    <n v="318122"/>
    <n v="0"/>
    <n v="0"/>
    <s v=" "/>
    <s v=" "/>
    <n v="30100000"/>
    <n v="0"/>
    <n v="0"/>
    <n v="0"/>
    <n v="0"/>
    <n v="0"/>
    <n v="0"/>
    <n v="0"/>
    <n v="0"/>
    <n v="0"/>
    <n v="0"/>
    <n v="0"/>
    <n v="0"/>
    <n v="0"/>
    <n v="0"/>
    <n v="0"/>
    <n v="0"/>
    <n v="0"/>
    <n v="0"/>
    <n v="0"/>
    <n v="0"/>
    <n v="0"/>
    <n v="0"/>
    <n v="0"/>
    <n v="0"/>
    <n v="0"/>
  </r>
  <r>
    <s v="SL-8506-394"/>
    <n v="7158"/>
    <s v="001"/>
    <m/>
    <s v="32-L00-C19"/>
    <x v="4"/>
    <x v="264"/>
    <s v="C19"/>
    <x v="1312"/>
    <s v="DISTRICT ACCOUNTS"/>
    <m/>
    <x v="1676"/>
    <s v="SL-8506-394         "/>
    <s v=" "/>
    <s v=" "/>
    <n v="32"/>
    <s v="L00"/>
    <s v="C19"/>
    <n v="318122"/>
    <n v="0"/>
    <n v="17.399999999999999"/>
    <s v=" "/>
    <s v=" "/>
    <n v="30100000"/>
    <n v="118.85"/>
    <n v="0"/>
    <n v="0"/>
    <n v="118.85"/>
    <n v="17.399999999999999"/>
    <n v="21.19"/>
    <n v="0"/>
    <n v="0"/>
    <n v="1647.08"/>
    <n v="1643.29"/>
    <n v="38.06"/>
    <n v="0"/>
    <n v="0"/>
    <n v="38.06"/>
    <n v="118.85"/>
    <n v="21.19"/>
    <n v="0"/>
    <n v="0"/>
    <n v="1528.23"/>
    <n v="1625.89"/>
    <n v="0"/>
    <n v="0"/>
    <n v="0"/>
    <n v="0"/>
    <n v="0"/>
  </r>
  <r>
    <s v="SL-8508-395"/>
    <n v="7159"/>
    <s v="001"/>
    <m/>
    <s v="32-L00-C18"/>
    <x v="4"/>
    <x v="264"/>
    <s v="C18"/>
    <x v="10"/>
    <s v="DISTRICT ACCOUNTS"/>
    <m/>
    <x v="1677"/>
    <s v="SL-8508-395         "/>
    <s v=" "/>
    <s v=" "/>
    <n v="32"/>
    <s v="L00"/>
    <s v="C18"/>
    <n v="318122"/>
    <n v="0"/>
    <n v="0"/>
    <s v=" "/>
    <s v=" "/>
    <n v="30100000"/>
    <n v="0"/>
    <n v="0"/>
    <n v="0"/>
    <n v="0"/>
    <n v="0"/>
    <n v="0"/>
    <n v="0"/>
    <n v="0"/>
    <n v="0"/>
    <n v="0"/>
    <n v="0"/>
    <n v="0"/>
    <n v="0"/>
    <n v="0"/>
    <n v="0"/>
    <n v="0"/>
    <n v="0"/>
    <n v="0"/>
    <n v="0"/>
    <n v="0"/>
    <n v="0"/>
    <n v="0"/>
    <n v="0"/>
    <n v="0"/>
    <n v="0"/>
  </r>
  <r>
    <s v="SL-8509-396"/>
    <n v="7160"/>
    <s v="001"/>
    <m/>
    <s v="32-L00-C37"/>
    <x v="4"/>
    <x v="264"/>
    <s v="C37"/>
    <x v="1313"/>
    <s v="DISTRICT ACCOUNTS"/>
    <m/>
    <x v="1678"/>
    <s v="SL-8509-396         "/>
    <s v=" "/>
    <s v=" "/>
    <n v="32"/>
    <s v="L00"/>
    <s v="C37"/>
    <n v="318122"/>
    <n v="0"/>
    <n v="28.81"/>
    <s v=" "/>
    <s v=" "/>
    <n v="30100000"/>
    <n v="237.1"/>
    <n v="0"/>
    <n v="0"/>
    <n v="237.1"/>
    <n v="28.81"/>
    <n v="0"/>
    <n v="0"/>
    <n v="0"/>
    <n v="1835.61"/>
    <n v="1864.42"/>
    <n v="76.64"/>
    <n v="0"/>
    <n v="0"/>
    <n v="76.64"/>
    <n v="237.1"/>
    <n v="0"/>
    <n v="0"/>
    <n v="0"/>
    <n v="1598.51"/>
    <n v="1835.61"/>
    <n v="0"/>
    <n v="0"/>
    <n v="0"/>
    <n v="0"/>
    <n v="0"/>
  </r>
  <r>
    <s v="SL-8509-397"/>
    <n v="7161"/>
    <s v="001"/>
    <m/>
    <s v="32-L00-C20"/>
    <x v="4"/>
    <x v="264"/>
    <s v="C20"/>
    <x v="1314"/>
    <s v="DISTRICT ACCOUNTS"/>
    <m/>
    <x v="1679"/>
    <s v="SL-8509-397         "/>
    <s v=" "/>
    <s v=" "/>
    <n v="32"/>
    <s v="L00"/>
    <s v="C20"/>
    <n v="318122"/>
    <n v="0"/>
    <n v="51.08"/>
    <s v=" "/>
    <s v=" "/>
    <n v="30100000"/>
    <n v="99.14"/>
    <n v="0"/>
    <n v="0"/>
    <n v="99.14"/>
    <n v="51.08"/>
    <n v="15.61"/>
    <n v="0"/>
    <n v="0"/>
    <n v="1529.85"/>
    <n v="1565.32"/>
    <n v="42.05"/>
    <n v="0"/>
    <n v="0"/>
    <n v="42.05"/>
    <n v="99.14"/>
    <n v="15.61"/>
    <n v="0"/>
    <n v="0"/>
    <n v="1430.71"/>
    <n v="1514.24"/>
    <n v="0"/>
    <n v="0"/>
    <n v="0"/>
    <n v="0"/>
    <n v="0"/>
  </r>
  <r>
    <s v="SL-8510-399"/>
    <n v="7162"/>
    <s v="001"/>
    <m/>
    <s v="32-L00-C36"/>
    <x v="4"/>
    <x v="264"/>
    <s v="C36"/>
    <x v="1315"/>
    <s v="DISTRICT ACCOUNTS"/>
    <m/>
    <x v="1680"/>
    <s v="SL-8510-399         "/>
    <s v=" "/>
    <s v=" "/>
    <n v="32"/>
    <s v="L00"/>
    <s v="C36"/>
    <n v="318122"/>
    <n v="0"/>
    <n v="83.99"/>
    <s v=" "/>
    <s v=" "/>
    <n v="30100000"/>
    <n v="138.77000000000001"/>
    <n v="0"/>
    <n v="0"/>
    <n v="138.77000000000001"/>
    <n v="83.99"/>
    <n v="0"/>
    <n v="0"/>
    <n v="0"/>
    <n v="1626.68"/>
    <n v="1710.67"/>
    <n v="83.54"/>
    <n v="0"/>
    <n v="0"/>
    <n v="83.54"/>
    <n v="138.77000000000001"/>
    <n v="0"/>
    <n v="0"/>
    <n v="0"/>
    <n v="1487.91"/>
    <n v="1626.68"/>
    <n v="0"/>
    <n v="0"/>
    <n v="0"/>
    <n v="0"/>
    <n v="0"/>
  </r>
  <r>
    <s v="SL-8510-400"/>
    <n v="7163"/>
    <s v="001"/>
    <m/>
    <s v="32-L00-C38"/>
    <x v="4"/>
    <x v="264"/>
    <s v="C38"/>
    <x v="1316"/>
    <s v="DISTRICT ACCOUNTS"/>
    <m/>
    <x v="1681"/>
    <s v="SL-8510-400         "/>
    <s v=" "/>
    <s v=" "/>
    <n v="32"/>
    <s v="L00"/>
    <s v="C38"/>
    <n v="318122"/>
    <n v="0"/>
    <n v="30.07"/>
    <s v=" "/>
    <s v=" "/>
    <n v="30100000"/>
    <n v="96.45"/>
    <n v="0"/>
    <n v="0"/>
    <n v="96.45"/>
    <n v="30.07"/>
    <n v="0"/>
    <n v="0"/>
    <n v="0"/>
    <n v="1254.46"/>
    <n v="1284.53"/>
    <n v="37.19"/>
    <n v="0"/>
    <n v="0"/>
    <n v="37.19"/>
    <n v="96.45"/>
    <n v="0"/>
    <n v="0"/>
    <n v="0"/>
    <n v="1158.01"/>
    <n v="1254.46"/>
    <n v="0"/>
    <n v="0"/>
    <n v="0"/>
    <n v="0"/>
    <n v="0"/>
  </r>
  <r>
    <s v="SL-8510-401"/>
    <n v="7164"/>
    <s v="001"/>
    <m/>
    <s v="32-L00-C44"/>
    <x v="4"/>
    <x v="264"/>
    <s v="C44"/>
    <x v="1317"/>
    <s v="DISTRICT ACCOUNTS"/>
    <m/>
    <x v="1682"/>
    <s v="SL-8510-401         "/>
    <s v=" "/>
    <s v=" "/>
    <n v="32"/>
    <s v="L00"/>
    <s v="C44"/>
    <n v="318122"/>
    <n v="0"/>
    <n v="56.33"/>
    <s v=" "/>
    <s v=" "/>
    <n v="30100000"/>
    <n v="149.82"/>
    <n v="0"/>
    <n v="0"/>
    <n v="149.82"/>
    <n v="56.33"/>
    <n v="0.21"/>
    <n v="0"/>
    <n v="0"/>
    <n v="2035.89"/>
    <n v="2092.0100000000002"/>
    <n v="93.14"/>
    <n v="0"/>
    <n v="0"/>
    <n v="93.14"/>
    <n v="149.82"/>
    <n v="0.21"/>
    <n v="0"/>
    <n v="0"/>
    <n v="1886.07"/>
    <n v="2035.68"/>
    <n v="0"/>
    <n v="0"/>
    <n v="0"/>
    <n v="0"/>
    <n v="0"/>
  </r>
  <r>
    <s v="SL-8511-402"/>
    <n v="7165"/>
    <s v="001"/>
    <m/>
    <s v="32-L00-C45"/>
    <x v="4"/>
    <x v="264"/>
    <s v="C45"/>
    <x v="1318"/>
    <s v="DISTRICT ACCOUNTS"/>
    <m/>
    <x v="1683"/>
    <s v="SL-8511-402         "/>
    <s v=" "/>
    <s v=" "/>
    <n v="32"/>
    <s v="L00"/>
    <s v="C45"/>
    <n v="318122"/>
    <n v="0"/>
    <n v="52.7"/>
    <s v=" "/>
    <s v=" "/>
    <n v="30100000"/>
    <n v="107.56"/>
    <n v="0"/>
    <n v="0"/>
    <n v="107.56"/>
    <n v="52.7"/>
    <n v="24.04"/>
    <n v="0"/>
    <n v="0"/>
    <n v="2082.84"/>
    <n v="2111.5"/>
    <n v="57.27"/>
    <n v="0"/>
    <n v="0"/>
    <n v="57.27"/>
    <n v="107.56"/>
    <n v="24.04"/>
    <n v="0"/>
    <n v="0"/>
    <n v="1975.28"/>
    <n v="2058.8000000000002"/>
    <n v="0"/>
    <n v="0"/>
    <n v="0"/>
    <n v="0"/>
    <n v="0"/>
  </r>
  <r>
    <s v="SL-8512-403"/>
    <n v="7166"/>
    <s v="001"/>
    <m/>
    <s v="32-L00-C41"/>
    <x v="4"/>
    <x v="264"/>
    <s v="C41"/>
    <x v="1319"/>
    <s v="DISTRICT ACCOUNTS"/>
    <m/>
    <x v="1684"/>
    <s v="SL-8512-403         "/>
    <s v=" "/>
    <s v=" "/>
    <n v="32"/>
    <s v="L00"/>
    <s v="C41"/>
    <n v="318122"/>
    <n v="0"/>
    <n v="37.5"/>
    <s v=" "/>
    <s v=" "/>
    <n v="30100000"/>
    <n v="101.81"/>
    <n v="0"/>
    <n v="0"/>
    <n v="101.81"/>
    <n v="37.5"/>
    <n v="6.36"/>
    <n v="0"/>
    <n v="0"/>
    <n v="1942.86"/>
    <n v="1974"/>
    <n v="50.92"/>
    <n v="0"/>
    <n v="0"/>
    <n v="50.92"/>
    <n v="101.81"/>
    <n v="6.36"/>
    <n v="0"/>
    <n v="0"/>
    <n v="1841.05"/>
    <n v="1936.5"/>
    <n v="0"/>
    <n v="0"/>
    <n v="0"/>
    <n v="0"/>
    <n v="0"/>
  </r>
  <r>
    <s v="SL-8512-404"/>
    <n v="7167"/>
    <s v="001"/>
    <m/>
    <s v="32-L00-C43"/>
    <x v="4"/>
    <x v="264"/>
    <s v="C43"/>
    <x v="1320"/>
    <s v="DISTRICT ACCOUNTS"/>
    <m/>
    <x v="1685"/>
    <s v="SL-8512-404         "/>
    <s v=" "/>
    <s v=" "/>
    <n v="32"/>
    <s v="L00"/>
    <s v="C43"/>
    <n v="318122"/>
    <n v="0"/>
    <n v="52.67"/>
    <s v=" "/>
    <s v=" "/>
    <n v="30100000"/>
    <n v="97.94"/>
    <n v="0"/>
    <n v="0"/>
    <n v="97.94"/>
    <n v="52.67"/>
    <n v="0"/>
    <n v="0"/>
    <n v="0"/>
    <n v="1563.07"/>
    <n v="1615.74"/>
    <n v="70.650000000000006"/>
    <n v="0"/>
    <n v="0"/>
    <n v="70.650000000000006"/>
    <n v="97.94"/>
    <n v="0"/>
    <n v="0"/>
    <n v="0"/>
    <n v="1465.13"/>
    <n v="1563.07"/>
    <n v="0"/>
    <n v="0"/>
    <n v="0"/>
    <n v="0"/>
    <n v="0"/>
  </r>
  <r>
    <s v="SL-8512-405"/>
    <n v="7168"/>
    <s v="001"/>
    <m/>
    <s v="32-L00-C46"/>
    <x v="4"/>
    <x v="264"/>
    <s v="C46"/>
    <x v="10"/>
    <s v="DISTRICT ACCOUNTS"/>
    <m/>
    <x v="1686"/>
    <s v="SL-8512-405         "/>
    <s v=" "/>
    <s v=" "/>
    <n v="32"/>
    <s v="L00"/>
    <s v="C46"/>
    <n v="318122"/>
    <n v="0"/>
    <n v="0"/>
    <s v=" "/>
    <s v=" "/>
    <n v="30100000"/>
    <n v="45.18"/>
    <n v="0"/>
    <n v="0"/>
    <n v="45.18"/>
    <n v="0"/>
    <n v="10.02"/>
    <n v="0"/>
    <n v="0"/>
    <n v="468.53"/>
    <n v="458.51"/>
    <n v="0"/>
    <n v="0"/>
    <n v="0"/>
    <n v="0"/>
    <n v="45.18"/>
    <n v="10.02"/>
    <n v="0"/>
    <n v="0"/>
    <n v="423.35"/>
    <n v="458.51"/>
    <n v="0"/>
    <n v="0"/>
    <n v="0"/>
    <n v="0"/>
    <n v="0"/>
  </r>
  <r>
    <s v="SL-8602-406"/>
    <n v="7169"/>
    <s v="001"/>
    <m/>
    <s v="32-L00-D43"/>
    <x v="4"/>
    <x v="264"/>
    <s v="D43"/>
    <x v="1321"/>
    <s v="DISTRICT ACCOUNTS"/>
    <m/>
    <x v="1687"/>
    <s v="SL-8602-406         "/>
    <s v=" "/>
    <s v=" "/>
    <n v="32"/>
    <s v="L00"/>
    <s v="D43"/>
    <n v="318122"/>
    <n v="0"/>
    <n v="88.87"/>
    <s v=" "/>
    <s v=" "/>
    <n v="30100000"/>
    <n v="314.38"/>
    <n v="0"/>
    <n v="0"/>
    <n v="314.38"/>
    <n v="88.87"/>
    <n v="75.92"/>
    <n v="0"/>
    <n v="0"/>
    <n v="4252.78"/>
    <n v="4265.7299999999996"/>
    <n v="199.03"/>
    <n v="0"/>
    <n v="0"/>
    <n v="199.03"/>
    <n v="314.38"/>
    <n v="75.92"/>
    <n v="0"/>
    <n v="0"/>
    <n v="3938.4"/>
    <n v="4176.8599999999997"/>
    <n v="0"/>
    <n v="0"/>
    <n v="0"/>
    <n v="0"/>
    <n v="0"/>
  </r>
  <r>
    <s v="SL-8602-407"/>
    <n v="7170"/>
    <s v="001"/>
    <m/>
    <s v="32-L00-C39"/>
    <x v="4"/>
    <x v="264"/>
    <s v="C39"/>
    <x v="1322"/>
    <s v="DISTRICT ACCOUNTS"/>
    <m/>
    <x v="1688"/>
    <s v="SL-8602-407         "/>
    <s v=" "/>
    <s v=" "/>
    <n v="32"/>
    <s v="L00"/>
    <s v="C39"/>
    <n v="318122"/>
    <n v="0"/>
    <n v="140.51"/>
    <s v=" "/>
    <s v=" "/>
    <n v="30100000"/>
    <n v="88.42"/>
    <n v="0"/>
    <n v="0"/>
    <n v="88.42"/>
    <n v="140.51"/>
    <n v="47.76"/>
    <n v="0"/>
    <n v="0"/>
    <n v="1164.6099999999999"/>
    <n v="1257.3599999999999"/>
    <n v="71.45"/>
    <n v="0"/>
    <n v="0"/>
    <n v="71.45"/>
    <n v="88.42"/>
    <n v="47.76"/>
    <n v="0"/>
    <n v="0"/>
    <n v="1076.19"/>
    <n v="1116.8499999999999"/>
    <n v="0"/>
    <n v="0"/>
    <n v="0"/>
    <n v="0"/>
    <n v="0"/>
  </r>
  <r>
    <s v="SL-8604-408"/>
    <n v="7171"/>
    <s v="001"/>
    <m/>
    <s v="32-L00-C40"/>
    <x v="4"/>
    <x v="264"/>
    <s v="C40"/>
    <x v="10"/>
    <s v="DISTRICT ACCOUNTS"/>
    <m/>
    <x v="1689"/>
    <s v="SL-8604-408         "/>
    <s v=" "/>
    <s v=" "/>
    <n v="32"/>
    <s v="L00"/>
    <s v="C40"/>
    <n v="318122"/>
    <n v="0"/>
    <n v="0"/>
    <s v=" "/>
    <s v=" "/>
    <n v="30100000"/>
    <n v="0"/>
    <n v="0"/>
    <n v="0"/>
    <n v="0"/>
    <n v="0"/>
    <n v="0"/>
    <n v="0"/>
    <n v="0"/>
    <n v="0"/>
    <n v="0"/>
    <n v="0"/>
    <n v="0"/>
    <n v="0"/>
    <n v="0"/>
    <n v="0"/>
    <n v="0"/>
    <n v="0"/>
    <n v="0"/>
    <n v="0"/>
    <n v="0"/>
    <n v="0"/>
    <n v="0"/>
    <n v="0"/>
    <n v="0"/>
    <n v="0"/>
  </r>
  <r>
    <s v="SL-8604-409"/>
    <n v="7172"/>
    <s v="001"/>
    <m/>
    <s v="32-L00-C42"/>
    <x v="4"/>
    <x v="264"/>
    <s v="C42"/>
    <x v="1323"/>
    <s v="DISTRICT ACCOUNTS"/>
    <m/>
    <x v="1690"/>
    <s v="SL-8604-409         "/>
    <s v=" "/>
    <s v=" "/>
    <n v="32"/>
    <s v="L00"/>
    <s v="C42"/>
    <n v="318122"/>
    <n v="0"/>
    <n v="60.23"/>
    <s v=" "/>
    <s v=" "/>
    <n v="30100000"/>
    <n v="101.31"/>
    <n v="0"/>
    <n v="0"/>
    <n v="101.31"/>
    <n v="60.23"/>
    <n v="46.07"/>
    <n v="0"/>
    <n v="0"/>
    <n v="1797.34"/>
    <n v="1811.5"/>
    <n v="84.98"/>
    <n v="0"/>
    <n v="0"/>
    <n v="84.98"/>
    <n v="101.31"/>
    <n v="46.07"/>
    <n v="0"/>
    <n v="0"/>
    <n v="1696.03"/>
    <n v="1751.27"/>
    <n v="0"/>
    <n v="0"/>
    <n v="0"/>
    <n v="0"/>
    <n v="0"/>
  </r>
  <r>
    <s v="SL-8605-410"/>
    <n v="7173"/>
    <s v="001"/>
    <m/>
    <s v="32-L00-C47"/>
    <x v="4"/>
    <x v="264"/>
    <s v="C47"/>
    <x v="1324"/>
    <s v="DISTRICT ACCOUNTS"/>
    <m/>
    <x v="1691"/>
    <s v="SL-8605-410         "/>
    <s v=" "/>
    <s v=" "/>
    <n v="32"/>
    <s v="L00"/>
    <s v="C47"/>
    <n v="318122"/>
    <n v="0"/>
    <n v="8.32"/>
    <s v=" "/>
    <s v=" "/>
    <n v="30100000"/>
    <n v="34.47"/>
    <n v="0"/>
    <n v="0"/>
    <n v="34.47"/>
    <n v="8.32"/>
    <n v="0"/>
    <n v="0"/>
    <n v="0"/>
    <n v="283.92"/>
    <n v="292.24"/>
    <n v="12.18"/>
    <n v="0"/>
    <n v="0"/>
    <n v="12.18"/>
    <n v="34.47"/>
    <n v="0"/>
    <n v="0"/>
    <n v="0"/>
    <n v="249.45"/>
    <n v="283.92"/>
    <n v="0"/>
    <n v="0"/>
    <n v="0"/>
    <n v="0"/>
    <n v="0"/>
  </r>
  <r>
    <s v="SL-8605-411"/>
    <n v="7174"/>
    <s v="001"/>
    <m/>
    <s v="32-L00-C48"/>
    <x v="4"/>
    <x v="264"/>
    <s v="C48"/>
    <x v="1325"/>
    <s v="DISTRICT ACCOUNTS"/>
    <m/>
    <x v="1692"/>
    <s v="SL-8605-411         "/>
    <s v=" "/>
    <s v=" "/>
    <n v="32"/>
    <s v="L00"/>
    <s v="C48"/>
    <n v="318122"/>
    <n v="0"/>
    <n v="87.58"/>
    <s v=" "/>
    <s v=" "/>
    <n v="30100000"/>
    <n v="69.64"/>
    <n v="0"/>
    <n v="0"/>
    <n v="69.64"/>
    <n v="87.58"/>
    <n v="62.08"/>
    <n v="0"/>
    <n v="0"/>
    <n v="2547.7600000000002"/>
    <n v="2573.2600000000002"/>
    <n v="106.81"/>
    <n v="0"/>
    <n v="0"/>
    <n v="106.88"/>
    <n v="69.709999999999994"/>
    <n v="62.08"/>
    <n v="0"/>
    <n v="0"/>
    <n v="2478.12"/>
    <n v="2485.6799999999998"/>
    <n v="0"/>
    <n v="0"/>
    <n v="0"/>
    <n v="0"/>
    <n v="0"/>
  </r>
  <r>
    <s v="SL-8606-412"/>
    <n v="7175"/>
    <s v="001"/>
    <m/>
    <s v="32-L00-D17"/>
    <x v="4"/>
    <x v="264"/>
    <s v="D17"/>
    <x v="1326"/>
    <s v="DISTRICT ACCOUNTS"/>
    <m/>
    <x v="1693"/>
    <s v="SL-8606-412         "/>
    <s v=" "/>
    <s v=" "/>
    <n v="32"/>
    <s v="L00"/>
    <s v="D17"/>
    <n v="318122"/>
    <n v="0"/>
    <n v="31.05"/>
    <s v=" "/>
    <s v=" "/>
    <n v="30100000"/>
    <n v="46.97"/>
    <n v="0"/>
    <n v="0"/>
    <n v="46.97"/>
    <n v="31.05"/>
    <n v="22.13"/>
    <n v="0"/>
    <n v="0"/>
    <n v="920.31"/>
    <n v="929.23"/>
    <n v="20.28"/>
    <n v="0"/>
    <n v="0"/>
    <n v="20.28"/>
    <n v="46.97"/>
    <n v="22.13"/>
    <n v="0"/>
    <n v="0"/>
    <n v="873.34"/>
    <n v="898.18"/>
    <n v="0"/>
    <n v="0"/>
    <n v="0"/>
    <n v="0"/>
    <n v="0"/>
  </r>
  <r>
    <s v="SL-8607-413"/>
    <n v="7176"/>
    <s v="001"/>
    <m/>
    <s v="32-L00-C49"/>
    <x v="4"/>
    <x v="264"/>
    <s v="C49"/>
    <x v="10"/>
    <s v="DISTRICT ACCOUNTS"/>
    <m/>
    <x v="1694"/>
    <s v="SL-8607-413         "/>
    <s v=" "/>
    <s v=" "/>
    <n v="32"/>
    <s v="L00"/>
    <s v="C49"/>
    <n v="318122"/>
    <n v="0"/>
    <n v="0"/>
    <s v=" "/>
    <s v=" "/>
    <n v="30100000"/>
    <n v="92.64"/>
    <n v="0"/>
    <n v="0"/>
    <n v="92.64"/>
    <n v="0"/>
    <n v="0.42"/>
    <n v="0"/>
    <n v="0"/>
    <n v="1572.79"/>
    <n v="1572.37"/>
    <n v="85.82"/>
    <n v="0"/>
    <n v="0"/>
    <n v="85.82"/>
    <n v="92.64"/>
    <n v="0.42"/>
    <n v="0"/>
    <n v="0"/>
    <n v="1480.15"/>
    <n v="1572.37"/>
    <n v="0"/>
    <n v="0"/>
    <n v="0"/>
    <n v="0"/>
    <n v="0"/>
  </r>
  <r>
    <s v="SL-8609-419"/>
    <n v="7177"/>
    <s v="001"/>
    <m/>
    <s v="32-L00-D18"/>
    <x v="4"/>
    <x v="264"/>
    <s v="D18"/>
    <x v="1327"/>
    <s v="DISTRICT ACCOUNTS"/>
    <m/>
    <x v="1695"/>
    <s v="SL-8609-419         "/>
    <s v=" "/>
    <s v=" "/>
    <n v="32"/>
    <s v="L00"/>
    <s v="D18"/>
    <n v="318122"/>
    <n v="0"/>
    <n v="27.08"/>
    <s v=" "/>
    <s v=" "/>
    <n v="30100000"/>
    <n v="42.13"/>
    <n v="0"/>
    <n v="0"/>
    <n v="42.13"/>
    <n v="27.08"/>
    <n v="9.26"/>
    <n v="0"/>
    <n v="0"/>
    <n v="663.67"/>
    <n v="681.49"/>
    <n v="36.82"/>
    <n v="0"/>
    <n v="0"/>
    <n v="36.82"/>
    <n v="42.13"/>
    <n v="9.26"/>
    <n v="0"/>
    <n v="0"/>
    <n v="621.54"/>
    <n v="654.41"/>
    <n v="0"/>
    <n v="0"/>
    <n v="0"/>
    <n v="0"/>
    <n v="0"/>
  </r>
  <r>
    <s v="SL-8609-420"/>
    <n v="7178"/>
    <s v="001"/>
    <m/>
    <s v="32-L00-D16"/>
    <x v="4"/>
    <x v="264"/>
    <s v="D16"/>
    <x v="1328"/>
    <s v="DISTRICT ACCOUNTS"/>
    <m/>
    <x v="1696"/>
    <s v="SL-8609-420         "/>
    <s v=" "/>
    <s v=" "/>
    <n v="32"/>
    <s v="L00"/>
    <s v="D16"/>
    <n v="318122"/>
    <n v="0"/>
    <n v="27.12"/>
    <s v=" "/>
    <s v=" "/>
    <n v="30100000"/>
    <n v="55.75"/>
    <n v="0"/>
    <n v="0"/>
    <n v="55.75"/>
    <n v="27.12"/>
    <n v="9.01"/>
    <n v="0"/>
    <n v="0"/>
    <n v="1124.43"/>
    <n v="1142.54"/>
    <n v="53.37"/>
    <n v="0"/>
    <n v="0"/>
    <n v="53.37"/>
    <n v="55.75"/>
    <n v="9.01"/>
    <n v="0"/>
    <n v="0"/>
    <n v="1068.68"/>
    <n v="1115.42"/>
    <n v="0"/>
    <n v="0"/>
    <n v="0"/>
    <n v="0"/>
    <n v="0"/>
  </r>
  <r>
    <s v="SL-8609-421"/>
    <n v="7179"/>
    <s v="001"/>
    <m/>
    <s v="32-L00-D15"/>
    <x v="4"/>
    <x v="264"/>
    <s v="D15"/>
    <x v="1329"/>
    <s v="DISTRICT ACCOUNTS"/>
    <m/>
    <x v="1697"/>
    <s v="SL-8609-421         "/>
    <s v=" "/>
    <s v=" "/>
    <n v="32"/>
    <s v="L00"/>
    <s v="D15"/>
    <n v="318122"/>
    <n v="0"/>
    <n v="59.86"/>
    <s v=" "/>
    <s v=" "/>
    <n v="30100000"/>
    <n v="140.86000000000001"/>
    <n v="0"/>
    <n v="0"/>
    <n v="140.86000000000001"/>
    <n v="59.86"/>
    <n v="5.46"/>
    <n v="0"/>
    <n v="0"/>
    <n v="1542.5"/>
    <n v="1596.9"/>
    <n v="85.79"/>
    <n v="0"/>
    <n v="0"/>
    <n v="85.79"/>
    <n v="140.86000000000001"/>
    <n v="5.46"/>
    <n v="0"/>
    <n v="0"/>
    <n v="1401.64"/>
    <n v="1537.04"/>
    <n v="0"/>
    <n v="0"/>
    <n v="0"/>
    <n v="0"/>
    <n v="0"/>
  </r>
  <r>
    <s v="SL-8609-423"/>
    <n v="7180"/>
    <s v="001"/>
    <m/>
    <s v="32-L00-D19"/>
    <x v="4"/>
    <x v="264"/>
    <s v="D19"/>
    <x v="10"/>
    <s v="DISTRICT ACCOUNTS"/>
    <m/>
    <x v="1698"/>
    <s v="SL-8609-423         "/>
    <s v=" "/>
    <s v=" "/>
    <n v="32"/>
    <s v="L00"/>
    <s v="D19"/>
    <n v="318122"/>
    <n v="0"/>
    <n v="0"/>
    <s v=" "/>
    <s v=" "/>
    <n v="30100000"/>
    <n v="0"/>
    <n v="0"/>
    <n v="0"/>
    <n v="0"/>
    <n v="0"/>
    <n v="0"/>
    <n v="0"/>
    <n v="0"/>
    <n v="0"/>
    <n v="0"/>
    <n v="0"/>
    <n v="0"/>
    <n v="0"/>
    <n v="0"/>
    <n v="0"/>
    <n v="0"/>
    <n v="0"/>
    <n v="0"/>
    <n v="0"/>
    <n v="0"/>
    <n v="0"/>
    <n v="0"/>
    <n v="0"/>
    <n v="0"/>
    <n v="0"/>
  </r>
  <r>
    <s v="SL-8703-429"/>
    <n v="7181"/>
    <s v="001"/>
    <m/>
    <s v="32-L00-D42"/>
    <x v="4"/>
    <x v="264"/>
    <s v="D42"/>
    <x v="577"/>
    <s v="DISTRICT ACCOUNTS"/>
    <m/>
    <x v="1699"/>
    <s v="SL-8703-429         "/>
    <s v=" "/>
    <s v=" "/>
    <n v="32"/>
    <s v="L00"/>
    <s v="D42"/>
    <n v="318122"/>
    <n v="0"/>
    <n v="37.369999999999997"/>
    <s v=" "/>
    <s v=" "/>
    <n v="30100000"/>
    <n v="40.6"/>
    <n v="0"/>
    <n v="0"/>
    <n v="40.6"/>
    <n v="37.369999999999997"/>
    <n v="0.44"/>
    <n v="0"/>
    <n v="0"/>
    <n v="413.37"/>
    <n v="450.3"/>
    <n v="16.55"/>
    <n v="0"/>
    <n v="0"/>
    <n v="16.55"/>
    <n v="40.6"/>
    <n v="0.44"/>
    <n v="0"/>
    <n v="0"/>
    <n v="372.77"/>
    <n v="412.93"/>
    <n v="0"/>
    <n v="0"/>
    <n v="0"/>
    <n v="0"/>
    <n v="0"/>
  </r>
  <r>
    <s v="SL-8704-430"/>
    <n v="7182"/>
    <s v="001"/>
    <m/>
    <s v="32-L00-D81"/>
    <x v="4"/>
    <x v="264"/>
    <s v="D81"/>
    <x v="1330"/>
    <s v="DISTRICT ACCOUNTS"/>
    <m/>
    <x v="1700"/>
    <s v="SL-8704-430         "/>
    <s v=" "/>
    <s v=" "/>
    <n v="32"/>
    <s v="L00"/>
    <s v="D81"/>
    <n v="318122"/>
    <n v="0"/>
    <n v="51.27"/>
    <s v=" "/>
    <s v=" "/>
    <n v="30100000"/>
    <n v="32.54"/>
    <n v="0"/>
    <n v="0"/>
    <n v="32.54"/>
    <n v="51.27"/>
    <n v="0"/>
    <n v="0"/>
    <n v="0"/>
    <n v="386.61"/>
    <n v="437.88"/>
    <n v="2.99"/>
    <n v="0"/>
    <n v="0"/>
    <n v="2.99"/>
    <n v="32.54"/>
    <n v="0"/>
    <n v="0"/>
    <n v="0"/>
    <n v="354.07"/>
    <n v="386.61"/>
    <n v="0"/>
    <n v="0"/>
    <n v="0"/>
    <n v="0"/>
    <n v="0"/>
  </r>
  <r>
    <s v="SL-8707-433"/>
    <n v="7183"/>
    <s v="001"/>
    <m/>
    <s v="32-L00-D59"/>
    <x v="4"/>
    <x v="264"/>
    <s v="D59"/>
    <x v="1331"/>
    <s v="DISTRICT ACCOUNTS"/>
    <m/>
    <x v="1701"/>
    <s v="SL-8707-433         "/>
    <s v=" "/>
    <s v=" "/>
    <n v="32"/>
    <s v="L00"/>
    <s v="D59"/>
    <n v="318122"/>
    <n v="0"/>
    <n v="10.61"/>
    <s v=" "/>
    <s v=" "/>
    <n v="30100000"/>
    <n v="90.57"/>
    <n v="0"/>
    <n v="0"/>
    <n v="90.57"/>
    <n v="10.61"/>
    <n v="14.42"/>
    <n v="0"/>
    <n v="0"/>
    <n v="739.17"/>
    <n v="735.36"/>
    <n v="21.97"/>
    <n v="0"/>
    <n v="0"/>
    <n v="21.97"/>
    <n v="90.57"/>
    <n v="14.42"/>
    <n v="0"/>
    <n v="0"/>
    <n v="648.6"/>
    <n v="724.75"/>
    <n v="0"/>
    <n v="0"/>
    <n v="0"/>
    <n v="0"/>
    <n v="0"/>
  </r>
  <r>
    <s v="SL-8707-434"/>
    <n v="7184"/>
    <s v="001"/>
    <m/>
    <s v="32-L00-D44"/>
    <x v="4"/>
    <x v="264"/>
    <s v="D44"/>
    <x v="1332"/>
    <s v="DISTRICT ACCOUNTS"/>
    <m/>
    <x v="1702"/>
    <s v="SL-8707-434         "/>
    <s v=" "/>
    <s v=" "/>
    <n v="32"/>
    <s v="L00"/>
    <s v="D44"/>
    <n v="318122"/>
    <n v="0"/>
    <n v="105.31"/>
    <s v=" "/>
    <s v=" "/>
    <n v="30100000"/>
    <n v="127.18"/>
    <n v="0"/>
    <n v="0"/>
    <n v="127.18"/>
    <n v="105.31"/>
    <n v="1.38"/>
    <n v="0"/>
    <n v="0"/>
    <n v="2136.41"/>
    <n v="2240.34"/>
    <n v="68.87"/>
    <n v="0"/>
    <n v="0"/>
    <n v="68.87"/>
    <n v="127.18"/>
    <n v="1.38"/>
    <n v="0"/>
    <n v="0"/>
    <n v="2009.23"/>
    <n v="2135.0300000000002"/>
    <n v="0"/>
    <n v="0"/>
    <n v="0"/>
    <n v="0"/>
    <n v="0"/>
  </r>
  <r>
    <s v="SL-8707-436"/>
    <n v="7185"/>
    <s v="001"/>
    <m/>
    <s v="32-L00-D45"/>
    <x v="4"/>
    <x v="264"/>
    <s v="D45"/>
    <x v="1333"/>
    <s v="DISTRICT ACCOUNTS"/>
    <m/>
    <x v="1703"/>
    <s v="SL-8707-436         "/>
    <s v=" "/>
    <s v=" "/>
    <n v="32"/>
    <s v="L00"/>
    <s v="D45"/>
    <n v="318122"/>
    <n v="0"/>
    <n v="31.82"/>
    <s v=" "/>
    <s v=" "/>
    <n v="30100000"/>
    <n v="59.26"/>
    <n v="0"/>
    <n v="0"/>
    <n v="59.26"/>
    <n v="31.82"/>
    <n v="6.82"/>
    <n v="0"/>
    <n v="0"/>
    <n v="689.78"/>
    <n v="714.78"/>
    <n v="33"/>
    <n v="0"/>
    <n v="0"/>
    <n v="33"/>
    <n v="59.26"/>
    <n v="6.82"/>
    <n v="0"/>
    <n v="0"/>
    <n v="630.52"/>
    <n v="682.96"/>
    <n v="0"/>
    <n v="0"/>
    <n v="0"/>
    <n v="0"/>
    <n v="0"/>
  </r>
  <r>
    <s v="SL-8804-437"/>
    <n v="7186"/>
    <s v="001"/>
    <m/>
    <s v="32-L00-D57"/>
    <x v="4"/>
    <x v="264"/>
    <s v="D57"/>
    <x v="10"/>
    <s v="DISTRICT ACCOUNTS"/>
    <m/>
    <x v="1704"/>
    <s v="SL-8804-437         "/>
    <s v=" "/>
    <s v=" "/>
    <n v="32"/>
    <s v="L00"/>
    <s v="D57"/>
    <n v="318122"/>
    <n v="0"/>
    <n v="0"/>
    <s v=" "/>
    <s v=" "/>
    <n v="30100000"/>
    <n v="135.47999999999999"/>
    <n v="0"/>
    <n v="0"/>
    <n v="135.47999999999999"/>
    <n v="0"/>
    <n v="0"/>
    <n v="0"/>
    <n v="0"/>
    <n v="2094.36"/>
    <n v="2094.36"/>
    <n v="37.11"/>
    <n v="0"/>
    <n v="0"/>
    <n v="37.11"/>
    <n v="135.47999999999999"/>
    <n v="0"/>
    <n v="0"/>
    <n v="0"/>
    <n v="1958.88"/>
    <n v="2094.36"/>
    <n v="0"/>
    <n v="0"/>
    <n v="0"/>
    <n v="0"/>
    <n v="0"/>
  </r>
  <r>
    <s v="SL-8804-438"/>
    <n v="7187"/>
    <s v="001"/>
    <m/>
    <s v="32-L00-D60"/>
    <x v="4"/>
    <x v="264"/>
    <s v="D60"/>
    <x v="997"/>
    <s v="DISTRICT ACCOUNTS"/>
    <m/>
    <x v="1705"/>
    <s v="SL-8804-438         "/>
    <s v=" "/>
    <s v=" "/>
    <n v="32"/>
    <s v="L00"/>
    <s v="D60"/>
    <n v="318122"/>
    <n v="0"/>
    <n v="58.65"/>
    <s v=" "/>
    <s v=" "/>
    <n v="30100000"/>
    <n v="54.36"/>
    <n v="0"/>
    <n v="0"/>
    <n v="54.36"/>
    <n v="58.65"/>
    <n v="0"/>
    <n v="0"/>
    <n v="0"/>
    <n v="1248.97"/>
    <n v="1307.6199999999999"/>
    <n v="36.4"/>
    <n v="0"/>
    <n v="0"/>
    <n v="36.4"/>
    <n v="54.36"/>
    <n v="0"/>
    <n v="0"/>
    <n v="0"/>
    <n v="1194.6099999999999"/>
    <n v="1248.97"/>
    <n v="0"/>
    <n v="0"/>
    <n v="0"/>
    <n v="0"/>
    <n v="0"/>
  </r>
  <r>
    <s v="SL-8810-439"/>
    <n v="7188"/>
    <s v="001"/>
    <m/>
    <s v="32-L00-E09"/>
    <x v="4"/>
    <x v="264"/>
    <s v="E09"/>
    <x v="10"/>
    <s v="DISTRICT ACCOUNTS"/>
    <m/>
    <x v="1706"/>
    <s v="SL-8810-439         "/>
    <s v=" "/>
    <s v=" "/>
    <n v="32"/>
    <s v="L00"/>
    <s v="E09"/>
    <n v="318122"/>
    <n v="0"/>
    <n v="0"/>
    <s v=" "/>
    <s v=" "/>
    <n v="30100000"/>
    <n v="0"/>
    <n v="0"/>
    <n v="0"/>
    <n v="0"/>
    <n v="0"/>
    <n v="0"/>
    <n v="0"/>
    <n v="0"/>
    <n v="0"/>
    <n v="0"/>
    <n v="0"/>
    <n v="0"/>
    <n v="0"/>
    <n v="0"/>
    <n v="0"/>
    <n v="0"/>
    <n v="0"/>
    <n v="0"/>
    <n v="0"/>
    <n v="0"/>
    <n v="0"/>
    <n v="0"/>
    <n v="0"/>
    <n v="0"/>
    <n v="0"/>
  </r>
  <r>
    <s v="SL-8810-440"/>
    <n v="7189"/>
    <s v="001"/>
    <m/>
    <s v="32-L00-D97"/>
    <x v="4"/>
    <x v="264"/>
    <s v="D97"/>
    <x v="1334"/>
    <s v="DISTRICT ACCOUNTS"/>
    <m/>
    <x v="1707"/>
    <s v="SL-8810-440         "/>
    <s v=" "/>
    <s v=" "/>
    <n v="32"/>
    <s v="L00"/>
    <s v="D97"/>
    <n v="318122"/>
    <n v="0"/>
    <n v="35.590000000000003"/>
    <s v=" "/>
    <s v=" "/>
    <n v="30100000"/>
    <n v="119.09"/>
    <n v="0"/>
    <n v="0"/>
    <n v="119.09"/>
    <n v="35.590000000000003"/>
    <n v="28.96"/>
    <n v="0"/>
    <n v="0"/>
    <n v="1596.49"/>
    <n v="1603.12"/>
    <n v="107.72"/>
    <n v="0"/>
    <n v="0"/>
    <n v="107.72"/>
    <n v="119.09"/>
    <n v="28.96"/>
    <n v="0"/>
    <n v="0"/>
    <n v="1477.4"/>
    <n v="1567.53"/>
    <n v="0"/>
    <n v="0"/>
    <n v="0"/>
    <n v="0"/>
    <n v="0"/>
  </r>
  <r>
    <s v="SL-8810-462"/>
    <n v="7190"/>
    <s v="001"/>
    <m/>
    <s v="32-L00-D68"/>
    <x v="4"/>
    <x v="264"/>
    <s v="D68"/>
    <x v="1335"/>
    <s v="DISTRICT ACCOUNTS"/>
    <m/>
    <x v="1708"/>
    <s v="SL-8810-462         "/>
    <s v=" "/>
    <s v=" "/>
    <n v="32"/>
    <s v="L00"/>
    <s v="D68"/>
    <n v="318122"/>
    <n v="0"/>
    <n v="20.23"/>
    <s v=" "/>
    <s v=" "/>
    <n v="30100000"/>
    <n v="60.04"/>
    <n v="0"/>
    <n v="0"/>
    <n v="60.04"/>
    <n v="20.23"/>
    <n v="20.64"/>
    <n v="0"/>
    <n v="0"/>
    <n v="632.26"/>
    <n v="631.85"/>
    <n v="13.39"/>
    <n v="0"/>
    <n v="0"/>
    <n v="13.39"/>
    <n v="60.04"/>
    <n v="20.64"/>
    <n v="0"/>
    <n v="0"/>
    <n v="572.22"/>
    <n v="611.62"/>
    <n v="0"/>
    <n v="0"/>
    <n v="0"/>
    <n v="0"/>
    <n v="0"/>
  </r>
  <r>
    <s v="SL-8907-443"/>
    <n v="7191"/>
    <s v="001"/>
    <m/>
    <s v="32-L00-D78"/>
    <x v="4"/>
    <x v="264"/>
    <s v="D78"/>
    <x v="1336"/>
    <s v="DISTRICT ACCOUNTS"/>
    <m/>
    <x v="1709"/>
    <s v="SL-8907-443         "/>
    <s v=" "/>
    <s v=" "/>
    <n v="32"/>
    <s v="L00"/>
    <s v="D78"/>
    <n v="318122"/>
    <n v="0"/>
    <n v="87.13"/>
    <s v=" "/>
    <s v=" "/>
    <n v="30100000"/>
    <n v="75.86"/>
    <n v="0"/>
    <n v="0"/>
    <n v="75.86"/>
    <n v="87.13"/>
    <n v="23.2"/>
    <n v="0"/>
    <n v="0"/>
    <n v="1646.83"/>
    <n v="1710.76"/>
    <n v="55.32"/>
    <n v="0"/>
    <n v="0"/>
    <n v="55.32"/>
    <n v="75.86"/>
    <n v="23.2"/>
    <n v="0"/>
    <n v="0"/>
    <n v="1570.97"/>
    <n v="1623.63"/>
    <n v="0"/>
    <n v="0"/>
    <n v="0"/>
    <n v="0"/>
    <n v="0"/>
  </r>
  <r>
    <s v="SL-8907-444"/>
    <n v="7192"/>
    <s v="001"/>
    <m/>
    <s v="32-L00-D76"/>
    <x v="4"/>
    <x v="264"/>
    <s v="D76"/>
    <x v="1337"/>
    <s v="DISTRICT ACCOUNTS"/>
    <m/>
    <x v="1710"/>
    <s v="SL-8907-444         "/>
    <s v=" "/>
    <s v=" "/>
    <n v="32"/>
    <s v="L00"/>
    <s v="D76"/>
    <n v="318122"/>
    <n v="0"/>
    <n v="24.04"/>
    <s v=" "/>
    <s v=" "/>
    <n v="30100000"/>
    <n v="24.24"/>
    <n v="0"/>
    <n v="0"/>
    <n v="24.24"/>
    <n v="24.04"/>
    <n v="0"/>
    <n v="0"/>
    <n v="0"/>
    <n v="450.1"/>
    <n v="474.14"/>
    <n v="18.690000000000001"/>
    <n v="0"/>
    <n v="0"/>
    <n v="18.690000000000001"/>
    <n v="24.24"/>
    <n v="0"/>
    <n v="0"/>
    <n v="0"/>
    <n v="425.86"/>
    <n v="450.1"/>
    <n v="0"/>
    <n v="0"/>
    <n v="0"/>
    <n v="0"/>
    <n v="0"/>
  </r>
  <r>
    <s v="SL-8912-446"/>
    <n v="7193"/>
    <s v="001"/>
    <m/>
    <s v="32-L00-E14"/>
    <x v="4"/>
    <x v="264"/>
    <s v="E14"/>
    <x v="1338"/>
    <s v="DISTRICT ACCOUNTS"/>
    <m/>
    <x v="1711"/>
    <s v="SL-8912-446         "/>
    <s v=" "/>
    <s v=" "/>
    <n v="32"/>
    <s v="L00"/>
    <s v="E14"/>
    <n v="318122"/>
    <n v="0"/>
    <n v="16.079999999999998"/>
    <s v=" "/>
    <s v=" "/>
    <n v="30100000"/>
    <n v="33.61"/>
    <n v="0"/>
    <n v="0"/>
    <n v="33.61"/>
    <n v="16.079999999999998"/>
    <n v="5.23"/>
    <n v="0"/>
    <n v="0"/>
    <n v="375.49"/>
    <n v="386.34"/>
    <n v="18.940000000000001"/>
    <n v="0"/>
    <n v="0"/>
    <n v="18.940000000000001"/>
    <n v="33.61"/>
    <n v="5.23"/>
    <n v="0"/>
    <n v="0"/>
    <n v="341.88"/>
    <n v="370.26"/>
    <n v="0"/>
    <n v="0"/>
    <n v="0"/>
    <n v="0"/>
    <n v="0"/>
  </r>
  <r>
    <s v="SL-9001-447"/>
    <n v="7194"/>
    <s v="001"/>
    <m/>
    <s v="32-L00-D77"/>
    <x v="4"/>
    <x v="264"/>
    <s v="D77"/>
    <x v="1339"/>
    <s v="DISTRICT ACCOUNTS"/>
    <m/>
    <x v="1712"/>
    <s v="SL-9001-447         "/>
    <s v=" "/>
    <s v=" "/>
    <n v="32"/>
    <s v="L00"/>
    <s v="D77"/>
    <n v="318122"/>
    <n v="0"/>
    <n v="8.67"/>
    <s v=" "/>
    <s v=" "/>
    <n v="30100000"/>
    <n v="35.799999999999997"/>
    <n v="0"/>
    <n v="0"/>
    <n v="35.799999999999997"/>
    <n v="8.67"/>
    <n v="0"/>
    <n v="0"/>
    <n v="0"/>
    <n v="479.75"/>
    <n v="488.42"/>
    <n v="31.37"/>
    <n v="0"/>
    <n v="0"/>
    <n v="31.37"/>
    <n v="35.799999999999997"/>
    <n v="0"/>
    <n v="0"/>
    <n v="0"/>
    <n v="443.95"/>
    <n v="479.75"/>
    <n v="0"/>
    <n v="0"/>
    <n v="0"/>
    <n v="0"/>
    <n v="0"/>
  </r>
  <r>
    <s v="SL-9003-448"/>
    <n v="7195"/>
    <s v="001"/>
    <m/>
    <s v="32-L00-D75"/>
    <x v="4"/>
    <x v="264"/>
    <s v="D75"/>
    <x v="10"/>
    <s v="DISTRICT ACCOUNTS"/>
    <m/>
    <x v="1713"/>
    <s v="SL-9003-448         "/>
    <s v=" "/>
    <s v=" "/>
    <n v="32"/>
    <s v="L00"/>
    <s v="D75"/>
    <n v="318122"/>
    <n v="0"/>
    <n v="0"/>
    <s v=" "/>
    <s v=" "/>
    <n v="30100000"/>
    <n v="0"/>
    <n v="0"/>
    <n v="0"/>
    <n v="0"/>
    <n v="0"/>
    <n v="0"/>
    <n v="0"/>
    <n v="0"/>
    <n v="0"/>
    <n v="0"/>
    <n v="0"/>
    <n v="0"/>
    <n v="0"/>
    <n v="0"/>
    <n v="0"/>
    <n v="0"/>
    <n v="0"/>
    <n v="0"/>
    <n v="0"/>
    <n v="0"/>
    <n v="0"/>
    <n v="0"/>
    <n v="0"/>
    <n v="0"/>
    <n v="0"/>
  </r>
  <r>
    <s v="SL-9003-449"/>
    <n v="7196"/>
    <s v="001"/>
    <m/>
    <s v="32-L00-D83"/>
    <x v="4"/>
    <x v="264"/>
    <s v="D83"/>
    <x v="1340"/>
    <s v="DISTRICT ACCOUNTS"/>
    <m/>
    <x v="1714"/>
    <s v="SL-9003-449         "/>
    <s v=" "/>
    <s v=" "/>
    <n v="32"/>
    <s v="L00"/>
    <s v="D83"/>
    <n v="318122"/>
    <n v="0"/>
    <n v="61.73"/>
    <s v=" "/>
    <s v=" "/>
    <n v="30100000"/>
    <n v="69.39"/>
    <n v="0"/>
    <n v="0"/>
    <n v="69.39"/>
    <n v="61.73"/>
    <n v="8.35"/>
    <n v="0"/>
    <n v="0"/>
    <n v="1061.0999999999999"/>
    <n v="1114.48"/>
    <n v="35.24"/>
    <n v="0"/>
    <n v="0"/>
    <n v="35.24"/>
    <n v="69.39"/>
    <n v="8.35"/>
    <n v="0"/>
    <n v="0"/>
    <n v="991.71"/>
    <n v="1052.75"/>
    <n v="0"/>
    <n v="0"/>
    <n v="0"/>
    <n v="0"/>
    <n v="0"/>
  </r>
  <r>
    <s v="SL-9007-452"/>
    <n v="7197"/>
    <s v="001"/>
    <m/>
    <s v="32-L00-E06"/>
    <x v="4"/>
    <x v="264"/>
    <s v="E06"/>
    <x v="1341"/>
    <s v="DISTRICT ACCOUNTS"/>
    <m/>
    <x v="1715"/>
    <s v="SL-9007-452         "/>
    <s v=" "/>
    <s v=" "/>
    <n v="32"/>
    <s v="L00"/>
    <s v="E06"/>
    <n v="318122"/>
    <n v="0"/>
    <n v="17.670000000000002"/>
    <s v=" "/>
    <s v=" "/>
    <n v="30100000"/>
    <n v="7.81"/>
    <n v="0"/>
    <n v="0"/>
    <n v="7.81"/>
    <n v="17.670000000000002"/>
    <n v="0"/>
    <n v="0"/>
    <n v="0"/>
    <n v="545.32000000000005"/>
    <n v="562.99"/>
    <n v="20.47"/>
    <n v="0"/>
    <n v="0"/>
    <n v="20.47"/>
    <n v="7.81"/>
    <n v="0"/>
    <n v="0"/>
    <n v="0"/>
    <n v="537.51"/>
    <n v="545.32000000000005"/>
    <n v="0"/>
    <n v="0"/>
    <n v="0"/>
    <n v="0"/>
    <n v="0"/>
  </r>
  <r>
    <s v="SL-9012-453"/>
    <n v="7198"/>
    <s v="001"/>
    <m/>
    <s v="32-L00-E08"/>
    <x v="4"/>
    <x v="264"/>
    <s v="E08"/>
    <x v="1342"/>
    <s v="DISTRICT ACCOUNTS"/>
    <m/>
    <x v="1716"/>
    <s v="SL-9012-453         "/>
    <s v=" "/>
    <s v=" "/>
    <n v="32"/>
    <s v="L00"/>
    <s v="E08"/>
    <n v="318122"/>
    <n v="0"/>
    <n v="111.4"/>
    <s v=" "/>
    <s v=" "/>
    <n v="30100000"/>
    <n v="246.57"/>
    <n v="0"/>
    <n v="0"/>
    <n v="246.57"/>
    <n v="111.4"/>
    <n v="20.54"/>
    <n v="0"/>
    <n v="0"/>
    <n v="2012.27"/>
    <n v="2103.13"/>
    <n v="0"/>
    <n v="0"/>
    <n v="0"/>
    <n v="0"/>
    <n v="246.57"/>
    <n v="20.54"/>
    <n v="0"/>
    <n v="0"/>
    <n v="1765.7"/>
    <n v="1991.73"/>
    <n v="0"/>
    <n v="0"/>
    <n v="0"/>
    <n v="0"/>
    <n v="0"/>
  </r>
  <r>
    <s v="SL-9012-454"/>
    <n v="7199"/>
    <s v="001"/>
    <m/>
    <s v="32-L00-E10"/>
    <x v="4"/>
    <x v="264"/>
    <s v="E10"/>
    <x v="1343"/>
    <s v="DISTRICT ACCOUNTS"/>
    <m/>
    <x v="1717"/>
    <s v="SL-9012-454         "/>
    <s v=" "/>
    <s v=" "/>
    <n v="32"/>
    <s v="L00"/>
    <s v="E10"/>
    <n v="318122"/>
    <n v="0"/>
    <n v="26.88"/>
    <s v=" "/>
    <s v=" "/>
    <n v="30100000"/>
    <n v="14.36"/>
    <n v="0"/>
    <n v="0"/>
    <n v="14.36"/>
    <n v="26.88"/>
    <n v="0"/>
    <n v="0"/>
    <n v="0"/>
    <n v="334.52"/>
    <n v="361.4"/>
    <n v="32.479999999999997"/>
    <n v="0"/>
    <n v="0"/>
    <n v="32.479999999999997"/>
    <n v="14.36"/>
    <n v="0"/>
    <n v="0"/>
    <n v="0"/>
    <n v="320.16000000000003"/>
    <n v="334.52"/>
    <n v="0"/>
    <n v="0"/>
    <n v="0"/>
    <n v="0"/>
    <n v="0"/>
  </r>
  <r>
    <s v="SL-9012-456"/>
    <n v="7200"/>
    <s v="001"/>
    <m/>
    <s v="32-L00-D98"/>
    <x v="4"/>
    <x v="264"/>
    <s v="D98"/>
    <x v="1344"/>
    <s v="DISTRICT ACCOUNTS"/>
    <m/>
    <x v="1718"/>
    <s v="SL-9012-456         "/>
    <s v=" "/>
    <s v=" "/>
    <n v="32"/>
    <s v="L00"/>
    <s v="D98"/>
    <n v="318122"/>
    <n v="0"/>
    <n v="25.7"/>
    <s v=" "/>
    <s v=" "/>
    <n v="30100000"/>
    <n v="102.89"/>
    <n v="0"/>
    <n v="0"/>
    <n v="102.89"/>
    <n v="25.7"/>
    <n v="9.94"/>
    <n v="0"/>
    <n v="0"/>
    <n v="895.78"/>
    <n v="911.54"/>
    <n v="28.43"/>
    <n v="0"/>
    <n v="0"/>
    <n v="28.43"/>
    <n v="102.89"/>
    <n v="9.94"/>
    <n v="0"/>
    <n v="0"/>
    <n v="792.89"/>
    <n v="885.84"/>
    <n v="0"/>
    <n v="0"/>
    <n v="0"/>
    <n v="0"/>
    <n v="0"/>
  </r>
  <r>
    <s v="SL-9012-457"/>
    <n v="7201"/>
    <s v="001"/>
    <m/>
    <s v="32-L00-D99"/>
    <x v="4"/>
    <x v="264"/>
    <s v="D99"/>
    <x v="1345"/>
    <s v="DISTRICT ACCOUNTS"/>
    <m/>
    <x v="1719"/>
    <s v="SL-9012-457         "/>
    <s v=" "/>
    <s v=" "/>
    <n v="32"/>
    <s v="L00"/>
    <s v="D99"/>
    <n v="318122"/>
    <n v="0"/>
    <n v="38.58"/>
    <s v=" "/>
    <s v=" "/>
    <n v="30100000"/>
    <n v="47.4"/>
    <n v="0"/>
    <n v="0"/>
    <n v="47.4"/>
    <n v="38.58"/>
    <n v="6.96"/>
    <n v="0"/>
    <n v="0"/>
    <n v="1030.8900000000001"/>
    <n v="1062.51"/>
    <n v="36.69"/>
    <n v="0"/>
    <n v="0"/>
    <n v="36.69"/>
    <n v="47.4"/>
    <n v="6.96"/>
    <n v="0"/>
    <n v="0"/>
    <n v="983.49"/>
    <n v="1023.93"/>
    <n v="0"/>
    <n v="0"/>
    <n v="0"/>
    <n v="0"/>
    <n v="0"/>
  </r>
  <r>
    <s v="SL-9012-458"/>
    <n v="7202"/>
    <s v="001"/>
    <m/>
    <s v="32-L00-E05"/>
    <x v="4"/>
    <x v="264"/>
    <s v="E05"/>
    <x v="1346"/>
    <s v="DISTRICT ACCOUNTS"/>
    <m/>
    <x v="1720"/>
    <s v="SL-9012-458         "/>
    <s v=" "/>
    <s v=" "/>
    <n v="32"/>
    <s v="L00"/>
    <s v="E05"/>
    <n v="318122"/>
    <n v="0"/>
    <n v="34.57"/>
    <s v=" "/>
    <s v=" "/>
    <n v="30100000"/>
    <n v="115.44"/>
    <n v="0"/>
    <n v="0"/>
    <n v="115.44"/>
    <n v="34.57"/>
    <n v="10.41"/>
    <n v="0"/>
    <n v="0"/>
    <n v="896.07"/>
    <n v="920.23"/>
    <n v="34.07"/>
    <n v="0"/>
    <n v="0"/>
    <n v="34.07"/>
    <n v="115.44"/>
    <n v="10.41"/>
    <n v="0"/>
    <n v="0"/>
    <n v="780.63"/>
    <n v="885.66"/>
    <n v="0"/>
    <n v="0"/>
    <n v="0"/>
    <n v="0"/>
    <n v="0"/>
  </r>
  <r>
    <s v="SL-9012-459"/>
    <n v="7203"/>
    <s v="001"/>
    <m/>
    <s v="32-L00-E01"/>
    <x v="4"/>
    <x v="264"/>
    <s v="E01"/>
    <x v="1347"/>
    <s v="DISTRICT ACCOUNTS"/>
    <m/>
    <x v="1721"/>
    <s v="SL-9012-459         "/>
    <s v=" "/>
    <s v=" "/>
    <n v="32"/>
    <s v="L00"/>
    <s v="E01"/>
    <n v="318122"/>
    <n v="0"/>
    <n v="33.25"/>
    <s v=" "/>
    <s v=" "/>
    <n v="30100000"/>
    <n v="25.22"/>
    <n v="0"/>
    <n v="0"/>
    <n v="25.22"/>
    <n v="33.25"/>
    <n v="0"/>
    <n v="0"/>
    <n v="0"/>
    <n v="358.51"/>
    <n v="391.76"/>
    <n v="17.18"/>
    <n v="0"/>
    <n v="0"/>
    <n v="17.18"/>
    <n v="25.22"/>
    <n v="0"/>
    <n v="0"/>
    <n v="0"/>
    <n v="333.29"/>
    <n v="358.51"/>
    <n v="0"/>
    <n v="0"/>
    <n v="0"/>
    <n v="0"/>
    <n v="0"/>
  </r>
  <r>
    <s v="SL-9101-463"/>
    <n v="7204"/>
    <s v="001"/>
    <m/>
    <s v="32-L00-E04"/>
    <x v="4"/>
    <x v="264"/>
    <s v="E04"/>
    <x v="1348"/>
    <s v="DISTRICT ACCOUNTS"/>
    <m/>
    <x v="1722"/>
    <s v="SL-9101-463         "/>
    <s v=" "/>
    <s v=" "/>
    <n v="32"/>
    <s v="L00"/>
    <s v="E04"/>
    <n v="318122"/>
    <n v="0"/>
    <n v="12.17"/>
    <s v=" "/>
    <s v=" "/>
    <n v="30100000"/>
    <n v="24.14"/>
    <n v="0"/>
    <n v="0"/>
    <n v="24.14"/>
    <n v="12.17"/>
    <n v="0"/>
    <n v="0"/>
    <n v="0"/>
    <n v="302.77999999999997"/>
    <n v="314.95"/>
    <n v="0"/>
    <n v="0"/>
    <n v="0"/>
    <n v="0"/>
    <n v="24.14"/>
    <n v="0"/>
    <n v="0"/>
    <n v="0"/>
    <n v="278.64"/>
    <n v="302.77999999999997"/>
    <n v="0"/>
    <n v="0"/>
    <n v="0"/>
    <n v="0"/>
    <n v="0"/>
  </r>
  <r>
    <s v="SL-9112-464"/>
    <n v="7205"/>
    <s v="001"/>
    <m/>
    <s v="32-L00-D87"/>
    <x v="4"/>
    <x v="264"/>
    <s v="D87"/>
    <x v="1349"/>
    <s v="DISTRICT ACCOUNTS"/>
    <m/>
    <x v="1723"/>
    <s v="SL-9112-464         "/>
    <s v=" "/>
    <s v=" "/>
    <n v="32"/>
    <s v="L00"/>
    <s v="D87"/>
    <n v="318122"/>
    <n v="0"/>
    <n v="25.57"/>
    <s v=" "/>
    <s v=" "/>
    <n v="30100000"/>
    <n v="56.14"/>
    <n v="0"/>
    <n v="0"/>
    <n v="56.14"/>
    <n v="25.57"/>
    <n v="4.3099999999999996"/>
    <n v="0"/>
    <n v="0"/>
    <n v="782.9"/>
    <n v="804.16"/>
    <n v="27.7"/>
    <n v="0"/>
    <n v="0"/>
    <n v="27.7"/>
    <n v="56.14"/>
    <n v="4.3099999999999996"/>
    <n v="0"/>
    <n v="0"/>
    <n v="726.76"/>
    <n v="778.59"/>
    <n v="0"/>
    <n v="0"/>
    <n v="0"/>
    <n v="0"/>
    <n v="0"/>
  </r>
  <r>
    <s v="SL-9201-465"/>
    <n v="7206"/>
    <s v="001"/>
    <m/>
    <s v="32-L00-D88"/>
    <x v="4"/>
    <x v="264"/>
    <s v="D88"/>
    <x v="719"/>
    <s v="DISTRICT ACCOUNTS"/>
    <m/>
    <x v="1724"/>
    <s v="SL-9201-465         "/>
    <s v=" "/>
    <s v=" "/>
    <n v="32"/>
    <s v="L00"/>
    <s v="D88"/>
    <n v="318122"/>
    <n v="0"/>
    <n v="25.06"/>
    <s v=" "/>
    <s v=" "/>
    <n v="30100000"/>
    <n v="13.69"/>
    <n v="0"/>
    <n v="0"/>
    <n v="13.69"/>
    <n v="25.06"/>
    <n v="0.2"/>
    <n v="0"/>
    <n v="0"/>
    <n v="759.95"/>
    <n v="784.81"/>
    <n v="28.56"/>
    <n v="0"/>
    <n v="0"/>
    <n v="28.56"/>
    <n v="13.69"/>
    <n v="0.2"/>
    <n v="0"/>
    <n v="0"/>
    <n v="746.26"/>
    <n v="759.75"/>
    <n v="0"/>
    <n v="0"/>
    <n v="0"/>
    <n v="0"/>
    <n v="0"/>
  </r>
  <r>
    <s v="SL-9201-466"/>
    <n v="7207"/>
    <s v="001"/>
    <m/>
    <s v="32-L00-D96"/>
    <x v="4"/>
    <x v="264"/>
    <s v="D96"/>
    <x v="1350"/>
    <s v="DISTRICT ACCOUNTS"/>
    <m/>
    <x v="1725"/>
    <s v="SL-9201-466         "/>
    <s v=" "/>
    <s v=" "/>
    <n v="32"/>
    <s v="L00"/>
    <s v="D96"/>
    <n v="318122"/>
    <n v="0"/>
    <n v="9.2100000000000009"/>
    <s v=" "/>
    <s v=" "/>
    <n v="30100000"/>
    <n v="0"/>
    <n v="0"/>
    <n v="0"/>
    <n v="0"/>
    <n v="9.2100000000000009"/>
    <n v="0.02"/>
    <n v="0"/>
    <n v="0"/>
    <n v="188.67"/>
    <n v="197.86"/>
    <n v="13.64"/>
    <n v="0"/>
    <n v="0"/>
    <n v="13.64"/>
    <n v="0"/>
    <n v="0.02"/>
    <n v="0"/>
    <n v="0"/>
    <n v="188.67"/>
    <n v="188.65"/>
    <n v="0"/>
    <n v="0"/>
    <n v="0"/>
    <n v="0"/>
    <n v="0"/>
  </r>
  <r>
    <s v="SL-9203-467"/>
    <n v="7208"/>
    <s v="001"/>
    <m/>
    <s v="32-L00-E07"/>
    <x v="4"/>
    <x v="264"/>
    <s v="E07"/>
    <x v="1351"/>
    <s v="DISTRICT ACCOUNTS"/>
    <m/>
    <x v="1726"/>
    <s v="SL-9203-467         "/>
    <s v=" "/>
    <s v=" "/>
    <n v="32"/>
    <s v="L00"/>
    <s v="E07"/>
    <n v="318122"/>
    <n v="0"/>
    <n v="25.41"/>
    <s v=" "/>
    <s v=" "/>
    <n v="30100000"/>
    <n v="38.630000000000003"/>
    <n v="0"/>
    <n v="0"/>
    <n v="38.630000000000003"/>
    <n v="25.41"/>
    <n v="10.51"/>
    <n v="0"/>
    <n v="0"/>
    <n v="469.81"/>
    <n v="484.71"/>
    <n v="15.77"/>
    <n v="0"/>
    <n v="0"/>
    <n v="15.77"/>
    <n v="38.630000000000003"/>
    <n v="10.51"/>
    <n v="0"/>
    <n v="0"/>
    <n v="431.18"/>
    <n v="459.3"/>
    <n v="0"/>
    <n v="0"/>
    <n v="0"/>
    <n v="0"/>
    <n v="0"/>
  </r>
  <r>
    <s v="SL-9204-468"/>
    <n v="7209"/>
    <s v="001"/>
    <m/>
    <s v="32-L00-E11"/>
    <x v="4"/>
    <x v="264"/>
    <s v="E11"/>
    <x v="1352"/>
    <s v="DISTRICT ACCOUNTS"/>
    <m/>
    <x v="1727"/>
    <s v="SL-9204-468         "/>
    <s v=" "/>
    <s v=" "/>
    <n v="32"/>
    <s v="L00"/>
    <s v="E11"/>
    <n v="318122"/>
    <n v="0"/>
    <n v="33.1"/>
    <s v=" "/>
    <s v=" "/>
    <n v="30100000"/>
    <n v="137.6"/>
    <n v="0"/>
    <n v="0"/>
    <n v="137.6"/>
    <n v="33.1"/>
    <n v="25.92"/>
    <n v="0"/>
    <n v="0"/>
    <n v="1662.75"/>
    <n v="1669.93"/>
    <n v="121.69"/>
    <n v="0"/>
    <n v="0"/>
    <n v="121.69"/>
    <n v="137.6"/>
    <n v="25.92"/>
    <n v="0"/>
    <n v="0"/>
    <n v="1525.15"/>
    <n v="1636.83"/>
    <n v="0"/>
    <n v="0"/>
    <n v="0"/>
    <n v="0"/>
    <n v="0"/>
  </r>
  <r>
    <s v="SL-9204-478"/>
    <n v="7210"/>
    <s v="001"/>
    <m/>
    <s v="32-L00-E61"/>
    <x v="4"/>
    <x v="264"/>
    <s v="E61"/>
    <x v="1353"/>
    <s v="DISTRICT ACCOUNTS"/>
    <m/>
    <x v="1728"/>
    <s v="SL-9204-478         "/>
    <s v=" "/>
    <s v=" "/>
    <n v="32"/>
    <s v="L00"/>
    <s v="E61"/>
    <n v="318122"/>
    <n v="0"/>
    <n v="21.55"/>
    <s v=" "/>
    <s v=" "/>
    <n v="30100000"/>
    <n v="68.25"/>
    <n v="0"/>
    <n v="0"/>
    <n v="68.25"/>
    <n v="21.55"/>
    <n v="14.98"/>
    <n v="0"/>
    <n v="0"/>
    <n v="930.54"/>
    <n v="937.11"/>
    <n v="7.69"/>
    <n v="0"/>
    <n v="0"/>
    <n v="7.69"/>
    <n v="68.25"/>
    <n v="14.98"/>
    <n v="0"/>
    <n v="0"/>
    <n v="862.29"/>
    <n v="915.56"/>
    <n v="0"/>
    <n v="0"/>
    <n v="0"/>
    <n v="0"/>
    <n v="0"/>
  </r>
  <r>
    <s v="SL-9205-469"/>
    <n v="7211"/>
    <s v="001"/>
    <m/>
    <s v="32-L00-E12"/>
    <x v="4"/>
    <x v="264"/>
    <s v="E12"/>
    <x v="10"/>
    <s v="DISTRICT ACCOUNTS"/>
    <m/>
    <x v="1729"/>
    <s v="SL-9205-469         "/>
    <s v=" "/>
    <s v=" "/>
    <n v="32"/>
    <s v="L00"/>
    <s v="E12"/>
    <n v="318122"/>
    <n v="0"/>
    <n v="0"/>
    <s v=" "/>
    <s v=" "/>
    <n v="30100000"/>
    <n v="0"/>
    <n v="0"/>
    <n v="0"/>
    <n v="0"/>
    <n v="0"/>
    <n v="0"/>
    <n v="0"/>
    <n v="0"/>
    <n v="0"/>
    <n v="0"/>
    <n v="0"/>
    <n v="0"/>
    <n v="0"/>
    <n v="0"/>
    <n v="0"/>
    <n v="0"/>
    <n v="0"/>
    <n v="0"/>
    <n v="0"/>
    <n v="0"/>
    <n v="0"/>
    <n v="0"/>
    <n v="0"/>
    <n v="0"/>
    <n v="0"/>
  </r>
  <r>
    <s v="SL-9205-470"/>
    <n v="7212"/>
    <s v="001"/>
    <m/>
    <s v="32-L00-E16"/>
    <x v="4"/>
    <x v="264"/>
    <s v="E16"/>
    <x v="1354"/>
    <s v="DISTRICT ACCOUNTS"/>
    <m/>
    <x v="1730"/>
    <s v="SL-9205-470         "/>
    <s v=" "/>
    <s v=" "/>
    <n v="32"/>
    <s v="L00"/>
    <s v="E16"/>
    <n v="318122"/>
    <n v="0"/>
    <n v="18.62"/>
    <s v=" "/>
    <s v=" "/>
    <n v="30100000"/>
    <n v="7.54"/>
    <n v="0"/>
    <n v="0"/>
    <n v="7.54"/>
    <n v="18.62"/>
    <n v="0"/>
    <n v="0"/>
    <n v="0"/>
    <n v="202.79"/>
    <n v="221.41"/>
    <n v="0"/>
    <n v="0"/>
    <n v="0"/>
    <n v="0"/>
    <n v="7.54"/>
    <n v="0"/>
    <n v="0"/>
    <n v="0"/>
    <n v="195.25"/>
    <n v="202.79"/>
    <n v="0"/>
    <n v="0"/>
    <n v="0"/>
    <n v="0"/>
    <n v="0"/>
  </r>
  <r>
    <s v="SL-9206-471"/>
    <n v="7213"/>
    <s v="001"/>
    <m/>
    <s v="32-L00-E19"/>
    <x v="4"/>
    <x v="264"/>
    <s v="E19"/>
    <x v="1355"/>
    <s v="DISTRICT ACCOUNTS"/>
    <m/>
    <x v="1731"/>
    <s v="SL-9206-471         "/>
    <s v=" "/>
    <s v=" "/>
    <n v="32"/>
    <s v="L00"/>
    <s v="E19"/>
    <n v="318122"/>
    <n v="0"/>
    <n v="4.6500000000000004"/>
    <s v=" "/>
    <s v=" "/>
    <n v="30100000"/>
    <n v="18.34"/>
    <n v="0"/>
    <n v="0"/>
    <n v="18.34"/>
    <n v="4.6500000000000004"/>
    <n v="2.96"/>
    <n v="0"/>
    <n v="0"/>
    <n v="259.82"/>
    <n v="261.51"/>
    <n v="9.41"/>
    <n v="0"/>
    <n v="0"/>
    <n v="9.41"/>
    <n v="18.34"/>
    <n v="2.96"/>
    <n v="0"/>
    <n v="0"/>
    <n v="241.48"/>
    <n v="256.86"/>
    <n v="0"/>
    <n v="0"/>
    <n v="0"/>
    <n v="0"/>
    <n v="0"/>
  </r>
  <r>
    <s v="SL-9207-472"/>
    <n v="7214"/>
    <s v="001"/>
    <m/>
    <s v="32-L00-E22"/>
    <x v="4"/>
    <x v="264"/>
    <s v="E22"/>
    <x v="1356"/>
    <s v="DISTRICT ACCOUNTS"/>
    <m/>
    <x v="1732"/>
    <s v="SL-9207-472         "/>
    <s v=" "/>
    <s v=" "/>
    <n v="32"/>
    <s v="L00"/>
    <s v="E22"/>
    <n v="318122"/>
    <n v="0"/>
    <n v="6.02"/>
    <s v=" "/>
    <s v=" "/>
    <n v="30100000"/>
    <n v="28.77"/>
    <n v="0"/>
    <n v="0"/>
    <n v="28.77"/>
    <n v="6.02"/>
    <n v="1.97"/>
    <n v="0"/>
    <n v="0"/>
    <n v="268.60000000000002"/>
    <n v="272.64999999999998"/>
    <n v="16.059999999999999"/>
    <n v="0"/>
    <n v="0"/>
    <n v="16.059999999999999"/>
    <n v="28.77"/>
    <n v="1.97"/>
    <n v="0"/>
    <n v="0"/>
    <n v="239.83"/>
    <n v="266.63"/>
    <n v="0"/>
    <n v="0"/>
    <n v="0"/>
    <n v="0"/>
    <n v="0"/>
  </r>
  <r>
    <s v="SL-9207-474"/>
    <n v="7215"/>
    <s v="001"/>
    <m/>
    <s v="32-L00-E17"/>
    <x v="4"/>
    <x v="264"/>
    <s v="E17"/>
    <x v="1357"/>
    <s v="DISTRICT ACCOUNTS"/>
    <m/>
    <x v="1733"/>
    <s v="SL-9207-474         "/>
    <s v=" "/>
    <s v=" "/>
    <n v="32"/>
    <s v="L00"/>
    <s v="E17"/>
    <n v="318122"/>
    <n v="0"/>
    <n v="13.2"/>
    <s v=" "/>
    <s v=" "/>
    <n v="30100000"/>
    <n v="13.68"/>
    <n v="0"/>
    <n v="0"/>
    <n v="13.68"/>
    <n v="13.2"/>
    <n v="14.57"/>
    <n v="0"/>
    <n v="0"/>
    <n v="94.08"/>
    <n v="92.71"/>
    <n v="0"/>
    <n v="0"/>
    <n v="0"/>
    <n v="0"/>
    <n v="13.68"/>
    <n v="14.57"/>
    <n v="0"/>
    <n v="0"/>
    <n v="80.400000000000006"/>
    <n v="79.510000000000005"/>
    <n v="0"/>
    <n v="0"/>
    <n v="0"/>
    <n v="0"/>
    <n v="0"/>
  </r>
  <r>
    <s v="SL-9207-476"/>
    <n v="7216"/>
    <s v="001"/>
    <m/>
    <s v="32-L00-E21"/>
    <x v="4"/>
    <x v="264"/>
    <s v="E21"/>
    <x v="1355"/>
    <s v="DISTRICT ACCOUNTS"/>
    <m/>
    <x v="1734"/>
    <s v="SL-9207-476         "/>
    <s v=" "/>
    <s v=" "/>
    <n v="32"/>
    <s v="L00"/>
    <s v="E21"/>
    <n v="318122"/>
    <n v="0"/>
    <n v="4.6500000000000004"/>
    <s v=" "/>
    <s v=" "/>
    <n v="30100000"/>
    <n v="10.28"/>
    <n v="0"/>
    <n v="0"/>
    <n v="10.28"/>
    <n v="4.6500000000000004"/>
    <n v="4.75"/>
    <n v="0"/>
    <n v="0"/>
    <n v="63.92"/>
    <n v="63.82"/>
    <n v="0"/>
    <n v="0"/>
    <n v="0"/>
    <n v="0"/>
    <n v="10.28"/>
    <n v="4.75"/>
    <n v="0"/>
    <n v="0"/>
    <n v="53.64"/>
    <n v="59.17"/>
    <n v="0"/>
    <n v="0"/>
    <n v="0"/>
    <n v="0"/>
    <n v="0"/>
  </r>
  <r>
    <s v="SL-9207-477"/>
    <n v="7217"/>
    <s v="001"/>
    <m/>
    <s v="32-L01-004"/>
    <x v="4"/>
    <x v="272"/>
    <s v="004"/>
    <x v="1358"/>
    <s v="DISTRICT ACCOUNTS"/>
    <m/>
    <x v="1735"/>
    <s v="SL-9207-477         "/>
    <s v=" "/>
    <s v=" "/>
    <n v="32"/>
    <s v="L01"/>
    <n v="4"/>
    <n v="318122"/>
    <n v="0"/>
    <n v="75.03"/>
    <s v=" "/>
    <s v=" "/>
    <n v="30100000"/>
    <n v="251.26"/>
    <n v="0"/>
    <n v="0"/>
    <n v="251.26"/>
    <n v="75.03"/>
    <n v="0"/>
    <n v="0"/>
    <n v="0"/>
    <n v="1837.05"/>
    <n v="1912.08"/>
    <n v="154.69"/>
    <n v="0"/>
    <n v="0"/>
    <n v="154.69"/>
    <n v="251.26"/>
    <n v="0"/>
    <n v="0"/>
    <n v="0"/>
    <n v="1585.79"/>
    <n v="1837.05"/>
    <n v="0"/>
    <n v="0"/>
    <n v="0"/>
    <n v="0"/>
    <n v="0"/>
  </r>
  <r>
    <s v="SL-92079475"/>
    <n v="7218"/>
    <s v="001"/>
    <m/>
    <s v="32-L00-E20"/>
    <x v="4"/>
    <x v="264"/>
    <s v="E20"/>
    <x v="1267"/>
    <s v="DISTRICT ACCOUNTS"/>
    <m/>
    <x v="1736"/>
    <s v="SL-9207-475         "/>
    <s v=" "/>
    <s v=" "/>
    <n v="32"/>
    <s v="L00"/>
    <s v="E20"/>
    <n v="318122"/>
    <n v="0"/>
    <n v="13.18"/>
    <s v=" "/>
    <s v=" "/>
    <n v="30100000"/>
    <n v="19.73"/>
    <n v="0"/>
    <n v="0"/>
    <n v="19.73"/>
    <n v="13.18"/>
    <n v="7.07"/>
    <n v="0"/>
    <n v="0"/>
    <n v="318.57"/>
    <n v="324.68"/>
    <n v="17.05"/>
    <n v="0"/>
    <n v="0"/>
    <n v="17.05"/>
    <n v="19.73"/>
    <n v="7.07"/>
    <n v="0"/>
    <n v="0"/>
    <n v="298.83999999999997"/>
    <n v="311.5"/>
    <n v="0"/>
    <n v="0"/>
    <n v="0"/>
    <n v="0"/>
    <n v="0"/>
  </r>
  <r>
    <s v="SL-9209-479"/>
    <n v="7219"/>
    <s v="001"/>
    <m/>
    <s v="32-L01-006"/>
    <x v="4"/>
    <x v="272"/>
    <s v="006"/>
    <x v="10"/>
    <s v="DISTRICT ACCOUNTS"/>
    <m/>
    <x v="1737"/>
    <s v="SL-9209-479         "/>
    <s v=" "/>
    <s v=" "/>
    <n v="32"/>
    <s v="L01"/>
    <n v="6"/>
    <n v="318122"/>
    <n v="0"/>
    <n v="0"/>
    <s v=" "/>
    <s v=" "/>
    <n v="30100000"/>
    <n v="0"/>
    <n v="0"/>
    <n v="0"/>
    <n v="0"/>
    <n v="0"/>
    <n v="0"/>
    <n v="0"/>
    <n v="0"/>
    <n v="0"/>
    <n v="0"/>
    <n v="0"/>
    <n v="0"/>
    <n v="0"/>
    <n v="0"/>
    <n v="0"/>
    <n v="0"/>
    <n v="0"/>
    <n v="0"/>
    <n v="0"/>
    <n v="0"/>
    <n v="0"/>
    <n v="0"/>
    <n v="0"/>
    <n v="0"/>
    <n v="0"/>
  </r>
  <r>
    <s v="SL-9209-480"/>
    <n v="7220"/>
    <s v="001"/>
    <m/>
    <s v="32-L00-E23"/>
    <x v="4"/>
    <x v="264"/>
    <s v="E23"/>
    <x v="10"/>
    <s v="DISTRICT ACCOUNTS"/>
    <m/>
    <x v="1738"/>
    <s v="SL-9209-480         "/>
    <s v=" "/>
    <s v=" "/>
    <n v="32"/>
    <s v="L00"/>
    <s v="E23"/>
    <n v="318122"/>
    <n v="0"/>
    <n v="0"/>
    <s v=" "/>
    <s v=" "/>
    <n v="30100000"/>
    <n v="22.95"/>
    <n v="0"/>
    <n v="0"/>
    <n v="22.95"/>
    <n v="0"/>
    <n v="0"/>
    <n v="0"/>
    <n v="0"/>
    <n v="66.53"/>
    <n v="66.53"/>
    <n v="0"/>
    <n v="0"/>
    <n v="0"/>
    <n v="0"/>
    <n v="22.95"/>
    <n v="0"/>
    <n v="0"/>
    <n v="0"/>
    <n v="43.58"/>
    <n v="66.53"/>
    <n v="0"/>
    <n v="0"/>
    <n v="0"/>
    <n v="0"/>
    <n v="0"/>
  </r>
  <r>
    <s v="SL-9210-481"/>
    <n v="7221"/>
    <s v="001"/>
    <m/>
    <s v="32-L01-005"/>
    <x v="4"/>
    <x v="272"/>
    <s v="005"/>
    <x v="10"/>
    <s v="DISTRICT ACCOUNTS"/>
    <m/>
    <x v="1739"/>
    <s v="SL-9210-481         "/>
    <s v=" "/>
    <s v=" "/>
    <n v="32"/>
    <s v="L01"/>
    <n v="5"/>
    <n v="318122"/>
    <n v="0"/>
    <n v="0"/>
    <s v=" "/>
    <s v=" "/>
    <n v="30100000"/>
    <n v="0"/>
    <n v="0"/>
    <n v="0"/>
    <n v="0"/>
    <n v="0"/>
    <n v="0"/>
    <n v="0"/>
    <n v="0"/>
    <n v="0"/>
    <n v="0"/>
    <n v="0"/>
    <n v="0"/>
    <n v="0"/>
    <n v="0"/>
    <n v="0"/>
    <n v="0"/>
    <n v="0"/>
    <n v="0"/>
    <n v="0"/>
    <n v="0"/>
    <n v="0"/>
    <n v="0"/>
    <n v="0"/>
    <n v="0"/>
    <n v="0"/>
  </r>
  <r>
    <s v="SL-9212-484"/>
    <n v="7222"/>
    <s v="001"/>
    <m/>
    <s v="32-L00-E58"/>
    <x v="4"/>
    <x v="264"/>
    <s v="E58"/>
    <x v="1359"/>
    <s v="DISTRICT ACCOUNTS"/>
    <m/>
    <x v="1740"/>
    <s v="SL-9212-484         "/>
    <s v=" "/>
    <s v=" "/>
    <n v="32"/>
    <s v="L00"/>
    <s v="E58"/>
    <n v="318122"/>
    <n v="0"/>
    <n v="6.7"/>
    <s v=" "/>
    <s v=" "/>
    <n v="30100000"/>
    <n v="7.5"/>
    <n v="0"/>
    <n v="0"/>
    <n v="7.5"/>
    <n v="6.7"/>
    <n v="0"/>
    <n v="0"/>
    <n v="0"/>
    <n v="176.51"/>
    <n v="183.21"/>
    <n v="3.52"/>
    <n v="0"/>
    <n v="0"/>
    <n v="3.52"/>
    <n v="7.5"/>
    <n v="0"/>
    <n v="0"/>
    <n v="0"/>
    <n v="169.01"/>
    <n v="176.51"/>
    <n v="0"/>
    <n v="0"/>
    <n v="0"/>
    <n v="0"/>
    <n v="0"/>
  </r>
  <r>
    <s v="SL-9301-482"/>
    <n v="7223"/>
    <s v="001"/>
    <m/>
    <s v="32-L00-E52"/>
    <x v="4"/>
    <x v="264"/>
    <s v="E52"/>
    <x v="1360"/>
    <s v="DISTRICT ACCOUNTS"/>
    <m/>
    <x v="1741"/>
    <s v="SL-9301-482         "/>
    <s v=" "/>
    <s v=" "/>
    <n v="32"/>
    <s v="L00"/>
    <s v="E52"/>
    <n v="318122"/>
    <n v="0"/>
    <n v="13.66"/>
    <s v=" "/>
    <s v=" "/>
    <n v="30100000"/>
    <n v="39.049999999999997"/>
    <n v="0"/>
    <n v="0"/>
    <n v="39.049999999999997"/>
    <n v="13.66"/>
    <n v="31.35"/>
    <n v="0"/>
    <n v="0"/>
    <n v="667.34"/>
    <n v="649.65"/>
    <n v="31.61"/>
    <n v="0"/>
    <n v="0"/>
    <n v="31.61"/>
    <n v="39.049999999999997"/>
    <n v="31.35"/>
    <n v="0"/>
    <n v="0"/>
    <n v="628.29"/>
    <n v="635.99"/>
    <n v="0"/>
    <n v="0"/>
    <n v="0"/>
    <n v="0"/>
    <n v="0"/>
  </r>
  <r>
    <s v="SL-9301-483"/>
    <n v="7224"/>
    <s v="001"/>
    <m/>
    <s v="32-L00-E51"/>
    <x v="4"/>
    <x v="264"/>
    <s v="E51"/>
    <x v="10"/>
    <s v="DISTRICT ACCOUNTS"/>
    <m/>
    <x v="1742"/>
    <s v="SL-9301-483         "/>
    <s v=" "/>
    <s v=" "/>
    <n v="32"/>
    <s v="L00"/>
    <s v="E51"/>
    <n v="318122"/>
    <n v="0"/>
    <n v="0"/>
    <s v=" "/>
    <s v=" "/>
    <n v="30100000"/>
    <n v="0"/>
    <n v="0"/>
    <n v="0"/>
    <n v="0"/>
    <n v="0"/>
    <n v="0"/>
    <n v="0"/>
    <n v="0"/>
    <n v="0"/>
    <n v="0"/>
    <n v="0"/>
    <n v="0"/>
    <n v="0"/>
    <n v="0"/>
    <n v="0"/>
    <n v="0"/>
    <n v="0"/>
    <n v="0"/>
    <n v="0"/>
    <n v="0"/>
    <n v="0"/>
    <n v="0"/>
    <n v="0"/>
    <n v="0"/>
    <n v="0"/>
  </r>
  <r>
    <s v="SL-9301-485"/>
    <n v="7225"/>
    <s v="001"/>
    <m/>
    <s v="32-L00-E60"/>
    <x v="4"/>
    <x v="264"/>
    <s v="E60"/>
    <x v="1361"/>
    <s v="DISTRICT ACCOUNTS"/>
    <m/>
    <x v="1743"/>
    <s v="SL-9301-485         "/>
    <s v=" "/>
    <s v=" "/>
    <n v="32"/>
    <s v="L00"/>
    <s v="E60"/>
    <n v="318122"/>
    <n v="0"/>
    <n v="34.950000000000003"/>
    <s v=" "/>
    <s v=" "/>
    <n v="30100000"/>
    <n v="65.7"/>
    <n v="0"/>
    <n v="0"/>
    <n v="65.7"/>
    <n v="34.950000000000003"/>
    <n v="5.62"/>
    <n v="0"/>
    <n v="0"/>
    <n v="812.28"/>
    <n v="841.61"/>
    <n v="63.18"/>
    <n v="0"/>
    <n v="0"/>
    <n v="63.18"/>
    <n v="65.7"/>
    <n v="5.62"/>
    <n v="0"/>
    <n v="0"/>
    <n v="746.58"/>
    <n v="806.66"/>
    <n v="0"/>
    <n v="0"/>
    <n v="0"/>
    <n v="0"/>
    <n v="0"/>
  </r>
  <r>
    <s v="SL-9306-487"/>
    <n v="7226"/>
    <s v="001"/>
    <m/>
    <s v="32-L00-E74"/>
    <x v="4"/>
    <x v="264"/>
    <s v="E74"/>
    <x v="10"/>
    <s v="DISTRICT ACCOUNTS"/>
    <m/>
    <x v="1744"/>
    <s v="SL-9306-487         "/>
    <s v=" "/>
    <s v=" "/>
    <n v="32"/>
    <s v="L00"/>
    <s v="E74"/>
    <n v="318122"/>
    <n v="0"/>
    <n v="0"/>
    <s v=" "/>
    <s v=" "/>
    <n v="30100000"/>
    <n v="0"/>
    <n v="0"/>
    <n v="0"/>
    <n v="0"/>
    <n v="0"/>
    <n v="0"/>
    <n v="0"/>
    <n v="0"/>
    <n v="0"/>
    <n v="0"/>
    <n v="0"/>
    <n v="0"/>
    <n v="0"/>
    <n v="0"/>
    <n v="0"/>
    <n v="0"/>
    <n v="0"/>
    <n v="0"/>
    <n v="0"/>
    <n v="0"/>
    <n v="0"/>
    <n v="0"/>
    <n v="0"/>
    <n v="0"/>
    <n v="0"/>
  </r>
  <r>
    <s v="SL-9308-488"/>
    <n v="7227"/>
    <s v="001"/>
    <m/>
    <s v="32-L00-E71"/>
    <x v="4"/>
    <x v="264"/>
    <s v="E71"/>
    <x v="1362"/>
    <s v="DISTRICT ACCOUNTS"/>
    <m/>
    <x v="1745"/>
    <s v="SL-9308-488         "/>
    <s v=" "/>
    <s v=" "/>
    <n v="32"/>
    <s v="L00"/>
    <s v="E71"/>
    <n v="318122"/>
    <n v="0"/>
    <n v="24.68"/>
    <s v=" "/>
    <s v=" "/>
    <n v="30100000"/>
    <n v="44.02"/>
    <n v="0"/>
    <n v="0"/>
    <n v="44.02"/>
    <n v="24.68"/>
    <n v="5.15"/>
    <n v="0"/>
    <n v="0"/>
    <n v="997.71"/>
    <n v="1017.24"/>
    <n v="51.47"/>
    <n v="0"/>
    <n v="0"/>
    <n v="51.47"/>
    <n v="44.02"/>
    <n v="5.15"/>
    <n v="0"/>
    <n v="0"/>
    <n v="953.69"/>
    <n v="992.56"/>
    <n v="0"/>
    <n v="0"/>
    <n v="0"/>
    <n v="0"/>
    <n v="0"/>
  </r>
  <r>
    <s v="SL-9308-489"/>
    <n v="7228"/>
    <s v="001"/>
    <m/>
    <s v="32-L00-E70"/>
    <x v="4"/>
    <x v="264"/>
    <s v="E70"/>
    <x v="10"/>
    <s v="DISTRICT ACCOUNTS"/>
    <m/>
    <x v="1746"/>
    <s v="SL-9308-489         "/>
    <s v=" "/>
    <s v=" "/>
    <n v="32"/>
    <s v="L00"/>
    <s v="E70"/>
    <n v="318122"/>
    <n v="0"/>
    <n v="0"/>
    <s v=" "/>
    <s v=" "/>
    <n v="30100000"/>
    <n v="11.46"/>
    <n v="0"/>
    <n v="0"/>
    <n v="11.46"/>
    <n v="0"/>
    <n v="1.71"/>
    <n v="0"/>
    <n v="0"/>
    <n v="90.3"/>
    <n v="88.59"/>
    <n v="3.19"/>
    <n v="0"/>
    <n v="0"/>
    <n v="3.19"/>
    <n v="11.46"/>
    <n v="1.71"/>
    <n v="0"/>
    <n v="0"/>
    <n v="78.84"/>
    <n v="88.59"/>
    <n v="0"/>
    <n v="0"/>
    <n v="0"/>
    <n v="0"/>
    <n v="0"/>
  </r>
  <r>
    <s v="SL-9308-490"/>
    <n v="7229"/>
    <s v="001"/>
    <m/>
    <s v="32-L00-E43"/>
    <x v="4"/>
    <x v="264"/>
    <s v="E43"/>
    <x v="1363"/>
    <s v="DISTRICT ACCOUNTS"/>
    <m/>
    <x v="1747"/>
    <s v="SL-9308-490         "/>
    <s v=" "/>
    <s v=" "/>
    <n v="32"/>
    <s v="L00"/>
    <s v="E43"/>
    <n v="318122"/>
    <n v="0"/>
    <n v="50.12"/>
    <s v=" "/>
    <s v=" "/>
    <n v="30100000"/>
    <n v="849.25"/>
    <n v="0"/>
    <n v="0"/>
    <n v="849.25"/>
    <n v="50.12"/>
    <n v="85.68"/>
    <n v="0"/>
    <n v="0"/>
    <n v="5163.13"/>
    <n v="5127.57"/>
    <n v="178.2"/>
    <n v="0"/>
    <n v="0"/>
    <n v="178.2"/>
    <n v="849.25"/>
    <n v="85.68"/>
    <n v="0"/>
    <n v="0"/>
    <n v="4313.88"/>
    <n v="5077.45"/>
    <n v="0"/>
    <n v="0"/>
    <n v="0"/>
    <n v="0"/>
    <n v="0"/>
  </r>
  <r>
    <s v="SL-9308-490"/>
    <n v="7229"/>
    <s v="001"/>
    <m/>
    <s v="32-L00-E79"/>
    <x v="4"/>
    <x v="264"/>
    <s v="E79"/>
    <x v="10"/>
    <s v="DISTRICT ACCOUNTS"/>
    <m/>
    <x v="1747"/>
    <s v="SL-9308-490         "/>
    <s v=" "/>
    <s v=" "/>
    <n v="32"/>
    <s v="L00"/>
    <s v="E79"/>
    <n v="318122"/>
    <n v="0"/>
    <n v="0"/>
    <s v=" "/>
    <s v=" "/>
    <n v="30100000"/>
    <n v="0"/>
    <n v="0"/>
    <n v="0"/>
    <n v="0"/>
    <n v="0"/>
    <n v="0"/>
    <n v="0"/>
    <n v="0"/>
    <n v="0"/>
    <n v="0"/>
    <n v="0"/>
    <n v="0"/>
    <n v="0"/>
    <n v="0"/>
    <n v="0"/>
    <n v="0"/>
    <n v="0"/>
    <n v="0"/>
    <n v="0"/>
    <n v="0"/>
    <n v="0"/>
    <n v="0"/>
    <n v="0"/>
    <n v="0"/>
    <n v="0"/>
  </r>
  <r>
    <s v="SL-9308-491"/>
    <n v="7231"/>
    <s v="001"/>
    <m/>
    <s v="32-L00-E72"/>
    <x v="4"/>
    <x v="264"/>
    <s v="E72"/>
    <x v="1364"/>
    <s v="DISTRICT ACCOUNTS"/>
    <m/>
    <x v="1748"/>
    <s v="SL-9308-491         "/>
    <s v=" "/>
    <s v=" "/>
    <n v="32"/>
    <s v="L00"/>
    <s v="E72"/>
    <n v="318122"/>
    <n v="0"/>
    <n v="36.979999999999997"/>
    <s v=" "/>
    <s v=" "/>
    <n v="30100000"/>
    <n v="107.43"/>
    <n v="0"/>
    <n v="0"/>
    <n v="107.43"/>
    <n v="36.979999999999997"/>
    <n v="0"/>
    <n v="0"/>
    <n v="0"/>
    <n v="1683.41"/>
    <n v="1720.39"/>
    <n v="53.26"/>
    <n v="0"/>
    <n v="0"/>
    <n v="53.26"/>
    <n v="107.43"/>
    <n v="0"/>
    <n v="0"/>
    <n v="0"/>
    <n v="1575.98"/>
    <n v="1683.41"/>
    <n v="0"/>
    <n v="0"/>
    <n v="0"/>
    <n v="0"/>
    <n v="0"/>
  </r>
  <r>
    <s v="SL-9308-492"/>
    <n v="7232"/>
    <s v="001"/>
    <m/>
    <s v="32-L00-E73"/>
    <x v="4"/>
    <x v="264"/>
    <s v="E73"/>
    <x v="1365"/>
    <s v="DISTRICT ACCOUNTS"/>
    <m/>
    <x v="1749"/>
    <s v="SL-9308-492         "/>
    <s v=" "/>
    <s v=" "/>
    <n v="32"/>
    <s v="L00"/>
    <s v="E73"/>
    <n v="318122"/>
    <n v="0"/>
    <n v="7.54"/>
    <s v=" "/>
    <s v=" "/>
    <n v="30100000"/>
    <n v="47.92"/>
    <n v="0"/>
    <n v="0"/>
    <n v="47.92"/>
    <n v="7.54"/>
    <n v="0.1"/>
    <n v="0"/>
    <n v="0"/>
    <n v="366.83"/>
    <n v="374.27"/>
    <n v="8.08"/>
    <n v="0"/>
    <n v="0"/>
    <n v="8.08"/>
    <n v="47.92"/>
    <n v="0.1"/>
    <n v="0"/>
    <n v="0"/>
    <n v="318.91000000000003"/>
    <n v="366.73"/>
    <n v="0"/>
    <n v="0"/>
    <n v="0"/>
    <n v="0"/>
    <n v="0"/>
  </r>
  <r>
    <s v="SL-9309-493"/>
    <n v="7233"/>
    <s v="001"/>
    <m/>
    <s v="32-L00-E46"/>
    <x v="4"/>
    <x v="264"/>
    <s v="E46"/>
    <x v="739"/>
    <s v="DISTRICT ACCOUNTS"/>
    <m/>
    <x v="1750"/>
    <s v="SL-9309-493         "/>
    <s v=" "/>
    <s v=" "/>
    <n v="32"/>
    <s v="L00"/>
    <s v="E46"/>
    <n v="318122"/>
    <n v="0"/>
    <n v="11.87"/>
    <s v=" "/>
    <s v=" "/>
    <n v="30100000"/>
    <n v="11.59"/>
    <n v="0"/>
    <n v="0"/>
    <n v="11.59"/>
    <n v="11.87"/>
    <n v="4.3600000000000003"/>
    <n v="0"/>
    <n v="0"/>
    <n v="273.51"/>
    <n v="281.02"/>
    <n v="25.58"/>
    <n v="0"/>
    <n v="0"/>
    <n v="25.58"/>
    <n v="11.59"/>
    <n v="4.3600000000000003"/>
    <n v="0"/>
    <n v="0"/>
    <n v="261.92"/>
    <n v="269.14999999999998"/>
    <n v="0"/>
    <n v="0"/>
    <n v="0"/>
    <n v="0"/>
    <n v="0"/>
  </r>
  <r>
    <s v="SL-9309-493"/>
    <n v="7233"/>
    <s v="001"/>
    <m/>
    <s v="32-L00-E80"/>
    <x v="4"/>
    <x v="264"/>
    <s v="E80"/>
    <x v="10"/>
    <s v="DISTRICT ACCOUNTS"/>
    <m/>
    <x v="1750"/>
    <s v="SL-9309-493         "/>
    <s v=" "/>
    <s v=" "/>
    <n v="32"/>
    <s v="L00"/>
    <s v="E80"/>
    <n v="318122"/>
    <n v="0"/>
    <n v="0"/>
    <s v=" "/>
    <s v=" "/>
    <n v="30100000"/>
    <n v="0"/>
    <n v="0"/>
    <n v="0"/>
    <n v="0"/>
    <n v="0"/>
    <n v="0"/>
    <n v="0"/>
    <n v="0"/>
    <n v="0"/>
    <n v="0"/>
    <n v="0"/>
    <n v="0"/>
    <n v="0"/>
    <n v="0"/>
    <n v="0"/>
    <n v="0"/>
    <n v="0"/>
    <n v="0"/>
    <n v="0"/>
    <n v="0"/>
    <n v="0"/>
    <n v="0"/>
    <n v="0"/>
    <n v="0"/>
    <n v="0"/>
  </r>
  <r>
    <s v="SL-9309-494"/>
    <n v="7235"/>
    <s v="001"/>
    <m/>
    <s v="32-L00-E81"/>
    <x v="4"/>
    <x v="264"/>
    <s v="E81"/>
    <x v="1366"/>
    <s v="DISTRICT ACCOUNTS"/>
    <m/>
    <x v="1751"/>
    <s v="SL-9309-494         "/>
    <s v=" "/>
    <s v=" "/>
    <n v="32"/>
    <s v="L00"/>
    <s v="E81"/>
    <n v="318122"/>
    <n v="0"/>
    <n v="49.12"/>
    <s v=" "/>
    <s v=" "/>
    <n v="30100000"/>
    <n v="62.97"/>
    <n v="0"/>
    <n v="0"/>
    <n v="62.97"/>
    <n v="49.12"/>
    <n v="6.47"/>
    <n v="0"/>
    <n v="0"/>
    <n v="1021.47"/>
    <n v="1064.1199999999999"/>
    <n v="44.53"/>
    <n v="0"/>
    <n v="0"/>
    <n v="44.53"/>
    <n v="62.97"/>
    <n v="6.47"/>
    <n v="0"/>
    <n v="0"/>
    <n v="958.5"/>
    <n v="1015"/>
    <n v="0"/>
    <n v="0"/>
    <n v="0"/>
    <n v="0"/>
    <n v="0"/>
  </r>
  <r>
    <s v="SL-9309-495"/>
    <n v="7236"/>
    <s v="001"/>
    <m/>
    <s v="32-L00-E82"/>
    <x v="4"/>
    <x v="264"/>
    <s v="E82"/>
    <x v="1367"/>
    <s v="DISTRICT ACCOUNTS"/>
    <m/>
    <x v="1752"/>
    <s v="SL-9309-495         "/>
    <s v=" "/>
    <s v=" "/>
    <n v="32"/>
    <s v="L00"/>
    <s v="E82"/>
    <n v="318122"/>
    <n v="0"/>
    <n v="18.82"/>
    <s v=" "/>
    <s v=" "/>
    <n v="30100000"/>
    <n v="36.94"/>
    <n v="0"/>
    <n v="0"/>
    <n v="36.94"/>
    <n v="18.82"/>
    <n v="2.4900000000000002"/>
    <n v="0"/>
    <n v="0"/>
    <n v="444.39"/>
    <n v="460.72"/>
    <n v="3.97"/>
    <n v="0"/>
    <n v="0"/>
    <n v="3.97"/>
    <n v="36.94"/>
    <n v="2.4900000000000002"/>
    <n v="0"/>
    <n v="0"/>
    <n v="407.45"/>
    <n v="441.9"/>
    <n v="0"/>
    <n v="0"/>
    <n v="0"/>
    <n v="0"/>
    <n v="0"/>
  </r>
  <r>
    <s v="SL-9310-496"/>
    <n v="7237"/>
    <s v="001"/>
    <m/>
    <s v="32-L00-E83"/>
    <x v="4"/>
    <x v="264"/>
    <s v="E83"/>
    <x v="1368"/>
    <s v="DISTRICT ACCOUNTS"/>
    <m/>
    <x v="1753"/>
    <s v="SL-9310-496         "/>
    <s v=" "/>
    <s v=" "/>
    <n v="32"/>
    <s v="L00"/>
    <s v="E83"/>
    <n v="318122"/>
    <n v="0"/>
    <n v="30.7"/>
    <s v=" "/>
    <s v=" "/>
    <n v="30100000"/>
    <n v="0"/>
    <n v="0"/>
    <n v="0"/>
    <n v="0"/>
    <n v="30.7"/>
    <n v="0"/>
    <n v="0"/>
    <n v="0"/>
    <n v="1052.42"/>
    <n v="1083.1199999999999"/>
    <n v="32.43"/>
    <n v="0"/>
    <n v="0"/>
    <n v="32.43"/>
    <n v="0"/>
    <n v="0"/>
    <n v="0"/>
    <n v="0"/>
    <n v="1052.42"/>
    <n v="1052.42"/>
    <n v="0"/>
    <n v="0"/>
    <n v="0"/>
    <n v="0"/>
    <n v="0"/>
  </r>
  <r>
    <s v="SL-9311-497"/>
    <n v="7238"/>
    <s v="001"/>
    <m/>
    <s v="32-L00-E49"/>
    <x v="4"/>
    <x v="264"/>
    <s v="E49"/>
    <x v="1369"/>
    <s v="DISTRICT ACCOUNTS"/>
    <m/>
    <x v="1754"/>
    <s v="SL-9311-497         "/>
    <s v=" "/>
    <s v=" "/>
    <n v="32"/>
    <s v="L00"/>
    <s v="E49"/>
    <n v="318122"/>
    <n v="0"/>
    <n v="4.6100000000000003"/>
    <s v=" "/>
    <s v=" "/>
    <n v="30100000"/>
    <n v="13.83"/>
    <n v="0"/>
    <n v="0"/>
    <n v="13.83"/>
    <n v="4.6100000000000003"/>
    <n v="0"/>
    <n v="0"/>
    <n v="0"/>
    <n v="212.86"/>
    <n v="217.47"/>
    <n v="4.6100000000000003"/>
    <n v="0"/>
    <n v="0"/>
    <n v="4.6100000000000003"/>
    <n v="13.83"/>
    <n v="0"/>
    <n v="0"/>
    <n v="0"/>
    <n v="199.03"/>
    <n v="212.86"/>
    <n v="0"/>
    <n v="0"/>
    <n v="0"/>
    <n v="0"/>
    <n v="0"/>
  </r>
  <r>
    <s v="SL-9311-498"/>
    <n v="7239"/>
    <s v="001"/>
    <m/>
    <s v="32-L00-E89"/>
    <x v="4"/>
    <x v="264"/>
    <s v="E89"/>
    <x v="10"/>
    <s v="DISTRICT ACCOUNTS"/>
    <m/>
    <x v="1755"/>
    <s v="SL-9311-498         "/>
    <s v=" "/>
    <s v=" "/>
    <n v="32"/>
    <s v="L00"/>
    <s v="E89"/>
    <n v="318122"/>
    <n v="0"/>
    <n v="0"/>
    <s v=" "/>
    <s v=" "/>
    <n v="30100000"/>
    <n v="0"/>
    <n v="0"/>
    <n v="0"/>
    <n v="0"/>
    <n v="0"/>
    <n v="0"/>
    <n v="0"/>
    <n v="0"/>
    <n v="0"/>
    <n v="0"/>
    <n v="0"/>
    <n v="0"/>
    <n v="0"/>
    <n v="0"/>
    <n v="0"/>
    <n v="0"/>
    <n v="0"/>
    <n v="0"/>
    <n v="0"/>
    <n v="0"/>
    <n v="0"/>
    <n v="0"/>
    <n v="0"/>
    <n v="0"/>
    <n v="0"/>
  </r>
  <r>
    <s v="SL-9311-499"/>
    <n v="7240"/>
    <s v="001"/>
    <m/>
    <s v="32-L00-E84"/>
    <x v="4"/>
    <x v="264"/>
    <s v="E84"/>
    <x v="10"/>
    <s v="DISTRICT ACCOUNTS"/>
    <m/>
    <x v="1756"/>
    <s v="SL-9311-499         "/>
    <s v=" "/>
    <s v=" "/>
    <n v="32"/>
    <s v="L00"/>
    <s v="E84"/>
    <n v="318122"/>
    <n v="0"/>
    <n v="0"/>
    <s v=" "/>
    <s v=" "/>
    <n v="30100000"/>
    <n v="0"/>
    <n v="0"/>
    <n v="0"/>
    <n v="0"/>
    <n v="0"/>
    <n v="0"/>
    <n v="0"/>
    <n v="0"/>
    <n v="0"/>
    <n v="0"/>
    <n v="0"/>
    <n v="0"/>
    <n v="0"/>
    <n v="0"/>
    <n v="0"/>
    <n v="0"/>
    <n v="0"/>
    <n v="0"/>
    <n v="0"/>
    <n v="0"/>
    <n v="0"/>
    <n v="0"/>
    <n v="0"/>
    <n v="0"/>
    <n v="0"/>
  </r>
  <r>
    <s v="SL-9311-500"/>
    <n v="7241"/>
    <s v="001"/>
    <m/>
    <s v="32-L00-E90"/>
    <x v="4"/>
    <x v="264"/>
    <s v="E90"/>
    <x v="1370"/>
    <s v="DISTRICT ACCOUNTS"/>
    <m/>
    <x v="1757"/>
    <s v="SL-9311-500         "/>
    <s v=" "/>
    <s v=" "/>
    <n v="32"/>
    <s v="L00"/>
    <s v="E90"/>
    <n v="318122"/>
    <n v="0"/>
    <n v="23.59"/>
    <s v=" "/>
    <s v=" "/>
    <n v="30100000"/>
    <n v="67.510000000000005"/>
    <n v="0"/>
    <n v="0"/>
    <n v="67.510000000000005"/>
    <n v="23.59"/>
    <n v="32.69"/>
    <n v="0"/>
    <n v="0"/>
    <n v="688.81"/>
    <n v="679.71"/>
    <n v="39.68"/>
    <n v="0"/>
    <n v="0"/>
    <n v="39.68"/>
    <n v="67.510000000000005"/>
    <n v="32.69"/>
    <n v="0"/>
    <n v="0"/>
    <n v="621.29999999999995"/>
    <n v="656.12"/>
    <n v="0"/>
    <n v="0"/>
    <n v="0"/>
    <n v="0"/>
    <n v="0"/>
  </r>
  <r>
    <s v="SL-9311-501"/>
    <n v="7242"/>
    <s v="001"/>
    <m/>
    <s v="32-L00-E88"/>
    <x v="4"/>
    <x v="264"/>
    <s v="E88"/>
    <x v="1371"/>
    <s v="DISTRICT ACCOUNTS"/>
    <m/>
    <x v="1758"/>
    <s v="SL-9311-501         "/>
    <s v=" "/>
    <s v=" "/>
    <n v="32"/>
    <s v="L00"/>
    <s v="E88"/>
    <n v="318122"/>
    <n v="0"/>
    <n v="8.2200000000000006"/>
    <s v=" "/>
    <s v=" "/>
    <n v="30100000"/>
    <n v="12.84"/>
    <n v="0"/>
    <n v="0"/>
    <n v="12.84"/>
    <n v="8.2200000000000006"/>
    <n v="3.51"/>
    <n v="0"/>
    <n v="0"/>
    <n v="313.3"/>
    <n v="318.01"/>
    <n v="13.39"/>
    <n v="0"/>
    <n v="0"/>
    <n v="13.39"/>
    <n v="12.84"/>
    <n v="3.51"/>
    <n v="0"/>
    <n v="0"/>
    <n v="300.45999999999998"/>
    <n v="309.79000000000002"/>
    <n v="0"/>
    <n v="0"/>
    <n v="0"/>
    <n v="0"/>
    <n v="0"/>
  </r>
  <r>
    <s v="SL-9402-502"/>
    <n v="7243"/>
    <s v="001"/>
    <m/>
    <s v="32-L00-E94"/>
    <x v="4"/>
    <x v="264"/>
    <s v="E94"/>
    <x v="10"/>
    <s v="DISTRICT ACCOUNTS"/>
    <m/>
    <x v="1759"/>
    <s v="SL-9402-502         "/>
    <s v=" "/>
    <s v=" "/>
    <n v="32"/>
    <s v="L00"/>
    <s v="E94"/>
    <n v="318122"/>
    <n v="0"/>
    <n v="0"/>
    <s v=" "/>
    <s v=" "/>
    <n v="30100000"/>
    <n v="38.94"/>
    <n v="0"/>
    <n v="0"/>
    <n v="38.94"/>
    <n v="0"/>
    <n v="4.66"/>
    <n v="0"/>
    <n v="0"/>
    <n v="429.97"/>
    <n v="425.31"/>
    <n v="21.55"/>
    <n v="0"/>
    <n v="0"/>
    <n v="21.55"/>
    <n v="38.94"/>
    <n v="4.66"/>
    <n v="0"/>
    <n v="0"/>
    <n v="391.03"/>
    <n v="425.31"/>
    <n v="0"/>
    <n v="0"/>
    <n v="0"/>
    <n v="0"/>
    <n v="0"/>
  </r>
  <r>
    <s v="SL-9403-505"/>
    <n v="7244"/>
    <s v="001"/>
    <m/>
    <s v="32-L00-F11"/>
    <x v="4"/>
    <x v="264"/>
    <s v="F11"/>
    <x v="1372"/>
    <s v="DISTRICT ACCOUNTS"/>
    <m/>
    <x v="1760"/>
    <s v="SL-9403-505         "/>
    <s v=" "/>
    <s v=" "/>
    <n v="32"/>
    <s v="L00"/>
    <s v="F11"/>
    <n v="318122"/>
    <n v="0"/>
    <n v="60.7"/>
    <s v=" "/>
    <s v=" "/>
    <n v="30100000"/>
    <n v="52.83"/>
    <n v="0"/>
    <n v="0"/>
    <n v="54.39"/>
    <n v="62.26"/>
    <n v="7.53"/>
    <n v="0"/>
    <n v="0"/>
    <n v="1231.56"/>
    <n v="1284.73"/>
    <n v="27.57"/>
    <n v="0"/>
    <n v="0"/>
    <n v="27.57"/>
    <n v="52.83"/>
    <n v="7.53"/>
    <n v="0"/>
    <n v="0"/>
    <n v="1177.17"/>
    <n v="1222.47"/>
    <n v="0"/>
    <n v="0"/>
    <n v="0"/>
    <n v="0"/>
    <n v="0"/>
  </r>
  <r>
    <s v="SL-9403-506"/>
    <n v="7245"/>
    <s v="001"/>
    <m/>
    <s v="32-L00-F33"/>
    <x v="4"/>
    <x v="264"/>
    <s v="F33"/>
    <x v="1373"/>
    <s v="DISTRICT ACCOUNTS"/>
    <m/>
    <x v="1761"/>
    <s v="SL-9403-506         "/>
    <s v=" "/>
    <s v=" "/>
    <n v="32"/>
    <s v="L00"/>
    <s v="F33"/>
    <n v="318122"/>
    <n v="0"/>
    <n v="60.05"/>
    <s v=" "/>
    <s v=" "/>
    <n v="30100000"/>
    <n v="81.09"/>
    <n v="0"/>
    <n v="0"/>
    <n v="81.09"/>
    <n v="60.05"/>
    <n v="33.82"/>
    <n v="0"/>
    <n v="0"/>
    <n v="1376.76"/>
    <n v="1402.99"/>
    <n v="32.72"/>
    <n v="0"/>
    <n v="0"/>
    <n v="32.72"/>
    <n v="81.09"/>
    <n v="33.82"/>
    <n v="0"/>
    <n v="0"/>
    <n v="1295.67"/>
    <n v="1342.94"/>
    <n v="0"/>
    <n v="0"/>
    <n v="0"/>
    <n v="0"/>
    <n v="0"/>
  </r>
  <r>
    <s v="SL-9404-508"/>
    <n v="7246"/>
    <s v="001"/>
    <m/>
    <s v="32-L00-F12"/>
    <x v="4"/>
    <x v="264"/>
    <s v="F12"/>
    <x v="1374"/>
    <s v="DISTRICT ACCOUNTS"/>
    <m/>
    <x v="1762"/>
    <s v="SL-9404-508         "/>
    <s v=" "/>
    <s v=" "/>
    <n v="32"/>
    <s v="L00"/>
    <s v="F12"/>
    <n v="318122"/>
    <n v="0"/>
    <n v="50.19"/>
    <s v=" "/>
    <s v=" "/>
    <n v="30100000"/>
    <n v="90.6"/>
    <n v="0"/>
    <n v="0"/>
    <n v="90.6"/>
    <n v="50.19"/>
    <n v="10.18"/>
    <n v="0"/>
    <n v="0"/>
    <n v="1762.05"/>
    <n v="1802.06"/>
    <n v="66.45"/>
    <n v="0"/>
    <n v="0"/>
    <n v="66.45"/>
    <n v="90.6"/>
    <n v="10.18"/>
    <n v="0"/>
    <n v="0"/>
    <n v="1671.45"/>
    <n v="1751.87"/>
    <n v="0"/>
    <n v="0"/>
    <n v="0"/>
    <n v="0"/>
    <n v="0"/>
  </r>
  <r>
    <s v="SL-9406-509"/>
    <n v="7247"/>
    <s v="001"/>
    <m/>
    <s v="32-L00-F10"/>
    <x v="4"/>
    <x v="264"/>
    <s v="F10"/>
    <x v="1375"/>
    <s v="DISTRICT ACCOUNTS"/>
    <m/>
    <x v="1763"/>
    <s v="SL-9406-509         "/>
    <s v=" "/>
    <s v=" "/>
    <n v="32"/>
    <s v="L00"/>
    <s v="F10"/>
    <n v="318122"/>
    <n v="0"/>
    <n v="4.76"/>
    <s v=" "/>
    <s v=" "/>
    <n v="30100000"/>
    <n v="34.72"/>
    <n v="0"/>
    <n v="0"/>
    <n v="34.72"/>
    <n v="4.76"/>
    <n v="0"/>
    <n v="0"/>
    <n v="0"/>
    <n v="261.64999999999998"/>
    <n v="266.41000000000003"/>
    <n v="4.53"/>
    <n v="0"/>
    <n v="0"/>
    <n v="4.53"/>
    <n v="34.72"/>
    <n v="0"/>
    <n v="0"/>
    <n v="0"/>
    <n v="226.93"/>
    <n v="261.64999999999998"/>
    <n v="0"/>
    <n v="0"/>
    <n v="0"/>
    <n v="0"/>
    <n v="0"/>
  </r>
  <r>
    <s v="SL-9408-511"/>
    <n v="7248"/>
    <s v="001"/>
    <m/>
    <s v="32-L00-F19"/>
    <x v="4"/>
    <x v="264"/>
    <s v="F19"/>
    <x v="1376"/>
    <s v="DISTRICT ACCOUNTS"/>
    <m/>
    <x v="1764"/>
    <s v="SL-9408-511         "/>
    <s v=" "/>
    <s v=" "/>
    <n v="32"/>
    <s v="L00"/>
    <s v="F19"/>
    <n v="318122"/>
    <n v="0"/>
    <n v="207.86"/>
    <s v=" "/>
    <s v=" "/>
    <n v="30100000"/>
    <n v="175.67"/>
    <n v="0"/>
    <n v="0"/>
    <n v="175.67"/>
    <n v="207.86"/>
    <n v="35.46"/>
    <n v="0"/>
    <n v="0"/>
    <n v="1311.66"/>
    <n v="1484.06"/>
    <n v="44.24"/>
    <n v="0"/>
    <n v="0"/>
    <n v="44.24"/>
    <n v="175.67"/>
    <n v="35.46"/>
    <n v="0"/>
    <n v="0"/>
    <n v="1135.99"/>
    <n v="1276.2"/>
    <n v="0"/>
    <n v="0"/>
    <n v="0"/>
    <n v="0"/>
    <n v="0"/>
  </r>
  <r>
    <s v="SL-9408-513"/>
    <n v="7249"/>
    <s v="001"/>
    <m/>
    <s v="32-L00-F37"/>
    <x v="4"/>
    <x v="264"/>
    <s v="F37"/>
    <x v="1377"/>
    <s v="DISTRICT ACCOUNTS"/>
    <m/>
    <x v="1765"/>
    <s v="SL-9408-513         "/>
    <s v=" "/>
    <s v=" "/>
    <n v="32"/>
    <s v="L00"/>
    <s v="F37"/>
    <n v="318122"/>
    <n v="0"/>
    <n v="230.67"/>
    <s v=" "/>
    <s v=" "/>
    <n v="30100000"/>
    <n v="470.76"/>
    <n v="0"/>
    <n v="0"/>
    <n v="470.76"/>
    <n v="230.67"/>
    <n v="35.340000000000003"/>
    <n v="0"/>
    <n v="0"/>
    <n v="4115.9799999999996"/>
    <n v="4311.3100000000004"/>
    <n v="370.51"/>
    <n v="0"/>
    <n v="0"/>
    <n v="370.51"/>
    <n v="470.76"/>
    <n v="35.340000000000003"/>
    <n v="0"/>
    <n v="0"/>
    <n v="3645.22"/>
    <n v="4080.64"/>
    <n v="0"/>
    <n v="0"/>
    <n v="0"/>
    <n v="0"/>
    <n v="0"/>
  </r>
  <r>
    <s v="SL-9409-516"/>
    <n v="7250"/>
    <s v="001"/>
    <m/>
    <s v="32-L00-F34"/>
    <x v="4"/>
    <x v="264"/>
    <s v="F34"/>
    <x v="1378"/>
    <s v="DISTRICT ACCOUNTS"/>
    <m/>
    <x v="1766"/>
    <s v="SL-9409-516         "/>
    <s v=" "/>
    <s v=" "/>
    <n v="32"/>
    <s v="L00"/>
    <s v="F34"/>
    <n v="318122"/>
    <n v="0"/>
    <n v="60.38"/>
    <s v=" "/>
    <s v=" "/>
    <n v="30100000"/>
    <n v="123.68"/>
    <n v="0"/>
    <n v="0"/>
    <n v="123.68"/>
    <n v="60.38"/>
    <n v="11.34"/>
    <n v="0"/>
    <n v="0"/>
    <n v="1348.1"/>
    <n v="1397.14"/>
    <n v="55.17"/>
    <n v="0"/>
    <n v="0"/>
    <n v="55.17"/>
    <n v="123.68"/>
    <n v="11.34"/>
    <n v="0"/>
    <n v="0"/>
    <n v="1224.42"/>
    <n v="1336.76"/>
    <n v="0"/>
    <n v="0"/>
    <n v="0"/>
    <n v="0"/>
    <n v="0"/>
  </r>
  <r>
    <s v="SL-9601-538"/>
    <n v="7251"/>
    <s v="001"/>
    <m/>
    <s v="32-L00-G10"/>
    <x v="4"/>
    <x v="264"/>
    <s v="G10"/>
    <x v="10"/>
    <s v="DISTRICT ACCOUNTS"/>
    <m/>
    <x v="1767"/>
    <s v="SL-9601-538         "/>
    <s v=" "/>
    <s v=" "/>
    <n v="32"/>
    <s v="L00"/>
    <s v="G10"/>
    <n v="318122"/>
    <n v="0"/>
    <n v="0"/>
    <s v=" "/>
    <s v=" "/>
    <n v="30100000"/>
    <n v="0"/>
    <n v="0"/>
    <n v="0"/>
    <n v="0"/>
    <n v="0"/>
    <n v="0"/>
    <n v="0"/>
    <n v="0"/>
    <n v="0"/>
    <n v="0"/>
    <n v="0"/>
    <n v="0"/>
    <n v="0"/>
    <n v="0"/>
    <n v="0"/>
    <n v="0"/>
    <n v="0"/>
    <n v="0"/>
    <n v="0"/>
    <n v="0"/>
    <n v="0"/>
    <n v="0"/>
    <n v="0"/>
    <n v="0"/>
    <n v="0"/>
  </r>
  <r>
    <s v="S-MTN VISTA RNCH #3"/>
    <n v="7252"/>
    <s v="001"/>
    <m/>
    <s v="32-L04-006"/>
    <x v="4"/>
    <x v="267"/>
    <s v="006"/>
    <x v="1379"/>
    <s v="DISTRICT ACCOUNTS"/>
    <m/>
    <x v="1768"/>
    <s v="S-MTN VISTA RNCH #3 "/>
    <s v=" "/>
    <s v=" "/>
    <n v="32"/>
    <s v="L04"/>
    <n v="6"/>
    <n v="316122"/>
    <n v="0"/>
    <n v="146.58000000000001"/>
    <s v=" "/>
    <s v=" "/>
    <n v="30100000"/>
    <n v="392.95"/>
    <n v="0"/>
    <n v="0"/>
    <n v="392.95"/>
    <n v="146.58000000000001"/>
    <n v="127.98"/>
    <n v="0"/>
    <n v="0"/>
    <n v="10268.780000000001"/>
    <n v="10287.379999999999"/>
    <n v="303.74"/>
    <n v="0"/>
    <n v="0"/>
    <n v="303.74"/>
    <n v="392.95"/>
    <n v="127.98"/>
    <n v="0"/>
    <n v="0"/>
    <n v="9875.83"/>
    <n v="10140.799999999999"/>
    <n v="0"/>
    <n v="0"/>
    <n v="0"/>
    <n v="0"/>
    <n v="0"/>
  </r>
  <r>
    <s v="SONARA PARKE STREET LIGHT - MESA"/>
    <n v="7253"/>
    <s v="001"/>
    <m/>
    <s v="32-L00-H44"/>
    <x v="4"/>
    <x v="264"/>
    <s v="H44"/>
    <x v="10"/>
    <s v="DISTRICT ACCOUNTS"/>
    <m/>
    <x v="1769"/>
    <s v="SONORA PARKE        "/>
    <s v=" "/>
    <s v=" "/>
    <n v="32"/>
    <s v="L00"/>
    <s v="H44"/>
    <n v="317400"/>
    <n v="0"/>
    <n v="0"/>
    <s v=" "/>
    <s v=" "/>
    <n v="30100000"/>
    <n v="0"/>
    <n v="0"/>
    <n v="0"/>
    <n v="0"/>
    <n v="0"/>
    <n v="0"/>
    <n v="0"/>
    <n v="0"/>
    <n v="0"/>
    <n v="0"/>
    <n v="0"/>
    <n v="0"/>
    <n v="0"/>
    <n v="0"/>
    <n v="0"/>
    <n v="0"/>
    <n v="0"/>
    <n v="0"/>
    <n v="0"/>
    <n v="0"/>
    <n v="0"/>
    <n v="0"/>
    <n v="0"/>
    <n v="0"/>
    <n v="0"/>
  </r>
  <r>
    <s v="SONORAN VISTA APTS"/>
    <n v="7254"/>
    <s v="001"/>
    <m/>
    <s v="32-L05-016"/>
    <x v="4"/>
    <x v="265"/>
    <s v="016"/>
    <x v="10"/>
    <s v="DISTRICT ACCOUNTS"/>
    <m/>
    <x v="1770"/>
    <s v="SONORAN VISTA APTS  "/>
    <s v=" "/>
    <s v=" "/>
    <n v="32"/>
    <s v="L05"/>
    <n v="16"/>
    <n v="317400"/>
    <n v="0"/>
    <n v="0"/>
    <s v=" "/>
    <s v=" "/>
    <n v="30100000"/>
    <n v="148.71"/>
    <n v="0"/>
    <n v="0"/>
    <n v="148.71"/>
    <n v="0"/>
    <n v="0"/>
    <n v="0"/>
    <n v="0"/>
    <n v="478.74"/>
    <n v="478.74"/>
    <n v="0"/>
    <n v="0"/>
    <n v="0"/>
    <n v="0"/>
    <n v="148.71"/>
    <n v="0"/>
    <n v="0"/>
    <n v="0"/>
    <n v="330.03"/>
    <n v="478.74"/>
    <n v="0"/>
    <n v="0"/>
    <n v="0"/>
    <n v="0"/>
    <n v="0"/>
  </r>
  <r>
    <s v="SOUTHERN MEADOWS #1"/>
    <n v="7255"/>
    <s v="001"/>
    <m/>
    <s v="32-L00-854"/>
    <x v="4"/>
    <x v="264"/>
    <s v="854"/>
    <x v="1380"/>
    <s v="DISTRICT ACCOUNTS"/>
    <m/>
    <x v="1771"/>
    <s v="SOUTHERN MEADOWS #1 "/>
    <s v=" "/>
    <s v=" "/>
    <n v="32"/>
    <s v="L00"/>
    <n v="854"/>
    <n v="319122"/>
    <n v="0"/>
    <n v="8524.49"/>
    <s v=" "/>
    <s v=" "/>
    <s v="32L00854"/>
    <n v="8524.49"/>
    <n v="0"/>
    <n v="0"/>
    <n v="0"/>
    <n v="0"/>
    <n v="8494.25"/>
    <n v="0"/>
    <n v="0"/>
    <n v="10.72"/>
    <n v="40.96"/>
    <n v="8511.5"/>
    <n v="0"/>
    <n v="0"/>
    <n v="0"/>
    <n v="12.99"/>
    <n v="8494.25"/>
    <n v="0"/>
    <n v="0"/>
    <n v="10.72"/>
    <n v="40.96"/>
    <n v="0"/>
    <n v="0"/>
    <n v="0"/>
    <n v="0"/>
    <n v="0"/>
  </r>
  <r>
    <s v="SOUTHERN MEADOWS #2"/>
    <n v="7256"/>
    <s v="001"/>
    <m/>
    <s v="32-L00-920"/>
    <x v="4"/>
    <x v="264"/>
    <s v="920"/>
    <x v="1381"/>
    <s v="DISTRICT ACCOUNTS"/>
    <m/>
    <x v="1772"/>
    <s v="SOUTHERN MEADOWS #2 "/>
    <s v=" "/>
    <s v=" "/>
    <n v="32"/>
    <s v="L00"/>
    <n v="920"/>
    <n v="319122"/>
    <n v="0"/>
    <n v="6521.84"/>
    <s v=" "/>
    <s v=" "/>
    <s v="32L00920"/>
    <n v="6521.84"/>
    <n v="0"/>
    <n v="0"/>
    <n v="0"/>
    <n v="0"/>
    <n v="6498.74"/>
    <n v="0"/>
    <n v="0"/>
    <n v="8.1999999999999993"/>
    <n v="31.3"/>
    <n v="6511.91"/>
    <n v="0"/>
    <n v="0"/>
    <n v="0"/>
    <n v="9.93"/>
    <n v="6498.74"/>
    <n v="0"/>
    <n v="0"/>
    <n v="8.1999999999999993"/>
    <n v="31.3"/>
    <n v="0"/>
    <n v="0"/>
    <n v="0"/>
    <n v="0"/>
    <n v="0"/>
  </r>
  <r>
    <s v="SPORTS RANCH VILLAGE"/>
    <n v="7257"/>
    <s v="001"/>
    <m/>
    <s v="32-L00-D50"/>
    <x v="4"/>
    <x v="264"/>
    <s v="D50"/>
    <x v="1382"/>
    <s v="DISTRICT ACCOUNTS"/>
    <m/>
    <x v="1773"/>
    <s v="SPORTS RANCH VILLAGE"/>
    <s v=" "/>
    <s v=" "/>
    <n v="32"/>
    <s v="L00"/>
    <s v="D50"/>
    <n v="319122"/>
    <n v="0"/>
    <n v="6.98"/>
    <s v=" "/>
    <s v=" "/>
    <s v="32L00D50"/>
    <n v="6.98"/>
    <n v="0"/>
    <n v="0"/>
    <n v="0"/>
    <n v="0"/>
    <n v="6.98"/>
    <n v="0"/>
    <n v="0"/>
    <n v="0"/>
    <n v="0"/>
    <n v="6.98"/>
    <n v="0"/>
    <n v="0"/>
    <n v="0"/>
    <n v="0"/>
    <n v="6.98"/>
    <n v="0"/>
    <n v="0"/>
    <n v="0"/>
    <n v="0"/>
    <n v="0"/>
    <n v="0"/>
    <n v="0"/>
    <n v="0"/>
    <n v="0"/>
  </r>
  <r>
    <s v="STADIUM VILLAGE 107"/>
    <n v="7258"/>
    <s v="001"/>
    <m/>
    <s v="32-L04-080"/>
    <x v="4"/>
    <x v="267"/>
    <s v="080"/>
    <x v="10"/>
    <s v="DISTRICT ACCOUNTS"/>
    <m/>
    <x v="1774"/>
    <s v="STADIUM VILLAGE 107 "/>
    <s v=" "/>
    <s v=" "/>
    <n v="32"/>
    <s v="L04"/>
    <n v="80"/>
    <n v="316122"/>
    <n v="0"/>
    <n v="0"/>
    <s v=" "/>
    <s v=" "/>
    <n v="30100000"/>
    <n v="700"/>
    <n v="0"/>
    <n v="0"/>
    <n v="700"/>
    <n v="0"/>
    <n v="1157.1400000000001"/>
    <n v="0"/>
    <n v="0"/>
    <n v="4307.13"/>
    <n v="3149.99"/>
    <n v="0"/>
    <n v="0"/>
    <n v="0"/>
    <n v="0"/>
    <n v="700"/>
    <n v="1157.1400000000001"/>
    <n v="0"/>
    <n v="0"/>
    <n v="3607.13"/>
    <n v="3149.99"/>
    <n v="0"/>
    <n v="0"/>
    <n v="0"/>
    <n v="0"/>
    <n v="0"/>
  </r>
  <r>
    <s v="STONEBROOK #103"/>
    <n v="7259"/>
    <s v="001"/>
    <m/>
    <s v="32-L04-083"/>
    <x v="4"/>
    <x v="267"/>
    <s v="083"/>
    <x v="1383"/>
    <s v="DISTRICT ACCOUNTS"/>
    <m/>
    <x v="1775"/>
    <s v="STONEBROOK #103     "/>
    <s v=" "/>
    <s v=" "/>
    <n v="32"/>
    <s v="L04"/>
    <n v="83"/>
    <n v="316122"/>
    <n v="0"/>
    <n v="130.79"/>
    <s v=" "/>
    <s v=" "/>
    <n v="30100000"/>
    <n v="154.57"/>
    <n v="0"/>
    <n v="0"/>
    <n v="154.57"/>
    <n v="130.79"/>
    <n v="4.58"/>
    <n v="0"/>
    <n v="0"/>
    <n v="2509.5500000000002"/>
    <n v="2635.76"/>
    <n v="23.78"/>
    <n v="0"/>
    <n v="0"/>
    <n v="23.78"/>
    <n v="154.57"/>
    <n v="4.58"/>
    <n v="0"/>
    <n v="0"/>
    <n v="2354.98"/>
    <n v="2504.9699999999998"/>
    <n v="0"/>
    <n v="0"/>
    <n v="0"/>
    <n v="0"/>
    <n v="0"/>
  </r>
  <r>
    <s v="SU - KINGWOOD PARK 105"/>
    <n v="7260"/>
    <s v="001"/>
    <m/>
    <s v="32-L04-086"/>
    <x v="4"/>
    <x v="267"/>
    <s v="086"/>
    <x v="1384"/>
    <s v="DISTRICT ACCOUNTS"/>
    <m/>
    <x v="1776"/>
    <s v="SU-KINGWOOD PK 105  "/>
    <s v=" "/>
    <s v=" "/>
    <n v="32"/>
    <s v="L04"/>
    <n v="86"/>
    <n v="316122"/>
    <n v="0"/>
    <n v="22.34"/>
    <s v=" "/>
    <s v=" "/>
    <n v="30100000"/>
    <n v="89.36"/>
    <n v="0"/>
    <n v="0"/>
    <n v="89.36"/>
    <n v="22.34"/>
    <n v="12.94"/>
    <n v="0"/>
    <n v="0"/>
    <n v="1376.26"/>
    <n v="1385.66"/>
    <n v="0"/>
    <n v="0"/>
    <n v="0"/>
    <n v="0"/>
    <n v="89.36"/>
    <n v="12.94"/>
    <n v="0"/>
    <n v="0"/>
    <n v="1286.9000000000001"/>
    <n v="1363.32"/>
    <n v="0"/>
    <n v="0"/>
    <n v="0"/>
    <n v="0"/>
    <n v="0"/>
  </r>
  <r>
    <s v="SU AUTO SHOW NW #114"/>
    <n v="7261"/>
    <s v="001"/>
    <m/>
    <s v="32-L04-087"/>
    <x v="4"/>
    <x v="267"/>
    <s v="087"/>
    <x v="10"/>
    <s v="DISTRICT ACCOUNTS"/>
    <m/>
    <x v="1777"/>
    <s v="SU AUTO SHOW NW #114"/>
    <s v=" "/>
    <s v=" "/>
    <n v="32"/>
    <s v="L04"/>
    <n v="87"/>
    <n v="316122"/>
    <n v="0"/>
    <n v="0"/>
    <s v=" "/>
    <s v=" "/>
    <n v="30100000"/>
    <n v="0"/>
    <n v="0"/>
    <n v="0"/>
    <n v="0"/>
    <n v="0"/>
    <n v="0"/>
    <n v="0"/>
    <n v="0"/>
    <n v="0"/>
    <n v="0"/>
    <n v="0"/>
    <n v="0"/>
    <n v="0"/>
    <n v="0"/>
    <n v="0"/>
    <n v="0"/>
    <n v="0"/>
    <n v="0"/>
    <n v="0"/>
    <n v="0"/>
    <n v="0"/>
    <n v="0"/>
    <n v="0"/>
    <n v="0"/>
    <n v="0"/>
  </r>
  <r>
    <s v="SU AZ BELL POINTE 1"/>
    <n v="7262"/>
    <s v="001"/>
    <m/>
    <s v="32-L04-047"/>
    <x v="4"/>
    <x v="267"/>
    <s v="047"/>
    <x v="1385"/>
    <s v="DISTRICT ACCOUNTS"/>
    <m/>
    <x v="1778"/>
    <s v="SU AZ BELL POINTE 1 "/>
    <s v=" "/>
    <s v=" "/>
    <n v="32"/>
    <s v="L04"/>
    <n v="47"/>
    <n v="316122"/>
    <n v="0"/>
    <n v="325.83"/>
    <s v=" "/>
    <s v=" "/>
    <n v="30100000"/>
    <n v="718.55"/>
    <n v="0"/>
    <n v="0"/>
    <n v="718.55"/>
    <n v="325.83"/>
    <n v="105.45"/>
    <n v="0"/>
    <n v="0"/>
    <n v="12563.93"/>
    <n v="12784.31"/>
    <n v="441.65"/>
    <n v="0"/>
    <n v="0"/>
    <n v="441.65"/>
    <n v="718.55"/>
    <n v="105.45"/>
    <n v="0"/>
    <n v="0"/>
    <n v="11845.38"/>
    <n v="12458.48"/>
    <n v="0"/>
    <n v="0"/>
    <n v="0"/>
    <n v="0"/>
    <n v="0"/>
  </r>
  <r>
    <s v="SU AZ BELL WST RNCH PCL3"/>
    <n v="7263"/>
    <s v="001"/>
    <m/>
    <s v="32-L04-048"/>
    <x v="4"/>
    <x v="267"/>
    <s v="048"/>
    <x v="1386"/>
    <s v="DISTRICT ACCOUNTS"/>
    <m/>
    <x v="1779"/>
    <s v="SU AZ BELL W RNCH   "/>
    <s v=" "/>
    <s v=" "/>
    <n v="32"/>
    <s v="L04"/>
    <n v="48"/>
    <n v="316122"/>
    <n v="0"/>
    <n v="135.44"/>
    <s v=" "/>
    <s v=" "/>
    <n v="30100000"/>
    <n v="345.6"/>
    <n v="0"/>
    <n v="0"/>
    <n v="345.6"/>
    <n v="135.44"/>
    <n v="70.599999999999994"/>
    <n v="0"/>
    <n v="0"/>
    <n v="6192.97"/>
    <n v="6257.81"/>
    <n v="169.32"/>
    <n v="0"/>
    <n v="0"/>
    <n v="169.32"/>
    <n v="345.6"/>
    <n v="70.599999999999994"/>
    <n v="0"/>
    <n v="0"/>
    <n v="5847.37"/>
    <n v="6122.37"/>
    <n v="0"/>
    <n v="0"/>
    <n v="0"/>
    <n v="0"/>
    <n v="0"/>
  </r>
  <r>
    <s v="SU AZ KENLY FARMS"/>
    <n v="7264"/>
    <s v="001"/>
    <m/>
    <s v="32-L04-049"/>
    <x v="4"/>
    <x v="267"/>
    <s v="049"/>
    <x v="1387"/>
    <s v="DISTRICT ACCOUNTS"/>
    <m/>
    <x v="1780"/>
    <s v="SU AZ KENLY FARMS   "/>
    <s v=" "/>
    <s v=" "/>
    <n v="32"/>
    <s v="L04"/>
    <n v="49"/>
    <n v="316122"/>
    <n v="0"/>
    <n v="360.75"/>
    <s v=" "/>
    <s v=" "/>
    <n v="30100000"/>
    <n v="291.55"/>
    <n v="0"/>
    <n v="0"/>
    <n v="291.55"/>
    <n v="360.75"/>
    <n v="172.78"/>
    <n v="0"/>
    <n v="0"/>
    <n v="6369.6"/>
    <n v="6557.57"/>
    <n v="158.38"/>
    <n v="0"/>
    <n v="0"/>
    <n v="158.38"/>
    <n v="291.55"/>
    <n v="172.78"/>
    <n v="0"/>
    <n v="0"/>
    <n v="6078.05"/>
    <n v="6196.82"/>
    <n v="0"/>
    <n v="0"/>
    <n v="0"/>
    <n v="0"/>
    <n v="0"/>
  </r>
  <r>
    <s v="SU AZ SARAH ANN RANCH"/>
    <n v="7265"/>
    <s v="001"/>
    <m/>
    <s v="32-L04-062"/>
    <x v="4"/>
    <x v="267"/>
    <s v="062"/>
    <x v="1388"/>
    <s v="DISTRICT ACCOUNTS"/>
    <m/>
    <x v="1781"/>
    <s v="SU SARAH ANN RANCH  "/>
    <s v=" "/>
    <s v=" "/>
    <n v="32"/>
    <s v="L04"/>
    <n v="62"/>
    <n v="316122"/>
    <n v="0"/>
    <n v="918.99"/>
    <s v=" "/>
    <s v=" "/>
    <n v="30100000"/>
    <n v="1428.75"/>
    <n v="0"/>
    <n v="0"/>
    <n v="1428.75"/>
    <n v="918.99"/>
    <n v="127.75"/>
    <n v="0"/>
    <n v="0"/>
    <n v="31914.25"/>
    <n v="32705.49"/>
    <n v="1046.19"/>
    <n v="0"/>
    <n v="0"/>
    <n v="1046.19"/>
    <n v="1428.75"/>
    <n v="127.75"/>
    <n v="0"/>
    <n v="0"/>
    <n v="30485.5"/>
    <n v="31786.5"/>
    <n v="0"/>
    <n v="0"/>
    <n v="0"/>
    <n v="0"/>
    <n v="0"/>
  </r>
  <r>
    <s v="SU AZ VERMONTE"/>
    <n v="7266"/>
    <s v="001"/>
    <m/>
    <s v="32-L04-046"/>
    <x v="4"/>
    <x v="267"/>
    <s v="046"/>
    <x v="1389"/>
    <s v="DISTRICT ACCOUNTS"/>
    <m/>
    <x v="1782"/>
    <s v="SU AZ VERAMONTE     "/>
    <s v=" "/>
    <s v=" "/>
    <n v="32"/>
    <s v="L04"/>
    <n v="46"/>
    <n v="316122"/>
    <n v="0"/>
    <n v="446.64"/>
    <s v=" "/>
    <s v=" "/>
    <n v="30100000"/>
    <n v="406.35"/>
    <n v="0"/>
    <n v="0"/>
    <n v="406.35"/>
    <n v="446.64"/>
    <n v="182.35"/>
    <n v="0"/>
    <n v="0"/>
    <n v="13985.12"/>
    <n v="14249.41"/>
    <n v="376.25"/>
    <n v="0"/>
    <n v="0"/>
    <n v="376.25"/>
    <n v="406.35"/>
    <n v="182.35"/>
    <n v="0"/>
    <n v="0"/>
    <n v="13578.77"/>
    <n v="13802.77"/>
    <n v="0"/>
    <n v="0"/>
    <n v="0"/>
    <n v="0"/>
    <n v="0"/>
  </r>
  <r>
    <s v="SU BELL WEST RANCH ST LIGHTING"/>
    <n v="7267"/>
    <s v="001"/>
    <m/>
    <s v="32-L04-001"/>
    <x v="4"/>
    <x v="267"/>
    <s v="001"/>
    <x v="1390"/>
    <s v="DISTRICT ACCOUNTS"/>
    <m/>
    <x v="1783"/>
    <s v="SU BELL WEST RANCH  "/>
    <s v=" "/>
    <s v=" "/>
    <n v="32"/>
    <s v="L04"/>
    <n v="1"/>
    <n v="316122"/>
    <n v="0"/>
    <n v="97.26"/>
    <s v=" "/>
    <s v=" "/>
    <n v="30100000"/>
    <n v="267.48"/>
    <n v="0"/>
    <n v="0"/>
    <n v="267.48"/>
    <n v="97.26"/>
    <n v="37.35"/>
    <n v="0"/>
    <n v="0"/>
    <n v="4537.68"/>
    <n v="4597.59"/>
    <n v="143.06"/>
    <n v="0"/>
    <n v="0"/>
    <n v="143.06"/>
    <n v="267.48"/>
    <n v="37.35"/>
    <n v="0"/>
    <n v="0"/>
    <n v="4270.2"/>
    <n v="4500.33"/>
    <n v="0"/>
    <n v="0"/>
    <n v="0"/>
    <n v="0"/>
    <n v="0"/>
  </r>
  <r>
    <s v="SU CANYON RIDGE WEST STREET LIGHTING"/>
    <n v="7268"/>
    <s v="001"/>
    <m/>
    <s v="32-L04-002"/>
    <x v="4"/>
    <x v="267"/>
    <s v="002"/>
    <x v="1391"/>
    <s v="DISTRICT ACCOUNTS"/>
    <m/>
    <x v="1784"/>
    <s v="SU-CANYON RIDGE W   "/>
    <s v=" "/>
    <s v=" "/>
    <n v="32"/>
    <s v="L04"/>
    <n v="2"/>
    <n v="316122"/>
    <n v="0"/>
    <n v="212.03"/>
    <s v=" "/>
    <s v=" "/>
    <n v="30100000"/>
    <n v="180.12"/>
    <n v="0"/>
    <n v="0"/>
    <n v="180.12"/>
    <n v="212.03"/>
    <n v="42.87"/>
    <n v="0"/>
    <n v="0"/>
    <n v="6715.74"/>
    <n v="6884.9"/>
    <n v="96.9"/>
    <n v="0"/>
    <n v="0"/>
    <n v="105.41"/>
    <n v="188.63"/>
    <n v="42.87"/>
    <n v="0"/>
    <n v="0"/>
    <n v="6535.62"/>
    <n v="6672.87"/>
    <n v="0"/>
    <n v="0"/>
    <n v="0"/>
    <n v="0"/>
    <n v="0"/>
  </r>
  <r>
    <s v="SU CRESCENT CROWN 82"/>
    <n v="7269"/>
    <s v="001"/>
    <m/>
    <s v="32-L04-074"/>
    <x v="4"/>
    <x v="267"/>
    <s v="074"/>
    <x v="10"/>
    <s v="DISTRICT ACCOUNTS"/>
    <m/>
    <x v="1785"/>
    <s v="SU CRESCENT CRWN 82 "/>
    <s v=" "/>
    <s v=" "/>
    <n v="32"/>
    <s v="L04"/>
    <n v="74"/>
    <n v="316122"/>
    <n v="0"/>
    <n v="0"/>
    <s v=" "/>
    <s v=" "/>
    <n v="30100000"/>
    <n v="0"/>
    <n v="0"/>
    <n v="0"/>
    <n v="0"/>
    <n v="0"/>
    <n v="0"/>
    <n v="0"/>
    <n v="0"/>
    <n v="2500"/>
    <n v="2500"/>
    <n v="0"/>
    <n v="0"/>
    <n v="0"/>
    <n v="0"/>
    <n v="0"/>
    <n v="0"/>
    <n v="0"/>
    <n v="0"/>
    <n v="2500"/>
    <n v="2500"/>
    <n v="0"/>
    <n v="0"/>
    <n v="0"/>
    <n v="0"/>
    <n v="0"/>
  </r>
  <r>
    <s v="SU GREER RANCH N PH 2"/>
    <n v="7270"/>
    <s v="001"/>
    <m/>
    <s v="32-L04-061"/>
    <x v="4"/>
    <x v="267"/>
    <s v="061"/>
    <x v="1392"/>
    <s v="DISTRICT ACCOUNTS"/>
    <m/>
    <x v="1786"/>
    <s v="SU AZ GREER RANCH 2 "/>
    <s v=" "/>
    <s v=" "/>
    <n v="32"/>
    <s v="L04"/>
    <n v="61"/>
    <n v="316122"/>
    <n v="0"/>
    <n v="40.67"/>
    <s v=" "/>
    <s v=" "/>
    <n v="30100000"/>
    <n v="235.54"/>
    <n v="0"/>
    <n v="0"/>
    <n v="235.54"/>
    <n v="40.67"/>
    <n v="0"/>
    <n v="0"/>
    <n v="0"/>
    <n v="3650.74"/>
    <n v="3691.41"/>
    <n v="59.55"/>
    <n v="0"/>
    <n v="0"/>
    <n v="59.55"/>
    <n v="235.54"/>
    <n v="0"/>
    <n v="0"/>
    <n v="0"/>
    <n v="3415.2"/>
    <n v="3650.74"/>
    <n v="0"/>
    <n v="0"/>
    <n v="0"/>
    <n v="0"/>
    <n v="0"/>
  </r>
  <r>
    <s v="SU GREER RANCH N PH1"/>
    <n v="7271"/>
    <s v="001"/>
    <m/>
    <s v="32-L04-065"/>
    <x v="4"/>
    <x v="267"/>
    <s v="065"/>
    <x v="1393"/>
    <s v="DISTRICT ACCOUNTS"/>
    <m/>
    <x v="1787"/>
    <s v="SU GREEN RANCH PH1  "/>
    <s v=" "/>
    <s v=" "/>
    <n v="32"/>
    <s v="L04"/>
    <n v="65"/>
    <n v="316122"/>
    <n v="0"/>
    <n v="635.64"/>
    <s v=" "/>
    <s v=" "/>
    <n v="30100000"/>
    <n v="556.02"/>
    <n v="0"/>
    <n v="0"/>
    <n v="556.02"/>
    <n v="635.64"/>
    <n v="7.3"/>
    <n v="0"/>
    <n v="0"/>
    <n v="13298.45"/>
    <n v="13926.79"/>
    <n v="392.6"/>
    <n v="0"/>
    <n v="0"/>
    <n v="392.6"/>
    <n v="556.02"/>
    <n v="7.3"/>
    <n v="0"/>
    <n v="0"/>
    <n v="12742.43"/>
    <n v="13291.15"/>
    <n v="0"/>
    <n v="0"/>
    <n v="0"/>
    <n v="0"/>
    <n v="0"/>
  </r>
  <r>
    <s v="SU MARLEY PARK 1 5/6"/>
    <n v="7272"/>
    <s v="001"/>
    <m/>
    <s v="32-L04-060"/>
    <x v="4"/>
    <x v="267"/>
    <s v="060"/>
    <x v="1394"/>
    <s v="DISTRICT ACCOUNTS"/>
    <m/>
    <x v="1788"/>
    <s v="SU MARLEY PARK 1 5/6"/>
    <s v=" "/>
    <s v=" "/>
    <n v="32"/>
    <s v="L04"/>
    <n v="60"/>
    <n v="316122"/>
    <n v="0"/>
    <n v="399.85"/>
    <s v=" "/>
    <s v=" "/>
    <n v="30100000"/>
    <n v="621.28"/>
    <n v="0"/>
    <n v="0"/>
    <n v="621.28"/>
    <n v="399.85"/>
    <n v="52.87"/>
    <n v="0"/>
    <n v="0"/>
    <n v="9844.66"/>
    <n v="10191.64"/>
    <n v="425.11"/>
    <n v="0"/>
    <n v="0"/>
    <n v="425.11"/>
    <n v="621.28"/>
    <n v="52.87"/>
    <n v="0"/>
    <n v="0"/>
    <n v="9223.3799999999992"/>
    <n v="9791.7900000000009"/>
    <n v="0"/>
    <n v="0"/>
    <n v="0"/>
    <n v="0"/>
    <n v="0"/>
  </r>
  <r>
    <s v="SU MARLEY PK PH 1,7 &amp; 8"/>
    <n v="7273"/>
    <s v="001"/>
    <m/>
    <s v="32-L04-050"/>
    <x v="4"/>
    <x v="267"/>
    <s v="050"/>
    <x v="1395"/>
    <s v="DISTRICT ACCOUNTS"/>
    <m/>
    <x v="1789"/>
    <s v="SU MARLEY PK 1,7 &amp; 8"/>
    <s v=" "/>
    <s v=" "/>
    <n v="32"/>
    <s v="L04"/>
    <n v="50"/>
    <n v="316122"/>
    <n v="0"/>
    <n v="156.06"/>
    <s v=" "/>
    <s v=" "/>
    <n v="30100000"/>
    <n v="336.98"/>
    <n v="0"/>
    <n v="0"/>
    <n v="336.98"/>
    <n v="156.06"/>
    <n v="0.46"/>
    <n v="0"/>
    <n v="0"/>
    <n v="6202.42"/>
    <n v="6358.02"/>
    <n v="229.67"/>
    <n v="0"/>
    <n v="0"/>
    <n v="229.67"/>
    <n v="336.98"/>
    <n v="0.46"/>
    <n v="0"/>
    <n v="0"/>
    <n v="5865.44"/>
    <n v="6201.96"/>
    <n v="0"/>
    <n v="0"/>
    <n v="0"/>
    <n v="0"/>
    <n v="0"/>
  </r>
  <r>
    <s v="SU MOUNTAIN VIEW RANCH 2 STREET LIGHTING"/>
    <n v="7274"/>
    <s v="001"/>
    <m/>
    <s v="32-L04-003"/>
    <x v="4"/>
    <x v="267"/>
    <s v="003"/>
    <x v="1396"/>
    <s v="DISTRICT ACCOUNTS"/>
    <m/>
    <x v="1790"/>
    <s v="SU MT VIEW RANCH 2  "/>
    <s v=" "/>
    <s v=" "/>
    <n v="32"/>
    <s v="L04"/>
    <n v="3"/>
    <n v="316122"/>
    <n v="0"/>
    <n v="209.97"/>
    <s v=" "/>
    <s v=" "/>
    <n v="30100000"/>
    <n v="325.74"/>
    <n v="0"/>
    <n v="0"/>
    <n v="325.74"/>
    <n v="209.97"/>
    <n v="60.39"/>
    <n v="0"/>
    <n v="0"/>
    <n v="7086.42"/>
    <n v="7236"/>
    <n v="270.02"/>
    <n v="0"/>
    <n v="0"/>
    <n v="270.02"/>
    <n v="325.74"/>
    <n v="60.39"/>
    <n v="0"/>
    <n v="0"/>
    <n v="6760.68"/>
    <n v="7026.03"/>
    <n v="0"/>
    <n v="0"/>
    <n v="0"/>
    <n v="0"/>
    <n v="0"/>
  </r>
  <r>
    <s v="SU RANCHO GBRELA 2, P 11"/>
    <n v="7275"/>
    <s v="001"/>
    <m/>
    <s v="32-L04-045"/>
    <x v="4"/>
    <x v="267"/>
    <s v="045"/>
    <x v="1397"/>
    <s v="DISTRICT ACCOUNTS"/>
    <m/>
    <x v="1791"/>
    <s v="SU RANCHO GBRELA 2  "/>
    <s v=" "/>
    <s v=" "/>
    <n v="32"/>
    <s v="L04"/>
    <n v="45"/>
    <n v="316122"/>
    <n v="0"/>
    <n v="59.46"/>
    <s v=" "/>
    <s v=" "/>
    <n v="30100000"/>
    <n v="81.459999999999994"/>
    <n v="0"/>
    <n v="0"/>
    <n v="81.459999999999994"/>
    <n v="59.46"/>
    <n v="0"/>
    <n v="0"/>
    <n v="0"/>
    <n v="2084.41"/>
    <n v="2143.87"/>
    <n v="72.19"/>
    <n v="0"/>
    <n v="0"/>
    <n v="72.19"/>
    <n v="81.459999999999994"/>
    <n v="0"/>
    <n v="0"/>
    <n v="0"/>
    <n v="2002.95"/>
    <n v="2084.41"/>
    <n v="0"/>
    <n v="0"/>
    <n v="0"/>
    <n v="0"/>
    <n v="0"/>
  </r>
  <r>
    <s v="SU ROYAL RNCH UN2, PCL8"/>
    <n v="7276"/>
    <s v="001"/>
    <m/>
    <s v="32-L04-051"/>
    <x v="4"/>
    <x v="267"/>
    <s v="051"/>
    <x v="1398"/>
    <s v="DISTRICT ACCOUNTS"/>
    <m/>
    <x v="1792"/>
    <s v="SU ROYAL RNCH UN2   "/>
    <s v=" "/>
    <s v=" "/>
    <n v="32"/>
    <s v="L04"/>
    <n v="51"/>
    <n v="316122"/>
    <n v="0"/>
    <n v="98.81"/>
    <s v=" "/>
    <s v=" "/>
    <n v="30100000"/>
    <n v="248.85"/>
    <n v="0"/>
    <n v="0"/>
    <n v="248.85"/>
    <n v="98.81"/>
    <n v="0"/>
    <n v="0"/>
    <n v="0"/>
    <n v="7303.13"/>
    <n v="7401.94"/>
    <n v="183.15"/>
    <n v="0"/>
    <n v="0"/>
    <n v="183.15"/>
    <n v="248.85"/>
    <n v="0"/>
    <n v="0"/>
    <n v="0"/>
    <n v="7054.28"/>
    <n v="7303.13"/>
    <n v="0"/>
    <n v="0"/>
    <n v="0"/>
    <n v="0"/>
    <n v="0"/>
  </r>
  <r>
    <s v="SU SIERA MONTANA 7"/>
    <n v="7277"/>
    <s v="001"/>
    <m/>
    <s v="32-L04-063"/>
    <x v="4"/>
    <x v="267"/>
    <s v="063"/>
    <x v="1399"/>
    <s v="DISTRICT ACCOUNTS"/>
    <m/>
    <x v="1793"/>
    <s v="SU SIERRA MONTANA 7 "/>
    <s v=" "/>
    <s v=" "/>
    <n v="32"/>
    <s v="L04"/>
    <n v="63"/>
    <n v="316122"/>
    <n v="0"/>
    <n v="58.91"/>
    <s v=" "/>
    <s v=" "/>
    <n v="30100000"/>
    <n v="52.92"/>
    <n v="0"/>
    <n v="0"/>
    <n v="52.92"/>
    <n v="58.91"/>
    <n v="7.12"/>
    <n v="0"/>
    <n v="0"/>
    <n v="1996.1"/>
    <n v="2047.89"/>
    <n v="41.99"/>
    <n v="0"/>
    <n v="0"/>
    <n v="41.99"/>
    <n v="52.92"/>
    <n v="7.12"/>
    <n v="0"/>
    <n v="0"/>
    <n v="1943.18"/>
    <n v="1988.98"/>
    <n v="0"/>
    <n v="0"/>
    <n v="0"/>
    <n v="0"/>
    <n v="0"/>
  </r>
  <r>
    <s v="SU SIERRA VISTA PARCEL 4"/>
    <n v="7278"/>
    <s v="001"/>
    <m/>
    <s v="32-L04-052"/>
    <x v="4"/>
    <x v="267"/>
    <s v="052"/>
    <x v="1400"/>
    <s v="DISTRICT ACCOUNTS"/>
    <m/>
    <x v="1794"/>
    <s v="SU SIERRA VISTA 4   "/>
    <s v=" "/>
    <s v=" "/>
    <n v="32"/>
    <s v="L04"/>
    <n v="52"/>
    <n v="316122"/>
    <n v="0"/>
    <n v="40.71"/>
    <s v=" "/>
    <s v=" "/>
    <n v="30100000"/>
    <n v="124.96"/>
    <n v="0"/>
    <n v="0"/>
    <n v="124.96"/>
    <n v="40.71"/>
    <n v="28.89"/>
    <n v="0"/>
    <n v="0"/>
    <n v="2397.1"/>
    <n v="2408.92"/>
    <n v="65.010000000000005"/>
    <n v="0"/>
    <n v="0"/>
    <n v="65.010000000000005"/>
    <n v="124.96"/>
    <n v="28.89"/>
    <n v="0"/>
    <n v="0"/>
    <n v="2272.14"/>
    <n v="2368.21"/>
    <n v="0"/>
    <n v="0"/>
    <n v="0"/>
    <n v="0"/>
    <n v="0"/>
  </r>
  <r>
    <s v="SU SL AZ SIERRA VERDE PH 1"/>
    <n v="7279"/>
    <s v="001"/>
    <m/>
    <s v="32-L04-043"/>
    <x v="4"/>
    <x v="267"/>
    <s v="043"/>
    <x v="1401"/>
    <s v="DISTRICT ACCOUNTS"/>
    <m/>
    <x v="1795"/>
    <s v="AZ SIERRA VERDE PH 1"/>
    <s v=" "/>
    <s v=" "/>
    <n v="32"/>
    <s v="L04"/>
    <n v="43"/>
    <n v="316122"/>
    <n v="0"/>
    <n v="785.75"/>
    <s v=" "/>
    <s v=" "/>
    <n v="30100000"/>
    <n v="998.09"/>
    <n v="0"/>
    <n v="0"/>
    <n v="998.09"/>
    <n v="785.75"/>
    <n v="190.1"/>
    <n v="0"/>
    <n v="0"/>
    <n v="20273.37"/>
    <n v="20869.02"/>
    <n v="539.05999999999995"/>
    <n v="0"/>
    <n v="0"/>
    <n v="539.05999999999995"/>
    <n v="998.09"/>
    <n v="190.1"/>
    <n v="0"/>
    <n v="0"/>
    <n v="19275.28"/>
    <n v="20083.27"/>
    <n v="0"/>
    <n v="0"/>
    <n v="0"/>
    <n v="0"/>
    <n v="0"/>
  </r>
  <r>
    <s v="SU SL AZGREER RANCH SOUTH"/>
    <n v="7280"/>
    <s v="001"/>
    <m/>
    <s v="32-L04-042"/>
    <x v="4"/>
    <x v="267"/>
    <s v="042"/>
    <x v="1402"/>
    <s v="DISTRICT ACCOUNTS"/>
    <m/>
    <x v="1796"/>
    <s v="AZGREER RANCH SOUTH "/>
    <s v=" "/>
    <s v=" "/>
    <n v="32"/>
    <s v="L04"/>
    <n v="42"/>
    <n v="316122"/>
    <n v="0"/>
    <n v="670.48"/>
    <s v=" "/>
    <s v=" "/>
    <n v="30100000"/>
    <n v="1631.99"/>
    <n v="0"/>
    <n v="0"/>
    <n v="1631.99"/>
    <n v="670.48"/>
    <n v="197.92"/>
    <n v="0"/>
    <n v="0"/>
    <n v="23767.91"/>
    <n v="24240.47"/>
    <n v="468.76"/>
    <n v="0"/>
    <n v="0"/>
    <n v="468.76"/>
    <n v="1631.99"/>
    <n v="197.92"/>
    <n v="0"/>
    <n v="0"/>
    <n v="22135.919999999998"/>
    <n v="23569.99"/>
    <n v="0"/>
    <n v="0"/>
    <n v="0"/>
    <n v="0"/>
    <n v="0"/>
  </r>
  <r>
    <s v="SU SL COTTON GIN SLID"/>
    <n v="7281"/>
    <s v="001"/>
    <m/>
    <s v="32-L04-039"/>
    <x v="4"/>
    <x v="267"/>
    <s v="039"/>
    <x v="1403"/>
    <s v="DISTRICT ACCOUNTS"/>
    <m/>
    <x v="1797"/>
    <s v="COTTON GIN SLID     "/>
    <s v=" "/>
    <s v=" "/>
    <n v="32"/>
    <s v="L04"/>
    <n v="39"/>
    <n v="316122"/>
    <n v="0"/>
    <n v="285.02999999999997"/>
    <s v=" "/>
    <s v=" "/>
    <n v="30100000"/>
    <n v="803.78"/>
    <n v="0"/>
    <n v="0"/>
    <n v="803.78"/>
    <n v="285.02999999999997"/>
    <n v="147"/>
    <n v="0"/>
    <n v="0"/>
    <n v="13178.74"/>
    <n v="13316.77"/>
    <n v="342.54"/>
    <n v="0"/>
    <n v="0"/>
    <n v="342.54"/>
    <n v="803.78"/>
    <n v="147"/>
    <n v="0"/>
    <n v="0"/>
    <n v="12374.96"/>
    <n v="13031.74"/>
    <n v="0"/>
    <n v="0"/>
    <n v="0"/>
    <n v="0"/>
    <n v="0"/>
  </r>
  <r>
    <s v="SU SL DESERT OASIS SLID #1"/>
    <n v="7282"/>
    <s v="001"/>
    <m/>
    <s v="32-L04-037"/>
    <x v="4"/>
    <x v="267"/>
    <s v="037"/>
    <x v="1404"/>
    <s v="DISTRICT ACCOUNTS"/>
    <m/>
    <x v="1798"/>
    <s v="DESERT OASIS SLID 1 "/>
    <s v=" "/>
    <s v=" "/>
    <n v="32"/>
    <s v="L04"/>
    <n v="37"/>
    <n v="316122"/>
    <n v="0"/>
    <n v="420.12"/>
    <s v=" "/>
    <s v=" "/>
    <n v="30100000"/>
    <n v="720.86"/>
    <n v="0"/>
    <n v="0"/>
    <n v="720.86"/>
    <n v="420.12"/>
    <n v="165.86"/>
    <n v="0"/>
    <n v="0"/>
    <n v="12357.66"/>
    <n v="12611.92"/>
    <n v="355.31"/>
    <n v="0"/>
    <n v="0"/>
    <n v="355.31"/>
    <n v="720.86"/>
    <n v="165.86"/>
    <n v="0"/>
    <n v="0"/>
    <n v="11636.8"/>
    <n v="12191.8"/>
    <n v="0"/>
    <n v="0"/>
    <n v="0"/>
    <n v="0"/>
    <n v="0"/>
  </r>
  <r>
    <s v="SU SL LITCHFIELD MANOR SLID"/>
    <n v="7283"/>
    <s v="001"/>
    <m/>
    <s v="32-L04-036"/>
    <x v="4"/>
    <x v="267"/>
    <s v="036"/>
    <x v="1405"/>
    <s v="DISTRICT ACCOUNTS"/>
    <m/>
    <x v="1799"/>
    <s v="LITCHFIELD MANOR SLD"/>
    <s v=" "/>
    <s v=" "/>
    <n v="32"/>
    <s v="L04"/>
    <n v="36"/>
    <n v="316122"/>
    <n v="0"/>
    <n v="717.36"/>
    <s v=" "/>
    <s v=" "/>
    <n v="30100000"/>
    <n v="1443.92"/>
    <n v="0"/>
    <n v="0"/>
    <n v="1443.92"/>
    <n v="717.36"/>
    <n v="181.52"/>
    <n v="0"/>
    <n v="0"/>
    <n v="29899.01"/>
    <n v="30434.85"/>
    <n v="858.45"/>
    <n v="0"/>
    <n v="0"/>
    <n v="858.45"/>
    <n v="1443.92"/>
    <n v="181.52"/>
    <n v="0"/>
    <n v="0"/>
    <n v="28455.09"/>
    <n v="29717.49"/>
    <n v="0"/>
    <n v="0"/>
    <n v="0"/>
    <n v="0"/>
    <n v="0"/>
  </r>
  <r>
    <s v="SU SL MARLEY PARK PH 1"/>
    <n v="7284"/>
    <s v="001"/>
    <m/>
    <s v="32-L04-040"/>
    <x v="4"/>
    <x v="267"/>
    <s v="040"/>
    <x v="1406"/>
    <s v="DISTRICT ACCOUNTS"/>
    <m/>
    <x v="1800"/>
    <s v="MARLEY PARK PH 1    "/>
    <s v=" "/>
    <s v=" "/>
    <n v="32"/>
    <s v="L04"/>
    <n v="40"/>
    <n v="316122"/>
    <n v="0"/>
    <n v="655.53"/>
    <s v=" "/>
    <s v=" "/>
    <n v="30100000"/>
    <n v="840.14"/>
    <n v="0"/>
    <n v="0"/>
    <n v="840.14"/>
    <n v="655.53"/>
    <n v="118.21"/>
    <n v="0"/>
    <n v="0"/>
    <n v="16661.95"/>
    <n v="17199.27"/>
    <n v="606.17999999999995"/>
    <n v="0"/>
    <n v="0"/>
    <n v="606.17999999999995"/>
    <n v="840.14"/>
    <n v="118.21"/>
    <n v="0"/>
    <n v="0"/>
    <n v="15821.81"/>
    <n v="16543.740000000002"/>
    <n v="0"/>
    <n v="0"/>
    <n v="0"/>
    <n v="0"/>
    <n v="0"/>
  </r>
  <r>
    <s v="SU SL SIERRA MONTANA PCL 12"/>
    <n v="7285"/>
    <s v="001"/>
    <m/>
    <s v="32-L04-038"/>
    <x v="4"/>
    <x v="267"/>
    <s v="038"/>
    <x v="1407"/>
    <s v="DISTRICT ACCOUNTS"/>
    <m/>
    <x v="1801"/>
    <s v="SIERRA MONTANA PCL12"/>
    <s v=" "/>
    <s v=" "/>
    <n v="32"/>
    <s v="L04"/>
    <n v="38"/>
    <n v="316122"/>
    <n v="0"/>
    <n v="147.85"/>
    <s v=" "/>
    <s v=" "/>
    <n v="30100000"/>
    <n v="425.51"/>
    <n v="0"/>
    <n v="0"/>
    <n v="425.51"/>
    <n v="147.85"/>
    <n v="0.38"/>
    <n v="0"/>
    <n v="0"/>
    <n v="4770.6499999999996"/>
    <n v="4918.12"/>
    <n v="114.11"/>
    <n v="0"/>
    <n v="0"/>
    <n v="114.11"/>
    <n v="425.51"/>
    <n v="0.38"/>
    <n v="0"/>
    <n v="0"/>
    <n v="4345.1400000000003"/>
    <n v="4770.2700000000004"/>
    <n v="0"/>
    <n v="0"/>
    <n v="0"/>
    <n v="0"/>
    <n v="0"/>
  </r>
  <r>
    <s v="SU SL SIERRA MONTANA PH 2"/>
    <n v="7286"/>
    <s v="001"/>
    <m/>
    <s v="32-L04-035"/>
    <x v="4"/>
    <x v="267"/>
    <s v="035"/>
    <x v="1408"/>
    <s v="DISTRICT ACCOUNTS"/>
    <m/>
    <x v="1802"/>
    <s v="SIERRA MONTANA PH 2 "/>
    <s v=" "/>
    <s v=" "/>
    <n v="32"/>
    <s v="L04"/>
    <n v="35"/>
    <n v="316122"/>
    <n v="0"/>
    <n v="689.52"/>
    <s v=" "/>
    <s v=" "/>
    <n v="30100000"/>
    <n v="1312.39"/>
    <n v="0"/>
    <n v="0"/>
    <n v="1312.39"/>
    <n v="689.52"/>
    <n v="277.33"/>
    <n v="0"/>
    <n v="0"/>
    <n v="21938.09"/>
    <n v="22350.28"/>
    <n v="639.26"/>
    <n v="0"/>
    <n v="0"/>
    <n v="639.26"/>
    <n v="1312.39"/>
    <n v="277.33"/>
    <n v="0"/>
    <n v="0"/>
    <n v="20625.7"/>
    <n v="21660.76"/>
    <n v="0"/>
    <n v="0"/>
    <n v="0"/>
    <n v="0"/>
    <n v="0"/>
  </r>
  <r>
    <s v="SU SL SUMMERFIELD @ LITCHFIELD"/>
    <n v="7287"/>
    <s v="001"/>
    <m/>
    <s v="32-L04-041"/>
    <x v="4"/>
    <x v="267"/>
    <s v="041"/>
    <x v="1409"/>
    <s v="DISTRICT ACCOUNTS"/>
    <m/>
    <x v="1803"/>
    <s v="SUMMERFIELD @ LITCHF"/>
    <s v=" "/>
    <s v=" "/>
    <n v="32"/>
    <s v="L04"/>
    <n v="41"/>
    <n v="316122"/>
    <n v="0"/>
    <n v="76.37"/>
    <s v=" "/>
    <s v=" "/>
    <n v="30100000"/>
    <n v="225.5"/>
    <n v="0"/>
    <n v="0"/>
    <n v="225.5"/>
    <n v="76.37"/>
    <n v="17.34"/>
    <n v="0"/>
    <n v="0"/>
    <n v="3385.92"/>
    <n v="3444.95"/>
    <n v="75.849999999999994"/>
    <n v="0"/>
    <n v="0"/>
    <n v="75.849999999999994"/>
    <n v="225.5"/>
    <n v="17.34"/>
    <n v="0"/>
    <n v="0"/>
    <n v="3160.42"/>
    <n v="3368.58"/>
    <n v="0"/>
    <n v="0"/>
    <n v="0"/>
    <n v="0"/>
    <n v="0"/>
  </r>
  <r>
    <s v="SU SL SURPRISE FARMS PH 2"/>
    <n v="7288"/>
    <s v="001"/>
    <m/>
    <s v="32-L04-044"/>
    <x v="4"/>
    <x v="267"/>
    <s v="044"/>
    <x v="1410"/>
    <s v="DISTRICT ACCOUNTS"/>
    <m/>
    <x v="1804"/>
    <s v="SURPRISE FARMS PH 2 "/>
    <s v=" "/>
    <s v=" "/>
    <n v="32"/>
    <s v="L04"/>
    <n v="44"/>
    <n v="316122"/>
    <n v="0"/>
    <n v="857.78"/>
    <s v=" "/>
    <s v=" "/>
    <n v="30100000"/>
    <n v="1480.38"/>
    <n v="0"/>
    <n v="0"/>
    <n v="1480.38"/>
    <n v="857.78"/>
    <n v="168"/>
    <n v="0"/>
    <n v="0"/>
    <n v="24882.76"/>
    <n v="25572.54"/>
    <n v="709.14"/>
    <n v="0"/>
    <n v="0"/>
    <n v="709.14"/>
    <n v="1480.38"/>
    <n v="168"/>
    <n v="0"/>
    <n v="0"/>
    <n v="23402.38"/>
    <n v="24714.76"/>
    <n v="0"/>
    <n v="0"/>
    <n v="0"/>
    <n v="0"/>
    <n v="0"/>
  </r>
  <r>
    <s v="SU SRPRS FRM PH4 P1-6"/>
    <n v="7289"/>
    <s v="001"/>
    <m/>
    <s v="32-L04-064"/>
    <x v="4"/>
    <x v="267"/>
    <s v="064"/>
    <x v="1411"/>
    <s v="DISTRICT ACCOUNTS"/>
    <m/>
    <x v="1805"/>
    <s v="SU SRPRS FRM 4 P1-6 "/>
    <s v=" "/>
    <s v=" "/>
    <n v="32"/>
    <s v="L04"/>
    <n v="64"/>
    <n v="316122"/>
    <n v="0"/>
    <n v="350.53"/>
    <s v=" "/>
    <s v=" "/>
    <n v="30100000"/>
    <n v="721.31"/>
    <n v="0"/>
    <n v="0"/>
    <n v="721.31"/>
    <n v="350.53"/>
    <n v="115.31"/>
    <n v="0"/>
    <n v="0"/>
    <n v="16819.87"/>
    <n v="17055.09"/>
    <n v="326.99"/>
    <n v="0"/>
    <n v="0"/>
    <n v="326.99"/>
    <n v="721.31"/>
    <n v="115.31"/>
    <n v="0"/>
    <n v="0"/>
    <n v="16098.56"/>
    <n v="16704.560000000001"/>
    <n v="0"/>
    <n v="0"/>
    <n v="0"/>
    <n v="0"/>
    <n v="0"/>
  </r>
  <r>
    <s v="SU SYACAMORE EST PCS 13"/>
    <n v="7290"/>
    <s v="001"/>
    <m/>
    <s v="32-L04-066"/>
    <x v="4"/>
    <x v="267"/>
    <s v="066"/>
    <x v="1412"/>
    <s v="DISTRICT ACCOUNTS"/>
    <m/>
    <x v="1806"/>
    <s v="SU SYCAMORE PCS 13  "/>
    <s v=" "/>
    <s v=" "/>
    <n v="32"/>
    <s v="L04"/>
    <n v="66"/>
    <n v="316122"/>
    <n v="0"/>
    <n v="370"/>
    <s v=" "/>
    <s v=" "/>
    <n v="30100000"/>
    <n v="1110.3499999999999"/>
    <n v="0"/>
    <n v="0"/>
    <n v="1110.3499999999999"/>
    <n v="370"/>
    <n v="0"/>
    <n v="0"/>
    <n v="0"/>
    <n v="14784.67"/>
    <n v="15154.67"/>
    <n v="505.13"/>
    <n v="0"/>
    <n v="0"/>
    <n v="505.13"/>
    <n v="1110.3499999999999"/>
    <n v="0"/>
    <n v="0"/>
    <n v="0"/>
    <n v="13674.32"/>
    <n v="14784.67"/>
    <n v="0"/>
    <n v="0"/>
    <n v="0"/>
    <n v="0"/>
    <n v="0"/>
  </r>
  <r>
    <s v="SU WESTFIELD COMMONS"/>
    <n v="7291"/>
    <s v="001"/>
    <m/>
    <s v="32-L04-075"/>
    <x v="4"/>
    <x v="267"/>
    <s v="075"/>
    <x v="10"/>
    <s v="DISTRICT ACCOUNTS"/>
    <m/>
    <x v="1807"/>
    <s v="SU WESTFIELD COMMONS"/>
    <s v=" "/>
    <s v=" "/>
    <n v="32"/>
    <s v="L04"/>
    <n v="75"/>
    <n v="316122"/>
    <n v="0"/>
    <n v="0"/>
    <s v=" "/>
    <s v=" "/>
    <n v="30100000"/>
    <n v="0"/>
    <n v="0"/>
    <n v="0"/>
    <n v="0"/>
    <n v="0"/>
    <n v="0"/>
    <n v="0"/>
    <n v="0"/>
    <n v="0"/>
    <n v="0"/>
    <n v="0"/>
    <n v="0"/>
    <n v="0"/>
    <n v="0"/>
    <n v="0"/>
    <n v="0"/>
    <n v="0"/>
    <n v="0"/>
    <n v="0"/>
    <n v="0"/>
    <n v="0"/>
    <n v="0"/>
    <n v="0"/>
    <n v="0"/>
    <n v="0"/>
  </r>
  <r>
    <s v="SU_AZ CITY @ SRPSE PH 1"/>
    <n v="7292"/>
    <s v="001"/>
    <m/>
    <s v="32-L04-054"/>
    <x v="4"/>
    <x v="267"/>
    <s v="054"/>
    <x v="10"/>
    <s v="DISTRICT ACCOUNTS"/>
    <m/>
    <x v="1808"/>
    <s v="SU_AZ CITY @ PH 1   "/>
    <s v=" "/>
    <s v=" "/>
    <n v="32"/>
    <s v="L04"/>
    <n v="54"/>
    <n v="316122"/>
    <n v="0"/>
    <n v="0"/>
    <s v=" "/>
    <s v=" "/>
    <n v="30100000"/>
    <n v="831.19"/>
    <n v="0"/>
    <n v="0"/>
    <n v="831.19"/>
    <n v="0"/>
    <n v="0"/>
    <n v="0"/>
    <n v="0"/>
    <n v="6653.71"/>
    <n v="6653.71"/>
    <n v="0"/>
    <n v="0"/>
    <n v="0"/>
    <n v="0"/>
    <n v="831.19"/>
    <n v="0"/>
    <n v="0"/>
    <n v="0"/>
    <n v="5822.52"/>
    <n v="6653.71"/>
    <n v="0"/>
    <n v="0"/>
    <n v="0"/>
    <n v="0"/>
    <n v="0"/>
  </r>
  <r>
    <s v="SU_AZ RNCHO GBRLA PH3-17"/>
    <n v="7293"/>
    <s v="001"/>
    <m/>
    <s v="32-L04-055"/>
    <x v="4"/>
    <x v="267"/>
    <s v="055"/>
    <x v="1413"/>
    <s v="DISTRICT ACCOUNTS"/>
    <m/>
    <x v="1809"/>
    <s v="SU_AZ RNCHO GBRLA   "/>
    <s v=" "/>
    <s v=" "/>
    <n v="32"/>
    <s v="L04"/>
    <n v="55"/>
    <n v="316122"/>
    <n v="0"/>
    <n v="146.44999999999999"/>
    <s v=" "/>
    <s v=" "/>
    <n v="30100000"/>
    <n v="113.62"/>
    <n v="0"/>
    <n v="0"/>
    <n v="113.62"/>
    <n v="146.44999999999999"/>
    <n v="39.49"/>
    <n v="0"/>
    <n v="0"/>
    <n v="2169.19"/>
    <n v="2276.15"/>
    <n v="153.6"/>
    <n v="0"/>
    <n v="0"/>
    <n v="153.6"/>
    <n v="113.62"/>
    <n v="39.49"/>
    <n v="0"/>
    <n v="0"/>
    <n v="2055.5700000000002"/>
    <n v="2129.6999999999998"/>
    <n v="0"/>
    <n v="0"/>
    <n v="0"/>
    <n v="0"/>
    <n v="0"/>
  </r>
  <r>
    <s v="SU_AZ ROYAL RANCH 2 PCL 7"/>
    <n v="7294"/>
    <s v="001"/>
    <m/>
    <s v="32-L04-057"/>
    <x v="4"/>
    <x v="267"/>
    <s v="057"/>
    <x v="10"/>
    <s v="DISTRICT ACCOUNTS"/>
    <m/>
    <x v="1810"/>
    <s v="SU_AZ ROYAL RNCH 2-P"/>
    <s v=" "/>
    <s v=" "/>
    <n v="32"/>
    <s v="L04"/>
    <n v="57"/>
    <n v="316122"/>
    <n v="0"/>
    <n v="0"/>
    <s v=" "/>
    <s v=" "/>
    <n v="30100000"/>
    <n v="0"/>
    <n v="0"/>
    <n v="0"/>
    <n v="0"/>
    <n v="0"/>
    <n v="0.76"/>
    <n v="0"/>
    <n v="0"/>
    <n v="1.57"/>
    <n v="0.81"/>
    <n v="0"/>
    <n v="0"/>
    <n v="0"/>
    <n v="0"/>
    <n v="0"/>
    <n v="0.76"/>
    <n v="0"/>
    <n v="0"/>
    <n v="1.57"/>
    <n v="0.81"/>
    <n v="0"/>
    <n v="0"/>
    <n v="0"/>
    <n v="0"/>
    <n v="0"/>
  </r>
  <r>
    <s v="SU_AZ ROYAL RANCH UN 2"/>
    <n v="7295"/>
    <s v="001"/>
    <m/>
    <s v="32-L04-056"/>
    <x v="4"/>
    <x v="267"/>
    <s v="056"/>
    <x v="1414"/>
    <s v="DISTRICT ACCOUNTS"/>
    <m/>
    <x v="1811"/>
    <s v="SU_AZ ROYAL RANCH 2 "/>
    <s v=" "/>
    <s v=" "/>
    <n v="32"/>
    <s v="L04"/>
    <n v="56"/>
    <n v="316122"/>
    <n v="0"/>
    <n v="629.76"/>
    <s v=" "/>
    <s v=" "/>
    <n v="30100000"/>
    <n v="1016.2"/>
    <n v="0"/>
    <n v="0"/>
    <n v="1016.2"/>
    <n v="629.76"/>
    <n v="183.32"/>
    <n v="0"/>
    <n v="0"/>
    <n v="20718.419999999998"/>
    <n v="21164.86"/>
    <n v="658.47"/>
    <n v="0"/>
    <n v="0"/>
    <n v="658.47"/>
    <n v="1016.2"/>
    <n v="183.32"/>
    <n v="0"/>
    <n v="0"/>
    <n v="19702.22"/>
    <n v="20535.099999999999"/>
    <n v="0"/>
    <n v="0"/>
    <n v="0"/>
    <n v="0"/>
    <n v="0"/>
  </r>
  <r>
    <s v="SU_AZ SURPRISE FARMS PH 3"/>
    <n v="7296"/>
    <s v="001"/>
    <m/>
    <s v="32-L04-053"/>
    <x v="4"/>
    <x v="267"/>
    <s v="053"/>
    <x v="1415"/>
    <s v="DISTRICT ACCOUNTS"/>
    <m/>
    <x v="1812"/>
    <s v="SU_AZ SURPRISE FARMS"/>
    <s v=" "/>
    <s v=" "/>
    <n v="32"/>
    <s v="L04"/>
    <n v="53"/>
    <n v="316122"/>
    <n v="0"/>
    <n v="745.01"/>
    <s v=" "/>
    <s v=" "/>
    <n v="30100000"/>
    <n v="1123.6099999999999"/>
    <n v="0"/>
    <n v="0"/>
    <n v="1123.6099999999999"/>
    <n v="745.01"/>
    <n v="122.52"/>
    <n v="0"/>
    <n v="0"/>
    <n v="21798.34"/>
    <n v="22420.83"/>
    <n v="616.66"/>
    <n v="0"/>
    <n v="0"/>
    <n v="616.66"/>
    <n v="1123.6099999999999"/>
    <n v="122.52"/>
    <n v="0"/>
    <n v="0"/>
    <n v="20674.73"/>
    <n v="21675.82"/>
    <n v="0"/>
    <n v="0"/>
    <n v="0"/>
    <n v="0"/>
    <n v="0"/>
  </r>
  <r>
    <s v="SU-ASANTE PARCEL 1.16"/>
    <n v="7297"/>
    <s v="001"/>
    <m/>
    <s v="32-L04-078"/>
    <x v="4"/>
    <x v="267"/>
    <s v="078"/>
    <x v="10"/>
    <s v="DISTRICT ACCOUNTS"/>
    <m/>
    <x v="1813"/>
    <s v="SU-ASANTE PARCL 1.16"/>
    <s v=" "/>
    <s v=" "/>
    <n v="32"/>
    <s v="L04"/>
    <n v="78"/>
    <n v="316122"/>
    <n v="0"/>
    <n v="0"/>
    <s v=" "/>
    <s v=" "/>
    <n v="30100000"/>
    <n v="198.21"/>
    <n v="0"/>
    <n v="0"/>
    <n v="198.21"/>
    <n v="0"/>
    <n v="0"/>
    <n v="0"/>
    <n v="0"/>
    <n v="400"/>
    <n v="400"/>
    <n v="0"/>
    <n v="0"/>
    <n v="0"/>
    <n v="0"/>
    <n v="198.21"/>
    <n v="0"/>
    <n v="0"/>
    <n v="0"/>
    <n v="201.79"/>
    <n v="400"/>
    <n v="0"/>
    <n v="0"/>
    <n v="0"/>
    <n v="0"/>
    <n v="0"/>
  </r>
  <r>
    <s v="SU-ASHTON RANCH # 3"/>
    <n v="7298"/>
    <s v="001"/>
    <m/>
    <s v="32-L04-021"/>
    <x v="4"/>
    <x v="267"/>
    <s v="021"/>
    <x v="1416"/>
    <s v="DISTRICT ACCOUNTS"/>
    <m/>
    <x v="1814"/>
    <s v="SU-ASHTON RANCH # 3 "/>
    <s v=" "/>
    <s v=" "/>
    <n v="32"/>
    <s v="L04"/>
    <n v="21"/>
    <n v="316122"/>
    <n v="0"/>
    <n v="153.54"/>
    <s v=" "/>
    <s v=" "/>
    <n v="30100000"/>
    <n v="364.34"/>
    <n v="0"/>
    <n v="0"/>
    <n v="364.34"/>
    <n v="153.54"/>
    <n v="108.87"/>
    <n v="0"/>
    <n v="0"/>
    <n v="9596.31"/>
    <n v="9640.98"/>
    <n v="522.96"/>
    <n v="0"/>
    <n v="0"/>
    <n v="522.96"/>
    <n v="364.34"/>
    <n v="108.87"/>
    <n v="0"/>
    <n v="0"/>
    <n v="9231.9699999999993"/>
    <n v="9487.44"/>
    <n v="0"/>
    <n v="0"/>
    <n v="0"/>
    <n v="0"/>
    <n v="0"/>
  </r>
  <r>
    <s v="SU-ASHTON RANCH # 4"/>
    <n v="7299"/>
    <s v="001"/>
    <m/>
    <s v="32-L04-022"/>
    <x v="4"/>
    <x v="267"/>
    <s v="022"/>
    <x v="1417"/>
    <s v="DISTRICT ACCOUNTS"/>
    <m/>
    <x v="1815"/>
    <s v="SU-ASHTON RANCH # 4 "/>
    <s v=" "/>
    <s v=" "/>
    <n v="32"/>
    <s v="L04"/>
    <n v="22"/>
    <n v="316122"/>
    <n v="0"/>
    <n v="154.38999999999999"/>
    <s v=" "/>
    <s v=" "/>
    <n v="30100000"/>
    <n v="356.03"/>
    <n v="0"/>
    <n v="0"/>
    <n v="356.03"/>
    <n v="154.38999999999999"/>
    <n v="85.85"/>
    <n v="0"/>
    <n v="0"/>
    <n v="6976.4"/>
    <n v="7044.94"/>
    <n v="305.77999999999997"/>
    <n v="0"/>
    <n v="0"/>
    <n v="305.77999999999997"/>
    <n v="356.03"/>
    <n v="85.85"/>
    <n v="0"/>
    <n v="0"/>
    <n v="6620.37"/>
    <n v="6890.55"/>
    <n v="0"/>
    <n v="0"/>
    <n v="0"/>
    <n v="0"/>
    <n v="0"/>
  </r>
  <r>
    <s v="SU-ASHTON RANCH #2 SURPRISE ST LIGHTING"/>
    <n v="7300"/>
    <s v="001"/>
    <m/>
    <s v="32-L04-010"/>
    <x v="4"/>
    <x v="267"/>
    <s v="010"/>
    <x v="1418"/>
    <s v="DISTRICT ACCOUNTS"/>
    <m/>
    <x v="1816"/>
    <s v="SU-ASHTON RANCH #2  "/>
    <s v=" "/>
    <s v=" "/>
    <n v="32"/>
    <s v="L04"/>
    <n v="10"/>
    <n v="316122"/>
    <n v="0"/>
    <n v="269.18"/>
    <s v=" "/>
    <s v=" "/>
    <n v="30100000"/>
    <n v="486.32"/>
    <n v="0"/>
    <n v="0"/>
    <n v="486.32"/>
    <n v="269.18"/>
    <n v="115.74"/>
    <n v="0"/>
    <n v="0"/>
    <n v="8667.14"/>
    <n v="8820.58"/>
    <n v="229.68"/>
    <n v="0"/>
    <n v="0"/>
    <n v="229.68"/>
    <n v="486.32"/>
    <n v="115.74"/>
    <n v="0"/>
    <n v="0"/>
    <n v="8180.82"/>
    <n v="8551.4"/>
    <n v="0"/>
    <n v="0"/>
    <n v="0"/>
    <n v="0"/>
    <n v="0"/>
  </r>
  <r>
    <s v="SU-AZ COUNTRYSIDE SLID SURPRISE ST LTG"/>
    <n v="7301"/>
    <s v="001"/>
    <m/>
    <s v="32-L04-011"/>
    <x v="4"/>
    <x v="267"/>
    <s v="011"/>
    <x v="1419"/>
    <s v="DISTRICT ACCOUNTS"/>
    <m/>
    <x v="1817"/>
    <s v="SU-AZ COUNTRYSIDE SL"/>
    <s v=" "/>
    <s v=" "/>
    <n v="32"/>
    <s v="L04"/>
    <n v="11"/>
    <n v="316122"/>
    <n v="0"/>
    <n v="557.80999999999995"/>
    <s v=" "/>
    <s v=" "/>
    <n v="30100000"/>
    <n v="943.21"/>
    <n v="0"/>
    <n v="0"/>
    <n v="943.21"/>
    <n v="557.80999999999995"/>
    <n v="178.24"/>
    <n v="0"/>
    <n v="0"/>
    <n v="19767.54"/>
    <n v="20147.11"/>
    <n v="580.91"/>
    <n v="0"/>
    <n v="0"/>
    <n v="580.91"/>
    <n v="943.21"/>
    <n v="178.24"/>
    <n v="0"/>
    <n v="0"/>
    <n v="18824.330000000002"/>
    <n v="19589.3"/>
    <n v="0"/>
    <n v="0"/>
    <n v="0"/>
    <n v="0"/>
    <n v="0"/>
  </r>
  <r>
    <s v="SU-AZ DESERT OASIS LANCER"/>
    <n v="7302"/>
    <s v="001"/>
    <m/>
    <s v="32-L04-058"/>
    <x v="4"/>
    <x v="267"/>
    <s v="058"/>
    <x v="1420"/>
    <s v="DISTRICT ACCOUNTS"/>
    <m/>
    <x v="1818"/>
    <s v="SU-AZ DESERT OASIS  "/>
    <s v=" "/>
    <s v=" "/>
    <n v="32"/>
    <s v="L04"/>
    <n v="58"/>
    <n v="316122"/>
    <n v="0"/>
    <n v="676.04"/>
    <s v=" "/>
    <s v=" "/>
    <n v="30100000"/>
    <n v="648.29999999999995"/>
    <n v="0"/>
    <n v="0"/>
    <n v="648.29999999999995"/>
    <n v="676.04"/>
    <n v="212.52"/>
    <n v="0"/>
    <n v="0"/>
    <n v="16625.29"/>
    <n v="17088.810000000001"/>
    <n v="518.14"/>
    <n v="0"/>
    <n v="0"/>
    <n v="518.14"/>
    <n v="648.29999999999995"/>
    <n v="212.52"/>
    <n v="0"/>
    <n v="0"/>
    <n v="15976.99"/>
    <n v="16412.77"/>
    <n v="0"/>
    <n v="0"/>
    <n v="0"/>
    <n v="0"/>
    <n v="0"/>
  </r>
  <r>
    <s v="SU-AZ GREENWAY PARC #3 SURPRISE ST LTG"/>
    <n v="7303"/>
    <s v="001"/>
    <m/>
    <s v="32-L04-012"/>
    <x v="4"/>
    <x v="267"/>
    <s v="012"/>
    <x v="1421"/>
    <s v="DISTRICT ACCOUNTS"/>
    <m/>
    <x v="1819"/>
    <s v="SU-GREENWAY PARC #3 "/>
    <s v=" "/>
    <s v=" "/>
    <n v="32"/>
    <s v="L04"/>
    <n v="12"/>
    <n v="316122"/>
    <n v="0"/>
    <n v="76.489999999999995"/>
    <s v=" "/>
    <s v=" "/>
    <n v="30100000"/>
    <n v="138.75"/>
    <n v="0"/>
    <n v="0"/>
    <n v="138.75"/>
    <n v="76.489999999999995"/>
    <n v="0"/>
    <n v="0"/>
    <n v="0"/>
    <n v="3780.76"/>
    <n v="3857.25"/>
    <n v="223.13"/>
    <n v="0"/>
    <n v="0"/>
    <n v="223.13"/>
    <n v="138.75"/>
    <n v="0"/>
    <n v="0"/>
    <n v="0"/>
    <n v="3642.01"/>
    <n v="3780.76"/>
    <n v="0"/>
    <n v="0"/>
    <n v="0"/>
    <n v="0"/>
    <n v="0"/>
  </r>
  <r>
    <s v="SU-AZ MARLEY PARK PH 2"/>
    <n v="7304"/>
    <s v="001"/>
    <m/>
    <s v="32-L04-059"/>
    <x v="4"/>
    <x v="267"/>
    <s v="059"/>
    <x v="1422"/>
    <s v="DISTRICT ACCOUNTS"/>
    <m/>
    <x v="1820"/>
    <s v="SU-AZ MARLEY PARK 2 "/>
    <s v=" "/>
    <s v=" "/>
    <n v="32"/>
    <s v="L04"/>
    <n v="59"/>
    <n v="316122"/>
    <n v="0"/>
    <n v="643.82000000000005"/>
    <s v=" "/>
    <s v=" "/>
    <n v="30100000"/>
    <n v="221.51"/>
    <n v="0"/>
    <n v="0"/>
    <n v="221.51"/>
    <n v="643.82000000000005"/>
    <n v="255.96"/>
    <n v="0"/>
    <n v="0"/>
    <n v="8684.09"/>
    <n v="9071.9500000000007"/>
    <n v="144.37"/>
    <n v="0"/>
    <n v="0"/>
    <n v="144.37"/>
    <n v="221.51"/>
    <n v="255.96"/>
    <n v="0"/>
    <n v="0"/>
    <n v="8462.58"/>
    <n v="8428.1299999999992"/>
    <n v="0"/>
    <n v="0"/>
    <n v="0"/>
    <n v="0"/>
    <n v="0"/>
  </r>
  <r>
    <s v="SU-AZ NORTHWEST RANCH I"/>
    <n v="7305"/>
    <s v="001"/>
    <m/>
    <s v="32-L04-020"/>
    <x v="4"/>
    <x v="267"/>
    <s v="020"/>
    <x v="1423"/>
    <s v="DISTRICT ACCOUNTS"/>
    <m/>
    <x v="1821"/>
    <s v="SU-AZ NW RANCH 1    "/>
    <s v=" "/>
    <s v=" "/>
    <n v="32"/>
    <s v="L04"/>
    <n v="20"/>
    <n v="316122"/>
    <n v="0"/>
    <n v="167.03"/>
    <s v=" "/>
    <s v=" "/>
    <n v="30100000"/>
    <n v="273.48"/>
    <n v="0"/>
    <n v="0"/>
    <n v="273.48"/>
    <n v="167.03"/>
    <n v="7.44"/>
    <n v="0"/>
    <n v="0"/>
    <n v="5081.45"/>
    <n v="5241.04"/>
    <n v="140.94"/>
    <n v="0"/>
    <n v="0"/>
    <n v="140.94"/>
    <n v="273.48"/>
    <n v="7.44"/>
    <n v="0"/>
    <n v="0"/>
    <n v="4807.97"/>
    <n v="5074.01"/>
    <n v="0"/>
    <n v="0"/>
    <n v="0"/>
    <n v="0"/>
    <n v="0"/>
  </r>
  <r>
    <s v="SU-AZ RANCHO GABRIELA # 1"/>
    <n v="7306"/>
    <s v="001"/>
    <m/>
    <s v="32-L04-023"/>
    <x v="4"/>
    <x v="267"/>
    <s v="023"/>
    <x v="1424"/>
    <s v="DISTRICT ACCOUNTS"/>
    <m/>
    <x v="1822"/>
    <s v="SU-AZ RANCHO GABR 1 "/>
    <s v=" "/>
    <s v=" "/>
    <n v="32"/>
    <s v="L04"/>
    <n v="23"/>
    <n v="316122"/>
    <n v="0"/>
    <n v="344.47"/>
    <s v=" "/>
    <s v=" "/>
    <n v="30100000"/>
    <n v="630.67999999999995"/>
    <n v="0"/>
    <n v="0"/>
    <n v="630.67999999999995"/>
    <n v="344.47"/>
    <n v="58.87"/>
    <n v="0"/>
    <n v="0"/>
    <n v="15079.61"/>
    <n v="15365.21"/>
    <n v="315.58"/>
    <n v="0"/>
    <n v="0"/>
    <n v="315.58"/>
    <n v="630.67999999999995"/>
    <n v="58.87"/>
    <n v="0"/>
    <n v="0"/>
    <n v="14448.93"/>
    <n v="15020.74"/>
    <n v="0"/>
    <n v="0"/>
    <n v="0"/>
    <n v="0"/>
    <n v="0"/>
  </r>
  <r>
    <s v="SU-AZ SUN CITY GRANT #4 SURPRISE ST LTG"/>
    <n v="7307"/>
    <s v="001"/>
    <m/>
    <s v="32-L04-013"/>
    <x v="4"/>
    <x v="267"/>
    <s v="013"/>
    <x v="1425"/>
    <s v="DISTRICT ACCOUNTS"/>
    <m/>
    <x v="1823"/>
    <s v="SU SUN CITY GRAND #4"/>
    <s v=" "/>
    <s v=" "/>
    <n v="32"/>
    <s v="L04"/>
    <n v="13"/>
    <n v="316122"/>
    <n v="0"/>
    <n v="4072.05"/>
    <s v=" "/>
    <s v=" "/>
    <n v="30100000"/>
    <n v="10838.51"/>
    <n v="0"/>
    <n v="0"/>
    <n v="10838.51"/>
    <n v="4072.05"/>
    <n v="1102.27"/>
    <n v="0"/>
    <n v="0"/>
    <n v="110932.32"/>
    <n v="113902.1"/>
    <n v="6353.4"/>
    <n v="0"/>
    <n v="0"/>
    <n v="6353.4"/>
    <n v="10838.51"/>
    <n v="1102.27"/>
    <n v="0"/>
    <n v="0"/>
    <n v="100093.81"/>
    <n v="109830.05"/>
    <n v="0"/>
    <n v="0"/>
    <n v="0"/>
    <n v="0"/>
    <n v="0"/>
  </r>
  <r>
    <s v="SU-BELL W RANCH PCL 1A SURPRISE ST LTG"/>
    <n v="7308"/>
    <s v="001"/>
    <m/>
    <s v="32-L04-014"/>
    <x v="4"/>
    <x v="267"/>
    <s v="014"/>
    <x v="1426"/>
    <s v="DISTRICT ACCOUNTS"/>
    <m/>
    <x v="1824"/>
    <s v="SU-BELL W RANCH 1A  "/>
    <s v=" "/>
    <s v=" "/>
    <n v="32"/>
    <s v="L04"/>
    <n v="14"/>
    <n v="316122"/>
    <n v="0"/>
    <n v="212.85"/>
    <s v=" "/>
    <s v=" "/>
    <n v="30100000"/>
    <n v="179.46"/>
    <n v="0"/>
    <n v="0"/>
    <n v="179.46"/>
    <n v="212.85"/>
    <n v="59.86"/>
    <n v="0"/>
    <n v="0"/>
    <n v="6413.13"/>
    <n v="6566.12"/>
    <n v="228.77"/>
    <n v="0"/>
    <n v="0"/>
    <n v="228.77"/>
    <n v="179.46"/>
    <n v="59.86"/>
    <n v="0"/>
    <n v="0"/>
    <n v="6233.67"/>
    <n v="6353.27"/>
    <n v="0"/>
    <n v="0"/>
    <n v="0"/>
    <n v="0"/>
    <n v="0"/>
  </r>
  <r>
    <s v="SU-BELL W RANCH PCL 1B SURPRISE ST LTG"/>
    <n v="7309"/>
    <s v="001"/>
    <m/>
    <s v="32-L04-015"/>
    <x v="4"/>
    <x v="267"/>
    <s v="015"/>
    <x v="1032"/>
    <s v="DISTRICT ACCOUNTS"/>
    <m/>
    <x v="1825"/>
    <s v="SU-BELL W RANCH 1B  "/>
    <s v=" "/>
    <s v=" "/>
    <n v="32"/>
    <s v="L04"/>
    <n v="15"/>
    <n v="316122"/>
    <n v="0"/>
    <n v="53.08"/>
    <s v=" "/>
    <s v=" "/>
    <n v="30100000"/>
    <n v="231.57"/>
    <n v="0"/>
    <n v="0"/>
    <n v="231.57"/>
    <n v="53.08"/>
    <n v="50.89"/>
    <n v="0"/>
    <n v="0"/>
    <n v="4568.22"/>
    <n v="4570.41"/>
    <n v="49.31"/>
    <n v="0"/>
    <n v="0"/>
    <n v="49.31"/>
    <n v="231.57"/>
    <n v="50.89"/>
    <n v="0"/>
    <n v="0"/>
    <n v="4336.6499999999996"/>
    <n v="4517.33"/>
    <n v="0"/>
    <n v="0"/>
    <n v="0"/>
    <n v="0"/>
    <n v="0"/>
  </r>
  <r>
    <s v="SU-GREENWAY PARC #2 SURPRISE ST LTG"/>
    <n v="7310"/>
    <s v="001"/>
    <m/>
    <s v="32-L04-016"/>
    <x v="4"/>
    <x v="267"/>
    <s v="016"/>
    <x v="1427"/>
    <s v="DISTRICT ACCOUNTS"/>
    <m/>
    <x v="1826"/>
    <s v="SU-GREENWAY PARC #2 "/>
    <s v=" "/>
    <s v=" "/>
    <n v="32"/>
    <s v="L04"/>
    <n v="16"/>
    <n v="316122"/>
    <n v="0"/>
    <n v="229.46"/>
    <s v=" "/>
    <s v=" "/>
    <n v="30100000"/>
    <n v="370.21"/>
    <n v="0"/>
    <n v="0"/>
    <n v="370.21"/>
    <n v="229.46"/>
    <n v="51.02"/>
    <n v="0"/>
    <n v="0"/>
    <n v="9127.7999999999993"/>
    <n v="9306.24"/>
    <n v="278.25"/>
    <n v="0"/>
    <n v="0"/>
    <n v="278.25"/>
    <n v="370.21"/>
    <n v="51.02"/>
    <n v="0"/>
    <n v="0"/>
    <n v="8757.59"/>
    <n v="9076.7800000000007"/>
    <n v="0"/>
    <n v="0"/>
    <n v="0"/>
    <n v="0"/>
    <n v="0"/>
  </r>
  <r>
    <s v="SU-LEGACY PARC G,H, &amp; I"/>
    <n v="7311"/>
    <s v="001"/>
    <m/>
    <s v="32-L04-024"/>
    <x v="4"/>
    <x v="267"/>
    <s v="024"/>
    <x v="1428"/>
    <s v="DISTRICT ACCOUNTS"/>
    <m/>
    <x v="1827"/>
    <s v="SU-LEGACY PARC G,H,I"/>
    <s v=" "/>
    <s v=" "/>
    <n v="32"/>
    <s v="L04"/>
    <n v="24"/>
    <n v="316122"/>
    <n v="0"/>
    <n v="184.05"/>
    <s v=" "/>
    <s v=" "/>
    <n v="30100000"/>
    <n v="439.96"/>
    <n v="0"/>
    <n v="0"/>
    <n v="439.96"/>
    <n v="184.05"/>
    <n v="92.33"/>
    <n v="0"/>
    <n v="0"/>
    <n v="8580.4699999999993"/>
    <n v="8672.19"/>
    <n v="514.52"/>
    <n v="0"/>
    <n v="0"/>
    <n v="514.52"/>
    <n v="439.96"/>
    <n v="92.33"/>
    <n v="0"/>
    <n v="0"/>
    <n v="8140.51"/>
    <n v="8488.14"/>
    <n v="0"/>
    <n v="0"/>
    <n v="0"/>
    <n v="0"/>
    <n v="0"/>
  </r>
  <r>
    <s v="SU-MOUNTAIN VISTA RANCH 1"/>
    <n v="7312"/>
    <s v="001"/>
    <m/>
    <s v="32-L00-H37"/>
    <x v="4"/>
    <x v="264"/>
    <s v="H37"/>
    <x v="1429"/>
    <s v="DISTRICT ACCOUNTS"/>
    <m/>
    <x v="1828"/>
    <s v="SU-MOUNTAIN VISTA   "/>
    <s v=" "/>
    <s v=" "/>
    <n v="32"/>
    <s v="L00"/>
    <s v="H37"/>
    <n v="316122"/>
    <n v="0"/>
    <n v="324.42"/>
    <s v=" "/>
    <s v=" "/>
    <n v="30100000"/>
    <n v="569.74"/>
    <n v="0"/>
    <n v="0"/>
    <n v="569.74"/>
    <n v="324.42"/>
    <n v="146"/>
    <n v="0"/>
    <n v="0"/>
    <n v="11084.89"/>
    <n v="11263.31"/>
    <n v="318.87"/>
    <n v="0"/>
    <n v="0"/>
    <n v="318.92"/>
    <n v="569.79"/>
    <n v="146"/>
    <n v="0"/>
    <n v="0"/>
    <n v="10515.15"/>
    <n v="10938.89"/>
    <n v="0"/>
    <n v="0"/>
    <n v="0"/>
    <n v="0"/>
    <n v="0"/>
  </r>
  <r>
    <s v="SU-NORTHWEST RANCH UNIT 2 SUPRISE ST LTG"/>
    <n v="7313"/>
    <s v="001"/>
    <m/>
    <s v="32-L04-017"/>
    <x v="4"/>
    <x v="267"/>
    <s v="017"/>
    <x v="1430"/>
    <s v="DISTRICT ACCOUNTS"/>
    <m/>
    <x v="1829"/>
    <s v="SU-NW RANCH #2      "/>
    <s v=" "/>
    <s v=" "/>
    <n v="32"/>
    <s v="L04"/>
    <n v="17"/>
    <n v="316122"/>
    <n v="0"/>
    <n v="365.14"/>
    <s v=" "/>
    <s v=" "/>
    <n v="30100000"/>
    <n v="722.53"/>
    <n v="0"/>
    <n v="0"/>
    <n v="722.53"/>
    <n v="365.14"/>
    <n v="76.319999999999993"/>
    <n v="0"/>
    <n v="0"/>
    <n v="14382.55"/>
    <n v="14671.37"/>
    <n v="629.29999999999995"/>
    <n v="0"/>
    <n v="0"/>
    <n v="629.29999999999995"/>
    <n v="722.53"/>
    <n v="76.319999999999993"/>
    <n v="0"/>
    <n v="0"/>
    <n v="13660.02"/>
    <n v="14306.23"/>
    <n v="0"/>
    <n v="0"/>
    <n v="0"/>
    <n v="0"/>
    <n v="0"/>
  </r>
  <r>
    <s v="SUNTECH"/>
    <n v="7314"/>
    <s v="001"/>
    <m/>
    <s v="32-L00-D69"/>
    <x v="4"/>
    <x v="264"/>
    <s v="D69"/>
    <x v="1431"/>
    <s v="DISTRICT ACCOUNTS"/>
    <m/>
    <x v="1830"/>
    <s v="SUNTECH             "/>
    <s v=" "/>
    <s v=" "/>
    <n v="32"/>
    <s v="L00"/>
    <s v="D69"/>
    <n v="319122"/>
    <n v="0"/>
    <n v="13.39"/>
    <s v=" "/>
    <s v=" "/>
    <s v="32L00D69"/>
    <n v="13.39"/>
    <n v="0"/>
    <n v="0"/>
    <n v="0"/>
    <n v="0"/>
    <n v="13.33"/>
    <n v="0"/>
    <n v="0"/>
    <n v="0.02"/>
    <n v="0.08"/>
    <n v="13.36"/>
    <n v="0"/>
    <n v="0"/>
    <n v="0"/>
    <n v="0.03"/>
    <n v="13.33"/>
    <n v="0"/>
    <n v="0"/>
    <n v="0.02"/>
    <n v="0.08"/>
    <n v="0"/>
    <n v="0"/>
    <n v="0"/>
    <n v="0"/>
    <n v="0"/>
  </r>
  <r>
    <s v="SU-ORCHARDS PARCELS 1*5"/>
    <n v="7315"/>
    <s v="001"/>
    <m/>
    <s v="32-L04-026"/>
    <x v="4"/>
    <x v="267"/>
    <s v="026"/>
    <x v="1432"/>
    <s v="DISTRICT ACCOUNTS"/>
    <m/>
    <x v="1831"/>
    <s v="SU-ORCHARDS PAR 1*5 "/>
    <s v=" "/>
    <s v=" "/>
    <n v="32"/>
    <s v="L04"/>
    <n v="26"/>
    <n v="316122"/>
    <n v="0"/>
    <n v="462.49"/>
    <s v=" "/>
    <s v=" "/>
    <n v="30100000"/>
    <n v="822.87"/>
    <n v="0"/>
    <n v="0"/>
    <n v="834.31"/>
    <n v="473.93"/>
    <n v="95.31"/>
    <n v="0"/>
    <n v="0"/>
    <n v="16710.57"/>
    <n v="17077.75"/>
    <n v="564.5"/>
    <n v="0"/>
    <n v="0"/>
    <n v="564.5"/>
    <n v="822.87"/>
    <n v="95.31"/>
    <n v="0"/>
    <n v="0"/>
    <n v="15876.26"/>
    <n v="16603.82"/>
    <n v="0"/>
    <n v="0"/>
    <n v="0"/>
    <n v="0"/>
    <n v="0"/>
  </r>
  <r>
    <s v="SUPERSTITION HEIGHTS MESA ST LTG"/>
    <n v="7316"/>
    <s v="001"/>
    <m/>
    <s v="32-L05-008"/>
    <x v="4"/>
    <x v="265"/>
    <s v="008"/>
    <x v="1433"/>
    <s v="DISTRICT ACCOUNTS"/>
    <m/>
    <x v="1832"/>
    <s v="SUPERSTITION HEIGHTS"/>
    <s v=" "/>
    <s v=" "/>
    <n v="32"/>
    <s v="L05"/>
    <n v="8"/>
    <n v="317400"/>
    <n v="0"/>
    <n v="29.99"/>
    <s v=" "/>
    <s v=" "/>
    <n v="30100000"/>
    <n v="43.02"/>
    <n v="0"/>
    <n v="0"/>
    <n v="43.02"/>
    <n v="29.99"/>
    <n v="0"/>
    <n v="0"/>
    <n v="0"/>
    <n v="926.21"/>
    <n v="956.2"/>
    <n v="0"/>
    <n v="0"/>
    <n v="0"/>
    <n v="0"/>
    <n v="43.02"/>
    <n v="0"/>
    <n v="0"/>
    <n v="0"/>
    <n v="883.19"/>
    <n v="926.21"/>
    <n v="0"/>
    <n v="0"/>
    <n v="0"/>
    <n v="0"/>
    <n v="0"/>
  </r>
  <r>
    <s v="SUPERSTITION VIEWS ST LIGHTING - MESA"/>
    <n v="7317"/>
    <s v="001"/>
    <m/>
    <s v="32-L05-004"/>
    <x v="4"/>
    <x v="265"/>
    <s v="004"/>
    <x v="1434"/>
    <s v="DISTRICT ACCOUNTS"/>
    <m/>
    <x v="1833"/>
    <s v="SUPERSTITION VIEWS  "/>
    <s v=" "/>
    <s v=" "/>
    <n v="32"/>
    <s v="L05"/>
    <n v="4"/>
    <n v="317400"/>
    <n v="0"/>
    <n v="80.150000000000006"/>
    <s v=" "/>
    <s v=" "/>
    <n v="30100000"/>
    <n v="19.86"/>
    <n v="0"/>
    <n v="0"/>
    <n v="19.86"/>
    <n v="80.150000000000006"/>
    <n v="0"/>
    <n v="0"/>
    <n v="0"/>
    <n v="541.46"/>
    <n v="621.61"/>
    <n v="21.12"/>
    <n v="0"/>
    <n v="0"/>
    <n v="21.12"/>
    <n v="19.86"/>
    <n v="0"/>
    <n v="0"/>
    <n v="0"/>
    <n v="521.6"/>
    <n v="541.46"/>
    <n v="0"/>
    <n v="0"/>
    <n v="0"/>
    <n v="0"/>
    <n v="0"/>
  </r>
  <r>
    <s v="SU-RANCH GABRIELA 2, 3, 4 A &amp; B"/>
    <n v="7318"/>
    <s v="001"/>
    <m/>
    <s v="32-L04-027"/>
    <x v="4"/>
    <x v="267"/>
    <s v="027"/>
    <x v="1435"/>
    <s v="DISTRICT ACCOUNTS"/>
    <m/>
    <x v="1834"/>
    <s v="SU-RNCH GABRIELA2,3 "/>
    <s v=" "/>
    <s v=" "/>
    <n v="32"/>
    <s v="L04"/>
    <n v="27"/>
    <n v="316122"/>
    <n v="0"/>
    <n v="757.32"/>
    <s v=" "/>
    <s v=" "/>
    <n v="30100000"/>
    <n v="1346.17"/>
    <n v="0"/>
    <n v="0"/>
    <n v="1346.17"/>
    <n v="757.32"/>
    <n v="336.8"/>
    <n v="0"/>
    <n v="0"/>
    <n v="32649.83"/>
    <n v="33070.35"/>
    <n v="808.88"/>
    <n v="0"/>
    <n v="0"/>
    <n v="808.88"/>
    <n v="1346.17"/>
    <n v="336.8"/>
    <n v="0"/>
    <n v="0"/>
    <n v="31303.66"/>
    <n v="32313.03"/>
    <n v="0"/>
    <n v="0"/>
    <n v="0"/>
    <n v="0"/>
    <n v="0"/>
  </r>
  <r>
    <s v="SU-ROSEVIEW UNITS 1-6 SURPRISE ST LTG"/>
    <n v="7319"/>
    <s v="001"/>
    <m/>
    <s v="32-L04-018"/>
    <x v="4"/>
    <x v="267"/>
    <s v="018"/>
    <x v="1436"/>
    <s v="DISTRICT ACCOUNTS"/>
    <m/>
    <x v="1835"/>
    <s v="SU-ROSEVIEW UNIT 1-6"/>
    <s v=" "/>
    <s v=" "/>
    <n v="32"/>
    <s v="L04"/>
    <n v="18"/>
    <n v="316122"/>
    <n v="0"/>
    <n v="528.74"/>
    <s v=" "/>
    <s v=" "/>
    <n v="30100000"/>
    <n v="980.89"/>
    <n v="0"/>
    <n v="0"/>
    <n v="980.89"/>
    <n v="528.74"/>
    <n v="134.77000000000001"/>
    <n v="0"/>
    <n v="0"/>
    <n v="20615.68"/>
    <n v="21009.65"/>
    <n v="588.44000000000005"/>
    <n v="0"/>
    <n v="0"/>
    <n v="588.44000000000005"/>
    <n v="980.89"/>
    <n v="134.77000000000001"/>
    <n v="0"/>
    <n v="0"/>
    <n v="19634.79"/>
    <n v="20480.91"/>
    <n v="0"/>
    <n v="0"/>
    <n v="0"/>
    <n v="0"/>
    <n v="0"/>
  </r>
  <r>
    <s v="SU-ROSEVIEW UNITS 5,5A,7 &amp; 8 ST LIGHT"/>
    <n v="7320"/>
    <s v="001"/>
    <m/>
    <s v="32-L04-019"/>
    <x v="4"/>
    <x v="267"/>
    <s v="019"/>
    <x v="1437"/>
    <s v="DISTRICT ACCOUNTS"/>
    <m/>
    <x v="1836"/>
    <s v="SU-ROSEVIEW 5,5A,7&amp;8"/>
    <s v=" "/>
    <s v=" "/>
    <n v="32"/>
    <s v="L04"/>
    <n v="19"/>
    <n v="316122"/>
    <n v="0"/>
    <n v="231.69"/>
    <s v=" "/>
    <s v=" "/>
    <n v="30100000"/>
    <n v="718.38"/>
    <n v="0"/>
    <n v="0"/>
    <n v="718.38"/>
    <n v="231.69"/>
    <n v="120.18"/>
    <n v="0"/>
    <n v="0"/>
    <n v="11618.83"/>
    <n v="11730.34"/>
    <n v="384.69"/>
    <n v="0"/>
    <n v="0"/>
    <n v="384.69"/>
    <n v="718.38"/>
    <n v="120.18"/>
    <n v="0"/>
    <n v="0"/>
    <n v="10900.45"/>
    <n v="11498.65"/>
    <n v="0"/>
    <n v="0"/>
    <n v="0"/>
    <n v="0"/>
    <n v="0"/>
  </r>
  <r>
    <s v="SURPRISE CACTUS WARD"/>
    <n v="7321"/>
    <s v="001"/>
    <m/>
    <s v="32-L04-072"/>
    <x v="4"/>
    <x v="267"/>
    <s v="072"/>
    <x v="10"/>
    <s v="DISTRICT ACCOUNTS"/>
    <m/>
    <x v="1837"/>
    <s v="SURPRISE CACTUS WARD"/>
    <s v=" "/>
    <s v=" "/>
    <n v="32"/>
    <s v="L04"/>
    <n v="72"/>
    <n v="316122"/>
    <n v="0"/>
    <n v="0"/>
    <s v=" "/>
    <s v=" "/>
    <n v="30100000"/>
    <n v="0"/>
    <n v="0"/>
    <n v="0"/>
    <n v="0"/>
    <n v="0"/>
    <n v="0"/>
    <n v="0"/>
    <n v="0"/>
    <n v="0"/>
    <n v="0"/>
    <n v="0"/>
    <n v="0"/>
    <n v="0"/>
    <n v="0"/>
    <n v="0"/>
    <n v="0"/>
    <n v="0"/>
    <n v="0"/>
    <n v="0"/>
    <n v="0"/>
    <n v="0"/>
    <n v="0"/>
    <n v="0"/>
    <n v="0"/>
    <n v="0"/>
  </r>
  <r>
    <s v="SURPRISE MEDICAL PLAZA"/>
    <n v="7322"/>
    <s v="001"/>
    <m/>
    <s v="32-L04-088"/>
    <x v="4"/>
    <x v="267"/>
    <s v="088"/>
    <x v="10"/>
    <s v="DISTRICT ACCOUNTS"/>
    <m/>
    <x v="1838"/>
    <s v="SURPRISE MEDICAL PLZ"/>
    <s v=" "/>
    <s v=" "/>
    <n v="32"/>
    <s v="L04"/>
    <n v="88"/>
    <n v="316122"/>
    <n v="0"/>
    <n v="0"/>
    <s v=" "/>
    <s v=" "/>
    <n v="30100000"/>
    <n v="0"/>
    <n v="0"/>
    <n v="0"/>
    <n v="0"/>
    <n v="0"/>
    <n v="0"/>
    <n v="0"/>
    <n v="0"/>
    <n v="1000.45"/>
    <n v="1000.45"/>
    <n v="0"/>
    <n v="0"/>
    <n v="0"/>
    <n v="0"/>
    <n v="0"/>
    <n v="0"/>
    <n v="0"/>
    <n v="0"/>
    <n v="1000.45"/>
    <n v="1000.45"/>
    <n v="0"/>
    <n v="0"/>
    <n v="0"/>
    <n v="0"/>
    <n v="0"/>
  </r>
  <r>
    <s v="SURPRISE QUICKTRIP 410"/>
    <n v="7323"/>
    <s v="001"/>
    <m/>
    <s v="32-L04-073"/>
    <x v="4"/>
    <x v="267"/>
    <s v="073"/>
    <x v="10"/>
    <s v="DISTRICT ACCOUNTS"/>
    <m/>
    <x v="1839"/>
    <s v="SURPRISE QUCKTRP 410"/>
    <s v=" "/>
    <s v=" "/>
    <n v="32"/>
    <s v="L04"/>
    <n v="73"/>
    <n v="316122"/>
    <n v="0"/>
    <n v="0"/>
    <s v=" "/>
    <s v=" "/>
    <n v="30100000"/>
    <n v="9.14"/>
    <n v="0"/>
    <n v="0"/>
    <n v="9.14"/>
    <n v="0"/>
    <n v="0"/>
    <n v="0"/>
    <n v="0"/>
    <n v="400.78"/>
    <n v="400.78"/>
    <n v="0"/>
    <n v="0"/>
    <n v="0"/>
    <n v="1.91"/>
    <n v="11.05"/>
    <n v="0"/>
    <n v="0"/>
    <n v="0"/>
    <n v="391.64"/>
    <n v="400.78"/>
    <n v="0"/>
    <n v="0"/>
    <n v="0"/>
    <n v="0"/>
    <n v="0"/>
  </r>
  <r>
    <s v="SURPRISE SL TOTAL"/>
    <n v="7324"/>
    <s v="001"/>
    <m/>
    <s v="32-L04-999"/>
    <x v="4"/>
    <x v="267"/>
    <s v="999"/>
    <x v="10"/>
    <s v="DISTRICT ACCOUNTS"/>
    <m/>
    <x v="1840"/>
    <s v="SURPRISE SL TOTAL   "/>
    <s v=" "/>
    <s v=" "/>
    <n v="32"/>
    <s v="L04"/>
    <n v="999"/>
    <n v="316122"/>
    <n v="1"/>
    <n v="0"/>
    <s v=" "/>
    <s v=" "/>
    <n v="30100000"/>
    <n v="0"/>
    <n v="0"/>
    <n v="0"/>
    <n v="0"/>
    <n v="0"/>
    <n v="0"/>
    <n v="0"/>
    <n v="0"/>
    <n v="0"/>
    <n v="0"/>
    <n v="0"/>
    <n v="0"/>
    <n v="0"/>
    <n v="0"/>
    <n v="0"/>
    <n v="0"/>
    <n v="0"/>
    <n v="0"/>
    <n v="0"/>
    <n v="0"/>
    <n v="0"/>
    <n v="0"/>
    <n v="0"/>
    <n v="0"/>
    <n v="0"/>
  </r>
  <r>
    <s v="SURPRISE SLID 2008-111"/>
    <n v="7325"/>
    <s v="001"/>
    <m/>
    <s v="32-L04-067"/>
    <x v="4"/>
    <x v="267"/>
    <s v="067"/>
    <x v="10"/>
    <s v="DISTRICT ACCOUNTS"/>
    <m/>
    <x v="1841"/>
    <s v="SURPRISE SL 2008-111"/>
    <s v=" "/>
    <s v=" "/>
    <n v="32"/>
    <s v="L04"/>
    <n v="67"/>
    <n v="316122"/>
    <n v="0"/>
    <n v="0"/>
    <s v=" "/>
    <s v=" "/>
    <n v="30100000"/>
    <n v="0"/>
    <n v="0"/>
    <n v="0"/>
    <n v="0"/>
    <n v="0"/>
    <n v="0"/>
    <n v="0"/>
    <n v="0"/>
    <n v="816.46"/>
    <n v="816.46"/>
    <n v="0"/>
    <n v="0"/>
    <n v="0"/>
    <n v="0"/>
    <n v="0"/>
    <n v="0"/>
    <n v="0"/>
    <n v="0"/>
    <n v="816.46"/>
    <n v="816.46"/>
    <n v="0"/>
    <n v="0"/>
    <n v="0"/>
    <n v="0"/>
    <n v="0"/>
  </r>
  <r>
    <s v="SURPRISE SLID 2008-165"/>
    <n v="7326"/>
    <s v="001"/>
    <m/>
    <s v="32-L04-070"/>
    <x v="4"/>
    <x v="267"/>
    <s v="070"/>
    <x v="10"/>
    <s v="DISTRICT ACCOUNTS"/>
    <m/>
    <x v="1842"/>
    <s v="SURPRISE SLID 08-165"/>
    <s v=" "/>
    <s v=" "/>
    <n v="32"/>
    <s v="L04"/>
    <n v="70"/>
    <n v="316122"/>
    <n v="0"/>
    <n v="0"/>
    <s v=" "/>
    <s v=" "/>
    <n v="30100000"/>
    <n v="0"/>
    <n v="0"/>
    <n v="0"/>
    <n v="0"/>
    <n v="0"/>
    <n v="0"/>
    <n v="0"/>
    <n v="0"/>
    <n v="800.2"/>
    <n v="800.2"/>
    <n v="0"/>
    <n v="0"/>
    <n v="0"/>
    <n v="0"/>
    <n v="0"/>
    <n v="0"/>
    <n v="0"/>
    <n v="0"/>
    <n v="800.2"/>
    <n v="800.2"/>
    <n v="0"/>
    <n v="0"/>
    <n v="0"/>
    <n v="0"/>
    <n v="0"/>
  </r>
  <r>
    <s v="SURPRISE SLID 2008-74"/>
    <n v="7327"/>
    <s v="001"/>
    <m/>
    <s v="32-L04-068"/>
    <x v="4"/>
    <x v="267"/>
    <s v="068"/>
    <x v="1438"/>
    <s v="DISTRICT ACCOUNTS"/>
    <m/>
    <x v="1843"/>
    <s v="SURPRISE SL 2008-74 "/>
    <s v=" "/>
    <s v=" "/>
    <n v="32"/>
    <s v="L04"/>
    <n v="68"/>
    <n v="316122"/>
    <n v="0"/>
    <n v="10222.709999999999"/>
    <s v=" "/>
    <s v=" "/>
    <n v="30100000"/>
    <n v="152.4"/>
    <n v="0"/>
    <n v="0"/>
    <n v="152.4"/>
    <n v="10222.709999999999"/>
    <n v="0"/>
    <n v="0"/>
    <n v="0"/>
    <n v="14398.73"/>
    <n v="24621.439999999999"/>
    <n v="249.27"/>
    <n v="0"/>
    <n v="0"/>
    <n v="249.27"/>
    <n v="152.4"/>
    <n v="0"/>
    <n v="0"/>
    <n v="0"/>
    <n v="14246.33"/>
    <n v="14398.73"/>
    <n v="0"/>
    <n v="0"/>
    <n v="0"/>
    <n v="0"/>
    <n v="0"/>
  </r>
  <r>
    <s v="SURPRISE SLID 2008-95"/>
    <n v="7328"/>
    <s v="001"/>
    <m/>
    <s v="32-L04-069"/>
    <x v="4"/>
    <x v="267"/>
    <s v="069"/>
    <x v="1439"/>
    <s v="DISTRICT ACCOUNTS"/>
    <m/>
    <x v="1844"/>
    <s v="SUPRISE SL 2008-95  "/>
    <s v=" "/>
    <s v=" "/>
    <n v="32"/>
    <s v="L04"/>
    <n v="69"/>
    <n v="316122"/>
    <n v="0"/>
    <n v="-56.95"/>
    <s v=" "/>
    <s v=" "/>
    <n v="30100000"/>
    <n v="0"/>
    <n v="0"/>
    <n v="0"/>
    <n v="56.95"/>
    <n v="0"/>
    <n v="0"/>
    <n v="0"/>
    <n v="0"/>
    <n v="8784.49"/>
    <n v="8727.5400000000009"/>
    <n v="0"/>
    <n v="0"/>
    <n v="0"/>
    <n v="0"/>
    <n v="0"/>
    <n v="0"/>
    <n v="0"/>
    <n v="0"/>
    <n v="8727.5400000000009"/>
    <n v="8727.5400000000009"/>
    <n v="0"/>
    <n v="0"/>
    <n v="0"/>
    <n v="0"/>
    <n v="0"/>
  </r>
  <r>
    <s v="SURPRISE SLIDE 2008-198"/>
    <n v="7329"/>
    <s v="001"/>
    <m/>
    <s v="32-L04-071"/>
    <x v="4"/>
    <x v="267"/>
    <s v="071"/>
    <x v="1440"/>
    <s v="DISTRICT ACCOUNTS"/>
    <m/>
    <x v="1845"/>
    <s v="SURPRISE SLID 08-198"/>
    <s v=" "/>
    <s v=" "/>
    <n v="32"/>
    <s v="L04"/>
    <n v="71"/>
    <n v="316122"/>
    <n v="0"/>
    <n v="183.43"/>
    <s v=" "/>
    <s v=" "/>
    <n v="30100000"/>
    <n v="651.14"/>
    <n v="0"/>
    <n v="0"/>
    <n v="651.14"/>
    <n v="183.43"/>
    <n v="38.869999999999997"/>
    <n v="0"/>
    <n v="0"/>
    <n v="8724.4500000000007"/>
    <n v="8869.01"/>
    <n v="287.87"/>
    <n v="0"/>
    <n v="0"/>
    <n v="287.87"/>
    <n v="651.14"/>
    <n v="38.869999999999997"/>
    <n v="0"/>
    <n v="0"/>
    <n v="8073.31"/>
    <n v="8685.58"/>
    <n v="0"/>
    <n v="0"/>
    <n v="0"/>
    <n v="0"/>
    <n v="0"/>
  </r>
  <r>
    <s v="SURPRISE STREET LIGHT CLEARING"/>
    <n v="7330"/>
    <s v="001"/>
    <m/>
    <s v="32-L00-004"/>
    <x v="4"/>
    <x v="264"/>
    <s v="004"/>
    <x v="10"/>
    <s v="DISTRICT ACCOUNTS"/>
    <m/>
    <x v="1846"/>
    <s v="SURPRISE ST LT CLEAR"/>
    <s v=" "/>
    <s v=" "/>
    <n v="32"/>
    <s v="L00"/>
    <n v="4"/>
    <n v="316122"/>
    <n v="0"/>
    <n v="0"/>
    <s v=" "/>
    <s v=" "/>
    <n v="30100000"/>
    <n v="0"/>
    <n v="119773.59"/>
    <n v="0"/>
    <n v="0"/>
    <n v="119773.59"/>
    <n v="0"/>
    <n v="1642068.87"/>
    <n v="0"/>
    <n v="0"/>
    <n v="1642068.87"/>
    <n v="0"/>
    <n v="70578.45"/>
    <n v="0"/>
    <n v="0"/>
    <n v="70578.45"/>
    <n v="0"/>
    <n v="1522295.28"/>
    <n v="0"/>
    <n v="0"/>
    <n v="1522295.28"/>
    <n v="0"/>
    <n v="0"/>
    <n v="0"/>
    <n v="0"/>
    <n v="0"/>
  </r>
  <r>
    <s v="SURPRISE WESTGATE #122"/>
    <n v="7331"/>
    <s v="001"/>
    <m/>
    <s v="32-L04-091"/>
    <x v="4"/>
    <x v="267"/>
    <s v="091"/>
    <x v="10"/>
    <s v="DISTRICT ACCOUNTS"/>
    <m/>
    <x v="1847"/>
    <s v="SURPRISE WESTGT #122"/>
    <s v=" "/>
    <s v=" "/>
    <n v="32"/>
    <s v="L04"/>
    <n v="91"/>
    <n v="316122"/>
    <n v="0"/>
    <n v="0"/>
    <s v=" "/>
    <s v=" "/>
    <n v="30100000"/>
    <n v="0"/>
    <n v="0"/>
    <n v="0"/>
    <n v="0"/>
    <n v="0"/>
    <n v="0"/>
    <n v="0"/>
    <n v="0"/>
    <n v="800"/>
    <n v="800"/>
    <n v="400"/>
    <n v="0"/>
    <n v="0"/>
    <n v="400"/>
    <n v="0"/>
    <n v="0"/>
    <n v="0"/>
    <n v="0"/>
    <n v="800"/>
    <n v="800"/>
    <n v="0"/>
    <n v="0"/>
    <n v="0"/>
    <n v="0"/>
    <n v="0"/>
  </r>
  <r>
    <s v="SU-SL AZ BELL W RANCH PCL 2"/>
    <n v="7332"/>
    <s v="001"/>
    <m/>
    <s v="32-L04-028"/>
    <x v="4"/>
    <x v="267"/>
    <s v="028"/>
    <x v="1441"/>
    <s v="DISTRICT ACCOUNTS"/>
    <m/>
    <x v="1848"/>
    <s v="AZ BELL W RAN PCL 2 "/>
    <s v=" "/>
    <s v=" "/>
    <n v="32"/>
    <s v="L04"/>
    <n v="28"/>
    <n v="316122"/>
    <n v="0"/>
    <n v="94.91"/>
    <s v=" "/>
    <s v=" "/>
    <n v="30100000"/>
    <n v="403.72"/>
    <n v="0"/>
    <n v="0"/>
    <n v="403.72"/>
    <n v="94.91"/>
    <n v="80.209999999999994"/>
    <n v="0"/>
    <n v="0"/>
    <n v="6162.58"/>
    <n v="6177.28"/>
    <n v="81.209999999999994"/>
    <n v="0"/>
    <n v="0"/>
    <n v="81.209999999999994"/>
    <n v="403.72"/>
    <n v="80.209999999999994"/>
    <n v="0"/>
    <n v="0"/>
    <n v="5758.86"/>
    <n v="6082.37"/>
    <n v="0"/>
    <n v="0"/>
    <n v="0"/>
    <n v="0"/>
    <n v="0"/>
  </r>
  <r>
    <s v="SU-SL AZ PARKE ROW"/>
    <n v="7333"/>
    <s v="001"/>
    <m/>
    <s v="32-L04-029"/>
    <x v="4"/>
    <x v="267"/>
    <s v="029"/>
    <x v="951"/>
    <s v="DISTRICT ACCOUNTS"/>
    <m/>
    <x v="1849"/>
    <s v="SU-SL AZ PARKE ROW  "/>
    <s v=" "/>
    <s v=" "/>
    <n v="32"/>
    <s v="L04"/>
    <n v="29"/>
    <n v="316122"/>
    <n v="0"/>
    <n v="21.36"/>
    <s v=" "/>
    <s v=" "/>
    <n v="30100000"/>
    <n v="113.03"/>
    <n v="0"/>
    <n v="0"/>
    <n v="113.03"/>
    <n v="21.36"/>
    <n v="0.19"/>
    <n v="0"/>
    <n v="0"/>
    <n v="2084.15"/>
    <n v="2105.3200000000002"/>
    <n v="48.39"/>
    <n v="0"/>
    <n v="0"/>
    <n v="48.39"/>
    <n v="113.03"/>
    <n v="0.19"/>
    <n v="0"/>
    <n v="0"/>
    <n v="1971.12"/>
    <n v="2083.96"/>
    <n v="0"/>
    <n v="0"/>
    <n v="0"/>
    <n v="0"/>
    <n v="0"/>
  </r>
  <r>
    <s v="SU-SL AZ ROYAL RANCH UN 1"/>
    <n v="7334"/>
    <s v="001"/>
    <m/>
    <s v="32-L04-030"/>
    <x v="4"/>
    <x v="267"/>
    <s v="030"/>
    <x v="1442"/>
    <s v="DISTRICT ACCOUNTS"/>
    <m/>
    <x v="1850"/>
    <s v="AZ ROYAL RANCH UN 1 "/>
    <s v=" "/>
    <s v=" "/>
    <n v="32"/>
    <s v="L04"/>
    <n v="30"/>
    <n v="316122"/>
    <n v="0"/>
    <n v="276.17"/>
    <s v=" "/>
    <s v=" "/>
    <n v="30100000"/>
    <n v="519.11"/>
    <n v="0"/>
    <n v="0"/>
    <n v="519.11"/>
    <n v="276.17"/>
    <n v="99.69"/>
    <n v="0"/>
    <n v="0"/>
    <n v="11854.71"/>
    <n v="12031.19"/>
    <n v="426.25"/>
    <n v="0"/>
    <n v="0"/>
    <n v="426.25"/>
    <n v="519.11"/>
    <n v="99.69"/>
    <n v="0"/>
    <n v="0"/>
    <n v="11335.6"/>
    <n v="11755.02"/>
    <n v="0"/>
    <n v="0"/>
    <n v="0"/>
    <n v="0"/>
    <n v="0"/>
  </r>
  <r>
    <s v="SU-SL AZ SIERRA MONTANO"/>
    <n v="7335"/>
    <s v="001"/>
    <m/>
    <s v="32-L04-031"/>
    <x v="4"/>
    <x v="267"/>
    <s v="031"/>
    <x v="1443"/>
    <s v="DISTRICT ACCOUNTS"/>
    <m/>
    <x v="1851"/>
    <s v="AZ SIERRA MONTANO   "/>
    <s v=" "/>
    <s v=" "/>
    <n v="32"/>
    <s v="L04"/>
    <n v="31"/>
    <n v="316122"/>
    <n v="0"/>
    <n v="667.56"/>
    <s v=" "/>
    <s v=" "/>
    <n v="30100000"/>
    <n v="1907.01"/>
    <n v="0"/>
    <n v="0"/>
    <n v="1907.01"/>
    <n v="667.56"/>
    <n v="330.09"/>
    <n v="0"/>
    <n v="0"/>
    <n v="31795.56"/>
    <n v="32133.03"/>
    <n v="1103.27"/>
    <n v="0"/>
    <n v="0"/>
    <n v="1103.27"/>
    <n v="1907.01"/>
    <n v="330.09"/>
    <n v="0"/>
    <n v="0"/>
    <n v="29888.55"/>
    <n v="31465.47"/>
    <n v="0"/>
    <n v="0"/>
    <n v="0"/>
    <n v="0"/>
    <n v="0"/>
  </r>
  <r>
    <s v="SU-SL AZ SURPRISE FARM SPH1B"/>
    <n v="7336"/>
    <s v="001"/>
    <m/>
    <s v="32-L04-032"/>
    <x v="4"/>
    <x v="267"/>
    <s v="032"/>
    <x v="1444"/>
    <s v="DISTRICT ACCOUNTS"/>
    <m/>
    <x v="1852"/>
    <s v="AZ SURPRISE FM SPH1B"/>
    <s v=" "/>
    <s v=" "/>
    <n v="32"/>
    <s v="L04"/>
    <n v="32"/>
    <n v="316122"/>
    <n v="0"/>
    <n v="1026.48"/>
    <s v=" "/>
    <s v=" "/>
    <n v="30100000"/>
    <n v="1672.19"/>
    <n v="0"/>
    <n v="0"/>
    <n v="1672.19"/>
    <n v="1026.48"/>
    <n v="470.77"/>
    <n v="0"/>
    <n v="0"/>
    <n v="34591.72"/>
    <n v="35147.43"/>
    <n v="1514.42"/>
    <n v="0"/>
    <n v="0"/>
    <n v="1514.42"/>
    <n v="1672.19"/>
    <n v="470.77"/>
    <n v="0"/>
    <n v="0"/>
    <n v="32919.53"/>
    <n v="34120.949999999997"/>
    <n v="0"/>
    <n v="0"/>
    <n v="0"/>
    <n v="0"/>
    <n v="0"/>
  </r>
  <r>
    <s v="SU-SL LEGACY PARCEL E,F &amp; J"/>
    <n v="7337"/>
    <s v="001"/>
    <m/>
    <s v="32-L04-033"/>
    <x v="4"/>
    <x v="267"/>
    <s v="033"/>
    <x v="1445"/>
    <s v="DISTRICT ACCOUNTS"/>
    <m/>
    <x v="1853"/>
    <s v="SU-SL LEGACY E F&amp;J  "/>
    <s v=" "/>
    <s v=" "/>
    <n v="32"/>
    <s v="L04"/>
    <n v="33"/>
    <n v="316122"/>
    <n v="0"/>
    <n v="143.27000000000001"/>
    <s v=" "/>
    <s v=" "/>
    <n v="30100000"/>
    <n v="278.14999999999998"/>
    <n v="0"/>
    <n v="0"/>
    <n v="278.14999999999998"/>
    <n v="143.27000000000001"/>
    <n v="15.48"/>
    <n v="0"/>
    <n v="0"/>
    <n v="6214.03"/>
    <n v="6341.82"/>
    <n v="174.43"/>
    <n v="0"/>
    <n v="0"/>
    <n v="174.43"/>
    <n v="278.14999999999998"/>
    <n v="15.48"/>
    <n v="0"/>
    <n v="0"/>
    <n v="5935.88"/>
    <n v="6198.55"/>
    <n v="0"/>
    <n v="0"/>
    <n v="0"/>
    <n v="0"/>
    <n v="0"/>
  </r>
  <r>
    <s v="SU-SL SURPRISE FARMS PH1A"/>
    <n v="7338"/>
    <s v="001"/>
    <m/>
    <s v="32-L04-034"/>
    <x v="4"/>
    <x v="267"/>
    <s v="034"/>
    <x v="1446"/>
    <s v="DISTRICT ACCOUNTS"/>
    <m/>
    <x v="1854"/>
    <s v="SURPRISE FARM PH1A  "/>
    <s v=" "/>
    <s v=" "/>
    <n v="32"/>
    <s v="L04"/>
    <n v="34"/>
    <n v="316122"/>
    <n v="0"/>
    <n v="579.89"/>
    <s v=" "/>
    <s v=" "/>
    <n v="30100000"/>
    <n v="1140.03"/>
    <n v="0"/>
    <n v="0"/>
    <n v="1140.03"/>
    <n v="579.89"/>
    <n v="239.73"/>
    <n v="0"/>
    <n v="0"/>
    <n v="23206.34"/>
    <n v="23546.5"/>
    <n v="486"/>
    <n v="0"/>
    <n v="0"/>
    <n v="486"/>
    <n v="1140.03"/>
    <n v="239.73"/>
    <n v="0"/>
    <n v="0"/>
    <n v="22066.31"/>
    <n v="22966.61"/>
    <n v="0"/>
    <n v="0"/>
    <n v="0"/>
    <n v="0"/>
    <n v="0"/>
  </r>
  <r>
    <s v="SU-SUN CITY GRAND #2 STREET LIGHTING"/>
    <n v="7339"/>
    <s v="001"/>
    <m/>
    <s v="32-L04-004"/>
    <x v="4"/>
    <x v="267"/>
    <s v="004"/>
    <x v="1447"/>
    <s v="DISTRICT ACCOUNTS"/>
    <m/>
    <x v="1855"/>
    <s v="SU-SUN CITY GRAND #2"/>
    <s v=" "/>
    <s v=" "/>
    <n v="32"/>
    <s v="L04"/>
    <n v="4"/>
    <n v="316122"/>
    <n v="0"/>
    <n v="12969.63"/>
    <s v=" "/>
    <s v=" "/>
    <n v="30100000"/>
    <n v="34238.9"/>
    <n v="0"/>
    <n v="0"/>
    <n v="34238.9"/>
    <n v="12969.63"/>
    <n v="4851.1400000000003"/>
    <n v="0"/>
    <n v="0"/>
    <n v="345417.33"/>
    <n v="353535.82"/>
    <n v="20255.3"/>
    <n v="0"/>
    <n v="0"/>
    <n v="20255.38"/>
    <n v="34238.980000000003"/>
    <n v="4851.1400000000003"/>
    <n v="0"/>
    <n v="0"/>
    <n v="311178.43"/>
    <n v="340566.19"/>
    <n v="0"/>
    <n v="0"/>
    <n v="0"/>
    <n v="0"/>
    <n v="0"/>
  </r>
  <r>
    <s v="SU-SUN CITY GRAND #3 STREET LIGHTING"/>
    <n v="7340"/>
    <s v="001"/>
    <m/>
    <s v="32-L04-005"/>
    <x v="4"/>
    <x v="267"/>
    <s v="005"/>
    <x v="1448"/>
    <s v="DISTRICT ACCOUNTS"/>
    <m/>
    <x v="1856"/>
    <s v="SU-SUN CITY GRAND #3"/>
    <s v=" "/>
    <s v=" "/>
    <n v="32"/>
    <s v="L04"/>
    <n v="5"/>
    <n v="316122"/>
    <n v="0"/>
    <n v="774.14"/>
    <s v=" "/>
    <s v=" "/>
    <n v="30100000"/>
    <n v="2221.4"/>
    <n v="0"/>
    <n v="0"/>
    <n v="2221.4"/>
    <n v="774.14"/>
    <n v="451.83"/>
    <n v="0"/>
    <n v="0"/>
    <n v="22770.03"/>
    <n v="23092.34"/>
    <n v="2068.4299999999998"/>
    <n v="0"/>
    <n v="0"/>
    <n v="2068.4299999999998"/>
    <n v="2221.4"/>
    <n v="451.83"/>
    <n v="0"/>
    <n v="0"/>
    <n v="20548.63"/>
    <n v="22318.2"/>
    <n v="0"/>
    <n v="0"/>
    <n v="0"/>
    <n v="0"/>
    <n v="0"/>
  </r>
  <r>
    <s v="SU-TASH/WESTERN MEADOWS"/>
    <n v="7341"/>
    <s v="001"/>
    <m/>
    <s v="32-L04-025"/>
    <x v="4"/>
    <x v="267"/>
    <s v="025"/>
    <x v="1449"/>
    <s v="DISTRICT ACCOUNTS"/>
    <m/>
    <x v="1857"/>
    <s v="SU-TASH/WEST MEADOWS"/>
    <s v=" "/>
    <s v=" "/>
    <n v="32"/>
    <s v="L04"/>
    <n v="25"/>
    <n v="316122"/>
    <n v="0"/>
    <n v="205.72"/>
    <s v=" "/>
    <s v=" "/>
    <n v="30100000"/>
    <n v="270.5"/>
    <n v="0"/>
    <n v="0"/>
    <n v="270.5"/>
    <n v="205.72"/>
    <n v="25.85"/>
    <n v="0"/>
    <n v="0"/>
    <n v="8368.94"/>
    <n v="8548.81"/>
    <n v="200.69"/>
    <n v="0"/>
    <n v="0"/>
    <n v="200.69"/>
    <n v="270.5"/>
    <n v="25.85"/>
    <n v="0"/>
    <n v="0"/>
    <n v="8098.44"/>
    <n v="8343.09"/>
    <n v="0"/>
    <n v="0"/>
    <n v="0"/>
    <n v="0"/>
    <n v="0"/>
  </r>
  <r>
    <s v="THE WINDS OF TATUM"/>
    <n v="7342"/>
    <s v="001"/>
    <m/>
    <s v="32-L00-D03"/>
    <x v="4"/>
    <x v="264"/>
    <s v="D03"/>
    <x v="1450"/>
    <s v="DISTRICT ACCOUNTS"/>
    <m/>
    <x v="1858"/>
    <s v="THE WINDS OF TATUM  "/>
    <s v=" "/>
    <s v=" "/>
    <n v="32"/>
    <s v="L00"/>
    <s v="D03"/>
    <n v="319122"/>
    <n v="0"/>
    <n v="16056.47"/>
    <s v=" "/>
    <s v=" "/>
    <s v="32L00D03"/>
    <n v="16056.47"/>
    <n v="0"/>
    <n v="0"/>
    <n v="0"/>
    <n v="0"/>
    <n v="15999.53"/>
    <n v="0"/>
    <n v="0"/>
    <n v="20.2"/>
    <n v="77.14"/>
    <n v="16032.02"/>
    <n v="0"/>
    <n v="0"/>
    <n v="0"/>
    <n v="24.45"/>
    <n v="15999.53"/>
    <n v="0"/>
    <n v="0"/>
    <n v="20.2"/>
    <n v="77.14"/>
    <n v="0"/>
    <n v="0"/>
    <n v="0"/>
    <n v="0"/>
    <n v="0"/>
  </r>
  <r>
    <s v="TOWNES AT P.V. LANDINGS PHASE #1"/>
    <n v="7343"/>
    <s v="001"/>
    <m/>
    <s v="32-L00-D04"/>
    <x v="4"/>
    <x v="264"/>
    <s v="D04"/>
    <x v="1451"/>
    <s v="DISTRICT ACCOUNTS"/>
    <m/>
    <x v="1859"/>
    <s v="TOWNES-PV LAND PH#1 "/>
    <s v=" "/>
    <s v=" "/>
    <n v="32"/>
    <s v="L00"/>
    <s v="D04"/>
    <n v="319122"/>
    <n v="0"/>
    <n v="1910.84"/>
    <s v=" "/>
    <s v=" "/>
    <s v="32L00D04"/>
    <n v="1910.84"/>
    <n v="0"/>
    <n v="0"/>
    <n v="0"/>
    <n v="0"/>
    <n v="1904.06"/>
    <n v="0"/>
    <n v="0"/>
    <n v="2.4"/>
    <n v="9.18"/>
    <n v="1907.93"/>
    <n v="0"/>
    <n v="0"/>
    <n v="0"/>
    <n v="2.91"/>
    <n v="1904.06"/>
    <n v="0"/>
    <n v="0"/>
    <n v="2.4"/>
    <n v="9.18"/>
    <n v="0"/>
    <n v="0"/>
    <n v="0"/>
    <n v="0"/>
    <n v="0"/>
  </r>
  <r>
    <s v="TURTLE ROCK STREET LIGHTING DISTRICT"/>
    <n v="7344"/>
    <s v="001"/>
    <m/>
    <s v="32-L00-C52"/>
    <x v="4"/>
    <x v="264"/>
    <s v="C52"/>
    <x v="1452"/>
    <s v="DISTRICT ACCOUNTS"/>
    <m/>
    <x v="1860"/>
    <s v="TURTLE ROCK SL      "/>
    <s v=" "/>
    <s v=" "/>
    <n v="32"/>
    <s v="L00"/>
    <s v="C52"/>
    <n v="319122"/>
    <n v="0"/>
    <n v="8429.26"/>
    <s v=" "/>
    <s v=" "/>
    <s v="32L00C52"/>
    <n v="8429.26"/>
    <n v="0"/>
    <n v="0"/>
    <n v="0"/>
    <n v="0"/>
    <n v="8399.3799999999992"/>
    <n v="0"/>
    <n v="0"/>
    <n v="10.6"/>
    <n v="40.479999999999997"/>
    <n v="8416.42"/>
    <n v="0"/>
    <n v="0"/>
    <n v="0"/>
    <n v="12.84"/>
    <n v="8399.3799999999992"/>
    <n v="0"/>
    <n v="0"/>
    <n v="10.6"/>
    <n v="40.479999999999997"/>
    <n v="0"/>
    <n v="0"/>
    <n v="0"/>
    <n v="0"/>
    <n v="0"/>
  </r>
  <r>
    <s v="UNIVERSITY MANOR SLID MESA ST LTG"/>
    <n v="7345"/>
    <s v="001"/>
    <m/>
    <s v="32-L05-009"/>
    <x v="4"/>
    <x v="265"/>
    <s v="009"/>
    <x v="1453"/>
    <s v="DISTRICT ACCOUNTS"/>
    <m/>
    <x v="1861"/>
    <s v="UNIVERSITY MANOR SLI"/>
    <s v=" "/>
    <s v=" "/>
    <n v="32"/>
    <s v="L05"/>
    <n v="9"/>
    <n v="317400"/>
    <n v="0"/>
    <n v="12.48"/>
    <s v=" "/>
    <s v=" "/>
    <n v="30100000"/>
    <n v="33.44"/>
    <n v="0"/>
    <n v="0"/>
    <n v="33.44"/>
    <n v="12.48"/>
    <n v="0"/>
    <n v="0"/>
    <n v="0"/>
    <n v="445.6"/>
    <n v="458.08"/>
    <n v="4.3499999999999996"/>
    <n v="0"/>
    <n v="0"/>
    <n v="4.3499999999999996"/>
    <n v="33.44"/>
    <n v="0"/>
    <n v="0"/>
    <n v="0"/>
    <n v="412.16"/>
    <n v="445.6"/>
    <n v="0"/>
    <n v="0"/>
    <n v="0"/>
    <n v="0"/>
    <n v="0"/>
  </r>
  <r>
    <s v="VILLA DE PAZ # 8"/>
    <n v="7346"/>
    <s v="001"/>
    <m/>
    <s v="32-L00-B69"/>
    <x v="4"/>
    <x v="264"/>
    <s v="B69"/>
    <x v="1454"/>
    <s v="DISTRICT ACCOUNTS"/>
    <m/>
    <x v="1862"/>
    <s v="VILLA DE PAZ # 8    "/>
    <s v=" "/>
    <s v=" "/>
    <n v="32"/>
    <s v="L00"/>
    <s v="B69"/>
    <n v="319122"/>
    <n v="0"/>
    <n v="5495.12"/>
    <s v=" "/>
    <s v=" "/>
    <s v="32L00B69"/>
    <n v="5495.12"/>
    <n v="0"/>
    <n v="0"/>
    <n v="0"/>
    <n v="0"/>
    <n v="5475.65"/>
    <n v="0"/>
    <n v="0"/>
    <n v="6.92"/>
    <n v="26.39"/>
    <n v="5486.75"/>
    <n v="0"/>
    <n v="0"/>
    <n v="0"/>
    <n v="8.3699999999999992"/>
    <n v="5475.65"/>
    <n v="0"/>
    <n v="0"/>
    <n v="6.92"/>
    <n v="26.39"/>
    <n v="0"/>
    <n v="0"/>
    <n v="0"/>
    <n v="0"/>
    <n v="0"/>
  </r>
  <r>
    <s v="VILLA DE PAZ # 8 PHASE 2"/>
    <n v="7347"/>
    <s v="001"/>
    <m/>
    <s v="32-L00-C01"/>
    <x v="4"/>
    <x v="264"/>
    <s v="C01"/>
    <x v="1455"/>
    <s v="DISTRICT ACCOUNTS"/>
    <m/>
    <x v="1863"/>
    <s v="VILLA DE PAZ #8 PH 2"/>
    <s v=" "/>
    <s v=" "/>
    <n v="32"/>
    <s v="L00"/>
    <s v="C01"/>
    <n v="319122"/>
    <n v="0"/>
    <n v="4390.58"/>
    <s v=" "/>
    <s v=" "/>
    <s v="32L00C01"/>
    <n v="4390.58"/>
    <n v="0"/>
    <n v="0"/>
    <n v="0"/>
    <n v="0"/>
    <n v="4375.01"/>
    <n v="0"/>
    <n v="0"/>
    <n v="5.52"/>
    <n v="21.09"/>
    <n v="4383.8900000000003"/>
    <n v="0"/>
    <n v="0"/>
    <n v="0"/>
    <n v="6.69"/>
    <n v="4375.01"/>
    <n v="0"/>
    <n v="0"/>
    <n v="5.52"/>
    <n v="21.09"/>
    <n v="0"/>
    <n v="0"/>
    <n v="0"/>
    <n v="0"/>
    <n v="0"/>
  </r>
  <r>
    <s v="VILLA DE PAZ #4"/>
    <n v="7348"/>
    <s v="001"/>
    <m/>
    <s v="32-L00-A13"/>
    <x v="4"/>
    <x v="264"/>
    <s v="A13"/>
    <x v="1456"/>
    <s v="DISTRICT ACCOUNTS"/>
    <m/>
    <x v="1864"/>
    <s v="VILLA DE PAZ #4     "/>
    <s v=" "/>
    <s v=" "/>
    <n v="32"/>
    <s v="L00"/>
    <s v="A13"/>
    <n v="319122"/>
    <n v="0"/>
    <n v="5379.82"/>
    <s v=" "/>
    <s v=" "/>
    <s v="32L00A13"/>
    <n v="5379.82"/>
    <n v="0"/>
    <n v="0"/>
    <n v="0"/>
    <n v="0"/>
    <n v="5360.77"/>
    <n v="0"/>
    <n v="0"/>
    <n v="6.76"/>
    <n v="25.81"/>
    <n v="5371.63"/>
    <n v="0"/>
    <n v="0"/>
    <n v="0"/>
    <n v="8.19"/>
    <n v="5360.77"/>
    <n v="0"/>
    <n v="0"/>
    <n v="6.76"/>
    <n v="25.81"/>
    <n v="0"/>
    <n v="0"/>
    <n v="0"/>
    <n v="0"/>
    <n v="0"/>
  </r>
  <r>
    <s v="VILLA DE PAZ #6"/>
    <n v="7349"/>
    <s v="001"/>
    <m/>
    <s v="32-L00-A85"/>
    <x v="4"/>
    <x v="264"/>
    <s v="A85"/>
    <x v="1457"/>
    <s v="DISTRICT ACCOUNTS"/>
    <m/>
    <x v="1865"/>
    <s v="VILLA DE PAZ #6     "/>
    <s v=" "/>
    <s v=" "/>
    <n v="32"/>
    <s v="L00"/>
    <s v="A85"/>
    <n v="319122"/>
    <n v="0"/>
    <n v="8860.15"/>
    <s v=" "/>
    <s v=" "/>
    <s v="32L00A85"/>
    <n v="8860.15"/>
    <n v="0"/>
    <n v="0"/>
    <n v="0"/>
    <n v="0"/>
    <n v="8828.7099999999991"/>
    <n v="0"/>
    <n v="0"/>
    <n v="11.14"/>
    <n v="42.58"/>
    <n v="8846.65"/>
    <n v="0"/>
    <n v="0"/>
    <n v="0"/>
    <n v="13.5"/>
    <n v="8828.7099999999991"/>
    <n v="0"/>
    <n v="0"/>
    <n v="11.14"/>
    <n v="42.58"/>
    <n v="0"/>
    <n v="0"/>
    <n v="0"/>
    <n v="0"/>
    <n v="0"/>
  </r>
  <r>
    <s v="VILLA DE PAZ NO. 3"/>
    <n v="7350"/>
    <s v="001"/>
    <m/>
    <s v="32-L00-321"/>
    <x v="4"/>
    <x v="264"/>
    <s v="321"/>
    <x v="1458"/>
    <s v="DISTRICT ACCOUNTS"/>
    <m/>
    <x v="1866"/>
    <s v="VILLA DE PAZ NO. 3  "/>
    <s v=" "/>
    <s v=" "/>
    <n v="32"/>
    <s v="L00"/>
    <n v="321"/>
    <n v="319122"/>
    <n v="0"/>
    <n v="10146.73"/>
    <s v=" "/>
    <s v=" "/>
    <s v="32L00321"/>
    <n v="10146.73"/>
    <n v="0"/>
    <n v="0"/>
    <n v="0"/>
    <n v="0"/>
    <n v="10110.76"/>
    <n v="0"/>
    <n v="0"/>
    <n v="12.76"/>
    <n v="48.73"/>
    <n v="10131.280000000001"/>
    <n v="0"/>
    <n v="0"/>
    <n v="0"/>
    <n v="15.45"/>
    <n v="10110.76"/>
    <n v="0"/>
    <n v="0"/>
    <n v="12.76"/>
    <n v="48.73"/>
    <n v="0"/>
    <n v="0"/>
    <n v="0"/>
    <n v="0"/>
    <n v="0"/>
  </r>
  <r>
    <s v="VILLA DE PAZ UNIT 7"/>
    <n v="7351"/>
    <s v="001"/>
    <m/>
    <s v="32-L00-B34"/>
    <x v="4"/>
    <x v="264"/>
    <s v="B34"/>
    <x v="1459"/>
    <s v="DISTRICT ACCOUNTS"/>
    <m/>
    <x v="1867"/>
    <s v="VILLA DE PAZ UNIT 7 "/>
    <s v=" "/>
    <s v=" "/>
    <n v="32"/>
    <s v="L00"/>
    <s v="B34"/>
    <n v="319122"/>
    <n v="0"/>
    <n v="12300.99"/>
    <s v=" "/>
    <s v=" "/>
    <s v="32L00B34"/>
    <n v="12300.99"/>
    <n v="0"/>
    <n v="0"/>
    <n v="0"/>
    <n v="0"/>
    <n v="12257.4"/>
    <n v="0"/>
    <n v="0"/>
    <n v="15.48"/>
    <n v="59.07"/>
    <n v="12282.27"/>
    <n v="0"/>
    <n v="0"/>
    <n v="0"/>
    <n v="18.72"/>
    <n v="12257.4"/>
    <n v="0"/>
    <n v="0"/>
    <n v="15.48"/>
    <n v="59.07"/>
    <n v="0"/>
    <n v="0"/>
    <n v="0"/>
    <n v="0"/>
    <n v="0"/>
  </r>
  <r>
    <s v="VILLA DEPAZ #1"/>
    <n v="7352"/>
    <s v="001"/>
    <m/>
    <s v="32-L00-979"/>
    <x v="4"/>
    <x v="264"/>
    <s v="979"/>
    <x v="1460"/>
    <s v="DISTRICT ACCOUNTS"/>
    <m/>
    <x v="1868"/>
    <s v="VILLA DEPAZ #1      "/>
    <s v=" "/>
    <s v=" "/>
    <n v="32"/>
    <s v="L00"/>
    <n v="979"/>
    <n v="319122"/>
    <n v="0"/>
    <n v="13426.06"/>
    <s v=" "/>
    <s v=" "/>
    <s v="32L00979"/>
    <n v="13426.06"/>
    <n v="0"/>
    <n v="0"/>
    <n v="0"/>
    <n v="0"/>
    <n v="13378.44"/>
    <n v="0"/>
    <n v="0"/>
    <n v="16.88"/>
    <n v="64.5"/>
    <n v="13405.6"/>
    <n v="0"/>
    <n v="0"/>
    <n v="0"/>
    <n v="20.46"/>
    <n v="13378.44"/>
    <n v="0"/>
    <n v="0"/>
    <n v="16.88"/>
    <n v="64.5"/>
    <n v="0"/>
    <n v="0"/>
    <n v="0"/>
    <n v="0"/>
    <n v="0"/>
  </r>
  <r>
    <s v="VILLA DEPAZ #2"/>
    <n v="7353"/>
    <s v="001"/>
    <m/>
    <s v="32-L00-464"/>
    <x v="4"/>
    <x v="264"/>
    <s v="464"/>
    <x v="1461"/>
    <s v="DISTRICT ACCOUNTS"/>
    <m/>
    <x v="1869"/>
    <s v="VILLA DEPAZ #2      "/>
    <s v=" "/>
    <s v=" "/>
    <n v="32"/>
    <s v="L00"/>
    <n v="464"/>
    <n v="319122"/>
    <n v="0"/>
    <n v="4502.03"/>
    <s v=" "/>
    <s v=" "/>
    <s v="32L00464"/>
    <n v="4502.03"/>
    <n v="0"/>
    <n v="0"/>
    <n v="0"/>
    <n v="0"/>
    <n v="4486.07"/>
    <n v="0"/>
    <n v="0"/>
    <n v="5.66"/>
    <n v="21.62"/>
    <n v="4495.16"/>
    <n v="0"/>
    <n v="0"/>
    <n v="0"/>
    <n v="6.87"/>
    <n v="4486.07"/>
    <n v="0"/>
    <n v="0"/>
    <n v="5.66"/>
    <n v="21.62"/>
    <n v="0"/>
    <n v="0"/>
    <n v="0"/>
    <n v="0"/>
    <n v="0"/>
  </r>
  <r>
    <s v="VILLAGE AT NORTH CANYON RANCH STREET LIG"/>
    <n v="7354"/>
    <s v="001"/>
    <m/>
    <s v="32-L00-C54"/>
    <x v="4"/>
    <x v="264"/>
    <s v="C54"/>
    <x v="1462"/>
    <s v="DISTRICT ACCOUNTS"/>
    <m/>
    <x v="1870"/>
    <s v="VILLAGE N CYN RANCH "/>
    <s v=" "/>
    <s v=" "/>
    <n v="32"/>
    <s v="L00"/>
    <s v="C54"/>
    <n v="319122"/>
    <n v="0"/>
    <n v="4070.7"/>
    <s v=" "/>
    <s v=" "/>
    <s v="32L00C54"/>
    <n v="4070.7"/>
    <n v="0"/>
    <n v="0"/>
    <n v="0"/>
    <n v="0"/>
    <n v="4056.27"/>
    <n v="0"/>
    <n v="0"/>
    <n v="5.12"/>
    <n v="19.55"/>
    <n v="4064.49"/>
    <n v="0"/>
    <n v="0"/>
    <n v="0"/>
    <n v="6.21"/>
    <n v="4056.27"/>
    <n v="0"/>
    <n v="0"/>
    <n v="5.12"/>
    <n v="19.55"/>
    <n v="0"/>
    <n v="0"/>
    <n v="0"/>
    <n v="0"/>
    <n v="0"/>
  </r>
  <r>
    <s v="VILLAGIO SLID 2012-001"/>
    <n v="7355"/>
    <s v="001"/>
    <m/>
    <s v="32-L06-059"/>
    <x v="4"/>
    <x v="270"/>
    <s v="059"/>
    <x v="690"/>
    <s v="DISTRICT ACCOUNTS"/>
    <m/>
    <x v="1871"/>
    <s v="VILLAGIO SLID 12-001"/>
    <s v=" "/>
    <s v=" "/>
    <n v="32"/>
    <s v="L06"/>
    <n v="59"/>
    <n v="317600"/>
    <n v="0"/>
    <n v="126.02"/>
    <s v=" "/>
    <s v=" "/>
    <n v="30100000"/>
    <n v="135.78"/>
    <n v="0"/>
    <n v="0"/>
    <n v="135.78"/>
    <n v="126.02"/>
    <n v="2484.12"/>
    <n v="0"/>
    <n v="0"/>
    <n v="6947.55"/>
    <n v="4589.45"/>
    <n v="111.02"/>
    <n v="0"/>
    <n v="0"/>
    <n v="111.02"/>
    <n v="135.78"/>
    <n v="2484.12"/>
    <n v="0"/>
    <n v="0"/>
    <n v="6811.77"/>
    <n v="4463.43"/>
    <n v="0"/>
    <n v="0"/>
    <n v="0"/>
    <n v="0"/>
    <n v="0"/>
  </r>
  <r>
    <s v="VISTA VERDE"/>
    <n v="7356"/>
    <s v="001"/>
    <m/>
    <s v="32-L00-B08"/>
    <x v="4"/>
    <x v="264"/>
    <s v="B08"/>
    <x v="1463"/>
    <s v="DISTRICT ACCOUNTS"/>
    <m/>
    <x v="1872"/>
    <s v="VISTA VERDE         "/>
    <s v=" "/>
    <s v=" "/>
    <n v="32"/>
    <s v="L00"/>
    <s v="B08"/>
    <n v="319122"/>
    <n v="0"/>
    <n v="10012.219999999999"/>
    <s v=" "/>
    <s v=" "/>
    <s v="32L00B08"/>
    <n v="10012.219999999999"/>
    <n v="0"/>
    <n v="0"/>
    <n v="0"/>
    <n v="0"/>
    <n v="9976.73"/>
    <n v="0"/>
    <n v="0"/>
    <n v="12.6"/>
    <n v="48.09"/>
    <n v="9996.98"/>
    <n v="0"/>
    <n v="0"/>
    <n v="0"/>
    <n v="15.24"/>
    <n v="9976.73"/>
    <n v="0"/>
    <n v="0"/>
    <n v="12.6"/>
    <n v="48.09"/>
    <n v="0"/>
    <n v="0"/>
    <n v="0"/>
    <n v="0"/>
    <n v="0"/>
  </r>
  <r>
    <s v="VISTAS AT NORTH GATE STREET LIGHTING DIS"/>
    <n v="7357"/>
    <s v="001"/>
    <m/>
    <s v="32-L00-C24"/>
    <x v="4"/>
    <x v="264"/>
    <s v="C24"/>
    <x v="1464"/>
    <s v="DISTRICT ACCOUNTS"/>
    <m/>
    <x v="1873"/>
    <s v="VISTAS NORTH GATE SL"/>
    <s v=" "/>
    <s v=" "/>
    <n v="32"/>
    <s v="L00"/>
    <s v="C24"/>
    <n v="319122"/>
    <n v="0"/>
    <n v="3025.48"/>
    <s v=" "/>
    <s v=" "/>
    <s v="32L00C24"/>
    <n v="3025.48"/>
    <n v="0"/>
    <n v="0"/>
    <n v="0"/>
    <n v="0"/>
    <n v="3014.74"/>
    <n v="0"/>
    <n v="0"/>
    <n v="3.8"/>
    <n v="14.54"/>
    <n v="3020.86"/>
    <n v="0"/>
    <n v="0"/>
    <n v="0"/>
    <n v="4.62"/>
    <n v="3014.74"/>
    <n v="0"/>
    <n v="0"/>
    <n v="3.8"/>
    <n v="14.54"/>
    <n v="0"/>
    <n v="0"/>
    <n v="0"/>
    <n v="0"/>
    <n v="0"/>
  </r>
  <r>
    <s v="WEST OLIVE FARMS"/>
    <n v="7358"/>
    <s v="001"/>
    <m/>
    <s v="32-L00-431"/>
    <x v="4"/>
    <x v="264"/>
    <s v="431"/>
    <x v="1465"/>
    <s v="DISTRICT ACCOUNTS"/>
    <m/>
    <x v="1874"/>
    <s v="WEST OLIVE FARMS    "/>
    <s v=" "/>
    <s v=" "/>
    <n v="32"/>
    <s v="L00"/>
    <n v="431"/>
    <n v="319122"/>
    <n v="0"/>
    <n v="8509.69"/>
    <s v=" "/>
    <s v=" "/>
    <s v="32L00431"/>
    <n v="8509.69"/>
    <n v="0"/>
    <n v="0"/>
    <n v="0"/>
    <n v="0"/>
    <n v="8479.5400000000009"/>
    <n v="0"/>
    <n v="0"/>
    <n v="10.7"/>
    <n v="40.85"/>
    <n v="8496.73"/>
    <n v="0"/>
    <n v="0"/>
    <n v="0"/>
    <n v="12.96"/>
    <n v="8479.5400000000009"/>
    <n v="0"/>
    <n v="0"/>
    <n v="10.7"/>
    <n v="40.85"/>
    <n v="0"/>
    <n v="0"/>
    <n v="0"/>
    <n v="0"/>
    <n v="0"/>
  </r>
  <r>
    <s v="WESTPOINTE TOWNE CENTER SURPRISE SL"/>
    <n v="7359"/>
    <s v="001"/>
    <m/>
    <s v="32-L00-G56"/>
    <x v="4"/>
    <x v="264"/>
    <s v="G56"/>
    <x v="1466"/>
    <s v="DISTRICT ACCOUNTS"/>
    <m/>
    <x v="1875"/>
    <s v="WESTPOINT TWN CTR SL"/>
    <s v=" "/>
    <s v=" "/>
    <n v="32"/>
    <s v="L00"/>
    <s v="G56"/>
    <n v="316122"/>
    <n v="0"/>
    <n v="800.95"/>
    <s v=" "/>
    <s v=" "/>
    <n v="30100000"/>
    <n v="1861.45"/>
    <n v="0"/>
    <n v="0"/>
    <n v="1861.45"/>
    <n v="800.95"/>
    <n v="310.16000000000003"/>
    <n v="0"/>
    <n v="0"/>
    <n v="36872.69"/>
    <n v="37363.480000000003"/>
    <n v="1242.3599999999999"/>
    <n v="0"/>
    <n v="0"/>
    <n v="1242.3599999999999"/>
    <n v="1861.45"/>
    <n v="310.16000000000003"/>
    <n v="0"/>
    <n v="0"/>
    <n v="35011.24"/>
    <n v="36562.53"/>
    <n v="0"/>
    <n v="0"/>
    <n v="0"/>
    <n v="0"/>
    <n v="0"/>
  </r>
  <r>
    <s v="WESTRIDGE GLEN UNITS 1 &amp; 2 STREET LIGHTI"/>
    <n v="7360"/>
    <s v="001"/>
    <m/>
    <s v="32-L00-C23"/>
    <x v="4"/>
    <x v="264"/>
    <s v="C23"/>
    <x v="1467"/>
    <s v="DISTRICT ACCOUNTS"/>
    <m/>
    <x v="1876"/>
    <s v="WESTRIDG GLEN 1&amp;2 SL"/>
    <s v=" "/>
    <s v=" "/>
    <n v="32"/>
    <s v="L00"/>
    <s v="C23"/>
    <n v="319122"/>
    <n v="0"/>
    <n v="3385.3"/>
    <s v=" "/>
    <s v=" "/>
    <s v="32L00C23"/>
    <n v="3385.3"/>
    <n v="0"/>
    <n v="0"/>
    <n v="0"/>
    <n v="0"/>
    <n v="3373.3"/>
    <n v="0"/>
    <n v="0"/>
    <n v="4.26"/>
    <n v="16.260000000000002"/>
    <n v="3380.14"/>
    <n v="0"/>
    <n v="0"/>
    <n v="0"/>
    <n v="5.16"/>
    <n v="3373.3"/>
    <n v="0"/>
    <n v="0"/>
    <n v="4.26"/>
    <n v="16.260000000000002"/>
    <n v="0"/>
    <n v="0"/>
    <n v="0"/>
    <n v="0"/>
    <n v="0"/>
  </r>
  <r>
    <s v="WESTRIDGE GLENN UNIT 3 STREET LIGHTING D"/>
    <n v="7361"/>
    <s v="001"/>
    <m/>
    <s v="32-L00-C53"/>
    <x v="4"/>
    <x v="264"/>
    <s v="C53"/>
    <x v="1468"/>
    <s v="DISTRICT ACCOUNTS"/>
    <m/>
    <x v="1877"/>
    <s v="WESTRIDGE GLENN U-3 "/>
    <s v=" "/>
    <s v=" "/>
    <n v="32"/>
    <s v="L00"/>
    <s v="C53"/>
    <n v="319122"/>
    <n v="0"/>
    <n v="3218.64"/>
    <s v=" "/>
    <s v=" "/>
    <s v="32L00C53"/>
    <n v="3218.64"/>
    <n v="0"/>
    <n v="0"/>
    <n v="0"/>
    <n v="0"/>
    <n v="3207.24"/>
    <n v="0"/>
    <n v="0"/>
    <n v="4.04"/>
    <n v="15.44"/>
    <n v="3213.75"/>
    <n v="0"/>
    <n v="0"/>
    <n v="0"/>
    <n v="4.8899999999999997"/>
    <n v="3207.24"/>
    <n v="0"/>
    <n v="0"/>
    <n v="4.04"/>
    <n v="15.44"/>
    <n v="0"/>
    <n v="0"/>
    <n v="0"/>
    <n v="0"/>
    <n v="0"/>
  </r>
  <r>
    <s v="WESTRIDGE GLENN UNIT 4"/>
    <n v="7362"/>
    <s v="001"/>
    <m/>
    <s v="32-L00-D38"/>
    <x v="4"/>
    <x v="264"/>
    <s v="D38"/>
    <x v="1469"/>
    <s v="DISTRICT ACCOUNTS"/>
    <m/>
    <x v="1878"/>
    <s v="WESTRIDGE GLENN-4   "/>
    <s v=" "/>
    <s v=" "/>
    <n v="32"/>
    <s v="L00"/>
    <s v="D38"/>
    <n v="319122"/>
    <n v="0"/>
    <n v="6666.29"/>
    <s v=" "/>
    <s v=" "/>
    <s v="32L00D38"/>
    <n v="6666.29"/>
    <n v="0"/>
    <n v="0"/>
    <n v="0"/>
    <n v="0"/>
    <n v="6642.65"/>
    <n v="0"/>
    <n v="0"/>
    <n v="8.3800000000000008"/>
    <n v="32.020000000000003"/>
    <n v="6656.15"/>
    <n v="0"/>
    <n v="0"/>
    <n v="0"/>
    <n v="10.14"/>
    <n v="6642.65"/>
    <n v="0"/>
    <n v="0"/>
    <n v="8.3800000000000008"/>
    <n v="32.020000000000003"/>
    <n v="0"/>
    <n v="0"/>
    <n v="0"/>
    <n v="0"/>
    <n v="0"/>
  </r>
  <r>
    <s v="WILL ROGER E RNCH #4"/>
    <n v="7363"/>
    <s v="001"/>
    <m/>
    <s v="32-L06-004"/>
    <x v="4"/>
    <x v="270"/>
    <s v="004"/>
    <x v="1470"/>
    <s v="DISTRICT ACCOUNTS"/>
    <m/>
    <x v="1879"/>
    <s v="WILL ROGER E RNCH #4"/>
    <s v=" "/>
    <s v=" "/>
    <n v="32"/>
    <s v="L06"/>
    <n v="4"/>
    <n v="317600"/>
    <n v="0"/>
    <n v="20.6"/>
    <s v=" "/>
    <s v=" "/>
    <n v="30100000"/>
    <n v="128.57"/>
    <n v="0"/>
    <n v="0"/>
    <n v="128.57"/>
    <n v="20.6"/>
    <n v="46.26"/>
    <n v="0"/>
    <n v="0"/>
    <n v="2152.63"/>
    <n v="2126.9699999999998"/>
    <n v="57.86"/>
    <n v="0"/>
    <n v="0"/>
    <n v="57.86"/>
    <n v="128.57"/>
    <n v="46.26"/>
    <n v="0"/>
    <n v="0"/>
    <n v="2024.06"/>
    <n v="2106.37"/>
    <n v="0"/>
    <n v="0"/>
    <n v="0"/>
    <n v="0"/>
    <n v="0"/>
  </r>
  <r>
    <s v="WYNSTONE II STREET LIGHTING - MESA"/>
    <n v="7364"/>
    <s v="001"/>
    <m/>
    <s v="32-L00-H43"/>
    <x v="4"/>
    <x v="264"/>
    <s v="H43"/>
    <x v="1471"/>
    <s v="DISTRICT ACCOUNTS"/>
    <m/>
    <x v="1880"/>
    <s v="WYNSTONE II         "/>
    <s v=" "/>
    <s v=" "/>
    <n v="32"/>
    <s v="L00"/>
    <s v="H43"/>
    <n v="317400"/>
    <n v="0"/>
    <n v="45.62"/>
    <s v=" "/>
    <s v=" "/>
    <n v="30100000"/>
    <n v="84.3"/>
    <n v="0"/>
    <n v="0"/>
    <n v="84.3"/>
    <n v="45.62"/>
    <n v="0"/>
    <n v="0"/>
    <n v="0"/>
    <n v="1446.2"/>
    <n v="1491.82"/>
    <n v="8.2899999999999991"/>
    <n v="0"/>
    <n v="0"/>
    <n v="8.2899999999999991"/>
    <n v="84.3"/>
    <n v="0"/>
    <n v="0"/>
    <n v="0"/>
    <n v="1361.9"/>
    <n v="1446.2"/>
    <n v="0"/>
    <n v="0"/>
    <n v="0"/>
    <n v="0"/>
    <n v="0"/>
  </r>
  <r>
    <s v="YOUNGTOWN SL TOTAL"/>
    <n v="7365"/>
    <s v="001"/>
    <m/>
    <s v="32-L07-999"/>
    <x v="4"/>
    <x v="273"/>
    <s v="999"/>
    <x v="10"/>
    <s v="DISTRICT ACCOUNTS"/>
    <m/>
    <x v="1881"/>
    <s v="YOUNGTOWN SL TOTAL  "/>
    <s v=" "/>
    <s v=" "/>
    <n v="32"/>
    <s v="L07"/>
    <n v="999"/>
    <n v="317700"/>
    <n v="1"/>
    <n v="0"/>
    <s v=" "/>
    <s v=" "/>
    <n v="30100000"/>
    <n v="0"/>
    <n v="0"/>
    <n v="0"/>
    <n v="0"/>
    <n v="0"/>
    <n v="0"/>
    <n v="0"/>
    <n v="0"/>
    <n v="0"/>
    <n v="0"/>
    <n v="0"/>
    <n v="0"/>
    <n v="0"/>
    <n v="0"/>
    <n v="0"/>
    <n v="0"/>
    <n v="0"/>
    <n v="0"/>
    <n v="0"/>
    <n v="0"/>
    <n v="0"/>
    <n v="0"/>
    <n v="0"/>
    <n v="0"/>
    <n v="0"/>
  </r>
  <r>
    <s v="YOUNGTOWN STREET LIGHT CLEARING"/>
    <n v="7366"/>
    <s v="001"/>
    <m/>
    <s v="32-L00-007"/>
    <x v="4"/>
    <x v="264"/>
    <s v="007"/>
    <x v="10"/>
    <s v="DISTRICT ACCOUNTS"/>
    <m/>
    <x v="1882"/>
    <s v="YT ST LIGHT CLEARING"/>
    <s v=" "/>
    <s v=" "/>
    <n v="32"/>
    <s v="L00"/>
    <n v="7"/>
    <n v="317700"/>
    <n v="0"/>
    <n v="0"/>
    <s v=" "/>
    <s v=" "/>
    <s v="        "/>
    <n v="0"/>
    <n v="4577.26"/>
    <n v="0"/>
    <n v="0"/>
    <n v="4577.26"/>
    <n v="0"/>
    <n v="73502.210000000006"/>
    <n v="0"/>
    <n v="0"/>
    <n v="73502.210000000006"/>
    <n v="0"/>
    <n v="3373.1"/>
    <n v="0"/>
    <n v="0"/>
    <n v="3373.1"/>
    <n v="0"/>
    <n v="68924.95"/>
    <n v="0"/>
    <n v="0"/>
    <n v="68924.95"/>
    <n v="0"/>
    <n v="0"/>
    <n v="0"/>
    <n v="0"/>
    <n v="0"/>
  </r>
  <r>
    <s v="YT AGUA FRIA RANCH SLID"/>
    <n v="7367"/>
    <s v="001"/>
    <m/>
    <s v="32-L07-001"/>
    <x v="4"/>
    <x v="273"/>
    <s v="001"/>
    <x v="1472"/>
    <s v="DISTRICT ACCOUNTS"/>
    <m/>
    <x v="1883"/>
    <s v="YT AGUA FRIA RANCH  "/>
    <s v=" "/>
    <s v=" "/>
    <n v="32"/>
    <s v="L07"/>
    <n v="1"/>
    <n v="317700"/>
    <n v="0"/>
    <n v="395.53"/>
    <s v=" "/>
    <s v=" "/>
    <n v="30100000"/>
    <n v="715.58"/>
    <n v="0"/>
    <n v="0"/>
    <n v="715.58"/>
    <n v="395.53"/>
    <n v="116.39"/>
    <n v="0"/>
    <n v="0"/>
    <n v="17105.12"/>
    <n v="17384.259999999998"/>
    <n v="459.62"/>
    <n v="0"/>
    <n v="0"/>
    <n v="467.2"/>
    <n v="723.16"/>
    <n v="116.39"/>
    <n v="0"/>
    <n v="0"/>
    <n v="16389.54"/>
    <n v="16988.73"/>
    <n v="0"/>
    <n v="0"/>
    <n v="0"/>
    <n v="0"/>
    <n v="0"/>
  </r>
  <r>
    <s v="YT NORTH YOUNGTOWN SLID"/>
    <n v="7368"/>
    <s v="001"/>
    <m/>
    <s v="32-L07-002"/>
    <x v="4"/>
    <x v="273"/>
    <s v="002"/>
    <x v="1473"/>
    <s v="DISTRICT ACCOUNTS"/>
    <m/>
    <x v="1884"/>
    <s v="YT NORTH YOUNGTWN SL"/>
    <s v=" "/>
    <s v=" "/>
    <n v="32"/>
    <s v="L07"/>
    <n v="2"/>
    <n v="317700"/>
    <n v="0"/>
    <n v="1348.78"/>
    <s v=" "/>
    <s v=" "/>
    <n v="30100000"/>
    <n v="3861.68"/>
    <n v="0"/>
    <n v="0"/>
    <n v="3861.68"/>
    <n v="1348.78"/>
    <n v="1826.11"/>
    <n v="0"/>
    <n v="0"/>
    <n v="56412.33"/>
    <n v="55935"/>
    <n v="2913.48"/>
    <n v="0"/>
    <n v="0"/>
    <n v="2913.57"/>
    <n v="3861.77"/>
    <n v="1826.11"/>
    <n v="0"/>
    <n v="0"/>
    <n v="52550.65"/>
    <n v="54586.22"/>
    <n v="0"/>
    <n v="0"/>
    <n v="0"/>
    <n v="0"/>
    <n v="0"/>
  </r>
  <r>
    <s v="CIRCLE CITY"/>
    <n v="7375"/>
    <s v="Why is CAT 32?"/>
    <m/>
    <s v="32-L00-346"/>
    <x v="4"/>
    <x v="264"/>
    <s v="346"/>
    <x v="1474"/>
    <s v="DISTRICT ACCOUNTS"/>
    <m/>
    <x v="1885"/>
    <s v="CIRCLE CITY         "/>
    <s v=" "/>
    <s v=" "/>
    <n v="32"/>
    <s v="L00"/>
    <n v="346"/>
    <n v="319122"/>
    <n v="0"/>
    <n v="2364.3000000000002"/>
    <s v=" "/>
    <s v=" "/>
    <s v="32L00346"/>
    <n v="2686.68"/>
    <n v="0"/>
    <n v="0"/>
    <n v="339.63"/>
    <n v="17.25"/>
    <n v="2072.35"/>
    <n v="0"/>
    <n v="0"/>
    <n v="3352.35"/>
    <n v="3644.3"/>
    <n v="2832.58"/>
    <n v="0"/>
    <n v="0"/>
    <n v="339.63"/>
    <n v="193.73"/>
    <n v="2072.35"/>
    <n v="0"/>
    <n v="0"/>
    <n v="3012.72"/>
    <n v="3627.05"/>
    <n v="0"/>
    <n v="0"/>
    <n v="0"/>
    <n v="0"/>
    <n v="0"/>
  </r>
  <r>
    <s v="SUN CITY WEST"/>
    <n v="7389"/>
    <s v="Why is CAT 32?"/>
    <m/>
    <s v="32-L00-298"/>
    <x v="4"/>
    <x v="264"/>
    <s v="298"/>
    <x v="1475"/>
    <s v="DISTRICT ACCOUNTS"/>
    <m/>
    <x v="1886"/>
    <s v="SUN CITY WEST       "/>
    <s v=" "/>
    <s v=" "/>
    <n v="32"/>
    <s v="L00"/>
    <n v="298"/>
    <n v="319122"/>
    <n v="0"/>
    <n v="536542.73"/>
    <s v=" "/>
    <s v=" "/>
    <s v="32L00298"/>
    <n v="581923.59"/>
    <n v="0"/>
    <n v="0"/>
    <n v="82957.13"/>
    <n v="37576.269999999997"/>
    <n v="452226.39"/>
    <n v="0"/>
    <n v="0"/>
    <n v="820177.18"/>
    <n v="904493.52"/>
    <n v="598566.62"/>
    <n v="0"/>
    <n v="0"/>
    <n v="82957.94"/>
    <n v="66314.91"/>
    <n v="452226.39"/>
    <n v="0"/>
    <n v="0"/>
    <n v="737220.05"/>
    <n v="866917.25"/>
    <n v="0"/>
    <n v="0"/>
    <n v="0"/>
    <n v="0"/>
    <n v="0"/>
  </r>
  <r>
    <s v="ASU ATHLETIC FACILITIES DISTRICT - OPER"/>
    <n v="7399"/>
    <s v="001"/>
    <m/>
    <s v="32-F00-570"/>
    <x v="4"/>
    <x v="274"/>
    <s v="570"/>
    <x v="10"/>
    <s v="DISTRICT ACCOUNTS"/>
    <m/>
    <x v="1887"/>
    <s v="ASU ATHLETIC FAC DST"/>
    <s v=" "/>
    <s v=" "/>
    <n v="32"/>
    <s v="F00"/>
    <n v="570"/>
    <n v="315160"/>
    <n v="0"/>
    <n v="0"/>
    <s v=" "/>
    <s v=" "/>
    <s v="32F00570"/>
    <n v="0"/>
    <n v="0"/>
    <n v="0"/>
    <n v="0"/>
    <n v="0"/>
    <n v="0"/>
    <n v="0"/>
    <n v="0"/>
    <n v="0"/>
    <n v="0"/>
    <n v="0"/>
    <n v="0"/>
    <n v="0"/>
    <n v="0"/>
    <n v="0"/>
    <n v="0"/>
    <n v="0"/>
    <n v="0"/>
    <n v="0"/>
    <n v="0"/>
    <n v="0"/>
    <n v="0"/>
    <n v="0"/>
    <n v="0"/>
    <n v="0"/>
  </r>
  <r>
    <s v="104TH PLACE IMPROVEMENT DIST"/>
    <n v="7400"/>
    <s v="001"/>
    <m/>
    <s v="32-K01-095"/>
    <x v="4"/>
    <x v="275"/>
    <s v="095"/>
    <x v="10"/>
    <s v="DISTRICT ACCOUNTS"/>
    <m/>
    <x v="1888"/>
    <s v="104TH PLACE IMP DIST"/>
    <s v=" "/>
    <s v=" "/>
    <n v="32"/>
    <s v="K01"/>
    <n v="95"/>
    <n v="319220"/>
    <n v="0"/>
    <n v="0"/>
    <s v=" "/>
    <s v=" "/>
    <s v="        "/>
    <n v="0"/>
    <n v="0"/>
    <n v="0"/>
    <n v="0"/>
    <n v="0"/>
    <n v="0"/>
    <n v="0"/>
    <n v="0"/>
    <n v="0"/>
    <n v="0"/>
    <n v="0"/>
    <n v="0"/>
    <n v="0"/>
    <n v="0"/>
    <n v="0"/>
    <n v="0"/>
    <n v="0"/>
    <n v="0"/>
    <n v="0"/>
    <n v="0"/>
    <n v="0"/>
    <n v="0"/>
    <n v="0"/>
    <n v="0"/>
    <n v="0"/>
  </r>
  <r>
    <s v="158TH STREET IMPROVEMENT DISTRICT"/>
    <n v="7401"/>
    <s v="001"/>
    <m/>
    <s v="32-K01-089"/>
    <x v="4"/>
    <x v="275"/>
    <s v="089"/>
    <x v="10"/>
    <s v="DISTRICT ACCOUNTS"/>
    <m/>
    <x v="1889"/>
    <s v="158TH ST IMP DIST   "/>
    <s v=" "/>
    <s v=" "/>
    <n v="32"/>
    <s v="K01"/>
    <n v="89"/>
    <n v="319220"/>
    <n v="0"/>
    <n v="0"/>
    <s v=" "/>
    <s v=" "/>
    <s v="        "/>
    <n v="0"/>
    <n v="0"/>
    <n v="0"/>
    <n v="0"/>
    <n v="0"/>
    <n v="0"/>
    <n v="0"/>
    <n v="0"/>
    <n v="0"/>
    <n v="0"/>
    <n v="0"/>
    <n v="0"/>
    <n v="0"/>
    <n v="0"/>
    <n v="0"/>
    <n v="0"/>
    <n v="0"/>
    <n v="0"/>
    <n v="0"/>
    <n v="0"/>
    <n v="0"/>
    <n v="0"/>
    <n v="0"/>
    <n v="0"/>
    <n v="0"/>
  </r>
  <r>
    <s v="20TH ST IMP DIST (PROP TAX DIST)"/>
    <n v="7402"/>
    <s v="001"/>
    <m/>
    <s v="32-K01-103"/>
    <x v="4"/>
    <x v="275"/>
    <s v="103"/>
    <x v="1476"/>
    <s v="DISTRICT ACCOUNTS"/>
    <m/>
    <x v="1890"/>
    <s v="20TH ST IMP DIST TAX"/>
    <s v=" "/>
    <s v=" "/>
    <n v="32"/>
    <s v="K01"/>
    <n v="103"/>
    <n v="319220"/>
    <n v="0"/>
    <n v="133811.49"/>
    <s v=" "/>
    <s v=" "/>
    <s v="        "/>
    <n v="133811.49"/>
    <n v="0"/>
    <n v="0"/>
    <n v="0"/>
    <n v="0"/>
    <n v="130825.14"/>
    <n v="0"/>
    <n v="0"/>
    <n v="0"/>
    <n v="2986.35"/>
    <n v="133811.49"/>
    <n v="0"/>
    <n v="0"/>
    <n v="0"/>
    <n v="0"/>
    <n v="130825.14"/>
    <n v="0"/>
    <n v="0"/>
    <n v="0"/>
    <n v="2986.35"/>
    <n v="0"/>
    <n v="0"/>
    <n v="0"/>
    <n v="0"/>
    <n v="0"/>
  </r>
  <r>
    <s v="31ST AVE - TAX"/>
    <n v="7403"/>
    <s v="001"/>
    <m/>
    <s v="32-K01-107"/>
    <x v="4"/>
    <x v="275"/>
    <s v="107"/>
    <x v="10"/>
    <s v="DISTRICT ACCOUNTS"/>
    <m/>
    <x v="1891"/>
    <s v="31ST AVE - TAX      "/>
    <s v=" "/>
    <s v=" "/>
    <n v="32"/>
    <s v="K01"/>
    <n v="107"/>
    <n v="319220"/>
    <n v="0"/>
    <n v="0"/>
    <s v=" "/>
    <s v=" "/>
    <s v="        "/>
    <n v="0"/>
    <n v="0"/>
    <n v="0"/>
    <n v="0"/>
    <n v="0"/>
    <n v="0"/>
    <n v="0"/>
    <n v="0"/>
    <n v="0"/>
    <n v="0"/>
    <n v="0"/>
    <n v="0"/>
    <n v="0"/>
    <n v="0"/>
    <n v="0"/>
    <n v="0"/>
    <n v="0"/>
    <n v="0"/>
    <n v="0"/>
    <n v="0"/>
    <n v="0"/>
    <n v="0"/>
    <n v="0"/>
    <n v="0"/>
    <n v="0"/>
  </r>
  <r>
    <s v="7TH STREET NORTH IMPROVEMENT DISTRICT"/>
    <n v="7404"/>
    <s v="001"/>
    <m/>
    <s v="32-K01-106"/>
    <x v="4"/>
    <x v="275"/>
    <s v="106"/>
    <x v="10"/>
    <s v="DISTRICT ACCOUNTS"/>
    <m/>
    <x v="1892"/>
    <s v="7TH ST N IMP DIST   "/>
    <s v=" "/>
    <s v=" "/>
    <n v="32"/>
    <s v="K01"/>
    <n v="106"/>
    <n v="319220"/>
    <n v="0"/>
    <n v="0"/>
    <s v=" "/>
    <s v=" "/>
    <s v="        "/>
    <n v="0"/>
    <n v="0"/>
    <n v="0"/>
    <n v="0"/>
    <n v="0"/>
    <n v="0"/>
    <n v="0"/>
    <n v="0"/>
    <n v="0"/>
    <n v="0"/>
    <n v="0"/>
    <n v="0"/>
    <n v="0"/>
    <n v="0"/>
    <n v="0"/>
    <n v="0"/>
    <n v="0"/>
    <n v="0"/>
    <n v="0"/>
    <n v="0"/>
    <n v="0"/>
    <n v="0"/>
    <n v="0"/>
    <n v="0"/>
    <n v="0"/>
  </r>
  <r>
    <s v="BILLINGS STREET IMPROVEMENT DISTRICT"/>
    <n v="7405"/>
    <s v="001"/>
    <m/>
    <s v="32-K01-098"/>
    <x v="4"/>
    <x v="275"/>
    <s v="098"/>
    <x v="10"/>
    <s v="DISTRICT ACCOUNTS"/>
    <m/>
    <x v="1893"/>
    <s v="BILLINGS ST IMP DIST"/>
    <s v=" "/>
    <s v=" "/>
    <n v="32"/>
    <s v="K01"/>
    <n v="98"/>
    <n v="319220"/>
    <n v="0"/>
    <n v="0"/>
    <s v=" "/>
    <s v=" "/>
    <s v="        "/>
    <n v="0"/>
    <n v="0"/>
    <n v="0"/>
    <n v="0"/>
    <n v="0"/>
    <n v="0"/>
    <n v="0"/>
    <n v="0"/>
    <n v="0"/>
    <n v="0"/>
    <n v="0"/>
    <n v="0"/>
    <n v="0"/>
    <n v="0"/>
    <n v="0"/>
    <n v="0"/>
    <n v="0"/>
    <n v="0"/>
    <n v="0"/>
    <n v="0"/>
    <n v="0"/>
    <n v="0"/>
    <n v="0"/>
    <n v="0"/>
    <n v="0"/>
  </r>
  <r>
    <s v="BOULDER IMPROVEMENT DISTRICT"/>
    <n v="7406"/>
    <s v="001"/>
    <m/>
    <s v="32-K01-083"/>
    <x v="4"/>
    <x v="275"/>
    <s v="083"/>
    <x v="10"/>
    <s v="DISTRICT ACCOUNTS"/>
    <m/>
    <x v="1894"/>
    <s v="BOULDER IMP DIST    "/>
    <s v=" "/>
    <s v=" "/>
    <n v="32"/>
    <s v="K01"/>
    <n v="83"/>
    <n v="319220"/>
    <n v="0"/>
    <n v="0"/>
    <s v=" "/>
    <s v=" "/>
    <s v="        "/>
    <n v="0"/>
    <n v="0"/>
    <n v="0"/>
    <n v="0"/>
    <n v="0"/>
    <n v="0"/>
    <n v="0"/>
    <n v="0"/>
    <n v="0"/>
    <n v="0"/>
    <n v="0"/>
    <n v="0"/>
    <n v="0"/>
    <n v="0"/>
    <n v="0"/>
    <n v="0"/>
    <n v="0"/>
    <n v="0"/>
    <n v="0"/>
    <n v="0"/>
    <n v="0"/>
    <n v="0"/>
    <n v="0"/>
    <n v="0"/>
    <n v="0"/>
  </r>
  <r>
    <s v="CASITAS BONITAS SANITARY SEWER IMP DIST"/>
    <n v="7407"/>
    <s v="001"/>
    <m/>
    <s v="32-K01-104"/>
    <x v="4"/>
    <x v="275"/>
    <s v="104"/>
    <x v="10"/>
    <s v="DISTRICT ACCOUNTS"/>
    <m/>
    <x v="1895"/>
    <s v="CASITAS BONITAS IMP "/>
    <s v=" "/>
    <s v=" "/>
    <n v="32"/>
    <s v="K01"/>
    <n v="104"/>
    <n v="319220"/>
    <n v="0"/>
    <n v="0"/>
    <s v=" "/>
    <s v=" "/>
    <s v="        "/>
    <n v="0"/>
    <n v="0"/>
    <n v="0"/>
    <n v="0"/>
    <n v="0"/>
    <n v="0"/>
    <n v="0"/>
    <n v="0"/>
    <n v="0"/>
    <n v="0"/>
    <n v="0"/>
    <n v="0"/>
    <n v="0"/>
    <n v="0"/>
    <n v="0"/>
    <n v="0"/>
    <n v="0"/>
    <n v="0"/>
    <n v="0"/>
    <n v="0"/>
    <n v="0"/>
    <n v="0"/>
    <n v="0"/>
    <n v="0"/>
    <n v="0"/>
  </r>
  <r>
    <s v="CENTRAL AVENUE IMPROVEMENT DISTRICT"/>
    <n v="7408"/>
    <s v="001"/>
    <m/>
    <s v="32-K01-096"/>
    <x v="4"/>
    <x v="275"/>
    <s v="096"/>
    <x v="10"/>
    <s v="DISTRICT ACCOUNTS"/>
    <m/>
    <x v="1896"/>
    <s v="CENTRAL AVE IMP DIST"/>
    <s v=" "/>
    <s v=" "/>
    <n v="32"/>
    <s v="K01"/>
    <n v="96"/>
    <n v="319220"/>
    <n v="0"/>
    <n v="0"/>
    <s v=" "/>
    <s v=" "/>
    <s v="        "/>
    <n v="0"/>
    <n v="0"/>
    <n v="0"/>
    <n v="0"/>
    <n v="0"/>
    <n v="0"/>
    <n v="0"/>
    <n v="0"/>
    <n v="0"/>
    <n v="0"/>
    <n v="0"/>
    <n v="0"/>
    <n v="0"/>
    <n v="0"/>
    <n v="0"/>
    <n v="0"/>
    <n v="0"/>
    <n v="0"/>
    <n v="0"/>
    <n v="0"/>
    <n v="0"/>
    <n v="0"/>
    <n v="0"/>
    <n v="0"/>
    <n v="0"/>
  </r>
  <r>
    <s v="DESERT HILLS SANITARY IMPROVEMENT"/>
    <n v="7409"/>
    <s v="001"/>
    <m/>
    <s v="32-K01-102"/>
    <x v="4"/>
    <x v="275"/>
    <s v="102"/>
    <x v="10"/>
    <s v="DISTRICT ACCOUNTS"/>
    <m/>
    <x v="1897"/>
    <s v="DESERT HILLS SAN IMP"/>
    <s v=" "/>
    <s v=" "/>
    <n v="32"/>
    <s v="K01"/>
    <n v="102"/>
    <n v="319220"/>
    <n v="0"/>
    <n v="0"/>
    <s v=" "/>
    <s v=" "/>
    <s v="        "/>
    <n v="0"/>
    <n v="0"/>
    <n v="0"/>
    <n v="0"/>
    <n v="0"/>
    <n v="0"/>
    <n v="0"/>
    <n v="0"/>
    <n v="0"/>
    <n v="0"/>
    <n v="0"/>
    <n v="0"/>
    <n v="0"/>
    <n v="0"/>
    <n v="0"/>
    <n v="0"/>
    <n v="0"/>
    <n v="0"/>
    <n v="0"/>
    <n v="0"/>
    <n v="0"/>
    <n v="0"/>
    <n v="0"/>
    <n v="0"/>
    <n v="0"/>
  </r>
  <r>
    <s v="FAIRVIEW LN EAST IMPROVEMENT DISTRICT"/>
    <n v="7410"/>
    <s v="001"/>
    <m/>
    <s v="32-K01-093"/>
    <x v="4"/>
    <x v="275"/>
    <s v="093"/>
    <x v="10"/>
    <s v="DISTRICT ACCOUNTS"/>
    <m/>
    <x v="1898"/>
    <s v="FRVW LN EAST IMP DIS"/>
    <s v=" "/>
    <s v=" "/>
    <n v="32"/>
    <s v="K01"/>
    <n v="93"/>
    <n v="319220"/>
    <n v="0"/>
    <n v="0"/>
    <s v=" "/>
    <s v=" "/>
    <s v="        "/>
    <n v="0"/>
    <n v="0"/>
    <n v="0"/>
    <n v="0"/>
    <n v="0"/>
    <n v="0"/>
    <n v="0"/>
    <n v="0"/>
    <n v="0"/>
    <n v="0"/>
    <n v="0"/>
    <n v="0"/>
    <n v="0"/>
    <n v="0"/>
    <n v="0"/>
    <n v="0"/>
    <n v="0"/>
    <n v="0"/>
    <n v="0"/>
    <n v="0"/>
    <n v="0"/>
    <n v="0"/>
    <n v="0"/>
    <n v="0"/>
    <n v="0"/>
  </r>
  <r>
    <s v="IMPROVEMENT DISTRICT TOTAL"/>
    <n v="7411"/>
    <s v="001"/>
    <m/>
    <s v="32-K01-999"/>
    <x v="4"/>
    <x v="275"/>
    <s v="999"/>
    <x v="10"/>
    <s v="DISTRICT ACCOUNTS"/>
    <m/>
    <x v="1899"/>
    <s v="IMPROVEMENT DIST TOT"/>
    <s v=" "/>
    <s v=" "/>
    <n v="32"/>
    <s v="K01"/>
    <n v="999"/>
    <n v="319220"/>
    <n v="1"/>
    <n v="0"/>
    <s v=" "/>
    <s v=" "/>
    <n v="30100000"/>
    <n v="0"/>
    <n v="0"/>
    <n v="0"/>
    <n v="0"/>
    <n v="0"/>
    <n v="0"/>
    <n v="0"/>
    <n v="0"/>
    <n v="0"/>
    <n v="0"/>
    <n v="0"/>
    <n v="0"/>
    <n v="0"/>
    <n v="0"/>
    <n v="0"/>
    <n v="0"/>
    <n v="0"/>
    <n v="0"/>
    <n v="0"/>
    <n v="0"/>
    <n v="0"/>
    <n v="0"/>
    <n v="0"/>
    <n v="0"/>
    <n v="0"/>
  </r>
  <r>
    <s v="MARGUERITE DRIVE IMPROVEMENT DISTRICT"/>
    <n v="7412"/>
    <s v="001"/>
    <m/>
    <s v="32-K01-100"/>
    <x v="4"/>
    <x v="275"/>
    <s v="100"/>
    <x v="10"/>
    <s v="DISTRICT ACCOUNTS"/>
    <m/>
    <x v="1900"/>
    <s v="MARGUERITE DR IMP D "/>
    <s v=" "/>
    <s v=" "/>
    <n v="32"/>
    <s v="K01"/>
    <n v="100"/>
    <n v="319220"/>
    <n v="0"/>
    <n v="0"/>
    <s v=" "/>
    <s v=" "/>
    <s v="        "/>
    <n v="0"/>
    <n v="0"/>
    <n v="0"/>
    <n v="0"/>
    <n v="0"/>
    <n v="0"/>
    <n v="0"/>
    <n v="0"/>
    <n v="0"/>
    <n v="0"/>
    <n v="0"/>
    <n v="0"/>
    <n v="0"/>
    <n v="0"/>
    <n v="0"/>
    <n v="0"/>
    <n v="0"/>
    <n v="0"/>
    <n v="0"/>
    <n v="0"/>
    <n v="0"/>
    <n v="0"/>
    <n v="0"/>
    <n v="0"/>
    <n v="0"/>
  </r>
  <r>
    <s v="MOBILE GARDENS DOM WATER IMP DIST"/>
    <n v="7413"/>
    <s v="001"/>
    <m/>
    <s v="32-K01-058"/>
    <x v="4"/>
    <x v="275"/>
    <s v="058"/>
    <x v="1477"/>
    <s v="DISTRICT ACCOUNTS"/>
    <m/>
    <x v="1901"/>
    <s v="MOBILE GARDENS IMP  "/>
    <s v=" "/>
    <s v=" "/>
    <n v="32"/>
    <s v="K01"/>
    <n v="58"/>
    <n v="319220"/>
    <n v="0"/>
    <n v="165.29"/>
    <s v=" "/>
    <s v=" "/>
    <s v="        "/>
    <n v="165.29"/>
    <n v="0"/>
    <n v="0"/>
    <n v="0"/>
    <n v="0"/>
    <n v="165.29"/>
    <n v="0"/>
    <n v="0"/>
    <n v="0"/>
    <n v="0"/>
    <n v="165.29"/>
    <n v="0"/>
    <n v="0"/>
    <n v="0"/>
    <n v="0"/>
    <n v="165.29"/>
    <n v="0"/>
    <n v="0"/>
    <n v="0"/>
    <n v="0"/>
    <n v="0"/>
    <n v="0"/>
    <n v="0"/>
    <n v="0"/>
    <n v="0"/>
  </r>
  <r>
    <s v="PECOS-MCQUEEN IMPROVEMENT DIST"/>
    <n v="7414"/>
    <s v="001"/>
    <m/>
    <s v="32-K01-069"/>
    <x v="4"/>
    <x v="275"/>
    <s v="069"/>
    <x v="10"/>
    <s v="DISTRICT ACCOUNTS"/>
    <m/>
    <x v="1902"/>
    <s v="PECOS-MCQUEEN IMP   "/>
    <s v=" "/>
    <s v=" "/>
    <n v="32"/>
    <s v="K01"/>
    <n v="69"/>
    <n v="319220"/>
    <n v="0"/>
    <n v="0"/>
    <s v=" "/>
    <s v=" "/>
    <s v="        "/>
    <n v="0"/>
    <n v="0"/>
    <n v="0"/>
    <n v="0"/>
    <n v="0"/>
    <n v="0"/>
    <n v="0"/>
    <n v="0"/>
    <n v="0"/>
    <n v="0"/>
    <n v="0"/>
    <n v="0"/>
    <n v="0"/>
    <n v="0"/>
    <n v="0"/>
    <n v="0"/>
    <n v="0"/>
    <n v="0"/>
    <n v="0"/>
    <n v="0"/>
    <n v="0"/>
    <n v="0"/>
    <n v="0"/>
    <n v="0"/>
    <n v="0"/>
  </r>
  <r>
    <s v="PLYMOUTH STREET IMPROVEMENT DIST"/>
    <n v="7415"/>
    <s v="001"/>
    <m/>
    <s v="32-K01-109"/>
    <x v="4"/>
    <x v="275"/>
    <s v="109"/>
    <x v="1478"/>
    <s v="DISTRICT ACCOUNTS"/>
    <m/>
    <x v="1903"/>
    <s v="PLYMOUTH ST IMP DIST"/>
    <s v=" "/>
    <s v=" "/>
    <n v="32"/>
    <s v="K01"/>
    <n v="109"/>
    <n v="319220"/>
    <n v="0"/>
    <n v="22119.06"/>
    <s v=" "/>
    <s v=" "/>
    <s v="        "/>
    <n v="22119.06"/>
    <n v="0"/>
    <n v="0"/>
    <n v="0"/>
    <n v="0"/>
    <n v="13183.47"/>
    <n v="1984.85"/>
    <n v="10920.44"/>
    <n v="0"/>
    <n v="0"/>
    <n v="22119.06"/>
    <n v="0"/>
    <n v="0"/>
    <n v="0"/>
    <n v="0"/>
    <n v="13183.47"/>
    <n v="1984.85"/>
    <n v="10920.44"/>
    <n v="0"/>
    <n v="0"/>
    <n v="0"/>
    <n v="0"/>
    <n v="0"/>
    <n v="0"/>
    <n v="0"/>
  </r>
  <r>
    <s v="QUEEN CREEK DOM WATER IMPROVEMENT DIST"/>
    <n v="7416"/>
    <s v="001"/>
    <m/>
    <s v="32-K01-091"/>
    <x v="4"/>
    <x v="275"/>
    <s v="091"/>
    <x v="1479"/>
    <s v="DISTRICT ACCOUNTS"/>
    <m/>
    <x v="1904"/>
    <s v="QUEEN CRK IMP DIST  "/>
    <s v=" "/>
    <s v=" "/>
    <n v="32"/>
    <s v="K01"/>
    <n v="91"/>
    <n v="319220"/>
    <n v="0"/>
    <n v="12485.49"/>
    <s v=" "/>
    <s v=" "/>
    <s v="        "/>
    <n v="12485.49"/>
    <n v="0"/>
    <n v="0"/>
    <n v="0"/>
    <n v="0"/>
    <n v="12074.52"/>
    <n v="502.73"/>
    <n v="913.7"/>
    <n v="0"/>
    <n v="0"/>
    <n v="12485.49"/>
    <n v="0"/>
    <n v="0"/>
    <n v="0"/>
    <n v="0"/>
    <n v="12074.52"/>
    <n v="502.73"/>
    <n v="913.7"/>
    <n v="0"/>
    <n v="0"/>
    <n v="0"/>
    <n v="0"/>
    <n v="0"/>
    <n v="0"/>
    <n v="0"/>
  </r>
  <r>
    <s v="WHITE FENCE FARMS IMPROVEMENT DIST"/>
    <n v="7417"/>
    <s v="001"/>
    <m/>
    <s v="32-K01-094"/>
    <x v="4"/>
    <x v="275"/>
    <s v="094"/>
    <x v="10"/>
    <s v="DISTRICT ACCOUNTS"/>
    <m/>
    <x v="1905"/>
    <s v="WHITE FENCE FRMS IMP"/>
    <s v=" "/>
    <s v=" "/>
    <n v="32"/>
    <s v="K01"/>
    <n v="94"/>
    <n v="319220"/>
    <n v="0"/>
    <n v="0"/>
    <s v=" "/>
    <s v=" "/>
    <s v="        "/>
    <n v="0"/>
    <n v="0"/>
    <n v="0"/>
    <n v="0"/>
    <n v="0"/>
    <n v="0"/>
    <n v="0"/>
    <n v="0"/>
    <n v="0"/>
    <n v="0"/>
    <n v="0"/>
    <n v="0"/>
    <n v="0"/>
    <n v="0"/>
    <n v="0"/>
    <n v="0"/>
    <n v="0"/>
    <n v="0"/>
    <n v="0"/>
    <n v="0"/>
    <n v="0"/>
    <n v="0"/>
    <n v="0"/>
    <n v="0"/>
    <n v="0"/>
  </r>
  <r>
    <s v="APACHE CC EST #1"/>
    <n v="7419"/>
    <s v="001"/>
    <m/>
    <s v="32-L00-879"/>
    <x v="4"/>
    <x v="264"/>
    <s v="879"/>
    <x v="1480"/>
    <s v="DISTRICT ACCOUNTS"/>
    <m/>
    <x v="1906"/>
    <s v="APACHE CC EST #1    "/>
    <s v=" "/>
    <s v=" "/>
    <n v="32"/>
    <s v="L00"/>
    <n v="879"/>
    <n v="319122"/>
    <n v="0"/>
    <n v="6239.03"/>
    <s v=" "/>
    <s v=" "/>
    <s v="32L00879"/>
    <n v="6855.55"/>
    <n v="0"/>
    <n v="0"/>
    <n v="881.05"/>
    <n v="264.52999999999997"/>
    <n v="5608.6"/>
    <n v="0"/>
    <n v="0"/>
    <n v="8880.32"/>
    <n v="9510.75"/>
    <n v="7094.54"/>
    <n v="0"/>
    <n v="0"/>
    <n v="881.05"/>
    <n v="642.05999999999995"/>
    <n v="5608.6"/>
    <n v="0"/>
    <n v="0"/>
    <n v="7999.27"/>
    <n v="9246.2199999999993"/>
    <n v="0"/>
    <n v="0"/>
    <n v="0"/>
    <n v="0"/>
    <n v="0"/>
  </r>
  <r>
    <s v="APACHE CC EST #3"/>
    <n v="7420"/>
    <s v="001"/>
    <m/>
    <s v="32-L00-908"/>
    <x v="4"/>
    <x v="264"/>
    <s v="908"/>
    <x v="1481"/>
    <s v="DISTRICT ACCOUNTS"/>
    <m/>
    <x v="1907"/>
    <s v="APACHE CC EST #3    "/>
    <s v=" "/>
    <s v=" "/>
    <n v="32"/>
    <s v="L00"/>
    <n v="908"/>
    <n v="319122"/>
    <n v="0"/>
    <n v="9558.7900000000009"/>
    <s v=" "/>
    <s v=" "/>
    <s v="32L00908"/>
    <n v="10519.13"/>
    <n v="0"/>
    <n v="0"/>
    <n v="1333.49"/>
    <n v="373.15"/>
    <n v="8651.09"/>
    <n v="0"/>
    <n v="0"/>
    <n v="13440.55"/>
    <n v="14348.25"/>
    <n v="10899.84"/>
    <n v="0"/>
    <n v="0"/>
    <n v="1333.49"/>
    <n v="952.78"/>
    <n v="8651.09"/>
    <n v="0"/>
    <n v="0"/>
    <n v="12107.06"/>
    <n v="13975.1"/>
    <n v="0"/>
    <n v="0"/>
    <n v="0"/>
    <n v="0"/>
    <n v="0"/>
  </r>
  <r>
    <s v="APACHE CC EST #5"/>
    <n v="7421"/>
    <s v="001"/>
    <m/>
    <s v="32-L00-447"/>
    <x v="4"/>
    <x v="264"/>
    <s v="447"/>
    <x v="1482"/>
    <s v="DISTRICT ACCOUNTS"/>
    <m/>
    <x v="1908"/>
    <s v="APACHE CC EST #5    "/>
    <s v=" "/>
    <s v=" "/>
    <n v="32"/>
    <s v="L00"/>
    <n v="447"/>
    <n v="319122"/>
    <n v="0"/>
    <n v="3188.55"/>
    <s v=" "/>
    <s v=" "/>
    <s v="32L00447"/>
    <n v="3470.51"/>
    <n v="0"/>
    <n v="0"/>
    <n v="476.22"/>
    <n v="194.26"/>
    <n v="2871.14"/>
    <n v="0"/>
    <n v="0"/>
    <n v="4799.59"/>
    <n v="5117"/>
    <n v="3649.42"/>
    <n v="0"/>
    <n v="0"/>
    <n v="476.22"/>
    <n v="297.31"/>
    <n v="2871.14"/>
    <n v="0"/>
    <n v="0"/>
    <n v="4323.37"/>
    <n v="4922.74"/>
    <n v="0"/>
    <n v="0"/>
    <n v="0"/>
    <n v="0"/>
    <n v="0"/>
  </r>
  <r>
    <s v="APACHE WELL #4B"/>
    <n v="7422"/>
    <s v="001"/>
    <m/>
    <s v="32-L00-448"/>
    <x v="4"/>
    <x v="264"/>
    <s v="448"/>
    <x v="1483"/>
    <s v="DISTRICT ACCOUNTS"/>
    <m/>
    <x v="1909"/>
    <s v="APACHE WELL #4B     "/>
    <s v=" "/>
    <s v=" "/>
    <n v="32"/>
    <s v="L00"/>
    <n v="448"/>
    <n v="319122"/>
    <n v="0"/>
    <n v="589.32000000000005"/>
    <s v=" "/>
    <s v=" "/>
    <s v="32L00448"/>
    <n v="650.15"/>
    <n v="0"/>
    <n v="0"/>
    <n v="119.06"/>
    <n v="58.23"/>
    <n v="452.57"/>
    <n v="0"/>
    <n v="0"/>
    <n v="1199.6199999999999"/>
    <n v="1336.37"/>
    <n v="695.7"/>
    <n v="0"/>
    <n v="0"/>
    <n v="119.06"/>
    <n v="73.510000000000005"/>
    <n v="452.57"/>
    <n v="0"/>
    <n v="0"/>
    <n v="1080.56"/>
    <n v="1278.1400000000001"/>
    <n v="0"/>
    <n v="0"/>
    <n v="0"/>
    <n v="0"/>
    <n v="0"/>
  </r>
  <r>
    <s v="APACHE WELL M P #1&amp;2"/>
    <n v="7423"/>
    <s v="001"/>
    <m/>
    <s v="32-L00-446"/>
    <x v="4"/>
    <x v="264"/>
    <s v="446"/>
    <x v="1484"/>
    <s v="DISTRICT ACCOUNTS"/>
    <m/>
    <x v="1910"/>
    <s v="APACHE WELL M P #1&amp;2"/>
    <s v=" "/>
    <s v=" "/>
    <n v="32"/>
    <s v="L00"/>
    <n v="446"/>
    <n v="319122"/>
    <n v="0"/>
    <n v="10824.33"/>
    <s v=" "/>
    <s v=" "/>
    <s v="32L00446"/>
    <n v="11713.66"/>
    <n v="0"/>
    <n v="0"/>
    <n v="1652.33"/>
    <n v="763"/>
    <n v="7817.32"/>
    <n v="0"/>
    <n v="0"/>
    <n v="16691.900000000001"/>
    <n v="19698.91"/>
    <n v="11572.32"/>
    <n v="0"/>
    <n v="0"/>
    <n v="1652.33"/>
    <n v="1793.67"/>
    <n v="7817.32"/>
    <n v="0"/>
    <n v="0"/>
    <n v="15039.57"/>
    <n v="18935.91"/>
    <n v="0"/>
    <n v="0"/>
    <n v="0"/>
    <n v="0"/>
    <n v="0"/>
  </r>
  <r>
    <s v="APACHE WELL M P #3"/>
    <n v="7424"/>
    <s v="001"/>
    <m/>
    <s v="32-L00-972"/>
    <x v="4"/>
    <x v="264"/>
    <s v="972"/>
    <x v="1485"/>
    <s v="DISTRICT ACCOUNTS"/>
    <m/>
    <x v="1911"/>
    <s v="APACHE WELL M P #3  "/>
    <s v=" "/>
    <s v=" "/>
    <n v="32"/>
    <s v="L00"/>
    <n v="972"/>
    <n v="319122"/>
    <n v="0"/>
    <n v="6115.21"/>
    <s v=" "/>
    <s v=" "/>
    <s v="32L00972"/>
    <n v="6788.89"/>
    <n v="0"/>
    <n v="0"/>
    <n v="976.28"/>
    <n v="302.60000000000002"/>
    <n v="4244.3100000000004"/>
    <n v="0"/>
    <n v="0"/>
    <n v="9837.7199999999993"/>
    <n v="11708.62"/>
    <n v="6668.02"/>
    <n v="0"/>
    <n v="0"/>
    <n v="976.28"/>
    <n v="1097.1500000000001"/>
    <n v="4244.3100000000004"/>
    <n v="0"/>
    <n v="0"/>
    <n v="8861.44"/>
    <n v="11406.02"/>
    <n v="0"/>
    <n v="0"/>
    <n v="0"/>
    <n v="0"/>
    <n v="0"/>
  </r>
  <r>
    <s v="APACHE WELL M P #4"/>
    <n v="7425"/>
    <s v="001"/>
    <m/>
    <s v="32-L00-974"/>
    <x v="4"/>
    <x v="264"/>
    <s v="974"/>
    <x v="1486"/>
    <s v="DISTRICT ACCOUNTS"/>
    <m/>
    <x v="1912"/>
    <s v="APACHE WELL M P #4  "/>
    <s v=" "/>
    <s v=" "/>
    <n v="32"/>
    <s v="L00"/>
    <n v="974"/>
    <n v="319122"/>
    <n v="0"/>
    <n v="4051.01"/>
    <s v=" "/>
    <s v=" "/>
    <s v="32L00974"/>
    <n v="4646.6099999999997"/>
    <n v="0"/>
    <n v="0"/>
    <n v="714.37"/>
    <n v="118.77"/>
    <n v="3026.15"/>
    <n v="0"/>
    <n v="0"/>
    <n v="7198.42"/>
    <n v="8223.2800000000007"/>
    <n v="4544.74"/>
    <n v="0"/>
    <n v="0"/>
    <n v="714.37"/>
    <n v="816.24"/>
    <n v="3026.15"/>
    <n v="0"/>
    <n v="0"/>
    <n v="6484.05"/>
    <n v="8104.51"/>
    <n v="0"/>
    <n v="0"/>
    <n v="0"/>
    <n v="0"/>
    <n v="0"/>
  </r>
  <r>
    <s v="APACHE WELL M P #5"/>
    <n v="7426"/>
    <s v="001"/>
    <m/>
    <s v="32-L00-955"/>
    <x v="4"/>
    <x v="264"/>
    <s v="955"/>
    <x v="1487"/>
    <s v="DISTRICT ACCOUNTS"/>
    <m/>
    <x v="1913"/>
    <s v="APACHE WELL M P #5  "/>
    <s v=" "/>
    <s v=" "/>
    <n v="32"/>
    <s v="L00"/>
    <n v="955"/>
    <n v="319122"/>
    <n v="0"/>
    <n v="1777.78"/>
    <s v=" "/>
    <s v=" "/>
    <s v="32L00955"/>
    <n v="1921.19"/>
    <n v="0"/>
    <n v="0"/>
    <n v="311.57"/>
    <n v="168.16"/>
    <n v="1316.63"/>
    <n v="0"/>
    <n v="0"/>
    <n v="3143.9"/>
    <n v="3605.05"/>
    <n v="1778.92"/>
    <n v="0"/>
    <n v="0"/>
    <n v="311.57"/>
    <n v="453.84"/>
    <n v="1316.63"/>
    <n v="0"/>
    <n v="0"/>
    <n v="2832.33"/>
    <n v="3436.89"/>
    <n v="0"/>
    <n v="0"/>
    <n v="0"/>
    <n v="0"/>
    <n v="0"/>
  </r>
  <r>
    <s v="APACHE WELLS MB P 4A"/>
    <n v="7427"/>
    <s v="001"/>
    <m/>
    <s v="32-L00-978"/>
    <x v="4"/>
    <x v="264"/>
    <s v="978"/>
    <x v="1488"/>
    <s v="DISTRICT ACCOUNTS"/>
    <m/>
    <x v="1914"/>
    <s v="APACHE WELLS MB P 4A"/>
    <s v=" "/>
    <s v=" "/>
    <n v="32"/>
    <s v="L00"/>
    <n v="978"/>
    <n v="319122"/>
    <n v="0"/>
    <n v="1918.09"/>
    <s v=" "/>
    <s v=" "/>
    <s v="32L00978"/>
    <n v="2175.25"/>
    <n v="0"/>
    <n v="0"/>
    <n v="309.54000000000002"/>
    <n v="52.38"/>
    <n v="1430.32"/>
    <n v="0"/>
    <n v="0"/>
    <n v="3119.65"/>
    <n v="3607.42"/>
    <n v="2192.56"/>
    <n v="0"/>
    <n v="0"/>
    <n v="309.95999999999998"/>
    <n v="292.64999999999998"/>
    <n v="1430.32"/>
    <n v="0"/>
    <n v="0"/>
    <n v="2810.11"/>
    <n v="3555.04"/>
    <n v="0"/>
    <n v="0"/>
    <n v="0"/>
    <n v="0"/>
    <n v="0"/>
  </r>
  <r>
    <s v="APACHE WELLS MOBILE PARK 3A"/>
    <n v="7428"/>
    <s v="001"/>
    <m/>
    <s v="32-L00-B09"/>
    <x v="4"/>
    <x v="264"/>
    <s v="B09"/>
    <x v="1489"/>
    <s v="DISTRICT ACCOUNTS"/>
    <m/>
    <x v="1915"/>
    <s v="APACHE WELLS PK 3A  "/>
    <s v=" "/>
    <s v=" "/>
    <n v="32"/>
    <s v="L00"/>
    <s v="B09"/>
    <n v="319122"/>
    <n v="0"/>
    <n v="1365.59"/>
    <s v=" "/>
    <s v=" "/>
    <s v="32L00B09"/>
    <n v="1589.26"/>
    <n v="0"/>
    <n v="0"/>
    <n v="238.13"/>
    <n v="14.46"/>
    <n v="987.37"/>
    <n v="0"/>
    <n v="0"/>
    <n v="2399.4299999999998"/>
    <n v="2777.65"/>
    <n v="1495.05"/>
    <n v="0"/>
    <n v="0"/>
    <n v="238.13"/>
    <n v="332.34"/>
    <n v="987.37"/>
    <n v="0"/>
    <n v="0"/>
    <n v="2161.3000000000002"/>
    <n v="2763.19"/>
    <n v="0"/>
    <n v="0"/>
    <n v="0"/>
    <n v="0"/>
    <n v="0"/>
  </r>
  <r>
    <s v="APACHE WELLS MOBILE PARK 3B"/>
    <n v="7429"/>
    <s v="001"/>
    <m/>
    <s v="32-L00-248"/>
    <x v="4"/>
    <x v="264"/>
    <s v="248"/>
    <x v="1490"/>
    <s v="DISTRICT ACCOUNTS"/>
    <m/>
    <x v="1916"/>
    <s v="APACHE WELLS M P 3B "/>
    <s v=" "/>
    <s v=" "/>
    <n v="32"/>
    <s v="L00"/>
    <n v="248"/>
    <n v="319122"/>
    <n v="0"/>
    <n v="1839.28"/>
    <s v=" "/>
    <s v=" "/>
    <s v="32L00248"/>
    <n v="2084.64"/>
    <n v="0"/>
    <n v="0"/>
    <n v="357.21"/>
    <n v="111.85"/>
    <n v="1500.5"/>
    <n v="0"/>
    <n v="0"/>
    <n v="3599.22"/>
    <n v="3938"/>
    <n v="2165.46"/>
    <n v="0"/>
    <n v="0"/>
    <n v="357.21"/>
    <n v="276.39"/>
    <n v="1500.5"/>
    <n v="0"/>
    <n v="0"/>
    <n v="3242.01"/>
    <n v="3826.15"/>
    <n v="0"/>
    <n v="0"/>
    <n v="0"/>
    <n v="0"/>
    <n v="0"/>
  </r>
  <r>
    <s v="APPACHE WELLS MOBILE HOME PARK-UNIT 6"/>
    <n v="7430"/>
    <s v="001"/>
    <m/>
    <s v="32-L00-315"/>
    <x v="4"/>
    <x v="264"/>
    <s v="315"/>
    <x v="1491"/>
    <s v="DISTRICT ACCOUNTS"/>
    <m/>
    <x v="1917"/>
    <s v="APACHE WELLS MBL PK6"/>
    <s v=" "/>
    <s v=" "/>
    <n v="32"/>
    <s v="L00"/>
    <n v="315"/>
    <n v="319122"/>
    <n v="0"/>
    <n v="1831.61"/>
    <s v=" "/>
    <s v=" "/>
    <s v="32L00315"/>
    <n v="2046.08"/>
    <n v="0"/>
    <n v="0"/>
    <n v="309.54000000000002"/>
    <n v="95.07"/>
    <n v="1349.03"/>
    <n v="0"/>
    <n v="0"/>
    <n v="3119.11"/>
    <n v="3601.69"/>
    <n v="2162.2199999999998"/>
    <n v="0"/>
    <n v="0"/>
    <n v="309.54000000000002"/>
    <n v="193.4"/>
    <n v="1349.03"/>
    <n v="0"/>
    <n v="0"/>
    <n v="2809.57"/>
    <n v="3506.62"/>
    <n v="0"/>
    <n v="0"/>
    <n v="0"/>
    <n v="0"/>
    <n v="0"/>
  </r>
  <r>
    <s v="DREAMLAND VILLA"/>
    <n v="7431"/>
    <s v="001"/>
    <m/>
    <s v="32-L00-836"/>
    <x v="4"/>
    <x v="264"/>
    <s v="836"/>
    <x v="1492"/>
    <s v="DISTRICT ACCOUNTS"/>
    <m/>
    <x v="1918"/>
    <s v="DREAMLAND VILLA     "/>
    <s v=" "/>
    <s v=" "/>
    <n v="32"/>
    <s v="L00"/>
    <n v="836"/>
    <n v="319122"/>
    <n v="0"/>
    <n v="1420.58"/>
    <s v=" "/>
    <s v=" "/>
    <s v="32L00836"/>
    <n v="1522.17"/>
    <n v="0"/>
    <n v="0"/>
    <n v="212.6"/>
    <n v="111.01"/>
    <n v="1074.0899999999999"/>
    <n v="0"/>
    <n v="0"/>
    <n v="2143.35"/>
    <n v="2489.84"/>
    <n v="1652.64"/>
    <n v="0"/>
    <n v="0"/>
    <n v="212.6"/>
    <n v="82.13"/>
    <n v="1074.0899999999999"/>
    <n v="0"/>
    <n v="0"/>
    <n v="1930.75"/>
    <n v="2378.83"/>
    <n v="0"/>
    <n v="0"/>
    <n v="0"/>
    <n v="0"/>
    <n v="0"/>
  </r>
  <r>
    <s v="DREAMLAND VILLA # 19 STREET LIGHTING DIS"/>
    <n v="7432"/>
    <s v="001"/>
    <m/>
    <s v="32-L00-C13"/>
    <x v="4"/>
    <x v="264"/>
    <s v="C13"/>
    <x v="1493"/>
    <s v="DISTRICT ACCOUNTS"/>
    <m/>
    <x v="1919"/>
    <s v="DREAMLAND VILLA # 19"/>
    <s v=" "/>
    <s v=" "/>
    <n v="32"/>
    <s v="L00"/>
    <s v="C13"/>
    <n v="319122"/>
    <n v="0"/>
    <n v="581.25"/>
    <s v=" "/>
    <s v=" "/>
    <s v="32L00C13"/>
    <n v="674.94"/>
    <n v="0"/>
    <n v="0"/>
    <n v="93.69"/>
    <n v="0"/>
    <n v="498.86"/>
    <n v="0"/>
    <n v="0"/>
    <n v="944.21"/>
    <n v="1026.5999999999999"/>
    <n v="660.17"/>
    <n v="0"/>
    <n v="0"/>
    <n v="93.69"/>
    <n v="108.46"/>
    <n v="498.86"/>
    <n v="0"/>
    <n v="0"/>
    <n v="850.52"/>
    <n v="1026.5999999999999"/>
    <n v="0"/>
    <n v="0"/>
    <n v="0"/>
    <n v="0"/>
    <n v="0"/>
  </r>
  <r>
    <s v="DREAMLAND VILLA #10"/>
    <n v="7433"/>
    <s v="001"/>
    <m/>
    <s v="32-L00-937"/>
    <x v="4"/>
    <x v="264"/>
    <s v="937"/>
    <x v="1494"/>
    <s v="DISTRICT ACCOUNTS"/>
    <m/>
    <x v="1920"/>
    <s v="DREAMLAND VILLA #10 "/>
    <s v=" "/>
    <s v=" "/>
    <n v="32"/>
    <s v="L00"/>
    <n v="937"/>
    <n v="319122"/>
    <n v="0"/>
    <n v="4427.1099999999997"/>
    <s v=" "/>
    <s v=" "/>
    <s v="32L00937"/>
    <n v="5048.57"/>
    <n v="0"/>
    <n v="0"/>
    <n v="679.36"/>
    <n v="57.9"/>
    <n v="3720.84"/>
    <n v="0"/>
    <n v="0"/>
    <n v="6846.62"/>
    <n v="7552.89"/>
    <n v="5107.1400000000003"/>
    <n v="0"/>
    <n v="0"/>
    <n v="679.36"/>
    <n v="620.79"/>
    <n v="3720.84"/>
    <n v="0"/>
    <n v="0"/>
    <n v="6167.26"/>
    <n v="7494.99"/>
    <n v="0"/>
    <n v="0"/>
    <n v="0"/>
    <n v="0"/>
    <n v="0"/>
  </r>
  <r>
    <s v="DREAMLAND VILLA #11"/>
    <n v="7434"/>
    <s v="001"/>
    <m/>
    <s v="32-L00-943"/>
    <x v="4"/>
    <x v="264"/>
    <s v="943"/>
    <x v="1495"/>
    <s v="DISTRICT ACCOUNTS"/>
    <m/>
    <x v="1921"/>
    <s v="DREAMLAND VILLA #11 "/>
    <s v=" "/>
    <s v=" "/>
    <n v="32"/>
    <s v="L00"/>
    <n v="943"/>
    <n v="319122"/>
    <n v="0"/>
    <n v="6198.76"/>
    <s v=" "/>
    <s v=" "/>
    <s v="32L00943"/>
    <n v="7041.66"/>
    <n v="0"/>
    <n v="0"/>
    <n v="983.9"/>
    <n v="141"/>
    <n v="5052.22"/>
    <n v="0"/>
    <n v="0"/>
    <n v="9915.23"/>
    <n v="11061.77"/>
    <n v="7267.91"/>
    <n v="0"/>
    <n v="0"/>
    <n v="983.9"/>
    <n v="757.65"/>
    <n v="5052.22"/>
    <n v="0"/>
    <n v="0"/>
    <n v="8931.33"/>
    <n v="10920.77"/>
    <n v="0"/>
    <n v="0"/>
    <n v="0"/>
    <n v="0"/>
    <n v="0"/>
  </r>
  <r>
    <s v="DREAMLAND VILLA #12"/>
    <n v="7435"/>
    <s v="001"/>
    <m/>
    <s v="32-L00-951"/>
    <x v="4"/>
    <x v="264"/>
    <s v="951"/>
    <x v="1496"/>
    <s v="DISTRICT ACCOUNTS"/>
    <m/>
    <x v="1922"/>
    <s v="DREAMLAND VILLA #12 "/>
    <s v=" "/>
    <s v=" "/>
    <n v="32"/>
    <s v="L00"/>
    <n v="951"/>
    <n v="319122"/>
    <n v="0"/>
    <n v="4788.24"/>
    <s v=" "/>
    <s v=" "/>
    <s v="32L00951"/>
    <n v="5272.66"/>
    <n v="0"/>
    <n v="0"/>
    <n v="819.92"/>
    <n v="335.5"/>
    <n v="4301.08"/>
    <n v="0"/>
    <n v="0"/>
    <n v="8262.9699999999993"/>
    <n v="8750.1299999999992"/>
    <n v="5615.55"/>
    <n v="0"/>
    <n v="0"/>
    <n v="819.92"/>
    <n v="477.03"/>
    <n v="4301.08"/>
    <n v="0"/>
    <n v="0"/>
    <n v="7443.05"/>
    <n v="8414.6299999999992"/>
    <n v="0"/>
    <n v="0"/>
    <n v="0"/>
    <n v="0"/>
    <n v="0"/>
  </r>
  <r>
    <s v="DREAMLAND VILLA #14"/>
    <n v="7436"/>
    <s v="001"/>
    <m/>
    <s v="32-L00-973"/>
    <x v="4"/>
    <x v="264"/>
    <s v="973"/>
    <x v="1497"/>
    <s v="DISTRICT ACCOUNTS"/>
    <m/>
    <x v="1923"/>
    <s v="DREAMLAND VILLA #14 "/>
    <s v=" "/>
    <s v=" "/>
    <n v="32"/>
    <s v="L00"/>
    <n v="973"/>
    <n v="319122"/>
    <n v="0"/>
    <n v="10239.68"/>
    <s v=" "/>
    <s v=" "/>
    <s v="32L00973"/>
    <n v="11291.23"/>
    <n v="0"/>
    <n v="0"/>
    <n v="1595.41"/>
    <n v="543.86"/>
    <n v="8585.2999999999993"/>
    <n v="0"/>
    <n v="0"/>
    <n v="16078.46"/>
    <n v="17732.84"/>
    <n v="11828.54"/>
    <n v="0"/>
    <n v="0"/>
    <n v="1595.41"/>
    <n v="1058.0999999999999"/>
    <n v="8585.2999999999993"/>
    <n v="0"/>
    <n v="0"/>
    <n v="14483.05"/>
    <n v="17188.98"/>
    <n v="0"/>
    <n v="0"/>
    <n v="0"/>
    <n v="0"/>
    <n v="0"/>
  </r>
  <r>
    <s v="DREAMLAND VILLA #15"/>
    <n v="7437"/>
    <s v="001"/>
    <m/>
    <s v="32-L00-995"/>
    <x v="4"/>
    <x v="264"/>
    <s v="995"/>
    <x v="1498"/>
    <s v="DISTRICT ACCOUNTS"/>
    <m/>
    <x v="1924"/>
    <s v="DREAMLAND VILLA #15 "/>
    <s v=" "/>
    <s v=" "/>
    <n v="32"/>
    <s v="L00"/>
    <n v="995"/>
    <n v="319122"/>
    <n v="0"/>
    <n v="6803.17"/>
    <s v=" "/>
    <s v=" "/>
    <s v="32L00995"/>
    <n v="7711.74"/>
    <n v="0"/>
    <n v="0"/>
    <n v="1034.2"/>
    <n v="125.63"/>
    <n v="5761.02"/>
    <n v="0"/>
    <n v="0"/>
    <n v="10424.6"/>
    <n v="11466.75"/>
    <n v="8028.52"/>
    <n v="0"/>
    <n v="0"/>
    <n v="1034.2"/>
    <n v="717.42"/>
    <n v="5761.02"/>
    <n v="0"/>
    <n v="0"/>
    <n v="9390.4"/>
    <n v="11341.12"/>
    <n v="0"/>
    <n v="0"/>
    <n v="0"/>
    <n v="0"/>
    <n v="0"/>
  </r>
  <r>
    <s v="DREAMLAND VILLA #16"/>
    <n v="7438"/>
    <s v="001"/>
    <m/>
    <s v="32-L00-452"/>
    <x v="4"/>
    <x v="264"/>
    <s v="452"/>
    <x v="1499"/>
    <s v="DISTRICT ACCOUNTS"/>
    <m/>
    <x v="1925"/>
    <s v="DREAMLAND VILLA #16 "/>
    <s v=" "/>
    <s v=" "/>
    <n v="32"/>
    <s v="L00"/>
    <n v="452"/>
    <n v="319122"/>
    <n v="0"/>
    <n v="8439.32"/>
    <s v=" "/>
    <s v=" "/>
    <s v="32L00452"/>
    <n v="9158.92"/>
    <n v="0"/>
    <n v="0"/>
    <n v="1194.49"/>
    <n v="474.89"/>
    <n v="6727.18"/>
    <n v="0"/>
    <n v="0"/>
    <n v="12039.1"/>
    <n v="13751.24"/>
    <n v="9563.07"/>
    <n v="0"/>
    <n v="0"/>
    <n v="1194.49"/>
    <n v="790.34"/>
    <n v="6727.18"/>
    <n v="0"/>
    <n v="0"/>
    <n v="10844.61"/>
    <n v="13276.35"/>
    <n v="0"/>
    <n v="0"/>
    <n v="0"/>
    <n v="0"/>
    <n v="0"/>
  </r>
  <r>
    <s v="DREAMLAND VILLA #17"/>
    <n v="7439"/>
    <s v="001"/>
    <m/>
    <s v="32-L00-453"/>
    <x v="4"/>
    <x v="264"/>
    <s v="453"/>
    <x v="1500"/>
    <s v="DISTRICT ACCOUNTS"/>
    <m/>
    <x v="1926"/>
    <s v="DREAMLAND VILLA #17 "/>
    <s v=" "/>
    <s v=" "/>
    <n v="32"/>
    <s v="L00"/>
    <n v="453"/>
    <n v="319122"/>
    <n v="0"/>
    <n v="2423.69"/>
    <s v=" "/>
    <s v=" "/>
    <s v="32L00453"/>
    <n v="2576.11"/>
    <n v="0"/>
    <n v="0"/>
    <n v="371.4"/>
    <n v="218.98"/>
    <n v="1909.1"/>
    <n v="0"/>
    <n v="0"/>
    <n v="3745.24"/>
    <n v="4259.83"/>
    <n v="2689.02"/>
    <n v="0"/>
    <n v="0"/>
    <n v="371.4"/>
    <n v="258.49"/>
    <n v="1909.1"/>
    <n v="0"/>
    <n v="0"/>
    <n v="3373.84"/>
    <n v="4040.85"/>
    <n v="0"/>
    <n v="0"/>
    <n v="0"/>
    <n v="0"/>
    <n v="0"/>
  </r>
  <r>
    <s v="DREAMLAND VILLA #2"/>
    <n v="7440"/>
    <s v="001"/>
    <m/>
    <s v="32-L00-840"/>
    <x v="4"/>
    <x v="264"/>
    <s v="840"/>
    <x v="1501"/>
    <s v="DISTRICT ACCOUNTS"/>
    <m/>
    <x v="1927"/>
    <s v="DREAMLAND VILLA #2  "/>
    <s v=" "/>
    <s v=" "/>
    <n v="32"/>
    <s v="L00"/>
    <n v="840"/>
    <n v="319122"/>
    <n v="0"/>
    <n v="1901.35"/>
    <s v=" "/>
    <s v=" "/>
    <s v="32L00840"/>
    <n v="2116.35"/>
    <n v="0"/>
    <n v="0"/>
    <n v="304.52999999999997"/>
    <n v="89.53"/>
    <n v="1555.57"/>
    <n v="0"/>
    <n v="0"/>
    <n v="3068.94"/>
    <n v="3414.72"/>
    <n v="2157.37"/>
    <n v="0"/>
    <n v="0"/>
    <n v="304.52999999999997"/>
    <n v="263.51"/>
    <n v="1555.57"/>
    <n v="0"/>
    <n v="0"/>
    <n v="2764.41"/>
    <n v="3325.19"/>
    <n v="0"/>
    <n v="0"/>
    <n v="0"/>
    <n v="0"/>
    <n v="0"/>
  </r>
  <r>
    <s v="DREAMLAND VILLA #3"/>
    <n v="7441"/>
    <s v="001"/>
    <m/>
    <s v="32-L00-859"/>
    <x v="4"/>
    <x v="264"/>
    <s v="859"/>
    <x v="1502"/>
    <s v="DISTRICT ACCOUNTS"/>
    <m/>
    <x v="1928"/>
    <s v="DREAMLAND VILLA #3  "/>
    <s v=" "/>
    <s v=" "/>
    <n v="32"/>
    <s v="L00"/>
    <n v="859"/>
    <n v="319122"/>
    <n v="0"/>
    <n v="4161.54"/>
    <s v=" "/>
    <s v=" "/>
    <s v="32L00859"/>
    <n v="4290.03"/>
    <n v="0"/>
    <n v="0"/>
    <n v="562.24"/>
    <n v="433.75"/>
    <n v="3299.71"/>
    <n v="0"/>
    <n v="0"/>
    <n v="5666.57"/>
    <n v="6528.4"/>
    <n v="4564.12"/>
    <n v="0"/>
    <n v="0"/>
    <n v="562.24"/>
    <n v="288.14999999999998"/>
    <n v="3299.71"/>
    <n v="0"/>
    <n v="0"/>
    <n v="5104.33"/>
    <n v="6094.65"/>
    <n v="0"/>
    <n v="0"/>
    <n v="0"/>
    <n v="0"/>
    <n v="0"/>
  </r>
  <r>
    <s v="DREAMLAND VILLA #4"/>
    <n v="7442"/>
    <s v="001"/>
    <m/>
    <s v="32-L00-872"/>
    <x v="4"/>
    <x v="264"/>
    <s v="872"/>
    <x v="1503"/>
    <s v="DISTRICT ACCOUNTS"/>
    <m/>
    <x v="1929"/>
    <s v="DREAMLAND VILLA #4  "/>
    <s v=" "/>
    <s v=" "/>
    <n v="32"/>
    <s v="L00"/>
    <n v="872"/>
    <n v="319122"/>
    <n v="0"/>
    <n v="1414.57"/>
    <s v=" "/>
    <s v=" "/>
    <s v="32L00872"/>
    <n v="1631.12"/>
    <n v="0"/>
    <n v="0"/>
    <n v="216.55"/>
    <n v="0"/>
    <n v="1132.46"/>
    <n v="0"/>
    <n v="0"/>
    <n v="2183.5500000000002"/>
    <n v="2465.66"/>
    <n v="1598.87"/>
    <n v="0"/>
    <n v="0"/>
    <n v="216.55"/>
    <n v="248.8"/>
    <n v="1132.46"/>
    <n v="0"/>
    <n v="0"/>
    <n v="1967"/>
    <n v="2465.66"/>
    <n v="0"/>
    <n v="0"/>
    <n v="0"/>
    <n v="0"/>
    <n v="0"/>
  </r>
  <r>
    <s v="DREAMLAND VILLA #5"/>
    <n v="7443"/>
    <s v="001"/>
    <m/>
    <s v="32-L00-890"/>
    <x v="4"/>
    <x v="264"/>
    <s v="890"/>
    <x v="1504"/>
    <s v="DISTRICT ACCOUNTS"/>
    <m/>
    <x v="1930"/>
    <s v="DREAMLAND VILLA #5  "/>
    <s v=" "/>
    <s v=" "/>
    <n v="32"/>
    <s v="L00"/>
    <n v="890"/>
    <n v="319122"/>
    <n v="0"/>
    <n v="4992.3900000000003"/>
    <s v=" "/>
    <s v=" "/>
    <s v="32L00890"/>
    <n v="5227.53"/>
    <n v="0"/>
    <n v="0"/>
    <n v="679.36"/>
    <n v="444.22"/>
    <n v="4057.86"/>
    <n v="0"/>
    <n v="0"/>
    <n v="6874.44"/>
    <n v="7808.97"/>
    <n v="5371.32"/>
    <n v="0"/>
    <n v="0"/>
    <n v="679.36"/>
    <n v="535.57000000000005"/>
    <n v="4057.86"/>
    <n v="0"/>
    <n v="0"/>
    <n v="6195.08"/>
    <n v="7364.75"/>
    <n v="0"/>
    <n v="0"/>
    <n v="0"/>
    <n v="0"/>
    <n v="0"/>
  </r>
  <r>
    <s v="DREAMLAND VILLA #6"/>
    <n v="7444"/>
    <s v="001"/>
    <m/>
    <s v="32-L00-909"/>
    <x v="4"/>
    <x v="264"/>
    <s v="909"/>
    <x v="1505"/>
    <s v="DISTRICT ACCOUNTS"/>
    <m/>
    <x v="1931"/>
    <s v="DREAMLAND VILLA #6  "/>
    <s v=" "/>
    <s v=" "/>
    <n v="32"/>
    <s v="L00"/>
    <n v="909"/>
    <n v="319122"/>
    <n v="0"/>
    <n v="3556.85"/>
    <s v=" "/>
    <s v=" "/>
    <s v="32L00909"/>
    <n v="3936.66"/>
    <n v="0"/>
    <n v="0"/>
    <n v="479.89"/>
    <n v="100.08"/>
    <n v="2925.81"/>
    <n v="0"/>
    <n v="0"/>
    <n v="4839.25"/>
    <n v="5470.29"/>
    <n v="4162.8500000000004"/>
    <n v="0"/>
    <n v="0"/>
    <n v="479.89"/>
    <n v="253.7"/>
    <n v="2925.81"/>
    <n v="0"/>
    <n v="0"/>
    <n v="4359.3599999999997"/>
    <n v="5370.21"/>
    <n v="0"/>
    <n v="0"/>
    <n v="0"/>
    <n v="0"/>
    <n v="0"/>
  </r>
  <r>
    <s v="DREAMLAND VILLA #7"/>
    <n v="7445"/>
    <s v="001"/>
    <m/>
    <s v="32-L00-919"/>
    <x v="4"/>
    <x v="264"/>
    <s v="919"/>
    <x v="1506"/>
    <s v="DISTRICT ACCOUNTS"/>
    <m/>
    <x v="1932"/>
    <s v="DREAMLAND VILLA #7  "/>
    <s v=" "/>
    <s v=" "/>
    <n v="32"/>
    <s v="L00"/>
    <n v="919"/>
    <n v="319122"/>
    <n v="0"/>
    <n v="5023.6400000000003"/>
    <s v=" "/>
    <s v=" "/>
    <s v="32L00919"/>
    <n v="5560.45"/>
    <n v="0"/>
    <n v="0"/>
    <n v="749.65"/>
    <n v="212.84"/>
    <n v="4152.32"/>
    <n v="0"/>
    <n v="0"/>
    <n v="7555.03"/>
    <n v="8426.35"/>
    <n v="5849.32"/>
    <n v="0"/>
    <n v="0"/>
    <n v="749.65"/>
    <n v="460.78"/>
    <n v="4152.32"/>
    <n v="0"/>
    <n v="0"/>
    <n v="6805.38"/>
    <n v="8213.51"/>
    <n v="0"/>
    <n v="0"/>
    <n v="0"/>
    <n v="0"/>
    <n v="0"/>
  </r>
  <r>
    <s v="DREAMLAND VILLA #8"/>
    <n v="7446"/>
    <s v="001"/>
    <m/>
    <s v="32-L00-921"/>
    <x v="4"/>
    <x v="264"/>
    <s v="921"/>
    <x v="1507"/>
    <s v="DISTRICT ACCOUNTS"/>
    <m/>
    <x v="1933"/>
    <s v="DREAMLAND VILLA #8  "/>
    <s v=" "/>
    <s v=" "/>
    <n v="32"/>
    <s v="L00"/>
    <n v="921"/>
    <n v="319122"/>
    <n v="0"/>
    <n v="3420.99"/>
    <s v=" "/>
    <s v=" "/>
    <s v="32L00921"/>
    <n v="3781.25"/>
    <n v="0"/>
    <n v="0"/>
    <n v="517.92999999999995"/>
    <n v="157.66999999999999"/>
    <n v="3060.33"/>
    <n v="0"/>
    <n v="0"/>
    <n v="5223.1000000000004"/>
    <n v="5583.76"/>
    <n v="4026.21"/>
    <n v="0"/>
    <n v="0"/>
    <n v="517.92999999999995"/>
    <n v="272.97000000000003"/>
    <n v="3060.33"/>
    <n v="0"/>
    <n v="0"/>
    <n v="4705.17"/>
    <n v="5426.09"/>
    <n v="0"/>
    <n v="0"/>
    <n v="0"/>
    <n v="0"/>
    <n v="0"/>
  </r>
  <r>
    <s v="DREAMLAND VILLA #9"/>
    <n v="7447"/>
    <s v="001"/>
    <m/>
    <s v="32-L00-930"/>
    <x v="4"/>
    <x v="264"/>
    <s v="930"/>
    <x v="1508"/>
    <s v="DISTRICT ACCOUNTS"/>
    <m/>
    <x v="1934"/>
    <s v="DREAMLAND VILLA #9  "/>
    <s v=" "/>
    <s v=" "/>
    <n v="32"/>
    <s v="L00"/>
    <n v="930"/>
    <n v="319122"/>
    <n v="0"/>
    <n v="4869.5600000000004"/>
    <s v=" "/>
    <s v=" "/>
    <s v="32L00930"/>
    <n v="5384.99"/>
    <n v="0"/>
    <n v="0"/>
    <n v="726.21"/>
    <n v="210.78"/>
    <n v="3973.93"/>
    <n v="0"/>
    <n v="0"/>
    <n v="7318.65"/>
    <n v="8214.2800000000007"/>
    <n v="5452.96"/>
    <n v="0"/>
    <n v="0"/>
    <n v="726.21"/>
    <n v="658.24"/>
    <n v="3973.93"/>
    <n v="0"/>
    <n v="0"/>
    <n v="6592.44"/>
    <n v="8003.5"/>
    <n v="0"/>
    <n v="0"/>
    <n v="0"/>
    <n v="0"/>
    <n v="0"/>
  </r>
  <r>
    <s v="SUN LAKES #1"/>
    <n v="7448"/>
    <s v="001"/>
    <m/>
    <s v="32-L00-433"/>
    <x v="4"/>
    <x v="264"/>
    <s v="433"/>
    <x v="1509"/>
    <s v="DISTRICT ACCOUNTS"/>
    <m/>
    <x v="1935"/>
    <s v="SUN LAKES #1        "/>
    <s v=" "/>
    <s v=" "/>
    <n v="32"/>
    <s v="L00"/>
    <n v="433"/>
    <n v="319122"/>
    <n v="0"/>
    <n v="5216.6400000000003"/>
    <s v=" "/>
    <s v=" "/>
    <s v="32L00433"/>
    <n v="5617.19"/>
    <n v="0"/>
    <n v="0"/>
    <n v="702.8"/>
    <n v="302.25"/>
    <n v="3826.29"/>
    <n v="0"/>
    <n v="0"/>
    <n v="7082.84"/>
    <n v="8473.19"/>
    <n v="5446.95"/>
    <n v="0"/>
    <n v="0"/>
    <n v="702.8"/>
    <n v="873.04"/>
    <n v="3826.29"/>
    <n v="0"/>
    <n v="0"/>
    <n v="6380.04"/>
    <n v="8170.94"/>
    <n v="0"/>
    <n v="0"/>
    <n v="0"/>
    <n v="0"/>
    <n v="0"/>
  </r>
  <r>
    <s v="SUN LAKES #2"/>
    <n v="7449"/>
    <s v="001"/>
    <m/>
    <s v="32-L00-434"/>
    <x v="4"/>
    <x v="264"/>
    <s v="434"/>
    <x v="1510"/>
    <s v="DISTRICT ACCOUNTS"/>
    <m/>
    <x v="1936"/>
    <s v="SUN LAKES #2        "/>
    <s v=" "/>
    <s v=" "/>
    <n v="32"/>
    <s v="L00"/>
    <n v="434"/>
    <n v="319122"/>
    <n v="0"/>
    <n v="5258.67"/>
    <s v=" "/>
    <s v=" "/>
    <s v="32L00434"/>
    <n v="5716.52"/>
    <n v="0"/>
    <n v="0"/>
    <n v="741.83"/>
    <n v="283.98"/>
    <n v="4091.58"/>
    <n v="0"/>
    <n v="0"/>
    <n v="7484.02"/>
    <n v="8651.11"/>
    <n v="5632.99"/>
    <n v="0"/>
    <n v="0"/>
    <n v="741.83"/>
    <n v="825.36"/>
    <n v="4091.58"/>
    <n v="0"/>
    <n v="0"/>
    <n v="6742.19"/>
    <n v="8367.1299999999992"/>
    <n v="0"/>
    <n v="0"/>
    <n v="0"/>
    <n v="0"/>
    <n v="0"/>
  </r>
  <r>
    <s v="SUN LAKES #3"/>
    <n v="7450"/>
    <s v="001"/>
    <m/>
    <s v="32-L00-463"/>
    <x v="4"/>
    <x v="264"/>
    <s v="463"/>
    <x v="1511"/>
    <s v="DISTRICT ACCOUNTS"/>
    <m/>
    <x v="1937"/>
    <s v="SUN LAKES #3        "/>
    <s v=" "/>
    <s v=" "/>
    <n v="32"/>
    <s v="L00"/>
    <n v="463"/>
    <n v="319122"/>
    <n v="0"/>
    <n v="7262.75"/>
    <s v=" "/>
    <s v=" "/>
    <s v="32L00463"/>
    <n v="7976.02"/>
    <n v="0"/>
    <n v="0"/>
    <n v="1135.3399999999999"/>
    <n v="422.07"/>
    <n v="5921.18"/>
    <n v="0"/>
    <n v="0"/>
    <n v="11445.25"/>
    <n v="12786.82"/>
    <n v="7678.91"/>
    <n v="0"/>
    <n v="0"/>
    <n v="1135.3399999999999"/>
    <n v="1432.45"/>
    <n v="5921.18"/>
    <n v="0"/>
    <n v="0"/>
    <n v="10309.91"/>
    <n v="12364.75"/>
    <n v="0"/>
    <n v="0"/>
    <n v="0"/>
    <n v="0"/>
    <n v="0"/>
  </r>
  <r>
    <s v="SUN LAKES #3A"/>
    <n v="7451"/>
    <s v="001"/>
    <m/>
    <s v="32-L00-264"/>
    <x v="4"/>
    <x v="264"/>
    <s v="264"/>
    <x v="1512"/>
    <s v="DISTRICT ACCOUNTS"/>
    <m/>
    <x v="1938"/>
    <s v="SUN LAKES #3A       "/>
    <s v=" "/>
    <s v=" "/>
    <n v="32"/>
    <s v="L00"/>
    <n v="264"/>
    <n v="319122"/>
    <n v="0"/>
    <n v="1489.1"/>
    <s v=" "/>
    <s v=" "/>
    <s v="32L00264"/>
    <n v="1624.89"/>
    <n v="0"/>
    <n v="0"/>
    <n v="221.7"/>
    <n v="85.91"/>
    <n v="1170.5"/>
    <n v="0"/>
    <n v="0"/>
    <n v="2237.9499999999998"/>
    <n v="2556.5500000000002"/>
    <n v="1594.51"/>
    <n v="0"/>
    <n v="0"/>
    <n v="221.7"/>
    <n v="252.08"/>
    <n v="1170.5"/>
    <n v="0"/>
    <n v="0"/>
    <n v="2016.25"/>
    <n v="2470.64"/>
    <n v="0"/>
    <n v="0"/>
    <n v="0"/>
    <n v="0"/>
    <n v="0"/>
  </r>
  <r>
    <s v="SUN LAKES #4"/>
    <n v="7452"/>
    <s v="001"/>
    <m/>
    <s v="32-L00-361"/>
    <x v="4"/>
    <x v="264"/>
    <s v="361"/>
    <x v="1513"/>
    <s v="DISTRICT ACCOUNTS"/>
    <m/>
    <x v="1939"/>
    <s v="SUN LAKES #4        "/>
    <s v=" "/>
    <s v=" "/>
    <n v="32"/>
    <s v="L00"/>
    <n v="361"/>
    <n v="319122"/>
    <n v="0"/>
    <n v="4647.1099999999997"/>
    <s v=" "/>
    <s v=" "/>
    <s v="32L00361"/>
    <n v="5206.28"/>
    <n v="0"/>
    <n v="0"/>
    <n v="704.52"/>
    <n v="145.35"/>
    <n v="3946.72"/>
    <n v="0"/>
    <n v="0"/>
    <n v="7106.01"/>
    <n v="7806.4"/>
    <n v="5059.05"/>
    <n v="0"/>
    <n v="0"/>
    <n v="704.52"/>
    <n v="851.75"/>
    <n v="3946.72"/>
    <n v="0"/>
    <n v="0"/>
    <n v="6401.49"/>
    <n v="7661.05"/>
    <n v="0"/>
    <n v="0"/>
    <n v="0"/>
    <n v="0"/>
    <n v="0"/>
  </r>
  <r>
    <s v="SUN LAKES #5"/>
    <n v="7453"/>
    <s v="001"/>
    <m/>
    <s v="32-L00-362"/>
    <x v="4"/>
    <x v="264"/>
    <s v="362"/>
    <x v="1514"/>
    <s v="DISTRICT ACCOUNTS"/>
    <m/>
    <x v="1940"/>
    <s v="SUN LAKES #5        "/>
    <s v=" "/>
    <s v=" "/>
    <n v="32"/>
    <s v="L00"/>
    <n v="362"/>
    <n v="319122"/>
    <n v="0"/>
    <n v="9311.85"/>
    <s v=" "/>
    <s v=" "/>
    <s v="32L00362"/>
    <n v="10026.219999999999"/>
    <n v="0"/>
    <n v="0"/>
    <n v="1382.17"/>
    <n v="667.8"/>
    <n v="7633.35"/>
    <n v="0"/>
    <n v="0"/>
    <n v="13954.12"/>
    <n v="15632.62"/>
    <n v="10071.59"/>
    <n v="0"/>
    <n v="0"/>
    <n v="1382.17"/>
    <n v="1336.8"/>
    <n v="7633.35"/>
    <n v="0"/>
    <n v="0"/>
    <n v="12571.95"/>
    <n v="14964.82"/>
    <n v="0"/>
    <n v="0"/>
    <n v="0"/>
    <n v="0"/>
    <n v="0"/>
  </r>
  <r>
    <s v="SUN LAKES NO. 6"/>
    <n v="7454"/>
    <s v="001"/>
    <m/>
    <s v="32-L00-363"/>
    <x v="4"/>
    <x v="264"/>
    <s v="363"/>
    <x v="1515"/>
    <s v="DISTRICT ACCOUNTS"/>
    <m/>
    <x v="1941"/>
    <s v="SUN LAKES NO. 6     "/>
    <s v=" "/>
    <s v=" "/>
    <n v="32"/>
    <s v="L00"/>
    <n v="363"/>
    <n v="319122"/>
    <n v="0"/>
    <n v="7580.42"/>
    <s v=" "/>
    <s v=" "/>
    <s v="32L00363"/>
    <n v="8475.33"/>
    <n v="0"/>
    <n v="0"/>
    <n v="1122.75"/>
    <n v="227.84"/>
    <n v="6158.07"/>
    <n v="0"/>
    <n v="0"/>
    <n v="11322.69"/>
    <n v="12745.04"/>
    <n v="8075.65"/>
    <n v="0"/>
    <n v="0"/>
    <n v="1122.75"/>
    <n v="1522.43"/>
    <n v="6158.07"/>
    <n v="0"/>
    <n v="0"/>
    <n v="10199.94"/>
    <n v="12517.2"/>
    <n v="0"/>
    <n v="0"/>
    <n v="0"/>
    <n v="0"/>
    <n v="0"/>
  </r>
  <r>
    <s v="SUN LAKES #7"/>
    <n v="7455"/>
    <s v="001"/>
    <m/>
    <s v="32-L00-B22"/>
    <x v="4"/>
    <x v="264"/>
    <s v="B22"/>
    <x v="1516"/>
    <s v="DISTRICT ACCOUNTS"/>
    <m/>
    <x v="1942"/>
    <s v="SUN LAKES #7        "/>
    <s v=" "/>
    <s v=" "/>
    <n v="32"/>
    <s v="L00"/>
    <s v="B22"/>
    <n v="319122"/>
    <n v="0"/>
    <n v="2823.48"/>
    <s v=" "/>
    <s v=" "/>
    <s v="32L00B22"/>
    <n v="3074.91"/>
    <n v="0"/>
    <n v="0"/>
    <n v="385.69"/>
    <n v="134.26"/>
    <n v="2201.29"/>
    <n v="0"/>
    <n v="0"/>
    <n v="3890.78"/>
    <n v="4512.97"/>
    <n v="3009.76"/>
    <n v="0"/>
    <n v="0"/>
    <n v="385.69"/>
    <n v="450.84"/>
    <n v="2201.29"/>
    <n v="0"/>
    <n v="0"/>
    <n v="3505.09"/>
    <n v="4378.71"/>
    <n v="0"/>
    <n v="0"/>
    <n v="0"/>
    <n v="0"/>
    <n v="0"/>
  </r>
  <r>
    <s v="SUN LAKES #8"/>
    <n v="7456"/>
    <s v="001"/>
    <m/>
    <s v="32-L00-268"/>
    <x v="4"/>
    <x v="264"/>
    <s v="268"/>
    <x v="1517"/>
    <s v="DISTRICT ACCOUNTS"/>
    <m/>
    <x v="1943"/>
    <s v="SUN LAKES #8        "/>
    <s v=" "/>
    <s v=" "/>
    <n v="32"/>
    <s v="L00"/>
    <n v="268"/>
    <n v="319122"/>
    <n v="0"/>
    <n v="2357.79"/>
    <s v=" "/>
    <s v=" "/>
    <s v="32L00268"/>
    <n v="2535.1"/>
    <n v="0"/>
    <n v="0"/>
    <n v="378.54"/>
    <n v="201.23"/>
    <n v="2036.47"/>
    <n v="0"/>
    <n v="0"/>
    <n v="3869.4"/>
    <n v="4190.72"/>
    <n v="2617.9499999999998"/>
    <n v="0"/>
    <n v="0"/>
    <n v="378.54"/>
    <n v="295.69"/>
    <n v="2036.47"/>
    <n v="0"/>
    <n v="0"/>
    <n v="3490.86"/>
    <n v="3989.49"/>
    <n v="0"/>
    <n v="0"/>
    <n v="0"/>
    <n v="0"/>
    <n v="0"/>
  </r>
  <r>
    <s v="SUN LAKES #9"/>
    <n v="7457"/>
    <s v="001"/>
    <m/>
    <s v="32-L00-A69"/>
    <x v="4"/>
    <x v="264"/>
    <s v="A69"/>
    <x v="1518"/>
    <s v="DISTRICT ACCOUNTS"/>
    <m/>
    <x v="1944"/>
    <s v="SUN LAKES #9        "/>
    <s v=" "/>
    <s v=" "/>
    <n v="32"/>
    <s v="L00"/>
    <s v="A69"/>
    <n v="319122"/>
    <n v="0"/>
    <n v="2107.96"/>
    <s v=" "/>
    <s v=" "/>
    <s v="32L00A69"/>
    <n v="2333.0300000000002"/>
    <n v="0"/>
    <n v="0"/>
    <n v="274"/>
    <n v="48.93"/>
    <n v="1574.33"/>
    <n v="0"/>
    <n v="0"/>
    <n v="2767.1"/>
    <n v="3300.73"/>
    <n v="2184.81"/>
    <n v="0"/>
    <n v="0"/>
    <n v="274"/>
    <n v="422.22"/>
    <n v="1574.33"/>
    <n v="0"/>
    <n v="0"/>
    <n v="2493.1"/>
    <n v="3251.8"/>
    <n v="0"/>
    <n v="0"/>
    <n v="0"/>
    <n v="0"/>
    <n v="0"/>
  </r>
  <r>
    <s v="SUN LAKES # 10 STREET LIGHTING"/>
    <n v="7458"/>
    <s v="001"/>
    <m/>
    <s v="32-L00-B99"/>
    <x v="4"/>
    <x v="264"/>
    <s v="B99"/>
    <x v="1519"/>
    <s v="DISTRICT ACCOUNTS"/>
    <m/>
    <x v="1945"/>
    <s v="SUN LAKES 10 ST LIT "/>
    <s v=" "/>
    <s v=" "/>
    <n v="32"/>
    <s v="L00"/>
    <s v="B99"/>
    <n v="319122"/>
    <n v="0"/>
    <n v="6005.34"/>
    <s v=" "/>
    <s v=" "/>
    <s v="32L00B99"/>
    <n v="6642.17"/>
    <n v="0"/>
    <n v="0"/>
    <n v="834.05"/>
    <n v="197.22"/>
    <n v="4668.66"/>
    <n v="0"/>
    <n v="0"/>
    <n v="8409.69"/>
    <n v="9746.3700000000008"/>
    <n v="6001.19"/>
    <n v="0"/>
    <n v="0"/>
    <n v="834.05"/>
    <n v="1475.03"/>
    <n v="4668.66"/>
    <n v="0"/>
    <n v="0"/>
    <n v="7575.64"/>
    <n v="9549.15"/>
    <n v="0"/>
    <n v="0"/>
    <n v="0"/>
    <n v="0"/>
    <n v="0"/>
  </r>
  <r>
    <s v="SUN LAKES # 11 STREET LIGHTING DISTRICT"/>
    <n v="7459"/>
    <s v="001"/>
    <m/>
    <s v="32-L00-C29"/>
    <x v="4"/>
    <x v="264"/>
    <s v="C29"/>
    <x v="1520"/>
    <s v="DISTRICT ACCOUNTS"/>
    <m/>
    <x v="1946"/>
    <s v="SUN LAKES # 11 SL   "/>
    <s v=" "/>
    <s v=" "/>
    <n v="32"/>
    <s v="L00"/>
    <s v="C29"/>
    <n v="319122"/>
    <n v="0"/>
    <n v="1008.11"/>
    <s v=" "/>
    <s v=" "/>
    <s v="32L00C29"/>
    <n v="1116.3900000000001"/>
    <n v="0"/>
    <n v="0"/>
    <n v="153.63999999999999"/>
    <n v="45.36"/>
    <n v="822.84"/>
    <n v="0"/>
    <n v="0"/>
    <n v="1549.01"/>
    <n v="1734.28"/>
    <n v="1083.98"/>
    <n v="0"/>
    <n v="0"/>
    <n v="153.63999999999999"/>
    <n v="186.05"/>
    <n v="822.84"/>
    <n v="0"/>
    <n v="0"/>
    <n v="1395.37"/>
    <n v="1688.92"/>
    <n v="0"/>
    <n v="0"/>
    <n v="0"/>
    <n v="0"/>
    <n v="0"/>
  </r>
  <r>
    <s v="SUN LAKES # 12 STREET LIGHTING DISTRICT"/>
    <n v="7460"/>
    <s v="001"/>
    <m/>
    <s v="32-L00-C82"/>
    <x v="4"/>
    <x v="264"/>
    <s v="C82"/>
    <x v="1521"/>
    <s v="DISTRICT ACCOUNTS"/>
    <m/>
    <x v="1947"/>
    <s v="SUN LAKES #12 SL DST"/>
    <s v=" "/>
    <s v=" "/>
    <n v="32"/>
    <s v="L00"/>
    <s v="C82"/>
    <n v="319122"/>
    <n v="0"/>
    <n v="5755.12"/>
    <s v=" "/>
    <s v=" "/>
    <s v="32L00C82"/>
    <n v="6136.08"/>
    <n v="0"/>
    <n v="0"/>
    <n v="856"/>
    <n v="475.04"/>
    <n v="4560.17"/>
    <n v="0"/>
    <n v="0"/>
    <n v="8636.68"/>
    <n v="9831.6299999999992"/>
    <n v="5852.86"/>
    <n v="0"/>
    <n v="0"/>
    <n v="856"/>
    <n v="1139.22"/>
    <n v="4560.17"/>
    <n v="0"/>
    <n v="0"/>
    <n v="7780.68"/>
    <n v="9356.59"/>
    <n v="0"/>
    <n v="0"/>
    <n v="0"/>
    <n v="0"/>
    <n v="0"/>
  </r>
  <r>
    <s v="SUN LAKES STREET LIGHTING DISTRICT # 14"/>
    <n v="7461"/>
    <s v="001"/>
    <m/>
    <s v="32-L00-C83"/>
    <x v="4"/>
    <x v="264"/>
    <s v="C83"/>
    <x v="1522"/>
    <s v="DISTRICT ACCOUNTS"/>
    <m/>
    <x v="1948"/>
    <s v="SUN LAKES SL # 14   "/>
    <s v=" "/>
    <s v=" "/>
    <n v="32"/>
    <s v="L00"/>
    <s v="C83"/>
    <n v="319122"/>
    <n v="0"/>
    <n v="4806.6099999999997"/>
    <s v=" "/>
    <s v=" "/>
    <s v="32L00C83"/>
    <n v="5136.53"/>
    <n v="0"/>
    <n v="0"/>
    <n v="702.37"/>
    <n v="372.45"/>
    <n v="4121.47"/>
    <n v="0"/>
    <n v="0"/>
    <n v="7082.26"/>
    <n v="7767.4"/>
    <n v="4950.87"/>
    <n v="0"/>
    <n v="0"/>
    <n v="702.37"/>
    <n v="888.03"/>
    <n v="4121.47"/>
    <n v="0"/>
    <n v="0"/>
    <n v="6379.89"/>
    <n v="7394.95"/>
    <n v="0"/>
    <n v="0"/>
    <n v="0"/>
    <n v="0"/>
    <n v="0"/>
  </r>
  <r>
    <s v="SUN LAKES # 15 STREET LIGHTING DISTRICT"/>
    <n v="7462"/>
    <s v="001"/>
    <m/>
    <s v="32-L00-C51"/>
    <x v="4"/>
    <x v="264"/>
    <s v="C51"/>
    <x v="1523"/>
    <s v="DISTRICT ACCOUNTS"/>
    <m/>
    <x v="1949"/>
    <s v="SUN LAKES # 15 SL   "/>
    <s v=" "/>
    <s v=" "/>
    <n v="32"/>
    <s v="L00"/>
    <s v="C51"/>
    <n v="319122"/>
    <n v="0"/>
    <n v="4777.17"/>
    <s v=" "/>
    <s v=" "/>
    <s v="32L00C51"/>
    <n v="5073.2"/>
    <n v="0"/>
    <n v="0"/>
    <n v="658.48"/>
    <n v="362.45"/>
    <n v="3756.44"/>
    <n v="0"/>
    <n v="0"/>
    <n v="6639.51"/>
    <n v="7660.24"/>
    <n v="4826.37"/>
    <n v="0"/>
    <n v="0"/>
    <n v="658.48"/>
    <n v="905.31"/>
    <n v="3756.44"/>
    <n v="0"/>
    <n v="0"/>
    <n v="5981.03"/>
    <n v="7297.79"/>
    <n v="0"/>
    <n v="0"/>
    <n v="0"/>
    <n v="0"/>
    <n v="0"/>
  </r>
  <r>
    <s v="SUN LAKES # 16 &amp; # 16A STREET LIGHTING D"/>
    <n v="7463"/>
    <s v="001"/>
    <m/>
    <s v="32-L00-C84"/>
    <x v="4"/>
    <x v="264"/>
    <s v="C84"/>
    <x v="1524"/>
    <s v="DISTRICT ACCOUNTS"/>
    <m/>
    <x v="1950"/>
    <s v="SUN LAKES #16/16A SL"/>
    <s v=" "/>
    <s v=" "/>
    <n v="32"/>
    <s v="L00"/>
    <s v="C84"/>
    <n v="319122"/>
    <n v="0"/>
    <n v="7250.9"/>
    <s v=" "/>
    <s v=" "/>
    <s v="32L00C84"/>
    <n v="7996.48"/>
    <n v="0"/>
    <n v="0"/>
    <n v="1069.6099999999999"/>
    <n v="324.02999999999997"/>
    <n v="5944.67"/>
    <n v="0"/>
    <n v="0"/>
    <n v="10792.15"/>
    <n v="12098.38"/>
    <n v="8109.47"/>
    <n v="0"/>
    <n v="0"/>
    <n v="1069.6099999999999"/>
    <n v="956.62"/>
    <n v="5944.67"/>
    <n v="0"/>
    <n v="0"/>
    <n v="9722.5400000000009"/>
    <n v="11774.35"/>
    <n v="0"/>
    <n v="0"/>
    <n v="0"/>
    <n v="0"/>
    <n v="0"/>
  </r>
  <r>
    <s v="SUN LAKES # 17 STREET LIGHTING DISTRICT"/>
    <n v="7464"/>
    <s v="001"/>
    <m/>
    <s v="32-L00-C85"/>
    <x v="4"/>
    <x v="264"/>
    <s v="C85"/>
    <x v="1525"/>
    <s v="DISTRICT ACCOUNTS"/>
    <m/>
    <x v="1951"/>
    <s v="SUN LAKES # 17 SL   "/>
    <s v=" "/>
    <s v=" "/>
    <n v="32"/>
    <s v="L00"/>
    <s v="C85"/>
    <n v="319122"/>
    <n v="0"/>
    <n v="8285.2800000000007"/>
    <s v=" "/>
    <s v=" "/>
    <s v="32L00C85"/>
    <n v="8830.9699999999993"/>
    <n v="0"/>
    <n v="0"/>
    <n v="1229.1500000000001"/>
    <n v="683.46"/>
    <n v="6691.67"/>
    <n v="0"/>
    <n v="0"/>
    <n v="12393.34"/>
    <n v="13986.95"/>
    <n v="8881.24"/>
    <n v="0"/>
    <n v="0"/>
    <n v="1229.1500000000001"/>
    <n v="1178.8800000000001"/>
    <n v="6691.67"/>
    <n v="0"/>
    <n v="0"/>
    <n v="11164.19"/>
    <n v="13303.49"/>
    <n v="0"/>
    <n v="0"/>
    <n v="0"/>
    <n v="0"/>
    <n v="0"/>
  </r>
  <r>
    <s v="SUN LAKES # 18 STREET LIGHTING DISTRICT"/>
    <n v="7465"/>
    <s v="001"/>
    <m/>
    <s v="32-L00-C86"/>
    <x v="4"/>
    <x v="264"/>
    <s v="C86"/>
    <x v="1526"/>
    <s v="DISTRICT ACCOUNTS"/>
    <m/>
    <x v="1952"/>
    <s v="SUN LAKES # 18 SL   "/>
    <s v=" "/>
    <s v=" "/>
    <n v="32"/>
    <s v="L00"/>
    <s v="C86"/>
    <n v="319122"/>
    <n v="0"/>
    <n v="10616.36"/>
    <s v=" "/>
    <s v=" "/>
    <s v="32L00C86"/>
    <n v="11531.58"/>
    <n v="0"/>
    <n v="0"/>
    <n v="1529.04"/>
    <n v="613.82000000000005"/>
    <n v="8555.14"/>
    <n v="0"/>
    <n v="0"/>
    <n v="15454.87"/>
    <n v="17516.09"/>
    <n v="11177.02"/>
    <n v="0"/>
    <n v="0"/>
    <n v="1529.04"/>
    <n v="1883.6"/>
    <n v="8555.14"/>
    <n v="0"/>
    <n v="0"/>
    <n v="13925.83"/>
    <n v="16902.27"/>
    <n v="0"/>
    <n v="0"/>
    <n v="0"/>
    <n v="0"/>
    <n v="0"/>
  </r>
  <r>
    <s v="SUN LAKES # 19 STREET LIGHTING DISTRICT"/>
    <n v="7466"/>
    <s v="001"/>
    <m/>
    <s v="32-L00-C25"/>
    <x v="4"/>
    <x v="264"/>
    <s v="C25"/>
    <x v="1527"/>
    <s v="DISTRICT ACCOUNTS"/>
    <m/>
    <x v="1953"/>
    <s v="SUN LAKES # 19 SL   "/>
    <s v=" "/>
    <s v=" "/>
    <n v="32"/>
    <s v="L00"/>
    <s v="C25"/>
    <n v="319122"/>
    <n v="0"/>
    <n v="4211.05"/>
    <s v=" "/>
    <s v=" "/>
    <s v="32L00C25"/>
    <n v="4506.93"/>
    <n v="0"/>
    <n v="0"/>
    <n v="631.38"/>
    <n v="335.5"/>
    <n v="3306.6"/>
    <n v="0"/>
    <n v="0"/>
    <n v="6376.1"/>
    <n v="7280.55"/>
    <n v="4473.34"/>
    <n v="0"/>
    <n v="0"/>
    <n v="631.38"/>
    <n v="664.97"/>
    <n v="3306.6"/>
    <n v="0"/>
    <n v="0"/>
    <n v="5744.72"/>
    <n v="6945.05"/>
    <n v="0"/>
    <n v="0"/>
    <n v="0"/>
    <n v="0"/>
    <n v="0"/>
  </r>
  <r>
    <s v="SUN LAKES # 20 STREET LIGHTING DISTRICT"/>
    <n v="7467"/>
    <s v="001"/>
    <m/>
    <s v="32-L00-C08"/>
    <x v="4"/>
    <x v="264"/>
    <s v="C08"/>
    <x v="1528"/>
    <s v="DISTRICT ACCOUNTS"/>
    <m/>
    <x v="1954"/>
    <s v="SUN LAKES # 20 ST LT"/>
    <s v=" "/>
    <s v=" "/>
    <n v="32"/>
    <s v="L00"/>
    <s v="C08"/>
    <n v="319122"/>
    <n v="0"/>
    <n v="10624.14"/>
    <s v=" "/>
    <s v=" "/>
    <s v="32L00C08"/>
    <n v="10624.14"/>
    <n v="0"/>
    <n v="0"/>
    <n v="0"/>
    <n v="0"/>
    <n v="10586.49"/>
    <n v="0"/>
    <n v="0"/>
    <n v="13.36"/>
    <n v="51.01"/>
    <n v="10607.97"/>
    <n v="0"/>
    <n v="0"/>
    <n v="0"/>
    <n v="16.170000000000002"/>
    <n v="10586.49"/>
    <n v="0"/>
    <n v="0"/>
    <n v="13.36"/>
    <n v="51.01"/>
    <n v="0"/>
    <n v="0"/>
    <n v="0"/>
    <n v="0"/>
    <n v="0"/>
  </r>
  <r>
    <s v="SUN LAKES # 21 STREET LIGHTING DISTRICT"/>
    <n v="7468"/>
    <s v="001"/>
    <m/>
    <s v="32-L00-C10"/>
    <x v="4"/>
    <x v="264"/>
    <s v="C10"/>
    <x v="1529"/>
    <s v="DISTRICT ACCOUNTS"/>
    <m/>
    <x v="1955"/>
    <s v="SUN LAKES # 21 ST LT"/>
    <s v=" "/>
    <s v=" "/>
    <n v="32"/>
    <s v="L00"/>
    <s v="C10"/>
    <n v="319122"/>
    <n v="0"/>
    <n v="8983.39"/>
    <s v=" "/>
    <s v=" "/>
    <s v="32L00C10"/>
    <n v="9716.43"/>
    <n v="0"/>
    <n v="0"/>
    <n v="1251.07"/>
    <n v="518.03"/>
    <n v="7122.38"/>
    <n v="0"/>
    <n v="0"/>
    <n v="12614.67"/>
    <n v="14475.68"/>
    <n v="9183.5499999999993"/>
    <n v="0"/>
    <n v="0"/>
    <n v="1251.1300000000001"/>
    <n v="1784.01"/>
    <n v="7122.38"/>
    <n v="0"/>
    <n v="0"/>
    <n v="11363.6"/>
    <n v="13957.65"/>
    <n v="0"/>
    <n v="0"/>
    <n v="0"/>
    <n v="0"/>
    <n v="0"/>
  </r>
  <r>
    <s v="SUN LAKES UNIT 41"/>
    <n v="7469"/>
    <s v="001"/>
    <m/>
    <s v="32-L00-H54"/>
    <x v="4"/>
    <x v="264"/>
    <s v="H54"/>
    <x v="1530"/>
    <s v="DISTRICT ACCOUNTS"/>
    <m/>
    <x v="1956"/>
    <s v="SUN LAKES UNIT 41   "/>
    <s v=" "/>
    <s v=" "/>
    <n v="32"/>
    <s v="L00"/>
    <s v="H54"/>
    <n v="319122"/>
    <n v="0"/>
    <n v="1191.54"/>
    <s v=" "/>
    <s v=" "/>
    <s v="32L00H54"/>
    <n v="1301.97"/>
    <n v="0"/>
    <n v="0"/>
    <n v="163.98"/>
    <n v="53.55"/>
    <n v="1049.3"/>
    <n v="0"/>
    <n v="0"/>
    <n v="1688.51"/>
    <n v="1830.75"/>
    <n v="1276.93"/>
    <n v="0"/>
    <n v="0"/>
    <n v="181.68"/>
    <n v="206.72"/>
    <n v="1049.3"/>
    <n v="0"/>
    <n v="0"/>
    <n v="1524.53"/>
    <n v="1777.2"/>
    <n v="0"/>
    <n v="0"/>
    <n v="0"/>
    <n v="0"/>
    <n v="0"/>
  </r>
  <r>
    <s v="SUN CITY #1"/>
    <n v="7470"/>
    <s v="001"/>
    <m/>
    <s v="32-L00-935"/>
    <x v="4"/>
    <x v="264"/>
    <s v="935"/>
    <x v="1531"/>
    <s v="DISTRICT ACCOUNTS"/>
    <m/>
    <x v="1957"/>
    <s v="SUN CITY #1         "/>
    <s v=" "/>
    <s v=" "/>
    <n v="32"/>
    <s v="L00"/>
    <n v="935"/>
    <n v="319122"/>
    <n v="0"/>
    <n v="230116"/>
    <s v=" "/>
    <s v=" "/>
    <s v="32L00935"/>
    <n v="248931.61"/>
    <n v="0"/>
    <n v="0"/>
    <n v="32294.62"/>
    <n v="13479.01"/>
    <n v="186051.74"/>
    <n v="0"/>
    <n v="0"/>
    <n v="318811.46999999997"/>
    <n v="362875.73"/>
    <n v="250505.4"/>
    <n v="0"/>
    <n v="0"/>
    <n v="32294.62"/>
    <n v="30720.83"/>
    <n v="186051.74"/>
    <n v="0"/>
    <n v="0"/>
    <n v="286516.84999999998"/>
    <n v="349396.72"/>
    <n v="0"/>
    <n v="0"/>
    <n v="0"/>
    <n v="0"/>
    <n v="0"/>
  </r>
  <r>
    <s v="SUN CITY #5"/>
    <n v="7471"/>
    <s v="001"/>
    <m/>
    <s v="32-L00-917"/>
    <x v="4"/>
    <x v="264"/>
    <s v="917"/>
    <x v="1532"/>
    <s v="DISTRICT ACCOUNTS"/>
    <m/>
    <x v="1958"/>
    <s v="SUN CITY #5         "/>
    <s v=" "/>
    <s v=" "/>
    <n v="32"/>
    <s v="L00"/>
    <n v="917"/>
    <n v="319122"/>
    <n v="0"/>
    <n v="10272.76"/>
    <s v=" "/>
    <s v=" "/>
    <s v="32L00917"/>
    <n v="11790.41"/>
    <n v="0"/>
    <n v="0"/>
    <n v="1640.78"/>
    <n v="123.13"/>
    <n v="9582.14"/>
    <n v="0"/>
    <n v="0"/>
    <n v="16193.18"/>
    <n v="16883.8"/>
    <n v="12641.46"/>
    <n v="0"/>
    <n v="0"/>
    <n v="1640.78"/>
    <n v="789.73"/>
    <n v="9582.14"/>
    <n v="0"/>
    <n v="0"/>
    <n v="14552.4"/>
    <n v="16760.669999999998"/>
    <n v="0"/>
    <n v="0"/>
    <n v="0"/>
    <n v="0"/>
    <n v="0"/>
  </r>
  <r>
    <s v="SUN CITY #6"/>
    <n v="7472"/>
    <s v="001"/>
    <m/>
    <s v="32-L00-916"/>
    <x v="4"/>
    <x v="264"/>
    <s v="916"/>
    <x v="1533"/>
    <s v="DISTRICT ACCOUNTS"/>
    <m/>
    <x v="1959"/>
    <s v="SUN CITY #6         "/>
    <s v=" "/>
    <s v=" "/>
    <n v="32"/>
    <s v="L00"/>
    <n v="916"/>
    <n v="319122"/>
    <n v="0"/>
    <n v="23621.98"/>
    <s v=" "/>
    <s v=" "/>
    <s v="32L00916"/>
    <n v="26736.93"/>
    <n v="0"/>
    <n v="0"/>
    <n v="3705.64"/>
    <n v="590.69000000000005"/>
    <n v="20310.240000000002"/>
    <n v="0"/>
    <n v="0"/>
    <n v="36569.82"/>
    <n v="39881.56"/>
    <n v="27838.01"/>
    <n v="0"/>
    <n v="0"/>
    <n v="3705.64"/>
    <n v="2604.56"/>
    <n v="20310.240000000002"/>
    <n v="0"/>
    <n v="0"/>
    <n v="32864.18"/>
    <n v="39290.870000000003"/>
    <n v="0"/>
    <n v="0"/>
    <n v="0"/>
    <n v="0"/>
    <n v="0"/>
  </r>
  <r>
    <s v="SUN CITY #6C"/>
    <n v="7473"/>
    <s v="001"/>
    <m/>
    <s v="32-L00-923"/>
    <x v="4"/>
    <x v="264"/>
    <s v="923"/>
    <x v="1534"/>
    <s v="DISTRICT ACCOUNTS"/>
    <m/>
    <x v="1960"/>
    <s v="SUN CITY #6C        "/>
    <s v=" "/>
    <s v=" "/>
    <n v="32"/>
    <s v="L00"/>
    <n v="923"/>
    <n v="319122"/>
    <n v="0"/>
    <n v="19947.990000000002"/>
    <s v=" "/>
    <s v=" "/>
    <s v="32L00923"/>
    <n v="22472.959999999999"/>
    <n v="0"/>
    <n v="0"/>
    <n v="3037.82"/>
    <n v="512.85"/>
    <n v="18051.23"/>
    <n v="0"/>
    <n v="0"/>
    <n v="29980.880000000001"/>
    <n v="31877.64"/>
    <n v="24140.49"/>
    <n v="0"/>
    <n v="0"/>
    <n v="3037.82"/>
    <n v="1370.29"/>
    <n v="18051.23"/>
    <n v="0"/>
    <n v="0"/>
    <n v="26943.06"/>
    <n v="31364.79"/>
    <n v="0"/>
    <n v="0"/>
    <n v="0"/>
    <n v="0"/>
    <n v="0"/>
  </r>
  <r>
    <s v="SUN CITY #6D"/>
    <n v="7474"/>
    <s v="001"/>
    <m/>
    <s v="32-L00-924"/>
    <x v="4"/>
    <x v="264"/>
    <s v="924"/>
    <x v="1535"/>
    <s v="DISTRICT ACCOUNTS"/>
    <m/>
    <x v="1961"/>
    <s v="SUN CITY #6D        "/>
    <s v=" "/>
    <s v=" "/>
    <n v="32"/>
    <s v="L00"/>
    <n v="924"/>
    <n v="319122"/>
    <n v="0"/>
    <n v="17437.03"/>
    <s v=" "/>
    <s v=" "/>
    <s v="32L00924"/>
    <n v="19513.009999999998"/>
    <n v="0"/>
    <n v="0"/>
    <n v="2644.13"/>
    <n v="568.15"/>
    <n v="14472.65"/>
    <n v="0"/>
    <n v="0"/>
    <n v="26095.18"/>
    <n v="29059.56"/>
    <n v="20016.84"/>
    <n v="0"/>
    <n v="0"/>
    <n v="2644.13"/>
    <n v="2140.3000000000002"/>
    <n v="14472.65"/>
    <n v="0"/>
    <n v="0"/>
    <n v="23451.05"/>
    <n v="28491.41"/>
    <n v="0"/>
    <n v="0"/>
    <n v="0"/>
    <n v="0"/>
    <n v="0"/>
  </r>
  <r>
    <s v="SUN CITY #6G"/>
    <n v="7475"/>
    <s v="001"/>
    <m/>
    <s v="32-L00-925"/>
    <x v="4"/>
    <x v="264"/>
    <s v="925"/>
    <x v="1536"/>
    <s v="DISTRICT ACCOUNTS"/>
    <m/>
    <x v="1962"/>
    <s v="SUN CITY #6G        "/>
    <s v=" "/>
    <s v=" "/>
    <n v="32"/>
    <s v="L00"/>
    <n v="925"/>
    <n v="319122"/>
    <n v="0"/>
    <n v="8069.31"/>
    <s v=" "/>
    <s v=" "/>
    <s v="32L00925"/>
    <n v="9168.2800000000007"/>
    <n v="0"/>
    <n v="0"/>
    <n v="1303.67"/>
    <n v="204.7"/>
    <n v="7184.81"/>
    <n v="0"/>
    <n v="0"/>
    <n v="12865.58"/>
    <n v="13750.08"/>
    <n v="9578.5400000000009"/>
    <n v="0"/>
    <n v="0"/>
    <n v="1303.67"/>
    <n v="893.41"/>
    <n v="7184.81"/>
    <n v="0"/>
    <n v="0"/>
    <n v="11561.91"/>
    <n v="13545.38"/>
    <n v="0"/>
    <n v="0"/>
    <n v="0"/>
    <n v="0"/>
    <n v="0"/>
  </r>
  <r>
    <s v="SUN CITY #7"/>
    <n v="7476"/>
    <s v="001"/>
    <m/>
    <s v="32-L00-926"/>
    <x v="4"/>
    <x v="264"/>
    <s v="926"/>
    <x v="1537"/>
    <s v="DISTRICT ACCOUNTS"/>
    <m/>
    <x v="1963"/>
    <s v="SUN CITY #7         "/>
    <s v=" "/>
    <s v=" "/>
    <n v="32"/>
    <s v="L00"/>
    <n v="926"/>
    <n v="319122"/>
    <n v="0"/>
    <n v="7575.84"/>
    <s v=" "/>
    <s v=" "/>
    <s v="32L00926"/>
    <n v="8714.98"/>
    <n v="0"/>
    <n v="0"/>
    <n v="1182.25"/>
    <n v="43.11"/>
    <n v="6942.15"/>
    <n v="0"/>
    <n v="0"/>
    <n v="11667.67"/>
    <n v="12301.36"/>
    <n v="9013.5400000000009"/>
    <n v="0"/>
    <n v="0"/>
    <n v="1182.25"/>
    <n v="883.69"/>
    <n v="6942.15"/>
    <n v="0"/>
    <n v="0"/>
    <n v="10485.42"/>
    <n v="12258.25"/>
    <n v="0"/>
    <n v="0"/>
    <n v="0"/>
    <n v="0"/>
    <n v="0"/>
  </r>
  <r>
    <s v="SUN CITY #8"/>
    <n v="7477"/>
    <s v="001"/>
    <m/>
    <s v="32-L00-927"/>
    <x v="4"/>
    <x v="264"/>
    <s v="927"/>
    <x v="1538"/>
    <s v="DISTRICT ACCOUNTS"/>
    <m/>
    <x v="1964"/>
    <s v="SUN CITY #8         "/>
    <s v=" "/>
    <s v=" "/>
    <n v="32"/>
    <s v="L00"/>
    <n v="927"/>
    <n v="319122"/>
    <n v="0"/>
    <n v="8828.56"/>
    <s v=" "/>
    <s v=" "/>
    <s v="32L00927"/>
    <n v="10003.36"/>
    <n v="0"/>
    <n v="0"/>
    <n v="1442.65"/>
    <n v="267.85000000000002"/>
    <n v="7816.66"/>
    <n v="0"/>
    <n v="0"/>
    <n v="14236.86"/>
    <n v="15248.76"/>
    <n v="10563.17"/>
    <n v="0"/>
    <n v="0"/>
    <n v="1442.65"/>
    <n v="882.84"/>
    <n v="7816.66"/>
    <n v="0"/>
    <n v="0"/>
    <n v="12794.21"/>
    <n v="14980.91"/>
    <n v="0"/>
    <n v="0"/>
    <n v="0"/>
    <n v="0"/>
    <n v="0"/>
  </r>
  <r>
    <s v="SUN CITY #9"/>
    <n v="7478"/>
    <s v="001"/>
    <m/>
    <s v="32-L00-928"/>
    <x v="4"/>
    <x v="264"/>
    <s v="928"/>
    <x v="1539"/>
    <s v="DISTRICT ACCOUNTS"/>
    <m/>
    <x v="1965"/>
    <s v="SUN CITY #9         "/>
    <s v=" "/>
    <s v=" "/>
    <n v="32"/>
    <s v="L00"/>
    <n v="928"/>
    <n v="319122"/>
    <n v="0"/>
    <n v="7592.7"/>
    <s v=" "/>
    <s v=" "/>
    <s v="32L00928"/>
    <n v="8575.66"/>
    <n v="0"/>
    <n v="0"/>
    <n v="1159.22"/>
    <n v="176.26"/>
    <n v="6532.28"/>
    <n v="0"/>
    <n v="0"/>
    <n v="11439.8"/>
    <n v="12500.22"/>
    <n v="9045.74"/>
    <n v="0"/>
    <n v="0"/>
    <n v="1159.22"/>
    <n v="689.14"/>
    <n v="6532.28"/>
    <n v="0"/>
    <n v="0"/>
    <n v="10280.58"/>
    <n v="12323.96"/>
    <n v="0"/>
    <n v="0"/>
    <n v="0"/>
    <n v="0"/>
    <n v="0"/>
  </r>
  <r>
    <s v="SUN CITY #10"/>
    <n v="7479"/>
    <s v="001"/>
    <m/>
    <s v="32-L00-263"/>
    <x v="4"/>
    <x v="264"/>
    <s v="263"/>
    <x v="1540"/>
    <s v="DISTRICT ACCOUNTS"/>
    <m/>
    <x v="1966"/>
    <s v="SUN CITY #10        "/>
    <s v=" "/>
    <s v=" "/>
    <n v="32"/>
    <s v="L00"/>
    <n v="263"/>
    <n v="319122"/>
    <n v="0"/>
    <n v="16260.12"/>
    <s v=" "/>
    <s v=" "/>
    <s v="32L00263"/>
    <n v="18232.48"/>
    <n v="0"/>
    <n v="0"/>
    <n v="2739.16"/>
    <n v="766.8"/>
    <n v="13988.26"/>
    <n v="0"/>
    <n v="0"/>
    <n v="27030.32"/>
    <n v="29302.18"/>
    <n v="19197.12"/>
    <n v="0"/>
    <n v="0"/>
    <n v="2739.16"/>
    <n v="1774.52"/>
    <n v="13988.26"/>
    <n v="0"/>
    <n v="0"/>
    <n v="24291.16"/>
    <n v="28535.38"/>
    <n v="0"/>
    <n v="0"/>
    <n v="0"/>
    <n v="0"/>
    <n v="0"/>
  </r>
  <r>
    <s v="SUN CITY #10A"/>
    <n v="7480"/>
    <s v="001"/>
    <m/>
    <s v="32-L00-281"/>
    <x v="4"/>
    <x v="264"/>
    <s v="281"/>
    <x v="1541"/>
    <s v="DISTRICT ACCOUNTS"/>
    <m/>
    <x v="1967"/>
    <s v="SUN CITY #10A       "/>
    <s v=" "/>
    <s v=" "/>
    <n v="32"/>
    <s v="L00"/>
    <n v="281"/>
    <n v="319122"/>
    <n v="0"/>
    <n v="15195.45"/>
    <s v=" "/>
    <s v=" "/>
    <s v="32L00281"/>
    <n v="17208.88"/>
    <n v="0"/>
    <n v="0"/>
    <n v="2597.66"/>
    <n v="584.23"/>
    <n v="13737.43"/>
    <n v="0"/>
    <n v="0"/>
    <n v="25634.77"/>
    <n v="27092.79"/>
    <n v="18451.53"/>
    <n v="0"/>
    <n v="0"/>
    <n v="2597.66"/>
    <n v="1355.01"/>
    <n v="13737.43"/>
    <n v="0"/>
    <n v="0"/>
    <n v="23037.11"/>
    <n v="26508.560000000001"/>
    <n v="0"/>
    <n v="0"/>
    <n v="0"/>
    <n v="0"/>
    <n v="0"/>
  </r>
  <r>
    <s v="SUN CITY #11"/>
    <n v="7481"/>
    <s v="001"/>
    <m/>
    <s v="32-L00-931"/>
    <x v="4"/>
    <x v="264"/>
    <s v="931"/>
    <x v="1542"/>
    <s v="DISTRICT ACCOUNTS"/>
    <m/>
    <x v="1968"/>
    <s v="SUN CITY #11        "/>
    <s v=" "/>
    <s v=" "/>
    <n v="32"/>
    <s v="L00"/>
    <n v="931"/>
    <n v="319122"/>
    <n v="0"/>
    <n v="34032.019999999997"/>
    <s v=" "/>
    <s v=" "/>
    <s v="32L00931"/>
    <n v="34070.65"/>
    <n v="0"/>
    <n v="0"/>
    <n v="4709.54"/>
    <n v="4670.91"/>
    <n v="27412.61"/>
    <n v="0"/>
    <n v="0"/>
    <n v="46480.97"/>
    <n v="53100.38"/>
    <n v="36150.99"/>
    <n v="0"/>
    <n v="0"/>
    <n v="4709.54"/>
    <n v="2629.2"/>
    <n v="27412.61"/>
    <n v="0"/>
    <n v="0"/>
    <n v="41771.43"/>
    <n v="48429.47"/>
    <n v="0"/>
    <n v="0"/>
    <n v="0"/>
    <n v="0"/>
    <n v="0"/>
  </r>
  <r>
    <s v="SUN CITY #11A"/>
    <n v="7482"/>
    <s v="001"/>
    <m/>
    <s v="32-L00-952"/>
    <x v="4"/>
    <x v="264"/>
    <s v="952"/>
    <x v="1543"/>
    <s v="DISTRICT ACCOUNTS"/>
    <m/>
    <x v="1969"/>
    <s v="SUN CITY #11A       "/>
    <s v=" "/>
    <s v=" "/>
    <n v="32"/>
    <s v="L00"/>
    <n v="952"/>
    <n v="319122"/>
    <n v="0"/>
    <n v="8180.73"/>
    <s v=" "/>
    <s v=" "/>
    <s v="32L00952"/>
    <n v="9053.4"/>
    <n v="0"/>
    <n v="0"/>
    <n v="1249.67"/>
    <n v="377"/>
    <n v="6867.06"/>
    <n v="0"/>
    <n v="0"/>
    <n v="12332.37"/>
    <n v="13646.04"/>
    <n v="9510.9"/>
    <n v="0"/>
    <n v="0"/>
    <n v="1249.67"/>
    <n v="792.17"/>
    <n v="6867.06"/>
    <n v="0"/>
    <n v="0"/>
    <n v="11082.7"/>
    <n v="13269.04"/>
    <n v="0"/>
    <n v="0"/>
    <n v="0"/>
    <n v="0"/>
    <n v="0"/>
  </r>
  <r>
    <s v="SUN CITY #12"/>
    <n v="7483"/>
    <s v="001"/>
    <m/>
    <s v="32-L00-932"/>
    <x v="4"/>
    <x v="264"/>
    <s v="932"/>
    <x v="1544"/>
    <s v="DISTRICT ACCOUNTS"/>
    <m/>
    <x v="1970"/>
    <s v="SUN CITY #12        "/>
    <s v=" "/>
    <s v=" "/>
    <n v="32"/>
    <s v="L00"/>
    <n v="932"/>
    <n v="319122"/>
    <n v="0"/>
    <n v="25645.53"/>
    <s v=" "/>
    <s v=" "/>
    <s v="32L00932"/>
    <n v="27233.25"/>
    <n v="0"/>
    <n v="0"/>
    <n v="3599.31"/>
    <n v="2011.59"/>
    <n v="21021.02"/>
    <n v="0"/>
    <n v="0"/>
    <n v="35523.94"/>
    <n v="40148.449999999997"/>
    <n v="27868.52"/>
    <n v="0"/>
    <n v="0"/>
    <n v="3599.31"/>
    <n v="2964.04"/>
    <n v="21021.02"/>
    <n v="0"/>
    <n v="0"/>
    <n v="31924.63"/>
    <n v="38136.86"/>
    <n v="0"/>
    <n v="0"/>
    <n v="0"/>
    <n v="0"/>
    <n v="0"/>
  </r>
  <r>
    <s v="SUN CITY #14"/>
    <n v="7484"/>
    <s v="001"/>
    <m/>
    <s v="32-L00-964"/>
    <x v="4"/>
    <x v="264"/>
    <s v="964"/>
    <x v="1545"/>
    <s v="DISTRICT ACCOUNTS"/>
    <m/>
    <x v="1971"/>
    <s v="SUN CITY #14        "/>
    <s v=" "/>
    <s v=" "/>
    <n v="32"/>
    <s v="L00"/>
    <n v="964"/>
    <n v="319122"/>
    <n v="0"/>
    <n v="4185.79"/>
    <s v=" "/>
    <s v=" "/>
    <s v="32L00964"/>
    <n v="4790.88"/>
    <n v="0"/>
    <n v="0"/>
    <n v="620.55999999999995"/>
    <n v="15.47"/>
    <n v="3436.35"/>
    <n v="0"/>
    <n v="0"/>
    <n v="6139.57"/>
    <n v="6889.01"/>
    <n v="4645.4799999999996"/>
    <n v="0"/>
    <n v="0"/>
    <n v="620.55999999999995"/>
    <n v="765.96"/>
    <n v="3436.35"/>
    <n v="0"/>
    <n v="0"/>
    <n v="5519.01"/>
    <n v="6873.54"/>
    <n v="0"/>
    <n v="0"/>
    <n v="0"/>
    <n v="0"/>
    <n v="0"/>
  </r>
  <r>
    <s v="SUN CITY #15"/>
    <n v="7485"/>
    <s v="001"/>
    <m/>
    <s v="32-L00-933"/>
    <x v="4"/>
    <x v="264"/>
    <s v="933"/>
    <x v="1546"/>
    <s v="DISTRICT ACCOUNTS"/>
    <m/>
    <x v="1972"/>
    <s v="SUN CITY #15        "/>
    <s v=" "/>
    <s v=" "/>
    <n v="32"/>
    <s v="L00"/>
    <n v="933"/>
    <n v="319122"/>
    <n v="0"/>
    <n v="2244.66"/>
    <s v=" "/>
    <s v=" "/>
    <s v="32L00933"/>
    <n v="2575.8200000000002"/>
    <n v="0"/>
    <n v="0"/>
    <n v="421.22"/>
    <n v="90.06"/>
    <n v="1966.41"/>
    <n v="0"/>
    <n v="0"/>
    <n v="4156.8500000000004"/>
    <n v="4435.1000000000004"/>
    <n v="2069.44"/>
    <n v="0"/>
    <n v="0"/>
    <n v="421.22"/>
    <n v="927.6"/>
    <n v="1966.41"/>
    <n v="0"/>
    <n v="0"/>
    <n v="3735.63"/>
    <n v="4345.04"/>
    <n v="0"/>
    <n v="0"/>
    <n v="0"/>
    <n v="0"/>
    <n v="0"/>
  </r>
  <r>
    <s v="SUN CITY #15B"/>
    <n v="7486"/>
    <s v="001"/>
    <m/>
    <s v="32-L00-938"/>
    <x v="4"/>
    <x v="264"/>
    <s v="938"/>
    <x v="1547"/>
    <s v="DISTRICT ACCOUNTS"/>
    <m/>
    <x v="1973"/>
    <s v="SUN CITY #15B       "/>
    <s v=" "/>
    <s v=" "/>
    <n v="32"/>
    <s v="L00"/>
    <n v="938"/>
    <n v="319122"/>
    <n v="0"/>
    <n v="3735.25"/>
    <s v=" "/>
    <s v=" "/>
    <s v="32L00938"/>
    <n v="4266.6000000000004"/>
    <n v="0"/>
    <n v="0"/>
    <n v="581.20000000000005"/>
    <n v="49.85"/>
    <n v="3186.86"/>
    <n v="0"/>
    <n v="0"/>
    <n v="5736.12"/>
    <n v="6284.51"/>
    <n v="4370.0200000000004"/>
    <n v="0"/>
    <n v="0"/>
    <n v="581.20000000000005"/>
    <n v="477.78"/>
    <n v="3186.86"/>
    <n v="0"/>
    <n v="0"/>
    <n v="5154.92"/>
    <n v="6234.66"/>
    <n v="0"/>
    <n v="0"/>
    <n v="0"/>
    <n v="0"/>
    <n v="0"/>
  </r>
  <r>
    <s v="SUN CITY #15C"/>
    <n v="7487"/>
    <s v="001"/>
    <m/>
    <s v="32-L00-953"/>
    <x v="4"/>
    <x v="264"/>
    <s v="953"/>
    <x v="1548"/>
    <s v="DISTRICT ACCOUNTS"/>
    <m/>
    <x v="1974"/>
    <s v="SUN CITY #15C       "/>
    <s v=" "/>
    <s v=" "/>
    <n v="32"/>
    <s v="L00"/>
    <n v="953"/>
    <n v="319122"/>
    <n v="0"/>
    <n v="9296"/>
    <s v=" "/>
    <s v=" "/>
    <s v="32L00953"/>
    <n v="10562.61"/>
    <n v="0"/>
    <n v="0"/>
    <n v="1332.78"/>
    <n v="66.17"/>
    <n v="8933.3799999999992"/>
    <n v="0"/>
    <n v="0"/>
    <n v="13166.29"/>
    <n v="13528.91"/>
    <n v="11603.76"/>
    <n v="0"/>
    <n v="0"/>
    <n v="1332.78"/>
    <n v="291.63"/>
    <n v="8933.3799999999992"/>
    <n v="0"/>
    <n v="0"/>
    <n v="11833.51"/>
    <n v="13462.74"/>
    <n v="0"/>
    <n v="0"/>
    <n v="0"/>
    <n v="0"/>
    <n v="0"/>
  </r>
  <r>
    <s v="SUN CITY NO. 15D"/>
    <n v="7488"/>
    <s v="001"/>
    <m/>
    <s v="32-L00-372"/>
    <x v="4"/>
    <x v="264"/>
    <s v="372"/>
    <x v="1549"/>
    <s v="DISTRICT ACCOUNTS"/>
    <m/>
    <x v="1975"/>
    <s v="SUN CITY NO. 15D    "/>
    <s v=" "/>
    <s v=" "/>
    <n v="32"/>
    <s v="L00"/>
    <n v="372"/>
    <n v="319122"/>
    <n v="0"/>
    <n v="3610.04"/>
    <s v=" "/>
    <s v=" "/>
    <s v="32L00372"/>
    <n v="4007.81"/>
    <n v="0"/>
    <n v="0"/>
    <n v="519.97"/>
    <n v="122.2"/>
    <n v="2764.83"/>
    <n v="0"/>
    <n v="0"/>
    <n v="4761.6099999999997"/>
    <n v="5606.82"/>
    <n v="4112.28"/>
    <n v="0"/>
    <n v="0"/>
    <n v="519.97"/>
    <n v="415.5"/>
    <n v="2764.83"/>
    <n v="0"/>
    <n v="0"/>
    <n v="4241.6400000000003"/>
    <n v="5484.62"/>
    <n v="0"/>
    <n v="0"/>
    <n v="0"/>
    <n v="0"/>
    <n v="0"/>
  </r>
  <r>
    <s v="SUN CITY #16"/>
    <n v="7489"/>
    <s v="001"/>
    <m/>
    <s v="32-L00-970"/>
    <x v="4"/>
    <x v="264"/>
    <s v="970"/>
    <x v="1550"/>
    <s v="DISTRICT ACCOUNTS"/>
    <m/>
    <x v="1976"/>
    <s v="SUN CITY #16        "/>
    <s v=" "/>
    <s v=" "/>
    <n v="32"/>
    <s v="L00"/>
    <n v="970"/>
    <n v="319122"/>
    <n v="0"/>
    <n v="15508.57"/>
    <s v=" "/>
    <s v=" "/>
    <s v="32L00970"/>
    <n v="15243.25"/>
    <n v="0"/>
    <n v="0"/>
    <n v="1949.54"/>
    <n v="2214.86"/>
    <n v="14520.22"/>
    <n v="0"/>
    <n v="0"/>
    <n v="19246.87"/>
    <n v="20235.22"/>
    <n v="16833.66"/>
    <n v="0"/>
    <n v="0"/>
    <n v="1949.54"/>
    <n v="359.13"/>
    <n v="14520.22"/>
    <n v="0"/>
    <n v="0"/>
    <n v="17297.330000000002"/>
    <n v="18020.36"/>
    <n v="0"/>
    <n v="0"/>
    <n v="0"/>
    <n v="0"/>
    <n v="0"/>
  </r>
  <r>
    <s v="SUN CITY #17"/>
    <n v="7490"/>
    <s v="001"/>
    <m/>
    <s v="32-L00-934"/>
    <x v="4"/>
    <x v="264"/>
    <s v="934"/>
    <x v="1551"/>
    <s v="DISTRICT ACCOUNTS"/>
    <m/>
    <x v="1977"/>
    <s v="SUN CITY #17        "/>
    <s v=" "/>
    <s v=" "/>
    <n v="32"/>
    <s v="L00"/>
    <n v="934"/>
    <n v="319122"/>
    <n v="0"/>
    <n v="2625.39"/>
    <s v=" "/>
    <s v=" "/>
    <s v="32L00934"/>
    <n v="3033.46"/>
    <n v="0"/>
    <n v="0"/>
    <n v="459.31"/>
    <n v="51.24"/>
    <n v="2314.7399999999998"/>
    <n v="0"/>
    <n v="0"/>
    <n v="4532.96"/>
    <n v="4843.6099999999997"/>
    <n v="3204.2"/>
    <n v="0"/>
    <n v="0"/>
    <n v="459.31"/>
    <n v="288.57"/>
    <n v="2314.7399999999998"/>
    <n v="0"/>
    <n v="0"/>
    <n v="4073.65"/>
    <n v="4792.37"/>
    <n v="0"/>
    <n v="0"/>
    <n v="0"/>
    <n v="0"/>
    <n v="0"/>
  </r>
  <r>
    <s v="SUN CITY #17A"/>
    <n v="7491"/>
    <s v="001"/>
    <m/>
    <s v="32-L00-940"/>
    <x v="4"/>
    <x v="264"/>
    <s v="940"/>
    <x v="1552"/>
    <s v="DISTRICT ACCOUNTS"/>
    <m/>
    <x v="1978"/>
    <s v="SUN CITY #17A       "/>
    <s v=" "/>
    <s v=" "/>
    <n v="32"/>
    <s v="L00"/>
    <n v="940"/>
    <n v="319122"/>
    <n v="0"/>
    <n v="1545.44"/>
    <s v=" "/>
    <s v=" "/>
    <s v="32L00940"/>
    <n v="1798.75"/>
    <n v="0"/>
    <n v="0"/>
    <n v="253.31"/>
    <n v="0"/>
    <n v="1306.3499999999999"/>
    <n v="0"/>
    <n v="0"/>
    <n v="2499.6999999999998"/>
    <n v="2738.79"/>
    <n v="1711.55"/>
    <n v="0"/>
    <n v="0"/>
    <n v="253.31"/>
    <n v="340.51"/>
    <n v="1306.3499999999999"/>
    <n v="0"/>
    <n v="0"/>
    <n v="2246.39"/>
    <n v="2738.79"/>
    <n v="0"/>
    <n v="0"/>
    <n v="0"/>
    <n v="0"/>
    <n v="0"/>
  </r>
  <r>
    <s v="SUN CITY #17B &amp; 17C"/>
    <n v="7492"/>
    <s v="001"/>
    <m/>
    <s v="32-L00-941"/>
    <x v="4"/>
    <x v="264"/>
    <s v="941"/>
    <x v="1553"/>
    <s v="DISTRICT ACCOUNTS"/>
    <m/>
    <x v="1979"/>
    <s v="SUN CITY #17B &amp; 17C "/>
    <s v=" "/>
    <s v=" "/>
    <n v="32"/>
    <s v="L00"/>
    <n v="941"/>
    <n v="319122"/>
    <n v="0"/>
    <n v="5942.52"/>
    <s v=" "/>
    <s v=" "/>
    <s v="32L00941"/>
    <n v="6612.59"/>
    <n v="0"/>
    <n v="0"/>
    <n v="911.14"/>
    <n v="241.07"/>
    <n v="5247.03"/>
    <n v="0"/>
    <n v="0"/>
    <n v="8992.3700000000008"/>
    <n v="9687.86"/>
    <n v="7229.21"/>
    <n v="0"/>
    <n v="0"/>
    <n v="911.14"/>
    <n v="294.52"/>
    <n v="5247.03"/>
    <n v="0"/>
    <n v="0"/>
    <n v="8081.23"/>
    <n v="9446.7900000000009"/>
    <n v="0"/>
    <n v="0"/>
    <n v="0"/>
    <n v="0"/>
    <n v="0"/>
  </r>
  <r>
    <s v="SUN CITY #17 E,F,G"/>
    <n v="7493"/>
    <s v="001"/>
    <m/>
    <s v="32-L00-404"/>
    <x v="4"/>
    <x v="264"/>
    <s v="404"/>
    <x v="1554"/>
    <s v="DISTRICT ACCOUNTS"/>
    <m/>
    <x v="1980"/>
    <s v="SUN CITY #17 E,F,G  "/>
    <s v=" "/>
    <s v=" "/>
    <n v="32"/>
    <s v="L00"/>
    <n v="404"/>
    <n v="319122"/>
    <n v="0"/>
    <n v="6521.67"/>
    <s v=" "/>
    <s v=" "/>
    <s v="32L00404"/>
    <n v="7478.6"/>
    <n v="0"/>
    <n v="0"/>
    <n v="1063.3"/>
    <n v="106.37"/>
    <n v="5738.63"/>
    <n v="0"/>
    <n v="0"/>
    <n v="10493.62"/>
    <n v="11276.66"/>
    <n v="8068.09"/>
    <n v="0"/>
    <n v="0"/>
    <n v="1063.3"/>
    <n v="473.81"/>
    <n v="5738.63"/>
    <n v="0"/>
    <n v="0"/>
    <n v="9430.32"/>
    <n v="11170.29"/>
    <n v="0"/>
    <n v="0"/>
    <n v="0"/>
    <n v="0"/>
    <n v="0"/>
  </r>
  <r>
    <s v="SUN CITY #17H"/>
    <n v="7494"/>
    <s v="001"/>
    <m/>
    <s v="32-L00-432"/>
    <x v="4"/>
    <x v="264"/>
    <s v="432"/>
    <x v="1555"/>
    <s v="DISTRICT ACCOUNTS"/>
    <m/>
    <x v="1981"/>
    <s v="SUN CITY #17H       "/>
    <s v=" "/>
    <s v=" "/>
    <n v="32"/>
    <s v="L00"/>
    <n v="432"/>
    <n v="319122"/>
    <n v="0"/>
    <n v="2828.43"/>
    <s v=" "/>
    <s v=" "/>
    <s v="32L00432"/>
    <n v="3169.07"/>
    <n v="0"/>
    <n v="0"/>
    <n v="420.3"/>
    <n v="79.66"/>
    <n v="2627.02"/>
    <n v="0"/>
    <n v="0"/>
    <n v="4148.9799999999996"/>
    <n v="4350.3900000000003"/>
    <n v="3416.36"/>
    <n v="0"/>
    <n v="0"/>
    <n v="420.3"/>
    <n v="173.01"/>
    <n v="2627.02"/>
    <n v="0"/>
    <n v="0"/>
    <n v="3728.68"/>
    <n v="4270.7299999999996"/>
    <n v="0"/>
    <n v="0"/>
    <n v="0"/>
    <n v="0"/>
    <n v="0"/>
  </r>
  <r>
    <s v="SUN CITY #18 &amp; 18A"/>
    <n v="7495"/>
    <s v="001"/>
    <m/>
    <s v="32-L00-939"/>
    <x v="4"/>
    <x v="264"/>
    <s v="939"/>
    <x v="1556"/>
    <s v="DISTRICT ACCOUNTS"/>
    <m/>
    <x v="1982"/>
    <s v="SUN CITY #18 &amp; 18A  "/>
    <s v=" "/>
    <s v=" "/>
    <n v="32"/>
    <s v="L00"/>
    <n v="939"/>
    <n v="319122"/>
    <n v="0"/>
    <n v="21815.040000000001"/>
    <s v=" "/>
    <s v=" "/>
    <s v="32L00939"/>
    <n v="24779.25"/>
    <n v="0"/>
    <n v="0"/>
    <n v="3631.87"/>
    <n v="667.66"/>
    <n v="17359.07"/>
    <n v="0"/>
    <n v="0"/>
    <n v="35838.32"/>
    <n v="40294.29"/>
    <n v="25897.31"/>
    <n v="0"/>
    <n v="0"/>
    <n v="3631.87"/>
    <n v="2513.81"/>
    <n v="17359.07"/>
    <n v="0"/>
    <n v="0"/>
    <n v="32206.45"/>
    <n v="39626.629999999997"/>
    <n v="0"/>
    <n v="0"/>
    <n v="0"/>
    <n v="0"/>
    <n v="0"/>
  </r>
  <r>
    <s v="SUN CITY #19 &amp; 20"/>
    <n v="7496"/>
    <s v="001"/>
    <m/>
    <s v="32-L00-942"/>
    <x v="4"/>
    <x v="264"/>
    <s v="942"/>
    <x v="1557"/>
    <s v="DISTRICT ACCOUNTS"/>
    <m/>
    <x v="1983"/>
    <s v="SUN CITY #19 &amp; 20   "/>
    <s v=" "/>
    <s v=" "/>
    <n v="32"/>
    <s v="L00"/>
    <n v="942"/>
    <n v="319122"/>
    <n v="0"/>
    <n v="25895.93"/>
    <s v=" "/>
    <s v=" "/>
    <s v="32L00942"/>
    <n v="28194.31"/>
    <n v="0"/>
    <n v="0"/>
    <n v="4087.99"/>
    <n v="1789.61"/>
    <n v="22283.64"/>
    <n v="0"/>
    <n v="0"/>
    <n v="40343.19"/>
    <n v="43955.48"/>
    <n v="29493.37"/>
    <n v="0"/>
    <n v="0"/>
    <n v="4087.99"/>
    <n v="2788.93"/>
    <n v="22283.64"/>
    <n v="0"/>
    <n v="0"/>
    <n v="36255.199999999997"/>
    <n v="42165.87"/>
    <n v="0"/>
    <n v="0"/>
    <n v="0"/>
    <n v="0"/>
    <n v="0"/>
  </r>
  <r>
    <s v="SUN CITY #21 &amp; 21A"/>
    <n v="7497"/>
    <s v="001"/>
    <m/>
    <s v="32-L00-950"/>
    <x v="4"/>
    <x v="264"/>
    <s v="950"/>
    <x v="1558"/>
    <s v="DISTRICT ACCOUNTS"/>
    <m/>
    <x v="1984"/>
    <s v="SUN CITY #21 &amp; 21A  "/>
    <s v=" "/>
    <s v=" "/>
    <n v="32"/>
    <s v="L00"/>
    <n v="950"/>
    <n v="319122"/>
    <n v="0"/>
    <n v="21724.959999999999"/>
    <s v=" "/>
    <s v=" "/>
    <s v="32L00950"/>
    <n v="24480.799999999999"/>
    <n v="0"/>
    <n v="0"/>
    <n v="3681.51"/>
    <n v="925.67"/>
    <n v="19171.96"/>
    <n v="0"/>
    <n v="0"/>
    <n v="36329.47"/>
    <n v="38882.47"/>
    <n v="25480.34"/>
    <n v="0"/>
    <n v="0"/>
    <n v="3681.51"/>
    <n v="2681.97"/>
    <n v="19171.96"/>
    <n v="0"/>
    <n v="0"/>
    <n v="32647.96"/>
    <n v="37956.800000000003"/>
    <n v="0"/>
    <n v="0"/>
    <n v="0"/>
    <n v="0"/>
    <n v="0"/>
  </r>
  <r>
    <s v="SUN CITY #22 &amp; 22A"/>
    <n v="7498"/>
    <s v="001"/>
    <m/>
    <s v="32-L00-954"/>
    <x v="4"/>
    <x v="264"/>
    <s v="954"/>
    <x v="1559"/>
    <s v="DISTRICT ACCOUNTS"/>
    <m/>
    <x v="1985"/>
    <s v="SUN CITY #22 &amp; 22A  "/>
    <s v=" "/>
    <s v=" "/>
    <n v="32"/>
    <s v="L00"/>
    <n v="954"/>
    <n v="319122"/>
    <n v="0"/>
    <n v="20431.53"/>
    <s v=" "/>
    <s v=" "/>
    <s v="32L00954"/>
    <n v="22983.98"/>
    <n v="0"/>
    <n v="0"/>
    <n v="3238.8"/>
    <n v="686.35"/>
    <n v="17292.05"/>
    <n v="0"/>
    <n v="0"/>
    <n v="31961.27"/>
    <n v="35100.75"/>
    <n v="23877.65"/>
    <n v="0"/>
    <n v="0"/>
    <n v="3238.8"/>
    <n v="2345.13"/>
    <n v="17292.05"/>
    <n v="0"/>
    <n v="0"/>
    <n v="28722.47"/>
    <n v="34414.400000000001"/>
    <n v="0"/>
    <n v="0"/>
    <n v="0"/>
    <n v="0"/>
    <n v="0"/>
  </r>
  <r>
    <s v="SUN CITY #22B"/>
    <n v="7499"/>
    <s v="001"/>
    <m/>
    <s v="32-L00-965"/>
    <x v="4"/>
    <x v="264"/>
    <s v="965"/>
    <x v="1560"/>
    <s v="DISTRICT ACCOUNTS"/>
    <m/>
    <x v="1986"/>
    <s v="SUN CITY #22B       "/>
    <s v=" "/>
    <s v=" "/>
    <n v="32"/>
    <s v="L00"/>
    <n v="965"/>
    <n v="319122"/>
    <n v="0"/>
    <n v="7810.14"/>
    <s v=" "/>
    <s v=" "/>
    <s v="32L00965"/>
    <n v="8202.76"/>
    <n v="0"/>
    <n v="0"/>
    <n v="1012.73"/>
    <n v="620.11"/>
    <n v="7186.25"/>
    <n v="0"/>
    <n v="0"/>
    <n v="9996.3799999999992"/>
    <n v="10620.27"/>
    <n v="8806.16"/>
    <n v="0"/>
    <n v="0"/>
    <n v="1012.73"/>
    <n v="409.33"/>
    <n v="7186.25"/>
    <n v="0"/>
    <n v="0"/>
    <n v="8983.65"/>
    <n v="10000.16"/>
    <n v="0"/>
    <n v="0"/>
    <n v="0"/>
    <n v="0"/>
    <n v="0"/>
  </r>
  <r>
    <s v="SUN CITY #23"/>
    <n v="7500"/>
    <s v="001"/>
    <m/>
    <s v="32-L00-944"/>
    <x v="4"/>
    <x v="264"/>
    <s v="944"/>
    <x v="1561"/>
    <s v="DISTRICT ACCOUNTS"/>
    <m/>
    <x v="1987"/>
    <s v="SUN CITY #23        "/>
    <s v=" "/>
    <s v=" "/>
    <n v="32"/>
    <s v="L00"/>
    <n v="944"/>
    <n v="319122"/>
    <n v="0"/>
    <n v="13582.68"/>
    <s v=" "/>
    <s v=" "/>
    <s v="32L00944"/>
    <n v="15174.9"/>
    <n v="0"/>
    <n v="0"/>
    <n v="2310.35"/>
    <n v="718.13"/>
    <n v="12077.14"/>
    <n v="0"/>
    <n v="0"/>
    <n v="22799.59"/>
    <n v="24305.13"/>
    <n v="15308.71"/>
    <n v="0"/>
    <n v="0"/>
    <n v="2310.35"/>
    <n v="2176.54"/>
    <n v="12077.14"/>
    <n v="0"/>
    <n v="0"/>
    <n v="20489.240000000002"/>
    <n v="23587"/>
    <n v="0"/>
    <n v="0"/>
    <n v="0"/>
    <n v="0"/>
    <n v="0"/>
  </r>
  <r>
    <s v="SUN CITY #24"/>
    <n v="7501"/>
    <s v="001"/>
    <m/>
    <s v="32-L00-985"/>
    <x v="4"/>
    <x v="264"/>
    <s v="985"/>
    <x v="1562"/>
    <s v="DISTRICT ACCOUNTS"/>
    <m/>
    <x v="1988"/>
    <s v="SUN CITY #24        "/>
    <s v=" "/>
    <s v=" "/>
    <n v="32"/>
    <s v="L00"/>
    <n v="985"/>
    <n v="319122"/>
    <n v="0"/>
    <n v="5639.82"/>
    <s v=" "/>
    <s v=" "/>
    <s v="32L00985"/>
    <n v="6388.11"/>
    <n v="0"/>
    <n v="0"/>
    <n v="898.68"/>
    <n v="150.38999999999999"/>
    <n v="4937.75"/>
    <n v="0"/>
    <n v="0"/>
    <n v="8868.64"/>
    <n v="9570.7099999999991"/>
    <n v="6640.19"/>
    <n v="0"/>
    <n v="0"/>
    <n v="898.68"/>
    <n v="646.6"/>
    <n v="4937.75"/>
    <n v="0"/>
    <n v="0"/>
    <n v="7969.96"/>
    <n v="9420.32"/>
    <n v="0"/>
    <n v="0"/>
    <n v="0"/>
    <n v="0"/>
    <n v="0"/>
  </r>
  <r>
    <s v="SUN CITY #24B"/>
    <n v="7502"/>
    <s v="001"/>
    <m/>
    <s v="32-L00-992"/>
    <x v="4"/>
    <x v="264"/>
    <s v="992"/>
    <x v="1563"/>
    <s v="DISTRICT ACCOUNTS"/>
    <m/>
    <x v="1989"/>
    <s v="SUN CITY #24B       "/>
    <s v=" "/>
    <s v=" "/>
    <n v="32"/>
    <s v="L00"/>
    <n v="992"/>
    <n v="319122"/>
    <n v="0"/>
    <n v="5649.9"/>
    <s v=" "/>
    <s v=" "/>
    <s v="32L00992"/>
    <n v="6436.42"/>
    <n v="0"/>
    <n v="0"/>
    <n v="858.88"/>
    <n v="72.36"/>
    <n v="6033.52"/>
    <n v="0"/>
    <n v="0"/>
    <n v="8478.25"/>
    <n v="8094.63"/>
    <n v="7005.75"/>
    <n v="0"/>
    <n v="0"/>
    <n v="858.88"/>
    <n v="289.55"/>
    <n v="6033.52"/>
    <n v="0"/>
    <n v="0"/>
    <n v="7619.37"/>
    <n v="8022.27"/>
    <n v="0"/>
    <n v="0"/>
    <n v="0"/>
    <n v="0"/>
    <n v="0"/>
  </r>
  <r>
    <s v="SUN CITY #24C"/>
    <n v="7503"/>
    <s v="001"/>
    <m/>
    <s v="32-L00-999"/>
    <x v="4"/>
    <x v="264"/>
    <s v="999"/>
    <x v="1564"/>
    <s v="DISTRICT ACCOUNTS"/>
    <m/>
    <x v="1990"/>
    <s v="SUN CITY #24C       "/>
    <s v=" "/>
    <s v=" "/>
    <n v="32"/>
    <s v="L00"/>
    <n v="999"/>
    <n v="319122"/>
    <n v="0"/>
    <n v="3953.65"/>
    <s v=" "/>
    <s v=" "/>
    <s v="32L00999"/>
    <n v="4202.26"/>
    <n v="0"/>
    <n v="0"/>
    <n v="583.91"/>
    <n v="335.3"/>
    <n v="3155.6"/>
    <n v="0"/>
    <n v="0"/>
    <n v="5762.2"/>
    <n v="6560.25"/>
    <n v="4442.8500000000004"/>
    <n v="0"/>
    <n v="0"/>
    <n v="583.91"/>
    <n v="343.32"/>
    <n v="3155.6"/>
    <n v="0"/>
    <n v="0"/>
    <n v="5178.29"/>
    <n v="6224.95"/>
    <n v="0"/>
    <n v="0"/>
    <n v="0"/>
    <n v="0"/>
    <n v="0"/>
  </r>
  <r>
    <s v="SUN CITY #25"/>
    <n v="7504"/>
    <s v="001"/>
    <m/>
    <s v="32-L00-966"/>
    <x v="4"/>
    <x v="264"/>
    <s v="966"/>
    <x v="1565"/>
    <s v="DISTRICT ACCOUNTS"/>
    <m/>
    <x v="1991"/>
    <s v="SUN CITY #25        "/>
    <s v=" "/>
    <s v=" "/>
    <n v="32"/>
    <s v="L00"/>
    <n v="966"/>
    <n v="319122"/>
    <n v="0"/>
    <n v="26050.32"/>
    <s v=" "/>
    <s v=" "/>
    <s v="32L00966"/>
    <n v="29482.47"/>
    <n v="0"/>
    <n v="0"/>
    <n v="4284.82"/>
    <n v="852.67"/>
    <n v="22500.71"/>
    <n v="0"/>
    <n v="0"/>
    <n v="42284.69"/>
    <n v="45834.3"/>
    <n v="30310.63"/>
    <n v="0"/>
    <n v="0"/>
    <n v="4284.82"/>
    <n v="3456.66"/>
    <n v="22500.71"/>
    <n v="0"/>
    <n v="0"/>
    <n v="37999.870000000003"/>
    <n v="44981.63"/>
    <n v="0"/>
    <n v="0"/>
    <n v="0"/>
    <n v="0"/>
    <n v="0"/>
  </r>
  <r>
    <s v="SUN CITY #25A"/>
    <n v="7505"/>
    <s v="001"/>
    <m/>
    <s v="32-L00-967"/>
    <x v="4"/>
    <x v="264"/>
    <s v="967"/>
    <x v="1566"/>
    <s v="DISTRICT ACCOUNTS"/>
    <m/>
    <x v="1992"/>
    <s v="SUN CITY #25A       "/>
    <s v=" "/>
    <s v=" "/>
    <n v="32"/>
    <s v="L00"/>
    <n v="967"/>
    <n v="319122"/>
    <n v="0"/>
    <n v="15148.59"/>
    <s v=" "/>
    <s v=" "/>
    <s v="32L00967"/>
    <n v="16916.22"/>
    <n v="0"/>
    <n v="0"/>
    <n v="2299.66"/>
    <n v="532.03"/>
    <n v="12160.9"/>
    <n v="0"/>
    <n v="0"/>
    <n v="22694.3"/>
    <n v="25681.99"/>
    <n v="17679.11"/>
    <n v="0"/>
    <n v="0"/>
    <n v="2299.66"/>
    <n v="1536.77"/>
    <n v="12160.9"/>
    <n v="0"/>
    <n v="0"/>
    <n v="20394.64"/>
    <n v="25149.96"/>
    <n v="0"/>
    <n v="0"/>
    <n v="0"/>
    <n v="0"/>
    <n v="0"/>
  </r>
  <r>
    <s v="SUN CITY #26"/>
    <n v="7506"/>
    <s v="001"/>
    <m/>
    <s v="32-L00-986"/>
    <x v="4"/>
    <x v="264"/>
    <s v="986"/>
    <x v="1567"/>
    <s v="DISTRICT ACCOUNTS"/>
    <m/>
    <x v="1993"/>
    <s v="SUN CITY #26        "/>
    <s v=" "/>
    <s v=" "/>
    <n v="32"/>
    <s v="L00"/>
    <n v="986"/>
    <n v="319122"/>
    <n v="0"/>
    <n v="12864.46"/>
    <s v=" "/>
    <s v=" "/>
    <s v="32L00986"/>
    <n v="14515.47"/>
    <n v="0"/>
    <n v="0"/>
    <n v="2110.04"/>
    <n v="459.03"/>
    <n v="10393.530000000001"/>
    <n v="0"/>
    <n v="0"/>
    <n v="20820.45"/>
    <n v="23291.38"/>
    <n v="14640.47"/>
    <n v="0"/>
    <n v="0"/>
    <n v="2110.04"/>
    <n v="1985.04"/>
    <n v="10393.530000000001"/>
    <n v="0"/>
    <n v="0"/>
    <n v="18710.41"/>
    <n v="22832.35"/>
    <n v="0"/>
    <n v="0"/>
    <n v="0"/>
    <n v="0"/>
    <n v="0"/>
  </r>
  <r>
    <s v="SUN CITY #26A"/>
    <n v="7507"/>
    <s v="001"/>
    <m/>
    <s v="32-L00-989"/>
    <x v="4"/>
    <x v="264"/>
    <s v="989"/>
    <x v="1568"/>
    <s v="DISTRICT ACCOUNTS"/>
    <m/>
    <x v="1994"/>
    <s v="SUN CITY #26A       "/>
    <s v=" "/>
    <s v=" "/>
    <n v="32"/>
    <s v="L00"/>
    <n v="989"/>
    <n v="319122"/>
    <n v="0"/>
    <n v="11668.73"/>
    <s v=" "/>
    <s v=" "/>
    <s v="32L00989"/>
    <n v="13144.92"/>
    <n v="0"/>
    <n v="0"/>
    <n v="1805.24"/>
    <n v="329.05"/>
    <n v="10056.06"/>
    <n v="0"/>
    <n v="0"/>
    <n v="17814.939999999999"/>
    <n v="19427.61"/>
    <n v="13118.55"/>
    <n v="0"/>
    <n v="0"/>
    <n v="1805.24"/>
    <n v="1831.61"/>
    <n v="10056.06"/>
    <n v="0"/>
    <n v="0"/>
    <n v="16009.7"/>
    <n v="19098.560000000001"/>
    <n v="0"/>
    <n v="0"/>
    <n v="0"/>
    <n v="0"/>
    <n v="0"/>
  </r>
  <r>
    <s v="SUN CITY #27"/>
    <n v="7508"/>
    <s v="001"/>
    <m/>
    <s v="32-L00-968"/>
    <x v="4"/>
    <x v="264"/>
    <s v="968"/>
    <x v="1569"/>
    <s v="DISTRICT ACCOUNTS"/>
    <m/>
    <x v="1995"/>
    <s v="SUN CITY #27        "/>
    <s v=" "/>
    <s v=" "/>
    <n v="32"/>
    <s v="L00"/>
    <n v="968"/>
    <n v="319122"/>
    <n v="0"/>
    <n v="6447.12"/>
    <s v=" "/>
    <s v=" "/>
    <s v="32L00968"/>
    <n v="7170.92"/>
    <n v="0"/>
    <n v="0"/>
    <n v="1166.8599999999999"/>
    <n v="443.06"/>
    <n v="5718.24"/>
    <n v="0"/>
    <n v="0"/>
    <n v="11513.97"/>
    <n v="12242.85"/>
    <n v="7761.69"/>
    <n v="0"/>
    <n v="0"/>
    <n v="1166.8599999999999"/>
    <n v="576.09"/>
    <n v="5718.24"/>
    <n v="0"/>
    <n v="0"/>
    <n v="10347.11"/>
    <n v="11799.79"/>
    <n v="0"/>
    <n v="0"/>
    <n v="0"/>
    <n v="0"/>
    <n v="0"/>
  </r>
  <r>
    <s v="SUN CITY #28"/>
    <n v="7509"/>
    <s v="001"/>
    <m/>
    <s v="32-L00-993"/>
    <x v="4"/>
    <x v="264"/>
    <s v="993"/>
    <x v="1570"/>
    <s v="DISTRICT ACCOUNTS"/>
    <m/>
    <x v="1996"/>
    <s v="SUN CITY #28        "/>
    <s v=" "/>
    <s v=" "/>
    <n v="32"/>
    <s v="L00"/>
    <n v="993"/>
    <n v="319122"/>
    <n v="0"/>
    <n v="2544.5500000000002"/>
    <s v=" "/>
    <s v=" "/>
    <s v="32L00993"/>
    <n v="2849.34"/>
    <n v="0"/>
    <n v="0"/>
    <n v="380.55"/>
    <n v="75.760000000000005"/>
    <n v="2036.79"/>
    <n v="0"/>
    <n v="0"/>
    <n v="3755.4"/>
    <n v="4263.16"/>
    <n v="2889.27"/>
    <n v="0"/>
    <n v="0"/>
    <n v="380.55"/>
    <n v="340.62"/>
    <n v="2036.79"/>
    <n v="0"/>
    <n v="0"/>
    <n v="3374.85"/>
    <n v="4187.3999999999996"/>
    <n v="0"/>
    <n v="0"/>
    <n v="0"/>
    <n v="0"/>
    <n v="0"/>
  </r>
  <r>
    <s v="SUN CITY #28A"/>
    <n v="7510"/>
    <s v="001"/>
    <m/>
    <s v="32-L00-421"/>
    <x v="4"/>
    <x v="264"/>
    <s v="421"/>
    <x v="1571"/>
    <s v="DISTRICT ACCOUNTS"/>
    <m/>
    <x v="1997"/>
    <s v="SUN CITY #28A       "/>
    <s v=" "/>
    <s v=" "/>
    <n v="32"/>
    <s v="L00"/>
    <n v="421"/>
    <n v="319122"/>
    <n v="0"/>
    <n v="1751.68"/>
    <s v=" "/>
    <s v=" "/>
    <s v="32L00421"/>
    <n v="1988.67"/>
    <n v="0"/>
    <n v="0"/>
    <n v="288.87"/>
    <n v="51.88"/>
    <n v="1487.61"/>
    <n v="0"/>
    <n v="0"/>
    <n v="2850.55"/>
    <n v="3114.62"/>
    <n v="2095.2800000000002"/>
    <n v="0"/>
    <n v="0"/>
    <n v="288.87"/>
    <n v="182.26"/>
    <n v="1487.61"/>
    <n v="0"/>
    <n v="0"/>
    <n v="2561.6799999999998"/>
    <n v="3062.74"/>
    <n v="0"/>
    <n v="0"/>
    <n v="0"/>
    <n v="0"/>
    <n v="0"/>
  </r>
  <r>
    <s v="SUN CITY NO 28 B"/>
    <n v="7511"/>
    <s v="001"/>
    <m/>
    <s v="32-L00-499"/>
    <x v="4"/>
    <x v="264"/>
    <s v="499"/>
    <x v="1572"/>
    <s v="DISTRICT ACCOUNTS"/>
    <m/>
    <x v="1998"/>
    <s v="SUN CITY NO 28 B    "/>
    <s v=" "/>
    <s v=" "/>
    <n v="32"/>
    <s v="L00"/>
    <n v="499"/>
    <n v="319122"/>
    <n v="0"/>
    <n v="2111.1"/>
    <s v=" "/>
    <s v=" "/>
    <s v="32L00499"/>
    <n v="2255.21"/>
    <n v="0"/>
    <n v="0"/>
    <n v="336.29"/>
    <n v="192.18"/>
    <n v="1813.65"/>
    <n v="0"/>
    <n v="0"/>
    <n v="3318.43"/>
    <n v="3615.88"/>
    <n v="2416.67"/>
    <n v="0"/>
    <n v="0"/>
    <n v="336.29"/>
    <n v="174.83"/>
    <n v="1813.65"/>
    <n v="0"/>
    <n v="0"/>
    <n v="2982.14"/>
    <n v="3423.7"/>
    <n v="0"/>
    <n v="0"/>
    <n v="0"/>
    <n v="0"/>
    <n v="0"/>
  </r>
  <r>
    <s v="SUN CITY #30"/>
    <n v="7512"/>
    <s v="001"/>
    <m/>
    <s v="32-L00-969"/>
    <x v="4"/>
    <x v="264"/>
    <s v="969"/>
    <x v="1573"/>
    <s v="DISTRICT ACCOUNTS"/>
    <m/>
    <x v="1999"/>
    <s v="SUN CITY #30        "/>
    <s v=" "/>
    <s v=" "/>
    <n v="32"/>
    <s v="L00"/>
    <n v="969"/>
    <n v="319122"/>
    <n v="0"/>
    <n v="26621.15"/>
    <s v=" "/>
    <s v=" "/>
    <s v="32L00969"/>
    <n v="29937.06"/>
    <n v="0"/>
    <n v="0"/>
    <n v="4304.37"/>
    <n v="988.46"/>
    <n v="23014.65"/>
    <n v="0"/>
    <n v="0"/>
    <n v="42477.23"/>
    <n v="46083.73"/>
    <n v="31776.79"/>
    <n v="0"/>
    <n v="0"/>
    <n v="4304.37"/>
    <n v="2464.64"/>
    <n v="23014.65"/>
    <n v="0"/>
    <n v="0"/>
    <n v="38172.86"/>
    <n v="45095.27"/>
    <n v="0"/>
    <n v="0"/>
    <n v="0"/>
    <n v="0"/>
    <n v="0"/>
  </r>
  <r>
    <s v="SUN CITY #31"/>
    <n v="7513"/>
    <s v="001"/>
    <m/>
    <s v="32-L00-990"/>
    <x v="4"/>
    <x v="264"/>
    <s v="990"/>
    <x v="1574"/>
    <s v="DISTRICT ACCOUNTS"/>
    <m/>
    <x v="2000"/>
    <s v="SUN CITY #31        "/>
    <s v=" "/>
    <s v=" "/>
    <n v="32"/>
    <s v="L00"/>
    <n v="990"/>
    <n v="319122"/>
    <n v="0"/>
    <n v="9957.77"/>
    <s v=" "/>
    <s v=" "/>
    <s v="32L00990"/>
    <n v="11260.01"/>
    <n v="0"/>
    <n v="0"/>
    <n v="1664.8"/>
    <n v="362.56"/>
    <n v="8411.4500000000007"/>
    <n v="0"/>
    <n v="0"/>
    <n v="16427.560000000001"/>
    <n v="17973.88"/>
    <n v="11875.38"/>
    <n v="0"/>
    <n v="0"/>
    <n v="1664.8"/>
    <n v="1049.43"/>
    <n v="8411.4500000000007"/>
    <n v="0"/>
    <n v="0"/>
    <n v="14762.76"/>
    <n v="17611.32"/>
    <n v="0"/>
    <n v="0"/>
    <n v="0"/>
    <n v="0"/>
    <n v="0"/>
  </r>
  <r>
    <s v="SUN CITY #31A"/>
    <n v="7514"/>
    <s v="001"/>
    <m/>
    <s v="32-L00-486"/>
    <x v="4"/>
    <x v="264"/>
    <s v="486"/>
    <x v="1575"/>
    <s v="DISTRICT ACCOUNTS"/>
    <m/>
    <x v="2001"/>
    <s v="SUN CITY #31A       "/>
    <s v=" "/>
    <s v=" "/>
    <n v="32"/>
    <s v="L00"/>
    <n v="486"/>
    <n v="319122"/>
    <n v="0"/>
    <n v="19607.22"/>
    <s v=" "/>
    <s v=" "/>
    <s v="32L00486"/>
    <n v="21825.84"/>
    <n v="0"/>
    <n v="0"/>
    <n v="2960.95"/>
    <n v="742.33"/>
    <n v="16576.669999999998"/>
    <n v="0"/>
    <n v="0"/>
    <n v="29219.45"/>
    <n v="32250"/>
    <n v="22219.23"/>
    <n v="0"/>
    <n v="0"/>
    <n v="2960.95"/>
    <n v="2567.56"/>
    <n v="16576.669999999998"/>
    <n v="0"/>
    <n v="0"/>
    <n v="26258.5"/>
    <n v="31507.67"/>
    <n v="0"/>
    <n v="0"/>
    <n v="0"/>
    <n v="0"/>
    <n v="0"/>
  </r>
  <r>
    <s v="SUN CITY #32"/>
    <n v="7515"/>
    <s v="001"/>
    <m/>
    <s v="32-L00-994"/>
    <x v="4"/>
    <x v="264"/>
    <s v="994"/>
    <x v="1576"/>
    <s v="DISTRICT ACCOUNTS"/>
    <m/>
    <x v="2002"/>
    <s v="SUN CITY #32        "/>
    <s v=" "/>
    <s v=" "/>
    <n v="32"/>
    <s v="L00"/>
    <n v="994"/>
    <n v="319122"/>
    <n v="0"/>
    <n v="11067.35"/>
    <s v=" "/>
    <s v=" "/>
    <s v="32L00994"/>
    <n v="12183.91"/>
    <n v="0"/>
    <n v="0"/>
    <n v="1716.03"/>
    <n v="599.47"/>
    <n v="9451.01"/>
    <n v="0"/>
    <n v="0"/>
    <n v="16933.82"/>
    <n v="18550.16"/>
    <n v="12478.38"/>
    <n v="0"/>
    <n v="0"/>
    <n v="1716.03"/>
    <n v="1421.56"/>
    <n v="9451.01"/>
    <n v="0"/>
    <n v="0"/>
    <n v="15217.79"/>
    <n v="17950.689999999999"/>
    <n v="0"/>
    <n v="0"/>
    <n v="0"/>
    <n v="0"/>
    <n v="0"/>
  </r>
  <r>
    <s v="SUN CITY #32A"/>
    <n v="7516"/>
    <s v="001"/>
    <m/>
    <s v="32-L00-485"/>
    <x v="4"/>
    <x v="264"/>
    <s v="485"/>
    <x v="1577"/>
    <s v="DISTRICT ACCOUNTS"/>
    <m/>
    <x v="2003"/>
    <s v="SUN CITY #32A       "/>
    <s v=" "/>
    <s v=" "/>
    <n v="32"/>
    <s v="L00"/>
    <n v="485"/>
    <n v="319122"/>
    <n v="0"/>
    <n v="14553.09"/>
    <s v=" "/>
    <s v=" "/>
    <s v="32L00485"/>
    <n v="16245.66"/>
    <n v="0"/>
    <n v="0"/>
    <n v="2143.91"/>
    <n v="451.34"/>
    <n v="13503.56"/>
    <n v="0"/>
    <n v="0"/>
    <n v="21158.400000000001"/>
    <n v="22207.93"/>
    <n v="17359.080000000002"/>
    <n v="0"/>
    <n v="0"/>
    <n v="2143.91"/>
    <n v="1030.49"/>
    <n v="13503.56"/>
    <n v="0"/>
    <n v="0"/>
    <n v="19014.490000000002"/>
    <n v="21756.59"/>
    <n v="0"/>
    <n v="0"/>
    <n v="0"/>
    <n v="0"/>
    <n v="0"/>
  </r>
  <r>
    <s v="SUN CITY #33"/>
    <n v="7517"/>
    <s v="001"/>
    <m/>
    <s v="32-L00-401"/>
    <x v="4"/>
    <x v="264"/>
    <s v="401"/>
    <x v="1578"/>
    <s v="DISTRICT ACCOUNTS"/>
    <m/>
    <x v="2004"/>
    <s v="SUN CITY #33        "/>
    <s v=" "/>
    <s v=" "/>
    <n v="32"/>
    <s v="L00"/>
    <n v="401"/>
    <n v="319122"/>
    <n v="0"/>
    <n v="15264.44"/>
    <s v=" "/>
    <s v=" "/>
    <s v="32L00401"/>
    <n v="17669.13"/>
    <n v="0"/>
    <n v="0"/>
    <n v="2613.3200000000002"/>
    <n v="208.63"/>
    <n v="13065.17"/>
    <n v="0"/>
    <n v="0"/>
    <n v="25788.04"/>
    <n v="27987.31"/>
    <n v="18717.759999999998"/>
    <n v="0"/>
    <n v="0"/>
    <n v="2613.3200000000002"/>
    <n v="1564.69"/>
    <n v="13065.17"/>
    <n v="0"/>
    <n v="0"/>
    <n v="23174.720000000001"/>
    <n v="27778.68"/>
    <n v="0"/>
    <n v="0"/>
    <n v="0"/>
    <n v="0"/>
    <n v="0"/>
  </r>
  <r>
    <s v="SUN CITY #34"/>
    <n v="7518"/>
    <s v="001"/>
    <m/>
    <s v="32-L00-438"/>
    <x v="4"/>
    <x v="264"/>
    <s v="438"/>
    <x v="1579"/>
    <s v="DISTRICT ACCOUNTS"/>
    <m/>
    <x v="2005"/>
    <s v="SUN CITY #34        "/>
    <s v=" "/>
    <s v=" "/>
    <n v="32"/>
    <s v="L00"/>
    <n v="438"/>
    <n v="319122"/>
    <n v="0"/>
    <n v="2598.4299999999998"/>
    <s v=" "/>
    <s v=" "/>
    <s v="32L00438"/>
    <n v="2880.73"/>
    <n v="0"/>
    <n v="0"/>
    <n v="442.51"/>
    <n v="160.21"/>
    <n v="2221.98"/>
    <n v="0"/>
    <n v="0"/>
    <n v="4366.7700000000004"/>
    <n v="4743.22"/>
    <n v="2722.75"/>
    <n v="0"/>
    <n v="0"/>
    <n v="442.51"/>
    <n v="600.49"/>
    <n v="2221.98"/>
    <n v="0"/>
    <n v="0"/>
    <n v="3924.26"/>
    <n v="4583.01"/>
    <n v="0"/>
    <n v="0"/>
    <n v="0"/>
    <n v="0"/>
    <n v="0"/>
  </r>
  <r>
    <s v="SUN CITY #34A"/>
    <n v="7519"/>
    <s v="001"/>
    <m/>
    <s v="32-L00-439"/>
    <x v="4"/>
    <x v="264"/>
    <s v="439"/>
    <x v="1580"/>
    <s v="DISTRICT ACCOUNTS"/>
    <m/>
    <x v="2006"/>
    <s v="SUN CITY #34A       "/>
    <s v=" "/>
    <s v=" "/>
    <n v="32"/>
    <s v="L00"/>
    <n v="439"/>
    <n v="319122"/>
    <n v="0"/>
    <n v="15385.53"/>
    <s v=" "/>
    <s v=" "/>
    <s v="32L00439"/>
    <n v="16451.88"/>
    <n v="0"/>
    <n v="0"/>
    <n v="2154.94"/>
    <n v="1088.5899999999999"/>
    <n v="12270.13"/>
    <n v="0"/>
    <n v="0"/>
    <n v="21323.22"/>
    <n v="24438.62"/>
    <n v="16368.97"/>
    <n v="0"/>
    <n v="0"/>
    <n v="1908.82"/>
    <n v="1991.73"/>
    <n v="12270.13"/>
    <n v="0"/>
    <n v="0"/>
    <n v="19168.28"/>
    <n v="23350.03"/>
    <n v="0"/>
    <n v="0"/>
    <n v="0"/>
    <n v="0"/>
    <n v="0"/>
  </r>
  <r>
    <s v="SUN CITY #35"/>
    <n v="7520"/>
    <s v="001"/>
    <m/>
    <s v="32-L00-419"/>
    <x v="4"/>
    <x v="264"/>
    <s v="419"/>
    <x v="1581"/>
    <s v="DISTRICT ACCOUNTS"/>
    <m/>
    <x v="2007"/>
    <s v="SUN CITY #35        "/>
    <s v=" "/>
    <s v=" "/>
    <n v="32"/>
    <s v="L00"/>
    <n v="419"/>
    <n v="319122"/>
    <n v="0"/>
    <n v="20298.150000000001"/>
    <s v=" "/>
    <s v=" "/>
    <s v="32L00419"/>
    <n v="22730"/>
    <n v="0"/>
    <n v="0"/>
    <n v="3195.28"/>
    <n v="763.43"/>
    <n v="17750.59"/>
    <n v="0"/>
    <n v="0"/>
    <n v="31533.41"/>
    <n v="34080.97"/>
    <n v="23844.02"/>
    <n v="0"/>
    <n v="0"/>
    <n v="3195.28"/>
    <n v="2081.2600000000002"/>
    <n v="17750.59"/>
    <n v="0"/>
    <n v="0"/>
    <n v="28338.13"/>
    <n v="33317.54"/>
    <n v="0"/>
    <n v="0"/>
    <n v="0"/>
    <n v="0"/>
    <n v="0"/>
  </r>
  <r>
    <s v="SUN CITY #35-A"/>
    <n v="7521"/>
    <s v="001"/>
    <m/>
    <s v="32-L00-440"/>
    <x v="4"/>
    <x v="264"/>
    <s v="440"/>
    <x v="1582"/>
    <s v="DISTRICT ACCOUNTS"/>
    <m/>
    <x v="2008"/>
    <s v="SUN CITY #35-A      "/>
    <s v=" "/>
    <s v=" "/>
    <n v="32"/>
    <s v="L00"/>
    <n v="440"/>
    <n v="319122"/>
    <n v="0"/>
    <n v="13098.65"/>
    <s v=" "/>
    <s v=" "/>
    <s v="32L00440"/>
    <n v="14632.88"/>
    <n v="0"/>
    <n v="0"/>
    <n v="2026.94"/>
    <n v="492.71"/>
    <n v="10957.83"/>
    <n v="0"/>
    <n v="0"/>
    <n v="20052.580000000002"/>
    <n v="22193.4"/>
    <n v="14918.8"/>
    <n v="0"/>
    <n v="0"/>
    <n v="1780.85"/>
    <n v="1494.93"/>
    <n v="10957.83"/>
    <n v="0"/>
    <n v="0"/>
    <n v="18025.64"/>
    <n v="21700.69"/>
    <n v="0"/>
    <n v="0"/>
    <n v="0"/>
    <n v="0"/>
    <n v="0"/>
  </r>
  <r>
    <s v="SUN CITY NO. 37"/>
    <n v="7522"/>
    <s v="001"/>
    <m/>
    <s v="32-L00-494"/>
    <x v="4"/>
    <x v="264"/>
    <s v="494"/>
    <x v="1583"/>
    <s v="DISTRICT ACCOUNTS"/>
    <m/>
    <x v="2009"/>
    <s v="SUN CITY NO. 37     "/>
    <s v=" "/>
    <s v=" "/>
    <n v="32"/>
    <s v="L00"/>
    <n v="494"/>
    <n v="319122"/>
    <n v="0"/>
    <n v="12738.03"/>
    <s v=" "/>
    <s v=" "/>
    <s v="32L00494"/>
    <n v="14004.81"/>
    <n v="0"/>
    <n v="0"/>
    <n v="1857.65"/>
    <n v="590.87"/>
    <n v="11660.87"/>
    <n v="0"/>
    <n v="0"/>
    <n v="18334.05"/>
    <n v="19411.21"/>
    <n v="14658.03"/>
    <n v="0"/>
    <n v="0"/>
    <n v="1857.65"/>
    <n v="1204.43"/>
    <n v="11660.87"/>
    <n v="0"/>
    <n v="0"/>
    <n v="16476.400000000001"/>
    <n v="18820.34"/>
    <n v="0"/>
    <n v="0"/>
    <n v="0"/>
    <n v="0"/>
    <n v="0"/>
  </r>
  <r>
    <s v="SUN CITY #38"/>
    <n v="7523"/>
    <s v="001"/>
    <m/>
    <s v="32-L00-351"/>
    <x v="4"/>
    <x v="264"/>
    <s v="351"/>
    <x v="1584"/>
    <s v="DISTRICT ACCOUNTS"/>
    <m/>
    <x v="2010"/>
    <s v="SUN CITY #38        "/>
    <s v=" "/>
    <s v=" "/>
    <n v="32"/>
    <s v="L00"/>
    <n v="351"/>
    <n v="319122"/>
    <n v="0"/>
    <n v="1720.48"/>
    <s v=" "/>
    <s v=" "/>
    <s v="32L00351"/>
    <n v="1881.72"/>
    <n v="0"/>
    <n v="0"/>
    <n v="309.3"/>
    <n v="148.06"/>
    <n v="1505.21"/>
    <n v="0"/>
    <n v="0"/>
    <n v="3051.97"/>
    <n v="3267.24"/>
    <n v="1909.29"/>
    <n v="0"/>
    <n v="0"/>
    <n v="309.3"/>
    <n v="281.73"/>
    <n v="1505.21"/>
    <n v="0"/>
    <n v="0"/>
    <n v="2742.67"/>
    <n v="3119.18"/>
    <n v="0"/>
    <n v="0"/>
    <n v="0"/>
    <n v="0"/>
    <n v="0"/>
  </r>
  <r>
    <s v="SUN CITY NO. 38A"/>
    <n v="7524"/>
    <s v="001"/>
    <m/>
    <s v="32-L00-358"/>
    <x v="4"/>
    <x v="264"/>
    <s v="358"/>
    <x v="1585"/>
    <s v="DISTRICT ACCOUNTS"/>
    <m/>
    <x v="2011"/>
    <s v="SUN CITY NO. 38A    "/>
    <s v=" "/>
    <s v=" "/>
    <n v="32"/>
    <s v="L00"/>
    <n v="358"/>
    <n v="319122"/>
    <n v="0"/>
    <n v="1677.96"/>
    <s v=" "/>
    <s v=" "/>
    <s v="32L00358"/>
    <n v="1956.63"/>
    <n v="0"/>
    <n v="0"/>
    <n v="314.95999999999998"/>
    <n v="36.29"/>
    <n v="1399.17"/>
    <n v="0"/>
    <n v="0"/>
    <n v="3107.83"/>
    <n v="3386.62"/>
    <n v="2216.63"/>
    <n v="0"/>
    <n v="0"/>
    <n v="314.95999999999998"/>
    <n v="54.96"/>
    <n v="1399.17"/>
    <n v="0"/>
    <n v="0"/>
    <n v="2792.87"/>
    <n v="3350.33"/>
    <n v="0"/>
    <n v="0"/>
    <n v="0"/>
    <n v="0"/>
    <n v="0"/>
  </r>
  <r>
    <s v="SUN CITY #38B"/>
    <n v="7525"/>
    <s v="001"/>
    <m/>
    <s v="32-L00-A01"/>
    <x v="4"/>
    <x v="264"/>
    <s v="A01"/>
    <x v="1586"/>
    <s v="DISTRICT ACCOUNTS"/>
    <m/>
    <x v="2012"/>
    <s v="SUN CITY #38B       "/>
    <s v=" "/>
    <s v=" "/>
    <n v="32"/>
    <s v="L00"/>
    <s v="A01"/>
    <n v="319122"/>
    <n v="0"/>
    <n v="1111.99"/>
    <s v=" "/>
    <s v=" "/>
    <s v="32L00A01"/>
    <n v="1402.94"/>
    <n v="0"/>
    <n v="0"/>
    <n v="291.52999999999997"/>
    <n v="0.57999999999999996"/>
    <n v="3928.08"/>
    <n v="0"/>
    <n v="0"/>
    <n v="2880.56"/>
    <n v="64.47"/>
    <n v="1688.93"/>
    <n v="0"/>
    <n v="0"/>
    <n v="291.52999999999997"/>
    <n v="5.54"/>
    <n v="3928.08"/>
    <n v="0"/>
    <n v="0"/>
    <n v="2589.0300000000002"/>
    <n v="63.89"/>
    <n v="0"/>
    <n v="0"/>
    <n v="0"/>
    <n v="0"/>
    <n v="0"/>
  </r>
  <r>
    <s v="SUN CITY #39"/>
    <n v="7526"/>
    <s v="001"/>
    <m/>
    <s v="32-L00-487"/>
    <x v="4"/>
    <x v="264"/>
    <s v="487"/>
    <x v="1587"/>
    <s v="DISTRICT ACCOUNTS"/>
    <m/>
    <x v="2013"/>
    <s v="SUN CITY #39        "/>
    <s v=" "/>
    <s v=" "/>
    <n v="32"/>
    <s v="L00"/>
    <n v="487"/>
    <n v="319122"/>
    <n v="0"/>
    <n v="9207.7999999999993"/>
    <s v=" "/>
    <s v=" "/>
    <s v="32L00487"/>
    <n v="9378.94"/>
    <n v="0"/>
    <n v="0"/>
    <n v="1175.25"/>
    <n v="1004.11"/>
    <n v="8450.66"/>
    <n v="0"/>
    <n v="0"/>
    <n v="11621.32"/>
    <n v="12378.46"/>
    <n v="10147.49"/>
    <n v="0"/>
    <n v="0"/>
    <n v="1175.25"/>
    <n v="406.7"/>
    <n v="8450.66"/>
    <n v="0"/>
    <n v="0"/>
    <n v="10446.07"/>
    <n v="11374.35"/>
    <n v="0"/>
    <n v="0"/>
    <n v="0"/>
    <n v="0"/>
    <n v="0"/>
  </r>
  <r>
    <s v="SUN CITY #40"/>
    <n v="7527"/>
    <s v="001"/>
    <m/>
    <s v="32-L00-488"/>
    <x v="4"/>
    <x v="264"/>
    <s v="488"/>
    <x v="1588"/>
    <s v="DISTRICT ACCOUNTS"/>
    <m/>
    <x v="2014"/>
    <s v="SUN CITY #40        "/>
    <s v=" "/>
    <s v=" "/>
    <n v="32"/>
    <s v="L00"/>
    <n v="488"/>
    <n v="319122"/>
    <n v="0"/>
    <n v="4409.99"/>
    <s v=" "/>
    <s v=" "/>
    <s v="32L00488"/>
    <n v="5022.5200000000004"/>
    <n v="0"/>
    <n v="0"/>
    <n v="689.74"/>
    <n v="77.209999999999994"/>
    <n v="3812.28"/>
    <n v="0"/>
    <n v="0"/>
    <n v="6807.2"/>
    <n v="7404.91"/>
    <n v="5338.71"/>
    <n v="0"/>
    <n v="0"/>
    <n v="689.74"/>
    <n v="373.55"/>
    <n v="3812.28"/>
    <n v="0"/>
    <n v="0"/>
    <n v="6117.46"/>
    <n v="7327.7"/>
    <n v="0"/>
    <n v="0"/>
    <n v="0"/>
    <n v="0"/>
    <n v="0"/>
  </r>
  <r>
    <s v="SUN CITY NO. 41"/>
    <n v="7528"/>
    <s v="001"/>
    <m/>
    <s v="32-L00-392"/>
    <x v="4"/>
    <x v="264"/>
    <s v="392"/>
    <x v="1589"/>
    <s v="DISTRICT ACCOUNTS"/>
    <m/>
    <x v="2015"/>
    <s v="SUN CITY NO. 41     "/>
    <s v=" "/>
    <s v=" "/>
    <n v="32"/>
    <s v="L00"/>
    <n v="392"/>
    <n v="319122"/>
    <n v="0"/>
    <n v="7456.85"/>
    <s v=" "/>
    <s v=" "/>
    <s v="32L00392"/>
    <n v="8452.14"/>
    <n v="0"/>
    <n v="0"/>
    <n v="1231.8900000000001"/>
    <n v="236.6"/>
    <n v="6538.91"/>
    <n v="0"/>
    <n v="0"/>
    <n v="12158.73"/>
    <n v="13076.67"/>
    <n v="9058.3700000000008"/>
    <n v="0"/>
    <n v="0"/>
    <n v="1231.8900000000001"/>
    <n v="625.66"/>
    <n v="6538.91"/>
    <n v="0"/>
    <n v="0"/>
    <n v="10926.84"/>
    <n v="12840.07"/>
    <n v="0"/>
    <n v="0"/>
    <n v="0"/>
    <n v="0"/>
    <n v="0"/>
  </r>
  <r>
    <s v="SUN CITY NO 42"/>
    <n v="7529"/>
    <s v="001"/>
    <m/>
    <s v="32-L00-495"/>
    <x v="4"/>
    <x v="264"/>
    <s v="495"/>
    <x v="1590"/>
    <s v="DISTRICT ACCOUNTS"/>
    <m/>
    <x v="2016"/>
    <s v="SUN CITY NO 42      "/>
    <s v=" "/>
    <s v=" "/>
    <n v="32"/>
    <s v="L00"/>
    <n v="495"/>
    <n v="319122"/>
    <n v="0"/>
    <n v="7346.78"/>
    <s v=" "/>
    <s v=" "/>
    <s v="32L00495"/>
    <n v="7031.37"/>
    <n v="0"/>
    <n v="0"/>
    <n v="1004.55"/>
    <n v="1319.96"/>
    <n v="5788.42"/>
    <n v="0"/>
    <n v="0"/>
    <n v="9915.09"/>
    <n v="11473.45"/>
    <n v="7624.3"/>
    <n v="0"/>
    <n v="0"/>
    <n v="1004.55"/>
    <n v="411.62"/>
    <n v="5788.42"/>
    <n v="0"/>
    <n v="0"/>
    <n v="8910.5400000000009"/>
    <n v="10153.49"/>
    <n v="0"/>
    <n v="0"/>
    <n v="0"/>
    <n v="0"/>
    <n v="0"/>
  </r>
  <r>
    <s v="SUN CITY NO. 43"/>
    <n v="7530"/>
    <s v="001"/>
    <m/>
    <s v="32-L00-496"/>
    <x v="4"/>
    <x v="264"/>
    <s v="496"/>
    <x v="1591"/>
    <s v="DISTRICT ACCOUNTS"/>
    <m/>
    <x v="2017"/>
    <s v="SUN CITY NO. 43     "/>
    <s v=" "/>
    <s v=" "/>
    <n v="32"/>
    <s v="L00"/>
    <n v="496"/>
    <n v="319122"/>
    <n v="0"/>
    <n v="13506.96"/>
    <s v=" "/>
    <s v=" "/>
    <s v="32L00496"/>
    <n v="15289.47"/>
    <n v="0"/>
    <n v="0"/>
    <n v="2277.9899999999998"/>
    <n v="495.48"/>
    <n v="11551.23"/>
    <n v="0"/>
    <n v="0"/>
    <n v="22479.119999999999"/>
    <n v="24434.85"/>
    <n v="15888.22"/>
    <n v="0"/>
    <n v="0"/>
    <n v="2277.9899999999998"/>
    <n v="1679.24"/>
    <n v="11551.23"/>
    <n v="0"/>
    <n v="0"/>
    <n v="20201.13"/>
    <n v="23939.37"/>
    <n v="0"/>
    <n v="0"/>
    <n v="0"/>
    <n v="0"/>
    <n v="0"/>
  </r>
  <r>
    <s v="SUN CITY NO. 44"/>
    <n v="7531"/>
    <s v="001"/>
    <m/>
    <s v="32-L00-316"/>
    <x v="4"/>
    <x v="264"/>
    <s v="316"/>
    <x v="1592"/>
    <s v="DISTRICT ACCOUNTS"/>
    <m/>
    <x v="2018"/>
    <s v="SUN CITY NO. 44     "/>
    <s v=" "/>
    <s v=" "/>
    <n v="32"/>
    <s v="L00"/>
    <n v="316"/>
    <n v="319122"/>
    <n v="0"/>
    <n v="12224.7"/>
    <s v=" "/>
    <s v=" "/>
    <s v="32L00316"/>
    <n v="13902.16"/>
    <n v="0"/>
    <n v="0"/>
    <n v="2049.9699999999998"/>
    <n v="372.51"/>
    <n v="10868.8"/>
    <n v="0"/>
    <n v="0"/>
    <n v="20229.7"/>
    <n v="21585.599999999999"/>
    <n v="13980.6"/>
    <n v="0"/>
    <n v="0"/>
    <n v="2049.9699999999998"/>
    <n v="1971.53"/>
    <n v="10868.8"/>
    <n v="0"/>
    <n v="0"/>
    <n v="18179.73"/>
    <n v="21213.09"/>
    <n v="0"/>
    <n v="0"/>
    <n v="0"/>
    <n v="0"/>
    <n v="0"/>
  </r>
  <r>
    <s v="SUN CITY 45"/>
    <n v="7532"/>
    <s v="001"/>
    <m/>
    <s v="32-L00-330"/>
    <x v="4"/>
    <x v="264"/>
    <s v="330"/>
    <x v="1593"/>
    <s v="DISTRICT ACCOUNTS"/>
    <m/>
    <x v="2019"/>
    <s v="SUN CITY 45         "/>
    <s v=" "/>
    <s v=" "/>
    <n v="32"/>
    <s v="L00"/>
    <n v="330"/>
    <n v="319122"/>
    <n v="0"/>
    <n v="10351.450000000001"/>
    <s v=" "/>
    <s v=" "/>
    <s v="32L00330"/>
    <n v="11588.85"/>
    <n v="0"/>
    <n v="0"/>
    <n v="1625.25"/>
    <n v="387.85"/>
    <n v="8901.8700000000008"/>
    <n v="0"/>
    <n v="0"/>
    <n v="16038.56"/>
    <n v="17488.14"/>
    <n v="11850.81"/>
    <n v="0"/>
    <n v="0"/>
    <n v="1625.25"/>
    <n v="1363.29"/>
    <n v="8901.8700000000008"/>
    <n v="0"/>
    <n v="0"/>
    <n v="14413.31"/>
    <n v="17100.29"/>
    <n v="0"/>
    <n v="0"/>
    <n v="0"/>
    <n v="0"/>
    <n v="0"/>
  </r>
  <r>
    <s v="SUN CITY 46"/>
    <n v="7533"/>
    <s v="001"/>
    <m/>
    <s v="32-L00-331"/>
    <x v="4"/>
    <x v="264"/>
    <s v="331"/>
    <x v="1594"/>
    <s v="DISTRICT ACCOUNTS"/>
    <m/>
    <x v="2020"/>
    <s v="SUN CITY 46         "/>
    <s v=" "/>
    <s v=" "/>
    <n v="32"/>
    <s v="L00"/>
    <n v="331"/>
    <n v="319122"/>
    <n v="0"/>
    <n v="7188.35"/>
    <s v=" "/>
    <s v=" "/>
    <s v="32L00331"/>
    <n v="8092.4"/>
    <n v="0"/>
    <n v="0"/>
    <n v="1085.77"/>
    <n v="181.72"/>
    <n v="6199.57"/>
    <n v="0"/>
    <n v="0"/>
    <n v="10715.14"/>
    <n v="11703.92"/>
    <n v="8306.4"/>
    <n v="0"/>
    <n v="0"/>
    <n v="1085.77"/>
    <n v="871.77"/>
    <n v="6199.57"/>
    <n v="0"/>
    <n v="0"/>
    <n v="9629.3700000000008"/>
    <n v="11522.2"/>
    <n v="0"/>
    <n v="0"/>
    <n v="0"/>
    <n v="0"/>
    <n v="0"/>
  </r>
  <r>
    <s v="SUN CITY #47"/>
    <n v="7534"/>
    <s v="001"/>
    <m/>
    <s v="32-L00-349"/>
    <x v="4"/>
    <x v="264"/>
    <s v="349"/>
    <x v="1595"/>
    <s v="DISTRICT ACCOUNTS"/>
    <m/>
    <x v="2021"/>
    <s v="SUN CITY #47        "/>
    <s v=" "/>
    <s v=" "/>
    <n v="32"/>
    <s v="L00"/>
    <n v="349"/>
    <n v="319122"/>
    <n v="0"/>
    <n v="15004.67"/>
    <s v=" "/>
    <s v=" "/>
    <s v="32L00349"/>
    <n v="17004.18"/>
    <n v="0"/>
    <n v="0"/>
    <n v="2361.71"/>
    <n v="362.2"/>
    <n v="12850.51"/>
    <n v="0"/>
    <n v="0"/>
    <n v="23305.61"/>
    <n v="25459.77"/>
    <n v="17605.400000000001"/>
    <n v="0"/>
    <n v="0"/>
    <n v="2361.71"/>
    <n v="1760.49"/>
    <n v="12850.51"/>
    <n v="0"/>
    <n v="0"/>
    <n v="20943.900000000001"/>
    <n v="25097.57"/>
    <n v="0"/>
    <n v="0"/>
    <n v="0"/>
    <n v="0"/>
    <n v="0"/>
  </r>
  <r>
    <s v="SUN CITY #48"/>
    <n v="7535"/>
    <s v="001"/>
    <m/>
    <s v="32-L00-364"/>
    <x v="4"/>
    <x v="264"/>
    <s v="364"/>
    <x v="1596"/>
    <s v="DISTRICT ACCOUNTS"/>
    <m/>
    <x v="2022"/>
    <s v="SUN CITY #48        "/>
    <s v=" "/>
    <s v=" "/>
    <n v="32"/>
    <s v="L00"/>
    <n v="364"/>
    <n v="319122"/>
    <n v="0"/>
    <n v="10740.13"/>
    <s v=" "/>
    <s v=" "/>
    <s v="32L00364"/>
    <n v="12259.22"/>
    <n v="0"/>
    <n v="0"/>
    <n v="1898.04"/>
    <n v="378.95"/>
    <n v="7651.33"/>
    <n v="0"/>
    <n v="0"/>
    <n v="18728.16"/>
    <n v="21816.959999999999"/>
    <n v="11951.2"/>
    <n v="0"/>
    <n v="0"/>
    <n v="1898.04"/>
    <n v="2206.06"/>
    <n v="7651.33"/>
    <n v="0"/>
    <n v="0"/>
    <n v="16830.12"/>
    <n v="21438.01"/>
    <n v="0"/>
    <n v="0"/>
    <n v="0"/>
    <n v="0"/>
    <n v="0"/>
  </r>
  <r>
    <s v="SUN CITY #49"/>
    <n v="7536"/>
    <s v="001"/>
    <m/>
    <s v="32-L00-354"/>
    <x v="4"/>
    <x v="264"/>
    <s v="354"/>
    <x v="1597"/>
    <s v="DISTRICT ACCOUNTS"/>
    <m/>
    <x v="2023"/>
    <s v="SUN CITY #49        "/>
    <s v=" "/>
    <s v=" "/>
    <n v="32"/>
    <s v="L00"/>
    <n v="354"/>
    <n v="319122"/>
    <n v="0"/>
    <n v="16278.38"/>
    <s v=" "/>
    <s v=" "/>
    <s v="32L00354"/>
    <n v="18221.099999999999"/>
    <n v="0"/>
    <n v="0"/>
    <n v="2566.96"/>
    <n v="624.24"/>
    <n v="14139.4"/>
    <n v="0"/>
    <n v="0"/>
    <n v="25436.23"/>
    <n v="27575.21"/>
    <n v="18852.73"/>
    <n v="0"/>
    <n v="0"/>
    <n v="2566.96"/>
    <n v="1935.33"/>
    <n v="14139.4"/>
    <n v="0"/>
    <n v="0"/>
    <n v="22869.27"/>
    <n v="26950.97"/>
    <n v="0"/>
    <n v="0"/>
    <n v="0"/>
    <n v="0"/>
    <n v="0"/>
  </r>
  <r>
    <s v="SUN CITY #50"/>
    <n v="7537"/>
    <s v="001"/>
    <m/>
    <s v="32-L00-376"/>
    <x v="4"/>
    <x v="264"/>
    <s v="376"/>
    <x v="1598"/>
    <s v="DISTRICT ACCOUNTS"/>
    <m/>
    <x v="2024"/>
    <s v="SUN CITY #50        "/>
    <s v=" "/>
    <s v=" "/>
    <n v="32"/>
    <s v="L00"/>
    <n v="376"/>
    <n v="319122"/>
    <n v="0"/>
    <n v="5977.1"/>
    <s v=" "/>
    <s v=" "/>
    <s v="32L00376"/>
    <n v="6600.08"/>
    <n v="0"/>
    <n v="0"/>
    <n v="1012.18"/>
    <n v="389.2"/>
    <n v="5203.25"/>
    <n v="0"/>
    <n v="0"/>
    <n v="9988.48"/>
    <n v="10762.33"/>
    <n v="6793.08"/>
    <n v="0"/>
    <n v="0"/>
    <n v="1012.18"/>
    <n v="819.18"/>
    <n v="5203.25"/>
    <n v="0"/>
    <n v="0"/>
    <n v="8976.2999999999993"/>
    <n v="10373.129999999999"/>
    <n v="0"/>
    <n v="0"/>
    <n v="0"/>
    <n v="0"/>
    <n v="0"/>
  </r>
  <r>
    <s v="SUN CITY #50A"/>
    <n v="7538"/>
    <s v="001"/>
    <m/>
    <s v="32-L00-291"/>
    <x v="4"/>
    <x v="264"/>
    <s v="291"/>
    <x v="1599"/>
    <s v="DISTRICT ACCOUNTS"/>
    <m/>
    <x v="2025"/>
    <s v="SUN CITY #50A       "/>
    <s v=" "/>
    <s v=" "/>
    <n v="32"/>
    <s v="L00"/>
    <n v="291"/>
    <n v="319122"/>
    <n v="0"/>
    <n v="2208.52"/>
    <s v=" "/>
    <s v=" "/>
    <s v="32L00291"/>
    <n v="2457.0300000000002"/>
    <n v="0"/>
    <n v="0"/>
    <n v="407.62"/>
    <n v="159.11000000000001"/>
    <n v="2157.52"/>
    <n v="0"/>
    <n v="0"/>
    <n v="4023.04"/>
    <n v="4074.04"/>
    <n v="2619.06"/>
    <n v="0"/>
    <n v="0"/>
    <n v="407.62"/>
    <n v="245.59"/>
    <n v="2157.52"/>
    <n v="0"/>
    <n v="0"/>
    <n v="3615.42"/>
    <n v="3914.93"/>
    <n v="0"/>
    <n v="0"/>
    <n v="0"/>
    <n v="0"/>
    <n v="0"/>
  </r>
  <r>
    <s v="SUN CITY #51"/>
    <n v="7539"/>
    <s v="001"/>
    <m/>
    <s v="32-L00-374"/>
    <x v="4"/>
    <x v="264"/>
    <s v="374"/>
    <x v="1600"/>
    <s v="DISTRICT ACCOUNTS"/>
    <m/>
    <x v="2026"/>
    <s v="SUN CITY #51        "/>
    <s v=" "/>
    <s v=" "/>
    <n v="32"/>
    <s v="L00"/>
    <n v="374"/>
    <n v="319122"/>
    <n v="0"/>
    <n v="10404"/>
    <s v=" "/>
    <s v=" "/>
    <s v="32L00374"/>
    <n v="11712.78"/>
    <n v="0"/>
    <n v="0"/>
    <n v="1611.74"/>
    <n v="302.95999999999998"/>
    <n v="8539.24"/>
    <n v="0"/>
    <n v="0"/>
    <n v="15905.43"/>
    <n v="17770.189999999999"/>
    <n v="11956.35"/>
    <n v="0"/>
    <n v="0"/>
    <n v="1611.74"/>
    <n v="1368.17"/>
    <n v="8539.24"/>
    <n v="0"/>
    <n v="0"/>
    <n v="14293.69"/>
    <n v="17467.23"/>
    <n v="0"/>
    <n v="0"/>
    <n v="0"/>
    <n v="0"/>
    <n v="0"/>
  </r>
  <r>
    <s v="SUN CITY #52"/>
    <n v="7540"/>
    <s v="001"/>
    <m/>
    <s v="32-L00-375"/>
    <x v="4"/>
    <x v="264"/>
    <s v="375"/>
    <x v="1601"/>
    <s v="DISTRICT ACCOUNTS"/>
    <m/>
    <x v="2027"/>
    <s v="SUN CITY #52        "/>
    <s v=" "/>
    <s v=" "/>
    <n v="32"/>
    <s v="L00"/>
    <n v="375"/>
    <n v="319122"/>
    <n v="0"/>
    <n v="9117.9599999999991"/>
    <s v=" "/>
    <s v=" "/>
    <s v="32L00375"/>
    <n v="10209.83"/>
    <n v="0"/>
    <n v="0"/>
    <n v="1504.85"/>
    <n v="412.98"/>
    <n v="7699.84"/>
    <n v="0"/>
    <n v="0"/>
    <n v="14850.06"/>
    <n v="16268.18"/>
    <n v="10141.69"/>
    <n v="0"/>
    <n v="0"/>
    <n v="1504.85"/>
    <n v="1572.99"/>
    <n v="7699.84"/>
    <n v="0"/>
    <n v="0"/>
    <n v="13345.21"/>
    <n v="15855.2"/>
    <n v="0"/>
    <n v="0"/>
    <n v="0"/>
    <n v="0"/>
    <n v="0"/>
  </r>
  <r>
    <s v="SUN CITY #53"/>
    <n v="7541"/>
    <s v="001"/>
    <m/>
    <s v="32-L00-393"/>
    <x v="4"/>
    <x v="264"/>
    <s v="393"/>
    <x v="1602"/>
    <s v="DISTRICT ACCOUNTS"/>
    <m/>
    <x v="2028"/>
    <s v="SUN CITY #53        "/>
    <s v=" "/>
    <s v=" "/>
    <n v="32"/>
    <s v="L00"/>
    <n v="393"/>
    <n v="319122"/>
    <n v="0"/>
    <n v="20170.150000000001"/>
    <s v=" "/>
    <s v=" "/>
    <s v="32L00393"/>
    <n v="22868.799999999999"/>
    <n v="0"/>
    <n v="0"/>
    <n v="3553.47"/>
    <n v="854.82"/>
    <n v="18756.810000000001"/>
    <n v="0"/>
    <n v="0"/>
    <n v="35066.81"/>
    <n v="36480.15"/>
    <n v="24509"/>
    <n v="0"/>
    <n v="0"/>
    <n v="3553.47"/>
    <n v="1913.27"/>
    <n v="18756.810000000001"/>
    <n v="0"/>
    <n v="0"/>
    <n v="31513.34"/>
    <n v="35625.33"/>
    <n v="0"/>
    <n v="0"/>
    <n v="0"/>
    <n v="0"/>
    <n v="0"/>
  </r>
  <r>
    <s v="SUN CITY #54"/>
    <n v="7542"/>
    <s v="001"/>
    <m/>
    <s v="32-L00-394"/>
    <x v="4"/>
    <x v="264"/>
    <s v="394"/>
    <x v="1603"/>
    <s v="DISTRICT ACCOUNTS"/>
    <m/>
    <x v="2029"/>
    <s v="SUN CITY #54        "/>
    <s v=" "/>
    <s v=" "/>
    <n v="32"/>
    <s v="L00"/>
    <n v="394"/>
    <n v="319122"/>
    <n v="0"/>
    <n v="14009.79"/>
    <s v=" "/>
    <s v=" "/>
    <s v="32L00394"/>
    <n v="15675.54"/>
    <n v="0"/>
    <n v="0"/>
    <n v="2203.21"/>
    <n v="537.46"/>
    <n v="12371.21"/>
    <n v="0"/>
    <n v="0"/>
    <n v="21743.88"/>
    <n v="23382.46"/>
    <n v="16233.33"/>
    <n v="0"/>
    <n v="0"/>
    <n v="2203.21"/>
    <n v="1645.42"/>
    <n v="12371.21"/>
    <n v="0"/>
    <n v="0"/>
    <n v="19540.669999999998"/>
    <n v="22845"/>
    <n v="0"/>
    <n v="0"/>
    <n v="0"/>
    <n v="0"/>
    <n v="0"/>
  </r>
  <r>
    <s v="SUN CITY #55"/>
    <n v="7543"/>
    <s v="001"/>
    <m/>
    <s v="32-L00-395"/>
    <x v="4"/>
    <x v="264"/>
    <s v="395"/>
    <x v="1604"/>
    <s v="DISTRICT ACCOUNTS"/>
    <m/>
    <x v="2030"/>
    <s v="SUN CITY #55        "/>
    <s v=" "/>
    <s v=" "/>
    <n v="32"/>
    <s v="L00"/>
    <n v="395"/>
    <n v="319122"/>
    <n v="0"/>
    <n v="12593.82"/>
    <s v=" "/>
    <s v=" "/>
    <s v="32L00395"/>
    <n v="14292.59"/>
    <n v="0"/>
    <n v="0"/>
    <n v="2231.0100000000002"/>
    <n v="532.24"/>
    <n v="11121.33"/>
    <n v="0"/>
    <n v="0"/>
    <n v="22015.83"/>
    <n v="23488.32"/>
    <n v="14743.55"/>
    <n v="0"/>
    <n v="0"/>
    <n v="2231.0100000000002"/>
    <n v="1780.05"/>
    <n v="11121.33"/>
    <n v="0"/>
    <n v="0"/>
    <n v="19784.82"/>
    <n v="22956.080000000002"/>
    <n v="0"/>
    <n v="0"/>
    <n v="0"/>
    <n v="0"/>
    <n v="0"/>
  </r>
  <r>
    <s v="SUN CITY #56"/>
    <n v="7544"/>
    <s v="001"/>
    <m/>
    <s v="32-L00-397"/>
    <x v="4"/>
    <x v="264"/>
    <s v="397"/>
    <x v="1605"/>
    <s v="DISTRICT ACCOUNTS"/>
    <m/>
    <x v="2031"/>
    <s v="SUN CITY #56        "/>
    <s v=" "/>
    <s v=" "/>
    <n v="32"/>
    <s v="L00"/>
    <n v="397"/>
    <n v="319122"/>
    <n v="0"/>
    <n v="3073.03"/>
    <s v=" "/>
    <s v=" "/>
    <s v="32L00397"/>
    <n v="3348.5"/>
    <n v="0"/>
    <n v="0"/>
    <n v="513.09"/>
    <n v="237.62"/>
    <n v="2553"/>
    <n v="0"/>
    <n v="0"/>
    <n v="5063.09"/>
    <n v="5583.12"/>
    <n v="3609.47"/>
    <n v="0"/>
    <n v="0"/>
    <n v="513.09"/>
    <n v="252.12"/>
    <n v="2553"/>
    <n v="0"/>
    <n v="0"/>
    <n v="4550"/>
    <n v="5345.5"/>
    <n v="0"/>
    <n v="0"/>
    <n v="0"/>
    <n v="0"/>
    <n v="0"/>
  </r>
  <r>
    <s v="SUN CITY #57"/>
    <n v="7545"/>
    <s v="001"/>
    <m/>
    <s v="32-L00-247"/>
    <x v="4"/>
    <x v="264"/>
    <s v="247"/>
    <x v="1606"/>
    <s v="DISTRICT ACCOUNTS"/>
    <m/>
    <x v="2032"/>
    <s v="SUN CITY #57        "/>
    <s v=" "/>
    <s v=" "/>
    <n v="32"/>
    <s v="L00"/>
    <n v="247"/>
    <n v="319122"/>
    <n v="0"/>
    <n v="7934.79"/>
    <s v=" "/>
    <s v=" "/>
    <s v="32L00247"/>
    <n v="8839.41"/>
    <n v="0"/>
    <n v="0"/>
    <n v="1194.8399999999999"/>
    <n v="290.22000000000003"/>
    <n v="6997.36"/>
    <n v="0"/>
    <n v="0"/>
    <n v="11792.44"/>
    <n v="12729.87"/>
    <n v="9023.2900000000009"/>
    <n v="0"/>
    <n v="0"/>
    <n v="1194.8399999999999"/>
    <n v="1010.96"/>
    <n v="6997.36"/>
    <n v="0"/>
    <n v="0"/>
    <n v="10597.6"/>
    <n v="12439.65"/>
    <n v="0"/>
    <n v="0"/>
    <n v="0"/>
    <n v="0"/>
    <n v="0"/>
  </r>
  <r>
    <s v="SUN CITY WEST EXPAN"/>
    <n v="7547"/>
    <s v="001"/>
    <m/>
    <s v="32-L00-E53"/>
    <x v="4"/>
    <x v="264"/>
    <s v="E53"/>
    <x v="1607"/>
    <s v="DISTRICT ACCOUNTS"/>
    <m/>
    <x v="2033"/>
    <s v="SUN CITY WEST EXPAN "/>
    <s v=" "/>
    <s v=" "/>
    <n v="32"/>
    <s v="L00"/>
    <s v="E53"/>
    <n v="319122"/>
    <n v="0"/>
    <n v="89118.15"/>
    <s v=" "/>
    <s v=" "/>
    <s v="32L00E53"/>
    <n v="96846.95"/>
    <n v="0"/>
    <n v="0"/>
    <n v="14455.35"/>
    <n v="6726.55"/>
    <n v="72591.39"/>
    <n v="0"/>
    <n v="0"/>
    <n v="142706.37"/>
    <n v="159233.13"/>
    <n v="96014.93"/>
    <n v="0"/>
    <n v="0"/>
    <n v="14455.43"/>
    <n v="15287.45"/>
    <n v="72591.39"/>
    <n v="0"/>
    <n v="0"/>
    <n v="128251.02"/>
    <n v="152506.57999999999"/>
    <n v="0"/>
    <n v="0"/>
    <n v="0"/>
    <n v="0"/>
    <n v="0"/>
  </r>
  <r>
    <s v="VELDA ROSE C C ADDN"/>
    <n v="7548"/>
    <s v="001"/>
    <m/>
    <s v="32-L00-922"/>
    <x v="4"/>
    <x v="264"/>
    <s v="922"/>
    <x v="1608"/>
    <s v="DISTRICT ACCOUNTS"/>
    <m/>
    <x v="2034"/>
    <s v="VELDA ROSE C C ADDN "/>
    <s v=" "/>
    <s v=" "/>
    <n v="32"/>
    <s v="L00"/>
    <n v="922"/>
    <n v="319122"/>
    <n v="0"/>
    <n v="1734.63"/>
    <s v=" "/>
    <s v=" "/>
    <s v="32L00922"/>
    <n v="1831.51"/>
    <n v="0"/>
    <n v="0"/>
    <n v="301.12"/>
    <n v="204.24"/>
    <n v="1732.44"/>
    <n v="0"/>
    <n v="0"/>
    <n v="3037.33"/>
    <n v="3039.52"/>
    <n v="2064.4699999999998"/>
    <n v="0"/>
    <n v="0"/>
    <n v="301.12"/>
    <n v="68.16"/>
    <n v="1732.44"/>
    <n v="0"/>
    <n v="0"/>
    <n v="2736.21"/>
    <n v="2835.28"/>
    <n v="0"/>
    <n v="0"/>
    <n v="0"/>
    <n v="0"/>
    <n v="0"/>
  </r>
  <r>
    <s v="VELDA ROSE EST #1"/>
    <n v="7549"/>
    <s v="001"/>
    <m/>
    <s v="32-L00-901"/>
    <x v="4"/>
    <x v="264"/>
    <s v="901"/>
    <x v="1609"/>
    <s v="DISTRICT ACCOUNTS"/>
    <m/>
    <x v="2035"/>
    <s v="VELDA ROSE EST #1   "/>
    <s v=" "/>
    <s v=" "/>
    <n v="32"/>
    <s v="L00"/>
    <n v="901"/>
    <n v="319122"/>
    <n v="0"/>
    <n v="1048.49"/>
    <s v=" "/>
    <s v=" "/>
    <s v="32L00901"/>
    <n v="1189.05"/>
    <n v="0"/>
    <n v="0"/>
    <n v="140.56"/>
    <n v="0"/>
    <n v="819.72"/>
    <n v="0"/>
    <n v="0"/>
    <n v="1416.59"/>
    <n v="1645.36"/>
    <n v="1173.02"/>
    <n v="0"/>
    <n v="0"/>
    <n v="140.56"/>
    <n v="156.59"/>
    <n v="819.72"/>
    <n v="0"/>
    <n v="0"/>
    <n v="1276.03"/>
    <n v="1645.36"/>
    <n v="0"/>
    <n v="0"/>
    <n v="0"/>
    <n v="0"/>
    <n v="0"/>
  </r>
  <r>
    <s v="VELDA ROSE #2"/>
    <n v="7550"/>
    <s v="001"/>
    <m/>
    <s v="32-L00-911"/>
    <x v="4"/>
    <x v="264"/>
    <s v="911"/>
    <x v="1610"/>
    <s v="DISTRICT ACCOUNTS"/>
    <m/>
    <x v="2036"/>
    <s v="VELDA ROSE #2       "/>
    <s v=" "/>
    <s v=" "/>
    <n v="32"/>
    <s v="L00"/>
    <n v="911"/>
    <n v="319122"/>
    <n v="0"/>
    <n v="1181.5899999999999"/>
    <s v=" "/>
    <s v=" "/>
    <s v="32L00911"/>
    <n v="1392.43"/>
    <n v="0"/>
    <n v="0"/>
    <n v="210.84"/>
    <n v="0"/>
    <n v="1046.47"/>
    <n v="0"/>
    <n v="0"/>
    <n v="2124.65"/>
    <n v="2259.77"/>
    <n v="1463.78"/>
    <n v="0"/>
    <n v="0"/>
    <n v="210.84"/>
    <n v="139.49"/>
    <n v="1046.47"/>
    <n v="0"/>
    <n v="0"/>
    <n v="1913.81"/>
    <n v="2259.77"/>
    <n v="0"/>
    <n v="0"/>
    <n v="0"/>
    <n v="0"/>
    <n v="0"/>
  </r>
  <r>
    <s v="VELDA ROSE #3"/>
    <n v="7551"/>
    <s v="001"/>
    <m/>
    <s v="32-L00-912"/>
    <x v="4"/>
    <x v="264"/>
    <s v="912"/>
    <x v="1611"/>
    <s v="DISTRICT ACCOUNTS"/>
    <m/>
    <x v="2037"/>
    <s v="VELDA ROSE #3       "/>
    <s v=" "/>
    <s v=" "/>
    <n v="32"/>
    <s v="L00"/>
    <n v="912"/>
    <n v="319122"/>
    <n v="0"/>
    <n v="1624.18"/>
    <s v=" "/>
    <s v=" "/>
    <s v="32L00912"/>
    <n v="1814.3"/>
    <n v="0"/>
    <n v="0"/>
    <n v="234.27"/>
    <n v="44.15"/>
    <n v="1415.03"/>
    <n v="0"/>
    <n v="0"/>
    <n v="2361.12"/>
    <n v="2570.27"/>
    <n v="1937.5"/>
    <n v="0"/>
    <n v="0"/>
    <n v="234.27"/>
    <n v="111.07"/>
    <n v="1415.03"/>
    <n v="0"/>
    <n v="0"/>
    <n v="2126.85"/>
    <n v="2526.12"/>
    <n v="0"/>
    <n v="0"/>
    <n v="0"/>
    <n v="0"/>
    <n v="0"/>
  </r>
  <r>
    <s v="VELDA ROSE EST #4"/>
    <n v="7552"/>
    <s v="001"/>
    <m/>
    <s v="32-L00-929"/>
    <x v="4"/>
    <x v="264"/>
    <s v="929"/>
    <x v="1612"/>
    <s v="DISTRICT ACCOUNTS"/>
    <m/>
    <x v="2038"/>
    <s v="VELDA ROSE EST #4   "/>
    <s v=" "/>
    <s v=" "/>
    <n v="32"/>
    <s v="L00"/>
    <n v="929"/>
    <n v="319122"/>
    <n v="0"/>
    <n v="1408.19"/>
    <s v=" "/>
    <s v=" "/>
    <s v="32L00929"/>
    <n v="1593.72"/>
    <n v="0"/>
    <n v="0"/>
    <n v="234.27"/>
    <n v="48.74"/>
    <n v="1129.8"/>
    <n v="0"/>
    <n v="0"/>
    <n v="2360.79"/>
    <n v="2639.18"/>
    <n v="1542.24"/>
    <n v="0"/>
    <n v="0"/>
    <n v="234.27"/>
    <n v="285.75"/>
    <n v="1129.8"/>
    <n v="0"/>
    <n v="0"/>
    <n v="2126.52"/>
    <n v="2590.44"/>
    <n v="0"/>
    <n v="0"/>
    <n v="0"/>
    <n v="0"/>
    <n v="0"/>
  </r>
  <r>
    <s v="VELDA ROSE ESTATE E"/>
    <n v="7553"/>
    <s v="001"/>
    <m/>
    <s v="32-L00-962"/>
    <x v="4"/>
    <x v="264"/>
    <s v="962"/>
    <x v="1613"/>
    <s v="DISTRICT ACCOUNTS"/>
    <m/>
    <x v="2039"/>
    <s v="VELDA ROSE ESTATE E "/>
    <s v=" "/>
    <s v=" "/>
    <n v="32"/>
    <s v="L00"/>
    <n v="962"/>
    <n v="319122"/>
    <n v="0"/>
    <n v="2534.54"/>
    <s v=" "/>
    <s v=" "/>
    <s v="32L00962"/>
    <n v="2869.27"/>
    <n v="0"/>
    <n v="0"/>
    <n v="421.66"/>
    <n v="86.93"/>
    <n v="2209.08"/>
    <n v="0"/>
    <n v="0"/>
    <n v="4249.37"/>
    <n v="4574.83"/>
    <n v="3115.34"/>
    <n v="0"/>
    <n v="0"/>
    <n v="421.66"/>
    <n v="175.59"/>
    <n v="2209.08"/>
    <n v="0"/>
    <n v="0"/>
    <n v="3827.71"/>
    <n v="4487.8999999999996"/>
    <n v="0"/>
    <n v="0"/>
    <n v="0"/>
    <n v="0"/>
    <n v="0"/>
  </r>
  <r>
    <s v="VELDA ROSE EST E #2"/>
    <n v="7554"/>
    <s v="001"/>
    <m/>
    <s v="32-L00-444"/>
    <x v="4"/>
    <x v="264"/>
    <s v="444"/>
    <x v="1614"/>
    <s v="DISTRICT ACCOUNTS"/>
    <m/>
    <x v="2040"/>
    <s v="VELDA ROSE EST E #2 "/>
    <s v=" "/>
    <s v=" "/>
    <n v="32"/>
    <s v="L00"/>
    <n v="444"/>
    <n v="319122"/>
    <n v="0"/>
    <n v="1011.17"/>
    <s v=" "/>
    <s v=" "/>
    <s v="32L00444"/>
    <n v="1198.6099999999999"/>
    <n v="0"/>
    <n v="0"/>
    <n v="187.44"/>
    <n v="0"/>
    <n v="838.54"/>
    <n v="0"/>
    <n v="0"/>
    <n v="1888.84"/>
    <n v="2061.4699999999998"/>
    <n v="1208.9100000000001"/>
    <n v="0"/>
    <n v="0"/>
    <n v="187.44"/>
    <n v="177.14"/>
    <n v="838.54"/>
    <n v="0"/>
    <n v="0"/>
    <n v="1701.4"/>
    <n v="2061.4699999999998"/>
    <n v="0"/>
    <n v="0"/>
    <n v="0"/>
    <n v="0"/>
    <n v="0"/>
  </r>
  <r>
    <s v="VELDA ROSE EST E #3"/>
    <n v="7555"/>
    <s v="001"/>
    <m/>
    <s v="32-L00-422"/>
    <x v="4"/>
    <x v="264"/>
    <s v="422"/>
    <x v="1615"/>
    <s v="DISTRICT ACCOUNTS"/>
    <m/>
    <x v="2041"/>
    <s v="VELDA ROSE EST E #3 "/>
    <s v=" "/>
    <s v=" "/>
    <n v="32"/>
    <s v="L00"/>
    <n v="422"/>
    <n v="319122"/>
    <n v="0"/>
    <n v="712.8"/>
    <s v=" "/>
    <s v=" "/>
    <s v="32L00422"/>
    <n v="786.18"/>
    <n v="0"/>
    <n v="0"/>
    <n v="117.13"/>
    <n v="43.75"/>
    <n v="592.74"/>
    <n v="0"/>
    <n v="0"/>
    <n v="1180.3499999999999"/>
    <n v="1300.4100000000001"/>
    <n v="829.53"/>
    <n v="0"/>
    <n v="0"/>
    <n v="117.13"/>
    <n v="73.78"/>
    <n v="592.74"/>
    <n v="0"/>
    <n v="0"/>
    <n v="1063.22"/>
    <n v="1256.6600000000001"/>
    <n v="0"/>
    <n v="0"/>
    <n v="0"/>
    <n v="0"/>
    <n v="0"/>
  </r>
  <r>
    <s v="VELDA ROSE EST E #4"/>
    <n v="7556"/>
    <s v="001"/>
    <m/>
    <s v="32-L00-423"/>
    <x v="4"/>
    <x v="264"/>
    <s v="423"/>
    <x v="1616"/>
    <s v="DISTRICT ACCOUNTS"/>
    <m/>
    <x v="2042"/>
    <s v="VELDA ROSE EST E #4 "/>
    <s v=" "/>
    <s v=" "/>
    <n v="32"/>
    <s v="L00"/>
    <n v="423"/>
    <n v="319122"/>
    <n v="0"/>
    <n v="1285.78"/>
    <s v=" "/>
    <s v=" "/>
    <s v="32L00423"/>
    <n v="1404.85"/>
    <n v="0"/>
    <n v="0"/>
    <n v="163.98"/>
    <n v="44.91"/>
    <n v="1143.82"/>
    <n v="0"/>
    <n v="0"/>
    <n v="1652.84"/>
    <n v="1794.8"/>
    <n v="1310.26"/>
    <n v="0"/>
    <n v="0"/>
    <n v="163.98"/>
    <n v="258.57"/>
    <n v="1143.82"/>
    <n v="0"/>
    <n v="0"/>
    <n v="1488.86"/>
    <n v="1749.89"/>
    <n v="0"/>
    <n v="0"/>
    <n v="0"/>
    <n v="0"/>
    <n v="0"/>
  </r>
  <r>
    <s v="VELDA ROSE ESTATES EAST 5"/>
    <n v="7557"/>
    <s v="001"/>
    <m/>
    <s v="32-L00-359"/>
    <x v="4"/>
    <x v="264"/>
    <s v="359"/>
    <x v="1617"/>
    <s v="DISTRICT ACCOUNTS"/>
    <m/>
    <x v="2043"/>
    <s v="VELDA ROSE EST E 5  "/>
    <s v=" "/>
    <s v=" "/>
    <n v="32"/>
    <s v="L00"/>
    <n v="359"/>
    <n v="319122"/>
    <n v="0"/>
    <n v="1676.27"/>
    <s v=" "/>
    <s v=" "/>
    <s v="32L00359"/>
    <n v="1835.75"/>
    <n v="0"/>
    <n v="0"/>
    <n v="281.13"/>
    <n v="121.65"/>
    <n v="1373"/>
    <n v="0"/>
    <n v="0"/>
    <n v="2857.38"/>
    <n v="3160.65"/>
    <n v="1951.49"/>
    <n v="0"/>
    <n v="0"/>
    <n v="281.13"/>
    <n v="165.39"/>
    <n v="1373"/>
    <n v="0"/>
    <n v="0"/>
    <n v="2576.25"/>
    <n v="3039"/>
    <n v="0"/>
    <n v="0"/>
    <n v="0"/>
    <n v="0"/>
    <n v="0"/>
  </r>
  <r>
    <s v="VELDA ROSE GARDENS"/>
    <n v="7558"/>
    <s v="001"/>
    <m/>
    <s v="32-L00-936"/>
    <x v="4"/>
    <x v="264"/>
    <s v="936"/>
    <x v="1618"/>
    <s v="DISTRICT ACCOUNTS"/>
    <m/>
    <x v="2044"/>
    <s v="VELDA ROSE GARDENS  "/>
    <s v=" "/>
    <s v=" "/>
    <n v="32"/>
    <s v="L00"/>
    <n v="936"/>
    <n v="319122"/>
    <n v="0"/>
    <n v="2749.15"/>
    <s v=" "/>
    <s v=" "/>
    <s v="32L00936"/>
    <n v="3087.3"/>
    <n v="0"/>
    <n v="0"/>
    <n v="454.18"/>
    <n v="116.03"/>
    <n v="2074.2600000000002"/>
    <n v="0"/>
    <n v="0"/>
    <n v="4577.5200000000004"/>
    <n v="5252.41"/>
    <n v="3142.91"/>
    <n v="0"/>
    <n v="0"/>
    <n v="454.18"/>
    <n v="398.57"/>
    <n v="2074.2600000000002"/>
    <n v="0"/>
    <n v="0"/>
    <n v="4123.34"/>
    <n v="5136.38"/>
    <n v="0"/>
    <n v="0"/>
    <n v="0"/>
    <n v="0"/>
    <n v="0"/>
  </r>
  <r>
    <s v="SCOTS ESTATES #1"/>
    <n v="7559"/>
    <s v="001"/>
    <m/>
    <s v="32-L00-801"/>
    <x v="4"/>
    <x v="264"/>
    <s v="801"/>
    <x v="1619"/>
    <s v="DISTRICT ACCOUNTS"/>
    <m/>
    <x v="2045"/>
    <s v="SCOTS ESTATES #1    "/>
    <s v=" "/>
    <s v=" "/>
    <n v="32"/>
    <s v="L00"/>
    <n v="801"/>
    <n v="319122"/>
    <n v="0"/>
    <n v="5408.01"/>
    <s v=" "/>
    <s v=" "/>
    <s v="32L00801"/>
    <n v="5540.98"/>
    <n v="0"/>
    <n v="0"/>
    <n v="135.79"/>
    <n v="2.82"/>
    <n v="6650.28"/>
    <n v="0"/>
    <n v="0"/>
    <n v="1400.05"/>
    <n v="157.78"/>
    <n v="5662.35"/>
    <n v="0"/>
    <n v="0"/>
    <n v="135.53"/>
    <n v="14.16"/>
    <n v="6650.28"/>
    <n v="0"/>
    <n v="0"/>
    <n v="1264.26"/>
    <n v="154.96"/>
    <n v="0"/>
    <n v="0"/>
    <n v="0"/>
    <n v="0"/>
    <n v="0"/>
  </r>
  <r>
    <s v="SCOTS ESTATES #2"/>
    <n v="7560"/>
    <s v="001"/>
    <m/>
    <s v="32-L00-816"/>
    <x v="4"/>
    <x v="264"/>
    <s v="816"/>
    <x v="1620"/>
    <s v="DISTRICT ACCOUNTS"/>
    <m/>
    <x v="2046"/>
    <s v="SCOTS ESTATES #2    "/>
    <s v=" "/>
    <s v=" "/>
    <n v="32"/>
    <s v="L00"/>
    <n v="816"/>
    <n v="319122"/>
    <n v="0"/>
    <n v="6605.17"/>
    <s v=" "/>
    <s v=" "/>
    <s v="32L00816"/>
    <n v="6767.84"/>
    <n v="0"/>
    <n v="0"/>
    <n v="167.79"/>
    <n v="5.12"/>
    <n v="8149.87"/>
    <n v="0"/>
    <n v="0"/>
    <n v="1734.1"/>
    <n v="189.4"/>
    <n v="6918.49"/>
    <n v="0"/>
    <n v="0"/>
    <n v="167.79"/>
    <n v="17.14"/>
    <n v="8149.87"/>
    <n v="0"/>
    <n v="0"/>
    <n v="1566.31"/>
    <n v="184.28"/>
    <n v="0"/>
    <n v="0"/>
    <n v="0"/>
    <n v="0"/>
    <n v="0"/>
  </r>
  <r>
    <s v="SCOTS ESTATES #3"/>
    <n v="7561"/>
    <s v="001"/>
    <m/>
    <s v="32-L00-821"/>
    <x v="4"/>
    <x v="264"/>
    <s v="821"/>
    <x v="1621"/>
    <s v="DISTRICT ACCOUNTS"/>
    <m/>
    <x v="2047"/>
    <s v="SCOTS ESTATES #3    "/>
    <s v=" "/>
    <s v=" "/>
    <n v="32"/>
    <s v="L00"/>
    <n v="821"/>
    <n v="319122"/>
    <n v="0"/>
    <n v="8789.85"/>
    <s v=" "/>
    <s v=" "/>
    <s v="32L00821"/>
    <n v="8995.3799999999992"/>
    <n v="0"/>
    <n v="0"/>
    <n v="212.97"/>
    <n v="7.44"/>
    <n v="10689.04"/>
    <n v="0"/>
    <n v="0"/>
    <n v="2199.79"/>
    <n v="300.60000000000002"/>
    <n v="9178.83"/>
    <n v="0"/>
    <n v="0"/>
    <n v="212.97"/>
    <n v="29.52"/>
    <n v="10689.04"/>
    <n v="0"/>
    <n v="0"/>
    <n v="1986.82"/>
    <n v="293.16000000000003"/>
    <n v="0"/>
    <n v="0"/>
    <n v="0"/>
    <n v="0"/>
    <n v="0"/>
  </r>
  <r>
    <s v="SCOTS ESTATES #4"/>
    <n v="7562"/>
    <s v="001"/>
    <m/>
    <s v="32-L00-812"/>
    <x v="4"/>
    <x v="264"/>
    <s v="812"/>
    <x v="1622"/>
    <s v="DISTRICT ACCOUNTS"/>
    <m/>
    <x v="2048"/>
    <s v="SCOTS ESTATES #4    "/>
    <s v=" "/>
    <s v=" "/>
    <n v="32"/>
    <s v="L00"/>
    <n v="812"/>
    <n v="319122"/>
    <n v="0"/>
    <n v="15741.82"/>
    <s v=" "/>
    <s v=" "/>
    <s v="32L00812"/>
    <n v="16122.32"/>
    <n v="0"/>
    <n v="0"/>
    <n v="397.66"/>
    <n v="17.16"/>
    <n v="19431.47"/>
    <n v="0"/>
    <n v="0"/>
    <n v="4108.1899999999996"/>
    <n v="418.54"/>
    <n v="16475.47"/>
    <n v="0"/>
    <n v="0"/>
    <n v="397.66"/>
    <n v="44.51"/>
    <n v="19431.47"/>
    <n v="0"/>
    <n v="0"/>
    <n v="3710.53"/>
    <n v="401.38"/>
    <n v="0"/>
    <n v="0"/>
    <n v="0"/>
    <n v="0"/>
    <n v="0"/>
  </r>
  <r>
    <s v="SCOTS ESTATES #5"/>
    <n v="7563"/>
    <s v="001"/>
    <m/>
    <s v="32-L00-827"/>
    <x v="4"/>
    <x v="264"/>
    <s v="827"/>
    <x v="1623"/>
    <s v="DISTRICT ACCOUNTS"/>
    <m/>
    <x v="2049"/>
    <s v="SCOTS ESTATES #5    "/>
    <s v=" "/>
    <s v=" "/>
    <n v="32"/>
    <s v="L00"/>
    <n v="827"/>
    <n v="319122"/>
    <n v="0"/>
    <n v="13767.11"/>
    <s v=" "/>
    <s v=" "/>
    <s v="32L00827"/>
    <n v="14098.12"/>
    <n v="0"/>
    <n v="0"/>
    <n v="347.3"/>
    <n v="16.29"/>
    <n v="16916.34"/>
    <n v="0"/>
    <n v="0"/>
    <n v="3588.37"/>
    <n v="439.14"/>
    <n v="14399.55"/>
    <n v="0"/>
    <n v="0"/>
    <n v="347.3"/>
    <n v="45.87"/>
    <n v="16916.34"/>
    <n v="0"/>
    <n v="0"/>
    <n v="3241.07"/>
    <n v="422.85"/>
    <n v="0"/>
    <n v="0"/>
    <n v="0"/>
    <n v="0"/>
    <n v="0"/>
  </r>
  <r>
    <s v="SCOTS ESTATES #6"/>
    <n v="7564"/>
    <s v="001"/>
    <m/>
    <s v="32-L00-849"/>
    <x v="4"/>
    <x v="264"/>
    <s v="849"/>
    <x v="1624"/>
    <s v="DISTRICT ACCOUNTS"/>
    <m/>
    <x v="2050"/>
    <s v="SCOTS ESTATES #6    "/>
    <s v=" "/>
    <s v=" "/>
    <n v="32"/>
    <s v="L00"/>
    <n v="849"/>
    <n v="319122"/>
    <n v="0"/>
    <n v="13222.52"/>
    <s v=" "/>
    <s v=" "/>
    <s v="32L00849"/>
    <n v="13580.89"/>
    <n v="0"/>
    <n v="0"/>
    <n v="371.77"/>
    <n v="13.4"/>
    <n v="16675.84"/>
    <n v="0"/>
    <n v="0"/>
    <n v="3842.98"/>
    <n v="389.66"/>
    <n v="13909.96"/>
    <n v="0"/>
    <n v="0"/>
    <n v="371.77"/>
    <n v="42.7"/>
    <n v="16675.84"/>
    <n v="0"/>
    <n v="0"/>
    <n v="3471.21"/>
    <n v="376.26"/>
    <n v="0"/>
    <n v="0"/>
    <n v="0"/>
    <n v="0"/>
    <n v="0"/>
  </r>
  <r>
    <s v="SCOTS ESTATES #7"/>
    <n v="7565"/>
    <s v="001"/>
    <m/>
    <s v="32-L00-848"/>
    <x v="4"/>
    <x v="264"/>
    <s v="848"/>
    <x v="1625"/>
    <s v="DISTRICT ACCOUNTS"/>
    <m/>
    <x v="2051"/>
    <s v="SCOTS ESTATES #7    "/>
    <s v=" "/>
    <s v=" "/>
    <n v="32"/>
    <s v="L00"/>
    <n v="848"/>
    <n v="319122"/>
    <n v="0"/>
    <n v="13849.82"/>
    <s v=" "/>
    <s v=" "/>
    <s v="32L00848"/>
    <n v="14191.61"/>
    <n v="0"/>
    <n v="0"/>
    <n v="354.91"/>
    <n v="13.12"/>
    <n v="17126.89"/>
    <n v="0"/>
    <n v="0"/>
    <n v="3665.21"/>
    <n v="388.14"/>
    <n v="14500.86"/>
    <n v="0"/>
    <n v="0"/>
    <n v="354.91"/>
    <n v="45.66"/>
    <n v="17126.89"/>
    <n v="0"/>
    <n v="0"/>
    <n v="3310.3"/>
    <n v="375.02"/>
    <n v="0"/>
    <n v="0"/>
    <n v="0"/>
    <n v="0"/>
    <n v="0"/>
  </r>
  <r>
    <s v="SCOTS ESTATES #8"/>
    <n v="7566"/>
    <s v="001"/>
    <m/>
    <s v="32-L00-850"/>
    <x v="4"/>
    <x v="264"/>
    <s v="850"/>
    <x v="1626"/>
    <s v="DISTRICT ACCOUNTS"/>
    <m/>
    <x v="2052"/>
    <s v="SCOTS ESTATES #8    "/>
    <s v=" "/>
    <s v=" "/>
    <n v="32"/>
    <s v="L00"/>
    <n v="850"/>
    <n v="319122"/>
    <n v="0"/>
    <n v="9495.8700000000008"/>
    <s v=" "/>
    <s v=" "/>
    <s v="32L00850"/>
    <n v="9721.92"/>
    <n v="0"/>
    <n v="0"/>
    <n v="232.34"/>
    <n v="6.29"/>
    <n v="11623.23"/>
    <n v="0"/>
    <n v="0"/>
    <n v="2399.91"/>
    <n v="272.55"/>
    <n v="9921.23"/>
    <n v="0"/>
    <n v="0"/>
    <n v="232.34"/>
    <n v="33.03"/>
    <n v="11623.23"/>
    <n v="0"/>
    <n v="0"/>
    <n v="2167.5700000000002"/>
    <n v="266.26"/>
    <n v="0"/>
    <n v="0"/>
    <n v="0"/>
    <n v="0"/>
    <n v="0"/>
  </r>
  <r>
    <s v="SCOTS ESTATES #9"/>
    <n v="7567"/>
    <s v="001"/>
    <m/>
    <s v="32-L00-851"/>
    <x v="4"/>
    <x v="264"/>
    <s v="851"/>
    <x v="1627"/>
    <s v="DISTRICT ACCOUNTS"/>
    <m/>
    <x v="2053"/>
    <s v="SCOTS ESTATES #9    "/>
    <s v=" "/>
    <s v=" "/>
    <n v="32"/>
    <s v="L00"/>
    <n v="851"/>
    <n v="319122"/>
    <n v="0"/>
    <n v="5775.26"/>
    <s v=" "/>
    <s v=" "/>
    <s v="32L00851"/>
    <n v="5920.09"/>
    <n v="0"/>
    <n v="0"/>
    <n v="148.43"/>
    <n v="3.6"/>
    <n v="7165.72"/>
    <n v="0"/>
    <n v="0"/>
    <n v="1532.91"/>
    <n v="142.44999999999999"/>
    <n v="6055.17"/>
    <n v="0"/>
    <n v="0"/>
    <n v="148.43"/>
    <n v="13.35"/>
    <n v="7165.72"/>
    <n v="0"/>
    <n v="0"/>
    <n v="1384.48"/>
    <n v="138.85"/>
    <n v="0"/>
    <n v="0"/>
    <n v="0"/>
    <n v="0"/>
    <n v="0"/>
  </r>
  <r>
    <s v="SCOTS ESTATES #16"/>
    <n v="7568"/>
    <s v="001"/>
    <m/>
    <s v="32-L00-868"/>
    <x v="4"/>
    <x v="264"/>
    <s v="868"/>
    <x v="1628"/>
    <s v="DISTRICT ACCOUNTS"/>
    <m/>
    <x v="2054"/>
    <s v="SCOTS ESTATES #16   "/>
    <s v=" "/>
    <s v=" "/>
    <n v="32"/>
    <s v="L00"/>
    <n v="868"/>
    <n v="319122"/>
    <n v="0"/>
    <n v="7975.69"/>
    <s v=" "/>
    <s v=" "/>
    <s v="32L00868"/>
    <n v="8170.66"/>
    <n v="0"/>
    <n v="0"/>
    <n v="200.04"/>
    <n v="5.07"/>
    <n v="9847.01"/>
    <n v="0"/>
    <n v="0"/>
    <n v="2066.1"/>
    <n v="194.78"/>
    <n v="8342.86"/>
    <n v="0"/>
    <n v="0"/>
    <n v="200.04"/>
    <n v="27.84"/>
    <n v="9847.01"/>
    <n v="0"/>
    <n v="0"/>
    <n v="1866.06"/>
    <n v="189.71"/>
    <n v="0"/>
    <n v="0"/>
    <n v="0"/>
    <n v="0"/>
    <n v="0"/>
  </r>
  <r>
    <s v="SCOTS HIGHLANDS #1"/>
    <n v="7569"/>
    <s v="001"/>
    <m/>
    <s v="32-L00-802"/>
    <x v="4"/>
    <x v="264"/>
    <s v="802"/>
    <x v="1629"/>
    <s v="DISTRICT ACCOUNTS"/>
    <m/>
    <x v="2055"/>
    <s v="SCOTS HIGHLANDS #1  "/>
    <s v=" "/>
    <s v=" "/>
    <n v="32"/>
    <s v="L00"/>
    <n v="802"/>
    <n v="319122"/>
    <n v="0"/>
    <n v="2394.02"/>
    <s v=" "/>
    <s v=" "/>
    <s v="32L00802"/>
    <n v="2448.19"/>
    <n v="0"/>
    <n v="0"/>
    <n v="58.08"/>
    <n v="3.91"/>
    <n v="2908.99"/>
    <n v="0"/>
    <n v="0"/>
    <n v="599.91"/>
    <n v="84.94"/>
    <n v="2496.42"/>
    <n v="0"/>
    <n v="0"/>
    <n v="58.08"/>
    <n v="9.85"/>
    <n v="2908.99"/>
    <n v="0"/>
    <n v="0"/>
    <n v="541.83000000000004"/>
    <n v="81.03"/>
    <n v="0"/>
    <n v="0"/>
    <n v="0"/>
    <n v="0"/>
    <n v="0"/>
  </r>
  <r>
    <s v="SCOTS HIGHLANDS #2"/>
    <n v="7570"/>
    <s v="001"/>
    <m/>
    <s v="32-L00-813"/>
    <x v="4"/>
    <x v="264"/>
    <s v="813"/>
    <x v="1630"/>
    <s v="DISTRICT ACCOUNTS"/>
    <m/>
    <x v="2056"/>
    <s v="SCOTS HIGHLANDS #2  "/>
    <s v=" "/>
    <s v=" "/>
    <n v="32"/>
    <s v="L00"/>
    <n v="813"/>
    <n v="319122"/>
    <n v="0"/>
    <n v="2558.14"/>
    <s v=" "/>
    <s v=" "/>
    <s v="32L00813"/>
    <n v="2621.61"/>
    <n v="0"/>
    <n v="0"/>
    <n v="64.55"/>
    <n v="1.08"/>
    <n v="3147.92"/>
    <n v="0"/>
    <n v="0"/>
    <n v="666.59"/>
    <n v="76.81"/>
    <n v="2677.15"/>
    <n v="0"/>
    <n v="0"/>
    <n v="64.55"/>
    <n v="9.01"/>
    <n v="3147.92"/>
    <n v="0"/>
    <n v="0"/>
    <n v="602.04"/>
    <n v="75.73"/>
    <n v="0"/>
    <n v="0"/>
    <n v="0"/>
    <n v="0"/>
    <n v="0"/>
  </r>
  <r>
    <s v="SCOTS HIGHLANDS #4"/>
    <n v="7571"/>
    <s v="001"/>
    <m/>
    <s v="32-L00-864"/>
    <x v="4"/>
    <x v="264"/>
    <s v="864"/>
    <x v="1631"/>
    <s v="DISTRICT ACCOUNTS"/>
    <m/>
    <x v="2057"/>
    <s v="SCOTS HIGHLANDS #4  "/>
    <s v=" "/>
    <s v=" "/>
    <n v="32"/>
    <s v="L00"/>
    <n v="864"/>
    <n v="319122"/>
    <n v="0"/>
    <n v="1469.16"/>
    <s v=" "/>
    <s v=" "/>
    <s v="32L00864"/>
    <n v="1510.87"/>
    <n v="0"/>
    <n v="0"/>
    <n v="42.72"/>
    <n v="1.01"/>
    <n v="1856.13"/>
    <n v="0"/>
    <n v="0"/>
    <n v="442.16"/>
    <n v="55.19"/>
    <n v="1544.69"/>
    <n v="0"/>
    <n v="0"/>
    <n v="42.72"/>
    <n v="8.9"/>
    <n v="1856.13"/>
    <n v="0"/>
    <n v="0"/>
    <n v="399.44"/>
    <n v="54.18"/>
    <n v="0"/>
    <n v="0"/>
    <n v="0"/>
    <n v="0"/>
    <n v="0"/>
  </r>
  <r>
    <s v="SCOTS HIGHLANDS #5"/>
    <n v="7572"/>
    <s v="001"/>
    <m/>
    <s v="32-L00-896"/>
    <x v="4"/>
    <x v="264"/>
    <s v="896"/>
    <x v="1632"/>
    <s v="DISTRICT ACCOUNTS"/>
    <m/>
    <x v="2058"/>
    <s v="SCOTS HIGHLANDS #5  "/>
    <s v=" "/>
    <s v=" "/>
    <n v="32"/>
    <s v="L00"/>
    <n v="896"/>
    <n v="319122"/>
    <n v="0"/>
    <n v="1962.2"/>
    <s v=" "/>
    <s v=" "/>
    <s v="32L00896"/>
    <n v="2013.85"/>
    <n v="0"/>
    <n v="0"/>
    <n v="51.65"/>
    <n v="0"/>
    <n v="2448.0700000000002"/>
    <n v="0"/>
    <n v="0"/>
    <n v="533.30999999999995"/>
    <n v="47.44"/>
    <n v="2061.2800000000002"/>
    <n v="0"/>
    <n v="0"/>
    <n v="51.65"/>
    <n v="4.22"/>
    <n v="2448.0700000000002"/>
    <n v="0"/>
    <n v="0"/>
    <n v="481.66"/>
    <n v="47.44"/>
    <n v="0"/>
    <n v="0"/>
    <n v="0"/>
    <n v="0"/>
    <n v="0"/>
  </r>
  <r>
    <s v="SCOTS CTY ACRES #1"/>
    <n v="7573"/>
    <s v="001"/>
    <m/>
    <s v="32-L00-837"/>
    <x v="4"/>
    <x v="264"/>
    <s v="837"/>
    <x v="1633"/>
    <s v="DISTRICT ACCOUNTS"/>
    <m/>
    <x v="2059"/>
    <s v="SCOTS CTY ACRES #1  "/>
    <s v=" "/>
    <s v=" "/>
    <n v="32"/>
    <s v="L00"/>
    <n v="837"/>
    <n v="319122"/>
    <n v="0"/>
    <n v="4969.9399999999996"/>
    <s v=" "/>
    <s v=" "/>
    <s v="32L00837"/>
    <n v="5081.92"/>
    <n v="0"/>
    <n v="0"/>
    <n v="122.63"/>
    <n v="10.65"/>
    <n v="6071.6"/>
    <n v="0"/>
    <n v="0"/>
    <n v="1267.99"/>
    <n v="166.33"/>
    <n v="5188.6000000000004"/>
    <n v="0"/>
    <n v="0"/>
    <n v="122.63"/>
    <n v="15.95"/>
    <n v="6071.6"/>
    <n v="0"/>
    <n v="0"/>
    <n v="1145.3599999999999"/>
    <n v="155.68"/>
    <n v="0"/>
    <n v="0"/>
    <n v="0"/>
    <n v="0"/>
    <n v="0"/>
  </r>
  <r>
    <s v="SCOTS CTY ACRES #2"/>
    <n v="7574"/>
    <s v="001"/>
    <m/>
    <s v="32-L00-882"/>
    <x v="4"/>
    <x v="264"/>
    <s v="882"/>
    <x v="1634"/>
    <s v="DISTRICT ACCOUNTS"/>
    <m/>
    <x v="2060"/>
    <s v="SCOTS CTY ACRES #2  "/>
    <s v=" "/>
    <s v=" "/>
    <n v="32"/>
    <s v="L00"/>
    <n v="882"/>
    <n v="319122"/>
    <n v="0"/>
    <n v="7852.62"/>
    <s v=" "/>
    <s v=" "/>
    <s v="32L00882"/>
    <n v="8047.84"/>
    <n v="0"/>
    <n v="0"/>
    <n v="203.55"/>
    <n v="8.33"/>
    <n v="9706.82"/>
    <n v="0"/>
    <n v="0"/>
    <n v="2103.12"/>
    <n v="248.92"/>
    <n v="8229.61"/>
    <n v="0"/>
    <n v="0"/>
    <n v="203.55"/>
    <n v="21.78"/>
    <n v="9706.82"/>
    <n v="0"/>
    <n v="0"/>
    <n v="1899.57"/>
    <n v="240.59"/>
    <n v="0"/>
    <n v="0"/>
    <n v="0"/>
    <n v="0"/>
    <n v="0"/>
  </r>
  <r>
    <s v="DESERT FOOTHILLS EST 5"/>
    <n v="7575"/>
    <s v="001"/>
    <m/>
    <s v="32-L00-B03"/>
    <x v="4"/>
    <x v="264"/>
    <s v="B03"/>
    <x v="1635"/>
    <s v="DISTRICT ACCOUNTS"/>
    <m/>
    <x v="2061"/>
    <s v="DES FOOTHILLS EST 5 "/>
    <s v=" "/>
    <s v=" "/>
    <n v="32"/>
    <s v="L00"/>
    <s v="B03"/>
    <n v="319122"/>
    <n v="0"/>
    <n v="3046"/>
    <s v=" "/>
    <s v=" "/>
    <s v="32L00B03"/>
    <n v="3322.38"/>
    <n v="0"/>
    <n v="0"/>
    <n v="419.53"/>
    <n v="143.15"/>
    <n v="3025.4"/>
    <n v="0"/>
    <n v="0"/>
    <n v="4232.7"/>
    <n v="4253.3"/>
    <n v="3536.2"/>
    <n v="0"/>
    <n v="0"/>
    <n v="419.53"/>
    <n v="205.71"/>
    <n v="3025.4"/>
    <n v="0"/>
    <n v="0"/>
    <n v="3813.17"/>
    <n v="4110.1499999999996"/>
    <n v="0"/>
    <n v="0"/>
    <n v="0"/>
    <n v="0"/>
    <n v="0"/>
  </r>
  <r>
    <s v="DESERT FOOTHILLS ESTATE #6"/>
    <n v="7576"/>
    <s v="001"/>
    <m/>
    <s v="32-L00-B07"/>
    <x v="4"/>
    <x v="264"/>
    <s v="B07"/>
    <x v="1636"/>
    <s v="DISTRICT ACCOUNTS"/>
    <m/>
    <x v="2062"/>
    <s v="DESERT FOOTHILLS #6 "/>
    <s v=" "/>
    <s v=" "/>
    <n v="32"/>
    <s v="L00"/>
    <s v="B07"/>
    <n v="319122"/>
    <n v="0"/>
    <n v="4229.53"/>
    <s v=" "/>
    <s v=" "/>
    <s v="32L00B07"/>
    <n v="4611.62"/>
    <n v="0"/>
    <n v="0"/>
    <n v="580.29999999999995"/>
    <n v="198.21"/>
    <n v="4110.34"/>
    <n v="0"/>
    <n v="0"/>
    <n v="5859.21"/>
    <n v="5978.4"/>
    <n v="4835.05"/>
    <n v="0"/>
    <n v="0"/>
    <n v="580.29999999999995"/>
    <n v="356.87"/>
    <n v="4110.34"/>
    <n v="0"/>
    <n v="0"/>
    <n v="5278.91"/>
    <n v="5780.19"/>
    <n v="0"/>
    <n v="0"/>
    <n v="0"/>
    <n v="0"/>
    <n v="0"/>
  </r>
  <r>
    <s v="DESERT SAGUARO EST#1"/>
    <n v="7577"/>
    <s v="001"/>
    <m/>
    <s v="32-L00-329"/>
    <x v="4"/>
    <x v="264"/>
    <s v="329"/>
    <x v="1637"/>
    <s v="DISTRICT ACCOUNTS"/>
    <m/>
    <x v="2063"/>
    <s v="DESERT SAGUARO EST#1"/>
    <s v=" "/>
    <s v=" "/>
    <n v="32"/>
    <s v="L00"/>
    <n v="329"/>
    <n v="319122"/>
    <n v="0"/>
    <n v="3491.4"/>
    <s v=" "/>
    <s v=" "/>
    <s v="32L00329"/>
    <n v="3855.56"/>
    <n v="0"/>
    <n v="0"/>
    <n v="445.12"/>
    <n v="80.959999999999994"/>
    <n v="3253.45"/>
    <n v="0"/>
    <n v="0"/>
    <n v="4486.93"/>
    <n v="4724.88"/>
    <n v="4059.1"/>
    <n v="0"/>
    <n v="0"/>
    <n v="445.12"/>
    <n v="241.58"/>
    <n v="3253.45"/>
    <n v="0"/>
    <n v="0"/>
    <n v="4041.81"/>
    <n v="4643.92"/>
    <n v="0"/>
    <n v="0"/>
    <n v="0"/>
    <n v="0"/>
    <n v="0"/>
  </r>
  <r>
    <s v="DESERT SAGUARO ESTATE NO. 2"/>
    <n v="7578"/>
    <s v="001"/>
    <m/>
    <s v="32-L00-348"/>
    <x v="4"/>
    <x v="264"/>
    <s v="348"/>
    <x v="1638"/>
    <s v="DISTRICT ACCOUNTS"/>
    <m/>
    <x v="2064"/>
    <s v="DESRT SAGUARO EST #2"/>
    <s v=" "/>
    <s v=" "/>
    <n v="32"/>
    <s v="L00"/>
    <n v="348"/>
    <n v="319122"/>
    <n v="0"/>
    <n v="1216.8699999999999"/>
    <s v=" "/>
    <s v=" "/>
    <s v="32L00348"/>
    <n v="1404.31"/>
    <n v="0"/>
    <n v="0"/>
    <n v="187.44"/>
    <n v="0"/>
    <n v="1383.83"/>
    <n v="0"/>
    <n v="0"/>
    <n v="1889.43"/>
    <n v="1722.47"/>
    <n v="1512.83"/>
    <n v="0"/>
    <n v="0"/>
    <n v="187.44"/>
    <n v="78.92"/>
    <n v="1383.83"/>
    <n v="0"/>
    <n v="0"/>
    <n v="1701.99"/>
    <n v="1722.47"/>
    <n v="0"/>
    <n v="0"/>
    <n v="0"/>
    <n v="0"/>
    <n v="0"/>
  </r>
  <r>
    <s v="DESERT SANDS G &amp; CC #3"/>
    <n v="7579"/>
    <s v="001"/>
    <m/>
    <s v="32-L00-A72"/>
    <x v="4"/>
    <x v="264"/>
    <s v="A72"/>
    <x v="1639"/>
    <s v="DISTRICT ACCOUNTS"/>
    <m/>
    <x v="2065"/>
    <s v="DESERT SANDS G&amp;CC #3"/>
    <s v=" "/>
    <s v=" "/>
    <n v="32"/>
    <s v="L00"/>
    <s v="A72"/>
    <n v="319122"/>
    <n v="0"/>
    <n v="4241.17"/>
    <s v=" "/>
    <s v=" "/>
    <s v="32L00A72"/>
    <n v="4532.1099999999997"/>
    <n v="0"/>
    <n v="0"/>
    <n v="639.51"/>
    <n v="348.57"/>
    <n v="3177.03"/>
    <n v="0"/>
    <n v="0"/>
    <n v="6460.16"/>
    <n v="7524.3"/>
    <n v="4758.95"/>
    <n v="0"/>
    <n v="0"/>
    <n v="639.51"/>
    <n v="412.67"/>
    <n v="3177.03"/>
    <n v="0"/>
    <n v="0"/>
    <n v="5820.65"/>
    <n v="7175.73"/>
    <n v="0"/>
    <n v="0"/>
    <n v="0"/>
    <n v="0"/>
    <n v="0"/>
  </r>
  <r>
    <s v="DESERT SANDS G &amp; CC #4"/>
    <n v="7580"/>
    <s v="001"/>
    <m/>
    <s v="32-L00-B21"/>
    <x v="4"/>
    <x v="264"/>
    <s v="B21"/>
    <x v="1640"/>
    <s v="DISTRICT ACCOUNTS"/>
    <m/>
    <x v="2066"/>
    <s v="DESERT SANDS G&amp;CC #4"/>
    <s v=" "/>
    <s v=" "/>
    <n v="32"/>
    <s v="L00"/>
    <s v="B21"/>
    <n v="319122"/>
    <n v="0"/>
    <n v="7199.64"/>
    <s v=" "/>
    <s v=" "/>
    <s v="32L00B21"/>
    <n v="7749.87"/>
    <n v="0"/>
    <n v="0"/>
    <n v="1005.61"/>
    <n v="455.38"/>
    <n v="6121.05"/>
    <n v="0"/>
    <n v="0"/>
    <n v="10137.43"/>
    <n v="11216.02"/>
    <n v="8171.44"/>
    <n v="0"/>
    <n v="0"/>
    <n v="1005.61"/>
    <n v="584.04"/>
    <n v="6121.05"/>
    <n v="0"/>
    <n v="0"/>
    <n v="9131.82"/>
    <n v="10760.64"/>
    <n v="0"/>
    <n v="0"/>
    <n v="0"/>
    <n v="0"/>
    <n v="0"/>
  </r>
  <r>
    <s v="DESERT SANDS G&amp;CC #7"/>
    <n v="7581"/>
    <s v="001"/>
    <m/>
    <s v="32-L00-357"/>
    <x v="4"/>
    <x v="264"/>
    <s v="357"/>
    <x v="1641"/>
    <s v="DISTRICT ACCOUNTS"/>
    <m/>
    <x v="2067"/>
    <s v="DESERT SANDS G&amp;CC #7"/>
    <s v=" "/>
    <s v=" "/>
    <n v="32"/>
    <s v="L00"/>
    <n v="357"/>
    <n v="319122"/>
    <n v="0"/>
    <n v="3377.56"/>
    <s v=" "/>
    <s v=" "/>
    <s v="32L00357"/>
    <n v="3631.84"/>
    <n v="0"/>
    <n v="0"/>
    <n v="476.22"/>
    <n v="221.94"/>
    <n v="2596.17"/>
    <n v="0"/>
    <n v="0"/>
    <n v="4799.3500000000004"/>
    <n v="5580.74"/>
    <n v="3481.52"/>
    <n v="0"/>
    <n v="0"/>
    <n v="476.22"/>
    <n v="626.54"/>
    <n v="2596.17"/>
    <n v="0"/>
    <n v="0"/>
    <n v="4323.13"/>
    <n v="5358.8"/>
    <n v="0"/>
    <n v="0"/>
    <n v="0"/>
    <n v="0"/>
    <n v="0"/>
  </r>
  <r>
    <s v="DESERT SANDS G&amp;CC 8"/>
    <n v="7582"/>
    <s v="001"/>
    <m/>
    <s v="32-L00-492"/>
    <x v="4"/>
    <x v="264"/>
    <s v="492"/>
    <x v="1642"/>
    <s v="DISTRICT ACCOUNTS"/>
    <m/>
    <x v="2068"/>
    <s v="DESERT SANDS G&amp;CC 8 "/>
    <s v=" "/>
    <s v=" "/>
    <n v="32"/>
    <s v="L00"/>
    <n v="492"/>
    <n v="319122"/>
    <n v="0"/>
    <n v="3420.41"/>
    <s v=" "/>
    <s v=" "/>
    <s v="32L00492"/>
    <n v="3847.52"/>
    <n v="0"/>
    <n v="0"/>
    <n v="500.07"/>
    <n v="72.959999999999994"/>
    <n v="3495.35"/>
    <n v="0"/>
    <n v="0"/>
    <n v="5040.6099999999997"/>
    <n v="4965.67"/>
    <n v="4104.2700000000004"/>
    <n v="0"/>
    <n v="0"/>
    <n v="500.07"/>
    <n v="243.32"/>
    <n v="3495.35"/>
    <n v="0"/>
    <n v="0"/>
    <n v="4540.54"/>
    <n v="4892.71"/>
    <n v="0"/>
    <n v="0"/>
    <n v="0"/>
    <n v="0"/>
    <n v="0"/>
  </r>
  <r>
    <s v="DESERT SANDS UNIT #6"/>
    <n v="7583"/>
    <s v="001"/>
    <m/>
    <s v="32-L00-356"/>
    <x v="4"/>
    <x v="264"/>
    <s v="356"/>
    <x v="1643"/>
    <s v="DISTRICT ACCOUNTS"/>
    <m/>
    <x v="2069"/>
    <s v="DESERT SANDS UNIT #6"/>
    <s v=" "/>
    <s v=" "/>
    <n v="32"/>
    <s v="L00"/>
    <n v="356"/>
    <n v="319122"/>
    <n v="0"/>
    <n v="1947.29"/>
    <s v=" "/>
    <s v=" "/>
    <s v="32L00356"/>
    <n v="2117.8200000000002"/>
    <n v="0"/>
    <n v="0"/>
    <n v="285.76"/>
    <n v="115.23"/>
    <n v="1565.58"/>
    <n v="0"/>
    <n v="0"/>
    <n v="2879.86"/>
    <n v="3261.57"/>
    <n v="2082.8200000000002"/>
    <n v="0"/>
    <n v="0"/>
    <n v="285.76"/>
    <n v="320.76"/>
    <n v="1565.58"/>
    <n v="0"/>
    <n v="0"/>
    <n v="2594.1"/>
    <n v="3146.34"/>
    <n v="0"/>
    <n v="0"/>
    <n v="0"/>
    <n v="0"/>
    <n v="0"/>
  </r>
  <r>
    <s v="DESERT SKIES"/>
    <n v="7584"/>
    <s v="001"/>
    <m/>
    <s v="32-L00-451"/>
    <x v="4"/>
    <x v="264"/>
    <s v="451"/>
    <x v="1644"/>
    <s v="DISTRICT ACCOUNTS"/>
    <m/>
    <x v="2070"/>
    <s v="DESERT SKIES        "/>
    <s v=" "/>
    <s v=" "/>
    <n v="32"/>
    <s v="L00"/>
    <n v="451"/>
    <n v="319122"/>
    <n v="0"/>
    <n v="1269.47"/>
    <s v=" "/>
    <s v=" "/>
    <s v="32L00451"/>
    <n v="1398.1"/>
    <n v="0"/>
    <n v="0"/>
    <n v="190.53"/>
    <n v="61.9"/>
    <n v="1242.96"/>
    <n v="0"/>
    <n v="0"/>
    <n v="1920.35"/>
    <n v="1946.86"/>
    <n v="1537.38"/>
    <n v="0"/>
    <n v="0"/>
    <n v="190.53"/>
    <n v="51.25"/>
    <n v="1242.96"/>
    <n v="0"/>
    <n v="0"/>
    <n v="1729.82"/>
    <n v="1884.96"/>
    <n v="0"/>
    <n v="0"/>
    <n v="0"/>
    <n v="0"/>
    <n v="0"/>
  </r>
  <r>
    <s v="DESERT SKIES #2"/>
    <n v="7585"/>
    <s v="001"/>
    <m/>
    <s v="32-L00-396"/>
    <x v="4"/>
    <x v="264"/>
    <s v="396"/>
    <x v="1645"/>
    <s v="DISTRICT ACCOUNTS"/>
    <m/>
    <x v="2071"/>
    <s v="DESERT SKIES #2     "/>
    <s v=" "/>
    <s v=" "/>
    <n v="32"/>
    <s v="L00"/>
    <n v="396"/>
    <n v="319122"/>
    <n v="0"/>
    <n v="1699.35"/>
    <s v=" "/>
    <s v=" "/>
    <s v="32L00396"/>
    <n v="1895.89"/>
    <n v="0"/>
    <n v="0"/>
    <n v="239.89"/>
    <n v="43.35"/>
    <n v="1786.9"/>
    <n v="0"/>
    <n v="0"/>
    <n v="2419.0300000000002"/>
    <n v="2331.48"/>
    <n v="2042.8"/>
    <n v="0"/>
    <n v="0"/>
    <n v="239.89"/>
    <n v="92.98"/>
    <n v="1786.9"/>
    <n v="0"/>
    <n v="0"/>
    <n v="2179.14"/>
    <n v="2288.13"/>
    <n v="0"/>
    <n v="0"/>
    <n v="0"/>
    <n v="0"/>
    <n v="0"/>
  </r>
  <r>
    <s v="COX HEIGHTS #1"/>
    <n v="7586"/>
    <s v="001"/>
    <m/>
    <s v="32-L00-838"/>
    <x v="4"/>
    <x v="264"/>
    <s v="838"/>
    <x v="1646"/>
    <s v="DISTRICT ACCOUNTS"/>
    <m/>
    <x v="2072"/>
    <s v="COX HEIGHTS #1      "/>
    <s v=" "/>
    <s v=" "/>
    <n v="32"/>
    <s v="L00"/>
    <n v="838"/>
    <n v="319122"/>
    <n v="0"/>
    <n v="4638.93"/>
    <s v=" "/>
    <s v=" "/>
    <s v="32L00838"/>
    <n v="4752.09"/>
    <n v="0"/>
    <n v="0"/>
    <n v="116.15"/>
    <n v="2.99"/>
    <n v="5705.3"/>
    <n v="0"/>
    <n v="0"/>
    <n v="1199.52"/>
    <n v="133.15"/>
    <n v="4852.53"/>
    <n v="0"/>
    <n v="0"/>
    <n v="116.15"/>
    <n v="15.71"/>
    <n v="5705.3"/>
    <n v="0"/>
    <n v="0"/>
    <n v="1083.3699999999999"/>
    <n v="130.16"/>
    <n v="0"/>
    <n v="0"/>
    <n v="0"/>
    <n v="0"/>
    <n v="0"/>
  </r>
  <r>
    <s v="COX HEIGHTS #2"/>
    <n v="7587"/>
    <s v="001"/>
    <m/>
    <s v="32-L00-839"/>
    <x v="4"/>
    <x v="264"/>
    <s v="839"/>
    <x v="1647"/>
    <s v="DISTRICT ACCOUNTS"/>
    <m/>
    <x v="2073"/>
    <s v="COX HEIGHTS #2      "/>
    <s v=" "/>
    <s v=" "/>
    <n v="32"/>
    <s v="L00"/>
    <n v="839"/>
    <n v="319122"/>
    <n v="0"/>
    <n v="12340.6"/>
    <s v=" "/>
    <s v=" "/>
    <s v="32L00839"/>
    <n v="12659.65"/>
    <n v="0"/>
    <n v="0"/>
    <n v="326.16000000000003"/>
    <n v="7.11"/>
    <n v="15399.43"/>
    <n v="0"/>
    <n v="0"/>
    <n v="3369"/>
    <n v="310.17"/>
    <n v="12956"/>
    <n v="0"/>
    <n v="0"/>
    <n v="326.16000000000003"/>
    <n v="29.81"/>
    <n v="15399.43"/>
    <n v="0"/>
    <n v="0"/>
    <n v="3042.84"/>
    <n v="303.06"/>
    <n v="0"/>
    <n v="0"/>
    <n v="0"/>
    <n v="0"/>
    <n v="0"/>
  </r>
  <r>
    <s v="COX HT 3 &amp; SCTS E 12"/>
    <n v="7588"/>
    <s v="001"/>
    <m/>
    <s v="32-L00-853"/>
    <x v="4"/>
    <x v="264"/>
    <s v="853"/>
    <x v="1648"/>
    <s v="DISTRICT ACCOUNTS"/>
    <m/>
    <x v="2074"/>
    <s v="COX HT 3 &amp; SCTS E 12"/>
    <s v=" "/>
    <s v=" "/>
    <n v="32"/>
    <s v="L00"/>
    <n v="853"/>
    <n v="319122"/>
    <n v="0"/>
    <n v="11841.04"/>
    <s v=" "/>
    <s v=" "/>
    <s v="32L00853"/>
    <n v="12130.99"/>
    <n v="0"/>
    <n v="0"/>
    <n v="296.85000000000002"/>
    <n v="6.9"/>
    <n v="14539.5"/>
    <n v="0"/>
    <n v="0"/>
    <n v="3066.01"/>
    <n v="367.55"/>
    <n v="12392.39"/>
    <n v="0"/>
    <n v="0"/>
    <n v="296.85000000000002"/>
    <n v="35.450000000000003"/>
    <n v="14539.5"/>
    <n v="0"/>
    <n v="0"/>
    <n v="2769.16"/>
    <n v="360.65"/>
    <n v="0"/>
    <n v="0"/>
    <n v="0"/>
    <n v="0"/>
    <n v="0"/>
  </r>
  <r>
    <s v="COX HEIGHTS #4"/>
    <n v="7589"/>
    <s v="001"/>
    <m/>
    <s v="32-L00-888"/>
    <x v="4"/>
    <x v="264"/>
    <s v="888"/>
    <x v="1649"/>
    <s v="DISTRICT ACCOUNTS"/>
    <m/>
    <x v="2075"/>
    <s v="COX HEIGHTS #4      "/>
    <s v=" "/>
    <s v=" "/>
    <n v="32"/>
    <s v="L00"/>
    <n v="888"/>
    <n v="319122"/>
    <n v="0"/>
    <n v="5664.8"/>
    <s v=" "/>
    <s v=" "/>
    <s v="32L00888"/>
    <n v="5802.09"/>
    <n v="0"/>
    <n v="0"/>
    <n v="141.97999999999999"/>
    <n v="4.6900000000000004"/>
    <n v="6958.8"/>
    <n v="0"/>
    <n v="0"/>
    <n v="1466.37"/>
    <n v="172.37"/>
    <n v="5927.68"/>
    <n v="0"/>
    <n v="0"/>
    <n v="141.97999999999999"/>
    <n v="16.39"/>
    <n v="6958.8"/>
    <n v="0"/>
    <n v="0"/>
    <n v="1324.39"/>
    <n v="167.68"/>
    <n v="0"/>
    <n v="0"/>
    <n v="0"/>
    <n v="0"/>
    <n v="0"/>
  </r>
  <r>
    <s v="COX HEIGHTS #6"/>
    <n v="7590"/>
    <s v="001"/>
    <m/>
    <s v="32-L00-886"/>
    <x v="4"/>
    <x v="264"/>
    <s v="886"/>
    <x v="1650"/>
    <s v="DISTRICT ACCOUNTS"/>
    <m/>
    <x v="2076"/>
    <s v="COX HEIGHTS #6      "/>
    <s v=" "/>
    <s v=" "/>
    <n v="32"/>
    <s v="L00"/>
    <n v="886"/>
    <n v="319122"/>
    <n v="0"/>
    <n v="1546.37"/>
    <s v=" "/>
    <s v=" "/>
    <s v="32L00886"/>
    <n v="1583.07"/>
    <n v="0"/>
    <n v="0"/>
    <n v="38.72"/>
    <n v="2.02"/>
    <n v="1899.81"/>
    <n v="0"/>
    <n v="0"/>
    <n v="399.87"/>
    <n v="46.43"/>
    <n v="1614.64"/>
    <n v="0"/>
    <n v="0"/>
    <n v="38.72"/>
    <n v="7.15"/>
    <n v="1899.81"/>
    <n v="0"/>
    <n v="0"/>
    <n v="361.15"/>
    <n v="44.41"/>
    <n v="0"/>
    <n v="0"/>
    <n v="0"/>
    <n v="0"/>
    <n v="0"/>
  </r>
  <r>
    <s v="COX HEIGHTS #7"/>
    <n v="7591"/>
    <s v="001"/>
    <m/>
    <s v="32-L00-885"/>
    <x v="4"/>
    <x v="264"/>
    <s v="885"/>
    <x v="1651"/>
    <s v="DISTRICT ACCOUNTS"/>
    <m/>
    <x v="2077"/>
    <s v="COX HEIGHTS #7      "/>
    <s v=" "/>
    <s v=" "/>
    <n v="32"/>
    <s v="L00"/>
    <n v="885"/>
    <n v="319122"/>
    <n v="0"/>
    <n v="2269.4299999999998"/>
    <s v=" "/>
    <s v=" "/>
    <s v="32L00885"/>
    <n v="2326.34"/>
    <n v="0"/>
    <n v="0"/>
    <n v="58.08"/>
    <n v="1.17"/>
    <n v="2798.24"/>
    <n v="0"/>
    <n v="0"/>
    <n v="599.78"/>
    <n v="70.97"/>
    <n v="2378.4299999999998"/>
    <n v="0"/>
    <n v="0"/>
    <n v="58.08"/>
    <n v="5.99"/>
    <n v="2798.24"/>
    <n v="0"/>
    <n v="0"/>
    <n v="541.70000000000005"/>
    <n v="69.8"/>
    <n v="0"/>
    <n v="0"/>
    <n v="0"/>
    <n v="0"/>
    <n v="0"/>
  </r>
  <r>
    <s v="LITCHFIELD PARK 17 UNIT 2"/>
    <n v="7592"/>
    <s v="001"/>
    <m/>
    <s v="32-L00-B28"/>
    <x v="4"/>
    <x v="264"/>
    <s v="B28"/>
    <x v="1652"/>
    <s v="DISTRICT ACCOUNTS"/>
    <m/>
    <x v="2078"/>
    <s v="LITCHFIELD PARK 17  "/>
    <s v=" "/>
    <s v=" "/>
    <n v="32"/>
    <s v="L00"/>
    <s v="B28"/>
    <n v="319122"/>
    <n v="0"/>
    <n v="3191.42"/>
    <s v=" "/>
    <s v=" "/>
    <s v="32L00B28"/>
    <n v="3401.24"/>
    <n v="0"/>
    <n v="0"/>
    <n v="444.18"/>
    <n v="234.36"/>
    <n v="3075.6"/>
    <n v="0"/>
    <n v="0"/>
    <n v="4387.72"/>
    <n v="4503.54"/>
    <n v="3839.35"/>
    <n v="0"/>
    <n v="0"/>
    <n v="444.18"/>
    <n v="6.07"/>
    <n v="3075.6"/>
    <n v="0"/>
    <n v="0"/>
    <n v="3943.54"/>
    <n v="4269.18"/>
    <n v="0"/>
    <n v="0"/>
    <n v="0"/>
    <n v="0"/>
    <n v="0"/>
  </r>
  <r>
    <s v="LITCHFIELD PARK NO. 18"/>
    <n v="7593"/>
    <s v="001"/>
    <m/>
    <s v="32-L00-386"/>
    <x v="4"/>
    <x v="264"/>
    <s v="386"/>
    <x v="1653"/>
    <s v="DISTRICT ACCOUNTS"/>
    <m/>
    <x v="2079"/>
    <s v="LITCHFIELD PARK #18 "/>
    <s v=" "/>
    <s v=" "/>
    <n v="32"/>
    <s v="L00"/>
    <n v="386"/>
    <n v="319122"/>
    <n v="0"/>
    <n v="3480.68"/>
    <s v=" "/>
    <s v=" "/>
    <s v="32L00386"/>
    <n v="3803.65"/>
    <n v="0"/>
    <n v="0"/>
    <n v="510.89"/>
    <n v="187.92"/>
    <n v="3312.59"/>
    <n v="0"/>
    <n v="0"/>
    <n v="5043.1099999999997"/>
    <n v="5211.2"/>
    <n v="3554.23"/>
    <n v="0"/>
    <n v="0"/>
    <n v="510.89"/>
    <n v="760.31"/>
    <n v="3312.59"/>
    <n v="0"/>
    <n v="0"/>
    <n v="4532.22"/>
    <n v="5023.28"/>
    <n v="0"/>
    <n v="0"/>
    <n v="0"/>
    <n v="0"/>
    <n v="0"/>
  </r>
  <r>
    <s v="LITCHFIELD PARK #19"/>
    <n v="7594"/>
    <s v="001"/>
    <m/>
    <s v="32-L00-A75"/>
    <x v="4"/>
    <x v="264"/>
    <s v="A75"/>
    <x v="1654"/>
    <s v="DISTRICT ACCOUNTS"/>
    <m/>
    <x v="2080"/>
    <s v="LITCHFIELD PARK #19 "/>
    <s v=" "/>
    <s v=" "/>
    <n v="32"/>
    <s v="L00"/>
    <s v="A75"/>
    <n v="319122"/>
    <n v="0"/>
    <n v="3136.68"/>
    <s v=" "/>
    <s v=" "/>
    <s v="32L00A75"/>
    <n v="3420.87"/>
    <n v="0"/>
    <n v="0"/>
    <n v="594.16"/>
    <n v="309.97000000000003"/>
    <n v="2744.86"/>
    <n v="0"/>
    <n v="0"/>
    <n v="5863.59"/>
    <n v="6255.41"/>
    <n v="3725.76"/>
    <n v="0"/>
    <n v="0"/>
    <n v="594.16"/>
    <n v="289.27"/>
    <n v="2744.86"/>
    <n v="0"/>
    <n v="0"/>
    <n v="5269.43"/>
    <n v="5945.44"/>
    <n v="0"/>
    <n v="0"/>
    <n v="0"/>
    <n v="0"/>
    <n v="0"/>
  </r>
  <r>
    <s v="LITCHFIELD VISTA VIEWS II"/>
    <n v="7595"/>
    <s v="001"/>
    <m/>
    <s v="32-L00-H45"/>
    <x v="4"/>
    <x v="264"/>
    <s v="H45"/>
    <x v="1655"/>
    <s v="DISTRICT ACCOUNTS"/>
    <m/>
    <x v="2081"/>
    <s v="LITCHFIELD VISTA II "/>
    <s v=" "/>
    <s v=" "/>
    <n v="32"/>
    <s v="L00"/>
    <s v="H45"/>
    <n v="319122"/>
    <n v="0"/>
    <n v="1468.85"/>
    <s v=" "/>
    <s v=" "/>
    <s v="32L00H45"/>
    <n v="1613.44"/>
    <n v="0"/>
    <n v="0"/>
    <n v="220.15"/>
    <n v="75.56"/>
    <n v="1534.04"/>
    <n v="0"/>
    <n v="0"/>
    <n v="2173.06"/>
    <n v="2107.87"/>
    <n v="1758.46"/>
    <n v="0"/>
    <n v="0"/>
    <n v="220.15"/>
    <n v="75.13"/>
    <n v="1534.04"/>
    <n v="0"/>
    <n v="0"/>
    <n v="1952.91"/>
    <n v="2032.31"/>
    <n v="0"/>
    <n v="0"/>
    <n v="0"/>
    <n v="0"/>
    <n v="0"/>
  </r>
  <r>
    <s v="LITCHFIELD VISTA VIEWS ST LIGHTING DIST"/>
    <n v="7596"/>
    <s v="001"/>
    <m/>
    <s v="32-L00-G43"/>
    <x v="4"/>
    <x v="264"/>
    <s v="G43"/>
    <x v="1656"/>
    <s v="DISTRICT ACCOUNTS"/>
    <m/>
    <x v="2082"/>
    <s v="LITCHFIELD VISTA SL "/>
    <s v=" "/>
    <s v=" "/>
    <n v="32"/>
    <s v="L00"/>
    <s v="G43"/>
    <n v="319122"/>
    <n v="0"/>
    <n v="1611.73"/>
    <s v=" "/>
    <s v=" "/>
    <s v="32L00G43"/>
    <n v="1768.78"/>
    <n v="0"/>
    <n v="0"/>
    <n v="196.07"/>
    <n v="39.020000000000003"/>
    <n v="1476.34"/>
    <n v="0"/>
    <n v="0"/>
    <n v="1935.63"/>
    <n v="2071.02"/>
    <n v="1675.83"/>
    <n v="0"/>
    <n v="0"/>
    <n v="196.07"/>
    <n v="289.02"/>
    <n v="1476.34"/>
    <n v="0"/>
    <n v="0"/>
    <n v="1739.56"/>
    <n v="2032"/>
    <n v="0"/>
    <n v="0"/>
    <n v="0"/>
    <n v="0"/>
    <n v="0"/>
  </r>
  <r>
    <s v="LTCHFLD VISTA VWS 111A&amp;B SL"/>
    <n v="7597"/>
    <s v="001"/>
    <m/>
    <s v="32-L00-H57"/>
    <x v="4"/>
    <x v="264"/>
    <s v="H57"/>
    <x v="1657"/>
    <s v="DISTRICT ACCOUNTS"/>
    <m/>
    <x v="2083"/>
    <s v="LTCHFLD VISTA VWS   "/>
    <s v=" "/>
    <s v=" "/>
    <n v="32"/>
    <s v="L00"/>
    <s v="H57"/>
    <n v="319122"/>
    <n v="0"/>
    <n v="741.29"/>
    <s v=" "/>
    <s v=" "/>
    <s v="32L00H57"/>
    <n v="845.08"/>
    <n v="0"/>
    <n v="0"/>
    <n v="115.25"/>
    <n v="11.46"/>
    <n v="808.93"/>
    <n v="0"/>
    <n v="0"/>
    <n v="1138.3499999999999"/>
    <n v="1070.71"/>
    <n v="906.04"/>
    <n v="0"/>
    <n v="0"/>
    <n v="115.25"/>
    <n v="54.29"/>
    <n v="808.93"/>
    <n v="0"/>
    <n v="0"/>
    <n v="1023.1"/>
    <n v="1059.25"/>
    <n v="0"/>
    <n v="0"/>
    <n v="0"/>
    <n v="0"/>
    <n v="0"/>
  </r>
  <r>
    <s v="LINDA VISTA"/>
    <n v="7601"/>
    <s v="001"/>
    <m/>
    <s v="32-L00-424"/>
    <x v="4"/>
    <x v="264"/>
    <s v="424"/>
    <x v="1658"/>
    <s v="DISTRICT ACCOUNTS"/>
    <m/>
    <x v="2084"/>
    <s v="LINDA VISTA         "/>
    <s v=" "/>
    <s v=" "/>
    <n v="32"/>
    <s v="L00"/>
    <n v="424"/>
    <n v="319122"/>
    <n v="0"/>
    <n v="2873.33"/>
    <s v=" "/>
    <s v=" "/>
    <s v="32L00424"/>
    <n v="3108.71"/>
    <n v="0"/>
    <n v="0"/>
    <n v="347.44"/>
    <n v="112.06"/>
    <n v="2723.36"/>
    <n v="0"/>
    <n v="0"/>
    <n v="4255.88"/>
    <n v="4405.8500000000004"/>
    <n v="3360.88"/>
    <n v="0"/>
    <n v="0"/>
    <n v="430.39"/>
    <n v="178.22"/>
    <n v="2723.36"/>
    <n v="0"/>
    <n v="0"/>
    <n v="3908.44"/>
    <n v="4293.79"/>
    <n v="0"/>
    <n v="0"/>
    <n v="0"/>
    <n v="0"/>
    <n v="0"/>
  </r>
  <r>
    <s v="LINDA VISTA #2"/>
    <n v="7602"/>
    <s v="001"/>
    <m/>
    <s v="32-L00-454"/>
    <x v="4"/>
    <x v="264"/>
    <s v="454"/>
    <x v="1659"/>
    <s v="DISTRICT ACCOUNTS"/>
    <m/>
    <x v="2085"/>
    <s v="LINDA VISTA #2      "/>
    <s v=" "/>
    <s v=" "/>
    <n v="32"/>
    <s v="L00"/>
    <n v="454"/>
    <n v="319122"/>
    <n v="0"/>
    <n v="2337.17"/>
    <s v=" "/>
    <s v=" "/>
    <s v="32L00454"/>
    <n v="2667.68"/>
    <n v="0"/>
    <n v="0"/>
    <n v="362.73"/>
    <n v="32.22"/>
    <n v="2377.52"/>
    <n v="0"/>
    <n v="0"/>
    <n v="3662.36"/>
    <n v="3622.01"/>
    <n v="2733.86"/>
    <n v="0"/>
    <n v="0"/>
    <n v="362.73"/>
    <n v="296.55"/>
    <n v="2377.52"/>
    <n v="0"/>
    <n v="0"/>
    <n v="3299.63"/>
    <n v="3589.79"/>
    <n v="0"/>
    <n v="0"/>
    <n v="0"/>
    <n v="0"/>
    <n v="0"/>
  </r>
  <r>
    <s v="WIGWAM CREEK N PH 2 &amp; 2B"/>
    <n v="7603"/>
    <s v="001"/>
    <m/>
    <s v="32-L00-H66"/>
    <x v="4"/>
    <x v="264"/>
    <s v="H66"/>
    <x v="1660"/>
    <s v="DISTRICT ACCOUNTS"/>
    <m/>
    <x v="2086"/>
    <s v="WIGWAM CREEK N PH 2 "/>
    <s v=" "/>
    <s v=" "/>
    <n v="32"/>
    <s v="L00"/>
    <s v="H66"/>
    <n v="319122"/>
    <n v="0"/>
    <n v="21618.05"/>
    <s v=" "/>
    <s v=" "/>
    <s v="32L00H66"/>
    <n v="23843.63"/>
    <n v="0"/>
    <n v="0"/>
    <n v="2860.68"/>
    <n v="635.1"/>
    <n v="22632.89"/>
    <n v="0"/>
    <n v="0"/>
    <n v="28256.53"/>
    <n v="27241.69"/>
    <n v="24967.82"/>
    <n v="0"/>
    <n v="0"/>
    <n v="2860.68"/>
    <n v="1736.49"/>
    <n v="22632.89"/>
    <n v="0"/>
    <n v="0"/>
    <n v="25395.85"/>
    <n v="26606.59"/>
    <n v="0"/>
    <n v="0"/>
    <n v="0"/>
    <n v="0"/>
    <n v="0"/>
  </r>
  <r>
    <s v="WIGWAM CREEK NORTH PH-1"/>
    <n v="7604"/>
    <s v="001"/>
    <m/>
    <s v="32-L00-H55"/>
    <x v="4"/>
    <x v="264"/>
    <s v="H55"/>
    <x v="1661"/>
    <s v="DISTRICT ACCOUNTS"/>
    <m/>
    <x v="2087"/>
    <s v="WIGWAM CREEK N PH-1 "/>
    <s v=" "/>
    <s v=" "/>
    <n v="32"/>
    <s v="L00"/>
    <s v="H55"/>
    <n v="319122"/>
    <n v="0"/>
    <n v="10375.39"/>
    <s v=" "/>
    <s v=" "/>
    <s v="32L00H55"/>
    <n v="11304.32"/>
    <n v="0"/>
    <n v="0"/>
    <n v="1336.32"/>
    <n v="407.39"/>
    <n v="10394.57"/>
    <n v="0"/>
    <n v="0"/>
    <n v="13199.61"/>
    <n v="13180.43"/>
    <n v="12018.23"/>
    <n v="0"/>
    <n v="0"/>
    <n v="1336.32"/>
    <n v="622.41"/>
    <n v="10394.57"/>
    <n v="0"/>
    <n v="0"/>
    <n v="11863.29"/>
    <n v="12773.04"/>
    <n v="0"/>
    <n v="0"/>
    <n v="0"/>
    <n v="0"/>
    <n v="0"/>
  </r>
  <r>
    <s v="WIGWAM CREEK SOUTH"/>
    <n v="7605"/>
    <s v="001"/>
    <m/>
    <s v="32-L00-H56"/>
    <x v="4"/>
    <x v="264"/>
    <s v="H56"/>
    <x v="1662"/>
    <s v="DISTRICT ACCOUNTS"/>
    <m/>
    <x v="2088"/>
    <s v="WIGWAM CREEK SOUTH  "/>
    <s v=" "/>
    <s v=" "/>
    <n v="32"/>
    <s v="L00"/>
    <s v="H56"/>
    <n v="319122"/>
    <n v="0"/>
    <n v="35661.51"/>
    <s v=" "/>
    <s v=" "/>
    <s v="32L00H56"/>
    <n v="39380.35"/>
    <n v="0"/>
    <n v="0"/>
    <n v="4654.4399999999996"/>
    <n v="935.6"/>
    <n v="36100.43"/>
    <n v="0"/>
    <n v="0"/>
    <n v="46002.73"/>
    <n v="45563.81"/>
    <n v="42383.199999999997"/>
    <n v="0"/>
    <n v="0"/>
    <n v="4654.4399999999996"/>
    <n v="1651.59"/>
    <n v="36100.43"/>
    <n v="0"/>
    <n v="0"/>
    <n v="41348.29"/>
    <n v="44628.21"/>
    <n v="0"/>
    <n v="0"/>
    <n v="0"/>
    <n v="0"/>
    <n v="0"/>
  </r>
  <r>
    <s v="AZ SKIES - MOBILE ESTATES"/>
    <n v="7606"/>
    <s v="001"/>
    <m/>
    <s v="32-L00-420"/>
    <x v="4"/>
    <x v="264"/>
    <s v="420"/>
    <x v="1663"/>
    <s v="DISTRICT ACCOUNTS"/>
    <m/>
    <x v="2089"/>
    <s v="AZ SKIES - MOB EST  "/>
    <s v=" "/>
    <s v=" "/>
    <n v="32"/>
    <s v="L00"/>
    <n v="420"/>
    <n v="319122"/>
    <n v="0"/>
    <n v="3031.05"/>
    <s v=" "/>
    <s v=" "/>
    <s v="32L00420"/>
    <n v="3375.46"/>
    <n v="0"/>
    <n v="0"/>
    <n v="445.12"/>
    <n v="100.71"/>
    <n v="2205.69"/>
    <n v="0"/>
    <n v="0"/>
    <n v="4485.7299999999996"/>
    <n v="5311.09"/>
    <n v="3263.35"/>
    <n v="0"/>
    <n v="0"/>
    <n v="445.12"/>
    <n v="557.23"/>
    <n v="2205.69"/>
    <n v="0"/>
    <n v="0"/>
    <n v="4040.61"/>
    <n v="5210.38"/>
    <n v="0"/>
    <n v="0"/>
    <n v="0"/>
    <n v="0"/>
    <n v="0"/>
  </r>
  <r>
    <s v="AZ SKIES MOB EST #2"/>
    <n v="7607"/>
    <s v="001"/>
    <m/>
    <s v="32-L00-418"/>
    <x v="4"/>
    <x v="264"/>
    <s v="418"/>
    <x v="1664"/>
    <s v="DISTRICT ACCOUNTS"/>
    <m/>
    <x v="2090"/>
    <s v="AZ SKIES MOB EST #2 "/>
    <s v=" "/>
    <s v=" "/>
    <n v="32"/>
    <s v="L00"/>
    <n v="418"/>
    <n v="319122"/>
    <n v="0"/>
    <n v="2314.88"/>
    <s v=" "/>
    <s v=" "/>
    <s v="32L00418"/>
    <n v="2627.32"/>
    <n v="0"/>
    <n v="0"/>
    <n v="351.42"/>
    <n v="38.979999999999997"/>
    <n v="1779.81"/>
    <n v="0"/>
    <n v="0"/>
    <n v="3541.28"/>
    <n v="4076.35"/>
    <n v="2681.99"/>
    <n v="0"/>
    <n v="0"/>
    <n v="351.42"/>
    <n v="296.75"/>
    <n v="1779.81"/>
    <n v="0"/>
    <n v="0"/>
    <n v="3189.86"/>
    <n v="4037.37"/>
    <n v="0"/>
    <n v="0"/>
    <n v="0"/>
    <n v="0"/>
    <n v="0"/>
  </r>
  <r>
    <s v="AZ SKIES MOB EST W2"/>
    <n v="7608"/>
    <s v="001"/>
    <m/>
    <s v="32-L00-435"/>
    <x v="4"/>
    <x v="264"/>
    <s v="435"/>
    <x v="1665"/>
    <s v="DISTRICT ACCOUNTS"/>
    <m/>
    <x v="2091"/>
    <s v="AZ SKIES MOB EST W2 "/>
    <s v=" "/>
    <s v=" "/>
    <n v="32"/>
    <s v="L00"/>
    <n v="435"/>
    <n v="319122"/>
    <n v="0"/>
    <n v="1149.51"/>
    <s v=" "/>
    <s v=" "/>
    <s v="32L00435"/>
    <n v="1352.76"/>
    <n v="0"/>
    <n v="0"/>
    <n v="234.27"/>
    <n v="31.02"/>
    <n v="1044.3499999999999"/>
    <n v="0"/>
    <n v="0"/>
    <n v="2360.6799999999998"/>
    <n v="2465.84"/>
    <n v="1518.37"/>
    <n v="0"/>
    <n v="0"/>
    <n v="234.27"/>
    <n v="68.66"/>
    <n v="1044.3499999999999"/>
    <n v="0"/>
    <n v="0"/>
    <n v="2126.41"/>
    <n v="2434.8200000000002"/>
    <n v="0"/>
    <n v="0"/>
    <n v="0"/>
    <n v="0"/>
    <n v="0"/>
  </r>
  <r>
    <s v="CASA MIA"/>
    <n v="7609"/>
    <s v="001"/>
    <m/>
    <s v="32-L00-450"/>
    <x v="4"/>
    <x v="264"/>
    <s v="450"/>
    <x v="1666"/>
    <s v="DISTRICT ACCOUNTS"/>
    <m/>
    <x v="2092"/>
    <s v="CASA MIA            "/>
    <s v=" "/>
    <s v=" "/>
    <n v="32"/>
    <s v="L00"/>
    <n v="450"/>
    <n v="319122"/>
    <n v="0"/>
    <n v="4888.59"/>
    <s v=" "/>
    <s v=" "/>
    <s v="32L00450"/>
    <n v="5499.11"/>
    <n v="0"/>
    <n v="0"/>
    <n v="723.8"/>
    <n v="113.28"/>
    <n v="4679.12"/>
    <n v="0"/>
    <n v="0"/>
    <n v="7307.92"/>
    <n v="7517.39"/>
    <n v="5899.97"/>
    <n v="0"/>
    <n v="0"/>
    <n v="723.8"/>
    <n v="322.94"/>
    <n v="4679.12"/>
    <n v="0"/>
    <n v="0"/>
    <n v="6584.12"/>
    <n v="7404.11"/>
    <n v="0"/>
    <n v="0"/>
    <n v="0"/>
    <n v="0"/>
    <n v="0"/>
  </r>
  <r>
    <s v="CASA MIA NO. 2A"/>
    <n v="7610"/>
    <s v="001"/>
    <m/>
    <s v="32-L00-310"/>
    <x v="4"/>
    <x v="264"/>
    <s v="310"/>
    <x v="1667"/>
    <s v="DISTRICT ACCOUNTS"/>
    <m/>
    <x v="2093"/>
    <s v="CASA MIA NO. 2A     "/>
    <s v=" "/>
    <s v=" "/>
    <n v="32"/>
    <s v="L00"/>
    <n v="310"/>
    <n v="319122"/>
    <n v="0"/>
    <n v="1657.89"/>
    <s v=" "/>
    <s v=" "/>
    <s v="32L00310"/>
    <n v="1871.65"/>
    <n v="0"/>
    <n v="0"/>
    <n v="238.13"/>
    <n v="24.37"/>
    <n v="1650.09"/>
    <n v="0"/>
    <n v="0"/>
    <n v="2400.27"/>
    <n v="2408.0700000000002"/>
    <n v="1941.53"/>
    <n v="0"/>
    <n v="0"/>
    <n v="238.13"/>
    <n v="168.25"/>
    <n v="1650.09"/>
    <n v="0"/>
    <n v="0"/>
    <n v="2162.14"/>
    <n v="2383.6999999999998"/>
    <n v="0"/>
    <n v="0"/>
    <n v="0"/>
    <n v="0"/>
    <n v="0"/>
  </r>
  <r>
    <s v="CASA MIA UNIT 2B"/>
    <n v="7611"/>
    <s v="001"/>
    <m/>
    <s v="32-L00-335"/>
    <x v="4"/>
    <x v="264"/>
    <s v="335"/>
    <x v="1668"/>
    <s v="DISTRICT ACCOUNTS"/>
    <m/>
    <x v="2094"/>
    <s v="CASA MIA UNIT 2B    "/>
    <s v=" "/>
    <s v=" "/>
    <n v="32"/>
    <s v="L00"/>
    <n v="335"/>
    <n v="319122"/>
    <n v="0"/>
    <n v="1855.57"/>
    <s v=" "/>
    <s v=" "/>
    <s v="32L00335"/>
    <n v="2086.79"/>
    <n v="0"/>
    <n v="0"/>
    <n v="285.76"/>
    <n v="54.54"/>
    <n v="1902.8"/>
    <n v="0"/>
    <n v="0"/>
    <n v="2880.27"/>
    <n v="2833.04"/>
    <n v="2150.87"/>
    <n v="0"/>
    <n v="0"/>
    <n v="285.76"/>
    <n v="221.68"/>
    <n v="1902.8"/>
    <n v="0"/>
    <n v="0"/>
    <n v="2594.5100000000002"/>
    <n v="2778.5"/>
    <n v="0"/>
    <n v="0"/>
    <n v="0"/>
    <n v="0"/>
    <n v="0"/>
  </r>
  <r>
    <s v="HALLCRAFT #1"/>
    <n v="7612"/>
    <s v="001"/>
    <m/>
    <s v="32-L00-874"/>
    <x v="4"/>
    <x v="264"/>
    <s v="874"/>
    <x v="1669"/>
    <s v="DISTRICT ACCOUNTS"/>
    <m/>
    <x v="2095"/>
    <s v="HALLCRAFT #1        "/>
    <s v=" "/>
    <s v=" "/>
    <n v="32"/>
    <s v="L00"/>
    <n v="874"/>
    <n v="319122"/>
    <n v="0"/>
    <n v="34700.33"/>
    <s v=" "/>
    <s v=" "/>
    <s v="32L00874"/>
    <n v="35534.76"/>
    <n v="0"/>
    <n v="0"/>
    <n v="858.29"/>
    <n v="23.86"/>
    <n v="42684.71"/>
    <n v="0"/>
    <n v="0"/>
    <n v="8986.08"/>
    <n v="1001.7"/>
    <n v="36287.96"/>
    <n v="0"/>
    <n v="0"/>
    <n v="858.29"/>
    <n v="105.09"/>
    <n v="42684.71"/>
    <n v="0"/>
    <n v="0"/>
    <n v="8127.79"/>
    <n v="977.84"/>
    <n v="0"/>
    <n v="0"/>
    <n v="0"/>
    <n v="0"/>
    <n v="0"/>
  </r>
  <r>
    <s v="HALLCRAFT #2"/>
    <n v="7613"/>
    <s v="001"/>
    <m/>
    <s v="32-L00-875"/>
    <x v="4"/>
    <x v="264"/>
    <s v="875"/>
    <x v="1670"/>
    <s v="DISTRICT ACCOUNTS"/>
    <m/>
    <x v="2096"/>
    <s v="HALLCRAFT #2        "/>
    <s v=" "/>
    <s v=" "/>
    <n v="32"/>
    <s v="L00"/>
    <n v="875"/>
    <n v="319122"/>
    <n v="0"/>
    <n v="19234.25"/>
    <s v=" "/>
    <s v=" "/>
    <s v="32L00875"/>
    <n v="19746.07"/>
    <n v="0"/>
    <n v="0"/>
    <n v="525.17999999999995"/>
    <n v="13.36"/>
    <n v="24091.759999999998"/>
    <n v="0"/>
    <n v="0"/>
    <n v="5429.09"/>
    <n v="571.58000000000004"/>
    <n v="20209.77"/>
    <n v="0"/>
    <n v="0"/>
    <n v="525.17999999999995"/>
    <n v="61.48"/>
    <n v="24091.759999999998"/>
    <n v="0"/>
    <n v="0"/>
    <n v="4903.91"/>
    <n v="558.22"/>
    <n v="0"/>
    <n v="0"/>
    <n v="0"/>
    <n v="0"/>
    <n v="0"/>
  </r>
  <r>
    <s v="HALLCRAFT #3"/>
    <n v="7614"/>
    <s v="001"/>
    <m/>
    <s v="32-L00-876"/>
    <x v="4"/>
    <x v="264"/>
    <s v="876"/>
    <x v="1671"/>
    <s v="DISTRICT ACCOUNTS"/>
    <m/>
    <x v="2097"/>
    <s v="HALLCRAFT #3        "/>
    <s v=" "/>
    <s v=" "/>
    <n v="32"/>
    <s v="L00"/>
    <n v="876"/>
    <n v="319122"/>
    <n v="0"/>
    <n v="16014.48"/>
    <s v=" "/>
    <s v=" "/>
    <s v="32L00876"/>
    <n v="16357.17"/>
    <n v="0"/>
    <n v="0"/>
    <n v="361.39"/>
    <n v="18.7"/>
    <n v="19004.88"/>
    <n v="0"/>
    <n v="0"/>
    <n v="3735.66"/>
    <n v="745.26"/>
    <n v="16644.28"/>
    <n v="0"/>
    <n v="0"/>
    <n v="361.39"/>
    <n v="74.28"/>
    <n v="19004.88"/>
    <n v="0"/>
    <n v="0"/>
    <n v="3374.27"/>
    <n v="726.56"/>
    <n v="0"/>
    <n v="0"/>
    <n v="0"/>
    <n v="0"/>
    <n v="0"/>
  </r>
  <r>
    <s v="RANCHO CABRILLO SLID"/>
    <n v="7615"/>
    <s v="001"/>
    <m/>
    <s v="32-L00-H71"/>
    <x v="4"/>
    <x v="264"/>
    <s v="H71"/>
    <x v="1672"/>
    <s v="DISTRICT ACCOUNTS"/>
    <m/>
    <x v="2098"/>
    <s v="RANCHO CABRILLO SLID"/>
    <s v=" "/>
    <s v=" "/>
    <n v="32"/>
    <s v="L00"/>
    <s v="H71"/>
    <n v="319122"/>
    <n v="0"/>
    <n v="4683.01"/>
    <s v=" "/>
    <s v=" "/>
    <s v="32L00H71"/>
    <n v="7182.63"/>
    <n v="0"/>
    <n v="0"/>
    <n v="2616.33"/>
    <n v="116.71"/>
    <n v="11870.74"/>
    <n v="0"/>
    <n v="0"/>
    <n v="25834.16"/>
    <n v="18646.43"/>
    <n v="9729.92"/>
    <n v="0"/>
    <n v="0"/>
    <n v="2616.33"/>
    <n v="69.040000000000006"/>
    <n v="11870.74"/>
    <n v="0"/>
    <n v="0"/>
    <n v="23217.83"/>
    <n v="18529.72"/>
    <n v="0"/>
    <n v="0"/>
    <n v="0"/>
    <n v="0"/>
    <n v="0"/>
  </r>
  <r>
    <s v="RANCHO DEL SOL #2"/>
    <n v="7616"/>
    <s v="001"/>
    <m/>
    <s v="32-L00-402"/>
    <x v="4"/>
    <x v="264"/>
    <s v="402"/>
    <x v="1673"/>
    <s v="DISTRICT ACCOUNTS"/>
    <m/>
    <x v="2099"/>
    <s v="RANCHO DEL SOL #2   "/>
    <s v=" "/>
    <s v=" "/>
    <n v="32"/>
    <s v="L00"/>
    <n v="402"/>
    <n v="319122"/>
    <n v="0"/>
    <n v="603.78"/>
    <s v=" "/>
    <s v=" "/>
    <s v="32L00402"/>
    <n v="667.93"/>
    <n v="0"/>
    <n v="0"/>
    <n v="66.2"/>
    <n v="2.0499999999999998"/>
    <n v="1149.1400000000001"/>
    <n v="0"/>
    <n v="0"/>
    <n v="681.96"/>
    <n v="136.6"/>
    <n v="723.82"/>
    <n v="0"/>
    <n v="0"/>
    <n v="66.2"/>
    <n v="10.31"/>
    <n v="1149.1400000000001"/>
    <n v="0"/>
    <n v="0"/>
    <n v="615.76"/>
    <n v="134.55000000000001"/>
    <n v="0"/>
    <n v="0"/>
    <n v="0"/>
    <n v="0"/>
    <n v="0"/>
  </r>
  <r>
    <s v="RANCHO GRANDE TRES"/>
    <n v="7617"/>
    <s v="001"/>
    <m/>
    <s v="32-L00-460"/>
    <x v="4"/>
    <x v="264"/>
    <s v="460"/>
    <x v="1674"/>
    <s v="DISTRICT ACCOUNTS"/>
    <m/>
    <x v="2100"/>
    <s v="RANCHO GRANDE TRES  "/>
    <s v=" "/>
    <s v=" "/>
    <n v="32"/>
    <s v="L00"/>
    <n v="460"/>
    <n v="319122"/>
    <n v="0"/>
    <n v="5488.48"/>
    <s v=" "/>
    <s v=" "/>
    <s v="32L00460"/>
    <n v="5948.26"/>
    <n v="0"/>
    <n v="0"/>
    <n v="798.22"/>
    <n v="338.44"/>
    <n v="5570"/>
    <n v="0"/>
    <n v="0"/>
    <n v="8055.23"/>
    <n v="7973.71"/>
    <n v="6600.08"/>
    <n v="0"/>
    <n v="0"/>
    <n v="798.22"/>
    <n v="146.4"/>
    <n v="5570"/>
    <n v="0"/>
    <n v="0"/>
    <n v="7257.01"/>
    <n v="7635.27"/>
    <n v="0"/>
    <n v="0"/>
    <n v="0"/>
    <n v="0"/>
    <n v="0"/>
  </r>
  <r>
    <s v="RIO VISTA WEST"/>
    <n v="7618"/>
    <s v="001"/>
    <m/>
    <s v="32-L00-326"/>
    <x v="4"/>
    <x v="264"/>
    <s v="326"/>
    <x v="1675"/>
    <s v="DISTRICT ACCOUNTS"/>
    <m/>
    <x v="2101"/>
    <s v="RIO VISTA WEST      "/>
    <s v=" "/>
    <s v=" "/>
    <n v="32"/>
    <s v="L00"/>
    <n v="326"/>
    <n v="319122"/>
    <n v="0"/>
    <n v="4405.32"/>
    <s v=" "/>
    <s v=" "/>
    <s v="32L00326"/>
    <n v="4715.37"/>
    <n v="0"/>
    <n v="0"/>
    <n v="582.80999999999995"/>
    <n v="272.76"/>
    <n v="3825.71"/>
    <n v="0"/>
    <n v="0"/>
    <n v="5910.13"/>
    <n v="6489.74"/>
    <n v="4885.17"/>
    <n v="0"/>
    <n v="0"/>
    <n v="582.80999999999995"/>
    <n v="413.01"/>
    <n v="3825.71"/>
    <n v="0"/>
    <n v="0"/>
    <n v="5327.32"/>
    <n v="6216.98"/>
    <n v="0"/>
    <n v="0"/>
    <n v="0"/>
    <n v="0"/>
    <n v="0"/>
  </r>
  <r>
    <s v="RIO VISTA WEST NO 2"/>
    <n v="7619"/>
    <s v="001"/>
    <m/>
    <s v="32-L00-312"/>
    <x v="4"/>
    <x v="264"/>
    <s v="312"/>
    <x v="1676"/>
    <s v="DISTRICT ACCOUNTS"/>
    <m/>
    <x v="2102"/>
    <s v="RIO VISTA WEST NO 2 "/>
    <s v=" "/>
    <s v=" "/>
    <n v="32"/>
    <s v="L00"/>
    <n v="312"/>
    <n v="319122"/>
    <n v="0"/>
    <n v="0.68"/>
    <s v=" "/>
    <s v=" "/>
    <s v="32L00312"/>
    <n v="14.68"/>
    <n v="0"/>
    <n v="0"/>
    <n v="14"/>
    <n v="0"/>
    <n v="1.1000000000000001"/>
    <n v="0"/>
    <n v="0"/>
    <n v="92.43"/>
    <n v="92.01"/>
    <n v="7.6"/>
    <n v="0"/>
    <n v="0"/>
    <n v="5"/>
    <n v="12.08"/>
    <n v="1.1000000000000001"/>
    <n v="0"/>
    <n v="0"/>
    <n v="78.430000000000007"/>
    <n v="92.01"/>
    <n v="0"/>
    <n v="0"/>
    <n v="0"/>
    <n v="0"/>
    <n v="0"/>
  </r>
  <r>
    <s v="ANTHEM 1"/>
    <n v="7620"/>
    <s v="001"/>
    <m/>
    <s v="32-L00-H46"/>
    <x v="4"/>
    <x v="264"/>
    <s v="H46"/>
    <x v="1677"/>
    <s v="DISTRICT ACCOUNTS"/>
    <m/>
    <x v="2103"/>
    <s v="ANTHEM 1            "/>
    <s v=" "/>
    <s v=" "/>
    <n v="32"/>
    <s v="L00"/>
    <s v="H46"/>
    <n v="319122"/>
    <n v="0"/>
    <n v="507149.59"/>
    <s v=" "/>
    <s v=" "/>
    <s v="32L00H46"/>
    <n v="550357.32999999996"/>
    <n v="0"/>
    <n v="0"/>
    <n v="61672.81"/>
    <n v="18465.07"/>
    <n v="487523.49"/>
    <n v="0"/>
    <n v="0"/>
    <n v="610540.81000000006"/>
    <n v="630166.91"/>
    <n v="569922.26"/>
    <n v="0"/>
    <n v="0"/>
    <n v="61882.080000000002"/>
    <n v="42317.15"/>
    <n v="487523.49"/>
    <n v="0"/>
    <n v="0"/>
    <n v="548868"/>
    <n v="611701.84"/>
    <n v="0"/>
    <n v="0"/>
    <n v="0"/>
    <n v="0"/>
    <n v="0"/>
  </r>
  <r>
    <s v="ARROYO NORTE UNIT 4 SLID"/>
    <n v="7621"/>
    <s v="001"/>
    <m/>
    <s v="32-L00-H72"/>
    <x v="4"/>
    <x v="264"/>
    <s v="H72"/>
    <x v="1678"/>
    <s v="DISTRICT ACCOUNTS"/>
    <m/>
    <x v="2104"/>
    <s v="ARROYO NORTE U4 SLID"/>
    <s v=" "/>
    <s v=" "/>
    <n v="32"/>
    <s v="L00"/>
    <s v="H72"/>
    <n v="319122"/>
    <n v="0"/>
    <n v="1783.01"/>
    <s v=" "/>
    <s v=" "/>
    <n v="30100000"/>
    <n v="2082.08"/>
    <n v="0"/>
    <n v="0"/>
    <n v="386.06"/>
    <n v="86.99"/>
    <n v="2494.2800000000002"/>
    <n v="0"/>
    <n v="0"/>
    <n v="3809.97"/>
    <n v="3098.7"/>
    <n v="2308.0500000000002"/>
    <n v="0"/>
    <n v="0"/>
    <n v="386.06"/>
    <n v="160.09"/>
    <n v="2494.2800000000002"/>
    <n v="0"/>
    <n v="0"/>
    <n v="3423.91"/>
    <n v="3011.71"/>
    <n v="0"/>
    <n v="0"/>
    <n v="0"/>
    <n v="0"/>
    <n v="0"/>
  </r>
  <r>
    <s v="BRENTWOOD ACRES"/>
    <n v="7622"/>
    <s v="001"/>
    <m/>
    <s v="32-L00-490"/>
    <x v="4"/>
    <x v="264"/>
    <s v="490"/>
    <x v="1679"/>
    <s v="DISTRICT ACCOUNTS"/>
    <m/>
    <x v="2105"/>
    <s v="BRENTWOOD ACRES     "/>
    <s v=" "/>
    <s v=" "/>
    <n v="32"/>
    <s v="L00"/>
    <n v="490"/>
    <n v="319122"/>
    <n v="0"/>
    <n v="44.33"/>
    <s v=" "/>
    <s v=" "/>
    <s v="32L00490"/>
    <n v="94.92"/>
    <n v="0"/>
    <n v="0"/>
    <n v="51.58"/>
    <n v="0.99"/>
    <n v="551.92999999999995"/>
    <n v="0"/>
    <n v="0"/>
    <n v="530.21"/>
    <n v="22.61"/>
    <n v="145.44"/>
    <n v="0"/>
    <n v="0"/>
    <n v="51.58"/>
    <n v="1.06"/>
    <n v="551.92999999999995"/>
    <n v="0"/>
    <n v="0"/>
    <n v="478.63"/>
    <n v="21.62"/>
    <n v="0"/>
    <n v="0"/>
    <n v="0"/>
    <n v="0"/>
    <n v="0"/>
  </r>
  <r>
    <s v="CAMELOT GOLF CLUB ESTATE"/>
    <n v="7623"/>
    <s v="001"/>
    <m/>
    <s v="32-L00-A70"/>
    <x v="4"/>
    <x v="264"/>
    <s v="A70"/>
    <x v="1680"/>
    <s v="DISTRICT ACCOUNTS"/>
    <m/>
    <x v="2106"/>
    <s v="CAMELOT GOLF CLB EST"/>
    <s v=" "/>
    <s v=" "/>
    <n v="32"/>
    <s v="L00"/>
    <s v="A70"/>
    <n v="319122"/>
    <n v="0"/>
    <n v="2431.4"/>
    <s v=" "/>
    <s v=" "/>
    <s v="32L00A70"/>
    <n v="2610.2800000000002"/>
    <n v="0"/>
    <n v="0"/>
    <n v="476.22"/>
    <n v="297.33999999999997"/>
    <n v="2131.4899999999998"/>
    <n v="0"/>
    <n v="0"/>
    <n v="4802.1400000000003"/>
    <n v="5102.05"/>
    <n v="2944.88"/>
    <n v="0"/>
    <n v="0"/>
    <n v="479.7"/>
    <n v="145.1"/>
    <n v="2131.4899999999998"/>
    <n v="0"/>
    <n v="0"/>
    <n v="4325.92"/>
    <n v="4804.71"/>
    <n v="0"/>
    <n v="0"/>
    <n v="0"/>
    <n v="0"/>
    <n v="0"/>
  </r>
  <r>
    <s v="CAMELOT GOLF CLUB ESTATES 2"/>
    <n v="7624"/>
    <s v="001"/>
    <m/>
    <s v="32-L00-B46"/>
    <x v="4"/>
    <x v="264"/>
    <s v="B46"/>
    <x v="1681"/>
    <s v="DISTRICT ACCOUNTS"/>
    <m/>
    <x v="2107"/>
    <s v="CMLT GLF CLB ESTS  2"/>
    <s v=" "/>
    <s v=" "/>
    <n v="32"/>
    <s v="L00"/>
    <s v="B46"/>
    <n v="319122"/>
    <n v="0"/>
    <n v="2916.96"/>
    <s v=" "/>
    <s v=" "/>
    <s v="32L00B46"/>
    <n v="3260.86"/>
    <n v="0"/>
    <n v="0"/>
    <n v="406.56"/>
    <n v="62.66"/>
    <n v="2683.91"/>
    <n v="0"/>
    <n v="0"/>
    <n v="4098.7299999999996"/>
    <n v="4331.78"/>
    <n v="3297.35"/>
    <n v="0"/>
    <n v="0"/>
    <n v="406.56"/>
    <n v="370.07"/>
    <n v="2683.91"/>
    <n v="0"/>
    <n v="0"/>
    <n v="3692.17"/>
    <n v="4269.12"/>
    <n v="0"/>
    <n v="0"/>
    <n v="0"/>
    <n v="0"/>
    <n v="0"/>
  </r>
  <r>
    <s v="CAPISTRANO N &amp; S SUB"/>
    <n v="7625"/>
    <s v="001"/>
    <m/>
    <s v="32-L00-H62"/>
    <x v="4"/>
    <x v="264"/>
    <s v="H62"/>
    <x v="1682"/>
    <s v="DISTRICT ACCOUNTS"/>
    <m/>
    <x v="2108"/>
    <s v="CAPISTRANO N &amp; S    "/>
    <s v=" "/>
    <s v=" "/>
    <n v="32"/>
    <s v="L00"/>
    <s v="H62"/>
    <n v="319122"/>
    <n v="0"/>
    <n v="3760.53"/>
    <s v=" "/>
    <s v=" "/>
    <s v="32L00H62"/>
    <n v="4205.17"/>
    <n v="0"/>
    <n v="0"/>
    <n v="503.93"/>
    <n v="59.29"/>
    <n v="3691.31"/>
    <n v="0"/>
    <n v="0"/>
    <n v="4977.51"/>
    <n v="5046.7299999999996"/>
    <n v="4383.8"/>
    <n v="0"/>
    <n v="0"/>
    <n v="503.93"/>
    <n v="325.3"/>
    <n v="3691.31"/>
    <n v="0"/>
    <n v="0"/>
    <n v="4473.58"/>
    <n v="4987.4399999999996"/>
    <n v="0"/>
    <n v="0"/>
    <n v="0"/>
    <n v="0"/>
    <n v="0"/>
  </r>
  <r>
    <s v="CAVALIER"/>
    <n v="7626"/>
    <s v="001"/>
    <m/>
    <s v="32-L00-817"/>
    <x v="4"/>
    <x v="264"/>
    <s v="817"/>
    <x v="1683"/>
    <s v="DISTRICT ACCOUNTS"/>
    <m/>
    <x v="2109"/>
    <s v="CAVALIER            "/>
    <s v=" "/>
    <s v=" "/>
    <n v="32"/>
    <s v="L00"/>
    <n v="817"/>
    <n v="319122"/>
    <n v="0"/>
    <n v="8160.42"/>
    <s v=" "/>
    <s v=" "/>
    <s v="32L00817"/>
    <n v="8318.7099999999991"/>
    <n v="0"/>
    <n v="0"/>
    <n v="164.84"/>
    <n v="6.55"/>
    <n v="9228.83"/>
    <n v="0"/>
    <n v="0"/>
    <n v="1267.96"/>
    <n v="199.55"/>
    <n v="8463.14"/>
    <n v="0"/>
    <n v="0"/>
    <n v="164.84"/>
    <n v="20.41"/>
    <n v="9228.83"/>
    <n v="0"/>
    <n v="0"/>
    <n v="1103.1199999999999"/>
    <n v="193"/>
    <n v="0"/>
    <n v="0"/>
    <n v="0"/>
    <n v="0"/>
    <n v="0"/>
  </r>
  <r>
    <s v="CITRUS POINT ST LIGHTING"/>
    <n v="7628"/>
    <s v="001"/>
    <m/>
    <s v="32-L00-H48"/>
    <x v="4"/>
    <x v="264"/>
    <s v="H48"/>
    <x v="1684"/>
    <s v="DISTRICT ACCOUNTS"/>
    <m/>
    <x v="2110"/>
    <s v="CITRUS POINT ST LT  "/>
    <s v=" "/>
    <s v=" "/>
    <n v="32"/>
    <s v="L00"/>
    <s v="H48"/>
    <n v="319122"/>
    <n v="0"/>
    <n v="4576.97"/>
    <s v=" "/>
    <s v=" "/>
    <s v="32L00H48"/>
    <n v="5020.91"/>
    <n v="0"/>
    <n v="0"/>
    <n v="639.80999999999995"/>
    <n v="195.87"/>
    <n v="4798.6899999999996"/>
    <n v="0"/>
    <n v="0"/>
    <n v="6320.01"/>
    <n v="6098.29"/>
    <n v="5416.43"/>
    <n v="0"/>
    <n v="0"/>
    <n v="639.80999999999995"/>
    <n v="244.29"/>
    <n v="4798.6899999999996"/>
    <n v="0"/>
    <n v="0"/>
    <n v="5680.2"/>
    <n v="5902.42"/>
    <n v="0"/>
    <n v="0"/>
    <n v="0"/>
    <n v="0"/>
    <n v="0"/>
  </r>
  <r>
    <s v="CLARK ACRES"/>
    <n v="7629"/>
    <s v="001"/>
    <m/>
    <s v="32-L00-A57"/>
    <x v="4"/>
    <x v="264"/>
    <s v="A57"/>
    <x v="1685"/>
    <s v="DISTRICT ACCOUNTS"/>
    <m/>
    <x v="2111"/>
    <s v="CLARK ACRES         "/>
    <s v=" "/>
    <s v=" "/>
    <n v="32"/>
    <s v="L00"/>
    <s v="A57"/>
    <n v="319122"/>
    <n v="0"/>
    <n v="1762.15"/>
    <s v=" "/>
    <s v=" "/>
    <s v="32L00A57"/>
    <n v="1760.4"/>
    <n v="0"/>
    <n v="0"/>
    <n v="0"/>
    <n v="1.75"/>
    <n v="1729.88"/>
    <n v="0"/>
    <n v="0"/>
    <n v="2.1800000000000002"/>
    <n v="34.450000000000003"/>
    <n v="1754.59"/>
    <n v="0"/>
    <n v="0"/>
    <n v="0"/>
    <n v="5.81"/>
    <n v="1729.88"/>
    <n v="0"/>
    <n v="0"/>
    <n v="2.1800000000000002"/>
    <n v="32.700000000000003"/>
    <n v="0"/>
    <n v="0"/>
    <n v="0"/>
    <n v="0"/>
    <n v="0"/>
  </r>
  <r>
    <s v="CLOUD CREEK RANCH ST LIGHTING"/>
    <n v="7630"/>
    <s v="001"/>
    <m/>
    <s v="32-L00-H49"/>
    <x v="4"/>
    <x v="264"/>
    <s v="H49"/>
    <x v="1686"/>
    <s v="DISTRICT ACCOUNTS"/>
    <m/>
    <x v="2112"/>
    <s v="CLOUD CR RANCH ST LT"/>
    <s v=" "/>
    <s v=" "/>
    <n v="32"/>
    <s v="L00"/>
    <s v="H49"/>
    <n v="319122"/>
    <n v="0"/>
    <n v="1036.69"/>
    <s v=" "/>
    <s v=" "/>
    <s v="32L00H49"/>
    <n v="1134.0899999999999"/>
    <n v="0"/>
    <n v="0"/>
    <n v="126.45"/>
    <n v="29.05"/>
    <n v="909.08"/>
    <n v="0"/>
    <n v="0"/>
    <n v="1289.93"/>
    <n v="1417.54"/>
    <n v="1182.25"/>
    <n v="0"/>
    <n v="0"/>
    <n v="126.45"/>
    <n v="78.290000000000006"/>
    <n v="909.08"/>
    <n v="0"/>
    <n v="0"/>
    <n v="1163.48"/>
    <n v="1388.49"/>
    <n v="0"/>
    <n v="0"/>
    <n v="0"/>
    <n v="0"/>
    <n v="0"/>
  </r>
  <r>
    <s v="COLD WATER RANCH SLID"/>
    <n v="7631"/>
    <s v="001"/>
    <m/>
    <s v="32-L00-H70"/>
    <x v="4"/>
    <x v="264"/>
    <s v="H70"/>
    <x v="1687"/>
    <s v="DISTRICT ACCOUNTS"/>
    <m/>
    <x v="2113"/>
    <s v="COLDWATER RANCH SLID"/>
    <s v=" "/>
    <s v=" "/>
    <n v="32"/>
    <s v="L00"/>
    <s v="H70"/>
    <n v="319122"/>
    <n v="0"/>
    <n v="1668.6"/>
    <s v=" "/>
    <s v=" "/>
    <s v="32L00H70"/>
    <n v="2435.91"/>
    <n v="0"/>
    <n v="0"/>
    <n v="837.95"/>
    <n v="70.64"/>
    <n v="2402.5500000000002"/>
    <n v="0"/>
    <n v="0"/>
    <n v="8271.86"/>
    <n v="7537.91"/>
    <n v="1865.62"/>
    <n v="0"/>
    <n v="0"/>
    <n v="837.95"/>
    <n v="1408.24"/>
    <n v="2402.5500000000002"/>
    <n v="0"/>
    <n v="0"/>
    <n v="7433.91"/>
    <n v="7467.27"/>
    <n v="0"/>
    <n v="0"/>
    <n v="0"/>
    <n v="0"/>
    <n v="0"/>
  </r>
  <r>
    <s v="CORONADO ACRES STREET LIGHTING"/>
    <n v="7632"/>
    <s v="001"/>
    <m/>
    <s v="32-L00-B98"/>
    <x v="4"/>
    <x v="264"/>
    <s v="B98"/>
    <x v="1688"/>
    <s v="DISTRICT ACCOUNTS"/>
    <m/>
    <x v="2114"/>
    <s v="CORONADO ACRS ST LIT"/>
    <s v=" "/>
    <s v=" "/>
    <n v="32"/>
    <s v="L00"/>
    <s v="B98"/>
    <n v="319122"/>
    <n v="0"/>
    <n v="1269.48"/>
    <s v=" "/>
    <s v=" "/>
    <s v="32L00B98"/>
    <n v="1266.22"/>
    <n v="0"/>
    <n v="0"/>
    <n v="0"/>
    <n v="3.26"/>
    <n v="1249.77"/>
    <n v="0"/>
    <n v="0"/>
    <n v="1.58"/>
    <n v="21.29"/>
    <n v="1264.3"/>
    <n v="0"/>
    <n v="0"/>
    <n v="0"/>
    <n v="1.92"/>
    <n v="1249.77"/>
    <n v="0"/>
    <n v="0"/>
    <n v="1.58"/>
    <n v="18.03"/>
    <n v="0"/>
    <n v="0"/>
    <n v="0"/>
    <n v="0"/>
    <n v="0"/>
  </r>
  <r>
    <s v="CORTESSA SUB"/>
    <n v="7633"/>
    <s v="001"/>
    <m/>
    <s v="32-L00-H63"/>
    <x v="4"/>
    <x v="264"/>
    <s v="H63"/>
    <x v="1689"/>
    <s v="DISTRICT ACCOUNTS"/>
    <m/>
    <x v="2115"/>
    <s v="CORTESSA SUB        "/>
    <s v=" "/>
    <s v=" "/>
    <n v="32"/>
    <s v="L00"/>
    <s v="H63"/>
    <n v="319122"/>
    <n v="0"/>
    <n v="49456.11"/>
    <s v=" "/>
    <s v=" "/>
    <s v="32L00H63"/>
    <n v="55086.83"/>
    <n v="0"/>
    <n v="0"/>
    <n v="6715.75"/>
    <n v="1085.03"/>
    <n v="53592.84"/>
    <n v="0"/>
    <n v="0"/>
    <n v="66403.78"/>
    <n v="62267.05"/>
    <n v="58930.29"/>
    <n v="0"/>
    <n v="0"/>
    <n v="6715.75"/>
    <n v="2872.29"/>
    <n v="53592.84"/>
    <n v="0"/>
    <n v="0"/>
    <n v="59688.03"/>
    <n v="61182.02"/>
    <n v="0"/>
    <n v="0"/>
    <n v="0"/>
    <n v="0"/>
    <n v="0"/>
  </r>
  <r>
    <s v="COUNTRY MEADOWS UNIT 10 SL DIST"/>
    <n v="7634"/>
    <s v="001"/>
    <m/>
    <s v="32-L00-G58"/>
    <x v="4"/>
    <x v="264"/>
    <s v="G58"/>
    <x v="1690"/>
    <s v="DISTRICT ACCOUNTS"/>
    <m/>
    <x v="2116"/>
    <s v="CNTRY MEADOWS #10 SL"/>
    <s v=" "/>
    <s v=" "/>
    <n v="32"/>
    <s v="L00"/>
    <s v="G58"/>
    <n v="319122"/>
    <n v="0"/>
    <n v="11564.71"/>
    <s v=" "/>
    <s v=" "/>
    <s v="32L00G58"/>
    <n v="12691.97"/>
    <n v="0"/>
    <n v="0"/>
    <n v="1457.03"/>
    <n v="329.77"/>
    <n v="12102.75"/>
    <n v="0"/>
    <n v="0"/>
    <n v="14386.1"/>
    <n v="13848.06"/>
    <n v="13679.23"/>
    <n v="0"/>
    <n v="0"/>
    <n v="1457.03"/>
    <n v="469.77"/>
    <n v="12102.75"/>
    <n v="0"/>
    <n v="0"/>
    <n v="12929.07"/>
    <n v="13518.29"/>
    <n v="0"/>
    <n v="0"/>
    <n v="0"/>
    <n v="0"/>
    <n v="0"/>
  </r>
  <r>
    <s v="COUNTRY MEADOWS #9"/>
    <n v="7635"/>
    <s v="001"/>
    <m/>
    <s v="32-L00-A59"/>
    <x v="4"/>
    <x v="264"/>
    <s v="A59"/>
    <x v="1691"/>
    <s v="DISTRICT ACCOUNTS"/>
    <m/>
    <x v="2117"/>
    <s v="COUNTRY MEADOWS #9  "/>
    <s v=" "/>
    <s v=" "/>
    <n v="32"/>
    <s v="L00"/>
    <s v="A59"/>
    <n v="319122"/>
    <n v="0"/>
    <n v="14488.51"/>
    <s v=" "/>
    <s v=" "/>
    <s v="32L00A59"/>
    <n v="15448.68"/>
    <n v="0"/>
    <n v="0"/>
    <n v="1900.24"/>
    <n v="940.07"/>
    <n v="14584.25"/>
    <n v="0"/>
    <n v="0"/>
    <n v="18760.259999999998"/>
    <n v="18664.52"/>
    <n v="16349.45"/>
    <n v="0"/>
    <n v="0"/>
    <n v="1900.24"/>
    <n v="999.47"/>
    <n v="14584.25"/>
    <n v="0"/>
    <n v="0"/>
    <n v="16860.02"/>
    <n v="17724.45"/>
    <n v="0"/>
    <n v="0"/>
    <n v="0"/>
    <n v="0"/>
    <n v="0"/>
  </r>
  <r>
    <s v="COUNTRY PLACE AT CHANDLER"/>
    <n v="7636"/>
    <s v="001"/>
    <m/>
    <s v="32-L00-F90"/>
    <x v="4"/>
    <x v="264"/>
    <s v="F90"/>
    <x v="1692"/>
    <s v="DISTRICT ACCOUNTS"/>
    <m/>
    <x v="2118"/>
    <s v="CNTRY PL AT CHANDLER"/>
    <s v=" "/>
    <s v=" "/>
    <n v="32"/>
    <s v="L00"/>
    <s v="F90"/>
    <n v="319122"/>
    <n v="0"/>
    <n v="5327.37"/>
    <s v=" "/>
    <s v=" "/>
    <n v="30100000"/>
    <n v="5945.48"/>
    <n v="0"/>
    <n v="0"/>
    <n v="761.85"/>
    <n v="143.74"/>
    <n v="5707.22"/>
    <n v="0"/>
    <n v="0"/>
    <n v="7729.98"/>
    <n v="7350.13"/>
    <n v="6312.9"/>
    <n v="0"/>
    <n v="0"/>
    <n v="761.85"/>
    <n v="394.43"/>
    <n v="5707.22"/>
    <n v="0"/>
    <n v="0"/>
    <n v="6968.13"/>
    <n v="7206.39"/>
    <n v="0"/>
    <n v="0"/>
    <n v="0"/>
    <n v="0"/>
    <n v="0"/>
  </r>
  <r>
    <s v="CRESTVIEW MANOR"/>
    <n v="7637"/>
    <s v="001"/>
    <m/>
    <s v="32-L00-D66"/>
    <x v="4"/>
    <x v="264"/>
    <s v="D66"/>
    <x v="1693"/>
    <s v="DISTRICT ACCOUNTS"/>
    <m/>
    <x v="2119"/>
    <s v="CRESTVIEW MANOR     "/>
    <s v=" "/>
    <s v=" "/>
    <n v="32"/>
    <s v="L00"/>
    <s v="D66"/>
    <n v="319122"/>
    <n v="0"/>
    <n v="167.66"/>
    <s v=" "/>
    <s v=" "/>
    <s v="32L00D66"/>
    <n v="35.159999999999997"/>
    <n v="0"/>
    <n v="0"/>
    <n v="30"/>
    <n v="162.5"/>
    <n v="95.21"/>
    <n v="0"/>
    <n v="0"/>
    <n v="759.08"/>
    <n v="831.53"/>
    <n v="55.36"/>
    <n v="0"/>
    <n v="0"/>
    <n v="50"/>
    <n v="29.8"/>
    <n v="95.21"/>
    <n v="0"/>
    <n v="0"/>
    <n v="729.08"/>
    <n v="669.03"/>
    <n v="0"/>
    <n v="0"/>
    <n v="0"/>
    <n v="0"/>
    <n v="0"/>
  </r>
  <r>
    <s v="CRIMSON COVE STREET LIGHTING DISTRICT"/>
    <n v="7638"/>
    <s v="001"/>
    <m/>
    <s v="32-L00-C32"/>
    <x v="4"/>
    <x v="264"/>
    <s v="C32"/>
    <x v="1694"/>
    <s v="DISTRICT ACCOUNTS"/>
    <m/>
    <x v="2120"/>
    <s v="CRIMSON COVE SL     "/>
    <s v=" "/>
    <s v=" "/>
    <n v="32"/>
    <s v="L00"/>
    <s v="C32"/>
    <n v="319122"/>
    <n v="0"/>
    <n v="1723.37"/>
    <s v=" "/>
    <s v=" "/>
    <s v="32L00C32"/>
    <n v="1796.96"/>
    <n v="0"/>
    <n v="0"/>
    <n v="210.84"/>
    <n v="137.25"/>
    <n v="1439.47"/>
    <n v="0"/>
    <n v="0"/>
    <n v="2125.15"/>
    <n v="2409.0500000000002"/>
    <n v="1942.71"/>
    <n v="0"/>
    <n v="0"/>
    <n v="210.84"/>
    <n v="65.09"/>
    <n v="1439.47"/>
    <n v="0"/>
    <n v="0"/>
    <n v="1914.31"/>
    <n v="2271.8000000000002"/>
    <n v="0"/>
    <n v="0"/>
    <n v="0"/>
    <n v="0"/>
    <n v="0"/>
  </r>
  <r>
    <s v="CROSSRIVER SLID"/>
    <n v="7639"/>
    <s v="001"/>
    <m/>
    <s v="32-L00-H64"/>
    <x v="4"/>
    <x v="264"/>
    <s v="H64"/>
    <x v="1695"/>
    <s v="DISTRICT ACCOUNTS"/>
    <m/>
    <x v="2121"/>
    <s v="CROSSRIVER SLID     "/>
    <s v=" "/>
    <s v=" "/>
    <n v="32"/>
    <s v="L00"/>
    <s v="H64"/>
    <n v="319122"/>
    <n v="0"/>
    <n v="10873.99"/>
    <s v=" "/>
    <s v=" "/>
    <s v="32L00H64"/>
    <n v="11986.09"/>
    <n v="0"/>
    <n v="0"/>
    <n v="1425.93"/>
    <n v="313.83"/>
    <n v="11896.4"/>
    <n v="0"/>
    <n v="0"/>
    <n v="14085.62"/>
    <n v="13063.21"/>
    <n v="12815.26"/>
    <n v="0"/>
    <n v="0"/>
    <n v="1425.93"/>
    <n v="596.76"/>
    <n v="11896.4"/>
    <n v="0"/>
    <n v="0"/>
    <n v="12659.69"/>
    <n v="12749.38"/>
    <n v="0"/>
    <n v="0"/>
    <n v="0"/>
    <n v="0"/>
    <n v="0"/>
  </r>
  <r>
    <s v="CRYSTAL MANOR"/>
    <n v="7640"/>
    <s v="001"/>
    <m/>
    <s v="32-L00-H47"/>
    <x v="4"/>
    <x v="264"/>
    <s v="H47"/>
    <x v="1696"/>
    <s v="DISTRICT ACCOUNTS"/>
    <m/>
    <x v="2122"/>
    <s v="CRYSTAL MANOR       "/>
    <s v=" "/>
    <s v=" "/>
    <n v="32"/>
    <s v="L00"/>
    <s v="H47"/>
    <n v="319122"/>
    <n v="0"/>
    <n v="5554.06"/>
    <s v=" "/>
    <s v=" "/>
    <s v="32L00H47"/>
    <n v="5986.33"/>
    <n v="0"/>
    <n v="0"/>
    <n v="809.87"/>
    <n v="377.6"/>
    <n v="5349.8"/>
    <n v="0"/>
    <n v="0"/>
    <n v="8175.09"/>
    <n v="8379.35"/>
    <n v="6413.12"/>
    <n v="0"/>
    <n v="0"/>
    <n v="809.87"/>
    <n v="383.08"/>
    <n v="5349.8"/>
    <n v="0"/>
    <n v="0"/>
    <n v="7365.22"/>
    <n v="8001.75"/>
    <n v="0"/>
    <n v="0"/>
    <n v="0"/>
    <n v="0"/>
    <n v="0"/>
  </r>
  <r>
    <s v="DOD RIOS UNIT 1 &amp; 2"/>
    <n v="7641"/>
    <s v="001"/>
    <m/>
    <s v="32-L00-H59"/>
    <x v="4"/>
    <x v="264"/>
    <s v="H59"/>
    <x v="1697"/>
    <s v="DISTRICT ACCOUNTS"/>
    <m/>
    <x v="2123"/>
    <s v="DOS RIOS UN 1 &amp; 2   "/>
    <s v=" "/>
    <s v=" "/>
    <n v="32"/>
    <s v="L00"/>
    <s v="H59"/>
    <n v="319122"/>
    <n v="0"/>
    <n v="2978.45"/>
    <s v=" "/>
    <s v=" "/>
    <s v="32L00H59"/>
    <n v="3283.09"/>
    <n v="0"/>
    <n v="0"/>
    <n v="408.08"/>
    <n v="103.44"/>
    <n v="3327.75"/>
    <n v="0"/>
    <n v="0"/>
    <n v="4030.84"/>
    <n v="3681.54"/>
    <n v="3592.15"/>
    <n v="0"/>
    <n v="0"/>
    <n v="408.08"/>
    <n v="99.02"/>
    <n v="3327.75"/>
    <n v="0"/>
    <n v="0"/>
    <n v="3622.76"/>
    <n v="3578.1"/>
    <n v="0"/>
    <n v="0"/>
    <n v="0"/>
    <n v="0"/>
    <n v="0"/>
  </r>
  <r>
    <s v="DREAMING SUMMIT UNIT 3"/>
    <n v="7642"/>
    <s v="001"/>
    <m/>
    <s v="32-L00-H52"/>
    <x v="4"/>
    <x v="264"/>
    <s v="H52"/>
    <x v="1698"/>
    <s v="DISTRICT ACCOUNTS"/>
    <m/>
    <x v="2124"/>
    <s v="DREAMING SUMMIT IN 3"/>
    <s v=" "/>
    <s v=" "/>
    <n v="32"/>
    <s v="L00"/>
    <s v="H52"/>
    <n v="319122"/>
    <n v="0"/>
    <n v="15550.39"/>
    <s v=" "/>
    <s v=" "/>
    <s v="32L00H52"/>
    <n v="17048.060000000001"/>
    <n v="0"/>
    <n v="0"/>
    <n v="2038.93"/>
    <n v="541.26"/>
    <n v="15524.97"/>
    <n v="0"/>
    <n v="0"/>
    <n v="20137.91"/>
    <n v="20163.330000000002"/>
    <n v="17888.45"/>
    <n v="0"/>
    <n v="0"/>
    <n v="2012.84"/>
    <n v="1172.45"/>
    <n v="15524.97"/>
    <n v="0"/>
    <n v="0"/>
    <n v="18098.98"/>
    <n v="19622.07"/>
    <n v="0"/>
    <n v="0"/>
    <n v="0"/>
    <n v="0"/>
    <n v="0"/>
  </r>
  <r>
    <s v="DREAMING SUMMT 1,2A &amp; 2B"/>
    <n v="7643"/>
    <s v="001"/>
    <m/>
    <s v="32-L00-H51"/>
    <x v="4"/>
    <x v="264"/>
    <s v="H51"/>
    <x v="1699"/>
    <s v="DISTRICT ACCOUNTS"/>
    <m/>
    <x v="2125"/>
    <s v="DREAMING SUMMT      "/>
    <s v=" "/>
    <s v=" "/>
    <n v="32"/>
    <s v="L00"/>
    <s v="H51"/>
    <n v="319122"/>
    <n v="0"/>
    <n v="33395.550000000003"/>
    <s v=" "/>
    <s v=" "/>
    <s v="32L00H51"/>
    <n v="36712.31"/>
    <n v="0"/>
    <n v="0"/>
    <n v="4427.09"/>
    <n v="1110.33"/>
    <n v="35106.49"/>
    <n v="0"/>
    <n v="0"/>
    <n v="43485.3"/>
    <n v="41774.36"/>
    <n v="39308.94"/>
    <n v="0"/>
    <n v="0"/>
    <n v="4451.55"/>
    <n v="1854.92"/>
    <n v="35106.49"/>
    <n v="0"/>
    <n v="0"/>
    <n v="39058.21"/>
    <n v="40664.03"/>
    <n v="0"/>
    <n v="0"/>
    <n v="0"/>
    <n v="0"/>
    <n v="0"/>
  </r>
  <r>
    <s v="ESQUIRE VILLA #1"/>
    <n v="7644"/>
    <s v="001"/>
    <m/>
    <s v="32-L00-844"/>
    <x v="4"/>
    <x v="264"/>
    <s v="844"/>
    <x v="1700"/>
    <s v="DISTRICT ACCOUNTS"/>
    <m/>
    <x v="2126"/>
    <s v="ESQUIRE VILLA #1    "/>
    <s v=" "/>
    <s v=" "/>
    <n v="32"/>
    <s v="L00"/>
    <n v="844"/>
    <n v="319122"/>
    <n v="0"/>
    <n v="4460.1899999999996"/>
    <s v=" "/>
    <s v=" "/>
    <s v="32L00844"/>
    <n v="4791.21"/>
    <n v="0"/>
    <n v="0"/>
    <n v="619.13"/>
    <n v="288.11"/>
    <n v="3957.05"/>
    <n v="0"/>
    <n v="0"/>
    <n v="6240.21"/>
    <n v="6743.35"/>
    <n v="5174.66"/>
    <n v="0"/>
    <n v="0"/>
    <n v="619.13"/>
    <n v="235.68"/>
    <n v="3957.05"/>
    <n v="0"/>
    <n v="0"/>
    <n v="5621.08"/>
    <n v="6455.24"/>
    <n v="0"/>
    <n v="0"/>
    <n v="0"/>
    <n v="0"/>
    <n v="0"/>
  </r>
  <r>
    <s v="ESTATE RANCHOS"/>
    <n v="7645"/>
    <s v="001"/>
    <m/>
    <s v="32-L00-A79"/>
    <x v="4"/>
    <x v="264"/>
    <s v="A79"/>
    <x v="1701"/>
    <s v="DISTRICT ACCOUNTS"/>
    <m/>
    <x v="2127"/>
    <s v="ESTATE RANCHOS      "/>
    <s v=" "/>
    <s v=" "/>
    <n v="32"/>
    <s v="L00"/>
    <s v="A79"/>
    <n v="319122"/>
    <n v="0"/>
    <n v="336.95"/>
    <s v=" "/>
    <s v=" "/>
    <s v="32L00A79"/>
    <n v="445.21"/>
    <n v="0"/>
    <n v="0"/>
    <n v="108.26"/>
    <n v="0"/>
    <n v="629.55999999999995"/>
    <n v="0"/>
    <n v="0"/>
    <n v="1091.79"/>
    <n v="799.18"/>
    <n v="552.55999999999995"/>
    <n v="0"/>
    <n v="0"/>
    <n v="108.26"/>
    <n v="0.91"/>
    <n v="629.55999999999995"/>
    <n v="0"/>
    <n v="0"/>
    <n v="983.53"/>
    <n v="799.18"/>
    <n v="0"/>
    <n v="0"/>
    <n v="0"/>
    <n v="0"/>
    <n v="0"/>
  </r>
  <r>
    <s v="GLENMAR"/>
    <n v="7646"/>
    <s v="001"/>
    <m/>
    <s v="32-L00-855"/>
    <x v="4"/>
    <x v="264"/>
    <s v="855"/>
    <x v="1702"/>
    <s v="DISTRICT ACCOUNTS"/>
    <m/>
    <x v="2128"/>
    <s v="GLENMAR             "/>
    <s v=" "/>
    <s v=" "/>
    <n v="32"/>
    <s v="L00"/>
    <n v="855"/>
    <n v="319122"/>
    <n v="0"/>
    <n v="1252.82"/>
    <s v=" "/>
    <s v=" "/>
    <s v="32L00855"/>
    <n v="1487.09"/>
    <n v="0"/>
    <n v="0"/>
    <n v="234.27"/>
    <n v="0"/>
    <n v="1270.0899999999999"/>
    <n v="0"/>
    <n v="0"/>
    <n v="2360.96"/>
    <n v="2343.69"/>
    <n v="1487.26"/>
    <n v="0"/>
    <n v="0"/>
    <n v="234.27"/>
    <n v="234.1"/>
    <n v="1270.0899999999999"/>
    <n v="0"/>
    <n v="0"/>
    <n v="2126.69"/>
    <n v="2343.69"/>
    <n v="0"/>
    <n v="0"/>
    <n v="0"/>
    <n v="0"/>
    <n v="0"/>
  </r>
  <r>
    <s v="GOLDEN WEST #2"/>
    <n v="7647"/>
    <s v="001"/>
    <m/>
    <s v="32-L00-A05"/>
    <x v="4"/>
    <x v="264"/>
    <s v="A05"/>
    <x v="1703"/>
    <s v="DISTRICT ACCOUNTS"/>
    <m/>
    <x v="2129"/>
    <s v="GOLDEN WEST #2      "/>
    <s v=" "/>
    <s v=" "/>
    <n v="32"/>
    <s v="L00"/>
    <s v="A05"/>
    <n v="319122"/>
    <n v="0"/>
    <n v="6869.38"/>
    <s v=" "/>
    <s v=" "/>
    <s v="32L00A05"/>
    <n v="7627.99"/>
    <n v="0"/>
    <n v="0"/>
    <n v="967.63"/>
    <n v="209.02"/>
    <n v="6635.2"/>
    <n v="0"/>
    <n v="0"/>
    <n v="9770.7999999999993"/>
    <n v="10004.98"/>
    <n v="7932.49"/>
    <n v="0"/>
    <n v="0"/>
    <n v="967.63"/>
    <n v="663.13"/>
    <n v="6635.2"/>
    <n v="0"/>
    <n v="0"/>
    <n v="8803.17"/>
    <n v="9795.9599999999991"/>
    <n v="0"/>
    <n v="0"/>
    <n v="0"/>
    <n v="0"/>
    <n v="0"/>
  </r>
  <r>
    <s v="GRANITE REEF VISTA P"/>
    <n v="7648"/>
    <s v="001"/>
    <m/>
    <s v="32-L00-437"/>
    <x v="4"/>
    <x v="264"/>
    <s v="437"/>
    <x v="1704"/>
    <s v="DISTRICT ACCOUNTS"/>
    <m/>
    <x v="2130"/>
    <s v="GRANITE REEF VISTA P"/>
    <s v=" "/>
    <s v=" "/>
    <n v="32"/>
    <s v="L00"/>
    <n v="437"/>
    <n v="319122"/>
    <n v="0"/>
    <n v="659.91"/>
    <s v=" "/>
    <s v=" "/>
    <s v="32L00437"/>
    <n v="720.45"/>
    <n v="0"/>
    <n v="0"/>
    <n v="99.39"/>
    <n v="38.85"/>
    <n v="703.8"/>
    <n v="0"/>
    <n v="0"/>
    <n v="1003.08"/>
    <n v="959.19"/>
    <n v="818.57"/>
    <n v="0"/>
    <n v="0"/>
    <n v="99.39"/>
    <n v="1.27"/>
    <n v="703.8"/>
    <n v="0"/>
    <n v="0"/>
    <n v="903.69"/>
    <n v="920.34"/>
    <n v="0"/>
    <n v="0"/>
    <n v="0"/>
    <n v="0"/>
    <n v="0"/>
  </r>
  <r>
    <s v="HIDDEN VILLAGE"/>
    <n v="7649"/>
    <s v="001"/>
    <m/>
    <s v="32-L00-820"/>
    <x v="4"/>
    <x v="264"/>
    <s v="820"/>
    <x v="1705"/>
    <s v="DISTRICT ACCOUNTS"/>
    <m/>
    <x v="2131"/>
    <s v="HIDDEN VILLAGE      "/>
    <s v=" "/>
    <s v=" "/>
    <n v="32"/>
    <s v="L00"/>
    <n v="820"/>
    <n v="319122"/>
    <n v="0"/>
    <n v="3467.45"/>
    <s v=" "/>
    <s v=" "/>
    <s v="32L00820"/>
    <n v="3504.63"/>
    <n v="0"/>
    <n v="0"/>
    <n v="51.65"/>
    <n v="14.47"/>
    <n v="3663.04"/>
    <n v="0"/>
    <n v="0"/>
    <n v="534.85"/>
    <n v="339.26"/>
    <n v="3525.66"/>
    <n v="0"/>
    <n v="0"/>
    <n v="51.65"/>
    <n v="30.62"/>
    <n v="3663.04"/>
    <n v="0"/>
    <n v="0"/>
    <n v="483.2"/>
    <n v="324.79000000000002"/>
    <n v="0"/>
    <n v="0"/>
    <n v="0"/>
    <n v="0"/>
    <n v="0"/>
  </r>
  <r>
    <s v="HOPEVILLE STREET LIGHTING DISTRICT"/>
    <n v="7650"/>
    <s v="001"/>
    <m/>
    <s v="32-L00-C06"/>
    <x v="4"/>
    <x v="264"/>
    <s v="C06"/>
    <x v="1706"/>
    <s v="DISTRICT ACCOUNTS"/>
    <m/>
    <x v="2132"/>
    <s v="HOPEVILLE ST LIT    "/>
    <s v=" "/>
    <s v=" "/>
    <n v="32"/>
    <s v="L00"/>
    <s v="C06"/>
    <n v="319122"/>
    <n v="0"/>
    <n v="1254.6099999999999"/>
    <s v=" "/>
    <s v=" "/>
    <s v="32L00C06"/>
    <n v="1421.05"/>
    <n v="0"/>
    <n v="0"/>
    <n v="183.42"/>
    <n v="16.98"/>
    <n v="985.17"/>
    <n v="0"/>
    <n v="0"/>
    <n v="1810.95"/>
    <n v="2080.39"/>
    <n v="1413.46"/>
    <n v="0"/>
    <n v="0"/>
    <n v="183.42"/>
    <n v="191.01"/>
    <n v="985.17"/>
    <n v="0"/>
    <n v="0"/>
    <n v="1627.53"/>
    <n v="2063.41"/>
    <n v="0"/>
    <n v="0"/>
    <n v="0"/>
    <n v="0"/>
    <n v="0"/>
  </r>
  <r>
    <s v="J&amp;O FRONTIER PLACE"/>
    <n v="7651"/>
    <s v="001"/>
    <m/>
    <s v="32-L00-869"/>
    <x v="4"/>
    <x v="264"/>
    <s v="869"/>
    <x v="1707"/>
    <s v="DISTRICT ACCOUNTS"/>
    <m/>
    <x v="2133"/>
    <s v="J&amp;O FRONTIER PLACE  "/>
    <s v=" "/>
    <s v=" "/>
    <n v="32"/>
    <s v="L00"/>
    <n v="869"/>
    <n v="319122"/>
    <n v="0"/>
    <n v="3314.03"/>
    <s v=" "/>
    <s v=" "/>
    <s v="32L00869"/>
    <n v="3393.66"/>
    <n v="0"/>
    <n v="0"/>
    <n v="83.88"/>
    <n v="4.25"/>
    <n v="4078.24"/>
    <n v="0"/>
    <n v="0"/>
    <n v="867.68"/>
    <n v="103.47"/>
    <n v="3465.36"/>
    <n v="0"/>
    <n v="0"/>
    <n v="83.88"/>
    <n v="12.18"/>
    <n v="4078.24"/>
    <n v="0"/>
    <n v="0"/>
    <n v="783.8"/>
    <n v="99.22"/>
    <n v="0"/>
    <n v="0"/>
    <n v="0"/>
    <n v="0"/>
    <n v="0"/>
  </r>
  <r>
    <s v="JACKRABBIT ESTATES SL"/>
    <n v="7652"/>
    <s v="001"/>
    <m/>
    <s v="32-L00-H67"/>
    <x v="4"/>
    <x v="264"/>
    <s v="H67"/>
    <x v="1708"/>
    <s v="DISTRICT ACCOUNTS"/>
    <m/>
    <x v="2134"/>
    <s v="JACKRABBIT EST SL   "/>
    <s v=" "/>
    <s v=" "/>
    <n v="32"/>
    <s v="L00"/>
    <s v="H67"/>
    <n v="319122"/>
    <n v="0"/>
    <n v="2851.64"/>
    <s v=" "/>
    <s v=" "/>
    <s v="32L00H67"/>
    <n v="3073.5"/>
    <n v="0"/>
    <n v="0"/>
    <n v="365.6"/>
    <n v="143.74"/>
    <n v="2904.41"/>
    <n v="0"/>
    <n v="0"/>
    <n v="3611.09"/>
    <n v="3558.32"/>
    <n v="3280.19"/>
    <n v="0"/>
    <n v="0"/>
    <n v="365.6"/>
    <n v="158.91"/>
    <n v="2904.41"/>
    <n v="0"/>
    <n v="0"/>
    <n v="3245.49"/>
    <n v="3414.58"/>
    <n v="0"/>
    <n v="0"/>
    <n v="0"/>
    <n v="0"/>
    <n v="0"/>
  </r>
  <r>
    <s v="KNOTT MANOR"/>
    <n v="7653"/>
    <s v="001"/>
    <m/>
    <s v="32-L00-343"/>
    <x v="4"/>
    <x v="264"/>
    <s v="343"/>
    <x v="1709"/>
    <s v="DISTRICT ACCOUNTS"/>
    <m/>
    <x v="2135"/>
    <s v="KNOTT MANOR         "/>
    <s v=" "/>
    <s v=" "/>
    <n v="32"/>
    <s v="L00"/>
    <n v="343"/>
    <n v="319122"/>
    <n v="0"/>
    <n v="1342.31"/>
    <s v=" "/>
    <s v=" "/>
    <s v="32L00343"/>
    <n v="1404.94"/>
    <n v="0"/>
    <n v="0"/>
    <n v="216.29"/>
    <n v="153.66"/>
    <n v="1111.68"/>
    <n v="0"/>
    <n v="0"/>
    <n v="2182.98"/>
    <n v="2413.61"/>
    <n v="1476.66"/>
    <n v="0"/>
    <n v="0"/>
    <n v="216.29"/>
    <n v="144.57"/>
    <n v="1111.68"/>
    <n v="0"/>
    <n v="0"/>
    <n v="1966.69"/>
    <n v="2259.9499999999998"/>
    <n v="0"/>
    <n v="0"/>
    <n v="0"/>
    <n v="0"/>
    <n v="0"/>
  </r>
  <r>
    <s v="LUCY T HOMESITES #2"/>
    <n v="7654"/>
    <s v="001"/>
    <m/>
    <s v="32-L00-455"/>
    <x v="4"/>
    <x v="264"/>
    <s v="455"/>
    <x v="1710"/>
    <s v="DISTRICT ACCOUNTS"/>
    <m/>
    <x v="2136"/>
    <s v="LUCY T HOMESITES #2 "/>
    <s v=" "/>
    <s v=" "/>
    <n v="32"/>
    <s v="L00"/>
    <n v="455"/>
    <n v="319122"/>
    <n v="0"/>
    <n v="2360.81"/>
    <s v=" "/>
    <s v=" "/>
    <s v="32L00455"/>
    <n v="2504.33"/>
    <n v="0"/>
    <n v="0"/>
    <n v="320.12"/>
    <n v="176.6"/>
    <n v="1962.73"/>
    <n v="0"/>
    <n v="0"/>
    <n v="3231.19"/>
    <n v="3629.27"/>
    <n v="2522.1799999999998"/>
    <n v="0"/>
    <n v="0"/>
    <n v="320.12"/>
    <n v="302.27"/>
    <n v="1962.73"/>
    <n v="0"/>
    <n v="0"/>
    <n v="2911.07"/>
    <n v="3452.67"/>
    <n v="0"/>
    <n v="0"/>
    <n v="0"/>
    <n v="0"/>
    <n v="0"/>
  </r>
  <r>
    <s v="LUKE FIELD HOMES"/>
    <n v="7655"/>
    <s v="001"/>
    <m/>
    <s v="32-L00-456"/>
    <x v="4"/>
    <x v="264"/>
    <s v="456"/>
    <x v="1711"/>
    <s v="DISTRICT ACCOUNTS"/>
    <m/>
    <x v="2137"/>
    <s v="LUKE FIELD HOMES    "/>
    <s v=" "/>
    <s v=" "/>
    <n v="32"/>
    <s v="L00"/>
    <n v="456"/>
    <n v="319122"/>
    <n v="0"/>
    <n v="6332.86"/>
    <s v=" "/>
    <s v=" "/>
    <s v="32L00456"/>
    <n v="6928.56"/>
    <n v="0"/>
    <n v="0"/>
    <n v="914.14"/>
    <n v="318.44"/>
    <n v="4889.66"/>
    <n v="0"/>
    <n v="0"/>
    <n v="9058.73"/>
    <n v="10501.93"/>
    <n v="6981.22"/>
    <n v="0"/>
    <n v="0"/>
    <n v="914.14"/>
    <n v="861.48"/>
    <n v="4889.66"/>
    <n v="0"/>
    <n v="0"/>
    <n v="8144.59"/>
    <n v="10183.49"/>
    <n v="0"/>
    <n v="0"/>
    <n v="0"/>
    <n v="0"/>
    <n v="0"/>
  </r>
  <r>
    <s v="MCAFEE MOBILE MANOR"/>
    <n v="7656"/>
    <s v="001"/>
    <m/>
    <s v="32-L00-459"/>
    <x v="4"/>
    <x v="264"/>
    <s v="459"/>
    <x v="1712"/>
    <s v="DISTRICT ACCOUNTS"/>
    <m/>
    <x v="2138"/>
    <s v="MCAFEE MOBILE MANOR "/>
    <s v=" "/>
    <s v=" "/>
    <n v="32"/>
    <s v="L00"/>
    <n v="459"/>
    <n v="319122"/>
    <n v="0"/>
    <n v="1360.64"/>
    <s v=" "/>
    <s v=" "/>
    <s v="32L00459"/>
    <n v="1486.75"/>
    <n v="0"/>
    <n v="0"/>
    <n v="193.94"/>
    <n v="67.83"/>
    <n v="1237.04"/>
    <n v="0"/>
    <n v="0"/>
    <n v="1959.79"/>
    <n v="2083.39"/>
    <n v="1389.25"/>
    <n v="0"/>
    <n v="0"/>
    <n v="193.94"/>
    <n v="291.44"/>
    <n v="1237.04"/>
    <n v="0"/>
    <n v="0"/>
    <n v="1765.85"/>
    <n v="2015.56"/>
    <n v="0"/>
    <n v="0"/>
    <n v="0"/>
    <n v="0"/>
    <n v="0"/>
  </r>
  <r>
    <s v="MCCORMICK ESTATES"/>
    <n v="7657"/>
    <s v="001"/>
    <m/>
    <s v="32-L00-870"/>
    <x v="4"/>
    <x v="264"/>
    <s v="870"/>
    <x v="1713"/>
    <s v="DISTRICT ACCOUNTS"/>
    <m/>
    <x v="2139"/>
    <s v="MCCORMICK ESTATES   "/>
    <s v=" "/>
    <s v=" "/>
    <n v="32"/>
    <s v="L00"/>
    <n v="870"/>
    <n v="319122"/>
    <n v="0"/>
    <n v="1349.35"/>
    <s v=" "/>
    <s v=" "/>
    <s v="32L00870"/>
    <n v="1530.83"/>
    <n v="0"/>
    <n v="0"/>
    <n v="181.48"/>
    <n v="0"/>
    <n v="1131.06"/>
    <n v="0"/>
    <n v="0"/>
    <n v="1829.8"/>
    <n v="2048.09"/>
    <n v="1678.65"/>
    <n v="0"/>
    <n v="0"/>
    <n v="181.48"/>
    <n v="33.659999999999997"/>
    <n v="1131.06"/>
    <n v="0"/>
    <n v="0"/>
    <n v="1648.32"/>
    <n v="2048.09"/>
    <n v="0"/>
    <n v="0"/>
    <n v="0"/>
    <n v="0"/>
    <n v="0"/>
  </r>
  <r>
    <s v="MELVILLE"/>
    <n v="7658"/>
    <s v="001"/>
    <m/>
    <s v="32-L00-810"/>
    <x v="4"/>
    <x v="264"/>
    <s v="810"/>
    <x v="1714"/>
    <s v="DISTRICT ACCOUNTS"/>
    <m/>
    <x v="2140"/>
    <s v="MELVILLE            "/>
    <s v=" "/>
    <s v=" "/>
    <n v="32"/>
    <s v="L00"/>
    <n v="810"/>
    <n v="319122"/>
    <n v="0"/>
    <n v="6936.04"/>
    <s v=" "/>
    <s v=" "/>
    <s v="32L00810"/>
    <n v="7121.63"/>
    <n v="0"/>
    <n v="0"/>
    <n v="187.14"/>
    <n v="1.55"/>
    <n v="8701.98"/>
    <n v="0"/>
    <n v="0"/>
    <n v="1932.29"/>
    <n v="166.35"/>
    <n v="7289.14"/>
    <n v="0"/>
    <n v="0"/>
    <n v="187.14"/>
    <n v="19.63"/>
    <n v="8701.98"/>
    <n v="0"/>
    <n v="0"/>
    <n v="1745.15"/>
    <n v="164.8"/>
    <n v="0"/>
    <n v="0"/>
    <n v="0"/>
    <n v="0"/>
    <n v="0"/>
  </r>
  <r>
    <s v="MEREWAY MANOR"/>
    <n v="7659"/>
    <s v="001"/>
    <m/>
    <s v="32-L00-884"/>
    <x v="4"/>
    <x v="264"/>
    <s v="884"/>
    <x v="1715"/>
    <s v="DISTRICT ACCOUNTS"/>
    <m/>
    <x v="2141"/>
    <s v="MEREWAY MANOR       "/>
    <s v=" "/>
    <s v=" "/>
    <n v="32"/>
    <s v="L00"/>
    <n v="884"/>
    <n v="319122"/>
    <n v="0"/>
    <n v="6317.21"/>
    <s v=" "/>
    <s v=" "/>
    <s v="32L00884"/>
    <n v="6483.67"/>
    <n v="0"/>
    <n v="0"/>
    <n v="167.79"/>
    <n v="1.33"/>
    <n v="7925.72"/>
    <n v="0"/>
    <n v="0"/>
    <n v="1732.57"/>
    <n v="124.06"/>
    <n v="6634.25"/>
    <n v="0"/>
    <n v="0"/>
    <n v="167.79"/>
    <n v="17.21"/>
    <n v="7925.72"/>
    <n v="0"/>
    <n v="0"/>
    <n v="1564.78"/>
    <n v="122.73"/>
    <n v="0"/>
    <n v="0"/>
    <n v="0"/>
    <n v="0"/>
    <n v="0"/>
  </r>
  <r>
    <s v="MESA C C PARK"/>
    <n v="7660"/>
    <s v="001"/>
    <m/>
    <s v="32-L00-825"/>
    <x v="4"/>
    <x v="264"/>
    <s v="825"/>
    <x v="1716"/>
    <s v="DISTRICT ACCOUNTS"/>
    <m/>
    <x v="2142"/>
    <s v="MESA C C PARK       "/>
    <s v=" "/>
    <s v=" "/>
    <n v="32"/>
    <s v="L00"/>
    <n v="825"/>
    <n v="319122"/>
    <n v="0"/>
    <n v="2365.35"/>
    <s v=" "/>
    <s v=" "/>
    <s v="32L00825"/>
    <n v="2638.52"/>
    <n v="0"/>
    <n v="0"/>
    <n v="333.37"/>
    <n v="60.2"/>
    <n v="2285.8000000000002"/>
    <n v="0"/>
    <n v="0"/>
    <n v="3360.17"/>
    <n v="3439.72"/>
    <n v="2808.94"/>
    <n v="0"/>
    <n v="0"/>
    <n v="333.37"/>
    <n v="162.94999999999999"/>
    <n v="2285.8000000000002"/>
    <n v="0"/>
    <n v="0"/>
    <n v="3026.8"/>
    <n v="3379.52"/>
    <n v="0"/>
    <n v="0"/>
    <n v="0"/>
    <n v="0"/>
    <n v="0"/>
  </r>
  <r>
    <s v="MESA EAST"/>
    <n v="7661"/>
    <s v="001"/>
    <m/>
    <s v="32-L00-352"/>
    <x v="4"/>
    <x v="264"/>
    <s v="352"/>
    <x v="1717"/>
    <s v="DISTRICT ACCOUNTS"/>
    <m/>
    <x v="2143"/>
    <s v="MESA EAST           "/>
    <s v=" "/>
    <s v=" "/>
    <n v="32"/>
    <s v="L00"/>
    <n v="352"/>
    <n v="319122"/>
    <n v="0"/>
    <n v="14296.4"/>
    <s v=" "/>
    <s v=" "/>
    <s v="32L00352"/>
    <n v="16163.87"/>
    <n v="0"/>
    <n v="0"/>
    <n v="2311.79"/>
    <n v="444.32"/>
    <n v="10232"/>
    <n v="0"/>
    <n v="0"/>
    <n v="23224.79"/>
    <n v="27289.19"/>
    <n v="16655.419999999998"/>
    <n v="0"/>
    <n v="0"/>
    <n v="2311.79"/>
    <n v="1820.24"/>
    <n v="10232"/>
    <n v="0"/>
    <n v="0"/>
    <n v="20913"/>
    <n v="26844.87"/>
    <n v="0"/>
    <n v="0"/>
    <n v="0"/>
    <n v="0"/>
    <n v="0"/>
  </r>
  <r>
    <s v="MESQUITE TRAILS"/>
    <n v="7662"/>
    <s v="001"/>
    <m/>
    <s v="32-L00-271"/>
    <x v="4"/>
    <x v="264"/>
    <s v="271"/>
    <x v="1718"/>
    <s v="DISTRICT ACCOUNTS"/>
    <m/>
    <x v="2144"/>
    <s v="MESQUITE TRAILS     "/>
    <s v=" "/>
    <s v=" "/>
    <n v="32"/>
    <s v="L00"/>
    <n v="271"/>
    <n v="319122"/>
    <n v="0"/>
    <n v="3172.01"/>
    <s v=" "/>
    <s v=" "/>
    <s v="32L00271"/>
    <n v="3495.93"/>
    <n v="0"/>
    <n v="0"/>
    <n v="414.8"/>
    <n v="90.88"/>
    <n v="2827.08"/>
    <n v="0"/>
    <n v="0"/>
    <n v="4186.1000000000004"/>
    <n v="4531.03"/>
    <n v="3586.72"/>
    <n v="0"/>
    <n v="0"/>
    <n v="414.8"/>
    <n v="324.01"/>
    <n v="2827.08"/>
    <n v="0"/>
    <n v="0"/>
    <n v="3771.3"/>
    <n v="4440.1499999999996"/>
    <n v="0"/>
    <n v="0"/>
    <n v="0"/>
    <n v="0"/>
    <n v="0"/>
  </r>
  <r>
    <s v="OASIS VERDE"/>
    <n v="7663"/>
    <s v="001"/>
    <m/>
    <s v="32-L00-E50"/>
    <x v="4"/>
    <x v="264"/>
    <s v="E50"/>
    <x v="1719"/>
    <s v="DISTRICT ACCOUNTS"/>
    <m/>
    <x v="2145"/>
    <s v="OASIS VERDE         "/>
    <s v=" "/>
    <s v=" "/>
    <n v="32"/>
    <s v="L00"/>
    <s v="E50"/>
    <n v="319122"/>
    <n v="0"/>
    <n v="5743.23"/>
    <s v=" "/>
    <s v=" "/>
    <s v="32L00E50"/>
    <n v="6223.33"/>
    <n v="0"/>
    <n v="0"/>
    <n v="789.18"/>
    <n v="309.08"/>
    <n v="5862.54"/>
    <n v="0"/>
    <n v="0"/>
    <n v="8004.94"/>
    <n v="7885.63"/>
    <n v="6641.64"/>
    <n v="0"/>
    <n v="0"/>
    <n v="789.18"/>
    <n v="370.87"/>
    <n v="5862.54"/>
    <n v="0"/>
    <n v="0"/>
    <n v="7215.76"/>
    <n v="7576.55"/>
    <n v="0"/>
    <n v="0"/>
    <n v="0"/>
    <n v="0"/>
    <n v="0"/>
  </r>
  <r>
    <s v="PINNACLE RANCH AND 83RD STREET"/>
    <n v="7664"/>
    <s v="001"/>
    <m/>
    <s v="32-L00-076"/>
    <x v="4"/>
    <x v="264"/>
    <s v="076"/>
    <x v="1720"/>
    <s v="DISTRICT ACCOUNTS"/>
    <m/>
    <x v="2146"/>
    <s v="PINNACLE RNCH &amp; 83RD"/>
    <s v=" "/>
    <s v=" "/>
    <n v="32"/>
    <s v="L00"/>
    <n v="76"/>
    <n v="319122"/>
    <n v="0"/>
    <n v="2306.31"/>
    <s v=" "/>
    <s v=" "/>
    <s v="32L00076"/>
    <n v="2609"/>
    <n v="0"/>
    <n v="0"/>
    <n v="302.69"/>
    <n v="0"/>
    <n v="2331.19"/>
    <n v="0"/>
    <n v="0"/>
    <n v="2988.09"/>
    <n v="2963.21"/>
    <n v="2755.72"/>
    <n v="0"/>
    <n v="0"/>
    <n v="302.69"/>
    <n v="155.97"/>
    <n v="2331.19"/>
    <n v="0"/>
    <n v="0"/>
    <n v="2685.4"/>
    <n v="2963.21"/>
    <n v="0"/>
    <n v="0"/>
    <n v="0"/>
    <n v="0"/>
    <n v="0"/>
  </r>
  <r>
    <s v="POMEROY ESTATES"/>
    <n v="7665"/>
    <s v="001"/>
    <m/>
    <s v="32-L00-311"/>
    <x v="4"/>
    <x v="264"/>
    <s v="311"/>
    <x v="1721"/>
    <s v="DISTRICT ACCOUNTS"/>
    <m/>
    <x v="2147"/>
    <s v="POMEROY ESTATES     "/>
    <s v=" "/>
    <s v=" "/>
    <n v="32"/>
    <s v="L00"/>
    <n v="311"/>
    <n v="319122"/>
    <n v="0"/>
    <n v="1751.6"/>
    <s v=" "/>
    <s v=" "/>
    <s v="32L00311"/>
    <n v="1965.29"/>
    <n v="0"/>
    <n v="0"/>
    <n v="261.92"/>
    <n v="48.23"/>
    <n v="1837.55"/>
    <n v="0"/>
    <n v="0"/>
    <n v="2653.3"/>
    <n v="2567.35"/>
    <n v="2179.79"/>
    <n v="0"/>
    <n v="0"/>
    <n v="261.92"/>
    <n v="47.42"/>
    <n v="1837.55"/>
    <n v="0"/>
    <n v="0"/>
    <n v="2391.38"/>
    <n v="2519.12"/>
    <n v="0"/>
    <n v="0"/>
    <n v="0"/>
    <n v="0"/>
    <n v="0"/>
  </r>
  <r>
    <s v="QUEEN CREEK PLAZA"/>
    <n v="7666"/>
    <s v="001"/>
    <m/>
    <s v="32-L00-325"/>
    <x v="4"/>
    <x v="264"/>
    <s v="325"/>
    <x v="1722"/>
    <s v="DISTRICT ACCOUNTS"/>
    <m/>
    <x v="2148"/>
    <s v="QUEEN CREEK PLAZA   "/>
    <s v=" "/>
    <s v=" "/>
    <n v="32"/>
    <s v="L00"/>
    <n v="325"/>
    <n v="319122"/>
    <n v="0"/>
    <n v="1580.01"/>
    <s v=" "/>
    <s v=" "/>
    <s v="32L00325"/>
    <n v="1740.82"/>
    <n v="0"/>
    <n v="0"/>
    <n v="243.28"/>
    <n v="82.47"/>
    <n v="1715.85"/>
    <n v="0"/>
    <n v="0"/>
    <n v="2458.87"/>
    <n v="2323.0300000000002"/>
    <n v="1895.62"/>
    <n v="0"/>
    <n v="0"/>
    <n v="243.28"/>
    <n v="88.48"/>
    <n v="1715.85"/>
    <n v="0"/>
    <n v="0"/>
    <n v="2215.59"/>
    <n v="2240.56"/>
    <n v="0"/>
    <n v="0"/>
    <n v="0"/>
    <n v="0"/>
    <n v="0"/>
  </r>
  <r>
    <s v="RUSSELL RANCH PH 1"/>
    <n v="7667"/>
    <s v="001"/>
    <m/>
    <s v="32-L00-H53"/>
    <x v="4"/>
    <x v="264"/>
    <s v="H53"/>
    <x v="1723"/>
    <s v="DISTRICT ACCOUNTS"/>
    <m/>
    <x v="2149"/>
    <s v="RUSSELL RANCH PH 1  "/>
    <s v=" "/>
    <s v=" "/>
    <n v="32"/>
    <s v="L00"/>
    <s v="H53"/>
    <n v="319122"/>
    <n v="0"/>
    <n v="2040.65"/>
    <s v=" "/>
    <s v=" "/>
    <s v="32L00H53"/>
    <n v="2331.79"/>
    <n v="0"/>
    <n v="0"/>
    <n v="377.72"/>
    <n v="86.58"/>
    <n v="2549.9699999999998"/>
    <n v="0"/>
    <n v="0"/>
    <n v="4100.03"/>
    <n v="3590.71"/>
    <n v="2511.7600000000002"/>
    <n v="0"/>
    <n v="0"/>
    <n v="377.72"/>
    <n v="197.75"/>
    <n v="2549.9699999999998"/>
    <n v="0"/>
    <n v="0"/>
    <n v="3722.31"/>
    <n v="3504.13"/>
    <n v="0"/>
    <n v="0"/>
    <n v="0"/>
    <n v="0"/>
    <n v="0"/>
  </r>
  <r>
    <s v="SANTAN VISTA UN3 PH 3-5"/>
    <n v="7668"/>
    <s v="001"/>
    <m/>
    <s v="32-L00-H65"/>
    <x v="4"/>
    <x v="264"/>
    <s v="H65"/>
    <x v="1724"/>
    <s v="DISTRICT ACCOUNTS"/>
    <m/>
    <x v="2150"/>
    <s v="SANTAN VISTA PH 3-5 "/>
    <s v=" "/>
    <s v=" "/>
    <n v="32"/>
    <s v="L00"/>
    <s v="H65"/>
    <n v="319122"/>
    <n v="0"/>
    <n v="2698.51"/>
    <s v=" "/>
    <s v=" "/>
    <s v="32L00H65"/>
    <n v="2947.37"/>
    <n v="0"/>
    <n v="0"/>
    <n v="358.03"/>
    <n v="109.17"/>
    <n v="2852.74"/>
    <n v="0"/>
    <n v="0"/>
    <n v="3633.6"/>
    <n v="3479.37"/>
    <n v="3129.21"/>
    <n v="0"/>
    <n v="0"/>
    <n v="358.03"/>
    <n v="176.19"/>
    <n v="2852.74"/>
    <n v="0"/>
    <n v="0"/>
    <n v="3275.57"/>
    <n v="3370.2"/>
    <n v="0"/>
    <n v="0"/>
    <n v="0"/>
    <n v="0"/>
    <n v="0"/>
  </r>
  <r>
    <s v="SCW EXPANSION SEC 17"/>
    <n v="7669"/>
    <s v="001"/>
    <m/>
    <s v="32-L00-H50"/>
    <x v="4"/>
    <x v="264"/>
    <s v="H50"/>
    <x v="1725"/>
    <s v="DISTRICT ACCOUNTS"/>
    <m/>
    <x v="2151"/>
    <s v="SCW EXPANSION SEC 17"/>
    <s v=" "/>
    <s v=" "/>
    <n v="32"/>
    <s v="L00"/>
    <s v="H50"/>
    <n v="319122"/>
    <n v="0"/>
    <n v="52944.23"/>
    <s v=" "/>
    <s v=" "/>
    <s v="32L00H50"/>
    <n v="57863.95"/>
    <n v="0"/>
    <n v="0"/>
    <n v="8510.81"/>
    <n v="3591.09"/>
    <n v="43842.17"/>
    <n v="0"/>
    <n v="0"/>
    <n v="83829.13"/>
    <n v="92931.19"/>
    <n v="57528.52"/>
    <n v="0"/>
    <n v="0"/>
    <n v="8491.85"/>
    <n v="8827.2800000000007"/>
    <n v="43842.17"/>
    <n v="0"/>
    <n v="0"/>
    <n v="75318.320000000007"/>
    <n v="89340.1"/>
    <n v="0"/>
    <n v="0"/>
    <n v="0"/>
    <n v="0"/>
    <n v="0"/>
  </r>
  <r>
    <s v="SUBURBAN RANCHETTES"/>
    <n v="7670"/>
    <s v="001"/>
    <m/>
    <s v="32-L00-991"/>
    <x v="4"/>
    <x v="264"/>
    <s v="991"/>
    <x v="1726"/>
    <s v="DISTRICT ACCOUNTS"/>
    <m/>
    <x v="2152"/>
    <s v="SUBURBAN RANCHETTES "/>
    <s v=" "/>
    <s v=" "/>
    <n v="32"/>
    <s v="L00"/>
    <n v="991"/>
    <n v="319122"/>
    <n v="0"/>
    <n v="591.21"/>
    <s v=" "/>
    <s v=" "/>
    <s v="32L00991"/>
    <n v="688.88"/>
    <n v="0"/>
    <n v="0"/>
    <n v="103.1"/>
    <n v="5.43"/>
    <n v="1553.33"/>
    <n v="0"/>
    <n v="0"/>
    <n v="1060.4100000000001"/>
    <n v="98.29"/>
    <n v="787"/>
    <n v="0"/>
    <n v="0"/>
    <n v="103.1"/>
    <n v="4.9800000000000004"/>
    <n v="1553.33"/>
    <n v="0"/>
    <n v="0"/>
    <n v="957.31"/>
    <n v="92.86"/>
    <n v="0"/>
    <n v="0"/>
    <n v="0"/>
    <n v="0"/>
    <n v="0"/>
  </r>
  <r>
    <s v="SUNDERO ST LIGHTING"/>
    <n v="7671"/>
    <s v="001"/>
    <m/>
    <s v="32-L00-H69"/>
    <x v="4"/>
    <x v="264"/>
    <s v="H69"/>
    <x v="1727"/>
    <s v="DISTRICT ACCOUNTS"/>
    <m/>
    <x v="2153"/>
    <s v="SUNDERO ST LT       "/>
    <s v=" "/>
    <s v=" "/>
    <n v="32"/>
    <s v="L00"/>
    <s v="H69"/>
    <n v="319122"/>
    <n v="0"/>
    <n v="444.81"/>
    <s v=" "/>
    <s v=" "/>
    <s v="32L00H69"/>
    <n v="490.03"/>
    <n v="0"/>
    <n v="0"/>
    <n v="58.42"/>
    <n v="13.2"/>
    <n v="474.36"/>
    <n v="0"/>
    <n v="0"/>
    <n v="577.02"/>
    <n v="547.47"/>
    <n v="536.04999999999995"/>
    <n v="0"/>
    <n v="0"/>
    <n v="58.42"/>
    <n v="12.4"/>
    <n v="474.36"/>
    <n v="0"/>
    <n v="0"/>
    <n v="518.6"/>
    <n v="534.27"/>
    <n v="0"/>
    <n v="0"/>
    <n v="0"/>
    <n v="0"/>
    <n v="0"/>
  </r>
  <r>
    <s v="SUNRISE MEADOWS #1"/>
    <n v="7673"/>
    <s v="001"/>
    <m/>
    <s v="32-L00-A78"/>
    <x v="4"/>
    <x v="264"/>
    <s v="A78"/>
    <x v="1728"/>
    <s v="DISTRICT ACCOUNTS"/>
    <m/>
    <x v="2154"/>
    <s v="SUNRISE MEADOWS #1  "/>
    <s v=" "/>
    <s v=" "/>
    <n v="32"/>
    <s v="L00"/>
    <s v="A78"/>
    <n v="319122"/>
    <n v="0"/>
    <n v="160.88999999999999"/>
    <s v=" "/>
    <s v=" "/>
    <s v="32L00A78"/>
    <n v="184.71"/>
    <n v="0"/>
    <n v="0"/>
    <n v="23.82"/>
    <n v="0"/>
    <n v="191.68"/>
    <n v="0"/>
    <n v="0"/>
    <n v="240.13"/>
    <n v="209.34"/>
    <n v="208.19"/>
    <n v="0"/>
    <n v="0"/>
    <n v="23.82"/>
    <n v="0.34"/>
    <n v="191.68"/>
    <n v="0"/>
    <n v="0"/>
    <n v="216.31"/>
    <n v="209.34"/>
    <n v="0"/>
    <n v="0"/>
    <n v="0"/>
    <n v="0"/>
    <n v="0"/>
  </r>
  <r>
    <s v="SUNRISE MEADOWS # 1"/>
    <n v="7673"/>
    <s v="001"/>
    <m/>
    <s v="32-L00-H58"/>
    <x v="4"/>
    <x v="264"/>
    <s v="H58"/>
    <x v="1729"/>
    <s v="DISTRICT ACCOUNTS"/>
    <m/>
    <x v="2155"/>
    <s v="SUNRISE MEADOWS # 1 "/>
    <s v=" "/>
    <s v=" "/>
    <n v="32"/>
    <s v="L00"/>
    <s v="H58"/>
    <n v="319122"/>
    <n v="0"/>
    <n v="-2.94"/>
    <s v=" "/>
    <s v=" "/>
    <s v="32L00H58"/>
    <n v="-2.94"/>
    <n v="0"/>
    <n v="0"/>
    <n v="0"/>
    <n v="0"/>
    <n v="-2.94"/>
    <n v="0"/>
    <n v="0"/>
    <n v="0"/>
    <n v="0"/>
    <n v="-2.94"/>
    <n v="0"/>
    <n v="0"/>
    <n v="0"/>
    <n v="0"/>
    <n v="-2.94"/>
    <n v="0"/>
    <n v="0"/>
    <n v="0"/>
    <n v="0"/>
    <n v="0"/>
    <n v="0"/>
    <n v="0"/>
    <n v="0"/>
    <n v="0"/>
  </r>
  <r>
    <s v="SUNRISE UNIT 5"/>
    <n v="7674"/>
    <s v="001"/>
    <m/>
    <s v="32-L00-D70"/>
    <x v="4"/>
    <x v="264"/>
    <s v="D70"/>
    <x v="1730"/>
    <s v="DISTRICT ACCOUNTS"/>
    <m/>
    <x v="2156"/>
    <s v="SUNRISE UNIT 5      "/>
    <s v=" "/>
    <s v=" "/>
    <n v="32"/>
    <s v="L00"/>
    <s v="D70"/>
    <n v="319122"/>
    <n v="0"/>
    <n v="2055.6799999999998"/>
    <s v=" "/>
    <s v=" "/>
    <s v="32L00D70"/>
    <n v="2313.11"/>
    <n v="0"/>
    <n v="0"/>
    <n v="316.19"/>
    <n v="58.76"/>
    <n v="2204.09"/>
    <n v="0"/>
    <n v="0"/>
    <n v="3121.12"/>
    <n v="2972.71"/>
    <n v="2470.65"/>
    <n v="0"/>
    <n v="0"/>
    <n v="316.19"/>
    <n v="158.65"/>
    <n v="2204.09"/>
    <n v="0"/>
    <n v="0"/>
    <n v="2804.93"/>
    <n v="2913.95"/>
    <n v="0"/>
    <n v="0"/>
    <n v="0"/>
    <n v="0"/>
    <n v="0"/>
  </r>
  <r>
    <s v="SUPERSTITION VIEW #1"/>
    <n v="7675"/>
    <s v="001"/>
    <m/>
    <s v="32-L00-B68"/>
    <x v="4"/>
    <x v="264"/>
    <s v="B68"/>
    <x v="1731"/>
    <s v="DISTRICT ACCOUNTS"/>
    <m/>
    <x v="2157"/>
    <s v="SUPERSTITION VIEW #1"/>
    <s v=" "/>
    <s v=" "/>
    <n v="32"/>
    <s v="L00"/>
    <s v="B68"/>
    <n v="319122"/>
    <n v="0"/>
    <n v="2354.52"/>
    <s v=" "/>
    <s v=" "/>
    <s v="32L00B68"/>
    <n v="2646.59"/>
    <n v="0"/>
    <n v="0"/>
    <n v="327.97"/>
    <n v="35.9"/>
    <n v="2222.4499999999998"/>
    <n v="0"/>
    <n v="0"/>
    <n v="3305.78"/>
    <n v="3437.85"/>
    <n v="2840.9"/>
    <n v="0"/>
    <n v="0"/>
    <n v="327.97"/>
    <n v="133.66"/>
    <n v="2222.4499999999998"/>
    <n v="0"/>
    <n v="0"/>
    <n v="2977.81"/>
    <n v="3401.95"/>
    <n v="0"/>
    <n v="0"/>
    <n v="0"/>
    <n v="0"/>
    <n v="0"/>
  </r>
  <r>
    <s v="VINEYARDS OF MESA"/>
    <n v="7676"/>
    <s v="001"/>
    <m/>
    <s v="32-L00-D52"/>
    <x v="4"/>
    <x v="264"/>
    <s v="D52"/>
    <x v="1732"/>
    <s v="DISTRICT ACCOUNTS"/>
    <m/>
    <x v="2158"/>
    <s v="VINEYARDS OF MESA   "/>
    <s v=" "/>
    <s v=" "/>
    <n v="32"/>
    <s v="L00"/>
    <s v="D52"/>
    <n v="319122"/>
    <n v="0"/>
    <n v="8077.33"/>
    <s v=" "/>
    <s v=" "/>
    <s v="32L00D52"/>
    <n v="8736.75"/>
    <n v="0"/>
    <n v="0"/>
    <n v="1065.8900000000001"/>
    <n v="406.47"/>
    <n v="7635.41"/>
    <n v="0"/>
    <n v="0"/>
    <n v="10760.3"/>
    <n v="11202.22"/>
    <n v="9296.48"/>
    <n v="0"/>
    <n v="0"/>
    <n v="1065.8900000000001"/>
    <n v="506.16"/>
    <n v="7635.41"/>
    <n v="0"/>
    <n v="0"/>
    <n v="9694.41"/>
    <n v="10795.75"/>
    <n v="0"/>
    <n v="0"/>
    <n v="0"/>
    <n v="0"/>
    <n v="0"/>
  </r>
  <r>
    <s v="TOWN &amp; CTRY SCOTS"/>
    <n v="7677"/>
    <s v="001"/>
    <m/>
    <s v="32-L00-862"/>
    <x v="4"/>
    <x v="264"/>
    <s v="862"/>
    <x v="1733"/>
    <s v="DISTRICT ACCOUNTS"/>
    <m/>
    <x v="2159"/>
    <s v="TOWN &amp; CTRY SCOTS   "/>
    <s v=" "/>
    <s v=" "/>
    <n v="32"/>
    <s v="L00"/>
    <n v="862"/>
    <n v="319122"/>
    <n v="0"/>
    <n v="2498.33"/>
    <s v=" "/>
    <s v=" "/>
    <s v="32L00862"/>
    <n v="2567.96"/>
    <n v="0"/>
    <n v="0"/>
    <n v="70.97"/>
    <n v="1.34"/>
    <n v="3163.71"/>
    <n v="0"/>
    <n v="0"/>
    <n v="732.64"/>
    <n v="67.260000000000005"/>
    <n v="2629.89"/>
    <n v="0"/>
    <n v="0"/>
    <n v="70.97"/>
    <n v="9.0399999999999991"/>
    <n v="3163.71"/>
    <n v="0"/>
    <n v="0"/>
    <n v="661.67"/>
    <n v="65.92"/>
    <n v="0"/>
    <n v="0"/>
    <n v="0"/>
    <n v="0"/>
    <n v="0"/>
  </r>
  <r>
    <s v="TOWNE MEADOWS"/>
    <n v="7678"/>
    <s v="001"/>
    <m/>
    <s v="32-L00-D23"/>
    <x v="4"/>
    <x v="264"/>
    <s v="D23"/>
    <x v="1734"/>
    <s v="DISTRICT ACCOUNTS"/>
    <m/>
    <x v="2160"/>
    <s v="TOWNE MEADOWS       "/>
    <s v=" "/>
    <s v=" "/>
    <n v="32"/>
    <s v="L00"/>
    <s v="D23"/>
    <n v="319122"/>
    <n v="0"/>
    <n v="60.24"/>
    <s v=" "/>
    <s v=" "/>
    <s v="32L00D23"/>
    <n v="497.93"/>
    <n v="0"/>
    <n v="0"/>
    <n v="450"/>
    <n v="12.31"/>
    <n v="6646.21"/>
    <n v="0"/>
    <n v="0"/>
    <n v="7035.81"/>
    <n v="449.84"/>
    <n v="1184.6500000000001"/>
    <n v="0"/>
    <n v="0"/>
    <n v="708.75"/>
    <n v="22.03"/>
    <n v="6646.21"/>
    <n v="0"/>
    <n v="0"/>
    <n v="6585.81"/>
    <n v="437.53"/>
    <n v="0"/>
    <n v="0"/>
    <n v="0"/>
    <n v="0"/>
    <n v="0"/>
  </r>
  <r>
    <s v="TRAIL WEST"/>
    <n v="7679"/>
    <s v="001"/>
    <m/>
    <s v="32-L00-830"/>
    <x v="4"/>
    <x v="264"/>
    <s v="830"/>
    <x v="1735"/>
    <s v="DISTRICT ACCOUNTS"/>
    <m/>
    <x v="2161"/>
    <s v="TRAIL WEST          "/>
    <s v=" "/>
    <s v=" "/>
    <n v="32"/>
    <s v="L00"/>
    <n v="830"/>
    <n v="319122"/>
    <n v="0"/>
    <n v="2101.7199999999998"/>
    <s v=" "/>
    <s v=" "/>
    <s v="32L00830"/>
    <n v="2149.0100000000002"/>
    <n v="0"/>
    <n v="0"/>
    <n v="51.65"/>
    <n v="4.3600000000000003"/>
    <n v="2560.87"/>
    <n v="0"/>
    <n v="0"/>
    <n v="533.45000000000005"/>
    <n v="74.3"/>
    <n v="2193.7199999999998"/>
    <n v="0"/>
    <n v="0"/>
    <n v="51.65"/>
    <n v="6.94"/>
    <n v="2560.87"/>
    <n v="0"/>
    <n v="0"/>
    <n v="481.8"/>
    <n v="69.94"/>
    <n v="0"/>
    <n v="0"/>
    <n v="0"/>
    <n v="0"/>
    <n v="0"/>
  </r>
  <r>
    <s v="TRAIL WEST #2"/>
    <n v="7680"/>
    <s v="001"/>
    <m/>
    <s v="32-L00-865"/>
    <x v="4"/>
    <x v="264"/>
    <s v="865"/>
    <x v="1736"/>
    <s v="DISTRICT ACCOUNTS"/>
    <m/>
    <x v="2162"/>
    <s v="TRAIL WEST #2       "/>
    <s v=" "/>
    <s v=" "/>
    <n v="32"/>
    <s v="L00"/>
    <n v="865"/>
    <n v="319122"/>
    <n v="0"/>
    <n v="2639.06"/>
    <s v=" "/>
    <s v=" "/>
    <s v="32L00865"/>
    <n v="2701.72"/>
    <n v="0"/>
    <n v="0"/>
    <n v="64.55"/>
    <n v="1.89"/>
    <n v="3221.35"/>
    <n v="0"/>
    <n v="0"/>
    <n v="666.68"/>
    <n v="84.39"/>
    <n v="2760.18"/>
    <n v="0"/>
    <n v="0"/>
    <n v="64.55"/>
    <n v="6.09"/>
    <n v="3221.35"/>
    <n v="0"/>
    <n v="0"/>
    <n v="602.13"/>
    <n v="82.5"/>
    <n v="0"/>
    <n v="0"/>
    <n v="0"/>
    <n v="0"/>
    <n v="0"/>
  </r>
  <r>
    <s v="VALENCIA VILLAGE"/>
    <n v="7681"/>
    <s v="001"/>
    <m/>
    <s v="32-L00-B32"/>
    <x v="4"/>
    <x v="264"/>
    <s v="B32"/>
    <x v="1737"/>
    <s v="DISTRICT ACCOUNTS"/>
    <m/>
    <x v="2163"/>
    <s v="VALENCIA VILLAGE    "/>
    <s v=" "/>
    <s v=" "/>
    <n v="32"/>
    <s v="L00"/>
    <s v="B32"/>
    <n v="319122"/>
    <n v="0"/>
    <n v="4894.5600000000004"/>
    <s v=" "/>
    <s v=" "/>
    <s v="32L00B32"/>
    <n v="5238.51"/>
    <n v="0"/>
    <n v="0"/>
    <n v="626.04"/>
    <n v="282.08999999999997"/>
    <n v="4810.03"/>
    <n v="0"/>
    <n v="0"/>
    <n v="6182.82"/>
    <n v="6267.35"/>
    <n v="5612.83"/>
    <n v="0"/>
    <n v="0"/>
    <n v="626.04"/>
    <n v="251.72"/>
    <n v="4810.03"/>
    <n v="0"/>
    <n v="0"/>
    <n v="5556.78"/>
    <n v="5985.26"/>
    <n v="0"/>
    <n v="0"/>
    <n v="0"/>
    <n v="0"/>
    <n v="0"/>
  </r>
  <r>
    <s v="VILLA ROYALE UNIT 1 SL"/>
    <n v="7682"/>
    <s v="001"/>
    <m/>
    <s v="32-L00-B97"/>
    <x v="4"/>
    <x v="264"/>
    <s v="B97"/>
    <x v="1738"/>
    <s v="DISTRICT ACCOUNTS"/>
    <m/>
    <x v="2164"/>
    <s v="VILLA ROYALE U1 SL  "/>
    <s v=" "/>
    <s v=" "/>
    <n v="32"/>
    <s v="L00"/>
    <s v="B97"/>
    <n v="319122"/>
    <n v="0"/>
    <n v="479.11"/>
    <s v=" "/>
    <s v=" "/>
    <s v="32L00B97"/>
    <n v="539.79999999999995"/>
    <n v="0"/>
    <n v="0"/>
    <n v="71.430000000000007"/>
    <n v="10.74"/>
    <n v="410.31"/>
    <n v="0"/>
    <n v="0"/>
    <n v="719.85"/>
    <n v="788.65"/>
    <n v="571.41"/>
    <n v="0"/>
    <n v="0"/>
    <n v="71.430000000000007"/>
    <n v="39.82"/>
    <n v="410.31"/>
    <n v="0"/>
    <n v="0"/>
    <n v="648.41999999999996"/>
    <n v="777.91"/>
    <n v="0"/>
    <n v="0"/>
    <n v="0"/>
    <n v="0"/>
    <n v="0"/>
  </r>
  <r>
    <s v="WESTERN RANCHETTS"/>
    <n v="7683"/>
    <s v="001"/>
    <m/>
    <s v="32-L00-417"/>
    <x v="4"/>
    <x v="264"/>
    <s v="417"/>
    <x v="1739"/>
    <s v="DISTRICT ACCOUNTS"/>
    <m/>
    <x v="2165"/>
    <s v="WESTERN RANCHETTS   "/>
    <s v=" "/>
    <s v=" "/>
    <n v="32"/>
    <s v="L00"/>
    <n v="417"/>
    <n v="319122"/>
    <n v="0"/>
    <n v="954.88"/>
    <s v=" "/>
    <s v=" "/>
    <s v="32L00417"/>
    <n v="952.33"/>
    <n v="0"/>
    <n v="0"/>
    <n v="0"/>
    <n v="2.5499999999999998"/>
    <n v="1207.1099999999999"/>
    <n v="0"/>
    <n v="0"/>
    <n v="306.63"/>
    <n v="54.4"/>
    <n v="946.64"/>
    <n v="0"/>
    <n v="0"/>
    <n v="0"/>
    <n v="5.69"/>
    <n v="1207.1099999999999"/>
    <n v="0"/>
    <n v="0"/>
    <n v="306.63"/>
    <n v="51.85"/>
    <n v="0"/>
    <n v="0"/>
    <n v="0"/>
    <n v="0"/>
    <n v="0"/>
  </r>
  <r>
    <s v="WESTN RANCHETTES #2"/>
    <n v="7684"/>
    <s v="001"/>
    <m/>
    <s v="32-L00-465"/>
    <x v="4"/>
    <x v="264"/>
    <s v="465"/>
    <x v="1740"/>
    <s v="DISTRICT ACCOUNTS"/>
    <m/>
    <x v="2166"/>
    <s v="WESTN RANCHETTES #2 "/>
    <s v=" "/>
    <s v=" "/>
    <n v="32"/>
    <s v="L00"/>
    <n v="465"/>
    <n v="319122"/>
    <n v="0"/>
    <n v="911.04"/>
    <s v=" "/>
    <s v=" "/>
    <s v="32L00465"/>
    <n v="911.04"/>
    <n v="0"/>
    <n v="0"/>
    <n v="0"/>
    <n v="0"/>
    <n v="1167.7"/>
    <n v="0"/>
    <n v="0"/>
    <n v="306.58999999999997"/>
    <n v="49.93"/>
    <n v="906.34"/>
    <n v="0"/>
    <n v="0"/>
    <n v="0"/>
    <n v="4.7"/>
    <n v="1167.7"/>
    <n v="0"/>
    <n v="0"/>
    <n v="306.58999999999997"/>
    <n v="49.93"/>
    <n v="0"/>
    <n v="0"/>
    <n v="0"/>
    <n v="0"/>
    <n v="0"/>
  </r>
  <r>
    <s v="WHITE TANKS FOOTHILLS ST LIGHTING"/>
    <n v="7685"/>
    <s v="001"/>
    <m/>
    <s v="32-L00-H68"/>
    <x v="4"/>
    <x v="264"/>
    <s v="H68"/>
    <x v="1741"/>
    <s v="DISTRICT ACCOUNTS"/>
    <m/>
    <x v="2167"/>
    <s v="WHITE TANKS FT HILLS"/>
    <s v=" "/>
    <s v=" "/>
    <n v="32"/>
    <s v="L00"/>
    <s v="H68"/>
    <n v="319122"/>
    <n v="0"/>
    <n v="18433.560000000001"/>
    <s v=" "/>
    <s v=" "/>
    <s v="32L00H68"/>
    <n v="20555.91"/>
    <n v="0"/>
    <n v="0"/>
    <n v="2569.39"/>
    <n v="447.04"/>
    <n v="17516.080000000002"/>
    <n v="0"/>
    <n v="0"/>
    <n v="25377.15"/>
    <n v="26294.63"/>
    <n v="21756.26"/>
    <n v="0"/>
    <n v="0"/>
    <n v="2569.39"/>
    <n v="1369.04"/>
    <n v="17516.080000000002"/>
    <n v="0"/>
    <n v="0"/>
    <n v="22807.759999999998"/>
    <n v="25847.59"/>
    <n v="0"/>
    <n v="0"/>
    <n v="0"/>
    <n v="0"/>
    <n v="0"/>
  </r>
  <r>
    <s v="HARQ VALLEY POWR DIS"/>
    <n v="7687"/>
    <s v="001"/>
    <m/>
    <s v="32-C00-722"/>
    <x v="4"/>
    <x v="262"/>
    <s v="722"/>
    <x v="1742"/>
    <s v="DISTRICT ACCOUNTS"/>
    <m/>
    <x v="2168"/>
    <s v="HARQ VALLEY POWR DIS"/>
    <s v=" "/>
    <s v=" "/>
    <n v="32"/>
    <s v="C00"/>
    <n v="722"/>
    <n v="315130"/>
    <n v="0"/>
    <n v="729423.83"/>
    <s v=" "/>
    <s v=" "/>
    <s v="32C00722"/>
    <n v="633168.68999999994"/>
    <n v="701.09"/>
    <n v="0"/>
    <n v="0"/>
    <n v="96956.23"/>
    <n v="663831.91"/>
    <n v="151532.92000000001"/>
    <n v="0"/>
    <n v="859.03"/>
    <n v="217983.87"/>
    <n v="667114.29"/>
    <n v="36160.720000000001"/>
    <n v="0"/>
    <n v="0"/>
    <n v="2215.12"/>
    <n v="663831.91"/>
    <n v="150831.82999999999"/>
    <n v="0"/>
    <n v="859.03"/>
    <n v="121027.64"/>
    <n v="0"/>
    <n v="0"/>
    <n v="0"/>
    <n v="0"/>
    <n v="0"/>
  </r>
  <r>
    <s v="ELECTRICAL # 8"/>
    <n v="7689"/>
    <s v="001"/>
    <m/>
    <s v="32-C00-760"/>
    <x v="4"/>
    <x v="262"/>
    <s v="760"/>
    <x v="1743"/>
    <s v="DISTRICT ACCOUNTS"/>
    <m/>
    <x v="2169"/>
    <s v="ELECTRICAL # 8      "/>
    <s v=" "/>
    <s v=" "/>
    <n v="32"/>
    <s v="C00"/>
    <n v="760"/>
    <n v="315130"/>
    <n v="0"/>
    <n v="693.61"/>
    <s v=" "/>
    <s v=" "/>
    <s v="32C00760"/>
    <n v="84424.27"/>
    <n v="84424.27"/>
    <n v="0"/>
    <n v="0"/>
    <n v="693.61"/>
    <n v="-1033.55"/>
    <n v="436839.57"/>
    <n v="0"/>
    <n v="1883.17"/>
    <n v="440449.9"/>
    <n v="1202.8900000000001"/>
    <n v="1202.8900000000001"/>
    <n v="0"/>
    <n v="0"/>
    <n v="84424.27"/>
    <n v="-1033.55"/>
    <n v="352415.3"/>
    <n v="0"/>
    <n v="1883.17"/>
    <n v="439756.29"/>
    <n v="0"/>
    <n v="0"/>
    <n v="0"/>
    <n v="0"/>
    <n v="0"/>
  </r>
  <r>
    <s v="ELECTRICAL DIST 7"/>
    <n v="7690"/>
    <s v="001"/>
    <m/>
    <s v="32-C00-724"/>
    <x v="4"/>
    <x v="262"/>
    <s v="724"/>
    <x v="1744"/>
    <s v="DISTRICT ACCOUNTS"/>
    <m/>
    <x v="2170"/>
    <s v="ELECTRICAL DIST 7   "/>
    <s v=" "/>
    <s v=" "/>
    <n v="32"/>
    <s v="C00"/>
    <n v="724"/>
    <n v="315130"/>
    <n v="0"/>
    <n v="2491.4499999999998"/>
    <s v=" "/>
    <s v=" "/>
    <s v="32C00724"/>
    <n v="3560.64"/>
    <n v="3560.64"/>
    <n v="0"/>
    <n v="5.89"/>
    <n v="2497.34"/>
    <n v="544.04999999999995"/>
    <n v="51034.94"/>
    <n v="0"/>
    <n v="569.29999999999995"/>
    <n v="53551.64"/>
    <n v="2075.6799999999998"/>
    <n v="2075.6799999999998"/>
    <n v="0"/>
    <n v="143.6"/>
    <n v="3704.24"/>
    <n v="544.04999999999995"/>
    <n v="47474.3"/>
    <n v="0"/>
    <n v="563.41"/>
    <n v="51054.3"/>
    <n v="0"/>
    <n v="0"/>
    <n v="0"/>
    <n v="0"/>
    <n v="0"/>
  </r>
  <r>
    <s v="ELECTRICAL DISTRIC # 6 PINAL COUNTY"/>
    <n v="7691"/>
    <s v="001"/>
    <m/>
    <s v="32-C00-726"/>
    <x v="4"/>
    <x v="262"/>
    <s v="726"/>
    <x v="1745"/>
    <s v="DISTRICT ACCOUNTS"/>
    <m/>
    <x v="2171"/>
    <s v="ELEC DIST 6 PINAL CO"/>
    <s v=" "/>
    <s v=" "/>
    <n v="32"/>
    <s v="C00"/>
    <n v="726"/>
    <n v="315130"/>
    <n v="0"/>
    <n v="4141.83"/>
    <s v=" "/>
    <s v=" "/>
    <s v="32C00726"/>
    <n v="7718.16"/>
    <n v="7718.16"/>
    <n v="0"/>
    <n v="0"/>
    <n v="4141.83"/>
    <n v="1461.21"/>
    <n v="112792.19"/>
    <n v="0"/>
    <n v="1017.48"/>
    <n v="116490.29"/>
    <n v="2487.94"/>
    <n v="2487.94"/>
    <n v="0"/>
    <n v="0.06"/>
    <n v="7718.22"/>
    <n v="1461.21"/>
    <n v="105074.03"/>
    <n v="0"/>
    <n v="1017.48"/>
    <n v="112348.46"/>
    <n v="0"/>
    <n v="0"/>
    <n v="0"/>
    <n v="0"/>
    <n v="0"/>
  </r>
  <r>
    <s v="FH SANI SEC"/>
    <n v="7694"/>
    <s v="035"/>
    <m/>
    <s v="32-F00-101"/>
    <x v="4"/>
    <x v="274"/>
    <s v="101"/>
    <x v="10"/>
    <s v="DISTRICT ACCOUNTS"/>
    <m/>
    <x v="2172"/>
    <s v="FH SANI SEC         "/>
    <s v=" "/>
    <s v=" "/>
    <n v="32"/>
    <s v="F00"/>
    <n v="101"/>
    <n v="315160"/>
    <n v="0"/>
    <n v="0"/>
    <s v=" "/>
    <s v=" "/>
    <s v="        "/>
    <n v="0"/>
    <n v="0"/>
    <n v="0"/>
    <n v="0"/>
    <n v="0"/>
    <n v="0"/>
    <n v="0"/>
    <n v="0"/>
    <n v="0"/>
    <n v="0"/>
    <n v="0"/>
    <n v="0"/>
    <n v="0"/>
    <n v="0"/>
    <n v="0"/>
    <n v="0"/>
    <n v="0"/>
    <n v="0"/>
    <n v="0"/>
    <n v="0"/>
    <n v="0"/>
    <n v="0"/>
    <n v="0"/>
    <n v="0"/>
    <n v="0"/>
  </r>
  <r>
    <s v="FH SANI MAINT"/>
    <n v="7694"/>
    <s v="001"/>
    <m/>
    <s v="32-F00-564"/>
    <x v="4"/>
    <x v="274"/>
    <s v="564"/>
    <x v="1746"/>
    <s v="DISTRICT ACCOUNTS"/>
    <m/>
    <x v="2173"/>
    <s v="FH SANI MAINT       "/>
    <s v=" "/>
    <s v=" "/>
    <n v="32"/>
    <s v="F00"/>
    <n v="564"/>
    <n v="315160"/>
    <n v="0"/>
    <n v="964295.85"/>
    <s v=" "/>
    <s v=" "/>
    <s v="32F00564"/>
    <n v="1215542.21"/>
    <n v="355251.68"/>
    <n v="0"/>
    <n v="117.48"/>
    <n v="104122.8"/>
    <n v="1019011.9"/>
    <n v="5094785.33"/>
    <n v="2501657.4900000002"/>
    <n v="1468.72"/>
    <n v="2539880.5099999998"/>
    <n v="1414544.32"/>
    <n v="403555.57"/>
    <n v="0"/>
    <n v="16.899999999999999"/>
    <n v="204570.36"/>
    <n v="1019011.9"/>
    <n v="4739533.6500000004"/>
    <n v="2501657.4900000002"/>
    <n v="1351.24"/>
    <n v="2435757.71"/>
    <n v="0"/>
    <n v="0"/>
    <n v="0"/>
    <n v="0"/>
    <n v="0"/>
  </r>
  <r>
    <s v="FH SANI BOND INT"/>
    <n v="7694"/>
    <s v="025 or 028"/>
    <m/>
    <s v="32-F02-564"/>
    <x v="4"/>
    <x v="276"/>
    <s v="564"/>
    <x v="10"/>
    <s v="DISTRICT ACCOUNTS"/>
    <m/>
    <x v="2174"/>
    <s v="FH SANI BOND INT    "/>
    <s v=" "/>
    <s v=" "/>
    <n v="32"/>
    <s v="F02"/>
    <n v="564"/>
    <n v="315160"/>
    <n v="0"/>
    <n v="0"/>
    <s v=" "/>
    <s v=" "/>
    <s v="        "/>
    <n v="0"/>
    <n v="0"/>
    <n v="0"/>
    <n v="0"/>
    <n v="0"/>
    <n v="0"/>
    <n v="0"/>
    <n v="0"/>
    <n v="0"/>
    <n v="0"/>
    <n v="0"/>
    <n v="0"/>
    <n v="0"/>
    <n v="0"/>
    <n v="0"/>
    <n v="0"/>
    <n v="0"/>
    <n v="0"/>
    <n v="0"/>
    <n v="0"/>
    <n v="0"/>
    <n v="0"/>
    <n v="0"/>
    <n v="0"/>
    <n v="0"/>
  </r>
  <r>
    <s v="FHSD CAPITAL FUND"/>
    <n v="7694"/>
    <s v="023"/>
    <m/>
    <s v="32-F03-564"/>
    <x v="4"/>
    <x v="277"/>
    <s v="564"/>
    <x v="1747"/>
    <s v="DISTRICT ACCOUNTS"/>
    <m/>
    <x v="2175"/>
    <s v="FHSD CAPITAL FUND   "/>
    <s v=" "/>
    <s v=" "/>
    <n v="32"/>
    <s v="F03"/>
    <n v="564"/>
    <n v="315160"/>
    <n v="0"/>
    <n v="1150457.31"/>
    <s v=" "/>
    <s v=" "/>
    <s v="32F03564"/>
    <n v="1150457.31"/>
    <n v="0"/>
    <n v="0"/>
    <n v="0"/>
    <n v="0"/>
    <n v="786720.05"/>
    <n v="0"/>
    <n v="360280"/>
    <n v="1025.67"/>
    <n v="4482.93"/>
    <n v="1148749.53"/>
    <n v="0"/>
    <n v="0"/>
    <n v="0"/>
    <n v="1707.78"/>
    <n v="786720.05"/>
    <n v="0"/>
    <n v="360280"/>
    <n v="1025.67"/>
    <n v="4482.93"/>
    <n v="0"/>
    <n v="0"/>
    <n v="0"/>
    <n v="0"/>
    <n v="0"/>
  </r>
  <r>
    <s v="FT HILLS CONTINGENCY FUND"/>
    <n v="7694"/>
    <s v="036"/>
    <m/>
    <s v="32-F07-564"/>
    <x v="4"/>
    <x v="278"/>
    <s v="564"/>
    <x v="1748"/>
    <s v="DISTRICT ACCOUNTS"/>
    <m/>
    <x v="2176"/>
    <s v="FH CONTINGENCY FD   "/>
    <s v=" "/>
    <s v=" "/>
    <n v="32"/>
    <s v="F07"/>
    <n v="564"/>
    <n v="315160"/>
    <n v="1"/>
    <n v="3356537.36"/>
    <s v=" "/>
    <s v=" "/>
    <s v="32F07564"/>
    <n v="3356537.36"/>
    <n v="0"/>
    <n v="0"/>
    <n v="0"/>
    <n v="0"/>
    <n v="3344637.83"/>
    <n v="0"/>
    <n v="0"/>
    <n v="4221.26"/>
    <n v="16120.79"/>
    <n v="3351426.05"/>
    <n v="0"/>
    <n v="0"/>
    <n v="0"/>
    <n v="5111.3100000000004"/>
    <n v="3344637.83"/>
    <n v="0"/>
    <n v="0"/>
    <n v="4221.26"/>
    <n v="16120.79"/>
    <n v="0"/>
    <n v="0"/>
    <n v="0"/>
    <n v="0"/>
    <n v="0"/>
  </r>
  <r>
    <s v="DESERT HILLS SANITARY"/>
    <n v="7698"/>
    <s v="001"/>
    <m/>
    <s v="32-A03-787"/>
    <x v="4"/>
    <x v="261"/>
    <s v="787"/>
    <x v="10"/>
    <s v="DISTRICT ACCOUNTS"/>
    <m/>
    <x v="2177"/>
    <s v="DESERT HILLS SANITAR"/>
    <s v=" "/>
    <s v=" "/>
    <n v="32"/>
    <s v="A03"/>
    <n v="787"/>
    <n v="319222"/>
    <n v="0"/>
    <n v="0"/>
    <s v=" "/>
    <s v=" "/>
    <n v="30100000"/>
    <n v="0"/>
    <n v="0"/>
    <n v="0"/>
    <n v="0"/>
    <n v="0"/>
    <n v="0"/>
    <n v="0"/>
    <n v="0"/>
    <n v="0"/>
    <n v="0"/>
    <n v="0"/>
    <n v="0"/>
    <n v="0"/>
    <n v="0"/>
    <n v="0"/>
    <n v="0"/>
    <n v="0"/>
    <n v="0"/>
    <n v="0"/>
    <n v="0"/>
    <n v="0"/>
    <n v="0"/>
    <n v="0"/>
    <n v="0"/>
    <n v="0"/>
  </r>
  <r>
    <s v="CENT AZ WTR CONS DIS"/>
    <n v="7702"/>
    <s v="001"/>
    <m/>
    <s v="32-C00-755"/>
    <x v="4"/>
    <x v="262"/>
    <s v="755"/>
    <x v="1749"/>
    <s v="DISTRICT ACCOUNTS"/>
    <m/>
    <x v="2178"/>
    <s v="CENT AZ WTR CONS DIS"/>
    <s v=" "/>
    <s v=" "/>
    <n v="32"/>
    <s v="C00"/>
    <n v="755"/>
    <n v="315130"/>
    <n v="0"/>
    <n v="1259360.3899999999"/>
    <s v=" "/>
    <s v=" "/>
    <n v="30100000"/>
    <n v="1728562.32"/>
    <n v="1728562.32"/>
    <n v="0"/>
    <n v="2605.08"/>
    <n v="1261965.47"/>
    <n v="327755.86"/>
    <n v="23578570.43"/>
    <n v="0"/>
    <n v="40913.78"/>
    <n v="24551088.739999998"/>
    <n v="936132.14"/>
    <n v="936132.14"/>
    <n v="0"/>
    <n v="7011.44"/>
    <n v="1735573.76"/>
    <n v="327755.86"/>
    <n v="21850008.109999999"/>
    <n v="0"/>
    <n v="38308.699999999997"/>
    <n v="23289123.27"/>
    <n v="0"/>
    <n v="0"/>
    <n v="0"/>
    <n v="0"/>
    <n v="0"/>
  </r>
  <r>
    <s v="CAWCD BANKING TAX"/>
    <n v="7702"/>
    <s v="037"/>
    <m/>
    <s v="32-C01-755"/>
    <x v="4"/>
    <x v="279"/>
    <s v="755"/>
    <x v="1750"/>
    <s v="DISTRICT ACCOUNTS"/>
    <m/>
    <x v="2179"/>
    <s v="CAWCD BANKING       "/>
    <s v=" "/>
    <s v=" "/>
    <n v="32"/>
    <s v="C01"/>
    <n v="755"/>
    <n v="315130"/>
    <n v="1"/>
    <n v="503465.65"/>
    <s v=" "/>
    <s v=" "/>
    <n v="30100000"/>
    <n v="690051.09"/>
    <n v="690051.09"/>
    <n v="0"/>
    <n v="1319.29"/>
    <n v="504784.94"/>
    <n v="130316.31"/>
    <n v="9416087.3300000001"/>
    <n v="0"/>
    <n v="28665.48"/>
    <n v="9817902.1500000004"/>
    <n v="374239.73"/>
    <n v="374239.73"/>
    <n v="0"/>
    <n v="4283.75"/>
    <n v="694334.84"/>
    <n v="130316.31"/>
    <n v="8726036.2400000002"/>
    <n v="0"/>
    <n v="27346.19"/>
    <n v="9313117.2100000009"/>
    <n v="0"/>
    <n v="0"/>
    <n v="0"/>
    <n v="0"/>
    <n v="0"/>
  </r>
  <r>
    <s v="BUCKEYE WATER CONSERVATION"/>
    <n v="7705"/>
    <s v="001"/>
    <m/>
    <s v="32-C00-703"/>
    <x v="4"/>
    <x v="262"/>
    <s v="703"/>
    <x v="1751"/>
    <s v="DISTRICT ACCOUNTS"/>
    <m/>
    <x v="2180"/>
    <s v="BUCKEYE WATER CONSER"/>
    <s v=" "/>
    <s v=" "/>
    <n v="32"/>
    <s v="C00"/>
    <n v="703"/>
    <n v="315130"/>
    <n v="0"/>
    <n v="56904.87"/>
    <s v=" "/>
    <s v=" "/>
    <s v="32C00703"/>
    <n v="54626.82"/>
    <n v="0"/>
    <n v="0"/>
    <n v="0"/>
    <n v="2278.0500000000002"/>
    <n v="84672.83"/>
    <n v="160958.42000000001"/>
    <n v="0"/>
    <n v="224.72"/>
    <n v="133415.18"/>
    <n v="51592.58"/>
    <n v="0"/>
    <n v="0"/>
    <n v="0"/>
    <n v="3034.24"/>
    <n v="84672.83"/>
    <n v="160958.42000000001"/>
    <n v="0"/>
    <n v="224.72"/>
    <n v="131137.13"/>
    <n v="0"/>
    <n v="0"/>
    <n v="0"/>
    <n v="0"/>
    <n v="0"/>
  </r>
  <r>
    <s v="ROOSE WTR CONS DIST"/>
    <n v="7706"/>
    <s v="001"/>
    <m/>
    <s v="32-C00-715"/>
    <x v="4"/>
    <x v="262"/>
    <s v="715"/>
    <x v="1752"/>
    <s v="DISTRICT ACCOUNTS"/>
    <m/>
    <x v="2181"/>
    <s v="ROOSE WTR CONS DIST "/>
    <s v=" "/>
    <s v=" "/>
    <n v="32"/>
    <s v="C00"/>
    <n v="715"/>
    <n v="315130"/>
    <n v="0"/>
    <n v="89964.479999999996"/>
    <s v=" "/>
    <s v=" "/>
    <s v="32C00715"/>
    <n v="155937.57999999999"/>
    <n v="155900"/>
    <n v="0"/>
    <n v="0"/>
    <n v="89926.9"/>
    <n v="38022.29"/>
    <n v="2847900"/>
    <n v="0"/>
    <n v="440.58"/>
    <n v="2900282.77"/>
    <n v="97177.09"/>
    <n v="97000"/>
    <n v="0"/>
    <n v="0.47"/>
    <n v="155760.95999999999"/>
    <n v="38022.29"/>
    <n v="2692000"/>
    <n v="0"/>
    <n v="440.58"/>
    <n v="2810355.87"/>
    <n v="0"/>
    <n v="0"/>
    <n v="0"/>
    <n v="0"/>
    <n v="0"/>
  </r>
  <r>
    <s v="ROOSEVELT WATER CONSERVATION DIST BD RED"/>
    <n v="7706"/>
    <s v="025 or 028"/>
    <m/>
    <s v="32-D00-715"/>
    <x v="4"/>
    <x v="280"/>
    <s v="715"/>
    <x v="1753"/>
    <s v="DISTRICT ACCOUNTS"/>
    <m/>
    <x v="2182"/>
    <s v="ROOSE WTR CONS DIST "/>
    <s v=" "/>
    <s v=" "/>
    <n v="32"/>
    <s v="D00"/>
    <n v="715"/>
    <n v="315140"/>
    <n v="0"/>
    <n v="1.1499999999999999"/>
    <s v=" "/>
    <s v=" "/>
    <s v="        "/>
    <n v="1.1499999999999999"/>
    <n v="0"/>
    <n v="0"/>
    <n v="0"/>
    <n v="0"/>
    <n v="1.1499999999999999"/>
    <n v="0"/>
    <n v="0"/>
    <n v="0"/>
    <n v="0"/>
    <n v="1.1499999999999999"/>
    <n v="0"/>
    <n v="0"/>
    <n v="0"/>
    <n v="0"/>
    <n v="1.1499999999999999"/>
    <n v="0"/>
    <n v="0"/>
    <n v="0"/>
    <n v="0"/>
    <n v="0"/>
    <n v="0"/>
    <n v="0"/>
    <n v="0"/>
    <n v="0"/>
  </r>
  <r>
    <s v="ROOSEVELT WATER CONSERVATION DISTRICT"/>
    <n v="7706"/>
    <s v="??"/>
    <m/>
    <s v="32-E00-715"/>
    <x v="4"/>
    <x v="281"/>
    <s v="715"/>
    <x v="10"/>
    <s v="DISTRICT ACCOUNTS"/>
    <m/>
    <x v="2183"/>
    <s v="ROOSE WTR CONS DIST "/>
    <s v=" "/>
    <s v=" "/>
    <n v="32"/>
    <s v="E00"/>
    <n v="715"/>
    <n v="315150"/>
    <n v="0"/>
    <n v="0"/>
    <s v=" "/>
    <s v=" "/>
    <s v="        "/>
    <n v="0"/>
    <n v="0"/>
    <n v="0"/>
    <n v="0"/>
    <n v="0"/>
    <n v="0"/>
    <n v="0"/>
    <n v="0"/>
    <n v="0"/>
    <n v="0"/>
    <n v="0"/>
    <n v="0"/>
    <n v="0"/>
    <n v="0"/>
    <n v="0"/>
    <n v="0"/>
    <n v="0"/>
    <n v="0"/>
    <n v="0"/>
    <n v="0"/>
    <n v="0"/>
    <n v="0"/>
    <n v="0"/>
    <n v="0"/>
    <n v="0"/>
  </r>
  <r>
    <s v="ROOSEVELT WATER CONSERVATION DISTRICT"/>
    <n v="7706"/>
    <s v="??"/>
    <m/>
    <s v="32-E00-725"/>
    <x v="4"/>
    <x v="281"/>
    <s v="725"/>
    <x v="1754"/>
    <s v="DISTRICT ACCOUNTS"/>
    <m/>
    <x v="2183"/>
    <s v="ROOSE WTR CONS DIST "/>
    <s v=" "/>
    <s v=" "/>
    <n v="32"/>
    <s v="E00"/>
    <n v="725"/>
    <n v="315150"/>
    <n v="0"/>
    <n v="0.03"/>
    <s v=" "/>
    <s v=" "/>
    <s v="        "/>
    <n v="0.03"/>
    <n v="0"/>
    <n v="0"/>
    <n v="0"/>
    <n v="0"/>
    <n v="0.03"/>
    <n v="0"/>
    <n v="0"/>
    <n v="0"/>
    <n v="0"/>
    <n v="0.03"/>
    <n v="0"/>
    <n v="0"/>
    <n v="0"/>
    <n v="0"/>
    <n v="0.03"/>
    <n v="0"/>
    <n v="0"/>
    <n v="0"/>
    <n v="0"/>
    <n v="0"/>
    <n v="0"/>
    <n v="0"/>
    <n v="0"/>
    <n v="0"/>
  </r>
  <r>
    <s v="RWCD IMPR BOND INT 2"/>
    <n v="7706"/>
    <s v="025 or 028"/>
    <m/>
    <s v="32-E00-745"/>
    <x v="4"/>
    <x v="281"/>
    <s v="745"/>
    <x v="1755"/>
    <s v="DISTRICT ACCOUNTS"/>
    <m/>
    <x v="2184"/>
    <s v="RWCD IMPR BOND INT 2"/>
    <s v=" "/>
    <s v=" "/>
    <n v="32"/>
    <s v="E00"/>
    <n v="745"/>
    <n v="315150"/>
    <n v="0"/>
    <n v="29.02"/>
    <s v=" "/>
    <s v=" "/>
    <s v="        "/>
    <n v="29.02"/>
    <n v="0"/>
    <n v="0"/>
    <n v="0"/>
    <n v="0"/>
    <n v="29.02"/>
    <n v="0"/>
    <n v="0"/>
    <n v="0"/>
    <n v="0"/>
    <n v="29.02"/>
    <n v="0"/>
    <n v="0"/>
    <n v="0"/>
    <n v="0"/>
    <n v="29.02"/>
    <n v="0"/>
    <n v="0"/>
    <n v="0"/>
    <n v="0"/>
    <n v="0"/>
    <n v="0"/>
    <n v="0"/>
    <n v="0"/>
    <n v="0"/>
  </r>
  <r>
    <s v="AGUILA IRRIGATION DISTRICT"/>
    <n v="7707"/>
    <s v="001"/>
    <m/>
    <s v="32-C00-701"/>
    <x v="4"/>
    <x v="262"/>
    <s v="701"/>
    <x v="1756"/>
    <s v="DISTRICT ACCOUNTS"/>
    <m/>
    <x v="2185"/>
    <s v="AGUILA IRR DIST     "/>
    <s v=" "/>
    <s v=" "/>
    <n v="32"/>
    <s v="C00"/>
    <n v="701"/>
    <n v="315130"/>
    <n v="0"/>
    <n v="1349.45"/>
    <s v=" "/>
    <s v=" "/>
    <s v="32C00701"/>
    <n v="1372.97"/>
    <n v="1372.97"/>
    <n v="0"/>
    <n v="0"/>
    <n v="1349.45"/>
    <n v="1786.15"/>
    <n v="103426.24000000001"/>
    <n v="6029.63"/>
    <n v="157.41999999999999"/>
    <n v="97117.33"/>
    <n v="1726.13"/>
    <n v="1726.13"/>
    <n v="0"/>
    <n v="0"/>
    <n v="1372.97"/>
    <n v="1786.15"/>
    <n v="102053.27"/>
    <n v="6029.63"/>
    <n v="157.41999999999999"/>
    <n v="95767.88"/>
    <n v="0"/>
    <n v="0"/>
    <n v="0"/>
    <n v="0"/>
    <n v="0"/>
  </r>
  <r>
    <s v="RAINBOW VALLEY IRRIGATION DISTRICT"/>
    <n v="7708"/>
    <s v="001"/>
    <m/>
    <s v="32-C00-754"/>
    <x v="4"/>
    <x v="262"/>
    <s v="754"/>
    <x v="1757"/>
    <s v="DISTRICT ACCOUNTS"/>
    <m/>
    <x v="2186"/>
    <s v="RAINBOW VALY IRR DST"/>
    <s v=" "/>
    <s v=" "/>
    <n v="32"/>
    <s v="C00"/>
    <n v="754"/>
    <n v="315130"/>
    <n v="0"/>
    <n v="45489.32"/>
    <s v=" "/>
    <s v=" "/>
    <s v="32C00754"/>
    <n v="45489.32"/>
    <n v="0"/>
    <n v="0"/>
    <n v="0"/>
    <n v="0"/>
    <n v="45328.04"/>
    <n v="0"/>
    <n v="0"/>
    <n v="57.2"/>
    <n v="218.48"/>
    <n v="45420.05"/>
    <n v="0"/>
    <n v="0"/>
    <n v="0"/>
    <n v="69.27"/>
    <n v="45328.04"/>
    <n v="0"/>
    <n v="0"/>
    <n v="57.2"/>
    <n v="218.48"/>
    <n v="0"/>
    <n v="0"/>
    <n v="0"/>
    <n v="0"/>
    <n v="0"/>
  </r>
  <r>
    <s v="WESTERN MEADOWS IRRIGATION DISTRICT"/>
    <n v="7709"/>
    <s v="001"/>
    <m/>
    <s v="32-C00-756"/>
    <x v="4"/>
    <x v="262"/>
    <s v="756"/>
    <x v="1758"/>
    <s v="DISTRICT ACCOUNTS"/>
    <m/>
    <x v="2187"/>
    <s v="WESTERN MEADOWS IRR "/>
    <s v=" "/>
    <s v=" "/>
    <n v="32"/>
    <s v="C00"/>
    <n v="756"/>
    <n v="315130"/>
    <n v="0"/>
    <n v="10609.26"/>
    <s v=" "/>
    <s v=" "/>
    <s v="32C00756"/>
    <n v="10117.9"/>
    <n v="0"/>
    <n v="0"/>
    <n v="0"/>
    <n v="491.36"/>
    <n v="2979.33"/>
    <n v="34000"/>
    <n v="0"/>
    <n v="17.29"/>
    <n v="41647.22"/>
    <n v="7513.54"/>
    <n v="0"/>
    <n v="0"/>
    <n v="0"/>
    <n v="2604.36"/>
    <n v="2979.33"/>
    <n v="34000"/>
    <n v="0"/>
    <n v="17.29"/>
    <n v="41155.86"/>
    <n v="0"/>
    <n v="0"/>
    <n v="0"/>
    <n v="0"/>
    <n v="0"/>
  </r>
  <r>
    <s v="TONOPAH IRRIGATION DISTRICT"/>
    <n v="7710"/>
    <s v="001"/>
    <m/>
    <s v="32-C00-757"/>
    <x v="4"/>
    <x v="262"/>
    <s v="757"/>
    <x v="1759"/>
    <s v="DISTRICT ACCOUNTS"/>
    <m/>
    <x v="2188"/>
    <s v="TONOPAH IRRIG. DIST."/>
    <s v=" "/>
    <s v=" "/>
    <n v="32"/>
    <s v="C00"/>
    <n v="757"/>
    <n v="315130"/>
    <n v="0"/>
    <n v="920.97"/>
    <s v=" "/>
    <s v=" "/>
    <s v="32C00757"/>
    <n v="0.27"/>
    <n v="0.27"/>
    <n v="0"/>
    <n v="0"/>
    <n v="920.97"/>
    <n v="1.1599999999999999"/>
    <n v="2643.11"/>
    <n v="0"/>
    <n v="0"/>
    <n v="3562.92"/>
    <n v="11.67"/>
    <n v="11.67"/>
    <n v="0"/>
    <n v="0"/>
    <n v="0.27"/>
    <n v="1.1599999999999999"/>
    <n v="2642.84"/>
    <n v="0"/>
    <n v="0"/>
    <n v="2641.95"/>
    <n v="0"/>
    <n v="0"/>
    <n v="0"/>
    <n v="0"/>
    <n v="0"/>
  </r>
  <r>
    <s v="TONOPAH IRRIGATION BOND REDEMPTION"/>
    <n v="7710"/>
    <s v="028"/>
    <m/>
    <s v="32-D00-757"/>
    <x v="4"/>
    <x v="280"/>
    <s v="757"/>
    <x v="10"/>
    <s v="DISTRICT ACCOUNTS"/>
    <m/>
    <x v="2189"/>
    <s v="TONOPAH IRR BD RED  "/>
    <s v=" "/>
    <s v=" "/>
    <n v="32"/>
    <s v="D00"/>
    <n v="757"/>
    <n v="315140"/>
    <n v="1"/>
    <n v="0"/>
    <s v=" "/>
    <s v=" "/>
    <s v="        "/>
    <n v="0"/>
    <n v="0"/>
    <n v="0"/>
    <n v="0"/>
    <n v="0"/>
    <n v="0"/>
    <n v="0"/>
    <n v="0"/>
    <n v="0"/>
    <n v="0"/>
    <n v="0"/>
    <n v="0"/>
    <n v="0"/>
    <n v="0"/>
    <n v="0"/>
    <n v="0"/>
    <n v="0"/>
    <n v="0"/>
    <n v="0"/>
    <n v="0"/>
    <n v="0"/>
    <n v="0"/>
    <n v="0"/>
    <n v="0"/>
    <n v="0"/>
  </r>
  <r>
    <s v="TONOPAH IRRIGATION DISTRICT BOND INTERES"/>
    <n v="7710"/>
    <s v="025"/>
    <m/>
    <s v="32-E00-757"/>
    <x v="4"/>
    <x v="281"/>
    <s v="757"/>
    <x v="10"/>
    <s v="DISTRICT ACCOUNTS"/>
    <m/>
    <x v="2190"/>
    <s v="TONOPAH IRR BD INT  "/>
    <s v=" "/>
    <s v=" "/>
    <n v="32"/>
    <s v="E00"/>
    <n v="757"/>
    <n v="315150"/>
    <n v="1"/>
    <n v="0"/>
    <s v=" "/>
    <s v=" "/>
    <s v="        "/>
    <n v="0"/>
    <n v="0"/>
    <n v="0"/>
    <n v="0"/>
    <n v="0"/>
    <n v="0"/>
    <n v="0"/>
    <n v="0"/>
    <n v="0"/>
    <n v="0"/>
    <n v="0"/>
    <n v="0"/>
    <n v="0"/>
    <n v="0"/>
    <n v="0"/>
    <n v="0"/>
    <n v="0"/>
    <n v="0"/>
    <n v="0"/>
    <n v="0"/>
    <n v="0"/>
    <n v="0"/>
    <n v="0"/>
    <n v="0"/>
    <n v="0"/>
  </r>
  <r>
    <s v="SUNBURST FARMS IRRIGATION DISTRICT"/>
    <n v="7711"/>
    <s v="001"/>
    <m/>
    <s v="32-C00-758"/>
    <x v="4"/>
    <x v="262"/>
    <s v="758"/>
    <x v="10"/>
    <s v="DISTRICT ACCOUNTS"/>
    <m/>
    <x v="2191"/>
    <s v="SUNBURST FARMS IRRIG"/>
    <s v=" "/>
    <s v=" "/>
    <n v="32"/>
    <s v="C00"/>
    <n v="758"/>
    <n v="315130"/>
    <n v="0"/>
    <n v="0"/>
    <s v=" "/>
    <s v=" "/>
    <s v="32C00758"/>
    <n v="0"/>
    <n v="0"/>
    <n v="0"/>
    <n v="0"/>
    <n v="0"/>
    <n v="0"/>
    <n v="0"/>
    <n v="0"/>
    <n v="0"/>
    <n v="0"/>
    <n v="0"/>
    <n v="0"/>
    <n v="0"/>
    <n v="0"/>
    <n v="0"/>
    <n v="0"/>
    <n v="0"/>
    <n v="0"/>
    <n v="0"/>
    <n v="0"/>
    <n v="0"/>
    <n v="0"/>
    <n v="0"/>
    <n v="0"/>
    <n v="0"/>
  </r>
  <r>
    <s v="HYDER VALLEY IRRIGATION DISTRICT"/>
    <n v="7712"/>
    <s v="001"/>
    <m/>
    <s v="32-C00-759"/>
    <x v="4"/>
    <x v="262"/>
    <s v="759"/>
    <x v="1760"/>
    <s v="DISTRICT ACCOUNTS"/>
    <m/>
    <x v="2192"/>
    <s v="HYDER VALLEY IRRIG  "/>
    <s v=" "/>
    <s v=" "/>
    <n v="32"/>
    <s v="C00"/>
    <n v="759"/>
    <n v="315130"/>
    <n v="0"/>
    <n v="-0.38"/>
    <s v=" "/>
    <s v=" "/>
    <s v="32C00759"/>
    <n v="-0.38"/>
    <n v="0"/>
    <n v="0"/>
    <n v="0"/>
    <n v="0"/>
    <n v="-0.38"/>
    <n v="0"/>
    <n v="0"/>
    <n v="0"/>
    <n v="0"/>
    <n v="-0.38"/>
    <n v="0"/>
    <n v="0"/>
    <n v="0"/>
    <n v="0"/>
    <n v="-0.38"/>
    <n v="0"/>
    <n v="0"/>
    <n v="0"/>
    <n v="0"/>
    <n v="0"/>
    <n v="0"/>
    <n v="0"/>
    <n v="0"/>
    <n v="0"/>
  </r>
  <r>
    <s v="PALOMA IRRIGATION &amp; DRAINING"/>
    <n v="7713"/>
    <s v="001"/>
    <m/>
    <s v="32-C00-761"/>
    <x v="4"/>
    <x v="262"/>
    <s v="761"/>
    <x v="10"/>
    <s v="DISTRICT ACCOUNTS"/>
    <m/>
    <x v="2193"/>
    <s v="PALOMA IRR &amp; DRNG   "/>
    <s v=" "/>
    <s v=" "/>
    <n v="32"/>
    <s v="C00"/>
    <n v="761"/>
    <n v="315130"/>
    <n v="0"/>
    <n v="0"/>
    <s v=" "/>
    <s v=" "/>
    <s v="32C00761"/>
    <n v="0"/>
    <n v="0"/>
    <n v="0"/>
    <n v="0"/>
    <n v="0"/>
    <n v="0"/>
    <n v="0"/>
    <n v="0"/>
    <n v="0"/>
    <n v="0"/>
    <n v="0"/>
    <n v="0"/>
    <n v="0"/>
    <n v="0"/>
    <n v="0"/>
    <n v="0"/>
    <n v="0"/>
    <n v="0"/>
    <n v="0"/>
    <n v="0"/>
    <n v="0"/>
    <n v="0"/>
    <n v="0"/>
    <n v="0"/>
    <n v="0"/>
  </r>
  <r>
    <s v="HARQ VALLEY IRR DIST"/>
    <n v="7714"/>
    <s v="001"/>
    <m/>
    <s v="32-C00-750"/>
    <x v="4"/>
    <x v="262"/>
    <s v="750"/>
    <x v="1761"/>
    <s v="DISTRICT ACCOUNTS"/>
    <m/>
    <x v="2194"/>
    <s v="HARQ VALLEY IRR DIST"/>
    <s v=" "/>
    <s v=" "/>
    <n v="32"/>
    <s v="C00"/>
    <n v="750"/>
    <n v="315130"/>
    <n v="0"/>
    <n v="555140.85"/>
    <s v=" "/>
    <s v=" "/>
    <s v="32C00750"/>
    <n v="585289.21"/>
    <n v="31744.19"/>
    <n v="0"/>
    <n v="0"/>
    <n v="1595.83"/>
    <n v="445518.52"/>
    <n v="259090.83"/>
    <n v="0"/>
    <n v="537.65"/>
    <n v="369250.81"/>
    <n v="593588.37"/>
    <n v="21835.77"/>
    <n v="0"/>
    <n v="0"/>
    <n v="13536.61"/>
    <n v="445518.52"/>
    <n v="227346.64"/>
    <n v="0"/>
    <n v="537.65"/>
    <n v="367654.98"/>
    <n v="0"/>
    <n v="0"/>
    <n v="0"/>
    <n v="0"/>
    <n v="0"/>
  </r>
  <r>
    <s v="MCMICKEN IRR DIST"/>
    <n v="7715"/>
    <s v="001"/>
    <m/>
    <s v="32-C00-751"/>
    <x v="4"/>
    <x v="262"/>
    <s v="751"/>
    <x v="1762"/>
    <s v="DISTRICT ACCOUNTS"/>
    <m/>
    <x v="2195"/>
    <s v="MCMICKEN IRR DIST   "/>
    <s v=" "/>
    <s v=" "/>
    <n v="32"/>
    <s v="C00"/>
    <n v="751"/>
    <n v="315130"/>
    <n v="0"/>
    <n v="279.49"/>
    <s v=" "/>
    <s v=" "/>
    <s v="32C00751"/>
    <n v="630.1"/>
    <n v="630.1"/>
    <n v="0"/>
    <n v="0.22"/>
    <n v="279.70999999999998"/>
    <n v="209.87"/>
    <n v="14225.31"/>
    <n v="0"/>
    <n v="88.1"/>
    <n v="14383.03"/>
    <n v="344.62"/>
    <n v="344.62"/>
    <n v="0"/>
    <n v="24.05"/>
    <n v="654.15"/>
    <n v="209.87"/>
    <n v="13595.21"/>
    <n v="0"/>
    <n v="87.88"/>
    <n v="14103.32"/>
    <n v="0"/>
    <n v="0"/>
    <n v="0"/>
    <n v="0"/>
    <n v="0"/>
  </r>
  <r>
    <s v="NEW MAGMA IRR DIST"/>
    <n v="7716"/>
    <s v="001"/>
    <m/>
    <s v="32-C00-753"/>
    <x v="4"/>
    <x v="262"/>
    <s v="753"/>
    <x v="1763"/>
    <s v="DISTRICT ACCOUNTS"/>
    <m/>
    <x v="2196"/>
    <s v="NEW MAGMA IRR DIST  "/>
    <s v=" "/>
    <s v=" "/>
    <n v="32"/>
    <s v="C00"/>
    <n v="753"/>
    <n v="315130"/>
    <n v="0"/>
    <n v="1706.03"/>
    <s v=" "/>
    <s v=" "/>
    <n v="30100000"/>
    <n v="195.11"/>
    <n v="195.11"/>
    <n v="0"/>
    <n v="0"/>
    <n v="1706.03"/>
    <n v="1355.78"/>
    <n v="13811.47"/>
    <n v="0"/>
    <n v="0"/>
    <n v="14161.72"/>
    <n v="777.39"/>
    <n v="777.39"/>
    <n v="0"/>
    <n v="0"/>
    <n v="195.11"/>
    <n v="1355.78"/>
    <n v="13616.36"/>
    <n v="0"/>
    <n v="0"/>
    <n v="12455.69"/>
    <n v="0"/>
    <n v="0"/>
    <n v="0"/>
    <n v="0"/>
    <n v="0"/>
  </r>
  <r>
    <s v="NEW MAGMA IRRIGATION BOND REDEMPTION"/>
    <n v="7716"/>
    <s v="028"/>
    <m/>
    <s v="32-D00-753"/>
    <x v="4"/>
    <x v="280"/>
    <s v="753"/>
    <x v="10"/>
    <s v="DISTRICT ACCOUNTS"/>
    <m/>
    <x v="2197"/>
    <s v="NEW MAGMA IRR BD RED"/>
    <s v=" "/>
    <s v=" "/>
    <n v="32"/>
    <s v="D00"/>
    <n v="753"/>
    <n v="315140"/>
    <n v="0"/>
    <n v="0"/>
    <s v=" "/>
    <s v=" "/>
    <s v="        "/>
    <n v="0"/>
    <n v="0"/>
    <n v="0"/>
    <n v="0"/>
    <n v="0"/>
    <n v="0"/>
    <n v="0"/>
    <n v="0"/>
    <n v="0"/>
    <n v="0"/>
    <n v="0"/>
    <n v="0"/>
    <n v="0"/>
    <n v="0"/>
    <n v="0"/>
    <n v="0"/>
    <n v="0"/>
    <n v="0"/>
    <n v="0"/>
    <n v="0"/>
    <n v="0"/>
    <n v="0"/>
    <n v="0"/>
    <n v="0"/>
    <n v="0"/>
  </r>
  <r>
    <s v="NEW MAGMA IRRIGATION BOND INTEREST"/>
    <n v="7716"/>
    <s v="025"/>
    <m/>
    <s v="32-E00-753"/>
    <x v="4"/>
    <x v="281"/>
    <s v="753"/>
    <x v="10"/>
    <s v="DISTRICT ACCOUNTS"/>
    <m/>
    <x v="2198"/>
    <s v="NEW MAGMA IRR BD INT"/>
    <s v=" "/>
    <s v=" "/>
    <n v="32"/>
    <s v="E00"/>
    <n v="753"/>
    <n v="315150"/>
    <n v="0"/>
    <n v="0"/>
    <s v=" "/>
    <s v=" "/>
    <s v="        "/>
    <n v="0"/>
    <n v="0"/>
    <n v="0"/>
    <n v="0"/>
    <n v="0"/>
    <n v="0"/>
    <n v="0"/>
    <n v="0"/>
    <n v="0"/>
    <n v="0"/>
    <n v="0"/>
    <n v="0"/>
    <n v="0"/>
    <n v="0"/>
    <n v="0"/>
    <n v="0"/>
    <n v="0"/>
    <n v="0"/>
    <n v="0"/>
    <n v="0"/>
    <n v="0"/>
    <n v="0"/>
    <n v="0"/>
    <n v="0"/>
    <n v="0"/>
  </r>
  <r>
    <s v="NEW STATE IRR DIST"/>
    <n v="7717"/>
    <s v="001"/>
    <m/>
    <s v="32-C00-711"/>
    <x v="4"/>
    <x v="262"/>
    <s v="711"/>
    <x v="1764"/>
    <s v="DISTRICT ACCOUNTS"/>
    <m/>
    <x v="2199"/>
    <s v="NEW STATE IRR DIST  "/>
    <s v=" "/>
    <s v=" "/>
    <n v="32"/>
    <s v="C00"/>
    <n v="711"/>
    <n v="315130"/>
    <n v="0"/>
    <n v="32080.2"/>
    <s v=" "/>
    <s v=" "/>
    <s v="32C00711"/>
    <n v="32080.2"/>
    <n v="0"/>
    <n v="0"/>
    <n v="0"/>
    <n v="0"/>
    <n v="31966.47"/>
    <n v="0"/>
    <n v="0"/>
    <n v="40.340000000000003"/>
    <n v="154.07"/>
    <n v="32031.360000000001"/>
    <n v="0"/>
    <n v="0"/>
    <n v="0"/>
    <n v="48.84"/>
    <n v="31966.47"/>
    <n v="0"/>
    <n v="0"/>
    <n v="40.340000000000003"/>
    <n v="154.07"/>
    <n v="0"/>
    <n v="0"/>
    <n v="0"/>
    <n v="0"/>
    <n v="0"/>
  </r>
  <r>
    <s v="NEW STATE IRR BD INT"/>
    <n v="7717"/>
    <s v="028"/>
    <m/>
    <s v="32-E00-711"/>
    <x v="4"/>
    <x v="281"/>
    <s v="711"/>
    <x v="184"/>
    <s v="DISTRICT ACCOUNTS"/>
    <m/>
    <x v="2200"/>
    <s v="NEW STATE IRR BD INT"/>
    <s v=" "/>
    <s v=" "/>
    <n v="32"/>
    <s v="E00"/>
    <n v="711"/>
    <n v="315150"/>
    <n v="0"/>
    <n v="0.02"/>
    <s v=" "/>
    <s v=" "/>
    <s v="        "/>
    <n v="0.02"/>
    <n v="0"/>
    <n v="0"/>
    <n v="0"/>
    <n v="0"/>
    <n v="0.02"/>
    <n v="0"/>
    <n v="0"/>
    <n v="0"/>
    <n v="0"/>
    <n v="0.02"/>
    <n v="0"/>
    <n v="0"/>
    <n v="0"/>
    <n v="0"/>
    <n v="0.02"/>
    <n v="0"/>
    <n v="0"/>
    <n v="0"/>
    <n v="0"/>
    <n v="0"/>
    <n v="0"/>
    <n v="0"/>
    <n v="0"/>
    <n v="0"/>
  </r>
  <r>
    <s v="QUEEN CREEK IRR DIST"/>
    <n v="7718"/>
    <s v="001"/>
    <m/>
    <s v="32-C00-712"/>
    <x v="4"/>
    <x v="262"/>
    <s v="712"/>
    <x v="1765"/>
    <s v="DISTRICT ACCOUNTS"/>
    <m/>
    <x v="2201"/>
    <s v="QUEEN CREEK IRR DIST"/>
    <s v=" "/>
    <s v=" "/>
    <n v="32"/>
    <s v="C00"/>
    <n v="712"/>
    <n v="315130"/>
    <n v="0"/>
    <n v="71.73"/>
    <s v=" "/>
    <s v=" "/>
    <s v="32C00712"/>
    <n v="71.73"/>
    <n v="0"/>
    <n v="0"/>
    <n v="0"/>
    <n v="0"/>
    <n v="71.459999999999994"/>
    <n v="0"/>
    <n v="0"/>
    <n v="0.1"/>
    <n v="0.37"/>
    <n v="71.61"/>
    <n v="0"/>
    <n v="0"/>
    <n v="0"/>
    <n v="0.12"/>
    <n v="71.459999999999994"/>
    <n v="0"/>
    <n v="0"/>
    <n v="0.1"/>
    <n v="0.37"/>
    <n v="0"/>
    <n v="0"/>
    <n v="0"/>
    <n v="0"/>
    <n v="0"/>
  </r>
  <r>
    <s v="ROOSE IRR DIST MAINT"/>
    <n v="7719"/>
    <s v="001"/>
    <m/>
    <s v="32-C00-714"/>
    <x v="4"/>
    <x v="262"/>
    <s v="714"/>
    <x v="1766"/>
    <s v="DISTRICT ACCOUNTS"/>
    <m/>
    <x v="2202"/>
    <s v="ROOSE IRR DIST MAINT"/>
    <s v=" "/>
    <s v=" "/>
    <n v="32"/>
    <s v="C00"/>
    <n v="714"/>
    <n v="315130"/>
    <n v="0"/>
    <n v="107653.51"/>
    <s v=" "/>
    <s v=" "/>
    <s v="32C00714"/>
    <n v="69696.3"/>
    <n v="0"/>
    <n v="0"/>
    <n v="0"/>
    <n v="37957.21"/>
    <n v="72658.45"/>
    <n v="740000"/>
    <n v="0"/>
    <n v="2755.44"/>
    <n v="777750.5"/>
    <n v="41514.44"/>
    <n v="0"/>
    <n v="0"/>
    <n v="0.97"/>
    <n v="28182.83"/>
    <n v="72658.45"/>
    <n v="740000"/>
    <n v="0"/>
    <n v="2755.44"/>
    <n v="739793.29"/>
    <n v="0"/>
    <n v="0"/>
    <n v="0"/>
    <n v="0"/>
    <n v="0"/>
  </r>
  <r>
    <s v="RID ADD'L POWER COST"/>
    <n v="7719"/>
    <s v="038"/>
    <m/>
    <s v="32-C00-730"/>
    <x v="4"/>
    <x v="262"/>
    <s v="730"/>
    <x v="1767"/>
    <s v="DISTRICT ACCOUNTS"/>
    <m/>
    <x v="2203"/>
    <s v="RID ADD'L POWER COST"/>
    <s v=" "/>
    <s v=" "/>
    <n v="32"/>
    <s v="C00"/>
    <n v="730"/>
    <n v="315130"/>
    <n v="0"/>
    <n v="21.39"/>
    <s v=" "/>
    <s v=" "/>
    <s v="32C00730"/>
    <n v="21.39"/>
    <n v="0"/>
    <n v="0"/>
    <n v="0"/>
    <n v="0"/>
    <n v="21.3"/>
    <n v="0"/>
    <n v="0"/>
    <n v="0.02"/>
    <n v="0.11"/>
    <n v="21.36"/>
    <n v="0"/>
    <n v="0"/>
    <n v="0"/>
    <n v="0.03"/>
    <n v="21.3"/>
    <n v="0"/>
    <n v="0"/>
    <n v="0.02"/>
    <n v="0.11"/>
    <n v="0"/>
    <n v="0"/>
    <n v="0"/>
    <n v="0"/>
    <n v="0"/>
  </r>
  <r>
    <s v="RID BOND REDEMPTION"/>
    <n v="7719"/>
    <s v="028"/>
    <m/>
    <s v="32-D00-714"/>
    <x v="4"/>
    <x v="280"/>
    <s v="714"/>
    <x v="1768"/>
    <s v="DISTRICT ACCOUNTS"/>
    <m/>
    <x v="2204"/>
    <s v="RID BOND REDEMPTION "/>
    <s v=" "/>
    <s v=" "/>
    <n v="32"/>
    <s v="D00"/>
    <n v="714"/>
    <n v="315140"/>
    <n v="0"/>
    <n v="13.89"/>
    <s v=" "/>
    <s v=" "/>
    <s v="        "/>
    <n v="13.89"/>
    <n v="0"/>
    <n v="0"/>
    <n v="0"/>
    <n v="0"/>
    <n v="13.89"/>
    <n v="0"/>
    <n v="0"/>
    <n v="0"/>
    <n v="0"/>
    <n v="13.89"/>
    <n v="0"/>
    <n v="0"/>
    <n v="0"/>
    <n v="0"/>
    <n v="13.89"/>
    <n v="0"/>
    <n v="0"/>
    <n v="0"/>
    <n v="0"/>
    <n v="0"/>
    <n v="0"/>
    <n v="0"/>
    <n v="0"/>
    <n v="0"/>
  </r>
  <r>
    <s v="RID BOND INTEREST"/>
    <n v="7719"/>
    <s v="025"/>
    <m/>
    <s v="32-E00-714"/>
    <x v="4"/>
    <x v="281"/>
    <s v="714"/>
    <x v="1769"/>
    <s v="DISTRICT ACCOUNTS"/>
    <m/>
    <x v="2205"/>
    <s v="RID BOND INTEREST   "/>
    <s v=" "/>
    <s v=" "/>
    <n v="32"/>
    <s v="E00"/>
    <n v="714"/>
    <n v="315150"/>
    <n v="0"/>
    <n v="1.31"/>
    <s v=" "/>
    <s v=" "/>
    <s v="        "/>
    <n v="1.31"/>
    <n v="0"/>
    <n v="0"/>
    <n v="0"/>
    <n v="0"/>
    <n v="1.31"/>
    <n v="0"/>
    <n v="0"/>
    <n v="0"/>
    <n v="0"/>
    <n v="1.31"/>
    <n v="0"/>
    <n v="0"/>
    <n v="0"/>
    <n v="0"/>
    <n v="1.31"/>
    <n v="0"/>
    <n v="0"/>
    <n v="0"/>
    <n v="0"/>
    <n v="0"/>
    <n v="0"/>
    <n v="0"/>
    <n v="0"/>
    <n v="0"/>
  </r>
  <r>
    <s v="SPEC WTR DIST SUSP"/>
    <n v="7721"/>
    <s v="001"/>
    <m/>
    <s v="32-C00-105"/>
    <x v="4"/>
    <x v="262"/>
    <s v="105"/>
    <x v="10"/>
    <s v="DISTRICT ACCOUNTS"/>
    <m/>
    <x v="2206"/>
    <s v="SPEC WTR DIST SUSP  "/>
    <s v=" "/>
    <s v=" "/>
    <n v="32"/>
    <s v="C00"/>
    <n v="105"/>
    <n v="315130"/>
    <n v="0"/>
    <n v="0"/>
    <s v=" "/>
    <s v=" "/>
    <s v="32C00105"/>
    <n v="0"/>
    <n v="0"/>
    <n v="0"/>
    <n v="0"/>
    <n v="0"/>
    <n v="0"/>
    <n v="0"/>
    <n v="0"/>
    <n v="0"/>
    <n v="0"/>
    <n v="0"/>
    <n v="0"/>
    <n v="0"/>
    <n v="0"/>
    <n v="0"/>
    <n v="0"/>
    <n v="0"/>
    <n v="0"/>
    <n v="0"/>
    <n v="0"/>
    <n v="0"/>
    <n v="0"/>
    <n v="0"/>
    <n v="0"/>
    <n v="0"/>
  </r>
  <r>
    <s v="SAN TAN IRR DIST"/>
    <n v="7722"/>
    <s v="001"/>
    <m/>
    <s v="32-C00-752"/>
    <x v="4"/>
    <x v="262"/>
    <s v="752"/>
    <x v="1770"/>
    <s v="DISTRICT ACCOUNTS"/>
    <m/>
    <x v="2207"/>
    <s v="SAN TAN IRR DIST    "/>
    <s v=" "/>
    <s v=" "/>
    <n v="32"/>
    <s v="C00"/>
    <n v="752"/>
    <n v="315130"/>
    <n v="0"/>
    <n v="80016.92"/>
    <s v=" "/>
    <s v=" "/>
    <s v="32C00752"/>
    <n v="41338.800000000003"/>
    <n v="0"/>
    <n v="0"/>
    <n v="0"/>
    <n v="38678.120000000003"/>
    <n v="175443.23"/>
    <n v="480487.15"/>
    <n v="0"/>
    <n v="224.25"/>
    <n v="385285.09"/>
    <n v="28501.63"/>
    <n v="0"/>
    <n v="0"/>
    <n v="0.17"/>
    <n v="12837.34"/>
    <n v="175443.23"/>
    <n v="480487.15"/>
    <n v="0"/>
    <n v="224.25"/>
    <n v="346606.97"/>
    <n v="0"/>
    <n v="0"/>
    <n v="0"/>
    <n v="0"/>
    <n v="0"/>
  </r>
  <r>
    <s v="SAN TAN IRRIGATION DISTRICT REDEMPTION"/>
    <n v="7722"/>
    <s v="028"/>
    <m/>
    <s v="32-D00-752"/>
    <x v="4"/>
    <x v="280"/>
    <s v="752"/>
    <x v="778"/>
    <s v="DISTRICT ACCOUNTS"/>
    <m/>
    <x v="2208"/>
    <s v="SAN TAN IRRIG REDEMP"/>
    <s v=" "/>
    <s v=" "/>
    <n v="32"/>
    <s v="D00"/>
    <n v="752"/>
    <n v="315140"/>
    <n v="0"/>
    <n v="0.12"/>
    <s v=" "/>
    <s v=" "/>
    <s v="        "/>
    <n v="0.12"/>
    <n v="0"/>
    <n v="0"/>
    <n v="0"/>
    <n v="0"/>
    <n v="0.12"/>
    <n v="0"/>
    <n v="0"/>
    <n v="0"/>
    <n v="0"/>
    <n v="0.12"/>
    <n v="0"/>
    <n v="0"/>
    <n v="0"/>
    <n v="0"/>
    <n v="0.12"/>
    <n v="0"/>
    <n v="0"/>
    <n v="0"/>
    <n v="0"/>
    <n v="0"/>
    <n v="0"/>
    <n v="0"/>
    <n v="0"/>
    <n v="0"/>
  </r>
  <r>
    <s v="SAN TAN ID INT ACCT"/>
    <n v="7722"/>
    <s v="025"/>
    <m/>
    <s v="32-E00-752"/>
    <x v="4"/>
    <x v="281"/>
    <s v="752"/>
    <x v="184"/>
    <s v="DISTRICT ACCOUNTS"/>
    <m/>
    <x v="2209"/>
    <s v="SAN TAN ID INT ACCT "/>
    <s v=" "/>
    <s v=" "/>
    <n v="32"/>
    <s v="E00"/>
    <n v="752"/>
    <n v="315150"/>
    <n v="0"/>
    <n v="0.02"/>
    <s v=" "/>
    <s v=" "/>
    <s v="        "/>
    <n v="0.02"/>
    <n v="0"/>
    <n v="0"/>
    <n v="0"/>
    <n v="0"/>
    <n v="0.02"/>
    <n v="0"/>
    <n v="0"/>
    <n v="0"/>
    <n v="0"/>
    <n v="0.02"/>
    <n v="0"/>
    <n v="0"/>
    <n v="0"/>
    <n v="0"/>
    <n v="0.02"/>
    <n v="0"/>
    <n v="0"/>
    <n v="0"/>
    <n v="0"/>
    <n v="0"/>
    <n v="0"/>
    <n v="0"/>
    <n v="0"/>
    <n v="0"/>
  </r>
  <r>
    <s v="ST JOHNS IRR DIST"/>
    <n v="7723"/>
    <s v="001"/>
    <m/>
    <s v="32-C00-716"/>
    <x v="4"/>
    <x v="262"/>
    <s v="716"/>
    <x v="1771"/>
    <s v="DISTRICT ACCOUNTS"/>
    <m/>
    <x v="2210"/>
    <s v="ST JOHNS IRR DIST   "/>
    <s v=" "/>
    <s v=" "/>
    <n v="32"/>
    <s v="C00"/>
    <n v="716"/>
    <n v="315130"/>
    <n v="0"/>
    <n v="376645.25"/>
    <s v=" "/>
    <s v=" "/>
    <s v="32C00716"/>
    <n v="382737.07"/>
    <n v="7311.29"/>
    <n v="0"/>
    <n v="0"/>
    <n v="1219.47"/>
    <n v="339203.11"/>
    <n v="96627.14"/>
    <n v="0"/>
    <n v="443.21"/>
    <n v="134512.49"/>
    <n v="383608.67"/>
    <n v="8254.2199999999993"/>
    <n v="0"/>
    <n v="0"/>
    <n v="7382.62"/>
    <n v="339203.11"/>
    <n v="89315.85"/>
    <n v="0"/>
    <n v="443.21"/>
    <n v="133293.01999999999"/>
    <n v="0"/>
    <n v="0"/>
    <n v="0"/>
    <n v="0"/>
    <n v="0"/>
  </r>
  <r>
    <s v="LOS OLIVOS IWDD"/>
    <n v="7728"/>
    <s v="001"/>
    <m/>
    <s v="32-B00-601"/>
    <x v="4"/>
    <x v="282"/>
    <s v="601"/>
    <x v="1772"/>
    <s v="DISTRICT ACCOUNTS"/>
    <m/>
    <x v="2211"/>
    <s v="LOS OLIVOS IWDD     "/>
    <s v=" "/>
    <s v=" "/>
    <n v="32"/>
    <s v="B00"/>
    <n v="601"/>
    <n v="315120"/>
    <n v="0"/>
    <n v="232130.11"/>
    <s v=" "/>
    <s v=" "/>
    <s v="32B00601"/>
    <n v="229045.94"/>
    <n v="750"/>
    <n v="1311.4"/>
    <n v="0.01"/>
    <n v="2522.7800000000002"/>
    <n v="214897.12"/>
    <n v="35282.79"/>
    <n v="11961.4"/>
    <n v="267.87"/>
    <n v="40822.25"/>
    <n v="218209.23"/>
    <n v="2500"/>
    <n v="10105"/>
    <n v="0"/>
    <n v="3231.71"/>
    <n v="214897.12"/>
    <n v="34532.79"/>
    <n v="10650"/>
    <n v="267.86"/>
    <n v="38299.47"/>
    <n v="0"/>
    <n v="0"/>
    <n v="0"/>
    <n v="0"/>
    <n v="0"/>
  </r>
  <r>
    <s v="WOODLEA IWDD"/>
    <n v="7729"/>
    <s v="001"/>
    <m/>
    <s v="32-B00-602"/>
    <x v="4"/>
    <x v="282"/>
    <s v="602"/>
    <x v="1773"/>
    <s v="DISTRICT ACCOUNTS"/>
    <m/>
    <x v="2212"/>
    <s v="WOODLEA IWDD        "/>
    <s v=" "/>
    <s v=" "/>
    <n v="32"/>
    <s v="B00"/>
    <n v="602"/>
    <n v="315120"/>
    <n v="0"/>
    <n v="29556.43"/>
    <s v=" "/>
    <s v=" "/>
    <s v="32B00602"/>
    <n v="29626.49"/>
    <n v="1191"/>
    <n v="784.85"/>
    <n v="0"/>
    <n v="336.09"/>
    <n v="28117.16"/>
    <n v="31118.54"/>
    <n v="15815.05"/>
    <n v="29.03"/>
    <n v="16771.79"/>
    <n v="28941.29"/>
    <n v="2117.41"/>
    <n v="1832.15"/>
    <n v="0"/>
    <n v="970.46"/>
    <n v="28117.16"/>
    <n v="29927.54"/>
    <n v="15030.2"/>
    <n v="29.03"/>
    <n v="16435.7"/>
    <n v="0"/>
    <n v="0"/>
    <n v="0"/>
    <n v="0"/>
    <n v="0"/>
  </r>
  <r>
    <s v="HOFFMAN TERRACE IWDD"/>
    <n v="7730"/>
    <s v="001"/>
    <m/>
    <s v="32-B00-603"/>
    <x v="4"/>
    <x v="282"/>
    <s v="603"/>
    <x v="1774"/>
    <s v="DISTRICT ACCOUNTS"/>
    <m/>
    <x v="2213"/>
    <s v="HOFFMAN TERRACE IWDD"/>
    <s v=" "/>
    <s v=" "/>
    <n v="32"/>
    <s v="B00"/>
    <n v="603"/>
    <n v="315120"/>
    <n v="0"/>
    <n v="26149.51"/>
    <s v=" "/>
    <s v=" "/>
    <s v="32B00603"/>
    <n v="25824.09"/>
    <n v="0"/>
    <n v="140"/>
    <n v="0"/>
    <n v="185.42"/>
    <n v="25846.17"/>
    <n v="10220.82"/>
    <n v="4970"/>
    <n v="32.79"/>
    <n v="5586.95"/>
    <n v="26362.98"/>
    <n v="2100"/>
    <n v="1260"/>
    <n v="0"/>
    <n v="301.11"/>
    <n v="25846.17"/>
    <n v="10220.82"/>
    <n v="4830"/>
    <n v="32.79"/>
    <n v="5401.53"/>
    <n v="0"/>
    <n v="0"/>
    <n v="0"/>
    <n v="0"/>
    <n v="0"/>
  </r>
  <r>
    <s v="PATIO DEL SOL IWDD"/>
    <n v="7731"/>
    <s v="001"/>
    <m/>
    <s v="32-B00-604"/>
    <x v="4"/>
    <x v="282"/>
    <s v="604"/>
    <x v="1775"/>
    <s v="DISTRICT ACCOUNTS"/>
    <m/>
    <x v="2214"/>
    <s v="PATIO DEL SOL IWDD  "/>
    <s v=" "/>
    <s v=" "/>
    <n v="32"/>
    <s v="B00"/>
    <n v="604"/>
    <n v="315120"/>
    <n v="0"/>
    <n v="188.66"/>
    <s v=" "/>
    <s v=" "/>
    <s v="32B00604"/>
    <n v="188.66"/>
    <n v="0"/>
    <n v="0"/>
    <n v="0"/>
    <n v="0"/>
    <n v="188"/>
    <n v="0"/>
    <n v="0"/>
    <n v="0.24"/>
    <n v="0.9"/>
    <n v="188.36"/>
    <n v="0"/>
    <n v="0"/>
    <n v="0"/>
    <n v="0.3"/>
    <n v="188"/>
    <n v="0"/>
    <n v="0"/>
    <n v="0.24"/>
    <n v="0.9"/>
    <n v="0"/>
    <n v="0"/>
    <n v="0"/>
    <n v="0"/>
    <n v="0"/>
  </r>
  <r>
    <s v="TRES PALMAS IWDD"/>
    <n v="7732"/>
    <s v="001"/>
    <m/>
    <s v="32-B00-606"/>
    <x v="4"/>
    <x v="282"/>
    <s v="606"/>
    <x v="1776"/>
    <s v="DISTRICT ACCOUNTS"/>
    <m/>
    <x v="2215"/>
    <s v="TRES PALMAS IWDD    "/>
    <s v=" "/>
    <s v=" "/>
    <n v="32"/>
    <s v="B00"/>
    <n v="606"/>
    <n v="315120"/>
    <n v="0"/>
    <n v="22624.99"/>
    <s v=" "/>
    <s v=" "/>
    <s v="32B00606"/>
    <n v="22525.48"/>
    <n v="0"/>
    <n v="0"/>
    <n v="0"/>
    <n v="99.51"/>
    <n v="19201.32"/>
    <n v="5328"/>
    <n v="6201.46"/>
    <n v="22.62"/>
    <n v="2572.83"/>
    <n v="22272.880000000001"/>
    <n v="0"/>
    <n v="0"/>
    <n v="0"/>
    <n v="252.6"/>
    <n v="19201.32"/>
    <n v="5328"/>
    <n v="6201.46"/>
    <n v="22.62"/>
    <n v="2473.3200000000002"/>
    <n v="0"/>
    <n v="0"/>
    <n v="0"/>
    <n v="0"/>
    <n v="0"/>
  </r>
  <r>
    <s v="MCDOWELL HOMES IWDD"/>
    <n v="7733"/>
    <s v="001"/>
    <m/>
    <s v="32-B00-607"/>
    <x v="4"/>
    <x v="282"/>
    <s v="607"/>
    <x v="1777"/>
    <s v="DISTRICT ACCOUNTS"/>
    <m/>
    <x v="2216"/>
    <s v="MCDOWELL HOMES IWDD "/>
    <s v=" "/>
    <s v=" "/>
    <n v="32"/>
    <s v="B00"/>
    <n v="607"/>
    <n v="315120"/>
    <n v="0"/>
    <n v="7206.76"/>
    <s v=" "/>
    <s v=" "/>
    <s v="32B00607"/>
    <n v="7164.33"/>
    <n v="0"/>
    <n v="0"/>
    <n v="0"/>
    <n v="42.43"/>
    <n v="6400.72"/>
    <n v="844.34"/>
    <n v="0"/>
    <n v="7.38"/>
    <n v="1657.76"/>
    <n v="7245.29"/>
    <n v="270.54000000000002"/>
    <n v="0"/>
    <n v="0"/>
    <n v="189.58"/>
    <n v="6400.72"/>
    <n v="844.34"/>
    <n v="0"/>
    <n v="7.38"/>
    <n v="1615.33"/>
    <n v="0"/>
    <n v="0"/>
    <n v="0"/>
    <n v="0"/>
    <n v="0"/>
  </r>
  <r>
    <s v="E. MORNINGSIDE IWDD"/>
    <n v="7734"/>
    <s v="001"/>
    <m/>
    <s v="32-B00-608"/>
    <x v="4"/>
    <x v="282"/>
    <s v="608"/>
    <x v="1778"/>
    <s v="DISTRICT ACCOUNTS"/>
    <m/>
    <x v="2217"/>
    <s v="E. MORNINGSIDE IWDD "/>
    <s v=" "/>
    <s v=" "/>
    <n v="32"/>
    <s v="B00"/>
    <n v="608"/>
    <n v="315120"/>
    <n v="0"/>
    <n v="11158.77"/>
    <s v=" "/>
    <s v=" "/>
    <s v="32B00608"/>
    <n v="11140.7"/>
    <n v="0"/>
    <n v="0"/>
    <n v="0"/>
    <n v="18.07"/>
    <n v="11871.1"/>
    <n v="5401.05"/>
    <n v="0"/>
    <n v="15.18"/>
    <n v="4703.8999999999996"/>
    <n v="13139.28"/>
    <n v="2578"/>
    <n v="0"/>
    <n v="0"/>
    <n v="579.41999999999996"/>
    <n v="11871.1"/>
    <n v="5401.05"/>
    <n v="0"/>
    <n v="15.18"/>
    <n v="4685.83"/>
    <n v="0"/>
    <n v="0"/>
    <n v="0"/>
    <n v="0"/>
    <n v="0"/>
  </r>
  <r>
    <s v="MYRTLE PARK IWDD"/>
    <n v="7735"/>
    <s v="001"/>
    <m/>
    <s v="32-B00-610"/>
    <x v="4"/>
    <x v="282"/>
    <s v="610"/>
    <x v="1779"/>
    <s v="DISTRICT ACCOUNTS"/>
    <m/>
    <x v="2218"/>
    <s v="MYRTLE PARK IWDD    "/>
    <s v=" "/>
    <s v=" "/>
    <n v="32"/>
    <s v="B00"/>
    <n v="610"/>
    <n v="315120"/>
    <n v="0"/>
    <n v="8267.35"/>
    <s v=" "/>
    <s v=" "/>
    <s v="32B00610"/>
    <n v="8239.89"/>
    <n v="0"/>
    <n v="0"/>
    <n v="0"/>
    <n v="27.46"/>
    <n v="8864.42"/>
    <n v="1427.17"/>
    <n v="0"/>
    <n v="11"/>
    <n v="841.1"/>
    <n v="8185.4"/>
    <n v="0"/>
    <n v="0"/>
    <n v="0"/>
    <n v="54.49"/>
    <n v="8864.42"/>
    <n v="1427.17"/>
    <n v="0"/>
    <n v="11"/>
    <n v="813.64"/>
    <n v="0"/>
    <n v="0"/>
    <n v="0"/>
    <n v="0"/>
    <n v="0"/>
  </r>
  <r>
    <s v="SOUTHLAND IWDD"/>
    <n v="7736"/>
    <s v="001"/>
    <m/>
    <s v="32-B00-611"/>
    <x v="4"/>
    <x v="282"/>
    <s v="611"/>
    <x v="1780"/>
    <s v="DISTRICT ACCOUNTS"/>
    <m/>
    <x v="2219"/>
    <s v="SOUTHLAND IWDD      "/>
    <s v=" "/>
    <s v=" "/>
    <n v="32"/>
    <s v="B00"/>
    <n v="611"/>
    <n v="315120"/>
    <n v="0"/>
    <n v="29260.55"/>
    <s v=" "/>
    <s v=" "/>
    <s v="32B00611"/>
    <n v="29260.55"/>
    <n v="0"/>
    <n v="0"/>
    <n v="0"/>
    <n v="0"/>
    <n v="29156.84"/>
    <n v="0"/>
    <n v="0"/>
    <n v="36.799999999999997"/>
    <n v="140.51"/>
    <n v="29216"/>
    <n v="0"/>
    <n v="0"/>
    <n v="0"/>
    <n v="44.55"/>
    <n v="29156.84"/>
    <n v="0"/>
    <n v="0"/>
    <n v="36.799999999999997"/>
    <n v="140.51"/>
    <n v="0"/>
    <n v="0"/>
    <n v="0"/>
    <n v="0"/>
    <n v="0"/>
  </r>
  <r>
    <s v="TURNEY TRACT IWDD"/>
    <n v="7737"/>
    <s v="001"/>
    <m/>
    <s v="32-B00-615"/>
    <x v="4"/>
    <x v="282"/>
    <s v="615"/>
    <x v="1781"/>
    <s v="DISTRICT ACCOUNTS"/>
    <m/>
    <x v="2220"/>
    <s v="TURNEY TRACT IWDD   "/>
    <s v=" "/>
    <s v=" "/>
    <n v="32"/>
    <s v="B00"/>
    <n v="615"/>
    <n v="315120"/>
    <n v="0"/>
    <n v="15418.98"/>
    <s v=" "/>
    <s v=" "/>
    <s v="32B00615"/>
    <n v="15244"/>
    <n v="0"/>
    <n v="0"/>
    <n v="0"/>
    <n v="174.98"/>
    <n v="14931.11"/>
    <n v="447.98"/>
    <n v="0"/>
    <n v="18.829999999999998"/>
    <n v="954.68"/>
    <n v="15220.82"/>
    <n v="0"/>
    <n v="0"/>
    <n v="0"/>
    <n v="23.18"/>
    <n v="14931.11"/>
    <n v="447.98"/>
    <n v="0"/>
    <n v="18.829999999999998"/>
    <n v="779.7"/>
    <n v="0"/>
    <n v="0"/>
    <n v="0"/>
    <n v="0"/>
    <n v="0"/>
  </r>
  <r>
    <s v="MADISON PARK IWDD"/>
    <n v="7738"/>
    <s v="001"/>
    <m/>
    <s v="32-B00-622"/>
    <x v="4"/>
    <x v="282"/>
    <s v="622"/>
    <x v="1782"/>
    <s v="DISTRICT ACCOUNTS"/>
    <m/>
    <x v="2221"/>
    <s v="MADISON PARK IWDD   "/>
    <s v=" "/>
    <s v=" "/>
    <n v="32"/>
    <s v="B00"/>
    <n v="622"/>
    <n v="315120"/>
    <n v="0"/>
    <n v="18749.900000000001"/>
    <s v=" "/>
    <s v=" "/>
    <s v="32B00622"/>
    <n v="18700.29"/>
    <n v="0"/>
    <n v="0"/>
    <n v="0"/>
    <n v="49.61"/>
    <n v="17848.560000000001"/>
    <n v="1004.27"/>
    <n v="0"/>
    <n v="22.51"/>
    <n v="1928.12"/>
    <n v="18549.53"/>
    <n v="0"/>
    <n v="0"/>
    <n v="0"/>
    <n v="150.76"/>
    <n v="17848.560000000001"/>
    <n v="1004.27"/>
    <n v="0"/>
    <n v="22.51"/>
    <n v="1878.51"/>
    <n v="0"/>
    <n v="0"/>
    <n v="0"/>
    <n v="0"/>
    <n v="0"/>
  </r>
  <r>
    <s v="LANDERWOOD IWDD"/>
    <n v="7739"/>
    <s v="001"/>
    <m/>
    <s v="32-B00-624"/>
    <x v="4"/>
    <x v="282"/>
    <s v="624"/>
    <x v="1783"/>
    <s v="DISTRICT ACCOUNTS"/>
    <m/>
    <x v="2222"/>
    <s v="LANDERWOOD IWDD     "/>
    <s v=" "/>
    <s v=" "/>
    <n v="32"/>
    <s v="B00"/>
    <n v="624"/>
    <n v="315120"/>
    <n v="0"/>
    <n v="56162.73"/>
    <s v=" "/>
    <s v=" "/>
    <s v="32B00624"/>
    <n v="56108.49"/>
    <n v="0"/>
    <n v="0"/>
    <n v="0"/>
    <n v="54.24"/>
    <n v="62366.95"/>
    <n v="16719.43"/>
    <n v="7745.68"/>
    <n v="82.48"/>
    <n v="2852.01"/>
    <n v="57925.94"/>
    <n v="2150"/>
    <n v="100"/>
    <n v="0"/>
    <n v="232.55"/>
    <n v="62366.95"/>
    <n v="16719.43"/>
    <n v="7745.68"/>
    <n v="82.48"/>
    <n v="2797.77"/>
    <n v="0"/>
    <n v="0"/>
    <n v="0"/>
    <n v="0"/>
    <n v="0"/>
  </r>
  <r>
    <s v="CUATRO PALMAS IWDD"/>
    <n v="7740"/>
    <s v="001"/>
    <m/>
    <s v="32-B00-626"/>
    <x v="4"/>
    <x v="282"/>
    <s v="626"/>
    <x v="1784"/>
    <s v="DISTRICT ACCOUNTS"/>
    <m/>
    <x v="2223"/>
    <s v="CUATRO PALMAS IWDD  "/>
    <s v=" "/>
    <s v=" "/>
    <n v="32"/>
    <s v="B00"/>
    <n v="626"/>
    <n v="315120"/>
    <n v="0"/>
    <n v="11606.07"/>
    <s v=" "/>
    <s v=" "/>
    <s v="32B00626"/>
    <n v="11770.26"/>
    <n v="200"/>
    <n v="0"/>
    <n v="0"/>
    <n v="35.81"/>
    <n v="15963.07"/>
    <n v="5400"/>
    <n v="0"/>
    <n v="19.14"/>
    <n v="1062.1400000000001"/>
    <n v="12874.01"/>
    <n v="1250"/>
    <n v="0"/>
    <n v="0"/>
    <n v="146.25"/>
    <n v="15963.07"/>
    <n v="5200"/>
    <n v="0"/>
    <n v="19.14"/>
    <n v="1026.33"/>
    <n v="0"/>
    <n v="0"/>
    <n v="0"/>
    <n v="0"/>
    <n v="0"/>
  </r>
  <r>
    <s v="WINDSOR SQUARE IWDD"/>
    <n v="7741"/>
    <s v="001"/>
    <m/>
    <s v="32-B00-627"/>
    <x v="4"/>
    <x v="282"/>
    <s v="627"/>
    <x v="1785"/>
    <s v="DISTRICT ACCOUNTS"/>
    <m/>
    <x v="2224"/>
    <s v="WINDSOR SQUARE IWDD "/>
    <s v=" "/>
    <s v=" "/>
    <n v="32"/>
    <s v="B00"/>
    <n v="627"/>
    <n v="315120"/>
    <n v="0"/>
    <n v="69345.149999999994"/>
    <s v=" "/>
    <s v=" "/>
    <s v="32B00627"/>
    <n v="69679.62"/>
    <n v="471.25"/>
    <n v="0"/>
    <n v="0"/>
    <n v="136.78"/>
    <n v="66595.25"/>
    <n v="671.25"/>
    <n v="0"/>
    <n v="84.05"/>
    <n v="3505.2"/>
    <n v="69261.740000000005"/>
    <n v="0"/>
    <n v="0"/>
    <n v="0"/>
    <n v="417.88"/>
    <n v="66595.25"/>
    <n v="200"/>
    <n v="0"/>
    <n v="84.05"/>
    <n v="3368.42"/>
    <n v="0"/>
    <n v="0"/>
    <n v="0"/>
    <n v="0"/>
    <n v="0"/>
  </r>
  <r>
    <s v="ROSE LANE IWDD"/>
    <n v="7742"/>
    <s v="001"/>
    <m/>
    <s v="32-B00-628"/>
    <x v="4"/>
    <x v="282"/>
    <s v="628"/>
    <x v="1786"/>
    <s v="DISTRICT ACCOUNTS"/>
    <m/>
    <x v="2225"/>
    <s v="ROSE LANE IWDD      "/>
    <s v=" "/>
    <s v=" "/>
    <n v="32"/>
    <s v="B00"/>
    <n v="628"/>
    <n v="315120"/>
    <n v="0"/>
    <n v="22569.5"/>
    <s v=" "/>
    <s v=" "/>
    <s v="32B00628"/>
    <n v="22569.5"/>
    <n v="0"/>
    <n v="0"/>
    <n v="0"/>
    <n v="0"/>
    <n v="22489.46"/>
    <n v="0"/>
    <n v="0"/>
    <n v="28.38"/>
    <n v="108.42"/>
    <n v="22535.119999999999"/>
    <n v="0"/>
    <n v="0"/>
    <n v="0"/>
    <n v="34.380000000000003"/>
    <n v="22489.46"/>
    <n v="0"/>
    <n v="0"/>
    <n v="28.38"/>
    <n v="108.42"/>
    <n v="0"/>
    <n v="0"/>
    <n v="0"/>
    <n v="0"/>
    <n v="0"/>
  </r>
  <r>
    <s v="OLIVEWOOD ESTATES IWDD #29"/>
    <n v="7743"/>
    <s v="001"/>
    <m/>
    <s v="32-B00-629"/>
    <x v="4"/>
    <x v="282"/>
    <s v="629"/>
    <x v="1787"/>
    <s v="DISTRICT ACCOUNTS"/>
    <m/>
    <x v="2226"/>
    <s v="OLIVEWD EST IWDD 29 "/>
    <s v=" "/>
    <s v=" "/>
    <n v="32"/>
    <s v="B00"/>
    <n v="629"/>
    <n v="315120"/>
    <n v="0"/>
    <n v="26152.81"/>
    <s v=" "/>
    <s v=" "/>
    <s v="32B00629"/>
    <n v="25949.08"/>
    <n v="0"/>
    <n v="0"/>
    <n v="0"/>
    <n v="203.73"/>
    <n v="23488.17"/>
    <n v="6375"/>
    <n v="0"/>
    <n v="29.64"/>
    <n v="9069.2800000000007"/>
    <n v="25641.62"/>
    <n v="0"/>
    <n v="0"/>
    <n v="0"/>
    <n v="307.45999999999998"/>
    <n v="23488.17"/>
    <n v="6375"/>
    <n v="0"/>
    <n v="29.64"/>
    <n v="8865.5499999999993"/>
    <n v="0"/>
    <n v="0"/>
    <n v="0"/>
    <n v="0"/>
    <n v="0"/>
  </r>
  <r>
    <s v="TANNER GROVES IWDD"/>
    <n v="7744"/>
    <s v="001"/>
    <m/>
    <s v="32-B00-637"/>
    <x v="4"/>
    <x v="282"/>
    <s v="637"/>
    <x v="1788"/>
    <s v="DISTRICT ACCOUNTS"/>
    <m/>
    <x v="2227"/>
    <s v="TANNER GROVES IWDD  "/>
    <s v=" "/>
    <s v=" "/>
    <n v="32"/>
    <s v="B00"/>
    <n v="637"/>
    <n v="315120"/>
    <n v="0"/>
    <n v="57665.78"/>
    <s v=" "/>
    <s v=" "/>
    <s v="32B00637"/>
    <n v="59855.040000000001"/>
    <n v="2189.2600000000002"/>
    <n v="0"/>
    <n v="0"/>
    <n v="0"/>
    <n v="58147.6"/>
    <n v="18344.560000000001"/>
    <n v="0"/>
    <n v="70.709999999999994"/>
    <n v="17933.45"/>
    <n v="60157.83"/>
    <n v="1365"/>
    <n v="0"/>
    <n v="0"/>
    <n v="1062.21"/>
    <n v="58147.6"/>
    <n v="16155.3"/>
    <n v="0"/>
    <n v="70.709999999999994"/>
    <n v="17933.45"/>
    <n v="0"/>
    <n v="0"/>
    <n v="0"/>
    <n v="0"/>
    <n v="0"/>
  </r>
  <r>
    <s v="BROADLAND RANCHES GREENFIELD IWDD"/>
    <n v="7745"/>
    <s v="001"/>
    <m/>
    <s v="32-B00-639"/>
    <x v="4"/>
    <x v="282"/>
    <s v="639"/>
    <x v="1789"/>
    <s v="DISTRICT ACCOUNTS"/>
    <m/>
    <x v="2228"/>
    <s v="BROADLAND RANCHES   "/>
    <s v=" "/>
    <s v=" "/>
    <n v="32"/>
    <s v="B00"/>
    <n v="639"/>
    <n v="315120"/>
    <n v="0"/>
    <n v="60510.84"/>
    <s v=" "/>
    <s v=" "/>
    <s v="32B00639"/>
    <n v="60510.84"/>
    <n v="0"/>
    <n v="0"/>
    <n v="0"/>
    <n v="0"/>
    <n v="62771.85"/>
    <n v="2479.1999999999998"/>
    <n v="0"/>
    <n v="79.22"/>
    <n v="297.41000000000003"/>
    <n v="60632.52"/>
    <n v="214.2"/>
    <n v="0"/>
    <n v="0"/>
    <n v="92.52"/>
    <n v="62771.85"/>
    <n v="2479.1999999999998"/>
    <n v="0"/>
    <n v="79.22"/>
    <n v="297.41000000000003"/>
    <n v="0"/>
    <n v="0"/>
    <n v="0"/>
    <n v="0"/>
    <n v="0"/>
  </r>
  <r>
    <s v="GROVES SUPER RANCH IWDD #40"/>
    <n v="7746"/>
    <s v="001"/>
    <m/>
    <s v="32-B00-640"/>
    <x v="4"/>
    <x v="282"/>
    <s v="640"/>
    <x v="1790"/>
    <s v="DISTRICT ACCOUNTS"/>
    <m/>
    <x v="2229"/>
    <s v="GROVES SPR RNCH IWDD"/>
    <s v=" "/>
    <s v=" "/>
    <n v="32"/>
    <s v="B00"/>
    <n v="640"/>
    <n v="315120"/>
    <n v="0"/>
    <n v="220005.32"/>
    <s v=" "/>
    <s v=" "/>
    <s v="32B00640"/>
    <n v="219572.84"/>
    <n v="0"/>
    <n v="0"/>
    <n v="0"/>
    <n v="432.48"/>
    <n v="224044.77"/>
    <n v="16097.03"/>
    <n v="0"/>
    <n v="281.63"/>
    <n v="12339.21"/>
    <n v="221961.92"/>
    <n v="3300"/>
    <n v="0"/>
    <n v="0"/>
    <n v="910.92"/>
    <n v="224044.77"/>
    <n v="16097.03"/>
    <n v="0"/>
    <n v="281.63"/>
    <n v="11906.73"/>
    <n v="0"/>
    <n v="0"/>
    <n v="0"/>
    <n v="0"/>
    <n v="0"/>
  </r>
  <r>
    <s v="GROVES HERMOSA VIS IWDD"/>
    <n v="7747"/>
    <s v="001"/>
    <m/>
    <s v="32-B00-641"/>
    <x v="4"/>
    <x v="282"/>
    <s v="641"/>
    <x v="1791"/>
    <s v="DISTRICT ACCOUNTS"/>
    <m/>
    <x v="2230"/>
    <s v="GROVES HERMOSA IWDD "/>
    <s v=" "/>
    <s v=" "/>
    <n v="32"/>
    <s v="B00"/>
    <n v="641"/>
    <n v="315120"/>
    <n v="0"/>
    <n v="67541.66"/>
    <s v=" "/>
    <s v=" "/>
    <s v="32B00641"/>
    <n v="67477.98"/>
    <n v="0"/>
    <n v="0"/>
    <n v="0"/>
    <n v="63.68"/>
    <n v="70649.039999999994"/>
    <n v="5400"/>
    <n v="0"/>
    <n v="86.5"/>
    <n v="2379.12"/>
    <n v="69799.490000000005"/>
    <n v="2550"/>
    <n v="0"/>
    <n v="0"/>
    <n v="228.49"/>
    <n v="70649.039999999994"/>
    <n v="5400"/>
    <n v="0"/>
    <n v="86.5"/>
    <n v="2315.44"/>
    <n v="0"/>
    <n v="0"/>
    <n v="0"/>
    <n v="0"/>
    <n v="0"/>
  </r>
  <r>
    <s v="WHITCOMB ROUNDUP IWDD #42"/>
    <n v="7748"/>
    <s v="001"/>
    <m/>
    <s v="32-B00-642"/>
    <x v="4"/>
    <x v="282"/>
    <s v="642"/>
    <x v="1792"/>
    <s v="DISTRICT ACCOUNTS"/>
    <m/>
    <x v="2231"/>
    <s v="WHITCOMB RNDUP IWDD "/>
    <s v=" "/>
    <s v=" "/>
    <n v="32"/>
    <s v="B00"/>
    <n v="642"/>
    <n v="315120"/>
    <n v="0"/>
    <n v="42849.47"/>
    <s v=" "/>
    <s v=" "/>
    <s v="32B00642"/>
    <n v="45114.7"/>
    <n v="2569.4"/>
    <n v="0"/>
    <n v="0"/>
    <n v="304.17"/>
    <n v="42651.94"/>
    <n v="15384.4"/>
    <n v="0"/>
    <n v="51.09"/>
    <n v="15633.02"/>
    <n v="45588.28"/>
    <n v="1061"/>
    <n v="0"/>
    <n v="0"/>
    <n v="587.41999999999996"/>
    <n v="42651.94"/>
    <n v="12815"/>
    <n v="0"/>
    <n v="51.09"/>
    <n v="15328.85"/>
    <n v="0"/>
    <n v="0"/>
    <n v="0"/>
    <n v="0"/>
    <n v="0"/>
  </r>
  <r>
    <s v="THOROUGHBRED FARMS IWDD"/>
    <n v="7749"/>
    <s v="001"/>
    <m/>
    <s v="32-B00-643"/>
    <x v="4"/>
    <x v="282"/>
    <s v="643"/>
    <x v="1793"/>
    <s v="DISTRICT ACCOUNTS"/>
    <m/>
    <x v="2232"/>
    <s v="THOROUGHBRED IWDD   "/>
    <s v=" "/>
    <s v=" "/>
    <n v="32"/>
    <s v="B00"/>
    <n v="643"/>
    <n v="315120"/>
    <n v="0"/>
    <n v="29214.880000000001"/>
    <s v=" "/>
    <s v=" "/>
    <s v="32B00643"/>
    <n v="29177.03"/>
    <n v="0"/>
    <n v="0"/>
    <n v="0"/>
    <n v="37.85"/>
    <n v="27617.9"/>
    <n v="0"/>
    <n v="0"/>
    <n v="34.86"/>
    <n v="1631.84"/>
    <n v="29058.09"/>
    <n v="0"/>
    <n v="0"/>
    <n v="0"/>
    <n v="118.94"/>
    <n v="27617.9"/>
    <n v="0"/>
    <n v="0"/>
    <n v="34.86"/>
    <n v="1593.99"/>
    <n v="0"/>
    <n v="0"/>
    <n v="0"/>
    <n v="0"/>
    <n v="0"/>
  </r>
  <r>
    <s v="CAMELVIEW IWDD # 44"/>
    <n v="7750"/>
    <s v="001"/>
    <m/>
    <s v="32-B00-644"/>
    <x v="4"/>
    <x v="282"/>
    <s v="644"/>
    <x v="1794"/>
    <s v="DISTRICT ACCOUNTS"/>
    <m/>
    <x v="2233"/>
    <s v="CAMELVIEW IWDD # 44 "/>
    <s v=" "/>
    <s v=" "/>
    <n v="32"/>
    <s v="B00"/>
    <n v="644"/>
    <n v="315120"/>
    <n v="0"/>
    <n v="28102.35"/>
    <s v=" "/>
    <s v=" "/>
    <s v="32B00644"/>
    <n v="28102.35"/>
    <n v="0"/>
    <n v="0"/>
    <n v="0"/>
    <n v="0"/>
    <n v="30906.49"/>
    <n v="2908.44"/>
    <n v="0"/>
    <n v="39"/>
    <n v="143.30000000000001"/>
    <n v="28443.98"/>
    <n v="385"/>
    <n v="0"/>
    <n v="0"/>
    <n v="43.37"/>
    <n v="30906.49"/>
    <n v="2908.44"/>
    <n v="0"/>
    <n v="39"/>
    <n v="143.30000000000001"/>
    <n v="0"/>
    <n v="0"/>
    <n v="0"/>
    <n v="0"/>
    <n v="0"/>
  </r>
  <r>
    <s v="SANTAN VISTA IWDD # 45"/>
    <n v="7751"/>
    <s v="001"/>
    <m/>
    <s v="32-B00-645"/>
    <x v="4"/>
    <x v="282"/>
    <s v="645"/>
    <x v="1795"/>
    <s v="DISTRICT ACCOUNTS"/>
    <m/>
    <x v="2234"/>
    <s v="SANTAN VISTA IWDD 45"/>
    <s v=" "/>
    <s v=" "/>
    <n v="32"/>
    <s v="B00"/>
    <n v="645"/>
    <n v="315120"/>
    <n v="0"/>
    <n v="-196.29"/>
    <s v=" "/>
    <s v=" "/>
    <s v="32B00645"/>
    <n v="-196.29"/>
    <n v="0"/>
    <n v="0"/>
    <n v="0"/>
    <n v="0"/>
    <n v="-195.57"/>
    <n v="0"/>
    <n v="0"/>
    <n v="0.96"/>
    <n v="0.24"/>
    <n v="-195.99"/>
    <n v="0"/>
    <n v="0"/>
    <n v="0.3"/>
    <n v="0"/>
    <n v="-195.57"/>
    <n v="0"/>
    <n v="0"/>
    <n v="0.96"/>
    <n v="0.24"/>
    <n v="0"/>
    <n v="0"/>
    <n v="0"/>
    <n v="0"/>
    <n v="0"/>
  </r>
  <r>
    <s v="PUERTO CUATRO IWDD # 46"/>
    <n v="7752"/>
    <s v="001"/>
    <m/>
    <s v="32-B00-646"/>
    <x v="4"/>
    <x v="282"/>
    <s v="646"/>
    <x v="1796"/>
    <s v="DISTRICT ACCOUNTS"/>
    <m/>
    <x v="2235"/>
    <s v="PUERTO CUATRO IWDD46"/>
    <s v=" "/>
    <s v=" "/>
    <n v="32"/>
    <s v="B00"/>
    <n v="646"/>
    <n v="315120"/>
    <n v="0"/>
    <n v="29494.7"/>
    <s v=" "/>
    <s v=" "/>
    <s v="32B00646"/>
    <n v="29325.83"/>
    <n v="0"/>
    <n v="0"/>
    <n v="0"/>
    <n v="168.87"/>
    <n v="22789.54"/>
    <n v="3680.04"/>
    <n v="0"/>
    <n v="28.56"/>
    <n v="10413.76"/>
    <n v="28065.09"/>
    <n v="0"/>
    <n v="0"/>
    <n v="0"/>
    <n v="1260.74"/>
    <n v="22789.54"/>
    <n v="3680.04"/>
    <n v="0"/>
    <n v="28.56"/>
    <n v="10244.89"/>
    <n v="0"/>
    <n v="0"/>
    <n v="0"/>
    <n v="0"/>
    <n v="0"/>
  </r>
  <r>
    <s v="MORRISON RANCH IWDD #49"/>
    <n v="7753"/>
    <s v="001"/>
    <m/>
    <s v="32-B00-649"/>
    <x v="4"/>
    <x v="282"/>
    <s v="649"/>
    <x v="1797"/>
    <s v="DISTRICT ACCOUNTS"/>
    <m/>
    <x v="2236"/>
    <s v="MORRISON RANCH IWDD "/>
    <s v=" "/>
    <s v=" "/>
    <n v="32"/>
    <s v="B00"/>
    <n v="649"/>
    <n v="315120"/>
    <n v="0"/>
    <n v="4033.76"/>
    <s v=" "/>
    <s v=" "/>
    <s v="32B00649"/>
    <n v="3799.19"/>
    <n v="0"/>
    <n v="0"/>
    <n v="0"/>
    <n v="234.57"/>
    <n v="521.83000000000004"/>
    <n v="24000"/>
    <n v="0"/>
    <n v="0.81"/>
    <n v="27512.74"/>
    <n v="2526.91"/>
    <n v="0"/>
    <n v="0"/>
    <n v="0"/>
    <n v="1272.28"/>
    <n v="521.83000000000004"/>
    <n v="24000"/>
    <n v="0"/>
    <n v="0.81"/>
    <n v="27278.17"/>
    <n v="0"/>
    <n v="0"/>
    <n v="0"/>
    <n v="0"/>
    <n v="0"/>
  </r>
  <r>
    <s v="SUMMER MESA IWDD # 50"/>
    <n v="7754"/>
    <s v="001"/>
    <m/>
    <s v="32-B00-650"/>
    <x v="4"/>
    <x v="282"/>
    <s v="650"/>
    <x v="1798"/>
    <s v="DISTRICT ACCOUNTS"/>
    <m/>
    <x v="2237"/>
    <s v="SUMMER MESA IWDD #50"/>
    <s v=" "/>
    <s v=" "/>
    <n v="32"/>
    <s v="B00"/>
    <n v="650"/>
    <n v="315120"/>
    <n v="0"/>
    <n v="25544.36"/>
    <s v=" "/>
    <s v=" "/>
    <s v="32B00650"/>
    <n v="25072.47"/>
    <n v="0"/>
    <n v="0"/>
    <n v="0"/>
    <n v="471.89"/>
    <n v="23069.22"/>
    <n v="3779.98"/>
    <n v="0"/>
    <n v="28.75"/>
    <n v="6283.87"/>
    <n v="25699.81"/>
    <n v="976.9"/>
    <n v="0"/>
    <n v="0"/>
    <n v="349.56"/>
    <n v="23069.22"/>
    <n v="3779.98"/>
    <n v="0"/>
    <n v="28.75"/>
    <n v="5811.98"/>
    <n v="0"/>
    <n v="0"/>
    <n v="0"/>
    <n v="0"/>
    <n v="0"/>
  </r>
  <r>
    <s v="LONGHORN RANCH IWDD # 51"/>
    <n v="7755"/>
    <s v="001"/>
    <m/>
    <s v="32-B00-651"/>
    <x v="4"/>
    <x v="282"/>
    <s v="651"/>
    <x v="1799"/>
    <s v="DISTRICT ACCOUNTS"/>
    <m/>
    <x v="2238"/>
    <s v="LONGHORN RANCH IWDD "/>
    <s v=" "/>
    <s v=" "/>
    <n v="32"/>
    <s v="B00"/>
    <n v="651"/>
    <n v="315120"/>
    <n v="0"/>
    <n v="20075.560000000001"/>
    <s v=" "/>
    <s v=" "/>
    <s v="32B00651"/>
    <n v="19897.75"/>
    <n v="0"/>
    <n v="0"/>
    <n v="0"/>
    <n v="177.81"/>
    <n v="15198.97"/>
    <n v="185.89"/>
    <n v="0"/>
    <n v="19.18"/>
    <n v="5081.66"/>
    <n v="19762.919999999998"/>
    <n v="185.89"/>
    <n v="0"/>
    <n v="0"/>
    <n v="320.72000000000003"/>
    <n v="15198.97"/>
    <n v="185.89"/>
    <n v="0"/>
    <n v="19.18"/>
    <n v="4903.8500000000004"/>
    <n v="0"/>
    <n v="0"/>
    <n v="0"/>
    <n v="0"/>
    <n v="0"/>
  </r>
  <r>
    <s v="LONG MANOR IWDD"/>
    <n v="7756"/>
    <s v="001"/>
    <m/>
    <s v="32-B00-652"/>
    <x v="4"/>
    <x v="282"/>
    <s v="652"/>
    <x v="1800"/>
    <s v="DISTRICT ACCOUNTS"/>
    <m/>
    <x v="2239"/>
    <s v="LONG MANOR IWDD     "/>
    <s v=" "/>
    <s v=" "/>
    <n v="32"/>
    <s v="B00"/>
    <n v="652"/>
    <n v="315120"/>
    <n v="0"/>
    <n v="11375.35"/>
    <s v=" "/>
    <s v=" "/>
    <s v="32B00652"/>
    <n v="11268.56"/>
    <n v="0"/>
    <n v="0"/>
    <n v="0"/>
    <n v="106.79"/>
    <n v="10004.26"/>
    <n v="3138.34"/>
    <n v="0"/>
    <n v="9.6199999999999992"/>
    <n v="4519.05"/>
    <n v="11023.02"/>
    <n v="0"/>
    <n v="0"/>
    <n v="0"/>
    <n v="245.54"/>
    <n v="10004.26"/>
    <n v="3138.34"/>
    <n v="0"/>
    <n v="9.6199999999999992"/>
    <n v="4412.26"/>
    <n v="0"/>
    <n v="0"/>
    <n v="0"/>
    <n v="0"/>
    <n v="0"/>
  </r>
  <r>
    <s v="COLLEGE PARK COUNTRY ESTATES IWDD 53"/>
    <n v="7757"/>
    <s v="001"/>
    <m/>
    <s v="32-B00-653"/>
    <x v="4"/>
    <x v="282"/>
    <s v="653"/>
    <x v="1801"/>
    <s v="DISTRICT ACCOUNTS"/>
    <m/>
    <x v="2240"/>
    <s v="COLL PARK CRTY EST  "/>
    <s v=" "/>
    <s v=" "/>
    <n v="32"/>
    <s v="B00"/>
    <n v="653"/>
    <n v="315120"/>
    <n v="0"/>
    <n v="37765.53"/>
    <s v=" "/>
    <s v=" "/>
    <s v="32B00653"/>
    <n v="38521.620000000003"/>
    <n v="1200"/>
    <n v="0"/>
    <n v="0"/>
    <n v="443.91"/>
    <n v="26304.42"/>
    <n v="2059.48"/>
    <n v="0"/>
    <n v="202.02"/>
    <n v="13722.61"/>
    <n v="37771.980000000003"/>
    <n v="0"/>
    <n v="0"/>
    <n v="0"/>
    <n v="749.64"/>
    <n v="26304.42"/>
    <n v="859.48"/>
    <n v="0"/>
    <n v="202.02"/>
    <n v="13278.7"/>
    <n v="0"/>
    <n v="0"/>
    <n v="0"/>
    <n v="0"/>
    <n v="0"/>
  </r>
  <r>
    <s v="YAPLE PARK IWDD"/>
    <n v="7758"/>
    <s v="001"/>
    <m/>
    <s v="32-B00-656"/>
    <x v="4"/>
    <x v="282"/>
    <s v="656"/>
    <x v="1802"/>
    <s v="DISTRICT ACCOUNTS"/>
    <m/>
    <x v="2241"/>
    <s v="YAPLE PARK IWDD     "/>
    <s v=" "/>
    <s v=" "/>
    <n v="32"/>
    <s v="B00"/>
    <n v="656"/>
    <n v="315120"/>
    <n v="0"/>
    <n v="4674.04"/>
    <s v=" "/>
    <s v=" "/>
    <s v="32B00656"/>
    <n v="4600.8100000000004"/>
    <n v="0"/>
    <n v="0"/>
    <n v="0"/>
    <n v="73.23"/>
    <n v="0"/>
    <n v="0"/>
    <n v="0"/>
    <n v="0"/>
    <n v="4674.04"/>
    <n v="4162.3599999999997"/>
    <n v="0"/>
    <n v="0"/>
    <n v="0"/>
    <n v="438.45"/>
    <n v="0"/>
    <n v="0"/>
    <n v="0"/>
    <n v="0"/>
    <n v="4600.8100000000004"/>
    <n v="0"/>
    <n v="0"/>
    <n v="0"/>
    <n v="0"/>
    <n v="0"/>
  </r>
  <r>
    <s v="STANLEY PLACE IRRIGATION DISTRICT # 19"/>
    <n v="7759"/>
    <s v="001"/>
    <m/>
    <s v="32-B00-619"/>
    <x v="4"/>
    <x v="282"/>
    <s v="619"/>
    <x v="10"/>
    <s v="DISTRICT ACCOUNTS"/>
    <m/>
    <x v="2242"/>
    <s v="STANLEY PL IRR DT 19"/>
    <s v=" "/>
    <s v=" "/>
    <n v="32"/>
    <s v="B00"/>
    <n v="619"/>
    <n v="315120"/>
    <n v="0"/>
    <n v="0"/>
    <s v=" "/>
    <s v=" "/>
    <s v="32B00619"/>
    <n v="0"/>
    <n v="0"/>
    <n v="0"/>
    <n v="0"/>
    <n v="0"/>
    <n v="0"/>
    <n v="0"/>
    <n v="0"/>
    <n v="0"/>
    <n v="0"/>
    <n v="0"/>
    <n v="0"/>
    <n v="0"/>
    <n v="0"/>
    <n v="0"/>
    <n v="0"/>
    <n v="0"/>
    <n v="0"/>
    <n v="0"/>
    <n v="0"/>
    <n v="0"/>
    <n v="0"/>
    <n v="0"/>
    <n v="0"/>
    <n v="0"/>
  </r>
  <r>
    <s v="LAMAR IRRIGATION WATER DELIVERY DISTRICT"/>
    <n v="7760"/>
    <s v="001"/>
    <m/>
    <s v="32-B00-630"/>
    <x v="4"/>
    <x v="282"/>
    <s v="630"/>
    <x v="1803"/>
    <s v="DISTRICT ACCOUNTS"/>
    <m/>
    <x v="2243"/>
    <s v="LAMAR IWWD NO. 30   "/>
    <s v=" "/>
    <s v=" "/>
    <n v="32"/>
    <s v="B00"/>
    <n v="630"/>
    <n v="315120"/>
    <n v="0"/>
    <n v="62733.98"/>
    <s v=" "/>
    <s v=" "/>
    <s v="32B00630"/>
    <n v="66262.95"/>
    <n v="3533.24"/>
    <n v="0"/>
    <n v="0"/>
    <n v="4.2699999999999996"/>
    <n v="65902.52"/>
    <n v="3533.24"/>
    <n v="0"/>
    <n v="83.18"/>
    <n v="447.88"/>
    <n v="66150.789999999994"/>
    <n v="0"/>
    <n v="0"/>
    <n v="0"/>
    <n v="112.16"/>
    <n v="65902.52"/>
    <n v="0"/>
    <n v="0"/>
    <n v="83.18"/>
    <n v="443.61"/>
    <n v="0"/>
    <n v="0"/>
    <n v="0"/>
    <n v="0"/>
    <n v="0"/>
  </r>
  <r>
    <s v="STARLITE VISTA IRRIGATION WATER DELIVERY"/>
    <n v="7761"/>
    <s v="001"/>
    <m/>
    <s v="32-B00-631"/>
    <x v="4"/>
    <x v="282"/>
    <s v="631"/>
    <x v="10"/>
    <s v="DISTRICT ACCOUNTS"/>
    <m/>
    <x v="2244"/>
    <s v="STARLITE VISTA IWDD "/>
    <s v=" "/>
    <s v=" "/>
    <n v="32"/>
    <s v="B00"/>
    <n v="631"/>
    <n v="315120"/>
    <n v="0"/>
    <n v="0"/>
    <s v=" "/>
    <s v=" "/>
    <s v="32B00631"/>
    <n v="0"/>
    <n v="0"/>
    <n v="0"/>
    <n v="0"/>
    <n v="0"/>
    <n v="0"/>
    <n v="0"/>
    <n v="0"/>
    <n v="0"/>
    <n v="0"/>
    <n v="0"/>
    <n v="0"/>
    <n v="0"/>
    <n v="0"/>
    <n v="0"/>
    <n v="0"/>
    <n v="0"/>
    <n v="0"/>
    <n v="0"/>
    <n v="0"/>
    <n v="0"/>
    <n v="0"/>
    <n v="0"/>
    <n v="0"/>
    <n v="0"/>
  </r>
  <r>
    <s v="HYDER VALLEY IRRIGATION DISTRICT # 35"/>
    <n v="7762"/>
    <s v="001"/>
    <m/>
    <s v="32-B00-635"/>
    <x v="4"/>
    <x v="282"/>
    <s v="635"/>
    <x v="1804"/>
    <s v="DISTRICT ACCOUNTS"/>
    <m/>
    <x v="2245"/>
    <s v="HYDER VALLEY IRR #35"/>
    <s v=" "/>
    <s v=" "/>
    <n v="32"/>
    <s v="B00"/>
    <n v="635"/>
    <n v="315120"/>
    <n v="0"/>
    <n v="4167.7299999999996"/>
    <s v=" "/>
    <s v=" "/>
    <s v="32B00635"/>
    <n v="1.65"/>
    <n v="1.65"/>
    <n v="0"/>
    <n v="0"/>
    <n v="4167.7299999999996"/>
    <n v="2013.7"/>
    <n v="19411.71"/>
    <n v="0"/>
    <n v="0.56999999999999995"/>
    <n v="21566.31"/>
    <n v="1859.43"/>
    <n v="1859.43"/>
    <n v="0"/>
    <n v="0"/>
    <n v="1.65"/>
    <n v="2013.7"/>
    <n v="19410.060000000001"/>
    <n v="0"/>
    <n v="0.56999999999999995"/>
    <n v="17398.580000000002"/>
    <n v="0"/>
    <n v="0"/>
    <n v="0"/>
    <n v="0"/>
    <n v="0"/>
  </r>
  <r>
    <s v="ADAMAN IRRIGATION WATER DELIVERY DISTRIC"/>
    <n v="7763"/>
    <s v="001"/>
    <m/>
    <s v="32-B00-636"/>
    <x v="4"/>
    <x v="282"/>
    <s v="636"/>
    <x v="1805"/>
    <s v="DISTRICT ACCOUNTS"/>
    <m/>
    <x v="2246"/>
    <s v="ADAMAN IRRG DEL DIST"/>
    <s v=" "/>
    <s v=" "/>
    <n v="32"/>
    <s v="B00"/>
    <n v="636"/>
    <n v="315120"/>
    <n v="0"/>
    <n v="30167.93"/>
    <s v=" "/>
    <s v=" "/>
    <s v="32B00636"/>
    <n v="46071.26"/>
    <n v="51859.48"/>
    <n v="35708.199999999997"/>
    <n v="0"/>
    <n v="247.95"/>
    <n v="53044.43"/>
    <n v="592623.81000000006"/>
    <n v="545254.61"/>
    <n v="39.68"/>
    <n v="24532.38"/>
    <n v="50280.79"/>
    <n v="64166.77"/>
    <n v="58324.37"/>
    <n v="0"/>
    <n v="1632.87"/>
    <n v="53044.43"/>
    <n v="540764.32999999996"/>
    <n v="509546.41"/>
    <n v="39.68"/>
    <n v="24284.43"/>
    <n v="0"/>
    <n v="0"/>
    <n v="0"/>
    <n v="0"/>
    <n v="0"/>
  </r>
  <r>
    <s v="CIRCLE G IRRIGATION WATER DELIVER #47"/>
    <n v="7764"/>
    <s v="001"/>
    <m/>
    <s v="32-B00-647"/>
    <x v="4"/>
    <x v="282"/>
    <s v="647"/>
    <x v="1806"/>
    <s v="DISTRICT ACCOUNTS"/>
    <m/>
    <x v="2247"/>
    <s v="CIRCLE G IWDD #47   "/>
    <s v=" "/>
    <s v=" "/>
    <n v="32"/>
    <s v="B00"/>
    <n v="647"/>
    <n v="315120"/>
    <n v="0"/>
    <n v="5634.42"/>
    <s v=" "/>
    <s v=" "/>
    <s v="32B00647"/>
    <n v="5265.21"/>
    <n v="0"/>
    <n v="0"/>
    <n v="0"/>
    <n v="369.21"/>
    <n v="9529.5400000000009"/>
    <n v="14500"/>
    <n v="0"/>
    <n v="10.11"/>
    <n v="10614.99"/>
    <n v="10497.87"/>
    <n v="6000"/>
    <n v="0"/>
    <n v="0.09"/>
    <n v="767.43"/>
    <n v="9529.5400000000009"/>
    <n v="14500"/>
    <n v="0"/>
    <n v="10.11"/>
    <n v="10245.780000000001"/>
    <n v="0"/>
    <n v="0"/>
    <n v="0"/>
    <n v="0"/>
    <n v="0"/>
  </r>
  <r>
    <s v="SPECTRUM IRRIGATION WATER DEL DIST #48"/>
    <n v="7765"/>
    <s v="001"/>
    <m/>
    <s v="32-B00-648"/>
    <x v="4"/>
    <x v="282"/>
    <s v="648"/>
    <x v="1807"/>
    <s v="DISTRICT ACCOUNTS"/>
    <m/>
    <x v="2248"/>
    <s v="SPECTRUM IWDD #48   "/>
    <s v=" "/>
    <s v=" "/>
    <n v="32"/>
    <s v="B00"/>
    <n v="648"/>
    <n v="315120"/>
    <n v="0"/>
    <n v="0.33"/>
    <s v=" "/>
    <s v=" "/>
    <s v="32B00648"/>
    <n v="0.33"/>
    <n v="0"/>
    <n v="0"/>
    <n v="0"/>
    <n v="0"/>
    <n v="0.36"/>
    <n v="0"/>
    <n v="0"/>
    <n v="0.03"/>
    <n v="0"/>
    <n v="0.33"/>
    <n v="0"/>
    <n v="0"/>
    <n v="0"/>
    <n v="0"/>
    <n v="0.36"/>
    <n v="0"/>
    <n v="0"/>
    <n v="0.03"/>
    <n v="0"/>
    <n v="0"/>
    <n v="0"/>
    <n v="0"/>
    <n v="0"/>
    <n v="0"/>
  </r>
  <r>
    <s v="BERRIDGE MANOR IRRIG WTR DEL'Y DIST#38"/>
    <n v="7766"/>
    <s v="001"/>
    <m/>
    <s v="32-B00-638"/>
    <x v="4"/>
    <x v="282"/>
    <s v="638"/>
    <x v="1808"/>
    <s v="DISTRICT ACCOUNTS"/>
    <m/>
    <x v="2249"/>
    <s v="BERRIDGE MANOR IWDD "/>
    <s v=" "/>
    <s v=" "/>
    <n v="32"/>
    <s v="B00"/>
    <n v="638"/>
    <n v="315120"/>
    <n v="0"/>
    <n v="112038.47"/>
    <s v=" "/>
    <s v=" "/>
    <s v="32B00638"/>
    <n v="111887.52"/>
    <n v="0"/>
    <n v="0"/>
    <n v="0"/>
    <n v="150.94999999999999"/>
    <n v="109358.86"/>
    <n v="2650"/>
    <n v="0"/>
    <n v="136.43"/>
    <n v="5466.04"/>
    <n v="111494.08"/>
    <n v="0"/>
    <n v="0"/>
    <n v="0"/>
    <n v="393.44"/>
    <n v="109358.86"/>
    <n v="2650"/>
    <n v="0"/>
    <n v="136.43"/>
    <n v="5315.09"/>
    <n v="0"/>
    <n v="0"/>
    <n v="0"/>
    <n v="0"/>
    <n v="0"/>
  </r>
  <r>
    <s v="CITRUS GARDENS IRRIG WATER DELIVERY DIST"/>
    <n v="7767"/>
    <s v="001"/>
    <m/>
    <s v="32-B00-633"/>
    <x v="4"/>
    <x v="282"/>
    <s v="633"/>
    <x v="1809"/>
    <s v="DISTRICT ACCOUNTS"/>
    <m/>
    <x v="2250"/>
    <s v="CITRUS GARDENS IWDD "/>
    <s v=" "/>
    <s v=" "/>
    <n v="32"/>
    <s v="B00"/>
    <n v="633"/>
    <n v="315120"/>
    <n v="0"/>
    <n v="56419.98"/>
    <s v=" "/>
    <s v=" "/>
    <s v="32B00633"/>
    <n v="65906.78"/>
    <n v="10000"/>
    <n v="0"/>
    <n v="0"/>
    <n v="513.20000000000005"/>
    <n v="69264.33"/>
    <n v="40000"/>
    <n v="0"/>
    <n v="87.74"/>
    <n v="27243.39"/>
    <n v="63462.84"/>
    <n v="0"/>
    <n v="0"/>
    <n v="0"/>
    <n v="2443.94"/>
    <n v="69264.33"/>
    <n v="30000"/>
    <n v="0"/>
    <n v="87.74"/>
    <n v="26730.19"/>
    <n v="0"/>
    <n v="0"/>
    <n v="0"/>
    <n v="0"/>
    <n v="0"/>
  </r>
  <r>
    <s v="LE ROY VISTA IRR WATER DEL DIST NO 12 AC"/>
    <n v="7768"/>
    <s v="001"/>
    <m/>
    <s v="32-B00-612"/>
    <x v="4"/>
    <x v="282"/>
    <s v="612"/>
    <x v="1810"/>
    <s v="DISTRICT ACCOUNTS"/>
    <m/>
    <x v="2251"/>
    <s v="LE ROY IWDD ACCT 1  "/>
    <s v=" "/>
    <s v=" "/>
    <n v="32"/>
    <s v="B00"/>
    <n v="612"/>
    <n v="315120"/>
    <n v="0"/>
    <n v="12918.36"/>
    <s v=" "/>
    <s v=" "/>
    <s v="32B00612"/>
    <n v="12918.36"/>
    <n v="0"/>
    <n v="0"/>
    <n v="0"/>
    <n v="0"/>
    <n v="14851.53"/>
    <n v="2518.66"/>
    <n v="0"/>
    <n v="18.75"/>
    <n v="604.24"/>
    <n v="12868.64"/>
    <n v="0"/>
    <n v="0"/>
    <n v="0"/>
    <n v="49.72"/>
    <n v="14851.53"/>
    <n v="2518.66"/>
    <n v="0"/>
    <n v="18.75"/>
    <n v="604.24"/>
    <n v="0"/>
    <n v="0"/>
    <n v="0"/>
    <n v="0"/>
    <n v="0"/>
  </r>
  <r>
    <s v="LE ROY VISTA IRR WATER DEL DIST 12 ACCT"/>
    <n v="7768"/>
    <s v="001"/>
    <m/>
    <s v="32-B00-613"/>
    <x v="4"/>
    <x v="282"/>
    <s v="613"/>
    <x v="1811"/>
    <s v="DISTRICT ACCOUNTS"/>
    <m/>
    <x v="2252"/>
    <s v="LE ROY VISTA ACCT 2 "/>
    <s v=" "/>
    <s v=" "/>
    <n v="32"/>
    <s v="B00"/>
    <n v="613"/>
    <n v="315120"/>
    <n v="0"/>
    <n v="22.89"/>
    <s v=" "/>
    <s v=" "/>
    <s v="32B00613"/>
    <n v="22.89"/>
    <n v="0"/>
    <n v="0"/>
    <n v="0"/>
    <n v="0"/>
    <n v="22.8"/>
    <n v="0"/>
    <n v="0"/>
    <n v="0.02"/>
    <n v="0.11"/>
    <n v="22.86"/>
    <n v="0"/>
    <n v="0"/>
    <n v="0"/>
    <n v="0.03"/>
    <n v="22.8"/>
    <n v="0"/>
    <n v="0"/>
    <n v="0.02"/>
    <n v="0.11"/>
    <n v="0"/>
    <n v="0"/>
    <n v="0"/>
    <n v="0"/>
    <n v="0"/>
  </r>
  <r>
    <s v="MITCHES PLACE IRRIGARION DISTRICT # 20"/>
    <n v="7770"/>
    <s v="001"/>
    <m/>
    <s v="32-B00-620"/>
    <x v="4"/>
    <x v="282"/>
    <s v="620"/>
    <x v="10"/>
    <s v="DISTRICT ACCOUNTS"/>
    <m/>
    <x v="2253"/>
    <s v="MITCHES PL IRR DT 20"/>
    <s v=" "/>
    <s v=" "/>
    <n v="32"/>
    <s v="B00"/>
    <n v="620"/>
    <n v="315120"/>
    <n v="0"/>
    <n v="0"/>
    <s v=" "/>
    <s v=" "/>
    <s v="32B00620"/>
    <n v="0"/>
    <n v="0"/>
    <n v="0"/>
    <n v="0"/>
    <n v="0"/>
    <n v="0"/>
    <n v="0"/>
    <n v="0"/>
    <n v="0"/>
    <n v="0"/>
    <n v="0"/>
    <n v="0"/>
    <n v="0"/>
    <n v="0"/>
    <n v="0"/>
    <n v="0"/>
    <n v="0"/>
    <n v="0"/>
    <n v="0"/>
    <n v="0"/>
    <n v="0"/>
    <n v="0"/>
    <n v="0"/>
    <n v="0"/>
    <n v="0"/>
  </r>
  <r>
    <s v="QUEEN CREEK IRRIG. WATER DELIVERY DISTRI"/>
    <n v="7771"/>
    <s v="001"/>
    <m/>
    <s v="32-B00-632"/>
    <x v="4"/>
    <x v="282"/>
    <s v="632"/>
    <x v="1812"/>
    <s v="DISTRICT ACCOUNTS"/>
    <m/>
    <x v="2254"/>
    <s v="QUEEN CREEK IWDD #32"/>
    <s v=" "/>
    <s v=" "/>
    <n v="32"/>
    <s v="B00"/>
    <n v="632"/>
    <n v="315120"/>
    <n v="0"/>
    <n v="428619.52000000002"/>
    <s v=" "/>
    <s v=" "/>
    <s v="32B00632"/>
    <n v="429430.14"/>
    <n v="900"/>
    <n v="0"/>
    <n v="0"/>
    <n v="89.38"/>
    <n v="440633.92"/>
    <n v="20844.46"/>
    <n v="6457.75"/>
    <n v="554.98"/>
    <n v="2927.29"/>
    <n v="429331.19"/>
    <n v="1769.98"/>
    <n v="1199.5"/>
    <n v="0"/>
    <n v="669.43"/>
    <n v="440633.92"/>
    <n v="19944.46"/>
    <n v="6457.75"/>
    <n v="554.98"/>
    <n v="2837.91"/>
    <n v="0"/>
    <n v="0"/>
    <n v="0"/>
    <n v="0"/>
    <n v="0"/>
  </r>
  <r>
    <s v="RANCHO JARDINES IRRIG WATER DELIVERY DIS"/>
    <n v="7772"/>
    <s v="001"/>
    <m/>
    <s v="32-B00-634"/>
    <x v="4"/>
    <x v="282"/>
    <s v="634"/>
    <x v="1813"/>
    <s v="DISTRICT ACCOUNTS"/>
    <m/>
    <x v="2255"/>
    <s v="RANCHO JARDINES #34 "/>
    <s v=" "/>
    <s v=" "/>
    <n v="32"/>
    <s v="B00"/>
    <n v="634"/>
    <n v="315120"/>
    <n v="0"/>
    <n v="118106.03"/>
    <s v=" "/>
    <s v=" "/>
    <s v="32B00634"/>
    <n v="135101.07"/>
    <n v="24117.5"/>
    <n v="9"/>
    <n v="0"/>
    <n v="7113.46"/>
    <n v="178065.38"/>
    <n v="317775.92"/>
    <n v="51618.25"/>
    <n v="685.72"/>
    <n v="206884.04"/>
    <n v="155146.46"/>
    <n v="37850.44"/>
    <n v="3877.25"/>
    <n v="0"/>
    <n v="13927.8"/>
    <n v="178065.38"/>
    <n v="293658.42"/>
    <n v="51609.25"/>
    <n v="685.72"/>
    <n v="199770.58"/>
    <n v="0"/>
    <n v="0"/>
    <n v="0"/>
    <n v="0"/>
    <n v="0"/>
  </r>
  <r>
    <s v="NIXON SQUARE IRRIGARION DISTRICT # 25"/>
    <n v="7773"/>
    <s v="001"/>
    <m/>
    <s v="32-B00-625"/>
    <x v="4"/>
    <x v="282"/>
    <s v="625"/>
    <x v="10"/>
    <s v="DISTRICT ACCOUNTS"/>
    <m/>
    <x v="2256"/>
    <s v="NIXON SQ IRR DIST 25"/>
    <s v=" "/>
    <s v=" "/>
    <n v="32"/>
    <s v="B00"/>
    <n v="625"/>
    <n v="315120"/>
    <n v="0"/>
    <n v="0"/>
    <s v=" "/>
    <s v=" "/>
    <s v="32B00625"/>
    <n v="0"/>
    <n v="0"/>
    <n v="0"/>
    <n v="0"/>
    <n v="0"/>
    <n v="0"/>
    <n v="0"/>
    <n v="0"/>
    <n v="0"/>
    <n v="0"/>
    <n v="0"/>
    <n v="0"/>
    <n v="0"/>
    <n v="0"/>
    <n v="0"/>
    <n v="0"/>
    <n v="0"/>
    <n v="0"/>
    <n v="0"/>
    <n v="0"/>
    <n v="0"/>
    <n v="0"/>
    <n v="0"/>
    <n v="0"/>
    <n v="0"/>
  </r>
  <r>
    <s v="SUN VIEW ESTATES I  #55"/>
    <n v="7774"/>
    <s v="001"/>
    <m/>
    <s v="32-B00-655"/>
    <x v="4"/>
    <x v="282"/>
    <s v="655"/>
    <x v="1814"/>
    <s v="DISTRICT ACCOUNTS"/>
    <m/>
    <x v="2257"/>
    <s v="SUN VIEW ESTATE #55 "/>
    <s v=" "/>
    <s v=" "/>
    <n v="32"/>
    <s v="B00"/>
    <n v="655"/>
    <n v="315120"/>
    <n v="0"/>
    <n v="23356.560000000001"/>
    <s v=" "/>
    <s v=" "/>
    <s v="32B00655"/>
    <n v="25730.81"/>
    <n v="2830.4"/>
    <n v="0"/>
    <n v="0"/>
    <n v="456.15"/>
    <n v="18590.63"/>
    <n v="3240.62"/>
    <n v="0"/>
    <n v="23.41"/>
    <n v="8029.96"/>
    <n v="25238.38"/>
    <n v="0"/>
    <n v="0"/>
    <n v="0"/>
    <n v="492.43"/>
    <n v="18590.63"/>
    <n v="410.22"/>
    <n v="0"/>
    <n v="23.41"/>
    <n v="7573.81"/>
    <n v="0"/>
    <n v="0"/>
    <n v="0"/>
    <n v="0"/>
    <n v="0"/>
  </r>
  <r>
    <s v="SUN VIEW ESTATES II #54"/>
    <n v="7775"/>
    <s v="001"/>
    <m/>
    <s v="32-B00-654"/>
    <x v="4"/>
    <x v="282"/>
    <s v="654"/>
    <x v="1815"/>
    <s v="DISTRICT ACCOUNTS"/>
    <m/>
    <x v="2258"/>
    <s v="SUN VIEW ESTATE #54 "/>
    <s v=" "/>
    <s v=" "/>
    <n v="32"/>
    <s v="B00"/>
    <n v="654"/>
    <n v="315120"/>
    <n v="0"/>
    <n v="18437.03"/>
    <s v=" "/>
    <s v=" "/>
    <s v="32B00654"/>
    <n v="18527.95"/>
    <n v="421"/>
    <n v="0"/>
    <n v="0"/>
    <n v="330.08"/>
    <n v="22565.31"/>
    <n v="12425.45"/>
    <n v="0"/>
    <n v="28.48"/>
    <n v="8325.65"/>
    <n v="26141.78"/>
    <n v="8327.07"/>
    <n v="0"/>
    <n v="0"/>
    <n v="713.24"/>
    <n v="22565.31"/>
    <n v="12004.45"/>
    <n v="0"/>
    <n v="28.48"/>
    <n v="7995.57"/>
    <n v="0"/>
    <n v="0"/>
    <n v="0"/>
    <n v="0"/>
    <n v="0"/>
  </r>
  <r>
    <s v="TOTAL WATER DELIVERY DISTRICT"/>
    <n v="7776"/>
    <s v="001"/>
    <m/>
    <s v="32-B00-699"/>
    <x v="4"/>
    <x v="282"/>
    <s v="699"/>
    <x v="10"/>
    <s v="DISTRICT ACCOUNTS"/>
    <m/>
    <x v="2259"/>
    <s v="TL WATER DEL DIST   "/>
    <s v=" "/>
    <s v=" "/>
    <n v="32"/>
    <s v="B00"/>
    <n v="699"/>
    <n v="315120"/>
    <n v="1"/>
    <n v="0"/>
    <s v=" "/>
    <s v=" "/>
    <n v="30100000"/>
    <n v="0"/>
    <n v="0"/>
    <n v="0"/>
    <n v="0"/>
    <n v="0"/>
    <n v="0"/>
    <n v="0"/>
    <n v="0"/>
    <n v="0"/>
    <n v="0"/>
    <n v="0"/>
    <n v="0"/>
    <n v="0"/>
    <n v="0"/>
    <n v="0"/>
    <n v="0"/>
    <n v="0"/>
    <n v="0"/>
    <n v="0"/>
    <n v="0"/>
    <n v="0"/>
    <n v="0"/>
    <n v="0"/>
    <n v="0"/>
    <n v="0"/>
  </r>
  <r>
    <s v="CENTRAL ARIZONA GROUND WATER REPLENSHMNT"/>
    <n v="7784"/>
    <s v="001"/>
    <m/>
    <s v="32-C01-100"/>
    <x v="4"/>
    <x v="279"/>
    <s v="100"/>
    <x v="1816"/>
    <s v="DISTRICT ACCOUNTS"/>
    <m/>
    <x v="2260"/>
    <s v="CENTRAL AZ GRD      "/>
    <s v=" "/>
    <s v=" "/>
    <n v="32"/>
    <s v="C01"/>
    <n v="100"/>
    <n v="315130"/>
    <n v="0"/>
    <n v="290361.36"/>
    <s v=" "/>
    <s v=" "/>
    <n v="30100000"/>
    <n v="531096.12"/>
    <n v="531096.12"/>
    <n v="0"/>
    <n v="0"/>
    <n v="290361.36"/>
    <n v="77213.02"/>
    <n v="9202953.1600000001"/>
    <n v="0"/>
    <n v="458.28"/>
    <n v="9416559.7799999993"/>
    <n v="333270.71000000002"/>
    <n v="333270.71000000002"/>
    <n v="0"/>
    <n v="4.2300000000000004"/>
    <n v="531100.35"/>
    <n v="77213.02"/>
    <n v="8671857.0399999991"/>
    <n v="0"/>
    <n v="458.28"/>
    <n v="9126198.4199999999"/>
    <n v="0"/>
    <n v="0"/>
    <n v="0"/>
    <n v="0"/>
    <n v="0"/>
  </r>
  <r>
    <s v="FH ROAD MAINT"/>
    <n v="7786"/>
    <s v="001"/>
    <m/>
    <s v="32-F00-567"/>
    <x v="4"/>
    <x v="274"/>
    <s v="567"/>
    <x v="1817"/>
    <s v="DISTRICT ACCOUNTS"/>
    <m/>
    <x v="2261"/>
    <s v="FH ROAD MAINT       "/>
    <s v=" "/>
    <s v=" "/>
    <n v="32"/>
    <s v="F00"/>
    <n v="567"/>
    <n v="315160"/>
    <n v="0"/>
    <n v="1562.53"/>
    <s v=" "/>
    <s v=" "/>
    <s v="        "/>
    <n v="1562.53"/>
    <n v="0"/>
    <n v="0"/>
    <n v="0"/>
    <n v="0"/>
    <n v="1562.53"/>
    <n v="0"/>
    <n v="0"/>
    <n v="0"/>
    <n v="0"/>
    <n v="1562.53"/>
    <n v="0"/>
    <n v="0"/>
    <n v="0"/>
    <n v="0"/>
    <n v="1562.53"/>
    <n v="0"/>
    <n v="0"/>
    <n v="0"/>
    <n v="0"/>
    <n v="0"/>
    <n v="0"/>
    <n v="0"/>
    <n v="0"/>
    <n v="0"/>
  </r>
  <r>
    <s v="FH ROAD BOND RED"/>
    <n v="7787"/>
    <s v="028"/>
    <m/>
    <s v="32-F01-567"/>
    <x v="4"/>
    <x v="283"/>
    <s v="567"/>
    <x v="10"/>
    <s v="DISTRICT ACCOUNTS"/>
    <m/>
    <x v="2262"/>
    <s v="FH ROAD BOND RED    "/>
    <s v=" "/>
    <s v=" "/>
    <n v="32"/>
    <s v="F01"/>
    <n v="567"/>
    <n v="315160"/>
    <n v="0"/>
    <n v="0"/>
    <s v=" "/>
    <s v=" "/>
    <s v="        "/>
    <n v="0"/>
    <n v="0"/>
    <n v="0"/>
    <n v="0"/>
    <n v="0"/>
    <n v="0"/>
    <n v="0"/>
    <n v="0"/>
    <n v="0"/>
    <n v="0"/>
    <n v="0"/>
    <n v="0"/>
    <n v="0"/>
    <n v="0"/>
    <n v="0"/>
    <n v="0"/>
    <n v="0"/>
    <n v="0"/>
    <n v="0"/>
    <n v="0"/>
    <n v="0"/>
    <n v="0"/>
    <n v="0"/>
    <n v="0"/>
    <n v="0"/>
  </r>
  <r>
    <s v="FHSD BOND DEBT SERVICE FUND"/>
    <n v="7788"/>
    <s v="??"/>
    <m/>
    <s v="32-F01-564"/>
    <x v="4"/>
    <x v="283"/>
    <s v="564"/>
    <x v="10"/>
    <s v="DISTRICT ACCOUNTS"/>
    <m/>
    <x v="2263"/>
    <s v="FHSD BOND DEBT SERV "/>
    <s v=" "/>
    <s v=" "/>
    <n v="32"/>
    <s v="F01"/>
    <n v="564"/>
    <n v="315160"/>
    <n v="0"/>
    <n v="0"/>
    <s v=" "/>
    <s v=" "/>
    <s v="32F01564"/>
    <n v="0"/>
    <n v="0"/>
    <n v="0"/>
    <n v="0"/>
    <n v="0"/>
    <n v="0"/>
    <n v="0"/>
    <n v="0"/>
    <n v="0"/>
    <n v="0"/>
    <n v="0"/>
    <n v="0"/>
    <n v="0"/>
    <n v="0"/>
    <n v="0"/>
    <n v="0"/>
    <n v="0"/>
    <n v="0"/>
    <n v="0"/>
    <n v="0"/>
    <n v="0"/>
    <n v="0"/>
    <n v="0"/>
    <n v="0"/>
    <n v="0"/>
  </r>
  <r>
    <s v="FH ROAD BOND INT"/>
    <n v="7789"/>
    <s v="025"/>
    <m/>
    <s v="32-F02-567"/>
    <x v="4"/>
    <x v="276"/>
    <s v="567"/>
    <x v="10"/>
    <s v="DISTRICT ACCOUNTS"/>
    <m/>
    <x v="2264"/>
    <s v="FH ROAD BOND INT    "/>
    <s v=" "/>
    <s v=" "/>
    <n v="32"/>
    <s v="F02"/>
    <n v="567"/>
    <n v="315160"/>
    <n v="0"/>
    <n v="0"/>
    <s v=" "/>
    <s v=" "/>
    <s v="        "/>
    <n v="0"/>
    <n v="0"/>
    <n v="0"/>
    <n v="0"/>
    <n v="0"/>
    <n v="0"/>
    <n v="0"/>
    <n v="0"/>
    <n v="0"/>
    <n v="0"/>
    <n v="0"/>
    <n v="0"/>
    <n v="0"/>
    <n v="0"/>
    <n v="0"/>
    <n v="0"/>
    <n v="0"/>
    <n v="0"/>
    <n v="0"/>
    <n v="0"/>
    <n v="0"/>
    <n v="0"/>
    <n v="0"/>
    <n v="0"/>
    <n v="0"/>
  </r>
  <r>
    <s v="FH ROAD BOND PROC"/>
    <n v="7790"/>
    <s v="??"/>
    <m/>
    <s v="32-F03-567"/>
    <x v="4"/>
    <x v="277"/>
    <s v="567"/>
    <x v="10"/>
    <s v="DISTRICT ACCOUNTS"/>
    <m/>
    <x v="2265"/>
    <s v="FH ROAD BOND PROC   "/>
    <s v=" "/>
    <s v=" "/>
    <n v="32"/>
    <s v="F03"/>
    <n v="567"/>
    <n v="315160"/>
    <n v="0"/>
    <n v="0"/>
    <s v=" "/>
    <s v=" "/>
    <s v="        "/>
    <n v="0"/>
    <n v="0"/>
    <n v="0"/>
    <n v="0"/>
    <n v="0"/>
    <n v="0"/>
    <n v="0"/>
    <n v="0"/>
    <n v="0"/>
    <n v="0"/>
    <n v="0"/>
    <n v="0"/>
    <n v="0"/>
    <n v="0"/>
    <n v="0"/>
    <n v="0"/>
    <n v="0"/>
    <n v="0"/>
    <n v="0"/>
    <n v="0"/>
    <n v="0"/>
    <n v="0"/>
    <n v="0"/>
    <n v="0"/>
    <n v="0"/>
  </r>
  <r>
    <s v="PK-88-01"/>
    <n v="7792"/>
    <s v="001"/>
    <m/>
    <s v="32-A03-G01"/>
    <x v="4"/>
    <x v="261"/>
    <s v="G01"/>
    <x v="10"/>
    <s v="DISTRICT ACCOUNTS"/>
    <m/>
    <x v="2266"/>
    <s v="PK-88-01            "/>
    <s v=" "/>
    <s v=" "/>
    <n v="32"/>
    <s v="A03"/>
    <s v="G01"/>
    <n v="315115"/>
    <n v="0"/>
    <n v="0"/>
    <s v=" "/>
    <s v=" "/>
    <n v="30100000"/>
    <n v="0"/>
    <n v="0"/>
    <n v="0"/>
    <n v="0"/>
    <n v="0"/>
    <n v="0"/>
    <n v="0"/>
    <n v="0"/>
    <n v="0"/>
    <n v="0"/>
    <n v="0"/>
    <n v="0"/>
    <n v="0"/>
    <n v="0"/>
    <n v="0"/>
    <n v="0"/>
    <n v="0"/>
    <n v="0"/>
    <n v="0"/>
    <n v="0"/>
    <n v="0"/>
    <n v="0"/>
    <n v="0"/>
    <n v="0"/>
    <n v="0"/>
  </r>
  <r>
    <s v="GILBERT PK 07-1"/>
    <n v="7792"/>
    <s v="001"/>
    <m/>
    <s v="32-A03-G12"/>
    <x v="4"/>
    <x v="261"/>
    <s v="G12"/>
    <x v="1818"/>
    <s v="DISTRICT ACCOUNTS"/>
    <m/>
    <x v="2267"/>
    <s v="GILBERT PK 07-1     "/>
    <s v=" "/>
    <s v=" "/>
    <n v="32"/>
    <s v="A03"/>
    <s v="G12"/>
    <n v="315115"/>
    <n v="0"/>
    <n v="978.18"/>
    <s v=" "/>
    <s v=" "/>
    <n v="30100000"/>
    <n v="2375.58"/>
    <n v="2375.58"/>
    <n v="0"/>
    <n v="0"/>
    <n v="978.18"/>
    <n v="1390.5"/>
    <n v="42413.15"/>
    <n v="0"/>
    <n v="0"/>
    <n v="42000.83"/>
    <n v="1963.25"/>
    <n v="1963.25"/>
    <n v="0"/>
    <n v="0"/>
    <n v="2375.58"/>
    <n v="1390.5"/>
    <n v="40037.57"/>
    <n v="0"/>
    <n v="0"/>
    <n v="41022.65"/>
    <n v="0"/>
    <n v="0"/>
    <n v="0"/>
    <n v="0"/>
    <n v="0"/>
  </r>
  <r>
    <s v="PK-88-10"/>
    <n v="7793"/>
    <s v="001"/>
    <m/>
    <s v="32-A03-G10"/>
    <x v="4"/>
    <x v="261"/>
    <s v="G10"/>
    <x v="10"/>
    <s v="DISTRICT ACCOUNTS"/>
    <m/>
    <x v="2268"/>
    <s v="PK-88-10            "/>
    <s v=" "/>
    <s v=" "/>
    <n v="32"/>
    <s v="A03"/>
    <s v="G10"/>
    <n v="315115"/>
    <n v="0"/>
    <n v="0"/>
    <s v=" "/>
    <s v=" "/>
    <n v="30100000"/>
    <n v="0"/>
    <n v="0"/>
    <n v="0"/>
    <n v="0"/>
    <n v="0"/>
    <n v="0"/>
    <n v="0"/>
    <n v="0"/>
    <n v="0"/>
    <n v="0"/>
    <n v="0"/>
    <n v="0"/>
    <n v="0"/>
    <n v="0"/>
    <n v="0"/>
    <n v="0"/>
    <n v="0"/>
    <n v="0"/>
    <n v="0"/>
    <n v="0"/>
    <n v="0"/>
    <n v="0"/>
    <n v="0"/>
    <n v="0"/>
    <n v="0"/>
  </r>
  <r>
    <s v="GILBERT PK 07-10"/>
    <n v="7793"/>
    <s v="001"/>
    <m/>
    <s v="32-A03-G21"/>
    <x v="4"/>
    <x v="261"/>
    <s v="G21"/>
    <x v="1819"/>
    <s v="DISTRICT ACCOUNTS"/>
    <m/>
    <x v="2269"/>
    <s v="GILBERT PK 07-10    "/>
    <s v=" "/>
    <s v=" "/>
    <n v="32"/>
    <s v="A03"/>
    <s v="G21"/>
    <n v="315115"/>
    <n v="0"/>
    <n v="2370.4"/>
    <s v=" "/>
    <s v=" "/>
    <n v="30100000"/>
    <n v="4038.07"/>
    <n v="4038.07"/>
    <n v="0"/>
    <n v="0"/>
    <n v="2370.4"/>
    <n v="526.34"/>
    <n v="85308.09"/>
    <n v="0"/>
    <n v="61.06"/>
    <n v="87213.21"/>
    <n v="1951.38"/>
    <n v="1951.38"/>
    <n v="0"/>
    <n v="0"/>
    <n v="4038.07"/>
    <n v="526.34"/>
    <n v="81270.02"/>
    <n v="0"/>
    <n v="61.06"/>
    <n v="84842.81"/>
    <n v="0"/>
    <n v="0"/>
    <n v="0"/>
    <n v="0"/>
    <n v="0"/>
  </r>
  <r>
    <s v="PK-92-01"/>
    <n v="7794"/>
    <s v="001"/>
    <m/>
    <s v="32-A03-G11"/>
    <x v="4"/>
    <x v="261"/>
    <s v="G11"/>
    <x v="10"/>
    <s v="DISTRICT ACCOUNTS"/>
    <m/>
    <x v="2270"/>
    <s v="PK-92-01            "/>
    <s v=" "/>
    <s v=" "/>
    <n v="32"/>
    <s v="A03"/>
    <s v="G11"/>
    <n v="315115"/>
    <n v="1"/>
    <n v="0"/>
    <s v=" "/>
    <s v=" "/>
    <n v="30100000"/>
    <n v="0"/>
    <n v="0"/>
    <n v="0"/>
    <n v="0"/>
    <n v="0"/>
    <n v="0"/>
    <n v="0"/>
    <n v="0"/>
    <n v="0"/>
    <n v="0"/>
    <n v="0"/>
    <n v="0"/>
    <n v="0"/>
    <n v="0"/>
    <n v="0"/>
    <n v="0"/>
    <n v="0"/>
    <n v="0"/>
    <n v="0"/>
    <n v="0"/>
    <n v="0"/>
    <n v="0"/>
    <n v="0"/>
    <n v="0"/>
    <n v="0"/>
  </r>
  <r>
    <s v="GILBERT PK 07-11"/>
    <n v="7794"/>
    <s v="001"/>
    <m/>
    <s v="32-A03-G22"/>
    <x v="4"/>
    <x v="261"/>
    <s v="G22"/>
    <x v="1820"/>
    <s v="DISTRICT ACCOUNTS"/>
    <m/>
    <x v="2271"/>
    <s v="GILBERT PK 07-11    "/>
    <s v=" "/>
    <s v=" "/>
    <n v="32"/>
    <s v="A03"/>
    <s v="G22"/>
    <n v="315115"/>
    <n v="0"/>
    <n v="1033.76"/>
    <s v=" "/>
    <s v=" "/>
    <n v="30100000"/>
    <n v="775.32"/>
    <n v="775.32"/>
    <n v="0"/>
    <n v="0"/>
    <n v="1033.76"/>
    <n v="520.74"/>
    <n v="32825.74"/>
    <n v="0"/>
    <n v="0"/>
    <n v="33338.76"/>
    <n v="258.44"/>
    <n v="258.44"/>
    <n v="0"/>
    <n v="0"/>
    <n v="775.32"/>
    <n v="520.74"/>
    <n v="32050.42"/>
    <n v="0"/>
    <n v="0"/>
    <n v="32305"/>
    <n v="0"/>
    <n v="0"/>
    <n v="0"/>
    <n v="0"/>
    <n v="0"/>
  </r>
  <r>
    <s v="PK-88-02"/>
    <n v="7795"/>
    <s v="001"/>
    <m/>
    <s v="32-A03-G02"/>
    <x v="4"/>
    <x v="261"/>
    <s v="G02"/>
    <x v="10"/>
    <s v="DISTRICT ACCOUNTS"/>
    <m/>
    <x v="2272"/>
    <s v="PK-88-02            "/>
    <s v=" "/>
    <s v=" "/>
    <n v="32"/>
    <s v="A03"/>
    <s v="G02"/>
    <n v="315115"/>
    <n v="0"/>
    <n v="0"/>
    <s v=" "/>
    <s v=" "/>
    <n v="30100000"/>
    <n v="0"/>
    <n v="0"/>
    <n v="0"/>
    <n v="0"/>
    <n v="0"/>
    <n v="0"/>
    <n v="0"/>
    <n v="0"/>
    <n v="0"/>
    <n v="0"/>
    <n v="0"/>
    <n v="0"/>
    <n v="0"/>
    <n v="0"/>
    <n v="0"/>
    <n v="0"/>
    <n v="0"/>
    <n v="0"/>
    <n v="0"/>
    <n v="0"/>
    <n v="0"/>
    <n v="0"/>
    <n v="0"/>
    <n v="0"/>
    <n v="0"/>
  </r>
  <r>
    <s v="GILBERT PK 07-2"/>
    <n v="7795"/>
    <s v="001"/>
    <m/>
    <s v="32-A03-G13"/>
    <x v="4"/>
    <x v="261"/>
    <s v="G13"/>
    <x v="1821"/>
    <s v="DISTRICT ACCOUNTS"/>
    <m/>
    <x v="2273"/>
    <s v="GILBERT PK 07-2     "/>
    <s v=" "/>
    <s v=" "/>
    <n v="32"/>
    <s v="A03"/>
    <s v="G13"/>
    <n v="315115"/>
    <n v="0"/>
    <n v="1250.8399999999999"/>
    <s v=" "/>
    <s v=" "/>
    <n v="30100000"/>
    <n v="3127.1"/>
    <n v="3127.1"/>
    <n v="0"/>
    <n v="0"/>
    <n v="1250.8399999999999"/>
    <n v="924.44"/>
    <n v="51456.86"/>
    <n v="0"/>
    <n v="4.75"/>
    <n v="51788.01"/>
    <n v="1261.21"/>
    <n v="1261.21"/>
    <n v="0"/>
    <n v="0"/>
    <n v="3127.1"/>
    <n v="924.44"/>
    <n v="48329.760000000002"/>
    <n v="0"/>
    <n v="4.75"/>
    <n v="50537.17"/>
    <n v="0"/>
    <n v="0"/>
    <n v="0"/>
    <n v="0"/>
    <n v="0"/>
  </r>
  <r>
    <s v="PK-88-03"/>
    <n v="7796"/>
    <s v="001"/>
    <m/>
    <s v="32-A03-G03"/>
    <x v="4"/>
    <x v="261"/>
    <s v="G03"/>
    <x v="10"/>
    <s v="DISTRICT ACCOUNTS"/>
    <m/>
    <x v="2274"/>
    <s v="PK-88-03            "/>
    <s v=" "/>
    <s v=" "/>
    <n v="32"/>
    <s v="A03"/>
    <s v="G03"/>
    <n v="315115"/>
    <n v="0"/>
    <n v="0"/>
    <s v=" "/>
    <s v=" "/>
    <n v="30100000"/>
    <n v="0"/>
    <n v="0"/>
    <n v="0"/>
    <n v="0"/>
    <n v="0"/>
    <n v="0"/>
    <n v="0"/>
    <n v="0"/>
    <n v="0"/>
    <n v="0"/>
    <n v="0"/>
    <n v="0"/>
    <n v="0"/>
    <n v="0"/>
    <n v="0"/>
    <n v="0"/>
    <n v="0"/>
    <n v="0"/>
    <n v="0"/>
    <n v="0"/>
    <n v="0"/>
    <n v="0"/>
    <n v="0"/>
    <n v="0"/>
    <n v="0"/>
  </r>
  <r>
    <s v="GILBERT PK 07-3"/>
    <n v="7796"/>
    <s v="001"/>
    <m/>
    <s v="32-A03-G14"/>
    <x v="4"/>
    <x v="261"/>
    <s v="G14"/>
    <x v="1822"/>
    <s v="DISTRICT ACCOUNTS"/>
    <m/>
    <x v="2275"/>
    <s v="GILBERT PK 07-3     "/>
    <s v=" "/>
    <s v=" "/>
    <n v="32"/>
    <s v="A03"/>
    <s v="G14"/>
    <n v="315115"/>
    <n v="0"/>
    <n v="2492.0300000000002"/>
    <s v=" "/>
    <s v=" "/>
    <n v="30100000"/>
    <n v="10698.1"/>
    <n v="10698.1"/>
    <n v="0"/>
    <n v="0"/>
    <n v="2492.0300000000002"/>
    <n v="831.36"/>
    <n v="159626.68"/>
    <n v="0"/>
    <n v="0"/>
    <n v="161287.35"/>
    <n v="4719.75"/>
    <n v="4719.75"/>
    <n v="0"/>
    <n v="0"/>
    <n v="10698.1"/>
    <n v="831.36"/>
    <n v="148928.57999999999"/>
    <n v="0"/>
    <n v="0"/>
    <n v="158795.32"/>
    <n v="0"/>
    <n v="0"/>
    <n v="0"/>
    <n v="0"/>
    <n v="0"/>
  </r>
  <r>
    <s v="PK-88-04"/>
    <n v="7797"/>
    <s v="001"/>
    <m/>
    <s v="32-A03-G04"/>
    <x v="4"/>
    <x v="261"/>
    <s v="G04"/>
    <x v="10"/>
    <s v="DISTRICT ACCOUNTS"/>
    <m/>
    <x v="2276"/>
    <s v="PK-88-04            "/>
    <s v=" "/>
    <s v=" "/>
    <n v="32"/>
    <s v="A03"/>
    <s v="G04"/>
    <n v="315115"/>
    <n v="0"/>
    <n v="0"/>
    <s v=" "/>
    <s v=" "/>
    <n v="30100000"/>
    <n v="0"/>
    <n v="0"/>
    <n v="0"/>
    <n v="0"/>
    <n v="0"/>
    <n v="0"/>
    <n v="0"/>
    <n v="0"/>
    <n v="0"/>
    <n v="0"/>
    <n v="0"/>
    <n v="0"/>
    <n v="0"/>
    <n v="0"/>
    <n v="0"/>
    <n v="0"/>
    <n v="0"/>
    <n v="0"/>
    <n v="0"/>
    <n v="0"/>
    <n v="0"/>
    <n v="0"/>
    <n v="0"/>
    <n v="0"/>
    <n v="0"/>
  </r>
  <r>
    <s v="GILBERT PK 07-4"/>
    <n v="7797"/>
    <s v="001"/>
    <m/>
    <s v="32-A03-G15"/>
    <x v="4"/>
    <x v="261"/>
    <s v="G15"/>
    <x v="1823"/>
    <s v="DISTRICT ACCOUNTS"/>
    <m/>
    <x v="2277"/>
    <s v="GILBERT PK 07-4     "/>
    <s v=" "/>
    <s v=" "/>
    <n v="32"/>
    <s v="A03"/>
    <s v="G15"/>
    <n v="315115"/>
    <n v="0"/>
    <n v="2028.2"/>
    <s v=" "/>
    <s v=" "/>
    <n v="30100000"/>
    <n v="2231.02"/>
    <n v="2231.02"/>
    <n v="0"/>
    <n v="0"/>
    <n v="2028.2"/>
    <n v="483.63"/>
    <n v="56451.53"/>
    <n v="0"/>
    <n v="0"/>
    <n v="57996.1"/>
    <n v="1151.6199999999999"/>
    <n v="1151.6199999999999"/>
    <n v="0"/>
    <n v="0"/>
    <n v="2231.02"/>
    <n v="483.63"/>
    <n v="54220.51"/>
    <n v="0"/>
    <n v="0"/>
    <n v="55967.9"/>
    <n v="0"/>
    <n v="0"/>
    <n v="0"/>
    <n v="0"/>
    <n v="0"/>
  </r>
  <r>
    <s v="PK-88-05"/>
    <n v="7798"/>
    <s v="001"/>
    <m/>
    <s v="32-A03-G05"/>
    <x v="4"/>
    <x v="261"/>
    <s v="G05"/>
    <x v="10"/>
    <s v="DISTRICT ACCOUNTS"/>
    <m/>
    <x v="2278"/>
    <s v="PK-88-05            "/>
    <s v=" "/>
    <s v=" "/>
    <n v="32"/>
    <s v="A03"/>
    <s v="G05"/>
    <n v="315115"/>
    <n v="0"/>
    <n v="0"/>
    <s v=" "/>
    <s v=" "/>
    <n v="30100000"/>
    <n v="0"/>
    <n v="0"/>
    <n v="0"/>
    <n v="0"/>
    <n v="0"/>
    <n v="0"/>
    <n v="0"/>
    <n v="0"/>
    <n v="0"/>
    <n v="0"/>
    <n v="0"/>
    <n v="0"/>
    <n v="0"/>
    <n v="0"/>
    <n v="0"/>
    <n v="0"/>
    <n v="0"/>
    <n v="0"/>
    <n v="0"/>
    <n v="0"/>
    <n v="0"/>
    <n v="0"/>
    <n v="0"/>
    <n v="0"/>
    <n v="0"/>
  </r>
  <r>
    <s v="GILBERT PK 07-5"/>
    <n v="7798"/>
    <s v="001"/>
    <m/>
    <s v="32-A03-G16"/>
    <x v="4"/>
    <x v="261"/>
    <s v="G16"/>
    <x v="1824"/>
    <s v="DISTRICT ACCOUNTS"/>
    <m/>
    <x v="2279"/>
    <s v="GILBERT PK 07-5     "/>
    <s v=" "/>
    <s v=" "/>
    <n v="32"/>
    <s v="A03"/>
    <s v="G16"/>
    <n v="315115"/>
    <n v="0"/>
    <n v="859.7"/>
    <s v=" "/>
    <s v=" "/>
    <n v="30100000"/>
    <n v="2235.2199999999998"/>
    <n v="2235.2199999999998"/>
    <n v="0"/>
    <n v="0"/>
    <n v="859.7"/>
    <n v="493.62"/>
    <n v="40460.400000000001"/>
    <n v="0"/>
    <n v="0.2"/>
    <n v="40826.68"/>
    <n v="1183.1600000000001"/>
    <n v="1183.1600000000001"/>
    <n v="0"/>
    <n v="0"/>
    <n v="2235.2199999999998"/>
    <n v="493.62"/>
    <n v="38225.18"/>
    <n v="0"/>
    <n v="0.2"/>
    <n v="39966.980000000003"/>
    <n v="0"/>
    <n v="0"/>
    <n v="0"/>
    <n v="0"/>
    <n v="0"/>
  </r>
  <r>
    <s v="PK-88-06"/>
    <n v="7799"/>
    <s v="001"/>
    <m/>
    <s v="32-A03-G06"/>
    <x v="4"/>
    <x v="261"/>
    <s v="G06"/>
    <x v="10"/>
    <s v="DISTRICT ACCOUNTS"/>
    <m/>
    <x v="2280"/>
    <s v="PK-88-06            "/>
    <s v=" "/>
    <s v=" "/>
    <n v="32"/>
    <s v="A03"/>
    <s v="G06"/>
    <n v="315115"/>
    <n v="0"/>
    <n v="0"/>
    <s v=" "/>
    <s v=" "/>
    <n v="30100000"/>
    <n v="0"/>
    <n v="0"/>
    <n v="0"/>
    <n v="0"/>
    <n v="0"/>
    <n v="0"/>
    <n v="0"/>
    <n v="0"/>
    <n v="0"/>
    <n v="0"/>
    <n v="0"/>
    <n v="0"/>
    <n v="0"/>
    <n v="0"/>
    <n v="0"/>
    <n v="0"/>
    <n v="0"/>
    <n v="0"/>
    <n v="0"/>
    <n v="0"/>
    <n v="0"/>
    <n v="0"/>
    <n v="0"/>
    <n v="0"/>
    <n v="0"/>
  </r>
  <r>
    <s v="GILBERT PK 07-6"/>
    <n v="7799"/>
    <s v="001"/>
    <m/>
    <s v="32-A03-G17"/>
    <x v="4"/>
    <x v="261"/>
    <s v="G17"/>
    <x v="1825"/>
    <s v="DISTRICT ACCOUNTS"/>
    <m/>
    <x v="2281"/>
    <s v="GILBERT PK 07-6     "/>
    <s v=" "/>
    <s v=" "/>
    <n v="32"/>
    <s v="A03"/>
    <s v="G17"/>
    <n v="315115"/>
    <n v="0"/>
    <n v="1711.92"/>
    <s v=" "/>
    <s v=" "/>
    <n v="30100000"/>
    <n v="3138.52"/>
    <n v="3138.52"/>
    <n v="0"/>
    <n v="0"/>
    <n v="1711.92"/>
    <n v="0"/>
    <n v="50154.37"/>
    <n v="0"/>
    <n v="0"/>
    <n v="51866.29"/>
    <n v="1481.36"/>
    <n v="1481.36"/>
    <n v="0"/>
    <n v="0"/>
    <n v="3138.52"/>
    <n v="0"/>
    <n v="47015.85"/>
    <n v="0"/>
    <n v="0"/>
    <n v="50154.37"/>
    <n v="0"/>
    <n v="0"/>
    <n v="0"/>
    <n v="0"/>
    <n v="0"/>
  </r>
  <r>
    <s v="PK-88-07"/>
    <n v="7800"/>
    <s v="001"/>
    <m/>
    <s v="32-A03-G07"/>
    <x v="4"/>
    <x v="261"/>
    <s v="G07"/>
    <x v="10"/>
    <s v="DISTRICT ACCOUNTS"/>
    <m/>
    <x v="2282"/>
    <s v="PK-88-07            "/>
    <s v=" "/>
    <s v=" "/>
    <n v="32"/>
    <s v="A03"/>
    <s v="G07"/>
    <n v="315115"/>
    <n v="0"/>
    <n v="0"/>
    <s v=" "/>
    <s v=" "/>
    <n v="30100000"/>
    <n v="0"/>
    <n v="0"/>
    <n v="0"/>
    <n v="0"/>
    <n v="0"/>
    <n v="0"/>
    <n v="0"/>
    <n v="0"/>
    <n v="0"/>
    <n v="0"/>
    <n v="0"/>
    <n v="0"/>
    <n v="0"/>
    <n v="0"/>
    <n v="0"/>
    <n v="0"/>
    <n v="0"/>
    <n v="0"/>
    <n v="0"/>
    <n v="0"/>
    <n v="0"/>
    <n v="0"/>
    <n v="0"/>
    <n v="0"/>
    <n v="0"/>
  </r>
  <r>
    <s v="GILBERT PK 07-7"/>
    <n v="7800"/>
    <s v="001"/>
    <m/>
    <s v="32-A03-G18"/>
    <x v="4"/>
    <x v="261"/>
    <s v="G18"/>
    <x v="1826"/>
    <s v="DISTRICT ACCOUNTS"/>
    <m/>
    <x v="2283"/>
    <s v="GILBERT PK 07-7     "/>
    <s v=" "/>
    <s v=" "/>
    <n v="32"/>
    <s v="A03"/>
    <s v="G18"/>
    <n v="315115"/>
    <n v="0"/>
    <n v="795.26"/>
    <s v=" "/>
    <s v=" "/>
    <n v="30100000"/>
    <n v="265.14999999999998"/>
    <n v="265.14999999999998"/>
    <n v="0"/>
    <n v="0"/>
    <n v="795.26"/>
    <n v="498.09"/>
    <n v="13981.49"/>
    <n v="0"/>
    <n v="0"/>
    <n v="14278.66"/>
    <n v="494.58"/>
    <n v="494.58"/>
    <n v="0"/>
    <n v="0"/>
    <n v="265.14999999999998"/>
    <n v="498.09"/>
    <n v="13716.34"/>
    <n v="0"/>
    <n v="0"/>
    <n v="13483.4"/>
    <n v="0"/>
    <n v="0"/>
    <n v="0"/>
    <n v="0"/>
    <n v="0"/>
  </r>
  <r>
    <s v="PK-88-08"/>
    <n v="7801"/>
    <s v="001"/>
    <m/>
    <s v="32-A03-G08"/>
    <x v="4"/>
    <x v="261"/>
    <s v="G08"/>
    <x v="10"/>
    <s v="DISTRICT ACCOUNTS"/>
    <m/>
    <x v="2284"/>
    <s v="PK-88-08            "/>
    <s v=" "/>
    <s v=" "/>
    <n v="32"/>
    <s v="A03"/>
    <s v="G08"/>
    <n v="315115"/>
    <n v="0"/>
    <n v="0"/>
    <s v=" "/>
    <s v=" "/>
    <n v="30100000"/>
    <n v="0"/>
    <n v="0"/>
    <n v="0"/>
    <n v="0"/>
    <n v="0"/>
    <n v="0"/>
    <n v="0"/>
    <n v="0"/>
    <n v="0"/>
    <n v="0"/>
    <n v="0"/>
    <n v="0"/>
    <n v="0"/>
    <n v="0"/>
    <n v="0"/>
    <n v="0"/>
    <n v="0"/>
    <n v="0"/>
    <n v="0"/>
    <n v="0"/>
    <n v="0"/>
    <n v="0"/>
    <n v="0"/>
    <n v="0"/>
    <n v="0"/>
  </r>
  <r>
    <s v="GILBERT PK 07-8"/>
    <n v="7801"/>
    <s v="001"/>
    <m/>
    <s v="32-A03-G19"/>
    <x v="4"/>
    <x v="261"/>
    <s v="G19"/>
    <x v="1827"/>
    <s v="DISTRICT ACCOUNTS"/>
    <m/>
    <x v="2285"/>
    <s v="GILBERT PK 07-8     "/>
    <s v=" "/>
    <s v=" "/>
    <n v="32"/>
    <s v="A03"/>
    <s v="G19"/>
    <n v="315115"/>
    <n v="0"/>
    <n v="723.45"/>
    <s v=" "/>
    <s v=" "/>
    <n v="30100000"/>
    <n v="434.07"/>
    <n v="434.07"/>
    <n v="0"/>
    <n v="0"/>
    <n v="723.45"/>
    <n v="2.56"/>
    <n v="14781.33"/>
    <n v="0"/>
    <n v="0"/>
    <n v="15502.22"/>
    <n v="1265"/>
    <n v="1265"/>
    <n v="0"/>
    <n v="0"/>
    <n v="434.07"/>
    <n v="2.56"/>
    <n v="14347.26"/>
    <n v="0"/>
    <n v="0"/>
    <n v="14778.77"/>
    <n v="0"/>
    <n v="0"/>
    <n v="0"/>
    <n v="0"/>
    <n v="0"/>
  </r>
  <r>
    <s v="PK-88-09"/>
    <n v="7802"/>
    <s v="001"/>
    <m/>
    <s v="32-A03-G09"/>
    <x v="4"/>
    <x v="261"/>
    <s v="G09"/>
    <x v="10"/>
    <s v="DISTRICT ACCOUNTS"/>
    <m/>
    <x v="2286"/>
    <s v="PK-88-09            "/>
    <s v=" "/>
    <s v=" "/>
    <n v="32"/>
    <s v="A03"/>
    <s v="G09"/>
    <n v="315115"/>
    <n v="0"/>
    <n v="0"/>
    <s v=" "/>
    <s v=" "/>
    <n v="30100000"/>
    <n v="0"/>
    <n v="0"/>
    <n v="0"/>
    <n v="0"/>
    <n v="0"/>
    <n v="0"/>
    <n v="0"/>
    <n v="0"/>
    <n v="0"/>
    <n v="0"/>
    <n v="0"/>
    <n v="0"/>
    <n v="0"/>
    <n v="0"/>
    <n v="0"/>
    <n v="0"/>
    <n v="0"/>
    <n v="0"/>
    <n v="0"/>
    <n v="0"/>
    <n v="0"/>
    <n v="0"/>
    <n v="0"/>
    <n v="0"/>
    <n v="0"/>
  </r>
  <r>
    <s v="GILBERT PK 07-9"/>
    <n v="7802"/>
    <s v="001"/>
    <m/>
    <s v="32-A03-G20"/>
    <x v="4"/>
    <x v="261"/>
    <s v="G20"/>
    <x v="1828"/>
    <s v="DISTRICT ACCOUNTS"/>
    <m/>
    <x v="2287"/>
    <s v="GILBERT PK 07-9     "/>
    <s v=" "/>
    <s v=" "/>
    <n v="32"/>
    <s v="A03"/>
    <s v="G20"/>
    <n v="315115"/>
    <n v="0"/>
    <n v="563.52"/>
    <s v=" "/>
    <s v=" "/>
    <n v="30100000"/>
    <n v="469.6"/>
    <n v="469.6"/>
    <n v="0"/>
    <n v="0"/>
    <n v="563.52"/>
    <n v="314.42"/>
    <n v="10612.89"/>
    <n v="0"/>
    <n v="0"/>
    <n v="10861.99"/>
    <n v="93.92"/>
    <n v="93.92"/>
    <n v="0"/>
    <n v="0"/>
    <n v="469.6"/>
    <n v="314.42"/>
    <n v="10143.290000000001"/>
    <n v="0"/>
    <n v="0"/>
    <n v="10298.469999999999"/>
    <n v="0"/>
    <n v="0"/>
    <n v="0"/>
    <n v="0"/>
    <n v="0"/>
  </r>
  <r>
    <s v="EASTMAK ASSESSMENT AREA 2"/>
    <n v="9001"/>
    <s v="001"/>
    <m/>
    <s v="32-A04-608"/>
    <x v="4"/>
    <x v="263"/>
    <s v="608"/>
    <x v="1829"/>
    <s v="DISTRICT ACCOUNTS"/>
    <m/>
    <x v="2288"/>
    <s v="EASTMARK ASSESS A2  "/>
    <s v=" "/>
    <s v=" "/>
    <n v="32"/>
    <s v="A04"/>
    <n v="608"/>
    <n v="315117"/>
    <n v="0"/>
    <n v="23863.94"/>
    <s v=" "/>
    <s v=" "/>
    <n v="30100000"/>
    <n v="0"/>
    <n v="0"/>
    <n v="0"/>
    <n v="0"/>
    <n v="23863.94"/>
    <n v="0"/>
    <n v="76881.25"/>
    <n v="0"/>
    <n v="0"/>
    <n v="100745.19"/>
    <n v="246.02"/>
    <n v="246.02"/>
    <n v="0"/>
    <n v="0"/>
    <n v="0"/>
    <n v="0"/>
    <n v="76881.25"/>
    <n v="0"/>
    <n v="0"/>
    <n v="76881.25"/>
    <n v="0"/>
    <n v="0"/>
    <n v="0"/>
    <n v="0"/>
    <n v="0"/>
  </r>
  <r>
    <s v="EASTMARK ASSESSMENT AREA 1"/>
    <n v="9002"/>
    <s v="001"/>
    <m/>
    <s v="32-A04-007"/>
    <x v="4"/>
    <x v="263"/>
    <s v="007"/>
    <x v="1830"/>
    <s v="DISTRICT ACCOUNTS"/>
    <m/>
    <x v="2289"/>
    <s v="EASTMARK ASSESS A1  "/>
    <s v=" "/>
    <s v=" "/>
    <n v="32"/>
    <s v="A04"/>
    <n v="7"/>
    <n v="315117"/>
    <n v="0"/>
    <n v="24331.47"/>
    <s v=" "/>
    <s v=" "/>
    <n v="30100000"/>
    <n v="5187.42"/>
    <n v="5187.42"/>
    <n v="0"/>
    <n v="0"/>
    <n v="24331.47"/>
    <n v="1855.22"/>
    <n v="105915.49"/>
    <n v="0"/>
    <n v="0"/>
    <n v="128391.74"/>
    <n v="1605.63"/>
    <n v="1605.63"/>
    <n v="0"/>
    <n v="0"/>
    <n v="5187.42"/>
    <n v="1855.22"/>
    <n v="100728.07"/>
    <n v="0"/>
    <n v="0"/>
    <n v="104060.27"/>
    <n v="0"/>
    <n v="0"/>
    <n v="0"/>
    <n v="0"/>
    <n v="0"/>
  </r>
  <r>
    <s v="FESTIVAL RANCH 4 &amp; 5"/>
    <n v="9003"/>
    <s v="001"/>
    <m/>
    <s v="32-A04-004"/>
    <x v="4"/>
    <x v="263"/>
    <s v="004"/>
    <x v="1831"/>
    <s v="DISTRICT ACCOUNTS"/>
    <m/>
    <x v="2290"/>
    <s v="FESTIVAL RCH 4 &amp; 5  "/>
    <s v=" "/>
    <s v=" "/>
    <n v="32"/>
    <s v="A04"/>
    <n v="4"/>
    <n v="315117"/>
    <n v="0"/>
    <n v="1332.74"/>
    <s v=" "/>
    <s v=" "/>
    <n v="30100000"/>
    <n v="3802.36"/>
    <n v="3802.36"/>
    <n v="0"/>
    <n v="0"/>
    <n v="1332.74"/>
    <n v="276.01"/>
    <n v="68498.94"/>
    <n v="0"/>
    <n v="0"/>
    <n v="69555.67"/>
    <n v="3430.21"/>
    <n v="3430.21"/>
    <n v="0"/>
    <n v="0"/>
    <n v="3802.36"/>
    <n v="276.01"/>
    <n v="64696.58"/>
    <n v="0"/>
    <n v="0"/>
    <n v="68222.929999999993"/>
    <n v="0"/>
    <n v="0"/>
    <n v="0"/>
    <n v="0"/>
    <n v="0"/>
  </r>
  <r>
    <s v="GOODYEAR GOLF VILLAGE # 2"/>
    <n v="9004"/>
    <s v="001"/>
    <m/>
    <s v="32-A04-003"/>
    <x v="4"/>
    <x v="263"/>
    <s v="003"/>
    <x v="1832"/>
    <s v="DISTRICT ACCOUNTS"/>
    <m/>
    <x v="2291"/>
    <s v="GOLF VILLAGE # 2    "/>
    <s v=" "/>
    <s v=" "/>
    <n v="32"/>
    <s v="A04"/>
    <n v="3"/>
    <n v="315117"/>
    <n v="0"/>
    <n v="1224.3900000000001"/>
    <s v=" "/>
    <s v=" "/>
    <n v="30100000"/>
    <n v="11424.09"/>
    <n v="11424.09"/>
    <n v="0"/>
    <n v="0"/>
    <n v="1224.3900000000001"/>
    <n v="1523.34"/>
    <n v="313545.75"/>
    <n v="0"/>
    <n v="0"/>
    <n v="313246.8"/>
    <n v="5706.07"/>
    <n v="5706.07"/>
    <n v="0"/>
    <n v="0"/>
    <n v="11424.09"/>
    <n v="1523.34"/>
    <n v="302121.65999999997"/>
    <n v="0"/>
    <n v="0"/>
    <n v="312022.40999999997"/>
    <n v="0"/>
    <n v="0"/>
    <n v="0"/>
    <n v="0"/>
    <n v="0"/>
  </r>
  <r>
    <s v="STREET LIGHTING DISTRICT"/>
    <s v="2000? SD?"/>
    <m/>
    <m/>
    <s v="32-992-000"/>
    <x v="4"/>
    <x v="239"/>
    <s v="000"/>
    <x v="1833"/>
    <s v="DISTRICT ACCOUNTS"/>
    <m/>
    <x v="2292"/>
    <s v="STREET LIGHTING DIST"/>
    <s v=" "/>
    <s v=" "/>
    <n v="32"/>
    <n v="992"/>
    <n v="0"/>
    <n v="319122"/>
    <n v="0"/>
    <n v="100052.6"/>
    <s v=" "/>
    <s v=" "/>
    <n v="32992000"/>
    <n v="100052.6"/>
    <n v="0"/>
    <n v="0"/>
    <n v="438903.13"/>
    <n v="438903.13"/>
    <n v="99766.12"/>
    <n v="0"/>
    <n v="0"/>
    <n v="4351499.68"/>
    <n v="4351786.16"/>
    <n v="100004.41"/>
    <n v="0"/>
    <n v="0"/>
    <n v="438971.26"/>
    <n v="439019.45"/>
    <n v="99766.12"/>
    <n v="0"/>
    <n v="0"/>
    <n v="3912596.55"/>
    <n v="3912883.03"/>
    <n v="0"/>
    <n v="0"/>
    <n v="0"/>
    <n v="0"/>
    <n v="0"/>
  </r>
  <r>
    <s v="SPECIAL IMPROVEMENT DISTRICTS"/>
    <s v="2000? SD?"/>
    <m/>
    <m/>
    <s v="32-993-000"/>
    <x v="4"/>
    <x v="66"/>
    <s v="000"/>
    <x v="1834"/>
    <s v="DISTRICT ACCOUNTS"/>
    <m/>
    <x v="2293"/>
    <s v="SPECIAL IMPRV DIST  "/>
    <s v=" "/>
    <s v=" "/>
    <n v="32"/>
    <n v="993"/>
    <n v="0"/>
    <n v="319222"/>
    <n v="0"/>
    <n v="42145.88"/>
    <s v=" "/>
    <s v=" "/>
    <n v="32993000"/>
    <n v="41995.88"/>
    <n v="0"/>
    <n v="150"/>
    <n v="1385.86"/>
    <n v="1385.86"/>
    <n v="41840.519999999997"/>
    <n v="0"/>
    <n v="150"/>
    <n v="95000.91"/>
    <n v="95156.27"/>
    <n v="41929.65"/>
    <n v="0"/>
    <n v="0"/>
    <n v="0"/>
    <n v="66.23"/>
    <n v="41840.519999999997"/>
    <n v="0"/>
    <n v="0"/>
    <n v="93615.05"/>
    <n v="93770.41"/>
    <n v="0"/>
    <n v="0"/>
    <n v="0"/>
    <n v="0"/>
    <n v="0"/>
  </r>
  <r>
    <s v="129TH AVENUE"/>
    <s v="2000? SD?"/>
    <m/>
    <m/>
    <s v="32-A03-L01"/>
    <x v="4"/>
    <x v="261"/>
    <s v="L01"/>
    <x v="10"/>
    <s v="DISTRICT ACCOUNTS"/>
    <m/>
    <x v="2294"/>
    <s v="129TH AVENUE        "/>
    <s v=" "/>
    <s v=" "/>
    <n v="32"/>
    <s v="A03"/>
    <s v="L01"/>
    <n v="319222"/>
    <n v="0"/>
    <n v="0"/>
    <s v=" "/>
    <s v=" "/>
    <s v="32A03L01"/>
    <n v="0"/>
    <n v="0"/>
    <n v="0"/>
    <n v="0"/>
    <n v="0"/>
    <n v="0"/>
    <n v="0"/>
    <n v="0"/>
    <n v="0"/>
    <n v="0"/>
    <n v="0"/>
    <n v="0"/>
    <n v="0"/>
    <n v="0"/>
    <n v="0"/>
    <n v="0"/>
    <n v="0"/>
    <n v="0"/>
    <n v="0"/>
    <n v="0"/>
    <n v="0"/>
    <n v="0"/>
    <n v="0"/>
    <n v="0"/>
    <n v="0"/>
  </r>
  <r>
    <s v="14TH STREET"/>
    <s v="2000? SD?"/>
    <m/>
    <m/>
    <s v="32-A03-L02"/>
    <x v="4"/>
    <x v="261"/>
    <s v="L02"/>
    <x v="10"/>
    <s v="DISTRICT ACCOUNTS"/>
    <m/>
    <x v="2295"/>
    <s v="14TH STREET         "/>
    <s v=" "/>
    <s v=" "/>
    <n v="32"/>
    <s v="A03"/>
    <s v="L02"/>
    <n v="319222"/>
    <n v="0"/>
    <n v="0"/>
    <s v=" "/>
    <s v=" "/>
    <s v="32A03L02"/>
    <n v="0"/>
    <n v="0"/>
    <n v="0"/>
    <n v="0"/>
    <n v="0"/>
    <n v="0"/>
    <n v="0"/>
    <n v="0"/>
    <n v="0"/>
    <n v="0"/>
    <n v="0"/>
    <n v="0"/>
    <n v="0"/>
    <n v="0"/>
    <n v="0"/>
    <n v="0"/>
    <n v="0"/>
    <n v="0"/>
    <n v="0"/>
    <n v="0"/>
    <n v="0"/>
    <n v="0"/>
    <n v="0"/>
    <n v="0"/>
    <n v="0"/>
  </r>
  <r>
    <s v="AVENIDA DEL SOL"/>
    <s v="2000? SD?"/>
    <m/>
    <m/>
    <s v="32-A03-L03"/>
    <x v="4"/>
    <x v="261"/>
    <s v="L03"/>
    <x v="10"/>
    <s v="DISTRICT ACCOUNTS"/>
    <m/>
    <x v="2296"/>
    <s v="AVENIDA DEL SOL     "/>
    <s v=" "/>
    <s v=" "/>
    <n v="32"/>
    <s v="A03"/>
    <s v="L03"/>
    <n v="319222"/>
    <n v="0"/>
    <n v="0"/>
    <s v=" "/>
    <s v=" "/>
    <s v="32A03L03"/>
    <n v="0"/>
    <n v="0"/>
    <n v="0"/>
    <n v="0"/>
    <n v="0"/>
    <n v="0"/>
    <n v="0"/>
    <n v="0"/>
    <n v="0"/>
    <n v="0"/>
    <n v="0"/>
    <n v="0"/>
    <n v="0"/>
    <n v="0"/>
    <n v="0"/>
    <n v="0"/>
    <n v="0"/>
    <n v="0"/>
    <n v="0"/>
    <n v="0"/>
    <n v="0"/>
    <n v="0"/>
    <n v="0"/>
    <n v="0"/>
    <n v="0"/>
  </r>
  <r>
    <s v="MALLORY"/>
    <s v="2000? SD?"/>
    <m/>
    <m/>
    <s v="32-A03-L04"/>
    <x v="4"/>
    <x v="261"/>
    <s v="L04"/>
    <x v="10"/>
    <s v="DISTRICT ACCOUNTS"/>
    <m/>
    <x v="2297"/>
    <s v="MALLORY             "/>
    <s v=" "/>
    <s v=" "/>
    <n v="32"/>
    <s v="A03"/>
    <s v="L04"/>
    <n v="319222"/>
    <n v="0"/>
    <n v="0"/>
    <s v=" "/>
    <s v=" "/>
    <s v="32A03L04"/>
    <n v="0"/>
    <n v="0"/>
    <n v="0"/>
    <n v="0"/>
    <n v="0"/>
    <n v="0"/>
    <n v="0"/>
    <n v="0"/>
    <n v="0"/>
    <n v="0"/>
    <n v="0"/>
    <n v="0"/>
    <n v="0"/>
    <n v="0"/>
    <n v="0"/>
    <n v="0"/>
    <n v="0"/>
    <n v="0"/>
    <n v="0"/>
    <n v="0"/>
    <n v="0"/>
    <n v="0"/>
    <n v="0"/>
    <n v="0"/>
    <n v="0"/>
  </r>
  <r>
    <s v="DESERT FOOTHILLS NORTH IMPROVEMENT DIST"/>
    <s v="2000? SD?"/>
    <m/>
    <m/>
    <s v="32-A03-L06"/>
    <x v="4"/>
    <x v="261"/>
    <s v="L06"/>
    <x v="10"/>
    <s v="DISTRICT ACCOUNTS"/>
    <m/>
    <x v="2298"/>
    <s v="DESERT FTHILLS IMPR "/>
    <s v=" "/>
    <s v=" "/>
    <n v="32"/>
    <s v="A03"/>
    <s v="L06"/>
    <n v="319222"/>
    <n v="0"/>
    <n v="0"/>
    <s v=" "/>
    <s v=" "/>
    <s v="32A03L06"/>
    <n v="0"/>
    <n v="0"/>
    <n v="0"/>
    <n v="0"/>
    <n v="0"/>
    <n v="0"/>
    <n v="0"/>
    <n v="0"/>
    <n v="0"/>
    <n v="0"/>
    <n v="0"/>
    <n v="0"/>
    <n v="0"/>
    <n v="0"/>
    <n v="0"/>
    <n v="0"/>
    <n v="0"/>
    <n v="0"/>
    <n v="0"/>
    <n v="0"/>
    <n v="0"/>
    <n v="0"/>
    <n v="0"/>
    <n v="0"/>
    <n v="0"/>
  </r>
  <r>
    <s v="WEST PHOENIX ESTATES UNIT 10 MAIN IMPROV"/>
    <s v="2000? SD?"/>
    <m/>
    <m/>
    <s v="32-A03-L07"/>
    <x v="4"/>
    <x v="261"/>
    <s v="L07"/>
    <x v="10"/>
    <s v="DISTRICT ACCOUNTS"/>
    <m/>
    <x v="2299"/>
    <s v="W PHX ESTATES UNIT10"/>
    <s v=" "/>
    <s v=" "/>
    <n v="32"/>
    <s v="A03"/>
    <s v="L07"/>
    <n v="319222"/>
    <n v="0"/>
    <n v="0"/>
    <s v=" "/>
    <s v=" "/>
    <s v="32A03L07"/>
    <n v="0"/>
    <n v="0"/>
    <n v="0"/>
    <n v="0"/>
    <n v="0"/>
    <n v="0"/>
    <n v="0"/>
    <n v="0"/>
    <n v="0"/>
    <n v="0"/>
    <n v="0"/>
    <n v="0"/>
    <n v="0"/>
    <n v="0"/>
    <n v="0"/>
    <n v="0"/>
    <n v="0"/>
    <n v="0"/>
    <n v="0"/>
    <n v="0"/>
    <n v="0"/>
    <n v="0"/>
    <n v="0"/>
    <n v="0"/>
    <n v="0"/>
  </r>
  <r>
    <s v="BEAUTIFUL AZ ESTATES MAINTENANCE DIST"/>
    <s v="2000? SD?"/>
    <m/>
    <m/>
    <s v="32-A03-L08"/>
    <x v="4"/>
    <x v="261"/>
    <s v="L08"/>
    <x v="10"/>
    <s v="DISTRICT ACCOUNTS"/>
    <m/>
    <x v="2300"/>
    <s v="BEAUTIFUL AZ ESTATES"/>
    <s v=" "/>
    <s v=" "/>
    <n v="32"/>
    <s v="A03"/>
    <s v="L08"/>
    <n v="319222"/>
    <n v="0"/>
    <n v="0"/>
    <s v=" "/>
    <s v=" "/>
    <s v="32A03L08"/>
    <n v="0"/>
    <n v="0"/>
    <n v="0"/>
    <n v="0"/>
    <n v="0"/>
    <n v="0"/>
    <n v="0"/>
    <n v="0"/>
    <n v="0"/>
    <n v="0"/>
    <n v="0"/>
    <n v="0"/>
    <n v="0"/>
    <n v="0"/>
    <n v="0"/>
    <n v="0"/>
    <n v="0"/>
    <n v="0"/>
    <n v="0"/>
    <n v="0"/>
    <n v="0"/>
    <n v="0"/>
    <n v="0"/>
    <n v="0"/>
    <n v="0"/>
  </r>
  <r>
    <s v="192ND AVENUE MAINTENANCE DIST"/>
    <s v="2000? SD?"/>
    <m/>
    <m/>
    <s v="32-A03-L10"/>
    <x v="4"/>
    <x v="261"/>
    <s v="L10"/>
    <x v="10"/>
    <s v="DISTRICT ACCOUNTS"/>
    <m/>
    <x v="2301"/>
    <s v="192ND AVE MAINT DIST"/>
    <s v=" "/>
    <s v=" "/>
    <n v="32"/>
    <s v="A03"/>
    <s v="L10"/>
    <n v="319222"/>
    <n v="0"/>
    <n v="0"/>
    <s v=" "/>
    <s v=" "/>
    <s v="32A03L10"/>
    <n v="0"/>
    <n v="0"/>
    <n v="0"/>
    <n v="0"/>
    <n v="0"/>
    <n v="0"/>
    <n v="0"/>
    <n v="0"/>
    <n v="0"/>
    <n v="0"/>
    <n v="0"/>
    <n v="0"/>
    <n v="0"/>
    <n v="0"/>
    <n v="0"/>
    <n v="0"/>
    <n v="0"/>
    <n v="0"/>
    <n v="0"/>
    <n v="0"/>
    <n v="0"/>
    <n v="0"/>
    <n v="0"/>
    <n v="0"/>
    <n v="0"/>
  </r>
  <r>
    <s v="QUEEN CREEK WATER MAINTENANCE DISTRICT"/>
    <s v="2000? SD?"/>
    <m/>
    <m/>
    <s v="32-A03-L12"/>
    <x v="4"/>
    <x v="261"/>
    <s v="L12"/>
    <x v="1835"/>
    <s v="DISTRICT ACCOUNTS"/>
    <m/>
    <x v="2302"/>
    <s v="QUEEN CREEK H2O MAIN"/>
    <s v=" "/>
    <s v=" "/>
    <n v="32"/>
    <s v="A03"/>
    <s v="L12"/>
    <n v="319222"/>
    <n v="0"/>
    <n v="124848.95"/>
    <s v=" "/>
    <s v=" "/>
    <s v="32A03L12"/>
    <n v="124608.28"/>
    <n v="0"/>
    <n v="0"/>
    <n v="0"/>
    <n v="240.67"/>
    <n v="116370.8"/>
    <n v="0"/>
    <n v="0"/>
    <n v="147.03"/>
    <n v="8625.18"/>
    <n v="123983.21"/>
    <n v="0"/>
    <n v="0"/>
    <n v="0"/>
    <n v="625.07000000000005"/>
    <n v="116370.8"/>
    <n v="0"/>
    <n v="0"/>
    <n v="147.03"/>
    <n v="8384.51"/>
    <n v="0"/>
    <n v="0"/>
    <n v="0"/>
    <n v="0"/>
    <n v="0"/>
  </r>
  <r>
    <s v="CIRCLE CITY COMMUNITY PARK MAINTENANCE"/>
    <s v="2000? SD?"/>
    <m/>
    <m/>
    <s v="32-A03-L13"/>
    <x v="4"/>
    <x v="261"/>
    <s v="L13"/>
    <x v="1836"/>
    <s v="DISTRICT ACCOUNTS"/>
    <m/>
    <x v="2303"/>
    <s v="CIRCLE CITY PARK MNT"/>
    <s v=" "/>
    <s v=" "/>
    <n v="32"/>
    <s v="A03"/>
    <s v="L13"/>
    <n v="319222"/>
    <n v="0"/>
    <n v="71236.59"/>
    <s v=" "/>
    <s v=" "/>
    <s v="32A03L13"/>
    <n v="72591.990000000005"/>
    <n v="0"/>
    <n v="0"/>
    <n v="1385.86"/>
    <n v="30.46"/>
    <n v="74865.36"/>
    <n v="0"/>
    <n v="0"/>
    <n v="16085.37"/>
    <n v="12456.6"/>
    <n v="72233.429999999993"/>
    <n v="0"/>
    <n v="0"/>
    <n v="0"/>
    <n v="358.56"/>
    <n v="74865.36"/>
    <n v="0"/>
    <n v="0"/>
    <n v="14699.51"/>
    <n v="12426.14"/>
    <n v="0"/>
    <n v="0"/>
    <n v="0"/>
    <n v="0"/>
    <n v="0"/>
  </r>
  <r>
    <s v="AVENDA DEL SOL"/>
    <s v="2000? SD?"/>
    <m/>
    <m/>
    <s v="32-A03-L33"/>
    <x v="4"/>
    <x v="261"/>
    <s v="L33"/>
    <x v="10"/>
    <s v="DISTRICT ACCOUNTS"/>
    <m/>
    <x v="2304"/>
    <s v="AVENIDA DEL SOL     "/>
    <s v=" "/>
    <s v=" "/>
    <n v="32"/>
    <s v="A03"/>
    <s v="L33"/>
    <n v="319222"/>
    <n v="0"/>
    <n v="0"/>
    <s v=" "/>
    <s v=" "/>
    <s v="32A03L33"/>
    <n v="0"/>
    <n v="0"/>
    <n v="0"/>
    <n v="0"/>
    <n v="0"/>
    <n v="0"/>
    <n v="0"/>
    <n v="0"/>
    <n v="0"/>
    <n v="0"/>
    <n v="0"/>
    <n v="0"/>
    <n v="0"/>
    <n v="0"/>
    <n v="0"/>
    <n v="0"/>
    <n v="0"/>
    <n v="0"/>
    <n v="0"/>
    <n v="0"/>
    <n v="0"/>
    <n v="0"/>
    <n v="0"/>
    <n v="0"/>
    <n v="0"/>
  </r>
  <r>
    <s v="20TH ST IMP DIST NA 04"/>
    <s v="2000? SD?"/>
    <m/>
    <m/>
    <s v="32-A03-L34"/>
    <x v="4"/>
    <x v="261"/>
    <s v="L34"/>
    <x v="10"/>
    <s v="DISTRICT ACCOUNTS"/>
    <m/>
    <x v="2305"/>
    <s v="20TH ST IMP DIST NA "/>
    <s v=" "/>
    <s v=" "/>
    <n v="32"/>
    <s v="A03"/>
    <s v="L34"/>
    <n v="319222"/>
    <n v="0"/>
    <n v="0"/>
    <s v=" "/>
    <s v=" "/>
    <s v="        "/>
    <n v="0"/>
    <n v="0"/>
    <n v="0"/>
    <n v="0"/>
    <n v="0"/>
    <n v="0"/>
    <n v="0"/>
    <n v="0"/>
    <n v="0"/>
    <n v="0"/>
    <n v="0"/>
    <n v="0"/>
    <n v="0"/>
    <n v="0"/>
    <n v="0"/>
    <n v="0"/>
    <n v="0"/>
    <n v="0"/>
    <n v="0"/>
    <n v="0"/>
    <n v="0"/>
    <n v="0"/>
    <n v="0"/>
    <n v="0"/>
    <n v="0"/>
  </r>
  <r>
    <s v="SPECIAL IMPROVEMENT DISTRICT TOTAL"/>
    <s v="2000? SD?"/>
    <m/>
    <m/>
    <s v="32-A03-Z99"/>
    <x v="4"/>
    <x v="261"/>
    <s v="Z99"/>
    <x v="10"/>
    <s v="DISTRICT ACCOUNTS"/>
    <m/>
    <x v="2306"/>
    <s v="SPECIAL IMP DIST TOT"/>
    <s v=" "/>
    <s v=" "/>
    <n v="32"/>
    <s v="A03"/>
    <s v="Z99"/>
    <n v="319222"/>
    <n v="21"/>
    <n v="0"/>
    <s v=" "/>
    <s v=" "/>
    <n v="30100000"/>
    <n v="0"/>
    <n v="0"/>
    <n v="0"/>
    <n v="0"/>
    <n v="0"/>
    <n v="0"/>
    <n v="0"/>
    <n v="0"/>
    <n v="0"/>
    <n v="0"/>
    <n v="0"/>
    <n v="0"/>
    <n v="0"/>
    <n v="0"/>
    <n v="0"/>
    <n v="0"/>
    <n v="0"/>
    <n v="0"/>
    <n v="0"/>
    <n v="0"/>
    <n v="0"/>
    <n v="0"/>
    <n v="0"/>
    <n v="0"/>
    <n v="0"/>
  </r>
  <r>
    <s v="DESERT FOOTHILLS NORTH IMPROVEMENT DIST"/>
    <s v="2000? SD?"/>
    <m/>
    <m/>
    <s v="32-K01-105"/>
    <x v="4"/>
    <x v="275"/>
    <s v="105"/>
    <x v="10"/>
    <s v="DISTRICT ACCOUNTS"/>
    <m/>
    <x v="2298"/>
    <s v="DESERT FTHILLS N IMP"/>
    <s v=" "/>
    <s v=" "/>
    <n v="32"/>
    <s v="K01"/>
    <n v="105"/>
    <n v="319220"/>
    <n v="0"/>
    <n v="0"/>
    <s v=" "/>
    <s v=" "/>
    <s v="        "/>
    <n v="0"/>
    <n v="0"/>
    <n v="0"/>
    <n v="0"/>
    <n v="0"/>
    <n v="0"/>
    <n v="0"/>
    <n v="0"/>
    <n v="0"/>
    <n v="0"/>
    <n v="0"/>
    <n v="0"/>
    <n v="0"/>
    <n v="0"/>
    <n v="0"/>
    <n v="0"/>
    <n v="0"/>
    <n v="0"/>
    <n v="0"/>
    <n v="0"/>
    <n v="0"/>
    <n v="0"/>
    <n v="0"/>
    <n v="0"/>
    <n v="0"/>
  </r>
  <r>
    <s v="UTOPIA ESTATES PHASE 1"/>
    <s v="SD"/>
    <m/>
    <m/>
    <s v="32-L00-C03"/>
    <x v="4"/>
    <x v="264"/>
    <s v="C03"/>
    <x v="1837"/>
    <s v="DISTRICT ACCOUNTS"/>
    <m/>
    <x v="2307"/>
    <s v="UTOPIA ESTATES PH 1 "/>
    <s v=" "/>
    <s v=" "/>
    <n v="32"/>
    <s v="L00"/>
    <s v="C03"/>
    <n v="319122"/>
    <n v="0"/>
    <n v="6662.59"/>
    <s v=" "/>
    <s v=" "/>
    <s v="32L00C03"/>
    <n v="6662.59"/>
    <n v="0"/>
    <n v="0"/>
    <n v="0"/>
    <n v="0"/>
    <n v="6638.95"/>
    <n v="0"/>
    <n v="0"/>
    <n v="8.3800000000000008"/>
    <n v="32.020000000000003"/>
    <n v="6652.45"/>
    <n v="0"/>
    <n v="0"/>
    <n v="0"/>
    <n v="10.14"/>
    <n v="6638.95"/>
    <n v="0"/>
    <n v="0"/>
    <n v="8.3800000000000008"/>
    <n v="32.020000000000003"/>
    <n v="0"/>
    <n v="0"/>
    <n v="0"/>
    <n v="0"/>
    <n v="0"/>
  </r>
  <r>
    <s v="IMPROVEMENT DISTRICT RESERVE"/>
    <s v="SD"/>
    <m/>
    <m/>
    <s v="32-T00-999"/>
    <x v="4"/>
    <x v="284"/>
    <s v="999"/>
    <x v="1838"/>
    <s v="DISTRICT ACCOUNTS"/>
    <m/>
    <x v="2308"/>
    <s v="IMPROV DIST RESERVE "/>
    <s v=" "/>
    <s v=" "/>
    <n v="32"/>
    <s v="T00"/>
    <n v="999"/>
    <n v="319215"/>
    <n v="0"/>
    <n v="446071.95"/>
    <s v=" "/>
    <s v=" "/>
    <s v="32T00999"/>
    <n v="446071.95"/>
    <n v="0"/>
    <n v="0"/>
    <n v="0"/>
    <n v="0"/>
    <n v="444490.55"/>
    <n v="0"/>
    <n v="0"/>
    <n v="561"/>
    <n v="2142.4"/>
    <n v="445392.69"/>
    <n v="0"/>
    <n v="0"/>
    <n v="0"/>
    <n v="679.26"/>
    <n v="444490.55"/>
    <n v="0"/>
    <n v="0"/>
    <n v="561"/>
    <n v="2142.4"/>
    <n v="0"/>
    <n v="0"/>
    <n v="0"/>
    <n v="0"/>
    <n v="0"/>
  </r>
  <r>
    <s v="AGUILA ELEMENTARY - ADJACENT WAYS"/>
    <n v="4007"/>
    <s v="002"/>
    <m/>
    <s v="33-620-063"/>
    <x v="5"/>
    <x v="285"/>
    <s v="063"/>
    <x v="10"/>
    <s v="ELEMENTARY SCHOOL DISTRICT ACCOUNTS"/>
    <s v="AGUILA ELEMENTARY"/>
    <x v="2309"/>
    <s v="ADJACENT WAYS"/>
    <s v="A"/>
    <s v="Y"/>
    <n v="33"/>
    <n v="620"/>
    <n v="63"/>
    <n v="327510"/>
    <n v="0"/>
    <n v="0"/>
    <s v=" "/>
    <s v=" "/>
    <n v="33620063"/>
    <n v="0"/>
    <n v="0"/>
    <n v="0"/>
    <n v="0"/>
    <n v="0"/>
    <n v="0"/>
    <n v="0"/>
    <n v="0"/>
    <n v="0"/>
    <n v="0"/>
    <n v="0"/>
    <n v="0"/>
    <n v="0"/>
    <n v="0"/>
    <n v="0"/>
    <n v="0"/>
    <n v="0"/>
    <n v="0"/>
    <n v="0"/>
    <n v="0"/>
    <n v="0"/>
    <n v="0"/>
    <n v="0"/>
    <n v="0"/>
    <n v="0"/>
  </r>
  <r>
    <s v="AGUILA ELEMENTARY - BOND BUILDING"/>
    <n v="4007"/>
    <s v="003"/>
    <m/>
    <s v="33-630-063"/>
    <x v="5"/>
    <x v="286"/>
    <s v="063"/>
    <x v="10"/>
    <s v="ELEMENTARY SCHOOL DISTRICT ACCOUNTS"/>
    <s v="AGUILA ELEMENTARY"/>
    <x v="2310"/>
    <s v="BOND BUILDING"/>
    <s v="D"/>
    <s v=" "/>
    <n v="33"/>
    <n v="630"/>
    <n v="63"/>
    <n v="327610"/>
    <n v="0"/>
    <n v="0"/>
    <s v=" "/>
    <s v=" "/>
    <n v="33700063"/>
    <n v="0"/>
    <n v="0"/>
    <n v="0"/>
    <n v="0"/>
    <n v="0"/>
    <n v="0"/>
    <n v="0"/>
    <n v="0"/>
    <n v="0"/>
    <n v="0"/>
    <n v="0"/>
    <n v="0"/>
    <n v="0"/>
    <n v="0"/>
    <n v="0"/>
    <n v="0"/>
    <n v="0"/>
    <n v="0"/>
    <n v="0"/>
    <n v="0"/>
    <n v="0"/>
    <n v="0"/>
    <n v="0"/>
    <n v="0"/>
    <n v="0"/>
  </r>
  <r>
    <s v="AGUILA ELEMENTARY - BUILD AMERICA/QUALIFIED SCHOOL CON BONDS"/>
    <n v="4007"/>
    <s v="010"/>
    <m/>
    <s v="33-637-063"/>
    <x v="5"/>
    <x v="287"/>
    <s v="063"/>
    <x v="10"/>
    <s v="ELEMENTARY SCHOOL DISTRICT ACCOUNTS"/>
    <s v="AGUILA ELEMENTARY"/>
    <x v="2311"/>
    <s v="BUILD AMER BONDS"/>
    <s v="D"/>
    <s v=" "/>
    <n v="33"/>
    <n v="637"/>
    <n v="63"/>
    <n v="327630"/>
    <n v="0"/>
    <n v="0"/>
    <s v="Y"/>
    <s v=" "/>
    <n v="33637063"/>
    <n v="0"/>
    <n v="0"/>
    <n v="0"/>
    <n v="0"/>
    <n v="0"/>
    <n v="0"/>
    <n v="0"/>
    <n v="0"/>
    <n v="0"/>
    <n v="0"/>
    <n v="0"/>
    <n v="0"/>
    <n v="0"/>
    <n v="0"/>
    <n v="0"/>
    <n v="0"/>
    <n v="0"/>
    <n v="0"/>
    <n v="0"/>
    <n v="0"/>
    <n v="0"/>
    <n v="0"/>
    <n v="0"/>
    <n v="0"/>
    <n v="0"/>
  </r>
  <r>
    <s v="AGUILA ELEMENTARY - BUILDING RENEWAL"/>
    <n v="4007"/>
    <s v="004"/>
    <m/>
    <s v="33-690-063"/>
    <x v="5"/>
    <x v="288"/>
    <s v="063"/>
    <x v="1839"/>
    <s v="ELEMENTARY SCHOOL DISTRICT ACCOUNTS"/>
    <s v="AGUILA ELEMENTARY"/>
    <x v="2312"/>
    <s v="BUILDING RENEWA"/>
    <s v="B"/>
    <s v=" "/>
    <n v="33"/>
    <n v="690"/>
    <n v="63"/>
    <n v="327750"/>
    <n v="0"/>
    <n v="-779.12"/>
    <s v="Y"/>
    <s v=" "/>
    <n v="33690063"/>
    <n v="-779.12"/>
    <n v="0"/>
    <n v="0"/>
    <n v="0"/>
    <n v="0"/>
    <n v="-3277.98"/>
    <n v="0"/>
    <n v="2502.15"/>
    <n v="5.03"/>
    <n v="1.74"/>
    <n v="-777.92"/>
    <n v="0"/>
    <n v="0"/>
    <n v="1.2"/>
    <n v="0"/>
    <n v="-3277.98"/>
    <n v="0"/>
    <n v="2502.15"/>
    <n v="5.03"/>
    <n v="1.74"/>
    <n v="0"/>
    <n v="0"/>
    <n v="0"/>
    <n v="0"/>
    <n v="0"/>
  </r>
  <r>
    <s v="AGUILA ELEMENTARY - CAPITAL OUTLAY"/>
    <n v="4007"/>
    <s v="005"/>
    <m/>
    <s v="33-610-063"/>
    <x v="5"/>
    <x v="289"/>
    <s v="063"/>
    <x v="1840"/>
    <s v="ELEMENTARY SCHOOL DISTRICT ACCOUNTS"/>
    <s v="AGUILA ELEMENTARY"/>
    <x v="2313"/>
    <s v="CAPITAL OUTLAY"/>
    <s v="A"/>
    <s v="Y"/>
    <n v="33"/>
    <n v="610"/>
    <n v="63"/>
    <n v="327410"/>
    <n v="0"/>
    <n v="-26864.61"/>
    <s v=" "/>
    <s v=" "/>
    <n v="33610063"/>
    <n v="-27072.71"/>
    <n v="0"/>
    <n v="0"/>
    <n v="1296.6300000000001"/>
    <n v="1504.73"/>
    <n v="-1128.8399999999999"/>
    <n v="0"/>
    <n v="0"/>
    <n v="52024.68"/>
    <n v="26288.91"/>
    <n v="-28636.43"/>
    <n v="0"/>
    <n v="0"/>
    <n v="124.4"/>
    <n v="1688.12"/>
    <n v="-1128.8399999999999"/>
    <n v="0"/>
    <n v="0"/>
    <n v="50728.05"/>
    <n v="24784.18"/>
    <n v="0"/>
    <n v="0"/>
    <n v="0"/>
    <n v="0"/>
    <n v="0"/>
  </r>
  <r>
    <s v="AGUILA ELEMENTARY - CLASSROOM SITE FUND"/>
    <n v="4007"/>
    <s v="011"/>
    <m/>
    <s v="33-010-063"/>
    <x v="5"/>
    <x v="290"/>
    <s v="063"/>
    <x v="1841"/>
    <s v="ELEMENTARY SCHOOL DISTRICT ACCOUNTS"/>
    <s v="AGUILA ELEMENTARY"/>
    <x v="2314"/>
    <s v="CLASSROOM SITE FUND"/>
    <s v="B"/>
    <s v="Y"/>
    <n v="33"/>
    <n v="10"/>
    <n v="63"/>
    <n v="320310"/>
    <n v="0"/>
    <n v="758.28"/>
    <s v=" "/>
    <s v=" "/>
    <n v="33010063"/>
    <n v="7943.23"/>
    <n v="0"/>
    <n v="0"/>
    <n v="7184.95"/>
    <n v="0"/>
    <n v="21201.09"/>
    <n v="0"/>
    <n v="39114.080000000002"/>
    <n v="59615.35"/>
    <n v="58.46"/>
    <n v="9469.24"/>
    <n v="0"/>
    <n v="4889.26"/>
    <n v="6425.57"/>
    <n v="10.3"/>
    <n v="21201.09"/>
    <n v="0"/>
    <n v="39114.080000000002"/>
    <n v="52430.400000000001"/>
    <n v="58.46"/>
    <n v="0"/>
    <n v="0"/>
    <n v="0"/>
    <n v="0"/>
    <n v="0"/>
  </r>
  <r>
    <s v="AGUILA ELEMENTARY - CREDIT LINE BORROWING"/>
    <n v="4007"/>
    <s v="012"/>
    <m/>
    <s v="33-750-063"/>
    <x v="5"/>
    <x v="192"/>
    <s v="063"/>
    <x v="10"/>
    <s v="ELEMENTARY SCHOOL DISTRICT ACCOUNTS"/>
    <s v="AGUILA ELEMENTARY"/>
    <x v="2315"/>
    <s v="CREDIT LINE BORROW"/>
    <s v="A"/>
    <s v="Y"/>
    <n v="33"/>
    <n v="750"/>
    <n v="63"/>
    <n v="328450"/>
    <n v="0"/>
    <n v="0"/>
    <s v=" "/>
    <s v=" "/>
    <n v="33001063"/>
    <n v="0"/>
    <n v="0"/>
    <n v="0"/>
    <n v="0"/>
    <n v="0"/>
    <n v="0"/>
    <n v="121000"/>
    <n v="121000"/>
    <n v="0"/>
    <n v="0"/>
    <n v="0"/>
    <n v="0"/>
    <n v="0"/>
    <n v="0"/>
    <n v="0"/>
    <n v="0"/>
    <n v="121000"/>
    <n v="121000"/>
    <n v="0"/>
    <n v="0"/>
    <n v="0"/>
    <n v="0"/>
    <n v="0"/>
    <n v="0"/>
    <n v="0"/>
  </r>
  <r>
    <s v="AGUILA ELEMENTARY - CURRENT DEBT SERVICE"/>
    <n v="4007"/>
    <s v="013"/>
    <m/>
    <s v="33-700-063"/>
    <x v="5"/>
    <x v="291"/>
    <s v="063"/>
    <x v="10"/>
    <s v="ELEMENTARY SCHOOL DISTRICT ACCOUNTS"/>
    <s v="AGUILA ELEMENTARY"/>
    <x v="2316"/>
    <s v="CURRENT DEBT SERVICE"/>
    <s v="D"/>
    <s v=" "/>
    <n v="33"/>
    <n v="700"/>
    <n v="63"/>
    <n v="327810"/>
    <n v="0"/>
    <n v="0"/>
    <s v=" "/>
    <s v=" "/>
    <n v="33700063"/>
    <n v="0"/>
    <n v="0"/>
    <n v="0"/>
    <n v="0"/>
    <n v="0"/>
    <n v="0"/>
    <n v="0"/>
    <n v="0"/>
    <n v="0"/>
    <n v="0"/>
    <n v="0"/>
    <n v="0"/>
    <n v="0"/>
    <n v="0"/>
    <n v="0"/>
    <n v="0"/>
    <n v="0"/>
    <n v="0"/>
    <n v="0"/>
    <n v="0"/>
    <n v="0"/>
    <n v="0"/>
    <n v="0"/>
    <n v="0"/>
    <n v="0"/>
  </r>
  <r>
    <s v="AGUILA ELEMENTARY - DEFCNCYS CORRECTION"/>
    <n v="4007"/>
    <s v="009"/>
    <m/>
    <s v="33-685-063"/>
    <x v="5"/>
    <x v="110"/>
    <s v="063"/>
    <x v="1842"/>
    <s v="ELEMENTARY SCHOOL DISTRICT ACCOUNTS"/>
    <s v="AGUILA ELEMENTARY"/>
    <x v="2317"/>
    <s v="DEFCNCYS CORREC"/>
    <s v="B"/>
    <s v=" "/>
    <n v="33"/>
    <n v="685"/>
    <n v="63"/>
    <n v="327730"/>
    <n v="0"/>
    <n v="0.96"/>
    <s v="Y"/>
    <s v=" "/>
    <n v="33685063"/>
    <n v="0.96"/>
    <n v="0"/>
    <n v="0"/>
    <n v="0"/>
    <n v="0"/>
    <n v="0.96"/>
    <n v="0"/>
    <n v="0"/>
    <n v="0"/>
    <n v="0"/>
    <n v="0.96"/>
    <n v="0"/>
    <n v="0"/>
    <n v="0"/>
    <n v="0"/>
    <n v="0.96"/>
    <n v="0"/>
    <n v="0"/>
    <n v="0"/>
    <n v="0"/>
    <n v="0"/>
    <n v="0"/>
    <n v="0"/>
    <n v="0"/>
    <n v="0"/>
  </r>
  <r>
    <s v="AGUILA ELEMENTARY - ELEM EXPENSE CLEARING"/>
    <n v="4007"/>
    <s v="014"/>
    <m/>
    <s v="33-040-063"/>
    <x v="5"/>
    <x v="292"/>
    <s v="063"/>
    <x v="1843"/>
    <s v="ELEMENTARY SCHOOL DISTRICT ACCOUNTS"/>
    <s v="AGUILA ELEMENTARY"/>
    <x v="2318"/>
    <s v="EL EXP CLEARING"/>
    <s v="A"/>
    <s v="Y"/>
    <n v="33"/>
    <n v="40"/>
    <n v="63"/>
    <n v="320930"/>
    <n v="0"/>
    <n v="50252.38"/>
    <s v=" "/>
    <s v=" "/>
    <n v="33001063"/>
    <n v="1519.52"/>
    <n v="85257.18"/>
    <n v="0"/>
    <n v="0"/>
    <n v="133990.04"/>
    <n v="271290.14"/>
    <n v="1642845.54"/>
    <n v="0"/>
    <n v="257.01"/>
    <n v="1422064.79"/>
    <n v="45158.28"/>
    <n v="246980.18"/>
    <n v="0"/>
    <n v="0"/>
    <n v="203341.42"/>
    <n v="271290.14"/>
    <n v="1557588.36"/>
    <n v="0"/>
    <n v="257.01"/>
    <n v="1288074.75"/>
    <n v="0"/>
    <n v="0"/>
    <n v="0"/>
    <n v="0"/>
    <n v="0"/>
  </r>
  <r>
    <s v="AGUILA ELEMENTARY - FED. &amp; STATE GRANTS"/>
    <n v="4007"/>
    <s v="015"/>
    <m/>
    <s v="33-200-063"/>
    <x v="5"/>
    <x v="293"/>
    <s v="063"/>
    <x v="1844"/>
    <s v="ELEMENTARY SCHOOL DISTRICT ACCOUNTS"/>
    <s v="AGUILA ELEMENTARY"/>
    <x v="2319"/>
    <s v="FED. &amp; STATE GRANTS"/>
    <s v="B"/>
    <s v=" "/>
    <n v="33"/>
    <n v="200"/>
    <n v="63"/>
    <n v="322010"/>
    <n v="0"/>
    <n v="-27483.02"/>
    <s v=" "/>
    <s v=" "/>
    <n v="33200063"/>
    <n v="1268.01"/>
    <n v="0"/>
    <n v="18871.599999999999"/>
    <n v="47622.63"/>
    <n v="0"/>
    <n v="-3258.72"/>
    <n v="0"/>
    <n v="259965.82"/>
    <n v="304604.19"/>
    <n v="20414.07"/>
    <n v="19578.419999999998"/>
    <n v="0"/>
    <n v="17544.78"/>
    <n v="41241.39"/>
    <n v="5386.2"/>
    <n v="-3258.72"/>
    <n v="0"/>
    <n v="241094.22"/>
    <n v="256981.56"/>
    <n v="20414.07"/>
    <n v="0"/>
    <n v="0"/>
    <n v="0"/>
    <n v="0"/>
    <n v="0"/>
  </r>
  <r>
    <s v="AGUILA ELEMENTARY - MAINTENANCE AND OPERATIONS ELEMENTARY"/>
    <n v="4007"/>
    <s v="001"/>
    <m/>
    <s v="33-001-063"/>
    <x v="5"/>
    <x v="294"/>
    <s v="063"/>
    <x v="1845"/>
    <s v="ELEMENTARY SCHOOL DISTRICT ACCOUNTS"/>
    <s v="AGUILA ELEMENTARY"/>
    <x v="2320"/>
    <s v="MAINTNCE/OPRTNS ELEM"/>
    <s v="A"/>
    <s v="Y"/>
    <n v="33"/>
    <n v="1"/>
    <n v="63"/>
    <n v="320110"/>
    <n v="0"/>
    <n v="68212.820000000007"/>
    <s v=" "/>
    <s v=" "/>
    <n v="33001063"/>
    <n v="50290.18"/>
    <n v="0"/>
    <n v="58284.86"/>
    <n v="64216.94"/>
    <n v="23854.720000000001"/>
    <n v="81913.3"/>
    <n v="29.54"/>
    <n v="525717.52"/>
    <n v="988772.5"/>
    <n v="449384.04"/>
    <n v="107594.96"/>
    <n v="0"/>
    <n v="58573.66"/>
    <n v="149099.93"/>
    <n v="33221.49"/>
    <n v="81913.3"/>
    <n v="29.54"/>
    <n v="467432.66"/>
    <n v="924555.56"/>
    <n v="425529.32"/>
    <n v="0"/>
    <n v="0"/>
    <n v="0"/>
    <n v="0"/>
    <n v="0"/>
  </r>
  <r>
    <s v="AGUILA ELEMENTARY - NEW SCHOOL FACILITY"/>
    <n v="4007"/>
    <s v="007"/>
    <m/>
    <s v="33-695-063"/>
    <x v="5"/>
    <x v="295"/>
    <s v="063"/>
    <x v="1846"/>
    <s v="ELEMENTARY SCHOOL DISTRICT ACCOUNTS"/>
    <s v="AGUILA ELEMENTARY"/>
    <x v="2321"/>
    <s v="NEW SCHL FACILI"/>
    <s v="B"/>
    <s v=" "/>
    <n v="33"/>
    <n v="695"/>
    <n v="63"/>
    <n v="327770"/>
    <n v="0"/>
    <n v="2.68"/>
    <s v="Y"/>
    <s v=" "/>
    <n v="33695063"/>
    <n v="2.68"/>
    <n v="0"/>
    <n v="0"/>
    <n v="0"/>
    <n v="0"/>
    <n v="2.68"/>
    <n v="0"/>
    <n v="0"/>
    <n v="0"/>
    <n v="0"/>
    <n v="2.68"/>
    <n v="0"/>
    <n v="0"/>
    <n v="0"/>
    <n v="0"/>
    <n v="2.68"/>
    <n v="0"/>
    <n v="0"/>
    <n v="0"/>
    <n v="0"/>
    <n v="0"/>
    <n v="0"/>
    <n v="0"/>
    <n v="0"/>
    <n v="0"/>
  </r>
  <r>
    <s v="AGUILA ELEMENTARY - OTHER MONIES"/>
    <n v="4007"/>
    <s v="016"/>
    <m/>
    <s v="33-002-063"/>
    <x v="5"/>
    <x v="296"/>
    <s v="063"/>
    <x v="1847"/>
    <s v="ELEMENTARY SCHOOL DISTRICT ACCOUNTS"/>
    <s v="AGUILA ELEMENTARY"/>
    <x v="2322"/>
    <s v="OTHER MONIES"/>
    <s v="B"/>
    <s v=" "/>
    <n v="33"/>
    <n v="2"/>
    <n v="63"/>
    <n v="320210"/>
    <n v="0"/>
    <n v="32938.76"/>
    <s v=" "/>
    <s v=" "/>
    <n v="33002063"/>
    <n v="45535.65"/>
    <n v="0"/>
    <n v="0"/>
    <n v="12596.89"/>
    <n v="0"/>
    <n v="28709.27"/>
    <n v="0"/>
    <n v="84733.32"/>
    <n v="111073.39"/>
    <n v="30569.56"/>
    <n v="46720.05"/>
    <n v="0"/>
    <n v="11348.79"/>
    <n v="12970.87"/>
    <n v="437.68"/>
    <n v="28709.27"/>
    <n v="0"/>
    <n v="84733.32"/>
    <n v="98476.5"/>
    <n v="30569.56"/>
    <n v="0"/>
    <n v="0"/>
    <n v="0"/>
    <n v="0"/>
    <n v="0"/>
  </r>
  <r>
    <s v="AGUILA ELEMENTARY - PAYROLL CLEARING - ELEMENTARY"/>
    <n v="4007"/>
    <s v="017"/>
    <m/>
    <s v="33-030-063"/>
    <x v="5"/>
    <x v="297"/>
    <s v="063"/>
    <x v="10"/>
    <s v="ELEMENTARY SCHOOL DISTRICT ACCOUNTS"/>
    <s v="AGUILA ELEMENTARY"/>
    <x v="2323"/>
    <s v="PAYROLL CLEARING  EL"/>
    <s v="A"/>
    <s v="Y"/>
    <n v="33"/>
    <n v="30"/>
    <n v="63"/>
    <n v="320910"/>
    <n v="0"/>
    <n v="0"/>
    <s v=" "/>
    <s v=" "/>
    <n v="33001063"/>
    <n v="0"/>
    <n v="0"/>
    <n v="0"/>
    <n v="0"/>
    <n v="0"/>
    <n v="0"/>
    <n v="1008.55"/>
    <n v="0"/>
    <n v="0"/>
    <n v="1008.55"/>
    <n v="0"/>
    <n v="224.12"/>
    <n v="0"/>
    <n v="0"/>
    <n v="224.12"/>
    <n v="0"/>
    <n v="1008.55"/>
    <n v="0"/>
    <n v="0"/>
    <n v="1008.55"/>
    <n v="0"/>
    <n v="0"/>
    <n v="0"/>
    <n v="0"/>
    <n v="0"/>
  </r>
  <r>
    <s v="AGUILA ELEMENTARY - SCHOOL INVESTMENTS"/>
    <n v="4007"/>
    <s v="018"/>
    <m/>
    <s v="33-795-063"/>
    <x v="5"/>
    <x v="92"/>
    <s v="063"/>
    <x v="10"/>
    <s v="ELEMENTARY SCHOOL DISTRICT ACCOUNTS"/>
    <s v="AGUILA ELEMENTARY"/>
    <x v="2324"/>
    <s v="SCHOOL INVESTMENTS"/>
    <s v="D"/>
    <s v=" "/>
    <n v="33"/>
    <n v="795"/>
    <n v="63"/>
    <n v="328780"/>
    <n v="0"/>
    <n v="0"/>
    <s v=" "/>
    <s v=" "/>
    <s v="        "/>
    <n v="0"/>
    <n v="0"/>
    <n v="0"/>
    <n v="0"/>
    <n v="0"/>
    <n v="0"/>
    <n v="0"/>
    <n v="0"/>
    <n v="0"/>
    <n v="0"/>
    <n v="0"/>
    <n v="0"/>
    <n v="0"/>
    <n v="0"/>
    <n v="0"/>
    <n v="0"/>
    <n v="0"/>
    <n v="0"/>
    <n v="0"/>
    <n v="0"/>
    <n v="0"/>
    <n v="0"/>
    <n v="0"/>
    <n v="0"/>
    <n v="0"/>
  </r>
  <r>
    <s v="AGUILA ELEMENTARY - SOFT CAPITAL OUTLAY"/>
    <n v="4007"/>
    <s v="008"/>
    <m/>
    <s v="33-625-063"/>
    <x v="5"/>
    <x v="298"/>
    <s v="063"/>
    <x v="10"/>
    <s v="ELEMENTARY SCHOOL DISTRICT ACCOUNTS"/>
    <s v="AGUILA ELEMENTARY"/>
    <x v="2325"/>
    <s v="SOFT CAP OUTLAY"/>
    <s v="A"/>
    <s v="Y"/>
    <n v="33"/>
    <n v="625"/>
    <n v="63"/>
    <n v="327530"/>
    <n v="0"/>
    <n v="0"/>
    <s v=" "/>
    <s v="I"/>
    <n v="33001063"/>
    <n v="0"/>
    <n v="0"/>
    <n v="0"/>
    <n v="0"/>
    <n v="0"/>
    <n v="0"/>
    <n v="0"/>
    <n v="0"/>
    <n v="0"/>
    <n v="0"/>
    <n v="0"/>
    <n v="0"/>
    <n v="0"/>
    <n v="0"/>
    <n v="0"/>
    <n v="0"/>
    <n v="0"/>
    <n v="0"/>
    <n v="0"/>
    <n v="0"/>
    <n v="0"/>
    <n v="0"/>
    <n v="0"/>
    <n v="0"/>
    <n v="0"/>
  </r>
  <r>
    <s v="AGUILA ELEMENTARY - STUDENT ACTIVITIES"/>
    <n v="4007"/>
    <s v="019"/>
    <m/>
    <s v="33-850-063"/>
    <x v="5"/>
    <x v="299"/>
    <s v="063"/>
    <x v="1848"/>
    <s v="ELEMENTARY SCHOOL DISTRICT ACCOUNTS"/>
    <s v="AGUILA ELEMENTARY"/>
    <x v="2326"/>
    <s v="STUDENT ACTIVITIES"/>
    <s v="B"/>
    <s v=" "/>
    <n v="33"/>
    <n v="850"/>
    <n v="63"/>
    <n v="328910"/>
    <n v="0"/>
    <n v="622.11"/>
    <s v=" "/>
    <s v=" "/>
    <n v="33850063"/>
    <n v="1694.11"/>
    <n v="0"/>
    <n v="0"/>
    <n v="1072"/>
    <n v="0"/>
    <n v="84.15"/>
    <n v="0"/>
    <n v="7215.06"/>
    <n v="6684.15"/>
    <n v="7.05"/>
    <n v="6664.47"/>
    <n v="0"/>
    <n v="95.05"/>
    <n v="5072"/>
    <n v="6.59"/>
    <n v="84.15"/>
    <n v="0"/>
    <n v="7215.06"/>
    <n v="5612.15"/>
    <n v="7.05"/>
    <n v="0"/>
    <n v="0"/>
    <n v="0"/>
    <n v="0"/>
    <n v="0"/>
  </r>
  <r>
    <s v="AGUILA ELEMENTARY - TAN DEBT SERVICE"/>
    <n v="4007"/>
    <s v="006"/>
    <m/>
    <s v="33-745-063"/>
    <x v="5"/>
    <x v="300"/>
    <s v="063"/>
    <x v="10"/>
    <s v="ELEMENTARY SCHOOL DISTRICT ACCOUNTS"/>
    <s v="AGUILA ELEMENTARY"/>
    <x v="2327"/>
    <s v="TAN DEBT SERVICE"/>
    <s v="D"/>
    <s v=" "/>
    <n v="33"/>
    <n v="745"/>
    <n v="63"/>
    <n v="328430"/>
    <n v="0"/>
    <n v="0"/>
    <s v=" "/>
    <s v=" "/>
    <n v="33745063"/>
    <n v="0"/>
    <n v="0"/>
    <n v="0"/>
    <n v="0"/>
    <n v="0"/>
    <n v="0"/>
    <n v="0"/>
    <n v="0"/>
    <n v="0"/>
    <n v="0"/>
    <n v="0"/>
    <n v="0"/>
    <n v="0"/>
    <n v="0"/>
    <n v="0"/>
    <n v="0"/>
    <n v="0"/>
    <n v="0"/>
    <n v="0"/>
    <n v="0"/>
    <n v="0"/>
    <n v="0"/>
    <n v="0"/>
    <n v="0"/>
    <n v="0"/>
  </r>
  <r>
    <s v="AGUILA ELEMENTARY - TAN PROCEEDS"/>
    <n v="4007"/>
    <s v="020"/>
    <m/>
    <s v="33-645-063"/>
    <x v="5"/>
    <x v="301"/>
    <s v="063"/>
    <x v="10"/>
    <s v="ELEMENTARY SCHOOL DISTRICT ACCOUNTS"/>
    <s v="AGUILA ELEMENTARY"/>
    <x v="2328"/>
    <s v="TAN PROCEEDS"/>
    <s v="A"/>
    <s v="Y"/>
    <n v="33"/>
    <n v="645"/>
    <n v="63"/>
    <n v="327710"/>
    <n v="0"/>
    <n v="0"/>
    <s v=" "/>
    <s v=" "/>
    <n v="33745063"/>
    <n v="0"/>
    <n v="0"/>
    <n v="0"/>
    <n v="0"/>
    <n v="0"/>
    <n v="0"/>
    <n v="0"/>
    <n v="0"/>
    <n v="0"/>
    <n v="0"/>
    <n v="0"/>
    <n v="0"/>
    <n v="0"/>
    <n v="0"/>
    <n v="0"/>
    <n v="0"/>
    <n v="0"/>
    <n v="0"/>
    <n v="0"/>
    <n v="0"/>
    <n v="0"/>
    <n v="0"/>
    <n v="0"/>
    <n v="0"/>
    <n v="0"/>
  </r>
  <r>
    <s v="AGUILA ELEMENTARY - WARRANT CLEARING OTHER"/>
    <n v="4007"/>
    <s v="021"/>
    <m/>
    <s v="33-035-063"/>
    <x v="5"/>
    <x v="21"/>
    <s v="063"/>
    <x v="10"/>
    <s v="ELEMENTARY SCHOOL DISTRICT ACCOUNTS"/>
    <s v="AGUILA ELEMENTARY"/>
    <x v="2329"/>
    <s v="WARRANT CLEAR OTHER"/>
    <s v="B"/>
    <s v=" "/>
    <n v="33"/>
    <n v="35"/>
    <n v="63"/>
    <n v="320925"/>
    <n v="0"/>
    <n v="0"/>
    <s v=" "/>
    <s v=" "/>
    <n v="33001063"/>
    <n v="0"/>
    <n v="0"/>
    <n v="0"/>
    <n v="0"/>
    <n v="0"/>
    <n v="0"/>
    <n v="0"/>
    <n v="0"/>
    <n v="0"/>
    <n v="0"/>
    <n v="0"/>
    <n v="0"/>
    <n v="0"/>
    <n v="0"/>
    <n v="0"/>
    <n v="0"/>
    <n v="0"/>
    <n v="0"/>
    <n v="0"/>
    <n v="0"/>
    <n v="0"/>
    <n v="0"/>
    <n v="0"/>
    <n v="0"/>
    <n v="0"/>
  </r>
  <r>
    <s v="ALHAMBRA ELEMENTARY - ADJACENT WAYS"/>
    <n v="4008"/>
    <s v="002"/>
    <m/>
    <s v="33-620-068"/>
    <x v="5"/>
    <x v="285"/>
    <s v="068"/>
    <x v="1849"/>
    <s v="ELEMENTARY SCHOOL DISTRICT ACCOUNTS"/>
    <s v="ALHAMBRA ELEMENTARY"/>
    <x v="2330"/>
    <s v="ADJACENT WAYS"/>
    <s v="A"/>
    <s v="Y"/>
    <n v="33"/>
    <n v="620"/>
    <n v="68"/>
    <n v="327510"/>
    <n v="0"/>
    <n v="313313.90000000002"/>
    <s v=" "/>
    <s v=" "/>
    <n v="33620068"/>
    <n v="313313.90000000002"/>
    <n v="0"/>
    <n v="0"/>
    <n v="0"/>
    <n v="0"/>
    <n v="312217.95"/>
    <n v="0"/>
    <n v="0"/>
    <n v="411.16"/>
    <n v="1507.11"/>
    <n v="312836.23"/>
    <n v="0"/>
    <n v="0"/>
    <n v="0.55000000000000004"/>
    <n v="478.22"/>
    <n v="312217.95"/>
    <n v="0"/>
    <n v="0"/>
    <n v="411.16"/>
    <n v="1507.11"/>
    <n v="0"/>
    <n v="0"/>
    <n v="0"/>
    <n v="0"/>
    <n v="0"/>
  </r>
  <r>
    <s v="ALHAMBRA ELEMENTARY - BOND BUILDING"/>
    <n v="4008"/>
    <s v="003"/>
    <m/>
    <s v="33-630-068"/>
    <x v="5"/>
    <x v="286"/>
    <s v="068"/>
    <x v="10"/>
    <s v="ELEMENTARY SCHOOL DISTRICT ACCOUNTS"/>
    <s v="ALHAMBRA ELEMENTARY"/>
    <x v="2331"/>
    <s v="BOND BUILDING"/>
    <s v="D"/>
    <s v=" "/>
    <n v="33"/>
    <n v="630"/>
    <n v="68"/>
    <n v="327610"/>
    <n v="0"/>
    <n v="0"/>
    <s v=" "/>
    <s v=" "/>
    <n v="33700068"/>
    <n v="0"/>
    <n v="0"/>
    <n v="0"/>
    <n v="0"/>
    <n v="0"/>
    <n v="0"/>
    <n v="0"/>
    <n v="0"/>
    <n v="0"/>
    <n v="0"/>
    <n v="0"/>
    <n v="0"/>
    <n v="0"/>
    <n v="0"/>
    <n v="0"/>
    <n v="0"/>
    <n v="0"/>
    <n v="0"/>
    <n v="0"/>
    <n v="0"/>
    <n v="0"/>
    <n v="0"/>
    <n v="0"/>
    <n v="0"/>
    <n v="0"/>
  </r>
  <r>
    <s v="ALHAMBRA ELEMENTARY - BUILD AMERICA/QUALIFIED SCHOOL CON BONDS"/>
    <n v="4008"/>
    <s v="010"/>
    <m/>
    <s v="33-637-068"/>
    <x v="5"/>
    <x v="287"/>
    <s v="068"/>
    <x v="10"/>
    <s v="ELEMENTARY SCHOOL DISTRICT ACCOUNTS"/>
    <s v="ALHAMBRA ELEMENTARY"/>
    <x v="2332"/>
    <s v="BUILD AMER BONDS"/>
    <s v="D"/>
    <s v=" "/>
    <n v="33"/>
    <n v="637"/>
    <n v="68"/>
    <n v="327630"/>
    <n v="0"/>
    <n v="0"/>
    <s v="Y"/>
    <s v=" "/>
    <n v="33637068"/>
    <n v="0"/>
    <n v="0"/>
    <n v="0"/>
    <n v="0"/>
    <n v="0"/>
    <n v="0"/>
    <n v="0"/>
    <n v="0"/>
    <n v="0"/>
    <n v="0"/>
    <n v="0"/>
    <n v="0"/>
    <n v="0"/>
    <n v="0"/>
    <n v="0"/>
    <n v="0"/>
    <n v="0"/>
    <n v="0"/>
    <n v="0"/>
    <n v="0"/>
    <n v="0"/>
    <n v="0"/>
    <n v="0"/>
    <n v="0"/>
    <n v="0"/>
  </r>
  <r>
    <s v="ALHAMBRA ELEMENTARY - BUILDING RENEWAL"/>
    <n v="4008"/>
    <s v="004"/>
    <m/>
    <s v="33-690-068"/>
    <x v="5"/>
    <x v="288"/>
    <s v="068"/>
    <x v="10"/>
    <s v="ELEMENTARY SCHOOL DISTRICT ACCOUNTS"/>
    <s v="ALHAMBRA ELEMENTARY"/>
    <x v="2333"/>
    <s v="BUILDING RENEWA"/>
    <s v="B"/>
    <s v=" "/>
    <n v="33"/>
    <n v="690"/>
    <n v="68"/>
    <n v="327750"/>
    <n v="0"/>
    <n v="0"/>
    <s v="Y"/>
    <s v=" "/>
    <n v="33690068"/>
    <n v="0"/>
    <n v="0"/>
    <n v="0"/>
    <n v="0"/>
    <n v="0"/>
    <n v="0"/>
    <n v="0"/>
    <n v="0"/>
    <n v="0"/>
    <n v="0"/>
    <n v="0"/>
    <n v="0"/>
    <n v="0"/>
    <n v="0"/>
    <n v="0"/>
    <n v="0"/>
    <n v="0"/>
    <n v="0"/>
    <n v="0"/>
    <n v="0"/>
    <n v="0"/>
    <n v="0"/>
    <n v="0"/>
    <n v="0"/>
    <n v="0"/>
  </r>
  <r>
    <s v="ALHAMBRA ELEMENTARY - CAPITAL OUTLAY"/>
    <n v="4008"/>
    <s v="005"/>
    <m/>
    <s v="33-610-068"/>
    <x v="5"/>
    <x v="289"/>
    <s v="068"/>
    <x v="1850"/>
    <s v="ELEMENTARY SCHOOL DISTRICT ACCOUNTS"/>
    <s v="ALHAMBRA ELEMENTARY"/>
    <x v="2334"/>
    <s v="CAPITAL OUTLAY"/>
    <s v="A"/>
    <s v="Y"/>
    <n v="33"/>
    <n v="610"/>
    <n v="68"/>
    <n v="327410"/>
    <n v="0"/>
    <n v="7112338.5599999996"/>
    <s v=" "/>
    <s v=" "/>
    <n v="33610068"/>
    <n v="6988586.3799999999"/>
    <n v="0"/>
    <n v="2288.34"/>
    <n v="48356.9"/>
    <n v="169820.74"/>
    <n v="8928726.4199999999"/>
    <n v="0"/>
    <n v="92440.07"/>
    <n v="6467601.04"/>
    <n v="4558773.1100000003"/>
    <n v="6499167.1799999997"/>
    <n v="0"/>
    <n v="0"/>
    <n v="181657.7"/>
    <n v="671076.9"/>
    <n v="8928726.4199999999"/>
    <n v="0"/>
    <n v="90151.73"/>
    <n v="6419244.1399999997"/>
    <n v="4388952.37"/>
    <n v="0"/>
    <n v="0"/>
    <n v="0"/>
    <n v="0"/>
    <n v="0"/>
  </r>
  <r>
    <s v="ALHAMBRA ELEMENTARY - CLASSROOM SITE FUND"/>
    <n v="4008"/>
    <s v="011"/>
    <m/>
    <s v="33-010-068"/>
    <x v="5"/>
    <x v="290"/>
    <s v="068"/>
    <x v="1851"/>
    <s v="ELEMENTARY SCHOOL DISTRICT ACCOUNTS"/>
    <s v="ALHAMBRA ELEMENTARY"/>
    <x v="2335"/>
    <s v="CLASSROOM SITE FUND"/>
    <s v="B"/>
    <s v="Y"/>
    <n v="33"/>
    <n v="10"/>
    <n v="68"/>
    <n v="320310"/>
    <n v="0"/>
    <n v="5960336.0800000001"/>
    <s v=" "/>
    <s v=" "/>
    <n v="33010068"/>
    <n v="6176415.2300000004"/>
    <n v="0"/>
    <n v="0"/>
    <n v="216079.15"/>
    <n v="0"/>
    <n v="5281663.97"/>
    <n v="0"/>
    <n v="3000846.64"/>
    <n v="5036517.18"/>
    <n v="2714342.65"/>
    <n v="6102519.0800000001"/>
    <n v="0"/>
    <n v="375118.74"/>
    <n v="312303.14"/>
    <n v="11080.55"/>
    <n v="5281663.97"/>
    <n v="0"/>
    <n v="3000846.64"/>
    <n v="4820438.03"/>
    <n v="2714342.65"/>
    <n v="0"/>
    <n v="0"/>
    <n v="0"/>
    <n v="0"/>
    <n v="0"/>
  </r>
  <r>
    <s v="ALHAMBRA ELEMENTARY - CREDIT LINE BORROWING"/>
    <n v="4008"/>
    <s v="012"/>
    <m/>
    <s v="33-750-068"/>
    <x v="5"/>
    <x v="192"/>
    <s v="068"/>
    <x v="10"/>
    <s v="ELEMENTARY SCHOOL DISTRICT ACCOUNTS"/>
    <s v="ALHAMBRA ELEMENTARY"/>
    <x v="2336"/>
    <s v="CREDIT LINE BORROW"/>
    <s v="A"/>
    <s v="Y"/>
    <n v="33"/>
    <n v="750"/>
    <n v="68"/>
    <n v="328450"/>
    <n v="0"/>
    <n v="0"/>
    <s v=" "/>
    <s v=" "/>
    <n v="33001068"/>
    <n v="0"/>
    <n v="0"/>
    <n v="0"/>
    <n v="0"/>
    <n v="0"/>
    <n v="603000"/>
    <n v="1902000"/>
    <n v="1299000"/>
    <n v="0"/>
    <n v="0"/>
    <n v="0"/>
    <n v="0"/>
    <n v="0"/>
    <n v="0"/>
    <n v="0"/>
    <n v="603000"/>
    <n v="1902000"/>
    <n v="1299000"/>
    <n v="0"/>
    <n v="0"/>
    <n v="0"/>
    <n v="0"/>
    <n v="0"/>
    <n v="0"/>
    <n v="0"/>
  </r>
  <r>
    <s v="ALHAMBRA ELEMENTARY - CURRENT DEBT SERVICE"/>
    <n v="4008"/>
    <s v="013"/>
    <m/>
    <s v="33-700-068"/>
    <x v="5"/>
    <x v="291"/>
    <s v="068"/>
    <x v="1852"/>
    <s v="ELEMENTARY SCHOOL DISTRICT ACCOUNTS"/>
    <s v="ALHAMBRA ELEMENTARY"/>
    <x v="2337"/>
    <s v="CURRENT DEBT SERVICE"/>
    <s v="D"/>
    <s v=" "/>
    <n v="33"/>
    <n v="700"/>
    <n v="68"/>
    <n v="327810"/>
    <n v="0"/>
    <n v="1438792.01"/>
    <s v=" "/>
    <s v=" "/>
    <n v="33700068"/>
    <n v="1438413.75"/>
    <n v="0"/>
    <n v="0"/>
    <n v="0"/>
    <n v="378.26"/>
    <n v="7897193.4100000001"/>
    <n v="6695164.5"/>
    <n v="0"/>
    <n v="8593.65"/>
    <n v="245356.75"/>
    <n v="1434921.4"/>
    <n v="0"/>
    <n v="0"/>
    <n v="23.26"/>
    <n v="3515.61"/>
    <n v="7897193.4100000001"/>
    <n v="6695164.5"/>
    <n v="0"/>
    <n v="8593.65"/>
    <n v="244978.49"/>
    <n v="0"/>
    <n v="0"/>
    <n v="0"/>
    <n v="0"/>
    <n v="0"/>
  </r>
  <r>
    <s v="ALHAMBRA ELEMENTARY - DEFCNCYS CORRECTION"/>
    <n v="4008"/>
    <s v="009"/>
    <m/>
    <s v="33-685-068"/>
    <x v="5"/>
    <x v="110"/>
    <s v="068"/>
    <x v="10"/>
    <s v="ELEMENTARY SCHOOL DISTRICT ACCOUNTS"/>
    <s v="ALHAMBRA ELEMENTARY"/>
    <x v="2338"/>
    <s v="DEFCNCYS CORREC"/>
    <s v="B"/>
    <s v=" "/>
    <n v="33"/>
    <n v="685"/>
    <n v="68"/>
    <n v="327730"/>
    <n v="0"/>
    <n v="0"/>
    <s v="Y"/>
    <s v=" "/>
    <n v="33685068"/>
    <n v="0"/>
    <n v="0"/>
    <n v="0"/>
    <n v="0"/>
    <n v="0"/>
    <n v="0"/>
    <n v="0"/>
    <n v="0"/>
    <n v="0"/>
    <n v="0"/>
    <n v="0"/>
    <n v="0"/>
    <n v="0"/>
    <n v="0"/>
    <n v="0"/>
    <n v="0"/>
    <n v="0"/>
    <n v="0"/>
    <n v="0"/>
    <n v="0"/>
    <n v="0"/>
    <n v="0"/>
    <n v="0"/>
    <n v="0"/>
    <n v="0"/>
  </r>
  <r>
    <s v="ALHAMBRA ELEMENTARY - ELEM EXPENSE CLEARING"/>
    <n v="4008"/>
    <s v="014"/>
    <m/>
    <s v="33-040-068"/>
    <x v="5"/>
    <x v="292"/>
    <s v="068"/>
    <x v="1853"/>
    <s v="ELEMENTARY SCHOOL DISTRICT ACCOUNTS"/>
    <s v="ALHAMBRA ELEMENTARY"/>
    <x v="2339"/>
    <s v="EL EXP CLEARING"/>
    <s v="A"/>
    <s v="Y"/>
    <n v="33"/>
    <n v="40"/>
    <n v="68"/>
    <n v="320930"/>
    <n v="0"/>
    <n v="200624.34"/>
    <s v=" "/>
    <s v=" "/>
    <n v="33001068"/>
    <n v="643863.07999999996"/>
    <n v="6549651.6399999997"/>
    <n v="0"/>
    <n v="0"/>
    <n v="6106412.9000000004"/>
    <n v="560353.79"/>
    <n v="73853807.359999999"/>
    <n v="0"/>
    <n v="1135120.06"/>
    <n v="74629197.969999999"/>
    <n v="467823.12"/>
    <n v="6959463.0499999998"/>
    <n v="0"/>
    <n v="167381.89000000001"/>
    <n v="7302884.9000000004"/>
    <n v="560353.79"/>
    <n v="67304155.719999999"/>
    <n v="0"/>
    <n v="1135120.06"/>
    <n v="68522785.069999993"/>
    <n v="0"/>
    <n v="0"/>
    <n v="0"/>
    <n v="0"/>
    <n v="0"/>
  </r>
  <r>
    <s v="ALHAMBRA ELEMENTARY - FED. &amp; STATE GRANTS"/>
    <n v="4008"/>
    <s v="015"/>
    <m/>
    <s v="33-200-068"/>
    <x v="5"/>
    <x v="293"/>
    <s v="068"/>
    <x v="1854"/>
    <s v="ELEMENTARY SCHOOL DISTRICT ACCOUNTS"/>
    <s v="ALHAMBRA ELEMENTARY"/>
    <x v="2340"/>
    <s v="FED. &amp; STATE GRANTS"/>
    <s v="B"/>
    <s v=" "/>
    <n v="33"/>
    <n v="200"/>
    <n v="68"/>
    <n v="322010"/>
    <n v="0"/>
    <n v="1270162.55"/>
    <s v=" "/>
    <s v=" "/>
    <n v="33200068"/>
    <n v="1827988.35"/>
    <n v="0"/>
    <n v="211122.23"/>
    <n v="768948.03"/>
    <n v="0"/>
    <n v="2174314.46"/>
    <n v="0"/>
    <n v="10457001.1"/>
    <n v="11716136.939999999"/>
    <n v="354983.93"/>
    <n v="1275042.9099999999"/>
    <n v="0"/>
    <n v="1526739.18"/>
    <n v="986873.01"/>
    <n v="13079.27"/>
    <n v="2174314.46"/>
    <n v="0"/>
    <n v="10245878.869999999"/>
    <n v="10947188.91"/>
    <n v="354983.93"/>
    <n v="0"/>
    <n v="0"/>
    <n v="0"/>
    <n v="0"/>
    <n v="0"/>
  </r>
  <r>
    <s v="ALHAMBRA ELEMENTARY - MAINTENANCE AND OPERATIONS ELEMENTARY"/>
    <n v="4008"/>
    <s v="001"/>
    <m/>
    <s v="33-001-068"/>
    <x v="5"/>
    <x v="294"/>
    <s v="068"/>
    <x v="1855"/>
    <s v="ELEMENTARY SCHOOL DISTRICT ACCOUNTS"/>
    <s v="ALHAMBRA ELEMENTARY"/>
    <x v="2341"/>
    <s v="MAINTNCE/OPRTNS ELEM"/>
    <s v="A"/>
    <s v="Y"/>
    <n v="33"/>
    <n v="1"/>
    <n v="68"/>
    <n v="320110"/>
    <n v="0"/>
    <n v="-8780155.7699999996"/>
    <s v=" "/>
    <s v=" "/>
    <n v="33001068"/>
    <n v="-7544920.4000000004"/>
    <n v="0"/>
    <n v="2783648.04"/>
    <n v="4729313.2"/>
    <n v="710429.79"/>
    <n v="-16753607.470000001"/>
    <n v="1382.13"/>
    <n v="44133295.960000001"/>
    <n v="53195066.450000003"/>
    <n v="17036604.32"/>
    <n v="-5998444.0300000003"/>
    <n v="0"/>
    <n v="2800448.36"/>
    <n v="5687375.1500000004"/>
    <n v="1340450.42"/>
    <n v="-16753607.470000001"/>
    <n v="1382.13"/>
    <n v="41349647.920000002"/>
    <n v="48465753.25"/>
    <n v="16326174.529999999"/>
    <n v="0"/>
    <n v="0"/>
    <n v="0"/>
    <n v="0"/>
    <n v="0"/>
  </r>
  <r>
    <s v="ALHAMBRA ELEMENTARY - NEW SCHOOL FACILITY"/>
    <n v="4008"/>
    <s v="007"/>
    <m/>
    <s v="33-695-068"/>
    <x v="5"/>
    <x v="295"/>
    <s v="068"/>
    <x v="10"/>
    <s v="ELEMENTARY SCHOOL DISTRICT ACCOUNTS"/>
    <s v="ALHAMBRA ELEMENTARY"/>
    <x v="2342"/>
    <s v="NEW SCHL FACILI"/>
    <s v="B"/>
    <s v=" "/>
    <n v="33"/>
    <n v="695"/>
    <n v="68"/>
    <n v="327770"/>
    <n v="0"/>
    <n v="0"/>
    <s v="Y"/>
    <s v=" "/>
    <n v="33695068"/>
    <n v="0"/>
    <n v="0"/>
    <n v="0"/>
    <n v="0"/>
    <n v="0"/>
    <n v="0"/>
    <n v="0"/>
    <n v="0"/>
    <n v="0"/>
    <n v="0"/>
    <n v="0"/>
    <n v="0"/>
    <n v="0"/>
    <n v="0"/>
    <n v="0"/>
    <n v="0"/>
    <n v="0"/>
    <n v="0"/>
    <n v="0"/>
    <n v="0"/>
    <n v="0"/>
    <n v="0"/>
    <n v="0"/>
    <n v="0"/>
    <n v="0"/>
  </r>
  <r>
    <s v="ALHAMBRA ELEMENTARY - OTHER MONIES"/>
    <n v="4008"/>
    <s v="016"/>
    <m/>
    <s v="33-002-068"/>
    <x v="5"/>
    <x v="296"/>
    <s v="068"/>
    <x v="1856"/>
    <s v="ELEMENTARY SCHOOL DISTRICT ACCOUNTS"/>
    <s v="ALHAMBRA ELEMENTARY"/>
    <x v="2343"/>
    <s v="OTHER MONIES"/>
    <s v="B"/>
    <s v=" "/>
    <n v="33"/>
    <n v="2"/>
    <n v="68"/>
    <n v="320210"/>
    <n v="0"/>
    <n v="22228099.899999999"/>
    <s v=" "/>
    <s v=" "/>
    <n v="33002068"/>
    <n v="22007325.079999998"/>
    <n v="0"/>
    <n v="825625.35"/>
    <n v="604850.53"/>
    <n v="0"/>
    <n v="22077300.469999999"/>
    <n v="0"/>
    <n v="8537833.8800000008"/>
    <n v="9239189.0199999996"/>
    <n v="852154.57"/>
    <n v="22095448.920000002"/>
    <n v="0"/>
    <n v="952782.47"/>
    <n v="1175390.69"/>
    <n v="134484.38"/>
    <n v="22077300.469999999"/>
    <n v="0"/>
    <n v="7712208.5300000003"/>
    <n v="8634338.4900000002"/>
    <n v="852154.57"/>
    <n v="0"/>
    <n v="0"/>
    <n v="0"/>
    <n v="0"/>
    <n v="0"/>
  </r>
  <r>
    <s v="ALHAMBRA ELEMENTARY - PAYROLL CLEARING - ELEMENTARY"/>
    <n v="4008"/>
    <s v="017"/>
    <m/>
    <s v="33-030-068"/>
    <x v="5"/>
    <x v="297"/>
    <s v="068"/>
    <x v="1857"/>
    <s v="ELEMENTARY SCHOOL DISTRICT ACCOUNTS"/>
    <s v="ALHAMBRA ELEMENTARY"/>
    <x v="2344"/>
    <s v="PAYROLL CLEARING  EL"/>
    <s v="A"/>
    <s v="Y"/>
    <n v="33"/>
    <n v="30"/>
    <n v="68"/>
    <n v="320910"/>
    <n v="0"/>
    <n v="94321.91"/>
    <s v=" "/>
    <s v=" "/>
    <n v="33001068"/>
    <n v="75983.13"/>
    <n v="243632.64000000001"/>
    <n v="0"/>
    <n v="0"/>
    <n v="261971.42"/>
    <n v="105385.72"/>
    <n v="4831856.8099999996"/>
    <n v="0"/>
    <n v="23080.17"/>
    <n v="4843873.17"/>
    <n v="112716.21"/>
    <n v="324166.24"/>
    <n v="0"/>
    <n v="181.95"/>
    <n v="287615.11"/>
    <n v="105385.72"/>
    <n v="4588224.17"/>
    <n v="0"/>
    <n v="23080.17"/>
    <n v="4581901.75"/>
    <n v="0"/>
    <n v="0"/>
    <n v="0"/>
    <n v="0"/>
    <n v="0"/>
  </r>
  <r>
    <s v="ALHAMBRA ELEMENTARY - SCHOOL INVESTMENTS"/>
    <n v="4008"/>
    <s v="018"/>
    <m/>
    <s v="33-795-068"/>
    <x v="5"/>
    <x v="92"/>
    <s v="068"/>
    <x v="10"/>
    <s v="ELEMENTARY SCHOOL DISTRICT ACCOUNTS"/>
    <s v="ALHAMBRA ELEMENTARY"/>
    <x v="2345"/>
    <s v="SCHOOL INVESTMENTS"/>
    <s v="D"/>
    <s v=" "/>
    <n v="33"/>
    <n v="795"/>
    <n v="68"/>
    <n v="328780"/>
    <n v="0"/>
    <n v="0"/>
    <s v=" "/>
    <s v=" "/>
    <s v="        "/>
    <n v="0"/>
    <n v="0"/>
    <n v="0"/>
    <n v="0"/>
    <n v="0"/>
    <n v="0"/>
    <n v="0"/>
    <n v="0"/>
    <n v="0"/>
    <n v="0"/>
    <n v="0"/>
    <n v="0"/>
    <n v="0"/>
    <n v="0"/>
    <n v="0"/>
    <n v="0"/>
    <n v="0"/>
    <n v="0"/>
    <n v="0"/>
    <n v="0"/>
    <n v="0"/>
    <n v="0"/>
    <n v="0"/>
    <n v="0"/>
    <n v="0"/>
  </r>
  <r>
    <s v="ALHAMBRA ELEMENTARY - SOFT CAPITAL OUTLAY"/>
    <n v="4008"/>
    <s v="008"/>
    <m/>
    <s v="33-625-068"/>
    <x v="5"/>
    <x v="298"/>
    <s v="068"/>
    <x v="10"/>
    <s v="ELEMENTARY SCHOOL DISTRICT ACCOUNTS"/>
    <s v="ALHAMBRA ELEMENTARY"/>
    <x v="2346"/>
    <s v="SOFT CAP OUTLAY"/>
    <s v="A"/>
    <s v="Y"/>
    <n v="33"/>
    <n v="625"/>
    <n v="68"/>
    <n v="327530"/>
    <n v="0"/>
    <n v="0"/>
    <s v=" "/>
    <s v="I"/>
    <n v="33001068"/>
    <n v="0"/>
    <n v="0"/>
    <n v="0"/>
    <n v="0"/>
    <n v="0"/>
    <n v="0"/>
    <n v="0"/>
    <n v="0"/>
    <n v="0"/>
    <n v="0"/>
    <n v="0"/>
    <n v="0"/>
    <n v="0"/>
    <n v="0"/>
    <n v="0"/>
    <n v="0"/>
    <n v="0"/>
    <n v="0"/>
    <n v="0"/>
    <n v="0"/>
    <n v="0"/>
    <n v="0"/>
    <n v="0"/>
    <n v="0"/>
    <n v="0"/>
  </r>
  <r>
    <s v="ALHAMBRA ELEMENTARY - STUDENT ACTIVITIES"/>
    <n v="4008"/>
    <s v="019"/>
    <m/>
    <s v="33-850-068"/>
    <x v="5"/>
    <x v="299"/>
    <s v="068"/>
    <x v="1858"/>
    <s v="ELEMENTARY SCHOOL DISTRICT ACCOUNTS"/>
    <s v="ALHAMBRA ELEMENTARY"/>
    <x v="2347"/>
    <s v="STUDENT ACTIVITIES"/>
    <s v="B"/>
    <s v=" "/>
    <n v="33"/>
    <n v="850"/>
    <n v="68"/>
    <n v="328910"/>
    <n v="0"/>
    <n v="106957.74"/>
    <s v=" "/>
    <s v=" "/>
    <n v="33850068"/>
    <n v="106628.07"/>
    <n v="0"/>
    <n v="1166.18"/>
    <n v="836.51"/>
    <n v="0"/>
    <n v="31443.85"/>
    <n v="0"/>
    <n v="120412.24"/>
    <n v="47386.85"/>
    <n v="2488.5"/>
    <n v="100509.39"/>
    <n v="0"/>
    <n v="9752.51"/>
    <n v="5950.53"/>
    <n v="2316.6999999999998"/>
    <n v="31443.85"/>
    <n v="0"/>
    <n v="119246.06"/>
    <n v="46550.34"/>
    <n v="2488.5"/>
    <n v="0"/>
    <n v="0"/>
    <n v="0"/>
    <n v="0"/>
    <n v="0"/>
  </r>
  <r>
    <s v="ALHAMBRA ELEMENTARY - TAN DEBT SERVICE"/>
    <n v="4008"/>
    <s v="006"/>
    <m/>
    <s v="33-745-068"/>
    <x v="5"/>
    <x v="300"/>
    <s v="068"/>
    <x v="10"/>
    <s v="ELEMENTARY SCHOOL DISTRICT ACCOUNTS"/>
    <s v="ALHAMBRA ELEMENTARY"/>
    <x v="2348"/>
    <s v="TAN DEBT SERVICE"/>
    <s v="D"/>
    <s v=" "/>
    <n v="33"/>
    <n v="745"/>
    <n v="68"/>
    <n v="328430"/>
    <n v="0"/>
    <n v="0"/>
    <s v=" "/>
    <s v=" "/>
    <n v="33745068"/>
    <n v="0"/>
    <n v="0"/>
    <n v="0"/>
    <n v="0"/>
    <n v="0"/>
    <n v="0"/>
    <n v="0"/>
    <n v="0"/>
    <n v="0"/>
    <n v="0"/>
    <n v="0"/>
    <n v="0"/>
    <n v="0"/>
    <n v="0"/>
    <n v="0"/>
    <n v="0"/>
    <n v="0"/>
    <n v="0"/>
    <n v="0"/>
    <n v="0"/>
    <n v="0"/>
    <n v="0"/>
    <n v="0"/>
    <n v="0"/>
    <n v="0"/>
  </r>
  <r>
    <s v="ALHAMBRA ELEMENTARY - TAN PROCEEDS"/>
    <n v="4008"/>
    <s v="020"/>
    <m/>
    <s v="33-645-068"/>
    <x v="5"/>
    <x v="301"/>
    <s v="068"/>
    <x v="10"/>
    <s v="ELEMENTARY SCHOOL DISTRICT ACCOUNTS"/>
    <s v="ALHAMBRA ELEMENTARY"/>
    <x v="2349"/>
    <s v="TAN PROCEEDS"/>
    <s v="A"/>
    <s v="Y"/>
    <n v="33"/>
    <n v="645"/>
    <n v="68"/>
    <n v="327710"/>
    <n v="0"/>
    <n v="0"/>
    <s v=" "/>
    <s v=" "/>
    <n v="33745068"/>
    <n v="0"/>
    <n v="0"/>
    <n v="0"/>
    <n v="0"/>
    <n v="0"/>
    <n v="0"/>
    <n v="0"/>
    <n v="0"/>
    <n v="0"/>
    <n v="0"/>
    <n v="0"/>
    <n v="0"/>
    <n v="0"/>
    <n v="0"/>
    <n v="0"/>
    <n v="0"/>
    <n v="0"/>
    <n v="0"/>
    <n v="0"/>
    <n v="0"/>
    <n v="0"/>
    <n v="0"/>
    <n v="0"/>
    <n v="0"/>
    <n v="0"/>
  </r>
  <r>
    <s v="ALHAMBRA ELEMENTARY - WARRANT CLEARING OTHER"/>
    <n v="4008"/>
    <s v="021"/>
    <m/>
    <s v="33-035-068"/>
    <x v="5"/>
    <x v="21"/>
    <s v="068"/>
    <x v="10"/>
    <s v="ELEMENTARY SCHOOL DISTRICT ACCOUNTS"/>
    <s v="ALHAMBRA ELEMENTARY"/>
    <x v="2350"/>
    <s v="WARRANT CLEAR OTHER"/>
    <s v="B"/>
    <s v=" "/>
    <n v="33"/>
    <n v="35"/>
    <n v="68"/>
    <n v="320925"/>
    <n v="0"/>
    <n v="0"/>
    <s v=" "/>
    <s v=" "/>
    <n v="33001068"/>
    <n v="0"/>
    <n v="0"/>
    <n v="0"/>
    <n v="0"/>
    <n v="0"/>
    <n v="0"/>
    <n v="467.53"/>
    <n v="0"/>
    <n v="0"/>
    <n v="467.53"/>
    <n v="0"/>
    <n v="0"/>
    <n v="0"/>
    <n v="0"/>
    <n v="0"/>
    <n v="0"/>
    <n v="467.53"/>
    <n v="0"/>
    <n v="0"/>
    <n v="467.53"/>
    <n v="0"/>
    <n v="0"/>
    <n v="0"/>
    <n v="0"/>
    <n v="0"/>
  </r>
  <r>
    <s v="ARLINGTON ELEMENTARY - ADJACENT WAYS"/>
    <n v="4009"/>
    <s v="002"/>
    <m/>
    <s v="33-620-047"/>
    <x v="5"/>
    <x v="285"/>
    <s v="047"/>
    <x v="10"/>
    <s v="ELEMENTARY SCHOOL DISTRICT ACCOUNTS"/>
    <s v="ARLINGTON ELEMENTARY"/>
    <x v="2351"/>
    <s v="ADJACENT WAYS"/>
    <s v="A"/>
    <s v="Y"/>
    <n v="33"/>
    <n v="620"/>
    <n v="47"/>
    <n v="327510"/>
    <n v="0"/>
    <n v="0"/>
    <s v=" "/>
    <s v=" "/>
    <n v="33620047"/>
    <n v="0"/>
    <n v="0"/>
    <n v="0"/>
    <n v="0"/>
    <n v="0"/>
    <n v="0"/>
    <n v="0"/>
    <n v="0"/>
    <n v="0"/>
    <n v="0"/>
    <n v="0"/>
    <n v="0"/>
    <n v="0"/>
    <n v="0"/>
    <n v="0"/>
    <n v="0"/>
    <n v="0"/>
    <n v="0"/>
    <n v="0"/>
    <n v="0"/>
    <n v="0"/>
    <n v="0"/>
    <n v="0"/>
    <n v="0"/>
    <n v="0"/>
  </r>
  <r>
    <s v="ARLINGTON ELEMENTARY - BOND BUILDING"/>
    <n v="4009"/>
    <s v="003"/>
    <m/>
    <s v="33-630-047"/>
    <x v="5"/>
    <x v="286"/>
    <s v="047"/>
    <x v="1859"/>
    <s v="ELEMENTARY SCHOOL DISTRICT ACCOUNTS"/>
    <s v="ARLINGTON ELEMENTARY"/>
    <x v="2352"/>
    <s v="BOND BUILDING"/>
    <s v="D"/>
    <s v=" "/>
    <n v="33"/>
    <n v="630"/>
    <n v="47"/>
    <n v="327610"/>
    <n v="0"/>
    <n v="588714.59"/>
    <s v=" "/>
    <s v=" "/>
    <n v="33700047"/>
    <n v="600065.79"/>
    <n v="0"/>
    <n v="0"/>
    <n v="11351.2"/>
    <n v="0"/>
    <n v="1397540.49"/>
    <n v="0"/>
    <n v="0"/>
    <n v="1008939.01"/>
    <n v="200113.11"/>
    <n v="805398.9"/>
    <n v="0"/>
    <n v="0"/>
    <n v="405446.22"/>
    <n v="200113.11"/>
    <n v="1397540.49"/>
    <n v="0"/>
    <n v="0"/>
    <n v="997587.81"/>
    <n v="200113.11"/>
    <n v="0"/>
    <n v="0"/>
    <n v="0"/>
    <n v="0"/>
    <n v="0"/>
  </r>
  <r>
    <s v="ARLINGTON ELEMENTARY - BUILD AMERICA/QUALIFIED SCHOOL CON BONDS"/>
    <n v="4009"/>
    <s v="010"/>
    <m/>
    <s v="33-637-047"/>
    <x v="5"/>
    <x v="287"/>
    <s v="047"/>
    <x v="10"/>
    <s v="ELEMENTARY SCHOOL DISTRICT ACCOUNTS"/>
    <s v="ARLINGTON ELEMENTARY"/>
    <x v="2353"/>
    <s v="BUILD AMER BONDS"/>
    <s v="D"/>
    <s v=" "/>
    <n v="33"/>
    <n v="637"/>
    <n v="47"/>
    <n v="327630"/>
    <n v="0"/>
    <n v="0"/>
    <s v="Y"/>
    <s v=" "/>
    <n v="33637047"/>
    <n v="0"/>
    <n v="0"/>
    <n v="0"/>
    <n v="0"/>
    <n v="0"/>
    <n v="0"/>
    <n v="0"/>
    <n v="0"/>
    <n v="0"/>
    <n v="0"/>
    <n v="0"/>
    <n v="0"/>
    <n v="0"/>
    <n v="0"/>
    <n v="0"/>
    <n v="0"/>
    <n v="0"/>
    <n v="0"/>
    <n v="0"/>
    <n v="0"/>
    <n v="0"/>
    <n v="0"/>
    <n v="0"/>
    <n v="0"/>
    <n v="0"/>
  </r>
  <r>
    <s v="ARLINGTON ELEMENTARY - BUILDING RENEWAL"/>
    <n v="4009"/>
    <s v="004"/>
    <m/>
    <s v="33-690-047"/>
    <x v="5"/>
    <x v="288"/>
    <s v="047"/>
    <x v="1860"/>
    <s v="ELEMENTARY SCHOOL DISTRICT ACCOUNTS"/>
    <s v="ARLINGTON ELEMENTARY"/>
    <x v="2354"/>
    <s v="BUILDING RENEWA"/>
    <s v="B"/>
    <s v=" "/>
    <n v="33"/>
    <n v="690"/>
    <n v="47"/>
    <n v="327750"/>
    <n v="0"/>
    <n v="1937.64"/>
    <s v="Y"/>
    <s v=" "/>
    <n v="33690047"/>
    <n v="1937.64"/>
    <n v="0"/>
    <n v="0"/>
    <n v="0"/>
    <n v="0"/>
    <n v="1930.77"/>
    <n v="0"/>
    <n v="0"/>
    <n v="2.44"/>
    <n v="9.31"/>
    <n v="1934.7"/>
    <n v="0"/>
    <n v="0"/>
    <n v="0"/>
    <n v="2.94"/>
    <n v="1930.77"/>
    <n v="0"/>
    <n v="0"/>
    <n v="2.44"/>
    <n v="9.31"/>
    <n v="0"/>
    <n v="0"/>
    <n v="0"/>
    <n v="0"/>
    <n v="0"/>
  </r>
  <r>
    <s v="ARLINGTON ELEMENTARY - CAPITAL OUTLAY"/>
    <n v="4009"/>
    <s v="005"/>
    <m/>
    <s v="33-610-047"/>
    <x v="5"/>
    <x v="289"/>
    <s v="047"/>
    <x v="1861"/>
    <s v="ELEMENTARY SCHOOL DISTRICT ACCOUNTS"/>
    <s v="ARLINGTON ELEMENTARY"/>
    <x v="2355"/>
    <s v="CAPITAL OUTLAY"/>
    <s v="A"/>
    <s v="Y"/>
    <n v="33"/>
    <n v="610"/>
    <n v="47"/>
    <n v="327410"/>
    <n v="0"/>
    <n v="556808.81000000006"/>
    <s v=" "/>
    <s v=" "/>
    <n v="33610047"/>
    <n v="453733.38"/>
    <n v="0"/>
    <n v="0"/>
    <n v="757.98"/>
    <n v="103833.41"/>
    <n v="256080.46"/>
    <n v="0"/>
    <n v="0"/>
    <n v="28704.55"/>
    <n v="329432.90000000002"/>
    <n v="452672.33"/>
    <n v="0"/>
    <n v="0"/>
    <n v="1764.14"/>
    <n v="2825.19"/>
    <n v="256080.46"/>
    <n v="0"/>
    <n v="0"/>
    <n v="27946.57"/>
    <n v="225599.49"/>
    <n v="0"/>
    <n v="0"/>
    <n v="0"/>
    <n v="0"/>
    <n v="0"/>
  </r>
  <r>
    <s v="ARLINGTON ELEMENTARY - CLASSROOM SITE FUND"/>
    <n v="4009"/>
    <s v="011"/>
    <m/>
    <s v="33-010-047"/>
    <x v="5"/>
    <x v="290"/>
    <s v="047"/>
    <x v="1862"/>
    <s v="ELEMENTARY SCHOOL DISTRICT ACCOUNTS"/>
    <s v="ARLINGTON ELEMENTARY"/>
    <x v="2356"/>
    <s v="CLASSROOM SITE FUND"/>
    <s v="B"/>
    <s v="Y"/>
    <n v="33"/>
    <n v="10"/>
    <n v="47"/>
    <n v="320310"/>
    <n v="0"/>
    <n v="170375.59"/>
    <s v=" "/>
    <s v=" "/>
    <n v="33010047"/>
    <n v="170375.59"/>
    <n v="0"/>
    <n v="0"/>
    <n v="0"/>
    <n v="0"/>
    <n v="106228.79"/>
    <n v="0"/>
    <n v="63671.519999999997"/>
    <n v="135.05000000000001"/>
    <n v="610.33000000000004"/>
    <n v="162179.85"/>
    <n v="0"/>
    <n v="7958.94"/>
    <n v="0"/>
    <n v="236.8"/>
    <n v="106228.79"/>
    <n v="0"/>
    <n v="63671.519999999997"/>
    <n v="135.05000000000001"/>
    <n v="610.33000000000004"/>
    <n v="0"/>
    <n v="0"/>
    <n v="0"/>
    <n v="0"/>
    <n v="0"/>
  </r>
  <r>
    <s v="ARLINGTON ELEMENTARY - CREDIT LINE BORROWING"/>
    <n v="4009"/>
    <s v="012"/>
    <m/>
    <s v="33-750-047"/>
    <x v="5"/>
    <x v="192"/>
    <s v="047"/>
    <x v="10"/>
    <s v="ELEMENTARY SCHOOL DISTRICT ACCOUNTS"/>
    <s v="ARLINGTON ELEMENTARY"/>
    <x v="2357"/>
    <s v="CREDIT LINE BORROW"/>
    <s v="A"/>
    <s v="Y"/>
    <n v="33"/>
    <n v="750"/>
    <n v="47"/>
    <n v="328450"/>
    <n v="0"/>
    <n v="0"/>
    <s v=" "/>
    <s v=" "/>
    <n v="33001047"/>
    <n v="0"/>
    <n v="0"/>
    <n v="0"/>
    <n v="0"/>
    <n v="0"/>
    <n v="0"/>
    <n v="0"/>
    <n v="0"/>
    <n v="0"/>
    <n v="0"/>
    <n v="0"/>
    <n v="0"/>
    <n v="0"/>
    <n v="0"/>
    <n v="0"/>
    <n v="0"/>
    <n v="0"/>
    <n v="0"/>
    <n v="0"/>
    <n v="0"/>
    <n v="0"/>
    <n v="0"/>
    <n v="0"/>
    <n v="0"/>
    <n v="0"/>
  </r>
  <r>
    <s v="ARLINGTON ELEMENTARY - CURRENT DEBT SERVICE"/>
    <n v="4009"/>
    <s v="013"/>
    <m/>
    <s v="33-700-047"/>
    <x v="5"/>
    <x v="291"/>
    <s v="047"/>
    <x v="1863"/>
    <s v="ELEMENTARY SCHOOL DISTRICT ACCOUNTS"/>
    <s v="ARLINGTON ELEMENTARY"/>
    <x v="2358"/>
    <s v="CURRENT DEBT SERVICE"/>
    <s v="D"/>
    <s v=" "/>
    <n v="33"/>
    <n v="700"/>
    <n v="47"/>
    <n v="327810"/>
    <n v="0"/>
    <n v="229986.38"/>
    <s v=" "/>
    <s v=" "/>
    <n v="33700047"/>
    <n v="146390.46"/>
    <n v="0"/>
    <n v="0"/>
    <n v="0"/>
    <n v="83595.92"/>
    <n v="286461.07"/>
    <n v="322140.11"/>
    <n v="0"/>
    <n v="4446.07"/>
    <n v="270111.49"/>
    <n v="143344.17000000001"/>
    <n v="0"/>
    <n v="0"/>
    <n v="0"/>
    <n v="3046.29"/>
    <n v="286461.07"/>
    <n v="322140.11"/>
    <n v="0"/>
    <n v="4446.07"/>
    <n v="186515.57"/>
    <n v="0"/>
    <n v="0"/>
    <n v="0"/>
    <n v="0"/>
    <n v="0"/>
  </r>
  <r>
    <s v="ARLINGTON ELEMENTARY - DEFCNCYS CORRECTION"/>
    <n v="4009"/>
    <s v="009"/>
    <m/>
    <s v="33-685-047"/>
    <x v="5"/>
    <x v="110"/>
    <s v="047"/>
    <x v="10"/>
    <s v="ELEMENTARY SCHOOL DISTRICT ACCOUNTS"/>
    <s v="ARLINGTON ELEMENTARY"/>
    <x v="2359"/>
    <s v="DEFCNCYS CORREC"/>
    <s v="B"/>
    <s v=" "/>
    <n v="33"/>
    <n v="685"/>
    <n v="47"/>
    <n v="327730"/>
    <n v="0"/>
    <n v="0"/>
    <s v="Y"/>
    <s v=" "/>
    <n v="33685047"/>
    <n v="0.15"/>
    <n v="0"/>
    <n v="0"/>
    <n v="0.15"/>
    <n v="0"/>
    <n v="0.15"/>
    <n v="0"/>
    <n v="0"/>
    <n v="0.15"/>
    <n v="0"/>
    <n v="0.15"/>
    <n v="0"/>
    <n v="0"/>
    <n v="0"/>
    <n v="0"/>
    <n v="0.15"/>
    <n v="0"/>
    <n v="0"/>
    <n v="0"/>
    <n v="0"/>
    <n v="0"/>
    <n v="0"/>
    <n v="0"/>
    <n v="0"/>
    <n v="0"/>
  </r>
  <r>
    <s v="ARLINGTON ELEMENTARY - ELEM EXPENSE CLEARING"/>
    <n v="4009"/>
    <s v="014"/>
    <m/>
    <s v="33-040-047"/>
    <x v="5"/>
    <x v="292"/>
    <s v="047"/>
    <x v="1864"/>
    <s v="ELEMENTARY SCHOOL DISTRICT ACCOUNTS"/>
    <s v="ARLINGTON ELEMENTARY"/>
    <x v="2360"/>
    <s v="EL EXP CLEARING"/>
    <s v="A"/>
    <s v="Y"/>
    <n v="33"/>
    <n v="40"/>
    <n v="47"/>
    <n v="320930"/>
    <n v="0"/>
    <n v="34324.76"/>
    <s v=" "/>
    <s v=" "/>
    <n v="33001047"/>
    <n v="228513.81"/>
    <n v="354717.94"/>
    <n v="0"/>
    <n v="0"/>
    <n v="160528.89000000001"/>
    <n v="119373.5"/>
    <n v="2603943.16"/>
    <n v="0"/>
    <n v="216461.84"/>
    <n v="2735356.26"/>
    <n v="12778.08"/>
    <n v="160207.60999999999"/>
    <n v="0"/>
    <n v="216461.84"/>
    <n v="592405.18000000005"/>
    <n v="119373.5"/>
    <n v="2249225.2200000002"/>
    <n v="0"/>
    <n v="216461.84"/>
    <n v="2574827.37"/>
    <n v="0"/>
    <n v="0"/>
    <n v="0"/>
    <n v="0"/>
    <n v="0"/>
  </r>
  <r>
    <s v="ARLINGTON ELEMENTARY - FED. &amp; STATE GRANTS"/>
    <n v="4009"/>
    <s v="015"/>
    <m/>
    <s v="33-200-047"/>
    <x v="5"/>
    <x v="293"/>
    <s v="047"/>
    <x v="1865"/>
    <s v="ELEMENTARY SCHOOL DISTRICT ACCOUNTS"/>
    <s v="ARLINGTON ELEMENTARY"/>
    <x v="2361"/>
    <s v="FED. &amp; STATE GRANTS"/>
    <s v="B"/>
    <s v=" "/>
    <n v="33"/>
    <n v="200"/>
    <n v="47"/>
    <n v="322010"/>
    <n v="0"/>
    <n v="-38781.15"/>
    <s v=" "/>
    <s v=" "/>
    <n v="33200047"/>
    <n v="-21439.95"/>
    <n v="0"/>
    <n v="0"/>
    <n v="17341.2"/>
    <n v="0"/>
    <n v="-24455.35"/>
    <n v="0"/>
    <n v="203522.19"/>
    <n v="223626.94"/>
    <n v="5778.95"/>
    <n v="-1968.35"/>
    <n v="0"/>
    <n v="0"/>
    <n v="21624.14"/>
    <n v="2152.54"/>
    <n v="-24455.35"/>
    <n v="0"/>
    <n v="203522.19"/>
    <n v="206285.74"/>
    <n v="5778.95"/>
    <n v="0"/>
    <n v="0"/>
    <n v="0"/>
    <n v="0"/>
    <n v="0"/>
  </r>
  <r>
    <s v="ARLINGTON ELEMENTARY - MAINTENANCE AND OPERATIONS ELEMENTARY"/>
    <n v="4009"/>
    <s v="001"/>
    <m/>
    <s v="33-001-047"/>
    <x v="5"/>
    <x v="294"/>
    <s v="047"/>
    <x v="1866"/>
    <s v="ELEMENTARY SCHOOL DISTRICT ACCOUNTS"/>
    <s v="ARLINGTON ELEMENTARY"/>
    <x v="2362"/>
    <s v="MAINTNCE/OPRTNS ELEM"/>
    <s v="A"/>
    <s v="Y"/>
    <n v="33"/>
    <n v="1"/>
    <n v="47"/>
    <n v="320110"/>
    <n v="0"/>
    <n v="929.5"/>
    <s v=" "/>
    <s v=" "/>
    <n v="33001047"/>
    <n v="-297828.89"/>
    <n v="0"/>
    <n v="0"/>
    <n v="124280.25"/>
    <n v="423038.64"/>
    <n v="59753.7"/>
    <n v="0"/>
    <n v="0"/>
    <n v="1452336.51"/>
    <n v="1393512.31"/>
    <n v="-165628.67000000001"/>
    <n v="0"/>
    <n v="0"/>
    <n v="152777.54"/>
    <n v="20577.32"/>
    <n v="59753.7"/>
    <n v="0"/>
    <n v="0"/>
    <n v="1328056.26"/>
    <n v="970473.67"/>
    <n v="0"/>
    <n v="0"/>
    <n v="0"/>
    <n v="0"/>
    <n v="0"/>
  </r>
  <r>
    <s v="ARLINGTON ELEMENTARY - NEW SCHOOL FACILITY"/>
    <n v="4009"/>
    <s v="007"/>
    <m/>
    <s v="33-695-047"/>
    <x v="5"/>
    <x v="295"/>
    <s v="047"/>
    <x v="1867"/>
    <s v="ELEMENTARY SCHOOL DISTRICT ACCOUNTS"/>
    <s v="ARLINGTON ELEMENTARY"/>
    <x v="2363"/>
    <s v="NEW SCHL FACILI"/>
    <s v="B"/>
    <s v=" "/>
    <n v="33"/>
    <n v="695"/>
    <n v="47"/>
    <n v="327770"/>
    <n v="0"/>
    <n v="2059.9299999999998"/>
    <s v="Y"/>
    <s v=" "/>
    <n v="33695047"/>
    <n v="2059.9299999999998"/>
    <n v="0"/>
    <n v="0"/>
    <n v="0"/>
    <n v="0"/>
    <n v="2052.61"/>
    <n v="0"/>
    <n v="0"/>
    <n v="2.6"/>
    <n v="9.92"/>
    <n v="2056.7800000000002"/>
    <n v="0"/>
    <n v="0"/>
    <n v="0"/>
    <n v="3.15"/>
    <n v="2052.61"/>
    <n v="0"/>
    <n v="0"/>
    <n v="2.6"/>
    <n v="9.92"/>
    <n v="0"/>
    <n v="0"/>
    <n v="0"/>
    <n v="0"/>
    <n v="0"/>
  </r>
  <r>
    <s v="ARLINGTON ELEMENTARY - OTHER MONIES"/>
    <n v="4009"/>
    <s v="016"/>
    <m/>
    <s v="33-002-047"/>
    <x v="5"/>
    <x v="296"/>
    <s v="047"/>
    <x v="1868"/>
    <s v="ELEMENTARY SCHOOL DISTRICT ACCOUNTS"/>
    <s v="ARLINGTON ELEMENTARY"/>
    <x v="2364"/>
    <s v="OTHER MONIES"/>
    <s v="B"/>
    <s v=" "/>
    <n v="33"/>
    <n v="2"/>
    <n v="47"/>
    <n v="320210"/>
    <n v="0"/>
    <n v="227461.03"/>
    <s v=" "/>
    <s v=" "/>
    <n v="33002047"/>
    <n v="223923.62"/>
    <n v="0"/>
    <n v="15467.81"/>
    <n v="13201.68"/>
    <n v="1271.28"/>
    <n v="189824.19"/>
    <n v="0"/>
    <n v="198141.11"/>
    <n v="169107.36"/>
    <n v="8603.09"/>
    <n v="218762.39"/>
    <n v="0"/>
    <n v="20158.099999999999"/>
    <n v="16723.96"/>
    <n v="1727.09"/>
    <n v="189824.19"/>
    <n v="0"/>
    <n v="182673.3"/>
    <n v="155905.68"/>
    <n v="7331.81"/>
    <n v="0"/>
    <n v="0"/>
    <n v="0"/>
    <n v="0"/>
    <n v="0"/>
  </r>
  <r>
    <s v="ARLINGTON ELEMENTARY - PAYROLL CLEARING - ELEMENTARY"/>
    <n v="4009"/>
    <s v="017"/>
    <m/>
    <s v="33-030-047"/>
    <x v="5"/>
    <x v="297"/>
    <s v="047"/>
    <x v="1869"/>
    <s v="ELEMENTARY SCHOOL DISTRICT ACCOUNTS"/>
    <s v="ARLINGTON ELEMENTARY"/>
    <x v="2365"/>
    <s v="PAYROLL CLEARING  EL"/>
    <s v="A"/>
    <s v="Y"/>
    <n v="33"/>
    <n v="30"/>
    <n v="47"/>
    <n v="320910"/>
    <n v="0"/>
    <n v="2424.66"/>
    <s v=" "/>
    <s v=" "/>
    <n v="33001047"/>
    <n v="501.89"/>
    <n v="3209.37"/>
    <n v="0"/>
    <n v="0"/>
    <n v="5132.1400000000003"/>
    <n v="8652.2000000000007"/>
    <n v="61222.33"/>
    <n v="0"/>
    <n v="2436.4499999999998"/>
    <n v="57431.24"/>
    <n v="1702.5"/>
    <n v="6061.1"/>
    <n v="0"/>
    <n v="0"/>
    <n v="4860.49"/>
    <n v="8652.2000000000007"/>
    <n v="58012.959999999999"/>
    <n v="0"/>
    <n v="2436.4499999999998"/>
    <n v="52299.1"/>
    <n v="0"/>
    <n v="0"/>
    <n v="0"/>
    <n v="0"/>
    <n v="0"/>
  </r>
  <r>
    <s v="ARLINGTON ELEMENTARY - SCHOOL INVESTMENTS"/>
    <n v="4009"/>
    <s v="018"/>
    <m/>
    <s v="33-795-047"/>
    <x v="5"/>
    <x v="92"/>
    <s v="047"/>
    <x v="10"/>
    <s v="ELEMENTARY SCHOOL DISTRICT ACCOUNTS"/>
    <s v="ARLINGTON ELEMENTARY"/>
    <x v="2366"/>
    <s v="SCHOOL INVESTMENTS"/>
    <s v="D"/>
    <s v=" "/>
    <n v="33"/>
    <n v="795"/>
    <n v="47"/>
    <n v="328780"/>
    <n v="0"/>
    <n v="0"/>
    <s v=" "/>
    <s v=" "/>
    <s v="        "/>
    <n v="0"/>
    <n v="0"/>
    <n v="0"/>
    <n v="0"/>
    <n v="0"/>
    <n v="0"/>
    <n v="0"/>
    <n v="0"/>
    <n v="0"/>
    <n v="0"/>
    <n v="0"/>
    <n v="0"/>
    <n v="0"/>
    <n v="0"/>
    <n v="0"/>
    <n v="0"/>
    <n v="0"/>
    <n v="0"/>
    <n v="0"/>
    <n v="0"/>
    <n v="0"/>
    <n v="0"/>
    <n v="0"/>
    <n v="0"/>
    <n v="0"/>
  </r>
  <r>
    <s v="ARLINGTON ELEMENTARY - SOFT CAPITAL OUTLAY"/>
    <n v="4009"/>
    <s v="008"/>
    <m/>
    <s v="33-625-047"/>
    <x v="5"/>
    <x v="298"/>
    <s v="047"/>
    <x v="10"/>
    <s v="ELEMENTARY SCHOOL DISTRICT ACCOUNTS"/>
    <s v="ARLINGTON ELEMENTARY"/>
    <x v="2367"/>
    <s v="SOFT CAP OUTLAY"/>
    <s v="A"/>
    <s v="Y"/>
    <n v="33"/>
    <n v="625"/>
    <n v="47"/>
    <n v="327530"/>
    <n v="0"/>
    <n v="0"/>
    <s v=" "/>
    <s v="I"/>
    <n v="33001047"/>
    <n v="0"/>
    <n v="0"/>
    <n v="0"/>
    <n v="0"/>
    <n v="0"/>
    <n v="0"/>
    <n v="0"/>
    <n v="0"/>
    <n v="3452.42"/>
    <n v="3452.42"/>
    <n v="0"/>
    <n v="0"/>
    <n v="0"/>
    <n v="0"/>
    <n v="0"/>
    <n v="0"/>
    <n v="0"/>
    <n v="0"/>
    <n v="3452.42"/>
    <n v="3452.42"/>
    <n v="0"/>
    <n v="0"/>
    <n v="0"/>
    <n v="0"/>
    <n v="0"/>
  </r>
  <r>
    <s v="ARLINGTON ELEMENTARY - STUDENT ACTIVITIES"/>
    <n v="4009"/>
    <s v="019"/>
    <m/>
    <s v="33-850-047"/>
    <x v="5"/>
    <x v="299"/>
    <s v="047"/>
    <x v="10"/>
    <s v="ELEMENTARY SCHOOL DISTRICT ACCOUNTS"/>
    <s v="ARLINGTON ELEMENTARY"/>
    <x v="2368"/>
    <s v="STUDENT ACTIVITIES"/>
    <s v="B"/>
    <s v=" "/>
    <n v="33"/>
    <n v="850"/>
    <n v="47"/>
    <n v="328910"/>
    <n v="0"/>
    <n v="0"/>
    <s v=" "/>
    <s v=" "/>
    <n v="33850047"/>
    <n v="0"/>
    <n v="0"/>
    <n v="0"/>
    <n v="0"/>
    <n v="0"/>
    <n v="0"/>
    <n v="0"/>
    <n v="0"/>
    <n v="0"/>
    <n v="0"/>
    <n v="0"/>
    <n v="0"/>
    <n v="0"/>
    <n v="0"/>
    <n v="0"/>
    <n v="0"/>
    <n v="0"/>
    <n v="0"/>
    <n v="0"/>
    <n v="0"/>
    <n v="0"/>
    <n v="0"/>
    <n v="0"/>
    <n v="0"/>
    <n v="0"/>
  </r>
  <r>
    <s v="ARLINGTON ELEMENTARY - TAN DEBT SERVICE"/>
    <n v="4009"/>
    <s v="006"/>
    <m/>
    <s v="33-745-047"/>
    <x v="5"/>
    <x v="300"/>
    <s v="047"/>
    <x v="10"/>
    <s v="ELEMENTARY SCHOOL DISTRICT ACCOUNTS"/>
    <s v="ARLINGTON ELEMENTARY"/>
    <x v="2369"/>
    <s v="TAN DEBT SERVICE"/>
    <s v="D"/>
    <s v=" "/>
    <n v="33"/>
    <n v="745"/>
    <n v="47"/>
    <n v="328430"/>
    <n v="0"/>
    <n v="0"/>
    <s v=" "/>
    <s v=" "/>
    <n v="33745047"/>
    <n v="0"/>
    <n v="0"/>
    <n v="0"/>
    <n v="0"/>
    <n v="0"/>
    <n v="0"/>
    <n v="0"/>
    <n v="0"/>
    <n v="0"/>
    <n v="0"/>
    <n v="0"/>
    <n v="0"/>
    <n v="0"/>
    <n v="0"/>
    <n v="0"/>
    <n v="0"/>
    <n v="0"/>
    <n v="0"/>
    <n v="0"/>
    <n v="0"/>
    <n v="0"/>
    <n v="0"/>
    <n v="0"/>
    <n v="0"/>
    <n v="0"/>
  </r>
  <r>
    <s v="ARLINGTON ELEMENTARY - TAN PROCEEDS"/>
    <n v="4009"/>
    <s v="020"/>
    <m/>
    <s v="33-645-047"/>
    <x v="5"/>
    <x v="301"/>
    <s v="047"/>
    <x v="10"/>
    <s v="ELEMENTARY SCHOOL DISTRICT ACCOUNTS"/>
    <s v="ARLINGTON ELEMENTARY"/>
    <x v="2370"/>
    <s v="TAN PROCEEDS"/>
    <s v="A"/>
    <s v="Y"/>
    <n v="33"/>
    <n v="645"/>
    <n v="47"/>
    <n v="327710"/>
    <n v="0"/>
    <n v="0"/>
    <s v=" "/>
    <s v=" "/>
    <n v="33745047"/>
    <n v="0"/>
    <n v="0"/>
    <n v="0"/>
    <n v="0"/>
    <n v="0"/>
    <n v="0"/>
    <n v="0"/>
    <n v="0"/>
    <n v="0"/>
    <n v="0"/>
    <n v="0"/>
    <n v="0"/>
    <n v="0"/>
    <n v="0"/>
    <n v="0"/>
    <n v="0"/>
    <n v="0"/>
    <n v="0"/>
    <n v="0"/>
    <n v="0"/>
    <n v="0"/>
    <n v="0"/>
    <n v="0"/>
    <n v="0"/>
    <n v="0"/>
  </r>
  <r>
    <s v="ARLINGTON ELEMENTARY - WARRANT CLEARING OTHER"/>
    <n v="4009"/>
    <s v="021"/>
    <m/>
    <s v="33-035-047"/>
    <x v="5"/>
    <x v="21"/>
    <s v="047"/>
    <x v="10"/>
    <s v="ELEMENTARY SCHOOL DISTRICT ACCOUNTS"/>
    <s v="ARLINGTON ELEMENTARY"/>
    <x v="2371"/>
    <s v="WARRANT CLEAR OTHER"/>
    <s v="B"/>
    <s v=" "/>
    <n v="33"/>
    <n v="35"/>
    <n v="47"/>
    <n v="320925"/>
    <n v="0"/>
    <n v="0"/>
    <s v=" "/>
    <s v=" "/>
    <n v="33001047"/>
    <n v="0"/>
    <n v="0"/>
    <n v="0"/>
    <n v="0"/>
    <n v="0"/>
    <n v="0"/>
    <n v="10278"/>
    <n v="0"/>
    <n v="0"/>
    <n v="10278"/>
    <n v="0"/>
    <n v="0"/>
    <n v="0"/>
    <n v="0"/>
    <n v="0"/>
    <n v="0"/>
    <n v="10278"/>
    <n v="0"/>
    <n v="0"/>
    <n v="10278"/>
    <n v="0"/>
    <n v="0"/>
    <n v="0"/>
    <n v="0"/>
    <n v="0"/>
  </r>
  <r>
    <s v="AVONDALE ELEMENTARY - ADJACENT WAYS"/>
    <n v="4010"/>
    <s v="002"/>
    <m/>
    <s v="33-620-044"/>
    <x v="5"/>
    <x v="285"/>
    <s v="044"/>
    <x v="1870"/>
    <s v="ELEMENTARY SCHOOL DISTRICT ACCOUNTS"/>
    <s v="AVONDALE ELEMENTARY"/>
    <x v="2372"/>
    <s v="ADJACENT WAYS"/>
    <s v="A"/>
    <s v="Y"/>
    <n v="33"/>
    <n v="620"/>
    <n v="44"/>
    <n v="327510"/>
    <n v="0"/>
    <n v="1915791.68"/>
    <s v=" "/>
    <s v=" "/>
    <n v="33620044"/>
    <n v="1827922.97"/>
    <n v="0"/>
    <n v="0"/>
    <n v="0"/>
    <n v="87868.71"/>
    <n v="981752.14"/>
    <n v="0"/>
    <n v="0"/>
    <n v="159349.53"/>
    <n v="1093389.07"/>
    <n v="1744229.19"/>
    <n v="0"/>
    <n v="0"/>
    <n v="37.85"/>
    <n v="83731.63"/>
    <n v="981752.14"/>
    <n v="0"/>
    <n v="0"/>
    <n v="159349.53"/>
    <n v="1005520.36"/>
    <n v="0"/>
    <n v="0"/>
    <n v="0"/>
    <n v="0"/>
    <n v="0"/>
  </r>
  <r>
    <s v="AVONDALE ELEMENTARY - BOND BUILDING"/>
    <n v="4010"/>
    <s v="003"/>
    <m/>
    <s v="33-630-044"/>
    <x v="5"/>
    <x v="286"/>
    <s v="044"/>
    <x v="1871"/>
    <s v="ELEMENTARY SCHOOL DISTRICT ACCOUNTS"/>
    <s v="AVONDALE ELEMENTARY"/>
    <x v="2373"/>
    <s v="BOND BUILDING"/>
    <s v="D"/>
    <s v=" "/>
    <n v="33"/>
    <n v="630"/>
    <n v="44"/>
    <n v="327610"/>
    <n v="0"/>
    <n v="5318399.66"/>
    <s v=" "/>
    <s v=" "/>
    <n v="33700044"/>
    <n v="5333669.45"/>
    <n v="0"/>
    <n v="0"/>
    <n v="15269.79"/>
    <n v="0"/>
    <n v="3102372.58"/>
    <n v="0"/>
    <n v="5089827.5"/>
    <n v="2877050.42"/>
    <n v="3250"/>
    <n v="556642.48"/>
    <n v="0"/>
    <n v="5089827.5"/>
    <n v="312800.53000000003"/>
    <n v="0"/>
    <n v="3102372.58"/>
    <n v="0"/>
    <n v="5089827.5"/>
    <n v="2861780.63"/>
    <n v="3250"/>
    <n v="0"/>
    <n v="0"/>
    <n v="0"/>
    <n v="0"/>
    <n v="0"/>
  </r>
  <r>
    <s v="AVONDALE ELEMENTARY - BUILD AMERICA/QUALIFIED SCHOOL CON BONDS"/>
    <n v="4010"/>
    <s v="010"/>
    <m/>
    <s v="33-637-044"/>
    <x v="5"/>
    <x v="287"/>
    <s v="044"/>
    <x v="10"/>
    <s v="ELEMENTARY SCHOOL DISTRICT ACCOUNTS"/>
    <s v="AVONDALE ELEMENTARY"/>
    <x v="2374"/>
    <s v="BUILD AMER BONDS"/>
    <s v="D"/>
    <s v=" "/>
    <n v="33"/>
    <n v="637"/>
    <n v="44"/>
    <n v="327630"/>
    <n v="0"/>
    <n v="0"/>
    <s v="Y"/>
    <s v=" "/>
    <n v="33637044"/>
    <n v="0"/>
    <n v="0"/>
    <n v="0"/>
    <n v="0"/>
    <n v="0"/>
    <n v="0"/>
    <n v="0"/>
    <n v="0"/>
    <n v="0"/>
    <n v="0"/>
    <n v="0"/>
    <n v="0"/>
    <n v="0"/>
    <n v="0"/>
    <n v="0"/>
    <n v="0"/>
    <n v="0"/>
    <n v="0"/>
    <n v="0"/>
    <n v="0"/>
    <n v="0"/>
    <n v="0"/>
    <n v="0"/>
    <n v="0"/>
    <n v="0"/>
  </r>
  <r>
    <s v="AVONDALE ELEMENTARY - BUILDING RENEWAL"/>
    <n v="4010"/>
    <s v="004"/>
    <m/>
    <s v="33-690-044"/>
    <x v="5"/>
    <x v="288"/>
    <s v="044"/>
    <x v="10"/>
    <s v="ELEMENTARY SCHOOL DISTRICT ACCOUNTS"/>
    <s v="AVONDALE ELEMENTARY"/>
    <x v="2375"/>
    <s v="BUILDING RENEWA"/>
    <s v="B"/>
    <s v=" "/>
    <n v="33"/>
    <n v="690"/>
    <n v="44"/>
    <n v="327750"/>
    <n v="0"/>
    <n v="0"/>
    <s v="Y"/>
    <s v=" "/>
    <n v="33690044"/>
    <n v="0"/>
    <n v="0"/>
    <n v="0"/>
    <n v="0"/>
    <n v="0"/>
    <n v="0"/>
    <n v="0"/>
    <n v="0"/>
    <n v="0"/>
    <n v="0"/>
    <n v="0"/>
    <n v="0"/>
    <n v="0"/>
    <n v="0"/>
    <n v="0"/>
    <n v="0"/>
    <n v="0"/>
    <n v="0"/>
    <n v="0"/>
    <n v="0"/>
    <n v="0"/>
    <n v="0"/>
    <n v="0"/>
    <n v="0"/>
    <n v="0"/>
  </r>
  <r>
    <s v="AVONDALE ELEMENTARY - CAPITAL OUTLAY"/>
    <n v="4010"/>
    <s v="005"/>
    <m/>
    <s v="33-610-044"/>
    <x v="5"/>
    <x v="289"/>
    <s v="044"/>
    <x v="1872"/>
    <s v="ELEMENTARY SCHOOL DISTRICT ACCOUNTS"/>
    <s v="AVONDALE ELEMENTARY"/>
    <x v="2376"/>
    <s v="CAPITAL OUTLAY"/>
    <s v="A"/>
    <s v="Y"/>
    <n v="33"/>
    <n v="610"/>
    <n v="44"/>
    <n v="327410"/>
    <n v="0"/>
    <n v="1603139.2"/>
    <s v=" "/>
    <s v=" "/>
    <n v="33610044"/>
    <n v="1522835.45"/>
    <n v="0"/>
    <n v="0"/>
    <n v="18079.48"/>
    <n v="98383.23"/>
    <n v="2680883.75"/>
    <n v="0"/>
    <n v="77218.27"/>
    <n v="2621818.8799999999"/>
    <n v="1466856.06"/>
    <n v="1417862.75"/>
    <n v="0"/>
    <n v="0"/>
    <n v="53958.37"/>
    <n v="158931.07"/>
    <n v="2680883.75"/>
    <n v="0"/>
    <n v="77218.27"/>
    <n v="2603739.4"/>
    <n v="1368472.83"/>
    <n v="0"/>
    <n v="0"/>
    <n v="0"/>
    <n v="0"/>
    <n v="0"/>
  </r>
  <r>
    <s v="AVONDALE ELEMENTARY - CLASSROOM SITE FUND"/>
    <n v="4010"/>
    <s v="011"/>
    <m/>
    <s v="33-010-044"/>
    <x v="5"/>
    <x v="290"/>
    <s v="044"/>
    <x v="1873"/>
    <s v="ELEMENTARY SCHOOL DISTRICT ACCOUNTS"/>
    <s v="AVONDALE ELEMENTARY"/>
    <x v="2377"/>
    <s v="CLASSROOM SITE FUND"/>
    <s v="B"/>
    <s v="Y"/>
    <n v="33"/>
    <n v="10"/>
    <n v="44"/>
    <n v="320310"/>
    <n v="0"/>
    <n v="4915024.3899999997"/>
    <s v=" "/>
    <s v=" "/>
    <n v="33010044"/>
    <n v="4951884.71"/>
    <n v="0"/>
    <n v="0"/>
    <n v="36860.32"/>
    <n v="0"/>
    <n v="4397957.99"/>
    <n v="0"/>
    <n v="1218694.3999999999"/>
    <n v="796652.93"/>
    <n v="95024.93"/>
    <n v="4834538.2699999996"/>
    <n v="0"/>
    <n v="152336.79999999999"/>
    <n v="42141.57"/>
    <n v="7151.21"/>
    <n v="4397957.99"/>
    <n v="0"/>
    <n v="1218694.3999999999"/>
    <n v="759792.61"/>
    <n v="95024.93"/>
    <n v="0"/>
    <n v="0"/>
    <n v="0"/>
    <n v="0"/>
    <n v="0"/>
  </r>
  <r>
    <s v="AVONDALE ELEMENTARY - CREDIT LINE BORROWING"/>
    <n v="4010"/>
    <s v="012"/>
    <m/>
    <s v="33-750-044"/>
    <x v="5"/>
    <x v="192"/>
    <s v="044"/>
    <x v="10"/>
    <s v="ELEMENTARY SCHOOL DISTRICT ACCOUNTS"/>
    <s v="AVONDALE ELEMENTARY"/>
    <x v="2378"/>
    <s v="CREDIT LINE BORROW"/>
    <s v="A"/>
    <s v="Y"/>
    <n v="33"/>
    <n v="750"/>
    <n v="44"/>
    <n v="328450"/>
    <n v="0"/>
    <n v="0"/>
    <s v=" "/>
    <s v=" "/>
    <n v="33001044"/>
    <n v="0"/>
    <n v="0"/>
    <n v="0"/>
    <n v="0"/>
    <n v="0"/>
    <n v="0"/>
    <n v="0"/>
    <n v="0"/>
    <n v="0"/>
    <n v="0"/>
    <n v="0"/>
    <n v="0"/>
    <n v="0"/>
    <n v="0"/>
    <n v="0"/>
    <n v="0"/>
    <n v="0"/>
    <n v="0"/>
    <n v="0"/>
    <n v="0"/>
    <n v="0"/>
    <n v="0"/>
    <n v="0"/>
    <n v="0"/>
    <n v="0"/>
  </r>
  <r>
    <s v="AVONDALE ELEMENTARY - CURRENT DEBT SERVICE"/>
    <n v="4010"/>
    <s v="013"/>
    <m/>
    <s v="33-700-044"/>
    <x v="5"/>
    <x v="291"/>
    <s v="044"/>
    <x v="1874"/>
    <s v="ELEMENTARY SCHOOL DISTRICT ACCOUNTS"/>
    <s v="AVONDALE ELEMENTARY"/>
    <x v="2379"/>
    <s v="CURRENT DEBT SERVICE"/>
    <s v="D"/>
    <s v=" "/>
    <n v="33"/>
    <n v="700"/>
    <n v="44"/>
    <n v="327810"/>
    <n v="0"/>
    <n v="2467970.08"/>
    <s v=" "/>
    <s v=" "/>
    <n v="33700044"/>
    <n v="2251014.31"/>
    <n v="0"/>
    <n v="0"/>
    <n v="0"/>
    <n v="216955.77"/>
    <n v="2798068.12"/>
    <n v="3325920.63"/>
    <n v="139089.18"/>
    <n v="5423.59"/>
    <n v="2862157"/>
    <n v="1896539.02"/>
    <n v="0"/>
    <n v="139089.18"/>
    <n v="61.29"/>
    <n v="215447.4"/>
    <n v="2798068.12"/>
    <n v="3325920.63"/>
    <n v="139089.18"/>
    <n v="5423.59"/>
    <n v="2645201.23"/>
    <n v="0"/>
    <n v="0"/>
    <n v="0"/>
    <n v="0"/>
    <n v="0"/>
  </r>
  <r>
    <s v="AVONDALE ELEMENTARY - DEFCNCYS CORRECTION"/>
    <n v="4010"/>
    <s v="009"/>
    <m/>
    <s v="33-685-044"/>
    <x v="5"/>
    <x v="110"/>
    <s v="044"/>
    <x v="10"/>
    <s v="ELEMENTARY SCHOOL DISTRICT ACCOUNTS"/>
    <s v="AVONDALE ELEMENTARY"/>
    <x v="2380"/>
    <s v="DEFCNCYS CORREC"/>
    <s v="B"/>
    <s v=" "/>
    <n v="33"/>
    <n v="685"/>
    <n v="44"/>
    <n v="327730"/>
    <n v="0"/>
    <n v="0"/>
    <s v="Y"/>
    <s v=" "/>
    <n v="33685044"/>
    <n v="0"/>
    <n v="0"/>
    <n v="0"/>
    <n v="0"/>
    <n v="0"/>
    <n v="0"/>
    <n v="0"/>
    <n v="0"/>
    <n v="0"/>
    <n v="0"/>
    <n v="0"/>
    <n v="0"/>
    <n v="0"/>
    <n v="0"/>
    <n v="0"/>
    <n v="0"/>
    <n v="0"/>
    <n v="0"/>
    <n v="0"/>
    <n v="0"/>
    <n v="0"/>
    <n v="0"/>
    <n v="0"/>
    <n v="0"/>
    <n v="0"/>
  </r>
  <r>
    <s v="AVONDALE ELEMENTARY - ELEM EXPENSE CLEARING"/>
    <n v="4010"/>
    <s v="014"/>
    <m/>
    <s v="33-040-044"/>
    <x v="5"/>
    <x v="292"/>
    <s v="044"/>
    <x v="1875"/>
    <s v="ELEMENTARY SCHOOL DISTRICT ACCOUNTS"/>
    <s v="AVONDALE ELEMENTARY"/>
    <x v="2381"/>
    <s v="EL EXP CLEARING"/>
    <s v="A"/>
    <s v="Y"/>
    <n v="33"/>
    <n v="40"/>
    <n v="44"/>
    <n v="320930"/>
    <n v="0"/>
    <n v="208022.6"/>
    <s v=" "/>
    <s v=" "/>
    <n v="33001044"/>
    <n v="401067"/>
    <n v="2391883.29"/>
    <n v="0"/>
    <n v="0"/>
    <n v="2198838.89"/>
    <n v="461468.13"/>
    <n v="30882253.109999999"/>
    <n v="0"/>
    <n v="356790.19"/>
    <n v="30985597.77"/>
    <n v="149717.84"/>
    <n v="2721042.44"/>
    <n v="0"/>
    <n v="154131.69"/>
    <n v="3126523.29"/>
    <n v="461468.13"/>
    <n v="28490369.82"/>
    <n v="0"/>
    <n v="356790.19"/>
    <n v="28786758.879999999"/>
    <n v="0"/>
    <n v="0"/>
    <n v="0"/>
    <n v="0"/>
    <n v="0"/>
  </r>
  <r>
    <s v="AVONDALE ELEMENTARY - FED. &amp; STATE GRANTS"/>
    <n v="4010"/>
    <s v="015"/>
    <m/>
    <s v="33-200-044"/>
    <x v="5"/>
    <x v="293"/>
    <s v="044"/>
    <x v="1876"/>
    <s v="ELEMENTARY SCHOOL DISTRICT ACCOUNTS"/>
    <s v="AVONDALE ELEMENTARY"/>
    <x v="2382"/>
    <s v="FED. &amp; STATE GRANTS"/>
    <s v="B"/>
    <s v=" "/>
    <n v="33"/>
    <n v="200"/>
    <n v="44"/>
    <n v="322010"/>
    <n v="0"/>
    <n v="1067157.1399999999"/>
    <s v=" "/>
    <s v=" "/>
    <n v="33200044"/>
    <n v="868823.67"/>
    <n v="0"/>
    <n v="419524.62"/>
    <n v="221191.15"/>
    <n v="0"/>
    <n v="345624.74"/>
    <n v="0"/>
    <n v="3532991.28"/>
    <n v="3234621.07"/>
    <n v="423162.19"/>
    <n v="356825.87"/>
    <n v="0"/>
    <n v="820337.06"/>
    <n v="311519.65000000002"/>
    <n v="3180.39"/>
    <n v="345624.74"/>
    <n v="0"/>
    <n v="3113466.66"/>
    <n v="3013429.92"/>
    <n v="423162.19"/>
    <n v="0"/>
    <n v="0"/>
    <n v="0"/>
    <n v="0"/>
    <n v="0"/>
  </r>
  <r>
    <s v="AVONDALE ELEMENTARY - MAINTENANCE AND OPERATIONS ELEMENTARY"/>
    <n v="4010"/>
    <s v="001"/>
    <m/>
    <s v="33-001-044"/>
    <x v="5"/>
    <x v="294"/>
    <s v="044"/>
    <x v="1877"/>
    <s v="ELEMENTARY SCHOOL DISTRICT ACCOUNTS"/>
    <s v="AVONDALE ELEMENTARY"/>
    <x v="2383"/>
    <s v="MAINTNCE/OPRTNS ELEM"/>
    <s v="A"/>
    <s v="Y"/>
    <n v="33"/>
    <n v="1"/>
    <n v="44"/>
    <n v="320110"/>
    <n v="0"/>
    <n v="-2943085.31"/>
    <s v=" "/>
    <s v=" "/>
    <n v="33001044"/>
    <n v="-2766047.16"/>
    <n v="0"/>
    <n v="930456.9"/>
    <n v="1764443.66"/>
    <n v="656948.61"/>
    <n v="-5279155.92"/>
    <n v="0"/>
    <n v="14503564.25"/>
    <n v="21648998.98"/>
    <n v="9481505.3399999999"/>
    <n v="-2300805.94"/>
    <n v="0"/>
    <n v="937241.86"/>
    <n v="2200830.79"/>
    <n v="798347.71"/>
    <n v="-5279155.92"/>
    <n v="0"/>
    <n v="13573107.35"/>
    <n v="19884555.32"/>
    <n v="8824556.7300000004"/>
    <n v="0"/>
    <n v="0"/>
    <n v="0"/>
    <n v="0"/>
    <n v="0"/>
  </r>
  <r>
    <s v="AVONDALE ELEMENTARY - NEW SCHOOL FACILITY"/>
    <n v="4010"/>
    <s v="007"/>
    <m/>
    <s v="33-695-044"/>
    <x v="5"/>
    <x v="295"/>
    <s v="044"/>
    <x v="10"/>
    <s v="ELEMENTARY SCHOOL DISTRICT ACCOUNTS"/>
    <s v="AVONDALE ELEMENTARY"/>
    <x v="2384"/>
    <s v="NEW SCHL FACILI"/>
    <s v="B"/>
    <s v=" "/>
    <n v="33"/>
    <n v="695"/>
    <n v="44"/>
    <n v="327770"/>
    <n v="0"/>
    <n v="0"/>
    <s v="Y"/>
    <s v=" "/>
    <n v="33695044"/>
    <n v="0"/>
    <n v="0"/>
    <n v="0"/>
    <n v="0"/>
    <n v="0"/>
    <n v="0"/>
    <n v="0"/>
    <n v="0"/>
    <n v="0"/>
    <n v="0"/>
    <n v="0"/>
    <n v="0"/>
    <n v="0"/>
    <n v="0"/>
    <n v="0"/>
    <n v="0"/>
    <n v="0"/>
    <n v="0"/>
    <n v="0"/>
    <n v="0"/>
    <n v="0"/>
    <n v="0"/>
    <n v="0"/>
    <n v="0"/>
    <n v="0"/>
  </r>
  <r>
    <s v="AVONDALE ELEMENTARY - OTHER MONIES"/>
    <n v="4010"/>
    <s v="016"/>
    <m/>
    <s v="33-002-044"/>
    <x v="5"/>
    <x v="296"/>
    <s v="044"/>
    <x v="1878"/>
    <s v="ELEMENTARY SCHOOL DISTRICT ACCOUNTS"/>
    <s v="AVONDALE ELEMENTARY"/>
    <x v="2385"/>
    <s v="OTHER MONIES"/>
    <s v="B"/>
    <s v=" "/>
    <n v="33"/>
    <n v="2"/>
    <n v="44"/>
    <n v="320210"/>
    <n v="0"/>
    <n v="4034711.37"/>
    <s v=" "/>
    <s v=" "/>
    <n v="33002044"/>
    <n v="4021629.53"/>
    <n v="0"/>
    <n v="252644.38"/>
    <n v="239562.54"/>
    <n v="0"/>
    <n v="3300929.86"/>
    <n v="0"/>
    <n v="3336160.41"/>
    <n v="2995623.54"/>
    <n v="393244.64"/>
    <n v="3960703.19"/>
    <n v="0"/>
    <n v="421700.87"/>
    <n v="378751.67"/>
    <n v="17977.14"/>
    <n v="3300929.86"/>
    <n v="0"/>
    <n v="3083516.03"/>
    <n v="2756061"/>
    <n v="393244.64"/>
    <n v="0"/>
    <n v="0"/>
    <n v="0"/>
    <n v="0"/>
    <n v="0"/>
  </r>
  <r>
    <s v="AVONDALE ELEMENTARY - PAYROLL CLEARING - ELEMENTARY"/>
    <n v="4010"/>
    <s v="017"/>
    <m/>
    <s v="33-030-044"/>
    <x v="5"/>
    <x v="297"/>
    <s v="044"/>
    <x v="1879"/>
    <s v="ELEMENTARY SCHOOL DISTRICT ACCOUNTS"/>
    <s v="AVONDALE ELEMENTARY"/>
    <x v="2386"/>
    <s v="PAYROLL CLEARING  EL"/>
    <s v="A"/>
    <s v="Y"/>
    <n v="33"/>
    <n v="30"/>
    <n v="44"/>
    <n v="320910"/>
    <n v="0"/>
    <n v="27534.54"/>
    <s v=" "/>
    <s v=" "/>
    <n v="33001044"/>
    <n v="23581.73"/>
    <n v="87883.64"/>
    <n v="0"/>
    <n v="0"/>
    <n v="91836.45"/>
    <n v="379857.64"/>
    <n v="2011699.38"/>
    <n v="0"/>
    <n v="294406.37"/>
    <n v="1953782.65"/>
    <n v="72479.710000000006"/>
    <n v="152330.82999999999"/>
    <n v="0"/>
    <n v="0"/>
    <n v="103432.85"/>
    <n v="379857.64"/>
    <n v="1923815.74"/>
    <n v="0"/>
    <n v="294406.37"/>
    <n v="1861946.2"/>
    <n v="0"/>
    <n v="0"/>
    <n v="0"/>
    <n v="0"/>
    <n v="0"/>
  </r>
  <r>
    <s v="AVONDALE ELEMENTARY - SCHOOL INVESTMENTS"/>
    <n v="4010"/>
    <s v="018"/>
    <m/>
    <s v="33-795-044"/>
    <x v="5"/>
    <x v="92"/>
    <s v="044"/>
    <x v="10"/>
    <s v="ELEMENTARY SCHOOL DISTRICT ACCOUNTS"/>
    <s v="AVONDALE ELEMENTARY"/>
    <x v="2387"/>
    <s v="SCHOOL INVESTMENTS"/>
    <s v="D"/>
    <s v=" "/>
    <n v="33"/>
    <n v="795"/>
    <n v="44"/>
    <n v="328780"/>
    <n v="0"/>
    <n v="0"/>
    <s v=" "/>
    <s v=" "/>
    <s v="        "/>
    <n v="0"/>
    <n v="0"/>
    <n v="0"/>
    <n v="0"/>
    <n v="0"/>
    <n v="0"/>
    <n v="0"/>
    <n v="0"/>
    <n v="0"/>
    <n v="0"/>
    <n v="0"/>
    <n v="0"/>
    <n v="0"/>
    <n v="0"/>
    <n v="0"/>
    <n v="0"/>
    <n v="0"/>
    <n v="0"/>
    <n v="0"/>
    <n v="0"/>
    <n v="0"/>
    <n v="0"/>
    <n v="0"/>
    <n v="0"/>
    <n v="0"/>
  </r>
  <r>
    <s v="AVONDALE ELEMENTARY - SOFT CAPITAL OUTLAY"/>
    <n v="4010"/>
    <s v="008"/>
    <m/>
    <s v="33-625-044"/>
    <x v="5"/>
    <x v="298"/>
    <s v="044"/>
    <x v="10"/>
    <s v="ELEMENTARY SCHOOL DISTRICT ACCOUNTS"/>
    <s v="AVONDALE ELEMENTARY"/>
    <x v="2388"/>
    <s v="SOFT CAP OUTLAY"/>
    <s v="A"/>
    <s v="Y"/>
    <n v="33"/>
    <n v="625"/>
    <n v="44"/>
    <n v="327530"/>
    <n v="0"/>
    <n v="0"/>
    <s v=" "/>
    <s v="I"/>
    <n v="33001044"/>
    <n v="0"/>
    <n v="0"/>
    <n v="0"/>
    <n v="0"/>
    <n v="0"/>
    <n v="0"/>
    <n v="0"/>
    <n v="0"/>
    <n v="0"/>
    <n v="0"/>
    <n v="0"/>
    <n v="0"/>
    <n v="0"/>
    <n v="0"/>
    <n v="0"/>
    <n v="0"/>
    <n v="0"/>
    <n v="0"/>
    <n v="0"/>
    <n v="0"/>
    <n v="0"/>
    <n v="0"/>
    <n v="0"/>
    <n v="0"/>
    <n v="0"/>
  </r>
  <r>
    <s v="AVONDALE ELEMENTARY - STUDENT ACTIVITIES"/>
    <n v="4010"/>
    <s v="019"/>
    <m/>
    <s v="33-850-044"/>
    <x v="5"/>
    <x v="299"/>
    <s v="044"/>
    <x v="10"/>
    <s v="ELEMENTARY SCHOOL DISTRICT ACCOUNTS"/>
    <s v="AVONDALE ELEMENTARY"/>
    <x v="2389"/>
    <s v="STUDENT ACTIVITIES"/>
    <s v="B"/>
    <s v=" "/>
    <n v="33"/>
    <n v="850"/>
    <n v="44"/>
    <n v="328910"/>
    <n v="0"/>
    <n v="0"/>
    <s v=" "/>
    <s v=" "/>
    <n v="33850044"/>
    <n v="0"/>
    <n v="0"/>
    <n v="0"/>
    <n v="0"/>
    <n v="0"/>
    <n v="0"/>
    <n v="0"/>
    <n v="0"/>
    <n v="0"/>
    <n v="0"/>
    <n v="0"/>
    <n v="0"/>
    <n v="0"/>
    <n v="0"/>
    <n v="0"/>
    <n v="0"/>
    <n v="0"/>
    <n v="0"/>
    <n v="0"/>
    <n v="0"/>
    <n v="0"/>
    <n v="0"/>
    <n v="0"/>
    <n v="0"/>
    <n v="0"/>
  </r>
  <r>
    <s v="AVONDALE ELEMENTARY - TAN DEBT SERVICE"/>
    <n v="4010"/>
    <s v="006"/>
    <m/>
    <s v="33-745-044"/>
    <x v="5"/>
    <x v="300"/>
    <s v="044"/>
    <x v="10"/>
    <s v="ELEMENTARY SCHOOL DISTRICT ACCOUNTS"/>
    <s v="AVONDALE ELEMENTARY"/>
    <x v="2390"/>
    <s v="TAN DEBT SERVICE"/>
    <s v="D"/>
    <s v=" "/>
    <n v="33"/>
    <n v="745"/>
    <n v="44"/>
    <n v="328430"/>
    <n v="0"/>
    <n v="0"/>
    <s v=" "/>
    <s v=" "/>
    <n v="33745044"/>
    <n v="0"/>
    <n v="0"/>
    <n v="0"/>
    <n v="0"/>
    <n v="0"/>
    <n v="0"/>
    <n v="0"/>
    <n v="0"/>
    <n v="0"/>
    <n v="0"/>
    <n v="0"/>
    <n v="0"/>
    <n v="0"/>
    <n v="0"/>
    <n v="0"/>
    <n v="0"/>
    <n v="0"/>
    <n v="0"/>
    <n v="0"/>
    <n v="0"/>
    <n v="0"/>
    <n v="0"/>
    <n v="0"/>
    <n v="0"/>
    <n v="0"/>
  </r>
  <r>
    <s v="AVONDALE ELEMENTARY - TAN PROCEEDS"/>
    <n v="4010"/>
    <s v="020"/>
    <m/>
    <s v="33-645-044"/>
    <x v="5"/>
    <x v="301"/>
    <s v="044"/>
    <x v="10"/>
    <s v="ELEMENTARY SCHOOL DISTRICT ACCOUNTS"/>
    <s v="AVONDALE ELEMENTARY"/>
    <x v="2391"/>
    <s v="TAN PROCEEDS"/>
    <s v="A"/>
    <s v="Y"/>
    <n v="33"/>
    <n v="645"/>
    <n v="44"/>
    <n v="327710"/>
    <n v="0"/>
    <n v="0"/>
    <s v=" "/>
    <s v=" "/>
    <n v="33745044"/>
    <n v="0"/>
    <n v="0"/>
    <n v="0"/>
    <n v="0"/>
    <n v="0"/>
    <n v="0"/>
    <n v="0"/>
    <n v="0"/>
    <n v="0"/>
    <n v="0"/>
    <n v="0"/>
    <n v="0"/>
    <n v="0"/>
    <n v="0"/>
    <n v="0"/>
    <n v="0"/>
    <n v="0"/>
    <n v="0"/>
    <n v="0"/>
    <n v="0"/>
    <n v="0"/>
    <n v="0"/>
    <n v="0"/>
    <n v="0"/>
    <n v="0"/>
  </r>
  <r>
    <s v="AVONDALE ELEMENTARY - WARRANT CLEARING OTHER"/>
    <n v="4010"/>
    <s v="021"/>
    <m/>
    <s v="33-035-044"/>
    <x v="5"/>
    <x v="21"/>
    <s v="044"/>
    <x v="10"/>
    <s v="ELEMENTARY SCHOOL DISTRICT ACCOUNTS"/>
    <s v="AVONDALE ELEMENTARY"/>
    <x v="2392"/>
    <s v="WARRANT CLEAR OTHER"/>
    <s v="B"/>
    <s v=" "/>
    <n v="33"/>
    <n v="35"/>
    <n v="44"/>
    <n v="320925"/>
    <n v="0"/>
    <n v="0"/>
    <s v=" "/>
    <s v=" "/>
    <n v="33001044"/>
    <n v="0"/>
    <n v="0"/>
    <n v="0"/>
    <n v="0"/>
    <n v="0"/>
    <n v="256655.78"/>
    <n v="491080.47"/>
    <n v="0"/>
    <n v="0"/>
    <n v="234424.69"/>
    <n v="0"/>
    <n v="0"/>
    <n v="0"/>
    <n v="0"/>
    <n v="0"/>
    <n v="256655.78"/>
    <n v="491080.47"/>
    <n v="0"/>
    <n v="0"/>
    <n v="234424.69"/>
    <n v="0"/>
    <n v="0"/>
    <n v="0"/>
    <n v="0"/>
    <n v="0"/>
  </r>
  <r>
    <s v="BALSZ ELEMENTARY - ADJACENT WAYS"/>
    <n v="4011"/>
    <s v="002"/>
    <m/>
    <s v="33-620-031"/>
    <x v="5"/>
    <x v="285"/>
    <s v="031"/>
    <x v="1880"/>
    <s v="ELEMENTARY SCHOOL DISTRICT ACCOUNTS"/>
    <s v="BALSZ ELEMENTARY"/>
    <x v="2393"/>
    <s v="ADJACENT WAYS"/>
    <s v="A"/>
    <s v="Y"/>
    <n v="33"/>
    <n v="620"/>
    <n v="31"/>
    <n v="327510"/>
    <n v="0"/>
    <n v="12119.68"/>
    <s v=" "/>
    <s v=" "/>
    <n v="33620031"/>
    <n v="4962.49"/>
    <n v="0"/>
    <n v="0"/>
    <n v="8.1199999999999992"/>
    <n v="7165.31"/>
    <n v="250900.55"/>
    <n v="0"/>
    <n v="0"/>
    <n v="341973.4"/>
    <n v="103192.53"/>
    <n v="56712.57"/>
    <n v="0"/>
    <n v="0"/>
    <n v="58000"/>
    <n v="6249.92"/>
    <n v="250900.55"/>
    <n v="0"/>
    <n v="0"/>
    <n v="341965.28"/>
    <n v="96027.22"/>
    <n v="0"/>
    <n v="0"/>
    <n v="0"/>
    <n v="0"/>
    <n v="0"/>
  </r>
  <r>
    <s v="BALSZ ELEMENTARY - BOND BUILDING"/>
    <n v="4011"/>
    <s v="003"/>
    <m/>
    <s v="33-630-031"/>
    <x v="5"/>
    <x v="286"/>
    <s v="031"/>
    <x v="1881"/>
    <s v="ELEMENTARY SCHOOL DISTRICT ACCOUNTS"/>
    <s v="BALSZ ELEMENTARY"/>
    <x v="2394"/>
    <s v="BOND BUILDING"/>
    <s v="D"/>
    <s v=" "/>
    <n v="33"/>
    <n v="630"/>
    <n v="31"/>
    <n v="327610"/>
    <n v="0"/>
    <n v="1958852.59"/>
    <s v=" "/>
    <s v=" "/>
    <n v="33700031"/>
    <n v="2788411.05"/>
    <n v="0"/>
    <n v="0"/>
    <n v="829558.46"/>
    <n v="0"/>
    <n v="8956144.1099999994"/>
    <n v="0"/>
    <n v="0"/>
    <n v="7068555.2300000004"/>
    <n v="71263.710000000006"/>
    <n v="3758629.04"/>
    <n v="0"/>
    <n v="0"/>
    <n v="970217.99"/>
    <n v="0"/>
    <n v="8956144.1099999994"/>
    <n v="0"/>
    <n v="0"/>
    <n v="6238996.7699999996"/>
    <n v="71263.710000000006"/>
    <n v="0"/>
    <n v="0"/>
    <n v="0"/>
    <n v="0"/>
    <n v="0"/>
  </r>
  <r>
    <s v="BALSZ ELEMENTARY - BUILD AMERICA/QUALIFIED SCHOOL CON BONDS"/>
    <n v="4011"/>
    <s v="010"/>
    <m/>
    <s v="33-637-031"/>
    <x v="5"/>
    <x v="287"/>
    <s v="031"/>
    <x v="10"/>
    <s v="ELEMENTARY SCHOOL DISTRICT ACCOUNTS"/>
    <s v="BALSZ ELEMENTARY"/>
    <x v="2395"/>
    <s v="BUILD AMER BONDS"/>
    <s v="D"/>
    <s v=" "/>
    <n v="33"/>
    <n v="637"/>
    <n v="31"/>
    <n v="327630"/>
    <n v="0"/>
    <n v="0"/>
    <s v="Y"/>
    <s v=" "/>
    <n v="33637031"/>
    <n v="0"/>
    <n v="0"/>
    <n v="0"/>
    <n v="0"/>
    <n v="0"/>
    <n v="0"/>
    <n v="0"/>
    <n v="0"/>
    <n v="0"/>
    <n v="0"/>
    <n v="0"/>
    <n v="0"/>
    <n v="0"/>
    <n v="0"/>
    <n v="0"/>
    <n v="0"/>
    <n v="0"/>
    <n v="0"/>
    <n v="0"/>
    <n v="0"/>
    <n v="0"/>
    <n v="0"/>
    <n v="0"/>
    <n v="0"/>
    <n v="0"/>
  </r>
  <r>
    <s v="BALSZ ELEMENTARY - BUILDING RENEWAL"/>
    <n v="4011"/>
    <s v="004"/>
    <m/>
    <s v="33-690-031"/>
    <x v="5"/>
    <x v="288"/>
    <s v="031"/>
    <x v="1882"/>
    <s v="ELEMENTARY SCHOOL DISTRICT ACCOUNTS"/>
    <s v="BALSZ ELEMENTARY"/>
    <x v="2396"/>
    <s v="BUILDING RENEWA"/>
    <s v="B"/>
    <s v=" "/>
    <n v="33"/>
    <n v="690"/>
    <n v="31"/>
    <n v="327750"/>
    <n v="0"/>
    <n v="2.27"/>
    <s v="Y"/>
    <s v=" "/>
    <n v="33690031"/>
    <n v="2.27"/>
    <n v="0"/>
    <n v="0"/>
    <n v="0"/>
    <n v="0"/>
    <n v="0.06"/>
    <n v="0"/>
    <n v="12000"/>
    <n v="12000.06"/>
    <n v="2.27"/>
    <n v="2.27"/>
    <n v="0"/>
    <n v="0"/>
    <n v="0"/>
    <n v="0"/>
    <n v="0.06"/>
    <n v="0"/>
    <n v="12000"/>
    <n v="12000.06"/>
    <n v="2.27"/>
    <n v="0"/>
    <n v="0"/>
    <n v="0"/>
    <n v="0"/>
    <n v="0"/>
  </r>
  <r>
    <s v="BALSZ ELEMENTARY - CAPITAL OUTLAY"/>
    <n v="4011"/>
    <s v="005"/>
    <m/>
    <s v="33-610-031"/>
    <x v="5"/>
    <x v="289"/>
    <s v="031"/>
    <x v="1883"/>
    <s v="ELEMENTARY SCHOOL DISTRICT ACCOUNTS"/>
    <s v="BALSZ ELEMENTARY"/>
    <x v="2397"/>
    <s v="CAPITAL OUTLAY"/>
    <s v="A"/>
    <s v="Y"/>
    <n v="33"/>
    <n v="610"/>
    <n v="31"/>
    <n v="327410"/>
    <n v="0"/>
    <n v="207805.7"/>
    <s v=" "/>
    <s v=" "/>
    <n v="33610031"/>
    <n v="217210.47"/>
    <n v="0"/>
    <n v="0"/>
    <n v="9404.77"/>
    <n v="0"/>
    <n v="311979.46999999997"/>
    <n v="0"/>
    <n v="0"/>
    <n v="135874.63"/>
    <n v="31700.86"/>
    <n v="222705.96"/>
    <n v="0"/>
    <n v="0"/>
    <n v="5842.4"/>
    <n v="346.91"/>
    <n v="311979.46999999997"/>
    <n v="0"/>
    <n v="0"/>
    <n v="126469.86"/>
    <n v="31700.86"/>
    <n v="0"/>
    <n v="0"/>
    <n v="0"/>
    <n v="0"/>
    <n v="0"/>
  </r>
  <r>
    <s v="BALSZ ELEMENTARY - CLASSROOM SITE FUND"/>
    <n v="4011"/>
    <s v="011"/>
    <m/>
    <s v="33-010-031"/>
    <x v="5"/>
    <x v="290"/>
    <s v="031"/>
    <x v="1884"/>
    <s v="ELEMENTARY SCHOOL DISTRICT ACCOUNTS"/>
    <s v="BALSZ ELEMENTARY"/>
    <x v="2398"/>
    <s v="CLASSROOM SITE FUND"/>
    <s v="B"/>
    <s v="Y"/>
    <n v="33"/>
    <n v="10"/>
    <n v="31"/>
    <n v="320310"/>
    <n v="0"/>
    <n v="1502190.73"/>
    <s v=" "/>
    <s v=" "/>
    <n v="33010031"/>
    <n v="1508237.01"/>
    <n v="0"/>
    <n v="0"/>
    <n v="6046.28"/>
    <n v="0"/>
    <n v="1291547.44"/>
    <n v="0"/>
    <n v="565410.64"/>
    <n v="419207.45"/>
    <n v="64440.1"/>
    <n v="1453726.95"/>
    <n v="0"/>
    <n v="70676.33"/>
    <n v="18295.88"/>
    <n v="2129.61"/>
    <n v="1291547.44"/>
    <n v="0"/>
    <n v="565410.64"/>
    <n v="413161.17"/>
    <n v="64440.1"/>
    <n v="0"/>
    <n v="0"/>
    <n v="0"/>
    <n v="0"/>
    <n v="0"/>
  </r>
  <r>
    <s v="BALSZ ELEMENTARY - CREDIT LINE BORROWING"/>
    <n v="4011"/>
    <s v="012"/>
    <m/>
    <s v="33-750-031"/>
    <x v="5"/>
    <x v="192"/>
    <s v="031"/>
    <x v="1885"/>
    <s v="ELEMENTARY SCHOOL DISTRICT ACCOUNTS"/>
    <s v="BALSZ ELEMENTARY"/>
    <x v="2399"/>
    <s v="CREDIT LINE BORROW"/>
    <s v="A"/>
    <s v="Y"/>
    <n v="33"/>
    <n v="750"/>
    <n v="31"/>
    <n v="328450"/>
    <n v="0"/>
    <n v="80000"/>
    <s v=" "/>
    <s v=" "/>
    <n v="33001031"/>
    <n v="0"/>
    <n v="127000"/>
    <n v="207000"/>
    <n v="0"/>
    <n v="0"/>
    <n v="0"/>
    <n v="127000"/>
    <n v="207000"/>
    <n v="0"/>
    <n v="0"/>
    <n v="0"/>
    <n v="0"/>
    <n v="0"/>
    <n v="0"/>
    <n v="0"/>
    <n v="0"/>
    <n v="0"/>
    <n v="0"/>
    <n v="0"/>
    <n v="0"/>
    <n v="0"/>
    <n v="0"/>
    <n v="0"/>
    <n v="0"/>
    <n v="0"/>
  </r>
  <r>
    <s v="BALSZ ELEMENTARY - CURRENT DEBT SERVICE"/>
    <n v="4011"/>
    <s v="013"/>
    <m/>
    <s v="33-700-031"/>
    <x v="5"/>
    <x v="291"/>
    <s v="031"/>
    <x v="1886"/>
    <s v="ELEMENTARY SCHOOL DISTRICT ACCOUNTS"/>
    <s v="BALSZ ELEMENTARY"/>
    <x v="2400"/>
    <s v="CURRENT DEBT SERVICE"/>
    <s v="D"/>
    <s v=" "/>
    <n v="33"/>
    <n v="700"/>
    <n v="31"/>
    <n v="327810"/>
    <n v="0"/>
    <n v="1831723.81"/>
    <s v=" "/>
    <s v=" "/>
    <n v="33700031"/>
    <n v="1709419.09"/>
    <n v="0"/>
    <n v="0"/>
    <n v="306.69"/>
    <n v="122611.41"/>
    <n v="2869174.1"/>
    <n v="2829240"/>
    <n v="0"/>
    <n v="25620.05"/>
    <n v="1817409.76"/>
    <n v="1591625.92"/>
    <n v="0"/>
    <n v="0"/>
    <n v="0"/>
    <n v="117793.17"/>
    <n v="2869174.1"/>
    <n v="2829240"/>
    <n v="0"/>
    <n v="25313.360000000001"/>
    <n v="1694798.35"/>
    <n v="0"/>
    <n v="0"/>
    <n v="0"/>
    <n v="0"/>
    <n v="0"/>
  </r>
  <r>
    <s v="BALSZ ELEMENTARY - DEFCNCYS CORRECTION"/>
    <n v="4011"/>
    <s v="009"/>
    <m/>
    <s v="33-685-031"/>
    <x v="5"/>
    <x v="110"/>
    <s v="031"/>
    <x v="1754"/>
    <s v="ELEMENTARY SCHOOL DISTRICT ACCOUNTS"/>
    <s v="BALSZ ELEMENTARY"/>
    <x v="2401"/>
    <s v="DEFCNCYS CORREC"/>
    <s v="B"/>
    <s v=" "/>
    <n v="33"/>
    <n v="685"/>
    <n v="31"/>
    <n v="327730"/>
    <n v="0"/>
    <n v="0.03"/>
    <s v="Y"/>
    <s v=" "/>
    <n v="33685031"/>
    <n v="0.03"/>
    <n v="0"/>
    <n v="0"/>
    <n v="0"/>
    <n v="0"/>
    <n v="136.46"/>
    <n v="0"/>
    <n v="0"/>
    <n v="136.82"/>
    <n v="0.39"/>
    <n v="0.03"/>
    <n v="0"/>
    <n v="0"/>
    <n v="0"/>
    <n v="0"/>
    <n v="136.46"/>
    <n v="0"/>
    <n v="0"/>
    <n v="136.82"/>
    <n v="0.39"/>
    <n v="0"/>
    <n v="0"/>
    <n v="0"/>
    <n v="0"/>
    <n v="0"/>
  </r>
  <r>
    <s v="BALSZ ELEMENTARY - ELEM EXPENSE CLEARING"/>
    <n v="4011"/>
    <s v="014"/>
    <m/>
    <s v="33-040-031"/>
    <x v="5"/>
    <x v="292"/>
    <s v="031"/>
    <x v="1887"/>
    <s v="ELEMENTARY SCHOOL DISTRICT ACCOUNTS"/>
    <s v="BALSZ ELEMENTARY"/>
    <x v="2402"/>
    <s v="EL EXP CLEARING"/>
    <s v="A"/>
    <s v="Y"/>
    <n v="33"/>
    <n v="40"/>
    <n v="31"/>
    <n v="320930"/>
    <n v="0"/>
    <n v="103519.43"/>
    <s v=" "/>
    <s v=" "/>
    <n v="33001031"/>
    <n v="741815.36"/>
    <n v="2412615"/>
    <n v="0"/>
    <n v="0"/>
    <n v="1774319.07"/>
    <n v="512874.43"/>
    <n v="24247234.07"/>
    <n v="0"/>
    <n v="146159.04999999999"/>
    <n v="23984038.120000001"/>
    <n v="83575.05"/>
    <n v="2613541.4300000002"/>
    <n v="0"/>
    <n v="0"/>
    <n v="3271781.74"/>
    <n v="512874.43"/>
    <n v="21834619.07"/>
    <n v="0"/>
    <n v="146159.04999999999"/>
    <n v="22209719.050000001"/>
    <n v="0"/>
    <n v="0"/>
    <n v="0"/>
    <n v="0"/>
    <n v="0"/>
  </r>
  <r>
    <s v="BALSZ ELEMENTARY - FED. &amp; STATE GRANTS"/>
    <n v="4011"/>
    <s v="015"/>
    <m/>
    <s v="33-200-031"/>
    <x v="5"/>
    <x v="293"/>
    <s v="031"/>
    <x v="1888"/>
    <s v="ELEMENTARY SCHOOL DISTRICT ACCOUNTS"/>
    <s v="BALSZ ELEMENTARY"/>
    <x v="2403"/>
    <s v="FED. &amp; STATE GRANTS"/>
    <s v="B"/>
    <s v=" "/>
    <n v="33"/>
    <n v="200"/>
    <n v="31"/>
    <n v="322010"/>
    <n v="0"/>
    <n v="51368.37"/>
    <s v=" "/>
    <s v=" "/>
    <n v="33200031"/>
    <n v="-27826.59"/>
    <n v="0"/>
    <n v="241843.95"/>
    <n v="162648.99"/>
    <n v="0"/>
    <n v="538087.52"/>
    <n v="0"/>
    <n v="2334006.37"/>
    <n v="3025542.4"/>
    <n v="204816.88"/>
    <n v="61551.48"/>
    <n v="0"/>
    <n v="315842.56"/>
    <n v="405586.81"/>
    <n v="366.18"/>
    <n v="538087.52"/>
    <n v="0"/>
    <n v="2092162.42"/>
    <n v="2862893.41"/>
    <n v="204816.88"/>
    <n v="0"/>
    <n v="0"/>
    <n v="0"/>
    <n v="0"/>
    <n v="0"/>
  </r>
  <r>
    <s v="BALSZ ELEMENTARY - MAINTENANCE AND OPERATIONS ELEMENTARY"/>
    <n v="4011"/>
    <s v="001"/>
    <m/>
    <s v="33-001-031"/>
    <x v="5"/>
    <x v="294"/>
    <s v="031"/>
    <x v="1889"/>
    <s v="ELEMENTARY SCHOOL DISTRICT ACCOUNTS"/>
    <s v="BALSZ ELEMENTARY"/>
    <x v="2404"/>
    <s v="MAINTNCE/OPRTNS ELEM"/>
    <s v="A"/>
    <s v="Y"/>
    <n v="33"/>
    <n v="1"/>
    <n v="31"/>
    <n v="320110"/>
    <n v="0"/>
    <n v="-1725409.73"/>
    <s v=" "/>
    <s v=" "/>
    <n v="33001031"/>
    <n v="-1871103.69"/>
    <n v="13.8"/>
    <n v="358332.28"/>
    <n v="592542.88"/>
    <n v="379918.36"/>
    <n v="-1772850.32"/>
    <n v="13.8"/>
    <n v="5577859.8700000001"/>
    <n v="11785536.310000001"/>
    <n v="6255130.8300000001"/>
    <n v="-1028894.88"/>
    <n v="0"/>
    <n v="356919.36"/>
    <n v="1541312.46"/>
    <n v="342184.29"/>
    <n v="-1772850.32"/>
    <n v="0"/>
    <n v="5219527.59"/>
    <n v="11192993.43"/>
    <n v="5875212.4699999997"/>
    <n v="0"/>
    <n v="0"/>
    <n v="0"/>
    <n v="0"/>
    <n v="0"/>
  </r>
  <r>
    <s v="BALSZ ELEMENTARY - NEW SCHOOL FACILITY"/>
    <n v="4011"/>
    <s v="007"/>
    <m/>
    <s v="33-695-031"/>
    <x v="5"/>
    <x v="295"/>
    <s v="031"/>
    <x v="10"/>
    <s v="ELEMENTARY SCHOOL DISTRICT ACCOUNTS"/>
    <s v="BALSZ ELEMENTARY"/>
    <x v="2405"/>
    <s v="NEW SCHL FACILI"/>
    <s v="B"/>
    <s v=" "/>
    <n v="33"/>
    <n v="695"/>
    <n v="31"/>
    <n v="327770"/>
    <n v="0"/>
    <n v="0"/>
    <s v="Y"/>
    <s v=" "/>
    <n v="33695031"/>
    <n v="0"/>
    <n v="0"/>
    <n v="0"/>
    <n v="0"/>
    <n v="0"/>
    <n v="0.12"/>
    <n v="0"/>
    <n v="0"/>
    <n v="0.12"/>
    <n v="0"/>
    <n v="0"/>
    <n v="0"/>
    <n v="0"/>
    <n v="0"/>
    <n v="0"/>
    <n v="0.12"/>
    <n v="0"/>
    <n v="0"/>
    <n v="0.12"/>
    <n v="0"/>
    <n v="0"/>
    <n v="0"/>
    <n v="0"/>
    <n v="0"/>
    <n v="0"/>
  </r>
  <r>
    <s v="BALSZ ELEMENTARY - OTHER MONIES"/>
    <n v="4011"/>
    <s v="016"/>
    <m/>
    <s v="33-002-031"/>
    <x v="5"/>
    <x v="296"/>
    <s v="031"/>
    <x v="1890"/>
    <s v="ELEMENTARY SCHOOL DISTRICT ACCOUNTS"/>
    <s v="BALSZ ELEMENTARY"/>
    <x v="2406"/>
    <s v="OTHER MONIES"/>
    <s v="B"/>
    <s v=" "/>
    <n v="33"/>
    <n v="2"/>
    <n v="31"/>
    <n v="320210"/>
    <n v="0"/>
    <n v="2552014.0699999998"/>
    <s v=" "/>
    <s v=" "/>
    <n v="33002031"/>
    <n v="2548832.42"/>
    <n v="0"/>
    <n v="207330.8"/>
    <n v="204149.15"/>
    <n v="0"/>
    <n v="1948299.76"/>
    <n v="0"/>
    <n v="2584604.31"/>
    <n v="2249244.85"/>
    <n v="268354.84999999998"/>
    <n v="2613323.63"/>
    <n v="0"/>
    <n v="251574"/>
    <n v="319928.71000000002"/>
    <n v="3863.5"/>
    <n v="1948299.76"/>
    <n v="0"/>
    <n v="2377273.5099999998"/>
    <n v="2045095.7"/>
    <n v="268354.84999999998"/>
    <n v="0"/>
    <n v="0"/>
    <n v="0"/>
    <n v="0"/>
    <n v="0"/>
  </r>
  <r>
    <s v="BALSZ ELEMENTARY - PAYROLL CLEARING - ELEMENTARY"/>
    <n v="4011"/>
    <s v="017"/>
    <m/>
    <s v="33-030-031"/>
    <x v="5"/>
    <x v="297"/>
    <s v="031"/>
    <x v="1891"/>
    <s v="ELEMENTARY SCHOOL DISTRICT ACCOUNTS"/>
    <s v="BALSZ ELEMENTARY"/>
    <x v="2407"/>
    <s v="PAYROLL CLEARING  EL"/>
    <s v="A"/>
    <s v="Y"/>
    <n v="33"/>
    <n v="30"/>
    <n v="31"/>
    <n v="320910"/>
    <n v="0"/>
    <n v="7448.64"/>
    <s v=" "/>
    <s v=" "/>
    <n v="33001031"/>
    <n v="7234.42"/>
    <n v="29043.17"/>
    <n v="0"/>
    <n v="0"/>
    <n v="29257.39"/>
    <n v="945095.55"/>
    <n v="707143.15"/>
    <n v="0"/>
    <n v="743848.95"/>
    <n v="513345.19"/>
    <n v="8618.2999999999993"/>
    <n v="47544.5"/>
    <n v="0"/>
    <n v="0"/>
    <n v="46160.62"/>
    <n v="945095.55"/>
    <n v="678099.98"/>
    <n v="0"/>
    <n v="743848.95"/>
    <n v="484087.8"/>
    <n v="0"/>
    <n v="0"/>
    <n v="0"/>
    <n v="0"/>
    <n v="0"/>
  </r>
  <r>
    <s v="BALSZ ELEMENTARY - SCHOOL INVESTMENTS"/>
    <n v="4011"/>
    <s v="018"/>
    <m/>
    <s v="33-795-031"/>
    <x v="5"/>
    <x v="92"/>
    <s v="031"/>
    <x v="10"/>
    <s v="ELEMENTARY SCHOOL DISTRICT ACCOUNTS"/>
    <s v="BALSZ ELEMENTARY"/>
    <x v="2408"/>
    <s v="SCHOOL INVESTMENTS"/>
    <s v="D"/>
    <s v=" "/>
    <n v="33"/>
    <n v="795"/>
    <n v="31"/>
    <n v="328780"/>
    <n v="0"/>
    <n v="0"/>
    <s v=" "/>
    <s v=" "/>
    <s v="        "/>
    <n v="0"/>
    <n v="0"/>
    <n v="0"/>
    <n v="0"/>
    <n v="0"/>
    <n v="0"/>
    <n v="0"/>
    <n v="0"/>
    <n v="0"/>
    <n v="0"/>
    <n v="0"/>
    <n v="0"/>
    <n v="0"/>
    <n v="0"/>
    <n v="0"/>
    <n v="0"/>
    <n v="0"/>
    <n v="0"/>
    <n v="0"/>
    <n v="0"/>
    <n v="0"/>
    <n v="0"/>
    <n v="0"/>
    <n v="0"/>
    <n v="0"/>
  </r>
  <r>
    <s v="BALSZ ELEMENTARY - SOFT CAPITAL OUTLAY"/>
    <n v="4011"/>
    <s v="008"/>
    <m/>
    <s v="33-625-031"/>
    <x v="5"/>
    <x v="298"/>
    <s v="031"/>
    <x v="10"/>
    <s v="ELEMENTARY SCHOOL DISTRICT ACCOUNTS"/>
    <s v="BALSZ ELEMENTARY"/>
    <x v="2409"/>
    <s v="SOFT CAP OUTLAY"/>
    <s v="A"/>
    <s v="Y"/>
    <n v="33"/>
    <n v="625"/>
    <n v="31"/>
    <n v="327530"/>
    <n v="0"/>
    <n v="0"/>
    <s v=" "/>
    <s v="I"/>
    <n v="33001031"/>
    <n v="0"/>
    <n v="0"/>
    <n v="0"/>
    <n v="0"/>
    <n v="0"/>
    <n v="0"/>
    <n v="0"/>
    <n v="0"/>
    <n v="0"/>
    <n v="0"/>
    <n v="0"/>
    <n v="0"/>
    <n v="0"/>
    <n v="0"/>
    <n v="0"/>
    <n v="0"/>
    <n v="0"/>
    <n v="0"/>
    <n v="0"/>
    <n v="0"/>
    <n v="0"/>
    <n v="0"/>
    <n v="0"/>
    <n v="0"/>
    <n v="0"/>
  </r>
  <r>
    <s v="BALSZ ELEMENTARY - STUDENT ACTIVITIES"/>
    <n v="4011"/>
    <s v="019"/>
    <m/>
    <s v="33-850-031"/>
    <x v="5"/>
    <x v="299"/>
    <s v="031"/>
    <x v="10"/>
    <s v="ELEMENTARY SCHOOL DISTRICT ACCOUNTS"/>
    <s v="BALSZ ELEMENTARY"/>
    <x v="2410"/>
    <s v="STUDENT ACTIVITIES"/>
    <s v="B"/>
    <s v=" "/>
    <n v="33"/>
    <n v="850"/>
    <n v="31"/>
    <n v="328910"/>
    <n v="0"/>
    <n v="0"/>
    <s v=" "/>
    <s v=" "/>
    <n v="33850031"/>
    <n v="0"/>
    <n v="0"/>
    <n v="0"/>
    <n v="0"/>
    <n v="0"/>
    <n v="0"/>
    <n v="0"/>
    <n v="0"/>
    <n v="0"/>
    <n v="0"/>
    <n v="0"/>
    <n v="0"/>
    <n v="0"/>
    <n v="0"/>
    <n v="0"/>
    <n v="0"/>
    <n v="0"/>
    <n v="0"/>
    <n v="0"/>
    <n v="0"/>
    <n v="0"/>
    <n v="0"/>
    <n v="0"/>
    <n v="0"/>
    <n v="0"/>
  </r>
  <r>
    <s v="BALSZ ELEMENTARY - TAN DEBT SERVICE"/>
    <n v="4011"/>
    <s v="006"/>
    <m/>
    <s v="33-745-031"/>
    <x v="5"/>
    <x v="300"/>
    <s v="031"/>
    <x v="10"/>
    <s v="ELEMENTARY SCHOOL DISTRICT ACCOUNTS"/>
    <s v="BALSZ ELEMENTARY"/>
    <x v="2411"/>
    <s v="TAN DEBT SERVICE"/>
    <s v="D"/>
    <s v=" "/>
    <n v="33"/>
    <n v="745"/>
    <n v="31"/>
    <n v="328430"/>
    <n v="0"/>
    <n v="0"/>
    <s v=" "/>
    <s v=" "/>
    <n v="33745031"/>
    <n v="0"/>
    <n v="0"/>
    <n v="0"/>
    <n v="0"/>
    <n v="0"/>
    <n v="0"/>
    <n v="0"/>
    <n v="0"/>
    <n v="0"/>
    <n v="0"/>
    <n v="0"/>
    <n v="0"/>
    <n v="0"/>
    <n v="0"/>
    <n v="0"/>
    <n v="0"/>
    <n v="0"/>
    <n v="0"/>
    <n v="0"/>
    <n v="0"/>
    <n v="0"/>
    <n v="0"/>
    <n v="0"/>
    <n v="0"/>
    <n v="0"/>
  </r>
  <r>
    <s v="BALSZ ELEMENTARY - TAN PROCEEDS"/>
    <n v="4011"/>
    <s v="020"/>
    <m/>
    <s v="33-645-031"/>
    <x v="5"/>
    <x v="301"/>
    <s v="031"/>
    <x v="10"/>
    <s v="ELEMENTARY SCHOOL DISTRICT ACCOUNTS"/>
    <s v="BALSZ ELEMENTARY"/>
    <x v="2412"/>
    <s v="TAN PROCEEDS"/>
    <s v="A"/>
    <s v="Y"/>
    <n v="33"/>
    <n v="645"/>
    <n v="31"/>
    <n v="327710"/>
    <n v="0"/>
    <n v="0"/>
    <s v=" "/>
    <s v=" "/>
    <n v="33745031"/>
    <n v="0"/>
    <n v="0"/>
    <n v="0"/>
    <n v="0"/>
    <n v="0"/>
    <n v="0"/>
    <n v="0"/>
    <n v="0"/>
    <n v="0"/>
    <n v="0"/>
    <n v="0"/>
    <n v="0"/>
    <n v="0"/>
    <n v="0"/>
    <n v="0"/>
    <n v="0"/>
    <n v="0"/>
    <n v="0"/>
    <n v="0"/>
    <n v="0"/>
    <n v="0"/>
    <n v="0"/>
    <n v="0"/>
    <n v="0"/>
    <n v="0"/>
  </r>
  <r>
    <s v="BALSZ ELEMENTARY - WARRANT CLEARING OTHER"/>
    <n v="4011"/>
    <s v="021"/>
    <m/>
    <s v="33-035-031"/>
    <x v="5"/>
    <x v="21"/>
    <s v="031"/>
    <x v="10"/>
    <s v="ELEMENTARY SCHOOL DISTRICT ACCOUNTS"/>
    <s v="BALSZ ELEMENTARY"/>
    <x v="2413"/>
    <s v="WARRANT CLEAR OTHER"/>
    <s v="B"/>
    <s v=" "/>
    <n v="33"/>
    <n v="35"/>
    <n v="31"/>
    <n v="320925"/>
    <n v="0"/>
    <n v="0"/>
    <s v=" "/>
    <s v=" "/>
    <n v="33001031"/>
    <n v="0"/>
    <n v="0"/>
    <n v="0"/>
    <n v="0"/>
    <n v="0"/>
    <n v="0"/>
    <n v="0"/>
    <n v="0"/>
    <n v="0"/>
    <n v="0"/>
    <n v="0"/>
    <n v="0"/>
    <n v="0"/>
    <n v="0"/>
    <n v="0"/>
    <n v="0"/>
    <n v="0"/>
    <n v="0"/>
    <n v="0"/>
    <n v="0"/>
    <n v="0"/>
    <n v="0"/>
    <n v="0"/>
    <n v="0"/>
    <n v="0"/>
  </r>
  <r>
    <s v="BUCKEYE ELEMENTARY - ADJACENT WAYS"/>
    <n v="4012"/>
    <s v="002"/>
    <m/>
    <s v="33-620-033"/>
    <x v="5"/>
    <x v="285"/>
    <s v="033"/>
    <x v="1892"/>
    <s v="ELEMENTARY SCHOOL DISTRICT ACCOUNTS"/>
    <s v="BUCKEYE ELEMENTARY"/>
    <x v="2414"/>
    <s v="ADJACENT WAYS"/>
    <s v="A"/>
    <s v="Y"/>
    <n v="33"/>
    <n v="620"/>
    <n v="33"/>
    <n v="327510"/>
    <n v="0"/>
    <n v="3345214.95"/>
    <s v=" "/>
    <s v=" "/>
    <n v="33620033"/>
    <n v="3317917.63"/>
    <n v="0"/>
    <n v="0"/>
    <n v="866.03"/>
    <n v="28163.35"/>
    <n v="3192934.38"/>
    <n v="0"/>
    <n v="2825"/>
    <n v="150774.51999999999"/>
    <n v="300230.09000000003"/>
    <n v="3292536.76"/>
    <n v="0"/>
    <n v="0"/>
    <n v="0.27"/>
    <n v="25381.14"/>
    <n v="3192934.38"/>
    <n v="0"/>
    <n v="2825"/>
    <n v="149908.49"/>
    <n v="272066.74"/>
    <n v="0"/>
    <n v="0"/>
    <n v="0"/>
    <n v="0"/>
    <n v="0"/>
  </r>
  <r>
    <s v="BUCKEYE ELEMENTARY - BOND BUILDING"/>
    <n v="4012"/>
    <s v="003"/>
    <m/>
    <s v="33-630-033"/>
    <x v="5"/>
    <x v="286"/>
    <s v="033"/>
    <x v="1893"/>
    <s v="ELEMENTARY SCHOOL DISTRICT ACCOUNTS"/>
    <s v="BUCKEYE ELEMENTARY"/>
    <x v="2415"/>
    <s v="BOND BUILDING"/>
    <s v="D"/>
    <s v=" "/>
    <n v="33"/>
    <n v="630"/>
    <n v="33"/>
    <n v="327610"/>
    <n v="0"/>
    <n v="3683952"/>
    <s v=" "/>
    <s v=" "/>
    <n v="33700033"/>
    <n v="3683952"/>
    <n v="0"/>
    <n v="0"/>
    <n v="0"/>
    <n v="0"/>
    <n v="0"/>
    <n v="0"/>
    <n v="3683952"/>
    <n v="0"/>
    <n v="0"/>
    <n v="3683952"/>
    <n v="0"/>
    <n v="0"/>
    <n v="0"/>
    <n v="0"/>
    <n v="0"/>
    <n v="0"/>
    <n v="3683952"/>
    <n v="0"/>
    <n v="0"/>
    <n v="0"/>
    <n v="0"/>
    <n v="0"/>
    <n v="0"/>
    <n v="0"/>
  </r>
  <r>
    <s v="BUCKEYE ELEMENTARY - BUILD AMERICA/QUALIFIED SCHOOL CON BONDS"/>
    <n v="4012"/>
    <s v="010"/>
    <m/>
    <s v="33-637-033"/>
    <x v="5"/>
    <x v="287"/>
    <s v="033"/>
    <x v="10"/>
    <s v="ELEMENTARY SCHOOL DISTRICT ACCOUNTS"/>
    <s v="BUCKEYE ELEMENTARY"/>
    <x v="2416"/>
    <s v="BUILD AMER BONDS"/>
    <s v="D"/>
    <s v=" "/>
    <n v="33"/>
    <n v="637"/>
    <n v="33"/>
    <n v="327630"/>
    <n v="0"/>
    <n v="0"/>
    <s v="Y"/>
    <s v=" "/>
    <n v="33637033"/>
    <n v="0"/>
    <n v="0"/>
    <n v="0"/>
    <n v="0"/>
    <n v="0"/>
    <n v="0"/>
    <n v="0"/>
    <n v="0"/>
    <n v="0"/>
    <n v="0"/>
    <n v="0"/>
    <n v="0"/>
    <n v="0"/>
    <n v="0"/>
    <n v="0"/>
    <n v="0"/>
    <n v="0"/>
    <n v="0"/>
    <n v="0"/>
    <n v="0"/>
    <n v="0"/>
    <n v="0"/>
    <n v="0"/>
    <n v="0"/>
    <n v="0"/>
  </r>
  <r>
    <s v="BUCKEYE ELEMENTARY - BUILDING RENEWAL"/>
    <n v="4012"/>
    <s v="004"/>
    <m/>
    <s v="33-690-033"/>
    <x v="5"/>
    <x v="288"/>
    <s v="033"/>
    <x v="10"/>
    <s v="ELEMENTARY SCHOOL DISTRICT ACCOUNTS"/>
    <s v="BUCKEYE ELEMENTARY"/>
    <x v="2417"/>
    <s v="BUILDING RENEWA"/>
    <s v="B"/>
    <s v=" "/>
    <n v="33"/>
    <n v="690"/>
    <n v="33"/>
    <n v="327750"/>
    <n v="0"/>
    <n v="0"/>
    <s v="Y"/>
    <s v=" "/>
    <n v="33690033"/>
    <n v="0"/>
    <n v="0"/>
    <n v="0"/>
    <n v="0"/>
    <n v="0"/>
    <n v="10576.92"/>
    <n v="0"/>
    <n v="0"/>
    <n v="28883.61"/>
    <n v="18306.689999999999"/>
    <n v="0"/>
    <n v="0"/>
    <n v="0"/>
    <n v="0"/>
    <n v="0"/>
    <n v="10576.92"/>
    <n v="0"/>
    <n v="0"/>
    <n v="28883.61"/>
    <n v="18306.689999999999"/>
    <n v="0"/>
    <n v="0"/>
    <n v="0"/>
    <n v="0"/>
    <n v="0"/>
  </r>
  <r>
    <s v="BUCKEYE ELEMENTARY - CAPITAL OUTLAY"/>
    <n v="4012"/>
    <s v="005"/>
    <m/>
    <s v="33-610-033"/>
    <x v="5"/>
    <x v="289"/>
    <s v="033"/>
    <x v="1894"/>
    <s v="ELEMENTARY SCHOOL DISTRICT ACCOUNTS"/>
    <s v="BUCKEYE ELEMENTARY"/>
    <x v="2418"/>
    <s v="CAPITAL OUTLAY"/>
    <s v="A"/>
    <s v="Y"/>
    <n v="33"/>
    <n v="610"/>
    <n v="33"/>
    <n v="327410"/>
    <n v="0"/>
    <n v="4028412.08"/>
    <s v=" "/>
    <s v=" "/>
    <n v="33610033"/>
    <n v="3896941.07"/>
    <n v="0"/>
    <n v="0"/>
    <n v="24333.3"/>
    <n v="155804.31"/>
    <n v="3339226.47"/>
    <n v="0"/>
    <n v="351.91"/>
    <n v="1005523.15"/>
    <n v="1694356.85"/>
    <n v="3787045.56"/>
    <n v="0"/>
    <n v="0"/>
    <n v="13687.12"/>
    <n v="123582.63"/>
    <n v="3339226.47"/>
    <n v="0"/>
    <n v="351.91"/>
    <n v="981189.85"/>
    <n v="1538552.54"/>
    <n v="0"/>
    <n v="0"/>
    <n v="0"/>
    <n v="0"/>
    <n v="0"/>
  </r>
  <r>
    <s v="BUCKEYE ELEMENTARY - CLASSROOM SITE FUND"/>
    <n v="4012"/>
    <s v="011"/>
    <m/>
    <s v="33-010-033"/>
    <x v="5"/>
    <x v="290"/>
    <s v="033"/>
    <x v="1895"/>
    <s v="ELEMENTARY SCHOOL DISTRICT ACCOUNTS"/>
    <s v="BUCKEYE ELEMENTARY"/>
    <x v="2419"/>
    <s v="CLASSROOM SITE FUND"/>
    <s v="B"/>
    <s v="Y"/>
    <n v="33"/>
    <n v="10"/>
    <n v="33"/>
    <n v="320310"/>
    <n v="0"/>
    <n v="755806.04"/>
    <s v=" "/>
    <s v=" "/>
    <n v="33010033"/>
    <n v="782045.63"/>
    <n v="0"/>
    <n v="0"/>
    <n v="26239.59"/>
    <n v="0"/>
    <n v="161799.32"/>
    <n v="0"/>
    <n v="1031707.44"/>
    <n v="915292.08"/>
    <n v="477591.36"/>
    <n v="729937.48"/>
    <n v="0"/>
    <n v="128963.43"/>
    <n v="77821.05"/>
    <n v="965.77"/>
    <n v="161799.32"/>
    <n v="0"/>
    <n v="1031707.44"/>
    <n v="889052.49"/>
    <n v="477591.36"/>
    <n v="0"/>
    <n v="0"/>
    <n v="0"/>
    <n v="0"/>
    <n v="0"/>
  </r>
  <r>
    <s v="BUCKEYE ELEMENTARY - CREDIT LINE BORROWING"/>
    <n v="4012"/>
    <s v="012"/>
    <m/>
    <s v="33-750-033"/>
    <x v="5"/>
    <x v="192"/>
    <s v="033"/>
    <x v="10"/>
    <s v="ELEMENTARY SCHOOL DISTRICT ACCOUNTS"/>
    <s v="BUCKEYE ELEMENTARY"/>
    <x v="2420"/>
    <s v="CREDIT LINE BORROW"/>
    <s v="A"/>
    <s v="Y"/>
    <n v="33"/>
    <n v="750"/>
    <n v="33"/>
    <n v="328450"/>
    <n v="0"/>
    <n v="0"/>
    <s v=" "/>
    <s v=" "/>
    <n v="33001033"/>
    <n v="0"/>
    <n v="0"/>
    <n v="0"/>
    <n v="0"/>
    <n v="0"/>
    <n v="0"/>
    <n v="0"/>
    <n v="0"/>
    <n v="0"/>
    <n v="0"/>
    <n v="0"/>
    <n v="0"/>
    <n v="0"/>
    <n v="0"/>
    <n v="0"/>
    <n v="0"/>
    <n v="0"/>
    <n v="0"/>
    <n v="0"/>
    <n v="0"/>
    <n v="0"/>
    <n v="0"/>
    <n v="0"/>
    <n v="0"/>
    <n v="0"/>
  </r>
  <r>
    <s v="BUCKEYE ELEMENTARY - CURRENT DEBT SERVICE"/>
    <n v="4012"/>
    <s v="013"/>
    <m/>
    <s v="33-700-033"/>
    <x v="5"/>
    <x v="291"/>
    <s v="033"/>
    <x v="1896"/>
    <s v="ELEMENTARY SCHOOL DISTRICT ACCOUNTS"/>
    <s v="BUCKEYE ELEMENTARY"/>
    <x v="2421"/>
    <s v="CURRENT DEBT SERVICE"/>
    <s v="D"/>
    <s v=" "/>
    <n v="33"/>
    <n v="700"/>
    <n v="33"/>
    <n v="327810"/>
    <n v="0"/>
    <n v="1008296.15"/>
    <s v=" "/>
    <s v=" "/>
    <n v="33700033"/>
    <n v="902567.85"/>
    <n v="0"/>
    <n v="0"/>
    <n v="2417.61"/>
    <n v="108145.91"/>
    <n v="1324876.72"/>
    <n v="1596024.56"/>
    <n v="90162.58"/>
    <n v="18878.27"/>
    <n v="1208159.68"/>
    <n v="809859.11"/>
    <n v="0"/>
    <n v="0"/>
    <n v="0.9"/>
    <n v="92709.64"/>
    <n v="1324876.72"/>
    <n v="1596024.56"/>
    <n v="90162.58"/>
    <n v="16460.66"/>
    <n v="1100013.77"/>
    <n v="0"/>
    <n v="0"/>
    <n v="0"/>
    <n v="0"/>
    <n v="0"/>
  </r>
  <r>
    <s v="BUCKEYE ELEMENTARY - DEFCNCYS CORRECTION"/>
    <n v="4012"/>
    <s v="009"/>
    <m/>
    <s v="33-685-033"/>
    <x v="5"/>
    <x v="110"/>
    <s v="033"/>
    <x v="10"/>
    <s v="ELEMENTARY SCHOOL DISTRICT ACCOUNTS"/>
    <s v="BUCKEYE ELEMENTARY"/>
    <x v="2422"/>
    <s v="DEFCNCYS CORREC"/>
    <s v="B"/>
    <s v=" "/>
    <n v="33"/>
    <n v="685"/>
    <n v="33"/>
    <n v="327730"/>
    <n v="0"/>
    <n v="0"/>
    <s v="Y"/>
    <s v=" "/>
    <n v="33685033"/>
    <n v="0"/>
    <n v="0"/>
    <n v="0"/>
    <n v="0"/>
    <n v="0"/>
    <n v="0"/>
    <n v="0"/>
    <n v="0"/>
    <n v="0"/>
    <n v="0"/>
    <n v="0"/>
    <n v="0"/>
    <n v="0"/>
    <n v="0"/>
    <n v="0"/>
    <n v="0"/>
    <n v="0"/>
    <n v="0"/>
    <n v="0"/>
    <n v="0"/>
    <n v="0"/>
    <n v="0"/>
    <n v="0"/>
    <n v="0"/>
    <n v="0"/>
  </r>
  <r>
    <s v="BUCKEYE ELEMENTARY - ELEM EXPENSE CLEARING"/>
    <n v="4012"/>
    <s v="014"/>
    <m/>
    <s v="33-040-033"/>
    <x v="5"/>
    <x v="292"/>
    <s v="033"/>
    <x v="1897"/>
    <s v="ELEMENTARY SCHOOL DISTRICT ACCOUNTS"/>
    <s v="BUCKEYE ELEMENTARY"/>
    <x v="2423"/>
    <s v="EL EXP CLEARING"/>
    <s v="A"/>
    <s v="Y"/>
    <n v="33"/>
    <n v="40"/>
    <n v="33"/>
    <n v="320930"/>
    <n v="0"/>
    <n v="43259.89"/>
    <s v=" "/>
    <s v=" "/>
    <n v="33001033"/>
    <n v="979628.2"/>
    <n v="2260821.2999999998"/>
    <n v="0"/>
    <n v="48.65"/>
    <n v="1324501.6399999999"/>
    <n v="162577.84"/>
    <n v="23961386.829999998"/>
    <n v="0"/>
    <n v="102738.48"/>
    <n v="23944807.359999999"/>
    <n v="170004.93"/>
    <n v="2416090.7200000002"/>
    <n v="0"/>
    <n v="94111.84"/>
    <n v="3319825.83"/>
    <n v="162577.84"/>
    <n v="21700565.530000001"/>
    <n v="0"/>
    <n v="102689.83"/>
    <n v="22620305.719999999"/>
    <n v="0"/>
    <n v="0"/>
    <n v="0"/>
    <n v="0"/>
    <n v="0"/>
  </r>
  <r>
    <s v="BUCKEYE ELEMENTARY - FED. &amp; STATE GRANTS"/>
    <n v="4012"/>
    <s v="015"/>
    <m/>
    <s v="33-200-033"/>
    <x v="5"/>
    <x v="293"/>
    <s v="033"/>
    <x v="1898"/>
    <s v="ELEMENTARY SCHOOL DISTRICT ACCOUNTS"/>
    <s v="BUCKEYE ELEMENTARY"/>
    <x v="2424"/>
    <s v="FED. &amp; STATE GRANTS"/>
    <s v="B"/>
    <s v=" "/>
    <n v="33"/>
    <n v="200"/>
    <n v="33"/>
    <n v="322010"/>
    <n v="0"/>
    <n v="545448.21"/>
    <s v=" "/>
    <s v=" "/>
    <n v="33200033"/>
    <n v="536674.51"/>
    <n v="0"/>
    <n v="72920.240000000005"/>
    <n v="77459.509999999995"/>
    <n v="13312.97"/>
    <n v="666475.51"/>
    <n v="0"/>
    <n v="1583615.09"/>
    <n v="1843367.87"/>
    <n v="138725.48000000001"/>
    <n v="563401.97"/>
    <n v="0"/>
    <n v="106259.46"/>
    <n v="135799.25"/>
    <n v="2812.33"/>
    <n v="666475.51"/>
    <n v="0"/>
    <n v="1510694.85"/>
    <n v="1765908.36"/>
    <n v="125412.51"/>
    <n v="0"/>
    <n v="0"/>
    <n v="0"/>
    <n v="0"/>
    <n v="0"/>
  </r>
  <r>
    <s v="BUCKEYE ELEMENTARY - MAINTENANCE AND OPERATIONS ELEMENTARY"/>
    <n v="4012"/>
    <s v="001"/>
    <m/>
    <s v="33-001-033"/>
    <x v="5"/>
    <x v="294"/>
    <s v="033"/>
    <x v="1899"/>
    <s v="ELEMENTARY SCHOOL DISTRICT ACCOUNTS"/>
    <s v="BUCKEYE ELEMENTARY"/>
    <x v="2425"/>
    <s v="MAINTNCE/OPRTNS ELEM"/>
    <s v="A"/>
    <s v="Y"/>
    <n v="33"/>
    <n v="1"/>
    <n v="33"/>
    <n v="320110"/>
    <n v="0"/>
    <n v="-2528167.2599999998"/>
    <s v=" "/>
    <s v=" "/>
    <n v="33001033"/>
    <n v="-2753413.62"/>
    <n v="0"/>
    <n v="893070.61"/>
    <n v="1111340.3999999999"/>
    <n v="443516.15"/>
    <n v="-2608215.0299999998"/>
    <n v="0"/>
    <n v="13575009.85"/>
    <n v="19195248.34"/>
    <n v="5700286.2599999998"/>
    <n v="-1281335.19"/>
    <n v="0"/>
    <n v="913872.12"/>
    <n v="2814318.86"/>
    <n v="428368.31"/>
    <n v="-2608215.0299999998"/>
    <n v="0"/>
    <n v="12681939.24"/>
    <n v="18083907.940000001"/>
    <n v="5256770.1100000003"/>
    <n v="0"/>
    <n v="0"/>
    <n v="0"/>
    <n v="0"/>
    <n v="0"/>
  </r>
  <r>
    <s v="BUCKEYE ELEMENTARY - NEW SCHOOL FACILITY"/>
    <n v="4012"/>
    <s v="007"/>
    <m/>
    <s v="33-695-033"/>
    <x v="5"/>
    <x v="295"/>
    <s v="033"/>
    <x v="10"/>
    <s v="ELEMENTARY SCHOOL DISTRICT ACCOUNTS"/>
    <s v="BUCKEYE ELEMENTARY"/>
    <x v="2426"/>
    <s v="NEW SCHL FACILI"/>
    <s v="B"/>
    <s v=" "/>
    <n v="33"/>
    <n v="695"/>
    <n v="33"/>
    <n v="327770"/>
    <n v="0"/>
    <n v="0"/>
    <s v="Y"/>
    <s v=" "/>
    <n v="33695033"/>
    <n v="0"/>
    <n v="0"/>
    <n v="0"/>
    <n v="0"/>
    <n v="0"/>
    <n v="0"/>
    <n v="0"/>
    <n v="0"/>
    <n v="0"/>
    <n v="0"/>
    <n v="0"/>
    <n v="0"/>
    <n v="0"/>
    <n v="0"/>
    <n v="0"/>
    <n v="0"/>
    <n v="0"/>
    <n v="0"/>
    <n v="0"/>
    <n v="0"/>
    <n v="0"/>
    <n v="0"/>
    <n v="0"/>
    <n v="0"/>
    <n v="0"/>
  </r>
  <r>
    <s v="BUCKEYE ELEMENTARY - OTHER MONIES"/>
    <n v="4012"/>
    <s v="016"/>
    <m/>
    <s v="33-002-033"/>
    <x v="5"/>
    <x v="296"/>
    <s v="033"/>
    <x v="1900"/>
    <s v="ELEMENTARY SCHOOL DISTRICT ACCOUNTS"/>
    <s v="BUCKEYE ELEMENTARY"/>
    <x v="2427"/>
    <s v="OTHER MONIES"/>
    <s v="B"/>
    <s v=" "/>
    <n v="33"/>
    <n v="2"/>
    <n v="33"/>
    <n v="320210"/>
    <n v="0"/>
    <n v="2822735.67"/>
    <s v=" "/>
    <s v=" "/>
    <n v="33002033"/>
    <n v="3002330.24"/>
    <n v="0"/>
    <n v="0"/>
    <n v="226798.43"/>
    <n v="47203.86"/>
    <n v="2947141.76"/>
    <n v="0"/>
    <n v="2488299.6"/>
    <n v="3337148.42"/>
    <n v="724442.73"/>
    <n v="3014566.5"/>
    <n v="0"/>
    <n v="290773.98"/>
    <n v="361798.92"/>
    <n v="58788.68"/>
    <n v="2947141.76"/>
    <n v="0"/>
    <n v="2488299.6"/>
    <n v="3110349.99"/>
    <n v="677238.87"/>
    <n v="0"/>
    <n v="0"/>
    <n v="0"/>
    <n v="0"/>
    <n v="0"/>
  </r>
  <r>
    <s v="BUCKEYE ELEMENTARY - PAYROLL CLEARING - ELEMENTARY"/>
    <n v="4012"/>
    <s v="017"/>
    <m/>
    <s v="33-030-033"/>
    <x v="5"/>
    <x v="297"/>
    <s v="033"/>
    <x v="1901"/>
    <s v="ELEMENTARY SCHOOL DISTRICT ACCOUNTS"/>
    <s v="BUCKEYE ELEMENTARY"/>
    <x v="2428"/>
    <s v="PAYROLL CLEARING  EL"/>
    <s v="A"/>
    <s v="Y"/>
    <n v="33"/>
    <n v="30"/>
    <n v="33"/>
    <n v="320910"/>
    <n v="0"/>
    <n v="11635.58"/>
    <s v=" "/>
    <s v=" "/>
    <n v="33001033"/>
    <n v="5440.23"/>
    <n v="63263.79"/>
    <n v="0"/>
    <n v="0"/>
    <n v="69459.14"/>
    <n v="63921.69"/>
    <n v="739001.47"/>
    <n v="0"/>
    <n v="45349.3"/>
    <n v="732064.66"/>
    <n v="9577.5400000000009"/>
    <n v="76756.289999999994"/>
    <n v="0"/>
    <n v="0"/>
    <n v="72618.98"/>
    <n v="63921.69"/>
    <n v="675737.68"/>
    <n v="0"/>
    <n v="45349.3"/>
    <n v="662605.52"/>
    <n v="0"/>
    <n v="0"/>
    <n v="0"/>
    <n v="0"/>
    <n v="0"/>
  </r>
  <r>
    <s v="BUCKEYE ELEMENTARY - SCHOOL INVESTMENTS"/>
    <n v="4012"/>
    <s v="018"/>
    <m/>
    <s v="33-795-033"/>
    <x v="5"/>
    <x v="92"/>
    <s v="033"/>
    <x v="10"/>
    <s v="ELEMENTARY SCHOOL DISTRICT ACCOUNTS"/>
    <s v="BUCKEYE ELEMENTARY"/>
    <x v="2429"/>
    <s v="SCHOOL INVESTMENTS"/>
    <s v="D"/>
    <s v=" "/>
    <n v="33"/>
    <n v="795"/>
    <n v="33"/>
    <n v="328780"/>
    <n v="0"/>
    <n v="0"/>
    <s v=" "/>
    <s v=" "/>
    <s v="        "/>
    <n v="0"/>
    <n v="0"/>
    <n v="0"/>
    <n v="0"/>
    <n v="0"/>
    <n v="0"/>
    <n v="0"/>
    <n v="0"/>
    <n v="0"/>
    <n v="0"/>
    <n v="0"/>
    <n v="0"/>
    <n v="0"/>
    <n v="0"/>
    <n v="0"/>
    <n v="0"/>
    <n v="0"/>
    <n v="0"/>
    <n v="0"/>
    <n v="0"/>
    <n v="0"/>
    <n v="0"/>
    <n v="0"/>
    <n v="0"/>
    <n v="0"/>
  </r>
  <r>
    <s v="BUCKEYE ELEMENTARY - SOFT CAPITAL OUTLAY"/>
    <n v="4012"/>
    <s v="008"/>
    <m/>
    <s v="33-625-033"/>
    <x v="5"/>
    <x v="298"/>
    <s v="033"/>
    <x v="10"/>
    <s v="ELEMENTARY SCHOOL DISTRICT ACCOUNTS"/>
    <s v="BUCKEYE ELEMENTARY"/>
    <x v="2430"/>
    <s v="SOFT CAP OUTLAY"/>
    <s v="A"/>
    <s v="Y"/>
    <n v="33"/>
    <n v="625"/>
    <n v="33"/>
    <n v="327530"/>
    <n v="0"/>
    <n v="0"/>
    <s v=" "/>
    <s v="I"/>
    <n v="33001033"/>
    <n v="0"/>
    <n v="0"/>
    <n v="0"/>
    <n v="0"/>
    <n v="0"/>
    <n v="0"/>
    <n v="0"/>
    <n v="0"/>
    <n v="0"/>
    <n v="0"/>
    <n v="0"/>
    <n v="0"/>
    <n v="0"/>
    <n v="0"/>
    <n v="0"/>
    <n v="0"/>
    <n v="0"/>
    <n v="0"/>
    <n v="0"/>
    <n v="0"/>
    <n v="0"/>
    <n v="0"/>
    <n v="0"/>
    <n v="0"/>
    <n v="0"/>
  </r>
  <r>
    <s v="BUCKEYE ELEMENTARY - STUDENT ACTIVITIES"/>
    <n v="4012"/>
    <s v="019"/>
    <m/>
    <s v="33-850-033"/>
    <x v="5"/>
    <x v="299"/>
    <s v="033"/>
    <x v="1902"/>
    <s v="ELEMENTARY SCHOOL DISTRICT ACCOUNTS"/>
    <s v="BUCKEYE ELEMENTARY"/>
    <x v="2431"/>
    <s v="STUDENT ACTIVITIES"/>
    <s v="B"/>
    <s v=" "/>
    <n v="33"/>
    <n v="850"/>
    <n v="33"/>
    <n v="328910"/>
    <n v="0"/>
    <n v="21490.34"/>
    <s v=" "/>
    <s v=" "/>
    <n v="33850033"/>
    <n v="21677.77"/>
    <n v="0"/>
    <n v="0"/>
    <n v="5701.85"/>
    <n v="5514.42"/>
    <n v="27831.84"/>
    <n v="0"/>
    <n v="29465.94"/>
    <n v="58929.94"/>
    <n v="23122.5"/>
    <n v="19018.759999999998"/>
    <n v="0"/>
    <n v="6547.76"/>
    <n v="6213.12"/>
    <n v="2324.37"/>
    <n v="27831.84"/>
    <n v="0"/>
    <n v="29465.94"/>
    <n v="53228.09"/>
    <n v="17608.080000000002"/>
    <n v="0"/>
    <n v="0"/>
    <n v="0"/>
    <n v="0"/>
    <n v="0"/>
  </r>
  <r>
    <s v="BUCKEYE ELEMENTARY - TAN DEBT SERVICE"/>
    <n v="4012"/>
    <s v="006"/>
    <m/>
    <s v="33-745-033"/>
    <x v="5"/>
    <x v="300"/>
    <s v="033"/>
    <x v="10"/>
    <s v="ELEMENTARY SCHOOL DISTRICT ACCOUNTS"/>
    <s v="BUCKEYE ELEMENTARY"/>
    <x v="2432"/>
    <s v="TAN DEBT SERVICE"/>
    <s v="D"/>
    <s v=" "/>
    <n v="33"/>
    <n v="745"/>
    <n v="33"/>
    <n v="328430"/>
    <n v="0"/>
    <n v="0"/>
    <s v=" "/>
    <s v=" "/>
    <n v="33745033"/>
    <n v="0"/>
    <n v="0"/>
    <n v="0"/>
    <n v="0"/>
    <n v="0"/>
    <n v="0"/>
    <n v="0"/>
    <n v="0"/>
    <n v="0"/>
    <n v="0"/>
    <n v="0"/>
    <n v="0"/>
    <n v="0"/>
    <n v="0"/>
    <n v="0"/>
    <n v="0"/>
    <n v="0"/>
    <n v="0"/>
    <n v="0"/>
    <n v="0"/>
    <n v="0"/>
    <n v="0"/>
    <n v="0"/>
    <n v="0"/>
    <n v="0"/>
  </r>
  <r>
    <s v="BUCKEYE ELEMENTARY - TAN PROCEEDS"/>
    <n v="4012"/>
    <s v="020"/>
    <m/>
    <s v="33-645-033"/>
    <x v="5"/>
    <x v="301"/>
    <s v="033"/>
    <x v="10"/>
    <s v="ELEMENTARY SCHOOL DISTRICT ACCOUNTS"/>
    <s v="BUCKEYE ELEMENTARY"/>
    <x v="2433"/>
    <s v="TAN PROCEEDS"/>
    <s v="A"/>
    <s v="Y"/>
    <n v="33"/>
    <n v="645"/>
    <n v="33"/>
    <n v="327710"/>
    <n v="0"/>
    <n v="0"/>
    <s v=" "/>
    <s v=" "/>
    <n v="33745033"/>
    <n v="0"/>
    <n v="0"/>
    <n v="0"/>
    <n v="0"/>
    <n v="0"/>
    <n v="0"/>
    <n v="0"/>
    <n v="0"/>
    <n v="0"/>
    <n v="0"/>
    <n v="0"/>
    <n v="0"/>
    <n v="0"/>
    <n v="0"/>
    <n v="0"/>
    <n v="0"/>
    <n v="0"/>
    <n v="0"/>
    <n v="0"/>
    <n v="0"/>
    <n v="0"/>
    <n v="0"/>
    <n v="0"/>
    <n v="0"/>
    <n v="0"/>
  </r>
  <r>
    <s v="BUCKEYE ELEMENTARY - WARRANT CLEARING OTHER"/>
    <n v="4012"/>
    <s v="021"/>
    <m/>
    <s v="33-035-033"/>
    <x v="5"/>
    <x v="21"/>
    <s v="033"/>
    <x v="10"/>
    <s v="ELEMENTARY SCHOOL DISTRICT ACCOUNTS"/>
    <s v="BUCKEYE ELEMENTARY"/>
    <x v="2434"/>
    <s v="WARRANT CLEAR OTHER"/>
    <s v="B"/>
    <s v=" "/>
    <n v="33"/>
    <n v="35"/>
    <n v="33"/>
    <n v="320925"/>
    <n v="0"/>
    <n v="0"/>
    <s v=" "/>
    <s v=" "/>
    <n v="33001033"/>
    <n v="0"/>
    <n v="0"/>
    <n v="0"/>
    <n v="0"/>
    <n v="0"/>
    <n v="0"/>
    <n v="9258.59"/>
    <n v="0"/>
    <n v="0"/>
    <n v="9258.59"/>
    <n v="0"/>
    <n v="0"/>
    <n v="0"/>
    <n v="0"/>
    <n v="0"/>
    <n v="0"/>
    <n v="9258.59"/>
    <n v="0"/>
    <n v="0"/>
    <n v="9258.59"/>
    <n v="0"/>
    <n v="0"/>
    <n v="0"/>
    <n v="0"/>
    <n v="0"/>
  </r>
  <r>
    <s v="CARTWRIGHT ELEMENTARY - ADJACENT WAYS"/>
    <n v="4013"/>
    <s v="002"/>
    <m/>
    <s v="33-620-083"/>
    <x v="5"/>
    <x v="285"/>
    <s v="083"/>
    <x v="1903"/>
    <s v="ELEMENTARY SCHOOL DISTRICT ACCOUNTS"/>
    <s v="CARTWRIGHT ELEMENTARY"/>
    <x v="2435"/>
    <s v="ADJACENT WAYS"/>
    <s v="A"/>
    <s v="Y"/>
    <n v="33"/>
    <n v="620"/>
    <n v="83"/>
    <n v="327510"/>
    <n v="0"/>
    <n v="-118265.91"/>
    <s v=" "/>
    <s v=" "/>
    <n v="33620083"/>
    <n v="-136105.39000000001"/>
    <n v="0"/>
    <n v="0"/>
    <n v="40.1"/>
    <n v="17879.580000000002"/>
    <n v="168707.48"/>
    <n v="0"/>
    <n v="0"/>
    <n v="595074.72"/>
    <n v="308101.33"/>
    <n v="-164338.53"/>
    <n v="0"/>
    <n v="0"/>
    <n v="231.31"/>
    <n v="28464.45"/>
    <n v="168707.48"/>
    <n v="0"/>
    <n v="0"/>
    <n v="595034.62"/>
    <n v="290221.75"/>
    <n v="0"/>
    <n v="0"/>
    <n v="0"/>
    <n v="0"/>
    <n v="0"/>
  </r>
  <r>
    <s v="CARTWRIGHT ELEMENTARY - BOND BUILDING"/>
    <n v="4013"/>
    <s v="003"/>
    <m/>
    <s v="33-630-083"/>
    <x v="5"/>
    <x v="286"/>
    <s v="083"/>
    <x v="1904"/>
    <s v="ELEMENTARY SCHOOL DISTRICT ACCOUNTS"/>
    <s v="CARTWRIGHT ELEMENTARY"/>
    <x v="2436"/>
    <s v="BOND BUILDING"/>
    <s v="D"/>
    <s v=" "/>
    <n v="33"/>
    <n v="630"/>
    <n v="83"/>
    <n v="327610"/>
    <n v="0"/>
    <n v="365195.42"/>
    <s v=" "/>
    <s v=" "/>
    <n v="33700083"/>
    <n v="365195.42"/>
    <n v="0"/>
    <n v="0"/>
    <n v="0"/>
    <n v="0"/>
    <n v="3012739.77"/>
    <n v="0"/>
    <n v="869880.85"/>
    <n v="3527315.2"/>
    <n v="9890"/>
    <n v="363675.42"/>
    <n v="0"/>
    <n v="0"/>
    <n v="0"/>
    <n v="1520"/>
    <n v="3012739.77"/>
    <n v="0"/>
    <n v="869880.85"/>
    <n v="3527315.2"/>
    <n v="9890"/>
    <n v="0"/>
    <n v="0"/>
    <n v="0"/>
    <n v="0"/>
    <n v="0"/>
  </r>
  <r>
    <s v="CARTWRIGHT ELEMENTARY - BUILD AMERICA/QUALIFIED SCHOOL CON BONDS"/>
    <n v="4013"/>
    <s v="010"/>
    <m/>
    <s v="33-637-083"/>
    <x v="5"/>
    <x v="287"/>
    <s v="083"/>
    <x v="10"/>
    <s v="ELEMENTARY SCHOOL DISTRICT ACCOUNTS"/>
    <s v="CARTWRIGHT ELEMENTARY"/>
    <x v="2437"/>
    <s v="BUILD AMER BONDS"/>
    <s v="D"/>
    <s v=" "/>
    <n v="33"/>
    <n v="637"/>
    <n v="83"/>
    <n v="327630"/>
    <n v="0"/>
    <n v="0"/>
    <s v="Y"/>
    <s v=" "/>
    <n v="33637083"/>
    <n v="0"/>
    <n v="0"/>
    <n v="0"/>
    <n v="0"/>
    <n v="0"/>
    <n v="0"/>
    <n v="0"/>
    <n v="0"/>
    <n v="0"/>
    <n v="0"/>
    <n v="0"/>
    <n v="0"/>
    <n v="0"/>
    <n v="0"/>
    <n v="0"/>
    <n v="0"/>
    <n v="0"/>
    <n v="0"/>
    <n v="0"/>
    <n v="0"/>
    <n v="0"/>
    <n v="0"/>
    <n v="0"/>
    <n v="0"/>
    <n v="0"/>
  </r>
  <r>
    <s v="CARTWRIGHT ELEMENTARY - BUILDING RENEWAL"/>
    <n v="4013"/>
    <s v="004"/>
    <m/>
    <s v="33-690-083"/>
    <x v="5"/>
    <x v="288"/>
    <s v="083"/>
    <x v="1905"/>
    <s v="ELEMENTARY SCHOOL DISTRICT ACCOUNTS"/>
    <s v="CARTWRIGHT ELEMENTARY"/>
    <x v="2438"/>
    <s v="BUILDING RENEWA"/>
    <s v="B"/>
    <s v=" "/>
    <n v="33"/>
    <n v="690"/>
    <n v="83"/>
    <n v="327750"/>
    <n v="0"/>
    <n v="0.22"/>
    <s v="Y"/>
    <s v=" "/>
    <n v="33690083"/>
    <n v="0.22"/>
    <n v="0"/>
    <n v="0"/>
    <n v="0"/>
    <n v="0"/>
    <n v="0.22"/>
    <n v="0"/>
    <n v="0"/>
    <n v="0"/>
    <n v="0"/>
    <n v="0.22"/>
    <n v="0"/>
    <n v="0"/>
    <n v="0"/>
    <n v="0"/>
    <n v="0.22"/>
    <n v="0"/>
    <n v="0"/>
    <n v="0"/>
    <n v="0"/>
    <n v="0"/>
    <n v="0"/>
    <n v="0"/>
    <n v="0"/>
    <n v="0"/>
  </r>
  <r>
    <s v="CARTWRIGHT ELEMENTARY - CAPITAL OUTLAY"/>
    <n v="4013"/>
    <s v="005"/>
    <m/>
    <s v="33-610-083"/>
    <x v="5"/>
    <x v="289"/>
    <s v="083"/>
    <x v="1906"/>
    <s v="ELEMENTARY SCHOOL DISTRICT ACCOUNTS"/>
    <s v="CARTWRIGHT ELEMENTARY"/>
    <x v="2439"/>
    <s v="CAPITAL OUTLAY"/>
    <s v="A"/>
    <s v="Y"/>
    <n v="33"/>
    <n v="610"/>
    <n v="83"/>
    <n v="327410"/>
    <n v="0"/>
    <n v="-2752872.67"/>
    <s v=" "/>
    <s v=" "/>
    <n v="33610083"/>
    <n v="-3076570.62"/>
    <n v="0"/>
    <n v="0"/>
    <n v="47566.48"/>
    <n v="371264.43"/>
    <n v="807301.25"/>
    <n v="0"/>
    <n v="72258.399999999994"/>
    <n v="9743690.6500000004"/>
    <n v="6111258.3300000001"/>
    <n v="-3579221.84"/>
    <n v="0"/>
    <n v="0"/>
    <n v="64875.4"/>
    <n v="567526.62"/>
    <n v="807301.25"/>
    <n v="0"/>
    <n v="72258.399999999994"/>
    <n v="9696124.1699999999"/>
    <n v="5739993.9000000004"/>
    <n v="0"/>
    <n v="0"/>
    <n v="0"/>
    <n v="0"/>
    <n v="0"/>
  </r>
  <r>
    <s v="CARTWRIGHT ELEMENTARY - CLASSROOM SITE FUND"/>
    <n v="4013"/>
    <s v="011"/>
    <m/>
    <s v="33-010-083"/>
    <x v="5"/>
    <x v="290"/>
    <s v="083"/>
    <x v="1907"/>
    <s v="ELEMENTARY SCHOOL DISTRICT ACCOUNTS"/>
    <s v="CARTWRIGHT ELEMENTARY"/>
    <x v="2440"/>
    <s v="CLASSROOM SITE FUND"/>
    <s v="B"/>
    <s v="Y"/>
    <n v="33"/>
    <n v="10"/>
    <n v="83"/>
    <n v="320310"/>
    <n v="0"/>
    <n v="-1619135.46"/>
    <s v=" "/>
    <s v=" "/>
    <n v="33010083"/>
    <n v="-1321531.18"/>
    <n v="0"/>
    <n v="0"/>
    <n v="297604.28000000003"/>
    <n v="0"/>
    <n v="-826910.71999999997"/>
    <n v="0"/>
    <n v="4061058.84"/>
    <n v="4883412.3600000003"/>
    <n v="30128.78"/>
    <n v="-1345817.38"/>
    <n v="0"/>
    <n v="507885.81"/>
    <n v="483800.98"/>
    <n v="201.37"/>
    <n v="-826910.71999999997"/>
    <n v="0"/>
    <n v="4061058.84"/>
    <n v="4585808.08"/>
    <n v="30128.78"/>
    <n v="0"/>
    <n v="0"/>
    <n v="0"/>
    <n v="0"/>
    <n v="0"/>
  </r>
  <r>
    <s v="CARTWRIGHT ELEMENTARY - CREDIT LINE BORROWING"/>
    <n v="4013"/>
    <s v="012"/>
    <m/>
    <s v="33-750-083"/>
    <x v="5"/>
    <x v="192"/>
    <s v="083"/>
    <x v="1908"/>
    <s v="ELEMENTARY SCHOOL DISTRICT ACCOUNTS"/>
    <s v="CARTWRIGHT ELEMENTARY"/>
    <x v="2441"/>
    <s v="CREDIT LINE BORROW"/>
    <s v="A"/>
    <s v="Y"/>
    <n v="33"/>
    <n v="750"/>
    <n v="83"/>
    <n v="328450"/>
    <n v="0"/>
    <n v="16141000"/>
    <s v=" "/>
    <s v=" "/>
    <n v="33001083"/>
    <n v="16406000"/>
    <n v="4989000"/>
    <n v="4724000"/>
    <n v="0"/>
    <n v="0"/>
    <n v="19105000"/>
    <n v="52637000"/>
    <n v="49673000"/>
    <n v="0"/>
    <n v="0"/>
    <n v="14049000"/>
    <n v="5748000"/>
    <n v="8105000"/>
    <n v="0"/>
    <n v="0"/>
    <n v="19105000"/>
    <n v="47648000"/>
    <n v="44949000"/>
    <n v="0"/>
    <n v="0"/>
    <n v="0"/>
    <n v="0"/>
    <n v="0"/>
    <n v="0"/>
    <n v="0"/>
  </r>
  <r>
    <s v="CARTWRIGHT ELEMENTARY - CURRENT DEBT SERVICE"/>
    <n v="4013"/>
    <s v="013"/>
    <m/>
    <s v="33-700-083"/>
    <x v="5"/>
    <x v="291"/>
    <s v="083"/>
    <x v="1909"/>
    <s v="ELEMENTARY SCHOOL DISTRICT ACCOUNTS"/>
    <s v="CARTWRIGHT ELEMENTARY"/>
    <x v="2442"/>
    <s v="CURRENT DEBT SERVICE"/>
    <s v="D"/>
    <s v=" "/>
    <n v="33"/>
    <n v="700"/>
    <n v="83"/>
    <n v="327810"/>
    <n v="0"/>
    <n v="1101291.0900000001"/>
    <s v=" "/>
    <s v=" "/>
    <n v="33700083"/>
    <n v="1010957.13"/>
    <n v="0"/>
    <n v="0"/>
    <n v="226.43"/>
    <n v="90560.39"/>
    <n v="1718763.16"/>
    <n v="2220332.37"/>
    <n v="0"/>
    <n v="5944.35"/>
    <n v="1608804.65"/>
    <n v="858980.16"/>
    <n v="0"/>
    <n v="0"/>
    <n v="102.44"/>
    <n v="152079.41"/>
    <n v="1718763.16"/>
    <n v="2220332.37"/>
    <n v="0"/>
    <n v="5717.92"/>
    <n v="1518244.26"/>
    <n v="0"/>
    <n v="0"/>
    <n v="0"/>
    <n v="0"/>
    <n v="0"/>
  </r>
  <r>
    <s v="CARTWRIGHT ELEMENTARY - DEFCNCYS CORRECTION"/>
    <n v="4013"/>
    <s v="009"/>
    <m/>
    <s v="33-685-083"/>
    <x v="5"/>
    <x v="110"/>
    <s v="083"/>
    <x v="1359"/>
    <s v="ELEMENTARY SCHOOL DISTRICT ACCOUNTS"/>
    <s v="CARTWRIGHT ELEMENTARY"/>
    <x v="2443"/>
    <s v="DEFCNCYS CORREC"/>
    <s v="B"/>
    <s v=" "/>
    <n v="33"/>
    <n v="685"/>
    <n v="83"/>
    <n v="327730"/>
    <n v="0"/>
    <n v="6.7"/>
    <s v="Y"/>
    <s v=" "/>
    <n v="33685083"/>
    <n v="6.7"/>
    <n v="0"/>
    <n v="0"/>
    <n v="0"/>
    <n v="0"/>
    <n v="6.7"/>
    <n v="0"/>
    <n v="0"/>
    <n v="0"/>
    <n v="0"/>
    <n v="6.7"/>
    <n v="0"/>
    <n v="0"/>
    <n v="0"/>
    <n v="0"/>
    <n v="6.7"/>
    <n v="0"/>
    <n v="0"/>
    <n v="0"/>
    <n v="0"/>
    <n v="0"/>
    <n v="0"/>
    <n v="0"/>
    <n v="0"/>
    <n v="0"/>
  </r>
  <r>
    <s v="CARTWRIGHT ELEMENTARY - ELEM EXPENSE CLEARING"/>
    <n v="4013"/>
    <s v="014"/>
    <m/>
    <s v="33-040-083"/>
    <x v="5"/>
    <x v="292"/>
    <s v="083"/>
    <x v="1910"/>
    <s v="ELEMENTARY SCHOOL DISTRICT ACCOUNTS"/>
    <s v="CARTWRIGHT ELEMENTARY"/>
    <x v="2444"/>
    <s v="EL EXP CLEARING"/>
    <s v="A"/>
    <s v="Y"/>
    <n v="33"/>
    <n v="40"/>
    <n v="83"/>
    <n v="320930"/>
    <n v="0"/>
    <n v="416904.79"/>
    <s v=" "/>
    <s v=" "/>
    <n v="33001083"/>
    <n v="953576.19"/>
    <n v="5848416.04"/>
    <n v="0"/>
    <n v="0"/>
    <n v="5311744.6399999997"/>
    <n v="109339.51"/>
    <n v="100881904.44"/>
    <n v="0"/>
    <n v="27964.04"/>
    <n v="101217433.76000001"/>
    <n v="722528.8"/>
    <n v="12193749.939999999"/>
    <n v="0"/>
    <n v="439.32"/>
    <n v="12425236.65"/>
    <n v="109339.51"/>
    <n v="95033488.400000006"/>
    <n v="0"/>
    <n v="27964.04"/>
    <n v="95905689.120000005"/>
    <n v="0"/>
    <n v="0"/>
    <n v="0"/>
    <n v="0"/>
    <n v="0"/>
  </r>
  <r>
    <s v="CARTWRIGHT ELEMENTARY - FED. &amp; STATE GRANTS"/>
    <n v="4013"/>
    <s v="015"/>
    <m/>
    <s v="33-200-083"/>
    <x v="5"/>
    <x v="293"/>
    <s v="083"/>
    <x v="1911"/>
    <s v="ELEMENTARY SCHOOL DISTRICT ACCOUNTS"/>
    <s v="CARTWRIGHT ELEMENTARY"/>
    <x v="2445"/>
    <s v="FED. &amp; STATE GRANTS"/>
    <s v="B"/>
    <s v=" "/>
    <n v="33"/>
    <n v="200"/>
    <n v="83"/>
    <n v="322010"/>
    <n v="0"/>
    <n v="1399180.75"/>
    <s v=" "/>
    <s v=" "/>
    <n v="33200083"/>
    <n v="1442392.33"/>
    <n v="0"/>
    <n v="573734.37"/>
    <n v="616945.94999999995"/>
    <n v="0"/>
    <n v="856181.17"/>
    <n v="0"/>
    <n v="10840132.539999999"/>
    <n v="10428245.67"/>
    <n v="131112.71"/>
    <n v="1106171.76"/>
    <n v="0"/>
    <n v="1641342.22"/>
    <n v="1330424.6299999999"/>
    <n v="25302.98"/>
    <n v="856181.17"/>
    <n v="0"/>
    <n v="10266398.17"/>
    <n v="9811299.7200000007"/>
    <n v="131112.71"/>
    <n v="0"/>
    <n v="0"/>
    <n v="0"/>
    <n v="0"/>
    <n v="0"/>
  </r>
  <r>
    <s v="CARTWRIGHT ELEMENTARY - MAINTENANCE AND OPERATIONS ELEMENTARY"/>
    <n v="4013"/>
    <s v="001"/>
    <m/>
    <s v="33-001-083"/>
    <x v="5"/>
    <x v="294"/>
    <s v="083"/>
    <x v="1912"/>
    <s v="ELEMENTARY SCHOOL DISTRICT ACCOUNTS"/>
    <s v="CARTWRIGHT ELEMENTARY"/>
    <x v="2446"/>
    <s v="MAINTNCE/OPRTNS ELEM"/>
    <s v="A"/>
    <s v="Y"/>
    <n v="33"/>
    <n v="1"/>
    <n v="83"/>
    <n v="320110"/>
    <n v="0"/>
    <n v="-11773267.74"/>
    <s v=" "/>
    <s v=" "/>
    <n v="33001083"/>
    <n v="-12272784.35"/>
    <n v="2926.85"/>
    <n v="3779463.15"/>
    <n v="4063100.66"/>
    <n v="786080.97"/>
    <n v="-19802171.73"/>
    <n v="101976.78"/>
    <n v="59067325"/>
    <n v="72424470.730000004"/>
    <n v="21488026.5"/>
    <n v="-8312564.4199999999"/>
    <n v="39831.47"/>
    <n v="3816305.37"/>
    <n v="10268371.52"/>
    <n v="2531677.69"/>
    <n v="-19802171.73"/>
    <n v="99049.93"/>
    <n v="55287861.850000001"/>
    <n v="68361370.069999993"/>
    <n v="20701945.530000001"/>
    <n v="0"/>
    <n v="0"/>
    <n v="0"/>
    <n v="0"/>
    <n v="0"/>
  </r>
  <r>
    <s v="CARTWRIGHT ELEMENTARY - NEW SCHOOL FACILITY"/>
    <n v="4013"/>
    <s v="007"/>
    <m/>
    <s v="33-695-083"/>
    <x v="5"/>
    <x v="295"/>
    <s v="083"/>
    <x v="10"/>
    <s v="ELEMENTARY SCHOOL DISTRICT ACCOUNTS"/>
    <s v="CARTWRIGHT ELEMENTARY"/>
    <x v="2447"/>
    <s v="NEW SCHL FACILI"/>
    <s v="B"/>
    <s v=" "/>
    <n v="33"/>
    <n v="695"/>
    <n v="83"/>
    <n v="327770"/>
    <n v="0"/>
    <n v="0"/>
    <s v="Y"/>
    <s v=" "/>
    <n v="33695083"/>
    <n v="0"/>
    <n v="0"/>
    <n v="0"/>
    <n v="0"/>
    <n v="0"/>
    <n v="0"/>
    <n v="0"/>
    <n v="0"/>
    <n v="0"/>
    <n v="0"/>
    <n v="0"/>
    <n v="0"/>
    <n v="0"/>
    <n v="0"/>
    <n v="0"/>
    <n v="0"/>
    <n v="0"/>
    <n v="0"/>
    <n v="0"/>
    <n v="0"/>
    <n v="0"/>
    <n v="0"/>
    <n v="0"/>
    <n v="0"/>
    <n v="0"/>
  </r>
  <r>
    <s v="CARTWRIGHT ELEMENTARY - OTHER MONIES"/>
    <n v="4013"/>
    <s v="016"/>
    <m/>
    <s v="33-002-083"/>
    <x v="5"/>
    <x v="296"/>
    <s v="083"/>
    <x v="1913"/>
    <s v="ELEMENTARY SCHOOL DISTRICT ACCOUNTS"/>
    <s v="CARTWRIGHT ELEMENTARY"/>
    <x v="2448"/>
    <s v="OTHER MONIES"/>
    <s v="B"/>
    <s v=" "/>
    <n v="33"/>
    <n v="2"/>
    <n v="83"/>
    <n v="320210"/>
    <n v="0"/>
    <n v="5787801.9100000001"/>
    <s v=" "/>
    <s v=" "/>
    <n v="33002083"/>
    <n v="7041172.6299999999"/>
    <n v="0"/>
    <n v="83254.23"/>
    <n v="1336624.95"/>
    <n v="0"/>
    <n v="12075516.439999999"/>
    <n v="0"/>
    <n v="11254358.85"/>
    <n v="18158138.68"/>
    <n v="616065.30000000005"/>
    <n v="7814082.6200000001"/>
    <n v="0"/>
    <n v="1584849.48"/>
    <n v="2374825.1"/>
    <n v="17065.63"/>
    <n v="12075516.439999999"/>
    <n v="0"/>
    <n v="11171104.619999999"/>
    <n v="16821513.73"/>
    <n v="616065.30000000005"/>
    <n v="0"/>
    <n v="0"/>
    <n v="0"/>
    <n v="0"/>
    <n v="0"/>
  </r>
  <r>
    <s v="CARTWRIGHT ELEMENTARY - PAYROLL CLEARING - ELEMENTARY"/>
    <n v="4013"/>
    <s v="017"/>
    <m/>
    <s v="33-030-083"/>
    <x v="5"/>
    <x v="297"/>
    <s v="083"/>
    <x v="1914"/>
    <s v="ELEMENTARY SCHOOL DISTRICT ACCOUNTS"/>
    <s v="CARTWRIGHT ELEMENTARY"/>
    <x v="2449"/>
    <s v="PAYROLL CLEARING  EL"/>
    <s v="A"/>
    <s v="Y"/>
    <n v="33"/>
    <n v="30"/>
    <n v="83"/>
    <n v="320910"/>
    <n v="0"/>
    <n v="453690.59"/>
    <s v=" "/>
    <s v=" "/>
    <n v="33001083"/>
    <n v="156919.01999999999"/>
    <n v="750397.8"/>
    <n v="0"/>
    <n v="0"/>
    <n v="1047169.37"/>
    <n v="427855.54"/>
    <n v="10302315.460000001"/>
    <n v="0"/>
    <n v="21471.39"/>
    <n v="10349621.9"/>
    <n v="156293.35"/>
    <n v="739258.11"/>
    <n v="0"/>
    <n v="2409.6799999999998"/>
    <n v="742293.46"/>
    <n v="427855.54"/>
    <n v="9551917.6600000001"/>
    <n v="0"/>
    <n v="21471.39"/>
    <n v="9302452.5299999993"/>
    <n v="0"/>
    <n v="0"/>
    <n v="0"/>
    <n v="0"/>
    <n v="0"/>
  </r>
  <r>
    <s v="CARTWRIGHT ELEMENTARY - SCHOOL INVESTMENTS"/>
    <n v="4013"/>
    <s v="018"/>
    <m/>
    <s v="33-795-083"/>
    <x v="5"/>
    <x v="92"/>
    <s v="083"/>
    <x v="10"/>
    <s v="ELEMENTARY SCHOOL DISTRICT ACCOUNTS"/>
    <s v="CARTWRIGHT ELEMENTARY"/>
    <x v="2450"/>
    <s v="SCHOOL INVESTMENTS"/>
    <s v="D"/>
    <s v=" "/>
    <n v="33"/>
    <n v="795"/>
    <n v="83"/>
    <n v="328780"/>
    <n v="0"/>
    <n v="0"/>
    <s v=" "/>
    <s v=" "/>
    <s v="        "/>
    <n v="0"/>
    <n v="0"/>
    <n v="0"/>
    <n v="0"/>
    <n v="0"/>
    <n v="0"/>
    <n v="0"/>
    <n v="0"/>
    <n v="0"/>
    <n v="0"/>
    <n v="0"/>
    <n v="0"/>
    <n v="0"/>
    <n v="0"/>
    <n v="0"/>
    <n v="0"/>
    <n v="0"/>
    <n v="0"/>
    <n v="0"/>
    <n v="0"/>
    <n v="0"/>
    <n v="0"/>
    <n v="0"/>
    <n v="0"/>
    <n v="0"/>
  </r>
  <r>
    <s v="CARTWRIGHT ELEMENTARY - SOFT CAPITAL OUTLAY"/>
    <n v="4013"/>
    <s v="008"/>
    <m/>
    <s v="33-625-083"/>
    <x v="5"/>
    <x v="298"/>
    <s v="083"/>
    <x v="10"/>
    <s v="ELEMENTARY SCHOOL DISTRICT ACCOUNTS"/>
    <s v="CARTWRIGHT ELEMENTARY"/>
    <x v="2451"/>
    <s v="SOFT CAP OUTLAY"/>
    <s v="A"/>
    <s v="Y"/>
    <n v="33"/>
    <n v="625"/>
    <n v="83"/>
    <n v="327530"/>
    <n v="0"/>
    <n v="0"/>
    <s v=" "/>
    <s v="I"/>
    <n v="33001083"/>
    <n v="0"/>
    <n v="0"/>
    <n v="0"/>
    <n v="0"/>
    <n v="0"/>
    <n v="0"/>
    <n v="0"/>
    <n v="0"/>
    <n v="0"/>
    <n v="0"/>
    <n v="0"/>
    <n v="0"/>
    <n v="0"/>
    <n v="0"/>
    <n v="0"/>
    <n v="0"/>
    <n v="0"/>
    <n v="0"/>
    <n v="0"/>
    <n v="0"/>
    <n v="0"/>
    <n v="0"/>
    <n v="0"/>
    <n v="0"/>
    <n v="0"/>
  </r>
  <r>
    <s v="CARTWRIGHT ELEMENTARY - STUDENT ACTIVITIES"/>
    <n v="4013"/>
    <s v="019"/>
    <m/>
    <s v="33-850-083"/>
    <x v="5"/>
    <x v="299"/>
    <s v="083"/>
    <x v="10"/>
    <s v="ELEMENTARY SCHOOL DISTRICT ACCOUNTS"/>
    <s v="CARTWRIGHT ELEMENTARY"/>
    <x v="2452"/>
    <s v="STUDENT ACTIVITIES"/>
    <s v="B"/>
    <s v=" "/>
    <n v="33"/>
    <n v="850"/>
    <n v="83"/>
    <n v="328910"/>
    <n v="0"/>
    <n v="0"/>
    <s v=" "/>
    <s v=" "/>
    <n v="33850083"/>
    <n v="0"/>
    <n v="0"/>
    <n v="0"/>
    <n v="0"/>
    <n v="0"/>
    <n v="0"/>
    <n v="0"/>
    <n v="0"/>
    <n v="0"/>
    <n v="0"/>
    <n v="0"/>
    <n v="0"/>
    <n v="0"/>
    <n v="0"/>
    <n v="0"/>
    <n v="0"/>
    <n v="0"/>
    <n v="0"/>
    <n v="0"/>
    <n v="0"/>
    <n v="0"/>
    <n v="0"/>
    <n v="0"/>
    <n v="0"/>
    <n v="0"/>
  </r>
  <r>
    <s v="CARTWRIGHT ELEMENTARY - TAN DEBT SERVICE"/>
    <n v="4013"/>
    <s v="006"/>
    <m/>
    <s v="33-745-083"/>
    <x v="5"/>
    <x v="300"/>
    <s v="083"/>
    <x v="10"/>
    <s v="ELEMENTARY SCHOOL DISTRICT ACCOUNTS"/>
    <s v="CARTWRIGHT ELEMENTARY"/>
    <x v="2453"/>
    <s v="TAN DEBT SERVICE"/>
    <s v="D"/>
    <s v=" "/>
    <n v="33"/>
    <n v="745"/>
    <n v="83"/>
    <n v="328430"/>
    <n v="0"/>
    <n v="0"/>
    <s v=" "/>
    <s v=" "/>
    <n v="33745083"/>
    <n v="0"/>
    <n v="0"/>
    <n v="0"/>
    <n v="0"/>
    <n v="0"/>
    <n v="0"/>
    <n v="0"/>
    <n v="0"/>
    <n v="0"/>
    <n v="0"/>
    <n v="0"/>
    <n v="0"/>
    <n v="0"/>
    <n v="0"/>
    <n v="0"/>
    <n v="0"/>
    <n v="0"/>
    <n v="0"/>
    <n v="0"/>
    <n v="0"/>
    <n v="0"/>
    <n v="0"/>
    <n v="0"/>
    <n v="0"/>
    <n v="0"/>
  </r>
  <r>
    <s v="CARTWRIGHT ELEMENTARY - TAN PROCEEDS"/>
    <n v="4013"/>
    <s v="020"/>
    <m/>
    <s v="33-645-083"/>
    <x v="5"/>
    <x v="301"/>
    <s v="083"/>
    <x v="10"/>
    <s v="ELEMENTARY SCHOOL DISTRICT ACCOUNTS"/>
    <s v="CARTWRIGHT ELEMENTARY"/>
    <x v="2454"/>
    <s v="TAN PROCEEDS"/>
    <s v="A"/>
    <s v="Y"/>
    <n v="33"/>
    <n v="645"/>
    <n v="83"/>
    <n v="327710"/>
    <n v="0"/>
    <n v="0"/>
    <s v=" "/>
    <s v=" "/>
    <n v="33745083"/>
    <n v="0"/>
    <n v="0"/>
    <n v="0"/>
    <n v="0"/>
    <n v="0"/>
    <n v="0"/>
    <n v="0"/>
    <n v="0"/>
    <n v="0"/>
    <n v="0"/>
    <n v="0"/>
    <n v="0"/>
    <n v="0"/>
    <n v="0"/>
    <n v="0"/>
    <n v="0"/>
    <n v="0"/>
    <n v="0"/>
    <n v="0"/>
    <n v="0"/>
    <n v="0"/>
    <n v="0"/>
    <n v="0"/>
    <n v="0"/>
    <n v="0"/>
  </r>
  <r>
    <s v="CARTWRIGHT ELEMENTARY - WARRANT CLEARING OTHER"/>
    <n v="4013"/>
    <s v="021"/>
    <m/>
    <s v="33-035-083"/>
    <x v="5"/>
    <x v="21"/>
    <s v="083"/>
    <x v="10"/>
    <s v="ELEMENTARY SCHOOL DISTRICT ACCOUNTS"/>
    <s v="CARTWRIGHT ELEMENTARY"/>
    <x v="2455"/>
    <s v="WARRANT CLEAR OTHER"/>
    <s v="B"/>
    <s v=" "/>
    <n v="33"/>
    <n v="35"/>
    <n v="83"/>
    <n v="320925"/>
    <n v="0"/>
    <n v="0"/>
    <s v=" "/>
    <s v=" "/>
    <n v="33001083"/>
    <n v="0"/>
    <n v="0"/>
    <n v="0"/>
    <n v="0"/>
    <n v="0"/>
    <n v="0"/>
    <n v="0"/>
    <n v="0"/>
    <n v="0"/>
    <n v="0"/>
    <n v="0"/>
    <n v="0"/>
    <n v="0"/>
    <n v="0"/>
    <n v="0"/>
    <n v="0"/>
    <n v="0"/>
    <n v="0"/>
    <n v="0"/>
    <n v="0"/>
    <n v="0"/>
    <n v="0"/>
    <n v="0"/>
    <n v="0"/>
    <n v="0"/>
  </r>
  <r>
    <s v="CAVE CREEK UNIFIED SCHOOLS - ADJACENT WAYS"/>
    <n v="4040"/>
    <s v="002"/>
    <m/>
    <s v="33-620-093"/>
    <x v="5"/>
    <x v="285"/>
    <s v="093"/>
    <x v="1915"/>
    <s v="ELEMENTARY SCHOOL DISTRICT ACCOUNTS"/>
    <s v="CAVE CREEK UNIFIED SCHOOLS"/>
    <x v="2456"/>
    <s v="ADJACENT WAYS"/>
    <s v="A"/>
    <s v="Y"/>
    <n v="33"/>
    <n v="620"/>
    <n v="93"/>
    <n v="327510"/>
    <n v="0"/>
    <n v="134520.24"/>
    <s v=" "/>
    <s v=" "/>
    <n v="33620093"/>
    <n v="134520.24"/>
    <n v="0"/>
    <n v="0"/>
    <n v="0"/>
    <n v="0"/>
    <n v="164805.09"/>
    <n v="0"/>
    <n v="0"/>
    <n v="31020.41"/>
    <n v="735.56"/>
    <n v="138658.88"/>
    <n v="0"/>
    <n v="0"/>
    <n v="4348.18"/>
    <n v="209.54"/>
    <n v="164805.09"/>
    <n v="0"/>
    <n v="0"/>
    <n v="31020.41"/>
    <n v="735.56"/>
    <n v="0"/>
    <n v="0"/>
    <n v="0"/>
    <n v="0"/>
    <n v="0"/>
  </r>
  <r>
    <s v="CAVE CREEK UNIFIED SCHOOLS - BOND BUILDING"/>
    <n v="4040"/>
    <s v="003"/>
    <m/>
    <s v="33-630-093"/>
    <x v="5"/>
    <x v="286"/>
    <s v="093"/>
    <x v="1916"/>
    <s v="ELEMENTARY SCHOOL DISTRICT ACCOUNTS"/>
    <s v="CAVE CREEK UNIFIED SCHOOLS"/>
    <x v="2457"/>
    <s v="BOND BUILDING"/>
    <s v="D"/>
    <s v=" "/>
    <n v="33"/>
    <n v="630"/>
    <n v="93"/>
    <n v="327610"/>
    <n v="0"/>
    <n v="8701496.4600000009"/>
    <s v=" "/>
    <s v=" "/>
    <n v="33700093"/>
    <n v="9015698.4800000004"/>
    <n v="0"/>
    <n v="0"/>
    <n v="314202.02"/>
    <n v="0"/>
    <n v="10198934.42"/>
    <n v="0"/>
    <n v="0"/>
    <n v="1497437.96"/>
    <n v="0"/>
    <n v="10186026.41"/>
    <n v="0"/>
    <n v="0"/>
    <n v="1170327.93"/>
    <n v="0"/>
    <n v="10198934.42"/>
    <n v="0"/>
    <n v="0"/>
    <n v="1183235.94"/>
    <n v="0"/>
    <n v="0"/>
    <n v="0"/>
    <n v="0"/>
    <n v="0"/>
    <n v="0"/>
  </r>
  <r>
    <s v="CAVE CREEK UNIFIED SCHOOLS - BUILD AMERICA/QUALIFIED SCHOOL CON BONDS"/>
    <n v="4040"/>
    <s v="010"/>
    <m/>
    <s v="33-637-093"/>
    <x v="5"/>
    <x v="287"/>
    <s v="093"/>
    <x v="10"/>
    <s v="ELEMENTARY SCHOOL DISTRICT ACCOUNTS"/>
    <s v="CAVE CREEK UNIFIED SCHOOLS"/>
    <x v="2458"/>
    <s v="BUILD AMER BONDS"/>
    <s v="D"/>
    <s v=" "/>
    <n v="33"/>
    <n v="637"/>
    <n v="93"/>
    <n v="327630"/>
    <n v="0"/>
    <n v="0"/>
    <s v="Y"/>
    <s v=" "/>
    <n v="33637093"/>
    <n v="0"/>
    <n v="0"/>
    <n v="0"/>
    <n v="0"/>
    <n v="0"/>
    <n v="0"/>
    <n v="0"/>
    <n v="0"/>
    <n v="0"/>
    <n v="0"/>
    <n v="0"/>
    <n v="0"/>
    <n v="0"/>
    <n v="0"/>
    <n v="0"/>
    <n v="0"/>
    <n v="0"/>
    <n v="0"/>
    <n v="0"/>
    <n v="0"/>
    <n v="0"/>
    <n v="0"/>
    <n v="0"/>
    <n v="0"/>
    <n v="0"/>
  </r>
  <r>
    <s v="CAVE CREEK UNIFIED SCHOOLS - BUILDING RENEWAL"/>
    <n v="4040"/>
    <s v="004"/>
    <m/>
    <s v="33-690-093"/>
    <x v="5"/>
    <x v="288"/>
    <s v="093"/>
    <x v="1917"/>
    <s v="ELEMENTARY SCHOOL DISTRICT ACCOUNTS"/>
    <s v="CAVE CREEK UNIFIED SCHOOLS"/>
    <x v="2459"/>
    <s v="BUILDING RENEWA"/>
    <s v="B"/>
    <s v=" "/>
    <n v="33"/>
    <n v="690"/>
    <n v="93"/>
    <n v="327750"/>
    <n v="0"/>
    <n v="-9439.7900000000009"/>
    <s v="Y"/>
    <s v=" "/>
    <n v="33690093"/>
    <n v="560.21"/>
    <n v="0"/>
    <n v="8000"/>
    <n v="18000"/>
    <n v="0"/>
    <n v="6003.88"/>
    <n v="0"/>
    <n v="76164"/>
    <n v="91621.92"/>
    <n v="14.25"/>
    <n v="16801.41"/>
    <n v="0"/>
    <n v="0"/>
    <n v="16244"/>
    <n v="2.8"/>
    <n v="6003.88"/>
    <n v="0"/>
    <n v="68164"/>
    <n v="73621.919999999998"/>
    <n v="14.25"/>
    <n v="0"/>
    <n v="0"/>
    <n v="0"/>
    <n v="0"/>
    <n v="0"/>
  </r>
  <r>
    <s v="CAVE CREEK UNIFIED SCHOOLS - CAPITAL OUTLAY"/>
    <n v="4040"/>
    <s v="005"/>
    <m/>
    <s v="33-610-093"/>
    <x v="5"/>
    <x v="289"/>
    <s v="093"/>
    <x v="1918"/>
    <s v="ELEMENTARY SCHOOL DISTRICT ACCOUNTS"/>
    <s v="CAVE CREEK UNIFIED SCHOOLS"/>
    <x v="2460"/>
    <s v="CAPITAL OUTLAY"/>
    <s v="A"/>
    <s v="Y"/>
    <n v="33"/>
    <n v="610"/>
    <n v="93"/>
    <n v="327410"/>
    <n v="0"/>
    <n v="2809840.26"/>
    <s v=" "/>
    <s v=" "/>
    <n v="33610093"/>
    <n v="2815208.7"/>
    <n v="0"/>
    <n v="647.67999999999995"/>
    <n v="6056.56"/>
    <n v="40.44"/>
    <n v="3739727.01"/>
    <n v="0"/>
    <n v="1186.57"/>
    <n v="1473349.67"/>
    <n v="542276.35"/>
    <n v="2861710.99"/>
    <n v="0"/>
    <n v="0"/>
    <n v="50955.39"/>
    <n v="4453.1000000000004"/>
    <n v="3739727.01"/>
    <n v="0"/>
    <n v="538.89"/>
    <n v="1467293.11"/>
    <n v="542235.91"/>
    <n v="0"/>
    <n v="0"/>
    <n v="0"/>
    <n v="0"/>
    <n v="0"/>
  </r>
  <r>
    <s v="CAVE CREEK UNIFIED SCHOOLS - CLASSROOM SITE FUND"/>
    <n v="4040"/>
    <s v="011"/>
    <m/>
    <s v="33-010-093"/>
    <x v="5"/>
    <x v="290"/>
    <s v="093"/>
    <x v="1919"/>
    <s v="ELEMENTARY SCHOOL DISTRICT ACCOUNTS"/>
    <s v="CAVE CREEK UNIFIED SCHOOLS"/>
    <x v="2461"/>
    <s v="CLASSROOM SITE FUND"/>
    <s v="B"/>
    <s v="Y"/>
    <n v="33"/>
    <n v="10"/>
    <n v="93"/>
    <n v="320310"/>
    <n v="0"/>
    <n v="1193288.99"/>
    <s v=" "/>
    <s v=" "/>
    <n v="33010093"/>
    <n v="1246617.77"/>
    <n v="0"/>
    <n v="0"/>
    <n v="53328.78"/>
    <n v="0"/>
    <n v="954837.28"/>
    <n v="0"/>
    <n v="1227562.3400000001"/>
    <n v="994750.98"/>
    <n v="5640.35"/>
    <n v="1202681.22"/>
    <n v="0"/>
    <n v="153296.89000000001"/>
    <n v="111106.05"/>
    <n v="1745.71"/>
    <n v="954837.28"/>
    <n v="0"/>
    <n v="1227562.3400000001"/>
    <n v="941422.2"/>
    <n v="5640.35"/>
    <n v="0"/>
    <n v="0"/>
    <n v="0"/>
    <n v="0"/>
    <n v="0"/>
  </r>
  <r>
    <s v="CAVE CREEK UNIFIED SCHOOLS - CREDIT LINE BORROWING"/>
    <n v="4040"/>
    <s v="012"/>
    <m/>
    <s v="33-750-093"/>
    <x v="5"/>
    <x v="192"/>
    <s v="093"/>
    <x v="10"/>
    <s v="ELEMENTARY SCHOOL DISTRICT ACCOUNTS"/>
    <s v="CAVE CREEK UNIFIED SCHOOLS"/>
    <x v="2462"/>
    <s v="CREDIT LINE BORROW"/>
    <s v="A"/>
    <s v="Y"/>
    <n v="33"/>
    <n v="750"/>
    <n v="93"/>
    <n v="328450"/>
    <n v="0"/>
    <n v="0"/>
    <s v=" "/>
    <s v=" "/>
    <n v="33001093"/>
    <n v="0"/>
    <n v="0"/>
    <n v="0"/>
    <n v="0"/>
    <n v="0"/>
    <n v="0"/>
    <n v="21000"/>
    <n v="21000"/>
    <n v="0"/>
    <n v="0"/>
    <n v="0"/>
    <n v="0"/>
    <n v="0"/>
    <n v="0"/>
    <n v="0"/>
    <n v="0"/>
    <n v="21000"/>
    <n v="21000"/>
    <n v="0"/>
    <n v="0"/>
    <n v="0"/>
    <n v="0"/>
    <n v="0"/>
    <n v="0"/>
    <n v="0"/>
  </r>
  <r>
    <s v="CAVE CREEK UNIFIED SCHOOLS - CURRENT DEBT SERVICE"/>
    <n v="4040"/>
    <s v="013"/>
    <m/>
    <s v="33-700-093"/>
    <x v="5"/>
    <x v="291"/>
    <s v="093"/>
    <x v="1920"/>
    <s v="ELEMENTARY SCHOOL DISTRICT ACCOUNTS"/>
    <s v="CAVE CREEK UNIFIED SCHOOLS"/>
    <x v="2463"/>
    <s v="CURRENT DEBT SERVICE"/>
    <s v="D"/>
    <s v=" "/>
    <n v="33"/>
    <n v="700"/>
    <n v="93"/>
    <n v="327810"/>
    <n v="0"/>
    <n v="1323573.6499999999"/>
    <s v=" "/>
    <s v=" "/>
    <n v="33700093"/>
    <n v="1272098.52"/>
    <n v="0"/>
    <n v="0"/>
    <n v="89.36"/>
    <n v="51564.49"/>
    <n v="1725013.17"/>
    <n v="1860500.02"/>
    <n v="0"/>
    <n v="13567.82"/>
    <n v="1472628.32"/>
    <n v="1142103.1200000001"/>
    <n v="0"/>
    <n v="0"/>
    <n v="1.66"/>
    <n v="129997.06"/>
    <n v="1725013.17"/>
    <n v="1860500.02"/>
    <n v="0"/>
    <n v="13478.46"/>
    <n v="1421063.83"/>
    <n v="0"/>
    <n v="0"/>
    <n v="0"/>
    <n v="0"/>
    <n v="0"/>
  </r>
  <r>
    <s v="CAVE CREEK UNIFIED SCHOOLS - DEFCNCYS CORRECTION"/>
    <n v="4040"/>
    <s v="009"/>
    <m/>
    <s v="33-685-093"/>
    <x v="5"/>
    <x v="110"/>
    <s v="093"/>
    <x v="10"/>
    <s v="ELEMENTARY SCHOOL DISTRICT ACCOUNTS"/>
    <s v="CAVE CREEK UNIFIED SCHOOLS"/>
    <x v="2464"/>
    <s v="DEFCNCYS CORREC"/>
    <s v="B"/>
    <s v=" "/>
    <n v="33"/>
    <n v="685"/>
    <n v="93"/>
    <n v="327730"/>
    <n v="0"/>
    <n v="0"/>
    <s v=" "/>
    <s v=" "/>
    <n v="33685093"/>
    <n v="0"/>
    <n v="0"/>
    <n v="0"/>
    <n v="0"/>
    <n v="0"/>
    <n v="0"/>
    <n v="0"/>
    <n v="0"/>
    <n v="0"/>
    <n v="0"/>
    <n v="0"/>
    <n v="0"/>
    <n v="0"/>
    <n v="0"/>
    <n v="0"/>
    <n v="0"/>
    <n v="0"/>
    <n v="0"/>
    <n v="0"/>
    <n v="0"/>
    <n v="0"/>
    <n v="0"/>
    <n v="0"/>
    <n v="0"/>
    <n v="0"/>
  </r>
  <r>
    <s v="CAVE CREEK UNIFIED SCHOOLS - ELEM EXPENSE CLEARING"/>
    <n v="4040"/>
    <s v="014"/>
    <m/>
    <s v="33-040-093"/>
    <x v="5"/>
    <x v="292"/>
    <s v="093"/>
    <x v="1921"/>
    <s v="ELEMENTARY SCHOOL DISTRICT ACCOUNTS"/>
    <s v="CAVE CREEK UNIFIED SCHOOLS"/>
    <x v="2465"/>
    <s v="EL EXP CLEARING"/>
    <s v="A"/>
    <s v="Y"/>
    <n v="33"/>
    <n v="40"/>
    <n v="93"/>
    <n v="320930"/>
    <n v="0"/>
    <n v="187819.46"/>
    <s v=" "/>
    <s v=" "/>
    <n v="33001093"/>
    <n v="1230723.04"/>
    <n v="1821029.62"/>
    <n v="0"/>
    <n v="0"/>
    <n v="778126.04"/>
    <n v="205593.52"/>
    <n v="11378225.51"/>
    <n v="0"/>
    <n v="26419.98"/>
    <n v="11386871.43"/>
    <n v="253581.98"/>
    <n v="998793.55"/>
    <n v="0"/>
    <n v="0"/>
    <n v="1975934.61"/>
    <n v="205593.52"/>
    <n v="9557195.8900000006"/>
    <n v="0"/>
    <n v="26419.98"/>
    <n v="10608745.390000001"/>
    <n v="0"/>
    <n v="0"/>
    <n v="0"/>
    <n v="0"/>
    <n v="0"/>
  </r>
  <r>
    <s v="CAVE CREEK UNIFIED SCHOOLS - FED. &amp; STATE GRANTS"/>
    <n v="4040"/>
    <s v="015"/>
    <m/>
    <s v="33-200-093"/>
    <x v="5"/>
    <x v="293"/>
    <s v="093"/>
    <x v="1922"/>
    <s v="ELEMENTARY SCHOOL DISTRICT ACCOUNTS"/>
    <s v="CAVE CREEK UNIFIED SCHOOLS"/>
    <x v="2466"/>
    <s v="FED. &amp; STATE GRANTS"/>
    <s v="B"/>
    <s v=" "/>
    <n v="33"/>
    <n v="200"/>
    <n v="93"/>
    <n v="322010"/>
    <n v="0"/>
    <n v="485275.31"/>
    <s v=" "/>
    <s v=" "/>
    <n v="33200093"/>
    <n v="523537.8"/>
    <n v="0"/>
    <n v="30799.26"/>
    <n v="69061.75"/>
    <n v="0"/>
    <n v="623038.44999999995"/>
    <n v="0"/>
    <n v="1356990.57"/>
    <n v="1497322.18"/>
    <n v="2568.4699999999998"/>
    <n v="604508.13"/>
    <n v="0"/>
    <n v="81510.240000000005"/>
    <n v="163059.43"/>
    <n v="578.86"/>
    <n v="623038.44999999995"/>
    <n v="0"/>
    <n v="1326191.31"/>
    <n v="1428260.43"/>
    <n v="2568.4699999999998"/>
    <n v="0"/>
    <n v="0"/>
    <n v="0"/>
    <n v="0"/>
    <n v="0"/>
  </r>
  <r>
    <s v="CAVE CREEK UNIFIED SCHOOLS - MAINTENANCE AND OPERATIONS ELEMENTARY"/>
    <n v="4040"/>
    <s v="001"/>
    <m/>
    <s v="33-001-093"/>
    <x v="5"/>
    <x v="294"/>
    <s v="093"/>
    <x v="1923"/>
    <s v="ELEMENTARY SCHOOL DISTRICT ACCOUNTS"/>
    <s v="CAVE CREEK UNIFIED SCHOOLS"/>
    <x v="2467"/>
    <s v="MAINTNCE/OPRTNS ELEM"/>
    <s v="A"/>
    <s v="Y"/>
    <n v="33"/>
    <n v="1"/>
    <n v="93"/>
    <n v="320110"/>
    <n v="0"/>
    <n v="-81483.539999999994"/>
    <s v=" "/>
    <s v=" "/>
    <n v="33001093"/>
    <n v="-42518.58"/>
    <n v="0"/>
    <n v="10514"/>
    <n v="1166427.94"/>
    <n v="1116948.98"/>
    <n v="-3067591.25"/>
    <n v="14.83"/>
    <n v="332418.15000000002"/>
    <n v="23685374.890000001"/>
    <n v="26339079.280000001"/>
    <n v="416865.11"/>
    <n v="0"/>
    <n v="3361.11"/>
    <n v="2463093.2599999998"/>
    <n v="2000348.46"/>
    <n v="-3067591.25"/>
    <n v="14.83"/>
    <n v="321904.15000000002"/>
    <n v="22518946.949999999"/>
    <n v="25222130.300000001"/>
    <n v="0"/>
    <n v="0"/>
    <n v="0"/>
    <n v="0"/>
    <n v="0"/>
  </r>
  <r>
    <s v="CAVE CREEK UNIFIED SCHOOLS - NEW SCHOOL FACILITY"/>
    <n v="4040"/>
    <s v="007"/>
    <m/>
    <s v="33-695-093"/>
    <x v="5"/>
    <x v="295"/>
    <s v="093"/>
    <x v="1924"/>
    <s v="ELEMENTARY SCHOOL DISTRICT ACCOUNTS"/>
    <s v="CAVE CREEK UNIFIED SCHOOLS"/>
    <x v="2468"/>
    <s v="NEW SCHL FACILI"/>
    <s v="B"/>
    <s v=" "/>
    <n v="33"/>
    <n v="695"/>
    <n v="93"/>
    <n v="327770"/>
    <n v="0"/>
    <n v="7.68"/>
    <s v="Y"/>
    <s v=" "/>
    <n v="33695093"/>
    <n v="7.68"/>
    <n v="0"/>
    <n v="0"/>
    <n v="0"/>
    <n v="0"/>
    <n v="3900.89"/>
    <n v="0"/>
    <n v="0"/>
    <n v="3903.29"/>
    <n v="10.08"/>
    <n v="7.68"/>
    <n v="0"/>
    <n v="0"/>
    <n v="0"/>
    <n v="0"/>
    <n v="3900.89"/>
    <n v="0"/>
    <n v="0"/>
    <n v="3903.29"/>
    <n v="10.08"/>
    <n v="0"/>
    <n v="0"/>
    <n v="0"/>
    <n v="0"/>
    <n v="0"/>
  </r>
  <r>
    <s v="CAVE CREEK UNIFIED SCHOOLS - OTHER MONIES"/>
    <n v="4040"/>
    <s v="016"/>
    <m/>
    <s v="33-002-093"/>
    <x v="5"/>
    <x v="296"/>
    <s v="093"/>
    <x v="1925"/>
    <s v="ELEMENTARY SCHOOL DISTRICT ACCOUNTS"/>
    <s v="CAVE CREEK UNIFIED SCHOOLS"/>
    <x v="2469"/>
    <s v="OTHER MONIES"/>
    <s v="B"/>
    <s v=" "/>
    <n v="33"/>
    <n v="2"/>
    <n v="93"/>
    <n v="320210"/>
    <n v="0"/>
    <n v="4670466.95"/>
    <s v=" "/>
    <s v=" "/>
    <n v="33002093"/>
    <n v="4467739.75"/>
    <n v="0"/>
    <n v="459920.82"/>
    <n v="257193.62"/>
    <n v="0"/>
    <n v="4913394.3499999996"/>
    <n v="0"/>
    <n v="4963383.0999999996"/>
    <n v="5770498.5899999999"/>
    <n v="564188.09"/>
    <n v="4242176.87"/>
    <n v="0"/>
    <n v="652926.27"/>
    <n v="462318.21"/>
    <n v="34954.82"/>
    <n v="4913394.3499999996"/>
    <n v="0"/>
    <n v="4503462.28"/>
    <n v="5513304.9699999997"/>
    <n v="564188.09"/>
    <n v="0"/>
    <n v="0"/>
    <n v="0"/>
    <n v="0"/>
    <n v="0"/>
  </r>
  <r>
    <s v="CAVE CREEK UNIFIED SCHOOLS - PAYROLL CLEARING - ELEMENTARY"/>
    <n v="4040"/>
    <s v="017"/>
    <m/>
    <s v="33-030-093"/>
    <x v="5"/>
    <x v="297"/>
    <s v="093"/>
    <x v="1926"/>
    <s v="ELEMENTARY SCHOOL DISTRICT ACCOUNTS"/>
    <s v="CAVE CREEK UNIFIED SCHOOLS"/>
    <x v="2470"/>
    <s v="PAYROLL CLEARING  EL"/>
    <s v="A"/>
    <s v="Y"/>
    <n v="33"/>
    <n v="30"/>
    <n v="93"/>
    <n v="320910"/>
    <n v="0"/>
    <n v="14842.83"/>
    <s v=" "/>
    <s v=" "/>
    <n v="33001093"/>
    <n v="39942.160000000003"/>
    <n v="1160906.58"/>
    <n v="0"/>
    <n v="0"/>
    <n v="1135807.25"/>
    <n v="38828.49"/>
    <n v="22907180.690000001"/>
    <n v="0"/>
    <n v="2731.4"/>
    <n v="22885926.43"/>
    <n v="41867.69"/>
    <n v="2486729.12"/>
    <n v="0"/>
    <n v="273.61"/>
    <n v="2485077.2000000002"/>
    <n v="38828.49"/>
    <n v="21746274.109999999"/>
    <n v="0"/>
    <n v="2731.4"/>
    <n v="21750119.18"/>
    <n v="0"/>
    <n v="0"/>
    <n v="0"/>
    <n v="0"/>
    <n v="0"/>
  </r>
  <r>
    <s v="CAVE CREEK UNIFIED SCHOOLS - SCHOOL INVESTMENTS"/>
    <n v="4040"/>
    <s v="018"/>
    <m/>
    <s v="33-795-093"/>
    <x v="5"/>
    <x v="92"/>
    <s v="093"/>
    <x v="10"/>
    <s v="ELEMENTARY SCHOOL DISTRICT ACCOUNTS"/>
    <s v="CAVE CREEK UNIFIED SCHOOLS"/>
    <x v="2471"/>
    <s v="SCHOOL INVESTMENTS"/>
    <s v="D"/>
    <s v=" "/>
    <n v="33"/>
    <n v="795"/>
    <n v="93"/>
    <n v="328780"/>
    <n v="0"/>
    <n v="0"/>
    <s v=" "/>
    <s v=" "/>
    <s v="        "/>
    <n v="0"/>
    <n v="0"/>
    <n v="0"/>
    <n v="0"/>
    <n v="0"/>
    <n v="0"/>
    <n v="0"/>
    <n v="0"/>
    <n v="0"/>
    <n v="0"/>
    <n v="0"/>
    <n v="0"/>
    <n v="0"/>
    <n v="0"/>
    <n v="0"/>
    <n v="0"/>
    <n v="0"/>
    <n v="0"/>
    <n v="0"/>
    <n v="0"/>
    <n v="0"/>
    <n v="0"/>
    <n v="0"/>
    <n v="0"/>
    <n v="0"/>
  </r>
  <r>
    <s v="CAVE CREEK UNIFIED SCHOOLS - SOFT CAPITAL OUTLAY"/>
    <n v="4040"/>
    <s v="008"/>
    <m/>
    <s v="33-625-093"/>
    <x v="5"/>
    <x v="298"/>
    <s v="093"/>
    <x v="10"/>
    <s v="ELEMENTARY SCHOOL DISTRICT ACCOUNTS"/>
    <s v="CAVE CREEK UNIFIED SCHOOLS"/>
    <x v="2472"/>
    <s v="SOFT CAP OUTLAY"/>
    <s v="A"/>
    <s v="Y"/>
    <n v="33"/>
    <n v="625"/>
    <n v="93"/>
    <n v="327530"/>
    <n v="0"/>
    <n v="0"/>
    <s v=" "/>
    <s v="I"/>
    <n v="33001093"/>
    <n v="0"/>
    <n v="0"/>
    <n v="0"/>
    <n v="0"/>
    <n v="0"/>
    <n v="0"/>
    <n v="0"/>
    <n v="0"/>
    <n v="0"/>
    <n v="0"/>
    <n v="0"/>
    <n v="0"/>
    <n v="0"/>
    <n v="0"/>
    <n v="0"/>
    <n v="0"/>
    <n v="0"/>
    <n v="0"/>
    <n v="0"/>
    <n v="0"/>
    <n v="0"/>
    <n v="0"/>
    <n v="0"/>
    <n v="0"/>
    <n v="0"/>
  </r>
  <r>
    <s v="CAVE CREEK UNIFIED SCHOOLS - STUDENT ACTIVITIES"/>
    <n v="4040"/>
    <s v="019"/>
    <m/>
    <s v="33-850-093"/>
    <x v="5"/>
    <x v="299"/>
    <s v="093"/>
    <x v="1927"/>
    <s v="ELEMENTARY SCHOOL DISTRICT ACCOUNTS"/>
    <s v="CAVE CREEK UNIFIED SCHOOLS"/>
    <x v="2473"/>
    <s v="STUDENT ACTIVITIES"/>
    <s v="B"/>
    <s v=" "/>
    <n v="33"/>
    <n v="850"/>
    <n v="93"/>
    <n v="328910"/>
    <n v="0"/>
    <n v="231137.98"/>
    <s v=" "/>
    <s v=" "/>
    <n v="33850093"/>
    <n v="227331.24"/>
    <n v="0"/>
    <n v="34903.89"/>
    <n v="31097.15"/>
    <n v="0"/>
    <n v="170880.4"/>
    <n v="0"/>
    <n v="504313.06"/>
    <n v="445103.46"/>
    <n v="1047.98"/>
    <n v="214224.02"/>
    <n v="0"/>
    <n v="61778.16"/>
    <n v="49020.66"/>
    <n v="349.72"/>
    <n v="170880.4"/>
    <n v="0"/>
    <n v="469409.17"/>
    <n v="414006.31"/>
    <n v="1047.98"/>
    <n v="0"/>
    <n v="0"/>
    <n v="0"/>
    <n v="0"/>
    <n v="0"/>
  </r>
  <r>
    <s v="CAVE CREEK UNIFIED SCHOOLS - TAN DEBT SERVICE"/>
    <n v="4040"/>
    <s v="006"/>
    <m/>
    <s v="33-745-093"/>
    <x v="5"/>
    <x v="300"/>
    <s v="093"/>
    <x v="10"/>
    <s v="ELEMENTARY SCHOOL DISTRICT ACCOUNTS"/>
    <s v="CAVE CREEK UNIFIED SCHOOLS"/>
    <x v="2474"/>
    <s v="TAN DEBT SERVICE"/>
    <s v="D"/>
    <s v=" "/>
    <n v="33"/>
    <n v="745"/>
    <n v="93"/>
    <n v="328430"/>
    <n v="0"/>
    <n v="0"/>
    <s v=" "/>
    <s v=" "/>
    <n v="33745093"/>
    <n v="0"/>
    <n v="0"/>
    <n v="0"/>
    <n v="0"/>
    <n v="0"/>
    <n v="0"/>
    <n v="0"/>
    <n v="0"/>
    <n v="0"/>
    <n v="0"/>
    <n v="0"/>
    <n v="0"/>
    <n v="0"/>
    <n v="0"/>
    <n v="0"/>
    <n v="0"/>
    <n v="0"/>
    <n v="0"/>
    <n v="0"/>
    <n v="0"/>
    <n v="0"/>
    <n v="0"/>
    <n v="0"/>
    <n v="0"/>
    <n v="0"/>
  </r>
  <r>
    <s v="CAVE CREEK UNIFIED SCHOOLS - TAN PROCEEDS"/>
    <n v="4040"/>
    <s v="020"/>
    <m/>
    <s v="33-645-093"/>
    <x v="5"/>
    <x v="301"/>
    <s v="093"/>
    <x v="10"/>
    <s v="ELEMENTARY SCHOOL DISTRICT ACCOUNTS"/>
    <s v="CAVE CREEK UNIFIED SCHOOLS"/>
    <x v="2475"/>
    <s v="TAN PROCEEDS"/>
    <s v="A"/>
    <s v="Y"/>
    <n v="33"/>
    <n v="645"/>
    <n v="93"/>
    <n v="327710"/>
    <n v="0"/>
    <n v="0"/>
    <s v=" "/>
    <s v=" "/>
    <n v="33745093"/>
    <n v="0"/>
    <n v="0"/>
    <n v="0"/>
    <n v="0"/>
    <n v="0"/>
    <n v="0"/>
    <n v="0"/>
    <n v="0"/>
    <n v="0"/>
    <n v="0"/>
    <n v="0"/>
    <n v="0"/>
    <n v="0"/>
    <n v="0"/>
    <n v="0"/>
    <n v="0"/>
    <n v="0"/>
    <n v="0"/>
    <n v="0"/>
    <n v="0"/>
    <n v="0"/>
    <n v="0"/>
    <n v="0"/>
    <n v="0"/>
    <n v="0"/>
  </r>
  <r>
    <s v="CAVE CREEK UNIFIED SCHOOLS - WARRANT CLEARING OTHER"/>
    <n v="4040"/>
    <s v="021"/>
    <m/>
    <s v="33-035-093"/>
    <x v="5"/>
    <x v="21"/>
    <s v="093"/>
    <x v="10"/>
    <s v="ELEMENTARY SCHOOL DISTRICT ACCOUNTS"/>
    <s v="CAVE CREEK UNIFIED SCHOOLS"/>
    <x v="2476"/>
    <s v="WARRANT CLEAR OTHER"/>
    <s v="B"/>
    <s v=" "/>
    <n v="33"/>
    <n v="35"/>
    <n v="93"/>
    <n v="320925"/>
    <n v="0"/>
    <n v="0"/>
    <s v=" "/>
    <s v=" "/>
    <n v="33001093"/>
    <n v="0"/>
    <n v="0"/>
    <n v="0"/>
    <n v="0"/>
    <n v="0"/>
    <n v="0"/>
    <n v="0"/>
    <n v="0"/>
    <n v="0"/>
    <n v="0"/>
    <n v="0"/>
    <n v="0"/>
    <n v="0"/>
    <n v="0"/>
    <n v="0"/>
    <n v="0"/>
    <n v="0"/>
    <n v="0"/>
    <n v="0"/>
    <n v="0"/>
    <n v="0"/>
    <n v="0"/>
    <n v="0"/>
    <n v="0"/>
    <n v="0"/>
  </r>
  <r>
    <s v="CHANDLER UNIFIED SCHOOLS - ADJACENT WAYS"/>
    <n v="4041"/>
    <s v="002"/>
    <m/>
    <s v="33-620-080"/>
    <x v="5"/>
    <x v="285"/>
    <s v="080"/>
    <x v="1928"/>
    <s v="ELEMENTARY SCHOOL DISTRICT ACCOUNTS"/>
    <s v="CHANDLER UNIFIED SCHOOLS"/>
    <x v="2477"/>
    <s v="ADJACENT WAYS"/>
    <s v="A"/>
    <s v="Y"/>
    <n v="33"/>
    <n v="620"/>
    <n v="80"/>
    <n v="327510"/>
    <n v="0"/>
    <n v="-2169713.0499999998"/>
    <s v=" "/>
    <s v=" "/>
    <n v="33620080"/>
    <n v="-2366766.85"/>
    <n v="0"/>
    <n v="0"/>
    <n v="3.74"/>
    <n v="197057.54"/>
    <n v="382966.51"/>
    <n v="0"/>
    <n v="0"/>
    <n v="6555419.4900000002"/>
    <n v="4002739.93"/>
    <n v="-2633909.89"/>
    <n v="0"/>
    <n v="0"/>
    <n v="3569.31"/>
    <n v="270712.34999999998"/>
    <n v="382966.51"/>
    <n v="0"/>
    <n v="0"/>
    <n v="6555415.75"/>
    <n v="3805682.39"/>
    <n v="0"/>
    <n v="0"/>
    <n v="0"/>
    <n v="0"/>
    <n v="0"/>
  </r>
  <r>
    <s v="CHANDLER UNIFIED SCHOOLS - BOND BUILDING"/>
    <n v="4041"/>
    <s v="003"/>
    <m/>
    <s v="33-630-080"/>
    <x v="5"/>
    <x v="286"/>
    <s v="080"/>
    <x v="1929"/>
    <s v="ELEMENTARY SCHOOL DISTRICT ACCOUNTS"/>
    <s v="CHANDLER UNIFIED SCHOOLS"/>
    <x v="2478"/>
    <s v="BOND BUILDING"/>
    <s v="D"/>
    <s v=" "/>
    <n v="33"/>
    <n v="630"/>
    <n v="80"/>
    <n v="327610"/>
    <n v="0"/>
    <n v="22393422.57"/>
    <s v=" "/>
    <s v=" "/>
    <n v="33700080"/>
    <n v="22706457.82"/>
    <n v="0"/>
    <n v="0"/>
    <n v="313035.25"/>
    <n v="0"/>
    <n v="36038099.909999996"/>
    <n v="0"/>
    <n v="8118787.0899999999"/>
    <n v="21974540.719999999"/>
    <n v="211076.29"/>
    <n v="23224595.800000001"/>
    <n v="0"/>
    <n v="0"/>
    <n v="518137.98"/>
    <n v="0"/>
    <n v="36038099.909999996"/>
    <n v="0"/>
    <n v="8118787.0899999999"/>
    <n v="21661505.469999999"/>
    <n v="211076.29"/>
    <n v="0"/>
    <n v="0"/>
    <n v="0"/>
    <n v="0"/>
    <n v="0"/>
  </r>
  <r>
    <s v="CHANDLER UNIFIED SCHOOLS - BUILD AMERICA/QUALIFIED SCHOOL CON BONDS"/>
    <n v="4041"/>
    <s v="010"/>
    <m/>
    <s v="33-637-080"/>
    <x v="5"/>
    <x v="287"/>
    <s v="080"/>
    <x v="10"/>
    <s v="ELEMENTARY SCHOOL DISTRICT ACCOUNTS"/>
    <s v="CHANDLER UNIFIED SCHOOLS"/>
    <x v="2479"/>
    <s v="BUILD AMER BONDS"/>
    <s v="D"/>
    <s v=" "/>
    <n v="33"/>
    <n v="637"/>
    <n v="80"/>
    <n v="327630"/>
    <n v="0"/>
    <n v="0"/>
    <s v="Y"/>
    <s v=" "/>
    <n v="33637080"/>
    <n v="0"/>
    <n v="0"/>
    <n v="0"/>
    <n v="0"/>
    <n v="0"/>
    <n v="0"/>
    <n v="0"/>
    <n v="0"/>
    <n v="0"/>
    <n v="0"/>
    <n v="0"/>
    <n v="0"/>
    <n v="0"/>
    <n v="0"/>
    <n v="0"/>
    <n v="0"/>
    <n v="0"/>
    <n v="0"/>
    <n v="0"/>
    <n v="0"/>
    <n v="0"/>
    <n v="0"/>
    <n v="0"/>
    <n v="0"/>
    <n v="0"/>
  </r>
  <r>
    <s v="CHANDLER UNIFIED SCHOOLS - BUILDING RENEWAL"/>
    <n v="4041"/>
    <s v="004"/>
    <m/>
    <s v="33-690-080"/>
    <x v="5"/>
    <x v="288"/>
    <s v="080"/>
    <x v="10"/>
    <s v="ELEMENTARY SCHOOL DISTRICT ACCOUNTS"/>
    <s v="CHANDLER UNIFIED SCHOOLS"/>
    <x v="2480"/>
    <s v="BUILDING RENEWA"/>
    <s v="B"/>
    <s v=" "/>
    <n v="33"/>
    <n v="690"/>
    <n v="80"/>
    <n v="327750"/>
    <n v="0"/>
    <n v="0"/>
    <s v="Y"/>
    <s v=" "/>
    <n v="33690080"/>
    <n v="3.49"/>
    <n v="0"/>
    <n v="0"/>
    <n v="3.49"/>
    <n v="0"/>
    <n v="128177.51"/>
    <n v="0"/>
    <n v="26532.07"/>
    <n v="154902.32"/>
    <n v="192.74"/>
    <n v="0"/>
    <n v="0"/>
    <n v="0"/>
    <n v="0"/>
    <n v="3.49"/>
    <n v="128177.51"/>
    <n v="0"/>
    <n v="26532.07"/>
    <n v="154898.82999999999"/>
    <n v="192.74"/>
    <n v="0"/>
    <n v="0"/>
    <n v="0"/>
    <n v="0"/>
    <n v="0"/>
  </r>
  <r>
    <s v="CHANDLER UNIFIED SCHOOLS - CAPITAL OUTLAY"/>
    <n v="4041"/>
    <s v="005"/>
    <m/>
    <s v="33-610-080"/>
    <x v="5"/>
    <x v="289"/>
    <s v="080"/>
    <x v="1930"/>
    <s v="ELEMENTARY SCHOOL DISTRICT ACCOUNTS"/>
    <s v="CHANDLER UNIFIED SCHOOLS"/>
    <x v="2481"/>
    <s v="CAPITAL OUTLAY"/>
    <s v="A"/>
    <s v="Y"/>
    <n v="33"/>
    <n v="610"/>
    <n v="80"/>
    <n v="327410"/>
    <n v="0"/>
    <n v="1837296.98"/>
    <s v=" "/>
    <s v=" "/>
    <n v="33610080"/>
    <n v="1961960.69"/>
    <n v="0"/>
    <n v="0"/>
    <n v="195085.78"/>
    <n v="70422.070000000007"/>
    <n v="5364922.58"/>
    <n v="0"/>
    <n v="781.25"/>
    <n v="6955831.1900000004"/>
    <n v="3427424.34"/>
    <n v="2151841.2200000002"/>
    <n v="0"/>
    <n v="0"/>
    <n v="281835.77"/>
    <n v="91955.24"/>
    <n v="5364922.58"/>
    <n v="0"/>
    <n v="781.25"/>
    <n v="6760745.4100000001"/>
    <n v="3357002.27"/>
    <n v="0"/>
    <n v="0"/>
    <n v="0"/>
    <n v="0"/>
    <n v="0"/>
  </r>
  <r>
    <s v="CHANDLER UNIFIED SCHOOLS - CLASSROOM SITE FUND"/>
    <n v="4041"/>
    <s v="011"/>
    <m/>
    <s v="33-010-080"/>
    <x v="5"/>
    <x v="290"/>
    <s v="080"/>
    <x v="1931"/>
    <s v="ELEMENTARY SCHOOL DISTRICT ACCOUNTS"/>
    <s v="CHANDLER UNIFIED SCHOOLS"/>
    <x v="2482"/>
    <s v="CLASSROOM SITE FUND"/>
    <s v="B"/>
    <s v="Y"/>
    <n v="33"/>
    <n v="10"/>
    <n v="80"/>
    <n v="320310"/>
    <n v="0"/>
    <n v="5898968.3099999996"/>
    <s v=" "/>
    <s v=" "/>
    <n v="33010080"/>
    <n v="6251463.29"/>
    <n v="0"/>
    <n v="0"/>
    <n v="352538.59"/>
    <n v="43.61"/>
    <n v="7590436.71"/>
    <n v="0"/>
    <n v="9497642.7200000007"/>
    <n v="12730117.109999999"/>
    <n v="1541005.99"/>
    <n v="5765949.4199999999"/>
    <n v="0"/>
    <n v="1187205.3400000001"/>
    <n v="709447.33"/>
    <n v="7755.86"/>
    <n v="7590436.71"/>
    <n v="0"/>
    <n v="9497642.7200000007"/>
    <n v="12377578.52"/>
    <n v="1540962.38"/>
    <n v="0"/>
    <n v="0"/>
    <n v="0"/>
    <n v="0"/>
    <n v="0"/>
  </r>
  <r>
    <s v="CHANDLER UNIFIED SCHOOLS - CREDIT LINE BORROWING"/>
    <n v="4041"/>
    <s v="012"/>
    <m/>
    <s v="33-750-080"/>
    <x v="5"/>
    <x v="192"/>
    <s v="080"/>
    <x v="1932"/>
    <s v="ELEMENTARY SCHOOL DISTRICT ACCOUNTS"/>
    <s v="CHANDLER UNIFIED SCHOOLS"/>
    <x v="2483"/>
    <s v="CREDIT LINE BORROW"/>
    <s v="A"/>
    <s v="Y"/>
    <n v="33"/>
    <n v="750"/>
    <n v="80"/>
    <n v="328450"/>
    <n v="0"/>
    <n v="6099000"/>
    <s v=" "/>
    <s v=" "/>
    <n v="33001080"/>
    <n v="702000"/>
    <n v="1129000"/>
    <n v="6526000"/>
    <n v="0"/>
    <n v="0"/>
    <n v="23355000"/>
    <n v="36770000"/>
    <n v="19514000"/>
    <n v="0"/>
    <n v="0"/>
    <n v="0"/>
    <n v="2585000"/>
    <n v="3287000"/>
    <n v="0"/>
    <n v="0"/>
    <n v="23355000"/>
    <n v="35641000"/>
    <n v="12988000"/>
    <n v="0"/>
    <n v="0"/>
    <n v="0"/>
    <n v="0"/>
    <n v="0"/>
    <n v="0"/>
    <n v="0"/>
  </r>
  <r>
    <s v="CHANDLER UNIFIED SCHOOLS - CURRENT DEBT SERVICE"/>
    <n v="4041"/>
    <s v="013"/>
    <m/>
    <s v="33-700-080"/>
    <x v="5"/>
    <x v="291"/>
    <s v="080"/>
    <x v="1933"/>
    <s v="ELEMENTARY SCHOOL DISTRICT ACCOUNTS"/>
    <s v="CHANDLER UNIFIED SCHOOLS"/>
    <x v="2484"/>
    <s v="CURRENT DEBT SERVICE"/>
    <s v="D"/>
    <s v=" "/>
    <n v="33"/>
    <n v="700"/>
    <n v="80"/>
    <n v="327810"/>
    <n v="0"/>
    <n v="16623386.140000001"/>
    <s v=" "/>
    <s v=" "/>
    <n v="33700080"/>
    <n v="15838755.99"/>
    <n v="0"/>
    <n v="0"/>
    <n v="24.97"/>
    <n v="784655.12"/>
    <n v="25234529.780000001"/>
    <n v="68200835.810000002"/>
    <n v="42697566.75"/>
    <n v="84025.02"/>
    <n v="16976150.440000001"/>
    <n v="14673193.460000001"/>
    <n v="42101326.75"/>
    <n v="42101326.75"/>
    <n v="5677"/>
    <n v="1171239.53"/>
    <n v="25234529.780000001"/>
    <n v="68200835.810000002"/>
    <n v="42697566.75"/>
    <n v="84000.05"/>
    <n v="16191495.32"/>
    <n v="0"/>
    <n v="0"/>
    <n v="0"/>
    <n v="0"/>
    <n v="0"/>
  </r>
  <r>
    <s v="CHANDLER UNIFIED SCHOOLS - DEFCNCYS CORRECTION"/>
    <n v="4041"/>
    <s v="009"/>
    <m/>
    <s v="33-685-080"/>
    <x v="5"/>
    <x v="110"/>
    <s v="080"/>
    <x v="10"/>
    <s v="ELEMENTARY SCHOOL DISTRICT ACCOUNTS"/>
    <s v="CHANDLER UNIFIED SCHOOLS"/>
    <x v="2485"/>
    <s v="DEFCNCYS CORREC"/>
    <s v="B"/>
    <s v=" "/>
    <n v="33"/>
    <n v="685"/>
    <n v="80"/>
    <n v="327730"/>
    <n v="0"/>
    <n v="0"/>
    <s v="Y"/>
    <s v=" "/>
    <n v="33685080"/>
    <n v="0"/>
    <n v="0"/>
    <n v="0"/>
    <n v="0"/>
    <n v="0"/>
    <n v="0"/>
    <n v="0"/>
    <n v="0"/>
    <n v="0"/>
    <n v="0"/>
    <n v="0"/>
    <n v="0"/>
    <n v="0"/>
    <n v="0"/>
    <n v="0"/>
    <n v="0"/>
    <n v="0"/>
    <n v="0"/>
    <n v="0"/>
    <n v="0"/>
    <n v="0"/>
    <n v="0"/>
    <n v="0"/>
    <n v="0"/>
    <n v="0"/>
  </r>
  <r>
    <s v="CHANDLER UNIFIED SCHOOLS - ELEM EXPENSE CLEARING"/>
    <n v="4041"/>
    <s v="014"/>
    <m/>
    <s v="33-040-080"/>
    <x v="5"/>
    <x v="292"/>
    <s v="080"/>
    <x v="10"/>
    <s v="ELEMENTARY SCHOOL DISTRICT ACCOUNTS"/>
    <s v="CHANDLER UNIFIED SCHOOLS"/>
    <x v="2486"/>
    <s v="EL EXP CLEARING"/>
    <s v="A"/>
    <s v="Y"/>
    <n v="33"/>
    <n v="40"/>
    <n v="80"/>
    <n v="320930"/>
    <n v="0"/>
    <n v="0"/>
    <s v=" "/>
    <s v=" "/>
    <n v="33001080"/>
    <n v="0"/>
    <n v="0"/>
    <n v="0"/>
    <n v="0"/>
    <n v="0"/>
    <n v="0"/>
    <n v="0"/>
    <n v="0"/>
    <n v="0"/>
    <n v="0"/>
    <n v="0"/>
    <n v="0"/>
    <n v="0"/>
    <n v="0"/>
    <n v="0"/>
    <n v="0"/>
    <n v="0"/>
    <n v="0"/>
    <n v="0"/>
    <n v="0"/>
    <n v="0"/>
    <n v="0"/>
    <n v="0"/>
    <n v="0"/>
    <n v="0"/>
  </r>
  <r>
    <s v="CHANDLER UNIFIED SCHOOLS - FED. &amp; STATE GRANTS"/>
    <n v="4041"/>
    <s v="015"/>
    <m/>
    <s v="33-200-080"/>
    <x v="5"/>
    <x v="293"/>
    <s v="080"/>
    <x v="1934"/>
    <s v="ELEMENTARY SCHOOL DISTRICT ACCOUNTS"/>
    <s v="CHANDLER UNIFIED SCHOOLS"/>
    <x v="2487"/>
    <s v="FED. &amp; STATE GRANTS"/>
    <s v="B"/>
    <s v=" "/>
    <n v="33"/>
    <n v="200"/>
    <n v="80"/>
    <n v="322010"/>
    <n v="0"/>
    <n v="8410722.0800000001"/>
    <s v=" "/>
    <s v=" "/>
    <n v="33200080"/>
    <n v="8178988.7999999998"/>
    <n v="0"/>
    <n v="1536725.45"/>
    <n v="1304992.17"/>
    <n v="0"/>
    <n v="6945611.1799999997"/>
    <n v="0"/>
    <n v="11314506.630000001"/>
    <n v="11278590.789999999"/>
    <n v="1429195.06"/>
    <n v="8955200.8800000008"/>
    <n v="0"/>
    <n v="42918.879999999997"/>
    <n v="830234.19"/>
    <n v="11103.23"/>
    <n v="6945611.1799999997"/>
    <n v="0"/>
    <n v="9777781.1799999997"/>
    <n v="9973598.6199999992"/>
    <n v="1429195.06"/>
    <n v="0"/>
    <n v="0"/>
    <n v="0"/>
    <n v="0"/>
    <n v="0"/>
  </r>
  <r>
    <s v="CHANDLER UNIFIED SCHOOLS - MAINTENANCE AND OPERATIONS ELEMENTARY"/>
    <n v="4041"/>
    <s v="001"/>
    <m/>
    <s v="33-001-080"/>
    <x v="5"/>
    <x v="294"/>
    <s v="080"/>
    <x v="1935"/>
    <s v="ELEMENTARY SCHOOL DISTRICT ACCOUNTS"/>
    <s v="CHANDLER UNIFIED SCHOOLS"/>
    <x v="2488"/>
    <s v="MAINTNCE/OPRTNS ELEM"/>
    <s v="A"/>
    <s v="Y"/>
    <n v="33"/>
    <n v="1"/>
    <n v="80"/>
    <n v="320110"/>
    <n v="0"/>
    <n v="-2803721.36"/>
    <s v=" "/>
    <s v=" "/>
    <n v="33001080"/>
    <n v="-4786489.82"/>
    <n v="20767667.91"/>
    <n v="13460203.98"/>
    <n v="1078.8800000000001"/>
    <n v="9291311.2699999996"/>
    <n v="-36113454.539999999"/>
    <n v="285233755.43000001"/>
    <n v="95889152.260000005"/>
    <n v="7461758.3300000001"/>
    <n v="230116094.68000001"/>
    <n v="5796556.1799999997"/>
    <n v="23363176.07"/>
    <n v="799371.49"/>
    <n v="23479.200000000001"/>
    <n v="12004237.779999999"/>
    <n v="-36113454.539999999"/>
    <n v="264466087.52000001"/>
    <n v="82428948.280000001"/>
    <n v="7460679.4500000002"/>
    <n v="220824783.41"/>
    <n v="0"/>
    <n v="0"/>
    <n v="0"/>
    <n v="0"/>
    <n v="0"/>
  </r>
  <r>
    <s v="CHANDLER UNIFIED SCHOOLS - NEW SCHOOL FACILITY"/>
    <n v="4041"/>
    <s v="007"/>
    <m/>
    <s v="33-695-080"/>
    <x v="5"/>
    <x v="295"/>
    <s v="080"/>
    <x v="10"/>
    <s v="ELEMENTARY SCHOOL DISTRICT ACCOUNTS"/>
    <s v="CHANDLER UNIFIED SCHOOLS"/>
    <x v="2489"/>
    <s v="NEW SCHL FACILI"/>
    <s v="B"/>
    <s v=" "/>
    <n v="33"/>
    <n v="695"/>
    <n v="80"/>
    <n v="327770"/>
    <n v="0"/>
    <n v="0"/>
    <s v="Y"/>
    <s v=" "/>
    <n v="33695080"/>
    <n v="0"/>
    <n v="0"/>
    <n v="0"/>
    <n v="0"/>
    <n v="0"/>
    <n v="0"/>
    <n v="0"/>
    <n v="0"/>
    <n v="0"/>
    <n v="0"/>
    <n v="0"/>
    <n v="0"/>
    <n v="0"/>
    <n v="0"/>
    <n v="0"/>
    <n v="0"/>
    <n v="0"/>
    <n v="0"/>
    <n v="0"/>
    <n v="0"/>
    <n v="0"/>
    <n v="0"/>
    <n v="0"/>
    <n v="0"/>
    <n v="0"/>
  </r>
  <r>
    <s v="CHANDLER UNIFIED SCHOOLS - OTHER MONIES"/>
    <n v="4041"/>
    <s v="016"/>
    <m/>
    <s v="33-002-080"/>
    <x v="5"/>
    <x v="296"/>
    <s v="080"/>
    <x v="1936"/>
    <s v="ELEMENTARY SCHOOL DISTRICT ACCOUNTS"/>
    <s v="CHANDLER UNIFIED SCHOOLS"/>
    <x v="2490"/>
    <s v="OTHER MONIES"/>
    <s v="B"/>
    <s v=" "/>
    <n v="33"/>
    <n v="2"/>
    <n v="80"/>
    <n v="320210"/>
    <n v="0"/>
    <n v="41770567.609999999"/>
    <s v=" "/>
    <s v=" "/>
    <n v="33002080"/>
    <n v="40182156.789999999"/>
    <n v="0"/>
    <n v="3628984.25"/>
    <n v="2040573.43"/>
    <n v="0"/>
    <n v="40712841.5"/>
    <n v="0"/>
    <n v="33179716.719999999"/>
    <n v="33959251.490000002"/>
    <n v="1837260.88"/>
    <n v="42586351.93"/>
    <n v="0"/>
    <n v="699560.94"/>
    <n v="3166260.78"/>
    <n v="62504.7"/>
    <n v="40712841.5"/>
    <n v="0"/>
    <n v="29550732.469999999"/>
    <n v="31918678.059999999"/>
    <n v="1837260.88"/>
    <n v="0"/>
    <n v="0"/>
    <n v="0"/>
    <n v="0"/>
    <n v="0"/>
  </r>
  <r>
    <s v="CHANDLER UNIFIED SCHOOLS - PAYROLL CLEARING - ELEMENTARY"/>
    <n v="4041"/>
    <s v="017"/>
    <m/>
    <s v="33-030-080"/>
    <x v="5"/>
    <x v="297"/>
    <s v="080"/>
    <x v="10"/>
    <s v="ELEMENTARY SCHOOL DISTRICT ACCOUNTS"/>
    <s v="CHANDLER UNIFIED SCHOOLS"/>
    <x v="2491"/>
    <s v="PAYROLL CLEARING  EL"/>
    <s v="A"/>
    <s v="Y"/>
    <n v="33"/>
    <n v="30"/>
    <n v="80"/>
    <n v="320910"/>
    <n v="0"/>
    <n v="0"/>
    <s v=" "/>
    <s v=" "/>
    <n v="33001080"/>
    <n v="0"/>
    <n v="0"/>
    <n v="0"/>
    <n v="0"/>
    <n v="0"/>
    <n v="0"/>
    <n v="0"/>
    <n v="0"/>
    <n v="0"/>
    <n v="0"/>
    <n v="0"/>
    <n v="0"/>
    <n v="0"/>
    <n v="0"/>
    <n v="0"/>
    <n v="0"/>
    <n v="0"/>
    <n v="0"/>
    <n v="0"/>
    <n v="0"/>
    <n v="0"/>
    <n v="0"/>
    <n v="0"/>
    <n v="0"/>
    <n v="0"/>
  </r>
  <r>
    <s v="CHANDLER UNIFIED SCHOOLS - SCHOOL INVESTMENTS"/>
    <n v="4041"/>
    <s v="018"/>
    <m/>
    <s v="33-795-080"/>
    <x v="5"/>
    <x v="92"/>
    <s v="080"/>
    <x v="10"/>
    <s v="ELEMENTARY SCHOOL DISTRICT ACCOUNTS"/>
    <s v="CHANDLER UNIFIED SCHOOLS"/>
    <x v="2492"/>
    <s v="SCHOOL INVESTMENTS"/>
    <s v="D"/>
    <s v=" "/>
    <n v="33"/>
    <n v="795"/>
    <n v="80"/>
    <n v="328780"/>
    <n v="0"/>
    <n v="0"/>
    <s v=" "/>
    <s v=" "/>
    <s v="        "/>
    <n v="0"/>
    <n v="0"/>
    <n v="0"/>
    <n v="0"/>
    <n v="0"/>
    <n v="0"/>
    <n v="0"/>
    <n v="0"/>
    <n v="0"/>
    <n v="0"/>
    <n v="0"/>
    <n v="0"/>
    <n v="0"/>
    <n v="0"/>
    <n v="0"/>
    <n v="0"/>
    <n v="0"/>
    <n v="0"/>
    <n v="0"/>
    <n v="0"/>
    <n v="0"/>
    <n v="0"/>
    <n v="0"/>
    <n v="0"/>
    <n v="0"/>
  </r>
  <r>
    <s v="CHANDLER UNIFIED SCHOOLS - SOFT CAPITAL OUTLAY"/>
    <n v="4041"/>
    <s v="008"/>
    <m/>
    <s v="33-625-080"/>
    <x v="5"/>
    <x v="298"/>
    <s v="080"/>
    <x v="10"/>
    <s v="ELEMENTARY SCHOOL DISTRICT ACCOUNTS"/>
    <s v="CHANDLER UNIFIED SCHOOLS"/>
    <x v="2493"/>
    <s v="SOFT CAP OUTLAY"/>
    <s v="A"/>
    <s v="Y"/>
    <n v="33"/>
    <n v="625"/>
    <n v="80"/>
    <n v="327530"/>
    <n v="0"/>
    <n v="0"/>
    <s v=" "/>
    <s v="I"/>
    <n v="33001080"/>
    <n v="0"/>
    <n v="0"/>
    <n v="0"/>
    <n v="0"/>
    <n v="0"/>
    <n v="0"/>
    <n v="0"/>
    <n v="0"/>
    <n v="0"/>
    <n v="0"/>
    <n v="0"/>
    <n v="0"/>
    <n v="0"/>
    <n v="0"/>
    <n v="0"/>
    <n v="0"/>
    <n v="0"/>
    <n v="0"/>
    <n v="0"/>
    <n v="0"/>
    <n v="0"/>
    <n v="0"/>
    <n v="0"/>
    <n v="0"/>
    <n v="0"/>
  </r>
  <r>
    <s v="CHANDLER UNIFIED SCHOOLS - STUDENT ACTIVITIES"/>
    <n v="4041"/>
    <s v="019"/>
    <m/>
    <s v="33-850-080"/>
    <x v="5"/>
    <x v="299"/>
    <s v="080"/>
    <x v="1937"/>
    <s v="ELEMENTARY SCHOOL DISTRICT ACCOUNTS"/>
    <s v="CHANDLER UNIFIED SCHOOLS"/>
    <x v="2494"/>
    <s v="STUDENT ACTIVITIES"/>
    <s v="B"/>
    <s v=" "/>
    <n v="33"/>
    <n v="850"/>
    <n v="80"/>
    <n v="328910"/>
    <n v="0"/>
    <n v="895691.39"/>
    <s v=" "/>
    <s v=" "/>
    <n v="33850080"/>
    <n v="968091.58"/>
    <n v="0"/>
    <n v="57591.47"/>
    <n v="129991.66"/>
    <n v="0"/>
    <n v="1074475.48"/>
    <n v="0"/>
    <n v="865096.37"/>
    <n v="2166792.9500000002"/>
    <n v="1122912.49"/>
    <n v="1067213.03"/>
    <n v="0"/>
    <n v="0"/>
    <n v="100750.06"/>
    <n v="1628.61"/>
    <n v="1074475.48"/>
    <n v="0"/>
    <n v="807504.9"/>
    <n v="2036801.29"/>
    <n v="1122912.49"/>
    <n v="0"/>
    <n v="0"/>
    <n v="0"/>
    <n v="0"/>
    <n v="0"/>
  </r>
  <r>
    <s v="CHANDLER UNIFIED SCHOOLS - TAN DEBT SERVICE"/>
    <n v="4041"/>
    <s v="006"/>
    <m/>
    <s v="33-745-080"/>
    <x v="5"/>
    <x v="300"/>
    <s v="080"/>
    <x v="1938"/>
    <s v="ELEMENTARY SCHOOL DISTRICT ACCOUNTS"/>
    <s v="CHANDLER UNIFIED SCHOOLS"/>
    <x v="2495"/>
    <s v="TAN DEBT SERVICE"/>
    <s v="D"/>
    <s v=" "/>
    <n v="33"/>
    <n v="745"/>
    <n v="80"/>
    <n v="328430"/>
    <n v="0"/>
    <n v="30554.32"/>
    <s v=" "/>
    <s v=" "/>
    <n v="33745080"/>
    <n v="30554.32"/>
    <n v="0"/>
    <n v="0"/>
    <n v="0"/>
    <n v="0"/>
    <n v="35232642.380000003"/>
    <n v="35218400"/>
    <n v="0"/>
    <n v="54887"/>
    <n v="71198.94"/>
    <n v="30507.79"/>
    <n v="0"/>
    <n v="0"/>
    <n v="0"/>
    <n v="46.53"/>
    <n v="35232642.380000003"/>
    <n v="35218400"/>
    <n v="0"/>
    <n v="54887"/>
    <n v="71198.94"/>
    <n v="0"/>
    <n v="0"/>
    <n v="0"/>
    <n v="0"/>
    <n v="0"/>
  </r>
  <r>
    <s v="CHANDLER UNIFIED SCHOOLS - TAN PROCEEDS"/>
    <n v="4041"/>
    <s v="020"/>
    <m/>
    <s v="33-645-080"/>
    <x v="5"/>
    <x v="301"/>
    <s v="080"/>
    <x v="10"/>
    <s v="ELEMENTARY SCHOOL DISTRICT ACCOUNTS"/>
    <s v="CHANDLER UNIFIED SCHOOLS"/>
    <x v="2496"/>
    <s v="TAN PROCEEDS"/>
    <s v="A"/>
    <s v="Y"/>
    <n v="33"/>
    <n v="645"/>
    <n v="80"/>
    <n v="327710"/>
    <n v="0"/>
    <n v="0"/>
    <s v=" "/>
    <s v=" "/>
    <n v="33745080"/>
    <n v="0"/>
    <n v="0"/>
    <n v="0"/>
    <n v="0"/>
    <n v="0"/>
    <n v="0"/>
    <n v="0"/>
    <n v="40000000"/>
    <n v="41821000"/>
    <n v="1821000"/>
    <n v="0"/>
    <n v="0"/>
    <n v="0"/>
    <n v="0"/>
    <n v="0"/>
    <n v="0"/>
    <n v="0"/>
    <n v="40000000"/>
    <n v="41821000"/>
    <n v="1821000"/>
    <n v="0"/>
    <n v="0"/>
    <n v="0"/>
    <n v="0"/>
    <n v="0"/>
  </r>
  <r>
    <s v="CHANDLER UNIFIED SCHOOLS - WARRANT CLEARING OTHER"/>
    <n v="4041"/>
    <s v="021"/>
    <m/>
    <s v="33-035-080"/>
    <x v="5"/>
    <x v="21"/>
    <s v="080"/>
    <x v="10"/>
    <s v="ELEMENTARY SCHOOL DISTRICT ACCOUNTS"/>
    <s v="CHANDLER UNIFIED SCHOOLS"/>
    <x v="2497"/>
    <s v="WARRANT CLEAR OTHER"/>
    <s v="B"/>
    <s v=" "/>
    <n v="33"/>
    <n v="35"/>
    <n v="80"/>
    <n v="320925"/>
    <n v="0"/>
    <n v="0"/>
    <s v=" "/>
    <s v=" "/>
    <n v="33001080"/>
    <n v="0"/>
    <n v="0"/>
    <n v="0"/>
    <n v="0"/>
    <n v="0"/>
    <n v="0"/>
    <n v="0"/>
    <n v="0"/>
    <n v="0"/>
    <n v="0"/>
    <n v="0"/>
    <n v="0"/>
    <n v="0"/>
    <n v="0"/>
    <n v="0"/>
    <n v="0"/>
    <n v="0"/>
    <n v="0"/>
    <n v="0"/>
    <n v="0"/>
    <n v="0"/>
    <n v="0"/>
    <n v="0"/>
    <n v="0"/>
    <n v="0"/>
  </r>
  <r>
    <s v="CREIGHTON ELEMENTARY - ADJACENT WAYS"/>
    <n v="4014"/>
    <s v="002"/>
    <m/>
    <s v="33-620-014"/>
    <x v="5"/>
    <x v="285"/>
    <s v="014"/>
    <x v="1939"/>
    <s v="ELEMENTARY SCHOOL DISTRICT ACCOUNTS"/>
    <s v="CREIGHTON ELEMENTARY"/>
    <x v="2498"/>
    <s v="ADJACENT WAYS"/>
    <s v="A"/>
    <s v="Y"/>
    <n v="33"/>
    <n v="620"/>
    <n v="14"/>
    <n v="327510"/>
    <n v="0"/>
    <n v="353700.33"/>
    <s v=" "/>
    <s v=" "/>
    <n v="33620014"/>
    <n v="317762.8"/>
    <n v="0"/>
    <n v="0"/>
    <n v="0"/>
    <n v="35937.53"/>
    <n v="107558.49"/>
    <n v="0"/>
    <n v="0"/>
    <n v="177675.62"/>
    <n v="423817.46"/>
    <n v="282386.3"/>
    <n v="0"/>
    <n v="0"/>
    <n v="1.68"/>
    <n v="35378.18"/>
    <n v="107558.49"/>
    <n v="0"/>
    <n v="0"/>
    <n v="177675.62"/>
    <n v="387879.93"/>
    <n v="0"/>
    <n v="0"/>
    <n v="0"/>
    <n v="0"/>
    <n v="0"/>
  </r>
  <r>
    <s v="CREIGHTON ELEMENTARY - BOND BUILDING"/>
    <n v="4014"/>
    <s v="003"/>
    <m/>
    <s v="33-630-014"/>
    <x v="5"/>
    <x v="286"/>
    <s v="014"/>
    <x v="1940"/>
    <s v="ELEMENTARY SCHOOL DISTRICT ACCOUNTS"/>
    <s v="CREIGHTON ELEMENTARY"/>
    <x v="2499"/>
    <s v="BOND BUILDING"/>
    <s v="D"/>
    <s v=" "/>
    <n v="33"/>
    <n v="630"/>
    <n v="14"/>
    <n v="327610"/>
    <n v="0"/>
    <n v="11262857.74"/>
    <s v=" "/>
    <s v=" "/>
    <n v="33700014"/>
    <n v="12970128.48"/>
    <n v="0"/>
    <n v="6616.15"/>
    <n v="1713886.89"/>
    <n v="0"/>
    <n v="21651193.030000001"/>
    <n v="0"/>
    <n v="6616.15"/>
    <n v="10394951.439999999"/>
    <n v="0"/>
    <n v="13005929.130000001"/>
    <n v="0"/>
    <n v="0"/>
    <n v="35800.65"/>
    <n v="0"/>
    <n v="21651193.030000001"/>
    <n v="0"/>
    <n v="0"/>
    <n v="8681064.5500000007"/>
    <n v="0"/>
    <n v="0"/>
    <n v="0"/>
    <n v="0"/>
    <n v="0"/>
    <n v="0"/>
  </r>
  <r>
    <s v="CREIGHTON ELEMENTARY - BUILD AMERICA/QUALIFIED SCHOOL CON BONDS"/>
    <n v="4014"/>
    <s v="010"/>
    <m/>
    <s v="33-637-014"/>
    <x v="5"/>
    <x v="287"/>
    <s v="014"/>
    <x v="10"/>
    <s v="ELEMENTARY SCHOOL DISTRICT ACCOUNTS"/>
    <s v="CREIGHTON ELEMENTARY"/>
    <x v="2500"/>
    <s v="BUILD AMER BONDS"/>
    <s v="D"/>
    <s v=" "/>
    <n v="33"/>
    <n v="637"/>
    <n v="14"/>
    <n v="327630"/>
    <n v="0"/>
    <n v="0"/>
    <s v="Y"/>
    <s v=" "/>
    <n v="33637014"/>
    <n v="0"/>
    <n v="0"/>
    <n v="0"/>
    <n v="0"/>
    <n v="0"/>
    <n v="0"/>
    <n v="0"/>
    <n v="0"/>
    <n v="0"/>
    <n v="0"/>
    <n v="0"/>
    <n v="0"/>
    <n v="0"/>
    <n v="0"/>
    <n v="0"/>
    <n v="0"/>
    <n v="0"/>
    <n v="0"/>
    <n v="0"/>
    <n v="0"/>
    <n v="0"/>
    <n v="0"/>
    <n v="0"/>
    <n v="0"/>
    <n v="0"/>
  </r>
  <r>
    <s v="CREIGHTON ELEMENTARY - BUILDING RENEWAL"/>
    <n v="4014"/>
    <s v="004"/>
    <m/>
    <s v="33-690-014"/>
    <x v="5"/>
    <x v="288"/>
    <s v="014"/>
    <x v="1941"/>
    <s v="ELEMENTARY SCHOOL DISTRICT ACCOUNTS"/>
    <s v="CREIGHTON ELEMENTARY"/>
    <x v="2501"/>
    <s v="BUILDING RENEWA"/>
    <s v="B"/>
    <s v=" "/>
    <n v="33"/>
    <n v="690"/>
    <n v="14"/>
    <n v="327750"/>
    <n v="0"/>
    <n v="2786.17"/>
    <s v="Y"/>
    <s v=" "/>
    <n v="33690014"/>
    <n v="2786.17"/>
    <n v="0"/>
    <n v="0"/>
    <n v="0"/>
    <n v="0"/>
    <n v="1716.51"/>
    <n v="0"/>
    <n v="1060"/>
    <n v="3.2"/>
    <n v="12.86"/>
    <n v="2781.94"/>
    <n v="0"/>
    <n v="0"/>
    <n v="0"/>
    <n v="4.2300000000000004"/>
    <n v="1716.51"/>
    <n v="0"/>
    <n v="1060"/>
    <n v="3.2"/>
    <n v="12.86"/>
    <n v="0"/>
    <n v="0"/>
    <n v="0"/>
    <n v="0"/>
    <n v="0"/>
  </r>
  <r>
    <s v="CREIGHTON ELEMENTARY - CAPITAL OUTLAY"/>
    <n v="4014"/>
    <s v="005"/>
    <m/>
    <s v="33-610-014"/>
    <x v="5"/>
    <x v="289"/>
    <s v="014"/>
    <x v="1942"/>
    <s v="ELEMENTARY SCHOOL DISTRICT ACCOUNTS"/>
    <s v="CREIGHTON ELEMENTARY"/>
    <x v="2502"/>
    <s v="CAPITAL OUTLAY"/>
    <s v="A"/>
    <s v="Y"/>
    <n v="33"/>
    <n v="610"/>
    <n v="14"/>
    <n v="327410"/>
    <n v="0"/>
    <n v="1091347.27"/>
    <s v=" "/>
    <s v=" "/>
    <n v="33610014"/>
    <n v="1025505.97"/>
    <n v="0"/>
    <n v="0"/>
    <n v="77582.009999999995"/>
    <n v="143423.31"/>
    <n v="-456192.54"/>
    <n v="0"/>
    <n v="0"/>
    <n v="1399011.96"/>
    <n v="2946551.77"/>
    <n v="1054534.4099999999"/>
    <n v="0"/>
    <n v="0"/>
    <n v="168536.34"/>
    <n v="139507.9"/>
    <n v="-456192.54"/>
    <n v="0"/>
    <n v="0"/>
    <n v="1321429.95"/>
    <n v="2803128.46"/>
    <n v="0"/>
    <n v="0"/>
    <n v="0"/>
    <n v="0"/>
    <n v="0"/>
  </r>
  <r>
    <s v="CREIGHTON ELEMENTARY - CLASSROOM SITE FUND"/>
    <n v="4014"/>
    <s v="011"/>
    <m/>
    <s v="33-010-014"/>
    <x v="5"/>
    <x v="290"/>
    <s v="014"/>
    <x v="1943"/>
    <s v="ELEMENTARY SCHOOL DISTRICT ACCOUNTS"/>
    <s v="CREIGHTON ELEMENTARY"/>
    <x v="2503"/>
    <s v="CLASSROOM SITE FUND"/>
    <s v="B"/>
    <s v="Y"/>
    <n v="33"/>
    <n v="10"/>
    <n v="14"/>
    <n v="320310"/>
    <n v="0"/>
    <n v="1214502.06"/>
    <s v=" "/>
    <s v=" "/>
    <n v="33010014"/>
    <n v="1312611.76"/>
    <n v="0"/>
    <n v="0"/>
    <n v="98109.7"/>
    <n v="0"/>
    <n v="1812499.14"/>
    <n v="0"/>
    <n v="1408122.24"/>
    <n v="2015836.67"/>
    <n v="9717.35"/>
    <n v="1232967.33"/>
    <n v="0"/>
    <n v="176015.28"/>
    <n v="98077.67"/>
    <n v="1706.82"/>
    <n v="1812499.14"/>
    <n v="0"/>
    <n v="1408122.24"/>
    <n v="1917726.97"/>
    <n v="9717.35"/>
    <n v="0"/>
    <n v="0"/>
    <n v="0"/>
    <n v="0"/>
    <n v="0"/>
  </r>
  <r>
    <s v="CREIGHTON ELEMENTARY - CREDIT LINE BORROWING"/>
    <n v="4014"/>
    <s v="012"/>
    <m/>
    <s v="33-750-014"/>
    <x v="5"/>
    <x v="192"/>
    <s v="014"/>
    <x v="1944"/>
    <s v="ELEMENTARY SCHOOL DISTRICT ACCOUNTS"/>
    <s v="CREIGHTON ELEMENTARY"/>
    <x v="2504"/>
    <s v="CREDIT LINE BORROW"/>
    <s v="A"/>
    <s v="Y"/>
    <n v="33"/>
    <n v="750"/>
    <n v="14"/>
    <n v="328450"/>
    <n v="0"/>
    <n v="3372000"/>
    <s v=" "/>
    <s v=" "/>
    <n v="33001014"/>
    <n v="2505000"/>
    <n v="2505000"/>
    <n v="3372000"/>
    <n v="0"/>
    <n v="0"/>
    <n v="2238000"/>
    <n v="7150000"/>
    <n v="8284000"/>
    <n v="0"/>
    <n v="0"/>
    <n v="1885000"/>
    <n v="2039000"/>
    <n v="2659000"/>
    <n v="0"/>
    <n v="0"/>
    <n v="2238000"/>
    <n v="4645000"/>
    <n v="4912000"/>
    <n v="0"/>
    <n v="0"/>
    <n v="0"/>
    <n v="0"/>
    <n v="0"/>
    <n v="0"/>
    <n v="0"/>
  </r>
  <r>
    <s v="CREIGHTON ELEMENTARY - CURRENT DEBT SERVICE"/>
    <n v="4014"/>
    <s v="013"/>
    <m/>
    <s v="33-700-014"/>
    <x v="5"/>
    <x v="291"/>
    <s v="014"/>
    <x v="1945"/>
    <s v="ELEMENTARY SCHOOL DISTRICT ACCOUNTS"/>
    <s v="CREIGHTON ELEMENTARY"/>
    <x v="2505"/>
    <s v="CURRENT DEBT SERVICE"/>
    <s v="D"/>
    <s v=" "/>
    <n v="33"/>
    <n v="700"/>
    <n v="14"/>
    <n v="327810"/>
    <n v="0"/>
    <n v="3513216.96"/>
    <s v=" "/>
    <s v=" "/>
    <n v="33700014"/>
    <n v="3282689.24"/>
    <n v="0"/>
    <n v="0"/>
    <n v="0"/>
    <n v="230527.72"/>
    <n v="4464400.59"/>
    <n v="4009792.77"/>
    <n v="42911.75"/>
    <n v="28626.91"/>
    <n v="3044324.3"/>
    <n v="3021547.93"/>
    <n v="0"/>
    <n v="0"/>
    <n v="5.36"/>
    <n v="261146.67"/>
    <n v="4464400.59"/>
    <n v="4009792.77"/>
    <n v="42911.75"/>
    <n v="28626.91"/>
    <n v="2813796.58"/>
    <n v="0"/>
    <n v="0"/>
    <n v="0"/>
    <n v="0"/>
    <n v="0"/>
  </r>
  <r>
    <s v="CREIGHTON ELEMENTARY - DEFCNCYS CORRECTION"/>
    <n v="4014"/>
    <s v="009"/>
    <m/>
    <s v="33-685-014"/>
    <x v="5"/>
    <x v="110"/>
    <s v="014"/>
    <x v="10"/>
    <s v="ELEMENTARY SCHOOL DISTRICT ACCOUNTS"/>
    <s v="CREIGHTON ELEMENTARY"/>
    <x v="2506"/>
    <s v="DEFCNCYS CORREC"/>
    <s v="B"/>
    <s v=" "/>
    <n v="33"/>
    <n v="685"/>
    <n v="14"/>
    <n v="327730"/>
    <n v="0"/>
    <n v="0"/>
    <s v="Y"/>
    <s v=" "/>
    <n v="33685014"/>
    <n v="0"/>
    <n v="0"/>
    <n v="0"/>
    <n v="0"/>
    <n v="0"/>
    <n v="0"/>
    <n v="0"/>
    <n v="0"/>
    <n v="0"/>
    <n v="0"/>
    <n v="0"/>
    <n v="0"/>
    <n v="0"/>
    <n v="0"/>
    <n v="0"/>
    <n v="0"/>
    <n v="0"/>
    <n v="0"/>
    <n v="0"/>
    <n v="0"/>
    <n v="0"/>
    <n v="0"/>
    <n v="0"/>
    <n v="0"/>
    <n v="0"/>
  </r>
  <r>
    <s v="CREIGHTON ELEMENTARY - ELEM EXPENSE CLEARING"/>
    <n v="4014"/>
    <s v="014"/>
    <m/>
    <s v="33-040-014"/>
    <x v="5"/>
    <x v="292"/>
    <s v="014"/>
    <x v="1946"/>
    <s v="ELEMENTARY SCHOOL DISTRICT ACCOUNTS"/>
    <s v="CREIGHTON ELEMENTARY"/>
    <x v="2507"/>
    <s v="EL EXP CLEARING"/>
    <s v="A"/>
    <s v="Y"/>
    <n v="33"/>
    <n v="40"/>
    <n v="14"/>
    <n v="320930"/>
    <n v="0"/>
    <n v="68193.67"/>
    <s v=" "/>
    <s v=" "/>
    <n v="33001014"/>
    <n v="239919.4"/>
    <n v="5279731.24"/>
    <n v="0"/>
    <n v="5007.6400000000003"/>
    <n v="5113013.1500000004"/>
    <n v="129824.2"/>
    <n v="47651535.299999997"/>
    <n v="0"/>
    <n v="11024.8"/>
    <n v="47600929.57"/>
    <n v="451587.4"/>
    <n v="3992454.26"/>
    <n v="0"/>
    <n v="1786.35"/>
    <n v="3782572.61"/>
    <n v="129824.2"/>
    <n v="42371804.060000002"/>
    <n v="0"/>
    <n v="6017.16"/>
    <n v="42487916.420000002"/>
    <n v="0"/>
    <n v="0"/>
    <n v="0"/>
    <n v="0"/>
    <n v="0"/>
  </r>
  <r>
    <s v="CREIGHTON ELEMENTARY - FED. &amp; STATE GRANTS"/>
    <n v="4014"/>
    <s v="015"/>
    <m/>
    <s v="33-200-014"/>
    <x v="5"/>
    <x v="293"/>
    <s v="014"/>
    <x v="1947"/>
    <s v="ELEMENTARY SCHOOL DISTRICT ACCOUNTS"/>
    <s v="CREIGHTON ELEMENTARY"/>
    <x v="2508"/>
    <s v="FED. &amp; STATE GRANTS"/>
    <s v="B"/>
    <s v=" "/>
    <n v="33"/>
    <n v="200"/>
    <n v="14"/>
    <n v="322010"/>
    <n v="0"/>
    <n v="588864.22"/>
    <s v=" "/>
    <s v=" "/>
    <n v="33200014"/>
    <n v="576183.37"/>
    <n v="0"/>
    <n v="583915.26"/>
    <n v="576242.05000000005"/>
    <n v="5007.6400000000003"/>
    <n v="465560.89"/>
    <n v="0"/>
    <n v="6865282.6200000001"/>
    <n v="6819392.0099999998"/>
    <n v="77412.72"/>
    <n v="699254.38"/>
    <n v="0"/>
    <n v="460871.55"/>
    <n v="584260.81999999995"/>
    <n v="318.26"/>
    <n v="465560.89"/>
    <n v="0"/>
    <n v="6281367.3600000003"/>
    <n v="6243149.96"/>
    <n v="72405.08"/>
    <n v="0"/>
    <n v="0"/>
    <n v="0"/>
    <n v="0"/>
    <n v="0"/>
  </r>
  <r>
    <s v="CREIGHTON ELEMENTARY - MAINTENANCE AND OPERATIONS ELEMENTARY"/>
    <n v="4014"/>
    <s v="001"/>
    <m/>
    <s v="33-001-014"/>
    <x v="5"/>
    <x v="294"/>
    <s v="014"/>
    <x v="1948"/>
    <s v="ELEMENTARY SCHOOL DISTRICT ACCOUNTS"/>
    <s v="CREIGHTON ELEMENTARY"/>
    <x v="2509"/>
    <s v="MAINTNCE/OPRTNS ELEM"/>
    <s v="A"/>
    <s v="Y"/>
    <n v="33"/>
    <n v="1"/>
    <n v="14"/>
    <n v="320110"/>
    <n v="0"/>
    <n v="-6001265.7699999996"/>
    <s v=" "/>
    <s v=" "/>
    <n v="33001014"/>
    <n v="-5203883.66"/>
    <n v="441.63"/>
    <n v="1094450.08"/>
    <n v="2411029.6800000002"/>
    <n v="519639.12"/>
    <n v="-3835142.39"/>
    <n v="8889.41"/>
    <n v="17062610.879999999"/>
    <n v="26794909.23"/>
    <n v="7575064.3799999999"/>
    <n v="-4288465.51"/>
    <n v="4550.34"/>
    <n v="1099770.56"/>
    <n v="2567941.7999999998"/>
    <n v="557303.43000000005"/>
    <n v="-3835142.39"/>
    <n v="8447.7800000000007"/>
    <n v="15968160.800000001"/>
    <n v="24383879.550000001"/>
    <n v="7055425.2599999998"/>
    <n v="0"/>
    <n v="0"/>
    <n v="0"/>
    <n v="0"/>
    <n v="0"/>
  </r>
  <r>
    <s v="CREIGHTON ELEMENTARY - NEW SCHOOL FACILITY"/>
    <n v="4014"/>
    <s v="007"/>
    <m/>
    <s v="33-695-014"/>
    <x v="5"/>
    <x v="295"/>
    <s v="014"/>
    <x v="10"/>
    <s v="ELEMENTARY SCHOOL DISTRICT ACCOUNTS"/>
    <s v="CREIGHTON ELEMENTARY"/>
    <x v="2510"/>
    <s v="NEW SCHL FACILI"/>
    <s v="B"/>
    <s v=" "/>
    <n v="33"/>
    <n v="695"/>
    <n v="14"/>
    <n v="327770"/>
    <n v="0"/>
    <n v="0"/>
    <s v="Y"/>
    <s v=" "/>
    <n v="33695014"/>
    <n v="0"/>
    <n v="0"/>
    <n v="0"/>
    <n v="0"/>
    <n v="0"/>
    <n v="0"/>
    <n v="0"/>
    <n v="0"/>
    <n v="0"/>
    <n v="0"/>
    <n v="0"/>
    <n v="0"/>
    <n v="0"/>
    <n v="0"/>
    <n v="0"/>
    <n v="0"/>
    <n v="0"/>
    <n v="0"/>
    <n v="0"/>
    <n v="0"/>
    <n v="0"/>
    <n v="0"/>
    <n v="0"/>
    <n v="0"/>
    <n v="0"/>
  </r>
  <r>
    <s v="CREIGHTON ELEMENTARY - OTHER MONIES"/>
    <n v="4014"/>
    <s v="016"/>
    <m/>
    <s v="33-002-014"/>
    <x v="5"/>
    <x v="296"/>
    <s v="014"/>
    <x v="1949"/>
    <s v="ELEMENTARY SCHOOL DISTRICT ACCOUNTS"/>
    <s v="CREIGHTON ELEMENTARY"/>
    <x v="2511"/>
    <s v="OTHER MONIES"/>
    <s v="B"/>
    <s v=" "/>
    <n v="33"/>
    <n v="2"/>
    <n v="14"/>
    <n v="320210"/>
    <n v="0"/>
    <n v="7560677.8300000001"/>
    <s v=" "/>
    <s v=" "/>
    <n v="33002014"/>
    <n v="7888892.4199999999"/>
    <n v="0"/>
    <n v="63955"/>
    <n v="397114.74"/>
    <n v="4945.1499999999996"/>
    <n v="7488355.7999999998"/>
    <n v="0"/>
    <n v="4599081.9400000004"/>
    <n v="5217830.79"/>
    <n v="691070.88"/>
    <n v="7752593.0999999996"/>
    <n v="0"/>
    <n v="647482.39"/>
    <n v="524245.46"/>
    <n v="13062.39"/>
    <n v="7488355.7999999998"/>
    <n v="0"/>
    <n v="4535126.9400000004"/>
    <n v="4820716.05"/>
    <n v="686125.73"/>
    <n v="0"/>
    <n v="0"/>
    <n v="0"/>
    <n v="0"/>
    <n v="0"/>
  </r>
  <r>
    <s v="CREIGHTON ELEMENTARY - PAYROLL CLEARING - ELEMENTARY"/>
    <n v="4014"/>
    <s v="017"/>
    <m/>
    <s v="33-030-014"/>
    <x v="5"/>
    <x v="297"/>
    <s v="014"/>
    <x v="1950"/>
    <s v="ELEMENTARY SCHOOL DISTRICT ACCOUNTS"/>
    <s v="CREIGHTON ELEMENTARY"/>
    <x v="2512"/>
    <s v="PAYROLL CLEARING  EL"/>
    <s v="A"/>
    <s v="Y"/>
    <n v="33"/>
    <n v="30"/>
    <n v="14"/>
    <n v="320910"/>
    <n v="0"/>
    <n v="35404.44"/>
    <s v=" "/>
    <s v=" "/>
    <n v="33001014"/>
    <n v="39761.699999999997"/>
    <n v="149125.16"/>
    <n v="0"/>
    <n v="0"/>
    <n v="144767.9"/>
    <n v="48552.99"/>
    <n v="2642425.65"/>
    <n v="0"/>
    <n v="2569.39"/>
    <n v="2631846.4900000002"/>
    <n v="49786.86"/>
    <n v="185136.91"/>
    <n v="0"/>
    <n v="531.72"/>
    <n v="175643.47"/>
    <n v="48552.99"/>
    <n v="2493300.4900000002"/>
    <n v="0"/>
    <n v="2569.39"/>
    <n v="2487078.59"/>
    <n v="0"/>
    <n v="0"/>
    <n v="0"/>
    <n v="0"/>
    <n v="0"/>
  </r>
  <r>
    <s v="CREIGHTON ELEMENTARY - SCHOOL INVESTMENTS"/>
    <n v="4014"/>
    <s v="018"/>
    <m/>
    <s v="33-795-014"/>
    <x v="5"/>
    <x v="92"/>
    <s v="014"/>
    <x v="10"/>
    <s v="ELEMENTARY SCHOOL DISTRICT ACCOUNTS"/>
    <s v="CREIGHTON ELEMENTARY"/>
    <x v="2513"/>
    <s v="SCHOOL INVESTMENTS"/>
    <s v="D"/>
    <s v=" "/>
    <n v="33"/>
    <n v="795"/>
    <n v="14"/>
    <n v="328780"/>
    <n v="0"/>
    <n v="0"/>
    <s v=" "/>
    <s v=" "/>
    <s v="        "/>
    <n v="0"/>
    <n v="0"/>
    <n v="0"/>
    <n v="0"/>
    <n v="0"/>
    <n v="0"/>
    <n v="0"/>
    <n v="0"/>
    <n v="0"/>
    <n v="0"/>
    <n v="0"/>
    <n v="0"/>
    <n v="0"/>
    <n v="0"/>
    <n v="0"/>
    <n v="0"/>
    <n v="0"/>
    <n v="0"/>
    <n v="0"/>
    <n v="0"/>
    <n v="0"/>
    <n v="0"/>
    <n v="0"/>
    <n v="0"/>
    <n v="0"/>
  </r>
  <r>
    <s v="CREIGHTON ELEMENTARY - SOFT CAPITAL OUTLAY"/>
    <n v="4014"/>
    <s v="008"/>
    <m/>
    <s v="33-625-014"/>
    <x v="5"/>
    <x v="298"/>
    <s v="014"/>
    <x v="10"/>
    <s v="ELEMENTARY SCHOOL DISTRICT ACCOUNTS"/>
    <s v="CREIGHTON ELEMENTARY"/>
    <x v="2514"/>
    <s v="SOFT CAP OUTLAY"/>
    <s v="A"/>
    <s v="Y"/>
    <n v="33"/>
    <n v="625"/>
    <n v="14"/>
    <n v="327530"/>
    <n v="0"/>
    <n v="0"/>
    <s v=" "/>
    <s v="I"/>
    <n v="33001014"/>
    <n v="0"/>
    <n v="0"/>
    <n v="0"/>
    <n v="0"/>
    <n v="0"/>
    <n v="0"/>
    <n v="0"/>
    <n v="0"/>
    <n v="0"/>
    <n v="0"/>
    <n v="0"/>
    <n v="0"/>
    <n v="0"/>
    <n v="0"/>
    <n v="0"/>
    <n v="0"/>
    <n v="0"/>
    <n v="0"/>
    <n v="0"/>
    <n v="0"/>
    <n v="0"/>
    <n v="0"/>
    <n v="0"/>
    <n v="0"/>
    <n v="0"/>
  </r>
  <r>
    <s v="CREIGHTON ELEMENTARY - STUDENT ACTIVITIES"/>
    <n v="4014"/>
    <s v="019"/>
    <m/>
    <s v="33-850-014"/>
    <x v="5"/>
    <x v="299"/>
    <s v="014"/>
    <x v="10"/>
    <s v="ELEMENTARY SCHOOL DISTRICT ACCOUNTS"/>
    <s v="CREIGHTON ELEMENTARY"/>
    <x v="2515"/>
    <s v="STUDENT ACTIVITIES"/>
    <s v="B"/>
    <s v=" "/>
    <n v="33"/>
    <n v="850"/>
    <n v="14"/>
    <n v="328910"/>
    <n v="0"/>
    <n v="0"/>
    <s v=" "/>
    <s v=" "/>
    <n v="33850014"/>
    <n v="0"/>
    <n v="0"/>
    <n v="0"/>
    <n v="0"/>
    <n v="0"/>
    <n v="0"/>
    <n v="0"/>
    <n v="0"/>
    <n v="0"/>
    <n v="0"/>
    <n v="0"/>
    <n v="0"/>
    <n v="0"/>
    <n v="0"/>
    <n v="0"/>
    <n v="0"/>
    <n v="0"/>
    <n v="0"/>
    <n v="0"/>
    <n v="0"/>
    <n v="0"/>
    <n v="0"/>
    <n v="0"/>
    <n v="0"/>
    <n v="0"/>
  </r>
  <r>
    <s v="CREIGHTON ELEMENTARY - TAN DEBT SERVICE"/>
    <n v="4014"/>
    <s v="006"/>
    <m/>
    <s v="33-745-014"/>
    <x v="5"/>
    <x v="300"/>
    <s v="014"/>
    <x v="10"/>
    <s v="ELEMENTARY SCHOOL DISTRICT ACCOUNTS"/>
    <s v="CREIGHTON ELEMENTARY"/>
    <x v="2516"/>
    <s v="TAN DEBT SERVICE"/>
    <s v="D"/>
    <s v=" "/>
    <n v="33"/>
    <n v="745"/>
    <n v="14"/>
    <n v="328430"/>
    <n v="0"/>
    <n v="0"/>
    <s v=" "/>
    <s v=" "/>
    <n v="33745014"/>
    <n v="0"/>
    <n v="0"/>
    <n v="0"/>
    <n v="0"/>
    <n v="0"/>
    <n v="0"/>
    <n v="0"/>
    <n v="0"/>
    <n v="0"/>
    <n v="0"/>
    <n v="0"/>
    <n v="0"/>
    <n v="0"/>
    <n v="0"/>
    <n v="0"/>
    <n v="0"/>
    <n v="0"/>
    <n v="0"/>
    <n v="0"/>
    <n v="0"/>
    <n v="0"/>
    <n v="0"/>
    <n v="0"/>
    <n v="0"/>
    <n v="0"/>
  </r>
  <r>
    <s v="CREIGHTON ELEMENTARY - TAN PROCEEDS"/>
    <n v="4014"/>
    <s v="020"/>
    <m/>
    <s v="33-645-014"/>
    <x v="5"/>
    <x v="301"/>
    <s v="014"/>
    <x v="10"/>
    <s v="ELEMENTARY SCHOOL DISTRICT ACCOUNTS"/>
    <s v="CREIGHTON ELEMENTARY"/>
    <x v="2517"/>
    <s v="TAN PROCEEDS"/>
    <s v="A"/>
    <s v="Y"/>
    <n v="33"/>
    <n v="645"/>
    <n v="14"/>
    <n v="327710"/>
    <n v="0"/>
    <n v="0"/>
    <s v=" "/>
    <s v=" "/>
    <n v="33745014"/>
    <n v="0"/>
    <n v="0"/>
    <n v="0"/>
    <n v="0"/>
    <n v="0"/>
    <n v="0"/>
    <n v="0"/>
    <n v="0"/>
    <n v="0"/>
    <n v="0"/>
    <n v="0"/>
    <n v="0"/>
    <n v="0"/>
    <n v="0"/>
    <n v="0"/>
    <n v="0"/>
    <n v="0"/>
    <n v="0"/>
    <n v="0"/>
    <n v="0"/>
    <n v="0"/>
    <n v="0"/>
    <n v="0"/>
    <n v="0"/>
    <n v="0"/>
  </r>
  <r>
    <s v="CREIGHTON ELEMENTARY - WARRANT CLEARING OTHER"/>
    <n v="4014"/>
    <s v="021"/>
    <m/>
    <s v="33-035-014"/>
    <x v="5"/>
    <x v="21"/>
    <s v="014"/>
    <x v="10"/>
    <s v="ELEMENTARY SCHOOL DISTRICT ACCOUNTS"/>
    <s v="CREIGHTON ELEMENTARY"/>
    <x v="2518"/>
    <s v="WARRANT CLEAR OTHER"/>
    <s v="B"/>
    <s v=" "/>
    <n v="33"/>
    <n v="35"/>
    <n v="14"/>
    <n v="320925"/>
    <n v="0"/>
    <n v="0"/>
    <s v=" "/>
    <s v=" "/>
    <n v="33001014"/>
    <n v="0"/>
    <n v="0"/>
    <n v="0"/>
    <n v="0"/>
    <n v="0"/>
    <n v="0"/>
    <n v="0"/>
    <n v="0"/>
    <n v="0"/>
    <n v="0"/>
    <n v="0"/>
    <n v="0"/>
    <n v="0"/>
    <n v="0"/>
    <n v="0"/>
    <n v="0"/>
    <n v="0"/>
    <n v="0"/>
    <n v="0"/>
    <n v="0"/>
    <n v="0"/>
    <n v="0"/>
    <n v="0"/>
    <n v="0"/>
    <n v="0"/>
  </r>
  <r>
    <s v="DEER VALLEY UNIFIED - ADJACENT WAYS"/>
    <n v="4042"/>
    <s v="002"/>
    <m/>
    <s v="33-620-097"/>
    <x v="5"/>
    <x v="285"/>
    <s v="097"/>
    <x v="1951"/>
    <s v="ELEMENTARY SCHOOL DISTRICT ACCOUNTS"/>
    <s v="DEER VALLEY UNIFIED"/>
    <x v="2519"/>
    <s v="ADJACENT WAYS"/>
    <s v="A"/>
    <s v="Y"/>
    <n v="33"/>
    <n v="620"/>
    <n v="97"/>
    <n v="327510"/>
    <n v="0"/>
    <n v="497685.2"/>
    <s v=" "/>
    <s v=" "/>
    <n v="33620097"/>
    <n v="476064.17"/>
    <n v="0"/>
    <n v="0"/>
    <n v="1.45"/>
    <n v="21622.48"/>
    <n v="344607.87"/>
    <n v="0"/>
    <n v="0"/>
    <n v="350365.02"/>
    <n v="503442.35"/>
    <n v="441874.48"/>
    <n v="0"/>
    <n v="0"/>
    <n v="1.9"/>
    <n v="34191.589999999997"/>
    <n v="344607.87"/>
    <n v="0"/>
    <n v="0"/>
    <n v="350363.57"/>
    <n v="481819.87"/>
    <n v="0"/>
    <n v="0"/>
    <n v="0"/>
    <n v="0"/>
    <n v="0"/>
  </r>
  <r>
    <s v="DEER VALLEY UNIFIED - BOND BUILDING"/>
    <n v="4042"/>
    <s v="003"/>
    <m/>
    <s v="33-630-097"/>
    <x v="5"/>
    <x v="286"/>
    <s v="097"/>
    <x v="1952"/>
    <s v="ELEMENTARY SCHOOL DISTRICT ACCOUNTS"/>
    <s v="DEER VALLEY UNIFIED"/>
    <x v="2520"/>
    <s v="BOND BUILDING"/>
    <s v="D"/>
    <s v=" "/>
    <n v="33"/>
    <n v="630"/>
    <n v="97"/>
    <n v="327610"/>
    <n v="0"/>
    <n v="24771732.940000001"/>
    <s v=" "/>
    <s v=" "/>
    <n v="33700097"/>
    <n v="27459852.27"/>
    <n v="0"/>
    <n v="0"/>
    <n v="2743726.23"/>
    <n v="55606.9"/>
    <n v="32262147.420000002"/>
    <n v="20225"/>
    <n v="25005200.329999998"/>
    <n v="33026449.170000002"/>
    <n v="551059.36"/>
    <n v="28635427.120000001"/>
    <n v="0"/>
    <n v="0"/>
    <n v="1223337.68"/>
    <n v="47762.83"/>
    <n v="32262147.420000002"/>
    <n v="20225"/>
    <n v="25005200.329999998"/>
    <n v="30282722.940000001"/>
    <n v="495452.46"/>
    <n v="0"/>
    <n v="0"/>
    <n v="0"/>
    <n v="0"/>
    <n v="0"/>
  </r>
  <r>
    <s v="DEER VALLEY UNIFIED - BUILD AMERICA/QUALIFIED SCHOOL CON BONDS"/>
    <n v="4042"/>
    <s v="010"/>
    <m/>
    <s v="33-637-097"/>
    <x v="5"/>
    <x v="287"/>
    <s v="097"/>
    <x v="10"/>
    <s v="ELEMENTARY SCHOOL DISTRICT ACCOUNTS"/>
    <s v="DEER VALLEY UNIFIED"/>
    <x v="2521"/>
    <s v="BUILD AMER BONDS"/>
    <s v="D"/>
    <s v=" "/>
    <n v="33"/>
    <n v="637"/>
    <n v="97"/>
    <n v="327630"/>
    <n v="0"/>
    <n v="0"/>
    <s v="Y"/>
    <s v=" "/>
    <n v="33637097"/>
    <n v="0"/>
    <n v="0"/>
    <n v="0"/>
    <n v="0"/>
    <n v="0"/>
    <n v="0"/>
    <n v="0"/>
    <n v="0"/>
    <n v="0"/>
    <n v="0"/>
    <n v="0"/>
    <n v="0"/>
    <n v="0"/>
    <n v="0"/>
    <n v="0"/>
    <n v="0"/>
    <n v="0"/>
    <n v="0"/>
    <n v="0"/>
    <n v="0"/>
    <n v="0"/>
    <n v="0"/>
    <n v="0"/>
    <n v="0"/>
    <n v="0"/>
  </r>
  <r>
    <s v="DEER VALLEY UNIFIED - BUILDING RENEWAL"/>
    <n v="4042"/>
    <s v="004"/>
    <m/>
    <s v="33-690-097"/>
    <x v="5"/>
    <x v="288"/>
    <s v="097"/>
    <x v="10"/>
    <s v="ELEMENTARY SCHOOL DISTRICT ACCOUNTS"/>
    <s v="DEER VALLEY UNIFIED"/>
    <x v="2522"/>
    <s v="BUILDING RENEWA"/>
    <s v="B"/>
    <s v=" "/>
    <n v="33"/>
    <n v="690"/>
    <n v="97"/>
    <n v="327750"/>
    <n v="0"/>
    <n v="0"/>
    <s v="Y"/>
    <s v=" "/>
    <n v="33610097"/>
    <n v="0"/>
    <n v="0"/>
    <n v="0"/>
    <n v="0"/>
    <n v="0"/>
    <n v="0"/>
    <n v="0"/>
    <n v="0"/>
    <n v="0"/>
    <n v="0"/>
    <n v="0"/>
    <n v="0"/>
    <n v="0"/>
    <n v="0"/>
    <n v="0"/>
    <n v="0"/>
    <n v="0"/>
    <n v="0"/>
    <n v="0"/>
    <n v="0"/>
    <n v="0"/>
    <n v="0"/>
    <n v="0"/>
    <n v="0"/>
    <n v="0"/>
  </r>
  <r>
    <s v="DEER VALLEY UNIFIED - CAPITAL OUTLAY"/>
    <n v="4042"/>
    <s v="005"/>
    <m/>
    <s v="33-610-097"/>
    <x v="5"/>
    <x v="289"/>
    <s v="097"/>
    <x v="1953"/>
    <s v="ELEMENTARY SCHOOL DISTRICT ACCOUNTS"/>
    <s v="DEER VALLEY UNIFIED"/>
    <x v="2523"/>
    <s v="CAPITAL OUTLAY"/>
    <s v="A"/>
    <s v="Y"/>
    <n v="33"/>
    <n v="610"/>
    <n v="97"/>
    <n v="327410"/>
    <n v="0"/>
    <n v="5327265.8"/>
    <s v=" "/>
    <s v=" "/>
    <n v="33610097"/>
    <n v="5175092.63"/>
    <n v="0"/>
    <n v="0"/>
    <n v="10971.42"/>
    <n v="163144.59"/>
    <n v="6846368.3099999996"/>
    <n v="0"/>
    <n v="20141.349999999999"/>
    <n v="4623837.21"/>
    <n v="3084593.35"/>
    <n v="5052722.45"/>
    <n v="0"/>
    <n v="95.42"/>
    <n v="235402.7"/>
    <n v="357677.46"/>
    <n v="6846368.3099999996"/>
    <n v="0"/>
    <n v="20141.349999999999"/>
    <n v="4612865.79"/>
    <n v="2921448.76"/>
    <n v="0"/>
    <n v="0"/>
    <n v="0"/>
    <n v="0"/>
    <n v="0"/>
  </r>
  <r>
    <s v="DEER VALLEY UNIFIED - CLASSROOM SITE FUND"/>
    <n v="4042"/>
    <s v="011"/>
    <m/>
    <s v="33-010-097"/>
    <x v="5"/>
    <x v="290"/>
    <s v="097"/>
    <x v="1954"/>
    <s v="ELEMENTARY SCHOOL DISTRICT ACCOUNTS"/>
    <s v="DEER VALLEY UNIFIED"/>
    <x v="2524"/>
    <s v="CLASSROOM SITE FUND"/>
    <s v="B"/>
    <s v="Y"/>
    <n v="33"/>
    <n v="10"/>
    <n v="97"/>
    <n v="320310"/>
    <n v="0"/>
    <n v="5004667.8"/>
    <s v=" "/>
    <s v=" "/>
    <n v="33010097"/>
    <n v="5537590.8700000001"/>
    <n v="0"/>
    <n v="0"/>
    <n v="538691.19999999995"/>
    <n v="5768.13"/>
    <n v="6956934.0899999999"/>
    <n v="0"/>
    <n v="7663944.0800000001"/>
    <n v="10531056.130000001"/>
    <n v="914845.76"/>
    <n v="5266774.57"/>
    <n v="0"/>
    <n v="957993.01"/>
    <n v="695623.31"/>
    <n v="8446.6"/>
    <n v="6956934.0899999999"/>
    <n v="0"/>
    <n v="7663944.0800000001"/>
    <n v="9992364.9299999997"/>
    <n v="909077.63"/>
    <n v="0"/>
    <n v="0"/>
    <n v="0"/>
    <n v="0"/>
    <n v="0"/>
  </r>
  <r>
    <s v="DEER VALLEY UNIFIED - CREDIT LINE BORROWING"/>
    <n v="4042"/>
    <s v="012"/>
    <m/>
    <s v="33-750-097"/>
    <x v="5"/>
    <x v="192"/>
    <s v="097"/>
    <x v="10"/>
    <s v="ELEMENTARY SCHOOL DISTRICT ACCOUNTS"/>
    <s v="DEER VALLEY UNIFIED"/>
    <x v="2525"/>
    <s v="CREDIT LINE BORROW"/>
    <s v="A"/>
    <s v="Y"/>
    <n v="33"/>
    <n v="750"/>
    <n v="97"/>
    <n v="328450"/>
    <n v="0"/>
    <n v="0"/>
    <s v=" "/>
    <s v=" "/>
    <n v="33001097"/>
    <n v="0"/>
    <n v="0"/>
    <n v="0"/>
    <n v="0"/>
    <n v="0"/>
    <n v="6755000"/>
    <n v="10649000"/>
    <n v="3894000"/>
    <n v="0"/>
    <n v="0"/>
    <n v="0"/>
    <n v="0"/>
    <n v="0"/>
    <n v="0"/>
    <n v="0"/>
    <n v="6755000"/>
    <n v="10649000"/>
    <n v="3894000"/>
    <n v="0"/>
    <n v="0"/>
    <n v="0"/>
    <n v="0"/>
    <n v="0"/>
    <n v="0"/>
    <n v="0"/>
  </r>
  <r>
    <s v="DEER VALLEY UNIFIED - CURRENT DEBT SERVICE"/>
    <n v="4042"/>
    <s v="013"/>
    <m/>
    <s v="33-700-097"/>
    <x v="5"/>
    <x v="291"/>
    <s v="097"/>
    <x v="1955"/>
    <s v="ELEMENTARY SCHOOL DISTRICT ACCOUNTS"/>
    <s v="DEER VALLEY UNIFIED"/>
    <x v="2526"/>
    <s v="CURRENT DEBT SERVICE"/>
    <s v="D"/>
    <s v=" "/>
    <n v="33"/>
    <n v="700"/>
    <n v="97"/>
    <n v="327810"/>
    <n v="0"/>
    <n v="22866860.719999999"/>
    <s v=" "/>
    <s v=" "/>
    <n v="33700097"/>
    <n v="22023776.850000001"/>
    <n v="0"/>
    <n v="0"/>
    <n v="0"/>
    <n v="843083.87"/>
    <n v="33180104.41"/>
    <n v="50346232.490000002"/>
    <n v="19989387.440000001"/>
    <n v="108623.03"/>
    <n v="20152224.390000001"/>
    <n v="20640200.890000001"/>
    <n v="0"/>
    <n v="0"/>
    <n v="182.2"/>
    <n v="1383758.16"/>
    <n v="33180104.41"/>
    <n v="50346232.490000002"/>
    <n v="19989387.440000001"/>
    <n v="108623.03"/>
    <n v="19309140.52"/>
    <n v="0"/>
    <n v="0"/>
    <n v="0"/>
    <n v="0"/>
    <n v="0"/>
  </r>
  <r>
    <s v="DEER VALLEY UNIFIED - DEFCNCYS CORRECTION"/>
    <n v="4042"/>
    <s v="009"/>
    <m/>
    <s v="33-685-097"/>
    <x v="5"/>
    <x v="110"/>
    <s v="097"/>
    <x v="10"/>
    <s v="ELEMENTARY SCHOOL DISTRICT ACCOUNTS"/>
    <s v="DEER VALLEY UNIFIED"/>
    <x v="2527"/>
    <s v="DEFCNCYS CORREC"/>
    <s v="B"/>
    <s v=" "/>
    <n v="33"/>
    <n v="685"/>
    <n v="97"/>
    <n v="327730"/>
    <n v="0"/>
    <n v="0"/>
    <s v=" "/>
    <s v=" "/>
    <n v="33685097"/>
    <n v="0"/>
    <n v="0"/>
    <n v="0"/>
    <n v="0"/>
    <n v="0"/>
    <n v="0"/>
    <n v="0"/>
    <n v="0"/>
    <n v="0"/>
    <n v="0"/>
    <n v="0"/>
    <n v="0"/>
    <n v="0"/>
    <n v="0"/>
    <n v="0"/>
    <n v="0"/>
    <n v="0"/>
    <n v="0"/>
    <n v="0"/>
    <n v="0"/>
    <n v="0"/>
    <n v="0"/>
    <n v="0"/>
    <n v="0"/>
    <n v="0"/>
  </r>
  <r>
    <s v="DEER VALLEY UNIFIED - ELEM EXPENSE CLEARING"/>
    <n v="4042"/>
    <s v="014"/>
    <m/>
    <s v="33-040-097"/>
    <x v="5"/>
    <x v="292"/>
    <s v="097"/>
    <x v="1956"/>
    <s v="ELEMENTARY SCHOOL DISTRICT ACCOUNTS"/>
    <s v="DEER VALLEY UNIFIED"/>
    <x v="2528"/>
    <s v="EL EXP CLEARING"/>
    <s v="A"/>
    <s v="Y"/>
    <n v="33"/>
    <n v="40"/>
    <n v="97"/>
    <n v="320930"/>
    <n v="0"/>
    <n v="2180391.54"/>
    <s v=" "/>
    <s v=" "/>
    <n v="33001097"/>
    <n v="3057123.12"/>
    <n v="5174662.49"/>
    <n v="0"/>
    <n v="322909.73"/>
    <n v="4620840.6399999997"/>
    <n v="2058515.65"/>
    <n v="102430347.02"/>
    <n v="0"/>
    <n v="557484.51"/>
    <n v="103109707.42"/>
    <n v="2916813.51"/>
    <n v="5988886.4800000004"/>
    <n v="0"/>
    <n v="0"/>
    <n v="6129196.0899999999"/>
    <n v="2058515.65"/>
    <n v="97255684.530000001"/>
    <n v="0"/>
    <n v="234574.78"/>
    <n v="98488866.780000001"/>
    <n v="0"/>
    <n v="0"/>
    <n v="0"/>
    <n v="0"/>
    <n v="0"/>
  </r>
  <r>
    <s v="DEER VALLEY UNIFIED - FED. &amp; STATE GRANTS"/>
    <n v="4042"/>
    <s v="015"/>
    <m/>
    <s v="33-200-097"/>
    <x v="5"/>
    <x v="293"/>
    <s v="097"/>
    <x v="1957"/>
    <s v="ELEMENTARY SCHOOL DISTRICT ACCOUNTS"/>
    <s v="DEER VALLEY UNIFIED"/>
    <x v="2529"/>
    <s v="FED. &amp; STATE GRANTS"/>
    <s v="B"/>
    <s v=" "/>
    <n v="33"/>
    <n v="200"/>
    <n v="97"/>
    <n v="322010"/>
    <n v="0"/>
    <n v="-681167.24"/>
    <s v=" "/>
    <s v=" "/>
    <n v="33200097"/>
    <n v="113013.69"/>
    <n v="0"/>
    <n v="73758.240000000005"/>
    <n v="869263.54"/>
    <n v="1324.37"/>
    <n v="114444.87"/>
    <n v="0"/>
    <n v="10404035.949999999"/>
    <n v="11751460.060000001"/>
    <n v="551812"/>
    <n v="-3666225"/>
    <n v="0"/>
    <n v="4943760.13"/>
    <n v="1165688.43"/>
    <n v="1166.99"/>
    <n v="114444.87"/>
    <n v="0"/>
    <n v="10330277.710000001"/>
    <n v="10882196.52"/>
    <n v="550487.63"/>
    <n v="0"/>
    <n v="0"/>
    <n v="0"/>
    <n v="0"/>
    <n v="0"/>
  </r>
  <r>
    <s v="DEER VALLEY UNIFIED - MAINTENANCE AND OPERATIONS ELEMENTARY"/>
    <n v="4042"/>
    <s v="001"/>
    <m/>
    <s v="33-001-097"/>
    <x v="5"/>
    <x v="294"/>
    <s v="097"/>
    <x v="1958"/>
    <s v="ELEMENTARY SCHOOL DISTRICT ACCOUNTS"/>
    <s v="DEER VALLEY UNIFIED"/>
    <x v="2530"/>
    <s v="MAINTNCE/OPRTNS ELEM"/>
    <s v="A"/>
    <s v="Y"/>
    <n v="33"/>
    <n v="1"/>
    <n v="97"/>
    <n v="320110"/>
    <n v="0"/>
    <n v="-8200469.0099999998"/>
    <s v=" "/>
    <s v=" "/>
    <n v="33001097"/>
    <n v="-4031194.45"/>
    <n v="0"/>
    <n v="4446720.29"/>
    <n v="13311942.140000001"/>
    <n v="4695947.29"/>
    <n v="-22211858.25"/>
    <n v="12685.4"/>
    <n v="73318198.469999999"/>
    <n v="175042470.56"/>
    <n v="115748346.73"/>
    <n v="232284.97"/>
    <n v="0"/>
    <n v="5394924.5800000001"/>
    <n v="15098966.27"/>
    <n v="5440562.2699999996"/>
    <n v="-22211858.25"/>
    <n v="12685.4"/>
    <n v="68871478.180000007"/>
    <n v="161730528.41999999"/>
    <n v="111052399.44"/>
    <n v="0"/>
    <n v="0"/>
    <n v="0"/>
    <n v="0"/>
    <n v="0"/>
  </r>
  <r>
    <s v="DEER VALLEY UNIFIED - NEW SCHOOL FACILITY"/>
    <n v="4042"/>
    <s v="007"/>
    <m/>
    <s v="33-695-097"/>
    <x v="5"/>
    <x v="295"/>
    <s v="097"/>
    <x v="1959"/>
    <s v="ELEMENTARY SCHOOL DISTRICT ACCOUNTS"/>
    <s v="DEER VALLEY UNIFIED"/>
    <x v="2531"/>
    <s v="NEW SCHL FACILI"/>
    <s v="B"/>
    <s v=" "/>
    <n v="33"/>
    <n v="695"/>
    <n v="97"/>
    <n v="327770"/>
    <n v="0"/>
    <n v="1721719.17"/>
    <s v="Y"/>
    <s v=" "/>
    <n v="33695097"/>
    <n v="1721719.17"/>
    <n v="0"/>
    <n v="0"/>
    <n v="0"/>
    <n v="0"/>
    <n v="1715615.37"/>
    <n v="0"/>
    <n v="0"/>
    <n v="2165.2800000000002"/>
    <n v="8269.08"/>
    <n v="1719097.35"/>
    <n v="0"/>
    <n v="0"/>
    <n v="0"/>
    <n v="2621.82"/>
    <n v="1715615.37"/>
    <n v="0"/>
    <n v="0"/>
    <n v="2165.2800000000002"/>
    <n v="8269.08"/>
    <n v="0"/>
    <n v="0"/>
    <n v="0"/>
    <n v="0"/>
    <n v="0"/>
  </r>
  <r>
    <s v="DEER VALLEY UNIFIED - OTHER MONIES"/>
    <n v="4042"/>
    <s v="016"/>
    <m/>
    <s v="33-002-097"/>
    <x v="5"/>
    <x v="296"/>
    <s v="097"/>
    <x v="1960"/>
    <s v="ELEMENTARY SCHOOL DISTRICT ACCOUNTS"/>
    <s v="DEER VALLEY UNIFIED"/>
    <x v="2532"/>
    <s v="OTHER MONIES"/>
    <s v="B"/>
    <s v=" "/>
    <n v="33"/>
    <n v="2"/>
    <n v="97"/>
    <n v="320210"/>
    <n v="0"/>
    <n v="16151564.57"/>
    <s v=" "/>
    <s v=" "/>
    <n v="33002097"/>
    <n v="16995083.190000001"/>
    <n v="0"/>
    <n v="958986.72"/>
    <n v="1816664.17"/>
    <n v="14158.83"/>
    <n v="19660004.989999998"/>
    <n v="0"/>
    <n v="20560803.25"/>
    <n v="24988419.120000001"/>
    <n v="919175.45"/>
    <n v="16807827.719999999"/>
    <n v="0"/>
    <n v="2304658.19"/>
    <n v="2148273.69"/>
    <n v="30870.97"/>
    <n v="19660004.989999998"/>
    <n v="0"/>
    <n v="19601816.530000001"/>
    <n v="23171754.949999999"/>
    <n v="905016.62"/>
    <n v="0"/>
    <n v="0"/>
    <n v="0"/>
    <n v="0"/>
    <n v="0"/>
  </r>
  <r>
    <s v="DEER VALLEY UNIFIED - PAYROLL CLEARING - ELEMENTARY"/>
    <n v="4042"/>
    <s v="017"/>
    <m/>
    <s v="33-030-097"/>
    <x v="5"/>
    <x v="297"/>
    <s v="097"/>
    <x v="1961"/>
    <s v="ELEMENTARY SCHOOL DISTRICT ACCOUNTS"/>
    <s v="DEER VALLEY UNIFIED"/>
    <x v="2533"/>
    <s v="PAYROLL CLEARING  EL"/>
    <s v="A"/>
    <s v="Y"/>
    <n v="33"/>
    <n v="30"/>
    <n v="97"/>
    <n v="320910"/>
    <n v="0"/>
    <n v="-1869922.13"/>
    <s v=" "/>
    <s v=" "/>
    <n v="33001097"/>
    <n v="-1899124.17"/>
    <n v="14242883.539999999"/>
    <n v="0"/>
    <n v="40772.07"/>
    <n v="14312857.65"/>
    <n v="-822766.7"/>
    <n v="143254348.99000001"/>
    <n v="14325.61"/>
    <n v="6267366.7800000003"/>
    <n v="148460234.72999999"/>
    <n v="-1866688.41"/>
    <n v="14512782.57"/>
    <n v="5527.8"/>
    <n v="30936.400000000001"/>
    <n v="14505755.41"/>
    <n v="-822766.7"/>
    <n v="129011465.45"/>
    <n v="14325.61"/>
    <n v="6226594.71"/>
    <n v="134147377.08"/>
    <n v="0"/>
    <n v="0"/>
    <n v="0"/>
    <n v="0"/>
    <n v="0"/>
  </r>
  <r>
    <s v="DEER VALLEY UNIFIED - SCHOOL INVESTMENTS"/>
    <n v="4042"/>
    <s v="018"/>
    <m/>
    <s v="33-795-097"/>
    <x v="5"/>
    <x v="92"/>
    <s v="097"/>
    <x v="10"/>
    <s v="ELEMENTARY SCHOOL DISTRICT ACCOUNTS"/>
    <s v="DEER VALLEY UNIFIED"/>
    <x v="2534"/>
    <s v="SCHOOL INVESTMENTS"/>
    <s v="D"/>
    <s v=" "/>
    <n v="33"/>
    <n v="795"/>
    <n v="97"/>
    <n v="328780"/>
    <n v="0"/>
    <n v="0"/>
    <s v=" "/>
    <s v=" "/>
    <s v="        "/>
    <n v="0"/>
    <n v="0"/>
    <n v="0"/>
    <n v="0"/>
    <n v="0"/>
    <n v="0"/>
    <n v="0"/>
    <n v="0"/>
    <n v="0"/>
    <n v="0"/>
    <n v="0"/>
    <n v="0"/>
    <n v="0"/>
    <n v="0"/>
    <n v="0"/>
    <n v="0"/>
    <n v="0"/>
    <n v="0"/>
    <n v="0"/>
    <n v="0"/>
    <n v="0"/>
    <n v="0"/>
    <n v="0"/>
    <n v="0"/>
    <n v="0"/>
  </r>
  <r>
    <s v="DEER VALLEY UNIFIED - SOFT CAPITAL OUTLAY"/>
    <n v="4042"/>
    <s v="008"/>
    <m/>
    <s v="33-625-097"/>
    <x v="5"/>
    <x v="298"/>
    <s v="097"/>
    <x v="10"/>
    <s v="ELEMENTARY SCHOOL DISTRICT ACCOUNTS"/>
    <s v="DEER VALLEY UNIFIED"/>
    <x v="2535"/>
    <s v="SOFT CAP OUTLAY"/>
    <s v="A"/>
    <s v="Y"/>
    <n v="33"/>
    <n v="625"/>
    <n v="97"/>
    <n v="327530"/>
    <n v="0"/>
    <n v="0"/>
    <s v=" "/>
    <s v="I"/>
    <n v="33610097"/>
    <n v="0"/>
    <n v="0"/>
    <n v="0"/>
    <n v="0"/>
    <n v="0"/>
    <n v="0"/>
    <n v="0"/>
    <n v="0"/>
    <n v="0"/>
    <n v="0"/>
    <n v="0"/>
    <n v="0"/>
    <n v="0"/>
    <n v="0"/>
    <n v="0"/>
    <n v="0"/>
    <n v="0"/>
    <n v="0"/>
    <n v="0"/>
    <n v="0"/>
    <n v="0"/>
    <n v="0"/>
    <n v="0"/>
    <n v="0"/>
    <n v="0"/>
  </r>
  <r>
    <s v="DEER VALLEY UNIFIED - STUDENT ACTIVITIES"/>
    <n v="4042"/>
    <s v="019"/>
    <m/>
    <s v="33-850-097"/>
    <x v="5"/>
    <x v="299"/>
    <s v="097"/>
    <x v="1962"/>
    <s v="ELEMENTARY SCHOOL DISTRICT ACCOUNTS"/>
    <s v="DEER VALLEY UNIFIED"/>
    <x v="2536"/>
    <s v="STUDENT ACTIVITIES"/>
    <s v="B"/>
    <s v=" "/>
    <n v="33"/>
    <n v="850"/>
    <n v="97"/>
    <n v="328910"/>
    <n v="0"/>
    <n v="1710450.73"/>
    <s v=" "/>
    <s v=" "/>
    <n v="33850097"/>
    <n v="1835924.94"/>
    <n v="0"/>
    <n v="101494.53"/>
    <n v="227560.64"/>
    <n v="591.9"/>
    <n v="1833867.09"/>
    <n v="0"/>
    <n v="2987803.54"/>
    <n v="3182597.22"/>
    <n v="71377.320000000007"/>
    <n v="1896441.25"/>
    <n v="0"/>
    <n v="344877.79"/>
    <n v="408849.13"/>
    <n v="3455.03"/>
    <n v="1833867.09"/>
    <n v="0"/>
    <n v="2886309.01"/>
    <n v="2955036.58"/>
    <n v="70785.42"/>
    <n v="0"/>
    <n v="0"/>
    <n v="0"/>
    <n v="0"/>
    <n v="0"/>
  </r>
  <r>
    <s v="DEER VALLEY UNIFIED - TAN DEBT SERVICE"/>
    <n v="4042"/>
    <s v="006"/>
    <m/>
    <s v="33-745-097"/>
    <x v="5"/>
    <x v="300"/>
    <s v="097"/>
    <x v="1963"/>
    <s v="ELEMENTARY SCHOOL DISTRICT ACCOUNTS"/>
    <s v="DEER VALLEY UNIFIED"/>
    <x v="2537"/>
    <s v="TAN DEBT SERVICE"/>
    <s v="D"/>
    <s v=" "/>
    <n v="33"/>
    <n v="745"/>
    <n v="97"/>
    <n v="328430"/>
    <n v="0"/>
    <n v="22923.15"/>
    <s v=" "/>
    <s v=" "/>
    <n v="33745097"/>
    <n v="22923.15"/>
    <n v="0"/>
    <n v="0"/>
    <n v="0"/>
    <n v="0"/>
    <n v="25169317.879999999"/>
    <n v="25156000"/>
    <n v="0"/>
    <n v="34007.68"/>
    <n v="43612.95"/>
    <n v="19110.18"/>
    <n v="0"/>
    <n v="0"/>
    <n v="0"/>
    <n v="3812.97"/>
    <n v="25169317.879999999"/>
    <n v="25156000"/>
    <n v="0"/>
    <n v="34007.68"/>
    <n v="43612.95"/>
    <n v="0"/>
    <n v="0"/>
    <n v="0"/>
    <n v="0"/>
    <n v="0"/>
  </r>
  <r>
    <s v="DEER VALLEY UNIFIED - TAN PROCEEDS"/>
    <n v="4042"/>
    <s v="020"/>
    <m/>
    <s v="33-645-097"/>
    <x v="5"/>
    <x v="301"/>
    <s v="097"/>
    <x v="1964"/>
    <s v="ELEMENTARY SCHOOL DISTRICT ACCOUNTS"/>
    <s v="DEER VALLEY UNIFIED"/>
    <x v="2538"/>
    <s v="TAN PROCEEDS"/>
    <s v="A"/>
    <s v="Y"/>
    <n v="33"/>
    <n v="645"/>
    <n v="97"/>
    <n v="327710"/>
    <n v="0"/>
    <n v="2481000"/>
    <s v=" "/>
    <s v=" "/>
    <n v="33745097"/>
    <n v="2481000"/>
    <n v="0"/>
    <n v="0"/>
    <n v="0"/>
    <n v="0"/>
    <n v="0"/>
    <n v="0"/>
    <n v="25000000"/>
    <n v="26404000"/>
    <n v="3885000"/>
    <n v="2481000"/>
    <n v="0"/>
    <n v="0"/>
    <n v="0"/>
    <n v="0"/>
    <n v="0"/>
    <n v="0"/>
    <n v="25000000"/>
    <n v="26404000"/>
    <n v="3885000"/>
    <n v="0"/>
    <n v="0"/>
    <n v="0"/>
    <n v="0"/>
    <n v="0"/>
  </r>
  <r>
    <s v="DEER VALLEY UNIFIED - WARRANT CLEARING OTHER"/>
    <n v="4042"/>
    <s v="021"/>
    <m/>
    <s v="33-035-097"/>
    <x v="5"/>
    <x v="21"/>
    <s v="097"/>
    <x v="10"/>
    <s v="ELEMENTARY SCHOOL DISTRICT ACCOUNTS"/>
    <s v="DEER VALLEY UNIFIED"/>
    <x v="2539"/>
    <s v="WARRANT CLEAR OTHER"/>
    <s v="B"/>
    <s v=" "/>
    <n v="33"/>
    <n v="35"/>
    <n v="97"/>
    <n v="320925"/>
    <n v="0"/>
    <n v="0"/>
    <s v=" "/>
    <s v=" "/>
    <n v="33001097"/>
    <n v="0"/>
    <n v="0"/>
    <n v="0"/>
    <n v="0"/>
    <n v="0"/>
    <n v="0"/>
    <n v="0"/>
    <n v="0"/>
    <n v="0"/>
    <n v="0"/>
    <n v="0"/>
    <n v="0"/>
    <n v="0"/>
    <n v="0"/>
    <n v="0"/>
    <n v="0"/>
    <n v="0"/>
    <n v="0"/>
    <n v="0"/>
    <n v="0"/>
    <n v="0"/>
    <n v="0"/>
    <n v="0"/>
    <n v="0"/>
    <n v="0"/>
  </r>
  <r>
    <s v="DYSART UNIFIED SCHOOLS - ADJACENT WAYS"/>
    <n v="4043"/>
    <s v="002"/>
    <m/>
    <s v="33-620-089"/>
    <x v="5"/>
    <x v="285"/>
    <s v="089"/>
    <x v="1965"/>
    <s v="ELEMENTARY SCHOOL DISTRICT ACCOUNTS"/>
    <s v="DYSART UNIFIED SCHOOLS"/>
    <x v="2540"/>
    <s v="ADJACENT WAYS"/>
    <s v="A"/>
    <s v="Y"/>
    <n v="33"/>
    <n v="620"/>
    <n v="89"/>
    <n v="327510"/>
    <n v="0"/>
    <n v="-2008.06"/>
    <s v=" "/>
    <s v=" "/>
    <n v="33620089"/>
    <n v="-2008.02"/>
    <n v="0"/>
    <n v="0"/>
    <n v="0.15"/>
    <n v="0.11"/>
    <n v="6121.65"/>
    <n v="0"/>
    <n v="0"/>
    <n v="8512.26"/>
    <n v="382.55"/>
    <n v="-2007.33"/>
    <n v="0"/>
    <n v="0"/>
    <n v="3.29"/>
    <n v="2.6"/>
    <n v="6121.65"/>
    <n v="0"/>
    <n v="0"/>
    <n v="8512.11"/>
    <n v="382.44"/>
    <n v="0"/>
    <n v="0"/>
    <n v="0"/>
    <n v="0"/>
    <n v="0"/>
  </r>
  <r>
    <s v="DYSART UNIFIED SCHOOLS - BOND BUILDING"/>
    <n v="4043"/>
    <s v="003"/>
    <m/>
    <s v="33-630-089"/>
    <x v="5"/>
    <x v="286"/>
    <s v="089"/>
    <x v="10"/>
    <s v="ELEMENTARY SCHOOL DISTRICT ACCOUNTS"/>
    <s v="DYSART UNIFIED SCHOOLS"/>
    <x v="2541"/>
    <s v="BOND BUILDING"/>
    <s v="D"/>
    <s v=" "/>
    <n v="33"/>
    <n v="630"/>
    <n v="89"/>
    <n v="327610"/>
    <n v="0"/>
    <n v="0"/>
    <s v=" "/>
    <s v=" "/>
    <n v="33700089"/>
    <n v="0"/>
    <n v="0"/>
    <n v="0"/>
    <n v="0"/>
    <n v="0"/>
    <n v="0"/>
    <n v="0"/>
    <n v="0"/>
    <n v="0"/>
    <n v="0"/>
    <n v="0"/>
    <n v="0"/>
    <n v="0"/>
    <n v="0"/>
    <n v="0"/>
    <n v="0"/>
    <n v="0"/>
    <n v="0"/>
    <n v="0"/>
    <n v="0"/>
    <n v="0"/>
    <n v="0"/>
    <n v="0"/>
    <n v="0"/>
    <n v="0"/>
  </r>
  <r>
    <s v="DYSART UNIFIED SCHOOLS - BUILD AMERICA/QUALIFIED SCHOOL CON BONDS"/>
    <n v="4043"/>
    <s v="010"/>
    <m/>
    <s v="33-637-089"/>
    <x v="5"/>
    <x v="287"/>
    <s v="089"/>
    <x v="10"/>
    <s v="ELEMENTARY SCHOOL DISTRICT ACCOUNTS"/>
    <s v="DYSART UNIFIED SCHOOLS"/>
    <x v="2542"/>
    <s v="BUILD AMER BONDS"/>
    <s v="D"/>
    <s v=" "/>
    <n v="33"/>
    <n v="637"/>
    <n v="89"/>
    <n v="327630"/>
    <n v="0"/>
    <n v="0"/>
    <s v="Y"/>
    <s v=" "/>
    <n v="33637089"/>
    <n v="0"/>
    <n v="0"/>
    <n v="0"/>
    <n v="0"/>
    <n v="0"/>
    <n v="0"/>
    <n v="0"/>
    <n v="0"/>
    <n v="0"/>
    <n v="0"/>
    <n v="0"/>
    <n v="0"/>
    <n v="0"/>
    <n v="0"/>
    <n v="0"/>
    <n v="0"/>
    <n v="0"/>
    <n v="0"/>
    <n v="0"/>
    <n v="0"/>
    <n v="0"/>
    <n v="0"/>
    <n v="0"/>
    <n v="0"/>
    <n v="0"/>
  </r>
  <r>
    <s v="DYSART UNIFIED SCHOOLS - BUILDING RENEWAL"/>
    <n v="4043"/>
    <s v="004"/>
    <m/>
    <s v="33-690-089"/>
    <x v="5"/>
    <x v="288"/>
    <s v="089"/>
    <x v="10"/>
    <s v="ELEMENTARY SCHOOL DISTRICT ACCOUNTS"/>
    <s v="DYSART UNIFIED SCHOOLS"/>
    <x v="2543"/>
    <s v="BUILDING RENEWA"/>
    <s v="B"/>
    <s v=" "/>
    <n v="33"/>
    <n v="690"/>
    <n v="89"/>
    <n v="327750"/>
    <n v="0"/>
    <n v="0"/>
    <s v="Y"/>
    <s v=" "/>
    <n v="33690089"/>
    <n v="0"/>
    <n v="0"/>
    <n v="0"/>
    <n v="0"/>
    <n v="0"/>
    <n v="0"/>
    <n v="0"/>
    <n v="0"/>
    <n v="0"/>
    <n v="0"/>
    <n v="0"/>
    <n v="0"/>
    <n v="0"/>
    <n v="0"/>
    <n v="0"/>
    <n v="0"/>
    <n v="0"/>
    <n v="0"/>
    <n v="0"/>
    <n v="0"/>
    <n v="0"/>
    <n v="0"/>
    <n v="0"/>
    <n v="0"/>
    <n v="0"/>
  </r>
  <r>
    <s v="DYSART UNIFIED SCHOOLS - CAPITAL OUTLAY"/>
    <n v="4043"/>
    <s v="005"/>
    <m/>
    <s v="33-610-089"/>
    <x v="5"/>
    <x v="289"/>
    <s v="089"/>
    <x v="1966"/>
    <s v="ELEMENTARY SCHOOL DISTRICT ACCOUNTS"/>
    <s v="DYSART UNIFIED SCHOOLS"/>
    <x v="2544"/>
    <s v="CAPITAL OUTLAY"/>
    <s v="A"/>
    <s v="Y"/>
    <n v="33"/>
    <n v="610"/>
    <n v="89"/>
    <n v="327410"/>
    <n v="0"/>
    <n v="-344870.29"/>
    <s v=" "/>
    <s v=" "/>
    <n v="33610089"/>
    <n v="-124600.81"/>
    <n v="0"/>
    <n v="0"/>
    <n v="366177.95"/>
    <n v="145908.47"/>
    <n v="320554.65999999997"/>
    <n v="0"/>
    <n v="0"/>
    <n v="6497691.6100000003"/>
    <n v="5832266.6600000001"/>
    <n v="637317.72"/>
    <n v="0"/>
    <n v="0"/>
    <n v="955087.66"/>
    <n v="193169.13"/>
    <n v="320554.65999999997"/>
    <n v="0"/>
    <n v="0"/>
    <n v="6131513.6600000001"/>
    <n v="5686358.1900000004"/>
    <n v="0"/>
    <n v="0"/>
    <n v="0"/>
    <n v="0"/>
    <n v="0"/>
  </r>
  <r>
    <s v="DYSART UNIFIED SCHOOLS - CLASSROOM SITE FUND"/>
    <n v="4043"/>
    <s v="011"/>
    <m/>
    <s v="33-010-089"/>
    <x v="5"/>
    <x v="290"/>
    <s v="089"/>
    <x v="1967"/>
    <s v="ELEMENTARY SCHOOL DISTRICT ACCOUNTS"/>
    <s v="DYSART UNIFIED SCHOOLS"/>
    <x v="2545"/>
    <s v="CLASSROOM SITE FUND"/>
    <s v="B"/>
    <s v="Y"/>
    <n v="33"/>
    <n v="10"/>
    <n v="89"/>
    <n v="320310"/>
    <n v="0"/>
    <n v="2413061.7799999998"/>
    <s v=" "/>
    <s v=" "/>
    <n v="33010089"/>
    <n v="2865502.24"/>
    <n v="0"/>
    <n v="0"/>
    <n v="452440.46"/>
    <n v="0"/>
    <n v="3505966.18"/>
    <n v="0"/>
    <n v="5951475.3099999996"/>
    <n v="7054001.9199999999"/>
    <n v="9622.2099999999991"/>
    <n v="2571080.9700000002"/>
    <n v="0"/>
    <n v="743728.73"/>
    <n v="452696.22"/>
    <n v="3388.76"/>
    <n v="3505966.18"/>
    <n v="0"/>
    <n v="5951475.3099999996"/>
    <n v="6601561.46"/>
    <n v="9622.2099999999991"/>
    <n v="0"/>
    <n v="0"/>
    <n v="0"/>
    <n v="0"/>
    <n v="0"/>
  </r>
  <r>
    <s v="DYSART UNIFIED SCHOOLS - CREDIT LINE BORROWING"/>
    <n v="4043"/>
    <s v="012"/>
    <m/>
    <s v="33-750-089"/>
    <x v="5"/>
    <x v="192"/>
    <s v="089"/>
    <x v="10"/>
    <s v="ELEMENTARY SCHOOL DISTRICT ACCOUNTS"/>
    <s v="DYSART UNIFIED SCHOOLS"/>
    <x v="2546"/>
    <s v="CREDIT LINE BORROW"/>
    <s v="A"/>
    <s v="Y"/>
    <n v="33"/>
    <n v="750"/>
    <n v="89"/>
    <n v="328450"/>
    <n v="0"/>
    <n v="0"/>
    <s v=" "/>
    <s v=" "/>
    <n v="33001089"/>
    <n v="0"/>
    <n v="0"/>
    <n v="0"/>
    <n v="0"/>
    <n v="0"/>
    <n v="12514000"/>
    <n v="12846000"/>
    <n v="332000"/>
    <n v="0"/>
    <n v="0"/>
    <n v="0"/>
    <n v="0"/>
    <n v="0"/>
    <n v="0"/>
    <n v="0"/>
    <n v="12514000"/>
    <n v="12846000"/>
    <n v="332000"/>
    <n v="0"/>
    <n v="0"/>
    <n v="0"/>
    <n v="0"/>
    <n v="0"/>
    <n v="0"/>
    <n v="0"/>
  </r>
  <r>
    <s v="DYSART UNIFIED SCHOOLS - CURRENT DEBT SERVICE"/>
    <n v="4043"/>
    <s v="013"/>
    <m/>
    <s v="33-700-089"/>
    <x v="5"/>
    <x v="291"/>
    <s v="089"/>
    <x v="1968"/>
    <s v="ELEMENTARY SCHOOL DISTRICT ACCOUNTS"/>
    <s v="DYSART UNIFIED SCHOOLS"/>
    <x v="2547"/>
    <s v="CURRENT DEBT SERVICE"/>
    <s v="D"/>
    <s v=" "/>
    <n v="33"/>
    <n v="700"/>
    <n v="89"/>
    <n v="327810"/>
    <n v="0"/>
    <n v="7888627.5899999999"/>
    <s v=" "/>
    <s v=" "/>
    <n v="33700089"/>
    <n v="7469162.0700000003"/>
    <n v="0"/>
    <n v="0"/>
    <n v="0"/>
    <n v="419465.52"/>
    <n v="9474138.5800000001"/>
    <n v="68250603.859999999"/>
    <n v="57418180.840000004"/>
    <n v="30233.26"/>
    <n v="9277145.2899999991"/>
    <n v="6820153.04"/>
    <n v="0"/>
    <n v="0"/>
    <n v="55.86"/>
    <n v="649064.89"/>
    <n v="9474138.5800000001"/>
    <n v="68250603.859999999"/>
    <n v="57418180.840000004"/>
    <n v="30233.26"/>
    <n v="8857679.7699999996"/>
    <n v="0"/>
    <n v="0"/>
    <n v="0"/>
    <n v="0"/>
    <n v="0"/>
  </r>
  <r>
    <s v="DYSART UNIFIED SCHOOLS - DEFCNCYS CORRECTION"/>
    <n v="4043"/>
    <s v="009"/>
    <m/>
    <s v="33-685-089"/>
    <x v="5"/>
    <x v="110"/>
    <s v="089"/>
    <x v="10"/>
    <s v="ELEMENTARY SCHOOL DISTRICT ACCOUNTS"/>
    <s v="DYSART UNIFIED SCHOOLS"/>
    <x v="2548"/>
    <s v="DEFCNCYS CORREC"/>
    <s v="B"/>
    <s v=" "/>
    <n v="33"/>
    <n v="685"/>
    <n v="89"/>
    <n v="327730"/>
    <n v="0"/>
    <n v="0"/>
    <s v=" "/>
    <s v=" "/>
    <n v="33685089"/>
    <n v="0"/>
    <n v="0"/>
    <n v="0"/>
    <n v="0"/>
    <n v="0"/>
    <n v="0"/>
    <n v="0"/>
    <n v="0"/>
    <n v="0"/>
    <n v="0"/>
    <n v="0"/>
    <n v="0"/>
    <n v="0"/>
    <n v="0"/>
    <n v="0"/>
    <n v="0"/>
    <n v="0"/>
    <n v="0"/>
    <n v="0"/>
    <n v="0"/>
    <n v="0"/>
    <n v="0"/>
    <n v="0"/>
    <n v="0"/>
    <n v="0"/>
  </r>
  <r>
    <s v="DYSART UNIFIED SCHOOLS - ELEM EXPENSE CLEARING"/>
    <n v="4043"/>
    <s v="014"/>
    <m/>
    <s v="33-040-089"/>
    <x v="5"/>
    <x v="292"/>
    <s v="089"/>
    <x v="1969"/>
    <s v="ELEMENTARY SCHOOL DISTRICT ACCOUNTS"/>
    <s v="DYSART UNIFIED SCHOOLS"/>
    <x v="2549"/>
    <s v="EL EXP CLEARING"/>
    <s v="A"/>
    <s v="Y"/>
    <n v="33"/>
    <n v="40"/>
    <n v="89"/>
    <n v="320930"/>
    <n v="0"/>
    <n v="671587.56"/>
    <s v=" "/>
    <s v=" "/>
    <n v="33001089"/>
    <n v="809376.56"/>
    <n v="3094265.87"/>
    <n v="0"/>
    <n v="908.59"/>
    <n v="2957385.46"/>
    <n v="334803.40000000002"/>
    <n v="53443481.25"/>
    <n v="0"/>
    <n v="320569.65999999997"/>
    <n v="54100835.07"/>
    <n v="1008232.38"/>
    <n v="5996378.1600000001"/>
    <n v="0"/>
    <n v="8143.59"/>
    <n v="5805665.9299999997"/>
    <n v="334803.40000000002"/>
    <n v="50349215.380000003"/>
    <n v="0"/>
    <n v="319661.07"/>
    <n v="51143449.609999999"/>
    <n v="0"/>
    <n v="0"/>
    <n v="0"/>
    <n v="0"/>
    <n v="0"/>
  </r>
  <r>
    <s v="DYSART UNIFIED SCHOOLS - FED. &amp; STATE GRANTS"/>
    <n v="4043"/>
    <s v="015"/>
    <m/>
    <s v="33-200-089"/>
    <x v="5"/>
    <x v="293"/>
    <s v="089"/>
    <x v="1970"/>
    <s v="ELEMENTARY SCHOOL DISTRICT ACCOUNTS"/>
    <s v="DYSART UNIFIED SCHOOLS"/>
    <x v="2550"/>
    <s v="FED. &amp; STATE GRANTS"/>
    <s v="B"/>
    <s v=" "/>
    <n v="33"/>
    <n v="200"/>
    <n v="89"/>
    <n v="322010"/>
    <n v="0"/>
    <n v="525783.92000000004"/>
    <s v=" "/>
    <s v=" "/>
    <n v="33200089"/>
    <n v="-343717.64"/>
    <n v="0"/>
    <n v="1517445.96"/>
    <n v="647944.4"/>
    <n v="0"/>
    <n v="-232126.99"/>
    <n v="0"/>
    <n v="8901798.5099999998"/>
    <n v="8297894.3700000001"/>
    <n v="154006.76999999999"/>
    <n v="381850.58"/>
    <n v="0"/>
    <n v="187283.97"/>
    <n v="981652.68"/>
    <n v="68800.490000000005"/>
    <n v="-232126.99"/>
    <n v="0"/>
    <n v="7384352.5499999998"/>
    <n v="7649949.9699999997"/>
    <n v="154006.76999999999"/>
    <n v="0"/>
    <n v="0"/>
    <n v="0"/>
    <n v="0"/>
    <n v="0"/>
  </r>
  <r>
    <s v="DYSART UNIFIED SCHOOLS - MAINTENANCE AND OPERATIONS ELEMENTARY"/>
    <n v="4043"/>
    <s v="001"/>
    <m/>
    <s v="33-001-089"/>
    <x v="5"/>
    <x v="294"/>
    <s v="089"/>
    <x v="1971"/>
    <s v="ELEMENTARY SCHOOL DISTRICT ACCOUNTS"/>
    <s v="DYSART UNIFIED SCHOOLS"/>
    <x v="2551"/>
    <s v="MAINTNCE/OPRTNS ELEM"/>
    <s v="A"/>
    <s v="Y"/>
    <n v="33"/>
    <n v="1"/>
    <n v="89"/>
    <n v="320110"/>
    <n v="0"/>
    <n v="-6096810.96"/>
    <s v=" "/>
    <s v=" "/>
    <n v="33001089"/>
    <n v="-3116609.59"/>
    <n v="0"/>
    <n v="3823146.08"/>
    <n v="9829459.9399999995"/>
    <n v="3026112.49"/>
    <n v="-16789812.010000002"/>
    <n v="21422.94"/>
    <n v="62074274.890000001"/>
    <n v="110368631.48"/>
    <n v="59008780.579999998"/>
    <n v="-2581022.52"/>
    <n v="0"/>
    <n v="3910724.89"/>
    <n v="11603013.689999999"/>
    <n v="7156701.7300000004"/>
    <n v="-16789812.010000002"/>
    <n v="21422.94"/>
    <n v="58251128.810000002"/>
    <n v="100539171.54000001"/>
    <n v="55982668.090000004"/>
    <n v="0"/>
    <n v="0"/>
    <n v="0"/>
    <n v="0"/>
    <n v="0"/>
  </r>
  <r>
    <s v="DYSART UNIFIED SCHOOLS - NEW SCHOOL FACILITY"/>
    <n v="4043"/>
    <s v="007"/>
    <m/>
    <s v="33-695-089"/>
    <x v="5"/>
    <x v="295"/>
    <s v="089"/>
    <x v="10"/>
    <s v="ELEMENTARY SCHOOL DISTRICT ACCOUNTS"/>
    <s v="DYSART UNIFIED SCHOOLS"/>
    <x v="2552"/>
    <s v="NEW SCHL FACILI"/>
    <s v="B"/>
    <s v=" "/>
    <n v="33"/>
    <n v="695"/>
    <n v="89"/>
    <n v="327770"/>
    <n v="0"/>
    <n v="0"/>
    <s v="Y"/>
    <s v=" "/>
    <n v="33695089"/>
    <n v="0"/>
    <n v="0"/>
    <n v="0"/>
    <n v="0"/>
    <n v="0"/>
    <n v="0"/>
    <n v="0"/>
    <n v="0"/>
    <n v="0"/>
    <n v="0"/>
    <n v="0"/>
    <n v="0"/>
    <n v="0"/>
    <n v="0"/>
    <n v="0"/>
    <n v="0"/>
    <n v="0"/>
    <n v="0"/>
    <n v="0"/>
    <n v="0"/>
    <n v="0"/>
    <n v="0"/>
    <n v="0"/>
    <n v="0"/>
    <n v="0"/>
  </r>
  <r>
    <s v="DYSART UNIFIED SCHOOLS - OTHER MONIES"/>
    <n v="4043"/>
    <s v="016"/>
    <m/>
    <s v="33-002-089"/>
    <x v="5"/>
    <x v="296"/>
    <s v="089"/>
    <x v="1972"/>
    <s v="ELEMENTARY SCHOOL DISTRICT ACCOUNTS"/>
    <s v="DYSART UNIFIED SCHOOLS"/>
    <x v="2553"/>
    <s v="OTHER MONIES"/>
    <s v="B"/>
    <s v=" "/>
    <n v="33"/>
    <n v="2"/>
    <n v="89"/>
    <n v="320210"/>
    <n v="0"/>
    <n v="24440027.620000001"/>
    <s v=" "/>
    <s v=" "/>
    <n v="33002089"/>
    <n v="24249546.57"/>
    <n v="0"/>
    <n v="1500730.73"/>
    <n v="1310249.68"/>
    <n v="0"/>
    <n v="24113162.02"/>
    <n v="0"/>
    <n v="23179130.449999999"/>
    <n v="23916017.879999999"/>
    <n v="1063753.03"/>
    <n v="22939908.289999999"/>
    <n v="0"/>
    <n v="3791794.11"/>
    <n v="2547511.44"/>
    <n v="65355.61"/>
    <n v="24113162.02"/>
    <n v="0"/>
    <n v="21678399.719999999"/>
    <n v="22605768.199999999"/>
    <n v="1063753.03"/>
    <n v="0"/>
    <n v="0"/>
    <n v="0"/>
    <n v="0"/>
    <n v="0"/>
  </r>
  <r>
    <s v="DYSART UNIFIED SCHOOLS - PAYROLL CLEARING - ELEMENTARY"/>
    <n v="4043"/>
    <s v="017"/>
    <m/>
    <s v="33-030-089"/>
    <x v="5"/>
    <x v="297"/>
    <s v="089"/>
    <x v="1973"/>
    <s v="ELEMENTARY SCHOOL DISTRICT ACCOUNTS"/>
    <s v="DYSART UNIFIED SCHOOLS"/>
    <x v="2554"/>
    <s v="PAYROLL CLEARING  EL"/>
    <s v="A"/>
    <s v="Y"/>
    <n v="33"/>
    <n v="30"/>
    <n v="89"/>
    <n v="320910"/>
    <n v="0"/>
    <n v="629724.72"/>
    <s v=" "/>
    <s v=" "/>
    <n v="33001089"/>
    <n v="20618.27"/>
    <n v="9074294"/>
    <n v="0"/>
    <n v="0"/>
    <n v="9683400.4499999993"/>
    <n v="346917.49"/>
    <n v="96731630.269999996"/>
    <n v="0"/>
    <n v="12287.61"/>
    <n v="97026725.109999999"/>
    <n v="625633.99"/>
    <n v="11242087.67"/>
    <n v="0"/>
    <n v="0"/>
    <n v="10637071.949999999"/>
    <n v="346917.49"/>
    <n v="87657336.269999996"/>
    <n v="0"/>
    <n v="12287.61"/>
    <n v="87343324.659999996"/>
    <n v="0"/>
    <n v="0"/>
    <n v="0"/>
    <n v="0"/>
    <n v="0"/>
  </r>
  <r>
    <s v="DYSART UNIFIED SCHOOLS - SCHOOL INVESTMENTS"/>
    <n v="4043"/>
    <s v="018"/>
    <m/>
    <s v="33-795-089"/>
    <x v="5"/>
    <x v="92"/>
    <s v="089"/>
    <x v="10"/>
    <s v="ELEMENTARY SCHOOL DISTRICT ACCOUNTS"/>
    <s v="DYSART UNIFIED SCHOOLS"/>
    <x v="2555"/>
    <s v="SCHOOL INVESTMENTS"/>
    <s v="D"/>
    <s v=" "/>
    <n v="33"/>
    <n v="795"/>
    <n v="89"/>
    <n v="328780"/>
    <n v="0"/>
    <n v="0"/>
    <s v=" "/>
    <s v=" "/>
    <s v="        "/>
    <n v="0"/>
    <n v="0"/>
    <n v="0"/>
    <n v="0"/>
    <n v="0"/>
    <n v="0"/>
    <n v="0"/>
    <n v="0"/>
    <n v="0"/>
    <n v="0"/>
    <n v="0"/>
    <n v="0"/>
    <n v="0"/>
    <n v="0"/>
    <n v="0"/>
    <n v="0"/>
    <n v="0"/>
    <n v="0"/>
    <n v="0"/>
    <n v="0"/>
    <n v="0"/>
    <n v="0"/>
    <n v="0"/>
    <n v="0"/>
    <n v="0"/>
  </r>
  <r>
    <s v="DYSART UNIFIED SCHOOLS - SOFT CAPITAL OUTLAY"/>
    <n v="4043"/>
    <s v="008"/>
    <m/>
    <s v="33-625-089"/>
    <x v="5"/>
    <x v="298"/>
    <s v="089"/>
    <x v="10"/>
    <s v="ELEMENTARY SCHOOL DISTRICT ACCOUNTS"/>
    <s v="DYSART UNIFIED SCHOOLS"/>
    <x v="2556"/>
    <s v="SOFT CAP OUTLAY"/>
    <s v="A"/>
    <s v="Y"/>
    <n v="33"/>
    <n v="625"/>
    <n v="89"/>
    <n v="327530"/>
    <n v="0"/>
    <n v="0"/>
    <s v=" "/>
    <s v="I"/>
    <n v="33001089"/>
    <n v="0"/>
    <n v="0"/>
    <n v="0"/>
    <n v="0"/>
    <n v="0"/>
    <n v="0"/>
    <n v="0"/>
    <n v="0"/>
    <n v="0"/>
    <n v="0"/>
    <n v="0"/>
    <n v="0"/>
    <n v="0"/>
    <n v="0"/>
    <n v="0"/>
    <n v="0"/>
    <n v="0"/>
    <n v="0"/>
    <n v="0"/>
    <n v="0"/>
    <n v="0"/>
    <n v="0"/>
    <n v="0"/>
    <n v="0"/>
    <n v="0"/>
  </r>
  <r>
    <s v="DYSART UNIFIED SCHOOLS - STUDENT ACTIVITIES"/>
    <n v="4043"/>
    <s v="019"/>
    <m/>
    <s v="33-850-089"/>
    <x v="5"/>
    <x v="299"/>
    <s v="089"/>
    <x v="1974"/>
    <s v="ELEMENTARY SCHOOL DISTRICT ACCOUNTS"/>
    <s v="DYSART UNIFIED SCHOOLS"/>
    <x v="2557"/>
    <s v="STUDENT ACTIVITIES"/>
    <s v="B"/>
    <s v=" "/>
    <n v="33"/>
    <n v="850"/>
    <n v="89"/>
    <n v="328910"/>
    <n v="0"/>
    <n v="659078.25"/>
    <s v=" "/>
    <s v=" "/>
    <n v="33850089"/>
    <n v="660006.07999999996"/>
    <n v="0"/>
    <n v="82586.38"/>
    <n v="83514.210000000006"/>
    <n v="0"/>
    <n v="577703.93000000005"/>
    <n v="0"/>
    <n v="595887.05000000005"/>
    <n v="519321.82"/>
    <n v="4809.09"/>
    <n v="616466.54"/>
    <n v="0"/>
    <n v="93013.43"/>
    <n v="50653.42"/>
    <n v="1179.53"/>
    <n v="577703.93000000005"/>
    <n v="0"/>
    <n v="513300.67"/>
    <n v="435807.61"/>
    <n v="4809.09"/>
    <n v="0"/>
    <n v="0"/>
    <n v="0"/>
    <n v="0"/>
    <n v="0"/>
  </r>
  <r>
    <s v="DYSART UNIFIED SCHOOLS - TAN DEBT SERVICE"/>
    <n v="4043"/>
    <s v="006"/>
    <m/>
    <s v="33-745-089"/>
    <x v="5"/>
    <x v="300"/>
    <s v="089"/>
    <x v="1975"/>
    <s v="ELEMENTARY SCHOOL DISTRICT ACCOUNTS"/>
    <s v="DYSART UNIFIED SCHOOLS"/>
    <x v="2558"/>
    <s v="TAN DEBT SERVICE"/>
    <s v="D"/>
    <s v=" "/>
    <n v="33"/>
    <n v="745"/>
    <n v="89"/>
    <n v="328430"/>
    <n v="0"/>
    <n v="66428.83"/>
    <s v=" "/>
    <s v=" "/>
    <n v="33745089"/>
    <n v="66428.83"/>
    <n v="0"/>
    <n v="0"/>
    <n v="0"/>
    <n v="0"/>
    <n v="20134741.690000001"/>
    <n v="20124800"/>
    <n v="0"/>
    <n v="31965.26"/>
    <n v="88452.4"/>
    <n v="38350.43"/>
    <n v="0"/>
    <n v="0"/>
    <n v="0"/>
    <n v="28078.400000000001"/>
    <n v="20134741.690000001"/>
    <n v="20124800"/>
    <n v="0"/>
    <n v="31965.26"/>
    <n v="88452.4"/>
    <n v="0"/>
    <n v="0"/>
    <n v="0"/>
    <n v="0"/>
    <n v="0"/>
  </r>
  <r>
    <s v="DYSART UNIFIED SCHOOLS - TAN PROCEEDS"/>
    <n v="4043"/>
    <s v="020"/>
    <m/>
    <s v="33-645-089"/>
    <x v="5"/>
    <x v="301"/>
    <s v="089"/>
    <x v="1976"/>
    <s v="ELEMENTARY SCHOOL DISTRICT ACCOUNTS"/>
    <s v="DYSART UNIFIED SCHOOLS"/>
    <x v="2559"/>
    <s v="TAN PROCEEDS"/>
    <s v="A"/>
    <s v="Y"/>
    <n v="33"/>
    <n v="645"/>
    <n v="89"/>
    <n v="327710"/>
    <n v="0"/>
    <n v="11678000"/>
    <s v=" "/>
    <s v=" "/>
    <n v="33745089"/>
    <n v="12172000"/>
    <n v="0"/>
    <n v="0"/>
    <n v="494000"/>
    <n v="0"/>
    <n v="0"/>
    <n v="0"/>
    <n v="20000000"/>
    <n v="8322000"/>
    <n v="0"/>
    <n v="15888000"/>
    <n v="0"/>
    <n v="0"/>
    <n v="3716000"/>
    <n v="0"/>
    <n v="0"/>
    <n v="0"/>
    <n v="20000000"/>
    <n v="7828000"/>
    <n v="0"/>
    <n v="0"/>
    <n v="0"/>
    <n v="0"/>
    <n v="0"/>
    <n v="0"/>
  </r>
  <r>
    <s v="DYSART UNIFIED SCHOOLS - WARRANT CLEARING OTHER"/>
    <n v="4043"/>
    <s v="021"/>
    <m/>
    <s v="33-035-089"/>
    <x v="5"/>
    <x v="21"/>
    <s v="089"/>
    <x v="10"/>
    <s v="ELEMENTARY SCHOOL DISTRICT ACCOUNTS"/>
    <s v="DYSART UNIFIED SCHOOLS"/>
    <x v="2560"/>
    <s v="WARRANT CLEAR OTHER"/>
    <s v="B"/>
    <s v=" "/>
    <n v="33"/>
    <n v="35"/>
    <n v="89"/>
    <n v="320925"/>
    <n v="0"/>
    <n v="0"/>
    <s v=" "/>
    <s v=" "/>
    <n v="33001089"/>
    <n v="0"/>
    <n v="0"/>
    <n v="0"/>
    <n v="0"/>
    <n v="0"/>
    <n v="0"/>
    <n v="0"/>
    <n v="0"/>
    <n v="0"/>
    <n v="0"/>
    <n v="0"/>
    <n v="0"/>
    <n v="0"/>
    <n v="0"/>
    <n v="0"/>
    <n v="0"/>
    <n v="0"/>
    <n v="0"/>
    <n v="0"/>
    <n v="0"/>
    <n v="0"/>
    <n v="0"/>
    <n v="0"/>
    <n v="0"/>
    <n v="0"/>
  </r>
  <r>
    <s v="FOUNTAIN HILLS ELEMENTARY - ADJACENT WAYS"/>
    <n v="4053"/>
    <s v="002"/>
    <m/>
    <s v="33-620-098"/>
    <x v="5"/>
    <x v="285"/>
    <s v="098"/>
    <x v="1977"/>
    <s v="ELEMENTARY SCHOOL DISTRICT ACCOUNTS"/>
    <s v="FOUNTAIN HILLS ELEMENTARY"/>
    <x v="2561"/>
    <s v="ADJACENT WAYS"/>
    <s v="A"/>
    <s v="Y"/>
    <n v="33"/>
    <n v="620"/>
    <n v="98"/>
    <n v="327510"/>
    <n v="1"/>
    <n v="2787.9"/>
    <s v=" "/>
    <s v=" "/>
    <n v="33620098"/>
    <n v="2787.9"/>
    <n v="0"/>
    <n v="0"/>
    <n v="0"/>
    <n v="0"/>
    <n v="2778"/>
    <n v="0"/>
    <n v="0"/>
    <n v="3.5"/>
    <n v="13.4"/>
    <n v="2783.64"/>
    <n v="0"/>
    <n v="0"/>
    <n v="0"/>
    <n v="4.26"/>
    <n v="2778"/>
    <n v="0"/>
    <n v="0"/>
    <n v="3.5"/>
    <n v="13.4"/>
    <n v="0"/>
    <n v="0"/>
    <n v="0"/>
    <n v="0"/>
    <n v="0"/>
  </r>
  <r>
    <s v="FOUNTAIN HILLS ELEMENTARY - BOND BUILDING"/>
    <n v="4053"/>
    <s v="003"/>
    <m/>
    <s v="33-630-098"/>
    <x v="5"/>
    <x v="286"/>
    <s v="098"/>
    <x v="1978"/>
    <s v="ELEMENTARY SCHOOL DISTRICT ACCOUNTS"/>
    <s v="FOUNTAIN HILLS ELEMENTARY"/>
    <x v="2562"/>
    <s v="BOND BUILDING"/>
    <s v="D"/>
    <s v=" "/>
    <n v="33"/>
    <n v="630"/>
    <n v="98"/>
    <n v="327610"/>
    <n v="1"/>
    <n v="167063.25"/>
    <s v=" "/>
    <s v=" "/>
    <n v="33700098"/>
    <n v="170413.99"/>
    <n v="0"/>
    <n v="0"/>
    <n v="3350.74"/>
    <n v="0"/>
    <n v="4018993.37"/>
    <n v="0"/>
    <n v="0"/>
    <n v="3851930.12"/>
    <n v="0"/>
    <n v="212376.84"/>
    <n v="0"/>
    <n v="0"/>
    <n v="41962.85"/>
    <n v="0"/>
    <n v="4018993.37"/>
    <n v="0"/>
    <n v="0"/>
    <n v="3848579.38"/>
    <n v="0"/>
    <n v="0"/>
    <n v="0"/>
    <n v="0"/>
    <n v="0"/>
    <n v="0"/>
  </r>
  <r>
    <s v="FOUNTAIN HILLS ELEMENTARY - BUILD AMERICA/QUALIFIED SCHOOL CON BONDS"/>
    <n v="4053"/>
    <s v="010"/>
    <m/>
    <s v="33-637-098"/>
    <x v="5"/>
    <x v="287"/>
    <s v="098"/>
    <x v="10"/>
    <s v="ELEMENTARY SCHOOL DISTRICT ACCOUNTS"/>
    <s v="FOUNTAIN HILLS ELEMENTARY"/>
    <x v="2563"/>
    <s v="BUILD AMER BONDS"/>
    <s v="D"/>
    <s v=" "/>
    <n v="33"/>
    <n v="637"/>
    <n v="98"/>
    <n v="327630"/>
    <n v="1"/>
    <n v="0"/>
    <s v=" "/>
    <s v=" "/>
    <n v="33637098"/>
    <n v="0"/>
    <n v="0"/>
    <n v="0"/>
    <n v="0"/>
    <n v="0"/>
    <n v="0"/>
    <n v="0"/>
    <n v="0"/>
    <n v="0"/>
    <n v="0"/>
    <n v="0"/>
    <n v="0"/>
    <n v="0"/>
    <n v="0"/>
    <n v="0"/>
    <n v="0"/>
    <n v="0"/>
    <n v="0"/>
    <n v="0"/>
    <n v="0"/>
    <n v="0"/>
    <n v="0"/>
    <n v="0"/>
    <n v="0"/>
    <n v="0"/>
  </r>
  <r>
    <s v="FOUNTAIN HILLS ELEMENTARY - BUILDING RENEWAL"/>
    <n v="4053"/>
    <s v="004"/>
    <m/>
    <s v="33-690-098"/>
    <x v="5"/>
    <x v="288"/>
    <s v="098"/>
    <x v="1979"/>
    <s v="ELEMENTARY SCHOOL DISTRICT ACCOUNTS"/>
    <s v="FOUNTAIN HILLS ELEMENTARY"/>
    <x v="2564"/>
    <s v="BUILDING RENEWA"/>
    <s v="B"/>
    <s v=" "/>
    <n v="33"/>
    <n v="690"/>
    <n v="98"/>
    <n v="327750"/>
    <n v="1"/>
    <n v="-1.1299999999999999"/>
    <s v=" "/>
    <s v=" "/>
    <n v="33690098"/>
    <n v="-1.1299999999999999"/>
    <n v="0"/>
    <n v="0"/>
    <n v="0"/>
    <n v="0"/>
    <n v="-1.1299999999999999"/>
    <n v="0"/>
    <n v="0"/>
    <n v="0"/>
    <n v="0"/>
    <n v="-1.1299999999999999"/>
    <n v="0"/>
    <n v="0"/>
    <n v="0"/>
    <n v="0"/>
    <n v="-1.1299999999999999"/>
    <n v="0"/>
    <n v="0"/>
    <n v="0"/>
    <n v="0"/>
    <n v="0"/>
    <n v="0"/>
    <n v="0"/>
    <n v="0"/>
    <n v="0"/>
  </r>
  <r>
    <s v="FOUNTAIN HILLS ELEMENTARY - CAPITAL OUTLAY"/>
    <n v="4053"/>
    <s v="005"/>
    <m/>
    <s v="33-610-098"/>
    <x v="5"/>
    <x v="289"/>
    <s v="098"/>
    <x v="1980"/>
    <s v="ELEMENTARY SCHOOL DISTRICT ACCOUNTS"/>
    <s v="FOUNTAIN HILLS ELEMENTARY"/>
    <x v="2565"/>
    <s v="CAPITAL OUTLAY"/>
    <s v="A"/>
    <s v="Y"/>
    <n v="33"/>
    <n v="610"/>
    <n v="98"/>
    <n v="327410"/>
    <n v="1"/>
    <n v="1164413.8700000001"/>
    <s v=" "/>
    <s v=" "/>
    <n v="33610098"/>
    <n v="1141642.9099999999"/>
    <n v="0"/>
    <n v="0"/>
    <n v="5700.76"/>
    <n v="28471.72"/>
    <n v="1186342.69"/>
    <n v="0"/>
    <n v="0"/>
    <n v="699681.34"/>
    <n v="677752.52"/>
    <n v="1137589.8"/>
    <n v="0"/>
    <n v="0"/>
    <n v="51347.24"/>
    <n v="55400.35"/>
    <n v="1186342.69"/>
    <n v="0"/>
    <n v="0"/>
    <n v="693980.58"/>
    <n v="649280.80000000005"/>
    <n v="0"/>
    <n v="0"/>
    <n v="0"/>
    <n v="0"/>
    <n v="0"/>
  </r>
  <r>
    <s v="FOUNTAIN HILLS ELEMENTARY - CLASSROOM SITE FUND"/>
    <n v="4053"/>
    <s v="011"/>
    <m/>
    <s v="33-010-098"/>
    <x v="5"/>
    <x v="290"/>
    <s v="098"/>
    <x v="1981"/>
    <s v="ELEMENTARY SCHOOL DISTRICT ACCOUNTS"/>
    <s v="FOUNTAIN HILLS ELEMENTARY"/>
    <x v="2566"/>
    <s v="CLASSROOM SITE FUND"/>
    <s v="B"/>
    <s v="Y"/>
    <n v="33"/>
    <n v="10"/>
    <n v="98"/>
    <n v="320310"/>
    <n v="1"/>
    <n v="486650.51"/>
    <s v=" "/>
    <s v=" "/>
    <n v="33010098"/>
    <n v="494835.77"/>
    <n v="0"/>
    <n v="0"/>
    <n v="8185.26"/>
    <n v="0"/>
    <n v="153267.57"/>
    <n v="0"/>
    <n v="417484.72"/>
    <n v="85338.25"/>
    <n v="1236.47"/>
    <n v="449895.94"/>
    <n v="0"/>
    <n v="52185.59"/>
    <n v="7870.35"/>
    <n v="624.59"/>
    <n v="153267.57"/>
    <n v="0"/>
    <n v="417484.72"/>
    <n v="77152.990000000005"/>
    <n v="1236.47"/>
    <n v="0"/>
    <n v="0"/>
    <n v="0"/>
    <n v="0"/>
    <n v="0"/>
  </r>
  <r>
    <s v="FOUNTAIN HILLS ELEMENTARY - CREDIT LINE BORROWING"/>
    <n v="4053"/>
    <s v="012"/>
    <m/>
    <s v="33-750-098"/>
    <x v="5"/>
    <x v="192"/>
    <s v="098"/>
    <x v="10"/>
    <s v="ELEMENTARY SCHOOL DISTRICT ACCOUNTS"/>
    <s v="FOUNTAIN HILLS ELEMENTARY"/>
    <x v="2567"/>
    <s v="CREDIT LINE BORROW"/>
    <s v="A"/>
    <s v="Y"/>
    <n v="33"/>
    <n v="750"/>
    <n v="98"/>
    <n v="328450"/>
    <n v="1"/>
    <n v="0"/>
    <s v=" "/>
    <s v=" "/>
    <n v="33001098"/>
    <n v="0"/>
    <n v="0"/>
    <n v="0"/>
    <n v="0"/>
    <n v="0"/>
    <n v="0"/>
    <n v="915000"/>
    <n v="915000"/>
    <n v="0"/>
    <n v="0"/>
    <n v="0"/>
    <n v="0"/>
    <n v="0"/>
    <n v="0"/>
    <n v="0"/>
    <n v="0"/>
    <n v="915000"/>
    <n v="915000"/>
    <n v="0"/>
    <n v="0"/>
    <n v="0"/>
    <n v="0"/>
    <n v="0"/>
    <n v="0"/>
    <n v="0"/>
  </r>
  <r>
    <s v="FOUNTAIN HILLS ELEMENTARY - CURRENT DEBT SERVICE"/>
    <n v="4053"/>
    <s v="013"/>
    <m/>
    <s v="33-700-098"/>
    <x v="5"/>
    <x v="291"/>
    <s v="098"/>
    <x v="1982"/>
    <s v="ELEMENTARY SCHOOL DISTRICT ACCOUNTS"/>
    <s v="FOUNTAIN HILLS ELEMENTARY"/>
    <x v="2568"/>
    <s v="CURRENT DEBT SERVICE"/>
    <s v="D"/>
    <s v=" "/>
    <n v="33"/>
    <n v="700"/>
    <n v="98"/>
    <n v="327810"/>
    <n v="1"/>
    <n v="1200128.3700000001"/>
    <s v=" "/>
    <s v=" "/>
    <n v="33700098"/>
    <n v="1151035.17"/>
    <n v="0"/>
    <n v="0"/>
    <n v="74.02"/>
    <n v="49167.22"/>
    <n v="1428082.72"/>
    <n v="1444692.31"/>
    <n v="0"/>
    <n v="4846.92"/>
    <n v="1221584.8799999999"/>
    <n v="1053595.22"/>
    <n v="0"/>
    <n v="0"/>
    <n v="9.39"/>
    <n v="97449.34"/>
    <n v="1428082.72"/>
    <n v="1444692.31"/>
    <n v="0"/>
    <n v="4772.8999999999996"/>
    <n v="1172417.6599999999"/>
    <n v="0"/>
    <n v="0"/>
    <n v="0"/>
    <n v="0"/>
    <n v="0"/>
  </r>
  <r>
    <s v="FOUNTAIN HILLS ELEMENTARY - DEFCNCYS CORRECTION"/>
    <n v="4053"/>
    <s v="009"/>
    <m/>
    <s v="33-685-098"/>
    <x v="5"/>
    <x v="110"/>
    <s v="098"/>
    <x v="1983"/>
    <s v="ELEMENTARY SCHOOL DISTRICT ACCOUNTS"/>
    <s v="FOUNTAIN HILLS ELEMENTARY"/>
    <x v="2569"/>
    <s v="DEFCNCYS CORREC"/>
    <s v="B"/>
    <s v=" "/>
    <n v="33"/>
    <n v="685"/>
    <n v="98"/>
    <n v="327730"/>
    <n v="1"/>
    <n v="2572.21"/>
    <s v=" "/>
    <s v=" "/>
    <n v="33685098"/>
    <n v="2572.21"/>
    <n v="0"/>
    <n v="0"/>
    <n v="0"/>
    <n v="0"/>
    <n v="2563.06"/>
    <n v="0"/>
    <n v="0"/>
    <n v="3.24"/>
    <n v="12.39"/>
    <n v="2568.2800000000002"/>
    <n v="0"/>
    <n v="0"/>
    <n v="0"/>
    <n v="3.93"/>
    <n v="2563.06"/>
    <n v="0"/>
    <n v="0"/>
    <n v="3.24"/>
    <n v="12.39"/>
    <n v="0"/>
    <n v="0"/>
    <n v="0"/>
    <n v="0"/>
    <n v="0"/>
  </r>
  <r>
    <s v="FOUNTAIN HILLS ELEMENTARY - ELEM EXPENSE CLEARING"/>
    <n v="4053"/>
    <s v="014"/>
    <m/>
    <s v="33-040-098"/>
    <x v="5"/>
    <x v="292"/>
    <s v="098"/>
    <x v="1984"/>
    <s v="ELEMENTARY SCHOOL DISTRICT ACCOUNTS"/>
    <s v="FOUNTAIN HILLS ELEMENTARY"/>
    <x v="2570"/>
    <s v="EL EXP CLEARING"/>
    <s v="A"/>
    <s v="Y"/>
    <n v="33"/>
    <n v="40"/>
    <n v="98"/>
    <n v="320930"/>
    <n v="1"/>
    <n v="390513.69"/>
    <s v=" "/>
    <s v=" "/>
    <n v="33001098"/>
    <n v="103075.86"/>
    <n v="508403.47"/>
    <n v="0"/>
    <n v="0"/>
    <n v="795841.3"/>
    <n v="29965.200000000001"/>
    <n v="10053929.51"/>
    <n v="0"/>
    <n v="77856.75"/>
    <n v="10492334.75"/>
    <n v="51882.38"/>
    <n v="942680.6"/>
    <n v="0"/>
    <n v="76973.47"/>
    <n v="1070847.55"/>
    <n v="29965.200000000001"/>
    <n v="9545526.0399999991"/>
    <n v="0"/>
    <n v="77856.75"/>
    <n v="9696493.4499999993"/>
    <n v="0"/>
    <n v="0"/>
    <n v="0"/>
    <n v="0"/>
    <n v="0"/>
  </r>
  <r>
    <s v="FOUNTAIN HILLS ELEMENTARY - FED. &amp; STATE GRANTS"/>
    <n v="4053"/>
    <s v="015"/>
    <m/>
    <s v="33-200-098"/>
    <x v="5"/>
    <x v="293"/>
    <s v="098"/>
    <x v="1985"/>
    <s v="ELEMENTARY SCHOOL DISTRICT ACCOUNTS"/>
    <s v="FOUNTAIN HILLS ELEMENTARY"/>
    <x v="2571"/>
    <s v="FED. &amp; STATE GRANTS"/>
    <s v="B"/>
    <s v=" "/>
    <n v="33"/>
    <n v="200"/>
    <n v="98"/>
    <n v="322010"/>
    <n v="1"/>
    <n v="-730526.03"/>
    <s v=" "/>
    <s v=" "/>
    <n v="33200098"/>
    <n v="-1317123.9099999999"/>
    <n v="0"/>
    <n v="636206.93999999994"/>
    <n v="49609.06"/>
    <n v="0"/>
    <n v="-1362931.9"/>
    <n v="0"/>
    <n v="1313147"/>
    <n v="687061.03"/>
    <n v="6319.9"/>
    <n v="-1286613.06"/>
    <n v="0"/>
    <n v="25684.84"/>
    <n v="58456.89"/>
    <n v="2261.1999999999998"/>
    <n v="-1362931.9"/>
    <n v="0"/>
    <n v="676940.06"/>
    <n v="637451.97"/>
    <n v="6319.9"/>
    <n v="0"/>
    <n v="0"/>
    <n v="0"/>
    <n v="0"/>
    <n v="0"/>
  </r>
  <r>
    <s v="FOUNTAIN HILLS ELEMENTARY - MAINTENANCE AND OPERATIONS ELEMENTARY"/>
    <n v="4053"/>
    <s v="001"/>
    <m/>
    <s v="33-001-098"/>
    <x v="5"/>
    <x v="294"/>
    <s v="098"/>
    <x v="1986"/>
    <s v="ELEMENTARY SCHOOL DISTRICT ACCOUNTS"/>
    <s v="FOUNTAIN HILLS ELEMENTARY"/>
    <x v="2572"/>
    <s v="MAINTNCE/OPRTNS ELEM"/>
    <s v="A"/>
    <s v="Y"/>
    <n v="33"/>
    <n v="1"/>
    <n v="98"/>
    <n v="320110"/>
    <n v="1"/>
    <n v="-869617.97"/>
    <s v=" "/>
    <s v=" "/>
    <n v="33001098"/>
    <n v="-529671.74"/>
    <n v="0"/>
    <n v="0"/>
    <n v="706217.46"/>
    <n v="366271.23"/>
    <n v="-762707.67"/>
    <n v="811.65"/>
    <n v="194314.9"/>
    <n v="8765720.2400000002"/>
    <n v="8465306.6899999995"/>
    <n v="-352738.7"/>
    <n v="0"/>
    <n v="0"/>
    <n v="849089.62"/>
    <n v="672156.58"/>
    <n v="-762707.67"/>
    <n v="811.65"/>
    <n v="194314.9"/>
    <n v="8059502.7800000003"/>
    <n v="8099035.46"/>
    <n v="0"/>
    <n v="0"/>
    <n v="0"/>
    <n v="0"/>
    <n v="0"/>
  </r>
  <r>
    <s v="FOUNTAIN HILLS ELEMENTARY - NEW SCHOOL FACILITY"/>
    <n v="4053"/>
    <s v="007"/>
    <m/>
    <s v="33-695-098"/>
    <x v="5"/>
    <x v="295"/>
    <s v="098"/>
    <x v="1987"/>
    <s v="ELEMENTARY SCHOOL DISTRICT ACCOUNTS"/>
    <s v="FOUNTAIN HILLS ELEMENTARY"/>
    <x v="2573"/>
    <s v="NEW SCHL FACILI"/>
    <s v="B"/>
    <s v=" "/>
    <n v="33"/>
    <n v="695"/>
    <n v="98"/>
    <n v="327770"/>
    <n v="1"/>
    <n v="2923.35"/>
    <s v=" "/>
    <s v=" "/>
    <n v="33695098"/>
    <n v="2923.35"/>
    <n v="0"/>
    <n v="0"/>
    <n v="0"/>
    <n v="0"/>
    <n v="2913"/>
    <n v="0"/>
    <n v="0"/>
    <n v="3.68"/>
    <n v="14.03"/>
    <n v="2918.91"/>
    <n v="0"/>
    <n v="0"/>
    <n v="0"/>
    <n v="4.4400000000000004"/>
    <n v="2913"/>
    <n v="0"/>
    <n v="0"/>
    <n v="3.68"/>
    <n v="14.03"/>
    <n v="0"/>
    <n v="0"/>
    <n v="0"/>
    <n v="0"/>
    <n v="0"/>
  </r>
  <r>
    <s v="FOUNTAIN HILLS ELEMENTARY - OTHER MONIES"/>
    <n v="4053"/>
    <s v="016"/>
    <m/>
    <s v="33-002-098"/>
    <x v="5"/>
    <x v="296"/>
    <s v="098"/>
    <x v="1988"/>
    <s v="ELEMENTARY SCHOOL DISTRICT ACCOUNTS"/>
    <s v="FOUNTAIN HILLS ELEMENTARY"/>
    <x v="2574"/>
    <s v="OTHER MONIES"/>
    <s v="B"/>
    <s v=" "/>
    <n v="33"/>
    <n v="2"/>
    <n v="98"/>
    <n v="320210"/>
    <n v="1"/>
    <n v="926252.49"/>
    <s v=" "/>
    <s v=" "/>
    <n v="33002098"/>
    <n v="958542.24"/>
    <n v="0"/>
    <n v="42686.82"/>
    <n v="74976.570000000007"/>
    <n v="0"/>
    <n v="977295.98"/>
    <n v="0"/>
    <n v="1135477.44"/>
    <n v="1193148.71"/>
    <n v="6627.78"/>
    <n v="998864.66"/>
    <n v="0"/>
    <n v="106561.79"/>
    <n v="150102.84"/>
    <n v="3218.63"/>
    <n v="977295.98"/>
    <n v="0"/>
    <n v="1092790.6200000001"/>
    <n v="1118172.1399999999"/>
    <n v="6627.78"/>
    <n v="0"/>
    <n v="0"/>
    <n v="0"/>
    <n v="0"/>
    <n v="0"/>
  </r>
  <r>
    <s v="FOUNTAIN HILLS ELEMENTARY - PAYROLL CLEARING - ELEMENTARY"/>
    <n v="4053"/>
    <s v="017"/>
    <m/>
    <s v="33-030-098"/>
    <x v="5"/>
    <x v="297"/>
    <s v="098"/>
    <x v="1989"/>
    <s v="ELEMENTARY SCHOOL DISTRICT ACCOUNTS"/>
    <s v="FOUNTAIN HILLS ELEMENTARY"/>
    <x v="2575"/>
    <s v="PAYROLL CLEARING  EL"/>
    <s v="A"/>
    <s v="Y"/>
    <n v="33"/>
    <n v="30"/>
    <n v="98"/>
    <n v="320910"/>
    <n v="1"/>
    <n v="26340.32"/>
    <s v=" "/>
    <s v=" "/>
    <n v="33001098"/>
    <n v="7912.91"/>
    <n v="30108.21"/>
    <n v="0"/>
    <n v="0"/>
    <n v="48535.62"/>
    <n v="4616.37"/>
    <n v="508284.06"/>
    <n v="0"/>
    <n v="68.930000000000007"/>
    <n v="530076.93999999994"/>
    <n v="25983.27"/>
    <n v="62352.98"/>
    <n v="0"/>
    <n v="0"/>
    <n v="44282.62"/>
    <n v="4616.37"/>
    <n v="478175.85"/>
    <n v="0"/>
    <n v="68.930000000000007"/>
    <n v="481541.32"/>
    <n v="0"/>
    <n v="0"/>
    <n v="0"/>
    <n v="0"/>
    <n v="0"/>
  </r>
  <r>
    <s v="FOUNTAIN HILLS ELEMENTARY - SCHOOL INVESTMENTS"/>
    <n v="4053"/>
    <s v="018"/>
    <m/>
    <s v="33-795-098"/>
    <x v="5"/>
    <x v="92"/>
    <s v="098"/>
    <x v="10"/>
    <s v="ELEMENTARY SCHOOL DISTRICT ACCOUNTS"/>
    <s v="FOUNTAIN HILLS ELEMENTARY"/>
    <x v="2576"/>
    <s v="SCHOOL INVESTMENTS"/>
    <s v="D"/>
    <s v=" "/>
    <n v="33"/>
    <n v="795"/>
    <n v="98"/>
    <n v="328780"/>
    <n v="1"/>
    <n v="0"/>
    <s v=" "/>
    <s v=" "/>
    <s v="        "/>
    <n v="0"/>
    <n v="0"/>
    <n v="0"/>
    <n v="0"/>
    <n v="0"/>
    <n v="0"/>
    <n v="0"/>
    <n v="0"/>
    <n v="0"/>
    <n v="0"/>
    <n v="0"/>
    <n v="0"/>
    <n v="0"/>
    <n v="0"/>
    <n v="0"/>
    <n v="0"/>
    <n v="0"/>
    <n v="0"/>
    <n v="0"/>
    <n v="0"/>
    <n v="0"/>
    <n v="0"/>
    <n v="0"/>
    <n v="0"/>
    <n v="0"/>
  </r>
  <r>
    <s v="FOUNTAIN HILLS ELEMENTARY - SOFT CAPITAL OUTLAY"/>
    <n v="4053"/>
    <s v="008"/>
    <m/>
    <s v="33-625-098"/>
    <x v="5"/>
    <x v="298"/>
    <s v="098"/>
    <x v="10"/>
    <s v="ELEMENTARY SCHOOL DISTRICT ACCOUNTS"/>
    <s v="FOUNTAIN HILLS ELEMENTARY"/>
    <x v="2577"/>
    <s v="SOFT CAP OUTLAY"/>
    <s v="A"/>
    <s v="Y"/>
    <n v="33"/>
    <n v="625"/>
    <n v="98"/>
    <n v="327530"/>
    <n v="1"/>
    <n v="0"/>
    <s v=" "/>
    <s v="I"/>
    <n v="33001098"/>
    <n v="0"/>
    <n v="0"/>
    <n v="0"/>
    <n v="0"/>
    <n v="0"/>
    <n v="0"/>
    <n v="0"/>
    <n v="0"/>
    <n v="0"/>
    <n v="0"/>
    <n v="0"/>
    <n v="0"/>
    <n v="0"/>
    <n v="0"/>
    <n v="0"/>
    <n v="0"/>
    <n v="0"/>
    <n v="0"/>
    <n v="0"/>
    <n v="0"/>
    <n v="0"/>
    <n v="0"/>
    <n v="0"/>
    <n v="0"/>
    <n v="0"/>
  </r>
  <r>
    <s v="FOUNTAIN HILLS ELEMENTARY - STUDENT ACTIVITIES"/>
    <n v="4053"/>
    <s v="019"/>
    <m/>
    <s v="33-850-098"/>
    <x v="5"/>
    <x v="299"/>
    <s v="098"/>
    <x v="1990"/>
    <s v="ELEMENTARY SCHOOL DISTRICT ACCOUNTS"/>
    <s v="FOUNTAIN HILLS ELEMENTARY"/>
    <x v="2578"/>
    <s v="STUDENT ACTIVITIES"/>
    <s v="B"/>
    <s v=" "/>
    <n v="33"/>
    <n v="850"/>
    <n v="98"/>
    <n v="328910"/>
    <n v="1"/>
    <n v="12463.73"/>
    <s v=" "/>
    <s v=" "/>
    <n v="33850098"/>
    <n v="12463.73"/>
    <n v="0"/>
    <n v="0"/>
    <n v="0"/>
    <n v="0"/>
    <n v="14923.74"/>
    <n v="0"/>
    <n v="26"/>
    <n v="2555.21"/>
    <n v="69.2"/>
    <n v="12786.36"/>
    <n v="0"/>
    <n v="0"/>
    <n v="342.81"/>
    <n v="20.18"/>
    <n v="14923.74"/>
    <n v="0"/>
    <n v="26"/>
    <n v="2555.21"/>
    <n v="69.2"/>
    <n v="0"/>
    <n v="0"/>
    <n v="0"/>
    <n v="0"/>
    <n v="0"/>
  </r>
  <r>
    <s v="FOUNTAIN HILLS ELEMENTARY - TAN DEBT SERVICE"/>
    <n v="4053"/>
    <s v="006"/>
    <m/>
    <s v="33-745-098"/>
    <x v="5"/>
    <x v="300"/>
    <s v="098"/>
    <x v="10"/>
    <s v="ELEMENTARY SCHOOL DISTRICT ACCOUNTS"/>
    <s v="FOUNTAIN HILLS ELEMENTARY"/>
    <x v="2579"/>
    <s v="TAN DEBT SERVICE"/>
    <s v="D"/>
    <s v=" "/>
    <n v="33"/>
    <n v="745"/>
    <n v="98"/>
    <n v="328430"/>
    <n v="1"/>
    <n v="0"/>
    <s v=" "/>
    <s v=" "/>
    <n v="33745098"/>
    <n v="0"/>
    <n v="0"/>
    <n v="0"/>
    <n v="0"/>
    <n v="0"/>
    <n v="0"/>
    <n v="0"/>
    <n v="0"/>
    <n v="0"/>
    <n v="0"/>
    <n v="0"/>
    <n v="0"/>
    <n v="0"/>
    <n v="0"/>
    <n v="0"/>
    <n v="0"/>
    <n v="0"/>
    <n v="0"/>
    <n v="0"/>
    <n v="0"/>
    <n v="0"/>
    <n v="0"/>
    <n v="0"/>
    <n v="0"/>
    <n v="0"/>
  </r>
  <r>
    <s v="FOUNTAIN HILLS ELEMENTARY - TAN PROCEEDS"/>
    <n v="4053"/>
    <s v="020"/>
    <m/>
    <s v="33-645-098"/>
    <x v="5"/>
    <x v="301"/>
    <s v="098"/>
    <x v="10"/>
    <s v="ELEMENTARY SCHOOL DISTRICT ACCOUNTS"/>
    <s v="FOUNTAIN HILLS ELEMENTARY"/>
    <x v="2580"/>
    <s v="TAN PROCEEDS"/>
    <s v="A"/>
    <s v="Y"/>
    <n v="33"/>
    <n v="645"/>
    <n v="98"/>
    <n v="327710"/>
    <n v="1"/>
    <n v="0"/>
    <s v=" "/>
    <s v=" "/>
    <n v="33745098"/>
    <n v="0"/>
    <n v="0"/>
    <n v="0"/>
    <n v="0"/>
    <n v="0"/>
    <n v="0"/>
    <n v="0"/>
    <n v="0"/>
    <n v="0"/>
    <n v="0"/>
    <n v="0"/>
    <n v="0"/>
    <n v="0"/>
    <n v="0"/>
    <n v="0"/>
    <n v="0"/>
    <n v="0"/>
    <n v="0"/>
    <n v="0"/>
    <n v="0"/>
    <n v="0"/>
    <n v="0"/>
    <n v="0"/>
    <n v="0"/>
    <n v="0"/>
  </r>
  <r>
    <s v="FOUNTAIN HILLS ELEMENTARY - WARRANT CLEARING OTHER"/>
    <n v="4053"/>
    <s v="021"/>
    <m/>
    <s v="33-035-098"/>
    <x v="5"/>
    <x v="21"/>
    <s v="098"/>
    <x v="10"/>
    <s v="ELEMENTARY SCHOOL DISTRICT ACCOUNTS"/>
    <s v="FOUNTAIN HILLS ELEMENTARY"/>
    <x v="2581"/>
    <s v="WARRANT CLEAR OTHER"/>
    <s v="B"/>
    <s v=" "/>
    <n v="33"/>
    <n v="35"/>
    <n v="98"/>
    <n v="320925"/>
    <n v="1"/>
    <n v="0"/>
    <s v=" "/>
    <s v=" "/>
    <n v="33001098"/>
    <n v="41962.85"/>
    <n v="45313.59"/>
    <n v="0"/>
    <n v="0"/>
    <n v="3350.74"/>
    <n v="0"/>
    <n v="3852278.79"/>
    <n v="0"/>
    <n v="0"/>
    <n v="3852278.79"/>
    <n v="0"/>
    <n v="0"/>
    <n v="0"/>
    <n v="0"/>
    <n v="41962.85"/>
    <n v="0"/>
    <n v="3806965.2"/>
    <n v="0"/>
    <n v="0"/>
    <n v="3848928.05"/>
    <n v="0"/>
    <n v="0"/>
    <n v="0"/>
    <n v="0"/>
    <n v="0"/>
  </r>
  <r>
    <s v="FOWLER ELEMENTARY - ADJACENT WAYS"/>
    <n v="4015"/>
    <s v="002"/>
    <m/>
    <s v="33-620-045"/>
    <x v="5"/>
    <x v="285"/>
    <s v="045"/>
    <x v="1991"/>
    <s v="ELEMENTARY SCHOOL DISTRICT ACCOUNTS"/>
    <s v="FOWLER ELEMENTARY"/>
    <x v="2582"/>
    <s v="ADJACENT WAYS"/>
    <s v="A"/>
    <s v="Y"/>
    <n v="33"/>
    <n v="620"/>
    <n v="45"/>
    <n v="327510"/>
    <n v="0"/>
    <n v="604623.34"/>
    <s v=" "/>
    <s v=" "/>
    <n v="33620045"/>
    <n v="604623.34"/>
    <n v="0"/>
    <n v="0"/>
    <n v="0"/>
    <n v="0"/>
    <n v="602913.12"/>
    <n v="0"/>
    <n v="0"/>
    <n v="1602.94"/>
    <n v="3313.16"/>
    <n v="603315.52"/>
    <n v="0"/>
    <n v="0"/>
    <n v="0"/>
    <n v="1307.82"/>
    <n v="602913.12"/>
    <n v="0"/>
    <n v="0"/>
    <n v="1602.94"/>
    <n v="3313.16"/>
    <n v="0"/>
    <n v="0"/>
    <n v="0"/>
    <n v="0"/>
    <n v="0"/>
  </r>
  <r>
    <s v="FOWLER ELEMENTARY - BOND BUILDING"/>
    <n v="4015"/>
    <s v="003"/>
    <m/>
    <s v="33-630-045"/>
    <x v="5"/>
    <x v="286"/>
    <s v="045"/>
    <x v="1992"/>
    <s v="ELEMENTARY SCHOOL DISTRICT ACCOUNTS"/>
    <s v="FOWLER ELEMENTARY"/>
    <x v="2583"/>
    <s v="BOND BUILDING"/>
    <s v="D"/>
    <s v=" "/>
    <n v="33"/>
    <n v="630"/>
    <n v="45"/>
    <n v="327610"/>
    <n v="0"/>
    <n v="3763086.62"/>
    <s v=" "/>
    <s v=" "/>
    <n v="33700045"/>
    <n v="3763086.62"/>
    <n v="0"/>
    <n v="0"/>
    <n v="0"/>
    <n v="0"/>
    <n v="427736.48"/>
    <n v="0"/>
    <n v="3826400"/>
    <n v="491049.86"/>
    <n v="0"/>
    <n v="3763086.62"/>
    <n v="0"/>
    <n v="0"/>
    <n v="0"/>
    <n v="0"/>
    <n v="427736.48"/>
    <n v="0"/>
    <n v="3826400"/>
    <n v="491049.86"/>
    <n v="0"/>
    <n v="0"/>
    <n v="0"/>
    <n v="0"/>
    <n v="0"/>
    <n v="0"/>
  </r>
  <r>
    <s v="FOWLER ELEMENTARY - BUILD AMERICA/QUALIFIED SCHOOL CON BONDS"/>
    <n v="4015"/>
    <s v="010"/>
    <m/>
    <s v="33-637-045"/>
    <x v="5"/>
    <x v="287"/>
    <s v="045"/>
    <x v="10"/>
    <s v="ELEMENTARY SCHOOL DISTRICT ACCOUNTS"/>
    <s v="FOWLER ELEMENTARY"/>
    <x v="2584"/>
    <s v="BUILD AMER BONDS"/>
    <s v="D"/>
    <s v=" "/>
    <n v="33"/>
    <n v="637"/>
    <n v="45"/>
    <n v="327630"/>
    <n v="0"/>
    <n v="0"/>
    <s v="Y"/>
    <s v=" "/>
    <n v="33637045"/>
    <n v="0"/>
    <n v="0"/>
    <n v="0"/>
    <n v="0"/>
    <n v="0"/>
    <n v="0"/>
    <n v="0"/>
    <n v="0"/>
    <n v="0"/>
    <n v="0"/>
    <n v="0"/>
    <n v="0"/>
    <n v="0"/>
    <n v="0"/>
    <n v="0"/>
    <n v="0"/>
    <n v="0"/>
    <n v="0"/>
    <n v="0"/>
    <n v="0"/>
    <n v="0"/>
    <n v="0"/>
    <n v="0"/>
    <n v="0"/>
    <n v="0"/>
  </r>
  <r>
    <s v="FOWLER ELEMENTARY - BUILDING RENEWAL"/>
    <n v="4015"/>
    <s v="004"/>
    <m/>
    <s v="33-690-045"/>
    <x v="5"/>
    <x v="288"/>
    <s v="045"/>
    <x v="1993"/>
    <s v="ELEMENTARY SCHOOL DISTRICT ACCOUNTS"/>
    <s v="FOWLER ELEMENTARY"/>
    <x v="2585"/>
    <s v="BUILDING RENEWA"/>
    <s v="B"/>
    <s v=" "/>
    <n v="33"/>
    <n v="690"/>
    <n v="45"/>
    <n v="327750"/>
    <n v="0"/>
    <n v="1298.18"/>
    <s v="Y"/>
    <s v=" "/>
    <n v="33690045"/>
    <n v="1298.18"/>
    <n v="0"/>
    <n v="0"/>
    <n v="0"/>
    <n v="0"/>
    <n v="-1300.43"/>
    <n v="0"/>
    <n v="2602"/>
    <n v="5.03"/>
    <n v="1.64"/>
    <n v="-1303.07"/>
    <n v="0"/>
    <n v="2602"/>
    <n v="0.75"/>
    <n v="0"/>
    <n v="-1300.43"/>
    <n v="0"/>
    <n v="2602"/>
    <n v="5.03"/>
    <n v="1.64"/>
    <n v="0"/>
    <n v="0"/>
    <n v="0"/>
    <n v="0"/>
    <n v="0"/>
  </r>
  <r>
    <s v="FOWLER ELEMENTARY - CAPITAL OUTLAY"/>
    <n v="4015"/>
    <s v="005"/>
    <m/>
    <s v="33-610-045"/>
    <x v="5"/>
    <x v="289"/>
    <s v="045"/>
    <x v="1994"/>
    <s v="ELEMENTARY SCHOOL DISTRICT ACCOUNTS"/>
    <s v="FOWLER ELEMENTARY"/>
    <x v="2586"/>
    <s v="CAPITAL OUTLAY"/>
    <s v="A"/>
    <s v="Y"/>
    <n v="33"/>
    <n v="610"/>
    <n v="45"/>
    <n v="327410"/>
    <n v="0"/>
    <n v="1715032.16"/>
    <s v=" "/>
    <s v=" "/>
    <n v="33610045"/>
    <n v="1716667.6"/>
    <n v="0"/>
    <n v="81.11"/>
    <n v="34808.559999999998"/>
    <n v="33092.01"/>
    <n v="1518392.59"/>
    <n v="0"/>
    <n v="303.58"/>
    <n v="240335.66"/>
    <n v="436671.65"/>
    <n v="1698242.31"/>
    <n v="0"/>
    <n v="0"/>
    <n v="9079.4699999999993"/>
    <n v="27504.76"/>
    <n v="1518392.59"/>
    <n v="0"/>
    <n v="222.47"/>
    <n v="205527.1"/>
    <n v="403579.64"/>
    <n v="0"/>
    <n v="0"/>
    <n v="0"/>
    <n v="0"/>
    <n v="0"/>
  </r>
  <r>
    <s v="FOWLER ELEMENTARY - CLASSROOM SITE FUND"/>
    <n v="4015"/>
    <s v="011"/>
    <m/>
    <s v="33-010-045"/>
    <x v="5"/>
    <x v="290"/>
    <s v="045"/>
    <x v="1995"/>
    <s v="ELEMENTARY SCHOOL DISTRICT ACCOUNTS"/>
    <s v="FOWLER ELEMENTARY"/>
    <x v="2587"/>
    <s v="CLASSROOM SITE FUND"/>
    <s v="B"/>
    <s v="Y"/>
    <n v="33"/>
    <n v="10"/>
    <n v="45"/>
    <n v="320310"/>
    <n v="0"/>
    <n v="898934.65"/>
    <s v=" "/>
    <s v=" "/>
    <n v="33010045"/>
    <n v="945764.99"/>
    <n v="0"/>
    <n v="545.82000000000005"/>
    <n v="47376.160000000003"/>
    <n v="0"/>
    <n v="810497.3"/>
    <n v="0"/>
    <n v="986988.78"/>
    <n v="1167596.21"/>
    <n v="269044.78000000003"/>
    <n v="1019446.84"/>
    <n v="0"/>
    <n v="123305.37"/>
    <n v="198967.23"/>
    <n v="1980.01"/>
    <n v="810497.3"/>
    <n v="0"/>
    <n v="986442.96"/>
    <n v="1120220.05"/>
    <n v="269044.78000000003"/>
    <n v="0"/>
    <n v="0"/>
    <n v="0"/>
    <n v="0"/>
    <n v="0"/>
  </r>
  <r>
    <s v="FOWLER ELEMENTARY - CREDIT LINE BORROWING"/>
    <n v="4015"/>
    <s v="012"/>
    <m/>
    <s v="33-750-045"/>
    <x v="5"/>
    <x v="192"/>
    <s v="045"/>
    <x v="10"/>
    <s v="ELEMENTARY SCHOOL DISTRICT ACCOUNTS"/>
    <s v="FOWLER ELEMENTARY"/>
    <x v="2588"/>
    <s v="CREDIT LINE BORROW"/>
    <s v="A"/>
    <s v="Y"/>
    <n v="33"/>
    <n v="750"/>
    <n v="45"/>
    <n v="328450"/>
    <n v="0"/>
    <n v="0"/>
    <s v=" "/>
    <s v=" "/>
    <n v="33001045"/>
    <n v="0"/>
    <n v="0"/>
    <n v="0"/>
    <n v="0"/>
    <n v="0"/>
    <n v="520000"/>
    <n v="758000"/>
    <n v="238000"/>
    <n v="0"/>
    <n v="0"/>
    <n v="0"/>
    <n v="0"/>
    <n v="0"/>
    <n v="0"/>
    <n v="0"/>
    <n v="520000"/>
    <n v="758000"/>
    <n v="238000"/>
    <n v="0"/>
    <n v="0"/>
    <n v="0"/>
    <n v="0"/>
    <n v="0"/>
    <n v="0"/>
    <n v="0"/>
  </r>
  <r>
    <s v="FOWLER ELEMENTARY - CURRENT DEBT SERVICE"/>
    <n v="4015"/>
    <s v="013"/>
    <m/>
    <s v="33-700-045"/>
    <x v="5"/>
    <x v="291"/>
    <s v="045"/>
    <x v="1996"/>
    <s v="ELEMENTARY SCHOOL DISTRICT ACCOUNTS"/>
    <s v="FOWLER ELEMENTARY"/>
    <x v="2589"/>
    <s v="CURRENT DEBT SERVICE"/>
    <s v="D"/>
    <s v=" "/>
    <n v="33"/>
    <n v="700"/>
    <n v="45"/>
    <n v="327810"/>
    <n v="0"/>
    <n v="1064341.81"/>
    <s v=" "/>
    <s v=" "/>
    <n v="33700045"/>
    <n v="983678.77"/>
    <n v="0"/>
    <n v="0"/>
    <n v="0"/>
    <n v="80663.039999999994"/>
    <n v="4384742.1100000003"/>
    <n v="4366928.12"/>
    <n v="104323.45"/>
    <n v="23731.35"/>
    <n v="965935.72"/>
    <n v="919087.61"/>
    <n v="0"/>
    <n v="0"/>
    <n v="4.2699999999999996"/>
    <n v="64595.43"/>
    <n v="4384742.1100000003"/>
    <n v="4366928.12"/>
    <n v="104323.45"/>
    <n v="23731.35"/>
    <n v="885272.68"/>
    <n v="0"/>
    <n v="0"/>
    <n v="0"/>
    <n v="0"/>
    <n v="0"/>
  </r>
  <r>
    <s v="FOWLER ELEMENTARY - DEFCNCYS CORRECTION"/>
    <n v="4015"/>
    <s v="009"/>
    <m/>
    <s v="33-685-045"/>
    <x v="5"/>
    <x v="110"/>
    <s v="045"/>
    <x v="1997"/>
    <s v="ELEMENTARY SCHOOL DISTRICT ACCOUNTS"/>
    <s v="FOWLER ELEMENTARY"/>
    <x v="2590"/>
    <s v="DEFCNCYS CORREC"/>
    <s v="B"/>
    <s v=" "/>
    <n v="33"/>
    <n v="685"/>
    <n v="45"/>
    <n v="327730"/>
    <n v="0"/>
    <n v="46110.51"/>
    <s v="Y"/>
    <s v=" "/>
    <n v="33685045"/>
    <n v="46110.51"/>
    <n v="0"/>
    <n v="0"/>
    <n v="0"/>
    <n v="0"/>
    <n v="45947.01"/>
    <n v="0"/>
    <n v="0"/>
    <n v="57.98"/>
    <n v="221.48"/>
    <n v="46040.28"/>
    <n v="0"/>
    <n v="0"/>
    <n v="0"/>
    <n v="70.23"/>
    <n v="45947.01"/>
    <n v="0"/>
    <n v="0"/>
    <n v="57.98"/>
    <n v="221.48"/>
    <n v="0"/>
    <n v="0"/>
    <n v="0"/>
    <n v="0"/>
    <n v="0"/>
  </r>
  <r>
    <s v="FOWLER ELEMENTARY - ELEM EXPENSE CLEARING"/>
    <n v="4015"/>
    <s v="014"/>
    <m/>
    <s v="33-040-045"/>
    <x v="5"/>
    <x v="292"/>
    <s v="045"/>
    <x v="1998"/>
    <s v="ELEMENTARY SCHOOL DISTRICT ACCOUNTS"/>
    <s v="FOWLER ELEMENTARY"/>
    <x v="2591"/>
    <s v="EL EXP CLEARING"/>
    <s v="A"/>
    <s v="Y"/>
    <n v="33"/>
    <n v="40"/>
    <n v="45"/>
    <n v="320930"/>
    <n v="0"/>
    <n v="1041397.88"/>
    <s v=" "/>
    <s v=" "/>
    <n v="33001045"/>
    <n v="163198.88"/>
    <n v="1270280.9099999999"/>
    <n v="0"/>
    <n v="0"/>
    <n v="2148479.91"/>
    <n v="89271.78"/>
    <n v="26310896.75"/>
    <n v="0"/>
    <n v="1189619.3400000001"/>
    <n v="28452642.190000001"/>
    <n v="657041.99"/>
    <n v="3188767.32"/>
    <n v="0"/>
    <n v="387112.31"/>
    <n v="3082036.52"/>
    <n v="89271.78"/>
    <n v="25040615.84"/>
    <n v="0"/>
    <n v="1189619.3400000001"/>
    <n v="26304162.280000001"/>
    <n v="0"/>
    <n v="0"/>
    <n v="0"/>
    <n v="0"/>
    <n v="0"/>
  </r>
  <r>
    <s v="FOWLER ELEMENTARY - FED. &amp; STATE GRANTS"/>
    <n v="4015"/>
    <s v="015"/>
    <m/>
    <s v="33-200-045"/>
    <x v="5"/>
    <x v="293"/>
    <s v="045"/>
    <x v="1999"/>
    <s v="ELEMENTARY SCHOOL DISTRICT ACCOUNTS"/>
    <s v="FOWLER ELEMENTARY"/>
    <x v="2592"/>
    <s v="FED. &amp; STATE GRANTS"/>
    <s v="B"/>
    <s v=" "/>
    <n v="33"/>
    <n v="200"/>
    <n v="45"/>
    <n v="322010"/>
    <n v="0"/>
    <n v="810729.09"/>
    <s v=" "/>
    <s v=" "/>
    <n v="33200045"/>
    <n v="-541625.31999999995"/>
    <n v="0"/>
    <n v="1609677.6"/>
    <n v="257323.19"/>
    <n v="0"/>
    <n v="674105.29"/>
    <n v="0"/>
    <n v="3354253.14"/>
    <n v="3312148.23"/>
    <n v="94518.89"/>
    <n v="-782100.74"/>
    <n v="0"/>
    <n v="596577.18000000005"/>
    <n v="407398.56"/>
    <n v="51296.800000000003"/>
    <n v="674105.29"/>
    <n v="0"/>
    <n v="1744575.54"/>
    <n v="3054825.04"/>
    <n v="94518.89"/>
    <n v="0"/>
    <n v="0"/>
    <n v="0"/>
    <n v="0"/>
    <n v="0"/>
  </r>
  <r>
    <s v="FOWLER ELEMENTARY - MAINTENANCE AND OPERATIONS ELEMENTARY"/>
    <n v="4015"/>
    <s v="001"/>
    <m/>
    <s v="33-001-045"/>
    <x v="5"/>
    <x v="294"/>
    <s v="045"/>
    <x v="2000"/>
    <s v="ELEMENTARY SCHOOL DISTRICT ACCOUNTS"/>
    <s v="FOWLER ELEMENTARY"/>
    <x v="2593"/>
    <s v="MAINTNCE/OPRTNS ELEM"/>
    <s v="A"/>
    <s v="Y"/>
    <n v="33"/>
    <n v="1"/>
    <n v="45"/>
    <n v="320110"/>
    <n v="0"/>
    <n v="-3624715.04"/>
    <s v=" "/>
    <s v=" "/>
    <n v="33001045"/>
    <n v="-3259210.59"/>
    <n v="0"/>
    <n v="770977.05"/>
    <n v="1750801.11"/>
    <n v="614319.61"/>
    <n v="-3813918.25"/>
    <n v="950.63"/>
    <n v="11962213.640000001"/>
    <n v="19401178.449999999"/>
    <n v="7629118.6500000004"/>
    <n v="-2582575.89"/>
    <n v="0"/>
    <n v="776000.53"/>
    <n v="2064183.45"/>
    <n v="611548.22"/>
    <n v="-3813918.25"/>
    <n v="950.63"/>
    <n v="11191236.59"/>
    <n v="17650377.34"/>
    <n v="7014799.04"/>
    <n v="0"/>
    <n v="0"/>
    <n v="0"/>
    <n v="0"/>
    <n v="0"/>
  </r>
  <r>
    <s v="FOWLER ELEMENTARY - NEW SCHOOL FACILITY"/>
    <n v="4015"/>
    <s v="007"/>
    <m/>
    <s v="33-695-045"/>
    <x v="5"/>
    <x v="295"/>
    <s v="045"/>
    <x v="2001"/>
    <s v="ELEMENTARY SCHOOL DISTRICT ACCOUNTS"/>
    <s v="FOWLER ELEMENTARY"/>
    <x v="2594"/>
    <s v="NEW SCHL FACILI"/>
    <s v="B"/>
    <s v=" "/>
    <n v="33"/>
    <n v="695"/>
    <n v="45"/>
    <n v="327770"/>
    <n v="0"/>
    <n v="6.67"/>
    <s v="Y"/>
    <s v=" "/>
    <n v="33695045"/>
    <n v="6.67"/>
    <n v="0"/>
    <n v="0"/>
    <n v="0"/>
    <n v="0"/>
    <n v="6.67"/>
    <n v="0"/>
    <n v="0"/>
    <n v="0"/>
    <n v="0"/>
    <n v="6.67"/>
    <n v="0"/>
    <n v="0"/>
    <n v="0"/>
    <n v="0"/>
    <n v="6.67"/>
    <n v="0"/>
    <n v="0"/>
    <n v="0"/>
    <n v="0"/>
    <n v="0"/>
    <n v="0"/>
    <n v="0"/>
    <n v="0"/>
    <n v="0"/>
  </r>
  <r>
    <s v="FOWLER ELEMENTARY - OTHER MONIES"/>
    <n v="4015"/>
    <s v="016"/>
    <m/>
    <s v="33-002-045"/>
    <x v="5"/>
    <x v="296"/>
    <s v="045"/>
    <x v="2002"/>
    <s v="ELEMENTARY SCHOOL DISTRICT ACCOUNTS"/>
    <s v="FOWLER ELEMENTARY"/>
    <x v="2595"/>
    <s v="OTHER MONIES"/>
    <s v="B"/>
    <s v=" "/>
    <n v="33"/>
    <n v="2"/>
    <n v="45"/>
    <n v="320210"/>
    <n v="0"/>
    <n v="2477290.09"/>
    <s v=" "/>
    <s v=" "/>
    <n v="33002045"/>
    <n v="2301124.2999999998"/>
    <n v="0"/>
    <n v="333364.11"/>
    <n v="157198.32"/>
    <n v="0"/>
    <n v="2685478.73"/>
    <n v="0"/>
    <n v="3042503.66"/>
    <n v="3608047.12"/>
    <n v="357354.82"/>
    <n v="2209402.73"/>
    <n v="0"/>
    <n v="374285.68"/>
    <n v="307377.01"/>
    <n v="24812.9"/>
    <n v="2685478.73"/>
    <n v="0"/>
    <n v="2709139.55"/>
    <n v="3450848.8"/>
    <n v="357354.82"/>
    <n v="0"/>
    <n v="0"/>
    <n v="0"/>
    <n v="0"/>
    <n v="0"/>
  </r>
  <r>
    <s v="FOWLER ELEMENTARY - PAYROLL CLEARING - ELEMENTARY"/>
    <n v="4015"/>
    <s v="017"/>
    <m/>
    <s v="33-030-045"/>
    <x v="5"/>
    <x v="297"/>
    <s v="045"/>
    <x v="2003"/>
    <s v="ELEMENTARY SCHOOL DISTRICT ACCOUNTS"/>
    <s v="FOWLER ELEMENTARY"/>
    <x v="2596"/>
    <s v="PAYROLL CLEARING  EL"/>
    <s v="A"/>
    <s v="Y"/>
    <n v="33"/>
    <n v="30"/>
    <n v="45"/>
    <n v="320910"/>
    <n v="0"/>
    <n v="95204.53"/>
    <s v=" "/>
    <s v=" "/>
    <n v="33001045"/>
    <n v="51088.97"/>
    <n v="86041.18"/>
    <n v="0"/>
    <n v="0"/>
    <n v="130156.74"/>
    <n v="305063.99"/>
    <n v="2080321.66"/>
    <n v="0"/>
    <n v="249019.57"/>
    <n v="2119481.77"/>
    <n v="119400.26"/>
    <n v="364894.42"/>
    <n v="0"/>
    <n v="408.67"/>
    <n v="296991.8"/>
    <n v="305063.99"/>
    <n v="1994280.48"/>
    <n v="0"/>
    <n v="249019.57"/>
    <n v="1989325.03"/>
    <n v="0"/>
    <n v="0"/>
    <n v="0"/>
    <n v="0"/>
    <n v="0"/>
  </r>
  <r>
    <s v="FOWLER ELEMENTARY - SCHOOL INVESTMENTS"/>
    <n v="4015"/>
    <s v="018"/>
    <m/>
    <s v="33-795-045"/>
    <x v="5"/>
    <x v="92"/>
    <s v="045"/>
    <x v="10"/>
    <s v="ELEMENTARY SCHOOL DISTRICT ACCOUNTS"/>
    <s v="FOWLER ELEMENTARY"/>
    <x v="2597"/>
    <s v="SCHOOL INVESTMENTS"/>
    <s v="D"/>
    <s v=" "/>
    <n v="33"/>
    <n v="795"/>
    <n v="45"/>
    <n v="328780"/>
    <n v="0"/>
    <n v="0"/>
    <s v=" "/>
    <s v=" "/>
    <s v="        "/>
    <n v="0"/>
    <n v="0"/>
    <n v="0"/>
    <n v="0"/>
    <n v="0"/>
    <n v="0"/>
    <n v="0"/>
    <n v="0"/>
    <n v="0"/>
    <n v="0"/>
    <n v="0"/>
    <n v="0"/>
    <n v="0"/>
    <n v="0"/>
    <n v="0"/>
    <n v="0"/>
    <n v="0"/>
    <n v="0"/>
    <n v="0"/>
    <n v="0"/>
    <n v="0"/>
    <n v="0"/>
    <n v="0"/>
    <n v="0"/>
    <n v="0"/>
  </r>
  <r>
    <s v="FOWLER ELEMENTARY - SOFT CAPITAL OUTLAY"/>
    <n v="4015"/>
    <s v="008"/>
    <m/>
    <s v="33-625-045"/>
    <x v="5"/>
    <x v="298"/>
    <s v="045"/>
    <x v="10"/>
    <s v="ELEMENTARY SCHOOL DISTRICT ACCOUNTS"/>
    <s v="FOWLER ELEMENTARY"/>
    <x v="2598"/>
    <s v="SOFT CAP OUTLAY"/>
    <s v="A"/>
    <s v="Y"/>
    <n v="33"/>
    <n v="625"/>
    <n v="45"/>
    <n v="327530"/>
    <n v="0"/>
    <n v="0"/>
    <s v=" "/>
    <s v="I"/>
    <n v="33001045"/>
    <n v="0"/>
    <n v="0"/>
    <n v="0"/>
    <n v="0"/>
    <n v="0"/>
    <n v="0"/>
    <n v="0"/>
    <n v="0"/>
    <n v="0"/>
    <n v="0"/>
    <n v="0"/>
    <n v="0"/>
    <n v="0"/>
    <n v="0"/>
    <n v="0"/>
    <n v="0"/>
    <n v="0"/>
    <n v="0"/>
    <n v="0"/>
    <n v="0"/>
    <n v="0"/>
    <n v="0"/>
    <n v="0"/>
    <n v="0"/>
    <n v="0"/>
  </r>
  <r>
    <s v="FOWLER ELEMENTARY - STUDENT ACTIVITIES"/>
    <n v="4015"/>
    <s v="019"/>
    <m/>
    <s v="33-850-045"/>
    <x v="5"/>
    <x v="299"/>
    <s v="045"/>
    <x v="2004"/>
    <s v="ELEMENTARY SCHOOL DISTRICT ACCOUNTS"/>
    <s v="FOWLER ELEMENTARY"/>
    <x v="2599"/>
    <s v="STUDENT ACTIVITIES"/>
    <s v="B"/>
    <s v=" "/>
    <n v="33"/>
    <n v="850"/>
    <n v="45"/>
    <n v="328910"/>
    <n v="0"/>
    <n v="622712.52"/>
    <s v=" "/>
    <s v=" "/>
    <n v="33850045"/>
    <n v="543059.12"/>
    <n v="0"/>
    <n v="112352.23"/>
    <n v="32698.83"/>
    <n v="0"/>
    <n v="796914.46"/>
    <n v="0"/>
    <n v="2170020.58"/>
    <n v="2977102.66"/>
    <n v="632880.14"/>
    <n v="470344.41"/>
    <n v="0"/>
    <n v="276798.31"/>
    <n v="405177.04"/>
    <n v="201093.44"/>
    <n v="796914.46"/>
    <n v="0"/>
    <n v="2057668.35"/>
    <n v="2944403.83"/>
    <n v="632880.14"/>
    <n v="0"/>
    <n v="0"/>
    <n v="0"/>
    <n v="0"/>
    <n v="0"/>
  </r>
  <r>
    <s v="FOWLER ELEMENTARY - TAN DEBT SERVICE"/>
    <n v="4015"/>
    <s v="006"/>
    <m/>
    <s v="33-745-045"/>
    <x v="5"/>
    <x v="300"/>
    <s v="045"/>
    <x v="10"/>
    <s v="ELEMENTARY SCHOOL DISTRICT ACCOUNTS"/>
    <s v="FOWLER ELEMENTARY"/>
    <x v="2600"/>
    <s v="TAN DEBT SERVICE"/>
    <s v="D"/>
    <s v=" "/>
    <n v="33"/>
    <n v="745"/>
    <n v="45"/>
    <n v="328430"/>
    <n v="0"/>
    <n v="0"/>
    <s v=" "/>
    <s v=" "/>
    <n v="33745045"/>
    <n v="0"/>
    <n v="0"/>
    <n v="0"/>
    <n v="0"/>
    <n v="0"/>
    <n v="0"/>
    <n v="0"/>
    <n v="0"/>
    <n v="0"/>
    <n v="0"/>
    <n v="0"/>
    <n v="0"/>
    <n v="0"/>
    <n v="0"/>
    <n v="0"/>
    <n v="0"/>
    <n v="0"/>
    <n v="0"/>
    <n v="0"/>
    <n v="0"/>
    <n v="0"/>
    <n v="0"/>
    <n v="0"/>
    <n v="0"/>
    <n v="0"/>
  </r>
  <r>
    <s v="FOWLER ELEMENTARY - TAN PROCEEDS"/>
    <n v="4015"/>
    <s v="020"/>
    <m/>
    <s v="33-645-045"/>
    <x v="5"/>
    <x v="301"/>
    <s v="045"/>
    <x v="10"/>
    <s v="ELEMENTARY SCHOOL DISTRICT ACCOUNTS"/>
    <s v="FOWLER ELEMENTARY"/>
    <x v="2601"/>
    <s v="TAN PROCEEDS"/>
    <s v="A"/>
    <s v="Y"/>
    <n v="33"/>
    <n v="645"/>
    <n v="45"/>
    <n v="327710"/>
    <n v="0"/>
    <n v="0"/>
    <s v=" "/>
    <s v=" "/>
    <n v="33745045"/>
    <n v="0"/>
    <n v="0"/>
    <n v="0"/>
    <n v="0"/>
    <n v="0"/>
    <n v="0"/>
    <n v="0"/>
    <n v="0"/>
    <n v="0"/>
    <n v="0"/>
    <n v="0"/>
    <n v="0"/>
    <n v="0"/>
    <n v="0"/>
    <n v="0"/>
    <n v="0"/>
    <n v="0"/>
    <n v="0"/>
    <n v="0"/>
    <n v="0"/>
    <n v="0"/>
    <n v="0"/>
    <n v="0"/>
    <n v="0"/>
    <n v="0"/>
  </r>
  <r>
    <s v="FOWLER ELEMENTARY - WARRANT CLEARING OTHER"/>
    <n v="4015"/>
    <s v="021"/>
    <m/>
    <s v="33-035-045"/>
    <x v="5"/>
    <x v="21"/>
    <s v="045"/>
    <x v="10"/>
    <s v="ELEMENTARY SCHOOL DISTRICT ACCOUNTS"/>
    <s v="FOWLER ELEMENTARY"/>
    <x v="2602"/>
    <s v="WARRANT CLEAR OTHER"/>
    <s v="B"/>
    <s v=" "/>
    <n v="33"/>
    <n v="35"/>
    <n v="45"/>
    <n v="320925"/>
    <n v="0"/>
    <n v="0"/>
    <s v=" "/>
    <s v=" "/>
    <n v="33001045"/>
    <n v="0"/>
    <n v="0"/>
    <n v="0"/>
    <n v="0"/>
    <n v="0"/>
    <n v="0"/>
    <n v="0"/>
    <n v="0"/>
    <n v="0"/>
    <n v="0"/>
    <n v="0"/>
    <n v="0"/>
    <n v="0"/>
    <n v="0"/>
    <n v="0"/>
    <n v="0"/>
    <n v="0"/>
    <n v="0"/>
    <n v="0"/>
    <n v="0"/>
    <n v="0"/>
    <n v="0"/>
    <n v="0"/>
    <n v="0"/>
    <n v="0"/>
  </r>
  <r>
    <s v="GILA BEND UNIFIED SCHOOLS - ADJACENT WAYS"/>
    <n v="4044"/>
    <s v="002"/>
    <m/>
    <s v="33-620-024"/>
    <x v="5"/>
    <x v="285"/>
    <s v="024"/>
    <x v="2005"/>
    <s v="ELEMENTARY SCHOOL DISTRICT ACCOUNTS"/>
    <s v="GILA BEND UNIFIED SCHOOLS"/>
    <x v="2603"/>
    <s v="ADJACENT WAYS"/>
    <s v="A"/>
    <s v="Y"/>
    <n v="33"/>
    <n v="620"/>
    <n v="24"/>
    <n v="327510"/>
    <n v="0"/>
    <n v="11742.98"/>
    <s v=" "/>
    <s v=" "/>
    <n v="33620024"/>
    <n v="11742.98"/>
    <n v="0"/>
    <n v="0"/>
    <n v="0"/>
    <n v="0"/>
    <n v="11701.34"/>
    <n v="0"/>
    <n v="0"/>
    <n v="14.76"/>
    <n v="56.4"/>
    <n v="11725.1"/>
    <n v="0"/>
    <n v="0"/>
    <n v="0"/>
    <n v="17.88"/>
    <n v="11701.34"/>
    <n v="0"/>
    <n v="0"/>
    <n v="14.76"/>
    <n v="56.4"/>
    <n v="0"/>
    <n v="0"/>
    <n v="0"/>
    <n v="0"/>
    <n v="0"/>
  </r>
  <r>
    <s v="GILA BEND UNIFIED SCHOOLS - BOND BUILDING"/>
    <n v="4044"/>
    <s v="003"/>
    <m/>
    <s v="33-630-024"/>
    <x v="5"/>
    <x v="286"/>
    <s v="024"/>
    <x v="2006"/>
    <s v="ELEMENTARY SCHOOL DISTRICT ACCOUNTS"/>
    <s v="GILA BEND UNIFIED SCHOOLS"/>
    <x v="2604"/>
    <s v="BOND BUILDING"/>
    <s v="D"/>
    <s v=" "/>
    <n v="33"/>
    <n v="630"/>
    <n v="24"/>
    <n v="327610"/>
    <n v="0"/>
    <n v="464891.67"/>
    <s v=" "/>
    <s v=" "/>
    <n v="33700024"/>
    <n v="464891.67"/>
    <n v="0"/>
    <n v="0"/>
    <n v="0"/>
    <n v="0"/>
    <n v="464891.67"/>
    <n v="0"/>
    <n v="0"/>
    <n v="0"/>
    <n v="0"/>
    <n v="464891.67"/>
    <n v="0"/>
    <n v="0"/>
    <n v="0"/>
    <n v="0"/>
    <n v="464891.67"/>
    <n v="0"/>
    <n v="0"/>
    <n v="0"/>
    <n v="0"/>
    <n v="0"/>
    <n v="0"/>
    <n v="0"/>
    <n v="0"/>
    <n v="0"/>
  </r>
  <r>
    <s v="GILA BEND UNIFIED SCHOOLS - BUILD AMERICA/QUALIFIED SCHOOL CON BONDS"/>
    <n v="4044"/>
    <s v="010"/>
    <m/>
    <s v="33-637-024"/>
    <x v="5"/>
    <x v="287"/>
    <s v="024"/>
    <x v="10"/>
    <s v="ELEMENTARY SCHOOL DISTRICT ACCOUNTS"/>
    <s v="GILA BEND UNIFIED SCHOOLS"/>
    <x v="2605"/>
    <s v="BUILD AMER BONDS"/>
    <s v="D"/>
    <s v=" "/>
    <n v="33"/>
    <n v="637"/>
    <n v="24"/>
    <n v="327630"/>
    <n v="0"/>
    <n v="0"/>
    <s v="Y"/>
    <s v=" "/>
    <n v="33637024"/>
    <n v="0"/>
    <n v="0"/>
    <n v="0"/>
    <n v="0"/>
    <n v="0"/>
    <n v="0"/>
    <n v="0"/>
    <n v="0"/>
    <n v="0"/>
    <n v="0"/>
    <n v="0"/>
    <n v="0"/>
    <n v="0"/>
    <n v="0"/>
    <n v="0"/>
    <n v="0"/>
    <n v="0"/>
    <n v="0"/>
    <n v="0"/>
    <n v="0"/>
    <n v="0"/>
    <n v="0"/>
    <n v="0"/>
    <n v="0"/>
    <n v="0"/>
  </r>
  <r>
    <s v="GILA BEND UNIFIED SCHOOLS - BUILDING RENEWAL"/>
    <n v="4044"/>
    <s v="004"/>
    <m/>
    <s v="33-690-024"/>
    <x v="5"/>
    <x v="288"/>
    <s v="024"/>
    <x v="2007"/>
    <s v="ELEMENTARY SCHOOL DISTRICT ACCOUNTS"/>
    <s v="GILA BEND UNIFIED SCHOOLS"/>
    <x v="2606"/>
    <s v="BUILDING RENEWA"/>
    <s v="B"/>
    <s v=" "/>
    <n v="33"/>
    <n v="690"/>
    <n v="24"/>
    <n v="327750"/>
    <n v="0"/>
    <n v="-29568.12"/>
    <s v="Y"/>
    <s v=" "/>
    <n v="33690024"/>
    <n v="-29568.12"/>
    <n v="0"/>
    <n v="0"/>
    <n v="0"/>
    <n v="0"/>
    <n v="304.83"/>
    <n v="0"/>
    <n v="36997.279999999999"/>
    <n v="66870.61"/>
    <n v="0.38"/>
    <n v="-29529.89"/>
    <n v="0"/>
    <n v="0"/>
    <n v="38.229999999999997"/>
    <n v="0"/>
    <n v="304.83"/>
    <n v="0"/>
    <n v="36997.279999999999"/>
    <n v="66870.61"/>
    <n v="0.38"/>
    <n v="0"/>
    <n v="0"/>
    <n v="0"/>
    <n v="0"/>
    <n v="0"/>
  </r>
  <r>
    <s v="GILA BEND UNIFIED SCHOOLS - CAPITAL OUTLAY"/>
    <n v="4044"/>
    <s v="005"/>
    <m/>
    <s v="33-610-024"/>
    <x v="5"/>
    <x v="289"/>
    <s v="024"/>
    <x v="2008"/>
    <s v="ELEMENTARY SCHOOL DISTRICT ACCOUNTS"/>
    <s v="GILA BEND UNIFIED SCHOOLS"/>
    <x v="2607"/>
    <s v="CAPITAL OUTLAY"/>
    <s v="A"/>
    <s v="Y"/>
    <n v="33"/>
    <n v="610"/>
    <n v="24"/>
    <n v="327410"/>
    <n v="0"/>
    <n v="282530.43"/>
    <s v=" "/>
    <s v=" "/>
    <n v="33610024"/>
    <n v="282455.78999999998"/>
    <n v="0"/>
    <n v="42.58"/>
    <n v="674.71"/>
    <n v="706.77"/>
    <n v="378944.05"/>
    <n v="0"/>
    <n v="3664.23"/>
    <n v="240968.38"/>
    <n v="140890.53"/>
    <n v="278147.96999999997"/>
    <n v="0"/>
    <n v="0"/>
    <n v="19808.66"/>
    <n v="24116.48"/>
    <n v="378944.05"/>
    <n v="0"/>
    <n v="3621.65"/>
    <n v="240293.67"/>
    <n v="140183.76"/>
    <n v="0"/>
    <n v="0"/>
    <n v="0"/>
    <n v="0"/>
    <n v="0"/>
  </r>
  <r>
    <s v="GILA BEND UNIFIED SCHOOLS - CLASSROOM SITE FUND"/>
    <n v="4044"/>
    <s v="011"/>
    <m/>
    <s v="33-010-024"/>
    <x v="5"/>
    <x v="290"/>
    <s v="024"/>
    <x v="2009"/>
    <s v="ELEMENTARY SCHOOL DISTRICT ACCOUNTS"/>
    <s v="GILA BEND UNIFIED SCHOOLS"/>
    <x v="2608"/>
    <s v="CLASSROOM SITE FUND"/>
    <s v="B"/>
    <s v="Y"/>
    <n v="33"/>
    <n v="10"/>
    <n v="24"/>
    <n v="320310"/>
    <n v="0"/>
    <n v="106213.75"/>
    <s v=" "/>
    <s v=" "/>
    <n v="33010024"/>
    <n v="109896.73"/>
    <n v="0"/>
    <n v="0"/>
    <n v="3682.98"/>
    <n v="0"/>
    <n v="63472.78"/>
    <n v="0"/>
    <n v="106702"/>
    <n v="80724.73"/>
    <n v="16763.7"/>
    <n v="100103"/>
    <n v="0"/>
    <n v="13337.75"/>
    <n v="3680.5"/>
    <n v="136.47999999999999"/>
    <n v="63472.78"/>
    <n v="0"/>
    <n v="106702"/>
    <n v="77041.75"/>
    <n v="16763.7"/>
    <n v="0"/>
    <n v="0"/>
    <n v="0"/>
    <n v="0"/>
    <n v="0"/>
  </r>
  <r>
    <s v="GILA BEND UNIFIED SCHOOLS - CREDIT LINE BORROWING"/>
    <n v="4044"/>
    <s v="012"/>
    <m/>
    <s v="33-750-024"/>
    <x v="5"/>
    <x v="192"/>
    <s v="024"/>
    <x v="10"/>
    <s v="ELEMENTARY SCHOOL DISTRICT ACCOUNTS"/>
    <s v="GILA BEND UNIFIED SCHOOLS"/>
    <x v="2609"/>
    <s v="CREDIT LINE BORROW"/>
    <s v="A"/>
    <s v="Y"/>
    <n v="33"/>
    <n v="750"/>
    <n v="24"/>
    <n v="328450"/>
    <n v="0"/>
    <n v="0"/>
    <s v=" "/>
    <s v=" "/>
    <n v="33001024"/>
    <n v="0"/>
    <n v="0"/>
    <n v="0"/>
    <n v="0"/>
    <n v="0"/>
    <n v="0"/>
    <n v="57000"/>
    <n v="57000"/>
    <n v="0"/>
    <n v="0"/>
    <n v="0"/>
    <n v="0"/>
    <n v="0"/>
    <n v="0"/>
    <n v="0"/>
    <n v="0"/>
    <n v="57000"/>
    <n v="57000"/>
    <n v="0"/>
    <n v="0"/>
    <n v="0"/>
    <n v="0"/>
    <n v="0"/>
    <n v="0"/>
    <n v="0"/>
  </r>
  <r>
    <s v="GILA BEND UNIFIED SCHOOLS - CURRENT DEBT SERVICE"/>
    <n v="4044"/>
    <s v="013"/>
    <m/>
    <s v="33-700-024"/>
    <x v="5"/>
    <x v="291"/>
    <s v="024"/>
    <x v="2010"/>
    <s v="ELEMENTARY SCHOOL DISTRICT ACCOUNTS"/>
    <s v="GILA BEND UNIFIED SCHOOLS"/>
    <x v="2610"/>
    <s v="CURRENT DEBT SERVICE"/>
    <s v="D"/>
    <s v=" "/>
    <n v="33"/>
    <n v="700"/>
    <n v="24"/>
    <n v="327810"/>
    <n v="0"/>
    <n v="352298.95"/>
    <s v=" "/>
    <s v=" "/>
    <n v="33700024"/>
    <n v="348316.47"/>
    <n v="0"/>
    <n v="93.75"/>
    <n v="0"/>
    <n v="3888.73"/>
    <n v="482967.32"/>
    <n v="541175"/>
    <n v="9489.9500000000007"/>
    <n v="622.38"/>
    <n v="401639.06"/>
    <n v="227019.26"/>
    <n v="0"/>
    <n v="0"/>
    <n v="0"/>
    <n v="121297.21"/>
    <n v="482967.32"/>
    <n v="541175"/>
    <n v="9396.2000000000007"/>
    <n v="622.38"/>
    <n v="397750.33"/>
    <n v="0"/>
    <n v="0"/>
    <n v="0"/>
    <n v="0"/>
    <n v="0"/>
  </r>
  <r>
    <s v="GILA BEND UNIFIED SCHOOLS - DEFCNCYS CORRECTION"/>
    <n v="4044"/>
    <s v="009"/>
    <m/>
    <s v="33-685-024"/>
    <x v="5"/>
    <x v="110"/>
    <s v="024"/>
    <x v="2011"/>
    <s v="ELEMENTARY SCHOOL DISTRICT ACCOUNTS"/>
    <s v="GILA BEND UNIFIED SCHOOLS"/>
    <x v="2611"/>
    <s v="DEFCNCYS CORREC"/>
    <s v="B"/>
    <s v=" "/>
    <n v="33"/>
    <n v="685"/>
    <n v="24"/>
    <n v="327730"/>
    <n v="0"/>
    <n v="181.82"/>
    <s v="Y"/>
    <s v=" "/>
    <n v="33685024"/>
    <n v="181.82"/>
    <n v="0"/>
    <n v="0"/>
    <n v="0"/>
    <n v="0"/>
    <n v="181.19"/>
    <n v="0"/>
    <n v="0"/>
    <n v="0.22"/>
    <n v="0.85"/>
    <n v="181.55"/>
    <n v="0"/>
    <n v="0"/>
    <n v="0"/>
    <n v="0.27"/>
    <n v="181.19"/>
    <n v="0"/>
    <n v="0"/>
    <n v="0.22"/>
    <n v="0.85"/>
    <n v="0"/>
    <n v="0"/>
    <n v="0"/>
    <n v="0"/>
    <n v="0"/>
  </r>
  <r>
    <s v="GILA BEND UNIFIED SCHOOLS - ELEM EXPENSE CLEARING"/>
    <n v="4044"/>
    <s v="014"/>
    <m/>
    <s v="33-040-024"/>
    <x v="5"/>
    <x v="292"/>
    <s v="024"/>
    <x v="2012"/>
    <s v="ELEMENTARY SCHOOL DISTRICT ACCOUNTS"/>
    <s v="GILA BEND UNIFIED SCHOOLS"/>
    <x v="2612"/>
    <s v="EL EXP CLEARING"/>
    <s v="A"/>
    <s v="Y"/>
    <n v="33"/>
    <n v="40"/>
    <n v="24"/>
    <n v="320930"/>
    <n v="0"/>
    <n v="12828.99"/>
    <s v=" "/>
    <s v=" "/>
    <n v="33001024"/>
    <n v="41790.82"/>
    <n v="304818.96000000002"/>
    <n v="0"/>
    <n v="0"/>
    <n v="275857.13"/>
    <n v="35342.550000000003"/>
    <n v="3476115.06"/>
    <n v="0"/>
    <n v="83618.97"/>
    <n v="3537220.47"/>
    <n v="71510.600000000006"/>
    <n v="359144.76"/>
    <n v="0"/>
    <n v="27251.15"/>
    <n v="356676.13"/>
    <n v="35342.550000000003"/>
    <n v="3171296.1"/>
    <n v="0"/>
    <n v="83618.97"/>
    <n v="3261363.34"/>
    <n v="0"/>
    <n v="0"/>
    <n v="0"/>
    <n v="0"/>
    <n v="0"/>
  </r>
  <r>
    <s v="GILA BEND UNIFIED SCHOOLS - FED. &amp; STATE GRANTS"/>
    <n v="4044"/>
    <s v="015"/>
    <m/>
    <s v="33-200-024"/>
    <x v="5"/>
    <x v="293"/>
    <s v="024"/>
    <x v="2013"/>
    <s v="ELEMENTARY SCHOOL DISTRICT ACCOUNTS"/>
    <s v="GILA BEND UNIFIED SCHOOLS"/>
    <x v="2613"/>
    <s v="FED. &amp; STATE GRANTS"/>
    <s v="B"/>
    <s v=" "/>
    <n v="33"/>
    <n v="200"/>
    <n v="24"/>
    <n v="322010"/>
    <n v="0"/>
    <n v="455743.15"/>
    <s v=" "/>
    <s v=" "/>
    <n v="33200024"/>
    <n v="477968.7"/>
    <n v="0"/>
    <n v="59495.42"/>
    <n v="81720.97"/>
    <n v="0"/>
    <n v="259362.98"/>
    <n v="0"/>
    <n v="968331.16"/>
    <n v="888338.78"/>
    <n v="116387.79"/>
    <n v="294760.53000000003"/>
    <n v="0"/>
    <n v="269180.76"/>
    <n v="104069.66"/>
    <n v="18097.07"/>
    <n v="259362.98"/>
    <n v="0"/>
    <n v="908835.74"/>
    <n v="806617.81"/>
    <n v="116387.79"/>
    <n v="0"/>
    <n v="0"/>
    <n v="0"/>
    <n v="0"/>
    <n v="0"/>
  </r>
  <r>
    <s v="GILA BEND UNIFIED SCHOOLS - MAINTENANCE AND OPERATIONS ELEMENTARY"/>
    <n v="4044"/>
    <s v="001"/>
    <m/>
    <s v="33-001-024"/>
    <x v="5"/>
    <x v="294"/>
    <s v="024"/>
    <x v="2014"/>
    <s v="ELEMENTARY SCHOOL DISTRICT ACCOUNTS"/>
    <s v="GILA BEND UNIFIED SCHOOLS"/>
    <x v="2614"/>
    <s v="MAINTNCE/OPRTNS ELEM"/>
    <s v="A"/>
    <s v="Y"/>
    <n v="33"/>
    <n v="1"/>
    <n v="24"/>
    <n v="320110"/>
    <n v="0"/>
    <n v="-89422.53"/>
    <s v=" "/>
    <s v=" "/>
    <n v="33001024"/>
    <n v="72660.179999999993"/>
    <n v="0"/>
    <n v="2530.92"/>
    <n v="184044.32"/>
    <n v="19430.689999999999"/>
    <n v="176880.77"/>
    <n v="49.07"/>
    <n v="89815.01"/>
    <n v="2556954.5"/>
    <n v="2200885.2599999998"/>
    <n v="-334903.08"/>
    <n v="0"/>
    <n v="0"/>
    <n v="204983.78"/>
    <n v="612547.04"/>
    <n v="176880.77"/>
    <n v="49.07"/>
    <n v="87284.09"/>
    <n v="2372910.1800000002"/>
    <n v="2181454.5699999998"/>
    <n v="0"/>
    <n v="0"/>
    <n v="0"/>
    <n v="0"/>
    <n v="0"/>
  </r>
  <r>
    <s v="GILA BEND UNIFIED SCHOOLS - NEW SCHOOL FACILITY"/>
    <n v="4044"/>
    <s v="007"/>
    <m/>
    <s v="33-695-024"/>
    <x v="5"/>
    <x v="295"/>
    <s v="024"/>
    <x v="2015"/>
    <s v="ELEMENTARY SCHOOL DISTRICT ACCOUNTS"/>
    <s v="GILA BEND UNIFIED SCHOOLS"/>
    <x v="2615"/>
    <s v="NEW SCHL FACILI"/>
    <s v="B"/>
    <s v=" "/>
    <n v="33"/>
    <n v="695"/>
    <n v="24"/>
    <n v="327770"/>
    <n v="0"/>
    <n v="144.80000000000001"/>
    <s v="Y"/>
    <s v=" "/>
    <n v="33695024"/>
    <n v="144.80000000000001"/>
    <n v="0"/>
    <n v="0"/>
    <n v="0"/>
    <n v="0"/>
    <n v="144.32"/>
    <n v="0"/>
    <n v="0"/>
    <n v="0.18"/>
    <n v="0.66"/>
    <n v="144.59"/>
    <n v="0"/>
    <n v="0"/>
    <n v="0"/>
    <n v="0.21"/>
    <n v="144.32"/>
    <n v="0"/>
    <n v="0"/>
    <n v="0.18"/>
    <n v="0.66"/>
    <n v="0"/>
    <n v="0"/>
    <n v="0"/>
    <n v="0"/>
    <n v="0"/>
  </r>
  <r>
    <s v="GILA BEND UNIFIED SCHOOLS - OTHER MONIES"/>
    <n v="4044"/>
    <s v="016"/>
    <m/>
    <s v="33-002-024"/>
    <x v="5"/>
    <x v="296"/>
    <s v="024"/>
    <x v="2016"/>
    <s v="ELEMENTARY SCHOOL DISTRICT ACCOUNTS"/>
    <s v="GILA BEND UNIFIED SCHOOLS"/>
    <x v="2616"/>
    <s v="OTHER MONIES"/>
    <s v="B"/>
    <s v=" "/>
    <n v="33"/>
    <n v="2"/>
    <n v="24"/>
    <n v="320210"/>
    <n v="0"/>
    <n v="206401.92000000001"/>
    <s v=" "/>
    <s v=" "/>
    <n v="33002024"/>
    <n v="217866.71"/>
    <n v="0"/>
    <n v="9445.33"/>
    <n v="20910.12"/>
    <n v="0"/>
    <n v="208460.29"/>
    <n v="0"/>
    <n v="219708.51"/>
    <n v="289871.07"/>
    <n v="68104.19"/>
    <n v="226680.45"/>
    <n v="0"/>
    <n v="25977.87"/>
    <n v="45983.46"/>
    <n v="11191.85"/>
    <n v="208460.29"/>
    <n v="0"/>
    <n v="210263.18"/>
    <n v="268960.95"/>
    <n v="68104.19"/>
    <n v="0"/>
    <n v="0"/>
    <n v="0"/>
    <n v="0"/>
    <n v="0"/>
  </r>
  <r>
    <s v="GILA BEND UNIFIED SCHOOLS - PAYROLL CLEARING - ELEMENTARY"/>
    <n v="4044"/>
    <s v="017"/>
    <m/>
    <s v="33-030-024"/>
    <x v="5"/>
    <x v="297"/>
    <s v="024"/>
    <x v="2017"/>
    <s v="ELEMENTARY SCHOOL DISTRICT ACCOUNTS"/>
    <s v="GILA BEND UNIFIED SCHOOLS"/>
    <x v="2617"/>
    <s v="PAYROLL CLEARING  EL"/>
    <s v="A"/>
    <s v="Y"/>
    <n v="33"/>
    <n v="30"/>
    <n v="24"/>
    <n v="320910"/>
    <n v="0"/>
    <n v="1603.06"/>
    <s v=" "/>
    <s v=" "/>
    <n v="33001024"/>
    <n v="343.93"/>
    <n v="13916.84"/>
    <n v="0"/>
    <n v="0"/>
    <n v="15175.97"/>
    <n v="43801.73"/>
    <n v="225370.53"/>
    <n v="0"/>
    <n v="33100.22"/>
    <n v="216272.08"/>
    <n v="4923.2"/>
    <n v="15858.26"/>
    <n v="0"/>
    <n v="0"/>
    <n v="11278.99"/>
    <n v="43801.73"/>
    <n v="211453.69"/>
    <n v="0"/>
    <n v="33100.22"/>
    <n v="201096.11"/>
    <n v="0"/>
    <n v="0"/>
    <n v="0"/>
    <n v="0"/>
    <n v="0"/>
  </r>
  <r>
    <s v="GILA BEND UNIFIED SCHOOLS - SCHOOL INVESTMENTS"/>
    <n v="4044"/>
    <s v="018"/>
    <m/>
    <s v="33-795-024"/>
    <x v="5"/>
    <x v="92"/>
    <s v="024"/>
    <x v="10"/>
    <s v="ELEMENTARY SCHOOL DISTRICT ACCOUNTS"/>
    <s v="GILA BEND UNIFIED SCHOOLS"/>
    <x v="2618"/>
    <s v="SCHOOL INVESTMENTS"/>
    <s v="D"/>
    <s v=" "/>
    <n v="33"/>
    <n v="795"/>
    <n v="24"/>
    <n v="328780"/>
    <n v="0"/>
    <n v="0"/>
    <s v=" "/>
    <s v=" "/>
    <s v="        "/>
    <n v="0"/>
    <n v="0"/>
    <n v="0"/>
    <n v="0"/>
    <n v="0"/>
    <n v="0"/>
    <n v="0"/>
    <n v="0"/>
    <n v="0"/>
    <n v="0"/>
    <n v="0"/>
    <n v="0"/>
    <n v="0"/>
    <n v="0"/>
    <n v="0"/>
    <n v="0"/>
    <n v="0"/>
    <n v="0"/>
    <n v="0"/>
    <n v="0"/>
    <n v="0"/>
    <n v="0"/>
    <n v="0"/>
    <n v="0"/>
    <n v="0"/>
  </r>
  <r>
    <s v="GILA BEND UNIFIED SCHOOLS - SOFT CAPITAL OUTLAY"/>
    <n v="4044"/>
    <s v="008"/>
    <m/>
    <s v="33-625-024"/>
    <x v="5"/>
    <x v="298"/>
    <s v="024"/>
    <x v="10"/>
    <s v="ELEMENTARY SCHOOL DISTRICT ACCOUNTS"/>
    <s v="GILA BEND UNIFIED SCHOOLS"/>
    <x v="2619"/>
    <s v="SOFT CAP OUTLAY"/>
    <s v="A"/>
    <s v="Y"/>
    <n v="33"/>
    <n v="625"/>
    <n v="24"/>
    <n v="327530"/>
    <n v="0"/>
    <n v="0"/>
    <s v=" "/>
    <s v="I"/>
    <n v="33001024"/>
    <n v="0"/>
    <n v="0"/>
    <n v="0"/>
    <n v="0"/>
    <n v="0"/>
    <n v="0"/>
    <n v="0"/>
    <n v="0"/>
    <n v="0"/>
    <n v="0"/>
    <n v="0"/>
    <n v="0"/>
    <n v="0"/>
    <n v="0"/>
    <n v="0"/>
    <n v="0"/>
    <n v="0"/>
    <n v="0"/>
    <n v="0"/>
    <n v="0"/>
    <n v="0"/>
    <n v="0"/>
    <n v="0"/>
    <n v="0"/>
    <n v="0"/>
  </r>
  <r>
    <s v="GILA BEND UNIFIED SCHOOLS - STUDENT ACTIVITIES"/>
    <n v="4044"/>
    <s v="019"/>
    <m/>
    <s v="33-850-024"/>
    <x v="5"/>
    <x v="299"/>
    <s v="024"/>
    <x v="10"/>
    <s v="ELEMENTARY SCHOOL DISTRICT ACCOUNTS"/>
    <s v="GILA BEND UNIFIED SCHOOLS"/>
    <x v="2620"/>
    <s v="STUDENT ACTIVITIES"/>
    <s v="B"/>
    <s v=" "/>
    <n v="33"/>
    <n v="850"/>
    <n v="24"/>
    <n v="328910"/>
    <n v="0"/>
    <n v="0"/>
    <s v=" "/>
    <s v=" "/>
    <n v="33850024"/>
    <n v="0"/>
    <n v="0"/>
    <n v="0"/>
    <n v="0"/>
    <n v="0"/>
    <n v="0"/>
    <n v="0"/>
    <n v="0"/>
    <n v="0"/>
    <n v="0"/>
    <n v="0"/>
    <n v="0"/>
    <n v="0"/>
    <n v="0"/>
    <n v="0"/>
    <n v="0"/>
    <n v="0"/>
    <n v="0"/>
    <n v="0"/>
    <n v="0"/>
    <n v="0"/>
    <n v="0"/>
    <n v="0"/>
    <n v="0"/>
    <n v="0"/>
  </r>
  <r>
    <s v="GILA BEND UNIFIED SCHOOLS - TAN DEBT SERVICE"/>
    <n v="4044"/>
    <s v="006"/>
    <m/>
    <s v="33-745-024"/>
    <x v="5"/>
    <x v="300"/>
    <s v="024"/>
    <x v="10"/>
    <s v="ELEMENTARY SCHOOL DISTRICT ACCOUNTS"/>
    <s v="GILA BEND UNIFIED SCHOOLS"/>
    <x v="2621"/>
    <s v="TAN DEBT SERVICE"/>
    <s v="D"/>
    <s v=" "/>
    <n v="33"/>
    <n v="745"/>
    <n v="24"/>
    <n v="328430"/>
    <n v="0"/>
    <n v="0"/>
    <s v=" "/>
    <s v=" "/>
    <n v="33745024"/>
    <n v="0"/>
    <n v="0"/>
    <n v="0"/>
    <n v="0"/>
    <n v="0"/>
    <n v="0"/>
    <n v="0"/>
    <n v="0"/>
    <n v="0"/>
    <n v="0"/>
    <n v="0"/>
    <n v="0"/>
    <n v="0"/>
    <n v="0"/>
    <n v="0"/>
    <n v="0"/>
    <n v="0"/>
    <n v="0"/>
    <n v="0"/>
    <n v="0"/>
    <n v="0"/>
    <n v="0"/>
    <n v="0"/>
    <n v="0"/>
    <n v="0"/>
  </r>
  <r>
    <s v="GILA BEND UNIFIED SCHOOLS - TAN PROCEEDS"/>
    <n v="4044"/>
    <s v="020"/>
    <m/>
    <s v="33-645-024"/>
    <x v="5"/>
    <x v="301"/>
    <s v="024"/>
    <x v="10"/>
    <s v="ELEMENTARY SCHOOL DISTRICT ACCOUNTS"/>
    <s v="GILA BEND UNIFIED SCHOOLS"/>
    <x v="2622"/>
    <s v="TAN PROCEEDS"/>
    <s v="A"/>
    <s v="Y"/>
    <n v="33"/>
    <n v="645"/>
    <n v="24"/>
    <n v="327710"/>
    <n v="0"/>
    <n v="0"/>
    <s v=" "/>
    <s v=" "/>
    <n v="33745024"/>
    <n v="0"/>
    <n v="0"/>
    <n v="0"/>
    <n v="0"/>
    <n v="0"/>
    <n v="0"/>
    <n v="0"/>
    <n v="0"/>
    <n v="0"/>
    <n v="0"/>
    <n v="0"/>
    <n v="0"/>
    <n v="0"/>
    <n v="0"/>
    <n v="0"/>
    <n v="0"/>
    <n v="0"/>
    <n v="0"/>
    <n v="0"/>
    <n v="0"/>
    <n v="0"/>
    <n v="0"/>
    <n v="0"/>
    <n v="0"/>
    <n v="0"/>
  </r>
  <r>
    <s v="GILA BEND UNIFIED SCHOOLS - WARRANT CLEARING OTHER"/>
    <n v="4044"/>
    <s v="021"/>
    <m/>
    <s v="33-035-024"/>
    <x v="5"/>
    <x v="21"/>
    <s v="024"/>
    <x v="10"/>
    <s v="ELEMENTARY SCHOOL DISTRICT ACCOUNTS"/>
    <s v="GILA BEND UNIFIED SCHOOLS"/>
    <x v="2623"/>
    <s v="WARRANT CLEAR OTHER"/>
    <s v="B"/>
    <s v=" "/>
    <n v="33"/>
    <n v="35"/>
    <n v="24"/>
    <n v="320925"/>
    <n v="0"/>
    <n v="0"/>
    <s v=" "/>
    <s v=" "/>
    <n v="33001024"/>
    <n v="0"/>
    <n v="0"/>
    <n v="0"/>
    <n v="0"/>
    <n v="0"/>
    <n v="0"/>
    <n v="0"/>
    <n v="0"/>
    <n v="0"/>
    <n v="0"/>
    <n v="0"/>
    <n v="0"/>
    <n v="0"/>
    <n v="0"/>
    <n v="0"/>
    <n v="0"/>
    <n v="0"/>
    <n v="0"/>
    <n v="0"/>
    <n v="0"/>
    <n v="0"/>
    <n v="0"/>
    <n v="0"/>
    <n v="0"/>
    <n v="0"/>
  </r>
  <r>
    <s v="GILBERT UNIFIED SCHOOLS - ADJACENT WAYS"/>
    <n v="4045"/>
    <s v="002"/>
    <m/>
    <s v="33-620-041"/>
    <x v="5"/>
    <x v="285"/>
    <s v="041"/>
    <x v="2018"/>
    <s v="ELEMENTARY SCHOOL DISTRICT ACCOUNTS"/>
    <s v="GILBERT UNIFIED SCHOOLS"/>
    <x v="2624"/>
    <s v="ADJACENT WAYS"/>
    <s v="A"/>
    <s v="Y"/>
    <n v="33"/>
    <n v="620"/>
    <n v="41"/>
    <n v="327510"/>
    <n v="0"/>
    <n v="-1585.12"/>
    <s v=" "/>
    <s v=" "/>
    <n v="33620041"/>
    <n v="-1585.12"/>
    <n v="0"/>
    <n v="0"/>
    <n v="0"/>
    <n v="0"/>
    <n v="-2923.52"/>
    <n v="0"/>
    <n v="0"/>
    <n v="142.9"/>
    <n v="1481.3"/>
    <n v="-1605.58"/>
    <n v="0"/>
    <n v="0"/>
    <n v="2.4700000000000002"/>
    <n v="22.93"/>
    <n v="-2923.52"/>
    <n v="0"/>
    <n v="0"/>
    <n v="142.9"/>
    <n v="1481.3"/>
    <n v="0"/>
    <n v="0"/>
    <n v="0"/>
    <n v="0"/>
    <n v="0"/>
  </r>
  <r>
    <s v="GILBERT UNIFIED SCHOOLS - BOND BUILDING"/>
    <n v="4045"/>
    <s v="003"/>
    <m/>
    <s v="33-630-041"/>
    <x v="5"/>
    <x v="286"/>
    <s v="041"/>
    <x v="10"/>
    <s v="ELEMENTARY SCHOOL DISTRICT ACCOUNTS"/>
    <s v="GILBERT UNIFIED SCHOOLS"/>
    <x v="2625"/>
    <s v="BOND BUILDING"/>
    <s v="D"/>
    <s v=" "/>
    <n v="33"/>
    <n v="630"/>
    <n v="41"/>
    <n v="327610"/>
    <n v="0"/>
    <n v="0"/>
    <s v=" "/>
    <s v=" "/>
    <n v="33700041"/>
    <n v="0"/>
    <n v="0"/>
    <n v="0"/>
    <n v="0"/>
    <n v="0"/>
    <n v="-652.4"/>
    <n v="0"/>
    <n v="0"/>
    <n v="0"/>
    <n v="652.4"/>
    <n v="0"/>
    <n v="0"/>
    <n v="0"/>
    <n v="0"/>
    <n v="0"/>
    <n v="-652.4"/>
    <n v="0"/>
    <n v="0"/>
    <n v="0"/>
    <n v="652.4"/>
    <n v="0"/>
    <n v="0"/>
    <n v="0"/>
    <n v="0"/>
    <n v="0"/>
  </r>
  <r>
    <s v="GILBERT UNIFIED SCHOOLS - BUILD AMERICA/QUALIFIED SCHOOL CON BONDS"/>
    <n v="4045"/>
    <s v="010"/>
    <m/>
    <s v="33-637-041"/>
    <x v="5"/>
    <x v="287"/>
    <s v="041"/>
    <x v="10"/>
    <s v="ELEMENTARY SCHOOL DISTRICT ACCOUNTS"/>
    <s v="GILBERT UNIFIED SCHOOLS"/>
    <x v="2626"/>
    <s v="BUILD AMER BONDS"/>
    <s v="D"/>
    <s v=" "/>
    <n v="33"/>
    <n v="637"/>
    <n v="41"/>
    <n v="327630"/>
    <n v="0"/>
    <n v="0"/>
    <s v="Y"/>
    <s v=" "/>
    <n v="33637041"/>
    <n v="0"/>
    <n v="0"/>
    <n v="0"/>
    <n v="0"/>
    <n v="0"/>
    <n v="0"/>
    <n v="0"/>
    <n v="0"/>
    <n v="0"/>
    <n v="0"/>
    <n v="0"/>
    <n v="0"/>
    <n v="0"/>
    <n v="0"/>
    <n v="0"/>
    <n v="0"/>
    <n v="0"/>
    <n v="0"/>
    <n v="0"/>
    <n v="0"/>
    <n v="0"/>
    <n v="0"/>
    <n v="0"/>
    <n v="0"/>
    <n v="0"/>
  </r>
  <r>
    <s v="GILBERT UNIFIED SCHOOLS - BUILDING RENEWAL"/>
    <n v="4045"/>
    <s v="004"/>
    <m/>
    <s v="33-690-041"/>
    <x v="5"/>
    <x v="288"/>
    <s v="041"/>
    <x v="2019"/>
    <s v="ELEMENTARY SCHOOL DISTRICT ACCOUNTS"/>
    <s v="GILBERT UNIFIED SCHOOLS"/>
    <x v="2627"/>
    <s v="BUILDING RENEWA"/>
    <s v="B"/>
    <s v=" "/>
    <n v="33"/>
    <n v="690"/>
    <n v="41"/>
    <n v="327750"/>
    <n v="0"/>
    <n v="-1744.42"/>
    <s v="Y"/>
    <s v=" "/>
    <n v="33690041"/>
    <n v="-1744.42"/>
    <n v="0"/>
    <n v="0"/>
    <n v="0"/>
    <n v="0"/>
    <n v="331.1"/>
    <n v="0"/>
    <n v="68500"/>
    <n v="150955.54999999999"/>
    <n v="80380.03"/>
    <n v="317.29000000000002"/>
    <n v="0"/>
    <n v="25920"/>
    <n v="27981.71"/>
    <n v="0"/>
    <n v="331.1"/>
    <n v="0"/>
    <n v="68500"/>
    <n v="150955.54999999999"/>
    <n v="80380.03"/>
    <n v="0"/>
    <n v="0"/>
    <n v="0"/>
    <n v="0"/>
    <n v="0"/>
  </r>
  <r>
    <s v="GILBERT UNIFIED SCHOOLS - CAPITAL OUTLAY"/>
    <n v="4045"/>
    <s v="005"/>
    <m/>
    <s v="33-610-041"/>
    <x v="5"/>
    <x v="289"/>
    <s v="041"/>
    <x v="2020"/>
    <s v="ELEMENTARY SCHOOL DISTRICT ACCOUNTS"/>
    <s v="GILBERT UNIFIED SCHOOLS"/>
    <x v="2628"/>
    <s v="CAPITAL OUTLAY"/>
    <s v="A"/>
    <s v="Y"/>
    <n v="33"/>
    <n v="610"/>
    <n v="41"/>
    <n v="327410"/>
    <n v="0"/>
    <n v="1039021.67"/>
    <s v=" "/>
    <s v=" "/>
    <n v="33610041"/>
    <n v="943986.23"/>
    <n v="0"/>
    <n v="27844.05"/>
    <n v="146938.12"/>
    <n v="214129.51"/>
    <n v="3637907.44"/>
    <n v="0"/>
    <n v="33945.14"/>
    <n v="8117407.5"/>
    <n v="5484576.5899999999"/>
    <n v="843837.78"/>
    <n v="0"/>
    <n v="0"/>
    <n v="250781.01"/>
    <n v="350929.46"/>
    <n v="3637907.44"/>
    <n v="0"/>
    <n v="6101.09"/>
    <n v="7970469.3799999999"/>
    <n v="5270447.08"/>
    <n v="0"/>
    <n v="0"/>
    <n v="0"/>
    <n v="0"/>
    <n v="0"/>
  </r>
  <r>
    <s v="GILBERT UNIFIED SCHOOLS - CLASSROOM SITE FUND"/>
    <n v="4045"/>
    <s v="011"/>
    <m/>
    <s v="33-010-041"/>
    <x v="5"/>
    <x v="290"/>
    <s v="041"/>
    <x v="2021"/>
    <s v="ELEMENTARY SCHOOL DISTRICT ACCOUNTS"/>
    <s v="GILBERT UNIFIED SCHOOLS"/>
    <x v="2629"/>
    <s v="CLASSROOM SITE FUND"/>
    <s v="B"/>
    <s v="Y"/>
    <n v="33"/>
    <n v="10"/>
    <n v="41"/>
    <n v="320310"/>
    <n v="0"/>
    <n v="1328193.54"/>
    <s v=" "/>
    <s v=" "/>
    <n v="33010041"/>
    <n v="1753338.09"/>
    <n v="0"/>
    <n v="0"/>
    <n v="425144.55"/>
    <n v="0"/>
    <n v="-821631.37"/>
    <n v="0"/>
    <n v="8730923.6799999997"/>
    <n v="6583578.8899999997"/>
    <n v="2480.12"/>
    <n v="1383440.24"/>
    <n v="0"/>
    <n v="1091365.46"/>
    <n v="722435.23"/>
    <n v="967.62"/>
    <n v="-821631.37"/>
    <n v="0"/>
    <n v="8730923.6799999997"/>
    <n v="6158434.3399999999"/>
    <n v="2480.12"/>
    <n v="0"/>
    <n v="0"/>
    <n v="0"/>
    <n v="0"/>
    <n v="0"/>
  </r>
  <r>
    <s v="GILBERT UNIFIED SCHOOLS - CREDIT LINE BORROWING"/>
    <n v="4045"/>
    <s v="012"/>
    <m/>
    <s v="33-750-041"/>
    <x v="5"/>
    <x v="192"/>
    <s v="041"/>
    <x v="2022"/>
    <s v="ELEMENTARY SCHOOL DISTRICT ACCOUNTS"/>
    <s v="GILBERT UNIFIED SCHOOLS"/>
    <x v="2630"/>
    <s v="CREDIT LINE BORROW"/>
    <s v="A"/>
    <s v="Y"/>
    <n v="33"/>
    <n v="750"/>
    <n v="41"/>
    <n v="328450"/>
    <n v="0"/>
    <n v="17108000"/>
    <s v=" "/>
    <s v=" "/>
    <n v="33001041"/>
    <n v="11207000"/>
    <n v="2359000"/>
    <n v="8260000"/>
    <n v="0"/>
    <n v="0"/>
    <n v="52912000"/>
    <n v="109606000"/>
    <n v="73802000"/>
    <n v="0"/>
    <n v="0"/>
    <n v="7264000"/>
    <n v="13155000"/>
    <n v="17098000"/>
    <n v="0"/>
    <n v="0"/>
    <n v="52912000"/>
    <n v="107247000"/>
    <n v="65542000"/>
    <n v="0"/>
    <n v="0"/>
    <n v="0"/>
    <n v="0"/>
    <n v="0"/>
    <n v="0"/>
    <n v="0"/>
  </r>
  <r>
    <s v="GILBERT UNIFIED SCHOOLS - CURRENT DEBT SERVICE"/>
    <n v="4045"/>
    <s v="013"/>
    <m/>
    <s v="33-700-041"/>
    <x v="5"/>
    <x v="291"/>
    <s v="041"/>
    <x v="2023"/>
    <s v="ELEMENTARY SCHOOL DISTRICT ACCOUNTS"/>
    <s v="GILBERT UNIFIED SCHOOLS"/>
    <x v="2631"/>
    <s v="CURRENT DEBT SERVICE"/>
    <s v="D"/>
    <s v=" "/>
    <n v="33"/>
    <n v="700"/>
    <n v="41"/>
    <n v="327810"/>
    <n v="0"/>
    <n v="11821967.98"/>
    <s v=" "/>
    <s v=" "/>
    <n v="33700041"/>
    <n v="11297391.15"/>
    <n v="0"/>
    <n v="0"/>
    <n v="4171.59"/>
    <n v="528748.42000000004"/>
    <n v="22116861.890000001"/>
    <n v="23859789.5"/>
    <n v="318690.63"/>
    <n v="42341.440000000002"/>
    <n v="13288546.4"/>
    <n v="10298748.060000001"/>
    <n v="0"/>
    <n v="120461.8"/>
    <n v="240.68"/>
    <n v="878421.97"/>
    <n v="22116861.890000001"/>
    <n v="23859789.5"/>
    <n v="318690.63"/>
    <n v="38169.85"/>
    <n v="12759797.98"/>
    <n v="0"/>
    <n v="0"/>
    <n v="0"/>
    <n v="0"/>
    <n v="0"/>
  </r>
  <r>
    <s v="GILBERT UNIFIED SCHOOLS - DEFCNCYS CORRECTION"/>
    <n v="4045"/>
    <s v="009"/>
    <m/>
    <s v="33-685-041"/>
    <x v="5"/>
    <x v="110"/>
    <s v="041"/>
    <x v="10"/>
    <s v="ELEMENTARY SCHOOL DISTRICT ACCOUNTS"/>
    <s v="GILBERT UNIFIED SCHOOLS"/>
    <x v="2632"/>
    <s v="DEFCNCYS CORREC"/>
    <s v="B"/>
    <s v=" "/>
    <n v="33"/>
    <n v="685"/>
    <n v="41"/>
    <n v="327730"/>
    <n v="0"/>
    <n v="0"/>
    <s v="Y"/>
    <s v=" "/>
    <n v="33685041"/>
    <n v="0"/>
    <n v="0"/>
    <n v="0"/>
    <n v="0"/>
    <n v="0"/>
    <n v="0"/>
    <n v="0"/>
    <n v="0"/>
    <n v="0"/>
    <n v="0"/>
    <n v="0"/>
    <n v="0"/>
    <n v="0"/>
    <n v="0"/>
    <n v="0"/>
    <n v="0"/>
    <n v="0"/>
    <n v="0"/>
    <n v="0"/>
    <n v="0"/>
    <n v="0"/>
    <n v="0"/>
    <n v="0"/>
    <n v="0"/>
    <n v="0"/>
  </r>
  <r>
    <s v="GILBERT UNIFIED SCHOOLS - ELEM EXPENSE CLEARING"/>
    <n v="4045"/>
    <s v="014"/>
    <m/>
    <s v="33-040-041"/>
    <x v="5"/>
    <x v="292"/>
    <s v="041"/>
    <x v="2024"/>
    <s v="ELEMENTARY SCHOOL DISTRICT ACCOUNTS"/>
    <s v="GILBERT UNIFIED SCHOOLS"/>
    <x v="2633"/>
    <s v="EL EXP CLEARING"/>
    <s v="A"/>
    <s v="Y"/>
    <n v="33"/>
    <n v="40"/>
    <n v="41"/>
    <n v="320930"/>
    <n v="0"/>
    <n v="1492346.52"/>
    <s v=" "/>
    <s v=" "/>
    <n v="33001041"/>
    <n v="2066178.96"/>
    <n v="2591216.69"/>
    <n v="0"/>
    <n v="0"/>
    <n v="2017384.25"/>
    <n v="666535.48"/>
    <n v="39629454.009999998"/>
    <n v="0"/>
    <n v="387448.57"/>
    <n v="40842713.619999997"/>
    <n v="1492453.48"/>
    <n v="2844918.42"/>
    <n v="0"/>
    <n v="0"/>
    <n v="3418643.9"/>
    <n v="666535.48"/>
    <n v="37038237.32"/>
    <n v="0"/>
    <n v="387448.57"/>
    <n v="38825329.369999997"/>
    <n v="0"/>
    <n v="0"/>
    <n v="0"/>
    <n v="0"/>
    <n v="0"/>
  </r>
  <r>
    <s v="GILBERT UNIFIED SCHOOLS - FED. &amp; STATE GRANTS"/>
    <n v="4045"/>
    <s v="015"/>
    <m/>
    <s v="33-200-041"/>
    <x v="5"/>
    <x v="293"/>
    <s v="041"/>
    <x v="2025"/>
    <s v="ELEMENTARY SCHOOL DISTRICT ACCOUNTS"/>
    <s v="GILBERT UNIFIED SCHOOLS"/>
    <x v="2634"/>
    <s v="FED. &amp; STATE GRANTS"/>
    <s v="B"/>
    <s v=" "/>
    <n v="33"/>
    <n v="200"/>
    <n v="41"/>
    <n v="322010"/>
    <n v="0"/>
    <n v="2053840.68"/>
    <s v=" "/>
    <s v=" "/>
    <n v="33200041"/>
    <n v="2387130.0299999998"/>
    <n v="0"/>
    <n v="474119.77"/>
    <n v="1756587.12"/>
    <n v="949178"/>
    <n v="900743.13"/>
    <n v="0"/>
    <n v="8955804.2400000002"/>
    <n v="10823811.460000001"/>
    <n v="3021104.77"/>
    <n v="2253300.4"/>
    <n v="0"/>
    <n v="950782.02"/>
    <n v="820024.47"/>
    <n v="3072.08"/>
    <n v="900743.13"/>
    <n v="0"/>
    <n v="8481684.4700000007"/>
    <n v="9067224.3399999999"/>
    <n v="2071926.77"/>
    <n v="0"/>
    <n v="0"/>
    <n v="0"/>
    <n v="0"/>
    <n v="0"/>
  </r>
  <r>
    <s v="GILBERT UNIFIED SCHOOLS - MAINTENANCE AND OPERATIONS ELEMENTARY"/>
    <n v="4045"/>
    <s v="001"/>
    <m/>
    <s v="33-001-041"/>
    <x v="5"/>
    <x v="294"/>
    <s v="041"/>
    <x v="2026"/>
    <s v="ELEMENTARY SCHOOL DISTRICT ACCOUNTS"/>
    <s v="GILBERT UNIFIED SCHOOLS"/>
    <x v="2635"/>
    <s v="MAINTNCE/OPRTNS ELEM"/>
    <s v="A"/>
    <s v="Y"/>
    <n v="33"/>
    <n v="1"/>
    <n v="41"/>
    <n v="320110"/>
    <n v="0"/>
    <n v="-18352969.170000002"/>
    <s v=" "/>
    <s v=" "/>
    <n v="33001041"/>
    <n v="-10985831.42"/>
    <n v="1996.03"/>
    <n v="-6580.13"/>
    <n v="12049463.890000001"/>
    <n v="4690902.3"/>
    <n v="-56493675.780000001"/>
    <n v="175965.42"/>
    <n v="90309612.680000007"/>
    <n v="154127581.91999999"/>
    <n v="102134641.27"/>
    <n v="-7929225.9900000002"/>
    <n v="10288.89"/>
    <n v="11463616.050000001"/>
    <n v="19257907.620000001"/>
    <n v="4747975.03"/>
    <n v="-56493675.780000001"/>
    <n v="173969.39"/>
    <n v="90316192.810000002"/>
    <n v="142078118.03"/>
    <n v="97443738.969999999"/>
    <n v="0"/>
    <n v="0"/>
    <n v="0"/>
    <n v="0"/>
    <n v="0"/>
  </r>
  <r>
    <s v="GILBERT UNIFIED SCHOOLS - NEW SCHOOL FACILITY"/>
    <n v="4045"/>
    <s v="007"/>
    <m/>
    <s v="33-695-041"/>
    <x v="5"/>
    <x v="295"/>
    <s v="041"/>
    <x v="10"/>
    <s v="ELEMENTARY SCHOOL DISTRICT ACCOUNTS"/>
    <s v="GILBERT UNIFIED SCHOOLS"/>
    <x v="2636"/>
    <s v="NEW SCHL FACILI"/>
    <s v="B"/>
    <s v=" "/>
    <n v="33"/>
    <n v="695"/>
    <n v="41"/>
    <n v="327770"/>
    <n v="0"/>
    <n v="0"/>
    <s v="Y"/>
    <s v=" "/>
    <n v="33695041"/>
    <n v="0"/>
    <n v="0"/>
    <n v="0"/>
    <n v="0"/>
    <n v="0"/>
    <n v="0"/>
    <n v="0"/>
    <n v="0"/>
    <n v="0"/>
    <n v="0"/>
    <n v="0"/>
    <n v="0"/>
    <n v="0"/>
    <n v="0"/>
    <n v="0"/>
    <n v="0"/>
    <n v="0"/>
    <n v="0"/>
    <n v="0"/>
    <n v="0"/>
    <n v="0"/>
    <n v="0"/>
    <n v="0"/>
    <n v="0"/>
    <n v="0"/>
  </r>
  <r>
    <s v="GILBERT UNIFIED SCHOOLS - OTHER MONIES"/>
    <n v="4045"/>
    <s v="016"/>
    <m/>
    <s v="33-002-041"/>
    <x v="5"/>
    <x v="296"/>
    <s v="041"/>
    <x v="2027"/>
    <s v="ELEMENTARY SCHOOL DISTRICT ACCOUNTS"/>
    <s v="GILBERT UNIFIED SCHOOLS"/>
    <x v="2637"/>
    <s v="OTHER MONIES"/>
    <s v="B"/>
    <s v=" "/>
    <n v="33"/>
    <n v="2"/>
    <n v="41"/>
    <n v="320210"/>
    <n v="0"/>
    <n v="27739866.899999999"/>
    <s v=" "/>
    <s v=" "/>
    <n v="33002041"/>
    <n v="27868288.25"/>
    <n v="0"/>
    <n v="1419604.26"/>
    <n v="2600168.25"/>
    <n v="1052142.6399999999"/>
    <n v="26013465.16"/>
    <n v="0"/>
    <n v="25399163.640000001"/>
    <n v="25842334.420000002"/>
    <n v="2169572.52"/>
    <n v="27827287.120000001"/>
    <n v="0"/>
    <n v="2414774.91"/>
    <n v="2426508.9500000002"/>
    <n v="52735.17"/>
    <n v="26013465.16"/>
    <n v="0"/>
    <n v="23979559.379999999"/>
    <n v="23242166.170000002"/>
    <n v="1117429.8799999999"/>
    <n v="0"/>
    <n v="0"/>
    <n v="0"/>
    <n v="0"/>
    <n v="0"/>
  </r>
  <r>
    <s v="GILBERT UNIFIED SCHOOLS - PAYROLL CLEARING - ELEMENTARY"/>
    <n v="4045"/>
    <s v="017"/>
    <m/>
    <s v="33-030-041"/>
    <x v="5"/>
    <x v="297"/>
    <s v="041"/>
    <x v="2028"/>
    <s v="ELEMENTARY SCHOOL DISTRICT ACCOUNTS"/>
    <s v="GILBERT UNIFIED SCHOOLS"/>
    <x v="2638"/>
    <s v="PAYROLL CLEARING  EL"/>
    <s v="A"/>
    <s v="Y"/>
    <n v="33"/>
    <n v="30"/>
    <n v="41"/>
    <n v="320910"/>
    <n v="0"/>
    <n v="207118.75"/>
    <s v=" "/>
    <s v=" "/>
    <n v="33001041"/>
    <n v="-3413497.89"/>
    <n v="8112259.7699999996"/>
    <n v="0"/>
    <n v="0"/>
    <n v="11732876.41"/>
    <n v="71553.039999999994"/>
    <n v="154334403.74000001"/>
    <n v="21041.93"/>
    <n v="35414.800000000003"/>
    <n v="154484342.31999999"/>
    <n v="80171.55"/>
    <n v="23748446.289999999"/>
    <n v="5953.44"/>
    <n v="2727.44"/>
    <n v="20251550.850000001"/>
    <n v="71553.039999999994"/>
    <n v="146222143.97"/>
    <n v="21041.93"/>
    <n v="35414.800000000003"/>
    <n v="142751465.91"/>
    <n v="0"/>
    <n v="0"/>
    <n v="0"/>
    <n v="0"/>
    <n v="0"/>
  </r>
  <r>
    <s v="GILBERT UNIFIED SCHOOLS - SCHOOL INVESTMENTS"/>
    <n v="4045"/>
    <s v="018"/>
    <m/>
    <s v="33-795-041"/>
    <x v="5"/>
    <x v="92"/>
    <s v="041"/>
    <x v="10"/>
    <s v="ELEMENTARY SCHOOL DISTRICT ACCOUNTS"/>
    <s v="GILBERT UNIFIED SCHOOLS"/>
    <x v="2639"/>
    <s v="SCHOOL INVESTMENTS"/>
    <s v="D"/>
    <s v=" "/>
    <n v="33"/>
    <n v="795"/>
    <n v="41"/>
    <n v="328780"/>
    <n v="0"/>
    <n v="0"/>
    <s v=" "/>
    <s v=" "/>
    <s v="        "/>
    <n v="0"/>
    <n v="0"/>
    <n v="0"/>
    <n v="0"/>
    <n v="0"/>
    <n v="0"/>
    <n v="0"/>
    <n v="0"/>
    <n v="0"/>
    <n v="0"/>
    <n v="0"/>
    <n v="0"/>
    <n v="0"/>
    <n v="0"/>
    <n v="0"/>
    <n v="0"/>
    <n v="0"/>
    <n v="0"/>
    <n v="0"/>
    <n v="0"/>
    <n v="0"/>
    <n v="0"/>
    <n v="0"/>
    <n v="0"/>
    <n v="0"/>
  </r>
  <r>
    <s v="GILBERT UNIFIED SCHOOLS - SOFT CAPITAL OUTLAY"/>
    <n v="4045"/>
    <s v="008"/>
    <m/>
    <s v="33-625-041"/>
    <x v="5"/>
    <x v="298"/>
    <s v="041"/>
    <x v="10"/>
    <s v="ELEMENTARY SCHOOL DISTRICT ACCOUNTS"/>
    <s v="GILBERT UNIFIED SCHOOLS"/>
    <x v="2640"/>
    <s v="SOFT CAP OUTLAY"/>
    <s v="A"/>
    <s v="Y"/>
    <n v="33"/>
    <n v="625"/>
    <n v="41"/>
    <n v="327530"/>
    <n v="0"/>
    <n v="0"/>
    <s v=" "/>
    <s v="I"/>
    <n v="33001041"/>
    <n v="0"/>
    <n v="0"/>
    <n v="0"/>
    <n v="0"/>
    <n v="0"/>
    <n v="0"/>
    <n v="0"/>
    <n v="0"/>
    <n v="0"/>
    <n v="0"/>
    <n v="0"/>
    <n v="0"/>
    <n v="0"/>
    <n v="0"/>
    <n v="0"/>
    <n v="0"/>
    <n v="0"/>
    <n v="0"/>
    <n v="0"/>
    <n v="0"/>
    <n v="0"/>
    <n v="0"/>
    <n v="0"/>
    <n v="0"/>
    <n v="0"/>
  </r>
  <r>
    <s v="GILBERT UNIFIED SCHOOLS - STUDENT ACTIVITIES"/>
    <n v="4045"/>
    <s v="019"/>
    <m/>
    <s v="33-850-041"/>
    <x v="5"/>
    <x v="299"/>
    <s v="041"/>
    <x v="2029"/>
    <s v="ELEMENTARY SCHOOL DISTRICT ACCOUNTS"/>
    <s v="GILBERT UNIFIED SCHOOLS"/>
    <x v="2641"/>
    <s v="STUDENT ACTIVITIES"/>
    <s v="B"/>
    <s v=" "/>
    <n v="33"/>
    <n v="850"/>
    <n v="41"/>
    <n v="328910"/>
    <n v="0"/>
    <n v="1361462.9"/>
    <s v=" "/>
    <s v=" "/>
    <n v="33850041"/>
    <n v="1477095.68"/>
    <n v="0"/>
    <n v="0"/>
    <n v="115632.78"/>
    <n v="0"/>
    <n v="1145610.32"/>
    <n v="0"/>
    <n v="1556204.01"/>
    <n v="1700662.94"/>
    <n v="360311.51"/>
    <n v="1478956.09"/>
    <n v="0"/>
    <n v="177277.44"/>
    <n v="183138.57"/>
    <n v="4000.72"/>
    <n v="1145610.32"/>
    <n v="0"/>
    <n v="1556204.01"/>
    <n v="1585030.16"/>
    <n v="360311.51"/>
    <n v="0"/>
    <n v="0"/>
    <n v="0"/>
    <n v="0"/>
    <n v="0"/>
  </r>
  <r>
    <s v="GILBERT UNIFIED SCHOOLS - TAN DEBT SERVICE"/>
    <n v="4045"/>
    <s v="006"/>
    <m/>
    <s v="33-745-041"/>
    <x v="5"/>
    <x v="300"/>
    <s v="041"/>
    <x v="2030"/>
    <s v="ELEMENTARY SCHOOL DISTRICT ACCOUNTS"/>
    <s v="GILBERT UNIFIED SCHOOLS"/>
    <x v="2642"/>
    <s v="TAN DEBT SERVICE"/>
    <s v="D"/>
    <s v=" "/>
    <n v="33"/>
    <n v="745"/>
    <n v="41"/>
    <n v="328430"/>
    <n v="0"/>
    <n v="10684.69"/>
    <s v=" "/>
    <s v=" "/>
    <n v="33745041"/>
    <n v="10684.69"/>
    <n v="0"/>
    <n v="0"/>
    <n v="0"/>
    <n v="0"/>
    <n v="25166170.550000001"/>
    <n v="25156000"/>
    <n v="0"/>
    <n v="25284.41"/>
    <n v="25798.55"/>
    <n v="10668.43"/>
    <n v="0"/>
    <n v="0"/>
    <n v="0"/>
    <n v="16.260000000000002"/>
    <n v="25166170.550000001"/>
    <n v="25156000"/>
    <n v="0"/>
    <n v="25284.41"/>
    <n v="25798.55"/>
    <n v="0"/>
    <n v="0"/>
    <n v="0"/>
    <n v="0"/>
    <n v="0"/>
  </r>
  <r>
    <s v="GILBERT UNIFIED SCHOOLS - TAN PROCEEDS"/>
    <n v="4045"/>
    <s v="020"/>
    <m/>
    <s v="33-645-041"/>
    <x v="5"/>
    <x v="301"/>
    <s v="041"/>
    <x v="10"/>
    <s v="ELEMENTARY SCHOOL DISTRICT ACCOUNTS"/>
    <s v="GILBERT UNIFIED SCHOOLS"/>
    <x v="2643"/>
    <s v="TAN PROCEEDS"/>
    <s v="A"/>
    <s v="Y"/>
    <n v="33"/>
    <n v="645"/>
    <n v="41"/>
    <n v="327710"/>
    <n v="0"/>
    <n v="0"/>
    <s v=" "/>
    <s v=" "/>
    <n v="33745041"/>
    <n v="0"/>
    <n v="0"/>
    <n v="0"/>
    <n v="0"/>
    <n v="0"/>
    <n v="0"/>
    <n v="0"/>
    <n v="25000000"/>
    <n v="25074000"/>
    <n v="74000"/>
    <n v="0"/>
    <n v="0"/>
    <n v="0"/>
    <n v="0"/>
    <n v="0"/>
    <n v="0"/>
    <n v="0"/>
    <n v="25000000"/>
    <n v="25074000"/>
    <n v="74000"/>
    <n v="0"/>
    <n v="0"/>
    <n v="0"/>
    <n v="0"/>
    <n v="0"/>
  </r>
  <r>
    <s v="GILBERT UNIFIED SCHOOLS - WARRANT CLEARING OTHER"/>
    <n v="4045"/>
    <s v="021"/>
    <m/>
    <s v="33-035-041"/>
    <x v="5"/>
    <x v="21"/>
    <s v="041"/>
    <x v="10"/>
    <s v="ELEMENTARY SCHOOL DISTRICT ACCOUNTS"/>
    <s v="GILBERT UNIFIED SCHOOLS"/>
    <x v="2644"/>
    <s v="WARRANT CLEAR OTHER"/>
    <s v="B"/>
    <s v=" "/>
    <n v="33"/>
    <n v="35"/>
    <n v="41"/>
    <n v="320925"/>
    <n v="0"/>
    <n v="0"/>
    <s v=" "/>
    <s v=" "/>
    <n v="33001041"/>
    <n v="0"/>
    <n v="0"/>
    <n v="0"/>
    <n v="0"/>
    <n v="0"/>
    <n v="0"/>
    <n v="0"/>
    <n v="0"/>
    <n v="0"/>
    <n v="0"/>
    <n v="0"/>
    <n v="0"/>
    <n v="0"/>
    <n v="0"/>
    <n v="0"/>
    <n v="0"/>
    <n v="0"/>
    <n v="0"/>
    <n v="0"/>
    <n v="0"/>
    <n v="0"/>
    <n v="0"/>
    <n v="0"/>
    <n v="0"/>
    <n v="0"/>
  </r>
  <r>
    <s v="GLENDALE ELEMENTARY - ADJACENT WAYS"/>
    <n v="4016"/>
    <s v="002"/>
    <m/>
    <s v="33-620-040"/>
    <x v="5"/>
    <x v="285"/>
    <s v="040"/>
    <x v="2031"/>
    <s v="ELEMENTARY SCHOOL DISTRICT ACCOUNTS"/>
    <s v="GLENDALE ELEMENTARY"/>
    <x v="2645"/>
    <s v="ADJACENT WAYS"/>
    <s v="A"/>
    <s v="Y"/>
    <n v="33"/>
    <n v="620"/>
    <n v="40"/>
    <n v="327510"/>
    <n v="0"/>
    <n v="428875.73"/>
    <s v=" "/>
    <s v=" "/>
    <n v="33620040"/>
    <n v="413654.56"/>
    <n v="0"/>
    <n v="0"/>
    <n v="1.36"/>
    <n v="15222.53"/>
    <n v="567189.93000000005"/>
    <n v="0"/>
    <n v="0"/>
    <n v="423158.15"/>
    <n v="284843.95"/>
    <n v="408115.27"/>
    <n v="0"/>
    <n v="0"/>
    <n v="14796.85"/>
    <n v="20336.14"/>
    <n v="567189.93000000005"/>
    <n v="0"/>
    <n v="0"/>
    <n v="423156.79"/>
    <n v="269621.42"/>
    <n v="0"/>
    <n v="0"/>
    <n v="0"/>
    <n v="0"/>
    <n v="0"/>
  </r>
  <r>
    <s v="GLENDALE ELEMENTARY - BOND BUILDING"/>
    <n v="4016"/>
    <s v="003"/>
    <m/>
    <s v="33-630-040"/>
    <x v="5"/>
    <x v="286"/>
    <s v="040"/>
    <x v="2032"/>
    <s v="ELEMENTARY SCHOOL DISTRICT ACCOUNTS"/>
    <s v="GLENDALE ELEMENTARY"/>
    <x v="2646"/>
    <s v="BOND BUILDING"/>
    <s v="D"/>
    <s v=" "/>
    <n v="33"/>
    <n v="630"/>
    <n v="40"/>
    <n v="327610"/>
    <n v="0"/>
    <n v="2721166.23"/>
    <s v=" "/>
    <s v=" "/>
    <n v="33700040"/>
    <n v="3320093.85"/>
    <n v="0"/>
    <n v="0"/>
    <n v="1087267.42"/>
    <n v="488339.8"/>
    <n v="10030333.15"/>
    <n v="0"/>
    <n v="0"/>
    <n v="7797506.7199999997"/>
    <n v="488339.8"/>
    <n v="3386916.9"/>
    <n v="0"/>
    <n v="0"/>
    <n v="66823.05"/>
    <n v="0"/>
    <n v="10030333.15"/>
    <n v="0"/>
    <n v="0"/>
    <n v="6710239.2999999998"/>
    <n v="0"/>
    <n v="0"/>
    <n v="0"/>
    <n v="0"/>
    <n v="0"/>
    <n v="0"/>
  </r>
  <r>
    <s v="GLENDALE ELEMENTARY - BUILD AMERICA/QUALIFIED SCHOOL CON BONDS"/>
    <n v="4016"/>
    <s v="010"/>
    <m/>
    <s v="33-637-040"/>
    <x v="5"/>
    <x v="287"/>
    <s v="040"/>
    <x v="10"/>
    <s v="ELEMENTARY SCHOOL DISTRICT ACCOUNTS"/>
    <s v="GLENDALE ELEMENTARY"/>
    <x v="2647"/>
    <s v="BUILD AMER BONDS"/>
    <s v="D"/>
    <s v=" "/>
    <n v="33"/>
    <n v="637"/>
    <n v="40"/>
    <n v="327630"/>
    <n v="0"/>
    <n v="0"/>
    <s v="Y"/>
    <s v=" "/>
    <n v="33637040"/>
    <n v="0"/>
    <n v="0"/>
    <n v="0"/>
    <n v="0"/>
    <n v="0"/>
    <n v="0"/>
    <n v="0"/>
    <n v="0"/>
    <n v="0"/>
    <n v="0"/>
    <n v="0"/>
    <n v="0"/>
    <n v="0"/>
    <n v="0"/>
    <n v="0"/>
    <n v="0"/>
    <n v="0"/>
    <n v="0"/>
    <n v="0"/>
    <n v="0"/>
    <n v="0"/>
    <n v="0"/>
    <n v="0"/>
    <n v="0"/>
    <n v="0"/>
  </r>
  <r>
    <s v="GLENDALE ELEMENTARY - BUILDING RENEWAL"/>
    <n v="4016"/>
    <s v="004"/>
    <m/>
    <s v="33-690-040"/>
    <x v="5"/>
    <x v="288"/>
    <s v="040"/>
    <x v="10"/>
    <s v="ELEMENTARY SCHOOL DISTRICT ACCOUNTS"/>
    <s v="GLENDALE ELEMENTARY"/>
    <x v="2648"/>
    <s v="BUILDING RENEWA"/>
    <s v="B"/>
    <s v=" "/>
    <n v="33"/>
    <n v="690"/>
    <n v="40"/>
    <n v="327750"/>
    <n v="0"/>
    <n v="0"/>
    <s v="Y"/>
    <s v=" "/>
    <n v="33690040"/>
    <n v="0"/>
    <n v="0"/>
    <n v="0"/>
    <n v="0"/>
    <n v="0"/>
    <n v="0"/>
    <n v="0"/>
    <n v="0"/>
    <n v="0"/>
    <n v="0"/>
    <n v="0"/>
    <n v="0"/>
    <n v="0"/>
    <n v="0"/>
    <n v="0"/>
    <n v="0"/>
    <n v="0"/>
    <n v="0"/>
    <n v="0"/>
    <n v="0"/>
    <n v="0"/>
    <n v="0"/>
    <n v="0"/>
    <n v="0"/>
    <n v="0"/>
  </r>
  <r>
    <s v="GLENDALE ELEMENTARY - CAPITAL OUTLAY"/>
    <n v="4016"/>
    <s v="005"/>
    <m/>
    <s v="33-610-040"/>
    <x v="5"/>
    <x v="289"/>
    <s v="040"/>
    <x v="2033"/>
    <s v="ELEMENTARY SCHOOL DISTRICT ACCOUNTS"/>
    <s v="GLENDALE ELEMENTARY"/>
    <x v="2649"/>
    <s v="CAPITAL OUTLAY"/>
    <s v="A"/>
    <s v="Y"/>
    <n v="33"/>
    <n v="610"/>
    <n v="40"/>
    <n v="327410"/>
    <n v="0"/>
    <n v="6876936.3399999999"/>
    <s v=" "/>
    <s v=" "/>
    <n v="33610040"/>
    <n v="6918258.6900000004"/>
    <n v="0"/>
    <n v="0"/>
    <n v="51569.15"/>
    <n v="10246.799999999999"/>
    <n v="8562754.4299999997"/>
    <n v="0"/>
    <n v="972.43"/>
    <n v="1738417.14"/>
    <n v="51626.62"/>
    <n v="6976730.8600000003"/>
    <n v="0"/>
    <n v="0"/>
    <n v="70260.259999999995"/>
    <n v="11788.09"/>
    <n v="8562754.4299999997"/>
    <n v="0"/>
    <n v="972.43"/>
    <n v="1686847.99"/>
    <n v="41379.82"/>
    <n v="0"/>
    <n v="0"/>
    <n v="0"/>
    <n v="0"/>
    <n v="0"/>
  </r>
  <r>
    <s v="GLENDALE ELEMENTARY - CLASSROOM SITE FUND"/>
    <n v="4016"/>
    <s v="011"/>
    <m/>
    <s v="33-010-040"/>
    <x v="5"/>
    <x v="290"/>
    <s v="040"/>
    <x v="2034"/>
    <s v="ELEMENTARY SCHOOL DISTRICT ACCOUNTS"/>
    <s v="GLENDALE ELEMENTARY"/>
    <x v="2650"/>
    <s v="CLASSROOM SITE FUND"/>
    <s v="B"/>
    <s v="Y"/>
    <n v="33"/>
    <n v="10"/>
    <n v="40"/>
    <n v="320310"/>
    <n v="0"/>
    <n v="2665197.75"/>
    <s v=" "/>
    <s v=" "/>
    <n v="33010040"/>
    <n v="2875550.28"/>
    <n v="0"/>
    <n v="0"/>
    <n v="210352.59"/>
    <n v="0.06"/>
    <n v="1736826.63"/>
    <n v="0"/>
    <n v="2939100.3"/>
    <n v="2403349.65"/>
    <n v="392620.47"/>
    <n v="2703298.77"/>
    <n v="0"/>
    <n v="367273.94"/>
    <n v="205889.66"/>
    <n v="10867.23"/>
    <n v="1736826.63"/>
    <n v="0"/>
    <n v="2939100.3"/>
    <n v="2192997.06"/>
    <n v="392620.41"/>
    <n v="0"/>
    <n v="0"/>
    <n v="0"/>
    <n v="0"/>
    <n v="0"/>
  </r>
  <r>
    <s v="GLENDALE ELEMENTARY - CREDIT LINE BORROWING"/>
    <n v="4016"/>
    <s v="012"/>
    <m/>
    <s v="33-750-040"/>
    <x v="5"/>
    <x v="192"/>
    <s v="040"/>
    <x v="10"/>
    <s v="ELEMENTARY SCHOOL DISTRICT ACCOUNTS"/>
    <s v="GLENDALE ELEMENTARY"/>
    <x v="2651"/>
    <s v="CREDIT LINE BORROW"/>
    <s v="A"/>
    <s v="Y"/>
    <n v="33"/>
    <n v="750"/>
    <n v="40"/>
    <n v="328450"/>
    <n v="0"/>
    <n v="0"/>
    <s v=" "/>
    <s v=" "/>
    <n v="33001040"/>
    <n v="0"/>
    <n v="0"/>
    <n v="0"/>
    <n v="0"/>
    <n v="0"/>
    <n v="2675000"/>
    <n v="2880000"/>
    <n v="205000"/>
    <n v="0"/>
    <n v="0"/>
    <n v="0"/>
    <n v="0"/>
    <n v="0"/>
    <n v="0"/>
    <n v="0"/>
    <n v="2675000"/>
    <n v="2880000"/>
    <n v="205000"/>
    <n v="0"/>
    <n v="0"/>
    <n v="0"/>
    <n v="0"/>
    <n v="0"/>
    <n v="0"/>
    <n v="0"/>
  </r>
  <r>
    <s v="GLENDALE ELEMENTARY - CURRENT DEBT SERVICE"/>
    <n v="4016"/>
    <s v="013"/>
    <m/>
    <s v="33-700-040"/>
    <x v="5"/>
    <x v="291"/>
    <s v="040"/>
    <x v="2035"/>
    <s v="ELEMENTARY SCHOOL DISTRICT ACCOUNTS"/>
    <s v="GLENDALE ELEMENTARY"/>
    <x v="2652"/>
    <s v="CURRENT DEBT SERVICE"/>
    <s v="D"/>
    <s v=" "/>
    <n v="33"/>
    <n v="700"/>
    <n v="40"/>
    <n v="327810"/>
    <n v="0"/>
    <n v="1385057.02"/>
    <s v=" "/>
    <s v=" "/>
    <n v="33700040"/>
    <n v="1297584.08"/>
    <n v="0"/>
    <n v="0"/>
    <n v="106.95"/>
    <n v="87579.89"/>
    <n v="3806829.31"/>
    <n v="4147145.41"/>
    <n v="0"/>
    <n v="13355.14"/>
    <n v="1738728.26"/>
    <n v="1169400.5"/>
    <n v="0"/>
    <n v="0"/>
    <n v="0.76"/>
    <n v="128184.34"/>
    <n v="3806829.31"/>
    <n v="4147145.41"/>
    <n v="0"/>
    <n v="13248.19"/>
    <n v="1651148.37"/>
    <n v="0"/>
    <n v="0"/>
    <n v="0"/>
    <n v="0"/>
    <n v="0"/>
  </r>
  <r>
    <s v="GLENDALE ELEMENTARY - DEFCNCYS CORRECTION"/>
    <n v="4016"/>
    <s v="009"/>
    <m/>
    <s v="33-685-040"/>
    <x v="5"/>
    <x v="110"/>
    <s v="040"/>
    <x v="10"/>
    <s v="ELEMENTARY SCHOOL DISTRICT ACCOUNTS"/>
    <s v="GLENDALE ELEMENTARY"/>
    <x v="2653"/>
    <s v="DEFCNCYS CORREC"/>
    <s v="B"/>
    <s v=" "/>
    <n v="33"/>
    <n v="685"/>
    <n v="40"/>
    <n v="327730"/>
    <n v="0"/>
    <n v="0"/>
    <s v="Y"/>
    <s v=" "/>
    <n v="33685040"/>
    <n v="0"/>
    <n v="0"/>
    <n v="0"/>
    <n v="0"/>
    <n v="0"/>
    <n v="0"/>
    <n v="0"/>
    <n v="0"/>
    <n v="0"/>
    <n v="0"/>
    <n v="0"/>
    <n v="0"/>
    <n v="0"/>
    <n v="0"/>
    <n v="0"/>
    <n v="0"/>
    <n v="0"/>
    <n v="0"/>
    <n v="0"/>
    <n v="0"/>
    <n v="0"/>
    <n v="0"/>
    <n v="0"/>
    <n v="0"/>
    <n v="0"/>
  </r>
  <r>
    <s v="GLENDALE ELEMENTARY - ELEM EXPENSE CLEARING"/>
    <n v="4016"/>
    <s v="014"/>
    <m/>
    <s v="33-040-040"/>
    <x v="5"/>
    <x v="292"/>
    <s v="040"/>
    <x v="2036"/>
    <s v="ELEMENTARY SCHOOL DISTRICT ACCOUNTS"/>
    <s v="GLENDALE ELEMENTARY"/>
    <x v="2654"/>
    <s v="EL EXP CLEARING"/>
    <s v="A"/>
    <s v="Y"/>
    <n v="33"/>
    <n v="40"/>
    <n v="40"/>
    <n v="320930"/>
    <n v="0"/>
    <n v="239796.12"/>
    <s v=" "/>
    <s v=" "/>
    <n v="33001040"/>
    <n v="2514821.33"/>
    <n v="7535476.9299999997"/>
    <n v="0"/>
    <n v="2327816.71"/>
    <n v="7588268.4299999997"/>
    <n v="445034.31"/>
    <n v="83105212.040000007"/>
    <n v="0"/>
    <n v="2339555.7000000002"/>
    <n v="85239529.549999997"/>
    <n v="4187945.69"/>
    <n v="9843904.9299999997"/>
    <n v="0"/>
    <n v="702.82"/>
    <n v="8171483.3899999997"/>
    <n v="445034.31"/>
    <n v="75569735.109999999"/>
    <n v="0"/>
    <n v="11738.99"/>
    <n v="77651261.120000005"/>
    <n v="0"/>
    <n v="0"/>
    <n v="0"/>
    <n v="0"/>
    <n v="0"/>
  </r>
  <r>
    <s v="GLENDALE ELEMENTARY - FED. &amp; STATE GRANTS"/>
    <n v="4016"/>
    <s v="015"/>
    <m/>
    <s v="33-200-040"/>
    <x v="5"/>
    <x v="293"/>
    <s v="040"/>
    <x v="2037"/>
    <s v="ELEMENTARY SCHOOL DISTRICT ACCOUNTS"/>
    <s v="GLENDALE ELEMENTARY"/>
    <x v="2655"/>
    <s v="FED. &amp; STATE GRANTS"/>
    <s v="B"/>
    <s v=" "/>
    <n v="33"/>
    <n v="200"/>
    <n v="40"/>
    <n v="322010"/>
    <n v="0"/>
    <n v="-333162.53000000003"/>
    <s v=" "/>
    <s v=" "/>
    <n v="33200040"/>
    <n v="-166668.18"/>
    <n v="0"/>
    <n v="629108.54"/>
    <n v="808695.9"/>
    <n v="13093.01"/>
    <n v="-968237.08"/>
    <n v="0"/>
    <n v="8549288.5600000005"/>
    <n v="8063856.1200000001"/>
    <n v="149642.10999999999"/>
    <n v="13848.46"/>
    <n v="0"/>
    <n v="775106.33"/>
    <n v="955996.72"/>
    <n v="373.75"/>
    <n v="-968237.08"/>
    <n v="0"/>
    <n v="7920180.0199999996"/>
    <n v="7255160.2199999997"/>
    <n v="136549.1"/>
    <n v="0"/>
    <n v="0"/>
    <n v="0"/>
    <n v="0"/>
    <n v="0"/>
  </r>
  <r>
    <s v="GLENDALE ELEMENTARY - MAINTENANCE AND OPERATIONS ELEMENTARY"/>
    <n v="4016"/>
    <s v="001"/>
    <m/>
    <s v="33-001-040"/>
    <x v="5"/>
    <x v="294"/>
    <s v="040"/>
    <x v="2038"/>
    <s v="ELEMENTARY SCHOOL DISTRICT ACCOUNTS"/>
    <s v="GLENDALE ELEMENTARY"/>
    <x v="2656"/>
    <s v="MAINTNCE/OPRTNS ELEM"/>
    <s v="A"/>
    <s v="Y"/>
    <n v="33"/>
    <n v="1"/>
    <n v="40"/>
    <n v="320110"/>
    <n v="0"/>
    <n v="-7903765.3499999996"/>
    <s v=" "/>
    <s v=" "/>
    <n v="33001040"/>
    <n v="-6735315.1799999997"/>
    <n v="0"/>
    <n v="2687245.96"/>
    <n v="4853000.3600000003"/>
    <n v="997304.23"/>
    <n v="-14033419.189999999"/>
    <n v="4626.74"/>
    <n v="44161610.189999998"/>
    <n v="52339006.18"/>
    <n v="14311676.57"/>
    <n v="-5808820.8099999996"/>
    <n v="0"/>
    <n v="3121883.84"/>
    <n v="5122216.82"/>
    <n v="1073838.6100000001"/>
    <n v="-14033419.189999999"/>
    <n v="4626.74"/>
    <n v="41474364.229999997"/>
    <n v="47486005.82"/>
    <n v="13314372.34"/>
    <n v="0"/>
    <n v="0"/>
    <n v="0"/>
    <n v="0"/>
    <n v="0"/>
  </r>
  <r>
    <s v="GLENDALE ELEMENTARY - NEW SCHOOL FACILITY"/>
    <n v="4016"/>
    <s v="007"/>
    <m/>
    <s v="33-695-040"/>
    <x v="5"/>
    <x v="295"/>
    <s v="040"/>
    <x v="10"/>
    <s v="ELEMENTARY SCHOOL DISTRICT ACCOUNTS"/>
    <s v="GLENDALE ELEMENTARY"/>
    <x v="2657"/>
    <s v="NEW SCHL FACILI"/>
    <s v="B"/>
    <s v=" "/>
    <n v="33"/>
    <n v="695"/>
    <n v="40"/>
    <n v="327770"/>
    <n v="0"/>
    <n v="0"/>
    <s v="Y"/>
    <s v=" "/>
    <n v="33695040"/>
    <n v="0"/>
    <n v="0"/>
    <n v="0"/>
    <n v="0"/>
    <n v="0"/>
    <n v="0"/>
    <n v="0"/>
    <n v="0"/>
    <n v="0"/>
    <n v="0"/>
    <n v="0"/>
    <n v="0"/>
    <n v="0"/>
    <n v="0"/>
    <n v="0"/>
    <n v="0"/>
    <n v="0"/>
    <n v="0"/>
    <n v="0"/>
    <n v="0"/>
    <n v="0"/>
    <n v="0"/>
    <n v="0"/>
    <n v="0"/>
    <n v="0"/>
  </r>
  <r>
    <s v="GLENDALE ELEMENTARY - OTHER MONIES"/>
    <n v="4016"/>
    <s v="016"/>
    <m/>
    <s v="33-002-040"/>
    <x v="5"/>
    <x v="296"/>
    <s v="040"/>
    <x v="2039"/>
    <s v="ELEMENTARY SCHOOL DISTRICT ACCOUNTS"/>
    <s v="GLENDALE ELEMENTARY"/>
    <x v="2658"/>
    <s v="OTHER MONIES"/>
    <s v="B"/>
    <s v=" "/>
    <n v="33"/>
    <n v="2"/>
    <n v="40"/>
    <n v="320210"/>
    <n v="0"/>
    <n v="10755253.83"/>
    <s v=" "/>
    <s v=" "/>
    <n v="33002040"/>
    <n v="10079372.59"/>
    <n v="0"/>
    <n v="0"/>
    <n v="937987.39"/>
    <n v="1613868.63"/>
    <n v="14761045.91"/>
    <n v="0"/>
    <n v="11379602.890000001"/>
    <n v="20144891"/>
    <n v="4759496.03"/>
    <n v="10785755.91"/>
    <n v="0"/>
    <n v="1467068.44"/>
    <n v="2222630.31"/>
    <n v="49178.55"/>
    <n v="14761045.91"/>
    <n v="0"/>
    <n v="11379602.890000001"/>
    <n v="19206903.609999999"/>
    <n v="3145627.4"/>
    <n v="0"/>
    <n v="0"/>
    <n v="0"/>
    <n v="0"/>
    <n v="0"/>
  </r>
  <r>
    <s v="GLENDALE ELEMENTARY - PAYROLL CLEARING - ELEMENTARY"/>
    <n v="4016"/>
    <s v="017"/>
    <m/>
    <s v="33-030-040"/>
    <x v="5"/>
    <x v="297"/>
    <s v="040"/>
    <x v="2040"/>
    <s v="ELEMENTARY SCHOOL DISTRICT ACCOUNTS"/>
    <s v="GLENDALE ELEMENTARY"/>
    <x v="2659"/>
    <s v="PAYROLL CLEARING  EL"/>
    <s v="A"/>
    <s v="Y"/>
    <n v="33"/>
    <n v="30"/>
    <n v="40"/>
    <n v="320910"/>
    <n v="0"/>
    <n v="207148.66"/>
    <s v=" "/>
    <s v=" "/>
    <n v="33001040"/>
    <n v="70749.240000000005"/>
    <n v="161081.74"/>
    <n v="0"/>
    <n v="494.16"/>
    <n v="297975.32"/>
    <n v="173320.35"/>
    <n v="3574523.37"/>
    <n v="0"/>
    <n v="10414.32"/>
    <n v="3618766"/>
    <n v="167773.32"/>
    <n v="436338.73"/>
    <n v="0"/>
    <n v="1653.77"/>
    <n v="340968.42"/>
    <n v="173320.35"/>
    <n v="3413441.63"/>
    <n v="0"/>
    <n v="9920.16"/>
    <n v="3320790.68"/>
    <n v="0"/>
    <n v="0"/>
    <n v="0"/>
    <n v="0"/>
    <n v="0"/>
  </r>
  <r>
    <s v="GLENDALE ELEMENTARY - SCHOOL INVESTMENTS"/>
    <n v="4016"/>
    <s v="018"/>
    <m/>
    <s v="33-795-040"/>
    <x v="5"/>
    <x v="92"/>
    <s v="040"/>
    <x v="10"/>
    <s v="ELEMENTARY SCHOOL DISTRICT ACCOUNTS"/>
    <s v="GLENDALE ELEMENTARY"/>
    <x v="2660"/>
    <s v="SCHOOL INVESTMENTS"/>
    <s v="D"/>
    <s v=" "/>
    <n v="33"/>
    <n v="795"/>
    <n v="40"/>
    <n v="328780"/>
    <n v="0"/>
    <n v="0"/>
    <s v=" "/>
    <s v=" "/>
    <s v="        "/>
    <n v="0"/>
    <n v="0"/>
    <n v="0"/>
    <n v="0"/>
    <n v="0"/>
    <n v="0"/>
    <n v="0"/>
    <n v="0"/>
    <n v="0"/>
    <n v="0"/>
    <n v="0"/>
    <n v="0"/>
    <n v="0"/>
    <n v="0"/>
    <n v="0"/>
    <n v="0"/>
    <n v="0"/>
    <n v="0"/>
    <n v="0"/>
    <n v="0"/>
    <n v="0"/>
    <n v="0"/>
    <n v="0"/>
    <n v="0"/>
    <n v="0"/>
  </r>
  <r>
    <s v="GLENDALE ELEMENTARY - SOFT CAPITAL OUTLAY"/>
    <n v="4016"/>
    <s v="008"/>
    <m/>
    <s v="33-625-040"/>
    <x v="5"/>
    <x v="298"/>
    <s v="040"/>
    <x v="10"/>
    <s v="ELEMENTARY SCHOOL DISTRICT ACCOUNTS"/>
    <s v="GLENDALE ELEMENTARY"/>
    <x v="2661"/>
    <s v="SOFT CAP OUTLAY"/>
    <s v="A"/>
    <s v="Y"/>
    <n v="33"/>
    <n v="625"/>
    <n v="40"/>
    <n v="327530"/>
    <n v="0"/>
    <n v="0"/>
    <s v=" "/>
    <s v="I"/>
    <n v="33001040"/>
    <n v="0"/>
    <n v="0"/>
    <n v="0"/>
    <n v="0"/>
    <n v="0"/>
    <n v="0"/>
    <n v="0"/>
    <n v="0"/>
    <n v="0"/>
    <n v="0"/>
    <n v="0"/>
    <n v="0"/>
    <n v="0"/>
    <n v="0"/>
    <n v="0"/>
    <n v="0"/>
    <n v="0"/>
    <n v="0"/>
    <n v="0"/>
    <n v="0"/>
    <n v="0"/>
    <n v="0"/>
    <n v="0"/>
    <n v="0"/>
    <n v="0"/>
  </r>
  <r>
    <s v="GLENDALE ELEMENTARY - STUDENT ACTIVITIES"/>
    <n v="4016"/>
    <s v="019"/>
    <m/>
    <s v="33-850-040"/>
    <x v="5"/>
    <x v="299"/>
    <s v="040"/>
    <x v="2041"/>
    <s v="ELEMENTARY SCHOOL DISTRICT ACCOUNTS"/>
    <s v="GLENDALE ELEMENTARY"/>
    <x v="2662"/>
    <s v="STUDENT ACTIVITIES"/>
    <s v="B"/>
    <s v=" "/>
    <n v="33"/>
    <n v="850"/>
    <n v="40"/>
    <n v="328910"/>
    <n v="0"/>
    <n v="68787.58"/>
    <s v=" "/>
    <s v=" "/>
    <n v="33850040"/>
    <n v="72558.41"/>
    <n v="0"/>
    <n v="0"/>
    <n v="6231.88"/>
    <n v="2461.0500000000002"/>
    <n v="68491.02"/>
    <n v="0"/>
    <n v="65727.100000000006"/>
    <n v="68509.69"/>
    <n v="3079.15"/>
    <n v="65643.91"/>
    <n v="0"/>
    <n v="11524.84"/>
    <n v="4711.3900000000003"/>
    <n v="101.05"/>
    <n v="68491.02"/>
    <n v="0"/>
    <n v="65727.100000000006"/>
    <n v="62277.81"/>
    <n v="618.1"/>
    <n v="0"/>
    <n v="0"/>
    <n v="0"/>
    <n v="0"/>
    <n v="0"/>
  </r>
  <r>
    <s v="GLENDALE ELEMENTARY - TAN DEBT SERVICE"/>
    <n v="4016"/>
    <s v="006"/>
    <m/>
    <s v="33-745-040"/>
    <x v="5"/>
    <x v="300"/>
    <s v="040"/>
    <x v="10"/>
    <s v="ELEMENTARY SCHOOL DISTRICT ACCOUNTS"/>
    <s v="GLENDALE ELEMENTARY"/>
    <x v="2663"/>
    <s v="TAN DEBT SERVICE"/>
    <s v="D"/>
    <s v=" "/>
    <n v="33"/>
    <n v="745"/>
    <n v="40"/>
    <n v="328430"/>
    <n v="0"/>
    <n v="0"/>
    <s v=" "/>
    <s v=" "/>
    <n v="33745040"/>
    <n v="0"/>
    <n v="0"/>
    <n v="0"/>
    <n v="0"/>
    <n v="0"/>
    <n v="0"/>
    <n v="0"/>
    <n v="0"/>
    <n v="0"/>
    <n v="0"/>
    <n v="0"/>
    <n v="0"/>
    <n v="0"/>
    <n v="0"/>
    <n v="0"/>
    <n v="0"/>
    <n v="0"/>
    <n v="0"/>
    <n v="0"/>
    <n v="0"/>
    <n v="0"/>
    <n v="0"/>
    <n v="0"/>
    <n v="0"/>
    <n v="0"/>
  </r>
  <r>
    <s v="GLENDALE ELEMENTARY - TAN PROCEEDS"/>
    <n v="4016"/>
    <s v="020"/>
    <m/>
    <s v="33-645-040"/>
    <x v="5"/>
    <x v="301"/>
    <s v="040"/>
    <x v="10"/>
    <s v="ELEMENTARY SCHOOL DISTRICT ACCOUNTS"/>
    <s v="GLENDALE ELEMENTARY"/>
    <x v="2664"/>
    <s v="TAN PROCEEDS"/>
    <s v="A"/>
    <s v="Y"/>
    <n v="33"/>
    <n v="645"/>
    <n v="40"/>
    <n v="327710"/>
    <n v="0"/>
    <n v="0"/>
    <s v=" "/>
    <s v=" "/>
    <n v="33745040"/>
    <n v="0"/>
    <n v="0"/>
    <n v="0"/>
    <n v="0"/>
    <n v="0"/>
    <n v="0"/>
    <n v="0"/>
    <n v="0"/>
    <n v="0"/>
    <n v="0"/>
    <n v="0"/>
    <n v="0"/>
    <n v="0"/>
    <n v="0"/>
    <n v="0"/>
    <n v="0"/>
    <n v="0"/>
    <n v="0"/>
    <n v="0"/>
    <n v="0"/>
    <n v="0"/>
    <n v="0"/>
    <n v="0"/>
    <n v="0"/>
    <n v="0"/>
  </r>
  <r>
    <s v="GLENDALE ELEMENTARY - WARRANT CLEARING OTHER"/>
    <n v="4016"/>
    <s v="021"/>
    <m/>
    <s v="33-035-040"/>
    <x v="5"/>
    <x v="21"/>
    <s v="040"/>
    <x v="10"/>
    <s v="ELEMENTARY SCHOOL DISTRICT ACCOUNTS"/>
    <s v="GLENDALE ELEMENTARY"/>
    <x v="2665"/>
    <s v="WARRANT CLEAR OTHER"/>
    <s v="B"/>
    <s v=" "/>
    <n v="33"/>
    <n v="35"/>
    <n v="40"/>
    <n v="320925"/>
    <n v="0"/>
    <n v="0"/>
    <s v=" "/>
    <s v=" "/>
    <n v="33001040"/>
    <n v="0"/>
    <n v="0"/>
    <n v="0"/>
    <n v="0"/>
    <n v="0"/>
    <n v="0"/>
    <n v="0"/>
    <n v="0"/>
    <n v="0"/>
    <n v="0"/>
    <n v="0"/>
    <n v="0"/>
    <n v="0"/>
    <n v="0"/>
    <n v="0"/>
    <n v="0"/>
    <n v="0"/>
    <n v="0"/>
    <n v="0"/>
    <n v="0"/>
    <n v="0"/>
    <n v="0"/>
    <n v="0"/>
    <n v="0"/>
    <n v="0"/>
  </r>
  <r>
    <s v="HIGLEY ELEMENTARY - ADJACENT WAYS"/>
    <n v="4055"/>
    <s v="002"/>
    <m/>
    <s v="33-620-060"/>
    <x v="5"/>
    <x v="285"/>
    <s v="060"/>
    <x v="2042"/>
    <s v="ELEMENTARY SCHOOL DISTRICT ACCOUNTS"/>
    <s v="HIGLEY ELEMENTARY"/>
    <x v="2666"/>
    <s v="ADJACENT WAYS"/>
    <s v="A"/>
    <s v="Y"/>
    <n v="33"/>
    <n v="620"/>
    <n v="60"/>
    <n v="327510"/>
    <n v="0"/>
    <n v="1507658.16"/>
    <s v=" "/>
    <s v=" "/>
    <n v="33620060"/>
    <n v="1425134.82"/>
    <n v="0"/>
    <n v="0"/>
    <n v="475.76"/>
    <n v="82999.100000000006"/>
    <n v="63193.32"/>
    <n v="0"/>
    <n v="0"/>
    <n v="440645.41"/>
    <n v="1885110.25"/>
    <n v="1326653.3999999999"/>
    <n v="0"/>
    <n v="0"/>
    <n v="69.42"/>
    <n v="98550.84"/>
    <n v="63193.32"/>
    <n v="0"/>
    <n v="0"/>
    <n v="440169.65"/>
    <n v="1802111.15"/>
    <n v="0"/>
    <n v="0"/>
    <n v="0"/>
    <n v="0"/>
    <n v="0"/>
  </r>
  <r>
    <s v="HIGLEY ELEMENTARY - BOND BUILDING"/>
    <n v="4055"/>
    <s v="003"/>
    <m/>
    <s v="33-630-060"/>
    <x v="5"/>
    <x v="286"/>
    <s v="060"/>
    <x v="2043"/>
    <s v="ELEMENTARY SCHOOL DISTRICT ACCOUNTS"/>
    <s v="HIGLEY ELEMENTARY"/>
    <x v="2667"/>
    <s v="BOND BUILDING"/>
    <s v="D"/>
    <s v=" "/>
    <n v="33"/>
    <n v="630"/>
    <n v="60"/>
    <n v="327610"/>
    <n v="0"/>
    <n v="25246349.48"/>
    <s v=" "/>
    <s v=" "/>
    <n v="33700060"/>
    <n v="25989467.280000001"/>
    <n v="0"/>
    <n v="0"/>
    <n v="743117.8"/>
    <n v="0"/>
    <n v="25335288.23"/>
    <n v="25846.84"/>
    <n v="19015632.149999999"/>
    <n v="19377123.289999999"/>
    <n v="298399.23"/>
    <n v="7175070.1900000004"/>
    <n v="25846.84"/>
    <n v="19000000"/>
    <n v="159756.07"/>
    <n v="0"/>
    <n v="25335288.23"/>
    <n v="25846.84"/>
    <n v="19015632.149999999"/>
    <n v="18634005.489999998"/>
    <n v="298399.23"/>
    <n v="0"/>
    <n v="0"/>
    <n v="0"/>
    <n v="0"/>
    <n v="0"/>
  </r>
  <r>
    <s v="HIGLEY ELEMENTARY - BUILD AMERICA/QUALIFIED SCHOOL CON BONDS"/>
    <n v="4055"/>
    <s v="010"/>
    <m/>
    <s v="33-637-060"/>
    <x v="5"/>
    <x v="287"/>
    <s v="060"/>
    <x v="10"/>
    <s v="ELEMENTARY SCHOOL DISTRICT ACCOUNTS"/>
    <s v="HIGLEY ELEMENTARY"/>
    <x v="2668"/>
    <s v="BUILD AMER BONDS"/>
    <s v="D"/>
    <s v=" "/>
    <n v="33"/>
    <n v="637"/>
    <n v="60"/>
    <n v="327630"/>
    <n v="0"/>
    <n v="0"/>
    <s v="Y"/>
    <s v=" "/>
    <n v="33637060"/>
    <n v="0"/>
    <n v="0"/>
    <n v="0"/>
    <n v="0"/>
    <n v="0"/>
    <n v="0"/>
    <n v="0"/>
    <n v="0"/>
    <n v="0"/>
    <n v="0"/>
    <n v="0"/>
    <n v="0"/>
    <n v="0"/>
    <n v="0"/>
    <n v="0"/>
    <n v="0"/>
    <n v="0"/>
    <n v="0"/>
    <n v="0"/>
    <n v="0"/>
    <n v="0"/>
    <n v="0"/>
    <n v="0"/>
    <n v="0"/>
    <n v="0"/>
  </r>
  <r>
    <s v="HIGLEY ELEMENTARY - BUILDING RENEWAL"/>
    <n v="4055"/>
    <s v="004"/>
    <m/>
    <s v="33-690-060"/>
    <x v="5"/>
    <x v="288"/>
    <s v="060"/>
    <x v="2044"/>
    <s v="ELEMENTARY SCHOOL DISTRICT ACCOUNTS"/>
    <s v="HIGLEY ELEMENTARY"/>
    <x v="2669"/>
    <s v="BUILDING RENEWA"/>
    <s v="B"/>
    <s v=" "/>
    <n v="33"/>
    <n v="690"/>
    <n v="60"/>
    <n v="327750"/>
    <n v="0"/>
    <n v="7921.52"/>
    <s v="Y"/>
    <s v=" "/>
    <n v="33690060"/>
    <n v="7921.52"/>
    <n v="0"/>
    <n v="0"/>
    <n v="0"/>
    <n v="0"/>
    <n v="6.84"/>
    <n v="0"/>
    <n v="152310.09"/>
    <n v="144512.64000000001"/>
    <n v="117.23"/>
    <n v="7909.46"/>
    <n v="0"/>
    <n v="0"/>
    <n v="0"/>
    <n v="12.06"/>
    <n v="6.84"/>
    <n v="0"/>
    <n v="152310.09"/>
    <n v="144512.64000000001"/>
    <n v="117.23"/>
    <n v="0"/>
    <n v="0"/>
    <n v="0"/>
    <n v="0"/>
    <n v="0"/>
  </r>
  <r>
    <s v="HIGLEY ELEMENTARY - CAPITAL OUTLAY"/>
    <n v="4055"/>
    <s v="005"/>
    <m/>
    <s v="33-610-060"/>
    <x v="5"/>
    <x v="289"/>
    <s v="060"/>
    <x v="2045"/>
    <s v="ELEMENTARY SCHOOL DISTRICT ACCOUNTS"/>
    <s v="HIGLEY ELEMENTARY"/>
    <x v="2670"/>
    <s v="CAPITAL OUTLAY"/>
    <s v="A"/>
    <s v="Y"/>
    <n v="33"/>
    <n v="610"/>
    <n v="60"/>
    <n v="327410"/>
    <n v="0"/>
    <n v="591146.41"/>
    <s v=" "/>
    <s v=" "/>
    <n v="33610060"/>
    <n v="413887.07"/>
    <n v="0"/>
    <n v="0"/>
    <n v="5979.07"/>
    <n v="183238.41"/>
    <n v="-950975.34"/>
    <n v="0"/>
    <n v="12216.3"/>
    <n v="4061320.4"/>
    <n v="5591225.8499999996"/>
    <n v="1048845.82"/>
    <n v="0"/>
    <n v="632.44000000000005"/>
    <n v="833301.53"/>
    <n v="197710.34"/>
    <n v="-950975.34"/>
    <n v="0"/>
    <n v="12216.3"/>
    <n v="4055341.33"/>
    <n v="5407987.4400000004"/>
    <n v="0"/>
    <n v="0"/>
    <n v="0"/>
    <n v="0"/>
    <n v="0"/>
  </r>
  <r>
    <s v="HIGLEY ELEMENTARY - CLASSROOM SITE FUND"/>
    <n v="4055"/>
    <s v="011"/>
    <m/>
    <s v="33-010-060"/>
    <x v="5"/>
    <x v="290"/>
    <s v="060"/>
    <x v="2046"/>
    <s v="ELEMENTARY SCHOOL DISTRICT ACCOUNTS"/>
    <s v="HIGLEY ELEMENTARY"/>
    <x v="2671"/>
    <s v="CLASSROOM SITE FUND"/>
    <s v="B"/>
    <s v="Y"/>
    <n v="33"/>
    <n v="10"/>
    <n v="60"/>
    <n v="320310"/>
    <n v="0"/>
    <n v="2050450.76"/>
    <s v=" "/>
    <s v=" "/>
    <n v="33010060"/>
    <n v="2090738.15"/>
    <n v="0"/>
    <n v="0"/>
    <n v="40287.39"/>
    <n v="0"/>
    <n v="424833.65"/>
    <n v="0"/>
    <n v="2529798.08"/>
    <n v="1156291.4099999999"/>
    <n v="252110.44"/>
    <n v="1815172.55"/>
    <n v="0"/>
    <n v="315208.02"/>
    <n v="42019.39"/>
    <n v="2376.9699999999998"/>
    <n v="424833.65"/>
    <n v="0"/>
    <n v="2529798.08"/>
    <n v="1116004.02"/>
    <n v="252110.44"/>
    <n v="0"/>
    <n v="0"/>
    <n v="0"/>
    <n v="0"/>
    <n v="0"/>
  </r>
  <r>
    <s v="HIGLEY ELEMENTARY - CREDIT LINE BORROWING"/>
    <n v="4055"/>
    <s v="012"/>
    <m/>
    <s v="33-750-060"/>
    <x v="5"/>
    <x v="192"/>
    <s v="060"/>
    <x v="10"/>
    <s v="ELEMENTARY SCHOOL DISTRICT ACCOUNTS"/>
    <s v="HIGLEY ELEMENTARY"/>
    <x v="2672"/>
    <s v="CREDIT LINE BORROW"/>
    <s v="A"/>
    <s v="Y"/>
    <n v="33"/>
    <n v="750"/>
    <n v="60"/>
    <n v="328450"/>
    <n v="0"/>
    <n v="0"/>
    <s v=" "/>
    <s v=" "/>
    <n v="33001060"/>
    <n v="0"/>
    <n v="0"/>
    <n v="0"/>
    <n v="0"/>
    <n v="0"/>
    <n v="7675000"/>
    <n v="7800000"/>
    <n v="125000"/>
    <n v="0"/>
    <n v="0"/>
    <n v="0"/>
    <n v="0"/>
    <n v="0"/>
    <n v="0"/>
    <n v="0"/>
    <n v="7675000"/>
    <n v="7800000"/>
    <n v="125000"/>
    <n v="0"/>
    <n v="0"/>
    <n v="0"/>
    <n v="0"/>
    <n v="0"/>
    <n v="0"/>
    <n v="0"/>
  </r>
  <r>
    <s v="HIGLEY ELEMENTARY - CURRENT DEBT SERVICE"/>
    <n v="4055"/>
    <s v="013"/>
    <m/>
    <s v="33-700-060"/>
    <x v="5"/>
    <x v="291"/>
    <s v="060"/>
    <x v="2047"/>
    <s v="ELEMENTARY SCHOOL DISTRICT ACCOUNTS"/>
    <s v="HIGLEY ELEMENTARY"/>
    <x v="2673"/>
    <s v="CURRENT DEBT SERVICE"/>
    <s v="D"/>
    <s v=" "/>
    <n v="33"/>
    <n v="700"/>
    <n v="60"/>
    <n v="327810"/>
    <n v="0"/>
    <n v="4214528.84"/>
    <s v=" "/>
    <s v=" "/>
    <n v="33700060"/>
    <n v="4015420.2"/>
    <n v="0"/>
    <n v="0"/>
    <n v="542"/>
    <n v="199650.64"/>
    <n v="4850927.57"/>
    <n v="47748408.950000003"/>
    <n v="42344773.509999998"/>
    <n v="23953.87"/>
    <n v="4791190.58"/>
    <n v="3614402.5600000001"/>
    <n v="42205420.079999998"/>
    <n v="42344773.509999998"/>
    <n v="66.81"/>
    <n v="261731.02"/>
    <n v="4850927.57"/>
    <n v="47748408.950000003"/>
    <n v="42344773.509999998"/>
    <n v="23411.87"/>
    <n v="4591539.9400000004"/>
    <n v="0"/>
    <n v="0"/>
    <n v="0"/>
    <n v="0"/>
    <n v="0"/>
  </r>
  <r>
    <s v="HIGLEY ELEMENTARY - DEFCNCYS CORRECTION"/>
    <n v="4055"/>
    <s v="009"/>
    <m/>
    <s v="33-685-060"/>
    <x v="5"/>
    <x v="110"/>
    <s v="060"/>
    <x v="10"/>
    <s v="ELEMENTARY SCHOOL DISTRICT ACCOUNTS"/>
    <s v="HIGLEY ELEMENTARY"/>
    <x v="2674"/>
    <s v="DEFCNCYS CORREC"/>
    <s v="B"/>
    <s v=" "/>
    <n v="33"/>
    <n v="685"/>
    <n v="60"/>
    <n v="327730"/>
    <n v="0"/>
    <n v="0"/>
    <s v="Y"/>
    <s v=" "/>
    <n v="33685060"/>
    <n v="0"/>
    <n v="0"/>
    <n v="0"/>
    <n v="0"/>
    <n v="0"/>
    <n v="0"/>
    <n v="0"/>
    <n v="0"/>
    <n v="0"/>
    <n v="0"/>
    <n v="0"/>
    <n v="0"/>
    <n v="0"/>
    <n v="0"/>
    <n v="0"/>
    <n v="0"/>
    <n v="0"/>
    <n v="0"/>
    <n v="0"/>
    <n v="0"/>
    <n v="0"/>
    <n v="0"/>
    <n v="0"/>
    <n v="0"/>
    <n v="0"/>
  </r>
  <r>
    <s v="HIGLEY ELEMENTARY - ELEM EXPENSE CLEARING"/>
    <n v="4055"/>
    <s v="014"/>
    <m/>
    <s v="33-040-060"/>
    <x v="5"/>
    <x v="292"/>
    <s v="060"/>
    <x v="2048"/>
    <s v="ELEMENTARY SCHOOL DISTRICT ACCOUNTS"/>
    <s v="HIGLEY ELEMENTARY"/>
    <x v="2675"/>
    <s v="EL EXP CLEARING"/>
    <s v="A"/>
    <s v="Y"/>
    <n v="33"/>
    <n v="40"/>
    <n v="60"/>
    <n v="320930"/>
    <n v="0"/>
    <n v="987240.49"/>
    <s v=" "/>
    <s v=" "/>
    <n v="33001060"/>
    <n v="838905.47"/>
    <n v="5032966.74"/>
    <n v="0"/>
    <n v="0"/>
    <n v="5181301.76"/>
    <n v="880654.19"/>
    <n v="80040738.890000001"/>
    <n v="0"/>
    <n v="1478922.05"/>
    <n v="81626247.239999995"/>
    <n v="818411.8"/>
    <n v="7021262.9800000004"/>
    <n v="0"/>
    <n v="553047.67000000004"/>
    <n v="7594804.3200000003"/>
    <n v="880654.19"/>
    <n v="75007772.150000006"/>
    <n v="0"/>
    <n v="1478922.05"/>
    <n v="76444945.480000004"/>
    <n v="0"/>
    <n v="0"/>
    <n v="0"/>
    <n v="0"/>
    <n v="0"/>
  </r>
  <r>
    <s v="HIGLEY ELEMENTARY - FED. &amp; STATE GRANTS"/>
    <n v="4055"/>
    <s v="015"/>
    <m/>
    <s v="33-200-060"/>
    <x v="5"/>
    <x v="293"/>
    <s v="060"/>
    <x v="2049"/>
    <s v="ELEMENTARY SCHOOL DISTRICT ACCOUNTS"/>
    <s v="HIGLEY ELEMENTARY"/>
    <x v="2676"/>
    <s v="FED. &amp; STATE GRANTS"/>
    <s v="B"/>
    <s v=" "/>
    <n v="33"/>
    <n v="200"/>
    <n v="60"/>
    <n v="322010"/>
    <n v="0"/>
    <n v="466300.43"/>
    <s v=" "/>
    <s v=" "/>
    <n v="33200060"/>
    <n v="419103.12"/>
    <n v="0"/>
    <n v="234189.37"/>
    <n v="186992.06"/>
    <n v="0"/>
    <n v="219066.7"/>
    <n v="0"/>
    <n v="2912202.9"/>
    <n v="3188543.71"/>
    <n v="523574.54"/>
    <n v="350884.43"/>
    <n v="0"/>
    <n v="146343.29999999999"/>
    <n v="143856.32000000001"/>
    <n v="65731.710000000006"/>
    <n v="219066.7"/>
    <n v="0"/>
    <n v="2678013.5299999998"/>
    <n v="3001551.65"/>
    <n v="523574.54"/>
    <n v="0"/>
    <n v="0"/>
    <n v="0"/>
    <n v="0"/>
    <n v="0"/>
  </r>
  <r>
    <s v="HIGLEY ELEMENTARY - MAINTENANCE AND OPERATIONS ELEMENTARY"/>
    <n v="4055"/>
    <s v="001"/>
    <m/>
    <s v="33-001-060"/>
    <x v="5"/>
    <x v="294"/>
    <s v="060"/>
    <x v="2050"/>
    <s v="ELEMENTARY SCHOOL DISTRICT ACCOUNTS"/>
    <s v="HIGLEY ELEMENTARY"/>
    <x v="2677"/>
    <s v="MAINTNCE/OPRTNS ELEM"/>
    <s v="A"/>
    <s v="Y"/>
    <n v="33"/>
    <n v="1"/>
    <n v="60"/>
    <n v="320110"/>
    <n v="0"/>
    <n v="-5700591.8799999999"/>
    <s v=" "/>
    <s v=" "/>
    <n v="33001060"/>
    <n v="-4983430.68"/>
    <n v="0"/>
    <n v="1631733.66"/>
    <n v="3898370.45"/>
    <n v="1549475.59"/>
    <n v="-8122697.6399999997"/>
    <n v="11670.28"/>
    <n v="26189846"/>
    <n v="47803111.890000001"/>
    <n v="24047041.93"/>
    <n v="-4141437.11"/>
    <n v="0"/>
    <n v="1661518.6"/>
    <n v="4383765.17"/>
    <n v="1880253"/>
    <n v="-8122697.6399999997"/>
    <n v="11670.28"/>
    <n v="24558112.34"/>
    <n v="43904741.439999998"/>
    <n v="22497566.34"/>
    <n v="0"/>
    <n v="0"/>
    <n v="0"/>
    <n v="0"/>
    <n v="0"/>
  </r>
  <r>
    <s v="HIGLEY ELEMENTARY - NEW SCHOOL FACILITY"/>
    <n v="4055"/>
    <s v="007"/>
    <m/>
    <s v="33-695-060"/>
    <x v="5"/>
    <x v="295"/>
    <s v="060"/>
    <x v="2051"/>
    <s v="ELEMENTARY SCHOOL DISTRICT ACCOUNTS"/>
    <s v="HIGLEY ELEMENTARY"/>
    <x v="2678"/>
    <s v="NEW SCHL FACILI"/>
    <s v="B"/>
    <s v=" "/>
    <n v="33"/>
    <n v="695"/>
    <n v="60"/>
    <n v="327770"/>
    <n v="0"/>
    <n v="23379.48"/>
    <s v="Y"/>
    <s v=" "/>
    <n v="33695060"/>
    <n v="23379.48"/>
    <n v="0"/>
    <n v="0"/>
    <n v="0"/>
    <n v="0"/>
    <n v="23296.59"/>
    <n v="0"/>
    <n v="0"/>
    <n v="29.4"/>
    <n v="112.29"/>
    <n v="23343.87"/>
    <n v="0"/>
    <n v="0"/>
    <n v="0"/>
    <n v="35.61"/>
    <n v="23296.59"/>
    <n v="0"/>
    <n v="0"/>
    <n v="29.4"/>
    <n v="112.29"/>
    <n v="0"/>
    <n v="0"/>
    <n v="0"/>
    <n v="0"/>
    <n v="0"/>
  </r>
  <r>
    <s v="HIGLEY ELEMENTARY - OTHER MONIES"/>
    <n v="4055"/>
    <s v="016"/>
    <m/>
    <s v="33-002-060"/>
    <x v="5"/>
    <x v="296"/>
    <s v="060"/>
    <x v="2052"/>
    <s v="ELEMENTARY SCHOOL DISTRICT ACCOUNTS"/>
    <s v="HIGLEY ELEMENTARY"/>
    <x v="2679"/>
    <s v="OTHER MONIES"/>
    <s v="B"/>
    <s v=" "/>
    <n v="33"/>
    <n v="2"/>
    <n v="60"/>
    <n v="320210"/>
    <n v="0"/>
    <n v="5754019.6200000001"/>
    <s v=" "/>
    <s v=" "/>
    <n v="33002060"/>
    <n v="6093693.4199999999"/>
    <n v="0"/>
    <n v="108486.16"/>
    <n v="448159.96"/>
    <n v="0"/>
    <n v="4063109.01"/>
    <n v="0"/>
    <n v="13471289.98"/>
    <n v="14088887.140000001"/>
    <n v="2308507.77"/>
    <n v="4481894"/>
    <n v="0"/>
    <n v="3343530.26"/>
    <n v="2271216.29"/>
    <n v="539485.44999999995"/>
    <n v="4063109.01"/>
    <n v="0"/>
    <n v="13362803.82"/>
    <n v="13640727.18"/>
    <n v="2308507.77"/>
    <n v="0"/>
    <n v="0"/>
    <n v="0"/>
    <n v="0"/>
    <n v="0"/>
  </r>
  <r>
    <s v="HIGLEY ELEMENTARY - PAYROLL CLEARING - ELEMENTARY"/>
    <n v="4055"/>
    <s v="017"/>
    <m/>
    <s v="33-030-060"/>
    <x v="5"/>
    <x v="297"/>
    <s v="060"/>
    <x v="2053"/>
    <s v="ELEMENTARY SCHOOL DISTRICT ACCOUNTS"/>
    <s v="HIGLEY ELEMENTARY"/>
    <x v="2680"/>
    <s v="PAYROLL CLEARING  EL"/>
    <s v="A"/>
    <s v="Y"/>
    <n v="33"/>
    <n v="30"/>
    <n v="60"/>
    <n v="320910"/>
    <n v="0"/>
    <n v="55260.73"/>
    <s v=" "/>
    <s v=" "/>
    <n v="33001060"/>
    <n v="37749.69"/>
    <n v="121769.59"/>
    <n v="0"/>
    <n v="0"/>
    <n v="139280.63"/>
    <n v="194183"/>
    <n v="1823421.95"/>
    <n v="0"/>
    <n v="164894.15"/>
    <n v="1849393.83"/>
    <n v="48706.15"/>
    <n v="172170.44"/>
    <n v="0"/>
    <n v="1.99"/>
    <n v="161215.97"/>
    <n v="194183"/>
    <n v="1701652.36"/>
    <n v="0"/>
    <n v="164894.15"/>
    <n v="1710113.2"/>
    <n v="0"/>
    <n v="0"/>
    <n v="0"/>
    <n v="0"/>
    <n v="0"/>
  </r>
  <r>
    <s v="HIGLEY ELEMENTARY - SCHOOL INVESTMENTS"/>
    <n v="4055"/>
    <s v="018"/>
    <m/>
    <s v="33-795-060"/>
    <x v="5"/>
    <x v="92"/>
    <s v="060"/>
    <x v="10"/>
    <s v="ELEMENTARY SCHOOL DISTRICT ACCOUNTS"/>
    <s v="HIGLEY ELEMENTARY"/>
    <x v="2681"/>
    <s v="SCHOOL INVESTMENTS"/>
    <s v="D"/>
    <s v=" "/>
    <n v="33"/>
    <n v="795"/>
    <n v="60"/>
    <n v="328780"/>
    <n v="0"/>
    <n v="0"/>
    <s v=" "/>
    <s v=" "/>
    <s v="        "/>
    <n v="0"/>
    <n v="0"/>
    <n v="0"/>
    <n v="0"/>
    <n v="0"/>
    <n v="0"/>
    <n v="0"/>
    <n v="0"/>
    <n v="0"/>
    <n v="0"/>
    <n v="0"/>
    <n v="0"/>
    <n v="0"/>
    <n v="0"/>
    <n v="0"/>
    <n v="0"/>
    <n v="0"/>
    <n v="0"/>
    <n v="0"/>
    <n v="0"/>
    <n v="0"/>
    <n v="0"/>
    <n v="0"/>
    <n v="0"/>
    <n v="0"/>
  </r>
  <r>
    <s v="HIGLEY ELEMENTARY - SOFT CAPITAL OUTLAY"/>
    <n v="4055"/>
    <s v="008"/>
    <m/>
    <s v="33-625-060"/>
    <x v="5"/>
    <x v="298"/>
    <s v="060"/>
    <x v="10"/>
    <s v="ELEMENTARY SCHOOL DISTRICT ACCOUNTS"/>
    <s v="HIGLEY ELEMENTARY"/>
    <x v="2682"/>
    <s v="SOFT CAP OUTLAY"/>
    <s v="A"/>
    <s v="Y"/>
    <n v="33"/>
    <n v="625"/>
    <n v="60"/>
    <n v="327530"/>
    <n v="0"/>
    <n v="0"/>
    <s v=" "/>
    <s v="I"/>
    <n v="33001060"/>
    <n v="0"/>
    <n v="0"/>
    <n v="0"/>
    <n v="0"/>
    <n v="0"/>
    <n v="0"/>
    <n v="0"/>
    <n v="0"/>
    <n v="0"/>
    <n v="0"/>
    <n v="0"/>
    <n v="0"/>
    <n v="0"/>
    <n v="0"/>
    <n v="0"/>
    <n v="0"/>
    <n v="0"/>
    <n v="0"/>
    <n v="0"/>
    <n v="0"/>
    <n v="0"/>
    <n v="0"/>
    <n v="0"/>
    <n v="0"/>
    <n v="0"/>
  </r>
  <r>
    <s v="HIGLEY ELEMENTARY - STUDENT ACTIVITIES"/>
    <n v="4055"/>
    <s v="019"/>
    <m/>
    <s v="33-850-060"/>
    <x v="5"/>
    <x v="299"/>
    <s v="060"/>
    <x v="10"/>
    <s v="ELEMENTARY SCHOOL DISTRICT ACCOUNTS"/>
    <s v="HIGLEY ELEMENTARY"/>
    <x v="2683"/>
    <s v="STUDENT ACTIVITIES"/>
    <s v="B"/>
    <s v=" "/>
    <n v="33"/>
    <n v="850"/>
    <n v="60"/>
    <n v="328910"/>
    <n v="0"/>
    <n v="0"/>
    <s v=" "/>
    <s v=" "/>
    <n v="33850060"/>
    <n v="0"/>
    <n v="0"/>
    <n v="0"/>
    <n v="0"/>
    <n v="0"/>
    <n v="0"/>
    <n v="0"/>
    <n v="0"/>
    <n v="0"/>
    <n v="0"/>
    <n v="0"/>
    <n v="0"/>
    <n v="0"/>
    <n v="0"/>
    <n v="0"/>
    <n v="0"/>
    <n v="0"/>
    <n v="0"/>
    <n v="0"/>
    <n v="0"/>
    <n v="0"/>
    <n v="0"/>
    <n v="0"/>
    <n v="0"/>
    <n v="0"/>
  </r>
  <r>
    <s v="HIGLEY ELEMENTARY - TAN DEBT SERVICE"/>
    <n v="4055"/>
    <s v="006"/>
    <m/>
    <s v="33-745-060"/>
    <x v="5"/>
    <x v="300"/>
    <s v="060"/>
    <x v="2054"/>
    <s v="ELEMENTARY SCHOOL DISTRICT ACCOUNTS"/>
    <s v="HIGLEY ELEMENTARY"/>
    <x v="2684"/>
    <s v="TAN DEBT SERVICE"/>
    <s v="D"/>
    <s v=" "/>
    <n v="33"/>
    <n v="745"/>
    <n v="60"/>
    <n v="328430"/>
    <n v="0"/>
    <n v="18735.54"/>
    <s v=" "/>
    <s v=" "/>
    <n v="33745060"/>
    <n v="18735.54"/>
    <n v="0"/>
    <n v="0"/>
    <n v="0"/>
    <n v="0"/>
    <n v="7550067.1900000004"/>
    <n v="7546800"/>
    <n v="0"/>
    <n v="11118.76"/>
    <n v="26587.11"/>
    <n v="11975.63"/>
    <n v="0"/>
    <n v="0"/>
    <n v="0"/>
    <n v="6759.91"/>
    <n v="7550067.1900000004"/>
    <n v="7546800"/>
    <n v="0"/>
    <n v="11118.76"/>
    <n v="26587.11"/>
    <n v="0"/>
    <n v="0"/>
    <n v="0"/>
    <n v="0"/>
    <n v="0"/>
  </r>
  <r>
    <s v="HIGLEY ELEMENTARY - TAN PROCEEDS"/>
    <n v="4055"/>
    <s v="020"/>
    <m/>
    <s v="33-645-060"/>
    <x v="5"/>
    <x v="301"/>
    <s v="060"/>
    <x v="2055"/>
    <s v="ELEMENTARY SCHOOL DISTRICT ACCOUNTS"/>
    <s v="HIGLEY ELEMENTARY"/>
    <x v="2685"/>
    <s v="TAN PROCEEDS"/>
    <s v="A"/>
    <s v="Y"/>
    <n v="33"/>
    <n v="645"/>
    <n v="60"/>
    <n v="327710"/>
    <n v="0"/>
    <n v="1578000"/>
    <s v=" "/>
    <s v=" "/>
    <n v="33745060"/>
    <n v="2305000"/>
    <n v="0"/>
    <n v="0"/>
    <n v="727000"/>
    <n v="0"/>
    <n v="0"/>
    <n v="0"/>
    <n v="7000000"/>
    <n v="5479000"/>
    <n v="57000"/>
    <n v="3244000"/>
    <n v="0"/>
    <n v="0"/>
    <n v="939000"/>
    <n v="0"/>
    <n v="0"/>
    <n v="0"/>
    <n v="7000000"/>
    <n v="4752000"/>
    <n v="57000"/>
    <n v="0"/>
    <n v="0"/>
    <n v="0"/>
    <n v="0"/>
    <n v="0"/>
  </r>
  <r>
    <s v="HIGLEY ELEMENTARY - WARRANT CLEARING OTHER"/>
    <n v="4055"/>
    <s v="021"/>
    <m/>
    <s v="33-035-060"/>
    <x v="5"/>
    <x v="21"/>
    <s v="060"/>
    <x v="10"/>
    <s v="ELEMENTARY SCHOOL DISTRICT ACCOUNTS"/>
    <s v="HIGLEY ELEMENTARY"/>
    <x v="2686"/>
    <s v="WARRANT CLEAR OTHER"/>
    <s v="B"/>
    <s v=" "/>
    <n v="33"/>
    <n v="35"/>
    <n v="60"/>
    <n v="320925"/>
    <n v="0"/>
    <n v="0"/>
    <s v=" "/>
    <s v=" "/>
    <n v="33001060"/>
    <n v="0"/>
    <n v="0"/>
    <n v="0"/>
    <n v="0"/>
    <n v="0"/>
    <n v="0"/>
    <n v="0"/>
    <n v="0"/>
    <n v="0"/>
    <n v="0"/>
    <n v="0"/>
    <n v="0"/>
    <n v="0"/>
    <n v="0"/>
    <n v="0"/>
    <n v="0"/>
    <n v="0"/>
    <n v="0"/>
    <n v="0"/>
    <n v="0"/>
    <n v="0"/>
    <n v="0"/>
    <n v="0"/>
    <n v="0"/>
    <n v="0"/>
  </r>
  <r>
    <s v="ISAAC ELEMENTARY - ADJACENT WAYS"/>
    <n v="4017"/>
    <s v="002"/>
    <m/>
    <s v="33-620-005"/>
    <x v="5"/>
    <x v="285"/>
    <s v="005"/>
    <x v="2056"/>
    <s v="ELEMENTARY SCHOOL DISTRICT ACCOUNTS"/>
    <s v="ISAAC ELEMENTARY"/>
    <x v="2687"/>
    <s v="ADJACENT WAYS"/>
    <s v="A"/>
    <s v="Y"/>
    <n v="33"/>
    <n v="620"/>
    <n v="5"/>
    <n v="327510"/>
    <n v="0"/>
    <n v="438602.18"/>
    <s v=" "/>
    <s v=" "/>
    <n v="33620005"/>
    <n v="438865.3"/>
    <n v="0"/>
    <n v="0"/>
    <n v="265.35000000000002"/>
    <n v="2.23"/>
    <n v="478451.47"/>
    <n v="0"/>
    <n v="0"/>
    <n v="42146.11"/>
    <n v="2296.8200000000002"/>
    <n v="438191.22"/>
    <n v="0"/>
    <n v="0"/>
    <n v="0"/>
    <n v="674.08"/>
    <n v="478451.47"/>
    <n v="0"/>
    <n v="0"/>
    <n v="41880.76"/>
    <n v="2294.59"/>
    <n v="0"/>
    <n v="0"/>
    <n v="0"/>
    <n v="0"/>
    <n v="0"/>
  </r>
  <r>
    <s v="ISAAC ELEMENTARY - BOND BUILDING"/>
    <n v="4017"/>
    <s v="003"/>
    <m/>
    <s v="33-630-005"/>
    <x v="5"/>
    <x v="286"/>
    <s v="005"/>
    <x v="10"/>
    <s v="ELEMENTARY SCHOOL DISTRICT ACCOUNTS"/>
    <s v="ISAAC ELEMENTARY"/>
    <x v="2688"/>
    <s v="BOND BUILDING"/>
    <s v="D"/>
    <s v=" "/>
    <n v="33"/>
    <n v="630"/>
    <n v="5"/>
    <n v="327610"/>
    <n v="0"/>
    <n v="0"/>
    <s v=" "/>
    <s v=" "/>
    <n v="33700005"/>
    <n v="0"/>
    <n v="0"/>
    <n v="0"/>
    <n v="0"/>
    <n v="0"/>
    <n v="0"/>
    <n v="0"/>
    <n v="0"/>
    <n v="0"/>
    <n v="0"/>
    <n v="0"/>
    <n v="0"/>
    <n v="0"/>
    <n v="0"/>
    <n v="0"/>
    <n v="0"/>
    <n v="0"/>
    <n v="0"/>
    <n v="0"/>
    <n v="0"/>
    <n v="0"/>
    <n v="0"/>
    <n v="0"/>
    <n v="0"/>
    <n v="0"/>
  </r>
  <r>
    <s v="ISAAC ELEMENTARY - BUILD AMERICA/QUALIFIED SCHOOL CON BONDS"/>
    <n v="4017"/>
    <s v="010"/>
    <m/>
    <s v="33-637-005"/>
    <x v="5"/>
    <x v="287"/>
    <s v="005"/>
    <x v="10"/>
    <s v="ELEMENTARY SCHOOL DISTRICT ACCOUNTS"/>
    <s v="ISAAC ELEMENTARY"/>
    <x v="2689"/>
    <s v="BUILD AMER BONDS"/>
    <s v="D"/>
    <s v=" "/>
    <n v="33"/>
    <n v="637"/>
    <n v="5"/>
    <n v="327630"/>
    <n v="0"/>
    <n v="0"/>
    <s v="Y"/>
    <s v=" "/>
    <n v="33637005"/>
    <n v="0"/>
    <n v="0"/>
    <n v="0"/>
    <n v="0"/>
    <n v="0"/>
    <n v="0"/>
    <n v="0"/>
    <n v="0"/>
    <n v="0"/>
    <n v="0"/>
    <n v="0"/>
    <n v="0"/>
    <n v="0"/>
    <n v="0"/>
    <n v="0"/>
    <n v="0"/>
    <n v="0"/>
    <n v="0"/>
    <n v="0"/>
    <n v="0"/>
    <n v="0"/>
    <n v="0"/>
    <n v="0"/>
    <n v="0"/>
    <n v="0"/>
  </r>
  <r>
    <s v="ISAAC ELEMENTARY - BUILDING RENEWAL"/>
    <n v="4017"/>
    <s v="004"/>
    <m/>
    <s v="33-690-005"/>
    <x v="5"/>
    <x v="288"/>
    <s v="005"/>
    <x v="2057"/>
    <s v="ELEMENTARY SCHOOL DISTRICT ACCOUNTS"/>
    <s v="ISAAC ELEMENTARY"/>
    <x v="2690"/>
    <s v="BUILDING RENEWA"/>
    <s v="B"/>
    <s v=" "/>
    <n v="33"/>
    <n v="690"/>
    <n v="5"/>
    <n v="327750"/>
    <n v="0"/>
    <n v="13351.67"/>
    <s v="Y"/>
    <s v=" "/>
    <n v="33690005"/>
    <n v="13351.67"/>
    <n v="0"/>
    <n v="0"/>
    <n v="0"/>
    <n v="0"/>
    <n v="13304.33"/>
    <n v="0"/>
    <n v="0"/>
    <n v="16.8"/>
    <n v="64.14"/>
    <n v="13331.33"/>
    <n v="0"/>
    <n v="0"/>
    <n v="0"/>
    <n v="20.34"/>
    <n v="13304.33"/>
    <n v="0"/>
    <n v="0"/>
    <n v="16.8"/>
    <n v="64.14"/>
    <n v="0"/>
    <n v="0"/>
    <n v="0"/>
    <n v="0"/>
    <n v="0"/>
  </r>
  <r>
    <s v="ISAAC ELEMENTARY - CAPITAL OUTLAY"/>
    <n v="4017"/>
    <s v="005"/>
    <m/>
    <s v="33-610-005"/>
    <x v="5"/>
    <x v="289"/>
    <s v="005"/>
    <x v="2058"/>
    <s v="ELEMENTARY SCHOOL DISTRICT ACCOUNTS"/>
    <s v="ISAAC ELEMENTARY"/>
    <x v="2691"/>
    <s v="CAPITAL OUTLAY"/>
    <s v="A"/>
    <s v="Y"/>
    <n v="33"/>
    <n v="610"/>
    <n v="5"/>
    <n v="327410"/>
    <n v="0"/>
    <n v="4964255.3899999997"/>
    <s v=" "/>
    <s v=" "/>
    <n v="33610005"/>
    <n v="4982848.28"/>
    <n v="0"/>
    <n v="0"/>
    <n v="18592.89"/>
    <n v="0"/>
    <n v="7743739.2800000003"/>
    <n v="0"/>
    <n v="671.68"/>
    <n v="2899130.65"/>
    <n v="118975.08"/>
    <n v="5184721.71"/>
    <n v="0"/>
    <n v="0"/>
    <n v="209976.18"/>
    <n v="8102.75"/>
    <n v="7743739.2800000003"/>
    <n v="0"/>
    <n v="671.68"/>
    <n v="2880537.76"/>
    <n v="118975.08"/>
    <n v="0"/>
    <n v="0"/>
    <n v="0"/>
    <n v="0"/>
    <n v="0"/>
  </r>
  <r>
    <s v="ISAAC ELEMENTARY - CLASSROOM SITE FUND"/>
    <n v="4017"/>
    <s v="011"/>
    <m/>
    <s v="33-010-005"/>
    <x v="5"/>
    <x v="290"/>
    <s v="005"/>
    <x v="2059"/>
    <s v="ELEMENTARY SCHOOL DISTRICT ACCOUNTS"/>
    <s v="ISAAC ELEMENTARY"/>
    <x v="2692"/>
    <s v="CLASSROOM SITE FUND"/>
    <s v="B"/>
    <s v="Y"/>
    <n v="33"/>
    <n v="10"/>
    <n v="5"/>
    <n v="320310"/>
    <n v="0"/>
    <n v="2103982.58"/>
    <s v=" "/>
    <s v=" "/>
    <n v="33010005"/>
    <n v="2178232.63"/>
    <n v="0"/>
    <n v="0"/>
    <n v="74250.05"/>
    <n v="0"/>
    <n v="2587815.4"/>
    <n v="0"/>
    <n v="1530609.36"/>
    <n v="2026240.36"/>
    <n v="11798.18"/>
    <n v="2057229.95"/>
    <n v="0"/>
    <n v="191326.17"/>
    <n v="73622.75"/>
    <n v="3299.26"/>
    <n v="2587815.4"/>
    <n v="0"/>
    <n v="1530609.36"/>
    <n v="1951990.31"/>
    <n v="11798.18"/>
    <n v="0"/>
    <n v="0"/>
    <n v="0"/>
    <n v="0"/>
    <n v="0"/>
  </r>
  <r>
    <s v="ISAAC ELEMENTARY - CREDIT LINE BORROWING"/>
    <n v="4017"/>
    <s v="012"/>
    <m/>
    <s v="33-750-005"/>
    <x v="5"/>
    <x v="192"/>
    <s v="005"/>
    <x v="2060"/>
    <s v="ELEMENTARY SCHOOL DISTRICT ACCOUNTS"/>
    <s v="ISAAC ELEMENTARY"/>
    <x v="2693"/>
    <s v="CREDIT LINE BORROW"/>
    <s v="A"/>
    <s v="Y"/>
    <n v="33"/>
    <n v="750"/>
    <n v="5"/>
    <n v="328450"/>
    <n v="0"/>
    <n v="7151000"/>
    <s v=" "/>
    <s v=" "/>
    <n v="33001005"/>
    <n v="5384000"/>
    <n v="1434000"/>
    <n v="3201000"/>
    <n v="0"/>
    <n v="0"/>
    <n v="0"/>
    <n v="10748000"/>
    <n v="17899000"/>
    <n v="0"/>
    <n v="0"/>
    <n v="4919000"/>
    <n v="2869000"/>
    <n v="3334000"/>
    <n v="0"/>
    <n v="0"/>
    <n v="0"/>
    <n v="9314000"/>
    <n v="14698000"/>
    <n v="0"/>
    <n v="0"/>
    <n v="0"/>
    <n v="0"/>
    <n v="0"/>
    <n v="0"/>
    <n v="0"/>
  </r>
  <r>
    <s v="ISAAC ELEMENTARY - CURRENT DEBT SERVICE"/>
    <n v="4017"/>
    <s v="013"/>
    <m/>
    <s v="33-700-005"/>
    <x v="5"/>
    <x v="291"/>
    <s v="005"/>
    <x v="2061"/>
    <s v="ELEMENTARY SCHOOL DISTRICT ACCOUNTS"/>
    <s v="ISAAC ELEMENTARY"/>
    <x v="2694"/>
    <s v="CURRENT DEBT SERVICE"/>
    <s v="D"/>
    <s v=" "/>
    <n v="33"/>
    <n v="700"/>
    <n v="5"/>
    <n v="327810"/>
    <n v="0"/>
    <n v="138444.64000000001"/>
    <s v=" "/>
    <s v=" "/>
    <n v="33700005"/>
    <n v="138444.64000000001"/>
    <n v="0"/>
    <n v="0"/>
    <n v="0"/>
    <n v="0"/>
    <n v="137929.89000000001"/>
    <n v="0"/>
    <n v="0"/>
    <n v="174.08"/>
    <n v="688.83"/>
    <n v="138219.29"/>
    <n v="0"/>
    <n v="0"/>
    <n v="0"/>
    <n v="225.35"/>
    <n v="137929.89000000001"/>
    <n v="0"/>
    <n v="0"/>
    <n v="174.08"/>
    <n v="688.83"/>
    <n v="0"/>
    <n v="0"/>
    <n v="0"/>
    <n v="0"/>
    <n v="0"/>
  </r>
  <r>
    <s v="ISAAC ELEMENTARY - DEFCNCYS CORRECTION"/>
    <n v="4017"/>
    <s v="009"/>
    <m/>
    <s v="33-685-005"/>
    <x v="5"/>
    <x v="110"/>
    <s v="005"/>
    <x v="10"/>
    <s v="ELEMENTARY SCHOOL DISTRICT ACCOUNTS"/>
    <s v="ISAAC ELEMENTARY"/>
    <x v="2695"/>
    <s v="DEFCNCYS CORREC"/>
    <s v="B"/>
    <s v=" "/>
    <n v="33"/>
    <n v="685"/>
    <n v="5"/>
    <n v="327730"/>
    <n v="0"/>
    <n v="0"/>
    <s v="Y"/>
    <s v=" "/>
    <n v="33685005"/>
    <n v="0"/>
    <n v="0"/>
    <n v="0"/>
    <n v="0"/>
    <n v="0"/>
    <n v="0"/>
    <n v="0"/>
    <n v="0"/>
    <n v="0"/>
    <n v="0"/>
    <n v="0"/>
    <n v="0"/>
    <n v="0"/>
    <n v="0"/>
    <n v="0"/>
    <n v="0"/>
    <n v="0"/>
    <n v="0"/>
    <n v="0"/>
    <n v="0"/>
    <n v="0"/>
    <n v="0"/>
    <n v="0"/>
    <n v="0"/>
    <n v="0"/>
  </r>
  <r>
    <s v="ISAAC ELEMENTARY - ELEM EXPENSE CLEARING"/>
    <n v="4017"/>
    <s v="014"/>
    <m/>
    <s v="33-040-005"/>
    <x v="5"/>
    <x v="292"/>
    <s v="005"/>
    <x v="2062"/>
    <s v="ELEMENTARY SCHOOL DISTRICT ACCOUNTS"/>
    <s v="ISAAC ELEMENTARY"/>
    <x v="2696"/>
    <s v="EL EXP CLEARING"/>
    <s v="A"/>
    <s v="Y"/>
    <n v="33"/>
    <n v="40"/>
    <n v="5"/>
    <n v="320930"/>
    <n v="0"/>
    <n v="96236.11"/>
    <s v=" "/>
    <s v=" "/>
    <n v="33001005"/>
    <n v="1209519.1499999999"/>
    <n v="4694879.0199999996"/>
    <n v="0"/>
    <n v="0"/>
    <n v="3581595.98"/>
    <n v="417197.9"/>
    <n v="48103788.090000004"/>
    <n v="0"/>
    <n v="263312.2"/>
    <n v="48046138.5"/>
    <n v="461162.09"/>
    <n v="4380514.6500000004"/>
    <n v="0"/>
    <n v="25000.5"/>
    <n v="5153872.21"/>
    <n v="417197.9"/>
    <n v="43408909.07"/>
    <n v="0"/>
    <n v="263312.2"/>
    <n v="44464542.520000003"/>
    <n v="0"/>
    <n v="0"/>
    <n v="0"/>
    <n v="0"/>
    <n v="0"/>
  </r>
  <r>
    <s v="ISAAC ELEMENTARY - FED. &amp; STATE GRANTS"/>
    <n v="4017"/>
    <s v="015"/>
    <m/>
    <s v="33-200-005"/>
    <x v="5"/>
    <x v="293"/>
    <s v="005"/>
    <x v="2063"/>
    <s v="ELEMENTARY SCHOOL DISTRICT ACCOUNTS"/>
    <s v="ISAAC ELEMENTARY"/>
    <x v="2697"/>
    <s v="FED. &amp; STATE GRANTS"/>
    <s v="B"/>
    <s v=" "/>
    <n v="33"/>
    <n v="200"/>
    <n v="5"/>
    <n v="322010"/>
    <n v="0"/>
    <n v="717779.15"/>
    <s v=" "/>
    <s v=" "/>
    <n v="33200005"/>
    <n v="523396.18"/>
    <n v="0"/>
    <n v="854094.85"/>
    <n v="659711.88"/>
    <n v="0"/>
    <n v="-1358327.44"/>
    <n v="0"/>
    <n v="9180291.7899999991"/>
    <n v="7729491.1200000001"/>
    <n v="625305.92000000004"/>
    <n v="-1646507.74"/>
    <n v="0"/>
    <n v="2882384.18"/>
    <n v="712480.26"/>
    <n v="0"/>
    <n v="-1358327.44"/>
    <n v="0"/>
    <n v="8326196.9400000004"/>
    <n v="7069779.2400000002"/>
    <n v="625305.92000000004"/>
    <n v="0"/>
    <n v="0"/>
    <n v="0"/>
    <n v="0"/>
    <n v="0"/>
  </r>
  <r>
    <s v="ISAAC ELEMENTARY - MAINTENANCE AND OPERATIONS ELEMENTARY"/>
    <n v="4017"/>
    <s v="001"/>
    <m/>
    <s v="33-001-005"/>
    <x v="5"/>
    <x v="294"/>
    <s v="005"/>
    <x v="2064"/>
    <s v="ELEMENTARY SCHOOL DISTRICT ACCOUNTS"/>
    <s v="ISAAC ELEMENTARY"/>
    <x v="2698"/>
    <s v="MAINTNCE/OPRTNS ELEM"/>
    <s v="A"/>
    <s v="Y"/>
    <n v="33"/>
    <n v="1"/>
    <n v="5"/>
    <n v="320110"/>
    <n v="0"/>
    <n v="-14827599.939999999"/>
    <s v=" "/>
    <s v=" "/>
    <n v="33001005"/>
    <n v="-14092417.949999999"/>
    <n v="962.11"/>
    <n v="1428521.54"/>
    <n v="2666927.16"/>
    <n v="504185.74"/>
    <n v="-11052217.060000001"/>
    <n v="21381.599999999999"/>
    <n v="21902630.27"/>
    <n v="33834720.170000002"/>
    <n v="8178088.6200000001"/>
    <n v="-13038577.66"/>
    <n v="13831"/>
    <n v="1439785.71"/>
    <n v="3138890.22"/>
    <n v="659095.22"/>
    <n v="-11052217.060000001"/>
    <n v="20419.490000000002"/>
    <n v="20474108.73"/>
    <n v="31167793.010000002"/>
    <n v="7673902.8799999999"/>
    <n v="0"/>
    <n v="0"/>
    <n v="0"/>
    <n v="0"/>
    <n v="0"/>
  </r>
  <r>
    <s v="ISAAC ELEMENTARY - NEW SCHOOL FACILITY"/>
    <n v="4017"/>
    <s v="007"/>
    <m/>
    <s v="33-695-005"/>
    <x v="5"/>
    <x v="295"/>
    <s v="005"/>
    <x v="2065"/>
    <s v="ELEMENTARY SCHOOL DISTRICT ACCOUNTS"/>
    <s v="ISAAC ELEMENTARY"/>
    <x v="2699"/>
    <s v="NEW SCHL FACILI"/>
    <s v="B"/>
    <s v=" "/>
    <n v="33"/>
    <n v="695"/>
    <n v="5"/>
    <n v="327770"/>
    <n v="0"/>
    <n v="-1.17"/>
    <s v="Y"/>
    <s v=" "/>
    <n v="33695005"/>
    <n v="-1.17"/>
    <n v="0"/>
    <n v="0"/>
    <n v="0"/>
    <n v="0"/>
    <n v="-1.17"/>
    <n v="0"/>
    <n v="0"/>
    <n v="0"/>
    <n v="0"/>
    <n v="-1.17"/>
    <n v="0"/>
    <n v="0"/>
    <n v="0"/>
    <n v="0"/>
    <n v="-1.17"/>
    <n v="0"/>
    <n v="0"/>
    <n v="0"/>
    <n v="0"/>
    <n v="0"/>
    <n v="0"/>
    <n v="0"/>
    <n v="0"/>
    <n v="0"/>
  </r>
  <r>
    <s v="ISAAC ELEMENTARY - OTHER MONIES"/>
    <n v="4017"/>
    <s v="016"/>
    <m/>
    <s v="33-002-005"/>
    <x v="5"/>
    <x v="296"/>
    <s v="005"/>
    <x v="2066"/>
    <s v="ELEMENTARY SCHOOL DISTRICT ACCOUNTS"/>
    <s v="ISAAC ELEMENTARY"/>
    <x v="2700"/>
    <s v="OTHER MONIES"/>
    <s v="B"/>
    <s v=" "/>
    <n v="33"/>
    <n v="2"/>
    <n v="5"/>
    <n v="320210"/>
    <n v="0"/>
    <n v="4384153.8099999996"/>
    <s v=" "/>
    <s v=" "/>
    <n v="33002005"/>
    <n v="4634976.34"/>
    <n v="0"/>
    <n v="116465.22"/>
    <n v="367287.75"/>
    <n v="0"/>
    <n v="5349413.87"/>
    <n v="0"/>
    <n v="4482002.1100000003"/>
    <n v="5953459.6100000003"/>
    <n v="506197.44"/>
    <n v="5290292.0999999996"/>
    <n v="0"/>
    <n v="574604.61"/>
    <n v="1262189.8700000001"/>
    <n v="32269.5"/>
    <n v="5349413.87"/>
    <n v="0"/>
    <n v="4365536.8899999997"/>
    <n v="5586171.8600000003"/>
    <n v="506197.44"/>
    <n v="0"/>
    <n v="0"/>
    <n v="0"/>
    <n v="0"/>
    <n v="0"/>
  </r>
  <r>
    <s v="ISAAC ELEMENTARY - PAYROLL CLEARING - ELEMENTARY"/>
    <n v="4017"/>
    <s v="017"/>
    <m/>
    <s v="33-030-005"/>
    <x v="5"/>
    <x v="297"/>
    <s v="005"/>
    <x v="2067"/>
    <s v="ELEMENTARY SCHOOL DISTRICT ACCOUNTS"/>
    <s v="ISAAC ELEMENTARY"/>
    <x v="2701"/>
    <s v="PAYROLL CLEARING  EL"/>
    <s v="A"/>
    <s v="Y"/>
    <n v="33"/>
    <n v="30"/>
    <n v="5"/>
    <n v="320910"/>
    <n v="0"/>
    <n v="89234.69"/>
    <s v=" "/>
    <s v=" "/>
    <n v="33001005"/>
    <n v="77506.17"/>
    <n v="156932.64000000001"/>
    <n v="0"/>
    <n v="0"/>
    <n v="168661.16"/>
    <n v="160871.81"/>
    <n v="3090408.85"/>
    <n v="0"/>
    <n v="53112.11"/>
    <n v="3071883.84"/>
    <n v="117826.96"/>
    <n v="227194.83"/>
    <n v="0"/>
    <n v="1077.32"/>
    <n v="187951.35999999999"/>
    <n v="160871.81"/>
    <n v="2933476.21"/>
    <n v="0"/>
    <n v="53112.11"/>
    <n v="2903222.68"/>
    <n v="0"/>
    <n v="0"/>
    <n v="0"/>
    <n v="0"/>
    <n v="0"/>
  </r>
  <r>
    <s v="ISAAC ELEMENTARY - SCHOOL INVESTMENTS"/>
    <n v="4017"/>
    <s v="018"/>
    <m/>
    <s v="33-795-005"/>
    <x v="5"/>
    <x v="92"/>
    <s v="005"/>
    <x v="10"/>
    <s v="ELEMENTARY SCHOOL DISTRICT ACCOUNTS"/>
    <s v="ISAAC ELEMENTARY"/>
    <x v="2702"/>
    <s v="SCHOOL INVESTMENTS"/>
    <s v="D"/>
    <s v=" "/>
    <n v="33"/>
    <n v="795"/>
    <n v="5"/>
    <n v="328780"/>
    <n v="0"/>
    <n v="0"/>
    <s v=" "/>
    <s v=" "/>
    <s v="        "/>
    <n v="0"/>
    <n v="0"/>
    <n v="0"/>
    <n v="0"/>
    <n v="0"/>
    <n v="0"/>
    <n v="0"/>
    <n v="0"/>
    <n v="0"/>
    <n v="0"/>
    <n v="0"/>
    <n v="0"/>
    <n v="0"/>
    <n v="0"/>
    <n v="0"/>
    <n v="0"/>
    <n v="0"/>
    <n v="0"/>
    <n v="0"/>
    <n v="0"/>
    <n v="0"/>
    <n v="0"/>
    <n v="0"/>
    <n v="0"/>
    <n v="0"/>
  </r>
  <r>
    <s v="ISAAC ELEMENTARY - SOFT CAPITAL OUTLAY"/>
    <n v="4017"/>
    <s v="008"/>
    <m/>
    <s v="33-625-005"/>
    <x v="5"/>
    <x v="298"/>
    <s v="005"/>
    <x v="10"/>
    <s v="ELEMENTARY SCHOOL DISTRICT ACCOUNTS"/>
    <s v="ISAAC ELEMENTARY"/>
    <x v="2703"/>
    <s v="SOFT CAP OUTLAY"/>
    <s v="A"/>
    <s v="Y"/>
    <n v="33"/>
    <n v="625"/>
    <n v="5"/>
    <n v="327530"/>
    <n v="0"/>
    <n v="0"/>
    <s v=" "/>
    <s v="I"/>
    <n v="33001005"/>
    <n v="0"/>
    <n v="0"/>
    <n v="0"/>
    <n v="0"/>
    <n v="0"/>
    <n v="0"/>
    <n v="0"/>
    <n v="0"/>
    <n v="1572.5"/>
    <n v="1572.5"/>
    <n v="0"/>
    <n v="0"/>
    <n v="0"/>
    <n v="0"/>
    <n v="0"/>
    <n v="0"/>
    <n v="0"/>
    <n v="0"/>
    <n v="1572.5"/>
    <n v="1572.5"/>
    <n v="0"/>
    <n v="0"/>
    <n v="0"/>
    <n v="0"/>
    <n v="0"/>
  </r>
  <r>
    <s v="ISAAC ELEMENTARY - STUDENT ACTIVITIES"/>
    <n v="4017"/>
    <s v="019"/>
    <m/>
    <s v="33-850-005"/>
    <x v="5"/>
    <x v="299"/>
    <s v="005"/>
    <x v="10"/>
    <s v="ELEMENTARY SCHOOL DISTRICT ACCOUNTS"/>
    <s v="ISAAC ELEMENTARY"/>
    <x v="2704"/>
    <s v="STUDENT ACTIVITIES"/>
    <s v="B"/>
    <s v=" "/>
    <n v="33"/>
    <n v="850"/>
    <n v="5"/>
    <n v="328910"/>
    <n v="0"/>
    <n v="0"/>
    <s v=" "/>
    <s v=" "/>
    <n v="33850005"/>
    <n v="0"/>
    <n v="0"/>
    <n v="0"/>
    <n v="0"/>
    <n v="0"/>
    <n v="0"/>
    <n v="0"/>
    <n v="0"/>
    <n v="0"/>
    <n v="0"/>
    <n v="0"/>
    <n v="0"/>
    <n v="0"/>
    <n v="0"/>
    <n v="0"/>
    <n v="0"/>
    <n v="0"/>
    <n v="0"/>
    <n v="0"/>
    <n v="0"/>
    <n v="0"/>
    <n v="0"/>
    <n v="0"/>
    <n v="0"/>
    <n v="0"/>
  </r>
  <r>
    <s v="ISAAC ELEMENTARY - TAN DEBT SERVICE"/>
    <n v="4017"/>
    <s v="006"/>
    <m/>
    <s v="33-745-005"/>
    <x v="5"/>
    <x v="300"/>
    <s v="005"/>
    <x v="10"/>
    <s v="ELEMENTARY SCHOOL DISTRICT ACCOUNTS"/>
    <s v="ISAAC ELEMENTARY"/>
    <x v="2705"/>
    <s v="TAN DEBT SERVICE"/>
    <s v="D"/>
    <s v=" "/>
    <n v="33"/>
    <n v="745"/>
    <n v="5"/>
    <n v="328430"/>
    <n v="0"/>
    <n v="0"/>
    <s v=" "/>
    <s v=" "/>
    <n v="33745005"/>
    <n v="0"/>
    <n v="0"/>
    <n v="0"/>
    <n v="0"/>
    <n v="0"/>
    <n v="0"/>
    <n v="0"/>
    <n v="0"/>
    <n v="0"/>
    <n v="0"/>
    <n v="0"/>
    <n v="0"/>
    <n v="0"/>
    <n v="0"/>
    <n v="0"/>
    <n v="0"/>
    <n v="0"/>
    <n v="0"/>
    <n v="0"/>
    <n v="0"/>
    <n v="0"/>
    <n v="0"/>
    <n v="0"/>
    <n v="0"/>
    <n v="0"/>
  </r>
  <r>
    <s v="ISAAC ELEMENTARY - TAN PROCEEDS"/>
    <n v="4017"/>
    <s v="020"/>
    <m/>
    <s v="33-645-005"/>
    <x v="5"/>
    <x v="301"/>
    <s v="005"/>
    <x v="10"/>
    <s v="ELEMENTARY SCHOOL DISTRICT ACCOUNTS"/>
    <s v="ISAAC ELEMENTARY"/>
    <x v="2706"/>
    <s v="TAN PROCEEDS"/>
    <s v="A"/>
    <s v="Y"/>
    <n v="33"/>
    <n v="645"/>
    <n v="5"/>
    <n v="327710"/>
    <n v="0"/>
    <n v="0"/>
    <s v=" "/>
    <s v=" "/>
    <n v="33745005"/>
    <n v="0"/>
    <n v="0"/>
    <n v="0"/>
    <n v="0"/>
    <n v="0"/>
    <n v="0"/>
    <n v="0"/>
    <n v="0"/>
    <n v="0"/>
    <n v="0"/>
    <n v="0"/>
    <n v="0"/>
    <n v="0"/>
    <n v="0"/>
    <n v="0"/>
    <n v="0"/>
    <n v="0"/>
    <n v="0"/>
    <n v="0"/>
    <n v="0"/>
    <n v="0"/>
    <n v="0"/>
    <n v="0"/>
    <n v="0"/>
    <n v="0"/>
  </r>
  <r>
    <s v="ISAAC ELEMENTARY - WARRANT CLEARING OTHER"/>
    <n v="4017"/>
    <s v="021"/>
    <m/>
    <s v="33-035-005"/>
    <x v="5"/>
    <x v="21"/>
    <s v="005"/>
    <x v="10"/>
    <s v="ELEMENTARY SCHOOL DISTRICT ACCOUNTS"/>
    <s v="ISAAC ELEMENTARY"/>
    <x v="2707"/>
    <s v="WARRANT CLEAR OTHER"/>
    <s v="B"/>
    <s v=" "/>
    <n v="33"/>
    <n v="35"/>
    <n v="5"/>
    <n v="320925"/>
    <n v="0"/>
    <n v="0"/>
    <s v=" "/>
    <s v=" "/>
    <n v="33001005"/>
    <n v="0"/>
    <n v="0"/>
    <n v="0"/>
    <n v="0"/>
    <n v="0"/>
    <n v="0"/>
    <n v="27016.06"/>
    <n v="0"/>
    <n v="0"/>
    <n v="27016.06"/>
    <n v="0"/>
    <n v="0"/>
    <n v="0"/>
    <n v="0"/>
    <n v="0"/>
    <n v="0"/>
    <n v="27016.06"/>
    <n v="0"/>
    <n v="0"/>
    <n v="27016.06"/>
    <n v="0"/>
    <n v="0"/>
    <n v="0"/>
    <n v="0"/>
    <n v="0"/>
  </r>
  <r>
    <s v="KYRENE ELEMENTARY - ADJACENT WAYS"/>
    <n v="4018"/>
    <s v="002"/>
    <m/>
    <s v="33-620-028"/>
    <x v="5"/>
    <x v="285"/>
    <s v="028"/>
    <x v="2068"/>
    <s v="ELEMENTARY SCHOOL DISTRICT ACCOUNTS"/>
    <s v="KYRENE ELEMENTARY"/>
    <x v="2708"/>
    <s v="ADJACENT WAYS"/>
    <s v="A"/>
    <s v="Y"/>
    <n v="33"/>
    <n v="620"/>
    <n v="28"/>
    <n v="327510"/>
    <n v="0"/>
    <n v="594528.59"/>
    <s v=" "/>
    <s v=" "/>
    <n v="33620028"/>
    <n v="574115.29"/>
    <n v="0"/>
    <n v="0"/>
    <n v="0.3"/>
    <n v="20413.599999999999"/>
    <n v="174655.08"/>
    <n v="0"/>
    <n v="0"/>
    <n v="225.85"/>
    <n v="420099.36"/>
    <n v="542006.68999999994"/>
    <n v="0"/>
    <n v="0"/>
    <n v="0.04"/>
    <n v="32108.639999999999"/>
    <n v="174655.08"/>
    <n v="0"/>
    <n v="0"/>
    <n v="225.55"/>
    <n v="399685.76"/>
    <n v="0"/>
    <n v="0"/>
    <n v="0"/>
    <n v="0"/>
    <n v="0"/>
  </r>
  <r>
    <s v="KYRENE ELEMENTARY - BOND BUILDING"/>
    <n v="4018"/>
    <s v="003"/>
    <m/>
    <s v="33-630-028"/>
    <x v="5"/>
    <x v="286"/>
    <s v="028"/>
    <x v="2069"/>
    <s v="ELEMENTARY SCHOOL DISTRICT ACCOUNTS"/>
    <s v="KYRENE ELEMENTARY"/>
    <x v="2709"/>
    <s v="BOND BUILDING"/>
    <s v="D"/>
    <s v=" "/>
    <n v="33"/>
    <n v="630"/>
    <n v="28"/>
    <n v="327610"/>
    <n v="0"/>
    <n v="26467020.5"/>
    <s v=" "/>
    <s v=" "/>
    <n v="33700028"/>
    <n v="27640888.850000001"/>
    <n v="0"/>
    <n v="0"/>
    <n v="1173868.3500000001"/>
    <n v="0"/>
    <n v="43540276.409999996"/>
    <n v="0"/>
    <n v="220"/>
    <n v="17080965.91"/>
    <n v="7490"/>
    <n v="27833830.539999999"/>
    <n v="0"/>
    <n v="0"/>
    <n v="192941.69"/>
    <n v="0"/>
    <n v="43540276.409999996"/>
    <n v="0"/>
    <n v="220"/>
    <n v="15907097.560000001"/>
    <n v="7490"/>
    <n v="0"/>
    <n v="0"/>
    <n v="0"/>
    <n v="0"/>
    <n v="0"/>
  </r>
  <r>
    <s v="KYRENE ELEMENTARY - BUILD AMERICA/QUALIFIED SCHOOL CON BONDS"/>
    <n v="4018"/>
    <s v="010"/>
    <m/>
    <s v="33-637-028"/>
    <x v="5"/>
    <x v="287"/>
    <s v="028"/>
    <x v="10"/>
    <s v="ELEMENTARY SCHOOL DISTRICT ACCOUNTS"/>
    <s v="KYRENE ELEMENTARY"/>
    <x v="2710"/>
    <s v="BUILD AMER BONDS"/>
    <s v="D"/>
    <s v=" "/>
    <n v="33"/>
    <n v="637"/>
    <n v="28"/>
    <n v="327630"/>
    <n v="0"/>
    <n v="0"/>
    <s v="Y"/>
    <s v=" "/>
    <n v="33637028"/>
    <n v="0"/>
    <n v="0"/>
    <n v="0"/>
    <n v="0"/>
    <n v="0"/>
    <n v="0"/>
    <n v="0"/>
    <n v="0"/>
    <n v="0"/>
    <n v="0"/>
    <n v="0"/>
    <n v="0"/>
    <n v="0"/>
    <n v="0"/>
    <n v="0"/>
    <n v="0"/>
    <n v="0"/>
    <n v="0"/>
    <n v="0"/>
    <n v="0"/>
    <n v="0"/>
    <n v="0"/>
    <n v="0"/>
    <n v="0"/>
    <n v="0"/>
  </r>
  <r>
    <s v="KYRENE ELEMENTARY - BUILDING RENEWAL"/>
    <n v="4018"/>
    <s v="004"/>
    <m/>
    <s v="33-690-028"/>
    <x v="5"/>
    <x v="288"/>
    <s v="028"/>
    <x v="2070"/>
    <s v="ELEMENTARY SCHOOL DISTRICT ACCOUNTS"/>
    <s v="KYRENE ELEMENTARY"/>
    <x v="2711"/>
    <s v="BUILDING RENEWA"/>
    <s v="B"/>
    <s v=" "/>
    <n v="33"/>
    <n v="690"/>
    <n v="28"/>
    <n v="327750"/>
    <n v="0"/>
    <n v="-120.96"/>
    <s v="Y"/>
    <s v=" "/>
    <n v="33690028"/>
    <n v="-120.96"/>
    <n v="0"/>
    <n v="0"/>
    <n v="0"/>
    <n v="0"/>
    <n v="0.1"/>
    <n v="0"/>
    <n v="113396.64"/>
    <n v="137807.53"/>
    <n v="24289.83"/>
    <n v="-120.78"/>
    <n v="0"/>
    <n v="0"/>
    <n v="0.18"/>
    <n v="0"/>
    <n v="0.1"/>
    <n v="0"/>
    <n v="113396.64"/>
    <n v="137807.53"/>
    <n v="24289.83"/>
    <n v="0"/>
    <n v="0"/>
    <n v="0"/>
    <n v="0"/>
    <n v="0"/>
  </r>
  <r>
    <s v="KYRENE ELEMENTARY - CAPITAL OUTLAY"/>
    <n v="4018"/>
    <s v="005"/>
    <m/>
    <s v="33-610-028"/>
    <x v="5"/>
    <x v="289"/>
    <s v="028"/>
    <x v="2071"/>
    <s v="ELEMENTARY SCHOOL DISTRICT ACCOUNTS"/>
    <s v="KYRENE ELEMENTARY"/>
    <x v="2712"/>
    <s v="CAPITAL OUTLAY"/>
    <s v="A"/>
    <s v="Y"/>
    <n v="33"/>
    <n v="610"/>
    <n v="28"/>
    <n v="327410"/>
    <n v="0"/>
    <n v="2570514.38"/>
    <s v=" "/>
    <s v=" "/>
    <n v="33610028"/>
    <n v="2460078.83"/>
    <n v="0"/>
    <n v="0"/>
    <n v="130346.55"/>
    <n v="240782.1"/>
    <n v="3931355.61"/>
    <n v="0"/>
    <n v="53070.18"/>
    <n v="6697681.8300000001"/>
    <n v="5283770.42"/>
    <n v="2401669.08"/>
    <n v="0"/>
    <n v="0"/>
    <n v="289679.14"/>
    <n v="348088.89"/>
    <n v="3931355.61"/>
    <n v="0"/>
    <n v="53070.18"/>
    <n v="6567335.2800000003"/>
    <n v="5042988.32"/>
    <n v="0"/>
    <n v="0"/>
    <n v="0"/>
    <n v="0"/>
    <n v="0"/>
  </r>
  <r>
    <s v="KYRENE ELEMENTARY - CLASSROOM SITE FUND"/>
    <n v="4018"/>
    <s v="011"/>
    <m/>
    <s v="33-010-028"/>
    <x v="5"/>
    <x v="290"/>
    <s v="028"/>
    <x v="2072"/>
    <s v="ELEMENTARY SCHOOL DISTRICT ACCOUNTS"/>
    <s v="KYRENE ELEMENTARY"/>
    <x v="2713"/>
    <s v="CLASSROOM SITE FUND"/>
    <s v="B"/>
    <s v="Y"/>
    <n v="33"/>
    <n v="10"/>
    <n v="28"/>
    <n v="320310"/>
    <n v="0"/>
    <n v="5250684.6100000003"/>
    <s v=" "/>
    <s v=" "/>
    <n v="33010028"/>
    <n v="5438711.0199999996"/>
    <n v="0"/>
    <n v="0"/>
    <n v="188026.41"/>
    <n v="0"/>
    <n v="4263125.29"/>
    <n v="0"/>
    <n v="3726442.96"/>
    <n v="2767281.74"/>
    <n v="28398.1"/>
    <n v="5165560.28"/>
    <n v="0"/>
    <n v="465805.37"/>
    <n v="200385.94"/>
    <n v="7731.31"/>
    <n v="4263125.29"/>
    <n v="0"/>
    <n v="3726442.96"/>
    <n v="2579255.33"/>
    <n v="28398.1"/>
    <n v="0"/>
    <n v="0"/>
    <n v="0"/>
    <n v="0"/>
    <n v="0"/>
  </r>
  <r>
    <s v="KYRENE ELEMENTARY - CREDIT LINE BORROWING"/>
    <n v="4018"/>
    <s v="012"/>
    <m/>
    <s v="33-750-028"/>
    <x v="5"/>
    <x v="192"/>
    <s v="028"/>
    <x v="10"/>
    <s v="ELEMENTARY SCHOOL DISTRICT ACCOUNTS"/>
    <s v="KYRENE ELEMENTARY"/>
    <x v="2714"/>
    <s v="CREDIT LINE BORROW"/>
    <s v="A"/>
    <s v="Y"/>
    <n v="33"/>
    <n v="750"/>
    <n v="28"/>
    <n v="328450"/>
    <n v="0"/>
    <n v="0"/>
    <s v=" "/>
    <s v=" "/>
    <n v="33001028"/>
    <n v="0"/>
    <n v="0"/>
    <n v="0"/>
    <n v="0"/>
    <n v="0"/>
    <n v="0"/>
    <n v="652000"/>
    <n v="652000"/>
    <n v="0"/>
    <n v="0"/>
    <n v="0"/>
    <n v="0"/>
    <n v="0"/>
    <n v="0"/>
    <n v="0"/>
    <n v="0"/>
    <n v="652000"/>
    <n v="652000"/>
    <n v="0"/>
    <n v="0"/>
    <n v="0"/>
    <n v="0"/>
    <n v="0"/>
    <n v="0"/>
    <n v="0"/>
  </r>
  <r>
    <s v="KYRENE ELEMENTARY - CURRENT DEBT SERVICE"/>
    <n v="4018"/>
    <s v="013"/>
    <m/>
    <s v="33-700-028"/>
    <x v="5"/>
    <x v="291"/>
    <s v="028"/>
    <x v="2073"/>
    <s v="ELEMENTARY SCHOOL DISTRICT ACCOUNTS"/>
    <s v="KYRENE ELEMENTARY"/>
    <x v="2715"/>
    <s v="CURRENT DEBT SERVICE"/>
    <s v="D"/>
    <s v=" "/>
    <n v="33"/>
    <n v="700"/>
    <n v="28"/>
    <n v="327810"/>
    <n v="0"/>
    <n v="9142579.8900000006"/>
    <s v=" "/>
    <s v=" "/>
    <n v="33700028"/>
    <n v="8704545.8499999996"/>
    <n v="0"/>
    <n v="0"/>
    <n v="3525.7"/>
    <n v="441559.74"/>
    <n v="15054659.779999999"/>
    <n v="15870462.439999999"/>
    <n v="412217.98"/>
    <n v="102611.36"/>
    <n v="9648775.9299999997"/>
    <n v="7997953.04"/>
    <n v="0"/>
    <n v="0"/>
    <n v="40227.53"/>
    <n v="746820.34"/>
    <n v="15054659.779999999"/>
    <n v="15870462.439999999"/>
    <n v="412217.98"/>
    <n v="99085.66"/>
    <n v="9207216.1899999995"/>
    <n v="0"/>
    <n v="0"/>
    <n v="0"/>
    <n v="0"/>
    <n v="0"/>
  </r>
  <r>
    <s v="KYRENE ELEMENTARY - DEFCNCYS CORRECTION"/>
    <n v="4018"/>
    <s v="009"/>
    <m/>
    <s v="33-685-028"/>
    <x v="5"/>
    <x v="110"/>
    <s v="028"/>
    <x v="10"/>
    <s v="ELEMENTARY SCHOOL DISTRICT ACCOUNTS"/>
    <s v="KYRENE ELEMENTARY"/>
    <x v="2716"/>
    <s v="DEFCNCYS CORREC"/>
    <s v="B"/>
    <s v=" "/>
    <n v="33"/>
    <n v="685"/>
    <n v="28"/>
    <n v="327730"/>
    <n v="0"/>
    <n v="0"/>
    <s v="Y"/>
    <s v=" "/>
    <n v="33685028"/>
    <n v="0"/>
    <n v="0"/>
    <n v="0"/>
    <n v="0"/>
    <n v="0"/>
    <n v="0"/>
    <n v="0"/>
    <n v="0"/>
    <n v="0"/>
    <n v="0"/>
    <n v="0"/>
    <n v="0"/>
    <n v="0"/>
    <n v="0"/>
    <n v="0"/>
    <n v="0"/>
    <n v="0"/>
    <n v="0"/>
    <n v="0"/>
    <n v="0"/>
    <n v="0"/>
    <n v="0"/>
    <n v="0"/>
    <n v="0"/>
    <n v="0"/>
  </r>
  <r>
    <s v="KYRENE ELEMENTARY - ELEM EXPENSE CLEARING"/>
    <n v="4018"/>
    <s v="014"/>
    <m/>
    <s v="33-040-028"/>
    <x v="5"/>
    <x v="292"/>
    <s v="028"/>
    <x v="2074"/>
    <s v="ELEMENTARY SCHOOL DISTRICT ACCOUNTS"/>
    <s v="KYRENE ELEMENTARY"/>
    <x v="2717"/>
    <s v="EL EXP CLEARING"/>
    <s v="A"/>
    <s v="Y"/>
    <n v="33"/>
    <n v="40"/>
    <n v="28"/>
    <n v="320930"/>
    <n v="0"/>
    <n v="1138311.7"/>
    <s v=" "/>
    <s v=" "/>
    <n v="33001028"/>
    <n v="468091.6"/>
    <n v="9476091.8499999996"/>
    <n v="0"/>
    <n v="1248.92"/>
    <n v="10147560.869999999"/>
    <n v="211458.85"/>
    <n v="123398635.5"/>
    <n v="0"/>
    <n v="485018.36"/>
    <n v="124810506.70999999"/>
    <n v="330000.89"/>
    <n v="10742808.76"/>
    <n v="0"/>
    <n v="8399.08"/>
    <n v="10889298.550000001"/>
    <n v="211458.85"/>
    <n v="113922543.65000001"/>
    <n v="0"/>
    <n v="483769.44"/>
    <n v="114662945.84"/>
    <n v="0"/>
    <n v="0"/>
    <n v="0"/>
    <n v="0"/>
    <n v="0"/>
  </r>
  <r>
    <s v="KYRENE ELEMENTARY - FED. &amp; STATE GRANTS"/>
    <n v="4018"/>
    <s v="015"/>
    <m/>
    <s v="33-200-028"/>
    <x v="5"/>
    <x v="293"/>
    <s v="028"/>
    <x v="2075"/>
    <s v="ELEMENTARY SCHOOL DISTRICT ACCOUNTS"/>
    <s v="KYRENE ELEMENTARY"/>
    <x v="2718"/>
    <s v="FED. &amp; STATE GRANTS"/>
    <s v="B"/>
    <s v=" "/>
    <n v="33"/>
    <n v="200"/>
    <n v="28"/>
    <n v="322010"/>
    <n v="0"/>
    <n v="3586064.87"/>
    <s v=" "/>
    <s v=" "/>
    <n v="33200028"/>
    <n v="3441308.29"/>
    <n v="0"/>
    <n v="677053.99"/>
    <n v="536793.68999999994"/>
    <n v="4496.28"/>
    <n v="3878403.02"/>
    <n v="0"/>
    <n v="5036212.8899999997"/>
    <n v="5391378.0099999998"/>
    <n v="62826.97"/>
    <n v="3903191.69"/>
    <n v="0"/>
    <n v="53324.88"/>
    <n v="530101.57999999996"/>
    <n v="14893.3"/>
    <n v="3878403.02"/>
    <n v="0"/>
    <n v="4359158.9000000004"/>
    <n v="4854584.32"/>
    <n v="58330.69"/>
    <n v="0"/>
    <n v="0"/>
    <n v="0"/>
    <n v="0"/>
    <n v="0"/>
  </r>
  <r>
    <s v="KYRENE ELEMENTARY - MAINTENANCE AND OPERATIONS ELEMENTARY"/>
    <n v="4018"/>
    <s v="001"/>
    <m/>
    <s v="33-001-028"/>
    <x v="5"/>
    <x v="294"/>
    <s v="028"/>
    <x v="2076"/>
    <s v="ELEMENTARY SCHOOL DISTRICT ACCOUNTS"/>
    <s v="KYRENE ELEMENTARY"/>
    <x v="2719"/>
    <s v="MAINTNCE/OPRTNS ELEM"/>
    <s v="A"/>
    <s v="Y"/>
    <n v="33"/>
    <n v="1"/>
    <n v="28"/>
    <n v="320110"/>
    <n v="0"/>
    <n v="-6710921.75"/>
    <s v=" "/>
    <s v=" "/>
    <n v="33001028"/>
    <n v="-4293579.1100000003"/>
    <n v="0"/>
    <n v="2081820.31"/>
    <n v="6508428.1799999997"/>
    <n v="2009265.23"/>
    <n v="-3673532.75"/>
    <n v="215.95"/>
    <n v="33742981.049999997"/>
    <n v="76505075.129999995"/>
    <n v="39724921.030000001"/>
    <n v="-2146119.36"/>
    <n v="0"/>
    <n v="2161745.64"/>
    <n v="7130709.6299999999"/>
    <n v="2821504.24"/>
    <n v="-3673532.75"/>
    <n v="215.95"/>
    <n v="31661160.739999998"/>
    <n v="69996646.950000003"/>
    <n v="37715655.799999997"/>
    <n v="0"/>
    <n v="0"/>
    <n v="0"/>
    <n v="0"/>
    <n v="0"/>
  </r>
  <r>
    <s v="KYRENE ELEMENTARY - NEW SCHOOL FACILITY"/>
    <n v="4018"/>
    <s v="007"/>
    <m/>
    <s v="33-695-028"/>
    <x v="5"/>
    <x v="295"/>
    <s v="028"/>
    <x v="10"/>
    <s v="ELEMENTARY SCHOOL DISTRICT ACCOUNTS"/>
    <s v="KYRENE ELEMENTARY"/>
    <x v="2720"/>
    <s v="NEW SCHL FACILI"/>
    <s v="B"/>
    <s v=" "/>
    <n v="33"/>
    <n v="695"/>
    <n v="28"/>
    <n v="327770"/>
    <n v="0"/>
    <n v="0"/>
    <s v="Y"/>
    <s v=" "/>
    <n v="33695028"/>
    <n v="0"/>
    <n v="0"/>
    <n v="0"/>
    <n v="0"/>
    <n v="0"/>
    <n v="0"/>
    <n v="0"/>
    <n v="0"/>
    <n v="0"/>
    <n v="0"/>
    <n v="0"/>
    <n v="0"/>
    <n v="0"/>
    <n v="0"/>
    <n v="0"/>
    <n v="0"/>
    <n v="0"/>
    <n v="0"/>
    <n v="0"/>
    <n v="0"/>
    <n v="0"/>
    <n v="0"/>
    <n v="0"/>
    <n v="0"/>
    <n v="0"/>
  </r>
  <r>
    <s v="KYRENE ELEMENTARY - OTHER MONIES"/>
    <n v="4018"/>
    <s v="016"/>
    <m/>
    <s v="33-002-028"/>
    <x v="5"/>
    <x v="296"/>
    <s v="028"/>
    <x v="2077"/>
    <s v="ELEMENTARY SCHOOL DISTRICT ACCOUNTS"/>
    <s v="KYRENE ELEMENTARY"/>
    <x v="2721"/>
    <s v="OTHER MONIES"/>
    <s v="B"/>
    <s v=" "/>
    <n v="33"/>
    <n v="2"/>
    <n v="28"/>
    <n v="320210"/>
    <n v="0"/>
    <n v="28997903.129999999"/>
    <s v=" "/>
    <s v=" "/>
    <n v="33002028"/>
    <n v="30731892.379999999"/>
    <n v="722436.31"/>
    <n v="795163.57"/>
    <n v="1824479.12"/>
    <n v="17762.61"/>
    <n v="28850702.550000001"/>
    <n v="8205042.4400000004"/>
    <n v="27454081.02"/>
    <n v="19631416.41"/>
    <n v="529578.41"/>
    <n v="31513598.260000002"/>
    <n v="899149.92"/>
    <n v="2884060.57"/>
    <n v="2835542.19"/>
    <n v="68925.66"/>
    <n v="28850702.550000001"/>
    <n v="7482606.1299999999"/>
    <n v="26658917.449999999"/>
    <n v="17806937.289999999"/>
    <n v="511815.8"/>
    <n v="0"/>
    <n v="0"/>
    <n v="0"/>
    <n v="0"/>
    <n v="0"/>
  </r>
  <r>
    <s v="KYRENE ELEMENTARY - PAYROLL CLEARING - ELEMENTARY"/>
    <n v="4018"/>
    <s v="017"/>
    <m/>
    <s v="33-030-028"/>
    <x v="5"/>
    <x v="297"/>
    <s v="028"/>
    <x v="2078"/>
    <s v="ELEMENTARY SCHOOL DISTRICT ACCOUNTS"/>
    <s v="KYRENE ELEMENTARY"/>
    <x v="2722"/>
    <s v="PAYROLL CLEARING  EL"/>
    <s v="A"/>
    <s v="Y"/>
    <n v="33"/>
    <n v="30"/>
    <n v="28"/>
    <n v="320910"/>
    <n v="0"/>
    <n v="43970.95"/>
    <s v=" "/>
    <s v=" "/>
    <n v="33001028"/>
    <n v="28915.5"/>
    <n v="152748.16"/>
    <n v="0"/>
    <n v="744.96"/>
    <n v="168548.57"/>
    <n v="43229.41"/>
    <n v="1894225.05"/>
    <n v="0"/>
    <n v="6439.49"/>
    <n v="1901406.08"/>
    <n v="36884.160000000003"/>
    <n v="206784.66"/>
    <n v="0"/>
    <n v="408.76"/>
    <n v="199224.76"/>
    <n v="43229.41"/>
    <n v="1741476.89"/>
    <n v="0"/>
    <n v="5694.53"/>
    <n v="1732857.51"/>
    <n v="0"/>
    <n v="0"/>
    <n v="0"/>
    <n v="0"/>
    <n v="0"/>
  </r>
  <r>
    <s v="KYRENE ELEMENTARY - SCHOOL INVESTMENTS"/>
    <n v="4018"/>
    <s v="018"/>
    <m/>
    <s v="33-795-028"/>
    <x v="5"/>
    <x v="92"/>
    <s v="028"/>
    <x v="10"/>
    <s v="ELEMENTARY SCHOOL DISTRICT ACCOUNTS"/>
    <s v="KYRENE ELEMENTARY"/>
    <x v="2723"/>
    <s v="SCHOOL INVESTMENTS"/>
    <s v="D"/>
    <s v=" "/>
    <n v="33"/>
    <n v="795"/>
    <n v="28"/>
    <n v="328780"/>
    <n v="0"/>
    <n v="0"/>
    <s v=" "/>
    <s v=" "/>
    <s v="        "/>
    <n v="0"/>
    <n v="0"/>
    <n v="0"/>
    <n v="0"/>
    <n v="0"/>
    <n v="0"/>
    <n v="0"/>
    <n v="0"/>
    <n v="0"/>
    <n v="0"/>
    <n v="0"/>
    <n v="0"/>
    <n v="0"/>
    <n v="0"/>
    <n v="0"/>
    <n v="0"/>
    <n v="0"/>
    <n v="0"/>
    <n v="0"/>
    <n v="0"/>
    <n v="0"/>
    <n v="0"/>
    <n v="0"/>
    <n v="0"/>
    <n v="0"/>
  </r>
  <r>
    <s v="KYRENE ELEMENTARY - SOFT CAPITAL OUTLAY"/>
    <n v="4018"/>
    <s v="008"/>
    <m/>
    <s v="33-625-028"/>
    <x v="5"/>
    <x v="298"/>
    <s v="028"/>
    <x v="10"/>
    <s v="ELEMENTARY SCHOOL DISTRICT ACCOUNTS"/>
    <s v="KYRENE ELEMENTARY"/>
    <x v="2724"/>
    <s v="SOFT CAP OUTLAY"/>
    <s v="A"/>
    <s v="Y"/>
    <n v="33"/>
    <n v="625"/>
    <n v="28"/>
    <n v="327530"/>
    <n v="0"/>
    <n v="0"/>
    <s v=" "/>
    <s v="I"/>
    <n v="33001028"/>
    <n v="0"/>
    <n v="0"/>
    <n v="0"/>
    <n v="0"/>
    <n v="0"/>
    <n v="0"/>
    <n v="0"/>
    <n v="0"/>
    <n v="0"/>
    <n v="0"/>
    <n v="0"/>
    <n v="0"/>
    <n v="0"/>
    <n v="0"/>
    <n v="0"/>
    <n v="0"/>
    <n v="0"/>
    <n v="0"/>
    <n v="0"/>
    <n v="0"/>
    <n v="0"/>
    <n v="0"/>
    <n v="0"/>
    <n v="0"/>
    <n v="0"/>
  </r>
  <r>
    <s v="KYRENE ELEMENTARY - STUDENT ACTIVITIES"/>
    <n v="4018"/>
    <s v="019"/>
    <m/>
    <s v="33-850-028"/>
    <x v="5"/>
    <x v="299"/>
    <s v="028"/>
    <x v="2079"/>
    <s v="ELEMENTARY SCHOOL DISTRICT ACCOUNTS"/>
    <s v="KYRENE ELEMENTARY"/>
    <x v="2725"/>
    <s v="STUDENT ACTIVITIES"/>
    <s v="B"/>
    <s v=" "/>
    <n v="33"/>
    <n v="850"/>
    <n v="28"/>
    <n v="328910"/>
    <n v="0"/>
    <n v="188903.04000000001"/>
    <s v=" "/>
    <s v=" "/>
    <n v="33850028"/>
    <n v="216747.32"/>
    <n v="0"/>
    <n v="0"/>
    <n v="27844.28"/>
    <n v="0"/>
    <n v="227766.61"/>
    <n v="0"/>
    <n v="198030"/>
    <n v="245456.64000000001"/>
    <n v="8563.07"/>
    <n v="204775.64"/>
    <n v="0"/>
    <n v="30000"/>
    <n v="18338.21"/>
    <n v="309.89"/>
    <n v="227766.61"/>
    <n v="0"/>
    <n v="198030"/>
    <n v="217612.36"/>
    <n v="8563.07"/>
    <n v="0"/>
    <n v="0"/>
    <n v="0"/>
    <n v="0"/>
    <n v="0"/>
  </r>
  <r>
    <s v="KYRENE ELEMENTARY - TAN DEBT SERVICE"/>
    <n v="4018"/>
    <s v="006"/>
    <m/>
    <s v="33-745-028"/>
    <x v="5"/>
    <x v="300"/>
    <s v="028"/>
    <x v="10"/>
    <s v="ELEMENTARY SCHOOL DISTRICT ACCOUNTS"/>
    <s v="KYRENE ELEMENTARY"/>
    <x v="2726"/>
    <s v="TAN DEBT SERVICE"/>
    <s v="D"/>
    <s v=" "/>
    <n v="33"/>
    <n v="745"/>
    <n v="28"/>
    <n v="328430"/>
    <n v="0"/>
    <n v="0"/>
    <s v=" "/>
    <s v=" "/>
    <n v="33745028"/>
    <n v="0"/>
    <n v="0"/>
    <n v="0"/>
    <n v="0"/>
    <n v="0"/>
    <n v="0"/>
    <n v="0"/>
    <n v="0"/>
    <n v="0"/>
    <n v="0"/>
    <n v="0"/>
    <n v="0"/>
    <n v="0"/>
    <n v="0"/>
    <n v="0"/>
    <n v="0"/>
    <n v="0"/>
    <n v="0"/>
    <n v="0"/>
    <n v="0"/>
    <n v="0"/>
    <n v="0"/>
    <n v="0"/>
    <n v="0"/>
    <n v="0"/>
  </r>
  <r>
    <s v="KYRENE ELEMENTARY - TAN PROCEEDS"/>
    <n v="4018"/>
    <s v="020"/>
    <m/>
    <s v="33-645-028"/>
    <x v="5"/>
    <x v="301"/>
    <s v="028"/>
    <x v="10"/>
    <s v="ELEMENTARY SCHOOL DISTRICT ACCOUNTS"/>
    <s v="KYRENE ELEMENTARY"/>
    <x v="2727"/>
    <s v="TAN PROCEEDS"/>
    <s v="A"/>
    <s v="Y"/>
    <n v="33"/>
    <n v="645"/>
    <n v="28"/>
    <n v="327710"/>
    <n v="0"/>
    <n v="0"/>
    <s v=" "/>
    <s v=" "/>
    <n v="33745028"/>
    <n v="0"/>
    <n v="0"/>
    <n v="0"/>
    <n v="0"/>
    <n v="0"/>
    <n v="0"/>
    <n v="0"/>
    <n v="0"/>
    <n v="0"/>
    <n v="0"/>
    <n v="0"/>
    <n v="0"/>
    <n v="0"/>
    <n v="0"/>
    <n v="0"/>
    <n v="0"/>
    <n v="0"/>
    <n v="0"/>
    <n v="0"/>
    <n v="0"/>
    <n v="0"/>
    <n v="0"/>
    <n v="0"/>
    <n v="0"/>
    <n v="0"/>
  </r>
  <r>
    <s v="KYRENE ELEMENTARY - WARRANT CLEARING OTHER"/>
    <n v="4018"/>
    <s v="021"/>
    <m/>
    <s v="33-035-028"/>
    <x v="5"/>
    <x v="21"/>
    <s v="028"/>
    <x v="10"/>
    <s v="ELEMENTARY SCHOOL DISTRICT ACCOUNTS"/>
    <s v="KYRENE ELEMENTARY"/>
    <x v="2728"/>
    <s v="WARRANT CLEAR OTHER"/>
    <s v="B"/>
    <s v=" "/>
    <n v="33"/>
    <n v="35"/>
    <n v="28"/>
    <n v="320925"/>
    <n v="0"/>
    <n v="0"/>
    <s v=" "/>
    <s v=" "/>
    <n v="33001028"/>
    <n v="0"/>
    <n v="0"/>
    <n v="0"/>
    <n v="0"/>
    <n v="0"/>
    <n v="0"/>
    <n v="0"/>
    <n v="0"/>
    <n v="0"/>
    <n v="0"/>
    <n v="0"/>
    <n v="0"/>
    <n v="0"/>
    <n v="0"/>
    <n v="0"/>
    <n v="0"/>
    <n v="0"/>
    <n v="0"/>
    <n v="0"/>
    <n v="0"/>
    <n v="0"/>
    <n v="0"/>
    <n v="0"/>
    <n v="0"/>
    <n v="0"/>
  </r>
  <r>
    <s v="LAVEEN ELEMENTARY - ADJACENT WAYS"/>
    <n v="4019"/>
    <s v="002"/>
    <m/>
    <s v="33-620-059"/>
    <x v="5"/>
    <x v="285"/>
    <s v="059"/>
    <x v="2080"/>
    <s v="ELEMENTARY SCHOOL DISTRICT ACCOUNTS"/>
    <s v="LAVEEN ELEMENTARY"/>
    <x v="2729"/>
    <s v="ADJACENT WAYS"/>
    <s v="A"/>
    <s v="Y"/>
    <n v="33"/>
    <n v="620"/>
    <n v="59"/>
    <n v="327510"/>
    <n v="0"/>
    <n v="1621732.93"/>
    <s v=" "/>
    <s v=" "/>
    <n v="33620059"/>
    <n v="1580955.85"/>
    <n v="0"/>
    <n v="0"/>
    <n v="0"/>
    <n v="40777.08"/>
    <n v="852629.37"/>
    <n v="0"/>
    <n v="0"/>
    <n v="159045.59"/>
    <n v="928149.15"/>
    <n v="1544967.18"/>
    <n v="0"/>
    <n v="0"/>
    <n v="21557.82"/>
    <n v="57546.49"/>
    <n v="852629.37"/>
    <n v="0"/>
    <n v="0"/>
    <n v="159045.59"/>
    <n v="887372.07"/>
    <n v="0"/>
    <n v="0"/>
    <n v="0"/>
    <n v="0"/>
    <n v="0"/>
  </r>
  <r>
    <s v="LAVEEN ELEMENTARY - BOND BUILDING"/>
    <n v="4019"/>
    <s v="003"/>
    <m/>
    <s v="33-630-059"/>
    <x v="5"/>
    <x v="286"/>
    <s v="059"/>
    <x v="2081"/>
    <s v="ELEMENTARY SCHOOL DISTRICT ACCOUNTS"/>
    <s v="LAVEEN ELEMENTARY"/>
    <x v="2730"/>
    <s v="BOND BUILDING"/>
    <s v="D"/>
    <s v=" "/>
    <n v="33"/>
    <n v="630"/>
    <n v="59"/>
    <n v="327610"/>
    <n v="0"/>
    <n v="1786927.67"/>
    <s v=" "/>
    <s v=" "/>
    <n v="33700059"/>
    <n v="2214394.63"/>
    <n v="0"/>
    <n v="0"/>
    <n v="427466.96"/>
    <n v="0"/>
    <n v="0"/>
    <n v="0"/>
    <n v="7698000"/>
    <n v="5911072.3300000001"/>
    <n v="0"/>
    <n v="2928093.76"/>
    <n v="0"/>
    <n v="0"/>
    <n v="713699.13"/>
    <n v="0"/>
    <n v="0"/>
    <n v="0"/>
    <n v="7698000"/>
    <n v="5483605.3700000001"/>
    <n v="0"/>
    <n v="0"/>
    <n v="0"/>
    <n v="0"/>
    <n v="0"/>
    <n v="0"/>
  </r>
  <r>
    <s v="LAVEEN ELEMENTARY - BUILD AMERICA/QUALIFIED SCHOOL CON BONDS"/>
    <n v="4019"/>
    <s v="010"/>
    <m/>
    <s v="33-637-059"/>
    <x v="5"/>
    <x v="287"/>
    <s v="059"/>
    <x v="10"/>
    <s v="ELEMENTARY SCHOOL DISTRICT ACCOUNTS"/>
    <s v="LAVEEN ELEMENTARY"/>
    <x v="2731"/>
    <s v="BUILD AMER BONDS"/>
    <s v="D"/>
    <s v=" "/>
    <n v="33"/>
    <n v="637"/>
    <n v="59"/>
    <n v="327630"/>
    <n v="0"/>
    <n v="0"/>
    <s v="Y"/>
    <s v=" "/>
    <n v="33637059"/>
    <n v="0"/>
    <n v="0"/>
    <n v="0"/>
    <n v="0"/>
    <n v="0"/>
    <n v="0"/>
    <n v="0"/>
    <n v="0"/>
    <n v="0"/>
    <n v="0"/>
    <n v="0"/>
    <n v="0"/>
    <n v="0"/>
    <n v="0"/>
    <n v="0"/>
    <n v="0"/>
    <n v="0"/>
    <n v="0"/>
    <n v="0"/>
    <n v="0"/>
    <n v="0"/>
    <n v="0"/>
    <n v="0"/>
    <n v="0"/>
    <n v="0"/>
  </r>
  <r>
    <s v="LAVEEN ELEMENTARY - BUILDING RENEWAL"/>
    <n v="4019"/>
    <s v="004"/>
    <m/>
    <s v="33-690-059"/>
    <x v="5"/>
    <x v="288"/>
    <s v="059"/>
    <x v="2082"/>
    <s v="ELEMENTARY SCHOOL DISTRICT ACCOUNTS"/>
    <s v="LAVEEN ELEMENTARY"/>
    <x v="2732"/>
    <s v="BUILDING RENEWA"/>
    <s v="B"/>
    <s v=" "/>
    <n v="33"/>
    <n v="690"/>
    <n v="59"/>
    <n v="327750"/>
    <n v="0"/>
    <n v="69.400000000000006"/>
    <s v="Y"/>
    <s v=" "/>
    <n v="33690059"/>
    <n v="69.400000000000006"/>
    <n v="0"/>
    <n v="0"/>
    <n v="0"/>
    <n v="0"/>
    <n v="786.5"/>
    <n v="0"/>
    <n v="0"/>
    <n v="718.98"/>
    <n v="1.88"/>
    <n v="69.28"/>
    <n v="0"/>
    <n v="0"/>
    <n v="0"/>
    <n v="0.12"/>
    <n v="786.5"/>
    <n v="0"/>
    <n v="0"/>
    <n v="718.98"/>
    <n v="1.88"/>
    <n v="0"/>
    <n v="0"/>
    <n v="0"/>
    <n v="0"/>
    <n v="0"/>
  </r>
  <r>
    <s v="LAVEEN ELEMENTARY - CAPITAL OUTLAY"/>
    <n v="4019"/>
    <s v="005"/>
    <m/>
    <s v="33-610-059"/>
    <x v="5"/>
    <x v="289"/>
    <s v="059"/>
    <x v="2083"/>
    <s v="ELEMENTARY SCHOOL DISTRICT ACCOUNTS"/>
    <s v="LAVEEN ELEMENTARY"/>
    <x v="2733"/>
    <s v="CAPITAL OUTLAY"/>
    <s v="A"/>
    <s v="Y"/>
    <n v="33"/>
    <n v="610"/>
    <n v="59"/>
    <n v="327410"/>
    <n v="0"/>
    <n v="8976287.9600000009"/>
    <s v=" "/>
    <s v=" "/>
    <n v="33610059"/>
    <n v="8912978.1699999999"/>
    <n v="0"/>
    <n v="0"/>
    <n v="103440.22"/>
    <n v="166750.01"/>
    <n v="9427015.4299999997"/>
    <n v="0"/>
    <n v="2591.67"/>
    <n v="7770977.0199999996"/>
    <n v="7317657.8799999999"/>
    <n v="9076553.1500000004"/>
    <n v="0"/>
    <n v="24.47"/>
    <n v="393624.36"/>
    <n v="230024.91"/>
    <n v="9427015.4299999997"/>
    <n v="0"/>
    <n v="2591.67"/>
    <n v="7667536.7999999998"/>
    <n v="7150907.8700000001"/>
    <n v="0"/>
    <n v="0"/>
    <n v="0"/>
    <n v="0"/>
    <n v="0"/>
  </r>
  <r>
    <s v="LAVEEN ELEMENTARY - CLASSROOM SITE FUND"/>
    <n v="4019"/>
    <s v="011"/>
    <m/>
    <s v="33-010-059"/>
    <x v="5"/>
    <x v="290"/>
    <s v="059"/>
    <x v="2084"/>
    <s v="ELEMENTARY SCHOOL DISTRICT ACCOUNTS"/>
    <s v="LAVEEN ELEMENTARY"/>
    <x v="2734"/>
    <s v="CLASSROOM SITE FUND"/>
    <s v="B"/>
    <s v="Y"/>
    <n v="33"/>
    <n v="10"/>
    <n v="59"/>
    <n v="320310"/>
    <n v="0"/>
    <n v="1707640.62"/>
    <s v=" "/>
    <s v=" "/>
    <n v="33010059"/>
    <n v="1772121.05"/>
    <n v="0"/>
    <n v="0"/>
    <n v="64480.43"/>
    <n v="0"/>
    <n v="1887734.04"/>
    <n v="0"/>
    <n v="1313931.52"/>
    <n v="1503070.89"/>
    <n v="9045.9500000000007"/>
    <n v="1632859.4"/>
    <n v="0"/>
    <n v="164241.44"/>
    <n v="27939.62"/>
    <n v="2959.83"/>
    <n v="1887734.04"/>
    <n v="0"/>
    <n v="1313931.52"/>
    <n v="1438590.46"/>
    <n v="9045.9500000000007"/>
    <n v="0"/>
    <n v="0"/>
    <n v="0"/>
    <n v="0"/>
    <n v="0"/>
  </r>
  <r>
    <s v="LAVEEN ELEMENTARY - CREDIT LINE BORROWING"/>
    <n v="4019"/>
    <s v="012"/>
    <m/>
    <s v="33-750-059"/>
    <x v="5"/>
    <x v="192"/>
    <s v="059"/>
    <x v="10"/>
    <s v="ELEMENTARY SCHOOL DISTRICT ACCOUNTS"/>
    <s v="LAVEEN ELEMENTARY"/>
    <x v="2735"/>
    <s v="CREDIT LINE BORROW"/>
    <s v="A"/>
    <s v="Y"/>
    <n v="33"/>
    <n v="750"/>
    <n v="59"/>
    <n v="328450"/>
    <n v="0"/>
    <n v="0"/>
    <s v=" "/>
    <s v=" "/>
    <n v="33001059"/>
    <n v="0"/>
    <n v="0"/>
    <n v="0"/>
    <n v="0"/>
    <n v="0"/>
    <n v="0"/>
    <n v="0"/>
    <n v="0"/>
    <n v="0"/>
    <n v="0"/>
    <n v="0"/>
    <n v="0"/>
    <n v="0"/>
    <n v="0"/>
    <n v="0"/>
    <n v="0"/>
    <n v="0"/>
    <n v="0"/>
    <n v="0"/>
    <n v="0"/>
    <n v="0"/>
    <n v="0"/>
    <n v="0"/>
    <n v="0"/>
    <n v="0"/>
  </r>
  <r>
    <s v="LAVEEN ELEMENTARY - CURRENT DEBT SERVICE"/>
    <n v="4019"/>
    <s v="013"/>
    <m/>
    <s v="33-700-059"/>
    <x v="5"/>
    <x v="291"/>
    <s v="059"/>
    <x v="2085"/>
    <s v="ELEMENTARY SCHOOL DISTRICT ACCOUNTS"/>
    <s v="LAVEEN ELEMENTARY"/>
    <x v="2736"/>
    <s v="CURRENT DEBT SERVICE"/>
    <s v="D"/>
    <s v=" "/>
    <n v="33"/>
    <n v="700"/>
    <n v="59"/>
    <n v="327810"/>
    <n v="0"/>
    <n v="1163075.1399999999"/>
    <s v=" "/>
    <s v=" "/>
    <n v="33700059"/>
    <n v="1116542.6299999999"/>
    <n v="0"/>
    <n v="0"/>
    <n v="0"/>
    <n v="46532.51"/>
    <n v="1543972.86"/>
    <n v="1725491.95"/>
    <n v="233914.56"/>
    <n v="22672.79"/>
    <n v="1133352.46"/>
    <n v="1045320.37"/>
    <n v="0"/>
    <n v="0"/>
    <n v="4.92"/>
    <n v="71227.179999999993"/>
    <n v="1543972.86"/>
    <n v="1725491.95"/>
    <n v="233914.56"/>
    <n v="22672.79"/>
    <n v="1086819.95"/>
    <n v="0"/>
    <n v="0"/>
    <n v="0"/>
    <n v="0"/>
    <n v="0"/>
  </r>
  <r>
    <s v="LAVEEN ELEMENTARY - DEFCNCYS CORRECTION"/>
    <n v="4019"/>
    <s v="009"/>
    <m/>
    <s v="33-685-059"/>
    <x v="5"/>
    <x v="110"/>
    <s v="059"/>
    <x v="10"/>
    <s v="ELEMENTARY SCHOOL DISTRICT ACCOUNTS"/>
    <s v="LAVEEN ELEMENTARY"/>
    <x v="2737"/>
    <s v="DEFCNCYS CORREC"/>
    <s v="B"/>
    <s v=" "/>
    <n v="33"/>
    <n v="685"/>
    <n v="59"/>
    <n v="327730"/>
    <n v="0"/>
    <n v="0"/>
    <s v="Y"/>
    <s v=" "/>
    <n v="33685059"/>
    <n v="0"/>
    <n v="0"/>
    <n v="0"/>
    <n v="0"/>
    <n v="0"/>
    <n v="0"/>
    <n v="0"/>
    <n v="0"/>
    <n v="0"/>
    <n v="0"/>
    <n v="0"/>
    <n v="0"/>
    <n v="0"/>
    <n v="0"/>
    <n v="0"/>
    <n v="0"/>
    <n v="0"/>
    <n v="0"/>
    <n v="0"/>
    <n v="0"/>
    <n v="0"/>
    <n v="0"/>
    <n v="0"/>
    <n v="0"/>
    <n v="0"/>
  </r>
  <r>
    <s v="LAVEEN ELEMENTARY - ELEM EXPENSE CLEARING"/>
    <n v="4019"/>
    <s v="014"/>
    <m/>
    <s v="33-040-059"/>
    <x v="5"/>
    <x v="292"/>
    <s v="059"/>
    <x v="2086"/>
    <s v="ELEMENTARY SCHOOL DISTRICT ACCOUNTS"/>
    <s v="LAVEEN ELEMENTARY"/>
    <x v="2738"/>
    <s v="EL EXP CLEARING"/>
    <s v="A"/>
    <s v="Y"/>
    <n v="33"/>
    <n v="40"/>
    <n v="59"/>
    <n v="320930"/>
    <n v="0"/>
    <n v="1858147.29"/>
    <s v=" "/>
    <s v=" "/>
    <n v="33001059"/>
    <n v="996120.69"/>
    <n v="2538647.58"/>
    <n v="0"/>
    <n v="0"/>
    <n v="3400674.18"/>
    <n v="614649.39"/>
    <n v="39818452.18"/>
    <n v="0"/>
    <n v="494818.55"/>
    <n v="41556768.630000003"/>
    <n v="222672.5"/>
    <n v="3417946.07"/>
    <n v="0"/>
    <n v="61"/>
    <n v="4191455.26"/>
    <n v="614649.39"/>
    <n v="37279804.600000001"/>
    <n v="0"/>
    <n v="494818.55"/>
    <n v="38156094.450000003"/>
    <n v="0"/>
    <n v="0"/>
    <n v="0"/>
    <n v="0"/>
    <n v="0"/>
  </r>
  <r>
    <s v="LAVEEN ELEMENTARY - FED. &amp; STATE GRANTS"/>
    <n v="4019"/>
    <s v="015"/>
    <m/>
    <s v="33-200-059"/>
    <x v="5"/>
    <x v="293"/>
    <s v="059"/>
    <x v="2087"/>
    <s v="ELEMENTARY SCHOOL DISTRICT ACCOUNTS"/>
    <s v="LAVEEN ELEMENTARY"/>
    <x v="2739"/>
    <s v="FED. &amp; STATE GRANTS"/>
    <s v="B"/>
    <s v=" "/>
    <n v="33"/>
    <n v="200"/>
    <n v="59"/>
    <n v="322010"/>
    <n v="0"/>
    <n v="-35616.47"/>
    <s v=" "/>
    <s v=" "/>
    <n v="33200059"/>
    <n v="92607.58"/>
    <n v="0"/>
    <n v="36359.01"/>
    <n v="164583.06"/>
    <n v="0"/>
    <n v="965829.27"/>
    <n v="0"/>
    <n v="1624441.34"/>
    <n v="2862713.64"/>
    <n v="236826.56"/>
    <n v="-491646.14"/>
    <n v="0"/>
    <n v="834684.18"/>
    <n v="250430.46"/>
    <n v="0"/>
    <n v="965829.27"/>
    <n v="0"/>
    <n v="1588082.33"/>
    <n v="2698130.58"/>
    <n v="236826.56"/>
    <n v="0"/>
    <n v="0"/>
    <n v="0"/>
    <n v="0"/>
    <n v="0"/>
  </r>
  <r>
    <s v="LAVEEN ELEMENTARY - MAINTENANCE AND OPERATIONS ELEMENTARY"/>
    <n v="4019"/>
    <s v="001"/>
    <m/>
    <s v="33-001-059"/>
    <x v="5"/>
    <x v="294"/>
    <s v="059"/>
    <x v="2088"/>
    <s v="ELEMENTARY SCHOOL DISTRICT ACCOUNTS"/>
    <s v="LAVEEN ELEMENTARY"/>
    <x v="2740"/>
    <s v="MAINTNCE/OPRTNS ELEM"/>
    <s v="A"/>
    <s v="Y"/>
    <n v="33"/>
    <n v="1"/>
    <n v="59"/>
    <n v="320110"/>
    <n v="0"/>
    <n v="-5047800.67"/>
    <s v=" "/>
    <s v=" "/>
    <n v="33001059"/>
    <n v="-4086023.06"/>
    <n v="0"/>
    <n v="1137392.8799999999"/>
    <n v="2304991.27"/>
    <n v="205820.78"/>
    <n v="-3384512.81"/>
    <n v="0"/>
    <n v="17482858.27"/>
    <n v="26724690.940000001"/>
    <n v="7578544.8099999996"/>
    <n v="-3066387.33"/>
    <n v="0"/>
    <n v="1141719.24"/>
    <n v="2446641.62"/>
    <n v="285286.65000000002"/>
    <n v="-3384512.81"/>
    <n v="0"/>
    <n v="16345465.390000001"/>
    <n v="24419699.670000002"/>
    <n v="7372724.0300000003"/>
    <n v="0"/>
    <n v="0"/>
    <n v="0"/>
    <n v="0"/>
    <n v="0"/>
  </r>
  <r>
    <s v="LAVEEN ELEMENTARY - NEW SCHOOL FACILITY"/>
    <n v="4019"/>
    <s v="007"/>
    <m/>
    <s v="33-695-059"/>
    <x v="5"/>
    <x v="295"/>
    <s v="059"/>
    <x v="2089"/>
    <s v="ELEMENTARY SCHOOL DISTRICT ACCOUNTS"/>
    <s v="LAVEEN ELEMENTARY"/>
    <x v="2741"/>
    <s v="NEW SCHL FACILI"/>
    <s v="B"/>
    <s v=" "/>
    <n v="33"/>
    <n v="695"/>
    <n v="59"/>
    <n v="327770"/>
    <n v="0"/>
    <n v="117873.82"/>
    <s v="Y"/>
    <s v=" "/>
    <n v="33695059"/>
    <n v="117873.82"/>
    <n v="0"/>
    <n v="0"/>
    <n v="0"/>
    <n v="0"/>
    <n v="117455.95"/>
    <n v="0"/>
    <n v="0"/>
    <n v="148.24"/>
    <n v="566.11"/>
    <n v="117694.33"/>
    <n v="0"/>
    <n v="0"/>
    <n v="0"/>
    <n v="179.49"/>
    <n v="117455.95"/>
    <n v="0"/>
    <n v="0"/>
    <n v="148.24"/>
    <n v="566.11"/>
    <n v="0"/>
    <n v="0"/>
    <n v="0"/>
    <n v="0"/>
    <n v="0"/>
  </r>
  <r>
    <s v="LAVEEN ELEMENTARY - OTHER MONIES"/>
    <n v="4019"/>
    <s v="016"/>
    <m/>
    <s v="33-002-059"/>
    <x v="5"/>
    <x v="296"/>
    <s v="059"/>
    <x v="2090"/>
    <s v="ELEMENTARY SCHOOL DISTRICT ACCOUNTS"/>
    <s v="LAVEEN ELEMENTARY"/>
    <x v="2742"/>
    <s v="OTHER MONIES"/>
    <s v="B"/>
    <s v=" "/>
    <n v="33"/>
    <n v="2"/>
    <n v="59"/>
    <n v="320210"/>
    <n v="0"/>
    <n v="9258328.4800000004"/>
    <s v=" "/>
    <s v=" "/>
    <n v="33002059"/>
    <n v="9582628.1799999997"/>
    <n v="0"/>
    <n v="89278.45"/>
    <n v="413578.15"/>
    <n v="0"/>
    <n v="10052164.619999999"/>
    <n v="0"/>
    <n v="3624846.12"/>
    <n v="4863886.29"/>
    <n v="445204.03"/>
    <n v="9548582.2200000007"/>
    <n v="0"/>
    <n v="451896.28"/>
    <n v="502863.49"/>
    <n v="85013.17"/>
    <n v="10052164.619999999"/>
    <n v="0"/>
    <n v="3535567.67"/>
    <n v="4450308.1399999997"/>
    <n v="445204.03"/>
    <n v="0"/>
    <n v="0"/>
    <n v="0"/>
    <n v="0"/>
    <n v="0"/>
  </r>
  <r>
    <s v="LAVEEN ELEMENTARY - PAYROLL CLEARING - ELEMENTARY"/>
    <n v="4019"/>
    <s v="017"/>
    <m/>
    <s v="33-030-059"/>
    <x v="5"/>
    <x v="297"/>
    <s v="059"/>
    <x v="2091"/>
    <s v="ELEMENTARY SCHOOL DISTRICT ACCOUNTS"/>
    <s v="LAVEEN ELEMENTARY"/>
    <x v="2743"/>
    <s v="PAYROLL CLEARING  EL"/>
    <s v="A"/>
    <s v="Y"/>
    <n v="33"/>
    <n v="30"/>
    <n v="59"/>
    <n v="320910"/>
    <n v="0"/>
    <n v="96755.53"/>
    <s v=" "/>
    <s v=" "/>
    <n v="33001059"/>
    <n v="50841.77"/>
    <n v="34210.519999999997"/>
    <n v="0"/>
    <n v="0"/>
    <n v="80124.28"/>
    <n v="48283.13"/>
    <n v="1018457.28"/>
    <n v="0"/>
    <n v="12861.66"/>
    <n v="1079791.3400000001"/>
    <n v="84258.25"/>
    <n v="123991.17"/>
    <n v="0"/>
    <n v="0"/>
    <n v="90574.69"/>
    <n v="48283.13"/>
    <n v="984246.76"/>
    <n v="0"/>
    <n v="12861.66"/>
    <n v="999667.06"/>
    <n v="0"/>
    <n v="0"/>
    <n v="0"/>
    <n v="0"/>
    <n v="0"/>
  </r>
  <r>
    <s v="LAVEEN ELEMENTARY - SCHOOL INVESTMENTS"/>
    <n v="4019"/>
    <s v="018"/>
    <m/>
    <s v="33-795-059"/>
    <x v="5"/>
    <x v="92"/>
    <s v="059"/>
    <x v="10"/>
    <s v="ELEMENTARY SCHOOL DISTRICT ACCOUNTS"/>
    <s v="LAVEEN ELEMENTARY"/>
    <x v="2744"/>
    <s v="SCHOOL INVESTMENTS"/>
    <s v="D"/>
    <s v=" "/>
    <n v="33"/>
    <n v="795"/>
    <n v="59"/>
    <n v="328780"/>
    <n v="0"/>
    <n v="0"/>
    <s v=" "/>
    <s v=" "/>
    <s v="        "/>
    <n v="0"/>
    <n v="0"/>
    <n v="0"/>
    <n v="0"/>
    <n v="0"/>
    <n v="0"/>
    <n v="0"/>
    <n v="0"/>
    <n v="0"/>
    <n v="0"/>
    <n v="0"/>
    <n v="0"/>
    <n v="0"/>
    <n v="0"/>
    <n v="0"/>
    <n v="0"/>
    <n v="0"/>
    <n v="0"/>
    <n v="0"/>
    <n v="0"/>
    <n v="0"/>
    <n v="0"/>
    <n v="0"/>
    <n v="0"/>
    <n v="0"/>
  </r>
  <r>
    <s v="LAVEEN ELEMENTARY - SOFT CAPITAL OUTLAY"/>
    <n v="4019"/>
    <s v="008"/>
    <m/>
    <s v="33-625-059"/>
    <x v="5"/>
    <x v="298"/>
    <s v="059"/>
    <x v="10"/>
    <s v="ELEMENTARY SCHOOL DISTRICT ACCOUNTS"/>
    <s v="LAVEEN ELEMENTARY"/>
    <x v="2745"/>
    <s v="SOFT CAP OUTLAY"/>
    <s v="A"/>
    <s v="Y"/>
    <n v="33"/>
    <n v="625"/>
    <n v="59"/>
    <n v="327530"/>
    <n v="0"/>
    <n v="0"/>
    <s v=" "/>
    <s v="I"/>
    <n v="33001059"/>
    <n v="0"/>
    <n v="0"/>
    <n v="0"/>
    <n v="0"/>
    <n v="0"/>
    <n v="0"/>
    <n v="0"/>
    <n v="0"/>
    <n v="0"/>
    <n v="0"/>
    <n v="0"/>
    <n v="0"/>
    <n v="0"/>
    <n v="0"/>
    <n v="0"/>
    <n v="0"/>
    <n v="0"/>
    <n v="0"/>
    <n v="0"/>
    <n v="0"/>
    <n v="0"/>
    <n v="0"/>
    <n v="0"/>
    <n v="0"/>
    <n v="0"/>
  </r>
  <r>
    <s v="LAVEEN ELEMENTARY - STUDENT ACTIVITIES"/>
    <n v="4019"/>
    <s v="019"/>
    <m/>
    <s v="33-850-059"/>
    <x v="5"/>
    <x v="299"/>
    <s v="059"/>
    <x v="2092"/>
    <s v="ELEMENTARY SCHOOL DISTRICT ACCOUNTS"/>
    <s v="LAVEEN ELEMENTARY"/>
    <x v="2746"/>
    <s v="STUDENT ACTIVITIES"/>
    <s v="B"/>
    <s v=" "/>
    <n v="33"/>
    <n v="850"/>
    <n v="59"/>
    <n v="328910"/>
    <n v="0"/>
    <n v="48174.17"/>
    <s v=" "/>
    <s v=" "/>
    <n v="33850059"/>
    <n v="47170.55"/>
    <n v="0"/>
    <n v="3261.99"/>
    <n v="2258.37"/>
    <n v="0"/>
    <n v="36008.22"/>
    <n v="0"/>
    <n v="32445.66"/>
    <n v="20473.72"/>
    <n v="194.01"/>
    <n v="48157.17"/>
    <n v="0"/>
    <n v="1775.09"/>
    <n v="2831.74"/>
    <n v="70.03"/>
    <n v="36008.22"/>
    <n v="0"/>
    <n v="29183.67"/>
    <n v="18215.349999999999"/>
    <n v="194.01"/>
    <n v="0"/>
    <n v="0"/>
    <n v="0"/>
    <n v="0"/>
    <n v="0"/>
  </r>
  <r>
    <s v="LAVEEN ELEMENTARY - TAN DEBT SERVICE"/>
    <n v="4019"/>
    <s v="006"/>
    <m/>
    <s v="33-745-059"/>
    <x v="5"/>
    <x v="300"/>
    <s v="059"/>
    <x v="10"/>
    <s v="ELEMENTARY SCHOOL DISTRICT ACCOUNTS"/>
    <s v="LAVEEN ELEMENTARY"/>
    <x v="2747"/>
    <s v="TAN DEBT SERVICE"/>
    <s v="D"/>
    <s v=" "/>
    <n v="33"/>
    <n v="745"/>
    <n v="59"/>
    <n v="328430"/>
    <n v="0"/>
    <n v="0"/>
    <s v=" "/>
    <s v=" "/>
    <n v="33745059"/>
    <n v="0"/>
    <n v="0"/>
    <n v="0"/>
    <n v="0"/>
    <n v="0"/>
    <n v="0"/>
    <n v="0"/>
    <n v="0"/>
    <n v="0"/>
    <n v="0"/>
    <n v="0"/>
    <n v="0"/>
    <n v="0"/>
    <n v="0"/>
    <n v="0"/>
    <n v="0"/>
    <n v="0"/>
    <n v="0"/>
    <n v="0"/>
    <n v="0"/>
    <n v="0"/>
    <n v="0"/>
    <n v="0"/>
    <n v="0"/>
    <n v="0"/>
  </r>
  <r>
    <s v="LAVEEN ELEMENTARY - TAN PROCEEDS"/>
    <n v="4019"/>
    <s v="020"/>
    <m/>
    <s v="33-645-059"/>
    <x v="5"/>
    <x v="301"/>
    <s v="059"/>
    <x v="10"/>
    <s v="ELEMENTARY SCHOOL DISTRICT ACCOUNTS"/>
    <s v="LAVEEN ELEMENTARY"/>
    <x v="2748"/>
    <s v="TAN PROCEEDS"/>
    <s v="A"/>
    <s v="Y"/>
    <n v="33"/>
    <n v="645"/>
    <n v="59"/>
    <n v="327710"/>
    <n v="0"/>
    <n v="0"/>
    <s v=" "/>
    <s v=" "/>
    <n v="33745059"/>
    <n v="0"/>
    <n v="0"/>
    <n v="0"/>
    <n v="0"/>
    <n v="0"/>
    <n v="0"/>
    <n v="0"/>
    <n v="0"/>
    <n v="0"/>
    <n v="0"/>
    <n v="0"/>
    <n v="0"/>
    <n v="0"/>
    <n v="0"/>
    <n v="0"/>
    <n v="0"/>
    <n v="0"/>
    <n v="0"/>
    <n v="0"/>
    <n v="0"/>
    <n v="0"/>
    <n v="0"/>
    <n v="0"/>
    <n v="0"/>
    <n v="0"/>
  </r>
  <r>
    <s v="LAVEEN ELEMENTARY - WARRANT CLEARING OTHER"/>
    <n v="4019"/>
    <s v="021"/>
    <m/>
    <s v="33-035-059"/>
    <x v="5"/>
    <x v="21"/>
    <s v="059"/>
    <x v="10"/>
    <s v="ELEMENTARY SCHOOL DISTRICT ACCOUNTS"/>
    <s v="LAVEEN ELEMENTARY"/>
    <x v="2749"/>
    <s v="WARRANT CLEAR OTHER"/>
    <s v="B"/>
    <s v=" "/>
    <n v="33"/>
    <n v="35"/>
    <n v="59"/>
    <n v="320925"/>
    <n v="0"/>
    <n v="0"/>
    <s v=" "/>
    <s v=" "/>
    <n v="33001059"/>
    <n v="0"/>
    <n v="0"/>
    <n v="0"/>
    <n v="0"/>
    <n v="0"/>
    <n v="0"/>
    <n v="230001"/>
    <n v="0"/>
    <n v="0"/>
    <n v="230001"/>
    <n v="0"/>
    <n v="0"/>
    <n v="0"/>
    <n v="0"/>
    <n v="0"/>
    <n v="0"/>
    <n v="230001"/>
    <n v="0"/>
    <n v="0"/>
    <n v="230001"/>
    <n v="0"/>
    <n v="0"/>
    <n v="0"/>
    <n v="0"/>
    <n v="0"/>
  </r>
  <r>
    <s v="LIBERTY ELEMENTARY - ADJACENT WAYS"/>
    <n v="4020"/>
    <s v="002"/>
    <m/>
    <s v="33-620-025"/>
    <x v="5"/>
    <x v="285"/>
    <s v="025"/>
    <x v="2093"/>
    <s v="ELEMENTARY SCHOOL DISTRICT ACCOUNTS"/>
    <s v="LIBERTY ELEMENTARY"/>
    <x v="2750"/>
    <s v="ADJACENT WAYS"/>
    <s v="A"/>
    <s v="Y"/>
    <n v="33"/>
    <n v="620"/>
    <n v="25"/>
    <n v="327510"/>
    <n v="0"/>
    <n v="720157.1"/>
    <s v=" "/>
    <s v=" "/>
    <n v="33620025"/>
    <n v="717814.75"/>
    <n v="0"/>
    <n v="0"/>
    <n v="0"/>
    <n v="2342.35"/>
    <n v="656668.59"/>
    <n v="0"/>
    <n v="0"/>
    <n v="829.47"/>
    <n v="64317.98"/>
    <n v="713470.78"/>
    <n v="0"/>
    <n v="0"/>
    <n v="0.03"/>
    <n v="4344"/>
    <n v="656668.59"/>
    <n v="0"/>
    <n v="0"/>
    <n v="829.47"/>
    <n v="61975.63"/>
    <n v="0"/>
    <n v="0"/>
    <n v="0"/>
    <n v="0"/>
    <n v="0"/>
  </r>
  <r>
    <s v="LIBERTY ELEMENTARY - BOND BUILDING"/>
    <n v="4020"/>
    <s v="003"/>
    <m/>
    <s v="33-630-025"/>
    <x v="5"/>
    <x v="286"/>
    <s v="025"/>
    <x v="2094"/>
    <s v="ELEMENTARY SCHOOL DISTRICT ACCOUNTS"/>
    <s v="LIBERTY ELEMENTARY"/>
    <x v="2751"/>
    <s v="BOND BUILDING"/>
    <s v="D"/>
    <s v=" "/>
    <n v="33"/>
    <n v="630"/>
    <n v="25"/>
    <n v="327610"/>
    <n v="0"/>
    <n v="9113738.7100000009"/>
    <s v=" "/>
    <s v=" "/>
    <n v="33700025"/>
    <n v="9130771.5899999999"/>
    <n v="0"/>
    <n v="0"/>
    <n v="17032.88"/>
    <n v="0"/>
    <n v="35203.599999999999"/>
    <n v="0"/>
    <n v="12557292.5"/>
    <n v="3478757.39"/>
    <n v="0"/>
    <n v="10478983.550000001"/>
    <n v="0"/>
    <n v="0"/>
    <n v="1348211.96"/>
    <n v="0"/>
    <n v="35203.599999999999"/>
    <n v="0"/>
    <n v="12557292.5"/>
    <n v="3461724.51"/>
    <n v="0"/>
    <n v="0"/>
    <n v="0"/>
    <n v="0"/>
    <n v="0"/>
    <n v="0"/>
  </r>
  <r>
    <s v="LIBERTY ELEMENTARY - BUILD AMERICA/QUALIFIED SCHOOL CON BONDS"/>
    <n v="4020"/>
    <s v="010"/>
    <m/>
    <s v="33-637-025"/>
    <x v="5"/>
    <x v="287"/>
    <s v="025"/>
    <x v="10"/>
    <s v="ELEMENTARY SCHOOL DISTRICT ACCOUNTS"/>
    <s v="LIBERTY ELEMENTARY"/>
    <x v="2752"/>
    <s v="BUILD AMER BONDS"/>
    <s v="D"/>
    <s v=" "/>
    <n v="33"/>
    <n v="637"/>
    <n v="25"/>
    <n v="327630"/>
    <n v="0"/>
    <n v="0"/>
    <s v="Y"/>
    <s v=" "/>
    <n v="33637025"/>
    <n v="0"/>
    <n v="0"/>
    <n v="0"/>
    <n v="0"/>
    <n v="0"/>
    <n v="0"/>
    <n v="0"/>
    <n v="0"/>
    <n v="0"/>
    <n v="0"/>
    <n v="0"/>
    <n v="0"/>
    <n v="0"/>
    <n v="0"/>
    <n v="0"/>
    <n v="0"/>
    <n v="0"/>
    <n v="0"/>
    <n v="0"/>
    <n v="0"/>
    <n v="0"/>
    <n v="0"/>
    <n v="0"/>
    <n v="0"/>
    <n v="0"/>
  </r>
  <r>
    <s v="LIBERTY ELEMENTARY - BUILDING RENEWAL"/>
    <n v="4020"/>
    <s v="004"/>
    <m/>
    <s v="33-690-025"/>
    <x v="5"/>
    <x v="288"/>
    <s v="025"/>
    <x v="10"/>
    <s v="ELEMENTARY SCHOOL DISTRICT ACCOUNTS"/>
    <s v="LIBERTY ELEMENTARY"/>
    <x v="2753"/>
    <s v="BUILDING RENEWA"/>
    <s v="B"/>
    <s v=" "/>
    <n v="33"/>
    <n v="690"/>
    <n v="25"/>
    <n v="327750"/>
    <n v="0"/>
    <n v="0"/>
    <s v="Y"/>
    <s v=" "/>
    <n v="33690025"/>
    <n v="0"/>
    <n v="0"/>
    <n v="0"/>
    <n v="0"/>
    <n v="0"/>
    <n v="-1.66"/>
    <n v="0"/>
    <n v="0"/>
    <n v="1.66"/>
    <n v="3.32"/>
    <n v="0"/>
    <n v="0"/>
    <n v="0"/>
    <n v="0"/>
    <n v="0"/>
    <n v="-1.66"/>
    <n v="0"/>
    <n v="0"/>
    <n v="1.66"/>
    <n v="3.32"/>
    <n v="0"/>
    <n v="0"/>
    <n v="0"/>
    <n v="0"/>
    <n v="0"/>
  </r>
  <r>
    <s v="LIBERTY ELEMENTARY - CAPITAL OUTLAY"/>
    <n v="4020"/>
    <s v="005"/>
    <m/>
    <s v="33-610-025"/>
    <x v="5"/>
    <x v="289"/>
    <s v="025"/>
    <x v="2095"/>
    <s v="ELEMENTARY SCHOOL DISTRICT ACCOUNTS"/>
    <s v="LIBERTY ELEMENTARY"/>
    <x v="2754"/>
    <s v="CAPITAL OUTLAY"/>
    <s v="A"/>
    <s v="Y"/>
    <n v="33"/>
    <n v="610"/>
    <n v="25"/>
    <n v="327410"/>
    <n v="0"/>
    <n v="785267.95"/>
    <s v=" "/>
    <s v=" "/>
    <n v="33610025"/>
    <n v="780667.9"/>
    <n v="0"/>
    <n v="0"/>
    <n v="9838.3700000000008"/>
    <n v="14438.42"/>
    <n v="614629.61"/>
    <n v="0"/>
    <n v="669.13"/>
    <n v="432275.5"/>
    <n v="602244.71"/>
    <n v="818895.67"/>
    <n v="0"/>
    <n v="0"/>
    <n v="85774.17"/>
    <n v="47546.400000000001"/>
    <n v="614629.61"/>
    <n v="0"/>
    <n v="669.13"/>
    <n v="422437.13"/>
    <n v="587806.29"/>
    <n v="0"/>
    <n v="0"/>
    <n v="0"/>
    <n v="0"/>
    <n v="0"/>
  </r>
  <r>
    <s v="LIBERTY ELEMENTARY - CLASSROOM SITE FUND"/>
    <n v="4020"/>
    <s v="011"/>
    <m/>
    <s v="33-010-025"/>
    <x v="5"/>
    <x v="290"/>
    <s v="025"/>
    <x v="2096"/>
    <s v="ELEMENTARY SCHOOL DISTRICT ACCOUNTS"/>
    <s v="LIBERTY ELEMENTARY"/>
    <x v="2755"/>
    <s v="CLASSROOM SITE FUND"/>
    <s v="B"/>
    <s v="Y"/>
    <n v="33"/>
    <n v="10"/>
    <n v="25"/>
    <n v="320310"/>
    <n v="0"/>
    <n v="800098.43"/>
    <s v=" "/>
    <s v=" "/>
    <n v="33010025"/>
    <n v="800098.43"/>
    <n v="0"/>
    <n v="0"/>
    <n v="0"/>
    <n v="0"/>
    <n v="747518.08"/>
    <n v="0"/>
    <n v="709446.8"/>
    <n v="2096030.68"/>
    <n v="1439164.23"/>
    <n v="710795.6"/>
    <n v="0"/>
    <n v="88337.01"/>
    <n v="0"/>
    <n v="965.82"/>
    <n v="747518.08"/>
    <n v="0"/>
    <n v="709446.8"/>
    <n v="2096030.68"/>
    <n v="1439164.23"/>
    <n v="0"/>
    <n v="0"/>
    <n v="0"/>
    <n v="0"/>
    <n v="0"/>
  </r>
  <r>
    <s v="LIBERTY ELEMENTARY - CREDIT LINE BORROWING"/>
    <n v="4020"/>
    <s v="012"/>
    <m/>
    <s v="33-750-025"/>
    <x v="5"/>
    <x v="192"/>
    <s v="025"/>
    <x v="10"/>
    <s v="ELEMENTARY SCHOOL DISTRICT ACCOUNTS"/>
    <s v="LIBERTY ELEMENTARY"/>
    <x v="2756"/>
    <s v="CREDIT LINE BORROW"/>
    <s v="A"/>
    <s v="Y"/>
    <n v="33"/>
    <n v="750"/>
    <n v="25"/>
    <n v="328450"/>
    <n v="0"/>
    <n v="0"/>
    <s v=" "/>
    <s v=" "/>
    <n v="33001025"/>
    <n v="0"/>
    <n v="0"/>
    <n v="0"/>
    <n v="0"/>
    <n v="0"/>
    <n v="630000"/>
    <n v="691000"/>
    <n v="61000"/>
    <n v="0"/>
    <n v="0"/>
    <n v="0"/>
    <n v="0"/>
    <n v="0"/>
    <n v="0"/>
    <n v="0"/>
    <n v="630000"/>
    <n v="691000"/>
    <n v="61000"/>
    <n v="0"/>
    <n v="0"/>
    <n v="0"/>
    <n v="0"/>
    <n v="0"/>
    <n v="0"/>
    <n v="0"/>
  </r>
  <r>
    <s v="LIBERTY ELEMENTARY - CURRENT DEBT SERVICE"/>
    <n v="4020"/>
    <s v="013"/>
    <m/>
    <s v="33-700-025"/>
    <x v="5"/>
    <x v="291"/>
    <s v="025"/>
    <x v="2097"/>
    <s v="ELEMENTARY SCHOOL DISTRICT ACCOUNTS"/>
    <s v="LIBERTY ELEMENTARY"/>
    <x v="2757"/>
    <s v="CURRENT DEBT SERVICE"/>
    <s v="D"/>
    <s v=" "/>
    <n v="33"/>
    <n v="700"/>
    <n v="25"/>
    <n v="327810"/>
    <n v="0"/>
    <n v="1206052.43"/>
    <s v=" "/>
    <s v=" "/>
    <n v="33700025"/>
    <n v="1162284.79"/>
    <n v="0"/>
    <n v="0"/>
    <n v="13.18"/>
    <n v="43780.82"/>
    <n v="1030906.31"/>
    <n v="1238900.01"/>
    <n v="151084.06"/>
    <n v="9440.09"/>
    <n v="1272402.1599999999"/>
    <n v="1080359.8700000001"/>
    <n v="0"/>
    <n v="0"/>
    <n v="35.86"/>
    <n v="81960.78"/>
    <n v="1030906.31"/>
    <n v="1238900.01"/>
    <n v="151084.06"/>
    <n v="9426.91"/>
    <n v="1228621.3400000001"/>
    <n v="0"/>
    <n v="0"/>
    <n v="0"/>
    <n v="0"/>
    <n v="0"/>
  </r>
  <r>
    <s v="LIBERTY ELEMENTARY - DEFCNCYS CORRECTION"/>
    <n v="4020"/>
    <s v="009"/>
    <m/>
    <s v="33-685-025"/>
    <x v="5"/>
    <x v="110"/>
    <s v="025"/>
    <x v="10"/>
    <s v="ELEMENTARY SCHOOL DISTRICT ACCOUNTS"/>
    <s v="LIBERTY ELEMENTARY"/>
    <x v="2758"/>
    <s v="DEFCNCYS CORREC"/>
    <s v="B"/>
    <s v=" "/>
    <n v="33"/>
    <n v="685"/>
    <n v="25"/>
    <n v="327730"/>
    <n v="0"/>
    <n v="0"/>
    <s v="Y"/>
    <s v=" "/>
    <n v="33685025"/>
    <n v="0"/>
    <n v="0"/>
    <n v="0"/>
    <n v="0"/>
    <n v="0"/>
    <n v="0"/>
    <n v="0"/>
    <n v="0"/>
    <n v="0"/>
    <n v="0"/>
    <n v="0"/>
    <n v="0"/>
    <n v="0"/>
    <n v="0"/>
    <n v="0"/>
    <n v="0"/>
    <n v="0"/>
    <n v="0"/>
    <n v="0"/>
    <n v="0"/>
    <n v="0"/>
    <n v="0"/>
    <n v="0"/>
    <n v="0"/>
    <n v="0"/>
  </r>
  <r>
    <s v="LIBERTY ELEMENTARY - ELEM EXPENSE CLEARING"/>
    <n v="4020"/>
    <s v="014"/>
    <m/>
    <s v="33-040-025"/>
    <x v="5"/>
    <x v="292"/>
    <s v="025"/>
    <x v="2098"/>
    <s v="ELEMENTARY SCHOOL DISTRICT ACCOUNTS"/>
    <s v="LIBERTY ELEMENTARY"/>
    <x v="2759"/>
    <s v="EL EXP CLEARING"/>
    <s v="A"/>
    <s v="Y"/>
    <n v="33"/>
    <n v="40"/>
    <n v="25"/>
    <n v="320930"/>
    <n v="0"/>
    <n v="316897.68"/>
    <s v=" "/>
    <s v=" "/>
    <n v="33001025"/>
    <n v="1036463.95"/>
    <n v="1546277.01"/>
    <n v="0"/>
    <n v="0"/>
    <n v="826710.74"/>
    <n v="200690.52"/>
    <n v="17294890.82"/>
    <n v="0"/>
    <n v="154757.24"/>
    <n v="17565855.219999999"/>
    <n v="400104.77"/>
    <n v="1821844.85"/>
    <n v="0"/>
    <n v="102914.07"/>
    <n v="2561118.1"/>
    <n v="200690.52"/>
    <n v="15748613.810000001"/>
    <n v="0"/>
    <n v="154757.24"/>
    <n v="16739144.48"/>
    <n v="0"/>
    <n v="0"/>
    <n v="0"/>
    <n v="0"/>
    <n v="0"/>
  </r>
  <r>
    <s v="LIBERTY ELEMENTARY - FED. &amp; STATE GRANTS"/>
    <n v="4020"/>
    <s v="015"/>
    <m/>
    <s v="33-200-025"/>
    <x v="5"/>
    <x v="293"/>
    <s v="025"/>
    <x v="2099"/>
    <s v="ELEMENTARY SCHOOL DISTRICT ACCOUNTS"/>
    <s v="LIBERTY ELEMENTARY"/>
    <x v="2760"/>
    <s v="FED. &amp; STATE GRANTS"/>
    <s v="B"/>
    <s v=" "/>
    <n v="33"/>
    <n v="200"/>
    <n v="25"/>
    <n v="322010"/>
    <n v="0"/>
    <n v="410868.39"/>
    <s v=" "/>
    <s v=" "/>
    <n v="33200025"/>
    <n v="442992.63"/>
    <n v="0"/>
    <n v="3475.89"/>
    <n v="35600.129999999997"/>
    <n v="0"/>
    <n v="372619.46"/>
    <n v="0"/>
    <n v="969675.6"/>
    <n v="1166715.17"/>
    <n v="235288.5"/>
    <n v="389912.54"/>
    <n v="0"/>
    <n v="215687.01"/>
    <n v="176032.68"/>
    <n v="13425.76"/>
    <n v="372619.46"/>
    <n v="0"/>
    <n v="966199.71"/>
    <n v="1131115.04"/>
    <n v="235288.5"/>
    <n v="0"/>
    <n v="0"/>
    <n v="0"/>
    <n v="0"/>
    <n v="0"/>
  </r>
  <r>
    <s v="LIBERTY ELEMENTARY - MAINTENANCE AND OPERATIONS ELEMENTARY"/>
    <n v="4020"/>
    <s v="001"/>
    <m/>
    <s v="33-001-025"/>
    <x v="5"/>
    <x v="294"/>
    <s v="025"/>
    <x v="2100"/>
    <s v="ELEMENTARY SCHOOL DISTRICT ACCOUNTS"/>
    <s v="LIBERTY ELEMENTARY"/>
    <x v="2761"/>
    <s v="MAINTNCE/OPRTNS ELEM"/>
    <s v="A"/>
    <s v="Y"/>
    <n v="33"/>
    <n v="1"/>
    <n v="25"/>
    <n v="320110"/>
    <n v="0"/>
    <n v="-1930048.91"/>
    <s v=" "/>
    <s v=" "/>
    <n v="33001025"/>
    <n v="-2026677.98"/>
    <n v="0"/>
    <n v="625319.26"/>
    <n v="755908.24"/>
    <n v="227218.05"/>
    <n v="-2652179.91"/>
    <n v="1103.3499999999999"/>
    <n v="10205501.74"/>
    <n v="14965286.26"/>
    <n v="5483018.8700000001"/>
    <n v="-934082.68"/>
    <n v="0"/>
    <n v="672571.03"/>
    <n v="2117516.7400000002"/>
    <n v="352350.41"/>
    <n v="-2652179.91"/>
    <n v="1103.3499999999999"/>
    <n v="9580182.4800000004"/>
    <n v="14209378.02"/>
    <n v="5255800.82"/>
    <n v="0"/>
    <n v="0"/>
    <n v="0"/>
    <n v="0"/>
    <n v="0"/>
  </r>
  <r>
    <s v="LIBERTY ELEMENTARY - NEW SCHOOL FACILITY"/>
    <n v="4020"/>
    <s v="007"/>
    <m/>
    <s v="33-695-025"/>
    <x v="5"/>
    <x v="295"/>
    <s v="025"/>
    <x v="2101"/>
    <s v="ELEMENTARY SCHOOL DISTRICT ACCOUNTS"/>
    <s v="LIBERTY ELEMENTARY"/>
    <x v="2762"/>
    <s v="NEW SCHL FACILI"/>
    <s v="B"/>
    <s v=" "/>
    <n v="33"/>
    <n v="695"/>
    <n v="25"/>
    <n v="327770"/>
    <n v="0"/>
    <n v="369754.79"/>
    <s v="Y"/>
    <s v=" "/>
    <n v="33695025"/>
    <n v="369754.79"/>
    <n v="0"/>
    <n v="0"/>
    <n v="0"/>
    <n v="0"/>
    <n v="368443.94"/>
    <n v="0"/>
    <n v="0"/>
    <n v="465.02"/>
    <n v="1775.87"/>
    <n v="369191.72"/>
    <n v="0"/>
    <n v="0"/>
    <n v="0"/>
    <n v="563.07000000000005"/>
    <n v="368443.94"/>
    <n v="0"/>
    <n v="0"/>
    <n v="465.02"/>
    <n v="1775.87"/>
    <n v="0"/>
    <n v="0"/>
    <n v="0"/>
    <n v="0"/>
    <n v="0"/>
  </r>
  <r>
    <s v="LIBERTY ELEMENTARY - OTHER MONIES"/>
    <n v="4020"/>
    <s v="016"/>
    <m/>
    <s v="33-002-025"/>
    <x v="5"/>
    <x v="296"/>
    <s v="025"/>
    <x v="2102"/>
    <s v="ELEMENTARY SCHOOL DISTRICT ACCOUNTS"/>
    <s v="LIBERTY ELEMENTARY"/>
    <x v="2763"/>
    <s v="OTHER MONIES"/>
    <s v="B"/>
    <s v=" "/>
    <n v="33"/>
    <n v="2"/>
    <n v="25"/>
    <n v="320210"/>
    <n v="0"/>
    <n v="2053354.82"/>
    <s v=" "/>
    <s v=" "/>
    <n v="33002025"/>
    <n v="1965812.85"/>
    <n v="0"/>
    <n v="145787.56"/>
    <n v="58245.59"/>
    <n v="0"/>
    <n v="1781224.33"/>
    <n v="0"/>
    <n v="1727600.8"/>
    <n v="1561950.69"/>
    <n v="106480.38"/>
    <n v="1986595.55"/>
    <n v="0"/>
    <n v="177336.23"/>
    <n v="213622.02"/>
    <n v="15503.09"/>
    <n v="1781224.33"/>
    <n v="0"/>
    <n v="1581813.24"/>
    <n v="1503705.1"/>
    <n v="106480.38"/>
    <n v="0"/>
    <n v="0"/>
    <n v="0"/>
    <n v="0"/>
    <n v="0"/>
  </r>
  <r>
    <s v="LIBERTY ELEMENTARY - PAYROLL CLEARING - ELEMENTARY"/>
    <n v="4020"/>
    <s v="017"/>
    <m/>
    <s v="33-030-025"/>
    <x v="5"/>
    <x v="297"/>
    <s v="025"/>
    <x v="2103"/>
    <s v="ELEMENTARY SCHOOL DISTRICT ACCOUNTS"/>
    <s v="LIBERTY ELEMENTARY"/>
    <x v="2764"/>
    <s v="PAYROLL CLEARING  EL"/>
    <s v="A"/>
    <s v="Y"/>
    <n v="33"/>
    <n v="30"/>
    <n v="25"/>
    <n v="320910"/>
    <n v="0"/>
    <n v="15598.13"/>
    <s v=" "/>
    <s v=" "/>
    <n v="33001025"/>
    <n v="6412.64"/>
    <n v="38499.629999999997"/>
    <n v="0"/>
    <n v="0"/>
    <n v="47685.120000000003"/>
    <n v="29758.98"/>
    <n v="459349.63"/>
    <n v="0"/>
    <n v="18031.75"/>
    <n v="463220.53"/>
    <n v="9166.19"/>
    <n v="51951.69"/>
    <n v="0"/>
    <n v="0"/>
    <n v="49198.14"/>
    <n v="29758.98"/>
    <n v="420850"/>
    <n v="0"/>
    <n v="18031.75"/>
    <n v="415535.41"/>
    <n v="0"/>
    <n v="0"/>
    <n v="0"/>
    <n v="0"/>
    <n v="0"/>
  </r>
  <r>
    <s v="LIBERTY ELEMENTARY - SCHOOL INVESTMENTS"/>
    <n v="4020"/>
    <s v="018"/>
    <m/>
    <s v="33-795-025"/>
    <x v="5"/>
    <x v="92"/>
    <s v="025"/>
    <x v="10"/>
    <s v="ELEMENTARY SCHOOL DISTRICT ACCOUNTS"/>
    <s v="LIBERTY ELEMENTARY"/>
    <x v="2765"/>
    <s v="SCHOOL INVESTMENTS"/>
    <s v="D"/>
    <s v=" "/>
    <n v="33"/>
    <n v="795"/>
    <n v="25"/>
    <n v="328780"/>
    <n v="0"/>
    <n v="0"/>
    <s v=" "/>
    <s v=" "/>
    <s v="        "/>
    <n v="0"/>
    <n v="0"/>
    <n v="0"/>
    <n v="0"/>
    <n v="0"/>
    <n v="0"/>
    <n v="0"/>
    <n v="0"/>
    <n v="0"/>
    <n v="0"/>
    <n v="0"/>
    <n v="0"/>
    <n v="0"/>
    <n v="0"/>
    <n v="0"/>
    <n v="0"/>
    <n v="0"/>
    <n v="0"/>
    <n v="0"/>
    <n v="0"/>
    <n v="0"/>
    <n v="0"/>
    <n v="0"/>
    <n v="0"/>
    <n v="0"/>
  </r>
  <r>
    <s v="LIBERTY ELEMENTARY - SOFT CAPITAL OUTLAY"/>
    <n v="4020"/>
    <s v="008"/>
    <m/>
    <s v="33-625-025"/>
    <x v="5"/>
    <x v="298"/>
    <s v="025"/>
    <x v="10"/>
    <s v="ELEMENTARY SCHOOL DISTRICT ACCOUNTS"/>
    <s v="LIBERTY ELEMENTARY"/>
    <x v="2766"/>
    <s v="SOFT CAP OUTLAY"/>
    <s v="A"/>
    <s v="Y"/>
    <n v="33"/>
    <n v="625"/>
    <n v="25"/>
    <n v="327530"/>
    <n v="0"/>
    <n v="0"/>
    <s v=" "/>
    <s v="I"/>
    <n v="33001025"/>
    <n v="0"/>
    <n v="0"/>
    <n v="0"/>
    <n v="0"/>
    <n v="0"/>
    <n v="0"/>
    <n v="0"/>
    <n v="0"/>
    <n v="0"/>
    <n v="0"/>
    <n v="0"/>
    <n v="0"/>
    <n v="0"/>
    <n v="0"/>
    <n v="0"/>
    <n v="0"/>
    <n v="0"/>
    <n v="0"/>
    <n v="0"/>
    <n v="0"/>
    <n v="0"/>
    <n v="0"/>
    <n v="0"/>
    <n v="0"/>
    <n v="0"/>
  </r>
  <r>
    <s v="LIBERTY ELEMENTARY - STUDENT ACTIVITIES"/>
    <n v="4020"/>
    <s v="019"/>
    <m/>
    <s v="33-850-025"/>
    <x v="5"/>
    <x v="299"/>
    <s v="025"/>
    <x v="2104"/>
    <s v="ELEMENTARY SCHOOL DISTRICT ACCOUNTS"/>
    <s v="LIBERTY ELEMENTARY"/>
    <x v="2767"/>
    <s v="STUDENT ACTIVITIES"/>
    <s v="B"/>
    <s v=" "/>
    <n v="33"/>
    <n v="850"/>
    <n v="25"/>
    <n v="328910"/>
    <n v="0"/>
    <n v="146404.1"/>
    <s v=" "/>
    <s v=" "/>
    <n v="33850025"/>
    <n v="140527.76"/>
    <n v="0"/>
    <n v="20734.59"/>
    <n v="14858.25"/>
    <n v="0"/>
    <n v="68281.77"/>
    <n v="0"/>
    <n v="209769.82"/>
    <n v="134636.70000000001"/>
    <n v="2989.21"/>
    <n v="134222.21"/>
    <n v="0"/>
    <n v="33365.440000000002"/>
    <n v="29423.38"/>
    <n v="2363.4899999999998"/>
    <n v="68281.77"/>
    <n v="0"/>
    <n v="189035.23"/>
    <n v="119778.45"/>
    <n v="2989.21"/>
    <n v="0"/>
    <n v="0"/>
    <n v="0"/>
    <n v="0"/>
    <n v="0"/>
  </r>
  <r>
    <s v="LIBERTY ELEMENTARY - TAN DEBT SERVICE"/>
    <n v="4020"/>
    <s v="006"/>
    <m/>
    <s v="33-745-025"/>
    <x v="5"/>
    <x v="300"/>
    <s v="025"/>
    <x v="10"/>
    <s v="ELEMENTARY SCHOOL DISTRICT ACCOUNTS"/>
    <s v="LIBERTY ELEMENTARY"/>
    <x v="2768"/>
    <s v="TAN DEBT SERVICE"/>
    <s v="D"/>
    <s v=" "/>
    <n v="33"/>
    <n v="745"/>
    <n v="25"/>
    <n v="328430"/>
    <n v="0"/>
    <n v="0"/>
    <s v=" "/>
    <s v=" "/>
    <n v="33745025"/>
    <n v="0"/>
    <n v="0"/>
    <n v="0"/>
    <n v="0"/>
    <n v="0"/>
    <n v="0"/>
    <n v="0"/>
    <n v="0"/>
    <n v="0"/>
    <n v="0"/>
    <n v="0"/>
    <n v="0"/>
    <n v="0"/>
    <n v="0"/>
    <n v="0"/>
    <n v="0"/>
    <n v="0"/>
    <n v="0"/>
    <n v="0"/>
    <n v="0"/>
    <n v="0"/>
    <n v="0"/>
    <n v="0"/>
    <n v="0"/>
    <n v="0"/>
  </r>
  <r>
    <s v="LIBERTY ELEMENTARY - TAN PROCEEDS"/>
    <n v="4020"/>
    <s v="020"/>
    <m/>
    <s v="33-645-025"/>
    <x v="5"/>
    <x v="301"/>
    <s v="025"/>
    <x v="10"/>
    <s v="ELEMENTARY SCHOOL DISTRICT ACCOUNTS"/>
    <s v="LIBERTY ELEMENTARY"/>
    <x v="2769"/>
    <s v="TAN PROCEEDS"/>
    <s v="A"/>
    <s v="Y"/>
    <n v="33"/>
    <n v="645"/>
    <n v="25"/>
    <n v="327710"/>
    <n v="0"/>
    <n v="0"/>
    <s v=" "/>
    <s v=" "/>
    <n v="33745025"/>
    <n v="0"/>
    <n v="0"/>
    <n v="0"/>
    <n v="0"/>
    <n v="0"/>
    <n v="0"/>
    <n v="0"/>
    <n v="0"/>
    <n v="0"/>
    <n v="0"/>
    <n v="0"/>
    <n v="0"/>
    <n v="0"/>
    <n v="0"/>
    <n v="0"/>
    <n v="0"/>
    <n v="0"/>
    <n v="0"/>
    <n v="0"/>
    <n v="0"/>
    <n v="0"/>
    <n v="0"/>
    <n v="0"/>
    <n v="0"/>
    <n v="0"/>
  </r>
  <r>
    <s v="LIBERTY ELEMENTARY - WARRANT CLEARING OTHER"/>
    <n v="4020"/>
    <s v="021"/>
    <m/>
    <s v="33-035-025"/>
    <x v="5"/>
    <x v="21"/>
    <s v="025"/>
    <x v="2105"/>
    <s v="ELEMENTARY SCHOOL DISTRICT ACCOUNTS"/>
    <s v="LIBERTY ELEMENTARY"/>
    <x v="2770"/>
    <s v="WARRANT CLEAR OTHER"/>
    <s v="B"/>
    <s v=" "/>
    <n v="33"/>
    <n v="35"/>
    <n v="25"/>
    <n v="320925"/>
    <n v="0"/>
    <n v="15726.85"/>
    <s v=" "/>
    <s v=" "/>
    <n v="33001025"/>
    <n v="0"/>
    <n v="1306.03"/>
    <n v="0"/>
    <n v="0"/>
    <n v="17032.88"/>
    <n v="0"/>
    <n v="3432255.1"/>
    <n v="0"/>
    <n v="0"/>
    <n v="3447981.95"/>
    <n v="0"/>
    <n v="1352640.12"/>
    <n v="0"/>
    <n v="0"/>
    <n v="1352640.12"/>
    <n v="0"/>
    <n v="3430949.07"/>
    <n v="0"/>
    <n v="0"/>
    <n v="3430949.07"/>
    <n v="0"/>
    <n v="0"/>
    <n v="0"/>
    <n v="0"/>
    <n v="0"/>
  </r>
  <r>
    <s v="LITCHFIELD ELEMENTARY - ADJACENT WAYS"/>
    <n v="4021"/>
    <s v="002"/>
    <m/>
    <s v="33-620-079"/>
    <x v="5"/>
    <x v="285"/>
    <s v="079"/>
    <x v="2106"/>
    <s v="ELEMENTARY SCHOOL DISTRICT ACCOUNTS"/>
    <s v="LITCHFIELD ELEMENTARY"/>
    <x v="2771"/>
    <s v="ADJACENT WAYS"/>
    <s v="A"/>
    <s v="Y"/>
    <n v="33"/>
    <n v="620"/>
    <n v="79"/>
    <n v="327510"/>
    <n v="0"/>
    <n v="856201.18"/>
    <s v=" "/>
    <s v=" "/>
    <n v="33620079"/>
    <n v="843428.97"/>
    <n v="0"/>
    <n v="0"/>
    <n v="27.29"/>
    <n v="12799.5"/>
    <n v="709940.96"/>
    <n v="0"/>
    <n v="0"/>
    <n v="262259.11"/>
    <n v="408519.33"/>
    <n v="1061844.57"/>
    <n v="0"/>
    <n v="0"/>
    <n v="247054.28"/>
    <n v="28638.68"/>
    <n v="709940.96"/>
    <n v="0"/>
    <n v="0"/>
    <n v="262231.82"/>
    <n v="395719.83"/>
    <n v="0"/>
    <n v="0"/>
    <n v="0"/>
    <n v="0"/>
    <n v="0"/>
  </r>
  <r>
    <s v="LITCHFIELD ELEMENTARY - BOND BUILDING"/>
    <n v="4021"/>
    <s v="003"/>
    <m/>
    <s v="33-630-079"/>
    <x v="5"/>
    <x v="286"/>
    <s v="079"/>
    <x v="2107"/>
    <s v="ELEMENTARY SCHOOL DISTRICT ACCOUNTS"/>
    <s v="LITCHFIELD ELEMENTARY"/>
    <x v="2772"/>
    <s v="BOND BUILDING"/>
    <s v="D"/>
    <s v=" "/>
    <n v="33"/>
    <n v="630"/>
    <n v="79"/>
    <n v="327610"/>
    <n v="0"/>
    <n v="11235729.42"/>
    <s v=" "/>
    <s v=" "/>
    <n v="33700079"/>
    <n v="11305152.93"/>
    <n v="0"/>
    <n v="0"/>
    <n v="69423.509999999995"/>
    <n v="0"/>
    <n v="2267088.39"/>
    <n v="0"/>
    <n v="15709200"/>
    <n v="6758232.2999999998"/>
    <n v="17673.330000000002"/>
    <n v="15938512.970000001"/>
    <n v="0"/>
    <n v="0"/>
    <n v="4633360.04"/>
    <n v="0"/>
    <n v="2267088.39"/>
    <n v="0"/>
    <n v="15709200"/>
    <n v="6688808.79"/>
    <n v="17673.330000000002"/>
    <n v="0"/>
    <n v="0"/>
    <n v="0"/>
    <n v="0"/>
    <n v="0"/>
  </r>
  <r>
    <s v="LITCHFIELD ELEMENTARY - BUILD AMERICA/QUALIFIED SCHOOL CON BONDS"/>
    <n v="4021"/>
    <s v="010"/>
    <m/>
    <s v="33-637-079"/>
    <x v="5"/>
    <x v="287"/>
    <s v="079"/>
    <x v="10"/>
    <s v="ELEMENTARY SCHOOL DISTRICT ACCOUNTS"/>
    <s v="LITCHFIELD ELEMENTARY"/>
    <x v="2773"/>
    <s v="BUILD AMER BONDS"/>
    <s v="D"/>
    <s v=" "/>
    <n v="33"/>
    <n v="637"/>
    <n v="79"/>
    <n v="327630"/>
    <n v="0"/>
    <n v="0"/>
    <s v="Y"/>
    <s v=" "/>
    <n v="33637079"/>
    <n v="0"/>
    <n v="0"/>
    <n v="0"/>
    <n v="0"/>
    <n v="0"/>
    <n v="0"/>
    <n v="0"/>
    <n v="0"/>
    <n v="0"/>
    <n v="0"/>
    <n v="0"/>
    <n v="0"/>
    <n v="0"/>
    <n v="0"/>
    <n v="0"/>
    <n v="0"/>
    <n v="0"/>
    <n v="0"/>
    <n v="0"/>
    <n v="0"/>
    <n v="0"/>
    <n v="0"/>
    <n v="0"/>
    <n v="0"/>
    <n v="0"/>
  </r>
  <r>
    <s v="LITCHFIELD ELEMENTARY - BUILDING RENEWAL"/>
    <n v="4021"/>
    <s v="004"/>
    <m/>
    <s v="33-690-079"/>
    <x v="5"/>
    <x v="288"/>
    <s v="079"/>
    <x v="10"/>
    <s v="ELEMENTARY SCHOOL DISTRICT ACCOUNTS"/>
    <s v="LITCHFIELD ELEMENTARY"/>
    <x v="2774"/>
    <s v="BUILDING RENEWA"/>
    <s v="B"/>
    <s v=" "/>
    <n v="33"/>
    <n v="690"/>
    <n v="79"/>
    <n v="327750"/>
    <n v="0"/>
    <n v="0"/>
    <s v="Y"/>
    <s v=" "/>
    <n v="33690079"/>
    <n v="0"/>
    <n v="0"/>
    <n v="0"/>
    <n v="0"/>
    <n v="0"/>
    <n v="0"/>
    <n v="0"/>
    <n v="0"/>
    <n v="0"/>
    <n v="0"/>
    <n v="0"/>
    <n v="0"/>
    <n v="0"/>
    <n v="0"/>
    <n v="0"/>
    <n v="0"/>
    <n v="0"/>
    <n v="0"/>
    <n v="0"/>
    <n v="0"/>
    <n v="0"/>
    <n v="0"/>
    <n v="0"/>
    <n v="0"/>
    <n v="0"/>
  </r>
  <r>
    <s v="LITCHFIELD ELEMENTARY - CAPITAL OUTLAY"/>
    <n v="4021"/>
    <s v="005"/>
    <m/>
    <s v="33-610-079"/>
    <x v="5"/>
    <x v="289"/>
    <s v="079"/>
    <x v="2108"/>
    <s v="ELEMENTARY SCHOOL DISTRICT ACCOUNTS"/>
    <s v="LITCHFIELD ELEMENTARY"/>
    <x v="2775"/>
    <s v="CAPITAL OUTLAY"/>
    <s v="A"/>
    <s v="Y"/>
    <n v="33"/>
    <n v="610"/>
    <n v="79"/>
    <n v="327410"/>
    <n v="0"/>
    <n v="13360568.52"/>
    <s v=" "/>
    <s v=" "/>
    <n v="33610079"/>
    <n v="13391609.35"/>
    <n v="0"/>
    <n v="0"/>
    <n v="207865.66"/>
    <n v="176824.83"/>
    <n v="8288919.7300000004"/>
    <n v="0"/>
    <n v="0"/>
    <n v="8337180.0099999998"/>
    <n v="13408828.800000001"/>
    <n v="10771315.15"/>
    <n v="0"/>
    <n v="0"/>
    <n v="322494.69"/>
    <n v="2942788.89"/>
    <n v="8288919.7300000004"/>
    <n v="0"/>
    <n v="0"/>
    <n v="8129314.3499999996"/>
    <n v="13232003.970000001"/>
    <n v="0"/>
    <n v="0"/>
    <n v="0"/>
    <n v="0"/>
    <n v="0"/>
  </r>
  <r>
    <s v="LITCHFIELD ELEMENTARY - CLASSROOM SITE FUND"/>
    <n v="4021"/>
    <s v="011"/>
    <m/>
    <s v="33-010-079"/>
    <x v="5"/>
    <x v="290"/>
    <s v="079"/>
    <x v="2109"/>
    <s v="ELEMENTARY SCHOOL DISTRICT ACCOUNTS"/>
    <s v="LITCHFIELD ELEMENTARY"/>
    <x v="2776"/>
    <s v="CLASSROOM SITE FUND"/>
    <s v="B"/>
    <s v="Y"/>
    <n v="33"/>
    <n v="10"/>
    <n v="79"/>
    <n v="320310"/>
    <n v="0"/>
    <n v="3651372.36"/>
    <s v=" "/>
    <s v=" "/>
    <n v="33010079"/>
    <n v="3840510.46"/>
    <n v="0"/>
    <n v="0"/>
    <n v="189138.1"/>
    <n v="0"/>
    <n v="2961570.64"/>
    <n v="0"/>
    <n v="2345574.7999999998"/>
    <n v="1693111.57"/>
    <n v="37338.49"/>
    <n v="3728029.88"/>
    <n v="0"/>
    <n v="292823.53999999998"/>
    <n v="185817.42"/>
    <n v="5474.46"/>
    <n v="2961570.64"/>
    <n v="0"/>
    <n v="2345574.7999999998"/>
    <n v="1503973.47"/>
    <n v="37338.49"/>
    <n v="0"/>
    <n v="0"/>
    <n v="0"/>
    <n v="0"/>
    <n v="0"/>
  </r>
  <r>
    <s v="LITCHFIELD ELEMENTARY - CREDIT LINE BORROWING"/>
    <n v="4021"/>
    <s v="012"/>
    <m/>
    <s v="33-750-079"/>
    <x v="5"/>
    <x v="192"/>
    <s v="079"/>
    <x v="10"/>
    <s v="ELEMENTARY SCHOOL DISTRICT ACCOUNTS"/>
    <s v="LITCHFIELD ELEMENTARY"/>
    <x v="2777"/>
    <s v="CREDIT LINE BORROW"/>
    <s v="A"/>
    <s v="Y"/>
    <n v="33"/>
    <n v="750"/>
    <n v="79"/>
    <n v="328450"/>
    <n v="0"/>
    <n v="0"/>
    <s v=" "/>
    <s v=" "/>
    <n v="33001079"/>
    <n v="0"/>
    <n v="0"/>
    <n v="0"/>
    <n v="0"/>
    <n v="0"/>
    <n v="0"/>
    <n v="0"/>
    <n v="0"/>
    <n v="0"/>
    <n v="0"/>
    <n v="0"/>
    <n v="0"/>
    <n v="0"/>
    <n v="0"/>
    <n v="0"/>
    <n v="0"/>
    <n v="0"/>
    <n v="0"/>
    <n v="0"/>
    <n v="0"/>
    <n v="0"/>
    <n v="0"/>
    <n v="0"/>
    <n v="0"/>
    <n v="0"/>
  </r>
  <r>
    <s v="LITCHFIELD ELEMENTARY - CURRENT DEBT SERVICE"/>
    <n v="4021"/>
    <s v="013"/>
    <m/>
    <s v="33-700-079"/>
    <x v="5"/>
    <x v="291"/>
    <s v="079"/>
    <x v="2110"/>
    <s v="ELEMENTARY SCHOOL DISTRICT ACCOUNTS"/>
    <s v="LITCHFIELD ELEMENTARY"/>
    <x v="2778"/>
    <s v="CURRENT DEBT SERVICE"/>
    <s v="D"/>
    <s v=" "/>
    <n v="33"/>
    <n v="700"/>
    <n v="79"/>
    <n v="327810"/>
    <n v="0"/>
    <n v="3064848.51"/>
    <s v=" "/>
    <s v=" "/>
    <n v="33700079"/>
    <n v="2968330.88"/>
    <n v="0"/>
    <n v="0"/>
    <n v="58.96"/>
    <n v="96576.59"/>
    <n v="3579387.3"/>
    <n v="4085660.76"/>
    <n v="499431.45"/>
    <n v="10590.24"/>
    <n v="3082280.76"/>
    <n v="2747954.01"/>
    <n v="0"/>
    <n v="0"/>
    <n v="1.63"/>
    <n v="220378.5"/>
    <n v="3579387.3"/>
    <n v="4085660.76"/>
    <n v="499431.45"/>
    <n v="10531.28"/>
    <n v="2985704.17"/>
    <n v="0"/>
    <n v="0"/>
    <n v="0"/>
    <n v="0"/>
    <n v="0"/>
  </r>
  <r>
    <s v="LITCHFIELD ELEMENTARY - DEFCNCYS CORRECTION"/>
    <n v="4021"/>
    <s v="009"/>
    <m/>
    <s v="33-685-079"/>
    <x v="5"/>
    <x v="110"/>
    <s v="079"/>
    <x v="10"/>
    <s v="ELEMENTARY SCHOOL DISTRICT ACCOUNTS"/>
    <s v="LITCHFIELD ELEMENTARY"/>
    <x v="2779"/>
    <s v="DEFCNCYS CORREC"/>
    <s v="B"/>
    <s v=" "/>
    <n v="33"/>
    <n v="685"/>
    <n v="79"/>
    <n v="327730"/>
    <n v="0"/>
    <n v="0"/>
    <s v="Y"/>
    <s v=" "/>
    <n v="33685079"/>
    <n v="0"/>
    <n v="0"/>
    <n v="0"/>
    <n v="0"/>
    <n v="0"/>
    <n v="0"/>
    <n v="0"/>
    <n v="0"/>
    <n v="0"/>
    <n v="0"/>
    <n v="0"/>
    <n v="0"/>
    <n v="0"/>
    <n v="0"/>
    <n v="0"/>
    <n v="0"/>
    <n v="0"/>
    <n v="0"/>
    <n v="0"/>
    <n v="0"/>
    <n v="0"/>
    <n v="0"/>
    <n v="0"/>
    <n v="0"/>
    <n v="0"/>
  </r>
  <r>
    <s v="LITCHFIELD ELEMENTARY - ELEM EXPENSE CLEARING"/>
    <n v="4021"/>
    <s v="014"/>
    <m/>
    <s v="33-040-079"/>
    <x v="5"/>
    <x v="292"/>
    <s v="079"/>
    <x v="2111"/>
    <s v="ELEMENTARY SCHOOL DISTRICT ACCOUNTS"/>
    <s v="LITCHFIELD ELEMENTARY"/>
    <x v="2780"/>
    <s v="EL EXP CLEARING"/>
    <s v="A"/>
    <s v="Y"/>
    <n v="33"/>
    <n v="40"/>
    <n v="79"/>
    <n v="320930"/>
    <n v="0"/>
    <n v="2354705.73"/>
    <s v=" "/>
    <s v=" "/>
    <n v="33001079"/>
    <n v="2754288.88"/>
    <n v="4840410.3099999996"/>
    <n v="0"/>
    <n v="0"/>
    <n v="4440827.16"/>
    <n v="1243391.07"/>
    <n v="52577260.060000002"/>
    <n v="0"/>
    <n v="334535.78999999998"/>
    <n v="54023110.509999998"/>
    <n v="309217.23"/>
    <n v="4838962.83"/>
    <n v="0"/>
    <n v="184220.79999999999"/>
    <n v="7468255.2800000003"/>
    <n v="1243391.07"/>
    <n v="47736849.75"/>
    <n v="0"/>
    <n v="334535.78999999998"/>
    <n v="49582283.350000001"/>
    <n v="0"/>
    <n v="0"/>
    <n v="0"/>
    <n v="0"/>
    <n v="0"/>
  </r>
  <r>
    <s v="LITCHFIELD ELEMENTARY - FED. &amp; STATE GRANTS"/>
    <n v="4021"/>
    <s v="015"/>
    <m/>
    <s v="33-200-079"/>
    <x v="5"/>
    <x v="293"/>
    <s v="079"/>
    <x v="2112"/>
    <s v="ELEMENTARY SCHOOL DISTRICT ACCOUNTS"/>
    <s v="LITCHFIELD ELEMENTARY"/>
    <x v="2781"/>
    <s v="FED. &amp; STATE GRANTS"/>
    <s v="B"/>
    <s v=" "/>
    <n v="33"/>
    <n v="200"/>
    <n v="79"/>
    <n v="322010"/>
    <n v="0"/>
    <n v="3674212.15"/>
    <s v=" "/>
    <s v=" "/>
    <n v="33200079"/>
    <n v="3676677.3"/>
    <n v="0"/>
    <n v="150775.51"/>
    <n v="153240.66"/>
    <n v="0"/>
    <n v="3308196.2"/>
    <n v="0"/>
    <n v="1957573.62"/>
    <n v="1616091.09"/>
    <n v="24533.42"/>
    <n v="3627949.98"/>
    <n v="0"/>
    <n v="221078.39"/>
    <n v="177829.83"/>
    <n v="5478.76"/>
    <n v="3308196.2"/>
    <n v="0"/>
    <n v="1806798.11"/>
    <n v="1462850.43"/>
    <n v="24533.42"/>
    <n v="0"/>
    <n v="0"/>
    <n v="0"/>
    <n v="0"/>
    <n v="0"/>
  </r>
  <r>
    <s v="LITCHFIELD ELEMENTARY - MAINTENANCE AND OPERATIONS ELEMENTARY"/>
    <n v="4021"/>
    <s v="001"/>
    <m/>
    <s v="33-001-079"/>
    <x v="5"/>
    <x v="294"/>
    <s v="079"/>
    <x v="2113"/>
    <s v="ELEMENTARY SCHOOL DISTRICT ACCOUNTS"/>
    <s v="LITCHFIELD ELEMENTARY"/>
    <x v="2782"/>
    <s v="MAINTNCE/OPRTNS ELEM"/>
    <s v="A"/>
    <s v="Y"/>
    <n v="33"/>
    <n v="1"/>
    <n v="79"/>
    <n v="320110"/>
    <n v="0"/>
    <n v="-4227671.71"/>
    <s v=" "/>
    <s v=" "/>
    <n v="33001079"/>
    <n v="-3271093.46"/>
    <n v="0"/>
    <n v="1986371.56"/>
    <n v="3363744.82"/>
    <n v="420795.01"/>
    <n v="-1433752.99"/>
    <n v="0"/>
    <n v="30307245.789999999"/>
    <n v="47870008.859999999"/>
    <n v="14768844.35"/>
    <n v="-2367347.6"/>
    <n v="0"/>
    <n v="2091419.74"/>
    <n v="3813421.96"/>
    <n v="818256.36"/>
    <n v="-1433752.99"/>
    <n v="0"/>
    <n v="28320874.23"/>
    <n v="44506264.039999999"/>
    <n v="14348049.34"/>
    <n v="0"/>
    <n v="0"/>
    <n v="0"/>
    <n v="0"/>
    <n v="0"/>
  </r>
  <r>
    <s v="LITCHFIELD ELEMENTARY - NEW SCHOOL FACILITY"/>
    <n v="4021"/>
    <s v="007"/>
    <m/>
    <s v="33-695-079"/>
    <x v="5"/>
    <x v="295"/>
    <s v="079"/>
    <x v="10"/>
    <s v="ELEMENTARY SCHOOL DISTRICT ACCOUNTS"/>
    <s v="LITCHFIELD ELEMENTARY"/>
    <x v="2783"/>
    <s v="NEW SCHL FACILI"/>
    <s v="B"/>
    <s v=" "/>
    <n v="33"/>
    <n v="695"/>
    <n v="79"/>
    <n v="327770"/>
    <n v="0"/>
    <n v="0"/>
    <s v="Y"/>
    <s v=" "/>
    <n v="33695079"/>
    <n v="0"/>
    <n v="0"/>
    <n v="0"/>
    <n v="0"/>
    <n v="0"/>
    <n v="0"/>
    <n v="0"/>
    <n v="0"/>
    <n v="0"/>
    <n v="0"/>
    <n v="0"/>
    <n v="0"/>
    <n v="0"/>
    <n v="0"/>
    <n v="0"/>
    <n v="0"/>
    <n v="0"/>
    <n v="0"/>
    <n v="0"/>
    <n v="0"/>
    <n v="0"/>
    <n v="0"/>
    <n v="0"/>
    <n v="0"/>
    <n v="0"/>
  </r>
  <r>
    <s v="LITCHFIELD ELEMENTARY - OTHER MONIES"/>
    <n v="4021"/>
    <s v="016"/>
    <m/>
    <s v="33-002-079"/>
    <x v="5"/>
    <x v="296"/>
    <s v="079"/>
    <x v="2114"/>
    <s v="ELEMENTARY SCHOOL DISTRICT ACCOUNTS"/>
    <s v="LITCHFIELD ELEMENTARY"/>
    <x v="2784"/>
    <s v="OTHER MONIES"/>
    <s v="B"/>
    <s v=" "/>
    <n v="33"/>
    <n v="2"/>
    <n v="79"/>
    <n v="320210"/>
    <n v="0"/>
    <n v="18095929.969999999"/>
    <s v=" "/>
    <s v=" "/>
    <n v="33002079"/>
    <n v="18336673.829999998"/>
    <n v="0"/>
    <n v="325721.05"/>
    <n v="566464.91"/>
    <n v="0"/>
    <n v="16279211.689999999"/>
    <n v="0"/>
    <n v="8206494.7800000003"/>
    <n v="7996918.2599999998"/>
    <n v="1607141.76"/>
    <n v="18119763.73"/>
    <n v="0"/>
    <n v="935815.63"/>
    <n v="860198.92"/>
    <n v="141293.39000000001"/>
    <n v="16279211.689999999"/>
    <n v="0"/>
    <n v="7880773.7300000004"/>
    <n v="7430453.3499999996"/>
    <n v="1607141.76"/>
    <n v="0"/>
    <n v="0"/>
    <n v="0"/>
    <n v="0"/>
    <n v="0"/>
  </r>
  <r>
    <s v="LITCHFIELD ELEMENTARY - PAYROLL CLEARING - ELEMENTARY"/>
    <n v="4021"/>
    <s v="017"/>
    <m/>
    <s v="33-030-079"/>
    <x v="5"/>
    <x v="297"/>
    <s v="079"/>
    <x v="2115"/>
    <s v="ELEMENTARY SCHOOL DISTRICT ACCOUNTS"/>
    <s v="LITCHFIELD ELEMENTARY"/>
    <x v="2785"/>
    <s v="PAYROLL CLEARING  EL"/>
    <s v="A"/>
    <s v="Y"/>
    <n v="33"/>
    <n v="30"/>
    <n v="79"/>
    <n v="320910"/>
    <n v="0"/>
    <n v="62096.49"/>
    <s v=" "/>
    <s v=" "/>
    <n v="33001079"/>
    <n v="19661.169999999998"/>
    <n v="65703.820000000007"/>
    <n v="0"/>
    <n v="0"/>
    <n v="108139.14"/>
    <n v="370142.93"/>
    <n v="1430299.97"/>
    <n v="0"/>
    <n v="57969.61"/>
    <n v="1180223.1399999999"/>
    <n v="65425.25"/>
    <n v="140122.20000000001"/>
    <n v="0"/>
    <n v="0"/>
    <n v="94358.12"/>
    <n v="370142.93"/>
    <n v="1364596.15"/>
    <n v="0"/>
    <n v="57969.61"/>
    <n v="1072084"/>
    <n v="0"/>
    <n v="0"/>
    <n v="0"/>
    <n v="0"/>
    <n v="0"/>
  </r>
  <r>
    <s v="LITCHFIELD ELEMENTARY - SCHOOL INVESTMENTS"/>
    <n v="4021"/>
    <s v="018"/>
    <m/>
    <s v="33-795-079"/>
    <x v="5"/>
    <x v="92"/>
    <s v="079"/>
    <x v="10"/>
    <s v="ELEMENTARY SCHOOL DISTRICT ACCOUNTS"/>
    <s v="LITCHFIELD ELEMENTARY"/>
    <x v="2786"/>
    <s v="SCHOOL INVESTMENTS"/>
    <s v="D"/>
    <s v=" "/>
    <n v="33"/>
    <n v="795"/>
    <n v="79"/>
    <n v="328780"/>
    <n v="0"/>
    <n v="0"/>
    <s v=" "/>
    <s v=" "/>
    <s v="        "/>
    <n v="0"/>
    <n v="0"/>
    <n v="0"/>
    <n v="0"/>
    <n v="0"/>
    <n v="0"/>
    <n v="0"/>
    <n v="0"/>
    <n v="0"/>
    <n v="0"/>
    <n v="0"/>
    <n v="0"/>
    <n v="0"/>
    <n v="0"/>
    <n v="0"/>
    <n v="0"/>
    <n v="0"/>
    <n v="0"/>
    <n v="0"/>
    <n v="0"/>
    <n v="0"/>
    <n v="0"/>
    <n v="0"/>
    <n v="0"/>
    <n v="0"/>
  </r>
  <r>
    <s v="LITCHFIELD ELEMENTARY - SOFT CAPITAL OUTLAY"/>
    <n v="4021"/>
    <s v="008"/>
    <m/>
    <s v="33-625-079"/>
    <x v="5"/>
    <x v="298"/>
    <s v="079"/>
    <x v="10"/>
    <s v="ELEMENTARY SCHOOL DISTRICT ACCOUNTS"/>
    <s v="LITCHFIELD ELEMENTARY"/>
    <x v="2787"/>
    <s v="SOFT CAP OUTLAY"/>
    <s v="A"/>
    <s v="Y"/>
    <n v="33"/>
    <n v="625"/>
    <n v="79"/>
    <n v="327530"/>
    <n v="0"/>
    <n v="0"/>
    <s v=" "/>
    <s v="I"/>
    <n v="33001079"/>
    <n v="0"/>
    <n v="0"/>
    <n v="0"/>
    <n v="0"/>
    <n v="0"/>
    <n v="0"/>
    <n v="0"/>
    <n v="0"/>
    <n v="0"/>
    <n v="0"/>
    <n v="0"/>
    <n v="0"/>
    <n v="0"/>
    <n v="0"/>
    <n v="0"/>
    <n v="0"/>
    <n v="0"/>
    <n v="0"/>
    <n v="0"/>
    <n v="0"/>
    <n v="0"/>
    <n v="0"/>
    <n v="0"/>
    <n v="0"/>
    <n v="0"/>
  </r>
  <r>
    <s v="LITCHFIELD ELEMENTARY - STUDENT ACTIVITIES"/>
    <n v="4021"/>
    <s v="019"/>
    <m/>
    <s v="33-850-079"/>
    <x v="5"/>
    <x v="299"/>
    <s v="079"/>
    <x v="10"/>
    <s v="ELEMENTARY SCHOOL DISTRICT ACCOUNTS"/>
    <s v="LITCHFIELD ELEMENTARY"/>
    <x v="2788"/>
    <s v="STUDENT ACTIVITIES"/>
    <s v="B"/>
    <s v=" "/>
    <n v="33"/>
    <n v="850"/>
    <n v="79"/>
    <n v="328910"/>
    <n v="0"/>
    <n v="0"/>
    <s v=" "/>
    <s v=" "/>
    <n v="33850079"/>
    <n v="0"/>
    <n v="0"/>
    <n v="0"/>
    <n v="0"/>
    <n v="0"/>
    <n v="0"/>
    <n v="0"/>
    <n v="0"/>
    <n v="0"/>
    <n v="0"/>
    <n v="0"/>
    <n v="0"/>
    <n v="0"/>
    <n v="0"/>
    <n v="0"/>
    <n v="0"/>
    <n v="0"/>
    <n v="0"/>
    <n v="0"/>
    <n v="0"/>
    <n v="0"/>
    <n v="0"/>
    <n v="0"/>
    <n v="0"/>
    <n v="0"/>
  </r>
  <r>
    <s v="LITCHFIELD ELEMENTARY - TAN DEBT SERVICE"/>
    <n v="4021"/>
    <s v="006"/>
    <m/>
    <s v="33-745-079"/>
    <x v="5"/>
    <x v="300"/>
    <s v="079"/>
    <x v="10"/>
    <s v="ELEMENTARY SCHOOL DISTRICT ACCOUNTS"/>
    <s v="LITCHFIELD ELEMENTARY"/>
    <x v="2789"/>
    <s v="TAN DEBT SERVICE"/>
    <s v="D"/>
    <s v=" "/>
    <n v="33"/>
    <n v="745"/>
    <n v="79"/>
    <n v="328430"/>
    <n v="0"/>
    <n v="0"/>
    <s v=" "/>
    <s v=" "/>
    <n v="33745079"/>
    <n v="0"/>
    <n v="0"/>
    <n v="0"/>
    <n v="0"/>
    <n v="0"/>
    <n v="0"/>
    <n v="0"/>
    <n v="0"/>
    <n v="0"/>
    <n v="0"/>
    <n v="0"/>
    <n v="0"/>
    <n v="0"/>
    <n v="0"/>
    <n v="0"/>
    <n v="0"/>
    <n v="0"/>
    <n v="0"/>
    <n v="0"/>
    <n v="0"/>
    <n v="0"/>
    <n v="0"/>
    <n v="0"/>
    <n v="0"/>
    <n v="0"/>
  </r>
  <r>
    <s v="LITCHFIELD ELEMENTARY - TAN PROCEEDS"/>
    <n v="4021"/>
    <s v="020"/>
    <m/>
    <s v="33-645-079"/>
    <x v="5"/>
    <x v="301"/>
    <s v="079"/>
    <x v="10"/>
    <s v="ELEMENTARY SCHOOL DISTRICT ACCOUNTS"/>
    <s v="LITCHFIELD ELEMENTARY"/>
    <x v="2790"/>
    <s v="TAN PROCEEDS"/>
    <s v="A"/>
    <s v="Y"/>
    <n v="33"/>
    <n v="645"/>
    <n v="79"/>
    <n v="327710"/>
    <n v="0"/>
    <n v="0"/>
    <s v=" "/>
    <s v=" "/>
    <n v="33745079"/>
    <n v="0"/>
    <n v="0"/>
    <n v="0"/>
    <n v="0"/>
    <n v="0"/>
    <n v="0"/>
    <n v="0"/>
    <n v="0"/>
    <n v="0"/>
    <n v="0"/>
    <n v="0"/>
    <n v="0"/>
    <n v="0"/>
    <n v="0"/>
    <n v="0"/>
    <n v="0"/>
    <n v="0"/>
    <n v="0"/>
    <n v="0"/>
    <n v="0"/>
    <n v="0"/>
    <n v="0"/>
    <n v="0"/>
    <n v="0"/>
    <n v="0"/>
  </r>
  <r>
    <s v="LITCHFIELD ELEMENTARY - WARRANT CLEARING OTHER"/>
    <n v="4021"/>
    <s v="021"/>
    <m/>
    <s v="33-035-079"/>
    <x v="5"/>
    <x v="21"/>
    <s v="079"/>
    <x v="10"/>
    <s v="ELEMENTARY SCHOOL DISTRICT ACCOUNTS"/>
    <s v="LITCHFIELD ELEMENTARY"/>
    <x v="2791"/>
    <s v="WARRANT CLEAR OTHER"/>
    <s v="B"/>
    <s v=" "/>
    <n v="33"/>
    <n v="35"/>
    <n v="79"/>
    <n v="320925"/>
    <n v="0"/>
    <n v="0"/>
    <s v=" "/>
    <s v=" "/>
    <n v="33001079"/>
    <n v="0"/>
    <n v="0"/>
    <n v="0"/>
    <n v="0"/>
    <n v="0"/>
    <n v="85452.41"/>
    <n v="4730222.16"/>
    <n v="0"/>
    <n v="0"/>
    <n v="4644769.75"/>
    <n v="0"/>
    <n v="0"/>
    <n v="0"/>
    <n v="0"/>
    <n v="0"/>
    <n v="85452.41"/>
    <n v="4730222.16"/>
    <n v="0"/>
    <n v="0"/>
    <n v="4644769.75"/>
    <n v="0"/>
    <n v="0"/>
    <n v="0"/>
    <n v="0"/>
    <n v="0"/>
  </r>
  <r>
    <s v="LITTLETON ELEMENTARY - ADJACENT WAYS"/>
    <n v="4022"/>
    <s v="002"/>
    <m/>
    <s v="33-620-065"/>
    <x v="5"/>
    <x v="285"/>
    <s v="065"/>
    <x v="2116"/>
    <s v="ELEMENTARY SCHOOL DISTRICT ACCOUNTS"/>
    <s v="LITTLETON ELEMENTARY"/>
    <x v="2792"/>
    <s v="ADJACENT WAYS"/>
    <s v="A"/>
    <s v="Y"/>
    <n v="33"/>
    <n v="620"/>
    <n v="65"/>
    <n v="327510"/>
    <n v="0"/>
    <n v="527246.46"/>
    <s v=" "/>
    <s v=" "/>
    <n v="33620065"/>
    <n v="529854.29"/>
    <n v="0"/>
    <n v="0"/>
    <n v="12365.98"/>
    <n v="9758.15"/>
    <n v="540086.31999999995"/>
    <n v="0"/>
    <n v="0"/>
    <n v="268717.96000000002"/>
    <n v="255878.1"/>
    <n v="513010.7"/>
    <n v="0"/>
    <n v="0"/>
    <n v="2466.25"/>
    <n v="19309.84"/>
    <n v="540086.31999999995"/>
    <n v="0"/>
    <n v="0"/>
    <n v="256351.98"/>
    <n v="246119.95"/>
    <n v="0"/>
    <n v="0"/>
    <n v="0"/>
    <n v="0"/>
    <n v="0"/>
  </r>
  <r>
    <s v="LITTLETON ELEMENTARY - BOND BUILDING"/>
    <n v="4022"/>
    <s v="003"/>
    <m/>
    <s v="33-630-065"/>
    <x v="5"/>
    <x v="286"/>
    <s v="065"/>
    <x v="2117"/>
    <s v="ELEMENTARY SCHOOL DISTRICT ACCOUNTS"/>
    <s v="LITTLETON ELEMENTARY"/>
    <x v="2793"/>
    <s v="BOND BUILDING"/>
    <s v="D"/>
    <s v=" "/>
    <n v="33"/>
    <n v="630"/>
    <n v="65"/>
    <n v="327610"/>
    <n v="0"/>
    <n v="15809.91"/>
    <s v=" "/>
    <s v=" "/>
    <n v="33700065"/>
    <n v="15809.91"/>
    <n v="0"/>
    <n v="0"/>
    <n v="0"/>
    <n v="0"/>
    <n v="37735.68"/>
    <n v="0"/>
    <n v="0"/>
    <n v="21925.77"/>
    <n v="0"/>
    <n v="15809.91"/>
    <n v="0"/>
    <n v="0"/>
    <n v="0"/>
    <n v="0"/>
    <n v="37735.68"/>
    <n v="0"/>
    <n v="0"/>
    <n v="21925.77"/>
    <n v="0"/>
    <n v="0"/>
    <n v="0"/>
    <n v="0"/>
    <n v="0"/>
    <n v="0"/>
  </r>
  <r>
    <s v="LITTLETON ELEMENTARY - BUILD AMERICA/QUALIFIED SCHOOL CON BONDS"/>
    <n v="4022"/>
    <s v="010"/>
    <m/>
    <s v="33-637-065"/>
    <x v="5"/>
    <x v="287"/>
    <s v="065"/>
    <x v="10"/>
    <s v="ELEMENTARY SCHOOL DISTRICT ACCOUNTS"/>
    <s v="LITTLETON ELEMENTARY"/>
    <x v="2794"/>
    <s v="BUILD AMER BONDS"/>
    <s v="D"/>
    <s v=" "/>
    <n v="33"/>
    <n v="637"/>
    <n v="65"/>
    <n v="327630"/>
    <n v="0"/>
    <n v="0"/>
    <s v="Y"/>
    <s v=" "/>
    <n v="33637065"/>
    <n v="0"/>
    <n v="0"/>
    <n v="0"/>
    <n v="0"/>
    <n v="0"/>
    <n v="0"/>
    <n v="0"/>
    <n v="0"/>
    <n v="0"/>
    <n v="0"/>
    <n v="0"/>
    <n v="0"/>
    <n v="0"/>
    <n v="0"/>
    <n v="0"/>
    <n v="0"/>
    <n v="0"/>
    <n v="0"/>
    <n v="0"/>
    <n v="0"/>
    <n v="0"/>
    <n v="0"/>
    <n v="0"/>
    <n v="0"/>
    <n v="0"/>
  </r>
  <r>
    <s v="LITTLETON ELEMENTARY - BUILDING RENEWAL"/>
    <n v="4022"/>
    <s v="004"/>
    <m/>
    <s v="33-690-065"/>
    <x v="5"/>
    <x v="288"/>
    <s v="065"/>
    <x v="2118"/>
    <s v="ELEMENTARY SCHOOL DISTRICT ACCOUNTS"/>
    <s v="LITTLETON ELEMENTARY"/>
    <x v="2795"/>
    <s v="BUILDING RENEWA"/>
    <s v="B"/>
    <s v=" "/>
    <n v="33"/>
    <n v="690"/>
    <n v="65"/>
    <n v="327750"/>
    <n v="0"/>
    <n v="0.42"/>
    <s v="Y"/>
    <s v=" "/>
    <n v="33690065"/>
    <n v="0.42"/>
    <n v="0"/>
    <n v="0"/>
    <n v="0"/>
    <n v="0"/>
    <n v="0.42"/>
    <n v="0"/>
    <n v="0"/>
    <n v="0"/>
    <n v="0"/>
    <n v="0.42"/>
    <n v="0"/>
    <n v="0"/>
    <n v="0"/>
    <n v="0"/>
    <n v="0.42"/>
    <n v="0"/>
    <n v="0"/>
    <n v="0"/>
    <n v="0"/>
    <n v="0"/>
    <n v="0"/>
    <n v="0"/>
    <n v="0"/>
    <n v="0"/>
  </r>
  <r>
    <s v="LITTLETON ELEMENTARY - CAPITAL OUTLAY"/>
    <n v="4022"/>
    <s v="005"/>
    <m/>
    <s v="33-610-065"/>
    <x v="5"/>
    <x v="289"/>
    <s v="065"/>
    <x v="2119"/>
    <s v="ELEMENTARY SCHOOL DISTRICT ACCOUNTS"/>
    <s v="LITTLETON ELEMENTARY"/>
    <x v="2796"/>
    <s v="CAPITAL OUTLAY"/>
    <s v="A"/>
    <s v="Y"/>
    <n v="33"/>
    <n v="610"/>
    <n v="65"/>
    <n v="327410"/>
    <n v="0"/>
    <n v="472467.75"/>
    <s v=" "/>
    <s v=" "/>
    <n v="33610065"/>
    <n v="425326.61"/>
    <n v="0"/>
    <n v="0"/>
    <n v="6440.83"/>
    <n v="53581.97"/>
    <n v="1337106.3"/>
    <n v="0"/>
    <n v="15935.62"/>
    <n v="2507977.4"/>
    <n v="1627403.23"/>
    <n v="377790.47"/>
    <n v="0"/>
    <n v="7641.34"/>
    <n v="121162.04"/>
    <n v="161056.84"/>
    <n v="1337106.3"/>
    <n v="0"/>
    <n v="15935.62"/>
    <n v="2501536.5699999998"/>
    <n v="1573821.26"/>
    <n v="0"/>
    <n v="0"/>
    <n v="0"/>
    <n v="0"/>
    <n v="0"/>
  </r>
  <r>
    <s v="LITTLETON ELEMENTARY - CLASSROOM SITE FUND"/>
    <n v="4022"/>
    <s v="011"/>
    <m/>
    <s v="33-010-065"/>
    <x v="5"/>
    <x v="290"/>
    <s v="065"/>
    <x v="2120"/>
    <s v="ELEMENTARY SCHOOL DISTRICT ACCOUNTS"/>
    <s v="LITTLETON ELEMENTARY"/>
    <x v="2797"/>
    <s v="CLASSROOM SITE FUND"/>
    <s v="B"/>
    <s v="Y"/>
    <n v="33"/>
    <n v="10"/>
    <n v="65"/>
    <n v="320310"/>
    <n v="0"/>
    <n v="1221919.32"/>
    <s v=" "/>
    <s v=" "/>
    <n v="33010065"/>
    <n v="1296013.22"/>
    <n v="0"/>
    <n v="0"/>
    <n v="74093.899999999994"/>
    <n v="0"/>
    <n v="1124263"/>
    <n v="0"/>
    <n v="1180930.24"/>
    <n v="1138403.32"/>
    <n v="55129.4"/>
    <n v="1221572.48"/>
    <n v="0"/>
    <n v="147616.28"/>
    <n v="74915.02"/>
    <n v="1739.48"/>
    <n v="1124263"/>
    <n v="0"/>
    <n v="1180930.24"/>
    <n v="1064309.42"/>
    <n v="55129.4"/>
    <n v="0"/>
    <n v="0"/>
    <n v="0"/>
    <n v="0"/>
    <n v="0"/>
  </r>
  <r>
    <s v="LITTLETON ELEMENTARY - CREDIT LINE BORROWING"/>
    <n v="4022"/>
    <s v="012"/>
    <m/>
    <s v="33-750-065"/>
    <x v="5"/>
    <x v="192"/>
    <s v="065"/>
    <x v="2121"/>
    <s v="ELEMENTARY SCHOOL DISTRICT ACCOUNTS"/>
    <s v="LITTLETON ELEMENTARY"/>
    <x v="2798"/>
    <s v="CREDIT LINE BORROW"/>
    <s v="A"/>
    <s v="Y"/>
    <n v="33"/>
    <n v="750"/>
    <n v="65"/>
    <n v="328450"/>
    <n v="0"/>
    <n v="2509000"/>
    <s v=" "/>
    <s v=" "/>
    <n v="33001065"/>
    <n v="2536000"/>
    <n v="1400000"/>
    <n v="1373000"/>
    <n v="0"/>
    <n v="0"/>
    <n v="1419000"/>
    <n v="7868000"/>
    <n v="8958000"/>
    <n v="0"/>
    <n v="0"/>
    <n v="1896000"/>
    <n v="1904000"/>
    <n v="2544000"/>
    <n v="0"/>
    <n v="0"/>
    <n v="1419000"/>
    <n v="6468000"/>
    <n v="7585000"/>
    <n v="0"/>
    <n v="0"/>
    <n v="0"/>
    <n v="0"/>
    <n v="0"/>
    <n v="0"/>
    <n v="0"/>
  </r>
  <r>
    <s v="LITTLETON ELEMENTARY - CURRENT DEBT SERVICE"/>
    <n v="4022"/>
    <s v="013"/>
    <m/>
    <s v="33-700-065"/>
    <x v="5"/>
    <x v="291"/>
    <s v="065"/>
    <x v="2122"/>
    <s v="ELEMENTARY SCHOOL DISTRICT ACCOUNTS"/>
    <s v="LITTLETON ELEMENTARY"/>
    <x v="2799"/>
    <s v="CURRENT DEBT SERVICE"/>
    <s v="D"/>
    <s v=" "/>
    <n v="33"/>
    <n v="700"/>
    <n v="65"/>
    <n v="327810"/>
    <n v="0"/>
    <n v="1212669.6399999999"/>
    <s v=" "/>
    <s v=" "/>
    <n v="33700065"/>
    <n v="1164181.43"/>
    <n v="0"/>
    <n v="0"/>
    <n v="4.84"/>
    <n v="48493.05"/>
    <n v="2097993.85"/>
    <n v="2253058"/>
    <n v="116111.36"/>
    <n v="4085.96"/>
    <n v="1255708.3899999999"/>
    <n v="1071547.4099999999"/>
    <n v="0"/>
    <n v="0"/>
    <n v="0"/>
    <n v="92634.02"/>
    <n v="2097993.85"/>
    <n v="2253058"/>
    <n v="116111.36"/>
    <n v="4081.12"/>
    <n v="1207215.3400000001"/>
    <n v="0"/>
    <n v="0"/>
    <n v="0"/>
    <n v="0"/>
    <n v="0"/>
  </r>
  <r>
    <s v="LITTLETON ELEMENTARY - DEFCNCYS CORRECTION"/>
    <n v="4022"/>
    <s v="009"/>
    <m/>
    <s v="33-685-065"/>
    <x v="5"/>
    <x v="110"/>
    <s v="065"/>
    <x v="10"/>
    <s v="ELEMENTARY SCHOOL DISTRICT ACCOUNTS"/>
    <s v="LITTLETON ELEMENTARY"/>
    <x v="2800"/>
    <s v="DEFCNCYS CORREC"/>
    <s v="B"/>
    <s v=" "/>
    <n v="33"/>
    <n v="685"/>
    <n v="65"/>
    <n v="327730"/>
    <n v="0"/>
    <n v="0"/>
    <s v="Y"/>
    <s v=" "/>
    <n v="33685065"/>
    <n v="0"/>
    <n v="0"/>
    <n v="0"/>
    <n v="0"/>
    <n v="0"/>
    <n v="0"/>
    <n v="0"/>
    <n v="0"/>
    <n v="0"/>
    <n v="0"/>
    <n v="0"/>
    <n v="0"/>
    <n v="0"/>
    <n v="0"/>
    <n v="0"/>
    <n v="0"/>
    <n v="0"/>
    <n v="0"/>
    <n v="0"/>
    <n v="0"/>
    <n v="0"/>
    <n v="0"/>
    <n v="0"/>
    <n v="0"/>
    <n v="0"/>
  </r>
  <r>
    <s v="LITTLETON ELEMENTARY - ELEM EXPENSE CLEARING"/>
    <n v="4022"/>
    <s v="014"/>
    <m/>
    <s v="33-040-065"/>
    <x v="5"/>
    <x v="292"/>
    <s v="065"/>
    <x v="2123"/>
    <s v="ELEMENTARY SCHOOL DISTRICT ACCOUNTS"/>
    <s v="LITTLETON ELEMENTARY"/>
    <x v="2801"/>
    <s v="EL EXP CLEARING"/>
    <s v="A"/>
    <s v="Y"/>
    <n v="33"/>
    <n v="40"/>
    <n v="65"/>
    <n v="320930"/>
    <n v="0"/>
    <n v="1307948.22"/>
    <s v=" "/>
    <s v=" "/>
    <n v="33001065"/>
    <n v="276058.21999999997"/>
    <n v="1732244.88"/>
    <n v="0"/>
    <n v="0"/>
    <n v="2764134.88"/>
    <n v="248735.14"/>
    <n v="31285986.210000001"/>
    <n v="0"/>
    <n v="597462.29"/>
    <n v="32942661.579999998"/>
    <n v="482789.03"/>
    <n v="3333395.41"/>
    <n v="0"/>
    <n v="202641.07"/>
    <n v="3329305.67"/>
    <n v="248735.14"/>
    <n v="29553741.329999998"/>
    <n v="0"/>
    <n v="597462.29"/>
    <n v="30178526.699999999"/>
    <n v="0"/>
    <n v="0"/>
    <n v="0"/>
    <n v="0"/>
    <n v="0"/>
  </r>
  <r>
    <s v="LITTLETON ELEMENTARY - FED. &amp; STATE GRANTS"/>
    <n v="4022"/>
    <s v="015"/>
    <m/>
    <s v="33-200-065"/>
    <x v="5"/>
    <x v="293"/>
    <s v="065"/>
    <x v="2124"/>
    <s v="ELEMENTARY SCHOOL DISTRICT ACCOUNTS"/>
    <s v="LITTLETON ELEMENTARY"/>
    <x v="2802"/>
    <s v="FED. &amp; STATE GRANTS"/>
    <s v="B"/>
    <s v=" "/>
    <n v="33"/>
    <n v="200"/>
    <n v="65"/>
    <n v="322010"/>
    <n v="0"/>
    <n v="575523.85"/>
    <s v=" "/>
    <s v=" "/>
    <n v="33200065"/>
    <n v="515587.88"/>
    <n v="0"/>
    <n v="227579.63"/>
    <n v="167643.66"/>
    <n v="0"/>
    <n v="1193591.25"/>
    <n v="0"/>
    <n v="2247724.33"/>
    <n v="2993449.92"/>
    <n v="127658.19"/>
    <n v="539609.93999999994"/>
    <n v="0"/>
    <n v="168740.14"/>
    <n v="202193.16"/>
    <n v="9430.9599999999991"/>
    <n v="1193591.25"/>
    <n v="0"/>
    <n v="2020144.7"/>
    <n v="2825806.26"/>
    <n v="127658.19"/>
    <n v="0"/>
    <n v="0"/>
    <n v="0"/>
    <n v="0"/>
    <n v="0"/>
  </r>
  <r>
    <s v="LITTLETON ELEMENTARY - MAINTENANCE AND OPERATIONS ELEMENTARY"/>
    <n v="4022"/>
    <s v="001"/>
    <m/>
    <s v="33-001-065"/>
    <x v="5"/>
    <x v="294"/>
    <s v="065"/>
    <x v="2125"/>
    <s v="ELEMENTARY SCHOOL DISTRICT ACCOUNTS"/>
    <s v="LITTLETON ELEMENTARY"/>
    <x v="2803"/>
    <s v="MAINTNCE/OPRTNS ELEM"/>
    <s v="A"/>
    <s v="Y"/>
    <n v="33"/>
    <n v="1"/>
    <n v="65"/>
    <n v="320110"/>
    <n v="0"/>
    <n v="-5694064.8300000001"/>
    <s v=" "/>
    <s v=" "/>
    <n v="33001065"/>
    <n v="-4768276.2"/>
    <n v="455.7"/>
    <n v="1077777.9199999999"/>
    <n v="2321140.9300000002"/>
    <n v="318030.08000000002"/>
    <n v="-5639467.1299999999"/>
    <n v="6050.82"/>
    <n v="16398930.82"/>
    <n v="24780824.16"/>
    <n v="8333346.46"/>
    <n v="-4023072.28"/>
    <n v="3352.76"/>
    <n v="1083993.8600000001"/>
    <n v="2455680.62"/>
    <n v="629835.6"/>
    <n v="-5639467.1299999999"/>
    <n v="5595.12"/>
    <n v="15321152.9"/>
    <n v="22459683.23"/>
    <n v="8015316.3799999999"/>
    <n v="0"/>
    <n v="0"/>
    <n v="0"/>
    <n v="0"/>
    <n v="0"/>
  </r>
  <r>
    <s v="LITTLETON ELEMENTARY - NEW SCHOOL FACILITY"/>
    <n v="4022"/>
    <s v="007"/>
    <m/>
    <s v="33-695-065"/>
    <x v="5"/>
    <x v="295"/>
    <s v="065"/>
    <x v="2126"/>
    <s v="ELEMENTARY SCHOOL DISTRICT ACCOUNTS"/>
    <s v="LITTLETON ELEMENTARY"/>
    <x v="2804"/>
    <s v="NEW SCHL FACILI"/>
    <s v="B"/>
    <s v=" "/>
    <n v="33"/>
    <n v="695"/>
    <n v="65"/>
    <n v="327770"/>
    <n v="0"/>
    <n v="0.11"/>
    <s v="Y"/>
    <s v=" "/>
    <n v="33695065"/>
    <n v="0.11"/>
    <n v="0"/>
    <n v="0"/>
    <n v="0"/>
    <n v="0"/>
    <n v="0.11"/>
    <n v="0"/>
    <n v="0"/>
    <n v="0"/>
    <n v="0"/>
    <n v="0.11"/>
    <n v="0"/>
    <n v="0"/>
    <n v="0"/>
    <n v="0"/>
    <n v="0.11"/>
    <n v="0"/>
    <n v="0"/>
    <n v="0"/>
    <n v="0"/>
    <n v="0"/>
    <n v="0"/>
    <n v="0"/>
    <n v="0"/>
    <n v="0"/>
  </r>
  <r>
    <s v="LITTLETON ELEMENTARY - OTHER MONIES"/>
    <n v="4022"/>
    <s v="016"/>
    <m/>
    <s v="33-002-065"/>
    <x v="5"/>
    <x v="296"/>
    <s v="065"/>
    <x v="2127"/>
    <s v="ELEMENTARY SCHOOL DISTRICT ACCOUNTS"/>
    <s v="LITTLETON ELEMENTARY"/>
    <x v="2805"/>
    <s v="OTHER MONIES"/>
    <s v="B"/>
    <s v=" "/>
    <n v="33"/>
    <n v="2"/>
    <n v="65"/>
    <n v="320210"/>
    <n v="0"/>
    <n v="4726972.66"/>
    <s v=" "/>
    <s v=" "/>
    <n v="33002065"/>
    <n v="4471483.17"/>
    <n v="0"/>
    <n v="514188.77"/>
    <n v="258699.28"/>
    <n v="0"/>
    <n v="3688757.02"/>
    <n v="0"/>
    <n v="4209841.58"/>
    <n v="3769045.87"/>
    <n v="597419.93000000005"/>
    <n v="4512928.33"/>
    <n v="0"/>
    <n v="451394.62"/>
    <n v="547846.41"/>
    <n v="55006.63"/>
    <n v="3688757.02"/>
    <n v="0"/>
    <n v="3695652.81"/>
    <n v="3510346.59"/>
    <n v="597419.93000000005"/>
    <n v="0"/>
    <n v="0"/>
    <n v="0"/>
    <n v="0"/>
    <n v="0"/>
  </r>
  <r>
    <s v="LITTLETON ELEMENTARY - PAYROLL CLEARING - ELEMENTARY"/>
    <n v="4022"/>
    <s v="017"/>
    <m/>
    <s v="33-030-065"/>
    <x v="5"/>
    <x v="297"/>
    <s v="065"/>
    <x v="2128"/>
    <s v="ELEMENTARY SCHOOL DISTRICT ACCOUNTS"/>
    <s v="LITTLETON ELEMENTARY"/>
    <x v="2806"/>
    <s v="PAYROLL CLEARING  EL"/>
    <s v="A"/>
    <s v="Y"/>
    <n v="33"/>
    <n v="30"/>
    <n v="65"/>
    <n v="320910"/>
    <n v="0"/>
    <n v="35684.800000000003"/>
    <s v=" "/>
    <s v=" "/>
    <n v="33001065"/>
    <n v="9321.7999999999993"/>
    <n v="44506.55"/>
    <n v="0"/>
    <n v="0"/>
    <n v="70869.55"/>
    <n v="919634.61"/>
    <n v="1948061.16"/>
    <n v="0"/>
    <n v="725499.06"/>
    <n v="1789610.41"/>
    <n v="41223.54"/>
    <n v="103666.87"/>
    <n v="0"/>
    <n v="0"/>
    <n v="71765.13"/>
    <n v="919634.61"/>
    <n v="1903554.61"/>
    <n v="0"/>
    <n v="725499.06"/>
    <n v="1718740.86"/>
    <n v="0"/>
    <n v="0"/>
    <n v="0"/>
    <n v="0"/>
    <n v="0"/>
  </r>
  <r>
    <s v="LITTLETON ELEMENTARY - SCHOOL INVESTMENTS"/>
    <n v="4022"/>
    <s v="018"/>
    <m/>
    <s v="33-795-065"/>
    <x v="5"/>
    <x v="92"/>
    <s v="065"/>
    <x v="10"/>
    <s v="ELEMENTARY SCHOOL DISTRICT ACCOUNTS"/>
    <s v="LITTLETON ELEMENTARY"/>
    <x v="2807"/>
    <s v="SCHOOL INVESTMENTS"/>
    <s v="D"/>
    <s v=" "/>
    <n v="33"/>
    <n v="795"/>
    <n v="65"/>
    <n v="328780"/>
    <n v="0"/>
    <n v="0"/>
    <s v=" "/>
    <s v=" "/>
    <s v="        "/>
    <n v="0"/>
    <n v="0"/>
    <n v="0"/>
    <n v="0"/>
    <n v="0"/>
    <n v="0"/>
    <n v="0"/>
    <n v="0"/>
    <n v="0"/>
    <n v="0"/>
    <n v="0"/>
    <n v="0"/>
    <n v="0"/>
    <n v="0"/>
    <n v="0"/>
    <n v="0"/>
    <n v="0"/>
    <n v="0"/>
    <n v="0"/>
    <n v="0"/>
    <n v="0"/>
    <n v="0"/>
    <n v="0"/>
    <n v="0"/>
    <n v="0"/>
  </r>
  <r>
    <s v="LITTLETON ELEMENTARY - SOFT CAPITAL OUTLAY"/>
    <n v="4022"/>
    <s v="008"/>
    <m/>
    <s v="33-625-065"/>
    <x v="5"/>
    <x v="298"/>
    <s v="065"/>
    <x v="10"/>
    <s v="ELEMENTARY SCHOOL DISTRICT ACCOUNTS"/>
    <s v="LITTLETON ELEMENTARY"/>
    <x v="2808"/>
    <s v="SOFT CAP OUTLAY"/>
    <s v="A"/>
    <s v="Y"/>
    <n v="33"/>
    <n v="625"/>
    <n v="65"/>
    <n v="327530"/>
    <n v="0"/>
    <n v="0"/>
    <s v=" "/>
    <s v="I"/>
    <n v="33001065"/>
    <n v="0"/>
    <n v="0"/>
    <n v="0"/>
    <n v="0"/>
    <n v="0"/>
    <n v="0"/>
    <n v="0"/>
    <n v="0"/>
    <n v="0"/>
    <n v="0"/>
    <n v="0"/>
    <n v="0"/>
    <n v="0"/>
    <n v="0"/>
    <n v="0"/>
    <n v="0"/>
    <n v="0"/>
    <n v="0"/>
    <n v="0"/>
    <n v="0"/>
    <n v="0"/>
    <n v="0"/>
    <n v="0"/>
    <n v="0"/>
    <n v="0"/>
  </r>
  <r>
    <s v="LITTLETON ELEMENTARY - STUDENT ACTIVITIES"/>
    <n v="4022"/>
    <s v="019"/>
    <m/>
    <s v="33-850-065"/>
    <x v="5"/>
    <x v="299"/>
    <s v="065"/>
    <x v="2129"/>
    <s v="ELEMENTARY SCHOOL DISTRICT ACCOUNTS"/>
    <s v="LITTLETON ELEMENTARY"/>
    <x v="2809"/>
    <s v="STUDENT ACTIVITIES"/>
    <s v="B"/>
    <s v=" "/>
    <n v="33"/>
    <n v="850"/>
    <n v="65"/>
    <n v="328910"/>
    <n v="0"/>
    <n v="54043.27"/>
    <s v=" "/>
    <s v=" "/>
    <n v="33850065"/>
    <n v="49148.13"/>
    <n v="0"/>
    <n v="5872.88"/>
    <n v="977.74"/>
    <n v="0"/>
    <n v="56439.29"/>
    <n v="0"/>
    <n v="17896.759999999998"/>
    <n v="20838.22"/>
    <n v="545.44000000000005"/>
    <n v="48585.760000000002"/>
    <n v="0"/>
    <n v="1837.27"/>
    <n v="1347.11"/>
    <n v="72.209999999999994"/>
    <n v="56439.29"/>
    <n v="0"/>
    <n v="12023.88"/>
    <n v="19860.48"/>
    <n v="545.44000000000005"/>
    <n v="0"/>
    <n v="0"/>
    <n v="0"/>
    <n v="0"/>
    <n v="0"/>
  </r>
  <r>
    <s v="LITTLETON ELEMENTARY - TAN DEBT SERVICE"/>
    <n v="4022"/>
    <s v="006"/>
    <m/>
    <s v="33-745-065"/>
    <x v="5"/>
    <x v="300"/>
    <s v="065"/>
    <x v="10"/>
    <s v="ELEMENTARY SCHOOL DISTRICT ACCOUNTS"/>
    <s v="LITTLETON ELEMENTARY"/>
    <x v="2810"/>
    <s v="TAN DEBT SERVICE"/>
    <s v="D"/>
    <s v=" "/>
    <n v="33"/>
    <n v="745"/>
    <n v="65"/>
    <n v="328430"/>
    <n v="0"/>
    <n v="0"/>
    <s v=" "/>
    <s v=" "/>
    <n v="33745065"/>
    <n v="0"/>
    <n v="0"/>
    <n v="0"/>
    <n v="0"/>
    <n v="0"/>
    <n v="0"/>
    <n v="0"/>
    <n v="0"/>
    <n v="0"/>
    <n v="0"/>
    <n v="0"/>
    <n v="0"/>
    <n v="0"/>
    <n v="0"/>
    <n v="0"/>
    <n v="0"/>
    <n v="0"/>
    <n v="0"/>
    <n v="0"/>
    <n v="0"/>
    <n v="0"/>
    <n v="0"/>
    <n v="0"/>
    <n v="0"/>
    <n v="0"/>
  </r>
  <r>
    <s v="LITTLETON ELEMENTARY - TAN PROCEEDS"/>
    <n v="4022"/>
    <s v="020"/>
    <m/>
    <s v="33-645-065"/>
    <x v="5"/>
    <x v="301"/>
    <s v="065"/>
    <x v="10"/>
    <s v="ELEMENTARY SCHOOL DISTRICT ACCOUNTS"/>
    <s v="LITTLETON ELEMENTARY"/>
    <x v="2811"/>
    <s v="TAN PROCEEDS"/>
    <s v="A"/>
    <s v="Y"/>
    <n v="33"/>
    <n v="645"/>
    <n v="65"/>
    <n v="327710"/>
    <n v="0"/>
    <n v="0"/>
    <s v=" "/>
    <s v=" "/>
    <n v="33745065"/>
    <n v="0"/>
    <n v="0"/>
    <n v="0"/>
    <n v="0"/>
    <n v="0"/>
    <n v="0"/>
    <n v="0"/>
    <n v="0"/>
    <n v="0"/>
    <n v="0"/>
    <n v="0"/>
    <n v="0"/>
    <n v="0"/>
    <n v="0"/>
    <n v="0"/>
    <n v="0"/>
    <n v="0"/>
    <n v="0"/>
    <n v="0"/>
    <n v="0"/>
    <n v="0"/>
    <n v="0"/>
    <n v="0"/>
    <n v="0"/>
    <n v="0"/>
  </r>
  <r>
    <s v="LITTLETON ELEMENTARY - WARRANT CLEARING OTHER"/>
    <n v="4022"/>
    <s v="021"/>
    <m/>
    <s v="33-035-065"/>
    <x v="5"/>
    <x v="21"/>
    <s v="065"/>
    <x v="10"/>
    <s v="ELEMENTARY SCHOOL DISTRICT ACCOUNTS"/>
    <s v="LITTLETON ELEMENTARY"/>
    <x v="2812"/>
    <s v="WARRANT CLEAR OTHER"/>
    <s v="B"/>
    <s v=" "/>
    <n v="33"/>
    <n v="35"/>
    <n v="65"/>
    <n v="320925"/>
    <n v="0"/>
    <n v="0"/>
    <s v=" "/>
    <s v=" "/>
    <n v="33001065"/>
    <n v="0"/>
    <n v="6310.82"/>
    <n v="0"/>
    <n v="0"/>
    <n v="6310.82"/>
    <n v="0"/>
    <n v="6310.82"/>
    <n v="0"/>
    <n v="0"/>
    <n v="6310.82"/>
    <n v="0"/>
    <n v="0"/>
    <n v="0"/>
    <n v="0"/>
    <n v="0"/>
    <n v="0"/>
    <n v="0"/>
    <n v="0"/>
    <n v="0"/>
    <n v="0"/>
    <n v="0"/>
    <n v="0"/>
    <n v="0"/>
    <n v="0"/>
    <n v="0"/>
  </r>
  <r>
    <s v="MADISON ELEMENTARY - ADJACENT WAYS"/>
    <n v="4023"/>
    <s v="002"/>
    <m/>
    <s v="33-620-038"/>
    <x v="5"/>
    <x v="285"/>
    <s v="038"/>
    <x v="2130"/>
    <s v="ELEMENTARY SCHOOL DISTRICT ACCOUNTS"/>
    <s v="MADISON ELEMENTARY"/>
    <x v="2813"/>
    <s v="ADJACENT WAYS"/>
    <s v="A"/>
    <s v="Y"/>
    <n v="33"/>
    <n v="620"/>
    <n v="38"/>
    <n v="327510"/>
    <n v="0"/>
    <n v="1027735.06"/>
    <s v=" "/>
    <s v=" "/>
    <n v="33620038"/>
    <n v="1065261.22"/>
    <n v="0"/>
    <n v="0"/>
    <n v="37526.33"/>
    <n v="0.17"/>
    <n v="1061481.56"/>
    <n v="0"/>
    <n v="0"/>
    <n v="38866.03"/>
    <n v="5119.53"/>
    <n v="1063637.6499999999"/>
    <n v="0"/>
    <n v="0"/>
    <n v="0"/>
    <n v="1623.57"/>
    <n v="1061481.56"/>
    <n v="0"/>
    <n v="0"/>
    <n v="1339.7"/>
    <n v="5119.3599999999997"/>
    <n v="0"/>
    <n v="0"/>
    <n v="0"/>
    <n v="0"/>
    <n v="0"/>
  </r>
  <r>
    <s v="MADISON ELEMENTARY - BOND BUILDING"/>
    <n v="4023"/>
    <s v="003"/>
    <m/>
    <s v="33-630-038"/>
    <x v="5"/>
    <x v="286"/>
    <s v="038"/>
    <x v="2131"/>
    <s v="ELEMENTARY SCHOOL DISTRICT ACCOUNTS"/>
    <s v="MADISON ELEMENTARY"/>
    <x v="2814"/>
    <s v="BOND BUILDING"/>
    <s v="D"/>
    <s v=" "/>
    <n v="33"/>
    <n v="630"/>
    <n v="38"/>
    <n v="327610"/>
    <n v="0"/>
    <n v="36571733.520000003"/>
    <s v=" "/>
    <s v=" "/>
    <n v="33700038"/>
    <n v="36751303.520000003"/>
    <n v="0"/>
    <n v="0"/>
    <n v="179570"/>
    <n v="0"/>
    <n v="4938178.24"/>
    <n v="23366.01"/>
    <n v="34000000"/>
    <n v="2343078.71"/>
    <n v="0"/>
    <n v="36923848.130000003"/>
    <n v="0"/>
    <n v="0"/>
    <n v="172544.61"/>
    <n v="0"/>
    <n v="4938178.24"/>
    <n v="23366.01"/>
    <n v="34000000"/>
    <n v="2163508.71"/>
    <n v="0"/>
    <n v="0"/>
    <n v="0"/>
    <n v="0"/>
    <n v="0"/>
    <n v="0"/>
  </r>
  <r>
    <s v="MADISON ELEMENTARY - BUILD AMERICA/QUALIFIED SCHOOL CON BONDS"/>
    <n v="4023"/>
    <s v="010"/>
    <m/>
    <s v="33-637-038"/>
    <x v="5"/>
    <x v="287"/>
    <s v="038"/>
    <x v="10"/>
    <s v="ELEMENTARY SCHOOL DISTRICT ACCOUNTS"/>
    <s v="MADISON ELEMENTARY"/>
    <x v="2815"/>
    <s v="BUILD AMER BONDS"/>
    <s v="D"/>
    <s v=" "/>
    <n v="33"/>
    <n v="637"/>
    <n v="38"/>
    <n v="327630"/>
    <n v="0"/>
    <n v="0"/>
    <s v="Y"/>
    <s v=" "/>
    <n v="33637038"/>
    <n v="0"/>
    <n v="0"/>
    <n v="0"/>
    <n v="0"/>
    <n v="0"/>
    <n v="0"/>
    <n v="0"/>
    <n v="0"/>
    <n v="0"/>
    <n v="0"/>
    <n v="0"/>
    <n v="0"/>
    <n v="0"/>
    <n v="0"/>
    <n v="0"/>
    <n v="0"/>
    <n v="0"/>
    <n v="0"/>
    <n v="0"/>
    <n v="0"/>
    <n v="0"/>
    <n v="0"/>
    <n v="0"/>
    <n v="0"/>
    <n v="0"/>
  </r>
  <r>
    <s v="MADISON ELEMENTARY - BUILDING RENEWAL"/>
    <n v="4023"/>
    <s v="004"/>
    <m/>
    <s v="33-690-038"/>
    <x v="5"/>
    <x v="288"/>
    <s v="038"/>
    <x v="10"/>
    <s v="ELEMENTARY SCHOOL DISTRICT ACCOUNTS"/>
    <s v="MADISON ELEMENTARY"/>
    <x v="2816"/>
    <s v="BUILDING RENEWA"/>
    <s v="B"/>
    <s v=" "/>
    <n v="33"/>
    <n v="690"/>
    <n v="38"/>
    <n v="327750"/>
    <n v="0"/>
    <n v="0"/>
    <s v="Y"/>
    <s v=" "/>
    <n v="33690038"/>
    <n v="0"/>
    <n v="0"/>
    <n v="0"/>
    <n v="0"/>
    <n v="0"/>
    <n v="0"/>
    <n v="0"/>
    <n v="0"/>
    <n v="0"/>
    <n v="0"/>
    <n v="0"/>
    <n v="0"/>
    <n v="0"/>
    <n v="0"/>
    <n v="0"/>
    <n v="0"/>
    <n v="0"/>
    <n v="0"/>
    <n v="0"/>
    <n v="0"/>
    <n v="0"/>
    <n v="0"/>
    <n v="0"/>
    <n v="0"/>
    <n v="0"/>
  </r>
  <r>
    <s v="MADISON ELEMENTARY - CAPITAL OUTLAY"/>
    <n v="4023"/>
    <s v="005"/>
    <m/>
    <s v="33-610-038"/>
    <x v="5"/>
    <x v="289"/>
    <s v="038"/>
    <x v="2132"/>
    <s v="ELEMENTARY SCHOOL DISTRICT ACCOUNTS"/>
    <s v="MADISON ELEMENTARY"/>
    <x v="2817"/>
    <s v="CAPITAL OUTLAY"/>
    <s v="A"/>
    <s v="Y"/>
    <n v="33"/>
    <n v="610"/>
    <n v="38"/>
    <n v="327410"/>
    <n v="0"/>
    <n v="4544261.38"/>
    <s v=" "/>
    <s v=" "/>
    <n v="33610038"/>
    <n v="4279040.59"/>
    <n v="0"/>
    <n v="0"/>
    <n v="91412.08"/>
    <n v="356632.87"/>
    <n v="5677780.4400000004"/>
    <n v="0"/>
    <n v="2252.0100000000002"/>
    <n v="4530024.8099999996"/>
    <n v="3394253.74"/>
    <n v="5431532.2400000002"/>
    <n v="0"/>
    <n v="0"/>
    <n v="1385934.66"/>
    <n v="233443.01"/>
    <n v="5677780.4400000004"/>
    <n v="0"/>
    <n v="2252.0100000000002"/>
    <n v="4438612.7300000004"/>
    <n v="3037620.87"/>
    <n v="0"/>
    <n v="0"/>
    <n v="0"/>
    <n v="0"/>
    <n v="0"/>
  </r>
  <r>
    <s v="MADISON ELEMENTARY - CLASSROOM SITE FUND"/>
    <n v="4023"/>
    <s v="011"/>
    <m/>
    <s v="33-010-038"/>
    <x v="5"/>
    <x v="290"/>
    <s v="038"/>
    <x v="2133"/>
    <s v="ELEMENTARY SCHOOL DISTRICT ACCOUNTS"/>
    <s v="MADISON ELEMENTARY"/>
    <x v="2818"/>
    <s v="CLASSROOM SITE FUND"/>
    <s v="B"/>
    <s v="Y"/>
    <n v="33"/>
    <n v="10"/>
    <n v="38"/>
    <n v="320310"/>
    <n v="0"/>
    <n v="1799747.56"/>
    <s v=" "/>
    <s v=" "/>
    <n v="33010038"/>
    <n v="1799747.56"/>
    <n v="0"/>
    <n v="0"/>
    <n v="0"/>
    <n v="0"/>
    <n v="2109350.6"/>
    <n v="0"/>
    <n v="1256873.8400000001"/>
    <n v="2775760.11"/>
    <n v="1209283.23"/>
    <n v="1640344.76"/>
    <n v="0"/>
    <n v="157109.23000000001"/>
    <n v="0"/>
    <n v="2293.5700000000002"/>
    <n v="2109350.6"/>
    <n v="0"/>
    <n v="1256873.8400000001"/>
    <n v="2775760.11"/>
    <n v="1209283.23"/>
    <n v="0"/>
    <n v="0"/>
    <n v="0"/>
    <n v="0"/>
    <n v="0"/>
  </r>
  <r>
    <s v="MADISON ELEMENTARY - CREDIT LINE BORROWING"/>
    <n v="4023"/>
    <s v="012"/>
    <m/>
    <s v="33-750-038"/>
    <x v="5"/>
    <x v="192"/>
    <s v="038"/>
    <x v="10"/>
    <s v="ELEMENTARY SCHOOL DISTRICT ACCOUNTS"/>
    <s v="MADISON ELEMENTARY"/>
    <x v="2819"/>
    <s v="CREDIT LINE BORROW"/>
    <s v="A"/>
    <s v="Y"/>
    <n v="33"/>
    <n v="750"/>
    <n v="38"/>
    <n v="328450"/>
    <n v="0"/>
    <n v="0"/>
    <s v=" "/>
    <s v=" "/>
    <n v="33001038"/>
    <n v="0"/>
    <n v="0"/>
    <n v="0"/>
    <n v="0"/>
    <n v="0"/>
    <n v="0"/>
    <n v="0"/>
    <n v="0"/>
    <n v="0"/>
    <n v="0"/>
    <n v="0"/>
    <n v="0"/>
    <n v="0"/>
    <n v="0"/>
    <n v="0"/>
    <n v="0"/>
    <n v="0"/>
    <n v="0"/>
    <n v="0"/>
    <n v="0"/>
    <n v="0"/>
    <n v="0"/>
    <n v="0"/>
    <n v="0"/>
    <n v="0"/>
  </r>
  <r>
    <s v="MADISON ELEMENTARY - CURRENT DEBT SERVICE"/>
    <n v="4023"/>
    <s v="013"/>
    <m/>
    <s v="33-700-038"/>
    <x v="5"/>
    <x v="291"/>
    <s v="038"/>
    <x v="2134"/>
    <s v="ELEMENTARY SCHOOL DISTRICT ACCOUNTS"/>
    <s v="MADISON ELEMENTARY"/>
    <x v="2820"/>
    <s v="CURRENT DEBT SERVICE"/>
    <s v="D"/>
    <s v=" "/>
    <n v="33"/>
    <n v="700"/>
    <n v="38"/>
    <n v="327810"/>
    <n v="0"/>
    <n v="8515015.1099999994"/>
    <s v=" "/>
    <s v=" "/>
    <n v="33700038"/>
    <n v="7696034.6299999999"/>
    <n v="0"/>
    <n v="0"/>
    <n v="4804.66"/>
    <n v="823785.14"/>
    <n v="9696001.4499999993"/>
    <n v="30848838.07"/>
    <n v="21952339.460000001"/>
    <n v="25274.74"/>
    <n v="7740787.0099999998"/>
    <n v="7141352.7699999996"/>
    <n v="0"/>
    <n v="0"/>
    <n v="41.12"/>
    <n v="554722.98"/>
    <n v="9696001.4499999993"/>
    <n v="30848838.07"/>
    <n v="21952339.460000001"/>
    <n v="20470.080000000002"/>
    <n v="6917001.8700000001"/>
    <n v="0"/>
    <n v="0"/>
    <n v="0"/>
    <n v="0"/>
    <n v="0"/>
  </r>
  <r>
    <s v="MADISON ELEMENTARY - DEFCNCYS CORRECTION"/>
    <n v="4023"/>
    <s v="009"/>
    <m/>
    <s v="33-685-038"/>
    <x v="5"/>
    <x v="110"/>
    <s v="038"/>
    <x v="10"/>
    <s v="ELEMENTARY SCHOOL DISTRICT ACCOUNTS"/>
    <s v="MADISON ELEMENTARY"/>
    <x v="2821"/>
    <s v="DEFCNCYS CORREC"/>
    <s v="B"/>
    <s v=" "/>
    <n v="33"/>
    <n v="685"/>
    <n v="38"/>
    <n v="327730"/>
    <n v="0"/>
    <n v="0"/>
    <s v="Y"/>
    <s v=" "/>
    <n v="33685038"/>
    <n v="0"/>
    <n v="0"/>
    <n v="0"/>
    <n v="0"/>
    <n v="0"/>
    <n v="0"/>
    <n v="0"/>
    <n v="0"/>
    <n v="0"/>
    <n v="0"/>
    <n v="0"/>
    <n v="0"/>
    <n v="0"/>
    <n v="0"/>
    <n v="0"/>
    <n v="0"/>
    <n v="0"/>
    <n v="0"/>
    <n v="0"/>
    <n v="0"/>
    <n v="0"/>
    <n v="0"/>
    <n v="0"/>
    <n v="0"/>
    <n v="0"/>
  </r>
  <r>
    <s v="MADISON ELEMENTARY - ELEM EXPENSE CLEARING"/>
    <n v="4023"/>
    <s v="014"/>
    <m/>
    <s v="33-040-038"/>
    <x v="5"/>
    <x v="292"/>
    <s v="038"/>
    <x v="2135"/>
    <s v="ELEMENTARY SCHOOL DISTRICT ACCOUNTS"/>
    <s v="MADISON ELEMENTARY"/>
    <x v="2822"/>
    <s v="EL EXP CLEARING"/>
    <s v="A"/>
    <s v="Y"/>
    <n v="33"/>
    <n v="40"/>
    <n v="38"/>
    <n v="320930"/>
    <n v="0"/>
    <n v="261802.59"/>
    <s v=" "/>
    <s v=" "/>
    <n v="33001038"/>
    <n v="325902.88"/>
    <n v="891750.75"/>
    <n v="0"/>
    <n v="0"/>
    <n v="827650.46"/>
    <n v="19078.89"/>
    <n v="13500650.189999999"/>
    <n v="0"/>
    <n v="624.9"/>
    <n v="13743998.789999999"/>
    <n v="238187.02"/>
    <n v="1869222.94"/>
    <n v="0"/>
    <n v="0"/>
    <n v="1956938.8"/>
    <n v="19078.89"/>
    <n v="12608899.439999999"/>
    <n v="0"/>
    <n v="624.9"/>
    <n v="12916348.33"/>
    <n v="0"/>
    <n v="0"/>
    <n v="0"/>
    <n v="0"/>
    <n v="0"/>
  </r>
  <r>
    <s v="MADISON ELEMENTARY - FED. &amp; STATE GRANTS"/>
    <n v="4023"/>
    <s v="015"/>
    <m/>
    <s v="33-200-038"/>
    <x v="5"/>
    <x v="293"/>
    <s v="038"/>
    <x v="2136"/>
    <s v="ELEMENTARY SCHOOL DISTRICT ACCOUNTS"/>
    <s v="MADISON ELEMENTARY"/>
    <x v="2823"/>
    <s v="FED. &amp; STATE GRANTS"/>
    <s v="B"/>
    <s v=" "/>
    <n v="33"/>
    <n v="200"/>
    <n v="38"/>
    <n v="322010"/>
    <n v="0"/>
    <n v="319643.3"/>
    <s v=" "/>
    <s v=" "/>
    <n v="33200038"/>
    <n v="464274.94"/>
    <n v="0"/>
    <n v="10133.280000000001"/>
    <n v="155029.92000000001"/>
    <n v="265"/>
    <n v="195173.4"/>
    <n v="0"/>
    <n v="2110841.61"/>
    <n v="2052115.57"/>
    <n v="65743.86"/>
    <n v="-30809.8"/>
    <n v="0"/>
    <n v="633248.35"/>
    <n v="140676.01"/>
    <n v="2512.4"/>
    <n v="195173.4"/>
    <n v="0"/>
    <n v="2100708.33"/>
    <n v="1897085.65"/>
    <n v="65478.86"/>
    <n v="0"/>
    <n v="0"/>
    <n v="0"/>
    <n v="0"/>
    <n v="0"/>
  </r>
  <r>
    <s v="MADISON ELEMENTARY - MAINTENANCE AND OPERATIONS ELEMENTARY"/>
    <n v="4023"/>
    <s v="001"/>
    <m/>
    <s v="33-001-038"/>
    <x v="5"/>
    <x v="294"/>
    <s v="038"/>
    <x v="2137"/>
    <s v="ELEMENTARY SCHOOL DISTRICT ACCOUNTS"/>
    <s v="MADISON ELEMENTARY"/>
    <x v="2824"/>
    <s v="MAINTNCE/OPRTNS ELEM"/>
    <s v="A"/>
    <s v="Y"/>
    <n v="33"/>
    <n v="1"/>
    <n v="38"/>
    <n v="320110"/>
    <n v="0"/>
    <n v="-3936304.66"/>
    <s v=" "/>
    <s v=" "/>
    <n v="33001038"/>
    <n v="-3314686.85"/>
    <n v="0"/>
    <n v="54483.97"/>
    <n v="2507736.17"/>
    <n v="1831634.39"/>
    <n v="-4003708.54"/>
    <n v="0"/>
    <n v="6732387.6399999997"/>
    <n v="28319027.59"/>
    <n v="21654043.829999998"/>
    <n v="-2849838.56"/>
    <n v="0"/>
    <n v="851916.99"/>
    <n v="2579947.08"/>
    <n v="1263181.8"/>
    <n v="-4003708.54"/>
    <n v="0"/>
    <n v="6677903.6699999999"/>
    <n v="25811291.420000002"/>
    <n v="19822409.440000001"/>
    <n v="0"/>
    <n v="0"/>
    <n v="0"/>
    <n v="0"/>
    <n v="0"/>
  </r>
  <r>
    <s v="MADISON ELEMENTARY - NEW SCHOOL FACILITY"/>
    <n v="4023"/>
    <s v="007"/>
    <m/>
    <s v="33-695-038"/>
    <x v="5"/>
    <x v="295"/>
    <s v="038"/>
    <x v="10"/>
    <s v="ELEMENTARY SCHOOL DISTRICT ACCOUNTS"/>
    <s v="MADISON ELEMENTARY"/>
    <x v="2825"/>
    <s v="NEW SCHL FACILI"/>
    <s v="B"/>
    <s v=" "/>
    <n v="33"/>
    <n v="695"/>
    <n v="38"/>
    <n v="327770"/>
    <n v="0"/>
    <n v="0"/>
    <s v="Y"/>
    <s v=" "/>
    <n v="33695038"/>
    <n v="0"/>
    <n v="0"/>
    <n v="0"/>
    <n v="0"/>
    <n v="0"/>
    <n v="0"/>
    <n v="0"/>
    <n v="0"/>
    <n v="0"/>
    <n v="0"/>
    <n v="0"/>
    <n v="0"/>
    <n v="0"/>
    <n v="0"/>
    <n v="0"/>
    <n v="0"/>
    <n v="0"/>
    <n v="0"/>
    <n v="0"/>
    <n v="0"/>
    <n v="0"/>
    <n v="0"/>
    <n v="0"/>
    <n v="0"/>
    <n v="0"/>
  </r>
  <r>
    <s v="MADISON ELEMENTARY - OTHER MONIES"/>
    <n v="4023"/>
    <s v="016"/>
    <m/>
    <s v="33-002-038"/>
    <x v="5"/>
    <x v="296"/>
    <s v="038"/>
    <x v="2138"/>
    <s v="ELEMENTARY SCHOOL DISTRICT ACCOUNTS"/>
    <s v="MADISON ELEMENTARY"/>
    <x v="2826"/>
    <s v="OTHER MONIES"/>
    <s v="B"/>
    <s v=" "/>
    <n v="33"/>
    <n v="2"/>
    <n v="38"/>
    <n v="320210"/>
    <n v="0"/>
    <n v="5707321.7699999996"/>
    <s v=" "/>
    <s v=" "/>
    <n v="33002038"/>
    <n v="5782275.8700000001"/>
    <n v="0"/>
    <n v="479720.48"/>
    <n v="554674.57999999996"/>
    <n v="0"/>
    <n v="6012347.1799999997"/>
    <n v="0"/>
    <n v="6429699.7400000002"/>
    <n v="6992424.3399999999"/>
    <n v="257699.19"/>
    <n v="5494446.9000000004"/>
    <n v="0"/>
    <n v="791428.55"/>
    <n v="533204.92000000004"/>
    <n v="29605.34"/>
    <n v="6012347.1799999997"/>
    <n v="0"/>
    <n v="5949979.2599999998"/>
    <n v="6437749.7599999998"/>
    <n v="257699.19"/>
    <n v="0"/>
    <n v="0"/>
    <n v="0"/>
    <n v="0"/>
    <n v="0"/>
  </r>
  <r>
    <s v="MADISON ELEMENTARY - PAYROLL CLEARING - ELEMENTARY"/>
    <n v="4023"/>
    <s v="017"/>
    <m/>
    <s v="33-030-038"/>
    <x v="5"/>
    <x v="297"/>
    <s v="038"/>
    <x v="2139"/>
    <s v="ELEMENTARY SCHOOL DISTRICT ACCOUNTS"/>
    <s v="MADISON ELEMENTARY"/>
    <x v="2827"/>
    <s v="PAYROLL CLEARING  EL"/>
    <s v="A"/>
    <s v="Y"/>
    <n v="33"/>
    <n v="30"/>
    <n v="38"/>
    <n v="320910"/>
    <n v="0"/>
    <n v="81190.81"/>
    <s v=" "/>
    <s v=" "/>
    <n v="33001038"/>
    <n v="57911.74"/>
    <n v="2662089.9700000002"/>
    <n v="0"/>
    <n v="0"/>
    <n v="2685369.04"/>
    <n v="36500.620000000003"/>
    <n v="27819723.469999999"/>
    <n v="0"/>
    <n v="228024.66"/>
    <n v="28092438.32"/>
    <n v="63960.4"/>
    <n v="2782933.27"/>
    <n v="0"/>
    <n v="38903.589999999997"/>
    <n v="2815788.2"/>
    <n v="36500.620000000003"/>
    <n v="25157633.5"/>
    <n v="0"/>
    <n v="228024.66"/>
    <n v="25407069.280000001"/>
    <n v="0"/>
    <n v="0"/>
    <n v="0"/>
    <n v="0"/>
    <n v="0"/>
  </r>
  <r>
    <s v="MADISON ELEMENTARY - SCHOOL INVESTMENTS"/>
    <n v="4023"/>
    <s v="018"/>
    <m/>
    <s v="33-795-038"/>
    <x v="5"/>
    <x v="92"/>
    <s v="038"/>
    <x v="10"/>
    <s v="ELEMENTARY SCHOOL DISTRICT ACCOUNTS"/>
    <s v="MADISON ELEMENTARY"/>
    <x v="2828"/>
    <s v="SCHOOL INVESTMENTS"/>
    <s v="D"/>
    <s v=" "/>
    <n v="33"/>
    <n v="795"/>
    <n v="38"/>
    <n v="328780"/>
    <n v="0"/>
    <n v="0"/>
    <s v=" "/>
    <s v=" "/>
    <s v="        "/>
    <n v="0"/>
    <n v="0"/>
    <n v="0"/>
    <n v="0"/>
    <n v="0"/>
    <n v="0"/>
    <n v="0"/>
    <n v="0"/>
    <n v="0"/>
    <n v="0"/>
    <n v="0"/>
    <n v="0"/>
    <n v="0"/>
    <n v="0"/>
    <n v="0"/>
    <n v="0"/>
    <n v="0"/>
    <n v="0"/>
    <n v="0"/>
    <n v="0"/>
    <n v="0"/>
    <n v="0"/>
    <n v="0"/>
    <n v="0"/>
    <n v="0"/>
  </r>
  <r>
    <s v="MADISON ELEMENTARY - SOFT CAPITAL OUTLAY"/>
    <n v="4023"/>
    <s v="008"/>
    <m/>
    <s v="33-625-038"/>
    <x v="5"/>
    <x v="298"/>
    <s v="038"/>
    <x v="10"/>
    <s v="ELEMENTARY SCHOOL DISTRICT ACCOUNTS"/>
    <s v="MADISON ELEMENTARY"/>
    <x v="2829"/>
    <s v="SOFT CAP OUTLAY"/>
    <s v="A"/>
    <s v="Y"/>
    <n v="33"/>
    <n v="625"/>
    <n v="38"/>
    <n v="327530"/>
    <n v="0"/>
    <n v="0"/>
    <s v=" "/>
    <s v="I"/>
    <n v="33001038"/>
    <n v="0"/>
    <n v="0"/>
    <n v="0"/>
    <n v="0"/>
    <n v="0"/>
    <n v="0"/>
    <n v="0"/>
    <n v="0"/>
    <n v="0"/>
    <n v="0"/>
    <n v="0"/>
    <n v="0"/>
    <n v="0"/>
    <n v="0"/>
    <n v="0"/>
    <n v="0"/>
    <n v="0"/>
    <n v="0"/>
    <n v="0"/>
    <n v="0"/>
    <n v="0"/>
    <n v="0"/>
    <n v="0"/>
    <n v="0"/>
    <n v="0"/>
  </r>
  <r>
    <s v="MADISON ELEMENTARY - STUDENT ACTIVITIES"/>
    <n v="4023"/>
    <s v="019"/>
    <m/>
    <s v="33-850-038"/>
    <x v="5"/>
    <x v="299"/>
    <s v="038"/>
    <x v="10"/>
    <s v="ELEMENTARY SCHOOL DISTRICT ACCOUNTS"/>
    <s v="MADISON ELEMENTARY"/>
    <x v="2830"/>
    <s v="STUDENT ACTIVITIES"/>
    <s v="B"/>
    <s v=" "/>
    <n v="33"/>
    <n v="850"/>
    <n v="38"/>
    <n v="328910"/>
    <n v="0"/>
    <n v="0"/>
    <s v=" "/>
    <s v=" "/>
    <n v="33850038"/>
    <n v="0"/>
    <n v="0"/>
    <n v="0"/>
    <n v="0"/>
    <n v="0"/>
    <n v="0"/>
    <n v="0"/>
    <n v="0"/>
    <n v="0"/>
    <n v="0"/>
    <n v="0"/>
    <n v="0"/>
    <n v="0"/>
    <n v="0"/>
    <n v="0"/>
    <n v="0"/>
    <n v="0"/>
    <n v="0"/>
    <n v="0"/>
    <n v="0"/>
    <n v="0"/>
    <n v="0"/>
    <n v="0"/>
    <n v="0"/>
    <n v="0"/>
  </r>
  <r>
    <s v="MADISON ELEMENTARY - TAN DEBT SERVICE"/>
    <n v="4023"/>
    <s v="006"/>
    <m/>
    <s v="33-745-038"/>
    <x v="5"/>
    <x v="300"/>
    <s v="038"/>
    <x v="2140"/>
    <s v="ELEMENTARY SCHOOL DISTRICT ACCOUNTS"/>
    <s v="MADISON ELEMENTARY"/>
    <x v="2831"/>
    <s v="TAN DEBT SERVICE"/>
    <s v="D"/>
    <s v=" "/>
    <n v="33"/>
    <n v="745"/>
    <n v="38"/>
    <n v="328430"/>
    <n v="0"/>
    <n v="7091.36"/>
    <s v=" "/>
    <s v=" "/>
    <n v="33745038"/>
    <n v="7091.36"/>
    <n v="0"/>
    <n v="0"/>
    <n v="0"/>
    <n v="0"/>
    <n v="3020820.9"/>
    <n v="3018720"/>
    <n v="0"/>
    <n v="4590.37"/>
    <n v="9580.83"/>
    <n v="4034.99"/>
    <n v="0"/>
    <n v="0"/>
    <n v="0"/>
    <n v="3056.37"/>
    <n v="3020820.9"/>
    <n v="3018720"/>
    <n v="0"/>
    <n v="4590.37"/>
    <n v="9580.83"/>
    <n v="0"/>
    <n v="0"/>
    <n v="0"/>
    <n v="0"/>
    <n v="0"/>
  </r>
  <r>
    <s v="MADISON ELEMENTARY - TAN PROCEEDS"/>
    <n v="4023"/>
    <s v="020"/>
    <m/>
    <s v="33-645-038"/>
    <x v="5"/>
    <x v="301"/>
    <s v="038"/>
    <x v="2141"/>
    <s v="ELEMENTARY SCHOOL DISTRICT ACCOUNTS"/>
    <s v="MADISON ELEMENTARY"/>
    <x v="2832"/>
    <s v="TAN PROCEEDS"/>
    <s v="A"/>
    <s v="Y"/>
    <n v="33"/>
    <n v="645"/>
    <n v="38"/>
    <n v="327710"/>
    <n v="0"/>
    <n v="2000000"/>
    <s v=" "/>
    <s v=" "/>
    <n v="33745038"/>
    <n v="2000000"/>
    <n v="0"/>
    <n v="0"/>
    <n v="0"/>
    <n v="0"/>
    <n v="0"/>
    <n v="0"/>
    <n v="2000000"/>
    <n v="0"/>
    <n v="0"/>
    <n v="2000000"/>
    <n v="0"/>
    <n v="0"/>
    <n v="0"/>
    <n v="0"/>
    <n v="0"/>
    <n v="0"/>
    <n v="2000000"/>
    <n v="0"/>
    <n v="0"/>
    <n v="0"/>
    <n v="0"/>
    <n v="0"/>
    <n v="0"/>
    <n v="0"/>
  </r>
  <r>
    <s v="MADISON ELEMENTARY - WARRANT CLEARING OTHER"/>
    <n v="4023"/>
    <s v="021"/>
    <m/>
    <s v="33-035-038"/>
    <x v="5"/>
    <x v="21"/>
    <s v="038"/>
    <x v="10"/>
    <s v="ELEMENTARY SCHOOL DISTRICT ACCOUNTS"/>
    <s v="MADISON ELEMENTARY"/>
    <x v="2833"/>
    <s v="WARRANT CLEAR OTHER"/>
    <s v="B"/>
    <s v=" "/>
    <n v="33"/>
    <n v="35"/>
    <n v="38"/>
    <n v="320925"/>
    <n v="0"/>
    <n v="0"/>
    <s v=" "/>
    <s v=" "/>
    <n v="33001038"/>
    <n v="0"/>
    <n v="0"/>
    <n v="0"/>
    <n v="0"/>
    <n v="0"/>
    <n v="0"/>
    <n v="0"/>
    <n v="0"/>
    <n v="0"/>
    <n v="0"/>
    <n v="0"/>
    <n v="0"/>
    <n v="0"/>
    <n v="0"/>
    <n v="0"/>
    <n v="0"/>
    <n v="0"/>
    <n v="0"/>
    <n v="0"/>
    <n v="0"/>
    <n v="0"/>
    <n v="0"/>
    <n v="0"/>
    <n v="0"/>
    <n v="0"/>
  </r>
  <r>
    <s v="MESA UNIFIED SCHOOLS - ADJACENT WAYS"/>
    <n v="4046"/>
    <s v="002"/>
    <m/>
    <s v="33-620-004"/>
    <x v="5"/>
    <x v="285"/>
    <s v="004"/>
    <x v="2142"/>
    <s v="ELEMENTARY SCHOOL DISTRICT ACCOUNTS"/>
    <s v="MESA UNIFIED SCHOOLS"/>
    <x v="2834"/>
    <s v="ADJACENT WAYS"/>
    <s v="A"/>
    <s v="Y"/>
    <n v="33"/>
    <n v="620"/>
    <n v="4"/>
    <n v="327510"/>
    <n v="0"/>
    <n v="607162.5"/>
    <s v=" "/>
    <s v=" "/>
    <n v="33620004"/>
    <n v="612769.67000000004"/>
    <n v="0"/>
    <n v="0"/>
    <n v="33737.39"/>
    <n v="28130.22"/>
    <n v="452534.07"/>
    <n v="0"/>
    <n v="0"/>
    <n v="444635.32"/>
    <n v="599263.75"/>
    <n v="593855.63"/>
    <n v="0"/>
    <n v="0"/>
    <n v="23956.99"/>
    <n v="42871.03"/>
    <n v="452534.07"/>
    <n v="0"/>
    <n v="0"/>
    <n v="410897.93"/>
    <n v="571133.53"/>
    <n v="0"/>
    <n v="0"/>
    <n v="0"/>
    <n v="0"/>
    <n v="0"/>
  </r>
  <r>
    <s v="MESA UNIFIED SCHOOLS - BOND BUILDING"/>
    <n v="4046"/>
    <s v="003"/>
    <m/>
    <s v="33-630-004"/>
    <x v="5"/>
    <x v="286"/>
    <s v="004"/>
    <x v="2143"/>
    <s v="ELEMENTARY SCHOOL DISTRICT ACCOUNTS"/>
    <s v="MESA UNIFIED SCHOOLS"/>
    <x v="2835"/>
    <s v="BOND BUILDING"/>
    <s v="D"/>
    <s v=" "/>
    <n v="33"/>
    <n v="630"/>
    <n v="4"/>
    <n v="327610"/>
    <n v="0"/>
    <n v="12962858.91"/>
    <s v=" "/>
    <s v=" "/>
    <n v="33700004"/>
    <n v="14172989.93"/>
    <n v="0"/>
    <n v="0"/>
    <n v="1416827.35"/>
    <n v="206696.33"/>
    <n v="49445787.079999998"/>
    <n v="0"/>
    <n v="41324.949999999997"/>
    <n v="37715342.719999999"/>
    <n v="1191089.6000000001"/>
    <n v="16559896.98"/>
    <n v="0"/>
    <n v="0"/>
    <n v="2456644.56"/>
    <n v="69737.509999999995"/>
    <n v="49445787.079999998"/>
    <n v="0"/>
    <n v="41324.949999999997"/>
    <n v="36298515.369999997"/>
    <n v="984393.27"/>
    <n v="0"/>
    <n v="0"/>
    <n v="0"/>
    <n v="0"/>
    <n v="0"/>
  </r>
  <r>
    <s v="MESA UNIFIED SCHOOLS - BUILD AMERICA/QUALIFIED SCHOOL CON BONDS"/>
    <n v="4046"/>
    <s v="010"/>
    <m/>
    <s v="33-637-004"/>
    <x v="5"/>
    <x v="287"/>
    <s v="004"/>
    <x v="10"/>
    <s v="ELEMENTARY SCHOOL DISTRICT ACCOUNTS"/>
    <s v="MESA UNIFIED SCHOOLS"/>
    <x v="2836"/>
    <s v="BUILD AMER BONDS"/>
    <s v="D"/>
    <s v=" "/>
    <n v="33"/>
    <n v="637"/>
    <n v="4"/>
    <n v="327630"/>
    <n v="0"/>
    <n v="0"/>
    <s v="Y"/>
    <s v=" "/>
    <n v="33637004"/>
    <n v="0"/>
    <n v="0"/>
    <n v="0"/>
    <n v="0"/>
    <n v="0"/>
    <n v="0"/>
    <n v="0"/>
    <n v="0"/>
    <n v="0"/>
    <n v="0"/>
    <n v="0"/>
    <n v="0"/>
    <n v="0"/>
    <n v="0"/>
    <n v="0"/>
    <n v="0"/>
    <n v="0"/>
    <n v="0"/>
    <n v="0"/>
    <n v="0"/>
    <n v="0"/>
    <n v="0"/>
    <n v="0"/>
    <n v="0"/>
    <n v="0"/>
  </r>
  <r>
    <s v="MESA UNIFIED SCHOOLS - BUILDING RENEWAL"/>
    <n v="4046"/>
    <s v="004"/>
    <m/>
    <s v="33-690-004"/>
    <x v="5"/>
    <x v="288"/>
    <s v="004"/>
    <x v="2144"/>
    <s v="ELEMENTARY SCHOOL DISTRICT ACCOUNTS"/>
    <s v="MESA UNIFIED SCHOOLS"/>
    <x v="2837"/>
    <s v="BUILDING RENEWA"/>
    <s v="B"/>
    <s v=" "/>
    <n v="33"/>
    <n v="690"/>
    <n v="4"/>
    <n v="327750"/>
    <n v="0"/>
    <n v="2474.9499999999998"/>
    <s v="Y"/>
    <s v=" "/>
    <n v="33690004"/>
    <n v="2474.9499999999998"/>
    <n v="0"/>
    <n v="0"/>
    <n v="0"/>
    <n v="0"/>
    <n v="0"/>
    <n v="0"/>
    <n v="39219.699999999997"/>
    <n v="36747.269999999997"/>
    <n v="2.52"/>
    <n v="2.13"/>
    <n v="0"/>
    <n v="2472.4299999999998"/>
    <n v="0"/>
    <n v="0.39"/>
    <n v="0"/>
    <n v="0"/>
    <n v="39219.699999999997"/>
    <n v="36747.269999999997"/>
    <n v="2.52"/>
    <n v="0"/>
    <n v="0"/>
    <n v="0"/>
    <n v="0"/>
    <n v="0"/>
  </r>
  <r>
    <s v="MESA UNIFIED SCHOOLS - CAPITAL OUTLAY"/>
    <n v="4046"/>
    <s v="005"/>
    <m/>
    <s v="33-610-004"/>
    <x v="5"/>
    <x v="289"/>
    <s v="004"/>
    <x v="2145"/>
    <s v="ELEMENTARY SCHOOL DISTRICT ACCOUNTS"/>
    <s v="MESA UNIFIED SCHOOLS"/>
    <x v="2838"/>
    <s v="CAPITAL OUTLAY"/>
    <s v="A"/>
    <s v="Y"/>
    <n v="33"/>
    <n v="610"/>
    <n v="4"/>
    <n v="327410"/>
    <n v="0"/>
    <n v="26520547.829999998"/>
    <s v=" "/>
    <s v=" "/>
    <n v="33610004"/>
    <n v="26899730.399999999"/>
    <n v="0"/>
    <n v="0"/>
    <n v="397285.44"/>
    <n v="18102.87"/>
    <n v="32016448.149999999"/>
    <n v="0"/>
    <n v="1897.74"/>
    <n v="6050029.8799999999"/>
    <n v="552231.81999999995"/>
    <n v="27351545.66"/>
    <n v="0"/>
    <n v="261.3"/>
    <n v="522397.26"/>
    <n v="70320.7"/>
    <n v="32016448.149999999"/>
    <n v="0"/>
    <n v="1897.74"/>
    <n v="5652744.4400000004"/>
    <n v="534128.94999999995"/>
    <n v="0"/>
    <n v="0"/>
    <n v="0"/>
    <n v="0"/>
    <n v="0"/>
  </r>
  <r>
    <s v="MESA UNIFIED SCHOOLS - CLASSROOM SITE FUND"/>
    <n v="4046"/>
    <s v="011"/>
    <m/>
    <s v="33-010-004"/>
    <x v="5"/>
    <x v="290"/>
    <s v="004"/>
    <x v="2146"/>
    <s v="ELEMENTARY SCHOOL DISTRICT ACCOUNTS"/>
    <s v="MESA UNIFIED SCHOOLS"/>
    <x v="2839"/>
    <s v="CLASSROOM SITE FUND"/>
    <s v="B"/>
    <s v="Y"/>
    <n v="33"/>
    <n v="10"/>
    <n v="4"/>
    <n v="320310"/>
    <n v="0"/>
    <n v="23534563.609999999"/>
    <s v=" "/>
    <s v=" "/>
    <n v="33010004"/>
    <n v="23617876.640000001"/>
    <n v="0"/>
    <n v="0"/>
    <n v="83313.03"/>
    <n v="0"/>
    <n v="21403999.010000002"/>
    <n v="0"/>
    <n v="14426327.359999999"/>
    <n v="12370214.33"/>
    <n v="74451.570000000007"/>
    <n v="21884479.52"/>
    <n v="0"/>
    <n v="1803290.92"/>
    <n v="100936.09"/>
    <n v="31042.29"/>
    <n v="21403999.010000002"/>
    <n v="0"/>
    <n v="14426327.359999999"/>
    <n v="12286901.300000001"/>
    <n v="74451.570000000007"/>
    <n v="0"/>
    <n v="0"/>
    <n v="0"/>
    <n v="0"/>
    <n v="0"/>
  </r>
  <r>
    <s v="MESA UNIFIED SCHOOLS - CREDIT LINE BORROWING"/>
    <n v="4046"/>
    <s v="012"/>
    <m/>
    <s v="33-750-004"/>
    <x v="5"/>
    <x v="192"/>
    <s v="004"/>
    <x v="2147"/>
    <s v="ELEMENTARY SCHOOL DISTRICT ACCOUNTS"/>
    <s v="MESA UNIFIED SCHOOLS"/>
    <x v="2840"/>
    <s v="CREDIT LINE BORROW"/>
    <s v="A"/>
    <s v="Y"/>
    <n v="33"/>
    <n v="750"/>
    <n v="4"/>
    <n v="328450"/>
    <n v="0"/>
    <n v="14258000"/>
    <s v=" "/>
    <s v=" "/>
    <n v="33001004"/>
    <n v="0"/>
    <n v="2674000"/>
    <n v="16932000"/>
    <n v="0"/>
    <n v="0"/>
    <n v="2694000"/>
    <n v="6159000"/>
    <n v="17723000"/>
    <n v="0"/>
    <n v="0"/>
    <n v="0"/>
    <n v="0"/>
    <n v="0"/>
    <n v="0"/>
    <n v="0"/>
    <n v="2694000"/>
    <n v="3485000"/>
    <n v="791000"/>
    <n v="0"/>
    <n v="0"/>
    <n v="0"/>
    <n v="0"/>
    <n v="0"/>
    <n v="0"/>
    <n v="0"/>
  </r>
  <r>
    <s v="MESA UNIFIED SCHOOLS - CURRENT DEBT SERVICE"/>
    <n v="4046"/>
    <s v="013"/>
    <m/>
    <s v="33-700-004"/>
    <x v="5"/>
    <x v="291"/>
    <s v="004"/>
    <x v="2148"/>
    <s v="ELEMENTARY SCHOOL DISTRICT ACCOUNTS"/>
    <s v="MESA UNIFIED SCHOOLS"/>
    <x v="2841"/>
    <s v="CURRENT DEBT SERVICE"/>
    <s v="D"/>
    <s v=" "/>
    <n v="33"/>
    <n v="700"/>
    <n v="4"/>
    <n v="327810"/>
    <n v="0"/>
    <n v="27447004.920000002"/>
    <s v=" "/>
    <s v=" "/>
    <n v="33700004"/>
    <n v="26248647.57"/>
    <n v="0"/>
    <n v="0"/>
    <n v="663.12"/>
    <n v="1199020.47"/>
    <n v="38242965.600000001"/>
    <n v="37858591.670000002"/>
    <n v="0"/>
    <n v="115540.52"/>
    <n v="27178171.510000002"/>
    <n v="24346088.52"/>
    <n v="0"/>
    <n v="0"/>
    <n v="15797"/>
    <n v="1918356.05"/>
    <n v="38242965.600000001"/>
    <n v="37858591.670000002"/>
    <n v="0"/>
    <n v="114877.4"/>
    <n v="25979151.039999999"/>
    <n v="0"/>
    <n v="0"/>
    <n v="0"/>
    <n v="0"/>
    <n v="0"/>
  </r>
  <r>
    <s v="MESA UNIFIED SCHOOLS - DEFCNCYS CORRECTION"/>
    <n v="4046"/>
    <s v="009"/>
    <m/>
    <s v="33-685-004"/>
    <x v="5"/>
    <x v="110"/>
    <s v="004"/>
    <x v="10"/>
    <s v="ELEMENTARY SCHOOL DISTRICT ACCOUNTS"/>
    <s v="MESA UNIFIED SCHOOLS"/>
    <x v="2842"/>
    <s v="DEFCNCYS CORREC"/>
    <s v="B"/>
    <s v=" "/>
    <n v="33"/>
    <n v="685"/>
    <n v="4"/>
    <n v="327730"/>
    <n v="0"/>
    <n v="0"/>
    <s v="Y"/>
    <s v=" "/>
    <n v="33685004"/>
    <n v="0"/>
    <n v="0"/>
    <n v="0"/>
    <n v="0"/>
    <n v="0"/>
    <n v="0"/>
    <n v="0"/>
    <n v="0"/>
    <n v="0"/>
    <n v="0"/>
    <n v="0"/>
    <n v="0"/>
    <n v="0"/>
    <n v="0"/>
    <n v="0"/>
    <n v="0"/>
    <n v="0"/>
    <n v="0"/>
    <n v="0"/>
    <n v="0"/>
    <n v="0"/>
    <n v="0"/>
    <n v="0"/>
    <n v="0"/>
    <n v="0"/>
  </r>
  <r>
    <s v="MESA UNIFIED SCHOOLS - ELEM EXPENSE CLEARING"/>
    <n v="4046"/>
    <s v="014"/>
    <m/>
    <s v="33-040-004"/>
    <x v="5"/>
    <x v="292"/>
    <s v="004"/>
    <x v="2149"/>
    <s v="ELEMENTARY SCHOOL DISTRICT ACCOUNTS"/>
    <s v="MESA UNIFIED SCHOOLS"/>
    <x v="2843"/>
    <s v="EL EXP CLEARING"/>
    <s v="A"/>
    <s v="Y"/>
    <n v="33"/>
    <n v="40"/>
    <n v="4"/>
    <n v="320930"/>
    <n v="0"/>
    <n v="-553742.62"/>
    <s v=" "/>
    <s v=" "/>
    <n v="33001004"/>
    <n v="3158471.94"/>
    <n v="10310406.08"/>
    <n v="0"/>
    <n v="6877.91"/>
    <n v="6605069.4299999997"/>
    <n v="4350695.75"/>
    <n v="132935646.01000001"/>
    <n v="0"/>
    <n v="1634204.58"/>
    <n v="129665412.22"/>
    <n v="2186046.35"/>
    <n v="11063057.289999999"/>
    <n v="0"/>
    <n v="4197.16"/>
    <n v="12039680.039999999"/>
    <n v="4350695.75"/>
    <n v="122625239.93000001"/>
    <n v="0"/>
    <n v="1627326.67"/>
    <n v="123060342.79000001"/>
    <n v="0"/>
    <n v="0"/>
    <n v="0"/>
    <n v="0"/>
    <n v="0"/>
  </r>
  <r>
    <s v="MESA UNIFIED SCHOOLS - FED. &amp; STATE GRANTS"/>
    <n v="4046"/>
    <s v="015"/>
    <m/>
    <s v="33-200-004"/>
    <x v="5"/>
    <x v="293"/>
    <s v="004"/>
    <x v="2150"/>
    <s v="ELEMENTARY SCHOOL DISTRICT ACCOUNTS"/>
    <s v="MESA UNIFIED SCHOOLS"/>
    <x v="2844"/>
    <s v="FED. &amp; STATE GRANTS"/>
    <s v="B"/>
    <s v=" "/>
    <n v="33"/>
    <n v="200"/>
    <n v="4"/>
    <n v="322010"/>
    <n v="0"/>
    <n v="6232796.2800000003"/>
    <s v=" "/>
    <s v=" "/>
    <n v="33200004"/>
    <n v="9134707.6600000001"/>
    <n v="0"/>
    <n v="1047016.53"/>
    <n v="5848289.2999999998"/>
    <n v="1899361.39"/>
    <n v="9180789.0600000005"/>
    <n v="0"/>
    <n v="36565779.689999998"/>
    <n v="43397933.869999997"/>
    <n v="3884161.4"/>
    <n v="6704368.3600000003"/>
    <n v="0"/>
    <n v="6742943.4900000002"/>
    <n v="5033710.1900000004"/>
    <n v="721106"/>
    <n v="9180789.0600000005"/>
    <n v="0"/>
    <n v="35518763.159999996"/>
    <n v="37549644.57"/>
    <n v="1984800.01"/>
    <n v="0"/>
    <n v="0"/>
    <n v="0"/>
    <n v="0"/>
    <n v="0"/>
  </r>
  <r>
    <s v="MESA UNIFIED SCHOOLS - MAINTENANCE AND OPERATIONS ELEMENTARY"/>
    <n v="4046"/>
    <s v="001"/>
    <m/>
    <s v="33-001-004"/>
    <x v="5"/>
    <x v="294"/>
    <s v="004"/>
    <x v="2151"/>
    <s v="ELEMENTARY SCHOOL DISTRICT ACCOUNTS"/>
    <s v="MESA UNIFIED SCHOOLS"/>
    <x v="2845"/>
    <s v="MAINTNCE/OPRTNS ELEM"/>
    <s v="A"/>
    <s v="Y"/>
    <n v="33"/>
    <n v="1"/>
    <n v="4"/>
    <n v="320110"/>
    <n v="0"/>
    <n v="-64767790.649999999"/>
    <s v=" "/>
    <s v=" "/>
    <n v="33001004"/>
    <n v="-43490750.439999998"/>
    <n v="314.29000000000002"/>
    <n v="29046.71"/>
    <n v="27741404.059999999"/>
    <n v="6435631.4299999997"/>
    <n v="-56439095.490000002"/>
    <n v="5180.01"/>
    <n v="158076362.41999999"/>
    <n v="297367019.36000001"/>
    <n v="130967141.79000001"/>
    <n v="-22208644.43"/>
    <n v="0"/>
    <n v="53894.41"/>
    <n v="30338487.550000001"/>
    <n v="9002487.1300000008"/>
    <n v="-56439095.490000002"/>
    <n v="4865.72"/>
    <n v="158047315.71000001"/>
    <n v="269625615.30000001"/>
    <n v="124531510.36"/>
    <n v="0"/>
    <n v="0"/>
    <n v="0"/>
    <n v="0"/>
    <n v="0"/>
  </r>
  <r>
    <s v="MESA UNIFIED SCHOOLS - NEW SCHOOL FACILITY"/>
    <n v="4046"/>
    <s v="007"/>
    <m/>
    <s v="33-695-004"/>
    <x v="5"/>
    <x v="295"/>
    <s v="004"/>
    <x v="10"/>
    <s v="ELEMENTARY SCHOOL DISTRICT ACCOUNTS"/>
    <s v="MESA UNIFIED SCHOOLS"/>
    <x v="2846"/>
    <s v="NEW SCHL FACILI"/>
    <s v="B"/>
    <s v=" "/>
    <n v="33"/>
    <n v="695"/>
    <n v="4"/>
    <n v="327770"/>
    <n v="0"/>
    <n v="0"/>
    <s v=" "/>
    <s v=" "/>
    <n v="33695004"/>
    <n v="0"/>
    <n v="0"/>
    <n v="0"/>
    <n v="0"/>
    <n v="0"/>
    <n v="0"/>
    <n v="0"/>
    <n v="0"/>
    <n v="0"/>
    <n v="0"/>
    <n v="0"/>
    <n v="0"/>
    <n v="0"/>
    <n v="0"/>
    <n v="0"/>
    <n v="0"/>
    <n v="0"/>
    <n v="0"/>
    <n v="0"/>
    <n v="0"/>
    <n v="0"/>
    <n v="0"/>
    <n v="0"/>
    <n v="0"/>
    <n v="0"/>
  </r>
  <r>
    <s v="MESA UNIFIED SCHOOLS - OTHER MONIES"/>
    <n v="4046"/>
    <s v="016"/>
    <m/>
    <s v="33-002-004"/>
    <x v="5"/>
    <x v="296"/>
    <s v="004"/>
    <x v="2152"/>
    <s v="ELEMENTARY SCHOOL DISTRICT ACCOUNTS"/>
    <s v="MESA UNIFIED SCHOOLS"/>
    <x v="2847"/>
    <s v="OTHER MONIES"/>
    <s v="B"/>
    <s v=" "/>
    <n v="33"/>
    <n v="2"/>
    <n v="4"/>
    <n v="320210"/>
    <n v="0"/>
    <n v="82206793.799999997"/>
    <s v=" "/>
    <s v=" "/>
    <n v="33002004"/>
    <n v="84273218.420000002"/>
    <n v="0"/>
    <n v="1520697.47"/>
    <n v="3790558.79"/>
    <n v="203436.7"/>
    <n v="91601598.480000004"/>
    <n v="0"/>
    <n v="44267222.840000004"/>
    <n v="56129396.780000001"/>
    <n v="2467369.2599999998"/>
    <n v="83942238.849999994"/>
    <n v="0"/>
    <n v="6039027.4699999997"/>
    <n v="5917077.0300000003"/>
    <n v="209029.13"/>
    <n v="91601598.480000004"/>
    <n v="0"/>
    <n v="42746525.369999997"/>
    <n v="52338837.990000002"/>
    <n v="2263932.56"/>
    <n v="0"/>
    <n v="0"/>
    <n v="0"/>
    <n v="0"/>
    <n v="0"/>
  </r>
  <r>
    <s v="MESA UNIFIED SCHOOLS - PAYROLL CLEARING - ELEMENTARY"/>
    <n v="4046"/>
    <s v="017"/>
    <m/>
    <s v="33-030-004"/>
    <x v="5"/>
    <x v="297"/>
    <s v="004"/>
    <x v="2153"/>
    <s v="ELEMENTARY SCHOOL DISTRICT ACCOUNTS"/>
    <s v="MESA UNIFIED SCHOOLS"/>
    <x v="2848"/>
    <s v="PAYROLL CLEARING  EL"/>
    <s v="A"/>
    <s v="Y"/>
    <n v="33"/>
    <n v="30"/>
    <n v="4"/>
    <n v="320910"/>
    <n v="0"/>
    <n v="401512.86"/>
    <s v=" "/>
    <s v=" "/>
    <n v="33001004"/>
    <n v="262252.87"/>
    <n v="30455098.829999998"/>
    <n v="0"/>
    <n v="3109.43"/>
    <n v="30597468.25"/>
    <n v="306565.58"/>
    <n v="316867706.68000001"/>
    <n v="7943.58"/>
    <n v="2763018.38"/>
    <n v="319717728.75999999"/>
    <n v="366952.76"/>
    <n v="31799282.190000001"/>
    <n v="0"/>
    <n v="609.20000000000005"/>
    <n v="31695191.5"/>
    <n v="306565.58"/>
    <n v="286412607.85000002"/>
    <n v="7943.58"/>
    <n v="2759908.95"/>
    <n v="289120260.50999999"/>
    <n v="0"/>
    <n v="0"/>
    <n v="0"/>
    <n v="0"/>
    <n v="0"/>
  </r>
  <r>
    <s v="MESA UNIFIED SCHOOLS - SCHOOL INVESTMENTS"/>
    <n v="4046"/>
    <s v="018"/>
    <m/>
    <s v="33-795-004"/>
    <x v="5"/>
    <x v="92"/>
    <s v="004"/>
    <x v="10"/>
    <s v="ELEMENTARY SCHOOL DISTRICT ACCOUNTS"/>
    <s v="MESA UNIFIED SCHOOLS"/>
    <x v="2849"/>
    <s v="SCHOOL INVESTMENTS"/>
    <s v="D"/>
    <s v=" "/>
    <n v="33"/>
    <n v="795"/>
    <n v="4"/>
    <n v="328780"/>
    <n v="0"/>
    <n v="0"/>
    <s v=" "/>
    <s v=" "/>
    <s v="        "/>
    <n v="0"/>
    <n v="0"/>
    <n v="0"/>
    <n v="0"/>
    <n v="0"/>
    <n v="0"/>
    <n v="0"/>
    <n v="0"/>
    <n v="0"/>
    <n v="0"/>
    <n v="0"/>
    <n v="0"/>
    <n v="0"/>
    <n v="0"/>
    <n v="0"/>
    <n v="0"/>
    <n v="0"/>
    <n v="0"/>
    <n v="0"/>
    <n v="0"/>
    <n v="0"/>
    <n v="0"/>
    <n v="0"/>
    <n v="0"/>
    <n v="0"/>
  </r>
  <r>
    <s v="MESA UNIFIED SCHOOLS - SOFT CAPITAL OUTLAY"/>
    <n v="4046"/>
    <s v="008"/>
    <m/>
    <s v="33-625-004"/>
    <x v="5"/>
    <x v="298"/>
    <s v="004"/>
    <x v="10"/>
    <s v="ELEMENTARY SCHOOL DISTRICT ACCOUNTS"/>
    <s v="MESA UNIFIED SCHOOLS"/>
    <x v="2850"/>
    <s v="SOFT CAP OUTLAY"/>
    <s v="A"/>
    <s v="Y"/>
    <n v="33"/>
    <n v="625"/>
    <n v="4"/>
    <n v="327530"/>
    <n v="0"/>
    <n v="0"/>
    <s v=" "/>
    <s v="I"/>
    <n v="33001004"/>
    <n v="0"/>
    <n v="0"/>
    <n v="0"/>
    <n v="0"/>
    <n v="0"/>
    <n v="0"/>
    <n v="0"/>
    <n v="0"/>
    <n v="0"/>
    <n v="0"/>
    <n v="0"/>
    <n v="0"/>
    <n v="0"/>
    <n v="0"/>
    <n v="0"/>
    <n v="0"/>
    <n v="0"/>
    <n v="0"/>
    <n v="0"/>
    <n v="0"/>
    <n v="0"/>
    <n v="0"/>
    <n v="0"/>
    <n v="0"/>
    <n v="0"/>
  </r>
  <r>
    <s v="MESA UNIFIED SCHOOLS - STUDENT ACTIVITIES"/>
    <n v="4046"/>
    <s v="019"/>
    <m/>
    <s v="33-850-004"/>
    <x v="5"/>
    <x v="299"/>
    <s v="004"/>
    <x v="2154"/>
    <s v="ELEMENTARY SCHOOL DISTRICT ACCOUNTS"/>
    <s v="MESA UNIFIED SCHOOLS"/>
    <x v="2851"/>
    <s v="STUDENT ACTIVITIES"/>
    <s v="B"/>
    <s v=" "/>
    <n v="33"/>
    <n v="850"/>
    <n v="4"/>
    <n v="328910"/>
    <n v="0"/>
    <n v="775250.45"/>
    <s v=" "/>
    <s v=" "/>
    <n v="33850004"/>
    <n v="1059437.71"/>
    <n v="0"/>
    <n v="0"/>
    <n v="284417.26"/>
    <n v="230"/>
    <n v="1246318.93"/>
    <n v="0"/>
    <n v="3000000"/>
    <n v="3537486.44"/>
    <n v="66417.960000000006"/>
    <n v="535715.56999999995"/>
    <n v="0"/>
    <n v="1000000"/>
    <n v="480967.3"/>
    <n v="4689.4399999999996"/>
    <n v="1246318.93"/>
    <n v="0"/>
    <n v="3000000"/>
    <n v="3253069.18"/>
    <n v="66187.960000000006"/>
    <n v="0"/>
    <n v="0"/>
    <n v="0"/>
    <n v="0"/>
    <n v="0"/>
  </r>
  <r>
    <s v="MESA UNIFIED SCHOOLS - TAN DEBT SERVICE"/>
    <n v="4046"/>
    <s v="006"/>
    <m/>
    <s v="33-745-004"/>
    <x v="5"/>
    <x v="300"/>
    <s v="004"/>
    <x v="10"/>
    <s v="ELEMENTARY SCHOOL DISTRICT ACCOUNTS"/>
    <s v="MESA UNIFIED SCHOOLS"/>
    <x v="2852"/>
    <s v="TAN DEBT SERVICE"/>
    <s v="D"/>
    <s v=" "/>
    <n v="33"/>
    <n v="745"/>
    <n v="4"/>
    <n v="328430"/>
    <n v="0"/>
    <n v="0"/>
    <s v=" "/>
    <s v=" "/>
    <n v="33700004"/>
    <n v="0"/>
    <n v="0"/>
    <n v="0"/>
    <n v="0"/>
    <n v="0"/>
    <n v="0"/>
    <n v="0"/>
    <n v="0"/>
    <n v="0"/>
    <n v="0"/>
    <n v="0"/>
    <n v="0"/>
    <n v="0"/>
    <n v="0"/>
    <n v="0"/>
    <n v="0"/>
    <n v="0"/>
    <n v="0"/>
    <n v="0"/>
    <n v="0"/>
    <n v="0"/>
    <n v="0"/>
    <n v="0"/>
    <n v="0"/>
    <n v="0"/>
  </r>
  <r>
    <s v="MESA UNIFIED SCHOOLS - TAN PROCEEDS"/>
    <n v="4046"/>
    <s v="020"/>
    <m/>
    <s v="33-645-004"/>
    <x v="5"/>
    <x v="301"/>
    <s v="004"/>
    <x v="10"/>
    <s v="ELEMENTARY SCHOOL DISTRICT ACCOUNTS"/>
    <s v="MESA UNIFIED SCHOOLS"/>
    <x v="2853"/>
    <s v="TAN PROCEEDS"/>
    <s v="A"/>
    <s v="Y"/>
    <n v="33"/>
    <n v="645"/>
    <n v="4"/>
    <n v="327710"/>
    <n v="0"/>
    <n v="0"/>
    <s v=" "/>
    <s v=" "/>
    <n v="33745004"/>
    <n v="0"/>
    <n v="0"/>
    <n v="0"/>
    <n v="0"/>
    <n v="0"/>
    <n v="0"/>
    <n v="0"/>
    <n v="0"/>
    <n v="0"/>
    <n v="0"/>
    <n v="0"/>
    <n v="0"/>
    <n v="0"/>
    <n v="0"/>
    <n v="0"/>
    <n v="0"/>
    <n v="0"/>
    <n v="0"/>
    <n v="0"/>
    <n v="0"/>
    <n v="0"/>
    <n v="0"/>
    <n v="0"/>
    <n v="0"/>
    <n v="0"/>
  </r>
  <r>
    <s v="MESA UNIFIED SCHOOLS - WARRANT CLEARING OTHER"/>
    <n v="4046"/>
    <s v="021"/>
    <m/>
    <s v="33-035-004"/>
    <x v="5"/>
    <x v="21"/>
    <s v="004"/>
    <x v="10"/>
    <s v="ELEMENTARY SCHOOL DISTRICT ACCOUNTS"/>
    <s v="MESA UNIFIED SCHOOLS"/>
    <x v="2854"/>
    <s v="WARRANT CLEAR OTHER"/>
    <s v="B"/>
    <s v=" "/>
    <n v="33"/>
    <n v="35"/>
    <n v="4"/>
    <n v="320925"/>
    <n v="0"/>
    <n v="0"/>
    <s v=" "/>
    <s v=" "/>
    <n v="33001004"/>
    <n v="0"/>
    <n v="0"/>
    <n v="0"/>
    <n v="0"/>
    <n v="0"/>
    <n v="0"/>
    <n v="0"/>
    <n v="0"/>
    <n v="0"/>
    <n v="0"/>
    <n v="0"/>
    <n v="0"/>
    <n v="0"/>
    <n v="0"/>
    <n v="0"/>
    <n v="0"/>
    <n v="0"/>
    <n v="0"/>
    <n v="0"/>
    <n v="0"/>
    <n v="0"/>
    <n v="0"/>
    <n v="0"/>
    <n v="0"/>
    <n v="0"/>
  </r>
  <r>
    <s v="MOBILE ELEMENTARY - ADJACENT WAYS"/>
    <n v="4024"/>
    <s v="002"/>
    <m/>
    <s v="33-620-086"/>
    <x v="5"/>
    <x v="285"/>
    <s v="086"/>
    <x v="10"/>
    <s v="ELEMENTARY SCHOOL DISTRICT ACCOUNTS"/>
    <s v="MOBILE ELEMENTARY"/>
    <x v="2855"/>
    <s v="ADJACENT WAYS"/>
    <s v="A"/>
    <s v="Y"/>
    <n v="33"/>
    <n v="620"/>
    <n v="86"/>
    <n v="327510"/>
    <n v="0"/>
    <n v="0"/>
    <s v=" "/>
    <s v=" "/>
    <n v="33620086"/>
    <n v="0"/>
    <n v="0"/>
    <n v="0"/>
    <n v="0"/>
    <n v="0"/>
    <n v="0"/>
    <n v="0"/>
    <n v="0"/>
    <n v="0"/>
    <n v="0"/>
    <n v="0"/>
    <n v="0"/>
    <n v="0"/>
    <n v="0"/>
    <n v="0"/>
    <n v="0"/>
    <n v="0"/>
    <n v="0"/>
    <n v="0"/>
    <n v="0"/>
    <n v="0"/>
    <n v="0"/>
    <n v="0"/>
    <n v="0"/>
    <n v="0"/>
  </r>
  <r>
    <s v="MOBILE ELEMENTARY - BOND BUILDING"/>
    <n v="4024"/>
    <s v="003"/>
    <m/>
    <s v="33-630-086"/>
    <x v="5"/>
    <x v="286"/>
    <s v="086"/>
    <x v="10"/>
    <s v="ELEMENTARY SCHOOL DISTRICT ACCOUNTS"/>
    <s v="MOBILE ELEMENTARY"/>
    <x v="2856"/>
    <s v="BOND BUILDING"/>
    <s v="D"/>
    <s v=" "/>
    <n v="33"/>
    <n v="630"/>
    <n v="86"/>
    <n v="327610"/>
    <n v="0"/>
    <n v="0"/>
    <s v=" "/>
    <s v=" "/>
    <n v="33700086"/>
    <n v="0"/>
    <n v="0"/>
    <n v="0"/>
    <n v="0"/>
    <n v="0"/>
    <n v="0"/>
    <n v="0"/>
    <n v="0"/>
    <n v="0"/>
    <n v="0"/>
    <n v="0"/>
    <n v="0"/>
    <n v="0"/>
    <n v="0"/>
    <n v="0"/>
    <n v="0"/>
    <n v="0"/>
    <n v="0"/>
    <n v="0"/>
    <n v="0"/>
    <n v="0"/>
    <n v="0"/>
    <n v="0"/>
    <n v="0"/>
    <n v="0"/>
  </r>
  <r>
    <s v="MOBILE ELEMENTARY - BUILD AMERICA/QUALIFIED SCHOOL CON BONDS"/>
    <n v="4024"/>
    <s v="010"/>
    <m/>
    <s v="33-637-086"/>
    <x v="5"/>
    <x v="287"/>
    <s v="086"/>
    <x v="10"/>
    <s v="ELEMENTARY SCHOOL DISTRICT ACCOUNTS"/>
    <s v="MOBILE ELEMENTARY"/>
    <x v="2857"/>
    <s v="BUILD AMER BONDS"/>
    <s v="D"/>
    <s v=" "/>
    <n v="33"/>
    <n v="637"/>
    <n v="86"/>
    <n v="327630"/>
    <n v="0"/>
    <n v="0"/>
    <s v="Y"/>
    <s v=" "/>
    <n v="33637086"/>
    <n v="0"/>
    <n v="0"/>
    <n v="0"/>
    <n v="0"/>
    <n v="0"/>
    <n v="0"/>
    <n v="0"/>
    <n v="0"/>
    <n v="0"/>
    <n v="0"/>
    <n v="0"/>
    <n v="0"/>
    <n v="0"/>
    <n v="0"/>
    <n v="0"/>
    <n v="0"/>
    <n v="0"/>
    <n v="0"/>
    <n v="0"/>
    <n v="0"/>
    <n v="0"/>
    <n v="0"/>
    <n v="0"/>
    <n v="0"/>
    <n v="0"/>
  </r>
  <r>
    <s v="MOBILE ELEMENTARY - BUILDING RENEWAL"/>
    <n v="4024"/>
    <s v="004"/>
    <m/>
    <s v="33-690-086"/>
    <x v="5"/>
    <x v="288"/>
    <s v="086"/>
    <x v="2155"/>
    <s v="ELEMENTARY SCHOOL DISTRICT ACCOUNTS"/>
    <s v="MOBILE ELEMENTARY"/>
    <x v="2858"/>
    <s v="BUILDING RENEWA"/>
    <s v="B"/>
    <s v=" "/>
    <n v="33"/>
    <n v="690"/>
    <n v="86"/>
    <n v="327750"/>
    <n v="0"/>
    <n v="613.53"/>
    <s v="Y"/>
    <s v=" "/>
    <n v="33690086"/>
    <n v="613.53"/>
    <n v="0"/>
    <n v="0"/>
    <n v="0"/>
    <n v="0"/>
    <n v="611.34"/>
    <n v="0"/>
    <n v="0"/>
    <n v="0.78"/>
    <n v="2.97"/>
    <n v="612.6"/>
    <n v="0"/>
    <n v="0"/>
    <n v="0"/>
    <n v="0.93"/>
    <n v="611.34"/>
    <n v="0"/>
    <n v="0"/>
    <n v="0.78"/>
    <n v="2.97"/>
    <n v="0"/>
    <n v="0"/>
    <n v="0"/>
    <n v="0"/>
    <n v="0"/>
  </r>
  <r>
    <s v="MOBILE ELEMENTARY - CAPITAL OUTLAY"/>
    <n v="4024"/>
    <s v="005"/>
    <m/>
    <s v="33-610-086"/>
    <x v="5"/>
    <x v="289"/>
    <s v="086"/>
    <x v="2156"/>
    <s v="ELEMENTARY SCHOOL DISTRICT ACCOUNTS"/>
    <s v="MOBILE ELEMENTARY"/>
    <x v="2859"/>
    <s v="CAPITAL OUTLAY"/>
    <s v="A"/>
    <s v="Y"/>
    <n v="33"/>
    <n v="610"/>
    <n v="86"/>
    <n v="327410"/>
    <n v="0"/>
    <n v="76255.86"/>
    <s v=" "/>
    <s v=" "/>
    <n v="33610086"/>
    <n v="76671.41"/>
    <n v="0"/>
    <n v="0"/>
    <n v="415.55"/>
    <n v="0"/>
    <n v="91127.76"/>
    <n v="0"/>
    <n v="0"/>
    <n v="15280.78"/>
    <n v="408.88"/>
    <n v="76826.710000000006"/>
    <n v="0"/>
    <n v="0"/>
    <n v="273.02999999999997"/>
    <n v="117.73"/>
    <n v="91127.76"/>
    <n v="0"/>
    <n v="0"/>
    <n v="14865.23"/>
    <n v="408.88"/>
    <n v="0"/>
    <n v="0"/>
    <n v="0"/>
    <n v="0"/>
    <n v="0"/>
  </r>
  <r>
    <s v="MOBILE ELEMENTARY - CLASSROOM SITE FUND"/>
    <n v="4024"/>
    <s v="011"/>
    <m/>
    <s v="33-010-086"/>
    <x v="5"/>
    <x v="290"/>
    <s v="086"/>
    <x v="2157"/>
    <s v="ELEMENTARY SCHOOL DISTRICT ACCOUNTS"/>
    <s v="MOBILE ELEMENTARY"/>
    <x v="2860"/>
    <s v="CLASSROOM SITE FUND"/>
    <s v="B"/>
    <s v="Y"/>
    <n v="33"/>
    <n v="10"/>
    <n v="86"/>
    <n v="320310"/>
    <n v="0"/>
    <n v="34814.239999999998"/>
    <s v=" "/>
    <s v=" "/>
    <n v="33010086"/>
    <n v="34814.239999999998"/>
    <n v="0"/>
    <n v="0"/>
    <n v="0"/>
    <n v="0"/>
    <n v="28072.55"/>
    <n v="0"/>
    <n v="6631.68"/>
    <n v="35.54"/>
    <n v="145.55000000000001"/>
    <n v="33934.629999999997"/>
    <n v="0"/>
    <n v="828.96"/>
    <n v="0"/>
    <n v="50.65"/>
    <n v="28072.55"/>
    <n v="0"/>
    <n v="6631.68"/>
    <n v="35.54"/>
    <n v="145.55000000000001"/>
    <n v="0"/>
    <n v="0"/>
    <n v="0"/>
    <n v="0"/>
    <n v="0"/>
  </r>
  <r>
    <s v="MOBILE ELEMENTARY - CREDIT LINE BORROWING"/>
    <n v="4024"/>
    <s v="012"/>
    <m/>
    <s v="33-750-086"/>
    <x v="5"/>
    <x v="192"/>
    <s v="086"/>
    <x v="2158"/>
    <s v="ELEMENTARY SCHOOL DISTRICT ACCOUNTS"/>
    <s v="MOBILE ELEMENTARY"/>
    <x v="2861"/>
    <s v="CREDIT LINE BORROW"/>
    <s v="A"/>
    <s v="Y"/>
    <n v="33"/>
    <n v="750"/>
    <n v="86"/>
    <n v="328450"/>
    <n v="0"/>
    <n v="19000"/>
    <s v=" "/>
    <s v=" "/>
    <n v="33001086"/>
    <n v="6000"/>
    <n v="2000"/>
    <n v="15000"/>
    <n v="0"/>
    <n v="0"/>
    <n v="0"/>
    <n v="254000"/>
    <n v="273000"/>
    <n v="0"/>
    <n v="0"/>
    <n v="0"/>
    <n v="0"/>
    <n v="6000"/>
    <n v="0"/>
    <n v="0"/>
    <n v="0"/>
    <n v="252000"/>
    <n v="258000"/>
    <n v="0"/>
    <n v="0"/>
    <n v="0"/>
    <n v="0"/>
    <n v="0"/>
    <n v="0"/>
    <n v="0"/>
  </r>
  <r>
    <s v="MOBILE ELEMENTARY - CURRENT DEBT SERVICE"/>
    <n v="4024"/>
    <s v="013"/>
    <m/>
    <s v="33-700-086"/>
    <x v="5"/>
    <x v="291"/>
    <s v="086"/>
    <x v="10"/>
    <s v="ELEMENTARY SCHOOL DISTRICT ACCOUNTS"/>
    <s v="MOBILE ELEMENTARY"/>
    <x v="2862"/>
    <s v="CURRENT DEBT SERVICE"/>
    <s v="D"/>
    <s v=" "/>
    <n v="33"/>
    <n v="700"/>
    <n v="86"/>
    <n v="327810"/>
    <n v="0"/>
    <n v="0"/>
    <s v=" "/>
    <s v=" "/>
    <n v="33700086"/>
    <n v="0"/>
    <n v="0"/>
    <n v="0"/>
    <n v="0"/>
    <n v="0"/>
    <n v="0"/>
    <n v="0"/>
    <n v="0"/>
    <n v="0"/>
    <n v="0"/>
    <n v="0"/>
    <n v="0"/>
    <n v="0"/>
    <n v="0"/>
    <n v="0"/>
    <n v="0"/>
    <n v="0"/>
    <n v="0"/>
    <n v="0"/>
    <n v="0"/>
    <n v="0"/>
    <n v="0"/>
    <n v="0"/>
    <n v="0"/>
    <n v="0"/>
  </r>
  <r>
    <s v="MOBILE ELEMENTARY - DEFCNCYS CORRECTION"/>
    <n v="4024"/>
    <s v="009"/>
    <m/>
    <s v="33-685-086"/>
    <x v="5"/>
    <x v="110"/>
    <s v="086"/>
    <x v="10"/>
    <s v="ELEMENTARY SCHOOL DISTRICT ACCOUNTS"/>
    <s v="MOBILE ELEMENTARY"/>
    <x v="2863"/>
    <s v="DEFCNCYS CORREC"/>
    <s v="B"/>
    <s v=" "/>
    <n v="33"/>
    <n v="685"/>
    <n v="86"/>
    <n v="327730"/>
    <n v="0"/>
    <n v="0"/>
    <s v="Y"/>
    <s v=" "/>
    <n v="33685086"/>
    <n v="0"/>
    <n v="0"/>
    <n v="0"/>
    <n v="0"/>
    <n v="0"/>
    <n v="0"/>
    <n v="0"/>
    <n v="0"/>
    <n v="0"/>
    <n v="0"/>
    <n v="0"/>
    <n v="0"/>
    <n v="0"/>
    <n v="0"/>
    <n v="0"/>
    <n v="0"/>
    <n v="0"/>
    <n v="0"/>
    <n v="0"/>
    <n v="0"/>
    <n v="0"/>
    <n v="0"/>
    <n v="0"/>
    <n v="0"/>
    <n v="0"/>
  </r>
  <r>
    <s v="MOBILE ELEMENTARY - ELEM EXPENSE CLEARING"/>
    <n v="4024"/>
    <s v="014"/>
    <m/>
    <s v="33-040-086"/>
    <x v="5"/>
    <x v="292"/>
    <s v="086"/>
    <x v="2159"/>
    <s v="ELEMENTARY SCHOOL DISTRICT ACCOUNTS"/>
    <s v="MOBILE ELEMENTARY"/>
    <x v="2864"/>
    <s v="EL EXP CLEARING"/>
    <s v="A"/>
    <s v="Y"/>
    <n v="33"/>
    <n v="40"/>
    <n v="86"/>
    <n v="320930"/>
    <n v="0"/>
    <n v="26121.71"/>
    <s v=" "/>
    <s v=" "/>
    <n v="33001086"/>
    <n v="9422.57"/>
    <n v="21200.720000000001"/>
    <n v="0"/>
    <n v="0"/>
    <n v="37899.86"/>
    <n v="18465.87"/>
    <n v="552508.74"/>
    <n v="0"/>
    <n v="22090.63"/>
    <n v="582255.21"/>
    <n v="16791.560000000001"/>
    <n v="65927.12"/>
    <n v="0"/>
    <n v="0"/>
    <n v="58558.13"/>
    <n v="18465.87"/>
    <n v="531308.02"/>
    <n v="0"/>
    <n v="22090.63"/>
    <n v="544355.35"/>
    <n v="0"/>
    <n v="0"/>
    <n v="0"/>
    <n v="0"/>
    <n v="0"/>
  </r>
  <r>
    <s v="MOBILE ELEMENTARY - FED. &amp; STATE GRANTS"/>
    <n v="4024"/>
    <s v="015"/>
    <m/>
    <s v="33-200-086"/>
    <x v="5"/>
    <x v="293"/>
    <s v="086"/>
    <x v="2160"/>
    <s v="ELEMENTARY SCHOOL DISTRICT ACCOUNTS"/>
    <s v="MOBILE ELEMENTARY"/>
    <x v="2865"/>
    <s v="FED. &amp; STATE GRANTS"/>
    <s v="B"/>
    <s v=" "/>
    <n v="33"/>
    <n v="200"/>
    <n v="86"/>
    <n v="322010"/>
    <n v="0"/>
    <n v="7007.45"/>
    <s v=" "/>
    <s v=" "/>
    <n v="33200086"/>
    <n v="7007.45"/>
    <n v="0"/>
    <n v="0"/>
    <n v="0"/>
    <n v="0"/>
    <n v="-2805.33"/>
    <n v="0"/>
    <n v="9799.48"/>
    <n v="5.61"/>
    <n v="18.91"/>
    <n v="6996.77"/>
    <n v="0"/>
    <n v="0"/>
    <n v="0"/>
    <n v="10.68"/>
    <n v="-2805.33"/>
    <n v="0"/>
    <n v="9799.48"/>
    <n v="5.61"/>
    <n v="18.91"/>
    <n v="0"/>
    <n v="0"/>
    <n v="0"/>
    <n v="0"/>
    <n v="0"/>
  </r>
  <r>
    <s v="MOBILE ELEMENTARY - MAINTENANCE AND OPERATIONS ELEMENTARY"/>
    <n v="4024"/>
    <s v="001"/>
    <m/>
    <s v="33-001-086"/>
    <x v="5"/>
    <x v="294"/>
    <s v="086"/>
    <x v="2161"/>
    <s v="ELEMENTARY SCHOOL DISTRICT ACCOUNTS"/>
    <s v="MOBILE ELEMENTARY"/>
    <x v="2866"/>
    <s v="MAINTNCE/OPRTNS ELEM"/>
    <s v="A"/>
    <s v="Y"/>
    <n v="33"/>
    <n v="1"/>
    <n v="86"/>
    <n v="320110"/>
    <n v="0"/>
    <n v="-37248.31"/>
    <s v=" "/>
    <s v=" "/>
    <n v="33001086"/>
    <n v="-125435.97"/>
    <n v="1.53"/>
    <n v="1203.55"/>
    <n v="35428.21"/>
    <n v="122413.85"/>
    <n v="-36301.449999999997"/>
    <n v="569.66999999999996"/>
    <n v="13648"/>
    <n v="664972.48"/>
    <n v="650947.29"/>
    <n v="-74336.63"/>
    <n v="0"/>
    <n v="1205.0899999999999"/>
    <n v="63793.32"/>
    <n v="11488.89"/>
    <n v="-36301.449999999997"/>
    <n v="568.14"/>
    <n v="12444.45"/>
    <n v="629544.27"/>
    <n v="528533.43999999994"/>
    <n v="0"/>
    <n v="0"/>
    <n v="0"/>
    <n v="0"/>
    <n v="0"/>
  </r>
  <r>
    <s v="MOBILE ELEMENTARY - NEW SCHOOL FACILITY"/>
    <n v="4024"/>
    <s v="007"/>
    <m/>
    <s v="33-695-086"/>
    <x v="5"/>
    <x v="295"/>
    <s v="086"/>
    <x v="2162"/>
    <s v="ELEMENTARY SCHOOL DISTRICT ACCOUNTS"/>
    <s v="MOBILE ELEMENTARY"/>
    <x v="2867"/>
    <s v="NEW SCHL FACILI"/>
    <s v="B"/>
    <s v=" "/>
    <n v="33"/>
    <n v="695"/>
    <n v="86"/>
    <n v="327770"/>
    <n v="0"/>
    <n v="64261.919999999998"/>
    <s v="Y"/>
    <s v=" "/>
    <n v="33695086"/>
    <n v="64261.919999999998"/>
    <n v="0"/>
    <n v="0"/>
    <n v="0"/>
    <n v="0"/>
    <n v="64034.1"/>
    <n v="0"/>
    <n v="0"/>
    <n v="80.819999999999993"/>
    <n v="308.64"/>
    <n v="64164.06"/>
    <n v="0"/>
    <n v="0"/>
    <n v="0"/>
    <n v="97.86"/>
    <n v="64034.1"/>
    <n v="0"/>
    <n v="0"/>
    <n v="80.819999999999993"/>
    <n v="308.64"/>
    <n v="0"/>
    <n v="0"/>
    <n v="0"/>
    <n v="0"/>
    <n v="0"/>
  </r>
  <r>
    <s v="MOBILE ELEMENTARY - OTHER MONIES"/>
    <n v="4024"/>
    <s v="016"/>
    <m/>
    <s v="33-002-086"/>
    <x v="5"/>
    <x v="296"/>
    <s v="086"/>
    <x v="2163"/>
    <s v="ELEMENTARY SCHOOL DISTRICT ACCOUNTS"/>
    <s v="MOBILE ELEMENTARY"/>
    <x v="2868"/>
    <s v="OTHER MONIES"/>
    <s v="B"/>
    <s v=" "/>
    <n v="33"/>
    <n v="2"/>
    <n v="86"/>
    <n v="320210"/>
    <n v="0"/>
    <n v="76268.52"/>
    <s v=" "/>
    <s v=" "/>
    <n v="33002086"/>
    <n v="76140.87"/>
    <n v="0"/>
    <n v="2183.75"/>
    <n v="2056.1"/>
    <n v="0"/>
    <n v="71338.34"/>
    <n v="0"/>
    <n v="48184.57"/>
    <n v="66416.87"/>
    <n v="23162.48"/>
    <n v="71919.350000000006"/>
    <n v="0"/>
    <n v="3046.13"/>
    <n v="5462.49"/>
    <n v="6637.88"/>
    <n v="71338.34"/>
    <n v="0"/>
    <n v="46000.82"/>
    <n v="64360.77"/>
    <n v="23162.48"/>
    <n v="0"/>
    <n v="0"/>
    <n v="0"/>
    <n v="0"/>
    <n v="0"/>
  </r>
  <r>
    <s v="MOBILE ELEMENTARY - PAYROLL CLEARING - ELEMENTARY"/>
    <n v="4024"/>
    <s v="017"/>
    <m/>
    <s v="33-030-086"/>
    <x v="5"/>
    <x v="297"/>
    <s v="086"/>
    <x v="10"/>
    <s v="ELEMENTARY SCHOOL DISTRICT ACCOUNTS"/>
    <s v="MOBILE ELEMENTARY"/>
    <x v="2869"/>
    <s v="PAYROLL CLEARING  EL"/>
    <s v="A"/>
    <s v="Y"/>
    <n v="33"/>
    <n v="30"/>
    <n v="86"/>
    <n v="320910"/>
    <n v="0"/>
    <n v="0"/>
    <s v=" "/>
    <s v=" "/>
    <n v="33001086"/>
    <n v="0"/>
    <n v="0"/>
    <n v="0"/>
    <n v="0"/>
    <n v="0"/>
    <n v="431.15"/>
    <n v="14350.07"/>
    <n v="0"/>
    <n v="0"/>
    <n v="13918.92"/>
    <n v="0"/>
    <n v="0"/>
    <n v="0"/>
    <n v="0"/>
    <n v="0"/>
    <n v="431.15"/>
    <n v="14350.07"/>
    <n v="0"/>
    <n v="0"/>
    <n v="13918.92"/>
    <n v="0"/>
    <n v="0"/>
    <n v="0"/>
    <n v="0"/>
    <n v="0"/>
  </r>
  <r>
    <s v="MOBILE ELEMENTARY - SCHOOL INVESTMENTS"/>
    <n v="4024"/>
    <s v="018"/>
    <m/>
    <s v="33-795-086"/>
    <x v="5"/>
    <x v="92"/>
    <s v="086"/>
    <x v="10"/>
    <s v="ELEMENTARY SCHOOL DISTRICT ACCOUNTS"/>
    <s v="MOBILE ELEMENTARY"/>
    <x v="2870"/>
    <s v="SCHOOL INVESTMENTS"/>
    <s v="D"/>
    <s v=" "/>
    <n v="33"/>
    <n v="795"/>
    <n v="86"/>
    <n v="328780"/>
    <n v="0"/>
    <n v="0"/>
    <s v=" "/>
    <s v=" "/>
    <s v="        "/>
    <n v="0"/>
    <n v="0"/>
    <n v="0"/>
    <n v="0"/>
    <n v="0"/>
    <n v="0"/>
    <n v="0"/>
    <n v="0"/>
    <n v="0"/>
    <n v="0"/>
    <n v="0"/>
    <n v="0"/>
    <n v="0"/>
    <n v="0"/>
    <n v="0"/>
    <n v="0"/>
    <n v="0"/>
    <n v="0"/>
    <n v="0"/>
    <n v="0"/>
    <n v="0"/>
    <n v="0"/>
    <n v="0"/>
    <n v="0"/>
    <n v="0"/>
  </r>
  <r>
    <s v="MOBILE ELEMENTARY - SOFT CAPITAL OUTLAY"/>
    <n v="4024"/>
    <s v="008"/>
    <m/>
    <s v="33-625-086"/>
    <x v="5"/>
    <x v="298"/>
    <s v="086"/>
    <x v="10"/>
    <s v="ELEMENTARY SCHOOL DISTRICT ACCOUNTS"/>
    <s v="MOBILE ELEMENTARY"/>
    <x v="2871"/>
    <s v="SOFT CAP OUTLAY"/>
    <s v="A"/>
    <s v="Y"/>
    <n v="33"/>
    <n v="625"/>
    <n v="86"/>
    <n v="327530"/>
    <n v="0"/>
    <n v="0"/>
    <s v=" "/>
    <s v="I"/>
    <n v="33001086"/>
    <n v="0"/>
    <n v="0"/>
    <n v="0"/>
    <n v="0"/>
    <n v="0"/>
    <n v="0"/>
    <n v="0"/>
    <n v="0"/>
    <n v="0"/>
    <n v="0"/>
    <n v="0"/>
    <n v="0"/>
    <n v="0"/>
    <n v="0"/>
    <n v="0"/>
    <n v="0"/>
    <n v="0"/>
    <n v="0"/>
    <n v="0"/>
    <n v="0"/>
    <n v="0"/>
    <n v="0"/>
    <n v="0"/>
    <n v="0"/>
    <n v="0"/>
  </r>
  <r>
    <s v="MOBILE ELEMENTARY - STUDENT ACTIVITIES"/>
    <n v="4024"/>
    <s v="019"/>
    <m/>
    <s v="33-850-086"/>
    <x v="5"/>
    <x v="299"/>
    <s v="086"/>
    <x v="10"/>
    <s v="ELEMENTARY SCHOOL DISTRICT ACCOUNTS"/>
    <s v="MOBILE ELEMENTARY"/>
    <x v="2872"/>
    <s v="STUDENT ACTIVITIES"/>
    <s v="B"/>
    <s v=" "/>
    <n v="33"/>
    <n v="850"/>
    <n v="86"/>
    <n v="328910"/>
    <n v="0"/>
    <n v="0"/>
    <s v=" "/>
    <s v=" "/>
    <n v="33850086"/>
    <n v="0"/>
    <n v="0"/>
    <n v="0"/>
    <n v="0"/>
    <n v="0"/>
    <n v="0"/>
    <n v="0"/>
    <n v="0"/>
    <n v="0"/>
    <n v="0"/>
    <n v="0"/>
    <n v="0"/>
    <n v="0"/>
    <n v="0"/>
    <n v="0"/>
    <n v="0"/>
    <n v="0"/>
    <n v="0"/>
    <n v="0"/>
    <n v="0"/>
    <n v="0"/>
    <n v="0"/>
    <n v="0"/>
    <n v="0"/>
    <n v="0"/>
  </r>
  <r>
    <s v="MOBILE ELEMENTARY - TAN DEBT SERVICE"/>
    <n v="4024"/>
    <s v="006"/>
    <m/>
    <s v="33-745-086"/>
    <x v="5"/>
    <x v="300"/>
    <s v="086"/>
    <x v="10"/>
    <s v="ELEMENTARY SCHOOL DISTRICT ACCOUNTS"/>
    <s v="MOBILE ELEMENTARY"/>
    <x v="2873"/>
    <s v="TAN DEBT SERVICE"/>
    <s v="D"/>
    <s v=" "/>
    <n v="33"/>
    <n v="745"/>
    <n v="86"/>
    <n v="328430"/>
    <n v="0"/>
    <n v="0"/>
    <s v=" "/>
    <s v=" "/>
    <n v="33745086"/>
    <n v="0"/>
    <n v="0"/>
    <n v="0"/>
    <n v="0"/>
    <n v="0"/>
    <n v="0"/>
    <n v="0"/>
    <n v="0"/>
    <n v="0"/>
    <n v="0"/>
    <n v="0"/>
    <n v="0"/>
    <n v="0"/>
    <n v="0"/>
    <n v="0"/>
    <n v="0"/>
    <n v="0"/>
    <n v="0"/>
    <n v="0"/>
    <n v="0"/>
    <n v="0"/>
    <n v="0"/>
    <n v="0"/>
    <n v="0"/>
    <n v="0"/>
  </r>
  <r>
    <s v="MOBILE ELEMENTARY - TAN PROCEEDS"/>
    <n v="4024"/>
    <s v="020"/>
    <m/>
    <s v="33-645-086"/>
    <x v="5"/>
    <x v="301"/>
    <s v="086"/>
    <x v="10"/>
    <s v="ELEMENTARY SCHOOL DISTRICT ACCOUNTS"/>
    <s v="MOBILE ELEMENTARY"/>
    <x v="2874"/>
    <s v="TAN PROCEEDS"/>
    <s v="A"/>
    <s v="Y"/>
    <n v="33"/>
    <n v="645"/>
    <n v="86"/>
    <n v="327710"/>
    <n v="0"/>
    <n v="0"/>
    <s v=" "/>
    <s v=" "/>
    <n v="33745086"/>
    <n v="0"/>
    <n v="0"/>
    <n v="0"/>
    <n v="0"/>
    <n v="0"/>
    <n v="0"/>
    <n v="0"/>
    <n v="0"/>
    <n v="0"/>
    <n v="0"/>
    <n v="0"/>
    <n v="0"/>
    <n v="0"/>
    <n v="0"/>
    <n v="0"/>
    <n v="0"/>
    <n v="0"/>
    <n v="0"/>
    <n v="0"/>
    <n v="0"/>
    <n v="0"/>
    <n v="0"/>
    <n v="0"/>
    <n v="0"/>
    <n v="0"/>
  </r>
  <r>
    <s v="MOBILE ELEMENTARY - WARRANT CLEARING OTHER"/>
    <n v="4024"/>
    <s v="021"/>
    <m/>
    <s v="33-035-086"/>
    <x v="5"/>
    <x v="21"/>
    <s v="086"/>
    <x v="10"/>
    <s v="ELEMENTARY SCHOOL DISTRICT ACCOUNTS"/>
    <s v="MOBILE ELEMENTARY"/>
    <x v="2875"/>
    <s v="WARRANT CLEAR OTHER"/>
    <s v="B"/>
    <s v=" "/>
    <n v="33"/>
    <n v="35"/>
    <n v="86"/>
    <n v="320925"/>
    <n v="0"/>
    <n v="0"/>
    <s v=" "/>
    <s v=" "/>
    <n v="33001086"/>
    <n v="0"/>
    <n v="0"/>
    <n v="0"/>
    <n v="0"/>
    <n v="0"/>
    <n v="0"/>
    <n v="0"/>
    <n v="0"/>
    <n v="0"/>
    <n v="0"/>
    <n v="0"/>
    <n v="0"/>
    <n v="0"/>
    <n v="0"/>
    <n v="0"/>
    <n v="0"/>
    <n v="0"/>
    <n v="0"/>
    <n v="0"/>
    <n v="0"/>
    <n v="0"/>
    <n v="0"/>
    <n v="0"/>
    <n v="0"/>
    <n v="0"/>
  </r>
  <r>
    <s v="MORRISTOWN ELEMENTARY - ADJACENT WAYS"/>
    <n v="4025"/>
    <s v="002"/>
    <m/>
    <s v="33-620-075"/>
    <x v="5"/>
    <x v="285"/>
    <s v="075"/>
    <x v="10"/>
    <s v="ELEMENTARY SCHOOL DISTRICT ACCOUNTS"/>
    <s v="MORRISTOWN ELEMENTARY"/>
    <x v="2876"/>
    <s v="ADJACENT WAYS"/>
    <s v="A"/>
    <s v="Y"/>
    <n v="33"/>
    <n v="620"/>
    <n v="75"/>
    <n v="327510"/>
    <n v="0"/>
    <n v="0"/>
    <s v=" "/>
    <s v=" "/>
    <n v="33620075"/>
    <n v="0"/>
    <n v="0"/>
    <n v="0"/>
    <n v="0"/>
    <n v="0"/>
    <n v="0"/>
    <n v="0"/>
    <n v="0"/>
    <n v="0"/>
    <n v="0"/>
    <n v="0"/>
    <n v="0"/>
    <n v="0"/>
    <n v="0"/>
    <n v="0"/>
    <n v="0"/>
    <n v="0"/>
    <n v="0"/>
    <n v="0"/>
    <n v="0"/>
    <n v="0"/>
    <n v="0"/>
    <n v="0"/>
    <n v="0"/>
    <n v="0"/>
  </r>
  <r>
    <s v="MORRISTOWN ELEMENTARY - BOND BUILDING"/>
    <n v="4025"/>
    <s v="003"/>
    <m/>
    <s v="33-630-075"/>
    <x v="5"/>
    <x v="286"/>
    <s v="075"/>
    <x v="10"/>
    <s v="ELEMENTARY SCHOOL DISTRICT ACCOUNTS"/>
    <s v="MORRISTOWN ELEMENTARY"/>
    <x v="2877"/>
    <s v="BOND BUILDING"/>
    <s v="D"/>
    <s v=" "/>
    <n v="33"/>
    <n v="630"/>
    <n v="75"/>
    <n v="327610"/>
    <n v="0"/>
    <n v="0"/>
    <s v=" "/>
    <s v=" "/>
    <n v="33700075"/>
    <n v="0"/>
    <n v="0"/>
    <n v="0"/>
    <n v="0"/>
    <n v="0"/>
    <n v="0"/>
    <n v="0"/>
    <n v="0"/>
    <n v="0"/>
    <n v="0"/>
    <n v="0"/>
    <n v="0"/>
    <n v="0"/>
    <n v="0"/>
    <n v="0"/>
    <n v="0"/>
    <n v="0"/>
    <n v="0"/>
    <n v="0"/>
    <n v="0"/>
    <n v="0"/>
    <n v="0"/>
    <n v="0"/>
    <n v="0"/>
    <n v="0"/>
  </r>
  <r>
    <s v="MORRISTOWN ELEMENTARY - BUILD AMERICA/QUALIFIED SCHOOL CON BONDS"/>
    <n v="4025"/>
    <s v="010"/>
    <m/>
    <s v="33-637-075"/>
    <x v="5"/>
    <x v="287"/>
    <s v="075"/>
    <x v="10"/>
    <s v="ELEMENTARY SCHOOL DISTRICT ACCOUNTS"/>
    <s v="MORRISTOWN ELEMENTARY"/>
    <x v="2878"/>
    <s v="BUILD AMER BONDS"/>
    <s v="D"/>
    <s v=" "/>
    <n v="33"/>
    <n v="637"/>
    <n v="75"/>
    <n v="327630"/>
    <n v="0"/>
    <n v="0"/>
    <s v="Y"/>
    <s v=" "/>
    <n v="33637075"/>
    <n v="0"/>
    <n v="0"/>
    <n v="0"/>
    <n v="0"/>
    <n v="0"/>
    <n v="0"/>
    <n v="0"/>
    <n v="0"/>
    <n v="0"/>
    <n v="0"/>
    <n v="0"/>
    <n v="0"/>
    <n v="0"/>
    <n v="0"/>
    <n v="0"/>
    <n v="0"/>
    <n v="0"/>
    <n v="0"/>
    <n v="0"/>
    <n v="0"/>
    <n v="0"/>
    <n v="0"/>
    <n v="0"/>
    <n v="0"/>
    <n v="0"/>
  </r>
  <r>
    <s v="MORRISTOWN ELEMENTARY - BUILDING RENEWAL"/>
    <n v="4025"/>
    <s v="004"/>
    <m/>
    <s v="33-690-075"/>
    <x v="5"/>
    <x v="288"/>
    <s v="075"/>
    <x v="2164"/>
    <s v="ELEMENTARY SCHOOL DISTRICT ACCOUNTS"/>
    <s v="MORRISTOWN ELEMENTARY"/>
    <x v="2879"/>
    <s v="BUILDING RENEWA"/>
    <s v="B"/>
    <s v=" "/>
    <n v="33"/>
    <n v="690"/>
    <n v="75"/>
    <n v="327750"/>
    <n v="0"/>
    <n v="-0.02"/>
    <s v="Y"/>
    <s v=" "/>
    <n v="33690075"/>
    <n v="-0.02"/>
    <n v="0"/>
    <n v="0"/>
    <n v="0"/>
    <n v="0"/>
    <n v="-10.09"/>
    <n v="0"/>
    <n v="0"/>
    <n v="13.04"/>
    <n v="23.11"/>
    <n v="-10.09"/>
    <n v="0"/>
    <n v="0"/>
    <n v="13.02"/>
    <n v="23.09"/>
    <n v="-10.09"/>
    <n v="0"/>
    <n v="0"/>
    <n v="13.04"/>
    <n v="23.11"/>
    <n v="0"/>
    <n v="0"/>
    <n v="0"/>
    <n v="0"/>
    <n v="0"/>
  </r>
  <r>
    <s v="MORRISTOWN ELEMENTARY - CAPITAL OUTLAY"/>
    <n v="4025"/>
    <s v="005"/>
    <m/>
    <s v="33-610-075"/>
    <x v="5"/>
    <x v="289"/>
    <s v="075"/>
    <x v="2165"/>
    <s v="ELEMENTARY SCHOOL DISTRICT ACCOUNTS"/>
    <s v="MORRISTOWN ELEMENTARY"/>
    <x v="2880"/>
    <s v="CAPITAL OUTLAY"/>
    <s v="A"/>
    <s v="Y"/>
    <n v="33"/>
    <n v="610"/>
    <n v="75"/>
    <n v="327410"/>
    <n v="0"/>
    <n v="45321.19"/>
    <s v=" "/>
    <s v=" "/>
    <n v="33610075"/>
    <n v="42238.62"/>
    <n v="0"/>
    <n v="0"/>
    <n v="0"/>
    <n v="3082.57"/>
    <n v="32188.78"/>
    <n v="0"/>
    <n v="0"/>
    <n v="26970.1"/>
    <n v="40102.51"/>
    <n v="40219.74"/>
    <n v="0"/>
    <n v="0"/>
    <n v="359.46"/>
    <n v="2378.34"/>
    <n v="32188.78"/>
    <n v="0"/>
    <n v="0"/>
    <n v="26970.1"/>
    <n v="37019.94"/>
    <n v="0"/>
    <n v="0"/>
    <n v="0"/>
    <n v="0"/>
    <n v="0"/>
  </r>
  <r>
    <s v="MORRISTOWN ELEMENTARY - CLASSROOM SITE FUND"/>
    <n v="4025"/>
    <s v="011"/>
    <m/>
    <s v="33-010-075"/>
    <x v="5"/>
    <x v="290"/>
    <s v="075"/>
    <x v="2166"/>
    <s v="ELEMENTARY SCHOOL DISTRICT ACCOUNTS"/>
    <s v="MORRISTOWN ELEMENTARY"/>
    <x v="2881"/>
    <s v="CLASSROOM SITE FUND"/>
    <s v="B"/>
    <s v="Y"/>
    <n v="33"/>
    <n v="10"/>
    <n v="75"/>
    <n v="320310"/>
    <n v="0"/>
    <n v="26707.74"/>
    <s v=" "/>
    <s v=" "/>
    <n v="33010075"/>
    <n v="29335.89"/>
    <n v="0"/>
    <n v="0"/>
    <n v="2628.15"/>
    <n v="0"/>
    <n v="18637.240000000002"/>
    <n v="0"/>
    <n v="34954.800000000003"/>
    <n v="26982.7"/>
    <n v="98.4"/>
    <n v="27492.52"/>
    <n v="0"/>
    <n v="4369.3500000000004"/>
    <n v="2564.62"/>
    <n v="38.64"/>
    <n v="18637.240000000002"/>
    <n v="0"/>
    <n v="34954.800000000003"/>
    <n v="24354.55"/>
    <n v="98.4"/>
    <n v="0"/>
    <n v="0"/>
    <n v="0"/>
    <n v="0"/>
    <n v="0"/>
  </r>
  <r>
    <s v="MORRISTOWN ELEMENTARY - CREDIT LINE BORROWING"/>
    <n v="4025"/>
    <s v="012"/>
    <m/>
    <s v="33-750-075"/>
    <x v="5"/>
    <x v="192"/>
    <s v="075"/>
    <x v="10"/>
    <s v="ELEMENTARY SCHOOL DISTRICT ACCOUNTS"/>
    <s v="MORRISTOWN ELEMENTARY"/>
    <x v="2882"/>
    <s v="CREDIT LINE BORROW"/>
    <s v="A"/>
    <s v="Y"/>
    <n v="33"/>
    <n v="750"/>
    <n v="75"/>
    <n v="328450"/>
    <n v="0"/>
    <n v="0"/>
    <s v=" "/>
    <s v=" "/>
    <n v="33001075"/>
    <n v="0"/>
    <n v="0"/>
    <n v="0"/>
    <n v="0"/>
    <n v="0"/>
    <n v="0"/>
    <n v="11000"/>
    <n v="11000"/>
    <n v="0"/>
    <n v="0"/>
    <n v="0"/>
    <n v="11000"/>
    <n v="11000"/>
    <n v="0"/>
    <n v="0"/>
    <n v="0"/>
    <n v="11000"/>
    <n v="11000"/>
    <n v="0"/>
    <n v="0"/>
    <n v="0"/>
    <n v="0"/>
    <n v="0"/>
    <n v="0"/>
    <n v="0"/>
  </r>
  <r>
    <s v="MORRISTOWN ELEMENTARY - CURRENT DEBT SERVICE"/>
    <n v="4025"/>
    <s v="013"/>
    <m/>
    <s v="33-700-075"/>
    <x v="5"/>
    <x v="291"/>
    <s v="075"/>
    <x v="10"/>
    <s v="ELEMENTARY SCHOOL DISTRICT ACCOUNTS"/>
    <s v="MORRISTOWN ELEMENTARY"/>
    <x v="2883"/>
    <s v="CURRENT DEBT SERVICE"/>
    <s v="D"/>
    <s v=" "/>
    <n v="33"/>
    <n v="700"/>
    <n v="75"/>
    <n v="327810"/>
    <n v="0"/>
    <n v="0"/>
    <s v=" "/>
    <s v=" "/>
    <n v="33700075"/>
    <n v="0"/>
    <n v="0"/>
    <n v="0"/>
    <n v="0"/>
    <n v="0"/>
    <n v="0"/>
    <n v="0"/>
    <n v="0"/>
    <n v="0"/>
    <n v="0"/>
    <n v="0"/>
    <n v="0"/>
    <n v="0"/>
    <n v="0"/>
    <n v="0"/>
    <n v="0"/>
    <n v="0"/>
    <n v="0"/>
    <n v="0"/>
    <n v="0"/>
    <n v="0"/>
    <n v="0"/>
    <n v="0"/>
    <n v="0"/>
    <n v="0"/>
  </r>
  <r>
    <s v="MORRISTOWN ELEMENTARY - DEFCNCYS CORRECTION"/>
    <n v="4025"/>
    <s v="009"/>
    <m/>
    <s v="33-685-075"/>
    <x v="5"/>
    <x v="110"/>
    <s v="075"/>
    <x v="10"/>
    <s v="ELEMENTARY SCHOOL DISTRICT ACCOUNTS"/>
    <s v="MORRISTOWN ELEMENTARY"/>
    <x v="2884"/>
    <s v="DEFCNCYS CORREC"/>
    <s v="B"/>
    <s v=" "/>
    <n v="33"/>
    <n v="685"/>
    <n v="75"/>
    <n v="327730"/>
    <n v="0"/>
    <n v="0"/>
    <s v="Y"/>
    <s v=" "/>
    <n v="33685075"/>
    <n v="0"/>
    <n v="0"/>
    <n v="0"/>
    <n v="0"/>
    <n v="0"/>
    <n v="0"/>
    <n v="0"/>
    <n v="0"/>
    <n v="0"/>
    <n v="0"/>
    <n v="0"/>
    <n v="0"/>
    <n v="0"/>
    <n v="0"/>
    <n v="0"/>
    <n v="0"/>
    <n v="0"/>
    <n v="0"/>
    <n v="0"/>
    <n v="0"/>
    <n v="0"/>
    <n v="0"/>
    <n v="0"/>
    <n v="0"/>
    <n v="0"/>
  </r>
  <r>
    <s v="MORRISTOWN ELEMENTARY - ELEM EXPENSE CLEARING"/>
    <n v="4025"/>
    <s v="014"/>
    <m/>
    <s v="33-040-075"/>
    <x v="5"/>
    <x v="292"/>
    <s v="075"/>
    <x v="2167"/>
    <s v="ELEMENTARY SCHOOL DISTRICT ACCOUNTS"/>
    <s v="MORRISTOWN ELEMENTARY"/>
    <x v="2885"/>
    <s v="EL EXP CLEARING"/>
    <s v="A"/>
    <s v="Y"/>
    <n v="33"/>
    <n v="40"/>
    <n v="75"/>
    <n v="320930"/>
    <n v="0"/>
    <n v="91363.37"/>
    <s v=" "/>
    <s v=" "/>
    <n v="33001075"/>
    <n v="94289.01"/>
    <n v="95531.76"/>
    <n v="0"/>
    <n v="0"/>
    <n v="92606.12"/>
    <n v="24243.77"/>
    <n v="1285313.8"/>
    <n v="0"/>
    <n v="44.36"/>
    <n v="1352477.76"/>
    <n v="135514.03"/>
    <n v="170415.3"/>
    <n v="0"/>
    <n v="0"/>
    <n v="129190.28"/>
    <n v="24243.77"/>
    <n v="1189782.04"/>
    <n v="0"/>
    <n v="44.36"/>
    <n v="1259871.6399999999"/>
    <n v="0"/>
    <n v="0"/>
    <n v="0"/>
    <n v="0"/>
    <n v="0"/>
  </r>
  <r>
    <s v="MORRISTOWN ELEMENTARY - FED. &amp; STATE GRANTS"/>
    <n v="4025"/>
    <s v="015"/>
    <m/>
    <s v="33-200-075"/>
    <x v="5"/>
    <x v="293"/>
    <s v="075"/>
    <x v="2168"/>
    <s v="ELEMENTARY SCHOOL DISTRICT ACCOUNTS"/>
    <s v="MORRISTOWN ELEMENTARY"/>
    <x v="2886"/>
    <s v="FED. &amp; STATE GRANTS"/>
    <s v="B"/>
    <s v=" "/>
    <n v="33"/>
    <n v="200"/>
    <n v="75"/>
    <n v="322010"/>
    <n v="0"/>
    <n v="43369.599999999999"/>
    <s v=" "/>
    <s v=" "/>
    <n v="33200075"/>
    <n v="39668.07"/>
    <n v="0"/>
    <n v="11449.68"/>
    <n v="8248.5499999999993"/>
    <n v="500.4"/>
    <n v="47072.33"/>
    <n v="0"/>
    <n v="94709.85"/>
    <n v="103561.84"/>
    <n v="5149.26"/>
    <n v="20975.5"/>
    <n v="0"/>
    <n v="33778.800000000003"/>
    <n v="17072.32"/>
    <n v="1986.09"/>
    <n v="47072.33"/>
    <n v="0"/>
    <n v="83260.17"/>
    <n v="95313.29"/>
    <n v="4648.8599999999997"/>
    <n v="0"/>
    <n v="0"/>
    <n v="0"/>
    <n v="0"/>
    <n v="0"/>
  </r>
  <r>
    <s v="MORRISTOWN ELEMENTARY - MAINTENANCE AND OPERATIONS ELEMENTARY"/>
    <n v="4025"/>
    <s v="001"/>
    <m/>
    <s v="33-001-075"/>
    <x v="5"/>
    <x v="294"/>
    <s v="075"/>
    <x v="2169"/>
    <s v="ELEMENTARY SCHOOL DISTRICT ACCOUNTS"/>
    <s v="MORRISTOWN ELEMENTARY"/>
    <x v="2887"/>
    <s v="MAINTNCE/OPRTNS ELEM"/>
    <s v="A"/>
    <s v="Y"/>
    <n v="33"/>
    <n v="1"/>
    <n v="75"/>
    <n v="320110"/>
    <n v="0"/>
    <n v="-129012.47"/>
    <s v=" "/>
    <s v=" "/>
    <n v="33001075"/>
    <n v="-119952.83"/>
    <n v="0"/>
    <n v="32086.91"/>
    <n v="88387.68"/>
    <n v="47241.13"/>
    <n v="112132.91"/>
    <n v="2.59"/>
    <n v="289297"/>
    <n v="1102203.5"/>
    <n v="571763.71"/>
    <n v="-113957"/>
    <n v="2.59"/>
    <n v="32230.82"/>
    <n v="77472.63"/>
    <n v="39248.57"/>
    <n v="112132.91"/>
    <n v="2.59"/>
    <n v="257210.09"/>
    <n v="1013815.82"/>
    <n v="524522.57999999996"/>
    <n v="0"/>
    <n v="0"/>
    <n v="0"/>
    <n v="0"/>
    <n v="0"/>
  </r>
  <r>
    <s v="MORRISTOWN ELEMENTARY - NEW SCHOOL FACILITY"/>
    <n v="4025"/>
    <s v="007"/>
    <m/>
    <s v="33-695-075"/>
    <x v="5"/>
    <x v="295"/>
    <s v="075"/>
    <x v="10"/>
    <s v="ELEMENTARY SCHOOL DISTRICT ACCOUNTS"/>
    <s v="MORRISTOWN ELEMENTARY"/>
    <x v="2888"/>
    <s v="NEW SCHL FACILI"/>
    <s v="B"/>
    <s v=" "/>
    <n v="33"/>
    <n v="695"/>
    <n v="75"/>
    <n v="327770"/>
    <n v="0"/>
    <n v="0"/>
    <s v="Y"/>
    <s v=" "/>
    <n v="33695075"/>
    <n v="0"/>
    <n v="0"/>
    <n v="0"/>
    <n v="0"/>
    <n v="0"/>
    <n v="0"/>
    <n v="0"/>
    <n v="0"/>
    <n v="0"/>
    <n v="0"/>
    <n v="0"/>
    <n v="0"/>
    <n v="0"/>
    <n v="0"/>
    <n v="0"/>
    <n v="0"/>
    <n v="0"/>
    <n v="0"/>
    <n v="0"/>
    <n v="0"/>
    <n v="0"/>
    <n v="0"/>
    <n v="0"/>
    <n v="0"/>
    <n v="0"/>
  </r>
  <r>
    <s v="MORRISTOWN ELEMENTARY - OTHER MONIES"/>
    <n v="4025"/>
    <s v="016"/>
    <m/>
    <s v="33-002-075"/>
    <x v="5"/>
    <x v="296"/>
    <s v="075"/>
    <x v="2170"/>
    <s v="ELEMENTARY SCHOOL DISTRICT ACCOUNTS"/>
    <s v="MORRISTOWN ELEMENTARY"/>
    <x v="2889"/>
    <s v="OTHER MONIES"/>
    <s v="B"/>
    <s v=" "/>
    <n v="33"/>
    <n v="2"/>
    <n v="75"/>
    <n v="320210"/>
    <n v="0"/>
    <n v="130483.9"/>
    <s v=" "/>
    <s v=" "/>
    <n v="33002075"/>
    <n v="131069.98"/>
    <n v="0"/>
    <n v="6595.07"/>
    <n v="15475.37"/>
    <n v="8294.2199999999993"/>
    <n v="126672.02"/>
    <n v="0"/>
    <n v="98152.42"/>
    <n v="103238.18"/>
    <n v="8897.64"/>
    <n v="131865.82"/>
    <n v="0"/>
    <n v="8526.9"/>
    <n v="9526.83"/>
    <n v="204.09"/>
    <n v="126672.02"/>
    <n v="0"/>
    <n v="91557.35"/>
    <n v="87762.81"/>
    <n v="603.41999999999996"/>
    <n v="0"/>
    <n v="0"/>
    <n v="0"/>
    <n v="0"/>
    <n v="0"/>
  </r>
  <r>
    <s v="MORRISTOWN ELEMENTARY - PAYROLL CLEARING - ELEMENTARY"/>
    <n v="4025"/>
    <s v="017"/>
    <m/>
    <s v="33-030-075"/>
    <x v="5"/>
    <x v="297"/>
    <s v="075"/>
    <x v="2171"/>
    <s v="ELEMENTARY SCHOOL DISTRICT ACCOUNTS"/>
    <s v="MORRISTOWN ELEMENTARY"/>
    <x v="2890"/>
    <s v="PAYROLL CLEARING  EL"/>
    <s v="A"/>
    <s v="Y"/>
    <n v="33"/>
    <n v="30"/>
    <n v="75"/>
    <n v="320910"/>
    <n v="0"/>
    <n v="3195.88"/>
    <s v=" "/>
    <s v=" "/>
    <n v="33001075"/>
    <n v="-188.17"/>
    <n v="2954.96"/>
    <n v="0"/>
    <n v="0"/>
    <n v="6339.01"/>
    <n v="7253.2"/>
    <n v="61092.9"/>
    <n v="0"/>
    <n v="0"/>
    <n v="57035.58"/>
    <n v="1865.37"/>
    <n v="6321.8"/>
    <n v="0"/>
    <n v="0"/>
    <n v="4268.26"/>
    <n v="7253.2"/>
    <n v="58137.94"/>
    <n v="0"/>
    <n v="0"/>
    <n v="50696.57"/>
    <n v="0"/>
    <n v="0"/>
    <n v="0"/>
    <n v="0"/>
    <n v="0"/>
  </r>
  <r>
    <s v="MORRISTOWN ELEMENTARY - SCHOOL INVESTMENTS"/>
    <n v="4025"/>
    <s v="018"/>
    <m/>
    <s v="33-795-075"/>
    <x v="5"/>
    <x v="92"/>
    <s v="075"/>
    <x v="10"/>
    <s v="ELEMENTARY SCHOOL DISTRICT ACCOUNTS"/>
    <s v="MORRISTOWN ELEMENTARY"/>
    <x v="2891"/>
    <s v="SCHOOL INVESTMENTS"/>
    <s v="D"/>
    <s v=" "/>
    <n v="33"/>
    <n v="795"/>
    <n v="75"/>
    <n v="328780"/>
    <n v="0"/>
    <n v="0"/>
    <s v=" "/>
    <s v=" "/>
    <s v="        "/>
    <n v="0"/>
    <n v="0"/>
    <n v="0"/>
    <n v="0"/>
    <n v="0"/>
    <n v="0"/>
    <n v="0"/>
    <n v="0"/>
    <n v="0"/>
    <n v="0"/>
    <n v="0"/>
    <n v="0"/>
    <n v="0"/>
    <n v="0"/>
    <n v="0"/>
    <n v="0"/>
    <n v="0"/>
    <n v="0"/>
    <n v="0"/>
    <n v="0"/>
    <n v="0"/>
    <n v="0"/>
    <n v="0"/>
    <n v="0"/>
    <n v="0"/>
  </r>
  <r>
    <s v="MORRISTOWN ELEMENTARY - SOFT CAPITAL OUTLAY"/>
    <n v="4025"/>
    <s v="008"/>
    <m/>
    <s v="33-625-075"/>
    <x v="5"/>
    <x v="298"/>
    <s v="075"/>
    <x v="10"/>
    <s v="ELEMENTARY SCHOOL DISTRICT ACCOUNTS"/>
    <s v="MORRISTOWN ELEMENTARY"/>
    <x v="2892"/>
    <s v="SOFT CAP OUTLAY"/>
    <s v="A"/>
    <s v="Y"/>
    <n v="33"/>
    <n v="625"/>
    <n v="75"/>
    <n v="327530"/>
    <n v="0"/>
    <n v="0"/>
    <s v=" "/>
    <s v="I"/>
    <n v="33001075"/>
    <n v="0"/>
    <n v="0"/>
    <n v="0"/>
    <n v="0"/>
    <n v="0"/>
    <n v="0"/>
    <n v="0"/>
    <n v="0"/>
    <n v="0"/>
    <n v="0"/>
    <n v="0"/>
    <n v="0"/>
    <n v="0"/>
    <n v="0"/>
    <n v="0"/>
    <n v="0"/>
    <n v="0"/>
    <n v="0"/>
    <n v="0"/>
    <n v="0"/>
    <n v="0"/>
    <n v="0"/>
    <n v="0"/>
    <n v="0"/>
    <n v="0"/>
  </r>
  <r>
    <s v="MORRISTOWN ELEMENTARY - STUDENT ACTIVITIES"/>
    <n v="4025"/>
    <s v="019"/>
    <m/>
    <s v="33-850-075"/>
    <x v="5"/>
    <x v="299"/>
    <s v="075"/>
    <x v="2172"/>
    <s v="ELEMENTARY SCHOOL DISTRICT ACCOUNTS"/>
    <s v="MORRISTOWN ELEMENTARY"/>
    <x v="2893"/>
    <s v="STUDENT ACTIVITIES"/>
    <s v="B"/>
    <s v=" "/>
    <n v="33"/>
    <n v="850"/>
    <n v="75"/>
    <n v="328910"/>
    <n v="0"/>
    <n v="-12790.85"/>
    <s v=" "/>
    <s v=" "/>
    <n v="33850075"/>
    <n v="-16567.02"/>
    <n v="0"/>
    <n v="3776.17"/>
    <n v="0"/>
    <n v="0"/>
    <n v="4038.14"/>
    <n v="0"/>
    <n v="72749.259999999995"/>
    <n v="119592.6"/>
    <n v="30014.35"/>
    <n v="11998.47"/>
    <n v="0"/>
    <n v="7552.5"/>
    <n v="36125.949999999997"/>
    <n v="7.96"/>
    <n v="4038.14"/>
    <n v="0"/>
    <n v="68973.09"/>
    <n v="119592.6"/>
    <n v="30014.35"/>
    <n v="0"/>
    <n v="0"/>
    <n v="0"/>
    <n v="0"/>
    <n v="0"/>
  </r>
  <r>
    <s v="MORRISTOWN ELEMENTARY - TAN DEBT SERVICE"/>
    <n v="4025"/>
    <s v="006"/>
    <m/>
    <s v="33-745-075"/>
    <x v="5"/>
    <x v="300"/>
    <s v="075"/>
    <x v="10"/>
    <s v="ELEMENTARY SCHOOL DISTRICT ACCOUNTS"/>
    <s v="MORRISTOWN ELEMENTARY"/>
    <x v="2894"/>
    <s v="TAN DEBT SERVICE"/>
    <s v="D"/>
    <s v=" "/>
    <n v="33"/>
    <n v="745"/>
    <n v="75"/>
    <n v="328430"/>
    <n v="0"/>
    <n v="0"/>
    <s v=" "/>
    <s v=" "/>
    <n v="33745075"/>
    <n v="0"/>
    <n v="0"/>
    <n v="0"/>
    <n v="0"/>
    <n v="0"/>
    <n v="0"/>
    <n v="0"/>
    <n v="0"/>
    <n v="0"/>
    <n v="0"/>
    <n v="0"/>
    <n v="0"/>
    <n v="0"/>
    <n v="0"/>
    <n v="0"/>
    <n v="0"/>
    <n v="0"/>
    <n v="0"/>
    <n v="0"/>
    <n v="0"/>
    <n v="0"/>
    <n v="0"/>
    <n v="0"/>
    <n v="0"/>
    <n v="0"/>
  </r>
  <r>
    <s v="MORRISTOWN ELEMENTARY - TAN PROCEEDS"/>
    <n v="4025"/>
    <s v="020"/>
    <m/>
    <s v="33-645-075"/>
    <x v="5"/>
    <x v="301"/>
    <s v="075"/>
    <x v="10"/>
    <s v="ELEMENTARY SCHOOL DISTRICT ACCOUNTS"/>
    <s v="MORRISTOWN ELEMENTARY"/>
    <x v="2895"/>
    <s v="TAN PROCEEDS"/>
    <s v="A"/>
    <s v="Y"/>
    <n v="33"/>
    <n v="645"/>
    <n v="75"/>
    <n v="327710"/>
    <n v="0"/>
    <n v="0"/>
    <s v=" "/>
    <s v=" "/>
    <n v="33745075"/>
    <n v="0"/>
    <n v="0"/>
    <n v="0"/>
    <n v="0"/>
    <n v="0"/>
    <n v="0"/>
    <n v="0"/>
    <n v="0"/>
    <n v="0"/>
    <n v="0"/>
    <n v="0"/>
    <n v="0"/>
    <n v="0"/>
    <n v="0"/>
    <n v="0"/>
    <n v="0"/>
    <n v="0"/>
    <n v="0"/>
    <n v="0"/>
    <n v="0"/>
    <n v="0"/>
    <n v="0"/>
    <n v="0"/>
    <n v="0"/>
    <n v="0"/>
  </r>
  <r>
    <s v="MORRISTOWN ELEMENTARY - WARRANT CLEARING OTHER"/>
    <n v="4025"/>
    <s v="021"/>
    <m/>
    <s v="33-035-075"/>
    <x v="5"/>
    <x v="21"/>
    <s v="075"/>
    <x v="10"/>
    <s v="ELEMENTARY SCHOOL DISTRICT ACCOUNTS"/>
    <s v="MORRISTOWN ELEMENTARY"/>
    <x v="2896"/>
    <s v="WARRANT CLEAR OTHER"/>
    <s v="B"/>
    <s v=" "/>
    <n v="33"/>
    <n v="35"/>
    <n v="75"/>
    <n v="320925"/>
    <n v="0"/>
    <n v="0"/>
    <s v=" "/>
    <s v=" "/>
    <n v="33001075"/>
    <n v="0"/>
    <n v="0"/>
    <n v="0"/>
    <n v="0"/>
    <n v="0"/>
    <n v="0"/>
    <n v="0"/>
    <n v="0"/>
    <n v="0"/>
    <n v="0"/>
    <n v="0"/>
    <n v="0"/>
    <n v="0"/>
    <n v="0"/>
    <n v="0"/>
    <n v="0"/>
    <n v="0"/>
    <n v="0"/>
    <n v="0"/>
    <n v="0"/>
    <n v="0"/>
    <n v="0"/>
    <n v="0"/>
    <n v="0"/>
    <n v="0"/>
  </r>
  <r>
    <s v="MURPHY ELEMENTARY - ADJACENT WAYS"/>
    <n v="4026"/>
    <s v="002"/>
    <m/>
    <s v="33-620-021"/>
    <x v="5"/>
    <x v="285"/>
    <s v="021"/>
    <x v="2173"/>
    <s v="ELEMENTARY SCHOOL DISTRICT ACCOUNTS"/>
    <s v="MURPHY ELEMENTARY"/>
    <x v="2897"/>
    <s v="ADJACENT WAYS"/>
    <s v="A"/>
    <s v="Y"/>
    <n v="33"/>
    <n v="620"/>
    <n v="21"/>
    <n v="327510"/>
    <n v="0"/>
    <n v="790540.73"/>
    <s v=" "/>
    <s v=" "/>
    <n v="33620021"/>
    <n v="790540.03"/>
    <n v="0"/>
    <n v="0"/>
    <n v="0"/>
    <n v="0.7"/>
    <n v="787612.92"/>
    <n v="0"/>
    <n v="0"/>
    <n v="994.04"/>
    <n v="3921.85"/>
    <n v="789329.77"/>
    <n v="0"/>
    <n v="0"/>
    <n v="0"/>
    <n v="1210.26"/>
    <n v="787612.92"/>
    <n v="0"/>
    <n v="0"/>
    <n v="994.04"/>
    <n v="3921.15"/>
    <n v="0"/>
    <n v="0"/>
    <n v="0"/>
    <n v="0"/>
    <n v="0"/>
  </r>
  <r>
    <s v="MURPHY ELEMENTARY - BOND BUILDING"/>
    <n v="4026"/>
    <s v="003"/>
    <m/>
    <s v="33-630-021"/>
    <x v="5"/>
    <x v="286"/>
    <s v="021"/>
    <x v="2174"/>
    <s v="ELEMENTARY SCHOOL DISTRICT ACCOUNTS"/>
    <s v="MURPHY ELEMENTARY"/>
    <x v="2898"/>
    <s v="BOND BUILDING"/>
    <s v="D"/>
    <s v=" "/>
    <n v="33"/>
    <n v="630"/>
    <n v="21"/>
    <n v="327610"/>
    <n v="0"/>
    <n v="1065486.69"/>
    <s v=" "/>
    <s v=" "/>
    <n v="33700021"/>
    <n v="1218993.19"/>
    <n v="0"/>
    <n v="0"/>
    <n v="153506.5"/>
    <n v="0"/>
    <n v="1657537.2"/>
    <n v="0"/>
    <n v="0"/>
    <n v="680611.53"/>
    <n v="88561.02"/>
    <n v="1264390.28"/>
    <n v="0"/>
    <n v="0"/>
    <n v="45397.09"/>
    <n v="0"/>
    <n v="1657537.2"/>
    <n v="0"/>
    <n v="0"/>
    <n v="527105.03"/>
    <n v="88561.02"/>
    <n v="0"/>
    <n v="0"/>
    <n v="0"/>
    <n v="0"/>
    <n v="0"/>
  </r>
  <r>
    <s v="MURPHY ELEMENTARY - BUILD AMERICA/QUALIFIED SCHOOL CON BONDS"/>
    <n v="4026"/>
    <s v="010"/>
    <m/>
    <s v="33-637-021"/>
    <x v="5"/>
    <x v="287"/>
    <s v="021"/>
    <x v="10"/>
    <s v="ELEMENTARY SCHOOL DISTRICT ACCOUNTS"/>
    <s v="MURPHY ELEMENTARY"/>
    <x v="2899"/>
    <s v="BUILD AMER BONDS"/>
    <s v="D"/>
    <s v=" "/>
    <n v="33"/>
    <n v="637"/>
    <n v="21"/>
    <n v="327630"/>
    <n v="0"/>
    <n v="0"/>
    <s v="Y"/>
    <s v=" "/>
    <n v="33637021"/>
    <n v="0"/>
    <n v="0"/>
    <n v="0"/>
    <n v="0"/>
    <n v="0"/>
    <n v="0"/>
    <n v="0"/>
    <n v="0"/>
    <n v="0"/>
    <n v="0"/>
    <n v="0"/>
    <n v="0"/>
    <n v="0"/>
    <n v="0"/>
    <n v="0"/>
    <n v="0"/>
    <n v="0"/>
    <n v="0"/>
    <n v="0"/>
    <n v="0"/>
    <n v="0"/>
    <n v="0"/>
    <n v="0"/>
    <n v="0"/>
    <n v="0"/>
  </r>
  <r>
    <s v="MURPHY ELEMENTARY - BUILDING RENEWAL"/>
    <n v="4026"/>
    <s v="004"/>
    <m/>
    <s v="33-690-021"/>
    <x v="5"/>
    <x v="288"/>
    <s v="021"/>
    <x v="2175"/>
    <s v="ELEMENTARY SCHOOL DISTRICT ACCOUNTS"/>
    <s v="MURPHY ELEMENTARY"/>
    <x v="2900"/>
    <s v="BUILDING RENEWA"/>
    <s v="B"/>
    <s v=" "/>
    <n v="33"/>
    <n v="690"/>
    <n v="21"/>
    <n v="327750"/>
    <n v="0"/>
    <n v="-0.04"/>
    <s v="Y"/>
    <s v=" "/>
    <n v="33690021"/>
    <n v="-0.04"/>
    <n v="0"/>
    <n v="0"/>
    <n v="0"/>
    <n v="0"/>
    <n v="-17.899999999999999"/>
    <n v="0"/>
    <n v="0"/>
    <n v="18.010000000000002"/>
    <n v="35.869999999999997"/>
    <n v="-17.93"/>
    <n v="0"/>
    <n v="0"/>
    <n v="17.96"/>
    <n v="35.85"/>
    <n v="-17.899999999999999"/>
    <n v="0"/>
    <n v="0"/>
    <n v="18.010000000000002"/>
    <n v="35.869999999999997"/>
    <n v="0"/>
    <n v="0"/>
    <n v="0"/>
    <n v="0"/>
    <n v="0"/>
  </r>
  <r>
    <s v="MURPHY ELEMENTARY - CAPITAL OUTLAY"/>
    <n v="4026"/>
    <s v="005"/>
    <m/>
    <s v="33-610-021"/>
    <x v="5"/>
    <x v="289"/>
    <s v="021"/>
    <x v="2176"/>
    <s v="ELEMENTARY SCHOOL DISTRICT ACCOUNTS"/>
    <s v="MURPHY ELEMENTARY"/>
    <x v="2901"/>
    <s v="CAPITAL OUTLAY"/>
    <s v="A"/>
    <s v="Y"/>
    <n v="33"/>
    <n v="610"/>
    <n v="21"/>
    <n v="327410"/>
    <n v="0"/>
    <n v="1250657.74"/>
    <s v=" "/>
    <s v=" "/>
    <n v="33610021"/>
    <n v="1233756.58"/>
    <n v="0"/>
    <n v="0"/>
    <n v="3464.47"/>
    <n v="20365.63"/>
    <n v="1614889.34"/>
    <n v="0"/>
    <n v="0"/>
    <n v="656052.98"/>
    <n v="291821.38"/>
    <n v="1247646.48"/>
    <n v="0"/>
    <n v="0"/>
    <n v="44145.77"/>
    <n v="30255.87"/>
    <n v="1614889.34"/>
    <n v="0"/>
    <n v="0"/>
    <n v="652588.51"/>
    <n v="271455.75"/>
    <n v="0"/>
    <n v="0"/>
    <n v="0"/>
    <n v="0"/>
    <n v="0"/>
  </r>
  <r>
    <s v="MURPHY ELEMENTARY - CLASSROOM SITE FUND"/>
    <n v="4026"/>
    <s v="011"/>
    <m/>
    <s v="33-010-021"/>
    <x v="5"/>
    <x v="290"/>
    <s v="021"/>
    <x v="2177"/>
    <s v="ELEMENTARY SCHOOL DISTRICT ACCOUNTS"/>
    <s v="MURPHY ELEMENTARY"/>
    <x v="2902"/>
    <s v="CLASSROOM SITE FUND"/>
    <s v="B"/>
    <s v="Y"/>
    <n v="33"/>
    <n v="10"/>
    <n v="21"/>
    <n v="320310"/>
    <n v="0"/>
    <n v="467569.4"/>
    <s v=" "/>
    <s v=" "/>
    <n v="33010021"/>
    <n v="496613.87"/>
    <n v="0"/>
    <n v="0"/>
    <n v="29044.47"/>
    <n v="0"/>
    <n v="535267.6"/>
    <n v="0"/>
    <n v="404981.36"/>
    <n v="474905.46"/>
    <n v="2225.9"/>
    <n v="475342.09"/>
    <n v="0"/>
    <n v="50622.67"/>
    <n v="30026.81"/>
    <n v="675.92"/>
    <n v="535267.6"/>
    <n v="0"/>
    <n v="404981.36"/>
    <n v="445860.99"/>
    <n v="2225.9"/>
    <n v="0"/>
    <n v="0"/>
    <n v="0"/>
    <n v="0"/>
    <n v="0"/>
  </r>
  <r>
    <s v="MURPHY ELEMENTARY - CREDIT LINE BORROWING"/>
    <n v="4026"/>
    <s v="012"/>
    <m/>
    <s v="33-750-021"/>
    <x v="5"/>
    <x v="192"/>
    <s v="021"/>
    <x v="2178"/>
    <s v="ELEMENTARY SCHOOL DISTRICT ACCOUNTS"/>
    <s v="MURPHY ELEMENTARY"/>
    <x v="2903"/>
    <s v="CREDIT LINE BORROW"/>
    <s v="A"/>
    <s v="Y"/>
    <n v="33"/>
    <n v="750"/>
    <n v="21"/>
    <n v="328450"/>
    <n v="0"/>
    <n v="470000"/>
    <s v=" "/>
    <s v=" "/>
    <n v="33001021"/>
    <n v="243000"/>
    <n v="339000"/>
    <n v="566000"/>
    <n v="0"/>
    <n v="0"/>
    <n v="0"/>
    <n v="445000"/>
    <n v="915000"/>
    <n v="0"/>
    <n v="0"/>
    <n v="44000"/>
    <n v="106000"/>
    <n v="305000"/>
    <n v="0"/>
    <n v="0"/>
    <n v="0"/>
    <n v="106000"/>
    <n v="349000"/>
    <n v="0"/>
    <n v="0"/>
    <n v="0"/>
    <n v="0"/>
    <n v="0"/>
    <n v="0"/>
    <n v="0"/>
  </r>
  <r>
    <s v="MURPHY ELEMENTARY - CURRENT DEBT SERVICE"/>
    <n v="4026"/>
    <s v="013"/>
    <m/>
    <s v="33-700-021"/>
    <x v="5"/>
    <x v="291"/>
    <s v="021"/>
    <x v="2179"/>
    <s v="ELEMENTARY SCHOOL DISTRICT ACCOUNTS"/>
    <s v="MURPHY ELEMENTARY"/>
    <x v="2904"/>
    <s v="CURRENT DEBT SERVICE"/>
    <s v="D"/>
    <s v=" "/>
    <n v="33"/>
    <n v="700"/>
    <n v="21"/>
    <n v="327810"/>
    <n v="0"/>
    <n v="748018.86"/>
    <s v=" "/>
    <s v=" "/>
    <n v="33700021"/>
    <n v="680495.91"/>
    <n v="0"/>
    <n v="0"/>
    <n v="0"/>
    <n v="67522.95"/>
    <n v="988009.34"/>
    <n v="1154667.0900000001"/>
    <n v="0"/>
    <n v="3555.41"/>
    <n v="918232.02"/>
    <n v="591432.30000000005"/>
    <n v="0"/>
    <n v="0"/>
    <n v="949.25"/>
    <n v="90012.86"/>
    <n v="988009.34"/>
    <n v="1154667.0900000001"/>
    <n v="0"/>
    <n v="3555.41"/>
    <n v="850709.07"/>
    <n v="0"/>
    <n v="0"/>
    <n v="0"/>
    <n v="0"/>
    <n v="0"/>
  </r>
  <r>
    <s v="MURPHY ELEMENTARY - DEFCNCYS CORRECTION"/>
    <n v="4026"/>
    <s v="009"/>
    <m/>
    <s v="33-685-021"/>
    <x v="5"/>
    <x v="110"/>
    <s v="021"/>
    <x v="2180"/>
    <s v="ELEMENTARY SCHOOL DISTRICT ACCOUNTS"/>
    <s v="MURPHY ELEMENTARY"/>
    <x v="2905"/>
    <s v="DEFCNCYS CORREC"/>
    <s v="B"/>
    <s v=" "/>
    <n v="33"/>
    <n v="685"/>
    <n v="21"/>
    <n v="327730"/>
    <n v="0"/>
    <n v="0.05"/>
    <s v="Y"/>
    <s v=" "/>
    <n v="33685021"/>
    <n v="0.05"/>
    <n v="0"/>
    <n v="0"/>
    <n v="0"/>
    <n v="0"/>
    <n v="33.22"/>
    <n v="0"/>
    <n v="0"/>
    <n v="66.599999999999994"/>
    <n v="33.43"/>
    <n v="33.28"/>
    <n v="0"/>
    <n v="0"/>
    <n v="66.56"/>
    <n v="33.33"/>
    <n v="33.22"/>
    <n v="0"/>
    <n v="0"/>
    <n v="66.599999999999994"/>
    <n v="33.43"/>
    <n v="0"/>
    <n v="0"/>
    <n v="0"/>
    <n v="0"/>
    <n v="0"/>
  </r>
  <r>
    <s v="MURPHY ELEMENTARY - ELEM EXPENSE CLEARING"/>
    <n v="4026"/>
    <s v="014"/>
    <m/>
    <s v="33-040-021"/>
    <x v="5"/>
    <x v="292"/>
    <s v="021"/>
    <x v="2181"/>
    <s v="ELEMENTARY SCHOOL DISTRICT ACCOUNTS"/>
    <s v="MURPHY ELEMENTARY"/>
    <x v="2906"/>
    <s v="EL EXP CLEARING"/>
    <s v="A"/>
    <s v="Y"/>
    <n v="33"/>
    <n v="40"/>
    <n v="21"/>
    <n v="320930"/>
    <n v="0"/>
    <n v="55113.29"/>
    <s v=" "/>
    <s v=" "/>
    <n v="33001021"/>
    <n v="174054.5"/>
    <n v="1282196.3600000001"/>
    <n v="0"/>
    <n v="0"/>
    <n v="1163255.1499999999"/>
    <n v="168215.61"/>
    <n v="13871628.43"/>
    <n v="0"/>
    <n v="311460.21999999997"/>
    <n v="14069986.33"/>
    <n v="234529.46"/>
    <n v="1464146.08"/>
    <n v="0"/>
    <n v="125952.66"/>
    <n v="1529623.78"/>
    <n v="168215.61"/>
    <n v="12589432.07"/>
    <n v="0"/>
    <n v="311460.21999999997"/>
    <n v="12906731.18"/>
    <n v="0"/>
    <n v="0"/>
    <n v="0"/>
    <n v="0"/>
    <n v="0"/>
  </r>
  <r>
    <s v="MURPHY ELEMENTARY - FED. &amp; STATE GRANTS"/>
    <n v="4026"/>
    <s v="015"/>
    <m/>
    <s v="33-200-021"/>
    <x v="5"/>
    <x v="293"/>
    <s v="021"/>
    <x v="2182"/>
    <s v="ELEMENTARY SCHOOL DISTRICT ACCOUNTS"/>
    <s v="MURPHY ELEMENTARY"/>
    <x v="2907"/>
    <s v="FED. &amp; STATE GRANTS"/>
    <s v="B"/>
    <s v=" "/>
    <n v="33"/>
    <n v="200"/>
    <n v="21"/>
    <n v="322010"/>
    <n v="0"/>
    <n v="-411050.41"/>
    <s v=" "/>
    <s v=" "/>
    <n v="33200021"/>
    <n v="-415963.01"/>
    <n v="0"/>
    <n v="190852.91"/>
    <n v="223841.84"/>
    <n v="37901.53"/>
    <n v="-473085.22"/>
    <n v="0"/>
    <n v="2704929.06"/>
    <n v="2908462.16"/>
    <n v="265567.90999999997"/>
    <n v="-833155.32"/>
    <n v="0"/>
    <n v="521264.35"/>
    <n v="265242.59000000003"/>
    <n v="161170.54999999999"/>
    <n v="-473085.22"/>
    <n v="0"/>
    <n v="2514076.15"/>
    <n v="2684620.32"/>
    <n v="227666.38"/>
    <n v="0"/>
    <n v="0"/>
    <n v="0"/>
    <n v="0"/>
    <n v="0"/>
  </r>
  <r>
    <s v="MURPHY ELEMENTARY - MAINTENANCE AND OPERATIONS ELEMENTARY"/>
    <n v="4026"/>
    <s v="001"/>
    <m/>
    <s v="33-001-021"/>
    <x v="5"/>
    <x v="294"/>
    <s v="021"/>
    <x v="2183"/>
    <s v="ELEMENTARY SCHOOL DISTRICT ACCOUNTS"/>
    <s v="MURPHY ELEMENTARY"/>
    <x v="2908"/>
    <s v="MAINTNCE/OPRTNS ELEM"/>
    <s v="A"/>
    <s v="Y"/>
    <n v="33"/>
    <n v="1"/>
    <n v="21"/>
    <n v="320110"/>
    <n v="0"/>
    <n v="-3039309.1"/>
    <s v=" "/>
    <s v=" "/>
    <n v="33001021"/>
    <n v="-2861822.79"/>
    <n v="63.11"/>
    <n v="338419.33"/>
    <n v="694736.96"/>
    <n v="178894.43"/>
    <n v="-2359913.61"/>
    <n v="183.69"/>
    <n v="5249141.29"/>
    <n v="9272283.3800000008"/>
    <n v="3343930.29"/>
    <n v="-2452436.87"/>
    <n v="120.58"/>
    <n v="341434.71"/>
    <n v="1090584.3600000001"/>
    <n v="339884.31"/>
    <n v="-2359913.61"/>
    <n v="120.58"/>
    <n v="4910721.96"/>
    <n v="8577546.4199999999"/>
    <n v="3165035.86"/>
    <n v="0"/>
    <n v="0"/>
    <n v="0"/>
    <n v="0"/>
    <n v="0"/>
  </r>
  <r>
    <s v="MURPHY ELEMENTARY - NEW SCHOOL FACILITY"/>
    <n v="4026"/>
    <s v="007"/>
    <m/>
    <s v="33-695-021"/>
    <x v="5"/>
    <x v="295"/>
    <s v="021"/>
    <x v="10"/>
    <s v="ELEMENTARY SCHOOL DISTRICT ACCOUNTS"/>
    <s v="MURPHY ELEMENTARY"/>
    <x v="2909"/>
    <s v="NEW SCHL FACILI"/>
    <s v="B"/>
    <s v=" "/>
    <n v="33"/>
    <n v="695"/>
    <n v="21"/>
    <n v="327770"/>
    <n v="0"/>
    <n v="0"/>
    <s v="Y"/>
    <s v=" "/>
    <n v="33695021"/>
    <n v="0"/>
    <n v="0"/>
    <n v="0"/>
    <n v="0"/>
    <n v="0"/>
    <n v="0"/>
    <n v="0"/>
    <n v="0"/>
    <n v="0"/>
    <n v="0"/>
    <n v="0"/>
    <n v="0"/>
    <n v="0"/>
    <n v="0"/>
    <n v="0"/>
    <n v="0"/>
    <n v="0"/>
    <n v="0"/>
    <n v="0"/>
    <n v="0"/>
    <n v="0"/>
    <n v="0"/>
    <n v="0"/>
    <n v="0"/>
    <n v="0"/>
  </r>
  <r>
    <s v="MURPHY ELEMENTARY - OTHER MONIES"/>
    <n v="4026"/>
    <s v="016"/>
    <m/>
    <s v="33-002-021"/>
    <x v="5"/>
    <x v="296"/>
    <s v="021"/>
    <x v="2184"/>
    <s v="ELEMENTARY SCHOOL DISTRICT ACCOUNTS"/>
    <s v="MURPHY ELEMENTARY"/>
    <x v="2910"/>
    <s v="OTHER MONIES"/>
    <s v="B"/>
    <s v=" "/>
    <n v="33"/>
    <n v="2"/>
    <n v="21"/>
    <n v="320210"/>
    <n v="0"/>
    <n v="1901885.78"/>
    <s v=" "/>
    <s v=" "/>
    <n v="33002021"/>
    <n v="2062850.33"/>
    <n v="0"/>
    <n v="1841.46"/>
    <n v="162806.01"/>
    <n v="0"/>
    <n v="2274168.81"/>
    <n v="0"/>
    <n v="1482733.16"/>
    <n v="2099197.83"/>
    <n v="244181.64"/>
    <n v="2149515.8199999998"/>
    <n v="0"/>
    <n v="190438.52"/>
    <n v="313046.87"/>
    <n v="35942.86"/>
    <n v="2274168.81"/>
    <n v="0"/>
    <n v="1480891.7"/>
    <n v="1936391.82"/>
    <n v="244181.64"/>
    <n v="0"/>
    <n v="0"/>
    <n v="0"/>
    <n v="0"/>
    <n v="0"/>
  </r>
  <r>
    <s v="MURPHY ELEMENTARY - PAYROLL CLEARING - ELEMENTARY"/>
    <n v="4026"/>
    <s v="017"/>
    <m/>
    <s v="33-030-021"/>
    <x v="5"/>
    <x v="297"/>
    <s v="021"/>
    <x v="2185"/>
    <s v="ELEMENTARY SCHOOL DISTRICT ACCOUNTS"/>
    <s v="MURPHY ELEMENTARY"/>
    <x v="2911"/>
    <s v="PAYROLL CLEARING  EL"/>
    <s v="A"/>
    <s v="Y"/>
    <n v="33"/>
    <n v="30"/>
    <n v="21"/>
    <n v="320910"/>
    <n v="0"/>
    <n v="12418.12"/>
    <s v=" "/>
    <s v=" "/>
    <n v="33001021"/>
    <n v="8902.5300000000007"/>
    <n v="61436.72"/>
    <n v="0"/>
    <n v="0"/>
    <n v="64952.31"/>
    <n v="126603.06"/>
    <n v="993869.56"/>
    <n v="0"/>
    <n v="40035.03"/>
    <n v="919719.65"/>
    <n v="9551.11"/>
    <n v="73311.98"/>
    <n v="0"/>
    <n v="2673.07"/>
    <n v="75336.47"/>
    <n v="126603.06"/>
    <n v="932432.84"/>
    <n v="0"/>
    <n v="40035.03"/>
    <n v="854767.34"/>
    <n v="0"/>
    <n v="0"/>
    <n v="0"/>
    <n v="0"/>
    <n v="0"/>
  </r>
  <r>
    <s v="MURPHY ELEMENTARY - SCHOOL INVESTMENTS"/>
    <n v="4026"/>
    <s v="018"/>
    <m/>
    <s v="33-795-021"/>
    <x v="5"/>
    <x v="92"/>
    <s v="021"/>
    <x v="10"/>
    <s v="ELEMENTARY SCHOOL DISTRICT ACCOUNTS"/>
    <s v="MURPHY ELEMENTARY"/>
    <x v="2912"/>
    <s v="SCHOOL INVESTMENTS"/>
    <s v="D"/>
    <s v=" "/>
    <n v="33"/>
    <n v="795"/>
    <n v="21"/>
    <n v="328780"/>
    <n v="0"/>
    <n v="0"/>
    <s v=" "/>
    <s v=" "/>
    <s v="        "/>
    <n v="0"/>
    <n v="0"/>
    <n v="0"/>
    <n v="0"/>
    <n v="0"/>
    <n v="0"/>
    <n v="0"/>
    <n v="0"/>
    <n v="0"/>
    <n v="0"/>
    <n v="0"/>
    <n v="0"/>
    <n v="0"/>
    <n v="0"/>
    <n v="0"/>
    <n v="0"/>
    <n v="0"/>
    <n v="0"/>
    <n v="0"/>
    <n v="0"/>
    <n v="0"/>
    <n v="0"/>
    <n v="0"/>
    <n v="0"/>
    <n v="0"/>
  </r>
  <r>
    <s v="MURPHY ELEMENTARY - SOFT CAPITAL OUTLAY"/>
    <n v="4026"/>
    <s v="008"/>
    <m/>
    <s v="33-625-021"/>
    <x v="5"/>
    <x v="298"/>
    <s v="021"/>
    <x v="10"/>
    <s v="ELEMENTARY SCHOOL DISTRICT ACCOUNTS"/>
    <s v="MURPHY ELEMENTARY"/>
    <x v="2913"/>
    <s v="SOFT CAP OUTLAY"/>
    <s v="A"/>
    <s v="Y"/>
    <n v="33"/>
    <n v="625"/>
    <n v="21"/>
    <n v="327530"/>
    <n v="0"/>
    <n v="0"/>
    <s v=" "/>
    <s v="I"/>
    <n v="33001021"/>
    <n v="0"/>
    <n v="0"/>
    <n v="0"/>
    <n v="0"/>
    <n v="0"/>
    <n v="0"/>
    <n v="0"/>
    <n v="0"/>
    <n v="0"/>
    <n v="0"/>
    <n v="0"/>
    <n v="0"/>
    <n v="0"/>
    <n v="0"/>
    <n v="0"/>
    <n v="0"/>
    <n v="0"/>
    <n v="0"/>
    <n v="0"/>
    <n v="0"/>
    <n v="0"/>
    <n v="0"/>
    <n v="0"/>
    <n v="0"/>
    <n v="0"/>
  </r>
  <r>
    <s v="MURPHY ELEMENTARY - STUDENT ACTIVITIES"/>
    <n v="4026"/>
    <s v="019"/>
    <m/>
    <s v="33-850-021"/>
    <x v="5"/>
    <x v="299"/>
    <s v="021"/>
    <x v="10"/>
    <s v="ELEMENTARY SCHOOL DISTRICT ACCOUNTS"/>
    <s v="MURPHY ELEMENTARY"/>
    <x v="2914"/>
    <s v="STUDENT ACTIVITIES"/>
    <s v="B"/>
    <s v=" "/>
    <n v="33"/>
    <n v="850"/>
    <n v="21"/>
    <n v="328910"/>
    <n v="0"/>
    <n v="0"/>
    <s v=" "/>
    <s v=" "/>
    <n v="33850021"/>
    <n v="0"/>
    <n v="0"/>
    <n v="0"/>
    <n v="0"/>
    <n v="0"/>
    <n v="0.56000000000000005"/>
    <n v="0"/>
    <n v="0"/>
    <n v="0.56000000000000005"/>
    <n v="0"/>
    <n v="0.56000000000000005"/>
    <n v="0"/>
    <n v="0"/>
    <n v="0.56000000000000005"/>
    <n v="0"/>
    <n v="0.56000000000000005"/>
    <n v="0"/>
    <n v="0"/>
    <n v="0.56000000000000005"/>
    <n v="0"/>
    <n v="0"/>
    <n v="0"/>
    <n v="0"/>
    <n v="0"/>
    <n v="0"/>
  </r>
  <r>
    <s v="MURPHY ELEMENTARY - TAN DEBT SERVICE"/>
    <n v="4026"/>
    <s v="006"/>
    <m/>
    <s v="33-745-021"/>
    <x v="5"/>
    <x v="300"/>
    <s v="021"/>
    <x v="10"/>
    <s v="ELEMENTARY SCHOOL DISTRICT ACCOUNTS"/>
    <s v="MURPHY ELEMENTARY"/>
    <x v="2915"/>
    <s v="TAN DEBT SERVICE"/>
    <s v="D"/>
    <s v=" "/>
    <n v="33"/>
    <n v="745"/>
    <n v="21"/>
    <n v="328430"/>
    <n v="0"/>
    <n v="0"/>
    <s v=" "/>
    <s v=" "/>
    <n v="33745021"/>
    <n v="0"/>
    <n v="0"/>
    <n v="0"/>
    <n v="0"/>
    <n v="0"/>
    <n v="0"/>
    <n v="0"/>
    <n v="0"/>
    <n v="0"/>
    <n v="0"/>
    <n v="0"/>
    <n v="0"/>
    <n v="0"/>
    <n v="0"/>
    <n v="0"/>
    <n v="0"/>
    <n v="0"/>
    <n v="0"/>
    <n v="0"/>
    <n v="0"/>
    <n v="0"/>
    <n v="0"/>
    <n v="0"/>
    <n v="0"/>
    <n v="0"/>
  </r>
  <r>
    <s v="MURPHY ELEMENTARY - TAN PROCEEDS"/>
    <n v="4026"/>
    <s v="020"/>
    <m/>
    <s v="33-645-021"/>
    <x v="5"/>
    <x v="301"/>
    <s v="021"/>
    <x v="10"/>
    <s v="ELEMENTARY SCHOOL DISTRICT ACCOUNTS"/>
    <s v="MURPHY ELEMENTARY"/>
    <x v="2916"/>
    <s v="TAN PROCEEDS"/>
    <s v="A"/>
    <s v="Y"/>
    <n v="33"/>
    <n v="645"/>
    <n v="21"/>
    <n v="327710"/>
    <n v="0"/>
    <n v="0"/>
    <s v=" "/>
    <s v=" "/>
    <n v="33745021"/>
    <n v="0"/>
    <n v="0"/>
    <n v="0"/>
    <n v="0"/>
    <n v="0"/>
    <n v="0"/>
    <n v="0"/>
    <n v="0"/>
    <n v="0"/>
    <n v="0"/>
    <n v="0"/>
    <n v="0"/>
    <n v="0"/>
    <n v="0"/>
    <n v="0"/>
    <n v="0"/>
    <n v="0"/>
    <n v="0"/>
    <n v="0"/>
    <n v="0"/>
    <n v="0"/>
    <n v="0"/>
    <n v="0"/>
    <n v="0"/>
    <n v="0"/>
  </r>
  <r>
    <s v="MURPHY ELEMENTARY - WARRANT CLEARING OTHER"/>
    <n v="4026"/>
    <s v="021"/>
    <m/>
    <s v="33-035-021"/>
    <x v="5"/>
    <x v="21"/>
    <s v="021"/>
    <x v="10"/>
    <s v="ELEMENTARY SCHOOL DISTRICT ACCOUNTS"/>
    <s v="MURPHY ELEMENTARY"/>
    <x v="2917"/>
    <s v="WARRANT CLEAR OTHER"/>
    <s v="B"/>
    <s v=" "/>
    <n v="33"/>
    <n v="35"/>
    <n v="21"/>
    <n v="320925"/>
    <n v="0"/>
    <n v="0"/>
    <s v=" "/>
    <s v=" "/>
    <n v="33001021"/>
    <n v="0"/>
    <n v="0"/>
    <n v="0"/>
    <n v="0"/>
    <n v="0"/>
    <n v="0"/>
    <n v="679.6"/>
    <n v="0"/>
    <n v="0"/>
    <n v="679.6"/>
    <n v="0"/>
    <n v="0"/>
    <n v="0"/>
    <n v="0"/>
    <n v="0"/>
    <n v="0"/>
    <n v="679.6"/>
    <n v="0"/>
    <n v="0"/>
    <n v="679.6"/>
    <n v="0"/>
    <n v="0"/>
    <n v="0"/>
    <n v="0"/>
    <n v="0"/>
  </r>
  <r>
    <s v="NADABURG ELEMENTARY - ADJACENT WAYS"/>
    <n v="4054"/>
    <s v="002"/>
    <m/>
    <s v="33-620-081"/>
    <x v="5"/>
    <x v="285"/>
    <s v="081"/>
    <x v="2186"/>
    <s v="ELEMENTARY SCHOOL DISTRICT ACCOUNTS"/>
    <s v="NADABURG ELEMENTARY"/>
    <x v="2918"/>
    <s v="ADJACENT WAYS"/>
    <s v="A"/>
    <s v="Y"/>
    <n v="33"/>
    <n v="620"/>
    <n v="81"/>
    <n v="327510"/>
    <n v="0"/>
    <n v="74534"/>
    <s v=" "/>
    <s v=" "/>
    <n v="33620081"/>
    <n v="74534"/>
    <n v="0"/>
    <n v="0"/>
    <n v="0"/>
    <n v="0"/>
    <n v="73961.53"/>
    <n v="0"/>
    <n v="0"/>
    <n v="134.22999999999999"/>
    <n v="706.7"/>
    <n v="74420.22"/>
    <n v="0"/>
    <n v="0"/>
    <n v="0"/>
    <n v="113.78"/>
    <n v="73961.53"/>
    <n v="0"/>
    <n v="0"/>
    <n v="134.22999999999999"/>
    <n v="706.7"/>
    <n v="0"/>
    <n v="0"/>
    <n v="0"/>
    <n v="0"/>
    <n v="0"/>
  </r>
  <r>
    <s v="NADABURG ELEMENTARY - BOND BUILDING"/>
    <n v="4054"/>
    <s v="003"/>
    <m/>
    <s v="33-630-081"/>
    <x v="5"/>
    <x v="286"/>
    <s v="081"/>
    <x v="10"/>
    <s v="ELEMENTARY SCHOOL DISTRICT ACCOUNTS"/>
    <s v="NADABURG ELEMENTARY"/>
    <x v="2919"/>
    <s v="BOND BUILDING"/>
    <s v="D"/>
    <s v=" "/>
    <n v="33"/>
    <n v="630"/>
    <n v="81"/>
    <n v="327610"/>
    <n v="0"/>
    <n v="0"/>
    <s v=" "/>
    <s v=" "/>
    <n v="33700081"/>
    <n v="0"/>
    <n v="0"/>
    <n v="0"/>
    <n v="0"/>
    <n v="0"/>
    <n v="0"/>
    <n v="0"/>
    <n v="0"/>
    <n v="0"/>
    <n v="0"/>
    <n v="0"/>
    <n v="0"/>
    <n v="0"/>
    <n v="0"/>
    <n v="0"/>
    <n v="0"/>
    <n v="0"/>
    <n v="0"/>
    <n v="0"/>
    <n v="0"/>
    <n v="0"/>
    <n v="0"/>
    <n v="0"/>
    <n v="0"/>
    <n v="0"/>
  </r>
  <r>
    <s v="NADABURG ELEMENTARY - BUILD AMERICA/QUALIFIED SCHOOL CON BONDS"/>
    <n v="4054"/>
    <s v="010"/>
    <m/>
    <s v="33-637-081"/>
    <x v="5"/>
    <x v="287"/>
    <s v="081"/>
    <x v="10"/>
    <s v="ELEMENTARY SCHOOL DISTRICT ACCOUNTS"/>
    <s v="NADABURG ELEMENTARY"/>
    <x v="2920"/>
    <s v="BUILD AMER BONDS"/>
    <s v="D"/>
    <s v=" "/>
    <n v="33"/>
    <n v="637"/>
    <n v="81"/>
    <n v="327630"/>
    <n v="0"/>
    <n v="0"/>
    <s v="Y"/>
    <s v=" "/>
    <n v="33637081"/>
    <n v="0"/>
    <n v="0"/>
    <n v="0"/>
    <n v="0"/>
    <n v="0"/>
    <n v="0"/>
    <n v="0"/>
    <n v="0"/>
    <n v="0"/>
    <n v="0"/>
    <n v="0"/>
    <n v="0"/>
    <n v="0"/>
    <n v="0"/>
    <n v="0"/>
    <n v="0"/>
    <n v="0"/>
    <n v="0"/>
    <n v="0"/>
    <n v="0"/>
    <n v="0"/>
    <n v="0"/>
    <n v="0"/>
    <n v="0"/>
    <n v="0"/>
  </r>
  <r>
    <s v="NADABURG ELEMENTARY - BUILDING RENEWAL"/>
    <n v="4054"/>
    <s v="004"/>
    <m/>
    <s v="33-690-081"/>
    <x v="5"/>
    <x v="288"/>
    <s v="081"/>
    <x v="2187"/>
    <s v="ELEMENTARY SCHOOL DISTRICT ACCOUNTS"/>
    <s v="NADABURG ELEMENTARY"/>
    <x v="2921"/>
    <s v="BUILDING RENEWA"/>
    <s v="B"/>
    <s v=" "/>
    <n v="33"/>
    <n v="690"/>
    <n v="81"/>
    <n v="327750"/>
    <n v="0"/>
    <n v="-135.41999999999999"/>
    <s v="Y"/>
    <s v=" "/>
    <n v="33690081"/>
    <n v="-135.41999999999999"/>
    <n v="0"/>
    <n v="0"/>
    <n v="0"/>
    <n v="0"/>
    <n v="-90881.56"/>
    <n v="0"/>
    <n v="90727.54"/>
    <n v="90869.27"/>
    <n v="90887.87"/>
    <n v="-135.18"/>
    <n v="0"/>
    <n v="0"/>
    <n v="0.24"/>
    <n v="0"/>
    <n v="-90881.56"/>
    <n v="0"/>
    <n v="90727.54"/>
    <n v="90869.27"/>
    <n v="90887.87"/>
    <n v="0"/>
    <n v="0"/>
    <n v="0"/>
    <n v="0"/>
    <n v="0"/>
  </r>
  <r>
    <s v="NADABURG ELEMENTARY - CAPITAL OUTLAY"/>
    <n v="4054"/>
    <s v="005"/>
    <m/>
    <s v="33-610-081"/>
    <x v="5"/>
    <x v="289"/>
    <s v="081"/>
    <x v="2188"/>
    <s v="ELEMENTARY SCHOOL DISTRICT ACCOUNTS"/>
    <s v="NADABURG ELEMENTARY"/>
    <x v="2922"/>
    <s v="CAPITAL OUTLAY"/>
    <s v="A"/>
    <s v="Y"/>
    <n v="33"/>
    <n v="610"/>
    <n v="81"/>
    <n v="327410"/>
    <n v="0"/>
    <n v="585762.82999999996"/>
    <s v=" "/>
    <s v=" "/>
    <n v="33610081"/>
    <n v="541884.53"/>
    <n v="0"/>
    <n v="0"/>
    <n v="52.88"/>
    <n v="43931.18"/>
    <n v="245558.93"/>
    <n v="0"/>
    <n v="18.739999999999998"/>
    <n v="141098.44"/>
    <n v="481283.6"/>
    <n v="508889.36"/>
    <n v="0"/>
    <n v="0"/>
    <n v="2950.64"/>
    <n v="35945.81"/>
    <n v="245558.93"/>
    <n v="0"/>
    <n v="18.739999999999998"/>
    <n v="141045.56"/>
    <n v="437352.42"/>
    <n v="0"/>
    <n v="0"/>
    <n v="0"/>
    <n v="0"/>
    <n v="0"/>
  </r>
  <r>
    <s v="NADABURG ELEMENTARY - CLASSROOM SITE FUND"/>
    <n v="4054"/>
    <s v="011"/>
    <m/>
    <s v="33-010-081"/>
    <x v="5"/>
    <x v="290"/>
    <s v="081"/>
    <x v="2189"/>
    <s v="ELEMENTARY SCHOOL DISTRICT ACCOUNTS"/>
    <s v="NADABURG ELEMENTARY"/>
    <x v="2923"/>
    <s v="CLASSROOM SITE FUND"/>
    <s v="B"/>
    <s v="Y"/>
    <n v="33"/>
    <n v="10"/>
    <n v="81"/>
    <n v="320310"/>
    <n v="0"/>
    <n v="157495.32999999999"/>
    <s v=" "/>
    <s v=" "/>
    <n v="33010081"/>
    <n v="170051.87"/>
    <n v="0"/>
    <n v="0"/>
    <n v="12556.54"/>
    <n v="0"/>
    <n v="154807.85999999999"/>
    <n v="0"/>
    <n v="175602.8"/>
    <n v="198770.78"/>
    <n v="25855.45"/>
    <n v="160212.5"/>
    <n v="0"/>
    <n v="21950.35"/>
    <n v="12336.71"/>
    <n v="225.73"/>
    <n v="154807.85999999999"/>
    <n v="0"/>
    <n v="175602.8"/>
    <n v="186214.24"/>
    <n v="25855.45"/>
    <n v="0"/>
    <n v="0"/>
    <n v="0"/>
    <n v="0"/>
    <n v="0"/>
  </r>
  <r>
    <s v="NADABURG ELEMENTARY - CREDIT LINE BORROWING"/>
    <n v="4054"/>
    <s v="012"/>
    <m/>
    <s v="33-750-081"/>
    <x v="5"/>
    <x v="192"/>
    <s v="081"/>
    <x v="10"/>
    <s v="ELEMENTARY SCHOOL DISTRICT ACCOUNTS"/>
    <s v="NADABURG ELEMENTARY"/>
    <x v="2924"/>
    <s v="CREDIT LINE BORROW"/>
    <s v="A"/>
    <s v="Y"/>
    <n v="33"/>
    <n v="750"/>
    <n v="81"/>
    <n v="328450"/>
    <n v="0"/>
    <n v="0"/>
    <s v=" "/>
    <s v=" "/>
    <n v="33001081"/>
    <n v="0"/>
    <n v="0"/>
    <n v="0"/>
    <n v="0"/>
    <n v="0"/>
    <n v="0"/>
    <n v="0"/>
    <n v="0"/>
    <n v="0"/>
    <n v="0"/>
    <n v="0"/>
    <n v="0"/>
    <n v="0"/>
    <n v="0"/>
    <n v="0"/>
    <n v="0"/>
    <n v="0"/>
    <n v="0"/>
    <n v="0"/>
    <n v="0"/>
    <n v="0"/>
    <n v="0"/>
    <n v="0"/>
    <n v="0"/>
    <n v="0"/>
  </r>
  <r>
    <s v="NADABURG ELEMENTARY - CURRENT DEBT SERVICE"/>
    <n v="4054"/>
    <s v="013"/>
    <m/>
    <s v="33-700-081"/>
    <x v="5"/>
    <x v="291"/>
    <s v="081"/>
    <x v="2190"/>
    <s v="ELEMENTARY SCHOOL DISTRICT ACCOUNTS"/>
    <s v="NADABURG ELEMENTARY"/>
    <x v="2925"/>
    <s v="CURRENT DEBT SERVICE"/>
    <s v="D"/>
    <s v=" "/>
    <n v="33"/>
    <n v="700"/>
    <n v="81"/>
    <n v="327810"/>
    <n v="0"/>
    <n v="139629.26999999999"/>
    <s v=" "/>
    <s v=" "/>
    <n v="33700081"/>
    <n v="128962.35"/>
    <n v="0"/>
    <n v="0"/>
    <n v="2.9"/>
    <n v="10669.82"/>
    <n v="190440.8"/>
    <n v="192106.27"/>
    <n v="0"/>
    <n v="49.42"/>
    <n v="141344.16"/>
    <n v="119832.34"/>
    <n v="0"/>
    <n v="0"/>
    <n v="0"/>
    <n v="9130.01"/>
    <n v="190440.8"/>
    <n v="192106.27"/>
    <n v="0"/>
    <n v="46.52"/>
    <n v="130674.34"/>
    <n v="0"/>
    <n v="0"/>
    <n v="0"/>
    <n v="0"/>
    <n v="0"/>
  </r>
  <r>
    <s v="NADABURG ELEMENTARY - DEFCNCYS CORRECTION"/>
    <n v="4054"/>
    <s v="009"/>
    <m/>
    <s v="33-685-081"/>
    <x v="5"/>
    <x v="110"/>
    <s v="081"/>
    <x v="10"/>
    <s v="ELEMENTARY SCHOOL DISTRICT ACCOUNTS"/>
    <s v="NADABURG ELEMENTARY"/>
    <x v="2926"/>
    <s v="DEFCNCYS CORREC"/>
    <s v="B"/>
    <s v=" "/>
    <n v="33"/>
    <n v="685"/>
    <n v="81"/>
    <n v="327730"/>
    <n v="0"/>
    <n v="0"/>
    <s v="Y"/>
    <s v=" "/>
    <n v="33685081"/>
    <n v="0"/>
    <n v="0"/>
    <n v="0"/>
    <n v="0"/>
    <n v="0"/>
    <n v="0"/>
    <n v="0"/>
    <n v="0"/>
    <n v="0"/>
    <n v="0"/>
    <n v="0"/>
    <n v="0"/>
    <n v="0"/>
    <n v="0"/>
    <n v="0"/>
    <n v="0"/>
    <n v="0"/>
    <n v="0"/>
    <n v="0"/>
    <n v="0"/>
    <n v="0"/>
    <n v="0"/>
    <n v="0"/>
    <n v="0"/>
    <n v="0"/>
  </r>
  <r>
    <s v="NADABURG ELEMENTARY - ELEM EXPENSE CLEARING"/>
    <n v="4054"/>
    <s v="014"/>
    <m/>
    <s v="33-040-081"/>
    <x v="5"/>
    <x v="292"/>
    <s v="081"/>
    <x v="2191"/>
    <s v="ELEMENTARY SCHOOL DISTRICT ACCOUNTS"/>
    <s v="NADABURG ELEMENTARY"/>
    <x v="2927"/>
    <s v="EL EXP CLEARING"/>
    <s v="A"/>
    <s v="Y"/>
    <n v="33"/>
    <n v="40"/>
    <n v="81"/>
    <n v="320930"/>
    <n v="0"/>
    <n v="419674.08"/>
    <s v=" "/>
    <s v=" "/>
    <n v="33001081"/>
    <n v="222120.12"/>
    <n v="526961.63"/>
    <n v="0"/>
    <n v="0"/>
    <n v="724515.59"/>
    <n v="303202.7"/>
    <n v="8275246.6600000001"/>
    <n v="0"/>
    <n v="96775.8"/>
    <n v="8488493.8399999999"/>
    <n v="493174.59"/>
    <n v="1038331.38"/>
    <n v="0"/>
    <n v="82404.13"/>
    <n v="849681.04"/>
    <n v="303202.7"/>
    <n v="7748285.0300000003"/>
    <n v="0"/>
    <n v="96775.8"/>
    <n v="7763978.25"/>
    <n v="0"/>
    <n v="0"/>
    <n v="0"/>
    <n v="0"/>
    <n v="0"/>
  </r>
  <r>
    <s v="NADABURG ELEMENTARY - FED. &amp; STATE GRANTS"/>
    <n v="4054"/>
    <s v="015"/>
    <m/>
    <s v="33-200-081"/>
    <x v="5"/>
    <x v="293"/>
    <s v="081"/>
    <x v="2192"/>
    <s v="ELEMENTARY SCHOOL DISTRICT ACCOUNTS"/>
    <s v="NADABURG ELEMENTARY"/>
    <x v="2928"/>
    <s v="FED. &amp; STATE GRANTS"/>
    <s v="B"/>
    <s v=" "/>
    <n v="33"/>
    <n v="200"/>
    <n v="81"/>
    <n v="322010"/>
    <n v="0"/>
    <n v="-115871.29"/>
    <s v=" "/>
    <s v=" "/>
    <n v="33200081"/>
    <n v="-103554.3"/>
    <n v="0"/>
    <n v="54586.67"/>
    <n v="66903.66"/>
    <n v="0"/>
    <n v="33636.33"/>
    <n v="0"/>
    <n v="943716.41"/>
    <n v="1404603.55"/>
    <n v="311379.52"/>
    <n v="-99638.38"/>
    <n v="0"/>
    <n v="83237.34"/>
    <n v="105264.27"/>
    <n v="18111.009999999998"/>
    <n v="33636.33"/>
    <n v="0"/>
    <n v="889129.74"/>
    <n v="1337699.8899999999"/>
    <n v="311379.52"/>
    <n v="0"/>
    <n v="0"/>
    <n v="0"/>
    <n v="0"/>
    <n v="0"/>
  </r>
  <r>
    <s v="NADABURG ELEMENTARY - MAINTENANCE AND OPERATIONS ELEMENTARY"/>
    <n v="4054"/>
    <s v="001"/>
    <m/>
    <s v="33-001-081"/>
    <x v="5"/>
    <x v="294"/>
    <s v="081"/>
    <x v="2193"/>
    <s v="ELEMENTARY SCHOOL DISTRICT ACCOUNTS"/>
    <s v="NADABURG ELEMENTARY"/>
    <x v="2929"/>
    <s v="MAINTNCE/OPRTNS ELEM"/>
    <s v="A"/>
    <s v="Y"/>
    <n v="33"/>
    <n v="1"/>
    <n v="81"/>
    <n v="320110"/>
    <n v="0"/>
    <n v="-343851.28"/>
    <s v=" "/>
    <s v=" "/>
    <n v="33001081"/>
    <n v="-75401.37"/>
    <n v="0"/>
    <n v="238367.49"/>
    <n v="612202.43999999994"/>
    <n v="105385.04"/>
    <n v="711380.56"/>
    <n v="0"/>
    <n v="3657058.64"/>
    <n v="6722690.6600000001"/>
    <n v="2010400.18"/>
    <n v="145336.31"/>
    <n v="0"/>
    <n v="267949.43"/>
    <n v="647652.74"/>
    <n v="158965.63"/>
    <n v="711380.56"/>
    <n v="0"/>
    <n v="3418691.15"/>
    <n v="6110488.2199999997"/>
    <n v="1905015.14"/>
    <n v="0"/>
    <n v="0"/>
    <n v="0"/>
    <n v="0"/>
    <n v="0"/>
  </r>
  <r>
    <s v="NADABURG ELEMENTARY - NEW SCHOOL FACILITY"/>
    <n v="4054"/>
    <s v="007"/>
    <m/>
    <s v="33-695-081"/>
    <x v="5"/>
    <x v="295"/>
    <s v="081"/>
    <x v="10"/>
    <s v="ELEMENTARY SCHOOL DISTRICT ACCOUNTS"/>
    <s v="NADABURG ELEMENTARY"/>
    <x v="2930"/>
    <s v="NEW SCHL FACILI"/>
    <s v="B"/>
    <s v=" "/>
    <n v="33"/>
    <n v="695"/>
    <n v="81"/>
    <n v="327770"/>
    <n v="0"/>
    <n v="0"/>
    <s v="Y"/>
    <s v=" "/>
    <n v="33695081"/>
    <n v="0"/>
    <n v="0"/>
    <n v="0"/>
    <n v="0"/>
    <n v="0"/>
    <n v="0.04"/>
    <n v="0"/>
    <n v="0"/>
    <n v="0.04"/>
    <n v="0"/>
    <n v="0"/>
    <n v="0"/>
    <n v="0"/>
    <n v="0"/>
    <n v="0"/>
    <n v="0.04"/>
    <n v="0"/>
    <n v="0"/>
    <n v="0.04"/>
    <n v="0"/>
    <n v="0"/>
    <n v="0"/>
    <n v="0"/>
    <n v="0"/>
    <n v="0"/>
  </r>
  <r>
    <s v="NADABURG ELEMENTARY - OTHER MONIES"/>
    <n v="4054"/>
    <s v="016"/>
    <m/>
    <s v="33-002-081"/>
    <x v="5"/>
    <x v="296"/>
    <s v="081"/>
    <x v="2194"/>
    <s v="ELEMENTARY SCHOOL DISTRICT ACCOUNTS"/>
    <s v="NADABURG ELEMENTARY"/>
    <x v="2931"/>
    <s v="OTHER MONIES"/>
    <s v="B"/>
    <s v=" "/>
    <n v="33"/>
    <n v="2"/>
    <n v="81"/>
    <n v="320210"/>
    <n v="0"/>
    <n v="609997.77"/>
    <s v=" "/>
    <s v=" "/>
    <n v="33002081"/>
    <n v="611653.94999999995"/>
    <n v="0"/>
    <n v="54061.57"/>
    <n v="55802.57"/>
    <n v="84.82"/>
    <n v="874144.7"/>
    <n v="0"/>
    <n v="809492.91"/>
    <n v="1194329.79"/>
    <n v="120689.95"/>
    <n v="651032.31999999995"/>
    <n v="0"/>
    <n v="73109.279999999999"/>
    <n v="122968.66"/>
    <n v="10481.01"/>
    <n v="874144.7"/>
    <n v="0"/>
    <n v="755431.34"/>
    <n v="1138527.22"/>
    <n v="120605.13"/>
    <n v="0"/>
    <n v="0"/>
    <n v="0"/>
    <n v="0"/>
    <n v="0"/>
  </r>
  <r>
    <s v="NADABURG ELEMENTARY - PAYROLL CLEARING - ELEMENTARY"/>
    <n v="4054"/>
    <s v="017"/>
    <m/>
    <s v="33-030-081"/>
    <x v="5"/>
    <x v="297"/>
    <s v="081"/>
    <x v="2195"/>
    <s v="ELEMENTARY SCHOOL DISTRICT ACCOUNTS"/>
    <s v="NADABURG ELEMENTARY"/>
    <x v="2932"/>
    <s v="PAYROLL CLEARING  EL"/>
    <s v="A"/>
    <s v="Y"/>
    <n v="33"/>
    <n v="30"/>
    <n v="81"/>
    <n v="320910"/>
    <n v="0"/>
    <n v="-94570.45"/>
    <s v=" "/>
    <s v=" "/>
    <n v="33001081"/>
    <n v="-104662.27"/>
    <n v="13383.89"/>
    <n v="0"/>
    <n v="0"/>
    <n v="23475.71"/>
    <n v="5470.29"/>
    <n v="419212.2"/>
    <n v="0"/>
    <n v="123406.68"/>
    <n v="442578.14"/>
    <n v="-90659.58"/>
    <n v="43759.46"/>
    <n v="0"/>
    <n v="0"/>
    <n v="29756.77"/>
    <n v="5470.29"/>
    <n v="405828.31"/>
    <n v="0"/>
    <n v="123406.68"/>
    <n v="419102.43"/>
    <n v="0"/>
    <n v="0"/>
    <n v="0"/>
    <n v="0"/>
    <n v="0"/>
  </r>
  <r>
    <s v="NADABURG ELEMENTARY - SCHOOL INVESTMENTS"/>
    <n v="4054"/>
    <s v="018"/>
    <m/>
    <s v="33-795-081"/>
    <x v="5"/>
    <x v="92"/>
    <s v="081"/>
    <x v="10"/>
    <s v="ELEMENTARY SCHOOL DISTRICT ACCOUNTS"/>
    <s v="NADABURG ELEMENTARY"/>
    <x v="2933"/>
    <s v="SCHOOL INVESTMENTS"/>
    <s v="D"/>
    <s v=" "/>
    <n v="33"/>
    <n v="795"/>
    <n v="81"/>
    <n v="328780"/>
    <n v="0"/>
    <n v="0"/>
    <s v=" "/>
    <s v=" "/>
    <s v="        "/>
    <n v="0"/>
    <n v="0"/>
    <n v="0"/>
    <n v="0"/>
    <n v="0"/>
    <n v="0"/>
    <n v="0"/>
    <n v="0"/>
    <n v="0"/>
    <n v="0"/>
    <n v="0"/>
    <n v="0"/>
    <n v="0"/>
    <n v="0"/>
    <n v="0"/>
    <n v="0"/>
    <n v="0"/>
    <n v="0"/>
    <n v="0"/>
    <n v="0"/>
    <n v="0"/>
    <n v="0"/>
    <n v="0"/>
    <n v="0"/>
    <n v="0"/>
  </r>
  <r>
    <s v="NADABURG ELEMENTARY - SOFT CAPITAL OUTLAY"/>
    <n v="4054"/>
    <s v="008"/>
    <m/>
    <s v="33-625-081"/>
    <x v="5"/>
    <x v="298"/>
    <s v="081"/>
    <x v="10"/>
    <s v="ELEMENTARY SCHOOL DISTRICT ACCOUNTS"/>
    <s v="NADABURG ELEMENTARY"/>
    <x v="2934"/>
    <s v="SOFT CAP OUTLAY"/>
    <s v="A"/>
    <s v="Y"/>
    <n v="33"/>
    <n v="625"/>
    <n v="81"/>
    <n v="327530"/>
    <n v="0"/>
    <n v="0"/>
    <s v=" "/>
    <s v="I"/>
    <n v="33001081"/>
    <n v="0"/>
    <n v="0"/>
    <n v="0"/>
    <n v="0"/>
    <n v="0"/>
    <n v="0"/>
    <n v="0"/>
    <n v="0"/>
    <n v="0"/>
    <n v="0"/>
    <n v="0"/>
    <n v="0"/>
    <n v="0"/>
    <n v="0"/>
    <n v="0"/>
    <n v="0"/>
    <n v="0"/>
    <n v="0"/>
    <n v="0"/>
    <n v="0"/>
    <n v="0"/>
    <n v="0"/>
    <n v="0"/>
    <n v="0"/>
    <n v="0"/>
  </r>
  <r>
    <s v="NADABURG ELEMENTARY - STUDENT ACTIVITIES"/>
    <n v="4054"/>
    <s v="019"/>
    <m/>
    <s v="33-850-081"/>
    <x v="5"/>
    <x v="299"/>
    <s v="081"/>
    <x v="2196"/>
    <s v="ELEMENTARY SCHOOL DISTRICT ACCOUNTS"/>
    <s v="NADABURG ELEMENTARY"/>
    <x v="2935"/>
    <s v="STUDENT ACTIVITIES"/>
    <s v="B"/>
    <s v=" "/>
    <n v="33"/>
    <n v="850"/>
    <n v="81"/>
    <n v="328910"/>
    <n v="0"/>
    <n v="3797.78"/>
    <s v=" "/>
    <s v=" "/>
    <n v="33850081"/>
    <n v="4344.51"/>
    <n v="0"/>
    <n v="65.599999999999994"/>
    <n v="612.33000000000004"/>
    <n v="0"/>
    <n v="4717.0600000000004"/>
    <n v="0"/>
    <n v="6137.14"/>
    <n v="7079.25"/>
    <n v="22.83"/>
    <n v="5684.17"/>
    <n v="0"/>
    <n v="15"/>
    <n v="1361.73"/>
    <n v="7.07"/>
    <n v="4717.0600000000004"/>
    <n v="0"/>
    <n v="6071.54"/>
    <n v="6466.92"/>
    <n v="22.83"/>
    <n v="0"/>
    <n v="0"/>
    <n v="0"/>
    <n v="0"/>
    <n v="0"/>
  </r>
  <r>
    <s v="NADABURG ELEMENTARY - TAN DEBT SERVICE"/>
    <n v="4054"/>
    <s v="006"/>
    <m/>
    <s v="33-745-081"/>
    <x v="5"/>
    <x v="300"/>
    <s v="081"/>
    <x v="10"/>
    <s v="ELEMENTARY SCHOOL DISTRICT ACCOUNTS"/>
    <s v="NADABURG ELEMENTARY"/>
    <x v="2936"/>
    <s v="TAN DEBT SERVICE"/>
    <s v="D"/>
    <s v=" "/>
    <n v="33"/>
    <n v="745"/>
    <n v="81"/>
    <n v="328430"/>
    <n v="0"/>
    <n v="0"/>
    <s v=" "/>
    <s v=" "/>
    <n v="33745081"/>
    <n v="0"/>
    <n v="0"/>
    <n v="0"/>
    <n v="0"/>
    <n v="0"/>
    <n v="0"/>
    <n v="0"/>
    <n v="0"/>
    <n v="0"/>
    <n v="0"/>
    <n v="0"/>
    <n v="0"/>
    <n v="0"/>
    <n v="0"/>
    <n v="0"/>
    <n v="0"/>
    <n v="0"/>
    <n v="0"/>
    <n v="0"/>
    <n v="0"/>
    <n v="0"/>
    <n v="0"/>
    <n v="0"/>
    <n v="0"/>
    <n v="0"/>
  </r>
  <r>
    <s v="NADABURG ELEMENTARY - TAN PROCEEDS"/>
    <n v="4054"/>
    <s v="020"/>
    <m/>
    <s v="33-645-081"/>
    <x v="5"/>
    <x v="301"/>
    <s v="081"/>
    <x v="10"/>
    <s v="ELEMENTARY SCHOOL DISTRICT ACCOUNTS"/>
    <s v="NADABURG ELEMENTARY"/>
    <x v="2937"/>
    <s v="TAN PROCEEDS"/>
    <s v="A"/>
    <s v="Y"/>
    <n v="33"/>
    <n v="645"/>
    <n v="81"/>
    <n v="327710"/>
    <n v="0"/>
    <n v="0"/>
    <s v=" "/>
    <s v=" "/>
    <n v="33745081"/>
    <n v="0"/>
    <n v="0"/>
    <n v="0"/>
    <n v="0"/>
    <n v="0"/>
    <n v="0"/>
    <n v="0"/>
    <n v="0"/>
    <n v="0"/>
    <n v="0"/>
    <n v="0"/>
    <n v="0"/>
    <n v="0"/>
    <n v="0"/>
    <n v="0"/>
    <n v="0"/>
    <n v="0"/>
    <n v="0"/>
    <n v="0"/>
    <n v="0"/>
    <n v="0"/>
    <n v="0"/>
    <n v="0"/>
    <n v="0"/>
    <n v="0"/>
  </r>
  <r>
    <s v="NADABURG ELEMENTARY - WARRANT CLEARING OTHER"/>
    <n v="4054"/>
    <s v="021"/>
    <m/>
    <s v="33-035-081"/>
    <x v="5"/>
    <x v="21"/>
    <s v="081"/>
    <x v="2197"/>
    <s v="ELEMENTARY SCHOOL DISTRICT ACCOUNTS"/>
    <s v="NADABURG ELEMENTARY"/>
    <x v="2938"/>
    <s v="WARRANT CLEAR OTHER"/>
    <s v="B"/>
    <s v=" "/>
    <n v="33"/>
    <n v="35"/>
    <n v="81"/>
    <n v="320925"/>
    <n v="0"/>
    <n v="0.09"/>
    <s v=" "/>
    <s v=" "/>
    <n v="33001081"/>
    <n v="0.09"/>
    <n v="0"/>
    <n v="0"/>
    <n v="0"/>
    <n v="0"/>
    <n v="0.09"/>
    <n v="0"/>
    <n v="0"/>
    <n v="0"/>
    <n v="0"/>
    <n v="0.09"/>
    <n v="0"/>
    <n v="0"/>
    <n v="0"/>
    <n v="0"/>
    <n v="0.09"/>
    <n v="0"/>
    <n v="0"/>
    <n v="0"/>
    <n v="0"/>
    <n v="0"/>
    <n v="0"/>
    <n v="0"/>
    <n v="0"/>
    <n v="0"/>
  </r>
  <r>
    <s v="OSBORN ELEMENTARY - ADJACENT WAYS"/>
    <n v="4027"/>
    <s v="002"/>
    <m/>
    <s v="33-620-008"/>
    <x v="5"/>
    <x v="285"/>
    <s v="008"/>
    <x v="1022"/>
    <s v="ELEMENTARY SCHOOL DISTRICT ACCOUNTS"/>
    <s v="OSBORN ELEMENTARY"/>
    <x v="2939"/>
    <s v="ADJACENT WAYS"/>
    <s v="A"/>
    <s v="Y"/>
    <n v="33"/>
    <n v="620"/>
    <n v="8"/>
    <n v="327510"/>
    <n v="0"/>
    <n v="0.17"/>
    <s v=" "/>
    <s v=" "/>
    <n v="33620008"/>
    <n v="0.17"/>
    <n v="0"/>
    <n v="0"/>
    <n v="0"/>
    <n v="0"/>
    <n v="123.57"/>
    <n v="0"/>
    <n v="0"/>
    <n v="124.38"/>
    <n v="0.98"/>
    <n v="124.22"/>
    <n v="0"/>
    <n v="0"/>
    <n v="124.22"/>
    <n v="0.17"/>
    <n v="123.57"/>
    <n v="0"/>
    <n v="0"/>
    <n v="124.38"/>
    <n v="0.98"/>
    <n v="0"/>
    <n v="0"/>
    <n v="0"/>
    <n v="0"/>
    <n v="0"/>
  </r>
  <r>
    <s v="OSBORN ELEMENTARY - BOND BUILDING"/>
    <n v="4027"/>
    <s v="003"/>
    <m/>
    <s v="33-630-008"/>
    <x v="5"/>
    <x v="286"/>
    <s v="008"/>
    <x v="10"/>
    <s v="ELEMENTARY SCHOOL DISTRICT ACCOUNTS"/>
    <s v="OSBORN ELEMENTARY"/>
    <x v="2940"/>
    <s v="BOND BUILDING"/>
    <s v="D"/>
    <s v=" "/>
    <n v="33"/>
    <n v="630"/>
    <n v="8"/>
    <n v="327610"/>
    <n v="0"/>
    <n v="0"/>
    <s v=" "/>
    <s v=" "/>
    <n v="33700008"/>
    <n v="0"/>
    <n v="0"/>
    <n v="0"/>
    <n v="0"/>
    <n v="0"/>
    <n v="0"/>
    <n v="0"/>
    <n v="0"/>
    <n v="0"/>
    <n v="0"/>
    <n v="0"/>
    <n v="0"/>
    <n v="0"/>
    <n v="0"/>
    <n v="0"/>
    <n v="0"/>
    <n v="0"/>
    <n v="0"/>
    <n v="0"/>
    <n v="0"/>
    <n v="0"/>
    <n v="0"/>
    <n v="0"/>
    <n v="0"/>
    <n v="0"/>
  </r>
  <r>
    <s v="OSBORN ELEMENTARY - BUILD AMERICA/QUALIFIED SCHOOL CON BONDS"/>
    <n v="4027"/>
    <s v="010"/>
    <m/>
    <s v="33-637-008"/>
    <x v="5"/>
    <x v="287"/>
    <s v="008"/>
    <x v="10"/>
    <s v="ELEMENTARY SCHOOL DISTRICT ACCOUNTS"/>
    <s v="OSBORN ELEMENTARY"/>
    <x v="2941"/>
    <s v="BUILD AMER BONDS"/>
    <s v="D"/>
    <s v=" "/>
    <n v="33"/>
    <n v="637"/>
    <n v="8"/>
    <n v="327630"/>
    <n v="0"/>
    <n v="0"/>
    <s v="Y"/>
    <s v=" "/>
    <n v="33637008"/>
    <n v="0"/>
    <n v="0"/>
    <n v="0"/>
    <n v="0"/>
    <n v="0"/>
    <n v="0"/>
    <n v="0"/>
    <n v="0"/>
    <n v="0"/>
    <n v="0"/>
    <n v="0"/>
    <n v="0"/>
    <n v="0"/>
    <n v="0"/>
    <n v="0"/>
    <n v="0"/>
    <n v="0"/>
    <n v="0"/>
    <n v="0"/>
    <n v="0"/>
    <n v="0"/>
    <n v="0"/>
    <n v="0"/>
    <n v="0"/>
    <n v="0"/>
  </r>
  <r>
    <s v="OSBORN ELEMENTARY - BUILDING RENEWAL"/>
    <n v="4027"/>
    <s v="004"/>
    <m/>
    <s v="33-690-008"/>
    <x v="5"/>
    <x v="288"/>
    <s v="008"/>
    <x v="10"/>
    <s v="ELEMENTARY SCHOOL DISTRICT ACCOUNTS"/>
    <s v="OSBORN ELEMENTARY"/>
    <x v="2942"/>
    <s v="BUILDING RENEWA"/>
    <s v="B"/>
    <s v=" "/>
    <n v="33"/>
    <n v="690"/>
    <n v="8"/>
    <n v="327750"/>
    <n v="0"/>
    <n v="0"/>
    <s v="Y"/>
    <s v=" "/>
    <n v="33690008"/>
    <n v="0"/>
    <n v="0"/>
    <n v="0"/>
    <n v="0"/>
    <n v="0"/>
    <n v="0"/>
    <n v="0"/>
    <n v="0"/>
    <n v="0"/>
    <n v="0"/>
    <n v="0"/>
    <n v="0"/>
    <n v="0"/>
    <n v="0"/>
    <n v="0"/>
    <n v="0"/>
    <n v="0"/>
    <n v="0"/>
    <n v="0"/>
    <n v="0"/>
    <n v="0"/>
    <n v="0"/>
    <n v="0"/>
    <n v="0"/>
    <n v="0"/>
  </r>
  <r>
    <s v="OSBORN ELEMENTARY - CAPITAL OUTLAY"/>
    <n v="4027"/>
    <s v="005"/>
    <m/>
    <s v="33-610-008"/>
    <x v="5"/>
    <x v="289"/>
    <s v="008"/>
    <x v="2198"/>
    <s v="ELEMENTARY SCHOOL DISTRICT ACCOUNTS"/>
    <s v="OSBORN ELEMENTARY"/>
    <x v="2943"/>
    <s v="CAPITAL OUTLAY"/>
    <s v="A"/>
    <s v="Y"/>
    <n v="33"/>
    <n v="610"/>
    <n v="8"/>
    <n v="327410"/>
    <n v="0"/>
    <n v="1226256.27"/>
    <s v=" "/>
    <s v=" "/>
    <n v="33610008"/>
    <n v="1229181.01"/>
    <n v="0"/>
    <n v="0"/>
    <n v="2925.52"/>
    <n v="0.78"/>
    <n v="1403577.18"/>
    <n v="0"/>
    <n v="10.47"/>
    <n v="243293.66"/>
    <n v="65962.28"/>
    <n v="1276817.8500000001"/>
    <n v="0"/>
    <n v="0"/>
    <n v="94039.58"/>
    <n v="46402.74"/>
    <n v="1403577.18"/>
    <n v="0"/>
    <n v="10.47"/>
    <n v="240368.14"/>
    <n v="65961.5"/>
    <n v="0"/>
    <n v="0"/>
    <n v="0"/>
    <n v="0"/>
    <n v="0"/>
  </r>
  <r>
    <s v="OSBORN ELEMENTARY - CLASSROOM SITE FUND"/>
    <n v="4027"/>
    <s v="011"/>
    <m/>
    <s v="33-010-008"/>
    <x v="5"/>
    <x v="290"/>
    <s v="008"/>
    <x v="2199"/>
    <s v="ELEMENTARY SCHOOL DISTRICT ACCOUNTS"/>
    <s v="OSBORN ELEMENTARY"/>
    <x v="2944"/>
    <s v="CLASSROOM SITE FUND"/>
    <s v="B"/>
    <s v="Y"/>
    <n v="33"/>
    <n v="10"/>
    <n v="8"/>
    <n v="320310"/>
    <n v="0"/>
    <n v="1136099.4099999999"/>
    <s v=" "/>
    <s v=" "/>
    <n v="33010008"/>
    <n v="1178895.55"/>
    <n v="0"/>
    <n v="0"/>
    <n v="42796.14"/>
    <n v="0"/>
    <n v="1339790.3600000001"/>
    <n v="0"/>
    <n v="626756.07999999996"/>
    <n v="836203.51"/>
    <n v="5756.48"/>
    <n v="1142105.56"/>
    <n v="0"/>
    <n v="78344.509999999995"/>
    <n v="43233.73"/>
    <n v="1679.21"/>
    <n v="1339790.3600000001"/>
    <n v="0"/>
    <n v="626756.07999999996"/>
    <n v="793407.37"/>
    <n v="5756.48"/>
    <n v="0"/>
    <n v="0"/>
    <n v="0"/>
    <n v="0"/>
    <n v="0"/>
  </r>
  <r>
    <s v="OSBORN ELEMENTARY - CREDIT LINE BORROWING"/>
    <n v="4027"/>
    <s v="012"/>
    <m/>
    <s v="33-750-008"/>
    <x v="5"/>
    <x v="192"/>
    <s v="008"/>
    <x v="10"/>
    <s v="ELEMENTARY SCHOOL DISTRICT ACCOUNTS"/>
    <s v="OSBORN ELEMENTARY"/>
    <x v="2945"/>
    <s v="CREDIT LINE BORROW"/>
    <s v="A"/>
    <s v="Y"/>
    <n v="33"/>
    <n v="750"/>
    <n v="8"/>
    <n v="328450"/>
    <n v="0"/>
    <n v="0"/>
    <s v=" "/>
    <s v=" "/>
    <n v="33001008"/>
    <n v="0"/>
    <n v="0"/>
    <n v="0"/>
    <n v="0"/>
    <n v="0"/>
    <n v="0"/>
    <n v="0"/>
    <n v="0"/>
    <n v="0"/>
    <n v="0"/>
    <n v="0"/>
    <n v="0"/>
    <n v="0"/>
    <n v="0"/>
    <n v="0"/>
    <n v="0"/>
    <n v="0"/>
    <n v="0"/>
    <n v="0"/>
    <n v="0"/>
    <n v="0"/>
    <n v="0"/>
    <n v="0"/>
    <n v="0"/>
    <n v="0"/>
  </r>
  <r>
    <s v="OSBORN ELEMENTARY - CURRENT DEBT SERVICE"/>
    <n v="4027"/>
    <s v="013"/>
    <m/>
    <s v="33-700-008"/>
    <x v="5"/>
    <x v="291"/>
    <s v="008"/>
    <x v="2200"/>
    <s v="ELEMENTARY SCHOOL DISTRICT ACCOUNTS"/>
    <s v="OSBORN ELEMENTARY"/>
    <x v="2946"/>
    <s v="CURRENT DEBT SERVICE"/>
    <s v="D"/>
    <s v=" "/>
    <n v="33"/>
    <n v="700"/>
    <n v="8"/>
    <n v="327810"/>
    <n v="0"/>
    <n v="2382259.35"/>
    <s v=" "/>
    <s v=" "/>
    <n v="33700008"/>
    <n v="2262828.65"/>
    <n v="0"/>
    <n v="0"/>
    <n v="2003.69"/>
    <n v="121434.39"/>
    <n v="5480032.6100000003"/>
    <n v="6206531.2599999998"/>
    <n v="0"/>
    <n v="46937.74"/>
    <n v="3155695.74"/>
    <n v="1980687.56"/>
    <n v="0"/>
    <n v="0"/>
    <n v="2738.38"/>
    <n v="284879.46999999997"/>
    <n v="5480032.6100000003"/>
    <n v="6206531.2599999998"/>
    <n v="0"/>
    <n v="44934.05"/>
    <n v="3034261.35"/>
    <n v="0"/>
    <n v="0"/>
    <n v="0"/>
    <n v="0"/>
    <n v="0"/>
  </r>
  <r>
    <s v="OSBORN ELEMENTARY - DEFCNCYS CORRECTION"/>
    <n v="4027"/>
    <s v="009"/>
    <m/>
    <s v="33-685-008"/>
    <x v="5"/>
    <x v="110"/>
    <s v="008"/>
    <x v="10"/>
    <s v="ELEMENTARY SCHOOL DISTRICT ACCOUNTS"/>
    <s v="OSBORN ELEMENTARY"/>
    <x v="2947"/>
    <s v="DEFCNCYS CORREC"/>
    <s v="B"/>
    <s v=" "/>
    <n v="33"/>
    <n v="685"/>
    <n v="8"/>
    <n v="327730"/>
    <n v="0"/>
    <n v="0"/>
    <s v="Y"/>
    <s v=" "/>
    <n v="33685008"/>
    <n v="0"/>
    <n v="0"/>
    <n v="0"/>
    <n v="0"/>
    <n v="0"/>
    <n v="0"/>
    <n v="0"/>
    <n v="0"/>
    <n v="0"/>
    <n v="0"/>
    <n v="0"/>
    <n v="0"/>
    <n v="0"/>
    <n v="0"/>
    <n v="0"/>
    <n v="0"/>
    <n v="0"/>
    <n v="0"/>
    <n v="0"/>
    <n v="0"/>
    <n v="0"/>
    <n v="0"/>
    <n v="0"/>
    <n v="0"/>
    <n v="0"/>
  </r>
  <r>
    <s v="OSBORN ELEMENTARY - ELEM EXPENSE CLEARING"/>
    <n v="4027"/>
    <s v="014"/>
    <m/>
    <s v="33-040-008"/>
    <x v="5"/>
    <x v="292"/>
    <s v="008"/>
    <x v="2201"/>
    <s v="ELEMENTARY SCHOOL DISTRICT ACCOUNTS"/>
    <s v="OSBORN ELEMENTARY"/>
    <x v="2948"/>
    <s v="EL EXP CLEARING"/>
    <s v="A"/>
    <s v="Y"/>
    <n v="33"/>
    <n v="40"/>
    <n v="8"/>
    <n v="320930"/>
    <n v="0"/>
    <n v="802899.17"/>
    <s v=" "/>
    <s v=" "/>
    <n v="33001008"/>
    <n v="295241.52"/>
    <n v="985074.64"/>
    <n v="0"/>
    <n v="0"/>
    <n v="1492732.29"/>
    <n v="149521.43"/>
    <n v="18542111.120000001"/>
    <n v="0"/>
    <n v="542668.49"/>
    <n v="19738157.350000001"/>
    <n v="448621.72"/>
    <n v="2320518.59"/>
    <n v="0"/>
    <n v="308639.62"/>
    <n v="2475778.0099999998"/>
    <n v="149521.43"/>
    <n v="17557036.48"/>
    <n v="0"/>
    <n v="542668.49"/>
    <n v="18245425.059999999"/>
    <n v="0"/>
    <n v="0"/>
    <n v="0"/>
    <n v="0"/>
    <n v="0"/>
  </r>
  <r>
    <s v="OSBORN ELEMENTARY - FED. &amp; STATE GRANTS"/>
    <n v="4027"/>
    <s v="015"/>
    <m/>
    <s v="33-200-008"/>
    <x v="5"/>
    <x v="293"/>
    <s v="008"/>
    <x v="2202"/>
    <s v="ELEMENTARY SCHOOL DISTRICT ACCOUNTS"/>
    <s v="OSBORN ELEMENTARY"/>
    <x v="2949"/>
    <s v="FED. &amp; STATE GRANTS"/>
    <s v="B"/>
    <s v=" "/>
    <n v="33"/>
    <n v="200"/>
    <n v="8"/>
    <n v="322010"/>
    <n v="0"/>
    <n v="193035.57"/>
    <s v=" "/>
    <s v=" "/>
    <n v="33200008"/>
    <n v="-107912.35"/>
    <n v="0"/>
    <n v="532189.22"/>
    <n v="231241.3"/>
    <n v="0"/>
    <n v="-320958.21999999997"/>
    <n v="0"/>
    <n v="4176189.53"/>
    <n v="3810391.52"/>
    <n v="148195.78"/>
    <n v="-1125565.1399999999"/>
    <n v="0"/>
    <n v="1399847.18"/>
    <n v="420327.13"/>
    <n v="38132.74"/>
    <n v="-320958.21999999997"/>
    <n v="0"/>
    <n v="3644000.31"/>
    <n v="3579150.22"/>
    <n v="148195.78"/>
    <n v="0"/>
    <n v="0"/>
    <n v="0"/>
    <n v="0"/>
    <n v="0"/>
  </r>
  <r>
    <s v="OSBORN ELEMENTARY - MAINTENANCE AND OPERATIONS ELEMENTARY"/>
    <n v="4027"/>
    <s v="001"/>
    <m/>
    <s v="33-001-008"/>
    <x v="5"/>
    <x v="294"/>
    <s v="008"/>
    <x v="2203"/>
    <s v="ELEMENTARY SCHOOL DISTRICT ACCOUNTS"/>
    <s v="OSBORN ELEMENTARY"/>
    <x v="2950"/>
    <s v="MAINTNCE/OPRTNS ELEM"/>
    <s v="A"/>
    <s v="Y"/>
    <n v="33"/>
    <n v="1"/>
    <n v="8"/>
    <n v="320110"/>
    <n v="0"/>
    <n v="-2057435.84"/>
    <s v=" "/>
    <s v=" "/>
    <n v="33001008"/>
    <n v="-1499660.8"/>
    <n v="0"/>
    <n v="278925.36"/>
    <n v="1143637.1200000001"/>
    <n v="306936.71999999997"/>
    <n v="-1249213.3899999999"/>
    <n v="0"/>
    <n v="4454268.71"/>
    <n v="12790316.609999999"/>
    <n v="7527825.4500000002"/>
    <n v="-1099402.8899999999"/>
    <n v="0"/>
    <n v="280430.58"/>
    <n v="1429225.55"/>
    <n v="748537.06"/>
    <n v="-1249213.3899999999"/>
    <n v="0"/>
    <n v="4175343.35"/>
    <n v="11646679.49"/>
    <n v="7220888.7300000004"/>
    <n v="0"/>
    <n v="0"/>
    <n v="0"/>
    <n v="0"/>
    <n v="0"/>
  </r>
  <r>
    <s v="OSBORN ELEMENTARY - NEW SCHOOL FACILITY"/>
    <n v="4027"/>
    <s v="007"/>
    <m/>
    <s v="33-695-008"/>
    <x v="5"/>
    <x v="295"/>
    <s v="008"/>
    <x v="10"/>
    <s v="ELEMENTARY SCHOOL DISTRICT ACCOUNTS"/>
    <s v="OSBORN ELEMENTARY"/>
    <x v="2951"/>
    <s v="NEW SCHL FACILI"/>
    <s v="B"/>
    <s v=" "/>
    <n v="33"/>
    <n v="695"/>
    <n v="8"/>
    <n v="327770"/>
    <n v="0"/>
    <n v="0"/>
    <s v="Y"/>
    <s v=" "/>
    <n v="33695008"/>
    <n v="0"/>
    <n v="0"/>
    <n v="0"/>
    <n v="0"/>
    <n v="0"/>
    <n v="0"/>
    <n v="0"/>
    <n v="0"/>
    <n v="0"/>
    <n v="0"/>
    <n v="0"/>
    <n v="0"/>
    <n v="0"/>
    <n v="0"/>
    <n v="0"/>
    <n v="0"/>
    <n v="0"/>
    <n v="0"/>
    <n v="0"/>
    <n v="0"/>
    <n v="0"/>
    <n v="0"/>
    <n v="0"/>
    <n v="0"/>
    <n v="0"/>
  </r>
  <r>
    <s v="OSBORN ELEMENTARY - OTHER MONIES"/>
    <n v="4027"/>
    <s v="016"/>
    <m/>
    <s v="33-002-008"/>
    <x v="5"/>
    <x v="296"/>
    <s v="008"/>
    <x v="2204"/>
    <s v="ELEMENTARY SCHOOL DISTRICT ACCOUNTS"/>
    <s v="OSBORN ELEMENTARY"/>
    <x v="2952"/>
    <s v="OTHER MONIES"/>
    <s v="B"/>
    <s v=" "/>
    <n v="33"/>
    <n v="2"/>
    <n v="8"/>
    <n v="320210"/>
    <n v="0"/>
    <n v="3483149.99"/>
    <s v=" "/>
    <s v=" "/>
    <n v="33002008"/>
    <n v="3608760.55"/>
    <n v="0"/>
    <n v="2935.19"/>
    <n v="128545.75"/>
    <n v="0"/>
    <n v="3353083.41"/>
    <n v="0"/>
    <n v="1644423"/>
    <n v="1720064.76"/>
    <n v="205708.34"/>
    <n v="3641777.68"/>
    <n v="0"/>
    <n v="217883.86"/>
    <n v="261785.57"/>
    <n v="10884.58"/>
    <n v="3353083.41"/>
    <n v="0"/>
    <n v="1641487.81"/>
    <n v="1591519.01"/>
    <n v="205708.34"/>
    <n v="0"/>
    <n v="0"/>
    <n v="0"/>
    <n v="0"/>
    <n v="0"/>
  </r>
  <r>
    <s v="OSBORN ELEMENTARY - PAYROLL CLEARING - ELEMENTARY"/>
    <n v="4027"/>
    <s v="017"/>
    <m/>
    <s v="33-030-008"/>
    <x v="5"/>
    <x v="297"/>
    <s v="008"/>
    <x v="2205"/>
    <s v="ELEMENTARY SCHOOL DISTRICT ACCOUNTS"/>
    <s v="OSBORN ELEMENTARY"/>
    <x v="2953"/>
    <s v="PAYROLL CLEARING  EL"/>
    <s v="A"/>
    <s v="Y"/>
    <n v="33"/>
    <n v="30"/>
    <n v="8"/>
    <n v="320910"/>
    <n v="0"/>
    <n v="35587.440000000002"/>
    <s v=" "/>
    <s v=" "/>
    <n v="33001008"/>
    <n v="11939.68"/>
    <n v="36489.68"/>
    <n v="0"/>
    <n v="0"/>
    <n v="60137.440000000002"/>
    <n v="10748.63"/>
    <n v="1021799.63"/>
    <n v="0"/>
    <n v="1919.58"/>
    <n v="1048558.02"/>
    <n v="35161.360000000001"/>
    <n v="83673.33"/>
    <n v="0"/>
    <n v="185.44"/>
    <n v="60637.09"/>
    <n v="10748.63"/>
    <n v="985309.95"/>
    <n v="0"/>
    <n v="1919.58"/>
    <n v="988420.58"/>
    <n v="0"/>
    <n v="0"/>
    <n v="0"/>
    <n v="0"/>
    <n v="0"/>
  </r>
  <r>
    <s v="OSBORN ELEMENTARY - SCHOOL INVESTMENTS"/>
    <n v="4027"/>
    <s v="018"/>
    <m/>
    <s v="33-795-008"/>
    <x v="5"/>
    <x v="92"/>
    <s v="008"/>
    <x v="10"/>
    <s v="ELEMENTARY SCHOOL DISTRICT ACCOUNTS"/>
    <s v="OSBORN ELEMENTARY"/>
    <x v="2954"/>
    <s v="SCHOOL INVESTMENTS"/>
    <s v="D"/>
    <s v=" "/>
    <n v="33"/>
    <n v="795"/>
    <n v="8"/>
    <n v="328780"/>
    <n v="0"/>
    <n v="0"/>
    <s v=" "/>
    <s v=" "/>
    <s v="        "/>
    <n v="0"/>
    <n v="0"/>
    <n v="0"/>
    <n v="0"/>
    <n v="0"/>
    <n v="0"/>
    <n v="0"/>
    <n v="0"/>
    <n v="0"/>
    <n v="0"/>
    <n v="0"/>
    <n v="0"/>
    <n v="0"/>
    <n v="0"/>
    <n v="0"/>
    <n v="0"/>
    <n v="0"/>
    <n v="0"/>
    <n v="0"/>
    <n v="0"/>
    <n v="0"/>
    <n v="0"/>
    <n v="0"/>
    <n v="0"/>
    <n v="0"/>
  </r>
  <r>
    <s v="OSBORN ELEMENTARY - SOFT CAPITAL OUTLAY"/>
    <n v="4027"/>
    <s v="008"/>
    <m/>
    <s v="33-625-008"/>
    <x v="5"/>
    <x v="298"/>
    <s v="008"/>
    <x v="10"/>
    <s v="ELEMENTARY SCHOOL DISTRICT ACCOUNTS"/>
    <s v="OSBORN ELEMENTARY"/>
    <x v="2955"/>
    <s v="SOFT CAP OUTLAY"/>
    <s v="A"/>
    <s v="Y"/>
    <n v="33"/>
    <n v="625"/>
    <n v="8"/>
    <n v="327530"/>
    <n v="0"/>
    <n v="0"/>
    <s v=" "/>
    <s v="I"/>
    <n v="33001008"/>
    <n v="0"/>
    <n v="0"/>
    <n v="0"/>
    <n v="0"/>
    <n v="0"/>
    <n v="0"/>
    <n v="0"/>
    <n v="0"/>
    <n v="0"/>
    <n v="0"/>
    <n v="0"/>
    <n v="0"/>
    <n v="0"/>
    <n v="0"/>
    <n v="0"/>
    <n v="0"/>
    <n v="0"/>
    <n v="0"/>
    <n v="0"/>
    <n v="0"/>
    <n v="0"/>
    <n v="0"/>
    <n v="0"/>
    <n v="0"/>
    <n v="0"/>
  </r>
  <r>
    <s v="OSBORN ELEMENTARY - STUDENT ACTIVITIES"/>
    <n v="4027"/>
    <s v="019"/>
    <m/>
    <s v="33-850-008"/>
    <x v="5"/>
    <x v="299"/>
    <s v="008"/>
    <x v="2206"/>
    <s v="ELEMENTARY SCHOOL DISTRICT ACCOUNTS"/>
    <s v="OSBORN ELEMENTARY"/>
    <x v="2956"/>
    <s v="STUDENT ACTIVITIES"/>
    <s v="B"/>
    <s v=" "/>
    <n v="33"/>
    <n v="850"/>
    <n v="8"/>
    <n v="328910"/>
    <n v="0"/>
    <n v="459091.03"/>
    <s v=" "/>
    <s v=" "/>
    <n v="33850008"/>
    <n v="401518.63"/>
    <n v="0"/>
    <n v="64607.96"/>
    <n v="7035.56"/>
    <n v="0"/>
    <n v="529312.31000000006"/>
    <n v="0"/>
    <n v="1524667.16"/>
    <n v="1857499.15"/>
    <n v="262610.71000000002"/>
    <n v="193465.51"/>
    <n v="0"/>
    <n v="364111.79"/>
    <n v="303635.07"/>
    <n v="147576.4"/>
    <n v="529312.31000000006"/>
    <n v="0"/>
    <n v="1460059.2"/>
    <n v="1850463.59"/>
    <n v="262610.71000000002"/>
    <n v="0"/>
    <n v="0"/>
    <n v="0"/>
    <n v="0"/>
    <n v="0"/>
  </r>
  <r>
    <s v="OSBORN ELEMENTARY - TAN DEBT SERVICE"/>
    <n v="4027"/>
    <s v="006"/>
    <m/>
    <s v="33-745-008"/>
    <x v="5"/>
    <x v="300"/>
    <s v="008"/>
    <x v="10"/>
    <s v="ELEMENTARY SCHOOL DISTRICT ACCOUNTS"/>
    <s v="OSBORN ELEMENTARY"/>
    <x v="2957"/>
    <s v="TAN DEBT SERVICE"/>
    <s v="D"/>
    <s v=" "/>
    <n v="33"/>
    <n v="745"/>
    <n v="8"/>
    <n v="328430"/>
    <n v="0"/>
    <n v="0"/>
    <s v=" "/>
    <s v=" "/>
    <n v="33745008"/>
    <n v="0"/>
    <n v="0"/>
    <n v="0"/>
    <n v="0"/>
    <n v="0"/>
    <n v="0"/>
    <n v="0"/>
    <n v="0"/>
    <n v="0"/>
    <n v="0"/>
    <n v="0"/>
    <n v="0"/>
    <n v="0"/>
    <n v="0"/>
    <n v="0"/>
    <n v="0"/>
    <n v="0"/>
    <n v="0"/>
    <n v="0"/>
    <n v="0"/>
    <n v="0"/>
    <n v="0"/>
    <n v="0"/>
    <n v="0"/>
    <n v="0"/>
  </r>
  <r>
    <s v="OSBORN ELEMENTARY - TAN PROCEEDS"/>
    <n v="4027"/>
    <s v="020"/>
    <m/>
    <s v="33-645-008"/>
    <x v="5"/>
    <x v="301"/>
    <s v="008"/>
    <x v="10"/>
    <s v="ELEMENTARY SCHOOL DISTRICT ACCOUNTS"/>
    <s v="OSBORN ELEMENTARY"/>
    <x v="2958"/>
    <s v="TAN PROCEEDS"/>
    <s v="A"/>
    <s v="Y"/>
    <n v="33"/>
    <n v="645"/>
    <n v="8"/>
    <n v="327710"/>
    <n v="0"/>
    <n v="0"/>
    <s v=" "/>
    <s v=" "/>
    <n v="33745008"/>
    <n v="0"/>
    <n v="0"/>
    <n v="0"/>
    <n v="0"/>
    <n v="0"/>
    <n v="0"/>
    <n v="0"/>
    <n v="0"/>
    <n v="0"/>
    <n v="0"/>
    <n v="0"/>
    <n v="0"/>
    <n v="0"/>
    <n v="0"/>
    <n v="0"/>
    <n v="0"/>
    <n v="0"/>
    <n v="0"/>
    <n v="0"/>
    <n v="0"/>
    <n v="0"/>
    <n v="0"/>
    <n v="0"/>
    <n v="0"/>
    <n v="0"/>
  </r>
  <r>
    <s v="OSBORN ELEMENTARY - WARRANT CLEARING OTHER"/>
    <n v="4027"/>
    <s v="021"/>
    <m/>
    <s v="33-035-008"/>
    <x v="5"/>
    <x v="21"/>
    <s v="008"/>
    <x v="10"/>
    <s v="ELEMENTARY SCHOOL DISTRICT ACCOUNTS"/>
    <s v="OSBORN ELEMENTARY"/>
    <x v="2959"/>
    <s v="WARRANT CLEAR OTHER"/>
    <s v="B"/>
    <s v=" "/>
    <n v="33"/>
    <n v="35"/>
    <n v="8"/>
    <n v="320925"/>
    <n v="0"/>
    <n v="0"/>
    <s v=" "/>
    <s v=" "/>
    <n v="33001008"/>
    <n v="0"/>
    <n v="0"/>
    <n v="0"/>
    <n v="0"/>
    <n v="0"/>
    <n v="0"/>
    <n v="0"/>
    <n v="0"/>
    <n v="0"/>
    <n v="0"/>
    <n v="0"/>
    <n v="0"/>
    <n v="0"/>
    <n v="0"/>
    <n v="0"/>
    <n v="0"/>
    <n v="0"/>
    <n v="0"/>
    <n v="0"/>
    <n v="0"/>
    <n v="0"/>
    <n v="0"/>
    <n v="0"/>
    <n v="0"/>
    <n v="0"/>
  </r>
  <r>
    <s v="PALO VERDE ELEMENTARY - ADJACENT WAYS"/>
    <n v="4028"/>
    <s v="002"/>
    <m/>
    <s v="33-620-049"/>
    <x v="5"/>
    <x v="285"/>
    <s v="049"/>
    <x v="2207"/>
    <s v="ELEMENTARY SCHOOL DISTRICT ACCOUNTS"/>
    <s v="PALO VERDE ELEMENTARY"/>
    <x v="2960"/>
    <s v="ADJACENT WAYS"/>
    <s v="A"/>
    <s v="Y"/>
    <n v="33"/>
    <n v="620"/>
    <n v="49"/>
    <n v="327510"/>
    <n v="0"/>
    <n v="222478.38"/>
    <s v=" "/>
    <s v=" "/>
    <n v="33620049"/>
    <n v="222478.38"/>
    <n v="0"/>
    <n v="0"/>
    <n v="0"/>
    <n v="0"/>
    <n v="221689.64"/>
    <n v="0"/>
    <n v="0"/>
    <n v="279.8"/>
    <n v="1068.54"/>
    <n v="222139.59"/>
    <n v="0"/>
    <n v="0"/>
    <n v="0"/>
    <n v="338.79"/>
    <n v="221689.64"/>
    <n v="0"/>
    <n v="0"/>
    <n v="279.8"/>
    <n v="1068.54"/>
    <n v="0"/>
    <n v="0"/>
    <n v="0"/>
    <n v="0"/>
    <n v="0"/>
  </r>
  <r>
    <s v="PALO VERDE ELEMENTARY - BOND BUILDING"/>
    <n v="4028"/>
    <s v="003"/>
    <m/>
    <s v="33-630-049"/>
    <x v="5"/>
    <x v="286"/>
    <s v="049"/>
    <x v="10"/>
    <s v="ELEMENTARY SCHOOL DISTRICT ACCOUNTS"/>
    <s v="PALO VERDE ELEMENTARY"/>
    <x v="2961"/>
    <s v="BOND BUILDING"/>
    <s v="D"/>
    <s v=" "/>
    <n v="33"/>
    <n v="630"/>
    <n v="49"/>
    <n v="327610"/>
    <n v="0"/>
    <n v="0"/>
    <s v=" "/>
    <s v=" "/>
    <n v="33700049"/>
    <n v="0"/>
    <n v="0"/>
    <n v="0"/>
    <n v="0"/>
    <n v="0"/>
    <n v="0"/>
    <n v="0"/>
    <n v="0"/>
    <n v="0"/>
    <n v="0"/>
    <n v="0"/>
    <n v="0"/>
    <n v="0"/>
    <n v="0"/>
    <n v="0"/>
    <n v="0"/>
    <n v="0"/>
    <n v="0"/>
    <n v="0"/>
    <n v="0"/>
    <n v="0"/>
    <n v="0"/>
    <n v="0"/>
    <n v="0"/>
    <n v="0"/>
  </r>
  <r>
    <s v="PALO VERDE ELEMENTARY - BUILD AMERICA/QUALIFIED SCHOOL CON BONDS"/>
    <n v="4028"/>
    <s v="010"/>
    <m/>
    <s v="33-637-049"/>
    <x v="5"/>
    <x v="287"/>
    <s v="049"/>
    <x v="10"/>
    <s v="ELEMENTARY SCHOOL DISTRICT ACCOUNTS"/>
    <s v="PALO VERDE ELEMENTARY"/>
    <x v="2962"/>
    <s v="BUILD AMER BONDS"/>
    <s v="D"/>
    <s v=" "/>
    <n v="33"/>
    <n v="637"/>
    <n v="49"/>
    <n v="327630"/>
    <n v="0"/>
    <n v="0"/>
    <s v="Y"/>
    <s v=" "/>
    <n v="33637049"/>
    <n v="0"/>
    <n v="0"/>
    <n v="0"/>
    <n v="0"/>
    <n v="0"/>
    <n v="0"/>
    <n v="0"/>
    <n v="0"/>
    <n v="0"/>
    <n v="0"/>
    <n v="0"/>
    <n v="0"/>
    <n v="0"/>
    <n v="0"/>
    <n v="0"/>
    <n v="0"/>
    <n v="0"/>
    <n v="0"/>
    <n v="0"/>
    <n v="0"/>
    <n v="0"/>
    <n v="0"/>
    <n v="0"/>
    <n v="0"/>
    <n v="0"/>
  </r>
  <r>
    <s v="PALO VERDE ELEMENTARY - BUILDING RENEWAL"/>
    <n v="4028"/>
    <s v="004"/>
    <m/>
    <s v="33-690-049"/>
    <x v="5"/>
    <x v="288"/>
    <s v="049"/>
    <x v="2208"/>
    <s v="ELEMENTARY SCHOOL DISTRICT ACCOUNTS"/>
    <s v="PALO VERDE ELEMENTARY"/>
    <x v="2963"/>
    <s v="BUILDING RENEWA"/>
    <s v="B"/>
    <s v=" "/>
    <n v="33"/>
    <n v="690"/>
    <n v="49"/>
    <n v="327750"/>
    <n v="0"/>
    <n v="0.54"/>
    <s v="Y"/>
    <s v=" "/>
    <n v="33690049"/>
    <n v="0.54"/>
    <n v="0"/>
    <n v="0"/>
    <n v="0"/>
    <n v="0"/>
    <n v="-0.66"/>
    <n v="0"/>
    <n v="8257.5"/>
    <n v="8257.5"/>
    <n v="1.2"/>
    <n v="0"/>
    <n v="0"/>
    <n v="0"/>
    <n v="0"/>
    <n v="0.54"/>
    <n v="-0.66"/>
    <n v="0"/>
    <n v="8257.5"/>
    <n v="8257.5"/>
    <n v="1.2"/>
    <n v="0"/>
    <n v="0"/>
    <n v="0"/>
    <n v="0"/>
    <n v="0"/>
  </r>
  <r>
    <s v="PALO VERDE ELEMENTARY - CAPITAL OUTLAY"/>
    <n v="4028"/>
    <s v="005"/>
    <m/>
    <s v="33-610-049"/>
    <x v="5"/>
    <x v="289"/>
    <s v="049"/>
    <x v="2209"/>
    <s v="ELEMENTARY SCHOOL DISTRICT ACCOUNTS"/>
    <s v="PALO VERDE ELEMENTARY"/>
    <x v="2964"/>
    <s v="CAPITAL OUTLAY"/>
    <s v="A"/>
    <s v="Y"/>
    <n v="33"/>
    <n v="610"/>
    <n v="49"/>
    <n v="327410"/>
    <n v="0"/>
    <n v="530513.31999999995"/>
    <s v=" "/>
    <s v=" "/>
    <n v="33610049"/>
    <n v="526088.98"/>
    <n v="0"/>
    <n v="168.59"/>
    <n v="588"/>
    <n v="4843.75"/>
    <n v="510919.56"/>
    <n v="0"/>
    <n v="168.59"/>
    <n v="111543.79"/>
    <n v="130968.96000000001"/>
    <n v="524475.52"/>
    <n v="0"/>
    <n v="0"/>
    <n v="9374.01"/>
    <n v="10987.47"/>
    <n v="510919.56"/>
    <n v="0"/>
    <n v="0"/>
    <n v="110955.79"/>
    <n v="126125.21"/>
    <n v="0"/>
    <n v="0"/>
    <n v="0"/>
    <n v="0"/>
    <n v="0"/>
  </r>
  <r>
    <s v="PALO VERDE ELEMENTARY - CLASSROOM SITE FUND"/>
    <n v="4028"/>
    <s v="011"/>
    <m/>
    <s v="33-010-049"/>
    <x v="5"/>
    <x v="290"/>
    <s v="049"/>
    <x v="2210"/>
    <s v="ELEMENTARY SCHOOL DISTRICT ACCOUNTS"/>
    <s v="PALO VERDE ELEMENTARY"/>
    <x v="2965"/>
    <s v="CLASSROOM SITE FUND"/>
    <s v="B"/>
    <s v="Y"/>
    <n v="33"/>
    <n v="10"/>
    <n v="49"/>
    <n v="320310"/>
    <n v="0"/>
    <n v="60539.94"/>
    <s v=" "/>
    <s v=" "/>
    <n v="33010049"/>
    <n v="64924.34"/>
    <n v="0"/>
    <n v="50"/>
    <n v="4434.3999999999996"/>
    <n v="0"/>
    <n v="12062.48"/>
    <n v="0"/>
    <n v="106718.08"/>
    <n v="58377.19"/>
    <n v="136.57"/>
    <n v="55954.19"/>
    <n v="0"/>
    <n v="13333.51"/>
    <n v="4436.1099999999997"/>
    <n v="72.75"/>
    <n v="12062.48"/>
    <n v="0"/>
    <n v="106668.08"/>
    <n v="53942.79"/>
    <n v="136.57"/>
    <n v="0"/>
    <n v="0"/>
    <n v="0"/>
    <n v="0"/>
    <n v="0"/>
  </r>
  <r>
    <s v="PALO VERDE ELEMENTARY - CREDIT LINE BORROWING"/>
    <n v="4028"/>
    <s v="012"/>
    <m/>
    <s v="33-750-049"/>
    <x v="5"/>
    <x v="192"/>
    <s v="049"/>
    <x v="10"/>
    <s v="ELEMENTARY SCHOOL DISTRICT ACCOUNTS"/>
    <s v="PALO VERDE ELEMENTARY"/>
    <x v="2966"/>
    <s v="CREDIT LINE BORROW"/>
    <s v="A"/>
    <s v="Y"/>
    <n v="33"/>
    <n v="750"/>
    <n v="49"/>
    <n v="328450"/>
    <n v="0"/>
    <n v="0"/>
    <s v=" "/>
    <s v=" "/>
    <n v="33001049"/>
    <n v="0"/>
    <n v="0"/>
    <n v="0"/>
    <n v="0"/>
    <n v="0"/>
    <n v="0"/>
    <n v="0"/>
    <n v="0"/>
    <n v="0"/>
    <n v="0"/>
    <n v="0"/>
    <n v="0"/>
    <n v="0"/>
    <n v="0"/>
    <n v="0"/>
    <n v="0"/>
    <n v="0"/>
    <n v="0"/>
    <n v="0"/>
    <n v="0"/>
    <n v="0"/>
    <n v="0"/>
    <n v="0"/>
    <n v="0"/>
    <n v="0"/>
  </r>
  <r>
    <s v="PALO VERDE ELEMENTARY - CURRENT DEBT SERVICE"/>
    <n v="4028"/>
    <s v="013"/>
    <m/>
    <s v="33-700-049"/>
    <x v="5"/>
    <x v="291"/>
    <s v="049"/>
    <x v="2211"/>
    <s v="ELEMENTARY SCHOOL DISTRICT ACCOUNTS"/>
    <s v="PALO VERDE ELEMENTARY"/>
    <x v="2967"/>
    <s v="CURRENT DEBT SERVICE"/>
    <s v="D"/>
    <s v=" "/>
    <n v="33"/>
    <n v="700"/>
    <n v="49"/>
    <n v="327810"/>
    <n v="0"/>
    <n v="131789.16"/>
    <s v=" "/>
    <s v=" "/>
    <n v="33700049"/>
    <n v="130082.73"/>
    <n v="0"/>
    <n v="0"/>
    <n v="0"/>
    <n v="1706.43"/>
    <n v="238655.13"/>
    <n v="160625"/>
    <n v="0"/>
    <n v="1043.6500000000001"/>
    <n v="54802.68"/>
    <n v="127689.89"/>
    <n v="0"/>
    <n v="0"/>
    <n v="0"/>
    <n v="2392.84"/>
    <n v="238655.13"/>
    <n v="160625"/>
    <n v="0"/>
    <n v="1043.6500000000001"/>
    <n v="53096.25"/>
    <n v="0"/>
    <n v="0"/>
    <n v="0"/>
    <n v="0"/>
    <n v="0"/>
  </r>
  <r>
    <s v="PALO VERDE ELEMENTARY - DEFCNCYS CORRECTION"/>
    <n v="4028"/>
    <s v="009"/>
    <m/>
    <s v="33-685-049"/>
    <x v="5"/>
    <x v="110"/>
    <s v="049"/>
    <x v="2212"/>
    <s v="ELEMENTARY SCHOOL DISTRICT ACCOUNTS"/>
    <s v="PALO VERDE ELEMENTARY"/>
    <x v="2968"/>
    <s v="DEFCNCYS CORREC"/>
    <s v="B"/>
    <s v=" "/>
    <n v="33"/>
    <n v="685"/>
    <n v="49"/>
    <n v="327730"/>
    <n v="0"/>
    <n v="3358.05"/>
    <s v="Y"/>
    <s v=" "/>
    <n v="33685049"/>
    <n v="3358.05"/>
    <n v="0"/>
    <n v="0"/>
    <n v="0"/>
    <n v="0"/>
    <n v="3346.17"/>
    <n v="0"/>
    <n v="0"/>
    <n v="4.22"/>
    <n v="16.100000000000001"/>
    <n v="3352.95"/>
    <n v="0"/>
    <n v="0"/>
    <n v="0"/>
    <n v="5.0999999999999996"/>
    <n v="3346.17"/>
    <n v="0"/>
    <n v="0"/>
    <n v="4.22"/>
    <n v="16.100000000000001"/>
    <n v="0"/>
    <n v="0"/>
    <n v="0"/>
    <n v="0"/>
    <n v="0"/>
  </r>
  <r>
    <s v="PALO VERDE ELEMENTARY - ELEM EXPENSE CLEARING"/>
    <n v="4028"/>
    <s v="014"/>
    <m/>
    <s v="33-040-049"/>
    <x v="5"/>
    <x v="292"/>
    <s v="049"/>
    <x v="2213"/>
    <s v="ELEMENTARY SCHOOL DISTRICT ACCOUNTS"/>
    <s v="PALO VERDE ELEMENTARY"/>
    <x v="2969"/>
    <s v="EL EXP CLEARING"/>
    <s v="A"/>
    <s v="Y"/>
    <n v="33"/>
    <n v="40"/>
    <n v="49"/>
    <n v="320930"/>
    <n v="0"/>
    <n v="13033.85"/>
    <s v=" "/>
    <s v=" "/>
    <n v="33001049"/>
    <n v="24936.84"/>
    <n v="215530.42"/>
    <n v="0"/>
    <n v="0"/>
    <n v="203627.43"/>
    <n v="38952.47"/>
    <n v="2870744.79"/>
    <n v="0"/>
    <n v="15503.09"/>
    <n v="2860329.26"/>
    <n v="15620.47"/>
    <n v="270696.8"/>
    <n v="0"/>
    <n v="15052.74"/>
    <n v="295065.90999999997"/>
    <n v="38952.47"/>
    <n v="2655214.37"/>
    <n v="0"/>
    <n v="15503.09"/>
    <n v="2656701.83"/>
    <n v="0"/>
    <n v="0"/>
    <n v="0"/>
    <n v="0"/>
    <n v="0"/>
  </r>
  <r>
    <s v="PALO VERDE ELEMENTARY - FED. &amp; STATE GRANTS"/>
    <n v="4028"/>
    <s v="015"/>
    <m/>
    <s v="33-200-049"/>
    <x v="5"/>
    <x v="293"/>
    <s v="049"/>
    <x v="2214"/>
    <s v="ELEMENTARY SCHOOL DISTRICT ACCOUNTS"/>
    <s v="PALO VERDE ELEMENTARY"/>
    <x v="2970"/>
    <s v="FED. &amp; STATE GRANTS"/>
    <s v="B"/>
    <s v=" "/>
    <n v="33"/>
    <n v="200"/>
    <n v="49"/>
    <n v="322010"/>
    <n v="0"/>
    <n v="63330.48"/>
    <s v=" "/>
    <s v=" "/>
    <n v="33200049"/>
    <n v="83765.960000000006"/>
    <n v="0"/>
    <n v="7793.13"/>
    <n v="28228.61"/>
    <n v="0"/>
    <n v="-33899.58"/>
    <n v="0"/>
    <n v="380630.65"/>
    <n v="356144.39"/>
    <n v="72743.8"/>
    <n v="3619.87"/>
    <n v="0"/>
    <n v="105211.5"/>
    <n v="25074.080000000002"/>
    <n v="8.67"/>
    <n v="-33899.58"/>
    <n v="0"/>
    <n v="372837.52"/>
    <n v="327915.78000000003"/>
    <n v="72743.8"/>
    <n v="0"/>
    <n v="0"/>
    <n v="0"/>
    <n v="0"/>
    <n v="0"/>
  </r>
  <r>
    <s v="PALO VERDE ELEMENTARY - MAINTENANCE AND OPERATIONS ELEMENTARY"/>
    <n v="4028"/>
    <s v="001"/>
    <m/>
    <s v="33-001-049"/>
    <x v="5"/>
    <x v="294"/>
    <s v="049"/>
    <x v="2215"/>
    <s v="ELEMENTARY SCHOOL DISTRICT ACCOUNTS"/>
    <s v="PALO VERDE ELEMENTARY"/>
    <x v="2971"/>
    <s v="MAINTNCE/OPRTNS ELEM"/>
    <s v="A"/>
    <s v="Y"/>
    <n v="33"/>
    <n v="1"/>
    <n v="49"/>
    <n v="320110"/>
    <n v="0"/>
    <n v="67277.27"/>
    <s v=" "/>
    <s v=" "/>
    <n v="33001049"/>
    <n v="41746.660000000003"/>
    <n v="0"/>
    <n v="158332.51999999999"/>
    <n v="156760.26"/>
    <n v="23958.35"/>
    <n v="221723.58"/>
    <n v="0"/>
    <n v="1428174.13"/>
    <n v="2229938"/>
    <n v="647317.56000000006"/>
    <n v="35559.019999999997"/>
    <n v="0"/>
    <n v="172555.24"/>
    <n v="209743.14"/>
    <n v="43375.54"/>
    <n v="221723.58"/>
    <n v="0"/>
    <n v="1269841.6100000001"/>
    <n v="2073177.74"/>
    <n v="623359.21"/>
    <n v="0"/>
    <n v="0"/>
    <n v="0"/>
    <n v="0"/>
    <n v="0"/>
  </r>
  <r>
    <s v="PALO VERDE ELEMENTARY - NEW SCHOOL FACILITY"/>
    <n v="4028"/>
    <s v="007"/>
    <m/>
    <s v="33-695-049"/>
    <x v="5"/>
    <x v="295"/>
    <s v="049"/>
    <x v="10"/>
    <s v="ELEMENTARY SCHOOL DISTRICT ACCOUNTS"/>
    <s v="PALO VERDE ELEMENTARY"/>
    <x v="2972"/>
    <s v="NEW SCHL FACILI"/>
    <s v="B"/>
    <s v=" "/>
    <n v="33"/>
    <n v="695"/>
    <n v="49"/>
    <n v="327770"/>
    <n v="0"/>
    <n v="0"/>
    <s v="Y"/>
    <s v=" "/>
    <n v="33695049"/>
    <n v="0"/>
    <n v="0"/>
    <n v="0"/>
    <n v="0"/>
    <n v="0"/>
    <n v="0"/>
    <n v="0"/>
    <n v="0"/>
    <n v="0"/>
    <n v="0"/>
    <n v="0"/>
    <n v="0"/>
    <n v="0"/>
    <n v="0"/>
    <n v="0"/>
    <n v="0"/>
    <n v="0"/>
    <n v="0"/>
    <n v="0"/>
    <n v="0"/>
    <n v="0"/>
    <n v="0"/>
    <n v="0"/>
    <n v="0"/>
    <n v="0"/>
  </r>
  <r>
    <s v="PALO VERDE ELEMENTARY - OTHER MONIES"/>
    <n v="4028"/>
    <s v="016"/>
    <m/>
    <s v="33-002-049"/>
    <x v="5"/>
    <x v="296"/>
    <s v="049"/>
    <x v="2216"/>
    <s v="ELEMENTARY SCHOOL DISTRICT ACCOUNTS"/>
    <s v="PALO VERDE ELEMENTARY"/>
    <x v="2973"/>
    <s v="OTHER MONIES"/>
    <s v="B"/>
    <s v=" "/>
    <n v="33"/>
    <n v="2"/>
    <n v="49"/>
    <n v="320210"/>
    <n v="0"/>
    <n v="449664.28"/>
    <s v=" "/>
    <s v=" "/>
    <n v="33002049"/>
    <n v="427758.87"/>
    <n v="0"/>
    <n v="41557.22"/>
    <n v="19651.810000000001"/>
    <n v="0"/>
    <n v="458358.19"/>
    <n v="0"/>
    <n v="261530.73"/>
    <n v="341876.51"/>
    <n v="71651.87"/>
    <n v="460255.27"/>
    <n v="0"/>
    <n v="23004.27"/>
    <n v="56857.97"/>
    <n v="1357.3"/>
    <n v="458358.19"/>
    <n v="0"/>
    <n v="219973.51"/>
    <n v="322224.7"/>
    <n v="71651.87"/>
    <n v="0"/>
    <n v="0"/>
    <n v="0"/>
    <n v="0"/>
    <n v="0"/>
  </r>
  <r>
    <s v="PALO VERDE ELEMENTARY - PAYROLL CLEARING - ELEMENTARY"/>
    <n v="4028"/>
    <s v="017"/>
    <m/>
    <s v="33-030-049"/>
    <x v="5"/>
    <x v="297"/>
    <s v="049"/>
    <x v="10"/>
    <s v="ELEMENTARY SCHOOL DISTRICT ACCOUNTS"/>
    <s v="PALO VERDE ELEMENTARY"/>
    <x v="2974"/>
    <s v="PAYROLL CLEARING  EL"/>
    <s v="A"/>
    <s v="Y"/>
    <n v="33"/>
    <n v="30"/>
    <n v="49"/>
    <n v="320910"/>
    <n v="0"/>
    <n v="0"/>
    <s v=" "/>
    <s v=" "/>
    <n v="33001049"/>
    <n v="839.28"/>
    <n v="6874.93"/>
    <n v="0"/>
    <n v="0"/>
    <n v="6035.65"/>
    <n v="11836.75"/>
    <n v="73437.710000000006"/>
    <n v="0"/>
    <n v="4016.77"/>
    <n v="65617.73"/>
    <n v="523.29999999999995"/>
    <n v="6909.16"/>
    <n v="0"/>
    <n v="0"/>
    <n v="7225.14"/>
    <n v="11836.75"/>
    <n v="66562.78"/>
    <n v="0"/>
    <n v="4016.77"/>
    <n v="59582.080000000002"/>
    <n v="0"/>
    <n v="0"/>
    <n v="0"/>
    <n v="0"/>
    <n v="0"/>
  </r>
  <r>
    <s v="PALO VERDE ELEMENTARY - SCHOOL INVESTMENTS"/>
    <n v="4028"/>
    <s v="018"/>
    <m/>
    <s v="33-795-049"/>
    <x v="5"/>
    <x v="92"/>
    <s v="049"/>
    <x v="10"/>
    <s v="ELEMENTARY SCHOOL DISTRICT ACCOUNTS"/>
    <s v="PALO VERDE ELEMENTARY"/>
    <x v="2975"/>
    <s v="SCHOOL INVESTMENTS"/>
    <s v="D"/>
    <s v=" "/>
    <n v="33"/>
    <n v="795"/>
    <n v="49"/>
    <n v="328780"/>
    <n v="0"/>
    <n v="0"/>
    <s v=" "/>
    <s v=" "/>
    <s v="        "/>
    <n v="0"/>
    <n v="0"/>
    <n v="0"/>
    <n v="0"/>
    <n v="0"/>
    <n v="0"/>
    <n v="0"/>
    <n v="0"/>
    <n v="0"/>
    <n v="0"/>
    <n v="0"/>
    <n v="0"/>
    <n v="0"/>
    <n v="0"/>
    <n v="0"/>
    <n v="0"/>
    <n v="0"/>
    <n v="0"/>
    <n v="0"/>
    <n v="0"/>
    <n v="0"/>
    <n v="0"/>
    <n v="0"/>
    <n v="0"/>
    <n v="0"/>
  </r>
  <r>
    <s v="PALO VERDE ELEMENTARY - SOFT CAPITAL OUTLAY"/>
    <n v="4028"/>
    <s v="008"/>
    <m/>
    <s v="33-625-049"/>
    <x v="5"/>
    <x v="298"/>
    <s v="049"/>
    <x v="10"/>
    <s v="ELEMENTARY SCHOOL DISTRICT ACCOUNTS"/>
    <s v="PALO VERDE ELEMENTARY"/>
    <x v="2976"/>
    <s v="SOFT CAP OUTLAY"/>
    <s v="A"/>
    <s v="Y"/>
    <n v="33"/>
    <n v="625"/>
    <n v="49"/>
    <n v="327530"/>
    <n v="0"/>
    <n v="0"/>
    <s v=" "/>
    <s v="I"/>
    <n v="33001049"/>
    <n v="0"/>
    <n v="0"/>
    <n v="0"/>
    <n v="0"/>
    <n v="0"/>
    <n v="0"/>
    <n v="0"/>
    <n v="0"/>
    <n v="3676.77"/>
    <n v="3676.77"/>
    <n v="0"/>
    <n v="0"/>
    <n v="0"/>
    <n v="0"/>
    <n v="0"/>
    <n v="0"/>
    <n v="0"/>
    <n v="0"/>
    <n v="3676.77"/>
    <n v="3676.77"/>
    <n v="0"/>
    <n v="0"/>
    <n v="0"/>
    <n v="0"/>
    <n v="0"/>
  </r>
  <r>
    <s v="PALO VERDE ELEMENTARY - STUDENT ACTIVITIES"/>
    <n v="4028"/>
    <s v="019"/>
    <m/>
    <s v="33-850-049"/>
    <x v="5"/>
    <x v="299"/>
    <s v="049"/>
    <x v="10"/>
    <s v="ELEMENTARY SCHOOL DISTRICT ACCOUNTS"/>
    <s v="PALO VERDE ELEMENTARY"/>
    <x v="2977"/>
    <s v="STUDENT ACTIVITIES"/>
    <s v="B"/>
    <s v=" "/>
    <n v="33"/>
    <n v="850"/>
    <n v="49"/>
    <n v="328910"/>
    <n v="0"/>
    <n v="0"/>
    <s v=" "/>
    <s v=" "/>
    <n v="33850049"/>
    <n v="0"/>
    <n v="0"/>
    <n v="0"/>
    <n v="0"/>
    <n v="0"/>
    <n v="0"/>
    <n v="0"/>
    <n v="0"/>
    <n v="0"/>
    <n v="0"/>
    <n v="0"/>
    <n v="0"/>
    <n v="0"/>
    <n v="0"/>
    <n v="0"/>
    <n v="0"/>
    <n v="0"/>
    <n v="0"/>
    <n v="0"/>
    <n v="0"/>
    <n v="0"/>
    <n v="0"/>
    <n v="0"/>
    <n v="0"/>
    <n v="0"/>
  </r>
  <r>
    <s v="PALO VERDE ELEMENTARY - TAN DEBT SERVICE"/>
    <n v="4028"/>
    <s v="006"/>
    <m/>
    <s v="33-745-049"/>
    <x v="5"/>
    <x v="300"/>
    <s v="049"/>
    <x v="10"/>
    <s v="ELEMENTARY SCHOOL DISTRICT ACCOUNTS"/>
    <s v="PALO VERDE ELEMENTARY"/>
    <x v="2978"/>
    <s v="TAN DEBT SERVICE"/>
    <s v="D"/>
    <s v=" "/>
    <n v="33"/>
    <n v="745"/>
    <n v="49"/>
    <n v="328430"/>
    <n v="0"/>
    <n v="0"/>
    <s v=" "/>
    <s v=" "/>
    <n v="33745049"/>
    <n v="0"/>
    <n v="0"/>
    <n v="0"/>
    <n v="0"/>
    <n v="0"/>
    <n v="0"/>
    <n v="0"/>
    <n v="0"/>
    <n v="0"/>
    <n v="0"/>
    <n v="0"/>
    <n v="0"/>
    <n v="0"/>
    <n v="0"/>
    <n v="0"/>
    <n v="0"/>
    <n v="0"/>
    <n v="0"/>
    <n v="0"/>
    <n v="0"/>
    <n v="0"/>
    <n v="0"/>
    <n v="0"/>
    <n v="0"/>
    <n v="0"/>
  </r>
  <r>
    <s v="PALO VERDE ELEMENTARY - TAN PROCEEDS"/>
    <n v="4028"/>
    <s v="020"/>
    <m/>
    <s v="33-645-049"/>
    <x v="5"/>
    <x v="301"/>
    <s v="049"/>
    <x v="10"/>
    <s v="ELEMENTARY SCHOOL DISTRICT ACCOUNTS"/>
    <s v="PALO VERDE ELEMENTARY"/>
    <x v="2979"/>
    <s v="TAN PROCEEDS"/>
    <s v="A"/>
    <s v="Y"/>
    <n v="33"/>
    <n v="645"/>
    <n v="49"/>
    <n v="327710"/>
    <n v="0"/>
    <n v="0"/>
    <s v=" "/>
    <s v=" "/>
    <n v="33745049"/>
    <n v="0"/>
    <n v="0"/>
    <n v="0"/>
    <n v="0"/>
    <n v="0"/>
    <n v="0"/>
    <n v="0"/>
    <n v="0"/>
    <n v="0"/>
    <n v="0"/>
    <n v="0"/>
    <n v="0"/>
    <n v="0"/>
    <n v="0"/>
    <n v="0"/>
    <n v="0"/>
    <n v="0"/>
    <n v="0"/>
    <n v="0"/>
    <n v="0"/>
    <n v="0"/>
    <n v="0"/>
    <n v="0"/>
    <n v="0"/>
    <n v="0"/>
  </r>
  <r>
    <s v="PALO VERDE ELEMENTARY - WARRANT CLEARING OTHER"/>
    <n v="4028"/>
    <s v="021"/>
    <m/>
    <s v="33-035-049"/>
    <x v="5"/>
    <x v="21"/>
    <s v="049"/>
    <x v="10"/>
    <s v="ELEMENTARY SCHOOL DISTRICT ACCOUNTS"/>
    <s v="PALO VERDE ELEMENTARY"/>
    <x v="2980"/>
    <s v="WARRANT CLEAR OTHER"/>
    <s v="B"/>
    <s v=" "/>
    <n v="33"/>
    <n v="35"/>
    <n v="49"/>
    <n v="320925"/>
    <n v="0"/>
    <n v="0"/>
    <s v=" "/>
    <s v=" "/>
    <n v="33001049"/>
    <n v="0"/>
    <n v="0"/>
    <n v="0"/>
    <n v="0"/>
    <n v="0"/>
    <n v="0"/>
    <n v="0"/>
    <n v="0"/>
    <n v="0"/>
    <n v="0"/>
    <n v="0"/>
    <n v="0"/>
    <n v="0"/>
    <n v="0"/>
    <n v="0"/>
    <n v="0"/>
    <n v="0"/>
    <n v="0"/>
    <n v="0"/>
    <n v="0"/>
    <n v="0"/>
    <n v="0"/>
    <n v="0"/>
    <n v="0"/>
    <n v="0"/>
  </r>
  <r>
    <s v="PALOMA ELEMENTARY - ADJACENT WAYS"/>
    <n v="4029"/>
    <s v="002"/>
    <m/>
    <s v="33-620-094"/>
    <x v="5"/>
    <x v="285"/>
    <s v="094"/>
    <x v="10"/>
    <s v="ELEMENTARY SCHOOL DISTRICT ACCOUNTS"/>
    <s v="PALOMA ELEMENTARY"/>
    <x v="2981"/>
    <s v="ADJACENT WAYS"/>
    <s v="A"/>
    <s v="Y"/>
    <n v="33"/>
    <n v="620"/>
    <n v="94"/>
    <n v="327510"/>
    <n v="0"/>
    <n v="0"/>
    <s v=" "/>
    <s v=" "/>
    <n v="33620094"/>
    <n v="0"/>
    <n v="0"/>
    <n v="0"/>
    <n v="0"/>
    <n v="0"/>
    <n v="0"/>
    <n v="0"/>
    <n v="0"/>
    <n v="0"/>
    <n v="0"/>
    <n v="0"/>
    <n v="0"/>
    <n v="0"/>
    <n v="0"/>
    <n v="0"/>
    <n v="0"/>
    <n v="0"/>
    <n v="0"/>
    <n v="0"/>
    <n v="0"/>
    <n v="0"/>
    <n v="0"/>
    <n v="0"/>
    <n v="0"/>
    <n v="0"/>
  </r>
  <r>
    <s v="PALOMA ELEMENTARY - BOND BUILDING"/>
    <n v="4029"/>
    <s v="003"/>
    <m/>
    <s v="33-630-094"/>
    <x v="5"/>
    <x v="286"/>
    <s v="094"/>
    <x v="10"/>
    <s v="ELEMENTARY SCHOOL DISTRICT ACCOUNTS"/>
    <s v="PALOMA ELEMENTARY"/>
    <x v="2982"/>
    <s v="BOND BUILDING"/>
    <s v="D"/>
    <s v=" "/>
    <n v="33"/>
    <n v="630"/>
    <n v="94"/>
    <n v="327610"/>
    <n v="0"/>
    <n v="0"/>
    <s v=" "/>
    <s v=" "/>
    <n v="33700094"/>
    <n v="0"/>
    <n v="0"/>
    <n v="0"/>
    <n v="0"/>
    <n v="0"/>
    <n v="0"/>
    <n v="0"/>
    <n v="0"/>
    <n v="0"/>
    <n v="0"/>
    <n v="0"/>
    <n v="0"/>
    <n v="0"/>
    <n v="0"/>
    <n v="0"/>
    <n v="0"/>
    <n v="0"/>
    <n v="0"/>
    <n v="0"/>
    <n v="0"/>
    <n v="0"/>
    <n v="0"/>
    <n v="0"/>
    <n v="0"/>
    <n v="0"/>
  </r>
  <r>
    <s v="PALOMA ELEMENTARY - BUILD AMERICA/QUALIFIED SCHOOL CON BONDS"/>
    <n v="4029"/>
    <s v="010"/>
    <m/>
    <s v="33-637-094"/>
    <x v="5"/>
    <x v="287"/>
    <s v="094"/>
    <x v="10"/>
    <s v="ELEMENTARY SCHOOL DISTRICT ACCOUNTS"/>
    <s v="PALOMA ELEMENTARY"/>
    <x v="2983"/>
    <s v="BUILD AMER BONDS"/>
    <s v="D"/>
    <s v=" "/>
    <n v="33"/>
    <n v="637"/>
    <n v="94"/>
    <n v="327630"/>
    <n v="0"/>
    <n v="0"/>
    <s v="Y"/>
    <s v=" "/>
    <n v="33637094"/>
    <n v="0"/>
    <n v="0"/>
    <n v="0"/>
    <n v="0"/>
    <n v="0"/>
    <n v="0"/>
    <n v="0"/>
    <n v="0"/>
    <n v="0"/>
    <n v="0"/>
    <n v="0"/>
    <n v="0"/>
    <n v="0"/>
    <n v="0"/>
    <n v="0"/>
    <n v="0"/>
    <n v="0"/>
    <n v="0"/>
    <n v="0"/>
    <n v="0"/>
    <n v="0"/>
    <n v="0"/>
    <n v="0"/>
    <n v="0"/>
    <n v="0"/>
  </r>
  <r>
    <s v="PALOMA ELEMENTARY - BUILDING RENEWAL"/>
    <n v="4029"/>
    <s v="004"/>
    <m/>
    <s v="33-690-094"/>
    <x v="5"/>
    <x v="288"/>
    <s v="094"/>
    <x v="2217"/>
    <s v="ELEMENTARY SCHOOL DISTRICT ACCOUNTS"/>
    <s v="PALOMA ELEMENTARY"/>
    <x v="2984"/>
    <s v="BUILDING RENEWA"/>
    <s v="B"/>
    <s v=" "/>
    <n v="33"/>
    <n v="690"/>
    <n v="94"/>
    <n v="327750"/>
    <n v="0"/>
    <n v="2178.89"/>
    <s v="Y"/>
    <s v=" "/>
    <n v="33690094"/>
    <n v="2178.89"/>
    <n v="0"/>
    <n v="0"/>
    <n v="0"/>
    <n v="0"/>
    <n v="308.08"/>
    <n v="0"/>
    <n v="22378"/>
    <n v="22381.040000000001"/>
    <n v="1873.85"/>
    <n v="2173.88"/>
    <n v="0"/>
    <n v="0"/>
    <n v="0"/>
    <n v="5.01"/>
    <n v="308.08"/>
    <n v="0"/>
    <n v="22378"/>
    <n v="22381.040000000001"/>
    <n v="1873.85"/>
    <n v="0"/>
    <n v="0"/>
    <n v="0"/>
    <n v="0"/>
    <n v="0"/>
  </r>
  <r>
    <s v="PALOMA ELEMENTARY - CAPITAL OUTLAY"/>
    <n v="4029"/>
    <s v="005"/>
    <m/>
    <s v="33-610-094"/>
    <x v="5"/>
    <x v="289"/>
    <s v="094"/>
    <x v="2218"/>
    <s v="ELEMENTARY SCHOOL DISTRICT ACCOUNTS"/>
    <s v="PALOMA ELEMENTARY"/>
    <x v="2985"/>
    <s v="CAPITAL OUTLAY"/>
    <s v="A"/>
    <s v="Y"/>
    <n v="33"/>
    <n v="610"/>
    <n v="94"/>
    <n v="327410"/>
    <n v="0"/>
    <n v="1948151.76"/>
    <s v=" "/>
    <s v=" "/>
    <n v="33610094"/>
    <n v="1959814.82"/>
    <n v="0"/>
    <n v="0"/>
    <n v="28713.43"/>
    <n v="17050.37"/>
    <n v="947037.73"/>
    <n v="0"/>
    <n v="51.98"/>
    <n v="434973.55"/>
    <n v="1436035.6"/>
    <n v="1978357.72"/>
    <n v="0"/>
    <n v="0"/>
    <n v="31174.49"/>
    <n v="12631.59"/>
    <n v="947037.73"/>
    <n v="0"/>
    <n v="51.98"/>
    <n v="406260.12"/>
    <n v="1418985.23"/>
    <n v="0"/>
    <n v="0"/>
    <n v="0"/>
    <n v="0"/>
    <n v="0"/>
  </r>
  <r>
    <s v="PALOMA ELEMENTARY - CLASSROOM SITE FUND"/>
    <n v="4029"/>
    <s v="011"/>
    <m/>
    <s v="33-010-094"/>
    <x v="5"/>
    <x v="290"/>
    <s v="094"/>
    <x v="2219"/>
    <s v="ELEMENTARY SCHOOL DISTRICT ACCOUNTS"/>
    <s v="PALOMA ELEMENTARY"/>
    <x v="2986"/>
    <s v="CLASSROOM SITE FUND"/>
    <s v="B"/>
    <s v="Y"/>
    <n v="33"/>
    <n v="10"/>
    <n v="94"/>
    <n v="320310"/>
    <n v="0"/>
    <n v="50161.24"/>
    <s v=" "/>
    <s v=" "/>
    <n v="33010094"/>
    <n v="50161.24"/>
    <n v="0"/>
    <n v="0"/>
    <n v="0"/>
    <n v="0"/>
    <n v="29840.639999999999"/>
    <n v="0"/>
    <n v="23041.599999999999"/>
    <n v="2895.73"/>
    <n v="174.73"/>
    <n v="47212.85"/>
    <n v="0"/>
    <n v="2880.2"/>
    <n v="0"/>
    <n v="68.19"/>
    <n v="29840.639999999999"/>
    <n v="0"/>
    <n v="23041.599999999999"/>
    <n v="2895.73"/>
    <n v="174.73"/>
    <n v="0"/>
    <n v="0"/>
    <n v="0"/>
    <n v="0"/>
    <n v="0"/>
  </r>
  <r>
    <s v="PALOMA ELEMENTARY - CREDIT LINE BORROWING"/>
    <n v="4029"/>
    <s v="012"/>
    <m/>
    <s v="33-750-094"/>
    <x v="5"/>
    <x v="192"/>
    <s v="094"/>
    <x v="10"/>
    <s v="ELEMENTARY SCHOOL DISTRICT ACCOUNTS"/>
    <s v="PALOMA ELEMENTARY"/>
    <x v="2987"/>
    <s v="CREDIT LINE BORROW"/>
    <s v="A"/>
    <s v="Y"/>
    <n v="33"/>
    <n v="750"/>
    <n v="94"/>
    <n v="328450"/>
    <n v="0"/>
    <n v="0"/>
    <s v=" "/>
    <s v=" "/>
    <n v="33001094"/>
    <n v="0"/>
    <n v="0"/>
    <n v="0"/>
    <n v="0"/>
    <n v="0"/>
    <n v="0"/>
    <n v="0"/>
    <n v="0"/>
    <n v="0"/>
    <n v="0"/>
    <n v="0"/>
    <n v="0"/>
    <n v="0"/>
    <n v="0"/>
    <n v="0"/>
    <n v="0"/>
    <n v="0"/>
    <n v="0"/>
    <n v="0"/>
    <n v="0"/>
    <n v="0"/>
    <n v="0"/>
    <n v="0"/>
    <n v="0"/>
    <n v="0"/>
  </r>
  <r>
    <s v="PALOMA ELEMENTARY - CURRENT DEBT SERVICE"/>
    <n v="4029"/>
    <s v="013"/>
    <m/>
    <s v="33-700-094"/>
    <x v="5"/>
    <x v="291"/>
    <s v="094"/>
    <x v="10"/>
    <s v="ELEMENTARY SCHOOL DISTRICT ACCOUNTS"/>
    <s v="PALOMA ELEMENTARY"/>
    <x v="2988"/>
    <s v="CURRENT DEBT SERVICE"/>
    <s v="D"/>
    <s v=" "/>
    <n v="33"/>
    <n v="700"/>
    <n v="94"/>
    <n v="327810"/>
    <n v="0"/>
    <n v="0"/>
    <s v=" "/>
    <s v=" "/>
    <n v="33700094"/>
    <n v="0"/>
    <n v="0"/>
    <n v="0"/>
    <n v="0"/>
    <n v="0"/>
    <n v="0"/>
    <n v="0"/>
    <n v="0"/>
    <n v="0"/>
    <n v="0"/>
    <n v="0"/>
    <n v="0"/>
    <n v="0"/>
    <n v="0"/>
    <n v="0"/>
    <n v="0"/>
    <n v="0"/>
    <n v="0"/>
    <n v="0"/>
    <n v="0"/>
    <n v="0"/>
    <n v="0"/>
    <n v="0"/>
    <n v="0"/>
    <n v="0"/>
  </r>
  <r>
    <s v="PALOMA ELEMENTARY - DEFCNCYS CORRECTION"/>
    <n v="4029"/>
    <s v="009"/>
    <m/>
    <s v="33-685-094"/>
    <x v="5"/>
    <x v="110"/>
    <s v="094"/>
    <x v="10"/>
    <s v="ELEMENTARY SCHOOL DISTRICT ACCOUNTS"/>
    <s v="PALOMA ELEMENTARY"/>
    <x v="2989"/>
    <s v="DEFCNCYS CORREC"/>
    <s v="B"/>
    <s v=" "/>
    <n v="33"/>
    <n v="685"/>
    <n v="94"/>
    <n v="327730"/>
    <n v="0"/>
    <n v="0"/>
    <s v=" "/>
    <s v=" "/>
    <n v="33685094"/>
    <n v="0"/>
    <n v="0"/>
    <n v="0"/>
    <n v="0"/>
    <n v="0"/>
    <n v="0"/>
    <n v="0"/>
    <n v="0"/>
    <n v="0"/>
    <n v="0"/>
    <n v="0"/>
    <n v="0"/>
    <n v="0"/>
    <n v="0"/>
    <n v="0"/>
    <n v="0"/>
    <n v="0"/>
    <n v="0"/>
    <n v="0"/>
    <n v="0"/>
    <n v="0"/>
    <n v="0"/>
    <n v="0"/>
    <n v="0"/>
    <n v="0"/>
  </r>
  <r>
    <s v="PALOMA ELEMENTARY - ELEM EXPENSE CLEARING"/>
    <n v="4029"/>
    <s v="014"/>
    <m/>
    <s v="33-040-094"/>
    <x v="5"/>
    <x v="292"/>
    <s v="094"/>
    <x v="2220"/>
    <s v="ELEMENTARY SCHOOL DISTRICT ACCOUNTS"/>
    <s v="PALOMA ELEMENTARY"/>
    <x v="2990"/>
    <s v="EL EXP CLEARING"/>
    <s v="A"/>
    <s v="Y"/>
    <n v="33"/>
    <n v="40"/>
    <n v="94"/>
    <n v="320930"/>
    <n v="0"/>
    <n v="114689.17"/>
    <s v=" "/>
    <s v=" "/>
    <n v="33001094"/>
    <n v="65757.2"/>
    <n v="59670.23"/>
    <n v="0"/>
    <n v="0"/>
    <n v="108602.2"/>
    <n v="126307.44"/>
    <n v="1610294.99"/>
    <n v="0"/>
    <n v="4632"/>
    <n v="1603308.72"/>
    <n v="32423.16"/>
    <n v="131496.04"/>
    <n v="0"/>
    <n v="0"/>
    <n v="164830.07999999999"/>
    <n v="126307.44"/>
    <n v="1550624.76"/>
    <n v="0"/>
    <n v="4632"/>
    <n v="1494706.52"/>
    <n v="0"/>
    <n v="0"/>
    <n v="0"/>
    <n v="0"/>
    <n v="0"/>
  </r>
  <r>
    <s v="PALOMA ELEMENTARY - FED. &amp; STATE GRANTS"/>
    <n v="4029"/>
    <s v="015"/>
    <m/>
    <s v="33-200-094"/>
    <x v="5"/>
    <x v="293"/>
    <s v="094"/>
    <x v="2221"/>
    <s v="ELEMENTARY SCHOOL DISTRICT ACCOUNTS"/>
    <s v="PALOMA ELEMENTARY"/>
    <x v="2991"/>
    <s v="FED. &amp; STATE GRANTS"/>
    <s v="B"/>
    <s v=" "/>
    <n v="33"/>
    <n v="200"/>
    <n v="94"/>
    <n v="322010"/>
    <n v="0"/>
    <n v="58424.6"/>
    <s v=" "/>
    <s v=" "/>
    <n v="33200094"/>
    <n v="68797.81"/>
    <n v="0"/>
    <n v="0"/>
    <n v="10373.209999999999"/>
    <n v="0"/>
    <n v="11717.62"/>
    <n v="0"/>
    <n v="206948.28"/>
    <n v="194776"/>
    <n v="34534.699999999997"/>
    <n v="53085.11"/>
    <n v="0"/>
    <n v="45054.22"/>
    <n v="29438.21"/>
    <n v="96.69"/>
    <n v="11717.62"/>
    <n v="0"/>
    <n v="206948.28"/>
    <n v="184402.79"/>
    <n v="34534.699999999997"/>
    <n v="0"/>
    <n v="0"/>
    <n v="0"/>
    <n v="0"/>
    <n v="0"/>
  </r>
  <r>
    <s v="PALOMA ELEMENTARY - MAINTENANCE AND OPERATIONS ELEMENTARY"/>
    <n v="4029"/>
    <s v="001"/>
    <m/>
    <s v="33-001-094"/>
    <x v="5"/>
    <x v="294"/>
    <s v="094"/>
    <x v="2222"/>
    <s v="ELEMENTARY SCHOOL DISTRICT ACCOUNTS"/>
    <s v="PALOMA ELEMENTARY"/>
    <x v="2992"/>
    <s v="MAINTNCE/OPRTNS ELEM"/>
    <s v="A"/>
    <s v="Y"/>
    <n v="33"/>
    <n v="1"/>
    <n v="94"/>
    <n v="320110"/>
    <n v="0"/>
    <n v="-52077.94"/>
    <s v=" "/>
    <s v=" "/>
    <n v="33001094"/>
    <n v="8506.2999999999993"/>
    <n v="0"/>
    <n v="0"/>
    <n v="68383.97"/>
    <n v="7799.73"/>
    <n v="230462.57"/>
    <n v="0"/>
    <n v="3388.88"/>
    <n v="983318.53"/>
    <n v="697389.14"/>
    <n v="92229.62"/>
    <n v="0"/>
    <n v="0"/>
    <n v="99590.11"/>
    <n v="15866.79"/>
    <n v="230462.57"/>
    <n v="0"/>
    <n v="3388.88"/>
    <n v="914934.56"/>
    <n v="689589.41"/>
    <n v="0"/>
    <n v="0"/>
    <n v="0"/>
    <n v="0"/>
    <n v="0"/>
  </r>
  <r>
    <s v="PALOMA ELEMENTARY - NEW SCHOOL FACILITY"/>
    <n v="4029"/>
    <s v="007"/>
    <m/>
    <s v="33-695-094"/>
    <x v="5"/>
    <x v="295"/>
    <s v="094"/>
    <x v="10"/>
    <s v="ELEMENTARY SCHOOL DISTRICT ACCOUNTS"/>
    <s v="PALOMA ELEMENTARY"/>
    <x v="2993"/>
    <s v="NEW SCHL FACILI"/>
    <s v="B"/>
    <s v=" "/>
    <n v="33"/>
    <n v="695"/>
    <n v="94"/>
    <n v="327770"/>
    <n v="0"/>
    <n v="0"/>
    <s v="Y"/>
    <s v=" "/>
    <n v="33695094"/>
    <n v="0"/>
    <n v="0"/>
    <n v="0"/>
    <n v="0"/>
    <n v="0"/>
    <n v="0"/>
    <n v="0"/>
    <n v="0"/>
    <n v="0"/>
    <n v="0"/>
    <n v="0"/>
    <n v="0"/>
    <n v="0"/>
    <n v="0"/>
    <n v="0"/>
    <n v="0"/>
    <n v="0"/>
    <n v="0"/>
    <n v="0"/>
    <n v="0"/>
    <n v="0"/>
    <n v="0"/>
    <n v="0"/>
    <n v="0"/>
    <n v="0"/>
  </r>
  <r>
    <s v="PALOMA ELEMENTARY - OTHER MONIES"/>
    <n v="4029"/>
    <s v="016"/>
    <m/>
    <s v="33-002-094"/>
    <x v="5"/>
    <x v="296"/>
    <s v="094"/>
    <x v="2223"/>
    <s v="ELEMENTARY SCHOOL DISTRICT ACCOUNTS"/>
    <s v="PALOMA ELEMENTARY"/>
    <x v="2994"/>
    <s v="OTHER MONIES"/>
    <s v="B"/>
    <s v=" "/>
    <n v="33"/>
    <n v="2"/>
    <n v="94"/>
    <n v="320210"/>
    <n v="0"/>
    <n v="155391.5"/>
    <s v=" "/>
    <s v=" "/>
    <n v="33002094"/>
    <n v="152263.24"/>
    <n v="0"/>
    <n v="6061.1"/>
    <n v="2932.84"/>
    <n v="0"/>
    <n v="141345.63"/>
    <n v="0"/>
    <n v="61474.46"/>
    <n v="58486.07"/>
    <n v="11057.48"/>
    <n v="161543.78"/>
    <n v="0"/>
    <n v="6712.2"/>
    <n v="16242.37"/>
    <n v="249.63"/>
    <n v="141345.63"/>
    <n v="0"/>
    <n v="55413.36"/>
    <n v="55553.23"/>
    <n v="11057.48"/>
    <n v="0"/>
    <n v="0"/>
    <n v="0"/>
    <n v="0"/>
    <n v="0"/>
  </r>
  <r>
    <s v="PALOMA ELEMENTARY - PAYROLL CLEARING - ELEMENTARY"/>
    <n v="4029"/>
    <s v="017"/>
    <m/>
    <s v="33-030-094"/>
    <x v="5"/>
    <x v="297"/>
    <s v="094"/>
    <x v="2224"/>
    <s v="ELEMENTARY SCHOOL DISTRICT ACCOUNTS"/>
    <s v="PALOMA ELEMENTARY"/>
    <x v="2995"/>
    <s v="PAYROLL CLEARING  EL"/>
    <s v="A"/>
    <s v="Y"/>
    <n v="33"/>
    <n v="30"/>
    <n v="94"/>
    <n v="320910"/>
    <n v="0"/>
    <n v="773.13"/>
    <s v=" "/>
    <s v=" "/>
    <n v="33001094"/>
    <n v="211.48"/>
    <n v="1239.5999999999999"/>
    <n v="0"/>
    <n v="0"/>
    <n v="1801.25"/>
    <n v="0"/>
    <n v="13876.92"/>
    <n v="0"/>
    <n v="553.87"/>
    <n v="15203.92"/>
    <n v="1207.6199999999999"/>
    <n v="1394.31"/>
    <n v="0"/>
    <n v="0"/>
    <n v="398.17"/>
    <n v="0"/>
    <n v="12637.32"/>
    <n v="0"/>
    <n v="553.87"/>
    <n v="13402.67"/>
    <n v="0"/>
    <n v="0"/>
    <n v="0"/>
    <n v="0"/>
    <n v="0"/>
  </r>
  <r>
    <s v="PALOMA ELEMENTARY - SCHOOL INVESTMENTS"/>
    <n v="4029"/>
    <s v="018"/>
    <m/>
    <s v="33-795-094"/>
    <x v="5"/>
    <x v="92"/>
    <s v="094"/>
    <x v="10"/>
    <s v="ELEMENTARY SCHOOL DISTRICT ACCOUNTS"/>
    <s v="PALOMA ELEMENTARY"/>
    <x v="2996"/>
    <s v="SCHOOL INVESTMENTS"/>
    <s v="D"/>
    <s v=" "/>
    <n v="33"/>
    <n v="795"/>
    <n v="94"/>
    <n v="328780"/>
    <n v="0"/>
    <n v="0"/>
    <s v=" "/>
    <s v=" "/>
    <s v="        "/>
    <n v="0"/>
    <n v="0"/>
    <n v="0"/>
    <n v="0"/>
    <n v="0"/>
    <n v="0"/>
    <n v="0"/>
    <n v="0"/>
    <n v="0"/>
    <n v="0"/>
    <n v="0"/>
    <n v="0"/>
    <n v="0"/>
    <n v="0"/>
    <n v="0"/>
    <n v="0"/>
    <n v="0"/>
    <n v="0"/>
    <n v="0"/>
    <n v="0"/>
    <n v="0"/>
    <n v="0"/>
    <n v="0"/>
    <n v="0"/>
    <n v="0"/>
  </r>
  <r>
    <s v="PALOMA ELEMENTARY - SOFT CAPITAL OUTLAY"/>
    <n v="4029"/>
    <s v="008"/>
    <m/>
    <s v="33-625-094"/>
    <x v="5"/>
    <x v="298"/>
    <s v="094"/>
    <x v="10"/>
    <s v="ELEMENTARY SCHOOL DISTRICT ACCOUNTS"/>
    <s v="PALOMA ELEMENTARY"/>
    <x v="2997"/>
    <s v="SOFT CAP OUTLAY"/>
    <s v="A"/>
    <s v="Y"/>
    <n v="33"/>
    <n v="625"/>
    <n v="94"/>
    <n v="327530"/>
    <n v="0"/>
    <n v="0"/>
    <s v=" "/>
    <s v="I"/>
    <n v="33001094"/>
    <n v="0"/>
    <n v="0"/>
    <n v="0"/>
    <n v="0"/>
    <n v="0"/>
    <n v="0"/>
    <n v="0"/>
    <n v="0"/>
    <n v="0"/>
    <n v="0"/>
    <n v="0"/>
    <n v="0"/>
    <n v="0"/>
    <n v="0"/>
    <n v="0"/>
    <n v="0"/>
    <n v="0"/>
    <n v="0"/>
    <n v="0"/>
    <n v="0"/>
    <n v="0"/>
    <n v="0"/>
    <n v="0"/>
    <n v="0"/>
    <n v="0"/>
  </r>
  <r>
    <s v="PALOMA ELEMENTARY - STUDENT ACTIVITIES"/>
    <n v="4029"/>
    <s v="019"/>
    <m/>
    <s v="33-850-094"/>
    <x v="5"/>
    <x v="299"/>
    <s v="094"/>
    <x v="10"/>
    <s v="ELEMENTARY SCHOOL DISTRICT ACCOUNTS"/>
    <s v="PALOMA ELEMENTARY"/>
    <x v="2998"/>
    <s v="STUDENT ACTIVITIES"/>
    <s v="B"/>
    <s v=" "/>
    <n v="33"/>
    <n v="850"/>
    <n v="94"/>
    <n v="328910"/>
    <n v="0"/>
    <n v="0"/>
    <s v=" "/>
    <s v=" "/>
    <n v="33850094"/>
    <n v="0"/>
    <n v="0"/>
    <n v="0"/>
    <n v="0"/>
    <n v="0"/>
    <n v="0"/>
    <n v="0"/>
    <n v="0"/>
    <n v="0"/>
    <n v="0"/>
    <n v="0"/>
    <n v="0"/>
    <n v="0"/>
    <n v="0"/>
    <n v="0"/>
    <n v="0"/>
    <n v="0"/>
    <n v="0"/>
    <n v="0"/>
    <n v="0"/>
    <n v="0"/>
    <n v="0"/>
    <n v="0"/>
    <n v="0"/>
    <n v="0"/>
  </r>
  <r>
    <s v="PALOMA ELEMENTARY - TAN DEBT SERVICE"/>
    <n v="4029"/>
    <s v="006"/>
    <m/>
    <s v="33-745-094"/>
    <x v="5"/>
    <x v="300"/>
    <s v="094"/>
    <x v="10"/>
    <s v="ELEMENTARY SCHOOL DISTRICT ACCOUNTS"/>
    <s v="PALOMA ELEMENTARY"/>
    <x v="2999"/>
    <s v="TAN DEBT SERVICE"/>
    <s v="D"/>
    <s v=" "/>
    <n v="33"/>
    <n v="745"/>
    <n v="94"/>
    <n v="328430"/>
    <n v="0"/>
    <n v="0"/>
    <s v=" "/>
    <s v=" "/>
    <n v="33745094"/>
    <n v="0"/>
    <n v="0"/>
    <n v="0"/>
    <n v="0"/>
    <n v="0"/>
    <n v="0"/>
    <n v="0"/>
    <n v="0"/>
    <n v="0"/>
    <n v="0"/>
    <n v="0"/>
    <n v="0"/>
    <n v="0"/>
    <n v="0"/>
    <n v="0"/>
    <n v="0"/>
    <n v="0"/>
    <n v="0"/>
    <n v="0"/>
    <n v="0"/>
    <n v="0"/>
    <n v="0"/>
    <n v="0"/>
    <n v="0"/>
    <n v="0"/>
  </r>
  <r>
    <s v="PALOMA ELEMENTARY - TAN PROCEEDS"/>
    <n v="4029"/>
    <s v="020"/>
    <m/>
    <s v="33-645-094"/>
    <x v="5"/>
    <x v="301"/>
    <s v="094"/>
    <x v="10"/>
    <s v="ELEMENTARY SCHOOL DISTRICT ACCOUNTS"/>
    <s v="PALOMA ELEMENTARY"/>
    <x v="3000"/>
    <s v="TAN PROCEEDS"/>
    <s v="A"/>
    <s v="Y"/>
    <n v="33"/>
    <n v="645"/>
    <n v="94"/>
    <n v="327710"/>
    <n v="0"/>
    <n v="0"/>
    <s v=" "/>
    <s v=" "/>
    <n v="33745094"/>
    <n v="0"/>
    <n v="0"/>
    <n v="0"/>
    <n v="0"/>
    <n v="0"/>
    <n v="0"/>
    <n v="0"/>
    <n v="0"/>
    <n v="0"/>
    <n v="0"/>
    <n v="0"/>
    <n v="0"/>
    <n v="0"/>
    <n v="0"/>
    <n v="0"/>
    <n v="0"/>
    <n v="0"/>
    <n v="0"/>
    <n v="0"/>
    <n v="0"/>
    <n v="0"/>
    <n v="0"/>
    <n v="0"/>
    <n v="0"/>
    <n v="0"/>
  </r>
  <r>
    <s v="PALOMA ELEMENTARY - WARRANT CLEARING OTHER"/>
    <n v="4029"/>
    <s v="021"/>
    <m/>
    <s v="33-035-094"/>
    <x v="5"/>
    <x v="21"/>
    <s v="094"/>
    <x v="10"/>
    <s v="ELEMENTARY SCHOOL DISTRICT ACCOUNTS"/>
    <s v="PALOMA ELEMENTARY"/>
    <x v="3001"/>
    <s v="WARRANT CLEAR OTHER"/>
    <s v="B"/>
    <s v=" "/>
    <n v="33"/>
    <n v="35"/>
    <n v="94"/>
    <n v="320925"/>
    <n v="0"/>
    <n v="0"/>
    <s v=" "/>
    <s v=" "/>
    <n v="33001094"/>
    <n v="0"/>
    <n v="0"/>
    <n v="0"/>
    <n v="0"/>
    <n v="0"/>
    <n v="0"/>
    <n v="0"/>
    <n v="0"/>
    <n v="0"/>
    <n v="0"/>
    <n v="0"/>
    <n v="0"/>
    <n v="0"/>
    <n v="0"/>
    <n v="0"/>
    <n v="0"/>
    <n v="0"/>
    <n v="0"/>
    <n v="0"/>
    <n v="0"/>
    <n v="0"/>
    <n v="0"/>
    <n v="0"/>
    <n v="0"/>
    <n v="0"/>
  </r>
  <r>
    <s v="PARADISE VALLEY UNIFIED SCHOOLS - ADJACENT WAYS"/>
    <n v="4030"/>
    <s v="002"/>
    <m/>
    <s v="33-620-069"/>
    <x v="5"/>
    <x v="285"/>
    <s v="069"/>
    <x v="2225"/>
    <s v="ELEMENTARY SCHOOL DISTRICT ACCOUNTS"/>
    <s v="PARADISE VALLEY UNIFIED SCHOOLS"/>
    <x v="3002"/>
    <s v="ADJACENT WAYS"/>
    <s v="A"/>
    <s v="Y"/>
    <n v="33"/>
    <n v="620"/>
    <n v="69"/>
    <n v="327510"/>
    <n v="0"/>
    <n v="778056.59"/>
    <s v=" "/>
    <s v=" "/>
    <n v="33620069"/>
    <n v="769074.01"/>
    <n v="0"/>
    <n v="0"/>
    <n v="301.25"/>
    <n v="9283.83"/>
    <n v="822206.44"/>
    <n v="2693682.15"/>
    <n v="0"/>
    <n v="10361.799999999999"/>
    <n v="2659894.1"/>
    <n v="879916.6"/>
    <n v="1031598"/>
    <n v="0"/>
    <n v="10.199999999999999"/>
    <n v="920765.61"/>
    <n v="822206.44"/>
    <n v="2693682.15"/>
    <n v="0"/>
    <n v="10060.549999999999"/>
    <n v="2650610.27"/>
    <n v="0"/>
    <n v="0"/>
    <n v="0"/>
    <n v="0"/>
    <n v="0"/>
  </r>
  <r>
    <s v="PARADISE VALLEY UNIFIED SCHOOLS - BOND BUILDING"/>
    <n v="4030"/>
    <s v="003"/>
    <m/>
    <s v="33-630-069"/>
    <x v="5"/>
    <x v="286"/>
    <s v="069"/>
    <x v="2226"/>
    <s v="ELEMENTARY SCHOOL DISTRICT ACCOUNTS"/>
    <s v="PARADISE VALLEY UNIFIED SCHOOLS"/>
    <x v="3003"/>
    <s v="BOND BUILDING"/>
    <s v="D"/>
    <s v=" "/>
    <n v="33"/>
    <n v="630"/>
    <n v="69"/>
    <n v="327610"/>
    <n v="0"/>
    <n v="61120481.950000003"/>
    <s v=" "/>
    <s v=" "/>
    <n v="33700069"/>
    <n v="62614805.689999998"/>
    <n v="1491958.84"/>
    <n v="0"/>
    <n v="41312.53"/>
    <n v="38947.629999999997"/>
    <n v="54445275.509999998"/>
    <n v="37426469.549999997"/>
    <n v="49015907.170000002"/>
    <n v="6417176.3700000001"/>
    <n v="1502945.19"/>
    <n v="65425103.210000001"/>
    <n v="1886502.57"/>
    <n v="15000"/>
    <n v="1051897.94"/>
    <n v="113102.99"/>
    <n v="54445275.509999998"/>
    <n v="35934510.710000001"/>
    <n v="49015907.170000002"/>
    <n v="6375863.8399999999"/>
    <n v="1463997.56"/>
    <n v="0"/>
    <n v="0"/>
    <n v="0"/>
    <n v="0"/>
    <n v="0"/>
  </r>
  <r>
    <s v="PARADISE VALLEY UNIFIED SCHOOLS - BUILD AMERICA/QUALIFIED SCHOOL CON BONDS"/>
    <n v="4030"/>
    <s v="010"/>
    <m/>
    <s v="33-637-069"/>
    <x v="5"/>
    <x v="287"/>
    <s v="069"/>
    <x v="10"/>
    <s v="ELEMENTARY SCHOOL DISTRICT ACCOUNTS"/>
    <s v="PARADISE VALLEY UNIFIED SCHOOLS"/>
    <x v="3004"/>
    <s v="BUILD AMER BONDS"/>
    <s v="D"/>
    <s v=" "/>
    <n v="33"/>
    <n v="637"/>
    <n v="69"/>
    <n v="327630"/>
    <n v="0"/>
    <n v="0"/>
    <s v="Y"/>
    <s v=" "/>
    <n v="33637069"/>
    <n v="0"/>
    <n v="0"/>
    <n v="0"/>
    <n v="0"/>
    <n v="0"/>
    <n v="0"/>
    <n v="0"/>
    <n v="0"/>
    <n v="0"/>
    <n v="0"/>
    <n v="0"/>
    <n v="0"/>
    <n v="0"/>
    <n v="0"/>
    <n v="0"/>
    <n v="0"/>
    <n v="0"/>
    <n v="0"/>
    <n v="0"/>
    <n v="0"/>
    <n v="0"/>
    <n v="0"/>
    <n v="0"/>
    <n v="0"/>
    <n v="0"/>
  </r>
  <r>
    <s v="PARADISE VALLEY UNIFIED SCHOOLS - BUILDING RENEWAL"/>
    <n v="4030"/>
    <s v="004"/>
    <m/>
    <s v="33-690-069"/>
    <x v="5"/>
    <x v="288"/>
    <s v="069"/>
    <x v="10"/>
    <s v="ELEMENTARY SCHOOL DISTRICT ACCOUNTS"/>
    <s v="PARADISE VALLEY UNIFIED SCHOOLS"/>
    <x v="3005"/>
    <s v="BUILDING RENEWA"/>
    <s v="B"/>
    <s v=" "/>
    <n v="33"/>
    <n v="690"/>
    <n v="69"/>
    <n v="327750"/>
    <n v="0"/>
    <n v="0"/>
    <s v="Y"/>
    <s v=" "/>
    <n v="33690069"/>
    <n v="0"/>
    <n v="0"/>
    <n v="0"/>
    <n v="0"/>
    <n v="0"/>
    <n v="0"/>
    <n v="0"/>
    <n v="0"/>
    <n v="0"/>
    <n v="0"/>
    <n v="0"/>
    <n v="0"/>
    <n v="0"/>
    <n v="0"/>
    <n v="0"/>
    <n v="0"/>
    <n v="0"/>
    <n v="0"/>
    <n v="0"/>
    <n v="0"/>
    <n v="0"/>
    <n v="0"/>
    <n v="0"/>
    <n v="0"/>
    <n v="0"/>
  </r>
  <r>
    <s v="PARADISE VALLEY UNIFIED SCHOOLS - CAPITAL OUTLAY"/>
    <n v="4030"/>
    <s v="005"/>
    <m/>
    <s v="33-610-069"/>
    <x v="5"/>
    <x v="289"/>
    <s v="069"/>
    <x v="2227"/>
    <s v="ELEMENTARY SCHOOL DISTRICT ACCOUNTS"/>
    <s v="PARADISE VALLEY UNIFIED SCHOOLS"/>
    <x v="3006"/>
    <s v="CAPITAL OUTLAY"/>
    <s v="A"/>
    <s v="Y"/>
    <n v="33"/>
    <n v="610"/>
    <n v="69"/>
    <n v="327410"/>
    <n v="0"/>
    <n v="8119121.0700000003"/>
    <s v=" "/>
    <s v=" "/>
    <n v="33610069"/>
    <n v="8140240.9299999997"/>
    <n v="265587.19"/>
    <n v="0"/>
    <n v="36545.019999999997"/>
    <n v="281012.34999999998"/>
    <n v="9747269.6300000008"/>
    <n v="5122939.72"/>
    <n v="17758.11"/>
    <n v="1228622.9099999999"/>
    <n v="4705655.96"/>
    <n v="8364339.1500000004"/>
    <n v="386659.57"/>
    <n v="0"/>
    <n v="139803.48000000001"/>
    <n v="302364.83"/>
    <n v="9747269.6300000008"/>
    <n v="4857352.53"/>
    <n v="17758.11"/>
    <n v="1192077.8899999999"/>
    <n v="4424643.6100000003"/>
    <n v="0"/>
    <n v="0"/>
    <n v="0"/>
    <n v="0"/>
    <n v="0"/>
  </r>
  <r>
    <s v="PARADISE VALLEY UNIFIED SCHOOLS - CLASSROOM SITE FUND"/>
    <n v="4030"/>
    <s v="011"/>
    <m/>
    <s v="33-010-069"/>
    <x v="5"/>
    <x v="290"/>
    <s v="069"/>
    <x v="2228"/>
    <s v="ELEMENTARY SCHOOL DISTRICT ACCOUNTS"/>
    <s v="PARADISE VALLEY UNIFIED SCHOOLS"/>
    <x v="3007"/>
    <s v="CLASSROOM SITE FUND"/>
    <s v="B"/>
    <s v="Y"/>
    <n v="33"/>
    <n v="10"/>
    <n v="69"/>
    <n v="320310"/>
    <n v="0"/>
    <n v="3656009.55"/>
    <s v=" "/>
    <s v=" "/>
    <n v="33010069"/>
    <n v="3907308.59"/>
    <n v="0"/>
    <n v="0"/>
    <n v="251299.04"/>
    <n v="0"/>
    <n v="2539484.7000000002"/>
    <n v="0"/>
    <n v="7437693.9000000004"/>
    <n v="6338197.54"/>
    <n v="17028.490000000002"/>
    <n v="3471174.75"/>
    <n v="0"/>
    <n v="930559.58"/>
    <n v="498992.08"/>
    <n v="4566.34"/>
    <n v="2539484.7000000002"/>
    <n v="0"/>
    <n v="7437693.9000000004"/>
    <n v="6086898.5"/>
    <n v="17028.490000000002"/>
    <n v="0"/>
    <n v="0"/>
    <n v="0"/>
    <n v="0"/>
    <n v="0"/>
  </r>
  <r>
    <s v="PARADISE VALLEY UNIFIED SCHOOLS - CREDIT LINE BORROWING"/>
    <n v="4030"/>
    <s v="012"/>
    <m/>
    <s v="33-750-069"/>
    <x v="5"/>
    <x v="192"/>
    <s v="069"/>
    <x v="10"/>
    <s v="ELEMENTARY SCHOOL DISTRICT ACCOUNTS"/>
    <s v="PARADISE VALLEY UNIFIED SCHOOLS"/>
    <x v="3008"/>
    <s v="CREDIT LINE BORROW"/>
    <s v="A"/>
    <s v="Y"/>
    <n v="33"/>
    <n v="750"/>
    <n v="69"/>
    <n v="328450"/>
    <n v="0"/>
    <n v="0"/>
    <s v=" "/>
    <s v=" "/>
    <n v="33001069"/>
    <n v="0"/>
    <n v="0"/>
    <n v="0"/>
    <n v="0"/>
    <n v="0"/>
    <n v="0"/>
    <n v="0"/>
    <n v="0"/>
    <n v="0"/>
    <n v="0"/>
    <n v="0"/>
    <n v="0"/>
    <n v="0"/>
    <n v="0"/>
    <n v="0"/>
    <n v="0"/>
    <n v="0"/>
    <n v="0"/>
    <n v="0"/>
    <n v="0"/>
    <n v="0"/>
    <n v="0"/>
    <n v="0"/>
    <n v="0"/>
    <n v="0"/>
  </r>
  <r>
    <s v="PARADISE VALLEY UNIFIED SCHOOLS - CURRENT DEBT SERVICE"/>
    <n v="4030"/>
    <s v="013"/>
    <m/>
    <s v="33-700-069"/>
    <x v="5"/>
    <x v="291"/>
    <s v="069"/>
    <x v="2229"/>
    <s v="ELEMENTARY SCHOOL DISTRICT ACCOUNTS"/>
    <s v="PARADISE VALLEY UNIFIED SCHOOLS"/>
    <x v="3009"/>
    <s v="CURRENT DEBT SERVICE"/>
    <s v="D"/>
    <s v=" "/>
    <n v="33"/>
    <n v="700"/>
    <n v="69"/>
    <n v="327810"/>
    <n v="0"/>
    <n v="36979133.340000004"/>
    <s v=" "/>
    <s v=" "/>
    <n v="33700069"/>
    <n v="34866254.450000003"/>
    <n v="0"/>
    <n v="3266.25"/>
    <n v="17231.29"/>
    <n v="2126843.9300000002"/>
    <n v="53492952.799999997"/>
    <n v="77034744.840000004"/>
    <n v="25548461.98"/>
    <n v="524799.35"/>
    <n v="35497262.75"/>
    <n v="32314325.050000001"/>
    <n v="0"/>
    <n v="0"/>
    <n v="310.58999999999997"/>
    <n v="2552239.9900000002"/>
    <n v="53492952.799999997"/>
    <n v="77034744.840000004"/>
    <n v="25545195.73"/>
    <n v="507568.06"/>
    <n v="33370418.82"/>
    <n v="0"/>
    <n v="0"/>
    <n v="0"/>
    <n v="0"/>
    <n v="0"/>
  </r>
  <r>
    <s v="PARADISE VALLEY UNIFIED SCHOOLS - DEFCNCYS CORRECTION"/>
    <n v="4030"/>
    <s v="009"/>
    <m/>
    <s v="33-685-069"/>
    <x v="5"/>
    <x v="110"/>
    <s v="069"/>
    <x v="10"/>
    <s v="ELEMENTARY SCHOOL DISTRICT ACCOUNTS"/>
    <s v="PARADISE VALLEY UNIFIED SCHOOLS"/>
    <x v="3010"/>
    <s v="DEFCNCYS CORREC"/>
    <s v="B"/>
    <s v=" "/>
    <n v="33"/>
    <n v="685"/>
    <n v="69"/>
    <n v="327730"/>
    <n v="0"/>
    <n v="0"/>
    <s v="Y"/>
    <s v=" "/>
    <n v="33685069"/>
    <n v="0"/>
    <n v="0"/>
    <n v="0"/>
    <n v="0"/>
    <n v="0"/>
    <n v="0"/>
    <n v="0"/>
    <n v="0"/>
    <n v="0"/>
    <n v="0"/>
    <n v="0"/>
    <n v="0"/>
    <n v="0"/>
    <n v="0"/>
    <n v="0"/>
    <n v="0"/>
    <n v="0"/>
    <n v="0"/>
    <n v="0"/>
    <n v="0"/>
    <n v="0"/>
    <n v="0"/>
    <n v="0"/>
    <n v="0"/>
    <n v="0"/>
  </r>
  <r>
    <s v="PARADISE VALLEY UNIFIED SCHOOLS - ELEM EXPENSE CLEARING"/>
    <n v="4030"/>
    <s v="014"/>
    <m/>
    <s v="33-040-069"/>
    <x v="5"/>
    <x v="292"/>
    <s v="069"/>
    <x v="10"/>
    <s v="ELEMENTARY SCHOOL DISTRICT ACCOUNTS"/>
    <s v="PARADISE VALLEY UNIFIED SCHOOLS"/>
    <x v="3011"/>
    <s v="EL EXP CLEARING"/>
    <s v="A"/>
    <s v="Y"/>
    <n v="33"/>
    <n v="40"/>
    <n v="69"/>
    <n v="320930"/>
    <n v="0"/>
    <n v="0"/>
    <s v=" "/>
    <s v=" "/>
    <n v="33001069"/>
    <n v="0"/>
    <n v="0"/>
    <n v="0"/>
    <n v="0"/>
    <n v="0"/>
    <n v="0"/>
    <n v="0"/>
    <n v="0"/>
    <n v="0"/>
    <n v="0"/>
    <n v="0"/>
    <n v="0"/>
    <n v="0"/>
    <n v="0"/>
    <n v="0"/>
    <n v="0"/>
    <n v="0"/>
    <n v="0"/>
    <n v="0"/>
    <n v="0"/>
    <n v="0"/>
    <n v="0"/>
    <n v="0"/>
    <n v="0"/>
    <n v="0"/>
  </r>
  <r>
    <s v="PARADISE VALLEY UNIFIED SCHOOLS - FED. &amp; STATE GRANTS"/>
    <n v="4030"/>
    <s v="015"/>
    <m/>
    <s v="33-200-069"/>
    <x v="5"/>
    <x v="293"/>
    <s v="069"/>
    <x v="2230"/>
    <s v="ELEMENTARY SCHOOL DISTRICT ACCOUNTS"/>
    <s v="PARADISE VALLEY UNIFIED SCHOOLS"/>
    <x v="3012"/>
    <s v="FED. &amp; STATE GRANTS"/>
    <s v="B"/>
    <s v=" "/>
    <n v="33"/>
    <n v="200"/>
    <n v="69"/>
    <n v="322010"/>
    <n v="0"/>
    <n v="2955783.06"/>
    <s v=" "/>
    <s v=" "/>
    <n v="33200069"/>
    <n v="3592148.85"/>
    <n v="223726.74"/>
    <n v="49836.04"/>
    <n v="469129.98"/>
    <n v="6654.89"/>
    <n v="4415951.09"/>
    <n v="4054220.99"/>
    <n v="11426273.529999999"/>
    <n v="10665700.51"/>
    <n v="1833479.94"/>
    <n v="3639816.13"/>
    <n v="375304.96000000002"/>
    <n v="1907015.16"/>
    <n v="1601667.19"/>
    <n v="22289.71"/>
    <n v="4415951.09"/>
    <n v="3830494.25"/>
    <n v="11376437.49"/>
    <n v="10196570.529999999"/>
    <n v="1826825.05"/>
    <n v="0"/>
    <n v="0"/>
    <n v="0"/>
    <n v="0"/>
    <n v="0"/>
  </r>
  <r>
    <s v="PARADISE VALLEY UNIFIED SCHOOLS - MAINTENANCE AND OPERATIONS ELEMENTARY"/>
    <n v="4030"/>
    <s v="001"/>
    <m/>
    <s v="33-001-069"/>
    <x v="5"/>
    <x v="294"/>
    <s v="069"/>
    <x v="2231"/>
    <s v="ELEMENTARY SCHOOL DISTRICT ACCOUNTS"/>
    <s v="PARADISE VALLEY UNIFIED SCHOOLS"/>
    <x v="3013"/>
    <s v="MAINTNCE/OPRTNS ELEM"/>
    <s v="A"/>
    <s v="Y"/>
    <n v="33"/>
    <n v="1"/>
    <n v="69"/>
    <n v="320110"/>
    <n v="0"/>
    <n v="14433820.93"/>
    <s v=" "/>
    <s v=" "/>
    <n v="33001069"/>
    <n v="13984806.75"/>
    <n v="1621671.08"/>
    <n v="1921515.64"/>
    <n v="6279285.21"/>
    <n v="6428454.8300000001"/>
    <n v="-5958564.3099999996"/>
    <n v="53231547.439999998"/>
    <n v="67138043.069999993"/>
    <n v="116700694.44"/>
    <n v="123186584.05"/>
    <n v="15543216.58"/>
    <n v="2618312.91"/>
    <n v="6110767.9500000002"/>
    <n v="12706404.32"/>
    <n v="7655539.4500000002"/>
    <n v="-5958564.3099999996"/>
    <n v="51609876.359999999"/>
    <n v="65216527.43"/>
    <n v="110421409.23"/>
    <n v="116758129.22"/>
    <n v="0"/>
    <n v="0"/>
    <n v="0"/>
    <n v="0"/>
    <n v="0"/>
  </r>
  <r>
    <s v="PARADISE VALLEY UNIFIED SCHOOLS - NEW SCHOOL FACILITY"/>
    <n v="4030"/>
    <s v="007"/>
    <m/>
    <s v="33-695-069"/>
    <x v="5"/>
    <x v="295"/>
    <s v="069"/>
    <x v="2232"/>
    <s v="ELEMENTARY SCHOOL DISTRICT ACCOUNTS"/>
    <s v="PARADISE VALLEY UNIFIED SCHOOLS"/>
    <x v="3014"/>
    <s v="NEW SCHL FACILI"/>
    <s v="B"/>
    <s v=" "/>
    <n v="33"/>
    <n v="695"/>
    <n v="69"/>
    <n v="327770"/>
    <n v="0"/>
    <n v="22226.959999999999"/>
    <s v="Y"/>
    <s v=" "/>
    <n v="33695069"/>
    <n v="22226.959999999999"/>
    <n v="0"/>
    <n v="0"/>
    <n v="0"/>
    <n v="0"/>
    <n v="22148.15"/>
    <n v="0"/>
    <n v="0"/>
    <n v="27.96"/>
    <n v="106.77"/>
    <n v="22193.119999999999"/>
    <n v="0"/>
    <n v="0"/>
    <n v="0"/>
    <n v="33.840000000000003"/>
    <n v="22148.15"/>
    <n v="0"/>
    <n v="0"/>
    <n v="27.96"/>
    <n v="106.77"/>
    <n v="0"/>
    <n v="0"/>
    <n v="0"/>
    <n v="0"/>
    <n v="0"/>
  </r>
  <r>
    <s v="PARADISE VALLEY UNIFIED SCHOOLS - OTHER MONIES"/>
    <n v="4030"/>
    <s v="016"/>
    <m/>
    <s v="33-002-069"/>
    <x v="5"/>
    <x v="296"/>
    <s v="069"/>
    <x v="2233"/>
    <s v="ELEMENTARY SCHOOL DISTRICT ACCOUNTS"/>
    <s v="PARADISE VALLEY UNIFIED SCHOOLS"/>
    <x v="3015"/>
    <s v="OTHER MONIES"/>
    <s v="B"/>
    <s v=" "/>
    <n v="33"/>
    <n v="2"/>
    <n v="69"/>
    <n v="320210"/>
    <n v="0"/>
    <n v="31053720.809999999"/>
    <s v=" "/>
    <s v=" "/>
    <n v="33002069"/>
    <n v="30331774.210000001"/>
    <n v="551076.53"/>
    <n v="1836173.72"/>
    <n v="604416.01"/>
    <n v="41265.42"/>
    <n v="27655993.23"/>
    <n v="8667644.1500000004"/>
    <n v="21746520.41"/>
    <n v="12349820.93"/>
    <n v="2668672.25"/>
    <n v="30045453.079999998"/>
    <n v="1128896.48"/>
    <n v="2282989.6"/>
    <n v="1093338.31"/>
    <n v="225566.32"/>
    <n v="27655993.23"/>
    <n v="8116567.6200000001"/>
    <n v="19910346.690000001"/>
    <n v="11745404.92"/>
    <n v="2627406.83"/>
    <n v="0"/>
    <n v="0"/>
    <n v="0"/>
    <n v="0"/>
    <n v="0"/>
  </r>
  <r>
    <s v="PARADISE VALLEY UNIFIED SCHOOLS - PAYROLL CLEARING - ELEMENTARY"/>
    <n v="4030"/>
    <s v="017"/>
    <m/>
    <s v="33-030-069"/>
    <x v="5"/>
    <x v="297"/>
    <s v="069"/>
    <x v="2234"/>
    <s v="ELEMENTARY SCHOOL DISTRICT ACCOUNTS"/>
    <s v="PARADISE VALLEY UNIFIED SCHOOLS"/>
    <x v="3016"/>
    <s v="PAYROLL CLEARING  EL"/>
    <s v="A"/>
    <s v="Y"/>
    <n v="33"/>
    <n v="30"/>
    <n v="69"/>
    <n v="320910"/>
    <n v="0"/>
    <n v="-5722317.8499999996"/>
    <s v=" "/>
    <s v=" "/>
    <n v="33001069"/>
    <n v="408897.98"/>
    <n v="13478932.560000001"/>
    <n v="0"/>
    <n v="1478.66"/>
    <n v="7349195.3899999997"/>
    <n v="460386.46"/>
    <n v="140698668.88"/>
    <n v="73728.91"/>
    <n v="2218011.2999999998"/>
    <n v="136660246.96000001"/>
    <n v="1831052.76"/>
    <n v="16496312.75"/>
    <n v="0"/>
    <n v="169.02"/>
    <n v="15074326.99"/>
    <n v="460386.46"/>
    <n v="127219736.31999999"/>
    <n v="73728.91"/>
    <n v="2216532.64"/>
    <n v="129311051.56999999"/>
    <n v="0"/>
    <n v="0"/>
    <n v="0"/>
    <n v="0"/>
    <n v="0"/>
  </r>
  <r>
    <s v="PARADISE VALLEY UNIFIED SCHOOLS - SCHOOL INVESTMENTS"/>
    <n v="4030"/>
    <s v="018"/>
    <m/>
    <s v="33-795-069"/>
    <x v="5"/>
    <x v="92"/>
    <s v="069"/>
    <x v="10"/>
    <s v="ELEMENTARY SCHOOL DISTRICT ACCOUNTS"/>
    <s v="PARADISE VALLEY UNIFIED SCHOOLS"/>
    <x v="3017"/>
    <s v="SCHOOL INVESTMENTS"/>
    <s v="D"/>
    <s v=" "/>
    <n v="33"/>
    <n v="795"/>
    <n v="69"/>
    <n v="328780"/>
    <n v="0"/>
    <n v="0"/>
    <s v=" "/>
    <s v=" "/>
    <s v="        "/>
    <n v="0"/>
    <n v="0"/>
    <n v="0"/>
    <n v="0"/>
    <n v="0"/>
    <n v="0"/>
    <n v="0"/>
    <n v="0"/>
    <n v="0"/>
    <n v="0"/>
    <n v="0"/>
    <n v="0"/>
    <n v="0"/>
    <n v="0"/>
    <n v="0"/>
    <n v="0"/>
    <n v="0"/>
    <n v="0"/>
    <n v="0"/>
    <n v="0"/>
    <n v="0"/>
    <n v="0"/>
    <n v="0"/>
    <n v="0"/>
    <n v="0"/>
  </r>
  <r>
    <s v="PARADISE VALLEY UNIFIED SCHOOLS - SOFT CAPITAL OUTLAY"/>
    <n v="4030"/>
    <s v="008"/>
    <m/>
    <s v="33-625-069"/>
    <x v="5"/>
    <x v="298"/>
    <s v="069"/>
    <x v="10"/>
    <s v="ELEMENTARY SCHOOL DISTRICT ACCOUNTS"/>
    <s v="PARADISE VALLEY UNIFIED SCHOOLS"/>
    <x v="3018"/>
    <s v="SOFT CAP OUTLAY"/>
    <s v="A"/>
    <s v="Y"/>
    <n v="33"/>
    <n v="625"/>
    <n v="69"/>
    <n v="327530"/>
    <n v="0"/>
    <n v="0"/>
    <s v=" "/>
    <s v="I"/>
    <n v="33001069"/>
    <n v="0"/>
    <n v="0"/>
    <n v="0"/>
    <n v="0"/>
    <n v="0"/>
    <n v="0"/>
    <n v="0"/>
    <n v="0"/>
    <n v="0"/>
    <n v="0"/>
    <n v="0"/>
    <n v="0"/>
    <n v="0"/>
    <n v="0"/>
    <n v="0"/>
    <n v="0"/>
    <n v="0"/>
    <n v="0"/>
    <n v="0"/>
    <n v="0"/>
    <n v="0"/>
    <n v="0"/>
    <n v="0"/>
    <n v="0"/>
    <n v="0"/>
  </r>
  <r>
    <s v="PARADISE VALLEY UNIFIED SCHOOLS - STUDENT ACTIVITIES"/>
    <n v="4030"/>
    <s v="019"/>
    <m/>
    <s v="33-850-069"/>
    <x v="5"/>
    <x v="299"/>
    <s v="069"/>
    <x v="2235"/>
    <s v="ELEMENTARY SCHOOL DISTRICT ACCOUNTS"/>
    <s v="PARADISE VALLEY UNIFIED SCHOOLS"/>
    <x v="3019"/>
    <s v="STUDENT ACTIVITIES"/>
    <s v="B"/>
    <s v=" "/>
    <n v="33"/>
    <n v="850"/>
    <n v="69"/>
    <n v="328910"/>
    <n v="0"/>
    <n v="2074079.37"/>
    <s v=" "/>
    <s v=" "/>
    <n v="33850069"/>
    <n v="2053788.08"/>
    <n v="161234.97"/>
    <n v="188090.77"/>
    <n v="22045.03"/>
    <n v="15480.52"/>
    <n v="1917445.1200000001"/>
    <n v="1579061.31"/>
    <n v="1749930.27"/>
    <n v="340242.75"/>
    <n v="326008.03999999998"/>
    <n v="2173338.23"/>
    <n v="326430.65000000002"/>
    <n v="177804.7"/>
    <n v="60734.73"/>
    <n v="89810.53"/>
    <n v="1917445.1200000001"/>
    <n v="1417826.34"/>
    <n v="1561839.5"/>
    <n v="318197.71999999997"/>
    <n v="310527.52"/>
    <n v="0"/>
    <n v="0"/>
    <n v="0"/>
    <n v="0"/>
    <n v="0"/>
  </r>
  <r>
    <s v="PARADISE VALLEY UNIFIED SCHOOLS - TAN DEBT SERVICE"/>
    <n v="4030"/>
    <s v="006"/>
    <m/>
    <s v="33-745-069"/>
    <x v="5"/>
    <x v="300"/>
    <s v="069"/>
    <x v="2236"/>
    <s v="ELEMENTARY SCHOOL DISTRICT ACCOUNTS"/>
    <s v="PARADISE VALLEY UNIFIED SCHOOLS"/>
    <x v="3020"/>
    <s v="TAN DEBT SERVICE"/>
    <s v="D"/>
    <s v=" "/>
    <n v="33"/>
    <n v="745"/>
    <n v="69"/>
    <n v="328430"/>
    <n v="0"/>
    <n v="61486.79"/>
    <s v=" "/>
    <s v=" "/>
    <n v="33745069"/>
    <n v="61486.79"/>
    <n v="0"/>
    <n v="0"/>
    <n v="0"/>
    <n v="0"/>
    <n v="27179753.260000002"/>
    <n v="27168480"/>
    <n v="0"/>
    <n v="41506.910000000003"/>
    <n v="91720.44"/>
    <n v="39329.480000000003"/>
    <n v="0"/>
    <n v="0"/>
    <n v="0"/>
    <n v="22157.31"/>
    <n v="27179753.260000002"/>
    <n v="27168480"/>
    <n v="0"/>
    <n v="41506.910000000003"/>
    <n v="91720.44"/>
    <n v="0"/>
    <n v="0"/>
    <n v="0"/>
    <n v="0"/>
    <n v="0"/>
  </r>
  <r>
    <s v="PARADISE VALLEY UNIFIED SCHOOLS - TAN PROCEEDS"/>
    <n v="4030"/>
    <s v="020"/>
    <m/>
    <s v="33-645-069"/>
    <x v="5"/>
    <x v="301"/>
    <s v="069"/>
    <x v="2237"/>
    <s v="ELEMENTARY SCHOOL DISTRICT ACCOUNTS"/>
    <s v="PARADISE VALLEY UNIFIED SCHOOLS"/>
    <x v="3021"/>
    <s v="TAN PROCEEDS"/>
    <s v="A"/>
    <s v="Y"/>
    <n v="33"/>
    <n v="645"/>
    <n v="69"/>
    <n v="327710"/>
    <n v="0"/>
    <n v="14489000"/>
    <s v=" "/>
    <s v=" "/>
    <n v="33745069"/>
    <n v="14489000"/>
    <n v="0"/>
    <n v="0"/>
    <n v="0"/>
    <n v="0"/>
    <n v="0"/>
    <n v="0"/>
    <n v="30000000"/>
    <n v="15560000"/>
    <n v="49000"/>
    <n v="14489000"/>
    <n v="0"/>
    <n v="0"/>
    <n v="0"/>
    <n v="0"/>
    <n v="0"/>
    <n v="0"/>
    <n v="30000000"/>
    <n v="15560000"/>
    <n v="49000"/>
    <n v="0"/>
    <n v="0"/>
    <n v="0"/>
    <n v="0"/>
    <n v="0"/>
  </r>
  <r>
    <s v="PARADISE VALLEY UNIFIED SCHOOLS - WARRANT CLEARING OTHER"/>
    <n v="4030"/>
    <s v="021"/>
    <m/>
    <s v="33-035-069"/>
    <x v="5"/>
    <x v="21"/>
    <s v="069"/>
    <x v="10"/>
    <s v="ELEMENTARY SCHOOL DISTRICT ACCOUNTS"/>
    <s v="PARADISE VALLEY UNIFIED SCHOOLS"/>
    <x v="3022"/>
    <s v="WARRANT CLEAR OTHER"/>
    <s v="B"/>
    <s v=" "/>
    <n v="33"/>
    <n v="35"/>
    <n v="69"/>
    <n v="320925"/>
    <n v="0"/>
    <n v="0"/>
    <s v=" "/>
    <s v=" "/>
    <n v="33001069"/>
    <n v="0"/>
    <n v="0"/>
    <n v="0"/>
    <n v="0"/>
    <n v="0"/>
    <n v="0"/>
    <n v="0"/>
    <n v="0"/>
    <n v="0"/>
    <n v="0"/>
    <n v="0"/>
    <n v="0"/>
    <n v="0"/>
    <n v="0"/>
    <n v="0"/>
    <n v="0"/>
    <n v="0"/>
    <n v="0"/>
    <n v="0"/>
    <n v="0"/>
    <n v="0"/>
    <n v="0"/>
    <n v="0"/>
    <n v="0"/>
    <n v="0"/>
  </r>
  <r>
    <s v="PENDERGAST ELEMENTARY - ADJACENT WAYS"/>
    <n v="4030"/>
    <s v="002"/>
    <m/>
    <s v="33-620-092"/>
    <x v="5"/>
    <x v="285"/>
    <s v="092"/>
    <x v="2238"/>
    <s v="ELEMENTARY SCHOOL DISTRICT ACCOUNTS"/>
    <s v="PENDERGAST ELEMENTARY"/>
    <x v="3023"/>
    <s v="ADJACENT WAYS"/>
    <s v="A"/>
    <s v="Y"/>
    <n v="33"/>
    <n v="620"/>
    <n v="92"/>
    <n v="327510"/>
    <n v="0"/>
    <n v="327.45"/>
    <s v=" "/>
    <s v=" "/>
    <n v="33620092"/>
    <n v="327.45"/>
    <n v="0"/>
    <n v="0"/>
    <n v="0"/>
    <n v="0"/>
    <n v="336.71"/>
    <n v="0"/>
    <n v="0"/>
    <n v="11.61"/>
    <n v="2.35"/>
    <n v="326.94"/>
    <n v="0"/>
    <n v="0"/>
    <n v="0"/>
    <n v="0.51"/>
    <n v="336.71"/>
    <n v="0"/>
    <n v="0"/>
    <n v="11.61"/>
    <n v="2.35"/>
    <n v="0"/>
    <n v="0"/>
    <n v="0"/>
    <n v="0"/>
    <n v="0"/>
  </r>
  <r>
    <s v="PENDERGAST ELEMENTARY - BOND BUILDING"/>
    <n v="4030"/>
    <s v="003"/>
    <m/>
    <s v="33-630-092"/>
    <x v="5"/>
    <x v="286"/>
    <s v="092"/>
    <x v="2239"/>
    <s v="ELEMENTARY SCHOOL DISTRICT ACCOUNTS"/>
    <s v="PENDERGAST ELEMENTARY"/>
    <x v="3024"/>
    <s v="BOND BUILDING"/>
    <s v="D"/>
    <s v=" "/>
    <n v="33"/>
    <n v="630"/>
    <n v="92"/>
    <n v="327610"/>
    <n v="0"/>
    <n v="519617.65"/>
    <s v=" "/>
    <s v=" "/>
    <n v="33700092"/>
    <n v="1757547.49"/>
    <n v="0"/>
    <n v="1004.32"/>
    <n v="1238934.1599999999"/>
    <n v="0"/>
    <n v="5834193.6100000003"/>
    <n v="0"/>
    <n v="6937159.4299999997"/>
    <n v="12324928.140000001"/>
    <n v="73192.75"/>
    <n v="2528664.36"/>
    <n v="0"/>
    <n v="190"/>
    <n v="775327.44"/>
    <n v="4020.57"/>
    <n v="5834193.6100000003"/>
    <n v="0"/>
    <n v="6936155.1100000003"/>
    <n v="11085993.98"/>
    <n v="73192.75"/>
    <n v="0"/>
    <n v="0"/>
    <n v="0"/>
    <n v="0"/>
    <n v="0"/>
  </r>
  <r>
    <s v="PENDERGAST ELEMENTARY - BUILD AMERICA/QUALIFIED SCHOOL CON BONDS"/>
    <n v="4030"/>
    <s v="010"/>
    <m/>
    <s v="33-637-092"/>
    <x v="5"/>
    <x v="287"/>
    <s v="092"/>
    <x v="10"/>
    <s v="ELEMENTARY SCHOOL DISTRICT ACCOUNTS"/>
    <s v="PENDERGAST ELEMENTARY"/>
    <x v="3025"/>
    <s v="BUILD AMER BONDS"/>
    <s v="D"/>
    <s v=" "/>
    <n v="33"/>
    <n v="637"/>
    <n v="92"/>
    <n v="327630"/>
    <n v="0"/>
    <n v="0"/>
    <s v="Y"/>
    <s v=" "/>
    <n v="33637092"/>
    <n v="0"/>
    <n v="0"/>
    <n v="0"/>
    <n v="0"/>
    <n v="0"/>
    <n v="0"/>
    <n v="0"/>
    <n v="0"/>
    <n v="0"/>
    <n v="0"/>
    <n v="0"/>
    <n v="0"/>
    <n v="0"/>
    <n v="0"/>
    <n v="0"/>
    <n v="0"/>
    <n v="0"/>
    <n v="0"/>
    <n v="0"/>
    <n v="0"/>
    <n v="0"/>
    <n v="0"/>
    <n v="0"/>
    <n v="0"/>
    <n v="0"/>
  </r>
  <r>
    <s v="PENDERGAST ELEMENTARY - BUILDING RENEWAL"/>
    <n v="4030"/>
    <s v="004"/>
    <m/>
    <s v="33-690-092"/>
    <x v="5"/>
    <x v="288"/>
    <s v="092"/>
    <x v="1345"/>
    <s v="ELEMENTARY SCHOOL DISTRICT ACCOUNTS"/>
    <s v="PENDERGAST ELEMENTARY"/>
    <x v="3026"/>
    <s v="BUILDING RENEWA"/>
    <s v="B"/>
    <s v=" "/>
    <n v="33"/>
    <n v="690"/>
    <n v="92"/>
    <n v="327750"/>
    <n v="0"/>
    <n v="38.58"/>
    <s v="Y"/>
    <s v=" "/>
    <n v="33690092"/>
    <n v="38.58"/>
    <n v="0"/>
    <n v="0"/>
    <n v="0"/>
    <n v="0"/>
    <n v="0"/>
    <n v="0"/>
    <n v="48105.81"/>
    <n v="48112.09"/>
    <n v="44.86"/>
    <n v="4053.43"/>
    <n v="0"/>
    <n v="0"/>
    <n v="4020.57"/>
    <n v="5.72"/>
    <n v="0"/>
    <n v="0"/>
    <n v="48105.81"/>
    <n v="48112.09"/>
    <n v="44.86"/>
    <n v="0"/>
    <n v="0"/>
    <n v="0"/>
    <n v="0"/>
    <n v="0"/>
  </r>
  <r>
    <s v="PENDERGAST ELEMENTARY - CAPITAL OUTLAY"/>
    <n v="4030"/>
    <s v="005"/>
    <m/>
    <s v="33-610-092"/>
    <x v="5"/>
    <x v="289"/>
    <s v="092"/>
    <x v="2240"/>
    <s v="ELEMENTARY SCHOOL DISTRICT ACCOUNTS"/>
    <s v="PENDERGAST ELEMENTARY"/>
    <x v="3027"/>
    <s v="CAPITAL OUTLAY"/>
    <s v="A"/>
    <s v="Y"/>
    <n v="33"/>
    <n v="610"/>
    <n v="92"/>
    <n v="327410"/>
    <n v="0"/>
    <n v="-198208.1"/>
    <s v=" "/>
    <s v=" "/>
    <n v="33610092"/>
    <n v="-215527.3"/>
    <n v="0"/>
    <n v="0"/>
    <n v="38183.51"/>
    <n v="55502.71"/>
    <n v="62833.1"/>
    <n v="0"/>
    <n v="2814.21"/>
    <n v="1163182.74"/>
    <n v="899327.33"/>
    <n v="-261276.43"/>
    <n v="0"/>
    <n v="108.28"/>
    <n v="4030.84"/>
    <n v="49671.69"/>
    <n v="62833.1"/>
    <n v="0"/>
    <n v="2814.21"/>
    <n v="1124999.23"/>
    <n v="843824.62"/>
    <n v="0"/>
    <n v="0"/>
    <n v="0"/>
    <n v="0"/>
    <n v="0"/>
  </r>
  <r>
    <s v="PENDERGAST ELEMENTARY - CLASSROOM SITE FUND"/>
    <n v="4030"/>
    <s v="011"/>
    <m/>
    <s v="33-010-092"/>
    <x v="5"/>
    <x v="290"/>
    <s v="092"/>
    <x v="2241"/>
    <s v="ELEMENTARY SCHOOL DISTRICT ACCOUNTS"/>
    <s v="PENDERGAST ELEMENTARY"/>
    <x v="3028"/>
    <s v="CLASSROOM SITE FUND"/>
    <s v="B"/>
    <s v="Y"/>
    <n v="33"/>
    <n v="10"/>
    <n v="92"/>
    <n v="320310"/>
    <n v="0"/>
    <n v="1041050.21"/>
    <s v=" "/>
    <s v=" "/>
    <n v="33010092"/>
    <n v="1176007.43"/>
    <n v="0"/>
    <n v="0"/>
    <n v="134957.22"/>
    <n v="0"/>
    <n v="1625614.29"/>
    <n v="0"/>
    <n v="2115217.29"/>
    <n v="2726423.47"/>
    <n v="26642.1"/>
    <n v="1046888.85"/>
    <n v="0"/>
    <n v="264267.45"/>
    <n v="136513.34"/>
    <n v="1364.47"/>
    <n v="1625614.29"/>
    <n v="0"/>
    <n v="2115217.29"/>
    <n v="2591466.25"/>
    <n v="26642.1"/>
    <n v="0"/>
    <n v="0"/>
    <n v="0"/>
    <n v="0"/>
    <n v="0"/>
  </r>
  <r>
    <s v="PENDERGAST ELEMENTARY - CREDIT LINE BORROWING"/>
    <n v="4030"/>
    <s v="012"/>
    <m/>
    <s v="33-750-092"/>
    <x v="5"/>
    <x v="192"/>
    <s v="092"/>
    <x v="10"/>
    <s v="ELEMENTARY SCHOOL DISTRICT ACCOUNTS"/>
    <s v="PENDERGAST ELEMENTARY"/>
    <x v="3029"/>
    <s v="CREDIT LINE BORROW"/>
    <s v="A"/>
    <s v="Y"/>
    <n v="33"/>
    <n v="750"/>
    <n v="92"/>
    <n v="328450"/>
    <n v="0"/>
    <n v="0"/>
    <s v=" "/>
    <s v=" "/>
    <n v="33001092"/>
    <n v="0"/>
    <n v="0"/>
    <n v="0"/>
    <n v="0"/>
    <n v="0"/>
    <n v="10452000"/>
    <n v="10827000"/>
    <n v="375000"/>
    <n v="0"/>
    <n v="0"/>
    <n v="0"/>
    <n v="0"/>
    <n v="0"/>
    <n v="0"/>
    <n v="0"/>
    <n v="10452000"/>
    <n v="10827000"/>
    <n v="375000"/>
    <n v="0"/>
    <n v="0"/>
    <n v="0"/>
    <n v="0"/>
    <n v="0"/>
    <n v="0"/>
    <n v="0"/>
  </r>
  <r>
    <s v="PENDERGAST ELEMENTARY - CURRENT DEBT SERVICE"/>
    <n v="4030"/>
    <s v="013"/>
    <m/>
    <s v="33-700-092"/>
    <x v="5"/>
    <x v="291"/>
    <s v="092"/>
    <x v="2242"/>
    <s v="ELEMENTARY SCHOOL DISTRICT ACCOUNTS"/>
    <s v="PENDERGAST ELEMENTARY"/>
    <x v="3030"/>
    <s v="CURRENT DEBT SERVICE"/>
    <s v="D"/>
    <s v=" "/>
    <n v="33"/>
    <n v="700"/>
    <n v="92"/>
    <n v="327810"/>
    <n v="0"/>
    <n v="3999062.24"/>
    <s v=" "/>
    <s v=" "/>
    <n v="33700092"/>
    <n v="3769099.43"/>
    <n v="0"/>
    <n v="0"/>
    <n v="1242.92"/>
    <n v="231205.73"/>
    <n v="5409763.4299999997"/>
    <n v="5609901.1600000001"/>
    <n v="235737.2"/>
    <n v="41033.81"/>
    <n v="4004496.58"/>
    <n v="3541359.37"/>
    <n v="0"/>
    <n v="0"/>
    <n v="57.84"/>
    <n v="227797.9"/>
    <n v="5409763.4299999997"/>
    <n v="5609901.1600000001"/>
    <n v="235737.2"/>
    <n v="39790.89"/>
    <n v="3773290.85"/>
    <n v="0"/>
    <n v="0"/>
    <n v="0"/>
    <n v="0"/>
    <n v="0"/>
  </r>
  <r>
    <s v="PENDERGAST ELEMENTARY - DEFCNCYS CORRECTION"/>
    <n v="4030"/>
    <s v="009"/>
    <m/>
    <s v="33-685-092"/>
    <x v="5"/>
    <x v="110"/>
    <s v="092"/>
    <x v="10"/>
    <s v="ELEMENTARY SCHOOL DISTRICT ACCOUNTS"/>
    <s v="PENDERGAST ELEMENTARY"/>
    <x v="3031"/>
    <s v="DEFCNCYS CORREC"/>
    <s v="B"/>
    <s v=" "/>
    <n v="33"/>
    <n v="685"/>
    <n v="92"/>
    <n v="327730"/>
    <n v="0"/>
    <n v="0"/>
    <s v=" "/>
    <s v=" "/>
    <n v="33685092"/>
    <n v="0"/>
    <n v="0"/>
    <n v="0"/>
    <n v="0"/>
    <n v="0"/>
    <n v="0"/>
    <n v="0"/>
    <n v="0"/>
    <n v="0"/>
    <n v="0"/>
    <n v="0"/>
    <n v="0"/>
    <n v="0"/>
    <n v="0"/>
    <n v="0"/>
    <n v="0"/>
    <n v="0"/>
    <n v="0"/>
    <n v="0"/>
    <n v="0"/>
    <n v="0"/>
    <n v="0"/>
    <n v="0"/>
    <n v="0"/>
    <n v="0"/>
  </r>
  <r>
    <s v="PENDERGAST ELEMENTARY - ELEM EXPENSE CLEARING"/>
    <n v="4030"/>
    <s v="014"/>
    <m/>
    <s v="33-040-092"/>
    <x v="5"/>
    <x v="292"/>
    <s v="092"/>
    <x v="2243"/>
    <s v="ELEMENTARY SCHOOL DISTRICT ACCOUNTS"/>
    <s v="PENDERGAST ELEMENTARY"/>
    <x v="3032"/>
    <s v="EL EXP CLEARING"/>
    <s v="A"/>
    <s v="Y"/>
    <n v="33"/>
    <n v="40"/>
    <n v="92"/>
    <n v="320930"/>
    <n v="0"/>
    <n v="3150200.67"/>
    <s v=" "/>
    <s v=" "/>
    <n v="33001092"/>
    <n v="524029.2"/>
    <n v="3312316.1"/>
    <n v="0"/>
    <n v="500"/>
    <n v="5938987.5700000003"/>
    <n v="898448.03"/>
    <n v="65600015.369999997"/>
    <n v="0"/>
    <n v="35658.46"/>
    <n v="67887426.469999999"/>
    <n v="193754.62"/>
    <n v="5871165.1299999999"/>
    <n v="0"/>
    <n v="520.92999999999995"/>
    <n v="6201960.6399999997"/>
    <n v="898448.03"/>
    <n v="62287699.270000003"/>
    <n v="0"/>
    <n v="35158.46"/>
    <n v="61948438.899999999"/>
    <n v="0"/>
    <n v="0"/>
    <n v="0"/>
    <n v="0"/>
    <n v="0"/>
  </r>
  <r>
    <s v="PENDERGAST ELEMENTARY - FED. &amp; STATE GRANTS"/>
    <n v="4030"/>
    <s v="015"/>
    <m/>
    <s v="33-200-092"/>
    <x v="5"/>
    <x v="293"/>
    <s v="092"/>
    <x v="2244"/>
    <s v="ELEMENTARY SCHOOL DISTRICT ACCOUNTS"/>
    <s v="PENDERGAST ELEMENTARY"/>
    <x v="3033"/>
    <s v="FED. &amp; STATE GRANTS"/>
    <s v="B"/>
    <s v=" "/>
    <n v="33"/>
    <n v="200"/>
    <n v="92"/>
    <n v="322010"/>
    <n v="0"/>
    <n v="-271969.53000000003"/>
    <s v=" "/>
    <s v=" "/>
    <n v="33200092"/>
    <n v="-846836.55"/>
    <n v="0"/>
    <n v="997219.18"/>
    <n v="422352.16"/>
    <n v="0"/>
    <n v="-1575867.41"/>
    <n v="0"/>
    <n v="5875180.5999999996"/>
    <n v="4793659.53"/>
    <n v="222376.81"/>
    <n v="-671210.9"/>
    <n v="0"/>
    <n v="390471.52"/>
    <n v="606391.78"/>
    <n v="40294.61"/>
    <n v="-1575867.41"/>
    <n v="0"/>
    <n v="4877961.42"/>
    <n v="4371307.37"/>
    <n v="222376.81"/>
    <n v="0"/>
    <n v="0"/>
    <n v="0"/>
    <n v="0"/>
    <n v="0"/>
  </r>
  <r>
    <s v="PENDERGAST ELEMENTARY - MAINTENANCE AND OPERATIONS ELEMENTARY"/>
    <n v="4030"/>
    <s v="001"/>
    <m/>
    <s v="33-001-092"/>
    <x v="5"/>
    <x v="294"/>
    <s v="092"/>
    <x v="2245"/>
    <s v="ELEMENTARY SCHOOL DISTRICT ACCOUNTS"/>
    <s v="PENDERGAST ELEMENTARY"/>
    <x v="3034"/>
    <s v="MAINTNCE/OPRTNS ELEM"/>
    <s v="A"/>
    <s v="Y"/>
    <n v="33"/>
    <n v="1"/>
    <n v="92"/>
    <n v="320110"/>
    <n v="0"/>
    <n v="-2394290.36"/>
    <s v=" "/>
    <s v=" "/>
    <n v="33001092"/>
    <n v="-1058447.6599999999"/>
    <n v="0"/>
    <n v="1860435.44"/>
    <n v="3845056.48"/>
    <n v="648778.34"/>
    <n v="-11482051.619999999"/>
    <n v="17919.82"/>
    <n v="29220200.920000002"/>
    <n v="43327472.950000003"/>
    <n v="23212953.109999999"/>
    <n v="-418607.1"/>
    <n v="0"/>
    <n v="1887603.7"/>
    <n v="4127528.86"/>
    <n v="1600084.6"/>
    <n v="-11482051.619999999"/>
    <n v="17919.82"/>
    <n v="27359765.48"/>
    <n v="39482416.469999999"/>
    <n v="22564174.77"/>
    <n v="0"/>
    <n v="0"/>
    <n v="0"/>
    <n v="0"/>
    <n v="0"/>
  </r>
  <r>
    <s v="PENDERGAST ELEMENTARY - NEW SCHOOL FACILITY"/>
    <n v="4030"/>
    <s v="007"/>
    <m/>
    <s v="33-695-092"/>
    <x v="5"/>
    <x v="295"/>
    <s v="092"/>
    <x v="10"/>
    <s v="ELEMENTARY SCHOOL DISTRICT ACCOUNTS"/>
    <s v="PENDERGAST ELEMENTARY"/>
    <x v="3035"/>
    <s v="NEW SCHL FACILI"/>
    <s v="B"/>
    <s v=" "/>
    <n v="33"/>
    <n v="695"/>
    <n v="92"/>
    <n v="327770"/>
    <n v="0"/>
    <n v="0"/>
    <s v="Y"/>
    <s v=" "/>
    <n v="33695092"/>
    <n v="0"/>
    <n v="0"/>
    <n v="0"/>
    <n v="0"/>
    <n v="0"/>
    <n v="0"/>
    <n v="0"/>
    <n v="0"/>
    <n v="0"/>
    <n v="0"/>
    <n v="0"/>
    <n v="0"/>
    <n v="0"/>
    <n v="0"/>
    <n v="0"/>
    <n v="0"/>
    <n v="0"/>
    <n v="0"/>
    <n v="0"/>
    <n v="0"/>
    <n v="0"/>
    <n v="0"/>
    <n v="0"/>
    <n v="0"/>
    <n v="0"/>
  </r>
  <r>
    <s v="PENDERGAST ELEMENTARY - OTHER MONIES"/>
    <n v="4030"/>
    <s v="016"/>
    <m/>
    <s v="33-002-092"/>
    <x v="5"/>
    <x v="296"/>
    <s v="092"/>
    <x v="2246"/>
    <s v="ELEMENTARY SCHOOL DISTRICT ACCOUNTS"/>
    <s v="PENDERGAST ELEMENTARY"/>
    <x v="3036"/>
    <s v="OTHER MONIES"/>
    <s v="B"/>
    <s v=" "/>
    <n v="33"/>
    <n v="2"/>
    <n v="92"/>
    <n v="320210"/>
    <n v="0"/>
    <n v="3804358.7"/>
    <s v=" "/>
    <s v=" "/>
    <n v="33002092"/>
    <n v="3530108.01"/>
    <n v="0"/>
    <n v="647021.51"/>
    <n v="372784.68"/>
    <n v="13.86"/>
    <n v="3316827.55"/>
    <n v="0"/>
    <n v="7357947.8200000003"/>
    <n v="7384348.2199999997"/>
    <n v="513931.55"/>
    <n v="3516188.54"/>
    <n v="0"/>
    <n v="843270.42"/>
    <n v="834216.48"/>
    <n v="4865.53"/>
    <n v="3316827.55"/>
    <n v="0"/>
    <n v="6710926.3099999996"/>
    <n v="7011563.54"/>
    <n v="513917.69"/>
    <n v="0"/>
    <n v="0"/>
    <n v="0"/>
    <n v="0"/>
    <n v="0"/>
  </r>
  <r>
    <s v="PENDERGAST ELEMENTARY - PAYROLL CLEARING - ELEMENTARY"/>
    <n v="4030"/>
    <s v="017"/>
    <m/>
    <s v="33-030-092"/>
    <x v="5"/>
    <x v="297"/>
    <s v="092"/>
    <x v="2247"/>
    <s v="ELEMENTARY SCHOOL DISTRICT ACCOUNTS"/>
    <s v="PENDERGAST ELEMENTARY"/>
    <x v="3037"/>
    <s v="PAYROLL CLEARING  EL"/>
    <s v="A"/>
    <s v="Y"/>
    <n v="33"/>
    <n v="30"/>
    <n v="92"/>
    <n v="320910"/>
    <n v="0"/>
    <n v="70753.8"/>
    <s v=" "/>
    <s v=" "/>
    <n v="33001092"/>
    <n v="27503.599999999999"/>
    <n v="62435.09"/>
    <n v="0"/>
    <n v="0"/>
    <n v="105685.29"/>
    <n v="19275.11"/>
    <n v="1393037.94"/>
    <n v="0"/>
    <n v="1211.94"/>
    <n v="1445728.57"/>
    <n v="73886.52"/>
    <n v="169516.47"/>
    <n v="0"/>
    <n v="0"/>
    <n v="123133.55"/>
    <n v="19275.11"/>
    <n v="1330602.8500000001"/>
    <n v="0"/>
    <n v="1211.94"/>
    <n v="1340043.28"/>
    <n v="0"/>
    <n v="0"/>
    <n v="0"/>
    <n v="0"/>
    <n v="0"/>
  </r>
  <r>
    <s v="PENDERGAST ELEMENTARY - SCHOOL INVESTMENTS"/>
    <n v="4030"/>
    <s v="018"/>
    <m/>
    <s v="33-795-092"/>
    <x v="5"/>
    <x v="92"/>
    <s v="092"/>
    <x v="10"/>
    <s v="ELEMENTARY SCHOOL DISTRICT ACCOUNTS"/>
    <s v="PENDERGAST ELEMENTARY"/>
    <x v="3038"/>
    <s v="SCHOOL INVESTMENTS"/>
    <s v="D"/>
    <s v=" "/>
    <n v="33"/>
    <n v="795"/>
    <n v="92"/>
    <n v="328780"/>
    <n v="0"/>
    <n v="0"/>
    <s v=" "/>
    <s v=" "/>
    <s v="        "/>
    <n v="0"/>
    <n v="0"/>
    <n v="0"/>
    <n v="0"/>
    <n v="0"/>
    <n v="0"/>
    <n v="0"/>
    <n v="0"/>
    <n v="0"/>
    <n v="0"/>
    <n v="0"/>
    <n v="0"/>
    <n v="0"/>
    <n v="0"/>
    <n v="0"/>
    <n v="0"/>
    <n v="0"/>
    <n v="0"/>
    <n v="0"/>
    <n v="0"/>
    <n v="0"/>
    <n v="0"/>
    <n v="0"/>
    <n v="0"/>
    <n v="0"/>
  </r>
  <r>
    <s v="PENDERGAST ELEMENTARY - SOFT CAPITAL OUTLAY"/>
    <n v="4030"/>
    <s v="008"/>
    <m/>
    <s v="33-625-092"/>
    <x v="5"/>
    <x v="298"/>
    <s v="092"/>
    <x v="10"/>
    <s v="ELEMENTARY SCHOOL DISTRICT ACCOUNTS"/>
    <s v="PENDERGAST ELEMENTARY"/>
    <x v="3039"/>
    <s v="SOFT CAP OUTLAY"/>
    <s v="A"/>
    <s v="Y"/>
    <n v="33"/>
    <n v="625"/>
    <n v="92"/>
    <n v="327530"/>
    <n v="0"/>
    <n v="0"/>
    <s v=" "/>
    <s v="I"/>
    <n v="33001092"/>
    <n v="0"/>
    <n v="0"/>
    <n v="0"/>
    <n v="0"/>
    <n v="0"/>
    <n v="0"/>
    <n v="0"/>
    <n v="0"/>
    <n v="0"/>
    <n v="0"/>
    <n v="0"/>
    <n v="0"/>
    <n v="0"/>
    <n v="0"/>
    <n v="0"/>
    <n v="0"/>
    <n v="0"/>
    <n v="0"/>
    <n v="0"/>
    <n v="0"/>
    <n v="0"/>
    <n v="0"/>
    <n v="0"/>
    <n v="0"/>
    <n v="0"/>
  </r>
  <r>
    <s v="PENDERGAST ELEMENTARY - STUDENT ACTIVITIES"/>
    <n v="4030"/>
    <s v="019"/>
    <m/>
    <s v="33-850-092"/>
    <x v="5"/>
    <x v="299"/>
    <s v="092"/>
    <x v="10"/>
    <s v="ELEMENTARY SCHOOL DISTRICT ACCOUNTS"/>
    <s v="PENDERGAST ELEMENTARY"/>
    <x v="3040"/>
    <s v="STUDENT ACTIVITIES"/>
    <s v="B"/>
    <s v=" "/>
    <n v="33"/>
    <n v="850"/>
    <n v="92"/>
    <n v="328910"/>
    <n v="0"/>
    <n v="0"/>
    <s v=" "/>
    <s v=" "/>
    <n v="33850092"/>
    <n v="0"/>
    <n v="0"/>
    <n v="0"/>
    <n v="0"/>
    <n v="0"/>
    <n v="0"/>
    <n v="0"/>
    <n v="0"/>
    <n v="0"/>
    <n v="0"/>
    <n v="0"/>
    <n v="0"/>
    <n v="0"/>
    <n v="0"/>
    <n v="0"/>
    <n v="0"/>
    <n v="0"/>
    <n v="0"/>
    <n v="0"/>
    <n v="0"/>
    <n v="0"/>
    <n v="0"/>
    <n v="0"/>
    <n v="0"/>
    <n v="0"/>
  </r>
  <r>
    <s v="PENDERGAST ELEMENTARY - TAN DEBT SERVICE"/>
    <n v="4030"/>
    <s v="006"/>
    <m/>
    <s v="33-745-092"/>
    <x v="5"/>
    <x v="300"/>
    <s v="092"/>
    <x v="2248"/>
    <s v="ELEMENTARY SCHOOL DISTRICT ACCOUNTS"/>
    <s v="PENDERGAST ELEMENTARY"/>
    <x v="3041"/>
    <s v="TAN DEBT SERVICE"/>
    <s v="D"/>
    <s v=" "/>
    <n v="33"/>
    <n v="745"/>
    <n v="92"/>
    <n v="328430"/>
    <n v="0"/>
    <n v="25062.71"/>
    <s v=" "/>
    <s v=" "/>
    <n v="33745092"/>
    <n v="25062.71"/>
    <n v="0"/>
    <n v="0"/>
    <n v="0"/>
    <n v="0"/>
    <n v="12583246.699999999"/>
    <n v="12578000"/>
    <n v="0"/>
    <n v="18619.64"/>
    <n v="38435.65"/>
    <n v="17939.349999999999"/>
    <n v="0"/>
    <n v="0"/>
    <n v="0"/>
    <n v="7123.36"/>
    <n v="12583246.699999999"/>
    <n v="12578000"/>
    <n v="0"/>
    <n v="18619.64"/>
    <n v="38435.65"/>
    <n v="0"/>
    <n v="0"/>
    <n v="0"/>
    <n v="0"/>
    <n v="0"/>
  </r>
  <r>
    <s v="PENDERGAST ELEMENTARY - TAN PROCEEDS"/>
    <n v="4030"/>
    <s v="020"/>
    <m/>
    <s v="33-645-092"/>
    <x v="5"/>
    <x v="301"/>
    <s v="092"/>
    <x v="2249"/>
    <s v="ELEMENTARY SCHOOL DISTRICT ACCOUNTS"/>
    <s v="PENDERGAST ELEMENTARY"/>
    <x v="3042"/>
    <s v="TAN PROCEEDS"/>
    <s v="A"/>
    <s v="Y"/>
    <n v="33"/>
    <n v="645"/>
    <n v="92"/>
    <n v="327710"/>
    <n v="0"/>
    <n v="1734000"/>
    <s v=" "/>
    <s v=" "/>
    <n v="33745092"/>
    <n v="1734000"/>
    <n v="0"/>
    <n v="0"/>
    <n v="0"/>
    <n v="0"/>
    <n v="0"/>
    <n v="0"/>
    <n v="12500000"/>
    <n v="10819000"/>
    <n v="53000"/>
    <n v="2565000"/>
    <n v="0"/>
    <n v="0"/>
    <n v="831000"/>
    <n v="0"/>
    <n v="0"/>
    <n v="0"/>
    <n v="12500000"/>
    <n v="10819000"/>
    <n v="53000"/>
    <n v="0"/>
    <n v="0"/>
    <n v="0"/>
    <n v="0"/>
    <n v="0"/>
  </r>
  <r>
    <s v="PENDERGAST ELEMENTARY - WARRANT CLEARING OTHER"/>
    <n v="4030"/>
    <s v="021"/>
    <m/>
    <s v="33-035-092"/>
    <x v="5"/>
    <x v="21"/>
    <s v="092"/>
    <x v="10"/>
    <s v="ELEMENTARY SCHOOL DISTRICT ACCOUNTS"/>
    <s v="PENDERGAST ELEMENTARY"/>
    <x v="3043"/>
    <s v="WARRANT CLEAR OTHER"/>
    <s v="B"/>
    <s v=" "/>
    <n v="33"/>
    <n v="35"/>
    <n v="92"/>
    <n v="320925"/>
    <n v="0"/>
    <n v="0"/>
    <s v=" "/>
    <s v=" "/>
    <n v="33001092"/>
    <n v="0"/>
    <n v="0"/>
    <n v="0"/>
    <n v="0"/>
    <n v="0"/>
    <n v="0"/>
    <n v="0"/>
    <n v="0"/>
    <n v="0"/>
    <n v="0"/>
    <n v="0"/>
    <n v="0"/>
    <n v="0"/>
    <n v="0"/>
    <n v="0"/>
    <n v="0"/>
    <n v="0"/>
    <n v="0"/>
    <n v="0"/>
    <n v="0"/>
    <n v="0"/>
    <n v="0"/>
    <n v="0"/>
    <n v="0"/>
    <n v="0"/>
  </r>
  <r>
    <s v="PEORIA UNIFIED SCHOOLS - ADJACENT WAYS"/>
    <n v="4031"/>
    <s v="002"/>
    <m/>
    <s v="33-620-011"/>
    <x v="5"/>
    <x v="285"/>
    <s v="011"/>
    <x v="2250"/>
    <s v="ELEMENTARY SCHOOL DISTRICT ACCOUNTS"/>
    <s v="PEORIA UNIFIED SCHOOLS"/>
    <x v="3044"/>
    <s v="ADJACENT WAYS"/>
    <s v="A"/>
    <s v="Y"/>
    <n v="33"/>
    <n v="620"/>
    <n v="11"/>
    <n v="327510"/>
    <n v="0"/>
    <n v="1354880.69"/>
    <s v=" "/>
    <s v=" "/>
    <n v="33620011"/>
    <n v="1355183.42"/>
    <n v="0"/>
    <n v="0"/>
    <n v="302.73"/>
    <n v="0"/>
    <n v="1024949.34"/>
    <n v="0"/>
    <n v="0"/>
    <n v="110978.19"/>
    <n v="440909.54"/>
    <n v="1355994.47"/>
    <n v="0"/>
    <n v="0"/>
    <n v="2462.2199999999998"/>
    <n v="1651.17"/>
    <n v="1024949.34"/>
    <n v="0"/>
    <n v="0"/>
    <n v="110675.46"/>
    <n v="440909.54"/>
    <n v="0"/>
    <n v="0"/>
    <n v="0"/>
    <n v="0"/>
    <n v="0"/>
  </r>
  <r>
    <s v="PEORIA UNIFIED SCHOOLS - BOND BUILDING"/>
    <n v="4048"/>
    <s v="003"/>
    <m/>
    <s v="33-630-011"/>
    <x v="5"/>
    <x v="286"/>
    <s v="011"/>
    <x v="2251"/>
    <s v="ELEMENTARY SCHOOL DISTRICT ACCOUNTS"/>
    <s v="PEORIA UNIFIED SCHOOLS"/>
    <x v="3045"/>
    <s v="BOND BUILDING"/>
    <s v="D"/>
    <s v=" "/>
    <n v="33"/>
    <n v="630"/>
    <n v="11"/>
    <n v="327610"/>
    <n v="0"/>
    <n v="19010874.399999999"/>
    <s v=" "/>
    <s v=" "/>
    <n v="33700011"/>
    <n v="19813152.34"/>
    <n v="0"/>
    <n v="0"/>
    <n v="802277.94"/>
    <n v="0"/>
    <n v="16422702.539999999"/>
    <n v="0"/>
    <n v="27046640.739999998"/>
    <n v="35463597.310000002"/>
    <n v="11005128.43"/>
    <n v="20604043.539999999"/>
    <n v="0"/>
    <n v="0"/>
    <n v="790891.2"/>
    <n v="0"/>
    <n v="16422702.539999999"/>
    <n v="0"/>
    <n v="27046640.739999998"/>
    <n v="34661319.369999997"/>
    <n v="11005128.43"/>
    <n v="0"/>
    <n v="0"/>
    <n v="0"/>
    <n v="0"/>
    <n v="0"/>
  </r>
  <r>
    <s v="PEORIA UNIFIED SCHOOLS - BUILD AMERICA/QUALIFIED SCHOOL CON BONDS"/>
    <n v="4048"/>
    <s v="010"/>
    <m/>
    <s v="33-637-011"/>
    <x v="5"/>
    <x v="287"/>
    <s v="011"/>
    <x v="10"/>
    <s v="ELEMENTARY SCHOOL DISTRICT ACCOUNTS"/>
    <s v="PEORIA UNIFIED SCHOOLS"/>
    <x v="3046"/>
    <s v="BUILD AMER BONDS"/>
    <s v="D"/>
    <s v=" "/>
    <n v="33"/>
    <n v="637"/>
    <n v="11"/>
    <n v="327630"/>
    <n v="0"/>
    <n v="0"/>
    <s v="Y"/>
    <s v=" "/>
    <n v="33637001"/>
    <n v="0"/>
    <n v="0"/>
    <n v="0"/>
    <n v="0"/>
    <n v="0"/>
    <n v="0"/>
    <n v="0"/>
    <n v="0"/>
    <n v="0"/>
    <n v="0"/>
    <n v="0"/>
    <n v="0"/>
    <n v="0"/>
    <n v="0"/>
    <n v="0"/>
    <n v="0"/>
    <n v="0"/>
    <n v="0"/>
    <n v="0"/>
    <n v="0"/>
    <n v="0"/>
    <n v="0"/>
    <n v="0"/>
    <n v="0"/>
    <n v="0"/>
  </r>
  <r>
    <s v="PEORIA UNIFIED SCHOOLS - BUILDING RENEWAL"/>
    <n v="4048"/>
    <s v="004"/>
    <m/>
    <s v="33-690-011"/>
    <x v="5"/>
    <x v="288"/>
    <s v="011"/>
    <x v="1348"/>
    <s v="ELEMENTARY SCHOOL DISTRICT ACCOUNTS"/>
    <s v="PEORIA UNIFIED SCHOOLS"/>
    <x v="3047"/>
    <s v="BUILDING RENEWA"/>
    <s v="B"/>
    <s v=" "/>
    <n v="33"/>
    <n v="690"/>
    <n v="11"/>
    <n v="327750"/>
    <n v="0"/>
    <n v="12.17"/>
    <s v="Y"/>
    <s v=" "/>
    <n v="33690011"/>
    <n v="12.17"/>
    <n v="0"/>
    <n v="0"/>
    <n v="0"/>
    <n v="0"/>
    <n v="46.64"/>
    <n v="0"/>
    <n v="0"/>
    <n v="34.67"/>
    <n v="0.2"/>
    <n v="12.12"/>
    <n v="0"/>
    <n v="0"/>
    <n v="0"/>
    <n v="0.05"/>
    <n v="46.64"/>
    <n v="0"/>
    <n v="0"/>
    <n v="34.67"/>
    <n v="0.2"/>
    <n v="0"/>
    <n v="0"/>
    <n v="0"/>
    <n v="0"/>
    <n v="0"/>
  </r>
  <r>
    <s v="PEORIA UNIFIED SCHOOLS - CAPITAL OUTLAY"/>
    <n v="4048"/>
    <s v="005"/>
    <m/>
    <s v="33-610-011"/>
    <x v="5"/>
    <x v="289"/>
    <s v="011"/>
    <x v="2252"/>
    <s v="ELEMENTARY SCHOOL DISTRICT ACCOUNTS"/>
    <s v="PEORIA UNIFIED SCHOOLS"/>
    <x v="3048"/>
    <s v="CAPITAL OUTLAY"/>
    <s v="A"/>
    <s v="Y"/>
    <n v="33"/>
    <n v="610"/>
    <n v="11"/>
    <n v="327410"/>
    <n v="0"/>
    <n v="-4509804.67"/>
    <s v=" "/>
    <s v=" "/>
    <n v="33610011"/>
    <n v="-4625056.6100000003"/>
    <n v="0"/>
    <n v="0"/>
    <n v="117578.53"/>
    <n v="232830.47"/>
    <n v="471207.78"/>
    <n v="0"/>
    <n v="98.98"/>
    <n v="9250647.9600000009"/>
    <n v="4269536.53"/>
    <n v="-4826479.01"/>
    <n v="0"/>
    <n v="63.66"/>
    <n v="100026.23"/>
    <n v="301384.96999999997"/>
    <n v="471207.78"/>
    <n v="0"/>
    <n v="98.98"/>
    <n v="9133069.4299999997"/>
    <n v="4036706.06"/>
    <n v="0"/>
    <n v="0"/>
    <n v="0"/>
    <n v="0"/>
    <n v="0"/>
  </r>
  <r>
    <s v="PEORIA UNIFIED SCHOOLS - CLASSROOM SITE FUND"/>
    <n v="4048"/>
    <s v="011"/>
    <m/>
    <s v="33-010-011"/>
    <x v="5"/>
    <x v="290"/>
    <s v="011"/>
    <x v="2253"/>
    <s v="ELEMENTARY SCHOOL DISTRICT ACCOUNTS"/>
    <s v="PEORIA UNIFIED SCHOOLS"/>
    <x v="3049"/>
    <s v="CLASSROOM SITE FUND"/>
    <s v="B"/>
    <s v="Y"/>
    <n v="33"/>
    <n v="10"/>
    <n v="11"/>
    <n v="320310"/>
    <n v="0"/>
    <n v="7379953.9299999997"/>
    <s v=" "/>
    <s v=" "/>
    <n v="33010011"/>
    <n v="7861390.1200000001"/>
    <n v="0"/>
    <n v="0"/>
    <n v="481436.19"/>
    <n v="0"/>
    <n v="1217008.7"/>
    <n v="0"/>
    <n v="8515378.5600000005"/>
    <n v="4392830.17"/>
    <n v="2040396.84"/>
    <n v="7271668.3499999996"/>
    <n v="0"/>
    <n v="1064422.32"/>
    <n v="482826.32"/>
    <n v="8125.77"/>
    <n v="1217008.7"/>
    <n v="0"/>
    <n v="8515378.5600000005"/>
    <n v="3911393.98"/>
    <n v="2040396.84"/>
    <n v="0"/>
    <n v="0"/>
    <n v="0"/>
    <n v="0"/>
    <n v="0"/>
  </r>
  <r>
    <s v="PEORIA UNIFIED SCHOOLS - CREDIT LINE BORROWING"/>
    <n v="4048"/>
    <s v="012"/>
    <m/>
    <s v="33-750-011"/>
    <x v="5"/>
    <x v="192"/>
    <s v="011"/>
    <x v="2254"/>
    <s v="ELEMENTARY SCHOOL DISTRICT ACCOUNTS"/>
    <s v="PEORIA UNIFIED SCHOOLS"/>
    <x v="3050"/>
    <s v="CREDIT LINE BORROW"/>
    <s v="A"/>
    <s v="Y"/>
    <n v="33"/>
    <n v="750"/>
    <n v="11"/>
    <n v="328450"/>
    <n v="0"/>
    <n v="7361000"/>
    <s v=" "/>
    <s v=" "/>
    <n v="33001011"/>
    <n v="0"/>
    <n v="0"/>
    <n v="7361000"/>
    <n v="0"/>
    <n v="0"/>
    <n v="11915000"/>
    <n v="52584000"/>
    <n v="48030000"/>
    <n v="0"/>
    <n v="0"/>
    <n v="0"/>
    <n v="19030000"/>
    <n v="19030000"/>
    <n v="0"/>
    <n v="0"/>
    <n v="11915000"/>
    <n v="52584000"/>
    <n v="40669000"/>
    <n v="0"/>
    <n v="0"/>
    <n v="0"/>
    <n v="0"/>
    <n v="0"/>
    <n v="0"/>
    <n v="0"/>
  </r>
  <r>
    <s v="PEORIA UNIFIED SCHOOLS - CURRENT DEBT SERVICE"/>
    <n v="4048"/>
    <s v="013"/>
    <m/>
    <s v="33-700-011"/>
    <x v="5"/>
    <x v="291"/>
    <s v="011"/>
    <x v="2255"/>
    <s v="ELEMENTARY SCHOOL DISTRICT ACCOUNTS"/>
    <s v="PEORIA UNIFIED SCHOOLS"/>
    <x v="3051"/>
    <s v="CURRENT DEBT SERVICE"/>
    <s v="D"/>
    <s v=" "/>
    <n v="33"/>
    <n v="700"/>
    <n v="11"/>
    <n v="327810"/>
    <n v="0"/>
    <n v="19945708.68"/>
    <s v=" "/>
    <s v=" "/>
    <n v="33700011"/>
    <n v="19129865.09"/>
    <n v="0"/>
    <n v="0"/>
    <n v="2833.6"/>
    <n v="818677.19"/>
    <n v="29334511.309999999"/>
    <n v="27501768.469999999"/>
    <n v="751044"/>
    <n v="298028.77"/>
    <n v="17659950.609999999"/>
    <n v="17883844.690000001"/>
    <n v="0"/>
    <n v="0"/>
    <n v="37174.21"/>
    <n v="1283194.6100000001"/>
    <n v="29334511.309999999"/>
    <n v="27501768.469999999"/>
    <n v="751044"/>
    <n v="295195.17"/>
    <n v="16841273.420000002"/>
    <n v="0"/>
    <n v="0"/>
    <n v="0"/>
    <n v="0"/>
    <n v="0"/>
  </r>
  <r>
    <s v="PEORIA UNIFIED SCHOOLS - DEFCNCYS CORRECTION"/>
    <n v="4048"/>
    <s v="009"/>
    <m/>
    <s v="33-685-011"/>
    <x v="5"/>
    <x v="110"/>
    <s v="011"/>
    <x v="10"/>
    <s v="ELEMENTARY SCHOOL DISTRICT ACCOUNTS"/>
    <s v="PEORIA UNIFIED SCHOOLS"/>
    <x v="3052"/>
    <s v="DEFCNCYS CORREC"/>
    <s v="B"/>
    <s v=" "/>
    <n v="33"/>
    <n v="685"/>
    <n v="11"/>
    <n v="327730"/>
    <n v="0"/>
    <n v="0"/>
    <s v="Y"/>
    <s v=" "/>
    <n v="33685011"/>
    <n v="0"/>
    <n v="0"/>
    <n v="0"/>
    <n v="0"/>
    <n v="0"/>
    <n v="0"/>
    <n v="0"/>
    <n v="0"/>
    <n v="0"/>
    <n v="0"/>
    <n v="0"/>
    <n v="0"/>
    <n v="0"/>
    <n v="0"/>
    <n v="0"/>
    <n v="0"/>
    <n v="0"/>
    <n v="0"/>
    <n v="0"/>
    <n v="0"/>
    <n v="0"/>
    <n v="0"/>
    <n v="0"/>
    <n v="0"/>
    <n v="0"/>
  </r>
  <r>
    <s v="PEORIA UNIFIED SCHOOLS - ELEM EXPENSE CLEARING"/>
    <n v="4048"/>
    <s v="014"/>
    <m/>
    <s v="33-040-011"/>
    <x v="5"/>
    <x v="292"/>
    <s v="011"/>
    <x v="2256"/>
    <s v="ELEMENTARY SCHOOL DISTRICT ACCOUNTS"/>
    <s v="PEORIA UNIFIED SCHOOLS"/>
    <x v="3053"/>
    <s v="EL EXP CLEARING"/>
    <s v="A"/>
    <s v="Y"/>
    <n v="33"/>
    <n v="40"/>
    <n v="11"/>
    <n v="320930"/>
    <n v="0"/>
    <n v="1626535.46"/>
    <s v=" "/>
    <s v=" "/>
    <n v="33001011"/>
    <n v="1626548.21"/>
    <n v="12.75"/>
    <n v="0"/>
    <n v="0"/>
    <n v="0"/>
    <n v="547316.66"/>
    <n v="24816999.829999998"/>
    <n v="3689856.1"/>
    <n v="27964497.539999999"/>
    <n v="50170860.07"/>
    <n v="1626563.21"/>
    <n v="15"/>
    <n v="0"/>
    <n v="0"/>
    <n v="0"/>
    <n v="547316.66"/>
    <n v="24816987.079999998"/>
    <n v="3689856.1"/>
    <n v="27964497.539999999"/>
    <n v="50170860.07"/>
    <n v="0"/>
    <n v="0"/>
    <n v="0"/>
    <n v="0"/>
    <n v="0"/>
  </r>
  <r>
    <s v="PEORIA UNIFIED SCHOOLS - FED. &amp; STATE GRANTS"/>
    <n v="4048"/>
    <s v="015"/>
    <m/>
    <s v="33-200-011"/>
    <x v="5"/>
    <x v="293"/>
    <s v="011"/>
    <x v="2257"/>
    <s v="ELEMENTARY SCHOOL DISTRICT ACCOUNTS"/>
    <s v="PEORIA UNIFIED SCHOOLS"/>
    <x v="3054"/>
    <s v="FED. &amp; STATE GRANTS"/>
    <s v="B"/>
    <s v=" "/>
    <n v="33"/>
    <n v="200"/>
    <n v="11"/>
    <n v="322010"/>
    <n v="0"/>
    <n v="-4867298.72"/>
    <s v=" "/>
    <s v=" "/>
    <n v="33200011"/>
    <n v="-5537561.6399999997"/>
    <n v="0"/>
    <n v="1709475.96"/>
    <n v="1039213.04"/>
    <n v="0"/>
    <n v="351288.67"/>
    <n v="0"/>
    <n v="13494520.380000001"/>
    <n v="26799063.170000002"/>
    <n v="8085955.4000000004"/>
    <n v="-4869503.63"/>
    <n v="0"/>
    <n v="281807.69"/>
    <n v="949865.7"/>
    <n v="0"/>
    <n v="351288.67"/>
    <n v="0"/>
    <n v="11785044.42"/>
    <n v="25759850.129999999"/>
    <n v="8085955.4000000004"/>
    <n v="0"/>
    <n v="0"/>
    <n v="0"/>
    <n v="0"/>
    <n v="0"/>
  </r>
  <r>
    <s v="PEORIA UNIFIED SCHOOLS - MAINTENANCE AND OPERATIONS ELEMENTARY"/>
    <n v="4048"/>
    <s v="001"/>
    <m/>
    <s v="33-001-011"/>
    <x v="5"/>
    <x v="294"/>
    <s v="011"/>
    <x v="2258"/>
    <s v="ELEMENTARY SCHOOL DISTRICT ACCOUNTS"/>
    <s v="PEORIA UNIFIED SCHOOLS"/>
    <x v="3055"/>
    <s v="MAINTNCE/OPRTNS ELEM"/>
    <s v="A"/>
    <s v="Y"/>
    <n v="33"/>
    <n v="1"/>
    <n v="11"/>
    <n v="320110"/>
    <n v="0"/>
    <n v="-11531353.85"/>
    <s v=" "/>
    <s v=" "/>
    <n v="33001011"/>
    <n v="-2491275.14"/>
    <n v="0"/>
    <n v="5066053.26"/>
    <n v="17344538.399999999"/>
    <n v="3238406.43"/>
    <n v="-31935950.829999998"/>
    <n v="29425.06"/>
    <n v="84657243.939999998"/>
    <n v="189782234.96000001"/>
    <n v="125559013.06"/>
    <n v="-1514393.77"/>
    <n v="2320.42"/>
    <n v="5450938.29"/>
    <n v="12815884.310000001"/>
    <n v="6390385.0700000003"/>
    <n v="-31935950.829999998"/>
    <n v="29425.06"/>
    <n v="79591190.680000007"/>
    <n v="172437696.56"/>
    <n v="122320606.63"/>
    <n v="0"/>
    <n v="0"/>
    <n v="0"/>
    <n v="0"/>
    <n v="0"/>
  </r>
  <r>
    <s v="PEORIA UNIFIED SCHOOLS - NEW SCHOOL FACILITY"/>
    <n v="4048"/>
    <s v="007"/>
    <m/>
    <s v="33-695-011"/>
    <x v="5"/>
    <x v="295"/>
    <s v="011"/>
    <x v="10"/>
    <s v="ELEMENTARY SCHOOL DISTRICT ACCOUNTS"/>
    <s v="PEORIA UNIFIED SCHOOLS"/>
    <x v="3056"/>
    <s v="NEW SCHL FACILI"/>
    <s v="B"/>
    <s v=" "/>
    <n v="33"/>
    <n v="695"/>
    <n v="11"/>
    <n v="327770"/>
    <n v="0"/>
    <n v="0"/>
    <s v="Y"/>
    <s v=" "/>
    <n v="33695011"/>
    <n v="0"/>
    <n v="0"/>
    <n v="0"/>
    <n v="0"/>
    <n v="0"/>
    <n v="0"/>
    <n v="0"/>
    <n v="0"/>
    <n v="0"/>
    <n v="0"/>
    <n v="0"/>
    <n v="0"/>
    <n v="0"/>
    <n v="0"/>
    <n v="0"/>
    <n v="0"/>
    <n v="0"/>
    <n v="0"/>
    <n v="0"/>
    <n v="0"/>
    <n v="0"/>
    <n v="0"/>
    <n v="0"/>
    <n v="0"/>
    <n v="0"/>
  </r>
  <r>
    <s v="PEORIA UNIFIED SCHOOLS - OTHER MONIES"/>
    <n v="4048"/>
    <s v="016"/>
    <m/>
    <s v="33-002-011"/>
    <x v="5"/>
    <x v="296"/>
    <s v="011"/>
    <x v="2259"/>
    <s v="ELEMENTARY SCHOOL DISTRICT ACCOUNTS"/>
    <s v="PEORIA UNIFIED SCHOOLS"/>
    <x v="3057"/>
    <s v="OTHER MONIES"/>
    <s v="B"/>
    <s v=" "/>
    <n v="33"/>
    <n v="2"/>
    <n v="11"/>
    <n v="320210"/>
    <n v="0"/>
    <n v="17462761.010000002"/>
    <s v=" "/>
    <s v=" "/>
    <n v="33002011"/>
    <n v="18256570.199999999"/>
    <n v="0"/>
    <n v="1155028.3400000001"/>
    <n v="1948837.53"/>
    <n v="0"/>
    <n v="2099254.7999999998"/>
    <n v="0"/>
    <n v="12152897.609999999"/>
    <n v="17605041.559999999"/>
    <n v="20815650.16"/>
    <n v="18550804.550000001"/>
    <n v="0"/>
    <n v="1793234.72"/>
    <n v="2101161.85"/>
    <n v="13692.78"/>
    <n v="2099254.7999999998"/>
    <n v="0"/>
    <n v="10997869.27"/>
    <n v="15656204.029999999"/>
    <n v="20815650.16"/>
    <n v="0"/>
    <n v="0"/>
    <n v="0"/>
    <n v="0"/>
    <n v="0"/>
  </r>
  <r>
    <s v="PEORIA UNIFIED SCHOOLS - PAYROLL CLEARING - ELEMENTARY"/>
    <n v="4048"/>
    <s v="017"/>
    <m/>
    <s v="33-030-011"/>
    <x v="5"/>
    <x v="297"/>
    <s v="011"/>
    <x v="2260"/>
    <s v="ELEMENTARY SCHOOL DISTRICT ACCOUNTS"/>
    <s v="PEORIA UNIFIED SCHOOLS"/>
    <x v="3058"/>
    <s v="PAYROLL CLEARING  EL"/>
    <s v="A"/>
    <s v="Y"/>
    <n v="33"/>
    <n v="30"/>
    <n v="11"/>
    <n v="320910"/>
    <n v="0"/>
    <n v="-1681014.58"/>
    <s v=" "/>
    <s v=" "/>
    <n v="33001011"/>
    <n v="-1766557.47"/>
    <n v="21810150.52"/>
    <n v="0"/>
    <n v="0"/>
    <n v="21895693.41"/>
    <n v="10439.61"/>
    <n v="206876886.68000001"/>
    <n v="10783392.720000001"/>
    <n v="20136308.309999999"/>
    <n v="214538348.08000001"/>
    <n v="-1561646.21"/>
    <n v="17476008.039999999"/>
    <n v="0"/>
    <n v="0"/>
    <n v="17271096.780000001"/>
    <n v="10439.61"/>
    <n v="185066736.16"/>
    <n v="10783392.720000001"/>
    <n v="20136308.309999999"/>
    <n v="192642654.66999999"/>
    <n v="0"/>
    <n v="0"/>
    <n v="0"/>
    <n v="0"/>
    <n v="0"/>
  </r>
  <r>
    <s v="PEORIA UNIFIED SCHOOLS - SCHOOL INVESTMENTS"/>
    <n v="4048"/>
    <s v="018"/>
    <m/>
    <s v="33-795-011"/>
    <x v="5"/>
    <x v="92"/>
    <s v="011"/>
    <x v="10"/>
    <s v="ELEMENTARY SCHOOL DISTRICT ACCOUNTS"/>
    <s v="PEORIA UNIFIED SCHOOLS"/>
    <x v="3059"/>
    <s v="SCHOOL INVESTMENTS"/>
    <s v="D"/>
    <s v=" "/>
    <n v="33"/>
    <n v="795"/>
    <n v="11"/>
    <n v="328780"/>
    <n v="0"/>
    <n v="0"/>
    <s v=" "/>
    <s v=" "/>
    <s v="        "/>
    <n v="0"/>
    <n v="0"/>
    <n v="0"/>
    <n v="0"/>
    <n v="0"/>
    <n v="0"/>
    <n v="0"/>
    <n v="0"/>
    <n v="0"/>
    <n v="0"/>
    <n v="0"/>
    <n v="0"/>
    <n v="0"/>
    <n v="0"/>
    <n v="0"/>
    <n v="0"/>
    <n v="0"/>
    <n v="0"/>
    <n v="0"/>
    <n v="0"/>
    <n v="0"/>
    <n v="0"/>
    <n v="0"/>
    <n v="0"/>
    <n v="0"/>
  </r>
  <r>
    <s v="PEORIA UNIFIED SCHOOLS - SOFT CAPITAL OUTLAY"/>
    <n v="4048"/>
    <s v="008"/>
    <m/>
    <s v="33-625-011"/>
    <x v="5"/>
    <x v="298"/>
    <s v="011"/>
    <x v="10"/>
    <s v="ELEMENTARY SCHOOL DISTRICT ACCOUNTS"/>
    <s v="PEORIA UNIFIED SCHOOLS"/>
    <x v="3060"/>
    <s v="SOFT CAP OUTLAY"/>
    <s v="A"/>
    <s v="Y"/>
    <n v="33"/>
    <n v="625"/>
    <n v="11"/>
    <n v="327530"/>
    <n v="0"/>
    <n v="0"/>
    <s v=" "/>
    <s v="I"/>
    <n v="33001011"/>
    <n v="0"/>
    <n v="0"/>
    <n v="0"/>
    <n v="0"/>
    <n v="0"/>
    <n v="0"/>
    <n v="0"/>
    <n v="0"/>
    <n v="0"/>
    <n v="0"/>
    <n v="0"/>
    <n v="0"/>
    <n v="0"/>
    <n v="0"/>
    <n v="0"/>
    <n v="0"/>
    <n v="0"/>
    <n v="0"/>
    <n v="0"/>
    <n v="0"/>
    <n v="0"/>
    <n v="0"/>
    <n v="0"/>
    <n v="0"/>
    <n v="0"/>
  </r>
  <r>
    <s v="PEORIA UNIFIED SCHOOLS - STUDENT ACTIVITIES"/>
    <n v="4048"/>
    <s v="019"/>
    <m/>
    <s v="33-850-011"/>
    <x v="5"/>
    <x v="299"/>
    <s v="011"/>
    <x v="2261"/>
    <s v="ELEMENTARY SCHOOL DISTRICT ACCOUNTS"/>
    <s v="PEORIA UNIFIED SCHOOLS"/>
    <x v="3061"/>
    <s v="STUDENT ACTIVITIES"/>
    <s v="B"/>
    <s v=" "/>
    <n v="33"/>
    <n v="850"/>
    <n v="11"/>
    <n v="328910"/>
    <n v="0"/>
    <n v="434943.76"/>
    <s v=" "/>
    <s v=" "/>
    <n v="33850011"/>
    <n v="458563.09"/>
    <n v="0"/>
    <n v="148175.46"/>
    <n v="171794.79"/>
    <n v="0"/>
    <n v="862361.54"/>
    <n v="0"/>
    <n v="368524.37"/>
    <n v="1312951.28"/>
    <n v="517009.13"/>
    <n v="464637.71"/>
    <n v="0"/>
    <n v="111446.86"/>
    <n v="118294.71"/>
    <n v="773.23"/>
    <n v="862361.54"/>
    <n v="0"/>
    <n v="220348.91"/>
    <n v="1141156.49"/>
    <n v="517009.13"/>
    <n v="0"/>
    <n v="0"/>
    <n v="0"/>
    <n v="0"/>
    <n v="0"/>
  </r>
  <r>
    <s v="PEORIA UNIFIED SCHOOLS - TAN DEBT SERVICE"/>
    <n v="4048"/>
    <s v="006"/>
    <m/>
    <s v="33-745-011"/>
    <x v="5"/>
    <x v="300"/>
    <s v="011"/>
    <x v="2262"/>
    <s v="ELEMENTARY SCHOOL DISTRICT ACCOUNTS"/>
    <s v="PEORIA UNIFIED SCHOOLS"/>
    <x v="3062"/>
    <s v="TAN DEBT SERVICE"/>
    <s v="D"/>
    <s v=" "/>
    <n v="33"/>
    <n v="745"/>
    <n v="11"/>
    <n v="328430"/>
    <n v="0"/>
    <n v="44126.9"/>
    <s v=" "/>
    <s v=" "/>
    <n v="33745011"/>
    <n v="44126.9"/>
    <n v="0"/>
    <n v="0"/>
    <n v="0"/>
    <n v="0"/>
    <n v="40266217.630000003"/>
    <n v="40249600"/>
    <n v="0"/>
    <n v="54756.52"/>
    <n v="82265.789999999994"/>
    <n v="37294.43"/>
    <n v="0"/>
    <n v="0"/>
    <n v="0"/>
    <n v="6832.47"/>
    <n v="40266217.630000003"/>
    <n v="40249600"/>
    <n v="0"/>
    <n v="54756.52"/>
    <n v="82265.789999999994"/>
    <n v="0"/>
    <n v="0"/>
    <n v="0"/>
    <n v="0"/>
    <n v="0"/>
  </r>
  <r>
    <s v="PEORIA UNIFIED SCHOOLS - TAN PROCEEDS"/>
    <n v="4048"/>
    <s v="020"/>
    <m/>
    <s v="33-645-011"/>
    <x v="5"/>
    <x v="301"/>
    <s v="011"/>
    <x v="10"/>
    <s v="ELEMENTARY SCHOOL DISTRICT ACCOUNTS"/>
    <s v="PEORIA UNIFIED SCHOOLS"/>
    <x v="3063"/>
    <s v="TAN PROCEEDS"/>
    <s v="A"/>
    <s v="Y"/>
    <n v="33"/>
    <n v="645"/>
    <n v="11"/>
    <n v="327710"/>
    <n v="0"/>
    <n v="0"/>
    <s v=" "/>
    <s v=" "/>
    <n v="33745011"/>
    <n v="0"/>
    <n v="0"/>
    <n v="0"/>
    <n v="0"/>
    <n v="0"/>
    <n v="0"/>
    <n v="0"/>
    <n v="40000000"/>
    <n v="40225000"/>
    <n v="225000"/>
    <n v="2069000"/>
    <n v="0"/>
    <n v="0"/>
    <n v="2069000"/>
    <n v="0"/>
    <n v="0"/>
    <n v="0"/>
    <n v="40000000"/>
    <n v="40225000"/>
    <n v="225000"/>
    <n v="0"/>
    <n v="0"/>
    <n v="0"/>
    <n v="0"/>
    <n v="0"/>
  </r>
  <r>
    <s v="PEORIA UNIFIED SCHOOLS - WARRANT CLEARING OTHER"/>
    <n v="4048"/>
    <s v="021"/>
    <m/>
    <s v="33-035-011"/>
    <x v="5"/>
    <x v="21"/>
    <s v="011"/>
    <x v="10"/>
    <s v="ELEMENTARY SCHOOL DISTRICT ACCOUNTS"/>
    <s v="PEORIA UNIFIED SCHOOLS"/>
    <x v="3064"/>
    <s v="WARRANT CLEAR OTHER"/>
    <s v="B"/>
    <s v=" "/>
    <n v="33"/>
    <n v="35"/>
    <n v="11"/>
    <n v="320925"/>
    <n v="0"/>
    <n v="0"/>
    <s v=" "/>
    <s v=" "/>
    <n v="33001011"/>
    <n v="0"/>
    <n v="0"/>
    <n v="0"/>
    <n v="0"/>
    <n v="0"/>
    <n v="0"/>
    <n v="0"/>
    <n v="0"/>
    <n v="0"/>
    <n v="0"/>
    <n v="0"/>
    <n v="0"/>
    <n v="0"/>
    <n v="0"/>
    <n v="0"/>
    <n v="0"/>
    <n v="0"/>
    <n v="0"/>
    <n v="0"/>
    <n v="0"/>
    <n v="0"/>
    <n v="0"/>
    <n v="0"/>
    <n v="0"/>
    <n v="0"/>
  </r>
  <r>
    <s v="PHOENIX ELEMENTARY - ADJACENT WAYS"/>
    <n v="4031"/>
    <s v="002"/>
    <m/>
    <s v="33-620-001"/>
    <x v="5"/>
    <x v="285"/>
    <s v="001"/>
    <x v="2263"/>
    <s v="ELEMENTARY SCHOOL DISTRICT ACCOUNTS"/>
    <s v="PHOENIX ELEMENTARY"/>
    <x v="3065"/>
    <s v="ADJACENT WAYS"/>
    <s v="A"/>
    <s v="Y"/>
    <n v="33"/>
    <n v="620"/>
    <n v="1"/>
    <n v="327510"/>
    <n v="0"/>
    <n v="573650.56999999995"/>
    <s v=" "/>
    <s v=" "/>
    <n v="33620001"/>
    <n v="569894.72"/>
    <n v="0"/>
    <n v="0"/>
    <n v="35.21"/>
    <n v="3791.06"/>
    <n v="651343.14"/>
    <n v="0"/>
    <n v="0"/>
    <n v="160396.01"/>
    <n v="82703.44"/>
    <n v="578427.82999999996"/>
    <n v="0"/>
    <n v="0"/>
    <n v="14631.12"/>
    <n v="6098.01"/>
    <n v="651343.14"/>
    <n v="0"/>
    <n v="0"/>
    <n v="160360.79999999999"/>
    <n v="78912.38"/>
    <n v="0"/>
    <n v="0"/>
    <n v="0"/>
    <n v="0"/>
    <n v="0"/>
  </r>
  <r>
    <s v="PHOENIX ELEMENTARY - BOND BUILDING"/>
    <n v="4031"/>
    <s v="003"/>
    <m/>
    <s v="33-630-001"/>
    <x v="5"/>
    <x v="286"/>
    <s v="001"/>
    <x v="2264"/>
    <s v="ELEMENTARY SCHOOL DISTRICT ACCOUNTS"/>
    <s v="PHOENIX ELEMENTARY"/>
    <x v="3066"/>
    <s v="BOND BUILDING"/>
    <s v="D"/>
    <s v=" "/>
    <n v="33"/>
    <n v="630"/>
    <n v="1"/>
    <n v="327610"/>
    <n v="0"/>
    <n v="3518242.39"/>
    <s v=" "/>
    <s v=" "/>
    <n v="33700001"/>
    <n v="3921923.41"/>
    <n v="0"/>
    <n v="0"/>
    <n v="403681.02"/>
    <n v="0"/>
    <n v="5422568.7999999998"/>
    <n v="0"/>
    <n v="0"/>
    <n v="1904326.41"/>
    <n v="0"/>
    <n v="3922952.05"/>
    <n v="0"/>
    <n v="0"/>
    <n v="1028.6400000000001"/>
    <n v="0"/>
    <n v="5422568.7999999998"/>
    <n v="0"/>
    <n v="0"/>
    <n v="1500645.39"/>
    <n v="0"/>
    <n v="0"/>
    <n v="0"/>
    <n v="0"/>
    <n v="0"/>
    <n v="0"/>
  </r>
  <r>
    <s v="PHOENIX ELEMENTARY - BUILD AMERICA/QUALIFIED SCHOOL CON BONDS"/>
    <n v="4031"/>
    <s v="010"/>
    <m/>
    <s v="33-637-001"/>
    <x v="5"/>
    <x v="287"/>
    <s v="001"/>
    <x v="10"/>
    <s v="ELEMENTARY SCHOOL DISTRICT ACCOUNTS"/>
    <s v="PHOENIX ELEMENTARY"/>
    <x v="3067"/>
    <s v="BUILD AMER BONDS"/>
    <s v="D"/>
    <s v=" "/>
    <n v="33"/>
    <n v="637"/>
    <n v="1"/>
    <n v="327630"/>
    <n v="0"/>
    <n v="0"/>
    <s v="Y"/>
    <s v=" "/>
    <n v="33637001"/>
    <n v="0"/>
    <n v="0"/>
    <n v="0"/>
    <n v="0"/>
    <n v="0"/>
    <n v="0"/>
    <n v="0"/>
    <n v="0"/>
    <n v="0"/>
    <n v="0"/>
    <n v="0"/>
    <n v="0"/>
    <n v="0"/>
    <n v="0"/>
    <n v="0"/>
    <n v="0"/>
    <n v="0"/>
    <n v="0"/>
    <n v="0"/>
    <n v="0"/>
    <n v="0"/>
    <n v="0"/>
    <n v="0"/>
    <n v="0"/>
    <n v="0"/>
  </r>
  <r>
    <s v="PHOENIX ELEMENTARY - BUILDING RENEWAL"/>
    <n v="4031"/>
    <s v="004"/>
    <m/>
    <s v="33-690-001"/>
    <x v="5"/>
    <x v="288"/>
    <s v="001"/>
    <x v="2265"/>
    <s v="ELEMENTARY SCHOOL DISTRICT ACCOUNTS"/>
    <s v="PHOENIX ELEMENTARY"/>
    <x v="3068"/>
    <s v="BUILDING RENEWA"/>
    <s v="B"/>
    <s v=" "/>
    <n v="33"/>
    <n v="690"/>
    <n v="1"/>
    <n v="327750"/>
    <n v="0"/>
    <n v="7357.09"/>
    <s v="Y"/>
    <s v=" "/>
    <n v="33690001"/>
    <n v="7357.09"/>
    <n v="0"/>
    <n v="0"/>
    <n v="0"/>
    <n v="0"/>
    <n v="9394.57"/>
    <n v="0"/>
    <n v="50787.76"/>
    <n v="52872.91"/>
    <n v="47.67"/>
    <n v="7345.9"/>
    <n v="0"/>
    <n v="0"/>
    <n v="0"/>
    <n v="11.19"/>
    <n v="9394.57"/>
    <n v="0"/>
    <n v="50787.76"/>
    <n v="52872.91"/>
    <n v="47.67"/>
    <n v="0"/>
    <n v="0"/>
    <n v="0"/>
    <n v="0"/>
    <n v="0"/>
  </r>
  <r>
    <s v="PHOENIX ELEMENTARY - CAPITAL OUTLAY"/>
    <n v="4031"/>
    <s v="005"/>
    <m/>
    <s v="33-610-001"/>
    <x v="5"/>
    <x v="289"/>
    <s v="001"/>
    <x v="2266"/>
    <s v="ELEMENTARY SCHOOL DISTRICT ACCOUNTS"/>
    <s v="PHOENIX ELEMENTARY"/>
    <x v="3069"/>
    <s v="CAPITAL OUTLAY"/>
    <s v="A"/>
    <s v="Y"/>
    <n v="33"/>
    <n v="610"/>
    <n v="1"/>
    <n v="327410"/>
    <n v="0"/>
    <n v="5239891.7699999996"/>
    <s v=" "/>
    <s v=" "/>
    <n v="33610001"/>
    <n v="5173178.37"/>
    <n v="0"/>
    <n v="690"/>
    <n v="69677.59"/>
    <n v="135700.99"/>
    <n v="5549083.3099999996"/>
    <n v="0"/>
    <n v="21014.82"/>
    <n v="3038132.12"/>
    <n v="2707925.76"/>
    <n v="5015481.74"/>
    <n v="0"/>
    <n v="2280"/>
    <n v="68897.03"/>
    <n v="224313.66"/>
    <n v="5549083.3099999996"/>
    <n v="0"/>
    <n v="20324.82"/>
    <n v="2968454.53"/>
    <n v="2572224.77"/>
    <n v="0"/>
    <n v="0"/>
    <n v="0"/>
    <n v="0"/>
    <n v="0"/>
  </r>
  <r>
    <s v="PHOENIX ELEMENTARY - CLASSROOM SITE FUND"/>
    <n v="4031"/>
    <s v="011"/>
    <m/>
    <s v="33-010-001"/>
    <x v="5"/>
    <x v="290"/>
    <s v="001"/>
    <x v="2267"/>
    <s v="ELEMENTARY SCHOOL DISTRICT ACCOUNTS"/>
    <s v="PHOENIX ELEMENTARY"/>
    <x v="3070"/>
    <s v="CLASSROOM SITE FUND"/>
    <s v="B"/>
    <s v="Y"/>
    <n v="33"/>
    <n v="10"/>
    <n v="1"/>
    <n v="320310"/>
    <n v="0"/>
    <n v="4217086.95"/>
    <s v=" "/>
    <s v=" "/>
    <n v="33010001"/>
    <n v="4242091.07"/>
    <n v="0"/>
    <n v="0"/>
    <n v="25004.12"/>
    <n v="0"/>
    <n v="3473708.44"/>
    <n v="0"/>
    <n v="1543899.2"/>
    <n v="869770.21"/>
    <n v="69249.52"/>
    <n v="4069689.58"/>
    <n v="0"/>
    <n v="192987.4"/>
    <n v="36091.120000000003"/>
    <n v="15505.21"/>
    <n v="3473708.44"/>
    <n v="0"/>
    <n v="1543899.2"/>
    <n v="844766.09"/>
    <n v="69249.52"/>
    <n v="0"/>
    <n v="0"/>
    <n v="0"/>
    <n v="0"/>
    <n v="0"/>
  </r>
  <r>
    <s v="PHOENIX ELEMENTARY - CREDIT LINE BORROWING"/>
    <n v="4031"/>
    <s v="012"/>
    <m/>
    <s v="33-750-001"/>
    <x v="5"/>
    <x v="192"/>
    <s v="001"/>
    <x v="10"/>
    <s v="ELEMENTARY SCHOOL DISTRICT ACCOUNTS"/>
    <s v="PHOENIX ELEMENTARY"/>
    <x v="3071"/>
    <s v="CREDIT LINE BORROW"/>
    <s v="A"/>
    <s v="Y"/>
    <n v="33"/>
    <n v="750"/>
    <n v="1"/>
    <n v="328450"/>
    <n v="0"/>
    <n v="0"/>
    <s v=" "/>
    <s v=" "/>
    <n v="33001001"/>
    <n v="0"/>
    <n v="0"/>
    <n v="0"/>
    <n v="0"/>
    <n v="0"/>
    <n v="0"/>
    <n v="0"/>
    <n v="0"/>
    <n v="0"/>
    <n v="0"/>
    <n v="0"/>
    <n v="0"/>
    <n v="0"/>
    <n v="0"/>
    <n v="0"/>
    <n v="0"/>
    <n v="0"/>
    <n v="0"/>
    <n v="0"/>
    <n v="0"/>
    <n v="0"/>
    <n v="0"/>
    <n v="0"/>
    <n v="0"/>
    <n v="0"/>
  </r>
  <r>
    <s v="PHOENIX ELEMENTARY - CURRENT DEBT SERVICE"/>
    <n v="4031"/>
    <s v="013"/>
    <m/>
    <s v="33-700-001"/>
    <x v="5"/>
    <x v="291"/>
    <s v="001"/>
    <x v="2268"/>
    <s v="ELEMENTARY SCHOOL DISTRICT ACCOUNTS"/>
    <s v="PHOENIX ELEMENTARY"/>
    <x v="3072"/>
    <s v="CURRENT DEBT SERVICE"/>
    <s v="D"/>
    <s v=" "/>
    <n v="33"/>
    <n v="700"/>
    <n v="1"/>
    <n v="327810"/>
    <n v="0"/>
    <n v="5878343"/>
    <s v=" "/>
    <s v=" "/>
    <n v="33700001"/>
    <n v="5544455.2400000002"/>
    <n v="0"/>
    <n v="0"/>
    <n v="578.53"/>
    <n v="334466.28999999998"/>
    <n v="8648276.7400000002"/>
    <n v="9404259.8300000001"/>
    <n v="0"/>
    <n v="14934.06"/>
    <n v="6649260.1500000004"/>
    <n v="5018505.16"/>
    <n v="0"/>
    <n v="0"/>
    <n v="377.76"/>
    <n v="526327.84"/>
    <n v="8648276.7400000002"/>
    <n v="9404259.8300000001"/>
    <n v="0"/>
    <n v="14355.53"/>
    <n v="6314793.8600000003"/>
    <n v="0"/>
    <n v="0"/>
    <n v="0"/>
    <n v="0"/>
    <n v="0"/>
  </r>
  <r>
    <s v="PHOENIX ELEMENTARY - DEFCNCYS CORRECTION"/>
    <n v="4031"/>
    <s v="009"/>
    <m/>
    <s v="33-685-001"/>
    <x v="5"/>
    <x v="110"/>
    <s v="001"/>
    <x v="10"/>
    <s v="ELEMENTARY SCHOOL DISTRICT ACCOUNTS"/>
    <s v="PHOENIX ELEMENTARY"/>
    <x v="3073"/>
    <s v="DEFCNCYS CORREC"/>
    <s v="B"/>
    <s v=" "/>
    <n v="33"/>
    <n v="685"/>
    <n v="1"/>
    <n v="327730"/>
    <n v="0"/>
    <n v="0"/>
    <s v="Y"/>
    <s v=" "/>
    <n v="33685001"/>
    <n v="0"/>
    <n v="0"/>
    <n v="0"/>
    <n v="0"/>
    <n v="0"/>
    <n v="0"/>
    <n v="0"/>
    <n v="0"/>
    <n v="0"/>
    <n v="0"/>
    <n v="0"/>
    <n v="0"/>
    <n v="0"/>
    <n v="0"/>
    <n v="0"/>
    <n v="0"/>
    <n v="0"/>
    <n v="0"/>
    <n v="0"/>
    <n v="0"/>
    <n v="0"/>
    <n v="0"/>
    <n v="0"/>
    <n v="0"/>
    <n v="0"/>
  </r>
  <r>
    <s v="PHOENIX ELEMENTARY - ELEM EXPENSE CLEARING"/>
    <n v="4031"/>
    <s v="014"/>
    <m/>
    <s v="33-040-001"/>
    <x v="5"/>
    <x v="292"/>
    <s v="001"/>
    <x v="2269"/>
    <s v="ELEMENTARY SCHOOL DISTRICT ACCOUNTS"/>
    <s v="PHOENIX ELEMENTARY"/>
    <x v="3074"/>
    <s v="EL EXP CLEARING"/>
    <s v="A"/>
    <s v="Y"/>
    <n v="33"/>
    <n v="40"/>
    <n v="1"/>
    <n v="320930"/>
    <n v="0"/>
    <n v="342544.76"/>
    <s v=" "/>
    <s v=" "/>
    <n v="33001001"/>
    <n v="962993.75"/>
    <n v="5622700.7999999998"/>
    <n v="0"/>
    <n v="0"/>
    <n v="5002251.8099999996"/>
    <n v="345979.69"/>
    <n v="59417305.109999999"/>
    <n v="0"/>
    <n v="920216.15"/>
    <n v="60334086.329999998"/>
    <n v="892463.34"/>
    <n v="5910294.2199999997"/>
    <n v="0"/>
    <n v="912048.97"/>
    <n v="6892873.5999999996"/>
    <n v="345979.69"/>
    <n v="53794604.310000002"/>
    <n v="0"/>
    <n v="920216.15"/>
    <n v="55331834.520000003"/>
    <n v="0"/>
    <n v="0"/>
    <n v="0"/>
    <n v="0"/>
    <n v="0"/>
  </r>
  <r>
    <s v="PHOENIX ELEMENTARY - FED. &amp; STATE GRANTS"/>
    <n v="4031"/>
    <s v="015"/>
    <m/>
    <s v="33-200-001"/>
    <x v="5"/>
    <x v="293"/>
    <s v="001"/>
    <x v="2270"/>
    <s v="ELEMENTARY SCHOOL DISTRICT ACCOUNTS"/>
    <s v="PHOENIX ELEMENTARY"/>
    <x v="3075"/>
    <s v="FED. &amp; STATE GRANTS"/>
    <s v="B"/>
    <s v=" "/>
    <n v="33"/>
    <n v="200"/>
    <n v="1"/>
    <n v="322010"/>
    <n v="0"/>
    <n v="-632607.46"/>
    <s v=" "/>
    <s v=" "/>
    <n v="33200001"/>
    <n v="-870034.74"/>
    <n v="0"/>
    <n v="1009303.33"/>
    <n v="771876.05"/>
    <n v="0"/>
    <n v="586277.52"/>
    <n v="0"/>
    <n v="8994226.2300000004"/>
    <n v="10398915.640000001"/>
    <n v="185804.43"/>
    <n v="-132513.62"/>
    <n v="0"/>
    <n v="164996.74"/>
    <n v="980696.26"/>
    <n v="78178.399999999994"/>
    <n v="586277.52"/>
    <n v="0"/>
    <n v="7984922.9000000004"/>
    <n v="9627039.5899999999"/>
    <n v="185804.43"/>
    <n v="0"/>
    <n v="0"/>
    <n v="0"/>
    <n v="0"/>
    <n v="0"/>
  </r>
  <r>
    <s v="PHOENIX ELEMENTARY - MAINTENANCE AND OPERATIONS ELEMENTARY"/>
    <n v="4031"/>
    <s v="001"/>
    <m/>
    <s v="33-001-001"/>
    <x v="5"/>
    <x v="294"/>
    <s v="001"/>
    <x v="2271"/>
    <s v="ELEMENTARY SCHOOL DISTRICT ACCOUNTS"/>
    <s v="PHOENIX ELEMENTARY"/>
    <x v="3076"/>
    <s v="MAINTNCE/OPRTNS ELEM"/>
    <s v="A"/>
    <s v="Y"/>
    <n v="33"/>
    <n v="1"/>
    <n v="1"/>
    <n v="320110"/>
    <n v="0"/>
    <n v="-3056936.19"/>
    <s v=" "/>
    <s v=" "/>
    <n v="33001001"/>
    <n v="-1232641.17"/>
    <n v="0"/>
    <n v="857957.37"/>
    <n v="3714044.13"/>
    <n v="1031791.74"/>
    <n v="-605837.77"/>
    <n v="0"/>
    <n v="14044815.369999999"/>
    <n v="39440863.68"/>
    <n v="22944949.890000001"/>
    <n v="389970.54"/>
    <n v="0"/>
    <n v="869576.31"/>
    <n v="4176382.48"/>
    <n v="1684194.46"/>
    <n v="-605837.77"/>
    <n v="0"/>
    <n v="13186858"/>
    <n v="35726819.549999997"/>
    <n v="21913158.149999999"/>
    <n v="0"/>
    <n v="0"/>
    <n v="0"/>
    <n v="0"/>
    <n v="0"/>
  </r>
  <r>
    <s v="PHOENIX ELEMENTARY - NEW SCHOOL FACILITY"/>
    <n v="4031"/>
    <s v="007"/>
    <m/>
    <s v="33-695-001"/>
    <x v="5"/>
    <x v="295"/>
    <s v="001"/>
    <x v="10"/>
    <s v="ELEMENTARY SCHOOL DISTRICT ACCOUNTS"/>
    <s v="PHOENIX ELEMENTARY"/>
    <x v="3077"/>
    <s v="NEW SCHL FACILI"/>
    <s v="B"/>
    <s v=" "/>
    <n v="33"/>
    <n v="695"/>
    <n v="1"/>
    <n v="327770"/>
    <n v="0"/>
    <n v="0"/>
    <s v=" "/>
    <s v=" "/>
    <n v="33695001"/>
    <n v="0"/>
    <n v="0"/>
    <n v="0"/>
    <n v="0"/>
    <n v="0"/>
    <n v="0"/>
    <n v="0"/>
    <n v="0"/>
    <n v="0"/>
    <n v="0"/>
    <n v="0"/>
    <n v="0"/>
    <n v="0"/>
    <n v="0"/>
    <n v="0"/>
    <n v="0"/>
    <n v="0"/>
    <n v="0"/>
    <n v="0"/>
    <n v="0"/>
    <n v="0"/>
    <n v="0"/>
    <n v="0"/>
    <n v="0"/>
    <n v="0"/>
  </r>
  <r>
    <s v="PHOENIX ELEMENTARY - OTHER MONIES"/>
    <n v="4031"/>
    <s v="016"/>
    <m/>
    <s v="33-002-001"/>
    <x v="5"/>
    <x v="296"/>
    <s v="001"/>
    <x v="2272"/>
    <s v="ELEMENTARY SCHOOL DISTRICT ACCOUNTS"/>
    <s v="PHOENIX ELEMENTARY"/>
    <x v="3078"/>
    <s v="OTHER MONIES"/>
    <s v="B"/>
    <s v=" "/>
    <n v="33"/>
    <n v="2"/>
    <n v="1"/>
    <n v="320210"/>
    <n v="0"/>
    <n v="9343033.6600000001"/>
    <s v=" "/>
    <s v=" "/>
    <n v="33002001"/>
    <n v="9165097.6300000008"/>
    <n v="0"/>
    <n v="556032.75"/>
    <n v="378096.72"/>
    <n v="0"/>
    <n v="10449906.720000001"/>
    <n v="0"/>
    <n v="5172201.05"/>
    <n v="7173577.2699999996"/>
    <n v="894503.16"/>
    <n v="9297959.0500000007"/>
    <n v="0"/>
    <n v="530699.35"/>
    <n v="788767.68"/>
    <n v="125206.91"/>
    <n v="10449906.720000001"/>
    <n v="0"/>
    <n v="4616168.3"/>
    <n v="6795480.5499999998"/>
    <n v="894503.16"/>
    <n v="0"/>
    <n v="0"/>
    <n v="0"/>
    <n v="0"/>
    <n v="0"/>
  </r>
  <r>
    <s v="PHOENIX ELEMENTARY - PAYROLL CLEARING - ELEMENTARY"/>
    <n v="4031"/>
    <s v="017"/>
    <m/>
    <s v="33-030-001"/>
    <x v="5"/>
    <x v="297"/>
    <s v="001"/>
    <x v="2273"/>
    <s v="ELEMENTARY SCHOOL DISTRICT ACCOUNTS"/>
    <s v="PHOENIX ELEMENTARY"/>
    <x v="3079"/>
    <s v="PAYROLL CLEARING  EL"/>
    <s v="A"/>
    <s v="Y"/>
    <n v="33"/>
    <n v="30"/>
    <n v="1"/>
    <n v="320910"/>
    <n v="0"/>
    <n v="43394.79"/>
    <s v=" "/>
    <s v=" "/>
    <n v="33001001"/>
    <n v="32718.18"/>
    <n v="352169"/>
    <n v="0"/>
    <n v="0"/>
    <n v="362845.61"/>
    <n v="410579.29"/>
    <n v="4725629.49"/>
    <n v="0"/>
    <n v="273264.52"/>
    <n v="4631709.51"/>
    <n v="40795.21"/>
    <n v="382412.47"/>
    <n v="0"/>
    <n v="0"/>
    <n v="374335.44"/>
    <n v="410579.29"/>
    <n v="4373460.49"/>
    <n v="0"/>
    <n v="273264.52"/>
    <n v="4268863.9000000004"/>
    <n v="0"/>
    <n v="0"/>
    <n v="0"/>
    <n v="0"/>
    <n v="0"/>
  </r>
  <r>
    <s v="PHOENIX ELEMENTARY - SCHOOL INVESTMENTS"/>
    <n v="4031"/>
    <s v="018"/>
    <m/>
    <s v="33-795-001"/>
    <x v="5"/>
    <x v="92"/>
    <s v="001"/>
    <x v="10"/>
    <s v="ELEMENTARY SCHOOL DISTRICT ACCOUNTS"/>
    <s v="PHOENIX ELEMENTARY"/>
    <x v="3080"/>
    <s v="SCHOOL INVESTMENTS"/>
    <s v="D"/>
    <s v=" "/>
    <n v="33"/>
    <n v="795"/>
    <n v="1"/>
    <n v="328780"/>
    <n v="0"/>
    <n v="0"/>
    <s v=" "/>
    <s v=" "/>
    <s v="        "/>
    <n v="0"/>
    <n v="0"/>
    <n v="0"/>
    <n v="0"/>
    <n v="0"/>
    <n v="0"/>
    <n v="0"/>
    <n v="0"/>
    <n v="0"/>
    <n v="0"/>
    <n v="0"/>
    <n v="0"/>
    <n v="0"/>
    <n v="0"/>
    <n v="0"/>
    <n v="0"/>
    <n v="0"/>
    <n v="0"/>
    <n v="0"/>
    <n v="0"/>
    <n v="0"/>
    <n v="0"/>
    <n v="0"/>
    <n v="0"/>
    <n v="0"/>
  </r>
  <r>
    <s v="PHOENIX ELEMENTARY - SOFT CAPITAL OUTLAY"/>
    <n v="4031"/>
    <s v="008"/>
    <m/>
    <s v="33-625-001"/>
    <x v="5"/>
    <x v="298"/>
    <s v="001"/>
    <x v="10"/>
    <s v="ELEMENTARY SCHOOL DISTRICT ACCOUNTS"/>
    <s v="PHOENIX ELEMENTARY"/>
    <x v="3081"/>
    <s v="SOFT CAP OUTLAY"/>
    <s v="A"/>
    <s v="Y"/>
    <n v="33"/>
    <n v="625"/>
    <n v="1"/>
    <n v="327530"/>
    <n v="0"/>
    <n v="0"/>
    <s v=" "/>
    <s v="I"/>
    <n v="33001001"/>
    <n v="0"/>
    <n v="0"/>
    <n v="0"/>
    <n v="0"/>
    <n v="0"/>
    <n v="0"/>
    <n v="0"/>
    <n v="0"/>
    <n v="0"/>
    <n v="0"/>
    <n v="0"/>
    <n v="0"/>
    <n v="0"/>
    <n v="0"/>
    <n v="0"/>
    <n v="0"/>
    <n v="0"/>
    <n v="0"/>
    <n v="0"/>
    <n v="0"/>
    <n v="0"/>
    <n v="0"/>
    <n v="0"/>
    <n v="0"/>
    <n v="0"/>
  </r>
  <r>
    <s v="PHOENIX ELEMENTARY - STUDENT ACTIVITIES"/>
    <n v="4031"/>
    <s v="019"/>
    <m/>
    <s v="33-850-001"/>
    <x v="5"/>
    <x v="299"/>
    <s v="001"/>
    <x v="2274"/>
    <s v="ELEMENTARY SCHOOL DISTRICT ACCOUNTS"/>
    <s v="PHOENIX ELEMENTARY"/>
    <x v="3082"/>
    <s v="STUDENT ACTIVITIES"/>
    <s v="B"/>
    <s v=" "/>
    <n v="33"/>
    <n v="850"/>
    <n v="1"/>
    <n v="328910"/>
    <n v="0"/>
    <n v="3177960.41"/>
    <s v=" "/>
    <s v=" "/>
    <n v="33850001"/>
    <n v="2493933.83"/>
    <n v="0"/>
    <n v="689385.3"/>
    <n v="5358.72"/>
    <n v="0"/>
    <n v="2963477.88"/>
    <n v="0"/>
    <n v="5822562.9100000001"/>
    <n v="7370438.4100000001"/>
    <n v="1762358.03"/>
    <n v="2439225.66"/>
    <n v="0"/>
    <n v="687795.96"/>
    <n v="1250440.21"/>
    <n v="617352.42000000004"/>
    <n v="2963477.88"/>
    <n v="0"/>
    <n v="5133177.6100000003"/>
    <n v="7365079.6900000004"/>
    <n v="1762358.03"/>
    <n v="0"/>
    <n v="0"/>
    <n v="0"/>
    <n v="0"/>
    <n v="0"/>
  </r>
  <r>
    <s v="PHOENIX ELEMENTARY - TAN DEBT SERVICE"/>
    <n v="4031"/>
    <s v="006"/>
    <m/>
    <s v="33-745-001"/>
    <x v="5"/>
    <x v="300"/>
    <s v="001"/>
    <x v="10"/>
    <s v="ELEMENTARY SCHOOL DISTRICT ACCOUNTS"/>
    <s v="PHOENIX ELEMENTARY"/>
    <x v="3083"/>
    <s v="TAN DEBT SERVICE"/>
    <s v="D"/>
    <s v=" "/>
    <n v="33"/>
    <n v="745"/>
    <n v="1"/>
    <n v="328430"/>
    <n v="0"/>
    <n v="0"/>
    <s v=" "/>
    <s v=" "/>
    <n v="33745001"/>
    <n v="0"/>
    <n v="0"/>
    <n v="0"/>
    <n v="0"/>
    <n v="0"/>
    <n v="0"/>
    <n v="0"/>
    <n v="0"/>
    <n v="0"/>
    <n v="0"/>
    <n v="0"/>
    <n v="0"/>
    <n v="0"/>
    <n v="0"/>
    <n v="0"/>
    <n v="0"/>
    <n v="0"/>
    <n v="0"/>
    <n v="0"/>
    <n v="0"/>
    <n v="0"/>
    <n v="0"/>
    <n v="0"/>
    <n v="0"/>
    <n v="0"/>
  </r>
  <r>
    <s v="PHOENIX ELEMENTARY - TAN PROCEEDS"/>
    <n v="4031"/>
    <s v="020"/>
    <m/>
    <s v="33-645-001"/>
    <x v="5"/>
    <x v="301"/>
    <s v="001"/>
    <x v="10"/>
    <s v="ELEMENTARY SCHOOL DISTRICT ACCOUNTS"/>
    <s v="PHOENIX ELEMENTARY"/>
    <x v="3084"/>
    <s v="TAN PROCEEDS"/>
    <s v="A"/>
    <s v="Y"/>
    <n v="33"/>
    <n v="645"/>
    <n v="1"/>
    <n v="327710"/>
    <n v="0"/>
    <n v="0"/>
    <s v=" "/>
    <s v=" "/>
    <n v="33745001"/>
    <n v="0"/>
    <n v="0"/>
    <n v="0"/>
    <n v="0"/>
    <n v="0"/>
    <n v="0"/>
    <n v="0"/>
    <n v="0"/>
    <n v="0"/>
    <n v="0"/>
    <n v="0"/>
    <n v="0"/>
    <n v="0"/>
    <n v="0"/>
    <n v="0"/>
    <n v="0"/>
    <n v="0"/>
    <n v="0"/>
    <n v="0"/>
    <n v="0"/>
    <n v="0"/>
    <n v="0"/>
    <n v="0"/>
    <n v="0"/>
    <n v="0"/>
  </r>
  <r>
    <s v="PHOENIX ELEMENTARY - WARRANT CLEARING OTHER"/>
    <n v="4031"/>
    <s v="021"/>
    <m/>
    <s v="33-035-001"/>
    <x v="5"/>
    <x v="21"/>
    <s v="001"/>
    <x v="10"/>
    <s v="ELEMENTARY SCHOOL DISTRICT ACCOUNTS"/>
    <s v="PHOENIX ELEMENTARY"/>
    <x v="3085"/>
    <s v="WARRANT CLEAR OTHER"/>
    <s v="B"/>
    <s v=" "/>
    <n v="33"/>
    <n v="35"/>
    <n v="1"/>
    <n v="320925"/>
    <n v="0"/>
    <n v="0"/>
    <s v=" "/>
    <s v=" "/>
    <n v="33001001"/>
    <n v="0"/>
    <n v="0"/>
    <n v="0"/>
    <n v="0"/>
    <n v="0"/>
    <n v="0"/>
    <n v="1146851.6299999999"/>
    <n v="0"/>
    <n v="0"/>
    <n v="1146851.6299999999"/>
    <n v="0"/>
    <n v="0"/>
    <n v="0"/>
    <n v="0"/>
    <n v="0"/>
    <n v="0"/>
    <n v="1146851.6299999999"/>
    <n v="0"/>
    <n v="0"/>
    <n v="1146851.6299999999"/>
    <n v="0"/>
    <n v="0"/>
    <n v="0"/>
    <n v="0"/>
    <n v="0"/>
  </r>
  <r>
    <s v="QUEEN CREEK UNIFIED SCHOOLS - ADJACENT WAYS"/>
    <n v="4049"/>
    <s v="002"/>
    <m/>
    <s v="33-620-095"/>
    <x v="5"/>
    <x v="285"/>
    <s v="095"/>
    <x v="2275"/>
    <s v="ELEMENTARY SCHOOL DISTRICT ACCOUNTS"/>
    <s v="QUEEN CREEK UNIFIED SCHOOLS"/>
    <x v="3086"/>
    <s v="ADJACENT WAYS"/>
    <s v="A"/>
    <s v="Y"/>
    <n v="33"/>
    <n v="620"/>
    <n v="95"/>
    <n v="327510"/>
    <n v="0"/>
    <n v="410606.39"/>
    <s v=" "/>
    <s v=" "/>
    <n v="33620095"/>
    <n v="410606.39"/>
    <n v="0"/>
    <n v="0"/>
    <n v="0"/>
    <n v="0"/>
    <n v="393676.36"/>
    <n v="0"/>
    <n v="19381.14"/>
    <n v="4498.43"/>
    <n v="2047.32"/>
    <n v="413975.69"/>
    <n v="0"/>
    <n v="0"/>
    <n v="4000"/>
    <n v="630.70000000000005"/>
    <n v="393676.36"/>
    <n v="0"/>
    <n v="19381.14"/>
    <n v="4498.43"/>
    <n v="2047.32"/>
    <n v="0"/>
    <n v="0"/>
    <n v="0"/>
    <n v="0"/>
    <n v="0"/>
  </r>
  <r>
    <s v="QUEEN CREEK UNIFIED SCHOOLS - BOND BUILDING"/>
    <n v="4049"/>
    <s v="003"/>
    <m/>
    <s v="33-630-095"/>
    <x v="5"/>
    <x v="286"/>
    <s v="095"/>
    <x v="2276"/>
    <s v="ELEMENTARY SCHOOL DISTRICT ACCOUNTS"/>
    <s v="QUEEN CREEK UNIFIED SCHOOLS"/>
    <x v="3087"/>
    <s v="BOND BUILDING"/>
    <s v="D"/>
    <s v=" "/>
    <n v="33"/>
    <n v="630"/>
    <n v="95"/>
    <n v="327610"/>
    <n v="0"/>
    <n v="31805339.670000002"/>
    <s v=" "/>
    <s v=" "/>
    <n v="33700095"/>
    <n v="31805339.670000002"/>
    <n v="0"/>
    <n v="0"/>
    <n v="0"/>
    <n v="0"/>
    <n v="1445909.12"/>
    <n v="34911.78"/>
    <n v="31920000"/>
    <n v="1537807.67"/>
    <n v="12150"/>
    <n v="-59453.120000000003"/>
    <n v="34911.78"/>
    <n v="31920000"/>
    <n v="20295.43"/>
    <n v="0"/>
    <n v="1445909.12"/>
    <n v="34911.78"/>
    <n v="31920000"/>
    <n v="1537807.67"/>
    <n v="12150"/>
    <n v="0"/>
    <n v="0"/>
    <n v="0"/>
    <n v="0"/>
    <n v="0"/>
  </r>
  <r>
    <s v="QUEEN CREEK UNIFIED SCHOOLS - BUILD AMERICA/QUALIFIED SCHOOL CON BONDS"/>
    <n v="4049"/>
    <s v="010"/>
    <m/>
    <s v="33-637-095"/>
    <x v="5"/>
    <x v="287"/>
    <s v="095"/>
    <x v="10"/>
    <s v="ELEMENTARY SCHOOL DISTRICT ACCOUNTS"/>
    <s v="QUEEN CREEK UNIFIED SCHOOLS"/>
    <x v="3088"/>
    <s v="BUILD AMER BONDS"/>
    <s v="D"/>
    <s v=" "/>
    <n v="33"/>
    <n v="637"/>
    <n v="95"/>
    <n v="327630"/>
    <n v="0"/>
    <n v="0"/>
    <s v="Y"/>
    <s v=" "/>
    <n v="33637095"/>
    <n v="0"/>
    <n v="0"/>
    <n v="0"/>
    <n v="0"/>
    <n v="0"/>
    <n v="0"/>
    <n v="0"/>
    <n v="0"/>
    <n v="0"/>
    <n v="0"/>
    <n v="0"/>
    <n v="0"/>
    <n v="0"/>
    <n v="0"/>
    <n v="0"/>
    <n v="0"/>
    <n v="0"/>
    <n v="0"/>
    <n v="0"/>
    <n v="0"/>
    <n v="0"/>
    <n v="0"/>
    <n v="0"/>
    <n v="0"/>
    <n v="0"/>
  </r>
  <r>
    <s v="QUEEN CREEK UNIFIED SCHOOLS - BUILDING RENEWAL"/>
    <n v="4049"/>
    <s v="004"/>
    <m/>
    <s v="33-690-095"/>
    <x v="5"/>
    <x v="288"/>
    <s v="095"/>
    <x v="2277"/>
    <s v="ELEMENTARY SCHOOL DISTRICT ACCOUNTS"/>
    <s v="QUEEN CREEK UNIFIED SCHOOLS"/>
    <x v="3089"/>
    <s v="BUILDING RENEWA"/>
    <s v="B"/>
    <s v=" "/>
    <n v="33"/>
    <n v="690"/>
    <n v="95"/>
    <n v="327750"/>
    <n v="0"/>
    <n v="5742.35"/>
    <s v="Y"/>
    <s v=" "/>
    <n v="33690095"/>
    <n v="5742.35"/>
    <n v="0"/>
    <n v="0"/>
    <n v="0"/>
    <n v="0"/>
    <n v="38.15"/>
    <n v="0"/>
    <n v="5693.09"/>
    <n v="0.04"/>
    <n v="11.15"/>
    <n v="5733.62"/>
    <n v="0"/>
    <n v="0"/>
    <n v="0"/>
    <n v="8.73"/>
    <n v="38.15"/>
    <n v="0"/>
    <n v="5693.09"/>
    <n v="0.04"/>
    <n v="11.15"/>
    <n v="0"/>
    <n v="0"/>
    <n v="0"/>
    <n v="0"/>
    <n v="0"/>
  </r>
  <r>
    <s v="QUEEN CREEK UNIFIED SCHOOLS - CAPITAL OUTLAY"/>
    <n v="4049"/>
    <s v="005"/>
    <m/>
    <s v="33-610-095"/>
    <x v="5"/>
    <x v="289"/>
    <s v="095"/>
    <x v="2278"/>
    <s v="ELEMENTARY SCHOOL DISTRICT ACCOUNTS"/>
    <s v="QUEEN CREEK UNIFIED SCHOOLS"/>
    <x v="3090"/>
    <s v="CAPITAL OUTLAY"/>
    <s v="A"/>
    <s v="Y"/>
    <n v="33"/>
    <n v="610"/>
    <n v="95"/>
    <n v="327410"/>
    <n v="0"/>
    <n v="1744710"/>
    <s v=" "/>
    <s v=" "/>
    <n v="33610095"/>
    <n v="1753685.97"/>
    <n v="0"/>
    <n v="0"/>
    <n v="8975.99"/>
    <n v="0.02"/>
    <n v="2160998.0499999998"/>
    <n v="0"/>
    <n v="0"/>
    <n v="543807.09"/>
    <n v="127519.03999999999"/>
    <n v="1776544.62"/>
    <n v="0"/>
    <n v="0"/>
    <n v="29266.94"/>
    <n v="6408.29"/>
    <n v="2160998.0499999998"/>
    <n v="0"/>
    <n v="0"/>
    <n v="534831.1"/>
    <n v="127519.02"/>
    <n v="0"/>
    <n v="0"/>
    <n v="0"/>
    <n v="0"/>
    <n v="0"/>
  </r>
  <r>
    <s v="QUEEN CREEK UNIFIED SCHOOLS - CLASSROOM SITE FUND"/>
    <n v="4049"/>
    <s v="011"/>
    <m/>
    <s v="33-010-095"/>
    <x v="5"/>
    <x v="290"/>
    <s v="095"/>
    <x v="2279"/>
    <s v="ELEMENTARY SCHOOL DISTRICT ACCOUNTS"/>
    <s v="QUEEN CREEK UNIFIED SCHOOLS"/>
    <x v="3091"/>
    <s v="CLASSROOM SITE FUND"/>
    <s v="B"/>
    <s v="Y"/>
    <n v="33"/>
    <n v="10"/>
    <n v="95"/>
    <n v="320310"/>
    <n v="0"/>
    <n v="873500.02"/>
    <s v=" "/>
    <s v=" "/>
    <n v="33010095"/>
    <n v="939011.64"/>
    <n v="0"/>
    <n v="0"/>
    <n v="65623.789999999994"/>
    <n v="112.17"/>
    <n v="463686.18"/>
    <n v="0"/>
    <n v="1179248.1599999999"/>
    <n v="778008"/>
    <n v="8573.68"/>
    <n v="856225.93"/>
    <n v="0"/>
    <n v="147406.01999999999"/>
    <n v="65771.429999999993"/>
    <n v="1151.1199999999999"/>
    <n v="463686.18"/>
    <n v="0"/>
    <n v="1179248.1599999999"/>
    <n v="712384.21"/>
    <n v="8461.51"/>
    <n v="0"/>
    <n v="0"/>
    <n v="0"/>
    <n v="0"/>
    <n v="0"/>
  </r>
  <r>
    <s v="QUEEN CREEK UNIFIED SCHOOLS - CREDIT LINE BORROWING"/>
    <n v="4049"/>
    <s v="012"/>
    <m/>
    <s v="33-750-095"/>
    <x v="5"/>
    <x v="192"/>
    <s v="095"/>
    <x v="2280"/>
    <s v="ELEMENTARY SCHOOL DISTRICT ACCOUNTS"/>
    <s v="QUEEN CREEK UNIFIED SCHOOLS"/>
    <x v="3092"/>
    <s v="CREDIT LINE BORROW"/>
    <s v="A"/>
    <s v="Y"/>
    <n v="33"/>
    <n v="750"/>
    <n v="95"/>
    <n v="328450"/>
    <n v="0"/>
    <n v="1147000"/>
    <s v=" "/>
    <s v=" "/>
    <n v="33001095"/>
    <n v="328000"/>
    <n v="954000"/>
    <n v="1773000"/>
    <n v="0"/>
    <n v="0"/>
    <n v="0"/>
    <n v="1463000"/>
    <n v="2610000"/>
    <n v="0"/>
    <n v="0"/>
    <n v="52000"/>
    <n v="509000"/>
    <n v="785000"/>
    <n v="0"/>
    <n v="0"/>
    <n v="0"/>
    <n v="509000"/>
    <n v="837000"/>
    <n v="0"/>
    <n v="0"/>
    <n v="0"/>
    <n v="0"/>
    <n v="0"/>
    <n v="0"/>
    <n v="0"/>
  </r>
  <r>
    <s v="QUEEN CREEK UNIFIED SCHOOLS - CURRENT DEBT SERVICE"/>
    <n v="4049"/>
    <s v="013"/>
    <m/>
    <s v="33-700-095"/>
    <x v="5"/>
    <x v="291"/>
    <s v="095"/>
    <x v="2281"/>
    <s v="ELEMENTARY SCHOOL DISTRICT ACCOUNTS"/>
    <s v="QUEEN CREEK UNIFIED SCHOOLS"/>
    <x v="3093"/>
    <s v="CURRENT DEBT SERVICE"/>
    <s v="D"/>
    <s v=" "/>
    <n v="33"/>
    <n v="700"/>
    <n v="95"/>
    <n v="327810"/>
    <n v="0"/>
    <n v="4299619.6399999997"/>
    <s v=" "/>
    <s v=" "/>
    <n v="33700095"/>
    <n v="4143406.96"/>
    <n v="0"/>
    <n v="0"/>
    <n v="0"/>
    <n v="156212.68"/>
    <n v="5056333.25"/>
    <n v="13453371.43"/>
    <n v="8994815.7100000009"/>
    <n v="167269.29"/>
    <n v="3869111.4"/>
    <n v="2673222.5699999998"/>
    <n v="7750405.1600000001"/>
    <n v="8938272.0999999996"/>
    <n v="3.09"/>
    <n v="282320.53999999998"/>
    <n v="5056333.25"/>
    <n v="13453371.43"/>
    <n v="8994815.7100000009"/>
    <n v="167269.29"/>
    <n v="3712898.72"/>
    <n v="0"/>
    <n v="0"/>
    <n v="0"/>
    <n v="0"/>
    <n v="0"/>
  </r>
  <r>
    <s v="QUEEN CREEK UNIFIED SCHOOLS - DEFCNCYS CORRECTION"/>
    <n v="4049"/>
    <s v="009"/>
    <m/>
    <s v="33-685-095"/>
    <x v="5"/>
    <x v="110"/>
    <s v="095"/>
    <x v="2282"/>
    <s v="ELEMENTARY SCHOOL DISTRICT ACCOUNTS"/>
    <s v="QUEEN CREEK UNIFIED SCHOOLS"/>
    <x v="3094"/>
    <s v="DEFCNCYS CORREC"/>
    <s v="B"/>
    <s v=" "/>
    <n v="33"/>
    <n v="685"/>
    <n v="95"/>
    <n v="327730"/>
    <n v="0"/>
    <n v="1293.02"/>
    <s v=" "/>
    <s v=" "/>
    <n v="33685095"/>
    <n v="1293.02"/>
    <n v="0"/>
    <n v="0"/>
    <n v="0"/>
    <n v="0"/>
    <n v="1288.4000000000001"/>
    <n v="0"/>
    <n v="0"/>
    <n v="1.62"/>
    <n v="6.24"/>
    <n v="1291.04"/>
    <n v="0"/>
    <n v="0"/>
    <n v="0"/>
    <n v="1.98"/>
    <n v="1288.4000000000001"/>
    <n v="0"/>
    <n v="0"/>
    <n v="1.62"/>
    <n v="6.24"/>
    <n v="0"/>
    <n v="0"/>
    <n v="0"/>
    <n v="0"/>
    <n v="0"/>
  </r>
  <r>
    <s v="QUEEN CREEK UNIFIED SCHOOLS - ELEM EXPENSE CLEARING"/>
    <n v="4049"/>
    <s v="014"/>
    <m/>
    <s v="33-040-095"/>
    <x v="5"/>
    <x v="292"/>
    <s v="095"/>
    <x v="2283"/>
    <s v="ELEMENTARY SCHOOL DISTRICT ACCOUNTS"/>
    <s v="QUEEN CREEK UNIFIED SCHOOLS"/>
    <x v="3095"/>
    <s v="EL EXP CLEARING"/>
    <s v="A"/>
    <s v="Y"/>
    <n v="33"/>
    <n v="40"/>
    <n v="95"/>
    <n v="320930"/>
    <n v="0"/>
    <n v="232153.52"/>
    <s v=" "/>
    <s v=" "/>
    <n v="33001095"/>
    <n v="524266.96"/>
    <n v="2448910.09"/>
    <n v="0"/>
    <n v="27.44"/>
    <n v="2156824.09"/>
    <n v="412658.32"/>
    <n v="31377629.41"/>
    <n v="0"/>
    <n v="617195.84"/>
    <n v="31814320.449999999"/>
    <n v="209888.68"/>
    <n v="2763837.3"/>
    <n v="0"/>
    <n v="301212.71000000002"/>
    <n v="3379428.29"/>
    <n v="412658.32"/>
    <n v="28928719.32"/>
    <n v="0"/>
    <n v="617168.4"/>
    <n v="29657496.359999999"/>
    <n v="0"/>
    <n v="0"/>
    <n v="0"/>
    <n v="0"/>
    <n v="0"/>
  </r>
  <r>
    <s v="QUEEN CREEK UNIFIED SCHOOLS - FED. &amp; STATE GRANTS"/>
    <n v="4049"/>
    <s v="015"/>
    <m/>
    <s v="33-200-095"/>
    <x v="5"/>
    <x v="293"/>
    <s v="095"/>
    <x v="2284"/>
    <s v="ELEMENTARY SCHOOL DISTRICT ACCOUNTS"/>
    <s v="QUEEN CREEK UNIFIED SCHOOLS"/>
    <x v="3096"/>
    <s v="FED. &amp; STATE GRANTS"/>
    <s v="B"/>
    <s v=" "/>
    <n v="33"/>
    <n v="200"/>
    <n v="95"/>
    <n v="322010"/>
    <n v="0"/>
    <n v="379827.63"/>
    <s v=" "/>
    <s v=" "/>
    <n v="33200095"/>
    <n v="-42949.42"/>
    <n v="0"/>
    <n v="572712.4"/>
    <n v="149935.35"/>
    <n v="0"/>
    <n v="452105.81"/>
    <n v="0"/>
    <n v="2221787.7200000002"/>
    <n v="2431310.5"/>
    <n v="137244.6"/>
    <n v="-96153.2"/>
    <n v="0"/>
    <n v="217985.86"/>
    <n v="189482.19"/>
    <n v="24700.11"/>
    <n v="452105.81"/>
    <n v="0"/>
    <n v="1649075.32"/>
    <n v="2281375.15"/>
    <n v="137244.6"/>
    <n v="0"/>
    <n v="0"/>
    <n v="0"/>
    <n v="0"/>
    <n v="0"/>
  </r>
  <r>
    <s v="QUEEN CREEK UNIFIED SCHOOLS - MAINTENANCE AND OPERATIONS ELEMENTARY"/>
    <n v="4049"/>
    <s v="001"/>
    <m/>
    <s v="33-001-095"/>
    <x v="5"/>
    <x v="294"/>
    <s v="095"/>
    <x v="2285"/>
    <s v="ELEMENTARY SCHOOL DISTRICT ACCOUNTS"/>
    <s v="QUEEN CREEK UNIFIED SCHOOLS"/>
    <x v="3097"/>
    <s v="MAINTNCE/OPRTNS ELEM"/>
    <s v="A"/>
    <s v="Y"/>
    <n v="33"/>
    <n v="1"/>
    <n v="95"/>
    <n v="320110"/>
    <n v="0"/>
    <n v="-4392190.9400000004"/>
    <s v=" "/>
    <s v=" "/>
    <n v="33001095"/>
    <n v="-3774751.4"/>
    <n v="131.4"/>
    <n v="624809.21"/>
    <n v="1729595.76"/>
    <n v="487478.41"/>
    <n v="-2389900.9500000002"/>
    <n v="549.17999999999995"/>
    <n v="10319893.210000001"/>
    <n v="22893122.879999999"/>
    <n v="10571488.859999999"/>
    <n v="-3045048.5"/>
    <n v="417.78"/>
    <n v="640410.26"/>
    <n v="2123857.04"/>
    <n v="754161.66"/>
    <n v="-2389900.9500000002"/>
    <n v="417.78"/>
    <n v="9695084"/>
    <n v="21163527.120000001"/>
    <n v="10084010.449999999"/>
    <n v="0"/>
    <n v="0"/>
    <n v="0"/>
    <n v="0"/>
    <n v="0"/>
  </r>
  <r>
    <s v="QUEEN CREEK UNIFIED SCHOOLS - NEW SCHOOL FACILITY"/>
    <n v="4049"/>
    <s v="007"/>
    <m/>
    <s v="33-695-095"/>
    <x v="5"/>
    <x v="295"/>
    <s v="095"/>
    <x v="2286"/>
    <s v="ELEMENTARY SCHOOL DISTRICT ACCOUNTS"/>
    <s v="QUEEN CREEK UNIFIED SCHOOLS"/>
    <x v="3098"/>
    <s v="NEW SCHL FACILI"/>
    <s v="B"/>
    <s v=" "/>
    <n v="33"/>
    <n v="695"/>
    <n v="95"/>
    <n v="327770"/>
    <n v="0"/>
    <n v="237197.7"/>
    <s v="Y"/>
    <s v=" "/>
    <n v="33695095"/>
    <n v="237197.7"/>
    <n v="0"/>
    <n v="0"/>
    <n v="0"/>
    <n v="0"/>
    <n v="236356.79"/>
    <n v="0"/>
    <n v="0"/>
    <n v="298.3"/>
    <n v="1139.21"/>
    <n v="236836.5"/>
    <n v="0"/>
    <n v="0"/>
    <n v="0"/>
    <n v="361.2"/>
    <n v="236356.79"/>
    <n v="0"/>
    <n v="0"/>
    <n v="298.3"/>
    <n v="1139.21"/>
    <n v="0"/>
    <n v="0"/>
    <n v="0"/>
    <n v="0"/>
    <n v="0"/>
  </r>
  <r>
    <s v="QUEEN CREEK UNIFIED SCHOOLS - OTHER MONIES"/>
    <n v="4049"/>
    <s v="016"/>
    <m/>
    <s v="33-002-095"/>
    <x v="5"/>
    <x v="296"/>
    <s v="095"/>
    <x v="2287"/>
    <s v="ELEMENTARY SCHOOL DISTRICT ACCOUNTS"/>
    <s v="QUEEN CREEK UNIFIED SCHOOLS"/>
    <x v="3099"/>
    <s v="OTHER MONIES"/>
    <s v="B"/>
    <s v=" "/>
    <n v="33"/>
    <n v="2"/>
    <n v="95"/>
    <n v="320210"/>
    <n v="0"/>
    <n v="5275412.24"/>
    <s v=" "/>
    <s v=" "/>
    <n v="33002095"/>
    <n v="5170583.4400000004"/>
    <n v="0"/>
    <n v="338148.38"/>
    <n v="233357.11"/>
    <n v="37.53"/>
    <n v="5274004.32"/>
    <n v="0"/>
    <n v="4659322.5599999996"/>
    <n v="5389116.1200000001"/>
    <n v="731201.48"/>
    <n v="5391941.1600000001"/>
    <n v="0"/>
    <n v="290358.03999999998"/>
    <n v="551071.78"/>
    <n v="39356.019999999997"/>
    <n v="5274004.32"/>
    <n v="0"/>
    <n v="4321174.18"/>
    <n v="5155759.01"/>
    <n v="731163.95"/>
    <n v="0"/>
    <n v="0"/>
    <n v="0"/>
    <n v="0"/>
    <n v="0"/>
  </r>
  <r>
    <s v="QUEEN CREEK UNIFIED SCHOOLS - PAYROLL CLEARING - ELEMENTARY"/>
    <n v="4049"/>
    <s v="017"/>
    <m/>
    <s v="33-030-095"/>
    <x v="5"/>
    <x v="297"/>
    <s v="095"/>
    <x v="2288"/>
    <s v="ELEMENTARY SCHOOL DISTRICT ACCOUNTS"/>
    <s v="QUEEN CREEK UNIFIED SCHOOLS"/>
    <x v="3100"/>
    <s v="PAYROLL CLEARING  EL"/>
    <s v="A"/>
    <s v="Y"/>
    <n v="33"/>
    <n v="30"/>
    <n v="95"/>
    <n v="320910"/>
    <n v="0"/>
    <n v="17173.79"/>
    <s v=" "/>
    <s v=" "/>
    <n v="33001095"/>
    <n v="47639.97"/>
    <n v="60899.17"/>
    <n v="0"/>
    <n v="0"/>
    <n v="30432.99"/>
    <n v="116772.3"/>
    <n v="742661.78"/>
    <n v="0"/>
    <n v="11399.56"/>
    <n v="654462.82999999996"/>
    <n v="19877.8"/>
    <n v="69139.899999999994"/>
    <n v="0"/>
    <n v="285.08999999999997"/>
    <n v="97187.16"/>
    <n v="116772.3"/>
    <n v="681762.61"/>
    <n v="0"/>
    <n v="11399.56"/>
    <n v="624029.84"/>
    <n v="0"/>
    <n v="0"/>
    <n v="0"/>
    <n v="0"/>
    <n v="0"/>
  </r>
  <r>
    <s v="QUEEN CREEK UNIFIED SCHOOLS - SCHOOL INVESTMENTS"/>
    <n v="4049"/>
    <s v="018"/>
    <m/>
    <s v="33-795-095"/>
    <x v="5"/>
    <x v="92"/>
    <s v="095"/>
    <x v="10"/>
    <s v="ELEMENTARY SCHOOL DISTRICT ACCOUNTS"/>
    <s v="QUEEN CREEK UNIFIED SCHOOLS"/>
    <x v="3101"/>
    <s v="SCHOOL INVESTMENTS"/>
    <s v="D"/>
    <s v=" "/>
    <n v="33"/>
    <n v="795"/>
    <n v="95"/>
    <n v="328780"/>
    <n v="0"/>
    <n v="0"/>
    <s v=" "/>
    <s v=" "/>
    <s v="        "/>
    <n v="0"/>
    <n v="0"/>
    <n v="0"/>
    <n v="0"/>
    <n v="0"/>
    <n v="0"/>
    <n v="0"/>
    <n v="0"/>
    <n v="0"/>
    <n v="0"/>
    <n v="0"/>
    <n v="0"/>
    <n v="0"/>
    <n v="0"/>
    <n v="0"/>
    <n v="0"/>
    <n v="0"/>
    <n v="0"/>
    <n v="0"/>
    <n v="0"/>
    <n v="0"/>
    <n v="0"/>
    <n v="0"/>
    <n v="0"/>
    <n v="0"/>
  </r>
  <r>
    <s v="QUEEN CREEK UNIFIED SCHOOLS - SOFT CAPITAL OUTLAY"/>
    <n v="4049"/>
    <s v="008"/>
    <m/>
    <s v="33-625-095"/>
    <x v="5"/>
    <x v="298"/>
    <s v="095"/>
    <x v="10"/>
    <s v="ELEMENTARY SCHOOL DISTRICT ACCOUNTS"/>
    <s v="QUEEN CREEK UNIFIED SCHOOLS"/>
    <x v="3102"/>
    <s v="SOFT CAP OUTLAY"/>
    <s v="A"/>
    <s v="Y"/>
    <n v="33"/>
    <n v="625"/>
    <n v="95"/>
    <n v="327530"/>
    <n v="0"/>
    <n v="0"/>
    <s v=" "/>
    <s v="I"/>
    <n v="33001095"/>
    <n v="0"/>
    <n v="0"/>
    <n v="0"/>
    <n v="0"/>
    <n v="0"/>
    <n v="0"/>
    <n v="0"/>
    <n v="0"/>
    <n v="0"/>
    <n v="0"/>
    <n v="0"/>
    <n v="0"/>
    <n v="0"/>
    <n v="0"/>
    <n v="0"/>
    <n v="0"/>
    <n v="0"/>
    <n v="0"/>
    <n v="0"/>
    <n v="0"/>
    <n v="0"/>
    <n v="0"/>
    <n v="0"/>
    <n v="0"/>
    <n v="0"/>
  </r>
  <r>
    <s v="QUEEN CREEK UNIFIED SCHOOLS - STUDENT ACTIVITIES"/>
    <n v="4049"/>
    <s v="019"/>
    <m/>
    <s v="33-850-095"/>
    <x v="5"/>
    <x v="299"/>
    <s v="095"/>
    <x v="2289"/>
    <s v="ELEMENTARY SCHOOL DISTRICT ACCOUNTS"/>
    <s v="QUEEN CREEK UNIFIED SCHOOLS"/>
    <x v="3103"/>
    <s v="STUDENT ACTIVITIES"/>
    <s v="B"/>
    <s v=" "/>
    <n v="33"/>
    <n v="850"/>
    <n v="95"/>
    <n v="328910"/>
    <n v="0"/>
    <n v="275352.21000000002"/>
    <s v=" "/>
    <s v=" "/>
    <n v="33850095"/>
    <n v="210562.55"/>
    <n v="0"/>
    <n v="64789.66"/>
    <n v="0"/>
    <n v="0"/>
    <n v="191062.97"/>
    <n v="0"/>
    <n v="1877757.7"/>
    <n v="2049086.76"/>
    <n v="255618.3"/>
    <n v="311346.49"/>
    <n v="0"/>
    <n v="171317.68"/>
    <n v="526230.18999999994"/>
    <n v="254128.57"/>
    <n v="191062.97"/>
    <n v="0"/>
    <n v="1812968.04"/>
    <n v="2049086.76"/>
    <n v="255618.3"/>
    <n v="0"/>
    <n v="0"/>
    <n v="0"/>
    <n v="0"/>
    <n v="0"/>
  </r>
  <r>
    <s v="QUEEN CREEK UNIFIED SCHOOLS - TAN DEBT SERVICE"/>
    <n v="4049"/>
    <s v="006"/>
    <m/>
    <s v="33-745-095"/>
    <x v="5"/>
    <x v="300"/>
    <s v="095"/>
    <x v="10"/>
    <s v="ELEMENTARY SCHOOL DISTRICT ACCOUNTS"/>
    <s v="QUEEN CREEK UNIFIED SCHOOLS"/>
    <x v="3104"/>
    <s v="TAN DEBT SERVICE"/>
    <s v="D"/>
    <s v=" "/>
    <n v="33"/>
    <n v="745"/>
    <n v="95"/>
    <n v="328430"/>
    <n v="0"/>
    <n v="0"/>
    <s v=" "/>
    <s v=" "/>
    <n v="33745095"/>
    <n v="0"/>
    <n v="0"/>
    <n v="0"/>
    <n v="0"/>
    <n v="0"/>
    <n v="0"/>
    <n v="0"/>
    <n v="0"/>
    <n v="0"/>
    <n v="0"/>
    <n v="0"/>
    <n v="0"/>
    <n v="0"/>
    <n v="0"/>
    <n v="0"/>
    <n v="0"/>
    <n v="0"/>
    <n v="0"/>
    <n v="0"/>
    <n v="0"/>
    <n v="0"/>
    <n v="0"/>
    <n v="0"/>
    <n v="0"/>
    <n v="0"/>
  </r>
  <r>
    <s v="QUEEN CREEK UNIFIED SCHOOLS - TAN PROCEEDS"/>
    <n v="4049"/>
    <s v="020"/>
    <m/>
    <s v="33-645-095"/>
    <x v="5"/>
    <x v="301"/>
    <s v="095"/>
    <x v="10"/>
    <s v="ELEMENTARY SCHOOL DISTRICT ACCOUNTS"/>
    <s v="QUEEN CREEK UNIFIED SCHOOLS"/>
    <x v="3105"/>
    <s v="TAN PROCEEDS"/>
    <s v="A"/>
    <s v="Y"/>
    <n v="33"/>
    <n v="645"/>
    <n v="95"/>
    <n v="327710"/>
    <n v="0"/>
    <n v="0"/>
    <s v=" "/>
    <s v=" "/>
    <n v="33745095"/>
    <n v="0"/>
    <n v="0"/>
    <n v="0"/>
    <n v="0"/>
    <n v="0"/>
    <n v="0"/>
    <n v="0"/>
    <n v="0"/>
    <n v="0"/>
    <n v="0"/>
    <n v="0"/>
    <n v="0"/>
    <n v="0"/>
    <n v="0"/>
    <n v="0"/>
    <n v="0"/>
    <n v="0"/>
    <n v="0"/>
    <n v="0"/>
    <n v="0"/>
    <n v="0"/>
    <n v="0"/>
    <n v="0"/>
    <n v="0"/>
    <n v="0"/>
  </r>
  <r>
    <s v="QUEEN CREEK UNIFIED SCHOOLS - WARRANT CLEARING OTHER"/>
    <n v="4049"/>
    <s v="021"/>
    <m/>
    <s v="33-035-095"/>
    <x v="5"/>
    <x v="21"/>
    <s v="095"/>
    <x v="10"/>
    <s v="ELEMENTARY SCHOOL DISTRICT ACCOUNTS"/>
    <s v="QUEEN CREEK UNIFIED SCHOOLS"/>
    <x v="3106"/>
    <s v="WARRANT CLEAR OTHER"/>
    <s v="B"/>
    <s v=" "/>
    <n v="33"/>
    <n v="35"/>
    <n v="95"/>
    <n v="320925"/>
    <n v="0"/>
    <n v="0"/>
    <s v=" "/>
    <s v=" "/>
    <n v="33001095"/>
    <n v="0"/>
    <n v="0"/>
    <n v="0"/>
    <n v="0"/>
    <n v="0"/>
    <n v="0"/>
    <n v="1502212.46"/>
    <n v="0"/>
    <n v="106259.5"/>
    <n v="1608471.96"/>
    <n v="106259.5"/>
    <n v="106259.5"/>
    <n v="0"/>
    <n v="0"/>
    <n v="0"/>
    <n v="0"/>
    <n v="1502212.46"/>
    <n v="0"/>
    <n v="106259.5"/>
    <n v="1608471.96"/>
    <n v="0"/>
    <n v="0"/>
    <n v="0"/>
    <n v="0"/>
    <n v="0"/>
  </r>
  <r>
    <s v="RIVERSIDE ELEMENTARY - ADJACENT WAYS"/>
    <n v="4032"/>
    <s v="002"/>
    <m/>
    <s v="33-620-002"/>
    <x v="5"/>
    <x v="285"/>
    <s v="002"/>
    <x v="2290"/>
    <s v="ELEMENTARY SCHOOL DISTRICT ACCOUNTS"/>
    <s v="RIVERSIDE ELEMENTARY"/>
    <x v="3107"/>
    <s v="ADJACENT WAYS"/>
    <s v="A"/>
    <s v="Y"/>
    <n v="33"/>
    <n v="620"/>
    <n v="2"/>
    <n v="327510"/>
    <n v="0"/>
    <n v="2243000.06"/>
    <s v=" "/>
    <s v=" "/>
    <n v="33620002"/>
    <n v="2248564.94"/>
    <n v="0"/>
    <n v="0"/>
    <n v="11500"/>
    <n v="5935.12"/>
    <n v="2135009.9700000002"/>
    <n v="0"/>
    <n v="0"/>
    <n v="25898.26"/>
    <n v="133888.35"/>
    <n v="2237791.85"/>
    <n v="0"/>
    <n v="0"/>
    <n v="13.51"/>
    <n v="10786.6"/>
    <n v="2135009.9700000002"/>
    <n v="0"/>
    <n v="0"/>
    <n v="14398.26"/>
    <n v="127953.23"/>
    <n v="0"/>
    <n v="0"/>
    <n v="0"/>
    <n v="0"/>
    <n v="0"/>
  </r>
  <r>
    <s v="RIVERSIDE ELEMENTARY - BOND BUILDING"/>
    <n v="4032"/>
    <s v="003"/>
    <m/>
    <s v="33-630-002"/>
    <x v="5"/>
    <x v="286"/>
    <s v="002"/>
    <x v="2291"/>
    <s v="ELEMENTARY SCHOOL DISTRICT ACCOUNTS"/>
    <s v="RIVERSIDE ELEMENTARY"/>
    <x v="3108"/>
    <s v="BOND BUILDING"/>
    <s v="D"/>
    <s v=" "/>
    <n v="33"/>
    <n v="630"/>
    <n v="2"/>
    <n v="327610"/>
    <n v="0"/>
    <n v="16486298.5"/>
    <s v=" "/>
    <s v=" "/>
    <n v="33700002"/>
    <n v="16979406.890000001"/>
    <n v="0"/>
    <n v="0"/>
    <n v="493108.39"/>
    <n v="0"/>
    <n v="14396631.24"/>
    <n v="0"/>
    <n v="4576480.5"/>
    <n v="2519062.7000000002"/>
    <n v="32249.46"/>
    <n v="17424535.460000001"/>
    <n v="0"/>
    <n v="0"/>
    <n v="474451.76"/>
    <n v="29323.19"/>
    <n v="14396631.24"/>
    <n v="0"/>
    <n v="4576480.5"/>
    <n v="2025954.31"/>
    <n v="32249.46"/>
    <n v="0"/>
    <n v="0"/>
    <n v="0"/>
    <n v="0"/>
    <n v="0"/>
  </r>
  <r>
    <s v="RIVERSIDE ELEMENTARY - BUILD AMERICA/QUALIFIED SCHOOL CON BONDS"/>
    <n v="4032"/>
    <s v="010"/>
    <m/>
    <s v="33-637-002"/>
    <x v="5"/>
    <x v="287"/>
    <s v="002"/>
    <x v="10"/>
    <s v="ELEMENTARY SCHOOL DISTRICT ACCOUNTS"/>
    <s v="RIVERSIDE ELEMENTARY"/>
    <x v="3109"/>
    <s v="BUILD AMER BONDS"/>
    <s v="D"/>
    <s v=" "/>
    <n v="33"/>
    <n v="637"/>
    <n v="2"/>
    <n v="327630"/>
    <n v="0"/>
    <n v="0"/>
    <s v="Y"/>
    <s v=" "/>
    <n v="33637002"/>
    <n v="0"/>
    <n v="0"/>
    <n v="0"/>
    <n v="0"/>
    <n v="0"/>
    <n v="0"/>
    <n v="0"/>
    <n v="0"/>
    <n v="0"/>
    <n v="0"/>
    <n v="0"/>
    <n v="0"/>
    <n v="0"/>
    <n v="0"/>
    <n v="0"/>
    <n v="0"/>
    <n v="0"/>
    <n v="0"/>
    <n v="0"/>
    <n v="0"/>
    <n v="0"/>
    <n v="0"/>
    <n v="0"/>
    <n v="0"/>
    <n v="0"/>
  </r>
  <r>
    <s v="RIVERSIDE ELEMENTARY - BUILDING RENEWAL"/>
    <n v="4032"/>
    <s v="004"/>
    <m/>
    <s v="33-690-002"/>
    <x v="5"/>
    <x v="288"/>
    <s v="002"/>
    <x v="2292"/>
    <s v="ELEMENTARY SCHOOL DISTRICT ACCOUNTS"/>
    <s v="RIVERSIDE ELEMENTARY"/>
    <x v="3110"/>
    <s v="BUILDING RENEWA"/>
    <s v="B"/>
    <s v=" "/>
    <n v="33"/>
    <n v="690"/>
    <n v="2"/>
    <n v="327750"/>
    <n v="0"/>
    <n v="-5.05"/>
    <s v="Y"/>
    <s v=" "/>
    <n v="33690002"/>
    <n v="-5.05"/>
    <n v="0"/>
    <n v="0"/>
    <n v="0"/>
    <n v="0"/>
    <n v="1.63"/>
    <n v="0"/>
    <n v="0"/>
    <n v="2040.84"/>
    <n v="2034.16"/>
    <n v="-3.05"/>
    <n v="0"/>
    <n v="0"/>
    <n v="2"/>
    <n v="0"/>
    <n v="1.63"/>
    <n v="0"/>
    <n v="0"/>
    <n v="2040.84"/>
    <n v="2034.16"/>
    <n v="0"/>
    <n v="0"/>
    <n v="0"/>
    <n v="0"/>
    <n v="0"/>
  </r>
  <r>
    <s v="RIVERSIDE ELEMENTARY - CAPITAL OUTLAY"/>
    <n v="4032"/>
    <s v="005"/>
    <m/>
    <s v="33-610-002"/>
    <x v="5"/>
    <x v="289"/>
    <s v="002"/>
    <x v="2293"/>
    <s v="ELEMENTARY SCHOOL DISTRICT ACCOUNTS"/>
    <s v="RIVERSIDE ELEMENTARY"/>
    <x v="3111"/>
    <s v="CAPITAL OUTLAY"/>
    <s v="A"/>
    <s v="Y"/>
    <n v="33"/>
    <n v="610"/>
    <n v="2"/>
    <n v="327410"/>
    <n v="0"/>
    <n v="139426.1"/>
    <s v=" "/>
    <s v=" "/>
    <n v="33610002"/>
    <n v="139851.45000000001"/>
    <n v="0"/>
    <n v="0"/>
    <n v="15361.96"/>
    <n v="14936.61"/>
    <n v="474325.6"/>
    <n v="0"/>
    <n v="0"/>
    <n v="701258.92"/>
    <n v="366359.42"/>
    <n v="227196.36"/>
    <n v="0"/>
    <n v="0"/>
    <n v="164571.45000000001"/>
    <n v="77226.539999999994"/>
    <n v="474325.6"/>
    <n v="0"/>
    <n v="0"/>
    <n v="685896.96"/>
    <n v="351422.81"/>
    <n v="0"/>
    <n v="0"/>
    <n v="0"/>
    <n v="0"/>
    <n v="0"/>
  </r>
  <r>
    <s v="RIVERSIDE ELEMENTARY - CLASSROOM SITE FUND"/>
    <n v="4032"/>
    <s v="011"/>
    <m/>
    <s v="33-010-002"/>
    <x v="5"/>
    <x v="290"/>
    <s v="002"/>
    <x v="2294"/>
    <s v="ELEMENTARY SCHOOL DISTRICT ACCOUNTS"/>
    <s v="RIVERSIDE ELEMENTARY"/>
    <x v="3112"/>
    <s v="CLASSROOM SITE FUND"/>
    <s v="B"/>
    <s v="Y"/>
    <n v="33"/>
    <n v="10"/>
    <n v="2"/>
    <n v="320310"/>
    <n v="0"/>
    <n v="91430.02"/>
    <s v=" "/>
    <s v=" "/>
    <n v="33010002"/>
    <n v="107549.73"/>
    <n v="0"/>
    <n v="0"/>
    <n v="16119.71"/>
    <n v="0"/>
    <n v="93644.41"/>
    <n v="0"/>
    <n v="182851.84"/>
    <n v="254597.34"/>
    <n v="69531.11"/>
    <n v="100235.5"/>
    <n v="0"/>
    <n v="22856.48"/>
    <n v="15678.59"/>
    <n v="136.34"/>
    <n v="93644.41"/>
    <n v="0"/>
    <n v="182851.84"/>
    <n v="238477.63"/>
    <n v="69531.11"/>
    <n v="0"/>
    <n v="0"/>
    <n v="0"/>
    <n v="0"/>
    <n v="0"/>
  </r>
  <r>
    <s v="RIVERSIDE ELEMENTARY - CREDIT LINE BORROWING"/>
    <n v="4032"/>
    <s v="012"/>
    <m/>
    <s v="33-750-002"/>
    <x v="5"/>
    <x v="192"/>
    <s v="002"/>
    <x v="10"/>
    <s v="ELEMENTARY SCHOOL DISTRICT ACCOUNTS"/>
    <s v="RIVERSIDE ELEMENTARY"/>
    <x v="3113"/>
    <s v="CREDIT LINE BORROW"/>
    <s v="A"/>
    <s v="Y"/>
    <n v="33"/>
    <n v="750"/>
    <n v="2"/>
    <n v="328450"/>
    <n v="0"/>
    <n v="0"/>
    <s v=" "/>
    <s v=" "/>
    <n v="33001002"/>
    <n v="0"/>
    <n v="0"/>
    <n v="0"/>
    <n v="0"/>
    <n v="0"/>
    <n v="0"/>
    <n v="0"/>
    <n v="0"/>
    <n v="0"/>
    <n v="0"/>
    <n v="0"/>
    <n v="0"/>
    <n v="0"/>
    <n v="0"/>
    <n v="0"/>
    <n v="0"/>
    <n v="0"/>
    <n v="0"/>
    <n v="0"/>
    <n v="0"/>
    <n v="0"/>
    <n v="0"/>
    <n v="0"/>
    <n v="0"/>
    <n v="0"/>
  </r>
  <r>
    <s v="RIVERSIDE ELEMENTARY - CURRENT DEBT SERVICE"/>
    <n v="4032"/>
    <s v="013"/>
    <m/>
    <s v="33-700-002"/>
    <x v="5"/>
    <x v="291"/>
    <s v="002"/>
    <x v="2295"/>
    <s v="ELEMENTARY SCHOOL DISTRICT ACCOUNTS"/>
    <s v="RIVERSIDE ELEMENTARY"/>
    <x v="3114"/>
    <s v="CURRENT DEBT SERVICE"/>
    <s v="D"/>
    <s v=" "/>
    <n v="33"/>
    <n v="700"/>
    <n v="2"/>
    <n v="327810"/>
    <n v="0"/>
    <n v="4291497.88"/>
    <s v=" "/>
    <s v=" "/>
    <n v="33700002"/>
    <n v="4072038.71"/>
    <n v="0"/>
    <n v="0"/>
    <n v="0"/>
    <n v="219459.17"/>
    <n v="5952304.25"/>
    <n v="5997311.5899999999"/>
    <n v="190708.12"/>
    <n v="23421.54"/>
    <n v="4169218.64"/>
    <n v="3771767.06"/>
    <n v="0"/>
    <n v="0"/>
    <n v="35.4"/>
    <n v="300307.05"/>
    <n v="5952304.25"/>
    <n v="5997311.5899999999"/>
    <n v="190708.12"/>
    <n v="23421.54"/>
    <n v="3949759.47"/>
    <n v="0"/>
    <n v="0"/>
    <n v="0"/>
    <n v="0"/>
    <n v="0"/>
  </r>
  <r>
    <s v="RIVERSIDE ELEMENTARY - DEFCNCYS CORRECTION"/>
    <n v="4032"/>
    <s v="009"/>
    <m/>
    <s v="33-685-002"/>
    <x v="5"/>
    <x v="110"/>
    <s v="002"/>
    <x v="10"/>
    <s v="ELEMENTARY SCHOOL DISTRICT ACCOUNTS"/>
    <s v="RIVERSIDE ELEMENTARY"/>
    <x v="3115"/>
    <s v="DEFCNCYS CORREC"/>
    <s v="B"/>
    <s v=" "/>
    <n v="33"/>
    <n v="685"/>
    <n v="2"/>
    <n v="327730"/>
    <n v="0"/>
    <n v="0"/>
    <s v="Y"/>
    <s v=" "/>
    <n v="33685002"/>
    <n v="0"/>
    <n v="0"/>
    <n v="0"/>
    <n v="0"/>
    <n v="0"/>
    <n v="0"/>
    <n v="0"/>
    <n v="0"/>
    <n v="0"/>
    <n v="0"/>
    <n v="0"/>
    <n v="0"/>
    <n v="0"/>
    <n v="0"/>
    <n v="0"/>
    <n v="0"/>
    <n v="0"/>
    <n v="0"/>
    <n v="0"/>
    <n v="0"/>
    <n v="0"/>
    <n v="0"/>
    <n v="0"/>
    <n v="0"/>
    <n v="0"/>
  </r>
  <r>
    <s v="RIVERSIDE ELEMENTARY - ELEM EXPENSE CLEARING"/>
    <n v="4032"/>
    <s v="014"/>
    <m/>
    <s v="33-040-002"/>
    <x v="5"/>
    <x v="292"/>
    <s v="002"/>
    <x v="2296"/>
    <s v="ELEMENTARY SCHOOL DISTRICT ACCOUNTS"/>
    <s v="RIVERSIDE ELEMENTARY"/>
    <x v="3116"/>
    <s v="EL EXP CLEARING"/>
    <s v="A"/>
    <s v="Y"/>
    <n v="33"/>
    <n v="40"/>
    <n v="2"/>
    <n v="320930"/>
    <n v="0"/>
    <n v="248099.37"/>
    <s v=" "/>
    <s v=" "/>
    <n v="33001002"/>
    <n v="93316"/>
    <n v="842880.56"/>
    <n v="0"/>
    <n v="0"/>
    <n v="997663.93"/>
    <n v="39967.360000000001"/>
    <n v="8536408.75"/>
    <n v="0"/>
    <n v="124833.11"/>
    <n v="8869373.8699999992"/>
    <n v="48860.31"/>
    <n v="1083412.3400000001"/>
    <n v="0"/>
    <n v="93095.59"/>
    <n v="1220963.6200000001"/>
    <n v="39967.360000000001"/>
    <n v="7693528.1900000004"/>
    <n v="0"/>
    <n v="124833.11"/>
    <n v="7871709.9400000004"/>
    <n v="0"/>
    <n v="0"/>
    <n v="0"/>
    <n v="0"/>
    <n v="0"/>
  </r>
  <r>
    <s v="RIVERSIDE ELEMENTARY - FED. &amp; STATE GRANTS"/>
    <n v="4032"/>
    <s v="015"/>
    <m/>
    <s v="33-200-002"/>
    <x v="5"/>
    <x v="293"/>
    <s v="002"/>
    <x v="2297"/>
    <s v="ELEMENTARY SCHOOL DISTRICT ACCOUNTS"/>
    <s v="RIVERSIDE ELEMENTARY"/>
    <x v="3117"/>
    <s v="FED. &amp; STATE GRANTS"/>
    <s v="B"/>
    <s v=" "/>
    <n v="33"/>
    <n v="200"/>
    <n v="2"/>
    <n v="322010"/>
    <n v="0"/>
    <n v="-119963.13"/>
    <s v=" "/>
    <s v=" "/>
    <n v="33200002"/>
    <n v="-57803.83"/>
    <n v="0"/>
    <n v="28022.080000000002"/>
    <n v="90181.38"/>
    <n v="0"/>
    <n v="-213844.5"/>
    <n v="0"/>
    <n v="1279442.05"/>
    <n v="1235862.75"/>
    <n v="50302.07"/>
    <n v="-82375.94"/>
    <n v="0"/>
    <n v="135741.74"/>
    <n v="111169.63"/>
    <n v="0"/>
    <n v="-213844.5"/>
    <n v="0"/>
    <n v="1251419.97"/>
    <n v="1145681.3700000001"/>
    <n v="50302.07"/>
    <n v="0"/>
    <n v="0"/>
    <n v="0"/>
    <n v="0"/>
    <n v="0"/>
  </r>
  <r>
    <s v="RIVERSIDE ELEMENTARY - MAINTENANCE AND OPERATIONS ELEMENTARY"/>
    <n v="4032"/>
    <s v="001"/>
    <m/>
    <s v="33-001-002"/>
    <x v="5"/>
    <x v="294"/>
    <s v="002"/>
    <x v="2298"/>
    <s v="ELEMENTARY SCHOOL DISTRICT ACCOUNTS"/>
    <s v="RIVERSIDE ELEMENTARY"/>
    <x v="3118"/>
    <s v="MAINTNCE/OPRTNS ELEM"/>
    <s v="A"/>
    <s v="Y"/>
    <n v="33"/>
    <n v="1"/>
    <n v="2"/>
    <n v="320110"/>
    <n v="0"/>
    <n v="-683998.06"/>
    <s v=" "/>
    <s v=" "/>
    <n v="33001002"/>
    <n v="-545733.86"/>
    <n v="0"/>
    <n v="120.4"/>
    <n v="329983.67"/>
    <n v="191599.07"/>
    <n v="-119718.09"/>
    <n v="0"/>
    <n v="2090.75"/>
    <n v="4393687.2300000004"/>
    <n v="3827316.51"/>
    <n v="-398766.47"/>
    <n v="0"/>
    <n v="183.33"/>
    <n v="390506.81"/>
    <n v="243356.09"/>
    <n v="-119718.09"/>
    <n v="0"/>
    <n v="1970.35"/>
    <n v="4063703.56"/>
    <n v="3635717.44"/>
    <n v="0"/>
    <n v="0"/>
    <n v="0"/>
    <n v="0"/>
    <n v="0"/>
  </r>
  <r>
    <s v="RIVERSIDE ELEMENTARY - NEW SCHOOL FACILITY"/>
    <n v="4032"/>
    <s v="007"/>
    <m/>
    <s v="33-695-002"/>
    <x v="5"/>
    <x v="295"/>
    <s v="002"/>
    <x v="10"/>
    <s v="ELEMENTARY SCHOOL DISTRICT ACCOUNTS"/>
    <s v="RIVERSIDE ELEMENTARY"/>
    <x v="3119"/>
    <s v="NEW SCHL FACILI"/>
    <s v="B"/>
    <s v=" "/>
    <n v="33"/>
    <n v="695"/>
    <n v="2"/>
    <n v="327770"/>
    <n v="0"/>
    <n v="0"/>
    <s v=" "/>
    <s v=" "/>
    <n v="33695002"/>
    <n v="0"/>
    <n v="0"/>
    <n v="0"/>
    <n v="0"/>
    <n v="0"/>
    <n v="0"/>
    <n v="0"/>
    <n v="0"/>
    <n v="0"/>
    <n v="0"/>
    <n v="0"/>
    <n v="0"/>
    <n v="0"/>
    <n v="0"/>
    <n v="0"/>
    <n v="0"/>
    <n v="0"/>
    <n v="0"/>
    <n v="0"/>
    <n v="0"/>
    <n v="0"/>
    <n v="0"/>
    <n v="0"/>
    <n v="0"/>
    <n v="0"/>
  </r>
  <r>
    <s v="RIVERSIDE ELEMENTARY - OTHER MONIES"/>
    <n v="4032"/>
    <s v="016"/>
    <m/>
    <s v="33-002-002"/>
    <x v="5"/>
    <x v="296"/>
    <s v="002"/>
    <x v="2299"/>
    <s v="ELEMENTARY SCHOOL DISTRICT ACCOUNTS"/>
    <s v="RIVERSIDE ELEMENTARY"/>
    <x v="3120"/>
    <s v="OTHER MONIES"/>
    <s v="B"/>
    <s v=" "/>
    <n v="33"/>
    <n v="2"/>
    <n v="2"/>
    <n v="320210"/>
    <n v="0"/>
    <n v="410939.93"/>
    <s v=" "/>
    <s v=" "/>
    <n v="33002002"/>
    <n v="455243.18"/>
    <n v="0"/>
    <n v="5995.59"/>
    <n v="50298.84"/>
    <n v="0"/>
    <n v="267565.84000000003"/>
    <n v="0"/>
    <n v="615920.62"/>
    <n v="924203.81"/>
    <n v="451657.28"/>
    <n v="454217.71"/>
    <n v="0"/>
    <n v="76974.87"/>
    <n v="76826.77"/>
    <n v="877.37"/>
    <n v="267565.84000000003"/>
    <n v="0"/>
    <n v="609925.03"/>
    <n v="873904.97"/>
    <n v="451657.28"/>
    <n v="0"/>
    <n v="0"/>
    <n v="0"/>
    <n v="0"/>
    <n v="0"/>
  </r>
  <r>
    <s v="RIVERSIDE ELEMENTARY - PAYROLL CLEARING - ELEMENTARY"/>
    <n v="4032"/>
    <s v="017"/>
    <m/>
    <s v="33-030-002"/>
    <x v="5"/>
    <x v="297"/>
    <s v="002"/>
    <x v="2300"/>
    <s v="ELEMENTARY SCHOOL DISTRICT ACCOUNTS"/>
    <s v="RIVERSIDE ELEMENTARY"/>
    <x v="3121"/>
    <s v="PAYROLL CLEARING  EL"/>
    <s v="A"/>
    <s v="Y"/>
    <n v="33"/>
    <n v="30"/>
    <n v="2"/>
    <n v="320910"/>
    <n v="0"/>
    <n v="4060.58"/>
    <s v=" "/>
    <s v=" "/>
    <n v="33001002"/>
    <n v="1982.67"/>
    <n v="6812.11"/>
    <n v="0"/>
    <n v="0"/>
    <n v="8890.02"/>
    <n v="769.34"/>
    <n v="362195.79"/>
    <n v="0"/>
    <n v="407.51"/>
    <n v="365894.54"/>
    <n v="9829.41"/>
    <n v="19127.02"/>
    <n v="0"/>
    <n v="0"/>
    <n v="11280.28"/>
    <n v="769.34"/>
    <n v="355383.68"/>
    <n v="0"/>
    <n v="407.51"/>
    <n v="357004.52"/>
    <n v="0"/>
    <n v="0"/>
    <n v="0"/>
    <n v="0"/>
    <n v="0"/>
  </r>
  <r>
    <s v="RIVERSIDE ELEMENTARY - SCHOOL INVESTMENTS"/>
    <n v="4032"/>
    <s v="018"/>
    <m/>
    <s v="33-795-002"/>
    <x v="5"/>
    <x v="92"/>
    <s v="002"/>
    <x v="10"/>
    <s v="ELEMENTARY SCHOOL DISTRICT ACCOUNTS"/>
    <s v="RIVERSIDE ELEMENTARY"/>
    <x v="3122"/>
    <s v="SCHOOL INVESTMENTS"/>
    <s v="D"/>
    <s v=" "/>
    <n v="33"/>
    <n v="795"/>
    <n v="2"/>
    <n v="328780"/>
    <n v="0"/>
    <n v="0"/>
    <s v=" "/>
    <s v=" "/>
    <s v="        "/>
    <n v="0"/>
    <n v="0"/>
    <n v="0"/>
    <n v="0"/>
    <n v="0"/>
    <n v="0"/>
    <n v="0"/>
    <n v="0"/>
    <n v="0"/>
    <n v="0"/>
    <n v="0"/>
    <n v="0"/>
    <n v="0"/>
    <n v="0"/>
    <n v="0"/>
    <n v="0"/>
    <n v="0"/>
    <n v="0"/>
    <n v="0"/>
    <n v="0"/>
    <n v="0"/>
    <n v="0"/>
    <n v="0"/>
    <n v="0"/>
    <n v="0"/>
  </r>
  <r>
    <s v="RIVERSIDE ELEMENTARY - SOFT CAPITAL OUTLAY"/>
    <n v="4032"/>
    <s v="008"/>
    <m/>
    <s v="33-625-002"/>
    <x v="5"/>
    <x v="298"/>
    <s v="002"/>
    <x v="10"/>
    <s v="ELEMENTARY SCHOOL DISTRICT ACCOUNTS"/>
    <s v="RIVERSIDE ELEMENTARY"/>
    <x v="3123"/>
    <s v="SOFT CAP OUTLAY"/>
    <s v="A"/>
    <s v="Y"/>
    <n v="33"/>
    <n v="625"/>
    <n v="2"/>
    <n v="327530"/>
    <n v="0"/>
    <n v="0"/>
    <s v=" "/>
    <s v="I"/>
    <n v="33001002"/>
    <n v="0"/>
    <n v="0"/>
    <n v="0"/>
    <n v="0"/>
    <n v="0"/>
    <n v="0"/>
    <n v="0"/>
    <n v="0"/>
    <n v="0"/>
    <n v="0"/>
    <n v="0"/>
    <n v="0"/>
    <n v="0"/>
    <n v="0"/>
    <n v="0"/>
    <n v="0"/>
    <n v="0"/>
    <n v="0"/>
    <n v="0"/>
    <n v="0"/>
    <n v="0"/>
    <n v="0"/>
    <n v="0"/>
    <n v="0"/>
    <n v="0"/>
  </r>
  <r>
    <s v="RIVERSIDE ELEMENTARY - STUDENT ACTIVITIES"/>
    <n v="4032"/>
    <s v="019"/>
    <m/>
    <s v="33-850-002"/>
    <x v="5"/>
    <x v="299"/>
    <s v="002"/>
    <x v="10"/>
    <s v="ELEMENTARY SCHOOL DISTRICT ACCOUNTS"/>
    <s v="RIVERSIDE ELEMENTARY"/>
    <x v="3124"/>
    <s v="STUDENT ACTIVITIES"/>
    <s v="B"/>
    <s v=" "/>
    <n v="33"/>
    <n v="850"/>
    <n v="2"/>
    <n v="328910"/>
    <n v="0"/>
    <n v="0"/>
    <s v=" "/>
    <s v=" "/>
    <n v="33850002"/>
    <n v="0"/>
    <n v="0"/>
    <n v="0"/>
    <n v="0"/>
    <n v="0"/>
    <n v="0"/>
    <n v="0"/>
    <n v="0"/>
    <n v="0"/>
    <n v="0"/>
    <n v="0"/>
    <n v="0"/>
    <n v="0"/>
    <n v="0"/>
    <n v="0"/>
    <n v="0"/>
    <n v="0"/>
    <n v="0"/>
    <n v="0"/>
    <n v="0"/>
    <n v="0"/>
    <n v="0"/>
    <n v="0"/>
    <n v="0"/>
    <n v="0"/>
  </r>
  <r>
    <s v="RIVERSIDE ELEMENTARY - TAN DEBT SERVICE"/>
    <n v="4032"/>
    <s v="006"/>
    <m/>
    <s v="33-745-002"/>
    <x v="5"/>
    <x v="300"/>
    <s v="002"/>
    <x v="10"/>
    <s v="ELEMENTARY SCHOOL DISTRICT ACCOUNTS"/>
    <s v="RIVERSIDE ELEMENTARY"/>
    <x v="3125"/>
    <s v="TAN DEBT SERVICE"/>
    <s v="D"/>
    <s v=" "/>
    <n v="33"/>
    <n v="745"/>
    <n v="2"/>
    <n v="328430"/>
    <n v="0"/>
    <n v="0"/>
    <s v=" "/>
    <s v=" "/>
    <n v="33745002"/>
    <n v="0"/>
    <n v="0"/>
    <n v="0"/>
    <n v="0"/>
    <n v="0"/>
    <n v="0"/>
    <n v="0"/>
    <n v="0"/>
    <n v="0"/>
    <n v="0"/>
    <n v="0"/>
    <n v="0"/>
    <n v="0"/>
    <n v="0"/>
    <n v="0"/>
    <n v="0"/>
    <n v="0"/>
    <n v="0"/>
    <n v="0"/>
    <n v="0"/>
    <n v="0"/>
    <n v="0"/>
    <n v="0"/>
    <n v="0"/>
    <n v="0"/>
  </r>
  <r>
    <s v="RIVERSIDE ELEMENTARY - TAN PROCEEDS"/>
    <n v="4032"/>
    <s v="020"/>
    <m/>
    <s v="33-645-002"/>
    <x v="5"/>
    <x v="301"/>
    <s v="002"/>
    <x v="10"/>
    <s v="ELEMENTARY SCHOOL DISTRICT ACCOUNTS"/>
    <s v="RIVERSIDE ELEMENTARY"/>
    <x v="3126"/>
    <s v="TAN PROCEEDS"/>
    <s v="A"/>
    <s v="Y"/>
    <n v="33"/>
    <n v="645"/>
    <n v="2"/>
    <n v="327710"/>
    <n v="0"/>
    <n v="0"/>
    <s v=" "/>
    <s v=" "/>
    <n v="33745002"/>
    <n v="0"/>
    <n v="0"/>
    <n v="0"/>
    <n v="0"/>
    <n v="0"/>
    <n v="0"/>
    <n v="0"/>
    <n v="0"/>
    <n v="0"/>
    <n v="0"/>
    <n v="0"/>
    <n v="0"/>
    <n v="0"/>
    <n v="0"/>
    <n v="0"/>
    <n v="0"/>
    <n v="0"/>
    <n v="0"/>
    <n v="0"/>
    <n v="0"/>
    <n v="0"/>
    <n v="0"/>
    <n v="0"/>
    <n v="0"/>
    <n v="0"/>
  </r>
  <r>
    <s v="RIVERSIDE ELEMENTARY - WARRANT CLEARING OTHER"/>
    <n v="4032"/>
    <s v="021"/>
    <m/>
    <s v="33-035-002"/>
    <x v="5"/>
    <x v="21"/>
    <s v="002"/>
    <x v="10"/>
    <s v="ELEMENTARY SCHOOL DISTRICT ACCOUNTS"/>
    <s v="RIVERSIDE ELEMENTARY"/>
    <x v="3127"/>
    <s v="WARRANT CLEAR OTHER"/>
    <s v="B"/>
    <s v=" "/>
    <n v="33"/>
    <n v="35"/>
    <n v="2"/>
    <n v="320925"/>
    <n v="0"/>
    <n v="0"/>
    <s v=" "/>
    <s v=" "/>
    <n v="33001002"/>
    <n v="0"/>
    <n v="0"/>
    <n v="0"/>
    <n v="0"/>
    <n v="0"/>
    <n v="0"/>
    <n v="0"/>
    <n v="0"/>
    <n v="0"/>
    <n v="0"/>
    <n v="0"/>
    <n v="0"/>
    <n v="0"/>
    <n v="0"/>
    <n v="0"/>
    <n v="0"/>
    <n v="0"/>
    <n v="0"/>
    <n v="0"/>
    <n v="0"/>
    <n v="0"/>
    <n v="0"/>
    <n v="0"/>
    <n v="0"/>
    <n v="0"/>
  </r>
  <r>
    <s v="ROOSEVELT ELEMENTARY - ADJACENT WAYS"/>
    <n v="4033"/>
    <s v="002"/>
    <m/>
    <s v="33-620-066"/>
    <x v="5"/>
    <x v="285"/>
    <s v="066"/>
    <x v="2301"/>
    <s v="ELEMENTARY SCHOOL DISTRICT ACCOUNTS"/>
    <s v="ROOSEVELT ELEMENTARY"/>
    <x v="3128"/>
    <s v="ADJACENT WAYS"/>
    <s v="A"/>
    <s v="Y"/>
    <n v="33"/>
    <n v="620"/>
    <n v="66"/>
    <n v="327510"/>
    <n v="0"/>
    <n v="2360580.4"/>
    <s v=" "/>
    <s v=" "/>
    <n v="33620066"/>
    <n v="2353086.17"/>
    <n v="0"/>
    <n v="0"/>
    <n v="123.93"/>
    <n v="7618.16"/>
    <n v="2280019.13"/>
    <n v="0"/>
    <n v="0"/>
    <n v="85251.41"/>
    <n v="165812.68"/>
    <n v="2344681.65"/>
    <n v="0"/>
    <n v="0"/>
    <n v="6805.86"/>
    <n v="15210.38"/>
    <n v="2280019.13"/>
    <n v="0"/>
    <n v="0"/>
    <n v="85127.48"/>
    <n v="158194.51999999999"/>
    <n v="0"/>
    <n v="0"/>
    <n v="0"/>
    <n v="0"/>
    <n v="0"/>
  </r>
  <r>
    <s v="ROOSEVELT ELEMENTARY - BOND BUILDING"/>
    <n v="4033"/>
    <s v="003"/>
    <m/>
    <s v="33-630-066"/>
    <x v="5"/>
    <x v="286"/>
    <s v="066"/>
    <x v="2302"/>
    <s v="ELEMENTARY SCHOOL DISTRICT ACCOUNTS"/>
    <s v="ROOSEVELT ELEMENTARY"/>
    <x v="3129"/>
    <s v="BOND BUILDING"/>
    <s v="D"/>
    <s v=" "/>
    <n v="33"/>
    <n v="630"/>
    <n v="66"/>
    <n v="327610"/>
    <n v="0"/>
    <n v="955184.91"/>
    <s v=" "/>
    <s v=" "/>
    <n v="33700066"/>
    <n v="955184.91"/>
    <n v="0"/>
    <n v="0"/>
    <n v="0"/>
    <n v="0"/>
    <n v="1138503.1299999999"/>
    <n v="0"/>
    <n v="0"/>
    <n v="183318.22"/>
    <n v="0"/>
    <n v="955184.91"/>
    <n v="0"/>
    <n v="0"/>
    <n v="0"/>
    <n v="0"/>
    <n v="1138503.1299999999"/>
    <n v="0"/>
    <n v="0"/>
    <n v="183318.22"/>
    <n v="0"/>
    <n v="0"/>
    <n v="0"/>
    <n v="0"/>
    <n v="0"/>
    <n v="0"/>
  </r>
  <r>
    <s v="ROOSEVELT ELEMENTARY - BUILD AMERICA/QUALIFIED SCHOOL CON BONDS"/>
    <n v="4033"/>
    <s v="010"/>
    <m/>
    <s v="33-637-066"/>
    <x v="5"/>
    <x v="287"/>
    <s v="066"/>
    <x v="10"/>
    <s v="ELEMENTARY SCHOOL DISTRICT ACCOUNTS"/>
    <s v="ROOSEVELT ELEMENTARY"/>
    <x v="3130"/>
    <s v="BUILD AMER BONDS"/>
    <s v="D"/>
    <s v=" "/>
    <n v="33"/>
    <n v="637"/>
    <n v="66"/>
    <n v="327630"/>
    <n v="0"/>
    <n v="0"/>
    <s v="Y"/>
    <s v=" "/>
    <n v="33637066"/>
    <n v="0"/>
    <n v="0"/>
    <n v="0"/>
    <n v="0"/>
    <n v="0"/>
    <n v="0"/>
    <n v="0"/>
    <n v="0"/>
    <n v="0"/>
    <n v="0"/>
    <n v="0"/>
    <n v="0"/>
    <n v="0"/>
    <n v="0"/>
    <n v="0"/>
    <n v="0"/>
    <n v="0"/>
    <n v="0"/>
    <n v="0"/>
    <n v="0"/>
    <n v="0"/>
    <n v="0"/>
    <n v="0"/>
    <n v="0"/>
    <n v="0"/>
  </r>
  <r>
    <s v="ROOSEVELT ELEMENTARY - BUILDING RENEWAL"/>
    <n v="4033"/>
    <s v="004"/>
    <m/>
    <s v="33-690-066"/>
    <x v="5"/>
    <x v="288"/>
    <s v="066"/>
    <x v="2303"/>
    <s v="ELEMENTARY SCHOOL DISTRICT ACCOUNTS"/>
    <s v="ROOSEVELT ELEMENTARY"/>
    <x v="3131"/>
    <s v="BUILDING RENEWA"/>
    <s v="B"/>
    <s v=" "/>
    <n v="33"/>
    <n v="690"/>
    <n v="66"/>
    <n v="327750"/>
    <n v="0"/>
    <n v="81.31"/>
    <s v="Y"/>
    <s v=" "/>
    <n v="33690066"/>
    <n v="81.31"/>
    <n v="0"/>
    <n v="0"/>
    <n v="0"/>
    <n v="0"/>
    <n v="81.010000000000005"/>
    <n v="0"/>
    <n v="0"/>
    <n v="0.1"/>
    <n v="0.4"/>
    <n v="81.19"/>
    <n v="0"/>
    <n v="0"/>
    <n v="0"/>
    <n v="0.12"/>
    <n v="81.010000000000005"/>
    <n v="0"/>
    <n v="0"/>
    <n v="0.1"/>
    <n v="0.4"/>
    <n v="0"/>
    <n v="0"/>
    <n v="0"/>
    <n v="0"/>
    <n v="0"/>
  </r>
  <r>
    <s v="ROOSEVELT ELEMENTARY - CAPITAL OUTLAY"/>
    <n v="4033"/>
    <s v="005"/>
    <m/>
    <s v="33-610-066"/>
    <x v="5"/>
    <x v="289"/>
    <s v="066"/>
    <x v="2304"/>
    <s v="ELEMENTARY SCHOOL DISTRICT ACCOUNTS"/>
    <s v="ROOSEVELT ELEMENTARY"/>
    <x v="3132"/>
    <s v="CAPITAL OUTLAY"/>
    <s v="A"/>
    <s v="Y"/>
    <n v="33"/>
    <n v="610"/>
    <n v="66"/>
    <n v="327410"/>
    <n v="0"/>
    <n v="992735.88"/>
    <s v=" "/>
    <s v=" "/>
    <n v="33610066"/>
    <n v="915117.43"/>
    <n v="0"/>
    <n v="0"/>
    <n v="127264.17"/>
    <n v="204882.62"/>
    <n v="648729.09"/>
    <n v="0"/>
    <n v="0"/>
    <n v="2886752.12"/>
    <n v="3230758.91"/>
    <n v="936503.45"/>
    <n v="0"/>
    <n v="0"/>
    <n v="283049.36"/>
    <n v="261663.34"/>
    <n v="648729.09"/>
    <n v="0"/>
    <n v="0"/>
    <n v="2759487.95"/>
    <n v="3025876.29"/>
    <n v="0"/>
    <n v="0"/>
    <n v="0"/>
    <n v="0"/>
    <n v="0"/>
  </r>
  <r>
    <s v="ROOSEVELT ELEMENTARY - CLASSROOM SITE FUND"/>
    <n v="4033"/>
    <s v="011"/>
    <m/>
    <s v="33-010-066"/>
    <x v="5"/>
    <x v="290"/>
    <s v="066"/>
    <x v="2305"/>
    <s v="ELEMENTARY SCHOOL DISTRICT ACCOUNTS"/>
    <s v="ROOSEVELT ELEMENTARY"/>
    <x v="3133"/>
    <s v="CLASSROOM SITE FUND"/>
    <s v="B"/>
    <s v="Y"/>
    <n v="33"/>
    <n v="10"/>
    <n v="66"/>
    <n v="320310"/>
    <n v="0"/>
    <n v="4809068.4400000004"/>
    <s v=" "/>
    <s v=" "/>
    <n v="33010066"/>
    <n v="4908121.78"/>
    <n v="0"/>
    <n v="0"/>
    <n v="99053.34"/>
    <n v="0"/>
    <n v="3718756.78"/>
    <n v="0"/>
    <n v="2075683.28"/>
    <n v="1021858.01"/>
    <n v="36486.39"/>
    <n v="4735147.7300000004"/>
    <n v="0"/>
    <n v="259460.41"/>
    <n v="93432.7"/>
    <n v="6946.34"/>
    <n v="3718756.78"/>
    <n v="0"/>
    <n v="2075683.28"/>
    <n v="922804.67"/>
    <n v="36486.39"/>
    <n v="0"/>
    <n v="0"/>
    <n v="0"/>
    <n v="0"/>
    <n v="0"/>
  </r>
  <r>
    <s v="ROOSEVELT ELEMENTARY - CREDIT LINE BORROWING"/>
    <n v="4033"/>
    <s v="012"/>
    <m/>
    <s v="33-750-066"/>
    <x v="5"/>
    <x v="192"/>
    <s v="066"/>
    <x v="2306"/>
    <s v="ELEMENTARY SCHOOL DISTRICT ACCOUNTS"/>
    <s v="ROOSEVELT ELEMENTARY"/>
    <x v="3134"/>
    <s v="CREDIT LINE BORROW"/>
    <s v="A"/>
    <s v="Y"/>
    <n v="33"/>
    <n v="750"/>
    <n v="66"/>
    <n v="328450"/>
    <n v="0"/>
    <n v="7823000"/>
    <s v=" "/>
    <s v=" "/>
    <n v="33001066"/>
    <n v="1620000"/>
    <n v="2001000"/>
    <n v="8204000"/>
    <n v="0"/>
    <n v="0"/>
    <n v="947000"/>
    <n v="4809000"/>
    <n v="11685000"/>
    <n v="0"/>
    <n v="0"/>
    <n v="663000"/>
    <n v="1553000"/>
    <n v="2510000"/>
    <n v="0"/>
    <n v="0"/>
    <n v="947000"/>
    <n v="2808000"/>
    <n v="3481000"/>
    <n v="0"/>
    <n v="0"/>
    <n v="0"/>
    <n v="0"/>
    <n v="0"/>
    <n v="0"/>
    <n v="0"/>
  </r>
  <r>
    <s v="ROOSEVELT ELEMENTARY - CURRENT DEBT SERVICE"/>
    <n v="4033"/>
    <s v="013"/>
    <m/>
    <s v="33-700-066"/>
    <x v="5"/>
    <x v="291"/>
    <s v="066"/>
    <x v="2307"/>
    <s v="ELEMENTARY SCHOOL DISTRICT ACCOUNTS"/>
    <s v="ROOSEVELT ELEMENTARY"/>
    <x v="3135"/>
    <s v="CURRENT DEBT SERVICE"/>
    <s v="D"/>
    <s v=" "/>
    <n v="33"/>
    <n v="700"/>
    <n v="66"/>
    <n v="327810"/>
    <n v="0"/>
    <n v="4186902.08"/>
    <s v=" "/>
    <s v=" "/>
    <n v="33700066"/>
    <n v="3948460.34"/>
    <n v="0"/>
    <n v="0"/>
    <n v="701.22"/>
    <n v="239142.96"/>
    <n v="5502791.0700000003"/>
    <n v="5860450.9199999999"/>
    <n v="21829.89"/>
    <n v="6904.58"/>
    <n v="4529636.62"/>
    <n v="3587024"/>
    <n v="0"/>
    <n v="0"/>
    <n v="125.46"/>
    <n v="361561.8"/>
    <n v="5502791.0700000003"/>
    <n v="5860450.9199999999"/>
    <n v="21829.89"/>
    <n v="6203.36"/>
    <n v="4290493.66"/>
    <n v="0"/>
    <n v="0"/>
    <n v="0"/>
    <n v="0"/>
    <n v="0"/>
  </r>
  <r>
    <s v="ROOSEVELT ELEMENTARY - DEFCNCYS CORRECTION"/>
    <n v="4033"/>
    <s v="009"/>
    <m/>
    <s v="33-685-066"/>
    <x v="5"/>
    <x v="110"/>
    <s v="066"/>
    <x v="10"/>
    <s v="ELEMENTARY SCHOOL DISTRICT ACCOUNTS"/>
    <s v="ROOSEVELT ELEMENTARY"/>
    <x v="3136"/>
    <s v="DEFCNCYS CORREC"/>
    <s v="B"/>
    <s v=" "/>
    <n v="33"/>
    <n v="685"/>
    <n v="66"/>
    <n v="327730"/>
    <n v="0"/>
    <n v="0"/>
    <s v="Y"/>
    <s v=" "/>
    <n v="33685066"/>
    <n v="0"/>
    <n v="0"/>
    <n v="0"/>
    <n v="0"/>
    <n v="0"/>
    <n v="0"/>
    <n v="0"/>
    <n v="0"/>
    <n v="0"/>
    <n v="0"/>
    <n v="0"/>
    <n v="0"/>
    <n v="0"/>
    <n v="0"/>
    <n v="0"/>
    <n v="0"/>
    <n v="0"/>
    <n v="0"/>
    <n v="0"/>
    <n v="0"/>
    <n v="0"/>
    <n v="0"/>
    <n v="0"/>
    <n v="0"/>
    <n v="0"/>
  </r>
  <r>
    <s v="ROOSEVELT ELEMENTARY - ELEM EXPENSE CLEARING"/>
    <n v="4033"/>
    <s v="014"/>
    <m/>
    <s v="33-040-066"/>
    <x v="5"/>
    <x v="292"/>
    <s v="066"/>
    <x v="2308"/>
    <s v="ELEMENTARY SCHOOL DISTRICT ACCOUNTS"/>
    <s v="ROOSEVELT ELEMENTARY"/>
    <x v="3137"/>
    <s v="EL EXP CLEARING"/>
    <s v="A"/>
    <s v="Y"/>
    <n v="33"/>
    <n v="40"/>
    <n v="66"/>
    <n v="320930"/>
    <n v="0"/>
    <n v="2698991.88"/>
    <s v=" "/>
    <s v=" "/>
    <n v="33001066"/>
    <n v="2376276.77"/>
    <n v="6585579.0899999999"/>
    <n v="0"/>
    <n v="0"/>
    <n v="6908294.2000000002"/>
    <n v="582563.77"/>
    <n v="74303216.430000007"/>
    <n v="0"/>
    <n v="626125.05000000005"/>
    <n v="77045769.590000004"/>
    <n v="1704879.33"/>
    <n v="7342219.0899999999"/>
    <n v="0"/>
    <n v="194815"/>
    <n v="8208431.5300000003"/>
    <n v="582563.77"/>
    <n v="67717637.340000004"/>
    <n v="0"/>
    <n v="626125.05000000005"/>
    <n v="70137475.390000001"/>
    <n v="0"/>
    <n v="0"/>
    <n v="0"/>
    <n v="0"/>
    <n v="0"/>
  </r>
  <r>
    <s v="ROOSEVELT ELEMENTARY - FED. &amp; STATE GRANTS"/>
    <n v="4033"/>
    <s v="015"/>
    <m/>
    <s v="33-200-066"/>
    <x v="5"/>
    <x v="293"/>
    <s v="066"/>
    <x v="2309"/>
    <s v="ELEMENTARY SCHOOL DISTRICT ACCOUNTS"/>
    <s v="ROOSEVELT ELEMENTARY"/>
    <x v="3138"/>
    <s v="FED. &amp; STATE GRANTS"/>
    <s v="B"/>
    <s v=" "/>
    <n v="33"/>
    <n v="200"/>
    <n v="66"/>
    <n v="322010"/>
    <n v="0"/>
    <n v="-5498656.7599999998"/>
    <s v=" "/>
    <s v=" "/>
    <n v="33200066"/>
    <n v="-11716354.109999999"/>
    <n v="0"/>
    <n v="3021496.52"/>
    <n v="5810261.4199999999"/>
    <n v="9006462.25"/>
    <n v="-6317020.9900000002"/>
    <n v="0"/>
    <n v="9192765.9000000004"/>
    <n v="17799525.18"/>
    <n v="9425123.5099999998"/>
    <n v="-11408909.75"/>
    <n v="0"/>
    <n v="977560.07"/>
    <n v="1323913.52"/>
    <n v="38909.089999999997"/>
    <n v="-6317020.9900000002"/>
    <n v="0"/>
    <n v="6171269.3799999999"/>
    <n v="11989263.76"/>
    <n v="418661.26"/>
    <n v="0"/>
    <n v="0"/>
    <n v="0"/>
    <n v="0"/>
    <n v="0"/>
  </r>
  <r>
    <s v="ROOSEVELT ELEMENTARY - MAINTENANCE AND OPERATIONS ELEMENTARY"/>
    <n v="4033"/>
    <s v="001"/>
    <m/>
    <s v="33-001-066"/>
    <x v="5"/>
    <x v="294"/>
    <s v="066"/>
    <x v="2310"/>
    <s v="ELEMENTARY SCHOOL DISTRICT ACCOUNTS"/>
    <s v="ROOSEVELT ELEMENTARY"/>
    <x v="3139"/>
    <s v="MAINTNCE/OPRTNS ELEM"/>
    <s v="A"/>
    <s v="Y"/>
    <n v="33"/>
    <n v="1"/>
    <n v="66"/>
    <n v="320110"/>
    <n v="0"/>
    <n v="-18381503.850000001"/>
    <s v=" "/>
    <s v=" "/>
    <n v="33001066"/>
    <n v="-11604849.779999999"/>
    <n v="381.64"/>
    <n v="1685346.62"/>
    <n v="14213089.25"/>
    <n v="5751470.2000000002"/>
    <n v="-8349910.7999999998"/>
    <n v="4170.79"/>
    <n v="26888805.579999998"/>
    <n v="64904645.409999996"/>
    <n v="27988417.57"/>
    <n v="-9157322.9199999999"/>
    <n v="2074.9299999999998"/>
    <n v="1705194.01"/>
    <n v="6037978.2599999998"/>
    <n v="1887332.32"/>
    <n v="-8349910.7999999998"/>
    <n v="3789.15"/>
    <n v="25203458.960000001"/>
    <n v="50691556.159999996"/>
    <n v="22236947.370000001"/>
    <n v="0"/>
    <n v="0"/>
    <n v="0"/>
    <n v="0"/>
    <n v="0"/>
  </r>
  <r>
    <s v="ROOSEVELT ELEMENTARY - NEW SCHOOL FACILITY"/>
    <n v="4033"/>
    <s v="007"/>
    <m/>
    <s v="33-695-066"/>
    <x v="5"/>
    <x v="295"/>
    <s v="066"/>
    <x v="10"/>
    <s v="ELEMENTARY SCHOOL DISTRICT ACCOUNTS"/>
    <s v="ROOSEVELT ELEMENTARY"/>
    <x v="3140"/>
    <s v="NEW SCHL FACILI"/>
    <s v="B"/>
    <s v=" "/>
    <n v="33"/>
    <n v="695"/>
    <n v="66"/>
    <n v="327770"/>
    <n v="0"/>
    <n v="0"/>
    <s v="Y"/>
    <s v=" "/>
    <n v="33695066"/>
    <n v="0"/>
    <n v="0"/>
    <n v="0"/>
    <n v="0"/>
    <n v="0"/>
    <n v="0"/>
    <n v="0"/>
    <n v="0"/>
    <n v="0"/>
    <n v="0"/>
    <n v="0"/>
    <n v="0"/>
    <n v="0"/>
    <n v="0"/>
    <n v="0"/>
    <n v="0"/>
    <n v="0"/>
    <n v="0"/>
    <n v="0"/>
    <n v="0"/>
    <n v="0"/>
    <n v="0"/>
    <n v="0"/>
    <n v="0"/>
    <n v="0"/>
  </r>
  <r>
    <s v="ROOSEVELT ELEMENTARY - OTHER MONIES"/>
    <n v="4033"/>
    <s v="016"/>
    <m/>
    <s v="33-002-066"/>
    <x v="5"/>
    <x v="296"/>
    <s v="066"/>
    <x v="2311"/>
    <s v="ELEMENTARY SCHOOL DISTRICT ACCOUNTS"/>
    <s v="ROOSEVELT ELEMENTARY"/>
    <x v="3141"/>
    <s v="OTHER MONIES"/>
    <s v="B"/>
    <s v=" "/>
    <n v="33"/>
    <n v="2"/>
    <n v="66"/>
    <n v="320210"/>
    <n v="0"/>
    <n v="2869956.65"/>
    <s v=" "/>
    <s v=" "/>
    <n v="33002066"/>
    <n v="3392785.93"/>
    <n v="0"/>
    <n v="75548.320000000007"/>
    <n v="854670.37"/>
    <n v="256292.77"/>
    <n v="4302682.91"/>
    <n v="0"/>
    <n v="6415567.7300000004"/>
    <n v="8610243.7599999998"/>
    <n v="761949.77"/>
    <n v="3409644.91"/>
    <n v="0"/>
    <n v="753380.75"/>
    <n v="858883.93"/>
    <n v="88644.2"/>
    <n v="4302682.91"/>
    <n v="0"/>
    <n v="6340019.4100000001"/>
    <n v="7755573.3899999997"/>
    <n v="505657"/>
    <n v="0"/>
    <n v="0"/>
    <n v="0"/>
    <n v="0"/>
    <n v="0"/>
  </r>
  <r>
    <s v="ROOSEVELT ELEMENTARY - PAYROLL CLEARING - ELEMENTARY"/>
    <n v="4033"/>
    <s v="017"/>
    <m/>
    <s v="33-030-066"/>
    <x v="5"/>
    <x v="297"/>
    <s v="066"/>
    <x v="2312"/>
    <s v="ELEMENTARY SCHOOL DISTRICT ACCOUNTS"/>
    <s v="ROOSEVELT ELEMENTARY"/>
    <x v="3142"/>
    <s v="PAYROLL CLEARING  EL"/>
    <s v="A"/>
    <s v="Y"/>
    <n v="33"/>
    <n v="30"/>
    <n v="66"/>
    <n v="320910"/>
    <n v="0"/>
    <n v="83945.86"/>
    <s v=" "/>
    <s v=" "/>
    <n v="33001066"/>
    <n v="46743.68"/>
    <n v="363883.83"/>
    <n v="0"/>
    <n v="0"/>
    <n v="401086.01"/>
    <n v="150482.07"/>
    <n v="3780410.39"/>
    <n v="0"/>
    <n v="105129.31"/>
    <n v="3819003.49"/>
    <n v="55752.91"/>
    <n v="372730.77"/>
    <n v="0"/>
    <n v="1835.02"/>
    <n v="365556.56"/>
    <n v="150482.07"/>
    <n v="3416526.56"/>
    <n v="0"/>
    <n v="105129.31"/>
    <n v="3417917.48"/>
    <n v="0"/>
    <n v="0"/>
    <n v="0"/>
    <n v="0"/>
    <n v="0"/>
  </r>
  <r>
    <s v="ROOSEVELT ELEMENTARY - SCHOOL INVESTMENTS"/>
    <n v="4033"/>
    <s v="018"/>
    <m/>
    <s v="33-795-066"/>
    <x v="5"/>
    <x v="92"/>
    <s v="066"/>
    <x v="10"/>
    <s v="ELEMENTARY SCHOOL DISTRICT ACCOUNTS"/>
    <s v="ROOSEVELT ELEMENTARY"/>
    <x v="3143"/>
    <s v="SCHOOL INVESTMENTS"/>
    <s v="D"/>
    <s v=" "/>
    <n v="33"/>
    <n v="795"/>
    <n v="66"/>
    <n v="328780"/>
    <n v="0"/>
    <n v="0"/>
    <s v=" "/>
    <s v=" "/>
    <s v="        "/>
    <n v="0"/>
    <n v="0"/>
    <n v="0"/>
    <n v="0"/>
    <n v="0"/>
    <n v="0"/>
    <n v="0"/>
    <n v="0"/>
    <n v="0"/>
    <n v="0"/>
    <n v="0"/>
    <n v="0"/>
    <n v="0"/>
    <n v="0"/>
    <n v="0"/>
    <n v="0"/>
    <n v="0"/>
    <n v="0"/>
    <n v="0"/>
    <n v="0"/>
    <n v="0"/>
    <n v="0"/>
    <n v="0"/>
    <n v="0"/>
    <n v="0"/>
  </r>
  <r>
    <s v="ROOSEVELT ELEMENTARY - SOFT CAPITAL OUTLAY"/>
    <n v="4033"/>
    <s v="008"/>
    <m/>
    <s v="33-625-066"/>
    <x v="5"/>
    <x v="298"/>
    <s v="066"/>
    <x v="10"/>
    <s v="ELEMENTARY SCHOOL DISTRICT ACCOUNTS"/>
    <s v="ROOSEVELT ELEMENTARY"/>
    <x v="3144"/>
    <s v="SOFT CAP OUTLAY"/>
    <s v="A"/>
    <s v="Y"/>
    <n v="33"/>
    <n v="625"/>
    <n v="66"/>
    <n v="327530"/>
    <n v="0"/>
    <n v="0"/>
    <s v=" "/>
    <s v="I"/>
    <n v="33001066"/>
    <n v="0"/>
    <n v="0"/>
    <n v="0"/>
    <n v="0"/>
    <n v="0"/>
    <n v="0"/>
    <n v="0"/>
    <n v="0"/>
    <n v="0"/>
    <n v="0"/>
    <n v="0"/>
    <n v="0"/>
    <n v="0"/>
    <n v="0"/>
    <n v="0"/>
    <n v="0"/>
    <n v="0"/>
    <n v="0"/>
    <n v="0"/>
    <n v="0"/>
    <n v="0"/>
    <n v="0"/>
    <n v="0"/>
    <n v="0"/>
    <n v="0"/>
  </r>
  <r>
    <s v="ROOSEVELT ELEMENTARY - STUDENT ACTIVITIES"/>
    <n v="4033"/>
    <s v="019"/>
    <m/>
    <s v="33-850-066"/>
    <x v="5"/>
    <x v="299"/>
    <s v="066"/>
    <x v="10"/>
    <s v="ELEMENTARY SCHOOL DISTRICT ACCOUNTS"/>
    <s v="ROOSEVELT ELEMENTARY"/>
    <x v="3145"/>
    <s v="STUDENT ACTIVITIES"/>
    <s v="B"/>
    <s v=" "/>
    <n v="33"/>
    <n v="850"/>
    <n v="66"/>
    <n v="328910"/>
    <n v="0"/>
    <n v="0"/>
    <s v=" "/>
    <s v=" "/>
    <n v="33850066"/>
    <n v="0"/>
    <n v="0"/>
    <n v="0"/>
    <n v="0"/>
    <n v="0"/>
    <n v="0"/>
    <n v="0"/>
    <n v="0"/>
    <n v="0"/>
    <n v="0"/>
    <n v="0"/>
    <n v="0"/>
    <n v="0"/>
    <n v="0"/>
    <n v="0"/>
    <n v="0"/>
    <n v="0"/>
    <n v="0"/>
    <n v="0"/>
    <n v="0"/>
    <n v="0"/>
    <n v="0"/>
    <n v="0"/>
    <n v="0"/>
    <n v="0"/>
  </r>
  <r>
    <s v="ROOSEVELT ELEMENTARY - TAN DEBT SERVICE"/>
    <n v="4033"/>
    <s v="006"/>
    <m/>
    <s v="33-745-066"/>
    <x v="5"/>
    <x v="300"/>
    <s v="066"/>
    <x v="10"/>
    <s v="ELEMENTARY SCHOOL DISTRICT ACCOUNTS"/>
    <s v="ROOSEVELT ELEMENTARY"/>
    <x v="3146"/>
    <s v="TAN DEBT SERVICE"/>
    <s v="D"/>
    <s v=" "/>
    <n v="33"/>
    <n v="745"/>
    <n v="66"/>
    <n v="328430"/>
    <n v="0"/>
    <n v="0"/>
    <s v=" "/>
    <s v=" "/>
    <n v="33745066"/>
    <n v="0"/>
    <n v="0"/>
    <n v="0"/>
    <n v="0"/>
    <n v="0"/>
    <n v="0"/>
    <n v="0"/>
    <n v="0"/>
    <n v="0"/>
    <n v="0"/>
    <n v="0"/>
    <n v="0"/>
    <n v="0"/>
    <n v="0"/>
    <n v="0"/>
    <n v="0"/>
    <n v="0"/>
    <n v="0"/>
    <n v="0"/>
    <n v="0"/>
    <n v="0"/>
    <n v="0"/>
    <n v="0"/>
    <n v="0"/>
    <n v="0"/>
  </r>
  <r>
    <s v="ROOSEVELT ELEMENTARY - TAN PROCEEDS"/>
    <n v="4033"/>
    <s v="020"/>
    <m/>
    <s v="33-645-066"/>
    <x v="5"/>
    <x v="301"/>
    <s v="066"/>
    <x v="10"/>
    <s v="ELEMENTARY SCHOOL DISTRICT ACCOUNTS"/>
    <s v="ROOSEVELT ELEMENTARY"/>
    <x v="3147"/>
    <s v="TAN PROCEEDS"/>
    <s v="A"/>
    <s v="Y"/>
    <n v="33"/>
    <n v="645"/>
    <n v="66"/>
    <n v="327710"/>
    <n v="0"/>
    <n v="0"/>
    <s v=" "/>
    <s v=" "/>
    <n v="33745066"/>
    <n v="0"/>
    <n v="0"/>
    <n v="0"/>
    <n v="0"/>
    <n v="0"/>
    <n v="0"/>
    <n v="0"/>
    <n v="0"/>
    <n v="0"/>
    <n v="0"/>
    <n v="0"/>
    <n v="0"/>
    <n v="0"/>
    <n v="0"/>
    <n v="0"/>
    <n v="0"/>
    <n v="0"/>
    <n v="0"/>
    <n v="0"/>
    <n v="0"/>
    <n v="0"/>
    <n v="0"/>
    <n v="0"/>
    <n v="0"/>
    <n v="0"/>
  </r>
  <r>
    <s v="ROOSEVELT ELEMENTARY - WARRANT CLEARING OTHER"/>
    <n v="4033"/>
    <s v="021"/>
    <m/>
    <s v="33-035-066"/>
    <x v="5"/>
    <x v="21"/>
    <s v="066"/>
    <x v="10"/>
    <s v="ELEMENTARY SCHOOL DISTRICT ACCOUNTS"/>
    <s v="ROOSEVELT ELEMENTARY"/>
    <x v="3148"/>
    <s v="WARRANT CLEAR OTHER"/>
    <s v="B"/>
    <s v=" "/>
    <n v="33"/>
    <n v="35"/>
    <n v="66"/>
    <n v="320925"/>
    <n v="0"/>
    <n v="0"/>
    <s v=" "/>
    <s v=" "/>
    <n v="33001066"/>
    <n v="0"/>
    <n v="0"/>
    <n v="0"/>
    <n v="0"/>
    <n v="0"/>
    <n v="0"/>
    <n v="0"/>
    <n v="0"/>
    <n v="0"/>
    <n v="0"/>
    <n v="0"/>
    <n v="0"/>
    <n v="0"/>
    <n v="0"/>
    <n v="0"/>
    <n v="0"/>
    <n v="0"/>
    <n v="0"/>
    <n v="0"/>
    <n v="0"/>
    <n v="0"/>
    <n v="0"/>
    <n v="0"/>
    <n v="0"/>
    <n v="0"/>
  </r>
  <r>
    <s v="SADDLE MOUNTAIN UNIFIED - ADJACENT WAYS"/>
    <n v="4050"/>
    <s v="002"/>
    <m/>
    <s v="33-620-090"/>
    <x v="5"/>
    <x v="285"/>
    <s v="090"/>
    <x v="2313"/>
    <s v="ELEMENTARY SCHOOL DISTRICT ACCOUNTS"/>
    <s v="SADDLE MOUNTAIN UNIFIED"/>
    <x v="3149"/>
    <s v="ADJACENT WAYS"/>
    <s v="A"/>
    <s v="Y"/>
    <n v="33"/>
    <n v="620"/>
    <n v="90"/>
    <n v="327510"/>
    <n v="0"/>
    <n v="1319.51"/>
    <s v=" "/>
    <s v=" "/>
    <n v="33620090"/>
    <n v="1311.25"/>
    <n v="0"/>
    <n v="0"/>
    <n v="0"/>
    <n v="8.26"/>
    <n v="112377.51"/>
    <n v="0"/>
    <n v="0"/>
    <n v="117716.1"/>
    <n v="6658.1"/>
    <n v="1257"/>
    <n v="0"/>
    <n v="0"/>
    <n v="0"/>
    <n v="54.25"/>
    <n v="112377.51"/>
    <n v="0"/>
    <n v="0"/>
    <n v="117716.1"/>
    <n v="6649.84"/>
    <n v="0"/>
    <n v="0"/>
    <n v="0"/>
    <n v="0"/>
    <n v="0"/>
  </r>
  <r>
    <s v="SADDLE MOUNTAIN UNIFIED - BOND BUILDING"/>
    <n v="4050"/>
    <s v="003"/>
    <m/>
    <s v="33-630-090"/>
    <x v="5"/>
    <x v="286"/>
    <s v="090"/>
    <x v="2314"/>
    <s v="ELEMENTARY SCHOOL DISTRICT ACCOUNTS"/>
    <s v="SADDLE MOUNTAIN UNIFIED"/>
    <x v="3150"/>
    <s v="BOND BUILDING"/>
    <s v="D"/>
    <s v=" "/>
    <n v="33"/>
    <n v="630"/>
    <n v="90"/>
    <n v="327610"/>
    <n v="0"/>
    <n v="10221098.16"/>
    <s v=" "/>
    <s v=" "/>
    <n v="33700090"/>
    <n v="10300979.449999999"/>
    <n v="0"/>
    <n v="0"/>
    <n v="79881.289999999994"/>
    <n v="0"/>
    <n v="13931702.789999999"/>
    <n v="0"/>
    <n v="0"/>
    <n v="3809874.05"/>
    <n v="99269.42"/>
    <n v="10685945.6"/>
    <n v="0"/>
    <n v="0"/>
    <n v="385301.08"/>
    <n v="334.93"/>
    <n v="13931702.789999999"/>
    <n v="0"/>
    <n v="0"/>
    <n v="3729992.76"/>
    <n v="99269.42"/>
    <n v="0"/>
    <n v="0"/>
    <n v="0"/>
    <n v="0"/>
    <n v="0"/>
  </r>
  <r>
    <s v="SADDLE MOUNTAIN UNIFIED - BUILD AMERICA/QUALIFIED SCHOOL CON BONDS"/>
    <n v="4050"/>
    <s v="010"/>
    <m/>
    <s v="33-637-090"/>
    <x v="5"/>
    <x v="287"/>
    <s v="090"/>
    <x v="10"/>
    <s v="ELEMENTARY SCHOOL DISTRICT ACCOUNTS"/>
    <s v="SADDLE MOUNTAIN UNIFIED"/>
    <x v="3151"/>
    <s v="BUILD AMER BONDS"/>
    <s v="D"/>
    <s v=" "/>
    <n v="33"/>
    <n v="637"/>
    <n v="90"/>
    <n v="327630"/>
    <n v="0"/>
    <n v="0"/>
    <s v="Y"/>
    <s v=" "/>
    <n v="33637090"/>
    <n v="0"/>
    <n v="0"/>
    <n v="0"/>
    <n v="0"/>
    <n v="0"/>
    <n v="0"/>
    <n v="0"/>
    <n v="0"/>
    <n v="0"/>
    <n v="0"/>
    <n v="0"/>
    <n v="0"/>
    <n v="0"/>
    <n v="0"/>
    <n v="0"/>
    <n v="0"/>
    <n v="0"/>
    <n v="0"/>
    <n v="0"/>
    <n v="0"/>
    <n v="0"/>
    <n v="0"/>
    <n v="0"/>
    <n v="0"/>
    <n v="0"/>
  </r>
  <r>
    <s v="SADDLE MOUNTAIN UNIFIED - BUILDING RENEWAL"/>
    <n v="4050"/>
    <s v="004"/>
    <m/>
    <s v="33-690-090"/>
    <x v="5"/>
    <x v="288"/>
    <s v="090"/>
    <x v="2315"/>
    <s v="ELEMENTARY SCHOOL DISTRICT ACCOUNTS"/>
    <s v="SADDLE MOUNTAIN UNIFIED"/>
    <x v="3152"/>
    <s v="BUILDING RENEWA"/>
    <s v="B"/>
    <s v=" "/>
    <n v="33"/>
    <n v="690"/>
    <n v="90"/>
    <n v="327750"/>
    <n v="0"/>
    <n v="2870.42"/>
    <s v="Y"/>
    <s v=" "/>
    <n v="33690090"/>
    <n v="2870.42"/>
    <n v="0"/>
    <n v="0"/>
    <n v="0"/>
    <n v="0"/>
    <n v="169.2"/>
    <n v="0"/>
    <n v="34845.160000000003"/>
    <n v="33251.24"/>
    <n v="1107.3"/>
    <n v="2856.82"/>
    <n v="0"/>
    <n v="0"/>
    <n v="0"/>
    <n v="13.6"/>
    <n v="169.2"/>
    <n v="0"/>
    <n v="34845.160000000003"/>
    <n v="33251.24"/>
    <n v="1107.3"/>
    <n v="0"/>
    <n v="0"/>
    <n v="0"/>
    <n v="0"/>
    <n v="0"/>
  </r>
  <r>
    <s v="SADDLE MOUNTAIN UNIFIED - CAPITAL OUTLAY"/>
    <n v="4050"/>
    <s v="005"/>
    <m/>
    <s v="33-610-090"/>
    <x v="5"/>
    <x v="289"/>
    <s v="090"/>
    <x v="2316"/>
    <s v="ELEMENTARY SCHOOL DISTRICT ACCOUNTS"/>
    <s v="SADDLE MOUNTAIN UNIFIED"/>
    <x v="3153"/>
    <s v="CAPITAL OUTLAY"/>
    <s v="A"/>
    <s v="Y"/>
    <n v="33"/>
    <n v="610"/>
    <n v="90"/>
    <n v="327410"/>
    <n v="0"/>
    <n v="468940.88"/>
    <s v=" "/>
    <s v=" "/>
    <n v="33610090"/>
    <n v="426667.81"/>
    <n v="0"/>
    <n v="0"/>
    <n v="5818.06"/>
    <n v="48091.13"/>
    <n v="620796.81000000006"/>
    <n v="0"/>
    <n v="518.01"/>
    <n v="1072884.48"/>
    <n v="920510.54"/>
    <n v="428623.51"/>
    <n v="0"/>
    <n v="0"/>
    <n v="3889.17"/>
    <n v="1933.47"/>
    <n v="620796.81000000006"/>
    <n v="0"/>
    <n v="518.01"/>
    <n v="1067066.42"/>
    <n v="872419.41"/>
    <n v="0"/>
    <n v="0"/>
    <n v="0"/>
    <n v="0"/>
    <n v="0"/>
  </r>
  <r>
    <s v="SADDLE MOUNTAIN UNIFIED - CLASSROOM SITE FUND"/>
    <n v="4050"/>
    <s v="011"/>
    <m/>
    <s v="33-010-090"/>
    <x v="5"/>
    <x v="290"/>
    <s v="090"/>
    <x v="2317"/>
    <s v="ELEMENTARY SCHOOL DISTRICT ACCOUNTS"/>
    <s v="SADDLE MOUNTAIN UNIFIED"/>
    <x v="3154"/>
    <s v="CLASSROOM SITE FUND"/>
    <s v="B"/>
    <s v="Y"/>
    <n v="33"/>
    <n v="10"/>
    <n v="90"/>
    <n v="320310"/>
    <n v="0"/>
    <n v="246646.96"/>
    <s v=" "/>
    <s v=" "/>
    <n v="33010090"/>
    <n v="270613.81"/>
    <n v="0"/>
    <n v="0"/>
    <n v="23967.61"/>
    <n v="0.76"/>
    <n v="179991.14"/>
    <n v="0"/>
    <n v="342316.88"/>
    <n v="286114.03999999998"/>
    <n v="10452.98"/>
    <n v="256800.25"/>
    <n v="0"/>
    <n v="42732.14"/>
    <n v="29267.09"/>
    <n v="348.51"/>
    <n v="179991.14"/>
    <n v="0"/>
    <n v="342316.88"/>
    <n v="262146.43"/>
    <n v="10452.219999999999"/>
    <n v="0"/>
    <n v="0"/>
    <n v="0"/>
    <n v="0"/>
    <n v="0"/>
  </r>
  <r>
    <s v="SADDLE MOUNTAIN UNIFIED - CREDIT LINE BORROWING"/>
    <n v="4050"/>
    <s v="012"/>
    <m/>
    <s v="33-750-090"/>
    <x v="5"/>
    <x v="192"/>
    <s v="090"/>
    <x v="10"/>
    <s v="ELEMENTARY SCHOOL DISTRICT ACCOUNTS"/>
    <s v="SADDLE MOUNTAIN UNIFIED"/>
    <x v="3155"/>
    <s v="CREDIT LINE BORROW"/>
    <s v="A"/>
    <s v="Y"/>
    <n v="33"/>
    <n v="750"/>
    <n v="90"/>
    <n v="328450"/>
    <n v="0"/>
    <n v="0"/>
    <s v=" "/>
    <s v=" "/>
    <n v="33001090"/>
    <n v="0"/>
    <n v="0"/>
    <n v="0"/>
    <n v="0"/>
    <n v="0"/>
    <n v="0"/>
    <n v="0"/>
    <n v="0"/>
    <n v="0"/>
    <n v="0"/>
    <n v="0"/>
    <n v="0"/>
    <n v="0"/>
    <n v="0"/>
    <n v="0"/>
    <n v="0"/>
    <n v="0"/>
    <n v="0"/>
    <n v="0"/>
    <n v="0"/>
    <n v="0"/>
    <n v="0"/>
    <n v="0"/>
    <n v="0"/>
    <n v="0"/>
  </r>
  <r>
    <s v="SADDLE MOUNTAIN UNIFIED - CURRENT DEBT SERVICE"/>
    <n v="4050"/>
    <s v="013"/>
    <m/>
    <s v="33-700-090"/>
    <x v="5"/>
    <x v="291"/>
    <s v="090"/>
    <x v="2318"/>
    <s v="ELEMENTARY SCHOOL DISTRICT ACCOUNTS"/>
    <s v="SADDLE MOUNTAIN UNIFIED"/>
    <x v="3156"/>
    <s v="CURRENT DEBT SERVICE"/>
    <s v="D"/>
    <s v=" "/>
    <n v="33"/>
    <n v="700"/>
    <n v="90"/>
    <n v="327810"/>
    <n v="0"/>
    <n v="1638176.49"/>
    <s v=" "/>
    <s v=" "/>
    <n v="33700090"/>
    <n v="1632682.49"/>
    <n v="0"/>
    <n v="0"/>
    <n v="0"/>
    <n v="5494"/>
    <n v="4187290.55"/>
    <n v="4319348.76"/>
    <n v="0"/>
    <n v="30665.27"/>
    <n v="1800899.97"/>
    <n v="1605980.81"/>
    <n v="0"/>
    <n v="0"/>
    <n v="0"/>
    <n v="26701.68"/>
    <n v="4187290.55"/>
    <n v="4319348.76"/>
    <n v="0"/>
    <n v="30665.27"/>
    <n v="1795405.97"/>
    <n v="0"/>
    <n v="0"/>
    <n v="0"/>
    <n v="0"/>
    <n v="0"/>
  </r>
  <r>
    <s v="SADDLE MOUNTAIN UNIFIED - DEFCNCYS CORRECTION"/>
    <n v="4050"/>
    <s v="009"/>
    <m/>
    <s v="33-685-090"/>
    <x v="5"/>
    <x v="110"/>
    <s v="090"/>
    <x v="10"/>
    <s v="ELEMENTARY SCHOOL DISTRICT ACCOUNTS"/>
    <s v="SADDLE MOUNTAIN UNIFIED"/>
    <x v="3157"/>
    <s v="DEFCNCYS CORREC"/>
    <s v="B"/>
    <s v=" "/>
    <n v="33"/>
    <n v="685"/>
    <n v="90"/>
    <n v="327730"/>
    <n v="0"/>
    <n v="0"/>
    <s v=" "/>
    <s v=" "/>
    <n v="33685090"/>
    <n v="0"/>
    <n v="0"/>
    <n v="0"/>
    <n v="0"/>
    <n v="0"/>
    <n v="0"/>
    <n v="0"/>
    <n v="0"/>
    <n v="0"/>
    <n v="0"/>
    <n v="0"/>
    <n v="0"/>
    <n v="0"/>
    <n v="0"/>
    <n v="0"/>
    <n v="0"/>
    <n v="0"/>
    <n v="0"/>
    <n v="0"/>
    <n v="0"/>
    <n v="0"/>
    <n v="0"/>
    <n v="0"/>
    <n v="0"/>
    <n v="0"/>
  </r>
  <r>
    <s v="SADDLE MOUNTAIN UNIFIED - ELEM EXPENSE CLEARING"/>
    <n v="4050"/>
    <s v="014"/>
    <m/>
    <s v="33-040-090"/>
    <x v="5"/>
    <x v="292"/>
    <s v="090"/>
    <x v="2319"/>
    <s v="ELEMENTARY SCHOOL DISTRICT ACCOUNTS"/>
    <s v="SADDLE MOUNTAIN UNIFIED"/>
    <x v="3158"/>
    <s v="EL EXP CLEARING"/>
    <s v="A"/>
    <s v="Y"/>
    <n v="33"/>
    <n v="40"/>
    <n v="90"/>
    <n v="320930"/>
    <n v="0"/>
    <n v="194288.11"/>
    <s v=" "/>
    <s v=" "/>
    <n v="33001090"/>
    <n v="80400.320000000007"/>
    <n v="888450.29"/>
    <n v="0"/>
    <n v="0"/>
    <n v="1002338.08"/>
    <n v="92106.63"/>
    <n v="12017773.869999999"/>
    <n v="0"/>
    <n v="153225.62"/>
    <n v="12273180.970000001"/>
    <n v="216409.96"/>
    <n v="1384579.24"/>
    <n v="0"/>
    <n v="34885.68"/>
    <n v="1283455.28"/>
    <n v="92106.63"/>
    <n v="11129323.58"/>
    <n v="0"/>
    <n v="153225.62"/>
    <n v="11270842.890000001"/>
    <n v="0"/>
    <n v="0"/>
    <n v="0"/>
    <n v="0"/>
    <n v="0"/>
  </r>
  <r>
    <s v="SADDLE MOUNTAIN UNIFIED - FED. &amp; STATE GRANTS"/>
    <n v="4050"/>
    <s v="015"/>
    <m/>
    <s v="33-200-090"/>
    <x v="5"/>
    <x v="293"/>
    <s v="090"/>
    <x v="2320"/>
    <s v="ELEMENTARY SCHOOL DISTRICT ACCOUNTS"/>
    <s v="SADDLE MOUNTAIN UNIFIED"/>
    <x v="3159"/>
    <s v="FED. &amp; STATE GRANTS"/>
    <s v="B"/>
    <s v=" "/>
    <n v="33"/>
    <n v="200"/>
    <n v="90"/>
    <n v="322010"/>
    <n v="0"/>
    <n v="253522.21"/>
    <s v=" "/>
    <s v=" "/>
    <n v="33200090"/>
    <n v="255967.41"/>
    <n v="0"/>
    <n v="130846.59"/>
    <n v="154978.66"/>
    <n v="21686.87"/>
    <n v="-319058.3"/>
    <n v="0"/>
    <n v="1431954.13"/>
    <n v="1696828.46"/>
    <n v="837454.84"/>
    <n v="319308.73"/>
    <n v="0"/>
    <n v="30639.84"/>
    <n v="135204.07"/>
    <n v="41222.910000000003"/>
    <n v="-319058.3"/>
    <n v="0"/>
    <n v="1301107.54"/>
    <n v="1541849.8"/>
    <n v="815767.97"/>
    <n v="0"/>
    <n v="0"/>
    <n v="0"/>
    <n v="0"/>
    <n v="0"/>
  </r>
  <r>
    <s v="SADDLE MOUNTAIN UNIFIED - MAINTENANCE AND OPERATIONS ELEMENTARY"/>
    <n v="4050"/>
    <s v="001"/>
    <m/>
    <s v="33-001-090"/>
    <x v="5"/>
    <x v="294"/>
    <s v="090"/>
    <x v="2321"/>
    <s v="ELEMENTARY SCHOOL DISTRICT ACCOUNTS"/>
    <s v="SADDLE MOUNTAIN UNIFIED"/>
    <x v="3160"/>
    <s v="MAINTNCE/OPRTNS ELEM"/>
    <s v="A"/>
    <s v="Y"/>
    <n v="33"/>
    <n v="1"/>
    <n v="90"/>
    <n v="320110"/>
    <n v="0"/>
    <n v="-522479.72"/>
    <s v=" "/>
    <s v=" "/>
    <n v="33001090"/>
    <n v="142746.97"/>
    <n v="0"/>
    <n v="518.6"/>
    <n v="713478.47"/>
    <n v="47733.18"/>
    <n v="-116018.66"/>
    <n v="0"/>
    <n v="11234.19"/>
    <n v="9955853.2200000007"/>
    <n v="9538157.9700000007"/>
    <n v="838160.01"/>
    <n v="0"/>
    <n v="2.93"/>
    <n v="748767.9"/>
    <n v="53351.93"/>
    <n v="-116018.66"/>
    <n v="0"/>
    <n v="10715.59"/>
    <n v="9242374.75"/>
    <n v="9490424.7899999991"/>
    <n v="0"/>
    <n v="0"/>
    <n v="0"/>
    <n v="0"/>
    <n v="0"/>
  </r>
  <r>
    <s v="SADDLE MOUNTAIN UNIFIED - NEW SCHOOL FACILITY"/>
    <n v="4050"/>
    <s v="007"/>
    <m/>
    <s v="33-695-090"/>
    <x v="5"/>
    <x v="295"/>
    <s v="090"/>
    <x v="10"/>
    <s v="ELEMENTARY SCHOOL DISTRICT ACCOUNTS"/>
    <s v="SADDLE MOUNTAIN UNIFIED"/>
    <x v="3161"/>
    <s v="NEW SCHL FACILI"/>
    <s v="B"/>
    <s v=" "/>
    <n v="33"/>
    <n v="695"/>
    <n v="90"/>
    <n v="327770"/>
    <n v="0"/>
    <n v="0"/>
    <s v="Y"/>
    <s v=" "/>
    <n v="33695090"/>
    <n v="0"/>
    <n v="0"/>
    <n v="0"/>
    <n v="0"/>
    <n v="0"/>
    <n v="0"/>
    <n v="0"/>
    <n v="0"/>
    <n v="0"/>
    <n v="0"/>
    <n v="0"/>
    <n v="0"/>
    <n v="0"/>
    <n v="0"/>
    <n v="0"/>
    <n v="0"/>
    <n v="0"/>
    <n v="0"/>
    <n v="0"/>
    <n v="0"/>
    <n v="0"/>
    <n v="0"/>
    <n v="0"/>
    <n v="0"/>
    <n v="0"/>
  </r>
  <r>
    <s v="SADDLE MOUNTAIN UNIFIED - OTHER MONIES"/>
    <n v="4050"/>
    <s v="016"/>
    <m/>
    <s v="33-002-090"/>
    <x v="5"/>
    <x v="296"/>
    <s v="090"/>
    <x v="2322"/>
    <s v="ELEMENTARY SCHOOL DISTRICT ACCOUNTS"/>
    <s v="SADDLE MOUNTAIN UNIFIED"/>
    <x v="3162"/>
    <s v="OTHER MONIES"/>
    <s v="B"/>
    <s v=" "/>
    <n v="33"/>
    <n v="2"/>
    <n v="90"/>
    <n v="320210"/>
    <n v="0"/>
    <n v="1303125.3799999999"/>
    <s v=" "/>
    <s v=" "/>
    <n v="33002090"/>
    <n v="1377513.58"/>
    <n v="0"/>
    <n v="67092.160000000003"/>
    <n v="158128.73000000001"/>
    <n v="16648.37"/>
    <n v="684884.08"/>
    <n v="0"/>
    <n v="1512002.16"/>
    <n v="1029333.42"/>
    <n v="135572.56"/>
    <n v="1307687.51"/>
    <n v="0"/>
    <n v="103911.18"/>
    <n v="40427.71"/>
    <n v="6342.6"/>
    <n v="684884.08"/>
    <n v="0"/>
    <n v="1444910"/>
    <n v="871204.69"/>
    <n v="118924.19"/>
    <n v="0"/>
    <n v="0"/>
    <n v="0"/>
    <n v="0"/>
    <n v="0"/>
  </r>
  <r>
    <s v="SADDLE MOUNTAIN UNIFIED - PAYROLL CLEARING - ELEMENTARY"/>
    <n v="4050"/>
    <s v="017"/>
    <m/>
    <s v="33-030-090"/>
    <x v="5"/>
    <x v="297"/>
    <s v="090"/>
    <x v="2323"/>
    <s v="ELEMENTARY SCHOOL DISTRICT ACCOUNTS"/>
    <s v="SADDLE MOUNTAIN UNIFIED"/>
    <x v="3163"/>
    <s v="PAYROLL CLEARING  EL"/>
    <s v="A"/>
    <s v="Y"/>
    <n v="33"/>
    <n v="30"/>
    <n v="90"/>
    <n v="320910"/>
    <n v="0"/>
    <n v="11110.03"/>
    <s v=" "/>
    <s v=" "/>
    <n v="33001090"/>
    <n v="9234.74"/>
    <n v="15678.64"/>
    <n v="0"/>
    <n v="0"/>
    <n v="17553.93"/>
    <n v="17671.240000000002"/>
    <n v="231325.65"/>
    <n v="0"/>
    <n v="9951.9699999999993"/>
    <n v="234716.41"/>
    <n v="7499.32"/>
    <n v="17019.52"/>
    <n v="0"/>
    <n v="0"/>
    <n v="18754.939999999999"/>
    <n v="17671.240000000002"/>
    <n v="215647.01"/>
    <n v="0"/>
    <n v="9951.9699999999993"/>
    <n v="217162.48"/>
    <n v="0"/>
    <n v="0"/>
    <n v="0"/>
    <n v="0"/>
    <n v="0"/>
  </r>
  <r>
    <s v="SADDLE MOUNTAIN UNIFIED - SCHOOL INVESTMENTS"/>
    <n v="4050"/>
    <s v="018"/>
    <m/>
    <s v="33-795-090"/>
    <x v="5"/>
    <x v="92"/>
    <s v="090"/>
    <x v="10"/>
    <s v="ELEMENTARY SCHOOL DISTRICT ACCOUNTS"/>
    <s v="SADDLE MOUNTAIN UNIFIED"/>
    <x v="3164"/>
    <s v="SCHOOL INVESTMENTS"/>
    <s v="D"/>
    <s v=" "/>
    <n v="33"/>
    <n v="795"/>
    <n v="90"/>
    <n v="328780"/>
    <n v="0"/>
    <n v="0"/>
    <s v=" "/>
    <s v=" "/>
    <s v="        "/>
    <n v="0"/>
    <n v="0"/>
    <n v="0"/>
    <n v="0"/>
    <n v="0"/>
    <n v="0"/>
    <n v="0"/>
    <n v="0"/>
    <n v="0"/>
    <n v="0"/>
    <n v="0"/>
    <n v="0"/>
    <n v="0"/>
    <n v="0"/>
    <n v="0"/>
    <n v="0"/>
    <n v="0"/>
    <n v="0"/>
    <n v="0"/>
    <n v="0"/>
    <n v="0"/>
    <n v="0"/>
    <n v="0"/>
    <n v="0"/>
    <n v="0"/>
  </r>
  <r>
    <s v="SADDLE MOUNTAIN UNIFIED - SOFT CAPITAL OUTLAY"/>
    <n v="4050"/>
    <s v="008"/>
    <m/>
    <s v="33-625-090"/>
    <x v="5"/>
    <x v="298"/>
    <s v="090"/>
    <x v="10"/>
    <s v="ELEMENTARY SCHOOL DISTRICT ACCOUNTS"/>
    <s v="SADDLE MOUNTAIN UNIFIED"/>
    <x v="3165"/>
    <s v="SOFT CAP OUTLAY"/>
    <s v="A"/>
    <s v="Y"/>
    <n v="33"/>
    <n v="625"/>
    <n v="90"/>
    <n v="327530"/>
    <n v="0"/>
    <n v="0"/>
    <s v=" "/>
    <s v="I"/>
    <n v="33001090"/>
    <n v="0"/>
    <n v="0"/>
    <n v="0"/>
    <n v="0"/>
    <n v="0"/>
    <n v="0"/>
    <n v="0"/>
    <n v="0"/>
    <n v="0"/>
    <n v="0"/>
    <n v="0"/>
    <n v="0"/>
    <n v="0"/>
    <n v="0"/>
    <n v="0"/>
    <n v="0"/>
    <n v="0"/>
    <n v="0"/>
    <n v="0"/>
    <n v="0"/>
    <n v="0"/>
    <n v="0"/>
    <n v="0"/>
    <n v="0"/>
    <n v="0"/>
  </r>
  <r>
    <s v="SADDLE MOUNTAIN UNIFIED - STUDENT ACTIVITIES"/>
    <n v="4050"/>
    <s v="019"/>
    <m/>
    <s v="33-850-090"/>
    <x v="5"/>
    <x v="299"/>
    <s v="090"/>
    <x v="950"/>
    <s v="ELEMENTARY SCHOOL DISTRICT ACCOUNTS"/>
    <s v="SADDLE MOUNTAIN UNIFIED"/>
    <x v="3166"/>
    <s v="STUDENT ACTIVITIES"/>
    <s v="B"/>
    <s v=" "/>
    <n v="33"/>
    <n v="850"/>
    <n v="90"/>
    <n v="328910"/>
    <n v="0"/>
    <n v="30.95"/>
    <s v=" "/>
    <s v=" "/>
    <n v="33850090"/>
    <n v="30.95"/>
    <n v="0"/>
    <n v="0"/>
    <n v="0"/>
    <n v="0"/>
    <n v="315.81"/>
    <n v="0"/>
    <n v="0"/>
    <n v="285.3"/>
    <n v="0.44"/>
    <n v="30.89"/>
    <n v="0"/>
    <n v="0"/>
    <n v="0"/>
    <n v="0.06"/>
    <n v="315.81"/>
    <n v="0"/>
    <n v="0"/>
    <n v="285.3"/>
    <n v="0.44"/>
    <n v="0"/>
    <n v="0"/>
    <n v="0"/>
    <n v="0"/>
    <n v="0"/>
  </r>
  <r>
    <s v="SADDLE MOUNTAIN UNIFIED - TAN DEBT SERVICE"/>
    <n v="4050"/>
    <s v="006"/>
    <m/>
    <s v="33-745-090"/>
    <x v="5"/>
    <x v="300"/>
    <s v="090"/>
    <x v="2324"/>
    <s v="ELEMENTARY SCHOOL DISTRICT ACCOUNTS"/>
    <s v="SADDLE MOUNTAIN UNIFIED"/>
    <x v="3167"/>
    <s v="TAN DEBT SERVICE"/>
    <s v="D"/>
    <s v=" "/>
    <n v="33"/>
    <n v="745"/>
    <n v="90"/>
    <n v="328430"/>
    <n v="0"/>
    <n v="4925.82"/>
    <s v=" "/>
    <s v=" "/>
    <n v="33745090"/>
    <n v="4925.82"/>
    <n v="0"/>
    <n v="0"/>
    <n v="0"/>
    <n v="0"/>
    <n v="2516829.0499999998"/>
    <n v="2515600"/>
    <n v="0"/>
    <n v="3981.38"/>
    <n v="7678.15"/>
    <n v="3520.41"/>
    <n v="0"/>
    <n v="0"/>
    <n v="0"/>
    <n v="1405.41"/>
    <n v="2516829.0499999998"/>
    <n v="2515600"/>
    <n v="0"/>
    <n v="3981.38"/>
    <n v="7678.15"/>
    <n v="0"/>
    <n v="0"/>
    <n v="0"/>
    <n v="0"/>
    <n v="0"/>
  </r>
  <r>
    <s v="SADDLE MOUNTAIN UNIFIED - TAN PROCEEDS"/>
    <n v="4050"/>
    <s v="020"/>
    <m/>
    <s v="33-645-090"/>
    <x v="5"/>
    <x v="301"/>
    <s v="090"/>
    <x v="2325"/>
    <s v="ELEMENTARY SCHOOL DISTRICT ACCOUNTS"/>
    <s v="SADDLE MOUNTAIN UNIFIED"/>
    <x v="3168"/>
    <s v="TAN PROCEEDS"/>
    <s v="A"/>
    <s v="Y"/>
    <n v="33"/>
    <n v="645"/>
    <n v="90"/>
    <n v="327710"/>
    <n v="0"/>
    <n v="918000"/>
    <s v=" "/>
    <s v=" "/>
    <n v="33745090"/>
    <n v="918000"/>
    <n v="0"/>
    <n v="0"/>
    <n v="0"/>
    <n v="0"/>
    <n v="0"/>
    <n v="0"/>
    <n v="2500000"/>
    <n v="3178000"/>
    <n v="1596000"/>
    <n v="918000"/>
    <n v="0"/>
    <n v="0"/>
    <n v="0"/>
    <n v="0"/>
    <n v="0"/>
    <n v="0"/>
    <n v="2500000"/>
    <n v="3178000"/>
    <n v="1596000"/>
    <n v="0"/>
    <n v="0"/>
    <n v="0"/>
    <n v="0"/>
    <n v="0"/>
  </r>
  <r>
    <s v="SADDLE MOUNTAIN UNIFIED - WARRANT CLEARING OTHER"/>
    <n v="4050"/>
    <s v="021"/>
    <m/>
    <s v="33-035-090"/>
    <x v="5"/>
    <x v="21"/>
    <s v="090"/>
    <x v="10"/>
    <s v="ELEMENTARY SCHOOL DISTRICT ACCOUNTS"/>
    <s v="SADDLE MOUNTAIN UNIFIED"/>
    <x v="3169"/>
    <s v="WARRANT CLEAR OTHER"/>
    <s v="B"/>
    <s v=" "/>
    <n v="33"/>
    <n v="35"/>
    <n v="90"/>
    <n v="320925"/>
    <n v="0"/>
    <n v="0"/>
    <s v=" "/>
    <s v=" "/>
    <n v="33001090"/>
    <n v="0"/>
    <n v="0"/>
    <n v="0"/>
    <n v="0"/>
    <n v="0"/>
    <n v="0"/>
    <n v="687280.27"/>
    <n v="0"/>
    <n v="0"/>
    <n v="687280.27"/>
    <n v="0"/>
    <n v="0"/>
    <n v="0"/>
    <n v="0"/>
    <n v="0"/>
    <n v="0"/>
    <n v="687280.27"/>
    <n v="0"/>
    <n v="0"/>
    <n v="687280.27"/>
    <n v="0"/>
    <n v="0"/>
    <n v="0"/>
    <n v="0"/>
    <n v="0"/>
  </r>
  <r>
    <s v="SCOTTSDALE UNIFIED SCHOOLS - ADJACENT WAYS"/>
    <n v="4051"/>
    <s v="002"/>
    <m/>
    <s v="33-620-048"/>
    <x v="5"/>
    <x v="285"/>
    <s v="048"/>
    <x v="2326"/>
    <s v="ELEMENTARY SCHOOL DISTRICT ACCOUNTS"/>
    <s v="SCOTTSDALE UNIFIED SCHOOLS"/>
    <x v="3170"/>
    <s v="ADJACENT WAYS"/>
    <s v="A"/>
    <s v="Y"/>
    <n v="33"/>
    <n v="620"/>
    <n v="48"/>
    <n v="327510"/>
    <n v="0"/>
    <n v="2588662.25"/>
    <s v=" "/>
    <s v=" "/>
    <n v="33620048"/>
    <n v="2575824.48"/>
    <n v="0"/>
    <n v="0"/>
    <n v="17317.75"/>
    <n v="30155.52"/>
    <n v="1976503.07"/>
    <n v="0"/>
    <n v="902.5"/>
    <n v="106207.27"/>
    <n v="717463.95"/>
    <n v="2550845.11"/>
    <n v="0"/>
    <n v="332.5"/>
    <n v="35881.660000000003"/>
    <n v="60528.53"/>
    <n v="1976503.07"/>
    <n v="0"/>
    <n v="902.5"/>
    <n v="88889.52"/>
    <n v="687308.43"/>
    <n v="0"/>
    <n v="0"/>
    <n v="0"/>
    <n v="0"/>
    <n v="0"/>
  </r>
  <r>
    <s v="SCOTTSDALE UNIFIED SCHOOLS - BOND BUILDING"/>
    <n v="4051"/>
    <s v="003"/>
    <m/>
    <s v="33-630-048"/>
    <x v="5"/>
    <x v="286"/>
    <s v="048"/>
    <x v="2327"/>
    <s v="ELEMENTARY SCHOOL DISTRICT ACCOUNTS"/>
    <s v="SCOTTSDALE UNIFIED SCHOOLS"/>
    <x v="3171"/>
    <s v="BOND BUILDING"/>
    <s v="D"/>
    <s v=" "/>
    <n v="33"/>
    <n v="630"/>
    <n v="48"/>
    <n v="327610"/>
    <n v="0"/>
    <n v="346309.47"/>
    <s v=" "/>
    <s v=" "/>
    <n v="33700048"/>
    <n v="379319.47"/>
    <n v="0"/>
    <n v="0"/>
    <n v="33010"/>
    <n v="0"/>
    <n v="2697074.87"/>
    <n v="0"/>
    <n v="79951"/>
    <n v="2530074.46"/>
    <n v="99358.06"/>
    <n v="1014657.06"/>
    <n v="0"/>
    <n v="0"/>
    <n v="635337.59"/>
    <n v="0"/>
    <n v="2697074.87"/>
    <n v="0"/>
    <n v="79951"/>
    <n v="2497064.46"/>
    <n v="99358.06"/>
    <n v="0"/>
    <n v="0"/>
    <n v="0"/>
    <n v="0"/>
    <n v="0"/>
  </r>
  <r>
    <s v="SCOTTSDALE UNIFIED SCHOOLS - BUILD AMERICA/QUALIFIED SCHOOL CON BONDS"/>
    <n v="4051"/>
    <s v="010"/>
    <m/>
    <s v="33-637-048"/>
    <x v="5"/>
    <x v="287"/>
    <s v="048"/>
    <x v="10"/>
    <s v="ELEMENTARY SCHOOL DISTRICT ACCOUNTS"/>
    <s v="SCOTTSDALE UNIFIED SCHOOLS"/>
    <x v="3172"/>
    <s v="BUILD AMER BONDS"/>
    <s v="D"/>
    <s v=" "/>
    <n v="33"/>
    <n v="637"/>
    <n v="48"/>
    <n v="327630"/>
    <n v="0"/>
    <n v="0"/>
    <s v="Y"/>
    <s v=" "/>
    <n v="33637048"/>
    <n v="0"/>
    <n v="0"/>
    <n v="0"/>
    <n v="0"/>
    <n v="0"/>
    <n v="0.64"/>
    <n v="0"/>
    <n v="0"/>
    <n v="0.64"/>
    <n v="0"/>
    <n v="0"/>
    <n v="0"/>
    <n v="0"/>
    <n v="0"/>
    <n v="0"/>
    <n v="0.64"/>
    <n v="0"/>
    <n v="0"/>
    <n v="0.64"/>
    <n v="0"/>
    <n v="0"/>
    <n v="0"/>
    <n v="0"/>
    <n v="0"/>
    <n v="0"/>
  </r>
  <r>
    <s v="SCOTTSDALE UNIFIED SCHOOLS - BUILDING RENEWAL"/>
    <n v="4051"/>
    <s v="004"/>
    <m/>
    <s v="33-690-048"/>
    <x v="5"/>
    <x v="288"/>
    <s v="048"/>
    <x v="2328"/>
    <s v="ELEMENTARY SCHOOL DISTRICT ACCOUNTS"/>
    <s v="SCOTTSDALE UNIFIED SCHOOLS"/>
    <x v="3173"/>
    <s v="BUILDING RENEWA"/>
    <s v="B"/>
    <s v=" "/>
    <n v="33"/>
    <n v="690"/>
    <n v="48"/>
    <n v="327750"/>
    <n v="0"/>
    <n v="80843.44"/>
    <s v="Y"/>
    <s v=" "/>
    <n v="33690048"/>
    <n v="80843.44"/>
    <n v="0"/>
    <n v="28904"/>
    <n v="28904"/>
    <n v="0"/>
    <n v="83887.4"/>
    <n v="0"/>
    <n v="391677.51"/>
    <n v="395019.72"/>
    <n v="298.25"/>
    <n v="76873.02"/>
    <n v="0"/>
    <n v="11222"/>
    <n v="7325"/>
    <n v="73.42"/>
    <n v="83887.4"/>
    <n v="0"/>
    <n v="362773.51"/>
    <n v="366115.72"/>
    <n v="298.25"/>
    <n v="0"/>
    <n v="0"/>
    <n v="0"/>
    <n v="0"/>
    <n v="0"/>
  </r>
  <r>
    <s v="SCOTTSDALE UNIFIED SCHOOLS - CAPITAL OUTLAY"/>
    <n v="4051"/>
    <s v="005"/>
    <m/>
    <s v="33-610-048"/>
    <x v="5"/>
    <x v="289"/>
    <s v="048"/>
    <x v="2329"/>
    <s v="ELEMENTARY SCHOOL DISTRICT ACCOUNTS"/>
    <s v="SCOTTSDALE UNIFIED SCHOOLS"/>
    <x v="3174"/>
    <s v="CAPITAL OUTLAY"/>
    <s v="A"/>
    <s v="Y"/>
    <n v="33"/>
    <n v="610"/>
    <n v="48"/>
    <n v="327410"/>
    <n v="0"/>
    <n v="7071639.0599999996"/>
    <s v=" "/>
    <s v=" "/>
    <n v="33610048"/>
    <n v="6870390.3300000001"/>
    <n v="0"/>
    <n v="1539"/>
    <n v="105518.45"/>
    <n v="305228.18"/>
    <n v="11208903.01"/>
    <n v="0"/>
    <n v="2322.48"/>
    <n v="11744428.76"/>
    <n v="7604842.3300000001"/>
    <n v="6580545.8600000003"/>
    <n v="0"/>
    <n v="0"/>
    <n v="299090.03999999998"/>
    <n v="588934.51"/>
    <n v="11208903.01"/>
    <n v="0"/>
    <n v="783.48"/>
    <n v="11638910.310000001"/>
    <n v="7299614.1500000004"/>
    <n v="0"/>
    <n v="0"/>
    <n v="0"/>
    <n v="0"/>
    <n v="0"/>
  </r>
  <r>
    <s v="SCOTTSDALE UNIFIED SCHOOLS - CLASSROOM SITE FUND"/>
    <n v="4051"/>
    <s v="011"/>
    <m/>
    <s v="33-010-048"/>
    <x v="5"/>
    <x v="290"/>
    <s v="048"/>
    <x v="2330"/>
    <s v="ELEMENTARY SCHOOL DISTRICT ACCOUNTS"/>
    <s v="SCOTTSDALE UNIFIED SCHOOLS"/>
    <x v="3175"/>
    <s v="CLASSROOM SITE FUND"/>
    <s v="B"/>
    <s v="Y"/>
    <n v="33"/>
    <n v="10"/>
    <n v="48"/>
    <n v="320310"/>
    <n v="0"/>
    <n v="2281244.91"/>
    <s v=" "/>
    <s v=" "/>
    <n v="33010048"/>
    <n v="2637689.44"/>
    <n v="0"/>
    <n v="0"/>
    <n v="356444.53"/>
    <n v="0"/>
    <n v="3511029.49"/>
    <n v="0"/>
    <n v="5745996.7199999997"/>
    <n v="6990529.25"/>
    <n v="14747.95"/>
    <n v="2556317.41"/>
    <n v="0"/>
    <n v="718249.59"/>
    <n v="640083.42000000004"/>
    <n v="3205.86"/>
    <n v="3511029.49"/>
    <n v="0"/>
    <n v="5745996.7199999997"/>
    <n v="6634084.7199999997"/>
    <n v="14747.95"/>
    <n v="0"/>
    <n v="0"/>
    <n v="0"/>
    <n v="0"/>
    <n v="0"/>
  </r>
  <r>
    <s v="SCOTTSDALE UNIFIED SCHOOLS - CREDIT LINE BORROWING"/>
    <n v="4051"/>
    <s v="012"/>
    <m/>
    <s v="33-750-048"/>
    <x v="5"/>
    <x v="192"/>
    <s v="048"/>
    <x v="10"/>
    <s v="ELEMENTARY SCHOOL DISTRICT ACCOUNTS"/>
    <s v="SCOTTSDALE UNIFIED SCHOOLS"/>
    <x v="3176"/>
    <s v="CREDIT LINE BORROW"/>
    <s v="A"/>
    <s v="Y"/>
    <n v="33"/>
    <n v="750"/>
    <n v="48"/>
    <n v="328450"/>
    <n v="0"/>
    <n v="0"/>
    <s v=" "/>
    <s v=" "/>
    <n v="33001048"/>
    <n v="0"/>
    <n v="0"/>
    <n v="0"/>
    <n v="0"/>
    <n v="0"/>
    <n v="0"/>
    <n v="3558000"/>
    <n v="3558000"/>
    <n v="0"/>
    <n v="0"/>
    <n v="0"/>
    <n v="0"/>
    <n v="0"/>
    <n v="0"/>
    <n v="0"/>
    <n v="0"/>
    <n v="3558000"/>
    <n v="3558000"/>
    <n v="0"/>
    <n v="0"/>
    <n v="0"/>
    <n v="0"/>
    <n v="0"/>
    <n v="0"/>
    <n v="0"/>
  </r>
  <r>
    <s v="SCOTTSDALE UNIFIED SCHOOLS - CURRENT DEBT SERVICE"/>
    <n v="4051"/>
    <s v="013"/>
    <m/>
    <s v="33-700-048"/>
    <x v="5"/>
    <x v="291"/>
    <s v="048"/>
    <x v="2331"/>
    <s v="ELEMENTARY SCHOOL DISTRICT ACCOUNTS"/>
    <s v="SCOTTSDALE UNIFIED SCHOOLS"/>
    <x v="3177"/>
    <s v="CURRENT DEBT SERVICE"/>
    <s v="D"/>
    <s v=" "/>
    <n v="33"/>
    <n v="700"/>
    <n v="48"/>
    <n v="327810"/>
    <n v="0"/>
    <n v="18980143.289999999"/>
    <s v=" "/>
    <s v=" "/>
    <n v="33700048"/>
    <n v="18095838.649999999"/>
    <n v="0"/>
    <n v="0"/>
    <n v="2858.19"/>
    <n v="887162.83"/>
    <n v="31689754.469999999"/>
    <n v="34233344.350000001"/>
    <n v="888191.58"/>
    <n v="91694.94"/>
    <n v="20727236.530000001"/>
    <n v="16390720.390000001"/>
    <n v="0"/>
    <n v="0"/>
    <n v="3390.97"/>
    <n v="1708509.23"/>
    <n v="31689754.469999999"/>
    <n v="34233344.350000001"/>
    <n v="888191.58"/>
    <n v="88836.75"/>
    <n v="19840073.699999999"/>
    <n v="0"/>
    <n v="0"/>
    <n v="0"/>
    <n v="0"/>
    <n v="0"/>
  </r>
  <r>
    <s v="SCOTTSDALE UNIFIED SCHOOLS - DEFCNCYS CORRECTION"/>
    <n v="4051"/>
    <s v="009"/>
    <m/>
    <s v="33-685-048"/>
    <x v="5"/>
    <x v="110"/>
    <s v="048"/>
    <x v="10"/>
    <s v="ELEMENTARY SCHOOL DISTRICT ACCOUNTS"/>
    <s v="SCOTTSDALE UNIFIED SCHOOLS"/>
    <x v="3178"/>
    <s v="DEFCNCYS CORREC"/>
    <s v="B"/>
    <s v=" "/>
    <n v="33"/>
    <n v="685"/>
    <n v="48"/>
    <n v="327730"/>
    <n v="0"/>
    <n v="0"/>
    <s v="Y"/>
    <s v=" "/>
    <n v="33685048"/>
    <n v="0"/>
    <n v="0"/>
    <n v="0"/>
    <n v="0"/>
    <n v="0"/>
    <n v="0"/>
    <n v="0"/>
    <n v="0"/>
    <n v="0"/>
    <n v="0"/>
    <n v="0"/>
    <n v="0"/>
    <n v="0"/>
    <n v="0"/>
    <n v="0"/>
    <n v="0"/>
    <n v="0"/>
    <n v="0"/>
    <n v="0"/>
    <n v="0"/>
    <n v="0"/>
    <n v="0"/>
    <n v="0"/>
    <n v="0"/>
    <n v="0"/>
  </r>
  <r>
    <s v="SCOTTSDALE UNIFIED SCHOOLS - ELEM EXPENSE CLEARING"/>
    <n v="4051"/>
    <s v="014"/>
    <m/>
    <s v="33-040-048"/>
    <x v="5"/>
    <x v="292"/>
    <s v="048"/>
    <x v="2332"/>
    <s v="ELEMENTARY SCHOOL DISTRICT ACCOUNTS"/>
    <s v="SCOTTSDALE UNIFIED SCHOOLS"/>
    <x v="3179"/>
    <s v="EL EXP CLEARING"/>
    <s v="A"/>
    <s v="Y"/>
    <n v="33"/>
    <n v="40"/>
    <n v="48"/>
    <n v="320930"/>
    <n v="0"/>
    <n v="5410958.6500000004"/>
    <s v=" "/>
    <s v=" "/>
    <n v="33001048"/>
    <n v="445136.26"/>
    <n v="7385749.6799999997"/>
    <n v="0"/>
    <n v="1924.78"/>
    <n v="12353496.85"/>
    <n v="1180621.8999999999"/>
    <n v="150403249.06999999"/>
    <n v="0"/>
    <n v="623598.68999999994"/>
    <n v="155257184.50999999"/>
    <n v="804012.82"/>
    <n v="21037118.23"/>
    <n v="0"/>
    <n v="6095.35"/>
    <n v="20684337.02"/>
    <n v="1180621.8999999999"/>
    <n v="143017499.38999999"/>
    <n v="0"/>
    <n v="621673.91"/>
    <n v="142903687.66"/>
    <n v="0"/>
    <n v="0"/>
    <n v="0"/>
    <n v="0"/>
    <n v="0"/>
  </r>
  <r>
    <s v="SCOTTSDALE UNIFIED SCHOOLS - FED. &amp; STATE GRANTS"/>
    <n v="4051"/>
    <s v="015"/>
    <m/>
    <s v="33-200-048"/>
    <x v="5"/>
    <x v="293"/>
    <s v="048"/>
    <x v="2333"/>
    <s v="ELEMENTARY SCHOOL DISTRICT ACCOUNTS"/>
    <s v="SCOTTSDALE UNIFIED SCHOOLS"/>
    <x v="3180"/>
    <s v="FED. &amp; STATE GRANTS"/>
    <s v="B"/>
    <s v=" "/>
    <n v="33"/>
    <n v="200"/>
    <n v="48"/>
    <n v="322010"/>
    <n v="0"/>
    <n v="876899.75"/>
    <s v=" "/>
    <s v=" "/>
    <n v="33200048"/>
    <n v="196453.28"/>
    <n v="0"/>
    <n v="1295530.81"/>
    <n v="615084.34"/>
    <n v="0"/>
    <n v="-288090.67"/>
    <n v="0"/>
    <n v="9355235.4100000001"/>
    <n v="8216994.7699999996"/>
    <n v="26749.78"/>
    <n v="-862260.74"/>
    <n v="0"/>
    <n v="2629647.61"/>
    <n v="1576717.59"/>
    <n v="5784"/>
    <n v="-288090.67"/>
    <n v="0"/>
    <n v="8059704.5999999996"/>
    <n v="7601910.4299999997"/>
    <n v="26749.78"/>
    <n v="0"/>
    <n v="0"/>
    <n v="0"/>
    <n v="0"/>
    <n v="0"/>
  </r>
  <r>
    <s v="SCOTTSDALE UNIFIED SCHOOLS - MAINTENANCE AND OPERATIONS ELEMENTARY"/>
    <n v="4051"/>
    <s v="001"/>
    <m/>
    <s v="33-001-048"/>
    <x v="5"/>
    <x v="294"/>
    <s v="048"/>
    <x v="2334"/>
    <s v="ELEMENTARY SCHOOL DISTRICT ACCOUNTS"/>
    <s v="SCOTTSDALE UNIFIED SCHOOLS"/>
    <x v="3181"/>
    <s v="MAINTNCE/OPRTNS ELEM"/>
    <s v="A"/>
    <s v="Y"/>
    <n v="33"/>
    <n v="1"/>
    <n v="48"/>
    <n v="320110"/>
    <n v="0"/>
    <n v="-3646448.75"/>
    <s v=" "/>
    <s v=" "/>
    <n v="33001048"/>
    <n v="508944.55"/>
    <n v="0"/>
    <n v="34320.14"/>
    <n v="9250244.9700000007"/>
    <n v="5060531.53"/>
    <n v="-6113957.2400000002"/>
    <n v="3952.32"/>
    <n v="295974.15999999997"/>
    <n v="111519949.86"/>
    <n v="113695436.51000001"/>
    <n v="7044331.9699999997"/>
    <n v="0"/>
    <n v="12591.69"/>
    <n v="15544875.300000001"/>
    <n v="8996896.1899999995"/>
    <n v="-6113957.2400000002"/>
    <n v="3952.32"/>
    <n v="261654.02"/>
    <n v="102269704.89"/>
    <n v="108634904.98"/>
    <n v="0"/>
    <n v="0"/>
    <n v="0"/>
    <n v="0"/>
    <n v="0"/>
  </r>
  <r>
    <s v="SCOTTSDALE UNIFIED SCHOOLS - NEW SCHOOL FACILITY"/>
    <n v="4051"/>
    <s v="007"/>
    <m/>
    <s v="33-695-048"/>
    <x v="5"/>
    <x v="295"/>
    <s v="048"/>
    <x v="10"/>
    <s v="ELEMENTARY SCHOOL DISTRICT ACCOUNTS"/>
    <s v="SCOTTSDALE UNIFIED SCHOOLS"/>
    <x v="3182"/>
    <s v="NEW SCHL FACILI"/>
    <s v="B"/>
    <s v=" "/>
    <n v="33"/>
    <n v="695"/>
    <n v="48"/>
    <n v="327770"/>
    <n v="0"/>
    <n v="0"/>
    <s v="Y"/>
    <s v=" "/>
    <n v="33695048"/>
    <n v="0"/>
    <n v="0"/>
    <n v="0"/>
    <n v="0"/>
    <n v="0"/>
    <n v="0"/>
    <n v="0"/>
    <n v="0"/>
    <n v="0"/>
    <n v="0"/>
    <n v="0"/>
    <n v="0"/>
    <n v="0"/>
    <n v="0"/>
    <n v="0"/>
    <n v="0"/>
    <n v="0"/>
    <n v="0"/>
    <n v="0"/>
    <n v="0"/>
    <n v="0"/>
    <n v="0"/>
    <n v="0"/>
    <n v="0"/>
    <n v="0"/>
  </r>
  <r>
    <s v="SCOTTSDALE UNIFIED SCHOOLS - OTHER MONIES"/>
    <n v="4051"/>
    <s v="016"/>
    <m/>
    <s v="33-002-048"/>
    <x v="5"/>
    <x v="296"/>
    <s v="048"/>
    <x v="2335"/>
    <s v="ELEMENTARY SCHOOL DISTRICT ACCOUNTS"/>
    <s v="SCOTTSDALE UNIFIED SCHOOLS"/>
    <x v="3183"/>
    <s v="OTHER MONIES"/>
    <s v="B"/>
    <s v=" "/>
    <n v="33"/>
    <n v="2"/>
    <n v="48"/>
    <n v="320210"/>
    <n v="0"/>
    <n v="19824216.73"/>
    <s v=" "/>
    <s v=" "/>
    <n v="33002048"/>
    <n v="19606597.329999998"/>
    <n v="0"/>
    <n v="2020672.61"/>
    <n v="1804201"/>
    <n v="1147.79"/>
    <n v="19013390.489999998"/>
    <n v="0"/>
    <n v="21988642.920000002"/>
    <n v="22940615.75"/>
    <n v="1762799.07"/>
    <n v="20127847.399999999"/>
    <n v="0"/>
    <n v="2004182.04"/>
    <n v="2556113.66"/>
    <n v="30681.55"/>
    <n v="19013390.489999998"/>
    <n v="0"/>
    <n v="19967970.309999999"/>
    <n v="21136414.75"/>
    <n v="1761651.28"/>
    <n v="0"/>
    <n v="0"/>
    <n v="0"/>
    <n v="0"/>
    <n v="0"/>
  </r>
  <r>
    <s v="SCOTTSDALE UNIFIED SCHOOLS - PAYROLL CLEARING - ELEMENTARY"/>
    <n v="4051"/>
    <s v="017"/>
    <m/>
    <s v="33-030-048"/>
    <x v="5"/>
    <x v="297"/>
    <s v="048"/>
    <x v="2336"/>
    <s v="ELEMENTARY SCHOOL DISTRICT ACCOUNTS"/>
    <s v="SCOTTSDALE UNIFIED SCHOOLS"/>
    <x v="3184"/>
    <s v="PAYROLL CLEARING  EL"/>
    <s v="A"/>
    <s v="Y"/>
    <n v="33"/>
    <n v="30"/>
    <n v="48"/>
    <n v="320910"/>
    <n v="0"/>
    <n v="27237.06"/>
    <s v=" "/>
    <s v=" "/>
    <n v="33001048"/>
    <n v="11374.9"/>
    <n v="33737.1"/>
    <n v="0"/>
    <n v="0"/>
    <n v="49599.26"/>
    <n v="13042.79"/>
    <n v="497031.85"/>
    <n v="0"/>
    <n v="3269.99"/>
    <n v="514496.11"/>
    <n v="34244.699999999997"/>
    <n v="71445.070000000007"/>
    <n v="0"/>
    <n v="0"/>
    <n v="48575.27"/>
    <n v="13042.79"/>
    <n v="463294.75"/>
    <n v="0"/>
    <n v="3269.99"/>
    <n v="464896.85"/>
    <n v="0"/>
    <n v="0"/>
    <n v="0"/>
    <n v="0"/>
    <n v="0"/>
  </r>
  <r>
    <s v="SCOTTSDALE UNIFIED SCHOOLS - SCHOOL INVESTMENTS"/>
    <n v="4051"/>
    <s v="018"/>
    <m/>
    <s v="33-795-048"/>
    <x v="5"/>
    <x v="92"/>
    <s v="048"/>
    <x v="10"/>
    <s v="ELEMENTARY SCHOOL DISTRICT ACCOUNTS"/>
    <s v="SCOTTSDALE UNIFIED SCHOOLS"/>
    <x v="3185"/>
    <s v="SCHOOL INVESTMENTS"/>
    <s v="D"/>
    <s v=" "/>
    <n v="33"/>
    <n v="795"/>
    <n v="48"/>
    <n v="328780"/>
    <n v="0"/>
    <n v="0"/>
    <s v=" "/>
    <s v=" "/>
    <s v="        "/>
    <n v="0"/>
    <n v="0"/>
    <n v="0"/>
    <n v="0"/>
    <n v="0"/>
    <n v="0"/>
    <n v="0"/>
    <n v="0"/>
    <n v="0"/>
    <n v="0"/>
    <n v="0"/>
    <n v="0"/>
    <n v="0"/>
    <n v="0"/>
    <n v="0"/>
    <n v="0"/>
    <n v="0"/>
    <n v="0"/>
    <n v="0"/>
    <n v="0"/>
    <n v="0"/>
    <n v="0"/>
    <n v="0"/>
    <n v="0"/>
    <n v="0"/>
  </r>
  <r>
    <s v="SCOTTSDALE UNIFIED SCHOOLS - SOFT CAPITAL OUTLAY"/>
    <n v="4051"/>
    <s v="008"/>
    <m/>
    <s v="33-625-048"/>
    <x v="5"/>
    <x v="298"/>
    <s v="048"/>
    <x v="10"/>
    <s v="ELEMENTARY SCHOOL DISTRICT ACCOUNTS"/>
    <s v="SCOTTSDALE UNIFIED SCHOOLS"/>
    <x v="3186"/>
    <s v="SOFT CAP OUTLAY"/>
    <s v="A"/>
    <s v="Y"/>
    <n v="33"/>
    <n v="625"/>
    <n v="48"/>
    <n v="327530"/>
    <n v="0"/>
    <n v="0"/>
    <s v=" "/>
    <s v="I"/>
    <n v="33001048"/>
    <n v="0"/>
    <n v="0"/>
    <n v="0"/>
    <n v="0"/>
    <n v="0"/>
    <n v="0"/>
    <n v="0"/>
    <n v="0"/>
    <n v="0"/>
    <n v="0"/>
    <n v="0"/>
    <n v="0"/>
    <n v="0"/>
    <n v="0"/>
    <n v="0"/>
    <n v="0"/>
    <n v="0"/>
    <n v="0"/>
    <n v="0"/>
    <n v="0"/>
    <n v="0"/>
    <n v="0"/>
    <n v="0"/>
    <n v="0"/>
    <n v="0"/>
  </r>
  <r>
    <s v="SCOTTSDALE UNIFIED SCHOOLS - STUDENT ACTIVITIES"/>
    <n v="4051"/>
    <s v="019"/>
    <m/>
    <s v="33-850-048"/>
    <x v="5"/>
    <x v="299"/>
    <s v="048"/>
    <x v="2337"/>
    <s v="ELEMENTARY SCHOOL DISTRICT ACCOUNTS"/>
    <s v="SCOTTSDALE UNIFIED SCHOOLS"/>
    <x v="3187"/>
    <s v="STUDENT ACTIVITIES"/>
    <s v="B"/>
    <s v=" "/>
    <n v="33"/>
    <n v="850"/>
    <n v="48"/>
    <n v="328910"/>
    <n v="0"/>
    <n v="1299398.29"/>
    <s v=" "/>
    <s v=" "/>
    <n v="33850048"/>
    <n v="1326295.8600000001"/>
    <n v="0"/>
    <n v="226955.88"/>
    <n v="257351.54"/>
    <n v="3498.09"/>
    <n v="1380508.04"/>
    <n v="0"/>
    <n v="1633903.67"/>
    <n v="1737816.07"/>
    <n v="22802.65"/>
    <n v="1312117.6100000001"/>
    <n v="0"/>
    <n v="158716"/>
    <n v="146576.67000000001"/>
    <n v="2038.92"/>
    <n v="1380508.04"/>
    <n v="0"/>
    <n v="1406947.79"/>
    <n v="1480464.53"/>
    <n v="19304.560000000001"/>
    <n v="0"/>
    <n v="0"/>
    <n v="0"/>
    <n v="0"/>
    <n v="0"/>
  </r>
  <r>
    <s v="SCOTTSDALE UNIFIED SCHOOLS - TAN DEBT SERVICE"/>
    <n v="4051"/>
    <s v="006"/>
    <m/>
    <s v="33-745-048"/>
    <x v="5"/>
    <x v="300"/>
    <s v="048"/>
    <x v="10"/>
    <s v="ELEMENTARY SCHOOL DISTRICT ACCOUNTS"/>
    <s v="SCOTTSDALE UNIFIED SCHOOLS"/>
    <x v="3188"/>
    <s v="TAN DEBT SERVICE"/>
    <s v="D"/>
    <s v=" "/>
    <n v="33"/>
    <n v="745"/>
    <n v="48"/>
    <n v="328430"/>
    <n v="0"/>
    <n v="0"/>
    <s v=" "/>
    <s v=" "/>
    <n v="33745048"/>
    <n v="0"/>
    <n v="0"/>
    <n v="0"/>
    <n v="0"/>
    <n v="0"/>
    <n v="0"/>
    <n v="0"/>
    <n v="0"/>
    <n v="0"/>
    <n v="0"/>
    <n v="0"/>
    <n v="0"/>
    <n v="0"/>
    <n v="0"/>
    <n v="0"/>
    <n v="0"/>
    <n v="0"/>
    <n v="0"/>
    <n v="0"/>
    <n v="0"/>
    <n v="0"/>
    <n v="0"/>
    <n v="0"/>
    <n v="0"/>
    <n v="0"/>
  </r>
  <r>
    <s v="SCOTTSDALE UNIFIED SCHOOLS - TAN PROCEEDS"/>
    <n v="4051"/>
    <s v="020"/>
    <m/>
    <s v="33-645-048"/>
    <x v="5"/>
    <x v="301"/>
    <s v="048"/>
    <x v="10"/>
    <s v="ELEMENTARY SCHOOL DISTRICT ACCOUNTS"/>
    <s v="SCOTTSDALE UNIFIED SCHOOLS"/>
    <x v="3189"/>
    <s v="TAN PROCEEDS"/>
    <s v="A"/>
    <s v="Y"/>
    <n v="33"/>
    <n v="645"/>
    <n v="48"/>
    <n v="327710"/>
    <n v="0"/>
    <n v="0"/>
    <s v=" "/>
    <s v=" "/>
    <n v="33745048"/>
    <n v="0"/>
    <n v="0"/>
    <n v="0"/>
    <n v="0"/>
    <n v="0"/>
    <n v="0"/>
    <n v="0"/>
    <n v="0"/>
    <n v="0"/>
    <n v="0"/>
    <n v="0"/>
    <n v="0"/>
    <n v="0"/>
    <n v="0"/>
    <n v="0"/>
    <n v="0"/>
    <n v="0"/>
    <n v="0"/>
    <n v="0"/>
    <n v="0"/>
    <n v="0"/>
    <n v="0"/>
    <n v="0"/>
    <n v="0"/>
    <n v="0"/>
  </r>
  <r>
    <s v="SCOTTSDALE UNIFIED SCHOOLS - WARRANT CLEARING OTHER"/>
    <n v="4051"/>
    <s v="021"/>
    <m/>
    <s v="33-035-048"/>
    <x v="5"/>
    <x v="21"/>
    <s v="048"/>
    <x v="10"/>
    <s v="ELEMENTARY SCHOOL DISTRICT ACCOUNTS"/>
    <s v="SCOTTSDALE UNIFIED SCHOOLS"/>
    <x v="3190"/>
    <s v="WARRANT CLEAR OTHER"/>
    <s v="B"/>
    <s v=" "/>
    <n v="33"/>
    <n v="35"/>
    <n v="48"/>
    <n v="320925"/>
    <n v="0"/>
    <n v="0"/>
    <s v=" "/>
    <s v=" "/>
    <n v="33001048"/>
    <n v="0"/>
    <n v="0"/>
    <n v="0"/>
    <n v="0"/>
    <n v="0"/>
    <n v="0"/>
    <n v="0"/>
    <n v="0"/>
    <n v="0"/>
    <n v="0"/>
    <n v="0"/>
    <n v="0"/>
    <n v="0"/>
    <n v="0"/>
    <n v="0"/>
    <n v="0"/>
    <n v="0"/>
    <n v="0"/>
    <n v="0"/>
    <n v="0"/>
    <n v="0"/>
    <n v="0"/>
    <n v="0"/>
    <n v="0"/>
    <n v="0"/>
  </r>
  <r>
    <s v="SENTINEL ELEMENTARY - ADJACENT WAYS"/>
    <n v="4034"/>
    <s v="002"/>
    <m/>
    <s v="33-620-071"/>
    <x v="5"/>
    <x v="285"/>
    <s v="071"/>
    <x v="2338"/>
    <s v="ELEMENTARY SCHOOL DISTRICT ACCOUNTS"/>
    <s v="SENTINEL ELEMENTARY"/>
    <x v="3191"/>
    <s v="ADJACENT WAYS"/>
    <s v="A"/>
    <s v="Y"/>
    <n v="33"/>
    <n v="620"/>
    <n v="71"/>
    <n v="327510"/>
    <n v="0"/>
    <n v="411.36"/>
    <s v=" "/>
    <s v=" "/>
    <n v="33620071"/>
    <n v="411.36"/>
    <n v="0"/>
    <n v="0"/>
    <n v="0"/>
    <n v="0"/>
    <n v="409.89"/>
    <n v="0"/>
    <n v="0"/>
    <n v="0.52"/>
    <n v="1.99"/>
    <n v="410.73"/>
    <n v="0"/>
    <n v="0"/>
    <n v="0"/>
    <n v="0.63"/>
    <n v="409.89"/>
    <n v="0"/>
    <n v="0"/>
    <n v="0.52"/>
    <n v="1.99"/>
    <n v="0"/>
    <n v="0"/>
    <n v="0"/>
    <n v="0"/>
    <n v="0"/>
  </r>
  <r>
    <s v="SENTINEL ELEMENTARY - BOND BUILDING"/>
    <n v="4034"/>
    <s v="003"/>
    <m/>
    <s v="33-630-071"/>
    <x v="5"/>
    <x v="286"/>
    <s v="071"/>
    <x v="10"/>
    <s v="ELEMENTARY SCHOOL DISTRICT ACCOUNTS"/>
    <s v="SENTINEL ELEMENTARY"/>
    <x v="3192"/>
    <s v="BOND BUILDING"/>
    <s v="D"/>
    <s v=" "/>
    <n v="33"/>
    <n v="630"/>
    <n v="71"/>
    <n v="327610"/>
    <n v="0"/>
    <n v="0"/>
    <s v=" "/>
    <s v=" "/>
    <n v="33700071"/>
    <n v="0"/>
    <n v="0"/>
    <n v="0"/>
    <n v="0"/>
    <n v="0"/>
    <n v="0"/>
    <n v="0"/>
    <n v="0"/>
    <n v="0"/>
    <n v="0"/>
    <n v="0"/>
    <n v="0"/>
    <n v="0"/>
    <n v="0"/>
    <n v="0"/>
    <n v="0"/>
    <n v="0"/>
    <n v="0"/>
    <n v="0"/>
    <n v="0"/>
    <n v="0"/>
    <n v="0"/>
    <n v="0"/>
    <n v="0"/>
    <n v="0"/>
  </r>
  <r>
    <s v="SENTINEL ELEMENTARY - BUILD AMERICA/QUALIFIED SCHOOL CON BONDS"/>
    <n v="4034"/>
    <s v="010"/>
    <m/>
    <s v="33-637-071"/>
    <x v="5"/>
    <x v="287"/>
    <s v="071"/>
    <x v="10"/>
    <s v="ELEMENTARY SCHOOL DISTRICT ACCOUNTS"/>
    <s v="SENTINEL ELEMENTARY"/>
    <x v="3193"/>
    <s v="BUILD AMER BONDS"/>
    <s v="D"/>
    <s v=" "/>
    <n v="33"/>
    <n v="637"/>
    <n v="71"/>
    <n v="327630"/>
    <n v="0"/>
    <n v="0"/>
    <s v="Y"/>
    <s v=" "/>
    <n v="33637071"/>
    <n v="0"/>
    <n v="0"/>
    <n v="0"/>
    <n v="0"/>
    <n v="0"/>
    <n v="0"/>
    <n v="0"/>
    <n v="0"/>
    <n v="0"/>
    <n v="0"/>
    <n v="0"/>
    <n v="0"/>
    <n v="0"/>
    <n v="0"/>
    <n v="0"/>
    <n v="0"/>
    <n v="0"/>
    <n v="0"/>
    <n v="0"/>
    <n v="0"/>
    <n v="0"/>
    <n v="0"/>
    <n v="0"/>
    <n v="0"/>
    <n v="0"/>
  </r>
  <r>
    <s v="SENTINEL ELEMENTARY - BUILDING RENEWAL"/>
    <n v="4034"/>
    <s v="004"/>
    <m/>
    <s v="33-690-071"/>
    <x v="5"/>
    <x v="288"/>
    <s v="071"/>
    <x v="10"/>
    <s v="ELEMENTARY SCHOOL DISTRICT ACCOUNTS"/>
    <s v="SENTINEL ELEMENTARY"/>
    <x v="3194"/>
    <s v="BUILDING RENEWA"/>
    <s v="B"/>
    <s v=" "/>
    <n v="33"/>
    <n v="690"/>
    <n v="71"/>
    <n v="327750"/>
    <n v="0"/>
    <n v="0"/>
    <s v="Y"/>
    <s v=" "/>
    <n v="33690071"/>
    <n v="0"/>
    <n v="0"/>
    <n v="0"/>
    <n v="0"/>
    <n v="0"/>
    <n v="0"/>
    <n v="0"/>
    <n v="0"/>
    <n v="0"/>
    <n v="0"/>
    <n v="0"/>
    <n v="0"/>
    <n v="0"/>
    <n v="0"/>
    <n v="0"/>
    <n v="0"/>
    <n v="0"/>
    <n v="0"/>
    <n v="0"/>
    <n v="0"/>
    <n v="0"/>
    <n v="0"/>
    <n v="0"/>
    <n v="0"/>
    <n v="0"/>
  </r>
  <r>
    <s v="SENTINEL ELEMENTARY - CAPITAL OUTLAY"/>
    <n v="4034"/>
    <s v="005"/>
    <m/>
    <s v="33-610-071"/>
    <x v="5"/>
    <x v="289"/>
    <s v="071"/>
    <x v="2339"/>
    <s v="ELEMENTARY SCHOOL DISTRICT ACCOUNTS"/>
    <s v="SENTINEL ELEMENTARY"/>
    <x v="3195"/>
    <s v="CAPITAL OUTLAY"/>
    <s v="A"/>
    <s v="Y"/>
    <n v="33"/>
    <n v="610"/>
    <n v="71"/>
    <n v="327410"/>
    <n v="0"/>
    <n v="11100.12"/>
    <s v=" "/>
    <s v=" "/>
    <n v="33610071"/>
    <n v="-5881.54"/>
    <n v="0"/>
    <n v="0"/>
    <n v="0"/>
    <n v="16981.66"/>
    <n v="4831.2"/>
    <n v="0"/>
    <n v="0"/>
    <n v="63171.06"/>
    <n v="69439.98"/>
    <n v="-5742.65"/>
    <n v="0"/>
    <n v="0"/>
    <n v="437.42"/>
    <n v="298.52999999999997"/>
    <n v="4831.2"/>
    <n v="0"/>
    <n v="0"/>
    <n v="63171.06"/>
    <n v="52458.32"/>
    <n v="0"/>
    <n v="0"/>
    <n v="0"/>
    <n v="0"/>
    <n v="0"/>
  </r>
  <r>
    <s v="SENTINEL ELEMENTARY - CLASSROOM SITE FUND"/>
    <n v="4034"/>
    <s v="011"/>
    <m/>
    <s v="33-010-071"/>
    <x v="5"/>
    <x v="290"/>
    <s v="071"/>
    <x v="2340"/>
    <s v="ELEMENTARY SCHOOL DISTRICT ACCOUNTS"/>
    <s v="SENTINEL ELEMENTARY"/>
    <x v="3196"/>
    <s v="CLASSROOM SITE FUND"/>
    <s v="B"/>
    <s v="Y"/>
    <n v="33"/>
    <n v="10"/>
    <n v="71"/>
    <n v="320310"/>
    <n v="0"/>
    <n v="35585.81"/>
    <s v=" "/>
    <s v=" "/>
    <n v="33010071"/>
    <n v="35800.06"/>
    <n v="0"/>
    <n v="0"/>
    <n v="214.25"/>
    <n v="0"/>
    <n v="37566.65"/>
    <n v="0"/>
    <n v="8118.8"/>
    <n v="10253.65"/>
    <n v="154.01"/>
    <n v="34911.620000000003"/>
    <n v="0"/>
    <n v="1014.85"/>
    <n v="178.49"/>
    <n v="52.08"/>
    <n v="37566.65"/>
    <n v="0"/>
    <n v="8118.8"/>
    <n v="10039.4"/>
    <n v="154.01"/>
    <n v="0"/>
    <n v="0"/>
    <n v="0"/>
    <n v="0"/>
    <n v="0"/>
  </r>
  <r>
    <s v="SENTINEL ELEMENTARY - CREDIT LINE BORROWING"/>
    <n v="4034"/>
    <s v="012"/>
    <m/>
    <s v="33-750-071"/>
    <x v="5"/>
    <x v="192"/>
    <s v="071"/>
    <x v="10"/>
    <s v="ELEMENTARY SCHOOL DISTRICT ACCOUNTS"/>
    <s v="SENTINEL ELEMENTARY"/>
    <x v="3197"/>
    <s v="CREDIT LINE BORROW"/>
    <s v="A"/>
    <s v="Y"/>
    <n v="33"/>
    <n v="750"/>
    <n v="71"/>
    <n v="328450"/>
    <n v="0"/>
    <n v="0"/>
    <s v=" "/>
    <s v=" "/>
    <n v="33001071"/>
    <n v="0"/>
    <n v="0"/>
    <n v="0"/>
    <n v="0"/>
    <n v="0"/>
    <n v="0"/>
    <n v="151000"/>
    <n v="151000"/>
    <n v="0"/>
    <n v="0"/>
    <n v="0"/>
    <n v="0"/>
    <n v="0"/>
    <n v="0"/>
    <n v="0"/>
    <n v="0"/>
    <n v="151000"/>
    <n v="151000"/>
    <n v="0"/>
    <n v="0"/>
    <n v="0"/>
    <n v="0"/>
    <n v="0"/>
    <n v="0"/>
    <n v="0"/>
  </r>
  <r>
    <s v="SENTINEL ELEMENTARY - CURRENT DEBT SERVICE"/>
    <n v="4034"/>
    <s v="013"/>
    <m/>
    <s v="33-700-071"/>
    <x v="5"/>
    <x v="291"/>
    <s v="071"/>
    <x v="10"/>
    <s v="ELEMENTARY SCHOOL DISTRICT ACCOUNTS"/>
    <s v="SENTINEL ELEMENTARY"/>
    <x v="3198"/>
    <s v="CURRENT DEBT SERVICE"/>
    <s v="D"/>
    <s v=" "/>
    <n v="33"/>
    <n v="700"/>
    <n v="71"/>
    <n v="327810"/>
    <n v="0"/>
    <n v="0"/>
    <s v=" "/>
    <s v=" "/>
    <n v="33700071"/>
    <n v="0"/>
    <n v="0"/>
    <n v="0"/>
    <n v="0"/>
    <n v="0"/>
    <n v="0"/>
    <n v="0"/>
    <n v="0"/>
    <n v="0"/>
    <n v="0"/>
    <n v="0"/>
    <n v="0"/>
    <n v="0"/>
    <n v="0"/>
    <n v="0"/>
    <n v="0"/>
    <n v="0"/>
    <n v="0"/>
    <n v="0"/>
    <n v="0"/>
    <n v="0"/>
    <n v="0"/>
    <n v="0"/>
    <n v="0"/>
    <n v="0"/>
  </r>
  <r>
    <s v="SENTINEL ELEMENTARY - DEFCNCYS CORRECTION"/>
    <n v="4034"/>
    <s v="009"/>
    <m/>
    <s v="33-685-071"/>
    <x v="5"/>
    <x v="110"/>
    <s v="071"/>
    <x v="10"/>
    <s v="ELEMENTARY SCHOOL DISTRICT ACCOUNTS"/>
    <s v="SENTINEL ELEMENTARY"/>
    <x v="3199"/>
    <s v="DEFCNCYS CORREC"/>
    <s v="B"/>
    <s v=" "/>
    <n v="33"/>
    <n v="685"/>
    <n v="71"/>
    <n v="327730"/>
    <n v="0"/>
    <n v="0"/>
    <s v="Y"/>
    <s v=" "/>
    <n v="33685071"/>
    <n v="0"/>
    <n v="0"/>
    <n v="0"/>
    <n v="0"/>
    <n v="0"/>
    <n v="0"/>
    <n v="0"/>
    <n v="0"/>
    <n v="0"/>
    <n v="0"/>
    <n v="0"/>
    <n v="0"/>
    <n v="0"/>
    <n v="0"/>
    <n v="0"/>
    <n v="0"/>
    <n v="0"/>
    <n v="0"/>
    <n v="0"/>
    <n v="0"/>
    <n v="0"/>
    <n v="0"/>
    <n v="0"/>
    <n v="0"/>
    <n v="0"/>
  </r>
  <r>
    <s v="SENTINEL ELEMENTARY - ELEM EXPENSE CLEARING"/>
    <n v="4034"/>
    <s v="014"/>
    <m/>
    <s v="33-040-071"/>
    <x v="5"/>
    <x v="292"/>
    <s v="071"/>
    <x v="2341"/>
    <s v="ELEMENTARY SCHOOL DISTRICT ACCOUNTS"/>
    <s v="SENTINEL ELEMENTARY"/>
    <x v="3200"/>
    <s v="EL EXP CLEARING"/>
    <s v="A"/>
    <s v="Y"/>
    <n v="33"/>
    <n v="40"/>
    <n v="71"/>
    <n v="320930"/>
    <n v="0"/>
    <n v="29720.06"/>
    <s v=" "/>
    <s v=" "/>
    <n v="33001071"/>
    <n v="12556.3"/>
    <n v="41245.56"/>
    <n v="0"/>
    <n v="0"/>
    <n v="58409.32"/>
    <n v="9337.8700000000008"/>
    <n v="737192.94"/>
    <n v="0"/>
    <n v="24386.29"/>
    <n v="781961.42"/>
    <n v="31526.05"/>
    <n v="92834.06"/>
    <n v="0"/>
    <n v="0"/>
    <n v="73864.31"/>
    <n v="9337.8700000000008"/>
    <n v="695947.38"/>
    <n v="0"/>
    <n v="24386.29"/>
    <n v="723552.1"/>
    <n v="0"/>
    <n v="0"/>
    <n v="0"/>
    <n v="0"/>
    <n v="0"/>
  </r>
  <r>
    <s v="SENTINEL ELEMENTARY - FED. &amp; STATE GRANTS"/>
    <n v="4034"/>
    <s v="015"/>
    <m/>
    <s v="33-200-071"/>
    <x v="5"/>
    <x v="293"/>
    <s v="071"/>
    <x v="2342"/>
    <s v="ELEMENTARY SCHOOL DISTRICT ACCOUNTS"/>
    <s v="SENTINEL ELEMENTARY"/>
    <x v="3201"/>
    <s v="FED. &amp; STATE GRANTS"/>
    <s v="B"/>
    <s v=" "/>
    <n v="33"/>
    <n v="200"/>
    <n v="71"/>
    <n v="322010"/>
    <n v="0"/>
    <n v="52744.69"/>
    <s v=" "/>
    <s v=" "/>
    <n v="33200071"/>
    <n v="58313.69"/>
    <n v="0"/>
    <n v="1526.62"/>
    <n v="7095.62"/>
    <n v="0"/>
    <n v="32218.28"/>
    <n v="0"/>
    <n v="59459.65"/>
    <n v="39758.949999999997"/>
    <n v="825.71"/>
    <n v="27611.7"/>
    <n v="0"/>
    <n v="36629.72"/>
    <n v="5988.87"/>
    <n v="61.14"/>
    <n v="32218.28"/>
    <n v="0"/>
    <n v="57933.03"/>
    <n v="32663.33"/>
    <n v="825.71"/>
    <n v="0"/>
    <n v="0"/>
    <n v="0"/>
    <n v="0"/>
    <n v="0"/>
  </r>
  <r>
    <s v="SENTINEL ELEMENTARY - MAINTENANCE AND OPERATIONS ELEMENTARY"/>
    <n v="4034"/>
    <s v="001"/>
    <m/>
    <s v="33-001-071"/>
    <x v="5"/>
    <x v="294"/>
    <s v="071"/>
    <x v="2343"/>
    <s v="ELEMENTARY SCHOOL DISTRICT ACCOUNTS"/>
    <s v="SENTINEL ELEMENTARY"/>
    <x v="3202"/>
    <s v="MAINTNCE/OPRTNS ELEM"/>
    <s v="A"/>
    <s v="Y"/>
    <n v="33"/>
    <n v="1"/>
    <n v="71"/>
    <n v="320110"/>
    <n v="0"/>
    <n v="107574.46"/>
    <s v=" "/>
    <s v=" "/>
    <n v="33001071"/>
    <n v="-26970.71"/>
    <n v="0"/>
    <n v="9162.99"/>
    <n v="49342.58"/>
    <n v="174724.76"/>
    <n v="77202.81"/>
    <n v="171.97"/>
    <n v="85223.52"/>
    <n v="652873.11"/>
    <n v="598193.21"/>
    <n v="24018.28"/>
    <n v="0"/>
    <n v="9207.48"/>
    <n v="64317.760000000002"/>
    <n v="4121.29"/>
    <n v="77202.81"/>
    <n v="171.97"/>
    <n v="76060.53"/>
    <n v="603530.53"/>
    <n v="423468.45"/>
    <n v="0"/>
    <n v="0"/>
    <n v="0"/>
    <n v="0"/>
    <n v="0"/>
  </r>
  <r>
    <s v="SENTINEL ELEMENTARY - NEW SCHOOL FACILITY"/>
    <n v="4034"/>
    <s v="007"/>
    <m/>
    <s v="33-695-071"/>
    <x v="5"/>
    <x v="295"/>
    <s v="071"/>
    <x v="10"/>
    <s v="ELEMENTARY SCHOOL DISTRICT ACCOUNTS"/>
    <s v="SENTINEL ELEMENTARY"/>
    <x v="3203"/>
    <s v="NEW SCHL FACILI"/>
    <s v="B"/>
    <s v=" "/>
    <n v="33"/>
    <n v="695"/>
    <n v="71"/>
    <n v="327770"/>
    <n v="0"/>
    <n v="0"/>
    <s v="Y"/>
    <s v=" "/>
    <n v="33695071"/>
    <n v="0"/>
    <n v="0"/>
    <n v="0"/>
    <n v="0"/>
    <n v="0"/>
    <n v="0"/>
    <n v="0"/>
    <n v="0"/>
    <n v="0"/>
    <n v="0"/>
    <n v="0"/>
    <n v="0"/>
    <n v="0"/>
    <n v="0"/>
    <n v="0"/>
    <n v="0"/>
    <n v="0"/>
    <n v="0"/>
    <n v="0"/>
    <n v="0"/>
    <n v="0"/>
    <n v="0"/>
    <n v="0"/>
    <n v="0"/>
    <n v="0"/>
  </r>
  <r>
    <s v="SENTINEL ELEMENTARY - OTHER MONIES"/>
    <n v="4034"/>
    <s v="016"/>
    <m/>
    <s v="33-002-071"/>
    <x v="5"/>
    <x v="296"/>
    <s v="071"/>
    <x v="2344"/>
    <s v="ELEMENTARY SCHOOL DISTRICT ACCOUNTS"/>
    <s v="SENTINEL ELEMENTARY"/>
    <x v="3204"/>
    <s v="OTHER MONIES"/>
    <s v="B"/>
    <s v=" "/>
    <n v="33"/>
    <n v="2"/>
    <n v="71"/>
    <n v="320210"/>
    <n v="0"/>
    <n v="74150.960000000006"/>
    <s v=" "/>
    <s v=" "/>
    <n v="33002071"/>
    <n v="73353.34"/>
    <n v="0"/>
    <n v="2554.4899999999998"/>
    <n v="1756.87"/>
    <n v="0"/>
    <n v="72779.7"/>
    <n v="0"/>
    <n v="25943.91"/>
    <n v="28457.14"/>
    <n v="3884.49"/>
    <n v="73625.81"/>
    <n v="0"/>
    <n v="2660.84"/>
    <n v="3045.96"/>
    <n v="112.65"/>
    <n v="72779.7"/>
    <n v="0"/>
    <n v="23389.42"/>
    <n v="26700.27"/>
    <n v="3884.49"/>
    <n v="0"/>
    <n v="0"/>
    <n v="0"/>
    <n v="0"/>
    <n v="0"/>
  </r>
  <r>
    <s v="SENTINEL ELEMENTARY - PAYROLL CLEARING - ELEMENTARY"/>
    <n v="4034"/>
    <s v="017"/>
    <m/>
    <s v="33-030-071"/>
    <x v="5"/>
    <x v="297"/>
    <s v="071"/>
    <x v="10"/>
    <s v="ELEMENTARY SCHOOL DISTRICT ACCOUNTS"/>
    <s v="SENTINEL ELEMENTARY"/>
    <x v="3205"/>
    <s v="PAYROLL CLEARING  EL"/>
    <s v="A"/>
    <s v="Y"/>
    <n v="33"/>
    <n v="30"/>
    <n v="71"/>
    <n v="320910"/>
    <n v="0"/>
    <n v="0"/>
    <s v=" "/>
    <s v=" "/>
    <n v="33001071"/>
    <n v="0"/>
    <n v="0"/>
    <n v="0"/>
    <n v="0"/>
    <n v="0"/>
    <n v="0"/>
    <n v="0"/>
    <n v="0"/>
    <n v="0"/>
    <n v="0"/>
    <n v="0"/>
    <n v="0"/>
    <n v="0"/>
    <n v="0"/>
    <n v="0"/>
    <n v="0"/>
    <n v="0"/>
    <n v="0"/>
    <n v="0"/>
    <n v="0"/>
    <n v="0"/>
    <n v="0"/>
    <n v="0"/>
    <n v="0"/>
    <n v="0"/>
  </r>
  <r>
    <s v="SENTINEL ELEMENTARY - SCHOOL INVESTMENTS"/>
    <n v="4034"/>
    <s v="018"/>
    <m/>
    <s v="33-795-071"/>
    <x v="5"/>
    <x v="92"/>
    <s v="071"/>
    <x v="10"/>
    <s v="ELEMENTARY SCHOOL DISTRICT ACCOUNTS"/>
    <s v="SENTINEL ELEMENTARY"/>
    <x v="3206"/>
    <s v="SCHOOL INVESTMENTS"/>
    <s v="D"/>
    <s v=" "/>
    <n v="33"/>
    <n v="795"/>
    <n v="71"/>
    <n v="328780"/>
    <n v="0"/>
    <n v="0"/>
    <s v=" "/>
    <s v=" "/>
    <s v="        "/>
    <n v="0"/>
    <n v="0"/>
    <n v="0"/>
    <n v="0"/>
    <n v="0"/>
    <n v="0"/>
    <n v="0"/>
    <n v="0"/>
    <n v="0"/>
    <n v="0"/>
    <n v="0"/>
    <n v="0"/>
    <n v="0"/>
    <n v="0"/>
    <n v="0"/>
    <n v="0"/>
    <n v="0"/>
    <n v="0"/>
    <n v="0"/>
    <n v="0"/>
    <n v="0"/>
    <n v="0"/>
    <n v="0"/>
    <n v="0"/>
    <n v="0"/>
  </r>
  <r>
    <s v="SENTINEL ELEMENTARY - SOFT CAPITAL OUTLAY"/>
    <n v="4034"/>
    <s v="008"/>
    <m/>
    <s v="33-625-071"/>
    <x v="5"/>
    <x v="298"/>
    <s v="071"/>
    <x v="10"/>
    <s v="ELEMENTARY SCHOOL DISTRICT ACCOUNTS"/>
    <s v="SENTINEL ELEMENTARY"/>
    <x v="3207"/>
    <s v="SOFT CAP OUTLAY"/>
    <s v="A"/>
    <s v="Y"/>
    <n v="33"/>
    <n v="625"/>
    <n v="71"/>
    <n v="327530"/>
    <n v="0"/>
    <n v="0"/>
    <s v=" "/>
    <s v="I"/>
    <n v="33001071"/>
    <n v="0"/>
    <n v="0"/>
    <n v="0"/>
    <n v="0"/>
    <n v="0"/>
    <n v="0"/>
    <n v="0"/>
    <n v="0"/>
    <n v="0"/>
    <n v="0"/>
    <n v="0"/>
    <n v="0"/>
    <n v="0"/>
    <n v="0"/>
    <n v="0"/>
    <n v="0"/>
    <n v="0"/>
    <n v="0"/>
    <n v="0"/>
    <n v="0"/>
    <n v="0"/>
    <n v="0"/>
    <n v="0"/>
    <n v="0"/>
    <n v="0"/>
  </r>
  <r>
    <s v="SENTINEL ELEMENTARY - STUDENT ACTIVITIES"/>
    <n v="4034"/>
    <s v="019"/>
    <m/>
    <s v="33-850-071"/>
    <x v="5"/>
    <x v="299"/>
    <s v="071"/>
    <x v="10"/>
    <s v="ELEMENTARY SCHOOL DISTRICT ACCOUNTS"/>
    <s v="SENTINEL ELEMENTARY"/>
    <x v="3208"/>
    <s v="STUDENT ACTIVITIES"/>
    <s v="B"/>
    <s v=" "/>
    <n v="33"/>
    <n v="850"/>
    <n v="71"/>
    <n v="328910"/>
    <n v="0"/>
    <n v="0"/>
    <s v=" "/>
    <s v=" "/>
    <n v="33850071"/>
    <n v="0"/>
    <n v="0"/>
    <n v="0"/>
    <n v="0"/>
    <n v="0"/>
    <n v="0"/>
    <n v="0"/>
    <n v="0"/>
    <n v="0"/>
    <n v="0"/>
    <n v="0"/>
    <n v="0"/>
    <n v="0"/>
    <n v="0"/>
    <n v="0"/>
    <n v="0"/>
    <n v="0"/>
    <n v="0"/>
    <n v="0"/>
    <n v="0"/>
    <n v="0"/>
    <n v="0"/>
    <n v="0"/>
    <n v="0"/>
    <n v="0"/>
  </r>
  <r>
    <s v="SENTINEL ELEMENTARY - TAN DEBT SERVICE"/>
    <n v="4034"/>
    <s v="006"/>
    <m/>
    <s v="33-745-071"/>
    <x v="5"/>
    <x v="300"/>
    <s v="071"/>
    <x v="10"/>
    <s v="ELEMENTARY SCHOOL DISTRICT ACCOUNTS"/>
    <s v="SENTINEL ELEMENTARY"/>
    <x v="3209"/>
    <s v="TAN DEBT SERVICE"/>
    <s v="D"/>
    <s v=" "/>
    <n v="33"/>
    <n v="745"/>
    <n v="71"/>
    <n v="328430"/>
    <n v="0"/>
    <n v="0"/>
    <s v=" "/>
    <s v=" "/>
    <n v="33745071"/>
    <n v="0"/>
    <n v="0"/>
    <n v="0"/>
    <n v="0"/>
    <n v="0"/>
    <n v="0"/>
    <n v="0"/>
    <n v="0"/>
    <n v="0"/>
    <n v="0"/>
    <n v="0"/>
    <n v="0"/>
    <n v="0"/>
    <n v="0"/>
    <n v="0"/>
    <n v="0"/>
    <n v="0"/>
    <n v="0"/>
    <n v="0"/>
    <n v="0"/>
    <n v="0"/>
    <n v="0"/>
    <n v="0"/>
    <n v="0"/>
    <n v="0"/>
  </r>
  <r>
    <s v="SENTINEL ELEMENTARY - TAN PROCEEDS"/>
    <n v="4034"/>
    <s v="020"/>
    <m/>
    <s v="33-645-071"/>
    <x v="5"/>
    <x v="301"/>
    <s v="071"/>
    <x v="10"/>
    <s v="ELEMENTARY SCHOOL DISTRICT ACCOUNTS"/>
    <s v="SENTINEL ELEMENTARY"/>
    <x v="3210"/>
    <s v="TAN PROCEEDS"/>
    <s v="A"/>
    <s v="Y"/>
    <n v="33"/>
    <n v="645"/>
    <n v="71"/>
    <n v="327710"/>
    <n v="0"/>
    <n v="0"/>
    <s v=" "/>
    <s v=" "/>
    <n v="33745071"/>
    <n v="0"/>
    <n v="0"/>
    <n v="0"/>
    <n v="0"/>
    <n v="0"/>
    <n v="0"/>
    <n v="0"/>
    <n v="0"/>
    <n v="0"/>
    <n v="0"/>
    <n v="0"/>
    <n v="0"/>
    <n v="0"/>
    <n v="0"/>
    <n v="0"/>
    <n v="0"/>
    <n v="0"/>
    <n v="0"/>
    <n v="0"/>
    <n v="0"/>
    <n v="0"/>
    <n v="0"/>
    <n v="0"/>
    <n v="0"/>
    <n v="0"/>
  </r>
  <r>
    <s v="SENTINEL ELEMENTARY - WARRANT CLEARING OTHER"/>
    <n v="4034"/>
    <s v="021"/>
    <m/>
    <s v="33-035-071"/>
    <x v="5"/>
    <x v="21"/>
    <s v="071"/>
    <x v="10"/>
    <s v="ELEMENTARY SCHOOL DISTRICT ACCOUNTS"/>
    <s v="SENTINEL ELEMENTARY"/>
    <x v="3211"/>
    <s v="WARRANT CLEAR OTHER"/>
    <s v="B"/>
    <s v=" "/>
    <n v="33"/>
    <n v="35"/>
    <n v="71"/>
    <n v="320925"/>
    <n v="0"/>
    <n v="0"/>
    <s v=" "/>
    <s v=" "/>
    <n v="33001071"/>
    <n v="0"/>
    <n v="0"/>
    <n v="0"/>
    <n v="0"/>
    <n v="0"/>
    <n v="0"/>
    <n v="1800"/>
    <n v="0"/>
    <n v="0"/>
    <n v="1800"/>
    <n v="0"/>
    <n v="0"/>
    <n v="0"/>
    <n v="0"/>
    <n v="0"/>
    <n v="0"/>
    <n v="1800"/>
    <n v="0"/>
    <n v="0"/>
    <n v="1800"/>
    <n v="0"/>
    <n v="0"/>
    <n v="0"/>
    <n v="0"/>
    <n v="0"/>
  </r>
  <r>
    <s v="TEMPE ELEMENTARY - ADJACENT WAYS"/>
    <n v="4035"/>
    <s v="002"/>
    <m/>
    <s v="33-620-003"/>
    <x v="5"/>
    <x v="285"/>
    <s v="003"/>
    <x v="2345"/>
    <s v="ELEMENTARY SCHOOL DISTRICT ACCOUNTS"/>
    <s v="TEMPE ELEMENTARY"/>
    <x v="3212"/>
    <s v="ADJACENT WAYS"/>
    <s v="A"/>
    <s v="Y"/>
    <n v="33"/>
    <n v="620"/>
    <n v="3"/>
    <n v="327510"/>
    <n v="0"/>
    <n v="230556.67"/>
    <s v=" "/>
    <s v=" "/>
    <n v="33620003"/>
    <n v="230556.67"/>
    <n v="0"/>
    <n v="0"/>
    <n v="0"/>
    <n v="0"/>
    <n v="241389.81"/>
    <n v="0"/>
    <n v="0"/>
    <n v="12301.98"/>
    <n v="1468.84"/>
    <n v="230205.58"/>
    <n v="0"/>
    <n v="0"/>
    <n v="0"/>
    <n v="351.09"/>
    <n v="241389.81"/>
    <n v="0"/>
    <n v="0"/>
    <n v="12301.98"/>
    <n v="1468.84"/>
    <n v="0"/>
    <n v="0"/>
    <n v="0"/>
    <n v="0"/>
    <n v="0"/>
  </r>
  <r>
    <s v="TEMPE ELEMENTARY - BOND BUILDING"/>
    <n v="4035"/>
    <s v="003"/>
    <m/>
    <s v="33-630-003"/>
    <x v="5"/>
    <x v="286"/>
    <s v="003"/>
    <x v="2346"/>
    <s v="ELEMENTARY SCHOOL DISTRICT ACCOUNTS"/>
    <s v="TEMPE ELEMENTARY"/>
    <x v="3213"/>
    <s v="BOND BUILDING"/>
    <s v="D"/>
    <s v=" "/>
    <n v="33"/>
    <n v="630"/>
    <n v="3"/>
    <n v="327610"/>
    <n v="0"/>
    <n v="44203284.100000001"/>
    <s v=" "/>
    <s v=" "/>
    <n v="33700003"/>
    <n v="44440368.140000001"/>
    <n v="0"/>
    <n v="0"/>
    <n v="237084.04"/>
    <n v="0"/>
    <n v="8922239.0999999996"/>
    <n v="23938.6"/>
    <n v="37560000"/>
    <n v="2332438.2799999998"/>
    <n v="77421.88"/>
    <n v="44666962.090000004"/>
    <n v="0"/>
    <n v="0"/>
    <n v="226593.95"/>
    <n v="0"/>
    <n v="8922239.0999999996"/>
    <n v="23938.6"/>
    <n v="37560000"/>
    <n v="2095354.24"/>
    <n v="77421.88"/>
    <n v="0"/>
    <n v="0"/>
    <n v="0"/>
    <n v="0"/>
    <n v="0"/>
  </r>
  <r>
    <s v="TEMPE ELEMENTARY - BUILD AMERICA/QUALIFIED SCHOOL CON BONDS"/>
    <n v="4035"/>
    <s v="010"/>
    <m/>
    <s v="33-637-003"/>
    <x v="5"/>
    <x v="287"/>
    <s v="003"/>
    <x v="10"/>
    <s v="ELEMENTARY SCHOOL DISTRICT ACCOUNTS"/>
    <s v="TEMPE ELEMENTARY"/>
    <x v="3214"/>
    <s v="BUILD AMER BONDS"/>
    <s v="D"/>
    <s v=" "/>
    <n v="33"/>
    <n v="637"/>
    <n v="3"/>
    <n v="327630"/>
    <n v="0"/>
    <n v="0"/>
    <s v="Y"/>
    <s v=" "/>
    <n v="33637003"/>
    <n v="0"/>
    <n v="0"/>
    <n v="0"/>
    <n v="0"/>
    <n v="0"/>
    <n v="0"/>
    <n v="0"/>
    <n v="0"/>
    <n v="0"/>
    <n v="0"/>
    <n v="0"/>
    <n v="0"/>
    <n v="0"/>
    <n v="0"/>
    <n v="0"/>
    <n v="0"/>
    <n v="0"/>
    <n v="0"/>
    <n v="0"/>
    <n v="0"/>
    <n v="0"/>
    <n v="0"/>
    <n v="0"/>
    <n v="0"/>
    <n v="0"/>
  </r>
  <r>
    <s v="TEMPE ELEMENTARY - BUILDING RENEWAL"/>
    <n v="4035"/>
    <s v="004"/>
    <m/>
    <s v="33-690-003"/>
    <x v="5"/>
    <x v="288"/>
    <s v="003"/>
    <x v="10"/>
    <s v="ELEMENTARY SCHOOL DISTRICT ACCOUNTS"/>
    <s v="TEMPE ELEMENTARY"/>
    <x v="3215"/>
    <s v="BUILDING RENEWA"/>
    <s v="B"/>
    <s v=" "/>
    <n v="33"/>
    <n v="690"/>
    <n v="3"/>
    <n v="327750"/>
    <n v="0"/>
    <n v="0"/>
    <s v="Y"/>
    <s v=" "/>
    <n v="33690003"/>
    <n v="0"/>
    <n v="0"/>
    <n v="0"/>
    <n v="0"/>
    <n v="0"/>
    <n v="0"/>
    <n v="0"/>
    <n v="0"/>
    <n v="0"/>
    <n v="0"/>
    <n v="0"/>
    <n v="0"/>
    <n v="0"/>
    <n v="0"/>
    <n v="0"/>
    <n v="0"/>
    <n v="0"/>
    <n v="0"/>
    <n v="0"/>
    <n v="0"/>
    <n v="0"/>
    <n v="0"/>
    <n v="0"/>
    <n v="0"/>
    <n v="0"/>
  </r>
  <r>
    <s v="TEMPE ELEMENTARY - CAPITAL OUTLAY"/>
    <n v="4035"/>
    <s v="005"/>
    <m/>
    <s v="33-610-003"/>
    <x v="5"/>
    <x v="289"/>
    <s v="003"/>
    <x v="2347"/>
    <s v="ELEMENTARY SCHOOL DISTRICT ACCOUNTS"/>
    <s v="TEMPE ELEMENTARY"/>
    <x v="3216"/>
    <s v="CAPITAL OUTLAY"/>
    <s v="A"/>
    <s v="Y"/>
    <n v="33"/>
    <n v="610"/>
    <n v="3"/>
    <n v="327410"/>
    <n v="0"/>
    <n v="6943248.3799999999"/>
    <s v=" "/>
    <s v=" "/>
    <n v="33610003"/>
    <n v="7019864.6799999997"/>
    <n v="0"/>
    <n v="0"/>
    <n v="267874.46999999997"/>
    <n v="191258.17"/>
    <n v="9084214.2899999991"/>
    <n v="0"/>
    <n v="1778.95"/>
    <n v="5736554.7800000003"/>
    <n v="3593809.9199999999"/>
    <n v="6878915.4000000004"/>
    <n v="0"/>
    <n v="1400.79"/>
    <n v="147642.82"/>
    <n v="287191.31"/>
    <n v="9084214.2899999991"/>
    <n v="0"/>
    <n v="1778.95"/>
    <n v="5468680.3099999996"/>
    <n v="3402551.75"/>
    <n v="0"/>
    <n v="0"/>
    <n v="0"/>
    <n v="0"/>
    <n v="0"/>
  </r>
  <r>
    <s v="TEMPE ELEMENTARY - CLASSROOM SITE FUND"/>
    <n v="4035"/>
    <s v="011"/>
    <m/>
    <s v="33-010-003"/>
    <x v="5"/>
    <x v="290"/>
    <s v="003"/>
    <x v="2348"/>
    <s v="ELEMENTARY SCHOOL DISTRICT ACCOUNTS"/>
    <s v="TEMPE ELEMENTARY"/>
    <x v="3217"/>
    <s v="CLASSROOM SITE FUND"/>
    <s v="B"/>
    <s v="Y"/>
    <n v="33"/>
    <n v="10"/>
    <n v="3"/>
    <n v="320310"/>
    <n v="0"/>
    <n v="247252.67"/>
    <s v=" "/>
    <s v=" "/>
    <n v="33010003"/>
    <n v="247252.67"/>
    <n v="0"/>
    <n v="0"/>
    <n v="0"/>
    <n v="0"/>
    <n v="1181633.27"/>
    <n v="0"/>
    <n v="2518860.7200000002"/>
    <n v="3467063.05"/>
    <n v="13821.73"/>
    <n v="-67308.039999999994"/>
    <n v="0"/>
    <n v="314857.59000000003"/>
    <n v="1463.8"/>
    <n v="1166.92"/>
    <n v="1181633.27"/>
    <n v="0"/>
    <n v="2518860.7200000002"/>
    <n v="3467063.05"/>
    <n v="13821.73"/>
    <n v="0"/>
    <n v="0"/>
    <n v="0"/>
    <n v="0"/>
    <n v="0"/>
  </r>
  <r>
    <s v="TEMPE ELEMENTARY - CREDIT LINE BORROWING"/>
    <n v="4035"/>
    <s v="012"/>
    <m/>
    <s v="33-750-003"/>
    <x v="5"/>
    <x v="192"/>
    <s v="003"/>
    <x v="2349"/>
    <s v="ELEMENTARY SCHOOL DISTRICT ACCOUNTS"/>
    <s v="TEMPE ELEMENTARY"/>
    <x v="3218"/>
    <s v="CREDIT LINE BORROW"/>
    <s v="A"/>
    <s v="Y"/>
    <n v="33"/>
    <n v="750"/>
    <n v="3"/>
    <n v="328450"/>
    <n v="0"/>
    <n v="3280000"/>
    <s v=" "/>
    <s v=" "/>
    <n v="33001003"/>
    <n v="101000"/>
    <n v="2565000"/>
    <n v="5744000"/>
    <n v="0"/>
    <n v="0"/>
    <n v="1445000"/>
    <n v="14964000"/>
    <n v="16799000"/>
    <n v="0"/>
    <n v="0"/>
    <n v="0"/>
    <n v="1047000"/>
    <n v="1148000"/>
    <n v="0"/>
    <n v="0"/>
    <n v="1445000"/>
    <n v="12399000"/>
    <n v="11055000"/>
    <n v="0"/>
    <n v="0"/>
    <n v="0"/>
    <n v="0"/>
    <n v="0"/>
    <n v="0"/>
    <n v="0"/>
  </r>
  <r>
    <s v="TEMPE ELEMENTARY - CURRENT DEBT SERVICE"/>
    <n v="4035"/>
    <s v="013"/>
    <m/>
    <s v="33-700-003"/>
    <x v="5"/>
    <x v="291"/>
    <s v="003"/>
    <x v="2350"/>
    <s v="ELEMENTARY SCHOOL DISTRICT ACCOUNTS"/>
    <s v="TEMPE ELEMENTARY"/>
    <x v="3219"/>
    <s v="CURRENT DEBT SERVICE"/>
    <s v="D"/>
    <s v=" "/>
    <n v="33"/>
    <n v="700"/>
    <n v="3"/>
    <n v="327810"/>
    <n v="0"/>
    <n v="9652157.6300000008"/>
    <s v=" "/>
    <s v=" "/>
    <n v="33700003"/>
    <n v="8876903.6099999994"/>
    <n v="0"/>
    <n v="0"/>
    <n v="7955.32"/>
    <n v="783209.34"/>
    <n v="17855836.09"/>
    <n v="49665321.549999997"/>
    <n v="32085948.440000001"/>
    <n v="5026511.32"/>
    <n v="14402205.970000001"/>
    <n v="7755850.3300000001"/>
    <n v="0"/>
    <n v="0"/>
    <n v="275.70999999999998"/>
    <n v="1121328.99"/>
    <n v="17855836.09"/>
    <n v="49665321.549999997"/>
    <n v="32085948.440000001"/>
    <n v="5018556"/>
    <n v="13618996.630000001"/>
    <n v="0"/>
    <n v="0"/>
    <n v="0"/>
    <n v="0"/>
    <n v="0"/>
  </r>
  <r>
    <s v="TEMPE ELEMENTARY - DEFCNCYS CORRECTION"/>
    <n v="4035"/>
    <s v="009"/>
    <m/>
    <s v="33-685-003"/>
    <x v="5"/>
    <x v="110"/>
    <s v="003"/>
    <x v="10"/>
    <s v="ELEMENTARY SCHOOL DISTRICT ACCOUNTS"/>
    <s v="TEMPE ELEMENTARY"/>
    <x v="3220"/>
    <s v="DEFCNCYS CORREC"/>
    <s v="B"/>
    <s v=" "/>
    <n v="33"/>
    <n v="685"/>
    <n v="3"/>
    <n v="327730"/>
    <n v="0"/>
    <n v="0"/>
    <s v=" "/>
    <s v=" "/>
    <n v="33685003"/>
    <n v="0"/>
    <n v="0"/>
    <n v="0"/>
    <n v="0"/>
    <n v="0"/>
    <n v="0"/>
    <n v="0"/>
    <n v="0"/>
    <n v="0"/>
    <n v="0"/>
    <n v="0"/>
    <n v="0"/>
    <n v="0"/>
    <n v="0"/>
    <n v="0"/>
    <n v="0"/>
    <n v="0"/>
    <n v="0"/>
    <n v="0"/>
    <n v="0"/>
    <n v="0"/>
    <n v="0"/>
    <n v="0"/>
    <n v="0"/>
    <n v="0"/>
  </r>
  <r>
    <s v="TEMPE ELEMENTARY - ELEM EXPENSE CLEARING"/>
    <n v="4035"/>
    <s v="014"/>
    <m/>
    <s v="33-040-003"/>
    <x v="5"/>
    <x v="292"/>
    <s v="003"/>
    <x v="2351"/>
    <s v="ELEMENTARY SCHOOL DISTRICT ACCOUNTS"/>
    <s v="TEMPE ELEMENTARY"/>
    <x v="3221"/>
    <s v="EL EXP CLEARING"/>
    <s v="A"/>
    <s v="Y"/>
    <n v="33"/>
    <n v="40"/>
    <n v="3"/>
    <n v="320930"/>
    <n v="0"/>
    <n v="365518.79"/>
    <s v=" "/>
    <s v=" "/>
    <n v="33001003"/>
    <n v="3425828.91"/>
    <n v="8725998.1699999999"/>
    <n v="0"/>
    <n v="36209.440000000002"/>
    <n v="5701897.4900000002"/>
    <n v="257574.31"/>
    <n v="91741118.980000004"/>
    <n v="0"/>
    <n v="234261.45"/>
    <n v="92083324.909999996"/>
    <n v="1357279.09"/>
    <n v="8895491.4000000004"/>
    <n v="0"/>
    <n v="1995"/>
    <n v="10966036.220000001"/>
    <n v="257574.31"/>
    <n v="83015120.810000002"/>
    <n v="0"/>
    <n v="198052.01"/>
    <n v="86381427.420000002"/>
    <n v="0"/>
    <n v="0"/>
    <n v="0"/>
    <n v="0"/>
    <n v="0"/>
  </r>
  <r>
    <s v="TEMPE ELEMENTARY - FED. &amp; STATE GRANTS"/>
    <n v="4035"/>
    <s v="015"/>
    <m/>
    <s v="33-200-003"/>
    <x v="5"/>
    <x v="293"/>
    <s v="003"/>
    <x v="2352"/>
    <s v="ELEMENTARY SCHOOL DISTRICT ACCOUNTS"/>
    <s v="TEMPE ELEMENTARY"/>
    <x v="3222"/>
    <s v="FED. &amp; STATE GRANTS"/>
    <s v="B"/>
    <s v=" "/>
    <n v="33"/>
    <n v="200"/>
    <n v="3"/>
    <n v="322010"/>
    <n v="0"/>
    <n v="-482283.32"/>
    <s v=" "/>
    <s v=" "/>
    <n v="33200003"/>
    <n v="-975925.3"/>
    <n v="0"/>
    <n v="988244.55"/>
    <n v="494631.05"/>
    <n v="28.48"/>
    <n v="-691018.41"/>
    <n v="0"/>
    <n v="7318368.1200000001"/>
    <n v="7331641.4699999997"/>
    <n v="222008.44"/>
    <n v="-530429.72"/>
    <n v="0"/>
    <n v="478790.79"/>
    <n v="924286.37"/>
    <n v="0"/>
    <n v="-691018.41"/>
    <n v="0"/>
    <n v="6330123.5700000003"/>
    <n v="6837010.4199999999"/>
    <n v="221979.96"/>
    <n v="0"/>
    <n v="0"/>
    <n v="0"/>
    <n v="0"/>
    <n v="0"/>
  </r>
  <r>
    <s v="TEMPE ELEMENTARY - MAINTENANCE AND OPERATIONS ELEMENTARY"/>
    <n v="4035"/>
    <s v="001"/>
    <m/>
    <s v="33-001-003"/>
    <x v="5"/>
    <x v="294"/>
    <s v="003"/>
    <x v="2353"/>
    <s v="ELEMENTARY SCHOOL DISTRICT ACCOUNTS"/>
    <s v="TEMPE ELEMENTARY"/>
    <x v="3223"/>
    <s v="MAINTNCE/OPRTNS ELEM"/>
    <s v="A"/>
    <s v="Y"/>
    <n v="33"/>
    <n v="1"/>
    <n v="3"/>
    <n v="320110"/>
    <n v="0"/>
    <n v="-10582842.41"/>
    <s v=" "/>
    <s v=" "/>
    <n v="33001003"/>
    <n v="-10493280.859999999"/>
    <n v="307.41000000000003"/>
    <n v="1291828.6299999999"/>
    <n v="3500868.53"/>
    <n v="2119785.7599999998"/>
    <n v="-11668833.300000001"/>
    <n v="16811.22"/>
    <n v="19724343.73"/>
    <n v="64532061.799999997"/>
    <n v="45910520.18"/>
    <n v="-5251959.2300000004"/>
    <n v="668.54"/>
    <n v="1300354.58"/>
    <n v="9311196.5"/>
    <n v="2770188.83"/>
    <n v="-11668833.300000001"/>
    <n v="16503.810000000001"/>
    <n v="18432515.100000001"/>
    <n v="61031193.270000003"/>
    <n v="43790734.420000002"/>
    <n v="0"/>
    <n v="0"/>
    <n v="0"/>
    <n v="0"/>
    <n v="0"/>
  </r>
  <r>
    <s v="TEMPE ELEMENTARY - NEW SCHOOL FACILITY"/>
    <n v="4035"/>
    <s v="007"/>
    <m/>
    <s v="33-695-003"/>
    <x v="5"/>
    <x v="295"/>
    <s v="003"/>
    <x v="10"/>
    <s v="ELEMENTARY SCHOOL DISTRICT ACCOUNTS"/>
    <s v="TEMPE ELEMENTARY"/>
    <x v="3224"/>
    <s v="NEW SCHL FACILI"/>
    <s v="B"/>
    <s v=" "/>
    <n v="33"/>
    <n v="695"/>
    <n v="3"/>
    <n v="327770"/>
    <n v="0"/>
    <n v="0"/>
    <s v=" "/>
    <s v=" "/>
    <n v="33695003"/>
    <n v="0"/>
    <n v="0"/>
    <n v="0"/>
    <n v="0"/>
    <n v="0"/>
    <n v="0"/>
    <n v="0"/>
    <n v="0"/>
    <n v="0"/>
    <n v="0"/>
    <n v="0"/>
    <n v="0"/>
    <n v="0"/>
    <n v="0"/>
    <n v="0"/>
    <n v="0"/>
    <n v="0"/>
    <n v="0"/>
    <n v="0"/>
    <n v="0"/>
    <n v="0"/>
    <n v="0"/>
    <n v="0"/>
    <n v="0"/>
    <n v="0"/>
  </r>
  <r>
    <s v="TEMPE ELEMENTARY - OTHER MONIES"/>
    <n v="4035"/>
    <s v="016"/>
    <m/>
    <s v="33-002-003"/>
    <x v="5"/>
    <x v="296"/>
    <s v="003"/>
    <x v="2354"/>
    <s v="ELEMENTARY SCHOOL DISTRICT ACCOUNTS"/>
    <s v="TEMPE ELEMENTARY"/>
    <x v="3225"/>
    <s v="OTHER MONIES"/>
    <s v="B"/>
    <s v=" "/>
    <n v="33"/>
    <n v="2"/>
    <n v="3"/>
    <n v="320210"/>
    <n v="0"/>
    <n v="9586783.8300000001"/>
    <s v=" "/>
    <s v=" "/>
    <n v="33002003"/>
    <n v="9107996.4000000004"/>
    <n v="0"/>
    <n v="1858986.66"/>
    <n v="1458362.56"/>
    <n v="78163.33"/>
    <n v="8252201.71"/>
    <n v="0"/>
    <n v="18901341.210000001"/>
    <n v="18070518.460000001"/>
    <n v="503759.37"/>
    <n v="7972624.29"/>
    <n v="0"/>
    <n v="2016798.14"/>
    <n v="894445.78"/>
    <n v="13019.75"/>
    <n v="8252201.71"/>
    <n v="0"/>
    <n v="17042354.550000001"/>
    <n v="16612155.9"/>
    <n v="425596.04"/>
    <n v="0"/>
    <n v="0"/>
    <n v="0"/>
    <n v="0"/>
    <n v="0"/>
  </r>
  <r>
    <s v="TEMPE ELEMENTARY - PAYROLL CLEARING - ELEMENTARY"/>
    <n v="4035"/>
    <s v="017"/>
    <m/>
    <s v="33-030-003"/>
    <x v="5"/>
    <x v="297"/>
    <s v="003"/>
    <x v="2355"/>
    <s v="ELEMENTARY SCHOOL DISTRICT ACCOUNTS"/>
    <s v="TEMPE ELEMENTARY"/>
    <x v="3226"/>
    <s v="PAYROLL CLEARING  EL"/>
    <s v="A"/>
    <s v="Y"/>
    <n v="33"/>
    <n v="30"/>
    <n v="3"/>
    <n v="320910"/>
    <n v="0"/>
    <n v="154164.22"/>
    <s v=" "/>
    <s v=" "/>
    <n v="33001003"/>
    <n v="261930.32"/>
    <n v="281561.23"/>
    <n v="0"/>
    <n v="0"/>
    <n v="173795.13"/>
    <n v="150477.88"/>
    <n v="4860889.01"/>
    <n v="0"/>
    <n v="7247.03"/>
    <n v="4871822.38"/>
    <n v="228151.77"/>
    <n v="472616.36"/>
    <n v="0"/>
    <n v="0"/>
    <n v="506394.91"/>
    <n v="150477.88"/>
    <n v="4579327.78"/>
    <n v="0"/>
    <n v="7247.03"/>
    <n v="4698027.25"/>
    <n v="0"/>
    <n v="0"/>
    <n v="0"/>
    <n v="0"/>
    <n v="0"/>
  </r>
  <r>
    <s v="TEMPE ELEMENTARY - SCHOOL INVESTMENTS"/>
    <n v="4035"/>
    <s v="018"/>
    <m/>
    <s v="33-795-003"/>
    <x v="5"/>
    <x v="92"/>
    <s v="003"/>
    <x v="10"/>
    <s v="ELEMENTARY SCHOOL DISTRICT ACCOUNTS"/>
    <s v="TEMPE ELEMENTARY"/>
    <x v="3227"/>
    <s v="SCHOOL INVESTMENTS"/>
    <s v="D"/>
    <s v=" "/>
    <n v="33"/>
    <n v="795"/>
    <n v="3"/>
    <n v="328780"/>
    <n v="0"/>
    <n v="0"/>
    <s v=" "/>
    <s v=" "/>
    <s v="        "/>
    <n v="0"/>
    <n v="0"/>
    <n v="0"/>
    <n v="0"/>
    <n v="0"/>
    <n v="0"/>
    <n v="0"/>
    <n v="0"/>
    <n v="0"/>
    <n v="0"/>
    <n v="0"/>
    <n v="0"/>
    <n v="0"/>
    <n v="0"/>
    <n v="0"/>
    <n v="0"/>
    <n v="0"/>
    <n v="0"/>
    <n v="0"/>
    <n v="0"/>
    <n v="0"/>
    <n v="0"/>
    <n v="0"/>
    <n v="0"/>
    <n v="0"/>
  </r>
  <r>
    <s v="TEMPE ELEMENTARY - SOFT CAPITAL OUTLAY"/>
    <n v="4035"/>
    <s v="008"/>
    <m/>
    <s v="33-625-003"/>
    <x v="5"/>
    <x v="298"/>
    <s v="003"/>
    <x v="10"/>
    <s v="ELEMENTARY SCHOOL DISTRICT ACCOUNTS"/>
    <s v="TEMPE ELEMENTARY"/>
    <x v="3228"/>
    <s v="SOFT CAP OUTLAY"/>
    <s v="A"/>
    <s v="Y"/>
    <n v="33"/>
    <n v="625"/>
    <n v="3"/>
    <n v="327530"/>
    <n v="0"/>
    <n v="0"/>
    <s v=" "/>
    <s v="I"/>
    <n v="33001003"/>
    <n v="0"/>
    <n v="0"/>
    <n v="0"/>
    <n v="0"/>
    <n v="0"/>
    <n v="0"/>
    <n v="0"/>
    <n v="0"/>
    <n v="0"/>
    <n v="0"/>
    <n v="0"/>
    <n v="0"/>
    <n v="0"/>
    <n v="0"/>
    <n v="0"/>
    <n v="0"/>
    <n v="0"/>
    <n v="0"/>
    <n v="0"/>
    <n v="0"/>
    <n v="0"/>
    <n v="0"/>
    <n v="0"/>
    <n v="0"/>
    <n v="0"/>
  </r>
  <r>
    <s v="TEMPE ELEMENTARY - STUDENT ACTIVITIES"/>
    <n v="4035"/>
    <s v="019"/>
    <m/>
    <s v="33-850-003"/>
    <x v="5"/>
    <x v="299"/>
    <s v="003"/>
    <x v="10"/>
    <s v="ELEMENTARY SCHOOL DISTRICT ACCOUNTS"/>
    <s v="TEMPE ELEMENTARY"/>
    <x v="3229"/>
    <s v="STUDENT ACTIVITIES"/>
    <s v="B"/>
    <s v=" "/>
    <n v="33"/>
    <n v="850"/>
    <n v="3"/>
    <n v="328910"/>
    <n v="0"/>
    <n v="0"/>
    <s v=" "/>
    <s v=" "/>
    <n v="33850003"/>
    <n v="0"/>
    <n v="0"/>
    <n v="0"/>
    <n v="0"/>
    <n v="0"/>
    <n v="0"/>
    <n v="0"/>
    <n v="0"/>
    <n v="0"/>
    <n v="0"/>
    <n v="0"/>
    <n v="0"/>
    <n v="0"/>
    <n v="0"/>
    <n v="0"/>
    <n v="0"/>
    <n v="0"/>
    <n v="0"/>
    <n v="0"/>
    <n v="0"/>
    <n v="0"/>
    <n v="0"/>
    <n v="0"/>
    <n v="0"/>
    <n v="0"/>
  </r>
  <r>
    <s v="TEMPE ELEMENTARY - TAN DEBT SERVICE"/>
    <n v="4035"/>
    <s v="006"/>
    <m/>
    <s v="33-745-003"/>
    <x v="5"/>
    <x v="300"/>
    <s v="003"/>
    <x v="10"/>
    <s v="ELEMENTARY SCHOOL DISTRICT ACCOUNTS"/>
    <s v="TEMPE ELEMENTARY"/>
    <x v="3230"/>
    <s v="TAN DEBT SERVICE"/>
    <s v="D"/>
    <s v=" "/>
    <n v="33"/>
    <n v="745"/>
    <n v="3"/>
    <n v="328430"/>
    <n v="0"/>
    <n v="0"/>
    <s v=" "/>
    <s v=" "/>
    <n v="33745003"/>
    <n v="0"/>
    <n v="0"/>
    <n v="0"/>
    <n v="0"/>
    <n v="0"/>
    <n v="0"/>
    <n v="0"/>
    <n v="0"/>
    <n v="0"/>
    <n v="0"/>
    <n v="0"/>
    <n v="0"/>
    <n v="0"/>
    <n v="0"/>
    <n v="0"/>
    <n v="0"/>
    <n v="0"/>
    <n v="0"/>
    <n v="0"/>
    <n v="0"/>
    <n v="0"/>
    <n v="0"/>
    <n v="0"/>
    <n v="0"/>
    <n v="0"/>
  </r>
  <r>
    <s v="TEMPE ELEMENTARY - TAN PROCEEDS"/>
    <n v="4035"/>
    <s v="020"/>
    <m/>
    <s v="33-645-003"/>
    <x v="5"/>
    <x v="301"/>
    <s v="003"/>
    <x v="10"/>
    <s v="ELEMENTARY SCHOOL DISTRICT ACCOUNTS"/>
    <s v="TEMPE ELEMENTARY"/>
    <x v="3231"/>
    <s v="TAN PROCEEDS"/>
    <s v="A"/>
    <s v="Y"/>
    <n v="33"/>
    <n v="645"/>
    <n v="3"/>
    <n v="327710"/>
    <n v="0"/>
    <n v="0"/>
    <s v=" "/>
    <s v=" "/>
    <n v="33745003"/>
    <n v="0"/>
    <n v="0"/>
    <n v="0"/>
    <n v="0"/>
    <n v="0"/>
    <n v="0"/>
    <n v="0"/>
    <n v="0"/>
    <n v="0"/>
    <n v="0"/>
    <n v="0"/>
    <n v="0"/>
    <n v="0"/>
    <n v="0"/>
    <n v="0"/>
    <n v="0"/>
    <n v="0"/>
    <n v="0"/>
    <n v="0"/>
    <n v="0"/>
    <n v="0"/>
    <n v="0"/>
    <n v="0"/>
    <n v="0"/>
    <n v="0"/>
  </r>
  <r>
    <s v="TEMPE ELEMENTARY - WARRANT CLEARING OTHER"/>
    <n v="4035"/>
    <s v="021"/>
    <m/>
    <s v="33-035-003"/>
    <x v="5"/>
    <x v="21"/>
    <s v="003"/>
    <x v="10"/>
    <s v="ELEMENTARY SCHOOL DISTRICT ACCOUNTS"/>
    <s v="TEMPE ELEMENTARY"/>
    <x v="3232"/>
    <s v="WARRANT CLEAR OTHER"/>
    <s v="B"/>
    <s v=" "/>
    <n v="33"/>
    <n v="35"/>
    <n v="3"/>
    <n v="320925"/>
    <n v="0"/>
    <n v="0"/>
    <s v=" "/>
    <s v=" "/>
    <n v="33001003"/>
    <n v="0"/>
    <n v="0"/>
    <n v="0"/>
    <n v="0"/>
    <n v="0"/>
    <n v="0"/>
    <n v="0"/>
    <n v="0"/>
    <n v="0"/>
    <n v="0"/>
    <n v="0"/>
    <n v="0"/>
    <n v="0"/>
    <n v="0"/>
    <n v="0"/>
    <n v="0"/>
    <n v="0"/>
    <n v="0"/>
    <n v="0"/>
    <n v="0"/>
    <n v="0"/>
    <n v="0"/>
    <n v="0"/>
    <n v="0"/>
    <n v="0"/>
  </r>
  <r>
    <s v="TOLLESON ELEMENTARY - ADJACENT WAYS"/>
    <n v="4036"/>
    <s v="002"/>
    <m/>
    <s v="33-620-017"/>
    <x v="5"/>
    <x v="285"/>
    <s v="017"/>
    <x v="2356"/>
    <s v="ELEMENTARY SCHOOL DISTRICT ACCOUNTS"/>
    <s v="TOLLESON ELEMENTARY"/>
    <x v="3233"/>
    <s v="ADJACENT WAYS"/>
    <s v="A"/>
    <s v="Y"/>
    <n v="33"/>
    <n v="620"/>
    <n v="17"/>
    <n v="327510"/>
    <n v="0"/>
    <n v="407141.3"/>
    <s v=" "/>
    <s v=" "/>
    <n v="33620017"/>
    <n v="389387.29"/>
    <n v="0"/>
    <n v="0"/>
    <n v="0"/>
    <n v="17754.009999999998"/>
    <n v="183414.93"/>
    <n v="0"/>
    <n v="0"/>
    <n v="1631.88"/>
    <n v="225358.25"/>
    <n v="374595.72"/>
    <n v="0"/>
    <n v="0"/>
    <n v="1305.44"/>
    <n v="16097.01"/>
    <n v="183414.93"/>
    <n v="0"/>
    <n v="0"/>
    <n v="1631.88"/>
    <n v="207604.24"/>
    <n v="0"/>
    <n v="0"/>
    <n v="0"/>
    <n v="0"/>
    <n v="0"/>
  </r>
  <r>
    <s v="TOLLESON ELEMENTARY - BOND BUILDING"/>
    <n v="4036"/>
    <s v="003"/>
    <m/>
    <s v="33-630-017"/>
    <x v="5"/>
    <x v="286"/>
    <s v="017"/>
    <x v="2357"/>
    <s v="ELEMENTARY SCHOOL DISTRICT ACCOUNTS"/>
    <s v="TOLLESON ELEMENTARY"/>
    <x v="3234"/>
    <s v="BOND BUILDING"/>
    <s v="D"/>
    <s v=" "/>
    <n v="33"/>
    <n v="630"/>
    <n v="17"/>
    <n v="327610"/>
    <n v="0"/>
    <n v="208761.45"/>
    <s v=" "/>
    <s v=" "/>
    <n v="33700017"/>
    <n v="222172.77"/>
    <n v="0"/>
    <n v="6121.5"/>
    <n v="19532.82"/>
    <n v="0"/>
    <n v="529390.09"/>
    <n v="0"/>
    <n v="6121.5"/>
    <n v="360753.65"/>
    <n v="34003.51"/>
    <n v="231772.77"/>
    <n v="0"/>
    <n v="0"/>
    <n v="9600"/>
    <n v="0"/>
    <n v="529390.09"/>
    <n v="0"/>
    <n v="0"/>
    <n v="341220.83"/>
    <n v="34003.51"/>
    <n v="0"/>
    <n v="0"/>
    <n v="0"/>
    <n v="0"/>
    <n v="0"/>
  </r>
  <r>
    <s v="TOLLESON ELEMENTARY - BUILD AMERICA/QUALIFIED SCHOOL CON BONDS"/>
    <n v="4036"/>
    <s v="010"/>
    <m/>
    <s v="33-637-017"/>
    <x v="5"/>
    <x v="287"/>
    <s v="017"/>
    <x v="10"/>
    <s v="ELEMENTARY SCHOOL DISTRICT ACCOUNTS"/>
    <s v="TOLLESON ELEMENTARY"/>
    <x v="3235"/>
    <s v="BUILD AMER BONDS"/>
    <s v="D"/>
    <s v=" "/>
    <n v="33"/>
    <n v="637"/>
    <n v="17"/>
    <n v="327630"/>
    <n v="0"/>
    <n v="0"/>
    <s v="Y"/>
    <s v=" "/>
    <n v="33637017"/>
    <n v="0"/>
    <n v="0"/>
    <n v="0"/>
    <n v="0"/>
    <n v="0"/>
    <n v="0"/>
    <n v="0"/>
    <n v="0"/>
    <n v="0"/>
    <n v="0"/>
    <n v="0"/>
    <n v="0"/>
    <n v="0"/>
    <n v="0"/>
    <n v="0"/>
    <n v="0"/>
    <n v="0"/>
    <n v="0"/>
    <n v="0"/>
    <n v="0"/>
    <n v="0"/>
    <n v="0"/>
    <n v="0"/>
    <n v="0"/>
    <n v="0"/>
  </r>
  <r>
    <s v="TOLLESON ELEMENTARY - BUILDING RENEWAL"/>
    <n v="4036"/>
    <s v="004"/>
    <m/>
    <s v="33-690-017"/>
    <x v="5"/>
    <x v="288"/>
    <s v="017"/>
    <x v="2358"/>
    <s v="ELEMENTARY SCHOOL DISTRICT ACCOUNTS"/>
    <s v="TOLLESON ELEMENTARY"/>
    <x v="3236"/>
    <s v="BUILDING RENEWA"/>
    <s v="B"/>
    <s v=" "/>
    <n v="33"/>
    <n v="690"/>
    <n v="17"/>
    <n v="327750"/>
    <n v="0"/>
    <n v="-9387.6"/>
    <s v="Y"/>
    <s v=" "/>
    <n v="33690017"/>
    <n v="-9387.6"/>
    <n v="0"/>
    <n v="0"/>
    <n v="0"/>
    <n v="0"/>
    <n v="71965.919999999998"/>
    <n v="0"/>
    <n v="193208.77"/>
    <n v="274657.09999999998"/>
    <n v="94.81"/>
    <n v="-9373.2900000000009"/>
    <n v="0"/>
    <n v="0"/>
    <n v="14.31"/>
    <n v="0"/>
    <n v="71965.919999999998"/>
    <n v="0"/>
    <n v="193208.77"/>
    <n v="274657.09999999998"/>
    <n v="94.81"/>
    <n v="0"/>
    <n v="0"/>
    <n v="0"/>
    <n v="0"/>
    <n v="0"/>
  </r>
  <r>
    <s v="TOLLESON ELEMENTARY - CAPITAL OUTLAY"/>
    <n v="4036"/>
    <s v="005"/>
    <m/>
    <s v="33-610-017"/>
    <x v="5"/>
    <x v="289"/>
    <s v="017"/>
    <x v="2359"/>
    <s v="ELEMENTARY SCHOOL DISTRICT ACCOUNTS"/>
    <s v="TOLLESON ELEMENTARY"/>
    <x v="3237"/>
    <s v="CAPITAL OUTLAY"/>
    <s v="A"/>
    <s v="Y"/>
    <n v="33"/>
    <n v="610"/>
    <n v="17"/>
    <n v="327410"/>
    <n v="0"/>
    <n v="862470.17"/>
    <s v=" "/>
    <s v=" "/>
    <n v="33610017"/>
    <n v="805291.45"/>
    <n v="0"/>
    <n v="0"/>
    <n v="3358.63"/>
    <n v="60537.35"/>
    <n v="891932.67"/>
    <n v="0"/>
    <n v="0"/>
    <n v="812018.3"/>
    <n v="782555.8"/>
    <n v="763514.57"/>
    <n v="0"/>
    <n v="0"/>
    <n v="12438.22"/>
    <n v="54215.1"/>
    <n v="891932.67"/>
    <n v="0"/>
    <n v="0"/>
    <n v="808659.67"/>
    <n v="722018.45"/>
    <n v="0"/>
    <n v="0"/>
    <n v="0"/>
    <n v="0"/>
    <n v="0"/>
  </r>
  <r>
    <s v="TOLLESON ELEMENTARY - CLASSROOM SITE FUND"/>
    <n v="4036"/>
    <s v="011"/>
    <m/>
    <s v="33-010-017"/>
    <x v="5"/>
    <x v="290"/>
    <s v="017"/>
    <x v="2360"/>
    <s v="ELEMENTARY SCHOOL DISTRICT ACCOUNTS"/>
    <s v="TOLLESON ELEMENTARY"/>
    <x v="3238"/>
    <s v="CLASSROOM SITE FUND"/>
    <s v="B"/>
    <s v="Y"/>
    <n v="33"/>
    <n v="10"/>
    <n v="17"/>
    <n v="320310"/>
    <n v="0"/>
    <n v="1926964.76"/>
    <s v=" "/>
    <s v=" "/>
    <n v="33010017"/>
    <n v="1926964.76"/>
    <n v="0"/>
    <n v="0"/>
    <n v="0"/>
    <n v="0"/>
    <n v="1858045.8"/>
    <n v="0"/>
    <n v="598593.68000000005"/>
    <n v="540147.04"/>
    <n v="10472.32"/>
    <n v="1849583.63"/>
    <n v="0"/>
    <n v="74824.210000000006"/>
    <n v="164.5"/>
    <n v="2721.42"/>
    <n v="1858045.8"/>
    <n v="0"/>
    <n v="598593.68000000005"/>
    <n v="540147.04"/>
    <n v="10472.32"/>
    <n v="0"/>
    <n v="0"/>
    <n v="0"/>
    <n v="0"/>
    <n v="0"/>
  </r>
  <r>
    <s v="TOLLESON ELEMENTARY - CREDIT LINE BORROWING"/>
    <n v="4036"/>
    <s v="012"/>
    <m/>
    <s v="33-750-017"/>
    <x v="5"/>
    <x v="192"/>
    <s v="017"/>
    <x v="10"/>
    <s v="ELEMENTARY SCHOOL DISTRICT ACCOUNTS"/>
    <s v="TOLLESON ELEMENTARY"/>
    <x v="3239"/>
    <s v="CREDIT LINE BORROW"/>
    <s v="A"/>
    <s v="Y"/>
    <n v="33"/>
    <n v="750"/>
    <n v="17"/>
    <n v="328450"/>
    <n v="0"/>
    <n v="0"/>
    <s v=" "/>
    <s v=" "/>
    <n v="33001017"/>
    <n v="0"/>
    <n v="0"/>
    <n v="0"/>
    <n v="0"/>
    <n v="0"/>
    <n v="0"/>
    <n v="0"/>
    <n v="0"/>
    <n v="0"/>
    <n v="0"/>
    <n v="0"/>
    <n v="0"/>
    <n v="0"/>
    <n v="0"/>
    <n v="0"/>
    <n v="0"/>
    <n v="0"/>
    <n v="0"/>
    <n v="0"/>
    <n v="0"/>
    <n v="0"/>
    <n v="0"/>
    <n v="0"/>
    <n v="0"/>
    <n v="0"/>
  </r>
  <r>
    <s v="TOLLESON ELEMENTARY - CURRENT DEBT SERVICE"/>
    <n v="4036"/>
    <s v="013"/>
    <m/>
    <s v="33-700-017"/>
    <x v="5"/>
    <x v="291"/>
    <s v="017"/>
    <x v="2361"/>
    <s v="ELEMENTARY SCHOOL DISTRICT ACCOUNTS"/>
    <s v="TOLLESON ELEMENTARY"/>
    <x v="3240"/>
    <s v="CURRENT DEBT SERVICE"/>
    <s v="D"/>
    <s v=" "/>
    <n v="33"/>
    <n v="700"/>
    <n v="17"/>
    <n v="327810"/>
    <n v="0"/>
    <n v="756465.71"/>
    <s v=" "/>
    <s v=" "/>
    <n v="33700017"/>
    <n v="682491.37"/>
    <n v="0"/>
    <n v="0"/>
    <n v="0"/>
    <n v="73974.34"/>
    <n v="1165244.48"/>
    <n v="1336743.76"/>
    <n v="0"/>
    <n v="17557.740000000002"/>
    <n v="945522.73"/>
    <n v="631366.91"/>
    <n v="0"/>
    <n v="0"/>
    <n v="14982.11"/>
    <n v="66106.570000000007"/>
    <n v="1165244.48"/>
    <n v="1336743.76"/>
    <n v="0"/>
    <n v="17557.740000000002"/>
    <n v="871548.39"/>
    <n v="0"/>
    <n v="0"/>
    <n v="0"/>
    <n v="0"/>
    <n v="0"/>
  </r>
  <r>
    <s v="TOLLESON ELEMENTARY - DEFCNCYS CORRECTION"/>
    <n v="4036"/>
    <s v="009"/>
    <m/>
    <s v="33-685-017"/>
    <x v="5"/>
    <x v="110"/>
    <s v="017"/>
    <x v="10"/>
    <s v="ELEMENTARY SCHOOL DISTRICT ACCOUNTS"/>
    <s v="TOLLESON ELEMENTARY"/>
    <x v="3241"/>
    <s v="DEFCNCYS CORREC"/>
    <s v="B"/>
    <s v=" "/>
    <n v="33"/>
    <n v="685"/>
    <n v="17"/>
    <n v="327730"/>
    <n v="0"/>
    <n v="0"/>
    <s v="Y"/>
    <s v=" "/>
    <n v="33685017"/>
    <n v="0"/>
    <n v="0"/>
    <n v="0"/>
    <n v="0"/>
    <n v="0"/>
    <n v="0"/>
    <n v="0"/>
    <n v="0"/>
    <n v="28.55"/>
    <n v="28.55"/>
    <n v="0"/>
    <n v="0"/>
    <n v="0"/>
    <n v="0"/>
    <n v="0"/>
    <n v="0"/>
    <n v="0"/>
    <n v="0"/>
    <n v="28.55"/>
    <n v="28.55"/>
    <n v="0"/>
    <n v="0"/>
    <n v="0"/>
    <n v="0"/>
    <n v="0"/>
  </r>
  <r>
    <s v="TOLLESON ELEMENTARY - ELEM EXPENSE CLEARING"/>
    <n v="4036"/>
    <s v="014"/>
    <m/>
    <s v="33-040-017"/>
    <x v="5"/>
    <x v="292"/>
    <s v="017"/>
    <x v="2362"/>
    <s v="ELEMENTARY SCHOOL DISTRICT ACCOUNTS"/>
    <s v="TOLLESON ELEMENTARY"/>
    <x v="3242"/>
    <s v="EL EXP CLEARING"/>
    <s v="A"/>
    <s v="Y"/>
    <n v="33"/>
    <n v="40"/>
    <n v="17"/>
    <n v="320930"/>
    <n v="0"/>
    <n v="642107.64"/>
    <s v=" "/>
    <s v=" "/>
    <n v="33001017"/>
    <n v="258691.47"/>
    <n v="867123.86"/>
    <n v="0"/>
    <n v="0"/>
    <n v="1250540.03"/>
    <n v="36561.11"/>
    <n v="16660210.66"/>
    <n v="0"/>
    <n v="63450.400000000001"/>
    <n v="17329207.59"/>
    <n v="333811.09000000003"/>
    <n v="1715981.39"/>
    <n v="0"/>
    <n v="1642.91"/>
    <n v="1642504.68"/>
    <n v="36561.11"/>
    <n v="15793086.800000001"/>
    <n v="0"/>
    <n v="63450.400000000001"/>
    <n v="16078667.560000001"/>
    <n v="0"/>
    <n v="0"/>
    <n v="0"/>
    <n v="0"/>
    <n v="0"/>
  </r>
  <r>
    <s v="TOLLESON ELEMENTARY - FED. &amp; STATE GRANTS"/>
    <n v="4036"/>
    <s v="015"/>
    <m/>
    <s v="33-200-017"/>
    <x v="5"/>
    <x v="293"/>
    <s v="017"/>
    <x v="2363"/>
    <s v="ELEMENTARY SCHOOL DISTRICT ACCOUNTS"/>
    <s v="TOLLESON ELEMENTARY"/>
    <x v="3243"/>
    <s v="FED. &amp; STATE GRANTS"/>
    <s v="B"/>
    <s v=" "/>
    <n v="33"/>
    <n v="200"/>
    <n v="17"/>
    <n v="322010"/>
    <n v="0"/>
    <n v="-803687.88"/>
    <s v=" "/>
    <s v=" "/>
    <n v="33200017"/>
    <n v="-607891.80000000005"/>
    <n v="0"/>
    <n v="24190.61"/>
    <n v="219986.69"/>
    <n v="0"/>
    <n v="93733.18"/>
    <n v="0"/>
    <n v="1912879.27"/>
    <n v="2917272.83"/>
    <n v="106972.5"/>
    <n v="-531586.59"/>
    <n v="0"/>
    <n v="137565.88"/>
    <n v="214433.79"/>
    <n v="562.70000000000005"/>
    <n v="93733.18"/>
    <n v="0"/>
    <n v="1888688.66"/>
    <n v="2697286.14"/>
    <n v="106972.5"/>
    <n v="0"/>
    <n v="0"/>
    <n v="0"/>
    <n v="0"/>
    <n v="0"/>
  </r>
  <r>
    <s v="TOLLESON ELEMENTARY - MAINTENANCE AND OPERATIONS ELEMENTARY"/>
    <n v="4036"/>
    <s v="001"/>
    <m/>
    <s v="33-001-017"/>
    <x v="5"/>
    <x v="294"/>
    <s v="017"/>
    <x v="2364"/>
    <s v="ELEMENTARY SCHOOL DISTRICT ACCOUNTS"/>
    <s v="TOLLESON ELEMENTARY"/>
    <x v="3244"/>
    <s v="MAINTNCE/OPRTNS ELEM"/>
    <s v="A"/>
    <s v="Y"/>
    <n v="33"/>
    <n v="1"/>
    <n v="17"/>
    <n v="320110"/>
    <n v="0"/>
    <n v="-1304165.1399999999"/>
    <s v=" "/>
    <s v=" "/>
    <n v="33001017"/>
    <n v="-1042370.87"/>
    <n v="0"/>
    <n v="462143.38"/>
    <n v="989934.07"/>
    <n v="265996.42"/>
    <n v="-507822.1"/>
    <n v="0"/>
    <n v="7146985.4699999997"/>
    <n v="11628305.869999999"/>
    <n v="3684977.36"/>
    <n v="-620862.27"/>
    <n v="0"/>
    <n v="472039.91"/>
    <n v="1145472.6299999999"/>
    <n v="251924.12"/>
    <n v="-507822.1"/>
    <n v="0"/>
    <n v="6684842.0899999999"/>
    <n v="10638371.800000001"/>
    <n v="3418980.94"/>
    <n v="0"/>
    <n v="0"/>
    <n v="0"/>
    <n v="0"/>
    <n v="0"/>
  </r>
  <r>
    <s v="TOLLESON ELEMENTARY - NEW SCHOOL FACILITY"/>
    <n v="4036"/>
    <s v="007"/>
    <m/>
    <s v="33-695-017"/>
    <x v="5"/>
    <x v="295"/>
    <s v="017"/>
    <x v="10"/>
    <s v="ELEMENTARY SCHOOL DISTRICT ACCOUNTS"/>
    <s v="TOLLESON ELEMENTARY"/>
    <x v="3245"/>
    <s v="NEW SCHL FACILI"/>
    <s v="B"/>
    <s v=" "/>
    <n v="33"/>
    <n v="695"/>
    <n v="17"/>
    <n v="327770"/>
    <n v="0"/>
    <n v="0"/>
    <s v="Y"/>
    <s v=" "/>
    <n v="33695017"/>
    <n v="0"/>
    <n v="0"/>
    <n v="0"/>
    <n v="0"/>
    <n v="0"/>
    <n v="0"/>
    <n v="0"/>
    <n v="0"/>
    <n v="0.43"/>
    <n v="0.43"/>
    <n v="0"/>
    <n v="0"/>
    <n v="0"/>
    <n v="0"/>
    <n v="0"/>
    <n v="0"/>
    <n v="0"/>
    <n v="0"/>
    <n v="0.43"/>
    <n v="0.43"/>
    <n v="0"/>
    <n v="0"/>
    <n v="0"/>
    <n v="0"/>
    <n v="0"/>
  </r>
  <r>
    <s v="TOLLESON ELEMENTARY - OTHER MONIES"/>
    <n v="4036"/>
    <s v="016"/>
    <m/>
    <s v="33-002-017"/>
    <x v="5"/>
    <x v="296"/>
    <s v="017"/>
    <x v="2365"/>
    <s v="ELEMENTARY SCHOOL DISTRICT ACCOUNTS"/>
    <s v="TOLLESON ELEMENTARY"/>
    <x v="3246"/>
    <s v="OTHER MONIES"/>
    <s v="B"/>
    <s v=" "/>
    <n v="33"/>
    <n v="2"/>
    <n v="17"/>
    <n v="320210"/>
    <n v="0"/>
    <n v="2750734.78"/>
    <s v=" "/>
    <s v=" "/>
    <n v="33002017"/>
    <n v="2571233.75"/>
    <n v="0"/>
    <n v="230722.2"/>
    <n v="51221.17"/>
    <n v="0"/>
    <n v="2633726.12"/>
    <n v="0"/>
    <n v="2126968.25"/>
    <n v="2210798.09"/>
    <n v="200838.5"/>
    <n v="2639039.37"/>
    <n v="0"/>
    <n v="255392.05"/>
    <n v="327007.46999999997"/>
    <n v="3809.8"/>
    <n v="2633726.12"/>
    <n v="0"/>
    <n v="1896246.05"/>
    <n v="2159576.92"/>
    <n v="200838.5"/>
    <n v="0"/>
    <n v="0"/>
    <n v="0"/>
    <n v="0"/>
    <n v="0"/>
  </r>
  <r>
    <s v="TOLLESON ELEMENTARY - PAYROLL CLEARING - ELEMENTARY"/>
    <n v="4036"/>
    <s v="017"/>
    <m/>
    <s v="33-030-017"/>
    <x v="5"/>
    <x v="297"/>
    <s v="017"/>
    <x v="2366"/>
    <s v="ELEMENTARY SCHOOL DISTRICT ACCOUNTS"/>
    <s v="TOLLESON ELEMENTARY"/>
    <x v="3247"/>
    <s v="PAYROLL CLEARING  EL"/>
    <s v="A"/>
    <s v="Y"/>
    <n v="33"/>
    <n v="30"/>
    <n v="17"/>
    <n v="320910"/>
    <n v="0"/>
    <n v="23564.04"/>
    <s v=" "/>
    <s v=" "/>
    <n v="33001017"/>
    <n v="13187.3"/>
    <n v="21612.36"/>
    <n v="0"/>
    <n v="0"/>
    <n v="31989.1"/>
    <n v="22373.87"/>
    <n v="448824.95"/>
    <n v="0"/>
    <n v="400.21"/>
    <n v="450415.33"/>
    <n v="20073.849999999999"/>
    <n v="40793.82"/>
    <n v="0"/>
    <n v="0"/>
    <n v="33907.269999999997"/>
    <n v="22373.87"/>
    <n v="427212.59"/>
    <n v="0"/>
    <n v="400.21"/>
    <n v="418426.23"/>
    <n v="0"/>
    <n v="0"/>
    <n v="0"/>
    <n v="0"/>
    <n v="0"/>
  </r>
  <r>
    <s v="TOLLESON ELEMENTARY - SCHOOL INVESTMENTS"/>
    <n v="4036"/>
    <s v="018"/>
    <m/>
    <s v="33-795-017"/>
    <x v="5"/>
    <x v="92"/>
    <s v="017"/>
    <x v="10"/>
    <s v="ELEMENTARY SCHOOL DISTRICT ACCOUNTS"/>
    <s v="TOLLESON ELEMENTARY"/>
    <x v="3248"/>
    <s v="SCHOOL INVESTMENTS"/>
    <s v="D"/>
    <s v=" "/>
    <n v="33"/>
    <n v="795"/>
    <n v="17"/>
    <n v="328780"/>
    <n v="0"/>
    <n v="0"/>
    <s v=" "/>
    <s v=" "/>
    <s v="        "/>
    <n v="0"/>
    <n v="0"/>
    <n v="0"/>
    <n v="0"/>
    <n v="0"/>
    <n v="0"/>
    <n v="0"/>
    <n v="0"/>
    <n v="0"/>
    <n v="0"/>
    <n v="0"/>
    <n v="0"/>
    <n v="0"/>
    <n v="0"/>
    <n v="0"/>
    <n v="0"/>
    <n v="0"/>
    <n v="0"/>
    <n v="0"/>
    <n v="0"/>
    <n v="0"/>
    <n v="0"/>
    <n v="0"/>
    <n v="0"/>
    <n v="0"/>
  </r>
  <r>
    <s v="TOLLESON ELEMENTARY - SOFT CAPITAL OUTLAY"/>
    <n v="4036"/>
    <s v="008"/>
    <m/>
    <s v="33-625-017"/>
    <x v="5"/>
    <x v="298"/>
    <s v="017"/>
    <x v="10"/>
    <s v="ELEMENTARY SCHOOL DISTRICT ACCOUNTS"/>
    <s v="TOLLESON ELEMENTARY"/>
    <x v="3249"/>
    <s v="SOFT CAP OUTLAY"/>
    <s v="A"/>
    <s v="Y"/>
    <n v="33"/>
    <n v="625"/>
    <n v="17"/>
    <n v="327530"/>
    <n v="0"/>
    <n v="0"/>
    <s v=" "/>
    <s v="I"/>
    <n v="33001017"/>
    <n v="0"/>
    <n v="0"/>
    <n v="0"/>
    <n v="0"/>
    <n v="0"/>
    <n v="0"/>
    <n v="0"/>
    <n v="0"/>
    <n v="0"/>
    <n v="0"/>
    <n v="0"/>
    <n v="0"/>
    <n v="0"/>
    <n v="0"/>
    <n v="0"/>
    <n v="0"/>
    <n v="0"/>
    <n v="0"/>
    <n v="0"/>
    <n v="0"/>
    <n v="0"/>
    <n v="0"/>
    <n v="0"/>
    <n v="0"/>
    <n v="0"/>
  </r>
  <r>
    <s v="TOLLESON ELEMENTARY - STUDENT ACTIVITIES"/>
    <n v="4036"/>
    <s v="019"/>
    <m/>
    <s v="33-850-017"/>
    <x v="5"/>
    <x v="299"/>
    <s v="017"/>
    <x v="10"/>
    <s v="ELEMENTARY SCHOOL DISTRICT ACCOUNTS"/>
    <s v="TOLLESON ELEMENTARY"/>
    <x v="3250"/>
    <s v="STUDENT ACTIVITIES"/>
    <s v="B"/>
    <s v=" "/>
    <n v="33"/>
    <n v="850"/>
    <n v="17"/>
    <n v="328910"/>
    <n v="0"/>
    <n v="0"/>
    <s v=" "/>
    <s v=" "/>
    <n v="33850017"/>
    <n v="0"/>
    <n v="0"/>
    <n v="0"/>
    <n v="0"/>
    <n v="0"/>
    <n v="0"/>
    <n v="0"/>
    <n v="0"/>
    <n v="0.02"/>
    <n v="0.02"/>
    <n v="0"/>
    <n v="0"/>
    <n v="0"/>
    <n v="0"/>
    <n v="0"/>
    <n v="0"/>
    <n v="0"/>
    <n v="0"/>
    <n v="0.02"/>
    <n v="0.02"/>
    <n v="0"/>
    <n v="0"/>
    <n v="0"/>
    <n v="0"/>
    <n v="0"/>
  </r>
  <r>
    <s v="TOLLESON ELEMENTARY - TAN DEBT SERVICE"/>
    <n v="4036"/>
    <s v="006"/>
    <m/>
    <s v="33-745-017"/>
    <x v="5"/>
    <x v="300"/>
    <s v="017"/>
    <x v="10"/>
    <s v="ELEMENTARY SCHOOL DISTRICT ACCOUNTS"/>
    <s v="TOLLESON ELEMENTARY"/>
    <x v="3251"/>
    <s v="TAN DEBT SERVICE"/>
    <s v="D"/>
    <s v=" "/>
    <n v="33"/>
    <n v="745"/>
    <n v="17"/>
    <n v="328430"/>
    <n v="0"/>
    <n v="0"/>
    <s v=" "/>
    <s v=" "/>
    <n v="33745017"/>
    <n v="0"/>
    <n v="0"/>
    <n v="0"/>
    <n v="0"/>
    <n v="0"/>
    <n v="0"/>
    <n v="0"/>
    <n v="0"/>
    <n v="0"/>
    <n v="0"/>
    <n v="0"/>
    <n v="0"/>
    <n v="0"/>
    <n v="0"/>
    <n v="0"/>
    <n v="0"/>
    <n v="0"/>
    <n v="0"/>
    <n v="0"/>
    <n v="0"/>
    <n v="0"/>
    <n v="0"/>
    <n v="0"/>
    <n v="0"/>
    <n v="0"/>
  </r>
  <r>
    <s v="TOLLESON ELEMENTARY - TAN PROCEEDS"/>
    <n v="4036"/>
    <s v="020"/>
    <m/>
    <s v="33-645-017"/>
    <x v="5"/>
    <x v="301"/>
    <s v="017"/>
    <x v="10"/>
    <s v="ELEMENTARY SCHOOL DISTRICT ACCOUNTS"/>
    <s v="TOLLESON ELEMENTARY"/>
    <x v="3252"/>
    <s v="TAN PROCEEDS"/>
    <s v="A"/>
    <s v="Y"/>
    <n v="33"/>
    <n v="645"/>
    <n v="17"/>
    <n v="327710"/>
    <n v="0"/>
    <n v="0"/>
    <s v=" "/>
    <s v=" "/>
    <n v="33745017"/>
    <n v="0"/>
    <n v="0"/>
    <n v="0"/>
    <n v="0"/>
    <n v="0"/>
    <n v="0"/>
    <n v="0"/>
    <n v="0"/>
    <n v="0"/>
    <n v="0"/>
    <n v="0"/>
    <n v="0"/>
    <n v="0"/>
    <n v="0"/>
    <n v="0"/>
    <n v="0"/>
    <n v="0"/>
    <n v="0"/>
    <n v="0"/>
    <n v="0"/>
    <n v="0"/>
    <n v="0"/>
    <n v="0"/>
    <n v="0"/>
    <n v="0"/>
  </r>
  <r>
    <s v="TOLLESON ELEMENTARY - WARRANT CLEARING OTHER"/>
    <n v="4036"/>
    <s v="021"/>
    <m/>
    <s v="33-035-017"/>
    <x v="5"/>
    <x v="21"/>
    <s v="017"/>
    <x v="10"/>
    <s v="ELEMENTARY SCHOOL DISTRICT ACCOUNTS"/>
    <s v="TOLLESON ELEMENTARY"/>
    <x v="3253"/>
    <s v="WARRANT CLEAR OTHER"/>
    <s v="B"/>
    <s v=" "/>
    <n v="33"/>
    <n v="35"/>
    <n v="17"/>
    <n v="320925"/>
    <n v="0"/>
    <n v="0"/>
    <s v=" "/>
    <s v=" "/>
    <n v="33001017"/>
    <n v="0"/>
    <n v="0"/>
    <n v="0"/>
    <n v="0"/>
    <n v="0"/>
    <n v="0"/>
    <n v="576593.92000000004"/>
    <n v="0"/>
    <n v="0"/>
    <n v="576593.92000000004"/>
    <n v="0"/>
    <n v="0"/>
    <n v="0"/>
    <n v="0"/>
    <n v="0"/>
    <n v="0"/>
    <n v="576593.92000000004"/>
    <n v="0"/>
    <n v="0"/>
    <n v="576593.92000000004"/>
    <n v="0"/>
    <n v="0"/>
    <n v="0"/>
    <n v="0"/>
    <n v="0"/>
  </r>
  <r>
    <s v="UNION ELEMENTARY - ADJACENT WAYS"/>
    <n v="4037"/>
    <s v="002"/>
    <m/>
    <s v="33-620-062"/>
    <x v="5"/>
    <x v="285"/>
    <s v="062"/>
    <x v="2367"/>
    <s v="ELEMENTARY SCHOOL DISTRICT ACCOUNTS"/>
    <s v="UNION ELEMENTARY"/>
    <x v="3254"/>
    <s v="ADJACENT WAYS"/>
    <s v="A"/>
    <s v="Y"/>
    <n v="33"/>
    <n v="620"/>
    <n v="62"/>
    <n v="327510"/>
    <n v="0"/>
    <n v="848717.78"/>
    <s v=" "/>
    <s v=" "/>
    <n v="33620062"/>
    <n v="891980.08"/>
    <n v="0"/>
    <n v="0"/>
    <n v="46882"/>
    <n v="3619.7"/>
    <n v="874266.68"/>
    <n v="0"/>
    <n v="0"/>
    <n v="922728.5"/>
    <n v="897179.6"/>
    <n v="884963.14"/>
    <n v="0"/>
    <n v="0"/>
    <n v="0.98"/>
    <n v="7017.92"/>
    <n v="874266.68"/>
    <n v="0"/>
    <n v="0"/>
    <n v="875846.5"/>
    <n v="893559.9"/>
    <n v="0"/>
    <n v="0"/>
    <n v="0"/>
    <n v="0"/>
    <n v="0"/>
  </r>
  <r>
    <s v="UNION ELEMENTARY - BOND BUILDING"/>
    <n v="4037"/>
    <s v="003"/>
    <m/>
    <s v="33-630-062"/>
    <x v="5"/>
    <x v="286"/>
    <s v="062"/>
    <x v="2368"/>
    <s v="ELEMENTARY SCHOOL DISTRICT ACCOUNTS"/>
    <s v="UNION ELEMENTARY"/>
    <x v="3255"/>
    <s v="BOND BUILDING"/>
    <s v="D"/>
    <s v=" "/>
    <n v="33"/>
    <n v="630"/>
    <n v="62"/>
    <n v="327610"/>
    <n v="0"/>
    <n v="163910.66"/>
    <s v=" "/>
    <s v=" "/>
    <n v="33700062"/>
    <n v="179752.66"/>
    <n v="0"/>
    <n v="0"/>
    <n v="15842"/>
    <n v="0"/>
    <n v="376628.43"/>
    <n v="0"/>
    <n v="0"/>
    <n v="558346.19999999995"/>
    <n v="345628.43"/>
    <n v="213752.37"/>
    <n v="0"/>
    <n v="0"/>
    <n v="33999.71"/>
    <n v="0"/>
    <n v="376628.43"/>
    <n v="0"/>
    <n v="0"/>
    <n v="542504.19999999995"/>
    <n v="345628.43"/>
    <n v="0"/>
    <n v="0"/>
    <n v="0"/>
    <n v="0"/>
    <n v="0"/>
  </r>
  <r>
    <s v="UNION ELEMENTARY - BUILD AMERICA/QUALIFIED SCHOOL CON BONDS"/>
    <n v="4037"/>
    <s v="010"/>
    <m/>
    <s v="33-637-062"/>
    <x v="5"/>
    <x v="287"/>
    <s v="062"/>
    <x v="10"/>
    <s v="ELEMENTARY SCHOOL DISTRICT ACCOUNTS"/>
    <s v="UNION ELEMENTARY"/>
    <x v="3256"/>
    <s v="BUILD AMER BONDS"/>
    <s v="D"/>
    <s v=" "/>
    <n v="33"/>
    <n v="637"/>
    <n v="62"/>
    <n v="327630"/>
    <n v="0"/>
    <n v="0"/>
    <s v="Y"/>
    <s v=" "/>
    <n v="33637062"/>
    <n v="0"/>
    <n v="0"/>
    <n v="0"/>
    <n v="0"/>
    <n v="0"/>
    <n v="0"/>
    <n v="0"/>
    <n v="0"/>
    <n v="0"/>
    <n v="0"/>
    <n v="0"/>
    <n v="0"/>
    <n v="0"/>
    <n v="0"/>
    <n v="0"/>
    <n v="0"/>
    <n v="0"/>
    <n v="0"/>
    <n v="0"/>
    <n v="0"/>
    <n v="0"/>
    <n v="0"/>
    <n v="0"/>
    <n v="0"/>
    <n v="0"/>
  </r>
  <r>
    <s v="UNION ELEMENTARY - BUILDING RENEWAL"/>
    <n v="4037"/>
    <s v="004"/>
    <m/>
    <s v="33-690-062"/>
    <x v="5"/>
    <x v="288"/>
    <s v="062"/>
    <x v="2369"/>
    <s v="ELEMENTARY SCHOOL DISTRICT ACCOUNTS"/>
    <s v="UNION ELEMENTARY"/>
    <x v="3257"/>
    <s v="BUILDING RENEWA"/>
    <s v="B"/>
    <s v=" "/>
    <n v="33"/>
    <n v="690"/>
    <n v="62"/>
    <n v="327750"/>
    <n v="0"/>
    <n v="8.4700000000000006"/>
    <s v="Y"/>
    <s v=" "/>
    <n v="33690062"/>
    <n v="8.4700000000000006"/>
    <n v="0"/>
    <n v="0"/>
    <n v="0"/>
    <n v="0"/>
    <n v="8.4700000000000006"/>
    <n v="0"/>
    <n v="0"/>
    <n v="8.49"/>
    <n v="8.49"/>
    <n v="8.4700000000000006"/>
    <n v="0"/>
    <n v="0"/>
    <n v="0"/>
    <n v="0"/>
    <n v="8.4700000000000006"/>
    <n v="0"/>
    <n v="0"/>
    <n v="8.49"/>
    <n v="8.49"/>
    <n v="0"/>
    <n v="0"/>
    <n v="0"/>
    <n v="0"/>
    <n v="0"/>
  </r>
  <r>
    <s v="UNION ELEMENTARY - CAPITAL OUTLAY"/>
    <n v="4037"/>
    <s v="005"/>
    <m/>
    <s v="33-610-062"/>
    <x v="5"/>
    <x v="289"/>
    <s v="062"/>
    <x v="2370"/>
    <s v="ELEMENTARY SCHOOL DISTRICT ACCOUNTS"/>
    <s v="UNION ELEMENTARY"/>
    <x v="3258"/>
    <s v="CAPITAL OUTLAY"/>
    <s v="A"/>
    <s v="Y"/>
    <n v="33"/>
    <n v="610"/>
    <n v="62"/>
    <n v="327410"/>
    <n v="0"/>
    <n v="463512.87"/>
    <s v=" "/>
    <s v=" "/>
    <n v="33610062"/>
    <n v="469949.53"/>
    <n v="0"/>
    <n v="0"/>
    <n v="6436.66"/>
    <n v="0"/>
    <n v="678012.54"/>
    <n v="0"/>
    <n v="26.58"/>
    <n v="994789.04"/>
    <n v="780262.79"/>
    <n v="501556.34"/>
    <n v="0"/>
    <n v="0"/>
    <n v="34487.370000000003"/>
    <n v="2880.56"/>
    <n v="678012.54"/>
    <n v="0"/>
    <n v="26.58"/>
    <n v="988352.38"/>
    <n v="780262.79"/>
    <n v="0"/>
    <n v="0"/>
    <n v="0"/>
    <n v="0"/>
    <n v="0"/>
  </r>
  <r>
    <s v="UNION ELEMENTARY - CLASSROOM SITE FUND"/>
    <n v="4037"/>
    <s v="011"/>
    <m/>
    <s v="33-010-062"/>
    <x v="5"/>
    <x v="290"/>
    <s v="062"/>
    <x v="2371"/>
    <s v="ELEMENTARY SCHOOL DISTRICT ACCOUNTS"/>
    <s v="UNION ELEMENTARY"/>
    <x v="3259"/>
    <s v="CLASSROOM SITE FUND"/>
    <s v="B"/>
    <s v="Y"/>
    <n v="33"/>
    <n v="10"/>
    <n v="62"/>
    <n v="320310"/>
    <n v="0"/>
    <n v="1120353.95"/>
    <s v=" "/>
    <s v=" "/>
    <n v="33010062"/>
    <n v="1120353.95"/>
    <n v="0"/>
    <n v="0"/>
    <n v="0"/>
    <n v="0"/>
    <n v="944814.01"/>
    <n v="0"/>
    <n v="396869.68"/>
    <n v="1259752.03"/>
    <n v="1038422.29"/>
    <n v="1073333.22"/>
    <n v="0"/>
    <n v="49608.71"/>
    <n v="4155.82"/>
    <n v="1567.84"/>
    <n v="944814.01"/>
    <n v="0"/>
    <n v="396869.68"/>
    <n v="1259752.03"/>
    <n v="1038422.29"/>
    <n v="0"/>
    <n v="0"/>
    <n v="0"/>
    <n v="0"/>
    <n v="0"/>
  </r>
  <r>
    <s v="UNION ELEMENTARY - CREDIT LINE BORROWING"/>
    <n v="4037"/>
    <s v="012"/>
    <m/>
    <s v="33-750-062"/>
    <x v="5"/>
    <x v="192"/>
    <s v="062"/>
    <x v="10"/>
    <s v="ELEMENTARY SCHOOL DISTRICT ACCOUNTS"/>
    <s v="UNION ELEMENTARY"/>
    <x v="3260"/>
    <s v="CREDIT LINE BORROW"/>
    <s v="A"/>
    <s v="Y"/>
    <n v="33"/>
    <n v="750"/>
    <n v="62"/>
    <n v="328450"/>
    <n v="0"/>
    <n v="0"/>
    <s v=" "/>
    <s v=" "/>
    <n v="33001062"/>
    <n v="0"/>
    <n v="0"/>
    <n v="0"/>
    <n v="0"/>
    <n v="0"/>
    <n v="0"/>
    <n v="0"/>
    <n v="0"/>
    <n v="0"/>
    <n v="0"/>
    <n v="0"/>
    <n v="0"/>
    <n v="0"/>
    <n v="0"/>
    <n v="0"/>
    <n v="0"/>
    <n v="0"/>
    <n v="0"/>
    <n v="0"/>
    <n v="0"/>
    <n v="0"/>
    <n v="0"/>
    <n v="0"/>
    <n v="0"/>
    <n v="0"/>
  </r>
  <r>
    <s v="UNION ELEMENTARY - CURRENT DEBT SERVICE"/>
    <n v="4037"/>
    <s v="013"/>
    <m/>
    <s v="33-700-062"/>
    <x v="5"/>
    <x v="291"/>
    <s v="062"/>
    <x v="2372"/>
    <s v="ELEMENTARY SCHOOL DISTRICT ACCOUNTS"/>
    <s v="UNION ELEMENTARY"/>
    <x v="3261"/>
    <s v="CURRENT DEBT SERVICE"/>
    <s v="D"/>
    <s v=" "/>
    <n v="33"/>
    <n v="700"/>
    <n v="62"/>
    <n v="327810"/>
    <n v="0"/>
    <n v="167546.85999999999"/>
    <s v=" "/>
    <s v=" "/>
    <n v="33700062"/>
    <n v="160208.51"/>
    <n v="0"/>
    <n v="0"/>
    <n v="0"/>
    <n v="7338.35"/>
    <n v="270950.78000000003"/>
    <n v="291925"/>
    <n v="0"/>
    <n v="510.6"/>
    <n v="189031.67999999999"/>
    <n v="147932.21"/>
    <n v="0"/>
    <n v="0"/>
    <n v="1.83"/>
    <n v="12278.13"/>
    <n v="270950.78000000003"/>
    <n v="291925"/>
    <n v="0"/>
    <n v="510.6"/>
    <n v="181693.33"/>
    <n v="0"/>
    <n v="0"/>
    <n v="0"/>
    <n v="0"/>
    <n v="0"/>
  </r>
  <r>
    <s v="UNION ELEMENTARY - DEFCNCYS CORRECTION"/>
    <n v="4037"/>
    <s v="009"/>
    <m/>
    <s v="33-685-062"/>
    <x v="5"/>
    <x v="110"/>
    <s v="062"/>
    <x v="10"/>
    <s v="ELEMENTARY SCHOOL DISTRICT ACCOUNTS"/>
    <s v="UNION ELEMENTARY"/>
    <x v="3262"/>
    <s v="DEFCNCYS CORREC"/>
    <s v="B"/>
    <s v=" "/>
    <n v="33"/>
    <n v="685"/>
    <n v="62"/>
    <n v="327730"/>
    <n v="0"/>
    <n v="0"/>
    <s v="Y"/>
    <s v=" "/>
    <n v="33685062"/>
    <n v="0"/>
    <n v="0"/>
    <n v="0"/>
    <n v="0"/>
    <n v="0"/>
    <n v="0"/>
    <n v="0"/>
    <n v="0"/>
    <n v="0"/>
    <n v="0"/>
    <n v="0"/>
    <n v="0"/>
    <n v="0"/>
    <n v="0"/>
    <n v="0"/>
    <n v="0"/>
    <n v="0"/>
    <n v="0"/>
    <n v="0"/>
    <n v="0"/>
    <n v="0"/>
    <n v="0"/>
    <n v="0"/>
    <n v="0"/>
    <n v="0"/>
  </r>
  <r>
    <s v="UNION ELEMENTARY - ELEM EXPENSE CLEARING"/>
    <n v="4037"/>
    <s v="014"/>
    <m/>
    <s v="33-040-062"/>
    <x v="5"/>
    <x v="292"/>
    <s v="062"/>
    <x v="2373"/>
    <s v="ELEMENTARY SCHOOL DISTRICT ACCOUNTS"/>
    <s v="UNION ELEMENTARY"/>
    <x v="3263"/>
    <s v="EL EXP CLEARING"/>
    <s v="A"/>
    <s v="Y"/>
    <n v="33"/>
    <n v="40"/>
    <n v="62"/>
    <n v="320930"/>
    <n v="0"/>
    <n v="394626.45"/>
    <s v=" "/>
    <s v=" "/>
    <n v="33001062"/>
    <n v="128470.83"/>
    <n v="547837.54"/>
    <n v="0"/>
    <n v="0"/>
    <n v="813993.16"/>
    <n v="55722.66"/>
    <n v="9763740.1799999997"/>
    <n v="0"/>
    <n v="115045.72"/>
    <n v="10217689.689999999"/>
    <n v="104872.39"/>
    <n v="953551.9"/>
    <n v="0"/>
    <n v="18668.16"/>
    <n v="995818.5"/>
    <n v="55722.66"/>
    <n v="9215902.6400000006"/>
    <n v="0"/>
    <n v="115045.72"/>
    <n v="9403696.5299999993"/>
    <n v="0"/>
    <n v="0"/>
    <n v="0"/>
    <n v="0"/>
    <n v="0"/>
  </r>
  <r>
    <s v="UNION ELEMENTARY - FED. &amp; STATE GRANTS"/>
    <n v="4037"/>
    <s v="015"/>
    <m/>
    <s v="33-200-062"/>
    <x v="5"/>
    <x v="293"/>
    <s v="062"/>
    <x v="2374"/>
    <s v="ELEMENTARY SCHOOL DISTRICT ACCOUNTS"/>
    <s v="UNION ELEMENTARY"/>
    <x v="3264"/>
    <s v="FED. &amp; STATE GRANTS"/>
    <s v="B"/>
    <s v=" "/>
    <n v="33"/>
    <n v="200"/>
    <n v="62"/>
    <n v="322010"/>
    <n v="0"/>
    <n v="21230.22"/>
    <s v=" "/>
    <s v=" "/>
    <n v="33200062"/>
    <n v="-1149.72"/>
    <n v="0"/>
    <n v="83594.58"/>
    <n v="61214.64"/>
    <n v="0"/>
    <n v="36206.06"/>
    <n v="0"/>
    <n v="910860.68"/>
    <n v="1332400.51"/>
    <n v="406563.99"/>
    <n v="33122.769999999997"/>
    <n v="0"/>
    <n v="85386.43"/>
    <n v="126024.47"/>
    <n v="6365.55"/>
    <n v="36206.06"/>
    <n v="0"/>
    <n v="827266.1"/>
    <n v="1271185.8700000001"/>
    <n v="406563.99"/>
    <n v="0"/>
    <n v="0"/>
    <n v="0"/>
    <n v="0"/>
    <n v="0"/>
  </r>
  <r>
    <s v="UNION ELEMENTARY - MAINTENANCE AND OPERATIONS ELEMENTARY"/>
    <n v="4037"/>
    <s v="001"/>
    <m/>
    <s v="33-001-062"/>
    <x v="5"/>
    <x v="294"/>
    <s v="062"/>
    <x v="2375"/>
    <s v="ELEMENTARY SCHOOL DISTRICT ACCOUNTS"/>
    <s v="UNION ELEMENTARY"/>
    <x v="3265"/>
    <s v="MAINTNCE/OPRTNS ELEM"/>
    <s v="A"/>
    <s v="Y"/>
    <n v="33"/>
    <n v="1"/>
    <n v="62"/>
    <n v="320110"/>
    <n v="0"/>
    <n v="-1977679.4"/>
    <s v=" "/>
    <s v=" "/>
    <n v="33001062"/>
    <n v="-1788010.21"/>
    <n v="0"/>
    <n v="347778.98"/>
    <n v="613970.52"/>
    <n v="76522.350000000006"/>
    <n v="-1382957.68"/>
    <n v="0"/>
    <n v="5281734"/>
    <n v="8012805.9699999997"/>
    <n v="2136350.25"/>
    <n v="-1569640.87"/>
    <n v="0"/>
    <n v="351020.82"/>
    <n v="714886.39"/>
    <n v="145496.23000000001"/>
    <n v="-1382957.68"/>
    <n v="0"/>
    <n v="4933955.0199999996"/>
    <n v="7398835.4500000002"/>
    <n v="2059827.9"/>
    <n v="0"/>
    <n v="0"/>
    <n v="0"/>
    <n v="0"/>
    <n v="0"/>
  </r>
  <r>
    <s v="UNION ELEMENTARY - NEW SCHOOL FACILITY"/>
    <n v="4037"/>
    <s v="007"/>
    <m/>
    <s v="33-695-062"/>
    <x v="5"/>
    <x v="295"/>
    <s v="062"/>
    <x v="2376"/>
    <s v="ELEMENTARY SCHOOL DISTRICT ACCOUNTS"/>
    <s v="UNION ELEMENTARY"/>
    <x v="3266"/>
    <s v="NEW SCHL FACILI"/>
    <s v="B"/>
    <s v=" "/>
    <n v="33"/>
    <n v="695"/>
    <n v="62"/>
    <n v="327770"/>
    <n v="0"/>
    <n v="0.16"/>
    <s v="Y"/>
    <s v=" "/>
    <n v="33695062"/>
    <n v="0.16"/>
    <n v="0"/>
    <n v="0"/>
    <n v="0"/>
    <n v="0"/>
    <n v="0.16"/>
    <n v="0"/>
    <n v="0"/>
    <n v="0.16"/>
    <n v="0.16"/>
    <n v="0.16"/>
    <n v="0"/>
    <n v="0"/>
    <n v="0"/>
    <n v="0"/>
    <n v="0.16"/>
    <n v="0"/>
    <n v="0"/>
    <n v="0.16"/>
    <n v="0.16"/>
    <n v="0"/>
    <n v="0"/>
    <n v="0"/>
    <n v="0"/>
    <n v="0"/>
  </r>
  <r>
    <s v="UNION ELEMENTARY - OTHER MONIES"/>
    <n v="4037"/>
    <s v="016"/>
    <m/>
    <s v="33-002-062"/>
    <x v="5"/>
    <x v="296"/>
    <s v="062"/>
    <x v="2377"/>
    <s v="ELEMENTARY SCHOOL DISTRICT ACCOUNTS"/>
    <s v="UNION ELEMENTARY"/>
    <x v="3267"/>
    <s v="OTHER MONIES"/>
    <s v="B"/>
    <s v=" "/>
    <n v="33"/>
    <n v="2"/>
    <n v="62"/>
    <n v="320210"/>
    <n v="0"/>
    <n v="1441567.13"/>
    <s v=" "/>
    <s v=" "/>
    <n v="33002062"/>
    <n v="1537110.29"/>
    <n v="0"/>
    <n v="253.4"/>
    <n v="95796.56"/>
    <n v="0"/>
    <n v="1293766.5"/>
    <n v="0"/>
    <n v="1408450.63"/>
    <n v="2755150.5"/>
    <n v="1494500.5"/>
    <n v="1502473.09"/>
    <n v="0"/>
    <n v="173395.43"/>
    <n v="194707.78"/>
    <n v="55949.55"/>
    <n v="1293766.5"/>
    <n v="0"/>
    <n v="1408197.23"/>
    <n v="2659353.94"/>
    <n v="1494500.5"/>
    <n v="0"/>
    <n v="0"/>
    <n v="0"/>
    <n v="0"/>
    <n v="0"/>
  </r>
  <r>
    <s v="UNION ELEMENTARY - PAYROLL CLEARING - ELEMENTARY"/>
    <n v="4037"/>
    <s v="017"/>
    <m/>
    <s v="33-030-062"/>
    <x v="5"/>
    <x v="297"/>
    <s v="062"/>
    <x v="2378"/>
    <s v="ELEMENTARY SCHOOL DISTRICT ACCOUNTS"/>
    <s v="UNION ELEMENTARY"/>
    <x v="3268"/>
    <s v="PAYROLL CLEARING  EL"/>
    <s v="A"/>
    <s v="Y"/>
    <n v="33"/>
    <n v="30"/>
    <n v="62"/>
    <n v="320910"/>
    <n v="0"/>
    <n v="16607.04"/>
    <s v=" "/>
    <s v=" "/>
    <n v="33001062"/>
    <n v="4234.74"/>
    <n v="13014.99"/>
    <n v="0"/>
    <n v="0"/>
    <n v="25387.29"/>
    <n v="3447.07"/>
    <n v="304868.82"/>
    <n v="0"/>
    <n v="1791.16"/>
    <n v="319819.95"/>
    <n v="13951.87"/>
    <n v="39833.300000000003"/>
    <n v="0"/>
    <n v="0"/>
    <n v="30116.17"/>
    <n v="3447.07"/>
    <n v="291853.83"/>
    <n v="0"/>
    <n v="1791.16"/>
    <n v="294432.65999999997"/>
    <n v="0"/>
    <n v="0"/>
    <n v="0"/>
    <n v="0"/>
    <n v="0"/>
  </r>
  <r>
    <s v="UNION ELEMENTARY - SCHOOL INVESTMENTS"/>
    <n v="4037"/>
    <s v="018"/>
    <m/>
    <s v="33-795-062"/>
    <x v="5"/>
    <x v="92"/>
    <s v="062"/>
    <x v="10"/>
    <s v="ELEMENTARY SCHOOL DISTRICT ACCOUNTS"/>
    <s v="UNION ELEMENTARY"/>
    <x v="3269"/>
    <s v="SCHOOL INVESTMENTS"/>
    <s v="D"/>
    <s v=" "/>
    <n v="33"/>
    <n v="795"/>
    <n v="62"/>
    <n v="328780"/>
    <n v="0"/>
    <n v="0"/>
    <s v=" "/>
    <s v=" "/>
    <s v="        "/>
    <n v="0"/>
    <n v="0"/>
    <n v="0"/>
    <n v="0"/>
    <n v="0"/>
    <n v="0"/>
    <n v="0"/>
    <n v="0"/>
    <n v="0"/>
    <n v="0"/>
    <n v="0"/>
    <n v="0"/>
    <n v="0"/>
    <n v="0"/>
    <n v="0"/>
    <n v="0"/>
    <n v="0"/>
    <n v="0"/>
    <n v="0"/>
    <n v="0"/>
    <n v="0"/>
    <n v="0"/>
    <n v="0"/>
    <n v="0"/>
    <n v="0"/>
  </r>
  <r>
    <s v="UNION ELEMENTARY - SOFT CAPITAL OUTLAY"/>
    <n v="4037"/>
    <s v="008"/>
    <m/>
    <s v="33-625-062"/>
    <x v="5"/>
    <x v="298"/>
    <s v="062"/>
    <x v="10"/>
    <s v="ELEMENTARY SCHOOL DISTRICT ACCOUNTS"/>
    <s v="UNION ELEMENTARY"/>
    <x v="3270"/>
    <s v="SOFT CAP OUTLAY"/>
    <s v="A"/>
    <s v="Y"/>
    <n v="33"/>
    <n v="625"/>
    <n v="62"/>
    <n v="327530"/>
    <n v="0"/>
    <n v="0"/>
    <s v=" "/>
    <s v="I"/>
    <n v="33001062"/>
    <n v="0"/>
    <n v="0"/>
    <n v="0"/>
    <n v="0"/>
    <n v="0"/>
    <n v="0"/>
    <n v="0"/>
    <n v="0"/>
    <n v="0"/>
    <n v="0"/>
    <n v="0"/>
    <n v="0"/>
    <n v="0"/>
    <n v="0"/>
    <n v="0"/>
    <n v="0"/>
    <n v="0"/>
    <n v="0"/>
    <n v="0"/>
    <n v="0"/>
    <n v="0"/>
    <n v="0"/>
    <n v="0"/>
    <n v="0"/>
    <n v="0"/>
  </r>
  <r>
    <s v="UNION ELEMENTARY - STUDENT ACTIVITIES"/>
    <n v="4037"/>
    <s v="019"/>
    <m/>
    <s v="33-850-062"/>
    <x v="5"/>
    <x v="299"/>
    <s v="062"/>
    <x v="2379"/>
    <s v="ELEMENTARY SCHOOL DISTRICT ACCOUNTS"/>
    <s v="UNION ELEMENTARY"/>
    <x v="3271"/>
    <s v="STUDENT ACTIVITIES"/>
    <s v="B"/>
    <s v=" "/>
    <n v="33"/>
    <n v="850"/>
    <n v="62"/>
    <n v="328910"/>
    <n v="0"/>
    <n v="9277.9599999999991"/>
    <s v=" "/>
    <s v=" "/>
    <n v="33850062"/>
    <n v="8708.31"/>
    <n v="0"/>
    <n v="605.5"/>
    <n v="35.85"/>
    <n v="0"/>
    <n v="5229.66"/>
    <n v="0"/>
    <n v="7238.09"/>
    <n v="8447.42"/>
    <n v="5257.63"/>
    <n v="8269.41"/>
    <n v="0"/>
    <n v="1316.71"/>
    <n v="889"/>
    <n v="11.19"/>
    <n v="5229.66"/>
    <n v="0"/>
    <n v="6632.59"/>
    <n v="8411.57"/>
    <n v="5257.63"/>
    <n v="0"/>
    <n v="0"/>
    <n v="0"/>
    <n v="0"/>
    <n v="0"/>
  </r>
  <r>
    <s v="UNION ELEMENTARY - TAN DEBT SERVICE"/>
    <n v="4037"/>
    <s v="006"/>
    <m/>
    <s v="33-745-062"/>
    <x v="5"/>
    <x v="300"/>
    <s v="062"/>
    <x v="10"/>
    <s v="ELEMENTARY SCHOOL DISTRICT ACCOUNTS"/>
    <s v="UNION ELEMENTARY"/>
    <x v="3272"/>
    <s v="TAN DEBT SERVICE"/>
    <s v="D"/>
    <s v=" "/>
    <n v="33"/>
    <n v="745"/>
    <n v="62"/>
    <n v="328430"/>
    <n v="0"/>
    <n v="0"/>
    <s v=" "/>
    <s v=" "/>
    <n v="33745062"/>
    <n v="0"/>
    <n v="0"/>
    <n v="0"/>
    <n v="0"/>
    <n v="0"/>
    <n v="0"/>
    <n v="0"/>
    <n v="0"/>
    <n v="0"/>
    <n v="0"/>
    <n v="0"/>
    <n v="0"/>
    <n v="0"/>
    <n v="0"/>
    <n v="0"/>
    <n v="0"/>
    <n v="0"/>
    <n v="0"/>
    <n v="0"/>
    <n v="0"/>
    <n v="0"/>
    <n v="0"/>
    <n v="0"/>
    <n v="0"/>
    <n v="0"/>
  </r>
  <r>
    <s v="UNION ELEMENTARY - TAN PROCEEDS"/>
    <n v="4037"/>
    <s v="020"/>
    <m/>
    <s v="33-645-062"/>
    <x v="5"/>
    <x v="301"/>
    <s v="062"/>
    <x v="10"/>
    <s v="ELEMENTARY SCHOOL DISTRICT ACCOUNTS"/>
    <s v="UNION ELEMENTARY"/>
    <x v="3273"/>
    <s v="TAN PROCEEDS"/>
    <s v="A"/>
    <s v="Y"/>
    <n v="33"/>
    <n v="645"/>
    <n v="62"/>
    <n v="327710"/>
    <n v="0"/>
    <n v="0"/>
    <s v=" "/>
    <s v=" "/>
    <n v="33745062"/>
    <n v="0"/>
    <n v="0"/>
    <n v="0"/>
    <n v="0"/>
    <n v="0"/>
    <n v="0"/>
    <n v="0"/>
    <n v="0"/>
    <n v="0"/>
    <n v="0"/>
    <n v="0"/>
    <n v="0"/>
    <n v="0"/>
    <n v="0"/>
    <n v="0"/>
    <n v="0"/>
    <n v="0"/>
    <n v="0"/>
    <n v="0"/>
    <n v="0"/>
    <n v="0"/>
    <n v="0"/>
    <n v="0"/>
    <n v="0"/>
    <n v="0"/>
  </r>
  <r>
    <s v="UNION ELEMENTARY - WARRANT CLEARING OTHER"/>
    <n v="4037"/>
    <s v="021"/>
    <m/>
    <s v="33-035-062"/>
    <x v="5"/>
    <x v="21"/>
    <s v="062"/>
    <x v="10"/>
    <s v="ELEMENTARY SCHOOL DISTRICT ACCOUNTS"/>
    <s v="UNION ELEMENTARY"/>
    <x v="3274"/>
    <s v="WARRANT CLEAR OTHER"/>
    <s v="B"/>
    <s v=" "/>
    <n v="33"/>
    <n v="35"/>
    <n v="62"/>
    <n v="320925"/>
    <n v="0"/>
    <n v="0"/>
    <s v=" "/>
    <s v=" "/>
    <n v="33001062"/>
    <n v="0"/>
    <n v="0"/>
    <n v="0"/>
    <n v="0"/>
    <n v="0"/>
    <n v="0"/>
    <n v="0"/>
    <n v="0"/>
    <n v="0"/>
    <n v="0"/>
    <n v="0"/>
    <n v="0"/>
    <n v="0"/>
    <n v="0"/>
    <n v="0"/>
    <n v="0"/>
    <n v="0"/>
    <n v="0"/>
    <n v="0"/>
    <n v="0"/>
    <n v="0"/>
    <n v="0"/>
    <n v="0"/>
    <n v="0"/>
    <n v="0"/>
  </r>
  <r>
    <s v="WASHINGTON ELEMENTARY - ADJACENT WAYS"/>
    <n v="4038"/>
    <s v="002"/>
    <m/>
    <s v="33-620-006"/>
    <x v="5"/>
    <x v="285"/>
    <s v="006"/>
    <x v="2380"/>
    <s v="ELEMENTARY SCHOOL DISTRICT ACCOUNTS"/>
    <s v="WASHINGTON ELEMENTARY"/>
    <x v="3275"/>
    <s v="ADJACENT WAYS"/>
    <s v="A"/>
    <s v="Y"/>
    <n v="33"/>
    <n v="620"/>
    <n v="6"/>
    <n v="327510"/>
    <n v="0"/>
    <n v="15612.74"/>
    <s v=" "/>
    <s v=" "/>
    <n v="33620006"/>
    <n v="15613.9"/>
    <n v="0"/>
    <n v="0"/>
    <n v="1.9"/>
    <n v="0.74"/>
    <n v="16549.2"/>
    <n v="0"/>
    <n v="0"/>
    <n v="1043.1600000000001"/>
    <n v="106.7"/>
    <n v="15590.98"/>
    <n v="0"/>
    <n v="0"/>
    <n v="1.49"/>
    <n v="24.41"/>
    <n v="16549.2"/>
    <n v="0"/>
    <n v="0"/>
    <n v="1041.26"/>
    <n v="105.96"/>
    <n v="0"/>
    <n v="0"/>
    <n v="0"/>
    <n v="0"/>
    <n v="0"/>
  </r>
  <r>
    <s v="WASHINGTON ELEMENTARY - BOND BUILDING"/>
    <n v="4038"/>
    <s v="003"/>
    <m/>
    <s v="33-630-006"/>
    <x v="5"/>
    <x v="286"/>
    <s v="006"/>
    <x v="2381"/>
    <s v="ELEMENTARY SCHOOL DISTRICT ACCOUNTS"/>
    <s v="WASHINGTON ELEMENTARY"/>
    <x v="3276"/>
    <s v="BOND BUILDING"/>
    <s v="D"/>
    <s v=" "/>
    <n v="33"/>
    <n v="630"/>
    <n v="6"/>
    <n v="327610"/>
    <n v="0"/>
    <n v="2008455.2"/>
    <s v=" "/>
    <s v=" "/>
    <n v="33700006"/>
    <n v="2090362.58"/>
    <n v="0"/>
    <n v="0"/>
    <n v="81907.38"/>
    <n v="0"/>
    <n v="6787582.8200000003"/>
    <n v="0"/>
    <n v="290.02"/>
    <n v="4808825.3899999997"/>
    <n v="29407.75"/>
    <n v="2125670.88"/>
    <n v="0"/>
    <n v="0"/>
    <n v="35308.300000000003"/>
    <n v="0"/>
    <n v="6787582.8200000003"/>
    <n v="0"/>
    <n v="290.02"/>
    <n v="4726918.01"/>
    <n v="29407.75"/>
    <n v="0"/>
    <n v="0"/>
    <n v="0"/>
    <n v="0"/>
    <n v="0"/>
  </r>
  <r>
    <s v="WASHINGTON ELEMENTARY - BUILD AMERICA/QUALIFIED SCHOOL CON BONDS"/>
    <n v="4038"/>
    <s v="010"/>
    <m/>
    <s v="33-637-006"/>
    <x v="5"/>
    <x v="287"/>
    <s v="006"/>
    <x v="10"/>
    <s v="ELEMENTARY SCHOOL DISTRICT ACCOUNTS"/>
    <s v="WASHINGTON ELEMENTARY"/>
    <x v="3277"/>
    <s v="BUILD AMER BONDS"/>
    <s v="D"/>
    <s v=" "/>
    <n v="33"/>
    <n v="637"/>
    <n v="6"/>
    <n v="327630"/>
    <n v="0"/>
    <n v="0"/>
    <s v="Y"/>
    <s v=" "/>
    <n v="33637006"/>
    <n v="0"/>
    <n v="0"/>
    <n v="0"/>
    <n v="0"/>
    <n v="0"/>
    <n v="0"/>
    <n v="0"/>
    <n v="0"/>
    <n v="0"/>
    <n v="0"/>
    <n v="0"/>
    <n v="0"/>
    <n v="0"/>
    <n v="0"/>
    <n v="0"/>
    <n v="0"/>
    <n v="0"/>
    <n v="0"/>
    <n v="0"/>
    <n v="0"/>
    <n v="0"/>
    <n v="0"/>
    <n v="0"/>
    <n v="0"/>
    <n v="0"/>
  </r>
  <r>
    <s v="WASHINGTON ELEMENTARY - BUILDING RENEWAL"/>
    <n v="4038"/>
    <s v="004"/>
    <m/>
    <s v="33-690-006"/>
    <x v="5"/>
    <x v="288"/>
    <s v="006"/>
    <x v="2382"/>
    <s v="ELEMENTARY SCHOOL DISTRICT ACCOUNTS"/>
    <s v="WASHINGTON ELEMENTARY"/>
    <x v="3278"/>
    <s v="BUILDING RENEWA"/>
    <s v="B"/>
    <s v=" "/>
    <n v="33"/>
    <n v="690"/>
    <n v="6"/>
    <n v="327750"/>
    <n v="0"/>
    <n v="21.9"/>
    <s v="Y"/>
    <s v=" "/>
    <n v="33690006"/>
    <n v="21.9"/>
    <n v="0"/>
    <n v="0"/>
    <n v="0"/>
    <n v="0"/>
    <n v="18195.36"/>
    <n v="0"/>
    <n v="0"/>
    <n v="18218.32"/>
    <n v="44.86"/>
    <n v="21.87"/>
    <n v="0"/>
    <n v="0"/>
    <n v="0"/>
    <n v="0.03"/>
    <n v="18195.36"/>
    <n v="0"/>
    <n v="0"/>
    <n v="18218.32"/>
    <n v="44.86"/>
    <n v="0"/>
    <n v="0"/>
    <n v="0"/>
    <n v="0"/>
    <n v="0"/>
  </r>
  <r>
    <s v="WASHINGTON ELEMENTARY - CAPITAL OUTLAY"/>
    <n v="4038"/>
    <s v="005"/>
    <m/>
    <s v="33-610-006"/>
    <x v="5"/>
    <x v="289"/>
    <s v="006"/>
    <x v="2383"/>
    <s v="ELEMENTARY SCHOOL DISTRICT ACCOUNTS"/>
    <s v="WASHINGTON ELEMENTARY"/>
    <x v="3279"/>
    <s v="CAPITAL OUTLAY"/>
    <s v="A"/>
    <s v="Y"/>
    <n v="33"/>
    <n v="610"/>
    <n v="6"/>
    <n v="327410"/>
    <n v="0"/>
    <n v="3294303.66"/>
    <s v=" "/>
    <s v=" "/>
    <n v="33610006"/>
    <n v="3316108.62"/>
    <n v="0"/>
    <n v="0"/>
    <n v="164829.74"/>
    <n v="143024.78"/>
    <n v="5117773.76"/>
    <n v="0"/>
    <n v="6389.54"/>
    <n v="4974675.87"/>
    <n v="3144816.23"/>
    <n v="3424484.86"/>
    <n v="0"/>
    <n v="0"/>
    <n v="264966.89"/>
    <n v="156590.65"/>
    <n v="5117773.76"/>
    <n v="0"/>
    <n v="6389.54"/>
    <n v="4809846.13"/>
    <n v="3001791.45"/>
    <n v="0"/>
    <n v="0"/>
    <n v="0"/>
    <n v="0"/>
    <n v="0"/>
  </r>
  <r>
    <s v="WASHINGTON ELEMENTARY - CLASSROOM SITE FUND"/>
    <n v="4038"/>
    <s v="011"/>
    <m/>
    <s v="33-010-006"/>
    <x v="5"/>
    <x v="290"/>
    <s v="006"/>
    <x v="2384"/>
    <s v="ELEMENTARY SCHOOL DISTRICT ACCOUNTS"/>
    <s v="WASHINGTON ELEMENTARY"/>
    <x v="3280"/>
    <s v="CLASSROOM SITE FUND"/>
    <s v="B"/>
    <s v="Y"/>
    <n v="33"/>
    <n v="10"/>
    <n v="6"/>
    <n v="320310"/>
    <n v="0"/>
    <n v="5231942.4400000004"/>
    <s v=" "/>
    <s v=" "/>
    <n v="33010006"/>
    <n v="5231942.4400000004"/>
    <n v="0"/>
    <n v="0"/>
    <n v="0"/>
    <n v="0"/>
    <n v="802156.04"/>
    <n v="0"/>
    <n v="4930942.88"/>
    <n v="511343.03"/>
    <n v="10186.549999999999"/>
    <n v="4606413.1900000004"/>
    <n v="0"/>
    <n v="619338.73"/>
    <n v="20.9"/>
    <n v="6211.42"/>
    <n v="802156.04"/>
    <n v="0"/>
    <n v="4930942.88"/>
    <n v="511343.03"/>
    <n v="10186.549999999999"/>
    <n v="0"/>
    <n v="0"/>
    <n v="0"/>
    <n v="0"/>
    <n v="0"/>
  </r>
  <r>
    <s v="WASHINGTON ELEMENTARY - CREDIT LINE BORROWING"/>
    <n v="4038"/>
    <s v="012"/>
    <m/>
    <s v="33-750-006"/>
    <x v="5"/>
    <x v="192"/>
    <s v="006"/>
    <x v="10"/>
    <s v="ELEMENTARY SCHOOL DISTRICT ACCOUNTS"/>
    <s v="WASHINGTON ELEMENTARY"/>
    <x v="3281"/>
    <s v="CREDIT LINE BORROW"/>
    <s v="A"/>
    <s v="Y"/>
    <n v="33"/>
    <n v="750"/>
    <n v="6"/>
    <n v="328450"/>
    <n v="0"/>
    <n v="0"/>
    <s v=" "/>
    <s v=" "/>
    <n v="33001006"/>
    <n v="0"/>
    <n v="0"/>
    <n v="0"/>
    <n v="0"/>
    <n v="0"/>
    <n v="13065000"/>
    <n v="13784000"/>
    <n v="719000"/>
    <n v="0"/>
    <n v="0"/>
    <n v="0"/>
    <n v="0"/>
    <n v="0"/>
    <n v="0"/>
    <n v="0"/>
    <n v="13065000"/>
    <n v="13784000"/>
    <n v="719000"/>
    <n v="0"/>
    <n v="0"/>
    <n v="0"/>
    <n v="0"/>
    <n v="0"/>
    <n v="0"/>
    <n v="0"/>
  </r>
  <r>
    <s v="WASHINGTON ELEMENTARY - CURRENT DEBT SERVICE"/>
    <n v="4038"/>
    <s v="013"/>
    <m/>
    <s v="33-700-006"/>
    <x v="5"/>
    <x v="291"/>
    <s v="006"/>
    <x v="2385"/>
    <s v="ELEMENTARY SCHOOL DISTRICT ACCOUNTS"/>
    <s v="WASHINGTON ELEMENTARY"/>
    <x v="3282"/>
    <s v="CURRENT DEBT SERVICE"/>
    <s v="D"/>
    <s v=" "/>
    <n v="33"/>
    <n v="700"/>
    <n v="6"/>
    <n v="327810"/>
    <n v="0"/>
    <n v="10265217.550000001"/>
    <s v=" "/>
    <s v=" "/>
    <n v="33700006"/>
    <n v="9611563.1300000008"/>
    <n v="0"/>
    <n v="0"/>
    <n v="267.73"/>
    <n v="653922.15"/>
    <n v="15381517.52"/>
    <n v="16112896.68"/>
    <n v="0"/>
    <n v="82813.789999999994"/>
    <n v="11079410.5"/>
    <n v="8870451.0199999996"/>
    <n v="0"/>
    <n v="0"/>
    <n v="229.15"/>
    <n v="741341.26"/>
    <n v="15381517.52"/>
    <n v="16112896.68"/>
    <n v="0"/>
    <n v="82546.06"/>
    <n v="10425488.35"/>
    <n v="0"/>
    <n v="0"/>
    <n v="0"/>
    <n v="0"/>
    <n v="0"/>
  </r>
  <r>
    <s v="WASHINGTON ELEMENTARY - DEFCNCYS CORRECTION"/>
    <n v="4038"/>
    <s v="009"/>
    <m/>
    <s v="33-685-006"/>
    <x v="5"/>
    <x v="110"/>
    <s v="006"/>
    <x v="10"/>
    <s v="ELEMENTARY SCHOOL DISTRICT ACCOUNTS"/>
    <s v="WASHINGTON ELEMENTARY"/>
    <x v="3283"/>
    <s v="DEFCNCYS CORREC"/>
    <s v="B"/>
    <s v=" "/>
    <n v="33"/>
    <n v="685"/>
    <n v="6"/>
    <n v="327730"/>
    <n v="0"/>
    <n v="0"/>
    <s v="Y"/>
    <s v=" "/>
    <n v="33685006"/>
    <n v="0"/>
    <n v="0"/>
    <n v="0"/>
    <n v="0"/>
    <n v="0"/>
    <n v="0"/>
    <n v="0"/>
    <n v="0"/>
    <n v="0"/>
    <n v="0"/>
    <n v="0"/>
    <n v="0"/>
    <n v="0"/>
    <n v="0"/>
    <n v="0"/>
    <n v="0"/>
    <n v="0"/>
    <n v="0"/>
    <n v="0"/>
    <n v="0"/>
    <n v="0"/>
    <n v="0"/>
    <n v="0"/>
    <n v="0"/>
    <n v="0"/>
  </r>
  <r>
    <s v="WASHINGTON ELEMENTARY - ELEM EXPENSE CLEARING"/>
    <n v="4038"/>
    <s v="014"/>
    <m/>
    <s v="33-040-006"/>
    <x v="5"/>
    <x v="292"/>
    <s v="006"/>
    <x v="2386"/>
    <s v="ELEMENTARY SCHOOL DISTRICT ACCOUNTS"/>
    <s v="WASHINGTON ELEMENTARY"/>
    <x v="3284"/>
    <s v="EL EXP CLEARING"/>
    <s v="A"/>
    <s v="Y"/>
    <n v="33"/>
    <n v="40"/>
    <n v="6"/>
    <n v="320930"/>
    <n v="0"/>
    <n v="206019.42"/>
    <s v=" "/>
    <s v=" "/>
    <n v="33001006"/>
    <n v="204509.87"/>
    <n v="7831982.7199999997"/>
    <n v="0"/>
    <n v="0"/>
    <n v="7833492.2699999996"/>
    <n v="552355.73"/>
    <n v="121688378.8"/>
    <n v="0"/>
    <n v="5584010.7000000002"/>
    <n v="126926053.19"/>
    <n v="927120.34"/>
    <n v="13679068.119999999"/>
    <n v="0"/>
    <n v="4319.16"/>
    <n v="12960776.810000001"/>
    <n v="552355.73"/>
    <n v="113856396.08"/>
    <n v="0"/>
    <n v="5584010.7000000002"/>
    <n v="119092560.92"/>
    <n v="0"/>
    <n v="0"/>
    <n v="0"/>
    <n v="0"/>
    <n v="0"/>
  </r>
  <r>
    <s v="WASHINGTON ELEMENTARY - FED. &amp; STATE GRANTS"/>
    <n v="4038"/>
    <s v="015"/>
    <m/>
    <s v="33-200-006"/>
    <x v="5"/>
    <x v="293"/>
    <s v="006"/>
    <x v="2387"/>
    <s v="ELEMENTARY SCHOOL DISTRICT ACCOUNTS"/>
    <s v="WASHINGTON ELEMENTARY"/>
    <x v="3285"/>
    <s v="FED. &amp; STATE GRANTS"/>
    <s v="B"/>
    <s v=" "/>
    <n v="33"/>
    <n v="200"/>
    <n v="6"/>
    <n v="322010"/>
    <n v="0"/>
    <n v="-233572.61"/>
    <s v=" "/>
    <s v=" "/>
    <n v="33200006"/>
    <n v="770924.28"/>
    <n v="0"/>
    <n v="487954.11"/>
    <n v="1512757.88"/>
    <n v="20306.88"/>
    <n v="-301321.28000000003"/>
    <n v="0"/>
    <n v="14558607.93"/>
    <n v="15893416.289999999"/>
    <n v="1402557.03"/>
    <n v="1144348.49"/>
    <n v="0"/>
    <n v="1294709.99"/>
    <n v="1669745.91"/>
    <n v="1611.71"/>
    <n v="-301321.28000000003"/>
    <n v="0"/>
    <n v="14070653.82"/>
    <n v="14380658.41"/>
    <n v="1382250.15"/>
    <n v="0"/>
    <n v="0"/>
    <n v="0"/>
    <n v="0"/>
    <n v="0"/>
  </r>
  <r>
    <s v="WASHINGTON ELEMENTARY - MAINTENANCE AND OPERATIONS ELEMENTARY"/>
    <n v="4038"/>
    <s v="001"/>
    <m/>
    <s v="33-001-006"/>
    <x v="5"/>
    <x v="294"/>
    <s v="006"/>
    <x v="2388"/>
    <s v="ELEMENTARY SCHOOL DISTRICT ACCOUNTS"/>
    <s v="WASHINGTON ELEMENTARY"/>
    <x v="3286"/>
    <s v="MAINTNCE/OPRTNS ELEM"/>
    <s v="A"/>
    <s v="Y"/>
    <n v="33"/>
    <n v="1"/>
    <n v="6"/>
    <n v="320110"/>
    <n v="0"/>
    <n v="-7560115.4699999997"/>
    <s v=" "/>
    <s v=" "/>
    <n v="33001006"/>
    <n v="-8096096.6500000004"/>
    <n v="0"/>
    <n v="4400765.09"/>
    <n v="6145486.5"/>
    <n v="2280702.59"/>
    <n v="-19600498.030000001"/>
    <n v="22442.66"/>
    <n v="66641597.100000001"/>
    <n v="107584240.37"/>
    <n v="53005468.490000002"/>
    <n v="-11127119.970000001"/>
    <n v="0"/>
    <n v="4392671.2300000004"/>
    <n v="11090741.539999999"/>
    <n v="9729093.6300000008"/>
    <n v="-19600498.030000001"/>
    <n v="22442.66"/>
    <n v="62240832.009999998"/>
    <n v="101438753.87"/>
    <n v="50724765.899999999"/>
    <n v="0"/>
    <n v="0"/>
    <n v="0"/>
    <n v="0"/>
    <n v="0"/>
  </r>
  <r>
    <s v="WASHINGTON ELEMENTARY - NEW SCHOOL FACILITY"/>
    <n v="4038"/>
    <s v="007"/>
    <m/>
    <s v="33-695-006"/>
    <x v="5"/>
    <x v="295"/>
    <s v="006"/>
    <x v="10"/>
    <s v="ELEMENTARY SCHOOL DISTRICT ACCOUNTS"/>
    <s v="WASHINGTON ELEMENTARY"/>
    <x v="3287"/>
    <s v="NEW SCHL FACILI"/>
    <s v="B"/>
    <s v=" "/>
    <n v="33"/>
    <n v="695"/>
    <n v="6"/>
    <n v="327770"/>
    <n v="0"/>
    <n v="0"/>
    <s v="Y"/>
    <s v=" "/>
    <n v="33695006"/>
    <n v="0"/>
    <n v="0"/>
    <n v="0"/>
    <n v="0"/>
    <n v="0"/>
    <n v="0"/>
    <n v="0"/>
    <n v="0"/>
    <n v="0"/>
    <n v="0"/>
    <n v="0"/>
    <n v="0"/>
    <n v="0"/>
    <n v="0"/>
    <n v="0"/>
    <n v="0"/>
    <n v="0"/>
    <n v="0"/>
    <n v="0"/>
    <n v="0"/>
    <n v="0"/>
    <n v="0"/>
    <n v="0"/>
    <n v="0"/>
    <n v="0"/>
  </r>
  <r>
    <s v="WASHINGTON ELEMENTARY - OTHER MONIES"/>
    <n v="4038"/>
    <s v="016"/>
    <m/>
    <s v="33-002-006"/>
    <x v="5"/>
    <x v="296"/>
    <s v="006"/>
    <x v="2389"/>
    <s v="ELEMENTARY SCHOOL DISTRICT ACCOUNTS"/>
    <s v="WASHINGTON ELEMENTARY"/>
    <x v="3288"/>
    <s v="OTHER MONIES"/>
    <s v="B"/>
    <s v=" "/>
    <n v="33"/>
    <n v="2"/>
    <n v="6"/>
    <n v="320210"/>
    <n v="0"/>
    <n v="19472638.57"/>
    <s v=" "/>
    <s v=" "/>
    <n v="33002006"/>
    <n v="20649190.989999998"/>
    <n v="1050000"/>
    <n v="380085.86"/>
    <n v="2003953.7"/>
    <n v="1497315.42"/>
    <n v="20273662.739999998"/>
    <n v="13198699"/>
    <n v="19859081.23"/>
    <n v="22530137.09"/>
    <n v="15068730.689999999"/>
    <n v="19623210.440000001"/>
    <n v="1050000"/>
    <n v="2532211.69"/>
    <n v="2044199.98"/>
    <n v="1587968.84"/>
    <n v="20273662.739999998"/>
    <n v="12148699"/>
    <n v="19478995.370000001"/>
    <n v="20526183.390000001"/>
    <n v="13571415.27"/>
    <n v="0"/>
    <n v="0"/>
    <n v="0"/>
    <n v="0"/>
    <n v="0"/>
  </r>
  <r>
    <s v="WASHINGTON ELEMENTARY - PAYROLL CLEARING - ELEMENTARY"/>
    <n v="4038"/>
    <s v="017"/>
    <m/>
    <s v="33-030-006"/>
    <x v="5"/>
    <x v="297"/>
    <s v="006"/>
    <x v="2390"/>
    <s v="ELEMENTARY SCHOOL DISTRICT ACCOUNTS"/>
    <s v="WASHINGTON ELEMENTARY"/>
    <x v="3289"/>
    <s v="PAYROLL CLEARING  EL"/>
    <s v="A"/>
    <s v="Y"/>
    <n v="33"/>
    <n v="30"/>
    <n v="6"/>
    <n v="320910"/>
    <n v="0"/>
    <n v="389628.01"/>
    <s v=" "/>
    <s v=" "/>
    <n v="33001006"/>
    <n v="351534.3"/>
    <n v="412726.31"/>
    <n v="0"/>
    <n v="0"/>
    <n v="450820.02"/>
    <n v="360074.75"/>
    <n v="5205752.5599999996"/>
    <n v="0"/>
    <n v="1638.27"/>
    <n v="5236944.09"/>
    <n v="351770.46"/>
    <n v="510507.29"/>
    <n v="0"/>
    <n v="350.31"/>
    <n v="510621.44"/>
    <n v="360074.75"/>
    <n v="4793026.25"/>
    <n v="0"/>
    <n v="1638.27"/>
    <n v="4786124.07"/>
    <n v="0"/>
    <n v="0"/>
    <n v="0"/>
    <n v="0"/>
    <n v="0"/>
  </r>
  <r>
    <s v="WASHINGTON ELEMENTARY - QUALIFIED ZONE ACADEMY BONDS"/>
    <n v="4038"/>
    <s v="022"/>
    <m/>
    <s v="33-638-006"/>
    <x v="5"/>
    <x v="302"/>
    <s v="006"/>
    <x v="10"/>
    <s v="ELEMENTARY SCHOOL DISTRICT ACCOUNTS"/>
    <s v="WASHINGTON ELEMENTARY"/>
    <x v="3290"/>
    <s v="QZABS"/>
    <s v="D"/>
    <s v=" "/>
    <n v="33"/>
    <n v="638"/>
    <n v="6"/>
    <n v="327650"/>
    <n v="21"/>
    <n v="0"/>
    <s v=" "/>
    <s v=" "/>
    <n v="33700006"/>
    <n v="0"/>
    <n v="0"/>
    <n v="0"/>
    <n v="0"/>
    <n v="0"/>
    <n v="0"/>
    <n v="0"/>
    <n v="0"/>
    <n v="0"/>
    <n v="0"/>
    <n v="0"/>
    <n v="0"/>
    <n v="0"/>
    <n v="0"/>
    <n v="0"/>
    <n v="0"/>
    <n v="0"/>
    <n v="0"/>
    <n v="0"/>
    <n v="0"/>
    <n v="0"/>
    <n v="0"/>
    <n v="0"/>
    <n v="0"/>
    <n v="0"/>
  </r>
  <r>
    <s v="WASHINGTON ELEMENTARY - SCHOOL INVESTMENTS"/>
    <n v="4038"/>
    <s v="018"/>
    <m/>
    <s v="33-795-006"/>
    <x v="5"/>
    <x v="92"/>
    <s v="006"/>
    <x v="10"/>
    <s v="ELEMENTARY SCHOOL DISTRICT ACCOUNTS"/>
    <s v="WASHINGTON ELEMENTARY"/>
    <x v="3291"/>
    <s v="SCHOOL INVESTMENTS"/>
    <s v="D"/>
    <s v=" "/>
    <n v="33"/>
    <n v="795"/>
    <n v="6"/>
    <n v="328780"/>
    <n v="0"/>
    <n v="0"/>
    <s v=" "/>
    <s v=" "/>
    <s v="        "/>
    <n v="0"/>
    <n v="0"/>
    <n v="0"/>
    <n v="0"/>
    <n v="0"/>
    <n v="0"/>
    <n v="0"/>
    <n v="0"/>
    <n v="0"/>
    <n v="0"/>
    <n v="0"/>
    <n v="0"/>
    <n v="0"/>
    <n v="0"/>
    <n v="0"/>
    <n v="0"/>
    <n v="0"/>
    <n v="0"/>
    <n v="0"/>
    <n v="0"/>
    <n v="0"/>
    <n v="0"/>
    <n v="0"/>
    <n v="0"/>
    <n v="0"/>
  </r>
  <r>
    <s v="WASHINGTON ELEMENTARY - SOFT CAPITAL OUTLAY"/>
    <n v="4038"/>
    <s v="008"/>
    <m/>
    <s v="33-625-006"/>
    <x v="5"/>
    <x v="298"/>
    <s v="006"/>
    <x v="10"/>
    <s v="ELEMENTARY SCHOOL DISTRICT ACCOUNTS"/>
    <s v="WASHINGTON ELEMENTARY"/>
    <x v="3292"/>
    <s v="SOFT CAP OUTLAY"/>
    <s v="A"/>
    <s v="Y"/>
    <n v="33"/>
    <n v="625"/>
    <n v="6"/>
    <n v="327530"/>
    <n v="0"/>
    <n v="0"/>
    <s v=" "/>
    <s v="I"/>
    <n v="33001006"/>
    <n v="0"/>
    <n v="0"/>
    <n v="0"/>
    <n v="0"/>
    <n v="0"/>
    <n v="0"/>
    <n v="0"/>
    <n v="0"/>
    <n v="0"/>
    <n v="0"/>
    <n v="0"/>
    <n v="0"/>
    <n v="0"/>
    <n v="0"/>
    <n v="0"/>
    <n v="0"/>
    <n v="0"/>
    <n v="0"/>
    <n v="0"/>
    <n v="0"/>
    <n v="0"/>
    <n v="0"/>
    <n v="0"/>
    <n v="0"/>
    <n v="0"/>
  </r>
  <r>
    <s v="WASHINGTON ELEMENTARY - STUDENT ACTIVITIES"/>
    <n v="4038"/>
    <s v="019"/>
    <m/>
    <s v="33-850-006"/>
    <x v="5"/>
    <x v="299"/>
    <s v="006"/>
    <x v="2391"/>
    <s v="ELEMENTARY SCHOOL DISTRICT ACCOUNTS"/>
    <s v="WASHINGTON ELEMENTARY"/>
    <x v="3293"/>
    <s v="STUDENT ACTIVITIES"/>
    <s v="B"/>
    <s v=" "/>
    <n v="33"/>
    <n v="850"/>
    <n v="6"/>
    <n v="328910"/>
    <n v="0"/>
    <n v="192520.88"/>
    <s v=" "/>
    <s v=" "/>
    <n v="33850006"/>
    <n v="192383.87"/>
    <n v="0"/>
    <n v="20693.21"/>
    <n v="20556.2"/>
    <n v="0"/>
    <n v="155924.76999999999"/>
    <n v="0"/>
    <n v="147578.96"/>
    <n v="111793.99"/>
    <n v="811.14"/>
    <n v="177420.88"/>
    <n v="0"/>
    <n v="29216.55"/>
    <n v="14526.56"/>
    <n v="273"/>
    <n v="155924.76999999999"/>
    <n v="0"/>
    <n v="126885.75"/>
    <n v="91237.79"/>
    <n v="811.14"/>
    <n v="0"/>
    <n v="0"/>
    <n v="0"/>
    <n v="0"/>
    <n v="0"/>
  </r>
  <r>
    <s v="WASHINGTON ELEMENTARY - TAN DEBT SERVICE"/>
    <n v="4038"/>
    <s v="006"/>
    <m/>
    <s v="33-745-006"/>
    <x v="5"/>
    <x v="300"/>
    <s v="006"/>
    <x v="2392"/>
    <s v="ELEMENTARY SCHOOL DISTRICT ACCOUNTS"/>
    <s v="WASHINGTON ELEMENTARY"/>
    <x v="3294"/>
    <s v="TAN DEBT SERVICE"/>
    <s v="D"/>
    <s v=" "/>
    <n v="33"/>
    <n v="745"/>
    <n v="6"/>
    <n v="328430"/>
    <n v="0"/>
    <n v="31972.74"/>
    <s v=" "/>
    <s v=" "/>
    <n v="33745006"/>
    <n v="31972.74"/>
    <n v="0"/>
    <n v="0"/>
    <n v="0"/>
    <n v="0"/>
    <n v="12080247.52"/>
    <n v="12074880"/>
    <n v="0"/>
    <n v="16952.96"/>
    <n v="43558.18"/>
    <n v="19528.03"/>
    <n v="0"/>
    <n v="0"/>
    <n v="0"/>
    <n v="12444.71"/>
    <n v="12080247.52"/>
    <n v="12074880"/>
    <n v="0"/>
    <n v="16952.96"/>
    <n v="43558.18"/>
    <n v="0"/>
    <n v="0"/>
    <n v="0"/>
    <n v="0"/>
    <n v="0"/>
  </r>
  <r>
    <s v="WASHINGTON ELEMENTARY - TAN PROCEEDS"/>
    <n v="4038"/>
    <s v="020"/>
    <m/>
    <s v="33-645-006"/>
    <x v="5"/>
    <x v="301"/>
    <s v="006"/>
    <x v="2393"/>
    <s v="ELEMENTARY SCHOOL DISTRICT ACCOUNTS"/>
    <s v="WASHINGTON ELEMENTARY"/>
    <x v="3295"/>
    <s v="TAN PROCEEDS"/>
    <s v="A"/>
    <s v="Y"/>
    <n v="33"/>
    <n v="645"/>
    <n v="6"/>
    <n v="327710"/>
    <n v="0"/>
    <n v="1442000"/>
    <s v=" "/>
    <s v=" "/>
    <n v="33745006"/>
    <n v="1442000"/>
    <n v="0"/>
    <n v="0"/>
    <n v="0"/>
    <n v="0"/>
    <n v="0"/>
    <n v="0"/>
    <n v="10000000"/>
    <n v="8558000"/>
    <n v="0"/>
    <n v="8664000"/>
    <n v="0"/>
    <n v="0"/>
    <n v="7222000"/>
    <n v="0"/>
    <n v="0"/>
    <n v="0"/>
    <n v="10000000"/>
    <n v="8558000"/>
    <n v="0"/>
    <n v="0"/>
    <n v="0"/>
    <n v="0"/>
    <n v="0"/>
    <n v="0"/>
  </r>
  <r>
    <s v="WASHINGTON ELEMENTARY - WARRANT CLEARING OTHER"/>
    <n v="4038"/>
    <s v="021"/>
    <m/>
    <s v="33-035-006"/>
    <x v="5"/>
    <x v="21"/>
    <s v="006"/>
    <x v="2394"/>
    <s v="ELEMENTARY SCHOOL DISTRICT ACCOUNTS"/>
    <s v="WASHINGTON ELEMENTARY"/>
    <x v="3296"/>
    <s v="WARRANT CLEAR OTHER"/>
    <s v="B"/>
    <s v=" "/>
    <n v="33"/>
    <n v="35"/>
    <n v="6"/>
    <n v="320925"/>
    <n v="0"/>
    <n v="4235"/>
    <s v=" "/>
    <s v=" "/>
    <n v="33001006"/>
    <n v="0"/>
    <n v="77672.38"/>
    <n v="0"/>
    <n v="0"/>
    <n v="81907.38"/>
    <n v="0"/>
    <n v="4783128.29"/>
    <n v="0"/>
    <n v="22338"/>
    <n v="4809701.29"/>
    <n v="3704.08"/>
    <n v="39012.379999999997"/>
    <n v="0"/>
    <n v="0"/>
    <n v="35308.300000000003"/>
    <n v="0"/>
    <n v="4705455.91"/>
    <n v="0"/>
    <n v="22338"/>
    <n v="4727793.91"/>
    <n v="0"/>
    <n v="0"/>
    <n v="0"/>
    <n v="0"/>
    <n v="0"/>
  </r>
  <r>
    <s v="WICKENBURG UNIFIED SCHOOLS - ADJACENT WAYS"/>
    <n v="4052"/>
    <s v="002"/>
    <m/>
    <s v="33-620-009"/>
    <x v="5"/>
    <x v="285"/>
    <s v="009"/>
    <x v="2395"/>
    <s v="ELEMENTARY SCHOOL DISTRICT ACCOUNTS"/>
    <s v="WICKENBURG UNIFIED SCHOOLS"/>
    <x v="3297"/>
    <s v="ADJACENT WAYS"/>
    <s v="A"/>
    <s v="Y"/>
    <n v="33"/>
    <n v="620"/>
    <n v="9"/>
    <n v="327510"/>
    <n v="0"/>
    <n v="121437.68"/>
    <s v=" "/>
    <s v=" "/>
    <n v="33620009"/>
    <n v="112699.6"/>
    <n v="0"/>
    <n v="736.6"/>
    <n v="0"/>
    <n v="8001.48"/>
    <n v="14817.14"/>
    <n v="0"/>
    <n v="7632.55"/>
    <n v="22242.26"/>
    <n v="121230.25"/>
    <n v="104775.47"/>
    <n v="0"/>
    <n v="158.38"/>
    <n v="0.05"/>
    <n v="7765.8"/>
    <n v="14817.14"/>
    <n v="0"/>
    <n v="6895.95"/>
    <n v="22242.26"/>
    <n v="113228.77"/>
    <n v="0"/>
    <n v="0"/>
    <n v="0"/>
    <n v="0"/>
    <n v="0"/>
  </r>
  <r>
    <s v="WICKENBURG UNIFIED SCHOOLS - BOND BUILDING"/>
    <n v="4052"/>
    <s v="003"/>
    <m/>
    <s v="33-630-009"/>
    <x v="5"/>
    <x v="286"/>
    <s v="009"/>
    <x v="10"/>
    <s v="ELEMENTARY SCHOOL DISTRICT ACCOUNTS"/>
    <s v="WICKENBURG UNIFIED SCHOOLS"/>
    <x v="3298"/>
    <s v="BOND BUILDING"/>
    <s v="D"/>
    <s v=" "/>
    <n v="33"/>
    <n v="630"/>
    <n v="9"/>
    <n v="327610"/>
    <n v="0"/>
    <n v="0"/>
    <s v=" "/>
    <s v=" "/>
    <n v="33700009"/>
    <n v="0"/>
    <n v="0"/>
    <n v="0"/>
    <n v="0"/>
    <n v="0"/>
    <n v="0"/>
    <n v="0"/>
    <n v="0"/>
    <n v="0"/>
    <n v="0"/>
    <n v="0"/>
    <n v="0"/>
    <n v="0"/>
    <n v="0"/>
    <n v="0"/>
    <n v="0"/>
    <n v="0"/>
    <n v="0"/>
    <n v="0"/>
    <n v="0"/>
    <n v="0"/>
    <n v="0"/>
    <n v="0"/>
    <n v="0"/>
    <n v="0"/>
  </r>
  <r>
    <s v="WICKENBURG UNIFIED SCHOOLS - BUILD AMERICA/QUALIFIED SCHOOL CON BONDS"/>
    <n v="4052"/>
    <s v="010"/>
    <m/>
    <s v="33-637-009"/>
    <x v="5"/>
    <x v="287"/>
    <s v="009"/>
    <x v="10"/>
    <s v="ELEMENTARY SCHOOL DISTRICT ACCOUNTS"/>
    <s v="WICKENBURG UNIFIED SCHOOLS"/>
    <x v="3299"/>
    <s v="BUILD AMER BONDS"/>
    <s v="D"/>
    <s v=" "/>
    <n v="33"/>
    <n v="637"/>
    <n v="9"/>
    <n v="327630"/>
    <n v="0"/>
    <n v="0"/>
    <s v="Y"/>
    <s v=" "/>
    <n v="33637009"/>
    <n v="0"/>
    <n v="0"/>
    <n v="0"/>
    <n v="0"/>
    <n v="0"/>
    <n v="0"/>
    <n v="0"/>
    <n v="0"/>
    <n v="0"/>
    <n v="0"/>
    <n v="0"/>
    <n v="0"/>
    <n v="0"/>
    <n v="0"/>
    <n v="0"/>
    <n v="0"/>
    <n v="0"/>
    <n v="0"/>
    <n v="0"/>
    <n v="0"/>
    <n v="0"/>
    <n v="0"/>
    <n v="0"/>
    <n v="0"/>
    <n v="0"/>
  </r>
  <r>
    <s v="WICKENBURG UNIFIED SCHOOLS - BUILDING RENEWAL"/>
    <n v="4052"/>
    <s v="004"/>
    <m/>
    <s v="33-690-009"/>
    <x v="5"/>
    <x v="288"/>
    <s v="009"/>
    <x v="2396"/>
    <s v="ELEMENTARY SCHOOL DISTRICT ACCOUNTS"/>
    <s v="WICKENBURG UNIFIED SCHOOLS"/>
    <x v="3300"/>
    <s v="BUILDING RENEWA"/>
    <s v="B"/>
    <s v=" "/>
    <n v="33"/>
    <n v="690"/>
    <n v="9"/>
    <n v="327750"/>
    <n v="0"/>
    <n v="1584.64"/>
    <s v="Y"/>
    <s v=" "/>
    <n v="33690009"/>
    <n v="1584.64"/>
    <n v="0"/>
    <n v="0"/>
    <n v="0"/>
    <n v="0"/>
    <n v="0.17"/>
    <n v="0"/>
    <n v="56350.25"/>
    <n v="54777.81"/>
    <n v="12.03"/>
    <n v="1576.46"/>
    <n v="0"/>
    <n v="0"/>
    <n v="0"/>
    <n v="8.18"/>
    <n v="0.17"/>
    <n v="0"/>
    <n v="56350.25"/>
    <n v="54777.81"/>
    <n v="12.03"/>
    <n v="0"/>
    <n v="0"/>
    <n v="0"/>
    <n v="0"/>
    <n v="0"/>
  </r>
  <r>
    <s v="WICKENBURG UNIFIED SCHOOLS - CAPITAL OUTLAY"/>
    <n v="4052"/>
    <s v="005"/>
    <m/>
    <s v="33-610-009"/>
    <x v="5"/>
    <x v="289"/>
    <s v="009"/>
    <x v="2397"/>
    <s v="ELEMENTARY SCHOOL DISTRICT ACCOUNTS"/>
    <s v="WICKENBURG UNIFIED SCHOOLS"/>
    <x v="3301"/>
    <s v="CAPITAL OUTLAY"/>
    <s v="A"/>
    <s v="Y"/>
    <n v="33"/>
    <n v="610"/>
    <n v="9"/>
    <n v="327410"/>
    <n v="0"/>
    <n v="-66844.52"/>
    <s v=" "/>
    <s v=" "/>
    <n v="33610009"/>
    <n v="-98009.47"/>
    <n v="0"/>
    <n v="2802.52"/>
    <n v="3.66"/>
    <n v="28366.09"/>
    <n v="-15973.01"/>
    <n v="0"/>
    <n v="107430.88"/>
    <n v="546901.75"/>
    <n v="388599.36"/>
    <n v="-129310.12"/>
    <n v="0"/>
    <n v="20497"/>
    <n v="21191.17"/>
    <n v="31994.82"/>
    <n v="-15973.01"/>
    <n v="0"/>
    <n v="104628.36"/>
    <n v="546898.09"/>
    <n v="360233.27"/>
    <n v="0"/>
    <n v="0"/>
    <n v="0"/>
    <n v="0"/>
    <n v="0"/>
  </r>
  <r>
    <s v="WICKENBURG UNIFIED SCHOOLS - CLASSROOM SITE FUND"/>
    <n v="4052"/>
    <s v="011"/>
    <m/>
    <s v="33-010-009"/>
    <x v="5"/>
    <x v="290"/>
    <s v="009"/>
    <x v="2398"/>
    <s v="ELEMENTARY SCHOOL DISTRICT ACCOUNTS"/>
    <s v="WICKENBURG UNIFIED SCHOOLS"/>
    <x v="3302"/>
    <s v="CLASSROOM SITE FUND"/>
    <s v="B"/>
    <s v="Y"/>
    <n v="33"/>
    <n v="10"/>
    <n v="9"/>
    <n v="320310"/>
    <n v="0"/>
    <n v="165080.63"/>
    <s v=" "/>
    <s v=" "/>
    <n v="33010009"/>
    <n v="181827.36"/>
    <n v="0"/>
    <n v="0"/>
    <n v="16746.73"/>
    <n v="0"/>
    <n v="234817.34"/>
    <n v="0"/>
    <n v="373948"/>
    <n v="444645.36"/>
    <n v="960.65"/>
    <n v="151931.63"/>
    <n v="0"/>
    <n v="46454.12"/>
    <n v="16742.82"/>
    <n v="184.43"/>
    <n v="234817.34"/>
    <n v="0"/>
    <n v="373948"/>
    <n v="427898.63"/>
    <n v="960.65"/>
    <n v="0"/>
    <n v="0"/>
    <n v="0"/>
    <n v="0"/>
    <n v="0"/>
  </r>
  <r>
    <s v="WICKENBURG UNIFIED SCHOOLS - CREDIT LINE BORROWING"/>
    <n v="4052"/>
    <s v="012"/>
    <m/>
    <s v="33-750-009"/>
    <x v="5"/>
    <x v="192"/>
    <s v="009"/>
    <x v="10"/>
    <s v="ELEMENTARY SCHOOL DISTRICT ACCOUNTS"/>
    <s v="WICKENBURG UNIFIED SCHOOLS"/>
    <x v="3303"/>
    <s v="CREDIT LINE BORROW"/>
    <s v="A"/>
    <s v="Y"/>
    <n v="33"/>
    <n v="750"/>
    <n v="9"/>
    <n v="328450"/>
    <n v="0"/>
    <n v="0"/>
    <s v=" "/>
    <s v=" "/>
    <n v="33001009"/>
    <n v="0"/>
    <n v="0"/>
    <n v="0"/>
    <n v="0"/>
    <n v="0"/>
    <n v="0"/>
    <n v="578000"/>
    <n v="578000"/>
    <n v="0"/>
    <n v="0"/>
    <n v="0"/>
    <n v="0"/>
    <n v="0"/>
    <n v="0"/>
    <n v="0"/>
    <n v="0"/>
    <n v="578000"/>
    <n v="578000"/>
    <n v="0"/>
    <n v="0"/>
    <n v="0"/>
    <n v="0"/>
    <n v="0"/>
    <n v="0"/>
    <n v="0"/>
  </r>
  <r>
    <s v="WICKENBURG UNIFIED SCHOOLS - CURRENT DEBT SERVICE"/>
    <n v="4052"/>
    <s v="013"/>
    <m/>
    <s v="33-700-009"/>
    <x v="5"/>
    <x v="291"/>
    <s v="009"/>
    <x v="2399"/>
    <s v="ELEMENTARY SCHOOL DISTRICT ACCOUNTS"/>
    <s v="WICKENBURG UNIFIED SCHOOLS"/>
    <x v="3304"/>
    <s v="CURRENT DEBT SERVICE"/>
    <s v="D"/>
    <s v=" "/>
    <n v="33"/>
    <n v="700"/>
    <n v="9"/>
    <n v="327810"/>
    <n v="0"/>
    <n v="1926788.03"/>
    <s v=" "/>
    <s v=" "/>
    <n v="33700009"/>
    <n v="1814459.81"/>
    <n v="0"/>
    <n v="11959.5"/>
    <n v="0"/>
    <n v="100368.72"/>
    <n v="2440800.17"/>
    <n v="2227375.5"/>
    <n v="312305.07"/>
    <n v="41723.160000000003"/>
    <n v="1442781.45"/>
    <n v="1653318.53"/>
    <n v="0"/>
    <n v="62624.22"/>
    <n v="2.2999999999999998"/>
    <n v="98519.360000000001"/>
    <n v="2440800.17"/>
    <n v="2227375.5"/>
    <n v="300345.57"/>
    <n v="41723.160000000003"/>
    <n v="1342412.73"/>
    <n v="0"/>
    <n v="0"/>
    <n v="0"/>
    <n v="0"/>
    <n v="0"/>
  </r>
  <r>
    <s v="WICKENBURG UNIFIED SCHOOLS - DEFCNCYS CORRECTION"/>
    <n v="4052"/>
    <s v="009"/>
    <m/>
    <s v="33-685-009"/>
    <x v="5"/>
    <x v="110"/>
    <s v="009"/>
    <x v="1089"/>
    <s v="ELEMENTARY SCHOOL DISTRICT ACCOUNTS"/>
    <s v="WICKENBURG UNIFIED SCHOOLS"/>
    <x v="3305"/>
    <s v="DEFCNCYS CORREC"/>
    <s v="B"/>
    <s v=" "/>
    <n v="33"/>
    <n v="685"/>
    <n v="9"/>
    <n v="327730"/>
    <n v="0"/>
    <n v="2.76"/>
    <s v="Y"/>
    <s v=" "/>
    <n v="33685009"/>
    <n v="2.76"/>
    <n v="0"/>
    <n v="0"/>
    <n v="0"/>
    <n v="0"/>
    <n v="2.76"/>
    <n v="0"/>
    <n v="0"/>
    <n v="0"/>
    <n v="0"/>
    <n v="2.76"/>
    <n v="0"/>
    <n v="0"/>
    <n v="0"/>
    <n v="0"/>
    <n v="2.76"/>
    <n v="0"/>
    <n v="0"/>
    <n v="0"/>
    <n v="0"/>
    <n v="0"/>
    <n v="0"/>
    <n v="0"/>
    <n v="0"/>
    <n v="0"/>
  </r>
  <r>
    <s v="WICKENBURG UNIFIED SCHOOLS - ELEM EXPENSE CLEARING"/>
    <n v="4052"/>
    <s v="014"/>
    <m/>
    <s v="33-040-009"/>
    <x v="5"/>
    <x v="292"/>
    <s v="009"/>
    <x v="2400"/>
    <s v="ELEMENTARY SCHOOL DISTRICT ACCOUNTS"/>
    <s v="WICKENBURG UNIFIED SCHOOLS"/>
    <x v="3306"/>
    <s v="EL EXP CLEARING"/>
    <s v="A"/>
    <s v="Y"/>
    <n v="33"/>
    <n v="40"/>
    <n v="9"/>
    <n v="320930"/>
    <n v="0"/>
    <n v="371508.15"/>
    <s v=" "/>
    <s v=" "/>
    <n v="33001009"/>
    <n v="159880.89000000001"/>
    <n v="525833.09"/>
    <n v="0"/>
    <n v="0"/>
    <n v="737460.35"/>
    <n v="389717.32"/>
    <n v="10438156.67"/>
    <n v="0"/>
    <n v="227498.15"/>
    <n v="10647445.65"/>
    <n v="205866.95"/>
    <n v="1038224.05"/>
    <n v="0"/>
    <n v="130610.96"/>
    <n v="1122848.95"/>
    <n v="389717.32"/>
    <n v="9912323.5800000001"/>
    <n v="0"/>
    <n v="227498.15"/>
    <n v="9909985.3000000007"/>
    <n v="0"/>
    <n v="0"/>
    <n v="0"/>
    <n v="0"/>
    <n v="0"/>
  </r>
  <r>
    <s v="WICKENBURG UNIFIED SCHOOLS - FED. &amp; STATE GRANTS"/>
    <n v="4052"/>
    <s v="015"/>
    <m/>
    <s v="33-200-009"/>
    <x v="5"/>
    <x v="293"/>
    <s v="009"/>
    <x v="2401"/>
    <s v="ELEMENTARY SCHOOL DISTRICT ACCOUNTS"/>
    <s v="WICKENBURG UNIFIED SCHOOLS"/>
    <x v="3307"/>
    <s v="FED. &amp; STATE GRANTS"/>
    <s v="B"/>
    <s v=" "/>
    <n v="33"/>
    <n v="200"/>
    <n v="9"/>
    <n v="322010"/>
    <n v="0"/>
    <n v="-524537.68999999994"/>
    <s v=" "/>
    <s v=" "/>
    <n v="33200009"/>
    <n v="-473435.74"/>
    <n v="0"/>
    <n v="1706.25"/>
    <n v="52808.2"/>
    <n v="0"/>
    <n v="-88628.23"/>
    <n v="0"/>
    <n v="228701.52"/>
    <n v="699627.07"/>
    <n v="35016.089999999997"/>
    <n v="-433506.78"/>
    <n v="0"/>
    <n v="28078.560000000001"/>
    <n v="76547.820000000007"/>
    <n v="8540.2999999999993"/>
    <n v="-88628.23"/>
    <n v="0"/>
    <n v="226995.27"/>
    <n v="646818.87"/>
    <n v="35016.089999999997"/>
    <n v="0"/>
    <n v="0"/>
    <n v="0"/>
    <n v="0"/>
    <n v="0"/>
  </r>
  <r>
    <s v="WICKENBURG UNIFIED SCHOOLS - MAINTENANCE AND OPERATIONS ELEMENTARY"/>
    <n v="4052"/>
    <s v="001"/>
    <m/>
    <s v="33-001-009"/>
    <x v="5"/>
    <x v="294"/>
    <s v="009"/>
    <x v="2402"/>
    <s v="ELEMENTARY SCHOOL DISTRICT ACCOUNTS"/>
    <s v="WICKENBURG UNIFIED SCHOOLS"/>
    <x v="3308"/>
    <s v="MAINTNCE/OPRTNS ELEM"/>
    <s v="A"/>
    <s v="Y"/>
    <n v="33"/>
    <n v="1"/>
    <n v="9"/>
    <n v="320110"/>
    <n v="0"/>
    <n v="211335.1"/>
    <s v=" "/>
    <s v=" "/>
    <n v="33001009"/>
    <n v="343248.56"/>
    <n v="0"/>
    <n v="129512.07"/>
    <n v="613536.46"/>
    <n v="352110.93"/>
    <n v="-87103.26"/>
    <n v="426.71"/>
    <n v="2749776.54"/>
    <n v="7596780.8399999999"/>
    <n v="5145869.37"/>
    <n v="220511.07"/>
    <n v="0"/>
    <n v="501425.23"/>
    <n v="723238.54"/>
    <n v="344550.8"/>
    <n v="-87103.26"/>
    <n v="426.71"/>
    <n v="2620264.4700000002"/>
    <n v="6983244.3799999999"/>
    <n v="4793758.4400000004"/>
    <n v="0"/>
    <n v="0"/>
    <n v="0"/>
    <n v="0"/>
    <n v="0"/>
  </r>
  <r>
    <s v="WICKENBURG UNIFIED SCHOOLS - NEW SCHOOL FACILITY"/>
    <n v="4052"/>
    <s v="007"/>
    <m/>
    <s v="33-695-009"/>
    <x v="5"/>
    <x v="295"/>
    <s v="009"/>
    <x v="10"/>
    <s v="ELEMENTARY SCHOOL DISTRICT ACCOUNTS"/>
    <s v="WICKENBURG UNIFIED SCHOOLS"/>
    <x v="3309"/>
    <s v="NEW SCHL FACILI"/>
    <s v="B"/>
    <s v=" "/>
    <n v="33"/>
    <n v="695"/>
    <n v="9"/>
    <n v="327770"/>
    <n v="0"/>
    <n v="0"/>
    <s v="Y"/>
    <s v=" "/>
    <n v="33695009"/>
    <n v="0"/>
    <n v="0"/>
    <n v="0"/>
    <n v="0"/>
    <n v="0"/>
    <n v="0"/>
    <n v="0"/>
    <n v="0"/>
    <n v="0"/>
    <n v="0"/>
    <n v="0"/>
    <n v="0"/>
    <n v="0"/>
    <n v="0"/>
    <n v="0"/>
    <n v="0"/>
    <n v="0"/>
    <n v="0"/>
    <n v="0"/>
    <n v="0"/>
    <n v="0"/>
    <n v="0"/>
    <n v="0"/>
    <n v="0"/>
    <n v="0"/>
  </r>
  <r>
    <s v="WICKENBURG UNIFIED SCHOOLS - OTHER MONIES"/>
    <n v="4052"/>
    <s v="016"/>
    <m/>
    <s v="33-002-009"/>
    <x v="5"/>
    <x v="296"/>
    <s v="009"/>
    <x v="2403"/>
    <s v="ELEMENTARY SCHOOL DISTRICT ACCOUNTS"/>
    <s v="WICKENBURG UNIFIED SCHOOLS"/>
    <x v="3310"/>
    <s v="OTHER MONIES"/>
    <s v="B"/>
    <s v=" "/>
    <n v="33"/>
    <n v="2"/>
    <n v="9"/>
    <n v="320210"/>
    <n v="0"/>
    <n v="1502929.9"/>
    <s v=" "/>
    <s v=" "/>
    <n v="33002009"/>
    <n v="1517393.1"/>
    <n v="0"/>
    <n v="46264.68"/>
    <n v="60727.88"/>
    <n v="0"/>
    <n v="1218160.52"/>
    <n v="0"/>
    <n v="1464464.04"/>
    <n v="1403838.41"/>
    <n v="224143.75"/>
    <n v="1566080.37"/>
    <n v="0"/>
    <n v="67823.31"/>
    <n v="142493.51"/>
    <n v="25982.93"/>
    <n v="1218160.52"/>
    <n v="0"/>
    <n v="1418199.36"/>
    <n v="1343110.53"/>
    <n v="224143.75"/>
    <n v="0"/>
    <n v="0"/>
    <n v="0"/>
    <n v="0"/>
    <n v="0"/>
  </r>
  <r>
    <s v="WICKENBURG UNIFIED SCHOOLS - PAYROLL CLEARING - ELEMENTARY"/>
    <n v="4052"/>
    <s v="017"/>
    <m/>
    <s v="33-030-009"/>
    <x v="5"/>
    <x v="297"/>
    <s v="009"/>
    <x v="2404"/>
    <s v="ELEMENTARY SCHOOL DISTRICT ACCOUNTS"/>
    <s v="WICKENBURG UNIFIED SCHOOLS"/>
    <x v="3311"/>
    <s v="PAYROLL CLEARING  EL"/>
    <s v="A"/>
    <s v="Y"/>
    <n v="33"/>
    <n v="30"/>
    <n v="9"/>
    <n v="320910"/>
    <n v="0"/>
    <n v="10613.46"/>
    <s v=" "/>
    <s v=" "/>
    <n v="33001009"/>
    <n v="6991.95"/>
    <n v="10230.379999999999"/>
    <n v="0"/>
    <n v="0"/>
    <n v="13851.89"/>
    <n v="5916.16"/>
    <n v="279023.87"/>
    <n v="0"/>
    <n v="6.17"/>
    <n v="283727.34000000003"/>
    <n v="18694.599999999999"/>
    <n v="26225.13"/>
    <n v="0"/>
    <n v="0"/>
    <n v="14522.48"/>
    <n v="5916.16"/>
    <n v="268793.49"/>
    <n v="0"/>
    <n v="6.17"/>
    <n v="269875.45"/>
    <n v="0"/>
    <n v="0"/>
    <n v="0"/>
    <n v="0"/>
    <n v="0"/>
  </r>
  <r>
    <s v="WICKENBURG UNIFIED SCHOOLS - SCHOOL INVESTMENTS"/>
    <n v="4052"/>
    <s v="018"/>
    <m/>
    <s v="33-795-009"/>
    <x v="5"/>
    <x v="92"/>
    <s v="009"/>
    <x v="10"/>
    <s v="ELEMENTARY SCHOOL DISTRICT ACCOUNTS"/>
    <s v="WICKENBURG UNIFIED SCHOOLS"/>
    <x v="3312"/>
    <s v="SCHOOL INVESTMENTS"/>
    <s v="D"/>
    <s v=" "/>
    <n v="33"/>
    <n v="795"/>
    <n v="9"/>
    <n v="328780"/>
    <n v="0"/>
    <n v="0"/>
    <s v=" "/>
    <s v=" "/>
    <s v="        "/>
    <n v="0"/>
    <n v="0"/>
    <n v="0"/>
    <n v="0"/>
    <n v="0"/>
    <n v="0"/>
    <n v="0"/>
    <n v="0"/>
    <n v="0"/>
    <n v="0"/>
    <n v="0"/>
    <n v="0"/>
    <n v="0"/>
    <n v="0"/>
    <n v="0"/>
    <n v="0"/>
    <n v="0"/>
    <n v="0"/>
    <n v="0"/>
    <n v="0"/>
    <n v="0"/>
    <n v="0"/>
    <n v="0"/>
    <n v="0"/>
    <n v="0"/>
  </r>
  <r>
    <s v="WICKENBURG UNIFIED SCHOOLS - SOFT CAPITAL OUTLAY"/>
    <n v="4052"/>
    <s v="008"/>
    <m/>
    <s v="33-625-009"/>
    <x v="5"/>
    <x v="298"/>
    <s v="009"/>
    <x v="10"/>
    <s v="ELEMENTARY SCHOOL DISTRICT ACCOUNTS"/>
    <s v="WICKENBURG UNIFIED SCHOOLS"/>
    <x v="3313"/>
    <s v="SOFT CAP OUTLAY"/>
    <s v="A"/>
    <s v="Y"/>
    <n v="33"/>
    <n v="625"/>
    <n v="9"/>
    <n v="327530"/>
    <n v="0"/>
    <n v="0"/>
    <s v=" "/>
    <s v="I"/>
    <n v="33001009"/>
    <n v="0"/>
    <n v="0"/>
    <n v="0"/>
    <n v="0"/>
    <n v="0"/>
    <n v="0"/>
    <n v="0"/>
    <n v="0"/>
    <n v="0"/>
    <n v="0"/>
    <n v="0"/>
    <n v="0"/>
    <n v="0"/>
    <n v="0"/>
    <n v="0"/>
    <n v="0"/>
    <n v="0"/>
    <n v="0"/>
    <n v="0"/>
    <n v="0"/>
    <n v="0"/>
    <n v="0"/>
    <n v="0"/>
    <n v="0"/>
    <n v="0"/>
  </r>
  <r>
    <s v="WICKENBURG UNIFIED SCHOOLS - STUDENT ACTIVITIES"/>
    <n v="4052"/>
    <s v="019"/>
    <m/>
    <s v="33-850-009"/>
    <x v="5"/>
    <x v="299"/>
    <s v="009"/>
    <x v="2405"/>
    <s v="ELEMENTARY SCHOOL DISTRICT ACCOUNTS"/>
    <s v="WICKENBURG UNIFIED SCHOOLS"/>
    <x v="3314"/>
    <s v="STUDENT ACTIVITIES"/>
    <s v="B"/>
    <s v=" "/>
    <n v="33"/>
    <n v="850"/>
    <n v="9"/>
    <n v="328910"/>
    <n v="0"/>
    <n v="214990.05"/>
    <s v=" "/>
    <s v=" "/>
    <n v="33850009"/>
    <n v="177197.01"/>
    <n v="0"/>
    <n v="45408.84"/>
    <n v="7615.8"/>
    <n v="0"/>
    <n v="189654.79"/>
    <n v="0"/>
    <n v="816309.75"/>
    <n v="874939.37"/>
    <n v="83964.88"/>
    <n v="173930.07"/>
    <n v="0"/>
    <n v="94742.68"/>
    <n v="172830.96"/>
    <n v="81355.22"/>
    <n v="189654.79"/>
    <n v="0"/>
    <n v="770900.91"/>
    <n v="867323.57"/>
    <n v="83964.88"/>
    <n v="0"/>
    <n v="0"/>
    <n v="0"/>
    <n v="0"/>
    <n v="0"/>
  </r>
  <r>
    <s v="WICKENBURG UNIFIED SCHOOLS - TAN DEBT SERVICE"/>
    <n v="4052"/>
    <s v="006"/>
    <m/>
    <s v="33-745-009"/>
    <x v="5"/>
    <x v="300"/>
    <s v="009"/>
    <x v="10"/>
    <s v="ELEMENTARY SCHOOL DISTRICT ACCOUNTS"/>
    <s v="WICKENBURG UNIFIED SCHOOLS"/>
    <x v="3315"/>
    <s v="TAN DEBT SERVICE"/>
    <s v="D"/>
    <s v=" "/>
    <n v="33"/>
    <n v="745"/>
    <n v="9"/>
    <n v="328430"/>
    <n v="0"/>
    <n v="0"/>
    <s v=" "/>
    <s v=" "/>
    <n v="33745009"/>
    <n v="0"/>
    <n v="0"/>
    <n v="0"/>
    <n v="0"/>
    <n v="0"/>
    <n v="0"/>
    <n v="0"/>
    <n v="0"/>
    <n v="0"/>
    <n v="0"/>
    <n v="0"/>
    <n v="0"/>
    <n v="0"/>
    <n v="0"/>
    <n v="0"/>
    <n v="0"/>
    <n v="0"/>
    <n v="0"/>
    <n v="0"/>
    <n v="0"/>
    <n v="0"/>
    <n v="0"/>
    <n v="0"/>
    <n v="0"/>
    <n v="0"/>
  </r>
  <r>
    <s v="WICKENBURG UNIFIED SCHOOLS - TAN PROCEEDS"/>
    <n v="4052"/>
    <s v="020"/>
    <m/>
    <s v="33-645-009"/>
    <x v="5"/>
    <x v="301"/>
    <s v="009"/>
    <x v="10"/>
    <s v="ELEMENTARY SCHOOL DISTRICT ACCOUNTS"/>
    <s v="WICKENBURG UNIFIED SCHOOLS"/>
    <x v="3316"/>
    <s v="TAN PROCEEDS"/>
    <s v="A"/>
    <s v="Y"/>
    <n v="33"/>
    <n v="645"/>
    <n v="9"/>
    <n v="327710"/>
    <n v="0"/>
    <n v="0"/>
    <s v=" "/>
    <s v=" "/>
    <n v="33745009"/>
    <n v="0"/>
    <n v="0"/>
    <n v="0"/>
    <n v="0"/>
    <n v="0"/>
    <n v="0"/>
    <n v="0"/>
    <n v="0"/>
    <n v="0"/>
    <n v="0"/>
    <n v="0"/>
    <n v="0"/>
    <n v="0"/>
    <n v="0"/>
    <n v="0"/>
    <n v="0"/>
    <n v="0"/>
    <n v="0"/>
    <n v="0"/>
    <n v="0"/>
    <n v="0"/>
    <n v="0"/>
    <n v="0"/>
    <n v="0"/>
    <n v="0"/>
  </r>
  <r>
    <s v="WICKENBURG UNIFIED SCHOOLS - WARRANT CLEARING OTHER"/>
    <n v="4052"/>
    <s v="021"/>
    <m/>
    <s v="33-035-009"/>
    <x v="5"/>
    <x v="21"/>
    <s v="009"/>
    <x v="10"/>
    <s v="ELEMENTARY SCHOOL DISTRICT ACCOUNTS"/>
    <s v="WICKENBURG UNIFIED SCHOOLS"/>
    <x v="3317"/>
    <s v="WARRANT CLEAR OTHER"/>
    <s v="B"/>
    <s v=" "/>
    <n v="33"/>
    <n v="35"/>
    <n v="9"/>
    <n v="320925"/>
    <n v="0"/>
    <n v="0"/>
    <s v=" "/>
    <s v=" "/>
    <n v="33001009"/>
    <n v="0"/>
    <n v="0"/>
    <n v="0"/>
    <n v="0"/>
    <n v="0"/>
    <n v="0"/>
    <n v="0"/>
    <n v="0"/>
    <n v="0"/>
    <n v="0"/>
    <n v="0"/>
    <n v="0"/>
    <n v="0"/>
    <n v="0"/>
    <n v="0"/>
    <n v="0"/>
    <n v="0"/>
    <n v="0"/>
    <n v="0"/>
    <n v="0"/>
    <n v="0"/>
    <n v="0"/>
    <n v="0"/>
    <n v="0"/>
    <n v="0"/>
  </r>
  <r>
    <s v="WILSON ELEMENTARY - ADJACENT WAYS"/>
    <n v="4039"/>
    <s v="002"/>
    <m/>
    <s v="33-620-007"/>
    <x v="5"/>
    <x v="285"/>
    <s v="007"/>
    <x v="2406"/>
    <s v="ELEMENTARY SCHOOL DISTRICT ACCOUNTS"/>
    <s v="WILSON ELEMENTARY"/>
    <x v="3318"/>
    <s v="ADJACENT WAYS"/>
    <s v="A"/>
    <s v="Y"/>
    <n v="33"/>
    <n v="620"/>
    <n v="7"/>
    <n v="327510"/>
    <n v="0"/>
    <n v="-22.1"/>
    <s v=" "/>
    <s v=" "/>
    <n v="33620007"/>
    <n v="-22.34"/>
    <n v="0"/>
    <n v="0"/>
    <n v="0"/>
    <n v="0.24"/>
    <n v="285.52"/>
    <n v="0"/>
    <n v="0"/>
    <n v="310.19"/>
    <n v="2.57"/>
    <n v="-22.31"/>
    <n v="0"/>
    <n v="0"/>
    <n v="0.03"/>
    <n v="0"/>
    <n v="285.52"/>
    <n v="0"/>
    <n v="0"/>
    <n v="310.19"/>
    <n v="2.33"/>
    <n v="0"/>
    <n v="0"/>
    <n v="0"/>
    <n v="0"/>
    <n v="0"/>
  </r>
  <r>
    <s v="WILSON ELEMENTARY - BOND BUILDING"/>
    <n v="4039"/>
    <s v="003"/>
    <m/>
    <s v="33-630-007"/>
    <x v="5"/>
    <x v="286"/>
    <s v="007"/>
    <x v="2407"/>
    <s v="ELEMENTARY SCHOOL DISTRICT ACCOUNTS"/>
    <s v="WILSON ELEMENTARY"/>
    <x v="3319"/>
    <s v="BOND BUILDING"/>
    <s v="D"/>
    <s v=" "/>
    <n v="33"/>
    <n v="630"/>
    <n v="7"/>
    <n v="327610"/>
    <n v="0"/>
    <n v="3024650.23"/>
    <s v=" "/>
    <s v=" "/>
    <n v="33700007"/>
    <n v="3029903.35"/>
    <n v="0"/>
    <n v="0"/>
    <n v="5313.6"/>
    <n v="60.48"/>
    <n v="1584600.88"/>
    <n v="0"/>
    <n v="1720772.69"/>
    <n v="411833.04"/>
    <n v="131109.70000000001"/>
    <n v="3054900.86"/>
    <n v="0"/>
    <n v="0"/>
    <n v="27861.27"/>
    <n v="2863.76"/>
    <n v="1584600.88"/>
    <n v="0"/>
    <n v="1720772.69"/>
    <n v="406519.44"/>
    <n v="131049.22"/>
    <n v="0"/>
    <n v="0"/>
    <n v="0"/>
    <n v="0"/>
    <n v="0"/>
  </r>
  <r>
    <s v="WILSON ELEMENTARY - BUILD AMERICA/QUALIFIED SCHOOL CON BONDS"/>
    <n v="4039"/>
    <s v="010"/>
    <m/>
    <s v="33-637-007"/>
    <x v="5"/>
    <x v="287"/>
    <s v="007"/>
    <x v="10"/>
    <s v="ELEMENTARY SCHOOL DISTRICT ACCOUNTS"/>
    <s v="WILSON ELEMENTARY"/>
    <x v="3320"/>
    <s v="BUILD AMER BONDS"/>
    <s v="D"/>
    <s v=" "/>
    <n v="33"/>
    <n v="637"/>
    <n v="7"/>
    <n v="327630"/>
    <n v="0"/>
    <n v="0"/>
    <s v="Y"/>
    <s v=" "/>
    <n v="33637007"/>
    <n v="0"/>
    <n v="0"/>
    <n v="0"/>
    <n v="0"/>
    <n v="0"/>
    <n v="0"/>
    <n v="0"/>
    <n v="0"/>
    <n v="0"/>
    <n v="0"/>
    <n v="0"/>
    <n v="0"/>
    <n v="0"/>
    <n v="0"/>
    <n v="0"/>
    <n v="0"/>
    <n v="0"/>
    <n v="0"/>
    <n v="0"/>
    <n v="0"/>
    <n v="0"/>
    <n v="0"/>
    <n v="0"/>
    <n v="0"/>
    <n v="0"/>
  </r>
  <r>
    <s v="WILSON ELEMENTARY - BUILDING RENEWAL"/>
    <n v="4039"/>
    <s v="004"/>
    <m/>
    <s v="33-690-007"/>
    <x v="5"/>
    <x v="288"/>
    <s v="007"/>
    <x v="2408"/>
    <s v="ELEMENTARY SCHOOL DISTRICT ACCOUNTS"/>
    <s v="WILSON ELEMENTARY"/>
    <x v="3321"/>
    <s v="BUILDING RENEWA"/>
    <s v="B"/>
    <s v=" "/>
    <n v="33"/>
    <n v="690"/>
    <n v="7"/>
    <n v="327750"/>
    <n v="0"/>
    <n v="-355.37"/>
    <s v="Y"/>
    <s v=" "/>
    <n v="33690007"/>
    <n v="-355.37"/>
    <n v="0"/>
    <n v="0"/>
    <n v="0"/>
    <n v="0"/>
    <n v="-57.32"/>
    <n v="0"/>
    <n v="13964.59"/>
    <n v="14567.87"/>
    <n v="305.23"/>
    <n v="-53.23"/>
    <n v="0"/>
    <n v="13964.59"/>
    <n v="14567.68"/>
    <n v="300.95"/>
    <n v="-57.32"/>
    <n v="0"/>
    <n v="13964.59"/>
    <n v="14567.87"/>
    <n v="305.23"/>
    <n v="0"/>
    <n v="0"/>
    <n v="0"/>
    <n v="0"/>
    <n v="0"/>
  </r>
  <r>
    <s v="WILSON ELEMENTARY - CAPITAL OUTLAY"/>
    <n v="4039"/>
    <s v="005"/>
    <m/>
    <s v="33-610-007"/>
    <x v="5"/>
    <x v="289"/>
    <s v="007"/>
    <x v="2409"/>
    <s v="ELEMENTARY SCHOOL DISTRICT ACCOUNTS"/>
    <s v="WILSON ELEMENTARY"/>
    <x v="3322"/>
    <s v="CAPITAL OUTLAY"/>
    <s v="A"/>
    <s v="Y"/>
    <n v="33"/>
    <n v="610"/>
    <n v="7"/>
    <n v="327410"/>
    <n v="0"/>
    <n v="1524886.41"/>
    <s v=" "/>
    <s v=" "/>
    <n v="33610007"/>
    <n v="1513125.66"/>
    <n v="0"/>
    <n v="0"/>
    <n v="445.48"/>
    <n v="12206.23"/>
    <n v="1757832.18"/>
    <n v="0"/>
    <n v="0"/>
    <n v="769864.62"/>
    <n v="536918.85"/>
    <n v="1508595.11"/>
    <n v="0"/>
    <n v="0"/>
    <n v="27596.36"/>
    <n v="32126.91"/>
    <n v="1757832.18"/>
    <n v="0"/>
    <n v="0"/>
    <n v="769419.14"/>
    <n v="524712.62"/>
    <n v="0"/>
    <n v="0"/>
    <n v="0"/>
    <n v="0"/>
    <n v="0"/>
  </r>
  <r>
    <s v="WILSON ELEMENTARY - CLASSROOM SITE FUND"/>
    <n v="4039"/>
    <s v="011"/>
    <m/>
    <s v="33-010-007"/>
    <x v="5"/>
    <x v="290"/>
    <s v="007"/>
    <x v="2410"/>
    <s v="ELEMENTARY SCHOOL DISTRICT ACCOUNTS"/>
    <s v="WILSON ELEMENTARY"/>
    <x v="3323"/>
    <s v="CLASSROOM SITE FUND"/>
    <s v="B"/>
    <s v="Y"/>
    <n v="33"/>
    <n v="10"/>
    <n v="7"/>
    <n v="320310"/>
    <n v="0"/>
    <n v="451596.94"/>
    <s v=" "/>
    <s v=" "/>
    <n v="33010007"/>
    <n v="468210.56"/>
    <n v="0"/>
    <n v="0"/>
    <n v="16613.62"/>
    <n v="0"/>
    <n v="334156.12"/>
    <n v="0"/>
    <n v="269096.24"/>
    <n v="153464.01999999999"/>
    <n v="1808.6"/>
    <n v="450410.02"/>
    <n v="0"/>
    <n v="33637.03"/>
    <n v="16494.93"/>
    <n v="658.44"/>
    <n v="334156.12"/>
    <n v="0"/>
    <n v="269096.24"/>
    <n v="136850.4"/>
    <n v="1808.6"/>
    <n v="0"/>
    <n v="0"/>
    <n v="0"/>
    <n v="0"/>
    <n v="0"/>
  </r>
  <r>
    <s v="WILSON ELEMENTARY - CREDIT LINE BORROWING"/>
    <n v="4039"/>
    <s v="012"/>
    <m/>
    <s v="33-750-007"/>
    <x v="5"/>
    <x v="192"/>
    <s v="007"/>
    <x v="10"/>
    <s v="ELEMENTARY SCHOOL DISTRICT ACCOUNTS"/>
    <s v="WILSON ELEMENTARY"/>
    <x v="3324"/>
    <s v="CREDIT LINE BORROW"/>
    <s v="A"/>
    <s v="Y"/>
    <n v="33"/>
    <n v="750"/>
    <n v="7"/>
    <n v="328450"/>
    <n v="0"/>
    <n v="0"/>
    <s v=" "/>
    <s v=" "/>
    <n v="33001007"/>
    <n v="0"/>
    <n v="0"/>
    <n v="0"/>
    <n v="0"/>
    <n v="0"/>
    <n v="0"/>
    <n v="0"/>
    <n v="0"/>
    <n v="0"/>
    <n v="0"/>
    <n v="0"/>
    <n v="0"/>
    <n v="0"/>
    <n v="0"/>
    <n v="0"/>
    <n v="0"/>
    <n v="0"/>
    <n v="0"/>
    <n v="0"/>
    <n v="0"/>
    <n v="0"/>
    <n v="0"/>
    <n v="0"/>
    <n v="0"/>
    <n v="0"/>
  </r>
  <r>
    <s v="WILSON ELEMENTARY - CURRENT DEBT SERVICE"/>
    <n v="4039"/>
    <s v="013"/>
    <m/>
    <s v="33-700-007"/>
    <x v="5"/>
    <x v="291"/>
    <s v="007"/>
    <x v="2411"/>
    <s v="ELEMENTARY SCHOOL DISTRICT ACCOUNTS"/>
    <s v="WILSON ELEMENTARY"/>
    <x v="3325"/>
    <s v="CURRENT DEBT SERVICE"/>
    <s v="D"/>
    <s v=" "/>
    <n v="33"/>
    <n v="700"/>
    <n v="7"/>
    <n v="327810"/>
    <n v="0"/>
    <n v="414774.57"/>
    <s v=" "/>
    <s v=" "/>
    <n v="33700007"/>
    <n v="400325.49"/>
    <n v="0"/>
    <n v="0"/>
    <n v="0"/>
    <n v="14449.08"/>
    <n v="454828.84"/>
    <n v="499670.98"/>
    <n v="20607.150000000001"/>
    <n v="3277.94"/>
    <n v="442287.5"/>
    <n v="361688.94"/>
    <n v="0"/>
    <n v="0"/>
    <n v="0"/>
    <n v="38636.550000000003"/>
    <n v="454828.84"/>
    <n v="499670.98"/>
    <n v="20607.150000000001"/>
    <n v="3277.94"/>
    <n v="427838.42"/>
    <n v="0"/>
    <n v="0"/>
    <n v="0"/>
    <n v="0"/>
    <n v="0"/>
  </r>
  <r>
    <s v="WILSON ELEMENTARY - DEFCNCYS CORRECTION"/>
    <n v="4039"/>
    <s v="009"/>
    <m/>
    <s v="33-685-007"/>
    <x v="5"/>
    <x v="110"/>
    <s v="007"/>
    <x v="2412"/>
    <s v="ELEMENTARY SCHOOL DISTRICT ACCOUNTS"/>
    <s v="WILSON ELEMENTARY"/>
    <x v="3326"/>
    <s v="DEFCNCYS CORREC"/>
    <s v="B"/>
    <s v=" "/>
    <n v="33"/>
    <n v="685"/>
    <n v="7"/>
    <n v="327730"/>
    <n v="0"/>
    <n v="-1.71"/>
    <s v="Y"/>
    <s v=" "/>
    <n v="33685007"/>
    <n v="-1.71"/>
    <n v="0"/>
    <n v="0"/>
    <n v="0"/>
    <n v="0"/>
    <n v="2.2799999999999998"/>
    <n v="0"/>
    <n v="0"/>
    <n v="3.99"/>
    <n v="0"/>
    <n v="-1.71"/>
    <n v="0"/>
    <n v="0"/>
    <n v="0"/>
    <n v="0"/>
    <n v="2.2799999999999998"/>
    <n v="0"/>
    <n v="0"/>
    <n v="3.99"/>
    <n v="0"/>
    <n v="0"/>
    <n v="0"/>
    <n v="0"/>
    <n v="0"/>
    <n v="0"/>
  </r>
  <r>
    <s v="WILSON ELEMENTARY - ELEM EXPENSE CLEARING"/>
    <n v="4039"/>
    <s v="014"/>
    <m/>
    <s v="33-040-007"/>
    <x v="5"/>
    <x v="292"/>
    <s v="007"/>
    <x v="2413"/>
    <s v="ELEMENTARY SCHOOL DISTRICT ACCOUNTS"/>
    <s v="WILSON ELEMENTARY"/>
    <x v="3327"/>
    <s v="EL EXP CLEARING"/>
    <s v="A"/>
    <s v="Y"/>
    <n v="33"/>
    <n v="40"/>
    <n v="7"/>
    <n v="320930"/>
    <n v="0"/>
    <n v="404092.66"/>
    <s v=" "/>
    <s v=" "/>
    <n v="33001007"/>
    <n v="134086.01999999999"/>
    <n v="643586.17000000004"/>
    <n v="0"/>
    <n v="0"/>
    <n v="913592.81"/>
    <n v="259476.03"/>
    <n v="9655231.6099999994"/>
    <n v="0"/>
    <n v="107964.72"/>
    <n v="9907812.9600000009"/>
    <n v="113178.89"/>
    <n v="948664.77"/>
    <n v="0"/>
    <n v="15792.84"/>
    <n v="985364.74"/>
    <n v="259476.03"/>
    <n v="9011645.4399999995"/>
    <n v="0"/>
    <n v="107964.72"/>
    <n v="8994220.1500000004"/>
    <n v="0"/>
    <n v="0"/>
    <n v="0"/>
    <n v="0"/>
    <n v="0"/>
  </r>
  <r>
    <s v="WILSON ELEMENTARY - FED. &amp; STATE GRANTS"/>
    <n v="4039"/>
    <s v="015"/>
    <m/>
    <s v="33-200-007"/>
    <x v="5"/>
    <x v="293"/>
    <s v="007"/>
    <x v="2414"/>
    <s v="ELEMENTARY SCHOOL DISTRICT ACCOUNTS"/>
    <s v="WILSON ELEMENTARY"/>
    <x v="3328"/>
    <s v="FED. &amp; STATE GRANTS"/>
    <s v="B"/>
    <s v=" "/>
    <n v="33"/>
    <n v="200"/>
    <n v="7"/>
    <n v="322010"/>
    <n v="0"/>
    <n v="-533523.93999999994"/>
    <s v=" "/>
    <s v=" "/>
    <n v="33200007"/>
    <n v="-265900.13"/>
    <n v="0"/>
    <n v="10107.370000000001"/>
    <n v="277731.18"/>
    <n v="0"/>
    <n v="-372108.1"/>
    <n v="0"/>
    <n v="1666535.8"/>
    <n v="2326053.0699999998"/>
    <n v="498101.43"/>
    <n v="-448841.03"/>
    <n v="0"/>
    <n v="381033.73"/>
    <n v="198800.03"/>
    <n v="707.2"/>
    <n v="-372108.1"/>
    <n v="0"/>
    <n v="1656428.43"/>
    <n v="2048321.89"/>
    <n v="498101.43"/>
    <n v="0"/>
    <n v="0"/>
    <n v="0"/>
    <n v="0"/>
    <n v="0"/>
  </r>
  <r>
    <s v="WILSON ELEMENTARY - MAINTENANCE AND OPERATIONS ELEMENTARY"/>
    <n v="4039"/>
    <s v="001"/>
    <m/>
    <s v="33-001-007"/>
    <x v="5"/>
    <x v="294"/>
    <s v="007"/>
    <x v="2415"/>
    <s v="ELEMENTARY SCHOOL DISTRICT ACCOUNTS"/>
    <s v="WILSON ELEMENTARY"/>
    <x v="3329"/>
    <s v="MAINTNCE/OPRTNS ELEM"/>
    <s v="A"/>
    <s v="Y"/>
    <n v="33"/>
    <n v="1"/>
    <n v="7"/>
    <n v="320110"/>
    <n v="0"/>
    <n v="-396545.68"/>
    <s v=" "/>
    <s v=" "/>
    <n v="33001007"/>
    <n v="-98908.39"/>
    <n v="0"/>
    <n v="160345.04"/>
    <n v="582037.62"/>
    <n v="124055.29"/>
    <n v="-265204.61"/>
    <n v="0"/>
    <n v="2606127.87"/>
    <n v="6413351.6299999999"/>
    <n v="3675882.69"/>
    <n v="27391.98"/>
    <n v="0"/>
    <n v="215901.02"/>
    <n v="626843.36"/>
    <n v="284641.96999999997"/>
    <n v="-265204.61"/>
    <n v="0"/>
    <n v="2445782.83"/>
    <n v="5831314.0099999998"/>
    <n v="3551827.4"/>
    <n v="0"/>
    <n v="0"/>
    <n v="0"/>
    <n v="0"/>
    <n v="0"/>
  </r>
  <r>
    <s v="WILSON ELEMENTARY - NEW SCHOOL FACILITY"/>
    <n v="4039"/>
    <s v="007"/>
    <m/>
    <s v="33-695-007"/>
    <x v="5"/>
    <x v="295"/>
    <s v="007"/>
    <x v="10"/>
    <s v="ELEMENTARY SCHOOL DISTRICT ACCOUNTS"/>
    <s v="WILSON ELEMENTARY"/>
    <x v="3330"/>
    <s v="NEW SCHL FACILI"/>
    <s v="B"/>
    <s v=" "/>
    <n v="33"/>
    <n v="695"/>
    <n v="7"/>
    <n v="327770"/>
    <n v="0"/>
    <n v="0"/>
    <s v="Y"/>
    <s v=" "/>
    <n v="33695007"/>
    <n v="0"/>
    <n v="0"/>
    <n v="0"/>
    <n v="0"/>
    <n v="0"/>
    <n v="0"/>
    <n v="0"/>
    <n v="0"/>
    <n v="0"/>
    <n v="0"/>
    <n v="0"/>
    <n v="0"/>
    <n v="0"/>
    <n v="0"/>
    <n v="0"/>
    <n v="0"/>
    <n v="0"/>
    <n v="0"/>
    <n v="0"/>
    <n v="0"/>
    <n v="0"/>
    <n v="0"/>
    <n v="0"/>
    <n v="0"/>
    <n v="0"/>
  </r>
  <r>
    <s v="WILSON ELEMENTARY - OTHER MONIES"/>
    <n v="4039"/>
    <s v="016"/>
    <m/>
    <s v="33-002-007"/>
    <x v="5"/>
    <x v="296"/>
    <s v="007"/>
    <x v="2416"/>
    <s v="ELEMENTARY SCHOOL DISTRICT ACCOUNTS"/>
    <s v="WILSON ELEMENTARY"/>
    <x v="3331"/>
    <s v="OTHER MONIES"/>
    <s v="B"/>
    <s v=" "/>
    <n v="33"/>
    <n v="2"/>
    <n v="7"/>
    <n v="320210"/>
    <n v="0"/>
    <n v="2591806.7400000002"/>
    <s v=" "/>
    <s v=" "/>
    <n v="33002007"/>
    <n v="2641990.38"/>
    <n v="0"/>
    <n v="0"/>
    <n v="50183.64"/>
    <n v="0"/>
    <n v="2565544.15"/>
    <n v="0"/>
    <n v="750548.38"/>
    <n v="858777.74"/>
    <n v="134491.95000000001"/>
    <n v="2636893.12"/>
    <n v="0"/>
    <n v="87721.66"/>
    <n v="88468.21"/>
    <n v="5843.81"/>
    <n v="2565544.15"/>
    <n v="0"/>
    <n v="750548.38"/>
    <n v="808594.1"/>
    <n v="134491.95000000001"/>
    <n v="0"/>
    <n v="0"/>
    <n v="0"/>
    <n v="0"/>
    <n v="0"/>
  </r>
  <r>
    <s v="WILSON ELEMENTARY - PAYROLL CLEARING - ELEMENTARY"/>
    <n v="4039"/>
    <s v="017"/>
    <m/>
    <s v="33-030-007"/>
    <x v="5"/>
    <x v="297"/>
    <s v="007"/>
    <x v="2417"/>
    <s v="ELEMENTARY SCHOOL DISTRICT ACCOUNTS"/>
    <s v="WILSON ELEMENTARY"/>
    <x v="3332"/>
    <s v="PAYROLL CLEARING  EL"/>
    <s v="A"/>
    <s v="Y"/>
    <n v="33"/>
    <n v="30"/>
    <n v="7"/>
    <n v="320910"/>
    <n v="0"/>
    <n v="9923.49"/>
    <s v=" "/>
    <s v=" "/>
    <n v="33001007"/>
    <n v="2460.65"/>
    <n v="11209.01"/>
    <n v="0"/>
    <n v="0"/>
    <n v="18671.849999999999"/>
    <n v="-2.08"/>
    <n v="104065.35"/>
    <n v="0"/>
    <n v="2.4700000000000002"/>
    <n v="113993.39"/>
    <n v="4841.29"/>
    <n v="15531.87"/>
    <n v="0"/>
    <n v="0.08"/>
    <n v="13151.31"/>
    <n v="-2.08"/>
    <n v="92856.34"/>
    <n v="0"/>
    <n v="2.4700000000000002"/>
    <n v="95321.54"/>
    <n v="0"/>
    <n v="0"/>
    <n v="0"/>
    <n v="0"/>
    <n v="0"/>
  </r>
  <r>
    <s v="WILSON ELEMENTARY - SCHOOL INVESTMENTS"/>
    <n v="4039"/>
    <s v="018"/>
    <m/>
    <s v="33-795-007"/>
    <x v="5"/>
    <x v="92"/>
    <s v="007"/>
    <x v="10"/>
    <s v="ELEMENTARY SCHOOL DISTRICT ACCOUNTS"/>
    <s v="WILSON ELEMENTARY"/>
    <x v="3333"/>
    <s v="SCHOOL INVESTMENTS"/>
    <s v="D"/>
    <s v=" "/>
    <n v="33"/>
    <n v="795"/>
    <n v="7"/>
    <n v="328780"/>
    <n v="0"/>
    <n v="0"/>
    <s v=" "/>
    <s v=" "/>
    <s v="        "/>
    <n v="0"/>
    <n v="0"/>
    <n v="0"/>
    <n v="0"/>
    <n v="0"/>
    <n v="0"/>
    <n v="0"/>
    <n v="0"/>
    <n v="0"/>
    <n v="0"/>
    <n v="0"/>
    <n v="0"/>
    <n v="0"/>
    <n v="0"/>
    <n v="0"/>
    <n v="0"/>
    <n v="0"/>
    <n v="0"/>
    <n v="0"/>
    <n v="0"/>
    <n v="0"/>
    <n v="0"/>
    <n v="0"/>
    <n v="0"/>
    <n v="0"/>
  </r>
  <r>
    <s v="WILSON ELEMENTARY - SOFT CAPITAL OUTLAY"/>
    <n v="4039"/>
    <s v="008"/>
    <m/>
    <s v="33-625-007"/>
    <x v="5"/>
    <x v="298"/>
    <s v="007"/>
    <x v="10"/>
    <s v="ELEMENTARY SCHOOL DISTRICT ACCOUNTS"/>
    <s v="WILSON ELEMENTARY"/>
    <x v="3334"/>
    <s v="SOFT CAP OUTLAY"/>
    <s v="A"/>
    <s v="Y"/>
    <n v="33"/>
    <n v="625"/>
    <n v="7"/>
    <n v="327530"/>
    <n v="0"/>
    <n v="0"/>
    <s v=" "/>
    <s v="I"/>
    <n v="33001007"/>
    <n v="0"/>
    <n v="0"/>
    <n v="0"/>
    <n v="0"/>
    <n v="0"/>
    <n v="0"/>
    <n v="0"/>
    <n v="0"/>
    <n v="0"/>
    <n v="0"/>
    <n v="0"/>
    <n v="0"/>
    <n v="0"/>
    <n v="0"/>
    <n v="0"/>
    <n v="0"/>
    <n v="0"/>
    <n v="0"/>
    <n v="0"/>
    <n v="0"/>
    <n v="0"/>
    <n v="0"/>
    <n v="0"/>
    <n v="0"/>
    <n v="0"/>
  </r>
  <r>
    <s v="WILSON ELEMENTARY - STUDENT ACTIVITIES"/>
    <n v="4039"/>
    <s v="019"/>
    <m/>
    <s v="33-850-007"/>
    <x v="5"/>
    <x v="299"/>
    <s v="007"/>
    <x v="10"/>
    <s v="ELEMENTARY SCHOOL DISTRICT ACCOUNTS"/>
    <s v="WILSON ELEMENTARY"/>
    <x v="3335"/>
    <s v="STUDENT ACTIVITIES"/>
    <s v="B"/>
    <s v=" "/>
    <n v="33"/>
    <n v="850"/>
    <n v="7"/>
    <n v="328910"/>
    <n v="0"/>
    <n v="0"/>
    <s v=" "/>
    <s v=" "/>
    <n v="33850007"/>
    <n v="0"/>
    <n v="0"/>
    <n v="0"/>
    <n v="0"/>
    <n v="0"/>
    <n v="0"/>
    <n v="0"/>
    <n v="0"/>
    <n v="0"/>
    <n v="0"/>
    <n v="0"/>
    <n v="0"/>
    <n v="0"/>
    <n v="0"/>
    <n v="0"/>
    <n v="0"/>
    <n v="0"/>
    <n v="0"/>
    <n v="0"/>
    <n v="0"/>
    <n v="0"/>
    <n v="0"/>
    <n v="0"/>
    <n v="0"/>
    <n v="0"/>
  </r>
  <r>
    <s v="WILSON ELEMENTARY - TAN DEBT SERVICE"/>
    <n v="4039"/>
    <s v="006"/>
    <m/>
    <s v="33-745-007"/>
    <x v="5"/>
    <x v="300"/>
    <s v="007"/>
    <x v="10"/>
    <s v="ELEMENTARY SCHOOL DISTRICT ACCOUNTS"/>
    <s v="WILSON ELEMENTARY"/>
    <x v="3336"/>
    <s v="TAN DEBT SERVICE"/>
    <s v="D"/>
    <s v=" "/>
    <n v="33"/>
    <n v="745"/>
    <n v="7"/>
    <n v="328430"/>
    <n v="0"/>
    <n v="0"/>
    <s v=" "/>
    <s v=" "/>
    <n v="33745007"/>
    <n v="0"/>
    <n v="0"/>
    <n v="0"/>
    <n v="0"/>
    <n v="0"/>
    <n v="0"/>
    <n v="0"/>
    <n v="0"/>
    <n v="0"/>
    <n v="0"/>
    <n v="0"/>
    <n v="0"/>
    <n v="0"/>
    <n v="0"/>
    <n v="0"/>
    <n v="0"/>
    <n v="0"/>
    <n v="0"/>
    <n v="0"/>
    <n v="0"/>
    <n v="0"/>
    <n v="0"/>
    <n v="0"/>
    <n v="0"/>
    <n v="0"/>
  </r>
  <r>
    <s v="WILSON ELEMENTARY - TAN PROCEEDS"/>
    <n v="4039"/>
    <s v="020"/>
    <m/>
    <s v="33-645-007"/>
    <x v="5"/>
    <x v="301"/>
    <s v="007"/>
    <x v="10"/>
    <s v="ELEMENTARY SCHOOL DISTRICT ACCOUNTS"/>
    <s v="WILSON ELEMENTARY"/>
    <x v="3337"/>
    <s v="TAN PROCEEDS"/>
    <s v="A"/>
    <s v="Y"/>
    <n v="33"/>
    <n v="645"/>
    <n v="7"/>
    <n v="327710"/>
    <n v="0"/>
    <n v="0"/>
    <s v=" "/>
    <s v=" "/>
    <n v="33745007"/>
    <n v="0"/>
    <n v="0"/>
    <n v="0"/>
    <n v="0"/>
    <n v="0"/>
    <n v="0"/>
    <n v="0"/>
    <n v="0"/>
    <n v="0"/>
    <n v="0"/>
    <n v="0"/>
    <n v="0"/>
    <n v="0"/>
    <n v="0"/>
    <n v="0"/>
    <n v="0"/>
    <n v="0"/>
    <n v="0"/>
    <n v="0"/>
    <n v="0"/>
    <n v="0"/>
    <n v="0"/>
    <n v="0"/>
    <n v="0"/>
    <n v="0"/>
  </r>
  <r>
    <s v="WILSON ELEMENTARY - WARRANT CLEARING OTHER"/>
    <n v="4039"/>
    <s v="021"/>
    <m/>
    <s v="33-035-007"/>
    <x v="5"/>
    <x v="21"/>
    <s v="007"/>
    <x v="10"/>
    <s v="ELEMENTARY SCHOOL DISTRICT ACCOUNTS"/>
    <s v="WILSON ELEMENTARY"/>
    <x v="3338"/>
    <s v="WARRANT CLEAR OTHER"/>
    <s v="B"/>
    <s v=" "/>
    <n v="33"/>
    <n v="35"/>
    <n v="7"/>
    <n v="320925"/>
    <n v="0"/>
    <n v="0"/>
    <s v=" "/>
    <s v=" "/>
    <n v="33001007"/>
    <n v="0"/>
    <n v="0"/>
    <n v="0"/>
    <n v="0"/>
    <n v="0"/>
    <n v="0"/>
    <n v="0"/>
    <n v="0"/>
    <n v="0"/>
    <n v="0"/>
    <n v="0"/>
    <n v="0"/>
    <n v="0"/>
    <n v="0"/>
    <n v="0"/>
    <n v="0"/>
    <n v="0"/>
    <n v="0"/>
    <n v="0"/>
    <n v="0"/>
    <n v="0"/>
    <n v="0"/>
    <n v="0"/>
    <n v="0"/>
    <n v="0"/>
  </r>
  <r>
    <s v="AGUA FRIA UNION HIGH SCHOOL - 010 CLASSROM SITE FUND - TOTAL"/>
    <n v="4001"/>
    <s v="011"/>
    <m/>
    <s v="34-010-216"/>
    <x v="6"/>
    <x v="290"/>
    <s v="216"/>
    <x v="2418"/>
    <s v="HIGH SCHOOL DISTRICT ACCOUNTS"/>
    <s v="AGUA FRIA UNION HIGH SCHOOL"/>
    <x v="3339"/>
    <s v="CLASSROOM SITE FUND"/>
    <s v="B"/>
    <s v="Y"/>
    <n v="34"/>
    <n v="10"/>
    <n v="216"/>
    <n v="320320"/>
    <n v="0"/>
    <n v="1293684.5"/>
    <s v=" "/>
    <s v=" "/>
    <n v="34010216"/>
    <n v="1439783.15"/>
    <n v="0"/>
    <n v="0"/>
    <n v="146098.65"/>
    <n v="0"/>
    <n v="565015.68999999994"/>
    <n v="0"/>
    <n v="1893177"/>
    <n v="1375435.15"/>
    <n v="210926.96"/>
    <n v="1441290.71"/>
    <n v="0"/>
    <n v="232727.91"/>
    <n v="239901.24"/>
    <n v="5665.77"/>
    <n v="565015.68999999994"/>
    <n v="0"/>
    <n v="1893177"/>
    <n v="1229336.5"/>
    <n v="210926.96"/>
    <n v="0"/>
    <n v="0"/>
    <n v="0"/>
    <n v="0"/>
    <n v="0"/>
  </r>
  <r>
    <s v="AGUA FRIA UNION HIGH SCHOOL - ADJACENT WAYS"/>
    <n v="4001"/>
    <s v="002"/>
    <m/>
    <s v="34-620-216"/>
    <x v="6"/>
    <x v="285"/>
    <s v="216"/>
    <x v="2419"/>
    <s v="HIGH SCHOOL DISTRICT ACCOUNTS"/>
    <s v="AGUA FRIA UNION HIGH SCHOOL"/>
    <x v="3340"/>
    <s v="ADJACENT WAYS"/>
    <s v="A"/>
    <s v="Y"/>
    <n v="34"/>
    <n v="620"/>
    <n v="216"/>
    <n v="327520"/>
    <n v="0"/>
    <n v="272801.83"/>
    <s v=" "/>
    <s v=" "/>
    <n v="34620216"/>
    <n v="275024.21000000002"/>
    <n v="0"/>
    <n v="0"/>
    <n v="2222.75"/>
    <n v="0.37"/>
    <n v="266622.39"/>
    <n v="0"/>
    <n v="0"/>
    <n v="2832.83"/>
    <n v="9012.27"/>
    <n v="274561.03999999998"/>
    <n v="0"/>
    <n v="0"/>
    <n v="0.34"/>
    <n v="463.51"/>
    <n v="266622.39"/>
    <n v="0"/>
    <n v="0"/>
    <n v="610.08000000000004"/>
    <n v="9011.9"/>
    <n v="0"/>
    <n v="0"/>
    <n v="0"/>
    <n v="0"/>
    <n v="0"/>
  </r>
  <r>
    <s v="AGUA FRIA UNION HIGH SCHOOL - BOND BUILDING"/>
    <n v="4001"/>
    <s v="003"/>
    <m/>
    <s v="34-630-216"/>
    <x v="6"/>
    <x v="286"/>
    <s v="216"/>
    <x v="2420"/>
    <s v="HIGH SCHOOL DISTRICT ACCOUNTS"/>
    <s v="AGUA FRIA UNION HIGH SCHOOL"/>
    <x v="3341"/>
    <s v="BOND BUILDING"/>
    <s v="D"/>
    <s v=" "/>
    <n v="34"/>
    <n v="630"/>
    <n v="216"/>
    <n v="327620"/>
    <n v="0"/>
    <n v="8532927.25"/>
    <s v=" "/>
    <s v=" "/>
    <n v="34700216"/>
    <n v="8639497.2799999993"/>
    <n v="0"/>
    <n v="0"/>
    <n v="106570.03"/>
    <n v="0"/>
    <n v="2091623.5"/>
    <n v="19371.240000000002"/>
    <n v="9300000"/>
    <n v="2869347.85"/>
    <n v="30022.84"/>
    <n v="8716404.9299999997"/>
    <n v="0"/>
    <n v="0"/>
    <n v="102800.49"/>
    <n v="25892.84"/>
    <n v="2091623.5"/>
    <n v="19371.240000000002"/>
    <n v="9300000"/>
    <n v="2762777.82"/>
    <n v="30022.84"/>
    <n v="0"/>
    <n v="0"/>
    <n v="0"/>
    <n v="0"/>
    <n v="0"/>
  </r>
  <r>
    <s v="AGUA FRIA UNION HIGH SCHOOL - BUILD AMERICA/QUALIFIED SCHOOL CON BONDS"/>
    <n v="4001"/>
    <s v="010"/>
    <m/>
    <s v="34-637-216"/>
    <x v="6"/>
    <x v="287"/>
    <s v="216"/>
    <x v="10"/>
    <s v="HIGH SCHOOL DISTRICT ACCOUNTS"/>
    <s v="AGUA FRIA UNION HIGH SCHOOL"/>
    <x v="3342"/>
    <s v="BUILD AMER BONDS"/>
    <s v="D"/>
    <s v=" "/>
    <n v="34"/>
    <n v="637"/>
    <n v="216"/>
    <n v="327631"/>
    <n v="21"/>
    <n v="0"/>
    <s v=" "/>
    <s v=" "/>
    <n v="34637216"/>
    <n v="0"/>
    <n v="0"/>
    <n v="0"/>
    <n v="0"/>
    <n v="0"/>
    <n v="0"/>
    <n v="0"/>
    <n v="0"/>
    <n v="0"/>
    <n v="0"/>
    <n v="0"/>
    <n v="0"/>
    <n v="0"/>
    <n v="0"/>
    <n v="0"/>
    <n v="0"/>
    <n v="0"/>
    <n v="0"/>
    <n v="0"/>
    <n v="0"/>
    <n v="0"/>
    <n v="0"/>
    <n v="0"/>
    <n v="0"/>
    <n v="0"/>
  </r>
  <r>
    <s v="AGUA FRIA UNION HIGH SCHOOL - BUILDING REVEWAL"/>
    <n v="4001"/>
    <s v="004"/>
    <m/>
    <s v="34-690-216"/>
    <x v="6"/>
    <x v="288"/>
    <s v="216"/>
    <x v="2421"/>
    <s v="HIGH SCHOOL DISTRICT ACCOUNTS"/>
    <s v="AGUA FRIA UNION HIGH SCHOOL"/>
    <x v="3343"/>
    <s v="BUILDING RENEWAL"/>
    <s v="B"/>
    <s v=" "/>
    <n v="34"/>
    <n v="690"/>
    <n v="216"/>
    <n v="327760"/>
    <n v="0"/>
    <n v="7.0000000000000007E-2"/>
    <s v="Y"/>
    <s v=" "/>
    <n v="34690216"/>
    <n v="7.0000000000000007E-2"/>
    <n v="0"/>
    <n v="0"/>
    <n v="0"/>
    <n v="0"/>
    <n v="7.0000000000000007E-2"/>
    <n v="0"/>
    <n v="0"/>
    <n v="0"/>
    <n v="0"/>
    <n v="7.0000000000000007E-2"/>
    <n v="0"/>
    <n v="0"/>
    <n v="0"/>
    <n v="0"/>
    <n v="7.0000000000000007E-2"/>
    <n v="0"/>
    <n v="0"/>
    <n v="0"/>
    <n v="0"/>
    <n v="0"/>
    <n v="0"/>
    <n v="0"/>
    <n v="0"/>
    <n v="0"/>
  </r>
  <r>
    <s v="AGUA FRIA UNION HIGH SCHOOL - CAPITAL OUTLAY"/>
    <n v="4001"/>
    <s v="005"/>
    <m/>
    <s v="34-610-216"/>
    <x v="6"/>
    <x v="289"/>
    <s v="216"/>
    <x v="2422"/>
    <s v="HIGH SCHOOL DISTRICT ACCOUNTS"/>
    <s v="AGUA FRIA UNION HIGH SCHOOL"/>
    <x v="3344"/>
    <s v="CAPITAL OUTLAY"/>
    <s v="A"/>
    <s v="Y"/>
    <n v="34"/>
    <n v="610"/>
    <n v="216"/>
    <n v="327420"/>
    <n v="0"/>
    <n v="1515416.59"/>
    <s v=" "/>
    <s v=" "/>
    <n v="34610216"/>
    <n v="1379720.06"/>
    <n v="0"/>
    <n v="0"/>
    <n v="2112.79"/>
    <n v="137809.32"/>
    <n v="541644.57999999996"/>
    <n v="0"/>
    <n v="0"/>
    <n v="1436985.02"/>
    <n v="2410757.0299999998"/>
    <n v="1255410.6599999999"/>
    <n v="0"/>
    <n v="0"/>
    <n v="63826.09"/>
    <n v="188135.49"/>
    <n v="541644.57999999996"/>
    <n v="0"/>
    <n v="0"/>
    <n v="1434872.23"/>
    <n v="2272947.71"/>
    <n v="0"/>
    <n v="0"/>
    <n v="0"/>
    <n v="0"/>
    <n v="0"/>
  </r>
  <r>
    <s v="AGUA FRIA UNION HIGH SCHOOL - CREDIT LINE BORROWING"/>
    <n v="4001"/>
    <s v="012"/>
    <m/>
    <s v="34-750-216"/>
    <x v="6"/>
    <x v="192"/>
    <s v="216"/>
    <x v="10"/>
    <s v="HIGH SCHOOL DISTRICT ACCOUNTS"/>
    <s v="AGUA FRIA UNION HIGH SCHOOL"/>
    <x v="3345"/>
    <s v="CREDIT LINE BORROW"/>
    <s v="A"/>
    <s v="Y"/>
    <n v="34"/>
    <n v="750"/>
    <n v="216"/>
    <n v="328460"/>
    <n v="0"/>
    <n v="0"/>
    <s v=" "/>
    <s v=" "/>
    <n v="34001216"/>
    <n v="0"/>
    <n v="0"/>
    <n v="0"/>
    <n v="0"/>
    <n v="0"/>
    <n v="861000"/>
    <n v="2991000"/>
    <n v="2130000"/>
    <n v="0"/>
    <n v="0"/>
    <n v="0"/>
    <n v="0"/>
    <n v="0"/>
    <n v="0"/>
    <n v="0"/>
    <n v="861000"/>
    <n v="2991000"/>
    <n v="2130000"/>
    <n v="0"/>
    <n v="0"/>
    <n v="0"/>
    <n v="0"/>
    <n v="0"/>
    <n v="0"/>
    <n v="0"/>
  </r>
  <r>
    <s v="AGUA FRIA UNION HIGH SCHOOL - CURRENT DEBT SERVICE"/>
    <n v="4001"/>
    <s v="013"/>
    <m/>
    <s v="34-700-216"/>
    <x v="6"/>
    <x v="291"/>
    <s v="216"/>
    <x v="2423"/>
    <s v="HIGH SCHOOL DISTRICT ACCOUNTS"/>
    <s v="AGUA FRIA UNION HIGH SCHOOL"/>
    <x v="3346"/>
    <s v="CURRENT DEBT SERVICE"/>
    <s v="D"/>
    <s v=" "/>
    <n v="34"/>
    <n v="700"/>
    <n v="216"/>
    <n v="327820"/>
    <n v="0"/>
    <n v="5508295.1699999999"/>
    <s v=" "/>
    <s v=" "/>
    <n v="34700216"/>
    <n v="5251985.72"/>
    <n v="0"/>
    <n v="0"/>
    <n v="36.75"/>
    <n v="256346.2"/>
    <n v="7086618.5199999996"/>
    <n v="27091541.710000001"/>
    <n v="19970736.550000001"/>
    <n v="9261.23"/>
    <n v="5551743.04"/>
    <n v="4845596.46"/>
    <n v="0"/>
    <n v="3181.5"/>
    <n v="5.51"/>
    <n v="403213.27"/>
    <n v="7086618.5199999996"/>
    <n v="27091541.710000001"/>
    <n v="19970736.550000001"/>
    <n v="9224.48"/>
    <n v="5295396.84"/>
    <n v="0"/>
    <n v="0"/>
    <n v="0"/>
    <n v="0"/>
    <n v="0"/>
  </r>
  <r>
    <s v="AGUA FRIA UNION HIGH SCHOOL - DEFICENCY CORRECTION"/>
    <n v="4001"/>
    <s v="009"/>
    <m/>
    <s v="34-685-216"/>
    <x v="6"/>
    <x v="110"/>
    <s v="216"/>
    <x v="10"/>
    <s v="HIGH SCHOOL DISTRICT ACCOUNTS"/>
    <s v="AGUA FRIA UNION HIGH SCHOOL"/>
    <x v="3347"/>
    <s v="DEFCNCYS CORRECTION"/>
    <s v="B"/>
    <s v=" "/>
    <n v="34"/>
    <n v="685"/>
    <n v="216"/>
    <n v="327740"/>
    <n v="0"/>
    <n v="0"/>
    <s v="Y"/>
    <s v=" "/>
    <n v="34685216"/>
    <n v="0"/>
    <n v="0"/>
    <n v="0"/>
    <n v="0"/>
    <n v="0"/>
    <n v="0"/>
    <n v="0"/>
    <n v="0"/>
    <n v="0"/>
    <n v="0"/>
    <n v="0"/>
    <n v="0"/>
    <n v="0"/>
    <n v="0"/>
    <n v="0"/>
    <n v="0"/>
    <n v="0"/>
    <n v="0"/>
    <n v="0"/>
    <n v="0"/>
    <n v="0"/>
    <n v="0"/>
    <n v="0"/>
    <n v="0"/>
    <n v="0"/>
  </r>
  <r>
    <s v="AGUA FRIA UNION HIGH SCHOOL - FED. &amp; STATE GRANTS"/>
    <n v="4001"/>
    <s v="015"/>
    <m/>
    <s v="34-200-216"/>
    <x v="6"/>
    <x v="293"/>
    <s v="216"/>
    <x v="2424"/>
    <s v="HIGH SCHOOL DISTRICT ACCOUNTS"/>
    <s v="AGUA FRIA UNION HIGH SCHOOL"/>
    <x v="3348"/>
    <s v="FED. &amp; STATE GRANTS"/>
    <s v="B"/>
    <s v=" "/>
    <n v="34"/>
    <n v="200"/>
    <n v="216"/>
    <n v="322020"/>
    <n v="0"/>
    <n v="-317764.18"/>
    <s v=" "/>
    <s v=" "/>
    <n v="34200216"/>
    <n v="-222058.09"/>
    <n v="0"/>
    <n v="16463.330000000002"/>
    <n v="112193.8"/>
    <n v="24.38"/>
    <n v="-3743.12"/>
    <n v="0"/>
    <n v="1716427.87"/>
    <n v="2734247.01"/>
    <n v="703798.08"/>
    <n v="40370.959999999999"/>
    <n v="0"/>
    <n v="52782"/>
    <n v="397419.27"/>
    <n v="82208.22"/>
    <n v="-3743.12"/>
    <n v="0"/>
    <n v="1699964.54"/>
    <n v="2622053.21"/>
    <n v="703773.7"/>
    <n v="0"/>
    <n v="0"/>
    <n v="0"/>
    <n v="0"/>
    <n v="0"/>
  </r>
  <r>
    <s v="AGUA FRIA UNION HIGH SCHOOL - HIGH SCHOOL EXPENSE CLEARING"/>
    <n v="4001"/>
    <s v="014"/>
    <m/>
    <s v="34-040-216"/>
    <x v="6"/>
    <x v="292"/>
    <s v="216"/>
    <x v="2425"/>
    <s v="HIGH SCHOOL DISTRICT ACCOUNTS"/>
    <s v="AGUA FRIA UNION HIGH SCHOOL"/>
    <x v="3349"/>
    <s v="HS EXPENSE CLEARING"/>
    <s v="A"/>
    <s v="Y"/>
    <n v="34"/>
    <n v="40"/>
    <n v="216"/>
    <n v="320940"/>
    <n v="0"/>
    <n v="1689926.77"/>
    <s v=" "/>
    <s v=" "/>
    <n v="34001216"/>
    <n v="373235.56"/>
    <n v="2278120.5299999998"/>
    <n v="0"/>
    <n v="24.38"/>
    <n v="3594836.12"/>
    <n v="418500.41"/>
    <n v="43959396.390000001"/>
    <n v="0"/>
    <n v="344613.41"/>
    <n v="45575436.159999996"/>
    <n v="257359.11"/>
    <n v="4111001.75"/>
    <n v="0"/>
    <n v="273492.02"/>
    <n v="4500370.22"/>
    <n v="418500.41"/>
    <n v="41681275.859999999"/>
    <n v="0"/>
    <n v="344589.03"/>
    <n v="41980600.039999999"/>
    <n v="0"/>
    <n v="0"/>
    <n v="0"/>
    <n v="0"/>
    <n v="0"/>
  </r>
  <r>
    <s v="AGUA FRIA UNION HIGH SCHOOL - MAINTENANCE AND OPERTIONS HIGH SCHOOL"/>
    <n v="4001"/>
    <s v="001"/>
    <m/>
    <s v="34-001-216"/>
    <x v="6"/>
    <x v="294"/>
    <s v="216"/>
    <x v="2426"/>
    <s v="HIGH SCHOOL DISTRICT ACCOUNTS"/>
    <s v="AGUA FRIA UNION HIGH SCHOOL"/>
    <x v="3350"/>
    <s v="MAINTNCE/OPRTNS HS"/>
    <s v="A"/>
    <s v="Y"/>
    <n v="34"/>
    <n v="1"/>
    <n v="216"/>
    <n v="320120"/>
    <n v="0"/>
    <n v="-2556590.5699999998"/>
    <s v=" "/>
    <s v=" "/>
    <n v="34001216"/>
    <n v="-1339124.05"/>
    <n v="0"/>
    <n v="685934.53"/>
    <n v="2978599"/>
    <n v="1075197.95"/>
    <n v="-2522326.2999999998"/>
    <n v="2640.3"/>
    <n v="13562476.279999999"/>
    <n v="35342541.030000001"/>
    <n v="21748440.780000001"/>
    <n v="-355018.14"/>
    <n v="0"/>
    <n v="843305.89"/>
    <n v="3459273.21"/>
    <n v="1631861.41"/>
    <n v="-2522326.2999999998"/>
    <n v="2640.3"/>
    <n v="12876541.75"/>
    <n v="32363942.030000001"/>
    <n v="20673242.829999998"/>
    <n v="0"/>
    <n v="0"/>
    <n v="0"/>
    <n v="0"/>
    <n v="0"/>
  </r>
  <r>
    <s v="AGUA FRIA UNION HIGH SCHOOL - NEW SCHOOL FACILITY"/>
    <n v="4001"/>
    <s v="007"/>
    <m/>
    <s v="34-695-216"/>
    <x v="6"/>
    <x v="295"/>
    <s v="216"/>
    <x v="1754"/>
    <s v="HIGH SCHOOL DISTRICT ACCOUNTS"/>
    <s v="AGUA FRIA UNION HIGH SCHOOL"/>
    <x v="3351"/>
    <s v="NEW SCHOOL FACILITY"/>
    <s v="B"/>
    <s v=" "/>
    <n v="34"/>
    <n v="695"/>
    <n v="216"/>
    <n v="327780"/>
    <n v="0"/>
    <n v="0.03"/>
    <s v=" "/>
    <s v=" "/>
    <n v="34695216"/>
    <n v="0.03"/>
    <n v="0"/>
    <n v="0"/>
    <n v="0"/>
    <n v="0"/>
    <n v="0.03"/>
    <n v="0"/>
    <n v="0"/>
    <n v="0"/>
    <n v="0"/>
    <n v="0.03"/>
    <n v="0"/>
    <n v="0"/>
    <n v="0"/>
    <n v="0"/>
    <n v="0.03"/>
    <n v="0"/>
    <n v="0"/>
    <n v="0"/>
    <n v="0"/>
    <n v="0"/>
    <n v="0"/>
    <n v="0"/>
    <n v="0"/>
    <n v="0"/>
  </r>
  <r>
    <s v="AGUA FRIA UNION HIGH SCHOOL - OTHER MONIES"/>
    <n v="4001"/>
    <s v="016"/>
    <m/>
    <s v="34-002-216"/>
    <x v="6"/>
    <x v="296"/>
    <s v="216"/>
    <x v="2427"/>
    <s v="HIGH SCHOOL DISTRICT ACCOUNTS"/>
    <s v="AGUA FRIA UNION HIGH SCHOOL"/>
    <x v="3352"/>
    <s v="OTHER MONIES"/>
    <s v="B"/>
    <s v=" "/>
    <n v="34"/>
    <n v="2"/>
    <n v="216"/>
    <n v="320220"/>
    <n v="0"/>
    <n v="5807981.8099999996"/>
    <s v=" "/>
    <s v=" "/>
    <n v="34002216"/>
    <n v="5756198.0700000003"/>
    <n v="0"/>
    <n v="391314.2"/>
    <n v="339530.46"/>
    <n v="0"/>
    <n v="5538306.2800000003"/>
    <n v="0"/>
    <n v="4829296.93"/>
    <n v="5090682.82"/>
    <n v="531061.42000000004"/>
    <n v="5703152.8600000003"/>
    <n v="0"/>
    <n v="412768.12"/>
    <n v="558042.93000000005"/>
    <n v="198320.02"/>
    <n v="5538306.2800000003"/>
    <n v="0"/>
    <n v="4437982.7300000004"/>
    <n v="4751152.3600000003"/>
    <n v="531061.42000000004"/>
    <n v="0"/>
    <n v="0"/>
    <n v="0"/>
    <n v="0"/>
    <n v="0"/>
  </r>
  <r>
    <s v="AGUA FRIA UNION HIGH SCHOOL - PAYROLL CLEARING HS"/>
    <n v="4001"/>
    <s v="017"/>
    <m/>
    <s v="34-030-216"/>
    <x v="6"/>
    <x v="297"/>
    <s v="216"/>
    <x v="2428"/>
    <s v="HIGH SCHOOL DISTRICT ACCOUNTS"/>
    <s v="AGUA FRIA UNION HIGH SCHOOL"/>
    <x v="3353"/>
    <s v="PAYROLL CLEARING HS"/>
    <s v="A"/>
    <s v="Y"/>
    <n v="34"/>
    <n v="30"/>
    <n v="216"/>
    <n v="320920"/>
    <n v="0"/>
    <n v="53943.72"/>
    <s v=" "/>
    <s v=" "/>
    <n v="34001216"/>
    <n v="18403.509999999998"/>
    <n v="49173.66"/>
    <n v="0"/>
    <n v="0"/>
    <n v="84713.87"/>
    <n v="6647.58"/>
    <n v="993242.32"/>
    <n v="0"/>
    <n v="29052.26"/>
    <n v="1069590.72"/>
    <n v="45358.64"/>
    <n v="122187.23"/>
    <n v="0"/>
    <n v="55.98"/>
    <n v="95288.08"/>
    <n v="6647.58"/>
    <n v="944068.66"/>
    <n v="0"/>
    <n v="29052.26"/>
    <n v="984876.85"/>
    <n v="0"/>
    <n v="0"/>
    <n v="0"/>
    <n v="0"/>
    <n v="0"/>
  </r>
  <r>
    <s v="AGUA FRIA UNION HIGH SCHOOL - SCHOOL INVESTMENT"/>
    <n v="4001"/>
    <s v="018"/>
    <m/>
    <s v="34-795-216"/>
    <x v="6"/>
    <x v="92"/>
    <s v="216"/>
    <x v="10"/>
    <s v="HIGH SCHOOL DISTRICT ACCOUNTS"/>
    <s v="AGUA FRIA UNION HIGH SCHOOL"/>
    <x v="3354"/>
    <s v="SCHOOL INVESTMENT"/>
    <s v="D"/>
    <s v=" "/>
    <n v="34"/>
    <n v="795"/>
    <n v="216"/>
    <n v="328790"/>
    <n v="0"/>
    <n v="0"/>
    <s v=" "/>
    <s v=" "/>
    <s v="        "/>
    <n v="0"/>
    <n v="0"/>
    <n v="0"/>
    <n v="0"/>
    <n v="0"/>
    <n v="0"/>
    <n v="0"/>
    <n v="0"/>
    <n v="0"/>
    <n v="0"/>
    <n v="0"/>
    <n v="0"/>
    <n v="0"/>
    <n v="0"/>
    <n v="0"/>
    <n v="0"/>
    <n v="0"/>
    <n v="0"/>
    <n v="0"/>
    <n v="0"/>
    <n v="0"/>
    <n v="0"/>
    <n v="0"/>
    <n v="0"/>
    <n v="0"/>
  </r>
  <r>
    <s v="AGUA FRIA UNION HIGH SCHOOL - SOFT CAPITAL OUTLAY"/>
    <n v="4001"/>
    <s v="008"/>
    <m/>
    <s v="34-625-216"/>
    <x v="6"/>
    <x v="298"/>
    <s v="216"/>
    <x v="10"/>
    <s v="HIGH SCHOOL DISTRICT ACCOUNTS"/>
    <s v="AGUA FRIA UNION HIGH SCHOOL"/>
    <x v="3355"/>
    <s v="SOFT CAPITAL OUTLAY"/>
    <s v="A"/>
    <s v="Y"/>
    <n v="34"/>
    <n v="625"/>
    <n v="216"/>
    <n v="327540"/>
    <n v="0"/>
    <n v="0"/>
    <s v=" "/>
    <s v="I"/>
    <n v="34001216"/>
    <n v="0"/>
    <n v="0"/>
    <n v="0"/>
    <n v="0"/>
    <n v="0"/>
    <n v="0"/>
    <n v="0"/>
    <n v="0"/>
    <n v="0"/>
    <n v="0"/>
    <n v="0"/>
    <n v="0"/>
    <n v="0"/>
    <n v="0"/>
    <n v="0"/>
    <n v="0"/>
    <n v="0"/>
    <n v="0"/>
    <n v="0"/>
    <n v="0"/>
    <n v="0"/>
    <n v="0"/>
    <n v="0"/>
    <n v="0"/>
    <n v="0"/>
  </r>
  <r>
    <s v="AGUA FRIA UNION HIGH SCHOOL - STUDENT ACTIVITIES"/>
    <n v="4001"/>
    <s v="019"/>
    <m/>
    <s v="34-850-216"/>
    <x v="6"/>
    <x v="299"/>
    <s v="216"/>
    <x v="2429"/>
    <s v="HIGH SCHOOL DISTRICT ACCOUNTS"/>
    <s v="AGUA FRIA UNION HIGH SCHOOL"/>
    <x v="3356"/>
    <s v="STUDENT ACTIVITIES"/>
    <s v="B"/>
    <s v=" "/>
    <n v="34"/>
    <n v="850"/>
    <n v="216"/>
    <n v="328920"/>
    <n v="0"/>
    <n v="-3955.5"/>
    <s v=" "/>
    <s v=" "/>
    <n v="34850216"/>
    <n v="-3955.5"/>
    <n v="0"/>
    <n v="0"/>
    <n v="0"/>
    <n v="0"/>
    <n v="-2249.98"/>
    <n v="0"/>
    <n v="28252.35"/>
    <n v="43846.93"/>
    <n v="13889.06"/>
    <n v="-3949.82"/>
    <n v="0"/>
    <n v="1018.31"/>
    <n v="1023.99"/>
    <n v="0"/>
    <n v="-2249.98"/>
    <n v="0"/>
    <n v="28252.35"/>
    <n v="43846.93"/>
    <n v="13889.06"/>
    <n v="0"/>
    <n v="0"/>
    <n v="0"/>
    <n v="0"/>
    <n v="0"/>
  </r>
  <r>
    <s v="AGUA FRIA UNION HIGH SCHOOL - TAN DEBT SERVICE"/>
    <n v="4001"/>
    <s v="006"/>
    <m/>
    <s v="34-745-216"/>
    <x v="6"/>
    <x v="300"/>
    <s v="216"/>
    <x v="10"/>
    <s v="HIGH SCHOOL DISTRICT ACCOUNTS"/>
    <s v="AGUA FRIA UNION HIGH SCHOOL"/>
    <x v="3357"/>
    <s v="TAN DEBT SERVICE"/>
    <s v="D"/>
    <s v=" "/>
    <n v="34"/>
    <n v="745"/>
    <n v="216"/>
    <n v="328440"/>
    <n v="0"/>
    <n v="0"/>
    <s v=" "/>
    <s v=" "/>
    <n v="34745216"/>
    <n v="0"/>
    <n v="0"/>
    <n v="0"/>
    <n v="0"/>
    <n v="0"/>
    <n v="0"/>
    <n v="0"/>
    <n v="0"/>
    <n v="0"/>
    <n v="0"/>
    <n v="0"/>
    <n v="0"/>
    <n v="0"/>
    <n v="0"/>
    <n v="0"/>
    <n v="0"/>
    <n v="0"/>
    <n v="0"/>
    <n v="0"/>
    <n v="0"/>
    <n v="0"/>
    <n v="0"/>
    <n v="0"/>
    <n v="0"/>
    <n v="0"/>
  </r>
  <r>
    <s v="AGUA FRIA UNION HIGH SCHOOL - TAN PROCEEDS"/>
    <n v="4001"/>
    <s v="020"/>
    <m/>
    <s v="34-645-216"/>
    <x v="6"/>
    <x v="301"/>
    <s v="216"/>
    <x v="10"/>
    <s v="HIGH SCHOOL DISTRICT ACCOUNTS"/>
    <s v="AGUA FRIA UNION HIGH SCHOOL"/>
    <x v="3358"/>
    <s v="TAN PROCEEDS"/>
    <s v="A"/>
    <s v="Y"/>
    <n v="34"/>
    <n v="645"/>
    <n v="216"/>
    <n v="327710"/>
    <n v="0"/>
    <n v="0"/>
    <s v=" "/>
    <s v=" "/>
    <n v="34745216"/>
    <n v="0"/>
    <n v="0"/>
    <n v="0"/>
    <n v="0"/>
    <n v="0"/>
    <n v="0"/>
    <n v="0"/>
    <n v="0"/>
    <n v="0"/>
    <n v="0"/>
    <n v="0"/>
    <n v="0"/>
    <n v="0"/>
    <n v="0"/>
    <n v="0"/>
    <n v="0"/>
    <n v="0"/>
    <n v="0"/>
    <n v="0"/>
    <n v="0"/>
    <n v="0"/>
    <n v="0"/>
    <n v="0"/>
    <n v="0"/>
    <n v="0"/>
  </r>
  <r>
    <s v="AGUA FRIA UNION HIGH SCHOOL - WARRANT CLEARING OTHER"/>
    <n v="4001"/>
    <s v="021"/>
    <m/>
    <s v="34-035-216"/>
    <x v="6"/>
    <x v="21"/>
    <s v="216"/>
    <x v="10"/>
    <s v="HIGH SCHOOL DISTRICT ACCOUNTS"/>
    <s v="AGUA FRIA UNION HIGH SCHOOL"/>
    <x v="3359"/>
    <s v="WARRANT CLEAR OTHER"/>
    <s v="B"/>
    <s v=" "/>
    <n v="34"/>
    <n v="35"/>
    <n v="216"/>
    <n v="320926"/>
    <n v="0"/>
    <n v="0"/>
    <s v=" "/>
    <s v=" "/>
    <n v="34001216"/>
    <n v="0"/>
    <n v="0"/>
    <n v="0"/>
    <n v="0"/>
    <n v="0"/>
    <n v="0"/>
    <n v="10726.56"/>
    <n v="0"/>
    <n v="0"/>
    <n v="10726.56"/>
    <n v="0"/>
    <n v="0"/>
    <n v="0"/>
    <n v="0"/>
    <n v="0"/>
    <n v="0"/>
    <n v="10726.56"/>
    <n v="0"/>
    <n v="0"/>
    <n v="10726.56"/>
    <n v="0"/>
    <n v="0"/>
    <n v="0"/>
    <n v="0"/>
    <n v="0"/>
  </r>
  <r>
    <s v="BUCKEYE UNION HIGH SCHOOL - 010 CLASSROM SITE FUND - TOTAL"/>
    <n v="4002"/>
    <s v="011"/>
    <m/>
    <s v="34-010-201"/>
    <x v="6"/>
    <x v="290"/>
    <s v="201"/>
    <x v="2430"/>
    <s v="HIGH SCHOOL DISTRICT ACCOUNTS"/>
    <s v="BUCKEYE UNION HIGH SCHOOL"/>
    <x v="3360"/>
    <s v="CLASSROOM SITE FUND"/>
    <s v="B"/>
    <s v="Y"/>
    <n v="34"/>
    <n v="10"/>
    <n v="201"/>
    <n v="320320"/>
    <n v="0"/>
    <n v="1174213.1000000001"/>
    <s v=" "/>
    <s v=" "/>
    <n v="34010201"/>
    <n v="1174213.1000000001"/>
    <n v="0"/>
    <n v="0"/>
    <n v="0"/>
    <n v="0"/>
    <n v="536065.56000000006"/>
    <n v="0"/>
    <n v="1065328.21"/>
    <n v="1008534.37"/>
    <n v="581353.69999999995"/>
    <n v="1039044.98"/>
    <n v="0"/>
    <n v="133856.67000000001"/>
    <n v="0"/>
    <n v="1311.45"/>
    <n v="536065.56000000006"/>
    <n v="0"/>
    <n v="1065328.21"/>
    <n v="1008534.37"/>
    <n v="581353.69999999995"/>
    <n v="0"/>
    <n v="0"/>
    <n v="0"/>
    <n v="0"/>
    <n v="0"/>
  </r>
  <r>
    <s v="BUCKEYE UNION HIGH SCHOOL - ADJACENT WAYS"/>
    <n v="4002"/>
    <s v="002"/>
    <m/>
    <s v="34-620-201"/>
    <x v="6"/>
    <x v="285"/>
    <s v="201"/>
    <x v="2431"/>
    <s v="HIGH SCHOOL DISTRICT ACCOUNTS"/>
    <s v="BUCKEYE UNION HIGH SCHOOL"/>
    <x v="3361"/>
    <s v="ADJACENT WAYS"/>
    <s v="A"/>
    <s v="Y"/>
    <n v="34"/>
    <n v="620"/>
    <n v="201"/>
    <n v="327520"/>
    <n v="0"/>
    <n v="1467805.34"/>
    <s v=" "/>
    <s v=" "/>
    <n v="34620201"/>
    <n v="1295224.45"/>
    <n v="0"/>
    <n v="0"/>
    <n v="13081.35"/>
    <n v="185662.24"/>
    <n v="1001275.04"/>
    <n v="0"/>
    <n v="1475"/>
    <n v="556478.14"/>
    <n v="1021533.44"/>
    <n v="1363530.72"/>
    <n v="0"/>
    <n v="0"/>
    <n v="147405.16"/>
    <n v="79098.89"/>
    <n v="1001275.04"/>
    <n v="0"/>
    <n v="1475"/>
    <n v="543396.79"/>
    <n v="835871.2"/>
    <n v="0"/>
    <n v="0"/>
    <n v="0"/>
    <n v="0"/>
    <n v="0"/>
  </r>
  <r>
    <s v="BUCKEYE UNION HIGH SCHOOL - BOND BUILDING"/>
    <n v="4002"/>
    <s v="003"/>
    <m/>
    <s v="34-630-201"/>
    <x v="6"/>
    <x v="286"/>
    <s v="201"/>
    <x v="2432"/>
    <s v="HIGH SCHOOL DISTRICT ACCOUNTS"/>
    <s v="BUCKEYE UNION HIGH SCHOOL"/>
    <x v="3362"/>
    <s v="BOND BUILDING"/>
    <s v="D"/>
    <s v=" "/>
    <n v="34"/>
    <n v="630"/>
    <n v="201"/>
    <n v="327620"/>
    <n v="0"/>
    <n v="-2000"/>
    <s v=" "/>
    <s v=" "/>
    <n v="34700201"/>
    <n v="-2000"/>
    <n v="0"/>
    <n v="0"/>
    <n v="0"/>
    <n v="0"/>
    <n v="-2000"/>
    <n v="0"/>
    <n v="0"/>
    <n v="0"/>
    <n v="0"/>
    <n v="-2000"/>
    <n v="0"/>
    <n v="0"/>
    <n v="0"/>
    <n v="0"/>
    <n v="-2000"/>
    <n v="0"/>
    <n v="0"/>
    <n v="0"/>
    <n v="0"/>
    <n v="0"/>
    <n v="0"/>
    <n v="0"/>
    <n v="0"/>
    <n v="0"/>
  </r>
  <r>
    <s v="BUCKEYE UNION HIGH SCHOOL - BUILD AMERICA/QUALIFIED SCHOOL CON BONDS"/>
    <n v="4002"/>
    <s v="010"/>
    <m/>
    <s v="34-637-201"/>
    <x v="6"/>
    <x v="287"/>
    <s v="201"/>
    <x v="10"/>
    <s v="HIGH SCHOOL DISTRICT ACCOUNTS"/>
    <s v="BUCKEYE UNION HIGH SCHOOL"/>
    <x v="3363"/>
    <s v="BUILD AMER BONDS"/>
    <s v="D"/>
    <s v=" "/>
    <n v="34"/>
    <n v="637"/>
    <n v="201"/>
    <n v="327631"/>
    <n v="0"/>
    <n v="0"/>
    <s v="Y"/>
    <s v=" "/>
    <n v="34637201"/>
    <n v="0"/>
    <n v="0"/>
    <n v="0"/>
    <n v="0"/>
    <n v="0"/>
    <n v="0"/>
    <n v="0"/>
    <n v="0"/>
    <n v="0"/>
    <n v="0"/>
    <n v="0"/>
    <n v="0"/>
    <n v="0"/>
    <n v="0"/>
    <n v="0"/>
    <n v="0"/>
    <n v="0"/>
    <n v="0"/>
    <n v="0"/>
    <n v="0"/>
    <n v="0"/>
    <n v="0"/>
    <n v="0"/>
    <n v="0"/>
    <n v="0"/>
  </r>
  <r>
    <s v="BUCKEYE UNION HIGH SCHOOL - BUILDING REVEWAL"/>
    <n v="4002"/>
    <s v="004"/>
    <m/>
    <s v="34-690-201"/>
    <x v="6"/>
    <x v="288"/>
    <s v="201"/>
    <x v="2433"/>
    <s v="HIGH SCHOOL DISTRICT ACCOUNTS"/>
    <s v="BUCKEYE UNION HIGH SCHOOL"/>
    <x v="3364"/>
    <s v="BUILDING RENEWAL"/>
    <s v="B"/>
    <s v=" "/>
    <n v="34"/>
    <n v="690"/>
    <n v="201"/>
    <n v="327760"/>
    <n v="0"/>
    <n v="0.24"/>
    <s v="Y"/>
    <s v=" "/>
    <n v="34690201"/>
    <n v="0.24"/>
    <n v="0"/>
    <n v="0"/>
    <n v="0"/>
    <n v="0"/>
    <n v="0.24"/>
    <n v="0"/>
    <n v="0"/>
    <n v="0"/>
    <n v="0"/>
    <n v="0.24"/>
    <n v="0"/>
    <n v="0"/>
    <n v="0"/>
    <n v="0"/>
    <n v="0.24"/>
    <n v="0"/>
    <n v="0"/>
    <n v="0"/>
    <n v="0"/>
    <n v="0"/>
    <n v="0"/>
    <n v="0"/>
    <n v="0"/>
    <n v="0"/>
  </r>
  <r>
    <s v="BUCKEYE UNION HIGH SCHOOL - CAPITAL OUTLAY"/>
    <n v="4002"/>
    <s v="005"/>
    <m/>
    <s v="34-610-201"/>
    <x v="6"/>
    <x v="289"/>
    <s v="201"/>
    <x v="2434"/>
    <s v="HIGH SCHOOL DISTRICT ACCOUNTS"/>
    <s v="BUCKEYE UNION HIGH SCHOOL"/>
    <x v="3365"/>
    <s v="CAPITAL OUTLAY"/>
    <s v="A"/>
    <s v="Y"/>
    <n v="34"/>
    <n v="610"/>
    <n v="201"/>
    <n v="327420"/>
    <n v="0"/>
    <n v="-576830.34"/>
    <s v=" "/>
    <s v=" "/>
    <n v="34610201"/>
    <n v="-699249.86"/>
    <n v="0"/>
    <n v="0"/>
    <n v="30402.84"/>
    <n v="152822.35999999999"/>
    <n v="-848684.8"/>
    <n v="0"/>
    <n v="0"/>
    <n v="1034389.65"/>
    <n v="1306244.1100000001"/>
    <n v="-675746.73"/>
    <n v="0"/>
    <n v="0"/>
    <n v="52169.19"/>
    <n v="28666.06"/>
    <n v="-848684.8"/>
    <n v="0"/>
    <n v="0"/>
    <n v="1003986.81"/>
    <n v="1153421.75"/>
    <n v="0"/>
    <n v="0"/>
    <n v="0"/>
    <n v="0"/>
    <n v="0"/>
  </r>
  <r>
    <s v="BUCKEYE UNION HIGH SCHOOL - CREDIT LINE BORROWING"/>
    <n v="4002"/>
    <s v="012"/>
    <m/>
    <s v="34-750-201"/>
    <x v="6"/>
    <x v="192"/>
    <s v="201"/>
    <x v="10"/>
    <s v="HIGH SCHOOL DISTRICT ACCOUNTS"/>
    <s v="BUCKEYE UNION HIGH SCHOOL"/>
    <x v="3366"/>
    <s v="CREDIT LINE BORROW"/>
    <s v="A"/>
    <s v="Y"/>
    <n v="34"/>
    <n v="750"/>
    <n v="201"/>
    <n v="328460"/>
    <n v="0"/>
    <n v="0"/>
    <s v=" "/>
    <s v=" "/>
    <n v="34001201"/>
    <n v="0"/>
    <n v="0"/>
    <n v="0"/>
    <n v="0"/>
    <n v="0"/>
    <n v="0"/>
    <n v="0"/>
    <n v="0"/>
    <n v="0"/>
    <n v="0"/>
    <n v="0"/>
    <n v="0"/>
    <n v="0"/>
    <n v="0"/>
    <n v="0"/>
    <n v="0"/>
    <n v="0"/>
    <n v="0"/>
    <n v="0"/>
    <n v="0"/>
    <n v="0"/>
    <n v="0"/>
    <n v="0"/>
    <n v="0"/>
    <n v="0"/>
  </r>
  <r>
    <s v="BUCKEYE UNION HIGH SCHOOL - CURRENT DEBT SERVICE"/>
    <n v="4002"/>
    <s v="013"/>
    <m/>
    <s v="34-700-201"/>
    <x v="6"/>
    <x v="291"/>
    <s v="201"/>
    <x v="2435"/>
    <s v="HIGH SCHOOL DISTRICT ACCOUNTS"/>
    <s v="BUCKEYE UNION HIGH SCHOOL"/>
    <x v="3367"/>
    <s v="CURRENT DEBT SERVICE"/>
    <s v="D"/>
    <s v=" "/>
    <n v="34"/>
    <n v="700"/>
    <n v="201"/>
    <n v="327820"/>
    <n v="0"/>
    <n v="3773171.27"/>
    <s v=" "/>
    <s v=" "/>
    <n v="34700201"/>
    <n v="2961122.5"/>
    <n v="0"/>
    <n v="0"/>
    <n v="1976.6"/>
    <n v="814025.37"/>
    <n v="4545864.9400000004"/>
    <n v="5221185.0199999996"/>
    <n v="67457.91"/>
    <n v="59803.29"/>
    <n v="4440836.7300000004"/>
    <n v="2805025.58"/>
    <n v="0"/>
    <n v="0"/>
    <n v="19.02"/>
    <n v="156115.94"/>
    <n v="4545864.9400000004"/>
    <n v="5221185.0199999996"/>
    <n v="67457.91"/>
    <n v="57826.69"/>
    <n v="3626811.36"/>
    <n v="0"/>
    <n v="0"/>
    <n v="0"/>
    <n v="0"/>
    <n v="0"/>
  </r>
  <r>
    <s v="BUCKEYE UNION HIGH SCHOOL - DEFICENCY CORRECTION"/>
    <n v="4002"/>
    <s v="009"/>
    <m/>
    <s v="34-685-201"/>
    <x v="6"/>
    <x v="110"/>
    <s v="201"/>
    <x v="10"/>
    <s v="HIGH SCHOOL DISTRICT ACCOUNTS"/>
    <s v="BUCKEYE UNION HIGH SCHOOL"/>
    <x v="3368"/>
    <s v="DEFCNCYS CORRECTION"/>
    <s v="B"/>
    <s v=" "/>
    <n v="34"/>
    <n v="685"/>
    <n v="201"/>
    <n v="327740"/>
    <n v="0"/>
    <n v="0"/>
    <s v="Y"/>
    <s v=" "/>
    <n v="34685201"/>
    <n v="0"/>
    <n v="0"/>
    <n v="0"/>
    <n v="0"/>
    <n v="0"/>
    <n v="0"/>
    <n v="0"/>
    <n v="0"/>
    <n v="0"/>
    <n v="0"/>
    <n v="0"/>
    <n v="0"/>
    <n v="0"/>
    <n v="0"/>
    <n v="0"/>
    <n v="0"/>
    <n v="0"/>
    <n v="0"/>
    <n v="0"/>
    <n v="0"/>
    <n v="0"/>
    <n v="0"/>
    <n v="0"/>
    <n v="0"/>
    <n v="0"/>
  </r>
  <r>
    <s v="BUCKEYE UNION HIGH SCHOOL - FED. &amp; STATE GRANTS"/>
    <n v="4002"/>
    <s v="015"/>
    <m/>
    <s v="34-200-201"/>
    <x v="6"/>
    <x v="293"/>
    <s v="201"/>
    <x v="2436"/>
    <s v="HIGH SCHOOL DISTRICT ACCOUNTS"/>
    <s v="BUCKEYE UNION HIGH SCHOOL"/>
    <x v="3369"/>
    <s v="FED. &amp; STATE GRANTS"/>
    <s v="B"/>
    <s v=" "/>
    <n v="34"/>
    <n v="200"/>
    <n v="201"/>
    <n v="322020"/>
    <n v="0"/>
    <n v="-83258.12"/>
    <s v=" "/>
    <s v=" "/>
    <n v="34200201"/>
    <n v="20770.400000000001"/>
    <n v="0"/>
    <n v="19390.63"/>
    <n v="123655.51"/>
    <n v="236.36"/>
    <n v="56039.49"/>
    <n v="0"/>
    <n v="1536757.67"/>
    <n v="1828964.1"/>
    <n v="152908.82"/>
    <n v="106297.63"/>
    <n v="0"/>
    <n v="149798.89000000001"/>
    <n v="258969.42"/>
    <n v="23643.3"/>
    <n v="56039.49"/>
    <n v="0"/>
    <n v="1517367.04"/>
    <n v="1705308.59"/>
    <n v="152672.46"/>
    <n v="0"/>
    <n v="0"/>
    <n v="0"/>
    <n v="0"/>
    <n v="0"/>
  </r>
  <r>
    <s v="BUCKEYE UNION HIGH SCHOOL - HIGH SCHOOL EXPENSE CLEARING"/>
    <n v="4002"/>
    <s v="014"/>
    <m/>
    <s v="34-040-201"/>
    <x v="6"/>
    <x v="292"/>
    <s v="201"/>
    <x v="2437"/>
    <s v="HIGH SCHOOL DISTRICT ACCOUNTS"/>
    <s v="BUCKEYE UNION HIGH SCHOOL"/>
    <x v="3370"/>
    <s v="HS EXPENSE CLEARING"/>
    <s v="A"/>
    <s v="Y"/>
    <n v="34"/>
    <n v="40"/>
    <n v="201"/>
    <n v="320940"/>
    <n v="0"/>
    <n v="116135.73"/>
    <s v=" "/>
    <s v=" "/>
    <n v="34001201"/>
    <n v="726313.53"/>
    <n v="2501005.9700000002"/>
    <n v="0"/>
    <n v="0"/>
    <n v="1890828.17"/>
    <n v="477079.23"/>
    <n v="27241324.010000002"/>
    <n v="0"/>
    <n v="842485.59"/>
    <n v="27722866.100000001"/>
    <n v="544078.69999999995"/>
    <n v="2381597.37"/>
    <n v="0"/>
    <n v="291042.34999999998"/>
    <n v="2854874.55"/>
    <n v="477079.23"/>
    <n v="24740318.039999999"/>
    <n v="0"/>
    <n v="842485.59"/>
    <n v="25832037.93"/>
    <n v="0"/>
    <n v="0"/>
    <n v="0"/>
    <n v="0"/>
    <n v="0"/>
  </r>
  <r>
    <s v="BUCKEYE UNION HIGH SCHOOL - MAINTENANCE AND OPERTIONS HIGH SCHOOL"/>
    <n v="4002"/>
    <s v="001"/>
    <m/>
    <s v="34-001-201"/>
    <x v="6"/>
    <x v="294"/>
    <s v="201"/>
    <x v="2438"/>
    <s v="HIGH SCHOOL DISTRICT ACCOUNTS"/>
    <s v="BUCKEYE UNION HIGH SCHOOL"/>
    <x v="3371"/>
    <s v="MAINTNCE/OPRTNS HS"/>
    <s v="A"/>
    <s v="Y"/>
    <n v="34"/>
    <n v="1"/>
    <n v="201"/>
    <n v="320120"/>
    <n v="0"/>
    <n v="4093659.2"/>
    <s v=" "/>
    <s v=" "/>
    <n v="34001201"/>
    <n v="2727908.33"/>
    <n v="0"/>
    <n v="725252.04"/>
    <n v="1614003.37"/>
    <n v="2254502.2000000002"/>
    <n v="4742554.22"/>
    <n v="0"/>
    <n v="7400242.4000000004"/>
    <n v="21209318.23"/>
    <n v="13160180.810000001"/>
    <n v="1849636.31"/>
    <n v="0"/>
    <n v="2473318.38"/>
    <n v="2216983.81"/>
    <n v="621937.44999999995"/>
    <n v="4742554.22"/>
    <n v="0"/>
    <n v="6674990.3600000003"/>
    <n v="19595314.859999999"/>
    <n v="10905678.609999999"/>
    <n v="0"/>
    <n v="0"/>
    <n v="0"/>
    <n v="0"/>
    <n v="0"/>
  </r>
  <r>
    <s v="BUCKEYE UNION HIGH SCHOOL - NEW SCHOOL FACILITY"/>
    <n v="4002"/>
    <s v="007"/>
    <m/>
    <s v="34-695-201"/>
    <x v="6"/>
    <x v="295"/>
    <s v="201"/>
    <x v="2439"/>
    <s v="HIGH SCHOOL DISTRICT ACCOUNTS"/>
    <s v="BUCKEYE UNION HIGH SCHOOL"/>
    <x v="3372"/>
    <s v="NEW SCHOOL FACILITY"/>
    <s v="B"/>
    <s v=" "/>
    <n v="34"/>
    <n v="695"/>
    <n v="201"/>
    <n v="327780"/>
    <n v="0"/>
    <n v="291.88"/>
    <s v=" "/>
    <s v=" "/>
    <n v="34695201"/>
    <n v="291.88"/>
    <n v="0"/>
    <n v="0"/>
    <n v="0"/>
    <n v="0"/>
    <n v="290.83"/>
    <n v="0"/>
    <n v="0"/>
    <n v="0.36"/>
    <n v="1.41"/>
    <n v="291.43"/>
    <n v="0"/>
    <n v="0"/>
    <n v="0"/>
    <n v="0.45"/>
    <n v="290.83"/>
    <n v="0"/>
    <n v="0"/>
    <n v="0.36"/>
    <n v="1.41"/>
    <n v="0"/>
    <n v="0"/>
    <n v="0"/>
    <n v="0"/>
    <n v="0"/>
  </r>
  <r>
    <s v="BUCKEYE UNION HIGH SCHOOL - OTHER MONIES"/>
    <n v="4002"/>
    <s v="016"/>
    <m/>
    <s v="34-002-201"/>
    <x v="6"/>
    <x v="296"/>
    <s v="201"/>
    <x v="2440"/>
    <s v="HIGH SCHOOL DISTRICT ACCOUNTS"/>
    <s v="BUCKEYE UNION HIGH SCHOOL"/>
    <x v="3373"/>
    <s v="OTHER MONIES"/>
    <s v="B"/>
    <s v=" "/>
    <n v="34"/>
    <n v="2"/>
    <n v="201"/>
    <n v="320220"/>
    <n v="0"/>
    <n v="11891052.449999999"/>
    <s v=" "/>
    <s v=" "/>
    <n v="34002201"/>
    <n v="11943243.9"/>
    <n v="0"/>
    <n v="195029.24"/>
    <n v="281167.78999999998"/>
    <n v="33947.1"/>
    <n v="14477403.470000001"/>
    <n v="0"/>
    <n v="2786488.23"/>
    <n v="6603174.2999999998"/>
    <n v="1230335.05"/>
    <n v="11940817.85"/>
    <n v="0"/>
    <n v="269777.84999999998"/>
    <n v="437139.41"/>
    <n v="169787.61"/>
    <n v="14477403.470000001"/>
    <n v="0"/>
    <n v="2591458.9900000002"/>
    <n v="6322006.5099999998"/>
    <n v="1196387.95"/>
    <n v="0"/>
    <n v="0"/>
    <n v="0"/>
    <n v="0"/>
    <n v="0"/>
  </r>
  <r>
    <s v="BUCKEYE UNION HIGH SCHOOL - PAYROLL CLEARING HS"/>
    <n v="4002"/>
    <s v="017"/>
    <m/>
    <s v="34-030-201"/>
    <x v="6"/>
    <x v="297"/>
    <s v="201"/>
    <x v="2441"/>
    <s v="HIGH SCHOOL DISTRICT ACCOUNTS"/>
    <s v="BUCKEYE UNION HIGH SCHOOL"/>
    <x v="3374"/>
    <s v="PAYROLL CLEARING HS"/>
    <s v="A"/>
    <s v="Y"/>
    <n v="34"/>
    <n v="30"/>
    <n v="201"/>
    <n v="320920"/>
    <n v="0"/>
    <n v="26630.57"/>
    <s v=" "/>
    <s v=" "/>
    <n v="34001201"/>
    <n v="17898.939999999999"/>
    <n v="86522.27"/>
    <n v="0"/>
    <n v="0"/>
    <n v="95253.9"/>
    <n v="44060.480000000003"/>
    <n v="1392137.42"/>
    <n v="0"/>
    <n v="22634.03"/>
    <n v="1397341.54"/>
    <n v="27039.69"/>
    <n v="124739.82"/>
    <n v="0"/>
    <n v="0"/>
    <n v="115599.07"/>
    <n v="44060.480000000003"/>
    <n v="1305615.1499999999"/>
    <n v="0"/>
    <n v="22634.03"/>
    <n v="1302087.6399999999"/>
    <n v="0"/>
    <n v="0"/>
    <n v="0"/>
    <n v="0"/>
    <n v="0"/>
  </r>
  <r>
    <s v="BUCKEYE UNION HIGH SCHOOL - SCHOOL INVESTMENT"/>
    <n v="4002"/>
    <s v="018"/>
    <m/>
    <s v="34-795-201"/>
    <x v="6"/>
    <x v="92"/>
    <s v="201"/>
    <x v="10"/>
    <s v="HIGH SCHOOL DISTRICT ACCOUNTS"/>
    <s v="BUCKEYE UNION HIGH SCHOOL"/>
    <x v="3375"/>
    <s v="SCHOOL INVESTMENT"/>
    <s v="D"/>
    <s v=" "/>
    <n v="34"/>
    <n v="795"/>
    <n v="201"/>
    <n v="328790"/>
    <n v="0"/>
    <n v="0"/>
    <s v=" "/>
    <s v=" "/>
    <s v="        "/>
    <n v="0"/>
    <n v="0"/>
    <n v="0"/>
    <n v="0"/>
    <n v="0"/>
    <n v="0"/>
    <n v="0"/>
    <n v="0"/>
    <n v="0"/>
    <n v="0"/>
    <n v="0"/>
    <n v="0"/>
    <n v="0"/>
    <n v="0"/>
    <n v="0"/>
    <n v="0"/>
    <n v="0"/>
    <n v="0"/>
    <n v="0"/>
    <n v="0"/>
    <n v="0"/>
    <n v="0"/>
    <n v="0"/>
    <n v="0"/>
    <n v="0"/>
  </r>
  <r>
    <s v="BUCKEYE UNION HIGH SCHOOL - SOFT CAPITAL OUTLAY"/>
    <n v="4002"/>
    <s v="008"/>
    <m/>
    <s v="34-625-201"/>
    <x v="6"/>
    <x v="298"/>
    <s v="201"/>
    <x v="10"/>
    <s v="HIGH SCHOOL DISTRICT ACCOUNTS"/>
    <s v="BUCKEYE UNION HIGH SCHOOL"/>
    <x v="3376"/>
    <s v="SOFT CAPITAL OUTLAY"/>
    <s v="A"/>
    <s v="Y"/>
    <n v="34"/>
    <n v="625"/>
    <n v="201"/>
    <n v="327540"/>
    <n v="0"/>
    <n v="0"/>
    <s v=" "/>
    <s v="I"/>
    <n v="34001201"/>
    <n v="0"/>
    <n v="0"/>
    <n v="0"/>
    <n v="0"/>
    <n v="0"/>
    <n v="-459.04"/>
    <n v="0"/>
    <n v="0"/>
    <n v="0"/>
    <n v="459.04"/>
    <n v="0"/>
    <n v="0"/>
    <n v="0"/>
    <n v="0"/>
    <n v="0"/>
    <n v="-459.04"/>
    <n v="0"/>
    <n v="0"/>
    <n v="0"/>
    <n v="459.04"/>
    <n v="0"/>
    <n v="0"/>
    <n v="0"/>
    <n v="0"/>
    <n v="0"/>
  </r>
  <r>
    <s v="BUCKEYE UNION HIGH SCHOOL - STUDENT ACTIVITIES"/>
    <n v="4002"/>
    <s v="019"/>
    <m/>
    <s v="34-850-201"/>
    <x v="6"/>
    <x v="299"/>
    <s v="201"/>
    <x v="10"/>
    <s v="HIGH SCHOOL DISTRICT ACCOUNTS"/>
    <s v="BUCKEYE UNION HIGH SCHOOL"/>
    <x v="3377"/>
    <s v="STUDENT ACTIVITIES"/>
    <s v="B"/>
    <s v=" "/>
    <n v="34"/>
    <n v="850"/>
    <n v="201"/>
    <n v="328920"/>
    <n v="0"/>
    <n v="0"/>
    <s v=" "/>
    <s v=" "/>
    <n v="34850201"/>
    <n v="0"/>
    <n v="0"/>
    <n v="0"/>
    <n v="0"/>
    <n v="0"/>
    <n v="0"/>
    <n v="0"/>
    <n v="0"/>
    <n v="0"/>
    <n v="0"/>
    <n v="0"/>
    <n v="0"/>
    <n v="0"/>
    <n v="0"/>
    <n v="0"/>
    <n v="0"/>
    <n v="0"/>
    <n v="0"/>
    <n v="0"/>
    <n v="0"/>
    <n v="0"/>
    <n v="0"/>
    <n v="0"/>
    <n v="0"/>
    <n v="0"/>
  </r>
  <r>
    <s v="BUCKEYE UNION HIGH SCHOOL - TAN DEBT SERVICE"/>
    <n v="4002"/>
    <s v="006"/>
    <m/>
    <s v="34-745-201"/>
    <x v="6"/>
    <x v="300"/>
    <s v="201"/>
    <x v="10"/>
    <s v="HIGH SCHOOL DISTRICT ACCOUNTS"/>
    <s v="BUCKEYE UNION HIGH SCHOOL"/>
    <x v="3378"/>
    <s v="TAN DEBT SERVICE"/>
    <s v="D"/>
    <s v=" "/>
    <n v="34"/>
    <n v="745"/>
    <n v="201"/>
    <n v="328440"/>
    <n v="0"/>
    <n v="0"/>
    <s v=" "/>
    <s v=" "/>
    <n v="34745201"/>
    <n v="0"/>
    <n v="0"/>
    <n v="0"/>
    <n v="0"/>
    <n v="0"/>
    <n v="0"/>
    <n v="0"/>
    <n v="0"/>
    <n v="0"/>
    <n v="0"/>
    <n v="0"/>
    <n v="0"/>
    <n v="0"/>
    <n v="0"/>
    <n v="0"/>
    <n v="0"/>
    <n v="0"/>
    <n v="0"/>
    <n v="0"/>
    <n v="0"/>
    <n v="0"/>
    <n v="0"/>
    <n v="0"/>
    <n v="0"/>
    <n v="0"/>
  </r>
  <r>
    <s v="BUCKEYE UNION HIGH SCHOOL - TAN PROCEEDS"/>
    <n v="4002"/>
    <s v="020"/>
    <m/>
    <s v="34-645-201"/>
    <x v="6"/>
    <x v="301"/>
    <s v="201"/>
    <x v="10"/>
    <s v="HIGH SCHOOL DISTRICT ACCOUNTS"/>
    <s v="BUCKEYE UNION HIGH SCHOOL"/>
    <x v="3379"/>
    <s v="TAN PROCEEDS"/>
    <s v="A"/>
    <s v="Y"/>
    <n v="34"/>
    <n v="645"/>
    <n v="201"/>
    <n v="327720"/>
    <n v="0"/>
    <n v="0"/>
    <s v=" "/>
    <s v=" "/>
    <n v="34745201"/>
    <n v="0"/>
    <n v="0"/>
    <n v="0"/>
    <n v="0"/>
    <n v="0"/>
    <n v="0"/>
    <n v="0"/>
    <n v="0"/>
    <n v="0"/>
    <n v="0"/>
    <n v="0"/>
    <n v="0"/>
    <n v="0"/>
    <n v="0"/>
    <n v="0"/>
    <n v="0"/>
    <n v="0"/>
    <n v="0"/>
    <n v="0"/>
    <n v="0"/>
    <n v="0"/>
    <n v="0"/>
    <n v="0"/>
    <n v="0"/>
    <n v="0"/>
  </r>
  <r>
    <s v="BUCKEYE UNION HIGH SCHOOL - WARRANT CLEARING OTHER"/>
    <n v="4002"/>
    <s v="021"/>
    <m/>
    <s v="34-035-201"/>
    <x v="6"/>
    <x v="21"/>
    <s v="201"/>
    <x v="10"/>
    <s v="HIGH SCHOOL DISTRICT ACCOUNTS"/>
    <s v="BUCKEYE UNION HIGH SCHOOL"/>
    <x v="3380"/>
    <s v="WARRANT CLEAR OTHER"/>
    <s v="B"/>
    <s v=" "/>
    <n v="34"/>
    <n v="35"/>
    <n v="201"/>
    <n v="320926"/>
    <n v="0"/>
    <n v="0"/>
    <s v=" "/>
    <s v=" "/>
    <n v="34001201"/>
    <n v="0"/>
    <n v="0"/>
    <n v="0"/>
    <n v="0"/>
    <n v="0"/>
    <n v="0"/>
    <n v="0"/>
    <n v="0"/>
    <n v="0"/>
    <n v="0"/>
    <n v="0"/>
    <n v="0"/>
    <n v="0"/>
    <n v="0"/>
    <n v="0"/>
    <n v="0"/>
    <n v="0"/>
    <n v="0"/>
    <n v="0"/>
    <n v="0"/>
    <n v="0"/>
    <n v="0"/>
    <n v="0"/>
    <n v="0"/>
    <n v="0"/>
  </r>
  <r>
    <s v="GLENDALE UNION HIGH SCHOOL - 010 CLASSROM SITE FUND - TOTAL"/>
    <n v="4003"/>
    <s v="011"/>
    <m/>
    <s v="34-010-205"/>
    <x v="6"/>
    <x v="290"/>
    <s v="205"/>
    <x v="2442"/>
    <s v="HIGH SCHOOL DISTRICT ACCOUNTS"/>
    <s v="GLENDALE UNION HIGH SCHOOL"/>
    <x v="3381"/>
    <s v="CLASSROOM SITE FUND"/>
    <s v="B"/>
    <s v="Y"/>
    <n v="34"/>
    <n v="10"/>
    <n v="205"/>
    <n v="320320"/>
    <n v="0"/>
    <n v="2384323.1"/>
    <s v=" "/>
    <s v=" "/>
    <n v="34010205"/>
    <n v="2505352.17"/>
    <n v="0"/>
    <n v="0"/>
    <n v="121029.07"/>
    <n v="0"/>
    <n v="2723189.06"/>
    <n v="0"/>
    <n v="3995577.92"/>
    <n v="4520672.59"/>
    <n v="186228.71"/>
    <n v="2250166.62"/>
    <n v="0"/>
    <n v="499447.24"/>
    <n v="247298.96"/>
    <n v="3037.27"/>
    <n v="2723189.06"/>
    <n v="0"/>
    <n v="3995577.92"/>
    <n v="4399643.5199999996"/>
    <n v="186228.71"/>
    <n v="0"/>
    <n v="0"/>
    <n v="0"/>
    <n v="0"/>
    <n v="0"/>
  </r>
  <r>
    <s v="GLENDALE UNION HIGH SCHOOL - ADJACENT WAYS"/>
    <n v="4003"/>
    <s v="002"/>
    <m/>
    <s v="34-620-205"/>
    <x v="6"/>
    <x v="285"/>
    <s v="205"/>
    <x v="2443"/>
    <s v="HIGH SCHOOL DISTRICT ACCOUNTS"/>
    <s v="GLENDALE UNION HIGH SCHOOL"/>
    <x v="3382"/>
    <s v="ADJACENT WAYS"/>
    <s v="A"/>
    <s v="Y"/>
    <n v="34"/>
    <n v="620"/>
    <n v="205"/>
    <n v="327520"/>
    <n v="0"/>
    <n v="0.28000000000000003"/>
    <s v=" "/>
    <s v=" "/>
    <n v="34620205"/>
    <n v="0.2"/>
    <n v="0"/>
    <n v="0"/>
    <n v="0"/>
    <n v="0.08"/>
    <n v="0.15"/>
    <n v="0"/>
    <n v="0"/>
    <n v="60522.05"/>
    <n v="60522.18"/>
    <n v="0.15"/>
    <n v="0"/>
    <n v="0"/>
    <n v="0"/>
    <n v="0.05"/>
    <n v="0.15"/>
    <n v="0"/>
    <n v="0"/>
    <n v="60522.05"/>
    <n v="60522.1"/>
    <n v="0"/>
    <n v="0"/>
    <n v="0"/>
    <n v="0"/>
    <n v="0"/>
  </r>
  <r>
    <s v="GLENDALE UNION HIGH SCHOOL - BOND BUILDING"/>
    <n v="4003"/>
    <s v="003"/>
    <m/>
    <s v="34-630-205"/>
    <x v="6"/>
    <x v="286"/>
    <s v="205"/>
    <x v="2444"/>
    <s v="HIGH SCHOOL DISTRICT ACCOUNTS"/>
    <s v="GLENDALE UNION HIGH SCHOOL"/>
    <x v="3383"/>
    <s v="BOND BUILDING"/>
    <s v="D"/>
    <s v=" "/>
    <n v="34"/>
    <n v="630"/>
    <n v="205"/>
    <n v="327620"/>
    <n v="0"/>
    <n v="9306418.2699999996"/>
    <s v=" "/>
    <s v=" "/>
    <n v="34700205"/>
    <n v="10201760.33"/>
    <n v="0"/>
    <n v="0"/>
    <n v="895342.06"/>
    <n v="0"/>
    <n v="25746812.16"/>
    <n v="0"/>
    <n v="0"/>
    <n v="18221321.02"/>
    <n v="1780927.13"/>
    <n v="10932450.58"/>
    <n v="0"/>
    <n v="0"/>
    <n v="730690.25"/>
    <n v="0"/>
    <n v="25746812.16"/>
    <n v="0"/>
    <n v="0"/>
    <n v="17325978.960000001"/>
    <n v="1780927.13"/>
    <n v="0"/>
    <n v="0"/>
    <n v="0"/>
    <n v="0"/>
    <n v="0"/>
  </r>
  <r>
    <s v="GLENDALE UNION HIGH SCHOOL - BUILD AMERICA/QUALIFIED SCHOOL CON BONDS"/>
    <n v="4003"/>
    <s v="010"/>
    <m/>
    <s v="34-637-205"/>
    <x v="6"/>
    <x v="287"/>
    <s v="205"/>
    <x v="10"/>
    <s v="HIGH SCHOOL DISTRICT ACCOUNTS"/>
    <s v="GLENDALE UNION HIGH SCHOOL"/>
    <x v="3384"/>
    <s v="BUILD AMER BONDS"/>
    <s v="D"/>
    <s v=" "/>
    <n v="34"/>
    <n v="637"/>
    <n v="205"/>
    <n v="327631"/>
    <n v="0"/>
    <n v="0"/>
    <s v="Y"/>
    <s v=" "/>
    <n v="34637205"/>
    <n v="0"/>
    <n v="0"/>
    <n v="0"/>
    <n v="0"/>
    <n v="0"/>
    <n v="0"/>
    <n v="0"/>
    <n v="0"/>
    <n v="0"/>
    <n v="0"/>
    <n v="0"/>
    <n v="0"/>
    <n v="0"/>
    <n v="0"/>
    <n v="0"/>
    <n v="0"/>
    <n v="0"/>
    <n v="0"/>
    <n v="0"/>
    <n v="0"/>
    <n v="0"/>
    <n v="0"/>
    <n v="0"/>
    <n v="0"/>
    <n v="0"/>
  </r>
  <r>
    <s v="GLENDALE UNION HIGH SCHOOL - BUILDING REVEWAL"/>
    <n v="4003"/>
    <s v="004"/>
    <m/>
    <s v="34-690-205"/>
    <x v="6"/>
    <x v="288"/>
    <s v="205"/>
    <x v="2445"/>
    <s v="HIGH SCHOOL DISTRICT ACCOUNTS"/>
    <s v="GLENDALE UNION HIGH SCHOOL"/>
    <x v="3385"/>
    <s v="BUILDING RENEWAL"/>
    <s v="B"/>
    <s v=" "/>
    <n v="34"/>
    <n v="690"/>
    <n v="205"/>
    <n v="327760"/>
    <n v="0"/>
    <n v="9727.93"/>
    <s v="Y"/>
    <s v=" "/>
    <n v="34690205"/>
    <n v="9727.93"/>
    <n v="0"/>
    <n v="0"/>
    <n v="0"/>
    <n v="0"/>
    <n v="0"/>
    <n v="0"/>
    <n v="96997.71"/>
    <n v="213387.08"/>
    <n v="126117.3"/>
    <n v="9726.52"/>
    <n v="0"/>
    <n v="0"/>
    <n v="0"/>
    <n v="1.41"/>
    <n v="0"/>
    <n v="0"/>
    <n v="96997.71"/>
    <n v="213387.08"/>
    <n v="126117.3"/>
    <n v="0"/>
    <n v="0"/>
    <n v="0"/>
    <n v="0"/>
    <n v="0"/>
  </r>
  <r>
    <s v="GLENDALE UNION HIGH SCHOOL - CAPITAL OUTLAY"/>
    <n v="4003"/>
    <s v="005"/>
    <m/>
    <s v="34-610-205"/>
    <x v="6"/>
    <x v="289"/>
    <s v="205"/>
    <x v="2446"/>
    <s v="HIGH SCHOOL DISTRICT ACCOUNTS"/>
    <s v="GLENDALE UNION HIGH SCHOOL"/>
    <x v="3386"/>
    <s v="CAPITAL OUTLAY"/>
    <s v="A"/>
    <s v="Y"/>
    <n v="34"/>
    <n v="610"/>
    <n v="205"/>
    <n v="327420"/>
    <n v="0"/>
    <n v="1297167.83"/>
    <s v=" "/>
    <s v=" "/>
    <n v="34610205"/>
    <n v="1306349.8500000001"/>
    <n v="0"/>
    <n v="0"/>
    <n v="9189.61"/>
    <n v="7.59"/>
    <n v="1745277.47"/>
    <n v="0"/>
    <n v="3159.52"/>
    <n v="1036341.1"/>
    <n v="585071.93999999994"/>
    <n v="1615700.84"/>
    <n v="0"/>
    <n v="0"/>
    <n v="311923.53999999998"/>
    <n v="2572.5500000000002"/>
    <n v="1745277.47"/>
    <n v="0"/>
    <n v="3159.52"/>
    <n v="1027151.49"/>
    <n v="585064.35"/>
    <n v="0"/>
    <n v="0"/>
    <n v="0"/>
    <n v="0"/>
    <n v="0"/>
  </r>
  <r>
    <s v="GLENDALE UNION HIGH SCHOOL - CREDIT LINE BORROWING"/>
    <n v="4003"/>
    <s v="012"/>
    <m/>
    <s v="34-750-205"/>
    <x v="6"/>
    <x v="192"/>
    <s v="205"/>
    <x v="10"/>
    <s v="HIGH SCHOOL DISTRICT ACCOUNTS"/>
    <s v="GLENDALE UNION HIGH SCHOOL"/>
    <x v="3387"/>
    <s v="CREDIT LINE BORROW"/>
    <s v="A"/>
    <s v="Y"/>
    <n v="34"/>
    <n v="750"/>
    <n v="205"/>
    <n v="328460"/>
    <n v="0"/>
    <n v="0"/>
    <s v=" "/>
    <s v=" "/>
    <n v="34001205"/>
    <n v="0"/>
    <n v="0"/>
    <n v="0"/>
    <n v="0"/>
    <n v="0"/>
    <n v="1299000"/>
    <n v="5395000"/>
    <n v="4096000"/>
    <n v="0"/>
    <n v="0"/>
    <n v="0"/>
    <n v="0"/>
    <n v="0"/>
    <n v="0"/>
    <n v="0"/>
    <n v="1299000"/>
    <n v="5395000"/>
    <n v="4096000"/>
    <n v="0"/>
    <n v="0"/>
    <n v="0"/>
    <n v="0"/>
    <n v="0"/>
    <n v="0"/>
    <n v="0"/>
  </r>
  <r>
    <s v="GLENDALE UNION HIGH SCHOOL - CURRENT DEBT SERVICE"/>
    <n v="4003"/>
    <s v="013"/>
    <m/>
    <s v="34-700-205"/>
    <x v="6"/>
    <x v="291"/>
    <s v="205"/>
    <x v="2447"/>
    <s v="HIGH SCHOOL DISTRICT ACCOUNTS"/>
    <s v="GLENDALE UNION HIGH SCHOOL"/>
    <x v="3388"/>
    <s v="CURRENT DEBT SERVICE"/>
    <s v="D"/>
    <s v=" "/>
    <n v="34"/>
    <n v="700"/>
    <n v="205"/>
    <n v="327820"/>
    <n v="0"/>
    <n v="12142490.77"/>
    <s v=" "/>
    <s v=" "/>
    <n v="34700205"/>
    <n v="11419713.84"/>
    <n v="0"/>
    <n v="0"/>
    <n v="385.84"/>
    <n v="723162.77"/>
    <n v="17991782.050000001"/>
    <n v="18369893"/>
    <n v="10"/>
    <n v="93432.45"/>
    <n v="12614024.17"/>
    <n v="10553658.24"/>
    <n v="0"/>
    <n v="0"/>
    <n v="37.619999999999997"/>
    <n v="866093.22"/>
    <n v="17991782.050000001"/>
    <n v="18369893"/>
    <n v="10"/>
    <n v="93046.61"/>
    <n v="11890861.4"/>
    <n v="0"/>
    <n v="0"/>
    <n v="0"/>
    <n v="0"/>
    <n v="0"/>
  </r>
  <r>
    <s v="GLENDALE UNION HIGH SCHOOL - DEFICENCY CORRECTION"/>
    <n v="4003"/>
    <s v="009"/>
    <m/>
    <s v="34-685-205"/>
    <x v="6"/>
    <x v="110"/>
    <s v="205"/>
    <x v="10"/>
    <s v="HIGH SCHOOL DISTRICT ACCOUNTS"/>
    <s v="GLENDALE UNION HIGH SCHOOL"/>
    <x v="3389"/>
    <s v="DEFCNCYS CORRECTION"/>
    <s v="B"/>
    <s v=" "/>
    <n v="34"/>
    <n v="685"/>
    <n v="205"/>
    <n v="327740"/>
    <n v="0"/>
    <n v="0"/>
    <s v="Y"/>
    <s v=" "/>
    <n v="34685205"/>
    <n v="0"/>
    <n v="0"/>
    <n v="0"/>
    <n v="0"/>
    <n v="0"/>
    <n v="0"/>
    <n v="0"/>
    <n v="0"/>
    <n v="0"/>
    <n v="0"/>
    <n v="0"/>
    <n v="0"/>
    <n v="0"/>
    <n v="0"/>
    <n v="0"/>
    <n v="0"/>
    <n v="0"/>
    <n v="0"/>
    <n v="0"/>
    <n v="0"/>
    <n v="0"/>
    <n v="0"/>
    <n v="0"/>
    <n v="0"/>
    <n v="0"/>
  </r>
  <r>
    <s v="GLENDALE UNION HIGH SCHOOL - FED. &amp; STATE GRANTS"/>
    <n v="4003"/>
    <s v="015"/>
    <m/>
    <s v="34-200-205"/>
    <x v="6"/>
    <x v="293"/>
    <s v="205"/>
    <x v="2448"/>
    <s v="HIGH SCHOOL DISTRICT ACCOUNTS"/>
    <s v="GLENDALE UNION HIGH SCHOOL"/>
    <x v="3390"/>
    <s v="FED. &amp; STATE GRANTS"/>
    <s v="B"/>
    <s v=" "/>
    <n v="34"/>
    <n v="200"/>
    <n v="205"/>
    <n v="322020"/>
    <n v="0"/>
    <n v="461778.77"/>
    <s v=" "/>
    <s v=" "/>
    <n v="34200205"/>
    <n v="-2889113.86"/>
    <n v="0"/>
    <n v="3843411.04"/>
    <n v="492518.41"/>
    <n v="0"/>
    <n v="-804677.6"/>
    <n v="0"/>
    <n v="10274368.84"/>
    <n v="10367065.84"/>
    <n v="1359153.37"/>
    <n v="-4321665.7"/>
    <n v="0"/>
    <n v="2443589.0499999998"/>
    <n v="1011037.21"/>
    <n v="0"/>
    <n v="-804677.6"/>
    <n v="0"/>
    <n v="6430957.7999999998"/>
    <n v="9874547.4299999997"/>
    <n v="1359153.37"/>
    <n v="0"/>
    <n v="0"/>
    <n v="0"/>
    <n v="0"/>
    <n v="0"/>
  </r>
  <r>
    <s v="GLENDALE UNION HIGH SCHOOL - HIGH SCHOOL EXPENSE CLEARING"/>
    <n v="4003"/>
    <s v="014"/>
    <m/>
    <s v="34-040-205"/>
    <x v="6"/>
    <x v="292"/>
    <s v="205"/>
    <x v="10"/>
    <s v="HIGH SCHOOL DISTRICT ACCOUNTS"/>
    <s v="GLENDALE UNION HIGH SCHOOL"/>
    <x v="3391"/>
    <s v="HS EXPENSE CLEARING"/>
    <s v="A"/>
    <s v="Y"/>
    <n v="34"/>
    <n v="40"/>
    <n v="205"/>
    <n v="320940"/>
    <n v="0"/>
    <n v="0"/>
    <s v=" "/>
    <s v=" "/>
    <n v="34001205"/>
    <n v="0"/>
    <n v="0"/>
    <n v="0"/>
    <n v="0"/>
    <n v="0"/>
    <n v="0"/>
    <n v="0"/>
    <n v="0"/>
    <n v="0"/>
    <n v="0"/>
    <n v="0"/>
    <n v="0"/>
    <n v="0"/>
    <n v="0"/>
    <n v="0"/>
    <n v="0"/>
    <n v="0"/>
    <n v="0"/>
    <n v="0"/>
    <n v="0"/>
    <n v="0"/>
    <n v="0"/>
    <n v="0"/>
    <n v="0"/>
    <n v="0"/>
  </r>
  <r>
    <s v="GLENDALE UNION HIGH SCHOOL - MAINTENANCE AND OPERTIONS HIGH SCHOOL"/>
    <n v="4003"/>
    <s v="001"/>
    <m/>
    <s v="34-001-205"/>
    <x v="6"/>
    <x v="294"/>
    <s v="205"/>
    <x v="2449"/>
    <s v="HIGH SCHOOL DISTRICT ACCOUNTS"/>
    <s v="GLENDALE UNION HIGH SCHOOL"/>
    <x v="3392"/>
    <s v="MAINTNCE/OPRTNS HS"/>
    <s v="A"/>
    <s v="Y"/>
    <n v="34"/>
    <n v="1"/>
    <n v="205"/>
    <n v="320120"/>
    <n v="0"/>
    <n v="-2178061.85"/>
    <s v=" "/>
    <s v=" "/>
    <n v="34001205"/>
    <n v="-2442932.67"/>
    <n v="7169388.0300000003"/>
    <n v="2434204.65"/>
    <n v="1097.43"/>
    <n v="5001151.63"/>
    <n v="-5621482.3300000001"/>
    <n v="116178593.44"/>
    <n v="37947011.380000003"/>
    <n v="5128038.7300000004"/>
    <n v="86803041.269999996"/>
    <n v="-2322045.04"/>
    <n v="10571847.609999999"/>
    <n v="2471605.33"/>
    <n v="651.28"/>
    <n v="7980005.9299999997"/>
    <n v="-5621482.3300000001"/>
    <n v="109009205.41"/>
    <n v="35512806.729999997"/>
    <n v="5126941.3"/>
    <n v="81801889.640000001"/>
    <n v="0"/>
    <n v="0"/>
    <n v="0"/>
    <n v="0"/>
    <n v="0"/>
  </r>
  <r>
    <s v="GLENDALE UNION HIGH SCHOOL - NEW SCHOOL FACILITY"/>
    <n v="4003"/>
    <s v="007"/>
    <m/>
    <s v="34-695-205"/>
    <x v="6"/>
    <x v="295"/>
    <s v="205"/>
    <x v="10"/>
    <s v="HIGH SCHOOL DISTRICT ACCOUNTS"/>
    <s v="GLENDALE UNION HIGH SCHOOL"/>
    <x v="3393"/>
    <s v="NEW SCHOOL FACILITY"/>
    <s v="B"/>
    <s v=" "/>
    <n v="34"/>
    <n v="695"/>
    <n v="205"/>
    <n v="327780"/>
    <n v="0"/>
    <n v="0"/>
    <s v=" "/>
    <s v=" "/>
    <n v="34695205"/>
    <n v="0"/>
    <n v="0"/>
    <n v="0"/>
    <n v="0"/>
    <n v="0"/>
    <n v="0"/>
    <n v="0"/>
    <n v="0"/>
    <n v="0"/>
    <n v="0"/>
    <n v="0"/>
    <n v="0"/>
    <n v="0"/>
    <n v="0"/>
    <n v="0"/>
    <n v="0"/>
    <n v="0"/>
    <n v="0"/>
    <n v="0"/>
    <n v="0"/>
    <n v="0"/>
    <n v="0"/>
    <n v="0"/>
    <n v="0"/>
    <n v="0"/>
  </r>
  <r>
    <s v="GLENDALE UNION HIGH SCHOOL - OTHER MONIES"/>
    <n v="4003"/>
    <s v="016"/>
    <m/>
    <s v="34-002-205"/>
    <x v="6"/>
    <x v="296"/>
    <s v="205"/>
    <x v="2450"/>
    <s v="HIGH SCHOOL DISTRICT ACCOUNTS"/>
    <s v="GLENDALE UNION HIGH SCHOOL"/>
    <x v="3394"/>
    <s v="OTHER MONIES"/>
    <s v="B"/>
    <s v=" "/>
    <n v="34"/>
    <n v="2"/>
    <n v="205"/>
    <n v="320220"/>
    <n v="0"/>
    <n v="2975241.71"/>
    <s v=" "/>
    <s v=" "/>
    <n v="34002205"/>
    <n v="3543453.09"/>
    <n v="0"/>
    <n v="387924.78"/>
    <n v="956136.16"/>
    <n v="0"/>
    <n v="3668365.23"/>
    <n v="0"/>
    <n v="9093071.8100000005"/>
    <n v="10521644.82"/>
    <n v="735449.49"/>
    <n v="2728795.98"/>
    <n v="0"/>
    <n v="1657224.04"/>
    <n v="847120.72"/>
    <n v="4553.79"/>
    <n v="3668365.23"/>
    <n v="0"/>
    <n v="8705147.0299999993"/>
    <n v="9565508.6600000001"/>
    <n v="735449.49"/>
    <n v="0"/>
    <n v="0"/>
    <n v="0"/>
    <n v="0"/>
    <n v="0"/>
  </r>
  <r>
    <s v="GLENDALE UNION HIGH SCHOOL - PAYROLL CLEARING HS"/>
    <n v="4003"/>
    <s v="017"/>
    <m/>
    <s v="34-030-205"/>
    <x v="6"/>
    <x v="297"/>
    <s v="205"/>
    <x v="10"/>
    <s v="HIGH SCHOOL DISTRICT ACCOUNTS"/>
    <s v="GLENDALE UNION HIGH SCHOOL"/>
    <x v="3395"/>
    <s v="PAYROLL CLEARING HS"/>
    <s v="A"/>
    <s v="Y"/>
    <n v="34"/>
    <n v="30"/>
    <n v="205"/>
    <n v="320920"/>
    <n v="0"/>
    <n v="0"/>
    <s v=" "/>
    <s v=" "/>
    <n v="34001205"/>
    <n v="0"/>
    <n v="0"/>
    <n v="0"/>
    <n v="0"/>
    <n v="0"/>
    <n v="0"/>
    <n v="0"/>
    <n v="0"/>
    <n v="0"/>
    <n v="0"/>
    <n v="0"/>
    <n v="0"/>
    <n v="0"/>
    <n v="0"/>
    <n v="0"/>
    <n v="0"/>
    <n v="0"/>
    <n v="0"/>
    <n v="0"/>
    <n v="0"/>
    <n v="0"/>
    <n v="0"/>
    <n v="0"/>
    <n v="0"/>
    <n v="0"/>
  </r>
  <r>
    <s v="GLENDALE UNION HIGH SCHOOL - SCHOOL INVESTMENT"/>
    <n v="4003"/>
    <s v="018"/>
    <m/>
    <s v="34-795-205"/>
    <x v="6"/>
    <x v="92"/>
    <s v="205"/>
    <x v="10"/>
    <s v="HIGH SCHOOL DISTRICT ACCOUNTS"/>
    <s v="GLENDALE UNION HIGH SCHOOL"/>
    <x v="3396"/>
    <s v="SCHOOL INVESTMENT"/>
    <s v="D"/>
    <s v=" "/>
    <n v="34"/>
    <n v="795"/>
    <n v="205"/>
    <n v="328790"/>
    <n v="0"/>
    <n v="0"/>
    <s v=" "/>
    <s v=" "/>
    <s v="        "/>
    <n v="0"/>
    <n v="0"/>
    <n v="0"/>
    <n v="0"/>
    <n v="0"/>
    <n v="0"/>
    <n v="0"/>
    <n v="0"/>
    <n v="0"/>
    <n v="0"/>
    <n v="0"/>
    <n v="0"/>
    <n v="0"/>
    <n v="0"/>
    <n v="0"/>
    <n v="0"/>
    <n v="0"/>
    <n v="0"/>
    <n v="0"/>
    <n v="0"/>
    <n v="0"/>
    <n v="0"/>
    <n v="0"/>
    <n v="0"/>
    <n v="0"/>
  </r>
  <r>
    <s v="GLENDALE UNION HIGH SCHOOL - SOFT CAPITAL OUTLAY"/>
    <n v="4003"/>
    <s v="008"/>
    <m/>
    <s v="34-625-205"/>
    <x v="6"/>
    <x v="298"/>
    <s v="205"/>
    <x v="10"/>
    <s v="HIGH SCHOOL DISTRICT ACCOUNTS"/>
    <s v="GLENDALE UNION HIGH SCHOOL"/>
    <x v="3397"/>
    <s v="SOFT CAPITAL OUTLAY"/>
    <s v="A"/>
    <s v="Y"/>
    <n v="34"/>
    <n v="625"/>
    <n v="205"/>
    <n v="327540"/>
    <n v="0"/>
    <n v="0"/>
    <s v=" "/>
    <s v="I"/>
    <n v="34001205"/>
    <n v="0"/>
    <n v="0"/>
    <n v="0"/>
    <n v="0"/>
    <n v="0"/>
    <n v="0"/>
    <n v="0"/>
    <n v="0"/>
    <n v="0"/>
    <n v="0"/>
    <n v="0"/>
    <n v="0"/>
    <n v="0"/>
    <n v="0"/>
    <n v="0"/>
    <n v="0"/>
    <n v="0"/>
    <n v="0"/>
    <n v="0"/>
    <n v="0"/>
    <n v="0"/>
    <n v="0"/>
    <n v="0"/>
    <n v="0"/>
    <n v="0"/>
  </r>
  <r>
    <s v="GLENDALE UNION HIGH SCHOOL - STUDENT ACTIVITIES"/>
    <n v="4003"/>
    <s v="019"/>
    <m/>
    <s v="34-850-205"/>
    <x v="6"/>
    <x v="299"/>
    <s v="205"/>
    <x v="10"/>
    <s v="HIGH SCHOOL DISTRICT ACCOUNTS"/>
    <s v="GLENDALE UNION HIGH SCHOOL"/>
    <x v="3398"/>
    <s v="STUDENT ACTIVITIES"/>
    <s v="B"/>
    <s v=" "/>
    <n v="34"/>
    <n v="850"/>
    <n v="205"/>
    <n v="328920"/>
    <n v="0"/>
    <n v="0"/>
    <s v=" "/>
    <s v=" "/>
    <n v="34850205"/>
    <n v="0"/>
    <n v="0"/>
    <n v="0"/>
    <n v="0"/>
    <n v="0"/>
    <n v="0"/>
    <n v="0"/>
    <n v="0"/>
    <n v="0"/>
    <n v="0"/>
    <n v="0"/>
    <n v="0"/>
    <n v="0"/>
    <n v="0"/>
    <n v="0"/>
    <n v="0"/>
    <n v="0"/>
    <n v="0"/>
    <n v="0"/>
    <n v="0"/>
    <n v="0"/>
    <n v="0"/>
    <n v="0"/>
    <n v="0"/>
    <n v="0"/>
  </r>
  <r>
    <s v="GLENDALE UNION HIGH SCHOOL - TAN DEBT SERVICE"/>
    <n v="4003"/>
    <s v="006"/>
    <m/>
    <s v="34-745-205"/>
    <x v="6"/>
    <x v="300"/>
    <s v="205"/>
    <x v="2451"/>
    <s v="HIGH SCHOOL DISTRICT ACCOUNTS"/>
    <s v="GLENDALE UNION HIGH SCHOOL"/>
    <x v="3399"/>
    <s v="TAN DEBT SERVICE"/>
    <s v="D"/>
    <s v=" "/>
    <n v="34"/>
    <n v="745"/>
    <n v="205"/>
    <n v="328440"/>
    <n v="0"/>
    <n v="29431.84"/>
    <s v=" "/>
    <s v=" "/>
    <n v="34745205"/>
    <n v="29431.84"/>
    <n v="0"/>
    <n v="0"/>
    <n v="0"/>
    <n v="0"/>
    <n v="10066442.970000001"/>
    <n v="10062400"/>
    <n v="0"/>
    <n v="15868.73"/>
    <n v="41257.599999999999"/>
    <n v="18480.47"/>
    <n v="0"/>
    <n v="0"/>
    <n v="0"/>
    <n v="10951.37"/>
    <n v="10066442.970000001"/>
    <n v="10062400"/>
    <n v="0"/>
    <n v="15868.73"/>
    <n v="41257.599999999999"/>
    <n v="0"/>
    <n v="0"/>
    <n v="0"/>
    <n v="0"/>
    <n v="0"/>
  </r>
  <r>
    <s v="GLENDALE UNION HIGH SCHOOL - TAN PROCEEDS"/>
    <n v="4003"/>
    <s v="020"/>
    <m/>
    <s v="34-645-205"/>
    <x v="6"/>
    <x v="301"/>
    <s v="205"/>
    <x v="2452"/>
    <s v="HIGH SCHOOL DISTRICT ACCOUNTS"/>
    <s v="GLENDALE UNION HIGH SCHOOL"/>
    <x v="3400"/>
    <s v="TAN PROCEEDS"/>
    <s v="A"/>
    <s v="Y"/>
    <n v="34"/>
    <n v="645"/>
    <n v="205"/>
    <n v="327720"/>
    <n v="0"/>
    <n v="2558000"/>
    <s v=" "/>
    <s v=" "/>
    <n v="34745205"/>
    <n v="3069000"/>
    <n v="0"/>
    <n v="0"/>
    <n v="511000"/>
    <n v="0"/>
    <n v="0"/>
    <n v="0"/>
    <n v="11000000"/>
    <n v="8969000"/>
    <n v="527000"/>
    <n v="5674000"/>
    <n v="0"/>
    <n v="0"/>
    <n v="2605000"/>
    <n v="0"/>
    <n v="0"/>
    <n v="0"/>
    <n v="11000000"/>
    <n v="8458000"/>
    <n v="527000"/>
    <n v="0"/>
    <n v="0"/>
    <n v="0"/>
    <n v="0"/>
    <n v="0"/>
  </r>
  <r>
    <s v="GLENDALE UNION HIGH SCHOOL - WARRANT CLEARING OTHER"/>
    <n v="4003"/>
    <s v="021"/>
    <m/>
    <s v="34-035-205"/>
    <x v="6"/>
    <x v="21"/>
    <s v="205"/>
    <x v="10"/>
    <s v="HIGH SCHOOL DISTRICT ACCOUNTS"/>
    <s v="GLENDALE UNION HIGH SCHOOL"/>
    <x v="3401"/>
    <s v="WARRANT CLEAR OTHER"/>
    <s v="B"/>
    <s v=" "/>
    <n v="34"/>
    <n v="35"/>
    <n v="205"/>
    <n v="320926"/>
    <n v="0"/>
    <n v="0"/>
    <s v=" "/>
    <s v=" "/>
    <n v="34001205"/>
    <n v="0"/>
    <n v="0"/>
    <n v="0"/>
    <n v="0"/>
    <n v="0"/>
    <n v="0"/>
    <n v="0"/>
    <n v="0"/>
    <n v="0"/>
    <n v="0"/>
    <n v="0"/>
    <n v="0"/>
    <n v="0"/>
    <n v="0"/>
    <n v="0"/>
    <n v="0"/>
    <n v="0"/>
    <n v="0"/>
    <n v="0"/>
    <n v="0"/>
    <n v="0"/>
    <n v="0"/>
    <n v="0"/>
    <n v="0"/>
    <n v="0"/>
  </r>
  <r>
    <s v="PHOENIX UNION HIGH SCHOOL - 010 CLASSROM SITE FUND - TOTAL"/>
    <n v="4004"/>
    <s v="011"/>
    <m/>
    <s v="34-010-210"/>
    <x v="6"/>
    <x v="290"/>
    <s v="210"/>
    <x v="2453"/>
    <s v="HIGH SCHOOL DISTRICT ACCOUNTS"/>
    <s v="PHOENIX UNION HIGH SCHOOL"/>
    <x v="3402"/>
    <s v="CLASSROOM SITE FUND"/>
    <s v="B"/>
    <s v="Y"/>
    <n v="34"/>
    <n v="10"/>
    <n v="210"/>
    <n v="320320"/>
    <n v="0"/>
    <n v="10874410.26"/>
    <s v=" "/>
    <s v=" "/>
    <n v="34010210"/>
    <n v="10871924.66"/>
    <n v="0"/>
    <n v="0"/>
    <n v="0"/>
    <n v="2485.6"/>
    <n v="11278593.970000001"/>
    <n v="0"/>
    <n v="6511470.7999999998"/>
    <n v="6975522.2199999997"/>
    <n v="59867.71"/>
    <n v="10036792.75"/>
    <n v="0"/>
    <n v="819838.7"/>
    <n v="0"/>
    <n v="15293.21"/>
    <n v="11278593.970000001"/>
    <n v="0"/>
    <n v="6511470.7999999998"/>
    <n v="6975522.2199999997"/>
    <n v="57382.11"/>
    <n v="0"/>
    <n v="0"/>
    <n v="0"/>
    <n v="0"/>
    <n v="0"/>
  </r>
  <r>
    <s v="PHOENIX UNION HIGH SCHOOL - ADJACENT WAYS"/>
    <n v="4004"/>
    <s v="002"/>
    <m/>
    <s v="34-620-210"/>
    <x v="6"/>
    <x v="285"/>
    <s v="210"/>
    <x v="2454"/>
    <s v="HIGH SCHOOL DISTRICT ACCOUNTS"/>
    <s v="PHOENIX UNION HIGH SCHOOL"/>
    <x v="3403"/>
    <s v="ADJACENT WAYS"/>
    <s v="A"/>
    <s v="Y"/>
    <n v="34"/>
    <n v="620"/>
    <n v="210"/>
    <n v="327520"/>
    <n v="0"/>
    <n v="586392.80000000005"/>
    <s v=" "/>
    <s v=" "/>
    <n v="34620210"/>
    <n v="591102.80000000005"/>
    <n v="0"/>
    <n v="0"/>
    <n v="4719.4799999999996"/>
    <n v="9.48"/>
    <n v="858362.5"/>
    <n v="0"/>
    <n v="0"/>
    <n v="291033.14"/>
    <n v="19063.439999999999"/>
    <n v="612286.75"/>
    <n v="0"/>
    <n v="0"/>
    <n v="22165.79"/>
    <n v="981.84"/>
    <n v="858362.5"/>
    <n v="0"/>
    <n v="0"/>
    <n v="286313.65999999997"/>
    <n v="19053.96"/>
    <n v="0"/>
    <n v="0"/>
    <n v="0"/>
    <n v="0"/>
    <n v="0"/>
  </r>
  <r>
    <s v="PHOENIX UNION HIGH SCHOOL - BOND BUILDING"/>
    <n v="4004"/>
    <s v="003"/>
    <m/>
    <s v="34-630-210"/>
    <x v="6"/>
    <x v="286"/>
    <s v="210"/>
    <x v="2455"/>
    <s v="HIGH SCHOOL DISTRICT ACCOUNTS"/>
    <s v="PHOENIX UNION HIGH SCHOOL"/>
    <x v="3404"/>
    <s v="BOND BUILDING"/>
    <s v="D"/>
    <s v=" "/>
    <n v="34"/>
    <n v="630"/>
    <n v="210"/>
    <n v="327620"/>
    <n v="0"/>
    <n v="65122137.329999998"/>
    <s v=" "/>
    <s v=" "/>
    <n v="34700210"/>
    <n v="67096701.539999999"/>
    <n v="0"/>
    <n v="0"/>
    <n v="1974564.21"/>
    <n v="0"/>
    <n v="84900608.870000005"/>
    <n v="0"/>
    <n v="20389.689999999999"/>
    <n v="20400351.550000001"/>
    <n v="601490.31999999995"/>
    <n v="69621398.349999994"/>
    <n v="0"/>
    <n v="0"/>
    <n v="2524696.81"/>
    <n v="0"/>
    <n v="84900608.870000005"/>
    <n v="0"/>
    <n v="20389.689999999999"/>
    <n v="18425787.34"/>
    <n v="601490.31999999995"/>
    <n v="0"/>
    <n v="0"/>
    <n v="0"/>
    <n v="0"/>
    <n v="0"/>
  </r>
  <r>
    <s v="PHOENIX UNION HIGH SCHOOL - BUILD AMERICA/QUALIFIED SCHOOL CON BONDS"/>
    <n v="4004"/>
    <s v="010"/>
    <m/>
    <s v="34-637-210"/>
    <x v="6"/>
    <x v="287"/>
    <s v="210"/>
    <x v="10"/>
    <s v="HIGH SCHOOL DISTRICT ACCOUNTS"/>
    <s v="PHOENIX UNION HIGH SCHOOL"/>
    <x v="3405"/>
    <s v="BUILD AMER BONDS"/>
    <s v="D"/>
    <s v=" "/>
    <n v="34"/>
    <n v="637"/>
    <n v="210"/>
    <n v="327631"/>
    <n v="0"/>
    <n v="0"/>
    <s v="Y"/>
    <s v=" "/>
    <n v="34637210"/>
    <n v="0"/>
    <n v="0"/>
    <n v="0"/>
    <n v="0"/>
    <n v="0"/>
    <n v="0"/>
    <n v="0"/>
    <n v="0"/>
    <n v="0"/>
    <n v="0"/>
    <n v="0"/>
    <n v="0"/>
    <n v="0"/>
    <n v="0"/>
    <n v="0"/>
    <n v="0"/>
    <n v="0"/>
    <n v="0"/>
    <n v="0"/>
    <n v="0"/>
    <n v="0"/>
    <n v="0"/>
    <n v="0"/>
    <n v="0"/>
    <n v="0"/>
  </r>
  <r>
    <s v="PHOENIX UNION HIGH SCHOOL - BUILDING REVEWAL"/>
    <n v="4004"/>
    <s v="004"/>
    <m/>
    <s v="34-690-210"/>
    <x v="6"/>
    <x v="288"/>
    <s v="210"/>
    <x v="10"/>
    <s v="HIGH SCHOOL DISTRICT ACCOUNTS"/>
    <s v="PHOENIX UNION HIGH SCHOOL"/>
    <x v="3406"/>
    <s v="BUILDING RENEWAL"/>
    <s v="B"/>
    <s v=" "/>
    <n v="34"/>
    <n v="690"/>
    <n v="210"/>
    <n v="327760"/>
    <n v="0"/>
    <n v="0"/>
    <s v="Y"/>
    <s v=" "/>
    <n v="34690210"/>
    <n v="0"/>
    <n v="0"/>
    <n v="0"/>
    <n v="0"/>
    <n v="0"/>
    <n v="0"/>
    <n v="0"/>
    <n v="0"/>
    <n v="0"/>
    <n v="0"/>
    <n v="0"/>
    <n v="0"/>
    <n v="0"/>
    <n v="0"/>
    <n v="0"/>
    <n v="0"/>
    <n v="0"/>
    <n v="0"/>
    <n v="0"/>
    <n v="0"/>
    <n v="0"/>
    <n v="0"/>
    <n v="0"/>
    <n v="0"/>
    <n v="0"/>
  </r>
  <r>
    <s v="PHOENIX UNION HIGH SCHOOL - CAPITAL OUTLAY"/>
    <n v="4004"/>
    <s v="005"/>
    <m/>
    <s v="34-610-210"/>
    <x v="6"/>
    <x v="289"/>
    <s v="210"/>
    <x v="2456"/>
    <s v="HIGH SCHOOL DISTRICT ACCOUNTS"/>
    <s v="PHOENIX UNION HIGH SCHOOL"/>
    <x v="3407"/>
    <s v="CAPITAL OUTLAY"/>
    <s v="A"/>
    <s v="Y"/>
    <n v="34"/>
    <n v="610"/>
    <n v="210"/>
    <n v="327420"/>
    <n v="0"/>
    <n v="18270218.829999998"/>
    <s v=" "/>
    <s v=" "/>
    <n v="34610210"/>
    <n v="18184944.379999999"/>
    <n v="0"/>
    <n v="760"/>
    <n v="233070.85"/>
    <n v="317585.3"/>
    <n v="17493821.859999999"/>
    <n v="0"/>
    <n v="30149.71"/>
    <n v="3956974.01"/>
    <n v="4703221.2699999996"/>
    <n v="18256865.710000001"/>
    <n v="0"/>
    <n v="0"/>
    <n v="479954.36"/>
    <n v="408033.03"/>
    <n v="17493821.859999999"/>
    <n v="0"/>
    <n v="29389.71"/>
    <n v="3723903.16"/>
    <n v="4385635.97"/>
    <n v="0"/>
    <n v="0"/>
    <n v="0"/>
    <n v="0"/>
    <n v="0"/>
  </r>
  <r>
    <s v="PHOENIX UNION HIGH SCHOOL - CREDIT LINE BORROWING"/>
    <n v="4004"/>
    <s v="012"/>
    <m/>
    <s v="34-750-210"/>
    <x v="6"/>
    <x v="192"/>
    <s v="210"/>
    <x v="10"/>
    <s v="HIGH SCHOOL DISTRICT ACCOUNTS"/>
    <s v="PHOENIX UNION HIGH SCHOOL"/>
    <x v="3408"/>
    <s v="CREDIT LINE BORROW"/>
    <s v="A"/>
    <s v="Y"/>
    <n v="34"/>
    <n v="750"/>
    <n v="210"/>
    <n v="328460"/>
    <n v="0"/>
    <n v="0"/>
    <s v=" "/>
    <s v=" "/>
    <n v="34001210"/>
    <n v="0"/>
    <n v="0"/>
    <n v="0"/>
    <n v="0"/>
    <n v="0"/>
    <n v="0"/>
    <n v="0"/>
    <n v="0"/>
    <n v="0"/>
    <n v="0"/>
    <n v="0"/>
    <n v="0"/>
    <n v="0"/>
    <n v="0"/>
    <n v="0"/>
    <n v="0"/>
    <n v="0"/>
    <n v="0"/>
    <n v="0"/>
    <n v="0"/>
    <n v="0"/>
    <n v="0"/>
    <n v="0"/>
    <n v="0"/>
    <n v="0"/>
  </r>
  <r>
    <s v="PHOENIX UNION HIGH SCHOOL - CURRENT DEBT SERVICE"/>
    <n v="4004"/>
    <s v="013"/>
    <m/>
    <s v="34-700-210"/>
    <x v="6"/>
    <x v="291"/>
    <s v="210"/>
    <x v="2457"/>
    <s v="HIGH SCHOOL DISTRICT ACCOUNTS"/>
    <s v="PHOENIX UNION HIGH SCHOOL"/>
    <x v="3409"/>
    <s v="CURRENT DEBT SERVICE"/>
    <s v="D"/>
    <s v=" "/>
    <n v="34"/>
    <n v="700"/>
    <n v="210"/>
    <n v="327820"/>
    <n v="0"/>
    <n v="24126509.210000001"/>
    <s v=" "/>
    <s v=" "/>
    <n v="34700210"/>
    <n v="22660674.190000001"/>
    <n v="0"/>
    <n v="0"/>
    <n v="4201.1899999999996"/>
    <n v="1470036.21"/>
    <n v="36175345.609999999"/>
    <n v="34974497.579999998"/>
    <n v="833.34"/>
    <n v="145427.63"/>
    <n v="23070255.469999999"/>
    <n v="20830536.77"/>
    <n v="0"/>
    <n v="0"/>
    <n v="1469.24"/>
    <n v="1831606.66"/>
    <n v="36175345.609999999"/>
    <n v="34974497.579999998"/>
    <n v="833.34"/>
    <n v="141226.44"/>
    <n v="21600219.260000002"/>
    <n v="0"/>
    <n v="0"/>
    <n v="0"/>
    <n v="0"/>
    <n v="0"/>
  </r>
  <r>
    <s v="PHOENIX UNION HIGH SCHOOL - DEFICENCY CORRECTION"/>
    <n v="4004"/>
    <s v="009"/>
    <m/>
    <s v="34-685-210"/>
    <x v="6"/>
    <x v="110"/>
    <s v="210"/>
    <x v="10"/>
    <s v="HIGH SCHOOL DISTRICT ACCOUNTS"/>
    <s v="PHOENIX UNION HIGH SCHOOL"/>
    <x v="3410"/>
    <s v="DEFCNCYS CORRECTION"/>
    <s v="B"/>
    <s v=" "/>
    <n v="34"/>
    <n v="685"/>
    <n v="210"/>
    <n v="327740"/>
    <n v="0"/>
    <n v="0"/>
    <s v="Y"/>
    <s v=" "/>
    <n v="34685210"/>
    <n v="0"/>
    <n v="0"/>
    <n v="0"/>
    <n v="0"/>
    <n v="0"/>
    <n v="0"/>
    <n v="0"/>
    <n v="0"/>
    <n v="0"/>
    <n v="0"/>
    <n v="0"/>
    <n v="0"/>
    <n v="0"/>
    <n v="0"/>
    <n v="0"/>
    <n v="0"/>
    <n v="0"/>
    <n v="0"/>
    <n v="0"/>
    <n v="0"/>
    <n v="0"/>
    <n v="0"/>
    <n v="0"/>
    <n v="0"/>
    <n v="0"/>
  </r>
  <r>
    <s v="PHOENIX UNION HIGH SCHOOL - FED. &amp; STATE GRANTS"/>
    <n v="4004"/>
    <s v="015"/>
    <m/>
    <s v="34-200-210"/>
    <x v="6"/>
    <x v="293"/>
    <s v="210"/>
    <x v="2458"/>
    <s v="HIGH SCHOOL DISTRICT ACCOUNTS"/>
    <s v="PHOENIX UNION HIGH SCHOOL"/>
    <x v="3411"/>
    <s v="FED. &amp; STATE GRANTS"/>
    <s v="B"/>
    <s v=" "/>
    <n v="34"/>
    <n v="200"/>
    <n v="210"/>
    <n v="322020"/>
    <n v="0"/>
    <n v="7875647.75"/>
    <s v=" "/>
    <s v=" "/>
    <n v="34200210"/>
    <n v="8824139.2899999991"/>
    <n v="0"/>
    <n v="103718.52"/>
    <n v="1140498.82"/>
    <n v="88288.76"/>
    <n v="2806638.04"/>
    <n v="0"/>
    <n v="24162329.300000001"/>
    <n v="21202622.350000001"/>
    <n v="2109302.7599999998"/>
    <n v="4867240.67"/>
    <n v="0"/>
    <n v="5654037.54"/>
    <n v="1718285.74"/>
    <n v="21146.82"/>
    <n v="2806638.04"/>
    <n v="0"/>
    <n v="24058610.780000001"/>
    <n v="20062123.530000001"/>
    <n v="2021014"/>
    <n v="0"/>
    <n v="0"/>
    <n v="0"/>
    <n v="0"/>
    <n v="0"/>
  </r>
  <r>
    <s v="PHOENIX UNION HIGH SCHOOL - HIGH SCHOOL EXPENSE CLEARING"/>
    <n v="4004"/>
    <s v="014"/>
    <m/>
    <s v="34-040-210"/>
    <x v="6"/>
    <x v="292"/>
    <s v="210"/>
    <x v="2459"/>
    <s v="HIGH SCHOOL DISTRICT ACCOUNTS"/>
    <s v="PHOENIX UNION HIGH SCHOOL"/>
    <x v="3412"/>
    <s v="HS EXPENSE CLEARING"/>
    <s v="A"/>
    <s v="Y"/>
    <n v="34"/>
    <n v="40"/>
    <n v="210"/>
    <n v="320940"/>
    <n v="0"/>
    <n v="6008094.2699999996"/>
    <s v=" "/>
    <s v=" "/>
    <n v="34001210"/>
    <n v="7408373.7300000004"/>
    <n v="14933758.15"/>
    <n v="0"/>
    <n v="48046.5"/>
    <n v="13581525.189999999"/>
    <n v="3055597.87"/>
    <n v="208040844.5"/>
    <n v="19085.89"/>
    <n v="18378152.879999999"/>
    <n v="229352407.88999999"/>
    <n v="5335989.74"/>
    <n v="19944725.010000002"/>
    <n v="0"/>
    <n v="46829.61"/>
    <n v="22063938.609999999"/>
    <n v="3055597.87"/>
    <n v="193107086.34999999"/>
    <n v="19085.89"/>
    <n v="18330106.379999999"/>
    <n v="215770882.69999999"/>
    <n v="0"/>
    <n v="0"/>
    <n v="0"/>
    <n v="0"/>
    <n v="0"/>
  </r>
  <r>
    <s v="PHOENIX UNION HIGH SCHOOL - MAINTENANCE AND OPERTIONS HIGH SCHOOL"/>
    <n v="4004"/>
    <s v="001"/>
    <m/>
    <s v="34-001-210"/>
    <x v="6"/>
    <x v="294"/>
    <s v="210"/>
    <x v="2460"/>
    <s v="HIGH SCHOOL DISTRICT ACCOUNTS"/>
    <s v="PHOENIX UNION HIGH SCHOOL"/>
    <x v="3413"/>
    <s v="MAINTNCE/OPRTNS HS"/>
    <s v="A"/>
    <s v="Y"/>
    <n v="34"/>
    <n v="1"/>
    <n v="210"/>
    <n v="320120"/>
    <n v="0"/>
    <n v="-2629834.08"/>
    <s v=" "/>
    <s v=" "/>
    <n v="34001210"/>
    <n v="-3138046.89"/>
    <n v="0"/>
    <n v="2700618.91"/>
    <n v="9956300.4000000004"/>
    <n v="7763894.2999999998"/>
    <n v="2403264.08"/>
    <n v="0"/>
    <n v="40319932.740000002"/>
    <n v="168207298.56"/>
    <n v="122854267.66"/>
    <n v="2577513.98"/>
    <n v="0"/>
    <n v="2675303.94"/>
    <n v="17224323.859999999"/>
    <n v="8833459.0500000007"/>
    <n v="2403264.08"/>
    <n v="0"/>
    <n v="37619313.829999998"/>
    <n v="158250998.16"/>
    <n v="115090373.36"/>
    <n v="0"/>
    <n v="0"/>
    <n v="0"/>
    <n v="0"/>
    <n v="0"/>
  </r>
  <r>
    <s v="PHOENIX UNION HIGH SCHOOL - NEW SCHOOL FACILITY"/>
    <n v="4004"/>
    <s v="007"/>
    <m/>
    <s v="34-695-210"/>
    <x v="6"/>
    <x v="295"/>
    <s v="210"/>
    <x v="10"/>
    <s v="HIGH SCHOOL DISTRICT ACCOUNTS"/>
    <s v="PHOENIX UNION HIGH SCHOOL"/>
    <x v="3414"/>
    <s v="NEW SCHOOL FACILITY"/>
    <s v="B"/>
    <s v=" "/>
    <n v="34"/>
    <n v="695"/>
    <n v="210"/>
    <n v="327780"/>
    <n v="0"/>
    <n v="0"/>
    <s v=" "/>
    <s v=" "/>
    <n v="34695210"/>
    <n v="0"/>
    <n v="0"/>
    <n v="0"/>
    <n v="0"/>
    <n v="0"/>
    <n v="0"/>
    <n v="0"/>
    <n v="0"/>
    <n v="0"/>
    <n v="0"/>
    <n v="0"/>
    <n v="0"/>
    <n v="0"/>
    <n v="0"/>
    <n v="0"/>
    <n v="0"/>
    <n v="0"/>
    <n v="0"/>
    <n v="0"/>
    <n v="0"/>
    <n v="0"/>
    <n v="0"/>
    <n v="0"/>
    <n v="0"/>
    <n v="0"/>
  </r>
  <r>
    <s v="PHOENIX UNION HIGH SCHOOL - OTHER MONIES"/>
    <n v="4004"/>
    <s v="016"/>
    <m/>
    <s v="34-002-210"/>
    <x v="6"/>
    <x v="296"/>
    <s v="210"/>
    <x v="2461"/>
    <s v="HIGH SCHOOL DISTRICT ACCOUNTS"/>
    <s v="PHOENIX UNION HIGH SCHOOL"/>
    <x v="3415"/>
    <s v="OTHER MONIES"/>
    <s v="B"/>
    <s v=" "/>
    <n v="34"/>
    <n v="2"/>
    <n v="210"/>
    <n v="320220"/>
    <n v="0"/>
    <n v="37911907.079999998"/>
    <s v=" "/>
    <s v=" "/>
    <n v="34002210"/>
    <n v="38811840.539999999"/>
    <n v="0"/>
    <n v="112463.48"/>
    <n v="1120887.8799999999"/>
    <n v="108490.94"/>
    <n v="41362336.240000002"/>
    <n v="0"/>
    <n v="11332858.789999999"/>
    <n v="16150448.82"/>
    <n v="1367160.87"/>
    <n v="38692463.82"/>
    <n v="0"/>
    <n v="1315059.07"/>
    <n v="1368369.22"/>
    <n v="172686.87"/>
    <n v="41362336.240000002"/>
    <n v="0"/>
    <n v="11220395.310000001"/>
    <n v="15029560.939999999"/>
    <n v="1258669.93"/>
    <n v="0"/>
    <n v="0"/>
    <n v="0"/>
    <n v="0"/>
    <n v="0"/>
  </r>
  <r>
    <s v="PHOENIX UNION HIGH SCHOOL - PAYROLL CLEARING HS"/>
    <n v="4004"/>
    <s v="017"/>
    <m/>
    <s v="34-030-210"/>
    <x v="6"/>
    <x v="297"/>
    <s v="210"/>
    <x v="2462"/>
    <s v="HIGH SCHOOL DISTRICT ACCOUNTS"/>
    <s v="PHOENIX UNION HIGH SCHOOL"/>
    <x v="3416"/>
    <s v="PAYROLL CLEARING HS"/>
    <s v="A"/>
    <s v="Y"/>
    <n v="34"/>
    <n v="30"/>
    <n v="210"/>
    <n v="320920"/>
    <n v="0"/>
    <n v="615071.81999999995"/>
    <s v=" "/>
    <s v=" "/>
    <n v="34001210"/>
    <n v="714947.94"/>
    <n v="666679.54"/>
    <n v="0"/>
    <n v="8040.21"/>
    <n v="574843.63"/>
    <n v="1003654.77"/>
    <n v="16616054.83"/>
    <n v="0"/>
    <n v="324440.84000000003"/>
    <n v="16551912.720000001"/>
    <n v="1095220.3899999999"/>
    <n v="1456218.5"/>
    <n v="0"/>
    <n v="9301.57"/>
    <n v="1085247.6200000001"/>
    <n v="1003654.77"/>
    <n v="15949375.289999999"/>
    <n v="0"/>
    <n v="316400.63"/>
    <n v="15977069.09"/>
    <n v="0"/>
    <n v="0"/>
    <n v="0"/>
    <n v="0"/>
    <n v="0"/>
  </r>
  <r>
    <s v="PHOENIX UNION HIGH SCHOOL - SCHOOL INVESTMENT"/>
    <n v="4004"/>
    <s v="018"/>
    <m/>
    <s v="34-795-210"/>
    <x v="6"/>
    <x v="92"/>
    <s v="210"/>
    <x v="10"/>
    <s v="HIGH SCHOOL DISTRICT ACCOUNTS"/>
    <s v="PHOENIX UNION HIGH SCHOOL"/>
    <x v="3417"/>
    <s v="SCHOOL INVESTMENT"/>
    <s v="D"/>
    <s v=" "/>
    <n v="34"/>
    <n v="795"/>
    <n v="210"/>
    <n v="328790"/>
    <n v="0"/>
    <n v="0"/>
    <s v=" "/>
    <s v=" "/>
    <s v="        "/>
    <n v="0"/>
    <n v="0"/>
    <n v="0"/>
    <n v="0"/>
    <n v="0"/>
    <n v="0"/>
    <n v="0"/>
    <n v="0"/>
    <n v="1.06"/>
    <n v="1.06"/>
    <n v="0"/>
    <n v="0"/>
    <n v="0"/>
    <n v="0"/>
    <n v="0"/>
    <n v="0"/>
    <n v="0"/>
    <n v="0"/>
    <n v="1.06"/>
    <n v="1.06"/>
    <n v="0"/>
    <n v="0"/>
    <n v="0"/>
    <n v="0"/>
    <n v="0"/>
  </r>
  <r>
    <s v="PHOENIX UNION HIGH SCHOOL - SOFT CAPITAL OUTLAY"/>
    <n v="4004"/>
    <s v="008"/>
    <m/>
    <s v="34-625-210"/>
    <x v="6"/>
    <x v="298"/>
    <s v="210"/>
    <x v="10"/>
    <s v="HIGH SCHOOL DISTRICT ACCOUNTS"/>
    <s v="PHOENIX UNION HIGH SCHOOL"/>
    <x v="3418"/>
    <s v="SOFT CAPITAL OUTLAY"/>
    <s v="A"/>
    <s v="Y"/>
    <n v="34"/>
    <n v="625"/>
    <n v="210"/>
    <n v="327540"/>
    <n v="0"/>
    <n v="0"/>
    <s v=" "/>
    <s v="I"/>
    <n v="34001210"/>
    <n v="0"/>
    <n v="0"/>
    <n v="0"/>
    <n v="0"/>
    <n v="0"/>
    <n v="0"/>
    <n v="0"/>
    <n v="0"/>
    <n v="0"/>
    <n v="0"/>
    <n v="0"/>
    <n v="0"/>
    <n v="0"/>
    <n v="0"/>
    <n v="0"/>
    <n v="0"/>
    <n v="0"/>
    <n v="0"/>
    <n v="0"/>
    <n v="0"/>
    <n v="0"/>
    <n v="0"/>
    <n v="0"/>
    <n v="0"/>
    <n v="0"/>
  </r>
  <r>
    <s v="PHOENIX UNION HIGH SCHOOL - STUDENT ACTIVITIES"/>
    <n v="4004"/>
    <s v="019"/>
    <m/>
    <s v="34-850-210"/>
    <x v="6"/>
    <x v="299"/>
    <s v="210"/>
    <x v="2463"/>
    <s v="HIGH SCHOOL DISTRICT ACCOUNTS"/>
    <s v="PHOENIX UNION HIGH SCHOOL"/>
    <x v="3419"/>
    <s v="STUDENT ACTIVITIES"/>
    <s v="B"/>
    <s v=" "/>
    <n v="34"/>
    <n v="850"/>
    <n v="210"/>
    <n v="328920"/>
    <n v="0"/>
    <n v="-1752.86"/>
    <s v=" "/>
    <s v=" "/>
    <n v="34850210"/>
    <n v="-2009.18"/>
    <n v="0"/>
    <n v="422.12"/>
    <n v="165.8"/>
    <n v="0"/>
    <n v="-901.65"/>
    <n v="0"/>
    <n v="8689.24"/>
    <n v="9543.09"/>
    <n v="2.64"/>
    <n v="-390.05"/>
    <n v="0"/>
    <n v="388.84"/>
    <n v="2009.18"/>
    <n v="1.21"/>
    <n v="-901.65"/>
    <n v="0"/>
    <n v="8267.1200000000008"/>
    <n v="9377.2900000000009"/>
    <n v="2.64"/>
    <n v="0"/>
    <n v="0"/>
    <n v="0"/>
    <n v="0"/>
    <n v="0"/>
  </r>
  <r>
    <s v="PHOENIX UNION HIGH SCHOOL - TAN DEBT SERVICE"/>
    <n v="4004"/>
    <s v="006"/>
    <m/>
    <s v="34-745-210"/>
    <x v="6"/>
    <x v="300"/>
    <s v="210"/>
    <x v="10"/>
    <s v="HIGH SCHOOL DISTRICT ACCOUNTS"/>
    <s v="PHOENIX UNION HIGH SCHOOL"/>
    <x v="3420"/>
    <s v="TAN DEBT SERVICE"/>
    <s v="D"/>
    <s v=" "/>
    <n v="34"/>
    <n v="745"/>
    <n v="210"/>
    <n v="328440"/>
    <n v="0"/>
    <n v="0"/>
    <s v=" "/>
    <s v=" "/>
    <n v="34745210"/>
    <n v="0"/>
    <n v="0"/>
    <n v="0"/>
    <n v="0"/>
    <n v="0"/>
    <n v="0"/>
    <n v="0"/>
    <n v="0"/>
    <n v="0"/>
    <n v="0"/>
    <n v="0"/>
    <n v="0"/>
    <n v="0"/>
    <n v="0"/>
    <n v="0"/>
    <n v="0"/>
    <n v="0"/>
    <n v="0"/>
    <n v="0"/>
    <n v="0"/>
    <n v="0"/>
    <n v="0"/>
    <n v="0"/>
    <n v="0"/>
    <n v="0"/>
  </r>
  <r>
    <s v="PHOENIX UNION HIGH SCHOOL - TAN PROCEEDS"/>
    <n v="4004"/>
    <s v="020"/>
    <m/>
    <s v="34-645-210"/>
    <x v="6"/>
    <x v="301"/>
    <s v="210"/>
    <x v="10"/>
    <s v="HIGH SCHOOL DISTRICT ACCOUNTS"/>
    <s v="PHOENIX UNION HIGH SCHOOL"/>
    <x v="3421"/>
    <s v="TAN PROCEEDS"/>
    <s v="A"/>
    <s v="Y"/>
    <n v="34"/>
    <n v="645"/>
    <n v="210"/>
    <n v="327720"/>
    <n v="0"/>
    <n v="0"/>
    <s v=" "/>
    <s v=" "/>
    <n v="34745210"/>
    <n v="0"/>
    <n v="0"/>
    <n v="0"/>
    <n v="0"/>
    <n v="0"/>
    <n v="0"/>
    <n v="0"/>
    <n v="0"/>
    <n v="0"/>
    <n v="0"/>
    <n v="0"/>
    <n v="0"/>
    <n v="0"/>
    <n v="0"/>
    <n v="0"/>
    <n v="0"/>
    <n v="0"/>
    <n v="0"/>
    <n v="0"/>
    <n v="0"/>
    <n v="0"/>
    <n v="0"/>
    <n v="0"/>
    <n v="0"/>
    <n v="0"/>
  </r>
  <r>
    <s v="PHOENIX UNION HIGH SCHOOL - WARRANT CLEARING OTHER"/>
    <n v="4004"/>
    <s v="021"/>
    <m/>
    <s v="34-035-210"/>
    <x v="6"/>
    <x v="21"/>
    <s v="210"/>
    <x v="10"/>
    <s v="HIGH SCHOOL DISTRICT ACCOUNTS"/>
    <s v="PHOENIX UNION HIGH SCHOOL"/>
    <x v="3422"/>
    <s v="WARRANT CLEAR OTHER"/>
    <s v="B"/>
    <s v=" "/>
    <n v="34"/>
    <n v="35"/>
    <n v="210"/>
    <n v="320926"/>
    <n v="0"/>
    <n v="0"/>
    <s v=" "/>
    <s v=" "/>
    <n v="34001210"/>
    <n v="0"/>
    <n v="0"/>
    <n v="0"/>
    <n v="0"/>
    <n v="0"/>
    <n v="0"/>
    <n v="0"/>
    <n v="0"/>
    <n v="0"/>
    <n v="0"/>
    <n v="0"/>
    <n v="0"/>
    <n v="0"/>
    <n v="0"/>
    <n v="0"/>
    <n v="0"/>
    <n v="0"/>
    <n v="0"/>
    <n v="0"/>
    <n v="0"/>
    <n v="0"/>
    <n v="0"/>
    <n v="0"/>
    <n v="0"/>
    <n v="0"/>
  </r>
  <r>
    <s v="SPECIAL COUNTY SCHOOL RESERVE FUND - 010 CLASSROM SITE FUND - TOTAL"/>
    <n v="4058"/>
    <s v="011"/>
    <m/>
    <s v="34-010-509"/>
    <x v="6"/>
    <x v="290"/>
    <s v="509"/>
    <x v="2464"/>
    <s v="HIGH SCHOOL DISTRICT ACCOUNTS"/>
    <s v="SPECIAL COUNTY SCHOOL RESERVE FUND"/>
    <x v="3423"/>
    <s v="CLASSROOM SITE FUND"/>
    <s v="B"/>
    <s v="Y"/>
    <n v="34"/>
    <n v="10"/>
    <n v="509"/>
    <n v="320320"/>
    <n v="0"/>
    <n v="469489.41"/>
    <s v=" "/>
    <s v=" "/>
    <n v="34010509"/>
    <n v="473480.78"/>
    <n v="0"/>
    <n v="0"/>
    <n v="3991.37"/>
    <n v="0"/>
    <n v="410004.45"/>
    <n v="0"/>
    <n v="134421.84"/>
    <n v="111948.51"/>
    <n v="37011.629999999997"/>
    <n v="460129.5"/>
    <n v="0"/>
    <n v="16802.73"/>
    <n v="4133.8"/>
    <n v="682.35"/>
    <n v="410004.45"/>
    <n v="0"/>
    <n v="134421.84"/>
    <n v="107957.14"/>
    <n v="37011.629999999997"/>
    <n v="0"/>
    <n v="0"/>
    <n v="0"/>
    <n v="0"/>
    <n v="0"/>
  </r>
  <r>
    <s v="SPECIAL COUNTY SCHOOL RESERVE FUND - ADJACENT WAYS"/>
    <n v="4058"/>
    <s v="002"/>
    <m/>
    <s v="34-620-509"/>
    <x v="6"/>
    <x v="285"/>
    <s v="509"/>
    <x v="10"/>
    <s v="HIGH SCHOOL DISTRICT ACCOUNTS"/>
    <s v="SPECIAL COUNTY SCHOOL RESERVE FUND"/>
    <x v="3424"/>
    <s v="ADJACENT WAYS"/>
    <s v="A"/>
    <s v="Y"/>
    <n v="34"/>
    <n v="620"/>
    <n v="509"/>
    <n v="327520"/>
    <n v="0"/>
    <n v="0"/>
    <s v=" "/>
    <s v=" "/>
    <n v="34620509"/>
    <n v="0"/>
    <n v="0"/>
    <n v="0"/>
    <n v="0"/>
    <n v="0"/>
    <n v="0"/>
    <n v="0"/>
    <n v="0"/>
    <n v="0"/>
    <n v="0"/>
    <n v="0"/>
    <n v="0"/>
    <n v="0"/>
    <n v="0"/>
    <n v="0"/>
    <n v="0"/>
    <n v="0"/>
    <n v="0"/>
    <n v="0"/>
    <n v="0"/>
    <n v="0"/>
    <n v="0"/>
    <n v="0"/>
    <n v="0"/>
    <n v="0"/>
  </r>
  <r>
    <s v="SPECIAL COUNTY SCHOOL RESERVE FUND - BOND BUILDING"/>
    <n v="4058"/>
    <s v="003"/>
    <m/>
    <s v="34-630-509"/>
    <x v="6"/>
    <x v="286"/>
    <s v="509"/>
    <x v="10"/>
    <s v="HIGH SCHOOL DISTRICT ACCOUNTS"/>
    <s v="SPECIAL COUNTY SCHOOL RESERVE FUND"/>
    <x v="3425"/>
    <s v="BOND BUILDING"/>
    <s v="D"/>
    <s v=" "/>
    <n v="34"/>
    <n v="630"/>
    <n v="509"/>
    <n v="327620"/>
    <n v="0"/>
    <n v="0"/>
    <s v=" "/>
    <s v=" "/>
    <n v="34700509"/>
    <n v="0"/>
    <n v="0"/>
    <n v="0"/>
    <n v="0"/>
    <n v="0"/>
    <n v="0"/>
    <n v="0"/>
    <n v="0"/>
    <n v="0"/>
    <n v="0"/>
    <n v="0"/>
    <n v="0"/>
    <n v="0"/>
    <n v="0"/>
    <n v="0"/>
    <n v="0"/>
    <n v="0"/>
    <n v="0"/>
    <n v="0"/>
    <n v="0"/>
    <n v="0"/>
    <n v="0"/>
    <n v="0"/>
    <n v="0"/>
    <n v="0"/>
  </r>
  <r>
    <s v="SPECIAL COUNTY SCHOOL RESERVE FUND - BUILDING REVEWAL"/>
    <n v="4058"/>
    <s v="004"/>
    <m/>
    <s v="34-690-509"/>
    <x v="6"/>
    <x v="288"/>
    <s v="509"/>
    <x v="2465"/>
    <s v="HIGH SCHOOL DISTRICT ACCOUNTS"/>
    <s v="SPECIAL COUNTY SCHOOL RESERVE FUND"/>
    <x v="3426"/>
    <s v="BUILDING RENEWAL"/>
    <s v="B"/>
    <s v=" "/>
    <n v="34"/>
    <n v="690"/>
    <n v="509"/>
    <n v="327760"/>
    <n v="0"/>
    <n v="739.81"/>
    <s v="Y"/>
    <s v=" "/>
    <n v="34690509"/>
    <n v="739.81"/>
    <n v="0"/>
    <n v="0"/>
    <n v="0"/>
    <n v="0"/>
    <n v="247.47"/>
    <n v="0"/>
    <n v="490.17"/>
    <n v="0.32"/>
    <n v="2.4900000000000002"/>
    <n v="738.67"/>
    <n v="0"/>
    <n v="0"/>
    <n v="0"/>
    <n v="1.1399999999999999"/>
    <n v="247.47"/>
    <n v="0"/>
    <n v="490.17"/>
    <n v="0.32"/>
    <n v="2.4900000000000002"/>
    <n v="0"/>
    <n v="0"/>
    <n v="0"/>
    <n v="0"/>
    <n v="0"/>
  </r>
  <r>
    <s v="SPECIAL COUNTY SCHOOL RESERVE FUND - CAPITAL OUTLAY"/>
    <n v="4058"/>
    <s v="005"/>
    <m/>
    <s v="34-610-509"/>
    <x v="6"/>
    <x v="289"/>
    <s v="509"/>
    <x v="2466"/>
    <s v="HIGH SCHOOL DISTRICT ACCOUNTS"/>
    <s v="SPECIAL COUNTY SCHOOL RESERVE FUND"/>
    <x v="3427"/>
    <s v="CAPITAL OUTLAY"/>
    <s v="A"/>
    <s v="Y"/>
    <n v="34"/>
    <n v="610"/>
    <n v="509"/>
    <n v="327420"/>
    <n v="0"/>
    <n v="133955.01"/>
    <s v=" "/>
    <s v=" "/>
    <n v="34610509"/>
    <n v="154398.15"/>
    <n v="0"/>
    <n v="0"/>
    <n v="20443.14"/>
    <n v="0"/>
    <n v="294383.98"/>
    <n v="0"/>
    <n v="165.08"/>
    <n v="283792.18"/>
    <n v="123198.13"/>
    <n v="155198.39000000001"/>
    <n v="0"/>
    <n v="165.08"/>
    <n v="23316.61"/>
    <n v="22351.29"/>
    <n v="294383.98"/>
    <n v="0"/>
    <n v="165.08"/>
    <n v="263349.03999999998"/>
    <n v="123198.13"/>
    <n v="0"/>
    <n v="0"/>
    <n v="0"/>
    <n v="0"/>
    <n v="0"/>
  </r>
  <r>
    <s v="SPECIAL COUNTY SCHOOL RESERVE FUND - CREDIT LINE BORROWING"/>
    <n v="4058"/>
    <s v="012"/>
    <m/>
    <s v="34-750-509"/>
    <x v="6"/>
    <x v="192"/>
    <s v="509"/>
    <x v="10"/>
    <s v="HIGH SCHOOL DISTRICT ACCOUNTS"/>
    <s v="SPECIAL COUNTY SCHOOL RESERVE FUND"/>
    <x v="3428"/>
    <s v="CREDIT LINE BORROW"/>
    <s v="A"/>
    <s v="Y"/>
    <n v="34"/>
    <n v="750"/>
    <n v="509"/>
    <n v="328460"/>
    <n v="0"/>
    <n v="0"/>
    <s v=" "/>
    <s v=" "/>
    <n v="34001509"/>
    <n v="0"/>
    <n v="0"/>
    <n v="0"/>
    <n v="0"/>
    <n v="0"/>
    <n v="0"/>
    <n v="0"/>
    <n v="0"/>
    <n v="0"/>
    <n v="0"/>
    <n v="0"/>
    <n v="0"/>
    <n v="0"/>
    <n v="0"/>
    <n v="0"/>
    <n v="0"/>
    <n v="0"/>
    <n v="0"/>
    <n v="0"/>
    <n v="0"/>
    <n v="0"/>
    <n v="0"/>
    <n v="0"/>
    <n v="0"/>
    <n v="0"/>
  </r>
  <r>
    <s v="SPECIAL COUNTY SCHOOL RESERVE FUND - CURRENT DEBT SERVICE"/>
    <n v="4058"/>
    <s v="013"/>
    <m/>
    <s v="34-700-509"/>
    <x v="6"/>
    <x v="291"/>
    <s v="509"/>
    <x v="10"/>
    <s v="HIGH SCHOOL DISTRICT ACCOUNTS"/>
    <s v="SPECIAL COUNTY SCHOOL RESERVE FUND"/>
    <x v="3429"/>
    <s v="CURRENT DEBT SERVICE"/>
    <s v="D"/>
    <s v=" "/>
    <n v="34"/>
    <n v="700"/>
    <n v="509"/>
    <n v="327820"/>
    <n v="0"/>
    <n v="0"/>
    <s v=" "/>
    <s v=" "/>
    <n v="34700509"/>
    <n v="0"/>
    <n v="0"/>
    <n v="0"/>
    <n v="0"/>
    <n v="0"/>
    <n v="0"/>
    <n v="0"/>
    <n v="0"/>
    <n v="0"/>
    <n v="0"/>
    <n v="0"/>
    <n v="0"/>
    <n v="0"/>
    <n v="0"/>
    <n v="0"/>
    <n v="0"/>
    <n v="0"/>
    <n v="0"/>
    <n v="0"/>
    <n v="0"/>
    <n v="0"/>
    <n v="0"/>
    <n v="0"/>
    <n v="0"/>
    <n v="0"/>
  </r>
  <r>
    <s v="SPECIAL COUNTY SCHOOL RESERVE FUND - DEFICENCY CORRECTION"/>
    <n v="4058"/>
    <s v="009"/>
    <m/>
    <s v="34-685-509"/>
    <x v="6"/>
    <x v="110"/>
    <s v="509"/>
    <x v="2467"/>
    <s v="HIGH SCHOOL DISTRICT ACCOUNTS"/>
    <s v="SPECIAL COUNTY SCHOOL RESERVE FUND"/>
    <x v="3430"/>
    <s v="DEFCNCYS CORRECTION"/>
    <s v="B"/>
    <s v=" "/>
    <n v="34"/>
    <n v="685"/>
    <n v="509"/>
    <n v="327740"/>
    <n v="0"/>
    <n v="1.08"/>
    <s v="Y"/>
    <s v=" "/>
    <n v="34685509"/>
    <n v="1.08"/>
    <n v="0"/>
    <n v="0"/>
    <n v="0"/>
    <n v="0"/>
    <n v="1.08"/>
    <n v="0"/>
    <n v="0"/>
    <n v="0"/>
    <n v="0"/>
    <n v="1.08"/>
    <n v="0"/>
    <n v="0"/>
    <n v="0"/>
    <n v="0"/>
    <n v="1.08"/>
    <n v="0"/>
    <n v="0"/>
    <n v="0"/>
    <n v="0"/>
    <n v="0"/>
    <n v="0"/>
    <n v="0"/>
    <n v="0"/>
    <n v="0"/>
  </r>
  <r>
    <s v="SPECIAL COUNTY SCHOOL RESERVE FUND - FED. &amp; STATE GRANTS"/>
    <n v="4058"/>
    <s v="015"/>
    <m/>
    <s v="34-200-509"/>
    <x v="6"/>
    <x v="293"/>
    <s v="509"/>
    <x v="2468"/>
    <s v="HIGH SCHOOL DISTRICT ACCOUNTS"/>
    <s v="SPECIAL COUNTY SCHOOL RESERVE FUND"/>
    <x v="3431"/>
    <s v="FED. &amp; STATE GRANTS"/>
    <s v="B"/>
    <s v=" "/>
    <n v="34"/>
    <n v="200"/>
    <n v="509"/>
    <n v="322020"/>
    <n v="0"/>
    <n v="-287075.12"/>
    <s v=" "/>
    <s v=" "/>
    <n v="34200509"/>
    <n v="-536809.63"/>
    <n v="0"/>
    <n v="297756.2"/>
    <n v="48021.69"/>
    <n v="0"/>
    <n v="-385287.73"/>
    <n v="0"/>
    <n v="716584.57"/>
    <n v="807428.7"/>
    <n v="189056.74"/>
    <n v="-478917.91"/>
    <n v="0"/>
    <n v="31501.25"/>
    <n v="96945.44"/>
    <n v="7552.47"/>
    <n v="-385287.73"/>
    <n v="0"/>
    <n v="418828.37"/>
    <n v="759407.01"/>
    <n v="189056.74"/>
    <n v="0"/>
    <n v="0"/>
    <n v="0"/>
    <n v="0"/>
    <n v="0"/>
  </r>
  <r>
    <s v="SPECIAL COUNTY SCHOOL RESERVE FUND - HIGH SCHOOL EXPENSE CLEARING"/>
    <n v="4058"/>
    <s v="014"/>
    <m/>
    <s v="34-040-509"/>
    <x v="6"/>
    <x v="292"/>
    <s v="509"/>
    <x v="2469"/>
    <s v="HIGH SCHOOL DISTRICT ACCOUNTS"/>
    <s v="SPECIAL COUNTY SCHOOL RESERVE FUND"/>
    <x v="3432"/>
    <s v="HS EXPENSE CLEARING"/>
    <s v="A"/>
    <s v="Y"/>
    <n v="34"/>
    <n v="40"/>
    <n v="509"/>
    <n v="320940"/>
    <n v="0"/>
    <n v="2699.85"/>
    <s v=" "/>
    <s v=" "/>
    <n v="34001509"/>
    <n v="35266.519999999997"/>
    <n v="326947.92"/>
    <n v="0"/>
    <n v="0"/>
    <n v="294381.25"/>
    <n v="265810.55"/>
    <n v="3979844.12"/>
    <n v="0"/>
    <n v="3859.61"/>
    <n v="3720593.03"/>
    <n v="22731.39"/>
    <n v="348384.48"/>
    <n v="0"/>
    <n v="0"/>
    <n v="360919.61"/>
    <n v="265810.55"/>
    <n v="3652896.2"/>
    <n v="0"/>
    <n v="3859.61"/>
    <n v="3426211.78"/>
    <n v="0"/>
    <n v="0"/>
    <n v="0"/>
    <n v="0"/>
    <n v="0"/>
  </r>
  <r>
    <s v="SPECIAL COUNTY SCHOOL RESERVE FUND - MAINTENANCE AND OPERTIONS HIGH SCHOOL"/>
    <n v="4058"/>
    <s v="001"/>
    <m/>
    <s v="34-001-509"/>
    <x v="6"/>
    <x v="294"/>
    <s v="509"/>
    <x v="2470"/>
    <s v="HIGH SCHOOL DISTRICT ACCOUNTS"/>
    <s v="SPECIAL COUNTY SCHOOL RESERVE FUND"/>
    <x v="3433"/>
    <s v="MAINTNCE/OPRTNS HS"/>
    <s v="A"/>
    <s v="Y"/>
    <n v="34"/>
    <n v="1"/>
    <n v="509"/>
    <n v="320120"/>
    <n v="0"/>
    <n v="231517.66"/>
    <s v=" "/>
    <s v=" "/>
    <n v="34001509"/>
    <n v="186706.42"/>
    <n v="0"/>
    <n v="221888.87"/>
    <n v="188866.16"/>
    <n v="11788.53"/>
    <n v="308661.24"/>
    <n v="0"/>
    <n v="2056559.62"/>
    <n v="2708462.68"/>
    <n v="574759.48"/>
    <n v="184311.08"/>
    <n v="0"/>
    <n v="209994.71"/>
    <n v="227815.67"/>
    <n v="20216.3"/>
    <n v="308661.24"/>
    <n v="0"/>
    <n v="1834670.75"/>
    <n v="2519596.52"/>
    <n v="562970.94999999995"/>
    <n v="0"/>
    <n v="0"/>
    <n v="0"/>
    <n v="0"/>
    <n v="0"/>
  </r>
  <r>
    <s v="SPECIAL COUNTY SCHOOL RESERVE FUND - NEW SCHOOL FACILITY"/>
    <n v="4058"/>
    <s v="007"/>
    <m/>
    <s v="34-695-509"/>
    <x v="6"/>
    <x v="295"/>
    <s v="509"/>
    <x v="2471"/>
    <s v="HIGH SCHOOL DISTRICT ACCOUNTS"/>
    <s v="SPECIAL COUNTY SCHOOL RESERVE FUND"/>
    <x v="3434"/>
    <s v="NEW SCHOOL FACILITY"/>
    <s v="B"/>
    <s v=" "/>
    <n v="34"/>
    <n v="695"/>
    <n v="509"/>
    <n v="327780"/>
    <n v="0"/>
    <n v="307477.73"/>
    <s v=" "/>
    <s v=" "/>
    <n v="34695509"/>
    <n v="307477.73"/>
    <n v="0"/>
    <n v="0"/>
    <n v="0"/>
    <n v="0"/>
    <n v="306387.68"/>
    <n v="0"/>
    <n v="0"/>
    <n v="386.7"/>
    <n v="1476.75"/>
    <n v="307009.52"/>
    <n v="0"/>
    <n v="0"/>
    <n v="0"/>
    <n v="468.21"/>
    <n v="306387.68"/>
    <n v="0"/>
    <n v="0"/>
    <n v="386.7"/>
    <n v="1476.75"/>
    <n v="0"/>
    <n v="0"/>
    <n v="0"/>
    <n v="0"/>
    <n v="0"/>
  </r>
  <r>
    <s v="SPECIAL COUNTY SCHOOL RESERVE FUND - OTHER MONIES"/>
    <n v="4058"/>
    <s v="016"/>
    <m/>
    <s v="34-002-509"/>
    <x v="6"/>
    <x v="296"/>
    <s v="509"/>
    <x v="2472"/>
    <s v="HIGH SCHOOL DISTRICT ACCOUNTS"/>
    <s v="SPECIAL COUNTY SCHOOL RESERVE FUND"/>
    <x v="3435"/>
    <s v="OTHER MONIES"/>
    <s v="B"/>
    <s v=" "/>
    <n v="34"/>
    <n v="2"/>
    <n v="509"/>
    <n v="320220"/>
    <n v="0"/>
    <n v="735083.59"/>
    <s v=" "/>
    <s v=" "/>
    <n v="34002509"/>
    <n v="749840.44"/>
    <n v="0"/>
    <n v="22746.14"/>
    <n v="37502.99"/>
    <n v="0"/>
    <n v="905586.4"/>
    <n v="0"/>
    <n v="415790.53"/>
    <n v="820850.24"/>
    <n v="234556.9"/>
    <n v="653056.22"/>
    <n v="0"/>
    <n v="145069.14000000001"/>
    <n v="59301.34"/>
    <n v="11016.42"/>
    <n v="905586.4"/>
    <n v="0"/>
    <n v="393044.39"/>
    <n v="783347.25"/>
    <n v="234556.9"/>
    <n v="0"/>
    <n v="0"/>
    <n v="0"/>
    <n v="0"/>
    <n v="0"/>
  </r>
  <r>
    <s v="SPECIAL COUNTY SCHOOL RESERVE FUND - PAYROLL CLEARING HS"/>
    <n v="4058"/>
    <s v="017"/>
    <m/>
    <s v="34-030-509"/>
    <x v="6"/>
    <x v="297"/>
    <s v="509"/>
    <x v="2473"/>
    <s v="HIGH SCHOOL DISTRICT ACCOUNTS"/>
    <s v="SPECIAL COUNTY SCHOOL RESERVE FUND"/>
    <x v="3436"/>
    <s v="PAYROLL CLEARING HS"/>
    <s v="A"/>
    <s v="Y"/>
    <n v="34"/>
    <n v="30"/>
    <n v="509"/>
    <n v="320920"/>
    <n v="0"/>
    <n v="1283.21"/>
    <s v=" "/>
    <s v=" "/>
    <n v="34001509"/>
    <n v="0"/>
    <n v="1913.61"/>
    <n v="0"/>
    <n v="0"/>
    <n v="3196.82"/>
    <n v="90315.91"/>
    <n v="146004.81"/>
    <n v="0"/>
    <n v="10309.76"/>
    <n v="67281.87"/>
    <n v="0"/>
    <n v="4583.01"/>
    <n v="0"/>
    <n v="0"/>
    <n v="4583.01"/>
    <n v="90315.91"/>
    <n v="144091.20000000001"/>
    <n v="0"/>
    <n v="10309.76"/>
    <n v="64085.05"/>
    <n v="0"/>
    <n v="0"/>
    <n v="0"/>
    <n v="0"/>
    <n v="0"/>
  </r>
  <r>
    <s v="SPECIAL COUNTY SCHOOL RESERVE FUND - SCHOOL INVESTMENT"/>
    <n v="4058"/>
    <s v="018"/>
    <m/>
    <s v="34-795-509"/>
    <x v="6"/>
    <x v="92"/>
    <s v="509"/>
    <x v="10"/>
    <s v="HIGH SCHOOL DISTRICT ACCOUNTS"/>
    <s v="SPECIAL COUNTY SCHOOL RESERVE FUND"/>
    <x v="3437"/>
    <s v="SCHOOL INVESTMENT"/>
    <s v="D"/>
    <s v=" "/>
    <n v="34"/>
    <n v="795"/>
    <n v="509"/>
    <n v="328790"/>
    <n v="0"/>
    <n v="0"/>
    <s v=" "/>
    <s v=" "/>
    <s v="        "/>
    <n v="0"/>
    <n v="0"/>
    <n v="0"/>
    <n v="0"/>
    <n v="0"/>
    <n v="0"/>
    <n v="0"/>
    <n v="0"/>
    <n v="0"/>
    <n v="0"/>
    <n v="0"/>
    <n v="0"/>
    <n v="0"/>
    <n v="0"/>
    <n v="0"/>
    <n v="0"/>
    <n v="0"/>
    <n v="0"/>
    <n v="0"/>
    <n v="0"/>
    <n v="0"/>
    <n v="0"/>
    <n v="0"/>
    <n v="0"/>
    <n v="0"/>
  </r>
  <r>
    <s v="SPECIAL COUNTY SCHOOL RESERVE FUND - SOFT CAPITAL OUTLAY"/>
    <n v="4058"/>
    <s v="008"/>
    <m/>
    <s v="34-625-509"/>
    <x v="6"/>
    <x v="298"/>
    <s v="509"/>
    <x v="10"/>
    <s v="HIGH SCHOOL DISTRICT ACCOUNTS"/>
    <s v="SPECIAL COUNTY SCHOOL RESERVE FUND"/>
    <x v="3438"/>
    <s v="SOFT CAPITAL OUTLAY"/>
    <s v="A"/>
    <s v="Y"/>
    <n v="34"/>
    <n v="625"/>
    <n v="509"/>
    <n v="327540"/>
    <n v="0"/>
    <n v="0"/>
    <s v=" "/>
    <s v="I"/>
    <n v="34001509"/>
    <n v="0"/>
    <n v="0"/>
    <n v="0"/>
    <n v="0"/>
    <n v="0"/>
    <n v="0"/>
    <n v="0"/>
    <n v="0"/>
    <n v="0"/>
    <n v="0"/>
    <n v="0"/>
    <n v="0"/>
    <n v="0"/>
    <n v="0"/>
    <n v="0"/>
    <n v="0"/>
    <n v="0"/>
    <n v="0"/>
    <n v="0"/>
    <n v="0"/>
    <n v="0"/>
    <n v="0"/>
    <n v="0"/>
    <n v="0"/>
    <n v="0"/>
  </r>
  <r>
    <s v="SPECIAL COUNTY SCHOOL RESERVE FUND - STUDENT ACTIVITIES"/>
    <n v="4058"/>
    <s v="019"/>
    <m/>
    <s v="34-850-509"/>
    <x v="6"/>
    <x v="299"/>
    <s v="509"/>
    <x v="2474"/>
    <s v="HIGH SCHOOL DISTRICT ACCOUNTS"/>
    <s v="SPECIAL COUNTY SCHOOL RESERVE FUND"/>
    <x v="3439"/>
    <s v="STUDENT ACTIVITIES"/>
    <s v="B"/>
    <s v=" "/>
    <n v="34"/>
    <n v="850"/>
    <n v="509"/>
    <n v="328920"/>
    <n v="0"/>
    <n v="5439.86"/>
    <s v=" "/>
    <s v=" "/>
    <n v="34850509"/>
    <n v="5439.86"/>
    <n v="0"/>
    <n v="0"/>
    <n v="0"/>
    <n v="0"/>
    <n v="5420.57"/>
    <n v="0"/>
    <n v="0"/>
    <n v="6.84"/>
    <n v="26.13"/>
    <n v="5431.58"/>
    <n v="0"/>
    <n v="0"/>
    <n v="0"/>
    <n v="8.2799999999999994"/>
    <n v="5420.57"/>
    <n v="0"/>
    <n v="0"/>
    <n v="6.84"/>
    <n v="26.13"/>
    <n v="0"/>
    <n v="0"/>
    <n v="0"/>
    <n v="0"/>
    <n v="0"/>
  </r>
  <r>
    <s v="SPECIAL COUNTY SCHOOL RESERVE FUND - TAN DEBT SERVICE"/>
    <n v="4058"/>
    <s v="006"/>
    <m/>
    <s v="34-745-509"/>
    <x v="6"/>
    <x v="300"/>
    <s v="509"/>
    <x v="10"/>
    <s v="HIGH SCHOOL DISTRICT ACCOUNTS"/>
    <s v="SPECIAL COUNTY SCHOOL RESERVE FUND"/>
    <x v="3440"/>
    <s v="TAN DEBT SERVICE"/>
    <s v="D"/>
    <s v=" "/>
    <n v="34"/>
    <n v="745"/>
    <n v="509"/>
    <n v="328440"/>
    <n v="0"/>
    <n v="0"/>
    <s v=" "/>
    <s v=" "/>
    <n v="34745509"/>
    <n v="0"/>
    <n v="0"/>
    <n v="0"/>
    <n v="0"/>
    <n v="0"/>
    <n v="0"/>
    <n v="0"/>
    <n v="0"/>
    <n v="0"/>
    <n v="0"/>
    <n v="0"/>
    <n v="0"/>
    <n v="0"/>
    <n v="0"/>
    <n v="0"/>
    <n v="0"/>
    <n v="0"/>
    <n v="0"/>
    <n v="0"/>
    <n v="0"/>
    <n v="0"/>
    <n v="0"/>
    <n v="0"/>
    <n v="0"/>
    <n v="0"/>
  </r>
  <r>
    <s v="SPECIAL COUNTY SCHOOL RESERVE FUND - TAN PROCEEDS"/>
    <n v="4058"/>
    <s v="020"/>
    <m/>
    <s v="34-645-509"/>
    <x v="6"/>
    <x v="301"/>
    <s v="509"/>
    <x v="10"/>
    <s v="HIGH SCHOOL DISTRICT ACCOUNTS"/>
    <s v="SPECIAL COUNTY SCHOOL RESERVE FUND"/>
    <x v="3441"/>
    <s v="TAN PROCEEDS"/>
    <s v="A"/>
    <s v="Y"/>
    <n v="34"/>
    <n v="645"/>
    <n v="509"/>
    <n v="327720"/>
    <n v="0"/>
    <n v="0"/>
    <s v=" "/>
    <s v=" "/>
    <n v="34745509"/>
    <n v="0"/>
    <n v="0"/>
    <n v="0"/>
    <n v="0"/>
    <n v="0"/>
    <n v="0"/>
    <n v="0"/>
    <n v="0"/>
    <n v="0"/>
    <n v="0"/>
    <n v="0"/>
    <n v="0"/>
    <n v="0"/>
    <n v="0"/>
    <n v="0"/>
    <n v="0"/>
    <n v="0"/>
    <n v="0"/>
    <n v="0"/>
    <n v="0"/>
    <n v="0"/>
    <n v="0"/>
    <n v="0"/>
    <n v="0"/>
    <n v="0"/>
  </r>
  <r>
    <s v="SPECIAL COUNTY SCHOOL RESERVE FUND - WARRANT CLEARING OTHER"/>
    <n v="4058"/>
    <s v="021"/>
    <m/>
    <s v="34-035-509"/>
    <x v="6"/>
    <x v="21"/>
    <s v="509"/>
    <x v="10"/>
    <s v="HIGH SCHOOL DISTRICT ACCOUNTS"/>
    <s v="SPECIAL COUNTY SCHOOL RESERVE FUND"/>
    <x v="3442"/>
    <s v="WARRANT CLEAR OTHER"/>
    <s v="B"/>
    <s v=" "/>
    <n v="34"/>
    <n v="35"/>
    <n v="509"/>
    <n v="320926"/>
    <n v="21"/>
    <n v="0"/>
    <s v=" "/>
    <s v=" "/>
    <n v="34001509"/>
    <n v="0"/>
    <n v="0"/>
    <n v="0"/>
    <n v="0"/>
    <n v="0"/>
    <n v="0"/>
    <n v="0"/>
    <n v="0"/>
    <n v="0"/>
    <n v="0"/>
    <n v="0"/>
    <n v="0"/>
    <n v="0"/>
    <n v="0"/>
    <n v="0"/>
    <n v="0"/>
    <n v="0"/>
    <n v="0"/>
    <n v="0"/>
    <n v="0"/>
    <n v="0"/>
    <n v="0"/>
    <n v="0"/>
    <n v="0"/>
    <n v="0"/>
  </r>
  <r>
    <s v="TEMPE UNION HIGH SCHOOL - 010 CLASSROM SITE FUND - TOTAL"/>
    <n v="4005"/>
    <s v="011"/>
    <m/>
    <s v="34-010-213"/>
    <x v="6"/>
    <x v="290"/>
    <s v="213"/>
    <x v="2475"/>
    <s v="HIGH SCHOOL DISTRICT ACCOUNTS"/>
    <s v="TEMPE UNION HIGH SCHOOL"/>
    <x v="3443"/>
    <s v="CLASSROOM SITE FUND"/>
    <s v="B"/>
    <s v="Y"/>
    <n v="34"/>
    <n v="10"/>
    <n v="213"/>
    <n v="320320"/>
    <n v="0"/>
    <n v="3648302.33"/>
    <s v=" "/>
    <s v=" "/>
    <n v="34010213"/>
    <n v="3898570.88"/>
    <n v="0"/>
    <n v="0"/>
    <n v="276277.69"/>
    <n v="26009.14"/>
    <n v="2128432.77"/>
    <n v="0"/>
    <n v="3757855.84"/>
    <n v="2405170.37"/>
    <n v="167184.09"/>
    <n v="3674552.4"/>
    <n v="0"/>
    <n v="469731.98"/>
    <n v="253113.11"/>
    <n v="7399.61"/>
    <n v="2128432.77"/>
    <n v="0"/>
    <n v="3757855.84"/>
    <n v="2128892.6800000002"/>
    <n v="141174.95000000001"/>
    <n v="0"/>
    <n v="0"/>
    <n v="0"/>
    <n v="0"/>
    <n v="0"/>
  </r>
  <r>
    <s v="TEMPE UNION HIGH SCHOOL - ADJACENT WAYS"/>
    <n v="4005"/>
    <s v="002"/>
    <m/>
    <s v="34-620-213"/>
    <x v="6"/>
    <x v="285"/>
    <s v="213"/>
    <x v="2476"/>
    <s v="HIGH SCHOOL DISTRICT ACCOUNTS"/>
    <s v="TEMPE UNION HIGH SCHOOL"/>
    <x v="3444"/>
    <s v="ADJACENT WAYS"/>
    <s v="A"/>
    <s v="Y"/>
    <n v="34"/>
    <n v="620"/>
    <n v="213"/>
    <n v="327520"/>
    <n v="0"/>
    <n v="504545.28000000003"/>
    <s v=" "/>
    <s v=" "/>
    <n v="34620213"/>
    <n v="504545.28000000003"/>
    <n v="0"/>
    <n v="0"/>
    <n v="0"/>
    <n v="0"/>
    <n v="502750.15"/>
    <n v="0"/>
    <n v="0"/>
    <n v="634.52"/>
    <n v="2429.65"/>
    <n v="503770.54"/>
    <n v="0"/>
    <n v="0"/>
    <n v="0"/>
    <n v="774.74"/>
    <n v="502750.15"/>
    <n v="0"/>
    <n v="0"/>
    <n v="634.52"/>
    <n v="2429.65"/>
    <n v="0"/>
    <n v="0"/>
    <n v="0"/>
    <n v="0"/>
    <n v="0"/>
  </r>
  <r>
    <s v="TEMPE UNION HIGH SCHOOL - BOND BUILDING"/>
    <n v="4005"/>
    <s v="003"/>
    <m/>
    <s v="34-630-213"/>
    <x v="6"/>
    <x v="286"/>
    <s v="213"/>
    <x v="2477"/>
    <s v="HIGH SCHOOL DISTRICT ACCOUNTS"/>
    <s v="TEMPE UNION HIGH SCHOOL"/>
    <x v="3445"/>
    <s v="BOND BUILDING"/>
    <s v="D"/>
    <s v=" "/>
    <n v="34"/>
    <n v="630"/>
    <n v="213"/>
    <n v="327620"/>
    <n v="0"/>
    <n v="19984890.579999998"/>
    <s v=" "/>
    <s v=" "/>
    <n v="34700213"/>
    <n v="21487751.289999999"/>
    <n v="0"/>
    <n v="0"/>
    <n v="1502860.71"/>
    <n v="0"/>
    <n v="4654601.8099999996"/>
    <n v="0"/>
    <n v="29640273.43"/>
    <n v="21300678.079999998"/>
    <n v="6990693.4199999999"/>
    <n v="22066865.850000001"/>
    <n v="0"/>
    <n v="0"/>
    <n v="579114.56000000006"/>
    <n v="0"/>
    <n v="4654601.8099999996"/>
    <n v="0"/>
    <n v="29640273.43"/>
    <n v="19797817.370000001"/>
    <n v="6990693.4199999999"/>
    <n v="0"/>
    <n v="0"/>
    <n v="0"/>
    <n v="0"/>
    <n v="0"/>
  </r>
  <r>
    <s v="TEMPE UNION HIGH SCHOOL - BUILD AMERICA/QUALIFIED SCHOOL CON BONDS"/>
    <n v="4005"/>
    <s v="010"/>
    <m/>
    <s v="34-637-213"/>
    <x v="6"/>
    <x v="287"/>
    <s v="213"/>
    <x v="10"/>
    <s v="HIGH SCHOOL DISTRICT ACCOUNTS"/>
    <s v="TEMPE UNION HIGH SCHOOL"/>
    <x v="3446"/>
    <s v="BUILD AMER BONDS"/>
    <s v="D"/>
    <s v=" "/>
    <n v="34"/>
    <n v="637"/>
    <n v="213"/>
    <n v="327631"/>
    <n v="0"/>
    <n v="0"/>
    <s v="Y"/>
    <s v=" "/>
    <n v="34637213"/>
    <n v="0"/>
    <n v="0"/>
    <n v="0"/>
    <n v="0"/>
    <n v="0"/>
    <n v="0"/>
    <n v="0"/>
    <n v="0"/>
    <n v="0"/>
    <n v="0"/>
    <n v="0"/>
    <n v="0"/>
    <n v="0"/>
    <n v="0"/>
    <n v="0"/>
    <n v="0"/>
    <n v="0"/>
    <n v="0"/>
    <n v="0"/>
    <n v="0"/>
    <n v="0"/>
    <n v="0"/>
    <n v="0"/>
    <n v="0"/>
    <n v="0"/>
  </r>
  <r>
    <s v="TEMPE UNION HIGH SCHOOL - BUILDING REVEWAL"/>
    <n v="4005"/>
    <s v="004"/>
    <m/>
    <s v="34-690-213"/>
    <x v="6"/>
    <x v="288"/>
    <s v="213"/>
    <x v="10"/>
    <s v="HIGH SCHOOL DISTRICT ACCOUNTS"/>
    <s v="TEMPE UNION HIGH SCHOOL"/>
    <x v="3447"/>
    <s v="BUILDING RENEWAL"/>
    <s v="B"/>
    <s v=" "/>
    <n v="34"/>
    <n v="690"/>
    <n v="213"/>
    <n v="327760"/>
    <n v="0"/>
    <n v="0"/>
    <s v="Y"/>
    <s v=" "/>
    <n v="34690213"/>
    <n v="0"/>
    <n v="0"/>
    <n v="0"/>
    <n v="0"/>
    <n v="0"/>
    <n v="-23823.71"/>
    <n v="0"/>
    <n v="0"/>
    <n v="59.32"/>
    <n v="23883.03"/>
    <n v="0"/>
    <n v="0"/>
    <n v="0"/>
    <n v="0"/>
    <n v="0"/>
    <n v="-23823.71"/>
    <n v="0"/>
    <n v="0"/>
    <n v="59.32"/>
    <n v="23883.03"/>
    <n v="0"/>
    <n v="0"/>
    <n v="0"/>
    <n v="0"/>
    <n v="0"/>
  </r>
  <r>
    <s v="TEMPE UNION HIGH SCHOOL - CAPITAL OUTLAY"/>
    <n v="4005"/>
    <s v="005"/>
    <m/>
    <s v="34-610-213"/>
    <x v="6"/>
    <x v="289"/>
    <s v="213"/>
    <x v="2478"/>
    <s v="HIGH SCHOOL DISTRICT ACCOUNTS"/>
    <s v="TEMPE UNION HIGH SCHOOL"/>
    <x v="3448"/>
    <s v="CAPITAL OUTLAY"/>
    <s v="A"/>
    <s v="Y"/>
    <n v="34"/>
    <n v="610"/>
    <n v="213"/>
    <n v="327420"/>
    <n v="0"/>
    <n v="5582718.1399999997"/>
    <s v=" "/>
    <s v=" "/>
    <n v="34610213"/>
    <n v="5489724.4299999997"/>
    <n v="0"/>
    <n v="0"/>
    <n v="111798.58"/>
    <n v="204792.29"/>
    <n v="8160058.5499999998"/>
    <n v="0"/>
    <n v="14055.91"/>
    <n v="13680142.73"/>
    <n v="11088746.41"/>
    <n v="5542565.4000000004"/>
    <n v="0"/>
    <n v="0"/>
    <n v="362643.5"/>
    <n v="309802.53000000003"/>
    <n v="8160058.5499999998"/>
    <n v="0"/>
    <n v="14055.91"/>
    <n v="13568344.15"/>
    <n v="10883954.119999999"/>
    <n v="0"/>
    <n v="0"/>
    <n v="0"/>
    <n v="0"/>
    <n v="0"/>
  </r>
  <r>
    <s v="TEMPE UNION HIGH SCHOOL - CREDIT LINE BORROWING"/>
    <n v="4005"/>
    <s v="012"/>
    <m/>
    <s v="34-750-213"/>
    <x v="6"/>
    <x v="192"/>
    <s v="213"/>
    <x v="10"/>
    <s v="HIGH SCHOOL DISTRICT ACCOUNTS"/>
    <s v="TEMPE UNION HIGH SCHOOL"/>
    <x v="3449"/>
    <s v="CREDIT LINE BORROW"/>
    <s v="A"/>
    <s v="Y"/>
    <n v="34"/>
    <n v="750"/>
    <n v="213"/>
    <n v="328460"/>
    <n v="0"/>
    <n v="0"/>
    <s v=" "/>
    <s v=" "/>
    <n v="34001213"/>
    <n v="0"/>
    <n v="0"/>
    <n v="0"/>
    <n v="0"/>
    <n v="0"/>
    <n v="0"/>
    <n v="1677000"/>
    <n v="1677000"/>
    <n v="0"/>
    <n v="0"/>
    <n v="0"/>
    <n v="0"/>
    <n v="0"/>
    <n v="0"/>
    <n v="0"/>
    <n v="0"/>
    <n v="1677000"/>
    <n v="1677000"/>
    <n v="0"/>
    <n v="0"/>
    <n v="0"/>
    <n v="0"/>
    <n v="0"/>
    <n v="0"/>
    <n v="0"/>
  </r>
  <r>
    <s v="TEMPE UNION HIGH SCHOOL - CURRENT DEBT SERVICE"/>
    <n v="4005"/>
    <s v="013"/>
    <m/>
    <s v="34-700-213"/>
    <x v="6"/>
    <x v="291"/>
    <s v="213"/>
    <x v="2479"/>
    <s v="HIGH SCHOOL DISTRICT ACCOUNTS"/>
    <s v="TEMPE UNION HIGH SCHOOL"/>
    <x v="3450"/>
    <s v="CURRENT DEBT SERVICE"/>
    <s v="D"/>
    <s v=" "/>
    <n v="34"/>
    <n v="700"/>
    <n v="213"/>
    <n v="327820"/>
    <n v="0"/>
    <n v="4646753.9000000004"/>
    <s v=" "/>
    <s v=" "/>
    <n v="34700213"/>
    <n v="4405311.93"/>
    <n v="0"/>
    <n v="0"/>
    <n v="2481.66"/>
    <n v="243923.63"/>
    <n v="6590485.5599999996"/>
    <n v="7560543.7599999998"/>
    <n v="754256.81"/>
    <n v="42379.51"/>
    <n v="4904934.8"/>
    <n v="4040297.54"/>
    <n v="0"/>
    <n v="0"/>
    <n v="34229.71"/>
    <n v="399244.1"/>
    <n v="6590485.5599999996"/>
    <n v="7560543.7599999998"/>
    <n v="754256.81"/>
    <n v="39897.85"/>
    <n v="4661011.17"/>
    <n v="0"/>
    <n v="0"/>
    <n v="0"/>
    <n v="0"/>
    <n v="0"/>
  </r>
  <r>
    <s v="TEMPE UNION HIGH SCHOOL - DEFICENCY CORRECTION"/>
    <n v="4005"/>
    <s v="009"/>
    <m/>
    <s v="34-685-213"/>
    <x v="6"/>
    <x v="110"/>
    <s v="213"/>
    <x v="10"/>
    <s v="HIGH SCHOOL DISTRICT ACCOUNTS"/>
    <s v="TEMPE UNION HIGH SCHOOL"/>
    <x v="3451"/>
    <s v="DEFCNCYS CORRECTION"/>
    <s v="B"/>
    <s v=" "/>
    <n v="34"/>
    <n v="685"/>
    <n v="213"/>
    <n v="327740"/>
    <n v="0"/>
    <n v="0"/>
    <s v=" "/>
    <s v=" "/>
    <n v="34685213"/>
    <n v="0"/>
    <n v="0"/>
    <n v="0"/>
    <n v="0"/>
    <n v="0"/>
    <n v="0"/>
    <n v="0"/>
    <n v="0"/>
    <n v="0"/>
    <n v="0"/>
    <n v="0"/>
    <n v="0"/>
    <n v="0"/>
    <n v="0"/>
    <n v="0"/>
    <n v="0"/>
    <n v="0"/>
    <n v="0"/>
    <n v="0"/>
    <n v="0"/>
    <n v="0"/>
    <n v="0"/>
    <n v="0"/>
    <n v="0"/>
    <n v="0"/>
  </r>
  <r>
    <s v="TEMPE UNION HIGH SCHOOL - FED. &amp; STATE GRANTS"/>
    <n v="4005"/>
    <s v="015"/>
    <m/>
    <s v="34-200-213"/>
    <x v="6"/>
    <x v="293"/>
    <s v="213"/>
    <x v="2480"/>
    <s v="HIGH SCHOOL DISTRICT ACCOUNTS"/>
    <s v="TEMPE UNION HIGH SCHOOL"/>
    <x v="3452"/>
    <s v="FED. &amp; STATE GRANTS"/>
    <s v="B"/>
    <s v=" "/>
    <n v="34"/>
    <n v="200"/>
    <n v="213"/>
    <n v="322020"/>
    <n v="0"/>
    <n v="-508338.94"/>
    <s v=" "/>
    <s v=" "/>
    <n v="34200213"/>
    <n v="-434675.08"/>
    <n v="0"/>
    <n v="450764.93"/>
    <n v="535879.62"/>
    <n v="11450.83"/>
    <n v="-839986.51"/>
    <n v="0"/>
    <n v="4935010.74"/>
    <n v="5887459.8700000001"/>
    <n v="1284096.7"/>
    <n v="188883.22"/>
    <n v="0"/>
    <n v="169683.97"/>
    <n v="793666.84"/>
    <n v="424.57"/>
    <n v="-839986.51"/>
    <n v="0"/>
    <n v="4484245.8099999996"/>
    <n v="5351580.25"/>
    <n v="1272645.8700000001"/>
    <n v="0"/>
    <n v="0"/>
    <n v="0"/>
    <n v="0"/>
    <n v="0"/>
  </r>
  <r>
    <s v="TEMPE UNION HIGH SCHOOL - HIGH SCHOOL EXPENSE CLEARING"/>
    <n v="4005"/>
    <s v="014"/>
    <m/>
    <s v="34-040-213"/>
    <x v="6"/>
    <x v="292"/>
    <s v="213"/>
    <x v="2481"/>
    <s v="HIGH SCHOOL DISTRICT ACCOUNTS"/>
    <s v="TEMPE UNION HIGH SCHOOL"/>
    <x v="3453"/>
    <s v="HS EXPENSE CLEARING"/>
    <s v="A"/>
    <s v="Y"/>
    <n v="34"/>
    <n v="40"/>
    <n v="213"/>
    <n v="320940"/>
    <n v="0"/>
    <n v="5481034.8300000001"/>
    <s v=" "/>
    <s v=" "/>
    <n v="34001213"/>
    <n v="1466272.45"/>
    <n v="5383434.5700000003"/>
    <n v="0"/>
    <n v="2952.85"/>
    <n v="9401149.8000000007"/>
    <n v="2828103.66"/>
    <n v="95745830.540000007"/>
    <n v="0"/>
    <n v="33022.980000000003"/>
    <n v="98431784.689999998"/>
    <n v="998572.7"/>
    <n v="8664730.4499999993"/>
    <n v="0"/>
    <n v="585.20000000000005"/>
    <n v="9133015.4000000004"/>
    <n v="2828103.66"/>
    <n v="90362395.969999999"/>
    <n v="0"/>
    <n v="30070.13"/>
    <n v="89030634.890000001"/>
    <n v="0"/>
    <n v="0"/>
    <n v="0"/>
    <n v="0"/>
    <n v="0"/>
  </r>
  <r>
    <s v="TEMPE UNION HIGH SCHOOL - MAINTENANCE AND OPERTIONS HIGH SCHOOL"/>
    <n v="4005"/>
    <s v="001"/>
    <m/>
    <s v="34-001-213"/>
    <x v="6"/>
    <x v="294"/>
    <s v="213"/>
    <x v="2482"/>
    <s v="HIGH SCHOOL DISTRICT ACCOUNTS"/>
    <s v="TEMPE UNION HIGH SCHOOL"/>
    <x v="3454"/>
    <s v="MAINTNCE/OPRTNS HS"/>
    <s v="A"/>
    <s v="Y"/>
    <n v="34"/>
    <n v="1"/>
    <n v="213"/>
    <n v="320120"/>
    <n v="0"/>
    <n v="-268526.14"/>
    <s v=" "/>
    <s v=" "/>
    <n v="34001213"/>
    <n v="2391136.91"/>
    <n v="0"/>
    <n v="323935.12"/>
    <n v="6150735.2800000003"/>
    <n v="3167137.11"/>
    <n v="-3934562.97"/>
    <n v="1053.46"/>
    <n v="5458994.4400000004"/>
    <n v="62212707.939999998"/>
    <n v="60420803.789999999"/>
    <n v="3915931.53"/>
    <n v="288.97000000000003"/>
    <n v="340016.79"/>
    <n v="6167740.1399999997"/>
    <n v="4303217.7"/>
    <n v="-3934562.97"/>
    <n v="1053.46"/>
    <n v="5135059.32"/>
    <n v="56061972.659999996"/>
    <n v="57253666.68"/>
    <n v="0"/>
    <n v="0"/>
    <n v="0"/>
    <n v="0"/>
    <n v="0"/>
  </r>
  <r>
    <s v="TEMPE UNION HIGH SCHOOL - NEW SCHOOL FACILITY"/>
    <n v="4005"/>
    <s v="007"/>
    <m/>
    <s v="34-695-213"/>
    <x v="6"/>
    <x v="295"/>
    <s v="213"/>
    <x v="10"/>
    <s v="HIGH SCHOOL DISTRICT ACCOUNTS"/>
    <s v="TEMPE UNION HIGH SCHOOL"/>
    <x v="3455"/>
    <s v="NEW SCHOOL FACILITY"/>
    <s v="B"/>
    <s v=" "/>
    <n v="34"/>
    <n v="695"/>
    <n v="213"/>
    <n v="327780"/>
    <n v="0"/>
    <n v="0"/>
    <s v=" "/>
    <s v=" "/>
    <n v="34695213"/>
    <n v="0"/>
    <n v="0"/>
    <n v="0"/>
    <n v="0"/>
    <n v="0"/>
    <n v="0"/>
    <n v="0"/>
    <n v="0"/>
    <n v="0"/>
    <n v="0"/>
    <n v="0"/>
    <n v="0"/>
    <n v="0"/>
    <n v="0"/>
    <n v="0"/>
    <n v="0"/>
    <n v="0"/>
    <n v="0"/>
    <n v="0"/>
    <n v="0"/>
    <n v="0"/>
    <n v="0"/>
    <n v="0"/>
    <n v="0"/>
    <n v="0"/>
  </r>
  <r>
    <s v="TEMPE UNION HIGH SCHOOL - OTHER MONIES"/>
    <n v="4005"/>
    <s v="016"/>
    <m/>
    <s v="34-002-213"/>
    <x v="6"/>
    <x v="296"/>
    <s v="213"/>
    <x v="2483"/>
    <s v="HIGH SCHOOL DISTRICT ACCOUNTS"/>
    <s v="TEMPE UNION HIGH SCHOOL"/>
    <x v="3456"/>
    <s v="OTHER MONIES"/>
    <s v="B"/>
    <s v=" "/>
    <n v="34"/>
    <n v="2"/>
    <n v="213"/>
    <n v="320220"/>
    <n v="0"/>
    <n v="18094848.640000001"/>
    <s v=" "/>
    <s v=" "/>
    <n v="34002213"/>
    <n v="17241307.760000002"/>
    <n v="0"/>
    <n v="1898961.44"/>
    <n v="1111707.33"/>
    <n v="66286.77"/>
    <n v="14574794.83"/>
    <n v="0"/>
    <n v="16684868.1"/>
    <n v="13913815.1"/>
    <n v="749000.81"/>
    <n v="17184482.010000002"/>
    <n v="0"/>
    <n v="1201060.32"/>
    <n v="1175162.6599999999"/>
    <n v="30928.09"/>
    <n v="14574794.83"/>
    <n v="0"/>
    <n v="14785906.66"/>
    <n v="12802107.77"/>
    <n v="682714.04"/>
    <n v="0"/>
    <n v="0"/>
    <n v="0"/>
    <n v="0"/>
    <n v="0"/>
  </r>
  <r>
    <s v="TEMPE UNION HIGH SCHOOL - PAYROLL CLEARING HS"/>
    <n v="4005"/>
    <s v="017"/>
    <m/>
    <s v="34-030-213"/>
    <x v="6"/>
    <x v="297"/>
    <s v="213"/>
    <x v="2484"/>
    <s v="HIGH SCHOOL DISTRICT ACCOUNTS"/>
    <s v="TEMPE UNION HIGH SCHOOL"/>
    <x v="3457"/>
    <s v="PAYROLL CLEARING HS"/>
    <s v="A"/>
    <s v="Y"/>
    <n v="34"/>
    <n v="30"/>
    <n v="213"/>
    <n v="320920"/>
    <n v="0"/>
    <n v="179589.1"/>
    <s v=" "/>
    <s v=" "/>
    <n v="34001213"/>
    <n v="61434.04"/>
    <n v="186085.64"/>
    <n v="0"/>
    <n v="19"/>
    <n v="304259.7"/>
    <n v="424315.17"/>
    <n v="3970528.25"/>
    <n v="11791.96"/>
    <n v="43778.77"/>
    <n v="3757788.99"/>
    <n v="154866.69"/>
    <n v="371370.99"/>
    <n v="0"/>
    <n v="207.84"/>
    <n v="278146.18"/>
    <n v="424315.17"/>
    <n v="3784442.61"/>
    <n v="11791.96"/>
    <n v="43759.77"/>
    <n v="3453529.29"/>
    <n v="0"/>
    <n v="0"/>
    <n v="0"/>
    <n v="0"/>
    <n v="0"/>
  </r>
  <r>
    <s v="TEMPE UNION HIGH SCHOOL - SCHOOL INVESTMENT"/>
    <n v="4005"/>
    <s v="018"/>
    <m/>
    <s v="34-795-213"/>
    <x v="6"/>
    <x v="92"/>
    <s v="213"/>
    <x v="10"/>
    <s v="HIGH SCHOOL DISTRICT ACCOUNTS"/>
    <s v="TEMPE UNION HIGH SCHOOL"/>
    <x v="3458"/>
    <s v="SCHOOL INVESTMENT"/>
    <s v="D"/>
    <s v=" "/>
    <n v="34"/>
    <n v="795"/>
    <n v="213"/>
    <n v="328790"/>
    <n v="0"/>
    <n v="0"/>
    <s v=" "/>
    <s v=" "/>
    <s v="        "/>
    <n v="0"/>
    <n v="0"/>
    <n v="0"/>
    <n v="0"/>
    <n v="0"/>
    <n v="0"/>
    <n v="0"/>
    <n v="0"/>
    <n v="0"/>
    <n v="0"/>
    <n v="0"/>
    <n v="0"/>
    <n v="0"/>
    <n v="0"/>
    <n v="0"/>
    <n v="0"/>
    <n v="0"/>
    <n v="0"/>
    <n v="0"/>
    <n v="0"/>
    <n v="0"/>
    <n v="0"/>
    <n v="0"/>
    <n v="0"/>
    <n v="0"/>
  </r>
  <r>
    <s v="TEMPE UNION HIGH SCHOOL - SOFT CAPITAL OUTLAY"/>
    <n v="4005"/>
    <s v="008"/>
    <m/>
    <s v="34-625-213"/>
    <x v="6"/>
    <x v="298"/>
    <s v="213"/>
    <x v="10"/>
    <s v="HIGH SCHOOL DISTRICT ACCOUNTS"/>
    <s v="TEMPE UNION HIGH SCHOOL"/>
    <x v="3459"/>
    <s v="SOFT CAPITAL OUTLAY"/>
    <s v="A"/>
    <s v="Y"/>
    <n v="34"/>
    <n v="625"/>
    <n v="213"/>
    <n v="327540"/>
    <n v="0"/>
    <n v="0"/>
    <s v=" "/>
    <s v="I"/>
    <n v="34001213"/>
    <n v="0"/>
    <n v="0"/>
    <n v="0"/>
    <n v="0"/>
    <n v="0"/>
    <n v="0"/>
    <n v="0"/>
    <n v="0"/>
    <n v="0"/>
    <n v="0"/>
    <n v="0"/>
    <n v="0"/>
    <n v="0"/>
    <n v="0"/>
    <n v="0"/>
    <n v="0"/>
    <n v="0"/>
    <n v="0"/>
    <n v="0"/>
    <n v="0"/>
    <n v="0"/>
    <n v="0"/>
    <n v="0"/>
    <n v="0"/>
    <n v="0"/>
  </r>
  <r>
    <s v="TEMPE UNION HIGH SCHOOL - STUDENT ACTIVITIES"/>
    <n v="4005"/>
    <s v="019"/>
    <m/>
    <s v="34-850-213"/>
    <x v="6"/>
    <x v="299"/>
    <s v="213"/>
    <x v="2485"/>
    <s v="HIGH SCHOOL DISTRICT ACCOUNTS"/>
    <s v="TEMPE UNION HIGH SCHOOL"/>
    <x v="3460"/>
    <s v="STUDENT ACTIVITIES"/>
    <s v="B"/>
    <s v=" "/>
    <n v="34"/>
    <n v="850"/>
    <n v="213"/>
    <n v="328920"/>
    <n v="0"/>
    <n v="1237828.77"/>
    <s v=" "/>
    <s v=" "/>
    <n v="34850213"/>
    <n v="1398337.79"/>
    <n v="0"/>
    <n v="0"/>
    <n v="161671.20000000001"/>
    <n v="1162.18"/>
    <n v="-74947.33"/>
    <n v="0"/>
    <n v="2959286.03"/>
    <n v="1664465.41"/>
    <n v="17955.48"/>
    <n v="1248423.04"/>
    <n v="0"/>
    <n v="304844.79999999999"/>
    <n v="160430.14000000001"/>
    <n v="5500.09"/>
    <n v="-74947.33"/>
    <n v="0"/>
    <n v="2959286.03"/>
    <n v="1502794.21"/>
    <n v="16793.3"/>
    <n v="0"/>
    <n v="0"/>
    <n v="0"/>
    <n v="0"/>
    <n v="0"/>
  </r>
  <r>
    <s v="TEMPE UNION HIGH SCHOOL - TAN DEBT SERVICE"/>
    <n v="4005"/>
    <s v="006"/>
    <m/>
    <s v="34-745-213"/>
    <x v="6"/>
    <x v="300"/>
    <s v="213"/>
    <x v="10"/>
    <s v="HIGH SCHOOL DISTRICT ACCOUNTS"/>
    <s v="TEMPE UNION HIGH SCHOOL"/>
    <x v="3461"/>
    <s v="TAN DEBT SERVICE"/>
    <s v="D"/>
    <s v=" "/>
    <n v="34"/>
    <n v="745"/>
    <n v="213"/>
    <n v="328440"/>
    <n v="0"/>
    <n v="0"/>
    <s v=" "/>
    <s v=" "/>
    <n v="34745213"/>
    <n v="0"/>
    <n v="0"/>
    <n v="0"/>
    <n v="0"/>
    <n v="0"/>
    <n v="0"/>
    <n v="0"/>
    <n v="0"/>
    <n v="0"/>
    <n v="0"/>
    <n v="0"/>
    <n v="0"/>
    <n v="0"/>
    <n v="0"/>
    <n v="0"/>
    <n v="0"/>
    <n v="0"/>
    <n v="0"/>
    <n v="0"/>
    <n v="0"/>
    <n v="0"/>
    <n v="0"/>
    <n v="0"/>
    <n v="0"/>
    <n v="0"/>
  </r>
  <r>
    <s v="TEMPE UNION HIGH SCHOOL - TAN PROCEEDS"/>
    <n v="4005"/>
    <s v="020"/>
    <m/>
    <s v="34-645-213"/>
    <x v="6"/>
    <x v="301"/>
    <s v="213"/>
    <x v="10"/>
    <s v="HIGH SCHOOL DISTRICT ACCOUNTS"/>
    <s v="TEMPE UNION HIGH SCHOOL"/>
    <x v="3462"/>
    <s v="TAN PROCEEDS"/>
    <s v="A"/>
    <s v="Y"/>
    <n v="34"/>
    <n v="645"/>
    <n v="213"/>
    <n v="327720"/>
    <n v="0"/>
    <n v="0"/>
    <s v=" "/>
    <s v=" "/>
    <n v="34745213"/>
    <n v="0"/>
    <n v="0"/>
    <n v="0"/>
    <n v="0"/>
    <n v="0"/>
    <n v="0"/>
    <n v="0"/>
    <n v="0"/>
    <n v="0"/>
    <n v="0"/>
    <n v="0"/>
    <n v="0"/>
    <n v="0"/>
    <n v="0"/>
    <n v="0"/>
    <n v="0"/>
    <n v="0"/>
    <n v="0"/>
    <n v="0"/>
    <n v="0"/>
    <n v="0"/>
    <n v="0"/>
    <n v="0"/>
    <n v="0"/>
    <n v="0"/>
  </r>
  <r>
    <s v="TEMPE UNION HIGH SCHOOL - WARRANT CLEARING OTHER"/>
    <n v="4005"/>
    <s v="021"/>
    <m/>
    <s v="34-035-213"/>
    <x v="6"/>
    <x v="21"/>
    <s v="213"/>
    <x v="10"/>
    <s v="HIGH SCHOOL DISTRICT ACCOUNTS"/>
    <s v="TEMPE UNION HIGH SCHOOL"/>
    <x v="3463"/>
    <s v="WARRANT CLEAR OTHER"/>
    <s v="B"/>
    <s v=" "/>
    <n v="34"/>
    <n v="35"/>
    <n v="213"/>
    <n v="320926"/>
    <n v="0"/>
    <n v="0"/>
    <s v=" "/>
    <s v=" "/>
    <n v="34001213"/>
    <n v="0"/>
    <n v="0"/>
    <n v="0"/>
    <n v="0"/>
    <n v="0"/>
    <n v="0"/>
    <n v="0"/>
    <n v="0"/>
    <n v="0"/>
    <n v="0"/>
    <n v="0"/>
    <n v="0"/>
    <n v="0"/>
    <n v="0"/>
    <n v="0"/>
    <n v="0"/>
    <n v="0"/>
    <n v="0"/>
    <n v="0"/>
    <n v="0"/>
    <n v="0"/>
    <n v="0"/>
    <n v="0"/>
    <n v="0"/>
    <n v="0"/>
  </r>
  <r>
    <s v="THE INSTITUTE OF TECHNOLOGY - 010 CLASSROM SITE FUND - TOTAL"/>
    <n v="4059"/>
    <s v="011"/>
    <m/>
    <s v="34-010-401"/>
    <x v="6"/>
    <x v="290"/>
    <s v="401"/>
    <x v="2486"/>
    <s v="HIGH SCHOOL DISTRICT ACCOUNTS"/>
    <s v="THE INSTITUTE OF TECHNOLOGY"/>
    <x v="3464"/>
    <s v="CLASSROOM SITE FUND"/>
    <s v="B"/>
    <s v="Y"/>
    <n v="34"/>
    <n v="10"/>
    <n v="401"/>
    <n v="320320"/>
    <n v="0"/>
    <n v="1680588.22"/>
    <s v=" "/>
    <s v=" "/>
    <n v="34010401"/>
    <n v="1691003.63"/>
    <n v="0"/>
    <n v="0"/>
    <n v="10415.41"/>
    <n v="0"/>
    <n v="1759450.13"/>
    <n v="0"/>
    <n v="536612.68000000005"/>
    <n v="624220.93999999994"/>
    <n v="8746.35"/>
    <n v="1636648.45"/>
    <n v="0"/>
    <n v="65258.18"/>
    <n v="13319.79"/>
    <n v="2416.79"/>
    <n v="1759450.13"/>
    <n v="0"/>
    <n v="536612.68000000005"/>
    <n v="613805.53"/>
    <n v="8746.35"/>
    <n v="0"/>
    <n v="0"/>
    <n v="0"/>
    <n v="0"/>
    <n v="0"/>
  </r>
  <r>
    <s v="THE INSTITUTE OF TECHNOLOGY - ADJACENT WAYS"/>
    <n v="4059"/>
    <s v="002"/>
    <m/>
    <s v="34-620-401"/>
    <x v="6"/>
    <x v="285"/>
    <s v="401"/>
    <x v="711"/>
    <s v="HIGH SCHOOL DISTRICT ACCOUNTS"/>
    <s v="THE INSTITUTE OF TECHNOLOGY"/>
    <x v="3465"/>
    <s v="ADJACENT WAYS"/>
    <s v="A"/>
    <s v="Y"/>
    <n v="34"/>
    <n v="620"/>
    <n v="401"/>
    <n v="327520"/>
    <n v="0"/>
    <n v="2.16"/>
    <s v=" "/>
    <s v=" "/>
    <n v="34620401"/>
    <n v="2.16"/>
    <n v="0"/>
    <n v="0"/>
    <n v="0"/>
    <n v="0"/>
    <n v="2.16"/>
    <n v="0"/>
    <n v="0"/>
    <n v="0"/>
    <n v="0"/>
    <n v="2.16"/>
    <n v="0"/>
    <n v="0"/>
    <n v="0"/>
    <n v="0"/>
    <n v="2.16"/>
    <n v="0"/>
    <n v="0"/>
    <n v="0"/>
    <n v="0"/>
    <n v="0"/>
    <n v="0"/>
    <n v="0"/>
    <n v="0"/>
    <n v="0"/>
  </r>
  <r>
    <s v="THE INSTITUTE OF TECHNOLOGY - BOND BUILDING"/>
    <n v="4059"/>
    <s v="003"/>
    <m/>
    <s v="34-630-401"/>
    <x v="6"/>
    <x v="286"/>
    <s v="401"/>
    <x v="10"/>
    <s v="HIGH SCHOOL DISTRICT ACCOUNTS"/>
    <s v="THE INSTITUTE OF TECHNOLOGY"/>
    <x v="3466"/>
    <s v="BOND BUILDING"/>
    <s v="D"/>
    <s v=" "/>
    <n v="34"/>
    <n v="630"/>
    <n v="401"/>
    <n v="327620"/>
    <n v="0"/>
    <n v="0"/>
    <s v=" "/>
    <s v=" "/>
    <n v="34700401"/>
    <n v="0"/>
    <n v="0"/>
    <n v="0"/>
    <n v="0"/>
    <n v="0"/>
    <n v="0"/>
    <n v="0"/>
    <n v="0"/>
    <n v="0"/>
    <n v="0"/>
    <n v="0"/>
    <n v="0"/>
    <n v="0"/>
    <n v="0"/>
    <n v="0"/>
    <n v="0"/>
    <n v="0"/>
    <n v="0"/>
    <n v="0"/>
    <n v="0"/>
    <n v="0"/>
    <n v="0"/>
    <n v="0"/>
    <n v="0"/>
    <n v="0"/>
  </r>
  <r>
    <s v="THE INSTITUTE OF TECHNOLOGY - BUILDING REVEWAL"/>
    <n v="4059"/>
    <s v="004"/>
    <m/>
    <s v="34-690-401"/>
    <x v="6"/>
    <x v="288"/>
    <s v="401"/>
    <x v="10"/>
    <s v="HIGH SCHOOL DISTRICT ACCOUNTS"/>
    <s v="THE INSTITUTE OF TECHNOLOGY"/>
    <x v="3467"/>
    <s v="BUILDING RENEWAL"/>
    <s v="B"/>
    <s v=" "/>
    <n v="34"/>
    <n v="690"/>
    <n v="401"/>
    <n v="327760"/>
    <n v="0"/>
    <n v="0"/>
    <s v="Y"/>
    <s v=" "/>
    <n v="34690401"/>
    <n v="0"/>
    <n v="0"/>
    <n v="0"/>
    <n v="0"/>
    <n v="0"/>
    <n v="0"/>
    <n v="0"/>
    <n v="0"/>
    <n v="0"/>
    <n v="0"/>
    <n v="0"/>
    <n v="0"/>
    <n v="0"/>
    <n v="0"/>
    <n v="0"/>
    <n v="0"/>
    <n v="0"/>
    <n v="0"/>
    <n v="0"/>
    <n v="0"/>
    <n v="0"/>
    <n v="0"/>
    <n v="0"/>
    <n v="0"/>
    <n v="0"/>
  </r>
  <r>
    <s v="THE INSTITUTE OF TECHNOLOGY - CAPITAL OUTLAY"/>
    <n v="4059"/>
    <s v="005"/>
    <m/>
    <s v="34-610-401"/>
    <x v="6"/>
    <x v="289"/>
    <s v="401"/>
    <x v="2487"/>
    <s v="HIGH SCHOOL DISTRICT ACCOUNTS"/>
    <s v="THE INSTITUTE OF TECHNOLOGY"/>
    <x v="3468"/>
    <s v="CAPITAL OUTLAY"/>
    <s v="A"/>
    <s v="Y"/>
    <n v="34"/>
    <n v="610"/>
    <n v="401"/>
    <n v="327420"/>
    <n v="0"/>
    <n v="21284330.989999998"/>
    <s v=" "/>
    <s v=" "/>
    <n v="34610401"/>
    <n v="21286076.59"/>
    <n v="0"/>
    <n v="0"/>
    <n v="1745.6"/>
    <n v="0"/>
    <n v="22086583.780000001"/>
    <n v="0"/>
    <n v="0"/>
    <n v="912207.64"/>
    <n v="109954.85"/>
    <n v="21312886.25"/>
    <n v="0"/>
    <n v="0"/>
    <n v="59315.42"/>
    <n v="32505.759999999998"/>
    <n v="22086583.780000001"/>
    <n v="0"/>
    <n v="0"/>
    <n v="910462.04"/>
    <n v="109954.85"/>
    <n v="0"/>
    <n v="0"/>
    <n v="0"/>
    <n v="0"/>
    <n v="0"/>
  </r>
  <r>
    <s v="THE INSTITUTE OF TECHNOLOGY - CREDIT LINE BORROWING"/>
    <n v="4059"/>
    <s v="012"/>
    <m/>
    <s v="34-750-401"/>
    <x v="6"/>
    <x v="192"/>
    <s v="401"/>
    <x v="10"/>
    <s v="HIGH SCHOOL DISTRICT ACCOUNTS"/>
    <s v="THE INSTITUTE OF TECHNOLOGY"/>
    <x v="3469"/>
    <s v="CREDIT LINE BORROW"/>
    <s v="A"/>
    <s v="Y"/>
    <n v="34"/>
    <n v="750"/>
    <n v="401"/>
    <n v="328460"/>
    <n v="0"/>
    <n v="0"/>
    <s v=" "/>
    <s v=" "/>
    <n v="34001401"/>
    <n v="0"/>
    <n v="0"/>
    <n v="0"/>
    <n v="0"/>
    <n v="0"/>
    <n v="0"/>
    <n v="0"/>
    <n v="0"/>
    <n v="0"/>
    <n v="0"/>
    <n v="0"/>
    <n v="0"/>
    <n v="0"/>
    <n v="0"/>
    <n v="0"/>
    <n v="0"/>
    <n v="0"/>
    <n v="0"/>
    <n v="0"/>
    <n v="0"/>
    <n v="0"/>
    <n v="0"/>
    <n v="0"/>
    <n v="0"/>
    <n v="0"/>
  </r>
  <r>
    <s v="THE INSTITUTE OF TECHNOLOGY - CURRENT DEBT SERVICE"/>
    <n v="4059"/>
    <s v="013"/>
    <m/>
    <s v="34-700-401"/>
    <x v="6"/>
    <x v="291"/>
    <s v="401"/>
    <x v="2488"/>
    <s v="HIGH SCHOOL DISTRICT ACCOUNTS"/>
    <s v="THE INSTITUTE OF TECHNOLOGY"/>
    <x v="3470"/>
    <s v="CURRENT DEBT SERVICE"/>
    <s v="D"/>
    <s v=" "/>
    <n v="34"/>
    <n v="700"/>
    <n v="401"/>
    <n v="327820"/>
    <n v="0"/>
    <n v="375093.92"/>
    <s v=" "/>
    <s v=" "/>
    <n v="34700401"/>
    <n v="375093.92"/>
    <n v="0"/>
    <n v="0"/>
    <n v="0"/>
    <n v="0"/>
    <n v="373795.26"/>
    <n v="0"/>
    <n v="0"/>
    <n v="536.67999999999995"/>
    <n v="1835.34"/>
    <n v="374521.87"/>
    <n v="0"/>
    <n v="0"/>
    <n v="0.44"/>
    <n v="572.49"/>
    <n v="373795.26"/>
    <n v="0"/>
    <n v="0"/>
    <n v="536.67999999999995"/>
    <n v="1835.34"/>
    <n v="0"/>
    <n v="0"/>
    <n v="0"/>
    <n v="0"/>
    <n v="0"/>
  </r>
  <r>
    <s v="THE INSTITUTE OF TECHNOLOGY - DEFICENCY CORRECTION"/>
    <n v="4059"/>
    <s v="009"/>
    <m/>
    <s v="34-685-401"/>
    <x v="6"/>
    <x v="110"/>
    <s v="401"/>
    <x v="10"/>
    <s v="HIGH SCHOOL DISTRICT ACCOUNTS"/>
    <s v="THE INSTITUTE OF TECHNOLOGY"/>
    <x v="3471"/>
    <s v="DEFCNCYS CORRECTION"/>
    <s v="B"/>
    <s v=" "/>
    <n v="34"/>
    <n v="685"/>
    <n v="401"/>
    <n v="327740"/>
    <n v="0"/>
    <n v="0"/>
    <s v="Y"/>
    <s v=" "/>
    <n v="34685401"/>
    <n v="0"/>
    <n v="0"/>
    <n v="0"/>
    <n v="0"/>
    <n v="0"/>
    <n v="0"/>
    <n v="0"/>
    <n v="0"/>
    <n v="0"/>
    <n v="0"/>
    <n v="0"/>
    <n v="0"/>
    <n v="0"/>
    <n v="0"/>
    <n v="0"/>
    <n v="0"/>
    <n v="0"/>
    <n v="0"/>
    <n v="0"/>
    <n v="0"/>
    <n v="0"/>
    <n v="0"/>
    <n v="0"/>
    <n v="0"/>
    <n v="0"/>
  </r>
  <r>
    <s v="THE INSTITUTE OF TECHNOLOGY - FED. &amp; STATE GRANTS"/>
    <n v="4059"/>
    <s v="015"/>
    <m/>
    <s v="34-200-401"/>
    <x v="6"/>
    <x v="293"/>
    <s v="401"/>
    <x v="2489"/>
    <s v="HIGH SCHOOL DISTRICT ACCOUNTS"/>
    <s v="THE INSTITUTE OF TECHNOLOGY"/>
    <x v="3472"/>
    <s v="FED. &amp; STATE GRANTS"/>
    <s v="B"/>
    <s v=" "/>
    <n v="34"/>
    <n v="200"/>
    <n v="401"/>
    <n v="322020"/>
    <n v="0"/>
    <n v="4012512.86"/>
    <s v=" "/>
    <s v=" "/>
    <n v="34200401"/>
    <n v="3803877.67"/>
    <n v="0"/>
    <n v="305749.2"/>
    <n v="97114.01"/>
    <n v="0"/>
    <n v="3887632.97"/>
    <n v="0"/>
    <n v="1820129"/>
    <n v="1804953.7"/>
    <n v="109704.59"/>
    <n v="3788704.56"/>
    <n v="0"/>
    <n v="301095.42"/>
    <n v="295819.28999999998"/>
    <n v="9896.98"/>
    <n v="3887632.97"/>
    <n v="0"/>
    <n v="1514379.8"/>
    <n v="1707839.69"/>
    <n v="109704.59"/>
    <n v="0"/>
    <n v="0"/>
    <n v="0"/>
    <n v="0"/>
    <n v="0"/>
  </r>
  <r>
    <s v="THE INSTITUTE OF TECHNOLOGY - HIGH SCHOOL EXPENSE CLEARING"/>
    <n v="4059"/>
    <s v="014"/>
    <m/>
    <s v="34-040-401"/>
    <x v="6"/>
    <x v="292"/>
    <s v="401"/>
    <x v="2490"/>
    <s v="HIGH SCHOOL DISTRICT ACCOUNTS"/>
    <s v="THE INSTITUTE OF TECHNOLOGY"/>
    <x v="3473"/>
    <s v="HS EXPENSE CLEARING"/>
    <s v="A"/>
    <s v="Y"/>
    <n v="34"/>
    <n v="40"/>
    <n v="401"/>
    <n v="320940"/>
    <n v="0"/>
    <n v="53634.79"/>
    <s v=" "/>
    <s v=" "/>
    <n v="34001401"/>
    <n v="3038010.02"/>
    <n v="3931479.6"/>
    <n v="0"/>
    <n v="0"/>
    <n v="947104.37"/>
    <n v="5791474.2999999998"/>
    <n v="33348203.539999999"/>
    <n v="0"/>
    <n v="152364.49"/>
    <n v="27762728.52"/>
    <n v="115513.4"/>
    <n v="3070187.48"/>
    <n v="0"/>
    <n v="71316.009999999995"/>
    <n v="6064000.1100000003"/>
    <n v="5791474.2999999998"/>
    <n v="29416723.940000001"/>
    <n v="0"/>
    <n v="152364.49"/>
    <n v="26815624.149999999"/>
    <n v="0"/>
    <n v="0"/>
    <n v="0"/>
    <n v="0"/>
    <n v="0"/>
  </r>
  <r>
    <s v="THE INSTITUTE OF TECHNOLOGY - MAINTENANCE AND OPERTIONS HIGH SCHOOL"/>
    <n v="4059"/>
    <s v="001"/>
    <m/>
    <s v="34-001-401"/>
    <x v="6"/>
    <x v="294"/>
    <s v="401"/>
    <x v="2491"/>
    <s v="HIGH SCHOOL DISTRICT ACCOUNTS"/>
    <s v="THE INSTITUTE OF TECHNOLOGY"/>
    <x v="3474"/>
    <s v="MAINTNCE/OPRTNS HS"/>
    <s v="A"/>
    <s v="Y"/>
    <n v="34"/>
    <n v="1"/>
    <n v="401"/>
    <n v="320120"/>
    <n v="0"/>
    <n v="20276277.550000001"/>
    <s v=" "/>
    <s v=" "/>
    <n v="34001401"/>
    <n v="19362987.170000002"/>
    <n v="0"/>
    <n v="1298231.17"/>
    <n v="740638.19"/>
    <n v="355697.4"/>
    <n v="15813735.75"/>
    <n v="0"/>
    <n v="20044456.739999998"/>
    <n v="23436861.010000002"/>
    <n v="7854946.0700000003"/>
    <n v="23133626.489999998"/>
    <n v="0"/>
    <n v="1303251.9099999999"/>
    <n v="5686576"/>
    <n v="612684.77"/>
    <n v="15813735.75"/>
    <n v="0"/>
    <n v="18746225.57"/>
    <n v="22696222.82"/>
    <n v="7499248.6699999999"/>
    <n v="0"/>
    <n v="0"/>
    <n v="0"/>
    <n v="0"/>
    <n v="0"/>
  </r>
  <r>
    <s v="THE INSTITUTE OF TECHNOLOGY - NEW SCHOOL FACILITY"/>
    <n v="4059"/>
    <s v="007"/>
    <m/>
    <s v="34-695-401"/>
    <x v="6"/>
    <x v="295"/>
    <s v="401"/>
    <x v="10"/>
    <s v="HIGH SCHOOL DISTRICT ACCOUNTS"/>
    <s v="THE INSTITUTE OF TECHNOLOGY"/>
    <x v="3475"/>
    <s v="NEW SCHOOL FACILITY"/>
    <s v="B"/>
    <s v=" "/>
    <n v="34"/>
    <n v="695"/>
    <n v="401"/>
    <n v="327780"/>
    <n v="0"/>
    <n v="0"/>
    <s v=" "/>
    <s v=" "/>
    <n v="34695401"/>
    <n v="0"/>
    <n v="0"/>
    <n v="0"/>
    <n v="0"/>
    <n v="0"/>
    <n v="0"/>
    <n v="0"/>
    <n v="0"/>
    <n v="0"/>
    <n v="0"/>
    <n v="0"/>
    <n v="0"/>
    <n v="0"/>
    <n v="0"/>
    <n v="0"/>
    <n v="0"/>
    <n v="0"/>
    <n v="0"/>
    <n v="0"/>
    <n v="0"/>
    <n v="0"/>
    <n v="0"/>
    <n v="0"/>
    <n v="0"/>
    <n v="0"/>
  </r>
  <r>
    <s v="THE INSTITUTE OF TECHNOLOGY - OTHER MONIES"/>
    <n v="4059"/>
    <s v="016"/>
    <m/>
    <s v="34-002-401"/>
    <x v="6"/>
    <x v="296"/>
    <s v="401"/>
    <x v="2492"/>
    <s v="HIGH SCHOOL DISTRICT ACCOUNTS"/>
    <s v="THE INSTITUTE OF TECHNOLOGY"/>
    <x v="3476"/>
    <s v="OTHER MONIES"/>
    <s v="B"/>
    <s v=" "/>
    <n v="34"/>
    <n v="2"/>
    <n v="401"/>
    <n v="320220"/>
    <n v="0"/>
    <n v="5438747.2599999998"/>
    <s v=" "/>
    <s v=" "/>
    <n v="34002401"/>
    <n v="5467252.9500000002"/>
    <n v="0"/>
    <n v="70821.850000000006"/>
    <n v="107974.54"/>
    <n v="8647"/>
    <n v="5412801.5099999998"/>
    <n v="0"/>
    <n v="1344003.27"/>
    <n v="2149020.0099999998"/>
    <n v="830962.49"/>
    <n v="5367369.9000000004"/>
    <n v="0"/>
    <n v="73796.570000000007"/>
    <n v="195218.8"/>
    <n v="221305.28"/>
    <n v="5412801.5099999998"/>
    <n v="0"/>
    <n v="1273181.42"/>
    <n v="2041045.47"/>
    <n v="822315.49"/>
    <n v="0"/>
    <n v="0"/>
    <n v="0"/>
    <n v="0"/>
    <n v="0"/>
  </r>
  <r>
    <s v="THE INSTITUTE OF TECHNOLOGY - PAYROLL CLEARING HS"/>
    <n v="4059"/>
    <s v="017"/>
    <m/>
    <s v="34-030-401"/>
    <x v="6"/>
    <x v="297"/>
    <s v="401"/>
    <x v="10"/>
    <s v="HIGH SCHOOL DISTRICT ACCOUNTS"/>
    <s v="THE INSTITUTE OF TECHNOLOGY"/>
    <x v="3477"/>
    <s v="PAYROLL CLEARING HS"/>
    <s v="A"/>
    <s v="Y"/>
    <n v="34"/>
    <n v="30"/>
    <n v="401"/>
    <n v="320920"/>
    <n v="0"/>
    <n v="0"/>
    <s v=" "/>
    <s v=" "/>
    <n v="34001401"/>
    <n v="0"/>
    <n v="1309.3800000000001"/>
    <n v="0"/>
    <n v="0"/>
    <n v="1309.3800000000001"/>
    <n v="1472.63"/>
    <n v="96627.839999999997"/>
    <n v="0"/>
    <n v="772.98"/>
    <n v="95928.19"/>
    <n v="0"/>
    <n v="5743.32"/>
    <n v="0"/>
    <n v="0"/>
    <n v="5743.32"/>
    <n v="1472.63"/>
    <n v="95318.46"/>
    <n v="0"/>
    <n v="772.98"/>
    <n v="94618.81"/>
    <n v="0"/>
    <n v="0"/>
    <n v="0"/>
    <n v="0"/>
    <n v="0"/>
  </r>
  <r>
    <s v="THE INSTITUTE OF TECHNOLOGY - SCHOOL INVESTMENT"/>
    <n v="4059"/>
    <s v="018"/>
    <m/>
    <s v="34-795-401"/>
    <x v="6"/>
    <x v="92"/>
    <s v="401"/>
    <x v="10"/>
    <s v="HIGH SCHOOL DISTRICT ACCOUNTS"/>
    <s v="THE INSTITUTE OF TECHNOLOGY"/>
    <x v="3478"/>
    <s v="SCHOOL INVESTMENT"/>
    <s v="D"/>
    <s v=" "/>
    <n v="34"/>
    <n v="795"/>
    <n v="401"/>
    <n v="328790"/>
    <n v="0"/>
    <n v="0"/>
    <s v=" "/>
    <s v=" "/>
    <s v="        "/>
    <n v="0"/>
    <n v="0"/>
    <n v="0"/>
    <n v="0"/>
    <n v="0"/>
    <n v="0"/>
    <n v="0"/>
    <n v="0"/>
    <n v="0"/>
    <n v="0"/>
    <n v="0"/>
    <n v="0"/>
    <n v="0"/>
    <n v="0"/>
    <n v="0"/>
    <n v="0"/>
    <n v="0"/>
    <n v="0"/>
    <n v="0"/>
    <n v="0"/>
    <n v="0"/>
    <n v="0"/>
    <n v="0"/>
    <n v="0"/>
    <n v="0"/>
  </r>
  <r>
    <s v="THE INSTITUTE OF TECHNOLOGY - SOFT CAPITAL OUTLAY"/>
    <n v="4059"/>
    <s v="008"/>
    <m/>
    <s v="34-625-401"/>
    <x v="6"/>
    <x v="298"/>
    <s v="401"/>
    <x v="10"/>
    <s v="HIGH SCHOOL DISTRICT ACCOUNTS"/>
    <s v="THE INSTITUTE OF TECHNOLOGY"/>
    <x v="3479"/>
    <s v="SOFT CAPITAL OUTLAY"/>
    <s v="A"/>
    <s v="Y"/>
    <n v="34"/>
    <n v="625"/>
    <n v="401"/>
    <n v="327540"/>
    <n v="0"/>
    <n v="0"/>
    <s v=" "/>
    <s v="I"/>
    <n v="34001401"/>
    <n v="0"/>
    <n v="0"/>
    <n v="0"/>
    <n v="0"/>
    <n v="0"/>
    <n v="0"/>
    <n v="0"/>
    <n v="0"/>
    <n v="0"/>
    <n v="0"/>
    <n v="0"/>
    <n v="0"/>
    <n v="0"/>
    <n v="0"/>
    <n v="0"/>
    <n v="0"/>
    <n v="0"/>
    <n v="0"/>
    <n v="0"/>
    <n v="0"/>
    <n v="0"/>
    <n v="0"/>
    <n v="0"/>
    <n v="0"/>
    <n v="0"/>
  </r>
  <r>
    <s v="THE INSTITUTE OF TECHNOLOGY - STUDENT ACTIVITIES"/>
    <n v="4059"/>
    <s v="019"/>
    <m/>
    <s v="34-850-401"/>
    <x v="6"/>
    <x v="299"/>
    <s v="401"/>
    <x v="2493"/>
    <s v="HIGH SCHOOL DISTRICT ACCOUNTS"/>
    <s v="THE INSTITUTE OF TECHNOLOGY"/>
    <x v="3480"/>
    <s v="STUDENT ACTIVITIES"/>
    <s v="B"/>
    <s v=" "/>
    <n v="34"/>
    <n v="850"/>
    <n v="401"/>
    <n v="328920"/>
    <n v="0"/>
    <n v="504571.48"/>
    <s v=" "/>
    <s v=" "/>
    <n v="34850401"/>
    <n v="504571.48"/>
    <n v="0"/>
    <n v="0"/>
    <n v="0"/>
    <n v="0"/>
    <n v="504900.46"/>
    <n v="0"/>
    <n v="0"/>
    <n v="2757.58"/>
    <n v="2428.6"/>
    <n v="503803.12"/>
    <n v="0"/>
    <n v="0"/>
    <n v="0"/>
    <n v="768.36"/>
    <n v="504900.46"/>
    <n v="0"/>
    <n v="0"/>
    <n v="2757.58"/>
    <n v="2428.6"/>
    <n v="0"/>
    <n v="0"/>
    <n v="0"/>
    <n v="0"/>
    <n v="0"/>
  </r>
  <r>
    <s v="THE INSTITUTE OF TECHNOLOGY - TAN DEBT SERVICE"/>
    <n v="4059"/>
    <s v="006"/>
    <m/>
    <s v="34-745-401"/>
    <x v="6"/>
    <x v="300"/>
    <s v="401"/>
    <x v="10"/>
    <s v="HIGH SCHOOL DISTRICT ACCOUNTS"/>
    <s v="THE INSTITUTE OF TECHNOLOGY"/>
    <x v="3481"/>
    <s v="TAN DEBT SERVICE"/>
    <s v="D"/>
    <s v=" "/>
    <n v="34"/>
    <n v="745"/>
    <n v="401"/>
    <n v="328440"/>
    <n v="0"/>
    <n v="0"/>
    <s v=" "/>
    <s v=" "/>
    <n v="34745401"/>
    <n v="0"/>
    <n v="0"/>
    <n v="0"/>
    <n v="0"/>
    <n v="0"/>
    <n v="0"/>
    <n v="0"/>
    <n v="0"/>
    <n v="0"/>
    <n v="0"/>
    <n v="0"/>
    <n v="0"/>
    <n v="0"/>
    <n v="0"/>
    <n v="0"/>
    <n v="0"/>
    <n v="0"/>
    <n v="0"/>
    <n v="0"/>
    <n v="0"/>
    <n v="0"/>
    <n v="0"/>
    <n v="0"/>
    <n v="0"/>
    <n v="0"/>
  </r>
  <r>
    <s v="THE INSTITUTE OF TECHNOLOGY - TAN PROCEEDS"/>
    <n v="4059"/>
    <s v="020"/>
    <m/>
    <s v="34-645-401"/>
    <x v="6"/>
    <x v="301"/>
    <s v="401"/>
    <x v="10"/>
    <s v="HIGH SCHOOL DISTRICT ACCOUNTS"/>
    <s v="THE INSTITUTE OF TECHNOLOGY"/>
    <x v="3482"/>
    <s v="TAN PROCEEDS"/>
    <s v="A"/>
    <s v="Y"/>
    <n v="34"/>
    <n v="645"/>
    <n v="401"/>
    <n v="327720"/>
    <n v="0"/>
    <n v="0"/>
    <s v=" "/>
    <s v=" "/>
    <n v="34745401"/>
    <n v="0"/>
    <n v="0"/>
    <n v="0"/>
    <n v="0"/>
    <n v="0"/>
    <n v="0"/>
    <n v="0"/>
    <n v="0"/>
    <n v="0"/>
    <n v="0"/>
    <n v="0"/>
    <n v="0"/>
    <n v="0"/>
    <n v="0"/>
    <n v="0"/>
    <n v="0"/>
    <n v="0"/>
    <n v="0"/>
    <n v="0"/>
    <n v="0"/>
    <n v="0"/>
    <n v="0"/>
    <n v="0"/>
    <n v="0"/>
    <n v="0"/>
  </r>
  <r>
    <s v="THE INSTITUTE OF TECHNOLOGY - WARRANT CLEARING OTHER"/>
    <n v="4059"/>
    <s v="021"/>
    <m/>
    <s v="34-035-401"/>
    <x v="6"/>
    <x v="21"/>
    <s v="401"/>
    <x v="10"/>
    <s v="HIGH SCHOOL DISTRICT ACCOUNTS"/>
    <s v="THE INSTITUTE OF TECHNOLOGY"/>
    <x v="3483"/>
    <s v="WARRANT CLEAR OTHER"/>
    <s v="B"/>
    <s v=" "/>
    <n v="34"/>
    <n v="35"/>
    <n v="401"/>
    <n v="320926"/>
    <n v="0"/>
    <n v="0"/>
    <s v=" "/>
    <s v=" "/>
    <n v="34001401"/>
    <n v="0"/>
    <n v="0"/>
    <n v="0"/>
    <n v="0"/>
    <n v="0"/>
    <n v="0"/>
    <n v="0"/>
    <n v="0"/>
    <n v="0"/>
    <n v="0"/>
    <n v="0"/>
    <n v="0"/>
    <n v="0"/>
    <n v="0"/>
    <n v="0"/>
    <n v="0"/>
    <n v="0"/>
    <n v="0"/>
    <n v="0"/>
    <n v="0"/>
    <n v="0"/>
    <n v="0"/>
    <n v="0"/>
    <n v="0"/>
    <n v="0"/>
  </r>
  <r>
    <s v="TOLLESON UNION HIGH SCHOOL - 010 CLASSROM SITE FUND - TOTAL"/>
    <n v="4006"/>
    <s v="011"/>
    <m/>
    <s v="34-010-214"/>
    <x v="6"/>
    <x v="290"/>
    <s v="214"/>
    <x v="2494"/>
    <s v="HIGH SCHOOL DISTRICT ACCOUNTS"/>
    <s v="TOLLESON UNION HIGH SCHOOL"/>
    <x v="3484"/>
    <s v="CLASSROOM SITE FUND"/>
    <s v="B"/>
    <s v="Y"/>
    <n v="34"/>
    <n v="10"/>
    <n v="214"/>
    <n v="320320"/>
    <n v="0"/>
    <n v="3205991.43"/>
    <s v=" "/>
    <s v=" "/>
    <n v="34010214"/>
    <n v="3205991.43"/>
    <n v="0"/>
    <n v="0"/>
    <n v="0"/>
    <n v="0"/>
    <n v="4831954.92"/>
    <n v="0"/>
    <n v="2682469.44"/>
    <n v="7778467.75"/>
    <n v="3470034.82"/>
    <n v="2866799.18"/>
    <n v="0"/>
    <n v="335308.68"/>
    <n v="0"/>
    <n v="3883.57"/>
    <n v="4831954.92"/>
    <n v="0"/>
    <n v="2682469.44"/>
    <n v="7778467.75"/>
    <n v="3470034.82"/>
    <n v="0"/>
    <n v="0"/>
    <n v="0"/>
    <n v="0"/>
    <n v="0"/>
  </r>
  <r>
    <s v="TOLLESON UNION HIGH SCHOOL - ADJACENT WAYS"/>
    <n v="4006"/>
    <s v="002"/>
    <m/>
    <s v="34-620-214"/>
    <x v="6"/>
    <x v="285"/>
    <s v="214"/>
    <x v="2495"/>
    <s v="HIGH SCHOOL DISTRICT ACCOUNTS"/>
    <s v="TOLLESON UNION HIGH SCHOOL"/>
    <x v="3485"/>
    <s v="ADJACENT WAYS"/>
    <s v="A"/>
    <s v="Y"/>
    <n v="34"/>
    <n v="620"/>
    <n v="214"/>
    <n v="327520"/>
    <n v="0"/>
    <n v="2077135.68"/>
    <s v=" "/>
    <s v=" "/>
    <n v="34620214"/>
    <n v="1966124.51"/>
    <n v="0"/>
    <n v="0"/>
    <n v="2904.84"/>
    <n v="113916.01"/>
    <n v="550729.85"/>
    <n v="0"/>
    <n v="0"/>
    <n v="147715.29999999999"/>
    <n v="1674121.13"/>
    <n v="1852758"/>
    <n v="0"/>
    <n v="0"/>
    <n v="244.44"/>
    <n v="113610.95"/>
    <n v="550729.85"/>
    <n v="0"/>
    <n v="0"/>
    <n v="144810.46"/>
    <n v="1560205.12"/>
    <n v="0"/>
    <n v="0"/>
    <n v="0"/>
    <n v="0"/>
    <n v="0"/>
  </r>
  <r>
    <s v="TOLLESON UNION HIGH SCHOOL - BOND BUILDING"/>
    <n v="4006"/>
    <s v="003"/>
    <m/>
    <s v="34-630-214"/>
    <x v="6"/>
    <x v="286"/>
    <s v="214"/>
    <x v="2496"/>
    <s v="HIGH SCHOOL DISTRICT ACCOUNTS"/>
    <s v="TOLLESON UNION HIGH SCHOOL"/>
    <x v="3486"/>
    <s v="BOND BUILDING"/>
    <s v="D"/>
    <s v=" "/>
    <n v="34"/>
    <n v="630"/>
    <n v="214"/>
    <n v="327620"/>
    <n v="0"/>
    <n v="-248953.51"/>
    <s v=" "/>
    <s v=" "/>
    <n v="34700214"/>
    <n v="-248953.51"/>
    <n v="0"/>
    <n v="0"/>
    <n v="0"/>
    <n v="0"/>
    <n v="-28815.21"/>
    <n v="0"/>
    <n v="0"/>
    <n v="220138.3"/>
    <n v="0"/>
    <n v="-248953.51"/>
    <n v="0"/>
    <n v="0"/>
    <n v="0"/>
    <n v="0"/>
    <n v="-28815.21"/>
    <n v="0"/>
    <n v="0"/>
    <n v="220138.3"/>
    <n v="0"/>
    <n v="0"/>
    <n v="0"/>
    <n v="0"/>
    <n v="0"/>
    <n v="0"/>
  </r>
  <r>
    <s v="TOLLESON UNION HIGH SCHOOL - BUILD AMERICA/QUALIFIED SCHOOL CON BONDS"/>
    <n v="4006"/>
    <s v="010"/>
    <m/>
    <s v="34-637-214"/>
    <x v="6"/>
    <x v="287"/>
    <s v="214"/>
    <x v="10"/>
    <s v="HIGH SCHOOL DISTRICT ACCOUNTS"/>
    <s v="TOLLESON UNION HIGH SCHOOL"/>
    <x v="3487"/>
    <s v="BUILD AMER BONDS"/>
    <s v="D"/>
    <s v=" "/>
    <n v="34"/>
    <n v="637"/>
    <n v="214"/>
    <n v="327631"/>
    <n v="0"/>
    <n v="0"/>
    <s v="Y"/>
    <s v=" "/>
    <n v="34637214"/>
    <n v="0"/>
    <n v="0"/>
    <n v="0"/>
    <n v="0"/>
    <n v="0"/>
    <n v="0"/>
    <n v="0"/>
    <n v="0"/>
    <n v="0"/>
    <n v="0"/>
    <n v="0"/>
    <n v="0"/>
    <n v="0"/>
    <n v="0"/>
    <n v="0"/>
    <n v="0"/>
    <n v="0"/>
    <n v="0"/>
    <n v="0"/>
    <n v="0"/>
    <n v="0"/>
    <n v="0"/>
    <n v="0"/>
    <n v="0"/>
    <n v="0"/>
  </r>
  <r>
    <s v="TOLLESON UNION HIGH SCHOOL - BUILDING REVEWAL"/>
    <n v="4006"/>
    <s v="004"/>
    <m/>
    <s v="34-690-214"/>
    <x v="6"/>
    <x v="288"/>
    <s v="214"/>
    <x v="2497"/>
    <s v="HIGH SCHOOL DISTRICT ACCOUNTS"/>
    <s v="TOLLESON UNION HIGH SCHOOL"/>
    <x v="3488"/>
    <s v="BUILDING RENEWAL"/>
    <s v="B"/>
    <s v=" "/>
    <n v="34"/>
    <n v="690"/>
    <n v="214"/>
    <n v="327760"/>
    <n v="0"/>
    <n v="286216.61"/>
    <s v="Y"/>
    <s v=" "/>
    <n v="34690214"/>
    <n v="286216.61"/>
    <n v="0"/>
    <n v="0"/>
    <n v="0"/>
    <n v="0"/>
    <n v="85244.49"/>
    <n v="0"/>
    <n v="263120"/>
    <n v="62618.59"/>
    <n v="470.71"/>
    <n v="131897.03"/>
    <n v="0"/>
    <n v="154121"/>
    <n v="0"/>
    <n v="198.58"/>
    <n v="85244.49"/>
    <n v="0"/>
    <n v="263120"/>
    <n v="62618.59"/>
    <n v="470.71"/>
    <n v="0"/>
    <n v="0"/>
    <n v="0"/>
    <n v="0"/>
    <n v="0"/>
  </r>
  <r>
    <s v="TOLLESON UNION HIGH SCHOOL - CAPITAL OUTLAY"/>
    <n v="4006"/>
    <s v="005"/>
    <m/>
    <s v="34-610-214"/>
    <x v="6"/>
    <x v="289"/>
    <s v="214"/>
    <x v="2498"/>
    <s v="HIGH SCHOOL DISTRICT ACCOUNTS"/>
    <s v="TOLLESON UNION HIGH SCHOOL"/>
    <x v="3489"/>
    <s v="CAPITAL OUTLAY"/>
    <s v="A"/>
    <s v="Y"/>
    <n v="34"/>
    <n v="610"/>
    <n v="214"/>
    <n v="327420"/>
    <n v="0"/>
    <n v="8917988.3599999994"/>
    <s v=" "/>
    <s v=" "/>
    <n v="34610214"/>
    <n v="9319158.6300000008"/>
    <n v="0"/>
    <n v="0"/>
    <n v="632354.89"/>
    <n v="231184.62"/>
    <n v="11434454.52"/>
    <n v="0"/>
    <n v="64.25"/>
    <n v="5885644.2199999997"/>
    <n v="3369113.81"/>
    <n v="9394677.7200000007"/>
    <n v="0"/>
    <n v="0"/>
    <n v="333420.78000000003"/>
    <n v="257901.69"/>
    <n v="11434454.52"/>
    <n v="0"/>
    <n v="64.25"/>
    <n v="5253289.33"/>
    <n v="3137929.19"/>
    <n v="0"/>
    <n v="0"/>
    <n v="0"/>
    <n v="0"/>
    <n v="0"/>
  </r>
  <r>
    <s v="TOLLESON UNION HIGH SCHOOL - CREDIT LINE BORROWING"/>
    <n v="4006"/>
    <s v="012"/>
    <m/>
    <s v="34-750-214"/>
    <x v="6"/>
    <x v="192"/>
    <s v="214"/>
    <x v="10"/>
    <s v="HIGH SCHOOL DISTRICT ACCOUNTS"/>
    <s v="TOLLESON UNION HIGH SCHOOL"/>
    <x v="3490"/>
    <s v="CREDIT LINE BORROW"/>
    <s v="A"/>
    <s v="Y"/>
    <n v="34"/>
    <n v="750"/>
    <n v="214"/>
    <n v="328460"/>
    <n v="0"/>
    <n v="0"/>
    <s v=" "/>
    <s v=" "/>
    <n v="34001214"/>
    <n v="0"/>
    <n v="0"/>
    <n v="0"/>
    <n v="0"/>
    <n v="0"/>
    <n v="0"/>
    <n v="0"/>
    <n v="0"/>
    <n v="0"/>
    <n v="0"/>
    <n v="0"/>
    <n v="0"/>
    <n v="0"/>
    <n v="0"/>
    <n v="0"/>
    <n v="0"/>
    <n v="0"/>
    <n v="0"/>
    <n v="0"/>
    <n v="0"/>
    <n v="0"/>
    <n v="0"/>
    <n v="0"/>
    <n v="0"/>
    <n v="0"/>
  </r>
  <r>
    <s v="TOLLESON UNION HIGH SCHOOL - CURRENT DEBT SERVICE"/>
    <n v="4006"/>
    <s v="013"/>
    <m/>
    <s v="34-700-214"/>
    <x v="6"/>
    <x v="291"/>
    <s v="214"/>
    <x v="2499"/>
    <s v="HIGH SCHOOL DISTRICT ACCOUNTS"/>
    <s v="TOLLESON UNION HIGH SCHOOL"/>
    <x v="3491"/>
    <s v="CURRENT DEBT SERVICE"/>
    <s v="D"/>
    <s v=" "/>
    <n v="34"/>
    <n v="700"/>
    <n v="214"/>
    <n v="327820"/>
    <n v="0"/>
    <n v="5571514.2199999997"/>
    <s v=" "/>
    <s v=" "/>
    <n v="34700214"/>
    <n v="5169044.99"/>
    <n v="0"/>
    <n v="0"/>
    <n v="478.3"/>
    <n v="402947.53"/>
    <n v="11995973.85"/>
    <n v="12654896.25"/>
    <n v="20000"/>
    <n v="52202.04"/>
    <n v="6262638.6600000001"/>
    <n v="4773630.99"/>
    <n v="0"/>
    <n v="0"/>
    <n v="11583.13"/>
    <n v="406997.13"/>
    <n v="11995973.85"/>
    <n v="12654896.25"/>
    <n v="20000"/>
    <n v="51723.74"/>
    <n v="5859691.1299999999"/>
    <n v="0"/>
    <n v="0"/>
    <n v="0"/>
    <n v="0"/>
    <n v="0"/>
  </r>
  <r>
    <s v="TOLLESON UNION HIGH SCHOOL - DEFICENCY CORRECTION"/>
    <n v="4006"/>
    <s v="009"/>
    <m/>
    <s v="34-685-214"/>
    <x v="6"/>
    <x v="110"/>
    <s v="214"/>
    <x v="10"/>
    <s v="HIGH SCHOOL DISTRICT ACCOUNTS"/>
    <s v="TOLLESON UNION HIGH SCHOOL"/>
    <x v="3492"/>
    <s v="DEFCNCYS CORRECTION"/>
    <s v="B"/>
    <s v=" "/>
    <n v="34"/>
    <n v="685"/>
    <n v="214"/>
    <n v="327740"/>
    <n v="0"/>
    <n v="0"/>
    <s v="Y"/>
    <s v=" "/>
    <n v="34685214"/>
    <n v="0.04"/>
    <n v="0"/>
    <n v="0"/>
    <n v="0.04"/>
    <n v="0"/>
    <n v="0.04"/>
    <n v="0"/>
    <n v="0"/>
    <n v="0.04"/>
    <n v="0"/>
    <n v="0.04"/>
    <n v="0"/>
    <n v="0"/>
    <n v="0"/>
    <n v="0"/>
    <n v="0.04"/>
    <n v="0"/>
    <n v="0"/>
    <n v="0"/>
    <n v="0"/>
    <n v="0"/>
    <n v="0"/>
    <n v="0"/>
    <n v="0"/>
    <n v="0"/>
  </r>
  <r>
    <s v="TOLLESON UNION HIGH SCHOOL - FED. &amp; STATE GRANTS"/>
    <n v="4006"/>
    <s v="015"/>
    <m/>
    <s v="34-200-214"/>
    <x v="6"/>
    <x v="293"/>
    <s v="214"/>
    <x v="2500"/>
    <s v="HIGH SCHOOL DISTRICT ACCOUNTS"/>
    <s v="TOLLESON UNION HIGH SCHOOL"/>
    <x v="3493"/>
    <s v="FED. &amp; STATE GRANTS"/>
    <s v="B"/>
    <s v=" "/>
    <n v="34"/>
    <n v="200"/>
    <n v="214"/>
    <n v="322020"/>
    <n v="0"/>
    <n v="581993.07999999996"/>
    <s v=" "/>
    <s v=" "/>
    <n v="34200214"/>
    <n v="446717.74"/>
    <n v="0"/>
    <n v="466082.18"/>
    <n v="330806.84000000003"/>
    <n v="0"/>
    <n v="610618.59"/>
    <n v="0"/>
    <n v="3994192.02"/>
    <n v="4363902.5"/>
    <n v="341084.97"/>
    <n v="522068.85"/>
    <n v="0"/>
    <n v="456166.33"/>
    <n v="547656.27"/>
    <n v="16138.83"/>
    <n v="610618.59"/>
    <n v="0"/>
    <n v="3528109.84"/>
    <n v="4033095.66"/>
    <n v="341084.97"/>
    <n v="0"/>
    <n v="0"/>
    <n v="0"/>
    <n v="0"/>
    <n v="0"/>
  </r>
  <r>
    <s v="TOLLESON UNION HIGH SCHOOL - HIGH SCHOOL EXPENSE CLEARING"/>
    <n v="4006"/>
    <s v="014"/>
    <m/>
    <s v="34-040-214"/>
    <x v="6"/>
    <x v="292"/>
    <s v="214"/>
    <x v="2501"/>
    <s v="HIGH SCHOOL DISTRICT ACCOUNTS"/>
    <s v="TOLLESON UNION HIGH SCHOOL"/>
    <x v="3494"/>
    <s v="HS EXPENSE CLEARING"/>
    <s v="A"/>
    <s v="Y"/>
    <n v="34"/>
    <n v="40"/>
    <n v="214"/>
    <n v="320940"/>
    <n v="0"/>
    <n v="577166.38"/>
    <s v=" "/>
    <s v=" "/>
    <n v="34001214"/>
    <n v="462710.43"/>
    <n v="4658637.38"/>
    <n v="0"/>
    <n v="153733.48000000001"/>
    <n v="4926826.8099999996"/>
    <n v="726368.44"/>
    <n v="56115487.359999999"/>
    <n v="0"/>
    <n v="549645.01"/>
    <n v="56515930.310000002"/>
    <n v="627015.57999999996"/>
    <n v="5329140.62"/>
    <n v="0"/>
    <n v="85646.99"/>
    <n v="5250482.46"/>
    <n v="726368.44"/>
    <n v="51456849.979999997"/>
    <n v="0"/>
    <n v="395911.53"/>
    <n v="51589103.5"/>
    <n v="0"/>
    <n v="0"/>
    <n v="0"/>
    <n v="0"/>
    <n v="0"/>
  </r>
  <r>
    <s v="TOLLESON UNION HIGH SCHOOL - MAINTENANCE AND OPERTIONS HIGH SCHOOL"/>
    <n v="4006"/>
    <s v="001"/>
    <m/>
    <s v="34-001-214"/>
    <x v="6"/>
    <x v="294"/>
    <s v="214"/>
    <x v="2502"/>
    <s v="HIGH SCHOOL DISTRICT ACCOUNTS"/>
    <s v="TOLLESON UNION HIGH SCHOOL"/>
    <x v="3495"/>
    <s v="MAINTNCE/OPRTNS HS"/>
    <s v="A"/>
    <s v="Y"/>
    <n v="34"/>
    <n v="1"/>
    <n v="214"/>
    <n v="320120"/>
    <n v="0"/>
    <n v="16476496.060000001"/>
    <s v=" "/>
    <s v=" "/>
    <n v="34001214"/>
    <n v="17132470.5"/>
    <n v="0"/>
    <n v="1664216.29"/>
    <n v="3692726.67"/>
    <n v="1372535.94"/>
    <n v="9617118.3900000006"/>
    <n v="0"/>
    <n v="25590159.140000001"/>
    <n v="40334535.68"/>
    <n v="21603754.210000001"/>
    <n v="17823311.239999998"/>
    <n v="0"/>
    <n v="1677804"/>
    <n v="3969897.16"/>
    <n v="1601252.42"/>
    <n v="9617118.3900000006"/>
    <n v="0"/>
    <n v="23925942.850000001"/>
    <n v="36641809.009999998"/>
    <n v="20231218.27"/>
    <n v="0"/>
    <n v="0"/>
    <n v="0"/>
    <n v="0"/>
    <n v="0"/>
  </r>
  <r>
    <s v="TOLLESON UNION HIGH SCHOOL - NEW SCHOOL FACILITY"/>
    <n v="4006"/>
    <s v="007"/>
    <m/>
    <s v="34-695-214"/>
    <x v="6"/>
    <x v="295"/>
    <s v="214"/>
    <x v="2503"/>
    <s v="HIGH SCHOOL DISTRICT ACCOUNTS"/>
    <s v="TOLLESON UNION HIGH SCHOOL"/>
    <x v="3496"/>
    <s v="NEW SCHOOL FACILITY"/>
    <s v="B"/>
    <s v=" "/>
    <n v="34"/>
    <n v="695"/>
    <n v="214"/>
    <n v="327780"/>
    <n v="0"/>
    <n v="1803.53"/>
    <s v=" "/>
    <s v=" "/>
    <n v="34695214"/>
    <n v="1803.53"/>
    <n v="0"/>
    <n v="0"/>
    <n v="0"/>
    <n v="0"/>
    <n v="52012.34"/>
    <n v="0"/>
    <n v="0"/>
    <n v="50333.31"/>
    <n v="124.5"/>
    <n v="1800.77"/>
    <n v="0"/>
    <n v="0"/>
    <n v="0"/>
    <n v="2.76"/>
    <n v="52012.34"/>
    <n v="0"/>
    <n v="0"/>
    <n v="50333.31"/>
    <n v="124.5"/>
    <n v="0"/>
    <n v="0"/>
    <n v="0"/>
    <n v="0"/>
    <n v="0"/>
  </r>
  <r>
    <s v="TOLLESON UNION HIGH SCHOOL - OTHER MONIES"/>
    <n v="4006"/>
    <s v="016"/>
    <m/>
    <s v="34-002-214"/>
    <x v="6"/>
    <x v="296"/>
    <s v="214"/>
    <x v="2504"/>
    <s v="HIGH SCHOOL DISTRICT ACCOUNTS"/>
    <s v="TOLLESON UNION HIGH SCHOOL"/>
    <x v="3497"/>
    <s v="OTHER MONIES"/>
    <s v="B"/>
    <s v=" "/>
    <n v="34"/>
    <n v="2"/>
    <n v="214"/>
    <n v="320220"/>
    <n v="0"/>
    <n v="7579135.0599999996"/>
    <s v=" "/>
    <s v=" "/>
    <n v="34002214"/>
    <n v="7780510.21"/>
    <n v="0"/>
    <n v="63642.18"/>
    <n v="407578.25"/>
    <n v="142560.92000000001"/>
    <n v="7343273.3600000003"/>
    <n v="0"/>
    <n v="5447030.6399999997"/>
    <n v="5886022.3499999996"/>
    <n v="674853.41"/>
    <n v="7310713.9699999997"/>
    <n v="0"/>
    <n v="1165993.19"/>
    <n v="763348.6"/>
    <n v="67151.649999999994"/>
    <n v="7343273.3600000003"/>
    <n v="0"/>
    <n v="5383388.46"/>
    <n v="5478444.0999999996"/>
    <n v="532292.49"/>
    <n v="0"/>
    <n v="0"/>
    <n v="0"/>
    <n v="0"/>
    <n v="0"/>
  </r>
  <r>
    <s v="TOLLESON UNION HIGH SCHOOL - PAYROLL CLEARING HS"/>
    <n v="4006"/>
    <s v="017"/>
    <m/>
    <s v="34-030-214"/>
    <x v="6"/>
    <x v="297"/>
    <s v="214"/>
    <x v="2505"/>
    <s v="HIGH SCHOOL DISTRICT ACCOUNTS"/>
    <s v="TOLLESON UNION HIGH SCHOOL"/>
    <x v="3498"/>
    <s v="PAYROLL CLEARING HS"/>
    <s v="A"/>
    <s v="Y"/>
    <n v="34"/>
    <n v="30"/>
    <n v="214"/>
    <n v="320920"/>
    <n v="0"/>
    <n v="55314.97"/>
    <s v=" "/>
    <s v=" "/>
    <n v="34001214"/>
    <n v="27196"/>
    <n v="172850.26"/>
    <n v="0"/>
    <n v="0"/>
    <n v="200969.23"/>
    <n v="308570.26"/>
    <n v="3313717.52"/>
    <n v="0"/>
    <n v="272978.58"/>
    <n v="3333440.81"/>
    <n v="41077.919999999998"/>
    <n v="226147.79"/>
    <n v="0"/>
    <n v="391.32"/>
    <n v="212657.19"/>
    <n v="308570.26"/>
    <n v="3140867.26"/>
    <n v="0"/>
    <n v="272978.58"/>
    <n v="3132471.58"/>
    <n v="0"/>
    <n v="0"/>
    <n v="0"/>
    <n v="0"/>
    <n v="0"/>
  </r>
  <r>
    <s v="TOLLESON UNION HIGH SCHOOL - SCHOOL INVESTMENT"/>
    <n v="4006"/>
    <s v="018"/>
    <m/>
    <s v="34-795-214"/>
    <x v="6"/>
    <x v="92"/>
    <s v="214"/>
    <x v="10"/>
    <s v="HIGH SCHOOL DISTRICT ACCOUNTS"/>
    <s v="TOLLESON UNION HIGH SCHOOL"/>
    <x v="3499"/>
    <s v="SCHOOL INVESTMENT"/>
    <s v="D"/>
    <s v=" "/>
    <n v="34"/>
    <n v="795"/>
    <n v="214"/>
    <n v="328790"/>
    <n v="0"/>
    <n v="0"/>
    <s v=" "/>
    <s v=" "/>
    <s v="        "/>
    <n v="0"/>
    <n v="0"/>
    <n v="0"/>
    <n v="0"/>
    <n v="0"/>
    <n v="0"/>
    <n v="0"/>
    <n v="0"/>
    <n v="0"/>
    <n v="0"/>
    <n v="0"/>
    <n v="0"/>
    <n v="0"/>
    <n v="0"/>
    <n v="0"/>
    <n v="0"/>
    <n v="0"/>
    <n v="0"/>
    <n v="0"/>
    <n v="0"/>
    <n v="0"/>
    <n v="0"/>
    <n v="0"/>
    <n v="0"/>
    <n v="0"/>
  </r>
  <r>
    <s v="TOLLESON UNION HIGH SCHOOL - SOFT CAPITAL OUTLAY"/>
    <n v="4006"/>
    <s v="008"/>
    <m/>
    <s v="34-625-214"/>
    <x v="6"/>
    <x v="298"/>
    <s v="214"/>
    <x v="10"/>
    <s v="HIGH SCHOOL DISTRICT ACCOUNTS"/>
    <s v="TOLLESON UNION HIGH SCHOOL"/>
    <x v="3500"/>
    <s v="SOFT CAPITAL OUTLAY"/>
    <s v="A"/>
    <s v="Y"/>
    <n v="34"/>
    <n v="625"/>
    <n v="214"/>
    <n v="327540"/>
    <n v="0"/>
    <n v="0"/>
    <s v=" "/>
    <s v="I"/>
    <n v="34001214"/>
    <n v="0"/>
    <n v="0"/>
    <n v="0"/>
    <n v="0"/>
    <n v="0"/>
    <n v="0"/>
    <n v="0"/>
    <n v="0"/>
    <n v="0"/>
    <n v="0"/>
    <n v="0"/>
    <n v="0"/>
    <n v="0"/>
    <n v="0"/>
    <n v="0"/>
    <n v="0"/>
    <n v="0"/>
    <n v="0"/>
    <n v="0"/>
    <n v="0"/>
    <n v="0"/>
    <n v="0"/>
    <n v="0"/>
    <n v="0"/>
    <n v="0"/>
  </r>
  <r>
    <s v="TOLLESON UNION HIGH SCHOOL - STUDENT ACTIVITIES"/>
    <n v="4006"/>
    <s v="019"/>
    <m/>
    <s v="34-850-214"/>
    <x v="6"/>
    <x v="299"/>
    <s v="214"/>
    <x v="2506"/>
    <s v="HIGH SCHOOL DISTRICT ACCOUNTS"/>
    <s v="TOLLESON UNION HIGH SCHOOL"/>
    <x v="3501"/>
    <s v="STUDENT ACTIVITIES"/>
    <s v="B"/>
    <s v=" "/>
    <n v="34"/>
    <n v="850"/>
    <n v="214"/>
    <n v="328920"/>
    <n v="0"/>
    <n v="937761.71"/>
    <s v=" "/>
    <s v=" "/>
    <n v="34850214"/>
    <n v="940212.17"/>
    <n v="0"/>
    <n v="49024.61"/>
    <n v="51475.07"/>
    <n v="0"/>
    <n v="851257.17"/>
    <n v="0"/>
    <n v="638613.43000000005"/>
    <n v="564668.62"/>
    <n v="12559.73"/>
    <n v="893431.5"/>
    <n v="0"/>
    <n v="107049.34"/>
    <n v="66630.91"/>
    <n v="6362.24"/>
    <n v="851257.17"/>
    <n v="0"/>
    <n v="589588.81999999995"/>
    <n v="513193.55"/>
    <n v="12559.73"/>
    <n v="0"/>
    <n v="0"/>
    <n v="0"/>
    <n v="0"/>
    <n v="0"/>
  </r>
  <r>
    <s v="TOLLESON UNION HIGH SCHOOL - TAN DEBT SERVICE"/>
    <n v="4006"/>
    <s v="006"/>
    <m/>
    <s v="34-745-214"/>
    <x v="6"/>
    <x v="300"/>
    <s v="214"/>
    <x v="10"/>
    <s v="HIGH SCHOOL DISTRICT ACCOUNTS"/>
    <s v="TOLLESON UNION HIGH SCHOOL"/>
    <x v="3502"/>
    <s v="TAN DEBT SERVICE"/>
    <s v="D"/>
    <s v=" "/>
    <n v="34"/>
    <n v="745"/>
    <n v="214"/>
    <n v="328440"/>
    <n v="0"/>
    <n v="0"/>
    <s v=" "/>
    <s v=" "/>
    <n v="34745214"/>
    <n v="0"/>
    <n v="0"/>
    <n v="0"/>
    <n v="0"/>
    <n v="0"/>
    <n v="0"/>
    <n v="0"/>
    <n v="0"/>
    <n v="0"/>
    <n v="0"/>
    <n v="0"/>
    <n v="0"/>
    <n v="0"/>
    <n v="0"/>
    <n v="0"/>
    <n v="0"/>
    <n v="0"/>
    <n v="0"/>
    <n v="0"/>
    <n v="0"/>
    <n v="0"/>
    <n v="0"/>
    <n v="0"/>
    <n v="0"/>
    <n v="0"/>
  </r>
  <r>
    <s v="TOLLESON UNION HIGH SCHOOL - TAN PROCEEDS"/>
    <n v="4006"/>
    <s v="020"/>
    <m/>
    <s v="34-645-214"/>
    <x v="6"/>
    <x v="301"/>
    <s v="214"/>
    <x v="10"/>
    <s v="HIGH SCHOOL DISTRICT ACCOUNTS"/>
    <s v="TOLLESON UNION HIGH SCHOOL"/>
    <x v="3503"/>
    <s v="TAN PROCEEDS"/>
    <s v="A"/>
    <s v="Y"/>
    <n v="34"/>
    <n v="645"/>
    <n v="214"/>
    <n v="327720"/>
    <n v="0"/>
    <n v="0"/>
    <s v=" "/>
    <s v=" "/>
    <n v="34745214"/>
    <n v="0"/>
    <n v="0"/>
    <n v="0"/>
    <n v="0"/>
    <n v="0"/>
    <n v="0"/>
    <n v="0"/>
    <n v="0"/>
    <n v="0"/>
    <n v="0"/>
    <n v="0"/>
    <n v="0"/>
    <n v="0"/>
    <n v="0"/>
    <n v="0"/>
    <n v="0"/>
    <n v="0"/>
    <n v="0"/>
    <n v="0"/>
    <n v="0"/>
    <n v="0"/>
    <n v="0"/>
    <n v="0"/>
    <n v="0"/>
    <n v="0"/>
  </r>
  <r>
    <s v="TOLLESON UNION HIGH SCHOOL - WARRANT CLEARING OTHER"/>
    <n v="4006"/>
    <s v="021"/>
    <m/>
    <s v="34-035-214"/>
    <x v="6"/>
    <x v="21"/>
    <s v="214"/>
    <x v="10"/>
    <s v="HIGH SCHOOL DISTRICT ACCOUNTS"/>
    <s v="TOLLESON UNION HIGH SCHOOL"/>
    <x v="3504"/>
    <s v="WARRANT CLEAR OTHER"/>
    <s v="B"/>
    <s v=" "/>
    <n v="34"/>
    <n v="35"/>
    <n v="214"/>
    <n v="320926"/>
    <n v="0"/>
    <n v="0"/>
    <s v=" "/>
    <s v=" "/>
    <n v="34001214"/>
    <n v="0"/>
    <n v="0"/>
    <n v="0"/>
    <n v="0"/>
    <n v="0"/>
    <n v="689623.26"/>
    <n v="1489374.14"/>
    <n v="0"/>
    <n v="0"/>
    <n v="799750.88"/>
    <n v="0"/>
    <n v="0"/>
    <n v="0"/>
    <n v="0"/>
    <n v="0"/>
    <n v="689623.26"/>
    <n v="1489374.14"/>
    <n v="0"/>
    <n v="0"/>
    <n v="799750.88"/>
    <n v="0"/>
    <n v="0"/>
    <n v="0"/>
    <n v="0"/>
    <n v="0"/>
  </r>
  <r>
    <s v="WEST MEC - 010 CLASSROM SITE FUND - TOTAL"/>
    <n v="4060"/>
    <s v="011"/>
    <m/>
    <s v="34-010-402"/>
    <x v="6"/>
    <x v="290"/>
    <s v="402"/>
    <x v="2507"/>
    <s v="HIGH SCHOOL DISTRICT ACCOUNTS"/>
    <s v="WEST MEC"/>
    <x v="3505"/>
    <s v="CLASSROOM SITE FUND"/>
    <s v="B"/>
    <s v="Y"/>
    <n v="34"/>
    <n v="10"/>
    <n v="402"/>
    <n v="320320"/>
    <n v="0"/>
    <n v="568337.01"/>
    <s v=" "/>
    <s v=" "/>
    <n v="34010402"/>
    <n v="570928.22"/>
    <n v="0"/>
    <n v="0"/>
    <n v="2591.21"/>
    <n v="0"/>
    <n v="474120.82"/>
    <n v="0"/>
    <n v="147002.35999999999"/>
    <n v="55157.69"/>
    <n v="2371.52"/>
    <n v="555522.01"/>
    <n v="0"/>
    <n v="18271.28"/>
    <n v="3690.83"/>
    <n v="825.76"/>
    <n v="474120.82"/>
    <n v="0"/>
    <n v="147002.35999999999"/>
    <n v="52566.48"/>
    <n v="2371.52"/>
    <n v="0"/>
    <n v="0"/>
    <n v="0"/>
    <n v="0"/>
    <n v="0"/>
  </r>
  <r>
    <s v="WEST MEC - ADJACENT WAYS"/>
    <n v="4060"/>
    <s v="002"/>
    <m/>
    <s v="34-620-402"/>
    <x v="6"/>
    <x v="285"/>
    <s v="402"/>
    <x v="10"/>
    <s v="HIGH SCHOOL DISTRICT ACCOUNTS"/>
    <s v="WEST MEC"/>
    <x v="3506"/>
    <s v="ADJACENT WAYS"/>
    <s v="A"/>
    <s v="Y"/>
    <n v="34"/>
    <n v="620"/>
    <n v="402"/>
    <n v="327520"/>
    <n v="0"/>
    <n v="0"/>
    <s v=" "/>
    <s v=" "/>
    <n v="34620402"/>
    <n v="0"/>
    <n v="0"/>
    <n v="0"/>
    <n v="0"/>
    <n v="0"/>
    <n v="0"/>
    <n v="0"/>
    <n v="0"/>
    <n v="0"/>
    <n v="0"/>
    <n v="0"/>
    <n v="0"/>
    <n v="0"/>
    <n v="0"/>
    <n v="0"/>
    <n v="0"/>
    <n v="0"/>
    <n v="0"/>
    <n v="0"/>
    <n v="0"/>
    <n v="0"/>
    <n v="0"/>
    <n v="0"/>
    <n v="0"/>
    <n v="0"/>
  </r>
  <r>
    <s v="WEST MEC - BOND BUILDING"/>
    <n v="4060"/>
    <s v="003"/>
    <m/>
    <s v="34-630-402"/>
    <x v="6"/>
    <x v="286"/>
    <s v="402"/>
    <x v="2508"/>
    <s v="HIGH SCHOOL DISTRICT ACCOUNTS"/>
    <s v="WEST MEC"/>
    <x v="3507"/>
    <s v="BOND BUILDING"/>
    <s v="D"/>
    <s v=" "/>
    <n v="34"/>
    <n v="630"/>
    <n v="402"/>
    <n v="327620"/>
    <n v="0"/>
    <n v="15122316.58"/>
    <s v=" "/>
    <s v=" "/>
    <n v="34700402"/>
    <n v="16446906.58"/>
    <n v="0"/>
    <n v="0"/>
    <n v="1324590"/>
    <n v="0"/>
    <n v="2245822.25"/>
    <n v="5921184.6600000001"/>
    <n v="25021550"/>
    <n v="6889571.0099999998"/>
    <n v="665700"/>
    <n v="17112606.579999998"/>
    <n v="0"/>
    <n v="0"/>
    <n v="1331400"/>
    <n v="665700"/>
    <n v="2245822.25"/>
    <n v="5921184.6600000001"/>
    <n v="25021550"/>
    <n v="5564981.0099999998"/>
    <n v="665700"/>
    <n v="0"/>
    <n v="0"/>
    <n v="0"/>
    <n v="0"/>
    <n v="0"/>
  </r>
  <r>
    <s v="WEST MEC - BUILDING REVEWAL"/>
    <n v="4060"/>
    <s v="004"/>
    <m/>
    <s v="34-690-402"/>
    <x v="6"/>
    <x v="288"/>
    <s v="402"/>
    <x v="10"/>
    <s v="HIGH SCHOOL DISTRICT ACCOUNTS"/>
    <s v="WEST MEC"/>
    <x v="3508"/>
    <s v="BUILDING RENEWAL"/>
    <s v="B"/>
    <s v=" "/>
    <n v="34"/>
    <n v="690"/>
    <n v="402"/>
    <n v="327760"/>
    <n v="0"/>
    <n v="0"/>
    <s v=" "/>
    <s v=" "/>
    <n v="34690402"/>
    <n v="0"/>
    <n v="0"/>
    <n v="0"/>
    <n v="0"/>
    <n v="0"/>
    <n v="0"/>
    <n v="0"/>
    <n v="0"/>
    <n v="0"/>
    <n v="0"/>
    <n v="0"/>
    <n v="0"/>
    <n v="0"/>
    <n v="0"/>
    <n v="0"/>
    <n v="0"/>
    <n v="0"/>
    <n v="0"/>
    <n v="0"/>
    <n v="0"/>
    <n v="0"/>
    <n v="0"/>
    <n v="0"/>
    <n v="0"/>
    <n v="0"/>
  </r>
  <r>
    <s v="WEST MEC - CAPITAL OUTLAY"/>
    <n v="4060"/>
    <s v="005"/>
    <m/>
    <s v="34-610-402"/>
    <x v="6"/>
    <x v="289"/>
    <s v="402"/>
    <x v="2509"/>
    <s v="HIGH SCHOOL DISTRICT ACCOUNTS"/>
    <s v="WEST MEC"/>
    <x v="3509"/>
    <s v="CAPITAL OUTLAY"/>
    <s v="A"/>
    <s v="Y"/>
    <n v="34"/>
    <n v="610"/>
    <n v="402"/>
    <n v="327420"/>
    <n v="0"/>
    <n v="17054574.93"/>
    <s v=" "/>
    <s v=" "/>
    <n v="34610402"/>
    <n v="17177052.149999999"/>
    <n v="0"/>
    <n v="0"/>
    <n v="122477.22"/>
    <n v="0"/>
    <n v="17144178.350000001"/>
    <n v="1892592.79"/>
    <n v="0"/>
    <n v="3713458.95"/>
    <n v="5516448.3200000003"/>
    <n v="17613897.609999999"/>
    <n v="0"/>
    <n v="0"/>
    <n v="655979.51"/>
    <n v="219134.05"/>
    <n v="17144178.350000001"/>
    <n v="1892592.79"/>
    <n v="0"/>
    <n v="3590981.73"/>
    <n v="5516448.3200000003"/>
    <n v="0"/>
    <n v="0"/>
    <n v="0"/>
    <n v="0"/>
    <n v="0"/>
  </r>
  <r>
    <s v="WEST MEC - CREDIT LINE BORROWING"/>
    <n v="4060"/>
    <s v="012"/>
    <m/>
    <s v="34-750-402"/>
    <x v="6"/>
    <x v="192"/>
    <s v="402"/>
    <x v="10"/>
    <s v="HIGH SCHOOL DISTRICT ACCOUNTS"/>
    <s v="WEST MEC"/>
    <x v="3510"/>
    <s v="CREDIT LINE BORROW"/>
    <s v="A"/>
    <s v="Y"/>
    <n v="34"/>
    <n v="750"/>
    <n v="402"/>
    <n v="328460"/>
    <n v="0"/>
    <n v="0"/>
    <s v=" "/>
    <s v=" "/>
    <n v="34001402"/>
    <n v="0"/>
    <n v="0"/>
    <n v="0"/>
    <n v="0"/>
    <n v="0"/>
    <n v="0"/>
    <n v="0"/>
    <n v="0"/>
    <n v="0"/>
    <n v="0"/>
    <n v="0"/>
    <n v="0"/>
    <n v="0"/>
    <n v="0"/>
    <n v="0"/>
    <n v="0"/>
    <n v="0"/>
    <n v="0"/>
    <n v="0"/>
    <n v="0"/>
    <n v="0"/>
    <n v="0"/>
    <n v="0"/>
    <n v="0"/>
    <n v="0"/>
  </r>
  <r>
    <s v="WEST MEC - CURRENT DEBT SERVICE"/>
    <n v="4060"/>
    <s v="013"/>
    <m/>
    <s v="34-700-402"/>
    <x v="6"/>
    <x v="291"/>
    <s v="402"/>
    <x v="2510"/>
    <s v="HIGH SCHOOL DISTRICT ACCOUNTS"/>
    <s v="WEST MEC"/>
    <x v="3511"/>
    <s v="CURRENT DEBT SERVICE"/>
    <s v="D"/>
    <s v=" "/>
    <n v="34"/>
    <n v="700"/>
    <n v="402"/>
    <n v="327820"/>
    <n v="0"/>
    <n v="2861129.84"/>
    <s v=" "/>
    <s v=" "/>
    <n v="34700402"/>
    <n v="2702757.31"/>
    <n v="0"/>
    <n v="0"/>
    <n v="0"/>
    <n v="158372.53"/>
    <n v="556048.07999999996"/>
    <n v="2511921.89"/>
    <n v="987092.5"/>
    <n v="52549.24"/>
    <n v="3882460.39"/>
    <n v="2498364.33"/>
    <n v="0"/>
    <n v="0"/>
    <n v="0.67"/>
    <n v="204393.65"/>
    <n v="556048.07999999996"/>
    <n v="2511921.89"/>
    <n v="987092.5"/>
    <n v="52549.24"/>
    <n v="3724087.86"/>
    <n v="0"/>
    <n v="0"/>
    <n v="0"/>
    <n v="0"/>
    <n v="0"/>
  </r>
  <r>
    <s v="WEST MEC - DEFICENCY CORRECTION"/>
    <n v="4060"/>
    <s v="009"/>
    <m/>
    <s v="34-685-402"/>
    <x v="6"/>
    <x v="110"/>
    <s v="402"/>
    <x v="10"/>
    <s v="HIGH SCHOOL DISTRICT ACCOUNTS"/>
    <s v="WEST MEC"/>
    <x v="3512"/>
    <s v="DEFCNCYS CORRECTION"/>
    <s v="B"/>
    <s v=" "/>
    <n v="34"/>
    <n v="685"/>
    <n v="402"/>
    <n v="327740"/>
    <n v="0"/>
    <n v="0"/>
    <s v=" "/>
    <s v=" "/>
    <n v="34685402"/>
    <n v="0"/>
    <n v="0"/>
    <n v="0"/>
    <n v="0"/>
    <n v="0"/>
    <n v="0"/>
    <n v="0"/>
    <n v="0"/>
    <n v="0"/>
    <n v="0"/>
    <n v="0"/>
    <n v="0"/>
    <n v="0"/>
    <n v="0"/>
    <n v="0"/>
    <n v="0"/>
    <n v="0"/>
    <n v="0"/>
    <n v="0"/>
    <n v="0"/>
    <n v="0"/>
    <n v="0"/>
    <n v="0"/>
    <n v="0"/>
    <n v="0"/>
  </r>
  <r>
    <s v="WEST MEC - FED. &amp; STATE GRANTS"/>
    <n v="4060"/>
    <s v="015"/>
    <m/>
    <s v="34-200-402"/>
    <x v="6"/>
    <x v="293"/>
    <s v="402"/>
    <x v="2511"/>
    <s v="HIGH SCHOOL DISTRICT ACCOUNTS"/>
    <s v="WEST MEC"/>
    <x v="3513"/>
    <s v="FED. &amp; STATE GRANTS"/>
    <s v="B"/>
    <s v=" "/>
    <n v="34"/>
    <n v="200"/>
    <n v="402"/>
    <n v="322020"/>
    <n v="0"/>
    <n v="177042.49"/>
    <s v=" "/>
    <s v=" "/>
    <n v="34200402"/>
    <n v="177042.49"/>
    <n v="0"/>
    <n v="0"/>
    <n v="0"/>
    <n v="0"/>
    <n v="22366.5"/>
    <n v="0"/>
    <n v="156968.53"/>
    <n v="2586.5700000000002"/>
    <n v="294.02999999999997"/>
    <n v="172852.15"/>
    <n v="0"/>
    <n v="3983.37"/>
    <n v="0"/>
    <n v="206.97"/>
    <n v="22366.5"/>
    <n v="0"/>
    <n v="156968.53"/>
    <n v="2586.5700000000002"/>
    <n v="294.02999999999997"/>
    <n v="0"/>
    <n v="0"/>
    <n v="0"/>
    <n v="0"/>
    <n v="0"/>
  </r>
  <r>
    <s v="WEST MEC - HIGH SCHOOL EXPENSE CLEARING"/>
    <n v="4060"/>
    <s v="014"/>
    <m/>
    <s v="34-040-402"/>
    <x v="6"/>
    <x v="292"/>
    <s v="402"/>
    <x v="2512"/>
    <s v="HIGH SCHOOL DISTRICT ACCOUNTS"/>
    <s v="WEST MEC"/>
    <x v="3514"/>
    <s v="HS EXPENSE CLEARING"/>
    <s v="A"/>
    <s v="Y"/>
    <n v="34"/>
    <n v="40"/>
    <n v="402"/>
    <n v="320940"/>
    <n v="0"/>
    <n v="1699081.13"/>
    <s v=" "/>
    <s v=" "/>
    <n v="34001402"/>
    <n v="194145.86"/>
    <n v="530422.06999999995"/>
    <n v="0"/>
    <n v="0"/>
    <n v="2035357.34"/>
    <n v="1070602.57"/>
    <n v="21109339.510000002"/>
    <n v="0"/>
    <n v="910865.75"/>
    <n v="22648683.82"/>
    <n v="972175.98"/>
    <n v="2632339.1800000002"/>
    <n v="0"/>
    <n v="897195.76"/>
    <n v="2751504.82"/>
    <n v="1070602.57"/>
    <n v="20578917.440000001"/>
    <n v="0"/>
    <n v="910865.75"/>
    <n v="20613326.48"/>
    <n v="0"/>
    <n v="0"/>
    <n v="0"/>
    <n v="0"/>
    <n v="0"/>
  </r>
  <r>
    <s v="WEST MEC - MAINTENANCE AND OPERTIONS HIGH SCHOOL"/>
    <n v="4060"/>
    <s v="001"/>
    <m/>
    <s v="34-001-402"/>
    <x v="6"/>
    <x v="294"/>
    <s v="402"/>
    <x v="2513"/>
    <s v="HIGH SCHOOL DISTRICT ACCOUNTS"/>
    <s v="WEST MEC"/>
    <x v="3515"/>
    <s v="MAINTNCE/OPRTNS HS"/>
    <s v="A"/>
    <s v="Y"/>
    <n v="34"/>
    <n v="1"/>
    <n v="402"/>
    <n v="320120"/>
    <n v="0"/>
    <n v="16276506.24"/>
    <s v=" "/>
    <s v=" "/>
    <n v="34001402"/>
    <n v="15560400.859999999"/>
    <n v="0"/>
    <n v="891390.79"/>
    <n v="507152.19"/>
    <n v="331866.78000000003"/>
    <n v="14743443.130000001"/>
    <n v="0"/>
    <n v="12908028.34"/>
    <n v="17360828.27"/>
    <n v="5985863.04"/>
    <n v="15000543.32"/>
    <n v="0"/>
    <n v="917922.19"/>
    <n v="800933.17"/>
    <n v="442868.52"/>
    <n v="14743443.130000001"/>
    <n v="0"/>
    <n v="12016637.550000001"/>
    <n v="16853676.079999998"/>
    <n v="5653996.2599999998"/>
    <n v="0"/>
    <n v="0"/>
    <n v="0"/>
    <n v="0"/>
    <n v="0"/>
  </r>
  <r>
    <s v="WEST MEC - NEW SCHOOL FACILITY"/>
    <n v="4060"/>
    <s v="007"/>
    <m/>
    <s v="34-695-402"/>
    <x v="6"/>
    <x v="295"/>
    <s v="402"/>
    <x v="10"/>
    <s v="HIGH SCHOOL DISTRICT ACCOUNTS"/>
    <s v="WEST MEC"/>
    <x v="3516"/>
    <s v="NEW SCHOOL FACILITY"/>
    <s v="B"/>
    <s v=" "/>
    <n v="34"/>
    <n v="695"/>
    <n v="402"/>
    <n v="327780"/>
    <n v="0"/>
    <n v="0"/>
    <s v=" "/>
    <s v=" "/>
    <n v="34695402"/>
    <n v="0"/>
    <n v="0"/>
    <n v="0"/>
    <n v="0"/>
    <n v="0"/>
    <n v="0"/>
    <n v="0"/>
    <n v="0"/>
    <n v="0"/>
    <n v="0"/>
    <n v="0"/>
    <n v="0"/>
    <n v="0"/>
    <n v="0"/>
    <n v="0"/>
    <n v="0"/>
    <n v="0"/>
    <n v="0"/>
    <n v="0"/>
    <n v="0"/>
    <n v="0"/>
    <n v="0"/>
    <n v="0"/>
    <n v="0"/>
    <n v="0"/>
  </r>
  <r>
    <s v="WEST MEC - OTHER MONIES"/>
    <n v="4060"/>
    <s v="016"/>
    <m/>
    <s v="34-002-402"/>
    <x v="6"/>
    <x v="296"/>
    <s v="402"/>
    <x v="2514"/>
    <s v="HIGH SCHOOL DISTRICT ACCOUNTS"/>
    <s v="WEST MEC"/>
    <x v="3517"/>
    <s v="OTHER MONIES"/>
    <s v="B"/>
    <s v=" "/>
    <n v="34"/>
    <n v="2"/>
    <n v="402"/>
    <n v="320220"/>
    <n v="0"/>
    <n v="578922.41"/>
    <s v=" "/>
    <s v=" "/>
    <n v="34002402"/>
    <n v="563285.42000000004"/>
    <n v="0"/>
    <n v="90776.08"/>
    <n v="75139.09"/>
    <n v="0"/>
    <n v="1002834.75"/>
    <n v="0"/>
    <n v="597416.24"/>
    <n v="1146273.74"/>
    <n v="124945.16"/>
    <n v="374837.66"/>
    <n v="0"/>
    <n v="143969.91"/>
    <n v="73507.63"/>
    <n v="117985.48"/>
    <n v="1002834.75"/>
    <n v="0"/>
    <n v="506640.16"/>
    <n v="1071134.6499999999"/>
    <n v="124945.16"/>
    <n v="0"/>
    <n v="0"/>
    <n v="0"/>
    <n v="0"/>
    <n v="0"/>
  </r>
  <r>
    <s v="WEST MEC - PAYROLL CLEARING HS"/>
    <n v="4060"/>
    <s v="017"/>
    <m/>
    <s v="34-030-402"/>
    <x v="6"/>
    <x v="297"/>
    <s v="402"/>
    <x v="2515"/>
    <s v="HIGH SCHOOL DISTRICT ACCOUNTS"/>
    <s v="WEST MEC"/>
    <x v="3518"/>
    <s v="PAYROLL CLEARING HS"/>
    <s v="A"/>
    <s v="Y"/>
    <n v="34"/>
    <n v="30"/>
    <n v="402"/>
    <n v="320920"/>
    <n v="0"/>
    <n v="-1387.14"/>
    <s v=" "/>
    <s v=" "/>
    <n v="34001402"/>
    <n v="-1387.14"/>
    <n v="1154.18"/>
    <n v="0"/>
    <n v="0"/>
    <n v="1154.18"/>
    <n v="0"/>
    <n v="17867.37"/>
    <n v="0"/>
    <n v="0"/>
    <n v="16480.23"/>
    <n v="0"/>
    <n v="2598.91"/>
    <n v="0"/>
    <n v="0"/>
    <n v="1211.77"/>
    <n v="0"/>
    <n v="16713.189999999999"/>
    <n v="0"/>
    <n v="0"/>
    <n v="15326.05"/>
    <n v="0"/>
    <n v="0"/>
    <n v="0"/>
    <n v="0"/>
    <n v="0"/>
  </r>
  <r>
    <s v="WEST MEC - SCHOOL INVESTMENT"/>
    <n v="4060"/>
    <s v="018"/>
    <m/>
    <s v="34-795-402"/>
    <x v="6"/>
    <x v="92"/>
    <s v="402"/>
    <x v="10"/>
    <s v="HIGH SCHOOL DISTRICT ACCOUNTS"/>
    <s v="WEST MEC"/>
    <x v="3519"/>
    <s v="SCHOOL INVESTMENT"/>
    <s v="D"/>
    <s v=" "/>
    <n v="34"/>
    <n v="795"/>
    <n v="402"/>
    <n v="328790"/>
    <n v="0"/>
    <n v="0"/>
    <s v=" "/>
    <s v=" "/>
    <s v="        "/>
    <n v="0"/>
    <n v="0"/>
    <n v="0"/>
    <n v="0"/>
    <n v="0"/>
    <n v="0"/>
    <n v="0"/>
    <n v="0"/>
    <n v="0"/>
    <n v="0"/>
    <n v="0"/>
    <n v="0"/>
    <n v="0"/>
    <n v="0"/>
    <n v="0"/>
    <n v="0"/>
    <n v="0"/>
    <n v="0"/>
    <n v="0"/>
    <n v="0"/>
    <n v="0"/>
    <n v="0"/>
    <n v="0"/>
    <n v="0"/>
    <n v="0"/>
  </r>
  <r>
    <s v="WEST MEC - SOFT CAPITAL OUTLAY"/>
    <n v="4060"/>
    <s v="008"/>
    <m/>
    <s v="34-625-402"/>
    <x v="6"/>
    <x v="298"/>
    <s v="402"/>
    <x v="10"/>
    <s v="HIGH SCHOOL DISTRICT ACCOUNTS"/>
    <s v="WEST MEC"/>
    <x v="3520"/>
    <s v="SOFT CAPITAL OUTLAY"/>
    <s v="A"/>
    <s v="Y"/>
    <n v="34"/>
    <n v="625"/>
    <n v="402"/>
    <n v="327540"/>
    <n v="0"/>
    <n v="0"/>
    <s v=" "/>
    <s v="I"/>
    <n v="34001402"/>
    <n v="0"/>
    <n v="0"/>
    <n v="0"/>
    <n v="0"/>
    <n v="0"/>
    <n v="0"/>
    <n v="0"/>
    <n v="0"/>
    <n v="0"/>
    <n v="0"/>
    <n v="0"/>
    <n v="0"/>
    <n v="0"/>
    <n v="0"/>
    <n v="0"/>
    <n v="0"/>
    <n v="0"/>
    <n v="0"/>
    <n v="0"/>
    <n v="0"/>
    <n v="0"/>
    <n v="0"/>
    <n v="0"/>
    <n v="0"/>
    <n v="0"/>
  </r>
  <r>
    <s v="WEST MEC - STUDENT ACTIVITIES"/>
    <n v="4060"/>
    <s v="019"/>
    <m/>
    <s v="34-850-402"/>
    <x v="6"/>
    <x v="299"/>
    <s v="402"/>
    <x v="2516"/>
    <s v="HIGH SCHOOL DISTRICT ACCOUNTS"/>
    <s v="WEST MEC"/>
    <x v="3521"/>
    <s v="STUDENT ACTIVITIES"/>
    <s v="B"/>
    <s v=" "/>
    <n v="34"/>
    <n v="850"/>
    <n v="402"/>
    <n v="328920"/>
    <n v="0"/>
    <n v="5049.13"/>
    <s v=" "/>
    <s v=" "/>
    <n v="34850402"/>
    <n v="9775.57"/>
    <n v="0"/>
    <n v="587"/>
    <n v="5313.44"/>
    <n v="0"/>
    <n v="0"/>
    <n v="0"/>
    <n v="11242.44"/>
    <n v="6200.93"/>
    <n v="7.62"/>
    <n v="7767.89"/>
    <n v="0"/>
    <n v="2221"/>
    <n v="220.94"/>
    <n v="7.62"/>
    <n v="0"/>
    <n v="0"/>
    <n v="10655.44"/>
    <n v="887.49"/>
    <n v="7.62"/>
    <n v="0"/>
    <n v="0"/>
    <n v="0"/>
    <n v="0"/>
    <n v="0"/>
  </r>
  <r>
    <s v="WEST MEC - TAN DEBT SERVICE"/>
    <n v="4060"/>
    <s v="006"/>
    <m/>
    <s v="34-745-402"/>
    <x v="6"/>
    <x v="300"/>
    <s v="402"/>
    <x v="10"/>
    <s v="HIGH SCHOOL DISTRICT ACCOUNTS"/>
    <s v="WEST MEC"/>
    <x v="3522"/>
    <s v="TAN DEBT SERVICE"/>
    <s v="D"/>
    <s v=" "/>
    <n v="34"/>
    <n v="745"/>
    <n v="402"/>
    <n v="328440"/>
    <n v="0"/>
    <n v="0"/>
    <s v=" "/>
    <s v=" "/>
    <n v="34745402"/>
    <n v="0"/>
    <n v="0"/>
    <n v="0"/>
    <n v="0"/>
    <n v="0"/>
    <n v="0"/>
    <n v="0"/>
    <n v="0"/>
    <n v="0"/>
    <n v="0"/>
    <n v="0"/>
    <n v="0"/>
    <n v="0"/>
    <n v="0"/>
    <n v="0"/>
    <n v="0"/>
    <n v="0"/>
    <n v="0"/>
    <n v="0"/>
    <n v="0"/>
    <n v="0"/>
    <n v="0"/>
    <n v="0"/>
    <n v="0"/>
    <n v="0"/>
  </r>
  <r>
    <s v="WEST MEC - TAN PROCEEDS"/>
    <n v="4060"/>
    <s v="020"/>
    <m/>
    <s v="34-645-402"/>
    <x v="6"/>
    <x v="301"/>
    <s v="402"/>
    <x v="10"/>
    <s v="HIGH SCHOOL DISTRICT ACCOUNTS"/>
    <s v="WEST MEC"/>
    <x v="3523"/>
    <s v="TAN PROCEEDS"/>
    <s v="A"/>
    <s v="Y"/>
    <n v="34"/>
    <n v="645"/>
    <n v="402"/>
    <n v="327720"/>
    <n v="0"/>
    <n v="0"/>
    <s v=" "/>
    <s v=" "/>
    <n v="34745402"/>
    <n v="0"/>
    <n v="0"/>
    <n v="0"/>
    <n v="0"/>
    <n v="0"/>
    <n v="0"/>
    <n v="0"/>
    <n v="0"/>
    <n v="0"/>
    <n v="0"/>
    <n v="0"/>
    <n v="0"/>
    <n v="0"/>
    <n v="0"/>
    <n v="0"/>
    <n v="0"/>
    <n v="0"/>
    <n v="0"/>
    <n v="0"/>
    <n v="0"/>
    <n v="0"/>
    <n v="0"/>
    <n v="0"/>
    <n v="0"/>
    <n v="0"/>
  </r>
  <r>
    <s v="WEST MEC - WARRANT CLEARING OTHER"/>
    <n v="4060"/>
    <s v="021"/>
    <m/>
    <s v="34-035-402"/>
    <x v="6"/>
    <x v="21"/>
    <s v="402"/>
    <x v="10"/>
    <s v="HIGH SCHOOL DISTRICT ACCOUNTS"/>
    <s v="WEST MEC"/>
    <x v="3524"/>
    <s v="WARRANT CLEAR OTHER"/>
    <s v="B"/>
    <s v=" "/>
    <n v="34"/>
    <n v="35"/>
    <n v="402"/>
    <n v="320926"/>
    <n v="0"/>
    <n v="0"/>
    <s v=" "/>
    <s v=" "/>
    <n v="34001402"/>
    <n v="0"/>
    <n v="0"/>
    <n v="0"/>
    <n v="0"/>
    <n v="0"/>
    <n v="0"/>
    <n v="22834.01"/>
    <n v="0"/>
    <n v="0"/>
    <n v="22834.01"/>
    <n v="0"/>
    <n v="0"/>
    <n v="0"/>
    <n v="0"/>
    <n v="0"/>
    <n v="0"/>
    <n v="22834.01"/>
    <n v="0"/>
    <n v="0"/>
    <n v="22834.01"/>
    <n v="0"/>
    <n v="0"/>
    <n v="0"/>
    <n v="0"/>
    <n v="0"/>
  </r>
  <r>
    <s v="WILLIAMS AIR FORCE BASE - 010 CLASSROM SITE FUND - TOTAL"/>
    <n v="4056"/>
    <s v="011"/>
    <m/>
    <s v="34-010-510"/>
    <x v="6"/>
    <x v="290"/>
    <s v="510"/>
    <x v="10"/>
    <s v="HIGH SCHOOL DISTRICT ACCOUNTS"/>
    <s v="WILLIAMS AIR FORCE BASE"/>
    <x v="3525"/>
    <s v="CLASSROOM SITE FUND"/>
    <s v="B"/>
    <s v="Y"/>
    <n v="34"/>
    <n v="10"/>
    <n v="510"/>
    <n v="320320"/>
    <n v="0"/>
    <n v="0"/>
    <s v=" "/>
    <s v=" "/>
    <n v="34010510"/>
    <n v="0"/>
    <n v="0"/>
    <n v="0"/>
    <n v="0"/>
    <n v="0"/>
    <n v="0"/>
    <n v="0"/>
    <n v="0"/>
    <n v="0"/>
    <n v="0"/>
    <n v="0"/>
    <n v="0"/>
    <n v="0"/>
    <n v="0"/>
    <n v="0"/>
    <n v="0"/>
    <n v="0"/>
    <n v="0"/>
    <n v="0"/>
    <n v="0"/>
    <n v="0"/>
    <n v="0"/>
    <n v="0"/>
    <n v="0"/>
    <n v="0"/>
  </r>
  <r>
    <s v="WILLIAMS AIR FORCE BASE - ADJACENT WAYS"/>
    <n v="4056"/>
    <s v="002"/>
    <m/>
    <s v="34-620-510"/>
    <x v="6"/>
    <x v="285"/>
    <s v="510"/>
    <x v="10"/>
    <s v="HIGH SCHOOL DISTRICT ACCOUNTS"/>
    <s v="WILLIAMS AIR FORCE BASE"/>
    <x v="3526"/>
    <s v="ADJACENT WAYS"/>
    <s v="A"/>
    <s v="Y"/>
    <n v="34"/>
    <n v="620"/>
    <n v="510"/>
    <n v="327520"/>
    <n v="0"/>
    <n v="0"/>
    <s v=" "/>
    <s v=" "/>
    <n v="34620510"/>
    <n v="0"/>
    <n v="0"/>
    <n v="0"/>
    <n v="0"/>
    <n v="0"/>
    <n v="0"/>
    <n v="0"/>
    <n v="0"/>
    <n v="0"/>
    <n v="0"/>
    <n v="0"/>
    <n v="0"/>
    <n v="0"/>
    <n v="0"/>
    <n v="0"/>
    <n v="0"/>
    <n v="0"/>
    <n v="0"/>
    <n v="0"/>
    <n v="0"/>
    <n v="0"/>
    <n v="0"/>
    <n v="0"/>
    <n v="0"/>
    <n v="0"/>
  </r>
  <r>
    <s v="WILLIAMS AIR FORCE BASE - BOND BUILDING"/>
    <n v="4056"/>
    <s v="003"/>
    <m/>
    <s v="34-630-510"/>
    <x v="6"/>
    <x v="286"/>
    <s v="510"/>
    <x v="10"/>
    <s v="HIGH SCHOOL DISTRICT ACCOUNTS"/>
    <s v="WILLIAMS AIR FORCE BASE"/>
    <x v="3527"/>
    <s v="BOND BUILDING"/>
    <s v="D"/>
    <s v=" "/>
    <n v="34"/>
    <n v="630"/>
    <n v="510"/>
    <n v="327620"/>
    <n v="0"/>
    <n v="0"/>
    <s v=" "/>
    <s v=" "/>
    <n v="34700510"/>
    <n v="0"/>
    <n v="0"/>
    <n v="0"/>
    <n v="0"/>
    <n v="0"/>
    <n v="0"/>
    <n v="0"/>
    <n v="0"/>
    <n v="0"/>
    <n v="0"/>
    <n v="0"/>
    <n v="0"/>
    <n v="0"/>
    <n v="0"/>
    <n v="0"/>
    <n v="0"/>
    <n v="0"/>
    <n v="0"/>
    <n v="0"/>
    <n v="0"/>
    <n v="0"/>
    <n v="0"/>
    <n v="0"/>
    <n v="0"/>
    <n v="0"/>
  </r>
  <r>
    <s v="WILLIAMS AIR FORCE BASE - BUILDING REVEWAL"/>
    <n v="4056"/>
    <s v="004"/>
    <m/>
    <s v="34-690-510"/>
    <x v="6"/>
    <x v="288"/>
    <s v="510"/>
    <x v="10"/>
    <s v="HIGH SCHOOL DISTRICT ACCOUNTS"/>
    <s v="WILLIAMS AIR FORCE BASE"/>
    <x v="3528"/>
    <s v="BUILDING RENEWAL"/>
    <s v="B"/>
    <s v=" "/>
    <n v="34"/>
    <n v="690"/>
    <n v="510"/>
    <n v="327760"/>
    <n v="0"/>
    <n v="0"/>
    <s v="Y"/>
    <s v=" "/>
    <n v="34690510"/>
    <n v="0"/>
    <n v="0"/>
    <n v="0"/>
    <n v="0"/>
    <n v="0"/>
    <n v="0"/>
    <n v="0"/>
    <n v="0"/>
    <n v="0"/>
    <n v="0"/>
    <n v="0"/>
    <n v="0"/>
    <n v="0"/>
    <n v="0"/>
    <n v="0"/>
    <n v="0"/>
    <n v="0"/>
    <n v="0"/>
    <n v="0"/>
    <n v="0"/>
    <n v="0"/>
    <n v="0"/>
    <n v="0"/>
    <n v="0"/>
    <n v="0"/>
  </r>
  <r>
    <s v="WILLIAMS AIR FORCE BASE - CAPITAL OUTLAY"/>
    <n v="4056"/>
    <s v="005"/>
    <m/>
    <s v="34-610-510"/>
    <x v="6"/>
    <x v="289"/>
    <s v="510"/>
    <x v="10"/>
    <s v="HIGH SCHOOL DISTRICT ACCOUNTS"/>
    <s v="WILLIAMS AIR FORCE BASE"/>
    <x v="3529"/>
    <s v="CAPITAL OUTLAY"/>
    <s v="A"/>
    <s v="Y"/>
    <n v="34"/>
    <n v="610"/>
    <n v="510"/>
    <n v="327420"/>
    <n v="0"/>
    <n v="0"/>
    <s v=" "/>
    <s v=" "/>
    <n v="34610510"/>
    <n v="0"/>
    <n v="0"/>
    <n v="0"/>
    <n v="0"/>
    <n v="0"/>
    <n v="0"/>
    <n v="0"/>
    <n v="0"/>
    <n v="0"/>
    <n v="0"/>
    <n v="0"/>
    <n v="0"/>
    <n v="0"/>
    <n v="0"/>
    <n v="0"/>
    <n v="0"/>
    <n v="0"/>
    <n v="0"/>
    <n v="0"/>
    <n v="0"/>
    <n v="0"/>
    <n v="0"/>
    <n v="0"/>
    <n v="0"/>
    <n v="0"/>
  </r>
  <r>
    <s v="WILLIAMS AIR FORCE BASE - CREDIT LINE BORROWING"/>
    <n v="4056"/>
    <s v="012"/>
    <m/>
    <s v="34-750-510"/>
    <x v="6"/>
    <x v="192"/>
    <s v="510"/>
    <x v="10"/>
    <s v="HIGH SCHOOL DISTRICT ACCOUNTS"/>
    <s v="WILLIAMS AIR FORCE BASE"/>
    <x v="3530"/>
    <s v="CREDIT LINE BORROW"/>
    <s v="A"/>
    <s v="Y"/>
    <n v="34"/>
    <n v="750"/>
    <n v="510"/>
    <n v="328460"/>
    <n v="0"/>
    <n v="0"/>
    <s v=" "/>
    <s v=" "/>
    <n v="34001510"/>
    <n v="0"/>
    <n v="0"/>
    <n v="0"/>
    <n v="0"/>
    <n v="0"/>
    <n v="0"/>
    <n v="0"/>
    <n v="0"/>
    <n v="0"/>
    <n v="0"/>
    <n v="0"/>
    <n v="0"/>
    <n v="0"/>
    <n v="0"/>
    <n v="0"/>
    <n v="0"/>
    <n v="0"/>
    <n v="0"/>
    <n v="0"/>
    <n v="0"/>
    <n v="0"/>
    <n v="0"/>
    <n v="0"/>
    <n v="0"/>
    <n v="0"/>
  </r>
  <r>
    <s v="WILLIAMS AIR FORCE BASE - CURRENT DEBT SERVICE"/>
    <n v="4056"/>
    <s v="013"/>
    <m/>
    <s v="34-700-510"/>
    <x v="6"/>
    <x v="291"/>
    <s v="510"/>
    <x v="10"/>
    <s v="HIGH SCHOOL DISTRICT ACCOUNTS"/>
    <s v="WILLIAMS AIR FORCE BASE"/>
    <x v="3531"/>
    <s v="CURRENT DEBT SERVICE"/>
    <s v="D"/>
    <s v=" "/>
    <n v="34"/>
    <n v="700"/>
    <n v="510"/>
    <n v="327820"/>
    <n v="0"/>
    <n v="0"/>
    <s v=" "/>
    <s v=" "/>
    <n v="34700510"/>
    <n v="0"/>
    <n v="0"/>
    <n v="0"/>
    <n v="0"/>
    <n v="0"/>
    <n v="0"/>
    <n v="0"/>
    <n v="0"/>
    <n v="0"/>
    <n v="0"/>
    <n v="0"/>
    <n v="0"/>
    <n v="0"/>
    <n v="0"/>
    <n v="0"/>
    <n v="0"/>
    <n v="0"/>
    <n v="0"/>
    <n v="0"/>
    <n v="0"/>
    <n v="0"/>
    <n v="0"/>
    <n v="0"/>
    <n v="0"/>
    <n v="0"/>
  </r>
  <r>
    <s v="WILLIAMS AIR FORCE BASE - DEFICENCY CORRECTION"/>
    <n v="4056"/>
    <s v="009"/>
    <m/>
    <s v="34-685-510"/>
    <x v="6"/>
    <x v="110"/>
    <s v="510"/>
    <x v="10"/>
    <s v="HIGH SCHOOL DISTRICT ACCOUNTS"/>
    <s v="WILLIAMS AIR FORCE BASE"/>
    <x v="3532"/>
    <s v="DEFCNCYS CORRECTION"/>
    <s v="B"/>
    <s v=" "/>
    <n v="34"/>
    <n v="685"/>
    <n v="510"/>
    <n v="327740"/>
    <n v="0"/>
    <n v="0"/>
    <s v="Y"/>
    <s v=" "/>
    <n v="34685510"/>
    <n v="0"/>
    <n v="0"/>
    <n v="0"/>
    <n v="0"/>
    <n v="0"/>
    <n v="0"/>
    <n v="0"/>
    <n v="0"/>
    <n v="0"/>
    <n v="0"/>
    <n v="0"/>
    <n v="0"/>
    <n v="0"/>
    <n v="0"/>
    <n v="0"/>
    <n v="0"/>
    <n v="0"/>
    <n v="0"/>
    <n v="0"/>
    <n v="0"/>
    <n v="0"/>
    <n v="0"/>
    <n v="0"/>
    <n v="0"/>
    <n v="0"/>
  </r>
  <r>
    <s v="WILLIAMS AIR FORCE BASE - FED. &amp; STATE GRANTS"/>
    <n v="4056"/>
    <s v="015"/>
    <m/>
    <s v="34-200-510"/>
    <x v="6"/>
    <x v="293"/>
    <s v="510"/>
    <x v="10"/>
    <s v="HIGH SCHOOL DISTRICT ACCOUNTS"/>
    <s v="WILLIAMS AIR FORCE BASE"/>
    <x v="3533"/>
    <s v="FED. &amp; STATE GRANTS"/>
    <s v="B"/>
    <s v=" "/>
    <n v="34"/>
    <n v="200"/>
    <n v="510"/>
    <n v="322020"/>
    <n v="0"/>
    <n v="0"/>
    <s v=" "/>
    <s v=" "/>
    <n v="34200510"/>
    <n v="0"/>
    <n v="0"/>
    <n v="0"/>
    <n v="0"/>
    <n v="0"/>
    <n v="0"/>
    <n v="0"/>
    <n v="0"/>
    <n v="0"/>
    <n v="0"/>
    <n v="0"/>
    <n v="0"/>
    <n v="0"/>
    <n v="0"/>
    <n v="0"/>
    <n v="0"/>
    <n v="0"/>
    <n v="0"/>
    <n v="0"/>
    <n v="0"/>
    <n v="0"/>
    <n v="0"/>
    <n v="0"/>
    <n v="0"/>
    <n v="0"/>
  </r>
  <r>
    <s v="WILLIAMS AIR FORCE BASE - MAINTENANCE AND OPERTIONS HIGH SCHOOL"/>
    <n v="4056"/>
    <s v="001"/>
    <m/>
    <s v="34-001-510"/>
    <x v="6"/>
    <x v="294"/>
    <s v="510"/>
    <x v="10"/>
    <s v="HIGH SCHOOL DISTRICT ACCOUNTS"/>
    <s v="WILLIAMS AIR FORCE BASE"/>
    <x v="3534"/>
    <s v="MAINTNCE/OPRTNS HS"/>
    <s v="A"/>
    <s v="Y"/>
    <n v="34"/>
    <n v="1"/>
    <n v="510"/>
    <n v="320120"/>
    <n v="0"/>
    <n v="0"/>
    <s v=" "/>
    <s v=" "/>
    <n v="34001510"/>
    <n v="0"/>
    <n v="0"/>
    <n v="0"/>
    <n v="0"/>
    <n v="0"/>
    <n v="0"/>
    <n v="0"/>
    <n v="0"/>
    <n v="0"/>
    <n v="0"/>
    <n v="0"/>
    <n v="0"/>
    <n v="0"/>
    <n v="0"/>
    <n v="0"/>
    <n v="0"/>
    <n v="0"/>
    <n v="0"/>
    <n v="0"/>
    <n v="0"/>
    <n v="0"/>
    <n v="0"/>
    <n v="0"/>
    <n v="0"/>
    <n v="0"/>
  </r>
  <r>
    <s v="WILLIAMS AIR FORCE BASE - NEW SCHOOL FACILITY"/>
    <n v="4056"/>
    <s v="007"/>
    <m/>
    <s v="34-695-510"/>
    <x v="6"/>
    <x v="295"/>
    <s v="510"/>
    <x v="10"/>
    <s v="HIGH SCHOOL DISTRICT ACCOUNTS"/>
    <s v="WILLIAMS AIR FORCE BASE"/>
    <x v="3535"/>
    <s v="NEW SCHOOL FACILITY"/>
    <s v="B"/>
    <s v=" "/>
    <n v="34"/>
    <n v="695"/>
    <n v="510"/>
    <n v="327780"/>
    <n v="0"/>
    <n v="0"/>
    <s v=" "/>
    <s v=" "/>
    <n v="34695510"/>
    <n v="0"/>
    <n v="0"/>
    <n v="0"/>
    <n v="0"/>
    <n v="0"/>
    <n v="0"/>
    <n v="0"/>
    <n v="0"/>
    <n v="0"/>
    <n v="0"/>
    <n v="0"/>
    <n v="0"/>
    <n v="0"/>
    <n v="0"/>
    <n v="0"/>
    <n v="0"/>
    <n v="0"/>
    <n v="0"/>
    <n v="0"/>
    <n v="0"/>
    <n v="0"/>
    <n v="0"/>
    <n v="0"/>
    <n v="0"/>
    <n v="0"/>
  </r>
  <r>
    <s v="WILLIAMS AIR FORCE BASE - OTHER MONIES"/>
    <n v="4056"/>
    <s v="016"/>
    <m/>
    <s v="34-002-510"/>
    <x v="6"/>
    <x v="296"/>
    <s v="510"/>
    <x v="10"/>
    <s v="HIGH SCHOOL DISTRICT ACCOUNTS"/>
    <s v="WILLIAMS AIR FORCE BASE"/>
    <x v="3536"/>
    <s v="OTHER MONIES"/>
    <s v="B"/>
    <s v=" "/>
    <n v="34"/>
    <n v="2"/>
    <n v="510"/>
    <n v="320220"/>
    <n v="0"/>
    <n v="0"/>
    <s v=" "/>
    <s v=" "/>
    <n v="34002510"/>
    <n v="0"/>
    <n v="0"/>
    <n v="0"/>
    <n v="0"/>
    <n v="0"/>
    <n v="0"/>
    <n v="0"/>
    <n v="0"/>
    <n v="0"/>
    <n v="0"/>
    <n v="0"/>
    <n v="0"/>
    <n v="0"/>
    <n v="0"/>
    <n v="0"/>
    <n v="0"/>
    <n v="0"/>
    <n v="0"/>
    <n v="0"/>
    <n v="0"/>
    <n v="0"/>
    <n v="0"/>
    <n v="0"/>
    <n v="0"/>
    <n v="0"/>
  </r>
  <r>
    <s v="WILLIAMS AIR FORCE BASE - PAYROLL CLEARING HS"/>
    <n v="4056"/>
    <s v="017"/>
    <m/>
    <s v="34-030-510"/>
    <x v="6"/>
    <x v="297"/>
    <s v="510"/>
    <x v="10"/>
    <s v="HIGH SCHOOL DISTRICT ACCOUNTS"/>
    <s v="WILLIAMS AIR FORCE BASE"/>
    <x v="3537"/>
    <s v="PAYROLL CLEARING HS"/>
    <s v="A"/>
    <s v="Y"/>
    <n v="34"/>
    <n v="30"/>
    <n v="510"/>
    <n v="320920"/>
    <n v="0"/>
    <n v="0"/>
    <s v=" "/>
    <s v=" "/>
    <n v="34001510"/>
    <n v="0"/>
    <n v="0"/>
    <n v="0"/>
    <n v="0"/>
    <n v="0"/>
    <n v="0"/>
    <n v="0"/>
    <n v="0"/>
    <n v="0"/>
    <n v="0"/>
    <n v="0"/>
    <n v="0"/>
    <n v="0"/>
    <n v="0"/>
    <n v="0"/>
    <n v="0"/>
    <n v="0"/>
    <n v="0"/>
    <n v="0"/>
    <n v="0"/>
    <n v="0"/>
    <n v="0"/>
    <n v="0"/>
    <n v="0"/>
    <n v="0"/>
  </r>
  <r>
    <s v="WILLIAMS AIR FORCE BASE - SCHOOL INVESTMENT"/>
    <n v="4056"/>
    <s v="018"/>
    <m/>
    <s v="34-795-510"/>
    <x v="6"/>
    <x v="92"/>
    <s v="510"/>
    <x v="10"/>
    <s v="HIGH SCHOOL DISTRICT ACCOUNTS"/>
    <s v="WILLIAMS AIR FORCE BASE"/>
    <x v="3538"/>
    <s v="SCHOOL INVESTMENT"/>
    <s v="D"/>
    <s v=" "/>
    <n v="34"/>
    <n v="795"/>
    <n v="510"/>
    <n v="328790"/>
    <n v="0"/>
    <n v="0"/>
    <s v=" "/>
    <s v=" "/>
    <s v="        "/>
    <n v="0"/>
    <n v="0"/>
    <n v="0"/>
    <n v="0"/>
    <n v="0"/>
    <n v="0"/>
    <n v="0"/>
    <n v="0"/>
    <n v="0"/>
    <n v="0"/>
    <n v="0"/>
    <n v="0"/>
    <n v="0"/>
    <n v="0"/>
    <n v="0"/>
    <n v="0"/>
    <n v="0"/>
    <n v="0"/>
    <n v="0"/>
    <n v="0"/>
    <n v="0"/>
    <n v="0"/>
    <n v="0"/>
    <n v="0"/>
    <n v="0"/>
  </r>
  <r>
    <s v="WILLIAMS AIR FORCE BASE - SOFT CAPITAL OUTLAY"/>
    <n v="4056"/>
    <s v="008"/>
    <m/>
    <s v="34-625-510"/>
    <x v="6"/>
    <x v="298"/>
    <s v="510"/>
    <x v="10"/>
    <s v="HIGH SCHOOL DISTRICT ACCOUNTS"/>
    <s v="WILLIAMS AIR FORCE BASE"/>
    <x v="3539"/>
    <s v="SOFT CAPITAL OUTLAY"/>
    <s v="A"/>
    <s v="Y"/>
    <n v="34"/>
    <n v="625"/>
    <n v="510"/>
    <n v="327540"/>
    <n v="0"/>
    <n v="0"/>
    <s v=" "/>
    <s v="I"/>
    <n v="34001510"/>
    <n v="0"/>
    <n v="0"/>
    <n v="0"/>
    <n v="0"/>
    <n v="0"/>
    <n v="0"/>
    <n v="0"/>
    <n v="0"/>
    <n v="0"/>
    <n v="0"/>
    <n v="0"/>
    <n v="0"/>
    <n v="0"/>
    <n v="0"/>
    <n v="0"/>
    <n v="0"/>
    <n v="0"/>
    <n v="0"/>
    <n v="0"/>
    <n v="0"/>
    <n v="0"/>
    <n v="0"/>
    <n v="0"/>
    <n v="0"/>
    <n v="0"/>
  </r>
  <r>
    <s v="WILLIAMS AIR FORCE BASE - STUDENT ACTIVITIES"/>
    <n v="4056"/>
    <s v="019"/>
    <m/>
    <s v="34-850-510"/>
    <x v="6"/>
    <x v="299"/>
    <s v="510"/>
    <x v="10"/>
    <s v="HIGH SCHOOL DISTRICT ACCOUNTS"/>
    <s v="WILLIAMS AIR FORCE BASE"/>
    <x v="3540"/>
    <s v="STUDENT ACTIVITIES"/>
    <s v="B"/>
    <s v=" "/>
    <n v="34"/>
    <n v="850"/>
    <n v="510"/>
    <n v="328920"/>
    <n v="0"/>
    <n v="0"/>
    <s v=" "/>
    <s v=" "/>
    <n v="34850510"/>
    <n v="0"/>
    <n v="0"/>
    <n v="0"/>
    <n v="0"/>
    <n v="0"/>
    <n v="0"/>
    <n v="0"/>
    <n v="0"/>
    <n v="0"/>
    <n v="0"/>
    <n v="0"/>
    <n v="0"/>
    <n v="0"/>
    <n v="0"/>
    <n v="0"/>
    <n v="0"/>
    <n v="0"/>
    <n v="0"/>
    <n v="0"/>
    <n v="0"/>
    <n v="0"/>
    <n v="0"/>
    <n v="0"/>
    <n v="0"/>
    <n v="0"/>
  </r>
  <r>
    <s v="WILLIAMS AIR FORCE BASE - TAN DEBT SERVICE"/>
    <n v="4056"/>
    <s v="006"/>
    <m/>
    <s v="34-745-510"/>
    <x v="6"/>
    <x v="300"/>
    <s v="510"/>
    <x v="10"/>
    <s v="HIGH SCHOOL DISTRICT ACCOUNTS"/>
    <s v="WILLIAMS AIR FORCE BASE"/>
    <x v="3541"/>
    <s v="TAN DEBT SERVICE"/>
    <s v="D"/>
    <s v=" "/>
    <n v="34"/>
    <n v="745"/>
    <n v="510"/>
    <n v="328440"/>
    <n v="0"/>
    <n v="0"/>
    <s v=" "/>
    <s v=" "/>
    <n v="34745510"/>
    <n v="0"/>
    <n v="0"/>
    <n v="0"/>
    <n v="0"/>
    <n v="0"/>
    <n v="0"/>
    <n v="0"/>
    <n v="0"/>
    <n v="0"/>
    <n v="0"/>
    <n v="0"/>
    <n v="0"/>
    <n v="0"/>
    <n v="0"/>
    <n v="0"/>
    <n v="0"/>
    <n v="0"/>
    <n v="0"/>
    <n v="0"/>
    <n v="0"/>
    <n v="0"/>
    <n v="0"/>
    <n v="0"/>
    <n v="0"/>
    <n v="0"/>
  </r>
  <r>
    <s v="WILLIAMS AIR FORCE BASE - TAN PROCEEDS"/>
    <n v="4056"/>
    <s v="020"/>
    <m/>
    <s v="34-645-510"/>
    <x v="6"/>
    <x v="301"/>
    <s v="510"/>
    <x v="10"/>
    <s v="HIGH SCHOOL DISTRICT ACCOUNTS"/>
    <s v="WILLIAMS AIR FORCE BASE"/>
    <x v="3542"/>
    <s v="TAN PROCEEDS"/>
    <s v="A"/>
    <s v="Y"/>
    <n v="34"/>
    <n v="645"/>
    <n v="510"/>
    <n v="327720"/>
    <n v="0"/>
    <n v="0"/>
    <s v=" "/>
    <s v=" "/>
    <n v="34745510"/>
    <n v="0"/>
    <n v="0"/>
    <n v="0"/>
    <n v="0"/>
    <n v="0"/>
    <n v="0"/>
    <n v="0"/>
    <n v="0"/>
    <n v="0"/>
    <n v="0"/>
    <n v="0"/>
    <n v="0"/>
    <n v="0"/>
    <n v="0"/>
    <n v="0"/>
    <n v="0"/>
    <n v="0"/>
    <n v="0"/>
    <n v="0"/>
    <n v="0"/>
    <n v="0"/>
    <n v="0"/>
    <n v="0"/>
    <n v="0"/>
    <n v="0"/>
  </r>
  <r>
    <s v="WILLIAMS AIR FORCE BASE ACCOM SCHOOLS - 010 CLASSROM SITE FUND - TOTAL"/>
    <n v="4057"/>
    <s v="011"/>
    <m/>
    <s v="34-010-512"/>
    <x v="6"/>
    <x v="290"/>
    <s v="512"/>
    <x v="10"/>
    <s v="HIGH SCHOOL DISTRICT ACCOUNTS"/>
    <s v="WILLIAMS AIR FORCE BASE ACCOM SCHOOLS"/>
    <x v="3543"/>
    <s v="CLASSROOM SITE FUND"/>
    <s v="B"/>
    <s v="Y"/>
    <n v="34"/>
    <n v="10"/>
    <n v="512"/>
    <n v="320320"/>
    <n v="21"/>
    <n v="0"/>
    <s v=" "/>
    <s v=" "/>
    <n v="34010512"/>
    <n v="0"/>
    <n v="0"/>
    <n v="0"/>
    <n v="0"/>
    <n v="0"/>
    <n v="0"/>
    <n v="0"/>
    <n v="0"/>
    <n v="0"/>
    <n v="0"/>
    <n v="0"/>
    <n v="0"/>
    <n v="0"/>
    <n v="0"/>
    <n v="0"/>
    <n v="0"/>
    <n v="0"/>
    <n v="0"/>
    <n v="0"/>
    <n v="0"/>
    <n v="0"/>
    <n v="0"/>
    <n v="0"/>
    <n v="0"/>
    <n v="0"/>
  </r>
  <r>
    <s v="WILLIAMS AIR FORCE BASE ACCOM SCHOOLS - ADJACENT WAYS"/>
    <n v="4057"/>
    <s v="002"/>
    <m/>
    <s v="34-620-512"/>
    <x v="6"/>
    <x v="285"/>
    <s v="512"/>
    <x v="10"/>
    <s v="HIGH SCHOOL DISTRICT ACCOUNTS"/>
    <s v="WILLIAMS AIR FORCE BASE ACCOM SCHOOLS"/>
    <x v="3544"/>
    <s v="ADJACENT WAYS"/>
    <s v="A"/>
    <s v="Y"/>
    <n v="34"/>
    <n v="620"/>
    <n v="512"/>
    <n v="327520"/>
    <n v="21"/>
    <n v="0"/>
    <s v=" "/>
    <s v=" "/>
    <n v="34620512"/>
    <n v="0"/>
    <n v="0"/>
    <n v="0"/>
    <n v="0"/>
    <n v="0"/>
    <n v="0"/>
    <n v="0"/>
    <n v="0"/>
    <n v="0"/>
    <n v="0"/>
    <n v="0"/>
    <n v="0"/>
    <n v="0"/>
    <n v="0"/>
    <n v="0"/>
    <n v="0"/>
    <n v="0"/>
    <n v="0"/>
    <n v="0"/>
    <n v="0"/>
    <n v="0"/>
    <n v="0"/>
    <n v="0"/>
    <n v="0"/>
    <n v="0"/>
  </r>
  <r>
    <s v="WILLIAMS AIR FORCE BASE ACCOM SCHOOLS - BOND BUILDING"/>
    <n v="4057"/>
    <s v="003"/>
    <m/>
    <s v="34-630-512"/>
    <x v="6"/>
    <x v="286"/>
    <s v="512"/>
    <x v="10"/>
    <s v="HIGH SCHOOL DISTRICT ACCOUNTS"/>
    <s v="WILLIAMS AIR FORCE BASE ACCOM SCHOOLS"/>
    <x v="3545"/>
    <s v="BOND BUILDING"/>
    <s v="D"/>
    <s v=" "/>
    <n v="34"/>
    <n v="630"/>
    <n v="512"/>
    <n v="327620"/>
    <n v="21"/>
    <n v="0"/>
    <s v=" "/>
    <s v=" "/>
    <n v="34700512"/>
    <n v="0"/>
    <n v="0"/>
    <n v="0"/>
    <n v="0"/>
    <n v="0"/>
    <n v="0"/>
    <n v="0"/>
    <n v="0"/>
    <n v="0"/>
    <n v="0"/>
    <n v="0"/>
    <n v="0"/>
    <n v="0"/>
    <n v="0"/>
    <n v="0"/>
    <n v="0"/>
    <n v="0"/>
    <n v="0"/>
    <n v="0"/>
    <n v="0"/>
    <n v="0"/>
    <n v="0"/>
    <n v="0"/>
    <n v="0"/>
    <n v="0"/>
  </r>
  <r>
    <s v="WILLIAMS AIR FORCE BASE ACCOM SCHOOLS - BUILDING REVEWAL"/>
    <n v="4057"/>
    <s v="004"/>
    <m/>
    <s v="34-690-512"/>
    <x v="6"/>
    <x v="288"/>
    <s v="512"/>
    <x v="10"/>
    <s v="HIGH SCHOOL DISTRICT ACCOUNTS"/>
    <s v="WILLIAMS AIR FORCE BASE ACCOM SCHOOLS"/>
    <x v="3546"/>
    <s v="BUILDING RENEWAL"/>
    <s v="B"/>
    <s v=" "/>
    <n v="34"/>
    <n v="690"/>
    <n v="512"/>
    <n v="327760"/>
    <n v="21"/>
    <n v="0"/>
    <s v=" "/>
    <s v=" "/>
    <n v="34690512"/>
    <n v="0"/>
    <n v="0"/>
    <n v="0"/>
    <n v="0"/>
    <n v="0"/>
    <n v="0"/>
    <n v="0"/>
    <n v="0"/>
    <n v="0"/>
    <n v="0"/>
    <n v="0"/>
    <n v="0"/>
    <n v="0"/>
    <n v="0"/>
    <n v="0"/>
    <n v="0"/>
    <n v="0"/>
    <n v="0"/>
    <n v="0"/>
    <n v="0"/>
    <n v="0"/>
    <n v="0"/>
    <n v="0"/>
    <n v="0"/>
    <n v="0"/>
  </r>
  <r>
    <s v="WILLIAMS AIR FORCE BASE ACCOM SCHOOLS - CAPITAL OUTLAY"/>
    <n v="4057"/>
    <s v="005"/>
    <m/>
    <s v="34-610-512"/>
    <x v="6"/>
    <x v="289"/>
    <s v="512"/>
    <x v="2517"/>
    <s v="HIGH SCHOOL DISTRICT ACCOUNTS"/>
    <s v="WILLIAMS AIR FORCE BASE ACCOM SCHOOLS"/>
    <x v="3547"/>
    <s v="CAPITAL OUTLAY"/>
    <s v="A"/>
    <s v="Y"/>
    <n v="34"/>
    <n v="610"/>
    <n v="512"/>
    <n v="327420"/>
    <n v="21"/>
    <n v="0.44"/>
    <s v=" "/>
    <s v=" "/>
    <n v="34610512"/>
    <n v="0.44"/>
    <n v="0"/>
    <n v="0"/>
    <n v="0"/>
    <n v="0"/>
    <n v="0.44"/>
    <n v="0"/>
    <n v="0"/>
    <n v="0"/>
    <n v="0"/>
    <n v="0.44"/>
    <n v="0"/>
    <n v="0"/>
    <n v="0"/>
    <n v="0"/>
    <n v="0.44"/>
    <n v="0"/>
    <n v="0"/>
    <n v="0"/>
    <n v="0"/>
    <n v="0"/>
    <n v="0"/>
    <n v="0"/>
    <n v="0"/>
    <n v="0"/>
  </r>
  <r>
    <s v="WILLIAMS AIR FORCE BASE ACCOM SCHOOLS - CREDIT LINE BORROWING"/>
    <n v="4057"/>
    <s v="012"/>
    <m/>
    <s v="34-750-512"/>
    <x v="6"/>
    <x v="192"/>
    <s v="512"/>
    <x v="10"/>
    <s v="HIGH SCHOOL DISTRICT ACCOUNTS"/>
    <s v="WILLIAMS AIR FORCE BASE ACCOM SCHOOLS"/>
    <x v="3548"/>
    <s v="CREDIT LINE BORROW"/>
    <s v="A"/>
    <s v="Y"/>
    <n v="34"/>
    <n v="750"/>
    <n v="512"/>
    <n v="328460"/>
    <n v="21"/>
    <n v="0"/>
    <s v=" "/>
    <s v=" "/>
    <n v="34001512"/>
    <n v="0"/>
    <n v="0"/>
    <n v="0"/>
    <n v="0"/>
    <n v="0"/>
    <n v="0"/>
    <n v="0"/>
    <n v="0"/>
    <n v="0"/>
    <n v="0"/>
    <n v="0"/>
    <n v="0"/>
    <n v="0"/>
    <n v="0"/>
    <n v="0"/>
    <n v="0"/>
    <n v="0"/>
    <n v="0"/>
    <n v="0"/>
    <n v="0"/>
    <n v="0"/>
    <n v="0"/>
    <n v="0"/>
    <n v="0"/>
    <n v="0"/>
  </r>
  <r>
    <s v="WILLIAMS AIR FORCE BASE ACCOM SCHOOLS - CURRENT DEBT SERVICE"/>
    <n v="4057"/>
    <s v="013"/>
    <m/>
    <s v="34-700-512"/>
    <x v="6"/>
    <x v="291"/>
    <s v="512"/>
    <x v="10"/>
    <s v="HIGH SCHOOL DISTRICT ACCOUNTS"/>
    <s v="WILLIAMS AIR FORCE BASE ACCOM SCHOOLS"/>
    <x v="3549"/>
    <s v="CURRENT DEBT SERVICE"/>
    <s v="D"/>
    <s v=" "/>
    <n v="34"/>
    <n v="700"/>
    <n v="512"/>
    <n v="327820"/>
    <n v="21"/>
    <n v="0"/>
    <s v=" "/>
    <s v=" "/>
    <n v="34700512"/>
    <n v="0"/>
    <n v="0"/>
    <n v="0"/>
    <n v="0"/>
    <n v="0"/>
    <n v="0"/>
    <n v="0"/>
    <n v="0"/>
    <n v="0"/>
    <n v="0"/>
    <n v="0"/>
    <n v="0"/>
    <n v="0"/>
    <n v="0"/>
    <n v="0"/>
    <n v="0"/>
    <n v="0"/>
    <n v="0"/>
    <n v="0"/>
    <n v="0"/>
    <n v="0"/>
    <n v="0"/>
    <n v="0"/>
    <n v="0"/>
    <n v="0"/>
  </r>
  <r>
    <s v="WILLIAMS AIR FORCE BASE ACCOM SCHOOLS - DEFICENCY CORRECTION"/>
    <n v="4057"/>
    <s v="009"/>
    <m/>
    <s v="34-685-512"/>
    <x v="6"/>
    <x v="110"/>
    <s v="512"/>
    <x v="10"/>
    <s v="HIGH SCHOOL DISTRICT ACCOUNTS"/>
    <s v="WILLIAMS AIR FORCE BASE ACCOM SCHOOLS"/>
    <x v="3550"/>
    <s v="DEFCNCYS CORRECTION"/>
    <s v="B"/>
    <s v=" "/>
    <n v="34"/>
    <n v="685"/>
    <n v="512"/>
    <n v="327740"/>
    <n v="21"/>
    <n v="0"/>
    <s v=" "/>
    <s v=" "/>
    <n v="34685512"/>
    <n v="0"/>
    <n v="0"/>
    <n v="0"/>
    <n v="0"/>
    <n v="0"/>
    <n v="0"/>
    <n v="0"/>
    <n v="0"/>
    <n v="0"/>
    <n v="0"/>
    <n v="0"/>
    <n v="0"/>
    <n v="0"/>
    <n v="0"/>
    <n v="0"/>
    <n v="0"/>
    <n v="0"/>
    <n v="0"/>
    <n v="0"/>
    <n v="0"/>
    <n v="0"/>
    <n v="0"/>
    <n v="0"/>
    <n v="0"/>
    <n v="0"/>
  </r>
  <r>
    <s v="WILLIAMS AIR FORCE BASE ACCOM SCHOOLS - FED. &amp; STATE GRANTS"/>
    <n v="4057"/>
    <s v="015"/>
    <m/>
    <s v="34-200-512"/>
    <x v="6"/>
    <x v="293"/>
    <s v="512"/>
    <x v="10"/>
    <s v="HIGH SCHOOL DISTRICT ACCOUNTS"/>
    <s v="WILLIAMS AIR FORCE BASE ACCOM SCHOOLS"/>
    <x v="3551"/>
    <s v="FED. &amp; STATE GRANTS"/>
    <s v="B"/>
    <s v=" "/>
    <n v="34"/>
    <n v="200"/>
    <n v="512"/>
    <n v="322020"/>
    <n v="21"/>
    <n v="0"/>
    <s v=" "/>
    <s v=" "/>
    <n v="34200512"/>
    <n v="0"/>
    <n v="0"/>
    <n v="0"/>
    <n v="0"/>
    <n v="0"/>
    <n v="0"/>
    <n v="0"/>
    <n v="0"/>
    <n v="0"/>
    <n v="0"/>
    <n v="0"/>
    <n v="0"/>
    <n v="0"/>
    <n v="0"/>
    <n v="0"/>
    <n v="0"/>
    <n v="0"/>
    <n v="0"/>
    <n v="0"/>
    <n v="0"/>
    <n v="0"/>
    <n v="0"/>
    <n v="0"/>
    <n v="0"/>
    <n v="0"/>
  </r>
  <r>
    <s v="WILLIAMS AIR FORCE BASE ACCOM SCHOOLS - HIGH SCHOOL EXPENSE CLEARING"/>
    <n v="4057"/>
    <s v="014"/>
    <m/>
    <s v="34-040-512"/>
    <x v="6"/>
    <x v="292"/>
    <s v="512"/>
    <x v="10"/>
    <s v="HIGH SCHOOL DISTRICT ACCOUNTS"/>
    <s v="WILLIAMS AIR FORCE BASE ACCOM SCHOOLS"/>
    <x v="3552"/>
    <s v="HS EXPENSE CLEARING"/>
    <s v="A"/>
    <s v="Y"/>
    <n v="34"/>
    <n v="40"/>
    <n v="512"/>
    <n v="320940"/>
    <n v="21"/>
    <n v="0"/>
    <s v=" "/>
    <s v=" "/>
    <n v="34001512"/>
    <n v="0"/>
    <n v="0"/>
    <n v="0"/>
    <n v="0"/>
    <n v="0"/>
    <n v="0"/>
    <n v="0"/>
    <n v="0"/>
    <n v="0"/>
    <n v="0"/>
    <n v="0"/>
    <n v="0"/>
    <n v="0"/>
    <n v="0"/>
    <n v="0"/>
    <n v="0"/>
    <n v="0"/>
    <n v="0"/>
    <n v="0"/>
    <n v="0"/>
    <n v="0"/>
    <n v="0"/>
    <n v="0"/>
    <n v="0"/>
    <n v="0"/>
  </r>
  <r>
    <s v="WILLIAMS AIR FORCE BASE ACCOM SCHOOLS - MAINTENANCE AND OPERTIONS HIGH SCHOOL"/>
    <n v="4057"/>
    <s v="001"/>
    <m/>
    <s v="34-001-512"/>
    <x v="6"/>
    <x v="294"/>
    <s v="512"/>
    <x v="10"/>
    <s v="HIGH SCHOOL DISTRICT ACCOUNTS"/>
    <s v="WILLIAMS AIR FORCE BASE ACCOM SCHOOLS"/>
    <x v="3553"/>
    <s v="MAINTNCE/OPRTNS HS"/>
    <s v="A"/>
    <s v="Y"/>
    <n v="34"/>
    <n v="1"/>
    <n v="512"/>
    <n v="320120"/>
    <n v="21"/>
    <n v="0"/>
    <s v=" "/>
    <s v=" "/>
    <n v="34001512"/>
    <n v="0"/>
    <n v="0"/>
    <n v="0"/>
    <n v="0"/>
    <n v="0"/>
    <n v="0"/>
    <n v="0"/>
    <n v="0"/>
    <n v="0"/>
    <n v="0"/>
    <n v="0"/>
    <n v="0"/>
    <n v="0"/>
    <n v="0"/>
    <n v="0"/>
    <n v="0"/>
    <n v="0"/>
    <n v="0"/>
    <n v="0"/>
    <n v="0"/>
    <n v="0"/>
    <n v="0"/>
    <n v="0"/>
    <n v="0"/>
    <n v="0"/>
  </r>
  <r>
    <s v="WILLIAMS AIR FORCE BASE ACCOM SCHOOLS - NEW SCHOOL FACILITY"/>
    <n v="4057"/>
    <s v="007"/>
    <m/>
    <s v="34-695-512"/>
    <x v="6"/>
    <x v="295"/>
    <s v="512"/>
    <x v="10"/>
    <s v="HIGH SCHOOL DISTRICT ACCOUNTS"/>
    <s v="WILLIAMS AIR FORCE BASE ACCOM SCHOOLS"/>
    <x v="3554"/>
    <s v="NEW SCHOOL FACILITY"/>
    <s v="B"/>
    <s v=" "/>
    <n v="34"/>
    <n v="695"/>
    <n v="512"/>
    <n v="327780"/>
    <n v="21"/>
    <n v="0"/>
    <s v=" "/>
    <s v=" "/>
    <n v="34695512"/>
    <n v="0"/>
    <n v="0"/>
    <n v="0"/>
    <n v="0"/>
    <n v="0"/>
    <n v="0"/>
    <n v="0"/>
    <n v="0"/>
    <n v="0"/>
    <n v="0"/>
    <n v="0"/>
    <n v="0"/>
    <n v="0"/>
    <n v="0"/>
    <n v="0"/>
    <n v="0"/>
    <n v="0"/>
    <n v="0"/>
    <n v="0"/>
    <n v="0"/>
    <n v="0"/>
    <n v="0"/>
    <n v="0"/>
    <n v="0"/>
    <n v="0"/>
  </r>
  <r>
    <s v="WILLIAMS AIR FORCE BASE ACCOM SCHOOLS - OTHER MONIES"/>
    <n v="4057"/>
    <s v="016"/>
    <m/>
    <s v="34-002-512"/>
    <x v="6"/>
    <x v="296"/>
    <s v="512"/>
    <x v="10"/>
    <s v="HIGH SCHOOL DISTRICT ACCOUNTS"/>
    <s v="WILLIAMS AIR FORCE BASE ACCOM SCHOOLS"/>
    <x v="3555"/>
    <s v="OTHER MONIES"/>
    <s v="B"/>
    <s v=" "/>
    <n v="34"/>
    <n v="2"/>
    <n v="512"/>
    <n v="320220"/>
    <n v="21"/>
    <n v="0"/>
    <s v=" "/>
    <s v=" "/>
    <n v="34002512"/>
    <n v="0"/>
    <n v="0"/>
    <n v="0"/>
    <n v="0"/>
    <n v="0"/>
    <n v="0"/>
    <n v="0"/>
    <n v="0"/>
    <n v="0"/>
    <n v="0"/>
    <n v="0"/>
    <n v="0"/>
    <n v="0"/>
    <n v="0"/>
    <n v="0"/>
    <n v="0"/>
    <n v="0"/>
    <n v="0"/>
    <n v="0"/>
    <n v="0"/>
    <n v="0"/>
    <n v="0"/>
    <n v="0"/>
    <n v="0"/>
    <n v="0"/>
  </r>
  <r>
    <s v="WILLIAMS AIR FORCE BASE ACCOM SCHOOLS - PAYROLL CLEARING HS"/>
    <n v="4057"/>
    <s v="017"/>
    <m/>
    <s v="34-030-512"/>
    <x v="6"/>
    <x v="297"/>
    <s v="512"/>
    <x v="10"/>
    <s v="HIGH SCHOOL DISTRICT ACCOUNTS"/>
    <s v="WILLIAMS AIR FORCE BASE ACCOM SCHOOLS"/>
    <x v="3556"/>
    <s v="PAYROLL CLEARING HS"/>
    <s v="A"/>
    <s v="Y"/>
    <n v="34"/>
    <n v="30"/>
    <n v="512"/>
    <n v="320920"/>
    <n v="21"/>
    <n v="0"/>
    <s v=" "/>
    <s v=" "/>
    <n v="34001512"/>
    <n v="0"/>
    <n v="0"/>
    <n v="0"/>
    <n v="0"/>
    <n v="0"/>
    <n v="0"/>
    <n v="0"/>
    <n v="0"/>
    <n v="0"/>
    <n v="0"/>
    <n v="0"/>
    <n v="0"/>
    <n v="0"/>
    <n v="0"/>
    <n v="0"/>
    <n v="0"/>
    <n v="0"/>
    <n v="0"/>
    <n v="0"/>
    <n v="0"/>
    <n v="0"/>
    <n v="0"/>
    <n v="0"/>
    <n v="0"/>
    <n v="0"/>
  </r>
  <r>
    <s v="WILLIAMS AIR FORCE BASE ACCOM SCHOOLS - SCHOOL INVESTMENT"/>
    <n v="4057"/>
    <s v="018"/>
    <m/>
    <s v="34-795-512"/>
    <x v="6"/>
    <x v="92"/>
    <s v="512"/>
    <x v="10"/>
    <s v="HIGH SCHOOL DISTRICT ACCOUNTS"/>
    <s v="WILLIAMS AIR FORCE BASE ACCOM SCHOOLS"/>
    <x v="3557"/>
    <s v="SCHOOL INVESTMENT"/>
    <s v="D"/>
    <s v=" "/>
    <n v="34"/>
    <n v="795"/>
    <n v="512"/>
    <n v="328790"/>
    <n v="21"/>
    <n v="0"/>
    <s v=" "/>
    <s v=" "/>
    <s v="        "/>
    <n v="0"/>
    <n v="0"/>
    <n v="0"/>
    <n v="0"/>
    <n v="0"/>
    <n v="0"/>
    <n v="0"/>
    <n v="0"/>
    <n v="0"/>
    <n v="0"/>
    <n v="0"/>
    <n v="0"/>
    <n v="0"/>
    <n v="0"/>
    <n v="0"/>
    <n v="0"/>
    <n v="0"/>
    <n v="0"/>
    <n v="0"/>
    <n v="0"/>
    <n v="0"/>
    <n v="0"/>
    <n v="0"/>
    <n v="0"/>
    <n v="0"/>
  </r>
  <r>
    <s v="WILLIAMS AIR FORCE BASE ACCOM SCHOOLS - SOFT CAPITAL OUTLAY"/>
    <n v="4057"/>
    <s v="008"/>
    <m/>
    <s v="34-625-512"/>
    <x v="6"/>
    <x v="298"/>
    <s v="512"/>
    <x v="10"/>
    <s v="HIGH SCHOOL DISTRICT ACCOUNTS"/>
    <s v="WILLIAMS AIR FORCE BASE ACCOM SCHOOLS"/>
    <x v="3558"/>
    <s v="SOFT CAPITAL OUTLAY"/>
    <s v="A"/>
    <s v="Y"/>
    <n v="34"/>
    <n v="625"/>
    <n v="512"/>
    <n v="327540"/>
    <n v="21"/>
    <n v="0"/>
    <s v=" "/>
    <s v="I"/>
    <n v="34001512"/>
    <n v="0"/>
    <n v="0"/>
    <n v="0"/>
    <n v="0"/>
    <n v="0"/>
    <n v="0"/>
    <n v="0"/>
    <n v="0"/>
    <n v="0"/>
    <n v="0"/>
    <n v="0"/>
    <n v="0"/>
    <n v="0"/>
    <n v="0"/>
    <n v="0"/>
    <n v="0"/>
    <n v="0"/>
    <n v="0"/>
    <n v="0"/>
    <n v="0"/>
    <n v="0"/>
    <n v="0"/>
    <n v="0"/>
    <n v="0"/>
    <n v="0"/>
  </r>
  <r>
    <s v="WILLIAMS AIR FORCE BASE ACCOM SCHOOLS - STUDENT ACTIVITIES"/>
    <n v="4057"/>
    <s v="019"/>
    <m/>
    <s v="34-850-512"/>
    <x v="6"/>
    <x v="299"/>
    <s v="512"/>
    <x v="10"/>
    <s v="HIGH SCHOOL DISTRICT ACCOUNTS"/>
    <s v="WILLIAMS AIR FORCE BASE ACCOM SCHOOLS"/>
    <x v="3559"/>
    <s v="STUDENT ACTIVITIES"/>
    <s v="B"/>
    <s v=" "/>
    <n v="34"/>
    <n v="850"/>
    <n v="512"/>
    <n v="328920"/>
    <n v="21"/>
    <n v="0"/>
    <s v=" "/>
    <s v=" "/>
    <n v="34850512"/>
    <n v="0"/>
    <n v="0"/>
    <n v="0"/>
    <n v="0"/>
    <n v="0"/>
    <n v="0"/>
    <n v="0"/>
    <n v="0"/>
    <n v="0"/>
    <n v="0"/>
    <n v="0"/>
    <n v="0"/>
    <n v="0"/>
    <n v="0"/>
    <n v="0"/>
    <n v="0"/>
    <n v="0"/>
    <n v="0"/>
    <n v="0"/>
    <n v="0"/>
    <n v="0"/>
    <n v="0"/>
    <n v="0"/>
    <n v="0"/>
    <n v="0"/>
  </r>
  <r>
    <s v="WILLIAMS AIR FORCE BASE ACCOM SCHOOLS - TAN DEBT SERVICE"/>
    <n v="4057"/>
    <s v="006"/>
    <m/>
    <s v="34-745-512"/>
    <x v="6"/>
    <x v="300"/>
    <s v="512"/>
    <x v="10"/>
    <s v="HIGH SCHOOL DISTRICT ACCOUNTS"/>
    <s v="WILLIAMS AIR FORCE BASE ACCOM SCHOOLS"/>
    <x v="3560"/>
    <s v="TAN DEBT SERVICE"/>
    <s v="D"/>
    <s v=" "/>
    <n v="34"/>
    <n v="745"/>
    <n v="512"/>
    <n v="328440"/>
    <n v="21"/>
    <n v="0"/>
    <s v=" "/>
    <s v=" "/>
    <n v="34745512"/>
    <n v="0"/>
    <n v="0"/>
    <n v="0"/>
    <n v="0"/>
    <n v="0"/>
    <n v="0"/>
    <n v="0"/>
    <n v="0"/>
    <n v="0"/>
    <n v="0"/>
    <n v="0"/>
    <n v="0"/>
    <n v="0"/>
    <n v="0"/>
    <n v="0"/>
    <n v="0"/>
    <n v="0"/>
    <n v="0"/>
    <n v="0"/>
    <n v="0"/>
    <n v="0"/>
    <n v="0"/>
    <n v="0"/>
    <n v="0"/>
    <n v="0"/>
  </r>
  <r>
    <s v="WILLIAMS AIR FORCE BASE ACCOM SCHOOLS - TAN PROCEEDS"/>
    <n v="4057"/>
    <s v="020"/>
    <m/>
    <s v="34-645-512"/>
    <x v="6"/>
    <x v="301"/>
    <s v="512"/>
    <x v="10"/>
    <s v="HIGH SCHOOL DISTRICT ACCOUNTS"/>
    <s v="WILLIAMS AIR FORCE BASE ACCOM SCHOOLS"/>
    <x v="3561"/>
    <s v="TAN PROCEEDS"/>
    <s v="A"/>
    <s v="Y"/>
    <n v="34"/>
    <n v="645"/>
    <n v="512"/>
    <n v="327720"/>
    <n v="21"/>
    <n v="0"/>
    <s v=" "/>
    <s v=" "/>
    <n v="34745512"/>
    <n v="0"/>
    <n v="0"/>
    <n v="0"/>
    <n v="0"/>
    <n v="0"/>
    <n v="0"/>
    <n v="0"/>
    <n v="0"/>
    <n v="0"/>
    <n v="0"/>
    <n v="0"/>
    <n v="0"/>
    <n v="0"/>
    <n v="0"/>
    <n v="0"/>
    <n v="0"/>
    <n v="0"/>
    <n v="0"/>
    <n v="0"/>
    <n v="0"/>
    <n v="0"/>
    <n v="0"/>
    <n v="0"/>
    <n v="0"/>
    <n v="0"/>
  </r>
  <r>
    <s v="MARICOPA COUNTY COMMUNITY COLLEGE DIST - GENERAL MAINTENANCE AND OPERATION MCCCD"/>
    <s v="5001"/>
    <s v="001"/>
    <m/>
    <s v="35-001-301"/>
    <x v="7"/>
    <x v="294"/>
    <s v="301"/>
    <x v="2518"/>
    <s v="COMMUNITY COLLEGE ACCOUNTS"/>
    <s v="MARICOPA COUNTY COMMUNITY COLLEGE DIST"/>
    <x v="3562"/>
    <s v="GEN MAINT MCCCD"/>
    <s v="A"/>
    <s v=" "/>
    <n v="35"/>
    <n v="1"/>
    <n v="301"/>
    <n v="350000"/>
    <n v="0"/>
    <n v="16029452.539999999"/>
    <s v=" "/>
    <s v=" "/>
    <n v="35001301"/>
    <n v="21525815.48"/>
    <n v="21525815.48"/>
    <n v="0"/>
    <n v="45850.43"/>
    <n v="16075302.970000001"/>
    <n v="4215428.5599999996"/>
    <n v="290307128.05000001"/>
    <n v="436621.74"/>
    <n v="733035.82"/>
    <n v="302417566.11000001"/>
    <n v="11605037.18"/>
    <n v="11605037.18"/>
    <n v="10500.7"/>
    <n v="63639.95"/>
    <n v="21578954.73"/>
    <n v="4215428.5599999996"/>
    <n v="268781312.56999999"/>
    <n v="436621.74"/>
    <n v="687185.39"/>
    <n v="286342263.13999999"/>
    <n v="0"/>
    <n v="0"/>
    <n v="0"/>
    <n v="0"/>
    <n v="0"/>
  </r>
  <r>
    <s v="MARICOPA COUNTY COMMUNITY COLLEGE DIST - CAPITAL OUTLAY MAR COUNTY COMMUNITY COLL"/>
    <s v="5001"/>
    <s v="005"/>
    <m/>
    <s v="35-410-301"/>
    <x v="7"/>
    <x v="303"/>
    <s v="301"/>
    <x v="10"/>
    <s v="COMMUNITY COLLEGE ACCOUNTS"/>
    <s v="MARICOPA COUNTY COMMUNITY COLLEGE DIST"/>
    <x v="3563"/>
    <s v="CAPITAL OUTLAY MCCCD"/>
    <s v="A"/>
    <s v=" "/>
    <n v="35"/>
    <n v="410"/>
    <n v="301"/>
    <n v="350000"/>
    <n v="0"/>
    <n v="0"/>
    <s v=" "/>
    <s v=" "/>
    <n v="35410301"/>
    <n v="0"/>
    <n v="0"/>
    <n v="0"/>
    <n v="0"/>
    <n v="0"/>
    <n v="0"/>
    <n v="0"/>
    <n v="0"/>
    <n v="0"/>
    <n v="0"/>
    <n v="0"/>
    <n v="0"/>
    <n v="0"/>
    <n v="0"/>
    <n v="0"/>
    <n v="0"/>
    <n v="0"/>
    <n v="0"/>
    <n v="0"/>
    <n v="0"/>
    <n v="0"/>
    <n v="0"/>
    <n v="0"/>
    <n v="0"/>
    <n v="0"/>
  </r>
  <r>
    <s v="MARICOPA COUNTY COMMUNITY COLLEGE DIST - CURRENT DEBT SERVICE"/>
    <s v="5001"/>
    <s v="013"/>
    <m/>
    <s v="35-700-301"/>
    <x v="7"/>
    <x v="291"/>
    <s v="301"/>
    <x v="2519"/>
    <s v="COMMUNITY COLLEGE ACCOUNTS"/>
    <s v="MARICOPA COUNTY COMMUNITY COLLEGE DIST"/>
    <x v="3564"/>
    <s v="CURRENT DEBT SERVICE"/>
    <s v="D"/>
    <s v=" "/>
    <n v="35"/>
    <n v="700"/>
    <n v="301"/>
    <n v="350000"/>
    <n v="20"/>
    <n v="2974525.62"/>
    <s v=" "/>
    <s v=" "/>
    <n v="35700301"/>
    <n v="4083666.39"/>
    <n v="4083666.39"/>
    <n v="0"/>
    <n v="7495.15"/>
    <n v="2982020.77"/>
    <n v="802702.27"/>
    <n v="55741926.200000003"/>
    <n v="0"/>
    <n v="130312.2"/>
    <n v="58044061.75"/>
    <n v="2220011.0499999998"/>
    <n v="2220011.0499999998"/>
    <n v="0"/>
    <n v="21193.91"/>
    <n v="4104860.3"/>
    <n v="802702.27"/>
    <n v="51658259.810000002"/>
    <n v="0"/>
    <n v="122817.05"/>
    <n v="55062040.979999997"/>
    <n v="0"/>
    <n v="0"/>
    <n v="0"/>
    <n v="0"/>
    <n v="0"/>
  </r>
  <r>
    <m/>
    <s v="0000"/>
    <m/>
    <m/>
    <m/>
    <x v="8"/>
    <x v="304"/>
    <m/>
    <x v="2520"/>
    <m/>
    <m/>
    <x v="3565"/>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3926" firstHeaderRow="1" firstDataRow="1" firstDataCol="1"/>
  <pivotFields count="44">
    <pivotField showAll="0"/>
    <pivotField showAll="0"/>
    <pivotField axis="axisRow" showAll="0">
      <items count="305">
        <item x="285"/>
        <item x="286"/>
        <item x="287"/>
        <item x="13"/>
        <item x="14"/>
        <item x="15"/>
        <item x="16"/>
        <item x="17"/>
        <item x="18"/>
        <item x="288"/>
        <item x="19"/>
        <item x="20"/>
        <item x="21"/>
        <item x="22"/>
        <item x="289"/>
        <item x="23"/>
        <item x="24"/>
        <item x="25"/>
        <item x="26"/>
        <item x="27"/>
        <item x="47"/>
        <item x="28"/>
        <item x="29"/>
        <item x="30"/>
        <item x="31"/>
        <item x="32"/>
        <item x="33"/>
        <item x="34"/>
        <item x="35"/>
        <item x="36"/>
        <item x="37"/>
        <item x="38"/>
        <item x="39"/>
        <item x="40"/>
        <item x="41"/>
        <item x="42"/>
        <item x="43"/>
        <item x="44"/>
        <item x="45"/>
        <item x="46"/>
        <item x="0"/>
        <item x="1"/>
        <item x="2"/>
        <item x="3"/>
        <item x="48"/>
        <item x="4"/>
        <item x="49"/>
        <item x="5"/>
        <item x="6"/>
        <item x="7"/>
        <item x="290"/>
        <item x="50"/>
        <item x="51"/>
        <item x="52"/>
        <item x="53"/>
        <item x="54"/>
        <item x="55"/>
        <item x="56"/>
        <item x="57"/>
        <item x="58"/>
        <item x="59"/>
        <item x="60"/>
        <item x="61"/>
        <item x="62"/>
        <item x="63"/>
        <item x="64"/>
        <item x="65"/>
        <item x="66"/>
        <item x="67"/>
        <item x="68"/>
        <item x="69"/>
        <item x="8"/>
        <item x="70"/>
        <item x="71"/>
        <item x="9"/>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0"/>
        <item x="121"/>
        <item x="122"/>
        <item x="11"/>
        <item x="12"/>
        <item x="123"/>
        <item x="124"/>
        <item x="125"/>
        <item x="126"/>
        <item x="303"/>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291"/>
        <item x="292"/>
        <item x="293"/>
        <item x="294"/>
        <item x="295"/>
        <item x="296"/>
        <item x="297"/>
        <item x="157"/>
        <item x="158"/>
        <item x="159"/>
        <item x="160"/>
        <item x="161"/>
        <item x="162"/>
        <item x="163"/>
        <item x="164"/>
        <item x="165"/>
        <item x="298"/>
        <item x="299"/>
        <item x="300"/>
        <item x="166"/>
        <item x="167"/>
        <item x="168"/>
        <item x="169"/>
        <item x="170"/>
        <item x="171"/>
        <item x="172"/>
        <item x="173"/>
        <item x="174"/>
        <item x="175"/>
        <item x="176"/>
        <item x="301"/>
        <item x="177"/>
        <item x="178"/>
        <item x="179"/>
        <item x="180"/>
        <item x="181"/>
        <item x="182"/>
        <item x="183"/>
        <item x="184"/>
        <item x="185"/>
        <item x="186"/>
        <item x="187"/>
        <item x="188"/>
        <item x="189"/>
        <item x="190"/>
        <item x="191"/>
        <item x="192"/>
        <item x="193"/>
        <item x="194"/>
        <item x="195"/>
        <item x="196"/>
        <item x="197"/>
        <item x="198"/>
        <item x="199"/>
        <item x="302"/>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t="default"/>
      </items>
    </pivotField>
    <pivotField axis="axisRow" showAll="0">
      <items count="1402">
        <item x="79"/>
        <item x="80"/>
        <item x="81"/>
        <item x="82"/>
        <item x="83"/>
        <item x="84"/>
        <item x="85"/>
        <item x="86"/>
        <item x="87"/>
        <item x="88"/>
        <item x="110"/>
        <item x="111"/>
        <item x="89"/>
        <item x="90"/>
        <item x="91"/>
        <item x="92"/>
        <item x="112"/>
        <item x="113"/>
        <item x="93"/>
        <item x="94"/>
        <item x="95"/>
        <item x="96"/>
        <item x="97"/>
        <item x="98"/>
        <item x="99"/>
        <item x="100"/>
        <item x="101"/>
        <item x="102"/>
        <item x="103"/>
        <item x="104"/>
        <item x="1339"/>
        <item x="1340"/>
        <item x="1341"/>
        <item x="1342"/>
        <item x="1343"/>
        <item x="1344"/>
        <item x="1345"/>
        <item x="1346"/>
        <item x="1347"/>
        <item x="1348"/>
        <item x="1349"/>
        <item x="1350"/>
        <item x="1351"/>
        <item x="1352"/>
        <item x="1353"/>
        <item x="1354"/>
        <item x="1355"/>
        <item x="1356"/>
        <item x="1357"/>
        <item x="1358"/>
        <item x="1359"/>
        <item x="114"/>
        <item x="115"/>
        <item x="116"/>
        <item x="117"/>
        <item x="118"/>
        <item x="119"/>
        <item x="1360"/>
        <item x="120"/>
        <item x="1361"/>
        <item x="1362"/>
        <item x="1363"/>
        <item x="1364"/>
        <item x="1365"/>
        <item x="1366"/>
        <item x="1367"/>
        <item x="1368"/>
        <item x="121"/>
        <item x="122"/>
        <item x="123"/>
        <item x="1369"/>
        <item x="124"/>
        <item x="125"/>
        <item x="126"/>
        <item x="127"/>
        <item x="128"/>
        <item x="129"/>
        <item x="130"/>
        <item x="1370"/>
        <item x="131"/>
        <item x="1371"/>
        <item x="1372"/>
        <item x="1373"/>
        <item x="132"/>
        <item x="133"/>
        <item x="134"/>
        <item x="135"/>
        <item x="136"/>
        <item x="1374"/>
        <item x="313"/>
        <item x="105"/>
        <item x="314"/>
        <item x="106"/>
        <item x="107"/>
        <item x="108"/>
        <item x="109"/>
        <item x="315"/>
        <item x="1375"/>
        <item x="316"/>
        <item x="233"/>
        <item x="308"/>
        <item x="9"/>
        <item x="317"/>
        <item x="318"/>
        <item x="319"/>
        <item x="284"/>
        <item x="10"/>
        <item x="320"/>
        <item x="1376"/>
        <item x="321"/>
        <item x="1377"/>
        <item x="1378"/>
        <item x="1379"/>
        <item x="1380"/>
        <item x="1381"/>
        <item x="1382"/>
        <item x="1383"/>
        <item x="1384"/>
        <item x="1385"/>
        <item x="1386"/>
        <item x="1387"/>
        <item x="12"/>
        <item x="13"/>
        <item x="14"/>
        <item x="15"/>
        <item x="16"/>
        <item x="11"/>
        <item x="17"/>
        <item x="18"/>
        <item x="19"/>
        <item x="20"/>
        <item x="21"/>
        <item x="22"/>
        <item x="23"/>
        <item x="24"/>
        <item x="25"/>
        <item x="26"/>
        <item x="27"/>
        <item x="28"/>
        <item x="29"/>
        <item x="30"/>
        <item x="31"/>
        <item x="32"/>
        <item x="33"/>
        <item x="34"/>
        <item x="35"/>
        <item x="36"/>
        <item x="37"/>
        <item x="38"/>
        <item x="1388"/>
        <item x="1389"/>
        <item x="1390"/>
        <item x="0"/>
        <item x="1"/>
        <item x="2"/>
        <item x="3"/>
        <item x="4"/>
        <item x="5"/>
        <item x="6"/>
        <item x="7"/>
        <item x="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1391"/>
        <item x="1392"/>
        <item x="1393"/>
        <item x="1394"/>
        <item x="1395"/>
        <item x="1396"/>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1400"/>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70"/>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1397"/>
        <item x="1398"/>
        <item x="1399"/>
        <item x="74"/>
        <item x="71"/>
        <item x="311"/>
        <item x="72"/>
        <item x="73"/>
        <item x="312"/>
        <item x="75"/>
        <item x="236"/>
        <item x="237"/>
        <item x="238"/>
        <item x="239"/>
        <item x="240"/>
        <item x="241"/>
        <item x="234"/>
        <item x="235"/>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5"/>
        <item x="286"/>
        <item x="287"/>
        <item x="288"/>
        <item x="289"/>
        <item x="290"/>
        <item x="291"/>
        <item x="292"/>
        <item x="293"/>
        <item x="294"/>
        <item x="309"/>
        <item x="295"/>
        <item x="296"/>
        <item x="310"/>
        <item x="297"/>
        <item x="298"/>
        <item x="299"/>
        <item x="300"/>
        <item x="301"/>
        <item x="302"/>
        <item x="303"/>
        <item x="304"/>
        <item x="305"/>
        <item x="306"/>
        <item x="137"/>
        <item x="30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76"/>
        <item x="563"/>
        <item x="77"/>
        <item x="78"/>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32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95"/>
        <item x="196"/>
        <item x="197"/>
        <item x="198"/>
        <item x="199"/>
        <item x="200"/>
        <item x="201"/>
        <item x="202"/>
        <item x="203"/>
        <item x="204"/>
        <item x="205"/>
        <item x="206"/>
        <item x="207"/>
        <item x="208"/>
        <item x="209"/>
        <item x="210"/>
        <item x="211"/>
        <item x="212"/>
        <item x="213"/>
        <item x="214"/>
        <item x="215"/>
        <item x="216"/>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217"/>
        <item x="218"/>
        <item x="219"/>
        <item x="220"/>
        <item x="221"/>
        <item x="222"/>
        <item x="223"/>
        <item x="224"/>
        <item x="225"/>
        <item x="226"/>
        <item x="227"/>
        <item x="228"/>
        <item x="229"/>
        <item x="230"/>
        <item x="231"/>
        <item x="232"/>
        <item t="default"/>
      </items>
    </pivotField>
    <pivotField dataField="1" numFmtId="43" showAll="0"/>
    <pivotField showAll="0"/>
    <pivotField showAll="0"/>
    <pivotField showAll="0"/>
    <pivotField showAll="0"/>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s>
  <rowFields count="3">
    <field x="11"/>
    <field x="2"/>
    <field x="3"/>
  </rowFields>
  <rowItems count="3923">
    <i>
      <x/>
    </i>
    <i r="1">
      <x v="40"/>
    </i>
    <i r="2">
      <x v="152"/>
    </i>
    <i r="2">
      <x v="153"/>
    </i>
    <i r="2">
      <x v="154"/>
    </i>
    <i r="2">
      <x v="155"/>
    </i>
    <i r="2">
      <x v="156"/>
    </i>
    <i r="2">
      <x v="157"/>
    </i>
    <i r="2">
      <x v="158"/>
    </i>
    <i r="2">
      <x v="159"/>
    </i>
    <i r="2">
      <x v="160"/>
    </i>
    <i r="1">
      <x v="41"/>
    </i>
    <i r="2">
      <x v="101"/>
    </i>
    <i r="2">
      <x v="106"/>
    </i>
    <i r="1">
      <x v="42"/>
    </i>
    <i r="2">
      <x v="126"/>
    </i>
    <i r="1">
      <x v="43"/>
    </i>
    <i r="2">
      <x v="156"/>
    </i>
    <i r="1">
      <x v="45"/>
    </i>
    <i r="2">
      <x v="121"/>
    </i>
    <i r="2">
      <x v="122"/>
    </i>
    <i r="2">
      <x v="123"/>
    </i>
    <i r="2">
      <x v="124"/>
    </i>
    <i r="2">
      <x v="125"/>
    </i>
    <i r="2">
      <x v="126"/>
    </i>
    <i r="2">
      <x v="127"/>
    </i>
    <i r="2">
      <x v="128"/>
    </i>
    <i r="2">
      <x v="129"/>
    </i>
    <i r="2">
      <x v="130"/>
    </i>
    <i r="2">
      <x v="131"/>
    </i>
    <i r="2">
      <x v="132"/>
    </i>
    <i r="2">
      <x v="133"/>
    </i>
    <i r="2">
      <x v="134"/>
    </i>
    <i r="2">
      <x v="135"/>
    </i>
    <i r="2">
      <x v="136"/>
    </i>
    <i r="2">
      <x v="137"/>
    </i>
    <i r="2">
      <x v="138"/>
    </i>
    <i r="2">
      <x v="139"/>
    </i>
    <i r="2">
      <x v="140"/>
    </i>
    <i r="2">
      <x v="141"/>
    </i>
    <i r="2">
      <x v="142"/>
    </i>
    <i r="2">
      <x v="143"/>
    </i>
    <i r="2">
      <x v="144"/>
    </i>
    <i r="2">
      <x v="145"/>
    </i>
    <i r="2">
      <x v="146"/>
    </i>
    <i r="2">
      <x v="147"/>
    </i>
    <i r="2">
      <x v="148"/>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r="2">
      <x v="187"/>
    </i>
    <i r="2">
      <x v="188"/>
    </i>
    <i r="2">
      <x v="189"/>
    </i>
    <i r="2">
      <x v="190"/>
    </i>
    <i r="2">
      <x v="191"/>
    </i>
    <i r="1">
      <x v="47"/>
    </i>
    <i r="2">
      <x v="156"/>
    </i>
    <i r="2">
      <x v="278"/>
    </i>
    <i r="2">
      <x v="408"/>
    </i>
    <i r="2">
      <x v="410"/>
    </i>
    <i r="2">
      <x v="411"/>
    </i>
    <i r="1">
      <x v="48"/>
    </i>
    <i r="2">
      <x v="278"/>
    </i>
    <i r="2">
      <x v="408"/>
    </i>
    <i r="1">
      <x v="49"/>
    </i>
    <i r="2">
      <x v="156"/>
    </i>
    <i r="2">
      <x v="407"/>
    </i>
    <i r="2">
      <x v="408"/>
    </i>
    <i r="2">
      <x v="413"/>
    </i>
    <i r="1">
      <x v="71"/>
    </i>
    <i r="2">
      <x v="152"/>
    </i>
    <i r="2">
      <x v="153"/>
    </i>
    <i r="2">
      <x v="154"/>
    </i>
    <i r="2">
      <x v="155"/>
    </i>
    <i r="2">
      <x v="156"/>
    </i>
    <i r="2">
      <x v="157"/>
    </i>
    <i r="2">
      <x v="158"/>
    </i>
    <i r="2">
      <x v="159"/>
    </i>
    <i r="1">
      <x v="74"/>
    </i>
    <i r="2">
      <x v="121"/>
    </i>
    <i r="2">
      <x v="122"/>
    </i>
    <i r="2">
      <x v="124"/>
    </i>
    <i r="2">
      <x v="126"/>
    </i>
    <i r="2">
      <x v="131"/>
    </i>
    <i r="2">
      <x v="134"/>
    </i>
    <i r="2">
      <x v="136"/>
    </i>
    <i r="2">
      <x v="137"/>
    </i>
    <i r="2">
      <x v="138"/>
    </i>
    <i r="2">
      <x v="139"/>
    </i>
    <i r="2">
      <x v="14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4"/>
    </i>
    <i r="2">
      <x v="186"/>
    </i>
    <i r="2">
      <x v="187"/>
    </i>
    <i r="2">
      <x v="188"/>
    </i>
    <i r="2">
      <x v="189"/>
    </i>
    <i r="2">
      <x v="191"/>
    </i>
    <i>
      <x v="1"/>
    </i>
    <i r="1">
      <x v="124"/>
    </i>
    <i r="2">
      <x v="583"/>
    </i>
    <i r="1">
      <x v="127"/>
    </i>
    <i r="2">
      <x v="585"/>
    </i>
    <i r="1">
      <x v="128"/>
    </i>
    <i r="2">
      <x v="585"/>
    </i>
    <i r="2">
      <x v="586"/>
    </i>
    <i>
      <x v="2"/>
    </i>
    <i r="1">
      <x v="3"/>
    </i>
    <i r="2">
      <x/>
    </i>
    <i r="1">
      <x v="4"/>
    </i>
    <i r="2">
      <x/>
    </i>
    <i r="1">
      <x v="5"/>
    </i>
    <i r="2">
      <x v="121"/>
    </i>
    <i r="2">
      <x v="122"/>
    </i>
    <i r="2">
      <x v="123"/>
    </i>
    <i r="2">
      <x v="124"/>
    </i>
    <i r="2">
      <x v="125"/>
    </i>
    <i r="2">
      <x v="126"/>
    </i>
    <i r="2">
      <x v="128"/>
    </i>
    <i r="2">
      <x v="129"/>
    </i>
    <i r="2">
      <x v="130"/>
    </i>
    <i r="2">
      <x v="131"/>
    </i>
    <i r="2">
      <x v="132"/>
    </i>
    <i r="2">
      <x v="134"/>
    </i>
    <i r="2">
      <x v="135"/>
    </i>
    <i r="2">
      <x v="136"/>
    </i>
    <i r="2">
      <x v="137"/>
    </i>
    <i r="2">
      <x v="138"/>
    </i>
    <i r="2">
      <x v="139"/>
    </i>
    <i r="2">
      <x v="140"/>
    </i>
    <i r="2">
      <x v="141"/>
    </i>
    <i r="2">
      <x v="142"/>
    </i>
    <i r="2">
      <x v="143"/>
    </i>
    <i r="2">
      <x v="144"/>
    </i>
    <i r="2">
      <x v="145"/>
    </i>
    <i r="2">
      <x v="146"/>
    </i>
    <i r="2">
      <x v="147"/>
    </i>
    <i r="2">
      <x v="148"/>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r="2">
      <x v="187"/>
    </i>
    <i r="2">
      <x v="188"/>
    </i>
    <i r="2">
      <x v="189"/>
    </i>
    <i r="2">
      <x v="190"/>
    </i>
    <i r="2">
      <x v="191"/>
    </i>
    <i r="1">
      <x v="6"/>
    </i>
    <i r="2">
      <x/>
    </i>
    <i r="1">
      <x v="7"/>
    </i>
    <i r="2">
      <x/>
    </i>
    <i r="1">
      <x v="8"/>
    </i>
    <i r="2">
      <x/>
    </i>
    <i r="1">
      <x v="10"/>
    </i>
    <i r="2">
      <x/>
    </i>
    <i r="1">
      <x v="11"/>
    </i>
    <i r="2">
      <x/>
    </i>
    <i r="1">
      <x v="12"/>
    </i>
    <i r="2">
      <x/>
    </i>
    <i r="1">
      <x v="13"/>
    </i>
    <i r="2">
      <x/>
    </i>
    <i r="1">
      <x v="15"/>
    </i>
    <i r="2">
      <x/>
    </i>
    <i r="1">
      <x v="16"/>
    </i>
    <i r="2">
      <x/>
    </i>
    <i r="1">
      <x v="17"/>
    </i>
    <i r="2">
      <x/>
    </i>
    <i r="1">
      <x v="18"/>
    </i>
    <i r="2">
      <x/>
    </i>
    <i r="1">
      <x v="19"/>
    </i>
    <i r="2">
      <x/>
    </i>
    <i r="1">
      <x v="21"/>
    </i>
    <i r="2">
      <x/>
    </i>
    <i r="1">
      <x v="22"/>
    </i>
    <i r="2">
      <x/>
    </i>
    <i r="1">
      <x v="23"/>
    </i>
    <i r="2">
      <x/>
    </i>
    <i r="1">
      <x v="24"/>
    </i>
    <i r="2">
      <x/>
    </i>
    <i r="1">
      <x v="25"/>
    </i>
    <i r="2">
      <x/>
    </i>
    <i r="1">
      <x v="26"/>
    </i>
    <i r="2">
      <x/>
    </i>
    <i r="1">
      <x v="27"/>
    </i>
    <i r="2">
      <x/>
    </i>
    <i r="1">
      <x v="28"/>
    </i>
    <i r="2">
      <x/>
    </i>
    <i r="1">
      <x v="29"/>
    </i>
    <i r="2">
      <x/>
    </i>
    <i r="1">
      <x v="30"/>
    </i>
    <i r="2">
      <x/>
    </i>
    <i r="1">
      <x v="31"/>
    </i>
    <i r="2">
      <x/>
    </i>
    <i r="1">
      <x v="32"/>
    </i>
    <i r="2">
      <x/>
    </i>
    <i r="1">
      <x v="33"/>
    </i>
    <i r="2">
      <x/>
    </i>
    <i r="1">
      <x v="34"/>
    </i>
    <i r="2">
      <x/>
    </i>
    <i r="1">
      <x v="35"/>
    </i>
    <i r="2">
      <x/>
    </i>
    <i r="1">
      <x v="36"/>
    </i>
    <i r="2">
      <x/>
    </i>
    <i r="1">
      <x v="37"/>
    </i>
    <i r="2">
      <x/>
    </i>
    <i r="1">
      <x v="38"/>
    </i>
    <i r="2">
      <x/>
    </i>
    <i r="1">
      <x v="39"/>
    </i>
    <i r="2">
      <x/>
    </i>
    <i>
      <x v="3"/>
    </i>
    <i r="1">
      <x v="20"/>
    </i>
    <i r="2">
      <x v="1"/>
    </i>
    <i r="2">
      <x v="2"/>
    </i>
    <i r="2">
      <x v="3"/>
    </i>
    <i r="2">
      <x v="4"/>
    </i>
    <i r="2">
      <x v="5"/>
    </i>
    <i r="2">
      <x v="6"/>
    </i>
    <i r="2">
      <x v="7"/>
    </i>
    <i r="2">
      <x v="8"/>
    </i>
    <i r="2">
      <x v="9"/>
    </i>
    <i r="2">
      <x v="12"/>
    </i>
    <i r="2">
      <x v="13"/>
    </i>
    <i r="2">
      <x v="14"/>
    </i>
    <i r="2">
      <x v="15"/>
    </i>
    <i r="2">
      <x v="18"/>
    </i>
    <i r="2">
      <x v="19"/>
    </i>
    <i r="2">
      <x v="20"/>
    </i>
    <i r="2">
      <x v="21"/>
    </i>
    <i r="2">
      <x v="22"/>
    </i>
    <i r="2">
      <x v="23"/>
    </i>
    <i r="2">
      <x v="24"/>
    </i>
    <i r="2">
      <x v="25"/>
    </i>
    <i r="2">
      <x v="26"/>
    </i>
    <i r="2">
      <x v="27"/>
    </i>
    <i r="2">
      <x v="28"/>
    </i>
    <i r="2">
      <x v="29"/>
    </i>
    <i r="2">
      <x v="90"/>
    </i>
    <i r="2">
      <x v="92"/>
    </i>
    <i r="2">
      <x v="93"/>
    </i>
    <i r="2">
      <x v="94"/>
    </i>
    <i r="2">
      <x v="95"/>
    </i>
    <i r="1">
      <x v="21"/>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51"/>
    </i>
    <i r="2">
      <x v="52"/>
    </i>
    <i r="2">
      <x v="53"/>
    </i>
    <i r="2">
      <x v="54"/>
    </i>
    <i r="2">
      <x v="55"/>
    </i>
    <i r="2">
      <x v="56"/>
    </i>
    <i r="2">
      <x v="58"/>
    </i>
    <i r="2">
      <x v="67"/>
    </i>
    <i r="2">
      <x v="68"/>
    </i>
    <i r="2">
      <x v="69"/>
    </i>
    <i r="2">
      <x v="71"/>
    </i>
    <i r="2">
      <x v="72"/>
    </i>
    <i r="2">
      <x v="73"/>
    </i>
    <i r="2">
      <x v="74"/>
    </i>
    <i r="2">
      <x v="75"/>
    </i>
    <i r="2">
      <x v="76"/>
    </i>
    <i r="2">
      <x v="77"/>
    </i>
    <i r="2">
      <x v="79"/>
    </i>
    <i r="2">
      <x v="83"/>
    </i>
    <i r="2">
      <x v="84"/>
    </i>
    <i r="2">
      <x v="85"/>
    </i>
    <i r="2">
      <x v="86"/>
    </i>
    <i r="2">
      <x v="87"/>
    </i>
    <i r="2">
      <x v="90"/>
    </i>
    <i r="2">
      <x v="92"/>
    </i>
    <i r="2">
      <x v="93"/>
    </i>
    <i r="2">
      <x v="94"/>
    </i>
    <i r="2">
      <x v="95"/>
    </i>
    <i r="1">
      <x v="44"/>
    </i>
    <i r="2">
      <x/>
    </i>
    <i r="1">
      <x v="46"/>
    </i>
    <i r="2">
      <x/>
    </i>
    <i r="1">
      <x v="51"/>
    </i>
    <i r="2">
      <x/>
    </i>
    <i r="1">
      <x v="52"/>
    </i>
    <i r="2">
      <x/>
    </i>
    <i r="1">
      <x v="53"/>
    </i>
    <i r="2">
      <x/>
    </i>
    <i r="1">
      <x v="54"/>
    </i>
    <i r="2">
      <x/>
    </i>
    <i r="1">
      <x v="55"/>
    </i>
    <i r="2">
      <x/>
    </i>
    <i r="1">
      <x v="56"/>
    </i>
    <i r="2">
      <x/>
    </i>
    <i r="1">
      <x v="57"/>
    </i>
    <i r="2">
      <x/>
    </i>
    <i r="1">
      <x v="58"/>
    </i>
    <i r="2">
      <x/>
    </i>
    <i r="1">
      <x v="59"/>
    </i>
    <i r="2">
      <x/>
    </i>
    <i r="1">
      <x v="60"/>
    </i>
    <i r="2">
      <x/>
    </i>
    <i r="1">
      <x v="61"/>
    </i>
    <i r="2">
      <x/>
    </i>
    <i r="1">
      <x v="62"/>
    </i>
    <i r="2">
      <x/>
    </i>
    <i r="1">
      <x v="63"/>
    </i>
    <i r="2">
      <x/>
    </i>
    <i r="1">
      <x v="64"/>
    </i>
    <i r="2">
      <x/>
    </i>
    <i r="1">
      <x v="65"/>
    </i>
    <i r="2">
      <x/>
    </i>
    <i r="1">
      <x v="66"/>
    </i>
    <i r="2">
      <x/>
    </i>
    <i r="1">
      <x v="67"/>
    </i>
    <i r="2">
      <x/>
    </i>
    <i r="1">
      <x v="68"/>
    </i>
    <i r="2">
      <x/>
    </i>
    <i r="1">
      <x v="69"/>
    </i>
    <i r="2">
      <x/>
    </i>
    <i r="1">
      <x v="70"/>
    </i>
    <i r="2">
      <x/>
    </i>
    <i r="1">
      <x v="71"/>
    </i>
    <i r="2">
      <x/>
    </i>
    <i r="1">
      <x v="72"/>
    </i>
    <i r="2">
      <x/>
    </i>
    <i r="1">
      <x v="73"/>
    </i>
    <i r="2">
      <x/>
    </i>
    <i r="1">
      <x v="74"/>
    </i>
    <i r="2">
      <x/>
    </i>
    <i r="1">
      <x v="75"/>
    </i>
    <i r="2">
      <x/>
    </i>
    <i r="1">
      <x v="76"/>
    </i>
    <i r="2">
      <x/>
    </i>
    <i r="1">
      <x v="77"/>
    </i>
    <i r="2">
      <x/>
    </i>
    <i r="1">
      <x v="78"/>
    </i>
    <i r="2">
      <x/>
    </i>
    <i r="1">
      <x v="79"/>
    </i>
    <i r="2">
      <x/>
    </i>
    <i r="1">
      <x v="80"/>
    </i>
    <i r="2">
      <x/>
    </i>
    <i r="1">
      <x v="81"/>
    </i>
    <i r="2">
      <x/>
    </i>
    <i r="1">
      <x v="82"/>
    </i>
    <i r="2">
      <x/>
    </i>
    <i r="1">
      <x v="83"/>
    </i>
    <i r="2">
      <x/>
    </i>
    <i r="1">
      <x v="84"/>
    </i>
    <i r="2">
      <x/>
    </i>
    <i r="1">
      <x v="85"/>
    </i>
    <i r="2">
      <x/>
    </i>
    <i r="1">
      <x v="86"/>
    </i>
    <i r="2">
      <x/>
    </i>
    <i r="1">
      <x v="87"/>
    </i>
    <i r="2">
      <x/>
    </i>
    <i r="1">
      <x v="88"/>
    </i>
    <i r="2">
      <x/>
    </i>
    <i r="1">
      <x v="89"/>
    </i>
    <i r="2">
      <x/>
    </i>
    <i r="1">
      <x v="90"/>
    </i>
    <i r="2">
      <x/>
    </i>
    <i r="1">
      <x v="91"/>
    </i>
    <i r="2">
      <x/>
    </i>
    <i r="1">
      <x v="92"/>
    </i>
    <i r="2">
      <x/>
    </i>
    <i r="1">
      <x v="93"/>
    </i>
    <i r="2">
      <x/>
    </i>
    <i r="1">
      <x v="94"/>
    </i>
    <i r="2">
      <x/>
    </i>
    <i r="1">
      <x v="95"/>
    </i>
    <i r="2">
      <x/>
    </i>
    <i r="1">
      <x v="96"/>
    </i>
    <i r="2">
      <x/>
    </i>
    <i r="1">
      <x v="97"/>
    </i>
    <i r="2">
      <x/>
    </i>
    <i r="1">
      <x v="98"/>
    </i>
    <i r="2">
      <x/>
    </i>
    <i r="1">
      <x v="99"/>
    </i>
    <i r="2">
      <x/>
    </i>
    <i r="1">
      <x v="100"/>
    </i>
    <i r="2">
      <x/>
    </i>
    <i r="1">
      <x v="101"/>
    </i>
    <i r="2">
      <x/>
    </i>
    <i r="1">
      <x v="102"/>
    </i>
    <i r="2">
      <x/>
    </i>
    <i r="1">
      <x v="103"/>
    </i>
    <i r="2">
      <x/>
    </i>
    <i r="1">
      <x v="104"/>
    </i>
    <i r="2">
      <x/>
    </i>
    <i r="1">
      <x v="105"/>
    </i>
    <i r="2">
      <x/>
    </i>
    <i r="1">
      <x v="106"/>
    </i>
    <i r="2">
      <x/>
    </i>
    <i r="1">
      <x v="107"/>
    </i>
    <i r="2">
      <x/>
    </i>
    <i r="1">
      <x v="108"/>
    </i>
    <i r="2">
      <x/>
    </i>
    <i r="1">
      <x v="109"/>
    </i>
    <i r="2">
      <x/>
    </i>
    <i r="1">
      <x v="110"/>
    </i>
    <i r="2">
      <x/>
    </i>
    <i r="1">
      <x v="111"/>
    </i>
    <i r="2">
      <x/>
    </i>
    <i r="1">
      <x v="112"/>
    </i>
    <i r="2">
      <x/>
    </i>
    <i r="1">
      <x v="113"/>
    </i>
    <i r="2">
      <x/>
    </i>
    <i r="1">
      <x v="114"/>
    </i>
    <i r="2">
      <x/>
    </i>
    <i r="1">
      <x v="115"/>
    </i>
    <i r="2">
      <x/>
    </i>
    <i r="1">
      <x v="116"/>
    </i>
    <i r="2">
      <x/>
    </i>
    <i r="1">
      <x v="117"/>
    </i>
    <i r="2">
      <x/>
    </i>
    <i r="1">
      <x v="118"/>
    </i>
    <i r="2">
      <x/>
    </i>
    <i r="1">
      <x v="119"/>
    </i>
    <i r="2">
      <x/>
    </i>
    <i r="1">
      <x v="120"/>
    </i>
    <i r="2">
      <x/>
    </i>
    <i r="1">
      <x v="121"/>
    </i>
    <i r="2">
      <x/>
    </i>
    <i r="1">
      <x v="122"/>
    </i>
    <i r="2">
      <x/>
    </i>
    <i r="1">
      <x v="123"/>
    </i>
    <i r="2">
      <x/>
    </i>
    <i r="1">
      <x v="124"/>
    </i>
    <i r="2">
      <x/>
    </i>
    <i r="1">
      <x v="125"/>
    </i>
    <i r="2">
      <x/>
    </i>
    <i r="1">
      <x v="126"/>
    </i>
    <i r="2">
      <x/>
    </i>
    <i r="1">
      <x v="128"/>
    </i>
    <i r="2">
      <x/>
    </i>
    <i r="1">
      <x v="129"/>
    </i>
    <i r="2">
      <x/>
    </i>
    <i r="1">
      <x v="130"/>
    </i>
    <i r="2">
      <x/>
    </i>
    <i r="1">
      <x v="131"/>
    </i>
    <i r="2">
      <x/>
    </i>
    <i r="1">
      <x v="132"/>
    </i>
    <i r="2">
      <x/>
    </i>
    <i r="1">
      <x v="134"/>
    </i>
    <i r="2">
      <x/>
    </i>
    <i r="1">
      <x v="135"/>
    </i>
    <i r="2">
      <x/>
    </i>
    <i r="1">
      <x v="136"/>
    </i>
    <i r="2">
      <x/>
    </i>
    <i r="1">
      <x v="137"/>
    </i>
    <i r="2">
      <x/>
    </i>
    <i r="1">
      <x v="138"/>
    </i>
    <i r="2">
      <x/>
    </i>
    <i r="1">
      <x v="139"/>
    </i>
    <i r="2">
      <x/>
    </i>
    <i r="1">
      <x v="140"/>
    </i>
    <i r="2">
      <x/>
    </i>
    <i r="1">
      <x v="141"/>
    </i>
    <i r="2">
      <x/>
    </i>
    <i r="1">
      <x v="142"/>
    </i>
    <i r="2">
      <x/>
    </i>
    <i r="1">
      <x v="143"/>
    </i>
    <i r="2">
      <x/>
    </i>
    <i r="1">
      <x v="144"/>
    </i>
    <i r="2">
      <x/>
    </i>
    <i r="1">
      <x v="145"/>
    </i>
    <i r="2">
      <x/>
    </i>
    <i r="1">
      <x v="146"/>
    </i>
    <i r="2">
      <x/>
    </i>
    <i r="1">
      <x v="147"/>
    </i>
    <i r="2">
      <x/>
    </i>
    <i r="1">
      <x v="148"/>
    </i>
    <i r="2">
      <x/>
    </i>
    <i r="1">
      <x v="149"/>
    </i>
    <i r="2">
      <x/>
    </i>
    <i r="1">
      <x v="150"/>
    </i>
    <i r="2">
      <x/>
    </i>
    <i r="1">
      <x v="151"/>
    </i>
    <i r="2">
      <x/>
    </i>
    <i r="1">
      <x v="152"/>
    </i>
    <i r="2">
      <x/>
    </i>
    <i r="1">
      <x v="153"/>
    </i>
    <i r="2">
      <x/>
    </i>
    <i r="1">
      <x v="154"/>
    </i>
    <i r="2">
      <x/>
    </i>
    <i r="1">
      <x v="155"/>
    </i>
    <i r="2">
      <x/>
    </i>
    <i r="1">
      <x v="156"/>
    </i>
    <i r="2">
      <x/>
    </i>
    <i r="1">
      <x v="157"/>
    </i>
    <i r="2">
      <x/>
    </i>
    <i r="1">
      <x v="158"/>
    </i>
    <i r="2">
      <x/>
    </i>
    <i r="1">
      <x v="159"/>
    </i>
    <i r="2">
      <x/>
    </i>
    <i r="1">
      <x v="160"/>
    </i>
    <i r="2">
      <x/>
    </i>
    <i r="1">
      <x v="161"/>
    </i>
    <i r="2">
      <x/>
    </i>
    <i r="1">
      <x v="162"/>
    </i>
    <i r="2">
      <x/>
    </i>
    <i r="1">
      <x v="163"/>
    </i>
    <i r="2">
      <x/>
    </i>
    <i r="1">
      <x v="171"/>
    </i>
    <i r="2">
      <x/>
    </i>
    <i r="1">
      <x v="172"/>
    </i>
    <i r="2">
      <x/>
    </i>
    <i r="1">
      <x v="173"/>
    </i>
    <i r="2">
      <x/>
    </i>
    <i r="1">
      <x v="174"/>
    </i>
    <i r="2">
      <x/>
    </i>
    <i r="1">
      <x v="175"/>
    </i>
    <i r="2">
      <x/>
    </i>
    <i r="1">
      <x v="176"/>
    </i>
    <i r="2">
      <x/>
    </i>
    <i r="1">
      <x v="177"/>
    </i>
    <i r="2">
      <x/>
    </i>
    <i r="1">
      <x v="178"/>
    </i>
    <i r="2">
      <x/>
    </i>
    <i r="1">
      <x v="179"/>
    </i>
    <i r="2">
      <x/>
    </i>
    <i r="1">
      <x v="183"/>
    </i>
    <i r="2">
      <x/>
    </i>
    <i r="1">
      <x v="184"/>
    </i>
    <i r="2">
      <x/>
    </i>
    <i r="1">
      <x v="185"/>
    </i>
    <i r="2">
      <x/>
    </i>
    <i r="1">
      <x v="186"/>
    </i>
    <i r="2">
      <x/>
    </i>
    <i r="1">
      <x v="187"/>
    </i>
    <i r="2">
      <x/>
    </i>
    <i r="1">
      <x v="188"/>
    </i>
    <i r="2">
      <x/>
    </i>
    <i r="1">
      <x v="189"/>
    </i>
    <i r="2">
      <x/>
    </i>
    <i r="1">
      <x v="190"/>
    </i>
    <i r="2">
      <x/>
    </i>
    <i r="1">
      <x v="191"/>
    </i>
    <i r="2">
      <x/>
    </i>
    <i r="1">
      <x v="192"/>
    </i>
    <i r="2">
      <x/>
    </i>
    <i r="1">
      <x v="193"/>
    </i>
    <i r="2">
      <x/>
    </i>
    <i r="1">
      <x v="195"/>
    </i>
    <i r="2">
      <x/>
    </i>
    <i r="1">
      <x v="196"/>
    </i>
    <i r="2">
      <x/>
    </i>
    <i r="1">
      <x v="197"/>
    </i>
    <i r="2">
      <x/>
    </i>
    <i r="1">
      <x v="198"/>
    </i>
    <i r="2">
      <x/>
    </i>
    <i r="1">
      <x v="199"/>
    </i>
    <i r="2">
      <x/>
    </i>
    <i r="1">
      <x v="200"/>
    </i>
    <i r="2">
      <x/>
    </i>
    <i r="1">
      <x v="201"/>
    </i>
    <i r="2">
      <x/>
    </i>
    <i r="1">
      <x v="202"/>
    </i>
    <i r="2">
      <x/>
    </i>
    <i r="1">
      <x v="203"/>
    </i>
    <i r="2">
      <x/>
    </i>
    <i r="1">
      <x v="204"/>
    </i>
    <i r="2">
      <x/>
    </i>
    <i r="1">
      <x v="205"/>
    </i>
    <i r="2">
      <x/>
    </i>
    <i r="1">
      <x v="206"/>
    </i>
    <i r="2">
      <x/>
    </i>
    <i r="1">
      <x v="207"/>
    </i>
    <i r="2">
      <x/>
    </i>
    <i r="1">
      <x v="208"/>
    </i>
    <i r="2">
      <x/>
    </i>
    <i r="1">
      <x v="209"/>
    </i>
    <i r="2">
      <x/>
    </i>
    <i r="1">
      <x v="210"/>
    </i>
    <i r="2">
      <x/>
    </i>
    <i r="1">
      <x v="211"/>
    </i>
    <i r="2">
      <x/>
    </i>
    <i r="1">
      <x v="212"/>
    </i>
    <i r="2">
      <x/>
    </i>
    <i r="1">
      <x v="213"/>
    </i>
    <i r="2">
      <x/>
    </i>
    <i r="1">
      <x v="214"/>
    </i>
    <i r="2">
      <x/>
    </i>
    <i r="1">
      <x v="215"/>
    </i>
    <i r="2">
      <x/>
    </i>
    <i r="1">
      <x v="216"/>
    </i>
    <i r="2">
      <x/>
    </i>
    <i r="1">
      <x v="217"/>
    </i>
    <i r="2">
      <x/>
    </i>
    <i r="1">
      <x v="219"/>
    </i>
    <i r="2">
      <x/>
    </i>
    <i r="1">
      <x v="220"/>
    </i>
    <i r="2">
      <x/>
    </i>
    <i r="1">
      <x v="221"/>
    </i>
    <i r="2">
      <x/>
    </i>
    <i r="1">
      <x v="222"/>
    </i>
    <i r="2">
      <x/>
    </i>
    <i r="1">
      <x v="223"/>
    </i>
    <i r="2">
      <x/>
    </i>
    <i r="1">
      <x v="224"/>
    </i>
    <i r="2">
      <x/>
    </i>
    <i r="1">
      <x v="225"/>
    </i>
    <i r="2">
      <x/>
    </i>
    <i r="1">
      <x v="226"/>
    </i>
    <i r="2">
      <x/>
    </i>
    <i r="1">
      <x v="227"/>
    </i>
    <i r="2">
      <x/>
    </i>
    <i r="1">
      <x v="228"/>
    </i>
    <i r="2">
      <x/>
    </i>
    <i r="1">
      <x v="229"/>
    </i>
    <i r="2">
      <x/>
    </i>
    <i r="1">
      <x v="230"/>
    </i>
    <i r="2">
      <x/>
    </i>
    <i r="1">
      <x v="231"/>
    </i>
    <i r="2">
      <x/>
    </i>
    <i r="1">
      <x v="232"/>
    </i>
    <i r="2">
      <x/>
    </i>
    <i r="1">
      <x v="233"/>
    </i>
    <i r="2">
      <x/>
    </i>
    <i r="1">
      <x v="234"/>
    </i>
    <i r="2">
      <x/>
    </i>
    <i r="1">
      <x v="235"/>
    </i>
    <i r="2">
      <x/>
    </i>
    <i r="1">
      <x v="236"/>
    </i>
    <i r="2">
      <x/>
    </i>
    <i r="1">
      <x v="237"/>
    </i>
    <i r="2">
      <x/>
    </i>
    <i r="1">
      <x v="238"/>
    </i>
    <i r="2">
      <x/>
    </i>
    <i r="1">
      <x v="239"/>
    </i>
    <i r="2">
      <x/>
    </i>
    <i r="1">
      <x v="240"/>
    </i>
    <i r="2">
      <x/>
    </i>
    <i r="1">
      <x v="241"/>
    </i>
    <i r="2">
      <x/>
    </i>
    <i r="1">
      <x v="242"/>
    </i>
    <i r="2">
      <x/>
    </i>
    <i r="1">
      <x v="243"/>
    </i>
    <i r="2">
      <x/>
    </i>
    <i r="1">
      <x v="244"/>
    </i>
    <i r="2">
      <x/>
    </i>
    <i r="1">
      <x v="245"/>
    </i>
    <i r="2">
      <x/>
    </i>
    <i r="1">
      <x v="246"/>
    </i>
    <i r="2">
      <x/>
    </i>
    <i r="1">
      <x v="247"/>
    </i>
    <i r="2">
      <x/>
    </i>
    <i r="1">
      <x v="248"/>
    </i>
    <i r="2">
      <x/>
    </i>
    <i r="1">
      <x v="249"/>
    </i>
    <i r="2">
      <x/>
    </i>
    <i r="1">
      <x v="250"/>
    </i>
    <i r="2">
      <x/>
    </i>
    <i r="1">
      <x v="251"/>
    </i>
    <i r="2">
      <x/>
    </i>
    <i r="1">
      <x v="252"/>
    </i>
    <i r="2">
      <x/>
    </i>
    <i r="1">
      <x v="253"/>
    </i>
    <i r="2">
      <x/>
    </i>
    <i r="1">
      <x v="254"/>
    </i>
    <i r="2">
      <x/>
    </i>
    <i r="1">
      <x v="255"/>
    </i>
    <i r="2">
      <x/>
    </i>
    <i r="1">
      <x v="256"/>
    </i>
    <i r="2">
      <x/>
    </i>
    <i r="1">
      <x v="257"/>
    </i>
    <i r="2">
      <x/>
    </i>
    <i r="1">
      <x v="258"/>
    </i>
    <i r="2">
      <x/>
    </i>
    <i r="1">
      <x v="259"/>
    </i>
    <i r="2">
      <x/>
    </i>
    <i r="1">
      <x v="260"/>
    </i>
    <i r="2">
      <x/>
    </i>
    <i r="1">
      <x v="261"/>
    </i>
    <i r="2">
      <x/>
    </i>
    <i r="1">
      <x v="262"/>
    </i>
    <i r="2">
      <x/>
    </i>
    <i r="1">
      <x v="263"/>
    </i>
    <i r="2">
      <x/>
    </i>
    <i r="1">
      <x v="264"/>
    </i>
    <i r="2">
      <x/>
    </i>
    <i r="1">
      <x v="265"/>
    </i>
    <i r="2">
      <x/>
    </i>
    <i r="1">
      <x v="266"/>
    </i>
    <i r="2">
      <x/>
    </i>
    <i r="1">
      <x v="267"/>
    </i>
    <i r="2">
      <x/>
    </i>
    <i r="1">
      <x v="268"/>
    </i>
    <i r="2">
      <x/>
    </i>
    <i r="1">
      <x v="269"/>
    </i>
    <i r="2">
      <x/>
    </i>
    <i r="1">
      <x v="270"/>
    </i>
    <i r="2">
      <x/>
    </i>
    <i r="1">
      <x v="271"/>
    </i>
    <i r="2">
      <x/>
    </i>
    <i r="1">
      <x v="272"/>
    </i>
    <i r="2">
      <x/>
    </i>
    <i r="1">
      <x v="273"/>
    </i>
    <i r="2">
      <x/>
    </i>
    <i r="1">
      <x v="274"/>
    </i>
    <i r="2">
      <x/>
    </i>
    <i r="1">
      <x v="275"/>
    </i>
    <i r="2">
      <x/>
    </i>
    <i r="1">
      <x v="276"/>
    </i>
    <i r="2">
      <x/>
    </i>
    <i r="1">
      <x v="277"/>
    </i>
    <i r="2">
      <x/>
    </i>
    <i r="1">
      <x v="278"/>
    </i>
    <i r="2">
      <x/>
    </i>
    <i r="1">
      <x v="279"/>
    </i>
    <i r="2">
      <x/>
    </i>
    <i>
      <x v="4"/>
    </i>
    <i r="1">
      <x v="275"/>
    </i>
    <i r="2">
      <x/>
    </i>
    <i r="1">
      <x v="276"/>
    </i>
    <i r="2">
      <x/>
    </i>
    <i r="1">
      <x v="280"/>
    </i>
    <i r="2">
      <x v="488"/>
    </i>
    <i r="2">
      <x v="490"/>
    </i>
    <i r="2">
      <x v="491"/>
    </i>
    <i r="2">
      <x v="492"/>
    </i>
    <i r="2">
      <x v="493"/>
    </i>
    <i r="2">
      <x v="494"/>
    </i>
    <i r="2">
      <x v="495"/>
    </i>
    <i r="2">
      <x v="496"/>
    </i>
    <i r="2">
      <x v="497"/>
    </i>
    <i r="2">
      <x v="498"/>
    </i>
    <i r="2">
      <x v="499"/>
    </i>
    <i r="2">
      <x v="500"/>
    </i>
    <i r="2">
      <x v="501"/>
    </i>
    <i r="2">
      <x v="502"/>
    </i>
    <i r="2">
      <x v="503"/>
    </i>
    <i r="2">
      <x v="504"/>
    </i>
    <i r="2">
      <x v="505"/>
    </i>
    <i r="2">
      <x v="506"/>
    </i>
    <i r="2">
      <x v="507"/>
    </i>
    <i r="2">
      <x v="508"/>
    </i>
    <i r="2">
      <x v="509"/>
    </i>
    <i r="2">
      <x v="510"/>
    </i>
    <i r="2">
      <x v="511"/>
    </i>
    <i r="2">
      <x v="512"/>
    </i>
    <i r="2">
      <x v="513"/>
    </i>
    <i r="2">
      <x v="514"/>
    </i>
    <i r="2">
      <x v="515"/>
    </i>
    <i r="2">
      <x v="516"/>
    </i>
    <i r="2">
      <x v="517"/>
    </i>
    <i r="2">
      <x v="518"/>
    </i>
    <i r="2">
      <x v="519"/>
    </i>
    <i r="2">
      <x v="520"/>
    </i>
    <i r="2">
      <x v="521"/>
    </i>
    <i r="2">
      <x v="522"/>
    </i>
    <i r="2">
      <x v="523"/>
    </i>
    <i r="2">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1229"/>
    </i>
    <i r="2">
      <x v="1230"/>
    </i>
    <i r="2">
      <x v="1231"/>
    </i>
    <i r="2">
      <x v="1232"/>
    </i>
    <i r="2">
      <x v="1233"/>
    </i>
    <i r="2">
      <x v="1234"/>
    </i>
    <i r="2">
      <x v="1235"/>
    </i>
    <i r="2">
      <x v="1236"/>
    </i>
    <i r="2">
      <x v="1237"/>
    </i>
    <i r="2">
      <x v="1238"/>
    </i>
    <i r="2">
      <x v="1239"/>
    </i>
    <i r="2">
      <x v="1240"/>
    </i>
    <i r="2">
      <x v="1241"/>
    </i>
    <i r="2">
      <x v="1242"/>
    </i>
    <i r="2">
      <x v="1243"/>
    </i>
    <i r="2">
      <x v="1244"/>
    </i>
    <i r="2">
      <x v="1245"/>
    </i>
    <i r="2">
      <x v="1246"/>
    </i>
    <i r="2">
      <x v="1247"/>
    </i>
    <i r="2">
      <x v="1248"/>
    </i>
    <i r="2">
      <x v="1249"/>
    </i>
    <i r="2">
      <x v="1250"/>
    </i>
    <i r="2">
      <x v="1385"/>
    </i>
    <i r="2">
      <x v="1386"/>
    </i>
    <i r="2">
      <x v="1387"/>
    </i>
    <i r="2">
      <x v="1388"/>
    </i>
    <i r="2">
      <x v="1389"/>
    </i>
    <i r="2">
      <x v="1390"/>
    </i>
    <i r="2">
      <x v="1391"/>
    </i>
    <i r="2">
      <x v="1392"/>
    </i>
    <i r="2">
      <x v="1393"/>
    </i>
    <i r="2">
      <x v="1394"/>
    </i>
    <i r="2">
      <x v="1395"/>
    </i>
    <i r="2">
      <x v="1396"/>
    </i>
    <i r="2">
      <x v="1397"/>
    </i>
    <i r="2">
      <x v="1398"/>
    </i>
    <i r="2">
      <x v="1399"/>
    </i>
    <i r="2">
      <x v="1400"/>
    </i>
    <i r="1">
      <x v="281"/>
    </i>
    <i r="2">
      <x v="1"/>
    </i>
    <i r="2">
      <x v="2"/>
    </i>
    <i r="2">
      <x v="3"/>
    </i>
    <i r="2">
      <x v="4"/>
    </i>
    <i r="2">
      <x v="5"/>
    </i>
    <i r="2">
      <x v="6"/>
    </i>
    <i r="2">
      <x v="7"/>
    </i>
    <i r="2">
      <x v="99"/>
    </i>
    <i r="2">
      <x v="420"/>
    </i>
    <i r="2">
      <x v="421"/>
    </i>
    <i r="1">
      <x v="282"/>
    </i>
    <i r="2">
      <x v="414"/>
    </i>
    <i r="2">
      <x v="415"/>
    </i>
    <i r="2">
      <x v="416"/>
    </i>
    <i r="2">
      <x v="417"/>
    </i>
    <i r="2">
      <x v="418"/>
    </i>
    <i r="2">
      <x v="419"/>
    </i>
    <i r="2">
      <x v="420"/>
    </i>
    <i r="2">
      <x v="422"/>
    </i>
    <i r="2">
      <x v="423"/>
    </i>
    <i r="2">
      <x v="424"/>
    </i>
    <i r="2">
      <x v="425"/>
    </i>
    <i r="2">
      <x v="426"/>
    </i>
    <i r="2">
      <x v="427"/>
    </i>
    <i r="2">
      <x v="428"/>
    </i>
    <i r="2">
      <x v="429"/>
    </i>
    <i r="2">
      <x v="430"/>
    </i>
    <i r="2">
      <x v="431"/>
    </i>
    <i r="2">
      <x v="432"/>
    </i>
    <i r="2">
      <x v="433"/>
    </i>
    <i r="2">
      <x v="434"/>
    </i>
    <i r="2">
      <x v="435"/>
    </i>
    <i r="2">
      <x v="436"/>
    </i>
    <i r="2">
      <x v="437"/>
    </i>
    <i r="2">
      <x v="438"/>
    </i>
    <i r="2">
      <x v="439"/>
    </i>
    <i r="2">
      <x v="440"/>
    </i>
    <i r="2">
      <x v="441"/>
    </i>
    <i r="2">
      <x v="442"/>
    </i>
    <i r="2">
      <x v="443"/>
    </i>
    <i r="2">
      <x v="444"/>
    </i>
    <i r="2">
      <x v="445"/>
    </i>
    <i r="2">
      <x v="446"/>
    </i>
    <i r="2">
      <x v="447"/>
    </i>
    <i r="2">
      <x v="448"/>
    </i>
    <i r="2">
      <x v="449"/>
    </i>
    <i r="2">
      <x v="450"/>
    </i>
    <i r="2">
      <x v="451"/>
    </i>
    <i r="2">
      <x v="452"/>
    </i>
    <i r="2">
      <x v="453"/>
    </i>
    <i r="2">
      <x v="454"/>
    </i>
    <i r="2">
      <x v="455"/>
    </i>
    <i r="2">
      <x v="456"/>
    </i>
    <i r="2">
      <x v="457"/>
    </i>
    <i r="2">
      <x v="458"/>
    </i>
    <i r="2">
      <x v="459"/>
    </i>
    <i r="2">
      <x v="460"/>
    </i>
    <i r="2">
      <x v="461"/>
    </i>
    <i r="2">
      <x v="462"/>
    </i>
    <i r="2">
      <x v="463"/>
    </i>
    <i r="1">
      <x v="283"/>
    </i>
    <i r="2">
      <x v="105"/>
    </i>
    <i r="2">
      <x v="464"/>
    </i>
    <i r="2">
      <x v="465"/>
    </i>
    <i r="2">
      <x v="466"/>
    </i>
    <i r="2">
      <x v="467"/>
    </i>
    <i r="2">
      <x v="468"/>
    </i>
    <i r="2">
      <x v="469"/>
    </i>
    <i r="2">
      <x v="470"/>
    </i>
    <i r="2">
      <x v="471"/>
    </i>
    <i r="2">
      <x v="472"/>
    </i>
    <i r="2">
      <x v="473"/>
    </i>
    <i r="2">
      <x v="475"/>
    </i>
    <i r="2">
      <x v="476"/>
    </i>
    <i r="2">
      <x v="478"/>
    </i>
    <i r="2">
      <x v="479"/>
    </i>
    <i r="2">
      <x v="480"/>
    </i>
    <i r="2">
      <x v="481"/>
    </i>
    <i r="2">
      <x v="482"/>
    </i>
    <i r="2">
      <x v="483"/>
    </i>
    <i r="2">
      <x v="484"/>
    </i>
    <i r="2">
      <x v="485"/>
    </i>
    <i r="2">
      <x v="486"/>
    </i>
    <i r="2">
      <x v="487"/>
    </i>
    <i r="2">
      <x v="488"/>
    </i>
    <i r="2">
      <x v="489"/>
    </i>
    <i r="1">
      <x v="284"/>
    </i>
    <i r="2">
      <x v="100"/>
    </i>
    <i r="2">
      <x v="483"/>
    </i>
    <i r="1">
      <x v="285"/>
    </i>
    <i r="2">
      <x v="469"/>
    </i>
    <i r="2">
      <x v="470"/>
    </i>
    <i r="2">
      <x v="480"/>
    </i>
    <i r="2">
      <x v="481"/>
    </i>
    <i r="2">
      <x v="485"/>
    </i>
    <i r="1">
      <x v="286"/>
    </i>
    <i r="2">
      <x v="467"/>
    </i>
    <i r="2">
      <x v="469"/>
    </i>
    <i r="2">
      <x v="470"/>
    </i>
    <i r="2">
      <x v="474"/>
    </i>
    <i r="2">
      <x v="477"/>
    </i>
    <i r="2">
      <x v="480"/>
    </i>
    <i r="2">
      <x v="481"/>
    </i>
    <i r="2">
      <x v="485"/>
    </i>
    <i r="1">
      <x v="287"/>
    </i>
    <i r="2">
      <x v="101"/>
    </i>
    <i r="2">
      <x v="409"/>
    </i>
    <i r="2">
      <x v="411"/>
    </i>
    <i r="2">
      <x v="412"/>
    </i>
    <i r="1">
      <x v="288"/>
    </i>
    <i r="2">
      <x v="409"/>
    </i>
    <i r="2">
      <x v="411"/>
    </i>
    <i r="1">
      <x v="289"/>
    </i>
    <i r="2">
      <x v="409"/>
    </i>
    <i r="2">
      <x v="411"/>
    </i>
    <i r="1">
      <x v="290"/>
    </i>
    <i r="2">
      <x v="409"/>
    </i>
    <i r="2">
      <x v="411"/>
    </i>
    <i r="1">
      <x v="291"/>
    </i>
    <i r="2">
      <x v="409"/>
    </i>
    <i r="1">
      <x v="292"/>
    </i>
    <i r="2">
      <x v="58"/>
    </i>
    <i r="2">
      <x v="69"/>
    </i>
    <i r="2">
      <x v="83"/>
    </i>
    <i r="2">
      <x v="89"/>
    </i>
    <i r="2">
      <x v="91"/>
    </i>
    <i r="2">
      <x v="93"/>
    </i>
    <i r="2">
      <x v="94"/>
    </i>
    <i r="2">
      <x v="95"/>
    </i>
    <i r="2">
      <x v="96"/>
    </i>
    <i r="2">
      <x v="98"/>
    </i>
    <i r="2">
      <x v="100"/>
    </i>
    <i r="2">
      <x v="102"/>
    </i>
    <i r="2">
      <x v="103"/>
    </i>
    <i r="2">
      <x v="104"/>
    </i>
    <i r="2">
      <x v="105"/>
    </i>
    <i r="2">
      <x v="106"/>
    </i>
    <i r="2">
      <x v="107"/>
    </i>
    <i r="2">
      <x v="109"/>
    </i>
    <i r="2">
      <x v="666"/>
    </i>
    <i r="1">
      <x v="293"/>
    </i>
    <i r="2">
      <x v="1"/>
    </i>
    <i r="2">
      <x v="2"/>
    </i>
    <i r="2">
      <x v="3"/>
    </i>
    <i r="2">
      <x v="4"/>
    </i>
    <i r="2">
      <x v="5"/>
    </i>
    <i r="2">
      <x v="6"/>
    </i>
    <i r="2">
      <x v="7"/>
    </i>
    <i r="2">
      <x v="8"/>
    </i>
    <i r="2">
      <x v="9"/>
    </i>
    <i r="2">
      <x v="76"/>
    </i>
    <i r="2">
      <x v="198"/>
    </i>
    <i r="2">
      <x v="199"/>
    </i>
    <i r="2">
      <x v="200"/>
    </i>
    <i r="2">
      <x v="201"/>
    </i>
    <i r="2">
      <x v="202"/>
    </i>
    <i r="2">
      <x v="203"/>
    </i>
    <i r="2">
      <x v="204"/>
    </i>
    <i r="2">
      <x v="205"/>
    </i>
    <i r="2">
      <x v="206"/>
    </i>
    <i r="2">
      <x v="207"/>
    </i>
    <i r="2">
      <x v="208"/>
    </i>
    <i r="2">
      <x v="209"/>
    </i>
    <i r="2">
      <x v="210"/>
    </i>
    <i r="2">
      <x v="211"/>
    </i>
    <i r="2">
      <x v="212"/>
    </i>
    <i r="2">
      <x v="213"/>
    </i>
    <i r="2">
      <x v="214"/>
    </i>
    <i r="2">
      <x v="215"/>
    </i>
    <i r="2">
      <x v="216"/>
    </i>
    <i r="2">
      <x v="217"/>
    </i>
    <i r="2">
      <x v="218"/>
    </i>
    <i r="2">
      <x v="219"/>
    </i>
    <i r="2">
      <x v="220"/>
    </i>
    <i r="2">
      <x v="221"/>
    </i>
    <i r="2">
      <x v="222"/>
    </i>
    <i r="2">
      <x v="223"/>
    </i>
    <i r="2">
      <x v="224"/>
    </i>
    <i r="2">
      <x v="225"/>
    </i>
    <i r="2">
      <x v="226"/>
    </i>
    <i r="2">
      <x v="227"/>
    </i>
    <i r="2">
      <x v="228"/>
    </i>
    <i r="2">
      <x v="229"/>
    </i>
    <i r="2">
      <x v="230"/>
    </i>
    <i r="2">
      <x v="231"/>
    </i>
    <i r="2">
      <x v="232"/>
    </i>
    <i r="2">
      <x v="233"/>
    </i>
    <i r="2">
      <x v="234"/>
    </i>
    <i r="2">
      <x v="235"/>
    </i>
    <i r="2">
      <x v="236"/>
    </i>
    <i r="2">
      <x v="237"/>
    </i>
    <i r="2">
      <x v="238"/>
    </i>
    <i r="2">
      <x v="239"/>
    </i>
    <i r="2">
      <x v="240"/>
    </i>
    <i r="2">
      <x v="242"/>
    </i>
    <i r="2">
      <x v="243"/>
    </i>
    <i r="2">
      <x v="244"/>
    </i>
    <i r="2">
      <x v="245"/>
    </i>
    <i r="2">
      <x v="246"/>
    </i>
    <i r="2">
      <x v="247"/>
    </i>
    <i r="2">
      <x v="248"/>
    </i>
    <i r="2">
      <x v="249"/>
    </i>
    <i r="2">
      <x v="250"/>
    </i>
    <i r="2">
      <x v="251"/>
    </i>
    <i r="2">
      <x v="252"/>
    </i>
    <i r="2">
      <x v="253"/>
    </i>
    <i r="2">
      <x v="254"/>
    </i>
    <i r="2">
      <x v="255"/>
    </i>
    <i r="2">
      <x v="256"/>
    </i>
    <i r="2">
      <x v="257"/>
    </i>
    <i r="2">
      <x v="258"/>
    </i>
    <i r="2">
      <x v="259"/>
    </i>
    <i r="2">
      <x v="260"/>
    </i>
    <i r="2">
      <x v="261"/>
    </i>
    <i r="2">
      <x v="262"/>
    </i>
    <i r="2">
      <x v="263"/>
    </i>
    <i r="2">
      <x v="264"/>
    </i>
    <i r="2">
      <x v="265"/>
    </i>
    <i r="2">
      <x v="266"/>
    </i>
    <i r="2">
      <x v="267"/>
    </i>
    <i r="2">
      <x v="268"/>
    </i>
    <i r="2">
      <x v="269"/>
    </i>
    <i r="2">
      <x v="270"/>
    </i>
    <i r="2">
      <x v="271"/>
    </i>
    <i r="2">
      <x v="272"/>
    </i>
    <i r="2">
      <x v="273"/>
    </i>
    <i r="2">
      <x v="274"/>
    </i>
    <i r="2">
      <x v="275"/>
    </i>
    <i r="2">
      <x v="276"/>
    </i>
    <i r="2">
      <x v="277"/>
    </i>
    <i r="2">
      <x v="278"/>
    </i>
    <i r="2">
      <x v="279"/>
    </i>
    <i r="2">
      <x v="280"/>
    </i>
    <i r="2">
      <x v="281"/>
    </i>
    <i r="2">
      <x v="282"/>
    </i>
    <i r="2">
      <x v="283"/>
    </i>
    <i r="2">
      <x v="284"/>
    </i>
    <i r="2">
      <x v="285"/>
    </i>
    <i r="2">
      <x v="286"/>
    </i>
    <i r="2">
      <x v="287"/>
    </i>
    <i r="2">
      <x v="288"/>
    </i>
    <i r="2">
      <x v="289"/>
    </i>
    <i r="2">
      <x v="290"/>
    </i>
    <i r="2">
      <x v="291"/>
    </i>
    <i r="2">
      <x v="292"/>
    </i>
    <i r="2">
      <x v="293"/>
    </i>
    <i r="2">
      <x v="294"/>
    </i>
    <i r="2">
      <x v="295"/>
    </i>
    <i r="2">
      <x v="296"/>
    </i>
    <i r="2">
      <x v="297"/>
    </i>
    <i r="2">
      <x v="298"/>
    </i>
    <i r="2">
      <x v="299"/>
    </i>
    <i r="2">
      <x v="300"/>
    </i>
    <i r="2">
      <x v="301"/>
    </i>
    <i r="2">
      <x v="302"/>
    </i>
    <i r="2">
      <x v="303"/>
    </i>
    <i r="2">
      <x v="304"/>
    </i>
    <i r="2">
      <x v="305"/>
    </i>
    <i r="2">
      <x v="306"/>
    </i>
    <i r="2">
      <x v="307"/>
    </i>
    <i r="2">
      <x v="308"/>
    </i>
    <i r="2">
      <x v="309"/>
    </i>
    <i r="2">
      <x v="310"/>
    </i>
    <i r="2">
      <x v="311"/>
    </i>
    <i r="2">
      <x v="312"/>
    </i>
    <i r="2">
      <x v="313"/>
    </i>
    <i r="2">
      <x v="314"/>
    </i>
    <i r="2">
      <x v="315"/>
    </i>
    <i r="2">
      <x v="316"/>
    </i>
    <i r="2">
      <x v="317"/>
    </i>
    <i r="2">
      <x v="318"/>
    </i>
    <i r="2">
      <x v="319"/>
    </i>
    <i r="2">
      <x v="320"/>
    </i>
    <i r="2">
      <x v="321"/>
    </i>
    <i r="2">
      <x v="322"/>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4"/>
    </i>
    <i r="2">
      <x v="345"/>
    </i>
    <i r="2">
      <x v="346"/>
    </i>
    <i r="2">
      <x v="347"/>
    </i>
    <i r="2">
      <x v="348"/>
    </i>
    <i r="2">
      <x v="349"/>
    </i>
    <i r="2">
      <x v="350"/>
    </i>
    <i r="2">
      <x v="351"/>
    </i>
    <i r="2">
      <x v="352"/>
    </i>
    <i r="2">
      <x v="353"/>
    </i>
    <i r="2">
      <x v="354"/>
    </i>
    <i r="2">
      <x v="355"/>
    </i>
    <i r="2">
      <x v="356"/>
    </i>
    <i r="2">
      <x v="357"/>
    </i>
    <i r="2">
      <x v="358"/>
    </i>
    <i r="2">
      <x v="359"/>
    </i>
    <i r="2">
      <x v="360"/>
    </i>
    <i r="2">
      <x v="361"/>
    </i>
    <i r="2">
      <x v="362"/>
    </i>
    <i r="2">
      <x v="363"/>
    </i>
    <i r="2">
      <x v="364"/>
    </i>
    <i r="2">
      <x v="365"/>
    </i>
    <i r="2">
      <x v="366"/>
    </i>
    <i r="2">
      <x v="367"/>
    </i>
    <i r="2">
      <x v="368"/>
    </i>
    <i r="2">
      <x v="369"/>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r="2">
      <x v="390"/>
    </i>
    <i r="2">
      <x v="391"/>
    </i>
    <i r="2">
      <x v="392"/>
    </i>
    <i r="2">
      <x v="393"/>
    </i>
    <i r="2">
      <x v="394"/>
    </i>
    <i r="2">
      <x v="395"/>
    </i>
    <i r="2">
      <x v="396"/>
    </i>
    <i r="2">
      <x v="397"/>
    </i>
    <i r="2">
      <x v="398"/>
    </i>
    <i r="2">
      <x v="399"/>
    </i>
    <i r="2">
      <x v="400"/>
    </i>
    <i r="2">
      <x v="401"/>
    </i>
    <i r="2">
      <x v="402"/>
    </i>
    <i r="2">
      <x v="403"/>
    </i>
    <i r="2">
      <x v="527"/>
    </i>
    <i r="2">
      <x v="528"/>
    </i>
    <i r="2">
      <x v="536"/>
    </i>
    <i r="2">
      <x v="538"/>
    </i>
    <i r="2">
      <x v="539"/>
    </i>
    <i r="2">
      <x v="542"/>
    </i>
    <i r="2">
      <x v="543"/>
    </i>
    <i r="2">
      <x v="546"/>
    </i>
    <i r="2">
      <x v="547"/>
    </i>
    <i r="2">
      <x v="548"/>
    </i>
    <i r="2">
      <x v="549"/>
    </i>
    <i r="2">
      <x v="550"/>
    </i>
    <i r="2">
      <x v="551"/>
    </i>
    <i r="2">
      <x v="552"/>
    </i>
    <i r="2">
      <x v="553"/>
    </i>
    <i r="2">
      <x v="554"/>
    </i>
    <i r="2">
      <x v="555"/>
    </i>
    <i r="2">
      <x v="556"/>
    </i>
    <i r="2">
      <x v="557"/>
    </i>
    <i r="2">
      <x v="558"/>
    </i>
    <i r="2">
      <x v="559"/>
    </i>
    <i r="2">
      <x v="560"/>
    </i>
    <i r="2">
      <x v="561"/>
    </i>
    <i r="2">
      <x v="562"/>
    </i>
    <i r="2">
      <x v="563"/>
    </i>
    <i r="2">
      <x v="564"/>
    </i>
    <i r="2">
      <x v="565"/>
    </i>
    <i r="2">
      <x v="566"/>
    </i>
    <i r="2">
      <x v="567"/>
    </i>
    <i r="2">
      <x v="568"/>
    </i>
    <i r="2">
      <x v="569"/>
    </i>
    <i r="2">
      <x v="570"/>
    </i>
    <i r="2">
      <x v="571"/>
    </i>
    <i r="2">
      <x v="572"/>
    </i>
    <i r="2">
      <x v="573"/>
    </i>
    <i r="2">
      <x v="574"/>
    </i>
    <i r="2">
      <x v="575"/>
    </i>
    <i r="2">
      <x v="576"/>
    </i>
    <i r="2">
      <x v="577"/>
    </i>
    <i r="2">
      <x v="578"/>
    </i>
    <i r="2">
      <x v="579"/>
    </i>
    <i r="2">
      <x v="580"/>
    </i>
    <i r="2">
      <x v="581"/>
    </i>
    <i r="2">
      <x v="582"/>
    </i>
    <i r="2">
      <x v="584"/>
    </i>
    <i r="2">
      <x v="587"/>
    </i>
    <i r="2">
      <x v="588"/>
    </i>
    <i r="2">
      <x v="589"/>
    </i>
    <i r="2">
      <x v="590"/>
    </i>
    <i r="2">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2">
      <x v="613"/>
    </i>
    <i r="2">
      <x v="614"/>
    </i>
    <i r="2">
      <x v="615"/>
    </i>
    <i r="2">
      <x v="616"/>
    </i>
    <i r="2">
      <x v="617"/>
    </i>
    <i r="2">
      <x v="618"/>
    </i>
    <i r="2">
      <x v="619"/>
    </i>
    <i r="2">
      <x v="620"/>
    </i>
    <i r="2">
      <x v="621"/>
    </i>
    <i r="2">
      <x v="622"/>
    </i>
    <i r="2">
      <x v="623"/>
    </i>
    <i r="2">
      <x v="624"/>
    </i>
    <i r="2">
      <x v="625"/>
    </i>
    <i r="2">
      <x v="626"/>
    </i>
    <i r="2">
      <x v="627"/>
    </i>
    <i r="2">
      <x v="628"/>
    </i>
    <i r="2">
      <x v="629"/>
    </i>
    <i r="2">
      <x v="630"/>
    </i>
    <i r="2">
      <x v="631"/>
    </i>
    <i r="2">
      <x v="632"/>
    </i>
    <i r="2">
      <x v="633"/>
    </i>
    <i r="2">
      <x v="634"/>
    </i>
    <i r="2">
      <x v="635"/>
    </i>
    <i r="2">
      <x v="636"/>
    </i>
    <i r="2">
      <x v="637"/>
    </i>
    <i r="2">
      <x v="638"/>
    </i>
    <i r="2">
      <x v="639"/>
    </i>
    <i r="2">
      <x v="640"/>
    </i>
    <i r="2">
      <x v="641"/>
    </i>
    <i r="2">
      <x v="642"/>
    </i>
    <i r="2">
      <x v="643"/>
    </i>
    <i r="2">
      <x v="644"/>
    </i>
    <i r="2">
      <x v="645"/>
    </i>
    <i r="2">
      <x v="646"/>
    </i>
    <i r="2">
      <x v="647"/>
    </i>
    <i r="2">
      <x v="648"/>
    </i>
    <i r="2">
      <x v="649"/>
    </i>
    <i r="2">
      <x v="650"/>
    </i>
    <i r="2">
      <x v="651"/>
    </i>
    <i r="2">
      <x v="652"/>
    </i>
    <i r="2">
      <x v="653"/>
    </i>
    <i r="2">
      <x v="654"/>
    </i>
    <i r="2">
      <x v="655"/>
    </i>
    <i r="2">
      <x v="656"/>
    </i>
    <i r="2">
      <x v="657"/>
    </i>
    <i r="2">
      <x v="658"/>
    </i>
    <i r="2">
      <x v="659"/>
    </i>
    <i r="2">
      <x v="660"/>
    </i>
    <i r="2">
      <x v="661"/>
    </i>
    <i r="2">
      <x v="662"/>
    </i>
    <i r="2">
      <x v="663"/>
    </i>
    <i r="2">
      <x v="664"/>
    </i>
    <i r="2">
      <x v="665"/>
    </i>
    <i r="2">
      <x v="666"/>
    </i>
    <i r="2">
      <x v="667"/>
    </i>
    <i r="2">
      <x v="668"/>
    </i>
    <i r="2">
      <x v="669"/>
    </i>
    <i r="2">
      <x v="670"/>
    </i>
    <i r="2">
      <x v="671"/>
    </i>
    <i r="2">
      <x v="672"/>
    </i>
    <i r="2">
      <x v="673"/>
    </i>
    <i r="2">
      <x v="674"/>
    </i>
    <i r="2">
      <x v="675"/>
    </i>
    <i r="2">
      <x v="676"/>
    </i>
    <i r="2">
      <x v="677"/>
    </i>
    <i r="2">
      <x v="678"/>
    </i>
    <i r="2">
      <x v="679"/>
    </i>
    <i r="2">
      <x v="680"/>
    </i>
    <i r="2">
      <x v="681"/>
    </i>
    <i r="2">
      <x v="682"/>
    </i>
    <i r="2">
      <x v="683"/>
    </i>
    <i r="2">
      <x v="684"/>
    </i>
    <i r="2">
      <x v="685"/>
    </i>
    <i r="2">
      <x v="686"/>
    </i>
    <i r="2">
      <x v="687"/>
    </i>
    <i r="2">
      <x v="688"/>
    </i>
    <i r="2">
      <x v="689"/>
    </i>
    <i r="2">
      <x v="690"/>
    </i>
    <i r="2">
      <x v="691"/>
    </i>
    <i r="2">
      <x v="692"/>
    </i>
    <i r="2">
      <x v="693"/>
    </i>
    <i r="2">
      <x v="694"/>
    </i>
    <i r="2">
      <x v="695"/>
    </i>
    <i r="2">
      <x v="696"/>
    </i>
    <i r="2">
      <x v="697"/>
    </i>
    <i r="2">
      <x v="698"/>
    </i>
    <i r="2">
      <x v="699"/>
    </i>
    <i r="2">
      <x v="700"/>
    </i>
    <i r="2">
      <x v="701"/>
    </i>
    <i r="2">
      <x v="702"/>
    </i>
    <i r="2">
      <x v="703"/>
    </i>
    <i r="2">
      <x v="704"/>
    </i>
    <i r="2">
      <x v="705"/>
    </i>
    <i r="2">
      <x v="706"/>
    </i>
    <i r="2">
      <x v="707"/>
    </i>
    <i r="2">
      <x v="708"/>
    </i>
    <i r="2">
      <x v="709"/>
    </i>
    <i r="2">
      <x v="710"/>
    </i>
    <i r="2">
      <x v="711"/>
    </i>
    <i r="2">
      <x v="712"/>
    </i>
    <i r="2">
      <x v="713"/>
    </i>
    <i r="2">
      <x v="714"/>
    </i>
    <i r="2">
      <x v="715"/>
    </i>
    <i r="2">
      <x v="716"/>
    </i>
    <i r="2">
      <x v="717"/>
    </i>
    <i r="2">
      <x v="718"/>
    </i>
    <i r="2">
      <x v="719"/>
    </i>
    <i r="2">
      <x v="720"/>
    </i>
    <i r="2">
      <x v="721"/>
    </i>
    <i r="2">
      <x v="722"/>
    </i>
    <i r="2">
      <x v="723"/>
    </i>
    <i r="2">
      <x v="724"/>
    </i>
    <i r="2">
      <x v="725"/>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5"/>
    </i>
    <i r="2">
      <x v="776"/>
    </i>
    <i r="2">
      <x v="777"/>
    </i>
    <i r="2">
      <x v="778"/>
    </i>
    <i r="2">
      <x v="779"/>
    </i>
    <i r="2">
      <x v="780"/>
    </i>
    <i r="2">
      <x v="781"/>
    </i>
    <i r="2">
      <x v="782"/>
    </i>
    <i r="2">
      <x v="783"/>
    </i>
    <i r="2">
      <x v="784"/>
    </i>
    <i r="2">
      <x v="785"/>
    </i>
    <i r="2">
      <x v="786"/>
    </i>
    <i r="2">
      <x v="787"/>
    </i>
    <i r="2">
      <x v="788"/>
    </i>
    <i r="2">
      <x v="789"/>
    </i>
    <i r="2">
      <x v="790"/>
    </i>
    <i r="2">
      <x v="791"/>
    </i>
    <i r="2">
      <x v="792"/>
    </i>
    <i r="2">
      <x v="793"/>
    </i>
    <i r="2">
      <x v="794"/>
    </i>
    <i r="2">
      <x v="795"/>
    </i>
    <i r="2">
      <x v="796"/>
    </i>
    <i r="2">
      <x v="797"/>
    </i>
    <i r="2">
      <x v="798"/>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1"/>
    </i>
    <i r="2">
      <x v="852"/>
    </i>
    <i r="2">
      <x v="853"/>
    </i>
    <i r="2">
      <x v="854"/>
    </i>
    <i r="2">
      <x v="855"/>
    </i>
    <i r="2">
      <x v="856"/>
    </i>
    <i r="2">
      <x v="857"/>
    </i>
    <i r="2">
      <x v="858"/>
    </i>
    <i r="2">
      <x v="859"/>
    </i>
    <i r="2">
      <x v="860"/>
    </i>
    <i r="2">
      <x v="861"/>
    </i>
    <i r="2">
      <x v="862"/>
    </i>
    <i r="2">
      <x v="863"/>
    </i>
    <i r="2">
      <x v="864"/>
    </i>
    <i r="2">
      <x v="865"/>
    </i>
    <i r="2">
      <x v="866"/>
    </i>
    <i r="2">
      <x v="867"/>
    </i>
    <i r="2">
      <x v="868"/>
    </i>
    <i r="2">
      <x v="869"/>
    </i>
    <i r="2">
      <x v="870"/>
    </i>
    <i r="2">
      <x v="871"/>
    </i>
    <i r="2">
      <x v="872"/>
    </i>
    <i r="2">
      <x v="873"/>
    </i>
    <i r="2">
      <x v="874"/>
    </i>
    <i r="2">
      <x v="875"/>
    </i>
    <i r="2">
      <x v="876"/>
    </i>
    <i r="2">
      <x v="877"/>
    </i>
    <i r="2">
      <x v="878"/>
    </i>
    <i r="2">
      <x v="879"/>
    </i>
    <i r="2">
      <x v="880"/>
    </i>
    <i r="2">
      <x v="881"/>
    </i>
    <i r="2">
      <x v="882"/>
    </i>
    <i r="2">
      <x v="883"/>
    </i>
    <i r="2">
      <x v="884"/>
    </i>
    <i r="2">
      <x v="885"/>
    </i>
    <i r="2">
      <x v="886"/>
    </i>
    <i r="2">
      <x v="887"/>
    </i>
    <i r="2">
      <x v="888"/>
    </i>
    <i r="2">
      <x v="889"/>
    </i>
    <i r="2">
      <x v="890"/>
    </i>
    <i r="2">
      <x v="891"/>
    </i>
    <i r="2">
      <x v="892"/>
    </i>
    <i r="2">
      <x v="893"/>
    </i>
    <i r="2">
      <x v="894"/>
    </i>
    <i r="2">
      <x v="895"/>
    </i>
    <i r="2">
      <x v="896"/>
    </i>
    <i r="2">
      <x v="897"/>
    </i>
    <i r="2">
      <x v="898"/>
    </i>
    <i r="2">
      <x v="899"/>
    </i>
    <i r="2">
      <x v="900"/>
    </i>
    <i r="2">
      <x v="901"/>
    </i>
    <i r="2">
      <x v="902"/>
    </i>
    <i r="2">
      <x v="903"/>
    </i>
    <i r="2">
      <x v="904"/>
    </i>
    <i r="2">
      <x v="905"/>
    </i>
    <i r="2">
      <x v="906"/>
    </i>
    <i r="2">
      <x v="907"/>
    </i>
    <i r="2">
      <x v="908"/>
    </i>
    <i r="2">
      <x v="909"/>
    </i>
    <i r="2">
      <x v="910"/>
    </i>
    <i r="2">
      <x v="911"/>
    </i>
    <i r="2">
      <x v="912"/>
    </i>
    <i r="2">
      <x v="913"/>
    </i>
    <i r="2">
      <x v="914"/>
    </i>
    <i r="2">
      <x v="915"/>
    </i>
    <i r="2">
      <x v="916"/>
    </i>
    <i r="2">
      <x v="917"/>
    </i>
    <i r="2">
      <x v="918"/>
    </i>
    <i r="2">
      <x v="919"/>
    </i>
    <i r="2">
      <x v="920"/>
    </i>
    <i r="2">
      <x v="921"/>
    </i>
    <i r="2">
      <x v="922"/>
    </i>
    <i r="2">
      <x v="923"/>
    </i>
    <i r="2">
      <x v="924"/>
    </i>
    <i r="2">
      <x v="925"/>
    </i>
    <i r="2">
      <x v="926"/>
    </i>
    <i r="2">
      <x v="927"/>
    </i>
    <i r="2">
      <x v="928"/>
    </i>
    <i r="2">
      <x v="929"/>
    </i>
    <i r="2">
      <x v="930"/>
    </i>
    <i r="2">
      <x v="931"/>
    </i>
    <i r="2">
      <x v="932"/>
    </i>
    <i r="2">
      <x v="933"/>
    </i>
    <i r="2">
      <x v="934"/>
    </i>
    <i r="2">
      <x v="935"/>
    </i>
    <i r="2">
      <x v="936"/>
    </i>
    <i r="2">
      <x v="937"/>
    </i>
    <i r="2">
      <x v="938"/>
    </i>
    <i r="2">
      <x v="939"/>
    </i>
    <i r="2">
      <x v="940"/>
    </i>
    <i r="2">
      <x v="941"/>
    </i>
    <i r="2">
      <x v="942"/>
    </i>
    <i r="2">
      <x v="943"/>
    </i>
    <i r="2">
      <x v="944"/>
    </i>
    <i r="2">
      <x v="945"/>
    </i>
    <i r="2">
      <x v="946"/>
    </i>
    <i r="2">
      <x v="947"/>
    </i>
    <i r="2">
      <x v="948"/>
    </i>
    <i r="2">
      <x v="949"/>
    </i>
    <i r="2">
      <x v="950"/>
    </i>
    <i r="2">
      <x v="951"/>
    </i>
    <i r="2">
      <x v="952"/>
    </i>
    <i r="2">
      <x v="953"/>
    </i>
    <i r="2">
      <x v="954"/>
    </i>
    <i r="2">
      <x v="955"/>
    </i>
    <i r="2">
      <x v="956"/>
    </i>
    <i r="2">
      <x v="957"/>
    </i>
    <i r="2">
      <x v="958"/>
    </i>
    <i r="2">
      <x v="959"/>
    </i>
    <i r="2">
      <x v="960"/>
    </i>
    <i r="2">
      <x v="961"/>
    </i>
    <i r="2">
      <x v="962"/>
    </i>
    <i r="2">
      <x v="963"/>
    </i>
    <i r="2">
      <x v="964"/>
    </i>
    <i r="2">
      <x v="965"/>
    </i>
    <i r="2">
      <x v="966"/>
    </i>
    <i r="2">
      <x v="967"/>
    </i>
    <i r="2">
      <x v="968"/>
    </i>
    <i r="2">
      <x v="969"/>
    </i>
    <i r="2">
      <x v="970"/>
    </i>
    <i r="2">
      <x v="971"/>
    </i>
    <i r="2">
      <x v="972"/>
    </i>
    <i r="2">
      <x v="973"/>
    </i>
    <i r="2">
      <x v="974"/>
    </i>
    <i r="2">
      <x v="975"/>
    </i>
    <i r="2">
      <x v="976"/>
    </i>
    <i r="2">
      <x v="977"/>
    </i>
    <i r="2">
      <x v="978"/>
    </i>
    <i r="2">
      <x v="979"/>
    </i>
    <i r="2">
      <x v="980"/>
    </i>
    <i r="2">
      <x v="981"/>
    </i>
    <i r="2">
      <x v="982"/>
    </i>
    <i r="2">
      <x v="983"/>
    </i>
    <i r="2">
      <x v="984"/>
    </i>
    <i r="2">
      <x v="985"/>
    </i>
    <i r="2">
      <x v="986"/>
    </i>
    <i r="2">
      <x v="987"/>
    </i>
    <i r="2">
      <x v="988"/>
    </i>
    <i r="2">
      <x v="989"/>
    </i>
    <i r="2">
      <x v="990"/>
    </i>
    <i r="2">
      <x v="991"/>
    </i>
    <i r="2">
      <x v="992"/>
    </i>
    <i r="2">
      <x v="993"/>
    </i>
    <i r="2">
      <x v="994"/>
    </i>
    <i r="2">
      <x v="995"/>
    </i>
    <i r="2">
      <x v="996"/>
    </i>
    <i r="2">
      <x v="997"/>
    </i>
    <i r="2">
      <x v="998"/>
    </i>
    <i r="2">
      <x v="999"/>
    </i>
    <i r="2">
      <x v="1000"/>
    </i>
    <i r="2">
      <x v="1001"/>
    </i>
    <i r="2">
      <x v="1002"/>
    </i>
    <i r="2">
      <x v="1003"/>
    </i>
    <i r="2">
      <x v="1004"/>
    </i>
    <i r="2">
      <x v="1005"/>
    </i>
    <i r="2">
      <x v="1006"/>
    </i>
    <i r="2">
      <x v="1007"/>
    </i>
    <i r="2">
      <x v="1008"/>
    </i>
    <i r="2">
      <x v="1009"/>
    </i>
    <i r="2">
      <x v="1010"/>
    </i>
    <i r="2">
      <x v="1011"/>
    </i>
    <i r="2">
      <x v="1012"/>
    </i>
    <i r="2">
      <x v="1013"/>
    </i>
    <i r="2">
      <x v="1014"/>
    </i>
    <i r="2">
      <x v="1015"/>
    </i>
    <i r="2">
      <x v="1016"/>
    </i>
    <i r="2">
      <x v="1017"/>
    </i>
    <i r="2">
      <x v="1018"/>
    </i>
    <i r="2">
      <x v="1019"/>
    </i>
    <i r="2">
      <x v="1020"/>
    </i>
    <i r="2">
      <x v="1021"/>
    </i>
    <i r="2">
      <x v="1022"/>
    </i>
    <i r="2">
      <x v="1023"/>
    </i>
    <i r="2">
      <x v="1024"/>
    </i>
    <i r="2">
      <x v="1025"/>
    </i>
    <i r="2">
      <x v="1026"/>
    </i>
    <i r="2">
      <x v="1027"/>
    </i>
    <i r="2">
      <x v="1028"/>
    </i>
    <i r="2">
      <x v="1029"/>
    </i>
    <i r="2">
      <x v="1030"/>
    </i>
    <i r="2">
      <x v="1031"/>
    </i>
    <i r="2">
      <x v="1032"/>
    </i>
    <i r="2">
      <x v="1033"/>
    </i>
    <i r="2">
      <x v="1034"/>
    </i>
    <i r="2">
      <x v="1035"/>
    </i>
    <i r="2">
      <x v="1036"/>
    </i>
    <i r="2">
      <x v="1037"/>
    </i>
    <i r="2">
      <x v="1038"/>
    </i>
    <i r="2">
      <x v="1039"/>
    </i>
    <i r="2">
      <x v="1040"/>
    </i>
    <i r="2">
      <x v="1041"/>
    </i>
    <i r="2">
      <x v="1042"/>
    </i>
    <i r="2">
      <x v="1043"/>
    </i>
    <i r="2">
      <x v="1044"/>
    </i>
    <i r="2">
      <x v="1045"/>
    </i>
    <i r="2">
      <x v="1046"/>
    </i>
    <i r="2">
      <x v="1047"/>
    </i>
    <i r="2">
      <x v="1048"/>
    </i>
    <i r="2">
      <x v="1049"/>
    </i>
    <i r="2">
      <x v="1050"/>
    </i>
    <i r="2">
      <x v="1051"/>
    </i>
    <i r="2">
      <x v="1052"/>
    </i>
    <i r="2">
      <x v="1053"/>
    </i>
    <i r="2">
      <x v="1054"/>
    </i>
    <i r="2">
      <x v="1055"/>
    </i>
    <i r="2">
      <x v="1056"/>
    </i>
    <i r="2">
      <x v="1057"/>
    </i>
    <i r="2">
      <x v="1058"/>
    </i>
    <i r="2">
      <x v="1059"/>
    </i>
    <i r="2">
      <x v="1060"/>
    </i>
    <i r="2">
      <x v="1061"/>
    </i>
    <i r="2">
      <x v="1062"/>
    </i>
    <i r="2">
      <x v="1063"/>
    </i>
    <i r="2">
      <x v="1064"/>
    </i>
    <i r="2">
      <x v="1065"/>
    </i>
    <i r="2">
      <x v="1066"/>
    </i>
    <i r="2">
      <x v="1067"/>
    </i>
    <i r="2">
      <x v="1068"/>
    </i>
    <i r="2">
      <x v="1069"/>
    </i>
    <i r="2">
      <x v="1070"/>
    </i>
    <i r="2">
      <x v="1071"/>
    </i>
    <i r="2">
      <x v="1072"/>
    </i>
    <i r="2">
      <x v="1073"/>
    </i>
    <i r="2">
      <x v="1074"/>
    </i>
    <i r="2">
      <x v="1075"/>
    </i>
    <i r="2">
      <x v="1076"/>
    </i>
    <i r="2">
      <x v="1077"/>
    </i>
    <i r="2">
      <x v="1078"/>
    </i>
    <i r="2">
      <x v="1079"/>
    </i>
    <i r="2">
      <x v="1080"/>
    </i>
    <i r="2">
      <x v="1081"/>
    </i>
    <i r="2">
      <x v="1082"/>
    </i>
    <i r="2">
      <x v="1083"/>
    </i>
    <i r="2">
      <x v="1084"/>
    </i>
    <i r="2">
      <x v="1085"/>
    </i>
    <i r="2">
      <x v="1086"/>
    </i>
    <i r="2">
      <x v="1087"/>
    </i>
    <i r="2">
      <x v="1088"/>
    </i>
    <i r="2">
      <x v="1089"/>
    </i>
    <i r="2">
      <x v="1090"/>
    </i>
    <i r="2">
      <x v="1091"/>
    </i>
    <i r="2">
      <x v="1092"/>
    </i>
    <i r="2">
      <x v="1093"/>
    </i>
    <i r="2">
      <x v="1094"/>
    </i>
    <i r="2">
      <x v="1095"/>
    </i>
    <i r="2">
      <x v="1096"/>
    </i>
    <i r="2">
      <x v="1097"/>
    </i>
    <i r="2">
      <x v="1098"/>
    </i>
    <i r="2">
      <x v="1099"/>
    </i>
    <i r="2">
      <x v="1100"/>
    </i>
    <i r="2">
      <x v="1101"/>
    </i>
    <i r="2">
      <x v="1102"/>
    </i>
    <i r="2">
      <x v="1103"/>
    </i>
    <i r="2">
      <x v="1104"/>
    </i>
    <i r="2">
      <x v="1105"/>
    </i>
    <i r="2">
      <x v="1106"/>
    </i>
    <i r="2">
      <x v="1107"/>
    </i>
    <i r="2">
      <x v="1108"/>
    </i>
    <i r="2">
      <x v="1109"/>
    </i>
    <i r="2">
      <x v="1110"/>
    </i>
    <i r="2">
      <x v="1111"/>
    </i>
    <i r="2">
      <x v="1112"/>
    </i>
    <i r="2">
      <x v="1113"/>
    </i>
    <i r="2">
      <x v="1114"/>
    </i>
    <i r="2">
      <x v="1115"/>
    </i>
    <i r="2">
      <x v="1116"/>
    </i>
    <i r="2">
      <x v="1117"/>
    </i>
    <i r="2">
      <x v="1118"/>
    </i>
    <i r="2">
      <x v="1119"/>
    </i>
    <i r="2">
      <x v="1120"/>
    </i>
    <i r="2">
      <x v="1121"/>
    </i>
    <i r="2">
      <x v="1122"/>
    </i>
    <i r="2">
      <x v="1123"/>
    </i>
    <i r="2">
      <x v="1124"/>
    </i>
    <i r="2">
      <x v="1125"/>
    </i>
    <i r="2">
      <x v="1126"/>
    </i>
    <i r="2">
      <x v="1127"/>
    </i>
    <i r="2">
      <x v="1128"/>
    </i>
    <i r="2">
      <x v="1129"/>
    </i>
    <i r="2">
      <x v="1130"/>
    </i>
    <i r="2">
      <x v="1131"/>
    </i>
    <i r="2">
      <x v="1132"/>
    </i>
    <i r="2">
      <x v="1133"/>
    </i>
    <i r="2">
      <x v="1134"/>
    </i>
    <i r="2">
      <x v="1135"/>
    </i>
    <i r="2">
      <x v="1136"/>
    </i>
    <i r="2">
      <x v="1137"/>
    </i>
    <i r="2">
      <x v="1138"/>
    </i>
    <i r="2">
      <x v="1139"/>
    </i>
    <i r="2">
      <x v="1140"/>
    </i>
    <i r="2">
      <x v="1141"/>
    </i>
    <i r="2">
      <x v="1142"/>
    </i>
    <i r="2">
      <x v="1143"/>
    </i>
    <i r="2">
      <x v="1144"/>
    </i>
    <i r="2">
      <x v="1145"/>
    </i>
    <i r="2">
      <x v="1146"/>
    </i>
    <i r="2">
      <x v="1147"/>
    </i>
    <i r="2">
      <x v="1148"/>
    </i>
    <i r="2">
      <x v="1149"/>
    </i>
    <i r="2">
      <x v="1150"/>
    </i>
    <i r="2">
      <x v="1151"/>
    </i>
    <i r="2">
      <x v="1152"/>
    </i>
    <i r="2">
      <x v="1153"/>
    </i>
    <i r="2">
      <x v="1154"/>
    </i>
    <i r="2">
      <x v="1155"/>
    </i>
    <i r="2">
      <x v="1156"/>
    </i>
    <i r="2">
      <x v="1157"/>
    </i>
    <i r="2">
      <x v="1158"/>
    </i>
    <i r="2">
      <x v="1159"/>
    </i>
    <i r="2">
      <x v="1160"/>
    </i>
    <i r="2">
      <x v="1161"/>
    </i>
    <i r="2">
      <x v="1162"/>
    </i>
    <i r="2">
      <x v="1163"/>
    </i>
    <i r="2">
      <x v="1164"/>
    </i>
    <i r="2">
      <x v="1165"/>
    </i>
    <i r="2">
      <x v="1166"/>
    </i>
    <i r="2">
      <x v="1167"/>
    </i>
    <i r="2">
      <x v="1168"/>
    </i>
    <i r="2">
      <x v="1169"/>
    </i>
    <i r="2">
      <x v="1170"/>
    </i>
    <i r="2">
      <x v="1171"/>
    </i>
    <i r="2">
      <x v="1172"/>
    </i>
    <i r="2">
      <x v="1173"/>
    </i>
    <i r="2">
      <x v="1174"/>
    </i>
    <i r="2">
      <x v="1175"/>
    </i>
    <i r="2">
      <x v="1176"/>
    </i>
    <i r="2">
      <x v="1177"/>
    </i>
    <i r="2">
      <x v="1178"/>
    </i>
    <i r="2">
      <x v="1179"/>
    </i>
    <i r="2">
      <x v="1180"/>
    </i>
    <i r="2">
      <x v="1181"/>
    </i>
    <i r="2">
      <x v="1182"/>
    </i>
    <i r="2">
      <x v="1183"/>
    </i>
    <i r="2">
      <x v="1184"/>
    </i>
    <i r="2">
      <x v="1185"/>
    </i>
    <i r="2">
      <x v="1186"/>
    </i>
    <i r="2">
      <x v="1187"/>
    </i>
    <i r="2">
      <x v="1188"/>
    </i>
    <i r="2">
      <x v="1189"/>
    </i>
    <i r="2">
      <x v="1190"/>
    </i>
    <i r="2">
      <x v="1191"/>
    </i>
    <i r="2">
      <x v="1192"/>
    </i>
    <i r="2">
      <x v="1193"/>
    </i>
    <i r="2">
      <x v="1194"/>
    </i>
    <i r="2">
      <x v="1195"/>
    </i>
    <i r="2">
      <x v="1196"/>
    </i>
    <i r="2">
      <x v="1197"/>
    </i>
    <i r="2">
      <x v="1198"/>
    </i>
    <i r="2">
      <x v="1199"/>
    </i>
    <i r="2">
      <x v="1200"/>
    </i>
    <i r="2">
      <x v="1201"/>
    </i>
    <i r="2">
      <x v="1202"/>
    </i>
    <i r="2">
      <x v="1203"/>
    </i>
    <i r="2">
      <x v="1204"/>
    </i>
    <i r="2">
      <x v="1205"/>
    </i>
    <i r="2">
      <x v="1206"/>
    </i>
    <i r="2">
      <x v="1207"/>
    </i>
    <i r="2">
      <x v="1208"/>
    </i>
    <i r="2">
      <x v="1209"/>
    </i>
    <i r="2">
      <x v="1210"/>
    </i>
    <i r="2">
      <x v="1211"/>
    </i>
    <i r="2">
      <x v="1212"/>
    </i>
    <i r="2">
      <x v="1213"/>
    </i>
    <i r="2">
      <x v="1214"/>
    </i>
    <i r="2">
      <x v="1215"/>
    </i>
    <i r="2">
      <x v="1216"/>
    </i>
    <i r="2">
      <x v="1217"/>
    </i>
    <i r="2">
      <x v="1218"/>
    </i>
    <i r="2">
      <x v="1219"/>
    </i>
    <i r="2">
      <x v="1220"/>
    </i>
    <i r="2">
      <x v="1221"/>
    </i>
    <i r="2">
      <x v="1222"/>
    </i>
    <i r="2">
      <x v="1223"/>
    </i>
    <i r="2">
      <x v="1224"/>
    </i>
    <i r="2">
      <x v="1225"/>
    </i>
    <i r="2">
      <x v="1226"/>
    </i>
    <i r="2">
      <x v="1227"/>
    </i>
    <i r="2">
      <x v="1228"/>
    </i>
    <i r="2">
      <x v="1235"/>
    </i>
    <i r="2">
      <x v="1236"/>
    </i>
    <i r="2">
      <x v="1237"/>
    </i>
    <i r="2">
      <x v="1238"/>
    </i>
    <i r="2">
      <x v="1239"/>
    </i>
    <i r="2">
      <x v="1240"/>
    </i>
    <i r="2">
      <x v="1241"/>
    </i>
    <i r="2">
      <x v="1242"/>
    </i>
    <i r="2">
      <x v="1243"/>
    </i>
    <i r="2">
      <x v="1244"/>
    </i>
    <i r="2">
      <x v="1245"/>
    </i>
    <i r="2">
      <x v="1246"/>
    </i>
    <i r="2">
      <x v="1247"/>
    </i>
    <i r="2">
      <x v="1248"/>
    </i>
    <i r="2">
      <x v="1249"/>
    </i>
    <i r="2">
      <x v="1250"/>
    </i>
    <i r="2">
      <x v="1251"/>
    </i>
    <i r="2">
      <x v="1252"/>
    </i>
    <i r="2">
      <x v="1253"/>
    </i>
    <i r="2">
      <x v="1254"/>
    </i>
    <i r="2">
      <x v="1255"/>
    </i>
    <i r="2">
      <x v="1256"/>
    </i>
    <i r="2">
      <x v="1257"/>
    </i>
    <i r="2">
      <x v="1258"/>
    </i>
    <i r="2">
      <x v="1259"/>
    </i>
    <i r="2">
      <x v="1260"/>
    </i>
    <i r="2">
      <x v="1261"/>
    </i>
    <i r="2">
      <x v="1262"/>
    </i>
    <i r="2">
      <x v="1263"/>
    </i>
    <i r="2">
      <x v="1264"/>
    </i>
    <i r="2">
      <x v="1265"/>
    </i>
    <i r="2">
      <x v="1266"/>
    </i>
    <i r="2">
      <x v="1267"/>
    </i>
    <i r="2">
      <x v="1268"/>
    </i>
    <i r="2">
      <x v="1269"/>
    </i>
    <i r="2">
      <x v="1270"/>
    </i>
    <i r="2">
      <x v="1271"/>
    </i>
    <i r="2">
      <x v="1272"/>
    </i>
    <i r="2">
      <x v="1273"/>
    </i>
    <i r="2">
      <x v="1274"/>
    </i>
    <i r="2">
      <x v="1275"/>
    </i>
    <i r="2">
      <x v="1276"/>
    </i>
    <i r="2">
      <x v="1277"/>
    </i>
    <i r="2">
      <x v="1278"/>
    </i>
    <i r="2">
      <x v="1279"/>
    </i>
    <i r="2">
      <x v="1280"/>
    </i>
    <i r="2">
      <x v="1281"/>
    </i>
    <i r="2">
      <x v="1282"/>
    </i>
    <i r="2">
      <x v="1283"/>
    </i>
    <i r="2">
      <x v="1284"/>
    </i>
    <i r="2">
      <x v="1285"/>
    </i>
    <i r="2">
      <x v="1286"/>
    </i>
    <i r="2">
      <x v="1287"/>
    </i>
    <i r="2">
      <x v="1288"/>
    </i>
    <i r="2">
      <x v="1289"/>
    </i>
    <i r="2">
      <x v="1290"/>
    </i>
    <i r="2">
      <x v="1291"/>
    </i>
    <i r="2">
      <x v="1292"/>
    </i>
    <i r="2">
      <x v="1293"/>
    </i>
    <i r="2">
      <x v="1294"/>
    </i>
    <i r="2">
      <x v="1295"/>
    </i>
    <i r="2">
      <x v="1296"/>
    </i>
    <i r="2">
      <x v="1297"/>
    </i>
    <i r="2">
      <x v="1298"/>
    </i>
    <i r="2">
      <x v="1299"/>
    </i>
    <i r="2">
      <x v="1300"/>
    </i>
    <i r="2">
      <x v="1301"/>
    </i>
    <i r="2">
      <x v="1302"/>
    </i>
    <i r="2">
      <x v="1303"/>
    </i>
    <i r="2">
      <x v="1304"/>
    </i>
    <i r="2">
      <x v="1305"/>
    </i>
    <i r="2">
      <x v="1306"/>
    </i>
    <i r="2">
      <x v="1307"/>
    </i>
    <i r="2">
      <x v="1308"/>
    </i>
    <i r="2">
      <x v="1309"/>
    </i>
    <i r="2">
      <x v="1310"/>
    </i>
    <i r="2">
      <x v="1311"/>
    </i>
    <i r="2">
      <x v="1312"/>
    </i>
    <i r="2">
      <x v="1313"/>
    </i>
    <i r="2">
      <x v="1314"/>
    </i>
    <i r="2">
      <x v="1315"/>
    </i>
    <i r="2">
      <x v="1316"/>
    </i>
    <i r="2">
      <x v="1317"/>
    </i>
    <i r="2">
      <x v="1318"/>
    </i>
    <i r="2">
      <x v="1319"/>
    </i>
    <i r="2">
      <x v="1320"/>
    </i>
    <i r="2">
      <x v="1321"/>
    </i>
    <i r="2">
      <x v="1322"/>
    </i>
    <i r="2">
      <x v="1323"/>
    </i>
    <i r="2">
      <x v="1324"/>
    </i>
    <i r="2">
      <x v="1325"/>
    </i>
    <i r="2">
      <x v="1326"/>
    </i>
    <i r="2">
      <x v="1327"/>
    </i>
    <i r="2">
      <x v="1328"/>
    </i>
    <i r="2">
      <x v="1329"/>
    </i>
    <i r="2">
      <x v="1330"/>
    </i>
    <i r="2">
      <x v="1331"/>
    </i>
    <i r="2">
      <x v="1332"/>
    </i>
    <i r="2">
      <x v="1333"/>
    </i>
    <i r="2">
      <x v="1334"/>
    </i>
    <i r="2">
      <x v="1335"/>
    </i>
    <i r="2">
      <x v="1336"/>
    </i>
    <i r="2">
      <x v="1337"/>
    </i>
    <i r="2">
      <x v="1338"/>
    </i>
    <i r="2">
      <x v="1339"/>
    </i>
    <i r="2">
      <x v="1340"/>
    </i>
    <i r="2">
      <x v="1341"/>
    </i>
    <i r="2">
      <x v="1342"/>
    </i>
    <i r="2">
      <x v="1343"/>
    </i>
    <i r="2">
      <x v="1344"/>
    </i>
    <i r="2">
      <x v="1345"/>
    </i>
    <i r="2">
      <x v="1346"/>
    </i>
    <i r="2">
      <x v="1347"/>
    </i>
    <i r="2">
      <x v="1348"/>
    </i>
    <i r="2">
      <x v="1349"/>
    </i>
    <i r="2">
      <x v="1350"/>
    </i>
    <i r="2">
      <x v="1351"/>
    </i>
    <i r="2">
      <x v="1352"/>
    </i>
    <i r="2">
      <x v="1353"/>
    </i>
    <i r="2">
      <x v="1354"/>
    </i>
    <i r="2">
      <x v="1355"/>
    </i>
    <i r="2">
      <x v="1356"/>
    </i>
    <i r="2">
      <x v="1357"/>
    </i>
    <i r="2">
      <x v="1358"/>
    </i>
    <i r="2">
      <x v="1359"/>
    </i>
    <i r="2">
      <x v="1360"/>
    </i>
    <i r="2">
      <x v="1361"/>
    </i>
    <i r="2">
      <x v="1362"/>
    </i>
    <i r="2">
      <x v="1363"/>
    </i>
    <i r="2">
      <x v="1364"/>
    </i>
    <i r="2">
      <x v="1365"/>
    </i>
    <i r="2">
      <x v="1366"/>
    </i>
    <i r="2">
      <x v="1367"/>
    </i>
    <i r="2">
      <x v="1368"/>
    </i>
    <i r="2">
      <x v="1369"/>
    </i>
    <i r="2">
      <x v="1370"/>
    </i>
    <i r="2">
      <x v="1371"/>
    </i>
    <i r="2">
      <x v="1372"/>
    </i>
    <i r="2">
      <x v="1373"/>
    </i>
    <i r="2">
      <x v="1374"/>
    </i>
    <i r="2">
      <x v="1375"/>
    </i>
    <i r="2">
      <x v="1376"/>
    </i>
    <i r="2">
      <x v="1377"/>
    </i>
    <i r="2">
      <x v="1378"/>
    </i>
    <i r="2">
      <x v="1379"/>
    </i>
    <i r="2">
      <x v="1380"/>
    </i>
    <i r="2">
      <x v="1381"/>
    </i>
    <i r="2">
      <x v="1382"/>
    </i>
    <i r="2">
      <x v="1383"/>
    </i>
    <i r="2">
      <x v="1384"/>
    </i>
    <i r="2">
      <x v="1400"/>
    </i>
    <i r="1">
      <x v="294"/>
    </i>
    <i r="2">
      <x v="1"/>
    </i>
    <i r="2">
      <x v="2"/>
    </i>
    <i r="2">
      <x v="3"/>
    </i>
    <i r="2">
      <x v="4"/>
    </i>
    <i r="2">
      <x v="5"/>
    </i>
    <i r="2">
      <x v="6"/>
    </i>
    <i r="2">
      <x v="7"/>
    </i>
    <i r="2">
      <x v="8"/>
    </i>
    <i r="2">
      <x v="9"/>
    </i>
    <i r="2">
      <x v="10"/>
    </i>
    <i r="2">
      <x v="11"/>
    </i>
    <i r="2">
      <x v="12"/>
    </i>
    <i r="2">
      <x v="13"/>
    </i>
    <i r="2">
      <x v="14"/>
    </i>
    <i r="2">
      <x v="15"/>
    </i>
    <i r="2">
      <x v="666"/>
    </i>
    <i r="1">
      <x v="295"/>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9"/>
    </i>
    <i r="2">
      <x v="30"/>
    </i>
    <i r="2">
      <x v="31"/>
    </i>
    <i r="2">
      <x v="32"/>
    </i>
    <i r="2">
      <x v="33"/>
    </i>
    <i r="2">
      <x v="34"/>
    </i>
    <i r="2">
      <x v="35"/>
    </i>
    <i r="2">
      <x v="36"/>
    </i>
    <i r="2">
      <x v="37"/>
    </i>
    <i r="2">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2">
      <x v="62"/>
    </i>
    <i r="2">
      <x v="63"/>
    </i>
    <i r="2">
      <x v="64"/>
    </i>
    <i r="2">
      <x v="65"/>
    </i>
    <i r="2">
      <x v="66"/>
    </i>
    <i r="2">
      <x v="67"/>
    </i>
    <i r="2">
      <x v="68"/>
    </i>
    <i r="2">
      <x v="69"/>
    </i>
    <i r="2">
      <x v="70"/>
    </i>
    <i r="2">
      <x v="71"/>
    </i>
    <i r="2">
      <x v="72"/>
    </i>
    <i r="2">
      <x v="73"/>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r="2">
      <x v="99"/>
    </i>
    <i r="2">
      <x v="100"/>
    </i>
    <i r="2">
      <x v="101"/>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666"/>
    </i>
    <i r="1">
      <x v="296"/>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2">
      <x v="62"/>
    </i>
    <i r="2">
      <x v="63"/>
    </i>
    <i r="2">
      <x v="64"/>
    </i>
    <i r="2">
      <x v="65"/>
    </i>
    <i r="2">
      <x v="66"/>
    </i>
    <i r="2">
      <x v="67"/>
    </i>
    <i r="2">
      <x v="68"/>
    </i>
    <i r="2">
      <x v="69"/>
    </i>
    <i r="2">
      <x v="70"/>
    </i>
    <i r="2">
      <x v="71"/>
    </i>
    <i r="2">
      <x v="72"/>
    </i>
    <i r="2">
      <x v="73"/>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r="2">
      <x v="99"/>
    </i>
    <i r="2">
      <x v="100"/>
    </i>
    <i r="2">
      <x v="101"/>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r="2">
      <x v="137"/>
    </i>
    <i r="2">
      <x v="138"/>
    </i>
    <i r="2">
      <x v="139"/>
    </i>
    <i r="2">
      <x v="140"/>
    </i>
    <i r="2">
      <x v="141"/>
    </i>
    <i r="2">
      <x v="142"/>
    </i>
    <i r="2">
      <x v="143"/>
    </i>
    <i r="2">
      <x v="144"/>
    </i>
    <i r="2">
      <x v="145"/>
    </i>
    <i r="2">
      <x v="146"/>
    </i>
    <i r="2">
      <x v="147"/>
    </i>
    <i r="2">
      <x v="148"/>
    </i>
    <i r="2">
      <x v="149"/>
    </i>
    <i r="2">
      <x v="150"/>
    </i>
    <i r="2">
      <x v="151"/>
    </i>
    <i r="2">
      <x v="152"/>
    </i>
    <i r="2">
      <x v="153"/>
    </i>
    <i r="2">
      <x v="154"/>
    </i>
    <i r="2">
      <x v="155"/>
    </i>
    <i r="2">
      <x v="156"/>
    </i>
    <i r="2">
      <x v="157"/>
    </i>
    <i r="2">
      <x v="158"/>
    </i>
    <i r="2">
      <x v="666"/>
    </i>
    <i r="1">
      <x v="297"/>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2">
      <x v="62"/>
    </i>
    <i r="2">
      <x v="63"/>
    </i>
    <i r="2">
      <x v="64"/>
    </i>
    <i r="2">
      <x v="65"/>
    </i>
    <i r="2">
      <x v="66"/>
    </i>
    <i r="2">
      <x v="67"/>
    </i>
    <i r="2">
      <x v="68"/>
    </i>
    <i r="2">
      <x v="69"/>
    </i>
    <i r="2">
      <x v="70"/>
    </i>
    <i r="2">
      <x v="71"/>
    </i>
    <i r="2">
      <x v="72"/>
    </i>
    <i r="2">
      <x v="73"/>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666"/>
    </i>
    <i r="1">
      <x v="298"/>
    </i>
    <i r="2">
      <x v="2"/>
    </i>
    <i r="2">
      <x v="3"/>
    </i>
    <i r="2">
      <x v="4"/>
    </i>
    <i r="2">
      <x v="5"/>
    </i>
    <i r="2">
      <x v="6"/>
    </i>
    <i r="2">
      <x v="7"/>
    </i>
    <i r="2">
      <x v="8"/>
    </i>
    <i r="2">
      <x v="9"/>
    </i>
    <i r="2">
      <x v="10"/>
    </i>
    <i r="2">
      <x v="11"/>
    </i>
    <i r="2">
      <x v="12"/>
    </i>
    <i r="2">
      <x v="13"/>
    </i>
    <i r="2">
      <x v="14"/>
    </i>
    <i r="2">
      <x v="15"/>
    </i>
    <i r="2">
      <x v="16"/>
    </i>
    <i r="2">
      <x v="17"/>
    </i>
    <i r="2">
      <x v="18"/>
    </i>
    <i r="2">
      <x v="666"/>
    </i>
    <i r="1">
      <x v="299"/>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2">
      <x v="666"/>
    </i>
    <i r="1">
      <x v="300"/>
    </i>
    <i r="2">
      <x v="1"/>
    </i>
    <i r="2">
      <x v="2"/>
    </i>
    <i r="2">
      <x v="666"/>
    </i>
    <i r="1">
      <x v="301"/>
    </i>
    <i r="2">
      <x v="1"/>
    </i>
    <i r="2">
      <x v="2"/>
    </i>
    <i r="2">
      <x v="3"/>
    </i>
    <i r="2">
      <x v="666"/>
    </i>
    <i r="1">
      <x v="302"/>
    </i>
    <i r="2">
      <x v="1"/>
    </i>
    <i r="2">
      <x v="2"/>
    </i>
    <i r="2">
      <x v="3"/>
    </i>
    <i r="2">
      <x v="4"/>
    </i>
    <i r="2">
      <x v="5"/>
    </i>
    <i r="2">
      <x v="6"/>
    </i>
    <i r="2">
      <x v="7"/>
    </i>
    <i r="2">
      <x v="8"/>
    </i>
    <i r="2">
      <x v="9"/>
    </i>
    <i r="2">
      <x v="10"/>
    </i>
    <i r="2">
      <x v="11"/>
    </i>
    <i r="2">
      <x v="12"/>
    </i>
    <i r="2">
      <x v="13"/>
    </i>
    <i r="2">
      <x v="14"/>
    </i>
    <i r="2">
      <x v="15"/>
    </i>
    <i r="2">
      <x v="16"/>
    </i>
    <i r="2">
      <x v="17"/>
    </i>
    <i r="2">
      <x v="18"/>
    </i>
    <i r="2">
      <x v="19"/>
    </i>
    <i r="2">
      <x v="20"/>
    </i>
    <i r="2">
      <x v="21"/>
    </i>
    <i r="2">
      <x v="666"/>
    </i>
    <i r="1">
      <x v="303"/>
    </i>
    <i r="2">
      <x v="666"/>
    </i>
    <i>
      <x v="5"/>
    </i>
    <i r="1">
      <x/>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2"/>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9"/>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2"/>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4"/>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50"/>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64"/>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65"/>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66"/>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67"/>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68"/>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69"/>
    </i>
    <i r="2">
      <x v="6"/>
    </i>
    <i r="1">
      <x v="170"/>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79"/>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80"/>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81"/>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82"/>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94"/>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197"/>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217"/>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r="1">
      <x v="218"/>
    </i>
    <i r="2">
      <x v="1"/>
    </i>
    <i r="2">
      <x v="2"/>
    </i>
    <i r="2">
      <x v="3"/>
    </i>
    <i r="2">
      <x v="4"/>
    </i>
    <i r="2">
      <x v="5"/>
    </i>
    <i r="2">
      <x v="6"/>
    </i>
    <i r="2">
      <x v="7"/>
    </i>
    <i r="2">
      <x v="8"/>
    </i>
    <i r="2">
      <x v="9"/>
    </i>
    <i r="2">
      <x v="11"/>
    </i>
    <i r="2">
      <x v="14"/>
    </i>
    <i r="2">
      <x v="17"/>
    </i>
    <i r="2">
      <x v="21"/>
    </i>
    <i r="2">
      <x v="24"/>
    </i>
    <i r="2">
      <x v="25"/>
    </i>
    <i r="2">
      <x v="28"/>
    </i>
    <i r="2">
      <x v="31"/>
    </i>
    <i r="2">
      <x v="33"/>
    </i>
    <i r="2">
      <x v="38"/>
    </i>
    <i r="2">
      <x v="40"/>
    </i>
    <i r="2">
      <x v="41"/>
    </i>
    <i r="2">
      <x v="44"/>
    </i>
    <i r="2">
      <x v="45"/>
    </i>
    <i r="2">
      <x v="47"/>
    </i>
    <i r="2">
      <x v="48"/>
    </i>
    <i r="2">
      <x v="49"/>
    </i>
    <i r="2">
      <x v="59"/>
    </i>
    <i r="2">
      <x v="60"/>
    </i>
    <i r="2">
      <x v="62"/>
    </i>
    <i r="2">
      <x v="63"/>
    </i>
    <i r="2">
      <x v="65"/>
    </i>
    <i r="2">
      <x v="66"/>
    </i>
    <i r="2">
      <x v="68"/>
    </i>
    <i r="2">
      <x v="69"/>
    </i>
    <i r="2">
      <x v="71"/>
    </i>
    <i r="2">
      <x v="75"/>
    </i>
    <i r="2">
      <x v="79"/>
    </i>
    <i r="2">
      <x v="80"/>
    </i>
    <i r="2">
      <x v="81"/>
    </i>
    <i r="2">
      <x v="83"/>
    </i>
    <i r="2">
      <x v="86"/>
    </i>
    <i r="2">
      <x v="89"/>
    </i>
    <i r="2">
      <x v="90"/>
    </i>
    <i r="2">
      <x v="92"/>
    </i>
    <i r="2">
      <x v="93"/>
    </i>
    <i r="2">
      <x v="94"/>
    </i>
    <i r="2">
      <x v="95"/>
    </i>
    <i r="2">
      <x v="97"/>
    </i>
    <i r="2">
      <x v="98"/>
    </i>
    <i>
      <x v="6"/>
    </i>
    <i r="1">
      <x/>
    </i>
    <i r="2">
      <x v="192"/>
    </i>
    <i r="2">
      <x v="193"/>
    </i>
    <i r="2">
      <x v="194"/>
    </i>
    <i r="2">
      <x v="195"/>
    </i>
    <i r="2">
      <x v="196"/>
    </i>
    <i r="2">
      <x v="197"/>
    </i>
    <i r="2">
      <x v="310"/>
    </i>
    <i r="2">
      <x v="311"/>
    </i>
    <i r="2">
      <x v="404"/>
    </i>
    <i r="2">
      <x v="405"/>
    </i>
    <i r="2">
      <x v="406"/>
    </i>
    <i r="1">
      <x v="1"/>
    </i>
    <i r="2">
      <x v="192"/>
    </i>
    <i r="2">
      <x v="193"/>
    </i>
    <i r="2">
      <x v="194"/>
    </i>
    <i r="2">
      <x v="195"/>
    </i>
    <i r="2">
      <x v="196"/>
    </i>
    <i r="2">
      <x v="197"/>
    </i>
    <i r="2">
      <x v="310"/>
    </i>
    <i r="2">
      <x v="311"/>
    </i>
    <i r="2">
      <x v="404"/>
    </i>
    <i r="2">
      <x v="405"/>
    </i>
    <i r="2">
      <x v="406"/>
    </i>
    <i r="1">
      <x v="2"/>
    </i>
    <i r="2">
      <x v="192"/>
    </i>
    <i r="2">
      <x v="193"/>
    </i>
    <i r="2">
      <x v="194"/>
    </i>
    <i r="2">
      <x v="195"/>
    </i>
    <i r="2">
      <x v="196"/>
    </i>
    <i r="2">
      <x v="197"/>
    </i>
    <i r="2">
      <x v="310"/>
    </i>
    <i r="2">
      <x v="311"/>
    </i>
    <i r="2">
      <x v="404"/>
    </i>
    <i r="2">
      <x v="405"/>
    </i>
    <i r="2">
      <x v="406"/>
    </i>
    <i r="1">
      <x v="9"/>
    </i>
    <i r="2">
      <x v="192"/>
    </i>
    <i r="2">
      <x v="193"/>
    </i>
    <i r="2">
      <x v="194"/>
    </i>
    <i r="2">
      <x v="195"/>
    </i>
    <i r="2">
      <x v="196"/>
    </i>
    <i r="2">
      <x v="197"/>
    </i>
    <i r="2">
      <x v="310"/>
    </i>
    <i r="2">
      <x v="311"/>
    </i>
    <i r="2">
      <x v="404"/>
    </i>
    <i r="2">
      <x v="405"/>
    </i>
    <i r="2">
      <x v="406"/>
    </i>
    <i r="1">
      <x v="12"/>
    </i>
    <i r="2">
      <x v="192"/>
    </i>
    <i r="2">
      <x v="193"/>
    </i>
    <i r="2">
      <x v="194"/>
    </i>
    <i r="2">
      <x v="195"/>
    </i>
    <i r="2">
      <x v="196"/>
    </i>
    <i r="2">
      <x v="197"/>
    </i>
    <i r="2">
      <x v="310"/>
    </i>
    <i r="2">
      <x v="311"/>
    </i>
    <i r="2">
      <x v="404"/>
    </i>
    <i r="1">
      <x v="14"/>
    </i>
    <i r="2">
      <x v="192"/>
    </i>
    <i r="2">
      <x v="193"/>
    </i>
    <i r="2">
      <x v="194"/>
    </i>
    <i r="2">
      <x v="195"/>
    </i>
    <i r="2">
      <x v="196"/>
    </i>
    <i r="2">
      <x v="197"/>
    </i>
    <i r="2">
      <x v="310"/>
    </i>
    <i r="2">
      <x v="311"/>
    </i>
    <i r="2">
      <x v="404"/>
    </i>
    <i r="2">
      <x v="406"/>
    </i>
    <i r="1">
      <x v="50"/>
    </i>
    <i r="2">
      <x v="192"/>
    </i>
    <i r="2">
      <x v="193"/>
    </i>
    <i r="2">
      <x v="194"/>
    </i>
    <i r="2">
      <x v="195"/>
    </i>
    <i r="2">
      <x v="196"/>
    </i>
    <i r="2">
      <x v="197"/>
    </i>
    <i r="2">
      <x v="310"/>
    </i>
    <i r="2">
      <x v="311"/>
    </i>
    <i r="2">
      <x v="404"/>
    </i>
    <i r="2">
      <x v="405"/>
    </i>
    <i r="2">
      <x v="406"/>
    </i>
    <i r="1">
      <x v="164"/>
    </i>
    <i r="2">
      <x v="192"/>
    </i>
    <i r="2">
      <x v="193"/>
    </i>
    <i r="2">
      <x v="194"/>
    </i>
    <i r="2">
      <x v="195"/>
    </i>
    <i r="2">
      <x v="196"/>
    </i>
    <i r="2">
      <x v="197"/>
    </i>
    <i r="2">
      <x v="310"/>
    </i>
    <i r="2">
      <x v="311"/>
    </i>
    <i r="2">
      <x v="404"/>
    </i>
    <i r="2">
      <x v="405"/>
    </i>
    <i r="2">
      <x v="406"/>
    </i>
    <i r="1">
      <x v="165"/>
    </i>
    <i r="2">
      <x v="192"/>
    </i>
    <i r="2">
      <x v="193"/>
    </i>
    <i r="2">
      <x v="194"/>
    </i>
    <i r="2">
      <x v="195"/>
    </i>
    <i r="2">
      <x v="196"/>
    </i>
    <i r="2">
      <x v="197"/>
    </i>
    <i r="2">
      <x v="310"/>
    </i>
    <i r="2">
      <x v="311"/>
    </i>
    <i r="2">
      <x v="404"/>
    </i>
    <i r="2">
      <x v="405"/>
    </i>
    <i r="2">
      <x v="406"/>
    </i>
    <i r="1">
      <x v="166"/>
    </i>
    <i r="2">
      <x v="192"/>
    </i>
    <i r="2">
      <x v="193"/>
    </i>
    <i r="2">
      <x v="194"/>
    </i>
    <i r="2">
      <x v="195"/>
    </i>
    <i r="2">
      <x v="196"/>
    </i>
    <i r="2">
      <x v="197"/>
    </i>
    <i r="2">
      <x v="310"/>
    </i>
    <i r="2">
      <x v="311"/>
    </i>
    <i r="2">
      <x v="404"/>
    </i>
    <i r="2">
      <x v="405"/>
    </i>
    <i r="2">
      <x v="406"/>
    </i>
    <i r="1">
      <x v="167"/>
    </i>
    <i r="2">
      <x v="192"/>
    </i>
    <i r="2">
      <x v="193"/>
    </i>
    <i r="2">
      <x v="194"/>
    </i>
    <i r="2">
      <x v="195"/>
    </i>
    <i r="2">
      <x v="196"/>
    </i>
    <i r="2">
      <x v="197"/>
    </i>
    <i r="2">
      <x v="310"/>
    </i>
    <i r="2">
      <x v="311"/>
    </i>
    <i r="2">
      <x v="404"/>
    </i>
    <i r="2">
      <x v="405"/>
    </i>
    <i r="2">
      <x v="406"/>
    </i>
    <i r="1">
      <x v="168"/>
    </i>
    <i r="2">
      <x v="192"/>
    </i>
    <i r="2">
      <x v="193"/>
    </i>
    <i r="2">
      <x v="194"/>
    </i>
    <i r="2">
      <x v="195"/>
    </i>
    <i r="2">
      <x v="196"/>
    </i>
    <i r="2">
      <x v="197"/>
    </i>
    <i r="1">
      <x v="170"/>
    </i>
    <i r="2">
      <x v="192"/>
    </i>
    <i r="2">
      <x v="193"/>
    </i>
    <i r="2">
      <x v="194"/>
    </i>
    <i r="2">
      <x v="195"/>
    </i>
    <i r="2">
      <x v="196"/>
    </i>
    <i r="2">
      <x v="197"/>
    </i>
    <i r="2">
      <x v="310"/>
    </i>
    <i r="2">
      <x v="311"/>
    </i>
    <i r="2">
      <x v="404"/>
    </i>
    <i r="2">
      <x v="405"/>
    </i>
    <i r="2">
      <x v="406"/>
    </i>
    <i r="1">
      <x v="179"/>
    </i>
    <i r="2">
      <x v="192"/>
    </i>
    <i r="2">
      <x v="193"/>
    </i>
    <i r="2">
      <x v="194"/>
    </i>
    <i r="2">
      <x v="195"/>
    </i>
    <i r="2">
      <x v="196"/>
    </i>
    <i r="2">
      <x v="197"/>
    </i>
    <i r="2">
      <x v="310"/>
    </i>
    <i r="2">
      <x v="311"/>
    </i>
    <i r="2">
      <x v="404"/>
    </i>
    <i r="2">
      <x v="405"/>
    </i>
    <i r="2">
      <x v="406"/>
    </i>
    <i r="1">
      <x v="180"/>
    </i>
    <i r="2">
      <x v="192"/>
    </i>
    <i r="2">
      <x v="193"/>
    </i>
    <i r="2">
      <x v="194"/>
    </i>
    <i r="2">
      <x v="195"/>
    </i>
    <i r="2">
      <x v="196"/>
    </i>
    <i r="2">
      <x v="197"/>
    </i>
    <i r="2">
      <x v="310"/>
    </i>
    <i r="2">
      <x v="311"/>
    </i>
    <i r="2">
      <x v="404"/>
    </i>
    <i r="2">
      <x v="405"/>
    </i>
    <i r="2">
      <x v="406"/>
    </i>
    <i r="1">
      <x v="181"/>
    </i>
    <i r="2">
      <x v="192"/>
    </i>
    <i r="2">
      <x v="193"/>
    </i>
    <i r="2">
      <x v="194"/>
    </i>
    <i r="2">
      <x v="195"/>
    </i>
    <i r="2">
      <x v="196"/>
    </i>
    <i r="2">
      <x v="197"/>
    </i>
    <i r="2">
      <x v="310"/>
    </i>
    <i r="2">
      <x v="311"/>
    </i>
    <i r="2">
      <x v="404"/>
    </i>
    <i r="2">
      <x v="405"/>
    </i>
    <i r="2">
      <x v="406"/>
    </i>
    <i r="1">
      <x v="182"/>
    </i>
    <i r="2">
      <x v="192"/>
    </i>
    <i r="2">
      <x v="193"/>
    </i>
    <i r="2">
      <x v="194"/>
    </i>
    <i r="2">
      <x v="195"/>
    </i>
    <i r="2">
      <x v="196"/>
    </i>
    <i r="2">
      <x v="197"/>
    </i>
    <i r="2">
      <x v="310"/>
    </i>
    <i r="2">
      <x v="311"/>
    </i>
    <i r="2">
      <x v="404"/>
    </i>
    <i r="2">
      <x v="405"/>
    </i>
    <i r="2">
      <x v="406"/>
    </i>
    <i r="1">
      <x v="194"/>
    </i>
    <i r="2">
      <x v="192"/>
    </i>
    <i r="2">
      <x v="193"/>
    </i>
    <i r="2">
      <x v="194"/>
    </i>
    <i r="2">
      <x v="195"/>
    </i>
    <i r="2">
      <x v="196"/>
    </i>
    <i r="2">
      <x v="197"/>
    </i>
    <i r="2">
      <x v="310"/>
    </i>
    <i r="2">
      <x v="311"/>
    </i>
    <i r="2">
      <x v="404"/>
    </i>
    <i r="2">
      <x v="405"/>
    </i>
    <i r="2">
      <x v="406"/>
    </i>
    <i r="1">
      <x v="197"/>
    </i>
    <i r="2">
      <x v="192"/>
    </i>
    <i r="2">
      <x v="193"/>
    </i>
    <i r="2">
      <x v="194"/>
    </i>
    <i r="2">
      <x v="195"/>
    </i>
    <i r="2">
      <x v="196"/>
    </i>
    <i r="2">
      <x v="197"/>
    </i>
    <i r="2">
      <x v="310"/>
    </i>
    <i r="2">
      <x v="311"/>
    </i>
    <i r="2">
      <x v="404"/>
    </i>
    <i r="2">
      <x v="405"/>
    </i>
    <i r="2">
      <x v="406"/>
    </i>
    <i r="1">
      <x v="217"/>
    </i>
    <i r="2">
      <x v="192"/>
    </i>
    <i r="2">
      <x v="193"/>
    </i>
    <i r="2">
      <x v="194"/>
    </i>
    <i r="2">
      <x v="195"/>
    </i>
    <i r="2">
      <x v="196"/>
    </i>
    <i r="2">
      <x v="197"/>
    </i>
    <i r="2">
      <x v="310"/>
    </i>
    <i r="2">
      <x v="311"/>
    </i>
    <i r="2">
      <x v="404"/>
    </i>
    <i r="2">
      <x v="405"/>
    </i>
    <i r="2">
      <x v="406"/>
    </i>
    <i r="1">
      <x v="218"/>
    </i>
    <i r="2">
      <x v="192"/>
    </i>
    <i r="2">
      <x v="193"/>
    </i>
    <i r="2">
      <x v="194"/>
    </i>
    <i r="2">
      <x v="195"/>
    </i>
    <i r="2">
      <x v="196"/>
    </i>
    <i r="2">
      <x v="197"/>
    </i>
    <i r="2">
      <x v="310"/>
    </i>
    <i r="2">
      <x v="311"/>
    </i>
    <i r="2">
      <x v="404"/>
    </i>
    <i r="2">
      <x v="405"/>
    </i>
    <i r="2">
      <x v="406"/>
    </i>
    <i>
      <x v="7"/>
    </i>
    <i r="1">
      <x/>
    </i>
    <i r="2">
      <x v="241"/>
    </i>
    <i r="1">
      <x v="133"/>
    </i>
    <i r="2">
      <x v="241"/>
    </i>
    <i r="1">
      <x v="182"/>
    </i>
    <i r="2">
      <x v="241"/>
    </i>
    <i t="grand">
      <x/>
    </i>
  </rowItems>
  <colItems count="1">
    <i/>
  </colItems>
  <dataFields count="1">
    <dataField name="Sum of BALANCE" fld="4"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B22" firstHeaderRow="1" firstDataRow="1" firstDataCol="1" rowPageCount="2" colPageCount="1"/>
  <pivotFields count="49">
    <pivotField dataField="1" showAll="0"/>
    <pivotField showAll="0"/>
    <pivotField showAll="0"/>
    <pivotField showAll="0"/>
    <pivotField showAll="0"/>
    <pivotField axis="axisPage" showAll="0">
      <items count="10">
        <item x="0"/>
        <item x="1"/>
        <item x="2"/>
        <item x="3"/>
        <item x="4"/>
        <item x="5"/>
        <item x="6"/>
        <item x="7"/>
        <item x="8"/>
        <item t="default"/>
      </items>
    </pivotField>
    <pivotField axis="axisRow" showAll="0">
      <items count="306">
        <item sd="0" x="294"/>
        <item sd="0" x="296"/>
        <item sd="0" x="290"/>
        <item sd="0" x="13"/>
        <item sd="0" x="14"/>
        <item sd="0" x="15"/>
        <item sd="0" x="16"/>
        <item sd="0" x="17"/>
        <item sd="0" x="18"/>
        <item sd="0" x="297"/>
        <item sd="0" x="19"/>
        <item sd="0" x="20"/>
        <item sd="0" x="21"/>
        <item sd="0" x="22"/>
        <item sd="0" x="292"/>
        <item sd="0" x="23"/>
        <item sd="0" x="24"/>
        <item sd="0" x="25"/>
        <item sd="0" x="26"/>
        <item sd="0" x="27"/>
        <item sd="0" x="73"/>
        <item sd="0" x="28"/>
        <item sd="0" x="29"/>
        <item sd="0" x="30"/>
        <item sd="0" x="31"/>
        <item sd="0" x="32"/>
        <item sd="0" x="33"/>
        <item sd="0" x="34"/>
        <item sd="0" x="35"/>
        <item sd="0" x="36"/>
        <item sd="0" x="37"/>
        <item sd="0" x="38"/>
        <item sd="0" x="39"/>
        <item sd="0" x="40"/>
        <item sd="0" x="41"/>
        <item sd="0" x="42"/>
        <item sd="0" x="43"/>
        <item sd="0" x="44"/>
        <item sd="0" x="45"/>
        <item sd="0" x="46"/>
        <item sd="0" x="0"/>
        <item sd="0" x="1"/>
        <item sd="0" x="2"/>
        <item sd="0" x="3"/>
        <item sd="0" x="222"/>
        <item sd="0" x="4"/>
        <item sd="0" x="223"/>
        <item sd="0" x="5"/>
        <item sd="0" x="6"/>
        <item sd="0" x="7"/>
        <item sd="0" x="293"/>
        <item sd="0" x="48"/>
        <item sd="0" x="217"/>
        <item sd="0" x="159"/>
        <item sd="0" x="93"/>
        <item sd="0" x="182"/>
        <item sd="0" x="183"/>
        <item sd="0" x="156"/>
        <item sd="0" x="195"/>
        <item sd="0" x="251"/>
        <item sd="0" x="49"/>
        <item sd="0" x="220"/>
        <item sd="0" x="87"/>
        <item sd="0" x="219"/>
        <item sd="0" x="109"/>
        <item sd="0" x="81"/>
        <item sd="0" x="65"/>
        <item sd="0" x="80"/>
        <item sd="0" x="86"/>
        <item sd="0" x="101"/>
        <item sd="0" x="85"/>
        <item sd="0" x="8"/>
        <item sd="0" x="243"/>
        <item sd="0" x="178"/>
        <item sd="0" x="9"/>
        <item sd="0" x="190"/>
        <item sd="0" x="164"/>
        <item sd="0" x="165"/>
        <item sd="0" x="166"/>
        <item sd="0" x="184"/>
        <item sd="0" x="244"/>
        <item sd="0" x="194"/>
        <item sd="0" x="242"/>
        <item sd="0" x="97"/>
        <item sd="0" x="201"/>
        <item sd="0" x="162"/>
        <item sd="0" x="245"/>
        <item sd="0" x="187"/>
        <item sd="0" x="167"/>
        <item sd="0" x="186"/>
        <item sd="0" x="174"/>
        <item sd="0" x="185"/>
        <item sd="0" x="172"/>
        <item sd="0" x="160"/>
        <item sd="0" x="107"/>
        <item sd="0" x="127"/>
        <item sd="0" x="62"/>
        <item sd="0" x="218"/>
        <item sd="0" x="152"/>
        <item sd="0" x="59"/>
        <item sd="0" x="151"/>
        <item sd="0" x="99"/>
        <item sd="0" x="191"/>
        <item sd="0" x="83"/>
        <item sd="0" x="221"/>
        <item sd="0" x="246"/>
        <item sd="0" x="170"/>
        <item sd="0" x="193"/>
        <item sd="0" x="171"/>
        <item sd="0" x="236"/>
        <item sd="0" x="197"/>
        <item sd="0" x="67"/>
        <item sd="0" x="94"/>
        <item sd="0" x="248"/>
        <item sd="0" x="247"/>
        <item sd="0" x="69"/>
        <item sd="0" x="115"/>
        <item sd="0" x="249"/>
        <item sd="0" x="79"/>
        <item sd="0" x="163"/>
        <item sd="0" x="227"/>
        <item sd="0" x="108"/>
        <item sd="0" x="70"/>
        <item sd="0" x="103"/>
        <item sd="0" x="10"/>
        <item sd="0" x="84"/>
        <item sd="0" x="149"/>
        <item sd="0" x="11"/>
        <item sd="0" x="12"/>
        <item sd="0" x="129"/>
        <item sd="0" x="89"/>
        <item sd="0" x="90"/>
        <item sd="0" x="228"/>
        <item sd="0" x="303"/>
        <item sd="0" x="153"/>
        <item sd="0" x="150"/>
        <item sd="0" x="91"/>
        <item sd="0" x="117"/>
        <item sd="0" x="118"/>
        <item sd="0" x="126"/>
        <item sd="0" x="176"/>
        <item sd="0" x="98"/>
        <item sd="0" x="237"/>
        <item sd="0" x="100"/>
        <item sd="0" x="154"/>
        <item sd="0" x="173"/>
        <item sd="0" x="54"/>
        <item sd="0" x="53"/>
        <item sd="0" x="113"/>
        <item sd="0" x="112"/>
        <item sd="0" x="196"/>
        <item sd="0" x="179"/>
        <item sd="0" x="216"/>
        <item sd="0" x="104"/>
        <item sd="0" x="215"/>
        <item sd="0" x="105"/>
        <item sd="0" x="181"/>
        <item sd="0" x="180"/>
        <item sd="0" x="57"/>
        <item sd="0" x="56"/>
        <item sd="0" x="55"/>
        <item sd="0" x="226"/>
        <item sd="0" x="225"/>
        <item sd="0" x="125"/>
        <item sd="0" x="289"/>
        <item sd="0" x="285"/>
        <item sd="0" x="298"/>
        <item sd="0" x="286"/>
        <item sd="0" x="287"/>
        <item sd="0" x="302"/>
        <item sd="0" x="301"/>
        <item sd="0" x="114"/>
        <item sd="0" x="119"/>
        <item sd="0" x="88"/>
        <item sd="0" x="64"/>
        <item sd="0" x="224"/>
        <item sd="0" x="202"/>
        <item sd="0" x="208"/>
        <item sd="0" x="238"/>
        <item sd="0" x="110"/>
        <item sd="0" x="288"/>
        <item sd="0" x="295"/>
        <item sd="0" x="291"/>
        <item sd="0" x="175"/>
        <item sd="0" x="52"/>
        <item sd="0" x="189"/>
        <item sd="0" x="158"/>
        <item sd="0" x="229"/>
        <item sd="0" x="230"/>
        <item sd="0" x="77"/>
        <item sd="0" x="211"/>
        <item sd="0" x="68"/>
        <item sd="0" x="135"/>
        <item sd="0" x="136"/>
        <item sd="0" x="300"/>
        <item sd="0" x="161"/>
        <item sd="0" x="157"/>
        <item sd="0" x="192"/>
        <item sd="0" x="139"/>
        <item sd="0" x="140"/>
        <item sd="0" x="155"/>
        <item sd="0" x="74"/>
        <item sd="0" x="76"/>
        <item sd="0" x="75"/>
        <item sd="0" x="188"/>
        <item sd="0" x="116"/>
        <item sd="0" x="250"/>
        <item sd="0" x="124"/>
        <item sd="0" x="82"/>
        <item sd="0" x="203"/>
        <item sd="0" x="204"/>
        <item sd="0" x="177"/>
        <item sd="0" x="111"/>
        <item sd="0" x="213"/>
        <item sd="0" x="212"/>
        <item sd="0" x="210"/>
        <item sd="0" x="209"/>
        <item sd="0" x="92"/>
        <item sd="0" x="299"/>
        <item sd="0" x="143"/>
        <item sd="0" x="148"/>
        <item sd="0" x="142"/>
        <item sd="0" x="141"/>
        <item sd="0" x="145"/>
        <item sd="0" x="146"/>
        <item sd="0" x="144"/>
        <item sd="0" x="147"/>
        <item sd="0" x="47"/>
        <item sd="0" x="128"/>
        <item sd="0" x="200"/>
        <item sd="0" x="253"/>
        <item sd="0" x="254"/>
        <item sd="0" x="106"/>
        <item sd="0" x="260"/>
        <item sd="0" x="102"/>
        <item sd="0" x="134"/>
        <item sd="0" x="61"/>
        <item sd="0" x="131"/>
        <item sd="0" x="130"/>
        <item sd="0" x="231"/>
        <item sd="0" x="259"/>
        <item sd="0" x="256"/>
        <item sd="0" x="257"/>
        <item sd="0" x="168"/>
        <item sd="0" x="234"/>
        <item sd="0" x="235"/>
        <item sd="0" x="123"/>
        <item sd="0" x="233"/>
        <item sd="0" x="50"/>
        <item sd="0" x="169"/>
        <item sd="0" x="138"/>
        <item sd="0" x="255"/>
        <item sd="0" x="51"/>
        <item sd="0" x="60"/>
        <item sd="0" x="78"/>
        <item sd="0" x="232"/>
        <item sd="0" x="207"/>
        <item sd="0" x="205"/>
        <item sd="0" x="206"/>
        <item sd="0" x="95"/>
        <item sd="0" x="96"/>
        <item sd="0" x="137"/>
        <item sd="0" x="258"/>
        <item sd="0" x="252"/>
        <item sd="0" x="72"/>
        <item sd="0" x="63"/>
        <item sd="0" x="240"/>
        <item sd="0" x="241"/>
        <item sd="0" x="133"/>
        <item sd="0" x="71"/>
        <item sd="0" x="132"/>
        <item sd="0" x="198"/>
        <item sd="0" x="122"/>
        <item sd="0" x="121"/>
        <item sd="0" x="120"/>
        <item sd="0" x="239"/>
        <item sd="0" x="66"/>
        <item sd="0" x="214"/>
        <item sd="0" x="199"/>
        <item sd="0" x="58"/>
        <item sd="0" x="261"/>
        <item sd="0" x="263"/>
        <item sd="0" x="282"/>
        <item sd="0" x="262"/>
        <item sd="0" x="279"/>
        <item sd="0" x="280"/>
        <item sd="0" x="281"/>
        <item sd="0" x="274"/>
        <item sd="0" x="283"/>
        <item sd="0" x="276"/>
        <item sd="0" x="277"/>
        <item sd="0" x="278"/>
        <item sd="0" x="275"/>
        <item sd="0" x="264"/>
        <item sd="0" x="272"/>
        <item sd="0" x="268"/>
        <item sd="0" x="271"/>
        <item sd="0" x="267"/>
        <item sd="0" x="265"/>
        <item sd="0" x="270"/>
        <item sd="0" x="273"/>
        <item sd="0" x="266"/>
        <item sd="0" x="269"/>
        <item sd="0" x="284"/>
        <item sd="0" x="304"/>
        <item t="default" sd="0"/>
      </items>
    </pivotField>
    <pivotField showAll="0"/>
    <pivotField axis="axisPage" multipleItemSelectionAllowed="1" showAll="0">
      <items count="2522">
        <item h="1" x="2151"/>
        <item h="1" x="62"/>
        <item h="1" x="2310"/>
        <item h="1" x="2026"/>
        <item h="1" x="2064"/>
        <item h="1" x="1912"/>
        <item h="1" x="2258"/>
        <item h="1" x="2353"/>
        <item h="1" x="1855"/>
        <item h="1" x="1958"/>
        <item h="1" x="2038"/>
        <item h="1" x="2388"/>
        <item h="1" x="2076"/>
        <item h="1" x="1971"/>
        <item h="1" x="1948"/>
        <item h="1" x="2234"/>
        <item h="1" x="2050"/>
        <item h="1" x="2125"/>
        <item h="1" x="2309"/>
        <item h="1" x="2088"/>
        <item h="1" x="2257"/>
        <item h="1" x="2252"/>
        <item h="1" x="2285"/>
        <item h="1" x="2113"/>
        <item h="1" x="255"/>
        <item h="1" x="2137"/>
        <item h="1" x="298"/>
        <item h="1" x="2334"/>
        <item h="1" x="2000"/>
        <item h="1" x="2271"/>
        <item h="1" x="2183"/>
        <item h="1" x="1877"/>
        <item h="1" x="1935"/>
        <item h="1" x="1906"/>
        <item h="1" x="2460"/>
        <item h="1" x="2426"/>
        <item h="1" x="1899"/>
        <item h="1" x="2245"/>
        <item h="1" x="2449"/>
        <item h="1" x="1928"/>
        <item h="1" x="2203"/>
        <item h="1" x="2375"/>
        <item h="1" x="2100"/>
        <item h="1" x="1961"/>
        <item h="1" x="1889"/>
        <item h="1" x="2260"/>
        <item h="1" x="1907"/>
        <item h="1" x="2364"/>
        <item h="1" x="1986"/>
        <item h="1" x="2363"/>
        <item h="1" x="326"/>
        <item h="1" x="1985"/>
        <item h="1" x="2298"/>
        <item h="1" x="1957"/>
        <item h="1" x="139"/>
        <item h="1" x="2270"/>
        <item h="1" x="2434"/>
        <item h="1" x="2149"/>
        <item h="1" x="2414"/>
        <item h="1" x="2401"/>
        <item h="1" x="2321"/>
        <item h="1" x="2480"/>
        <item h="1" x="2352"/>
        <item h="1" x="2182"/>
        <item h="1" x="2415"/>
        <item h="1" x="1966"/>
        <item h="1" x="2193"/>
        <item h="1" x="2037"/>
        <item h="1" x="2424"/>
        <item h="1" x="2468"/>
        <item h="1" x="2244"/>
        <item h="1" x="2482"/>
        <item h="1" x="2496"/>
        <item h="1" x="2387"/>
        <item h="1" x="2240"/>
        <item h="1" x="187"/>
        <item h="1" x="112"/>
        <item h="1" x="259"/>
        <item h="1" x="324"/>
        <item h="1" x="2169"/>
        <item h="1" x="2297"/>
        <item h="1" x="1903"/>
        <item h="1" x="2192"/>
        <item h="1" x="160"/>
        <item h="1" x="2195"/>
        <item h="1" x="2014"/>
        <item h="1" x="2436"/>
        <item h="1" x="1923"/>
        <item h="1" x="2397"/>
        <item h="1" x="315"/>
        <item h="1" x="2222"/>
        <item h="1" x="142"/>
        <item h="1" x="317"/>
        <item h="1" x="318"/>
        <item h="1" x="1865"/>
        <item h="1" x="2161"/>
        <item h="1" x="2087"/>
        <item h="1" x="2007"/>
        <item h="1" x="276"/>
        <item h="1" x="1844"/>
        <item h="1" x="1840"/>
        <item h="1" x="205"/>
        <item h="1" x="2172"/>
        <item h="1" x="296"/>
        <item h="1" x="75"/>
        <item h="1" x="349"/>
        <item h="1" x="80"/>
        <item h="1" x="66"/>
        <item h="1" x="191"/>
        <item h="1" x="1917"/>
        <item h="1" x="2358"/>
        <item h="1" x="374"/>
        <item h="1" x="182"/>
        <item h="1" x="2429"/>
        <item h="1" x="1965"/>
        <item h="1" x="2432"/>
        <item h="1" x="2463"/>
        <item h="1" x="2019"/>
        <item h="1" x="2018"/>
        <item h="1" x="2515"/>
        <item h="1" x="280"/>
        <item h="1" x="1839"/>
        <item h="1" x="73"/>
        <item h="1" x="2408"/>
        <item h="1" x="172"/>
        <item h="1" x="1795"/>
        <item h="1" x="240"/>
        <item h="1" x="2187"/>
        <item h="1" x="2070"/>
        <item h="1" x="1439"/>
        <item h="1" x="2406"/>
        <item h="1" x="74"/>
        <item h="1" x="1109"/>
        <item h="1" x="2292"/>
        <item h="1" x="693"/>
        <item h="1" x="1729"/>
        <item h="1" x="2412"/>
        <item h="1" x="1219"/>
        <item h="1" x="2065"/>
        <item h="1" x="1979"/>
        <item h="1" x="1760"/>
        <item h="1" x="424"/>
        <item h="1" x="2175"/>
        <item h="1" x="2164"/>
        <item x="10"/>
        <item h="1" x="414"/>
        <item h="1" x="184"/>
        <item h="1" x="1754"/>
        <item h="1" x="2180"/>
        <item h="1" x="2421"/>
        <item h="1" x="2197"/>
        <item h="1" x="2126"/>
        <item h="1" x="778"/>
        <item h="1" x="1062"/>
        <item h="1" x="2376"/>
        <item h="1" x="1022"/>
        <item h="1" x="1905"/>
        <item h="1" x="2433"/>
        <item h="1" x="2443"/>
        <item h="1" x="638"/>
        <item h="1" x="1807"/>
        <item h="1" x="2118"/>
        <item h="1" x="2517"/>
        <item h="1" x="2208"/>
        <item h="1" x="1676"/>
        <item h="1" x="1090"/>
        <item h="1" x="1842"/>
        <item h="1" x="2467"/>
        <item h="1" x="1753"/>
        <item h="1" x="1769"/>
        <item h="1" x="1156"/>
        <item h="1" x="1258"/>
        <item h="1" x="1074"/>
        <item h="1" x="711"/>
        <item h="1" x="1240"/>
        <item h="1" x="722"/>
        <item h="1" x="1882"/>
        <item h="1" x="1159"/>
        <item h="1" x="1140"/>
        <item h="1" x="1846"/>
        <item h="1" x="1089"/>
        <item h="1" x="702"/>
        <item h="1" x="312"/>
        <item h="1" x="1260"/>
        <item h="1" x="758"/>
        <item h="1" x="761"/>
        <item h="1" x="1256"/>
        <item h="1" x="913"/>
        <item h="1" x="553"/>
        <item h="1" x="677"/>
        <item h="1" x="1092"/>
        <item h="1" x="552"/>
        <item h="1" x="1200"/>
        <item h="1" x="1223"/>
        <item h="1" x="1235"/>
        <item h="1" x="1259"/>
        <item h="1" x="928"/>
        <item h="1" x="624"/>
        <item h="1" x="1075"/>
        <item h="1" x="710"/>
        <item h="1" x="1369"/>
        <item h="1" x="1295"/>
        <item h="1" x="1355"/>
        <item h="1" x="1185"/>
        <item h="1" x="556"/>
        <item h="1" x="1375"/>
        <item h="1" x="990"/>
        <item h="1" x="290"/>
        <item h="1" x="1275"/>
        <item h="1" x="869"/>
        <item h="1" x="1310"/>
        <item h="1" x="983"/>
        <item h="1" x="521"/>
        <item h="1" x="982"/>
        <item h="1" x="572"/>
        <item h="1" x="1071"/>
        <item h="1" x="846"/>
        <item h="1" x="845"/>
        <item h="1" x="1278"/>
        <item h="1" x="629"/>
        <item h="1" x="1356"/>
        <item h="1" x="709"/>
        <item h="1" x="372"/>
        <item h="1" x="1063"/>
        <item h="1" x="413"/>
        <item h="1" x="1114"/>
        <item h="1" x="2001"/>
        <item h="1" x="1359"/>
        <item h="1" x="1262"/>
        <item h="1" x="1227"/>
        <item h="1" x="1382"/>
        <item h="1" x="1236"/>
        <item h="1" x="601"/>
        <item h="1" x="1194"/>
        <item h="1" x="597"/>
        <item h="1" x="1112"/>
        <item h="1" x="1164"/>
        <item h="1" x="1365"/>
        <item h="1" x="594"/>
        <item h="1" x="1924"/>
        <item h="1" x="701"/>
        <item h="1" x="700"/>
        <item h="1" x="768"/>
        <item h="1" x="1172"/>
        <item h="1" x="1102"/>
        <item h="1" x="1100"/>
        <item h="1" x="853"/>
        <item h="1" x="1150"/>
        <item h="1" x="1273"/>
        <item h="1" x="1371"/>
        <item h="1" x="635"/>
        <item h="1" x="1324"/>
        <item h="1" x="1290"/>
        <item h="1" x="486"/>
        <item h="1" x="2369"/>
        <item h="1" x="365"/>
        <item h="1" x="703"/>
        <item h="1" x="557"/>
        <item h="1" x="717"/>
        <item h="1" x="1339"/>
        <item h="1" x="591"/>
        <item h="1" x="1084"/>
        <item h="1" x="727"/>
        <item h="1" x="1210"/>
        <item h="1" x="605"/>
        <item h="1" x="1268"/>
        <item h="1" x="864"/>
        <item h="1" x="1350"/>
        <item h="1" x="1052"/>
        <item h="1" x="1182"/>
        <item h="1" x="1155"/>
        <item h="1" x="854"/>
        <item h="1" x="723"/>
        <item h="1" x="905"/>
        <item h="1" x="1264"/>
        <item h="1" x="715"/>
        <item h="1" x="636"/>
        <item h="1" x="587"/>
        <item h="1" x="1230"/>
        <item h="1" x="580"/>
        <item h="1" x="892"/>
        <item h="1" x="1168"/>
        <item h="1" x="848"/>
        <item h="1" x="911"/>
        <item h="1" x="866"/>
        <item h="1" x="1139"/>
        <item h="1" x="1331"/>
        <item h="1" x="1207"/>
        <item h="1" x="1116"/>
        <item h="1" x="1050"/>
        <item h="1" x="784"/>
        <item h="1" x="1064"/>
        <item h="1" x="706"/>
        <item h="1" x="935"/>
        <item h="1" x="972"/>
        <item h="1" x="1110"/>
        <item h="1" x="680"/>
        <item h="1" x="1157"/>
        <item h="1" x="1247"/>
        <item h="1" x="759"/>
        <item h="1" x="1298"/>
        <item h="1" x="1205"/>
        <item h="1" x="991"/>
        <item h="1" x="728"/>
        <item h="1" x="739"/>
        <item h="1" x="546"/>
        <item h="1" x="858"/>
        <item h="1" x="1113"/>
        <item h="1" x="646"/>
        <item h="1" x="1348"/>
        <item h="1" x="1082"/>
        <item h="1" x="1214"/>
        <item h="1" x="1213"/>
        <item h="1" x="1115"/>
        <item h="1" x="1453"/>
        <item h="1" x="726"/>
        <item h="1" x="1067"/>
        <item h="1" x="1272"/>
        <item h="1" x="1108"/>
        <item h="1" x="796"/>
        <item h="1" x="947"/>
        <item h="1" x="1251"/>
        <item h="1" x="1289"/>
        <item h="1" x="1095"/>
        <item h="1" x="1237"/>
        <item h="1" x="775"/>
        <item h="1" x="1267"/>
        <item h="1" x="1357"/>
        <item h="1" x="1431"/>
        <item h="1" x="1360"/>
        <item h="1" x="1111"/>
        <item h="1" x="1026"/>
        <item h="1" x="977"/>
        <item h="1" x="686"/>
        <item h="1" x="699"/>
        <item h="1" x="1768"/>
        <item h="1" x="1193"/>
        <item h="1" x="562"/>
        <item h="1" x="742"/>
        <item h="1" x="936"/>
        <item h="1" x="732"/>
        <item h="1" x="691"/>
        <item h="1" x="927"/>
        <item h="1" x="568"/>
        <item h="1" x="1077"/>
        <item h="1" x="969"/>
        <item h="1" x="1208"/>
        <item h="1" x="1099"/>
        <item h="1" x="684"/>
        <item h="1" x="762"/>
        <item h="1" x="856"/>
        <item h="1" x="1269"/>
        <item h="1" x="1263"/>
        <item h="1" x="561"/>
        <item h="1" x="1068"/>
        <item h="1" x="1187"/>
        <item h="1" x="679"/>
        <item h="1" x="1288"/>
        <item h="1" x="883"/>
        <item h="1" x="1097"/>
        <item h="1" x="603"/>
        <item h="1" x="704"/>
        <item h="1" x="513"/>
        <item h="1" x="1306"/>
        <item h="1" x="851"/>
        <item h="1" x="1138"/>
        <item h="1" x="1106"/>
        <item h="1" x="672"/>
        <item h="1" x="981"/>
        <item h="1" x="769"/>
        <item h="1" x="1338"/>
        <item h="1" x="1178"/>
        <item h="1" x="1224"/>
        <item h="1" x="1279"/>
        <item h="1" x="881"/>
        <item h="1" x="476"/>
        <item h="1" x="1137"/>
        <item h="1" x="1242"/>
        <item h="1" x="746"/>
        <item h="1" x="807"/>
        <item h="1" x="966"/>
        <item h="1" x="912"/>
        <item h="1" x="1061"/>
        <item h="1" x="764"/>
        <item h="1" x="720"/>
        <item h="1" x="931"/>
        <item h="1" x="1197"/>
        <item h="1" x="852"/>
        <item h="1" x="1025"/>
        <item h="1" x="930"/>
        <item h="1" x="502"/>
        <item h="1" x="956"/>
        <item h="1" x="776"/>
        <item h="1" x="979"/>
        <item h="1" x="1312"/>
        <item h="1" x="596"/>
        <item h="1" x="1093"/>
        <item h="1" x="475"/>
        <item h="1" x="1118"/>
        <item h="1" x="1341"/>
        <item h="1" x="571"/>
        <item h="1" x="598"/>
        <item h="1" x="1076"/>
        <item h="1" x="628"/>
        <item h="1" x="795"/>
        <item h="1" x="1301"/>
        <item h="1" x="409"/>
        <item h="1" x="849"/>
        <item h="1" x="1162"/>
        <item h="1" x="1354"/>
        <item h="1" x="729"/>
        <item h="1" x="1367"/>
        <item h="1" x="1284"/>
        <item h="1" x="779"/>
        <item h="1" x="1261"/>
        <item h="1" x="763"/>
        <item h="1" x="870"/>
        <item h="1" x="1245"/>
        <item h="1" x="602"/>
        <item h="1" x="1146"/>
        <item h="1" x="954"/>
        <item h="1" x="558"/>
        <item h="1" x="1270"/>
        <item h="1" x="1294"/>
        <item h="1" x="1335"/>
        <item h="1" x="847"/>
        <item h="1" x="570"/>
        <item h="1" x="790"/>
        <item h="1" x="1470"/>
        <item h="1" x="857"/>
        <item h="1" x="668"/>
        <item h="1" x="1104"/>
        <item h="1" x="1291"/>
        <item h="1" x="481"/>
        <item h="1" x="980"/>
        <item h="1" x="951"/>
        <item h="1" x="606"/>
        <item h="1" x="1767"/>
        <item h="1" x="1353"/>
        <item h="1" x="1285"/>
        <item h="1" x="696"/>
        <item h="1" x="2382"/>
        <item h="1" x="760"/>
        <item h="1" x="855"/>
        <item h="1" x="612"/>
        <item h="1" x="631"/>
        <item h="1" x="1384"/>
        <item h="1" x="918"/>
        <item h="1" x="517"/>
        <item h="1" x="920"/>
        <item h="1" x="804"/>
        <item h="1" x="162"/>
        <item h="1" x="1811"/>
        <item h="1" x="1031"/>
        <item h="1" x="1176"/>
        <item h="1" x="737"/>
        <item h="1" x="1101"/>
        <item h="1" x="1041"/>
        <item h="1" x="1370"/>
        <item h="1" x="1038"/>
        <item h="1" x="604"/>
        <item h="1" x="1337"/>
        <item h="1" x="1271"/>
        <item h="1" x="698"/>
        <item h="1" x="1287"/>
        <item h="1" x="749"/>
        <item h="1" x="569"/>
        <item h="1" x="1296"/>
        <item h="1" x="1037"/>
        <item h="1" x="600"/>
        <item h="1" x="1362"/>
        <item h="1" x="1179"/>
        <item h="1" x="862"/>
        <item h="1" x="1202"/>
        <item h="1" x="1055"/>
        <item h="1" x="719"/>
        <item h="1" x="555"/>
        <item h="1" x="1160"/>
        <item h="1" x="904"/>
        <item h="1" x="797"/>
        <item h="1" x="599"/>
        <item h="1" x="1351"/>
        <item h="1" x="1196"/>
        <item h="1" x="1186"/>
        <item h="1" x="1349"/>
        <item h="1" x="1005"/>
        <item h="1" x="1234"/>
        <item h="1" x="1344"/>
        <item h="1" x="1167"/>
        <item h="1" x="692"/>
        <item h="1" x="1226"/>
        <item h="1" x="1078"/>
        <item h="1" x="1195"/>
        <item h="1" x="685"/>
        <item h="1" x="1228"/>
        <item h="1" x="614"/>
        <item h="1" x="808"/>
        <item h="1" x="946"/>
        <item h="1" x="1198"/>
        <item h="1" x="1039"/>
        <item h="1" x="1343"/>
        <item h="1" x="1252"/>
        <item h="1" x="988"/>
        <item h="1" x="1327"/>
        <item h="1" x="1328"/>
        <item h="1" x="574"/>
        <item h="1" x="589"/>
        <item h="1" x="879"/>
        <item h="1" x="1221"/>
        <item h="1" x="681"/>
        <item h="1" x="621"/>
        <item h="1" x="929"/>
        <item h="1" x="579"/>
        <item h="1" x="986"/>
        <item h="1" x="771"/>
        <item h="1" x="965"/>
        <item h="1" x="1313"/>
        <item h="1" x="1755"/>
        <item h="1" x="1246"/>
        <item h="1" x="609"/>
        <item h="1" x="1249"/>
        <item h="1" x="1188"/>
        <item h="1" x="863"/>
        <item h="1" x="1201"/>
        <item h="1" x="563"/>
        <item h="1" x="924"/>
        <item h="1" x="669"/>
        <item h="1" x="740"/>
        <item h="1" x="1098"/>
        <item h="1" x="1433"/>
        <item h="1" x="944"/>
        <item h="1" x="738"/>
        <item h="1" x="1316"/>
        <item h="1" x="735"/>
        <item h="1" x="967"/>
        <item h="1" x="1280"/>
        <item h="1" x="933"/>
        <item h="1" x="942"/>
        <item h="1" x="1250"/>
        <item h="1" x="1368"/>
        <item h="1" x="1244"/>
        <item h="1" x="909"/>
        <item h="1" x="973"/>
        <item h="1" x="653"/>
        <item h="1" x="950"/>
        <item h="1" x="1326"/>
        <item h="1" x="926"/>
        <item h="1" x="671"/>
        <item h="1" x="531"/>
        <item h="1" x="1122"/>
        <item h="1" x="941"/>
        <item h="1" x="1192"/>
        <item h="1" x="875"/>
        <item h="1" x="978"/>
        <item h="1" x="512"/>
        <item h="1" x="799"/>
        <item h="1" x="644"/>
        <item h="1" x="1333"/>
        <item h="1" x="806"/>
        <item h="1" x="1129"/>
        <item h="1" x="957"/>
        <item h="1" x="880"/>
        <item h="1" x="507"/>
        <item h="1" x="736"/>
        <item h="1" x="473"/>
        <item h="1" x="1180"/>
        <item h="1" x="1352"/>
        <item h="1" x="1225"/>
        <item h="1" x="914"/>
        <item h="1" x="526"/>
        <item h="1" x="584"/>
        <item h="1" x="1347"/>
        <item h="1" x="820"/>
        <item h="1" x="798"/>
        <item h="1" x="1141"/>
        <item h="1" x="1002"/>
        <item h="1" x="961"/>
        <item h="1" x="948"/>
        <item h="1" x="713"/>
        <item h="1" x="747"/>
        <item h="1" x="772"/>
        <item h="1" x="985"/>
        <item h="1" x="509"/>
        <item h="1" x="651"/>
        <item h="1" x="578"/>
        <item h="1" x="694"/>
        <item h="1" x="1346"/>
        <item h="1" x="868"/>
        <item h="1" x="718"/>
        <item h="1" x="1033"/>
        <item h="1" x="1361"/>
        <item h="1" x="786"/>
        <item h="1" x="810"/>
        <item h="1" x="659"/>
        <item h="1" x="1334"/>
        <item h="1" x="949"/>
        <item h="1" x="1066"/>
        <item h="1" x="1136"/>
        <item h="1" x="480"/>
        <item h="1" x="1239"/>
        <item h="1" x="945"/>
        <item h="1" x="974"/>
        <item h="1" x="1158"/>
        <item h="1" x="1211"/>
        <item h="1" x="867"/>
        <item h="1" x="787"/>
        <item h="1" x="1266"/>
        <item h="1" x="1364"/>
        <item h="1" x="788"/>
        <item h="1" x="878"/>
        <item h="1" x="793"/>
        <item h="1" x="770"/>
        <item h="1" x="1107"/>
        <item h="1" x="906"/>
        <item h="1" x="577"/>
        <item h="1" x="560"/>
        <item h="1" x="1024"/>
        <item h="1" x="1319"/>
        <item h="1" x="1040"/>
        <item h="1" x="1081"/>
        <item h="1" x="1265"/>
        <item h="1" x="707"/>
        <item h="1" x="1105"/>
        <item h="1" x="615"/>
        <item h="1" x="1345"/>
        <item h="1" x="730"/>
        <item h="1" x="1215"/>
        <item h="1" x="428"/>
        <item h="1" x="953"/>
        <item h="1" x="1096"/>
        <item h="1" x="1274"/>
        <item h="1" x="535"/>
        <item h="1" x="385"/>
        <item h="1" x="1308"/>
        <item h="1" x="752"/>
        <item h="1" x="1131"/>
        <item h="1" x="750"/>
        <item h="1" x="1392"/>
        <item h="1" x="1400"/>
        <item h="1" x="1053"/>
        <item h="1" x="1169"/>
        <item h="1" x="887"/>
        <item h="1" x="850"/>
        <item h="1" x="1170"/>
        <item h="1" x="1056"/>
        <item h="1" x="743"/>
        <item h="1" x="1217"/>
        <item h="1" x="971"/>
        <item h="1" x="564"/>
        <item h="1" x="712"/>
        <item h="1" x="964"/>
        <item h="1" x="767"/>
        <item h="1" x="803"/>
        <item h="1" x="1130"/>
        <item h="1" x="889"/>
        <item h="1" x="938"/>
        <item h="1" x="721"/>
        <item h="1" x="791"/>
        <item h="1" x="1255"/>
        <item h="1" x="871"/>
        <item h="1" x="527"/>
        <item h="1" x="1149"/>
        <item h="1" x="611"/>
        <item h="1" x="792"/>
        <item h="1" x="1679"/>
        <item h="1" x="955"/>
        <item h="1" x="900"/>
        <item h="1" x="1300"/>
        <item h="1" x="962"/>
        <item h="1" x="1079"/>
        <item h="1" x="992"/>
        <item h="1" x="783"/>
        <item h="1" x="1277"/>
        <item h="1" x="554"/>
        <item h="1" x="1216"/>
        <item h="1" x="1191"/>
        <item h="1" x="1471"/>
        <item h="1" x="800"/>
        <item h="1" x="528"/>
        <item h="1" x="802"/>
        <item h="1" x="958"/>
        <item h="1" x="514"/>
        <item h="1" x="1311"/>
        <item h="1" x="676"/>
        <item h="1" x="506"/>
        <item h="1" x="627"/>
        <item h="1" x="877"/>
        <item h="1" x="1292"/>
        <item h="1" x="470"/>
        <item h="1" x="1212"/>
        <item h="1" x="1004"/>
        <item h="1" x="1238"/>
        <item h="1" x="683"/>
        <item h="1" x="1034"/>
        <item h="1" x="667"/>
        <item h="1" x="725"/>
        <item h="1" x="902"/>
        <item h="1" x="716"/>
        <item h="1" x="1366"/>
        <item h="1" x="1254"/>
        <item h="1" x="593"/>
        <item h="1" x="859"/>
        <item h="1" x="645"/>
        <item h="1" x="874"/>
        <item h="1" x="539"/>
        <item h="1" x="670"/>
        <item h="1" x="1363"/>
        <item h="1" x="1374"/>
        <item h="1" x="608"/>
        <item h="1" x="1314"/>
        <item h="1" x="1087"/>
        <item h="1" x="1330"/>
        <item h="1" x="1147"/>
        <item h="1" x="915"/>
        <item h="1" x="1304"/>
        <item h="1" x="882"/>
        <item h="1" x="610"/>
        <item h="1" x="984"/>
        <item h="1" x="1117"/>
        <item h="1" x="1232"/>
        <item h="1" x="872"/>
        <item h="1" x="1065"/>
        <item h="1" x="1320"/>
        <item h="1" x="1318"/>
        <item h="1" x="1175"/>
        <item h="1" x="1054"/>
        <item h="1" x="1309"/>
        <item h="1" x="896"/>
        <item h="1" x="1032"/>
        <item h="1" x="1243"/>
        <item h="1" x="663"/>
        <item h="1" x="595"/>
        <item h="1" x="860"/>
        <item h="1" x="1171"/>
        <item h="1" x="765"/>
        <item h="1" x="567"/>
        <item h="1" x="805"/>
        <item h="1" x="908"/>
        <item h="1" x="916"/>
        <item h="1" x="1088"/>
        <item h="1" x="884"/>
        <item h="1" x="714"/>
        <item h="1" x="575"/>
        <item h="1" x="960"/>
        <item h="1" x="1209"/>
        <item h="1" x="1317"/>
        <item h="1" x="809"/>
        <item h="1" x="733"/>
        <item h="1" x="622"/>
        <item h="1" x="1003"/>
        <item h="1" x="1127"/>
        <item h="1" x="1028"/>
        <item h="1" x="766"/>
        <item h="1" x="1103"/>
        <item h="1" x="1152"/>
        <item h="1" x="997"/>
        <item h="1" x="1305"/>
        <item h="1" x="774"/>
        <item h="1" x="1399"/>
        <item h="1" x="943"/>
        <item h="1" x="1299"/>
        <item h="1" x="940"/>
        <item h="1" x="1283"/>
        <item h="1" x="1397"/>
        <item h="1" x="689"/>
        <item h="1" x="1060"/>
        <item h="1" x="1329"/>
        <item h="1" x="1020"/>
        <item h="1" x="1373"/>
        <item h="1" x="1323"/>
        <item h="1" x="1734"/>
        <item h="1" x="731"/>
        <item h="1" x="1378"/>
        <item h="1" x="1297"/>
        <item h="1" x="1372"/>
        <item h="1" x="993"/>
        <item h="1" x="1151"/>
        <item h="1" x="1222"/>
        <item h="1" x="697"/>
        <item h="1" x="925"/>
        <item h="1" x="1340"/>
        <item h="1" x="583"/>
        <item h="1" x="745"/>
        <item h="1" x="907"/>
        <item h="1" x="1132"/>
        <item h="1" x="995"/>
        <item h="1" x="1128"/>
        <item h="1" x="886"/>
        <item h="1" x="1174"/>
        <item h="1" x="919"/>
        <item h="1" x="673"/>
        <item h="1" x="895"/>
        <item h="1" x="500"/>
        <item h="1" x="566"/>
        <item h="1" x="1276"/>
        <item h="1" x="1281"/>
        <item h="1" x="537"/>
        <item h="1" x="1248"/>
        <item h="1" x="687"/>
        <item h="1" x="613"/>
        <item h="1" x="1293"/>
        <item h="1" x="576"/>
        <item h="1" x="998"/>
        <item h="1" x="547"/>
        <item h="1" x="1203"/>
        <item h="1" x="923"/>
        <item h="1" x="865"/>
        <item h="1" x="2082"/>
        <item h="1" x="585"/>
        <item h="1" x="922"/>
        <item h="1" x="1029"/>
        <item h="1" x="1153"/>
        <item h="1" x="1241"/>
        <item h="1" x="1134"/>
        <item h="1" x="1091"/>
        <item h="1" x="582"/>
        <item h="1" x="748"/>
        <item h="1" x="1765"/>
        <item h="1" x="952"/>
        <item h="1" x="903"/>
        <item h="1" x="1163"/>
        <item h="1" x="1027"/>
        <item h="1" x="897"/>
        <item h="1" x="573"/>
        <item h="1" x="623"/>
        <item h="1" x="996"/>
        <item h="1" x="1189"/>
        <item h="1" x="1358"/>
        <item h="1" x="1307"/>
        <item h="1" x="588"/>
        <item h="1" x="777"/>
        <item h="1" x="876"/>
        <item h="1" x="592"/>
        <item h="1" x="1409"/>
        <item h="1" x="1253"/>
        <item h="1" x="1421"/>
        <item h="1" x="1135"/>
        <item h="1" x="1080"/>
        <item h="1" x="1017"/>
        <item h="1" x="888"/>
        <item h="1" x="968"/>
        <item h="1" x="1173"/>
        <item h="1" x="675"/>
        <item h="1" x="633"/>
        <item h="1" x="1023"/>
        <item h="1" x="616"/>
        <item h="1" x="1434"/>
        <item h="1" x="2303"/>
        <item h="1" x="618"/>
        <item h="1" x="1183"/>
        <item h="1" x="891"/>
        <item h="1" x="503"/>
        <item h="1" x="1302"/>
        <item h="1" x="1184"/>
        <item h="1" x="861"/>
        <item h="1" x="522"/>
        <item h="1" x="1315"/>
        <item h="1" x="890"/>
        <item h="1" x="1218"/>
        <item h="1" x="917"/>
        <item h="1" x="657"/>
        <item h="1" x="1045"/>
        <item h="1" x="1085"/>
        <item h="1" x="381"/>
        <item h="1" x="975"/>
        <item h="1" x="754"/>
        <item h="1" x="1336"/>
        <item h="1" x="630"/>
        <item h="1" x="1325"/>
        <item h="1" x="607"/>
        <item h="1" x="1321"/>
        <item h="1" x="642"/>
        <item h="1" x="1126"/>
        <item h="1" x="1086"/>
        <item h="1" x="619"/>
        <item h="1" x="1231"/>
        <item h="1" x="899"/>
        <item h="1" x="590"/>
        <item h="1" x="751"/>
        <item h="1" x="1042"/>
        <item h="1" x="939"/>
        <item h="1" x="811"/>
        <item h="1" x="581"/>
        <item h="1" x="662"/>
        <item h="1" x="1282"/>
        <item h="1" x="987"/>
        <item h="1" x="1441"/>
        <item h="1" x="756"/>
        <item h="1" x="932"/>
        <item h="1" x="1094"/>
        <item h="1" x="780"/>
        <item h="1" x="1047"/>
        <item h="1" x="640"/>
        <item h="1" x="755"/>
        <item h="1" x="1166"/>
        <item h="1" x="1390"/>
        <item h="1" x="660"/>
        <item h="1" x="989"/>
        <item h="1" x="536"/>
        <item h="1" x="1398"/>
        <item h="1" x="538"/>
        <item h="1" x="664"/>
        <item h="1" x="468"/>
        <item h="1" x="705"/>
        <item h="1" x="1145"/>
        <item h="1" x="753"/>
        <item h="1" x="335"/>
        <item h="1" x="1070"/>
        <item h="1" x="812"/>
        <item h="1" x="559"/>
        <item h="1" x="1190"/>
        <item h="1" x="801"/>
        <item h="1" x="794"/>
        <item h="1" x="1124"/>
        <item h="1" x="901"/>
        <item h="1" x="1332"/>
        <item h="1" x="541"/>
        <item h="1" x="626"/>
        <item h="1" x="136"/>
        <item h="1" x="1165"/>
        <item h="1" x="781"/>
        <item h="1" x="894"/>
        <item h="1" x="1342"/>
        <item h="1" x="516"/>
        <item h="1" x="1220"/>
        <item h="1" x="253"/>
        <item h="1" x="654"/>
        <item h="1" x="1181"/>
        <item h="1" x="682"/>
        <item h="1" x="1049"/>
        <item h="1" x="1019"/>
        <item h="1" x="510"/>
        <item h="1" x="1046"/>
        <item h="1" x="617"/>
        <item h="1" x="542"/>
        <item h="1" x="1059"/>
        <item h="1" x="1154"/>
        <item h="1" x="543"/>
        <item h="1" x="620"/>
        <item h="1" x="937"/>
        <item h="1" x="1206"/>
        <item h="1" x="1048"/>
        <item h="1" x="690"/>
        <item h="1" x="639"/>
        <item h="1" x="524"/>
        <item h="1" x="551"/>
        <item h="1" x="1383"/>
        <item h="1" x="634"/>
        <item h="1" x="508"/>
        <item h="1" x="530"/>
        <item h="1" x="741"/>
        <item h="1" x="934"/>
        <item h="1" x="773"/>
        <item h="1" x="1386"/>
        <item h="1" x="893"/>
        <item h="1" x="910"/>
        <item h="1" x="873"/>
        <item h="1" x="1233"/>
        <item h="1" x="831"/>
        <item h="1" x="1322"/>
        <item h="1" x="734"/>
        <item h="1" x="994"/>
        <item h="1" x="1125"/>
        <item h="1" x="1445"/>
        <item h="1" x="2015"/>
        <item h="1" x="976"/>
        <item h="1" x="1413"/>
        <item h="1" x="534"/>
        <item h="1" x="1379"/>
        <item h="1" x="1303"/>
        <item h="1" x="1407"/>
        <item h="1" x="744"/>
        <item h="1" x="388"/>
        <item h="1" x="545"/>
        <item h="1" x="643"/>
        <item h="1" x="1416"/>
        <item h="1" x="1417"/>
        <item h="1" x="1395"/>
        <item h="1" x="757"/>
        <item h="1" x="648"/>
        <item h="1" x="254"/>
        <item h="1" x="658"/>
        <item h="1" x="485"/>
        <item h="1" x="1121"/>
        <item h="1" x="826"/>
        <item h="1" x="495"/>
        <item h="1" x="1057"/>
        <item h="1" x="1728"/>
        <item h="1" x="387"/>
        <item h="1" x="688"/>
        <item h="1" x="1148"/>
        <item h="1" x="1477"/>
        <item h="1" x="1199"/>
        <item h="1" x="144"/>
        <item h="1" x="665"/>
        <item h="1" x="963"/>
        <item h="1" x="1423"/>
        <item h="1" x="532"/>
        <item h="1" x="483"/>
        <item h="1" x="1693"/>
        <item h="1" x="655"/>
        <item h="1" x="1123"/>
        <item h="1" x="565"/>
        <item h="1" x="695"/>
        <item h="1" x="898"/>
        <item h="1" x="479"/>
        <item h="1" x="885"/>
        <item h="1" x="1000"/>
        <item h="1" x="518"/>
        <item h="1" x="625"/>
        <item h="1" x="674"/>
        <item h="1" x="2011"/>
        <item h="1" x="959"/>
        <item h="1" x="1044"/>
        <item h="1" x="1440"/>
        <item h="1" x="1428"/>
        <item h="1" x="533"/>
        <item h="1" x="1133"/>
        <item h="1" x="1775"/>
        <item h="1" x="921"/>
        <item h="1" x="465"/>
        <item h="1" x="1036"/>
        <item h="1" x="661"/>
        <item h="1" x="586"/>
        <item h="1" x="472"/>
        <item h="1" x="649"/>
        <item h="1" x="529"/>
        <item h="1" x="999"/>
        <item h="1" x="294"/>
        <item h="1" x="1083"/>
        <item h="1" x="1449"/>
        <item h="1" x="1161"/>
        <item h="1" x="1376"/>
        <item h="1" x="1229"/>
        <item h="1" x="1013"/>
        <item h="1" x="544"/>
        <item h="1" x="1396"/>
        <item h="1" x="656"/>
        <item h="1" x="515"/>
        <item h="1" x="1391"/>
        <item h="1" x="1426"/>
        <item h="1" x="78"/>
        <item h="1" x="525"/>
        <item h="1" x="1204"/>
        <item h="1" x="724"/>
        <item h="1" x="69"/>
        <item h="1" x="520"/>
        <item h="1" x="1177"/>
        <item h="1" x="549"/>
        <item h="1" x="519"/>
        <item h="1" x="1427"/>
        <item h="1" x="1377"/>
        <item h="1" x="1437"/>
        <item h="1" x="1286"/>
        <item h="1" x="181"/>
        <item h="1" x="505"/>
        <item h="1" x="650"/>
        <item h="1" x="540"/>
        <item h="1" x="474"/>
        <item h="1" x="1035"/>
        <item h="1" x="484"/>
        <item h="1" x="386"/>
        <item h="1" x="1418"/>
        <item h="1" x="1144"/>
        <item h="1" x="1442"/>
        <item h="1" x="383"/>
        <item h="1" x="1762"/>
        <item h="1" x="1403"/>
        <item h="1" x="1119"/>
        <item h="1" x="550"/>
        <item h="1" x="548"/>
        <item h="1" x="1058"/>
        <item h="1" x="241"/>
        <item h="1" x="2439"/>
        <item h="1" x="384"/>
        <item h="1" x="647"/>
        <item h="1" x="1142"/>
        <item h="1" x="1030"/>
        <item h="1" x="389"/>
        <item h="1" x="1429"/>
        <item h="1" x="1385"/>
        <item h="1" x="1073"/>
        <item h="1" x="450"/>
        <item h="1" x="2238"/>
        <item h="1" x="421"/>
        <item h="1" x="1701"/>
        <item h="1" x="471"/>
        <item h="1" x="1424"/>
        <item h="1" x="1411"/>
        <item h="1" x="782"/>
        <item h="1" x="970"/>
        <item h="1" x="666"/>
        <item h="1" x="1387"/>
        <item h="1" x="1430"/>
        <item h="1" x="652"/>
        <item h="1" x="1412"/>
        <item h="1" x="641"/>
        <item h="1" x="225"/>
        <item h="1" x="708"/>
        <item h="1" x="678"/>
        <item h="1" x="1472"/>
        <item h="1" x="1394"/>
        <item h="1" x="82"/>
        <item h="1" x="2338"/>
        <item h="1" x="1404"/>
        <item h="1" x="332"/>
        <item h="1" x="382"/>
        <item h="1" x="1051"/>
        <item h="1" x="1120"/>
        <item h="1" x="1727"/>
        <item h="1" x="1257"/>
        <item h="1" x="1389"/>
        <item h="1" x="1432"/>
        <item h="1" x="454"/>
        <item h="1" x="1738"/>
        <item h="1" x="523"/>
        <item h="1" x="493"/>
        <item h="1" x="1021"/>
        <item h="1" x="632"/>
        <item h="1" x="1001"/>
        <item h="1" x="1436"/>
        <item h="1" x="457"/>
        <item h="1" x="1419"/>
        <item h="1" x="1828"/>
        <item h="1" x="637"/>
        <item h="1" x="482"/>
        <item h="1" x="447"/>
        <item h="1" x="1446"/>
        <item h="1" x="1493"/>
        <item h="1" x="1483"/>
        <item h="1" x="1726"/>
        <item h="1" x="1673"/>
        <item h="1" x="2155"/>
        <item h="1" x="1848"/>
        <item h="1" x="1414"/>
        <item h="1" x="1393"/>
        <item h="1" x="1422"/>
        <item h="1" x="477"/>
        <item h="1" x="1406"/>
        <item h="1" x="819"/>
        <item h="1" x="1704"/>
        <item h="1" x="1443"/>
        <item h="1" x="1402"/>
        <item h="1" x="487"/>
        <item h="1" x="1420"/>
        <item h="1" x="79"/>
        <item h="1" x="455"/>
        <item h="1" x="1408"/>
        <item h="1" x="1743"/>
        <item h="1" x="1615"/>
        <item h="1" x="1405"/>
        <item h="1" x="1827"/>
        <item h="1" x="2465"/>
        <item h="1" x="1657"/>
        <item h="1" x="511"/>
        <item h="1" x="1415"/>
        <item h="1" x="236"/>
        <item h="1" x="1435"/>
        <item h="1" x="1841"/>
        <item h="1" x="2224"/>
        <item h="1" x="1448"/>
        <item h="1" x="1401"/>
        <item h="1" x="1826"/>
        <item h="1" x="1466"/>
        <item h="1" x="497"/>
        <item h="1" x="496"/>
        <item h="1" x="1410"/>
        <item h="1" x="1824"/>
        <item h="1" x="469"/>
        <item h="1" x="498"/>
        <item h="1" x="1740"/>
        <item h="1" x="1388"/>
        <item h="1" x="1759"/>
        <item h="1" x="1866"/>
        <item h="1" x="77"/>
        <item h="1" x="1739"/>
        <item h="1" x="818"/>
        <item h="1" x="1143"/>
        <item h="1" x="1818"/>
        <item h="1" x="1520"/>
        <item h="1" x="1614"/>
        <item h="1" x="499"/>
        <item h="1" x="1444"/>
        <item h="1" x="419"/>
        <item h="1" x="1820"/>
        <item h="1" x="1686"/>
        <item h="1" x="1609"/>
        <item h="1" x="785"/>
        <item h="1" x="420"/>
        <item h="1" x="1586"/>
        <item h="1" x="1665"/>
        <item h="1" x="291"/>
        <item h="1" x="501"/>
        <item h="1" x="1610"/>
        <item h="1" x="1530"/>
        <item h="1" x="1638"/>
        <item h="1" x="1832"/>
        <item h="1" x="1821"/>
        <item h="1" x="1702"/>
        <item h="1" x="1706"/>
        <item h="1" x="1644"/>
        <item h="1" x="1688"/>
        <item h="1" x="2473"/>
        <item h="1" x="1616"/>
        <item h="1" x="208"/>
        <item h="1" x="2282"/>
        <item h="1" x="1993"/>
        <item h="1" x="2313"/>
        <item h="1" x="1831"/>
        <item h="1" x="1709"/>
        <item h="1" x="1473"/>
        <item h="1" x="1713"/>
        <item h="1" x="1756"/>
        <item h="1" x="1712"/>
        <item h="1" x="1489"/>
        <item h="1" x="412"/>
        <item h="1" x="789"/>
        <item h="1" x="161"/>
        <item h="1" x="1612"/>
        <item h="1" x="1503"/>
        <item h="1" x="1492"/>
        <item h="1" x="1655"/>
        <item h="1" x="1631"/>
        <item h="1" x="415"/>
        <item h="1" x="829"/>
        <item h="1" x="1512"/>
        <item h="1" x="366"/>
        <item h="1" x="439"/>
        <item h="1" x="1552"/>
        <item h="1" x="1650"/>
        <item h="1" x="1817"/>
        <item h="1" x="1722"/>
        <item h="1" x="2396"/>
        <item h="1" x="504"/>
        <item h="1" x="2017"/>
        <item h="1" x="1656"/>
        <item h="1" x="304"/>
        <item h="1" x="1611"/>
        <item h="1" x="1667"/>
        <item h="1" x="1687"/>
        <item h="1" x="1617"/>
        <item h="1" x="1585"/>
        <item h="1" x="1645"/>
        <item h="1" x="1763"/>
        <item h="1" x="1825"/>
        <item h="1" x="375"/>
        <item h="1" x="1584"/>
        <item h="1" x="1694"/>
        <item h="1" x="1608"/>
        <item h="1" x="1721"/>
        <item h="1" x="1571"/>
        <item h="1" x="1685"/>
        <item h="1" x="1487"/>
        <item h="1" x="1678"/>
        <item h="1" x="2503"/>
        <item h="1" x="821"/>
        <item h="1" x="1491"/>
        <item h="1" x="1490"/>
        <item h="1" x="1668"/>
        <item h="1" x="217"/>
        <item h="1" x="156"/>
        <item h="1" x="1501"/>
        <item h="1" x="1451"/>
        <item h="1" x="1488"/>
        <item h="1" x="1860"/>
        <item h="1" x="1643"/>
        <item h="1" x="1632"/>
        <item h="1" x="396"/>
        <item h="1" x="1823"/>
        <item h="1" x="456"/>
        <item h="1" x="1723"/>
        <item h="1" x="825"/>
        <item h="1" x="1730"/>
        <item h="1" x="1867"/>
        <item h="1" x="1735"/>
        <item h="1" x="1518"/>
        <item h="1" x="1572"/>
        <item h="1" x="830"/>
        <item h="1" x="159"/>
        <item h="1" x="2217"/>
        <item h="1" x="1599"/>
        <item h="1" x="425"/>
        <item h="1" x="1546"/>
        <item h="1" x="1651"/>
        <item h="1" x="817"/>
        <item h="1" x="427"/>
        <item h="1" x="1720"/>
        <item h="1" x="1664"/>
        <item h="1" x="1659"/>
        <item h="1" x="1731"/>
        <item h="1" x="1517"/>
        <item h="1" x="1710"/>
        <item h="1" x="1474"/>
        <item h="1" x="1716"/>
        <item h="1" x="1819"/>
        <item h="1" x="1629"/>
        <item h="1" x="1500"/>
        <item h="1" x="1869"/>
        <item h="1" x="1680"/>
        <item h="1" x="24"/>
        <item h="1" x="218"/>
        <item h="1" x="2144"/>
        <item h="1" x="1744"/>
        <item h="1" x="1822"/>
        <item h="1" x="1733"/>
        <item h="1" x="431"/>
        <item h="1" x="1613"/>
        <item h="1" x="1570"/>
        <item h="1" x="418"/>
        <item h="1" x="1630"/>
        <item h="1" x="1983"/>
        <item h="1" x="1579"/>
        <item h="1" x="244"/>
        <item h="1" x="1551"/>
        <item h="1" x="1736"/>
        <item h="1" x="63"/>
        <item h="1" x="1724"/>
        <item h="1" x="2469"/>
        <item h="1" x="1618"/>
        <item h="1" x="437"/>
        <item h="1" x="1941"/>
        <item h="1" x="1977"/>
        <item h="1" x="1516"/>
        <item h="1" x="1555"/>
        <item h="1" x="1043"/>
        <item h="1" x="1708"/>
        <item h="1" x="2315"/>
        <item h="1" x="1658"/>
        <item h="1" x="824"/>
        <item h="1" x="1681"/>
        <item h="1" x="1987"/>
        <item h="1" x="1697"/>
        <item h="1" x="1014"/>
        <item h="1" x="1015"/>
        <item h="1" x="1464"/>
        <item h="1" x="1663"/>
        <item h="1" x="1635"/>
        <item h="1" x="194"/>
        <item h="1" x="1605"/>
        <item h="1" x="1654"/>
        <item h="1" x="827"/>
        <item h="1" x="1718"/>
        <item h="1" x="463"/>
        <item h="1" x="1482"/>
        <item h="1" x="1652"/>
        <item h="1" x="2171"/>
        <item h="1" x="1468"/>
        <item h="1" x="839"/>
        <item h="1" x="1707"/>
        <item h="1" x="2212"/>
        <item h="1" x="1641"/>
        <item h="1" x="1467"/>
        <item h="1" x="1642"/>
        <item h="1" x="1507"/>
        <item h="1" x="1705"/>
        <item h="1" x="1653"/>
        <item h="1" x="404"/>
        <item h="1" x="1637"/>
        <item h="1" x="494"/>
        <item h="1" x="1505"/>
        <item h="1" x="400"/>
        <item h="1" x="320"/>
        <item h="1" x="1549"/>
        <item h="1" x="478"/>
        <item h="1" x="1547"/>
        <item h="1" x="345"/>
        <item h="1" x="1682"/>
        <item h="1" x="2196"/>
        <item h="1" x="195"/>
        <item h="1" x="417"/>
        <item h="1" x="1564"/>
        <item h="1" x="405"/>
        <item h="1" x="1797"/>
        <item h="1" x="1486"/>
        <item h="1" x="2300"/>
        <item h="1" x="1462"/>
        <item h="1" x="1425"/>
        <item h="1" x="459"/>
        <item h="1" x="1745"/>
        <item h="1" x="1502"/>
        <item h="1" x="1804"/>
        <item h="1" x="1545"/>
        <item h="1" x="1527"/>
        <item h="1" x="1636"/>
        <item h="1" x="2394"/>
        <item h="1" x="1639"/>
        <item h="1" x="816"/>
        <item h="1" x="440"/>
        <item h="1" x="1455"/>
        <item h="1" x="1675"/>
        <item h="1" x="1588"/>
        <item h="1" x="1018"/>
        <item h="1" x="1494"/>
        <item h="1" x="1700"/>
        <item h="1" x="834"/>
        <item h="1" x="1461"/>
        <item h="1" x="1684"/>
        <item h="1" x="1646"/>
        <item h="1" x="1513"/>
        <item h="1" x="1802"/>
        <item h="1" x="1672"/>
        <item h="1" x="1523"/>
        <item h="1" x="1496"/>
        <item h="1" x="1522"/>
        <item h="1" x="222"/>
        <item h="1" x="1508"/>
        <item h="1" x="1666"/>
        <item h="1" x="1737"/>
        <item h="1" x="448"/>
        <item h="1" x="2324"/>
        <item h="1" x="395"/>
        <item h="1" x="1633"/>
        <item h="1" x="1504"/>
        <item h="1" x="1506"/>
        <item h="1" x="2516"/>
        <item h="1" x="453"/>
        <item h="1" x="1509"/>
        <item h="1" x="1510"/>
        <item h="1" x="356"/>
        <item h="1" x="1692"/>
        <item h="1" x="399"/>
        <item h="1" x="1456"/>
        <item h="1" x="1619"/>
        <item h="1" x="2474"/>
        <item h="1" x="444"/>
        <item h="1" x="1674"/>
        <item h="1" x="1454"/>
        <item h="1" x="1696"/>
        <item h="1" x="1806"/>
        <item h="1" x="1562"/>
        <item h="1" x="828"/>
        <item h="1" x="1563"/>
        <item h="1" x="1649"/>
        <item h="1" x="2277"/>
        <item h="1" x="1719"/>
        <item h="1" x="1521"/>
        <item h="1" x="1627"/>
        <item h="1" x="1553"/>
        <item h="1" x="1598"/>
        <item h="1" x="1519"/>
        <item h="1" x="1011"/>
        <item h="1" x="1485"/>
        <item h="1" x="398"/>
        <item h="1" x="1495"/>
        <item h="1" x="815"/>
        <item h="1" x="1480"/>
        <item h="1" x="464"/>
        <item h="1" x="373"/>
        <item h="1" x="1715"/>
        <item h="1" x="1711"/>
        <item h="1" x="305"/>
        <item h="1" x="1569"/>
        <item h="1" x="1554"/>
        <item h="1" x="1381"/>
        <item h="1" x="1620"/>
        <item h="1" x="360"/>
        <item h="1" x="1837"/>
        <item h="1" x="1469"/>
        <item h="1" x="401"/>
        <item h="1" x="1498"/>
        <item h="1" x="124"/>
        <item h="1" x="1703"/>
        <item h="1" x="460"/>
        <item h="1" x="1714"/>
        <item h="1" x="434"/>
        <item h="1" x="2160"/>
        <item h="1" x="2140"/>
        <item h="1" x="446"/>
        <item h="1" x="1594"/>
        <item h="1" x="1640"/>
        <item h="1" x="1777"/>
        <item h="1" x="1524"/>
        <item h="1" x="1511"/>
        <item h="1" x="1590"/>
        <item h="1" x="2265"/>
        <item h="1" x="1891"/>
        <item h="1" x="1589"/>
        <item h="1" x="1537"/>
        <item h="1" x="1515"/>
        <item h="1" x="1539"/>
        <item h="1" x="1560"/>
        <item h="1" x="1634"/>
        <item h="1" x="2044"/>
        <item h="1" x="265"/>
        <item h="1" x="1606"/>
        <item h="1" x="1628"/>
        <item h="1" x="433"/>
        <item h="1" x="438"/>
        <item h="1" x="1536"/>
        <item h="1" x="1732"/>
        <item h="1" x="1683"/>
        <item h="1" x="1543"/>
        <item h="1" x="1779"/>
        <item h="1" x="1525"/>
        <item h="1" x="458"/>
        <item h="1" x="1452"/>
        <item h="1" x="1499"/>
        <item h="1" x="1465"/>
        <item h="1" x="1380"/>
        <item h="1" x="411"/>
        <item h="1" x="114"/>
        <item h="1" x="1621"/>
        <item h="1" x="1538"/>
        <item h="1" x="1457"/>
        <item h="1" x="1529"/>
        <item h="1" x="466"/>
        <item h="1" x="1601"/>
        <item h="1" x="1587"/>
        <item h="1" x="2379"/>
        <item h="1" x="1548"/>
        <item h="1" x="1514"/>
        <item h="1" x="1626"/>
        <item h="1" x="1481"/>
        <item h="1" x="2445"/>
        <item h="1" x="2417"/>
        <item h="1" x="1574"/>
        <item h="1" x="1463"/>
        <item h="1" x="377"/>
        <item h="1" x="403"/>
        <item h="1" x="278"/>
        <item h="1" x="1458"/>
        <item h="1" x="840"/>
        <item h="1" x="1438"/>
        <item h="1" x="841"/>
        <item h="1" x="1497"/>
        <item h="1" x="1532"/>
        <item h="1" x="1593"/>
        <item h="1" x="1661"/>
        <item h="1" x="1007"/>
        <item h="1" x="1600"/>
        <item h="1" x="435"/>
        <item h="1" x="1758"/>
        <item h="1" x="2404"/>
        <item h="1" x="1526"/>
        <item h="1" x="1528"/>
        <item h="1" x="461"/>
        <item h="1" x="408"/>
        <item h="1" x="2030"/>
        <item h="1" x="1596"/>
        <item h="1" x="1484"/>
        <item h="1" x="432"/>
        <item h="1" x="1695"/>
        <item h="1" x="1576"/>
        <item h="1" x="2339"/>
        <item h="1" x="449"/>
        <item h="1" x="2323"/>
        <item h="1" x="1778"/>
        <item h="1" x="180"/>
        <item h="1" x="1800"/>
        <item h="1" x="1690"/>
        <item h="1" x="1784"/>
        <item h="1" x="1901"/>
        <item h="1" x="1568"/>
        <item h="1" x="2005"/>
        <item h="1" x="1648"/>
        <item h="1" x="462"/>
        <item h="1" x="1012"/>
        <item h="1" x="1880"/>
        <item h="1" x="1592"/>
        <item h="1" x="1459"/>
        <item h="1" x="1647"/>
        <item h="1" x="2185"/>
        <item h="1" x="422"/>
        <item h="1" x="1990"/>
        <item h="1" x="1479"/>
        <item h="1" x="1604"/>
        <item h="1" x="1583"/>
        <item h="1" x="2012"/>
        <item h="1" x="1567"/>
        <item h="1" x="397"/>
        <item h="1" x="1810"/>
        <item h="1" x="1006"/>
        <item h="1" x="1447"/>
        <item h="1" x="2213"/>
        <item h="1" x="1582"/>
        <item h="1" x="814"/>
        <item h="1" x="393"/>
        <item h="1" x="1624"/>
        <item h="1" x="2057"/>
        <item h="1" x="1460"/>
        <item h="1" x="423"/>
        <item h="1" x="1591"/>
        <item h="1" x="1561"/>
        <item h="1" x="1623"/>
        <item h="1" x="1625"/>
        <item h="1" x="1603"/>
        <item h="1" x="452"/>
        <item h="1" x="1717"/>
        <item h="1" x="836"/>
        <item h="1" x="167"/>
        <item h="1" x="1691"/>
        <item h="1" x="1577"/>
        <item h="1" x="1926"/>
        <item h="1" x="1595"/>
        <item h="1" x="1566"/>
        <item h="1" x="1541"/>
        <item h="1" x="1578"/>
        <item h="1" x="1580"/>
        <item h="1" x="1781"/>
        <item h="1" x="1550"/>
        <item h="1" x="1698"/>
        <item h="1" x="2103"/>
        <item h="1" x="2380"/>
        <item h="1" x="87"/>
        <item h="1" x="2105"/>
        <item h="1" x="1622"/>
        <item h="1" x="22"/>
        <item h="1" x="2117"/>
        <item h="1" x="34"/>
        <item h="1" x="443"/>
        <item h="1" x="1671"/>
        <item h="1" x="1450"/>
        <item h="1" x="835"/>
        <item h="1" x="1540"/>
        <item h="1" x="1597"/>
        <item h="1" x="843"/>
        <item h="1" x="436"/>
        <item h="1" x="467"/>
        <item h="1" x="2378"/>
        <item h="1" x="2288"/>
        <item h="1" x="1535"/>
        <item h="1" x="844"/>
        <item h="1" x="273"/>
        <item h="1" x="140"/>
        <item h="1" x="1741"/>
        <item h="1" x="1815"/>
        <item h="1" x="838"/>
        <item h="1" x="2054"/>
        <item h="1" x="1782"/>
        <item h="1" x="2158"/>
        <item h="1" x="837"/>
        <item h="1" x="1670"/>
        <item h="1" x="492"/>
        <item h="1" x="307"/>
        <item h="1" x="406"/>
        <item h="1" x="1575"/>
        <item h="1" x="1534"/>
        <item h="1" x="1008"/>
        <item h="1" x="1799"/>
        <item h="1" x="441"/>
        <item h="1" x="1602"/>
        <item h="1" x="1581"/>
        <item h="1" x="1559"/>
        <item h="1" x="196"/>
        <item h="1" x="451"/>
        <item h="1" x="2374"/>
        <item h="1" x="430"/>
        <item h="1" x="1902"/>
        <item h="1" x="352"/>
        <item h="1" x="1660"/>
        <item h="1" x="1558"/>
        <item h="1" x="1556"/>
        <item h="1" x="185"/>
        <item h="1" x="1478"/>
        <item h="1" x="2232"/>
        <item h="1" x="1069"/>
        <item h="1" x="1786"/>
        <item h="1" x="1776"/>
        <item h="1" x="245"/>
        <item h="1" x="1963"/>
        <item h="1" x="154"/>
        <item h="1" x="1814"/>
        <item h="1" x="2051"/>
        <item h="1" x="2366"/>
        <item h="1" x="246"/>
        <item h="1" x="1533"/>
        <item h="1" x="1009"/>
        <item h="1" x="1829"/>
        <item h="1" x="1830"/>
        <item h="1" x="490"/>
        <item h="1" x="158"/>
        <item h="1" x="2248"/>
        <item h="1" x="407"/>
        <item h="1" x="1798"/>
        <item h="1" x="416"/>
        <item h="1" x="1544"/>
        <item h="1" x="1557"/>
        <item h="1" x="394"/>
        <item h="1" x="1565"/>
        <item h="1" x="2159"/>
        <item h="1" x="1774"/>
        <item h="1" x="1787"/>
        <item h="1" x="1989"/>
        <item h="1" x="76"/>
        <item h="1" x="1573"/>
        <item h="1" x="2441"/>
        <item h="1" x="2166"/>
        <item h="1" x="832"/>
        <item h="1" x="392"/>
        <item h="1" x="842"/>
        <item h="1" x="2336"/>
        <item h="1" x="1010"/>
        <item h="1" x="1879"/>
        <item h="1" x="379"/>
        <item h="1" x="1794"/>
        <item h="1" x="155"/>
        <item h="1" x="410"/>
        <item h="1" x="319"/>
        <item h="1" x="833"/>
        <item h="1" x="823"/>
        <item h="1" x="135"/>
        <item h="1" x="1793"/>
        <item h="1" x="1780"/>
        <item h="1" x="1016"/>
        <item h="1" x="2451"/>
        <item h="1" x="1796"/>
        <item h="1" x="1773"/>
        <item h="1" x="2341"/>
        <item h="1" x="48"/>
        <item h="1" x="1805"/>
        <item h="1" x="337"/>
        <item h="1" x="1938"/>
        <item h="1" x="1072"/>
        <item h="1" x="813"/>
        <item h="1" x="2392"/>
        <item h="1" x="53"/>
        <item h="1" x="1764"/>
        <item h="1" x="248"/>
        <item h="1" x="429"/>
        <item h="1" x="1847"/>
        <item h="1" x="1699"/>
        <item h="1" x="264"/>
        <item h="1" x="39"/>
        <item h="1" x="1542"/>
        <item h="1" x="1864"/>
        <item h="1" x="445"/>
        <item h="1" x="1669"/>
        <item h="1" x="2157"/>
        <item h="1" x="426"/>
        <item h="1" x="334"/>
        <item h="1" x="1950"/>
        <item h="1" x="2340"/>
        <item h="1" x="2205"/>
        <item h="1" x="1662"/>
        <item h="1" x="2128"/>
        <item h="1" x="363"/>
        <item h="1" x="223"/>
        <item h="1" x="1801"/>
        <item h="1" x="235"/>
        <item h="1" x="364"/>
        <item h="1" x="27"/>
        <item h="1" x="145"/>
        <item h="1" x="822"/>
        <item h="1" x="442"/>
        <item h="1" x="38"/>
        <item h="1" x="1834"/>
        <item h="1" x="47"/>
        <item h="1" x="1792"/>
        <item h="1" x="1897"/>
        <item h="1" x="2168"/>
        <item h="1" x="2273"/>
        <item h="1" x="2078"/>
        <item h="1" x="2262"/>
        <item h="1" x="85"/>
        <item h="1" x="243"/>
        <item h="1" x="488"/>
        <item h="1" x="2165"/>
        <item h="1" x="1757"/>
        <item h="1" x="214"/>
        <item h="1" x="231"/>
        <item h="1" x="1997"/>
        <item h="1" x="269"/>
        <item h="1" x="376"/>
        <item h="1" x="44"/>
        <item h="1" x="91"/>
        <item h="1" x="50"/>
        <item h="1" x="2092"/>
        <item h="1" x="83"/>
        <item h="1" x="9"/>
        <item h="1" x="1689"/>
        <item h="1" x="21"/>
        <item h="1" x="2219"/>
        <item h="1" x="1843"/>
        <item h="1" x="1888"/>
        <item h="1" x="489"/>
        <item h="1" x="49"/>
        <item h="1" x="81"/>
        <item h="1" x="2342"/>
        <item h="1" x="1725"/>
        <item h="1" x="2490"/>
        <item h="1" x="43"/>
        <item h="1" x="2428"/>
        <item h="1" x="2129"/>
        <item h="1" x="131"/>
        <item h="1" x="36"/>
        <item h="1" x="2181"/>
        <item h="1" x="2053"/>
        <item h="1" x="2505"/>
        <item h="1" x="46"/>
        <item h="1" x="1783"/>
        <item h="1" x="90"/>
        <item h="1" x="1809"/>
        <item h="1" x="1751"/>
        <item h="1" x="390"/>
        <item h="1" x="1788"/>
        <item h="1" x="29"/>
        <item h="1" x="108"/>
        <item h="1" x="2221"/>
        <item h="1" x="207"/>
        <item h="1" x="1789"/>
        <item h="1" x="2210"/>
        <item h="1" x="2236"/>
        <item h="1" x="40"/>
        <item h="1" x="19"/>
        <item h="1" x="2115"/>
        <item h="1" x="32"/>
        <item h="1" x="402"/>
        <item h="1" x="1803"/>
        <item h="1" x="285"/>
        <item h="1" x="2214"/>
        <item h="1" x="249"/>
        <item h="1" x="33"/>
        <item h="1" x="94"/>
        <item h="1" x="2162"/>
        <item h="1" x="1975"/>
        <item h="1" x="2215"/>
        <item h="1" x="1791"/>
        <item h="1" x="45"/>
        <item h="1" x="1946"/>
        <item h="1" x="1845"/>
        <item h="1" x="2041"/>
        <item h="1" x="84"/>
        <item h="1" x="41"/>
        <item h="1" x="37"/>
        <item h="1" x="1785"/>
        <item h="1" x="30"/>
        <item h="1" x="101"/>
        <item h="1" x="31"/>
        <item h="1" x="2247"/>
        <item h="1" x="1836"/>
        <item h="1" x="102"/>
        <item h="1" x="132"/>
        <item h="1" x="234"/>
        <item h="1" x="350"/>
        <item h="1" x="316"/>
        <item h="1" x="89"/>
        <item h="1" x="42"/>
        <item h="1" x="2344"/>
        <item h="1" x="2186"/>
        <item h="1" x="105"/>
        <item h="1" x="98"/>
        <item h="1" x="2156"/>
        <item h="1" x="2163"/>
        <item h="1" x="56"/>
        <item h="1" x="215"/>
        <item h="1" x="302"/>
        <item h="1" x="109"/>
        <item h="1" x="1885"/>
        <item h="1" x="1770"/>
        <item h="1" x="54"/>
        <item h="1" x="2328"/>
        <item h="1" x="2139"/>
        <item h="1" x="107"/>
        <item h="1" x="2312"/>
        <item h="1" x="35"/>
        <item h="1" x="271"/>
        <item h="1" x="491"/>
        <item h="1" x="380"/>
        <item h="1" x="96"/>
        <item h="1" x="1607"/>
        <item h="1" x="2067"/>
        <item h="1" x="122"/>
        <item h="1" x="1752"/>
        <item h="1" x="359"/>
        <item h="1" x="219"/>
        <item h="1" x="2167"/>
        <item h="1" x="2294"/>
        <item h="1" x="391"/>
        <item h="1" x="329"/>
        <item h="1" x="1857"/>
        <item h="1" x="2003"/>
        <item h="1" x="288"/>
        <item h="1" x="55"/>
        <item h="1" x="93"/>
        <item h="1" x="2062"/>
        <item h="1" x="97"/>
        <item h="1" x="2091"/>
        <item h="1" x="26"/>
        <item h="1" x="99"/>
        <item h="1" x="1833"/>
        <item h="1" x="86"/>
        <item h="1" x="88"/>
        <item h="1" x="1887"/>
        <item h="1" x="100"/>
        <item h="1" x="52"/>
        <item h="1" x="2009"/>
        <item h="1" x="1858"/>
        <item h="1" x="2343"/>
        <item h="1" x="1766"/>
        <item h="1" x="23"/>
        <item h="1" x="18"/>
        <item h="1" x="186"/>
        <item h="1" x="95"/>
        <item h="1" x="1808"/>
        <item h="1" x="25"/>
        <item h="1" x="2220"/>
        <item h="1" x="103"/>
        <item h="1" x="2437"/>
        <item h="1" x="92"/>
        <item h="1" x="2089"/>
        <item h="1" x="1813"/>
        <item h="1" x="328"/>
        <item h="1" x="153"/>
        <item h="1" x="2395"/>
        <item h="1" x="325"/>
        <item h="1" x="65"/>
        <item h="1" x="232"/>
        <item h="1" x="1835"/>
        <item h="1" x="106"/>
        <item h="1" x="258"/>
        <item h="1" x="166"/>
        <item h="1" x="2170"/>
        <item h="1" x="2211"/>
        <item h="1" x="333"/>
        <item h="1" x="1476"/>
        <item h="1" x="2466"/>
        <item h="1" x="216"/>
        <item h="1" x="1915"/>
        <item h="1" x="338"/>
        <item h="1" x="300"/>
        <item h="1" x="2061"/>
        <item h="1" x="2293"/>
        <item h="1" x="2190"/>
        <item h="1" x="12"/>
        <item h="1" x="175"/>
        <item h="1" x="2104"/>
        <item h="1" x="68"/>
        <item h="1" x="321"/>
        <item h="1" x="2355"/>
        <item h="1" x="2223"/>
        <item h="1" x="2189"/>
        <item h="1" x="70"/>
        <item h="1" x="229"/>
        <item h="1" x="220"/>
        <item h="1" x="348"/>
        <item h="1" x="2368"/>
        <item h="1" x="2398"/>
        <item h="1" x="1978"/>
        <item h="1" x="2372"/>
        <item h="1" x="1862"/>
        <item h="1" x="2511"/>
        <item h="1" x="2484"/>
        <item h="1" x="239"/>
        <item h="1" x="277"/>
        <item h="1" x="163"/>
        <item h="1" x="1921"/>
        <item h="1" x="71"/>
        <item h="1" x="2079"/>
        <item h="1" x="342"/>
        <item h="1" x="2391"/>
        <item h="1" x="2202"/>
        <item h="1" x="370"/>
        <item h="1" x="2319"/>
        <item h="1" x="282"/>
        <item h="1" x="127"/>
        <item h="1" x="1853"/>
        <item h="1" x="11"/>
        <item h="1" x="340"/>
        <item h="1" x="2386"/>
        <item h="1" x="2016"/>
        <item h="1" x="2028"/>
        <item h="1" x="2040"/>
        <item h="1" x="1883"/>
        <item h="1" x="1875"/>
        <item h="1" x="2357"/>
        <item h="1" x="2402"/>
        <item h="1" x="15"/>
        <item h="1" x="297"/>
        <item h="1" x="2405"/>
        <item h="1" x="1790"/>
        <item h="1" x="247"/>
        <item h="1" x="2207"/>
        <item h="1" x="252"/>
        <item h="1" x="1868"/>
        <item h="1" x="20"/>
        <item h="1" x="1863"/>
        <item h="1" x="1531"/>
        <item h="1" x="2345"/>
        <item h="1" x="164"/>
        <item h="1" x="1927"/>
        <item h="1" x="2470"/>
        <item h="1" x="72"/>
        <item h="1" x="1772"/>
        <item h="1" x="2283"/>
        <item h="1" x="177"/>
        <item h="1" x="121"/>
        <item h="1" x="150"/>
        <item h="1" x="306"/>
        <item h="1" x="16"/>
        <item h="1" x="2286"/>
        <item h="1" x="197"/>
        <item h="1" x="2036"/>
        <item h="1" x="118"/>
        <item h="1" x="344"/>
        <item h="1" x="2317"/>
        <item h="1" x="193"/>
        <item h="1" x="2348"/>
        <item h="1" x="327"/>
        <item h="1" x="13"/>
        <item h="1" x="2296"/>
        <item h="1" x="2320"/>
        <item h="1" x="104"/>
        <item h="1" x="293"/>
        <item h="1" x="301"/>
        <item h="1" x="137"/>
        <item h="1" x="2135"/>
        <item h="1" x="204"/>
        <item h="1" x="2419"/>
        <item h="1" x="2289"/>
        <item h="1" x="295"/>
        <item h="1" x="2008"/>
        <item h="1" x="2497"/>
        <item h="1" x="1816"/>
        <item h="1" x="120"/>
        <item h="1" x="331"/>
        <item h="1" x="152"/>
        <item h="1" x="341"/>
        <item h="1" x="2471"/>
        <item h="1" x="1849"/>
        <item h="1" x="2098"/>
        <item h="1" x="134"/>
        <item h="1" x="2136"/>
        <item h="1" x="284"/>
        <item h="1" x="188"/>
        <item h="1" x="190"/>
        <item h="1" x="179"/>
        <item h="1" x="2269"/>
        <item h="1" x="368"/>
        <item h="1" x="2327"/>
        <item h="1" x="2010"/>
        <item h="1" x="1939"/>
        <item h="1" x="116"/>
        <item h="1" x="17"/>
        <item h="1" x="1904"/>
        <item h="1" x="2351"/>
        <item h="1" x="2101"/>
        <item h="1" x="2400"/>
        <item h="1" x="2488"/>
        <item h="1" x="1771"/>
        <item h="1" x="251"/>
        <item h="1" x="378"/>
        <item h="1" x="2284"/>
        <item h="1" x="2390"/>
        <item h="1" x="1984"/>
        <item h="1" x="2373"/>
        <item h="1" x="260"/>
        <item h="1" x="189"/>
        <item h="1" x="308"/>
        <item h="1" x="2153"/>
        <item h="1" x="314"/>
        <item h="1" x="2413"/>
        <item h="1" x="2356"/>
        <item h="1" x="51"/>
        <item h="1" x="2275"/>
        <item h="1" x="2099"/>
        <item h="1" x="2299"/>
        <item h="1" x="2411"/>
        <item h="1" x="1910"/>
        <item h="1" x="2191"/>
        <item h="1" x="170"/>
        <item h="1" x="1812"/>
        <item h="1" x="2031"/>
        <item h="1" x="2261"/>
        <item h="1" x="2056"/>
        <item h="1" x="343"/>
        <item h="1" x="1838"/>
        <item h="1" x="2216"/>
        <item h="1" x="2410"/>
        <item h="1" x="1914"/>
        <item h="1" x="2013"/>
        <item h="1" x="2206"/>
        <item h="1" x="2448"/>
        <item h="1" x="369"/>
        <item h="1" x="2370"/>
        <item h="1" x="2006"/>
        <item h="1" x="2049"/>
        <item h="1" x="2177"/>
        <item h="1" x="2316"/>
        <item h="1" x="2464"/>
        <item h="1" x="2178"/>
        <item h="1" x="2119"/>
        <item h="1" x="330"/>
        <item h="1" x="1922"/>
        <item h="1" x="250"/>
        <item h="1" x="310"/>
        <item h="1" x="1981"/>
        <item h="1" x="336"/>
        <item h="1" x="173"/>
        <item h="1" x="267"/>
        <item h="1" x="1951"/>
        <item h="1" x="1750"/>
        <item h="1" x="371"/>
        <item h="1" x="2476"/>
        <item h="1" x="2493"/>
        <item h="1" x="1677"/>
        <item h="1" x="228"/>
        <item h="1" x="168"/>
        <item h="1" x="2239"/>
        <item h="1" x="1970"/>
        <item h="1" x="2116"/>
        <item h="1" x="2209"/>
        <item h="1" x="148"/>
        <item h="1" x="129"/>
        <item h="1" x="1475"/>
        <item h="1" x="361"/>
        <item h="1" x="266"/>
        <item h="1" x="354"/>
        <item h="1" x="1898"/>
        <item h="1" x="28"/>
        <item h="1" x="1761"/>
        <item h="1" x="1861"/>
        <item h="1" x="2507"/>
        <item h="1" x="2263"/>
        <item h="1" x="2124"/>
        <item h="1" x="2501"/>
        <item h="1" x="2514"/>
        <item h="1" x="2500"/>
        <item h="1" x="2188"/>
        <item h="1" x="2454"/>
        <item h="1" x="1859"/>
        <item h="1" x="1947"/>
        <item h="1" x="2045"/>
        <item h="1" x="2068"/>
        <item h="1" x="263"/>
        <item h="1" x="7"/>
        <item h="1" x="113"/>
        <item h="1" x="1991"/>
        <item h="1" x="2142"/>
        <item h="1" x="2194"/>
        <item h="1" x="2462"/>
        <item h="1" x="203"/>
        <item h="1" x="64"/>
        <item h="1" x="2004"/>
        <item h="1" x="1973"/>
        <item h="1" x="221"/>
        <item h="1" x="2362"/>
        <item h="1" x="1974"/>
        <item h="1" x="1969"/>
        <item h="1" x="111"/>
        <item h="1" x="286"/>
        <item h="1" x="123"/>
        <item h="1" x="2063"/>
        <item h="1" x="2093"/>
        <item h="1" x="67"/>
        <item h="1" x="198"/>
        <item h="1" x="1742"/>
        <item h="1" x="2472"/>
        <item h="1" x="283"/>
        <item h="1" x="2179"/>
        <item h="1" x="1895"/>
        <item h="1" x="2361"/>
        <item h="1" x="183"/>
        <item h="1" x="357"/>
        <item h="1" x="2154"/>
        <item h="1" x="2225"/>
        <item h="1" x="2095"/>
        <item h="1" x="2173"/>
        <item h="1" x="2096"/>
        <item h="1" x="2201"/>
        <item h="1" x="1999"/>
        <item h="1" x="256"/>
        <item h="1" x="322"/>
        <item h="1" x="2367"/>
        <item h="1" x="2106"/>
        <item h="1" x="2359"/>
        <item h="1" x="2279"/>
        <item h="1" x="157"/>
        <item h="1" x="2333"/>
        <item h="1" x="165"/>
        <item h="1" x="1937"/>
        <item h="1" x="1995"/>
        <item h="1" x="268"/>
        <item h="1" x="3"/>
        <item h="1" x="2325"/>
        <item h="1" x="355"/>
        <item h="1" x="1988"/>
        <item h="1" x="2506"/>
        <item h="1" x="169"/>
        <item h="1" x="311"/>
        <item h="1" x="2302"/>
        <item h="1" x="1746"/>
        <item h="1" x="133"/>
        <item h="1" x="2048"/>
        <item h="1" x="2304"/>
        <item h="1" x="279"/>
        <item h="1" x="1896"/>
        <item h="1" x="213"/>
        <item h="1" x="14"/>
        <item h="1" x="2130"/>
        <item h="1" x="2020"/>
        <item h="1" x="5"/>
        <item h="1" x="2241"/>
        <item h="1" x="1998"/>
        <item h="1" x="171"/>
        <item h="1" x="1996"/>
        <item h="1" x="2174"/>
        <item h="1" x="1876"/>
        <item h="1" x="1942"/>
        <item h="1" x="1909"/>
        <item h="1" x="2371"/>
        <item h="1" x="2199"/>
        <item h="1" x="2074"/>
        <item h="1" x="2280"/>
        <item h="1" x="1747"/>
        <item h="1" x="2085"/>
        <item h="1" x="1980"/>
        <item h="1" x="2430"/>
        <item h="1" x="1919"/>
        <item h="1" x="262"/>
        <item h="1" x="1982"/>
        <item h="1" x="2097"/>
        <item h="1" x="2122"/>
        <item h="1" x="1943"/>
        <item h="1" x="2120"/>
        <item h="1" x="2198"/>
        <item h="1" x="2485"/>
        <item h="1" x="2176"/>
        <item h="1" x="115"/>
        <item h="1" x="1749"/>
        <item h="1" x="1854"/>
        <item h="1" x="2418"/>
        <item h="1" x="2446"/>
        <item h="1" x="2337"/>
        <item h="1" x="2322"/>
        <item h="1" x="2123"/>
        <item h="1" x="1920"/>
        <item h="1" x="2021"/>
        <item h="1" x="212"/>
        <item h="1" x="2250"/>
        <item h="1" x="2029"/>
        <item h="1" x="2035"/>
        <item h="1" x="1911"/>
        <item h="1" x="178"/>
        <item h="1" x="1852"/>
        <item h="1" x="2377"/>
        <item h="1" x="2393"/>
        <item h="1" x="2431"/>
        <item h="1" x="358"/>
        <item h="1" x="151"/>
        <item h="1" x="2024"/>
        <item h="1" x="1884"/>
        <item h="1" x="2403"/>
        <item h="1" x="270"/>
        <item h="1" x="2042"/>
        <item h="1" x="2422"/>
        <item h="1" x="2409"/>
        <item h="1" x="2055"/>
        <item h="1" x="1872"/>
        <item h="1" x="2080"/>
        <item h="1" x="2256"/>
        <item h="1" x="2318"/>
        <item h="1" x="2486"/>
        <item h="1" x="2425"/>
        <item h="1" x="2512"/>
        <item h="1" x="2084"/>
        <item h="1" x="1962"/>
        <item h="1" x="1994"/>
        <item h="1" x="200"/>
        <item h="1" x="1959"/>
        <item h="1" x="206"/>
        <item h="1" x="147"/>
        <item h="1" x="2249"/>
        <item h="1" x="309"/>
        <item h="1" x="141"/>
        <item h="1" x="2278"/>
        <item h="1" x="2081"/>
        <item h="1" x="2133"/>
        <item h="1" x="1886"/>
        <item h="1" x="1930"/>
        <item h="1" x="2086"/>
        <item h="1" x="2184"/>
        <item h="1" x="1870"/>
        <item h="1" x="2399"/>
        <item h="1" x="2360"/>
        <item h="1" x="339"/>
        <item h="1" x="2218"/>
        <item h="1" x="1881"/>
        <item h="1" x="2141"/>
        <item h="1" x="2381"/>
        <item h="1" x="176"/>
        <item h="1" x="2046"/>
        <item h="1" x="2102"/>
        <item h="1" x="2025"/>
        <item h="1" x="6"/>
        <item h="1" x="2235"/>
        <item h="1" x="2495"/>
        <item h="1" x="2059"/>
        <item h="1" x="1956"/>
        <item h="1" x="362"/>
        <item h="1" x="2290"/>
        <item h="1" x="2330"/>
        <item h="1" x="281"/>
        <item h="1" x="2111"/>
        <item h="1" x="2301"/>
        <item h="1" x="2200"/>
        <item h="1" x="2442"/>
        <item h="1" x="1967"/>
        <item h="1" x="2"/>
        <item h="1" x="1874"/>
        <item h="1" x="2002"/>
        <item h="1" x="1964"/>
        <item h="1" x="347"/>
        <item h="1" x="2121"/>
        <item h="1" x="1890"/>
        <item h="1" x="2452"/>
        <item h="1" x="2071"/>
        <item h="1" x="367"/>
        <item h="1" x="2326"/>
        <item h="1" x="2416"/>
        <item h="1" x="2034"/>
        <item h="1" x="2308"/>
        <item h="1" x="2032"/>
        <item h="1" x="2365"/>
        <item h="1" x="303"/>
        <item h="1" x="1918"/>
        <item h="1" x="1900"/>
        <item h="1" x="323"/>
        <item h="1" x="272"/>
        <item h="1" x="2510"/>
        <item h="1" x="2311"/>
        <item h="1" x="227"/>
        <item h="1" x="2230"/>
        <item h="1" x="2519"/>
        <item h="1" x="2450"/>
        <item h="1" x="2407"/>
        <item h="1" x="128"/>
        <item h="1" x="2110"/>
        <item h="1" x="287"/>
        <item h="1" x="2243"/>
        <item h="1" x="2274"/>
        <item h="1" x="2494"/>
        <item h="1" x="2349"/>
        <item h="1" x="2383"/>
        <item h="1" x="233"/>
        <item h="1" x="1892"/>
        <item h="1" x="1748"/>
        <item h="1" x="1944"/>
        <item h="1" x="2204"/>
        <item h="1" x="261"/>
        <item h="1" x="1945"/>
        <item h="1" x="2264"/>
        <item h="1" x="143"/>
        <item h="1" x="2075"/>
        <item h="1" x="292"/>
        <item h="1" x="2475"/>
        <item h="1" x="2109"/>
        <item h="1" x="2228"/>
        <item h="1" x="2112"/>
        <item h="1" x="1893"/>
        <item h="1" x="1992"/>
        <item h="1" x="2435"/>
        <item h="1" x="2246"/>
        <item h="1" x="2242"/>
        <item h="1" x="2489"/>
        <item h="1" x="1894"/>
        <item h="1" x="1878"/>
        <item h="1" x="201"/>
        <item h="1" x="2438"/>
        <item h="1" x="110"/>
        <item h="1" x="2307"/>
        <item h="1" x="2047"/>
        <item h="1" x="2267"/>
        <item h="1" x="2295"/>
        <item h="1" x="2281"/>
        <item h="1" x="2066"/>
        <item h="1" x="149"/>
        <item h="1" x="2132"/>
        <item h="1" x="2479"/>
        <item h="1" x="1925"/>
        <item h="1" x="2127"/>
        <item h="1" x="2305"/>
        <item h="1" x="1873"/>
        <item h="1" x="2058"/>
        <item h="1" x="1954"/>
        <item h="1" x="2384"/>
        <item h="1" x="2266"/>
        <item h="1" x="2072"/>
        <item h="1" x="2287"/>
        <item h="1" x="1871"/>
        <item h="1" x="1953"/>
        <item h="1" x="2332"/>
        <item h="1" x="2492"/>
        <item h="1" x="2481"/>
        <item h="1" x="2423"/>
        <item h="1" x="274"/>
        <item h="1" x="2499"/>
        <item h="1" x="2478"/>
        <item h="1" x="2138"/>
        <item h="1" x="1"/>
        <item h="1" x="2052"/>
        <item h="1" x="1913"/>
        <item h="1" x="2427"/>
        <item h="1" x="2268"/>
        <item h="1" x="1931"/>
        <item h="1" x="1851"/>
        <item h="1" x="2459"/>
        <item h="1" x="1932"/>
        <item h="1" x="2150"/>
        <item h="1" x="299"/>
        <item h="1" x="2033"/>
        <item h="1" x="2347"/>
        <item h="1" x="2329"/>
        <item h="1" x="1850"/>
        <item h="1" x="2060"/>
        <item h="1" x="117"/>
        <item h="1" x="2254"/>
        <item h="1" x="2253"/>
        <item h="1" x="1949"/>
        <item h="1" x="2504"/>
        <item h="1" x="202"/>
        <item h="1" x="2306"/>
        <item h="1" x="2458"/>
        <item h="1" x="146"/>
        <item h="1" x="1968"/>
        <item h="1" x="174"/>
        <item h="1" x="2227"/>
        <item h="1" x="257"/>
        <item h="1" x="1934"/>
        <item h="1" x="238"/>
        <item h="1" x="2134"/>
        <item h="1" x="2420"/>
        <item h="1" x="1916"/>
        <item h="1" x="226"/>
        <item h="1" x="2498"/>
        <item h="1" x="275"/>
        <item h="1" x="2083"/>
        <item h="1" x="2094"/>
        <item h="1" x="2073"/>
        <item h="1" x="126"/>
        <item h="1" x="2090"/>
        <item h="1" x="2444"/>
        <item h="1" x="2272"/>
        <item h="1" x="2354"/>
        <item h="1" x="2350"/>
        <item h="1" x="61"/>
        <item h="1" x="2314"/>
        <item h="1" x="2385"/>
        <item h="1" x="2039"/>
        <item h="1" x="2453"/>
        <item h="1" x="2107"/>
        <item h="1" x="1940"/>
        <item h="1" x="1976"/>
        <item h="1" x="2023"/>
        <item h="1" x="138"/>
        <item h="1" x="2440"/>
        <item h="1" x="2447"/>
        <item h="1" x="2143"/>
        <item h="1" x="2108"/>
        <item h="1" x="2147"/>
        <item h="1" x="2231"/>
        <item h="1" x="2237"/>
        <item h="1" x="2508"/>
        <item h="1" x="125"/>
        <item h="1" x="119"/>
        <item h="1" x="2518"/>
        <item h="1" x="1908"/>
        <item h="1" x="1960"/>
        <item h="1" x="2513"/>
        <item h="1" x="2502"/>
        <item h="1" x="2291"/>
        <item h="1" x="1933"/>
        <item h="1" x="2509"/>
        <item h="1" x="2022"/>
        <item h="1" x="2259"/>
        <item h="1" x="2483"/>
        <item h="1" x="2114"/>
        <item h="1" x="2456"/>
        <item h="1" x="230"/>
        <item h="1" x="2331"/>
        <item h="1" x="2251"/>
        <item h="1" x="2389"/>
        <item h="1" x="2335"/>
        <item h="1" x="2255"/>
        <item h="1" x="2477"/>
        <item h="1" x="2491"/>
        <item h="1" x="192"/>
        <item h="1" x="2487"/>
        <item h="1" x="57"/>
        <item h="1" x="1856"/>
        <item h="1" x="1929"/>
        <item h="1" x="1955"/>
        <item h="1" x="2146"/>
        <item h="1" x="2457"/>
        <item h="1" x="1972"/>
        <item h="1" x="1952"/>
        <item h="1" x="2043"/>
        <item h="1" x="289"/>
        <item h="1" x="2069"/>
        <item h="1" x="2145"/>
        <item h="1" x="2148"/>
        <item h="1" x="2027"/>
        <item h="1" x="2077"/>
        <item h="1" x="237"/>
        <item h="1" x="210"/>
        <item h="1" x="313"/>
        <item h="1" x="199"/>
        <item h="1" x="2233"/>
        <item h="1" x="2276"/>
        <item h="1" x="353"/>
        <item h="1" x="224"/>
        <item h="1" x="2131"/>
        <item h="1" x="2229"/>
        <item h="1" x="2461"/>
        <item h="1" x="211"/>
        <item h="1" x="4"/>
        <item h="1" x="1936"/>
        <item h="1" x="2346"/>
        <item h="1" x="0"/>
        <item h="1" x="351"/>
        <item h="1" x="8"/>
        <item h="1" x="2226"/>
        <item h="1" x="2455"/>
        <item h="1" x="2152"/>
        <item h="1" x="130"/>
        <item h="1" x="209"/>
        <item h="1" x="60"/>
        <item h="1" x="346"/>
        <item h="1" x="242"/>
        <item h="1" x="58"/>
        <item h="1" x="59"/>
        <item h="1" x="2520"/>
        <item t="default"/>
      </items>
    </pivotField>
    <pivotField showAll="0"/>
    <pivotField showAll="0"/>
    <pivotField axis="axisRow" showAll="0">
      <items count="3567">
        <item x="1888"/>
        <item x="591"/>
        <item x="2294"/>
        <item x="2295"/>
        <item x="1889"/>
        <item x="2301"/>
        <item x="224"/>
        <item x="1890"/>
        <item x="2305"/>
        <item x="1891"/>
        <item x="592"/>
        <item x="225"/>
        <item x="1892"/>
        <item x="2246"/>
        <item x="226"/>
        <item x="593"/>
        <item x="227"/>
        <item x="228"/>
        <item x="566"/>
        <item x="3339"/>
        <item x="3340"/>
        <item x="3341"/>
        <item x="3342"/>
        <item x="3343"/>
        <item x="3344"/>
        <item x="3345"/>
        <item x="3346"/>
        <item x="3347"/>
        <item x="3348"/>
        <item x="3349"/>
        <item x="3350"/>
        <item x="3351"/>
        <item x="3352"/>
        <item x="3353"/>
        <item x="3354"/>
        <item x="3355"/>
        <item x="3356"/>
        <item x="3357"/>
        <item x="3358"/>
        <item x="3359"/>
        <item x="2309"/>
        <item x="2310"/>
        <item x="2311"/>
        <item x="2312"/>
        <item x="2313"/>
        <item x="2314"/>
        <item x="2315"/>
        <item x="2316"/>
        <item x="2317"/>
        <item x="2318"/>
        <item x="2319"/>
        <item x="2320"/>
        <item x="2321"/>
        <item x="2322"/>
        <item x="2323"/>
        <item x="2324"/>
        <item x="2325"/>
        <item x="2326"/>
        <item x="2327"/>
        <item x="2328"/>
        <item x="2329"/>
        <item x="2185"/>
        <item x="229"/>
        <item x="230"/>
        <item x="594"/>
        <item x="595"/>
        <item x="596"/>
        <item x="597"/>
        <item x="598"/>
        <item x="599"/>
        <item x="600"/>
        <item x="601"/>
        <item x="602"/>
        <item x="603"/>
        <item x="604"/>
        <item x="605"/>
        <item x="606"/>
        <item x="607"/>
        <item x="608"/>
        <item x="609"/>
        <item x="610"/>
        <item x="611"/>
        <item x="612"/>
        <item x="613"/>
        <item x="614"/>
        <item x="615"/>
        <item x="616"/>
        <item x="617"/>
        <item x="618"/>
        <item x="619"/>
        <item x="231"/>
        <item x="232"/>
        <item x="233"/>
        <item x="2330"/>
        <item x="2331"/>
        <item x="2332"/>
        <item x="2333"/>
        <item x="2334"/>
        <item x="2335"/>
        <item x="2336"/>
        <item x="2337"/>
        <item x="2338"/>
        <item x="2339"/>
        <item x="2340"/>
        <item x="2341"/>
        <item x="2342"/>
        <item x="2343"/>
        <item x="2344"/>
        <item x="2345"/>
        <item x="2346"/>
        <item x="2347"/>
        <item x="2348"/>
        <item x="2349"/>
        <item x="2350"/>
        <item x="234"/>
        <item x="235"/>
        <item x="236"/>
        <item x="237"/>
        <item x="2103"/>
        <item x="620"/>
        <item x="576"/>
        <item x="1906"/>
        <item x="1907"/>
        <item x="1908"/>
        <item x="621"/>
        <item x="238"/>
        <item x="622"/>
        <item x="1909"/>
        <item x="1910"/>
        <item x="1911"/>
        <item x="1912"/>
        <item x="1913"/>
        <item x="1914"/>
        <item x="1915"/>
        <item x="1916"/>
        <item x="1917"/>
        <item x="635"/>
        <item x="2351"/>
        <item x="2352"/>
        <item x="2353"/>
        <item x="2354"/>
        <item x="2355"/>
        <item x="2356"/>
        <item x="2357"/>
        <item x="2358"/>
        <item x="2359"/>
        <item x="2360"/>
        <item x="2361"/>
        <item x="2362"/>
        <item x="2363"/>
        <item x="2364"/>
        <item x="2365"/>
        <item x="2366"/>
        <item x="2367"/>
        <item x="2368"/>
        <item x="2369"/>
        <item x="2370"/>
        <item x="2371"/>
        <item x="2104"/>
        <item x="134"/>
        <item x="636"/>
        <item x="1887"/>
        <item x="637"/>
        <item x="2304"/>
        <item x="2296"/>
        <item x="2372"/>
        <item x="2373"/>
        <item x="2374"/>
        <item x="2375"/>
        <item x="2376"/>
        <item x="2377"/>
        <item x="2378"/>
        <item x="2379"/>
        <item x="2380"/>
        <item x="2381"/>
        <item x="2382"/>
        <item x="2383"/>
        <item x="2384"/>
        <item x="2385"/>
        <item x="2386"/>
        <item x="2387"/>
        <item x="2388"/>
        <item x="2389"/>
        <item x="2390"/>
        <item x="2391"/>
        <item x="2392"/>
        <item x="239"/>
        <item x="2089"/>
        <item x="2090"/>
        <item x="2091"/>
        <item x="623"/>
        <item x="90"/>
        <item x="89"/>
        <item x="86"/>
        <item x="87"/>
        <item x="91"/>
        <item x="85"/>
        <item x="118"/>
        <item x="100"/>
        <item x="94"/>
        <item x="110"/>
        <item x="102"/>
        <item x="127"/>
        <item x="106"/>
        <item x="105"/>
        <item x="109"/>
        <item x="101"/>
        <item x="123"/>
        <item x="124"/>
        <item x="108"/>
        <item x="121"/>
        <item x="128"/>
        <item x="107"/>
        <item x="126"/>
        <item x="116"/>
        <item x="99"/>
        <item x="114"/>
        <item x="111"/>
        <item x="104"/>
        <item x="103"/>
        <item x="115"/>
        <item x="125"/>
        <item x="93"/>
        <item x="97"/>
        <item x="95"/>
        <item x="92"/>
        <item x="129"/>
        <item x="113"/>
        <item x="119"/>
        <item x="96"/>
        <item x="98"/>
        <item x="122"/>
        <item x="120"/>
        <item x="117"/>
        <item x="112"/>
        <item x="194"/>
        <item x="240"/>
        <item x="2393"/>
        <item x="2394"/>
        <item x="2395"/>
        <item x="2396"/>
        <item x="2397"/>
        <item x="2398"/>
        <item x="2399"/>
        <item x="2400"/>
        <item x="2401"/>
        <item x="2402"/>
        <item x="2403"/>
        <item x="2404"/>
        <item x="2405"/>
        <item x="2406"/>
        <item x="2407"/>
        <item x="2408"/>
        <item x="2409"/>
        <item x="2410"/>
        <item x="2411"/>
        <item x="2412"/>
        <item x="2413"/>
        <item x="88"/>
        <item x="84"/>
        <item x="220"/>
        <item x="2300"/>
        <item x="2249"/>
        <item x="640"/>
        <item x="641"/>
        <item x="1893"/>
        <item x="11"/>
        <item x="1894"/>
        <item x="2105"/>
        <item x="2228"/>
        <item x="642"/>
        <item x="2414"/>
        <item x="2415"/>
        <item x="2416"/>
        <item x="2417"/>
        <item x="2418"/>
        <item x="2419"/>
        <item x="2420"/>
        <item x="2421"/>
        <item x="2422"/>
        <item x="2423"/>
        <item x="2424"/>
        <item x="2425"/>
        <item x="2426"/>
        <item x="2427"/>
        <item x="2428"/>
        <item x="2429"/>
        <item x="2430"/>
        <item x="2431"/>
        <item x="2432"/>
        <item x="2433"/>
        <item x="2434"/>
        <item x="643"/>
        <item x="644"/>
        <item x="645"/>
        <item x="646"/>
        <item x="647"/>
        <item x="648"/>
        <item x="649"/>
        <item x="650"/>
        <item x="651"/>
        <item x="652"/>
        <item x="653"/>
        <item x="654"/>
        <item x="655"/>
        <item x="656"/>
        <item x="657"/>
        <item x="658"/>
        <item x="659"/>
        <item x="660"/>
        <item x="661"/>
        <item x="662"/>
        <item x="663"/>
        <item x="664"/>
        <item x="3360"/>
        <item x="3361"/>
        <item x="3362"/>
        <item x="3363"/>
        <item x="3364"/>
        <item x="3365"/>
        <item x="3366"/>
        <item x="3367"/>
        <item x="3368"/>
        <item x="3369"/>
        <item x="3370"/>
        <item x="3371"/>
        <item x="3372"/>
        <item x="3373"/>
        <item x="3374"/>
        <item x="3375"/>
        <item x="3376"/>
        <item x="3377"/>
        <item x="3378"/>
        <item x="3379"/>
        <item x="3380"/>
        <item x="241"/>
        <item x="242"/>
        <item x="2180"/>
        <item x="665"/>
        <item x="243"/>
        <item x="666"/>
        <item x="244"/>
        <item x="2106"/>
        <item x="2107"/>
        <item x="2233"/>
        <item x="2108"/>
        <item x="245"/>
        <item x="555"/>
        <item x="2435"/>
        <item x="2436"/>
        <item x="2437"/>
        <item x="2438"/>
        <item x="2439"/>
        <item x="2440"/>
        <item x="2441"/>
        <item x="2442"/>
        <item x="2443"/>
        <item x="2444"/>
        <item x="2445"/>
        <item x="2446"/>
        <item x="2447"/>
        <item x="2448"/>
        <item x="2449"/>
        <item x="2450"/>
        <item x="2451"/>
        <item x="2452"/>
        <item x="2453"/>
        <item x="2454"/>
        <item x="2455"/>
        <item x="2092"/>
        <item x="2093"/>
        <item x="2094"/>
        <item x="246"/>
        <item x="12"/>
        <item x="9"/>
        <item x="195"/>
        <item x="10"/>
        <item x="1895"/>
        <item x="2109"/>
        <item x="2456"/>
        <item x="2457"/>
        <item x="2458"/>
        <item x="2459"/>
        <item x="2460"/>
        <item x="2461"/>
        <item x="2462"/>
        <item x="2463"/>
        <item x="2464"/>
        <item x="2465"/>
        <item x="2466"/>
        <item x="2467"/>
        <item x="2468"/>
        <item x="2469"/>
        <item x="2470"/>
        <item x="2471"/>
        <item x="2472"/>
        <item x="2473"/>
        <item x="2474"/>
        <item x="2475"/>
        <item x="2476"/>
        <item x="2179"/>
        <item x="247"/>
        <item x="2178"/>
        <item x="561"/>
        <item x="2260"/>
        <item x="1896"/>
        <item x="248"/>
        <item x="526"/>
        <item x="2477"/>
        <item x="2478"/>
        <item x="2479"/>
        <item x="2480"/>
        <item x="2481"/>
        <item x="2482"/>
        <item x="2483"/>
        <item x="2484"/>
        <item x="2485"/>
        <item x="2486"/>
        <item x="2487"/>
        <item x="2488"/>
        <item x="2489"/>
        <item x="2490"/>
        <item x="2491"/>
        <item x="2492"/>
        <item x="2493"/>
        <item x="2494"/>
        <item x="2495"/>
        <item x="2496"/>
        <item x="2497"/>
        <item x="672"/>
        <item x="3"/>
        <item x="249"/>
        <item x="250"/>
        <item x="251"/>
        <item x="252"/>
        <item x="253"/>
        <item x="254"/>
        <item x="1885"/>
        <item x="2303"/>
        <item x="255"/>
        <item x="256"/>
        <item x="2247"/>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250"/>
        <item x="2110"/>
        <item x="286"/>
        <item x="135"/>
        <item x="202"/>
        <item x="2111"/>
        <item x="287"/>
        <item x="288"/>
        <item x="289"/>
        <item x="290"/>
        <item x="291"/>
        <item x="292"/>
        <item x="2112"/>
        <item x="2113"/>
        <item x="2240"/>
        <item x="673"/>
        <item x="674"/>
        <item x="293"/>
        <item x="294"/>
        <item x="295"/>
        <item x="296"/>
        <item x="675"/>
        <item x="2114"/>
        <item x="6"/>
        <item x="297"/>
        <item x="2115"/>
        <item x="565"/>
        <item x="559"/>
        <item x="525"/>
        <item x="667"/>
        <item x="668"/>
        <item x="669"/>
        <item x="2117"/>
        <item x="671"/>
        <item x="2116"/>
        <item x="2118"/>
        <item x="298"/>
        <item x="299"/>
        <item x="300"/>
        <item x="301"/>
        <item x="79"/>
        <item x="302"/>
        <item x="303"/>
        <item x="304"/>
        <item x="670"/>
        <item x="305"/>
        <item x="78"/>
        <item x="306"/>
        <item x="2072"/>
        <item x="2073"/>
        <item x="2075"/>
        <item x="2076"/>
        <item x="2077"/>
        <item x="2074"/>
        <item x="676"/>
        <item x="5"/>
        <item x="2498"/>
        <item x="2499"/>
        <item x="2500"/>
        <item x="2501"/>
        <item x="2502"/>
        <item x="2503"/>
        <item x="2504"/>
        <item x="2505"/>
        <item x="2506"/>
        <item x="2507"/>
        <item x="2508"/>
        <item x="2509"/>
        <item x="2510"/>
        <item x="2511"/>
        <item x="2512"/>
        <item x="2513"/>
        <item x="2514"/>
        <item x="2515"/>
        <item x="2516"/>
        <item x="2517"/>
        <item x="2518"/>
        <item x="2119"/>
        <item x="307"/>
        <item x="308"/>
        <item x="2120"/>
        <item x="2121"/>
        <item x="2122"/>
        <item x="2223"/>
        <item x="213"/>
        <item x="590"/>
        <item x="309"/>
        <item x="310"/>
        <item x="311"/>
        <item x="2519"/>
        <item x="2520"/>
        <item x="2521"/>
        <item x="2522"/>
        <item x="2523"/>
        <item x="2524"/>
        <item x="2525"/>
        <item x="2526"/>
        <item x="2527"/>
        <item x="2528"/>
        <item x="2529"/>
        <item x="2530"/>
        <item x="2531"/>
        <item x="2532"/>
        <item x="2533"/>
        <item x="2534"/>
        <item x="2535"/>
        <item x="2536"/>
        <item x="2537"/>
        <item x="2538"/>
        <item x="2539"/>
        <item x="312"/>
        <item x="159"/>
        <item x="191"/>
        <item x="187"/>
        <item x="188"/>
        <item x="156"/>
        <item x="151"/>
        <item x="153"/>
        <item x="182"/>
        <item x="172"/>
        <item x="143"/>
        <item x="150"/>
        <item x="189"/>
        <item x="164"/>
        <item x="168"/>
        <item x="169"/>
        <item x="165"/>
        <item x="152"/>
        <item x="185"/>
        <item x="183"/>
        <item x="140"/>
        <item x="154"/>
        <item x="157"/>
        <item x="166"/>
        <item x="173"/>
        <item x="190"/>
        <item x="144"/>
        <item x="184"/>
        <item x="155"/>
        <item x="148"/>
        <item x="142"/>
        <item x="170"/>
        <item x="158"/>
        <item x="174"/>
        <item x="163"/>
        <item x="162"/>
        <item x="137"/>
        <item x="186"/>
        <item x="175"/>
        <item x="147"/>
        <item x="138"/>
        <item x="141"/>
        <item x="139"/>
        <item x="136"/>
        <item x="192"/>
        <item x="178"/>
        <item x="181"/>
        <item x="145"/>
        <item x="146"/>
        <item x="149"/>
        <item x="179"/>
        <item x="177"/>
        <item x="171"/>
        <item x="176"/>
        <item x="167"/>
        <item x="180"/>
        <item x="38"/>
        <item x="72"/>
        <item x="31"/>
        <item x="36"/>
        <item x="66"/>
        <item x="160"/>
        <item x="27"/>
        <item x="161"/>
        <item x="26"/>
        <item x="28"/>
        <item x="35"/>
        <item x="57"/>
        <item x="30"/>
        <item x="16"/>
        <item x="49"/>
        <item x="55"/>
        <item x="32"/>
        <item x="71"/>
        <item x="21"/>
        <item x="29"/>
        <item x="69"/>
        <item x="45"/>
        <item x="44"/>
        <item x="48"/>
        <item x="62"/>
        <item x="65"/>
        <item x="41"/>
        <item x="63"/>
        <item x="33"/>
        <item x="17"/>
        <item x="60"/>
        <item x="19"/>
        <item x="70"/>
        <item x="22"/>
        <item x="39"/>
        <item x="46"/>
        <item x="34"/>
        <item x="68"/>
        <item x="25"/>
        <item x="20"/>
        <item x="53"/>
        <item x="50"/>
        <item x="37"/>
        <item x="42"/>
        <item x="40"/>
        <item x="43"/>
        <item x="54"/>
        <item x="67"/>
        <item x="15"/>
        <item x="14"/>
        <item x="18"/>
        <item x="13"/>
        <item x="52"/>
        <item x="58"/>
        <item x="23"/>
        <item x="24"/>
        <item x="61"/>
        <item x="59"/>
        <item x="51"/>
        <item x="56"/>
        <item x="47"/>
        <item x="2061"/>
        <item x="2062"/>
        <item x="2298"/>
        <item x="2177"/>
        <item x="1897"/>
        <item x="677"/>
        <item x="678"/>
        <item x="2063"/>
        <item x="2064"/>
        <item x="2065"/>
        <item x="2066"/>
        <item x="2067"/>
        <item x="2068"/>
        <item x="2069"/>
        <item x="2070"/>
        <item x="2071"/>
        <item x="313"/>
        <item x="314"/>
        <item x="315"/>
        <item x="130"/>
        <item x="316"/>
        <item x="317"/>
        <item x="318"/>
        <item x="319"/>
        <item x="2123"/>
        <item x="320"/>
        <item x="321"/>
        <item x="528"/>
        <item x="322"/>
        <item x="2124"/>
        <item x="2125"/>
        <item x="1918"/>
        <item x="1919"/>
        <item x="1920"/>
        <item x="1921"/>
        <item x="1922"/>
        <item x="1923"/>
        <item x="1924"/>
        <item x="1925"/>
        <item x="1926"/>
        <item x="629"/>
        <item x="1927"/>
        <item x="1928"/>
        <item x="1929"/>
        <item x="1930"/>
        <item x="1931"/>
        <item x="1932"/>
        <item x="1933"/>
        <item x="1934"/>
        <item x="323"/>
        <item x="324"/>
        <item x="325"/>
        <item x="529"/>
        <item x="326"/>
        <item x="327"/>
        <item x="328"/>
        <item x="2540"/>
        <item x="2541"/>
        <item x="2542"/>
        <item x="2543"/>
        <item x="2544"/>
        <item x="2545"/>
        <item x="2546"/>
        <item x="2547"/>
        <item x="2548"/>
        <item x="2549"/>
        <item x="2550"/>
        <item x="2551"/>
        <item x="2552"/>
        <item x="2553"/>
        <item x="2554"/>
        <item x="2555"/>
        <item x="2556"/>
        <item x="2557"/>
        <item x="2558"/>
        <item x="2559"/>
        <item x="2560"/>
        <item x="2217"/>
        <item x="530"/>
        <item x="531"/>
        <item x="532"/>
        <item x="2288"/>
        <item x="2289"/>
        <item x="579"/>
        <item x="205"/>
        <item x="206"/>
        <item x="81"/>
        <item x="329"/>
        <item x="330"/>
        <item x="2169"/>
        <item x="2170"/>
        <item x="2171"/>
        <item x="570"/>
        <item x="331"/>
        <item x="332"/>
        <item x="333"/>
        <item x="679"/>
        <item x="680"/>
        <item x="681"/>
        <item x="334"/>
        <item x="335"/>
        <item x="580"/>
        <item x="336"/>
        <item x="337"/>
        <item x="338"/>
        <item x="2126"/>
        <item x="2127"/>
        <item x="533"/>
        <item x="558"/>
        <item x="215"/>
        <item x="339"/>
        <item x="340"/>
        <item x="341"/>
        <item x="1898"/>
        <item x="342"/>
        <item x="343"/>
        <item x="344"/>
        <item x="345"/>
        <item x="2290"/>
        <item x="571"/>
        <item x="582"/>
        <item x="585"/>
        <item x="581"/>
        <item x="583"/>
        <item x="2264"/>
        <item x="2265"/>
        <item x="2262"/>
        <item x="2261"/>
        <item x="2174"/>
        <item x="2173"/>
        <item x="2172"/>
        <item x="2263"/>
        <item x="2175"/>
        <item x="346"/>
        <item x="347"/>
        <item x="348"/>
        <item x="349"/>
        <item x="682"/>
        <item x="350"/>
        <item x="351"/>
        <item x="352"/>
        <item x="353"/>
        <item x="354"/>
        <item x="2561"/>
        <item x="2562"/>
        <item x="2563"/>
        <item x="2564"/>
        <item x="2565"/>
        <item x="2566"/>
        <item x="2567"/>
        <item x="2568"/>
        <item x="2569"/>
        <item x="2570"/>
        <item x="2571"/>
        <item x="2572"/>
        <item x="2573"/>
        <item x="2574"/>
        <item x="2575"/>
        <item x="2576"/>
        <item x="2577"/>
        <item x="2578"/>
        <item x="2579"/>
        <item x="2580"/>
        <item x="2581"/>
        <item x="355"/>
        <item x="2582"/>
        <item x="2583"/>
        <item x="2584"/>
        <item x="2585"/>
        <item x="2586"/>
        <item x="2587"/>
        <item x="2588"/>
        <item x="2589"/>
        <item x="2590"/>
        <item x="2591"/>
        <item x="2592"/>
        <item x="2593"/>
        <item x="2594"/>
        <item x="2595"/>
        <item x="2596"/>
        <item x="2597"/>
        <item x="2598"/>
        <item x="2599"/>
        <item x="2600"/>
        <item x="2601"/>
        <item x="2602"/>
        <item x="2176"/>
        <item x="356"/>
        <item x="223"/>
        <item x="357"/>
        <item x="358"/>
        <item x="359"/>
        <item x="360"/>
        <item x="361"/>
        <item x="362"/>
        <item x="2603"/>
        <item x="2604"/>
        <item x="2605"/>
        <item x="2606"/>
        <item x="2607"/>
        <item x="2608"/>
        <item x="2609"/>
        <item x="2610"/>
        <item x="2611"/>
        <item x="2612"/>
        <item x="2613"/>
        <item x="2614"/>
        <item x="2615"/>
        <item x="2616"/>
        <item x="2617"/>
        <item x="2618"/>
        <item x="2619"/>
        <item x="2620"/>
        <item x="2621"/>
        <item x="2622"/>
        <item x="2623"/>
        <item x="363"/>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364"/>
        <item x="853"/>
        <item x="2267"/>
        <item x="2269"/>
        <item x="2271"/>
        <item x="2273"/>
        <item x="2275"/>
        <item x="2277"/>
        <item x="2279"/>
        <item x="2281"/>
        <item x="2283"/>
        <item x="2285"/>
        <item x="2287"/>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3381"/>
        <item x="3382"/>
        <item x="3383"/>
        <item x="3384"/>
        <item x="3385"/>
        <item x="3386"/>
        <item x="3387"/>
        <item x="3388"/>
        <item x="3389"/>
        <item x="3390"/>
        <item x="3391"/>
        <item x="3392"/>
        <item x="3393"/>
        <item x="3394"/>
        <item x="3395"/>
        <item x="3396"/>
        <item x="3397"/>
        <item x="3398"/>
        <item x="3399"/>
        <item x="3400"/>
        <item x="3401"/>
        <item x="2128"/>
        <item x="2129"/>
        <item x="365"/>
        <item x="366"/>
        <item x="203"/>
        <item x="534"/>
        <item x="2291"/>
        <item x="535"/>
        <item x="204"/>
        <item x="2130"/>
        <item x="367"/>
        <item x="368"/>
        <item x="2230"/>
        <item x="2229"/>
        <item x="2095"/>
        <item x="2096"/>
        <item x="2097"/>
        <item x="2194"/>
        <item x="2168"/>
        <item x="369"/>
        <item x="370"/>
        <item x="1034"/>
        <item x="1035"/>
        <item x="1036"/>
        <item x="1037"/>
        <item x="1038"/>
        <item x="371"/>
        <item x="1039"/>
        <item x="1040"/>
        <item x="1041"/>
        <item x="2131"/>
        <item x="372"/>
        <item x="2666"/>
        <item x="2667"/>
        <item x="2668"/>
        <item x="2669"/>
        <item x="2670"/>
        <item x="2671"/>
        <item x="2672"/>
        <item x="2673"/>
        <item x="2674"/>
        <item x="2675"/>
        <item x="2676"/>
        <item x="2677"/>
        <item x="2678"/>
        <item x="2679"/>
        <item x="2680"/>
        <item x="2681"/>
        <item x="2682"/>
        <item x="2683"/>
        <item x="2684"/>
        <item x="2685"/>
        <item x="2686"/>
        <item x="2213"/>
        <item x="1042"/>
        <item x="373"/>
        <item x="374"/>
        <item x="1043"/>
        <item x="2132"/>
        <item x="375"/>
        <item x="376"/>
        <item x="377"/>
        <item x="378"/>
        <item x="379"/>
        <item x="380"/>
        <item x="381"/>
        <item x="382"/>
        <item x="383"/>
        <item x="384"/>
        <item x="385"/>
        <item x="386"/>
        <item x="2192"/>
        <item x="2245"/>
        <item x="2308"/>
        <item x="1899"/>
        <item x="387"/>
        <item x="388"/>
        <item x="389"/>
        <item x="390"/>
        <item x="199"/>
        <item x="2687"/>
        <item x="2688"/>
        <item x="2689"/>
        <item x="2690"/>
        <item x="2691"/>
        <item x="2692"/>
        <item x="2693"/>
        <item x="2694"/>
        <item x="2695"/>
        <item x="2696"/>
        <item x="2697"/>
        <item x="2698"/>
        <item x="2699"/>
        <item x="2700"/>
        <item x="2701"/>
        <item x="2702"/>
        <item x="2703"/>
        <item x="2704"/>
        <item x="2705"/>
        <item x="2706"/>
        <item x="2707"/>
        <item x="2133"/>
        <item x="2134"/>
        <item x="391"/>
        <item x="392"/>
        <item x="2"/>
        <item x="8"/>
        <item x="7"/>
        <item x="0"/>
        <item x="1"/>
        <item x="393"/>
        <item x="394"/>
        <item x="395"/>
        <item x="396"/>
        <item x="397"/>
        <item x="398"/>
        <item x="399"/>
        <item x="400"/>
        <item x="401"/>
        <item x="402"/>
        <item x="403"/>
        <item x="404"/>
        <item x="572"/>
        <item x="1045"/>
        <item x="2135"/>
        <item x="2708"/>
        <item x="2709"/>
        <item x="2710"/>
        <item x="2711"/>
        <item x="2712"/>
        <item x="2713"/>
        <item x="2714"/>
        <item x="2715"/>
        <item x="2716"/>
        <item x="2717"/>
        <item x="2718"/>
        <item x="2719"/>
        <item x="2720"/>
        <item x="2721"/>
        <item x="2722"/>
        <item x="2723"/>
        <item x="2724"/>
        <item x="2725"/>
        <item x="2726"/>
        <item x="2727"/>
        <item x="2728"/>
        <item x="1044"/>
        <item x="405"/>
        <item x="2243"/>
        <item x="2222"/>
        <item x="2729"/>
        <item x="2730"/>
        <item x="2731"/>
        <item x="2732"/>
        <item x="2733"/>
        <item x="2734"/>
        <item x="2735"/>
        <item x="2736"/>
        <item x="2737"/>
        <item x="2738"/>
        <item x="2739"/>
        <item x="2740"/>
        <item x="2741"/>
        <item x="2742"/>
        <item x="2743"/>
        <item x="2744"/>
        <item x="2745"/>
        <item x="2746"/>
        <item x="2747"/>
        <item x="2748"/>
        <item x="2749"/>
        <item x="406"/>
        <item x="407"/>
        <item x="408"/>
        <item x="409"/>
        <item x="2252"/>
        <item x="2251"/>
        <item x="410"/>
        <item x="2750"/>
        <item x="2751"/>
        <item x="2752"/>
        <item x="2753"/>
        <item x="2754"/>
        <item x="2755"/>
        <item x="2756"/>
        <item x="2757"/>
        <item x="2758"/>
        <item x="2759"/>
        <item x="2760"/>
        <item x="2761"/>
        <item x="2762"/>
        <item x="2763"/>
        <item x="2764"/>
        <item x="2765"/>
        <item x="2766"/>
        <item x="2767"/>
        <item x="2768"/>
        <item x="2769"/>
        <item x="2770"/>
        <item x="411"/>
        <item x="412"/>
        <item x="413"/>
        <item x="2084"/>
        <item x="2085"/>
        <item x="2771"/>
        <item x="2772"/>
        <item x="2773"/>
        <item x="2774"/>
        <item x="2775"/>
        <item x="2776"/>
        <item x="2777"/>
        <item x="2778"/>
        <item x="2779"/>
        <item x="2780"/>
        <item x="2781"/>
        <item x="2782"/>
        <item x="2783"/>
        <item x="2784"/>
        <item x="2785"/>
        <item x="2786"/>
        <item x="2787"/>
        <item x="2788"/>
        <item x="2789"/>
        <item x="2790"/>
        <item x="2791"/>
        <item x="624"/>
        <item x="625"/>
        <item x="2080"/>
        <item x="2078"/>
        <item x="626"/>
        <item x="2079"/>
        <item x="627"/>
        <item x="628"/>
        <item x="2081"/>
        <item x="2082"/>
        <item x="197"/>
        <item x="2792"/>
        <item x="2793"/>
        <item x="2794"/>
        <item x="2795"/>
        <item x="2796"/>
        <item x="2797"/>
        <item x="2798"/>
        <item x="2799"/>
        <item x="2800"/>
        <item x="2801"/>
        <item x="2802"/>
        <item x="2803"/>
        <item x="2804"/>
        <item x="2805"/>
        <item x="2806"/>
        <item x="2807"/>
        <item x="2808"/>
        <item x="2809"/>
        <item x="2810"/>
        <item x="2811"/>
        <item x="2812"/>
        <item x="414"/>
        <item x="415"/>
        <item x="2239"/>
        <item x="416"/>
        <item x="2238"/>
        <item x="2211"/>
        <item x="133"/>
        <item x="2083"/>
        <item x="1046"/>
        <item x="2136"/>
        <item x="2137"/>
        <item x="2813"/>
        <item x="2814"/>
        <item x="2815"/>
        <item x="2816"/>
        <item x="2817"/>
        <item x="2818"/>
        <item x="2819"/>
        <item x="2820"/>
        <item x="2821"/>
        <item x="2822"/>
        <item x="2823"/>
        <item x="2824"/>
        <item x="2825"/>
        <item x="2826"/>
        <item x="2827"/>
        <item x="2828"/>
        <item x="2829"/>
        <item x="2830"/>
        <item x="2831"/>
        <item x="2832"/>
        <item x="2833"/>
        <item x="2221"/>
        <item x="2297"/>
        <item x="417"/>
        <item x="1900"/>
        <item x="3563"/>
        <item x="3564"/>
        <item x="3562"/>
        <item x="568"/>
        <item x="1047"/>
        <item x="1048"/>
        <item x="1049"/>
        <item x="1050"/>
        <item x="1051"/>
        <item x="2138"/>
        <item x="2139"/>
        <item x="2216"/>
        <item x="554"/>
        <item x="2195"/>
        <item x="418"/>
        <item x="2140"/>
        <item x="2141"/>
        <item x="2142"/>
        <item x="2143"/>
        <item x="1052"/>
        <item x="1053"/>
        <item x="2834"/>
        <item x="2835"/>
        <item x="2836"/>
        <item x="2837"/>
        <item x="2838"/>
        <item x="2839"/>
        <item x="2840"/>
        <item x="2841"/>
        <item x="2842"/>
        <item x="2843"/>
        <item x="2844"/>
        <item x="2845"/>
        <item x="2846"/>
        <item x="2847"/>
        <item x="2848"/>
        <item x="2849"/>
        <item x="2850"/>
        <item x="2851"/>
        <item x="2852"/>
        <item x="2853"/>
        <item x="2854"/>
        <item x="1054"/>
        <item x="2144"/>
        <item x="419"/>
        <item x="420"/>
        <item x="421"/>
        <item x="422"/>
        <item x="577"/>
        <item x="2253"/>
        <item x="2855"/>
        <item x="2856"/>
        <item x="2857"/>
        <item x="2858"/>
        <item x="2859"/>
        <item x="2860"/>
        <item x="2861"/>
        <item x="2862"/>
        <item x="2863"/>
        <item x="2864"/>
        <item x="2865"/>
        <item x="2866"/>
        <item x="2867"/>
        <item x="2868"/>
        <item x="2869"/>
        <item x="2870"/>
        <item x="2871"/>
        <item x="2872"/>
        <item x="2873"/>
        <item x="2874"/>
        <item x="2875"/>
        <item x="1901"/>
        <item x="1055"/>
        <item x="1056"/>
        <item x="2236"/>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218"/>
        <item x="2918"/>
        <item x="2919"/>
        <item x="2920"/>
        <item x="2921"/>
        <item x="2922"/>
        <item x="2923"/>
        <item x="2924"/>
        <item x="2925"/>
        <item x="2926"/>
        <item x="2927"/>
        <item x="2928"/>
        <item x="2929"/>
        <item x="2930"/>
        <item x="2931"/>
        <item x="2932"/>
        <item x="2933"/>
        <item x="2934"/>
        <item x="2935"/>
        <item x="2936"/>
        <item x="2937"/>
        <item x="2938"/>
        <item x="423"/>
        <item x="2196"/>
        <item x="2198"/>
        <item x="2197"/>
        <item x="2200"/>
        <item x="2199"/>
        <item x="2256"/>
        <item x="64"/>
        <item x="1057"/>
        <item x="2145"/>
        <item x="424"/>
        <item x="2226"/>
        <item x="2939"/>
        <item x="2940"/>
        <item x="2941"/>
        <item x="2942"/>
        <item x="2943"/>
        <item x="2944"/>
        <item x="2945"/>
        <item x="2946"/>
        <item x="2947"/>
        <item x="2948"/>
        <item x="2949"/>
        <item x="2950"/>
        <item x="2951"/>
        <item x="2952"/>
        <item x="2953"/>
        <item x="2954"/>
        <item x="2955"/>
        <item x="2956"/>
        <item x="2957"/>
        <item x="2958"/>
        <item x="2959"/>
        <item x="1058"/>
        <item x="1059"/>
        <item x="1060"/>
        <item x="1061"/>
        <item x="1062"/>
        <item x="567"/>
        <item x="425"/>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2193"/>
        <item x="1063"/>
        <item x="3002"/>
        <item x="3003"/>
        <item x="3004"/>
        <item x="3005"/>
        <item x="3006"/>
        <item x="3007"/>
        <item x="3008"/>
        <item x="3009"/>
        <item x="3010"/>
        <item x="3011"/>
        <item x="3012"/>
        <item x="3013"/>
        <item x="3014"/>
        <item x="3015"/>
        <item x="3016"/>
        <item x="3017"/>
        <item x="3018"/>
        <item x="3019"/>
        <item x="3020"/>
        <item x="3021"/>
        <item x="3022"/>
        <item x="1064"/>
        <item x="1065"/>
        <item x="1066"/>
        <item x="426"/>
        <item x="427"/>
        <item x="428"/>
        <item x="429"/>
        <item x="430"/>
        <item x="1067"/>
        <item x="1068"/>
        <item x="1069"/>
        <item x="1070"/>
        <item x="1071"/>
        <item x="1072"/>
        <item x="1073"/>
        <item x="1074"/>
        <item x="1075"/>
        <item x="1076"/>
        <item x="1077"/>
        <item x="1078"/>
        <item x="2214"/>
        <item x="431"/>
        <item x="432"/>
        <item x="1902"/>
        <item x="3023"/>
        <item x="3024"/>
        <item x="3025"/>
        <item x="3026"/>
        <item x="3027"/>
        <item x="3028"/>
        <item x="3029"/>
        <item x="3030"/>
        <item x="3031"/>
        <item x="3032"/>
        <item x="3033"/>
        <item x="3034"/>
        <item x="3035"/>
        <item x="3036"/>
        <item x="3037"/>
        <item x="3038"/>
        <item x="3039"/>
        <item x="3040"/>
        <item x="3041"/>
        <item x="3042"/>
        <item x="3043"/>
        <item x="433"/>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536"/>
        <item x="537"/>
        <item x="538"/>
        <item x="539"/>
        <item x="540"/>
        <item x="541"/>
        <item x="542"/>
        <item x="543"/>
        <item x="544"/>
        <item x="545"/>
        <item x="546"/>
        <item x="547"/>
        <item x="548"/>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3044"/>
        <item x="3045"/>
        <item x="3046"/>
        <item x="3047"/>
        <item x="3048"/>
        <item x="3049"/>
        <item x="3050"/>
        <item x="3051"/>
        <item x="3052"/>
        <item x="3053"/>
        <item x="3054"/>
        <item x="3055"/>
        <item x="3056"/>
        <item x="3057"/>
        <item x="3058"/>
        <item x="3059"/>
        <item x="3060"/>
        <item x="3061"/>
        <item x="3062"/>
        <item x="3063"/>
        <item x="3064"/>
        <item x="1272"/>
        <item x="1273"/>
        <item x="1274"/>
        <item x="1275"/>
        <item x="1276"/>
        <item x="1277"/>
        <item x="1278"/>
        <item x="1279"/>
        <item x="1280"/>
        <item x="1281"/>
        <item x="1282"/>
        <item x="1283"/>
        <item x="1284"/>
        <item x="549"/>
        <item x="3065"/>
        <item x="3066"/>
        <item x="3067"/>
        <item x="3068"/>
        <item x="3069"/>
        <item x="3070"/>
        <item x="3071"/>
        <item x="3072"/>
        <item x="3073"/>
        <item x="3074"/>
        <item x="3075"/>
        <item x="3076"/>
        <item x="3077"/>
        <item x="3078"/>
        <item x="3079"/>
        <item x="3080"/>
        <item x="3081"/>
        <item x="3082"/>
        <item x="3083"/>
        <item x="3084"/>
        <item x="3085"/>
        <item x="3402"/>
        <item x="3403"/>
        <item x="3404"/>
        <item x="3405"/>
        <item x="3406"/>
        <item x="3407"/>
        <item x="3408"/>
        <item x="3409"/>
        <item x="3410"/>
        <item x="3411"/>
        <item x="3412"/>
        <item x="3413"/>
        <item x="3414"/>
        <item x="3415"/>
        <item x="3416"/>
        <item x="3417"/>
        <item x="3418"/>
        <item x="3419"/>
        <item x="3420"/>
        <item x="3421"/>
        <item x="3422"/>
        <item x="434"/>
        <item x="435"/>
        <item x="2146"/>
        <item x="2266"/>
        <item x="2272"/>
        <item x="2274"/>
        <item x="2276"/>
        <item x="2278"/>
        <item x="2280"/>
        <item x="2282"/>
        <item x="2284"/>
        <item x="2286"/>
        <item x="2268"/>
        <item x="2270"/>
        <item x="436"/>
        <item x="1903"/>
        <item x="1285"/>
        <item x="2147"/>
        <item x="437"/>
        <item x="212"/>
        <item x="438"/>
        <item x="439"/>
        <item x="440"/>
        <item x="441"/>
        <item x="442"/>
        <item x="443"/>
        <item x="444"/>
        <item x="445"/>
        <item x="1286"/>
        <item x="2235"/>
        <item x="77"/>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446"/>
        <item x="1904"/>
        <item x="527"/>
        <item x="2201"/>
        <item x="2254"/>
        <item x="2148"/>
        <item x="1331"/>
        <item x="1332"/>
        <item x="1333"/>
        <item x="1334"/>
        <item x="1335"/>
        <item x="1336"/>
        <item x="1337"/>
        <item x="1338"/>
        <item x="1339"/>
        <item x="1340"/>
        <item x="1341"/>
        <item x="3086"/>
        <item x="3087"/>
        <item x="3088"/>
        <item x="3089"/>
        <item x="3090"/>
        <item x="3091"/>
        <item x="3092"/>
        <item x="3093"/>
        <item x="3094"/>
        <item x="3095"/>
        <item x="3096"/>
        <item x="3097"/>
        <item x="3098"/>
        <item x="3099"/>
        <item x="3100"/>
        <item x="3101"/>
        <item x="3102"/>
        <item x="3103"/>
        <item x="3104"/>
        <item x="3105"/>
        <item x="3106"/>
        <item x="2302"/>
        <item x="2186"/>
        <item x="2098"/>
        <item x="638"/>
        <item x="2099"/>
        <item x="2100"/>
        <item x="2255"/>
        <item x="447"/>
        <item x="214"/>
        <item x="448"/>
        <item x="207"/>
        <item x="193"/>
        <item x="76"/>
        <item x="449"/>
        <item x="450"/>
        <item x="451"/>
        <item x="196"/>
        <item x="452"/>
        <item x="453"/>
        <item x="454"/>
        <item x="2203"/>
        <item x="2205"/>
        <item x="2204"/>
        <item x="588"/>
        <item x="639"/>
        <item x="455"/>
        <item x="456"/>
        <item x="457"/>
        <item x="2101"/>
        <item x="2102"/>
        <item x="458"/>
        <item x="3107"/>
        <item x="3108"/>
        <item x="3109"/>
        <item x="3110"/>
        <item x="3111"/>
        <item x="3112"/>
        <item x="3113"/>
        <item x="3114"/>
        <item x="3115"/>
        <item x="3116"/>
        <item x="3117"/>
        <item x="3118"/>
        <item x="3119"/>
        <item x="3120"/>
        <item x="3121"/>
        <item x="3122"/>
        <item x="3123"/>
        <item x="3124"/>
        <item x="3125"/>
        <item x="3126"/>
        <item x="3127"/>
        <item x="2202"/>
        <item x="2181"/>
        <item x="3128"/>
        <item x="3129"/>
        <item x="3130"/>
        <item x="3131"/>
        <item x="3132"/>
        <item x="3133"/>
        <item x="3134"/>
        <item x="3135"/>
        <item x="3136"/>
        <item x="3137"/>
        <item x="3138"/>
        <item x="3139"/>
        <item x="3140"/>
        <item x="3141"/>
        <item x="3142"/>
        <item x="3143"/>
        <item x="3144"/>
        <item x="3145"/>
        <item x="3146"/>
        <item x="3147"/>
        <item x="3148"/>
        <item x="2182"/>
        <item x="2183"/>
        <item x="2225"/>
        <item x="1342"/>
        <item x="2149"/>
        <item x="2184"/>
        <item x="3149"/>
        <item x="3150"/>
        <item x="3151"/>
        <item x="3152"/>
        <item x="3153"/>
        <item x="3154"/>
        <item x="3155"/>
        <item x="3156"/>
        <item x="3157"/>
        <item x="3158"/>
        <item x="3159"/>
        <item x="3160"/>
        <item x="3161"/>
        <item x="3162"/>
        <item x="3163"/>
        <item x="3164"/>
        <item x="3165"/>
        <item x="3166"/>
        <item x="3167"/>
        <item x="3168"/>
        <item x="3169"/>
        <item x="1343"/>
        <item x="1344"/>
        <item x="560"/>
        <item x="1345"/>
        <item x="2209"/>
        <item x="2207"/>
        <item x="2208"/>
        <item x="2234"/>
        <item x="2150"/>
        <item x="1346"/>
        <item x="459"/>
        <item x="460"/>
        <item x="461"/>
        <item x="83"/>
        <item x="82"/>
        <item x="462"/>
        <item x="463"/>
        <item x="2059"/>
        <item x="2060"/>
        <item x="2045"/>
        <item x="2054"/>
        <item x="2046"/>
        <item x="2047"/>
        <item x="2048"/>
        <item x="2049"/>
        <item x="2050"/>
        <item x="2051"/>
        <item x="2052"/>
        <item x="2053"/>
        <item x="2055"/>
        <item x="2056"/>
        <item x="2057"/>
        <item x="2058"/>
        <item x="464"/>
        <item x="550"/>
        <item x="587"/>
        <item x="1347"/>
        <item x="1348"/>
        <item x="1349"/>
        <item x="3170"/>
        <item x="3171"/>
        <item x="3172"/>
        <item x="3173"/>
        <item x="3174"/>
        <item x="3175"/>
        <item x="3176"/>
        <item x="3177"/>
        <item x="3178"/>
        <item x="3179"/>
        <item x="3180"/>
        <item x="3181"/>
        <item x="3182"/>
        <item x="3183"/>
        <item x="3184"/>
        <item x="3185"/>
        <item x="3186"/>
        <item x="3187"/>
        <item x="3188"/>
        <item x="3189"/>
        <item x="3190"/>
        <item x="573"/>
        <item x="2151"/>
        <item x="1350"/>
        <item x="1351"/>
        <item x="1352"/>
        <item x="1353"/>
        <item x="75"/>
        <item x="1354"/>
        <item x="3191"/>
        <item x="3192"/>
        <item x="3193"/>
        <item x="3194"/>
        <item x="3195"/>
        <item x="3196"/>
        <item x="3197"/>
        <item x="3198"/>
        <item x="3199"/>
        <item x="3200"/>
        <item x="3201"/>
        <item x="3202"/>
        <item x="3203"/>
        <item x="3204"/>
        <item x="3205"/>
        <item x="3206"/>
        <item x="3207"/>
        <item x="3208"/>
        <item x="3209"/>
        <item x="3210"/>
        <item x="3211"/>
        <item x="4"/>
        <item x="465"/>
        <item x="466"/>
        <item x="467"/>
        <item x="468"/>
        <item x="469"/>
        <item x="470"/>
        <item x="471"/>
        <item x="472"/>
        <item x="473"/>
        <item x="47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475"/>
        <item x="1768"/>
        <item x="476"/>
        <item x="477"/>
        <item x="1769"/>
        <item x="578"/>
        <item x="1770"/>
        <item x="1771"/>
        <item x="1772"/>
        <item x="2219"/>
        <item x="2206"/>
        <item x="3423"/>
        <item x="3424"/>
        <item x="3425"/>
        <item x="3426"/>
        <item x="3427"/>
        <item x="3428"/>
        <item x="3429"/>
        <item x="3430"/>
        <item x="3431"/>
        <item x="3432"/>
        <item x="3433"/>
        <item x="3434"/>
        <item x="3435"/>
        <item x="3436"/>
        <item x="3437"/>
        <item x="3438"/>
        <item x="3439"/>
        <item x="3440"/>
        <item x="3441"/>
        <item x="3442"/>
        <item x="2306"/>
        <item x="2293"/>
        <item x="2248"/>
        <item x="1773"/>
        <item x="478"/>
        <item x="2210"/>
        <item x="479"/>
        <item x="1774"/>
        <item x="2242"/>
        <item x="2244"/>
        <item x="480"/>
        <item x="481"/>
        <item x="482"/>
        <item x="483"/>
        <item x="484"/>
        <item x="485"/>
        <item x="486"/>
        <item x="487"/>
        <item x="488"/>
        <item x="489"/>
        <item x="1775"/>
        <item x="2292"/>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98"/>
        <item x="2152"/>
        <item x="1826"/>
        <item x="1827"/>
        <item x="2237"/>
        <item x="1828"/>
        <item x="1957"/>
        <item x="1966"/>
        <item x="1967"/>
        <item x="1968"/>
        <item x="1969"/>
        <item x="1970"/>
        <item x="1971"/>
        <item x="1972"/>
        <item x="1973"/>
        <item x="1974"/>
        <item x="1976"/>
        <item x="1977"/>
        <item x="1980"/>
        <item x="1978"/>
        <item x="1979"/>
        <item x="1981"/>
        <item x="1982"/>
        <item x="1983"/>
        <item x="1984"/>
        <item x="1985"/>
        <item x="1986"/>
        <item x="1987"/>
        <item x="1988"/>
        <item x="1989"/>
        <item x="1990"/>
        <item x="1991"/>
        <item x="1992"/>
        <item x="1993"/>
        <item x="1994"/>
        <item x="1995"/>
        <item x="1996"/>
        <item x="1997"/>
        <item x="1999"/>
        <item x="2000"/>
        <item x="2001"/>
        <item x="2002"/>
        <item x="2003"/>
        <item x="2004"/>
        <item x="2005"/>
        <item x="2006"/>
        <item x="2007"/>
        <item x="2008"/>
        <item x="630"/>
        <item x="2010"/>
        <item x="2012"/>
        <item x="2013"/>
        <item x="2014"/>
        <item x="2021"/>
        <item x="2022"/>
        <item x="2023"/>
        <item x="1958"/>
        <item x="2024"/>
        <item x="2025"/>
        <item x="2026"/>
        <item x="2027"/>
        <item x="2028"/>
        <item x="2029"/>
        <item x="2030"/>
        <item x="2031"/>
        <item x="2032"/>
        <item x="1959"/>
        <item x="1960"/>
        <item x="1961"/>
        <item x="1962"/>
        <item x="1963"/>
        <item x="1964"/>
        <item x="1965"/>
        <item x="2019"/>
        <item x="2020"/>
        <item x="631"/>
        <item x="1998"/>
        <item x="2016"/>
        <item x="1975"/>
        <item x="2009"/>
        <item x="2011"/>
        <item x="2015"/>
        <item x="2017"/>
        <item x="2018"/>
        <item x="490"/>
        <item x="1886"/>
        <item x="491"/>
        <item x="2033"/>
        <item x="492"/>
        <item x="1945"/>
        <item x="1946"/>
        <item x="1947"/>
        <item x="1949"/>
        <item x="1950"/>
        <item x="1951"/>
        <item x="1952"/>
        <item x="1953"/>
        <item x="1954"/>
        <item x="1955"/>
        <item x="632"/>
        <item x="633"/>
        <item x="1935"/>
        <item x="1936"/>
        <item x="1937"/>
        <item x="1938"/>
        <item x="1939"/>
        <item x="1940"/>
        <item x="1942"/>
        <item x="1943"/>
        <item x="1944"/>
        <item x="493"/>
        <item x="494"/>
        <item x="1941"/>
        <item x="1948"/>
        <item x="634"/>
        <item x="1956"/>
        <item x="2257"/>
        <item x="2258"/>
        <item x="2191"/>
        <item x="551"/>
        <item x="2153"/>
        <item x="1829"/>
        <item x="2155"/>
        <item x="2154"/>
        <item x="2156"/>
        <item x="1830"/>
        <item x="1831"/>
        <item x="495"/>
        <item x="1832"/>
        <item x="2157"/>
        <item x="1833"/>
        <item x="1834"/>
        <item x="1835"/>
        <item x="1836"/>
        <item x="1837"/>
        <item x="1838"/>
        <item x="1839"/>
        <item x="1840"/>
        <item x="1841"/>
        <item x="1842"/>
        <item x="1843"/>
        <item x="1844"/>
        <item x="1845"/>
        <item x="1846"/>
        <item x="1847"/>
        <item x="1848"/>
        <item x="1849"/>
        <item x="1850"/>
        <item x="1851"/>
        <item x="1852"/>
        <item x="1853"/>
        <item x="1854"/>
        <item x="222"/>
        <item x="218"/>
        <item x="219"/>
        <item x="221"/>
        <item x="1855"/>
        <item x="1856"/>
        <item x="1857"/>
        <item x="2227"/>
        <item x="569"/>
        <item x="586"/>
        <item x="200"/>
        <item x="210"/>
        <item x="496"/>
        <item x="497"/>
        <item x="498"/>
        <item x="217"/>
        <item x="499"/>
        <item x="3212"/>
        <item x="3213"/>
        <item x="3214"/>
        <item x="3215"/>
        <item x="3216"/>
        <item x="3217"/>
        <item x="3218"/>
        <item x="3219"/>
        <item x="3220"/>
        <item x="3221"/>
        <item x="3222"/>
        <item x="3223"/>
        <item x="3224"/>
        <item x="3225"/>
        <item x="3226"/>
        <item x="3227"/>
        <item x="3228"/>
        <item x="3229"/>
        <item x="3230"/>
        <item x="3231"/>
        <item x="323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1858"/>
        <item x="2232"/>
        <item x="3233"/>
        <item x="3234"/>
        <item x="3235"/>
        <item x="3236"/>
        <item x="3237"/>
        <item x="3238"/>
        <item x="3239"/>
        <item x="3240"/>
        <item x="3241"/>
        <item x="3242"/>
        <item x="3243"/>
        <item x="3244"/>
        <item x="3245"/>
        <item x="3246"/>
        <item x="3247"/>
        <item x="3248"/>
        <item x="3249"/>
        <item x="3250"/>
        <item x="3251"/>
        <item x="3252"/>
        <item x="3253"/>
        <item x="3484"/>
        <item x="3485"/>
        <item x="3486"/>
        <item x="3487"/>
        <item x="3488"/>
        <item x="3489"/>
        <item x="3490"/>
        <item x="3491"/>
        <item x="3492"/>
        <item x="3493"/>
        <item x="3494"/>
        <item x="3495"/>
        <item x="3496"/>
        <item x="3497"/>
        <item x="3498"/>
        <item x="3499"/>
        <item x="3500"/>
        <item x="3501"/>
        <item x="3502"/>
        <item x="3503"/>
        <item x="3504"/>
        <item x="500"/>
        <item x="2189"/>
        <item x="2188"/>
        <item x="2190"/>
        <item x="501"/>
        <item x="584"/>
        <item x="2259"/>
        <item x="2159"/>
        <item x="2160"/>
        <item x="1859"/>
        <item x="2161"/>
        <item x="2162"/>
        <item x="502"/>
        <item x="503"/>
        <item x="504"/>
        <item x="80"/>
        <item x="73"/>
        <item x="74"/>
        <item x="2215"/>
        <item x="505"/>
        <item x="506"/>
        <item x="575"/>
        <item x="211"/>
        <item x="2220"/>
        <item x="1860"/>
        <item x="209"/>
        <item x="208"/>
        <item x="216"/>
        <item x="3254"/>
        <item x="3255"/>
        <item x="3256"/>
        <item x="3257"/>
        <item x="3258"/>
        <item x="3259"/>
        <item x="3260"/>
        <item x="3261"/>
        <item x="3262"/>
        <item x="3263"/>
        <item x="3264"/>
        <item x="3265"/>
        <item x="3266"/>
        <item x="3267"/>
        <item x="3268"/>
        <item x="3269"/>
        <item x="3270"/>
        <item x="3271"/>
        <item x="3272"/>
        <item x="3273"/>
        <item x="3274"/>
        <item x="1861"/>
        <item x="201"/>
        <item x="2307"/>
        <item x="2163"/>
        <item x="507"/>
        <item x="2036"/>
        <item x="2037"/>
        <item x="2034"/>
        <item x="2035"/>
        <item x="2038"/>
        <item x="2040"/>
        <item x="2041"/>
        <item x="2042"/>
        <item x="2039"/>
        <item x="2043"/>
        <item x="2044"/>
        <item x="556"/>
        <item x="508"/>
        <item x="509"/>
        <item x="510"/>
        <item x="511"/>
        <item x="1862"/>
        <item x="1863"/>
        <item x="1864"/>
        <item x="1865"/>
        <item x="1866"/>
        <item x="1867"/>
        <item x="1868"/>
        <item x="1869"/>
        <item x="2164"/>
        <item x="562"/>
        <item x="1870"/>
        <item x="1871"/>
        <item x="2158"/>
        <item x="1872"/>
        <item x="563"/>
        <item x="1873"/>
        <item x="512"/>
        <item x="131"/>
        <item x="132"/>
        <item x="3275"/>
        <item x="3276"/>
        <item x="3277"/>
        <item x="3278"/>
        <item x="3279"/>
        <item x="3280"/>
        <item x="3281"/>
        <item x="3282"/>
        <item x="3283"/>
        <item x="3284"/>
        <item x="3285"/>
        <item x="3286"/>
        <item x="3287"/>
        <item x="3288"/>
        <item x="3289"/>
        <item x="3290"/>
        <item x="3291"/>
        <item x="3292"/>
        <item x="3293"/>
        <item x="3294"/>
        <item x="3295"/>
        <item x="3296"/>
        <item x="513"/>
        <item x="514"/>
        <item x="515"/>
        <item x="574"/>
        <item x="516"/>
        <item x="517"/>
        <item x="3505"/>
        <item x="3506"/>
        <item x="3507"/>
        <item x="3508"/>
        <item x="3509"/>
        <item x="3510"/>
        <item x="3511"/>
        <item x="3512"/>
        <item x="3513"/>
        <item x="3514"/>
        <item x="3515"/>
        <item x="3516"/>
        <item x="3517"/>
        <item x="3518"/>
        <item x="3519"/>
        <item x="3520"/>
        <item x="3521"/>
        <item x="3522"/>
        <item x="3523"/>
        <item x="3524"/>
        <item x="1874"/>
        <item x="2299"/>
        <item x="2187"/>
        <item x="2165"/>
        <item x="2166"/>
        <item x="564"/>
        <item x="1875"/>
        <item x="1876"/>
        <item x="1877"/>
        <item x="1878"/>
        <item x="2231"/>
        <item x="1905"/>
        <item x="552"/>
        <item x="2167"/>
        <item x="553"/>
        <item x="518"/>
        <item x="3297"/>
        <item x="3298"/>
        <item x="3299"/>
        <item x="3300"/>
        <item x="3301"/>
        <item x="3302"/>
        <item x="3303"/>
        <item x="3304"/>
        <item x="3305"/>
        <item x="3306"/>
        <item x="3307"/>
        <item x="3308"/>
        <item x="3309"/>
        <item x="3310"/>
        <item x="3311"/>
        <item x="3312"/>
        <item x="3313"/>
        <item x="3314"/>
        <item x="3315"/>
        <item x="3316"/>
        <item x="3317"/>
        <item x="519"/>
        <item x="520"/>
        <item x="2086"/>
        <item x="2087"/>
        <item x="2088"/>
        <item x="557"/>
        <item x="589"/>
        <item x="1879"/>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318"/>
        <item x="3319"/>
        <item x="3320"/>
        <item x="3321"/>
        <item x="3322"/>
        <item x="3323"/>
        <item x="3324"/>
        <item x="3325"/>
        <item x="3326"/>
        <item x="3327"/>
        <item x="3328"/>
        <item x="3329"/>
        <item x="3330"/>
        <item x="3331"/>
        <item x="3332"/>
        <item x="3333"/>
        <item x="3334"/>
        <item x="3335"/>
        <item x="3336"/>
        <item x="3337"/>
        <item x="3338"/>
        <item x="2224"/>
        <item x="521"/>
        <item x="522"/>
        <item x="523"/>
        <item x="2212"/>
        <item x="524"/>
        <item x="1880"/>
        <item x="2241"/>
        <item x="1881"/>
        <item x="1882"/>
        <item x="1883"/>
        <item x="1884"/>
        <item x="35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11"/>
  </rowFields>
  <rowItems count="18">
    <i>
      <x v="9"/>
    </i>
    <i>
      <x v="12"/>
    </i>
    <i>
      <x v="14"/>
    </i>
    <i>
      <x v="165"/>
    </i>
    <i>
      <x v="166"/>
    </i>
    <i>
      <x v="167"/>
    </i>
    <i>
      <x v="168"/>
    </i>
    <i>
      <x v="169"/>
    </i>
    <i>
      <x v="170"/>
    </i>
    <i>
      <x v="179"/>
    </i>
    <i>
      <x v="180"/>
    </i>
    <i>
      <x v="181"/>
    </i>
    <i>
      <x v="182"/>
    </i>
    <i>
      <x v="194"/>
    </i>
    <i>
      <x v="197"/>
    </i>
    <i>
      <x v="217"/>
    </i>
    <i>
      <x v="218"/>
    </i>
    <i t="grand">
      <x/>
    </i>
  </rowItems>
  <colItems count="1">
    <i/>
  </colItems>
  <pageFields count="2">
    <pageField fld="5" item="5" hier="-1"/>
    <pageField fld="8" hier="-1"/>
  </pageFields>
  <dataFields count="1">
    <dataField name="Count of FUND_DS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310" firstHeaderRow="1" firstDataRow="1" firstDataCol="1"/>
  <pivotFields count="44">
    <pivotField showAll="0"/>
    <pivotField showAll="0">
      <items count="9">
        <item x="0"/>
        <item x="1"/>
        <item x="2"/>
        <item x="3"/>
        <item x="4"/>
        <item x="5"/>
        <item x="6"/>
        <item x="7"/>
        <item t="default"/>
      </items>
    </pivotField>
    <pivotField axis="axisRow" showAll="0">
      <items count="305">
        <item sd="0" x="285"/>
        <item sd="0" x="286"/>
        <item sd="0" x="287"/>
        <item sd="0" x="13"/>
        <item sd="0" x="14"/>
        <item sd="0" x="15"/>
        <item sd="0" x="16"/>
        <item sd="0" x="17"/>
        <item sd="0" x="18"/>
        <item sd="0" x="288"/>
        <item sd="0" x="19"/>
        <item sd="0" x="20"/>
        <item sd="0" x="21"/>
        <item sd="0" x="22"/>
        <item sd="0" x="289"/>
        <item sd="0" x="23"/>
        <item sd="0" x="24"/>
        <item sd="0" x="25"/>
        <item sd="0" x="26"/>
        <item sd="0" x="27"/>
        <item sd="0" x="47"/>
        <item sd="0" x="28"/>
        <item sd="0" x="29"/>
        <item sd="0" x="30"/>
        <item sd="0" x="31"/>
        <item sd="0" x="32"/>
        <item sd="0" x="33"/>
        <item sd="0" x="34"/>
        <item sd="0" x="35"/>
        <item sd="0" x="36"/>
        <item sd="0" x="37"/>
        <item sd="0" x="38"/>
        <item sd="0" x="39"/>
        <item sd="0" x="40"/>
        <item sd="0" x="41"/>
        <item sd="0" x="42"/>
        <item sd="0" x="43"/>
        <item sd="0" x="44"/>
        <item sd="0" x="45"/>
        <item x="46"/>
        <item sd="0" x="0"/>
        <item sd="0" x="1"/>
        <item sd="0" x="2"/>
        <item sd="0" x="3"/>
        <item sd="0" x="48"/>
        <item sd="0" x="4"/>
        <item sd="0" x="49"/>
        <item sd="0" x="5"/>
        <item sd="0" x="6"/>
        <item sd="0" x="7"/>
        <item sd="0" x="290"/>
        <item sd="0" x="50"/>
        <item sd="0" x="51"/>
        <item sd="0" x="52"/>
        <item sd="0" x="53"/>
        <item sd="0" x="54"/>
        <item sd="0" x="55"/>
        <item sd="0" x="56"/>
        <item sd="0" x="57"/>
        <item sd="0" x="58"/>
        <item sd="0" x="59"/>
        <item sd="0" x="60"/>
        <item sd="0" x="61"/>
        <item sd="0" x="62"/>
        <item sd="0" x="63"/>
        <item sd="0" x="64"/>
        <item sd="0" x="65"/>
        <item sd="0" x="66"/>
        <item sd="0" x="67"/>
        <item sd="0" x="68"/>
        <item sd="0" x="69"/>
        <item sd="0" x="8"/>
        <item sd="0" x="70"/>
        <item sd="0" x="71"/>
        <item sd="0" x="9"/>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0"/>
        <item sd="0" x="121"/>
        <item sd="0" x="122"/>
        <item sd="0" x="11"/>
        <item sd="0" x="12"/>
        <item sd="0" x="123"/>
        <item sd="0" x="124"/>
        <item sd="0" x="125"/>
        <item sd="0" x="126"/>
        <item sd="0" x="303"/>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291"/>
        <item sd="0" x="292"/>
        <item sd="0" x="293"/>
        <item sd="0" x="294"/>
        <item sd="0" x="295"/>
        <item sd="0" x="296"/>
        <item sd="0" x="297"/>
        <item sd="0" x="157"/>
        <item sd="0" x="158"/>
        <item sd="0" x="159"/>
        <item sd="0" x="160"/>
        <item sd="0" x="161"/>
        <item sd="0" x="162"/>
        <item sd="0" x="163"/>
        <item sd="0" x="164"/>
        <item sd="0" x="165"/>
        <item sd="0" x="298"/>
        <item sd="0" x="299"/>
        <item sd="0" x="300"/>
        <item sd="0" x="166"/>
        <item sd="0" x="167"/>
        <item sd="0" x="168"/>
        <item sd="0" x="169"/>
        <item sd="0" x="170"/>
        <item sd="0" x="171"/>
        <item sd="0" x="172"/>
        <item sd="0" x="173"/>
        <item sd="0" x="174"/>
        <item sd="0" x="175"/>
        <item sd="0" x="176"/>
        <item sd="0" x="301"/>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302"/>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t="default" sd="0"/>
      </items>
    </pivotField>
    <pivotField showAll="0"/>
    <pivotField numFmtId="43" showAll="0"/>
    <pivotField showAll="0">
      <items count="9">
        <item x="3"/>
        <item x="0"/>
        <item x="1"/>
        <item x="7"/>
        <item x="2"/>
        <item x="4"/>
        <item x="5"/>
        <item x="6"/>
        <item t="default"/>
      </items>
    </pivotField>
    <pivotField axis="axisRow" showAll="0">
      <items count="89">
        <item x="81"/>
        <item x="56"/>
        <item x="59"/>
        <item x="50"/>
        <item x="48"/>
        <item x="43"/>
        <item x="44"/>
        <item x="76"/>
        <item x="9"/>
        <item x="10"/>
        <item x="21"/>
        <item x="22"/>
        <item x="2"/>
        <item x="11"/>
        <item x="12"/>
        <item x="13"/>
        <item x="3"/>
        <item x="16"/>
        <item x="14"/>
        <item x="23"/>
        <item x="4"/>
        <item x="17"/>
        <item x="5"/>
        <item x="20"/>
        <item x="6"/>
        <item x="18"/>
        <item x="8"/>
        <item x="7"/>
        <item x="15"/>
        <item x="19"/>
        <item x="66"/>
        <item x="71"/>
        <item x="64"/>
        <item x="1"/>
        <item x="37"/>
        <item x="74"/>
        <item x="26"/>
        <item x="24"/>
        <item x="68"/>
        <item x="75"/>
        <item x="49"/>
        <item x="40"/>
        <item x="47"/>
        <item x="46"/>
        <item x="77"/>
        <item x="54"/>
        <item x="25"/>
        <item x="31"/>
        <item x="42"/>
        <item x="53"/>
        <item x="41"/>
        <item x="63"/>
        <item x="57"/>
        <item x="45"/>
        <item x="87"/>
        <item x="30"/>
        <item x="67"/>
        <item x="62"/>
        <item x="39"/>
        <item x="65"/>
        <item x="34"/>
        <item x="52"/>
        <item x="72"/>
        <item x="60"/>
        <item x="70"/>
        <item x="36"/>
        <item x="27"/>
        <item x="78"/>
        <item x="73"/>
        <item x="28"/>
        <item x="58"/>
        <item x="69"/>
        <item x="51"/>
        <item x="61"/>
        <item x="84"/>
        <item x="29"/>
        <item x="79"/>
        <item x="82"/>
        <item x="38"/>
        <item x="80"/>
        <item x="55"/>
        <item x="32"/>
        <item x="83"/>
        <item x="35"/>
        <item x="85"/>
        <item x="86"/>
        <item x="33"/>
        <item x="0"/>
        <item t="default"/>
      </items>
    </pivotField>
    <pivotField showAll="0"/>
    <pivotField showAll="0"/>
    <pivotField showAll="0"/>
    <pivotField showAll="0"/>
    <pivotField showAll="0"/>
    <pivotField showAll="0"/>
    <pivotField axis="axisRow" showAll="0">
      <items count="1402">
        <item x="79"/>
        <item x="80"/>
        <item x="81"/>
        <item x="82"/>
        <item x="83"/>
        <item x="84"/>
        <item x="85"/>
        <item x="86"/>
        <item x="87"/>
        <item x="88"/>
        <item x="110"/>
        <item x="111"/>
        <item x="89"/>
        <item x="90"/>
        <item x="91"/>
        <item x="92"/>
        <item x="112"/>
        <item x="113"/>
        <item x="93"/>
        <item x="94"/>
        <item x="95"/>
        <item x="96"/>
        <item x="97"/>
        <item x="98"/>
        <item x="99"/>
        <item x="100"/>
        <item x="101"/>
        <item x="102"/>
        <item x="103"/>
        <item x="104"/>
        <item x="1339"/>
        <item x="1340"/>
        <item x="1341"/>
        <item x="1342"/>
        <item x="1343"/>
        <item x="1344"/>
        <item x="1345"/>
        <item x="1346"/>
        <item x="1347"/>
        <item x="1348"/>
        <item x="1349"/>
        <item x="1350"/>
        <item x="1351"/>
        <item x="1352"/>
        <item x="1353"/>
        <item x="1354"/>
        <item x="1355"/>
        <item x="1356"/>
        <item x="1357"/>
        <item x="1358"/>
        <item x="1359"/>
        <item x="114"/>
        <item x="115"/>
        <item x="116"/>
        <item x="117"/>
        <item x="118"/>
        <item x="119"/>
        <item x="1360"/>
        <item x="120"/>
        <item x="1361"/>
        <item x="1362"/>
        <item x="1363"/>
        <item x="1364"/>
        <item x="1365"/>
        <item x="1366"/>
        <item x="1367"/>
        <item x="1368"/>
        <item x="121"/>
        <item x="122"/>
        <item x="123"/>
        <item x="1369"/>
        <item x="124"/>
        <item x="125"/>
        <item x="126"/>
        <item x="127"/>
        <item x="128"/>
        <item x="129"/>
        <item x="130"/>
        <item x="1370"/>
        <item x="131"/>
        <item x="1371"/>
        <item x="1372"/>
        <item x="1373"/>
        <item x="132"/>
        <item x="133"/>
        <item x="134"/>
        <item x="135"/>
        <item x="136"/>
        <item x="1374"/>
        <item x="313"/>
        <item x="105"/>
        <item x="314"/>
        <item x="106"/>
        <item x="107"/>
        <item x="108"/>
        <item x="109"/>
        <item x="315"/>
        <item x="1375"/>
        <item x="316"/>
        <item x="233"/>
        <item x="308"/>
        <item x="9"/>
        <item x="317"/>
        <item x="318"/>
        <item x="319"/>
        <item x="284"/>
        <item x="10"/>
        <item x="320"/>
        <item x="1376"/>
        <item x="321"/>
        <item x="1377"/>
        <item x="1378"/>
        <item x="1379"/>
        <item x="1380"/>
        <item x="1381"/>
        <item x="1382"/>
        <item x="1383"/>
        <item x="1384"/>
        <item x="1385"/>
        <item x="1386"/>
        <item x="1387"/>
        <item x="12"/>
        <item x="13"/>
        <item x="14"/>
        <item x="15"/>
        <item x="16"/>
        <item x="11"/>
        <item x="17"/>
        <item x="18"/>
        <item x="19"/>
        <item x="20"/>
        <item x="21"/>
        <item x="22"/>
        <item x="23"/>
        <item x="24"/>
        <item x="25"/>
        <item x="26"/>
        <item x="27"/>
        <item x="28"/>
        <item x="29"/>
        <item x="30"/>
        <item x="31"/>
        <item x="32"/>
        <item x="33"/>
        <item x="34"/>
        <item x="35"/>
        <item x="36"/>
        <item x="37"/>
        <item x="38"/>
        <item x="1388"/>
        <item x="1389"/>
        <item x="1390"/>
        <item x="0"/>
        <item x="1"/>
        <item x="2"/>
        <item x="3"/>
        <item x="4"/>
        <item x="5"/>
        <item x="6"/>
        <item x="7"/>
        <item x="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1391"/>
        <item x="1392"/>
        <item x="1393"/>
        <item x="1394"/>
        <item x="1395"/>
        <item x="1396"/>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1400"/>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70"/>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1397"/>
        <item x="1398"/>
        <item x="1399"/>
        <item x="74"/>
        <item x="71"/>
        <item x="311"/>
        <item x="72"/>
        <item x="73"/>
        <item x="312"/>
        <item x="75"/>
        <item x="236"/>
        <item x="237"/>
        <item x="238"/>
        <item x="239"/>
        <item x="240"/>
        <item x="241"/>
        <item x="234"/>
        <item x="235"/>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5"/>
        <item x="286"/>
        <item x="287"/>
        <item x="288"/>
        <item x="289"/>
        <item x="290"/>
        <item x="291"/>
        <item x="292"/>
        <item x="293"/>
        <item x="294"/>
        <item x="309"/>
        <item x="295"/>
        <item x="296"/>
        <item x="310"/>
        <item x="297"/>
        <item x="298"/>
        <item x="299"/>
        <item x="300"/>
        <item x="301"/>
        <item x="302"/>
        <item x="303"/>
        <item x="304"/>
        <item x="305"/>
        <item x="306"/>
        <item x="137"/>
        <item x="30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76"/>
        <item x="563"/>
        <item x="77"/>
        <item x="78"/>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32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95"/>
        <item x="196"/>
        <item x="197"/>
        <item x="198"/>
        <item x="199"/>
        <item x="200"/>
        <item x="201"/>
        <item x="202"/>
        <item x="203"/>
        <item x="204"/>
        <item x="205"/>
        <item x="206"/>
        <item x="207"/>
        <item x="208"/>
        <item x="209"/>
        <item x="210"/>
        <item x="211"/>
        <item x="212"/>
        <item x="213"/>
        <item x="214"/>
        <item x="215"/>
        <item x="216"/>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217"/>
        <item x="218"/>
        <item x="219"/>
        <item x="220"/>
        <item x="221"/>
        <item x="222"/>
        <item x="223"/>
        <item x="224"/>
        <item x="225"/>
        <item x="226"/>
        <item x="227"/>
        <item x="228"/>
        <item x="229"/>
        <item x="230"/>
        <item x="231"/>
        <item x="232"/>
        <item t="default"/>
      </items>
    </pivotField>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s>
  <rowFields count="3">
    <field x="2"/>
    <field x="13"/>
    <field x="6"/>
  </rowFields>
  <rowItems count="3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r="1">
      <x/>
    </i>
    <i r="2">
      <x v="33"/>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1405" firstHeaderRow="1" firstDataRow="1" firstDataCol="1"/>
  <pivotFields count="44">
    <pivotField showAll="0"/>
    <pivotField showAll="0"/>
    <pivotField showAll="0"/>
    <pivotField axis="axisRow" showAll="0">
      <items count="1402">
        <item sd="0" x="79"/>
        <item sd="0" x="80"/>
        <item sd="0" x="81"/>
        <item sd="0" x="82"/>
        <item sd="0" x="83"/>
        <item sd="0" x="84"/>
        <item sd="0" x="85"/>
        <item sd="0" x="86"/>
        <item sd="0" x="87"/>
        <item sd="0" x="88"/>
        <item sd="0" x="110"/>
        <item sd="0" x="111"/>
        <item sd="0" x="89"/>
        <item sd="0" x="90"/>
        <item sd="0" x="91"/>
        <item sd="0" x="92"/>
        <item sd="0" x="112"/>
        <item sd="0" x="113"/>
        <item sd="0" x="93"/>
        <item sd="0" x="94"/>
        <item sd="0" x="95"/>
        <item sd="0" x="96"/>
        <item sd="0" x="97"/>
        <item sd="0" x="98"/>
        <item sd="0" x="99"/>
        <item sd="0" x="100"/>
        <item sd="0" x="101"/>
        <item sd="0" x="102"/>
        <item sd="0" x="103"/>
        <item sd="0" x="104"/>
        <item sd="0" x="1339"/>
        <item sd="0" x="1340"/>
        <item sd="0" x="1341"/>
        <item sd="0" x="1342"/>
        <item sd="0" x="1343"/>
        <item sd="0" x="1344"/>
        <item sd="0" x="1345"/>
        <item sd="0" x="1346"/>
        <item sd="0" x="1347"/>
        <item sd="0" x="1348"/>
        <item sd="0" x="1349"/>
        <item sd="0" x="1350"/>
        <item sd="0" x="1351"/>
        <item sd="0" x="1352"/>
        <item sd="0" x="1353"/>
        <item sd="0" x="1354"/>
        <item sd="0" x="1355"/>
        <item sd="0" x="1356"/>
        <item sd="0" x="1357"/>
        <item sd="0" x="1358"/>
        <item sd="0" x="1359"/>
        <item sd="0" x="114"/>
        <item sd="0" x="115"/>
        <item sd="0" x="116"/>
        <item sd="0" x="117"/>
        <item sd="0" x="118"/>
        <item sd="0" x="119"/>
        <item sd="0" x="1360"/>
        <item sd="0" x="120"/>
        <item sd="0" x="1361"/>
        <item sd="0" x="1362"/>
        <item sd="0" x="1363"/>
        <item sd="0" x="1364"/>
        <item sd="0" x="1365"/>
        <item sd="0" x="1366"/>
        <item sd="0" x="1367"/>
        <item sd="0" x="1368"/>
        <item sd="0" x="121"/>
        <item sd="0" x="122"/>
        <item sd="0" x="123"/>
        <item sd="0" x="1369"/>
        <item sd="0" x="124"/>
        <item sd="0" x="125"/>
        <item sd="0" x="126"/>
        <item sd="0" x="127"/>
        <item sd="0" x="128"/>
        <item sd="0" x="129"/>
        <item sd="0" x="130"/>
        <item sd="0" x="1370"/>
        <item sd="0" x="131"/>
        <item sd="0" x="1371"/>
        <item sd="0" x="1372"/>
        <item sd="0" x="1373"/>
        <item sd="0" x="132"/>
        <item sd="0" x="133"/>
        <item sd="0" x="134"/>
        <item sd="0" x="135"/>
        <item sd="0" x="136"/>
        <item sd="0" x="1374"/>
        <item sd="0" x="313"/>
        <item sd="0" x="105"/>
        <item sd="0" x="314"/>
        <item sd="0" x="106"/>
        <item sd="0" x="107"/>
        <item sd="0" x="108"/>
        <item sd="0" x="109"/>
        <item sd="0" x="315"/>
        <item sd="0" x="1375"/>
        <item sd="0" x="316"/>
        <item sd="0" x="233"/>
        <item sd="0" x="308"/>
        <item sd="0" x="9"/>
        <item sd="0" x="317"/>
        <item sd="0" x="318"/>
        <item sd="0" x="319"/>
        <item sd="0" x="284"/>
        <item sd="0" x="10"/>
        <item sd="0" x="320"/>
        <item sd="0" x="1376"/>
        <item sd="0" x="321"/>
        <item sd="0" x="1377"/>
        <item sd="0" x="1378"/>
        <item sd="0" x="1379"/>
        <item sd="0" x="1380"/>
        <item sd="0" x="1381"/>
        <item sd="0" x="1382"/>
        <item sd="0" x="1383"/>
        <item sd="0" x="1384"/>
        <item sd="0" x="1385"/>
        <item sd="0" x="1386"/>
        <item sd="0" x="1387"/>
        <item sd="0" x="12"/>
        <item sd="0" x="13"/>
        <item sd="0" x="14"/>
        <item sd="0" x="15"/>
        <item sd="0" x="16"/>
        <item sd="0" x="11"/>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1388"/>
        <item sd="0" x="1389"/>
        <item sd="0" x="1390"/>
        <item sd="0" x="0"/>
        <item sd="0" x="1"/>
        <item sd="0" x="2"/>
        <item sd="0" x="3"/>
        <item sd="0" x="4"/>
        <item sd="0" x="5"/>
        <item sd="0" x="6"/>
        <item sd="0" x="7"/>
        <item sd="0" x="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1391"/>
        <item sd="0" x="1392"/>
        <item sd="0" x="1393"/>
        <item sd="0" x="1394"/>
        <item sd="0" x="1395"/>
        <item sd="0" x="1396"/>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1400"/>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70"/>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7"/>
        <item sd="0" x="468"/>
        <item sd="0" x="469"/>
        <item sd="0" x="470"/>
        <item sd="0" x="471"/>
        <item sd="0" x="472"/>
        <item sd="0" x="473"/>
        <item sd="0" x="474"/>
        <item sd="0" x="475"/>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5"/>
        <item sd="0" x="516"/>
        <item sd="0" x="517"/>
        <item sd="0" x="518"/>
        <item sd="0" x="519"/>
        <item sd="0" x="520"/>
        <item sd="0" x="521"/>
        <item sd="0" x="522"/>
        <item sd="0" x="523"/>
        <item sd="0" x="524"/>
        <item sd="0" x="525"/>
        <item sd="0" x="526"/>
        <item sd="0" x="1397"/>
        <item sd="0" x="1398"/>
        <item sd="0" x="1399"/>
        <item sd="0" x="74"/>
        <item sd="0" x="71"/>
        <item sd="0" x="311"/>
        <item sd="0" x="72"/>
        <item sd="0" x="73"/>
        <item sd="0" x="312"/>
        <item sd="0" x="75"/>
        <item sd="0" x="236"/>
        <item sd="0" x="237"/>
        <item sd="0" x="238"/>
        <item sd="0" x="239"/>
        <item sd="0" x="240"/>
        <item sd="0" x="241"/>
        <item sd="0" x="234"/>
        <item sd="0" x="235"/>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5"/>
        <item sd="0" x="286"/>
        <item sd="0" x="287"/>
        <item sd="0" x="288"/>
        <item sd="0" x="289"/>
        <item sd="0" x="290"/>
        <item sd="0" x="291"/>
        <item sd="0" x="292"/>
        <item sd="0" x="293"/>
        <item sd="0" x="294"/>
        <item sd="0" x="309"/>
        <item sd="0" x="295"/>
        <item sd="0" x="296"/>
        <item sd="0" x="310"/>
        <item sd="0" x="297"/>
        <item sd="0" x="298"/>
        <item sd="0" x="299"/>
        <item sd="0" x="300"/>
        <item sd="0" x="301"/>
        <item sd="0" x="302"/>
        <item sd="0" x="303"/>
        <item sd="0" x="304"/>
        <item sd="0" x="305"/>
        <item sd="0" x="306"/>
        <item sd="0" x="137"/>
        <item sd="0" x="30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59"/>
        <item sd="0" x="560"/>
        <item sd="0" x="561"/>
        <item sd="0" x="562"/>
        <item sd="0" x="76"/>
        <item sd="0" x="563"/>
        <item sd="0" x="77"/>
        <item sd="0" x="78"/>
        <item sd="0" x="564"/>
        <item sd="0" x="565"/>
        <item sd="0" x="566"/>
        <item sd="0" x="567"/>
        <item sd="0" x="568"/>
        <item sd="0" x="569"/>
        <item sd="0" x="570"/>
        <item sd="0" x="571"/>
        <item sd="0" x="572"/>
        <item sd="0" x="573"/>
        <item sd="0" x="574"/>
        <item sd="0" x="575"/>
        <item sd="0" x="576"/>
        <item sd="0" x="577"/>
        <item sd="0" x="578"/>
        <item sd="0" x="579"/>
        <item sd="0" x="580"/>
        <item sd="0" x="581"/>
        <item sd="0" x="582"/>
        <item sd="0" x="583"/>
        <item sd="0" x="584"/>
        <item sd="0" x="585"/>
        <item sd="0" x="586"/>
        <item sd="0" x="587"/>
        <item sd="0" x="588"/>
        <item sd="0" x="589"/>
        <item sd="0" x="590"/>
        <item sd="0" x="591"/>
        <item sd="0" x="592"/>
        <item sd="0" x="593"/>
        <item sd="0" x="594"/>
        <item sd="0" x="595"/>
        <item sd="0" x="596"/>
        <item sd="0" x="597"/>
        <item sd="0" x="598"/>
        <item sd="0" x="599"/>
        <item sd="0" x="600"/>
        <item sd="0" x="601"/>
        <item sd="0" x="602"/>
        <item sd="0" x="603"/>
        <item sd="0" x="604"/>
        <item sd="0" x="605"/>
        <item sd="0" x="606"/>
        <item sd="0" x="607"/>
        <item sd="0" x="608"/>
        <item sd="0" x="609"/>
        <item sd="0" x="610"/>
        <item sd="0" x="611"/>
        <item sd="0" x="612"/>
        <item sd="0" x="613"/>
        <item sd="0" x="614"/>
        <item sd="0" x="615"/>
        <item sd="0" x="616"/>
        <item sd="0" x="617"/>
        <item sd="0" x="618"/>
        <item sd="0" x="619"/>
        <item sd="0" x="620"/>
        <item sd="0" x="621"/>
        <item sd="0" x="622"/>
        <item sd="0" x="623"/>
        <item sd="0" x="624"/>
        <item sd="0" x="625"/>
        <item sd="0" x="626"/>
        <item sd="0" x="627"/>
        <item sd="0" x="628"/>
        <item sd="0" x="629"/>
        <item sd="0" x="630"/>
        <item sd="0" x="631"/>
        <item sd="0" x="632"/>
        <item sd="0" x="633"/>
        <item sd="0" x="634"/>
        <item sd="0" x="635"/>
        <item sd="0" x="636"/>
        <item sd="0" x="637"/>
        <item sd="0" x="638"/>
        <item sd="0" x="639"/>
        <item sd="0" x="640"/>
        <item sd="0" x="641"/>
        <item sd="0" x="642"/>
        <item sd="0" x="32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69"/>
        <item sd="0" x="670"/>
        <item sd="0" x="671"/>
        <item sd="0" x="672"/>
        <item sd="0" x="673"/>
        <item sd="0" x="674"/>
        <item sd="0" x="675"/>
        <item sd="0" x="676"/>
        <item sd="0" x="677"/>
        <item sd="0" x="678"/>
        <item sd="0" x="679"/>
        <item sd="0" x="680"/>
        <item sd="0" x="681"/>
        <item sd="0" x="682"/>
        <item sd="0" x="683"/>
        <item sd="0" x="684"/>
        <item sd="0" x="685"/>
        <item sd="0" x="686"/>
        <item sd="0" x="687"/>
        <item sd="0" x="688"/>
        <item sd="0" x="689"/>
        <item sd="0" x="690"/>
        <item sd="0" x="691"/>
        <item sd="0" x="692"/>
        <item sd="0" x="693"/>
        <item sd="0" x="694"/>
        <item sd="0" x="695"/>
        <item sd="0" x="696"/>
        <item sd="0" x="697"/>
        <item sd="0" x="698"/>
        <item sd="0" x="699"/>
        <item sd="0" x="700"/>
        <item sd="0" x="701"/>
        <item sd="0" x="702"/>
        <item sd="0" x="703"/>
        <item sd="0" x="704"/>
        <item sd="0" x="705"/>
        <item sd="0" x="706"/>
        <item sd="0" x="707"/>
        <item sd="0" x="708"/>
        <item sd="0" x="709"/>
        <item sd="0" x="710"/>
        <item sd="0" x="711"/>
        <item sd="0" x="712"/>
        <item sd="0" x="713"/>
        <item sd="0" x="714"/>
        <item sd="0" x="71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5"/>
        <item sd="0" x="736"/>
        <item sd="0" x="737"/>
        <item sd="0" x="738"/>
        <item sd="0" x="739"/>
        <item sd="0" x="740"/>
        <item sd="0" x="741"/>
        <item sd="0" x="742"/>
        <item sd="0" x="743"/>
        <item sd="0" x="744"/>
        <item sd="0" x="745"/>
        <item sd="0" x="746"/>
        <item sd="0" x="747"/>
        <item sd="0" x="748"/>
        <item sd="0" x="749"/>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2"/>
        <item sd="0" x="773"/>
        <item sd="0" x="774"/>
        <item sd="0" x="775"/>
        <item sd="0" x="776"/>
        <item sd="0" x="777"/>
        <item sd="0" x="778"/>
        <item sd="0" x="779"/>
        <item sd="0" x="780"/>
        <item sd="0" x="781"/>
        <item sd="0" x="782"/>
        <item sd="0" x="783"/>
        <item sd="0" x="784"/>
        <item sd="0" x="785"/>
        <item sd="0" x="786"/>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5"/>
        <item sd="0" x="826"/>
        <item sd="0" x="827"/>
        <item sd="0" x="828"/>
        <item sd="0" x="829"/>
        <item sd="0" x="830"/>
        <item sd="0" x="831"/>
        <item sd="0" x="832"/>
        <item sd="0" x="833"/>
        <item sd="0" x="834"/>
        <item sd="0" x="835"/>
        <item sd="0" x="836"/>
        <item sd="0" x="837"/>
        <item sd="0" x="838"/>
        <item sd="0" x="839"/>
        <item sd="0" x="840"/>
        <item sd="0" x="841"/>
        <item sd="0" x="842"/>
        <item sd="0" x="843"/>
        <item sd="0" x="844"/>
        <item sd="0" x="845"/>
        <item sd="0" x="846"/>
        <item sd="0" x="847"/>
        <item sd="0" x="848"/>
        <item sd="0" x="849"/>
        <item sd="0" x="850"/>
        <item sd="0" x="851"/>
        <item sd="0" x="852"/>
        <item sd="0" x="853"/>
        <item sd="0" x="854"/>
        <item sd="0" x="855"/>
        <item sd="0" x="856"/>
        <item sd="0" x="857"/>
        <item sd="0" x="858"/>
        <item sd="0" x="859"/>
        <item sd="0" x="860"/>
        <item sd="0" x="861"/>
        <item sd="0" x="862"/>
        <item sd="0" x="863"/>
        <item sd="0" x="864"/>
        <item sd="0" x="865"/>
        <item sd="0" x="866"/>
        <item sd="0" x="867"/>
        <item sd="0" x="868"/>
        <item sd="0" x="869"/>
        <item sd="0" x="870"/>
        <item sd="0" x="871"/>
        <item sd="0" x="872"/>
        <item sd="0" x="873"/>
        <item sd="0" x="874"/>
        <item sd="0" x="875"/>
        <item sd="0" x="876"/>
        <item sd="0" x="877"/>
        <item sd="0" x="878"/>
        <item sd="0" x="879"/>
        <item sd="0" x="880"/>
        <item sd="0" x="881"/>
        <item sd="0" x="882"/>
        <item sd="0" x="883"/>
        <item sd="0" x="884"/>
        <item sd="0" x="885"/>
        <item sd="0" x="886"/>
        <item sd="0" x="887"/>
        <item sd="0" x="888"/>
        <item sd="0" x="889"/>
        <item sd="0" x="890"/>
        <item sd="0" x="891"/>
        <item sd="0" x="892"/>
        <item sd="0" x="893"/>
        <item sd="0" x="894"/>
        <item sd="0" x="895"/>
        <item sd="0" x="896"/>
        <item sd="0" x="897"/>
        <item sd="0" x="898"/>
        <item sd="0" x="899"/>
        <item sd="0" x="900"/>
        <item sd="0" x="901"/>
        <item sd="0" x="902"/>
        <item sd="0" x="903"/>
        <item sd="0" x="904"/>
        <item sd="0" x="905"/>
        <item sd="0" x="906"/>
        <item sd="0" x="907"/>
        <item sd="0" x="908"/>
        <item sd="0" x="909"/>
        <item sd="0" x="910"/>
        <item sd="0" x="911"/>
        <item sd="0" x="912"/>
        <item sd="0" x="913"/>
        <item sd="0" x="914"/>
        <item sd="0" x="915"/>
        <item sd="0" x="916"/>
        <item sd="0" x="917"/>
        <item sd="0" x="918"/>
        <item sd="0" x="919"/>
        <item sd="0" x="920"/>
        <item sd="0" x="921"/>
        <item sd="0" x="922"/>
        <item sd="0" x="923"/>
        <item sd="0" x="924"/>
        <item sd="0" x="925"/>
        <item sd="0" x="926"/>
        <item sd="0" x="927"/>
        <item sd="0" x="928"/>
        <item sd="0" x="929"/>
        <item sd="0" x="930"/>
        <item sd="0" x="931"/>
        <item sd="0" x="932"/>
        <item sd="0" x="933"/>
        <item sd="0" x="934"/>
        <item sd="0" x="935"/>
        <item sd="0" x="936"/>
        <item sd="0" x="937"/>
        <item sd="0" x="938"/>
        <item sd="0" x="939"/>
        <item sd="0" x="940"/>
        <item sd="0" x="941"/>
        <item sd="0" x="942"/>
        <item sd="0" x="943"/>
        <item sd="0" x="944"/>
        <item sd="0" x="945"/>
        <item sd="0" x="946"/>
        <item sd="0" x="947"/>
        <item sd="0" x="948"/>
        <item sd="0" x="949"/>
        <item sd="0" x="950"/>
        <item sd="0" x="951"/>
        <item sd="0" x="952"/>
        <item sd="0" x="953"/>
        <item sd="0" x="954"/>
        <item sd="0" x="955"/>
        <item sd="0" x="956"/>
        <item sd="0" x="957"/>
        <item sd="0" x="958"/>
        <item sd="0" x="959"/>
        <item sd="0" x="960"/>
        <item sd="0" x="961"/>
        <item sd="0" x="962"/>
        <item sd="0" x="963"/>
        <item sd="0" x="964"/>
        <item sd="0" x="965"/>
        <item sd="0" x="966"/>
        <item sd="0" x="967"/>
        <item sd="0" x="968"/>
        <item sd="0" x="969"/>
        <item sd="0" x="970"/>
        <item sd="0" x="971"/>
        <item sd="0" x="972"/>
        <item sd="0" x="973"/>
        <item sd="0" x="974"/>
        <item sd="0" x="975"/>
        <item sd="0" x="976"/>
        <item sd="0" x="977"/>
        <item sd="0" x="978"/>
        <item sd="0" x="979"/>
        <item sd="0" x="980"/>
        <item sd="0" x="981"/>
        <item sd="0" x="982"/>
        <item sd="0" x="983"/>
        <item sd="0" x="984"/>
        <item sd="0" x="985"/>
        <item sd="0" x="986"/>
        <item sd="0" x="987"/>
        <item sd="0" x="988"/>
        <item sd="0" x="989"/>
        <item sd="0" x="990"/>
        <item sd="0" x="991"/>
        <item sd="0" x="992"/>
        <item sd="0" x="993"/>
        <item sd="0" x="994"/>
        <item sd="0" x="995"/>
        <item sd="0" x="996"/>
        <item sd="0" x="997"/>
        <item sd="0" x="998"/>
        <item sd="0" x="999"/>
        <item sd="0" x="1000"/>
        <item sd="0" x="1001"/>
        <item sd="0" x="1002"/>
        <item sd="0" x="1003"/>
        <item sd="0" x="1004"/>
        <item sd="0" x="1005"/>
        <item sd="0" x="1006"/>
        <item sd="0" x="1007"/>
        <item sd="0" x="1008"/>
        <item sd="0" x="1009"/>
        <item sd="0" x="1010"/>
        <item sd="0" x="1011"/>
        <item sd="0" x="1012"/>
        <item sd="0" x="1013"/>
        <item sd="0" x="1014"/>
        <item sd="0" x="1015"/>
        <item sd="0" x="1016"/>
        <item sd="0" x="1017"/>
        <item sd="0" x="1018"/>
        <item sd="0" x="1019"/>
        <item sd="0" x="1020"/>
        <item sd="0" x="1021"/>
        <item sd="0" x="1022"/>
        <item sd="0" x="1023"/>
        <item sd="0" x="1024"/>
        <item sd="0" x="1025"/>
        <item sd="0" x="1026"/>
        <item sd="0" x="1027"/>
        <item sd="0" x="1028"/>
        <item sd="0" x="1029"/>
        <item sd="0" x="1030"/>
        <item sd="0" x="1031"/>
        <item sd="0" x="1032"/>
        <item sd="0" x="1033"/>
        <item sd="0" x="1034"/>
        <item sd="0" x="1035"/>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2"/>
        <item sd="0" x="1063"/>
        <item sd="0" x="1064"/>
        <item sd="0" x="1065"/>
        <item sd="0" x="1066"/>
        <item sd="0" x="1067"/>
        <item sd="0" x="1068"/>
        <item sd="0" x="1069"/>
        <item sd="0" x="1070"/>
        <item sd="0" x="1071"/>
        <item sd="0" x="1072"/>
        <item sd="0" x="1073"/>
        <item sd="0" x="1074"/>
        <item sd="0" x="1075"/>
        <item sd="0" x="1076"/>
        <item sd="0" x="1077"/>
        <item sd="0" x="1078"/>
        <item sd="0" x="1079"/>
        <item sd="0" x="1080"/>
        <item sd="0" x="1081"/>
        <item sd="0" x="1082"/>
        <item sd="0" x="1083"/>
        <item sd="0" x="1084"/>
        <item sd="0" x="1085"/>
        <item sd="0" x="1086"/>
        <item sd="0" x="1087"/>
        <item sd="0" x="1088"/>
        <item sd="0" x="1089"/>
        <item sd="0" x="1090"/>
        <item sd="0" x="1091"/>
        <item sd="0" x="1092"/>
        <item sd="0" x="1093"/>
        <item sd="0" x="1094"/>
        <item sd="0" x="1095"/>
        <item sd="0" x="1096"/>
        <item sd="0" x="1097"/>
        <item sd="0" x="1098"/>
        <item sd="0" x="1099"/>
        <item sd="0" x="1100"/>
        <item sd="0" x="1101"/>
        <item sd="0" x="1102"/>
        <item sd="0" x="1103"/>
        <item sd="0" x="1104"/>
        <item sd="0" x="1105"/>
        <item sd="0" x="1106"/>
        <item sd="0" x="1107"/>
        <item sd="0" x="1108"/>
        <item sd="0" x="1109"/>
        <item sd="0" x="1110"/>
        <item sd="0" x="1111"/>
        <item sd="0" x="1112"/>
        <item sd="0" x="1113"/>
        <item sd="0" x="1114"/>
        <item sd="0" x="1115"/>
        <item sd="0" x="1116"/>
        <item sd="0" x="1117"/>
        <item sd="0" x="1118"/>
        <item sd="0" x="1119"/>
        <item sd="0" x="1120"/>
        <item sd="0" x="1121"/>
        <item sd="0" x="1122"/>
        <item sd="0" x="1123"/>
        <item sd="0" x="1124"/>
        <item sd="0" x="1125"/>
        <item sd="0" x="1126"/>
        <item sd="0" x="1127"/>
        <item sd="0" x="1128"/>
        <item sd="0" x="1129"/>
        <item sd="0" x="1130"/>
        <item sd="0" x="1131"/>
        <item sd="0" x="1132"/>
        <item sd="0" x="1133"/>
        <item sd="0" x="1134"/>
        <item sd="0" x="1135"/>
        <item sd="0" x="1136"/>
        <item sd="0" x="1137"/>
        <item sd="0" x="1138"/>
        <item sd="0" x="1139"/>
        <item sd="0" x="1140"/>
        <item sd="0" x="1141"/>
        <item sd="0" x="1142"/>
        <item sd="0" x="1143"/>
        <item sd="0" x="1144"/>
        <item sd="0" x="1145"/>
        <item sd="0" x="1146"/>
        <item sd="0" x="1147"/>
        <item sd="0" x="1148"/>
        <item sd="0" x="1149"/>
        <item sd="0" x="1150"/>
        <item sd="0" x="1151"/>
        <item sd="0" x="1152"/>
        <item sd="0" x="1153"/>
        <item sd="0" x="1154"/>
        <item sd="0" x="1155"/>
        <item sd="0" x="1156"/>
        <item sd="0" x="1157"/>
        <item sd="0" x="1158"/>
        <item sd="0" x="1159"/>
        <item sd="0" x="1160"/>
        <item sd="0" x="1161"/>
        <item sd="0" x="1162"/>
        <item sd="0" x="1163"/>
        <item sd="0" x="1164"/>
        <item sd="0" x="1165"/>
        <item sd="0" x="1166"/>
        <item sd="0" x="1167"/>
        <item sd="0" x="1168"/>
        <item sd="0" x="1169"/>
        <item sd="0" x="1170"/>
        <item sd="0" x="1171"/>
        <item sd="0" x="1172"/>
        <item sd="0" x="1173"/>
        <item sd="0" x="1174"/>
        <item sd="0" x="1175"/>
        <item sd="0" x="1176"/>
        <item sd="0" x="1177"/>
        <item sd="0" x="1178"/>
        <item sd="0" x="1179"/>
        <item sd="0" x="1180"/>
        <item sd="0" x="1181"/>
        <item sd="0" x="1182"/>
        <item sd="0" x="1183"/>
        <item sd="0" x="1184"/>
        <item sd="0" x="1185"/>
        <item sd="0" x="1186"/>
        <item sd="0" x="1187"/>
        <item sd="0" x="1188"/>
        <item sd="0" x="1189"/>
        <item sd="0" x="1190"/>
        <item sd="0" x="1191"/>
        <item sd="0" x="1192"/>
        <item sd="0" x="1193"/>
        <item sd="0" x="1194"/>
        <item sd="0" x="1195"/>
        <item sd="0" x="1196"/>
        <item sd="0" x="1197"/>
        <item sd="0" x="1198"/>
        <item sd="0" x="1199"/>
        <item sd="0" x="1200"/>
        <item sd="0" x="1201"/>
        <item sd="0" x="1202"/>
        <item sd="0" x="1203"/>
        <item sd="0" x="120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1205"/>
        <item sd="0" x="1206"/>
        <item sd="0" x="1207"/>
        <item sd="0" x="1208"/>
        <item sd="0" x="1209"/>
        <item sd="0" x="1210"/>
        <item sd="0" x="1211"/>
        <item sd="0" x="1212"/>
        <item sd="0" x="1213"/>
        <item sd="0" x="1214"/>
        <item sd="0" x="1215"/>
        <item sd="0" x="1216"/>
        <item sd="0" x="1217"/>
        <item sd="0" x="1218"/>
        <item sd="0" x="1219"/>
        <item sd="0" x="1220"/>
        <item sd="0" x="1221"/>
        <item sd="0" x="1222"/>
        <item sd="0" x="1223"/>
        <item sd="0" x="1224"/>
        <item sd="0" x="1225"/>
        <item sd="0" x="1226"/>
        <item sd="0" x="1227"/>
        <item sd="0" x="1228"/>
        <item sd="0" x="1229"/>
        <item sd="0" x="1230"/>
        <item sd="0" x="1231"/>
        <item sd="0" x="1232"/>
        <item sd="0" x="1233"/>
        <item sd="0" x="1234"/>
        <item sd="0" x="1235"/>
        <item sd="0" x="1236"/>
        <item sd="0" x="1237"/>
        <item sd="0" x="1238"/>
        <item sd="0" x="1239"/>
        <item sd="0" x="1240"/>
        <item sd="0" x="1241"/>
        <item sd="0" x="1242"/>
        <item sd="0" x="1243"/>
        <item sd="0" x="1244"/>
        <item sd="0" x="1245"/>
        <item sd="0" x="1246"/>
        <item sd="0" x="1247"/>
        <item sd="0" x="1248"/>
        <item sd="0" x="1249"/>
        <item sd="0" x="1250"/>
        <item sd="0" x="1251"/>
        <item sd="0" x="1252"/>
        <item sd="0" x="1253"/>
        <item sd="0" x="1254"/>
        <item sd="0" x="1255"/>
        <item sd="0" x="1256"/>
        <item sd="0" x="1257"/>
        <item sd="0" x="1258"/>
        <item sd="0" x="1259"/>
        <item sd="0" x="1260"/>
        <item sd="0" x="1261"/>
        <item sd="0" x="1262"/>
        <item sd="0" x="1263"/>
        <item sd="0" x="1264"/>
        <item sd="0" x="1265"/>
        <item sd="0" x="1266"/>
        <item sd="0" x="1267"/>
        <item sd="0" x="1268"/>
        <item sd="0" x="1269"/>
        <item sd="0" x="1270"/>
        <item sd="0" x="1271"/>
        <item sd="0" x="1272"/>
        <item sd="0" x="1273"/>
        <item sd="0" x="1274"/>
        <item sd="0" x="1275"/>
        <item sd="0" x="1276"/>
        <item sd="0" x="1277"/>
        <item sd="0" x="1278"/>
        <item sd="0" x="1279"/>
        <item sd="0" x="1280"/>
        <item sd="0" x="1281"/>
        <item sd="0" x="1282"/>
        <item sd="0" x="1283"/>
        <item sd="0" x="1284"/>
        <item sd="0" x="1285"/>
        <item sd="0" x="1286"/>
        <item sd="0" x="1287"/>
        <item sd="0" x="1288"/>
        <item sd="0" x="1289"/>
        <item sd="0" x="1290"/>
        <item sd="0" x="1291"/>
        <item sd="0" x="1292"/>
        <item sd="0" x="1293"/>
        <item sd="0" x="1294"/>
        <item sd="0" x="1295"/>
        <item sd="0" x="1296"/>
        <item sd="0" x="1297"/>
        <item sd="0" x="1298"/>
        <item sd="0" x="1299"/>
        <item sd="0" x="1300"/>
        <item sd="0" x="1301"/>
        <item sd="0" x="1302"/>
        <item sd="0" x="1303"/>
        <item sd="0" x="1304"/>
        <item sd="0" x="1305"/>
        <item sd="0" x="1306"/>
        <item sd="0" x="1307"/>
        <item sd="0" x="1308"/>
        <item sd="0" x="1309"/>
        <item sd="0" x="1310"/>
        <item sd="0" x="1311"/>
        <item sd="0" x="1312"/>
        <item sd="0" x="1313"/>
        <item sd="0" x="1314"/>
        <item sd="0" x="1315"/>
        <item sd="0" x="1316"/>
        <item sd="0" x="1317"/>
        <item sd="0" x="1318"/>
        <item sd="0" x="1319"/>
        <item sd="0" x="1320"/>
        <item sd="0" x="1321"/>
        <item sd="0" x="1322"/>
        <item sd="0" x="1323"/>
        <item sd="0" x="1324"/>
        <item sd="0" x="1325"/>
        <item sd="0" x="1326"/>
        <item sd="0" x="1327"/>
        <item sd="0" x="1328"/>
        <item sd="0" x="1329"/>
        <item sd="0" x="1330"/>
        <item sd="0" x="1331"/>
        <item sd="0" x="1332"/>
        <item sd="0" x="1333"/>
        <item sd="0" x="1334"/>
        <item sd="0" x="1335"/>
        <item sd="0" x="1336"/>
        <item sd="0" x="1337"/>
        <item sd="0" x="1338"/>
        <item sd="0" x="217"/>
        <item sd="0" x="218"/>
        <item sd="0" x="219"/>
        <item sd="0" x="220"/>
        <item sd="0" x="221"/>
        <item sd="0" x="222"/>
        <item sd="0" x="223"/>
        <item sd="0" x="224"/>
        <item sd="0" x="225"/>
        <item sd="0" x="226"/>
        <item sd="0" x="227"/>
        <item sd="0" x="228"/>
        <item sd="0" x="229"/>
        <item sd="0" x="230"/>
        <item sd="0" x="231"/>
        <item sd="0" x="232"/>
        <item t="default" sd="0"/>
      </items>
    </pivotField>
    <pivotField numFmtId="43" showAll="0"/>
    <pivotField showAll="0"/>
    <pivotField showAll="0"/>
    <pivotField axis="axisRow" showAll="0">
      <items count="3566">
        <item x="738"/>
        <item x="1680"/>
        <item x="607"/>
        <item x="608"/>
        <item x="734"/>
        <item x="615"/>
        <item x="277"/>
        <item x="743"/>
        <item x="620"/>
        <item x="746"/>
        <item x="1282"/>
        <item x="472"/>
        <item x="745"/>
        <item x="659"/>
        <item x="306"/>
        <item x="2203"/>
        <item x="310"/>
        <item x="319"/>
        <item x="568"/>
        <item x="3366"/>
        <item x="3429"/>
        <item x="3451"/>
        <item x="3462"/>
        <item x="3490"/>
        <item x="3418"/>
        <item x="3534"/>
        <item x="3512"/>
        <item x="3479"/>
        <item x="3407"/>
        <item x="3397"/>
        <item x="3344"/>
        <item x="3501"/>
        <item x="3355"/>
        <item x="3377"/>
        <item x="3545"/>
        <item x="3440"/>
        <item x="3556"/>
        <item x="3523"/>
        <item x="3468"/>
        <item x="3388"/>
        <item x="2730"/>
        <item x="2828"/>
        <item x="2877"/>
        <item x="3025"/>
        <item x="2681"/>
        <item x="2436"/>
        <item x="3221"/>
        <item x="3123"/>
        <item x="2976"/>
        <item x="2583"/>
        <item x="2632"/>
        <item x="2338"/>
        <item x="3074"/>
        <item x="2387"/>
        <item x="2485"/>
        <item x="3270"/>
        <item x="2779"/>
        <item x="3319"/>
        <item x="3172"/>
        <item x="2927"/>
        <item x="2534"/>
        <item x="682"/>
        <item x="493"/>
        <item x="497"/>
        <item x="954"/>
        <item x="1292"/>
        <item x="1237"/>
        <item x="1267"/>
        <item x="1138"/>
        <item x="1170"/>
        <item x="1204"/>
        <item x="1203"/>
        <item x="1232"/>
        <item x="1276"/>
        <item x="1236"/>
        <item x="1293"/>
        <item x="856"/>
        <item x="846"/>
        <item x="1158"/>
        <item x="1176"/>
        <item x="809"/>
        <item x="957"/>
        <item x="1291"/>
        <item x="817"/>
        <item x="854"/>
        <item x="847"/>
        <item x="1090"/>
        <item x="1159"/>
        <item x="1202"/>
        <item x="1144"/>
        <item x="431"/>
        <item x="404"/>
        <item x="403"/>
        <item x="2733"/>
        <item x="2831"/>
        <item x="2880"/>
        <item x="3028"/>
        <item x="2684"/>
        <item x="2439"/>
        <item x="3224"/>
        <item x="3126"/>
        <item x="2979"/>
        <item x="2586"/>
        <item x="2635"/>
        <item x="2341"/>
        <item x="3077"/>
        <item x="2390"/>
        <item x="2488"/>
        <item x="3273"/>
        <item x="2782"/>
        <item x="3322"/>
        <item x="3175"/>
        <item x="2930"/>
        <item x="2537"/>
        <item x="304"/>
        <item x="417"/>
        <item x="416"/>
        <item x="415"/>
        <item x="1769"/>
        <item x="1784"/>
        <item x="580"/>
        <item x="1000"/>
        <item x="1009"/>
        <item x="914"/>
        <item x="2208"/>
        <item x="524"/>
        <item x="2209"/>
        <item x="915"/>
        <item x="913"/>
        <item x="1064"/>
        <item x="1066"/>
        <item x="1049"/>
        <item x="1068"/>
        <item x="1175"/>
        <item x="768"/>
        <item x="807"/>
        <item x="1277"/>
        <item x="2724"/>
        <item x="2822"/>
        <item x="2871"/>
        <item x="3019"/>
        <item x="2675"/>
        <item x="2430"/>
        <item x="3215"/>
        <item x="3117"/>
        <item x="2970"/>
        <item x="2577"/>
        <item x="2626"/>
        <item x="2332"/>
        <item x="3068"/>
        <item x="2381"/>
        <item x="2479"/>
        <item x="3264"/>
        <item x="2773"/>
        <item x="3313"/>
        <item x="3166"/>
        <item x="2921"/>
        <item x="2528"/>
        <item x="1795"/>
        <item x="134"/>
        <item x="2109"/>
        <item x="723"/>
        <item x="2194"/>
        <item x="619"/>
        <item x="609"/>
        <item x="2722"/>
        <item x="2820"/>
        <item x="2869"/>
        <item x="3017"/>
        <item x="2673"/>
        <item x="2428"/>
        <item x="3213"/>
        <item x="3115"/>
        <item x="2968"/>
        <item x="2575"/>
        <item x="2624"/>
        <item x="2330"/>
        <item x="3066"/>
        <item x="2379"/>
        <item x="2477"/>
        <item x="3262"/>
        <item x="2771"/>
        <item x="3311"/>
        <item x="3164"/>
        <item x="2919"/>
        <item x="2526"/>
        <item x="263"/>
        <item x="888"/>
        <item x="886"/>
        <item x="902"/>
        <item x="1510"/>
        <item x="90"/>
        <item x="89"/>
        <item x="86"/>
        <item x="87"/>
        <item x="91"/>
        <item x="85"/>
        <item x="118"/>
        <item x="100"/>
        <item x="94"/>
        <item x="110"/>
        <item x="102"/>
        <item x="127"/>
        <item x="106"/>
        <item x="105"/>
        <item x="109"/>
        <item x="101"/>
        <item x="123"/>
        <item x="124"/>
        <item x="108"/>
        <item x="121"/>
        <item x="128"/>
        <item x="107"/>
        <item x="126"/>
        <item x="116"/>
        <item x="99"/>
        <item x="114"/>
        <item x="111"/>
        <item x="104"/>
        <item x="103"/>
        <item x="115"/>
        <item x="125"/>
        <item x="93"/>
        <item x="97"/>
        <item x="95"/>
        <item x="92"/>
        <item x="129"/>
        <item x="113"/>
        <item x="119"/>
        <item x="96"/>
        <item x="98"/>
        <item x="122"/>
        <item x="120"/>
        <item x="117"/>
        <item x="112"/>
        <item x="194"/>
        <item x="358"/>
        <item x="2717"/>
        <item x="2815"/>
        <item x="2864"/>
        <item x="3012"/>
        <item x="2668"/>
        <item x="2423"/>
        <item x="3208"/>
        <item x="3110"/>
        <item x="2963"/>
        <item x="2570"/>
        <item x="2619"/>
        <item x="2325"/>
        <item x="3061"/>
        <item x="2374"/>
        <item x="2472"/>
        <item x="3257"/>
        <item x="2766"/>
        <item x="3306"/>
        <item x="3159"/>
        <item x="2914"/>
        <item x="2521"/>
        <item x="88"/>
        <item x="84"/>
        <item x="220"/>
        <item x="614"/>
        <item x="661"/>
        <item x="1042"/>
        <item x="1928"/>
        <item x="740"/>
        <item x="11"/>
        <item x="733"/>
        <item x="955"/>
        <item x="662"/>
        <item x="2199"/>
        <item x="2718"/>
        <item x="2816"/>
        <item x="2865"/>
        <item x="3013"/>
        <item x="2669"/>
        <item x="2424"/>
        <item x="3209"/>
        <item x="3111"/>
        <item x="2964"/>
        <item x="2571"/>
        <item x="2620"/>
        <item x="2326"/>
        <item x="3062"/>
        <item x="2375"/>
        <item x="2473"/>
        <item x="3258"/>
        <item x="2767"/>
        <item x="3307"/>
        <item x="3160"/>
        <item x="2915"/>
        <item x="2522"/>
        <item x="2295"/>
        <item x="2288"/>
        <item x="2287"/>
        <item x="2291"/>
        <item x="2294"/>
        <item x="2290"/>
        <item x="2293"/>
        <item x="2300"/>
        <item x="2289"/>
        <item x="2292"/>
        <item x="2286"/>
        <item x="2301"/>
        <item x="2299"/>
        <item x="2297"/>
        <item x="2298"/>
        <item x="2303"/>
        <item x="2304"/>
        <item x="2302"/>
        <item x="2305"/>
        <item x="2306"/>
        <item x="757"/>
        <item x="2307"/>
        <item x="3361"/>
        <item x="3424"/>
        <item x="3446"/>
        <item x="3457"/>
        <item x="3485"/>
        <item x="3413"/>
        <item x="3529"/>
        <item x="3507"/>
        <item x="3474"/>
        <item x="3402"/>
        <item x="3392"/>
        <item x="3339"/>
        <item x="3496"/>
        <item x="3350"/>
        <item x="3372"/>
        <item x="3540"/>
        <item x="3435"/>
        <item x="3551"/>
        <item x="3518"/>
        <item x="3463"/>
        <item x="3383"/>
        <item x="498"/>
        <item x="481"/>
        <item x="683"/>
        <item x="2296"/>
        <item x="280"/>
        <item x="916"/>
        <item x="355"/>
        <item x="1137"/>
        <item x="1212"/>
        <item x="667"/>
        <item x="1785"/>
        <item x="510"/>
        <item x="549"/>
        <item x="2740"/>
        <item x="2838"/>
        <item x="2887"/>
        <item x="3035"/>
        <item x="2691"/>
        <item x="2446"/>
        <item x="3231"/>
        <item x="3133"/>
        <item x="2986"/>
        <item x="2593"/>
        <item x="2642"/>
        <item x="2348"/>
        <item x="3084"/>
        <item x="2397"/>
        <item x="2495"/>
        <item x="3280"/>
        <item x="2789"/>
        <item x="3329"/>
        <item x="3182"/>
        <item x="2937"/>
        <item x="2544"/>
        <item x="917"/>
        <item x="802"/>
        <item x="823"/>
        <item x="424"/>
        <item x="12"/>
        <item x="9"/>
        <item x="195"/>
        <item x="10"/>
        <item x="744"/>
        <item x="970"/>
        <item x="2745"/>
        <item x="2843"/>
        <item x="2892"/>
        <item x="3040"/>
        <item x="2696"/>
        <item x="2451"/>
        <item x="3236"/>
        <item x="3138"/>
        <item x="2991"/>
        <item x="2598"/>
        <item x="2647"/>
        <item x="2353"/>
        <item x="3089"/>
        <item x="2402"/>
        <item x="2500"/>
        <item x="3285"/>
        <item x="2794"/>
        <item x="3334"/>
        <item x="3187"/>
        <item x="2942"/>
        <item x="2549"/>
        <item x="707"/>
        <item x="325"/>
        <item x="699"/>
        <item x="558"/>
        <item x="706"/>
        <item x="739"/>
        <item x="521"/>
        <item x="684"/>
        <item x="2738"/>
        <item x="2836"/>
        <item x="2885"/>
        <item x="3033"/>
        <item x="2689"/>
        <item x="2444"/>
        <item x="3229"/>
        <item x="3131"/>
        <item x="2984"/>
        <item x="2591"/>
        <item x="2640"/>
        <item x="2346"/>
        <item x="3082"/>
        <item x="2395"/>
        <item x="2493"/>
        <item x="3278"/>
        <item x="2787"/>
        <item x="3327"/>
        <item x="3180"/>
        <item x="2935"/>
        <item x="2542"/>
        <item x="2270"/>
        <item x="3"/>
        <item x="370"/>
        <item x="438"/>
        <item x="295"/>
        <item x="287"/>
        <item x="374"/>
        <item x="381"/>
        <item x="831"/>
        <item x="617"/>
        <item x="514"/>
        <item x="509"/>
        <item x="670"/>
        <item x="234"/>
        <item x="248"/>
        <item x="231"/>
        <item x="232"/>
        <item x="243"/>
        <item x="224"/>
        <item x="233"/>
        <item x="246"/>
        <item x="235"/>
        <item x="225"/>
        <item x="238"/>
        <item x="236"/>
        <item x="226"/>
        <item x="239"/>
        <item x="227"/>
        <item x="242"/>
        <item x="247"/>
        <item x="228"/>
        <item x="240"/>
        <item x="230"/>
        <item x="229"/>
        <item x="237"/>
        <item x="241"/>
        <item x="244"/>
        <item x="245"/>
        <item x="447"/>
        <item x="449"/>
        <item x="448"/>
        <item x="290"/>
        <item x="656"/>
        <item x="1771"/>
        <item x="436"/>
        <item x="135"/>
        <item x="202"/>
        <item x="1126"/>
        <item x="260"/>
        <item x="499"/>
        <item x="377"/>
        <item x="326"/>
        <item x="324"/>
        <item x="454"/>
        <item x="1772"/>
        <item x="1793"/>
        <item x="676"/>
        <item x="1391"/>
        <item x="2183"/>
        <item x="362"/>
        <item x="293"/>
        <item x="289"/>
        <item x="271"/>
        <item x="1696"/>
        <item x="1264"/>
        <item x="6"/>
        <item x="384"/>
        <item x="1786"/>
        <item x="567"/>
        <item x="555"/>
        <item x="553"/>
        <item x="826"/>
        <item x="763"/>
        <item x="1120"/>
        <item x="1128"/>
        <item x="858"/>
        <item x="1697"/>
        <item x="1636"/>
        <item x="329"/>
        <item x="327"/>
        <item x="321"/>
        <item x="423"/>
        <item x="79"/>
        <item x="388"/>
        <item x="389"/>
        <item x="393"/>
        <item x="786"/>
        <item x="463"/>
        <item x="78"/>
        <item x="313"/>
        <item x="978"/>
        <item x="979"/>
        <item x="1005"/>
        <item x="1004"/>
        <item x="1003"/>
        <item x="986"/>
        <item x="2184"/>
        <item x="5"/>
        <item x="2711"/>
        <item x="2809"/>
        <item x="2858"/>
        <item x="3006"/>
        <item x="2662"/>
        <item x="2417"/>
        <item x="3202"/>
        <item x="3104"/>
        <item x="2957"/>
        <item x="2564"/>
        <item x="2613"/>
        <item x="2319"/>
        <item x="3055"/>
        <item x="2368"/>
        <item x="2466"/>
        <item x="3251"/>
        <item x="2760"/>
        <item x="3300"/>
        <item x="3153"/>
        <item x="2908"/>
        <item x="2515"/>
        <item x="1420"/>
        <item x="292"/>
        <item x="371"/>
        <item x="1297"/>
        <item x="1787"/>
        <item x="1770"/>
        <item x="649"/>
        <item x="213"/>
        <item x="538"/>
        <item x="504"/>
        <item x="505"/>
        <item x="386"/>
        <item x="2748"/>
        <item x="2846"/>
        <item x="2895"/>
        <item x="3043"/>
        <item x="2699"/>
        <item x="2454"/>
        <item x="3239"/>
        <item x="3141"/>
        <item x="2994"/>
        <item x="2601"/>
        <item x="2650"/>
        <item x="2356"/>
        <item x="3092"/>
        <item x="2405"/>
        <item x="2503"/>
        <item x="3288"/>
        <item x="2797"/>
        <item x="3337"/>
        <item x="3190"/>
        <item x="2945"/>
        <item x="2552"/>
        <item x="342"/>
        <item x="159"/>
        <item x="191"/>
        <item x="187"/>
        <item x="188"/>
        <item x="156"/>
        <item x="151"/>
        <item x="153"/>
        <item x="182"/>
        <item x="172"/>
        <item x="143"/>
        <item x="150"/>
        <item x="189"/>
        <item x="164"/>
        <item x="168"/>
        <item x="169"/>
        <item x="165"/>
        <item x="152"/>
        <item x="185"/>
        <item x="183"/>
        <item x="140"/>
        <item x="154"/>
        <item x="157"/>
        <item x="166"/>
        <item x="173"/>
        <item x="190"/>
        <item x="144"/>
        <item x="184"/>
        <item x="155"/>
        <item x="148"/>
        <item x="142"/>
        <item x="170"/>
        <item x="158"/>
        <item x="174"/>
        <item x="163"/>
        <item x="162"/>
        <item x="137"/>
        <item x="186"/>
        <item x="175"/>
        <item x="147"/>
        <item x="138"/>
        <item x="141"/>
        <item x="139"/>
        <item x="136"/>
        <item x="192"/>
        <item x="178"/>
        <item x="181"/>
        <item x="145"/>
        <item x="146"/>
        <item x="149"/>
        <item x="179"/>
        <item x="177"/>
        <item x="171"/>
        <item x="176"/>
        <item x="167"/>
        <item x="180"/>
        <item x="38"/>
        <item x="72"/>
        <item x="31"/>
        <item x="36"/>
        <item x="66"/>
        <item x="160"/>
        <item x="27"/>
        <item x="161"/>
        <item x="26"/>
        <item x="28"/>
        <item x="35"/>
        <item x="57"/>
        <item x="30"/>
        <item x="16"/>
        <item x="49"/>
        <item x="55"/>
        <item x="32"/>
        <item x="71"/>
        <item x="21"/>
        <item x="29"/>
        <item x="69"/>
        <item x="45"/>
        <item x="44"/>
        <item x="48"/>
        <item x="62"/>
        <item x="65"/>
        <item x="41"/>
        <item x="63"/>
        <item x="33"/>
        <item x="17"/>
        <item x="60"/>
        <item x="19"/>
        <item x="70"/>
        <item x="22"/>
        <item x="39"/>
        <item x="46"/>
        <item x="34"/>
        <item x="68"/>
        <item x="25"/>
        <item x="20"/>
        <item x="53"/>
        <item x="50"/>
        <item x="37"/>
        <item x="42"/>
        <item x="40"/>
        <item x="43"/>
        <item x="54"/>
        <item x="67"/>
        <item x="15"/>
        <item x="14"/>
        <item x="18"/>
        <item x="13"/>
        <item x="52"/>
        <item x="58"/>
        <item x="23"/>
        <item x="24"/>
        <item x="61"/>
        <item x="59"/>
        <item x="51"/>
        <item x="56"/>
        <item x="47"/>
        <item x="1169"/>
        <item x="1173"/>
        <item x="612"/>
        <item x="551"/>
        <item x="742"/>
        <item x="2195"/>
        <item x="2196"/>
        <item x="818"/>
        <item x="832"/>
        <item x="1139"/>
        <item x="1187"/>
        <item x="839"/>
        <item x="956"/>
        <item x="838"/>
        <item x="918"/>
        <item x="865"/>
        <item x="398"/>
        <item x="360"/>
        <item x="400"/>
        <item x="130"/>
        <item x="328"/>
        <item x="479"/>
        <item x="298"/>
        <item x="262"/>
        <item x="1782"/>
        <item x="382"/>
        <item x="294"/>
        <item x="572"/>
        <item x="291"/>
        <item x="1775"/>
        <item x="1774"/>
        <item x="976"/>
        <item x="1278"/>
        <item x="1034"/>
        <item x="1040"/>
        <item x="1045"/>
        <item x="1065"/>
        <item x="1084"/>
        <item x="919"/>
        <item x="920"/>
        <item x="1377"/>
        <item x="980"/>
        <item x="989"/>
        <item x="996"/>
        <item x="1006"/>
        <item x="1010"/>
        <item x="1016"/>
        <item x="1018"/>
        <item x="1027"/>
        <item x="286"/>
        <item x="410"/>
        <item x="412"/>
        <item x="533"/>
        <item x="477"/>
        <item x="305"/>
        <item x="270"/>
        <item x="2742"/>
        <item x="2840"/>
        <item x="2889"/>
        <item x="3037"/>
        <item x="2693"/>
        <item x="2448"/>
        <item x="3233"/>
        <item x="3135"/>
        <item x="2988"/>
        <item x="2595"/>
        <item x="2644"/>
        <item x="2350"/>
        <item x="3086"/>
        <item x="2399"/>
        <item x="2497"/>
        <item x="3282"/>
        <item x="2791"/>
        <item x="3331"/>
        <item x="3184"/>
        <item x="2939"/>
        <item x="2546"/>
        <item x="638"/>
        <item x="535"/>
        <item x="536"/>
        <item x="611"/>
        <item x="630"/>
        <item x="628"/>
        <item x="583"/>
        <item x="205"/>
        <item x="206"/>
        <item x="81"/>
        <item x="299"/>
        <item x="353"/>
        <item x="704"/>
        <item x="691"/>
        <item x="692"/>
        <item x="573"/>
        <item x="380"/>
        <item x="323"/>
        <item x="296"/>
        <item x="1093"/>
        <item x="791"/>
        <item x="792"/>
        <item x="429"/>
        <item x="458"/>
        <item x="622"/>
        <item x="406"/>
        <item x="405"/>
        <item x="421"/>
        <item x="981"/>
        <item x="1146"/>
        <item x="618"/>
        <item x="554"/>
        <item x="215"/>
        <item x="252"/>
        <item x="375"/>
        <item x="451"/>
        <item x="736"/>
        <item x="267"/>
        <item x="266"/>
        <item x="276"/>
        <item x="275"/>
        <item x="625"/>
        <item x="574"/>
        <item x="626"/>
        <item x="631"/>
        <item x="623"/>
        <item x="627"/>
        <item x="727"/>
        <item x="729"/>
        <item x="725"/>
        <item x="722"/>
        <item x="726"/>
        <item x="721"/>
        <item x="720"/>
        <item x="724"/>
        <item x="728"/>
        <item x="394"/>
        <item x="258"/>
        <item x="257"/>
        <item x="395"/>
        <item x="1796"/>
        <item x="422"/>
        <item x="282"/>
        <item x="519"/>
        <item x="518"/>
        <item x="517"/>
        <item x="2749"/>
        <item x="2847"/>
        <item x="2896"/>
        <item x="3044"/>
        <item x="2700"/>
        <item x="2455"/>
        <item x="3240"/>
        <item x="3142"/>
        <item x="2995"/>
        <item x="2602"/>
        <item x="2651"/>
        <item x="2357"/>
        <item x="3093"/>
        <item x="2406"/>
        <item x="2504"/>
        <item x="3289"/>
        <item x="2798"/>
        <item x="3338"/>
        <item x="3191"/>
        <item x="2946"/>
        <item x="2553"/>
        <item x="491"/>
        <item x="2723"/>
        <item x="2821"/>
        <item x="2870"/>
        <item x="3018"/>
        <item x="2674"/>
        <item x="2429"/>
        <item x="3214"/>
        <item x="3116"/>
        <item x="2969"/>
        <item x="2576"/>
        <item x="2625"/>
        <item x="2331"/>
        <item x="3067"/>
        <item x="2380"/>
        <item x="2478"/>
        <item x="3263"/>
        <item x="2772"/>
        <item x="3312"/>
        <item x="3165"/>
        <item x="2920"/>
        <item x="2527"/>
        <item x="730"/>
        <item x="453"/>
        <item x="223"/>
        <item x="420"/>
        <item x="396"/>
        <item x="354"/>
        <item x="473"/>
        <item x="387"/>
        <item x="483"/>
        <item x="2714"/>
        <item x="2812"/>
        <item x="2861"/>
        <item x="3009"/>
        <item x="2665"/>
        <item x="2420"/>
        <item x="3205"/>
        <item x="3107"/>
        <item x="2960"/>
        <item x="2567"/>
        <item x="2616"/>
        <item x="2322"/>
        <item x="3058"/>
        <item x="2371"/>
        <item x="2469"/>
        <item x="3254"/>
        <item x="2763"/>
        <item x="3303"/>
        <item x="3156"/>
        <item x="2911"/>
        <item x="2518"/>
        <item x="482"/>
        <item x="1859"/>
        <item x="1930"/>
        <item x="1578"/>
        <item x="1560"/>
        <item x="1846"/>
        <item x="1847"/>
        <item x="1848"/>
        <item x="1849"/>
        <item x="1850"/>
        <item x="1851"/>
        <item x="1852"/>
        <item x="1853"/>
        <item x="1854"/>
        <item x="1855"/>
        <item x="1856"/>
        <item x="1857"/>
        <item x="1858"/>
        <item x="1862"/>
        <item x="1863"/>
        <item x="1864"/>
        <item x="1865"/>
        <item x="1890"/>
        <item x="1878"/>
        <item x="1891"/>
        <item x="1879"/>
        <item x="1880"/>
        <item x="1881"/>
        <item x="1882"/>
        <item x="1883"/>
        <item x="1884"/>
        <item x="1885"/>
        <item x="1886"/>
        <item x="1887"/>
        <item x="1888"/>
        <item x="1889"/>
        <item x="1892"/>
        <item x="1900"/>
        <item x="1893"/>
        <item x="1894"/>
        <item x="1895"/>
        <item x="1896"/>
        <item x="1897"/>
        <item x="1898"/>
        <item x="1899"/>
        <item x="1901"/>
        <item x="1902"/>
        <item x="1903"/>
        <item x="1904"/>
        <item x="1905"/>
        <item x="1906"/>
        <item x="1907"/>
        <item x="1908"/>
        <item x="1909"/>
        <item x="1910"/>
        <item x="1922"/>
        <item x="1923"/>
        <item x="1827"/>
        <item x="1499"/>
        <item x="1500"/>
        <item x="1513"/>
        <item x="1514"/>
        <item x="1506"/>
        <item x="1507"/>
        <item x="1508"/>
        <item x="1515"/>
        <item x="1516"/>
        <item x="1517"/>
        <item x="1518"/>
        <item x="1519"/>
        <item x="1520"/>
        <item x="1532"/>
        <item x="1533"/>
        <item x="1534"/>
        <item x="1606"/>
        <item x="1603"/>
        <item x="1604"/>
        <item x="1605"/>
        <item x="1599"/>
        <item x="1602"/>
        <item x="1601"/>
        <item x="1600"/>
        <item x="1609"/>
        <item x="1610"/>
        <item x="1611"/>
        <item x="1612"/>
        <item x="1613"/>
        <item x="1614"/>
        <item x="1615"/>
        <item x="1616"/>
        <item x="1617"/>
        <item x="1620"/>
        <item x="1621"/>
        <item x="1622"/>
        <item x="1627"/>
        <item x="1628"/>
        <item x="1630"/>
        <item x="1631"/>
        <item x="1632"/>
        <item x="1633"/>
        <item x="1634"/>
        <item x="1638"/>
        <item x="1724"/>
        <item x="1645"/>
        <item x="1742"/>
        <item x="1743"/>
        <item x="1744"/>
        <item x="1726"/>
        <item x="1727"/>
        <item x="1733"/>
        <item x="1734"/>
        <item x="1735"/>
        <item x="1736"/>
        <item x="1737"/>
        <item x="1739"/>
        <item x="1740"/>
        <item x="1741"/>
        <item x="1738"/>
        <item x="1723"/>
        <item x="1706"/>
        <item x="1707"/>
        <item x="1711"/>
        <item x="1813"/>
        <item x="1699"/>
        <item x="1814"/>
        <item x="1708"/>
        <item x="1700"/>
        <item x="1701"/>
        <item x="1702"/>
        <item x="1815"/>
        <item x="1703"/>
        <item x="1828"/>
        <item x="1704"/>
        <item x="1709"/>
        <item x="1710"/>
        <item x="1713"/>
        <item x="1712"/>
        <item x="1829"/>
        <item x="1714"/>
        <item x="1715"/>
        <item x="1716"/>
        <item x="1717"/>
        <item x="1718"/>
        <item x="1719"/>
        <item x="1722"/>
        <item x="1720"/>
        <item x="1721"/>
        <item x="1705"/>
        <item x="1830"/>
        <item x="1816"/>
        <item x="1817"/>
        <item x="1818"/>
        <item x="1819"/>
        <item x="1820"/>
        <item x="1821"/>
        <item x="1822"/>
        <item x="1823"/>
        <item x="1831"/>
        <item x="1824"/>
        <item x="1832"/>
        <item x="1825"/>
        <item x="1826"/>
        <item x="1833"/>
        <item x="1834"/>
        <item x="1835"/>
        <item x="1836"/>
        <item x="1837"/>
        <item x="1838"/>
        <item x="1839"/>
        <item x="1860"/>
        <item x="1861"/>
        <item x="515"/>
        <item x="1732"/>
        <item x="595"/>
        <item x="604"/>
        <item x="605"/>
        <item x="596"/>
        <item x="597"/>
        <item x="598"/>
        <item x="599"/>
        <item x="600"/>
        <item x="601"/>
        <item x="602"/>
        <item x="603"/>
        <item x="1866"/>
        <item x="1873"/>
        <item x="1867"/>
        <item x="1869"/>
        <item x="1870"/>
        <item x="1871"/>
        <item x="1872"/>
        <item x="1868"/>
        <item x="1874"/>
        <item x="1875"/>
        <item x="1876"/>
        <item x="1877"/>
        <item x="1921"/>
        <item x="1911"/>
        <item x="1912"/>
        <item x="1913"/>
        <item x="1914"/>
        <item x="1915"/>
        <item x="1916"/>
        <item x="1917"/>
        <item x="1918"/>
        <item x="1919"/>
        <item x="1920"/>
        <item x="1364"/>
        <item x="1334"/>
        <item x="1340"/>
        <item x="1380"/>
        <item x="1362"/>
        <item x="1337"/>
        <item x="1338"/>
        <item x="1339"/>
        <item x="1342"/>
        <item x="1344"/>
        <item x="1341"/>
        <item x="1360"/>
        <item x="1354"/>
        <item x="1417"/>
        <item x="1418"/>
        <item x="1419"/>
        <item x="1390"/>
        <item x="1363"/>
        <item x="1365"/>
        <item x="1366"/>
        <item x="1367"/>
        <item x="1368"/>
        <item x="1369"/>
        <item x="1385"/>
        <item x="1382"/>
        <item x="1383"/>
        <item x="1381"/>
        <item x="1384"/>
        <item x="1387"/>
        <item x="1388"/>
        <item x="1386"/>
        <item x="1389"/>
        <item x="1402"/>
        <item x="1403"/>
        <item x="1404"/>
        <item x="1406"/>
        <item x="1408"/>
        <item x="1409"/>
        <item x="1410"/>
        <item x="1412"/>
        <item x="1415"/>
        <item x="1421"/>
        <item x="1416"/>
        <item x="1426"/>
        <item x="1425"/>
        <item x="1427"/>
        <item x="1433"/>
        <item x="1434"/>
        <item x="1437"/>
        <item x="1439"/>
        <item x="1438"/>
        <item x="1444"/>
        <item x="1442"/>
        <item x="1454"/>
        <item x="1465"/>
        <item x="1470"/>
        <item x="1491"/>
        <item x="1492"/>
        <item x="1496"/>
        <item x="1540"/>
        <item x="1538"/>
        <item x="1539"/>
        <item x="1555"/>
        <item x="1542"/>
        <item x="1543"/>
        <item x="1544"/>
        <item x="1545"/>
        <item x="1546"/>
        <item x="1547"/>
        <item x="1581"/>
        <item x="1576"/>
        <item x="1577"/>
        <item x="1562"/>
        <item x="1563"/>
        <item x="1564"/>
        <item x="1559"/>
        <item x="1561"/>
        <item x="1571"/>
        <item x="1570"/>
        <item x="1569"/>
        <item x="1568"/>
        <item x="1582"/>
        <item x="1584"/>
        <item x="1585"/>
        <item x="1586"/>
        <item x="1595"/>
        <item x="1596"/>
        <item x="1745"/>
        <item x="1747"/>
        <item x="1746"/>
        <item x="1840"/>
        <item x="1448"/>
        <item x="1445"/>
        <item x="1447"/>
        <item x="1446"/>
        <item x="1443"/>
        <item x="1455"/>
        <item x="1646"/>
        <item x="1647"/>
        <item x="1650"/>
        <item x="1651"/>
        <item x="1652"/>
        <item x="1653"/>
        <item x="1654"/>
        <item x="1661"/>
        <item x="1662"/>
        <item x="1663"/>
        <item x="1665"/>
        <item x="1670"/>
        <item x="1681"/>
        <item x="1669"/>
        <item x="1693"/>
        <item x="1678"/>
        <item x="1683"/>
        <item x="1691"/>
        <item x="1684"/>
        <item x="1688"/>
        <item x="1924"/>
        <item x="1925"/>
        <item x="1926"/>
        <item x="1929"/>
        <item x="1927"/>
        <item x="1931"/>
        <item x="1932"/>
        <item x="1933"/>
        <item x="1934"/>
        <item x="1935"/>
        <item x="1936"/>
        <item x="1938"/>
        <item x="1939"/>
        <item x="1940"/>
        <item x="1941"/>
        <item x="1942"/>
        <item x="1943"/>
        <item x="1944"/>
        <item x="1937"/>
        <item x="1321"/>
        <item x="1323"/>
        <item x="1324"/>
        <item x="1325"/>
        <item x="1322"/>
        <item x="1326"/>
        <item x="1329"/>
        <item x="1327"/>
        <item x="1328"/>
        <item x="1336"/>
        <item x="1331"/>
        <item x="1333"/>
        <item x="1330"/>
        <item x="1295"/>
        <item x="1335"/>
        <item x="1296"/>
        <item x="1320"/>
        <item x="1343"/>
        <item x="1352"/>
        <item x="1332"/>
        <item x="750"/>
        <item x="2721"/>
        <item x="2819"/>
        <item x="2868"/>
        <item x="3016"/>
        <item x="2672"/>
        <item x="2427"/>
        <item x="3212"/>
        <item x="3114"/>
        <item x="2967"/>
        <item x="2574"/>
        <item x="2623"/>
        <item x="2329"/>
        <item x="3065"/>
        <item x="2378"/>
        <item x="2476"/>
        <item x="3261"/>
        <item x="2770"/>
        <item x="3310"/>
        <item x="3163"/>
        <item x="2918"/>
        <item x="2525"/>
        <item x="2720"/>
        <item x="2818"/>
        <item x="2867"/>
        <item x="3015"/>
        <item x="2671"/>
        <item x="2426"/>
        <item x="3211"/>
        <item x="3113"/>
        <item x="2966"/>
        <item x="2573"/>
        <item x="2622"/>
        <item x="2328"/>
        <item x="3064"/>
        <item x="2377"/>
        <item x="2475"/>
        <item x="3260"/>
        <item x="2769"/>
        <item x="3309"/>
        <item x="3162"/>
        <item x="2917"/>
        <item x="2524"/>
        <item x="3362"/>
        <item x="3425"/>
        <item x="3447"/>
        <item x="3458"/>
        <item x="3486"/>
        <item x="3414"/>
        <item x="3530"/>
        <item x="3508"/>
        <item x="3475"/>
        <item x="3403"/>
        <item x="3393"/>
        <item x="3340"/>
        <item x="3497"/>
        <item x="3351"/>
        <item x="3373"/>
        <item x="3541"/>
        <item x="3436"/>
        <item x="3552"/>
        <item x="3519"/>
        <item x="3464"/>
        <item x="3384"/>
        <item x="988"/>
        <item x="1092"/>
        <item x="513"/>
        <item x="480"/>
        <item x="203"/>
        <item x="529"/>
        <item x="624"/>
        <item x="528"/>
        <item x="204"/>
        <item x="904"/>
        <item x="439"/>
        <item x="440"/>
        <item x="664"/>
        <item x="663"/>
        <item x="997"/>
        <item x="998"/>
        <item x="999"/>
        <item x="694"/>
        <item x="690"/>
        <item x="506"/>
        <item x="495"/>
        <item x="2276"/>
        <item x="2272"/>
        <item x="2273"/>
        <item x="2274"/>
        <item x="2277"/>
        <item x="265"/>
        <item x="903"/>
        <item x="765"/>
        <item x="855"/>
        <item x="971"/>
        <item x="251"/>
        <item x="2728"/>
        <item x="2826"/>
        <item x="2875"/>
        <item x="3023"/>
        <item x="2679"/>
        <item x="2434"/>
        <item x="3219"/>
        <item x="3121"/>
        <item x="2974"/>
        <item x="2581"/>
        <item x="2630"/>
        <item x="2336"/>
        <item x="3072"/>
        <item x="2385"/>
        <item x="2483"/>
        <item x="3268"/>
        <item x="2777"/>
        <item x="3317"/>
        <item x="3170"/>
        <item x="2925"/>
        <item x="2532"/>
        <item x="634"/>
        <item x="1013"/>
        <item x="444"/>
        <item x="445"/>
        <item x="1123"/>
        <item x="1271"/>
        <item x="467"/>
        <item x="466"/>
        <item x="464"/>
        <item x="470"/>
        <item x="468"/>
        <item x="469"/>
        <item x="471"/>
        <item x="465"/>
        <item x="385"/>
        <item x="392"/>
        <item x="330"/>
        <item x="281"/>
        <item x="703"/>
        <item x="658"/>
        <item x="2308"/>
        <item x="748"/>
        <item x="359"/>
        <item x="357"/>
        <item x="391"/>
        <item x="401"/>
        <item x="199"/>
        <item x="2705"/>
        <item x="2803"/>
        <item x="2852"/>
        <item x="3000"/>
        <item x="2656"/>
        <item x="2411"/>
        <item x="3196"/>
        <item x="3098"/>
        <item x="2951"/>
        <item x="2558"/>
        <item x="2607"/>
        <item x="2313"/>
        <item x="3049"/>
        <item x="2362"/>
        <item x="2460"/>
        <item x="3245"/>
        <item x="2754"/>
        <item x="3294"/>
        <item x="3147"/>
        <item x="2902"/>
        <item x="2509"/>
        <item x="994"/>
        <item x="1790"/>
        <item x="446"/>
        <item x="261"/>
        <item x="2"/>
        <item x="8"/>
        <item x="7"/>
        <item x="0"/>
        <item x="1"/>
        <item x="283"/>
        <item x="316"/>
        <item x="442"/>
        <item x="433"/>
        <item x="312"/>
        <item x="352"/>
        <item x="441"/>
        <item x="344"/>
        <item x="378"/>
        <item x="335"/>
        <item x="336"/>
        <item x="337"/>
        <item x="575"/>
        <item x="1698"/>
        <item x="830"/>
        <item x="2716"/>
        <item x="2814"/>
        <item x="2863"/>
        <item x="3011"/>
        <item x="2667"/>
        <item x="2422"/>
        <item x="3207"/>
        <item x="3109"/>
        <item x="2962"/>
        <item x="2569"/>
        <item x="2618"/>
        <item x="2324"/>
        <item x="3060"/>
        <item x="2373"/>
        <item x="2471"/>
        <item x="3256"/>
        <item x="2765"/>
        <item x="3305"/>
        <item x="3158"/>
        <item x="2913"/>
        <item x="2520"/>
        <item x="943"/>
        <item x="347"/>
        <item x="653"/>
        <item x="647"/>
        <item x="2727"/>
        <item x="2825"/>
        <item x="2874"/>
        <item x="3022"/>
        <item x="2678"/>
        <item x="2433"/>
        <item x="3218"/>
        <item x="3120"/>
        <item x="2973"/>
        <item x="2580"/>
        <item x="2629"/>
        <item x="2335"/>
        <item x="3071"/>
        <item x="2384"/>
        <item x="2482"/>
        <item x="3267"/>
        <item x="2776"/>
        <item x="3316"/>
        <item x="3169"/>
        <item x="2924"/>
        <item x="2531"/>
        <item x="488"/>
        <item x="494"/>
        <item x="259"/>
        <item x="365"/>
        <item x="642"/>
        <item x="641"/>
        <item x="367"/>
        <item x="2715"/>
        <item x="2813"/>
        <item x="2862"/>
        <item x="3010"/>
        <item x="2666"/>
        <item x="2421"/>
        <item x="3206"/>
        <item x="3108"/>
        <item x="2961"/>
        <item x="2568"/>
        <item x="2617"/>
        <item x="2323"/>
        <item x="3059"/>
        <item x="2372"/>
        <item x="2470"/>
        <item x="3255"/>
        <item x="2764"/>
        <item x="3304"/>
        <item x="3157"/>
        <item x="2912"/>
        <item x="2519"/>
        <item x="351"/>
        <item x="402"/>
        <item x="349"/>
        <item x="892"/>
        <item x="921"/>
        <item x="2737"/>
        <item x="2835"/>
        <item x="2884"/>
        <item x="3032"/>
        <item x="2688"/>
        <item x="2443"/>
        <item x="3228"/>
        <item x="3130"/>
        <item x="2983"/>
        <item x="2590"/>
        <item x="2639"/>
        <item x="2345"/>
        <item x="3081"/>
        <item x="2394"/>
        <item x="2492"/>
        <item x="3277"/>
        <item x="2786"/>
        <item x="3326"/>
        <item x="3179"/>
        <item x="2934"/>
        <item x="2541"/>
        <item x="2282"/>
        <item x="2283"/>
        <item x="1142"/>
        <item x="1194"/>
        <item x="756"/>
        <item x="857"/>
        <item x="2284"/>
        <item x="2285"/>
        <item x="1768"/>
        <item x="1682"/>
        <item x="197"/>
        <item x="2731"/>
        <item x="2829"/>
        <item x="2878"/>
        <item x="3026"/>
        <item x="2682"/>
        <item x="2437"/>
        <item x="3222"/>
        <item x="3124"/>
        <item x="2977"/>
        <item x="2584"/>
        <item x="2633"/>
        <item x="2339"/>
        <item x="3075"/>
        <item x="2388"/>
        <item x="2486"/>
        <item x="3271"/>
        <item x="2780"/>
        <item x="3320"/>
        <item x="3173"/>
        <item x="2928"/>
        <item x="2535"/>
        <item x="301"/>
        <item x="430"/>
        <item x="675"/>
        <item x="397"/>
        <item x="674"/>
        <item x="632"/>
        <item x="133"/>
        <item x="1780"/>
        <item x="2269"/>
        <item x="922"/>
        <item x="923"/>
        <item x="2719"/>
        <item x="2817"/>
        <item x="2866"/>
        <item x="3014"/>
        <item x="2670"/>
        <item x="2425"/>
        <item x="3210"/>
        <item x="3112"/>
        <item x="2965"/>
        <item x="2572"/>
        <item x="2621"/>
        <item x="2327"/>
        <item x="3063"/>
        <item x="2376"/>
        <item x="2474"/>
        <item x="3259"/>
        <item x="2768"/>
        <item x="3308"/>
        <item x="3161"/>
        <item x="2916"/>
        <item x="2523"/>
        <item x="646"/>
        <item x="610"/>
        <item x="457"/>
        <item x="741"/>
        <item x="3563"/>
        <item x="3564"/>
        <item x="3562"/>
        <item x="570"/>
        <item x="2178"/>
        <item x="2179"/>
        <item x="924"/>
        <item x="805"/>
        <item x="2214"/>
        <item x="925"/>
        <item x="995"/>
        <item x="637"/>
        <item x="534"/>
        <item x="695"/>
        <item x="332"/>
        <item x="966"/>
        <item x="1002"/>
        <item x="973"/>
        <item x="835"/>
        <item x="2216"/>
        <item x="753"/>
        <item x="2704"/>
        <item x="2802"/>
        <item x="2851"/>
        <item x="2999"/>
        <item x="2655"/>
        <item x="2410"/>
        <item x="3195"/>
        <item x="3097"/>
        <item x="2950"/>
        <item x="2557"/>
        <item x="2606"/>
        <item x="2312"/>
        <item x="3048"/>
        <item x="2361"/>
        <item x="2459"/>
        <item x="3244"/>
        <item x="2753"/>
        <item x="3293"/>
        <item x="3146"/>
        <item x="2901"/>
        <item x="2508"/>
        <item x="2200"/>
        <item x="784"/>
        <item x="408"/>
        <item x="414"/>
        <item x="413"/>
        <item x="285"/>
        <item x="581"/>
        <item x="645"/>
        <item x="2741"/>
        <item x="2839"/>
        <item x="2888"/>
        <item x="3036"/>
        <item x="2692"/>
        <item x="2447"/>
        <item x="3232"/>
        <item x="3134"/>
        <item x="2987"/>
        <item x="2594"/>
        <item x="2643"/>
        <item x="2349"/>
        <item x="3085"/>
        <item x="2398"/>
        <item x="2496"/>
        <item x="3281"/>
        <item x="2790"/>
        <item x="3330"/>
        <item x="3183"/>
        <item x="2938"/>
        <item x="2545"/>
        <item x="731"/>
        <item x="1353"/>
        <item x="1319"/>
        <item x="672"/>
        <item x="2736"/>
        <item x="2834"/>
        <item x="2883"/>
        <item x="3031"/>
        <item x="2687"/>
        <item x="2442"/>
        <item x="3227"/>
        <item x="3129"/>
        <item x="2982"/>
        <item x="2589"/>
        <item x="2638"/>
        <item x="2344"/>
        <item x="3080"/>
        <item x="2393"/>
        <item x="2491"/>
        <item x="3276"/>
        <item x="2785"/>
        <item x="3325"/>
        <item x="3178"/>
        <item x="2933"/>
        <item x="2540"/>
        <item x="2713"/>
        <item x="2811"/>
        <item x="2860"/>
        <item x="3008"/>
        <item x="2664"/>
        <item x="2419"/>
        <item x="3204"/>
        <item x="3106"/>
        <item x="2959"/>
        <item x="2566"/>
        <item x="2615"/>
        <item x="2321"/>
        <item x="3057"/>
        <item x="2370"/>
        <item x="2468"/>
        <item x="3253"/>
        <item x="2762"/>
        <item x="3302"/>
        <item x="3155"/>
        <item x="2910"/>
        <item x="2517"/>
        <item x="639"/>
        <item x="2739"/>
        <item x="2837"/>
        <item x="2886"/>
        <item x="3034"/>
        <item x="2690"/>
        <item x="2445"/>
        <item x="3230"/>
        <item x="3132"/>
        <item x="2985"/>
        <item x="2592"/>
        <item x="2641"/>
        <item x="2347"/>
        <item x="3083"/>
        <item x="2396"/>
        <item x="2494"/>
        <item x="3279"/>
        <item x="2788"/>
        <item x="3328"/>
        <item x="3181"/>
        <item x="2936"/>
        <item x="2543"/>
        <item x="302"/>
        <item x="697"/>
        <item x="718"/>
        <item x="711"/>
        <item x="713"/>
        <item x="685"/>
        <item x="648"/>
        <item x="64"/>
        <item x="1351"/>
        <item x="1502"/>
        <item x="314"/>
        <item x="652"/>
        <item x="2708"/>
        <item x="2806"/>
        <item x="2855"/>
        <item x="3003"/>
        <item x="2659"/>
        <item x="2414"/>
        <item x="3199"/>
        <item x="3101"/>
        <item x="2954"/>
        <item x="2561"/>
        <item x="2610"/>
        <item x="2316"/>
        <item x="3052"/>
        <item x="2365"/>
        <item x="2463"/>
        <item x="3248"/>
        <item x="2757"/>
        <item x="3297"/>
        <item x="3150"/>
        <item x="2905"/>
        <item x="2512"/>
        <item x="2197"/>
        <item x="2192"/>
        <item x="1356"/>
        <item x="1376"/>
        <item x="1379"/>
        <item x="569"/>
        <item x="315"/>
        <item x="2726"/>
        <item x="2824"/>
        <item x="2873"/>
        <item x="3021"/>
        <item x="2677"/>
        <item x="2432"/>
        <item x="3217"/>
        <item x="3119"/>
        <item x="2972"/>
        <item x="2579"/>
        <item x="2628"/>
        <item x="2334"/>
        <item x="3070"/>
        <item x="2383"/>
        <item x="2481"/>
        <item x="3266"/>
        <item x="2775"/>
        <item x="3315"/>
        <item x="3168"/>
        <item x="2923"/>
        <item x="2530"/>
        <item x="2746"/>
        <item x="2844"/>
        <item x="2893"/>
        <item x="3041"/>
        <item x="2697"/>
        <item x="2452"/>
        <item x="3237"/>
        <item x="3139"/>
        <item x="2992"/>
        <item x="2599"/>
        <item x="2648"/>
        <item x="2354"/>
        <item x="3090"/>
        <item x="2403"/>
        <item x="2501"/>
        <item x="3286"/>
        <item x="2795"/>
        <item x="3335"/>
        <item x="3188"/>
        <item x="2943"/>
        <item x="2550"/>
        <item x="705"/>
        <item x="1299"/>
        <item x="2734"/>
        <item x="2832"/>
        <item x="2881"/>
        <item x="3029"/>
        <item x="2685"/>
        <item x="2440"/>
        <item x="3225"/>
        <item x="3127"/>
        <item x="2980"/>
        <item x="2587"/>
        <item x="2636"/>
        <item x="2342"/>
        <item x="3078"/>
        <item x="2391"/>
        <item x="2489"/>
        <item x="3274"/>
        <item x="2783"/>
        <item x="3323"/>
        <item x="3176"/>
        <item x="2931"/>
        <item x="2538"/>
        <item x="1094"/>
        <item x="2202"/>
        <item x="1298"/>
        <item x="333"/>
        <item x="338"/>
        <item x="350"/>
        <item x="348"/>
        <item x="346"/>
        <item x="2187"/>
        <item x="1375"/>
        <item x="1217"/>
        <item x="776"/>
        <item x="1122"/>
        <item x="799"/>
        <item x="1227"/>
        <item x="1184"/>
        <item x="1314"/>
        <item x="1361"/>
        <item x="1091"/>
        <item x="1125"/>
        <item x="635"/>
        <item x="450"/>
        <item x="288"/>
        <item x="732"/>
        <item x="2744"/>
        <item x="2842"/>
        <item x="2891"/>
        <item x="3039"/>
        <item x="2695"/>
        <item x="2450"/>
        <item x="3235"/>
        <item x="3137"/>
        <item x="2990"/>
        <item x="2597"/>
        <item x="2646"/>
        <item x="2352"/>
        <item x="3088"/>
        <item x="2401"/>
        <item x="2499"/>
        <item x="3284"/>
        <item x="2793"/>
        <item x="3333"/>
        <item x="3186"/>
        <item x="2941"/>
        <item x="2548"/>
        <item x="432"/>
        <item x="2054"/>
        <item x="2058"/>
        <item x="2060"/>
        <item x="2061"/>
        <item x="2062"/>
        <item x="2063"/>
        <item x="2064"/>
        <item x="1961"/>
        <item x="2065"/>
        <item x="2066"/>
        <item x="2055"/>
        <item x="2056"/>
        <item x="2057"/>
        <item x="2059"/>
        <item x="2017"/>
        <item x="1962"/>
        <item x="1964"/>
        <item x="2018"/>
        <item x="2019"/>
        <item x="2020"/>
        <item x="2021"/>
        <item x="2067"/>
        <item x="2068"/>
        <item x="2069"/>
        <item x="2070"/>
        <item x="2078"/>
        <item x="2071"/>
        <item x="2072"/>
        <item x="2073"/>
        <item x="2074"/>
        <item x="2075"/>
        <item x="2076"/>
        <item x="2077"/>
        <item x="2022"/>
        <item x="1762"/>
        <item x="1763"/>
        <item x="1761"/>
        <item x="1950"/>
        <item x="1954"/>
        <item x="1764"/>
        <item x="1765"/>
        <item x="1956"/>
        <item x="1957"/>
        <item x="1958"/>
        <item x="1489"/>
        <item x="1476"/>
        <item x="1477"/>
        <item x="1478"/>
        <item x="1479"/>
        <item x="1490"/>
        <item x="1480"/>
        <item x="1481"/>
        <item x="1482"/>
        <item x="2040"/>
        <item x="2041"/>
        <item x="1483"/>
        <item x="1994"/>
        <item x="1947"/>
        <item x="1992"/>
        <item x="1484"/>
        <item x="1963"/>
        <item x="1995"/>
        <item x="1996"/>
        <item x="1997"/>
        <item x="1998"/>
        <item x="1993"/>
        <item x="1485"/>
        <item x="1999"/>
        <item x="1493"/>
        <item x="2000"/>
        <item x="2001"/>
        <item x="2002"/>
        <item x="2042"/>
        <item x="2003"/>
        <item x="1486"/>
        <item x="2004"/>
        <item x="2005"/>
        <item x="2006"/>
        <item x="2007"/>
        <item x="1589"/>
        <item x="2008"/>
        <item x="2009"/>
        <item x="2010"/>
        <item x="1487"/>
        <item x="2011"/>
        <item x="2012"/>
        <item x="2013"/>
        <item x="2014"/>
        <item x="2043"/>
        <item x="1488"/>
        <item x="1526"/>
        <item x="2015"/>
        <item x="2016"/>
        <item x="1527"/>
        <item x="2023"/>
        <item x="2024"/>
        <item x="2044"/>
        <item x="2045"/>
        <item x="1554"/>
        <item x="2046"/>
        <item x="2047"/>
        <item x="2048"/>
        <item x="2049"/>
        <item x="1549"/>
        <item x="1590"/>
        <item x="2050"/>
        <item x="2051"/>
        <item x="1552"/>
        <item x="2052"/>
        <item x="1497"/>
        <item x="1548"/>
        <item x="1550"/>
        <item x="1553"/>
        <item x="1551"/>
        <item x="1730"/>
        <item x="1591"/>
        <item x="1574"/>
        <item x="1575"/>
        <item x="1573"/>
        <item x="1572"/>
        <item x="1592"/>
        <item x="1567"/>
        <item x="1593"/>
        <item x="1594"/>
        <item x="1642"/>
        <item x="1666"/>
        <item x="1728"/>
        <item x="1729"/>
        <item x="1639"/>
        <item x="1731"/>
        <item x="1655"/>
        <item x="1668"/>
        <item x="1648"/>
        <item x="1946"/>
        <item x="1659"/>
        <item x="1657"/>
        <item x="1660"/>
        <item x="1965"/>
        <item x="1686"/>
        <item x="1664"/>
        <item x="1656"/>
        <item x="1679"/>
        <item x="1673"/>
        <item x="1674"/>
        <item x="1667"/>
        <item x="1948"/>
        <item x="1687"/>
        <item x="1949"/>
        <item x="1952"/>
        <item x="1953"/>
        <item x="1945"/>
        <item x="1955"/>
        <item x="1959"/>
        <item x="2079"/>
        <item x="2080"/>
        <item x="1951"/>
        <item x="563"/>
        <item x="579"/>
        <item x="541"/>
        <item x="548"/>
        <item x="562"/>
        <item x="542"/>
        <item x="543"/>
        <item x="544"/>
        <item x="545"/>
        <item x="546"/>
        <item x="557"/>
        <item x="547"/>
        <item x="527"/>
        <item x="2026"/>
        <item x="2027"/>
        <item x="2083"/>
        <item x="2028"/>
        <item x="2029"/>
        <item x="2030"/>
        <item x="2031"/>
        <item x="2032"/>
        <item x="2033"/>
        <item x="2034"/>
        <item x="2035"/>
        <item x="2036"/>
        <item x="2084"/>
        <item x="2037"/>
        <item x="2038"/>
        <item x="2039"/>
        <item x="2025"/>
        <item x="2085"/>
        <item x="2081"/>
        <item x="2092"/>
        <item x="2082"/>
        <item x="2086"/>
        <item x="2087"/>
        <item x="2088"/>
        <item x="2089"/>
        <item x="2090"/>
        <item x="2095"/>
        <item x="2091"/>
        <item x="2096"/>
        <item x="2097"/>
        <item x="2098"/>
        <item x="2099"/>
        <item x="2100"/>
        <item x="2101"/>
        <item x="2102"/>
        <item x="1960"/>
        <item x="751"/>
        <item x="2710"/>
        <item x="2808"/>
        <item x="2857"/>
        <item x="3005"/>
        <item x="2661"/>
        <item x="2416"/>
        <item x="3201"/>
        <item x="3103"/>
        <item x="2956"/>
        <item x="2563"/>
        <item x="2612"/>
        <item x="2318"/>
        <item x="3054"/>
        <item x="2367"/>
        <item x="2465"/>
        <item x="3250"/>
        <item x="2759"/>
        <item x="3299"/>
        <item x="3152"/>
        <item x="2907"/>
        <item x="2514"/>
        <item x="2053"/>
        <item x="1127"/>
        <item x="1216"/>
        <item x="1239"/>
        <item x="1270"/>
        <item x="1161"/>
        <item x="1225"/>
        <item x="1226"/>
        <item x="1357"/>
        <item x="1392"/>
        <item x="1257"/>
        <item x="1269"/>
        <item x="2093"/>
        <item x="530"/>
        <item x="2701"/>
        <item x="2799"/>
        <item x="2848"/>
        <item x="2996"/>
        <item x="2652"/>
        <item x="2407"/>
        <item x="3192"/>
        <item x="3094"/>
        <item x="2947"/>
        <item x="2554"/>
        <item x="2603"/>
        <item x="2309"/>
        <item x="3045"/>
        <item x="2358"/>
        <item x="2456"/>
        <item x="3241"/>
        <item x="2750"/>
        <item x="3290"/>
        <item x="3143"/>
        <item x="2898"/>
        <item x="2505"/>
        <item x="3363"/>
        <item x="3426"/>
        <item x="3448"/>
        <item x="3459"/>
        <item x="3487"/>
        <item x="3415"/>
        <item x="3531"/>
        <item x="3509"/>
        <item x="3476"/>
        <item x="3404"/>
        <item x="3394"/>
        <item x="3341"/>
        <item x="3498"/>
        <item x="3352"/>
        <item x="3374"/>
        <item x="3542"/>
        <item x="3437"/>
        <item x="3553"/>
        <item x="3520"/>
        <item x="3465"/>
        <item x="3385"/>
        <item x="274"/>
        <item x="272"/>
        <item x="758"/>
        <item x="584"/>
        <item x="585"/>
        <item x="586"/>
        <item x="587"/>
        <item x="588"/>
        <item x="589"/>
        <item x="590"/>
        <item x="591"/>
        <item x="592"/>
        <item x="593"/>
        <item x="594"/>
        <item x="334"/>
        <item x="747"/>
        <item x="2094"/>
        <item x="803"/>
        <item x="361"/>
        <item x="212"/>
        <item x="443"/>
        <item x="366"/>
        <item x="340"/>
        <item x="317"/>
        <item x="407"/>
        <item x="369"/>
        <item x="273"/>
        <item x="516"/>
        <item x="1783"/>
        <item x="669"/>
        <item x="77"/>
        <item x="2217"/>
        <item x="2239"/>
        <item x="2223"/>
        <item x="2225"/>
        <item x="2226"/>
        <item x="2227"/>
        <item x="2228"/>
        <item x="2229"/>
        <item x="2230"/>
        <item x="2231"/>
        <item x="2232"/>
        <item x="2233"/>
        <item x="2234"/>
        <item x="2235"/>
        <item x="2224"/>
        <item x="2238"/>
        <item x="2240"/>
        <item x="2241"/>
        <item x="2242"/>
        <item x="2243"/>
        <item x="2244"/>
        <item x="2245"/>
        <item x="2246"/>
        <item x="2247"/>
        <item x="2248"/>
        <item x="2249"/>
        <item x="2256"/>
        <item x="2257"/>
        <item x="2264"/>
        <item x="2258"/>
        <item x="2265"/>
        <item x="2259"/>
        <item x="2260"/>
        <item x="2261"/>
        <item x="2262"/>
        <item x="2263"/>
        <item x="2254"/>
        <item x="2255"/>
        <item x="2250"/>
        <item x="2251"/>
        <item x="2252"/>
        <item x="2253"/>
        <item x="2236"/>
        <item x="2237"/>
        <item x="523"/>
        <item x="735"/>
        <item x="606"/>
        <item x="686"/>
        <item x="655"/>
        <item x="815"/>
        <item x="1758"/>
        <item x="1759"/>
        <item x="1494"/>
        <item x="2278"/>
        <item x="2271"/>
        <item x="2266"/>
        <item x="2219"/>
        <item x="2218"/>
        <item x="2267"/>
        <item x="2268"/>
        <item x="754"/>
        <item x="2747"/>
        <item x="2845"/>
        <item x="2894"/>
        <item x="3042"/>
        <item x="2698"/>
        <item x="2453"/>
        <item x="3238"/>
        <item x="3140"/>
        <item x="2993"/>
        <item x="2600"/>
        <item x="2649"/>
        <item x="2355"/>
        <item x="3091"/>
        <item x="2404"/>
        <item x="2502"/>
        <item x="3287"/>
        <item x="2796"/>
        <item x="3336"/>
        <item x="3189"/>
        <item x="2944"/>
        <item x="2551"/>
        <item x="616"/>
        <item x="698"/>
        <item x="1794"/>
        <item x="1279"/>
        <item x="871"/>
        <item x="926"/>
        <item x="657"/>
        <item x="474"/>
        <item x="214"/>
        <item x="343"/>
        <item x="207"/>
        <item x="193"/>
        <item x="76"/>
        <item x="303"/>
        <item x="250"/>
        <item x="426"/>
        <item x="196"/>
        <item x="300"/>
        <item x="455"/>
        <item x="456"/>
        <item x="693"/>
        <item x="714"/>
        <item x="708"/>
        <item x="540"/>
        <item x="927"/>
        <item x="502"/>
        <item x="503"/>
        <item x="501"/>
        <item x="816"/>
        <item x="804"/>
        <item x="427"/>
        <item x="2702"/>
        <item x="2800"/>
        <item x="2849"/>
        <item x="2997"/>
        <item x="2653"/>
        <item x="2408"/>
        <item x="3193"/>
        <item x="3095"/>
        <item x="2948"/>
        <item x="2555"/>
        <item x="2604"/>
        <item x="2310"/>
        <item x="3046"/>
        <item x="2359"/>
        <item x="2457"/>
        <item x="3242"/>
        <item x="2751"/>
        <item x="3291"/>
        <item x="3144"/>
        <item x="2899"/>
        <item x="2506"/>
        <item x="687"/>
        <item x="688"/>
        <item x="2732"/>
        <item x="2830"/>
        <item x="2879"/>
        <item x="3027"/>
        <item x="2683"/>
        <item x="2438"/>
        <item x="3223"/>
        <item x="3125"/>
        <item x="2978"/>
        <item x="2585"/>
        <item x="2634"/>
        <item x="2340"/>
        <item x="3076"/>
        <item x="2389"/>
        <item x="2487"/>
        <item x="3272"/>
        <item x="2781"/>
        <item x="3321"/>
        <item x="3174"/>
        <item x="2929"/>
        <item x="2536"/>
        <item x="709"/>
        <item x="715"/>
        <item x="651"/>
        <item x="1272"/>
        <item x="1776"/>
        <item x="716"/>
        <item x="2743"/>
        <item x="2841"/>
        <item x="2890"/>
        <item x="3038"/>
        <item x="2694"/>
        <item x="2449"/>
        <item x="3234"/>
        <item x="3136"/>
        <item x="2989"/>
        <item x="2596"/>
        <item x="2645"/>
        <item x="2351"/>
        <item x="3087"/>
        <item x="2400"/>
        <item x="2498"/>
        <item x="3283"/>
        <item x="2792"/>
        <item x="3332"/>
        <item x="3185"/>
        <item x="2940"/>
        <item x="2547"/>
        <item x="2210"/>
        <item x="2211"/>
        <item x="556"/>
        <item x="2207"/>
        <item x="717"/>
        <item x="696"/>
        <item x="710"/>
        <item x="668"/>
        <item x="1788"/>
        <item x="2186"/>
        <item x="462"/>
        <item x="461"/>
        <item x="437"/>
        <item x="83"/>
        <item x="82"/>
        <item x="460"/>
        <item x="459"/>
        <item x="977"/>
        <item x="1001"/>
        <item x="964"/>
        <item x="993"/>
        <item x="969"/>
        <item x="972"/>
        <item x="967"/>
        <item x="974"/>
        <item x="983"/>
        <item x="982"/>
        <item x="984"/>
        <item x="985"/>
        <item x="965"/>
        <item x="968"/>
        <item x="991"/>
        <item x="1007"/>
        <item x="522"/>
        <item x="539"/>
        <item x="532"/>
        <item x="1811"/>
        <item x="1812"/>
        <item x="749"/>
        <item x="2725"/>
        <item x="2823"/>
        <item x="2872"/>
        <item x="3020"/>
        <item x="2676"/>
        <item x="2431"/>
        <item x="3216"/>
        <item x="3118"/>
        <item x="2971"/>
        <item x="2578"/>
        <item x="2627"/>
        <item x="2333"/>
        <item x="3069"/>
        <item x="2382"/>
        <item x="2480"/>
        <item x="3265"/>
        <item x="2774"/>
        <item x="3314"/>
        <item x="3167"/>
        <item x="2922"/>
        <item x="2529"/>
        <item x="576"/>
        <item x="1773"/>
        <item x="1395"/>
        <item x="1394"/>
        <item x="1396"/>
        <item x="1401"/>
        <item x="75"/>
        <item x="1073"/>
        <item x="2735"/>
        <item x="2833"/>
        <item x="2882"/>
        <item x="3030"/>
        <item x="2686"/>
        <item x="2441"/>
        <item x="3226"/>
        <item x="3128"/>
        <item x="2981"/>
        <item x="2588"/>
        <item x="2637"/>
        <item x="2343"/>
        <item x="3079"/>
        <item x="2392"/>
        <item x="2490"/>
        <item x="3275"/>
        <item x="2784"/>
        <item x="3324"/>
        <item x="3177"/>
        <item x="2932"/>
        <item x="2539"/>
        <item x="4"/>
        <item x="268"/>
        <item x="411"/>
        <item x="409"/>
        <item x="311"/>
        <item x="356"/>
        <item x="322"/>
        <item x="320"/>
        <item x="363"/>
        <item x="308"/>
        <item x="309"/>
        <item x="2215"/>
        <item x="2181"/>
        <item x="2204"/>
        <item x="2212"/>
        <item x="944"/>
        <item x="2191"/>
        <item x="1809"/>
        <item x="1810"/>
        <item x="827"/>
        <item x="1804"/>
        <item x="1805"/>
        <item x="1245"/>
        <item x="1252"/>
        <item x="1806"/>
        <item x="1241"/>
        <item x="1240"/>
        <item x="1244"/>
        <item x="1243"/>
        <item x="1255"/>
        <item x="1242"/>
        <item x="1254"/>
        <item x="1251"/>
        <item x="1253"/>
        <item x="1249"/>
        <item x="1588"/>
        <item x="1807"/>
        <item x="1608"/>
        <item x="1566"/>
        <item x="1597"/>
        <item x="1587"/>
        <item x="1607"/>
        <item x="1629"/>
        <item x="1598"/>
        <item x="1623"/>
        <item x="1619"/>
        <item x="1618"/>
        <item x="1626"/>
        <item x="1624"/>
        <item x="1625"/>
        <item x="1643"/>
        <item x="1635"/>
        <item x="1725"/>
        <item x="1640"/>
        <item x="1641"/>
        <item x="1644"/>
        <item x="1658"/>
        <item x="1637"/>
        <item x="1692"/>
        <item x="1671"/>
        <item x="1677"/>
        <item x="1672"/>
        <item x="1675"/>
        <item x="1676"/>
        <item x="1694"/>
        <item x="1748"/>
        <item x="1803"/>
        <item x="1749"/>
        <item x="1689"/>
        <item x="1750"/>
        <item x="1690"/>
        <item x="1752"/>
        <item x="1755"/>
        <item x="1751"/>
        <item x="1754"/>
        <item x="1753"/>
        <item x="1756"/>
        <item x="1797"/>
        <item x="1798"/>
        <item x="1757"/>
        <item x="1799"/>
        <item x="1808"/>
        <item x="2222"/>
        <item x="1841"/>
        <item x="1842"/>
        <item x="1843"/>
        <item x="1844"/>
        <item x="1845"/>
        <item x="1989"/>
        <item x="1970"/>
        <item x="1991"/>
        <item x="1990"/>
        <item x="1966"/>
        <item x="1973"/>
        <item x="1982"/>
        <item x="1984"/>
        <item x="1981"/>
        <item x="1974"/>
        <item x="1980"/>
        <item x="1975"/>
        <item x="1979"/>
        <item x="1978"/>
        <item x="1977"/>
        <item x="1976"/>
        <item x="1967"/>
        <item x="1968"/>
        <item x="1986"/>
        <item x="1985"/>
        <item x="1969"/>
        <item x="1971"/>
        <item x="1988"/>
        <item x="1983"/>
        <item x="1972"/>
        <item x="1987"/>
        <item x="2221"/>
        <item x="2110"/>
        <item x="2111"/>
        <item x="1043"/>
        <item x="1050"/>
        <item x="1051"/>
        <item x="1052"/>
        <item x="1053"/>
        <item x="1054"/>
        <item x="1067"/>
        <item x="1055"/>
        <item x="1076"/>
        <item x="1085"/>
        <item x="810"/>
        <item x="1071"/>
        <item x="940"/>
        <item x="1072"/>
        <item x="1070"/>
        <item x="1154"/>
        <item x="1155"/>
        <item x="961"/>
        <item x="1077"/>
        <item x="939"/>
        <item x="868"/>
        <item x="849"/>
        <item x="877"/>
        <item x="859"/>
        <item x="774"/>
        <item x="867"/>
        <item x="764"/>
        <item x="761"/>
        <item x="1105"/>
        <item x="771"/>
        <item x="760"/>
        <item x="766"/>
        <item x="762"/>
        <item x="1178"/>
        <item x="775"/>
        <item x="759"/>
        <item x="860"/>
        <item x="773"/>
        <item x="1101"/>
        <item x="769"/>
        <item x="788"/>
        <item x="785"/>
        <item x="910"/>
        <item x="790"/>
        <item x="1104"/>
        <item x="772"/>
        <item x="770"/>
        <item x="1103"/>
        <item x="781"/>
        <item x="1097"/>
        <item x="797"/>
        <item x="794"/>
        <item x="795"/>
        <item x="1140"/>
        <item x="1160"/>
        <item x="783"/>
        <item x="1096"/>
        <item x="1166"/>
        <item x="789"/>
        <item x="1102"/>
        <item x="1113"/>
        <item x="1130"/>
        <item x="1112"/>
        <item x="1108"/>
        <item x="1121"/>
        <item x="1147"/>
        <item x="1100"/>
        <item x="1098"/>
        <item x="1190"/>
        <item x="1150"/>
        <item x="1107"/>
        <item x="796"/>
        <item x="1117"/>
        <item x="1110"/>
        <item x="1106"/>
        <item x="1116"/>
        <item x="1168"/>
        <item x="872"/>
        <item x="1109"/>
        <item x="1099"/>
        <item x="798"/>
        <item x="1114"/>
        <item x="1131"/>
        <item x="1134"/>
        <item x="1118"/>
        <item x="1199"/>
        <item x="1115"/>
        <item x="1111"/>
        <item x="801"/>
        <item x="1132"/>
        <item x="1135"/>
        <item x="1153"/>
        <item x="1183"/>
        <item x="1119"/>
        <item x="1167"/>
        <item x="1124"/>
        <item x="806"/>
        <item x="1149"/>
        <item x="1129"/>
        <item x="1165"/>
        <item x="1143"/>
        <item x="1148"/>
        <item x="1191"/>
        <item x="1086"/>
        <item x="895"/>
        <item x="941"/>
        <item x="942"/>
        <item x="1213"/>
        <item x="836"/>
        <item x="853"/>
        <item x="780"/>
        <item x="821"/>
        <item x="894"/>
        <item x="880"/>
        <item x="881"/>
        <item x="909"/>
        <item x="878"/>
        <item x="869"/>
        <item x="1087"/>
        <item x="912"/>
        <item x="1201"/>
        <item x="1163"/>
        <item x="1185"/>
        <item x="1164"/>
        <item x="1193"/>
        <item x="1151"/>
        <item x="1196"/>
        <item x="882"/>
        <item x="1205"/>
        <item x="1162"/>
        <item x="1182"/>
        <item x="1179"/>
        <item x="1171"/>
        <item x="1141"/>
        <item x="1195"/>
        <item x="1157"/>
        <item x="1133"/>
        <item x="1189"/>
        <item x="1156"/>
        <item x="883"/>
        <item x="879"/>
        <item x="825"/>
        <item x="884"/>
        <item x="893"/>
        <item x="874"/>
        <item x="896"/>
        <item x="897"/>
        <item x="945"/>
        <item x="946"/>
        <item x="947"/>
        <item x="937"/>
        <item x="875"/>
        <item x="935"/>
        <item x="936"/>
        <item x="824"/>
        <item x="932"/>
        <item x="876"/>
        <item x="933"/>
        <item x="934"/>
        <item x="948"/>
        <item x="777"/>
        <item x="811"/>
        <item x="1172"/>
        <item x="949"/>
        <item x="938"/>
        <item x="814"/>
        <item x="828"/>
        <item x="822"/>
        <item x="829"/>
        <item x="931"/>
        <item x="962"/>
        <item x="813"/>
        <item x="1206"/>
        <item x="1181"/>
        <item x="1177"/>
        <item x="1209"/>
        <item x="1207"/>
        <item x="1197"/>
        <item x="1221"/>
        <item x="1231"/>
        <item x="1180"/>
        <item x="1186"/>
        <item x="1192"/>
        <item x="1228"/>
        <item x="1215"/>
        <item x="1222"/>
        <item x="1208"/>
        <item x="1246"/>
        <item x="1428"/>
        <item x="1210"/>
        <item x="1211"/>
        <item x="1214"/>
        <item x="1224"/>
        <item x="1218"/>
        <item x="1219"/>
        <item x="1229"/>
        <item x="1233"/>
        <item x="1220"/>
        <item x="1355"/>
        <item x="1230"/>
        <item x="1223"/>
        <item x="1238"/>
        <item x="1287"/>
        <item x="1247"/>
        <item x="1248"/>
        <item x="1467"/>
        <item x="1250"/>
        <item x="1262"/>
        <item x="1286"/>
        <item x="1259"/>
        <item x="1261"/>
        <item x="1260"/>
        <item x="1258"/>
        <item x="1280"/>
        <item x="1281"/>
        <item x="1284"/>
        <item x="1283"/>
        <item x="1301"/>
        <item x="1285"/>
        <item x="1300"/>
        <item x="1302"/>
        <item x="1308"/>
        <item x="1309"/>
        <item x="1305"/>
        <item x="1307"/>
        <item x="1310"/>
        <item x="1398"/>
        <item x="1303"/>
        <item x="1304"/>
        <item x="1306"/>
        <item x="1311"/>
        <item x="1312"/>
        <item x="1372"/>
        <item x="1313"/>
        <item x="1373"/>
        <item x="1371"/>
        <item x="1370"/>
        <item x="1374"/>
        <item x="1397"/>
        <item x="1435"/>
        <item x="1413"/>
        <item x="1399"/>
        <item x="1400"/>
        <item x="1411"/>
        <item x="1414"/>
        <item x="1461"/>
        <item x="1450"/>
        <item x="1422"/>
        <item x="1432"/>
        <item x="1430"/>
        <item x="1466"/>
        <item x="1431"/>
        <item x="1429"/>
        <item x="1436"/>
        <item x="1458"/>
        <item x="1460"/>
        <item x="1462"/>
        <item x="1451"/>
        <item x="1452"/>
        <item x="1457"/>
        <item x="1453"/>
        <item x="1456"/>
        <item x="1440"/>
        <item x="1441"/>
        <item x="1449"/>
        <item x="1459"/>
        <item x="1463"/>
        <item x="1512"/>
        <item x="1464"/>
        <item x="1468"/>
        <item x="1471"/>
        <item x="1474"/>
        <item x="1469"/>
        <item x="1473"/>
        <item x="1800"/>
        <item x="1472"/>
        <item x="1802"/>
        <item x="1475"/>
        <item x="1801"/>
        <item x="1509"/>
        <item x="1504"/>
        <item x="1503"/>
        <item x="1511"/>
        <item x="1525"/>
        <item x="1522"/>
        <item x="1521"/>
        <item x="1495"/>
        <item x="1523"/>
        <item x="1524"/>
        <item x="1498"/>
        <item x="1528"/>
        <item x="1529"/>
        <item x="1530"/>
        <item x="1501"/>
        <item x="1536"/>
        <item x="1531"/>
        <item x="1537"/>
        <item x="1535"/>
        <item x="1541"/>
        <item x="1557"/>
        <item x="1579"/>
        <item x="1558"/>
        <item x="1556"/>
        <item x="1565"/>
        <item x="1583"/>
        <item x="1580"/>
        <item x="1649"/>
        <item x="425"/>
        <item x="2108"/>
        <item x="419"/>
        <item x="418"/>
        <item x="1767"/>
        <item x="582"/>
        <item x="2213"/>
        <item x="987"/>
        <item x="1017"/>
        <item x="640"/>
        <item x="681"/>
        <item x="3369"/>
        <item x="3432"/>
        <item x="3454"/>
        <item x="3493"/>
        <item x="3421"/>
        <item x="3537"/>
        <item x="3515"/>
        <item x="3482"/>
        <item x="3410"/>
        <item x="3400"/>
        <item x="3347"/>
        <item x="3504"/>
        <item x="3358"/>
        <item x="3380"/>
        <item x="3548"/>
        <item x="3443"/>
        <item x="3559"/>
        <item x="3526"/>
        <item x="3471"/>
        <item x="3391"/>
        <item x="621"/>
        <item x="526"/>
        <item x="671"/>
        <item x="1405"/>
        <item x="379"/>
        <item x="689"/>
        <item x="390"/>
        <item x="2182"/>
        <item x="644"/>
        <item x="654"/>
        <item x="253"/>
        <item x="434"/>
        <item x="435"/>
        <item x="269"/>
        <item x="297"/>
        <item x="307"/>
        <item x="249"/>
        <item x="254"/>
        <item x="256"/>
        <item x="255"/>
        <item x="2185"/>
        <item x="525"/>
        <item x="2188"/>
        <item x="2189"/>
        <item x="2149"/>
        <item x="2150"/>
        <item x="2151"/>
        <item x="2164"/>
        <item x="2148"/>
        <item x="2103"/>
        <item x="2104"/>
        <item x="2176"/>
        <item x="2163"/>
        <item x="2167"/>
        <item x="2162"/>
        <item x="2152"/>
        <item x="2105"/>
        <item x="2147"/>
        <item x="2153"/>
        <item x="2165"/>
        <item x="2154"/>
        <item x="2145"/>
        <item x="2144"/>
        <item x="2141"/>
        <item x="2139"/>
        <item x="2138"/>
        <item x="2142"/>
        <item x="2140"/>
        <item x="2137"/>
        <item x="2143"/>
        <item x="2146"/>
        <item x="2166"/>
        <item x="2168"/>
        <item x="2177"/>
        <item x="2156"/>
        <item x="2157"/>
        <item x="2159"/>
        <item x="2158"/>
        <item x="2155"/>
        <item x="2180"/>
        <item x="2123"/>
        <item x="2124"/>
        <item x="2112"/>
        <item x="2113"/>
        <item x="2160"/>
        <item x="2114"/>
        <item x="2161"/>
        <item x="2122"/>
        <item x="2125"/>
        <item x="2115"/>
        <item x="2116"/>
        <item x="2117"/>
        <item x="198"/>
        <item x="1080"/>
        <item x="2118"/>
        <item x="2126"/>
        <item x="673"/>
        <item x="1760"/>
        <item x="1032"/>
        <item x="778"/>
        <item x="787"/>
        <item x="1028"/>
        <item x="1046"/>
        <item x="1029"/>
        <item x="1057"/>
        <item x="1030"/>
        <item x="1035"/>
        <item x="1047"/>
        <item x="1063"/>
        <item x="1031"/>
        <item x="873"/>
        <item x="1037"/>
        <item x="1038"/>
        <item x="899"/>
        <item x="1036"/>
        <item x="1039"/>
        <item x="1044"/>
        <item x="1048"/>
        <item x="1058"/>
        <item x="1041"/>
        <item x="1074"/>
        <item x="1081"/>
        <item x="1088"/>
        <item x="1059"/>
        <item x="1060"/>
        <item x="1075"/>
        <item x="1078"/>
        <item x="1061"/>
        <item x="1082"/>
        <item x="889"/>
        <item x="1062"/>
        <item x="1079"/>
        <item x="951"/>
        <item x="1083"/>
        <item x="950"/>
        <item x="870"/>
        <item x="905"/>
        <item x="906"/>
        <item x="887"/>
        <item x="907"/>
        <item x="908"/>
        <item x="834"/>
        <item x="1089"/>
        <item x="952"/>
        <item x="953"/>
        <item x="833"/>
        <item x="845"/>
        <item x="837"/>
        <item x="1015"/>
        <item x="852"/>
        <item x="793"/>
        <item x="850"/>
        <item x="851"/>
        <item x="862"/>
        <item x="863"/>
        <item x="864"/>
        <item x="866"/>
        <item x="767"/>
        <item x="1014"/>
        <item x="1020"/>
        <item x="1021"/>
        <item x="1022"/>
        <item x="1023"/>
        <item x="1024"/>
        <item x="1025"/>
        <item x="819"/>
        <item x="820"/>
        <item x="1685"/>
        <item x="963"/>
        <item x="959"/>
        <item x="848"/>
        <item x="958"/>
        <item x="840"/>
        <item x="861"/>
        <item x="960"/>
        <item x="808"/>
        <item x="484"/>
        <item x="800"/>
        <item x="500"/>
        <item x="1505"/>
        <item x="492"/>
        <item x="1265"/>
        <item x="1294"/>
        <item x="1345"/>
        <item x="1315"/>
        <item x="1347"/>
        <item x="1348"/>
        <item x="1349"/>
        <item x="1290"/>
        <item x="1273"/>
        <item x="1275"/>
        <item x="1274"/>
        <item x="1350"/>
        <item x="900"/>
        <item x="901"/>
        <item x="928"/>
        <item x="779"/>
        <item x="842"/>
        <item x="843"/>
        <item x="1188"/>
        <item x="782"/>
        <item x="1136"/>
        <item x="489"/>
        <item x="490"/>
        <item x="844"/>
        <item x="1346"/>
        <item x="1256"/>
        <item x="1777"/>
        <item x="678"/>
        <item x="677"/>
        <item x="702"/>
        <item x="559"/>
        <item x="1792"/>
        <item x="2119"/>
        <item x="1781"/>
        <item x="1145"/>
        <item x="1424"/>
        <item x="1423"/>
        <item x="2128"/>
        <item x="368"/>
        <item x="2205"/>
        <item x="1234"/>
        <item x="2201"/>
        <item x="2129"/>
        <item x="2120"/>
        <item x="2121"/>
        <item x="2174"/>
        <item x="2190"/>
        <item x="2175"/>
        <item x="2198"/>
        <item x="2169"/>
        <item x="2172"/>
        <item x="2170"/>
        <item x="2171"/>
        <item x="2173"/>
        <item x="752"/>
        <item x="2193"/>
        <item x="2130"/>
        <item x="2131"/>
        <item x="2132"/>
        <item x="2133"/>
        <item x="2134"/>
        <item x="2135"/>
        <item x="2136"/>
        <item x="222"/>
        <item x="218"/>
        <item x="219"/>
        <item x="221"/>
        <item x="2106"/>
        <item x="2107"/>
        <item x="2127"/>
        <item x="660"/>
        <item x="571"/>
        <item x="531"/>
        <item x="200"/>
        <item x="210"/>
        <item x="278"/>
        <item x="399"/>
        <item x="428"/>
        <item x="217"/>
        <item x="520"/>
        <item x="2703"/>
        <item x="2801"/>
        <item x="2850"/>
        <item x="2998"/>
        <item x="2654"/>
        <item x="2409"/>
        <item x="3194"/>
        <item x="3096"/>
        <item x="2949"/>
        <item x="2556"/>
        <item x="2605"/>
        <item x="2311"/>
        <item x="3047"/>
        <item x="2360"/>
        <item x="2458"/>
        <item x="3243"/>
        <item x="2752"/>
        <item x="3292"/>
        <item x="3145"/>
        <item x="2900"/>
        <item x="2507"/>
        <item x="3364"/>
        <item x="3427"/>
        <item x="3449"/>
        <item x="3460"/>
        <item x="3488"/>
        <item x="3416"/>
        <item x="3532"/>
        <item x="3510"/>
        <item x="3477"/>
        <item x="3405"/>
        <item x="3395"/>
        <item x="3342"/>
        <item x="3499"/>
        <item x="3353"/>
        <item x="3375"/>
        <item x="3543"/>
        <item x="3438"/>
        <item x="3554"/>
        <item x="3521"/>
        <item x="3466"/>
        <item x="3386"/>
        <item x="3367"/>
        <item x="3430"/>
        <item x="3452"/>
        <item x="3491"/>
        <item x="3419"/>
        <item x="3535"/>
        <item x="3513"/>
        <item x="3480"/>
        <item x="3408"/>
        <item x="3398"/>
        <item x="3345"/>
        <item x="3502"/>
        <item x="3356"/>
        <item x="3378"/>
        <item x="3546"/>
        <item x="3441"/>
        <item x="3557"/>
        <item x="3524"/>
        <item x="3469"/>
        <item x="3389"/>
        <item x="1358"/>
        <item x="666"/>
        <item x="2712"/>
        <item x="2810"/>
        <item x="2859"/>
        <item x="3007"/>
        <item x="2663"/>
        <item x="2418"/>
        <item x="3203"/>
        <item x="3105"/>
        <item x="2958"/>
        <item x="2565"/>
        <item x="2614"/>
        <item x="2320"/>
        <item x="3056"/>
        <item x="2369"/>
        <item x="2467"/>
        <item x="3252"/>
        <item x="2761"/>
        <item x="3301"/>
        <item x="3154"/>
        <item x="2909"/>
        <item x="2516"/>
        <item x="3365"/>
        <item x="3428"/>
        <item x="3450"/>
        <item x="3461"/>
        <item x="3489"/>
        <item x="3417"/>
        <item x="3533"/>
        <item x="3511"/>
        <item x="3478"/>
        <item x="3406"/>
        <item x="3396"/>
        <item x="3343"/>
        <item x="3500"/>
        <item x="3354"/>
        <item x="3376"/>
        <item x="3544"/>
        <item x="3439"/>
        <item x="3555"/>
        <item x="3522"/>
        <item x="3467"/>
        <item x="3387"/>
        <item x="511"/>
        <item x="712"/>
        <item x="701"/>
        <item x="719"/>
        <item x="512"/>
        <item x="629"/>
        <item x="680"/>
        <item x="990"/>
        <item x="1378"/>
        <item x="1359"/>
        <item x="975"/>
        <item x="992"/>
        <item x="341"/>
        <item x="331"/>
        <item x="339"/>
        <item x="80"/>
        <item x="73"/>
        <item x="74"/>
        <item x="636"/>
        <item x="345"/>
        <item x="364"/>
        <item x="578"/>
        <item x="211"/>
        <item x="643"/>
        <item x="1316"/>
        <item x="209"/>
        <item x="208"/>
        <item x="216"/>
        <item x="2729"/>
        <item x="2827"/>
        <item x="2876"/>
        <item x="3024"/>
        <item x="2680"/>
        <item x="2435"/>
        <item x="3220"/>
        <item x="3122"/>
        <item x="2975"/>
        <item x="2582"/>
        <item x="2631"/>
        <item x="2337"/>
        <item x="3073"/>
        <item x="2386"/>
        <item x="2484"/>
        <item x="3269"/>
        <item x="2778"/>
        <item x="3318"/>
        <item x="3171"/>
        <item x="2926"/>
        <item x="2533"/>
        <item x="2206"/>
        <item x="201"/>
        <item x="1268"/>
        <item x="1198"/>
        <item x="284"/>
        <item x="1011"/>
        <item x="1012"/>
        <item x="1019"/>
        <item x="1008"/>
        <item x="1026"/>
        <item x="911"/>
        <item x="890"/>
        <item x="891"/>
        <item x="1056"/>
        <item x="841"/>
        <item x="1033"/>
        <item x="550"/>
        <item x="373"/>
        <item x="372"/>
        <item x="376"/>
        <item x="279"/>
        <item x="1235"/>
        <item x="1266"/>
        <item x="1095"/>
        <item x="1152"/>
        <item x="812"/>
        <item x="1200"/>
        <item x="1069"/>
        <item x="929"/>
        <item x="1263"/>
        <item x="564"/>
        <item x="1318"/>
        <item x="2275"/>
        <item x="1407"/>
        <item x="1174"/>
        <item x="565"/>
        <item x="1289"/>
        <item x="452"/>
        <item x="131"/>
        <item x="132"/>
        <item x="2706"/>
        <item x="2804"/>
        <item x="2853"/>
        <item x="3001"/>
        <item x="2657"/>
        <item x="2412"/>
        <item x="3197"/>
        <item x="3099"/>
        <item x="2952"/>
        <item x="2559"/>
        <item x="2608"/>
        <item x="2314"/>
        <item x="3050"/>
        <item x="2363"/>
        <item x="2461"/>
        <item x="2897"/>
        <item x="3246"/>
        <item x="2755"/>
        <item x="3295"/>
        <item x="3148"/>
        <item x="2903"/>
        <item x="2510"/>
        <item x="318"/>
        <item x="383"/>
        <item x="508"/>
        <item x="577"/>
        <item x="475"/>
        <item x="476"/>
        <item x="3368"/>
        <item x="3431"/>
        <item x="3453"/>
        <item x="3492"/>
        <item x="3420"/>
        <item x="3536"/>
        <item x="3514"/>
        <item x="3481"/>
        <item x="3409"/>
        <item x="3399"/>
        <item x="3346"/>
        <item x="3503"/>
        <item x="3357"/>
        <item x="3379"/>
        <item x="3547"/>
        <item x="3442"/>
        <item x="3558"/>
        <item x="3525"/>
        <item x="3470"/>
        <item x="3390"/>
        <item x="898"/>
        <item x="613"/>
        <item x="700"/>
        <item x="885"/>
        <item x="930"/>
        <item x="566"/>
        <item x="1695"/>
        <item x="1288"/>
        <item x="1317"/>
        <item x="1393"/>
        <item x="665"/>
        <item x="737"/>
        <item x="560"/>
        <item x="1791"/>
        <item x="561"/>
        <item x="496"/>
        <item x="2709"/>
        <item x="2807"/>
        <item x="2856"/>
        <item x="3004"/>
        <item x="2660"/>
        <item x="2415"/>
        <item x="3200"/>
        <item x="3102"/>
        <item x="2955"/>
        <item x="2562"/>
        <item x="2611"/>
        <item x="2317"/>
        <item x="3053"/>
        <item x="2366"/>
        <item x="2464"/>
        <item x="3249"/>
        <item x="2758"/>
        <item x="3298"/>
        <item x="3151"/>
        <item x="2906"/>
        <item x="2513"/>
        <item x="486"/>
        <item x="487"/>
        <item x="1789"/>
        <item x="1778"/>
        <item x="1779"/>
        <item x="552"/>
        <item x="537"/>
        <item x="2220"/>
        <item x="3370"/>
        <item x="3433"/>
        <item x="3455"/>
        <item x="3494"/>
        <item x="3422"/>
        <item x="3538"/>
        <item x="3516"/>
        <item x="3483"/>
        <item x="3411"/>
        <item x="3348"/>
        <item x="3505"/>
        <item x="3359"/>
        <item x="3381"/>
        <item x="3549"/>
        <item x="3444"/>
        <item x="3560"/>
        <item x="3527"/>
        <item x="3472"/>
        <item x="3371"/>
        <item x="3434"/>
        <item x="3456"/>
        <item x="3495"/>
        <item x="3423"/>
        <item x="3539"/>
        <item x="3517"/>
        <item x="3484"/>
        <item x="3412"/>
        <item x="3401"/>
        <item x="3349"/>
        <item x="3506"/>
        <item x="3360"/>
        <item x="3382"/>
        <item x="3550"/>
        <item x="3445"/>
        <item x="3561"/>
        <item x="3528"/>
        <item x="3473"/>
        <item x="2707"/>
        <item x="2805"/>
        <item x="2854"/>
        <item x="3002"/>
        <item x="2658"/>
        <item x="2413"/>
        <item x="3198"/>
        <item x="3100"/>
        <item x="2953"/>
        <item x="2560"/>
        <item x="2609"/>
        <item x="2315"/>
        <item x="3051"/>
        <item x="2364"/>
        <item x="2462"/>
        <item x="3247"/>
        <item x="2756"/>
        <item x="3296"/>
        <item x="3149"/>
        <item x="2904"/>
        <item x="2511"/>
        <item x="650"/>
        <item x="264"/>
        <item x="507"/>
        <item x="485"/>
        <item x="633"/>
        <item x="478"/>
        <item x="1766"/>
        <item x="679"/>
        <item x="2281"/>
        <item x="755"/>
        <item x="2279"/>
        <item x="2280"/>
        <item t="default"/>
      </items>
    </pivotField>
    <pivotField showAll="0"/>
    <pivotField showAll="0"/>
    <pivotField showAll="0"/>
    <pivotField showAll="0"/>
    <pivotField axis="axisRow" dataField="1" showAll="0">
      <items count="305">
        <item x="285"/>
        <item x="286"/>
        <item x="287"/>
        <item x="13"/>
        <item x="14"/>
        <item x="15"/>
        <item x="16"/>
        <item x="17"/>
        <item x="18"/>
        <item x="288"/>
        <item x="19"/>
        <item x="20"/>
        <item x="21"/>
        <item x="22"/>
        <item x="289"/>
        <item x="23"/>
        <item x="24"/>
        <item x="25"/>
        <item x="26"/>
        <item x="27"/>
        <item x="47"/>
        <item x="28"/>
        <item x="29"/>
        <item x="30"/>
        <item x="31"/>
        <item x="32"/>
        <item x="33"/>
        <item x="34"/>
        <item x="35"/>
        <item x="36"/>
        <item x="37"/>
        <item x="38"/>
        <item x="39"/>
        <item x="40"/>
        <item x="41"/>
        <item x="42"/>
        <item x="43"/>
        <item x="44"/>
        <item x="45"/>
        <item x="46"/>
        <item x="0"/>
        <item x="1"/>
        <item x="2"/>
        <item x="3"/>
        <item x="48"/>
        <item x="4"/>
        <item x="49"/>
        <item x="5"/>
        <item x="6"/>
        <item x="7"/>
        <item x="290"/>
        <item x="50"/>
        <item x="51"/>
        <item x="52"/>
        <item x="53"/>
        <item x="54"/>
        <item x="55"/>
        <item x="56"/>
        <item x="57"/>
        <item x="58"/>
        <item x="59"/>
        <item x="60"/>
        <item x="61"/>
        <item x="62"/>
        <item x="63"/>
        <item x="64"/>
        <item x="65"/>
        <item x="66"/>
        <item x="67"/>
        <item x="68"/>
        <item x="69"/>
        <item x="8"/>
        <item x="70"/>
        <item x="71"/>
        <item x="9"/>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0"/>
        <item x="121"/>
        <item x="122"/>
        <item x="11"/>
        <item x="12"/>
        <item x="123"/>
        <item x="124"/>
        <item x="125"/>
        <item x="126"/>
        <item x="303"/>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291"/>
        <item x="292"/>
        <item x="293"/>
        <item x="294"/>
        <item x="295"/>
        <item x="296"/>
        <item x="297"/>
        <item x="157"/>
        <item x="158"/>
        <item x="159"/>
        <item x="160"/>
        <item x="161"/>
        <item x="162"/>
        <item x="163"/>
        <item x="164"/>
        <item x="165"/>
        <item x="298"/>
        <item x="299"/>
        <item x="300"/>
        <item x="166"/>
        <item x="167"/>
        <item x="168"/>
        <item x="169"/>
        <item x="170"/>
        <item x="171"/>
        <item x="172"/>
        <item x="173"/>
        <item x="174"/>
        <item x="175"/>
        <item x="176"/>
        <item x="301"/>
        <item x="177"/>
        <item x="178"/>
        <item x="179"/>
        <item x="180"/>
        <item x="181"/>
        <item x="182"/>
        <item x="183"/>
        <item x="184"/>
        <item x="185"/>
        <item x="186"/>
        <item x="187"/>
        <item x="188"/>
        <item x="189"/>
        <item x="190"/>
        <item x="191"/>
        <item x="192"/>
        <item x="193"/>
        <item x="194"/>
        <item x="195"/>
        <item x="196"/>
        <item x="197"/>
        <item x="198"/>
        <item x="199"/>
        <item x="302"/>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t="default"/>
      </items>
    </pivotField>
    <pivotField showAll="0"/>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s>
  <rowFields count="3">
    <field x="3"/>
    <field x="12"/>
    <field x="7"/>
  </rowFields>
  <rowItems count="14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t="grand">
      <x/>
    </i>
  </rowItems>
  <colItems count="1">
    <i/>
  </colItems>
  <dataFields count="1">
    <dataField name="Count of FUND_NUM"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gency Accounts" connectionId="1" xr16:uid="{00000000-0016-0000-0F00-000000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G112" headerRowDxfId="97" dataDxfId="96">
  <autoFilter ref="A1:G112" xr:uid="{00000000-0009-0000-0100-000005000000}"/>
  <tableColumns count="7">
    <tableColumn id="1" xr3:uid="{00000000-0010-0000-0000-000001000000}" name="Main Account #" dataDxfId="95" totalsRowDxfId="94"/>
    <tableColumn id="2" xr3:uid="{00000000-0010-0000-0000-000002000000}" name="Classification" dataDxfId="93" totalsRowDxfId="92"/>
    <tableColumn id="4" xr3:uid="{00000000-0010-0000-0000-000004000000}" name="Account Category" dataDxfId="91" totalsRowDxfId="90"/>
    <tableColumn id="3" xr3:uid="{00000000-0010-0000-0000-000003000000}" name="Description" dataDxfId="89" totalsRowDxfId="88"/>
    <tableColumn id="5" xr3:uid="{00000000-0010-0000-0000-000005000000}" name="Column1" dataDxfId="87" totalsRowDxfId="86"/>
    <tableColumn id="6" xr3:uid="{00000000-0010-0000-0000-000006000000}" name="Column2" dataDxfId="85" totalsRowDxfId="84"/>
    <tableColumn id="7" xr3:uid="{00000000-0010-0000-0000-000007000000}" name="Column3" dataDxfId="83" totalsRowDxfId="8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C31" totalsRowShown="0">
  <autoFilter ref="A1:C31" xr:uid="{00000000-0009-0000-0100-000006000000}"/>
  <tableColumns count="3">
    <tableColumn id="1" xr3:uid="{00000000-0010-0000-0100-000001000000}" name="Main Acct Mask" dataDxfId="81"/>
    <tableColumn id="2" xr3:uid="{00000000-0010-0000-0100-000002000000}" name="Hierarchy Description" dataDxfId="80"/>
    <tableColumn id="3" xr3:uid="{00000000-0010-0000-0100-000003000000}" name="Comment" dataDxfId="7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1:D35" totalsRowShown="0" headerRowDxfId="78" dataDxfId="77">
  <autoFilter ref="A1:D35" xr:uid="{00000000-0009-0000-0100-000007000000}"/>
  <tableColumns count="4">
    <tableColumn id="1" xr3:uid="{00000000-0010-0000-0200-000001000000}" name="Agency Type" dataDxfId="76"/>
    <tableColumn id="2" xr3:uid="{00000000-0010-0000-0200-000002000000}" name="Description" dataDxfId="75"/>
    <tableColumn id="3" xr3:uid="{9BCBDD00-A1BD-4CFA-8479-C7781B622301}" name="Column1" dataDxfId="74"/>
    <tableColumn id="4" xr3:uid="{44457AC2-5FD6-41BB-B272-614C23E1A9D6}" name="Column2" dataDxfId="7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able3910" displayName="Table3910" ref="A1:D230" totalsRowShown="0" headerRowDxfId="72" dataDxfId="71">
  <autoFilter ref="A1:D230" xr:uid="{00000000-0009-0000-0100-000009000000}"/>
  <sortState xmlns:xlrd2="http://schemas.microsoft.com/office/spreadsheetml/2017/richdata2" ref="A2:D230">
    <sortCondition ref="A1:A230"/>
  </sortState>
  <tableColumns count="4">
    <tableColumn id="10" xr3:uid="{00000000-0010-0000-0300-00000A000000}" name="Agency #" dataDxfId="70"/>
    <tableColumn id="7" xr3:uid="{00000000-0010-0000-0300-000007000000}" name="Ownership (AGENCY)" dataDxfId="69"/>
    <tableColumn id="1" xr3:uid="{00000000-0010-0000-0300-000001000000}" name="Column1" dataDxfId="68"/>
    <tableColumn id="2" xr3:uid="{00000000-0010-0000-0300-000002000000}" name="Column2" dataDxfId="67"/>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2" displayName="Table2" ref="A1:I507" totalsRowShown="0" headerRowDxfId="66" dataDxfId="65" tableBorderDxfId="64">
  <autoFilter ref="A1:I507" xr:uid="{00000000-0009-0000-0100-000001000000}"/>
  <sortState xmlns:xlrd2="http://schemas.microsoft.com/office/spreadsheetml/2017/richdata2" ref="A2:G460">
    <sortCondition ref="B2:B460"/>
    <sortCondition ref="A2:A460"/>
  </sortState>
  <tableColumns count="9">
    <tableColumn id="6" xr3:uid="{00000000-0010-0000-0400-000006000000}" name="Type of Agency" dataDxfId="63"/>
    <tableColumn id="8" xr3:uid="{00000000-0010-0000-0400-000008000000}" name="New Mapping" dataDxfId="62"/>
    <tableColumn id="7" xr3:uid="{00000000-0010-0000-0400-000007000000}" name="Future Fund Name" dataDxfId="61"/>
    <tableColumn id="1" xr3:uid="{00000000-0010-0000-0400-000001000000}" name="Old Proposed  Mapping" dataDxfId="60"/>
    <tableColumn id="2" xr3:uid="{00000000-0010-0000-0400-000002000000}" name="Current Account Name" dataDxfId="59"/>
    <tableColumn id="4" xr3:uid="{00000000-0010-0000-0400-000004000000}" name="Code" dataDxfId="58"/>
    <tableColumn id="5" xr3:uid="{00000000-0010-0000-0400-000005000000}" name="Notes" dataDxfId="57"/>
    <tableColumn id="3" xr3:uid="{00000000-0010-0000-0400-000003000000}" name="Column1" dataDxfId="56"/>
    <tableColumn id="9" xr3:uid="{00000000-0010-0000-0400-000009000000}" name="Column2" dataDxfId="5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511" displayName="Table511" ref="A1:F159" headerRowDxfId="54" dataDxfId="53">
  <autoFilter ref="A1:F159" xr:uid="{00000000-0009-0000-0100-00000A000000}"/>
  <tableColumns count="6">
    <tableColumn id="5" xr3:uid="{00000000-0010-0000-0500-000005000000}" name="Object Code" dataDxfId="52"/>
    <tableColumn id="2" xr3:uid="{00000000-0010-0000-0500-000002000000}" name="Classification" dataDxfId="51" totalsRowDxfId="50"/>
    <tableColumn id="4" xr3:uid="{00000000-0010-0000-0500-000004000000}" name="Account Category" dataDxfId="49" totalsRowDxfId="48"/>
    <tableColumn id="3" xr3:uid="{00000000-0010-0000-0500-000003000000}" name="Description" dataDxfId="47" totalsRowDxfId="46"/>
    <tableColumn id="1" xr3:uid="{00000000-0010-0000-0500-000001000000}" name="Treas Source Code" dataDxfId="45" totalsRowDxfId="44"/>
    <tableColumn id="6" xr3:uid="{00000000-0010-0000-0500-000006000000}" name="Date Added" dataDxfId="43" totalsRowDxfId="4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39" displayName="Table39" ref="A1:K1872" totalsRowShown="0" headerRowDxfId="41" dataDxfId="40">
  <autoFilter ref="A1:K1872" xr:uid="{00000000-0009-0000-0100-000008000000}"/>
  <sortState xmlns:xlrd2="http://schemas.microsoft.com/office/spreadsheetml/2017/richdata2" ref="A258:K263">
    <sortCondition descending="1" ref="B1:B1845"/>
  </sortState>
  <tableColumns count="11">
    <tableColumn id="11" xr3:uid="{00000000-0010-0000-0700-00000B000000}" name="Old Proposed Mapping" dataDxfId="39"/>
    <tableColumn id="4" xr3:uid="{00000000-0010-0000-0700-000004000000}" name="Legacy Name (DIST or FUND)" dataDxfId="38"/>
    <tableColumn id="5" xr3:uid="{00000000-0010-0000-0700-000005000000}" name="Full Name (NEW)" dataDxfId="37"/>
    <tableColumn id="14" xr3:uid="{00000000-0010-0000-0700-00000E000000}" name="Full Name - Agency Account" dataDxfId="36">
      <calculatedColumnFormula>UPPER(Table39[[#This Row],[Full Name (NEW)]])</calculatedColumnFormula>
    </tableColumn>
    <tableColumn id="6" xr3:uid="{00000000-0010-0000-0700-000006000000}" name="Short Name" dataDxfId="35"/>
    <tableColumn id="10" xr3:uid="{00000000-0010-0000-0700-00000A000000}" name="Agency #" dataDxfId="34"/>
    <tableColumn id="7" xr3:uid="{00000000-0010-0000-0700-000007000000}" name="Ownership (AGENCY)" dataDxfId="33"/>
    <tableColumn id="8" xr3:uid="{00000000-0010-0000-0700-000008000000}" name="Taxing District #" dataDxfId="32"/>
    <tableColumn id="9" xr3:uid="{00000000-0010-0000-0700-000009000000}" name="Notes" dataDxfId="31"/>
    <tableColumn id="12" xr3:uid="{00000000-0010-0000-0700-00000C000000}" name="Date Organized" dataDxfId="30"/>
    <tableColumn id="13" xr3:uid="{00000000-0010-0000-0700-00000D000000}" name="Formation Statute" dataDxfId="2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O1913" totalsRowShown="0" headerRowDxfId="28" dataDxfId="27">
  <tableColumns count="15">
    <tableColumn id="11" xr3:uid="{00000000-0010-0000-0800-00000B000000}" name="Old Proposed Mapping" dataDxfId="26"/>
    <tableColumn id="15" xr3:uid="{00000000-0010-0000-0800-00000F000000}" name="New Mapping" dataDxfId="25"/>
    <tableColumn id="1" xr3:uid="{00000000-0010-0000-0800-000001000000}" name="Level 1" dataDxfId="24"/>
    <tableColumn id="2" xr3:uid="{00000000-0010-0000-0800-000002000000}" name="Level 2" dataDxfId="23"/>
    <tableColumn id="3" xr3:uid="{00000000-0010-0000-0800-000003000000}" name="Level 3" dataDxfId="22"/>
    <tableColumn id="4" xr3:uid="{00000000-0010-0000-0800-000004000000}" name="Legacy Name (DIST or FUND)" dataDxfId="21"/>
    <tableColumn id="5" xr3:uid="{00000000-0010-0000-0800-000005000000}" name="Full Name (NEW)" dataDxfId="20"/>
    <tableColumn id="14" xr3:uid="{00000000-0010-0000-0800-00000E000000}" name="Full Name - Agency Account" dataDxfId="19">
      <calculatedColumnFormula>UPPER(Table3[[#This Row],[Full Name (NEW)]])</calculatedColumnFormula>
    </tableColumn>
    <tableColumn id="6" xr3:uid="{00000000-0010-0000-0800-000006000000}" name="Short Name" dataDxfId="18"/>
    <tableColumn id="10" xr3:uid="{00000000-0010-0000-0800-00000A000000}" name="Agency #" dataDxfId="17"/>
    <tableColumn id="7" xr3:uid="{00000000-0010-0000-0800-000007000000}" name="Ownership (AGENCY)" dataDxfId="16"/>
    <tableColumn id="8" xr3:uid="{00000000-0010-0000-0800-000008000000}" name="Taxing District #" dataDxfId="15"/>
    <tableColumn id="9" xr3:uid="{00000000-0010-0000-0800-000009000000}" name="Notes" dataDxfId="14"/>
    <tableColumn id="12" xr3:uid="{00000000-0010-0000-0800-00000C000000}" name="Date Organized" dataDxfId="13"/>
    <tableColumn id="13" xr3:uid="{00000000-0010-0000-0800-00000D000000}" name="Formation Statute" dataDxfId="1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9000000}" name="Table1" displayName="Table1" ref="A1:J61" totalsRowShown="0" headerRowDxfId="11" dataDxfId="10">
  <autoFilter ref="A1:J61" xr:uid="{00000000-0009-0000-0100-000002000000}"/>
  <tableColumns count="10">
    <tableColumn id="1" xr3:uid="{00000000-0010-0000-0900-000001000000}" name="School District" dataDxfId="9"/>
    <tableColumn id="2" xr3:uid="{00000000-0010-0000-0900-000002000000}" name="Address" dataDxfId="8"/>
    <tableColumn id="3" xr3:uid="{00000000-0010-0000-0900-000003000000}" name="City" dataDxfId="7"/>
    <tableColumn id="4" xr3:uid="{00000000-0010-0000-0900-000004000000}" name="Zip Code" dataDxfId="6"/>
    <tableColumn id="5" xr3:uid="{00000000-0010-0000-0900-000005000000}" name="Phone Number" dataDxfId="5"/>
    <tableColumn id="6" xr3:uid="{00000000-0010-0000-0900-000006000000}" name="Superintendent" dataDxfId="4"/>
    <tableColumn id="7" xr3:uid="{00000000-0010-0000-0900-000007000000}" name="E_Mail" dataDxfId="3"/>
    <tableColumn id="8" xr3:uid="{00000000-0010-0000-0900-000008000000}" name="Twitter" dataDxfId="2"/>
    <tableColumn id="9" xr3:uid="{00000000-0010-0000-0900-000009000000}" name="Facebook" dataDxfId="1"/>
    <tableColumn id="10" xr3:uid="{00000000-0010-0000-0900-00000A000000}" name="Column3"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mcdot.maricopa.gov/mcid/active-districts.htm" TargetMode="External"/><Relationship Id="rId7" Type="http://schemas.openxmlformats.org/officeDocument/2006/relationships/table" Target="../tables/table7.xml"/><Relationship Id="rId2" Type="http://schemas.openxmlformats.org/officeDocument/2006/relationships/hyperlink" Target="http://www.mcdot.maricopa.gov/mcid/active-districts.htm" TargetMode="External"/><Relationship Id="rId1" Type="http://schemas.openxmlformats.org/officeDocument/2006/relationships/hyperlink" Target="http://www.mcdot.maricopa.gov/mcid/active-districts.htm" TargetMode="External"/><Relationship Id="rId6" Type="http://schemas.openxmlformats.org/officeDocument/2006/relationships/printerSettings" Target="../printerSettings/printerSettings15.bin"/><Relationship Id="rId5" Type="http://schemas.openxmlformats.org/officeDocument/2006/relationships/hyperlink" Target="http://www.mcdot.maricopa.gov/mcid/active-districts.htm" TargetMode="External"/><Relationship Id="rId4" Type="http://schemas.openxmlformats.org/officeDocument/2006/relationships/hyperlink" Target="http://www.mcdot.maricopa.gov/mcid/active-districts.ht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mcdot.maricopa.gov/mcid/active-districts.htm" TargetMode="External"/><Relationship Id="rId7" Type="http://schemas.openxmlformats.org/officeDocument/2006/relationships/table" Target="../tables/table8.xml"/><Relationship Id="rId2" Type="http://schemas.openxmlformats.org/officeDocument/2006/relationships/hyperlink" Target="http://www.mcdot.maricopa.gov/mcid/active-districts.htm" TargetMode="External"/><Relationship Id="rId1" Type="http://schemas.openxmlformats.org/officeDocument/2006/relationships/hyperlink" Target="http://www.mcdot.maricopa.gov/mcid/active-districts.htm" TargetMode="External"/><Relationship Id="rId6" Type="http://schemas.openxmlformats.org/officeDocument/2006/relationships/printerSettings" Target="../printerSettings/printerSettings16.bin"/><Relationship Id="rId5" Type="http://schemas.openxmlformats.org/officeDocument/2006/relationships/hyperlink" Target="http://www.mcdot.maricopa.gov/mcid/active-districts.htm" TargetMode="External"/><Relationship Id="rId4" Type="http://schemas.openxmlformats.org/officeDocument/2006/relationships/hyperlink" Target="http://www.mcdot.maricopa.gov/mcid/active-districts.htm"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mcdot.maricopa.gov/mcid/active-districts.htm" TargetMode="External"/><Relationship Id="rId1" Type="http://schemas.openxmlformats.org/officeDocument/2006/relationships/hyperlink" Target="http://www.mcdot.maricopa.gov/mcid/active-districts.htm"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mailto:kbaca@tuhsd.k12.az.us" TargetMode="External"/><Relationship Id="rId21" Type="http://schemas.openxmlformats.org/officeDocument/2006/relationships/hyperlink" Target="mailto:bgoodman@nadaburgsd.org" TargetMode="External"/><Relationship Id="rId42" Type="http://schemas.openxmlformats.org/officeDocument/2006/relationships/hyperlink" Target="mailto:casteel.camille@cusd80.com" TargetMode="External"/><Relationship Id="rId47" Type="http://schemas.openxmlformats.org/officeDocument/2006/relationships/hyperlink" Target="mailto:james.rice@uesd.org" TargetMode="External"/><Relationship Id="rId63" Type="http://schemas.openxmlformats.org/officeDocument/2006/relationships/hyperlink" Target="http://www.fesd.org/" TargetMode="External"/><Relationship Id="rId68" Type="http://schemas.openxmlformats.org/officeDocument/2006/relationships/hyperlink" Target="http://www.husd.org/" TargetMode="External"/><Relationship Id="rId84" Type="http://schemas.openxmlformats.org/officeDocument/2006/relationships/hyperlink" Target="https://twitter.com/TempeElementary" TargetMode="External"/><Relationship Id="rId89" Type="http://schemas.openxmlformats.org/officeDocument/2006/relationships/hyperlink" Target="https://twitter.com/WestMEC" TargetMode="External"/><Relationship Id="rId16" Type="http://schemas.openxmlformats.org/officeDocument/2006/relationships/hyperlink" Target="mailto:lein@lesd.k12.az.us" TargetMode="External"/><Relationship Id="rId11" Type="http://schemas.openxmlformats.org/officeDocument/2006/relationships/hyperlink" Target="mailto:drunyan@aguafria.org" TargetMode="External"/><Relationship Id="rId32" Type="http://schemas.openxmlformats.org/officeDocument/2006/relationships/hyperlink" Target="mailto:dgerman@aguilaschool.org" TargetMode="External"/><Relationship Id="rId37" Type="http://schemas.openxmlformats.org/officeDocument/2006/relationships/hyperlink" Target="mailto:tlawrence@fhusd.org" TargetMode="External"/><Relationship Id="rId53" Type="http://schemas.openxmlformats.org/officeDocument/2006/relationships/hyperlink" Target="http://besd.k12.az.us/" TargetMode="External"/><Relationship Id="rId58" Type="http://schemas.openxmlformats.org/officeDocument/2006/relationships/hyperlink" Target="http://www.creightonschools.org/" TargetMode="External"/><Relationship Id="rId74" Type="http://schemas.openxmlformats.org/officeDocument/2006/relationships/hyperlink" Target="https://twitter.com/mpsaz" TargetMode="External"/><Relationship Id="rId79" Type="http://schemas.openxmlformats.org/officeDocument/2006/relationships/hyperlink" Target="https://twitter.com/PESD92" TargetMode="External"/><Relationship Id="rId5" Type="http://schemas.openxmlformats.org/officeDocument/2006/relationships/hyperlink" Target="mailto:jrivera@riverside.k12.az.us" TargetMode="External"/><Relationship Id="rId90" Type="http://schemas.openxmlformats.org/officeDocument/2006/relationships/printerSettings" Target="../printerSettings/printerSettings18.bin"/><Relationship Id="rId14" Type="http://schemas.openxmlformats.org/officeDocument/2006/relationships/hyperlink" Target="mailto:super@dysart.org" TargetMode="External"/><Relationship Id="rId22" Type="http://schemas.openxmlformats.org/officeDocument/2006/relationships/hyperlink" Target="mailto:jimlee@pvschools.net" TargetMode="External"/><Relationship Id="rId27" Type="http://schemas.openxmlformats.org/officeDocument/2006/relationships/hyperlink" Target="mailto:lhightower@tesd.k12.az.us" TargetMode="External"/><Relationship Id="rId30" Type="http://schemas.openxmlformats.org/officeDocument/2006/relationships/hyperlink" Target="mailto:jquintana@gesd40.org" TargetMode="External"/><Relationship Id="rId35" Type="http://schemas.openxmlformats.org/officeDocument/2006/relationships/hyperlink" Target="mailto:sdowney@evit.com" TargetMode="External"/><Relationship Id="rId43" Type="http://schemas.openxmlformats.org/officeDocument/2006/relationships/hyperlink" Target="mailto:ksandvik@besd33.org" TargetMode="External"/><Relationship Id="rId48" Type="http://schemas.openxmlformats.org/officeDocument/2006/relationships/hyperlink" Target="mailto:christina.kishimoto@gilbertschools.net" TargetMode="External"/><Relationship Id="rId56" Type="http://schemas.openxmlformats.org/officeDocument/2006/relationships/hyperlink" Target="http://www.ccusd93.org/" TargetMode="External"/><Relationship Id="rId64" Type="http://schemas.openxmlformats.org/officeDocument/2006/relationships/hyperlink" Target="http://www.gilabendusd.org/" TargetMode="External"/><Relationship Id="rId69" Type="http://schemas.openxmlformats.org/officeDocument/2006/relationships/hyperlink" Target="http://isaaceld.org/district/" TargetMode="External"/><Relationship Id="rId77" Type="http://schemas.openxmlformats.org/officeDocument/2006/relationships/hyperlink" Target="https://twitter.com/OsbornSD" TargetMode="External"/><Relationship Id="rId8" Type="http://schemas.openxmlformats.org/officeDocument/2006/relationships/hyperlink" Target="mailto:christophermaynes@yahoo.com" TargetMode="External"/><Relationship Id="rId51" Type="http://schemas.openxmlformats.org/officeDocument/2006/relationships/hyperlink" Target="http://www.avondale.k12.az.us/" TargetMode="External"/><Relationship Id="rId72" Type="http://schemas.openxmlformats.org/officeDocument/2006/relationships/hyperlink" Target="http://www.liberty.k12.az.us/" TargetMode="External"/><Relationship Id="rId80" Type="http://schemas.openxmlformats.org/officeDocument/2006/relationships/hyperlink" Target="https://twitter.com/PeoriaUnified11" TargetMode="External"/><Relationship Id="rId85" Type="http://schemas.openxmlformats.org/officeDocument/2006/relationships/hyperlink" Target="https://twitter.com/TempeUnionHSD" TargetMode="External"/><Relationship Id="rId3" Type="http://schemas.openxmlformats.org/officeDocument/2006/relationships/hyperlink" Target="mailto:arogers@liberty.k12.az.us" TargetMode="External"/><Relationship Id="rId12" Type="http://schemas.openxmlformats.org/officeDocument/2006/relationships/hyperlink" Target="mailto:bhargrove@avondale.k12.az.us" TargetMode="External"/><Relationship Id="rId17" Type="http://schemas.openxmlformats.org/officeDocument/2006/relationships/hyperlink" Target="mailto:rfreeman@littletonaz.org" TargetMode="External"/><Relationship Id="rId25" Type="http://schemas.openxmlformats.org/officeDocument/2006/relationships/hyperlink" Target="mailto:scribner@phxhs.k12.az.us" TargetMode="External"/><Relationship Id="rId33" Type="http://schemas.openxmlformats.org/officeDocument/2006/relationships/hyperlink" Target="mailto:bjohnson@laveenelD.org" TargetMode="External"/><Relationship Id="rId38" Type="http://schemas.openxmlformats.org/officeDocument/2006/relationships/hyperlink" Target="mailto:mventura@isaacschools.org" TargetMode="External"/><Relationship Id="rId46" Type="http://schemas.openxmlformats.org/officeDocument/2006/relationships/hyperlink" Target="mailto:raldridge@pvesd.org" TargetMode="External"/><Relationship Id="rId59" Type="http://schemas.openxmlformats.org/officeDocument/2006/relationships/hyperlink" Target="http://www.dvusd.org/" TargetMode="External"/><Relationship Id="rId67" Type="http://schemas.openxmlformats.org/officeDocument/2006/relationships/hyperlink" Target="http://www.guhsdaz.org/" TargetMode="External"/><Relationship Id="rId20" Type="http://schemas.openxmlformats.org/officeDocument/2006/relationships/hyperlink" Target="mailto:lthompson@morristowneld75.org" TargetMode="External"/><Relationship Id="rId41" Type="http://schemas.openxmlformats.org/officeDocument/2006/relationships/hyperlink" Target="mailto:susie.cook@wesdschools.org" TargetMode="External"/><Relationship Id="rId54" Type="http://schemas.openxmlformats.org/officeDocument/2006/relationships/hyperlink" Target="http://www.buhsd.org/" TargetMode="External"/><Relationship Id="rId62" Type="http://schemas.openxmlformats.org/officeDocument/2006/relationships/hyperlink" Target="http://fountainhillsschools.org/" TargetMode="External"/><Relationship Id="rId70" Type="http://schemas.openxmlformats.org/officeDocument/2006/relationships/hyperlink" Target="http://www.kyrene.org/" TargetMode="External"/><Relationship Id="rId75" Type="http://schemas.openxmlformats.org/officeDocument/2006/relationships/hyperlink" Target="http://www.msdaz.org/" TargetMode="External"/><Relationship Id="rId83" Type="http://schemas.openxmlformats.org/officeDocument/2006/relationships/hyperlink" Target="https://twitter.com/ScottsdaleUSD" TargetMode="External"/><Relationship Id="rId88" Type="http://schemas.openxmlformats.org/officeDocument/2006/relationships/hyperlink" Target="https://twitter.com/WESDschools" TargetMode="External"/><Relationship Id="rId91" Type="http://schemas.openxmlformats.org/officeDocument/2006/relationships/table" Target="../tables/table9.xml"/><Relationship Id="rId1" Type="http://schemas.openxmlformats.org/officeDocument/2006/relationships/hyperlink" Target="mailto:lynnettem@gbusd.org" TargetMode="External"/><Relationship Id="rId6" Type="http://schemas.openxmlformats.org/officeDocument/2006/relationships/hyperlink" Target="mailto:ptate@osbornnet.org" TargetMode="External"/><Relationship Id="rId15" Type="http://schemas.openxmlformats.org/officeDocument/2006/relationships/hyperlink" Target="mailto:dbirdwell@husd.org" TargetMode="External"/><Relationship Id="rId23" Type="http://schemas.openxmlformats.org/officeDocument/2006/relationships/hyperlink" Target="mailto:ldeblieux@pesd92.org" TargetMode="External"/><Relationship Id="rId28" Type="http://schemas.openxmlformats.org/officeDocument/2006/relationships/hyperlink" Target="mailto:greg.donovan@west-mec.org" TargetMode="External"/><Relationship Id="rId36" Type="http://schemas.openxmlformats.org/officeDocument/2006/relationships/hyperlink" Target="mailto:jsmith@balsz.org" TargetMode="External"/><Relationship Id="rId49" Type="http://schemas.openxmlformats.org/officeDocument/2006/relationships/hyperlink" Target="http://www.alhambraesd.org/" TargetMode="External"/><Relationship Id="rId57" Type="http://schemas.openxmlformats.org/officeDocument/2006/relationships/hyperlink" Target="http://ww2.chandler.k12.az.us/" TargetMode="External"/><Relationship Id="rId10" Type="http://schemas.openxmlformats.org/officeDocument/2006/relationships/hyperlink" Target="mailto:jacqueline.jackson@rsd.k12.az.us" TargetMode="External"/><Relationship Id="rId31" Type="http://schemas.openxmlformats.org/officeDocument/2006/relationships/hyperlink" Target="mailto:lexi.cunningham@TUHSD.org" TargetMode="External"/><Relationship Id="rId44" Type="http://schemas.openxmlformats.org/officeDocument/2006/relationships/hyperlink" Target="mailto:karenwilliams@alhambraesd.org" TargetMode="External"/><Relationship Id="rId52" Type="http://schemas.openxmlformats.org/officeDocument/2006/relationships/hyperlink" Target="http://balsz.k12.az.us/" TargetMode="External"/><Relationship Id="rId60" Type="http://schemas.openxmlformats.org/officeDocument/2006/relationships/hyperlink" Target="http://www.dysart.org/" TargetMode="External"/><Relationship Id="rId65" Type="http://schemas.openxmlformats.org/officeDocument/2006/relationships/hyperlink" Target="http://www.gilbertschools.net/" TargetMode="External"/><Relationship Id="rId73" Type="http://schemas.openxmlformats.org/officeDocument/2006/relationships/hyperlink" Target="http://www.mcrsd.org/" TargetMode="External"/><Relationship Id="rId78" Type="http://schemas.openxmlformats.org/officeDocument/2006/relationships/hyperlink" Target="https://twitter.com/pvschools" TargetMode="External"/><Relationship Id="rId81" Type="http://schemas.openxmlformats.org/officeDocument/2006/relationships/hyperlink" Target="https://twitter.com/phxschools" TargetMode="External"/><Relationship Id="rId86" Type="http://schemas.openxmlformats.org/officeDocument/2006/relationships/hyperlink" Target="http://www.aguafria.org/" TargetMode="External"/><Relationship Id="rId4" Type="http://schemas.openxmlformats.org/officeDocument/2006/relationships/hyperlink" Target="mailto:mbcowan@mpsaz.org" TargetMode="External"/><Relationship Id="rId9" Type="http://schemas.openxmlformats.org/officeDocument/2006/relationships/hyperlink" Target="mailto:Antonio.Sanchez@wsd.k12.az.us" TargetMode="External"/><Relationship Id="rId13" Type="http://schemas.openxmlformats.org/officeDocument/2006/relationships/hyperlink" Target="mailto:egodfrey@buhsd.org" TargetMode="External"/><Relationship Id="rId18" Type="http://schemas.openxmlformats.org/officeDocument/2006/relationships/hyperlink" Target="mailto:ernest.rose@mcrsd.org" TargetMode="External"/><Relationship Id="rId39" Type="http://schemas.openxmlformats.org/officeDocument/2006/relationships/hyperlink" Target="mailto:James.veitenheimer@dvusd.org" TargetMode="External"/><Relationship Id="rId34" Type="http://schemas.openxmlformats.org/officeDocument/2006/relationships/hyperlink" Target="mailto:cbusch@tempeschools.org" TargetMode="External"/><Relationship Id="rId50" Type="http://schemas.openxmlformats.org/officeDocument/2006/relationships/hyperlink" Target="http://www.arlingtonelem.org/" TargetMode="External"/><Relationship Id="rId55" Type="http://schemas.openxmlformats.org/officeDocument/2006/relationships/hyperlink" Target="http://www.csd83.org/" TargetMode="External"/><Relationship Id="rId76" Type="http://schemas.openxmlformats.org/officeDocument/2006/relationships/hyperlink" Target="http://www.nadaburgsd.org/" TargetMode="External"/><Relationship Id="rId7" Type="http://schemas.openxmlformats.org/officeDocument/2006/relationships/hyperlink" Target="mailto:mjoraanstad@smusd.com" TargetMode="External"/><Relationship Id="rId71" Type="http://schemas.openxmlformats.org/officeDocument/2006/relationships/hyperlink" Target="http://laveenesd.org/" TargetMode="External"/><Relationship Id="rId2" Type="http://schemas.openxmlformats.org/officeDocument/2006/relationships/hyperlink" Target="mailto:dschau@kyrene.org" TargetMode="External"/><Relationship Id="rId29" Type="http://schemas.openxmlformats.org/officeDocument/2006/relationships/hyperlink" Target="mailto:hcarlson@wickenburg.k12.az.us" TargetMode="External"/><Relationship Id="rId24" Type="http://schemas.openxmlformats.org/officeDocument/2006/relationships/hyperlink" Target="mailto:myriam.roa@phxelem.k12.az.us" TargetMode="External"/><Relationship Id="rId40" Type="http://schemas.openxmlformats.org/officeDocument/2006/relationships/hyperlink" Target="mailto:r.wilde@sancarlos.k12.az.us" TargetMode="External"/><Relationship Id="rId45" Type="http://schemas.openxmlformats.org/officeDocument/2006/relationships/hyperlink" Target="mailto:qkellis@madisoned.org" TargetMode="External"/><Relationship Id="rId66" Type="http://schemas.openxmlformats.org/officeDocument/2006/relationships/hyperlink" Target="http://www.gesd40.org/" TargetMode="External"/><Relationship Id="rId87" Type="http://schemas.openxmlformats.org/officeDocument/2006/relationships/hyperlink" Target="https://twitter.com/TTownHigh" TargetMode="External"/><Relationship Id="rId61" Type="http://schemas.openxmlformats.org/officeDocument/2006/relationships/hyperlink" Target="http://www.evit.com/" TargetMode="External"/><Relationship Id="rId82" Type="http://schemas.openxmlformats.org/officeDocument/2006/relationships/hyperlink" Target="https://twitter.com/PhoenixUnionHS" TargetMode="External"/><Relationship Id="rId19" Type="http://schemas.openxmlformats.org/officeDocument/2006/relationships/hyperlink" Target="mailto:kwood@mobileesd.org" TargetMode="Externa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3926"/>
  <sheetViews>
    <sheetView workbookViewId="0">
      <selection activeCell="D12" sqref="D12:G44"/>
    </sheetView>
  </sheetViews>
  <sheetFormatPr defaultRowHeight="15" x14ac:dyDescent="0.25"/>
  <cols>
    <col min="1" max="1" width="13" bestFit="1" customWidth="1"/>
    <col min="2" max="2" width="15.85546875" style="6" bestFit="1" customWidth="1"/>
    <col min="3" max="4" width="12" bestFit="1" customWidth="1"/>
    <col min="5" max="5" width="4" customWidth="1"/>
    <col min="6" max="6" width="8" customWidth="1"/>
    <col min="7" max="7" width="11" bestFit="1" customWidth="1"/>
    <col min="8" max="8" width="4" customWidth="1"/>
    <col min="9" max="9" width="10" bestFit="1" customWidth="1"/>
    <col min="10" max="10" width="10.7109375" bestFit="1" customWidth="1"/>
    <col min="11" max="11" width="11.7109375" bestFit="1" customWidth="1"/>
    <col min="12" max="12" width="10" bestFit="1" customWidth="1"/>
    <col min="13" max="13" width="7" customWidth="1"/>
    <col min="14" max="14" width="11" bestFit="1" customWidth="1"/>
    <col min="15" max="15" width="4" customWidth="1"/>
    <col min="16" max="16" width="12" bestFit="1" customWidth="1"/>
    <col min="17" max="17" width="10" bestFit="1" customWidth="1"/>
    <col min="18" max="21" width="4" customWidth="1"/>
    <col min="22" max="23" width="12" bestFit="1" customWidth="1"/>
    <col min="24" max="24" width="10" bestFit="1" customWidth="1"/>
    <col min="25" max="25" width="9" customWidth="1"/>
    <col min="26" max="26" width="12" bestFit="1" customWidth="1"/>
    <col min="27" max="27" width="9" customWidth="1"/>
    <col min="28" max="28" width="10" bestFit="1" customWidth="1"/>
    <col min="29" max="29" width="9" customWidth="1"/>
    <col min="30" max="30" width="4" customWidth="1"/>
    <col min="31" max="31" width="10" bestFit="1" customWidth="1"/>
    <col min="32" max="32" width="8" customWidth="1"/>
    <col min="33" max="33" width="12" bestFit="1" customWidth="1"/>
    <col min="34" max="36" width="4" customWidth="1"/>
    <col min="37" max="37" width="11" bestFit="1" customWidth="1"/>
    <col min="38" max="38" width="10" bestFit="1" customWidth="1"/>
    <col min="39" max="39" width="11" bestFit="1" customWidth="1"/>
    <col min="40" max="40" width="10" bestFit="1" customWidth="1"/>
    <col min="41" max="42" width="12" bestFit="1" customWidth="1"/>
    <col min="43" max="43" width="9" customWidth="1"/>
    <col min="44" max="45" width="4" customWidth="1"/>
    <col min="46" max="46" width="10.7109375" bestFit="1" customWidth="1"/>
    <col min="47" max="47" width="12" bestFit="1" customWidth="1"/>
    <col min="48" max="48" width="10" bestFit="1" customWidth="1"/>
    <col min="49" max="49" width="11" bestFit="1" customWidth="1"/>
    <col min="50" max="50" width="4" customWidth="1"/>
    <col min="51" max="51" width="9" customWidth="1"/>
    <col min="52" max="52" width="12" bestFit="1" customWidth="1"/>
    <col min="53" max="54" width="10" bestFit="1" customWidth="1"/>
    <col min="55" max="55" width="11" bestFit="1" customWidth="1"/>
    <col min="56" max="58" width="10" bestFit="1" customWidth="1"/>
    <col min="59" max="59" width="11" bestFit="1" customWidth="1"/>
    <col min="60" max="62" width="10" bestFit="1" customWidth="1"/>
    <col min="63" max="63" width="10.7109375" bestFit="1" customWidth="1"/>
    <col min="64" max="64" width="9" customWidth="1"/>
    <col min="65" max="65" width="11" bestFit="1" customWidth="1"/>
    <col min="66" max="66" width="9" customWidth="1"/>
    <col min="67" max="67" width="8.7109375" customWidth="1"/>
    <col min="68" max="68" width="11" bestFit="1" customWidth="1"/>
    <col min="69" max="70" width="10" bestFit="1" customWidth="1"/>
    <col min="71" max="71" width="11" bestFit="1" customWidth="1"/>
    <col min="72" max="72" width="10" bestFit="1" customWidth="1"/>
    <col min="73" max="73" width="11.7109375" bestFit="1" customWidth="1"/>
    <col min="74" max="74" width="9" customWidth="1"/>
    <col min="75" max="75" width="8.7109375" customWidth="1"/>
    <col min="76" max="76" width="10" bestFit="1" customWidth="1"/>
    <col min="77" max="77" width="11" bestFit="1" customWidth="1"/>
    <col min="78" max="79" width="10" bestFit="1" customWidth="1"/>
    <col min="80" max="81" width="9" customWidth="1"/>
    <col min="82" max="82" width="12" bestFit="1" customWidth="1"/>
    <col min="83" max="83" width="9.7109375" bestFit="1" customWidth="1"/>
    <col min="84" max="84" width="12" bestFit="1" customWidth="1"/>
    <col min="85" max="85" width="8" customWidth="1"/>
    <col min="86" max="86" width="11" bestFit="1" customWidth="1"/>
    <col min="87" max="87" width="8" customWidth="1"/>
    <col min="88" max="88" width="10" bestFit="1" customWidth="1"/>
    <col min="89" max="89" width="9" customWidth="1"/>
    <col min="90" max="91" width="11" bestFit="1" customWidth="1"/>
    <col min="92" max="92" width="9.7109375" bestFit="1" customWidth="1"/>
    <col min="93" max="94" width="10" bestFit="1" customWidth="1"/>
    <col min="95" max="97" width="9" customWidth="1"/>
    <col min="98" max="98" width="11" bestFit="1" customWidth="1"/>
    <col min="99" max="99" width="10" bestFit="1" customWidth="1"/>
    <col min="100" max="101" width="11" bestFit="1" customWidth="1"/>
    <col min="102" max="102" width="10" bestFit="1" customWidth="1"/>
    <col min="103" max="103" width="12" bestFit="1" customWidth="1"/>
    <col min="104" max="104" width="10" bestFit="1" customWidth="1"/>
    <col min="105" max="105" width="9" customWidth="1"/>
    <col min="106" max="107" width="10" bestFit="1" customWidth="1"/>
    <col min="108" max="108" width="11" bestFit="1" customWidth="1"/>
    <col min="109" max="109" width="10" bestFit="1" customWidth="1"/>
    <col min="110" max="110" width="9" customWidth="1"/>
    <col min="111" max="113" width="10" bestFit="1" customWidth="1"/>
    <col min="114" max="114" width="9.7109375" bestFit="1" customWidth="1"/>
    <col min="115" max="115" width="11" bestFit="1" customWidth="1"/>
    <col min="116" max="118" width="10" bestFit="1" customWidth="1"/>
    <col min="119" max="119" width="9" customWidth="1"/>
    <col min="120" max="121" width="10" bestFit="1" customWidth="1"/>
    <col min="122" max="122" width="9" customWidth="1"/>
    <col min="123" max="123" width="8" customWidth="1"/>
    <col min="124" max="125" width="9" customWidth="1"/>
    <col min="126" max="126" width="11" bestFit="1" customWidth="1"/>
    <col min="127" max="128" width="4" customWidth="1"/>
    <col min="129" max="129" width="12.7109375" bestFit="1" customWidth="1"/>
    <col min="130" max="131" width="4" customWidth="1"/>
    <col min="132" max="132" width="11" bestFit="1" customWidth="1"/>
    <col min="133" max="133" width="8" customWidth="1"/>
    <col min="134" max="134" width="10" bestFit="1" customWidth="1"/>
    <col min="135" max="135" width="4" customWidth="1"/>
    <col min="136" max="136" width="10" bestFit="1" customWidth="1"/>
    <col min="137" max="137" width="7" customWidth="1"/>
    <col min="138" max="140" width="4" customWidth="1"/>
    <col min="141" max="141" width="12" bestFit="1" customWidth="1"/>
    <col min="142" max="142" width="9" customWidth="1"/>
    <col min="143" max="145" width="12" bestFit="1" customWidth="1"/>
    <col min="146" max="146" width="4" customWidth="1"/>
    <col min="147" max="147" width="11" bestFit="1" customWidth="1"/>
    <col min="148" max="148" width="10.7109375" bestFit="1" customWidth="1"/>
    <col min="149" max="149" width="12" bestFit="1" customWidth="1"/>
    <col min="150" max="150" width="4" customWidth="1"/>
    <col min="151" max="151" width="11" bestFit="1" customWidth="1"/>
    <col min="152" max="152" width="11.7109375" bestFit="1" customWidth="1"/>
    <col min="153" max="153" width="11" bestFit="1" customWidth="1"/>
    <col min="154" max="159" width="4" customWidth="1"/>
    <col min="160" max="160" width="11" bestFit="1" customWidth="1"/>
    <col min="161" max="161" width="9.7109375" bestFit="1" customWidth="1"/>
    <col min="162" max="162" width="11" bestFit="1" customWidth="1"/>
    <col min="163" max="164" width="4" customWidth="1"/>
    <col min="165" max="165" width="7" customWidth="1"/>
    <col min="166" max="167" width="12" bestFit="1" customWidth="1"/>
    <col min="168" max="168" width="4" customWidth="1"/>
    <col min="169" max="169" width="12" bestFit="1" customWidth="1"/>
    <col min="170" max="171" width="4" customWidth="1"/>
    <col min="172" max="172" width="9" customWidth="1"/>
    <col min="173" max="173" width="11" bestFit="1" customWidth="1"/>
    <col min="174" max="174" width="8" customWidth="1"/>
    <col min="175" max="175" width="11" bestFit="1" customWidth="1"/>
    <col min="176" max="176" width="4" customWidth="1"/>
    <col min="177" max="178" width="10" bestFit="1" customWidth="1"/>
    <col min="179" max="179" width="12" bestFit="1" customWidth="1"/>
    <col min="180" max="180" width="11" bestFit="1" customWidth="1"/>
    <col min="181" max="181" width="12" bestFit="1" customWidth="1"/>
    <col min="182" max="182" width="10" bestFit="1" customWidth="1"/>
    <col min="183" max="183" width="11" bestFit="1" customWidth="1"/>
    <col min="184" max="184" width="12" bestFit="1" customWidth="1"/>
    <col min="185" max="186" width="10" bestFit="1" customWidth="1"/>
    <col min="187" max="187" width="5" customWidth="1"/>
    <col min="188" max="188" width="4" customWidth="1"/>
    <col min="189" max="189" width="7" customWidth="1"/>
    <col min="190" max="190" width="10" bestFit="1" customWidth="1"/>
    <col min="191" max="191" width="10.7109375" bestFit="1" customWidth="1"/>
    <col min="192" max="193" width="9" customWidth="1"/>
    <col min="194" max="195" width="4" customWidth="1"/>
    <col min="196" max="196" width="10" bestFit="1" customWidth="1"/>
    <col min="197" max="197" width="9" customWidth="1"/>
    <col min="198" max="198" width="4" customWidth="1"/>
    <col min="199" max="199" width="12" bestFit="1" customWidth="1"/>
    <col min="200" max="201" width="4" customWidth="1"/>
    <col min="202" max="202" width="10.7109375" bestFit="1" customWidth="1"/>
    <col min="203" max="203" width="10" bestFit="1" customWidth="1"/>
    <col min="204" max="204" width="9" customWidth="1"/>
    <col min="205" max="205" width="5" customWidth="1"/>
    <col min="206" max="207" width="12" bestFit="1" customWidth="1"/>
    <col min="208" max="208" width="4" customWidth="1"/>
    <col min="209" max="209" width="7.7109375" customWidth="1"/>
    <col min="210" max="210" width="12" bestFit="1" customWidth="1"/>
    <col min="211" max="212" width="10" bestFit="1" customWidth="1"/>
    <col min="213" max="213" width="11" bestFit="1" customWidth="1"/>
    <col min="214" max="214" width="7" customWidth="1"/>
    <col min="215" max="215" width="8.7109375" customWidth="1"/>
    <col min="216" max="217" width="9.7109375" bestFit="1" customWidth="1"/>
    <col min="218" max="219" width="10" bestFit="1" customWidth="1"/>
    <col min="220" max="220" width="12" bestFit="1" customWidth="1"/>
    <col min="221" max="221" width="7" customWidth="1"/>
    <col min="222" max="228" width="4" customWidth="1"/>
    <col min="229" max="230" width="8" customWidth="1"/>
    <col min="231" max="232" width="9" customWidth="1"/>
    <col min="233" max="233" width="5" customWidth="1"/>
    <col min="234" max="234" width="8" customWidth="1"/>
    <col min="235" max="235" width="10" bestFit="1" customWidth="1"/>
    <col min="236" max="236" width="11" bestFit="1" customWidth="1"/>
    <col min="237" max="240" width="9" customWidth="1"/>
    <col min="241" max="241" width="11" bestFit="1" customWidth="1"/>
    <col min="242" max="242" width="10" bestFit="1" customWidth="1"/>
    <col min="243" max="243" width="11" bestFit="1" customWidth="1"/>
    <col min="244" max="244" width="9" customWidth="1"/>
    <col min="245" max="245" width="4" customWidth="1"/>
    <col min="246" max="247" width="10" bestFit="1" customWidth="1"/>
    <col min="248" max="248" width="4" customWidth="1"/>
    <col min="249" max="249" width="10" bestFit="1" customWidth="1"/>
    <col min="250" max="251" width="9" customWidth="1"/>
    <col min="252" max="252" width="10" bestFit="1" customWidth="1"/>
    <col min="253" max="253" width="8" customWidth="1"/>
    <col min="254" max="254" width="7" customWidth="1"/>
    <col min="255" max="255" width="11" bestFit="1" customWidth="1"/>
    <col min="256" max="256" width="9" customWidth="1"/>
    <col min="257" max="257" width="10" bestFit="1" customWidth="1"/>
    <col min="258" max="258" width="5" customWidth="1"/>
    <col min="259" max="260" width="10" bestFit="1" customWidth="1"/>
    <col min="261" max="261" width="11" bestFit="1" customWidth="1"/>
    <col min="262" max="262" width="9" customWidth="1"/>
    <col min="263" max="264" width="10" bestFit="1" customWidth="1"/>
    <col min="265" max="265" width="9" customWidth="1"/>
    <col min="266" max="266" width="9.7109375" bestFit="1" customWidth="1"/>
    <col min="267" max="267" width="10" bestFit="1" customWidth="1"/>
    <col min="268" max="268" width="9.7109375" bestFit="1" customWidth="1"/>
    <col min="269" max="270" width="9" customWidth="1"/>
    <col min="271" max="271" width="8" customWidth="1"/>
    <col min="272" max="272" width="10" bestFit="1" customWidth="1"/>
    <col min="273" max="273" width="4" customWidth="1"/>
    <col min="274" max="274" width="10" bestFit="1" customWidth="1"/>
    <col min="275" max="275" width="11" bestFit="1" customWidth="1"/>
    <col min="276" max="276" width="12" bestFit="1" customWidth="1"/>
    <col min="277" max="278" width="10" bestFit="1" customWidth="1"/>
    <col min="279" max="279" width="9" customWidth="1"/>
    <col min="280" max="280" width="10" bestFit="1" customWidth="1"/>
    <col min="281" max="281" width="7" customWidth="1"/>
    <col min="282" max="282" width="11" bestFit="1" customWidth="1"/>
    <col min="283" max="283" width="9" customWidth="1"/>
    <col min="284" max="285" width="11" bestFit="1" customWidth="1"/>
    <col min="286" max="286" width="10" bestFit="1" customWidth="1"/>
    <col min="287" max="287" width="6" customWidth="1"/>
    <col min="288" max="288" width="5" customWidth="1"/>
    <col min="289" max="289" width="10" bestFit="1" customWidth="1"/>
    <col min="290" max="291" width="4" customWidth="1"/>
    <col min="292" max="293" width="11" bestFit="1" customWidth="1"/>
    <col min="294" max="294" width="10" bestFit="1" customWidth="1"/>
    <col min="295" max="295" width="11" bestFit="1" customWidth="1"/>
    <col min="296" max="296" width="7" customWidth="1"/>
    <col min="297" max="297" width="9" customWidth="1"/>
    <col min="298" max="298" width="8" customWidth="1"/>
    <col min="299" max="299" width="9" customWidth="1"/>
    <col min="300" max="300" width="7" customWidth="1"/>
    <col min="301" max="304" width="8" customWidth="1"/>
    <col min="305" max="305" width="10" bestFit="1" customWidth="1"/>
    <col min="306" max="306" width="12.7109375" bestFit="1" customWidth="1"/>
  </cols>
  <sheetData>
    <row r="3" spans="1:2" x14ac:dyDescent="0.25">
      <c r="A3" s="3" t="s">
        <v>10128</v>
      </c>
      <c r="B3" t="s">
        <v>12050</v>
      </c>
    </row>
    <row r="4" spans="1:2" x14ac:dyDescent="0.25">
      <c r="A4" s="4">
        <v>10</v>
      </c>
      <c r="B4">
        <v>3163275449.96</v>
      </c>
    </row>
    <row r="5" spans="1:2" x14ac:dyDescent="0.25">
      <c r="A5" s="5" t="s">
        <v>10130</v>
      </c>
      <c r="B5">
        <v>161756288.60000002</v>
      </c>
    </row>
    <row r="6" spans="1:2" x14ac:dyDescent="0.25">
      <c r="A6" s="7" t="s">
        <v>10136</v>
      </c>
      <c r="B6">
        <v>48000028</v>
      </c>
    </row>
    <row r="7" spans="1:2" x14ac:dyDescent="0.25">
      <c r="A7" s="7" t="s">
        <v>10514</v>
      </c>
      <c r="B7">
        <v>5743945.3399999999</v>
      </c>
    </row>
    <row r="8" spans="1:2" x14ac:dyDescent="0.25">
      <c r="A8" s="7" t="s">
        <v>10137</v>
      </c>
      <c r="B8">
        <v>2431896.9900000002</v>
      </c>
    </row>
    <row r="9" spans="1:2" x14ac:dyDescent="0.25">
      <c r="A9" s="7" t="s">
        <v>10515</v>
      </c>
      <c r="B9">
        <v>903924.83</v>
      </c>
    </row>
    <row r="10" spans="1:2" x14ac:dyDescent="0.25">
      <c r="A10" s="7" t="s">
        <v>10516</v>
      </c>
      <c r="B10">
        <v>40793844.93</v>
      </c>
    </row>
    <row r="11" spans="1:2" x14ac:dyDescent="0.25">
      <c r="A11" s="7" t="s">
        <v>10517</v>
      </c>
      <c r="B11">
        <v>1039162.18</v>
      </c>
    </row>
    <row r="12" spans="1:2" x14ac:dyDescent="0.25">
      <c r="A12" s="7" t="s">
        <v>10518</v>
      </c>
      <c r="B12">
        <v>2068318.62</v>
      </c>
    </row>
    <row r="13" spans="1:2" x14ac:dyDescent="0.25">
      <c r="A13" s="7" t="s">
        <v>10519</v>
      </c>
      <c r="B13">
        <v>600209.97</v>
      </c>
    </row>
    <row r="14" spans="1:2" x14ac:dyDescent="0.25">
      <c r="A14" s="7" t="s">
        <v>10520</v>
      </c>
      <c r="B14">
        <v>60174957.740000002</v>
      </c>
    </row>
    <row r="15" spans="1:2" x14ac:dyDescent="0.25">
      <c r="A15" s="5" t="s">
        <v>10131</v>
      </c>
      <c r="B15">
        <v>48942.77</v>
      </c>
    </row>
    <row r="16" spans="1:2" x14ac:dyDescent="0.25">
      <c r="A16" s="7" t="s">
        <v>10471</v>
      </c>
      <c r="B16">
        <v>48942.77</v>
      </c>
    </row>
    <row r="17" spans="1:2" x14ac:dyDescent="0.25">
      <c r="A17" s="7" t="s">
        <v>10476</v>
      </c>
      <c r="B17">
        <v>0</v>
      </c>
    </row>
    <row r="18" spans="1:2" x14ac:dyDescent="0.25">
      <c r="A18" s="5" t="s">
        <v>10132</v>
      </c>
      <c r="B18">
        <v>0</v>
      </c>
    </row>
    <row r="19" spans="1:2" x14ac:dyDescent="0.25">
      <c r="A19" s="7" t="s">
        <v>10490</v>
      </c>
      <c r="B19">
        <v>0</v>
      </c>
    </row>
    <row r="20" spans="1:2" x14ac:dyDescent="0.25">
      <c r="A20" s="5" t="s">
        <v>10133</v>
      </c>
      <c r="B20">
        <v>0</v>
      </c>
    </row>
    <row r="21" spans="1:2" x14ac:dyDescent="0.25">
      <c r="A21" s="7" t="s">
        <v>10516</v>
      </c>
      <c r="B21">
        <v>0</v>
      </c>
    </row>
    <row r="22" spans="1:2" x14ac:dyDescent="0.25">
      <c r="A22" s="5" t="s">
        <v>10134</v>
      </c>
      <c r="B22">
        <v>27186357.629999999</v>
      </c>
    </row>
    <row r="23" spans="1:2" x14ac:dyDescent="0.25">
      <c r="A23" s="7" t="s">
        <v>10486</v>
      </c>
      <c r="B23">
        <v>205521.04</v>
      </c>
    </row>
    <row r="24" spans="1:2" x14ac:dyDescent="0.25">
      <c r="A24" s="7" t="s">
        <v>10487</v>
      </c>
      <c r="B24">
        <v>140817.07999999999</v>
      </c>
    </row>
    <row r="25" spans="1:2" x14ac:dyDescent="0.25">
      <c r="A25" s="7" t="s">
        <v>10488</v>
      </c>
      <c r="B25">
        <v>0</v>
      </c>
    </row>
    <row r="26" spans="1:2" x14ac:dyDescent="0.25">
      <c r="A26" s="7" t="s">
        <v>10489</v>
      </c>
      <c r="B26">
        <v>247921.17</v>
      </c>
    </row>
    <row r="27" spans="1:2" x14ac:dyDescent="0.25">
      <c r="A27" s="7" t="s">
        <v>10134</v>
      </c>
      <c r="B27">
        <v>0</v>
      </c>
    </row>
    <row r="28" spans="1:2" x14ac:dyDescent="0.25">
      <c r="A28" s="7" t="s">
        <v>10490</v>
      </c>
      <c r="B28">
        <v>1020146.48</v>
      </c>
    </row>
    <row r="29" spans="1:2" x14ac:dyDescent="0.25">
      <c r="A29" s="7" t="s">
        <v>10491</v>
      </c>
      <c r="B29">
        <v>0</v>
      </c>
    </row>
    <row r="30" spans="1:2" x14ac:dyDescent="0.25">
      <c r="A30" s="7" t="s">
        <v>10492</v>
      </c>
      <c r="B30">
        <v>0</v>
      </c>
    </row>
    <row r="31" spans="1:2" x14ac:dyDescent="0.25">
      <c r="A31" s="7" t="s">
        <v>10493</v>
      </c>
      <c r="B31">
        <v>211700.37</v>
      </c>
    </row>
    <row r="32" spans="1:2" x14ac:dyDescent="0.25">
      <c r="A32" s="7" t="s">
        <v>10179</v>
      </c>
      <c r="B32">
        <v>0</v>
      </c>
    </row>
    <row r="33" spans="1:2" x14ac:dyDescent="0.25">
      <c r="A33" s="7" t="s">
        <v>10494</v>
      </c>
      <c r="B33">
        <v>235881.82</v>
      </c>
    </row>
    <row r="34" spans="1:2" x14ac:dyDescent="0.25">
      <c r="A34" s="7" t="s">
        <v>10495</v>
      </c>
      <c r="B34">
        <v>0</v>
      </c>
    </row>
    <row r="35" spans="1:2" x14ac:dyDescent="0.25">
      <c r="A35" s="7" t="s">
        <v>10496</v>
      </c>
      <c r="B35">
        <v>0</v>
      </c>
    </row>
    <row r="36" spans="1:2" x14ac:dyDescent="0.25">
      <c r="A36" s="7" t="s">
        <v>10497</v>
      </c>
      <c r="B36">
        <v>361470.57</v>
      </c>
    </row>
    <row r="37" spans="1:2" x14ac:dyDescent="0.25">
      <c r="A37" s="7" t="s">
        <v>10498</v>
      </c>
      <c r="B37">
        <v>0</v>
      </c>
    </row>
    <row r="38" spans="1:2" x14ac:dyDescent="0.25">
      <c r="A38" s="7" t="s">
        <v>10499</v>
      </c>
      <c r="B38">
        <v>109894.69</v>
      </c>
    </row>
    <row r="39" spans="1:2" x14ac:dyDescent="0.25">
      <c r="A39" s="7" t="s">
        <v>10500</v>
      </c>
      <c r="B39">
        <v>61679.62</v>
      </c>
    </row>
    <row r="40" spans="1:2" x14ac:dyDescent="0.25">
      <c r="A40" s="7" t="s">
        <v>10501</v>
      </c>
      <c r="B40">
        <v>229909.31</v>
      </c>
    </row>
    <row r="41" spans="1:2" x14ac:dyDescent="0.25">
      <c r="A41" s="7" t="s">
        <v>10502</v>
      </c>
      <c r="B41">
        <v>49631.79</v>
      </c>
    </row>
    <row r="42" spans="1:2" x14ac:dyDescent="0.25">
      <c r="A42" s="7" t="s">
        <v>10503</v>
      </c>
      <c r="B42">
        <v>15743.29</v>
      </c>
    </row>
    <row r="43" spans="1:2" x14ac:dyDescent="0.25">
      <c r="A43" s="7" t="s">
        <v>10504</v>
      </c>
      <c r="B43">
        <v>109222.63</v>
      </c>
    </row>
    <row r="44" spans="1:2" x14ac:dyDescent="0.25">
      <c r="A44" s="7" t="s">
        <v>10505</v>
      </c>
      <c r="B44">
        <v>2464.63</v>
      </c>
    </row>
    <row r="45" spans="1:2" x14ac:dyDescent="0.25">
      <c r="A45" s="7" t="s">
        <v>10506</v>
      </c>
      <c r="B45">
        <v>112769.97</v>
      </c>
    </row>
    <row r="46" spans="1:2" x14ac:dyDescent="0.25">
      <c r="A46" s="7" t="s">
        <v>10507</v>
      </c>
      <c r="B46">
        <v>96948.79</v>
      </c>
    </row>
    <row r="47" spans="1:2" x14ac:dyDescent="0.25">
      <c r="A47" s="7" t="s">
        <v>10508</v>
      </c>
      <c r="B47">
        <v>39684.239999999998</v>
      </c>
    </row>
    <row r="48" spans="1:2" x14ac:dyDescent="0.25">
      <c r="A48" s="7" t="s">
        <v>10509</v>
      </c>
      <c r="B48">
        <v>0</v>
      </c>
    </row>
    <row r="49" spans="1:2" x14ac:dyDescent="0.25">
      <c r="A49" s="7" t="s">
        <v>10510</v>
      </c>
      <c r="B49">
        <v>555129.18999999994</v>
      </c>
    </row>
    <row r="50" spans="1:2" x14ac:dyDescent="0.25">
      <c r="A50" s="7" t="s">
        <v>10511</v>
      </c>
      <c r="B50">
        <v>57799.5</v>
      </c>
    </row>
    <row r="51" spans="1:2" x14ac:dyDescent="0.25">
      <c r="A51" s="7" t="s">
        <v>10520</v>
      </c>
      <c r="B51">
        <v>0</v>
      </c>
    </row>
    <row r="52" spans="1:2" x14ac:dyDescent="0.25">
      <c r="A52" s="7" t="s">
        <v>10521</v>
      </c>
      <c r="B52">
        <v>69734.3</v>
      </c>
    </row>
    <row r="53" spans="1:2" x14ac:dyDescent="0.25">
      <c r="A53" s="7" t="s">
        <v>10522</v>
      </c>
      <c r="B53">
        <v>69954.210000000006</v>
      </c>
    </row>
    <row r="54" spans="1:2" x14ac:dyDescent="0.25">
      <c r="A54" s="7" t="s">
        <v>10523</v>
      </c>
      <c r="B54">
        <v>62296.73</v>
      </c>
    </row>
    <row r="55" spans="1:2" x14ac:dyDescent="0.25">
      <c r="A55" s="7" t="s">
        <v>10524</v>
      </c>
      <c r="B55">
        <v>63539.23</v>
      </c>
    </row>
    <row r="56" spans="1:2" x14ac:dyDescent="0.25">
      <c r="A56" s="7" t="s">
        <v>10525</v>
      </c>
      <c r="B56">
        <v>15884.38</v>
      </c>
    </row>
    <row r="57" spans="1:2" x14ac:dyDescent="0.25">
      <c r="A57" s="7" t="s">
        <v>10526</v>
      </c>
      <c r="B57">
        <v>85994.96</v>
      </c>
    </row>
    <row r="58" spans="1:2" x14ac:dyDescent="0.25">
      <c r="A58" s="7" t="s">
        <v>10527</v>
      </c>
      <c r="B58">
        <v>54448.82</v>
      </c>
    </row>
    <row r="59" spans="1:2" x14ac:dyDescent="0.25">
      <c r="A59" s="7" t="s">
        <v>10528</v>
      </c>
      <c r="B59">
        <v>69217.36</v>
      </c>
    </row>
    <row r="60" spans="1:2" x14ac:dyDescent="0.25">
      <c r="A60" s="7" t="s">
        <v>10529</v>
      </c>
      <c r="B60">
        <v>42059.43</v>
      </c>
    </row>
    <row r="61" spans="1:2" x14ac:dyDescent="0.25">
      <c r="A61" s="7" t="s">
        <v>10530</v>
      </c>
      <c r="B61">
        <v>33763.18</v>
      </c>
    </row>
    <row r="62" spans="1:2" x14ac:dyDescent="0.25">
      <c r="A62" s="7" t="s">
        <v>10531</v>
      </c>
      <c r="B62">
        <v>61497.47</v>
      </c>
    </row>
    <row r="63" spans="1:2" x14ac:dyDescent="0.25">
      <c r="A63" s="7" t="s">
        <v>10532</v>
      </c>
      <c r="B63">
        <v>68975.199999999997</v>
      </c>
    </row>
    <row r="64" spans="1:2" x14ac:dyDescent="0.25">
      <c r="A64" s="7" t="s">
        <v>10533</v>
      </c>
      <c r="B64">
        <v>74027.33</v>
      </c>
    </row>
    <row r="65" spans="1:2" x14ac:dyDescent="0.25">
      <c r="A65" s="7" t="s">
        <v>10534</v>
      </c>
      <c r="B65">
        <v>53727.85</v>
      </c>
    </row>
    <row r="66" spans="1:2" x14ac:dyDescent="0.25">
      <c r="A66" s="7" t="s">
        <v>10535</v>
      </c>
      <c r="B66">
        <v>46882.86</v>
      </c>
    </row>
    <row r="67" spans="1:2" x14ac:dyDescent="0.25">
      <c r="A67" s="7" t="s">
        <v>10536</v>
      </c>
      <c r="B67">
        <v>68026.460000000006</v>
      </c>
    </row>
    <row r="68" spans="1:2" x14ac:dyDescent="0.25">
      <c r="A68" s="7" t="s">
        <v>10537</v>
      </c>
      <c r="B68">
        <v>55619.72</v>
      </c>
    </row>
    <row r="69" spans="1:2" x14ac:dyDescent="0.25">
      <c r="A69" s="7" t="s">
        <v>10538</v>
      </c>
      <c r="B69">
        <v>42686.48</v>
      </c>
    </row>
    <row r="70" spans="1:2" x14ac:dyDescent="0.25">
      <c r="A70" s="7" t="s">
        <v>10539</v>
      </c>
      <c r="B70">
        <v>29837.45</v>
      </c>
    </row>
    <row r="71" spans="1:2" x14ac:dyDescent="0.25">
      <c r="A71" s="7" t="s">
        <v>10540</v>
      </c>
      <c r="B71">
        <v>52402.77</v>
      </c>
    </row>
    <row r="72" spans="1:2" x14ac:dyDescent="0.25">
      <c r="A72" s="7" t="s">
        <v>10541</v>
      </c>
      <c r="B72">
        <v>47205.55</v>
      </c>
    </row>
    <row r="73" spans="1:2" x14ac:dyDescent="0.25">
      <c r="A73" s="7" t="s">
        <v>10542</v>
      </c>
      <c r="B73">
        <v>0</v>
      </c>
    </row>
    <row r="74" spans="1:2" x14ac:dyDescent="0.25">
      <c r="A74" s="7" t="s">
        <v>10543</v>
      </c>
      <c r="B74">
        <v>0</v>
      </c>
    </row>
    <row r="75" spans="1:2" x14ac:dyDescent="0.25">
      <c r="A75" s="7" t="s">
        <v>10544</v>
      </c>
      <c r="B75">
        <v>408452.1</v>
      </c>
    </row>
    <row r="76" spans="1:2" x14ac:dyDescent="0.25">
      <c r="A76" s="7" t="s">
        <v>10545</v>
      </c>
      <c r="B76">
        <v>0</v>
      </c>
    </row>
    <row r="77" spans="1:2" x14ac:dyDescent="0.25">
      <c r="A77" s="7" t="s">
        <v>10546</v>
      </c>
      <c r="B77">
        <v>105965.35</v>
      </c>
    </row>
    <row r="78" spans="1:2" x14ac:dyDescent="0.25">
      <c r="A78" s="7" t="s">
        <v>10547</v>
      </c>
      <c r="B78">
        <v>32064.49</v>
      </c>
    </row>
    <row r="79" spans="1:2" x14ac:dyDescent="0.25">
      <c r="A79" s="7" t="s">
        <v>10548</v>
      </c>
      <c r="B79">
        <v>80042.33</v>
      </c>
    </row>
    <row r="80" spans="1:2" x14ac:dyDescent="0.25">
      <c r="A80" s="7" t="s">
        <v>10549</v>
      </c>
      <c r="B80">
        <v>95362.16</v>
      </c>
    </row>
    <row r="81" spans="1:2" x14ac:dyDescent="0.25">
      <c r="A81" s="7" t="s">
        <v>10550</v>
      </c>
      <c r="B81">
        <v>76730.81</v>
      </c>
    </row>
    <row r="82" spans="1:2" x14ac:dyDescent="0.25">
      <c r="A82" s="7" t="s">
        <v>10551</v>
      </c>
      <c r="B82">
        <v>21355622.469999999</v>
      </c>
    </row>
    <row r="83" spans="1:2" x14ac:dyDescent="0.25">
      <c r="A83" s="5" t="s">
        <v>10135</v>
      </c>
      <c r="B83">
        <v>2964283860.96</v>
      </c>
    </row>
    <row r="84" spans="1:2" x14ac:dyDescent="0.25">
      <c r="A84" s="7" t="s">
        <v>10516</v>
      </c>
      <c r="B84">
        <v>225524250</v>
      </c>
    </row>
    <row r="85" spans="1:2" x14ac:dyDescent="0.25">
      <c r="A85" s="7" t="s">
        <v>10600</v>
      </c>
      <c r="B85">
        <v>0</v>
      </c>
    </row>
    <row r="86" spans="1:2" x14ac:dyDescent="0.25">
      <c r="A86" s="7" t="s">
        <v>10718</v>
      </c>
      <c r="B86">
        <v>2542292395.0599999</v>
      </c>
    </row>
    <row r="87" spans="1:2" x14ac:dyDescent="0.25">
      <c r="A87" s="7" t="s">
        <v>10279</v>
      </c>
      <c r="B87">
        <v>0</v>
      </c>
    </row>
    <row r="88" spans="1:2" x14ac:dyDescent="0.25">
      <c r="A88" s="7" t="s">
        <v>10280</v>
      </c>
      <c r="B88">
        <v>196467215.90000001</v>
      </c>
    </row>
    <row r="89" spans="1:2" x14ac:dyDescent="0.25">
      <c r="A89" s="5" t="s">
        <v>10136</v>
      </c>
      <c r="B89">
        <v>0</v>
      </c>
    </row>
    <row r="90" spans="1:2" x14ac:dyDescent="0.25">
      <c r="A90" s="7" t="s">
        <v>10600</v>
      </c>
      <c r="B90">
        <v>0</v>
      </c>
    </row>
    <row r="91" spans="1:2" x14ac:dyDescent="0.25">
      <c r="A91" s="7" t="s">
        <v>10718</v>
      </c>
      <c r="B91">
        <v>0</v>
      </c>
    </row>
    <row r="92" spans="1:2" x14ac:dyDescent="0.25">
      <c r="A92" s="5" t="s">
        <v>10137</v>
      </c>
      <c r="B92">
        <v>10000000</v>
      </c>
    </row>
    <row r="93" spans="1:2" x14ac:dyDescent="0.25">
      <c r="A93" s="7" t="s">
        <v>10516</v>
      </c>
      <c r="B93">
        <v>0</v>
      </c>
    </row>
    <row r="94" spans="1:2" x14ac:dyDescent="0.25">
      <c r="A94" s="7" t="s">
        <v>10717</v>
      </c>
      <c r="B94">
        <v>10000000</v>
      </c>
    </row>
    <row r="95" spans="1:2" x14ac:dyDescent="0.25">
      <c r="A95" s="7" t="s">
        <v>10718</v>
      </c>
      <c r="B95">
        <v>0</v>
      </c>
    </row>
    <row r="96" spans="1:2" x14ac:dyDescent="0.25">
      <c r="A96" s="7" t="s">
        <v>10721</v>
      </c>
      <c r="B96">
        <v>0</v>
      </c>
    </row>
    <row r="97" spans="1:2" x14ac:dyDescent="0.25">
      <c r="A97" s="5" t="s">
        <v>10138</v>
      </c>
      <c r="B97">
        <v>0</v>
      </c>
    </row>
    <row r="98" spans="1:2" x14ac:dyDescent="0.25">
      <c r="A98" s="7" t="s">
        <v>10136</v>
      </c>
      <c r="B98">
        <v>0</v>
      </c>
    </row>
    <row r="99" spans="1:2" x14ac:dyDescent="0.25">
      <c r="A99" s="7" t="s">
        <v>10514</v>
      </c>
      <c r="B99">
        <v>0</v>
      </c>
    </row>
    <row r="100" spans="1:2" x14ac:dyDescent="0.25">
      <c r="A100" s="7" t="s">
        <v>10137</v>
      </c>
      <c r="B100">
        <v>0</v>
      </c>
    </row>
    <row r="101" spans="1:2" x14ac:dyDescent="0.25">
      <c r="A101" s="7" t="s">
        <v>10515</v>
      </c>
      <c r="B101">
        <v>0</v>
      </c>
    </row>
    <row r="102" spans="1:2" x14ac:dyDescent="0.25">
      <c r="A102" s="7" t="s">
        <v>10516</v>
      </c>
      <c r="B102">
        <v>0</v>
      </c>
    </row>
    <row r="103" spans="1:2" x14ac:dyDescent="0.25">
      <c r="A103" s="7" t="s">
        <v>10517</v>
      </c>
      <c r="B103">
        <v>0</v>
      </c>
    </row>
    <row r="104" spans="1:2" x14ac:dyDescent="0.25">
      <c r="A104" s="7" t="s">
        <v>10518</v>
      </c>
      <c r="B104">
        <v>0</v>
      </c>
    </row>
    <row r="105" spans="1:2" x14ac:dyDescent="0.25">
      <c r="A105" s="7" t="s">
        <v>10519</v>
      </c>
      <c r="B105">
        <v>0</v>
      </c>
    </row>
    <row r="106" spans="1:2" x14ac:dyDescent="0.25">
      <c r="A106" s="5" t="s">
        <v>10139</v>
      </c>
      <c r="B106">
        <v>0</v>
      </c>
    </row>
    <row r="107" spans="1:2" x14ac:dyDescent="0.25">
      <c r="A107" s="7" t="s">
        <v>10486</v>
      </c>
      <c r="B107">
        <v>0</v>
      </c>
    </row>
    <row r="108" spans="1:2" x14ac:dyDescent="0.25">
      <c r="A108" s="7" t="s">
        <v>10487</v>
      </c>
      <c r="B108">
        <v>0</v>
      </c>
    </row>
    <row r="109" spans="1:2" x14ac:dyDescent="0.25">
      <c r="A109" s="7" t="s">
        <v>10489</v>
      </c>
      <c r="B109">
        <v>0</v>
      </c>
    </row>
    <row r="110" spans="1:2" x14ac:dyDescent="0.25">
      <c r="A110" s="7" t="s">
        <v>10490</v>
      </c>
      <c r="B110">
        <v>0</v>
      </c>
    </row>
    <row r="111" spans="1:2" x14ac:dyDescent="0.25">
      <c r="A111" s="7" t="s">
        <v>10494</v>
      </c>
      <c r="B111">
        <v>0</v>
      </c>
    </row>
    <row r="112" spans="1:2" x14ac:dyDescent="0.25">
      <c r="A112" s="7" t="s">
        <v>10497</v>
      </c>
      <c r="B112">
        <v>0</v>
      </c>
    </row>
    <row r="113" spans="1:2" x14ac:dyDescent="0.25">
      <c r="A113" s="7" t="s">
        <v>10499</v>
      </c>
      <c r="B113">
        <v>0</v>
      </c>
    </row>
    <row r="114" spans="1:2" x14ac:dyDescent="0.25">
      <c r="A114" s="7" t="s">
        <v>10500</v>
      </c>
      <c r="B114">
        <v>0</v>
      </c>
    </row>
    <row r="115" spans="1:2" x14ac:dyDescent="0.25">
      <c r="A115" s="7" t="s">
        <v>10501</v>
      </c>
      <c r="B115">
        <v>0</v>
      </c>
    </row>
    <row r="116" spans="1:2" x14ac:dyDescent="0.25">
      <c r="A116" s="7" t="s">
        <v>10502</v>
      </c>
      <c r="B116">
        <v>0</v>
      </c>
    </row>
    <row r="117" spans="1:2" x14ac:dyDescent="0.25">
      <c r="A117" s="7" t="s">
        <v>10503</v>
      </c>
      <c r="B117">
        <v>0</v>
      </c>
    </row>
    <row r="118" spans="1:2" x14ac:dyDescent="0.25">
      <c r="A118" s="7" t="s">
        <v>10521</v>
      </c>
      <c r="B118">
        <v>0</v>
      </c>
    </row>
    <row r="119" spans="1:2" x14ac:dyDescent="0.25">
      <c r="A119" s="7" t="s">
        <v>10522</v>
      </c>
      <c r="B119">
        <v>0</v>
      </c>
    </row>
    <row r="120" spans="1:2" x14ac:dyDescent="0.25">
      <c r="A120" s="7" t="s">
        <v>10523</v>
      </c>
      <c r="B120">
        <v>0</v>
      </c>
    </row>
    <row r="121" spans="1:2" x14ac:dyDescent="0.25">
      <c r="A121" s="7" t="s">
        <v>10524</v>
      </c>
      <c r="B121">
        <v>0</v>
      </c>
    </row>
    <row r="122" spans="1:2" x14ac:dyDescent="0.25">
      <c r="A122" s="7" t="s">
        <v>10525</v>
      </c>
      <c r="B122">
        <v>0</v>
      </c>
    </row>
    <row r="123" spans="1:2" x14ac:dyDescent="0.25">
      <c r="A123" s="7" t="s">
        <v>10526</v>
      </c>
      <c r="B123">
        <v>0</v>
      </c>
    </row>
    <row r="124" spans="1:2" x14ac:dyDescent="0.25">
      <c r="A124" s="7" t="s">
        <v>10527</v>
      </c>
      <c r="B124">
        <v>0</v>
      </c>
    </row>
    <row r="125" spans="1:2" x14ac:dyDescent="0.25">
      <c r="A125" s="7" t="s">
        <v>10528</v>
      </c>
      <c r="B125">
        <v>0</v>
      </c>
    </row>
    <row r="126" spans="1:2" x14ac:dyDescent="0.25">
      <c r="A126" s="7" t="s">
        <v>10529</v>
      </c>
      <c r="B126">
        <v>0</v>
      </c>
    </row>
    <row r="127" spans="1:2" x14ac:dyDescent="0.25">
      <c r="A127" s="7" t="s">
        <v>10530</v>
      </c>
      <c r="B127">
        <v>0</v>
      </c>
    </row>
    <row r="128" spans="1:2" x14ac:dyDescent="0.25">
      <c r="A128" s="7" t="s">
        <v>10531</v>
      </c>
      <c r="B128">
        <v>0</v>
      </c>
    </row>
    <row r="129" spans="1:2" x14ac:dyDescent="0.25">
      <c r="A129" s="7" t="s">
        <v>10532</v>
      </c>
      <c r="B129">
        <v>0</v>
      </c>
    </row>
    <row r="130" spans="1:2" x14ac:dyDescent="0.25">
      <c r="A130" s="7" t="s">
        <v>10533</v>
      </c>
      <c r="B130">
        <v>0</v>
      </c>
    </row>
    <row r="131" spans="1:2" x14ac:dyDescent="0.25">
      <c r="A131" s="7" t="s">
        <v>10534</v>
      </c>
      <c r="B131">
        <v>0</v>
      </c>
    </row>
    <row r="132" spans="1:2" x14ac:dyDescent="0.25">
      <c r="A132" s="7" t="s">
        <v>10535</v>
      </c>
      <c r="B132">
        <v>0</v>
      </c>
    </row>
    <row r="133" spans="1:2" x14ac:dyDescent="0.25">
      <c r="A133" s="7" t="s">
        <v>10536</v>
      </c>
      <c r="B133">
        <v>0</v>
      </c>
    </row>
    <row r="134" spans="1:2" x14ac:dyDescent="0.25">
      <c r="A134" s="7" t="s">
        <v>10537</v>
      </c>
      <c r="B134">
        <v>0</v>
      </c>
    </row>
    <row r="135" spans="1:2" x14ac:dyDescent="0.25">
      <c r="A135" s="7" t="s">
        <v>10538</v>
      </c>
      <c r="B135">
        <v>0</v>
      </c>
    </row>
    <row r="136" spans="1:2" x14ac:dyDescent="0.25">
      <c r="A136" s="7" t="s">
        <v>10539</v>
      </c>
      <c r="B136">
        <v>0</v>
      </c>
    </row>
    <row r="137" spans="1:2" x14ac:dyDescent="0.25">
      <c r="A137" s="7" t="s">
        <v>10540</v>
      </c>
      <c r="B137">
        <v>0</v>
      </c>
    </row>
    <row r="138" spans="1:2" x14ac:dyDescent="0.25">
      <c r="A138" s="7" t="s">
        <v>10541</v>
      </c>
      <c r="B138">
        <v>0</v>
      </c>
    </row>
    <row r="139" spans="1:2" x14ac:dyDescent="0.25">
      <c r="A139" s="7" t="s">
        <v>10544</v>
      </c>
      <c r="B139">
        <v>0</v>
      </c>
    </row>
    <row r="140" spans="1:2" x14ac:dyDescent="0.25">
      <c r="A140" s="7" t="s">
        <v>10546</v>
      </c>
      <c r="B140">
        <v>0</v>
      </c>
    </row>
    <row r="141" spans="1:2" x14ac:dyDescent="0.25">
      <c r="A141" s="7" t="s">
        <v>10547</v>
      </c>
      <c r="B141">
        <v>0</v>
      </c>
    </row>
    <row r="142" spans="1:2" x14ac:dyDescent="0.25">
      <c r="A142" s="7" t="s">
        <v>10548</v>
      </c>
      <c r="B142">
        <v>0</v>
      </c>
    </row>
    <row r="143" spans="1:2" x14ac:dyDescent="0.25">
      <c r="A143" s="7" t="s">
        <v>10549</v>
      </c>
      <c r="B143">
        <v>0</v>
      </c>
    </row>
    <row r="144" spans="1:2" x14ac:dyDescent="0.25">
      <c r="A144" s="7" t="s">
        <v>10551</v>
      </c>
      <c r="B144">
        <v>0</v>
      </c>
    </row>
    <row r="145" spans="1:2" x14ac:dyDescent="0.25">
      <c r="A145" s="4">
        <v>20</v>
      </c>
      <c r="B145">
        <v>-35706040.659999996</v>
      </c>
    </row>
    <row r="146" spans="1:2" x14ac:dyDescent="0.25">
      <c r="A146" s="5" t="s">
        <v>10140</v>
      </c>
      <c r="B146">
        <v>0</v>
      </c>
    </row>
    <row r="147" spans="1:2" x14ac:dyDescent="0.25">
      <c r="A147" s="7" t="s">
        <v>10853</v>
      </c>
      <c r="B147">
        <v>0</v>
      </c>
    </row>
    <row r="148" spans="1:2" x14ac:dyDescent="0.25">
      <c r="A148" s="5" t="s">
        <v>10141</v>
      </c>
      <c r="B148">
        <v>-35706040.659999996</v>
      </c>
    </row>
    <row r="149" spans="1:2" x14ac:dyDescent="0.25">
      <c r="A149" s="7" t="s">
        <v>10332</v>
      </c>
      <c r="B149">
        <v>-35706040.659999996</v>
      </c>
    </row>
    <row r="150" spans="1:2" x14ac:dyDescent="0.25">
      <c r="A150" s="5" t="s">
        <v>10142</v>
      </c>
      <c r="B150">
        <v>0</v>
      </c>
    </row>
    <row r="151" spans="1:2" x14ac:dyDescent="0.25">
      <c r="A151" s="7" t="s">
        <v>10332</v>
      </c>
      <c r="B151">
        <v>0</v>
      </c>
    </row>
    <row r="152" spans="1:2" x14ac:dyDescent="0.25">
      <c r="A152" s="7" t="s">
        <v>10333</v>
      </c>
      <c r="B152">
        <v>0</v>
      </c>
    </row>
    <row r="153" spans="1:2" x14ac:dyDescent="0.25">
      <c r="A153" s="4">
        <v>30</v>
      </c>
      <c r="B153">
        <v>177079400.06999999</v>
      </c>
    </row>
    <row r="154" spans="1:2" x14ac:dyDescent="0.25">
      <c r="A154" s="5" t="s">
        <v>10143</v>
      </c>
      <c r="B154">
        <v>0</v>
      </c>
    </row>
    <row r="155" spans="1:2" x14ac:dyDescent="0.25">
      <c r="A155" s="7" t="s">
        <v>10410</v>
      </c>
      <c r="B155">
        <v>0</v>
      </c>
    </row>
    <row r="156" spans="1:2" x14ac:dyDescent="0.25">
      <c r="A156" s="5" t="s">
        <v>10144</v>
      </c>
      <c r="B156">
        <v>2696.83</v>
      </c>
    </row>
    <row r="157" spans="1:2" x14ac:dyDescent="0.25">
      <c r="A157" s="7" t="s">
        <v>10410</v>
      </c>
      <c r="B157">
        <v>2696.83</v>
      </c>
    </row>
    <row r="158" spans="1:2" x14ac:dyDescent="0.25">
      <c r="A158" s="5" t="s">
        <v>10145</v>
      </c>
      <c r="B158">
        <v>8698200.3499999996</v>
      </c>
    </row>
    <row r="159" spans="1:2" x14ac:dyDescent="0.25">
      <c r="A159" s="7" t="s">
        <v>10486</v>
      </c>
      <c r="B159">
        <v>619544.07999999996</v>
      </c>
    </row>
    <row r="160" spans="1:2" x14ac:dyDescent="0.25">
      <c r="A160" s="7" t="s">
        <v>10487</v>
      </c>
      <c r="B160">
        <v>122344.66</v>
      </c>
    </row>
    <row r="161" spans="1:2" x14ac:dyDescent="0.25">
      <c r="A161" s="7" t="s">
        <v>10488</v>
      </c>
      <c r="B161">
        <v>-9805.89</v>
      </c>
    </row>
    <row r="162" spans="1:2" x14ac:dyDescent="0.25">
      <c r="A162" s="7" t="s">
        <v>10489</v>
      </c>
      <c r="B162">
        <v>720370.81</v>
      </c>
    </row>
    <row r="163" spans="1:2" x14ac:dyDescent="0.25">
      <c r="A163" s="7" t="s">
        <v>10134</v>
      </c>
      <c r="B163">
        <v>0</v>
      </c>
    </row>
    <row r="164" spans="1:2" x14ac:dyDescent="0.25">
      <c r="A164" s="7" t="s">
        <v>10490</v>
      </c>
      <c r="B164">
        <v>150076.18</v>
      </c>
    </row>
    <row r="165" spans="1:2" x14ac:dyDescent="0.25">
      <c r="A165" s="7" t="s">
        <v>10492</v>
      </c>
      <c r="B165">
        <v>222.72</v>
      </c>
    </row>
    <row r="166" spans="1:2" x14ac:dyDescent="0.25">
      <c r="A166" s="7" t="s">
        <v>10493</v>
      </c>
      <c r="B166">
        <v>158942.04</v>
      </c>
    </row>
    <row r="167" spans="1:2" x14ac:dyDescent="0.25">
      <c r="A167" s="7" t="s">
        <v>10179</v>
      </c>
      <c r="B167">
        <v>0</v>
      </c>
    </row>
    <row r="168" spans="1:2" x14ac:dyDescent="0.25">
      <c r="A168" s="7" t="s">
        <v>10494</v>
      </c>
      <c r="B168">
        <v>188118.27</v>
      </c>
    </row>
    <row r="169" spans="1:2" x14ac:dyDescent="0.25">
      <c r="A169" s="7" t="s">
        <v>10495</v>
      </c>
      <c r="B169">
        <v>0</v>
      </c>
    </row>
    <row r="170" spans="1:2" x14ac:dyDescent="0.25">
      <c r="A170" s="7" t="s">
        <v>10497</v>
      </c>
      <c r="B170">
        <v>231549.47</v>
      </c>
    </row>
    <row r="171" spans="1:2" x14ac:dyDescent="0.25">
      <c r="A171" s="7" t="s">
        <v>10498</v>
      </c>
      <c r="B171">
        <v>-656.73</v>
      </c>
    </row>
    <row r="172" spans="1:2" x14ac:dyDescent="0.25">
      <c r="A172" s="7" t="s">
        <v>10499</v>
      </c>
      <c r="B172">
        <v>-10</v>
      </c>
    </row>
    <row r="173" spans="1:2" x14ac:dyDescent="0.25">
      <c r="A173" s="7" t="s">
        <v>10500</v>
      </c>
      <c r="B173">
        <v>-12498.81</v>
      </c>
    </row>
    <row r="174" spans="1:2" x14ac:dyDescent="0.25">
      <c r="A174" s="7" t="s">
        <v>10501</v>
      </c>
      <c r="B174">
        <v>26587.7</v>
      </c>
    </row>
    <row r="175" spans="1:2" x14ac:dyDescent="0.25">
      <c r="A175" s="7" t="s">
        <v>10502</v>
      </c>
      <c r="B175">
        <v>946.65</v>
      </c>
    </row>
    <row r="176" spans="1:2" x14ac:dyDescent="0.25">
      <c r="A176" s="7" t="s">
        <v>10503</v>
      </c>
      <c r="B176">
        <v>219.11</v>
      </c>
    </row>
    <row r="177" spans="1:2" x14ac:dyDescent="0.25">
      <c r="A177" s="7" t="s">
        <v>10504</v>
      </c>
      <c r="B177">
        <v>0</v>
      </c>
    </row>
    <row r="178" spans="1:2" x14ac:dyDescent="0.25">
      <c r="A178" s="7" t="s">
        <v>10505</v>
      </c>
      <c r="B178">
        <v>0</v>
      </c>
    </row>
    <row r="179" spans="1:2" x14ac:dyDescent="0.25">
      <c r="A179" s="7" t="s">
        <v>10506</v>
      </c>
      <c r="B179">
        <v>682</v>
      </c>
    </row>
    <row r="180" spans="1:2" x14ac:dyDescent="0.25">
      <c r="A180" s="7" t="s">
        <v>10507</v>
      </c>
      <c r="B180">
        <v>0</v>
      </c>
    </row>
    <row r="181" spans="1:2" x14ac:dyDescent="0.25">
      <c r="A181" s="7" t="s">
        <v>10508</v>
      </c>
      <c r="B181">
        <v>-10077.379999999999</v>
      </c>
    </row>
    <row r="182" spans="1:2" x14ac:dyDescent="0.25">
      <c r="A182" s="7" t="s">
        <v>10509</v>
      </c>
      <c r="B182">
        <v>0</v>
      </c>
    </row>
    <row r="183" spans="1:2" x14ac:dyDescent="0.25">
      <c r="A183" s="7" t="s">
        <v>10510</v>
      </c>
      <c r="B183">
        <v>52609.84</v>
      </c>
    </row>
    <row r="184" spans="1:2" x14ac:dyDescent="0.25">
      <c r="A184" s="7" t="s">
        <v>10511</v>
      </c>
      <c r="B184">
        <v>400</v>
      </c>
    </row>
    <row r="185" spans="1:2" x14ac:dyDescent="0.25">
      <c r="A185" s="7" t="s">
        <v>10521</v>
      </c>
      <c r="B185">
        <v>48631.97</v>
      </c>
    </row>
    <row r="186" spans="1:2" x14ac:dyDescent="0.25">
      <c r="A186" s="7" t="s">
        <v>10522</v>
      </c>
      <c r="B186">
        <v>68822.179999999993</v>
      </c>
    </row>
    <row r="187" spans="1:2" x14ac:dyDescent="0.25">
      <c r="A187" s="7" t="s">
        <v>10523</v>
      </c>
      <c r="B187">
        <v>44272.13</v>
      </c>
    </row>
    <row r="188" spans="1:2" x14ac:dyDescent="0.25">
      <c r="A188" s="7" t="s">
        <v>10524</v>
      </c>
      <c r="B188">
        <v>100650.47</v>
      </c>
    </row>
    <row r="189" spans="1:2" x14ac:dyDescent="0.25">
      <c r="A189" s="7" t="s">
        <v>10525</v>
      </c>
      <c r="B189">
        <v>15706.74</v>
      </c>
    </row>
    <row r="190" spans="1:2" x14ac:dyDescent="0.25">
      <c r="A190" s="7" t="s">
        <v>10526</v>
      </c>
      <c r="B190">
        <v>102361.04</v>
      </c>
    </row>
    <row r="191" spans="1:2" x14ac:dyDescent="0.25">
      <c r="A191" s="7" t="s">
        <v>10527</v>
      </c>
      <c r="B191">
        <v>74006.429999999993</v>
      </c>
    </row>
    <row r="192" spans="1:2" x14ac:dyDescent="0.25">
      <c r="A192" s="7" t="s">
        <v>10528</v>
      </c>
      <c r="B192">
        <v>56218.85</v>
      </c>
    </row>
    <row r="193" spans="1:2" x14ac:dyDescent="0.25">
      <c r="A193" s="7" t="s">
        <v>10529</v>
      </c>
      <c r="B193">
        <v>47123.13</v>
      </c>
    </row>
    <row r="194" spans="1:2" x14ac:dyDescent="0.25">
      <c r="A194" s="7" t="s">
        <v>10530</v>
      </c>
      <c r="B194">
        <v>117021.75</v>
      </c>
    </row>
    <row r="195" spans="1:2" x14ac:dyDescent="0.25">
      <c r="A195" s="7" t="s">
        <v>10531</v>
      </c>
      <c r="B195">
        <v>96108.14</v>
      </c>
    </row>
    <row r="196" spans="1:2" x14ac:dyDescent="0.25">
      <c r="A196" s="7" t="s">
        <v>10532</v>
      </c>
      <c r="B196">
        <v>63661.69</v>
      </c>
    </row>
    <row r="197" spans="1:2" x14ac:dyDescent="0.25">
      <c r="A197" s="7" t="s">
        <v>10533</v>
      </c>
      <c r="B197">
        <v>111526.42</v>
      </c>
    </row>
    <row r="198" spans="1:2" x14ac:dyDescent="0.25">
      <c r="A198" s="7" t="s">
        <v>10534</v>
      </c>
      <c r="B198">
        <v>88991.08</v>
      </c>
    </row>
    <row r="199" spans="1:2" x14ac:dyDescent="0.25">
      <c r="A199" s="7" t="s">
        <v>10535</v>
      </c>
      <c r="B199">
        <v>96394.16</v>
      </c>
    </row>
    <row r="200" spans="1:2" x14ac:dyDescent="0.25">
      <c r="A200" s="7" t="s">
        <v>10536</v>
      </c>
      <c r="B200">
        <v>76025.03</v>
      </c>
    </row>
    <row r="201" spans="1:2" x14ac:dyDescent="0.25">
      <c r="A201" s="7" t="s">
        <v>10537</v>
      </c>
      <c r="B201">
        <v>98497.63</v>
      </c>
    </row>
    <row r="202" spans="1:2" x14ac:dyDescent="0.25">
      <c r="A202" s="7" t="s">
        <v>10538</v>
      </c>
      <c r="B202">
        <v>104214.28</v>
      </c>
    </row>
    <row r="203" spans="1:2" x14ac:dyDescent="0.25">
      <c r="A203" s="7" t="s">
        <v>10539</v>
      </c>
      <c r="B203">
        <v>69817.5</v>
      </c>
    </row>
    <row r="204" spans="1:2" x14ac:dyDescent="0.25">
      <c r="A204" s="7" t="s">
        <v>10540</v>
      </c>
      <c r="B204">
        <v>71532.5</v>
      </c>
    </row>
    <row r="205" spans="1:2" x14ac:dyDescent="0.25">
      <c r="A205" s="7" t="s">
        <v>10541</v>
      </c>
      <c r="B205">
        <v>115834.61</v>
      </c>
    </row>
    <row r="206" spans="1:2" x14ac:dyDescent="0.25">
      <c r="A206" s="7" t="s">
        <v>10542</v>
      </c>
      <c r="B206">
        <v>0</v>
      </c>
    </row>
    <row r="207" spans="1:2" x14ac:dyDescent="0.25">
      <c r="A207" s="7" t="s">
        <v>10543</v>
      </c>
      <c r="B207">
        <v>0</v>
      </c>
    </row>
    <row r="208" spans="1:2" x14ac:dyDescent="0.25">
      <c r="A208" s="7" t="s">
        <v>10544</v>
      </c>
      <c r="B208">
        <v>256788.67</v>
      </c>
    </row>
    <row r="209" spans="1:2" x14ac:dyDescent="0.25">
      <c r="A209" s="7" t="s">
        <v>10545</v>
      </c>
      <c r="B209">
        <v>0</v>
      </c>
    </row>
    <row r="210" spans="1:2" x14ac:dyDescent="0.25">
      <c r="A210" s="7" t="s">
        <v>10546</v>
      </c>
      <c r="B210">
        <v>75761.62</v>
      </c>
    </row>
    <row r="211" spans="1:2" x14ac:dyDescent="0.25">
      <c r="A211" s="7" t="s">
        <v>10547</v>
      </c>
      <c r="B211">
        <v>125708.71</v>
      </c>
    </row>
    <row r="212" spans="1:2" x14ac:dyDescent="0.25">
      <c r="A212" s="7" t="s">
        <v>10548</v>
      </c>
      <c r="B212">
        <v>83073.41</v>
      </c>
    </row>
    <row r="213" spans="1:2" x14ac:dyDescent="0.25">
      <c r="A213" s="7" t="s">
        <v>10549</v>
      </c>
      <c r="B213">
        <v>58175.55</v>
      </c>
    </row>
    <row r="214" spans="1:2" x14ac:dyDescent="0.25">
      <c r="A214" s="7" t="s">
        <v>10550</v>
      </c>
      <c r="B214">
        <v>79818.009999999995</v>
      </c>
    </row>
    <row r="215" spans="1:2" x14ac:dyDescent="0.25">
      <c r="A215" s="7" t="s">
        <v>10551</v>
      </c>
      <c r="B215">
        <v>4111891.93</v>
      </c>
    </row>
    <row r="216" spans="1:2" x14ac:dyDescent="0.25">
      <c r="A216" s="5" t="s">
        <v>10146</v>
      </c>
      <c r="B216">
        <v>0</v>
      </c>
    </row>
    <row r="217" spans="1:2" x14ac:dyDescent="0.25">
      <c r="A217" s="7" t="s">
        <v>10410</v>
      </c>
      <c r="B217">
        <v>0</v>
      </c>
    </row>
    <row r="218" spans="1:2" x14ac:dyDescent="0.25">
      <c r="A218" s="5" t="s">
        <v>10147</v>
      </c>
      <c r="B218">
        <v>690417.19</v>
      </c>
    </row>
    <row r="219" spans="1:2" x14ac:dyDescent="0.25">
      <c r="A219" s="7" t="s">
        <v>10410</v>
      </c>
      <c r="B219">
        <v>690417.19</v>
      </c>
    </row>
    <row r="220" spans="1:2" x14ac:dyDescent="0.25">
      <c r="A220" s="5" t="s">
        <v>10148</v>
      </c>
      <c r="B220">
        <v>-149297.82999999999</v>
      </c>
    </row>
    <row r="221" spans="1:2" x14ac:dyDescent="0.25">
      <c r="A221" s="7" t="s">
        <v>10410</v>
      </c>
      <c r="B221">
        <v>-149297.82999999999</v>
      </c>
    </row>
    <row r="222" spans="1:2" x14ac:dyDescent="0.25">
      <c r="A222" s="5" t="s">
        <v>10149</v>
      </c>
      <c r="B222">
        <v>600531.34</v>
      </c>
    </row>
    <row r="223" spans="1:2" x14ac:dyDescent="0.25">
      <c r="A223" s="7" t="s">
        <v>10410</v>
      </c>
      <c r="B223">
        <v>600531.34</v>
      </c>
    </row>
    <row r="224" spans="1:2" x14ac:dyDescent="0.25">
      <c r="A224" s="5" t="s">
        <v>10150</v>
      </c>
      <c r="B224">
        <v>8761.1</v>
      </c>
    </row>
    <row r="225" spans="1:2" x14ac:dyDescent="0.25">
      <c r="A225" s="7" t="s">
        <v>10410</v>
      </c>
      <c r="B225">
        <v>8761.1</v>
      </c>
    </row>
    <row r="226" spans="1:2" x14ac:dyDescent="0.25">
      <c r="A226" s="5" t="s">
        <v>10151</v>
      </c>
      <c r="B226">
        <v>1255746.06</v>
      </c>
    </row>
    <row r="227" spans="1:2" x14ac:dyDescent="0.25">
      <c r="A227" s="7" t="s">
        <v>10410</v>
      </c>
      <c r="B227">
        <v>1255746.06</v>
      </c>
    </row>
    <row r="228" spans="1:2" x14ac:dyDescent="0.25">
      <c r="A228" s="5" t="s">
        <v>10152</v>
      </c>
      <c r="B228">
        <v>0</v>
      </c>
    </row>
    <row r="229" spans="1:2" x14ac:dyDescent="0.25">
      <c r="A229" s="7" t="s">
        <v>10410</v>
      </c>
      <c r="B229">
        <v>0</v>
      </c>
    </row>
    <row r="230" spans="1:2" x14ac:dyDescent="0.25">
      <c r="A230" s="5" t="s">
        <v>10153</v>
      </c>
      <c r="B230">
        <v>358737.73</v>
      </c>
    </row>
    <row r="231" spans="1:2" x14ac:dyDescent="0.25">
      <c r="A231" s="7" t="s">
        <v>10410</v>
      </c>
      <c r="B231">
        <v>358737.73</v>
      </c>
    </row>
    <row r="232" spans="1:2" x14ac:dyDescent="0.25">
      <c r="A232" s="5" t="s">
        <v>10154</v>
      </c>
      <c r="B232">
        <v>0</v>
      </c>
    </row>
    <row r="233" spans="1:2" x14ac:dyDescent="0.25">
      <c r="A233" s="7" t="s">
        <v>10410</v>
      </c>
      <c r="B233">
        <v>0</v>
      </c>
    </row>
    <row r="234" spans="1:2" x14ac:dyDescent="0.25">
      <c r="A234" s="5" t="s">
        <v>10155</v>
      </c>
      <c r="B234">
        <v>0</v>
      </c>
    </row>
    <row r="235" spans="1:2" x14ac:dyDescent="0.25">
      <c r="A235" s="7" t="s">
        <v>10410</v>
      </c>
      <c r="B235">
        <v>0</v>
      </c>
    </row>
    <row r="236" spans="1:2" x14ac:dyDescent="0.25">
      <c r="A236" s="5" t="s">
        <v>10156</v>
      </c>
      <c r="B236">
        <v>0</v>
      </c>
    </row>
    <row r="237" spans="1:2" x14ac:dyDescent="0.25">
      <c r="A237" s="7" t="s">
        <v>10410</v>
      </c>
      <c r="B237">
        <v>0</v>
      </c>
    </row>
    <row r="238" spans="1:2" x14ac:dyDescent="0.25">
      <c r="A238" s="5" t="s">
        <v>10157</v>
      </c>
      <c r="B238">
        <v>0</v>
      </c>
    </row>
    <row r="239" spans="1:2" x14ac:dyDescent="0.25">
      <c r="A239" s="7" t="s">
        <v>10410</v>
      </c>
      <c r="B239">
        <v>0</v>
      </c>
    </row>
    <row r="240" spans="1:2" x14ac:dyDescent="0.25">
      <c r="A240" s="5" t="s">
        <v>10158</v>
      </c>
      <c r="B240">
        <v>10000000</v>
      </c>
    </row>
    <row r="241" spans="1:2" x14ac:dyDescent="0.25">
      <c r="A241" s="7" t="s">
        <v>10410</v>
      </c>
      <c r="B241">
        <v>10000000</v>
      </c>
    </row>
    <row r="242" spans="1:2" x14ac:dyDescent="0.25">
      <c r="A242" s="5" t="s">
        <v>10159</v>
      </c>
      <c r="B242">
        <v>7340427.7000000002</v>
      </c>
    </row>
    <row r="243" spans="1:2" x14ac:dyDescent="0.25">
      <c r="A243" s="7" t="s">
        <v>10410</v>
      </c>
      <c r="B243">
        <v>7340427.7000000002</v>
      </c>
    </row>
    <row r="244" spans="1:2" x14ac:dyDescent="0.25">
      <c r="A244" s="5" t="s">
        <v>10160</v>
      </c>
      <c r="B244">
        <v>240318.5</v>
      </c>
    </row>
    <row r="245" spans="1:2" x14ac:dyDescent="0.25">
      <c r="A245" s="7" t="s">
        <v>10410</v>
      </c>
      <c r="B245">
        <v>240318.5</v>
      </c>
    </row>
    <row r="246" spans="1:2" x14ac:dyDescent="0.25">
      <c r="A246" s="5" t="s">
        <v>10161</v>
      </c>
      <c r="B246">
        <v>15927694.92</v>
      </c>
    </row>
    <row r="247" spans="1:2" x14ac:dyDescent="0.25">
      <c r="A247" s="7" t="s">
        <v>10410</v>
      </c>
      <c r="B247">
        <v>15927694.92</v>
      </c>
    </row>
    <row r="248" spans="1:2" x14ac:dyDescent="0.25">
      <c r="A248" s="5" t="s">
        <v>10162</v>
      </c>
      <c r="B248">
        <v>293281.09999999998</v>
      </c>
    </row>
    <row r="249" spans="1:2" x14ac:dyDescent="0.25">
      <c r="A249" s="7" t="s">
        <v>10410</v>
      </c>
      <c r="B249">
        <v>293281.09999999998</v>
      </c>
    </row>
    <row r="250" spans="1:2" x14ac:dyDescent="0.25">
      <c r="A250" s="5" t="s">
        <v>10163</v>
      </c>
      <c r="B250">
        <v>233430.12</v>
      </c>
    </row>
    <row r="251" spans="1:2" x14ac:dyDescent="0.25">
      <c r="A251" s="7" t="s">
        <v>10410</v>
      </c>
      <c r="B251">
        <v>233430.12</v>
      </c>
    </row>
    <row r="252" spans="1:2" x14ac:dyDescent="0.25">
      <c r="A252" s="5" t="s">
        <v>10164</v>
      </c>
      <c r="B252">
        <v>89675.09</v>
      </c>
    </row>
    <row r="253" spans="1:2" x14ac:dyDescent="0.25">
      <c r="A253" s="7" t="s">
        <v>10410</v>
      </c>
      <c r="B253">
        <v>89675.09</v>
      </c>
    </row>
    <row r="254" spans="1:2" x14ac:dyDescent="0.25">
      <c r="A254" s="5" t="s">
        <v>10165</v>
      </c>
      <c r="B254">
        <v>0</v>
      </c>
    </row>
    <row r="255" spans="1:2" x14ac:dyDescent="0.25">
      <c r="A255" s="7" t="s">
        <v>10410</v>
      </c>
      <c r="B255">
        <v>0</v>
      </c>
    </row>
    <row r="256" spans="1:2" x14ac:dyDescent="0.25">
      <c r="A256" s="5" t="s">
        <v>10166</v>
      </c>
      <c r="B256">
        <v>716316.76</v>
      </c>
    </row>
    <row r="257" spans="1:2" x14ac:dyDescent="0.25">
      <c r="A257" s="7" t="s">
        <v>10410</v>
      </c>
      <c r="B257">
        <v>716316.76</v>
      </c>
    </row>
    <row r="258" spans="1:2" x14ac:dyDescent="0.25">
      <c r="A258" s="5" t="s">
        <v>10167</v>
      </c>
      <c r="B258">
        <v>6836.86</v>
      </c>
    </row>
    <row r="259" spans="1:2" x14ac:dyDescent="0.25">
      <c r="A259" s="7" t="s">
        <v>10410</v>
      </c>
      <c r="B259">
        <v>6836.86</v>
      </c>
    </row>
    <row r="260" spans="1:2" x14ac:dyDescent="0.25">
      <c r="A260" s="5" t="s">
        <v>10168</v>
      </c>
      <c r="B260">
        <v>15473005.710000001</v>
      </c>
    </row>
    <row r="261" spans="1:2" x14ac:dyDescent="0.25">
      <c r="A261" s="7" t="s">
        <v>10410</v>
      </c>
      <c r="B261">
        <v>15473005.710000001</v>
      </c>
    </row>
    <row r="262" spans="1:2" x14ac:dyDescent="0.25">
      <c r="A262" s="5" t="s">
        <v>10169</v>
      </c>
      <c r="B262">
        <v>0</v>
      </c>
    </row>
    <row r="263" spans="1:2" x14ac:dyDescent="0.25">
      <c r="A263" s="7" t="s">
        <v>10410</v>
      </c>
      <c r="B263">
        <v>0</v>
      </c>
    </row>
    <row r="264" spans="1:2" x14ac:dyDescent="0.25">
      <c r="A264" s="5" t="s">
        <v>10170</v>
      </c>
      <c r="B264">
        <v>0</v>
      </c>
    </row>
    <row r="265" spans="1:2" x14ac:dyDescent="0.25">
      <c r="A265" s="7" t="s">
        <v>10410</v>
      </c>
      <c r="B265">
        <v>0</v>
      </c>
    </row>
    <row r="266" spans="1:2" x14ac:dyDescent="0.25">
      <c r="A266" s="5" t="s">
        <v>10171</v>
      </c>
      <c r="B266">
        <v>0</v>
      </c>
    </row>
    <row r="267" spans="1:2" x14ac:dyDescent="0.25">
      <c r="A267" s="7" t="s">
        <v>10410</v>
      </c>
      <c r="B267">
        <v>0</v>
      </c>
    </row>
    <row r="268" spans="1:2" x14ac:dyDescent="0.25">
      <c r="A268" s="5" t="s">
        <v>10172</v>
      </c>
      <c r="B268">
        <v>9234049.8699999992</v>
      </c>
    </row>
    <row r="269" spans="1:2" x14ac:dyDescent="0.25">
      <c r="A269" s="7" t="s">
        <v>10410</v>
      </c>
      <c r="B269">
        <v>9234049.8699999992</v>
      </c>
    </row>
    <row r="270" spans="1:2" x14ac:dyDescent="0.25">
      <c r="A270" s="5" t="s">
        <v>10173</v>
      </c>
      <c r="B270">
        <v>199887.73</v>
      </c>
    </row>
    <row r="271" spans="1:2" x14ac:dyDescent="0.25">
      <c r="A271" s="7" t="s">
        <v>10410</v>
      </c>
      <c r="B271">
        <v>199887.73</v>
      </c>
    </row>
    <row r="272" spans="1:2" x14ac:dyDescent="0.25">
      <c r="A272" s="5" t="s">
        <v>10174</v>
      </c>
      <c r="B272">
        <v>3027702.81</v>
      </c>
    </row>
    <row r="273" spans="1:2" x14ac:dyDescent="0.25">
      <c r="A273" s="7" t="s">
        <v>10410</v>
      </c>
      <c r="B273">
        <v>3027702.81</v>
      </c>
    </row>
    <row r="274" spans="1:2" x14ac:dyDescent="0.25">
      <c r="A274" s="5" t="s">
        <v>10175</v>
      </c>
      <c r="B274">
        <v>535015.93999999994</v>
      </c>
    </row>
    <row r="275" spans="1:2" x14ac:dyDescent="0.25">
      <c r="A275" s="7" t="s">
        <v>10410</v>
      </c>
      <c r="B275">
        <v>535015.93999999994</v>
      </c>
    </row>
    <row r="276" spans="1:2" x14ac:dyDescent="0.25">
      <c r="A276" s="5" t="s">
        <v>10176</v>
      </c>
      <c r="B276">
        <v>102295964.19</v>
      </c>
    </row>
    <row r="277" spans="1:2" x14ac:dyDescent="0.25">
      <c r="A277" s="7" t="s">
        <v>10410</v>
      </c>
      <c r="B277">
        <v>102295964.19</v>
      </c>
    </row>
    <row r="278" spans="1:2" x14ac:dyDescent="0.25">
      <c r="A278" s="4">
        <v>31</v>
      </c>
      <c r="B278">
        <v>1114180881.0699995</v>
      </c>
    </row>
    <row r="279" spans="1:2" x14ac:dyDescent="0.25">
      <c r="A279" s="5" t="s">
        <v>10177</v>
      </c>
      <c r="B279">
        <v>17850051.890000001</v>
      </c>
    </row>
    <row r="280" spans="1:2" x14ac:dyDescent="0.25">
      <c r="A280" s="7" t="s">
        <v>10391</v>
      </c>
      <c r="B280">
        <v>892494.96</v>
      </c>
    </row>
    <row r="281" spans="1:2" x14ac:dyDescent="0.25">
      <c r="A281" s="7" t="s">
        <v>10392</v>
      </c>
      <c r="B281">
        <v>942907.69</v>
      </c>
    </row>
    <row r="282" spans="1:2" x14ac:dyDescent="0.25">
      <c r="A282" s="7" t="s">
        <v>10411</v>
      </c>
      <c r="B282">
        <v>1062155.1000000001</v>
      </c>
    </row>
    <row r="283" spans="1:2" x14ac:dyDescent="0.25">
      <c r="A283" s="7" t="s">
        <v>10412</v>
      </c>
      <c r="B283">
        <v>492109.95</v>
      </c>
    </row>
    <row r="284" spans="1:2" x14ac:dyDescent="0.25">
      <c r="A284" s="7" t="s">
        <v>10413</v>
      </c>
      <c r="B284">
        <v>2043859.52</v>
      </c>
    </row>
    <row r="285" spans="1:2" x14ac:dyDescent="0.25">
      <c r="A285" s="7" t="s">
        <v>10414</v>
      </c>
      <c r="B285">
        <v>341631.51</v>
      </c>
    </row>
    <row r="286" spans="1:2" x14ac:dyDescent="0.25">
      <c r="A286" s="7" t="s">
        <v>10415</v>
      </c>
      <c r="B286">
        <v>1421449.34</v>
      </c>
    </row>
    <row r="287" spans="1:2" x14ac:dyDescent="0.25">
      <c r="A287" s="7" t="s">
        <v>10416</v>
      </c>
      <c r="B287">
        <v>187424.69</v>
      </c>
    </row>
    <row r="288" spans="1:2" x14ac:dyDescent="0.25">
      <c r="A288" s="7" t="s">
        <v>10417</v>
      </c>
      <c r="B288">
        <v>231049.07</v>
      </c>
    </row>
    <row r="289" spans="1:2" x14ac:dyDescent="0.25">
      <c r="A289" s="7" t="s">
        <v>10419</v>
      </c>
      <c r="B289">
        <v>129871.23</v>
      </c>
    </row>
    <row r="290" spans="1:2" x14ac:dyDescent="0.25">
      <c r="A290" s="7" t="s">
        <v>10420</v>
      </c>
      <c r="B290">
        <v>1396.54</v>
      </c>
    </row>
    <row r="291" spans="1:2" x14ac:dyDescent="0.25">
      <c r="A291" s="7" t="s">
        <v>10143</v>
      </c>
      <c r="B291">
        <v>512330.47</v>
      </c>
    </row>
    <row r="292" spans="1:2" x14ac:dyDescent="0.25">
      <c r="A292" s="7" t="s">
        <v>10421</v>
      </c>
      <c r="B292">
        <v>0</v>
      </c>
    </row>
    <row r="293" spans="1:2" x14ac:dyDescent="0.25">
      <c r="A293" s="7" t="s">
        <v>10424</v>
      </c>
      <c r="B293">
        <v>11181.55</v>
      </c>
    </row>
    <row r="294" spans="1:2" x14ac:dyDescent="0.25">
      <c r="A294" s="7" t="s">
        <v>10425</v>
      </c>
      <c r="B294">
        <v>419938.41</v>
      </c>
    </row>
    <row r="295" spans="1:2" x14ac:dyDescent="0.25">
      <c r="A295" s="7" t="s">
        <v>10426</v>
      </c>
      <c r="B295">
        <v>-237.5</v>
      </c>
    </row>
    <row r="296" spans="1:2" x14ac:dyDescent="0.25">
      <c r="A296" s="7" t="s">
        <v>10427</v>
      </c>
      <c r="B296">
        <v>232529.96</v>
      </c>
    </row>
    <row r="297" spans="1:2" x14ac:dyDescent="0.25">
      <c r="A297" s="7" t="s">
        <v>10144</v>
      </c>
      <c r="B297">
        <v>237.5</v>
      </c>
    </row>
    <row r="298" spans="1:2" x14ac:dyDescent="0.25">
      <c r="A298" s="7" t="s">
        <v>10428</v>
      </c>
      <c r="B298">
        <v>7962618.9000000004</v>
      </c>
    </row>
    <row r="299" spans="1:2" x14ac:dyDescent="0.25">
      <c r="A299" s="7" t="s">
        <v>10429</v>
      </c>
      <c r="B299">
        <v>0</v>
      </c>
    </row>
    <row r="300" spans="1:2" x14ac:dyDescent="0.25">
      <c r="A300" s="7" t="s">
        <v>10145</v>
      </c>
      <c r="B300">
        <v>-7240.84</v>
      </c>
    </row>
    <row r="301" spans="1:2" x14ac:dyDescent="0.25">
      <c r="A301" s="7" t="s">
        <v>10146</v>
      </c>
      <c r="B301">
        <v>0</v>
      </c>
    </row>
    <row r="302" spans="1:2" x14ac:dyDescent="0.25">
      <c r="A302" s="7" t="s">
        <v>10147</v>
      </c>
      <c r="B302">
        <v>14470.24</v>
      </c>
    </row>
    <row r="303" spans="1:2" x14ac:dyDescent="0.25">
      <c r="A303" s="7" t="s">
        <v>10148</v>
      </c>
      <c r="B303">
        <v>142003.85999999999</v>
      </c>
    </row>
    <row r="304" spans="1:2" x14ac:dyDescent="0.25">
      <c r="A304" s="7" t="s">
        <v>10430</v>
      </c>
      <c r="B304">
        <v>22.8</v>
      </c>
    </row>
    <row r="305" spans="1:2" x14ac:dyDescent="0.25">
      <c r="A305" s="7" t="s">
        <v>10170</v>
      </c>
      <c r="B305">
        <v>0</v>
      </c>
    </row>
    <row r="306" spans="1:2" x14ac:dyDescent="0.25">
      <c r="A306" s="7" t="s">
        <v>10172</v>
      </c>
      <c r="B306">
        <v>6358.66</v>
      </c>
    </row>
    <row r="307" spans="1:2" x14ac:dyDescent="0.25">
      <c r="A307" s="7" t="s">
        <v>10173</v>
      </c>
      <c r="B307">
        <v>0</v>
      </c>
    </row>
    <row r="308" spans="1:2" x14ac:dyDescent="0.25">
      <c r="A308" s="7" t="s">
        <v>10174</v>
      </c>
      <c r="B308">
        <v>509978.86</v>
      </c>
    </row>
    <row r="309" spans="1:2" x14ac:dyDescent="0.25">
      <c r="A309" s="7" t="s">
        <v>10467</v>
      </c>
      <c r="B309">
        <v>299509.42</v>
      </c>
    </row>
    <row r="310" spans="1:2" x14ac:dyDescent="0.25">
      <c r="A310" s="5" t="s">
        <v>10158</v>
      </c>
      <c r="B310">
        <v>5739721.21</v>
      </c>
    </row>
    <row r="311" spans="1:2" x14ac:dyDescent="0.25">
      <c r="A311" s="7" t="s">
        <v>10391</v>
      </c>
      <c r="B311">
        <v>488771.85</v>
      </c>
    </row>
    <row r="312" spans="1:2" x14ac:dyDescent="0.25">
      <c r="A312" s="7" t="s">
        <v>10392</v>
      </c>
      <c r="B312">
        <v>135228.63</v>
      </c>
    </row>
    <row r="313" spans="1:2" x14ac:dyDescent="0.25">
      <c r="A313" s="7" t="s">
        <v>10411</v>
      </c>
      <c r="B313">
        <v>30322.07</v>
      </c>
    </row>
    <row r="314" spans="1:2" x14ac:dyDescent="0.25">
      <c r="A314" s="7" t="s">
        <v>10412</v>
      </c>
      <c r="B314">
        <v>72640.05</v>
      </c>
    </row>
    <row r="315" spans="1:2" x14ac:dyDescent="0.25">
      <c r="A315" s="7" t="s">
        <v>10413</v>
      </c>
      <c r="B315">
        <v>3297301.23</v>
      </c>
    </row>
    <row r="316" spans="1:2" x14ac:dyDescent="0.25">
      <c r="A316" s="7" t="s">
        <v>10414</v>
      </c>
      <c r="B316">
        <v>0</v>
      </c>
    </row>
    <row r="317" spans="1:2" x14ac:dyDescent="0.25">
      <c r="A317" s="7" t="s">
        <v>10415</v>
      </c>
      <c r="B317">
        <v>0</v>
      </c>
    </row>
    <row r="318" spans="1:2" x14ac:dyDescent="0.25">
      <c r="A318" s="7" t="s">
        <v>10416</v>
      </c>
      <c r="B318">
        <v>0</v>
      </c>
    </row>
    <row r="319" spans="1:2" x14ac:dyDescent="0.25">
      <c r="A319" s="7" t="s">
        <v>10417</v>
      </c>
      <c r="B319">
        <v>45604.27</v>
      </c>
    </row>
    <row r="320" spans="1:2" x14ac:dyDescent="0.25">
      <c r="A320" s="7" t="s">
        <v>10393</v>
      </c>
      <c r="B320">
        <v>40035.769999999997</v>
      </c>
    </row>
    <row r="321" spans="1:2" x14ac:dyDescent="0.25">
      <c r="A321" s="7" t="s">
        <v>10418</v>
      </c>
      <c r="B321">
        <v>0</v>
      </c>
    </row>
    <row r="322" spans="1:2" x14ac:dyDescent="0.25">
      <c r="A322" s="7" t="s">
        <v>10419</v>
      </c>
      <c r="B322">
        <v>222481.39</v>
      </c>
    </row>
    <row r="323" spans="1:2" x14ac:dyDescent="0.25">
      <c r="A323" s="7" t="s">
        <v>10420</v>
      </c>
      <c r="B323">
        <v>0</v>
      </c>
    </row>
    <row r="324" spans="1:2" x14ac:dyDescent="0.25">
      <c r="A324" s="7" t="s">
        <v>10143</v>
      </c>
      <c r="B324">
        <v>45671.48</v>
      </c>
    </row>
    <row r="325" spans="1:2" x14ac:dyDescent="0.25">
      <c r="A325" s="7" t="s">
        <v>10421</v>
      </c>
      <c r="B325">
        <v>3591.39</v>
      </c>
    </row>
    <row r="326" spans="1:2" x14ac:dyDescent="0.25">
      <c r="A326" s="7" t="s">
        <v>10422</v>
      </c>
      <c r="B326">
        <v>35103.64</v>
      </c>
    </row>
    <row r="327" spans="1:2" x14ac:dyDescent="0.25">
      <c r="A327" s="7" t="s">
        <v>10423</v>
      </c>
      <c r="B327">
        <v>91241.24</v>
      </c>
    </row>
    <row r="328" spans="1:2" x14ac:dyDescent="0.25">
      <c r="A328" s="7" t="s">
        <v>10424</v>
      </c>
      <c r="B328">
        <v>20473.22</v>
      </c>
    </row>
    <row r="329" spans="1:2" x14ac:dyDescent="0.25">
      <c r="A329" s="7" t="s">
        <v>10425</v>
      </c>
      <c r="B329">
        <v>0</v>
      </c>
    </row>
    <row r="330" spans="1:2" x14ac:dyDescent="0.25">
      <c r="A330" s="7" t="s">
        <v>10426</v>
      </c>
      <c r="B330">
        <v>136518.23000000001</v>
      </c>
    </row>
    <row r="331" spans="1:2" x14ac:dyDescent="0.25">
      <c r="A331" s="7" t="s">
        <v>10427</v>
      </c>
      <c r="B331">
        <v>1167</v>
      </c>
    </row>
    <row r="332" spans="1:2" x14ac:dyDescent="0.25">
      <c r="A332" s="7" t="s">
        <v>10144</v>
      </c>
      <c r="B332">
        <v>123644.58</v>
      </c>
    </row>
    <row r="333" spans="1:2" x14ac:dyDescent="0.25">
      <c r="A333" s="7" t="s">
        <v>10428</v>
      </c>
      <c r="B333">
        <v>0</v>
      </c>
    </row>
    <row r="334" spans="1:2" x14ac:dyDescent="0.25">
      <c r="A334" s="7" t="s">
        <v>10429</v>
      </c>
      <c r="B334">
        <v>54330.63</v>
      </c>
    </row>
    <row r="335" spans="1:2" x14ac:dyDescent="0.25">
      <c r="A335" s="7" t="s">
        <v>10145</v>
      </c>
      <c r="B335">
        <v>3740.84</v>
      </c>
    </row>
    <row r="336" spans="1:2" x14ac:dyDescent="0.25">
      <c r="A336" s="7" t="s">
        <v>10146</v>
      </c>
      <c r="B336">
        <v>6653.02</v>
      </c>
    </row>
    <row r="337" spans="1:2" x14ac:dyDescent="0.25">
      <c r="A337" s="7" t="s">
        <v>10147</v>
      </c>
      <c r="B337">
        <v>0</v>
      </c>
    </row>
    <row r="338" spans="1:2" x14ac:dyDescent="0.25">
      <c r="A338" s="7" t="s">
        <v>10148</v>
      </c>
      <c r="B338">
        <v>0</v>
      </c>
    </row>
    <row r="339" spans="1:2" x14ac:dyDescent="0.25">
      <c r="A339" s="7" t="s">
        <v>10437</v>
      </c>
      <c r="B339">
        <v>749.61</v>
      </c>
    </row>
    <row r="340" spans="1:2" x14ac:dyDescent="0.25">
      <c r="A340" s="7" t="s">
        <v>10438</v>
      </c>
      <c r="B340">
        <v>396296.81</v>
      </c>
    </row>
    <row r="341" spans="1:2" x14ac:dyDescent="0.25">
      <c r="A341" s="7" t="s">
        <v>10439</v>
      </c>
      <c r="B341">
        <v>5267.05</v>
      </c>
    </row>
    <row r="342" spans="1:2" x14ac:dyDescent="0.25">
      <c r="A342" s="7" t="s">
        <v>10440</v>
      </c>
      <c r="B342">
        <v>0</v>
      </c>
    </row>
    <row r="343" spans="1:2" x14ac:dyDescent="0.25">
      <c r="A343" s="7" t="s">
        <v>10441</v>
      </c>
      <c r="B343">
        <v>1855.94</v>
      </c>
    </row>
    <row r="344" spans="1:2" x14ac:dyDescent="0.25">
      <c r="A344" s="7" t="s">
        <v>10442</v>
      </c>
      <c r="B344">
        <v>1873.38</v>
      </c>
    </row>
    <row r="345" spans="1:2" x14ac:dyDescent="0.25">
      <c r="A345" s="7" t="s">
        <v>10444</v>
      </c>
      <c r="B345">
        <v>0</v>
      </c>
    </row>
    <row r="346" spans="1:2" x14ac:dyDescent="0.25">
      <c r="A346" s="7" t="s">
        <v>10446</v>
      </c>
      <c r="B346">
        <v>3837.9</v>
      </c>
    </row>
    <row r="347" spans="1:2" x14ac:dyDescent="0.25">
      <c r="A347" s="7" t="s">
        <v>10447</v>
      </c>
      <c r="B347">
        <v>110075.77</v>
      </c>
    </row>
    <row r="348" spans="1:2" x14ac:dyDescent="0.25">
      <c r="A348" s="7" t="s">
        <v>10448</v>
      </c>
      <c r="B348">
        <v>0</v>
      </c>
    </row>
    <row r="349" spans="1:2" x14ac:dyDescent="0.25">
      <c r="A349" s="7" t="s">
        <v>10450</v>
      </c>
      <c r="B349">
        <v>0</v>
      </c>
    </row>
    <row r="350" spans="1:2" x14ac:dyDescent="0.25">
      <c r="A350" s="7" t="s">
        <v>10451</v>
      </c>
      <c r="B350">
        <v>3055.33</v>
      </c>
    </row>
    <row r="351" spans="1:2" x14ac:dyDescent="0.25">
      <c r="A351" s="7" t="s">
        <v>10452</v>
      </c>
      <c r="B351">
        <v>134164.21</v>
      </c>
    </row>
    <row r="352" spans="1:2" x14ac:dyDescent="0.25">
      <c r="A352" s="7" t="s">
        <v>10453</v>
      </c>
      <c r="B352">
        <v>28489.08</v>
      </c>
    </row>
    <row r="353" spans="1:2" x14ac:dyDescent="0.25">
      <c r="A353" s="7" t="s">
        <v>10454</v>
      </c>
      <c r="B353">
        <v>0</v>
      </c>
    </row>
    <row r="354" spans="1:2" x14ac:dyDescent="0.25">
      <c r="A354" s="7" t="s">
        <v>10455</v>
      </c>
      <c r="B354">
        <v>102.36</v>
      </c>
    </row>
    <row r="355" spans="1:2" x14ac:dyDescent="0.25">
      <c r="A355" s="7" t="s">
        <v>10168</v>
      </c>
      <c r="B355">
        <v>0</v>
      </c>
    </row>
    <row r="356" spans="1:2" x14ac:dyDescent="0.25">
      <c r="A356" s="7" t="s">
        <v>10457</v>
      </c>
      <c r="B356">
        <v>160879.15</v>
      </c>
    </row>
    <row r="357" spans="1:2" x14ac:dyDescent="0.25">
      <c r="A357" s="7" t="s">
        <v>10461</v>
      </c>
      <c r="B357">
        <v>19337.150000000001</v>
      </c>
    </row>
    <row r="358" spans="1:2" x14ac:dyDescent="0.25">
      <c r="A358" s="7" t="s">
        <v>10462</v>
      </c>
      <c r="B358">
        <v>0</v>
      </c>
    </row>
    <row r="359" spans="1:2" x14ac:dyDescent="0.25">
      <c r="A359" s="7" t="s">
        <v>10463</v>
      </c>
      <c r="B359">
        <v>0</v>
      </c>
    </row>
    <row r="360" spans="1:2" x14ac:dyDescent="0.25">
      <c r="A360" s="7" t="s">
        <v>10169</v>
      </c>
      <c r="B360">
        <v>1619.55</v>
      </c>
    </row>
    <row r="361" spans="1:2" x14ac:dyDescent="0.25">
      <c r="A361" s="7" t="s">
        <v>10464</v>
      </c>
      <c r="B361">
        <v>17597.39</v>
      </c>
    </row>
    <row r="362" spans="1:2" x14ac:dyDescent="0.25">
      <c r="A362" s="7" t="s">
        <v>10170</v>
      </c>
      <c r="B362">
        <v>0</v>
      </c>
    </row>
    <row r="363" spans="1:2" x14ac:dyDescent="0.25">
      <c r="A363" s="7" t="s">
        <v>10172</v>
      </c>
      <c r="B363">
        <v>0</v>
      </c>
    </row>
    <row r="364" spans="1:2" x14ac:dyDescent="0.25">
      <c r="A364" s="7" t="s">
        <v>10173</v>
      </c>
      <c r="B364">
        <v>0</v>
      </c>
    </row>
    <row r="365" spans="1:2" x14ac:dyDescent="0.25">
      <c r="A365" s="7" t="s">
        <v>10174</v>
      </c>
      <c r="B365">
        <v>0</v>
      </c>
    </row>
    <row r="366" spans="1:2" x14ac:dyDescent="0.25">
      <c r="A366" s="7" t="s">
        <v>10467</v>
      </c>
      <c r="B366">
        <v>0</v>
      </c>
    </row>
    <row r="367" spans="1:2" x14ac:dyDescent="0.25">
      <c r="A367" s="5" t="s">
        <v>10178</v>
      </c>
      <c r="B367">
        <v>-755426.88</v>
      </c>
    </row>
    <row r="368" spans="1:2" x14ac:dyDescent="0.25">
      <c r="A368" s="7" t="s">
        <v>10410</v>
      </c>
      <c r="B368">
        <v>-755426.88</v>
      </c>
    </row>
    <row r="369" spans="1:2" x14ac:dyDescent="0.25">
      <c r="A369" s="5" t="s">
        <v>10179</v>
      </c>
      <c r="B369">
        <v>247441.57</v>
      </c>
    </row>
    <row r="370" spans="1:2" x14ac:dyDescent="0.25">
      <c r="A370" s="7" t="s">
        <v>10410</v>
      </c>
      <c r="B370">
        <v>247441.57</v>
      </c>
    </row>
    <row r="371" spans="1:2" x14ac:dyDescent="0.25">
      <c r="A371" s="5" t="s">
        <v>10180</v>
      </c>
      <c r="B371">
        <v>965120.23</v>
      </c>
    </row>
    <row r="372" spans="1:2" x14ac:dyDescent="0.25">
      <c r="A372" s="7" t="s">
        <v>10410</v>
      </c>
      <c r="B372">
        <v>965120.23</v>
      </c>
    </row>
    <row r="373" spans="1:2" x14ac:dyDescent="0.25">
      <c r="A373" s="5" t="s">
        <v>10181</v>
      </c>
      <c r="B373">
        <v>150278.87</v>
      </c>
    </row>
    <row r="374" spans="1:2" x14ac:dyDescent="0.25">
      <c r="A374" s="7" t="s">
        <v>10410</v>
      </c>
      <c r="B374">
        <v>150278.87</v>
      </c>
    </row>
    <row r="375" spans="1:2" x14ac:dyDescent="0.25">
      <c r="A375" s="5" t="s">
        <v>10182</v>
      </c>
      <c r="B375">
        <v>1193618.44</v>
      </c>
    </row>
    <row r="376" spans="1:2" x14ac:dyDescent="0.25">
      <c r="A376" s="7" t="s">
        <v>10410</v>
      </c>
      <c r="B376">
        <v>1193618.44</v>
      </c>
    </row>
    <row r="377" spans="1:2" x14ac:dyDescent="0.25">
      <c r="A377" s="5" t="s">
        <v>10183</v>
      </c>
      <c r="B377">
        <v>264212.18</v>
      </c>
    </row>
    <row r="378" spans="1:2" x14ac:dyDescent="0.25">
      <c r="A378" s="7" t="s">
        <v>10410</v>
      </c>
      <c r="B378">
        <v>264212.18</v>
      </c>
    </row>
    <row r="379" spans="1:2" x14ac:dyDescent="0.25">
      <c r="A379" s="5" t="s">
        <v>10184</v>
      </c>
      <c r="B379">
        <v>197880.61</v>
      </c>
    </row>
    <row r="380" spans="1:2" x14ac:dyDescent="0.25">
      <c r="A380" s="7" t="s">
        <v>10410</v>
      </c>
      <c r="B380">
        <v>197880.61</v>
      </c>
    </row>
    <row r="381" spans="1:2" x14ac:dyDescent="0.25">
      <c r="A381" s="5" t="s">
        <v>10185</v>
      </c>
      <c r="B381">
        <v>742108.24</v>
      </c>
    </row>
    <row r="382" spans="1:2" x14ac:dyDescent="0.25">
      <c r="A382" s="7" t="s">
        <v>10410</v>
      </c>
      <c r="B382">
        <v>742108.24</v>
      </c>
    </row>
    <row r="383" spans="1:2" x14ac:dyDescent="0.25">
      <c r="A383" s="5" t="s">
        <v>10186</v>
      </c>
      <c r="B383">
        <v>3494798.16</v>
      </c>
    </row>
    <row r="384" spans="1:2" x14ac:dyDescent="0.25">
      <c r="A384" s="7" t="s">
        <v>10410</v>
      </c>
      <c r="B384">
        <v>3494798.16</v>
      </c>
    </row>
    <row r="385" spans="1:2" x14ac:dyDescent="0.25">
      <c r="A385" s="5" t="s">
        <v>10187</v>
      </c>
      <c r="B385">
        <v>214347.02</v>
      </c>
    </row>
    <row r="386" spans="1:2" x14ac:dyDescent="0.25">
      <c r="A386" s="7" t="s">
        <v>10410</v>
      </c>
      <c r="B386">
        <v>214347.02</v>
      </c>
    </row>
    <row r="387" spans="1:2" x14ac:dyDescent="0.25">
      <c r="A387" s="5" t="s">
        <v>10188</v>
      </c>
      <c r="B387">
        <v>538337.68000000005</v>
      </c>
    </row>
    <row r="388" spans="1:2" x14ac:dyDescent="0.25">
      <c r="A388" s="7" t="s">
        <v>10410</v>
      </c>
      <c r="B388">
        <v>538337.68000000005</v>
      </c>
    </row>
    <row r="389" spans="1:2" x14ac:dyDescent="0.25">
      <c r="A389" s="5" t="s">
        <v>10189</v>
      </c>
      <c r="B389">
        <v>317214.01</v>
      </c>
    </row>
    <row r="390" spans="1:2" x14ac:dyDescent="0.25">
      <c r="A390" s="7" t="s">
        <v>10410</v>
      </c>
      <c r="B390">
        <v>317214.01</v>
      </c>
    </row>
    <row r="391" spans="1:2" x14ac:dyDescent="0.25">
      <c r="A391" s="5" t="s">
        <v>10190</v>
      </c>
      <c r="B391">
        <v>-131272.57</v>
      </c>
    </row>
    <row r="392" spans="1:2" x14ac:dyDescent="0.25">
      <c r="A392" s="7" t="s">
        <v>10410</v>
      </c>
      <c r="B392">
        <v>-131272.57</v>
      </c>
    </row>
    <row r="393" spans="1:2" x14ac:dyDescent="0.25">
      <c r="A393" s="5" t="s">
        <v>10191</v>
      </c>
      <c r="B393">
        <v>30137638</v>
      </c>
    </row>
    <row r="394" spans="1:2" x14ac:dyDescent="0.25">
      <c r="A394" s="7" t="s">
        <v>10410</v>
      </c>
      <c r="B394">
        <v>30137638</v>
      </c>
    </row>
    <row r="395" spans="1:2" x14ac:dyDescent="0.25">
      <c r="A395" s="5" t="s">
        <v>10192</v>
      </c>
      <c r="B395">
        <v>2852525.33</v>
      </c>
    </row>
    <row r="396" spans="1:2" x14ac:dyDescent="0.25">
      <c r="A396" s="7" t="s">
        <v>10410</v>
      </c>
      <c r="B396">
        <v>2852525.33</v>
      </c>
    </row>
    <row r="397" spans="1:2" x14ac:dyDescent="0.25">
      <c r="A397" s="5" t="s">
        <v>10193</v>
      </c>
      <c r="B397">
        <v>37357.230000000003</v>
      </c>
    </row>
    <row r="398" spans="1:2" x14ac:dyDescent="0.25">
      <c r="A398" s="7" t="s">
        <v>10410</v>
      </c>
      <c r="B398">
        <v>37357.230000000003</v>
      </c>
    </row>
    <row r="399" spans="1:2" x14ac:dyDescent="0.25">
      <c r="A399" s="5" t="s">
        <v>10194</v>
      </c>
      <c r="B399">
        <v>-9593.92</v>
      </c>
    </row>
    <row r="400" spans="1:2" x14ac:dyDescent="0.25">
      <c r="A400" s="7" t="s">
        <v>10410</v>
      </c>
      <c r="B400">
        <v>-9593.92</v>
      </c>
    </row>
    <row r="401" spans="1:2" x14ac:dyDescent="0.25">
      <c r="A401" s="5" t="s">
        <v>10195</v>
      </c>
      <c r="B401">
        <v>1489372.83</v>
      </c>
    </row>
    <row r="402" spans="1:2" x14ac:dyDescent="0.25">
      <c r="A402" s="7" t="s">
        <v>10410</v>
      </c>
      <c r="B402">
        <v>1489372.83</v>
      </c>
    </row>
    <row r="403" spans="1:2" x14ac:dyDescent="0.25">
      <c r="A403" s="5" t="s">
        <v>10196</v>
      </c>
      <c r="B403">
        <v>334985.03999999998</v>
      </c>
    </row>
    <row r="404" spans="1:2" x14ac:dyDescent="0.25">
      <c r="A404" s="7" t="s">
        <v>10410</v>
      </c>
      <c r="B404">
        <v>334985.03999999998</v>
      </c>
    </row>
    <row r="405" spans="1:2" x14ac:dyDescent="0.25">
      <c r="A405" s="5" t="s">
        <v>10197</v>
      </c>
      <c r="B405">
        <v>727294.17</v>
      </c>
    </row>
    <row r="406" spans="1:2" x14ac:dyDescent="0.25">
      <c r="A406" s="7" t="s">
        <v>10410</v>
      </c>
      <c r="B406">
        <v>727294.17</v>
      </c>
    </row>
    <row r="407" spans="1:2" x14ac:dyDescent="0.25">
      <c r="A407" s="5" t="s">
        <v>10198</v>
      </c>
      <c r="B407">
        <v>1334790.92</v>
      </c>
    </row>
    <row r="408" spans="1:2" x14ac:dyDescent="0.25">
      <c r="A408" s="7" t="s">
        <v>10410</v>
      </c>
      <c r="B408">
        <v>1334790.92</v>
      </c>
    </row>
    <row r="409" spans="1:2" x14ac:dyDescent="0.25">
      <c r="A409" s="5" t="s">
        <v>10199</v>
      </c>
      <c r="B409">
        <v>238098.25</v>
      </c>
    </row>
    <row r="410" spans="1:2" x14ac:dyDescent="0.25">
      <c r="A410" s="7" t="s">
        <v>10410</v>
      </c>
      <c r="B410">
        <v>238098.25</v>
      </c>
    </row>
    <row r="411" spans="1:2" x14ac:dyDescent="0.25">
      <c r="A411" s="5" t="s">
        <v>10138</v>
      </c>
      <c r="B411">
        <v>-3974619.41</v>
      </c>
    </row>
    <row r="412" spans="1:2" x14ac:dyDescent="0.25">
      <c r="A412" s="7" t="s">
        <v>10410</v>
      </c>
      <c r="B412">
        <v>-3974619.41</v>
      </c>
    </row>
    <row r="413" spans="1:2" x14ac:dyDescent="0.25">
      <c r="A413" s="5" t="s">
        <v>10200</v>
      </c>
      <c r="B413">
        <v>21495.919999999998</v>
      </c>
    </row>
    <row r="414" spans="1:2" x14ac:dyDescent="0.25">
      <c r="A414" s="7" t="s">
        <v>10410</v>
      </c>
      <c r="B414">
        <v>21495.919999999998</v>
      </c>
    </row>
    <row r="415" spans="1:2" x14ac:dyDescent="0.25">
      <c r="A415" s="5" t="s">
        <v>10201</v>
      </c>
      <c r="B415">
        <v>-1229.75</v>
      </c>
    </row>
    <row r="416" spans="1:2" x14ac:dyDescent="0.25">
      <c r="A416" s="7" t="s">
        <v>10410</v>
      </c>
      <c r="B416">
        <v>-1229.75</v>
      </c>
    </row>
    <row r="417" spans="1:2" x14ac:dyDescent="0.25">
      <c r="A417" s="5" t="s">
        <v>10139</v>
      </c>
      <c r="B417">
        <v>319909.81</v>
      </c>
    </row>
    <row r="418" spans="1:2" x14ac:dyDescent="0.25">
      <c r="A418" s="7" t="s">
        <v>10410</v>
      </c>
      <c r="B418">
        <v>319909.81</v>
      </c>
    </row>
    <row r="419" spans="1:2" x14ac:dyDescent="0.25">
      <c r="A419" s="5" t="s">
        <v>10202</v>
      </c>
      <c r="B419">
        <v>3640997.14</v>
      </c>
    </row>
    <row r="420" spans="1:2" x14ac:dyDescent="0.25">
      <c r="A420" s="7" t="s">
        <v>10410</v>
      </c>
      <c r="B420">
        <v>3640997.14</v>
      </c>
    </row>
    <row r="421" spans="1:2" x14ac:dyDescent="0.25">
      <c r="A421" s="5" t="s">
        <v>10203</v>
      </c>
      <c r="B421">
        <v>493991.28</v>
      </c>
    </row>
    <row r="422" spans="1:2" x14ac:dyDescent="0.25">
      <c r="A422" s="7" t="s">
        <v>10410</v>
      </c>
      <c r="B422">
        <v>493991.28</v>
      </c>
    </row>
    <row r="423" spans="1:2" x14ac:dyDescent="0.25">
      <c r="A423" s="5" t="s">
        <v>10204</v>
      </c>
      <c r="B423">
        <v>902356.94</v>
      </c>
    </row>
    <row r="424" spans="1:2" x14ac:dyDescent="0.25">
      <c r="A424" s="7" t="s">
        <v>10410</v>
      </c>
      <c r="B424">
        <v>902356.94</v>
      </c>
    </row>
    <row r="425" spans="1:2" x14ac:dyDescent="0.25">
      <c r="A425" s="5" t="s">
        <v>10205</v>
      </c>
      <c r="B425">
        <v>46391.32</v>
      </c>
    </row>
    <row r="426" spans="1:2" x14ac:dyDescent="0.25">
      <c r="A426" s="7" t="s">
        <v>10410</v>
      </c>
      <c r="B426">
        <v>46391.32</v>
      </c>
    </row>
    <row r="427" spans="1:2" x14ac:dyDescent="0.25">
      <c r="A427" s="5" t="s">
        <v>10206</v>
      </c>
      <c r="B427">
        <v>63082.84</v>
      </c>
    </row>
    <row r="428" spans="1:2" x14ac:dyDescent="0.25">
      <c r="A428" s="7" t="s">
        <v>10410</v>
      </c>
      <c r="B428">
        <v>63082.84</v>
      </c>
    </row>
    <row r="429" spans="1:2" x14ac:dyDescent="0.25">
      <c r="A429" s="5" t="s">
        <v>10207</v>
      </c>
      <c r="B429">
        <v>33274804.93</v>
      </c>
    </row>
    <row r="430" spans="1:2" x14ac:dyDescent="0.25">
      <c r="A430" s="7" t="s">
        <v>10410</v>
      </c>
      <c r="B430">
        <v>33274804.93</v>
      </c>
    </row>
    <row r="431" spans="1:2" x14ac:dyDescent="0.25">
      <c r="A431" s="5" t="s">
        <v>10208</v>
      </c>
      <c r="B431">
        <v>-12568.03</v>
      </c>
    </row>
    <row r="432" spans="1:2" x14ac:dyDescent="0.25">
      <c r="A432" s="7" t="s">
        <v>10410</v>
      </c>
      <c r="B432">
        <v>-12568.03</v>
      </c>
    </row>
    <row r="433" spans="1:2" x14ac:dyDescent="0.25">
      <c r="A433" s="5" t="s">
        <v>10209</v>
      </c>
      <c r="B433">
        <v>53372793.630000003</v>
      </c>
    </row>
    <row r="434" spans="1:2" x14ac:dyDescent="0.25">
      <c r="A434" s="7" t="s">
        <v>10410</v>
      </c>
      <c r="B434">
        <v>53372793.630000003</v>
      </c>
    </row>
    <row r="435" spans="1:2" x14ac:dyDescent="0.25">
      <c r="A435" s="5" t="s">
        <v>10210</v>
      </c>
      <c r="B435">
        <v>1286.42</v>
      </c>
    </row>
    <row r="436" spans="1:2" x14ac:dyDescent="0.25">
      <c r="A436" s="7" t="s">
        <v>10410</v>
      </c>
      <c r="B436">
        <v>1286.42</v>
      </c>
    </row>
    <row r="437" spans="1:2" x14ac:dyDescent="0.25">
      <c r="A437" s="5" t="s">
        <v>10211</v>
      </c>
      <c r="B437">
        <v>2796015.36</v>
      </c>
    </row>
    <row r="438" spans="1:2" x14ac:dyDescent="0.25">
      <c r="A438" s="7" t="s">
        <v>10410</v>
      </c>
      <c r="B438">
        <v>2796015.36</v>
      </c>
    </row>
    <row r="439" spans="1:2" x14ac:dyDescent="0.25">
      <c r="A439" s="5" t="s">
        <v>10212</v>
      </c>
      <c r="B439">
        <v>7931.74</v>
      </c>
    </row>
    <row r="440" spans="1:2" x14ac:dyDescent="0.25">
      <c r="A440" s="7" t="s">
        <v>10410</v>
      </c>
      <c r="B440">
        <v>7931.74</v>
      </c>
    </row>
    <row r="441" spans="1:2" x14ac:dyDescent="0.25">
      <c r="A441" s="5" t="s">
        <v>10213</v>
      </c>
      <c r="B441">
        <v>543641.61</v>
      </c>
    </row>
    <row r="442" spans="1:2" x14ac:dyDescent="0.25">
      <c r="A442" s="7" t="s">
        <v>10410</v>
      </c>
      <c r="B442">
        <v>543641.61</v>
      </c>
    </row>
    <row r="443" spans="1:2" x14ac:dyDescent="0.25">
      <c r="A443" s="5" t="s">
        <v>10214</v>
      </c>
      <c r="B443">
        <v>95299.77</v>
      </c>
    </row>
    <row r="444" spans="1:2" x14ac:dyDescent="0.25">
      <c r="A444" s="7" t="s">
        <v>10410</v>
      </c>
      <c r="B444">
        <v>95299.77</v>
      </c>
    </row>
    <row r="445" spans="1:2" x14ac:dyDescent="0.25">
      <c r="A445" s="5" t="s">
        <v>10215</v>
      </c>
      <c r="B445">
        <v>1505852.92</v>
      </c>
    </row>
    <row r="446" spans="1:2" x14ac:dyDescent="0.25">
      <c r="A446" s="7" t="s">
        <v>10410</v>
      </c>
      <c r="B446">
        <v>1505852.92</v>
      </c>
    </row>
    <row r="447" spans="1:2" x14ac:dyDescent="0.25">
      <c r="A447" s="5" t="s">
        <v>10216</v>
      </c>
      <c r="B447">
        <v>3148431.54</v>
      </c>
    </row>
    <row r="448" spans="1:2" x14ac:dyDescent="0.25">
      <c r="A448" s="7" t="s">
        <v>10410</v>
      </c>
      <c r="B448">
        <v>3148431.54</v>
      </c>
    </row>
    <row r="449" spans="1:2" x14ac:dyDescent="0.25">
      <c r="A449" s="5" t="s">
        <v>10217</v>
      </c>
      <c r="B449">
        <v>-29194.33</v>
      </c>
    </row>
    <row r="450" spans="1:2" x14ac:dyDescent="0.25">
      <c r="A450" s="7" t="s">
        <v>10410</v>
      </c>
      <c r="B450">
        <v>-29194.33</v>
      </c>
    </row>
    <row r="451" spans="1:2" x14ac:dyDescent="0.25">
      <c r="A451" s="5" t="s">
        <v>10218</v>
      </c>
      <c r="B451">
        <v>703581.82</v>
      </c>
    </row>
    <row r="452" spans="1:2" x14ac:dyDescent="0.25">
      <c r="A452" s="7" t="s">
        <v>10410</v>
      </c>
      <c r="B452">
        <v>703581.82</v>
      </c>
    </row>
    <row r="453" spans="1:2" x14ac:dyDescent="0.25">
      <c r="A453" s="5" t="s">
        <v>10219</v>
      </c>
      <c r="B453">
        <v>5530406.2999999998</v>
      </c>
    </row>
    <row r="454" spans="1:2" x14ac:dyDescent="0.25">
      <c r="A454" s="7" t="s">
        <v>10410</v>
      </c>
      <c r="B454">
        <v>5530406.2999999998</v>
      </c>
    </row>
    <row r="455" spans="1:2" x14ac:dyDescent="0.25">
      <c r="A455" s="5" t="s">
        <v>10220</v>
      </c>
      <c r="B455">
        <v>597038.30000000005</v>
      </c>
    </row>
    <row r="456" spans="1:2" x14ac:dyDescent="0.25">
      <c r="A456" s="7" t="s">
        <v>10410</v>
      </c>
      <c r="B456">
        <v>597038.30000000005</v>
      </c>
    </row>
    <row r="457" spans="1:2" x14ac:dyDescent="0.25">
      <c r="A457" s="5" t="s">
        <v>10221</v>
      </c>
      <c r="B457">
        <v>632307.5</v>
      </c>
    </row>
    <row r="458" spans="1:2" x14ac:dyDescent="0.25">
      <c r="A458" s="7" t="s">
        <v>10410</v>
      </c>
      <c r="B458">
        <v>632307.5</v>
      </c>
    </row>
    <row r="459" spans="1:2" x14ac:dyDescent="0.25">
      <c r="A459" s="5" t="s">
        <v>10222</v>
      </c>
      <c r="B459">
        <v>44395.65</v>
      </c>
    </row>
    <row r="460" spans="1:2" x14ac:dyDescent="0.25">
      <c r="A460" s="7" t="s">
        <v>10410</v>
      </c>
      <c r="B460">
        <v>44395.65</v>
      </c>
    </row>
    <row r="461" spans="1:2" x14ac:dyDescent="0.25">
      <c r="A461" s="5" t="s">
        <v>10223</v>
      </c>
      <c r="B461">
        <v>4534999.1500000004</v>
      </c>
    </row>
    <row r="462" spans="1:2" x14ac:dyDescent="0.25">
      <c r="A462" s="7" t="s">
        <v>10410</v>
      </c>
      <c r="B462">
        <v>4534999.1500000004</v>
      </c>
    </row>
    <row r="463" spans="1:2" x14ac:dyDescent="0.25">
      <c r="A463" s="5" t="s">
        <v>10224</v>
      </c>
      <c r="B463">
        <v>832512.56</v>
      </c>
    </row>
    <row r="464" spans="1:2" x14ac:dyDescent="0.25">
      <c r="A464" s="7" t="s">
        <v>10410</v>
      </c>
      <c r="B464">
        <v>832512.56</v>
      </c>
    </row>
    <row r="465" spans="1:2" x14ac:dyDescent="0.25">
      <c r="A465" s="5" t="s">
        <v>10225</v>
      </c>
      <c r="B465">
        <v>8197784.0800000001</v>
      </c>
    </row>
    <row r="466" spans="1:2" x14ac:dyDescent="0.25">
      <c r="A466" s="7" t="s">
        <v>10410</v>
      </c>
      <c r="B466">
        <v>8197784.0800000001</v>
      </c>
    </row>
    <row r="467" spans="1:2" x14ac:dyDescent="0.25">
      <c r="A467" s="5" t="s">
        <v>10226</v>
      </c>
      <c r="B467">
        <v>7878116.5800000001</v>
      </c>
    </row>
    <row r="468" spans="1:2" x14ac:dyDescent="0.25">
      <c r="A468" s="7" t="s">
        <v>10410</v>
      </c>
      <c r="B468">
        <v>7878116.5800000001</v>
      </c>
    </row>
    <row r="469" spans="1:2" x14ac:dyDescent="0.25">
      <c r="A469" s="5" t="s">
        <v>10227</v>
      </c>
      <c r="B469">
        <v>821021.95</v>
      </c>
    </row>
    <row r="470" spans="1:2" x14ac:dyDescent="0.25">
      <c r="A470" s="7" t="s">
        <v>10410</v>
      </c>
      <c r="B470">
        <v>821021.95</v>
      </c>
    </row>
    <row r="471" spans="1:2" x14ac:dyDescent="0.25">
      <c r="A471" s="5" t="s">
        <v>10228</v>
      </c>
      <c r="B471">
        <v>29823371.07</v>
      </c>
    </row>
    <row r="472" spans="1:2" x14ac:dyDescent="0.25">
      <c r="A472" s="7" t="s">
        <v>10410</v>
      </c>
      <c r="B472">
        <v>29823371.07</v>
      </c>
    </row>
    <row r="473" spans="1:2" x14ac:dyDescent="0.25">
      <c r="A473" s="5" t="s">
        <v>10229</v>
      </c>
      <c r="B473">
        <v>257287.42</v>
      </c>
    </row>
    <row r="474" spans="1:2" x14ac:dyDescent="0.25">
      <c r="A474" s="7" t="s">
        <v>10410</v>
      </c>
      <c r="B474">
        <v>257287.42</v>
      </c>
    </row>
    <row r="475" spans="1:2" x14ac:dyDescent="0.25">
      <c r="A475" s="5" t="s">
        <v>10230</v>
      </c>
      <c r="B475">
        <v>246747.3</v>
      </c>
    </row>
    <row r="476" spans="1:2" x14ac:dyDescent="0.25">
      <c r="A476" s="7" t="s">
        <v>10410</v>
      </c>
      <c r="B476">
        <v>246747.3</v>
      </c>
    </row>
    <row r="477" spans="1:2" x14ac:dyDescent="0.25">
      <c r="A477" s="5" t="s">
        <v>10231</v>
      </c>
      <c r="B477">
        <v>121630.85</v>
      </c>
    </row>
    <row r="478" spans="1:2" x14ac:dyDescent="0.25">
      <c r="A478" s="7" t="s">
        <v>10410</v>
      </c>
      <c r="B478">
        <v>121630.85</v>
      </c>
    </row>
    <row r="479" spans="1:2" x14ac:dyDescent="0.25">
      <c r="A479" s="5" t="s">
        <v>10232</v>
      </c>
      <c r="B479">
        <v>918613.16</v>
      </c>
    </row>
    <row r="480" spans="1:2" x14ac:dyDescent="0.25">
      <c r="A480" s="7" t="s">
        <v>10410</v>
      </c>
      <c r="B480">
        <v>918613.16</v>
      </c>
    </row>
    <row r="481" spans="1:2" x14ac:dyDescent="0.25">
      <c r="A481" s="5" t="s">
        <v>10233</v>
      </c>
      <c r="B481">
        <v>2858087.88</v>
      </c>
    </row>
    <row r="482" spans="1:2" x14ac:dyDescent="0.25">
      <c r="A482" s="7" t="s">
        <v>10410</v>
      </c>
      <c r="B482">
        <v>2858087.88</v>
      </c>
    </row>
    <row r="483" spans="1:2" x14ac:dyDescent="0.25">
      <c r="A483" s="5" t="s">
        <v>10234</v>
      </c>
      <c r="B483">
        <v>279974.84999999998</v>
      </c>
    </row>
    <row r="484" spans="1:2" x14ac:dyDescent="0.25">
      <c r="A484" s="7" t="s">
        <v>10410</v>
      </c>
      <c r="B484">
        <v>279974.84999999998</v>
      </c>
    </row>
    <row r="485" spans="1:2" x14ac:dyDescent="0.25">
      <c r="A485" s="5" t="s">
        <v>10235</v>
      </c>
      <c r="B485">
        <v>17577.34</v>
      </c>
    </row>
    <row r="486" spans="1:2" x14ac:dyDescent="0.25">
      <c r="A486" s="7" t="s">
        <v>10410</v>
      </c>
      <c r="B486">
        <v>17577.34</v>
      </c>
    </row>
    <row r="487" spans="1:2" x14ac:dyDescent="0.25">
      <c r="A487" s="5" t="s">
        <v>10236</v>
      </c>
      <c r="B487">
        <v>240346.83</v>
      </c>
    </row>
    <row r="488" spans="1:2" x14ac:dyDescent="0.25">
      <c r="A488" s="7" t="s">
        <v>10410</v>
      </c>
      <c r="B488">
        <v>240346.83</v>
      </c>
    </row>
    <row r="489" spans="1:2" x14ac:dyDescent="0.25">
      <c r="A489" s="5" t="s">
        <v>10237</v>
      </c>
      <c r="B489">
        <v>6517295.2000000002</v>
      </c>
    </row>
    <row r="490" spans="1:2" x14ac:dyDescent="0.25">
      <c r="A490" s="7" t="s">
        <v>10410</v>
      </c>
      <c r="B490">
        <v>6517295.2000000002</v>
      </c>
    </row>
    <row r="491" spans="1:2" x14ac:dyDescent="0.25">
      <c r="A491" s="5" t="s">
        <v>10238</v>
      </c>
      <c r="B491">
        <v>121366.87</v>
      </c>
    </row>
    <row r="492" spans="1:2" x14ac:dyDescent="0.25">
      <c r="A492" s="7" t="s">
        <v>10410</v>
      </c>
      <c r="B492">
        <v>121366.87</v>
      </c>
    </row>
    <row r="493" spans="1:2" x14ac:dyDescent="0.25">
      <c r="A493" s="5" t="s">
        <v>10239</v>
      </c>
      <c r="B493">
        <v>-24372.38</v>
      </c>
    </row>
    <row r="494" spans="1:2" x14ac:dyDescent="0.25">
      <c r="A494" s="7" t="s">
        <v>10410</v>
      </c>
      <c r="B494">
        <v>-24372.38</v>
      </c>
    </row>
    <row r="495" spans="1:2" x14ac:dyDescent="0.25">
      <c r="A495" s="5" t="s">
        <v>10240</v>
      </c>
      <c r="B495">
        <v>1473570.13</v>
      </c>
    </row>
    <row r="496" spans="1:2" x14ac:dyDescent="0.25">
      <c r="A496" s="7" t="s">
        <v>10410</v>
      </c>
      <c r="B496">
        <v>1473570.13</v>
      </c>
    </row>
    <row r="497" spans="1:2" x14ac:dyDescent="0.25">
      <c r="A497" s="5" t="s">
        <v>10241</v>
      </c>
      <c r="B497">
        <v>769336.67</v>
      </c>
    </row>
    <row r="498" spans="1:2" x14ac:dyDescent="0.25">
      <c r="A498" s="7" t="s">
        <v>10410</v>
      </c>
      <c r="B498">
        <v>769336.67</v>
      </c>
    </row>
    <row r="499" spans="1:2" x14ac:dyDescent="0.25">
      <c r="A499" s="5" t="s">
        <v>10242</v>
      </c>
      <c r="B499">
        <v>874768.13</v>
      </c>
    </row>
    <row r="500" spans="1:2" x14ac:dyDescent="0.25">
      <c r="A500" s="7" t="s">
        <v>10410</v>
      </c>
      <c r="B500">
        <v>874768.13</v>
      </c>
    </row>
    <row r="501" spans="1:2" x14ac:dyDescent="0.25">
      <c r="A501" s="5" t="s">
        <v>10243</v>
      </c>
      <c r="B501">
        <v>159951.78</v>
      </c>
    </row>
    <row r="502" spans="1:2" x14ac:dyDescent="0.25">
      <c r="A502" s="7" t="s">
        <v>10410</v>
      </c>
      <c r="B502">
        <v>159951.78</v>
      </c>
    </row>
    <row r="503" spans="1:2" x14ac:dyDescent="0.25">
      <c r="A503" s="5" t="s">
        <v>10244</v>
      </c>
      <c r="B503">
        <v>90037.98</v>
      </c>
    </row>
    <row r="504" spans="1:2" x14ac:dyDescent="0.25">
      <c r="A504" s="7" t="s">
        <v>10410</v>
      </c>
      <c r="B504">
        <v>90037.98</v>
      </c>
    </row>
    <row r="505" spans="1:2" x14ac:dyDescent="0.25">
      <c r="A505" s="5" t="s">
        <v>10245</v>
      </c>
      <c r="B505">
        <v>396488.94</v>
      </c>
    </row>
    <row r="506" spans="1:2" x14ac:dyDescent="0.25">
      <c r="A506" s="7" t="s">
        <v>10410</v>
      </c>
      <c r="B506">
        <v>396488.94</v>
      </c>
    </row>
    <row r="507" spans="1:2" x14ac:dyDescent="0.25">
      <c r="A507" s="5" t="s">
        <v>10246</v>
      </c>
      <c r="B507">
        <v>541284.88</v>
      </c>
    </row>
    <row r="508" spans="1:2" x14ac:dyDescent="0.25">
      <c r="A508" s="7" t="s">
        <v>10410</v>
      </c>
      <c r="B508">
        <v>541284.88</v>
      </c>
    </row>
    <row r="509" spans="1:2" x14ac:dyDescent="0.25">
      <c r="A509" s="5" t="s">
        <v>10247</v>
      </c>
      <c r="B509">
        <v>93210.66</v>
      </c>
    </row>
    <row r="510" spans="1:2" x14ac:dyDescent="0.25">
      <c r="A510" s="7" t="s">
        <v>10410</v>
      </c>
      <c r="B510">
        <v>93210.66</v>
      </c>
    </row>
    <row r="511" spans="1:2" x14ac:dyDescent="0.25">
      <c r="A511" s="5" t="s">
        <v>10248</v>
      </c>
      <c r="B511">
        <v>4852.4399999999996</v>
      </c>
    </row>
    <row r="512" spans="1:2" x14ac:dyDescent="0.25">
      <c r="A512" s="7" t="s">
        <v>10410</v>
      </c>
      <c r="B512">
        <v>4852.4399999999996</v>
      </c>
    </row>
    <row r="513" spans="1:2" x14ac:dyDescent="0.25">
      <c r="A513" s="5" t="s">
        <v>10249</v>
      </c>
      <c r="B513">
        <v>24976.32</v>
      </c>
    </row>
    <row r="514" spans="1:2" x14ac:dyDescent="0.25">
      <c r="A514" s="7" t="s">
        <v>10410</v>
      </c>
      <c r="B514">
        <v>24976.32</v>
      </c>
    </row>
    <row r="515" spans="1:2" x14ac:dyDescent="0.25">
      <c r="A515" s="5" t="s">
        <v>10250</v>
      </c>
      <c r="B515">
        <v>77429.77</v>
      </c>
    </row>
    <row r="516" spans="1:2" x14ac:dyDescent="0.25">
      <c r="A516" s="7" t="s">
        <v>10410</v>
      </c>
      <c r="B516">
        <v>77429.77</v>
      </c>
    </row>
    <row r="517" spans="1:2" x14ac:dyDescent="0.25">
      <c r="A517" s="5" t="s">
        <v>10140</v>
      </c>
      <c r="B517">
        <v>2222838.08</v>
      </c>
    </row>
    <row r="518" spans="1:2" x14ac:dyDescent="0.25">
      <c r="A518" s="7" t="s">
        <v>10410</v>
      </c>
      <c r="B518">
        <v>2222838.08</v>
      </c>
    </row>
    <row r="519" spans="1:2" x14ac:dyDescent="0.25">
      <c r="A519" s="5" t="s">
        <v>10251</v>
      </c>
      <c r="B519">
        <v>0</v>
      </c>
    </row>
    <row r="520" spans="1:2" x14ac:dyDescent="0.25">
      <c r="A520" s="7" t="s">
        <v>10410</v>
      </c>
      <c r="B520">
        <v>0</v>
      </c>
    </row>
    <row r="521" spans="1:2" x14ac:dyDescent="0.25">
      <c r="A521" s="5" t="s">
        <v>10252</v>
      </c>
      <c r="B521">
        <v>0</v>
      </c>
    </row>
    <row r="522" spans="1:2" x14ac:dyDescent="0.25">
      <c r="A522" s="7" t="s">
        <v>10410</v>
      </c>
      <c r="B522">
        <v>0</v>
      </c>
    </row>
    <row r="523" spans="1:2" x14ac:dyDescent="0.25">
      <c r="A523" s="5" t="s">
        <v>10142</v>
      </c>
      <c r="B523">
        <v>0</v>
      </c>
    </row>
    <row r="524" spans="1:2" x14ac:dyDescent="0.25">
      <c r="A524" s="7" t="s">
        <v>10410</v>
      </c>
      <c r="B524">
        <v>0</v>
      </c>
    </row>
    <row r="525" spans="1:2" x14ac:dyDescent="0.25">
      <c r="A525" s="5" t="s">
        <v>10253</v>
      </c>
      <c r="B525">
        <v>0</v>
      </c>
    </row>
    <row r="526" spans="1:2" x14ac:dyDescent="0.25">
      <c r="A526" s="7" t="s">
        <v>10410</v>
      </c>
      <c r="B526">
        <v>0</v>
      </c>
    </row>
    <row r="527" spans="1:2" x14ac:dyDescent="0.25">
      <c r="A527" s="5" t="s">
        <v>10254</v>
      </c>
      <c r="B527">
        <v>4074433.65</v>
      </c>
    </row>
    <row r="528" spans="1:2" x14ac:dyDescent="0.25">
      <c r="A528" s="7" t="s">
        <v>10410</v>
      </c>
      <c r="B528">
        <v>4074433.65</v>
      </c>
    </row>
    <row r="529" spans="1:2" x14ac:dyDescent="0.25">
      <c r="A529" s="5" t="s">
        <v>10255</v>
      </c>
      <c r="B529">
        <v>7720090</v>
      </c>
    </row>
    <row r="530" spans="1:2" x14ac:dyDescent="0.25">
      <c r="A530" s="7" t="s">
        <v>10410</v>
      </c>
      <c r="B530">
        <v>7720090</v>
      </c>
    </row>
    <row r="531" spans="1:2" x14ac:dyDescent="0.25">
      <c r="A531" s="5" t="s">
        <v>10256</v>
      </c>
      <c r="B531">
        <v>479573.51</v>
      </c>
    </row>
    <row r="532" spans="1:2" x14ac:dyDescent="0.25">
      <c r="A532" s="7" t="s">
        <v>10410</v>
      </c>
      <c r="B532">
        <v>479573.51</v>
      </c>
    </row>
    <row r="533" spans="1:2" x14ac:dyDescent="0.25">
      <c r="A533" s="5" t="s">
        <v>10257</v>
      </c>
      <c r="B533">
        <v>128706.04</v>
      </c>
    </row>
    <row r="534" spans="1:2" x14ac:dyDescent="0.25">
      <c r="A534" s="7" t="s">
        <v>10410</v>
      </c>
      <c r="B534">
        <v>128706.04</v>
      </c>
    </row>
    <row r="535" spans="1:2" x14ac:dyDescent="0.25">
      <c r="A535" s="5" t="s">
        <v>10258</v>
      </c>
      <c r="B535">
        <v>158.38999999999999</v>
      </c>
    </row>
    <row r="536" spans="1:2" x14ac:dyDescent="0.25">
      <c r="A536" s="7" t="s">
        <v>10410</v>
      </c>
      <c r="B536">
        <v>158.38999999999999</v>
      </c>
    </row>
    <row r="537" spans="1:2" x14ac:dyDescent="0.25">
      <c r="A537" s="5" t="s">
        <v>10259</v>
      </c>
      <c r="B537">
        <v>0</v>
      </c>
    </row>
    <row r="538" spans="1:2" x14ac:dyDescent="0.25">
      <c r="A538" s="7" t="s">
        <v>10410</v>
      </c>
      <c r="B538">
        <v>0</v>
      </c>
    </row>
    <row r="539" spans="1:2" x14ac:dyDescent="0.25">
      <c r="A539" s="5" t="s">
        <v>10260</v>
      </c>
      <c r="B539">
        <v>0</v>
      </c>
    </row>
    <row r="540" spans="1:2" x14ac:dyDescent="0.25">
      <c r="A540" s="7" t="s">
        <v>10410</v>
      </c>
      <c r="B540">
        <v>0</v>
      </c>
    </row>
    <row r="541" spans="1:2" x14ac:dyDescent="0.25">
      <c r="A541" s="5" t="s">
        <v>10261</v>
      </c>
      <c r="B541">
        <v>0</v>
      </c>
    </row>
    <row r="542" spans="1:2" x14ac:dyDescent="0.25">
      <c r="A542" s="7" t="s">
        <v>10410</v>
      </c>
      <c r="B542">
        <v>0</v>
      </c>
    </row>
    <row r="543" spans="1:2" x14ac:dyDescent="0.25">
      <c r="A543" s="5" t="s">
        <v>10262</v>
      </c>
      <c r="B543">
        <v>204203321.94</v>
      </c>
    </row>
    <row r="544" spans="1:2" x14ac:dyDescent="0.25">
      <c r="A544" s="7" t="s">
        <v>10410</v>
      </c>
      <c r="B544">
        <v>204203321.94</v>
      </c>
    </row>
    <row r="545" spans="1:2" x14ac:dyDescent="0.25">
      <c r="A545" s="5" t="s">
        <v>10263</v>
      </c>
      <c r="B545">
        <v>10105.27</v>
      </c>
    </row>
    <row r="546" spans="1:2" x14ac:dyDescent="0.25">
      <c r="A546" s="7" t="s">
        <v>10410</v>
      </c>
      <c r="B546">
        <v>10105.27</v>
      </c>
    </row>
    <row r="547" spans="1:2" x14ac:dyDescent="0.25">
      <c r="A547" s="5" t="s">
        <v>10264</v>
      </c>
      <c r="B547">
        <v>188134924.59999999</v>
      </c>
    </row>
    <row r="548" spans="1:2" x14ac:dyDescent="0.25">
      <c r="A548" s="7" t="s">
        <v>10410</v>
      </c>
      <c r="B548">
        <v>188134924.59999999</v>
      </c>
    </row>
    <row r="549" spans="1:2" x14ac:dyDescent="0.25">
      <c r="A549" s="5" t="s">
        <v>10265</v>
      </c>
      <c r="B549">
        <v>196828209.31</v>
      </c>
    </row>
    <row r="550" spans="1:2" x14ac:dyDescent="0.25">
      <c r="A550" s="7" t="s">
        <v>10410</v>
      </c>
      <c r="B550">
        <v>196828209.31</v>
      </c>
    </row>
    <row r="551" spans="1:2" x14ac:dyDescent="0.25">
      <c r="A551" s="5" t="s">
        <v>10266</v>
      </c>
      <c r="B551">
        <v>39728083.539999999</v>
      </c>
    </row>
    <row r="552" spans="1:2" x14ac:dyDescent="0.25">
      <c r="A552" s="7" t="s">
        <v>10410</v>
      </c>
      <c r="B552">
        <v>39728083.539999999</v>
      </c>
    </row>
    <row r="553" spans="1:2" x14ac:dyDescent="0.25">
      <c r="A553" s="5" t="s">
        <v>10267</v>
      </c>
      <c r="B553">
        <v>0</v>
      </c>
    </row>
    <row r="554" spans="1:2" x14ac:dyDescent="0.25">
      <c r="A554" s="7" t="s">
        <v>10410</v>
      </c>
      <c r="B554">
        <v>0</v>
      </c>
    </row>
    <row r="555" spans="1:2" x14ac:dyDescent="0.25">
      <c r="A555" s="5" t="s">
        <v>10268</v>
      </c>
      <c r="B555">
        <v>8949615.9199999999</v>
      </c>
    </row>
    <row r="556" spans="1:2" x14ac:dyDescent="0.25">
      <c r="A556" s="7" t="s">
        <v>10410</v>
      </c>
      <c r="B556">
        <v>8949615.9199999999</v>
      </c>
    </row>
    <row r="557" spans="1:2" x14ac:dyDescent="0.25">
      <c r="A557" s="5" t="s">
        <v>10269</v>
      </c>
      <c r="B557">
        <v>-658958.13</v>
      </c>
    </row>
    <row r="558" spans="1:2" x14ac:dyDescent="0.25">
      <c r="A558" s="7" t="s">
        <v>10410</v>
      </c>
      <c r="B558">
        <v>-658958.13</v>
      </c>
    </row>
    <row r="559" spans="1:2" x14ac:dyDescent="0.25">
      <c r="A559" s="5" t="s">
        <v>10270</v>
      </c>
      <c r="B559">
        <v>11852320.16</v>
      </c>
    </row>
    <row r="560" spans="1:2" x14ac:dyDescent="0.25">
      <c r="A560" s="7" t="s">
        <v>10410</v>
      </c>
      <c r="B560">
        <v>11852320.16</v>
      </c>
    </row>
    <row r="561" spans="1:2" x14ac:dyDescent="0.25">
      <c r="A561" s="5" t="s">
        <v>10271</v>
      </c>
      <c r="B561">
        <v>0</v>
      </c>
    </row>
    <row r="562" spans="1:2" x14ac:dyDescent="0.25">
      <c r="A562" s="7" t="s">
        <v>10410</v>
      </c>
      <c r="B562">
        <v>0</v>
      </c>
    </row>
    <row r="563" spans="1:2" x14ac:dyDescent="0.25">
      <c r="A563" s="5" t="s">
        <v>10272</v>
      </c>
      <c r="B563">
        <v>8760516.0500000007</v>
      </c>
    </row>
    <row r="564" spans="1:2" x14ac:dyDescent="0.25">
      <c r="A564" s="7" t="s">
        <v>10410</v>
      </c>
      <c r="B564">
        <v>8760516.0500000007</v>
      </c>
    </row>
    <row r="565" spans="1:2" x14ac:dyDescent="0.25">
      <c r="A565" s="5" t="s">
        <v>10273</v>
      </c>
      <c r="B565">
        <v>-3865607.89</v>
      </c>
    </row>
    <row r="566" spans="1:2" x14ac:dyDescent="0.25">
      <c r="A566" s="7" t="s">
        <v>10410</v>
      </c>
      <c r="B566">
        <v>-3865607.89</v>
      </c>
    </row>
    <row r="567" spans="1:2" x14ac:dyDescent="0.25">
      <c r="A567" s="5" t="s">
        <v>10274</v>
      </c>
      <c r="B567">
        <v>2336377.7400000002</v>
      </c>
    </row>
    <row r="568" spans="1:2" x14ac:dyDescent="0.25">
      <c r="A568" s="7" t="s">
        <v>10410</v>
      </c>
      <c r="B568">
        <v>2336377.7400000002</v>
      </c>
    </row>
    <row r="569" spans="1:2" x14ac:dyDescent="0.25">
      <c r="A569" s="5" t="s">
        <v>10275</v>
      </c>
      <c r="B569">
        <v>0</v>
      </c>
    </row>
    <row r="570" spans="1:2" x14ac:dyDescent="0.25">
      <c r="A570" s="7" t="s">
        <v>10410</v>
      </c>
      <c r="B570">
        <v>0</v>
      </c>
    </row>
    <row r="571" spans="1:2" x14ac:dyDescent="0.25">
      <c r="A571" s="5" t="s">
        <v>10276</v>
      </c>
      <c r="B571">
        <v>0</v>
      </c>
    </row>
    <row r="572" spans="1:2" x14ac:dyDescent="0.25">
      <c r="A572" s="7" t="s">
        <v>10410</v>
      </c>
      <c r="B572">
        <v>0</v>
      </c>
    </row>
    <row r="573" spans="1:2" x14ac:dyDescent="0.25">
      <c r="A573" s="5" t="s">
        <v>10277</v>
      </c>
      <c r="B573">
        <v>0</v>
      </c>
    </row>
    <row r="574" spans="1:2" x14ac:dyDescent="0.25">
      <c r="A574" s="7" t="s">
        <v>10410</v>
      </c>
      <c r="B574">
        <v>0</v>
      </c>
    </row>
    <row r="575" spans="1:2" x14ac:dyDescent="0.25">
      <c r="A575" s="5" t="s">
        <v>10278</v>
      </c>
      <c r="B575">
        <v>0</v>
      </c>
    </row>
    <row r="576" spans="1:2" x14ac:dyDescent="0.25">
      <c r="A576" s="7" t="s">
        <v>10410</v>
      </c>
      <c r="B576">
        <v>0</v>
      </c>
    </row>
    <row r="577" spans="1:2" x14ac:dyDescent="0.25">
      <c r="A577" s="5" t="s">
        <v>10279</v>
      </c>
      <c r="B577">
        <v>0</v>
      </c>
    </row>
    <row r="578" spans="1:2" x14ac:dyDescent="0.25">
      <c r="A578" s="7" t="s">
        <v>10410</v>
      </c>
      <c r="B578">
        <v>0</v>
      </c>
    </row>
    <row r="579" spans="1:2" x14ac:dyDescent="0.25">
      <c r="A579" s="5" t="s">
        <v>10280</v>
      </c>
      <c r="B579">
        <v>0</v>
      </c>
    </row>
    <row r="580" spans="1:2" x14ac:dyDescent="0.25">
      <c r="A580" s="7" t="s">
        <v>10410</v>
      </c>
      <c r="B580">
        <v>0</v>
      </c>
    </row>
    <row r="581" spans="1:2" x14ac:dyDescent="0.25">
      <c r="A581" s="5" t="s">
        <v>10281</v>
      </c>
      <c r="B581">
        <v>3529111.73</v>
      </c>
    </row>
    <row r="582" spans="1:2" x14ac:dyDescent="0.25">
      <c r="A582" s="7" t="s">
        <v>10410</v>
      </c>
      <c r="B582">
        <v>3529111.73</v>
      </c>
    </row>
    <row r="583" spans="1:2" x14ac:dyDescent="0.25">
      <c r="A583" s="5" t="s">
        <v>10282</v>
      </c>
      <c r="B583">
        <v>-46402.89</v>
      </c>
    </row>
    <row r="584" spans="1:2" x14ac:dyDescent="0.25">
      <c r="A584" s="7" t="s">
        <v>10410</v>
      </c>
      <c r="B584">
        <v>-46402.89</v>
      </c>
    </row>
    <row r="585" spans="1:2" x14ac:dyDescent="0.25">
      <c r="A585" s="5" t="s">
        <v>10283</v>
      </c>
      <c r="B585">
        <v>1741044.12</v>
      </c>
    </row>
    <row r="586" spans="1:2" x14ac:dyDescent="0.25">
      <c r="A586" s="7" t="s">
        <v>10410</v>
      </c>
      <c r="B586">
        <v>1741044.12</v>
      </c>
    </row>
    <row r="587" spans="1:2" x14ac:dyDescent="0.25">
      <c r="A587" s="5" t="s">
        <v>10284</v>
      </c>
      <c r="B587">
        <v>0</v>
      </c>
    </row>
    <row r="588" spans="1:2" x14ac:dyDescent="0.25">
      <c r="A588" s="7" t="s">
        <v>10410</v>
      </c>
      <c r="B588">
        <v>0</v>
      </c>
    </row>
    <row r="589" spans="1:2" x14ac:dyDescent="0.25">
      <c r="A589" s="5" t="s">
        <v>10285</v>
      </c>
      <c r="B589">
        <v>0</v>
      </c>
    </row>
    <row r="590" spans="1:2" x14ac:dyDescent="0.25">
      <c r="A590" s="7" t="s">
        <v>10410</v>
      </c>
      <c r="B590">
        <v>0</v>
      </c>
    </row>
    <row r="591" spans="1:2" x14ac:dyDescent="0.25">
      <c r="A591" s="5" t="s">
        <v>10286</v>
      </c>
      <c r="B591">
        <v>287.39</v>
      </c>
    </row>
    <row r="592" spans="1:2" x14ac:dyDescent="0.25">
      <c r="A592" s="7" t="s">
        <v>10410</v>
      </c>
      <c r="B592">
        <v>287.39</v>
      </c>
    </row>
    <row r="593" spans="1:2" x14ac:dyDescent="0.25">
      <c r="A593" s="5" t="s">
        <v>10287</v>
      </c>
      <c r="B593">
        <v>2942933.56</v>
      </c>
    </row>
    <row r="594" spans="1:2" x14ac:dyDescent="0.25">
      <c r="A594" s="7" t="s">
        <v>10410</v>
      </c>
      <c r="B594">
        <v>2942933.56</v>
      </c>
    </row>
    <row r="595" spans="1:2" x14ac:dyDescent="0.25">
      <c r="A595" s="5" t="s">
        <v>10288</v>
      </c>
      <c r="B595">
        <v>38126.5</v>
      </c>
    </row>
    <row r="596" spans="1:2" x14ac:dyDescent="0.25">
      <c r="A596" s="7" t="s">
        <v>10410</v>
      </c>
      <c r="B596">
        <v>38126.5</v>
      </c>
    </row>
    <row r="597" spans="1:2" x14ac:dyDescent="0.25">
      <c r="A597" s="5" t="s">
        <v>10289</v>
      </c>
      <c r="B597">
        <v>1717051.51</v>
      </c>
    </row>
    <row r="598" spans="1:2" x14ac:dyDescent="0.25">
      <c r="A598" s="7" t="s">
        <v>10410</v>
      </c>
      <c r="B598">
        <v>1717051.51</v>
      </c>
    </row>
    <row r="599" spans="1:2" x14ac:dyDescent="0.25">
      <c r="A599" s="5" t="s">
        <v>10290</v>
      </c>
      <c r="B599">
        <v>0</v>
      </c>
    </row>
    <row r="600" spans="1:2" x14ac:dyDescent="0.25">
      <c r="A600" s="7" t="s">
        <v>10410</v>
      </c>
      <c r="B600">
        <v>0</v>
      </c>
    </row>
    <row r="601" spans="1:2" x14ac:dyDescent="0.25">
      <c r="A601" s="5" t="s">
        <v>10291</v>
      </c>
      <c r="B601">
        <v>118856.46</v>
      </c>
    </row>
    <row r="602" spans="1:2" x14ac:dyDescent="0.25">
      <c r="A602" s="7" t="s">
        <v>10410</v>
      </c>
      <c r="B602">
        <v>118856.46</v>
      </c>
    </row>
    <row r="603" spans="1:2" x14ac:dyDescent="0.25">
      <c r="A603" s="5" t="s">
        <v>10292</v>
      </c>
      <c r="B603">
        <v>235138.09</v>
      </c>
    </row>
    <row r="604" spans="1:2" x14ac:dyDescent="0.25">
      <c r="A604" s="7" t="s">
        <v>10410</v>
      </c>
      <c r="B604">
        <v>235138.09</v>
      </c>
    </row>
    <row r="605" spans="1:2" x14ac:dyDescent="0.25">
      <c r="A605" s="5" t="s">
        <v>10293</v>
      </c>
      <c r="B605">
        <v>30011467.190000001</v>
      </c>
    </row>
    <row r="606" spans="1:2" x14ac:dyDescent="0.25">
      <c r="A606" s="7" t="s">
        <v>10410</v>
      </c>
      <c r="B606">
        <v>30011467.190000001</v>
      </c>
    </row>
    <row r="607" spans="1:2" x14ac:dyDescent="0.25">
      <c r="A607" s="5" t="s">
        <v>10294</v>
      </c>
      <c r="B607">
        <v>2500391.83</v>
      </c>
    </row>
    <row r="608" spans="1:2" x14ac:dyDescent="0.25">
      <c r="A608" s="7" t="s">
        <v>10410</v>
      </c>
      <c r="B608">
        <v>2500391.83</v>
      </c>
    </row>
    <row r="609" spans="1:2" x14ac:dyDescent="0.25">
      <c r="A609" s="5" t="s">
        <v>10295</v>
      </c>
      <c r="B609">
        <v>35469306.549999997</v>
      </c>
    </row>
    <row r="610" spans="1:2" x14ac:dyDescent="0.25">
      <c r="A610" s="7" t="s">
        <v>10410</v>
      </c>
      <c r="B610">
        <v>35469306.549999997</v>
      </c>
    </row>
    <row r="611" spans="1:2" x14ac:dyDescent="0.25">
      <c r="A611" s="5" t="s">
        <v>10296</v>
      </c>
      <c r="B611">
        <v>186165.82</v>
      </c>
    </row>
    <row r="612" spans="1:2" x14ac:dyDescent="0.25">
      <c r="A612" s="7" t="s">
        <v>10410</v>
      </c>
      <c r="B612">
        <v>186165.82</v>
      </c>
    </row>
    <row r="613" spans="1:2" x14ac:dyDescent="0.25">
      <c r="A613" s="5" t="s">
        <v>10297</v>
      </c>
      <c r="B613">
        <v>261248.36</v>
      </c>
    </row>
    <row r="614" spans="1:2" x14ac:dyDescent="0.25">
      <c r="A614" s="7" t="s">
        <v>10410</v>
      </c>
      <c r="B614">
        <v>261248.36</v>
      </c>
    </row>
    <row r="615" spans="1:2" x14ac:dyDescent="0.25">
      <c r="A615" s="5" t="s">
        <v>10298</v>
      </c>
      <c r="B615">
        <v>4.93</v>
      </c>
    </row>
    <row r="616" spans="1:2" x14ac:dyDescent="0.25">
      <c r="A616" s="7" t="s">
        <v>10410</v>
      </c>
      <c r="B616">
        <v>4.93</v>
      </c>
    </row>
    <row r="617" spans="1:2" x14ac:dyDescent="0.25">
      <c r="A617" s="5" t="s">
        <v>10299</v>
      </c>
      <c r="B617">
        <v>0</v>
      </c>
    </row>
    <row r="618" spans="1:2" x14ac:dyDescent="0.25">
      <c r="A618" s="7" t="s">
        <v>10410</v>
      </c>
      <c r="B618">
        <v>0</v>
      </c>
    </row>
    <row r="619" spans="1:2" x14ac:dyDescent="0.25">
      <c r="A619" s="5" t="s">
        <v>10300</v>
      </c>
      <c r="B619">
        <v>421.58</v>
      </c>
    </row>
    <row r="620" spans="1:2" x14ac:dyDescent="0.25">
      <c r="A620" s="7" t="s">
        <v>10410</v>
      </c>
      <c r="B620">
        <v>421.58</v>
      </c>
    </row>
    <row r="621" spans="1:2" x14ac:dyDescent="0.25">
      <c r="A621" s="5" t="s">
        <v>10301</v>
      </c>
      <c r="B621">
        <v>132435.01999999999</v>
      </c>
    </row>
    <row r="622" spans="1:2" x14ac:dyDescent="0.25">
      <c r="A622" s="7" t="s">
        <v>10410</v>
      </c>
      <c r="B622">
        <v>132435.01999999999</v>
      </c>
    </row>
    <row r="623" spans="1:2" x14ac:dyDescent="0.25">
      <c r="A623" s="5" t="s">
        <v>10302</v>
      </c>
      <c r="B623">
        <v>-155708.57999999999</v>
      </c>
    </row>
    <row r="624" spans="1:2" x14ac:dyDescent="0.25">
      <c r="A624" s="7" t="s">
        <v>10410</v>
      </c>
      <c r="B624">
        <v>-155708.57999999999</v>
      </c>
    </row>
    <row r="625" spans="1:2" x14ac:dyDescent="0.25">
      <c r="A625" s="5" t="s">
        <v>10303</v>
      </c>
      <c r="B625">
        <v>73543.67</v>
      </c>
    </row>
    <row r="626" spans="1:2" x14ac:dyDescent="0.25">
      <c r="A626" s="7" t="s">
        <v>10410</v>
      </c>
      <c r="B626">
        <v>73543.67</v>
      </c>
    </row>
    <row r="627" spans="1:2" x14ac:dyDescent="0.25">
      <c r="A627" s="5" t="s">
        <v>10304</v>
      </c>
      <c r="B627">
        <v>23209.56</v>
      </c>
    </row>
    <row r="628" spans="1:2" x14ac:dyDescent="0.25">
      <c r="A628" s="7" t="s">
        <v>10410</v>
      </c>
      <c r="B628">
        <v>23209.56</v>
      </c>
    </row>
    <row r="629" spans="1:2" x14ac:dyDescent="0.25">
      <c r="A629" s="5" t="s">
        <v>10305</v>
      </c>
      <c r="B629">
        <v>0</v>
      </c>
    </row>
    <row r="630" spans="1:2" x14ac:dyDescent="0.25">
      <c r="A630" s="7" t="s">
        <v>10410</v>
      </c>
      <c r="B630">
        <v>0</v>
      </c>
    </row>
    <row r="631" spans="1:2" x14ac:dyDescent="0.25">
      <c r="A631" s="5" t="s">
        <v>10306</v>
      </c>
      <c r="B631">
        <v>0</v>
      </c>
    </row>
    <row r="632" spans="1:2" x14ac:dyDescent="0.25">
      <c r="A632" s="7" t="s">
        <v>10410</v>
      </c>
      <c r="B632">
        <v>0</v>
      </c>
    </row>
    <row r="633" spans="1:2" x14ac:dyDescent="0.25">
      <c r="A633" s="5" t="s">
        <v>10307</v>
      </c>
      <c r="B633">
        <v>33689.620000000003</v>
      </c>
    </row>
    <row r="634" spans="1:2" x14ac:dyDescent="0.25">
      <c r="A634" s="7" t="s">
        <v>10410</v>
      </c>
      <c r="B634">
        <v>33689.620000000003</v>
      </c>
    </row>
    <row r="635" spans="1:2" x14ac:dyDescent="0.25">
      <c r="A635" s="5" t="s">
        <v>10308</v>
      </c>
      <c r="B635">
        <v>0</v>
      </c>
    </row>
    <row r="636" spans="1:2" x14ac:dyDescent="0.25">
      <c r="A636" s="7" t="s">
        <v>10410</v>
      </c>
      <c r="B636">
        <v>0</v>
      </c>
    </row>
    <row r="637" spans="1:2" x14ac:dyDescent="0.25">
      <c r="A637" s="5" t="s">
        <v>10309</v>
      </c>
      <c r="B637">
        <v>204.52</v>
      </c>
    </row>
    <row r="638" spans="1:2" x14ac:dyDescent="0.25">
      <c r="A638" s="7" t="s">
        <v>10410</v>
      </c>
      <c r="B638">
        <v>204.52</v>
      </c>
    </row>
    <row r="639" spans="1:2" x14ac:dyDescent="0.25">
      <c r="A639" s="5" t="s">
        <v>10310</v>
      </c>
      <c r="B639">
        <v>0</v>
      </c>
    </row>
    <row r="640" spans="1:2" x14ac:dyDescent="0.25">
      <c r="A640" s="7" t="s">
        <v>10410</v>
      </c>
      <c r="B640">
        <v>0</v>
      </c>
    </row>
    <row r="641" spans="1:2" x14ac:dyDescent="0.25">
      <c r="A641" s="5" t="s">
        <v>10311</v>
      </c>
      <c r="B641">
        <v>0</v>
      </c>
    </row>
    <row r="642" spans="1:2" x14ac:dyDescent="0.25">
      <c r="A642" s="7" t="s">
        <v>10410</v>
      </c>
      <c r="B642">
        <v>0</v>
      </c>
    </row>
    <row r="643" spans="1:2" x14ac:dyDescent="0.25">
      <c r="A643" s="5" t="s">
        <v>10312</v>
      </c>
      <c r="B643">
        <v>-133345.09</v>
      </c>
    </row>
    <row r="644" spans="1:2" x14ac:dyDescent="0.25">
      <c r="A644" s="7" t="s">
        <v>10410</v>
      </c>
      <c r="B644">
        <v>-133345.09</v>
      </c>
    </row>
    <row r="645" spans="1:2" x14ac:dyDescent="0.25">
      <c r="A645" s="5" t="s">
        <v>10313</v>
      </c>
      <c r="B645">
        <v>767282.97</v>
      </c>
    </row>
    <row r="646" spans="1:2" x14ac:dyDescent="0.25">
      <c r="A646" s="7" t="s">
        <v>10410</v>
      </c>
      <c r="B646">
        <v>767282.97</v>
      </c>
    </row>
    <row r="647" spans="1:2" x14ac:dyDescent="0.25">
      <c r="A647" s="5" t="s">
        <v>10314</v>
      </c>
      <c r="B647">
        <v>21862.84</v>
      </c>
    </row>
    <row r="648" spans="1:2" x14ac:dyDescent="0.25">
      <c r="A648" s="7" t="s">
        <v>10410</v>
      </c>
      <c r="B648">
        <v>21862.84</v>
      </c>
    </row>
    <row r="649" spans="1:2" x14ac:dyDescent="0.25">
      <c r="A649" s="5" t="s">
        <v>10315</v>
      </c>
      <c r="B649">
        <v>0.02</v>
      </c>
    </row>
    <row r="650" spans="1:2" x14ac:dyDescent="0.25">
      <c r="A650" s="7" t="s">
        <v>10410</v>
      </c>
      <c r="B650">
        <v>0.02</v>
      </c>
    </row>
    <row r="651" spans="1:2" x14ac:dyDescent="0.25">
      <c r="A651" s="5" t="s">
        <v>10316</v>
      </c>
      <c r="B651">
        <v>25580072.829999998</v>
      </c>
    </row>
    <row r="652" spans="1:2" x14ac:dyDescent="0.25">
      <c r="A652" s="7" t="s">
        <v>10410</v>
      </c>
      <c r="B652">
        <v>25580072.829999998</v>
      </c>
    </row>
    <row r="653" spans="1:2" x14ac:dyDescent="0.25">
      <c r="A653" s="5" t="s">
        <v>10317</v>
      </c>
      <c r="B653">
        <v>18864152.079999998</v>
      </c>
    </row>
    <row r="654" spans="1:2" x14ac:dyDescent="0.25">
      <c r="A654" s="7" t="s">
        <v>10410</v>
      </c>
      <c r="B654">
        <v>18864152.079999998</v>
      </c>
    </row>
    <row r="655" spans="1:2" x14ac:dyDescent="0.25">
      <c r="A655" s="5" t="s">
        <v>10318</v>
      </c>
      <c r="B655">
        <v>0</v>
      </c>
    </row>
    <row r="656" spans="1:2" x14ac:dyDescent="0.25">
      <c r="A656" s="7" t="s">
        <v>10410</v>
      </c>
      <c r="B656">
        <v>0</v>
      </c>
    </row>
    <row r="657" spans="1:2" x14ac:dyDescent="0.25">
      <c r="A657" s="5" t="s">
        <v>10319</v>
      </c>
      <c r="B657">
        <v>-192.34</v>
      </c>
    </row>
    <row r="658" spans="1:2" x14ac:dyDescent="0.25">
      <c r="A658" s="7" t="s">
        <v>10410</v>
      </c>
      <c r="B658">
        <v>-192.34</v>
      </c>
    </row>
    <row r="659" spans="1:2" x14ac:dyDescent="0.25">
      <c r="A659" s="5" t="s">
        <v>10320</v>
      </c>
      <c r="B659">
        <v>21115311.239999998</v>
      </c>
    </row>
    <row r="660" spans="1:2" x14ac:dyDescent="0.25">
      <c r="A660" s="7" t="s">
        <v>10410</v>
      </c>
      <c r="B660">
        <v>21115311.239999998</v>
      </c>
    </row>
    <row r="661" spans="1:2" x14ac:dyDescent="0.25">
      <c r="A661" s="5" t="s">
        <v>10321</v>
      </c>
      <c r="B661">
        <v>401392.76</v>
      </c>
    </row>
    <row r="662" spans="1:2" x14ac:dyDescent="0.25">
      <c r="A662" s="7" t="s">
        <v>10410</v>
      </c>
      <c r="B662">
        <v>401392.76</v>
      </c>
    </row>
    <row r="663" spans="1:2" x14ac:dyDescent="0.25">
      <c r="A663" s="5" t="s">
        <v>10322</v>
      </c>
      <c r="B663">
        <v>1735153.5</v>
      </c>
    </row>
    <row r="664" spans="1:2" x14ac:dyDescent="0.25">
      <c r="A664" s="7" t="s">
        <v>10410</v>
      </c>
      <c r="B664">
        <v>1735153.5</v>
      </c>
    </row>
    <row r="665" spans="1:2" x14ac:dyDescent="0.25">
      <c r="A665" s="5" t="s">
        <v>10323</v>
      </c>
      <c r="B665">
        <v>1002100.08</v>
      </c>
    </row>
    <row r="666" spans="1:2" x14ac:dyDescent="0.25">
      <c r="A666" s="7" t="s">
        <v>10410</v>
      </c>
      <c r="B666">
        <v>1002100.08</v>
      </c>
    </row>
    <row r="667" spans="1:2" x14ac:dyDescent="0.25">
      <c r="A667" s="5" t="s">
        <v>10324</v>
      </c>
      <c r="B667">
        <v>382.19</v>
      </c>
    </row>
    <row r="668" spans="1:2" x14ac:dyDescent="0.25">
      <c r="A668" s="7" t="s">
        <v>10410</v>
      </c>
      <c r="B668">
        <v>382.19</v>
      </c>
    </row>
    <row r="669" spans="1:2" x14ac:dyDescent="0.25">
      <c r="A669" s="5" t="s">
        <v>10325</v>
      </c>
      <c r="B669">
        <v>-43112.9</v>
      </c>
    </row>
    <row r="670" spans="1:2" x14ac:dyDescent="0.25">
      <c r="A670" s="7" t="s">
        <v>10410</v>
      </c>
      <c r="B670">
        <v>-43112.9</v>
      </c>
    </row>
    <row r="671" spans="1:2" x14ac:dyDescent="0.25">
      <c r="A671" s="5" t="s">
        <v>10326</v>
      </c>
      <c r="B671">
        <v>-43369.68</v>
      </c>
    </row>
    <row r="672" spans="1:2" x14ac:dyDescent="0.25">
      <c r="A672" s="7" t="s">
        <v>10410</v>
      </c>
      <c r="B672">
        <v>-43369.68</v>
      </c>
    </row>
    <row r="673" spans="1:2" x14ac:dyDescent="0.25">
      <c r="A673" s="5" t="s">
        <v>10327</v>
      </c>
      <c r="B673">
        <v>-52308.41</v>
      </c>
    </row>
    <row r="674" spans="1:2" x14ac:dyDescent="0.25">
      <c r="A674" s="7" t="s">
        <v>10410</v>
      </c>
      <c r="B674">
        <v>-52308.41</v>
      </c>
    </row>
    <row r="675" spans="1:2" x14ac:dyDescent="0.25">
      <c r="A675" s="5" t="s">
        <v>10328</v>
      </c>
      <c r="B675">
        <v>401754.27</v>
      </c>
    </row>
    <row r="676" spans="1:2" x14ac:dyDescent="0.25">
      <c r="A676" s="7" t="s">
        <v>10410</v>
      </c>
      <c r="B676">
        <v>401754.27</v>
      </c>
    </row>
    <row r="677" spans="1:2" x14ac:dyDescent="0.25">
      <c r="A677" s="5" t="s">
        <v>10329</v>
      </c>
      <c r="B677">
        <v>618281.67000000004</v>
      </c>
    </row>
    <row r="678" spans="1:2" x14ac:dyDescent="0.25">
      <c r="A678" s="7" t="s">
        <v>10410</v>
      </c>
      <c r="B678">
        <v>618281.67000000004</v>
      </c>
    </row>
    <row r="679" spans="1:2" x14ac:dyDescent="0.25">
      <c r="A679" s="5" t="s">
        <v>10330</v>
      </c>
      <c r="B679">
        <v>114.99</v>
      </c>
    </row>
    <row r="680" spans="1:2" x14ac:dyDescent="0.25">
      <c r="A680" s="7" t="s">
        <v>10410</v>
      </c>
      <c r="B680">
        <v>114.99</v>
      </c>
    </row>
    <row r="681" spans="1:2" x14ac:dyDescent="0.25">
      <c r="A681" s="5" t="s">
        <v>10331</v>
      </c>
      <c r="B681">
        <v>0</v>
      </c>
    </row>
    <row r="682" spans="1:2" x14ac:dyDescent="0.25">
      <c r="A682" s="7" t="s">
        <v>10410</v>
      </c>
      <c r="B682">
        <v>0</v>
      </c>
    </row>
    <row r="683" spans="1:2" x14ac:dyDescent="0.25">
      <c r="A683" s="5" t="s">
        <v>10332</v>
      </c>
      <c r="B683">
        <v>0</v>
      </c>
    </row>
    <row r="684" spans="1:2" x14ac:dyDescent="0.25">
      <c r="A684" s="7" t="s">
        <v>10410</v>
      </c>
      <c r="B684">
        <v>0</v>
      </c>
    </row>
    <row r="685" spans="1:2" x14ac:dyDescent="0.25">
      <c r="A685" s="5" t="s">
        <v>10333</v>
      </c>
      <c r="B685">
        <v>0</v>
      </c>
    </row>
    <row r="686" spans="1:2" x14ac:dyDescent="0.25">
      <c r="A686" s="7" t="s">
        <v>10410</v>
      </c>
      <c r="B686">
        <v>0</v>
      </c>
    </row>
    <row r="687" spans="1:2" x14ac:dyDescent="0.25">
      <c r="A687" s="5" t="s">
        <v>10334</v>
      </c>
      <c r="B687">
        <v>0</v>
      </c>
    </row>
    <row r="688" spans="1:2" x14ac:dyDescent="0.25">
      <c r="A688" s="7" t="s">
        <v>10410</v>
      </c>
      <c r="B688">
        <v>0</v>
      </c>
    </row>
    <row r="689" spans="1:2" x14ac:dyDescent="0.25">
      <c r="A689" s="5" t="s">
        <v>10335</v>
      </c>
      <c r="B689">
        <v>0</v>
      </c>
    </row>
    <row r="690" spans="1:2" x14ac:dyDescent="0.25">
      <c r="A690" s="7" t="s">
        <v>10410</v>
      </c>
      <c r="B690">
        <v>0</v>
      </c>
    </row>
    <row r="691" spans="1:2" x14ac:dyDescent="0.25">
      <c r="A691" s="5" t="s">
        <v>10336</v>
      </c>
      <c r="B691">
        <v>0</v>
      </c>
    </row>
    <row r="692" spans="1:2" x14ac:dyDescent="0.25">
      <c r="A692" s="7" t="s">
        <v>10410</v>
      </c>
      <c r="B692">
        <v>0</v>
      </c>
    </row>
    <row r="693" spans="1:2" x14ac:dyDescent="0.25">
      <c r="A693" s="5" t="s">
        <v>10337</v>
      </c>
      <c r="B693">
        <v>0</v>
      </c>
    </row>
    <row r="694" spans="1:2" x14ac:dyDescent="0.25">
      <c r="A694" s="7" t="s">
        <v>10410</v>
      </c>
      <c r="B694">
        <v>0</v>
      </c>
    </row>
    <row r="695" spans="1:2" x14ac:dyDescent="0.25">
      <c r="A695" s="5" t="s">
        <v>10338</v>
      </c>
      <c r="B695">
        <v>72227.899999999994</v>
      </c>
    </row>
    <row r="696" spans="1:2" x14ac:dyDescent="0.25">
      <c r="A696" s="7" t="s">
        <v>10410</v>
      </c>
      <c r="B696">
        <v>72227.899999999994</v>
      </c>
    </row>
    <row r="697" spans="1:2" x14ac:dyDescent="0.25">
      <c r="A697" s="5" t="s">
        <v>10339</v>
      </c>
      <c r="B697">
        <v>2620.38</v>
      </c>
    </row>
    <row r="698" spans="1:2" x14ac:dyDescent="0.25">
      <c r="A698" s="7" t="s">
        <v>10410</v>
      </c>
      <c r="B698">
        <v>2620.38</v>
      </c>
    </row>
    <row r="699" spans="1:2" x14ac:dyDescent="0.25">
      <c r="A699" s="5" t="s">
        <v>10340</v>
      </c>
      <c r="B699">
        <v>79192.38</v>
      </c>
    </row>
    <row r="700" spans="1:2" x14ac:dyDescent="0.25">
      <c r="A700" s="7" t="s">
        <v>10410</v>
      </c>
      <c r="B700">
        <v>79192.38</v>
      </c>
    </row>
    <row r="701" spans="1:2" x14ac:dyDescent="0.25">
      <c r="A701" s="5" t="s">
        <v>10341</v>
      </c>
      <c r="B701">
        <v>39578.78</v>
      </c>
    </row>
    <row r="702" spans="1:2" x14ac:dyDescent="0.25">
      <c r="A702" s="7" t="s">
        <v>10410</v>
      </c>
      <c r="B702">
        <v>39578.78</v>
      </c>
    </row>
    <row r="703" spans="1:2" x14ac:dyDescent="0.25">
      <c r="A703" s="5" t="s">
        <v>10342</v>
      </c>
      <c r="B703">
        <v>8.51</v>
      </c>
    </row>
    <row r="704" spans="1:2" x14ac:dyDescent="0.25">
      <c r="A704" s="7" t="s">
        <v>10410</v>
      </c>
      <c r="B704">
        <v>8.51</v>
      </c>
    </row>
    <row r="705" spans="1:2" x14ac:dyDescent="0.25">
      <c r="A705" s="5" t="s">
        <v>10343</v>
      </c>
      <c r="B705">
        <v>2470.94</v>
      </c>
    </row>
    <row r="706" spans="1:2" x14ac:dyDescent="0.25">
      <c r="A706" s="7" t="s">
        <v>10410</v>
      </c>
      <c r="B706">
        <v>2470.94</v>
      </c>
    </row>
    <row r="707" spans="1:2" x14ac:dyDescent="0.25">
      <c r="A707" s="5" t="s">
        <v>10344</v>
      </c>
      <c r="B707">
        <v>504313.48</v>
      </c>
    </row>
    <row r="708" spans="1:2" x14ac:dyDescent="0.25">
      <c r="A708" s="7" t="s">
        <v>10410</v>
      </c>
      <c r="B708">
        <v>504313.48</v>
      </c>
    </row>
    <row r="709" spans="1:2" x14ac:dyDescent="0.25">
      <c r="A709" s="5" t="s">
        <v>10345</v>
      </c>
      <c r="B709">
        <v>1014234.55</v>
      </c>
    </row>
    <row r="710" spans="1:2" x14ac:dyDescent="0.25">
      <c r="A710" s="7" t="s">
        <v>10410</v>
      </c>
      <c r="B710">
        <v>1014234.55</v>
      </c>
    </row>
    <row r="711" spans="1:2" x14ac:dyDescent="0.25">
      <c r="A711" s="5" t="s">
        <v>10346</v>
      </c>
      <c r="B711">
        <v>63332.13</v>
      </c>
    </row>
    <row r="712" spans="1:2" x14ac:dyDescent="0.25">
      <c r="A712" s="7" t="s">
        <v>10410</v>
      </c>
      <c r="B712">
        <v>63332.13</v>
      </c>
    </row>
    <row r="713" spans="1:2" x14ac:dyDescent="0.25">
      <c r="A713" s="5" t="s">
        <v>10347</v>
      </c>
      <c r="B713">
        <v>532381.1</v>
      </c>
    </row>
    <row r="714" spans="1:2" x14ac:dyDescent="0.25">
      <c r="A714" s="7" t="s">
        <v>10410</v>
      </c>
      <c r="B714">
        <v>532381.1</v>
      </c>
    </row>
    <row r="715" spans="1:2" x14ac:dyDescent="0.25">
      <c r="A715" s="5" t="s">
        <v>10348</v>
      </c>
      <c r="B715">
        <v>23569.01</v>
      </c>
    </row>
    <row r="716" spans="1:2" x14ac:dyDescent="0.25">
      <c r="A716" s="7" t="s">
        <v>10410</v>
      </c>
      <c r="B716">
        <v>23569.01</v>
      </c>
    </row>
    <row r="717" spans="1:2" x14ac:dyDescent="0.25">
      <c r="A717" s="5" t="s">
        <v>10349</v>
      </c>
      <c r="B717">
        <v>22775.66</v>
      </c>
    </row>
    <row r="718" spans="1:2" x14ac:dyDescent="0.25">
      <c r="A718" s="7" t="s">
        <v>10410</v>
      </c>
      <c r="B718">
        <v>22775.66</v>
      </c>
    </row>
    <row r="719" spans="1:2" x14ac:dyDescent="0.25">
      <c r="A719" s="5" t="s">
        <v>10350</v>
      </c>
      <c r="B719">
        <v>1946035.72</v>
      </c>
    </row>
    <row r="720" spans="1:2" x14ac:dyDescent="0.25">
      <c r="A720" s="7" t="s">
        <v>10410</v>
      </c>
      <c r="B720">
        <v>1946035.72</v>
      </c>
    </row>
    <row r="721" spans="1:2" x14ac:dyDescent="0.25">
      <c r="A721" s="5" t="s">
        <v>10351</v>
      </c>
      <c r="B721">
        <v>193770.57</v>
      </c>
    </row>
    <row r="722" spans="1:2" x14ac:dyDescent="0.25">
      <c r="A722" s="7" t="s">
        <v>10410</v>
      </c>
      <c r="B722">
        <v>193770.57</v>
      </c>
    </row>
    <row r="723" spans="1:2" x14ac:dyDescent="0.25">
      <c r="A723" s="5" t="s">
        <v>10352</v>
      </c>
      <c r="B723">
        <v>2583574.79</v>
      </c>
    </row>
    <row r="724" spans="1:2" x14ac:dyDescent="0.25">
      <c r="A724" s="7" t="s">
        <v>10410</v>
      </c>
      <c r="B724">
        <v>2583574.79</v>
      </c>
    </row>
    <row r="725" spans="1:2" x14ac:dyDescent="0.25">
      <c r="A725" s="5" t="s">
        <v>10353</v>
      </c>
      <c r="B725">
        <v>345495.9</v>
      </c>
    </row>
    <row r="726" spans="1:2" x14ac:dyDescent="0.25">
      <c r="A726" s="7" t="s">
        <v>10410</v>
      </c>
      <c r="B726">
        <v>345495.9</v>
      </c>
    </row>
    <row r="727" spans="1:2" x14ac:dyDescent="0.25">
      <c r="A727" s="5" t="s">
        <v>10354</v>
      </c>
      <c r="B727">
        <v>0</v>
      </c>
    </row>
    <row r="728" spans="1:2" x14ac:dyDescent="0.25">
      <c r="A728" s="7" t="s">
        <v>10410</v>
      </c>
      <c r="B728">
        <v>0</v>
      </c>
    </row>
    <row r="729" spans="1:2" x14ac:dyDescent="0.25">
      <c r="A729" s="5" t="s">
        <v>10355</v>
      </c>
      <c r="B729">
        <v>189870.06</v>
      </c>
    </row>
    <row r="730" spans="1:2" x14ac:dyDescent="0.25">
      <c r="A730" s="7" t="s">
        <v>10410</v>
      </c>
      <c r="B730">
        <v>189870.06</v>
      </c>
    </row>
    <row r="731" spans="1:2" x14ac:dyDescent="0.25">
      <c r="A731" s="5" t="s">
        <v>10356</v>
      </c>
      <c r="B731">
        <v>441905.15</v>
      </c>
    </row>
    <row r="732" spans="1:2" x14ac:dyDescent="0.25">
      <c r="A732" s="7" t="s">
        <v>10410</v>
      </c>
      <c r="B732">
        <v>441905.15</v>
      </c>
    </row>
    <row r="733" spans="1:2" x14ac:dyDescent="0.25">
      <c r="A733" s="5" t="s">
        <v>10357</v>
      </c>
      <c r="B733">
        <v>0</v>
      </c>
    </row>
    <row r="734" spans="1:2" x14ac:dyDescent="0.25">
      <c r="A734" s="7" t="s">
        <v>10410</v>
      </c>
      <c r="B734">
        <v>0</v>
      </c>
    </row>
    <row r="735" spans="1:2" x14ac:dyDescent="0.25">
      <c r="A735" s="5" t="s">
        <v>10358</v>
      </c>
      <c r="B735">
        <v>303628.76</v>
      </c>
    </row>
    <row r="736" spans="1:2" x14ac:dyDescent="0.25">
      <c r="A736" s="7" t="s">
        <v>10410</v>
      </c>
      <c r="B736">
        <v>303628.76</v>
      </c>
    </row>
    <row r="737" spans="1:2" x14ac:dyDescent="0.25">
      <c r="A737" s="5" t="s">
        <v>10359</v>
      </c>
      <c r="B737">
        <v>28785.87</v>
      </c>
    </row>
    <row r="738" spans="1:2" x14ac:dyDescent="0.25">
      <c r="A738" s="7" t="s">
        <v>10410</v>
      </c>
      <c r="B738">
        <v>28785.87</v>
      </c>
    </row>
    <row r="739" spans="1:2" x14ac:dyDescent="0.25">
      <c r="A739" s="5" t="s">
        <v>10360</v>
      </c>
      <c r="B739">
        <v>86229.77</v>
      </c>
    </row>
    <row r="740" spans="1:2" x14ac:dyDescent="0.25">
      <c r="A740" s="7" t="s">
        <v>10410</v>
      </c>
      <c r="B740">
        <v>86229.77</v>
      </c>
    </row>
    <row r="741" spans="1:2" x14ac:dyDescent="0.25">
      <c r="A741" s="5" t="s">
        <v>10361</v>
      </c>
      <c r="B741">
        <v>377801.72</v>
      </c>
    </row>
    <row r="742" spans="1:2" x14ac:dyDescent="0.25">
      <c r="A742" s="7" t="s">
        <v>10410</v>
      </c>
      <c r="B742">
        <v>377801.72</v>
      </c>
    </row>
    <row r="743" spans="1:2" x14ac:dyDescent="0.25">
      <c r="A743" s="5" t="s">
        <v>10362</v>
      </c>
      <c r="B743">
        <v>1489.66</v>
      </c>
    </row>
    <row r="744" spans="1:2" x14ac:dyDescent="0.25">
      <c r="A744" s="7" t="s">
        <v>10410</v>
      </c>
      <c r="B744">
        <v>1489.66</v>
      </c>
    </row>
    <row r="745" spans="1:2" x14ac:dyDescent="0.25">
      <c r="A745" s="5" t="s">
        <v>10363</v>
      </c>
      <c r="B745">
        <v>106.61</v>
      </c>
    </row>
    <row r="746" spans="1:2" x14ac:dyDescent="0.25">
      <c r="A746" s="7" t="s">
        <v>10410</v>
      </c>
      <c r="B746">
        <v>106.61</v>
      </c>
    </row>
    <row r="747" spans="1:2" x14ac:dyDescent="0.25">
      <c r="A747" s="5" t="s">
        <v>10364</v>
      </c>
      <c r="B747">
        <v>1732792.48</v>
      </c>
    </row>
    <row r="748" spans="1:2" x14ac:dyDescent="0.25">
      <c r="A748" s="7" t="s">
        <v>10410</v>
      </c>
      <c r="B748">
        <v>1732792.48</v>
      </c>
    </row>
    <row r="749" spans="1:2" x14ac:dyDescent="0.25">
      <c r="A749" s="5" t="s">
        <v>10365</v>
      </c>
      <c r="B749">
        <v>322152.2</v>
      </c>
    </row>
    <row r="750" spans="1:2" x14ac:dyDescent="0.25">
      <c r="A750" s="7" t="s">
        <v>10410</v>
      </c>
      <c r="B750">
        <v>322152.2</v>
      </c>
    </row>
    <row r="751" spans="1:2" x14ac:dyDescent="0.25">
      <c r="A751" s="5" t="s">
        <v>10366</v>
      </c>
      <c r="B751">
        <v>205722.74</v>
      </c>
    </row>
    <row r="752" spans="1:2" x14ac:dyDescent="0.25">
      <c r="A752" s="7" t="s">
        <v>10410</v>
      </c>
      <c r="B752">
        <v>205722.74</v>
      </c>
    </row>
    <row r="753" spans="1:2" x14ac:dyDescent="0.25">
      <c r="A753" s="5" t="s">
        <v>10367</v>
      </c>
      <c r="B753">
        <v>3.05</v>
      </c>
    </row>
    <row r="754" spans="1:2" x14ac:dyDescent="0.25">
      <c r="A754" s="7" t="s">
        <v>10410</v>
      </c>
      <c r="B754">
        <v>3.05</v>
      </c>
    </row>
    <row r="755" spans="1:2" x14ac:dyDescent="0.25">
      <c r="A755" s="5" t="s">
        <v>10368</v>
      </c>
      <c r="B755">
        <v>485662.01</v>
      </c>
    </row>
    <row r="756" spans="1:2" x14ac:dyDescent="0.25">
      <c r="A756" s="7" t="s">
        <v>10410</v>
      </c>
      <c r="B756">
        <v>485662.01</v>
      </c>
    </row>
    <row r="757" spans="1:2" x14ac:dyDescent="0.25">
      <c r="A757" s="5" t="s">
        <v>10369</v>
      </c>
      <c r="B757">
        <v>952825.86</v>
      </c>
    </row>
    <row r="758" spans="1:2" x14ac:dyDescent="0.25">
      <c r="A758" s="7" t="s">
        <v>10410</v>
      </c>
      <c r="B758">
        <v>952825.86</v>
      </c>
    </row>
    <row r="759" spans="1:2" x14ac:dyDescent="0.25">
      <c r="A759" s="5" t="s">
        <v>10370</v>
      </c>
      <c r="B759">
        <v>1728326.68</v>
      </c>
    </row>
    <row r="760" spans="1:2" x14ac:dyDescent="0.25">
      <c r="A760" s="7" t="s">
        <v>10410</v>
      </c>
      <c r="B760">
        <v>1728326.68</v>
      </c>
    </row>
    <row r="761" spans="1:2" x14ac:dyDescent="0.25">
      <c r="A761" s="5" t="s">
        <v>10371</v>
      </c>
      <c r="B761">
        <v>58655.76</v>
      </c>
    </row>
    <row r="762" spans="1:2" x14ac:dyDescent="0.25">
      <c r="A762" s="7" t="s">
        <v>10410</v>
      </c>
      <c r="B762">
        <v>58655.76</v>
      </c>
    </row>
    <row r="763" spans="1:2" x14ac:dyDescent="0.25">
      <c r="A763" s="5" t="s">
        <v>10372</v>
      </c>
      <c r="B763">
        <v>485497.03</v>
      </c>
    </row>
    <row r="764" spans="1:2" x14ac:dyDescent="0.25">
      <c r="A764" s="7" t="s">
        <v>10410</v>
      </c>
      <c r="B764">
        <v>485497.03</v>
      </c>
    </row>
    <row r="765" spans="1:2" x14ac:dyDescent="0.25">
      <c r="A765" s="5" t="s">
        <v>10373</v>
      </c>
      <c r="B765">
        <v>463189.92</v>
      </c>
    </row>
    <row r="766" spans="1:2" x14ac:dyDescent="0.25">
      <c r="A766" s="7" t="s">
        <v>10410</v>
      </c>
      <c r="B766">
        <v>463189.92</v>
      </c>
    </row>
    <row r="767" spans="1:2" x14ac:dyDescent="0.25">
      <c r="A767" s="5" t="s">
        <v>10374</v>
      </c>
      <c r="B767">
        <v>36949.120000000003</v>
      </c>
    </row>
    <row r="768" spans="1:2" x14ac:dyDescent="0.25">
      <c r="A768" s="7" t="s">
        <v>10410</v>
      </c>
      <c r="B768">
        <v>36949.120000000003</v>
      </c>
    </row>
    <row r="769" spans="1:2" x14ac:dyDescent="0.25">
      <c r="A769" s="5" t="s">
        <v>10375</v>
      </c>
      <c r="B769">
        <v>-108858.4</v>
      </c>
    </row>
    <row r="770" spans="1:2" x14ac:dyDescent="0.25">
      <c r="A770" s="7" t="s">
        <v>10410</v>
      </c>
      <c r="B770">
        <v>-108858.4</v>
      </c>
    </row>
    <row r="771" spans="1:2" x14ac:dyDescent="0.25">
      <c r="A771" s="5" t="s">
        <v>10376</v>
      </c>
      <c r="B771">
        <v>234024.73</v>
      </c>
    </row>
    <row r="772" spans="1:2" x14ac:dyDescent="0.25">
      <c r="A772" s="7" t="s">
        <v>10410</v>
      </c>
      <c r="B772">
        <v>234024.73</v>
      </c>
    </row>
    <row r="773" spans="1:2" x14ac:dyDescent="0.25">
      <c r="A773" s="5" t="s">
        <v>10377</v>
      </c>
      <c r="B773">
        <v>-10253.98</v>
      </c>
    </row>
    <row r="774" spans="1:2" x14ac:dyDescent="0.25">
      <c r="A774" s="7" t="s">
        <v>10410</v>
      </c>
      <c r="B774">
        <v>-10253.98</v>
      </c>
    </row>
    <row r="775" spans="1:2" x14ac:dyDescent="0.25">
      <c r="A775" s="5" t="s">
        <v>10378</v>
      </c>
      <c r="B775">
        <v>72944.87</v>
      </c>
    </row>
    <row r="776" spans="1:2" x14ac:dyDescent="0.25">
      <c r="A776" s="7" t="s">
        <v>10410</v>
      </c>
      <c r="B776">
        <v>72944.87</v>
      </c>
    </row>
    <row r="777" spans="1:2" x14ac:dyDescent="0.25">
      <c r="A777" s="5" t="s">
        <v>10379</v>
      </c>
      <c r="B777">
        <v>32216.75</v>
      </c>
    </row>
    <row r="778" spans="1:2" x14ac:dyDescent="0.25">
      <c r="A778" s="7" t="s">
        <v>10410</v>
      </c>
      <c r="B778">
        <v>32216.75</v>
      </c>
    </row>
    <row r="779" spans="1:2" x14ac:dyDescent="0.25">
      <c r="A779" s="5" t="s">
        <v>10380</v>
      </c>
      <c r="B779">
        <v>2168.5500000000002</v>
      </c>
    </row>
    <row r="780" spans="1:2" x14ac:dyDescent="0.25">
      <c r="A780" s="7" t="s">
        <v>10410</v>
      </c>
      <c r="B780">
        <v>2168.5500000000002</v>
      </c>
    </row>
    <row r="781" spans="1:2" x14ac:dyDescent="0.25">
      <c r="A781" s="5" t="s">
        <v>10381</v>
      </c>
      <c r="B781">
        <v>221108.77</v>
      </c>
    </row>
    <row r="782" spans="1:2" x14ac:dyDescent="0.25">
      <c r="A782" s="7" t="s">
        <v>10410</v>
      </c>
      <c r="B782">
        <v>221108.77</v>
      </c>
    </row>
    <row r="783" spans="1:2" x14ac:dyDescent="0.25">
      <c r="A783" s="5" t="s">
        <v>10382</v>
      </c>
      <c r="B783">
        <v>0</v>
      </c>
    </row>
    <row r="784" spans="1:2" x14ac:dyDescent="0.25">
      <c r="A784" s="7" t="s">
        <v>10410</v>
      </c>
      <c r="B784">
        <v>0</v>
      </c>
    </row>
    <row r="785" spans="1:2" x14ac:dyDescent="0.25">
      <c r="A785" s="5" t="s">
        <v>10383</v>
      </c>
      <c r="B785">
        <v>184541.62</v>
      </c>
    </row>
    <row r="786" spans="1:2" x14ac:dyDescent="0.25">
      <c r="A786" s="7" t="s">
        <v>10410</v>
      </c>
      <c r="B786">
        <v>184541.62</v>
      </c>
    </row>
    <row r="787" spans="1:2" x14ac:dyDescent="0.25">
      <c r="A787" s="5" t="s">
        <v>10384</v>
      </c>
      <c r="B787">
        <v>8415635.3100000005</v>
      </c>
    </row>
    <row r="788" spans="1:2" x14ac:dyDescent="0.25">
      <c r="A788" s="7" t="s">
        <v>10410</v>
      </c>
      <c r="B788">
        <v>8415635.3100000005</v>
      </c>
    </row>
    <row r="789" spans="1:2" x14ac:dyDescent="0.25">
      <c r="A789" s="5" t="s">
        <v>10385</v>
      </c>
      <c r="B789">
        <v>29066297.390000001</v>
      </c>
    </row>
    <row r="790" spans="1:2" x14ac:dyDescent="0.25">
      <c r="A790" s="7" t="s">
        <v>10410</v>
      </c>
      <c r="B790">
        <v>29066297.390000001</v>
      </c>
    </row>
    <row r="791" spans="1:2" x14ac:dyDescent="0.25">
      <c r="A791" s="5" t="s">
        <v>10386</v>
      </c>
      <c r="B791">
        <v>160911.60999999999</v>
      </c>
    </row>
    <row r="792" spans="1:2" x14ac:dyDescent="0.25">
      <c r="A792" s="7" t="s">
        <v>10410</v>
      </c>
      <c r="B792">
        <v>160911.60999999999</v>
      </c>
    </row>
    <row r="793" spans="1:2" x14ac:dyDescent="0.25">
      <c r="A793" s="5" t="s">
        <v>10387</v>
      </c>
      <c r="B793">
        <v>300419.13</v>
      </c>
    </row>
    <row r="794" spans="1:2" x14ac:dyDescent="0.25">
      <c r="A794" s="7" t="s">
        <v>10410</v>
      </c>
      <c r="B794">
        <v>300419.13</v>
      </c>
    </row>
    <row r="795" spans="1:2" x14ac:dyDescent="0.25">
      <c r="A795" s="5" t="s">
        <v>10388</v>
      </c>
      <c r="B795">
        <v>28543.99</v>
      </c>
    </row>
    <row r="796" spans="1:2" x14ac:dyDescent="0.25">
      <c r="A796" s="7" t="s">
        <v>10410</v>
      </c>
      <c r="B796">
        <v>28543.99</v>
      </c>
    </row>
    <row r="797" spans="1:2" x14ac:dyDescent="0.25">
      <c r="A797" s="5" t="s">
        <v>10389</v>
      </c>
      <c r="B797">
        <v>257503.23</v>
      </c>
    </row>
    <row r="798" spans="1:2" x14ac:dyDescent="0.25">
      <c r="A798" s="7" t="s">
        <v>10410</v>
      </c>
      <c r="B798">
        <v>257503.23</v>
      </c>
    </row>
    <row r="799" spans="1:2" x14ac:dyDescent="0.25">
      <c r="A799" s="5" t="s">
        <v>10390</v>
      </c>
      <c r="B799">
        <v>165.37</v>
      </c>
    </row>
    <row r="800" spans="1:2" x14ac:dyDescent="0.25">
      <c r="A800" s="7" t="s">
        <v>10410</v>
      </c>
      <c r="B800">
        <v>165.37</v>
      </c>
    </row>
    <row r="801" spans="1:2" x14ac:dyDescent="0.25">
      <c r="A801" s="4">
        <v>32</v>
      </c>
      <c r="B801">
        <v>18496294.830000009</v>
      </c>
    </row>
    <row r="802" spans="1:2" x14ac:dyDescent="0.25">
      <c r="A802" s="5" t="s">
        <v>10386</v>
      </c>
      <c r="B802">
        <v>100052.6</v>
      </c>
    </row>
    <row r="803" spans="1:2" x14ac:dyDescent="0.25">
      <c r="A803" s="7" t="s">
        <v>10410</v>
      </c>
      <c r="B803">
        <v>100052.6</v>
      </c>
    </row>
    <row r="804" spans="1:2" x14ac:dyDescent="0.25">
      <c r="A804" s="5" t="s">
        <v>10387</v>
      </c>
      <c r="B804">
        <v>42145.88</v>
      </c>
    </row>
    <row r="805" spans="1:2" x14ac:dyDescent="0.25">
      <c r="A805" s="7" t="s">
        <v>10410</v>
      </c>
      <c r="B805">
        <v>42145.88</v>
      </c>
    </row>
    <row r="806" spans="1:2" x14ac:dyDescent="0.25">
      <c r="A806" s="5" t="s">
        <v>1561</v>
      </c>
      <c r="B806">
        <v>1280958.74</v>
      </c>
    </row>
    <row r="807" spans="1:2" x14ac:dyDescent="0.25">
      <c r="A807" s="7" t="s">
        <v>10312</v>
      </c>
      <c r="B807">
        <v>0</v>
      </c>
    </row>
    <row r="808" spans="1:2" x14ac:dyDescent="0.25">
      <c r="A808" s="7" t="s">
        <v>10314</v>
      </c>
      <c r="B808">
        <v>88918.06</v>
      </c>
    </row>
    <row r="809" spans="1:2" x14ac:dyDescent="0.25">
      <c r="A809" s="7" t="s">
        <v>10315</v>
      </c>
      <c r="B809">
        <v>28071.96</v>
      </c>
    </row>
    <row r="810" spans="1:2" x14ac:dyDescent="0.25">
      <c r="A810" s="7" t="s">
        <v>10776</v>
      </c>
      <c r="B810">
        <v>57415.26</v>
      </c>
    </row>
    <row r="811" spans="1:2" x14ac:dyDescent="0.25">
      <c r="A811" s="7" t="s">
        <v>10317</v>
      </c>
      <c r="B811">
        <v>12422.83</v>
      </c>
    </row>
    <row r="812" spans="1:2" x14ac:dyDescent="0.25">
      <c r="A812" s="7" t="s">
        <v>10318</v>
      </c>
      <c r="B812">
        <v>13451.78</v>
      </c>
    </row>
    <row r="813" spans="1:2" x14ac:dyDescent="0.25">
      <c r="A813" s="7" t="s">
        <v>10319</v>
      </c>
      <c r="B813">
        <v>46567.69</v>
      </c>
    </row>
    <row r="814" spans="1:2" x14ac:dyDescent="0.25">
      <c r="A814" s="7" t="s">
        <v>10320</v>
      </c>
      <c r="B814">
        <v>26025.74</v>
      </c>
    </row>
    <row r="815" spans="1:2" x14ac:dyDescent="0.25">
      <c r="A815" s="7" t="s">
        <v>10321</v>
      </c>
      <c r="B815">
        <v>0</v>
      </c>
    </row>
    <row r="816" spans="1:2" x14ac:dyDescent="0.25">
      <c r="A816" s="7" t="s">
        <v>10777</v>
      </c>
      <c r="B816">
        <v>10097.83</v>
      </c>
    </row>
    <row r="817" spans="1:2" x14ac:dyDescent="0.25">
      <c r="A817" s="7" t="s">
        <v>10322</v>
      </c>
      <c r="B817">
        <v>2221.7600000000002</v>
      </c>
    </row>
    <row r="818" spans="1:2" x14ac:dyDescent="0.25">
      <c r="A818" s="7" t="s">
        <v>10778</v>
      </c>
      <c r="B818">
        <v>35017.25</v>
      </c>
    </row>
    <row r="819" spans="1:2" x14ac:dyDescent="0.25">
      <c r="A819" s="7" t="s">
        <v>10323</v>
      </c>
      <c r="B819">
        <v>0</v>
      </c>
    </row>
    <row r="820" spans="1:2" x14ac:dyDescent="0.25">
      <c r="A820" s="7" t="s">
        <v>10324</v>
      </c>
      <c r="B820">
        <v>-0.31</v>
      </c>
    </row>
    <row r="821" spans="1:2" x14ac:dyDescent="0.25">
      <c r="A821" s="7" t="s">
        <v>10779</v>
      </c>
      <c r="B821">
        <v>424.88</v>
      </c>
    </row>
    <row r="822" spans="1:2" x14ac:dyDescent="0.25">
      <c r="A822" s="7" t="s">
        <v>10780</v>
      </c>
      <c r="B822">
        <v>297.69</v>
      </c>
    </row>
    <row r="823" spans="1:2" x14ac:dyDescent="0.25">
      <c r="A823" s="7" t="s">
        <v>10325</v>
      </c>
      <c r="B823">
        <v>0</v>
      </c>
    </row>
    <row r="824" spans="1:2" x14ac:dyDescent="0.25">
      <c r="A824" s="7" t="s">
        <v>10326</v>
      </c>
      <c r="B824">
        <v>39.619999999999997</v>
      </c>
    </row>
    <row r="825" spans="1:2" x14ac:dyDescent="0.25">
      <c r="A825" s="7" t="s">
        <v>10327</v>
      </c>
      <c r="B825">
        <v>260.18</v>
      </c>
    </row>
    <row r="826" spans="1:2" x14ac:dyDescent="0.25">
      <c r="A826" s="7" t="s">
        <v>10328</v>
      </c>
      <c r="B826">
        <v>161.27000000000001</v>
      </c>
    </row>
    <row r="827" spans="1:2" x14ac:dyDescent="0.25">
      <c r="A827" s="7" t="s">
        <v>10781</v>
      </c>
      <c r="B827">
        <v>320.24</v>
      </c>
    </row>
    <row r="828" spans="1:2" x14ac:dyDescent="0.25">
      <c r="A828" s="7" t="s">
        <v>10782</v>
      </c>
      <c r="B828">
        <v>277.31</v>
      </c>
    </row>
    <row r="829" spans="1:2" x14ac:dyDescent="0.25">
      <c r="A829" s="7" t="s">
        <v>10783</v>
      </c>
      <c r="B829">
        <v>0</v>
      </c>
    </row>
    <row r="830" spans="1:2" x14ac:dyDescent="0.25">
      <c r="A830" s="7" t="s">
        <v>10784</v>
      </c>
      <c r="B830">
        <v>4955.8999999999996</v>
      </c>
    </row>
    <row r="831" spans="1:2" x14ac:dyDescent="0.25">
      <c r="A831" s="7" t="s">
        <v>10785</v>
      </c>
      <c r="B831">
        <v>0</v>
      </c>
    </row>
    <row r="832" spans="1:2" x14ac:dyDescent="0.25">
      <c r="A832" s="7" t="s">
        <v>10786</v>
      </c>
      <c r="B832">
        <v>2018.58</v>
      </c>
    </row>
    <row r="833" spans="1:2" x14ac:dyDescent="0.25">
      <c r="A833" s="7" t="s">
        <v>10787</v>
      </c>
      <c r="B833">
        <v>6.09</v>
      </c>
    </row>
    <row r="834" spans="1:2" x14ac:dyDescent="0.25">
      <c r="A834" s="7" t="s">
        <v>10788</v>
      </c>
      <c r="B834">
        <v>12864.64</v>
      </c>
    </row>
    <row r="835" spans="1:2" x14ac:dyDescent="0.25">
      <c r="A835" s="7" t="s">
        <v>10789</v>
      </c>
      <c r="B835">
        <v>6185.4</v>
      </c>
    </row>
    <row r="836" spans="1:2" x14ac:dyDescent="0.25">
      <c r="A836" s="7" t="s">
        <v>10790</v>
      </c>
      <c r="B836">
        <v>5362.57</v>
      </c>
    </row>
    <row r="837" spans="1:2" x14ac:dyDescent="0.25">
      <c r="A837" s="7" t="s">
        <v>10791</v>
      </c>
      <c r="B837">
        <v>150.19999999999999</v>
      </c>
    </row>
    <row r="838" spans="1:2" x14ac:dyDescent="0.25">
      <c r="A838" s="7" t="s">
        <v>10792</v>
      </c>
      <c r="B838">
        <v>3571.55</v>
      </c>
    </row>
    <row r="839" spans="1:2" x14ac:dyDescent="0.25">
      <c r="A839" s="7" t="s">
        <v>10329</v>
      </c>
      <c r="B839">
        <v>92247.52</v>
      </c>
    </row>
    <row r="840" spans="1:2" x14ac:dyDescent="0.25">
      <c r="A840" s="7" t="s">
        <v>10793</v>
      </c>
      <c r="B840">
        <v>27006.53</v>
      </c>
    </row>
    <row r="841" spans="1:2" x14ac:dyDescent="0.25">
      <c r="A841" s="7" t="s">
        <v>10794</v>
      </c>
      <c r="B841">
        <v>13207.53</v>
      </c>
    </row>
    <row r="842" spans="1:2" x14ac:dyDescent="0.25">
      <c r="A842" s="7" t="s">
        <v>10795</v>
      </c>
      <c r="B842">
        <v>0</v>
      </c>
    </row>
    <row r="843" spans="1:2" x14ac:dyDescent="0.25">
      <c r="A843" s="7" t="s">
        <v>10796</v>
      </c>
      <c r="B843">
        <v>85.54</v>
      </c>
    </row>
    <row r="844" spans="1:2" x14ac:dyDescent="0.25">
      <c r="A844" s="7" t="s">
        <v>10797</v>
      </c>
      <c r="B844">
        <v>6686.85</v>
      </c>
    </row>
    <row r="845" spans="1:2" x14ac:dyDescent="0.25">
      <c r="A845" s="7" t="s">
        <v>10798</v>
      </c>
      <c r="B845">
        <v>0</v>
      </c>
    </row>
    <row r="846" spans="1:2" x14ac:dyDescent="0.25">
      <c r="A846" s="7" t="s">
        <v>10799</v>
      </c>
      <c r="B846">
        <v>10100.86</v>
      </c>
    </row>
    <row r="847" spans="1:2" x14ac:dyDescent="0.25">
      <c r="A847" s="7" t="s">
        <v>10800</v>
      </c>
      <c r="B847">
        <v>3485.96</v>
      </c>
    </row>
    <row r="848" spans="1:2" x14ac:dyDescent="0.25">
      <c r="A848" s="7" t="s">
        <v>10801</v>
      </c>
      <c r="B848">
        <v>62434.74</v>
      </c>
    </row>
    <row r="849" spans="1:2" x14ac:dyDescent="0.25">
      <c r="A849" s="7" t="s">
        <v>10802</v>
      </c>
      <c r="B849">
        <v>4001.18</v>
      </c>
    </row>
    <row r="850" spans="1:2" x14ac:dyDescent="0.25">
      <c r="A850" s="7" t="s">
        <v>10803</v>
      </c>
      <c r="B850">
        <v>19518.21</v>
      </c>
    </row>
    <row r="851" spans="1:2" x14ac:dyDescent="0.25">
      <c r="A851" s="7" t="s">
        <v>10804</v>
      </c>
      <c r="B851">
        <v>25362.57</v>
      </c>
    </row>
    <row r="852" spans="1:2" x14ac:dyDescent="0.25">
      <c r="A852" s="7" t="s">
        <v>10805</v>
      </c>
      <c r="B852">
        <v>10663.48</v>
      </c>
    </row>
    <row r="853" spans="1:2" x14ac:dyDescent="0.25">
      <c r="A853" s="7" t="s">
        <v>10806</v>
      </c>
      <c r="B853">
        <v>1716.72</v>
      </c>
    </row>
    <row r="854" spans="1:2" x14ac:dyDescent="0.25">
      <c r="A854" s="7" t="s">
        <v>10807</v>
      </c>
      <c r="B854">
        <v>18.39</v>
      </c>
    </row>
    <row r="855" spans="1:2" x14ac:dyDescent="0.25">
      <c r="A855" s="7" t="s">
        <v>10808</v>
      </c>
      <c r="B855">
        <v>28536.49</v>
      </c>
    </row>
    <row r="856" spans="1:2" x14ac:dyDescent="0.25">
      <c r="A856" s="7" t="s">
        <v>10809</v>
      </c>
      <c r="B856">
        <v>0</v>
      </c>
    </row>
    <row r="857" spans="1:2" x14ac:dyDescent="0.25">
      <c r="A857" s="7" t="s">
        <v>10810</v>
      </c>
      <c r="B857">
        <v>8664.1200000000008</v>
      </c>
    </row>
    <row r="858" spans="1:2" x14ac:dyDescent="0.25">
      <c r="A858" s="7" t="s">
        <v>10811</v>
      </c>
      <c r="B858">
        <v>1377.76</v>
      </c>
    </row>
    <row r="859" spans="1:2" x14ac:dyDescent="0.25">
      <c r="A859" s="7" t="s">
        <v>10812</v>
      </c>
      <c r="B859">
        <v>6.2</v>
      </c>
    </row>
    <row r="860" spans="1:2" x14ac:dyDescent="0.25">
      <c r="A860" s="7" t="s">
        <v>10813</v>
      </c>
      <c r="B860">
        <v>0</v>
      </c>
    </row>
    <row r="861" spans="1:2" x14ac:dyDescent="0.25">
      <c r="A861" s="7" t="s">
        <v>10814</v>
      </c>
      <c r="B861">
        <v>0</v>
      </c>
    </row>
    <row r="862" spans="1:2" x14ac:dyDescent="0.25">
      <c r="A862" s="7" t="s">
        <v>10815</v>
      </c>
      <c r="B862">
        <v>0.01</v>
      </c>
    </row>
    <row r="863" spans="1:2" x14ac:dyDescent="0.25">
      <c r="A863" s="7" t="s">
        <v>10816</v>
      </c>
      <c r="B863">
        <v>1488.05</v>
      </c>
    </row>
    <row r="864" spans="1:2" x14ac:dyDescent="0.25">
      <c r="A864" s="7" t="s">
        <v>10817</v>
      </c>
      <c r="B864">
        <v>25564.94</v>
      </c>
    </row>
    <row r="865" spans="1:2" x14ac:dyDescent="0.25">
      <c r="A865" s="7" t="s">
        <v>1733</v>
      </c>
      <c r="B865">
        <v>0</v>
      </c>
    </row>
    <row r="866" spans="1:2" x14ac:dyDescent="0.25">
      <c r="A866" s="7" t="s">
        <v>1737</v>
      </c>
      <c r="B866">
        <v>0</v>
      </c>
    </row>
    <row r="867" spans="1:2" x14ac:dyDescent="0.25">
      <c r="A867" s="7" t="s">
        <v>1741</v>
      </c>
      <c r="B867">
        <v>0</v>
      </c>
    </row>
    <row r="868" spans="1:2" x14ac:dyDescent="0.25">
      <c r="A868" s="7" t="s">
        <v>1745</v>
      </c>
      <c r="B868">
        <v>0</v>
      </c>
    </row>
    <row r="869" spans="1:2" x14ac:dyDescent="0.25">
      <c r="A869" s="7" t="s">
        <v>1749</v>
      </c>
      <c r="B869">
        <v>0</v>
      </c>
    </row>
    <row r="870" spans="1:2" x14ac:dyDescent="0.25">
      <c r="A870" s="7" t="s">
        <v>1753</v>
      </c>
      <c r="B870">
        <v>0</v>
      </c>
    </row>
    <row r="871" spans="1:2" x14ac:dyDescent="0.25">
      <c r="A871" s="7" t="s">
        <v>1757</v>
      </c>
      <c r="B871">
        <v>0</v>
      </c>
    </row>
    <row r="872" spans="1:2" x14ac:dyDescent="0.25">
      <c r="A872" s="7" t="s">
        <v>1761</v>
      </c>
      <c r="B872">
        <v>0</v>
      </c>
    </row>
    <row r="873" spans="1:2" x14ac:dyDescent="0.25">
      <c r="A873" s="7" t="s">
        <v>1765</v>
      </c>
      <c r="B873">
        <v>0</v>
      </c>
    </row>
    <row r="874" spans="1:2" x14ac:dyDescent="0.25">
      <c r="A874" s="7" t="s">
        <v>1769</v>
      </c>
      <c r="B874">
        <v>0</v>
      </c>
    </row>
    <row r="875" spans="1:2" x14ac:dyDescent="0.25">
      <c r="A875" s="7" t="s">
        <v>1773</v>
      </c>
      <c r="B875">
        <v>0</v>
      </c>
    </row>
    <row r="876" spans="1:2" x14ac:dyDescent="0.25">
      <c r="A876" s="7" t="s">
        <v>1777</v>
      </c>
      <c r="B876">
        <v>978.18</v>
      </c>
    </row>
    <row r="877" spans="1:2" x14ac:dyDescent="0.25">
      <c r="A877" s="7" t="s">
        <v>1781</v>
      </c>
      <c r="B877">
        <v>1250.8399999999999</v>
      </c>
    </row>
    <row r="878" spans="1:2" x14ac:dyDescent="0.25">
      <c r="A878" s="7" t="s">
        <v>1785</v>
      </c>
      <c r="B878">
        <v>2492.0300000000002</v>
      </c>
    </row>
    <row r="879" spans="1:2" x14ac:dyDescent="0.25">
      <c r="A879" s="7" t="s">
        <v>1789</v>
      </c>
      <c r="B879">
        <v>2028.2</v>
      </c>
    </row>
    <row r="880" spans="1:2" x14ac:dyDescent="0.25">
      <c r="A880" s="7" t="s">
        <v>1793</v>
      </c>
      <c r="B880">
        <v>859.7</v>
      </c>
    </row>
    <row r="881" spans="1:2" x14ac:dyDescent="0.25">
      <c r="A881" s="7" t="s">
        <v>1797</v>
      </c>
      <c r="B881">
        <v>1711.92</v>
      </c>
    </row>
    <row r="882" spans="1:2" x14ac:dyDescent="0.25">
      <c r="A882" s="7" t="s">
        <v>1801</v>
      </c>
      <c r="B882">
        <v>795.26</v>
      </c>
    </row>
    <row r="883" spans="1:2" x14ac:dyDescent="0.25">
      <c r="A883" s="7" t="s">
        <v>1805</v>
      </c>
      <c r="B883">
        <v>723.45</v>
      </c>
    </row>
    <row r="884" spans="1:2" x14ac:dyDescent="0.25">
      <c r="A884" s="7" t="s">
        <v>1809</v>
      </c>
      <c r="B884">
        <v>563.52</v>
      </c>
    </row>
    <row r="885" spans="1:2" x14ac:dyDescent="0.25">
      <c r="A885" s="7" t="s">
        <v>1813</v>
      </c>
      <c r="B885">
        <v>2370.4</v>
      </c>
    </row>
    <row r="886" spans="1:2" x14ac:dyDescent="0.25">
      <c r="A886" s="7" t="s">
        <v>1817</v>
      </c>
      <c r="B886">
        <v>1033.76</v>
      </c>
    </row>
    <row r="887" spans="1:2" x14ac:dyDescent="0.25">
      <c r="A887" s="7" t="s">
        <v>1821</v>
      </c>
      <c r="B887">
        <v>-7850.84</v>
      </c>
    </row>
    <row r="888" spans="1:2" x14ac:dyDescent="0.25">
      <c r="A888" s="7" t="s">
        <v>1825</v>
      </c>
      <c r="B888">
        <v>0</v>
      </c>
    </row>
    <row r="889" spans="1:2" x14ac:dyDescent="0.25">
      <c r="A889" s="7" t="s">
        <v>1829</v>
      </c>
      <c r="B889">
        <v>0</v>
      </c>
    </row>
    <row r="890" spans="1:2" x14ac:dyDescent="0.25">
      <c r="A890" s="7" t="s">
        <v>1833</v>
      </c>
      <c r="B890">
        <v>0</v>
      </c>
    </row>
    <row r="891" spans="1:2" x14ac:dyDescent="0.25">
      <c r="A891" s="7" t="s">
        <v>1837</v>
      </c>
      <c r="B891">
        <v>0</v>
      </c>
    </row>
    <row r="892" spans="1:2" x14ac:dyDescent="0.25">
      <c r="A892" s="7" t="s">
        <v>1841</v>
      </c>
      <c r="B892">
        <v>0</v>
      </c>
    </row>
    <row r="893" spans="1:2" x14ac:dyDescent="0.25">
      <c r="A893" s="7" t="s">
        <v>1845</v>
      </c>
      <c r="B893">
        <v>0</v>
      </c>
    </row>
    <row r="894" spans="1:2" x14ac:dyDescent="0.25">
      <c r="A894" s="7" t="s">
        <v>1849</v>
      </c>
      <c r="B894">
        <v>0</v>
      </c>
    </row>
    <row r="895" spans="1:2" x14ac:dyDescent="0.25">
      <c r="A895" s="7" t="s">
        <v>1853</v>
      </c>
      <c r="B895">
        <v>0</v>
      </c>
    </row>
    <row r="896" spans="1:2" x14ac:dyDescent="0.25">
      <c r="A896" s="7" t="s">
        <v>1857</v>
      </c>
      <c r="B896">
        <v>0</v>
      </c>
    </row>
    <row r="897" spans="1:2" x14ac:dyDescent="0.25">
      <c r="A897" s="7" t="s">
        <v>1861</v>
      </c>
      <c r="B897">
        <v>124848.95</v>
      </c>
    </row>
    <row r="898" spans="1:2" x14ac:dyDescent="0.25">
      <c r="A898" s="7" t="s">
        <v>1865</v>
      </c>
      <c r="B898">
        <v>71236.59</v>
      </c>
    </row>
    <row r="899" spans="1:2" x14ac:dyDescent="0.25">
      <c r="A899" s="7" t="s">
        <v>1869</v>
      </c>
      <c r="B899">
        <v>378637.16</v>
      </c>
    </row>
    <row r="900" spans="1:2" x14ac:dyDescent="0.25">
      <c r="A900" s="7" t="s">
        <v>1872</v>
      </c>
      <c r="B900">
        <v>0</v>
      </c>
    </row>
    <row r="901" spans="1:2" x14ac:dyDescent="0.25">
      <c r="A901" s="7" t="s">
        <v>1876</v>
      </c>
      <c r="B901">
        <v>0</v>
      </c>
    </row>
    <row r="902" spans="1:2" x14ac:dyDescent="0.25">
      <c r="A902" s="7" t="s">
        <v>1880</v>
      </c>
      <c r="B902">
        <v>0</v>
      </c>
    </row>
    <row r="903" spans="1:2" x14ac:dyDescent="0.25">
      <c r="A903" s="5" t="s">
        <v>1884</v>
      </c>
      <c r="B903">
        <v>59676.810000000005</v>
      </c>
    </row>
    <row r="904" spans="1:2" x14ac:dyDescent="0.25">
      <c r="A904" s="7" t="s">
        <v>10391</v>
      </c>
      <c r="B904">
        <v>3913.45</v>
      </c>
    </row>
    <row r="905" spans="1:2" x14ac:dyDescent="0.25">
      <c r="A905" s="7" t="s">
        <v>10392</v>
      </c>
      <c r="B905">
        <v>2552.41</v>
      </c>
    </row>
    <row r="906" spans="1:2" x14ac:dyDescent="0.25">
      <c r="A906" s="7" t="s">
        <v>10411</v>
      </c>
      <c r="B906">
        <v>1224.3900000000001</v>
      </c>
    </row>
    <row r="907" spans="1:2" x14ac:dyDescent="0.25">
      <c r="A907" s="7" t="s">
        <v>10412</v>
      </c>
      <c r="B907">
        <v>1332.74</v>
      </c>
    </row>
    <row r="908" spans="1:2" x14ac:dyDescent="0.25">
      <c r="A908" s="7" t="s">
        <v>10413</v>
      </c>
      <c r="B908">
        <v>1029.8699999999999</v>
      </c>
    </row>
    <row r="909" spans="1:2" x14ac:dyDescent="0.25">
      <c r="A909" s="7" t="s">
        <v>10414</v>
      </c>
      <c r="B909">
        <v>1098.3</v>
      </c>
    </row>
    <row r="910" spans="1:2" x14ac:dyDescent="0.25">
      <c r="A910" s="7" t="s">
        <v>10415</v>
      </c>
      <c r="B910">
        <v>24331.47</v>
      </c>
    </row>
    <row r="911" spans="1:2" x14ac:dyDescent="0.25">
      <c r="A911" s="7" t="s">
        <v>10175</v>
      </c>
      <c r="B911">
        <v>0</v>
      </c>
    </row>
    <row r="912" spans="1:2" x14ac:dyDescent="0.25">
      <c r="A912" s="7" t="s">
        <v>10727</v>
      </c>
      <c r="B912">
        <v>23863.94</v>
      </c>
    </row>
    <row r="913" spans="1:2" x14ac:dyDescent="0.25">
      <c r="A913" s="7" t="s">
        <v>10728</v>
      </c>
      <c r="B913">
        <v>330.24</v>
      </c>
    </row>
    <row r="914" spans="1:2" x14ac:dyDescent="0.25">
      <c r="A914" s="5" t="s">
        <v>1912</v>
      </c>
      <c r="B914">
        <v>2097828.81</v>
      </c>
    </row>
    <row r="915" spans="1:2" x14ac:dyDescent="0.25">
      <c r="A915" s="7" t="s">
        <v>10286</v>
      </c>
      <c r="B915">
        <v>232130.11</v>
      </c>
    </row>
    <row r="916" spans="1:2" x14ac:dyDescent="0.25">
      <c r="A916" s="7" t="s">
        <v>10722</v>
      </c>
      <c r="B916">
        <v>29556.43</v>
      </c>
    </row>
    <row r="917" spans="1:2" x14ac:dyDescent="0.25">
      <c r="A917" s="7" t="s">
        <v>10723</v>
      </c>
      <c r="B917">
        <v>26149.51</v>
      </c>
    </row>
    <row r="918" spans="1:2" x14ac:dyDescent="0.25">
      <c r="A918" s="7" t="s">
        <v>10724</v>
      </c>
      <c r="B918">
        <v>188.66</v>
      </c>
    </row>
    <row r="919" spans="1:2" x14ac:dyDescent="0.25">
      <c r="A919" s="7" t="s">
        <v>10725</v>
      </c>
      <c r="B919">
        <v>22624.99</v>
      </c>
    </row>
    <row r="920" spans="1:2" x14ac:dyDescent="0.25">
      <c r="A920" s="7" t="s">
        <v>10726</v>
      </c>
      <c r="B920">
        <v>7206.76</v>
      </c>
    </row>
    <row r="921" spans="1:2" x14ac:dyDescent="0.25">
      <c r="A921" s="7" t="s">
        <v>10727</v>
      </c>
      <c r="B921">
        <v>11158.77</v>
      </c>
    </row>
    <row r="922" spans="1:2" x14ac:dyDescent="0.25">
      <c r="A922" s="7" t="s">
        <v>10397</v>
      </c>
      <c r="B922">
        <v>8267.35</v>
      </c>
    </row>
    <row r="923" spans="1:2" x14ac:dyDescent="0.25">
      <c r="A923" s="7" t="s">
        <v>10729</v>
      </c>
      <c r="B923">
        <v>29260.55</v>
      </c>
    </row>
    <row r="924" spans="1:2" x14ac:dyDescent="0.25">
      <c r="A924" s="7" t="s">
        <v>10730</v>
      </c>
      <c r="B924">
        <v>12918.36</v>
      </c>
    </row>
    <row r="925" spans="1:2" x14ac:dyDescent="0.25">
      <c r="A925" s="7" t="s">
        <v>10731</v>
      </c>
      <c r="B925">
        <v>22.89</v>
      </c>
    </row>
    <row r="926" spans="1:2" x14ac:dyDescent="0.25">
      <c r="A926" s="7" t="s">
        <v>10732</v>
      </c>
      <c r="B926">
        <v>15418.98</v>
      </c>
    </row>
    <row r="927" spans="1:2" x14ac:dyDescent="0.25">
      <c r="A927" s="7" t="s">
        <v>10733</v>
      </c>
      <c r="B927">
        <v>0</v>
      </c>
    </row>
    <row r="928" spans="1:2" x14ac:dyDescent="0.25">
      <c r="A928" s="7" t="s">
        <v>10398</v>
      </c>
      <c r="B928">
        <v>0</v>
      </c>
    </row>
    <row r="929" spans="1:2" x14ac:dyDescent="0.25">
      <c r="A929" s="7" t="s">
        <v>10734</v>
      </c>
      <c r="B929">
        <v>18749.900000000001</v>
      </c>
    </row>
    <row r="930" spans="1:2" x14ac:dyDescent="0.25">
      <c r="A930" s="7" t="s">
        <v>10735</v>
      </c>
      <c r="B930">
        <v>56162.73</v>
      </c>
    </row>
    <row r="931" spans="1:2" x14ac:dyDescent="0.25">
      <c r="A931" s="7" t="s">
        <v>10399</v>
      </c>
      <c r="B931">
        <v>0</v>
      </c>
    </row>
    <row r="932" spans="1:2" x14ac:dyDescent="0.25">
      <c r="A932" s="7" t="s">
        <v>10736</v>
      </c>
      <c r="B932">
        <v>11606.07</v>
      </c>
    </row>
    <row r="933" spans="1:2" x14ac:dyDescent="0.25">
      <c r="A933" s="7" t="s">
        <v>10737</v>
      </c>
      <c r="B933">
        <v>69345.149999999994</v>
      </c>
    </row>
    <row r="934" spans="1:2" x14ac:dyDescent="0.25">
      <c r="A934" s="7" t="s">
        <v>10738</v>
      </c>
      <c r="B934">
        <v>22569.5</v>
      </c>
    </row>
    <row r="935" spans="1:2" x14ac:dyDescent="0.25">
      <c r="A935" s="7" t="s">
        <v>10739</v>
      </c>
      <c r="B935">
        <v>26152.81</v>
      </c>
    </row>
    <row r="936" spans="1:2" x14ac:dyDescent="0.25">
      <c r="A936" s="7" t="s">
        <v>10400</v>
      </c>
      <c r="B936">
        <v>62733.98</v>
      </c>
    </row>
    <row r="937" spans="1:2" x14ac:dyDescent="0.25">
      <c r="A937" s="7" t="s">
        <v>10740</v>
      </c>
      <c r="B937">
        <v>0</v>
      </c>
    </row>
    <row r="938" spans="1:2" x14ac:dyDescent="0.25">
      <c r="A938" s="7" t="s">
        <v>10741</v>
      </c>
      <c r="B938">
        <v>428619.52000000002</v>
      </c>
    </row>
    <row r="939" spans="1:2" x14ac:dyDescent="0.25">
      <c r="A939" s="7" t="s">
        <v>10742</v>
      </c>
      <c r="B939">
        <v>56419.98</v>
      </c>
    </row>
    <row r="940" spans="1:2" x14ac:dyDescent="0.25">
      <c r="A940" s="7" t="s">
        <v>10743</v>
      </c>
      <c r="B940">
        <v>118106.03</v>
      </c>
    </row>
    <row r="941" spans="1:2" x14ac:dyDescent="0.25">
      <c r="A941" s="7" t="s">
        <v>10744</v>
      </c>
      <c r="B941">
        <v>4167.7299999999996</v>
      </c>
    </row>
    <row r="942" spans="1:2" x14ac:dyDescent="0.25">
      <c r="A942" s="7" t="s">
        <v>10745</v>
      </c>
      <c r="B942">
        <v>30167.93</v>
      </c>
    </row>
    <row r="943" spans="1:2" x14ac:dyDescent="0.25">
      <c r="A943" s="7" t="s">
        <v>10401</v>
      </c>
      <c r="B943">
        <v>57665.78</v>
      </c>
    </row>
    <row r="944" spans="1:2" x14ac:dyDescent="0.25">
      <c r="A944" s="7" t="s">
        <v>10402</v>
      </c>
      <c r="B944">
        <v>112038.47</v>
      </c>
    </row>
    <row r="945" spans="1:2" x14ac:dyDescent="0.25">
      <c r="A945" s="7" t="s">
        <v>10746</v>
      </c>
      <c r="B945">
        <v>60510.84</v>
      </c>
    </row>
    <row r="946" spans="1:2" x14ac:dyDescent="0.25">
      <c r="A946" s="7" t="s">
        <v>10747</v>
      </c>
      <c r="B946">
        <v>220005.32</v>
      </c>
    </row>
    <row r="947" spans="1:2" x14ac:dyDescent="0.25">
      <c r="A947" s="7" t="s">
        <v>10748</v>
      </c>
      <c r="B947">
        <v>67541.66</v>
      </c>
    </row>
    <row r="948" spans="1:2" x14ac:dyDescent="0.25">
      <c r="A948" s="7" t="s">
        <v>10749</v>
      </c>
      <c r="B948">
        <v>42849.47</v>
      </c>
    </row>
    <row r="949" spans="1:2" x14ac:dyDescent="0.25">
      <c r="A949" s="7" t="s">
        <v>10750</v>
      </c>
      <c r="B949">
        <v>29214.880000000001</v>
      </c>
    </row>
    <row r="950" spans="1:2" x14ac:dyDescent="0.25">
      <c r="A950" s="7" t="s">
        <v>10751</v>
      </c>
      <c r="B950">
        <v>28102.35</v>
      </c>
    </row>
    <row r="951" spans="1:2" x14ac:dyDescent="0.25">
      <c r="A951" s="7" t="s">
        <v>10403</v>
      </c>
      <c r="B951">
        <v>-196.29</v>
      </c>
    </row>
    <row r="952" spans="1:2" x14ac:dyDescent="0.25">
      <c r="A952" s="7" t="s">
        <v>10752</v>
      </c>
      <c r="B952">
        <v>29494.7</v>
      </c>
    </row>
    <row r="953" spans="1:2" x14ac:dyDescent="0.25">
      <c r="A953" s="7" t="s">
        <v>10753</v>
      </c>
      <c r="B953">
        <v>5634.42</v>
      </c>
    </row>
    <row r="954" spans="1:2" x14ac:dyDescent="0.25">
      <c r="A954" s="7" t="s">
        <v>10754</v>
      </c>
      <c r="B954">
        <v>0.33</v>
      </c>
    </row>
    <row r="955" spans="1:2" x14ac:dyDescent="0.25">
      <c r="A955" s="7" t="s">
        <v>10755</v>
      </c>
      <c r="B955">
        <v>4033.76</v>
      </c>
    </row>
    <row r="956" spans="1:2" x14ac:dyDescent="0.25">
      <c r="A956" s="7" t="s">
        <v>10756</v>
      </c>
      <c r="B956">
        <v>25544.36</v>
      </c>
    </row>
    <row r="957" spans="1:2" x14ac:dyDescent="0.25">
      <c r="A957" s="7" t="s">
        <v>10757</v>
      </c>
      <c r="B957">
        <v>20075.560000000001</v>
      </c>
    </row>
    <row r="958" spans="1:2" x14ac:dyDescent="0.25">
      <c r="A958" s="7" t="s">
        <v>10758</v>
      </c>
      <c r="B958">
        <v>11375.35</v>
      </c>
    </row>
    <row r="959" spans="1:2" x14ac:dyDescent="0.25">
      <c r="A959" s="7" t="s">
        <v>10759</v>
      </c>
      <c r="B959">
        <v>37765.53</v>
      </c>
    </row>
    <row r="960" spans="1:2" x14ac:dyDescent="0.25">
      <c r="A960" s="7" t="s">
        <v>10287</v>
      </c>
      <c r="B960">
        <v>18437.03</v>
      </c>
    </row>
    <row r="961" spans="1:2" x14ac:dyDescent="0.25">
      <c r="A961" s="7" t="s">
        <v>10760</v>
      </c>
      <c r="B961">
        <v>23356.560000000001</v>
      </c>
    </row>
    <row r="962" spans="1:2" x14ac:dyDescent="0.25">
      <c r="A962" s="7" t="s">
        <v>10761</v>
      </c>
      <c r="B962">
        <v>4674.04</v>
      </c>
    </row>
    <row r="963" spans="1:2" x14ac:dyDescent="0.25">
      <c r="A963" s="7" t="s">
        <v>10762</v>
      </c>
      <c r="B963">
        <v>0</v>
      </c>
    </row>
    <row r="964" spans="1:2" x14ac:dyDescent="0.25">
      <c r="A964" s="5" t="s">
        <v>2058</v>
      </c>
      <c r="B964">
        <v>3361249.55</v>
      </c>
    </row>
    <row r="965" spans="1:2" x14ac:dyDescent="0.25">
      <c r="A965" s="7" t="s">
        <v>10475</v>
      </c>
      <c r="B965">
        <v>0</v>
      </c>
    </row>
    <row r="966" spans="1:2" x14ac:dyDescent="0.25">
      <c r="A966" s="7" t="s">
        <v>10296</v>
      </c>
      <c r="B966">
        <v>1349.45</v>
      </c>
    </row>
    <row r="967" spans="1:2" x14ac:dyDescent="0.25">
      <c r="A967" s="7" t="s">
        <v>10298</v>
      </c>
      <c r="B967">
        <v>56904.87</v>
      </c>
    </row>
    <row r="968" spans="1:2" x14ac:dyDescent="0.25">
      <c r="A968" s="7" t="s">
        <v>10763</v>
      </c>
      <c r="B968">
        <v>6285.1</v>
      </c>
    </row>
    <row r="969" spans="1:2" x14ac:dyDescent="0.25">
      <c r="A969" s="7" t="s">
        <v>10299</v>
      </c>
      <c r="B969">
        <v>32080.2</v>
      </c>
    </row>
    <row r="970" spans="1:2" x14ac:dyDescent="0.25">
      <c r="A970" s="7" t="s">
        <v>10300</v>
      </c>
      <c r="B970">
        <v>71.73</v>
      </c>
    </row>
    <row r="971" spans="1:2" x14ac:dyDescent="0.25">
      <c r="A971" s="7" t="s">
        <v>10302</v>
      </c>
      <c r="B971">
        <v>107653.51</v>
      </c>
    </row>
    <row r="972" spans="1:2" x14ac:dyDescent="0.25">
      <c r="A972" s="7" t="s">
        <v>10303</v>
      </c>
      <c r="B972">
        <v>89964.479999999996</v>
      </c>
    </row>
    <row r="973" spans="1:2" x14ac:dyDescent="0.25">
      <c r="A973" s="7" t="s">
        <v>10304</v>
      </c>
      <c r="B973">
        <v>376645.25</v>
      </c>
    </row>
    <row r="974" spans="1:2" x14ac:dyDescent="0.25">
      <c r="A974" s="7" t="s">
        <v>10764</v>
      </c>
      <c r="B974">
        <v>729423.83</v>
      </c>
    </row>
    <row r="975" spans="1:2" x14ac:dyDescent="0.25">
      <c r="A975" s="7" t="s">
        <v>10765</v>
      </c>
      <c r="B975">
        <v>2491.4499999999998</v>
      </c>
    </row>
    <row r="976" spans="1:2" x14ac:dyDescent="0.25">
      <c r="A976" s="7" t="s">
        <v>10767</v>
      </c>
      <c r="B976">
        <v>4141.83</v>
      </c>
    </row>
    <row r="977" spans="1:2" x14ac:dyDescent="0.25">
      <c r="A977" s="7" t="s">
        <v>10768</v>
      </c>
      <c r="B977">
        <v>21.39</v>
      </c>
    </row>
    <row r="978" spans="1:2" x14ac:dyDescent="0.25">
      <c r="A978" s="7" t="s">
        <v>10309</v>
      </c>
      <c r="B978">
        <v>555140.85</v>
      </c>
    </row>
    <row r="979" spans="1:2" x14ac:dyDescent="0.25">
      <c r="A979" s="7" t="s">
        <v>10769</v>
      </c>
      <c r="B979">
        <v>279.49</v>
      </c>
    </row>
    <row r="980" spans="1:2" x14ac:dyDescent="0.25">
      <c r="A980" s="7" t="s">
        <v>10770</v>
      </c>
      <c r="B980">
        <v>80016.92</v>
      </c>
    </row>
    <row r="981" spans="1:2" x14ac:dyDescent="0.25">
      <c r="A981" s="7" t="s">
        <v>10771</v>
      </c>
      <c r="B981">
        <v>1706.03</v>
      </c>
    </row>
    <row r="982" spans="1:2" x14ac:dyDescent="0.25">
      <c r="A982" s="7" t="s">
        <v>10772</v>
      </c>
      <c r="B982">
        <v>45489.32</v>
      </c>
    </row>
    <row r="983" spans="1:2" x14ac:dyDescent="0.25">
      <c r="A983" s="7" t="s">
        <v>10310</v>
      </c>
      <c r="B983">
        <v>1259360.3899999999</v>
      </c>
    </row>
    <row r="984" spans="1:2" x14ac:dyDescent="0.25">
      <c r="A984" s="7" t="s">
        <v>10311</v>
      </c>
      <c r="B984">
        <v>10609.26</v>
      </c>
    </row>
    <row r="985" spans="1:2" x14ac:dyDescent="0.25">
      <c r="A985" s="7" t="s">
        <v>10773</v>
      </c>
      <c r="B985">
        <v>920.97</v>
      </c>
    </row>
    <row r="986" spans="1:2" x14ac:dyDescent="0.25">
      <c r="A986" s="7" t="s">
        <v>10774</v>
      </c>
      <c r="B986">
        <v>0</v>
      </c>
    </row>
    <row r="987" spans="1:2" x14ac:dyDescent="0.25">
      <c r="A987" s="7" t="s">
        <v>10775</v>
      </c>
      <c r="B987">
        <v>-0.38</v>
      </c>
    </row>
    <row r="988" spans="1:2" x14ac:dyDescent="0.25">
      <c r="A988" s="7" t="s">
        <v>10312</v>
      </c>
      <c r="B988">
        <v>693.61</v>
      </c>
    </row>
    <row r="989" spans="1:2" x14ac:dyDescent="0.25">
      <c r="A989" s="7" t="s">
        <v>10313</v>
      </c>
      <c r="B989">
        <v>0</v>
      </c>
    </row>
    <row r="990" spans="1:2" x14ac:dyDescent="0.25">
      <c r="A990" s="5" t="s">
        <v>2128</v>
      </c>
      <c r="B990">
        <v>793827.01</v>
      </c>
    </row>
    <row r="991" spans="1:2" x14ac:dyDescent="0.25">
      <c r="A991" s="7" t="s">
        <v>10176</v>
      </c>
      <c r="B991">
        <v>290361.36</v>
      </c>
    </row>
    <row r="992" spans="1:2" x14ac:dyDescent="0.25">
      <c r="A992" s="7" t="s">
        <v>10310</v>
      </c>
      <c r="B992">
        <v>503465.65</v>
      </c>
    </row>
    <row r="993" spans="1:2" x14ac:dyDescent="0.25">
      <c r="A993" s="5" t="s">
        <v>2135</v>
      </c>
      <c r="B993">
        <v>15.16</v>
      </c>
    </row>
    <row r="994" spans="1:2" x14ac:dyDescent="0.25">
      <c r="A994" s="7" t="s">
        <v>10302</v>
      </c>
      <c r="B994">
        <v>13.89</v>
      </c>
    </row>
    <row r="995" spans="1:2" x14ac:dyDescent="0.25">
      <c r="A995" s="7" t="s">
        <v>10303</v>
      </c>
      <c r="B995">
        <v>1.1499999999999999</v>
      </c>
    </row>
    <row r="996" spans="1:2" x14ac:dyDescent="0.25">
      <c r="A996" s="7" t="s">
        <v>10770</v>
      </c>
      <c r="B996">
        <v>0.12</v>
      </c>
    </row>
    <row r="997" spans="1:2" x14ac:dyDescent="0.25">
      <c r="A997" s="7" t="s">
        <v>10771</v>
      </c>
      <c r="B997">
        <v>0</v>
      </c>
    </row>
    <row r="998" spans="1:2" x14ac:dyDescent="0.25">
      <c r="A998" s="7" t="s">
        <v>10773</v>
      </c>
      <c r="B998">
        <v>0</v>
      </c>
    </row>
    <row r="999" spans="1:2" x14ac:dyDescent="0.25">
      <c r="A999" s="5" t="s">
        <v>2148</v>
      </c>
      <c r="B999">
        <v>30.4</v>
      </c>
    </row>
    <row r="1000" spans="1:2" x14ac:dyDescent="0.25">
      <c r="A1000" s="7" t="s">
        <v>10299</v>
      </c>
      <c r="B1000">
        <v>0.02</v>
      </c>
    </row>
    <row r="1001" spans="1:2" x14ac:dyDescent="0.25">
      <c r="A1001" s="7" t="s">
        <v>10302</v>
      </c>
      <c r="B1001">
        <v>1.31</v>
      </c>
    </row>
    <row r="1002" spans="1:2" x14ac:dyDescent="0.25">
      <c r="A1002" s="7" t="s">
        <v>10303</v>
      </c>
      <c r="B1002">
        <v>0</v>
      </c>
    </row>
    <row r="1003" spans="1:2" x14ac:dyDescent="0.25">
      <c r="A1003" s="7" t="s">
        <v>10766</v>
      </c>
      <c r="B1003">
        <v>0.03</v>
      </c>
    </row>
    <row r="1004" spans="1:2" x14ac:dyDescent="0.25">
      <c r="A1004" s="7" t="s">
        <v>10407</v>
      </c>
      <c r="B1004">
        <v>29.02</v>
      </c>
    </row>
    <row r="1005" spans="1:2" x14ac:dyDescent="0.25">
      <c r="A1005" s="7" t="s">
        <v>10770</v>
      </c>
      <c r="B1005">
        <v>0.02</v>
      </c>
    </row>
    <row r="1006" spans="1:2" x14ac:dyDescent="0.25">
      <c r="A1006" s="7" t="s">
        <v>10771</v>
      </c>
      <c r="B1006">
        <v>0</v>
      </c>
    </row>
    <row r="1007" spans="1:2" x14ac:dyDescent="0.25">
      <c r="A1007" s="7" t="s">
        <v>10773</v>
      </c>
      <c r="B1007">
        <v>0</v>
      </c>
    </row>
    <row r="1008" spans="1:2" x14ac:dyDescent="0.25">
      <c r="A1008" s="5" t="s">
        <v>2168</v>
      </c>
      <c r="B1008">
        <v>965858.38</v>
      </c>
    </row>
    <row r="1009" spans="1:2" x14ac:dyDescent="0.25">
      <c r="A1009" s="7" t="s">
        <v>10471</v>
      </c>
      <c r="B1009">
        <v>0</v>
      </c>
    </row>
    <row r="1010" spans="1:2" x14ac:dyDescent="0.25">
      <c r="A1010" s="7" t="s">
        <v>10719</v>
      </c>
      <c r="B1010">
        <v>964295.85</v>
      </c>
    </row>
    <row r="1011" spans="1:2" x14ac:dyDescent="0.25">
      <c r="A1011" s="7" t="s">
        <v>10280</v>
      </c>
      <c r="B1011">
        <v>1562.53</v>
      </c>
    </row>
    <row r="1012" spans="1:2" x14ac:dyDescent="0.25">
      <c r="A1012" s="7" t="s">
        <v>10720</v>
      </c>
      <c r="B1012">
        <v>0</v>
      </c>
    </row>
    <row r="1013" spans="1:2" x14ac:dyDescent="0.25">
      <c r="A1013" s="5" t="s">
        <v>2180</v>
      </c>
      <c r="B1013">
        <v>0</v>
      </c>
    </row>
    <row r="1014" spans="1:2" x14ac:dyDescent="0.25">
      <c r="A1014" s="7" t="s">
        <v>10719</v>
      </c>
      <c r="B1014">
        <v>0</v>
      </c>
    </row>
    <row r="1015" spans="1:2" x14ac:dyDescent="0.25">
      <c r="A1015" s="7" t="s">
        <v>10280</v>
      </c>
      <c r="B1015">
        <v>0</v>
      </c>
    </row>
    <row r="1016" spans="1:2" x14ac:dyDescent="0.25">
      <c r="A1016" s="5" t="s">
        <v>2186</v>
      </c>
      <c r="B1016">
        <v>0</v>
      </c>
    </row>
    <row r="1017" spans="1:2" x14ac:dyDescent="0.25">
      <c r="A1017" s="7" t="s">
        <v>10719</v>
      </c>
      <c r="B1017">
        <v>0</v>
      </c>
    </row>
    <row r="1018" spans="1:2" x14ac:dyDescent="0.25">
      <c r="A1018" s="7" t="s">
        <v>10280</v>
      </c>
      <c r="B1018">
        <v>0</v>
      </c>
    </row>
    <row r="1019" spans="1:2" x14ac:dyDescent="0.25">
      <c r="A1019" s="5" t="s">
        <v>2192</v>
      </c>
      <c r="B1019">
        <v>1150457.31</v>
      </c>
    </row>
    <row r="1020" spans="1:2" x14ac:dyDescent="0.25">
      <c r="A1020" s="7" t="s">
        <v>10719</v>
      </c>
      <c r="B1020">
        <v>1150457.31</v>
      </c>
    </row>
    <row r="1021" spans="1:2" x14ac:dyDescent="0.25">
      <c r="A1021" s="7" t="s">
        <v>10280</v>
      </c>
      <c r="B1021">
        <v>0</v>
      </c>
    </row>
    <row r="1022" spans="1:2" x14ac:dyDescent="0.25">
      <c r="A1022" s="5" t="s">
        <v>2198</v>
      </c>
      <c r="B1022">
        <v>3356537.36</v>
      </c>
    </row>
    <row r="1023" spans="1:2" x14ac:dyDescent="0.25">
      <c r="A1023" s="7" t="s">
        <v>10719</v>
      </c>
      <c r="B1023">
        <v>3356537.36</v>
      </c>
    </row>
    <row r="1024" spans="1:2" x14ac:dyDescent="0.25">
      <c r="A1024" s="5" t="s">
        <v>2202</v>
      </c>
      <c r="B1024">
        <v>168581.33</v>
      </c>
    </row>
    <row r="1025" spans="1:2" x14ac:dyDescent="0.25">
      <c r="A1025" s="7" t="s">
        <v>10444</v>
      </c>
      <c r="B1025">
        <v>165.29</v>
      </c>
    </row>
    <row r="1026" spans="1:2" x14ac:dyDescent="0.25">
      <c r="A1026" s="7" t="s">
        <v>10448</v>
      </c>
      <c r="B1026">
        <v>0</v>
      </c>
    </row>
    <row r="1027" spans="1:2" x14ac:dyDescent="0.25">
      <c r="A1027" s="7" t="s">
        <v>10461</v>
      </c>
      <c r="B1027">
        <v>0</v>
      </c>
    </row>
    <row r="1028" spans="1:2" x14ac:dyDescent="0.25">
      <c r="A1028" s="7" t="s">
        <v>10466</v>
      </c>
      <c r="B1028">
        <v>0</v>
      </c>
    </row>
    <row r="1029" spans="1:2" x14ac:dyDescent="0.25">
      <c r="A1029" s="7" t="s">
        <v>10171</v>
      </c>
      <c r="B1029">
        <v>12485.49</v>
      </c>
    </row>
    <row r="1030" spans="1:2" x14ac:dyDescent="0.25">
      <c r="A1030" s="7" t="s">
        <v>10173</v>
      </c>
      <c r="B1030">
        <v>0</v>
      </c>
    </row>
    <row r="1031" spans="1:2" x14ac:dyDescent="0.25">
      <c r="A1031" s="7" t="s">
        <v>10174</v>
      </c>
      <c r="B1031">
        <v>0</v>
      </c>
    </row>
    <row r="1032" spans="1:2" x14ac:dyDescent="0.25">
      <c r="A1032" s="7" t="s">
        <v>10467</v>
      </c>
      <c r="B1032">
        <v>0</v>
      </c>
    </row>
    <row r="1033" spans="1:2" x14ac:dyDescent="0.25">
      <c r="A1033" s="7" t="s">
        <v>10468</v>
      </c>
      <c r="B1033">
        <v>0</v>
      </c>
    </row>
    <row r="1034" spans="1:2" x14ac:dyDescent="0.25">
      <c r="A1034" s="7" t="s">
        <v>10470</v>
      </c>
      <c r="B1034">
        <v>0</v>
      </c>
    </row>
    <row r="1035" spans="1:2" x14ac:dyDescent="0.25">
      <c r="A1035" s="7" t="s">
        <v>10176</v>
      </c>
      <c r="B1035">
        <v>0</v>
      </c>
    </row>
    <row r="1036" spans="1:2" x14ac:dyDescent="0.25">
      <c r="A1036" s="7" t="s">
        <v>10472</v>
      </c>
      <c r="B1036">
        <v>0</v>
      </c>
    </row>
    <row r="1037" spans="1:2" x14ac:dyDescent="0.25">
      <c r="A1037" s="7" t="s">
        <v>10473</v>
      </c>
      <c r="B1037">
        <v>133811.49</v>
      </c>
    </row>
    <row r="1038" spans="1:2" x14ac:dyDescent="0.25">
      <c r="A1038" s="7" t="s">
        <v>10474</v>
      </c>
      <c r="B1038">
        <v>0</v>
      </c>
    </row>
    <row r="1039" spans="1:2" x14ac:dyDescent="0.25">
      <c r="A1039" s="7" t="s">
        <v>10475</v>
      </c>
      <c r="B1039">
        <v>0</v>
      </c>
    </row>
    <row r="1040" spans="1:2" x14ac:dyDescent="0.25">
      <c r="A1040" s="7" t="s">
        <v>10476</v>
      </c>
      <c r="B1040">
        <v>0</v>
      </c>
    </row>
    <row r="1041" spans="1:2" x14ac:dyDescent="0.25">
      <c r="A1041" s="7" t="s">
        <v>10477</v>
      </c>
      <c r="B1041">
        <v>0</v>
      </c>
    </row>
    <row r="1042" spans="1:2" x14ac:dyDescent="0.25">
      <c r="A1042" s="7" t="s">
        <v>10479</v>
      </c>
      <c r="B1042">
        <v>22119.06</v>
      </c>
    </row>
    <row r="1043" spans="1:2" x14ac:dyDescent="0.25">
      <c r="A1043" s="7" t="s">
        <v>10888</v>
      </c>
      <c r="B1043">
        <v>0</v>
      </c>
    </row>
    <row r="1044" spans="1:2" x14ac:dyDescent="0.25">
      <c r="A1044" s="5" t="s">
        <v>2258</v>
      </c>
      <c r="B1044">
        <v>4567580.6099999994</v>
      </c>
    </row>
    <row r="1045" spans="1:2" x14ac:dyDescent="0.25">
      <c r="A1045" s="7" t="s">
        <v>10391</v>
      </c>
      <c r="B1045">
        <v>0</v>
      </c>
    </row>
    <row r="1046" spans="1:2" x14ac:dyDescent="0.25">
      <c r="A1046" s="7" t="s">
        <v>10392</v>
      </c>
      <c r="B1046">
        <v>0</v>
      </c>
    </row>
    <row r="1047" spans="1:2" x14ac:dyDescent="0.25">
      <c r="A1047" s="7" t="s">
        <v>10411</v>
      </c>
      <c r="B1047">
        <v>0</v>
      </c>
    </row>
    <row r="1048" spans="1:2" x14ac:dyDescent="0.25">
      <c r="A1048" s="7" t="s">
        <v>10412</v>
      </c>
      <c r="B1048">
        <v>0</v>
      </c>
    </row>
    <row r="1049" spans="1:2" x14ac:dyDescent="0.25">
      <c r="A1049" s="7" t="s">
        <v>10413</v>
      </c>
      <c r="B1049">
        <v>0</v>
      </c>
    </row>
    <row r="1050" spans="1:2" x14ac:dyDescent="0.25">
      <c r="A1050" s="7" t="s">
        <v>10414</v>
      </c>
      <c r="B1050">
        <v>0</v>
      </c>
    </row>
    <row r="1051" spans="1:2" x14ac:dyDescent="0.25">
      <c r="A1051" s="7" t="s">
        <v>10415</v>
      </c>
      <c r="B1051">
        <v>0</v>
      </c>
    </row>
    <row r="1052" spans="1:2" x14ac:dyDescent="0.25">
      <c r="A1052" s="7" t="s">
        <v>10416</v>
      </c>
      <c r="B1052">
        <v>0</v>
      </c>
    </row>
    <row r="1053" spans="1:2" x14ac:dyDescent="0.25">
      <c r="A1053" s="7" t="s">
        <v>10417</v>
      </c>
      <c r="B1053">
        <v>0</v>
      </c>
    </row>
    <row r="1054" spans="1:2" x14ac:dyDescent="0.25">
      <c r="A1054" s="7" t="s">
        <v>10455</v>
      </c>
      <c r="B1054">
        <v>2306.31</v>
      </c>
    </row>
    <row r="1055" spans="1:2" x14ac:dyDescent="0.25">
      <c r="A1055" s="7" t="s">
        <v>10552</v>
      </c>
      <c r="B1055">
        <v>78.89</v>
      </c>
    </row>
    <row r="1056" spans="1:2" x14ac:dyDescent="0.25">
      <c r="A1056" s="7" t="s">
        <v>10207</v>
      </c>
      <c r="B1056">
        <v>41.09</v>
      </c>
    </row>
    <row r="1057" spans="1:2" x14ac:dyDescent="0.25">
      <c r="A1057" s="7" t="s">
        <v>10208</v>
      </c>
      <c r="B1057">
        <v>97.13</v>
      </c>
    </row>
    <row r="1058" spans="1:2" x14ac:dyDescent="0.25">
      <c r="A1058" s="7" t="s">
        <v>10209</v>
      </c>
      <c r="B1058">
        <v>53.82</v>
      </c>
    </row>
    <row r="1059" spans="1:2" x14ac:dyDescent="0.25">
      <c r="A1059" s="7" t="s">
        <v>10213</v>
      </c>
      <c r="B1059">
        <v>51703.69</v>
      </c>
    </row>
    <row r="1060" spans="1:2" x14ac:dyDescent="0.25">
      <c r="A1060" s="7" t="s">
        <v>10215</v>
      </c>
      <c r="B1060">
        <v>107.64</v>
      </c>
    </row>
    <row r="1061" spans="1:2" x14ac:dyDescent="0.25">
      <c r="A1061" s="7" t="s">
        <v>10216</v>
      </c>
      <c r="B1061">
        <v>13146.76</v>
      </c>
    </row>
    <row r="1062" spans="1:2" x14ac:dyDescent="0.25">
      <c r="A1062" s="7" t="s">
        <v>10553</v>
      </c>
      <c r="B1062">
        <v>41.32</v>
      </c>
    </row>
    <row r="1063" spans="1:2" x14ac:dyDescent="0.25">
      <c r="A1063" s="7" t="s">
        <v>10554</v>
      </c>
      <c r="B1063">
        <v>7934.79</v>
      </c>
    </row>
    <row r="1064" spans="1:2" x14ac:dyDescent="0.25">
      <c r="A1064" s="7" t="s">
        <v>10221</v>
      </c>
      <c r="B1064">
        <v>1839.28</v>
      </c>
    </row>
    <row r="1065" spans="1:2" x14ac:dyDescent="0.25">
      <c r="A1065" s="7" t="s">
        <v>10222</v>
      </c>
      <c r="B1065">
        <v>223.67</v>
      </c>
    </row>
    <row r="1066" spans="1:2" x14ac:dyDescent="0.25">
      <c r="A1066" s="7" t="s">
        <v>10223</v>
      </c>
      <c r="B1066">
        <v>81.75</v>
      </c>
    </row>
    <row r="1067" spans="1:2" x14ac:dyDescent="0.25">
      <c r="A1067" s="7" t="s">
        <v>10224</v>
      </c>
      <c r="B1067">
        <v>10.199999999999999</v>
      </c>
    </row>
    <row r="1068" spans="1:2" x14ac:dyDescent="0.25">
      <c r="A1068" s="7" t="s">
        <v>10225</v>
      </c>
      <c r="B1068">
        <v>9.25</v>
      </c>
    </row>
    <row r="1069" spans="1:2" x14ac:dyDescent="0.25">
      <c r="A1069" s="7" t="s">
        <v>10226</v>
      </c>
      <c r="B1069">
        <v>52.8</v>
      </c>
    </row>
    <row r="1070" spans="1:2" x14ac:dyDescent="0.25">
      <c r="A1070" s="7" t="s">
        <v>10227</v>
      </c>
      <c r="B1070">
        <v>72.92</v>
      </c>
    </row>
    <row r="1071" spans="1:2" x14ac:dyDescent="0.25">
      <c r="A1071" s="7" t="s">
        <v>10228</v>
      </c>
      <c r="B1071">
        <v>7.95</v>
      </c>
    </row>
    <row r="1072" spans="1:2" x14ac:dyDescent="0.25">
      <c r="A1072" s="7" t="s">
        <v>10555</v>
      </c>
      <c r="B1072">
        <v>14455.7</v>
      </c>
    </row>
    <row r="1073" spans="1:2" x14ac:dyDescent="0.25">
      <c r="A1073" s="7" t="s">
        <v>10234</v>
      </c>
      <c r="B1073">
        <v>0</v>
      </c>
    </row>
    <row r="1074" spans="1:2" x14ac:dyDescent="0.25">
      <c r="A1074" s="7" t="s">
        <v>10235</v>
      </c>
      <c r="B1074">
        <v>16260.12</v>
      </c>
    </row>
    <row r="1075" spans="1:2" x14ac:dyDescent="0.25">
      <c r="A1075" s="7" t="s">
        <v>10236</v>
      </c>
      <c r="B1075">
        <v>1489.1</v>
      </c>
    </row>
    <row r="1076" spans="1:2" x14ac:dyDescent="0.25">
      <c r="A1076" s="7" t="s">
        <v>10237</v>
      </c>
      <c r="B1076">
        <v>52.35</v>
      </c>
    </row>
    <row r="1077" spans="1:2" x14ac:dyDescent="0.25">
      <c r="A1077" s="7" t="s">
        <v>10238</v>
      </c>
      <c r="B1077">
        <v>4.67</v>
      </c>
    </row>
    <row r="1078" spans="1:2" x14ac:dyDescent="0.25">
      <c r="A1078" s="7" t="s">
        <v>10240</v>
      </c>
      <c r="B1078">
        <v>2357.79</v>
      </c>
    </row>
    <row r="1079" spans="1:2" x14ac:dyDescent="0.25">
      <c r="A1079" s="7" t="s">
        <v>10242</v>
      </c>
      <c r="B1079">
        <v>74.900000000000006</v>
      </c>
    </row>
    <row r="1080" spans="1:2" x14ac:dyDescent="0.25">
      <c r="A1080" s="7" t="s">
        <v>10243</v>
      </c>
      <c r="B1080">
        <v>3172.01</v>
      </c>
    </row>
    <row r="1081" spans="1:2" x14ac:dyDescent="0.25">
      <c r="A1081" s="7" t="s">
        <v>10556</v>
      </c>
      <c r="B1081">
        <v>16.11</v>
      </c>
    </row>
    <row r="1082" spans="1:2" x14ac:dyDescent="0.25">
      <c r="A1082" s="7" t="s">
        <v>10244</v>
      </c>
      <c r="B1082">
        <v>87090.07</v>
      </c>
    </row>
    <row r="1083" spans="1:2" x14ac:dyDescent="0.25">
      <c r="A1083" s="7" t="s">
        <v>10249</v>
      </c>
      <c r="B1083">
        <v>15195.45</v>
      </c>
    </row>
    <row r="1084" spans="1:2" x14ac:dyDescent="0.25">
      <c r="A1084" s="7" t="s">
        <v>10250</v>
      </c>
      <c r="B1084">
        <v>0</v>
      </c>
    </row>
    <row r="1085" spans="1:2" x14ac:dyDescent="0.25">
      <c r="A1085" s="7" t="s">
        <v>10557</v>
      </c>
      <c r="B1085">
        <v>31.52</v>
      </c>
    </row>
    <row r="1086" spans="1:2" x14ac:dyDescent="0.25">
      <c r="A1086" s="7" t="s">
        <v>10558</v>
      </c>
      <c r="B1086">
        <v>33.01</v>
      </c>
    </row>
    <row r="1087" spans="1:2" x14ac:dyDescent="0.25">
      <c r="A1087" s="7" t="s">
        <v>10559</v>
      </c>
      <c r="B1087">
        <v>881.41</v>
      </c>
    </row>
    <row r="1088" spans="1:2" x14ac:dyDescent="0.25">
      <c r="A1088" s="7" t="s">
        <v>10560</v>
      </c>
      <c r="B1088">
        <v>1025.27</v>
      </c>
    </row>
    <row r="1089" spans="1:2" x14ac:dyDescent="0.25">
      <c r="A1089" s="7" t="s">
        <v>10561</v>
      </c>
      <c r="B1089">
        <v>2208.52</v>
      </c>
    </row>
    <row r="1090" spans="1:2" x14ac:dyDescent="0.25">
      <c r="A1090" s="7" t="s">
        <v>10251</v>
      </c>
      <c r="B1090">
        <v>25.5</v>
      </c>
    </row>
    <row r="1091" spans="1:2" x14ac:dyDescent="0.25">
      <c r="A1091" s="7" t="s">
        <v>10562</v>
      </c>
      <c r="B1091">
        <v>15.21</v>
      </c>
    </row>
    <row r="1092" spans="1:2" x14ac:dyDescent="0.25">
      <c r="A1092" s="7" t="s">
        <v>10563</v>
      </c>
      <c r="B1092">
        <v>24.86</v>
      </c>
    </row>
    <row r="1093" spans="1:2" x14ac:dyDescent="0.25">
      <c r="A1093" s="7" t="s">
        <v>10252</v>
      </c>
      <c r="B1093">
        <v>0</v>
      </c>
    </row>
    <row r="1094" spans="1:2" x14ac:dyDescent="0.25">
      <c r="A1094" s="7" t="s">
        <v>10564</v>
      </c>
      <c r="B1094">
        <v>55.91</v>
      </c>
    </row>
    <row r="1095" spans="1:2" x14ac:dyDescent="0.25">
      <c r="A1095" s="7" t="s">
        <v>10565</v>
      </c>
      <c r="B1095">
        <v>18661.95</v>
      </c>
    </row>
    <row r="1096" spans="1:2" x14ac:dyDescent="0.25">
      <c r="A1096" s="7" t="s">
        <v>10141</v>
      </c>
      <c r="B1096">
        <v>536542.73</v>
      </c>
    </row>
    <row r="1097" spans="1:2" x14ac:dyDescent="0.25">
      <c r="A1097" s="7" t="s">
        <v>10142</v>
      </c>
      <c r="B1097">
        <v>48.09</v>
      </c>
    </row>
    <row r="1098" spans="1:2" x14ac:dyDescent="0.25">
      <c r="A1098" s="7" t="s">
        <v>10567</v>
      </c>
      <c r="B1098">
        <v>1657.89</v>
      </c>
    </row>
    <row r="1099" spans="1:2" x14ac:dyDescent="0.25">
      <c r="A1099" s="7" t="s">
        <v>10568</v>
      </c>
      <c r="B1099">
        <v>1751.6</v>
      </c>
    </row>
    <row r="1100" spans="1:2" x14ac:dyDescent="0.25">
      <c r="A1100" s="7" t="s">
        <v>10253</v>
      </c>
      <c r="B1100">
        <v>0.68</v>
      </c>
    </row>
    <row r="1101" spans="1:2" x14ac:dyDescent="0.25">
      <c r="A1101" s="7" t="s">
        <v>10569</v>
      </c>
      <c r="B1101">
        <v>28668.9</v>
      </c>
    </row>
    <row r="1102" spans="1:2" x14ac:dyDescent="0.25">
      <c r="A1102" s="7" t="s">
        <v>10570</v>
      </c>
      <c r="B1102">
        <v>3.71</v>
      </c>
    </row>
    <row r="1103" spans="1:2" x14ac:dyDescent="0.25">
      <c r="A1103" s="7" t="s">
        <v>10571</v>
      </c>
      <c r="B1103">
        <v>1831.61</v>
      </c>
    </row>
    <row r="1104" spans="1:2" x14ac:dyDescent="0.25">
      <c r="A1104" s="7" t="s">
        <v>10572</v>
      </c>
      <c r="B1104">
        <v>12224.7</v>
      </c>
    </row>
    <row r="1105" spans="1:2" x14ac:dyDescent="0.25">
      <c r="A1105" s="7" t="s">
        <v>10573</v>
      </c>
      <c r="B1105">
        <v>34611.96</v>
      </c>
    </row>
    <row r="1106" spans="1:2" x14ac:dyDescent="0.25">
      <c r="A1106" s="7" t="s">
        <v>10574</v>
      </c>
      <c r="B1106">
        <v>123.6</v>
      </c>
    </row>
    <row r="1107" spans="1:2" x14ac:dyDescent="0.25">
      <c r="A1107" s="7" t="s">
        <v>10254</v>
      </c>
      <c r="B1107">
        <v>15.05</v>
      </c>
    </row>
    <row r="1108" spans="1:2" x14ac:dyDescent="0.25">
      <c r="A1108" s="7" t="s">
        <v>10255</v>
      </c>
      <c r="B1108">
        <v>10146.73</v>
      </c>
    </row>
    <row r="1109" spans="1:2" x14ac:dyDescent="0.25">
      <c r="A1109" s="7" t="s">
        <v>10575</v>
      </c>
      <c r="B1109">
        <v>0</v>
      </c>
    </row>
    <row r="1110" spans="1:2" x14ac:dyDescent="0.25">
      <c r="A1110" s="7" t="s">
        <v>10576</v>
      </c>
      <c r="B1110">
        <v>8.2100000000000009</v>
      </c>
    </row>
    <row r="1111" spans="1:2" x14ac:dyDescent="0.25">
      <c r="A1111" s="7" t="s">
        <v>10577</v>
      </c>
      <c r="B1111">
        <v>1580.01</v>
      </c>
    </row>
    <row r="1112" spans="1:2" x14ac:dyDescent="0.25">
      <c r="A1112" s="7" t="s">
        <v>10578</v>
      </c>
      <c r="B1112">
        <v>4405.32</v>
      </c>
    </row>
    <row r="1113" spans="1:2" x14ac:dyDescent="0.25">
      <c r="A1113" s="7" t="s">
        <v>10579</v>
      </c>
      <c r="B1113">
        <v>4925.3599999999997</v>
      </c>
    </row>
    <row r="1114" spans="1:2" x14ac:dyDescent="0.25">
      <c r="A1114" s="7" t="s">
        <v>10580</v>
      </c>
      <c r="B1114">
        <v>3491.4</v>
      </c>
    </row>
    <row r="1115" spans="1:2" x14ac:dyDescent="0.25">
      <c r="A1115" s="7" t="s">
        <v>10581</v>
      </c>
      <c r="B1115">
        <v>10351.450000000001</v>
      </c>
    </row>
    <row r="1116" spans="1:2" x14ac:dyDescent="0.25">
      <c r="A1116" s="7" t="s">
        <v>10582</v>
      </c>
      <c r="B1116">
        <v>7188.35</v>
      </c>
    </row>
    <row r="1117" spans="1:2" x14ac:dyDescent="0.25">
      <c r="A1117" s="7" t="s">
        <v>10583</v>
      </c>
      <c r="B1117">
        <v>138.41999999999999</v>
      </c>
    </row>
    <row r="1118" spans="1:2" x14ac:dyDescent="0.25">
      <c r="A1118" s="7" t="s">
        <v>10584</v>
      </c>
      <c r="B1118">
        <v>4.99</v>
      </c>
    </row>
    <row r="1119" spans="1:2" x14ac:dyDescent="0.25">
      <c r="A1119" s="7" t="s">
        <v>10585</v>
      </c>
      <c r="B1119">
        <v>1855.57</v>
      </c>
    </row>
    <row r="1120" spans="1:2" x14ac:dyDescent="0.25">
      <c r="A1120" s="7" t="s">
        <v>10586</v>
      </c>
      <c r="B1120">
        <v>17.579999999999998</v>
      </c>
    </row>
    <row r="1121" spans="1:2" x14ac:dyDescent="0.25">
      <c r="A1121" s="7" t="s">
        <v>10587</v>
      </c>
      <c r="B1121">
        <v>28.16</v>
      </c>
    </row>
    <row r="1122" spans="1:2" x14ac:dyDescent="0.25">
      <c r="A1122" s="7" t="s">
        <v>10588</v>
      </c>
      <c r="B1122">
        <v>44416.04</v>
      </c>
    </row>
    <row r="1123" spans="1:2" x14ac:dyDescent="0.25">
      <c r="A1123" s="7" t="s">
        <v>10589</v>
      </c>
      <c r="B1123">
        <v>0</v>
      </c>
    </row>
    <row r="1124" spans="1:2" x14ac:dyDescent="0.25">
      <c r="A1124" s="7" t="s">
        <v>10590</v>
      </c>
      <c r="B1124">
        <v>39.36</v>
      </c>
    </row>
    <row r="1125" spans="1:2" x14ac:dyDescent="0.25">
      <c r="A1125" s="7" t="s">
        <v>10591</v>
      </c>
      <c r="B1125">
        <v>65.83</v>
      </c>
    </row>
    <row r="1126" spans="1:2" x14ac:dyDescent="0.25">
      <c r="A1126" s="7" t="s">
        <v>10592</v>
      </c>
      <c r="B1126">
        <v>1342.31</v>
      </c>
    </row>
    <row r="1127" spans="1:2" x14ac:dyDescent="0.25">
      <c r="A1127" s="7" t="s">
        <v>10593</v>
      </c>
      <c r="B1127">
        <v>2364.3000000000002</v>
      </c>
    </row>
    <row r="1128" spans="1:2" x14ac:dyDescent="0.25">
      <c r="A1128" s="7" t="s">
        <v>10594</v>
      </c>
      <c r="B1128">
        <v>1216.8699999999999</v>
      </c>
    </row>
    <row r="1129" spans="1:2" x14ac:dyDescent="0.25">
      <c r="A1129" s="7" t="s">
        <v>10595</v>
      </c>
      <c r="B1129">
        <v>15004.67</v>
      </c>
    </row>
    <row r="1130" spans="1:2" x14ac:dyDescent="0.25">
      <c r="A1130" s="7" t="s">
        <v>10596</v>
      </c>
      <c r="B1130">
        <v>1720.48</v>
      </c>
    </row>
    <row r="1131" spans="1:2" x14ac:dyDescent="0.25">
      <c r="A1131" s="7" t="s">
        <v>10597</v>
      </c>
      <c r="B1131">
        <v>14296.4</v>
      </c>
    </row>
    <row r="1132" spans="1:2" x14ac:dyDescent="0.25">
      <c r="A1132" s="7" t="s">
        <v>10598</v>
      </c>
      <c r="B1132">
        <v>10</v>
      </c>
    </row>
    <row r="1133" spans="1:2" x14ac:dyDescent="0.25">
      <c r="A1133" s="7" t="s">
        <v>10599</v>
      </c>
      <c r="B1133">
        <v>16278.38</v>
      </c>
    </row>
    <row r="1134" spans="1:2" x14ac:dyDescent="0.25">
      <c r="A1134" s="7" t="s">
        <v>10600</v>
      </c>
      <c r="B1134">
        <v>1947.29</v>
      </c>
    </row>
    <row r="1135" spans="1:2" x14ac:dyDescent="0.25">
      <c r="A1135" s="7" t="s">
        <v>10601</v>
      </c>
      <c r="B1135">
        <v>3377.56</v>
      </c>
    </row>
    <row r="1136" spans="1:2" x14ac:dyDescent="0.25">
      <c r="A1136" s="7" t="s">
        <v>10602</v>
      </c>
      <c r="B1136">
        <v>1677.96</v>
      </c>
    </row>
    <row r="1137" spans="1:2" x14ac:dyDescent="0.25">
      <c r="A1137" s="7" t="s">
        <v>10603</v>
      </c>
      <c r="B1137">
        <v>1676.27</v>
      </c>
    </row>
    <row r="1138" spans="1:2" x14ac:dyDescent="0.25">
      <c r="A1138" s="7" t="s">
        <v>10604</v>
      </c>
      <c r="B1138">
        <v>4647.1099999999997</v>
      </c>
    </row>
    <row r="1139" spans="1:2" x14ac:dyDescent="0.25">
      <c r="A1139" s="7" t="s">
        <v>10605</v>
      </c>
      <c r="B1139">
        <v>9311.85</v>
      </c>
    </row>
    <row r="1140" spans="1:2" x14ac:dyDescent="0.25">
      <c r="A1140" s="7" t="s">
        <v>10606</v>
      </c>
      <c r="B1140">
        <v>7580.42</v>
      </c>
    </row>
    <row r="1141" spans="1:2" x14ac:dyDescent="0.25">
      <c r="A1141" s="7" t="s">
        <v>10607</v>
      </c>
      <c r="B1141">
        <v>10740.13</v>
      </c>
    </row>
    <row r="1142" spans="1:2" x14ac:dyDescent="0.25">
      <c r="A1142" s="7" t="s">
        <v>10608</v>
      </c>
      <c r="B1142">
        <v>41283.74</v>
      </c>
    </row>
    <row r="1143" spans="1:2" x14ac:dyDescent="0.25">
      <c r="A1143" s="7" t="s">
        <v>10609</v>
      </c>
      <c r="B1143">
        <v>326.86</v>
      </c>
    </row>
    <row r="1144" spans="1:2" x14ac:dyDescent="0.25">
      <c r="A1144" s="7" t="s">
        <v>10610</v>
      </c>
      <c r="B1144">
        <v>3610.04</v>
      </c>
    </row>
    <row r="1145" spans="1:2" x14ac:dyDescent="0.25">
      <c r="A1145" s="7" t="s">
        <v>10611</v>
      </c>
      <c r="B1145">
        <v>19.04</v>
      </c>
    </row>
    <row r="1146" spans="1:2" x14ac:dyDescent="0.25">
      <c r="A1146" s="7" t="s">
        <v>10612</v>
      </c>
      <c r="B1146">
        <v>10404</v>
      </c>
    </row>
    <row r="1147" spans="1:2" x14ac:dyDescent="0.25">
      <c r="A1147" s="7" t="s">
        <v>10613</v>
      </c>
      <c r="B1147">
        <v>9117.9599999999991</v>
      </c>
    </row>
    <row r="1148" spans="1:2" x14ac:dyDescent="0.25">
      <c r="A1148" s="7" t="s">
        <v>10614</v>
      </c>
      <c r="B1148">
        <v>5977.1</v>
      </c>
    </row>
    <row r="1149" spans="1:2" x14ac:dyDescent="0.25">
      <c r="A1149" s="7" t="s">
        <v>10615</v>
      </c>
      <c r="B1149">
        <v>91.64</v>
      </c>
    </row>
    <row r="1150" spans="1:2" x14ac:dyDescent="0.25">
      <c r="A1150" s="7" t="s">
        <v>10616</v>
      </c>
      <c r="B1150">
        <v>11102.97</v>
      </c>
    </row>
    <row r="1151" spans="1:2" x14ac:dyDescent="0.25">
      <c r="A1151" s="7" t="s">
        <v>10617</v>
      </c>
      <c r="B1151">
        <v>6216.74</v>
      </c>
    </row>
    <row r="1152" spans="1:2" x14ac:dyDescent="0.25">
      <c r="A1152" s="7" t="s">
        <v>10618</v>
      </c>
      <c r="B1152">
        <v>20135.16</v>
      </c>
    </row>
    <row r="1153" spans="1:2" x14ac:dyDescent="0.25">
      <c r="A1153" s="7" t="s">
        <v>10619</v>
      </c>
      <c r="B1153">
        <v>3480.68</v>
      </c>
    </row>
    <row r="1154" spans="1:2" x14ac:dyDescent="0.25">
      <c r="A1154" s="7" t="s">
        <v>10620</v>
      </c>
      <c r="B1154">
        <v>19332.84</v>
      </c>
    </row>
    <row r="1155" spans="1:2" x14ac:dyDescent="0.25">
      <c r="A1155" s="7" t="s">
        <v>10621</v>
      </c>
      <c r="B1155">
        <v>59.22</v>
      </c>
    </row>
    <row r="1156" spans="1:2" x14ac:dyDescent="0.25">
      <c r="A1156" s="7" t="s">
        <v>10622</v>
      </c>
      <c r="B1156">
        <v>63.75</v>
      </c>
    </row>
    <row r="1157" spans="1:2" x14ac:dyDescent="0.25">
      <c r="A1157" s="7" t="s">
        <v>10623</v>
      </c>
      <c r="B1157">
        <v>7456.85</v>
      </c>
    </row>
    <row r="1158" spans="1:2" x14ac:dyDescent="0.25">
      <c r="A1158" s="7" t="s">
        <v>10624</v>
      </c>
      <c r="B1158">
        <v>20170.150000000001</v>
      </c>
    </row>
    <row r="1159" spans="1:2" x14ac:dyDescent="0.25">
      <c r="A1159" s="7" t="s">
        <v>10625</v>
      </c>
      <c r="B1159">
        <v>14009.79</v>
      </c>
    </row>
    <row r="1160" spans="1:2" x14ac:dyDescent="0.25">
      <c r="A1160" s="7" t="s">
        <v>10626</v>
      </c>
      <c r="B1160">
        <v>12593.82</v>
      </c>
    </row>
    <row r="1161" spans="1:2" x14ac:dyDescent="0.25">
      <c r="A1161" s="7" t="s">
        <v>10627</v>
      </c>
      <c r="B1161">
        <v>1699.35</v>
      </c>
    </row>
    <row r="1162" spans="1:2" x14ac:dyDescent="0.25">
      <c r="A1162" s="7" t="s">
        <v>10628</v>
      </c>
      <c r="B1162">
        <v>3073.03</v>
      </c>
    </row>
    <row r="1163" spans="1:2" x14ac:dyDescent="0.25">
      <c r="A1163" s="7" t="s">
        <v>10629</v>
      </c>
      <c r="B1163">
        <v>7.46</v>
      </c>
    </row>
    <row r="1164" spans="1:2" x14ac:dyDescent="0.25">
      <c r="A1164" s="7" t="s">
        <v>10630</v>
      </c>
      <c r="B1164">
        <v>207.6</v>
      </c>
    </row>
    <row r="1165" spans="1:2" x14ac:dyDescent="0.25">
      <c r="A1165" s="7" t="s">
        <v>10631</v>
      </c>
      <c r="B1165">
        <v>47.82</v>
      </c>
    </row>
    <row r="1166" spans="1:2" x14ac:dyDescent="0.25">
      <c r="A1166" s="7" t="s">
        <v>10632</v>
      </c>
      <c r="B1166">
        <v>15264.44</v>
      </c>
    </row>
    <row r="1167" spans="1:2" x14ac:dyDescent="0.25">
      <c r="A1167" s="7" t="s">
        <v>10633</v>
      </c>
      <c r="B1167">
        <v>603.78</v>
      </c>
    </row>
    <row r="1168" spans="1:2" x14ac:dyDescent="0.25">
      <c r="A1168" s="7" t="s">
        <v>10634</v>
      </c>
      <c r="B1168">
        <v>10.66</v>
      </c>
    </row>
    <row r="1169" spans="1:2" x14ac:dyDescent="0.25">
      <c r="A1169" s="7" t="s">
        <v>10635</v>
      </c>
      <c r="B1169">
        <v>6521.67</v>
      </c>
    </row>
    <row r="1170" spans="1:2" x14ac:dyDescent="0.25">
      <c r="A1170" s="7" t="s">
        <v>10636</v>
      </c>
      <c r="B1170">
        <v>0</v>
      </c>
    </row>
    <row r="1171" spans="1:2" x14ac:dyDescent="0.25">
      <c r="A1171" s="7" t="s">
        <v>10637</v>
      </c>
      <c r="B1171">
        <v>15.09</v>
      </c>
    </row>
    <row r="1172" spans="1:2" x14ac:dyDescent="0.25">
      <c r="A1172" s="7" t="s">
        <v>10638</v>
      </c>
      <c r="B1172">
        <v>37.770000000000003</v>
      </c>
    </row>
    <row r="1173" spans="1:2" x14ac:dyDescent="0.25">
      <c r="A1173" s="7" t="s">
        <v>10639</v>
      </c>
      <c r="B1173">
        <v>18.47</v>
      </c>
    </row>
    <row r="1174" spans="1:2" x14ac:dyDescent="0.25">
      <c r="A1174" s="7" t="s">
        <v>10409</v>
      </c>
      <c r="B1174">
        <v>13.06</v>
      </c>
    </row>
    <row r="1175" spans="1:2" x14ac:dyDescent="0.25">
      <c r="A1175" s="7" t="s">
        <v>10640</v>
      </c>
      <c r="B1175">
        <v>3.55</v>
      </c>
    </row>
    <row r="1176" spans="1:2" x14ac:dyDescent="0.25">
      <c r="A1176" s="7" t="s">
        <v>10641</v>
      </c>
      <c r="B1176">
        <v>4.13</v>
      </c>
    </row>
    <row r="1177" spans="1:2" x14ac:dyDescent="0.25">
      <c r="A1177" s="7" t="s">
        <v>10642</v>
      </c>
      <c r="B1177">
        <v>7.02</v>
      </c>
    </row>
    <row r="1178" spans="1:2" x14ac:dyDescent="0.25">
      <c r="A1178" s="7" t="s">
        <v>10643</v>
      </c>
      <c r="B1178">
        <v>11.47</v>
      </c>
    </row>
    <row r="1179" spans="1:2" x14ac:dyDescent="0.25">
      <c r="A1179" s="7" t="s">
        <v>10644</v>
      </c>
      <c r="B1179">
        <v>43.34</v>
      </c>
    </row>
    <row r="1180" spans="1:2" x14ac:dyDescent="0.25">
      <c r="A1180" s="7" t="s">
        <v>10645</v>
      </c>
      <c r="B1180">
        <v>445.39</v>
      </c>
    </row>
    <row r="1181" spans="1:2" x14ac:dyDescent="0.25">
      <c r="A1181" s="7" t="s">
        <v>10646</v>
      </c>
      <c r="B1181">
        <v>954.88</v>
      </c>
    </row>
    <row r="1182" spans="1:2" x14ac:dyDescent="0.25">
      <c r="A1182" s="7" t="s">
        <v>10647</v>
      </c>
      <c r="B1182">
        <v>2314.88</v>
      </c>
    </row>
    <row r="1183" spans="1:2" x14ac:dyDescent="0.25">
      <c r="A1183" s="7" t="s">
        <v>10648</v>
      </c>
      <c r="B1183">
        <v>20298.150000000001</v>
      </c>
    </row>
    <row r="1184" spans="1:2" x14ac:dyDescent="0.25">
      <c r="A1184" s="7" t="s">
        <v>10649</v>
      </c>
      <c r="B1184">
        <v>3031.05</v>
      </c>
    </row>
    <row r="1185" spans="1:2" x14ac:dyDescent="0.25">
      <c r="A1185" s="7" t="s">
        <v>10650</v>
      </c>
      <c r="B1185">
        <v>1751.68</v>
      </c>
    </row>
    <row r="1186" spans="1:2" x14ac:dyDescent="0.25">
      <c r="A1186" s="7" t="s">
        <v>10257</v>
      </c>
      <c r="B1186">
        <v>712.8</v>
      </c>
    </row>
    <row r="1187" spans="1:2" x14ac:dyDescent="0.25">
      <c r="A1187" s="7" t="s">
        <v>10258</v>
      </c>
      <c r="B1187">
        <v>1285.78</v>
      </c>
    </row>
    <row r="1188" spans="1:2" x14ac:dyDescent="0.25">
      <c r="A1188" s="7" t="s">
        <v>10651</v>
      </c>
      <c r="B1188">
        <v>2873.33</v>
      </c>
    </row>
    <row r="1189" spans="1:2" x14ac:dyDescent="0.25">
      <c r="A1189" s="7" t="s">
        <v>10652</v>
      </c>
      <c r="B1189">
        <v>1.61</v>
      </c>
    </row>
    <row r="1190" spans="1:2" x14ac:dyDescent="0.25">
      <c r="A1190" s="7" t="s">
        <v>10653</v>
      </c>
      <c r="B1190">
        <v>25.66</v>
      </c>
    </row>
    <row r="1191" spans="1:2" x14ac:dyDescent="0.25">
      <c r="A1191" s="7" t="s">
        <v>10654</v>
      </c>
      <c r="B1191">
        <v>26.01</v>
      </c>
    </row>
    <row r="1192" spans="1:2" x14ac:dyDescent="0.25">
      <c r="A1192" s="7" t="s">
        <v>10655</v>
      </c>
      <c r="B1192">
        <v>4.1900000000000004</v>
      </c>
    </row>
    <row r="1193" spans="1:2" x14ac:dyDescent="0.25">
      <c r="A1193" s="7" t="s">
        <v>10656</v>
      </c>
      <c r="B1193">
        <v>0</v>
      </c>
    </row>
    <row r="1194" spans="1:2" x14ac:dyDescent="0.25">
      <c r="A1194" s="7" t="s">
        <v>10657</v>
      </c>
      <c r="B1194">
        <v>8509.69</v>
      </c>
    </row>
    <row r="1195" spans="1:2" x14ac:dyDescent="0.25">
      <c r="A1195" s="7" t="s">
        <v>10658</v>
      </c>
      <c r="B1195">
        <v>2828.43</v>
      </c>
    </row>
    <row r="1196" spans="1:2" x14ac:dyDescent="0.25">
      <c r="A1196" s="7" t="s">
        <v>10659</v>
      </c>
      <c r="B1196">
        <v>5216.6400000000003</v>
      </c>
    </row>
    <row r="1197" spans="1:2" x14ac:dyDescent="0.25">
      <c r="A1197" s="7" t="s">
        <v>10660</v>
      </c>
      <c r="B1197">
        <v>5258.67</v>
      </c>
    </row>
    <row r="1198" spans="1:2" x14ac:dyDescent="0.25">
      <c r="A1198" s="7" t="s">
        <v>10259</v>
      </c>
      <c r="B1198">
        <v>1149.51</v>
      </c>
    </row>
    <row r="1199" spans="1:2" x14ac:dyDescent="0.25">
      <c r="A1199" s="7" t="s">
        <v>10661</v>
      </c>
      <c r="B1199">
        <v>30998.33</v>
      </c>
    </row>
    <row r="1200" spans="1:2" x14ac:dyDescent="0.25">
      <c r="A1200" s="7" t="s">
        <v>10662</v>
      </c>
      <c r="B1200">
        <v>659.91</v>
      </c>
    </row>
    <row r="1201" spans="1:2" x14ac:dyDescent="0.25">
      <c r="A1201" s="7" t="s">
        <v>10663</v>
      </c>
      <c r="B1201">
        <v>2598.4299999999998</v>
      </c>
    </row>
    <row r="1202" spans="1:2" x14ac:dyDescent="0.25">
      <c r="A1202" s="7" t="s">
        <v>10664</v>
      </c>
      <c r="B1202">
        <v>15385.53</v>
      </c>
    </row>
    <row r="1203" spans="1:2" x14ac:dyDescent="0.25">
      <c r="A1203" s="7" t="s">
        <v>10260</v>
      </c>
      <c r="B1203">
        <v>13098.65</v>
      </c>
    </row>
    <row r="1204" spans="1:2" x14ac:dyDescent="0.25">
      <c r="A1204" s="7" t="s">
        <v>10261</v>
      </c>
      <c r="B1204">
        <v>4093.1</v>
      </c>
    </row>
    <row r="1205" spans="1:2" x14ac:dyDescent="0.25">
      <c r="A1205" s="7" t="s">
        <v>10665</v>
      </c>
      <c r="B1205">
        <v>0</v>
      </c>
    </row>
    <row r="1206" spans="1:2" x14ac:dyDescent="0.25">
      <c r="A1206" s="7" t="s">
        <v>10666</v>
      </c>
      <c r="B1206">
        <v>24.8</v>
      </c>
    </row>
    <row r="1207" spans="1:2" x14ac:dyDescent="0.25">
      <c r="A1207" s="7" t="s">
        <v>10667</v>
      </c>
      <c r="B1207">
        <v>1011.17</v>
      </c>
    </row>
    <row r="1208" spans="1:2" x14ac:dyDescent="0.25">
      <c r="A1208" s="7" t="s">
        <v>10262</v>
      </c>
      <c r="B1208">
        <v>2.2000000000000002</v>
      </c>
    </row>
    <row r="1209" spans="1:2" x14ac:dyDescent="0.25">
      <c r="A1209" s="7" t="s">
        <v>10668</v>
      </c>
      <c r="B1209">
        <v>10824.33</v>
      </c>
    </row>
    <row r="1210" spans="1:2" x14ac:dyDescent="0.25">
      <c r="A1210" s="7" t="s">
        <v>10669</v>
      </c>
      <c r="B1210">
        <v>3188.55</v>
      </c>
    </row>
    <row r="1211" spans="1:2" x14ac:dyDescent="0.25">
      <c r="A1211" s="7" t="s">
        <v>10670</v>
      </c>
      <c r="B1211">
        <v>589.32000000000005</v>
      </c>
    </row>
    <row r="1212" spans="1:2" x14ac:dyDescent="0.25">
      <c r="A1212" s="7" t="s">
        <v>10671</v>
      </c>
      <c r="B1212">
        <v>672.58</v>
      </c>
    </row>
    <row r="1213" spans="1:2" x14ac:dyDescent="0.25">
      <c r="A1213" s="7" t="s">
        <v>10263</v>
      </c>
      <c r="B1213">
        <v>4888.59</v>
      </c>
    </row>
    <row r="1214" spans="1:2" x14ac:dyDescent="0.25">
      <c r="A1214" s="7" t="s">
        <v>10672</v>
      </c>
      <c r="B1214">
        <v>1269.47</v>
      </c>
    </row>
    <row r="1215" spans="1:2" x14ac:dyDescent="0.25">
      <c r="A1215" s="7" t="s">
        <v>10673</v>
      </c>
      <c r="B1215">
        <v>8439.32</v>
      </c>
    </row>
    <row r="1216" spans="1:2" x14ac:dyDescent="0.25">
      <c r="A1216" s="7" t="s">
        <v>10674</v>
      </c>
      <c r="B1216">
        <v>2423.69</v>
      </c>
    </row>
    <row r="1217" spans="1:2" x14ac:dyDescent="0.25">
      <c r="A1217" s="7" t="s">
        <v>10675</v>
      </c>
      <c r="B1217">
        <v>2337.17</v>
      </c>
    </row>
    <row r="1218" spans="1:2" x14ac:dyDescent="0.25">
      <c r="A1218" s="7" t="s">
        <v>10264</v>
      </c>
      <c r="B1218">
        <v>2360.81</v>
      </c>
    </row>
    <row r="1219" spans="1:2" x14ac:dyDescent="0.25">
      <c r="A1219" s="7" t="s">
        <v>10676</v>
      </c>
      <c r="B1219">
        <v>6332.86</v>
      </c>
    </row>
    <row r="1220" spans="1:2" x14ac:dyDescent="0.25">
      <c r="A1220" s="7" t="s">
        <v>10677</v>
      </c>
      <c r="B1220">
        <v>40813.58</v>
      </c>
    </row>
    <row r="1221" spans="1:2" x14ac:dyDescent="0.25">
      <c r="A1221" s="7" t="s">
        <v>10678</v>
      </c>
      <c r="B1221">
        <v>1360.64</v>
      </c>
    </row>
    <row r="1222" spans="1:2" x14ac:dyDescent="0.25">
      <c r="A1222" s="7" t="s">
        <v>10265</v>
      </c>
      <c r="B1222">
        <v>5488.48</v>
      </c>
    </row>
    <row r="1223" spans="1:2" x14ac:dyDescent="0.25">
      <c r="A1223" s="7" t="s">
        <v>10266</v>
      </c>
      <c r="B1223">
        <v>16518.68</v>
      </c>
    </row>
    <row r="1224" spans="1:2" x14ac:dyDescent="0.25">
      <c r="A1224" s="7" t="s">
        <v>10679</v>
      </c>
      <c r="B1224">
        <v>7262.75</v>
      </c>
    </row>
    <row r="1225" spans="1:2" x14ac:dyDescent="0.25">
      <c r="A1225" s="7" t="s">
        <v>10680</v>
      </c>
      <c r="B1225">
        <v>4502.03</v>
      </c>
    </row>
    <row r="1226" spans="1:2" x14ac:dyDescent="0.25">
      <c r="A1226" s="7" t="s">
        <v>10268</v>
      </c>
      <c r="B1226">
        <v>911.04</v>
      </c>
    </row>
    <row r="1227" spans="1:2" x14ac:dyDescent="0.25">
      <c r="A1227" s="7" t="s">
        <v>10681</v>
      </c>
      <c r="B1227">
        <v>0</v>
      </c>
    </row>
    <row r="1228" spans="1:2" x14ac:dyDescent="0.25">
      <c r="A1228" s="7" t="s">
        <v>10682</v>
      </c>
      <c r="B1228">
        <v>12.65</v>
      </c>
    </row>
    <row r="1229" spans="1:2" x14ac:dyDescent="0.25">
      <c r="A1229" s="7" t="s">
        <v>10683</v>
      </c>
      <c r="B1229">
        <v>36.93</v>
      </c>
    </row>
    <row r="1230" spans="1:2" x14ac:dyDescent="0.25">
      <c r="A1230" s="7" t="s">
        <v>10684</v>
      </c>
      <c r="B1230">
        <v>13.18</v>
      </c>
    </row>
    <row r="1231" spans="1:2" x14ac:dyDescent="0.25">
      <c r="A1231" s="7" t="s">
        <v>10685</v>
      </c>
      <c r="B1231">
        <v>9.49</v>
      </c>
    </row>
    <row r="1232" spans="1:2" x14ac:dyDescent="0.25">
      <c r="A1232" s="7" t="s">
        <v>10686</v>
      </c>
      <c r="B1232">
        <v>0</v>
      </c>
    </row>
    <row r="1233" spans="1:2" x14ac:dyDescent="0.25">
      <c r="A1233" s="7" t="s">
        <v>10687</v>
      </c>
      <c r="B1233">
        <v>6.82</v>
      </c>
    </row>
    <row r="1234" spans="1:2" x14ac:dyDescent="0.25">
      <c r="A1234" s="7" t="s">
        <v>10688</v>
      </c>
      <c r="B1234">
        <v>12.67</v>
      </c>
    </row>
    <row r="1235" spans="1:2" x14ac:dyDescent="0.25">
      <c r="A1235" s="7" t="s">
        <v>10689</v>
      </c>
      <c r="B1235">
        <v>0</v>
      </c>
    </row>
    <row r="1236" spans="1:2" x14ac:dyDescent="0.25">
      <c r="A1236" s="7" t="s">
        <v>10690</v>
      </c>
      <c r="B1236">
        <v>1.46</v>
      </c>
    </row>
    <row r="1237" spans="1:2" x14ac:dyDescent="0.25">
      <c r="A1237" s="7" t="s">
        <v>10691</v>
      </c>
      <c r="B1237">
        <v>6.9</v>
      </c>
    </row>
    <row r="1238" spans="1:2" x14ac:dyDescent="0.25">
      <c r="A1238" s="7" t="s">
        <v>10692</v>
      </c>
      <c r="B1238">
        <v>26.39</v>
      </c>
    </row>
    <row r="1239" spans="1:2" x14ac:dyDescent="0.25">
      <c r="A1239" s="7" t="s">
        <v>10693</v>
      </c>
      <c r="B1239">
        <v>977.48</v>
      </c>
    </row>
    <row r="1240" spans="1:2" x14ac:dyDescent="0.25">
      <c r="A1240" s="7" t="s">
        <v>10694</v>
      </c>
      <c r="B1240">
        <v>30754.69</v>
      </c>
    </row>
    <row r="1241" spans="1:2" x14ac:dyDescent="0.25">
      <c r="A1241" s="7" t="s">
        <v>10695</v>
      </c>
      <c r="B1241">
        <v>0</v>
      </c>
    </row>
    <row r="1242" spans="1:2" x14ac:dyDescent="0.25">
      <c r="A1242" s="7" t="s">
        <v>10696</v>
      </c>
      <c r="B1242">
        <v>3.1</v>
      </c>
    </row>
    <row r="1243" spans="1:2" x14ac:dyDescent="0.25">
      <c r="A1243" s="7" t="s">
        <v>10697</v>
      </c>
      <c r="B1243">
        <v>19.239999999999998</v>
      </c>
    </row>
    <row r="1244" spans="1:2" x14ac:dyDescent="0.25">
      <c r="A1244" s="7" t="s">
        <v>10698</v>
      </c>
      <c r="B1244">
        <v>9.14</v>
      </c>
    </row>
    <row r="1245" spans="1:2" x14ac:dyDescent="0.25">
      <c r="A1245" s="7" t="s">
        <v>10699</v>
      </c>
      <c r="B1245">
        <v>24.15</v>
      </c>
    </row>
    <row r="1246" spans="1:2" x14ac:dyDescent="0.25">
      <c r="A1246" s="7" t="s">
        <v>10700</v>
      </c>
      <c r="B1246">
        <v>14553.09</v>
      </c>
    </row>
    <row r="1247" spans="1:2" x14ac:dyDescent="0.25">
      <c r="A1247" s="7" t="s">
        <v>10701</v>
      </c>
      <c r="B1247">
        <v>19607.22</v>
      </c>
    </row>
    <row r="1248" spans="1:2" x14ac:dyDescent="0.25">
      <c r="A1248" s="7" t="s">
        <v>10702</v>
      </c>
      <c r="B1248">
        <v>9207.7999999999993</v>
      </c>
    </row>
    <row r="1249" spans="1:2" x14ac:dyDescent="0.25">
      <c r="A1249" s="7" t="s">
        <v>10703</v>
      </c>
      <c r="B1249">
        <v>4409.99</v>
      </c>
    </row>
    <row r="1250" spans="1:2" x14ac:dyDescent="0.25">
      <c r="A1250" s="7" t="s">
        <v>10704</v>
      </c>
      <c r="B1250">
        <v>32788.49</v>
      </c>
    </row>
    <row r="1251" spans="1:2" x14ac:dyDescent="0.25">
      <c r="A1251" s="7" t="s">
        <v>10705</v>
      </c>
      <c r="B1251">
        <v>44.33</v>
      </c>
    </row>
    <row r="1252" spans="1:2" x14ac:dyDescent="0.25">
      <c r="A1252" s="7" t="s">
        <v>10706</v>
      </c>
      <c r="B1252">
        <v>3420.41</v>
      </c>
    </row>
    <row r="1253" spans="1:2" x14ac:dyDescent="0.25">
      <c r="A1253" s="7" t="s">
        <v>10707</v>
      </c>
      <c r="B1253">
        <v>7143.84</v>
      </c>
    </row>
    <row r="1254" spans="1:2" x14ac:dyDescent="0.25">
      <c r="A1254" s="7" t="s">
        <v>10708</v>
      </c>
      <c r="B1254">
        <v>12738.03</v>
      </c>
    </row>
    <row r="1255" spans="1:2" x14ac:dyDescent="0.25">
      <c r="A1255" s="7" t="s">
        <v>10709</v>
      </c>
      <c r="B1255">
        <v>7346.78</v>
      </c>
    </row>
    <row r="1256" spans="1:2" x14ac:dyDescent="0.25">
      <c r="A1256" s="7" t="s">
        <v>10710</v>
      </c>
      <c r="B1256">
        <v>13506.96</v>
      </c>
    </row>
    <row r="1257" spans="1:2" x14ac:dyDescent="0.25">
      <c r="A1257" s="7" t="s">
        <v>10711</v>
      </c>
      <c r="B1257">
        <v>0</v>
      </c>
    </row>
    <row r="1258" spans="1:2" x14ac:dyDescent="0.25">
      <c r="A1258" s="7" t="s">
        <v>10712</v>
      </c>
      <c r="B1258">
        <v>45.13</v>
      </c>
    </row>
    <row r="1259" spans="1:2" x14ac:dyDescent="0.25">
      <c r="A1259" s="7" t="s">
        <v>10713</v>
      </c>
      <c r="B1259">
        <v>2111.1</v>
      </c>
    </row>
    <row r="1260" spans="1:2" x14ac:dyDescent="0.25">
      <c r="A1260" s="7" t="s">
        <v>10798</v>
      </c>
      <c r="B1260">
        <v>5408.01</v>
      </c>
    </row>
    <row r="1261" spans="1:2" x14ac:dyDescent="0.25">
      <c r="A1261" s="7" t="s">
        <v>10799</v>
      </c>
      <c r="B1261">
        <v>2394.02</v>
      </c>
    </row>
    <row r="1262" spans="1:2" x14ac:dyDescent="0.25">
      <c r="A1262" s="7" t="s">
        <v>10807</v>
      </c>
      <c r="B1262">
        <v>6936.04</v>
      </c>
    </row>
    <row r="1263" spans="1:2" x14ac:dyDescent="0.25">
      <c r="A1263" s="7" t="s">
        <v>10809</v>
      </c>
      <c r="B1263">
        <v>15741.82</v>
      </c>
    </row>
    <row r="1264" spans="1:2" x14ac:dyDescent="0.25">
      <c r="A1264" s="7" t="s">
        <v>10810</v>
      </c>
      <c r="B1264">
        <v>2558.14</v>
      </c>
    </row>
    <row r="1265" spans="1:2" x14ac:dyDescent="0.25">
      <c r="A1265" s="7" t="s">
        <v>10813</v>
      </c>
      <c r="B1265">
        <v>6605.17</v>
      </c>
    </row>
    <row r="1266" spans="1:2" x14ac:dyDescent="0.25">
      <c r="A1266" s="7" t="s">
        <v>10814</v>
      </c>
      <c r="B1266">
        <v>8160.42</v>
      </c>
    </row>
    <row r="1267" spans="1:2" x14ac:dyDescent="0.25">
      <c r="A1267" s="7" t="s">
        <v>10817</v>
      </c>
      <c r="B1267">
        <v>3467.45</v>
      </c>
    </row>
    <row r="1268" spans="1:2" x14ac:dyDescent="0.25">
      <c r="A1268" s="7" t="s">
        <v>10818</v>
      </c>
      <c r="B1268">
        <v>8789.85</v>
      </c>
    </row>
    <row r="1269" spans="1:2" x14ac:dyDescent="0.25">
      <c r="A1269" s="7" t="s">
        <v>10819</v>
      </c>
      <c r="B1269">
        <v>2365.35</v>
      </c>
    </row>
    <row r="1270" spans="1:2" x14ac:dyDescent="0.25">
      <c r="A1270" s="7" t="s">
        <v>10820</v>
      </c>
      <c r="B1270">
        <v>13767.11</v>
      </c>
    </row>
    <row r="1271" spans="1:2" x14ac:dyDescent="0.25">
      <c r="A1271" s="7" t="s">
        <v>10821</v>
      </c>
      <c r="B1271">
        <v>2101.7199999999998</v>
      </c>
    </row>
    <row r="1272" spans="1:2" x14ac:dyDescent="0.25">
      <c r="A1272" s="7" t="s">
        <v>10822</v>
      </c>
      <c r="B1272">
        <v>1420.58</v>
      </c>
    </row>
    <row r="1273" spans="1:2" x14ac:dyDescent="0.25">
      <c r="A1273" s="7" t="s">
        <v>10823</v>
      </c>
      <c r="B1273">
        <v>4969.9399999999996</v>
      </c>
    </row>
    <row r="1274" spans="1:2" x14ac:dyDescent="0.25">
      <c r="A1274" s="7" t="s">
        <v>10824</v>
      </c>
      <c r="B1274">
        <v>4638.93</v>
      </c>
    </row>
    <row r="1275" spans="1:2" x14ac:dyDescent="0.25">
      <c r="A1275" s="7" t="s">
        <v>10825</v>
      </c>
      <c r="B1275">
        <v>12340.6</v>
      </c>
    </row>
    <row r="1276" spans="1:2" x14ac:dyDescent="0.25">
      <c r="A1276" s="7" t="s">
        <v>10826</v>
      </c>
      <c r="B1276">
        <v>1901.35</v>
      </c>
    </row>
    <row r="1277" spans="1:2" x14ac:dyDescent="0.25">
      <c r="A1277" s="7" t="s">
        <v>10827</v>
      </c>
      <c r="B1277">
        <v>4460.1899999999996</v>
      </c>
    </row>
    <row r="1278" spans="1:2" x14ac:dyDescent="0.25">
      <c r="A1278" s="7" t="s">
        <v>10828</v>
      </c>
      <c r="B1278">
        <v>13849.82</v>
      </c>
    </row>
    <row r="1279" spans="1:2" x14ac:dyDescent="0.25">
      <c r="A1279" s="7" t="s">
        <v>10829</v>
      </c>
      <c r="B1279">
        <v>13222.52</v>
      </c>
    </row>
    <row r="1280" spans="1:2" x14ac:dyDescent="0.25">
      <c r="A1280" s="7" t="s">
        <v>10408</v>
      </c>
      <c r="B1280">
        <v>9495.8700000000008</v>
      </c>
    </row>
    <row r="1281" spans="1:2" x14ac:dyDescent="0.25">
      <c r="A1281" s="7" t="s">
        <v>10830</v>
      </c>
      <c r="B1281">
        <v>5775.26</v>
      </c>
    </row>
    <row r="1282" spans="1:2" x14ac:dyDescent="0.25">
      <c r="A1282" s="7" t="s">
        <v>10831</v>
      </c>
      <c r="B1282">
        <v>11841.04</v>
      </c>
    </row>
    <row r="1283" spans="1:2" x14ac:dyDescent="0.25">
      <c r="A1283" s="7" t="s">
        <v>10832</v>
      </c>
      <c r="B1283">
        <v>8524.49</v>
      </c>
    </row>
    <row r="1284" spans="1:2" x14ac:dyDescent="0.25">
      <c r="A1284" s="7" t="s">
        <v>10833</v>
      </c>
      <c r="B1284">
        <v>1252.82</v>
      </c>
    </row>
    <row r="1285" spans="1:2" x14ac:dyDescent="0.25">
      <c r="A1285" s="7" t="s">
        <v>10834</v>
      </c>
      <c r="B1285">
        <v>4161.54</v>
      </c>
    </row>
    <row r="1286" spans="1:2" x14ac:dyDescent="0.25">
      <c r="A1286" s="7" t="s">
        <v>10835</v>
      </c>
      <c r="B1286">
        <v>2498.33</v>
      </c>
    </row>
    <row r="1287" spans="1:2" x14ac:dyDescent="0.25">
      <c r="A1287" s="7" t="s">
        <v>10836</v>
      </c>
      <c r="B1287">
        <v>1469.16</v>
      </c>
    </row>
    <row r="1288" spans="1:2" x14ac:dyDescent="0.25">
      <c r="A1288" s="7" t="s">
        <v>10837</v>
      </c>
      <c r="B1288">
        <v>2639.06</v>
      </c>
    </row>
    <row r="1289" spans="1:2" x14ac:dyDescent="0.25">
      <c r="A1289" s="7" t="s">
        <v>10838</v>
      </c>
      <c r="B1289">
        <v>7975.69</v>
      </c>
    </row>
    <row r="1290" spans="1:2" x14ac:dyDescent="0.25">
      <c r="A1290" s="7" t="s">
        <v>10839</v>
      </c>
      <c r="B1290">
        <v>3314.03</v>
      </c>
    </row>
    <row r="1291" spans="1:2" x14ac:dyDescent="0.25">
      <c r="A1291" s="7" t="s">
        <v>10840</v>
      </c>
      <c r="B1291">
        <v>1349.35</v>
      </c>
    </row>
    <row r="1292" spans="1:2" x14ac:dyDescent="0.25">
      <c r="A1292" s="7" t="s">
        <v>10841</v>
      </c>
      <c r="B1292">
        <v>1414.57</v>
      </c>
    </row>
    <row r="1293" spans="1:2" x14ac:dyDescent="0.25">
      <c r="A1293" s="7" t="s">
        <v>10842</v>
      </c>
      <c r="B1293">
        <v>34700.33</v>
      </c>
    </row>
    <row r="1294" spans="1:2" x14ac:dyDescent="0.25">
      <c r="A1294" s="7" t="s">
        <v>10843</v>
      </c>
      <c r="B1294">
        <v>19234.25</v>
      </c>
    </row>
    <row r="1295" spans="1:2" x14ac:dyDescent="0.25">
      <c r="A1295" s="7" t="s">
        <v>10844</v>
      </c>
      <c r="B1295">
        <v>16014.48</v>
      </c>
    </row>
    <row r="1296" spans="1:2" x14ac:dyDescent="0.25">
      <c r="A1296" s="7" t="s">
        <v>10845</v>
      </c>
      <c r="B1296">
        <v>6239.03</v>
      </c>
    </row>
    <row r="1297" spans="1:2" x14ac:dyDescent="0.25">
      <c r="A1297" s="7" t="s">
        <v>10846</v>
      </c>
      <c r="B1297">
        <v>7852.62</v>
      </c>
    </row>
    <row r="1298" spans="1:2" x14ac:dyDescent="0.25">
      <c r="A1298" s="7" t="s">
        <v>10847</v>
      </c>
      <c r="B1298">
        <v>6317.21</v>
      </c>
    </row>
    <row r="1299" spans="1:2" x14ac:dyDescent="0.25">
      <c r="A1299" s="7" t="s">
        <v>10848</v>
      </c>
      <c r="B1299">
        <v>2269.4299999999998</v>
      </c>
    </row>
    <row r="1300" spans="1:2" x14ac:dyDescent="0.25">
      <c r="A1300" s="7" t="s">
        <v>10849</v>
      </c>
      <c r="B1300">
        <v>1546.37</v>
      </c>
    </row>
    <row r="1301" spans="1:2" x14ac:dyDescent="0.25">
      <c r="A1301" s="7" t="s">
        <v>10850</v>
      </c>
      <c r="B1301">
        <v>5664.8</v>
      </c>
    </row>
    <row r="1302" spans="1:2" x14ac:dyDescent="0.25">
      <c r="A1302" s="7" t="s">
        <v>10851</v>
      </c>
      <c r="B1302">
        <v>4992.3900000000003</v>
      </c>
    </row>
    <row r="1303" spans="1:2" x14ac:dyDescent="0.25">
      <c r="A1303" s="7" t="s">
        <v>10852</v>
      </c>
      <c r="B1303">
        <v>1962.2</v>
      </c>
    </row>
    <row r="1304" spans="1:2" x14ac:dyDescent="0.25">
      <c r="A1304" s="7" t="s">
        <v>10330</v>
      </c>
      <c r="B1304">
        <v>1048.49</v>
      </c>
    </row>
    <row r="1305" spans="1:2" x14ac:dyDescent="0.25">
      <c r="A1305" s="7" t="s">
        <v>10337</v>
      </c>
      <c r="B1305">
        <v>9558.7900000000009</v>
      </c>
    </row>
    <row r="1306" spans="1:2" x14ac:dyDescent="0.25">
      <c r="A1306" s="7" t="s">
        <v>10854</v>
      </c>
      <c r="B1306">
        <v>3556.85</v>
      </c>
    </row>
    <row r="1307" spans="1:2" x14ac:dyDescent="0.25">
      <c r="A1307" s="7" t="s">
        <v>10339</v>
      </c>
      <c r="B1307">
        <v>1181.5899999999999</v>
      </c>
    </row>
    <row r="1308" spans="1:2" x14ac:dyDescent="0.25">
      <c r="A1308" s="7" t="s">
        <v>10340</v>
      </c>
      <c r="B1308">
        <v>1624.18</v>
      </c>
    </row>
    <row r="1309" spans="1:2" x14ac:dyDescent="0.25">
      <c r="A1309" s="7" t="s">
        <v>10341</v>
      </c>
      <c r="B1309">
        <v>4337.0200000000004</v>
      </c>
    </row>
    <row r="1310" spans="1:2" x14ac:dyDescent="0.25">
      <c r="A1310" s="7" t="s">
        <v>10855</v>
      </c>
      <c r="B1310">
        <v>23621.98</v>
      </c>
    </row>
    <row r="1311" spans="1:2" x14ac:dyDescent="0.25">
      <c r="A1311" s="7" t="s">
        <v>10856</v>
      </c>
      <c r="B1311">
        <v>10272.76</v>
      </c>
    </row>
    <row r="1312" spans="1:2" x14ac:dyDescent="0.25">
      <c r="A1312" s="7" t="s">
        <v>10857</v>
      </c>
      <c r="B1312">
        <v>5023.6400000000003</v>
      </c>
    </row>
    <row r="1313" spans="1:2" x14ac:dyDescent="0.25">
      <c r="A1313" s="7" t="s">
        <v>10858</v>
      </c>
      <c r="B1313">
        <v>6521.84</v>
      </c>
    </row>
    <row r="1314" spans="1:2" x14ac:dyDescent="0.25">
      <c r="A1314" s="7" t="s">
        <v>10859</v>
      </c>
      <c r="B1314">
        <v>3420.99</v>
      </c>
    </row>
    <row r="1315" spans="1:2" x14ac:dyDescent="0.25">
      <c r="A1315" s="7" t="s">
        <v>10860</v>
      </c>
      <c r="B1315">
        <v>1734.63</v>
      </c>
    </row>
    <row r="1316" spans="1:2" x14ac:dyDescent="0.25">
      <c r="A1316" s="7" t="s">
        <v>10861</v>
      </c>
      <c r="B1316">
        <v>19947.990000000002</v>
      </c>
    </row>
    <row r="1317" spans="1:2" x14ac:dyDescent="0.25">
      <c r="A1317" s="7" t="s">
        <v>10862</v>
      </c>
      <c r="B1317">
        <v>17437.03</v>
      </c>
    </row>
    <row r="1318" spans="1:2" x14ac:dyDescent="0.25">
      <c r="A1318" s="7" t="s">
        <v>10863</v>
      </c>
      <c r="B1318">
        <v>8069.31</v>
      </c>
    </row>
    <row r="1319" spans="1:2" x14ac:dyDescent="0.25">
      <c r="A1319" s="7" t="s">
        <v>10864</v>
      </c>
      <c r="B1319">
        <v>7575.84</v>
      </c>
    </row>
    <row r="1320" spans="1:2" x14ac:dyDescent="0.25">
      <c r="A1320" s="7" t="s">
        <v>10865</v>
      </c>
      <c r="B1320">
        <v>8828.56</v>
      </c>
    </row>
    <row r="1321" spans="1:2" x14ac:dyDescent="0.25">
      <c r="A1321" s="7" t="s">
        <v>10866</v>
      </c>
      <c r="B1321">
        <v>7592.7</v>
      </c>
    </row>
    <row r="1322" spans="1:2" x14ac:dyDescent="0.25">
      <c r="A1322" s="7" t="s">
        <v>10867</v>
      </c>
      <c r="B1322">
        <v>1408.19</v>
      </c>
    </row>
    <row r="1323" spans="1:2" x14ac:dyDescent="0.25">
      <c r="A1323" s="7" t="s">
        <v>10868</v>
      </c>
      <c r="B1323">
        <v>4869.5600000000004</v>
      </c>
    </row>
    <row r="1324" spans="1:2" x14ac:dyDescent="0.25">
      <c r="A1324" s="7" t="s">
        <v>10869</v>
      </c>
      <c r="B1324">
        <v>34032.019999999997</v>
      </c>
    </row>
    <row r="1325" spans="1:2" x14ac:dyDescent="0.25">
      <c r="A1325" s="7" t="s">
        <v>10870</v>
      </c>
      <c r="B1325">
        <v>25645.53</v>
      </c>
    </row>
    <row r="1326" spans="1:2" x14ac:dyDescent="0.25">
      <c r="A1326" s="7" t="s">
        <v>10871</v>
      </c>
      <c r="B1326">
        <v>2244.66</v>
      </c>
    </row>
    <row r="1327" spans="1:2" x14ac:dyDescent="0.25">
      <c r="A1327" s="7" t="s">
        <v>10872</v>
      </c>
      <c r="B1327">
        <v>2625.39</v>
      </c>
    </row>
    <row r="1328" spans="1:2" x14ac:dyDescent="0.25">
      <c r="A1328" s="7" t="s">
        <v>10873</v>
      </c>
      <c r="B1328">
        <v>230116</v>
      </c>
    </row>
    <row r="1329" spans="1:2" x14ac:dyDescent="0.25">
      <c r="A1329" s="7" t="s">
        <v>10874</v>
      </c>
      <c r="B1329">
        <v>2749.15</v>
      </c>
    </row>
    <row r="1330" spans="1:2" x14ac:dyDescent="0.25">
      <c r="A1330" s="7" t="s">
        <v>10875</v>
      </c>
      <c r="B1330">
        <v>4427.1099999999997</v>
      </c>
    </row>
    <row r="1331" spans="1:2" x14ac:dyDescent="0.25">
      <c r="A1331" s="7" t="s">
        <v>10876</v>
      </c>
      <c r="B1331">
        <v>3735.25</v>
      </c>
    </row>
    <row r="1332" spans="1:2" x14ac:dyDescent="0.25">
      <c r="A1332" s="7" t="s">
        <v>10877</v>
      </c>
      <c r="B1332">
        <v>21815.040000000001</v>
      </c>
    </row>
    <row r="1333" spans="1:2" x14ac:dyDescent="0.25">
      <c r="A1333" s="7" t="s">
        <v>10878</v>
      </c>
      <c r="B1333">
        <v>1545.44</v>
      </c>
    </row>
    <row r="1334" spans="1:2" x14ac:dyDescent="0.25">
      <c r="A1334" s="7" t="s">
        <v>10879</v>
      </c>
      <c r="B1334">
        <v>5942.52</v>
      </c>
    </row>
    <row r="1335" spans="1:2" x14ac:dyDescent="0.25">
      <c r="A1335" s="7" t="s">
        <v>10880</v>
      </c>
      <c r="B1335">
        <v>25895.93</v>
      </c>
    </row>
    <row r="1336" spans="1:2" x14ac:dyDescent="0.25">
      <c r="A1336" s="7" t="s">
        <v>10881</v>
      </c>
      <c r="B1336">
        <v>6198.76</v>
      </c>
    </row>
    <row r="1337" spans="1:2" x14ac:dyDescent="0.25">
      <c r="A1337" s="7" t="s">
        <v>10882</v>
      </c>
      <c r="B1337">
        <v>13582.68</v>
      </c>
    </row>
    <row r="1338" spans="1:2" x14ac:dyDescent="0.25">
      <c r="A1338" s="7" t="s">
        <v>10345</v>
      </c>
      <c r="B1338">
        <v>0</v>
      </c>
    </row>
    <row r="1339" spans="1:2" x14ac:dyDescent="0.25">
      <c r="A1339" s="7" t="s">
        <v>10346</v>
      </c>
      <c r="B1339">
        <v>101.24</v>
      </c>
    </row>
    <row r="1340" spans="1:2" x14ac:dyDescent="0.25">
      <c r="A1340" s="7" t="s">
        <v>10347</v>
      </c>
      <c r="B1340">
        <v>21724.959999999999</v>
      </c>
    </row>
    <row r="1341" spans="1:2" x14ac:dyDescent="0.25">
      <c r="A1341" s="7" t="s">
        <v>10348</v>
      </c>
      <c r="B1341">
        <v>4788.24</v>
      </c>
    </row>
    <row r="1342" spans="1:2" x14ac:dyDescent="0.25">
      <c r="A1342" s="7" t="s">
        <v>10349</v>
      </c>
      <c r="B1342">
        <v>8180.73</v>
      </c>
    </row>
    <row r="1343" spans="1:2" x14ac:dyDescent="0.25">
      <c r="A1343" s="7" t="s">
        <v>10350</v>
      </c>
      <c r="B1343">
        <v>9296</v>
      </c>
    </row>
    <row r="1344" spans="1:2" x14ac:dyDescent="0.25">
      <c r="A1344" s="7" t="s">
        <v>10351</v>
      </c>
      <c r="B1344">
        <v>20431.53</v>
      </c>
    </row>
    <row r="1345" spans="1:2" x14ac:dyDescent="0.25">
      <c r="A1345" s="7" t="s">
        <v>10352</v>
      </c>
      <c r="B1345">
        <v>1777.78</v>
      </c>
    </row>
    <row r="1346" spans="1:2" x14ac:dyDescent="0.25">
      <c r="A1346" s="7" t="s">
        <v>10353</v>
      </c>
      <c r="B1346">
        <v>34.619999999999997</v>
      </c>
    </row>
    <row r="1347" spans="1:2" x14ac:dyDescent="0.25">
      <c r="A1347" s="7" t="s">
        <v>10354</v>
      </c>
      <c r="B1347">
        <v>19.739999999999998</v>
      </c>
    </row>
    <row r="1348" spans="1:2" x14ac:dyDescent="0.25">
      <c r="A1348" s="7" t="s">
        <v>10883</v>
      </c>
      <c r="B1348">
        <v>51.51</v>
      </c>
    </row>
    <row r="1349" spans="1:2" x14ac:dyDescent="0.25">
      <c r="A1349" s="7" t="s">
        <v>10355</v>
      </c>
      <c r="B1349">
        <v>164.09</v>
      </c>
    </row>
    <row r="1350" spans="1:2" x14ac:dyDescent="0.25">
      <c r="A1350" s="7" t="s">
        <v>10356</v>
      </c>
      <c r="B1350">
        <v>43.65</v>
      </c>
    </row>
    <row r="1351" spans="1:2" x14ac:dyDescent="0.25">
      <c r="A1351" s="7" t="s">
        <v>10357</v>
      </c>
      <c r="B1351">
        <v>61.06</v>
      </c>
    </row>
    <row r="1352" spans="1:2" x14ac:dyDescent="0.25">
      <c r="A1352" s="7" t="s">
        <v>10358</v>
      </c>
      <c r="B1352">
        <v>2534.54</v>
      </c>
    </row>
    <row r="1353" spans="1:2" x14ac:dyDescent="0.25">
      <c r="A1353" s="7" t="s">
        <v>10360</v>
      </c>
      <c r="B1353">
        <v>4185.79</v>
      </c>
    </row>
    <row r="1354" spans="1:2" x14ac:dyDescent="0.25">
      <c r="A1354" s="7" t="s">
        <v>10361</v>
      </c>
      <c r="B1354">
        <v>7810.14</v>
      </c>
    </row>
    <row r="1355" spans="1:2" x14ac:dyDescent="0.25">
      <c r="A1355" s="7" t="s">
        <v>10884</v>
      </c>
      <c r="B1355">
        <v>26050.32</v>
      </c>
    </row>
    <row r="1356" spans="1:2" x14ac:dyDescent="0.25">
      <c r="A1356" s="7" t="s">
        <v>10362</v>
      </c>
      <c r="B1356">
        <v>15148.59</v>
      </c>
    </row>
    <row r="1357" spans="1:2" x14ac:dyDescent="0.25">
      <c r="A1357" s="7" t="s">
        <v>10363</v>
      </c>
      <c r="B1357">
        <v>6447.12</v>
      </c>
    </row>
    <row r="1358" spans="1:2" x14ac:dyDescent="0.25">
      <c r="A1358" s="7" t="s">
        <v>10364</v>
      </c>
      <c r="B1358">
        <v>26621.15</v>
      </c>
    </row>
    <row r="1359" spans="1:2" x14ac:dyDescent="0.25">
      <c r="A1359" s="7" t="s">
        <v>10365</v>
      </c>
      <c r="B1359">
        <v>15508.57</v>
      </c>
    </row>
    <row r="1360" spans="1:2" x14ac:dyDescent="0.25">
      <c r="A1360" s="7" t="s">
        <v>10885</v>
      </c>
      <c r="B1360">
        <v>6115.21</v>
      </c>
    </row>
    <row r="1361" spans="1:2" x14ac:dyDescent="0.25">
      <c r="A1361" s="7" t="s">
        <v>10367</v>
      </c>
      <c r="B1361">
        <v>10239.68</v>
      </c>
    </row>
    <row r="1362" spans="1:2" x14ac:dyDescent="0.25">
      <c r="A1362" s="7" t="s">
        <v>10368</v>
      </c>
      <c r="B1362">
        <v>4051.01</v>
      </c>
    </row>
    <row r="1363" spans="1:2" x14ac:dyDescent="0.25">
      <c r="A1363" s="7" t="s">
        <v>10371</v>
      </c>
      <c r="B1363">
        <v>8.1999999999999993</v>
      </c>
    </row>
    <row r="1364" spans="1:2" x14ac:dyDescent="0.25">
      <c r="A1364" s="7" t="s">
        <v>10372</v>
      </c>
      <c r="B1364">
        <v>1918.09</v>
      </c>
    </row>
    <row r="1365" spans="1:2" x14ac:dyDescent="0.25">
      <c r="A1365" s="7" t="s">
        <v>10373</v>
      </c>
      <c r="B1365">
        <v>13426.06</v>
      </c>
    </row>
    <row r="1366" spans="1:2" x14ac:dyDescent="0.25">
      <c r="A1366" s="7" t="s">
        <v>10375</v>
      </c>
      <c r="B1366">
        <v>36.479999999999997</v>
      </c>
    </row>
    <row r="1367" spans="1:2" x14ac:dyDescent="0.25">
      <c r="A1367" s="7" t="s">
        <v>10376</v>
      </c>
      <c r="B1367">
        <v>9.3800000000000008</v>
      </c>
    </row>
    <row r="1368" spans="1:2" x14ac:dyDescent="0.25">
      <c r="A1368" s="7" t="s">
        <v>10377</v>
      </c>
      <c r="B1368">
        <v>11.46</v>
      </c>
    </row>
    <row r="1369" spans="1:2" x14ac:dyDescent="0.25">
      <c r="A1369" s="7" t="s">
        <v>10378</v>
      </c>
      <c r="B1369">
        <v>22522.32</v>
      </c>
    </row>
    <row r="1370" spans="1:2" x14ac:dyDescent="0.25">
      <c r="A1370" s="7" t="s">
        <v>10379</v>
      </c>
      <c r="B1370">
        <v>5639.82</v>
      </c>
    </row>
    <row r="1371" spans="1:2" x14ac:dyDescent="0.25">
      <c r="A1371" s="7" t="s">
        <v>10380</v>
      </c>
      <c r="B1371">
        <v>12864.46</v>
      </c>
    </row>
    <row r="1372" spans="1:2" x14ac:dyDescent="0.25">
      <c r="A1372" s="7" t="s">
        <v>10381</v>
      </c>
      <c r="B1372">
        <v>58.54</v>
      </c>
    </row>
    <row r="1373" spans="1:2" x14ac:dyDescent="0.25">
      <c r="A1373" s="7" t="s">
        <v>10382</v>
      </c>
      <c r="B1373">
        <v>25.16</v>
      </c>
    </row>
    <row r="1374" spans="1:2" x14ac:dyDescent="0.25">
      <c r="A1374" s="7" t="s">
        <v>10383</v>
      </c>
      <c r="B1374">
        <v>11668.73</v>
      </c>
    </row>
    <row r="1375" spans="1:2" x14ac:dyDescent="0.25">
      <c r="A1375" s="7" t="s">
        <v>10384</v>
      </c>
      <c r="B1375">
        <v>9957.77</v>
      </c>
    </row>
    <row r="1376" spans="1:2" x14ac:dyDescent="0.25">
      <c r="A1376" s="7" t="s">
        <v>10385</v>
      </c>
      <c r="B1376">
        <v>591.21</v>
      </c>
    </row>
    <row r="1377" spans="1:2" x14ac:dyDescent="0.25">
      <c r="A1377" s="7" t="s">
        <v>10386</v>
      </c>
      <c r="B1377">
        <v>5649.9</v>
      </c>
    </row>
    <row r="1378" spans="1:2" x14ac:dyDescent="0.25">
      <c r="A1378" s="7" t="s">
        <v>10387</v>
      </c>
      <c r="B1378">
        <v>2544.5500000000002</v>
      </c>
    </row>
    <row r="1379" spans="1:2" x14ac:dyDescent="0.25">
      <c r="A1379" s="7" t="s">
        <v>10388</v>
      </c>
      <c r="B1379">
        <v>11067.35</v>
      </c>
    </row>
    <row r="1380" spans="1:2" x14ac:dyDescent="0.25">
      <c r="A1380" s="7" t="s">
        <v>10389</v>
      </c>
      <c r="B1380">
        <v>6803.17</v>
      </c>
    </row>
    <row r="1381" spans="1:2" x14ac:dyDescent="0.25">
      <c r="A1381" s="7" t="s">
        <v>10886</v>
      </c>
      <c r="B1381">
        <v>70.66</v>
      </c>
    </row>
    <row r="1382" spans="1:2" x14ac:dyDescent="0.25">
      <c r="A1382" s="7" t="s">
        <v>10887</v>
      </c>
      <c r="B1382">
        <v>33.11</v>
      </c>
    </row>
    <row r="1383" spans="1:2" x14ac:dyDescent="0.25">
      <c r="A1383" s="7" t="s">
        <v>10390</v>
      </c>
      <c r="B1383">
        <v>35.99</v>
      </c>
    </row>
    <row r="1384" spans="1:2" x14ac:dyDescent="0.25">
      <c r="A1384" s="7" t="s">
        <v>10888</v>
      </c>
      <c r="B1384">
        <v>3953.65</v>
      </c>
    </row>
    <row r="1385" spans="1:2" x14ac:dyDescent="0.25">
      <c r="A1385" s="7" t="s">
        <v>3259</v>
      </c>
      <c r="B1385">
        <v>1111.99</v>
      </c>
    </row>
    <row r="1386" spans="1:2" x14ac:dyDescent="0.25">
      <c r="A1386" s="7" t="s">
        <v>1561</v>
      </c>
      <c r="B1386">
        <v>20809.400000000001</v>
      </c>
    </row>
    <row r="1387" spans="1:2" x14ac:dyDescent="0.25">
      <c r="A1387" s="7" t="s">
        <v>1884</v>
      </c>
      <c r="B1387">
        <v>16421.060000000001</v>
      </c>
    </row>
    <row r="1388" spans="1:2" x14ac:dyDescent="0.25">
      <c r="A1388" s="7" t="s">
        <v>3269</v>
      </c>
      <c r="B1388">
        <v>6869.38</v>
      </c>
    </row>
    <row r="1389" spans="1:2" x14ac:dyDescent="0.25">
      <c r="A1389" s="7" t="s">
        <v>3273</v>
      </c>
      <c r="B1389">
        <v>841.55</v>
      </c>
    </row>
    <row r="1390" spans="1:2" x14ac:dyDescent="0.25">
      <c r="A1390" s="7" t="s">
        <v>3277</v>
      </c>
      <c r="B1390">
        <v>26823.89</v>
      </c>
    </row>
    <row r="1391" spans="1:2" x14ac:dyDescent="0.25">
      <c r="A1391" s="7" t="s">
        <v>3281</v>
      </c>
      <c r="B1391">
        <v>5379.82</v>
      </c>
    </row>
    <row r="1392" spans="1:2" x14ac:dyDescent="0.25">
      <c r="A1392" s="7" t="s">
        <v>3285</v>
      </c>
      <c r="B1392">
        <v>103.13</v>
      </c>
    </row>
    <row r="1393" spans="1:2" x14ac:dyDescent="0.25">
      <c r="A1393" s="7" t="s">
        <v>3289</v>
      </c>
      <c r="B1393">
        <v>0</v>
      </c>
    </row>
    <row r="1394" spans="1:2" x14ac:dyDescent="0.25">
      <c r="A1394" s="7" t="s">
        <v>3293</v>
      </c>
      <c r="B1394">
        <v>26.81</v>
      </c>
    </row>
    <row r="1395" spans="1:2" x14ac:dyDescent="0.25">
      <c r="A1395" s="7" t="s">
        <v>3297</v>
      </c>
      <c r="B1395">
        <v>0</v>
      </c>
    </row>
    <row r="1396" spans="1:2" x14ac:dyDescent="0.25">
      <c r="A1396" s="7" t="s">
        <v>3301</v>
      </c>
      <c r="B1396">
        <v>5.19</v>
      </c>
    </row>
    <row r="1397" spans="1:2" x14ac:dyDescent="0.25">
      <c r="A1397" s="7" t="s">
        <v>3305</v>
      </c>
      <c r="B1397">
        <v>23.17</v>
      </c>
    </row>
    <row r="1398" spans="1:2" x14ac:dyDescent="0.25">
      <c r="A1398" s="7" t="s">
        <v>3309</v>
      </c>
      <c r="B1398">
        <v>14.06</v>
      </c>
    </row>
    <row r="1399" spans="1:2" x14ac:dyDescent="0.25">
      <c r="A1399" s="7" t="s">
        <v>3313</v>
      </c>
      <c r="B1399">
        <v>82.76</v>
      </c>
    </row>
    <row r="1400" spans="1:2" x14ac:dyDescent="0.25">
      <c r="A1400" s="7" t="s">
        <v>3317</v>
      </c>
      <c r="B1400">
        <v>115.77</v>
      </c>
    </row>
    <row r="1401" spans="1:2" x14ac:dyDescent="0.25">
      <c r="A1401" s="7" t="s">
        <v>3321</v>
      </c>
      <c r="B1401">
        <v>25.81</v>
      </c>
    </row>
    <row r="1402" spans="1:2" x14ac:dyDescent="0.25">
      <c r="A1402" s="7" t="s">
        <v>3325</v>
      </c>
      <c r="B1402">
        <v>221.69</v>
      </c>
    </row>
    <row r="1403" spans="1:2" x14ac:dyDescent="0.25">
      <c r="A1403" s="7" t="s">
        <v>3329</v>
      </c>
      <c r="B1403">
        <v>29.46</v>
      </c>
    </row>
    <row r="1404" spans="1:2" x14ac:dyDescent="0.25">
      <c r="A1404" s="7" t="s">
        <v>3333</v>
      </c>
      <c r="B1404">
        <v>25.42</v>
      </c>
    </row>
    <row r="1405" spans="1:2" x14ac:dyDescent="0.25">
      <c r="A1405" s="7" t="s">
        <v>3337</v>
      </c>
      <c r="B1405">
        <v>14.67</v>
      </c>
    </row>
    <row r="1406" spans="1:2" x14ac:dyDescent="0.25">
      <c r="A1406" s="7" t="s">
        <v>3341</v>
      </c>
      <c r="B1406">
        <v>68.89</v>
      </c>
    </row>
    <row r="1407" spans="1:2" x14ac:dyDescent="0.25">
      <c r="A1407" s="7" t="s">
        <v>3345</v>
      </c>
      <c r="B1407">
        <v>45.27</v>
      </c>
    </row>
    <row r="1408" spans="1:2" x14ac:dyDescent="0.25">
      <c r="A1408" s="7" t="s">
        <v>3349</v>
      </c>
      <c r="B1408">
        <v>4.75</v>
      </c>
    </row>
    <row r="1409" spans="1:2" x14ac:dyDescent="0.25">
      <c r="A1409" s="7" t="s">
        <v>3353</v>
      </c>
      <c r="B1409">
        <v>7.07</v>
      </c>
    </row>
    <row r="1410" spans="1:2" x14ac:dyDescent="0.25">
      <c r="A1410" s="7" t="s">
        <v>3357</v>
      </c>
      <c r="B1410">
        <v>8.85</v>
      </c>
    </row>
    <row r="1411" spans="1:2" x14ac:dyDescent="0.25">
      <c r="A1411" s="7" t="s">
        <v>3361</v>
      </c>
      <c r="B1411">
        <v>38.61</v>
      </c>
    </row>
    <row r="1412" spans="1:2" x14ac:dyDescent="0.25">
      <c r="A1412" s="7" t="s">
        <v>3365</v>
      </c>
      <c r="B1412">
        <v>11.68</v>
      </c>
    </row>
    <row r="1413" spans="1:2" x14ac:dyDescent="0.25">
      <c r="A1413" s="7" t="s">
        <v>3369</v>
      </c>
      <c r="B1413">
        <v>0</v>
      </c>
    </row>
    <row r="1414" spans="1:2" x14ac:dyDescent="0.25">
      <c r="A1414" s="7" t="s">
        <v>3373</v>
      </c>
      <c r="B1414">
        <v>12.35</v>
      </c>
    </row>
    <row r="1415" spans="1:2" x14ac:dyDescent="0.25">
      <c r="A1415" s="7" t="s">
        <v>3377</v>
      </c>
      <c r="B1415">
        <v>0</v>
      </c>
    </row>
    <row r="1416" spans="1:2" x14ac:dyDescent="0.25">
      <c r="A1416" s="7" t="s">
        <v>3381</v>
      </c>
      <c r="B1416">
        <v>24718.13</v>
      </c>
    </row>
    <row r="1417" spans="1:2" x14ac:dyDescent="0.25">
      <c r="A1417" s="7" t="s">
        <v>3385</v>
      </c>
      <c r="B1417">
        <v>43.49</v>
      </c>
    </row>
    <row r="1418" spans="1:2" x14ac:dyDescent="0.25">
      <c r="A1418" s="7" t="s">
        <v>3389</v>
      </c>
      <c r="B1418">
        <v>19120.52</v>
      </c>
    </row>
    <row r="1419" spans="1:2" x14ac:dyDescent="0.25">
      <c r="A1419" s="7" t="s">
        <v>3393</v>
      </c>
      <c r="B1419">
        <v>2289.6999999999998</v>
      </c>
    </row>
    <row r="1420" spans="1:2" x14ac:dyDescent="0.25">
      <c r="A1420" s="7" t="s">
        <v>3397</v>
      </c>
      <c r="B1420">
        <v>-1.2</v>
      </c>
    </row>
    <row r="1421" spans="1:2" x14ac:dyDescent="0.25">
      <c r="A1421" s="7" t="s">
        <v>3401</v>
      </c>
      <c r="B1421">
        <v>17447.11</v>
      </c>
    </row>
    <row r="1422" spans="1:2" x14ac:dyDescent="0.25">
      <c r="A1422" s="7" t="s">
        <v>3405</v>
      </c>
      <c r="B1422">
        <v>1762.15</v>
      </c>
    </row>
    <row r="1423" spans="1:2" x14ac:dyDescent="0.25">
      <c r="A1423" s="7" t="s">
        <v>3409</v>
      </c>
      <c r="B1423">
        <v>12937.86</v>
      </c>
    </row>
    <row r="1424" spans="1:2" x14ac:dyDescent="0.25">
      <c r="A1424" s="7" t="s">
        <v>3413</v>
      </c>
      <c r="B1424">
        <v>14488.51</v>
      </c>
    </row>
    <row r="1425" spans="1:2" x14ac:dyDescent="0.25">
      <c r="A1425" s="7" t="s">
        <v>3417</v>
      </c>
      <c r="B1425">
        <v>27.78</v>
      </c>
    </row>
    <row r="1426" spans="1:2" x14ac:dyDescent="0.25">
      <c r="A1426" s="7" t="s">
        <v>3421</v>
      </c>
      <c r="B1426">
        <v>26.27</v>
      </c>
    </row>
    <row r="1427" spans="1:2" x14ac:dyDescent="0.25">
      <c r="A1427" s="7" t="s">
        <v>3425</v>
      </c>
      <c r="B1427">
        <v>36.65</v>
      </c>
    </row>
    <row r="1428" spans="1:2" x14ac:dyDescent="0.25">
      <c r="A1428" s="7" t="s">
        <v>3429</v>
      </c>
      <c r="B1428">
        <v>41.5</v>
      </c>
    </row>
    <row r="1429" spans="1:2" x14ac:dyDescent="0.25">
      <c r="A1429" s="7" t="s">
        <v>3433</v>
      </c>
      <c r="B1429">
        <v>49.13</v>
      </c>
    </row>
    <row r="1430" spans="1:2" x14ac:dyDescent="0.25">
      <c r="A1430" s="7" t="s">
        <v>3437</v>
      </c>
      <c r="B1430">
        <v>47.5</v>
      </c>
    </row>
    <row r="1431" spans="1:2" x14ac:dyDescent="0.25">
      <c r="A1431" s="7" t="s">
        <v>3441</v>
      </c>
      <c r="B1431">
        <v>84.33</v>
      </c>
    </row>
    <row r="1432" spans="1:2" x14ac:dyDescent="0.25">
      <c r="A1432" s="7" t="s">
        <v>3445</v>
      </c>
      <c r="B1432">
        <v>2107.96</v>
      </c>
    </row>
    <row r="1433" spans="1:2" x14ac:dyDescent="0.25">
      <c r="A1433" s="7" t="s">
        <v>3449</v>
      </c>
      <c r="B1433">
        <v>2431.4</v>
      </c>
    </row>
    <row r="1434" spans="1:2" x14ac:dyDescent="0.25">
      <c r="A1434" s="7" t="s">
        <v>3453</v>
      </c>
      <c r="B1434">
        <v>7976.72</v>
      </c>
    </row>
    <row r="1435" spans="1:2" x14ac:dyDescent="0.25">
      <c r="A1435" s="7" t="s">
        <v>3457</v>
      </c>
      <c r="B1435">
        <v>4241.17</v>
      </c>
    </row>
    <row r="1436" spans="1:2" x14ac:dyDescent="0.25">
      <c r="A1436" s="7" t="s">
        <v>3461</v>
      </c>
      <c r="B1436">
        <v>29.39</v>
      </c>
    </row>
    <row r="1437" spans="1:2" x14ac:dyDescent="0.25">
      <c r="A1437" s="7" t="s">
        <v>3465</v>
      </c>
      <c r="B1437">
        <v>5.69</v>
      </c>
    </row>
    <row r="1438" spans="1:2" x14ac:dyDescent="0.25">
      <c r="A1438" s="7" t="s">
        <v>3469</v>
      </c>
      <c r="B1438">
        <v>3136.68</v>
      </c>
    </row>
    <row r="1439" spans="1:2" x14ac:dyDescent="0.25">
      <c r="A1439" s="7" t="s">
        <v>3473</v>
      </c>
      <c r="B1439">
        <v>3.95</v>
      </c>
    </row>
    <row r="1440" spans="1:2" x14ac:dyDescent="0.25">
      <c r="A1440" s="7" t="s">
        <v>3477</v>
      </c>
      <c r="B1440">
        <v>471.52</v>
      </c>
    </row>
    <row r="1441" spans="1:2" x14ac:dyDescent="0.25">
      <c r="A1441" s="7" t="s">
        <v>3481</v>
      </c>
      <c r="B1441">
        <v>160.88999999999999</v>
      </c>
    </row>
    <row r="1442" spans="1:2" x14ac:dyDescent="0.25">
      <c r="A1442" s="7" t="s">
        <v>3485</v>
      </c>
      <c r="B1442">
        <v>336.95</v>
      </c>
    </row>
    <row r="1443" spans="1:2" x14ac:dyDescent="0.25">
      <c r="A1443" s="7" t="s">
        <v>3489</v>
      </c>
      <c r="B1443">
        <v>16.899999999999999</v>
      </c>
    </row>
    <row r="1444" spans="1:2" x14ac:dyDescent="0.25">
      <c r="A1444" s="7" t="s">
        <v>3493</v>
      </c>
      <c r="B1444">
        <v>16.149999999999999</v>
      </c>
    </row>
    <row r="1445" spans="1:2" x14ac:dyDescent="0.25">
      <c r="A1445" s="7" t="s">
        <v>3497</v>
      </c>
      <c r="B1445">
        <v>113.8</v>
      </c>
    </row>
    <row r="1446" spans="1:2" x14ac:dyDescent="0.25">
      <c r="A1446" s="7" t="s">
        <v>3501</v>
      </c>
      <c r="B1446">
        <v>3.94</v>
      </c>
    </row>
    <row r="1447" spans="1:2" x14ac:dyDescent="0.25">
      <c r="A1447" s="7" t="s">
        <v>3505</v>
      </c>
      <c r="B1447">
        <v>19.62</v>
      </c>
    </row>
    <row r="1448" spans="1:2" x14ac:dyDescent="0.25">
      <c r="A1448" s="7" t="s">
        <v>3509</v>
      </c>
      <c r="B1448">
        <v>8860.15</v>
      </c>
    </row>
    <row r="1449" spans="1:2" x14ac:dyDescent="0.25">
      <c r="A1449" s="7" t="s">
        <v>3513</v>
      </c>
      <c r="B1449">
        <v>12.88</v>
      </c>
    </row>
    <row r="1450" spans="1:2" x14ac:dyDescent="0.25">
      <c r="A1450" s="7" t="s">
        <v>3517</v>
      </c>
      <c r="B1450">
        <v>2.52</v>
      </c>
    </row>
    <row r="1451" spans="1:2" x14ac:dyDescent="0.25">
      <c r="A1451" s="7" t="s">
        <v>3521</v>
      </c>
      <c r="B1451">
        <v>0</v>
      </c>
    </row>
    <row r="1452" spans="1:2" x14ac:dyDescent="0.25">
      <c r="A1452" s="7" t="s">
        <v>3525</v>
      </c>
      <c r="B1452">
        <v>0</v>
      </c>
    </row>
    <row r="1453" spans="1:2" x14ac:dyDescent="0.25">
      <c r="A1453" s="7" t="s">
        <v>3529</v>
      </c>
      <c r="B1453">
        <v>76.39</v>
      </c>
    </row>
    <row r="1454" spans="1:2" x14ac:dyDescent="0.25">
      <c r="A1454" s="7" t="s">
        <v>3533</v>
      </c>
      <c r="B1454">
        <v>15911.82</v>
      </c>
    </row>
    <row r="1455" spans="1:2" x14ac:dyDescent="0.25">
      <c r="A1455" s="7" t="s">
        <v>3537</v>
      </c>
      <c r="B1455">
        <v>14010.99</v>
      </c>
    </row>
    <row r="1456" spans="1:2" x14ac:dyDescent="0.25">
      <c r="A1456" s="7" t="s">
        <v>3541</v>
      </c>
      <c r="B1456">
        <v>0</v>
      </c>
    </row>
    <row r="1457" spans="1:2" x14ac:dyDescent="0.25">
      <c r="A1457" s="7" t="s">
        <v>3545</v>
      </c>
      <c r="B1457">
        <v>27283.67</v>
      </c>
    </row>
    <row r="1458" spans="1:2" x14ac:dyDescent="0.25">
      <c r="A1458" s="7" t="s">
        <v>3549</v>
      </c>
      <c r="B1458">
        <v>66.98</v>
      </c>
    </row>
    <row r="1459" spans="1:2" x14ac:dyDescent="0.25">
      <c r="A1459" s="7" t="s">
        <v>3553</v>
      </c>
      <c r="B1459">
        <v>16.38</v>
      </c>
    </row>
    <row r="1460" spans="1:2" x14ac:dyDescent="0.25">
      <c r="A1460" s="7" t="s">
        <v>3557</v>
      </c>
      <c r="B1460">
        <v>53.1</v>
      </c>
    </row>
    <row r="1461" spans="1:2" x14ac:dyDescent="0.25">
      <c r="A1461" s="7" t="s">
        <v>3561</v>
      </c>
      <c r="B1461">
        <v>61.36</v>
      </c>
    </row>
    <row r="1462" spans="1:2" x14ac:dyDescent="0.25">
      <c r="A1462" s="7" t="s">
        <v>3565</v>
      </c>
      <c r="B1462">
        <v>45.34</v>
      </c>
    </row>
    <row r="1463" spans="1:2" x14ac:dyDescent="0.25">
      <c r="A1463" s="7" t="s">
        <v>3569</v>
      </c>
      <c r="B1463">
        <v>0</v>
      </c>
    </row>
    <row r="1464" spans="1:2" x14ac:dyDescent="0.25">
      <c r="A1464" s="7" t="s">
        <v>3573</v>
      </c>
      <c r="B1464">
        <v>125.16</v>
      </c>
    </row>
    <row r="1465" spans="1:2" x14ac:dyDescent="0.25">
      <c r="A1465" s="7" t="s">
        <v>3577</v>
      </c>
      <c r="B1465">
        <v>3046</v>
      </c>
    </row>
    <row r="1466" spans="1:2" x14ac:dyDescent="0.25">
      <c r="A1466" s="7" t="s">
        <v>3581</v>
      </c>
      <c r="B1466">
        <v>6999.67</v>
      </c>
    </row>
    <row r="1467" spans="1:2" x14ac:dyDescent="0.25">
      <c r="A1467" s="7" t="s">
        <v>3585</v>
      </c>
      <c r="B1467">
        <v>12.77</v>
      </c>
    </row>
    <row r="1468" spans="1:2" x14ac:dyDescent="0.25">
      <c r="A1468" s="7" t="s">
        <v>3589</v>
      </c>
      <c r="B1468">
        <v>20.079999999999998</v>
      </c>
    </row>
    <row r="1469" spans="1:2" x14ac:dyDescent="0.25">
      <c r="A1469" s="7" t="s">
        <v>3593</v>
      </c>
      <c r="B1469">
        <v>4229.53</v>
      </c>
    </row>
    <row r="1470" spans="1:2" x14ac:dyDescent="0.25">
      <c r="A1470" s="7" t="s">
        <v>3597</v>
      </c>
      <c r="B1470">
        <v>10012.219999999999</v>
      </c>
    </row>
    <row r="1471" spans="1:2" x14ac:dyDescent="0.25">
      <c r="A1471" s="7" t="s">
        <v>3601</v>
      </c>
      <c r="B1471">
        <v>1365.59</v>
      </c>
    </row>
    <row r="1472" spans="1:2" x14ac:dyDescent="0.25">
      <c r="A1472" s="7" t="s">
        <v>3605</v>
      </c>
      <c r="B1472">
        <v>5463.48</v>
      </c>
    </row>
    <row r="1473" spans="1:2" x14ac:dyDescent="0.25">
      <c r="A1473" s="7" t="s">
        <v>3609</v>
      </c>
      <c r="B1473">
        <v>30.47</v>
      </c>
    </row>
    <row r="1474" spans="1:2" x14ac:dyDescent="0.25">
      <c r="A1474" s="7" t="s">
        <v>3613</v>
      </c>
      <c r="B1474">
        <v>0</v>
      </c>
    </row>
    <row r="1475" spans="1:2" x14ac:dyDescent="0.25">
      <c r="A1475" s="7" t="s">
        <v>3617</v>
      </c>
      <c r="B1475">
        <v>30.69</v>
      </c>
    </row>
    <row r="1476" spans="1:2" x14ac:dyDescent="0.25">
      <c r="A1476" s="7" t="s">
        <v>3621</v>
      </c>
      <c r="B1476">
        <v>0</v>
      </c>
    </row>
    <row r="1477" spans="1:2" x14ac:dyDescent="0.25">
      <c r="A1477" s="7" t="s">
        <v>3625</v>
      </c>
      <c r="B1477">
        <v>16.170000000000002</v>
      </c>
    </row>
    <row r="1478" spans="1:2" x14ac:dyDescent="0.25">
      <c r="A1478" s="7" t="s">
        <v>3629</v>
      </c>
      <c r="B1478">
        <v>29.35</v>
      </c>
    </row>
    <row r="1479" spans="1:2" x14ac:dyDescent="0.25">
      <c r="A1479" s="7" t="s">
        <v>3633</v>
      </c>
      <c r="B1479">
        <v>14.95</v>
      </c>
    </row>
    <row r="1480" spans="1:2" x14ac:dyDescent="0.25">
      <c r="A1480" s="7" t="s">
        <v>3637</v>
      </c>
      <c r="B1480">
        <v>10222.700000000001</v>
      </c>
    </row>
    <row r="1481" spans="1:2" x14ac:dyDescent="0.25">
      <c r="A1481" s="7" t="s">
        <v>3641</v>
      </c>
      <c r="B1481">
        <v>0</v>
      </c>
    </row>
    <row r="1482" spans="1:2" x14ac:dyDescent="0.25">
      <c r="A1482" s="7" t="s">
        <v>3645</v>
      </c>
      <c r="B1482">
        <v>21.62</v>
      </c>
    </row>
    <row r="1483" spans="1:2" x14ac:dyDescent="0.25">
      <c r="A1483" s="7" t="s">
        <v>3649</v>
      </c>
      <c r="B1483">
        <v>7199.64</v>
      </c>
    </row>
    <row r="1484" spans="1:2" x14ac:dyDescent="0.25">
      <c r="A1484" s="7" t="s">
        <v>3653</v>
      </c>
      <c r="B1484">
        <v>2823.48</v>
      </c>
    </row>
    <row r="1485" spans="1:2" x14ac:dyDescent="0.25">
      <c r="A1485" s="7" t="s">
        <v>3657</v>
      </c>
      <c r="B1485">
        <v>0</v>
      </c>
    </row>
    <row r="1486" spans="1:2" x14ac:dyDescent="0.25">
      <c r="A1486" s="7" t="s">
        <v>3661</v>
      </c>
      <c r="B1486">
        <v>165.33</v>
      </c>
    </row>
    <row r="1487" spans="1:2" x14ac:dyDescent="0.25">
      <c r="A1487" s="7" t="s">
        <v>3665</v>
      </c>
      <c r="B1487">
        <v>27.97</v>
      </c>
    </row>
    <row r="1488" spans="1:2" x14ac:dyDescent="0.25">
      <c r="A1488" s="7" t="s">
        <v>3669</v>
      </c>
      <c r="B1488">
        <v>234.39</v>
      </c>
    </row>
    <row r="1489" spans="1:2" x14ac:dyDescent="0.25">
      <c r="A1489" s="7" t="s">
        <v>3673</v>
      </c>
      <c r="B1489">
        <v>30.73</v>
      </c>
    </row>
    <row r="1490" spans="1:2" x14ac:dyDescent="0.25">
      <c r="A1490" s="7" t="s">
        <v>3677</v>
      </c>
      <c r="B1490">
        <v>3191.42</v>
      </c>
    </row>
    <row r="1491" spans="1:2" x14ac:dyDescent="0.25">
      <c r="A1491" s="7" t="s">
        <v>3681</v>
      </c>
      <c r="B1491">
        <v>26.94</v>
      </c>
    </row>
    <row r="1492" spans="1:2" x14ac:dyDescent="0.25">
      <c r="A1492" s="7" t="s">
        <v>3685</v>
      </c>
      <c r="B1492">
        <v>29.18</v>
      </c>
    </row>
    <row r="1493" spans="1:2" x14ac:dyDescent="0.25">
      <c r="A1493" s="7" t="s">
        <v>3689</v>
      </c>
      <c r="B1493">
        <v>94.7</v>
      </c>
    </row>
    <row r="1494" spans="1:2" x14ac:dyDescent="0.25">
      <c r="A1494" s="7" t="s">
        <v>3693</v>
      </c>
      <c r="B1494">
        <v>4894.5600000000004</v>
      </c>
    </row>
    <row r="1495" spans="1:2" x14ac:dyDescent="0.25">
      <c r="A1495" s="7" t="s">
        <v>3697</v>
      </c>
      <c r="B1495">
        <v>12.29</v>
      </c>
    </row>
    <row r="1496" spans="1:2" x14ac:dyDescent="0.25">
      <c r="A1496" s="7" t="s">
        <v>3701</v>
      </c>
      <c r="B1496">
        <v>12300.99</v>
      </c>
    </row>
    <row r="1497" spans="1:2" x14ac:dyDescent="0.25">
      <c r="A1497" s="7" t="s">
        <v>3705</v>
      </c>
      <c r="B1497">
        <v>70.709999999999994</v>
      </c>
    </row>
    <row r="1498" spans="1:2" x14ac:dyDescent="0.25">
      <c r="A1498" s="7" t="s">
        <v>3709</v>
      </c>
      <c r="B1498">
        <v>5121.2700000000004</v>
      </c>
    </row>
    <row r="1499" spans="1:2" x14ac:dyDescent="0.25">
      <c r="A1499" s="7" t="s">
        <v>3713</v>
      </c>
      <c r="B1499">
        <v>16449.91</v>
      </c>
    </row>
    <row r="1500" spans="1:2" x14ac:dyDescent="0.25">
      <c r="A1500" s="7" t="s">
        <v>3717</v>
      </c>
      <c r="B1500">
        <v>10568.76</v>
      </c>
    </row>
    <row r="1501" spans="1:2" x14ac:dyDescent="0.25">
      <c r="A1501" s="7" t="s">
        <v>3721</v>
      </c>
      <c r="B1501">
        <v>0</v>
      </c>
    </row>
    <row r="1502" spans="1:2" x14ac:dyDescent="0.25">
      <c r="A1502" s="7" t="s">
        <v>3725</v>
      </c>
      <c r="B1502">
        <v>5.95</v>
      </c>
    </row>
    <row r="1503" spans="1:2" x14ac:dyDescent="0.25">
      <c r="A1503" s="7" t="s">
        <v>3729</v>
      </c>
      <c r="B1503">
        <v>7.85</v>
      </c>
    </row>
    <row r="1504" spans="1:2" x14ac:dyDescent="0.25">
      <c r="A1504" s="7" t="s">
        <v>3733</v>
      </c>
      <c r="B1504">
        <v>15.28</v>
      </c>
    </row>
    <row r="1505" spans="1:2" x14ac:dyDescent="0.25">
      <c r="A1505" s="7" t="s">
        <v>3737</v>
      </c>
      <c r="B1505">
        <v>66.19</v>
      </c>
    </row>
    <row r="1506" spans="1:2" x14ac:dyDescent="0.25">
      <c r="A1506" s="7" t="s">
        <v>3741</v>
      </c>
      <c r="B1506">
        <v>8.36</v>
      </c>
    </row>
    <row r="1507" spans="1:2" x14ac:dyDescent="0.25">
      <c r="A1507" s="7" t="s">
        <v>3745</v>
      </c>
      <c r="B1507">
        <v>20.91</v>
      </c>
    </row>
    <row r="1508" spans="1:2" x14ac:dyDescent="0.25">
      <c r="A1508" s="7" t="s">
        <v>3749</v>
      </c>
      <c r="B1508">
        <v>2916.96</v>
      </c>
    </row>
    <row r="1509" spans="1:2" x14ac:dyDescent="0.25">
      <c r="A1509" s="7" t="s">
        <v>3753</v>
      </c>
      <c r="B1509">
        <v>207.88</v>
      </c>
    </row>
    <row r="1510" spans="1:2" x14ac:dyDescent="0.25">
      <c r="A1510" s="7" t="s">
        <v>3757</v>
      </c>
      <c r="B1510">
        <v>46.93</v>
      </c>
    </row>
    <row r="1511" spans="1:2" x14ac:dyDescent="0.25">
      <c r="A1511" s="7" t="s">
        <v>3761</v>
      </c>
      <c r="B1511">
        <v>0</v>
      </c>
    </row>
    <row r="1512" spans="1:2" x14ac:dyDescent="0.25">
      <c r="A1512" s="7" t="s">
        <v>3765</v>
      </c>
      <c r="B1512">
        <v>10394.59</v>
      </c>
    </row>
    <row r="1513" spans="1:2" x14ac:dyDescent="0.25">
      <c r="A1513" s="7" t="s">
        <v>3768</v>
      </c>
      <c r="B1513">
        <v>16254.75</v>
      </c>
    </row>
    <row r="1514" spans="1:2" x14ac:dyDescent="0.25">
      <c r="A1514" s="7" t="s">
        <v>3772</v>
      </c>
      <c r="B1514">
        <v>20.11</v>
      </c>
    </row>
    <row r="1515" spans="1:2" x14ac:dyDescent="0.25">
      <c r="A1515" s="7" t="s">
        <v>3776</v>
      </c>
      <c r="B1515">
        <v>4.63</v>
      </c>
    </row>
    <row r="1516" spans="1:2" x14ac:dyDescent="0.25">
      <c r="A1516" s="7" t="s">
        <v>3780</v>
      </c>
      <c r="B1516">
        <v>11.54</v>
      </c>
    </row>
    <row r="1517" spans="1:2" x14ac:dyDescent="0.25">
      <c r="A1517" s="7" t="s">
        <v>3784</v>
      </c>
      <c r="B1517">
        <v>59.44</v>
      </c>
    </row>
    <row r="1518" spans="1:2" x14ac:dyDescent="0.25">
      <c r="A1518" s="7" t="s">
        <v>3788</v>
      </c>
      <c r="B1518">
        <v>24.28</v>
      </c>
    </row>
    <row r="1519" spans="1:2" x14ac:dyDescent="0.25">
      <c r="A1519" s="7" t="s">
        <v>3792</v>
      </c>
      <c r="B1519">
        <v>0</v>
      </c>
    </row>
    <row r="1520" spans="1:2" x14ac:dyDescent="0.25">
      <c r="A1520" s="7" t="s">
        <v>3796</v>
      </c>
      <c r="B1520">
        <v>68.27</v>
      </c>
    </row>
    <row r="1521" spans="1:2" x14ac:dyDescent="0.25">
      <c r="A1521" s="7" t="s">
        <v>3800</v>
      </c>
      <c r="B1521">
        <v>6037.73</v>
      </c>
    </row>
    <row r="1522" spans="1:2" x14ac:dyDescent="0.25">
      <c r="A1522" s="7" t="s">
        <v>3804</v>
      </c>
      <c r="B1522">
        <v>11962.81</v>
      </c>
    </row>
    <row r="1523" spans="1:2" x14ac:dyDescent="0.25">
      <c r="A1523" s="7" t="s">
        <v>3808</v>
      </c>
      <c r="B1523">
        <v>3234.56</v>
      </c>
    </row>
    <row r="1524" spans="1:2" x14ac:dyDescent="0.25">
      <c r="A1524" s="7" t="s">
        <v>3812</v>
      </c>
      <c r="B1524">
        <v>0</v>
      </c>
    </row>
    <row r="1525" spans="1:2" x14ac:dyDescent="0.25">
      <c r="A1525" s="7" t="s">
        <v>3816</v>
      </c>
      <c r="B1525">
        <v>24.43</v>
      </c>
    </row>
    <row r="1526" spans="1:2" x14ac:dyDescent="0.25">
      <c r="A1526" s="7" t="s">
        <v>3820</v>
      </c>
      <c r="B1526">
        <v>44.78</v>
      </c>
    </row>
    <row r="1527" spans="1:2" x14ac:dyDescent="0.25">
      <c r="A1527" s="7" t="s">
        <v>3824</v>
      </c>
      <c r="B1527">
        <v>18.899999999999999</v>
      </c>
    </row>
    <row r="1528" spans="1:2" x14ac:dyDescent="0.25">
      <c r="A1528" s="7" t="s">
        <v>3828</v>
      </c>
      <c r="B1528">
        <v>2754.34</v>
      </c>
    </row>
    <row r="1529" spans="1:2" x14ac:dyDescent="0.25">
      <c r="A1529" s="7" t="s">
        <v>3832</v>
      </c>
      <c r="B1529">
        <v>60.41</v>
      </c>
    </row>
    <row r="1530" spans="1:2" x14ac:dyDescent="0.25">
      <c r="A1530" s="7" t="s">
        <v>3835</v>
      </c>
      <c r="B1530">
        <v>2354.52</v>
      </c>
    </row>
    <row r="1531" spans="1:2" x14ac:dyDescent="0.25">
      <c r="A1531" s="7" t="s">
        <v>3839</v>
      </c>
      <c r="B1531">
        <v>5495.12</v>
      </c>
    </row>
    <row r="1532" spans="1:2" x14ac:dyDescent="0.25">
      <c r="A1532" s="7" t="s">
        <v>3843</v>
      </c>
      <c r="B1532">
        <v>1535.03</v>
      </c>
    </row>
    <row r="1533" spans="1:2" x14ac:dyDescent="0.25">
      <c r="A1533" s="7" t="s">
        <v>3847</v>
      </c>
      <c r="B1533">
        <v>2516.0300000000002</v>
      </c>
    </row>
    <row r="1534" spans="1:2" x14ac:dyDescent="0.25">
      <c r="A1534" s="7" t="s">
        <v>3851</v>
      </c>
      <c r="B1534">
        <v>0</v>
      </c>
    </row>
    <row r="1535" spans="1:2" x14ac:dyDescent="0.25">
      <c r="A1535" s="7" t="s">
        <v>3855</v>
      </c>
      <c r="B1535">
        <v>20063.12</v>
      </c>
    </row>
    <row r="1536" spans="1:2" x14ac:dyDescent="0.25">
      <c r="A1536" s="7" t="s">
        <v>3859</v>
      </c>
      <c r="B1536">
        <v>77.7</v>
      </c>
    </row>
    <row r="1537" spans="1:2" x14ac:dyDescent="0.25">
      <c r="A1537" s="7" t="s">
        <v>3863</v>
      </c>
      <c r="B1537">
        <v>44.96</v>
      </c>
    </row>
    <row r="1538" spans="1:2" x14ac:dyDescent="0.25">
      <c r="A1538" s="7" t="s">
        <v>3867</v>
      </c>
      <c r="B1538">
        <v>205.48</v>
      </c>
    </row>
    <row r="1539" spans="1:2" x14ac:dyDescent="0.25">
      <c r="A1539" s="7" t="s">
        <v>3871</v>
      </c>
      <c r="B1539">
        <v>37.68</v>
      </c>
    </row>
    <row r="1540" spans="1:2" x14ac:dyDescent="0.25">
      <c r="A1540" s="7" t="s">
        <v>3875</v>
      </c>
      <c r="B1540">
        <v>0</v>
      </c>
    </row>
    <row r="1541" spans="1:2" x14ac:dyDescent="0.25">
      <c r="A1541" s="7" t="s">
        <v>3879</v>
      </c>
      <c r="B1541">
        <v>14.6</v>
      </c>
    </row>
    <row r="1542" spans="1:2" x14ac:dyDescent="0.25">
      <c r="A1542" s="7" t="s">
        <v>3883</v>
      </c>
      <c r="B1542">
        <v>12.87</v>
      </c>
    </row>
    <row r="1543" spans="1:2" x14ac:dyDescent="0.25">
      <c r="A1543" s="7" t="s">
        <v>3887</v>
      </c>
      <c r="B1543">
        <v>82.37</v>
      </c>
    </row>
    <row r="1544" spans="1:2" x14ac:dyDescent="0.25">
      <c r="A1544" s="7" t="s">
        <v>3891</v>
      </c>
      <c r="B1544">
        <v>147.18</v>
      </c>
    </row>
    <row r="1545" spans="1:2" x14ac:dyDescent="0.25">
      <c r="A1545" s="7" t="s">
        <v>3895</v>
      </c>
      <c r="B1545">
        <v>90.54</v>
      </c>
    </row>
    <row r="1546" spans="1:2" x14ac:dyDescent="0.25">
      <c r="A1546" s="7" t="s">
        <v>3899</v>
      </c>
      <c r="B1546">
        <v>58.71</v>
      </c>
    </row>
    <row r="1547" spans="1:2" x14ac:dyDescent="0.25">
      <c r="A1547" s="7" t="s">
        <v>3903</v>
      </c>
      <c r="B1547">
        <v>0</v>
      </c>
    </row>
    <row r="1548" spans="1:2" x14ac:dyDescent="0.25">
      <c r="A1548" s="7" t="s">
        <v>3907</v>
      </c>
      <c r="B1548">
        <v>26.07</v>
      </c>
    </row>
    <row r="1549" spans="1:2" x14ac:dyDescent="0.25">
      <c r="A1549" s="7" t="s">
        <v>3911</v>
      </c>
      <c r="B1549">
        <v>85.39</v>
      </c>
    </row>
    <row r="1550" spans="1:2" x14ac:dyDescent="0.25">
      <c r="A1550" s="7" t="s">
        <v>3915</v>
      </c>
      <c r="B1550">
        <v>8.7899999999999991</v>
      </c>
    </row>
    <row r="1551" spans="1:2" x14ac:dyDescent="0.25">
      <c r="A1551" s="7" t="s">
        <v>3919</v>
      </c>
      <c r="B1551">
        <v>12.27</v>
      </c>
    </row>
    <row r="1552" spans="1:2" x14ac:dyDescent="0.25">
      <c r="A1552" s="7" t="s">
        <v>3923</v>
      </c>
      <c r="B1552">
        <v>3185.27</v>
      </c>
    </row>
    <row r="1553" spans="1:2" x14ac:dyDescent="0.25">
      <c r="A1553" s="7" t="s">
        <v>3927</v>
      </c>
      <c r="B1553">
        <v>2992.04</v>
      </c>
    </row>
    <row r="1554" spans="1:2" x14ac:dyDescent="0.25">
      <c r="A1554" s="7" t="s">
        <v>3931</v>
      </c>
      <c r="B1554">
        <v>46.06</v>
      </c>
    </row>
    <row r="1555" spans="1:2" x14ac:dyDescent="0.25">
      <c r="A1555" s="7" t="s">
        <v>3935</v>
      </c>
      <c r="B1555">
        <v>39.86</v>
      </c>
    </row>
    <row r="1556" spans="1:2" x14ac:dyDescent="0.25">
      <c r="A1556" s="7" t="s">
        <v>3939</v>
      </c>
      <c r="B1556">
        <v>5.31</v>
      </c>
    </row>
    <row r="1557" spans="1:2" x14ac:dyDescent="0.25">
      <c r="A1557" s="7" t="s">
        <v>3943</v>
      </c>
      <c r="B1557">
        <v>52.99</v>
      </c>
    </row>
    <row r="1558" spans="1:2" x14ac:dyDescent="0.25">
      <c r="A1558" s="7" t="s">
        <v>3947</v>
      </c>
      <c r="B1558">
        <v>15.53</v>
      </c>
    </row>
    <row r="1559" spans="1:2" x14ac:dyDescent="0.25">
      <c r="A1559" s="7" t="s">
        <v>3951</v>
      </c>
      <c r="B1559">
        <v>479.11</v>
      </c>
    </row>
    <row r="1560" spans="1:2" x14ac:dyDescent="0.25">
      <c r="A1560" s="7" t="s">
        <v>3955</v>
      </c>
      <c r="B1560">
        <v>1269.48</v>
      </c>
    </row>
    <row r="1561" spans="1:2" x14ac:dyDescent="0.25">
      <c r="A1561" s="7" t="s">
        <v>3959</v>
      </c>
      <c r="B1561">
        <v>6005.34</v>
      </c>
    </row>
    <row r="1562" spans="1:2" x14ac:dyDescent="0.25">
      <c r="A1562" s="7" t="s">
        <v>2128</v>
      </c>
      <c r="B1562">
        <v>4390.58</v>
      </c>
    </row>
    <row r="1563" spans="1:2" x14ac:dyDescent="0.25">
      <c r="A1563" s="7" t="s">
        <v>3966</v>
      </c>
      <c r="B1563">
        <v>10828.6</v>
      </c>
    </row>
    <row r="1564" spans="1:2" x14ac:dyDescent="0.25">
      <c r="A1564" s="7" t="s">
        <v>3970</v>
      </c>
      <c r="B1564">
        <v>6662.59</v>
      </c>
    </row>
    <row r="1565" spans="1:2" x14ac:dyDescent="0.25">
      <c r="A1565" s="7" t="s">
        <v>3974</v>
      </c>
      <c r="B1565">
        <v>29414.07</v>
      </c>
    </row>
    <row r="1566" spans="1:2" x14ac:dyDescent="0.25">
      <c r="A1566" s="7" t="s">
        <v>3978</v>
      </c>
      <c r="B1566">
        <v>23643.759999999998</v>
      </c>
    </row>
    <row r="1567" spans="1:2" x14ac:dyDescent="0.25">
      <c r="A1567" s="7" t="s">
        <v>3982</v>
      </c>
      <c r="B1567">
        <v>1254.6099999999999</v>
      </c>
    </row>
    <row r="1568" spans="1:2" x14ac:dyDescent="0.25">
      <c r="A1568" s="7" t="s">
        <v>3986</v>
      </c>
      <c r="B1568">
        <v>0.14000000000000001</v>
      </c>
    </row>
    <row r="1569" spans="1:2" x14ac:dyDescent="0.25">
      <c r="A1569" s="7" t="s">
        <v>3990</v>
      </c>
      <c r="B1569">
        <v>10624.14</v>
      </c>
    </row>
    <row r="1570" spans="1:2" x14ac:dyDescent="0.25">
      <c r="A1570" s="7" t="s">
        <v>3994</v>
      </c>
      <c r="B1570">
        <v>10641.32</v>
      </c>
    </row>
    <row r="1571" spans="1:2" x14ac:dyDescent="0.25">
      <c r="A1571" s="7" t="s">
        <v>3998</v>
      </c>
      <c r="B1571">
        <v>8983.39</v>
      </c>
    </row>
    <row r="1572" spans="1:2" x14ac:dyDescent="0.25">
      <c r="A1572" s="7" t="s">
        <v>4002</v>
      </c>
      <c r="B1572">
        <v>8032.86</v>
      </c>
    </row>
    <row r="1573" spans="1:2" x14ac:dyDescent="0.25">
      <c r="A1573" s="7" t="s">
        <v>4006</v>
      </c>
      <c r="B1573">
        <v>6282.93</v>
      </c>
    </row>
    <row r="1574" spans="1:2" x14ac:dyDescent="0.25">
      <c r="A1574" s="7" t="s">
        <v>4010</v>
      </c>
      <c r="B1574">
        <v>581.25</v>
      </c>
    </row>
    <row r="1575" spans="1:2" x14ac:dyDescent="0.25">
      <c r="A1575" s="7" t="s">
        <v>4014</v>
      </c>
      <c r="B1575">
        <v>9082.7099999999991</v>
      </c>
    </row>
    <row r="1576" spans="1:2" x14ac:dyDescent="0.25">
      <c r="A1576" s="7" t="s">
        <v>4018</v>
      </c>
      <c r="B1576">
        <v>0</v>
      </c>
    </row>
    <row r="1577" spans="1:2" x14ac:dyDescent="0.25">
      <c r="A1577" s="7" t="s">
        <v>4022</v>
      </c>
      <c r="B1577">
        <v>0</v>
      </c>
    </row>
    <row r="1578" spans="1:2" x14ac:dyDescent="0.25">
      <c r="A1578" s="7" t="s">
        <v>4026</v>
      </c>
      <c r="B1578">
        <v>38.840000000000003</v>
      </c>
    </row>
    <row r="1579" spans="1:2" x14ac:dyDescent="0.25">
      <c r="A1579" s="7" t="s">
        <v>4030</v>
      </c>
      <c r="B1579">
        <v>0</v>
      </c>
    </row>
    <row r="1580" spans="1:2" x14ac:dyDescent="0.25">
      <c r="A1580" s="7" t="s">
        <v>4034</v>
      </c>
      <c r="B1580">
        <v>17.399999999999999</v>
      </c>
    </row>
    <row r="1581" spans="1:2" x14ac:dyDescent="0.25">
      <c r="A1581" s="7" t="s">
        <v>4038</v>
      </c>
      <c r="B1581">
        <v>51.08</v>
      </c>
    </row>
    <row r="1582" spans="1:2" x14ac:dyDescent="0.25">
      <c r="A1582" s="7" t="s">
        <v>4042</v>
      </c>
      <c r="B1582">
        <v>75.069999999999993</v>
      </c>
    </row>
    <row r="1583" spans="1:2" x14ac:dyDescent="0.25">
      <c r="A1583" s="7" t="s">
        <v>4046</v>
      </c>
      <c r="B1583">
        <v>18.350000000000001</v>
      </c>
    </row>
    <row r="1584" spans="1:2" x14ac:dyDescent="0.25">
      <c r="A1584" s="7" t="s">
        <v>4050</v>
      </c>
      <c r="B1584">
        <v>3385.3</v>
      </c>
    </row>
    <row r="1585" spans="1:2" x14ac:dyDescent="0.25">
      <c r="A1585" s="7" t="s">
        <v>4054</v>
      </c>
      <c r="B1585">
        <v>3025.48</v>
      </c>
    </row>
    <row r="1586" spans="1:2" x14ac:dyDescent="0.25">
      <c r="A1586" s="7" t="s">
        <v>4058</v>
      </c>
      <c r="B1586">
        <v>4211.05</v>
      </c>
    </row>
    <row r="1587" spans="1:2" x14ac:dyDescent="0.25">
      <c r="A1587" s="7" t="s">
        <v>4062</v>
      </c>
      <c r="B1587">
        <v>568.45000000000005</v>
      </c>
    </row>
    <row r="1588" spans="1:2" x14ac:dyDescent="0.25">
      <c r="A1588" s="7" t="s">
        <v>4066</v>
      </c>
      <c r="B1588">
        <v>21395.09</v>
      </c>
    </row>
    <row r="1589" spans="1:2" x14ac:dyDescent="0.25">
      <c r="A1589" s="7" t="s">
        <v>4070</v>
      </c>
      <c r="B1589">
        <v>4350.28</v>
      </c>
    </row>
    <row r="1590" spans="1:2" x14ac:dyDescent="0.25">
      <c r="A1590" s="7" t="s">
        <v>4074</v>
      </c>
      <c r="B1590">
        <v>1008.11</v>
      </c>
    </row>
    <row r="1591" spans="1:2" x14ac:dyDescent="0.25">
      <c r="A1591" s="7" t="s">
        <v>4078</v>
      </c>
      <c r="B1591">
        <v>42.84</v>
      </c>
    </row>
    <row r="1592" spans="1:2" x14ac:dyDescent="0.25">
      <c r="A1592" s="7" t="s">
        <v>4082</v>
      </c>
      <c r="B1592">
        <v>54.5</v>
      </c>
    </row>
    <row r="1593" spans="1:2" x14ac:dyDescent="0.25">
      <c r="A1593" s="7" t="s">
        <v>4086</v>
      </c>
      <c r="B1593">
        <v>1723.37</v>
      </c>
    </row>
    <row r="1594" spans="1:2" x14ac:dyDescent="0.25">
      <c r="A1594" s="7" t="s">
        <v>4090</v>
      </c>
      <c r="B1594">
        <v>28638.35</v>
      </c>
    </row>
    <row r="1595" spans="1:2" x14ac:dyDescent="0.25">
      <c r="A1595" s="7" t="s">
        <v>4094</v>
      </c>
      <c r="B1595">
        <v>138.77000000000001</v>
      </c>
    </row>
    <row r="1596" spans="1:2" x14ac:dyDescent="0.25">
      <c r="A1596" s="7" t="s">
        <v>4098</v>
      </c>
      <c r="B1596">
        <v>83.99</v>
      </c>
    </row>
    <row r="1597" spans="1:2" x14ac:dyDescent="0.25">
      <c r="A1597" s="7" t="s">
        <v>4102</v>
      </c>
      <c r="B1597">
        <v>28.81</v>
      </c>
    </row>
    <row r="1598" spans="1:2" x14ac:dyDescent="0.25">
      <c r="A1598" s="7" t="s">
        <v>4106</v>
      </c>
      <c r="B1598">
        <v>30.07</v>
      </c>
    </row>
    <row r="1599" spans="1:2" x14ac:dyDescent="0.25">
      <c r="A1599" s="7" t="s">
        <v>4110</v>
      </c>
      <c r="B1599">
        <v>140.51</v>
      </c>
    </row>
    <row r="1600" spans="1:2" x14ac:dyDescent="0.25">
      <c r="A1600" s="7" t="s">
        <v>4114</v>
      </c>
      <c r="B1600">
        <v>0</v>
      </c>
    </row>
    <row r="1601" spans="1:2" x14ac:dyDescent="0.25">
      <c r="A1601" s="7" t="s">
        <v>4118</v>
      </c>
      <c r="B1601">
        <v>37.5</v>
      </c>
    </row>
    <row r="1602" spans="1:2" x14ac:dyDescent="0.25">
      <c r="A1602" s="7" t="s">
        <v>4122</v>
      </c>
      <c r="B1602">
        <v>60.23</v>
      </c>
    </row>
    <row r="1603" spans="1:2" x14ac:dyDescent="0.25">
      <c r="A1603" s="7" t="s">
        <v>4126</v>
      </c>
      <c r="B1603">
        <v>52.67</v>
      </c>
    </row>
    <row r="1604" spans="1:2" x14ac:dyDescent="0.25">
      <c r="A1604" s="7" t="s">
        <v>4130</v>
      </c>
      <c r="B1604">
        <v>56.33</v>
      </c>
    </row>
    <row r="1605" spans="1:2" x14ac:dyDescent="0.25">
      <c r="A1605" s="7" t="s">
        <v>4134</v>
      </c>
      <c r="B1605">
        <v>52.7</v>
      </c>
    </row>
    <row r="1606" spans="1:2" x14ac:dyDescent="0.25">
      <c r="A1606" s="7" t="s">
        <v>4138</v>
      </c>
      <c r="B1606">
        <v>0</v>
      </c>
    </row>
    <row r="1607" spans="1:2" x14ac:dyDescent="0.25">
      <c r="A1607" s="7" t="s">
        <v>4142</v>
      </c>
      <c r="B1607">
        <v>8.32</v>
      </c>
    </row>
    <row r="1608" spans="1:2" x14ac:dyDescent="0.25">
      <c r="A1608" s="7" t="s">
        <v>4146</v>
      </c>
      <c r="B1608">
        <v>87.58</v>
      </c>
    </row>
    <row r="1609" spans="1:2" x14ac:dyDescent="0.25">
      <c r="A1609" s="7" t="s">
        <v>4150</v>
      </c>
      <c r="B1609">
        <v>0</v>
      </c>
    </row>
    <row r="1610" spans="1:2" x14ac:dyDescent="0.25">
      <c r="A1610" s="7" t="s">
        <v>4154</v>
      </c>
      <c r="B1610">
        <v>10227.26</v>
      </c>
    </row>
    <row r="1611" spans="1:2" x14ac:dyDescent="0.25">
      <c r="A1611" s="7" t="s">
        <v>4158</v>
      </c>
      <c r="B1611">
        <v>4777.17</v>
      </c>
    </row>
    <row r="1612" spans="1:2" x14ac:dyDescent="0.25">
      <c r="A1612" s="7" t="s">
        <v>4162</v>
      </c>
      <c r="B1612">
        <v>8429.26</v>
      </c>
    </row>
    <row r="1613" spans="1:2" x14ac:dyDescent="0.25">
      <c r="A1613" s="7" t="s">
        <v>4166</v>
      </c>
      <c r="B1613">
        <v>3218.64</v>
      </c>
    </row>
    <row r="1614" spans="1:2" x14ac:dyDescent="0.25">
      <c r="A1614" s="7" t="s">
        <v>4170</v>
      </c>
      <c r="B1614">
        <v>4070.7</v>
      </c>
    </row>
    <row r="1615" spans="1:2" x14ac:dyDescent="0.25">
      <c r="A1615" s="7" t="s">
        <v>4174</v>
      </c>
      <c r="B1615">
        <v>2054.4699999999998</v>
      </c>
    </row>
    <row r="1616" spans="1:2" x14ac:dyDescent="0.25">
      <c r="A1616" s="7" t="s">
        <v>4178</v>
      </c>
      <c r="B1616">
        <v>31.91</v>
      </c>
    </row>
    <row r="1617" spans="1:2" x14ac:dyDescent="0.25">
      <c r="A1617" s="7" t="s">
        <v>4182</v>
      </c>
      <c r="B1617">
        <v>37.17</v>
      </c>
    </row>
    <row r="1618" spans="1:2" x14ac:dyDescent="0.25">
      <c r="A1618" s="7" t="s">
        <v>4186</v>
      </c>
      <c r="B1618">
        <v>12.74</v>
      </c>
    </row>
    <row r="1619" spans="1:2" x14ac:dyDescent="0.25">
      <c r="A1619" s="7" t="s">
        <v>4190</v>
      </c>
      <c r="B1619">
        <v>103.45</v>
      </c>
    </row>
    <row r="1620" spans="1:2" x14ac:dyDescent="0.25">
      <c r="A1620" s="7" t="s">
        <v>4194</v>
      </c>
      <c r="B1620">
        <v>0</v>
      </c>
    </row>
    <row r="1621" spans="1:2" x14ac:dyDescent="0.25">
      <c r="A1621" s="7" t="s">
        <v>4198</v>
      </c>
      <c r="B1621">
        <v>18.14</v>
      </c>
    </row>
    <row r="1622" spans="1:2" x14ac:dyDescent="0.25">
      <c r="A1622" s="7" t="s">
        <v>4202</v>
      </c>
      <c r="B1622">
        <v>25.33</v>
      </c>
    </row>
    <row r="1623" spans="1:2" x14ac:dyDescent="0.25">
      <c r="A1623" s="7" t="s">
        <v>4206</v>
      </c>
      <c r="B1623">
        <v>33.6</v>
      </c>
    </row>
    <row r="1624" spans="1:2" x14ac:dyDescent="0.25">
      <c r="A1624" s="7" t="s">
        <v>4210</v>
      </c>
      <c r="B1624">
        <v>19.72</v>
      </c>
    </row>
    <row r="1625" spans="1:2" x14ac:dyDescent="0.25">
      <c r="A1625" s="7" t="s">
        <v>4214</v>
      </c>
      <c r="B1625">
        <v>0.3</v>
      </c>
    </row>
    <row r="1626" spans="1:2" x14ac:dyDescent="0.25">
      <c r="A1626" s="7" t="s">
        <v>4218</v>
      </c>
      <c r="B1626">
        <v>45.81</v>
      </c>
    </row>
    <row r="1627" spans="1:2" x14ac:dyDescent="0.25">
      <c r="A1627" s="7" t="s">
        <v>4222</v>
      </c>
      <c r="B1627">
        <v>45.63</v>
      </c>
    </row>
    <row r="1628" spans="1:2" x14ac:dyDescent="0.25">
      <c r="A1628" s="7" t="s">
        <v>4226</v>
      </c>
      <c r="B1628">
        <v>56.54</v>
      </c>
    </row>
    <row r="1629" spans="1:2" x14ac:dyDescent="0.25">
      <c r="A1629" s="7" t="s">
        <v>4230</v>
      </c>
      <c r="B1629">
        <v>103.14</v>
      </c>
    </row>
    <row r="1630" spans="1:2" x14ac:dyDescent="0.25">
      <c r="A1630" s="7" t="s">
        <v>4234</v>
      </c>
      <c r="B1630">
        <v>11.24</v>
      </c>
    </row>
    <row r="1631" spans="1:2" x14ac:dyDescent="0.25">
      <c r="A1631" s="7" t="s">
        <v>4238</v>
      </c>
      <c r="B1631">
        <v>22.6</v>
      </c>
    </row>
    <row r="1632" spans="1:2" x14ac:dyDescent="0.25">
      <c r="A1632" s="7" t="s">
        <v>4242</v>
      </c>
      <c r="B1632">
        <v>31.74</v>
      </c>
    </row>
    <row r="1633" spans="1:2" x14ac:dyDescent="0.25">
      <c r="A1633" s="7" t="s">
        <v>4246</v>
      </c>
      <c r="B1633">
        <v>14.95</v>
      </c>
    </row>
    <row r="1634" spans="1:2" x14ac:dyDescent="0.25">
      <c r="A1634" s="7" t="s">
        <v>4250</v>
      </c>
      <c r="B1634">
        <v>26.34</v>
      </c>
    </row>
    <row r="1635" spans="1:2" x14ac:dyDescent="0.25">
      <c r="A1635" s="7" t="s">
        <v>4254</v>
      </c>
      <c r="B1635">
        <v>13.86</v>
      </c>
    </row>
    <row r="1636" spans="1:2" x14ac:dyDescent="0.25">
      <c r="A1636" s="7" t="s">
        <v>4258</v>
      </c>
      <c r="B1636">
        <v>27.83</v>
      </c>
    </row>
    <row r="1637" spans="1:2" x14ac:dyDescent="0.25">
      <c r="A1637" s="7" t="s">
        <v>4262</v>
      </c>
      <c r="B1637">
        <v>161.63999999999999</v>
      </c>
    </row>
    <row r="1638" spans="1:2" x14ac:dyDescent="0.25">
      <c r="A1638" s="7" t="s">
        <v>4266</v>
      </c>
      <c r="B1638">
        <v>0</v>
      </c>
    </row>
    <row r="1639" spans="1:2" x14ac:dyDescent="0.25">
      <c r="A1639" s="7" t="s">
        <v>4270</v>
      </c>
      <c r="B1639">
        <v>16.440000000000001</v>
      </c>
    </row>
    <row r="1640" spans="1:2" x14ac:dyDescent="0.25">
      <c r="A1640" s="7" t="s">
        <v>4274</v>
      </c>
      <c r="B1640">
        <v>67.48</v>
      </c>
    </row>
    <row r="1641" spans="1:2" x14ac:dyDescent="0.25">
      <c r="A1641" s="7" t="s">
        <v>4278</v>
      </c>
      <c r="B1641">
        <v>5755.12</v>
      </c>
    </row>
    <row r="1642" spans="1:2" x14ac:dyDescent="0.25">
      <c r="A1642" s="7" t="s">
        <v>4282</v>
      </c>
      <c r="B1642">
        <v>4806.6099999999997</v>
      </c>
    </row>
    <row r="1643" spans="1:2" x14ac:dyDescent="0.25">
      <c r="A1643" s="7" t="s">
        <v>4286</v>
      </c>
      <c r="B1643">
        <v>7250.9</v>
      </c>
    </row>
    <row r="1644" spans="1:2" x14ac:dyDescent="0.25">
      <c r="A1644" s="7" t="s">
        <v>4290</v>
      </c>
      <c r="B1644">
        <v>8285.2800000000007</v>
      </c>
    </row>
    <row r="1645" spans="1:2" x14ac:dyDescent="0.25">
      <c r="A1645" s="7" t="s">
        <v>4294</v>
      </c>
      <c r="B1645">
        <v>10616.36</v>
      </c>
    </row>
    <row r="1646" spans="1:2" x14ac:dyDescent="0.25">
      <c r="A1646" s="7" t="s">
        <v>4298</v>
      </c>
      <c r="B1646">
        <v>11862.81</v>
      </c>
    </row>
    <row r="1647" spans="1:2" x14ac:dyDescent="0.25">
      <c r="A1647" s="7" t="s">
        <v>4302</v>
      </c>
      <c r="B1647">
        <v>159.72999999999999</v>
      </c>
    </row>
    <row r="1648" spans="1:2" x14ac:dyDescent="0.25">
      <c r="A1648" s="7" t="s">
        <v>4306</v>
      </c>
      <c r="B1648">
        <v>26.53</v>
      </c>
    </row>
    <row r="1649" spans="1:2" x14ac:dyDescent="0.25">
      <c r="A1649" s="7" t="s">
        <v>4310</v>
      </c>
      <c r="B1649">
        <v>2875.95</v>
      </c>
    </row>
    <row r="1650" spans="1:2" x14ac:dyDescent="0.25">
      <c r="A1650" s="7" t="s">
        <v>4314</v>
      </c>
      <c r="B1650">
        <v>126.02</v>
      </c>
    </row>
    <row r="1651" spans="1:2" x14ac:dyDescent="0.25">
      <c r="A1651" s="7" t="s">
        <v>4318</v>
      </c>
      <c r="B1651">
        <v>59.3</v>
      </c>
    </row>
    <row r="1652" spans="1:2" x14ac:dyDescent="0.25">
      <c r="A1652" s="7" t="s">
        <v>4322</v>
      </c>
      <c r="B1652">
        <v>5648.99</v>
      </c>
    </row>
    <row r="1653" spans="1:2" x14ac:dyDescent="0.25">
      <c r="A1653" s="7" t="s">
        <v>4326</v>
      </c>
      <c r="B1653">
        <v>208.54</v>
      </c>
    </row>
    <row r="1654" spans="1:2" x14ac:dyDescent="0.25">
      <c r="A1654" s="7" t="s">
        <v>4330</v>
      </c>
      <c r="B1654">
        <v>16056.47</v>
      </c>
    </row>
    <row r="1655" spans="1:2" x14ac:dyDescent="0.25">
      <c r="A1655" s="7" t="s">
        <v>4334</v>
      </c>
      <c r="B1655">
        <v>1910.84</v>
      </c>
    </row>
    <row r="1656" spans="1:2" x14ac:dyDescent="0.25">
      <c r="A1656" s="7" t="s">
        <v>4338</v>
      </c>
      <c r="B1656">
        <v>59.61</v>
      </c>
    </row>
    <row r="1657" spans="1:2" x14ac:dyDescent="0.25">
      <c r="A1657" s="7" t="s">
        <v>4342</v>
      </c>
      <c r="B1657">
        <v>27172.74</v>
      </c>
    </row>
    <row r="1658" spans="1:2" x14ac:dyDescent="0.25">
      <c r="A1658" s="7" t="s">
        <v>4346</v>
      </c>
      <c r="B1658">
        <v>48.09</v>
      </c>
    </row>
    <row r="1659" spans="1:2" x14ac:dyDescent="0.25">
      <c r="A1659" s="7" t="s">
        <v>4350</v>
      </c>
      <c r="B1659">
        <v>9.84</v>
      </c>
    </row>
    <row r="1660" spans="1:2" x14ac:dyDescent="0.25">
      <c r="A1660" s="7" t="s">
        <v>4354</v>
      </c>
      <c r="B1660">
        <v>15.24</v>
      </c>
    </row>
    <row r="1661" spans="1:2" x14ac:dyDescent="0.25">
      <c r="A1661" s="7" t="s">
        <v>4358</v>
      </c>
      <c r="B1661">
        <v>169.27</v>
      </c>
    </row>
    <row r="1662" spans="1:2" x14ac:dyDescent="0.25">
      <c r="A1662" s="7" t="s">
        <v>4362</v>
      </c>
      <c r="B1662">
        <v>21.73</v>
      </c>
    </row>
    <row r="1663" spans="1:2" x14ac:dyDescent="0.25">
      <c r="A1663" s="7" t="s">
        <v>4366</v>
      </c>
      <c r="B1663">
        <v>61.37</v>
      </c>
    </row>
    <row r="1664" spans="1:2" x14ac:dyDescent="0.25">
      <c r="A1664" s="7" t="s">
        <v>4370</v>
      </c>
      <c r="B1664">
        <v>24.18</v>
      </c>
    </row>
    <row r="1665" spans="1:2" x14ac:dyDescent="0.25">
      <c r="A1665" s="7" t="s">
        <v>4374</v>
      </c>
      <c r="B1665">
        <v>13.87</v>
      </c>
    </row>
    <row r="1666" spans="1:2" x14ac:dyDescent="0.25">
      <c r="A1666" s="7" t="s">
        <v>4378</v>
      </c>
      <c r="B1666">
        <v>59.86</v>
      </c>
    </row>
    <row r="1667" spans="1:2" x14ac:dyDescent="0.25">
      <c r="A1667" s="7" t="s">
        <v>4382</v>
      </c>
      <c r="B1667">
        <v>27.12</v>
      </c>
    </row>
    <row r="1668" spans="1:2" x14ac:dyDescent="0.25">
      <c r="A1668" s="7" t="s">
        <v>4386</v>
      </c>
      <c r="B1668">
        <v>31.05</v>
      </c>
    </row>
    <row r="1669" spans="1:2" x14ac:dyDescent="0.25">
      <c r="A1669" s="7" t="s">
        <v>4390</v>
      </c>
      <c r="B1669">
        <v>27.08</v>
      </c>
    </row>
    <row r="1670" spans="1:2" x14ac:dyDescent="0.25">
      <c r="A1670" s="7" t="s">
        <v>4394</v>
      </c>
      <c r="B1670">
        <v>0</v>
      </c>
    </row>
    <row r="1671" spans="1:2" x14ac:dyDescent="0.25">
      <c r="A1671" s="7" t="s">
        <v>4398</v>
      </c>
      <c r="B1671">
        <v>4470.5600000000004</v>
      </c>
    </row>
    <row r="1672" spans="1:2" x14ac:dyDescent="0.25">
      <c r="A1672" s="7" t="s">
        <v>4402</v>
      </c>
      <c r="B1672">
        <v>1488.19</v>
      </c>
    </row>
    <row r="1673" spans="1:2" x14ac:dyDescent="0.25">
      <c r="A1673" s="7" t="s">
        <v>4406</v>
      </c>
      <c r="B1673">
        <v>8404.5400000000009</v>
      </c>
    </row>
    <row r="1674" spans="1:2" x14ac:dyDescent="0.25">
      <c r="A1674" s="7" t="s">
        <v>4410</v>
      </c>
      <c r="B1674">
        <v>60.24</v>
      </c>
    </row>
    <row r="1675" spans="1:2" x14ac:dyDescent="0.25">
      <c r="A1675" s="7" t="s">
        <v>4414</v>
      </c>
      <c r="B1675">
        <v>2154.0300000000002</v>
      </c>
    </row>
    <row r="1676" spans="1:2" x14ac:dyDescent="0.25">
      <c r="A1676" s="7" t="s">
        <v>4418</v>
      </c>
      <c r="B1676">
        <v>116.95</v>
      </c>
    </row>
    <row r="1677" spans="1:2" x14ac:dyDescent="0.25">
      <c r="A1677" s="7" t="s">
        <v>4422</v>
      </c>
      <c r="B1677">
        <v>8.5399999999999991</v>
      </c>
    </row>
    <row r="1678" spans="1:2" x14ac:dyDescent="0.25">
      <c r="A1678" s="7" t="s">
        <v>4426</v>
      </c>
      <c r="B1678">
        <v>7.73</v>
      </c>
    </row>
    <row r="1679" spans="1:2" x14ac:dyDescent="0.25">
      <c r="A1679" s="7" t="s">
        <v>4430</v>
      </c>
      <c r="B1679">
        <v>2.98</v>
      </c>
    </row>
    <row r="1680" spans="1:2" x14ac:dyDescent="0.25">
      <c r="A1680" s="7" t="s">
        <v>4434</v>
      </c>
      <c r="B1680">
        <v>0</v>
      </c>
    </row>
    <row r="1681" spans="1:2" x14ac:dyDescent="0.25">
      <c r="A1681" s="7" t="s">
        <v>4438</v>
      </c>
      <c r="B1681">
        <v>7.85</v>
      </c>
    </row>
    <row r="1682" spans="1:2" x14ac:dyDescent="0.25">
      <c r="A1682" s="7" t="s">
        <v>4442</v>
      </c>
      <c r="B1682">
        <v>101</v>
      </c>
    </row>
    <row r="1683" spans="1:2" x14ac:dyDescent="0.25">
      <c r="A1683" s="7" t="s">
        <v>4446</v>
      </c>
      <c r="B1683">
        <v>15.47</v>
      </c>
    </row>
    <row r="1684" spans="1:2" x14ac:dyDescent="0.25">
      <c r="A1684" s="7" t="s">
        <v>4450</v>
      </c>
      <c r="B1684">
        <v>0</v>
      </c>
    </row>
    <row r="1685" spans="1:2" x14ac:dyDescent="0.25">
      <c r="A1685" s="7" t="s">
        <v>4454</v>
      </c>
      <c r="B1685">
        <v>11.05</v>
      </c>
    </row>
    <row r="1686" spans="1:2" x14ac:dyDescent="0.25">
      <c r="A1686" s="7" t="s">
        <v>4458</v>
      </c>
      <c r="B1686">
        <v>34.270000000000003</v>
      </c>
    </row>
    <row r="1687" spans="1:2" x14ac:dyDescent="0.25">
      <c r="A1687" s="7" t="s">
        <v>4462</v>
      </c>
      <c r="B1687">
        <v>3526.68</v>
      </c>
    </row>
    <row r="1688" spans="1:2" x14ac:dyDescent="0.25">
      <c r="A1688" s="7" t="s">
        <v>4466</v>
      </c>
      <c r="B1688">
        <v>2987.11</v>
      </c>
    </row>
    <row r="1689" spans="1:2" x14ac:dyDescent="0.25">
      <c r="A1689" s="7" t="s">
        <v>4470</v>
      </c>
      <c r="B1689">
        <v>6666.29</v>
      </c>
    </row>
    <row r="1690" spans="1:2" x14ac:dyDescent="0.25">
      <c r="A1690" s="7" t="s">
        <v>4474</v>
      </c>
      <c r="B1690">
        <v>35.65</v>
      </c>
    </row>
    <row r="1691" spans="1:2" x14ac:dyDescent="0.25">
      <c r="A1691" s="7" t="s">
        <v>4478</v>
      </c>
      <c r="B1691">
        <v>52.59</v>
      </c>
    </row>
    <row r="1692" spans="1:2" x14ac:dyDescent="0.25">
      <c r="A1692" s="7" t="s">
        <v>4482</v>
      </c>
      <c r="B1692">
        <v>12.65</v>
      </c>
    </row>
    <row r="1693" spans="1:2" x14ac:dyDescent="0.25">
      <c r="A1693" s="7" t="s">
        <v>4486</v>
      </c>
      <c r="B1693">
        <v>37.369999999999997</v>
      </c>
    </row>
    <row r="1694" spans="1:2" x14ac:dyDescent="0.25">
      <c r="A1694" s="7" t="s">
        <v>4490</v>
      </c>
      <c r="B1694">
        <v>88.87</v>
      </c>
    </row>
    <row r="1695" spans="1:2" x14ac:dyDescent="0.25">
      <c r="A1695" s="7" t="s">
        <v>4494</v>
      </c>
      <c r="B1695">
        <v>105.31</v>
      </c>
    </row>
    <row r="1696" spans="1:2" x14ac:dyDescent="0.25">
      <c r="A1696" s="7" t="s">
        <v>4498</v>
      </c>
      <c r="B1696">
        <v>31.82</v>
      </c>
    </row>
    <row r="1697" spans="1:2" x14ac:dyDescent="0.25">
      <c r="A1697" s="7" t="s">
        <v>4502</v>
      </c>
      <c r="B1697">
        <v>15.17</v>
      </c>
    </row>
    <row r="1698" spans="1:2" x14ac:dyDescent="0.25">
      <c r="A1698" s="7" t="s">
        <v>4506</v>
      </c>
      <c r="B1698">
        <v>38.39</v>
      </c>
    </row>
    <row r="1699" spans="1:2" x14ac:dyDescent="0.25">
      <c r="A1699" s="7" t="s">
        <v>4510</v>
      </c>
      <c r="B1699">
        <v>385.09</v>
      </c>
    </row>
    <row r="1700" spans="1:2" x14ac:dyDescent="0.25">
      <c r="A1700" s="7" t="s">
        <v>4514</v>
      </c>
      <c r="B1700">
        <v>6.08</v>
      </c>
    </row>
    <row r="1701" spans="1:2" x14ac:dyDescent="0.25">
      <c r="A1701" s="7" t="s">
        <v>4517</v>
      </c>
      <c r="B1701">
        <v>6.98</v>
      </c>
    </row>
    <row r="1702" spans="1:2" x14ac:dyDescent="0.25">
      <c r="A1702" s="7" t="s">
        <v>4521</v>
      </c>
      <c r="B1702">
        <v>4.59</v>
      </c>
    </row>
    <row r="1703" spans="1:2" x14ac:dyDescent="0.25">
      <c r="A1703" s="7" t="s">
        <v>4525</v>
      </c>
      <c r="B1703">
        <v>8077.33</v>
      </c>
    </row>
    <row r="1704" spans="1:2" x14ac:dyDescent="0.25">
      <c r="A1704" s="7" t="s">
        <v>4529</v>
      </c>
      <c r="B1704">
        <v>2.16</v>
      </c>
    </row>
    <row r="1705" spans="1:2" x14ac:dyDescent="0.25">
      <c r="A1705" s="7" t="s">
        <v>4533</v>
      </c>
      <c r="B1705">
        <v>42.03</v>
      </c>
    </row>
    <row r="1706" spans="1:2" x14ac:dyDescent="0.25">
      <c r="A1706" s="7" t="s">
        <v>4537</v>
      </c>
      <c r="B1706">
        <v>0</v>
      </c>
    </row>
    <row r="1707" spans="1:2" x14ac:dyDescent="0.25">
      <c r="A1707" s="7" t="s">
        <v>4541</v>
      </c>
      <c r="B1707">
        <v>0</v>
      </c>
    </row>
    <row r="1708" spans="1:2" x14ac:dyDescent="0.25">
      <c r="A1708" s="7" t="s">
        <v>4545</v>
      </c>
      <c r="B1708">
        <v>33.840000000000003</v>
      </c>
    </row>
    <row r="1709" spans="1:2" x14ac:dyDescent="0.25">
      <c r="A1709" s="7" t="s">
        <v>4549</v>
      </c>
      <c r="B1709">
        <v>10.61</v>
      </c>
    </row>
    <row r="1710" spans="1:2" x14ac:dyDescent="0.25">
      <c r="A1710" s="7" t="s">
        <v>4553</v>
      </c>
      <c r="B1710">
        <v>58.65</v>
      </c>
    </row>
    <row r="1711" spans="1:2" x14ac:dyDescent="0.25">
      <c r="A1711" s="7" t="s">
        <v>4557</v>
      </c>
      <c r="B1711">
        <v>55.39</v>
      </c>
    </row>
    <row r="1712" spans="1:2" x14ac:dyDescent="0.25">
      <c r="A1712" s="7" t="s">
        <v>4561</v>
      </c>
      <c r="B1712">
        <v>48.68</v>
      </c>
    </row>
    <row r="1713" spans="1:2" x14ac:dyDescent="0.25">
      <c r="A1713" s="7" t="s">
        <v>4565</v>
      </c>
      <c r="B1713">
        <v>14.51</v>
      </c>
    </row>
    <row r="1714" spans="1:2" x14ac:dyDescent="0.25">
      <c r="A1714" s="7" t="s">
        <v>4569</v>
      </c>
      <c r="B1714">
        <v>25.83</v>
      </c>
    </row>
    <row r="1715" spans="1:2" x14ac:dyDescent="0.25">
      <c r="A1715" s="7" t="s">
        <v>4573</v>
      </c>
      <c r="B1715">
        <v>-3.62</v>
      </c>
    </row>
    <row r="1716" spans="1:2" x14ac:dyDescent="0.25">
      <c r="A1716" s="7" t="s">
        <v>4577</v>
      </c>
      <c r="B1716">
        <v>167.66</v>
      </c>
    </row>
    <row r="1717" spans="1:2" x14ac:dyDescent="0.25">
      <c r="A1717" s="7" t="s">
        <v>4581</v>
      </c>
      <c r="B1717">
        <v>9.5500000000000007</v>
      </c>
    </row>
    <row r="1718" spans="1:2" x14ac:dyDescent="0.25">
      <c r="A1718" s="7" t="s">
        <v>4585</v>
      </c>
      <c r="B1718">
        <v>20.23</v>
      </c>
    </row>
    <row r="1719" spans="1:2" x14ac:dyDescent="0.25">
      <c r="A1719" s="7" t="s">
        <v>4589</v>
      </c>
      <c r="B1719">
        <v>13.39</v>
      </c>
    </row>
    <row r="1720" spans="1:2" x14ac:dyDescent="0.25">
      <c r="A1720" s="7" t="s">
        <v>4593</v>
      </c>
      <c r="B1720">
        <v>2055.6799999999998</v>
      </c>
    </row>
    <row r="1721" spans="1:2" x14ac:dyDescent="0.25">
      <c r="A1721" s="7" t="s">
        <v>4597</v>
      </c>
      <c r="B1721">
        <v>34.619999999999997</v>
      </c>
    </row>
    <row r="1722" spans="1:2" x14ac:dyDescent="0.25">
      <c r="A1722" s="7" t="s">
        <v>4601</v>
      </c>
      <c r="B1722">
        <v>8.66</v>
      </c>
    </row>
    <row r="1723" spans="1:2" x14ac:dyDescent="0.25">
      <c r="A1723" s="7" t="s">
        <v>4605</v>
      </c>
      <c r="B1723">
        <v>25.06</v>
      </c>
    </row>
    <row r="1724" spans="1:2" x14ac:dyDescent="0.25">
      <c r="A1724" s="7" t="s">
        <v>4609</v>
      </c>
      <c r="B1724">
        <v>0</v>
      </c>
    </row>
    <row r="1725" spans="1:2" x14ac:dyDescent="0.25">
      <c r="A1725" s="7" t="s">
        <v>4613</v>
      </c>
      <c r="B1725">
        <v>0</v>
      </c>
    </row>
    <row r="1726" spans="1:2" x14ac:dyDescent="0.25">
      <c r="A1726" s="7" t="s">
        <v>4617</v>
      </c>
      <c r="B1726">
        <v>24.04</v>
      </c>
    </row>
    <row r="1727" spans="1:2" x14ac:dyDescent="0.25">
      <c r="A1727" s="7" t="s">
        <v>4621</v>
      </c>
      <c r="B1727">
        <v>8.67</v>
      </c>
    </row>
    <row r="1728" spans="1:2" x14ac:dyDescent="0.25">
      <c r="A1728" s="7" t="s">
        <v>4625</v>
      </c>
      <c r="B1728">
        <v>87.13</v>
      </c>
    </row>
    <row r="1729" spans="1:2" x14ac:dyDescent="0.25">
      <c r="A1729" s="7" t="s">
        <v>4629</v>
      </c>
      <c r="B1729">
        <v>16.670000000000002</v>
      </c>
    </row>
    <row r="1730" spans="1:2" x14ac:dyDescent="0.25">
      <c r="A1730" s="7" t="s">
        <v>4633</v>
      </c>
      <c r="B1730">
        <v>43.24</v>
      </c>
    </row>
    <row r="1731" spans="1:2" x14ac:dyDescent="0.25">
      <c r="A1731" s="7" t="s">
        <v>4637</v>
      </c>
      <c r="B1731">
        <v>51.27</v>
      </c>
    </row>
    <row r="1732" spans="1:2" x14ac:dyDescent="0.25">
      <c r="A1732" s="7" t="s">
        <v>4641</v>
      </c>
      <c r="B1732">
        <v>61.73</v>
      </c>
    </row>
    <row r="1733" spans="1:2" x14ac:dyDescent="0.25">
      <c r="A1733" s="7" t="s">
        <v>4645</v>
      </c>
      <c r="B1733">
        <v>2.23</v>
      </c>
    </row>
    <row r="1734" spans="1:2" x14ac:dyDescent="0.25">
      <c r="A1734" s="7" t="s">
        <v>4649</v>
      </c>
      <c r="B1734">
        <v>222.18</v>
      </c>
    </row>
    <row r="1735" spans="1:2" x14ac:dyDescent="0.25">
      <c r="A1735" s="7" t="s">
        <v>4653</v>
      </c>
      <c r="B1735">
        <v>9.42</v>
      </c>
    </row>
    <row r="1736" spans="1:2" x14ac:dyDescent="0.25">
      <c r="A1736" s="7" t="s">
        <v>4657</v>
      </c>
      <c r="B1736">
        <v>25.57</v>
      </c>
    </row>
    <row r="1737" spans="1:2" x14ac:dyDescent="0.25">
      <c r="A1737" s="7" t="s">
        <v>4661</v>
      </c>
      <c r="B1737">
        <v>25.06</v>
      </c>
    </row>
    <row r="1738" spans="1:2" x14ac:dyDescent="0.25">
      <c r="A1738" s="7" t="s">
        <v>4665</v>
      </c>
      <c r="B1738">
        <v>12.57</v>
      </c>
    </row>
    <row r="1739" spans="1:2" x14ac:dyDescent="0.25">
      <c r="A1739" s="7" t="s">
        <v>4669</v>
      </c>
      <c r="B1739">
        <v>3.49</v>
      </c>
    </row>
    <row r="1740" spans="1:2" x14ac:dyDescent="0.25">
      <c r="A1740" s="7" t="s">
        <v>4673</v>
      </c>
      <c r="B1740">
        <v>48.43</v>
      </c>
    </row>
    <row r="1741" spans="1:2" x14ac:dyDescent="0.25">
      <c r="A1741" s="7" t="s">
        <v>4677</v>
      </c>
      <c r="B1741">
        <v>11.5</v>
      </c>
    </row>
    <row r="1742" spans="1:2" x14ac:dyDescent="0.25">
      <c r="A1742" s="7" t="s">
        <v>4681</v>
      </c>
      <c r="B1742">
        <v>0</v>
      </c>
    </row>
    <row r="1743" spans="1:2" x14ac:dyDescent="0.25">
      <c r="A1743" s="7" t="s">
        <v>4685</v>
      </c>
      <c r="B1743">
        <v>22.03</v>
      </c>
    </row>
    <row r="1744" spans="1:2" x14ac:dyDescent="0.25">
      <c r="A1744" s="7" t="s">
        <v>4689</v>
      </c>
      <c r="B1744">
        <v>3.11</v>
      </c>
    </row>
    <row r="1745" spans="1:2" x14ac:dyDescent="0.25">
      <c r="A1745" s="7" t="s">
        <v>4693</v>
      </c>
      <c r="B1745">
        <v>9.2100000000000009</v>
      </c>
    </row>
    <row r="1746" spans="1:2" x14ac:dyDescent="0.25">
      <c r="A1746" s="7" t="s">
        <v>4697</v>
      </c>
      <c r="B1746">
        <v>35.590000000000003</v>
      </c>
    </row>
    <row r="1747" spans="1:2" x14ac:dyDescent="0.25">
      <c r="A1747" s="7" t="s">
        <v>4701</v>
      </c>
      <c r="B1747">
        <v>25.7</v>
      </c>
    </row>
    <row r="1748" spans="1:2" x14ac:dyDescent="0.25">
      <c r="A1748" s="7" t="s">
        <v>4705</v>
      </c>
      <c r="B1748">
        <v>38.58</v>
      </c>
    </row>
    <row r="1749" spans="1:2" x14ac:dyDescent="0.25">
      <c r="A1749" s="7" t="s">
        <v>4709</v>
      </c>
      <c r="B1749">
        <v>33.25</v>
      </c>
    </row>
    <row r="1750" spans="1:2" x14ac:dyDescent="0.25">
      <c r="A1750" s="7" t="s">
        <v>4713</v>
      </c>
      <c r="B1750">
        <v>0</v>
      </c>
    </row>
    <row r="1751" spans="1:2" x14ac:dyDescent="0.25">
      <c r="A1751" s="7" t="s">
        <v>4717</v>
      </c>
      <c r="B1751">
        <v>14.99</v>
      </c>
    </row>
    <row r="1752" spans="1:2" x14ac:dyDescent="0.25">
      <c r="A1752" s="7" t="s">
        <v>4721</v>
      </c>
      <c r="B1752">
        <v>12.17</v>
      </c>
    </row>
    <row r="1753" spans="1:2" x14ac:dyDescent="0.25">
      <c r="A1753" s="7" t="s">
        <v>4725</v>
      </c>
      <c r="B1753">
        <v>34.57</v>
      </c>
    </row>
    <row r="1754" spans="1:2" x14ac:dyDescent="0.25">
      <c r="A1754" s="7" t="s">
        <v>4729</v>
      </c>
      <c r="B1754">
        <v>17.670000000000002</v>
      </c>
    </row>
    <row r="1755" spans="1:2" x14ac:dyDescent="0.25">
      <c r="A1755" s="7" t="s">
        <v>4733</v>
      </c>
      <c r="B1755">
        <v>25.41</v>
      </c>
    </row>
    <row r="1756" spans="1:2" x14ac:dyDescent="0.25">
      <c r="A1756" s="7" t="s">
        <v>4737</v>
      </c>
      <c r="B1756">
        <v>111.4</v>
      </c>
    </row>
    <row r="1757" spans="1:2" x14ac:dyDescent="0.25">
      <c r="A1757" s="7" t="s">
        <v>4741</v>
      </c>
      <c r="B1757">
        <v>0</v>
      </c>
    </row>
    <row r="1758" spans="1:2" x14ac:dyDescent="0.25">
      <c r="A1758" s="7" t="s">
        <v>4745</v>
      </c>
      <c r="B1758">
        <v>26.88</v>
      </c>
    </row>
    <row r="1759" spans="1:2" x14ac:dyDescent="0.25">
      <c r="A1759" s="7" t="s">
        <v>4749</v>
      </c>
      <c r="B1759">
        <v>33.1</v>
      </c>
    </row>
    <row r="1760" spans="1:2" x14ac:dyDescent="0.25">
      <c r="A1760" s="7" t="s">
        <v>4753</v>
      </c>
      <c r="B1760">
        <v>0</v>
      </c>
    </row>
    <row r="1761" spans="1:2" x14ac:dyDescent="0.25">
      <c r="A1761" s="7" t="s">
        <v>4757</v>
      </c>
      <c r="B1761">
        <v>0</v>
      </c>
    </row>
    <row r="1762" spans="1:2" x14ac:dyDescent="0.25">
      <c r="A1762" s="7" t="s">
        <v>4761</v>
      </c>
      <c r="B1762">
        <v>16.079999999999998</v>
      </c>
    </row>
    <row r="1763" spans="1:2" x14ac:dyDescent="0.25">
      <c r="A1763" s="7" t="s">
        <v>4765</v>
      </c>
      <c r="B1763">
        <v>51.7</v>
      </c>
    </row>
    <row r="1764" spans="1:2" x14ac:dyDescent="0.25">
      <c r="A1764" s="7" t="s">
        <v>4769</v>
      </c>
      <c r="B1764">
        <v>18.62</v>
      </c>
    </row>
    <row r="1765" spans="1:2" x14ac:dyDescent="0.25">
      <c r="A1765" s="7" t="s">
        <v>4773</v>
      </c>
      <c r="B1765">
        <v>13.2</v>
      </c>
    </row>
    <row r="1766" spans="1:2" x14ac:dyDescent="0.25">
      <c r="A1766" s="7" t="s">
        <v>4777</v>
      </c>
      <c r="B1766">
        <v>8.83</v>
      </c>
    </row>
    <row r="1767" spans="1:2" x14ac:dyDescent="0.25">
      <c r="A1767" s="7" t="s">
        <v>4781</v>
      </c>
      <c r="B1767">
        <v>4.6500000000000004</v>
      </c>
    </row>
    <row r="1768" spans="1:2" x14ac:dyDescent="0.25">
      <c r="A1768" s="7" t="s">
        <v>4785</v>
      </c>
      <c r="B1768">
        <v>13.18</v>
      </c>
    </row>
    <row r="1769" spans="1:2" x14ac:dyDescent="0.25">
      <c r="A1769" s="7" t="s">
        <v>4789</v>
      </c>
      <c r="B1769">
        <v>4.6500000000000004</v>
      </c>
    </row>
    <row r="1770" spans="1:2" x14ac:dyDescent="0.25">
      <c r="A1770" s="7" t="s">
        <v>4793</v>
      </c>
      <c r="B1770">
        <v>6.02</v>
      </c>
    </row>
    <row r="1771" spans="1:2" x14ac:dyDescent="0.25">
      <c r="A1771" s="7" t="s">
        <v>4797</v>
      </c>
      <c r="B1771">
        <v>0</v>
      </c>
    </row>
    <row r="1772" spans="1:2" x14ac:dyDescent="0.25">
      <c r="A1772" s="7" t="s">
        <v>4801</v>
      </c>
      <c r="B1772">
        <v>24.18</v>
      </c>
    </row>
    <row r="1773" spans="1:2" x14ac:dyDescent="0.25">
      <c r="A1773" s="7" t="s">
        <v>4805</v>
      </c>
      <c r="B1773">
        <v>51.73</v>
      </c>
    </row>
    <row r="1774" spans="1:2" x14ac:dyDescent="0.25">
      <c r="A1774" s="7" t="s">
        <v>4809</v>
      </c>
      <c r="B1774">
        <v>15.3</v>
      </c>
    </row>
    <row r="1775" spans="1:2" x14ac:dyDescent="0.25">
      <c r="A1775" s="7" t="s">
        <v>4813</v>
      </c>
      <c r="B1775">
        <v>55.32</v>
      </c>
    </row>
    <row r="1776" spans="1:2" x14ac:dyDescent="0.25">
      <c r="A1776" s="7" t="s">
        <v>4817</v>
      </c>
      <c r="B1776">
        <v>0</v>
      </c>
    </row>
    <row r="1777" spans="1:2" x14ac:dyDescent="0.25">
      <c r="A1777" s="7" t="s">
        <v>4821</v>
      </c>
      <c r="B1777">
        <v>63.74</v>
      </c>
    </row>
    <row r="1778" spans="1:2" x14ac:dyDescent="0.25">
      <c r="A1778" s="7" t="s">
        <v>4825</v>
      </c>
      <c r="B1778">
        <v>41.16</v>
      </c>
    </row>
    <row r="1779" spans="1:2" x14ac:dyDescent="0.25">
      <c r="A1779" s="7" t="s">
        <v>4829</v>
      </c>
      <c r="B1779">
        <v>43.04</v>
      </c>
    </row>
    <row r="1780" spans="1:2" x14ac:dyDescent="0.25">
      <c r="A1780" s="7" t="s">
        <v>4833</v>
      </c>
      <c r="B1780">
        <v>10.1</v>
      </c>
    </row>
    <row r="1781" spans="1:2" x14ac:dyDescent="0.25">
      <c r="A1781" s="7" t="s">
        <v>4837</v>
      </c>
      <c r="B1781">
        <v>91.78</v>
      </c>
    </row>
    <row r="1782" spans="1:2" x14ac:dyDescent="0.25">
      <c r="A1782" s="7" t="s">
        <v>4841</v>
      </c>
      <c r="B1782">
        <v>37.36</v>
      </c>
    </row>
    <row r="1783" spans="1:2" x14ac:dyDescent="0.25">
      <c r="A1783" s="7" t="s">
        <v>4845</v>
      </c>
      <c r="B1783">
        <v>33.130000000000003</v>
      </c>
    </row>
    <row r="1784" spans="1:2" x14ac:dyDescent="0.25">
      <c r="A1784" s="7" t="s">
        <v>4849</v>
      </c>
      <c r="B1784">
        <v>64.69</v>
      </c>
    </row>
    <row r="1785" spans="1:2" x14ac:dyDescent="0.25">
      <c r="A1785" s="7" t="s">
        <v>4853</v>
      </c>
      <c r="B1785">
        <v>16.239999999999998</v>
      </c>
    </row>
    <row r="1786" spans="1:2" x14ac:dyDescent="0.25">
      <c r="A1786" s="7" t="s">
        <v>4857</v>
      </c>
      <c r="B1786">
        <v>175.01</v>
      </c>
    </row>
    <row r="1787" spans="1:2" x14ac:dyDescent="0.25">
      <c r="A1787" s="7" t="s">
        <v>4861</v>
      </c>
      <c r="B1787">
        <v>11.78</v>
      </c>
    </row>
    <row r="1788" spans="1:2" x14ac:dyDescent="0.25">
      <c r="A1788" s="7" t="s">
        <v>4865</v>
      </c>
      <c r="B1788">
        <v>18.79</v>
      </c>
    </row>
    <row r="1789" spans="1:2" x14ac:dyDescent="0.25">
      <c r="A1789" s="7" t="s">
        <v>4869</v>
      </c>
      <c r="B1789">
        <v>103.86</v>
      </c>
    </row>
    <row r="1790" spans="1:2" x14ac:dyDescent="0.25">
      <c r="A1790" s="7" t="s">
        <v>4872</v>
      </c>
      <c r="B1790">
        <v>41.36</v>
      </c>
    </row>
    <row r="1791" spans="1:2" x14ac:dyDescent="0.25">
      <c r="A1791" s="7" t="s">
        <v>4876</v>
      </c>
      <c r="B1791">
        <v>50.12</v>
      </c>
    </row>
    <row r="1792" spans="1:2" x14ac:dyDescent="0.25">
      <c r="A1792" s="7" t="s">
        <v>4880</v>
      </c>
      <c r="B1792">
        <v>38.590000000000003</v>
      </c>
    </row>
    <row r="1793" spans="1:2" x14ac:dyDescent="0.25">
      <c r="A1793" s="7" t="s">
        <v>4884</v>
      </c>
      <c r="B1793">
        <v>125.15</v>
      </c>
    </row>
    <row r="1794" spans="1:2" x14ac:dyDescent="0.25">
      <c r="A1794" s="7" t="s">
        <v>4888</v>
      </c>
      <c r="B1794">
        <v>11.87</v>
      </c>
    </row>
    <row r="1795" spans="1:2" x14ac:dyDescent="0.25">
      <c r="A1795" s="7" t="s">
        <v>4892</v>
      </c>
      <c r="B1795">
        <v>25.09</v>
      </c>
    </row>
    <row r="1796" spans="1:2" x14ac:dyDescent="0.25">
      <c r="A1796" s="7" t="s">
        <v>4896</v>
      </c>
      <c r="B1796">
        <v>0</v>
      </c>
    </row>
    <row r="1797" spans="1:2" x14ac:dyDescent="0.25">
      <c r="A1797" s="7" t="s">
        <v>4900</v>
      </c>
      <c r="B1797">
        <v>4.6100000000000003</v>
      </c>
    </row>
    <row r="1798" spans="1:2" x14ac:dyDescent="0.25">
      <c r="A1798" s="7" t="s">
        <v>4904</v>
      </c>
      <c r="B1798">
        <v>5743.23</v>
      </c>
    </row>
    <row r="1799" spans="1:2" x14ac:dyDescent="0.25">
      <c r="A1799" s="7" t="s">
        <v>4908</v>
      </c>
      <c r="B1799">
        <v>0</v>
      </c>
    </row>
    <row r="1800" spans="1:2" x14ac:dyDescent="0.25">
      <c r="A1800" s="7" t="s">
        <v>4912</v>
      </c>
      <c r="B1800">
        <v>13.66</v>
      </c>
    </row>
    <row r="1801" spans="1:2" x14ac:dyDescent="0.25">
      <c r="A1801" s="7" t="s">
        <v>4916</v>
      </c>
      <c r="B1801">
        <v>89118.15</v>
      </c>
    </row>
    <row r="1802" spans="1:2" x14ac:dyDescent="0.25">
      <c r="A1802" s="7" t="s">
        <v>4918</v>
      </c>
      <c r="B1802">
        <v>0</v>
      </c>
    </row>
    <row r="1803" spans="1:2" x14ac:dyDescent="0.25">
      <c r="A1803" s="7" t="s">
        <v>4922</v>
      </c>
      <c r="B1803">
        <v>8.64</v>
      </c>
    </row>
    <row r="1804" spans="1:2" x14ac:dyDescent="0.25">
      <c r="A1804" s="7" t="s">
        <v>4926</v>
      </c>
      <c r="B1804">
        <v>20.07</v>
      </c>
    </row>
    <row r="1805" spans="1:2" x14ac:dyDescent="0.25">
      <c r="A1805" s="7" t="s">
        <v>4930</v>
      </c>
      <c r="B1805">
        <v>102.76</v>
      </c>
    </row>
    <row r="1806" spans="1:2" x14ac:dyDescent="0.25">
      <c r="A1806" s="7" t="s">
        <v>4934</v>
      </c>
      <c r="B1806">
        <v>6.7</v>
      </c>
    </row>
    <row r="1807" spans="1:2" x14ac:dyDescent="0.25">
      <c r="A1807" s="7" t="s">
        <v>4938</v>
      </c>
      <c r="B1807">
        <v>0</v>
      </c>
    </row>
    <row r="1808" spans="1:2" x14ac:dyDescent="0.25">
      <c r="A1808" s="7" t="s">
        <v>4942</v>
      </c>
      <c r="B1808">
        <v>34.950000000000003</v>
      </c>
    </row>
    <row r="1809" spans="1:2" x14ac:dyDescent="0.25">
      <c r="A1809" s="7" t="s">
        <v>4946</v>
      </c>
      <c r="B1809">
        <v>21.55</v>
      </c>
    </row>
    <row r="1810" spans="1:2" x14ac:dyDescent="0.25">
      <c r="A1810" s="7" t="s">
        <v>4950</v>
      </c>
      <c r="B1810">
        <v>4.75</v>
      </c>
    </row>
    <row r="1811" spans="1:2" x14ac:dyDescent="0.25">
      <c r="A1811" s="7" t="s">
        <v>4954</v>
      </c>
      <c r="B1811">
        <v>0</v>
      </c>
    </row>
    <row r="1812" spans="1:2" x14ac:dyDescent="0.25">
      <c r="A1812" s="7" t="s">
        <v>4958</v>
      </c>
      <c r="B1812">
        <v>37.44</v>
      </c>
    </row>
    <row r="1813" spans="1:2" x14ac:dyDescent="0.25">
      <c r="A1813" s="7" t="s">
        <v>4962</v>
      </c>
      <c r="B1813">
        <v>15.1</v>
      </c>
    </row>
    <row r="1814" spans="1:2" x14ac:dyDescent="0.25">
      <c r="A1814" s="7" t="s">
        <v>4966</v>
      </c>
      <c r="B1814">
        <v>0</v>
      </c>
    </row>
    <row r="1815" spans="1:2" x14ac:dyDescent="0.25">
      <c r="A1815" s="7" t="s">
        <v>4970</v>
      </c>
      <c r="B1815">
        <v>14.07</v>
      </c>
    </row>
    <row r="1816" spans="1:2" x14ac:dyDescent="0.25">
      <c r="A1816" s="7" t="s">
        <v>4974</v>
      </c>
      <c r="B1816">
        <v>29.5</v>
      </c>
    </row>
    <row r="1817" spans="1:2" x14ac:dyDescent="0.25">
      <c r="A1817" s="7" t="s">
        <v>4978</v>
      </c>
      <c r="B1817">
        <v>41.95</v>
      </c>
    </row>
    <row r="1818" spans="1:2" x14ac:dyDescent="0.25">
      <c r="A1818" s="7" t="s">
        <v>4982</v>
      </c>
      <c r="B1818">
        <v>0</v>
      </c>
    </row>
    <row r="1819" spans="1:2" x14ac:dyDescent="0.25">
      <c r="A1819" s="7" t="s">
        <v>4986</v>
      </c>
      <c r="B1819">
        <v>24.68</v>
      </c>
    </row>
    <row r="1820" spans="1:2" x14ac:dyDescent="0.25">
      <c r="A1820" s="7" t="s">
        <v>4990</v>
      </c>
      <c r="B1820">
        <v>36.979999999999997</v>
      </c>
    </row>
    <row r="1821" spans="1:2" x14ac:dyDescent="0.25">
      <c r="A1821" s="7" t="s">
        <v>4994</v>
      </c>
      <c r="B1821">
        <v>7.54</v>
      </c>
    </row>
    <row r="1822" spans="1:2" x14ac:dyDescent="0.25">
      <c r="A1822" s="7" t="s">
        <v>4998</v>
      </c>
      <c r="B1822">
        <v>0</v>
      </c>
    </row>
    <row r="1823" spans="1:2" x14ac:dyDescent="0.25">
      <c r="A1823" s="7" t="s">
        <v>5000</v>
      </c>
      <c r="B1823">
        <v>0</v>
      </c>
    </row>
    <row r="1824" spans="1:2" x14ac:dyDescent="0.25">
      <c r="A1824" s="7" t="s">
        <v>5004</v>
      </c>
      <c r="B1824">
        <v>22.53</v>
      </c>
    </row>
    <row r="1825" spans="1:2" x14ac:dyDescent="0.25">
      <c r="A1825" s="7" t="s">
        <v>5008</v>
      </c>
      <c r="B1825">
        <v>69.23</v>
      </c>
    </row>
    <row r="1826" spans="1:2" x14ac:dyDescent="0.25">
      <c r="A1826" s="7" t="s">
        <v>5010</v>
      </c>
      <c r="B1826">
        <v>0</v>
      </c>
    </row>
    <row r="1827" spans="1:2" x14ac:dyDescent="0.25">
      <c r="A1827" s="7" t="s">
        <v>5012</v>
      </c>
      <c r="B1827">
        <v>0</v>
      </c>
    </row>
    <row r="1828" spans="1:2" x14ac:dyDescent="0.25">
      <c r="A1828" s="7" t="s">
        <v>5014</v>
      </c>
      <c r="B1828">
        <v>0</v>
      </c>
    </row>
    <row r="1829" spans="1:2" x14ac:dyDescent="0.25">
      <c r="A1829" s="7" t="s">
        <v>5018</v>
      </c>
      <c r="B1829">
        <v>49.12</v>
      </c>
    </row>
    <row r="1830" spans="1:2" x14ac:dyDescent="0.25">
      <c r="A1830" s="7" t="s">
        <v>5022</v>
      </c>
      <c r="B1830">
        <v>18.82</v>
      </c>
    </row>
    <row r="1831" spans="1:2" x14ac:dyDescent="0.25">
      <c r="A1831" s="7" t="s">
        <v>5026</v>
      </c>
      <c r="B1831">
        <v>30.7</v>
      </c>
    </row>
    <row r="1832" spans="1:2" x14ac:dyDescent="0.25">
      <c r="A1832" s="7" t="s">
        <v>5030</v>
      </c>
      <c r="B1832">
        <v>0</v>
      </c>
    </row>
    <row r="1833" spans="1:2" x14ac:dyDescent="0.25">
      <c r="A1833" s="7" t="s">
        <v>5034</v>
      </c>
      <c r="B1833">
        <v>0</v>
      </c>
    </row>
    <row r="1834" spans="1:2" x14ac:dyDescent="0.25">
      <c r="A1834" s="7" t="s">
        <v>5038</v>
      </c>
      <c r="B1834">
        <v>0</v>
      </c>
    </row>
    <row r="1835" spans="1:2" x14ac:dyDescent="0.25">
      <c r="A1835" s="7" t="s">
        <v>5042</v>
      </c>
      <c r="B1835">
        <v>168.65</v>
      </c>
    </row>
    <row r="1836" spans="1:2" x14ac:dyDescent="0.25">
      <c r="A1836" s="7" t="s">
        <v>5046</v>
      </c>
      <c r="B1836">
        <v>8.2200000000000006</v>
      </c>
    </row>
    <row r="1837" spans="1:2" x14ac:dyDescent="0.25">
      <c r="A1837" s="7" t="s">
        <v>5050</v>
      </c>
      <c r="B1837">
        <v>0</v>
      </c>
    </row>
    <row r="1838" spans="1:2" x14ac:dyDescent="0.25">
      <c r="A1838" s="7" t="s">
        <v>5054</v>
      </c>
      <c r="B1838">
        <v>23.59</v>
      </c>
    </row>
    <row r="1839" spans="1:2" x14ac:dyDescent="0.25">
      <c r="A1839" s="7" t="s">
        <v>5058</v>
      </c>
      <c r="B1839">
        <v>14.42</v>
      </c>
    </row>
    <row r="1840" spans="1:2" x14ac:dyDescent="0.25">
      <c r="A1840" s="7" t="s">
        <v>5062</v>
      </c>
      <c r="B1840">
        <v>56.69</v>
      </c>
    </row>
    <row r="1841" spans="1:2" x14ac:dyDescent="0.25">
      <c r="A1841" s="7" t="s">
        <v>5066</v>
      </c>
      <c r="B1841">
        <v>60.25</v>
      </c>
    </row>
    <row r="1842" spans="1:2" x14ac:dyDescent="0.25">
      <c r="A1842" s="7" t="s">
        <v>5070</v>
      </c>
      <c r="B1842">
        <v>0</v>
      </c>
    </row>
    <row r="1843" spans="1:2" x14ac:dyDescent="0.25">
      <c r="A1843" s="7" t="s">
        <v>5074</v>
      </c>
      <c r="B1843">
        <v>30.27</v>
      </c>
    </row>
    <row r="1844" spans="1:2" x14ac:dyDescent="0.25">
      <c r="A1844" s="7" t="s">
        <v>5078</v>
      </c>
      <c r="B1844">
        <v>0</v>
      </c>
    </row>
    <row r="1845" spans="1:2" x14ac:dyDescent="0.25">
      <c r="A1845" s="7" t="s">
        <v>5082</v>
      </c>
      <c r="B1845">
        <v>0</v>
      </c>
    </row>
    <row r="1846" spans="1:2" x14ac:dyDescent="0.25">
      <c r="A1846" s="7" t="s">
        <v>5086</v>
      </c>
      <c r="B1846">
        <v>32.57</v>
      </c>
    </row>
    <row r="1847" spans="1:2" x14ac:dyDescent="0.25">
      <c r="A1847" s="7" t="s">
        <v>5090</v>
      </c>
      <c r="B1847">
        <v>23.2</v>
      </c>
    </row>
    <row r="1848" spans="1:2" x14ac:dyDescent="0.25">
      <c r="A1848" s="7" t="s">
        <v>2180</v>
      </c>
      <c r="B1848">
        <v>0</v>
      </c>
    </row>
    <row r="1849" spans="1:2" x14ac:dyDescent="0.25">
      <c r="A1849" s="7" t="s">
        <v>2186</v>
      </c>
      <c r="B1849">
        <v>43.21</v>
      </c>
    </row>
    <row r="1850" spans="1:2" x14ac:dyDescent="0.25">
      <c r="A1850" s="7" t="s">
        <v>2192</v>
      </c>
      <c r="B1850">
        <v>95.84</v>
      </c>
    </row>
    <row r="1851" spans="1:2" x14ac:dyDescent="0.25">
      <c r="A1851" s="7" t="s">
        <v>5103</v>
      </c>
      <c r="B1851">
        <v>92.79</v>
      </c>
    </row>
    <row r="1852" spans="1:2" x14ac:dyDescent="0.25">
      <c r="A1852" s="7" t="s">
        <v>5107</v>
      </c>
      <c r="B1852">
        <v>31.47</v>
      </c>
    </row>
    <row r="1853" spans="1:2" x14ac:dyDescent="0.25">
      <c r="A1853" s="7" t="s">
        <v>5111</v>
      </c>
      <c r="B1853">
        <v>14.24</v>
      </c>
    </row>
    <row r="1854" spans="1:2" x14ac:dyDescent="0.25">
      <c r="A1854" s="7" t="s">
        <v>2198</v>
      </c>
      <c r="B1854">
        <v>59.42</v>
      </c>
    </row>
    <row r="1855" spans="1:2" x14ac:dyDescent="0.25">
      <c r="A1855" s="7" t="s">
        <v>5118</v>
      </c>
      <c r="B1855">
        <v>0</v>
      </c>
    </row>
    <row r="1856" spans="1:2" x14ac:dyDescent="0.25">
      <c r="A1856" s="7" t="s">
        <v>5122</v>
      </c>
      <c r="B1856">
        <v>141.99</v>
      </c>
    </row>
    <row r="1857" spans="1:2" x14ac:dyDescent="0.25">
      <c r="A1857" s="7" t="s">
        <v>5126</v>
      </c>
      <c r="B1857">
        <v>4.76</v>
      </c>
    </row>
    <row r="1858" spans="1:2" x14ac:dyDescent="0.25">
      <c r="A1858" s="7" t="s">
        <v>5130</v>
      </c>
      <c r="B1858">
        <v>60.7</v>
      </c>
    </row>
    <row r="1859" spans="1:2" x14ac:dyDescent="0.25">
      <c r="A1859" s="7" t="s">
        <v>5134</v>
      </c>
      <c r="B1859">
        <v>50.19</v>
      </c>
    </row>
    <row r="1860" spans="1:2" x14ac:dyDescent="0.25">
      <c r="A1860" s="7" t="s">
        <v>5138</v>
      </c>
      <c r="B1860">
        <v>14.11</v>
      </c>
    </row>
    <row r="1861" spans="1:2" x14ac:dyDescent="0.25">
      <c r="A1861" s="7" t="s">
        <v>5142</v>
      </c>
      <c r="B1861">
        <v>82.03</v>
      </c>
    </row>
    <row r="1862" spans="1:2" x14ac:dyDescent="0.25">
      <c r="A1862" s="7" t="s">
        <v>5146</v>
      </c>
      <c r="B1862">
        <v>41.37</v>
      </c>
    </row>
    <row r="1863" spans="1:2" x14ac:dyDescent="0.25">
      <c r="A1863" s="7" t="s">
        <v>5150</v>
      </c>
      <c r="B1863">
        <v>11.87</v>
      </c>
    </row>
    <row r="1864" spans="1:2" x14ac:dyDescent="0.25">
      <c r="A1864" s="7" t="s">
        <v>5154</v>
      </c>
      <c r="B1864">
        <v>29.64</v>
      </c>
    </row>
    <row r="1865" spans="1:2" x14ac:dyDescent="0.25">
      <c r="A1865" s="7" t="s">
        <v>5158</v>
      </c>
      <c r="B1865">
        <v>133.28</v>
      </c>
    </row>
    <row r="1866" spans="1:2" x14ac:dyDescent="0.25">
      <c r="A1866" s="7" t="s">
        <v>5162</v>
      </c>
      <c r="B1866">
        <v>207.86</v>
      </c>
    </row>
    <row r="1867" spans="1:2" x14ac:dyDescent="0.25">
      <c r="A1867" s="7" t="s">
        <v>5166</v>
      </c>
      <c r="B1867">
        <v>2.76</v>
      </c>
    </row>
    <row r="1868" spans="1:2" x14ac:dyDescent="0.25">
      <c r="A1868" s="7" t="s">
        <v>5170</v>
      </c>
      <c r="B1868">
        <v>33.799999999999997</v>
      </c>
    </row>
    <row r="1869" spans="1:2" x14ac:dyDescent="0.25">
      <c r="A1869" s="7" t="s">
        <v>5174</v>
      </c>
      <c r="B1869">
        <v>33.85</v>
      </c>
    </row>
    <row r="1870" spans="1:2" x14ac:dyDescent="0.25">
      <c r="A1870" s="7" t="s">
        <v>5178</v>
      </c>
      <c r="B1870">
        <v>16.399999999999999</v>
      </c>
    </row>
    <row r="1871" spans="1:2" x14ac:dyDescent="0.25">
      <c r="A1871" s="7" t="s">
        <v>5182</v>
      </c>
      <c r="B1871">
        <v>62.72</v>
      </c>
    </row>
    <row r="1872" spans="1:2" x14ac:dyDescent="0.25">
      <c r="A1872" s="7" t="s">
        <v>5186</v>
      </c>
      <c r="B1872">
        <v>148.01</v>
      </c>
    </row>
    <row r="1873" spans="1:2" x14ac:dyDescent="0.25">
      <c r="A1873" s="7" t="s">
        <v>5190</v>
      </c>
      <c r="B1873">
        <v>12.75</v>
      </c>
    </row>
    <row r="1874" spans="1:2" x14ac:dyDescent="0.25">
      <c r="A1874" s="7" t="s">
        <v>5194</v>
      </c>
      <c r="B1874">
        <v>26.72</v>
      </c>
    </row>
    <row r="1875" spans="1:2" x14ac:dyDescent="0.25">
      <c r="A1875" s="7" t="s">
        <v>5198</v>
      </c>
      <c r="B1875">
        <v>30</v>
      </c>
    </row>
    <row r="1876" spans="1:2" x14ac:dyDescent="0.25">
      <c r="A1876" s="7" t="s">
        <v>5202</v>
      </c>
      <c r="B1876">
        <v>36.049999999999997</v>
      </c>
    </row>
    <row r="1877" spans="1:2" x14ac:dyDescent="0.25">
      <c r="A1877" s="7" t="s">
        <v>5206</v>
      </c>
      <c r="B1877">
        <v>0</v>
      </c>
    </row>
    <row r="1878" spans="1:2" x14ac:dyDescent="0.25">
      <c r="A1878" s="7" t="s">
        <v>5210</v>
      </c>
      <c r="B1878">
        <v>30.06</v>
      </c>
    </row>
    <row r="1879" spans="1:2" x14ac:dyDescent="0.25">
      <c r="A1879" s="7" t="s">
        <v>5214</v>
      </c>
      <c r="B1879">
        <v>17.2</v>
      </c>
    </row>
    <row r="1880" spans="1:2" x14ac:dyDescent="0.25">
      <c r="A1880" s="7" t="s">
        <v>5218</v>
      </c>
      <c r="B1880">
        <v>60.05</v>
      </c>
    </row>
    <row r="1881" spans="1:2" x14ac:dyDescent="0.25">
      <c r="A1881" s="7" t="s">
        <v>5222</v>
      </c>
      <c r="B1881">
        <v>60.38</v>
      </c>
    </row>
    <row r="1882" spans="1:2" x14ac:dyDescent="0.25">
      <c r="A1882" s="7" t="s">
        <v>5226</v>
      </c>
      <c r="B1882">
        <v>0</v>
      </c>
    </row>
    <row r="1883" spans="1:2" x14ac:dyDescent="0.25">
      <c r="A1883" s="7" t="s">
        <v>5230</v>
      </c>
      <c r="B1883">
        <v>71.33</v>
      </c>
    </row>
    <row r="1884" spans="1:2" x14ac:dyDescent="0.25">
      <c r="A1884" s="7" t="s">
        <v>5234</v>
      </c>
      <c r="B1884">
        <v>230.67</v>
      </c>
    </row>
    <row r="1885" spans="1:2" x14ac:dyDescent="0.25">
      <c r="A1885" s="7" t="s">
        <v>5238</v>
      </c>
      <c r="B1885">
        <v>24.3</v>
      </c>
    </row>
    <row r="1886" spans="1:2" x14ac:dyDescent="0.25">
      <c r="A1886" s="7" t="s">
        <v>5242</v>
      </c>
      <c r="B1886">
        <v>40.56</v>
      </c>
    </row>
    <row r="1887" spans="1:2" x14ac:dyDescent="0.25">
      <c r="A1887" s="7" t="s">
        <v>5246</v>
      </c>
      <c r="B1887">
        <v>92.26</v>
      </c>
    </row>
    <row r="1888" spans="1:2" x14ac:dyDescent="0.25">
      <c r="A1888" s="7" t="s">
        <v>5250</v>
      </c>
      <c r="B1888">
        <v>0.83</v>
      </c>
    </row>
    <row r="1889" spans="1:2" x14ac:dyDescent="0.25">
      <c r="A1889" s="7" t="s">
        <v>5254</v>
      </c>
      <c r="B1889">
        <v>51.2</v>
      </c>
    </row>
    <row r="1890" spans="1:2" x14ac:dyDescent="0.25">
      <c r="A1890" s="7" t="s">
        <v>5258</v>
      </c>
      <c r="B1890">
        <v>138</v>
      </c>
    </row>
    <row r="1891" spans="1:2" x14ac:dyDescent="0.25">
      <c r="A1891" s="7" t="s">
        <v>5262</v>
      </c>
      <c r="B1891">
        <v>30.61</v>
      </c>
    </row>
    <row r="1892" spans="1:2" x14ac:dyDescent="0.25">
      <c r="A1892" s="7" t="s">
        <v>5266</v>
      </c>
      <c r="B1892">
        <v>59.22</v>
      </c>
    </row>
    <row r="1893" spans="1:2" x14ac:dyDescent="0.25">
      <c r="A1893" s="7" t="s">
        <v>5270</v>
      </c>
      <c r="B1893">
        <v>0</v>
      </c>
    </row>
    <row r="1894" spans="1:2" x14ac:dyDescent="0.25">
      <c r="A1894" s="7" t="s">
        <v>5274</v>
      </c>
      <c r="B1894">
        <v>35.64</v>
      </c>
    </row>
    <row r="1895" spans="1:2" x14ac:dyDescent="0.25">
      <c r="A1895" s="7" t="s">
        <v>5278</v>
      </c>
      <c r="B1895">
        <v>0</v>
      </c>
    </row>
    <row r="1896" spans="1:2" x14ac:dyDescent="0.25">
      <c r="A1896" s="7" t="s">
        <v>5282</v>
      </c>
      <c r="B1896">
        <v>40.24</v>
      </c>
    </row>
    <row r="1897" spans="1:2" x14ac:dyDescent="0.25">
      <c r="A1897" s="7" t="s">
        <v>5286</v>
      </c>
      <c r="B1897">
        <v>101.93</v>
      </c>
    </row>
    <row r="1898" spans="1:2" x14ac:dyDescent="0.25">
      <c r="A1898" s="7" t="s">
        <v>5290</v>
      </c>
      <c r="B1898">
        <v>0</v>
      </c>
    </row>
    <row r="1899" spans="1:2" x14ac:dyDescent="0.25">
      <c r="A1899" s="7" t="s">
        <v>5294</v>
      </c>
      <c r="B1899">
        <v>70.989999999999995</v>
      </c>
    </row>
    <row r="1900" spans="1:2" x14ac:dyDescent="0.25">
      <c r="A1900" s="7" t="s">
        <v>5298</v>
      </c>
      <c r="B1900">
        <v>20.28</v>
      </c>
    </row>
    <row r="1901" spans="1:2" x14ac:dyDescent="0.25">
      <c r="A1901" s="7" t="s">
        <v>5302</v>
      </c>
      <c r="B1901">
        <v>73.650000000000006</v>
      </c>
    </row>
    <row r="1902" spans="1:2" x14ac:dyDescent="0.25">
      <c r="A1902" s="7" t="s">
        <v>5306</v>
      </c>
      <c r="B1902">
        <v>5.68</v>
      </c>
    </row>
    <row r="1903" spans="1:2" x14ac:dyDescent="0.25">
      <c r="A1903" s="7" t="s">
        <v>5310</v>
      </c>
      <c r="B1903">
        <v>17.72</v>
      </c>
    </row>
    <row r="1904" spans="1:2" x14ac:dyDescent="0.25">
      <c r="A1904" s="7" t="s">
        <v>5314</v>
      </c>
      <c r="B1904">
        <v>54.24</v>
      </c>
    </row>
    <row r="1905" spans="1:2" x14ac:dyDescent="0.25">
      <c r="A1905" s="7" t="s">
        <v>5318</v>
      </c>
      <c r="B1905">
        <v>14.58</v>
      </c>
    </row>
    <row r="1906" spans="1:2" x14ac:dyDescent="0.25">
      <c r="A1906" s="7" t="s">
        <v>5322</v>
      </c>
      <c r="B1906">
        <v>24.34</v>
      </c>
    </row>
    <row r="1907" spans="1:2" x14ac:dyDescent="0.25">
      <c r="A1907" s="7" t="s">
        <v>5326</v>
      </c>
      <c r="B1907">
        <v>65.63</v>
      </c>
    </row>
    <row r="1908" spans="1:2" x14ac:dyDescent="0.25">
      <c r="A1908" s="7" t="s">
        <v>5330</v>
      </c>
      <c r="B1908">
        <v>0</v>
      </c>
    </row>
    <row r="1909" spans="1:2" x14ac:dyDescent="0.25">
      <c r="A1909" s="7" t="s">
        <v>5334</v>
      </c>
      <c r="B1909">
        <v>55.08</v>
      </c>
    </row>
    <row r="1910" spans="1:2" x14ac:dyDescent="0.25">
      <c r="A1910" s="7" t="s">
        <v>5338</v>
      </c>
      <c r="B1910">
        <v>27.16</v>
      </c>
    </row>
    <row r="1911" spans="1:2" x14ac:dyDescent="0.25">
      <c r="A1911" s="7" t="s">
        <v>5342</v>
      </c>
      <c r="B1911">
        <v>55.73</v>
      </c>
    </row>
    <row r="1912" spans="1:2" x14ac:dyDescent="0.25">
      <c r="A1912" s="7" t="s">
        <v>5346</v>
      </c>
      <c r="B1912">
        <v>68.66</v>
      </c>
    </row>
    <row r="1913" spans="1:2" x14ac:dyDescent="0.25">
      <c r="A1913" s="7" t="s">
        <v>5350</v>
      </c>
      <c r="B1913">
        <v>0</v>
      </c>
    </row>
    <row r="1914" spans="1:2" x14ac:dyDescent="0.25">
      <c r="A1914" s="7" t="s">
        <v>5354</v>
      </c>
      <c r="B1914">
        <v>37.369999999999997</v>
      </c>
    </row>
    <row r="1915" spans="1:2" x14ac:dyDescent="0.25">
      <c r="A1915" s="7" t="s">
        <v>5358</v>
      </c>
      <c r="B1915">
        <v>34.22</v>
      </c>
    </row>
    <row r="1916" spans="1:2" x14ac:dyDescent="0.25">
      <c r="A1916" s="7" t="s">
        <v>5362</v>
      </c>
      <c r="B1916">
        <v>28.07</v>
      </c>
    </row>
    <row r="1917" spans="1:2" x14ac:dyDescent="0.25">
      <c r="A1917" s="7" t="s">
        <v>5366</v>
      </c>
      <c r="B1917">
        <v>10.02</v>
      </c>
    </row>
    <row r="1918" spans="1:2" x14ac:dyDescent="0.25">
      <c r="A1918" s="7" t="s">
        <v>5370</v>
      </c>
      <c r="B1918">
        <v>93.76</v>
      </c>
    </row>
    <row r="1919" spans="1:2" x14ac:dyDescent="0.25">
      <c r="A1919" s="7" t="s">
        <v>5374</v>
      </c>
      <c r="B1919">
        <v>96.03</v>
      </c>
    </row>
    <row r="1920" spans="1:2" x14ac:dyDescent="0.25">
      <c r="A1920" s="7" t="s">
        <v>5378</v>
      </c>
      <c r="B1920">
        <v>17.510000000000002</v>
      </c>
    </row>
    <row r="1921" spans="1:2" x14ac:dyDescent="0.25">
      <c r="A1921" s="7" t="s">
        <v>5382</v>
      </c>
      <c r="B1921">
        <v>71.069999999999993</v>
      </c>
    </row>
    <row r="1922" spans="1:2" x14ac:dyDescent="0.25">
      <c r="A1922" s="7" t="s">
        <v>5386</v>
      </c>
      <c r="B1922">
        <v>62.66</v>
      </c>
    </row>
    <row r="1923" spans="1:2" x14ac:dyDescent="0.25">
      <c r="A1923" s="7" t="s">
        <v>5390</v>
      </c>
      <c r="B1923">
        <v>33.229999999999997</v>
      </c>
    </row>
    <row r="1924" spans="1:2" x14ac:dyDescent="0.25">
      <c r="A1924" s="7" t="s">
        <v>5394</v>
      </c>
      <c r="B1924">
        <v>3.71</v>
      </c>
    </row>
    <row r="1925" spans="1:2" x14ac:dyDescent="0.25">
      <c r="A1925" s="7" t="s">
        <v>5398</v>
      </c>
      <c r="B1925">
        <v>0</v>
      </c>
    </row>
    <row r="1926" spans="1:2" x14ac:dyDescent="0.25">
      <c r="A1926" s="7" t="s">
        <v>5402</v>
      </c>
      <c r="B1926">
        <v>39.090000000000003</v>
      </c>
    </row>
    <row r="1927" spans="1:2" x14ac:dyDescent="0.25">
      <c r="A1927" s="7" t="s">
        <v>5406</v>
      </c>
      <c r="B1927">
        <v>12.88</v>
      </c>
    </row>
    <row r="1928" spans="1:2" x14ac:dyDescent="0.25">
      <c r="A1928" s="7" t="s">
        <v>5410</v>
      </c>
      <c r="B1928">
        <v>69.47</v>
      </c>
    </row>
    <row r="1929" spans="1:2" x14ac:dyDescent="0.25">
      <c r="A1929" s="7" t="s">
        <v>5414</v>
      </c>
      <c r="B1929">
        <v>199.68</v>
      </c>
    </row>
    <row r="1930" spans="1:2" x14ac:dyDescent="0.25">
      <c r="A1930" s="7" t="s">
        <v>5418</v>
      </c>
      <c r="B1930">
        <v>0</v>
      </c>
    </row>
    <row r="1931" spans="1:2" x14ac:dyDescent="0.25">
      <c r="A1931" s="7" t="s">
        <v>5422</v>
      </c>
      <c r="B1931">
        <v>9.9</v>
      </c>
    </row>
    <row r="1932" spans="1:2" x14ac:dyDescent="0.25">
      <c r="A1932" s="7" t="s">
        <v>5426</v>
      </c>
      <c r="B1932">
        <v>75.17</v>
      </c>
    </row>
    <row r="1933" spans="1:2" x14ac:dyDescent="0.25">
      <c r="A1933" s="7" t="s">
        <v>5430</v>
      </c>
      <c r="B1933">
        <v>27.38</v>
      </c>
    </row>
    <row r="1934" spans="1:2" x14ac:dyDescent="0.25">
      <c r="A1934" s="7" t="s">
        <v>5434</v>
      </c>
      <c r="B1934">
        <v>92.14</v>
      </c>
    </row>
    <row r="1935" spans="1:2" x14ac:dyDescent="0.25">
      <c r="A1935" s="7" t="s">
        <v>5438</v>
      </c>
      <c r="B1935">
        <v>8.74</v>
      </c>
    </row>
    <row r="1936" spans="1:2" x14ac:dyDescent="0.25">
      <c r="A1936" s="7" t="s">
        <v>5442</v>
      </c>
      <c r="B1936">
        <v>29.96</v>
      </c>
    </row>
    <row r="1937" spans="1:2" x14ac:dyDescent="0.25">
      <c r="A1937" s="7" t="s">
        <v>5446</v>
      </c>
      <c r="B1937">
        <v>5327.37</v>
      </c>
    </row>
    <row r="1938" spans="1:2" x14ac:dyDescent="0.25">
      <c r="A1938" s="7" t="s">
        <v>5450</v>
      </c>
      <c r="B1938">
        <v>58.5</v>
      </c>
    </row>
    <row r="1939" spans="1:2" x14ac:dyDescent="0.25">
      <c r="A1939" s="7" t="s">
        <v>5454</v>
      </c>
      <c r="B1939">
        <v>76.2</v>
      </c>
    </row>
    <row r="1940" spans="1:2" x14ac:dyDescent="0.25">
      <c r="A1940" s="7" t="s">
        <v>5458</v>
      </c>
      <c r="B1940">
        <v>38.909999999999997</v>
      </c>
    </row>
    <row r="1941" spans="1:2" x14ac:dyDescent="0.25">
      <c r="A1941" s="7" t="s">
        <v>5462</v>
      </c>
      <c r="B1941">
        <v>8.1199999999999992</v>
      </c>
    </row>
    <row r="1942" spans="1:2" x14ac:dyDescent="0.25">
      <c r="A1942" s="7" t="s">
        <v>5466</v>
      </c>
      <c r="B1942">
        <v>23.3</v>
      </c>
    </row>
    <row r="1943" spans="1:2" x14ac:dyDescent="0.25">
      <c r="A1943" s="7" t="s">
        <v>5470</v>
      </c>
      <c r="B1943">
        <v>30.95</v>
      </c>
    </row>
    <row r="1944" spans="1:2" x14ac:dyDescent="0.25">
      <c r="A1944" s="7" t="s">
        <v>5474</v>
      </c>
      <c r="B1944">
        <v>15.33</v>
      </c>
    </row>
    <row r="1945" spans="1:2" x14ac:dyDescent="0.25">
      <c r="A1945" s="7" t="s">
        <v>5478</v>
      </c>
      <c r="B1945">
        <v>0</v>
      </c>
    </row>
    <row r="1946" spans="1:2" x14ac:dyDescent="0.25">
      <c r="A1946" s="7" t="s">
        <v>5482</v>
      </c>
      <c r="B1946">
        <v>7.56</v>
      </c>
    </row>
    <row r="1947" spans="1:2" x14ac:dyDescent="0.25">
      <c r="A1947" s="7" t="s">
        <v>1757</v>
      </c>
      <c r="B1947">
        <v>19.309999999999999</v>
      </c>
    </row>
    <row r="1948" spans="1:2" x14ac:dyDescent="0.25">
      <c r="A1948" s="7" t="s">
        <v>1761</v>
      </c>
      <c r="B1948">
        <v>16.559999999999999</v>
      </c>
    </row>
    <row r="1949" spans="1:2" x14ac:dyDescent="0.25">
      <c r="A1949" s="7" t="s">
        <v>1765</v>
      </c>
      <c r="B1949">
        <v>32.15</v>
      </c>
    </row>
    <row r="1950" spans="1:2" x14ac:dyDescent="0.25">
      <c r="A1950" s="7" t="s">
        <v>1769</v>
      </c>
      <c r="B1950">
        <v>0</v>
      </c>
    </row>
    <row r="1951" spans="1:2" x14ac:dyDescent="0.25">
      <c r="A1951" s="7" t="s">
        <v>1773</v>
      </c>
      <c r="B1951">
        <v>54</v>
      </c>
    </row>
    <row r="1952" spans="1:2" x14ac:dyDescent="0.25">
      <c r="A1952" s="7" t="s">
        <v>1777</v>
      </c>
      <c r="B1952">
        <v>58.45</v>
      </c>
    </row>
    <row r="1953" spans="1:2" x14ac:dyDescent="0.25">
      <c r="A1953" s="7" t="s">
        <v>1781</v>
      </c>
      <c r="B1953">
        <v>42.03</v>
      </c>
    </row>
    <row r="1954" spans="1:2" x14ac:dyDescent="0.25">
      <c r="A1954" s="7" t="s">
        <v>1785</v>
      </c>
      <c r="B1954">
        <v>42.52</v>
      </c>
    </row>
    <row r="1955" spans="1:2" x14ac:dyDescent="0.25">
      <c r="A1955" s="7" t="s">
        <v>1789</v>
      </c>
      <c r="B1955">
        <v>7.92</v>
      </c>
    </row>
    <row r="1956" spans="1:2" x14ac:dyDescent="0.25">
      <c r="A1956" s="7" t="s">
        <v>1793</v>
      </c>
      <c r="B1956">
        <v>44.39</v>
      </c>
    </row>
    <row r="1957" spans="1:2" x14ac:dyDescent="0.25">
      <c r="A1957" s="7" t="s">
        <v>1797</v>
      </c>
      <c r="B1957">
        <v>42.22</v>
      </c>
    </row>
    <row r="1958" spans="1:2" x14ac:dyDescent="0.25">
      <c r="A1958" s="7" t="s">
        <v>1801</v>
      </c>
      <c r="B1958">
        <v>55.82</v>
      </c>
    </row>
    <row r="1959" spans="1:2" x14ac:dyDescent="0.25">
      <c r="A1959" s="7" t="s">
        <v>1805</v>
      </c>
      <c r="B1959">
        <v>8.01</v>
      </c>
    </row>
    <row r="1960" spans="1:2" x14ac:dyDescent="0.25">
      <c r="A1960" s="7" t="s">
        <v>1809</v>
      </c>
      <c r="B1960">
        <v>182.11</v>
      </c>
    </row>
    <row r="1961" spans="1:2" x14ac:dyDescent="0.25">
      <c r="A1961" s="7" t="s">
        <v>1813</v>
      </c>
      <c r="B1961">
        <v>33.71</v>
      </c>
    </row>
    <row r="1962" spans="1:2" x14ac:dyDescent="0.25">
      <c r="A1962" s="7" t="s">
        <v>1817</v>
      </c>
      <c r="B1962">
        <v>15.81</v>
      </c>
    </row>
    <row r="1963" spans="1:2" x14ac:dyDescent="0.25">
      <c r="A1963" s="7" t="s">
        <v>5534</v>
      </c>
      <c r="B1963">
        <v>37.299999999999997</v>
      </c>
    </row>
    <row r="1964" spans="1:2" x14ac:dyDescent="0.25">
      <c r="A1964" s="7" t="s">
        <v>5538</v>
      </c>
      <c r="B1964">
        <v>0</v>
      </c>
    </row>
    <row r="1965" spans="1:2" x14ac:dyDescent="0.25">
      <c r="A1965" s="7" t="s">
        <v>5542</v>
      </c>
      <c r="B1965">
        <v>166.4</v>
      </c>
    </row>
    <row r="1966" spans="1:2" x14ac:dyDescent="0.25">
      <c r="A1966" s="7" t="s">
        <v>5546</v>
      </c>
      <c r="B1966">
        <v>28.25</v>
      </c>
    </row>
    <row r="1967" spans="1:2" x14ac:dyDescent="0.25">
      <c r="A1967" s="7" t="s">
        <v>5550</v>
      </c>
      <c r="B1967">
        <v>21.36</v>
      </c>
    </row>
    <row r="1968" spans="1:2" x14ac:dyDescent="0.25">
      <c r="A1968" s="7" t="s">
        <v>5554</v>
      </c>
      <c r="B1968">
        <v>30.3</v>
      </c>
    </row>
    <row r="1969" spans="1:2" x14ac:dyDescent="0.25">
      <c r="A1969" s="7" t="s">
        <v>5558</v>
      </c>
      <c r="B1969">
        <v>17.28</v>
      </c>
    </row>
    <row r="1970" spans="1:2" x14ac:dyDescent="0.25">
      <c r="A1970" s="7" t="s">
        <v>5562</v>
      </c>
      <c r="B1970">
        <v>58.88</v>
      </c>
    </row>
    <row r="1971" spans="1:2" x14ac:dyDescent="0.25">
      <c r="A1971" s="7" t="s">
        <v>5566</v>
      </c>
      <c r="B1971">
        <v>33.97</v>
      </c>
    </row>
    <row r="1972" spans="1:2" x14ac:dyDescent="0.25">
      <c r="A1972" s="7" t="s">
        <v>5570</v>
      </c>
      <c r="B1972">
        <v>20.86</v>
      </c>
    </row>
    <row r="1973" spans="1:2" x14ac:dyDescent="0.25">
      <c r="A1973" s="7" t="s">
        <v>5574</v>
      </c>
      <c r="B1973">
        <v>38.47</v>
      </c>
    </row>
    <row r="1974" spans="1:2" x14ac:dyDescent="0.25">
      <c r="A1974" s="7" t="s">
        <v>5578</v>
      </c>
      <c r="B1974">
        <v>16.48</v>
      </c>
    </row>
    <row r="1975" spans="1:2" x14ac:dyDescent="0.25">
      <c r="A1975" s="7" t="s">
        <v>5582</v>
      </c>
      <c r="B1975">
        <v>0</v>
      </c>
    </row>
    <row r="1976" spans="1:2" x14ac:dyDescent="0.25">
      <c r="A1976" s="7" t="s">
        <v>5586</v>
      </c>
      <c r="B1976">
        <v>15.68</v>
      </c>
    </row>
    <row r="1977" spans="1:2" x14ac:dyDescent="0.25">
      <c r="A1977" s="7" t="s">
        <v>5590</v>
      </c>
      <c r="B1977">
        <v>37.32</v>
      </c>
    </row>
    <row r="1978" spans="1:2" x14ac:dyDescent="0.25">
      <c r="A1978" s="7" t="s">
        <v>5594</v>
      </c>
      <c r="B1978">
        <v>0</v>
      </c>
    </row>
    <row r="1979" spans="1:2" x14ac:dyDescent="0.25">
      <c r="A1979" s="7" t="s">
        <v>5598</v>
      </c>
      <c r="B1979">
        <v>0</v>
      </c>
    </row>
    <row r="1980" spans="1:2" x14ac:dyDescent="0.25">
      <c r="A1980" s="7" t="s">
        <v>5602</v>
      </c>
      <c r="B1980">
        <v>28.62</v>
      </c>
    </row>
    <row r="1981" spans="1:2" x14ac:dyDescent="0.25">
      <c r="A1981" s="7" t="s">
        <v>5606</v>
      </c>
      <c r="B1981">
        <v>2305.96</v>
      </c>
    </row>
    <row r="1982" spans="1:2" x14ac:dyDescent="0.25">
      <c r="A1982" s="7" t="s">
        <v>5610</v>
      </c>
      <c r="B1982">
        <v>134.28</v>
      </c>
    </row>
    <row r="1983" spans="1:2" x14ac:dyDescent="0.25">
      <c r="A1983" s="7" t="s">
        <v>5614</v>
      </c>
      <c r="B1983">
        <v>1611.73</v>
      </c>
    </row>
    <row r="1984" spans="1:2" x14ac:dyDescent="0.25">
      <c r="A1984" s="7" t="s">
        <v>5618</v>
      </c>
      <c r="B1984">
        <v>17.37</v>
      </c>
    </row>
    <row r="1985" spans="1:2" x14ac:dyDescent="0.25">
      <c r="A1985" s="7" t="s">
        <v>5622</v>
      </c>
      <c r="B1985">
        <v>0.12</v>
      </c>
    </row>
    <row r="1986" spans="1:2" x14ac:dyDescent="0.25">
      <c r="A1986" s="7" t="s">
        <v>5626</v>
      </c>
      <c r="B1986">
        <v>6909.99</v>
      </c>
    </row>
    <row r="1987" spans="1:2" x14ac:dyDescent="0.25">
      <c r="A1987" s="7" t="s">
        <v>5630</v>
      </c>
      <c r="B1987">
        <v>44.84</v>
      </c>
    </row>
    <row r="1988" spans="1:2" x14ac:dyDescent="0.25">
      <c r="A1988" s="7" t="s">
        <v>5634</v>
      </c>
      <c r="B1988">
        <v>14.62</v>
      </c>
    </row>
    <row r="1989" spans="1:2" x14ac:dyDescent="0.25">
      <c r="A1989" s="7" t="s">
        <v>5638</v>
      </c>
      <c r="B1989">
        <v>19.04</v>
      </c>
    </row>
    <row r="1990" spans="1:2" x14ac:dyDescent="0.25">
      <c r="A1990" s="7" t="s">
        <v>5642</v>
      </c>
      <c r="B1990">
        <v>11.19</v>
      </c>
    </row>
    <row r="1991" spans="1:2" x14ac:dyDescent="0.25">
      <c r="A1991" s="7" t="s">
        <v>5646</v>
      </c>
      <c r="B1991">
        <v>13.76</v>
      </c>
    </row>
    <row r="1992" spans="1:2" x14ac:dyDescent="0.25">
      <c r="A1992" s="7" t="s">
        <v>5650</v>
      </c>
      <c r="B1992">
        <v>75.599999999999994</v>
      </c>
    </row>
    <row r="1993" spans="1:2" x14ac:dyDescent="0.25">
      <c r="A1993" s="7" t="s">
        <v>5654</v>
      </c>
      <c r="B1993">
        <v>0</v>
      </c>
    </row>
    <row r="1994" spans="1:2" x14ac:dyDescent="0.25">
      <c r="A1994" s="7" t="s">
        <v>5658</v>
      </c>
      <c r="B1994">
        <v>13.16</v>
      </c>
    </row>
    <row r="1995" spans="1:2" x14ac:dyDescent="0.25">
      <c r="A1995" s="7" t="s">
        <v>5662</v>
      </c>
      <c r="B1995">
        <v>0</v>
      </c>
    </row>
    <row r="1996" spans="1:2" x14ac:dyDescent="0.25">
      <c r="A1996" s="7" t="s">
        <v>5666</v>
      </c>
      <c r="B1996">
        <v>800.95</v>
      </c>
    </row>
    <row r="1997" spans="1:2" x14ac:dyDescent="0.25">
      <c r="A1997" s="7" t="s">
        <v>5670</v>
      </c>
      <c r="B1997">
        <v>160.35</v>
      </c>
    </row>
    <row r="1998" spans="1:2" x14ac:dyDescent="0.25">
      <c r="A1998" s="7" t="s">
        <v>5674</v>
      </c>
      <c r="B1998">
        <v>11564.71</v>
      </c>
    </row>
    <row r="1999" spans="1:2" x14ac:dyDescent="0.25">
      <c r="A1999" s="7" t="s">
        <v>5678</v>
      </c>
      <c r="B1999">
        <v>656.93</v>
      </c>
    </row>
    <row r="2000" spans="1:2" x14ac:dyDescent="0.25">
      <c r="A2000" s="7" t="s">
        <v>5682</v>
      </c>
      <c r="B2000">
        <v>0</v>
      </c>
    </row>
    <row r="2001" spans="1:2" x14ac:dyDescent="0.25">
      <c r="A2001" s="7" t="s">
        <v>5686</v>
      </c>
      <c r="B2001">
        <v>38.520000000000003</v>
      </c>
    </row>
    <row r="2002" spans="1:2" x14ac:dyDescent="0.25">
      <c r="A2002" s="7" t="s">
        <v>5690</v>
      </c>
      <c r="B2002">
        <v>79.459999999999994</v>
      </c>
    </row>
    <row r="2003" spans="1:2" x14ac:dyDescent="0.25">
      <c r="A2003" s="7" t="s">
        <v>5694</v>
      </c>
      <c r="B2003">
        <v>120.76</v>
      </c>
    </row>
    <row r="2004" spans="1:2" x14ac:dyDescent="0.25">
      <c r="A2004" s="7" t="s">
        <v>5698</v>
      </c>
      <c r="B2004">
        <v>91.21</v>
      </c>
    </row>
    <row r="2005" spans="1:2" x14ac:dyDescent="0.25">
      <c r="A2005" s="7" t="s">
        <v>5702</v>
      </c>
      <c r="B2005">
        <v>27.96</v>
      </c>
    </row>
    <row r="2006" spans="1:2" x14ac:dyDescent="0.25">
      <c r="A2006" s="7" t="s">
        <v>5706</v>
      </c>
      <c r="B2006">
        <v>9.84</v>
      </c>
    </row>
    <row r="2007" spans="1:2" x14ac:dyDescent="0.25">
      <c r="A2007" s="7" t="s">
        <v>5710</v>
      </c>
      <c r="B2007">
        <v>29.19</v>
      </c>
    </row>
    <row r="2008" spans="1:2" x14ac:dyDescent="0.25">
      <c r="A2008" s="7" t="s">
        <v>5714</v>
      </c>
      <c r="B2008">
        <v>51.93</v>
      </c>
    </row>
    <row r="2009" spans="1:2" x14ac:dyDescent="0.25">
      <c r="A2009" s="7" t="s">
        <v>5718</v>
      </c>
      <c r="B2009">
        <v>26.44</v>
      </c>
    </row>
    <row r="2010" spans="1:2" x14ac:dyDescent="0.25">
      <c r="A2010" s="7" t="s">
        <v>5722</v>
      </c>
      <c r="B2010">
        <v>57.04</v>
      </c>
    </row>
    <row r="2011" spans="1:2" x14ac:dyDescent="0.25">
      <c r="A2011" s="7" t="s">
        <v>5726</v>
      </c>
      <c r="B2011">
        <v>73.67</v>
      </c>
    </row>
    <row r="2012" spans="1:2" x14ac:dyDescent="0.25">
      <c r="A2012" s="7" t="s">
        <v>5730</v>
      </c>
      <c r="B2012">
        <v>43.79</v>
      </c>
    </row>
    <row r="2013" spans="1:2" x14ac:dyDescent="0.25">
      <c r="A2013" s="7" t="s">
        <v>5734</v>
      </c>
      <c r="B2013">
        <v>180.11</v>
      </c>
    </row>
    <row r="2014" spans="1:2" x14ac:dyDescent="0.25">
      <c r="A2014" s="7" t="s">
        <v>5738</v>
      </c>
      <c r="B2014">
        <v>4.46</v>
      </c>
    </row>
    <row r="2015" spans="1:2" x14ac:dyDescent="0.25">
      <c r="A2015" s="7" t="s">
        <v>5742</v>
      </c>
      <c r="B2015">
        <v>46.83</v>
      </c>
    </row>
    <row r="2016" spans="1:2" x14ac:dyDescent="0.25">
      <c r="A2016" s="7" t="s">
        <v>5746</v>
      </c>
      <c r="B2016">
        <v>18.12</v>
      </c>
    </row>
    <row r="2017" spans="1:2" x14ac:dyDescent="0.25">
      <c r="A2017" s="7" t="s">
        <v>5750</v>
      </c>
      <c r="B2017">
        <v>5.99</v>
      </c>
    </row>
    <row r="2018" spans="1:2" x14ac:dyDescent="0.25">
      <c r="A2018" s="7" t="s">
        <v>5754</v>
      </c>
      <c r="B2018">
        <v>87.45</v>
      </c>
    </row>
    <row r="2019" spans="1:2" x14ac:dyDescent="0.25">
      <c r="A2019" s="7" t="s">
        <v>5758</v>
      </c>
      <c r="B2019">
        <v>22.31</v>
      </c>
    </row>
    <row r="2020" spans="1:2" x14ac:dyDescent="0.25">
      <c r="A2020" s="7" t="s">
        <v>5762</v>
      </c>
      <c r="B2020">
        <v>517.38</v>
      </c>
    </row>
    <row r="2021" spans="1:2" x14ac:dyDescent="0.25">
      <c r="A2021" s="7" t="s">
        <v>5766</v>
      </c>
      <c r="B2021">
        <v>131.91</v>
      </c>
    </row>
    <row r="2022" spans="1:2" x14ac:dyDescent="0.25">
      <c r="A2022" s="7" t="s">
        <v>5770</v>
      </c>
      <c r="B2022">
        <v>8.27</v>
      </c>
    </row>
    <row r="2023" spans="1:2" x14ac:dyDescent="0.25">
      <c r="A2023" s="7" t="s">
        <v>5774</v>
      </c>
      <c r="B2023">
        <v>79.08</v>
      </c>
    </row>
    <row r="2024" spans="1:2" x14ac:dyDescent="0.25">
      <c r="A2024" s="7" t="s">
        <v>5778</v>
      </c>
      <c r="B2024">
        <v>50.85</v>
      </c>
    </row>
    <row r="2025" spans="1:2" x14ac:dyDescent="0.25">
      <c r="A2025" s="7" t="s">
        <v>5782</v>
      </c>
      <c r="B2025">
        <v>49.33</v>
      </c>
    </row>
    <row r="2026" spans="1:2" x14ac:dyDescent="0.25">
      <c r="A2026" s="7" t="s">
        <v>5786</v>
      </c>
      <c r="B2026">
        <v>14.92</v>
      </c>
    </row>
    <row r="2027" spans="1:2" x14ac:dyDescent="0.25">
      <c r="A2027" s="7" t="s">
        <v>5789</v>
      </c>
      <c r="B2027">
        <v>0</v>
      </c>
    </row>
    <row r="2028" spans="1:2" x14ac:dyDescent="0.25">
      <c r="A2028" s="7" t="s">
        <v>5793</v>
      </c>
      <c r="B2028">
        <v>17.82</v>
      </c>
    </row>
    <row r="2029" spans="1:2" x14ac:dyDescent="0.25">
      <c r="A2029" s="7" t="s">
        <v>5797</v>
      </c>
      <c r="B2029">
        <v>71.75</v>
      </c>
    </row>
    <row r="2030" spans="1:2" x14ac:dyDescent="0.25">
      <c r="A2030" s="7" t="s">
        <v>5801</v>
      </c>
      <c r="B2030">
        <v>0</v>
      </c>
    </row>
    <row r="2031" spans="1:2" x14ac:dyDescent="0.25">
      <c r="A2031" s="7" t="s">
        <v>5805</v>
      </c>
      <c r="B2031">
        <v>30.68</v>
      </c>
    </row>
    <row r="2032" spans="1:2" x14ac:dyDescent="0.25">
      <c r="A2032" s="7" t="s">
        <v>5809</v>
      </c>
      <c r="B2032">
        <v>20.04</v>
      </c>
    </row>
    <row r="2033" spans="1:2" x14ac:dyDescent="0.25">
      <c r="A2033" s="7" t="s">
        <v>5813</v>
      </c>
      <c r="B2033">
        <v>0</v>
      </c>
    </row>
    <row r="2034" spans="1:2" x14ac:dyDescent="0.25">
      <c r="A2034" s="7" t="s">
        <v>5817</v>
      </c>
      <c r="B2034">
        <v>25.4</v>
      </c>
    </row>
    <row r="2035" spans="1:2" x14ac:dyDescent="0.25">
      <c r="A2035" s="7" t="s">
        <v>5821</v>
      </c>
      <c r="B2035">
        <v>24.64</v>
      </c>
    </row>
    <row r="2036" spans="1:2" x14ac:dyDescent="0.25">
      <c r="A2036" s="7" t="s">
        <v>5825</v>
      </c>
      <c r="B2036">
        <v>7.06</v>
      </c>
    </row>
    <row r="2037" spans="1:2" x14ac:dyDescent="0.25">
      <c r="A2037" s="7" t="s">
        <v>5829</v>
      </c>
      <c r="B2037">
        <v>19.72</v>
      </c>
    </row>
    <row r="2038" spans="1:2" x14ac:dyDescent="0.25">
      <c r="A2038" s="7" t="s">
        <v>5833</v>
      </c>
      <c r="B2038">
        <v>15.35</v>
      </c>
    </row>
    <row r="2039" spans="1:2" x14ac:dyDescent="0.25">
      <c r="A2039" s="7" t="s">
        <v>5837</v>
      </c>
      <c r="B2039">
        <v>87.88</v>
      </c>
    </row>
    <row r="2040" spans="1:2" x14ac:dyDescent="0.25">
      <c r="A2040" s="7" t="s">
        <v>5841</v>
      </c>
      <c r="B2040">
        <v>23.96</v>
      </c>
    </row>
    <row r="2041" spans="1:2" x14ac:dyDescent="0.25">
      <c r="A2041" s="7" t="s">
        <v>5845</v>
      </c>
      <c r="B2041">
        <v>9.0500000000000007</v>
      </c>
    </row>
    <row r="2042" spans="1:2" x14ac:dyDescent="0.25">
      <c r="A2042" s="7" t="s">
        <v>5849</v>
      </c>
      <c r="B2042">
        <v>21.38</v>
      </c>
    </row>
    <row r="2043" spans="1:2" x14ac:dyDescent="0.25">
      <c r="A2043" s="7" t="s">
        <v>5853</v>
      </c>
      <c r="B2043">
        <v>53.78</v>
      </c>
    </row>
    <row r="2044" spans="1:2" x14ac:dyDescent="0.25">
      <c r="A2044" s="7" t="s">
        <v>5857</v>
      </c>
      <c r="B2044">
        <v>17.45</v>
      </c>
    </row>
    <row r="2045" spans="1:2" x14ac:dyDescent="0.25">
      <c r="A2045" s="7" t="s">
        <v>5861</v>
      </c>
      <c r="B2045">
        <v>7.28</v>
      </c>
    </row>
    <row r="2046" spans="1:2" x14ac:dyDescent="0.25">
      <c r="A2046" s="7" t="s">
        <v>5865</v>
      </c>
      <c r="B2046">
        <v>86.3</v>
      </c>
    </row>
    <row r="2047" spans="1:2" x14ac:dyDescent="0.25">
      <c r="A2047" s="7" t="s">
        <v>5869</v>
      </c>
      <c r="B2047">
        <v>95.37</v>
      </c>
    </row>
    <row r="2048" spans="1:2" x14ac:dyDescent="0.25">
      <c r="A2048" s="7" t="s">
        <v>5873</v>
      </c>
      <c r="B2048">
        <v>96.98</v>
      </c>
    </row>
    <row r="2049" spans="1:2" x14ac:dyDescent="0.25">
      <c r="A2049" s="7" t="s">
        <v>5877</v>
      </c>
      <c r="B2049">
        <v>12.73</v>
      </c>
    </row>
    <row r="2050" spans="1:2" x14ac:dyDescent="0.25">
      <c r="A2050" s="7" t="s">
        <v>5881</v>
      </c>
      <c r="B2050">
        <v>0</v>
      </c>
    </row>
    <row r="2051" spans="1:2" x14ac:dyDescent="0.25">
      <c r="A2051" s="7" t="s">
        <v>5885</v>
      </c>
      <c r="B2051">
        <v>0</v>
      </c>
    </row>
    <row r="2052" spans="1:2" x14ac:dyDescent="0.25">
      <c r="A2052" s="7" t="s">
        <v>5889</v>
      </c>
      <c r="B2052">
        <v>0</v>
      </c>
    </row>
    <row r="2053" spans="1:2" x14ac:dyDescent="0.25">
      <c r="A2053" s="7" t="s">
        <v>5893</v>
      </c>
      <c r="B2053">
        <v>0</v>
      </c>
    </row>
    <row r="2054" spans="1:2" x14ac:dyDescent="0.25">
      <c r="A2054" s="7" t="s">
        <v>5897</v>
      </c>
      <c r="B2054">
        <v>0</v>
      </c>
    </row>
    <row r="2055" spans="1:2" x14ac:dyDescent="0.25">
      <c r="A2055" s="7" t="s">
        <v>5901</v>
      </c>
      <c r="B2055">
        <v>12.11</v>
      </c>
    </row>
    <row r="2056" spans="1:2" x14ac:dyDescent="0.25">
      <c r="A2056" s="7" t="s">
        <v>5905</v>
      </c>
      <c r="B2056">
        <v>7.45</v>
      </c>
    </row>
    <row r="2057" spans="1:2" x14ac:dyDescent="0.25">
      <c r="A2057" s="7" t="s">
        <v>5909</v>
      </c>
      <c r="B2057">
        <v>0</v>
      </c>
    </row>
    <row r="2058" spans="1:2" x14ac:dyDescent="0.25">
      <c r="A2058" s="7" t="s">
        <v>5913</v>
      </c>
      <c r="B2058">
        <v>0</v>
      </c>
    </row>
    <row r="2059" spans="1:2" x14ac:dyDescent="0.25">
      <c r="A2059" s="7" t="s">
        <v>5917</v>
      </c>
      <c r="B2059">
        <v>0</v>
      </c>
    </row>
    <row r="2060" spans="1:2" x14ac:dyDescent="0.25">
      <c r="A2060" s="7" t="s">
        <v>5921</v>
      </c>
      <c r="B2060">
        <v>0</v>
      </c>
    </row>
    <row r="2061" spans="1:2" x14ac:dyDescent="0.25">
      <c r="A2061" s="7" t="s">
        <v>5925</v>
      </c>
      <c r="B2061">
        <v>324.42</v>
      </c>
    </row>
    <row r="2062" spans="1:2" x14ac:dyDescent="0.25">
      <c r="A2062" s="7" t="s">
        <v>5929</v>
      </c>
      <c r="B2062">
        <v>31.61</v>
      </c>
    </row>
    <row r="2063" spans="1:2" x14ac:dyDescent="0.25">
      <c r="A2063" s="7" t="s">
        <v>5933</v>
      </c>
      <c r="B2063">
        <v>138.19999999999999</v>
      </c>
    </row>
    <row r="2064" spans="1:2" x14ac:dyDescent="0.25">
      <c r="A2064" s="7" t="s">
        <v>5937</v>
      </c>
      <c r="B2064">
        <v>49.89</v>
      </c>
    </row>
    <row r="2065" spans="1:2" x14ac:dyDescent="0.25">
      <c r="A2065" s="7" t="s">
        <v>5941</v>
      </c>
      <c r="B2065">
        <v>37.090000000000003</v>
      </c>
    </row>
    <row r="2066" spans="1:2" x14ac:dyDescent="0.25">
      <c r="A2066" s="7" t="s">
        <v>5945</v>
      </c>
      <c r="B2066">
        <v>27.56</v>
      </c>
    </row>
    <row r="2067" spans="1:2" x14ac:dyDescent="0.25">
      <c r="A2067" s="7" t="s">
        <v>5949</v>
      </c>
      <c r="B2067">
        <v>45.62</v>
      </c>
    </row>
    <row r="2068" spans="1:2" x14ac:dyDescent="0.25">
      <c r="A2068" s="7" t="s">
        <v>5953</v>
      </c>
      <c r="B2068">
        <v>0</v>
      </c>
    </row>
    <row r="2069" spans="1:2" x14ac:dyDescent="0.25">
      <c r="A2069" s="7" t="s">
        <v>5957</v>
      </c>
      <c r="B2069">
        <v>1468.85</v>
      </c>
    </row>
    <row r="2070" spans="1:2" x14ac:dyDescent="0.25">
      <c r="A2070" s="7" t="s">
        <v>5961</v>
      </c>
      <c r="B2070">
        <v>507149.59</v>
      </c>
    </row>
    <row r="2071" spans="1:2" x14ac:dyDescent="0.25">
      <c r="A2071" s="7" t="s">
        <v>5965</v>
      </c>
      <c r="B2071">
        <v>5554.06</v>
      </c>
    </row>
    <row r="2072" spans="1:2" x14ac:dyDescent="0.25">
      <c r="A2072" s="7" t="s">
        <v>5969</v>
      </c>
      <c r="B2072">
        <v>4576.97</v>
      </c>
    </row>
    <row r="2073" spans="1:2" x14ac:dyDescent="0.25">
      <c r="A2073" s="7" t="s">
        <v>5973</v>
      </c>
      <c r="B2073">
        <v>1036.69</v>
      </c>
    </row>
    <row r="2074" spans="1:2" x14ac:dyDescent="0.25">
      <c r="A2074" s="7" t="s">
        <v>5976</v>
      </c>
      <c r="B2074">
        <v>52944.23</v>
      </c>
    </row>
    <row r="2075" spans="1:2" x14ac:dyDescent="0.25">
      <c r="A2075" s="7" t="s">
        <v>5980</v>
      </c>
      <c r="B2075">
        <v>33395.550000000003</v>
      </c>
    </row>
    <row r="2076" spans="1:2" x14ac:dyDescent="0.25">
      <c r="A2076" s="7" t="s">
        <v>5984</v>
      </c>
      <c r="B2076">
        <v>15550.39</v>
      </c>
    </row>
    <row r="2077" spans="1:2" x14ac:dyDescent="0.25">
      <c r="A2077" s="7" t="s">
        <v>5988</v>
      </c>
      <c r="B2077">
        <v>2040.65</v>
      </c>
    </row>
    <row r="2078" spans="1:2" x14ac:dyDescent="0.25">
      <c r="A2078" s="7" t="s">
        <v>5992</v>
      </c>
      <c r="B2078">
        <v>1191.54</v>
      </c>
    </row>
    <row r="2079" spans="1:2" x14ac:dyDescent="0.25">
      <c r="A2079" s="7" t="s">
        <v>5996</v>
      </c>
      <c r="B2079">
        <v>10375.39</v>
      </c>
    </row>
    <row r="2080" spans="1:2" x14ac:dyDescent="0.25">
      <c r="A2080" s="7" t="s">
        <v>6000</v>
      </c>
      <c r="B2080">
        <v>35661.51</v>
      </c>
    </row>
    <row r="2081" spans="1:2" x14ac:dyDescent="0.25">
      <c r="A2081" s="7" t="s">
        <v>6004</v>
      </c>
      <c r="B2081">
        <v>741.29</v>
      </c>
    </row>
    <row r="2082" spans="1:2" x14ac:dyDescent="0.25">
      <c r="A2082" s="7" t="s">
        <v>6008</v>
      </c>
      <c r="B2082">
        <v>-2.94</v>
      </c>
    </row>
    <row r="2083" spans="1:2" x14ac:dyDescent="0.25">
      <c r="A2083" s="7" t="s">
        <v>6012</v>
      </c>
      <c r="B2083">
        <v>2978.45</v>
      </c>
    </row>
    <row r="2084" spans="1:2" x14ac:dyDescent="0.25">
      <c r="A2084" s="7" t="s">
        <v>6015</v>
      </c>
      <c r="B2084">
        <v>4420.16</v>
      </c>
    </row>
    <row r="2085" spans="1:2" x14ac:dyDescent="0.25">
      <c r="A2085" s="7" t="s">
        <v>6019</v>
      </c>
      <c r="B2085">
        <v>0</v>
      </c>
    </row>
    <row r="2086" spans="1:2" x14ac:dyDescent="0.25">
      <c r="A2086" s="7" t="s">
        <v>6023</v>
      </c>
      <c r="B2086">
        <v>3760.53</v>
      </c>
    </row>
    <row r="2087" spans="1:2" x14ac:dyDescent="0.25">
      <c r="A2087" s="7" t="s">
        <v>6027</v>
      </c>
      <c r="B2087">
        <v>49456.11</v>
      </c>
    </row>
    <row r="2088" spans="1:2" x14ac:dyDescent="0.25">
      <c r="A2088" s="7" t="s">
        <v>6031</v>
      </c>
      <c r="B2088">
        <v>10873.99</v>
      </c>
    </row>
    <row r="2089" spans="1:2" x14ac:dyDescent="0.25">
      <c r="A2089" s="7" t="s">
        <v>6035</v>
      </c>
      <c r="B2089">
        <v>2698.51</v>
      </c>
    </row>
    <row r="2090" spans="1:2" x14ac:dyDescent="0.25">
      <c r="A2090" s="7" t="s">
        <v>6039</v>
      </c>
      <c r="B2090">
        <v>21618.05</v>
      </c>
    </row>
    <row r="2091" spans="1:2" x14ac:dyDescent="0.25">
      <c r="A2091" s="7" t="s">
        <v>6043</v>
      </c>
      <c r="B2091">
        <v>2851.64</v>
      </c>
    </row>
    <row r="2092" spans="1:2" x14ac:dyDescent="0.25">
      <c r="A2092" s="7" t="s">
        <v>6047</v>
      </c>
      <c r="B2092">
        <v>18433.560000000001</v>
      </c>
    </row>
    <row r="2093" spans="1:2" x14ac:dyDescent="0.25">
      <c r="A2093" s="7" t="s">
        <v>6051</v>
      </c>
      <c r="B2093">
        <v>444.81</v>
      </c>
    </row>
    <row r="2094" spans="1:2" x14ac:dyDescent="0.25">
      <c r="A2094" s="7" t="s">
        <v>6055</v>
      </c>
      <c r="B2094">
        <v>1668.6</v>
      </c>
    </row>
    <row r="2095" spans="1:2" x14ac:dyDescent="0.25">
      <c r="A2095" s="7" t="s">
        <v>6058</v>
      </c>
      <c r="B2095">
        <v>4683.01</v>
      </c>
    </row>
    <row r="2096" spans="1:2" x14ac:dyDescent="0.25">
      <c r="A2096" s="7" t="s">
        <v>6062</v>
      </c>
      <c r="B2096">
        <v>1783.01</v>
      </c>
    </row>
    <row r="2097" spans="1:2" x14ac:dyDescent="0.25">
      <c r="A2097" s="7" t="s">
        <v>1880</v>
      </c>
      <c r="B2097">
        <v>0</v>
      </c>
    </row>
    <row r="2098" spans="1:2" x14ac:dyDescent="0.25">
      <c r="A2098" s="5" t="s">
        <v>1825</v>
      </c>
      <c r="B2098">
        <v>120.95</v>
      </c>
    </row>
    <row r="2099" spans="1:2" x14ac:dyDescent="0.25">
      <c r="A2099" s="7" t="s">
        <v>10391</v>
      </c>
      <c r="B2099">
        <v>0</v>
      </c>
    </row>
    <row r="2100" spans="1:2" x14ac:dyDescent="0.25">
      <c r="A2100" s="7" t="s">
        <v>10392</v>
      </c>
      <c r="B2100">
        <v>6.52</v>
      </c>
    </row>
    <row r="2101" spans="1:2" x14ac:dyDescent="0.25">
      <c r="A2101" s="7" t="s">
        <v>10411</v>
      </c>
      <c r="B2101">
        <v>12.44</v>
      </c>
    </row>
    <row r="2102" spans="1:2" x14ac:dyDescent="0.25">
      <c r="A2102" s="7" t="s">
        <v>10412</v>
      </c>
      <c r="B2102">
        <v>75.03</v>
      </c>
    </row>
    <row r="2103" spans="1:2" x14ac:dyDescent="0.25">
      <c r="A2103" s="7" t="s">
        <v>10413</v>
      </c>
      <c r="B2103">
        <v>0</v>
      </c>
    </row>
    <row r="2104" spans="1:2" x14ac:dyDescent="0.25">
      <c r="A2104" s="7" t="s">
        <v>10414</v>
      </c>
      <c r="B2104">
        <v>0</v>
      </c>
    </row>
    <row r="2105" spans="1:2" x14ac:dyDescent="0.25">
      <c r="A2105" s="7" t="s">
        <v>10415</v>
      </c>
      <c r="B2105">
        <v>-7.86</v>
      </c>
    </row>
    <row r="2106" spans="1:2" x14ac:dyDescent="0.25">
      <c r="A2106" s="7" t="s">
        <v>10416</v>
      </c>
      <c r="B2106">
        <v>17.989999999999998</v>
      </c>
    </row>
    <row r="2107" spans="1:2" x14ac:dyDescent="0.25">
      <c r="A2107" s="7" t="s">
        <v>10417</v>
      </c>
      <c r="B2107">
        <v>0</v>
      </c>
    </row>
    <row r="2108" spans="1:2" x14ac:dyDescent="0.25">
      <c r="A2108" s="7" t="s">
        <v>10393</v>
      </c>
      <c r="B2108">
        <v>0</v>
      </c>
    </row>
    <row r="2109" spans="1:2" x14ac:dyDescent="0.25">
      <c r="A2109" s="7" t="s">
        <v>10418</v>
      </c>
      <c r="B2109">
        <v>0</v>
      </c>
    </row>
    <row r="2110" spans="1:2" x14ac:dyDescent="0.25">
      <c r="A2110" s="7" t="s">
        <v>10419</v>
      </c>
      <c r="B2110">
        <v>10.69</v>
      </c>
    </row>
    <row r="2111" spans="1:2" x14ac:dyDescent="0.25">
      <c r="A2111" s="7" t="s">
        <v>10420</v>
      </c>
      <c r="B2111">
        <v>1.66</v>
      </c>
    </row>
    <row r="2112" spans="1:2" x14ac:dyDescent="0.25">
      <c r="A2112" s="7" t="s">
        <v>10143</v>
      </c>
      <c r="B2112">
        <v>4.4800000000000004</v>
      </c>
    </row>
    <row r="2113" spans="1:2" x14ac:dyDescent="0.25">
      <c r="A2113" s="7" t="s">
        <v>10421</v>
      </c>
      <c r="B2113">
        <v>0</v>
      </c>
    </row>
    <row r="2114" spans="1:2" x14ac:dyDescent="0.25">
      <c r="A2114" s="7" t="s">
        <v>10888</v>
      </c>
      <c r="B2114">
        <v>0</v>
      </c>
    </row>
    <row r="2115" spans="1:2" x14ac:dyDescent="0.25">
      <c r="A2115" s="5" t="s">
        <v>1829</v>
      </c>
      <c r="B2115">
        <v>19994.509999999998</v>
      </c>
    </row>
    <row r="2116" spans="1:2" x14ac:dyDescent="0.25">
      <c r="A2116" s="7" t="s">
        <v>10391</v>
      </c>
      <c r="B2116">
        <v>22.3</v>
      </c>
    </row>
    <row r="2117" spans="1:2" x14ac:dyDescent="0.25">
      <c r="A2117" s="7" t="s">
        <v>10392</v>
      </c>
      <c r="B2117">
        <v>67.98</v>
      </c>
    </row>
    <row r="2118" spans="1:2" x14ac:dyDescent="0.25">
      <c r="A2118" s="7" t="s">
        <v>10411</v>
      </c>
      <c r="B2118">
        <v>81.459999999999994</v>
      </c>
    </row>
    <row r="2119" spans="1:2" x14ac:dyDescent="0.25">
      <c r="A2119" s="7" t="s">
        <v>10412</v>
      </c>
      <c r="B2119">
        <v>0.3</v>
      </c>
    </row>
    <row r="2120" spans="1:2" x14ac:dyDescent="0.25">
      <c r="A2120" s="7" t="s">
        <v>10413</v>
      </c>
      <c r="B2120">
        <v>126.51</v>
      </c>
    </row>
    <row r="2121" spans="1:2" x14ac:dyDescent="0.25">
      <c r="A2121" s="7" t="s">
        <v>10414</v>
      </c>
      <c r="B2121">
        <v>96.73</v>
      </c>
    </row>
    <row r="2122" spans="1:2" x14ac:dyDescent="0.25">
      <c r="A2122" s="7" t="s">
        <v>10415</v>
      </c>
      <c r="B2122">
        <v>374.41</v>
      </c>
    </row>
    <row r="2123" spans="1:2" x14ac:dyDescent="0.25">
      <c r="A2123" s="7" t="s">
        <v>10416</v>
      </c>
      <c r="B2123">
        <v>89.06</v>
      </c>
    </row>
    <row r="2124" spans="1:2" x14ac:dyDescent="0.25">
      <c r="A2124" s="7" t="s">
        <v>10417</v>
      </c>
      <c r="B2124">
        <v>151.44</v>
      </c>
    </row>
    <row r="2125" spans="1:2" x14ac:dyDescent="0.25">
      <c r="A2125" s="7" t="s">
        <v>10393</v>
      </c>
      <c r="B2125">
        <v>31.76</v>
      </c>
    </row>
    <row r="2126" spans="1:2" x14ac:dyDescent="0.25">
      <c r="A2126" s="7" t="s">
        <v>10418</v>
      </c>
      <c r="B2126">
        <v>0</v>
      </c>
    </row>
    <row r="2127" spans="1:2" x14ac:dyDescent="0.25">
      <c r="A2127" s="7" t="s">
        <v>10419</v>
      </c>
      <c r="B2127">
        <v>12.14</v>
      </c>
    </row>
    <row r="2128" spans="1:2" x14ac:dyDescent="0.25">
      <c r="A2128" s="7" t="s">
        <v>10420</v>
      </c>
      <c r="B2128">
        <v>158.03</v>
      </c>
    </row>
    <row r="2129" spans="1:2" x14ac:dyDescent="0.25">
      <c r="A2129" s="7" t="s">
        <v>10143</v>
      </c>
      <c r="B2129">
        <v>200.51</v>
      </c>
    </row>
    <row r="2130" spans="1:2" x14ac:dyDescent="0.25">
      <c r="A2130" s="7" t="s">
        <v>10421</v>
      </c>
      <c r="B2130">
        <v>45.23</v>
      </c>
    </row>
    <row r="2131" spans="1:2" x14ac:dyDescent="0.25">
      <c r="A2131" s="7" t="s">
        <v>10422</v>
      </c>
      <c r="B2131">
        <v>124.77</v>
      </c>
    </row>
    <row r="2132" spans="1:2" x14ac:dyDescent="0.25">
      <c r="A2132" s="7" t="s">
        <v>10423</v>
      </c>
      <c r="B2132">
        <v>106.45</v>
      </c>
    </row>
    <row r="2133" spans="1:2" x14ac:dyDescent="0.25">
      <c r="A2133" s="7" t="s">
        <v>10424</v>
      </c>
      <c r="B2133">
        <v>565.71</v>
      </c>
    </row>
    <row r="2134" spans="1:2" x14ac:dyDescent="0.25">
      <c r="A2134" s="7" t="s">
        <v>10425</v>
      </c>
      <c r="B2134">
        <v>49.85</v>
      </c>
    </row>
    <row r="2135" spans="1:2" x14ac:dyDescent="0.25">
      <c r="A2135" s="7" t="s">
        <v>10426</v>
      </c>
      <c r="B2135">
        <v>298.72000000000003</v>
      </c>
    </row>
    <row r="2136" spans="1:2" x14ac:dyDescent="0.25">
      <c r="A2136" s="7" t="s">
        <v>10427</v>
      </c>
      <c r="B2136">
        <v>242.43</v>
      </c>
    </row>
    <row r="2137" spans="1:2" x14ac:dyDescent="0.25">
      <c r="A2137" s="7" t="s">
        <v>10144</v>
      </c>
      <c r="B2137">
        <v>34.14</v>
      </c>
    </row>
    <row r="2138" spans="1:2" x14ac:dyDescent="0.25">
      <c r="A2138" s="7" t="s">
        <v>10428</v>
      </c>
      <c r="B2138">
        <v>369.23</v>
      </c>
    </row>
    <row r="2139" spans="1:2" x14ac:dyDescent="0.25">
      <c r="A2139" s="7" t="s">
        <v>10429</v>
      </c>
      <c r="B2139">
        <v>30.94</v>
      </c>
    </row>
    <row r="2140" spans="1:2" x14ac:dyDescent="0.25">
      <c r="A2140" s="7" t="s">
        <v>10145</v>
      </c>
      <c r="B2140">
        <v>0</v>
      </c>
    </row>
    <row r="2141" spans="1:2" x14ac:dyDescent="0.25">
      <c r="A2141" s="7" t="s">
        <v>10146</v>
      </c>
      <c r="B2141">
        <v>0</v>
      </c>
    </row>
    <row r="2142" spans="1:2" x14ac:dyDescent="0.25">
      <c r="A2142" s="7" t="s">
        <v>10147</v>
      </c>
      <c r="B2142">
        <v>115.11</v>
      </c>
    </row>
    <row r="2143" spans="1:2" x14ac:dyDescent="0.25">
      <c r="A2143" s="7" t="s">
        <v>10430</v>
      </c>
      <c r="B2143">
        <v>156.94999999999999</v>
      </c>
    </row>
    <row r="2144" spans="1:2" x14ac:dyDescent="0.25">
      <c r="A2144" s="7" t="s">
        <v>10394</v>
      </c>
      <c r="B2144">
        <v>17.579999999999998</v>
      </c>
    </row>
    <row r="2145" spans="1:2" x14ac:dyDescent="0.25">
      <c r="A2145" s="7" t="s">
        <v>10431</v>
      </c>
      <c r="B2145">
        <v>285.10000000000002</v>
      </c>
    </row>
    <row r="2146" spans="1:2" x14ac:dyDescent="0.25">
      <c r="A2146" s="7" t="s">
        <v>10432</v>
      </c>
      <c r="B2146">
        <v>442.56</v>
      </c>
    </row>
    <row r="2147" spans="1:2" x14ac:dyDescent="0.25">
      <c r="A2147" s="7" t="s">
        <v>10149</v>
      </c>
      <c r="B2147">
        <v>0</v>
      </c>
    </row>
    <row r="2148" spans="1:2" x14ac:dyDescent="0.25">
      <c r="A2148" s="7" t="s">
        <v>10150</v>
      </c>
      <c r="B2148">
        <v>158.91</v>
      </c>
    </row>
    <row r="2149" spans="1:2" x14ac:dyDescent="0.25">
      <c r="A2149" s="7" t="s">
        <v>10151</v>
      </c>
      <c r="B2149">
        <v>1589.77</v>
      </c>
    </row>
    <row r="2150" spans="1:2" x14ac:dyDescent="0.25">
      <c r="A2150" s="7" t="s">
        <v>10152</v>
      </c>
      <c r="B2150">
        <v>237.59</v>
      </c>
    </row>
    <row r="2151" spans="1:2" x14ac:dyDescent="0.25">
      <c r="A2151" s="7" t="s">
        <v>10433</v>
      </c>
      <c r="B2151">
        <v>46.63</v>
      </c>
    </row>
    <row r="2152" spans="1:2" x14ac:dyDescent="0.25">
      <c r="A2152" s="7" t="s">
        <v>10434</v>
      </c>
      <c r="B2152">
        <v>32.53</v>
      </c>
    </row>
    <row r="2153" spans="1:2" x14ac:dyDescent="0.25">
      <c r="A2153" s="7" t="s">
        <v>10435</v>
      </c>
      <c r="B2153">
        <v>0</v>
      </c>
    </row>
    <row r="2154" spans="1:2" x14ac:dyDescent="0.25">
      <c r="A2154" s="7" t="s">
        <v>10395</v>
      </c>
      <c r="B2154">
        <v>132.29</v>
      </c>
    </row>
    <row r="2155" spans="1:2" x14ac:dyDescent="0.25">
      <c r="A2155" s="7" t="s">
        <v>10153</v>
      </c>
      <c r="B2155">
        <v>0</v>
      </c>
    </row>
    <row r="2156" spans="1:2" x14ac:dyDescent="0.25">
      <c r="A2156" s="7" t="s">
        <v>10154</v>
      </c>
      <c r="B2156">
        <v>34.11</v>
      </c>
    </row>
    <row r="2157" spans="1:2" x14ac:dyDescent="0.25">
      <c r="A2157" s="7" t="s">
        <v>10155</v>
      </c>
      <c r="B2157">
        <v>119.47</v>
      </c>
    </row>
    <row r="2158" spans="1:2" x14ac:dyDescent="0.25">
      <c r="A2158" s="7" t="s">
        <v>10156</v>
      </c>
      <c r="B2158">
        <v>742.71</v>
      </c>
    </row>
    <row r="2159" spans="1:2" x14ac:dyDescent="0.25">
      <c r="A2159" s="7" t="s">
        <v>10157</v>
      </c>
      <c r="B2159">
        <v>31.71</v>
      </c>
    </row>
    <row r="2160" spans="1:2" x14ac:dyDescent="0.25">
      <c r="A2160" s="7" t="s">
        <v>10436</v>
      </c>
      <c r="B2160">
        <v>15.51</v>
      </c>
    </row>
    <row r="2161" spans="1:2" x14ac:dyDescent="0.25">
      <c r="A2161" s="7" t="s">
        <v>10177</v>
      </c>
      <c r="B2161">
        <v>46.05</v>
      </c>
    </row>
    <row r="2162" spans="1:2" x14ac:dyDescent="0.25">
      <c r="A2162" s="7" t="s">
        <v>10158</v>
      </c>
      <c r="B2162">
        <v>65.489999999999995</v>
      </c>
    </row>
    <row r="2163" spans="1:2" x14ac:dyDescent="0.25">
      <c r="A2163" s="7" t="s">
        <v>10159</v>
      </c>
      <c r="B2163">
        <v>167.69</v>
      </c>
    </row>
    <row r="2164" spans="1:2" x14ac:dyDescent="0.25">
      <c r="A2164" s="7" t="s">
        <v>10160</v>
      </c>
      <c r="B2164">
        <v>210.88</v>
      </c>
    </row>
    <row r="2165" spans="1:2" x14ac:dyDescent="0.25">
      <c r="A2165" s="7" t="s">
        <v>10437</v>
      </c>
      <c r="B2165">
        <v>211.2</v>
      </c>
    </row>
    <row r="2166" spans="1:2" x14ac:dyDescent="0.25">
      <c r="A2166" s="7" t="s">
        <v>10438</v>
      </c>
      <c r="B2166">
        <v>111.7</v>
      </c>
    </row>
    <row r="2167" spans="1:2" x14ac:dyDescent="0.25">
      <c r="A2167" s="7" t="s">
        <v>10439</v>
      </c>
      <c r="B2167">
        <v>22.48</v>
      </c>
    </row>
    <row r="2168" spans="1:2" x14ac:dyDescent="0.25">
      <c r="A2168" s="7" t="s">
        <v>10440</v>
      </c>
      <c r="B2168">
        <v>178</v>
      </c>
    </row>
    <row r="2169" spans="1:2" x14ac:dyDescent="0.25">
      <c r="A2169" s="7" t="s">
        <v>10441</v>
      </c>
      <c r="B2169">
        <v>84.81</v>
      </c>
    </row>
    <row r="2170" spans="1:2" x14ac:dyDescent="0.25">
      <c r="A2170" s="7" t="s">
        <v>10442</v>
      </c>
      <c r="B2170">
        <v>35.5</v>
      </c>
    </row>
    <row r="2171" spans="1:2" x14ac:dyDescent="0.25">
      <c r="A2171" s="7" t="s">
        <v>10443</v>
      </c>
      <c r="B2171">
        <v>53.63</v>
      </c>
    </row>
    <row r="2172" spans="1:2" x14ac:dyDescent="0.25">
      <c r="A2172" s="7" t="s">
        <v>10444</v>
      </c>
      <c r="B2172">
        <v>97.48</v>
      </c>
    </row>
    <row r="2173" spans="1:2" x14ac:dyDescent="0.25">
      <c r="A2173" s="7" t="s">
        <v>10161</v>
      </c>
      <c r="B2173">
        <v>199.14</v>
      </c>
    </row>
    <row r="2174" spans="1:2" x14ac:dyDescent="0.25">
      <c r="A2174" s="7" t="s">
        <v>10162</v>
      </c>
      <c r="B2174">
        <v>0</v>
      </c>
    </row>
    <row r="2175" spans="1:2" x14ac:dyDescent="0.25">
      <c r="A2175" s="7" t="s">
        <v>10163</v>
      </c>
      <c r="B2175">
        <v>94.57</v>
      </c>
    </row>
    <row r="2176" spans="1:2" x14ac:dyDescent="0.25">
      <c r="A2176" s="7" t="s">
        <v>10164</v>
      </c>
      <c r="B2176">
        <v>158.63</v>
      </c>
    </row>
    <row r="2177" spans="1:2" x14ac:dyDescent="0.25">
      <c r="A2177" s="7" t="s">
        <v>10165</v>
      </c>
      <c r="B2177">
        <v>100.28</v>
      </c>
    </row>
    <row r="2178" spans="1:2" x14ac:dyDescent="0.25">
      <c r="A2178" s="7" t="s">
        <v>10166</v>
      </c>
      <c r="B2178">
        <v>166.14</v>
      </c>
    </row>
    <row r="2179" spans="1:2" x14ac:dyDescent="0.25">
      <c r="A2179" s="7" t="s">
        <v>10445</v>
      </c>
      <c r="B2179">
        <v>359.31</v>
      </c>
    </row>
    <row r="2180" spans="1:2" x14ac:dyDescent="0.25">
      <c r="A2180" s="7" t="s">
        <v>10167</v>
      </c>
      <c r="B2180">
        <v>48.34</v>
      </c>
    </row>
    <row r="2181" spans="1:2" x14ac:dyDescent="0.25">
      <c r="A2181" s="7" t="s">
        <v>10446</v>
      </c>
      <c r="B2181">
        <v>223.48</v>
      </c>
    </row>
    <row r="2182" spans="1:2" x14ac:dyDescent="0.25">
      <c r="A2182" s="7" t="s">
        <v>10447</v>
      </c>
      <c r="B2182">
        <v>83.77</v>
      </c>
    </row>
    <row r="2183" spans="1:2" x14ac:dyDescent="0.25">
      <c r="A2183" s="7" t="s">
        <v>10448</v>
      </c>
      <c r="B2183">
        <v>482.65</v>
      </c>
    </row>
    <row r="2184" spans="1:2" x14ac:dyDescent="0.25">
      <c r="A2184" s="7" t="s">
        <v>10449</v>
      </c>
      <c r="B2184">
        <v>129.35</v>
      </c>
    </row>
    <row r="2185" spans="1:2" x14ac:dyDescent="0.25">
      <c r="A2185" s="7" t="s">
        <v>10450</v>
      </c>
      <c r="B2185">
        <v>219.44</v>
      </c>
    </row>
    <row r="2186" spans="1:2" x14ac:dyDescent="0.25">
      <c r="A2186" s="7" t="s">
        <v>10451</v>
      </c>
      <c r="B2186">
        <v>33.15</v>
      </c>
    </row>
    <row r="2187" spans="1:2" x14ac:dyDescent="0.25">
      <c r="A2187" s="7" t="s">
        <v>10452</v>
      </c>
      <c r="B2187">
        <v>43.57</v>
      </c>
    </row>
    <row r="2188" spans="1:2" x14ac:dyDescent="0.25">
      <c r="A2188" s="7" t="s">
        <v>10453</v>
      </c>
      <c r="B2188">
        <v>45.8</v>
      </c>
    </row>
    <row r="2189" spans="1:2" x14ac:dyDescent="0.25">
      <c r="A2189" s="7" t="s">
        <v>10454</v>
      </c>
      <c r="B2189">
        <v>201.5</v>
      </c>
    </row>
    <row r="2190" spans="1:2" x14ac:dyDescent="0.25">
      <c r="A2190" s="7" t="s">
        <v>10455</v>
      </c>
      <c r="B2190">
        <v>132.99</v>
      </c>
    </row>
    <row r="2191" spans="1:2" x14ac:dyDescent="0.25">
      <c r="A2191" s="7" t="s">
        <v>10168</v>
      </c>
      <c r="B2191">
        <v>31.28</v>
      </c>
    </row>
    <row r="2192" spans="1:2" x14ac:dyDescent="0.25">
      <c r="A2192" s="7" t="s">
        <v>10456</v>
      </c>
      <c r="B2192">
        <v>167.23</v>
      </c>
    </row>
    <row r="2193" spans="1:2" x14ac:dyDescent="0.25">
      <c r="A2193" s="7" t="s">
        <v>10457</v>
      </c>
      <c r="B2193">
        <v>226.09</v>
      </c>
    </row>
    <row r="2194" spans="1:2" x14ac:dyDescent="0.25">
      <c r="A2194" s="7" t="s">
        <v>10458</v>
      </c>
      <c r="B2194">
        <v>5.43</v>
      </c>
    </row>
    <row r="2195" spans="1:2" x14ac:dyDescent="0.25">
      <c r="A2195" s="7" t="s">
        <v>10459</v>
      </c>
      <c r="B2195">
        <v>186.41</v>
      </c>
    </row>
    <row r="2196" spans="1:2" x14ac:dyDescent="0.25">
      <c r="A2196" s="7" t="s">
        <v>10460</v>
      </c>
      <c r="B2196">
        <v>39.43</v>
      </c>
    </row>
    <row r="2197" spans="1:2" x14ac:dyDescent="0.25">
      <c r="A2197" s="7" t="s">
        <v>10461</v>
      </c>
      <c r="B2197">
        <v>98.6</v>
      </c>
    </row>
    <row r="2198" spans="1:2" x14ac:dyDescent="0.25">
      <c r="A2198" s="7" t="s">
        <v>10462</v>
      </c>
      <c r="B2198">
        <v>66.53</v>
      </c>
    </row>
    <row r="2199" spans="1:2" x14ac:dyDescent="0.25">
      <c r="A2199" s="7" t="s">
        <v>10463</v>
      </c>
      <c r="B2199">
        <v>99.35</v>
      </c>
    </row>
    <row r="2200" spans="1:2" x14ac:dyDescent="0.25">
      <c r="A2200" s="7" t="s">
        <v>10169</v>
      </c>
      <c r="B2200">
        <v>49.95</v>
      </c>
    </row>
    <row r="2201" spans="1:2" x14ac:dyDescent="0.25">
      <c r="A2201" s="7" t="s">
        <v>10464</v>
      </c>
      <c r="B2201">
        <v>245.39</v>
      </c>
    </row>
    <row r="2202" spans="1:2" x14ac:dyDescent="0.25">
      <c r="A2202" s="7" t="s">
        <v>10465</v>
      </c>
      <c r="B2202">
        <v>105.48</v>
      </c>
    </row>
    <row r="2203" spans="1:2" x14ac:dyDescent="0.25">
      <c r="A2203" s="7" t="s">
        <v>10466</v>
      </c>
      <c r="B2203">
        <v>146.47999999999999</v>
      </c>
    </row>
    <row r="2204" spans="1:2" x14ac:dyDescent="0.25">
      <c r="A2204" s="7" t="s">
        <v>10170</v>
      </c>
      <c r="B2204">
        <v>122.73</v>
      </c>
    </row>
    <row r="2205" spans="1:2" x14ac:dyDescent="0.25">
      <c r="A2205" s="7" t="s">
        <v>10171</v>
      </c>
      <c r="B2205">
        <v>124.46</v>
      </c>
    </row>
    <row r="2206" spans="1:2" x14ac:dyDescent="0.25">
      <c r="A2206" s="7" t="s">
        <v>10172</v>
      </c>
      <c r="B2206">
        <v>208.78</v>
      </c>
    </row>
    <row r="2207" spans="1:2" x14ac:dyDescent="0.25">
      <c r="A2207" s="7" t="s">
        <v>10173</v>
      </c>
      <c r="B2207">
        <v>150.5</v>
      </c>
    </row>
    <row r="2208" spans="1:2" x14ac:dyDescent="0.25">
      <c r="A2208" s="7" t="s">
        <v>10174</v>
      </c>
      <c r="B2208">
        <v>11.96</v>
      </c>
    </row>
    <row r="2209" spans="1:2" x14ac:dyDescent="0.25">
      <c r="A2209" s="7" t="s">
        <v>10467</v>
      </c>
      <c r="B2209">
        <v>68.73</v>
      </c>
    </row>
    <row r="2210" spans="1:2" x14ac:dyDescent="0.25">
      <c r="A2210" s="7" t="s">
        <v>10468</v>
      </c>
      <c r="B2210">
        <v>285.7</v>
      </c>
    </row>
    <row r="2211" spans="1:2" x14ac:dyDescent="0.25">
      <c r="A2211" s="7" t="s">
        <v>10469</v>
      </c>
      <c r="B2211">
        <v>224.89</v>
      </c>
    </row>
    <row r="2212" spans="1:2" x14ac:dyDescent="0.25">
      <c r="A2212" s="7" t="s">
        <v>10470</v>
      </c>
      <c r="B2212">
        <v>285.33999999999997</v>
      </c>
    </row>
    <row r="2213" spans="1:2" x14ac:dyDescent="0.25">
      <c r="A2213" s="7" t="s">
        <v>10175</v>
      </c>
      <c r="B2213">
        <v>130.63999999999999</v>
      </c>
    </row>
    <row r="2214" spans="1:2" x14ac:dyDescent="0.25">
      <c r="A2214" s="7" t="s">
        <v>10176</v>
      </c>
      <c r="B2214">
        <v>29.58</v>
      </c>
    </row>
    <row r="2215" spans="1:2" x14ac:dyDescent="0.25">
      <c r="A2215" s="7" t="s">
        <v>10471</v>
      </c>
      <c r="B2215">
        <v>50.07</v>
      </c>
    </row>
    <row r="2216" spans="1:2" x14ac:dyDescent="0.25">
      <c r="A2216" s="7" t="s">
        <v>10472</v>
      </c>
      <c r="B2216">
        <v>31.22</v>
      </c>
    </row>
    <row r="2217" spans="1:2" x14ac:dyDescent="0.25">
      <c r="A2217" s="7" t="s">
        <v>10473</v>
      </c>
      <c r="B2217">
        <v>15.7</v>
      </c>
    </row>
    <row r="2218" spans="1:2" x14ac:dyDescent="0.25">
      <c r="A2218" s="7" t="s">
        <v>10474</v>
      </c>
      <c r="B2218">
        <v>65.08</v>
      </c>
    </row>
    <row r="2219" spans="1:2" x14ac:dyDescent="0.25">
      <c r="A2219" s="7" t="s">
        <v>10475</v>
      </c>
      <c r="B2219">
        <v>181.76</v>
      </c>
    </row>
    <row r="2220" spans="1:2" x14ac:dyDescent="0.25">
      <c r="A2220" s="7" t="s">
        <v>10476</v>
      </c>
      <c r="B2220">
        <v>79.03</v>
      </c>
    </row>
    <row r="2221" spans="1:2" x14ac:dyDescent="0.25">
      <c r="A2221" s="7" t="s">
        <v>10477</v>
      </c>
      <c r="B2221">
        <v>46.18</v>
      </c>
    </row>
    <row r="2222" spans="1:2" x14ac:dyDescent="0.25">
      <c r="A2222" s="7" t="s">
        <v>10478</v>
      </c>
      <c r="B2222">
        <v>3.7</v>
      </c>
    </row>
    <row r="2223" spans="1:2" x14ac:dyDescent="0.25">
      <c r="A2223" s="7" t="s">
        <v>10479</v>
      </c>
      <c r="B2223">
        <v>390.94</v>
      </c>
    </row>
    <row r="2224" spans="1:2" x14ac:dyDescent="0.25">
      <c r="A2224" s="7" t="s">
        <v>10480</v>
      </c>
      <c r="B2224">
        <v>20.77</v>
      </c>
    </row>
    <row r="2225" spans="1:2" x14ac:dyDescent="0.25">
      <c r="A2225" s="7" t="s">
        <v>10130</v>
      </c>
      <c r="B2225">
        <v>3.86</v>
      </c>
    </row>
    <row r="2226" spans="1:2" x14ac:dyDescent="0.25">
      <c r="A2226" s="7" t="s">
        <v>10131</v>
      </c>
      <c r="B2226">
        <v>3.69</v>
      </c>
    </row>
    <row r="2227" spans="1:2" x14ac:dyDescent="0.25">
      <c r="A2227" s="7" t="s">
        <v>10132</v>
      </c>
      <c r="B2227">
        <v>96.19</v>
      </c>
    </row>
    <row r="2228" spans="1:2" x14ac:dyDescent="0.25">
      <c r="A2228" s="7" t="s">
        <v>10133</v>
      </c>
      <c r="B2228">
        <v>108.67</v>
      </c>
    </row>
    <row r="2229" spans="1:2" x14ac:dyDescent="0.25">
      <c r="A2229" s="7" t="s">
        <v>10481</v>
      </c>
      <c r="B2229">
        <v>352.3</v>
      </c>
    </row>
    <row r="2230" spans="1:2" x14ac:dyDescent="0.25">
      <c r="A2230" s="7" t="s">
        <v>10482</v>
      </c>
      <c r="B2230">
        <v>45.04</v>
      </c>
    </row>
    <row r="2231" spans="1:2" x14ac:dyDescent="0.25">
      <c r="A2231" s="7" t="s">
        <v>10483</v>
      </c>
      <c r="B2231">
        <v>100.65</v>
      </c>
    </row>
    <row r="2232" spans="1:2" x14ac:dyDescent="0.25">
      <c r="A2232" s="7" t="s">
        <v>10484</v>
      </c>
      <c r="B2232">
        <v>0</v>
      </c>
    </row>
    <row r="2233" spans="1:2" x14ac:dyDescent="0.25">
      <c r="A2233" s="7" t="s">
        <v>10485</v>
      </c>
      <c r="B2233">
        <v>1171.5</v>
      </c>
    </row>
    <row r="2234" spans="1:2" x14ac:dyDescent="0.25">
      <c r="A2234" s="7" t="s">
        <v>10178</v>
      </c>
      <c r="B2234">
        <v>0</v>
      </c>
    </row>
    <row r="2235" spans="1:2" x14ac:dyDescent="0.25">
      <c r="A2235" s="7" t="s">
        <v>10486</v>
      </c>
      <c r="B2235">
        <v>10.85</v>
      </c>
    </row>
    <row r="2236" spans="1:2" x14ac:dyDescent="0.25">
      <c r="A2236" s="7" t="s">
        <v>10487</v>
      </c>
      <c r="B2236">
        <v>1060.1500000000001</v>
      </c>
    </row>
    <row r="2237" spans="1:2" x14ac:dyDescent="0.25">
      <c r="A2237" s="7" t="s">
        <v>10488</v>
      </c>
      <c r="B2237">
        <v>35.18</v>
      </c>
    </row>
    <row r="2238" spans="1:2" x14ac:dyDescent="0.25">
      <c r="A2238" s="7" t="s">
        <v>10489</v>
      </c>
      <c r="B2238">
        <v>36.83</v>
      </c>
    </row>
    <row r="2239" spans="1:2" x14ac:dyDescent="0.25">
      <c r="A2239" s="7" t="s">
        <v>10134</v>
      </c>
      <c r="B2239">
        <v>0</v>
      </c>
    </row>
    <row r="2240" spans="1:2" x14ac:dyDescent="0.25">
      <c r="A2240" s="7" t="s">
        <v>10490</v>
      </c>
      <c r="B2240">
        <v>44.14</v>
      </c>
    </row>
    <row r="2241" spans="1:2" x14ac:dyDescent="0.25">
      <c r="A2241" s="7" t="s">
        <v>10491</v>
      </c>
      <c r="B2241">
        <v>0</v>
      </c>
    </row>
    <row r="2242" spans="1:2" x14ac:dyDescent="0.25">
      <c r="A2242" s="7" t="s">
        <v>10492</v>
      </c>
      <c r="B2242">
        <v>37.049999999999997</v>
      </c>
    </row>
    <row r="2243" spans="1:2" x14ac:dyDescent="0.25">
      <c r="A2243" s="7" t="s">
        <v>10493</v>
      </c>
      <c r="B2243">
        <v>0</v>
      </c>
    </row>
    <row r="2244" spans="1:2" x14ac:dyDescent="0.25">
      <c r="A2244" s="7" t="s">
        <v>10179</v>
      </c>
      <c r="B2244">
        <v>1383.71</v>
      </c>
    </row>
    <row r="2245" spans="1:2" x14ac:dyDescent="0.25">
      <c r="A2245" s="7" t="s">
        <v>10494</v>
      </c>
      <c r="B2245">
        <v>20.38</v>
      </c>
    </row>
    <row r="2246" spans="1:2" x14ac:dyDescent="0.25">
      <c r="A2246" s="7" t="s">
        <v>10495</v>
      </c>
      <c r="B2246">
        <v>43.26</v>
      </c>
    </row>
    <row r="2247" spans="1:2" x14ac:dyDescent="0.25">
      <c r="A2247" s="7" t="s">
        <v>10888</v>
      </c>
      <c r="B2247">
        <v>0</v>
      </c>
    </row>
    <row r="2248" spans="1:2" x14ac:dyDescent="0.25">
      <c r="A2248" s="5" t="s">
        <v>1833</v>
      </c>
      <c r="B2248">
        <v>7341.48</v>
      </c>
    </row>
    <row r="2249" spans="1:2" x14ac:dyDescent="0.25">
      <c r="A2249" s="7" t="s">
        <v>10391</v>
      </c>
      <c r="B2249">
        <v>30.88</v>
      </c>
    </row>
    <row r="2250" spans="1:2" x14ac:dyDescent="0.25">
      <c r="A2250" s="7" t="s">
        <v>10392</v>
      </c>
      <c r="B2250">
        <v>45.82</v>
      </c>
    </row>
    <row r="2251" spans="1:2" x14ac:dyDescent="0.25">
      <c r="A2251" s="7" t="s">
        <v>10411</v>
      </c>
      <c r="B2251">
        <v>0</v>
      </c>
    </row>
    <row r="2252" spans="1:2" x14ac:dyDescent="0.25">
      <c r="A2252" s="7" t="s">
        <v>10412</v>
      </c>
      <c r="B2252">
        <v>78.47</v>
      </c>
    </row>
    <row r="2253" spans="1:2" x14ac:dyDescent="0.25">
      <c r="A2253" s="7" t="s">
        <v>10413</v>
      </c>
      <c r="B2253">
        <v>352.65</v>
      </c>
    </row>
    <row r="2254" spans="1:2" x14ac:dyDescent="0.25">
      <c r="A2254" s="7" t="s">
        <v>10414</v>
      </c>
      <c r="B2254">
        <v>75.81</v>
      </c>
    </row>
    <row r="2255" spans="1:2" x14ac:dyDescent="0.25">
      <c r="A2255" s="7" t="s">
        <v>10415</v>
      </c>
      <c r="B2255">
        <v>13.85</v>
      </c>
    </row>
    <row r="2256" spans="1:2" x14ac:dyDescent="0.25">
      <c r="A2256" s="7" t="s">
        <v>10416</v>
      </c>
      <c r="B2256">
        <v>41.81</v>
      </c>
    </row>
    <row r="2257" spans="1:2" x14ac:dyDescent="0.25">
      <c r="A2257" s="7" t="s">
        <v>10417</v>
      </c>
      <c r="B2257">
        <v>11.12</v>
      </c>
    </row>
    <row r="2258" spans="1:2" x14ac:dyDescent="0.25">
      <c r="A2258" s="7" t="s">
        <v>10393</v>
      </c>
      <c r="B2258">
        <v>46.87</v>
      </c>
    </row>
    <row r="2259" spans="1:2" x14ac:dyDescent="0.25">
      <c r="A2259" s="7" t="s">
        <v>10418</v>
      </c>
      <c r="B2259">
        <v>36.39</v>
      </c>
    </row>
    <row r="2260" spans="1:2" x14ac:dyDescent="0.25">
      <c r="A2260" s="7" t="s">
        <v>10419</v>
      </c>
      <c r="B2260">
        <v>0</v>
      </c>
    </row>
    <row r="2261" spans="1:2" x14ac:dyDescent="0.25">
      <c r="A2261" s="7" t="s">
        <v>10420</v>
      </c>
      <c r="B2261">
        <v>0</v>
      </c>
    </row>
    <row r="2262" spans="1:2" x14ac:dyDescent="0.25">
      <c r="A2262" s="7" t="s">
        <v>10143</v>
      </c>
      <c r="B2262">
        <v>32.19</v>
      </c>
    </row>
    <row r="2263" spans="1:2" x14ac:dyDescent="0.25">
      <c r="A2263" s="7" t="s">
        <v>10421</v>
      </c>
      <c r="B2263">
        <v>85.64</v>
      </c>
    </row>
    <row r="2264" spans="1:2" x14ac:dyDescent="0.25">
      <c r="A2264" s="7" t="s">
        <v>10422</v>
      </c>
      <c r="B2264">
        <v>25.65</v>
      </c>
    </row>
    <row r="2265" spans="1:2" x14ac:dyDescent="0.25">
      <c r="A2265" s="7" t="s">
        <v>10423</v>
      </c>
      <c r="B2265">
        <v>0</v>
      </c>
    </row>
    <row r="2266" spans="1:2" x14ac:dyDescent="0.25">
      <c r="A2266" s="7" t="s">
        <v>10424</v>
      </c>
      <c r="B2266">
        <v>22.05</v>
      </c>
    </row>
    <row r="2267" spans="1:2" x14ac:dyDescent="0.25">
      <c r="A2267" s="7" t="s">
        <v>10425</v>
      </c>
      <c r="B2267">
        <v>137.19999999999999</v>
      </c>
    </row>
    <row r="2268" spans="1:2" x14ac:dyDescent="0.25">
      <c r="A2268" s="7" t="s">
        <v>10426</v>
      </c>
      <c r="B2268">
        <v>15.03</v>
      </c>
    </row>
    <row r="2269" spans="1:2" x14ac:dyDescent="0.25">
      <c r="A2269" s="7" t="s">
        <v>10427</v>
      </c>
      <c r="B2269">
        <v>0</v>
      </c>
    </row>
    <row r="2270" spans="1:2" x14ac:dyDescent="0.25">
      <c r="A2270" s="7" t="s">
        <v>10144</v>
      </c>
      <c r="B2270">
        <v>143.16999999999999</v>
      </c>
    </row>
    <row r="2271" spans="1:2" x14ac:dyDescent="0.25">
      <c r="A2271" s="7" t="s">
        <v>10428</v>
      </c>
      <c r="B2271">
        <v>186.96</v>
      </c>
    </row>
    <row r="2272" spans="1:2" x14ac:dyDescent="0.25">
      <c r="A2272" s="7" t="s">
        <v>10429</v>
      </c>
      <c r="B2272">
        <v>70.84</v>
      </c>
    </row>
    <row r="2273" spans="1:2" x14ac:dyDescent="0.25">
      <c r="A2273" s="7" t="s">
        <v>10145</v>
      </c>
      <c r="B2273">
        <v>16.34</v>
      </c>
    </row>
    <row r="2274" spans="1:2" x14ac:dyDescent="0.25">
      <c r="A2274" s="7" t="s">
        <v>10146</v>
      </c>
      <c r="B2274">
        <v>31.39</v>
      </c>
    </row>
    <row r="2275" spans="1:2" x14ac:dyDescent="0.25">
      <c r="A2275" s="7" t="s">
        <v>10147</v>
      </c>
      <c r="B2275">
        <v>15.65</v>
      </c>
    </row>
    <row r="2276" spans="1:2" x14ac:dyDescent="0.25">
      <c r="A2276" s="7" t="s">
        <v>10148</v>
      </c>
      <c r="B2276">
        <v>37.590000000000003</v>
      </c>
    </row>
    <row r="2277" spans="1:2" x14ac:dyDescent="0.25">
      <c r="A2277" s="7" t="s">
        <v>10430</v>
      </c>
      <c r="B2277">
        <v>89.1</v>
      </c>
    </row>
    <row r="2278" spans="1:2" x14ac:dyDescent="0.25">
      <c r="A2278" s="7" t="s">
        <v>10394</v>
      </c>
      <c r="B2278">
        <v>32.07</v>
      </c>
    </row>
    <row r="2279" spans="1:2" x14ac:dyDescent="0.25">
      <c r="A2279" s="7" t="s">
        <v>10431</v>
      </c>
      <c r="B2279">
        <v>40.29</v>
      </c>
    </row>
    <row r="2280" spans="1:2" x14ac:dyDescent="0.25">
      <c r="A2280" s="7" t="s">
        <v>10432</v>
      </c>
      <c r="B2280">
        <v>63.28</v>
      </c>
    </row>
    <row r="2281" spans="1:2" x14ac:dyDescent="0.25">
      <c r="A2281" s="7" t="s">
        <v>10149</v>
      </c>
      <c r="B2281">
        <v>0</v>
      </c>
    </row>
    <row r="2282" spans="1:2" x14ac:dyDescent="0.25">
      <c r="A2282" s="7" t="s">
        <v>10150</v>
      </c>
      <c r="B2282">
        <v>0</v>
      </c>
    </row>
    <row r="2283" spans="1:2" x14ac:dyDescent="0.25">
      <c r="A2283" s="7" t="s">
        <v>10151</v>
      </c>
      <c r="B2283">
        <v>0</v>
      </c>
    </row>
    <row r="2284" spans="1:2" x14ac:dyDescent="0.25">
      <c r="A2284" s="7" t="s">
        <v>10152</v>
      </c>
      <c r="B2284">
        <v>42.91</v>
      </c>
    </row>
    <row r="2285" spans="1:2" x14ac:dyDescent="0.25">
      <c r="A2285" s="7" t="s">
        <v>10433</v>
      </c>
      <c r="B2285">
        <v>0</v>
      </c>
    </row>
    <row r="2286" spans="1:2" x14ac:dyDescent="0.25">
      <c r="A2286" s="7" t="s">
        <v>10434</v>
      </c>
      <c r="B2286">
        <v>57.08</v>
      </c>
    </row>
    <row r="2287" spans="1:2" x14ac:dyDescent="0.25">
      <c r="A2287" s="7" t="s">
        <v>10435</v>
      </c>
      <c r="B2287">
        <v>2.54</v>
      </c>
    </row>
    <row r="2288" spans="1:2" x14ac:dyDescent="0.25">
      <c r="A2288" s="7" t="s">
        <v>10395</v>
      </c>
      <c r="B2288">
        <v>63.71</v>
      </c>
    </row>
    <row r="2289" spans="1:2" x14ac:dyDescent="0.25">
      <c r="A2289" s="7" t="s">
        <v>10153</v>
      </c>
      <c r="B2289">
        <v>35.72</v>
      </c>
    </row>
    <row r="2290" spans="1:2" x14ac:dyDescent="0.25">
      <c r="A2290" s="7" t="s">
        <v>10154</v>
      </c>
      <c r="B2290">
        <v>76.88</v>
      </c>
    </row>
    <row r="2291" spans="1:2" x14ac:dyDescent="0.25">
      <c r="A2291" s="7" t="s">
        <v>10155</v>
      </c>
      <c r="B2291">
        <v>33.67</v>
      </c>
    </row>
    <row r="2292" spans="1:2" x14ac:dyDescent="0.25">
      <c r="A2292" s="7" t="s">
        <v>10156</v>
      </c>
      <c r="B2292">
        <v>10.54</v>
      </c>
    </row>
    <row r="2293" spans="1:2" x14ac:dyDescent="0.25">
      <c r="A2293" s="7" t="s">
        <v>10157</v>
      </c>
      <c r="B2293">
        <v>0</v>
      </c>
    </row>
    <row r="2294" spans="1:2" x14ac:dyDescent="0.25">
      <c r="A2294" s="7" t="s">
        <v>10436</v>
      </c>
      <c r="B2294">
        <v>103.72</v>
      </c>
    </row>
    <row r="2295" spans="1:2" x14ac:dyDescent="0.25">
      <c r="A2295" s="7" t="s">
        <v>10177</v>
      </c>
      <c r="B2295">
        <v>168.11</v>
      </c>
    </row>
    <row r="2296" spans="1:2" x14ac:dyDescent="0.25">
      <c r="A2296" s="7" t="s">
        <v>10158</v>
      </c>
      <c r="B2296">
        <v>81.849999999999994</v>
      </c>
    </row>
    <row r="2297" spans="1:2" x14ac:dyDescent="0.25">
      <c r="A2297" s="7" t="s">
        <v>10159</v>
      </c>
      <c r="B2297">
        <v>171.5</v>
      </c>
    </row>
    <row r="2298" spans="1:2" x14ac:dyDescent="0.25">
      <c r="A2298" s="7" t="s">
        <v>10160</v>
      </c>
      <c r="B2298">
        <v>84.02</v>
      </c>
    </row>
    <row r="2299" spans="1:2" x14ac:dyDescent="0.25">
      <c r="A2299" s="7" t="s">
        <v>10437</v>
      </c>
      <c r="B2299">
        <v>108.79</v>
      </c>
    </row>
    <row r="2300" spans="1:2" x14ac:dyDescent="0.25">
      <c r="A2300" s="7" t="s">
        <v>10438</v>
      </c>
      <c r="B2300">
        <v>65.430000000000007</v>
      </c>
    </row>
    <row r="2301" spans="1:2" x14ac:dyDescent="0.25">
      <c r="A2301" s="7" t="s">
        <v>10439</v>
      </c>
      <c r="B2301">
        <v>53.02</v>
      </c>
    </row>
    <row r="2302" spans="1:2" x14ac:dyDescent="0.25">
      <c r="A2302" s="7" t="s">
        <v>10440</v>
      </c>
      <c r="B2302">
        <v>73.349999999999994</v>
      </c>
    </row>
    <row r="2303" spans="1:2" x14ac:dyDescent="0.25">
      <c r="A2303" s="7" t="s">
        <v>10441</v>
      </c>
      <c r="B2303">
        <v>44.6</v>
      </c>
    </row>
    <row r="2304" spans="1:2" x14ac:dyDescent="0.25">
      <c r="A2304" s="7" t="s">
        <v>10442</v>
      </c>
      <c r="B2304">
        <v>48.61</v>
      </c>
    </row>
    <row r="2305" spans="1:2" x14ac:dyDescent="0.25">
      <c r="A2305" s="7" t="s">
        <v>10443</v>
      </c>
      <c r="B2305">
        <v>0</v>
      </c>
    </row>
    <row r="2306" spans="1:2" x14ac:dyDescent="0.25">
      <c r="A2306" s="7" t="s">
        <v>10444</v>
      </c>
      <c r="B2306">
        <v>71.760000000000005</v>
      </c>
    </row>
    <row r="2307" spans="1:2" x14ac:dyDescent="0.25">
      <c r="A2307" s="7" t="s">
        <v>10161</v>
      </c>
      <c r="B2307">
        <v>9.4600000000000009</v>
      </c>
    </row>
    <row r="2308" spans="1:2" x14ac:dyDescent="0.25">
      <c r="A2308" s="7" t="s">
        <v>10162</v>
      </c>
      <c r="B2308">
        <v>63.13</v>
      </c>
    </row>
    <row r="2309" spans="1:2" x14ac:dyDescent="0.25">
      <c r="A2309" s="7" t="s">
        <v>10163</v>
      </c>
      <c r="B2309">
        <v>54.99</v>
      </c>
    </row>
    <row r="2310" spans="1:2" x14ac:dyDescent="0.25">
      <c r="A2310" s="7" t="s">
        <v>10164</v>
      </c>
      <c r="B2310">
        <v>30.86</v>
      </c>
    </row>
    <row r="2311" spans="1:2" x14ac:dyDescent="0.25">
      <c r="A2311" s="7" t="s">
        <v>10165</v>
      </c>
      <c r="B2311">
        <v>0</v>
      </c>
    </row>
    <row r="2312" spans="1:2" x14ac:dyDescent="0.25">
      <c r="A2312" s="7" t="s">
        <v>10166</v>
      </c>
      <c r="B2312">
        <v>10.47</v>
      </c>
    </row>
    <row r="2313" spans="1:2" x14ac:dyDescent="0.25">
      <c r="A2313" s="7" t="s">
        <v>10445</v>
      </c>
      <c r="B2313">
        <v>16.489999999999998</v>
      </c>
    </row>
    <row r="2314" spans="1:2" x14ac:dyDescent="0.25">
      <c r="A2314" s="7" t="s">
        <v>10167</v>
      </c>
      <c r="B2314">
        <v>3.6</v>
      </c>
    </row>
    <row r="2315" spans="1:2" x14ac:dyDescent="0.25">
      <c r="A2315" s="7" t="s">
        <v>10446</v>
      </c>
      <c r="B2315">
        <v>51.68</v>
      </c>
    </row>
    <row r="2316" spans="1:2" x14ac:dyDescent="0.25">
      <c r="A2316" s="7" t="s">
        <v>10447</v>
      </c>
      <c r="B2316">
        <v>0</v>
      </c>
    </row>
    <row r="2317" spans="1:2" x14ac:dyDescent="0.25">
      <c r="A2317" s="7" t="s">
        <v>10448</v>
      </c>
      <c r="B2317">
        <v>55.03</v>
      </c>
    </row>
    <row r="2318" spans="1:2" x14ac:dyDescent="0.25">
      <c r="A2318" s="7" t="s">
        <v>10449</v>
      </c>
      <c r="B2318">
        <v>84.35</v>
      </c>
    </row>
    <row r="2319" spans="1:2" x14ac:dyDescent="0.25">
      <c r="A2319" s="7" t="s">
        <v>10450</v>
      </c>
      <c r="B2319">
        <v>192.52</v>
      </c>
    </row>
    <row r="2320" spans="1:2" x14ac:dyDescent="0.25">
      <c r="A2320" s="7" t="s">
        <v>10451</v>
      </c>
      <c r="B2320">
        <v>69.61</v>
      </c>
    </row>
    <row r="2321" spans="1:2" x14ac:dyDescent="0.25">
      <c r="A2321" s="7" t="s">
        <v>10452</v>
      </c>
      <c r="B2321">
        <v>9.41</v>
      </c>
    </row>
    <row r="2322" spans="1:2" x14ac:dyDescent="0.25">
      <c r="A2322" s="7" t="s">
        <v>10453</v>
      </c>
      <c r="B2322">
        <v>20.66</v>
      </c>
    </row>
    <row r="2323" spans="1:2" x14ac:dyDescent="0.25">
      <c r="A2323" s="7" t="s">
        <v>10454</v>
      </c>
      <c r="B2323">
        <v>12.02</v>
      </c>
    </row>
    <row r="2324" spans="1:2" x14ac:dyDescent="0.25">
      <c r="A2324" s="7" t="s">
        <v>10455</v>
      </c>
      <c r="B2324">
        <v>49.53</v>
      </c>
    </row>
    <row r="2325" spans="1:2" x14ac:dyDescent="0.25">
      <c r="A2325" s="7" t="s">
        <v>10168</v>
      </c>
      <c r="B2325">
        <v>53.81</v>
      </c>
    </row>
    <row r="2326" spans="1:2" x14ac:dyDescent="0.25">
      <c r="A2326" s="7" t="s">
        <v>10456</v>
      </c>
      <c r="B2326">
        <v>52.54</v>
      </c>
    </row>
    <row r="2327" spans="1:2" x14ac:dyDescent="0.25">
      <c r="A2327" s="7" t="s">
        <v>10457</v>
      </c>
      <c r="B2327">
        <v>29.51</v>
      </c>
    </row>
    <row r="2328" spans="1:2" x14ac:dyDescent="0.25">
      <c r="A2328" s="7" t="s">
        <v>10458</v>
      </c>
      <c r="B2328">
        <v>61.71</v>
      </c>
    </row>
    <row r="2329" spans="1:2" x14ac:dyDescent="0.25">
      <c r="A2329" s="7" t="s">
        <v>10459</v>
      </c>
      <c r="B2329">
        <v>61.03</v>
      </c>
    </row>
    <row r="2330" spans="1:2" x14ac:dyDescent="0.25">
      <c r="A2330" s="7" t="s">
        <v>10460</v>
      </c>
      <c r="B2330">
        <v>31.64</v>
      </c>
    </row>
    <row r="2331" spans="1:2" x14ac:dyDescent="0.25">
      <c r="A2331" s="7" t="s">
        <v>10461</v>
      </c>
      <c r="B2331">
        <v>17.38</v>
      </c>
    </row>
    <row r="2332" spans="1:2" x14ac:dyDescent="0.25">
      <c r="A2332" s="7" t="s">
        <v>10462</v>
      </c>
      <c r="B2332">
        <v>15.71</v>
      </c>
    </row>
    <row r="2333" spans="1:2" x14ac:dyDescent="0.25">
      <c r="A2333" s="7" t="s">
        <v>10463</v>
      </c>
      <c r="B2333">
        <v>5.44</v>
      </c>
    </row>
    <row r="2334" spans="1:2" x14ac:dyDescent="0.25">
      <c r="A2334" s="7" t="s">
        <v>10169</v>
      </c>
      <c r="B2334">
        <v>5.36</v>
      </c>
    </row>
    <row r="2335" spans="1:2" x14ac:dyDescent="0.25">
      <c r="A2335" s="7" t="s">
        <v>10464</v>
      </c>
      <c r="B2335">
        <v>52.05</v>
      </c>
    </row>
    <row r="2336" spans="1:2" x14ac:dyDescent="0.25">
      <c r="A2336" s="7" t="s">
        <v>10465</v>
      </c>
      <c r="B2336">
        <v>34.1</v>
      </c>
    </row>
    <row r="2337" spans="1:2" x14ac:dyDescent="0.25">
      <c r="A2337" s="7" t="s">
        <v>10466</v>
      </c>
      <c r="B2337">
        <v>28.16</v>
      </c>
    </row>
    <row r="2338" spans="1:2" x14ac:dyDescent="0.25">
      <c r="A2338" s="7" t="s">
        <v>10170</v>
      </c>
      <c r="B2338">
        <v>94.86</v>
      </c>
    </row>
    <row r="2339" spans="1:2" x14ac:dyDescent="0.25">
      <c r="A2339" s="7" t="s">
        <v>10171</v>
      </c>
      <c r="B2339">
        <v>26.98</v>
      </c>
    </row>
    <row r="2340" spans="1:2" x14ac:dyDescent="0.25">
      <c r="A2340" s="7" t="s">
        <v>10172</v>
      </c>
      <c r="B2340">
        <v>0</v>
      </c>
    </row>
    <row r="2341" spans="1:2" x14ac:dyDescent="0.25">
      <c r="A2341" s="7" t="s">
        <v>10173</v>
      </c>
      <c r="B2341">
        <v>4.8</v>
      </c>
    </row>
    <row r="2342" spans="1:2" x14ac:dyDescent="0.25">
      <c r="A2342" s="7" t="s">
        <v>10174</v>
      </c>
      <c r="B2342">
        <v>11.75</v>
      </c>
    </row>
    <row r="2343" spans="1:2" x14ac:dyDescent="0.25">
      <c r="A2343" s="7" t="s">
        <v>10467</v>
      </c>
      <c r="B2343">
        <v>45.03</v>
      </c>
    </row>
    <row r="2344" spans="1:2" x14ac:dyDescent="0.25">
      <c r="A2344" s="7" t="s">
        <v>10468</v>
      </c>
      <c r="B2344">
        <v>78.34</v>
      </c>
    </row>
    <row r="2345" spans="1:2" x14ac:dyDescent="0.25">
      <c r="A2345" s="7" t="s">
        <v>10469</v>
      </c>
      <c r="B2345">
        <v>79.08</v>
      </c>
    </row>
    <row r="2346" spans="1:2" x14ac:dyDescent="0.25">
      <c r="A2346" s="7" t="s">
        <v>10470</v>
      </c>
      <c r="B2346">
        <v>25.29</v>
      </c>
    </row>
    <row r="2347" spans="1:2" x14ac:dyDescent="0.25">
      <c r="A2347" s="7" t="s">
        <v>10175</v>
      </c>
      <c r="B2347">
        <v>22.46</v>
      </c>
    </row>
    <row r="2348" spans="1:2" x14ac:dyDescent="0.25">
      <c r="A2348" s="7" t="s">
        <v>10176</v>
      </c>
      <c r="B2348">
        <v>31.13</v>
      </c>
    </row>
    <row r="2349" spans="1:2" x14ac:dyDescent="0.25">
      <c r="A2349" s="7" t="s">
        <v>10471</v>
      </c>
      <c r="B2349">
        <v>14.52</v>
      </c>
    </row>
    <row r="2350" spans="1:2" x14ac:dyDescent="0.25">
      <c r="A2350" s="7" t="s">
        <v>10472</v>
      </c>
      <c r="B2350">
        <v>4.3899999999999997</v>
      </c>
    </row>
    <row r="2351" spans="1:2" x14ac:dyDescent="0.25">
      <c r="A2351" s="7" t="s">
        <v>10473</v>
      </c>
      <c r="B2351">
        <v>27.97</v>
      </c>
    </row>
    <row r="2352" spans="1:2" x14ac:dyDescent="0.25">
      <c r="A2352" s="7" t="s">
        <v>10474</v>
      </c>
      <c r="B2352">
        <v>17.170000000000002</v>
      </c>
    </row>
    <row r="2353" spans="1:2" x14ac:dyDescent="0.25">
      <c r="A2353" s="7" t="s">
        <v>10475</v>
      </c>
      <c r="B2353">
        <v>16.77</v>
      </c>
    </row>
    <row r="2354" spans="1:2" x14ac:dyDescent="0.25">
      <c r="A2354" s="7" t="s">
        <v>10476</v>
      </c>
      <c r="B2354">
        <v>133.78</v>
      </c>
    </row>
    <row r="2355" spans="1:2" x14ac:dyDescent="0.25">
      <c r="A2355" s="7" t="s">
        <v>10477</v>
      </c>
      <c r="B2355">
        <v>11.11</v>
      </c>
    </row>
    <row r="2356" spans="1:2" x14ac:dyDescent="0.25">
      <c r="A2356" s="7" t="s">
        <v>10478</v>
      </c>
      <c r="B2356">
        <v>15.51</v>
      </c>
    </row>
    <row r="2357" spans="1:2" x14ac:dyDescent="0.25">
      <c r="A2357" s="7" t="s">
        <v>10479</v>
      </c>
      <c r="B2357">
        <v>0</v>
      </c>
    </row>
    <row r="2358" spans="1:2" x14ac:dyDescent="0.25">
      <c r="A2358" s="7" t="s">
        <v>10480</v>
      </c>
      <c r="B2358">
        <v>5.9</v>
      </c>
    </row>
    <row r="2359" spans="1:2" x14ac:dyDescent="0.25">
      <c r="A2359" s="7" t="s">
        <v>10130</v>
      </c>
      <c r="B2359">
        <v>15.59</v>
      </c>
    </row>
    <row r="2360" spans="1:2" x14ac:dyDescent="0.25">
      <c r="A2360" s="7" t="s">
        <v>10131</v>
      </c>
      <c r="B2360">
        <v>0</v>
      </c>
    </row>
    <row r="2361" spans="1:2" x14ac:dyDescent="0.25">
      <c r="A2361" s="7" t="s">
        <v>10132</v>
      </c>
      <c r="B2361">
        <v>16.940000000000001</v>
      </c>
    </row>
    <row r="2362" spans="1:2" x14ac:dyDescent="0.25">
      <c r="A2362" s="7" t="s">
        <v>10133</v>
      </c>
      <c r="B2362">
        <v>5.71</v>
      </c>
    </row>
    <row r="2363" spans="1:2" x14ac:dyDescent="0.25">
      <c r="A2363" s="7" t="s">
        <v>10481</v>
      </c>
      <c r="B2363">
        <v>8.1300000000000008</v>
      </c>
    </row>
    <row r="2364" spans="1:2" x14ac:dyDescent="0.25">
      <c r="A2364" s="7" t="s">
        <v>10482</v>
      </c>
      <c r="B2364">
        <v>20.260000000000002</v>
      </c>
    </row>
    <row r="2365" spans="1:2" x14ac:dyDescent="0.25">
      <c r="A2365" s="7" t="s">
        <v>10483</v>
      </c>
      <c r="B2365">
        <v>7.92</v>
      </c>
    </row>
    <row r="2366" spans="1:2" x14ac:dyDescent="0.25">
      <c r="A2366" s="7" t="s">
        <v>10484</v>
      </c>
      <c r="B2366">
        <v>0</v>
      </c>
    </row>
    <row r="2367" spans="1:2" x14ac:dyDescent="0.25">
      <c r="A2367" s="7" t="s">
        <v>10485</v>
      </c>
      <c r="B2367">
        <v>10.45</v>
      </c>
    </row>
    <row r="2368" spans="1:2" x14ac:dyDescent="0.25">
      <c r="A2368" s="7" t="s">
        <v>10178</v>
      </c>
      <c r="B2368">
        <v>18.46</v>
      </c>
    </row>
    <row r="2369" spans="1:2" x14ac:dyDescent="0.25">
      <c r="A2369" s="7" t="s">
        <v>10486</v>
      </c>
      <c r="B2369">
        <v>41.2</v>
      </c>
    </row>
    <row r="2370" spans="1:2" x14ac:dyDescent="0.25">
      <c r="A2370" s="7" t="s">
        <v>10487</v>
      </c>
      <c r="B2370">
        <v>17.2</v>
      </c>
    </row>
    <row r="2371" spans="1:2" x14ac:dyDescent="0.25">
      <c r="A2371" s="7" t="s">
        <v>10488</v>
      </c>
      <c r="B2371">
        <v>82.98</v>
      </c>
    </row>
    <row r="2372" spans="1:2" x14ac:dyDescent="0.25">
      <c r="A2372" s="7" t="s">
        <v>10489</v>
      </c>
      <c r="B2372">
        <v>24.85</v>
      </c>
    </row>
    <row r="2373" spans="1:2" x14ac:dyDescent="0.25">
      <c r="A2373" s="7" t="s">
        <v>10134</v>
      </c>
      <c r="B2373">
        <v>29.44</v>
      </c>
    </row>
    <row r="2374" spans="1:2" x14ac:dyDescent="0.25">
      <c r="A2374" s="7" t="s">
        <v>10490</v>
      </c>
      <c r="B2374">
        <v>9.17</v>
      </c>
    </row>
    <row r="2375" spans="1:2" x14ac:dyDescent="0.25">
      <c r="A2375" s="7" t="s">
        <v>10491</v>
      </c>
      <c r="B2375">
        <v>69.290000000000006</v>
      </c>
    </row>
    <row r="2376" spans="1:2" x14ac:dyDescent="0.25">
      <c r="A2376" s="7" t="s">
        <v>10492</v>
      </c>
      <c r="B2376">
        <v>10.49</v>
      </c>
    </row>
    <row r="2377" spans="1:2" x14ac:dyDescent="0.25">
      <c r="A2377" s="7" t="s">
        <v>10493</v>
      </c>
      <c r="B2377">
        <v>36.799999999999997</v>
      </c>
    </row>
    <row r="2378" spans="1:2" x14ac:dyDescent="0.25">
      <c r="A2378" s="7" t="s">
        <v>10179</v>
      </c>
      <c r="B2378">
        <v>34.61</v>
      </c>
    </row>
    <row r="2379" spans="1:2" x14ac:dyDescent="0.25">
      <c r="A2379" s="7" t="s">
        <v>10494</v>
      </c>
      <c r="B2379">
        <v>5.19</v>
      </c>
    </row>
    <row r="2380" spans="1:2" x14ac:dyDescent="0.25">
      <c r="A2380" s="7" t="s">
        <v>10495</v>
      </c>
      <c r="B2380">
        <v>19.47</v>
      </c>
    </row>
    <row r="2381" spans="1:2" x14ac:dyDescent="0.25">
      <c r="A2381" s="7" t="s">
        <v>10496</v>
      </c>
      <c r="B2381">
        <v>43.49</v>
      </c>
    </row>
    <row r="2382" spans="1:2" x14ac:dyDescent="0.25">
      <c r="A2382" s="7" t="s">
        <v>10497</v>
      </c>
      <c r="B2382">
        <v>0</v>
      </c>
    </row>
    <row r="2383" spans="1:2" x14ac:dyDescent="0.25">
      <c r="A2383" s="7" t="s">
        <v>10498</v>
      </c>
      <c r="B2383">
        <v>145.61000000000001</v>
      </c>
    </row>
    <row r="2384" spans="1:2" x14ac:dyDescent="0.25">
      <c r="A2384" s="7" t="s">
        <v>10499</v>
      </c>
      <c r="B2384">
        <v>0</v>
      </c>
    </row>
    <row r="2385" spans="1:2" x14ac:dyDescent="0.25">
      <c r="A2385" s="7" t="s">
        <v>10500</v>
      </c>
      <c r="B2385">
        <v>0</v>
      </c>
    </row>
    <row r="2386" spans="1:2" x14ac:dyDescent="0.25">
      <c r="A2386" s="7" t="s">
        <v>10501</v>
      </c>
      <c r="B2386">
        <v>0</v>
      </c>
    </row>
    <row r="2387" spans="1:2" x14ac:dyDescent="0.25">
      <c r="A2387" s="7" t="s">
        <v>10502</v>
      </c>
      <c r="B2387">
        <v>21.29</v>
      </c>
    </row>
    <row r="2388" spans="1:2" x14ac:dyDescent="0.25">
      <c r="A2388" s="7" t="s">
        <v>10503</v>
      </c>
      <c r="B2388">
        <v>98.01</v>
      </c>
    </row>
    <row r="2389" spans="1:2" x14ac:dyDescent="0.25">
      <c r="A2389" s="7" t="s">
        <v>10504</v>
      </c>
      <c r="B2389">
        <v>142.77000000000001</v>
      </c>
    </row>
    <row r="2390" spans="1:2" x14ac:dyDescent="0.25">
      <c r="A2390" s="7" t="s">
        <v>10505</v>
      </c>
      <c r="B2390">
        <v>0</v>
      </c>
    </row>
    <row r="2391" spans="1:2" x14ac:dyDescent="0.25">
      <c r="A2391" s="7" t="s">
        <v>10506</v>
      </c>
      <c r="B2391">
        <v>74.540000000000006</v>
      </c>
    </row>
    <row r="2392" spans="1:2" x14ac:dyDescent="0.25">
      <c r="A2392" s="7" t="s">
        <v>10507</v>
      </c>
      <c r="B2392">
        <v>58.65</v>
      </c>
    </row>
    <row r="2393" spans="1:2" x14ac:dyDescent="0.25">
      <c r="A2393" s="7" t="s">
        <v>10508</v>
      </c>
      <c r="B2393">
        <v>68.7</v>
      </c>
    </row>
    <row r="2394" spans="1:2" x14ac:dyDescent="0.25">
      <c r="A2394" s="7" t="s">
        <v>10509</v>
      </c>
      <c r="B2394">
        <v>202.09</v>
      </c>
    </row>
    <row r="2395" spans="1:2" x14ac:dyDescent="0.25">
      <c r="A2395" s="7" t="s">
        <v>10510</v>
      </c>
      <c r="B2395">
        <v>177.35</v>
      </c>
    </row>
    <row r="2396" spans="1:2" x14ac:dyDescent="0.25">
      <c r="A2396" s="7" t="s">
        <v>10511</v>
      </c>
      <c r="B2396">
        <v>0</v>
      </c>
    </row>
    <row r="2397" spans="1:2" x14ac:dyDescent="0.25">
      <c r="A2397" s="7" t="s">
        <v>10512</v>
      </c>
      <c r="B2397">
        <v>63.31</v>
      </c>
    </row>
    <row r="2398" spans="1:2" x14ac:dyDescent="0.25">
      <c r="A2398" s="7" t="s">
        <v>10513</v>
      </c>
      <c r="B2398">
        <v>78</v>
      </c>
    </row>
    <row r="2399" spans="1:2" x14ac:dyDescent="0.25">
      <c r="A2399" s="7" t="s">
        <v>10135</v>
      </c>
      <c r="B2399">
        <v>0</v>
      </c>
    </row>
    <row r="2400" spans="1:2" x14ac:dyDescent="0.25">
      <c r="A2400" s="7" t="s">
        <v>10136</v>
      </c>
      <c r="B2400">
        <v>520.04999999999995</v>
      </c>
    </row>
    <row r="2401" spans="1:2" x14ac:dyDescent="0.25">
      <c r="A2401" s="7" t="s">
        <v>10514</v>
      </c>
      <c r="B2401">
        <v>33.68</v>
      </c>
    </row>
    <row r="2402" spans="1:2" x14ac:dyDescent="0.25">
      <c r="A2402" s="7" t="s">
        <v>10137</v>
      </c>
      <c r="B2402">
        <v>57.06</v>
      </c>
    </row>
    <row r="2403" spans="1:2" x14ac:dyDescent="0.25">
      <c r="A2403" s="7" t="s">
        <v>10515</v>
      </c>
      <c r="B2403">
        <v>47.72</v>
      </c>
    </row>
    <row r="2404" spans="1:2" x14ac:dyDescent="0.25">
      <c r="A2404" s="7" t="s">
        <v>10516</v>
      </c>
      <c r="B2404">
        <v>0</v>
      </c>
    </row>
    <row r="2405" spans="1:2" x14ac:dyDescent="0.25">
      <c r="A2405" s="7" t="s">
        <v>10517</v>
      </c>
      <c r="B2405">
        <v>0</v>
      </c>
    </row>
    <row r="2406" spans="1:2" x14ac:dyDescent="0.25">
      <c r="A2406" s="7" t="s">
        <v>10518</v>
      </c>
      <c r="B2406">
        <v>0</v>
      </c>
    </row>
    <row r="2407" spans="1:2" x14ac:dyDescent="0.25">
      <c r="A2407" s="7" t="s">
        <v>10888</v>
      </c>
      <c r="B2407">
        <v>0</v>
      </c>
    </row>
    <row r="2408" spans="1:2" x14ac:dyDescent="0.25">
      <c r="A2408" s="5" t="s">
        <v>1837</v>
      </c>
      <c r="B2408">
        <v>56983.26999999999</v>
      </c>
    </row>
    <row r="2409" spans="1:2" x14ac:dyDescent="0.25">
      <c r="A2409" s="7" t="s">
        <v>10391</v>
      </c>
      <c r="B2409">
        <v>97.26</v>
      </c>
    </row>
    <row r="2410" spans="1:2" x14ac:dyDescent="0.25">
      <c r="A2410" s="7" t="s">
        <v>10392</v>
      </c>
      <c r="B2410">
        <v>212.03</v>
      </c>
    </row>
    <row r="2411" spans="1:2" x14ac:dyDescent="0.25">
      <c r="A2411" s="7" t="s">
        <v>10411</v>
      </c>
      <c r="B2411">
        <v>209.97</v>
      </c>
    </row>
    <row r="2412" spans="1:2" x14ac:dyDescent="0.25">
      <c r="A2412" s="7" t="s">
        <v>10412</v>
      </c>
      <c r="B2412">
        <v>12969.63</v>
      </c>
    </row>
    <row r="2413" spans="1:2" x14ac:dyDescent="0.25">
      <c r="A2413" s="7" t="s">
        <v>10413</v>
      </c>
      <c r="B2413">
        <v>774.14</v>
      </c>
    </row>
    <row r="2414" spans="1:2" x14ac:dyDescent="0.25">
      <c r="A2414" s="7" t="s">
        <v>10414</v>
      </c>
      <c r="B2414">
        <v>146.58000000000001</v>
      </c>
    </row>
    <row r="2415" spans="1:2" x14ac:dyDescent="0.25">
      <c r="A2415" s="7" t="s">
        <v>10415</v>
      </c>
      <c r="B2415">
        <v>195.54</v>
      </c>
    </row>
    <row r="2416" spans="1:2" x14ac:dyDescent="0.25">
      <c r="A2416" s="7" t="s">
        <v>10416</v>
      </c>
      <c r="B2416">
        <v>977.7</v>
      </c>
    </row>
    <row r="2417" spans="1:2" x14ac:dyDescent="0.25">
      <c r="A2417" s="7" t="s">
        <v>10417</v>
      </c>
      <c r="B2417">
        <v>272.20999999999998</v>
      </c>
    </row>
    <row r="2418" spans="1:2" x14ac:dyDescent="0.25">
      <c r="A2418" s="7" t="s">
        <v>10393</v>
      </c>
      <c r="B2418">
        <v>269.18</v>
      </c>
    </row>
    <row r="2419" spans="1:2" x14ac:dyDescent="0.25">
      <c r="A2419" s="7" t="s">
        <v>10418</v>
      </c>
      <c r="B2419">
        <v>557.80999999999995</v>
      </c>
    </row>
    <row r="2420" spans="1:2" x14ac:dyDescent="0.25">
      <c r="A2420" s="7" t="s">
        <v>10419</v>
      </c>
      <c r="B2420">
        <v>76.489999999999995</v>
      </c>
    </row>
    <row r="2421" spans="1:2" x14ac:dyDescent="0.25">
      <c r="A2421" s="7" t="s">
        <v>10420</v>
      </c>
      <c r="B2421">
        <v>4072.05</v>
      </c>
    </row>
    <row r="2422" spans="1:2" x14ac:dyDescent="0.25">
      <c r="A2422" s="7" t="s">
        <v>10143</v>
      </c>
      <c r="B2422">
        <v>212.85</v>
      </c>
    </row>
    <row r="2423" spans="1:2" x14ac:dyDescent="0.25">
      <c r="A2423" s="7" t="s">
        <v>10421</v>
      </c>
      <c r="B2423">
        <v>53.08</v>
      </c>
    </row>
    <row r="2424" spans="1:2" x14ac:dyDescent="0.25">
      <c r="A2424" s="7" t="s">
        <v>10422</v>
      </c>
      <c r="B2424">
        <v>229.46</v>
      </c>
    </row>
    <row r="2425" spans="1:2" x14ac:dyDescent="0.25">
      <c r="A2425" s="7" t="s">
        <v>10423</v>
      </c>
      <c r="B2425">
        <v>365.14</v>
      </c>
    </row>
    <row r="2426" spans="1:2" x14ac:dyDescent="0.25">
      <c r="A2426" s="7" t="s">
        <v>10424</v>
      </c>
      <c r="B2426">
        <v>528.74</v>
      </c>
    </row>
    <row r="2427" spans="1:2" x14ac:dyDescent="0.25">
      <c r="A2427" s="7" t="s">
        <v>10425</v>
      </c>
      <c r="B2427">
        <v>231.69</v>
      </c>
    </row>
    <row r="2428" spans="1:2" x14ac:dyDescent="0.25">
      <c r="A2428" s="7" t="s">
        <v>10426</v>
      </c>
      <c r="B2428">
        <v>167.03</v>
      </c>
    </row>
    <row r="2429" spans="1:2" x14ac:dyDescent="0.25">
      <c r="A2429" s="7" t="s">
        <v>10427</v>
      </c>
      <c r="B2429">
        <v>153.54</v>
      </c>
    </row>
    <row r="2430" spans="1:2" x14ac:dyDescent="0.25">
      <c r="A2430" s="7" t="s">
        <v>10144</v>
      </c>
      <c r="B2430">
        <v>154.38999999999999</v>
      </c>
    </row>
    <row r="2431" spans="1:2" x14ac:dyDescent="0.25">
      <c r="A2431" s="7" t="s">
        <v>10428</v>
      </c>
      <c r="B2431">
        <v>344.47</v>
      </c>
    </row>
    <row r="2432" spans="1:2" x14ac:dyDescent="0.25">
      <c r="A2432" s="7" t="s">
        <v>10429</v>
      </c>
      <c r="B2432">
        <v>184.05</v>
      </c>
    </row>
    <row r="2433" spans="1:2" x14ac:dyDescent="0.25">
      <c r="A2433" s="7" t="s">
        <v>10145</v>
      </c>
      <c r="B2433">
        <v>205.72</v>
      </c>
    </row>
    <row r="2434" spans="1:2" x14ac:dyDescent="0.25">
      <c r="A2434" s="7" t="s">
        <v>10146</v>
      </c>
      <c r="B2434">
        <v>462.49</v>
      </c>
    </row>
    <row r="2435" spans="1:2" x14ac:dyDescent="0.25">
      <c r="A2435" s="7" t="s">
        <v>10147</v>
      </c>
      <c r="B2435">
        <v>757.32</v>
      </c>
    </row>
    <row r="2436" spans="1:2" x14ac:dyDescent="0.25">
      <c r="A2436" s="7" t="s">
        <v>10148</v>
      </c>
      <c r="B2436">
        <v>94.91</v>
      </c>
    </row>
    <row r="2437" spans="1:2" x14ac:dyDescent="0.25">
      <c r="A2437" s="7" t="s">
        <v>10430</v>
      </c>
      <c r="B2437">
        <v>21.36</v>
      </c>
    </row>
    <row r="2438" spans="1:2" x14ac:dyDescent="0.25">
      <c r="A2438" s="7" t="s">
        <v>10394</v>
      </c>
      <c r="B2438">
        <v>276.17</v>
      </c>
    </row>
    <row r="2439" spans="1:2" x14ac:dyDescent="0.25">
      <c r="A2439" s="7" t="s">
        <v>10431</v>
      </c>
      <c r="B2439">
        <v>667.56</v>
      </c>
    </row>
    <row r="2440" spans="1:2" x14ac:dyDescent="0.25">
      <c r="A2440" s="7" t="s">
        <v>10432</v>
      </c>
      <c r="B2440">
        <v>1026.48</v>
      </c>
    </row>
    <row r="2441" spans="1:2" x14ac:dyDescent="0.25">
      <c r="A2441" s="7" t="s">
        <v>10149</v>
      </c>
      <c r="B2441">
        <v>143.27000000000001</v>
      </c>
    </row>
    <row r="2442" spans="1:2" x14ac:dyDescent="0.25">
      <c r="A2442" s="7" t="s">
        <v>10150</v>
      </c>
      <c r="B2442">
        <v>579.89</v>
      </c>
    </row>
    <row r="2443" spans="1:2" x14ac:dyDescent="0.25">
      <c r="A2443" s="7" t="s">
        <v>10151</v>
      </c>
      <c r="B2443">
        <v>689.52</v>
      </c>
    </row>
    <row r="2444" spans="1:2" x14ac:dyDescent="0.25">
      <c r="A2444" s="7" t="s">
        <v>10152</v>
      </c>
      <c r="B2444">
        <v>717.36</v>
      </c>
    </row>
    <row r="2445" spans="1:2" x14ac:dyDescent="0.25">
      <c r="A2445" s="7" t="s">
        <v>10433</v>
      </c>
      <c r="B2445">
        <v>420.12</v>
      </c>
    </row>
    <row r="2446" spans="1:2" x14ac:dyDescent="0.25">
      <c r="A2446" s="7" t="s">
        <v>10434</v>
      </c>
      <c r="B2446">
        <v>147.85</v>
      </c>
    </row>
    <row r="2447" spans="1:2" x14ac:dyDescent="0.25">
      <c r="A2447" s="7" t="s">
        <v>10435</v>
      </c>
      <c r="B2447">
        <v>285.02999999999997</v>
      </c>
    </row>
    <row r="2448" spans="1:2" x14ac:dyDescent="0.25">
      <c r="A2448" s="7" t="s">
        <v>10395</v>
      </c>
      <c r="B2448">
        <v>655.53</v>
      </c>
    </row>
    <row r="2449" spans="1:2" x14ac:dyDescent="0.25">
      <c r="A2449" s="7" t="s">
        <v>10153</v>
      </c>
      <c r="B2449">
        <v>76.37</v>
      </c>
    </row>
    <row r="2450" spans="1:2" x14ac:dyDescent="0.25">
      <c r="A2450" s="7" t="s">
        <v>10154</v>
      </c>
      <c r="B2450">
        <v>670.48</v>
      </c>
    </row>
    <row r="2451" spans="1:2" x14ac:dyDescent="0.25">
      <c r="A2451" s="7" t="s">
        <v>10155</v>
      </c>
      <c r="B2451">
        <v>785.75</v>
      </c>
    </row>
    <row r="2452" spans="1:2" x14ac:dyDescent="0.25">
      <c r="A2452" s="7" t="s">
        <v>10156</v>
      </c>
      <c r="B2452">
        <v>857.78</v>
      </c>
    </row>
    <row r="2453" spans="1:2" x14ac:dyDescent="0.25">
      <c r="A2453" s="7" t="s">
        <v>10157</v>
      </c>
      <c r="B2453">
        <v>59.46</v>
      </c>
    </row>
    <row r="2454" spans="1:2" x14ac:dyDescent="0.25">
      <c r="A2454" s="7" t="s">
        <v>10436</v>
      </c>
      <c r="B2454">
        <v>446.64</v>
      </c>
    </row>
    <row r="2455" spans="1:2" x14ac:dyDescent="0.25">
      <c r="A2455" s="7" t="s">
        <v>10177</v>
      </c>
      <c r="B2455">
        <v>325.83</v>
      </c>
    </row>
    <row r="2456" spans="1:2" x14ac:dyDescent="0.25">
      <c r="A2456" s="7" t="s">
        <v>10158</v>
      </c>
      <c r="B2456">
        <v>135.44</v>
      </c>
    </row>
    <row r="2457" spans="1:2" x14ac:dyDescent="0.25">
      <c r="A2457" s="7" t="s">
        <v>10159</v>
      </c>
      <c r="B2457">
        <v>360.75</v>
      </c>
    </row>
    <row r="2458" spans="1:2" x14ac:dyDescent="0.25">
      <c r="A2458" s="7" t="s">
        <v>10160</v>
      </c>
      <c r="B2458">
        <v>156.06</v>
      </c>
    </row>
    <row r="2459" spans="1:2" x14ac:dyDescent="0.25">
      <c r="A2459" s="7" t="s">
        <v>10437</v>
      </c>
      <c r="B2459">
        <v>98.81</v>
      </c>
    </row>
    <row r="2460" spans="1:2" x14ac:dyDescent="0.25">
      <c r="A2460" s="7" t="s">
        <v>10438</v>
      </c>
      <c r="B2460">
        <v>40.71</v>
      </c>
    </row>
    <row r="2461" spans="1:2" x14ac:dyDescent="0.25">
      <c r="A2461" s="7" t="s">
        <v>10439</v>
      </c>
      <c r="B2461">
        <v>745.01</v>
      </c>
    </row>
    <row r="2462" spans="1:2" x14ac:dyDescent="0.25">
      <c r="A2462" s="7" t="s">
        <v>10440</v>
      </c>
      <c r="B2462">
        <v>0</v>
      </c>
    </row>
    <row r="2463" spans="1:2" x14ac:dyDescent="0.25">
      <c r="A2463" s="7" t="s">
        <v>10441</v>
      </c>
      <c r="B2463">
        <v>146.44999999999999</v>
      </c>
    </row>
    <row r="2464" spans="1:2" x14ac:dyDescent="0.25">
      <c r="A2464" s="7" t="s">
        <v>10442</v>
      </c>
      <c r="B2464">
        <v>629.76</v>
      </c>
    </row>
    <row r="2465" spans="1:2" x14ac:dyDescent="0.25">
      <c r="A2465" s="7" t="s">
        <v>10443</v>
      </c>
      <c r="B2465">
        <v>0</v>
      </c>
    </row>
    <row r="2466" spans="1:2" x14ac:dyDescent="0.25">
      <c r="A2466" s="7" t="s">
        <v>10444</v>
      </c>
      <c r="B2466">
        <v>676.04</v>
      </c>
    </row>
    <row r="2467" spans="1:2" x14ac:dyDescent="0.25">
      <c r="A2467" s="7" t="s">
        <v>10161</v>
      </c>
      <c r="B2467">
        <v>643.82000000000005</v>
      </c>
    </row>
    <row r="2468" spans="1:2" x14ac:dyDescent="0.25">
      <c r="A2468" s="7" t="s">
        <v>10162</v>
      </c>
      <c r="B2468">
        <v>399.85</v>
      </c>
    </row>
    <row r="2469" spans="1:2" x14ac:dyDescent="0.25">
      <c r="A2469" s="7" t="s">
        <v>10163</v>
      </c>
      <c r="B2469">
        <v>40.67</v>
      </c>
    </row>
    <row r="2470" spans="1:2" x14ac:dyDescent="0.25">
      <c r="A2470" s="7" t="s">
        <v>10164</v>
      </c>
      <c r="B2470">
        <v>918.99</v>
      </c>
    </row>
    <row r="2471" spans="1:2" x14ac:dyDescent="0.25">
      <c r="A2471" s="7" t="s">
        <v>10165</v>
      </c>
      <c r="B2471">
        <v>58.91</v>
      </c>
    </row>
    <row r="2472" spans="1:2" x14ac:dyDescent="0.25">
      <c r="A2472" s="7" t="s">
        <v>10166</v>
      </c>
      <c r="B2472">
        <v>350.53</v>
      </c>
    </row>
    <row r="2473" spans="1:2" x14ac:dyDescent="0.25">
      <c r="A2473" s="7" t="s">
        <v>10445</v>
      </c>
      <c r="B2473">
        <v>635.64</v>
      </c>
    </row>
    <row r="2474" spans="1:2" x14ac:dyDescent="0.25">
      <c r="A2474" s="7" t="s">
        <v>10167</v>
      </c>
      <c r="B2474">
        <v>370</v>
      </c>
    </row>
    <row r="2475" spans="1:2" x14ac:dyDescent="0.25">
      <c r="A2475" s="7" t="s">
        <v>10446</v>
      </c>
      <c r="B2475">
        <v>0</v>
      </c>
    </row>
    <row r="2476" spans="1:2" x14ac:dyDescent="0.25">
      <c r="A2476" s="7" t="s">
        <v>10447</v>
      </c>
      <c r="B2476">
        <v>10222.709999999999</v>
      </c>
    </row>
    <row r="2477" spans="1:2" x14ac:dyDescent="0.25">
      <c r="A2477" s="7" t="s">
        <v>10448</v>
      </c>
      <c r="B2477">
        <v>-56.95</v>
      </c>
    </row>
    <row r="2478" spans="1:2" x14ac:dyDescent="0.25">
      <c r="A2478" s="7" t="s">
        <v>10449</v>
      </c>
      <c r="B2478">
        <v>0</v>
      </c>
    </row>
    <row r="2479" spans="1:2" x14ac:dyDescent="0.25">
      <c r="A2479" s="7" t="s">
        <v>10450</v>
      </c>
      <c r="B2479">
        <v>183.43</v>
      </c>
    </row>
    <row r="2480" spans="1:2" x14ac:dyDescent="0.25">
      <c r="A2480" s="7" t="s">
        <v>10451</v>
      </c>
      <c r="B2480">
        <v>0</v>
      </c>
    </row>
    <row r="2481" spans="1:2" x14ac:dyDescent="0.25">
      <c r="A2481" s="7" t="s">
        <v>10452</v>
      </c>
      <c r="B2481">
        <v>0</v>
      </c>
    </row>
    <row r="2482" spans="1:2" x14ac:dyDescent="0.25">
      <c r="A2482" s="7" t="s">
        <v>10453</v>
      </c>
      <c r="B2482">
        <v>0</v>
      </c>
    </row>
    <row r="2483" spans="1:2" x14ac:dyDescent="0.25">
      <c r="A2483" s="7" t="s">
        <v>10454</v>
      </c>
      <c r="B2483">
        <v>0</v>
      </c>
    </row>
    <row r="2484" spans="1:2" x14ac:dyDescent="0.25">
      <c r="A2484" s="7" t="s">
        <v>10455</v>
      </c>
      <c r="B2484">
        <v>0</v>
      </c>
    </row>
    <row r="2485" spans="1:2" x14ac:dyDescent="0.25">
      <c r="A2485" s="7" t="s">
        <v>10168</v>
      </c>
      <c r="B2485">
        <v>1821.56</v>
      </c>
    </row>
    <row r="2486" spans="1:2" x14ac:dyDescent="0.25">
      <c r="A2486" s="7" t="s">
        <v>10456</v>
      </c>
      <c r="B2486">
        <v>0</v>
      </c>
    </row>
    <row r="2487" spans="1:2" x14ac:dyDescent="0.25">
      <c r="A2487" s="7" t="s">
        <v>10457</v>
      </c>
      <c r="B2487">
        <v>102.47</v>
      </c>
    </row>
    <row r="2488" spans="1:2" x14ac:dyDescent="0.25">
      <c r="A2488" s="7" t="s">
        <v>10458</v>
      </c>
      <c r="B2488">
        <v>0</v>
      </c>
    </row>
    <row r="2489" spans="1:2" x14ac:dyDescent="0.25">
      <c r="A2489" s="7" t="s">
        <v>10459</v>
      </c>
      <c r="B2489">
        <v>0</v>
      </c>
    </row>
    <row r="2490" spans="1:2" x14ac:dyDescent="0.25">
      <c r="A2490" s="7" t="s">
        <v>10460</v>
      </c>
      <c r="B2490">
        <v>845.46</v>
      </c>
    </row>
    <row r="2491" spans="1:2" x14ac:dyDescent="0.25">
      <c r="A2491" s="7" t="s">
        <v>10461</v>
      </c>
      <c r="B2491">
        <v>130.79</v>
      </c>
    </row>
    <row r="2492" spans="1:2" x14ac:dyDescent="0.25">
      <c r="A2492" s="7" t="s">
        <v>10462</v>
      </c>
      <c r="B2492">
        <v>0</v>
      </c>
    </row>
    <row r="2493" spans="1:2" x14ac:dyDescent="0.25">
      <c r="A2493" s="7" t="s">
        <v>10463</v>
      </c>
      <c r="B2493">
        <v>0</v>
      </c>
    </row>
    <row r="2494" spans="1:2" x14ac:dyDescent="0.25">
      <c r="A2494" s="7" t="s">
        <v>10169</v>
      </c>
      <c r="B2494">
        <v>22.34</v>
      </c>
    </row>
    <row r="2495" spans="1:2" x14ac:dyDescent="0.25">
      <c r="A2495" s="7" t="s">
        <v>10464</v>
      </c>
      <c r="B2495">
        <v>0</v>
      </c>
    </row>
    <row r="2496" spans="1:2" x14ac:dyDescent="0.25">
      <c r="A2496" s="7" t="s">
        <v>10465</v>
      </c>
      <c r="B2496">
        <v>0</v>
      </c>
    </row>
    <row r="2497" spans="1:2" x14ac:dyDescent="0.25">
      <c r="A2497" s="7" t="s">
        <v>10466</v>
      </c>
      <c r="B2497">
        <v>326.10000000000002</v>
      </c>
    </row>
    <row r="2498" spans="1:2" x14ac:dyDescent="0.25">
      <c r="A2498" s="7" t="s">
        <v>10170</v>
      </c>
      <c r="B2498">
        <v>0</v>
      </c>
    </row>
    <row r="2499" spans="1:2" x14ac:dyDescent="0.25">
      <c r="A2499" s="7" t="s">
        <v>10171</v>
      </c>
      <c r="B2499">
        <v>0</v>
      </c>
    </row>
    <row r="2500" spans="1:2" x14ac:dyDescent="0.25">
      <c r="A2500" s="7" t="s">
        <v>10172</v>
      </c>
      <c r="B2500">
        <v>0</v>
      </c>
    </row>
    <row r="2501" spans="1:2" x14ac:dyDescent="0.25">
      <c r="A2501" s="7" t="s">
        <v>10173</v>
      </c>
      <c r="B2501">
        <v>0</v>
      </c>
    </row>
    <row r="2502" spans="1:2" x14ac:dyDescent="0.25">
      <c r="A2502" s="7" t="s">
        <v>10174</v>
      </c>
      <c r="B2502">
        <v>0</v>
      </c>
    </row>
    <row r="2503" spans="1:2" x14ac:dyDescent="0.25">
      <c r="A2503" s="7" t="s">
        <v>10467</v>
      </c>
      <c r="B2503">
        <v>3150</v>
      </c>
    </row>
    <row r="2504" spans="1:2" x14ac:dyDescent="0.25">
      <c r="A2504" s="7" t="s">
        <v>10888</v>
      </c>
      <c r="B2504">
        <v>0</v>
      </c>
    </row>
    <row r="2505" spans="1:2" x14ac:dyDescent="0.25">
      <c r="A2505" s="5" t="s">
        <v>1841</v>
      </c>
      <c r="B2505">
        <v>145.45000000000002</v>
      </c>
    </row>
    <row r="2506" spans="1:2" x14ac:dyDescent="0.25">
      <c r="A2506" s="7" t="s">
        <v>10392</v>
      </c>
      <c r="B2506">
        <v>0</v>
      </c>
    </row>
    <row r="2507" spans="1:2" x14ac:dyDescent="0.25">
      <c r="A2507" s="7" t="s">
        <v>10411</v>
      </c>
      <c r="B2507">
        <v>0</v>
      </c>
    </row>
    <row r="2508" spans="1:2" x14ac:dyDescent="0.25">
      <c r="A2508" s="7" t="s">
        <v>10412</v>
      </c>
      <c r="B2508">
        <v>80.150000000000006</v>
      </c>
    </row>
    <row r="2509" spans="1:2" x14ac:dyDescent="0.25">
      <c r="A2509" s="7" t="s">
        <v>10413</v>
      </c>
      <c r="B2509">
        <v>0</v>
      </c>
    </row>
    <row r="2510" spans="1:2" x14ac:dyDescent="0.25">
      <c r="A2510" s="7" t="s">
        <v>10414</v>
      </c>
      <c r="B2510">
        <v>0</v>
      </c>
    </row>
    <row r="2511" spans="1:2" x14ac:dyDescent="0.25">
      <c r="A2511" s="7" t="s">
        <v>10415</v>
      </c>
      <c r="B2511">
        <v>0</v>
      </c>
    </row>
    <row r="2512" spans="1:2" x14ac:dyDescent="0.25">
      <c r="A2512" s="7" t="s">
        <v>10416</v>
      </c>
      <c r="B2512">
        <v>29.99</v>
      </c>
    </row>
    <row r="2513" spans="1:2" x14ac:dyDescent="0.25">
      <c r="A2513" s="7" t="s">
        <v>10417</v>
      </c>
      <c r="B2513">
        <v>12.48</v>
      </c>
    </row>
    <row r="2514" spans="1:2" x14ac:dyDescent="0.25">
      <c r="A2514" s="7" t="s">
        <v>10393</v>
      </c>
      <c r="B2514">
        <v>0</v>
      </c>
    </row>
    <row r="2515" spans="1:2" x14ac:dyDescent="0.25">
      <c r="A2515" s="7" t="s">
        <v>10418</v>
      </c>
      <c r="B2515">
        <v>0</v>
      </c>
    </row>
    <row r="2516" spans="1:2" x14ac:dyDescent="0.25">
      <c r="A2516" s="7" t="s">
        <v>10419</v>
      </c>
      <c r="B2516">
        <v>0</v>
      </c>
    </row>
    <row r="2517" spans="1:2" x14ac:dyDescent="0.25">
      <c r="A2517" s="7" t="s">
        <v>10420</v>
      </c>
      <c r="B2517">
        <v>6.18</v>
      </c>
    </row>
    <row r="2518" spans="1:2" x14ac:dyDescent="0.25">
      <c r="A2518" s="7" t="s">
        <v>10143</v>
      </c>
      <c r="B2518">
        <v>10.96</v>
      </c>
    </row>
    <row r="2519" spans="1:2" x14ac:dyDescent="0.25">
      <c r="A2519" s="7" t="s">
        <v>10421</v>
      </c>
      <c r="B2519">
        <v>5.69</v>
      </c>
    </row>
    <row r="2520" spans="1:2" x14ac:dyDescent="0.25">
      <c r="A2520" s="7" t="s">
        <v>10422</v>
      </c>
      <c r="B2520">
        <v>0</v>
      </c>
    </row>
    <row r="2521" spans="1:2" x14ac:dyDescent="0.25">
      <c r="A2521" s="7" t="s">
        <v>10423</v>
      </c>
      <c r="B2521">
        <v>0</v>
      </c>
    </row>
    <row r="2522" spans="1:2" x14ac:dyDescent="0.25">
      <c r="A2522" s="7" t="s">
        <v>10424</v>
      </c>
      <c r="B2522">
        <v>0</v>
      </c>
    </row>
    <row r="2523" spans="1:2" x14ac:dyDescent="0.25">
      <c r="A2523" s="7" t="s">
        <v>10888</v>
      </c>
      <c r="B2523">
        <v>0</v>
      </c>
    </row>
    <row r="2524" spans="1:2" x14ac:dyDescent="0.25">
      <c r="A2524" s="5" t="s">
        <v>1845</v>
      </c>
      <c r="B2524">
        <v>8357.11</v>
      </c>
    </row>
    <row r="2525" spans="1:2" x14ac:dyDescent="0.25">
      <c r="A2525" s="7" t="s">
        <v>10391</v>
      </c>
      <c r="B2525">
        <v>118.92</v>
      </c>
    </row>
    <row r="2526" spans="1:2" x14ac:dyDescent="0.25">
      <c r="A2526" s="7" t="s">
        <v>10392</v>
      </c>
      <c r="B2526">
        <v>59.64</v>
      </c>
    </row>
    <row r="2527" spans="1:2" x14ac:dyDescent="0.25">
      <c r="A2527" s="7" t="s">
        <v>10411</v>
      </c>
      <c r="B2527">
        <v>122.79</v>
      </c>
    </row>
    <row r="2528" spans="1:2" x14ac:dyDescent="0.25">
      <c r="A2528" s="7" t="s">
        <v>10412</v>
      </c>
      <c r="B2528">
        <v>20.6</v>
      </c>
    </row>
    <row r="2529" spans="1:2" x14ac:dyDescent="0.25">
      <c r="A2529" s="7" t="s">
        <v>10413</v>
      </c>
      <c r="B2529">
        <v>300.12</v>
      </c>
    </row>
    <row r="2530" spans="1:2" x14ac:dyDescent="0.25">
      <c r="A2530" s="7" t="s">
        <v>10414</v>
      </c>
      <c r="B2530">
        <v>52.15</v>
      </c>
    </row>
    <row r="2531" spans="1:2" x14ac:dyDescent="0.25">
      <c r="A2531" s="7" t="s">
        <v>10415</v>
      </c>
      <c r="B2531">
        <v>504.37</v>
      </c>
    </row>
    <row r="2532" spans="1:2" x14ac:dyDescent="0.25">
      <c r="A2532" s="7" t="s">
        <v>10416</v>
      </c>
      <c r="B2532">
        <v>53.08</v>
      </c>
    </row>
    <row r="2533" spans="1:2" x14ac:dyDescent="0.25">
      <c r="A2533" s="7" t="s">
        <v>10417</v>
      </c>
      <c r="B2533">
        <v>0.17</v>
      </c>
    </row>
    <row r="2534" spans="1:2" x14ac:dyDescent="0.25">
      <c r="A2534" s="7" t="s">
        <v>10393</v>
      </c>
      <c r="B2534">
        <v>79.09</v>
      </c>
    </row>
    <row r="2535" spans="1:2" x14ac:dyDescent="0.25">
      <c r="A2535" s="7" t="s">
        <v>10418</v>
      </c>
      <c r="B2535">
        <v>37.479999999999997</v>
      </c>
    </row>
    <row r="2536" spans="1:2" x14ac:dyDescent="0.25">
      <c r="A2536" s="7" t="s">
        <v>10419</v>
      </c>
      <c r="B2536">
        <v>16.98</v>
      </c>
    </row>
    <row r="2537" spans="1:2" x14ac:dyDescent="0.25">
      <c r="A2537" s="7" t="s">
        <v>10420</v>
      </c>
      <c r="B2537">
        <v>13.77</v>
      </c>
    </row>
    <row r="2538" spans="1:2" x14ac:dyDescent="0.25">
      <c r="A2538" s="7" t="s">
        <v>10143</v>
      </c>
      <c r="B2538">
        <v>73.260000000000005</v>
      </c>
    </row>
    <row r="2539" spans="1:2" x14ac:dyDescent="0.25">
      <c r="A2539" s="7" t="s">
        <v>10421</v>
      </c>
      <c r="B2539">
        <v>57.83</v>
      </c>
    </row>
    <row r="2540" spans="1:2" x14ac:dyDescent="0.25">
      <c r="A2540" s="7" t="s">
        <v>10422</v>
      </c>
      <c r="B2540">
        <v>69.73</v>
      </c>
    </row>
    <row r="2541" spans="1:2" x14ac:dyDescent="0.25">
      <c r="A2541" s="7" t="s">
        <v>10423</v>
      </c>
      <c r="B2541">
        <v>0</v>
      </c>
    </row>
    <row r="2542" spans="1:2" x14ac:dyDescent="0.25">
      <c r="A2542" s="7" t="s">
        <v>10424</v>
      </c>
      <c r="B2542">
        <v>315.33999999999997</v>
      </c>
    </row>
    <row r="2543" spans="1:2" x14ac:dyDescent="0.25">
      <c r="A2543" s="7" t="s">
        <v>10425</v>
      </c>
      <c r="B2543">
        <v>22.93</v>
      </c>
    </row>
    <row r="2544" spans="1:2" x14ac:dyDescent="0.25">
      <c r="A2544" s="7" t="s">
        <v>10426</v>
      </c>
      <c r="B2544">
        <v>52.91</v>
      </c>
    </row>
    <row r="2545" spans="1:2" x14ac:dyDescent="0.25">
      <c r="A2545" s="7" t="s">
        <v>10427</v>
      </c>
      <c r="B2545">
        <v>24.99</v>
      </c>
    </row>
    <row r="2546" spans="1:2" x14ac:dyDescent="0.25">
      <c r="A2546" s="7" t="s">
        <v>10144</v>
      </c>
      <c r="B2546">
        <v>34.770000000000003</v>
      </c>
    </row>
    <row r="2547" spans="1:2" x14ac:dyDescent="0.25">
      <c r="A2547" s="7" t="s">
        <v>10428</v>
      </c>
      <c r="B2547">
        <v>60.02</v>
      </c>
    </row>
    <row r="2548" spans="1:2" x14ac:dyDescent="0.25">
      <c r="A2548" s="7" t="s">
        <v>10429</v>
      </c>
      <c r="B2548">
        <v>48.12</v>
      </c>
    </row>
    <row r="2549" spans="1:2" x14ac:dyDescent="0.25">
      <c r="A2549" s="7" t="s">
        <v>10145</v>
      </c>
      <c r="B2549">
        <v>251.25</v>
      </c>
    </row>
    <row r="2550" spans="1:2" x14ac:dyDescent="0.25">
      <c r="A2550" s="7" t="s">
        <v>10146</v>
      </c>
      <c r="B2550">
        <v>197.78</v>
      </c>
    </row>
    <row r="2551" spans="1:2" x14ac:dyDescent="0.25">
      <c r="A2551" s="7" t="s">
        <v>10147</v>
      </c>
      <c r="B2551">
        <v>24.58</v>
      </c>
    </row>
    <row r="2552" spans="1:2" x14ac:dyDescent="0.25">
      <c r="A2552" s="7" t="s">
        <v>10148</v>
      </c>
      <c r="B2552">
        <v>0</v>
      </c>
    </row>
    <row r="2553" spans="1:2" x14ac:dyDescent="0.25">
      <c r="A2553" s="7" t="s">
        <v>10430</v>
      </c>
      <c r="B2553">
        <v>23.79</v>
      </c>
    </row>
    <row r="2554" spans="1:2" x14ac:dyDescent="0.25">
      <c r="A2554" s="7" t="s">
        <v>10394</v>
      </c>
      <c r="B2554">
        <v>10.1</v>
      </c>
    </row>
    <row r="2555" spans="1:2" x14ac:dyDescent="0.25">
      <c r="A2555" s="7" t="s">
        <v>10431</v>
      </c>
      <c r="B2555">
        <v>26.82</v>
      </c>
    </row>
    <row r="2556" spans="1:2" x14ac:dyDescent="0.25">
      <c r="A2556" s="7" t="s">
        <v>10432</v>
      </c>
      <c r="B2556">
        <v>37.590000000000003</v>
      </c>
    </row>
    <row r="2557" spans="1:2" x14ac:dyDescent="0.25">
      <c r="A2557" s="7" t="s">
        <v>10149</v>
      </c>
      <c r="B2557">
        <v>23.55</v>
      </c>
    </row>
    <row r="2558" spans="1:2" x14ac:dyDescent="0.25">
      <c r="A2558" s="7" t="s">
        <v>10150</v>
      </c>
      <c r="B2558">
        <v>435.78</v>
      </c>
    </row>
    <row r="2559" spans="1:2" x14ac:dyDescent="0.25">
      <c r="A2559" s="7" t="s">
        <v>10151</v>
      </c>
      <c r="B2559">
        <v>9.23</v>
      </c>
    </row>
    <row r="2560" spans="1:2" x14ac:dyDescent="0.25">
      <c r="A2560" s="7" t="s">
        <v>10152</v>
      </c>
      <c r="B2560">
        <v>0</v>
      </c>
    </row>
    <row r="2561" spans="1:2" x14ac:dyDescent="0.25">
      <c r="A2561" s="7" t="s">
        <v>10433</v>
      </c>
      <c r="B2561">
        <v>41.05</v>
      </c>
    </row>
    <row r="2562" spans="1:2" x14ac:dyDescent="0.25">
      <c r="A2562" s="7" t="s">
        <v>10434</v>
      </c>
      <c r="B2562">
        <v>118.67</v>
      </c>
    </row>
    <row r="2563" spans="1:2" x14ac:dyDescent="0.25">
      <c r="A2563" s="7" t="s">
        <v>10435</v>
      </c>
      <c r="B2563">
        <v>10.84</v>
      </c>
    </row>
    <row r="2564" spans="1:2" x14ac:dyDescent="0.25">
      <c r="A2564" s="7" t="s">
        <v>10395</v>
      </c>
      <c r="B2564">
        <v>92.47</v>
      </c>
    </row>
    <row r="2565" spans="1:2" x14ac:dyDescent="0.25">
      <c r="A2565" s="7" t="s">
        <v>10153</v>
      </c>
      <c r="B2565">
        <v>2849.63</v>
      </c>
    </row>
    <row r="2566" spans="1:2" x14ac:dyDescent="0.25">
      <c r="A2566" s="7" t="s">
        <v>10154</v>
      </c>
      <c r="B2566">
        <v>84.95</v>
      </c>
    </row>
    <row r="2567" spans="1:2" x14ac:dyDescent="0.25">
      <c r="A2567" s="7" t="s">
        <v>10155</v>
      </c>
      <c r="B2567">
        <v>0</v>
      </c>
    </row>
    <row r="2568" spans="1:2" x14ac:dyDescent="0.25">
      <c r="A2568" s="7" t="s">
        <v>10156</v>
      </c>
      <c r="B2568">
        <v>96.31</v>
      </c>
    </row>
    <row r="2569" spans="1:2" x14ac:dyDescent="0.25">
      <c r="A2569" s="7" t="s">
        <v>10157</v>
      </c>
      <c r="B2569">
        <v>0</v>
      </c>
    </row>
    <row r="2570" spans="1:2" x14ac:dyDescent="0.25">
      <c r="A2570" s="7" t="s">
        <v>10436</v>
      </c>
      <c r="B2570">
        <v>106.61</v>
      </c>
    </row>
    <row r="2571" spans="1:2" x14ac:dyDescent="0.25">
      <c r="A2571" s="7" t="s">
        <v>10177</v>
      </c>
      <c r="B2571">
        <v>125.67</v>
      </c>
    </row>
    <row r="2572" spans="1:2" x14ac:dyDescent="0.25">
      <c r="A2572" s="7" t="s">
        <v>10158</v>
      </c>
      <c r="B2572">
        <v>183.03</v>
      </c>
    </row>
    <row r="2573" spans="1:2" x14ac:dyDescent="0.25">
      <c r="A2573" s="7" t="s">
        <v>10159</v>
      </c>
      <c r="B2573">
        <v>120.71</v>
      </c>
    </row>
    <row r="2574" spans="1:2" x14ac:dyDescent="0.25">
      <c r="A2574" s="7" t="s">
        <v>10160</v>
      </c>
      <c r="B2574">
        <v>286.2</v>
      </c>
    </row>
    <row r="2575" spans="1:2" x14ac:dyDescent="0.25">
      <c r="A2575" s="7" t="s">
        <v>10437</v>
      </c>
      <c r="B2575">
        <v>0</v>
      </c>
    </row>
    <row r="2576" spans="1:2" x14ac:dyDescent="0.25">
      <c r="A2576" s="7" t="s">
        <v>10438</v>
      </c>
      <c r="B2576">
        <v>16.55</v>
      </c>
    </row>
    <row r="2577" spans="1:2" x14ac:dyDescent="0.25">
      <c r="A2577" s="7" t="s">
        <v>10439</v>
      </c>
      <c r="B2577">
        <v>33.46</v>
      </c>
    </row>
    <row r="2578" spans="1:2" x14ac:dyDescent="0.25">
      <c r="A2578" s="7" t="s">
        <v>10440</v>
      </c>
      <c r="B2578">
        <v>493.93</v>
      </c>
    </row>
    <row r="2579" spans="1:2" x14ac:dyDescent="0.25">
      <c r="A2579" s="7" t="s">
        <v>10441</v>
      </c>
      <c r="B2579">
        <v>160.63999999999999</v>
      </c>
    </row>
    <row r="2580" spans="1:2" x14ac:dyDescent="0.25">
      <c r="A2580" s="7" t="s">
        <v>10442</v>
      </c>
      <c r="B2580">
        <v>92.82</v>
      </c>
    </row>
    <row r="2581" spans="1:2" x14ac:dyDescent="0.25">
      <c r="A2581" s="7" t="s">
        <v>10443</v>
      </c>
      <c r="B2581">
        <v>0</v>
      </c>
    </row>
    <row r="2582" spans="1:2" x14ac:dyDescent="0.25">
      <c r="A2582" s="7" t="s">
        <v>10444</v>
      </c>
      <c r="B2582">
        <v>102.59</v>
      </c>
    </row>
    <row r="2583" spans="1:2" x14ac:dyDescent="0.25">
      <c r="A2583" s="7" t="s">
        <v>10161</v>
      </c>
      <c r="B2583">
        <v>126.02</v>
      </c>
    </row>
    <row r="2584" spans="1:2" x14ac:dyDescent="0.25">
      <c r="A2584" s="7" t="s">
        <v>10162</v>
      </c>
      <c r="B2584">
        <v>35.43</v>
      </c>
    </row>
    <row r="2585" spans="1:2" x14ac:dyDescent="0.25">
      <c r="A2585" s="7" t="s">
        <v>10163</v>
      </c>
      <c r="B2585">
        <v>0</v>
      </c>
    </row>
    <row r="2586" spans="1:2" x14ac:dyDescent="0.25">
      <c r="A2586" s="7" t="s">
        <v>10888</v>
      </c>
      <c r="B2586">
        <v>0</v>
      </c>
    </row>
    <row r="2587" spans="1:2" x14ac:dyDescent="0.25">
      <c r="A2587" s="5" t="s">
        <v>1849</v>
      </c>
      <c r="B2587">
        <v>1744.31</v>
      </c>
    </row>
    <row r="2588" spans="1:2" x14ac:dyDescent="0.25">
      <c r="A2588" s="7" t="s">
        <v>10391</v>
      </c>
      <c r="B2588">
        <v>395.53</v>
      </c>
    </row>
    <row r="2589" spans="1:2" x14ac:dyDescent="0.25">
      <c r="A2589" s="7" t="s">
        <v>10392</v>
      </c>
      <c r="B2589">
        <v>1348.78</v>
      </c>
    </row>
    <row r="2590" spans="1:2" x14ac:dyDescent="0.25">
      <c r="A2590" s="7" t="s">
        <v>10888</v>
      </c>
      <c r="B2590">
        <v>0</v>
      </c>
    </row>
    <row r="2591" spans="1:2" x14ac:dyDescent="0.25">
      <c r="A2591" s="5" t="s">
        <v>1853</v>
      </c>
      <c r="B2591">
        <v>3271.1800000000003</v>
      </c>
    </row>
    <row r="2592" spans="1:2" x14ac:dyDescent="0.25">
      <c r="A2592" s="7" t="s">
        <v>10391</v>
      </c>
      <c r="B2592">
        <v>684.97</v>
      </c>
    </row>
    <row r="2593" spans="1:2" x14ac:dyDescent="0.25">
      <c r="A2593" s="7" t="s">
        <v>10392</v>
      </c>
      <c r="B2593">
        <v>2029.26</v>
      </c>
    </row>
    <row r="2594" spans="1:2" x14ac:dyDescent="0.25">
      <c r="A2594" s="7" t="s">
        <v>10411</v>
      </c>
      <c r="B2594">
        <v>556.95000000000005</v>
      </c>
    </row>
    <row r="2595" spans="1:2" x14ac:dyDescent="0.25">
      <c r="A2595" s="7" t="s">
        <v>10888</v>
      </c>
      <c r="B2595">
        <v>0</v>
      </c>
    </row>
    <row r="2596" spans="1:2" x14ac:dyDescent="0.25">
      <c r="A2596" s="5" t="s">
        <v>7516</v>
      </c>
      <c r="B2596">
        <v>7464.670000000001</v>
      </c>
    </row>
    <row r="2597" spans="1:2" x14ac:dyDescent="0.25">
      <c r="A2597" s="7" t="s">
        <v>10391</v>
      </c>
      <c r="B2597">
        <v>171.77</v>
      </c>
    </row>
    <row r="2598" spans="1:2" x14ac:dyDescent="0.25">
      <c r="A2598" s="7" t="s">
        <v>10392</v>
      </c>
      <c r="B2598">
        <v>338.08</v>
      </c>
    </row>
    <row r="2599" spans="1:2" x14ac:dyDescent="0.25">
      <c r="A2599" s="7" t="s">
        <v>10411</v>
      </c>
      <c r="B2599">
        <v>47.49</v>
      </c>
    </row>
    <row r="2600" spans="1:2" x14ac:dyDescent="0.25">
      <c r="A2600" s="7" t="s">
        <v>10412</v>
      </c>
      <c r="B2600">
        <v>653.5</v>
      </c>
    </row>
    <row r="2601" spans="1:2" x14ac:dyDescent="0.25">
      <c r="A2601" s="7" t="s">
        <v>10413</v>
      </c>
      <c r="B2601">
        <v>245.7</v>
      </c>
    </row>
    <row r="2602" spans="1:2" x14ac:dyDescent="0.25">
      <c r="A2602" s="7" t="s">
        <v>10414</v>
      </c>
      <c r="B2602">
        <v>199.87</v>
      </c>
    </row>
    <row r="2603" spans="1:2" x14ac:dyDescent="0.25">
      <c r="A2603" s="7" t="s">
        <v>10415</v>
      </c>
      <c r="B2603">
        <v>3667.6</v>
      </c>
    </row>
    <row r="2604" spans="1:2" x14ac:dyDescent="0.25">
      <c r="A2604" s="7" t="s">
        <v>10416</v>
      </c>
      <c r="B2604">
        <v>17.55</v>
      </c>
    </row>
    <row r="2605" spans="1:2" x14ac:dyDescent="0.25">
      <c r="A2605" s="7" t="s">
        <v>10417</v>
      </c>
      <c r="B2605">
        <v>32.82</v>
      </c>
    </row>
    <row r="2606" spans="1:2" x14ac:dyDescent="0.25">
      <c r="A2606" s="7" t="s">
        <v>10393</v>
      </c>
      <c r="B2606">
        <v>862.71</v>
      </c>
    </row>
    <row r="2607" spans="1:2" x14ac:dyDescent="0.25">
      <c r="A2607" s="7" t="s">
        <v>10418</v>
      </c>
      <c r="B2607">
        <v>8.44</v>
      </c>
    </row>
    <row r="2608" spans="1:2" x14ac:dyDescent="0.25">
      <c r="A2608" s="7" t="s">
        <v>10419</v>
      </c>
      <c r="B2608">
        <v>21.06</v>
      </c>
    </row>
    <row r="2609" spans="1:2" x14ac:dyDescent="0.25">
      <c r="A2609" s="7" t="s">
        <v>10420</v>
      </c>
      <c r="B2609">
        <v>566.44000000000005</v>
      </c>
    </row>
    <row r="2610" spans="1:2" x14ac:dyDescent="0.25">
      <c r="A2610" s="7" t="s">
        <v>10143</v>
      </c>
      <c r="B2610">
        <v>35.840000000000003</v>
      </c>
    </row>
    <row r="2611" spans="1:2" x14ac:dyDescent="0.25">
      <c r="A2611" s="7" t="s">
        <v>10421</v>
      </c>
      <c r="B2611">
        <v>16.32</v>
      </c>
    </row>
    <row r="2612" spans="1:2" x14ac:dyDescent="0.25">
      <c r="A2612" s="7" t="s">
        <v>10422</v>
      </c>
      <c r="B2612">
        <v>0</v>
      </c>
    </row>
    <row r="2613" spans="1:2" x14ac:dyDescent="0.25">
      <c r="A2613" s="7" t="s">
        <v>10423</v>
      </c>
      <c r="B2613">
        <v>0</v>
      </c>
    </row>
    <row r="2614" spans="1:2" x14ac:dyDescent="0.25">
      <c r="A2614" s="7" t="s">
        <v>10424</v>
      </c>
      <c r="B2614">
        <v>167.26</v>
      </c>
    </row>
    <row r="2615" spans="1:2" x14ac:dyDescent="0.25">
      <c r="A2615" s="7" t="s">
        <v>10425</v>
      </c>
      <c r="B2615">
        <v>253.52</v>
      </c>
    </row>
    <row r="2616" spans="1:2" x14ac:dyDescent="0.25">
      <c r="A2616" s="7" t="s">
        <v>10426</v>
      </c>
      <c r="B2616">
        <v>0</v>
      </c>
    </row>
    <row r="2617" spans="1:2" x14ac:dyDescent="0.25">
      <c r="A2617" s="7" t="s">
        <v>10427</v>
      </c>
      <c r="B2617">
        <v>158.69999999999999</v>
      </c>
    </row>
    <row r="2618" spans="1:2" x14ac:dyDescent="0.25">
      <c r="A2618" s="7" t="s">
        <v>10888</v>
      </c>
      <c r="B2618">
        <v>0</v>
      </c>
    </row>
    <row r="2619" spans="1:2" x14ac:dyDescent="0.25">
      <c r="A2619" s="5" t="s">
        <v>7577</v>
      </c>
      <c r="B2619">
        <v>446071.95</v>
      </c>
    </row>
    <row r="2620" spans="1:2" x14ac:dyDescent="0.25">
      <c r="A2620" s="7" t="s">
        <v>10888</v>
      </c>
      <c r="B2620">
        <v>446071.95</v>
      </c>
    </row>
    <row r="2621" spans="1:2" x14ac:dyDescent="0.25">
      <c r="A2621" s="4">
        <v>33</v>
      </c>
      <c r="B2621">
        <v>1343214840.8499999</v>
      </c>
    </row>
    <row r="2622" spans="1:2" x14ac:dyDescent="0.25">
      <c r="A2622" s="5" t="s">
        <v>10391</v>
      </c>
      <c r="B2622">
        <v>-251817456.18999997</v>
      </c>
    </row>
    <row r="2623" spans="1:2" x14ac:dyDescent="0.25">
      <c r="A2623" s="7" t="s">
        <v>10391</v>
      </c>
      <c r="B2623">
        <v>-3056936.19</v>
      </c>
    </row>
    <row r="2624" spans="1:2" x14ac:dyDescent="0.25">
      <c r="A2624" s="7" t="s">
        <v>10392</v>
      </c>
      <c r="B2624">
        <v>-683998.06</v>
      </c>
    </row>
    <row r="2625" spans="1:2" x14ac:dyDescent="0.25">
      <c r="A2625" s="7" t="s">
        <v>10411</v>
      </c>
      <c r="B2625">
        <v>-10582842.41</v>
      </c>
    </row>
    <row r="2626" spans="1:2" x14ac:dyDescent="0.25">
      <c r="A2626" s="7" t="s">
        <v>10412</v>
      </c>
      <c r="B2626">
        <v>-64767790.649999999</v>
      </c>
    </row>
    <row r="2627" spans="1:2" x14ac:dyDescent="0.25">
      <c r="A2627" s="7" t="s">
        <v>10413</v>
      </c>
      <c r="B2627">
        <v>-14827599.939999999</v>
      </c>
    </row>
    <row r="2628" spans="1:2" x14ac:dyDescent="0.25">
      <c r="A2628" s="7" t="s">
        <v>10414</v>
      </c>
      <c r="B2628">
        <v>-7560115.4699999997</v>
      </c>
    </row>
    <row r="2629" spans="1:2" x14ac:dyDescent="0.25">
      <c r="A2629" s="7" t="s">
        <v>10415</v>
      </c>
      <c r="B2629">
        <v>-396545.68</v>
      </c>
    </row>
    <row r="2630" spans="1:2" x14ac:dyDescent="0.25">
      <c r="A2630" s="7" t="s">
        <v>10416</v>
      </c>
      <c r="B2630">
        <v>-2057435.84</v>
      </c>
    </row>
    <row r="2631" spans="1:2" x14ac:dyDescent="0.25">
      <c r="A2631" s="7" t="s">
        <v>10417</v>
      </c>
      <c r="B2631">
        <v>211335.1</v>
      </c>
    </row>
    <row r="2632" spans="1:2" x14ac:dyDescent="0.25">
      <c r="A2632" s="7" t="s">
        <v>10418</v>
      </c>
      <c r="B2632">
        <v>-11531353.85</v>
      </c>
    </row>
    <row r="2633" spans="1:2" x14ac:dyDescent="0.25">
      <c r="A2633" s="7" t="s">
        <v>10143</v>
      </c>
      <c r="B2633">
        <v>-6001265.7699999996</v>
      </c>
    </row>
    <row r="2634" spans="1:2" x14ac:dyDescent="0.25">
      <c r="A2634" s="7" t="s">
        <v>10423</v>
      </c>
      <c r="B2634">
        <v>-1304165.1399999999</v>
      </c>
    </row>
    <row r="2635" spans="1:2" x14ac:dyDescent="0.25">
      <c r="A2635" s="7" t="s">
        <v>10427</v>
      </c>
      <c r="B2635">
        <v>-3039309.1</v>
      </c>
    </row>
    <row r="2636" spans="1:2" x14ac:dyDescent="0.25">
      <c r="A2636" s="7" t="s">
        <v>10429</v>
      </c>
      <c r="B2636">
        <v>-89422.53</v>
      </c>
    </row>
    <row r="2637" spans="1:2" x14ac:dyDescent="0.25">
      <c r="A2637" s="7" t="s">
        <v>10145</v>
      </c>
      <c r="B2637">
        <v>-1930048.91</v>
      </c>
    </row>
    <row r="2638" spans="1:2" x14ac:dyDescent="0.25">
      <c r="A2638" s="7" t="s">
        <v>10148</v>
      </c>
      <c r="B2638">
        <v>-6710921.75</v>
      </c>
    </row>
    <row r="2639" spans="1:2" x14ac:dyDescent="0.25">
      <c r="A2639" s="7" t="s">
        <v>10431</v>
      </c>
      <c r="B2639">
        <v>-1725409.73</v>
      </c>
    </row>
    <row r="2640" spans="1:2" x14ac:dyDescent="0.25">
      <c r="A2640" s="7" t="s">
        <v>10149</v>
      </c>
      <c r="B2640">
        <v>-2528167.2599999998</v>
      </c>
    </row>
    <row r="2641" spans="1:2" x14ac:dyDescent="0.25">
      <c r="A2641" s="7" t="s">
        <v>10434</v>
      </c>
      <c r="B2641">
        <v>-3936304.66</v>
      </c>
    </row>
    <row r="2642" spans="1:2" x14ac:dyDescent="0.25">
      <c r="A2642" s="7" t="s">
        <v>10395</v>
      </c>
      <c r="B2642">
        <v>-7903765.3499999996</v>
      </c>
    </row>
    <row r="2643" spans="1:2" x14ac:dyDescent="0.25">
      <c r="A2643" s="7" t="s">
        <v>10153</v>
      </c>
      <c r="B2643">
        <v>-18352969.170000002</v>
      </c>
    </row>
    <row r="2644" spans="1:2" x14ac:dyDescent="0.25">
      <c r="A2644" s="7" t="s">
        <v>10156</v>
      </c>
      <c r="B2644">
        <v>-2943085.31</v>
      </c>
    </row>
    <row r="2645" spans="1:2" x14ac:dyDescent="0.25">
      <c r="A2645" s="7" t="s">
        <v>10157</v>
      </c>
      <c r="B2645">
        <v>-3624715.04</v>
      </c>
    </row>
    <row r="2646" spans="1:2" x14ac:dyDescent="0.25">
      <c r="A2646" s="7" t="s">
        <v>10177</v>
      </c>
      <c r="B2646">
        <v>929.5</v>
      </c>
    </row>
    <row r="2647" spans="1:2" x14ac:dyDescent="0.25">
      <c r="A2647" s="7" t="s">
        <v>10158</v>
      </c>
      <c r="B2647">
        <v>-3646448.75</v>
      </c>
    </row>
    <row r="2648" spans="1:2" x14ac:dyDescent="0.25">
      <c r="A2648" s="7" t="s">
        <v>10159</v>
      </c>
      <c r="B2648">
        <v>67277.27</v>
      </c>
    </row>
    <row r="2649" spans="1:2" x14ac:dyDescent="0.25">
      <c r="A2649" s="7" t="s">
        <v>10161</v>
      </c>
      <c r="B2649">
        <v>-5047800.67</v>
      </c>
    </row>
    <row r="2650" spans="1:2" x14ac:dyDescent="0.25">
      <c r="A2650" s="7" t="s">
        <v>10162</v>
      </c>
      <c r="B2650">
        <v>-5700591.8799999999</v>
      </c>
    </row>
    <row r="2651" spans="1:2" x14ac:dyDescent="0.25">
      <c r="A2651" s="7" t="s">
        <v>10164</v>
      </c>
      <c r="B2651">
        <v>-1977679.4</v>
      </c>
    </row>
    <row r="2652" spans="1:2" x14ac:dyDescent="0.25">
      <c r="A2652" s="7" t="s">
        <v>10165</v>
      </c>
      <c r="B2652">
        <v>68212.820000000007</v>
      </c>
    </row>
    <row r="2653" spans="1:2" x14ac:dyDescent="0.25">
      <c r="A2653" s="7" t="s">
        <v>10445</v>
      </c>
      <c r="B2653">
        <v>-5694064.8300000001</v>
      </c>
    </row>
    <row r="2654" spans="1:2" x14ac:dyDescent="0.25">
      <c r="A2654" s="7" t="s">
        <v>10167</v>
      </c>
      <c r="B2654">
        <v>-18381503.850000001</v>
      </c>
    </row>
    <row r="2655" spans="1:2" x14ac:dyDescent="0.25">
      <c r="A2655" s="7" t="s">
        <v>10447</v>
      </c>
      <c r="B2655">
        <v>-8780155.7699999996</v>
      </c>
    </row>
    <row r="2656" spans="1:2" x14ac:dyDescent="0.25">
      <c r="A2656" s="7" t="s">
        <v>10448</v>
      </c>
      <c r="B2656">
        <v>14433820.93</v>
      </c>
    </row>
    <row r="2657" spans="1:2" x14ac:dyDescent="0.25">
      <c r="A2657" s="7" t="s">
        <v>10450</v>
      </c>
      <c r="B2657">
        <v>107574.46</v>
      </c>
    </row>
    <row r="2658" spans="1:2" x14ac:dyDescent="0.25">
      <c r="A2658" s="7" t="s">
        <v>10454</v>
      </c>
      <c r="B2658">
        <v>-129012.47</v>
      </c>
    </row>
    <row r="2659" spans="1:2" x14ac:dyDescent="0.25">
      <c r="A2659" s="7" t="s">
        <v>10457</v>
      </c>
      <c r="B2659">
        <v>-4227671.71</v>
      </c>
    </row>
    <row r="2660" spans="1:2" x14ac:dyDescent="0.25">
      <c r="A2660" s="7" t="s">
        <v>10458</v>
      </c>
      <c r="B2660">
        <v>-2803721.36</v>
      </c>
    </row>
    <row r="2661" spans="1:2" x14ac:dyDescent="0.25">
      <c r="A2661" s="7" t="s">
        <v>10459</v>
      </c>
      <c r="B2661">
        <v>-343851.28</v>
      </c>
    </row>
    <row r="2662" spans="1:2" x14ac:dyDescent="0.25">
      <c r="A2662" s="7" t="s">
        <v>10461</v>
      </c>
      <c r="B2662">
        <v>-11773267.74</v>
      </c>
    </row>
    <row r="2663" spans="1:2" x14ac:dyDescent="0.25">
      <c r="A2663" s="7" t="s">
        <v>10169</v>
      </c>
      <c r="B2663">
        <v>-37248.31</v>
      </c>
    </row>
    <row r="2664" spans="1:2" x14ac:dyDescent="0.25">
      <c r="A2664" s="7" t="s">
        <v>10466</v>
      </c>
      <c r="B2664">
        <v>-6096810.96</v>
      </c>
    </row>
    <row r="2665" spans="1:2" x14ac:dyDescent="0.25">
      <c r="A2665" s="7" t="s">
        <v>10170</v>
      </c>
      <c r="B2665">
        <v>-522479.72</v>
      </c>
    </row>
    <row r="2666" spans="1:2" x14ac:dyDescent="0.25">
      <c r="A2666" s="7" t="s">
        <v>10172</v>
      </c>
      <c r="B2666">
        <v>-2394290.36</v>
      </c>
    </row>
    <row r="2667" spans="1:2" x14ac:dyDescent="0.25">
      <c r="A2667" s="7" t="s">
        <v>10173</v>
      </c>
      <c r="B2667">
        <v>-81483.539999999994</v>
      </c>
    </row>
    <row r="2668" spans="1:2" x14ac:dyDescent="0.25">
      <c r="A2668" s="7" t="s">
        <v>10174</v>
      </c>
      <c r="B2668">
        <v>-52077.94</v>
      </c>
    </row>
    <row r="2669" spans="1:2" x14ac:dyDescent="0.25">
      <c r="A2669" s="7" t="s">
        <v>10467</v>
      </c>
      <c r="B2669">
        <v>-4392190.9400000004</v>
      </c>
    </row>
    <row r="2670" spans="1:2" x14ac:dyDescent="0.25">
      <c r="A2670" s="7" t="s">
        <v>10469</v>
      </c>
      <c r="B2670">
        <v>-8200469.0099999998</v>
      </c>
    </row>
    <row r="2671" spans="1:2" x14ac:dyDescent="0.25">
      <c r="A2671" s="7" t="s">
        <v>10470</v>
      </c>
      <c r="B2671">
        <v>-869617.97</v>
      </c>
    </row>
    <row r="2672" spans="1:2" x14ac:dyDescent="0.25">
      <c r="A2672" s="5" t="s">
        <v>10392</v>
      </c>
      <c r="B2672">
        <v>471143889.33999991</v>
      </c>
    </row>
    <row r="2673" spans="1:2" x14ac:dyDescent="0.25">
      <c r="A2673" s="7" t="s">
        <v>10391</v>
      </c>
      <c r="B2673">
        <v>9343033.6600000001</v>
      </c>
    </row>
    <row r="2674" spans="1:2" x14ac:dyDescent="0.25">
      <c r="A2674" s="7" t="s">
        <v>10392</v>
      </c>
      <c r="B2674">
        <v>410939.93</v>
      </c>
    </row>
    <row r="2675" spans="1:2" x14ac:dyDescent="0.25">
      <c r="A2675" s="7" t="s">
        <v>10411</v>
      </c>
      <c r="B2675">
        <v>9586783.8300000001</v>
      </c>
    </row>
    <row r="2676" spans="1:2" x14ac:dyDescent="0.25">
      <c r="A2676" s="7" t="s">
        <v>10412</v>
      </c>
      <c r="B2676">
        <v>82206793.799999997</v>
      </c>
    </row>
    <row r="2677" spans="1:2" x14ac:dyDescent="0.25">
      <c r="A2677" s="7" t="s">
        <v>10413</v>
      </c>
      <c r="B2677">
        <v>4384153.8099999996</v>
      </c>
    </row>
    <row r="2678" spans="1:2" x14ac:dyDescent="0.25">
      <c r="A2678" s="7" t="s">
        <v>10414</v>
      </c>
      <c r="B2678">
        <v>19472638.57</v>
      </c>
    </row>
    <row r="2679" spans="1:2" x14ac:dyDescent="0.25">
      <c r="A2679" s="7" t="s">
        <v>10415</v>
      </c>
      <c r="B2679">
        <v>2591806.7400000002</v>
      </c>
    </row>
    <row r="2680" spans="1:2" x14ac:dyDescent="0.25">
      <c r="A2680" s="7" t="s">
        <v>10416</v>
      </c>
      <c r="B2680">
        <v>3483149.99</v>
      </c>
    </row>
    <row r="2681" spans="1:2" x14ac:dyDescent="0.25">
      <c r="A2681" s="7" t="s">
        <v>10417</v>
      </c>
      <c r="B2681">
        <v>1502929.9</v>
      </c>
    </row>
    <row r="2682" spans="1:2" x14ac:dyDescent="0.25">
      <c r="A2682" s="7" t="s">
        <v>10418</v>
      </c>
      <c r="B2682">
        <v>17462761.010000002</v>
      </c>
    </row>
    <row r="2683" spans="1:2" x14ac:dyDescent="0.25">
      <c r="A2683" s="7" t="s">
        <v>10143</v>
      </c>
      <c r="B2683">
        <v>7560677.8300000001</v>
      </c>
    </row>
    <row r="2684" spans="1:2" x14ac:dyDescent="0.25">
      <c r="A2684" s="7" t="s">
        <v>10423</v>
      </c>
      <c r="B2684">
        <v>2750734.78</v>
      </c>
    </row>
    <row r="2685" spans="1:2" x14ac:dyDescent="0.25">
      <c r="A2685" s="7" t="s">
        <v>10427</v>
      </c>
      <c r="B2685">
        <v>1901885.78</v>
      </c>
    </row>
    <row r="2686" spans="1:2" x14ac:dyDescent="0.25">
      <c r="A2686" s="7" t="s">
        <v>10429</v>
      </c>
      <c r="B2686">
        <v>206401.92000000001</v>
      </c>
    </row>
    <row r="2687" spans="1:2" x14ac:dyDescent="0.25">
      <c r="A2687" s="7" t="s">
        <v>10145</v>
      </c>
      <c r="B2687">
        <v>2053354.82</v>
      </c>
    </row>
    <row r="2688" spans="1:2" x14ac:dyDescent="0.25">
      <c r="A2688" s="7" t="s">
        <v>10148</v>
      </c>
      <c r="B2688">
        <v>28997903.129999999</v>
      </c>
    </row>
    <row r="2689" spans="1:2" x14ac:dyDescent="0.25">
      <c r="A2689" s="7" t="s">
        <v>10431</v>
      </c>
      <c r="B2689">
        <v>2552014.0699999998</v>
      </c>
    </row>
    <row r="2690" spans="1:2" x14ac:dyDescent="0.25">
      <c r="A2690" s="7" t="s">
        <v>10149</v>
      </c>
      <c r="B2690">
        <v>2822735.67</v>
      </c>
    </row>
    <row r="2691" spans="1:2" x14ac:dyDescent="0.25">
      <c r="A2691" s="7" t="s">
        <v>10434</v>
      </c>
      <c r="B2691">
        <v>5707321.7699999996</v>
      </c>
    </row>
    <row r="2692" spans="1:2" x14ac:dyDescent="0.25">
      <c r="A2692" s="7" t="s">
        <v>10395</v>
      </c>
      <c r="B2692">
        <v>10755253.83</v>
      </c>
    </row>
    <row r="2693" spans="1:2" x14ac:dyDescent="0.25">
      <c r="A2693" s="7" t="s">
        <v>10153</v>
      </c>
      <c r="B2693">
        <v>27739866.899999999</v>
      </c>
    </row>
    <row r="2694" spans="1:2" x14ac:dyDescent="0.25">
      <c r="A2694" s="7" t="s">
        <v>10156</v>
      </c>
      <c r="B2694">
        <v>4034711.37</v>
      </c>
    </row>
    <row r="2695" spans="1:2" x14ac:dyDescent="0.25">
      <c r="A2695" s="7" t="s">
        <v>10157</v>
      </c>
      <c r="B2695">
        <v>2477290.09</v>
      </c>
    </row>
    <row r="2696" spans="1:2" x14ac:dyDescent="0.25">
      <c r="A2696" s="7" t="s">
        <v>10177</v>
      </c>
      <c r="B2696">
        <v>227461.03</v>
      </c>
    </row>
    <row r="2697" spans="1:2" x14ac:dyDescent="0.25">
      <c r="A2697" s="7" t="s">
        <v>10158</v>
      </c>
      <c r="B2697">
        <v>19824216.73</v>
      </c>
    </row>
    <row r="2698" spans="1:2" x14ac:dyDescent="0.25">
      <c r="A2698" s="7" t="s">
        <v>10159</v>
      </c>
      <c r="B2698">
        <v>449664.28</v>
      </c>
    </row>
    <row r="2699" spans="1:2" x14ac:dyDescent="0.25">
      <c r="A2699" s="7" t="s">
        <v>10161</v>
      </c>
      <c r="B2699">
        <v>9258328.4800000004</v>
      </c>
    </row>
    <row r="2700" spans="1:2" x14ac:dyDescent="0.25">
      <c r="A2700" s="7" t="s">
        <v>10162</v>
      </c>
      <c r="B2700">
        <v>5754019.6200000001</v>
      </c>
    </row>
    <row r="2701" spans="1:2" x14ac:dyDescent="0.25">
      <c r="A2701" s="7" t="s">
        <v>10164</v>
      </c>
      <c r="B2701">
        <v>1441567.13</v>
      </c>
    </row>
    <row r="2702" spans="1:2" x14ac:dyDescent="0.25">
      <c r="A2702" s="7" t="s">
        <v>10165</v>
      </c>
      <c r="B2702">
        <v>32938.76</v>
      </c>
    </row>
    <row r="2703" spans="1:2" x14ac:dyDescent="0.25">
      <c r="A2703" s="7" t="s">
        <v>10445</v>
      </c>
      <c r="B2703">
        <v>4726972.66</v>
      </c>
    </row>
    <row r="2704" spans="1:2" x14ac:dyDescent="0.25">
      <c r="A2704" s="7" t="s">
        <v>10167</v>
      </c>
      <c r="B2704">
        <v>2869956.65</v>
      </c>
    </row>
    <row r="2705" spans="1:2" x14ac:dyDescent="0.25">
      <c r="A2705" s="7" t="s">
        <v>10447</v>
      </c>
      <c r="B2705">
        <v>22228099.899999999</v>
      </c>
    </row>
    <row r="2706" spans="1:2" x14ac:dyDescent="0.25">
      <c r="A2706" s="7" t="s">
        <v>10448</v>
      </c>
      <c r="B2706">
        <v>31053720.809999999</v>
      </c>
    </row>
    <row r="2707" spans="1:2" x14ac:dyDescent="0.25">
      <c r="A2707" s="7" t="s">
        <v>10450</v>
      </c>
      <c r="B2707">
        <v>74150.960000000006</v>
      </c>
    </row>
    <row r="2708" spans="1:2" x14ac:dyDescent="0.25">
      <c r="A2708" s="7" t="s">
        <v>10454</v>
      </c>
      <c r="B2708">
        <v>130483.9</v>
      </c>
    </row>
    <row r="2709" spans="1:2" x14ac:dyDescent="0.25">
      <c r="A2709" s="7" t="s">
        <v>10457</v>
      </c>
      <c r="B2709">
        <v>18095929.969999999</v>
      </c>
    </row>
    <row r="2710" spans="1:2" x14ac:dyDescent="0.25">
      <c r="A2710" s="7" t="s">
        <v>10458</v>
      </c>
      <c r="B2710">
        <v>41770567.609999999</v>
      </c>
    </row>
    <row r="2711" spans="1:2" x14ac:dyDescent="0.25">
      <c r="A2711" s="7" t="s">
        <v>10459</v>
      </c>
      <c r="B2711">
        <v>609997.77</v>
      </c>
    </row>
    <row r="2712" spans="1:2" x14ac:dyDescent="0.25">
      <c r="A2712" s="7" t="s">
        <v>10461</v>
      </c>
      <c r="B2712">
        <v>5787801.9100000001</v>
      </c>
    </row>
    <row r="2713" spans="1:2" x14ac:dyDescent="0.25">
      <c r="A2713" s="7" t="s">
        <v>10169</v>
      </c>
      <c r="B2713">
        <v>76268.52</v>
      </c>
    </row>
    <row r="2714" spans="1:2" x14ac:dyDescent="0.25">
      <c r="A2714" s="7" t="s">
        <v>10466</v>
      </c>
      <c r="B2714">
        <v>24440027.620000001</v>
      </c>
    </row>
    <row r="2715" spans="1:2" x14ac:dyDescent="0.25">
      <c r="A2715" s="7" t="s">
        <v>10170</v>
      </c>
      <c r="B2715">
        <v>1303125.3799999999</v>
      </c>
    </row>
    <row r="2716" spans="1:2" x14ac:dyDescent="0.25">
      <c r="A2716" s="7" t="s">
        <v>10172</v>
      </c>
      <c r="B2716">
        <v>3804358.7</v>
      </c>
    </row>
    <row r="2717" spans="1:2" x14ac:dyDescent="0.25">
      <c r="A2717" s="7" t="s">
        <v>10173</v>
      </c>
      <c r="B2717">
        <v>4670466.95</v>
      </c>
    </row>
    <row r="2718" spans="1:2" x14ac:dyDescent="0.25">
      <c r="A2718" s="7" t="s">
        <v>10174</v>
      </c>
      <c r="B2718">
        <v>155391.5</v>
      </c>
    </row>
    <row r="2719" spans="1:2" x14ac:dyDescent="0.25">
      <c r="A2719" s="7" t="s">
        <v>10467</v>
      </c>
      <c r="B2719">
        <v>5275412.24</v>
      </c>
    </row>
    <row r="2720" spans="1:2" x14ac:dyDescent="0.25">
      <c r="A2720" s="7" t="s">
        <v>10469</v>
      </c>
      <c r="B2720">
        <v>16151564.57</v>
      </c>
    </row>
    <row r="2721" spans="1:2" x14ac:dyDescent="0.25">
      <c r="A2721" s="7" t="s">
        <v>10470</v>
      </c>
      <c r="B2721">
        <v>926252.49</v>
      </c>
    </row>
    <row r="2722" spans="1:2" x14ac:dyDescent="0.25">
      <c r="A2722" s="5" t="s">
        <v>10393</v>
      </c>
      <c r="B2722">
        <v>110723650.12999997</v>
      </c>
    </row>
    <row r="2723" spans="1:2" x14ac:dyDescent="0.25">
      <c r="A2723" s="7" t="s">
        <v>10391</v>
      </c>
      <c r="B2723">
        <v>4217086.95</v>
      </c>
    </row>
    <row r="2724" spans="1:2" x14ac:dyDescent="0.25">
      <c r="A2724" s="7" t="s">
        <v>10392</v>
      </c>
      <c r="B2724">
        <v>91430.02</v>
      </c>
    </row>
    <row r="2725" spans="1:2" x14ac:dyDescent="0.25">
      <c r="A2725" s="7" t="s">
        <v>10411</v>
      </c>
      <c r="B2725">
        <v>247252.67</v>
      </c>
    </row>
    <row r="2726" spans="1:2" x14ac:dyDescent="0.25">
      <c r="A2726" s="7" t="s">
        <v>10412</v>
      </c>
      <c r="B2726">
        <v>23534563.609999999</v>
      </c>
    </row>
    <row r="2727" spans="1:2" x14ac:dyDescent="0.25">
      <c r="A2727" s="7" t="s">
        <v>10413</v>
      </c>
      <c r="B2727">
        <v>2103982.58</v>
      </c>
    </row>
    <row r="2728" spans="1:2" x14ac:dyDescent="0.25">
      <c r="A2728" s="7" t="s">
        <v>10414</v>
      </c>
      <c r="B2728">
        <v>5231942.4400000004</v>
      </c>
    </row>
    <row r="2729" spans="1:2" x14ac:dyDescent="0.25">
      <c r="A2729" s="7" t="s">
        <v>10415</v>
      </c>
      <c r="B2729">
        <v>451596.94</v>
      </c>
    </row>
    <row r="2730" spans="1:2" x14ac:dyDescent="0.25">
      <c r="A2730" s="7" t="s">
        <v>10416</v>
      </c>
      <c r="B2730">
        <v>1136099.4099999999</v>
      </c>
    </row>
    <row r="2731" spans="1:2" x14ac:dyDescent="0.25">
      <c r="A2731" s="7" t="s">
        <v>10417</v>
      </c>
      <c r="B2731">
        <v>165080.63</v>
      </c>
    </row>
    <row r="2732" spans="1:2" x14ac:dyDescent="0.25">
      <c r="A2732" s="7" t="s">
        <v>10418</v>
      </c>
      <c r="B2732">
        <v>7379953.9299999997</v>
      </c>
    </row>
    <row r="2733" spans="1:2" x14ac:dyDescent="0.25">
      <c r="A2733" s="7" t="s">
        <v>10143</v>
      </c>
      <c r="B2733">
        <v>1214502.06</v>
      </c>
    </row>
    <row r="2734" spans="1:2" x14ac:dyDescent="0.25">
      <c r="A2734" s="7" t="s">
        <v>10423</v>
      </c>
      <c r="B2734">
        <v>1926964.76</v>
      </c>
    </row>
    <row r="2735" spans="1:2" x14ac:dyDescent="0.25">
      <c r="A2735" s="7" t="s">
        <v>10427</v>
      </c>
      <c r="B2735">
        <v>467569.4</v>
      </c>
    </row>
    <row r="2736" spans="1:2" x14ac:dyDescent="0.25">
      <c r="A2736" s="7" t="s">
        <v>10429</v>
      </c>
      <c r="B2736">
        <v>106213.75</v>
      </c>
    </row>
    <row r="2737" spans="1:2" x14ac:dyDescent="0.25">
      <c r="A2737" s="7" t="s">
        <v>10145</v>
      </c>
      <c r="B2737">
        <v>800098.43</v>
      </c>
    </row>
    <row r="2738" spans="1:2" x14ac:dyDescent="0.25">
      <c r="A2738" s="7" t="s">
        <v>10148</v>
      </c>
      <c r="B2738">
        <v>5250684.6100000003</v>
      </c>
    </row>
    <row r="2739" spans="1:2" x14ac:dyDescent="0.25">
      <c r="A2739" s="7" t="s">
        <v>10431</v>
      </c>
      <c r="B2739">
        <v>1502190.73</v>
      </c>
    </row>
    <row r="2740" spans="1:2" x14ac:dyDescent="0.25">
      <c r="A2740" s="7" t="s">
        <v>10149</v>
      </c>
      <c r="B2740">
        <v>755806.04</v>
      </c>
    </row>
    <row r="2741" spans="1:2" x14ac:dyDescent="0.25">
      <c r="A2741" s="7" t="s">
        <v>10434</v>
      </c>
      <c r="B2741">
        <v>1799747.56</v>
      </c>
    </row>
    <row r="2742" spans="1:2" x14ac:dyDescent="0.25">
      <c r="A2742" s="7" t="s">
        <v>10395</v>
      </c>
      <c r="B2742">
        <v>2665197.75</v>
      </c>
    </row>
    <row r="2743" spans="1:2" x14ac:dyDescent="0.25">
      <c r="A2743" s="7" t="s">
        <v>10153</v>
      </c>
      <c r="B2743">
        <v>1328193.54</v>
      </c>
    </row>
    <row r="2744" spans="1:2" x14ac:dyDescent="0.25">
      <c r="A2744" s="7" t="s">
        <v>10156</v>
      </c>
      <c r="B2744">
        <v>4915024.3899999997</v>
      </c>
    </row>
    <row r="2745" spans="1:2" x14ac:dyDescent="0.25">
      <c r="A2745" s="7" t="s">
        <v>10157</v>
      </c>
      <c r="B2745">
        <v>898934.65</v>
      </c>
    </row>
    <row r="2746" spans="1:2" x14ac:dyDescent="0.25">
      <c r="A2746" s="7" t="s">
        <v>10177</v>
      </c>
      <c r="B2746">
        <v>170375.59</v>
      </c>
    </row>
    <row r="2747" spans="1:2" x14ac:dyDescent="0.25">
      <c r="A2747" s="7" t="s">
        <v>10158</v>
      </c>
      <c r="B2747">
        <v>2281244.91</v>
      </c>
    </row>
    <row r="2748" spans="1:2" x14ac:dyDescent="0.25">
      <c r="A2748" s="7" t="s">
        <v>10159</v>
      </c>
      <c r="B2748">
        <v>60539.94</v>
      </c>
    </row>
    <row r="2749" spans="1:2" x14ac:dyDescent="0.25">
      <c r="A2749" s="7" t="s">
        <v>10161</v>
      </c>
      <c r="B2749">
        <v>1707640.62</v>
      </c>
    </row>
    <row r="2750" spans="1:2" x14ac:dyDescent="0.25">
      <c r="A2750" s="7" t="s">
        <v>10162</v>
      </c>
      <c r="B2750">
        <v>2050450.76</v>
      </c>
    </row>
    <row r="2751" spans="1:2" x14ac:dyDescent="0.25">
      <c r="A2751" s="7" t="s">
        <v>10164</v>
      </c>
      <c r="B2751">
        <v>1120353.95</v>
      </c>
    </row>
    <row r="2752" spans="1:2" x14ac:dyDescent="0.25">
      <c r="A2752" s="7" t="s">
        <v>10165</v>
      </c>
      <c r="B2752">
        <v>758.28</v>
      </c>
    </row>
    <row r="2753" spans="1:2" x14ac:dyDescent="0.25">
      <c r="A2753" s="7" t="s">
        <v>10445</v>
      </c>
      <c r="B2753">
        <v>1221919.32</v>
      </c>
    </row>
    <row r="2754" spans="1:2" x14ac:dyDescent="0.25">
      <c r="A2754" s="7" t="s">
        <v>10167</v>
      </c>
      <c r="B2754">
        <v>4809068.4400000004</v>
      </c>
    </row>
    <row r="2755" spans="1:2" x14ac:dyDescent="0.25">
      <c r="A2755" s="7" t="s">
        <v>10447</v>
      </c>
      <c r="B2755">
        <v>5960336.0800000001</v>
      </c>
    </row>
    <row r="2756" spans="1:2" x14ac:dyDescent="0.25">
      <c r="A2756" s="7" t="s">
        <v>10448</v>
      </c>
      <c r="B2756">
        <v>3656009.55</v>
      </c>
    </row>
    <row r="2757" spans="1:2" x14ac:dyDescent="0.25">
      <c r="A2757" s="7" t="s">
        <v>10450</v>
      </c>
      <c r="B2757">
        <v>35585.81</v>
      </c>
    </row>
    <row r="2758" spans="1:2" x14ac:dyDescent="0.25">
      <c r="A2758" s="7" t="s">
        <v>10454</v>
      </c>
      <c r="B2758">
        <v>26707.74</v>
      </c>
    </row>
    <row r="2759" spans="1:2" x14ac:dyDescent="0.25">
      <c r="A2759" s="7" t="s">
        <v>10457</v>
      </c>
      <c r="B2759">
        <v>3651372.36</v>
      </c>
    </row>
    <row r="2760" spans="1:2" x14ac:dyDescent="0.25">
      <c r="A2760" s="7" t="s">
        <v>10458</v>
      </c>
      <c r="B2760">
        <v>5898968.3099999996</v>
      </c>
    </row>
    <row r="2761" spans="1:2" x14ac:dyDescent="0.25">
      <c r="A2761" s="7" t="s">
        <v>10459</v>
      </c>
      <c r="B2761">
        <v>157495.32999999999</v>
      </c>
    </row>
    <row r="2762" spans="1:2" x14ac:dyDescent="0.25">
      <c r="A2762" s="7" t="s">
        <v>10461</v>
      </c>
      <c r="B2762">
        <v>-1619135.46</v>
      </c>
    </row>
    <row r="2763" spans="1:2" x14ac:dyDescent="0.25">
      <c r="A2763" s="7" t="s">
        <v>10169</v>
      </c>
      <c r="B2763">
        <v>34814.239999999998</v>
      </c>
    </row>
    <row r="2764" spans="1:2" x14ac:dyDescent="0.25">
      <c r="A2764" s="7" t="s">
        <v>10466</v>
      </c>
      <c r="B2764">
        <v>2413061.7799999998</v>
      </c>
    </row>
    <row r="2765" spans="1:2" x14ac:dyDescent="0.25">
      <c r="A2765" s="7" t="s">
        <v>10170</v>
      </c>
      <c r="B2765">
        <v>246646.96</v>
      </c>
    </row>
    <row r="2766" spans="1:2" x14ac:dyDescent="0.25">
      <c r="A2766" s="7" t="s">
        <v>10172</v>
      </c>
      <c r="B2766">
        <v>1041050.21</v>
      </c>
    </row>
    <row r="2767" spans="1:2" x14ac:dyDescent="0.25">
      <c r="A2767" s="7" t="s">
        <v>10173</v>
      </c>
      <c r="B2767">
        <v>1193288.99</v>
      </c>
    </row>
    <row r="2768" spans="1:2" x14ac:dyDescent="0.25">
      <c r="A2768" s="7" t="s">
        <v>10174</v>
      </c>
      <c r="B2768">
        <v>50161.24</v>
      </c>
    </row>
    <row r="2769" spans="1:2" x14ac:dyDescent="0.25">
      <c r="A2769" s="7" t="s">
        <v>10467</v>
      </c>
      <c r="B2769">
        <v>873500.02</v>
      </c>
    </row>
    <row r="2770" spans="1:2" x14ac:dyDescent="0.25">
      <c r="A2770" s="7" t="s">
        <v>10469</v>
      </c>
      <c r="B2770">
        <v>5004667.8</v>
      </c>
    </row>
    <row r="2771" spans="1:2" x14ac:dyDescent="0.25">
      <c r="A2771" s="7" t="s">
        <v>10470</v>
      </c>
      <c r="B2771">
        <v>486650.51</v>
      </c>
    </row>
    <row r="2772" spans="1:2" x14ac:dyDescent="0.25">
      <c r="A2772" s="5" t="s">
        <v>10394</v>
      </c>
      <c r="B2772">
        <v>-5757926.0500000007</v>
      </c>
    </row>
    <row r="2773" spans="1:2" x14ac:dyDescent="0.25">
      <c r="A2773" s="7" t="s">
        <v>10391</v>
      </c>
      <c r="B2773">
        <v>43394.79</v>
      </c>
    </row>
    <row r="2774" spans="1:2" x14ac:dyDescent="0.25">
      <c r="A2774" s="7" t="s">
        <v>10392</v>
      </c>
      <c r="B2774">
        <v>4060.58</v>
      </c>
    </row>
    <row r="2775" spans="1:2" x14ac:dyDescent="0.25">
      <c r="A2775" s="7" t="s">
        <v>10411</v>
      </c>
      <c r="B2775">
        <v>154164.22</v>
      </c>
    </row>
    <row r="2776" spans="1:2" x14ac:dyDescent="0.25">
      <c r="A2776" s="7" t="s">
        <v>10412</v>
      </c>
      <c r="B2776">
        <v>401512.86</v>
      </c>
    </row>
    <row r="2777" spans="1:2" x14ac:dyDescent="0.25">
      <c r="A2777" s="7" t="s">
        <v>10413</v>
      </c>
      <c r="B2777">
        <v>89234.69</v>
      </c>
    </row>
    <row r="2778" spans="1:2" x14ac:dyDescent="0.25">
      <c r="A2778" s="7" t="s">
        <v>10414</v>
      </c>
      <c r="B2778">
        <v>389628.01</v>
      </c>
    </row>
    <row r="2779" spans="1:2" x14ac:dyDescent="0.25">
      <c r="A2779" s="7" t="s">
        <v>10415</v>
      </c>
      <c r="B2779">
        <v>9923.49</v>
      </c>
    </row>
    <row r="2780" spans="1:2" x14ac:dyDescent="0.25">
      <c r="A2780" s="7" t="s">
        <v>10416</v>
      </c>
      <c r="B2780">
        <v>35587.440000000002</v>
      </c>
    </row>
    <row r="2781" spans="1:2" x14ac:dyDescent="0.25">
      <c r="A2781" s="7" t="s">
        <v>10417</v>
      </c>
      <c r="B2781">
        <v>10613.46</v>
      </c>
    </row>
    <row r="2782" spans="1:2" x14ac:dyDescent="0.25">
      <c r="A2782" s="7" t="s">
        <v>10418</v>
      </c>
      <c r="B2782">
        <v>-1681014.58</v>
      </c>
    </row>
    <row r="2783" spans="1:2" x14ac:dyDescent="0.25">
      <c r="A2783" s="7" t="s">
        <v>10143</v>
      </c>
      <c r="B2783">
        <v>35404.44</v>
      </c>
    </row>
    <row r="2784" spans="1:2" x14ac:dyDescent="0.25">
      <c r="A2784" s="7" t="s">
        <v>10423</v>
      </c>
      <c r="B2784">
        <v>23564.04</v>
      </c>
    </row>
    <row r="2785" spans="1:2" x14ac:dyDescent="0.25">
      <c r="A2785" s="7" t="s">
        <v>10427</v>
      </c>
      <c r="B2785">
        <v>12418.12</v>
      </c>
    </row>
    <row r="2786" spans="1:2" x14ac:dyDescent="0.25">
      <c r="A2786" s="7" t="s">
        <v>10429</v>
      </c>
      <c r="B2786">
        <v>1603.06</v>
      </c>
    </row>
    <row r="2787" spans="1:2" x14ac:dyDescent="0.25">
      <c r="A2787" s="7" t="s">
        <v>10145</v>
      </c>
      <c r="B2787">
        <v>15598.13</v>
      </c>
    </row>
    <row r="2788" spans="1:2" x14ac:dyDescent="0.25">
      <c r="A2788" s="7" t="s">
        <v>10148</v>
      </c>
      <c r="B2788">
        <v>43970.95</v>
      </c>
    </row>
    <row r="2789" spans="1:2" x14ac:dyDescent="0.25">
      <c r="A2789" s="7" t="s">
        <v>10431</v>
      </c>
      <c r="B2789">
        <v>7448.64</v>
      </c>
    </row>
    <row r="2790" spans="1:2" x14ac:dyDescent="0.25">
      <c r="A2790" s="7" t="s">
        <v>10149</v>
      </c>
      <c r="B2790">
        <v>11635.58</v>
      </c>
    </row>
    <row r="2791" spans="1:2" x14ac:dyDescent="0.25">
      <c r="A2791" s="7" t="s">
        <v>10434</v>
      </c>
      <c r="B2791">
        <v>81190.81</v>
      </c>
    </row>
    <row r="2792" spans="1:2" x14ac:dyDescent="0.25">
      <c r="A2792" s="7" t="s">
        <v>10395</v>
      </c>
      <c r="B2792">
        <v>207148.66</v>
      </c>
    </row>
    <row r="2793" spans="1:2" x14ac:dyDescent="0.25">
      <c r="A2793" s="7" t="s">
        <v>10153</v>
      </c>
      <c r="B2793">
        <v>207118.75</v>
      </c>
    </row>
    <row r="2794" spans="1:2" x14ac:dyDescent="0.25">
      <c r="A2794" s="7" t="s">
        <v>10156</v>
      </c>
      <c r="B2794">
        <v>27534.54</v>
      </c>
    </row>
    <row r="2795" spans="1:2" x14ac:dyDescent="0.25">
      <c r="A2795" s="7" t="s">
        <v>10157</v>
      </c>
      <c r="B2795">
        <v>95204.53</v>
      </c>
    </row>
    <row r="2796" spans="1:2" x14ac:dyDescent="0.25">
      <c r="A2796" s="7" t="s">
        <v>10177</v>
      </c>
      <c r="B2796">
        <v>2424.66</v>
      </c>
    </row>
    <row r="2797" spans="1:2" x14ac:dyDescent="0.25">
      <c r="A2797" s="7" t="s">
        <v>10158</v>
      </c>
      <c r="B2797">
        <v>27237.06</v>
      </c>
    </row>
    <row r="2798" spans="1:2" x14ac:dyDescent="0.25">
      <c r="A2798" s="7" t="s">
        <v>10159</v>
      </c>
      <c r="B2798">
        <v>0</v>
      </c>
    </row>
    <row r="2799" spans="1:2" x14ac:dyDescent="0.25">
      <c r="A2799" s="7" t="s">
        <v>10161</v>
      </c>
      <c r="B2799">
        <v>96755.53</v>
      </c>
    </row>
    <row r="2800" spans="1:2" x14ac:dyDescent="0.25">
      <c r="A2800" s="7" t="s">
        <v>10162</v>
      </c>
      <c r="B2800">
        <v>55260.73</v>
      </c>
    </row>
    <row r="2801" spans="1:2" x14ac:dyDescent="0.25">
      <c r="A2801" s="7" t="s">
        <v>10164</v>
      </c>
      <c r="B2801">
        <v>16607.04</v>
      </c>
    </row>
    <row r="2802" spans="1:2" x14ac:dyDescent="0.25">
      <c r="A2802" s="7" t="s">
        <v>10165</v>
      </c>
      <c r="B2802">
        <v>0</v>
      </c>
    </row>
    <row r="2803" spans="1:2" x14ac:dyDescent="0.25">
      <c r="A2803" s="7" t="s">
        <v>10445</v>
      </c>
      <c r="B2803">
        <v>35684.800000000003</v>
      </c>
    </row>
    <row r="2804" spans="1:2" x14ac:dyDescent="0.25">
      <c r="A2804" s="7" t="s">
        <v>10167</v>
      </c>
      <c r="B2804">
        <v>83945.86</v>
      </c>
    </row>
    <row r="2805" spans="1:2" x14ac:dyDescent="0.25">
      <c r="A2805" s="7" t="s">
        <v>10447</v>
      </c>
      <c r="B2805">
        <v>94321.91</v>
      </c>
    </row>
    <row r="2806" spans="1:2" x14ac:dyDescent="0.25">
      <c r="A2806" s="7" t="s">
        <v>10448</v>
      </c>
      <c r="B2806">
        <v>-5722317.8499999996</v>
      </c>
    </row>
    <row r="2807" spans="1:2" x14ac:dyDescent="0.25">
      <c r="A2807" s="7" t="s">
        <v>10450</v>
      </c>
      <c r="B2807">
        <v>0</v>
      </c>
    </row>
    <row r="2808" spans="1:2" x14ac:dyDescent="0.25">
      <c r="A2808" s="7" t="s">
        <v>10454</v>
      </c>
      <c r="B2808">
        <v>3195.88</v>
      </c>
    </row>
    <row r="2809" spans="1:2" x14ac:dyDescent="0.25">
      <c r="A2809" s="7" t="s">
        <v>10457</v>
      </c>
      <c r="B2809">
        <v>62096.49</v>
      </c>
    </row>
    <row r="2810" spans="1:2" x14ac:dyDescent="0.25">
      <c r="A2810" s="7" t="s">
        <v>10458</v>
      </c>
      <c r="B2810">
        <v>0</v>
      </c>
    </row>
    <row r="2811" spans="1:2" x14ac:dyDescent="0.25">
      <c r="A2811" s="7" t="s">
        <v>10459</v>
      </c>
      <c r="B2811">
        <v>-94570.45</v>
      </c>
    </row>
    <row r="2812" spans="1:2" x14ac:dyDescent="0.25">
      <c r="A2812" s="7" t="s">
        <v>10461</v>
      </c>
      <c r="B2812">
        <v>453690.59</v>
      </c>
    </row>
    <row r="2813" spans="1:2" x14ac:dyDescent="0.25">
      <c r="A2813" s="7" t="s">
        <v>10169</v>
      </c>
      <c r="B2813">
        <v>0</v>
      </c>
    </row>
    <row r="2814" spans="1:2" x14ac:dyDescent="0.25">
      <c r="A2814" s="7" t="s">
        <v>10466</v>
      </c>
      <c r="B2814">
        <v>629724.72</v>
      </c>
    </row>
    <row r="2815" spans="1:2" x14ac:dyDescent="0.25">
      <c r="A2815" s="7" t="s">
        <v>10170</v>
      </c>
      <c r="B2815">
        <v>11110.03</v>
      </c>
    </row>
    <row r="2816" spans="1:2" x14ac:dyDescent="0.25">
      <c r="A2816" s="7" t="s">
        <v>10172</v>
      </c>
      <c r="B2816">
        <v>70753.8</v>
      </c>
    </row>
    <row r="2817" spans="1:2" x14ac:dyDescent="0.25">
      <c r="A2817" s="7" t="s">
        <v>10173</v>
      </c>
      <c r="B2817">
        <v>14842.83</v>
      </c>
    </row>
    <row r="2818" spans="1:2" x14ac:dyDescent="0.25">
      <c r="A2818" s="7" t="s">
        <v>10174</v>
      </c>
      <c r="B2818">
        <v>773.13</v>
      </c>
    </row>
    <row r="2819" spans="1:2" x14ac:dyDescent="0.25">
      <c r="A2819" s="7" t="s">
        <v>10467</v>
      </c>
      <c r="B2819">
        <v>17173.79</v>
      </c>
    </row>
    <row r="2820" spans="1:2" x14ac:dyDescent="0.25">
      <c r="A2820" s="7" t="s">
        <v>10469</v>
      </c>
      <c r="B2820">
        <v>-1869922.13</v>
      </c>
    </row>
    <row r="2821" spans="1:2" x14ac:dyDescent="0.25">
      <c r="A2821" s="7" t="s">
        <v>10470</v>
      </c>
      <c r="B2821">
        <v>26340.32</v>
      </c>
    </row>
    <row r="2822" spans="1:2" x14ac:dyDescent="0.25">
      <c r="A2822" s="5" t="s">
        <v>10151</v>
      </c>
      <c r="B2822">
        <v>19961.939999999999</v>
      </c>
    </row>
    <row r="2823" spans="1:2" x14ac:dyDescent="0.25">
      <c r="A2823" s="7" t="s">
        <v>10391</v>
      </c>
      <c r="B2823">
        <v>0</v>
      </c>
    </row>
    <row r="2824" spans="1:2" x14ac:dyDescent="0.25">
      <c r="A2824" s="7" t="s">
        <v>10392</v>
      </c>
      <c r="B2824">
        <v>0</v>
      </c>
    </row>
    <row r="2825" spans="1:2" x14ac:dyDescent="0.25">
      <c r="A2825" s="7" t="s">
        <v>10411</v>
      </c>
      <c r="B2825">
        <v>0</v>
      </c>
    </row>
    <row r="2826" spans="1:2" x14ac:dyDescent="0.25">
      <c r="A2826" s="7" t="s">
        <v>10412</v>
      </c>
      <c r="B2826">
        <v>0</v>
      </c>
    </row>
    <row r="2827" spans="1:2" x14ac:dyDescent="0.25">
      <c r="A2827" s="7" t="s">
        <v>10413</v>
      </c>
      <c r="B2827">
        <v>0</v>
      </c>
    </row>
    <row r="2828" spans="1:2" x14ac:dyDescent="0.25">
      <c r="A2828" s="7" t="s">
        <v>10414</v>
      </c>
      <c r="B2828">
        <v>4235</v>
      </c>
    </row>
    <row r="2829" spans="1:2" x14ac:dyDescent="0.25">
      <c r="A2829" s="7" t="s">
        <v>10415</v>
      </c>
      <c r="B2829">
        <v>0</v>
      </c>
    </row>
    <row r="2830" spans="1:2" x14ac:dyDescent="0.25">
      <c r="A2830" s="7" t="s">
        <v>10416</v>
      </c>
      <c r="B2830">
        <v>0</v>
      </c>
    </row>
    <row r="2831" spans="1:2" x14ac:dyDescent="0.25">
      <c r="A2831" s="7" t="s">
        <v>10417</v>
      </c>
      <c r="B2831">
        <v>0</v>
      </c>
    </row>
    <row r="2832" spans="1:2" x14ac:dyDescent="0.25">
      <c r="A2832" s="7" t="s">
        <v>10418</v>
      </c>
      <c r="B2832">
        <v>0</v>
      </c>
    </row>
    <row r="2833" spans="1:2" x14ac:dyDescent="0.25">
      <c r="A2833" s="7" t="s">
        <v>10143</v>
      </c>
      <c r="B2833">
        <v>0</v>
      </c>
    </row>
    <row r="2834" spans="1:2" x14ac:dyDescent="0.25">
      <c r="A2834" s="7" t="s">
        <v>10423</v>
      </c>
      <c r="B2834">
        <v>0</v>
      </c>
    </row>
    <row r="2835" spans="1:2" x14ac:dyDescent="0.25">
      <c r="A2835" s="7" t="s">
        <v>10427</v>
      </c>
      <c r="B2835">
        <v>0</v>
      </c>
    </row>
    <row r="2836" spans="1:2" x14ac:dyDescent="0.25">
      <c r="A2836" s="7" t="s">
        <v>10429</v>
      </c>
      <c r="B2836">
        <v>0</v>
      </c>
    </row>
    <row r="2837" spans="1:2" x14ac:dyDescent="0.25">
      <c r="A2837" s="7" t="s">
        <v>10145</v>
      </c>
      <c r="B2837">
        <v>15726.85</v>
      </c>
    </row>
    <row r="2838" spans="1:2" x14ac:dyDescent="0.25">
      <c r="A2838" s="7" t="s">
        <v>10148</v>
      </c>
      <c r="B2838">
        <v>0</v>
      </c>
    </row>
    <row r="2839" spans="1:2" x14ac:dyDescent="0.25">
      <c r="A2839" s="7" t="s">
        <v>10431</v>
      </c>
      <c r="B2839">
        <v>0</v>
      </c>
    </row>
    <row r="2840" spans="1:2" x14ac:dyDescent="0.25">
      <c r="A2840" s="7" t="s">
        <v>10149</v>
      </c>
      <c r="B2840">
        <v>0</v>
      </c>
    </row>
    <row r="2841" spans="1:2" x14ac:dyDescent="0.25">
      <c r="A2841" s="7" t="s">
        <v>10434</v>
      </c>
      <c r="B2841">
        <v>0</v>
      </c>
    </row>
    <row r="2842" spans="1:2" x14ac:dyDescent="0.25">
      <c r="A2842" s="7" t="s">
        <v>10395</v>
      </c>
      <c r="B2842">
        <v>0</v>
      </c>
    </row>
    <row r="2843" spans="1:2" x14ac:dyDescent="0.25">
      <c r="A2843" s="7" t="s">
        <v>10153</v>
      </c>
      <c r="B2843">
        <v>0</v>
      </c>
    </row>
    <row r="2844" spans="1:2" x14ac:dyDescent="0.25">
      <c r="A2844" s="7" t="s">
        <v>10156</v>
      </c>
      <c r="B2844">
        <v>0</v>
      </c>
    </row>
    <row r="2845" spans="1:2" x14ac:dyDescent="0.25">
      <c r="A2845" s="7" t="s">
        <v>10157</v>
      </c>
      <c r="B2845">
        <v>0</v>
      </c>
    </row>
    <row r="2846" spans="1:2" x14ac:dyDescent="0.25">
      <c r="A2846" s="7" t="s">
        <v>10177</v>
      </c>
      <c r="B2846">
        <v>0</v>
      </c>
    </row>
    <row r="2847" spans="1:2" x14ac:dyDescent="0.25">
      <c r="A2847" s="7" t="s">
        <v>10158</v>
      </c>
      <c r="B2847">
        <v>0</v>
      </c>
    </row>
    <row r="2848" spans="1:2" x14ac:dyDescent="0.25">
      <c r="A2848" s="7" t="s">
        <v>10159</v>
      </c>
      <c r="B2848">
        <v>0</v>
      </c>
    </row>
    <row r="2849" spans="1:2" x14ac:dyDescent="0.25">
      <c r="A2849" s="7" t="s">
        <v>10161</v>
      </c>
      <c r="B2849">
        <v>0</v>
      </c>
    </row>
    <row r="2850" spans="1:2" x14ac:dyDescent="0.25">
      <c r="A2850" s="7" t="s">
        <v>10162</v>
      </c>
      <c r="B2850">
        <v>0</v>
      </c>
    </row>
    <row r="2851" spans="1:2" x14ac:dyDescent="0.25">
      <c r="A2851" s="7" t="s">
        <v>10164</v>
      </c>
      <c r="B2851">
        <v>0</v>
      </c>
    </row>
    <row r="2852" spans="1:2" x14ac:dyDescent="0.25">
      <c r="A2852" s="7" t="s">
        <v>10165</v>
      </c>
      <c r="B2852">
        <v>0</v>
      </c>
    </row>
    <row r="2853" spans="1:2" x14ac:dyDescent="0.25">
      <c r="A2853" s="7" t="s">
        <v>10445</v>
      </c>
      <c r="B2853">
        <v>0</v>
      </c>
    </row>
    <row r="2854" spans="1:2" x14ac:dyDescent="0.25">
      <c r="A2854" s="7" t="s">
        <v>10167</v>
      </c>
      <c r="B2854">
        <v>0</v>
      </c>
    </row>
    <row r="2855" spans="1:2" x14ac:dyDescent="0.25">
      <c r="A2855" s="7" t="s">
        <v>10447</v>
      </c>
      <c r="B2855">
        <v>0</v>
      </c>
    </row>
    <row r="2856" spans="1:2" x14ac:dyDescent="0.25">
      <c r="A2856" s="7" t="s">
        <v>10448</v>
      </c>
      <c r="B2856">
        <v>0</v>
      </c>
    </row>
    <row r="2857" spans="1:2" x14ac:dyDescent="0.25">
      <c r="A2857" s="7" t="s">
        <v>10450</v>
      </c>
      <c r="B2857">
        <v>0</v>
      </c>
    </row>
    <row r="2858" spans="1:2" x14ac:dyDescent="0.25">
      <c r="A2858" s="7" t="s">
        <v>10454</v>
      </c>
      <c r="B2858">
        <v>0</v>
      </c>
    </row>
    <row r="2859" spans="1:2" x14ac:dyDescent="0.25">
      <c r="A2859" s="7" t="s">
        <v>10457</v>
      </c>
      <c r="B2859">
        <v>0</v>
      </c>
    </row>
    <row r="2860" spans="1:2" x14ac:dyDescent="0.25">
      <c r="A2860" s="7" t="s">
        <v>10458</v>
      </c>
      <c r="B2860">
        <v>0</v>
      </c>
    </row>
    <row r="2861" spans="1:2" x14ac:dyDescent="0.25">
      <c r="A2861" s="7" t="s">
        <v>10459</v>
      </c>
      <c r="B2861">
        <v>0.09</v>
      </c>
    </row>
    <row r="2862" spans="1:2" x14ac:dyDescent="0.25">
      <c r="A2862" s="7" t="s">
        <v>10461</v>
      </c>
      <c r="B2862">
        <v>0</v>
      </c>
    </row>
    <row r="2863" spans="1:2" x14ac:dyDescent="0.25">
      <c r="A2863" s="7" t="s">
        <v>10169</v>
      </c>
      <c r="B2863">
        <v>0</v>
      </c>
    </row>
    <row r="2864" spans="1:2" x14ac:dyDescent="0.25">
      <c r="A2864" s="7" t="s">
        <v>10466</v>
      </c>
      <c r="B2864">
        <v>0</v>
      </c>
    </row>
    <row r="2865" spans="1:2" x14ac:dyDescent="0.25">
      <c r="A2865" s="7" t="s">
        <v>10170</v>
      </c>
      <c r="B2865">
        <v>0</v>
      </c>
    </row>
    <row r="2866" spans="1:2" x14ac:dyDescent="0.25">
      <c r="A2866" s="7" t="s">
        <v>10172</v>
      </c>
      <c r="B2866">
        <v>0</v>
      </c>
    </row>
    <row r="2867" spans="1:2" x14ac:dyDescent="0.25">
      <c r="A2867" s="7" t="s">
        <v>10173</v>
      </c>
      <c r="B2867">
        <v>0</v>
      </c>
    </row>
    <row r="2868" spans="1:2" x14ac:dyDescent="0.25">
      <c r="A2868" s="7" t="s">
        <v>10174</v>
      </c>
      <c r="B2868">
        <v>0</v>
      </c>
    </row>
    <row r="2869" spans="1:2" x14ac:dyDescent="0.25">
      <c r="A2869" s="7" t="s">
        <v>10467</v>
      </c>
      <c r="B2869">
        <v>0</v>
      </c>
    </row>
    <row r="2870" spans="1:2" x14ac:dyDescent="0.25">
      <c r="A2870" s="7" t="s">
        <v>10469</v>
      </c>
      <c r="B2870">
        <v>0</v>
      </c>
    </row>
    <row r="2871" spans="1:2" x14ac:dyDescent="0.25">
      <c r="A2871" s="7" t="s">
        <v>10470</v>
      </c>
      <c r="B2871">
        <v>0</v>
      </c>
    </row>
    <row r="2872" spans="1:2" x14ac:dyDescent="0.25">
      <c r="A2872" s="5" t="s">
        <v>10395</v>
      </c>
      <c r="B2872">
        <v>32949591.039999992</v>
      </c>
    </row>
    <row r="2873" spans="1:2" x14ac:dyDescent="0.25">
      <c r="A2873" s="7" t="s">
        <v>10391</v>
      </c>
      <c r="B2873">
        <v>342544.76</v>
      </c>
    </row>
    <row r="2874" spans="1:2" x14ac:dyDescent="0.25">
      <c r="A2874" s="7" t="s">
        <v>10392</v>
      </c>
      <c r="B2874">
        <v>248099.37</v>
      </c>
    </row>
    <row r="2875" spans="1:2" x14ac:dyDescent="0.25">
      <c r="A2875" s="7" t="s">
        <v>10411</v>
      </c>
      <c r="B2875">
        <v>365518.79</v>
      </c>
    </row>
    <row r="2876" spans="1:2" x14ac:dyDescent="0.25">
      <c r="A2876" s="7" t="s">
        <v>10412</v>
      </c>
      <c r="B2876">
        <v>-553742.62</v>
      </c>
    </row>
    <row r="2877" spans="1:2" x14ac:dyDescent="0.25">
      <c r="A2877" s="7" t="s">
        <v>10413</v>
      </c>
      <c r="B2877">
        <v>96236.11</v>
      </c>
    </row>
    <row r="2878" spans="1:2" x14ac:dyDescent="0.25">
      <c r="A2878" s="7" t="s">
        <v>10414</v>
      </c>
      <c r="B2878">
        <v>206019.42</v>
      </c>
    </row>
    <row r="2879" spans="1:2" x14ac:dyDescent="0.25">
      <c r="A2879" s="7" t="s">
        <v>10415</v>
      </c>
      <c r="B2879">
        <v>404092.66</v>
      </c>
    </row>
    <row r="2880" spans="1:2" x14ac:dyDescent="0.25">
      <c r="A2880" s="7" t="s">
        <v>10416</v>
      </c>
      <c r="B2880">
        <v>802899.17</v>
      </c>
    </row>
    <row r="2881" spans="1:2" x14ac:dyDescent="0.25">
      <c r="A2881" s="7" t="s">
        <v>10417</v>
      </c>
      <c r="B2881">
        <v>371508.15</v>
      </c>
    </row>
    <row r="2882" spans="1:2" x14ac:dyDescent="0.25">
      <c r="A2882" s="7" t="s">
        <v>10418</v>
      </c>
      <c r="B2882">
        <v>1626535.46</v>
      </c>
    </row>
    <row r="2883" spans="1:2" x14ac:dyDescent="0.25">
      <c r="A2883" s="7" t="s">
        <v>10143</v>
      </c>
      <c r="B2883">
        <v>68193.67</v>
      </c>
    </row>
    <row r="2884" spans="1:2" x14ac:dyDescent="0.25">
      <c r="A2884" s="7" t="s">
        <v>10423</v>
      </c>
      <c r="B2884">
        <v>642107.64</v>
      </c>
    </row>
    <row r="2885" spans="1:2" x14ac:dyDescent="0.25">
      <c r="A2885" s="7" t="s">
        <v>10427</v>
      </c>
      <c r="B2885">
        <v>55113.29</v>
      </c>
    </row>
    <row r="2886" spans="1:2" x14ac:dyDescent="0.25">
      <c r="A2886" s="7" t="s">
        <v>10429</v>
      </c>
      <c r="B2886">
        <v>12828.99</v>
      </c>
    </row>
    <row r="2887" spans="1:2" x14ac:dyDescent="0.25">
      <c r="A2887" s="7" t="s">
        <v>10145</v>
      </c>
      <c r="B2887">
        <v>316897.68</v>
      </c>
    </row>
    <row r="2888" spans="1:2" x14ac:dyDescent="0.25">
      <c r="A2888" s="7" t="s">
        <v>10148</v>
      </c>
      <c r="B2888">
        <v>1138311.7</v>
      </c>
    </row>
    <row r="2889" spans="1:2" x14ac:dyDescent="0.25">
      <c r="A2889" s="7" t="s">
        <v>10431</v>
      </c>
      <c r="B2889">
        <v>103519.43</v>
      </c>
    </row>
    <row r="2890" spans="1:2" x14ac:dyDescent="0.25">
      <c r="A2890" s="7" t="s">
        <v>10149</v>
      </c>
      <c r="B2890">
        <v>43259.89</v>
      </c>
    </row>
    <row r="2891" spans="1:2" x14ac:dyDescent="0.25">
      <c r="A2891" s="7" t="s">
        <v>10434</v>
      </c>
      <c r="B2891">
        <v>261802.59</v>
      </c>
    </row>
    <row r="2892" spans="1:2" x14ac:dyDescent="0.25">
      <c r="A2892" s="7" t="s">
        <v>10395</v>
      </c>
      <c r="B2892">
        <v>239796.12</v>
      </c>
    </row>
    <row r="2893" spans="1:2" x14ac:dyDescent="0.25">
      <c r="A2893" s="7" t="s">
        <v>10153</v>
      </c>
      <c r="B2893">
        <v>1492346.52</v>
      </c>
    </row>
    <row r="2894" spans="1:2" x14ac:dyDescent="0.25">
      <c r="A2894" s="7" t="s">
        <v>10156</v>
      </c>
      <c r="B2894">
        <v>208022.6</v>
      </c>
    </row>
    <row r="2895" spans="1:2" x14ac:dyDescent="0.25">
      <c r="A2895" s="7" t="s">
        <v>10157</v>
      </c>
      <c r="B2895">
        <v>1041397.88</v>
      </c>
    </row>
    <row r="2896" spans="1:2" x14ac:dyDescent="0.25">
      <c r="A2896" s="7" t="s">
        <v>10177</v>
      </c>
      <c r="B2896">
        <v>34324.76</v>
      </c>
    </row>
    <row r="2897" spans="1:2" x14ac:dyDescent="0.25">
      <c r="A2897" s="7" t="s">
        <v>10158</v>
      </c>
      <c r="B2897">
        <v>5410958.6500000004</v>
      </c>
    </row>
    <row r="2898" spans="1:2" x14ac:dyDescent="0.25">
      <c r="A2898" s="7" t="s">
        <v>10159</v>
      </c>
      <c r="B2898">
        <v>13033.85</v>
      </c>
    </row>
    <row r="2899" spans="1:2" x14ac:dyDescent="0.25">
      <c r="A2899" s="7" t="s">
        <v>10161</v>
      </c>
      <c r="B2899">
        <v>1858147.29</v>
      </c>
    </row>
    <row r="2900" spans="1:2" x14ac:dyDescent="0.25">
      <c r="A2900" s="7" t="s">
        <v>10162</v>
      </c>
      <c r="B2900">
        <v>987240.49</v>
      </c>
    </row>
    <row r="2901" spans="1:2" x14ac:dyDescent="0.25">
      <c r="A2901" s="7" t="s">
        <v>10164</v>
      </c>
      <c r="B2901">
        <v>394626.45</v>
      </c>
    </row>
    <row r="2902" spans="1:2" x14ac:dyDescent="0.25">
      <c r="A2902" s="7" t="s">
        <v>10165</v>
      </c>
      <c r="B2902">
        <v>50252.38</v>
      </c>
    </row>
    <row r="2903" spans="1:2" x14ac:dyDescent="0.25">
      <c r="A2903" s="7" t="s">
        <v>10445</v>
      </c>
      <c r="B2903">
        <v>1307948.22</v>
      </c>
    </row>
    <row r="2904" spans="1:2" x14ac:dyDescent="0.25">
      <c r="A2904" s="7" t="s">
        <v>10167</v>
      </c>
      <c r="B2904">
        <v>2698991.88</v>
      </c>
    </row>
    <row r="2905" spans="1:2" x14ac:dyDescent="0.25">
      <c r="A2905" s="7" t="s">
        <v>10447</v>
      </c>
      <c r="B2905">
        <v>200624.34</v>
      </c>
    </row>
    <row r="2906" spans="1:2" x14ac:dyDescent="0.25">
      <c r="A2906" s="7" t="s">
        <v>10448</v>
      </c>
      <c r="B2906">
        <v>0</v>
      </c>
    </row>
    <row r="2907" spans="1:2" x14ac:dyDescent="0.25">
      <c r="A2907" s="7" t="s">
        <v>10450</v>
      </c>
      <c r="B2907">
        <v>29720.06</v>
      </c>
    </row>
    <row r="2908" spans="1:2" x14ac:dyDescent="0.25">
      <c r="A2908" s="7" t="s">
        <v>10454</v>
      </c>
      <c r="B2908">
        <v>91363.37</v>
      </c>
    </row>
    <row r="2909" spans="1:2" x14ac:dyDescent="0.25">
      <c r="A2909" s="7" t="s">
        <v>10457</v>
      </c>
      <c r="B2909">
        <v>2354705.73</v>
      </c>
    </row>
    <row r="2910" spans="1:2" x14ac:dyDescent="0.25">
      <c r="A2910" s="7" t="s">
        <v>10458</v>
      </c>
      <c r="B2910">
        <v>0</v>
      </c>
    </row>
    <row r="2911" spans="1:2" x14ac:dyDescent="0.25">
      <c r="A2911" s="7" t="s">
        <v>10459</v>
      </c>
      <c r="B2911">
        <v>419674.08</v>
      </c>
    </row>
    <row r="2912" spans="1:2" x14ac:dyDescent="0.25">
      <c r="A2912" s="7" t="s">
        <v>10461</v>
      </c>
      <c r="B2912">
        <v>416904.79</v>
      </c>
    </row>
    <row r="2913" spans="1:2" x14ac:dyDescent="0.25">
      <c r="A2913" s="7" t="s">
        <v>10169</v>
      </c>
      <c r="B2913">
        <v>26121.71</v>
      </c>
    </row>
    <row r="2914" spans="1:2" x14ac:dyDescent="0.25">
      <c r="A2914" s="7" t="s">
        <v>10466</v>
      </c>
      <c r="B2914">
        <v>671587.56</v>
      </c>
    </row>
    <row r="2915" spans="1:2" x14ac:dyDescent="0.25">
      <c r="A2915" s="7" t="s">
        <v>10170</v>
      </c>
      <c r="B2915">
        <v>194288.11</v>
      </c>
    </row>
    <row r="2916" spans="1:2" x14ac:dyDescent="0.25">
      <c r="A2916" s="7" t="s">
        <v>10172</v>
      </c>
      <c r="B2916">
        <v>3150200.67</v>
      </c>
    </row>
    <row r="2917" spans="1:2" x14ac:dyDescent="0.25">
      <c r="A2917" s="7" t="s">
        <v>10173</v>
      </c>
      <c r="B2917">
        <v>187819.46</v>
      </c>
    </row>
    <row r="2918" spans="1:2" x14ac:dyDescent="0.25">
      <c r="A2918" s="7" t="s">
        <v>10174</v>
      </c>
      <c r="B2918">
        <v>114689.17</v>
      </c>
    </row>
    <row r="2919" spans="1:2" x14ac:dyDescent="0.25">
      <c r="A2919" s="7" t="s">
        <v>10467</v>
      </c>
      <c r="B2919">
        <v>232153.52</v>
      </c>
    </row>
    <row r="2920" spans="1:2" x14ac:dyDescent="0.25">
      <c r="A2920" s="7" t="s">
        <v>10469</v>
      </c>
      <c r="B2920">
        <v>2180391.54</v>
      </c>
    </row>
    <row r="2921" spans="1:2" x14ac:dyDescent="0.25">
      <c r="A2921" s="7" t="s">
        <v>10470</v>
      </c>
      <c r="B2921">
        <v>390513.69</v>
      </c>
    </row>
    <row r="2922" spans="1:2" x14ac:dyDescent="0.25">
      <c r="A2922" s="5" t="s">
        <v>10396</v>
      </c>
      <c r="B2922">
        <v>22210879.969999999</v>
      </c>
    </row>
    <row r="2923" spans="1:2" x14ac:dyDescent="0.25">
      <c r="A2923" s="7" t="s">
        <v>10391</v>
      </c>
      <c r="B2923">
        <v>-632607.46</v>
      </c>
    </row>
    <row r="2924" spans="1:2" x14ac:dyDescent="0.25">
      <c r="A2924" s="7" t="s">
        <v>10392</v>
      </c>
      <c r="B2924">
        <v>-119963.13</v>
      </c>
    </row>
    <row r="2925" spans="1:2" x14ac:dyDescent="0.25">
      <c r="A2925" s="7" t="s">
        <v>10411</v>
      </c>
      <c r="B2925">
        <v>-482283.32</v>
      </c>
    </row>
    <row r="2926" spans="1:2" x14ac:dyDescent="0.25">
      <c r="A2926" s="7" t="s">
        <v>10412</v>
      </c>
      <c r="B2926">
        <v>6232796.2800000003</v>
      </c>
    </row>
    <row r="2927" spans="1:2" x14ac:dyDescent="0.25">
      <c r="A2927" s="7" t="s">
        <v>10413</v>
      </c>
      <c r="B2927">
        <v>717779.15</v>
      </c>
    </row>
    <row r="2928" spans="1:2" x14ac:dyDescent="0.25">
      <c r="A2928" s="7" t="s">
        <v>10414</v>
      </c>
      <c r="B2928">
        <v>-233572.61</v>
      </c>
    </row>
    <row r="2929" spans="1:2" x14ac:dyDescent="0.25">
      <c r="A2929" s="7" t="s">
        <v>10415</v>
      </c>
      <c r="B2929">
        <v>-533523.93999999994</v>
      </c>
    </row>
    <row r="2930" spans="1:2" x14ac:dyDescent="0.25">
      <c r="A2930" s="7" t="s">
        <v>10416</v>
      </c>
      <c r="B2930">
        <v>193035.57</v>
      </c>
    </row>
    <row r="2931" spans="1:2" x14ac:dyDescent="0.25">
      <c r="A2931" s="7" t="s">
        <v>10417</v>
      </c>
      <c r="B2931">
        <v>-524537.68999999994</v>
      </c>
    </row>
    <row r="2932" spans="1:2" x14ac:dyDescent="0.25">
      <c r="A2932" s="7" t="s">
        <v>10418</v>
      </c>
      <c r="B2932">
        <v>-4867298.72</v>
      </c>
    </row>
    <row r="2933" spans="1:2" x14ac:dyDescent="0.25">
      <c r="A2933" s="7" t="s">
        <v>10143</v>
      </c>
      <c r="B2933">
        <v>588864.22</v>
      </c>
    </row>
    <row r="2934" spans="1:2" x14ac:dyDescent="0.25">
      <c r="A2934" s="7" t="s">
        <v>10423</v>
      </c>
      <c r="B2934">
        <v>-803687.88</v>
      </c>
    </row>
    <row r="2935" spans="1:2" x14ac:dyDescent="0.25">
      <c r="A2935" s="7" t="s">
        <v>10427</v>
      </c>
      <c r="B2935">
        <v>-411050.41</v>
      </c>
    </row>
    <row r="2936" spans="1:2" x14ac:dyDescent="0.25">
      <c r="A2936" s="7" t="s">
        <v>10429</v>
      </c>
      <c r="B2936">
        <v>455743.15</v>
      </c>
    </row>
    <row r="2937" spans="1:2" x14ac:dyDescent="0.25">
      <c r="A2937" s="7" t="s">
        <v>10145</v>
      </c>
      <c r="B2937">
        <v>410868.39</v>
      </c>
    </row>
    <row r="2938" spans="1:2" x14ac:dyDescent="0.25">
      <c r="A2938" s="7" t="s">
        <v>10148</v>
      </c>
      <c r="B2938">
        <v>3586064.87</v>
      </c>
    </row>
    <row r="2939" spans="1:2" x14ac:dyDescent="0.25">
      <c r="A2939" s="7" t="s">
        <v>10431</v>
      </c>
      <c r="B2939">
        <v>51368.37</v>
      </c>
    </row>
    <row r="2940" spans="1:2" x14ac:dyDescent="0.25">
      <c r="A2940" s="7" t="s">
        <v>10149</v>
      </c>
      <c r="B2940">
        <v>545448.21</v>
      </c>
    </row>
    <row r="2941" spans="1:2" x14ac:dyDescent="0.25">
      <c r="A2941" s="7" t="s">
        <v>10434</v>
      </c>
      <c r="B2941">
        <v>319643.3</v>
      </c>
    </row>
    <row r="2942" spans="1:2" x14ac:dyDescent="0.25">
      <c r="A2942" s="7" t="s">
        <v>10395</v>
      </c>
      <c r="B2942">
        <v>-333162.53000000003</v>
      </c>
    </row>
    <row r="2943" spans="1:2" x14ac:dyDescent="0.25">
      <c r="A2943" s="7" t="s">
        <v>10153</v>
      </c>
      <c r="B2943">
        <v>2053840.68</v>
      </c>
    </row>
    <row r="2944" spans="1:2" x14ac:dyDescent="0.25">
      <c r="A2944" s="7" t="s">
        <v>10156</v>
      </c>
      <c r="B2944">
        <v>1067157.1399999999</v>
      </c>
    </row>
    <row r="2945" spans="1:2" x14ac:dyDescent="0.25">
      <c r="A2945" s="7" t="s">
        <v>10157</v>
      </c>
      <c r="B2945">
        <v>810729.09</v>
      </c>
    </row>
    <row r="2946" spans="1:2" x14ac:dyDescent="0.25">
      <c r="A2946" s="7" t="s">
        <v>10177</v>
      </c>
      <c r="B2946">
        <v>-38781.15</v>
      </c>
    </row>
    <row r="2947" spans="1:2" x14ac:dyDescent="0.25">
      <c r="A2947" s="7" t="s">
        <v>10158</v>
      </c>
      <c r="B2947">
        <v>876899.75</v>
      </c>
    </row>
    <row r="2948" spans="1:2" x14ac:dyDescent="0.25">
      <c r="A2948" s="7" t="s">
        <v>10159</v>
      </c>
      <c r="B2948">
        <v>63330.48</v>
      </c>
    </row>
    <row r="2949" spans="1:2" x14ac:dyDescent="0.25">
      <c r="A2949" s="7" t="s">
        <v>10161</v>
      </c>
      <c r="B2949">
        <v>-35616.47</v>
      </c>
    </row>
    <row r="2950" spans="1:2" x14ac:dyDescent="0.25">
      <c r="A2950" s="7" t="s">
        <v>10162</v>
      </c>
      <c r="B2950">
        <v>466300.43</v>
      </c>
    </row>
    <row r="2951" spans="1:2" x14ac:dyDescent="0.25">
      <c r="A2951" s="7" t="s">
        <v>10164</v>
      </c>
      <c r="B2951">
        <v>21230.22</v>
      </c>
    </row>
    <row r="2952" spans="1:2" x14ac:dyDescent="0.25">
      <c r="A2952" s="7" t="s">
        <v>10165</v>
      </c>
      <c r="B2952">
        <v>-27483.02</v>
      </c>
    </row>
    <row r="2953" spans="1:2" x14ac:dyDescent="0.25">
      <c r="A2953" s="7" t="s">
        <v>10445</v>
      </c>
      <c r="B2953">
        <v>575523.85</v>
      </c>
    </row>
    <row r="2954" spans="1:2" x14ac:dyDescent="0.25">
      <c r="A2954" s="7" t="s">
        <v>10167</v>
      </c>
      <c r="B2954">
        <v>-5498656.7599999998</v>
      </c>
    </row>
    <row r="2955" spans="1:2" x14ac:dyDescent="0.25">
      <c r="A2955" s="7" t="s">
        <v>10447</v>
      </c>
      <c r="B2955">
        <v>1270162.55</v>
      </c>
    </row>
    <row r="2956" spans="1:2" x14ac:dyDescent="0.25">
      <c r="A2956" s="7" t="s">
        <v>10448</v>
      </c>
      <c r="B2956">
        <v>2955783.06</v>
      </c>
    </row>
    <row r="2957" spans="1:2" x14ac:dyDescent="0.25">
      <c r="A2957" s="7" t="s">
        <v>10450</v>
      </c>
      <c r="B2957">
        <v>52744.69</v>
      </c>
    </row>
    <row r="2958" spans="1:2" x14ac:dyDescent="0.25">
      <c r="A2958" s="7" t="s">
        <v>10454</v>
      </c>
      <c r="B2958">
        <v>43369.599999999999</v>
      </c>
    </row>
    <row r="2959" spans="1:2" x14ac:dyDescent="0.25">
      <c r="A2959" s="7" t="s">
        <v>10457</v>
      </c>
      <c r="B2959">
        <v>3674212.15</v>
      </c>
    </row>
    <row r="2960" spans="1:2" x14ac:dyDescent="0.25">
      <c r="A2960" s="7" t="s">
        <v>10458</v>
      </c>
      <c r="B2960">
        <v>8410722.0800000001</v>
      </c>
    </row>
    <row r="2961" spans="1:2" x14ac:dyDescent="0.25">
      <c r="A2961" s="7" t="s">
        <v>10459</v>
      </c>
      <c r="B2961">
        <v>-115871.29</v>
      </c>
    </row>
    <row r="2962" spans="1:2" x14ac:dyDescent="0.25">
      <c r="A2962" s="7" t="s">
        <v>10461</v>
      </c>
      <c r="B2962">
        <v>1399180.75</v>
      </c>
    </row>
    <row r="2963" spans="1:2" x14ac:dyDescent="0.25">
      <c r="A2963" s="7" t="s">
        <v>10169</v>
      </c>
      <c r="B2963">
        <v>7007.45</v>
      </c>
    </row>
    <row r="2964" spans="1:2" x14ac:dyDescent="0.25">
      <c r="A2964" s="7" t="s">
        <v>10466</v>
      </c>
      <c r="B2964">
        <v>525783.92000000004</v>
      </c>
    </row>
    <row r="2965" spans="1:2" x14ac:dyDescent="0.25">
      <c r="A2965" s="7" t="s">
        <v>10170</v>
      </c>
      <c r="B2965">
        <v>253522.21</v>
      </c>
    </row>
    <row r="2966" spans="1:2" x14ac:dyDescent="0.25">
      <c r="A2966" s="7" t="s">
        <v>10172</v>
      </c>
      <c r="B2966">
        <v>-271969.53000000003</v>
      </c>
    </row>
    <row r="2967" spans="1:2" x14ac:dyDescent="0.25">
      <c r="A2967" s="7" t="s">
        <v>10173</v>
      </c>
      <c r="B2967">
        <v>485275.31</v>
      </c>
    </row>
    <row r="2968" spans="1:2" x14ac:dyDescent="0.25">
      <c r="A2968" s="7" t="s">
        <v>10174</v>
      </c>
      <c r="B2968">
        <v>58424.6</v>
      </c>
    </row>
    <row r="2969" spans="1:2" x14ac:dyDescent="0.25">
      <c r="A2969" s="7" t="s">
        <v>10467</v>
      </c>
      <c r="B2969">
        <v>379827.63</v>
      </c>
    </row>
    <row r="2970" spans="1:2" x14ac:dyDescent="0.25">
      <c r="A2970" s="7" t="s">
        <v>10469</v>
      </c>
      <c r="B2970">
        <v>-681167.24</v>
      </c>
    </row>
    <row r="2971" spans="1:2" x14ac:dyDescent="0.25">
      <c r="A2971" s="7" t="s">
        <v>10470</v>
      </c>
      <c r="B2971">
        <v>-730526.03</v>
      </c>
    </row>
    <row r="2972" spans="1:2" x14ac:dyDescent="0.25">
      <c r="A2972" s="5" t="s">
        <v>10397</v>
      </c>
      <c r="B2972">
        <v>133076947.18000002</v>
      </c>
    </row>
    <row r="2973" spans="1:2" x14ac:dyDescent="0.25">
      <c r="A2973" s="7" t="s">
        <v>10391</v>
      </c>
      <c r="B2973">
        <v>5239891.7699999996</v>
      </c>
    </row>
    <row r="2974" spans="1:2" x14ac:dyDescent="0.25">
      <c r="A2974" s="7" t="s">
        <v>10392</v>
      </c>
      <c r="B2974">
        <v>139426.1</v>
      </c>
    </row>
    <row r="2975" spans="1:2" x14ac:dyDescent="0.25">
      <c r="A2975" s="7" t="s">
        <v>10411</v>
      </c>
      <c r="B2975">
        <v>6943248.3799999999</v>
      </c>
    </row>
    <row r="2976" spans="1:2" x14ac:dyDescent="0.25">
      <c r="A2976" s="7" t="s">
        <v>10412</v>
      </c>
      <c r="B2976">
        <v>26520547.829999998</v>
      </c>
    </row>
    <row r="2977" spans="1:2" x14ac:dyDescent="0.25">
      <c r="A2977" s="7" t="s">
        <v>10413</v>
      </c>
      <c r="B2977">
        <v>4964255.3899999997</v>
      </c>
    </row>
    <row r="2978" spans="1:2" x14ac:dyDescent="0.25">
      <c r="A2978" s="7" t="s">
        <v>10414</v>
      </c>
      <c r="B2978">
        <v>3294303.66</v>
      </c>
    </row>
    <row r="2979" spans="1:2" x14ac:dyDescent="0.25">
      <c r="A2979" s="7" t="s">
        <v>10415</v>
      </c>
      <c r="B2979">
        <v>1524886.41</v>
      </c>
    </row>
    <row r="2980" spans="1:2" x14ac:dyDescent="0.25">
      <c r="A2980" s="7" t="s">
        <v>10416</v>
      </c>
      <c r="B2980">
        <v>1226256.27</v>
      </c>
    </row>
    <row r="2981" spans="1:2" x14ac:dyDescent="0.25">
      <c r="A2981" s="7" t="s">
        <v>10417</v>
      </c>
      <c r="B2981">
        <v>-66844.52</v>
      </c>
    </row>
    <row r="2982" spans="1:2" x14ac:dyDescent="0.25">
      <c r="A2982" s="7" t="s">
        <v>10418</v>
      </c>
      <c r="B2982">
        <v>-4509804.67</v>
      </c>
    </row>
    <row r="2983" spans="1:2" x14ac:dyDescent="0.25">
      <c r="A2983" s="7" t="s">
        <v>10143</v>
      </c>
      <c r="B2983">
        <v>1091347.27</v>
      </c>
    </row>
    <row r="2984" spans="1:2" x14ac:dyDescent="0.25">
      <c r="A2984" s="7" t="s">
        <v>10423</v>
      </c>
      <c r="B2984">
        <v>862470.17</v>
      </c>
    </row>
    <row r="2985" spans="1:2" x14ac:dyDescent="0.25">
      <c r="A2985" s="7" t="s">
        <v>10427</v>
      </c>
      <c r="B2985">
        <v>1250657.74</v>
      </c>
    </row>
    <row r="2986" spans="1:2" x14ac:dyDescent="0.25">
      <c r="A2986" s="7" t="s">
        <v>10429</v>
      </c>
      <c r="B2986">
        <v>282530.43</v>
      </c>
    </row>
    <row r="2987" spans="1:2" x14ac:dyDescent="0.25">
      <c r="A2987" s="7" t="s">
        <v>10145</v>
      </c>
      <c r="B2987">
        <v>785267.95</v>
      </c>
    </row>
    <row r="2988" spans="1:2" x14ac:dyDescent="0.25">
      <c r="A2988" s="7" t="s">
        <v>10148</v>
      </c>
      <c r="B2988">
        <v>2570514.38</v>
      </c>
    </row>
    <row r="2989" spans="1:2" x14ac:dyDescent="0.25">
      <c r="A2989" s="7" t="s">
        <v>10431</v>
      </c>
      <c r="B2989">
        <v>207805.7</v>
      </c>
    </row>
    <row r="2990" spans="1:2" x14ac:dyDescent="0.25">
      <c r="A2990" s="7" t="s">
        <v>10149</v>
      </c>
      <c r="B2990">
        <v>4028412.08</v>
      </c>
    </row>
    <row r="2991" spans="1:2" x14ac:dyDescent="0.25">
      <c r="A2991" s="7" t="s">
        <v>10434</v>
      </c>
      <c r="B2991">
        <v>4544261.38</v>
      </c>
    </row>
    <row r="2992" spans="1:2" x14ac:dyDescent="0.25">
      <c r="A2992" s="7" t="s">
        <v>10395</v>
      </c>
      <c r="B2992">
        <v>6876936.3399999999</v>
      </c>
    </row>
    <row r="2993" spans="1:2" x14ac:dyDescent="0.25">
      <c r="A2993" s="7" t="s">
        <v>10153</v>
      </c>
      <c r="B2993">
        <v>1039021.67</v>
      </c>
    </row>
    <row r="2994" spans="1:2" x14ac:dyDescent="0.25">
      <c r="A2994" s="7" t="s">
        <v>10156</v>
      </c>
      <c r="B2994">
        <v>1603139.2</v>
      </c>
    </row>
    <row r="2995" spans="1:2" x14ac:dyDescent="0.25">
      <c r="A2995" s="7" t="s">
        <v>10157</v>
      </c>
      <c r="B2995">
        <v>1715032.16</v>
      </c>
    </row>
    <row r="2996" spans="1:2" x14ac:dyDescent="0.25">
      <c r="A2996" s="7" t="s">
        <v>10177</v>
      </c>
      <c r="B2996">
        <v>556808.81000000006</v>
      </c>
    </row>
    <row r="2997" spans="1:2" x14ac:dyDescent="0.25">
      <c r="A2997" s="7" t="s">
        <v>10158</v>
      </c>
      <c r="B2997">
        <v>7071639.0599999996</v>
      </c>
    </row>
    <row r="2998" spans="1:2" x14ac:dyDescent="0.25">
      <c r="A2998" s="7" t="s">
        <v>10159</v>
      </c>
      <c r="B2998">
        <v>530513.31999999995</v>
      </c>
    </row>
    <row r="2999" spans="1:2" x14ac:dyDescent="0.25">
      <c r="A2999" s="7" t="s">
        <v>10161</v>
      </c>
      <c r="B2999">
        <v>8976287.9600000009</v>
      </c>
    </row>
    <row r="3000" spans="1:2" x14ac:dyDescent="0.25">
      <c r="A3000" s="7" t="s">
        <v>10162</v>
      </c>
      <c r="B3000">
        <v>591146.41</v>
      </c>
    </row>
    <row r="3001" spans="1:2" x14ac:dyDescent="0.25">
      <c r="A3001" s="7" t="s">
        <v>10164</v>
      </c>
      <c r="B3001">
        <v>463512.87</v>
      </c>
    </row>
    <row r="3002" spans="1:2" x14ac:dyDescent="0.25">
      <c r="A3002" s="7" t="s">
        <v>10165</v>
      </c>
      <c r="B3002">
        <v>-26864.61</v>
      </c>
    </row>
    <row r="3003" spans="1:2" x14ac:dyDescent="0.25">
      <c r="A3003" s="7" t="s">
        <v>10445</v>
      </c>
      <c r="B3003">
        <v>472467.75</v>
      </c>
    </row>
    <row r="3004" spans="1:2" x14ac:dyDescent="0.25">
      <c r="A3004" s="7" t="s">
        <v>10167</v>
      </c>
      <c r="B3004">
        <v>992735.88</v>
      </c>
    </row>
    <row r="3005" spans="1:2" x14ac:dyDescent="0.25">
      <c r="A3005" s="7" t="s">
        <v>10447</v>
      </c>
      <c r="B3005">
        <v>7112338.5599999996</v>
      </c>
    </row>
    <row r="3006" spans="1:2" x14ac:dyDescent="0.25">
      <c r="A3006" s="7" t="s">
        <v>10448</v>
      </c>
      <c r="B3006">
        <v>8119121.0700000003</v>
      </c>
    </row>
    <row r="3007" spans="1:2" x14ac:dyDescent="0.25">
      <c r="A3007" s="7" t="s">
        <v>10450</v>
      </c>
      <c r="B3007">
        <v>11100.12</v>
      </c>
    </row>
    <row r="3008" spans="1:2" x14ac:dyDescent="0.25">
      <c r="A3008" s="7" t="s">
        <v>10454</v>
      </c>
      <c r="B3008">
        <v>45321.19</v>
      </c>
    </row>
    <row r="3009" spans="1:2" x14ac:dyDescent="0.25">
      <c r="A3009" s="7" t="s">
        <v>10457</v>
      </c>
      <c r="B3009">
        <v>13360568.52</v>
      </c>
    </row>
    <row r="3010" spans="1:2" x14ac:dyDescent="0.25">
      <c r="A3010" s="7" t="s">
        <v>10458</v>
      </c>
      <c r="B3010">
        <v>1837296.98</v>
      </c>
    </row>
    <row r="3011" spans="1:2" x14ac:dyDescent="0.25">
      <c r="A3011" s="7" t="s">
        <v>10459</v>
      </c>
      <c r="B3011">
        <v>585762.82999999996</v>
      </c>
    </row>
    <row r="3012" spans="1:2" x14ac:dyDescent="0.25">
      <c r="A3012" s="7" t="s">
        <v>10461</v>
      </c>
      <c r="B3012">
        <v>-2752872.67</v>
      </c>
    </row>
    <row r="3013" spans="1:2" x14ac:dyDescent="0.25">
      <c r="A3013" s="7" t="s">
        <v>10169</v>
      </c>
      <c r="B3013">
        <v>76255.86</v>
      </c>
    </row>
    <row r="3014" spans="1:2" x14ac:dyDescent="0.25">
      <c r="A3014" s="7" t="s">
        <v>10466</v>
      </c>
      <c r="B3014">
        <v>-344870.29</v>
      </c>
    </row>
    <row r="3015" spans="1:2" x14ac:dyDescent="0.25">
      <c r="A3015" s="7" t="s">
        <v>10170</v>
      </c>
      <c r="B3015">
        <v>468940.88</v>
      </c>
    </row>
    <row r="3016" spans="1:2" x14ac:dyDescent="0.25">
      <c r="A3016" s="7" t="s">
        <v>10172</v>
      </c>
      <c r="B3016">
        <v>-198208.1</v>
      </c>
    </row>
    <row r="3017" spans="1:2" x14ac:dyDescent="0.25">
      <c r="A3017" s="7" t="s">
        <v>10173</v>
      </c>
      <c r="B3017">
        <v>2809840.26</v>
      </c>
    </row>
    <row r="3018" spans="1:2" x14ac:dyDescent="0.25">
      <c r="A3018" s="7" t="s">
        <v>10174</v>
      </c>
      <c r="B3018">
        <v>1948151.76</v>
      </c>
    </row>
    <row r="3019" spans="1:2" x14ac:dyDescent="0.25">
      <c r="A3019" s="7" t="s">
        <v>10467</v>
      </c>
      <c r="B3019">
        <v>1744710</v>
      </c>
    </row>
    <row r="3020" spans="1:2" x14ac:dyDescent="0.25">
      <c r="A3020" s="7" t="s">
        <v>10469</v>
      </c>
      <c r="B3020">
        <v>5327265.8</v>
      </c>
    </row>
    <row r="3021" spans="1:2" x14ac:dyDescent="0.25">
      <c r="A3021" s="7" t="s">
        <v>10470</v>
      </c>
      <c r="B3021">
        <v>1164413.8700000001</v>
      </c>
    </row>
    <row r="3022" spans="1:2" x14ac:dyDescent="0.25">
      <c r="A3022" s="5" t="s">
        <v>10398</v>
      </c>
      <c r="B3022">
        <v>26252320.569999997</v>
      </c>
    </row>
    <row r="3023" spans="1:2" x14ac:dyDescent="0.25">
      <c r="A3023" s="7" t="s">
        <v>10391</v>
      </c>
      <c r="B3023">
        <v>573650.56999999995</v>
      </c>
    </row>
    <row r="3024" spans="1:2" x14ac:dyDescent="0.25">
      <c r="A3024" s="7" t="s">
        <v>10392</v>
      </c>
      <c r="B3024">
        <v>2243000.06</v>
      </c>
    </row>
    <row r="3025" spans="1:2" x14ac:dyDescent="0.25">
      <c r="A3025" s="7" t="s">
        <v>10411</v>
      </c>
      <c r="B3025">
        <v>230556.67</v>
      </c>
    </row>
    <row r="3026" spans="1:2" x14ac:dyDescent="0.25">
      <c r="A3026" s="7" t="s">
        <v>10412</v>
      </c>
      <c r="B3026">
        <v>607162.5</v>
      </c>
    </row>
    <row r="3027" spans="1:2" x14ac:dyDescent="0.25">
      <c r="A3027" s="7" t="s">
        <v>10413</v>
      </c>
      <c r="B3027">
        <v>438602.18</v>
      </c>
    </row>
    <row r="3028" spans="1:2" x14ac:dyDescent="0.25">
      <c r="A3028" s="7" t="s">
        <v>10414</v>
      </c>
      <c r="B3028">
        <v>15612.74</v>
      </c>
    </row>
    <row r="3029" spans="1:2" x14ac:dyDescent="0.25">
      <c r="A3029" s="7" t="s">
        <v>10415</v>
      </c>
      <c r="B3029">
        <v>-22.1</v>
      </c>
    </row>
    <row r="3030" spans="1:2" x14ac:dyDescent="0.25">
      <c r="A3030" s="7" t="s">
        <v>10416</v>
      </c>
      <c r="B3030">
        <v>0.17</v>
      </c>
    </row>
    <row r="3031" spans="1:2" x14ac:dyDescent="0.25">
      <c r="A3031" s="7" t="s">
        <v>10417</v>
      </c>
      <c r="B3031">
        <v>121437.68</v>
      </c>
    </row>
    <row r="3032" spans="1:2" x14ac:dyDescent="0.25">
      <c r="A3032" s="7" t="s">
        <v>10418</v>
      </c>
      <c r="B3032">
        <v>1354880.69</v>
      </c>
    </row>
    <row r="3033" spans="1:2" x14ac:dyDescent="0.25">
      <c r="A3033" s="7" t="s">
        <v>10143</v>
      </c>
      <c r="B3033">
        <v>353700.33</v>
      </c>
    </row>
    <row r="3034" spans="1:2" x14ac:dyDescent="0.25">
      <c r="A3034" s="7" t="s">
        <v>10423</v>
      </c>
      <c r="B3034">
        <v>407141.3</v>
      </c>
    </row>
    <row r="3035" spans="1:2" x14ac:dyDescent="0.25">
      <c r="A3035" s="7" t="s">
        <v>10427</v>
      </c>
      <c r="B3035">
        <v>790540.73</v>
      </c>
    </row>
    <row r="3036" spans="1:2" x14ac:dyDescent="0.25">
      <c r="A3036" s="7" t="s">
        <v>10429</v>
      </c>
      <c r="B3036">
        <v>11742.98</v>
      </c>
    </row>
    <row r="3037" spans="1:2" x14ac:dyDescent="0.25">
      <c r="A3037" s="7" t="s">
        <v>10145</v>
      </c>
      <c r="B3037">
        <v>720157.1</v>
      </c>
    </row>
    <row r="3038" spans="1:2" x14ac:dyDescent="0.25">
      <c r="A3038" s="7" t="s">
        <v>10148</v>
      </c>
      <c r="B3038">
        <v>594528.59</v>
      </c>
    </row>
    <row r="3039" spans="1:2" x14ac:dyDescent="0.25">
      <c r="A3039" s="7" t="s">
        <v>10431</v>
      </c>
      <c r="B3039">
        <v>12119.68</v>
      </c>
    </row>
    <row r="3040" spans="1:2" x14ac:dyDescent="0.25">
      <c r="A3040" s="7" t="s">
        <v>10149</v>
      </c>
      <c r="B3040">
        <v>3345214.95</v>
      </c>
    </row>
    <row r="3041" spans="1:2" x14ac:dyDescent="0.25">
      <c r="A3041" s="7" t="s">
        <v>10434</v>
      </c>
      <c r="B3041">
        <v>1027735.06</v>
      </c>
    </row>
    <row r="3042" spans="1:2" x14ac:dyDescent="0.25">
      <c r="A3042" s="7" t="s">
        <v>10395</v>
      </c>
      <c r="B3042">
        <v>428875.73</v>
      </c>
    </row>
    <row r="3043" spans="1:2" x14ac:dyDescent="0.25">
      <c r="A3043" s="7" t="s">
        <v>10153</v>
      </c>
      <c r="B3043">
        <v>-1585.12</v>
      </c>
    </row>
    <row r="3044" spans="1:2" x14ac:dyDescent="0.25">
      <c r="A3044" s="7" t="s">
        <v>10156</v>
      </c>
      <c r="B3044">
        <v>1915791.68</v>
      </c>
    </row>
    <row r="3045" spans="1:2" x14ac:dyDescent="0.25">
      <c r="A3045" s="7" t="s">
        <v>10157</v>
      </c>
      <c r="B3045">
        <v>604623.34</v>
      </c>
    </row>
    <row r="3046" spans="1:2" x14ac:dyDescent="0.25">
      <c r="A3046" s="7" t="s">
        <v>10177</v>
      </c>
      <c r="B3046">
        <v>0</v>
      </c>
    </row>
    <row r="3047" spans="1:2" x14ac:dyDescent="0.25">
      <c r="A3047" s="7" t="s">
        <v>10158</v>
      </c>
      <c r="B3047">
        <v>2588662.25</v>
      </c>
    </row>
    <row r="3048" spans="1:2" x14ac:dyDescent="0.25">
      <c r="A3048" s="7" t="s">
        <v>10159</v>
      </c>
      <c r="B3048">
        <v>222478.38</v>
      </c>
    </row>
    <row r="3049" spans="1:2" x14ac:dyDescent="0.25">
      <c r="A3049" s="7" t="s">
        <v>10161</v>
      </c>
      <c r="B3049">
        <v>1621732.93</v>
      </c>
    </row>
    <row r="3050" spans="1:2" x14ac:dyDescent="0.25">
      <c r="A3050" s="7" t="s">
        <v>10162</v>
      </c>
      <c r="B3050">
        <v>1507658.16</v>
      </c>
    </row>
    <row r="3051" spans="1:2" x14ac:dyDescent="0.25">
      <c r="A3051" s="7" t="s">
        <v>10164</v>
      </c>
      <c r="B3051">
        <v>848717.78</v>
      </c>
    </row>
    <row r="3052" spans="1:2" x14ac:dyDescent="0.25">
      <c r="A3052" s="7" t="s">
        <v>10165</v>
      </c>
      <c r="B3052">
        <v>0</v>
      </c>
    </row>
    <row r="3053" spans="1:2" x14ac:dyDescent="0.25">
      <c r="A3053" s="7" t="s">
        <v>10445</v>
      </c>
      <c r="B3053">
        <v>527246.46</v>
      </c>
    </row>
    <row r="3054" spans="1:2" x14ac:dyDescent="0.25">
      <c r="A3054" s="7" t="s">
        <v>10167</v>
      </c>
      <c r="B3054">
        <v>2360580.4</v>
      </c>
    </row>
    <row r="3055" spans="1:2" x14ac:dyDescent="0.25">
      <c r="A3055" s="7" t="s">
        <v>10447</v>
      </c>
      <c r="B3055">
        <v>313313.90000000002</v>
      </c>
    </row>
    <row r="3056" spans="1:2" x14ac:dyDescent="0.25">
      <c r="A3056" s="7" t="s">
        <v>10448</v>
      </c>
      <c r="B3056">
        <v>778056.59</v>
      </c>
    </row>
    <row r="3057" spans="1:2" x14ac:dyDescent="0.25">
      <c r="A3057" s="7" t="s">
        <v>10450</v>
      </c>
      <c r="B3057">
        <v>411.36</v>
      </c>
    </row>
    <row r="3058" spans="1:2" x14ac:dyDescent="0.25">
      <c r="A3058" s="7" t="s">
        <v>10454</v>
      </c>
      <c r="B3058">
        <v>0</v>
      </c>
    </row>
    <row r="3059" spans="1:2" x14ac:dyDescent="0.25">
      <c r="A3059" s="7" t="s">
        <v>10457</v>
      </c>
      <c r="B3059">
        <v>856201.18</v>
      </c>
    </row>
    <row r="3060" spans="1:2" x14ac:dyDescent="0.25">
      <c r="A3060" s="7" t="s">
        <v>10458</v>
      </c>
      <c r="B3060">
        <v>-2169713.0499999998</v>
      </c>
    </row>
    <row r="3061" spans="1:2" x14ac:dyDescent="0.25">
      <c r="A3061" s="7" t="s">
        <v>10459</v>
      </c>
      <c r="B3061">
        <v>74534</v>
      </c>
    </row>
    <row r="3062" spans="1:2" x14ac:dyDescent="0.25">
      <c r="A3062" s="7" t="s">
        <v>10461</v>
      </c>
      <c r="B3062">
        <v>-118265.91</v>
      </c>
    </row>
    <row r="3063" spans="1:2" x14ac:dyDescent="0.25">
      <c r="A3063" s="7" t="s">
        <v>10169</v>
      </c>
      <c r="B3063">
        <v>0</v>
      </c>
    </row>
    <row r="3064" spans="1:2" x14ac:dyDescent="0.25">
      <c r="A3064" s="7" t="s">
        <v>10466</v>
      </c>
      <c r="B3064">
        <v>-2008.06</v>
      </c>
    </row>
    <row r="3065" spans="1:2" x14ac:dyDescent="0.25">
      <c r="A3065" s="7" t="s">
        <v>10170</v>
      </c>
      <c r="B3065">
        <v>1319.51</v>
      </c>
    </row>
    <row r="3066" spans="1:2" x14ac:dyDescent="0.25">
      <c r="A3066" s="7" t="s">
        <v>10172</v>
      </c>
      <c r="B3066">
        <v>327.45</v>
      </c>
    </row>
    <row r="3067" spans="1:2" x14ac:dyDescent="0.25">
      <c r="A3067" s="7" t="s">
        <v>10173</v>
      </c>
      <c r="B3067">
        <v>134520.24</v>
      </c>
    </row>
    <row r="3068" spans="1:2" x14ac:dyDescent="0.25">
      <c r="A3068" s="7" t="s">
        <v>10174</v>
      </c>
      <c r="B3068">
        <v>0</v>
      </c>
    </row>
    <row r="3069" spans="1:2" x14ac:dyDescent="0.25">
      <c r="A3069" s="7" t="s">
        <v>10467</v>
      </c>
      <c r="B3069">
        <v>410606.39</v>
      </c>
    </row>
    <row r="3070" spans="1:2" x14ac:dyDescent="0.25">
      <c r="A3070" s="7" t="s">
        <v>10469</v>
      </c>
      <c r="B3070">
        <v>497685.2</v>
      </c>
    </row>
    <row r="3071" spans="1:2" x14ac:dyDescent="0.25">
      <c r="A3071" s="7" t="s">
        <v>10470</v>
      </c>
      <c r="B3071">
        <v>2787.9</v>
      </c>
    </row>
    <row r="3072" spans="1:2" x14ac:dyDescent="0.25">
      <c r="A3072" s="5" t="s">
        <v>10399</v>
      </c>
      <c r="B3072">
        <v>0</v>
      </c>
    </row>
    <row r="3073" spans="1:2" x14ac:dyDescent="0.25">
      <c r="A3073" s="7" t="s">
        <v>10391</v>
      </c>
      <c r="B3073">
        <v>0</v>
      </c>
    </row>
    <row r="3074" spans="1:2" x14ac:dyDescent="0.25">
      <c r="A3074" s="7" t="s">
        <v>10392</v>
      </c>
      <c r="B3074">
        <v>0</v>
      </c>
    </row>
    <row r="3075" spans="1:2" x14ac:dyDescent="0.25">
      <c r="A3075" s="7" t="s">
        <v>10411</v>
      </c>
      <c r="B3075">
        <v>0</v>
      </c>
    </row>
    <row r="3076" spans="1:2" x14ac:dyDescent="0.25">
      <c r="A3076" s="7" t="s">
        <v>10412</v>
      </c>
      <c r="B3076">
        <v>0</v>
      </c>
    </row>
    <row r="3077" spans="1:2" x14ac:dyDescent="0.25">
      <c r="A3077" s="7" t="s">
        <v>10413</v>
      </c>
      <c r="B3077">
        <v>0</v>
      </c>
    </row>
    <row r="3078" spans="1:2" x14ac:dyDescent="0.25">
      <c r="A3078" s="7" t="s">
        <v>10414</v>
      </c>
      <c r="B3078">
        <v>0</v>
      </c>
    </row>
    <row r="3079" spans="1:2" x14ac:dyDescent="0.25">
      <c r="A3079" s="7" t="s">
        <v>10415</v>
      </c>
      <c r="B3079">
        <v>0</v>
      </c>
    </row>
    <row r="3080" spans="1:2" x14ac:dyDescent="0.25">
      <c r="A3080" s="7" t="s">
        <v>10416</v>
      </c>
      <c r="B3080">
        <v>0</v>
      </c>
    </row>
    <row r="3081" spans="1:2" x14ac:dyDescent="0.25">
      <c r="A3081" s="7" t="s">
        <v>10417</v>
      </c>
      <c r="B3081">
        <v>0</v>
      </c>
    </row>
    <row r="3082" spans="1:2" x14ac:dyDescent="0.25">
      <c r="A3082" s="7" t="s">
        <v>10418</v>
      </c>
      <c r="B3082">
        <v>0</v>
      </c>
    </row>
    <row r="3083" spans="1:2" x14ac:dyDescent="0.25">
      <c r="A3083" s="7" t="s">
        <v>10143</v>
      </c>
      <c r="B3083">
        <v>0</v>
      </c>
    </row>
    <row r="3084" spans="1:2" x14ac:dyDescent="0.25">
      <c r="A3084" s="7" t="s">
        <v>10423</v>
      </c>
      <c r="B3084">
        <v>0</v>
      </c>
    </row>
    <row r="3085" spans="1:2" x14ac:dyDescent="0.25">
      <c r="A3085" s="7" t="s">
        <v>10427</v>
      </c>
      <c r="B3085">
        <v>0</v>
      </c>
    </row>
    <row r="3086" spans="1:2" x14ac:dyDescent="0.25">
      <c r="A3086" s="7" t="s">
        <v>10429</v>
      </c>
      <c r="B3086">
        <v>0</v>
      </c>
    </row>
    <row r="3087" spans="1:2" x14ac:dyDescent="0.25">
      <c r="A3087" s="7" t="s">
        <v>10145</v>
      </c>
      <c r="B3087">
        <v>0</v>
      </c>
    </row>
    <row r="3088" spans="1:2" x14ac:dyDescent="0.25">
      <c r="A3088" s="7" t="s">
        <v>10148</v>
      </c>
      <c r="B3088">
        <v>0</v>
      </c>
    </row>
    <row r="3089" spans="1:2" x14ac:dyDescent="0.25">
      <c r="A3089" s="7" t="s">
        <v>10431</v>
      </c>
      <c r="B3089">
        <v>0</v>
      </c>
    </row>
    <row r="3090" spans="1:2" x14ac:dyDescent="0.25">
      <c r="A3090" s="7" t="s">
        <v>10149</v>
      </c>
      <c r="B3090">
        <v>0</v>
      </c>
    </row>
    <row r="3091" spans="1:2" x14ac:dyDescent="0.25">
      <c r="A3091" s="7" t="s">
        <v>10434</v>
      </c>
      <c r="B3091">
        <v>0</v>
      </c>
    </row>
    <row r="3092" spans="1:2" x14ac:dyDescent="0.25">
      <c r="A3092" s="7" t="s">
        <v>10395</v>
      </c>
      <c r="B3092">
        <v>0</v>
      </c>
    </row>
    <row r="3093" spans="1:2" x14ac:dyDescent="0.25">
      <c r="A3093" s="7" t="s">
        <v>10153</v>
      </c>
      <c r="B3093">
        <v>0</v>
      </c>
    </row>
    <row r="3094" spans="1:2" x14ac:dyDescent="0.25">
      <c r="A3094" s="7" t="s">
        <v>10156</v>
      </c>
      <c r="B3094">
        <v>0</v>
      </c>
    </row>
    <row r="3095" spans="1:2" x14ac:dyDescent="0.25">
      <c r="A3095" s="7" t="s">
        <v>10157</v>
      </c>
      <c r="B3095">
        <v>0</v>
      </c>
    </row>
    <row r="3096" spans="1:2" x14ac:dyDescent="0.25">
      <c r="A3096" s="7" t="s">
        <v>10177</v>
      </c>
      <c r="B3096">
        <v>0</v>
      </c>
    </row>
    <row r="3097" spans="1:2" x14ac:dyDescent="0.25">
      <c r="A3097" s="7" t="s">
        <v>10158</v>
      </c>
      <c r="B3097">
        <v>0</v>
      </c>
    </row>
    <row r="3098" spans="1:2" x14ac:dyDescent="0.25">
      <c r="A3098" s="7" t="s">
        <v>10159</v>
      </c>
      <c r="B3098">
        <v>0</v>
      </c>
    </row>
    <row r="3099" spans="1:2" x14ac:dyDescent="0.25">
      <c r="A3099" s="7" t="s">
        <v>10161</v>
      </c>
      <c r="B3099">
        <v>0</v>
      </c>
    </row>
    <row r="3100" spans="1:2" x14ac:dyDescent="0.25">
      <c r="A3100" s="7" t="s">
        <v>10162</v>
      </c>
      <c r="B3100">
        <v>0</v>
      </c>
    </row>
    <row r="3101" spans="1:2" x14ac:dyDescent="0.25">
      <c r="A3101" s="7" t="s">
        <v>10164</v>
      </c>
      <c r="B3101">
        <v>0</v>
      </c>
    </row>
    <row r="3102" spans="1:2" x14ac:dyDescent="0.25">
      <c r="A3102" s="7" t="s">
        <v>10165</v>
      </c>
      <c r="B3102">
        <v>0</v>
      </c>
    </row>
    <row r="3103" spans="1:2" x14ac:dyDescent="0.25">
      <c r="A3103" s="7" t="s">
        <v>10445</v>
      </c>
      <c r="B3103">
        <v>0</v>
      </c>
    </row>
    <row r="3104" spans="1:2" x14ac:dyDescent="0.25">
      <c r="A3104" s="7" t="s">
        <v>10167</v>
      </c>
      <c r="B3104">
        <v>0</v>
      </c>
    </row>
    <row r="3105" spans="1:2" x14ac:dyDescent="0.25">
      <c r="A3105" s="7" t="s">
        <v>10447</v>
      </c>
      <c r="B3105">
        <v>0</v>
      </c>
    </row>
    <row r="3106" spans="1:2" x14ac:dyDescent="0.25">
      <c r="A3106" s="7" t="s">
        <v>10448</v>
      </c>
      <c r="B3106">
        <v>0</v>
      </c>
    </row>
    <row r="3107" spans="1:2" x14ac:dyDescent="0.25">
      <c r="A3107" s="7" t="s">
        <v>10450</v>
      </c>
      <c r="B3107">
        <v>0</v>
      </c>
    </row>
    <row r="3108" spans="1:2" x14ac:dyDescent="0.25">
      <c r="A3108" s="7" t="s">
        <v>10454</v>
      </c>
      <c r="B3108">
        <v>0</v>
      </c>
    </row>
    <row r="3109" spans="1:2" x14ac:dyDescent="0.25">
      <c r="A3109" s="7" t="s">
        <v>10457</v>
      </c>
      <c r="B3109">
        <v>0</v>
      </c>
    </row>
    <row r="3110" spans="1:2" x14ac:dyDescent="0.25">
      <c r="A3110" s="7" t="s">
        <v>10458</v>
      </c>
      <c r="B3110">
        <v>0</v>
      </c>
    </row>
    <row r="3111" spans="1:2" x14ac:dyDescent="0.25">
      <c r="A3111" s="7" t="s">
        <v>10459</v>
      </c>
      <c r="B3111">
        <v>0</v>
      </c>
    </row>
    <row r="3112" spans="1:2" x14ac:dyDescent="0.25">
      <c r="A3112" s="7" t="s">
        <v>10461</v>
      </c>
      <c r="B3112">
        <v>0</v>
      </c>
    </row>
    <row r="3113" spans="1:2" x14ac:dyDescent="0.25">
      <c r="A3113" s="7" t="s">
        <v>10169</v>
      </c>
      <c r="B3113">
        <v>0</v>
      </c>
    </row>
    <row r="3114" spans="1:2" x14ac:dyDescent="0.25">
      <c r="A3114" s="7" t="s">
        <v>10466</v>
      </c>
      <c r="B3114">
        <v>0</v>
      </c>
    </row>
    <row r="3115" spans="1:2" x14ac:dyDescent="0.25">
      <c r="A3115" s="7" t="s">
        <v>10170</v>
      </c>
      <c r="B3115">
        <v>0</v>
      </c>
    </row>
    <row r="3116" spans="1:2" x14ac:dyDescent="0.25">
      <c r="A3116" s="7" t="s">
        <v>10172</v>
      </c>
      <c r="B3116">
        <v>0</v>
      </c>
    </row>
    <row r="3117" spans="1:2" x14ac:dyDescent="0.25">
      <c r="A3117" s="7" t="s">
        <v>10173</v>
      </c>
      <c r="B3117">
        <v>0</v>
      </c>
    </row>
    <row r="3118" spans="1:2" x14ac:dyDescent="0.25">
      <c r="A3118" s="7" t="s">
        <v>10174</v>
      </c>
      <c r="B3118">
        <v>0</v>
      </c>
    </row>
    <row r="3119" spans="1:2" x14ac:dyDescent="0.25">
      <c r="A3119" s="7" t="s">
        <v>10467</v>
      </c>
      <c r="B3119">
        <v>0</v>
      </c>
    </row>
    <row r="3120" spans="1:2" x14ac:dyDescent="0.25">
      <c r="A3120" s="7" t="s">
        <v>10469</v>
      </c>
      <c r="B3120">
        <v>0</v>
      </c>
    </row>
    <row r="3121" spans="1:2" x14ac:dyDescent="0.25">
      <c r="A3121" s="7" t="s">
        <v>10470</v>
      </c>
      <c r="B3121">
        <v>0</v>
      </c>
    </row>
    <row r="3122" spans="1:2" x14ac:dyDescent="0.25">
      <c r="A3122" s="5" t="s">
        <v>10400</v>
      </c>
      <c r="B3122">
        <v>404218995.29000002</v>
      </c>
    </row>
    <row r="3123" spans="1:2" x14ac:dyDescent="0.25">
      <c r="A3123" s="7" t="s">
        <v>10391</v>
      </c>
      <c r="B3123">
        <v>3518242.39</v>
      </c>
    </row>
    <row r="3124" spans="1:2" x14ac:dyDescent="0.25">
      <c r="A3124" s="7" t="s">
        <v>10392</v>
      </c>
      <c r="B3124">
        <v>16486298.5</v>
      </c>
    </row>
    <row r="3125" spans="1:2" x14ac:dyDescent="0.25">
      <c r="A3125" s="7" t="s">
        <v>10411</v>
      </c>
      <c r="B3125">
        <v>44203284.100000001</v>
      </c>
    </row>
    <row r="3126" spans="1:2" x14ac:dyDescent="0.25">
      <c r="A3126" s="7" t="s">
        <v>10412</v>
      </c>
      <c r="B3126">
        <v>12962858.91</v>
      </c>
    </row>
    <row r="3127" spans="1:2" x14ac:dyDescent="0.25">
      <c r="A3127" s="7" t="s">
        <v>10413</v>
      </c>
      <c r="B3127">
        <v>0</v>
      </c>
    </row>
    <row r="3128" spans="1:2" x14ac:dyDescent="0.25">
      <c r="A3128" s="7" t="s">
        <v>10414</v>
      </c>
      <c r="B3128">
        <v>2008455.2</v>
      </c>
    </row>
    <row r="3129" spans="1:2" x14ac:dyDescent="0.25">
      <c r="A3129" s="7" t="s">
        <v>10415</v>
      </c>
      <c r="B3129">
        <v>3024650.23</v>
      </c>
    </row>
    <row r="3130" spans="1:2" x14ac:dyDescent="0.25">
      <c r="A3130" s="7" t="s">
        <v>10416</v>
      </c>
      <c r="B3130">
        <v>0</v>
      </c>
    </row>
    <row r="3131" spans="1:2" x14ac:dyDescent="0.25">
      <c r="A3131" s="7" t="s">
        <v>10417</v>
      </c>
      <c r="B3131">
        <v>0</v>
      </c>
    </row>
    <row r="3132" spans="1:2" x14ac:dyDescent="0.25">
      <c r="A3132" s="7" t="s">
        <v>10418</v>
      </c>
      <c r="B3132">
        <v>19010874.399999999</v>
      </c>
    </row>
    <row r="3133" spans="1:2" x14ac:dyDescent="0.25">
      <c r="A3133" s="7" t="s">
        <v>10143</v>
      </c>
      <c r="B3133">
        <v>11262857.74</v>
      </c>
    </row>
    <row r="3134" spans="1:2" x14ac:dyDescent="0.25">
      <c r="A3134" s="7" t="s">
        <v>10423</v>
      </c>
      <c r="B3134">
        <v>208761.45</v>
      </c>
    </row>
    <row r="3135" spans="1:2" x14ac:dyDescent="0.25">
      <c r="A3135" s="7" t="s">
        <v>10427</v>
      </c>
      <c r="B3135">
        <v>1065486.69</v>
      </c>
    </row>
    <row r="3136" spans="1:2" x14ac:dyDescent="0.25">
      <c r="A3136" s="7" t="s">
        <v>10429</v>
      </c>
      <c r="B3136">
        <v>464891.67</v>
      </c>
    </row>
    <row r="3137" spans="1:2" x14ac:dyDescent="0.25">
      <c r="A3137" s="7" t="s">
        <v>10145</v>
      </c>
      <c r="B3137">
        <v>9113738.7100000009</v>
      </c>
    </row>
    <row r="3138" spans="1:2" x14ac:dyDescent="0.25">
      <c r="A3138" s="7" t="s">
        <v>10148</v>
      </c>
      <c r="B3138">
        <v>26467020.5</v>
      </c>
    </row>
    <row r="3139" spans="1:2" x14ac:dyDescent="0.25">
      <c r="A3139" s="7" t="s">
        <v>10431</v>
      </c>
      <c r="B3139">
        <v>1958852.59</v>
      </c>
    </row>
    <row r="3140" spans="1:2" x14ac:dyDescent="0.25">
      <c r="A3140" s="7" t="s">
        <v>10149</v>
      </c>
      <c r="B3140">
        <v>3683952</v>
      </c>
    </row>
    <row r="3141" spans="1:2" x14ac:dyDescent="0.25">
      <c r="A3141" s="7" t="s">
        <v>10434</v>
      </c>
      <c r="B3141">
        <v>36571733.520000003</v>
      </c>
    </row>
    <row r="3142" spans="1:2" x14ac:dyDescent="0.25">
      <c r="A3142" s="7" t="s">
        <v>10395</v>
      </c>
      <c r="B3142">
        <v>2721166.23</v>
      </c>
    </row>
    <row r="3143" spans="1:2" x14ac:dyDescent="0.25">
      <c r="A3143" s="7" t="s">
        <v>10153</v>
      </c>
      <c r="B3143">
        <v>0</v>
      </c>
    </row>
    <row r="3144" spans="1:2" x14ac:dyDescent="0.25">
      <c r="A3144" s="7" t="s">
        <v>10156</v>
      </c>
      <c r="B3144">
        <v>5318399.66</v>
      </c>
    </row>
    <row r="3145" spans="1:2" x14ac:dyDescent="0.25">
      <c r="A3145" s="7" t="s">
        <v>10157</v>
      </c>
      <c r="B3145">
        <v>3763086.62</v>
      </c>
    </row>
    <row r="3146" spans="1:2" x14ac:dyDescent="0.25">
      <c r="A3146" s="7" t="s">
        <v>10177</v>
      </c>
      <c r="B3146">
        <v>588714.59</v>
      </c>
    </row>
    <row r="3147" spans="1:2" x14ac:dyDescent="0.25">
      <c r="A3147" s="7" t="s">
        <v>10158</v>
      </c>
      <c r="B3147">
        <v>346309.47</v>
      </c>
    </row>
    <row r="3148" spans="1:2" x14ac:dyDescent="0.25">
      <c r="A3148" s="7" t="s">
        <v>10159</v>
      </c>
      <c r="B3148">
        <v>0</v>
      </c>
    </row>
    <row r="3149" spans="1:2" x14ac:dyDescent="0.25">
      <c r="A3149" s="7" t="s">
        <v>10161</v>
      </c>
      <c r="B3149">
        <v>1786927.67</v>
      </c>
    </row>
    <row r="3150" spans="1:2" x14ac:dyDescent="0.25">
      <c r="A3150" s="7" t="s">
        <v>10162</v>
      </c>
      <c r="B3150">
        <v>25246349.48</v>
      </c>
    </row>
    <row r="3151" spans="1:2" x14ac:dyDescent="0.25">
      <c r="A3151" s="7" t="s">
        <v>10164</v>
      </c>
      <c r="B3151">
        <v>163910.66</v>
      </c>
    </row>
    <row r="3152" spans="1:2" x14ac:dyDescent="0.25">
      <c r="A3152" s="7" t="s">
        <v>10165</v>
      </c>
      <c r="B3152">
        <v>0</v>
      </c>
    </row>
    <row r="3153" spans="1:2" x14ac:dyDescent="0.25">
      <c r="A3153" s="7" t="s">
        <v>10445</v>
      </c>
      <c r="B3153">
        <v>15809.91</v>
      </c>
    </row>
    <row r="3154" spans="1:2" x14ac:dyDescent="0.25">
      <c r="A3154" s="7" t="s">
        <v>10167</v>
      </c>
      <c r="B3154">
        <v>955184.91</v>
      </c>
    </row>
    <row r="3155" spans="1:2" x14ac:dyDescent="0.25">
      <c r="A3155" s="7" t="s">
        <v>10447</v>
      </c>
      <c r="B3155">
        <v>0</v>
      </c>
    </row>
    <row r="3156" spans="1:2" x14ac:dyDescent="0.25">
      <c r="A3156" s="7" t="s">
        <v>10448</v>
      </c>
      <c r="B3156">
        <v>61120481.950000003</v>
      </c>
    </row>
    <row r="3157" spans="1:2" x14ac:dyDescent="0.25">
      <c r="A3157" s="7" t="s">
        <v>10450</v>
      </c>
      <c r="B3157">
        <v>0</v>
      </c>
    </row>
    <row r="3158" spans="1:2" x14ac:dyDescent="0.25">
      <c r="A3158" s="7" t="s">
        <v>10454</v>
      </c>
      <c r="B3158">
        <v>0</v>
      </c>
    </row>
    <row r="3159" spans="1:2" x14ac:dyDescent="0.25">
      <c r="A3159" s="7" t="s">
        <v>10457</v>
      </c>
      <c r="B3159">
        <v>11235729.42</v>
      </c>
    </row>
    <row r="3160" spans="1:2" x14ac:dyDescent="0.25">
      <c r="A3160" s="7" t="s">
        <v>10458</v>
      </c>
      <c r="B3160">
        <v>22393422.57</v>
      </c>
    </row>
    <row r="3161" spans="1:2" x14ac:dyDescent="0.25">
      <c r="A3161" s="7" t="s">
        <v>10459</v>
      </c>
      <c r="B3161">
        <v>0</v>
      </c>
    </row>
    <row r="3162" spans="1:2" x14ac:dyDescent="0.25">
      <c r="A3162" s="7" t="s">
        <v>10461</v>
      </c>
      <c r="B3162">
        <v>365195.42</v>
      </c>
    </row>
    <row r="3163" spans="1:2" x14ac:dyDescent="0.25">
      <c r="A3163" s="7" t="s">
        <v>10169</v>
      </c>
      <c r="B3163">
        <v>0</v>
      </c>
    </row>
    <row r="3164" spans="1:2" x14ac:dyDescent="0.25">
      <c r="A3164" s="7" t="s">
        <v>10466</v>
      </c>
      <c r="B3164">
        <v>0</v>
      </c>
    </row>
    <row r="3165" spans="1:2" x14ac:dyDescent="0.25">
      <c r="A3165" s="7" t="s">
        <v>10170</v>
      </c>
      <c r="B3165">
        <v>10221098.16</v>
      </c>
    </row>
    <row r="3166" spans="1:2" x14ac:dyDescent="0.25">
      <c r="A3166" s="7" t="s">
        <v>10172</v>
      </c>
      <c r="B3166">
        <v>519617.65</v>
      </c>
    </row>
    <row r="3167" spans="1:2" x14ac:dyDescent="0.25">
      <c r="A3167" s="7" t="s">
        <v>10173</v>
      </c>
      <c r="B3167">
        <v>8701496.4600000009</v>
      </c>
    </row>
    <row r="3168" spans="1:2" x14ac:dyDescent="0.25">
      <c r="A3168" s="7" t="s">
        <v>10174</v>
      </c>
      <c r="B3168">
        <v>0</v>
      </c>
    </row>
    <row r="3169" spans="1:2" x14ac:dyDescent="0.25">
      <c r="A3169" s="7" t="s">
        <v>10467</v>
      </c>
      <c r="B3169">
        <v>31805339.670000002</v>
      </c>
    </row>
    <row r="3170" spans="1:2" x14ac:dyDescent="0.25">
      <c r="A3170" s="7" t="s">
        <v>10469</v>
      </c>
      <c r="B3170">
        <v>24771732.940000001</v>
      </c>
    </row>
    <row r="3171" spans="1:2" x14ac:dyDescent="0.25">
      <c r="A3171" s="7" t="s">
        <v>10470</v>
      </c>
      <c r="B3171">
        <v>167063.25</v>
      </c>
    </row>
    <row r="3172" spans="1:2" x14ac:dyDescent="0.25">
      <c r="A3172" s="5" t="s">
        <v>10401</v>
      </c>
      <c r="B3172">
        <v>0</v>
      </c>
    </row>
    <row r="3173" spans="1:2" x14ac:dyDescent="0.25">
      <c r="A3173" s="7" t="s">
        <v>10391</v>
      </c>
      <c r="B3173">
        <v>0</v>
      </c>
    </row>
    <row r="3174" spans="1:2" x14ac:dyDescent="0.25">
      <c r="A3174" s="7" t="s">
        <v>10392</v>
      </c>
      <c r="B3174">
        <v>0</v>
      </c>
    </row>
    <row r="3175" spans="1:2" x14ac:dyDescent="0.25">
      <c r="A3175" s="7" t="s">
        <v>10411</v>
      </c>
      <c r="B3175">
        <v>0</v>
      </c>
    </row>
    <row r="3176" spans="1:2" x14ac:dyDescent="0.25">
      <c r="A3176" s="7" t="s">
        <v>10412</v>
      </c>
      <c r="B3176">
        <v>0</v>
      </c>
    </row>
    <row r="3177" spans="1:2" x14ac:dyDescent="0.25">
      <c r="A3177" s="7" t="s">
        <v>10413</v>
      </c>
      <c r="B3177">
        <v>0</v>
      </c>
    </row>
    <row r="3178" spans="1:2" x14ac:dyDescent="0.25">
      <c r="A3178" s="7" t="s">
        <v>10414</v>
      </c>
      <c r="B3178">
        <v>0</v>
      </c>
    </row>
    <row r="3179" spans="1:2" x14ac:dyDescent="0.25">
      <c r="A3179" s="7" t="s">
        <v>10415</v>
      </c>
      <c r="B3179">
        <v>0</v>
      </c>
    </row>
    <row r="3180" spans="1:2" x14ac:dyDescent="0.25">
      <c r="A3180" s="7" t="s">
        <v>10416</v>
      </c>
      <c r="B3180">
        <v>0</v>
      </c>
    </row>
    <row r="3181" spans="1:2" x14ac:dyDescent="0.25">
      <c r="A3181" s="7" t="s">
        <v>10417</v>
      </c>
      <c r="B3181">
        <v>0</v>
      </c>
    </row>
    <row r="3182" spans="1:2" x14ac:dyDescent="0.25">
      <c r="A3182" s="7" t="s">
        <v>10418</v>
      </c>
      <c r="B3182">
        <v>0</v>
      </c>
    </row>
    <row r="3183" spans="1:2" x14ac:dyDescent="0.25">
      <c r="A3183" s="7" t="s">
        <v>10143</v>
      </c>
      <c r="B3183">
        <v>0</v>
      </c>
    </row>
    <row r="3184" spans="1:2" x14ac:dyDescent="0.25">
      <c r="A3184" s="7" t="s">
        <v>10423</v>
      </c>
      <c r="B3184">
        <v>0</v>
      </c>
    </row>
    <row r="3185" spans="1:2" x14ac:dyDescent="0.25">
      <c r="A3185" s="7" t="s">
        <v>10427</v>
      </c>
      <c r="B3185">
        <v>0</v>
      </c>
    </row>
    <row r="3186" spans="1:2" x14ac:dyDescent="0.25">
      <c r="A3186" s="7" t="s">
        <v>10429</v>
      </c>
      <c r="B3186">
        <v>0</v>
      </c>
    </row>
    <row r="3187" spans="1:2" x14ac:dyDescent="0.25">
      <c r="A3187" s="7" t="s">
        <v>10145</v>
      </c>
      <c r="B3187">
        <v>0</v>
      </c>
    </row>
    <row r="3188" spans="1:2" x14ac:dyDescent="0.25">
      <c r="A3188" s="7" t="s">
        <v>10148</v>
      </c>
      <c r="B3188">
        <v>0</v>
      </c>
    </row>
    <row r="3189" spans="1:2" x14ac:dyDescent="0.25">
      <c r="A3189" s="7" t="s">
        <v>10431</v>
      </c>
      <c r="B3189">
        <v>0</v>
      </c>
    </row>
    <row r="3190" spans="1:2" x14ac:dyDescent="0.25">
      <c r="A3190" s="7" t="s">
        <v>10149</v>
      </c>
      <c r="B3190">
        <v>0</v>
      </c>
    </row>
    <row r="3191" spans="1:2" x14ac:dyDescent="0.25">
      <c r="A3191" s="7" t="s">
        <v>10434</v>
      </c>
      <c r="B3191">
        <v>0</v>
      </c>
    </row>
    <row r="3192" spans="1:2" x14ac:dyDescent="0.25">
      <c r="A3192" s="7" t="s">
        <v>10395</v>
      </c>
      <c r="B3192">
        <v>0</v>
      </c>
    </row>
    <row r="3193" spans="1:2" x14ac:dyDescent="0.25">
      <c r="A3193" s="7" t="s">
        <v>10153</v>
      </c>
      <c r="B3193">
        <v>0</v>
      </c>
    </row>
    <row r="3194" spans="1:2" x14ac:dyDescent="0.25">
      <c r="A3194" s="7" t="s">
        <v>10156</v>
      </c>
      <c r="B3194">
        <v>0</v>
      </c>
    </row>
    <row r="3195" spans="1:2" x14ac:dyDescent="0.25">
      <c r="A3195" s="7" t="s">
        <v>10157</v>
      </c>
      <c r="B3195">
        <v>0</v>
      </c>
    </row>
    <row r="3196" spans="1:2" x14ac:dyDescent="0.25">
      <c r="A3196" s="7" t="s">
        <v>10177</v>
      </c>
      <c r="B3196">
        <v>0</v>
      </c>
    </row>
    <row r="3197" spans="1:2" x14ac:dyDescent="0.25">
      <c r="A3197" s="7" t="s">
        <v>10158</v>
      </c>
      <c r="B3197">
        <v>0</v>
      </c>
    </row>
    <row r="3198" spans="1:2" x14ac:dyDescent="0.25">
      <c r="A3198" s="7" t="s">
        <v>10159</v>
      </c>
      <c r="B3198">
        <v>0</v>
      </c>
    </row>
    <row r="3199" spans="1:2" x14ac:dyDescent="0.25">
      <c r="A3199" s="7" t="s">
        <v>10161</v>
      </c>
      <c r="B3199">
        <v>0</v>
      </c>
    </row>
    <row r="3200" spans="1:2" x14ac:dyDescent="0.25">
      <c r="A3200" s="7" t="s">
        <v>10162</v>
      </c>
      <c r="B3200">
        <v>0</v>
      </c>
    </row>
    <row r="3201" spans="1:2" x14ac:dyDescent="0.25">
      <c r="A3201" s="7" t="s">
        <v>10164</v>
      </c>
      <c r="B3201">
        <v>0</v>
      </c>
    </row>
    <row r="3202" spans="1:2" x14ac:dyDescent="0.25">
      <c r="A3202" s="7" t="s">
        <v>10165</v>
      </c>
      <c r="B3202">
        <v>0</v>
      </c>
    </row>
    <row r="3203" spans="1:2" x14ac:dyDescent="0.25">
      <c r="A3203" s="7" t="s">
        <v>10445</v>
      </c>
      <c r="B3203">
        <v>0</v>
      </c>
    </row>
    <row r="3204" spans="1:2" x14ac:dyDescent="0.25">
      <c r="A3204" s="7" t="s">
        <v>10167</v>
      </c>
      <c r="B3204">
        <v>0</v>
      </c>
    </row>
    <row r="3205" spans="1:2" x14ac:dyDescent="0.25">
      <c r="A3205" s="7" t="s">
        <v>10447</v>
      </c>
      <c r="B3205">
        <v>0</v>
      </c>
    </row>
    <row r="3206" spans="1:2" x14ac:dyDescent="0.25">
      <c r="A3206" s="7" t="s">
        <v>10448</v>
      </c>
      <c r="B3206">
        <v>0</v>
      </c>
    </row>
    <row r="3207" spans="1:2" x14ac:dyDescent="0.25">
      <c r="A3207" s="7" t="s">
        <v>10450</v>
      </c>
      <c r="B3207">
        <v>0</v>
      </c>
    </row>
    <row r="3208" spans="1:2" x14ac:dyDescent="0.25">
      <c r="A3208" s="7" t="s">
        <v>10454</v>
      </c>
      <c r="B3208">
        <v>0</v>
      </c>
    </row>
    <row r="3209" spans="1:2" x14ac:dyDescent="0.25">
      <c r="A3209" s="7" t="s">
        <v>10457</v>
      </c>
      <c r="B3209">
        <v>0</v>
      </c>
    </row>
    <row r="3210" spans="1:2" x14ac:dyDescent="0.25">
      <c r="A3210" s="7" t="s">
        <v>10458</v>
      </c>
      <c r="B3210">
        <v>0</v>
      </c>
    </row>
    <row r="3211" spans="1:2" x14ac:dyDescent="0.25">
      <c r="A3211" s="7" t="s">
        <v>10459</v>
      </c>
      <c r="B3211">
        <v>0</v>
      </c>
    </row>
    <row r="3212" spans="1:2" x14ac:dyDescent="0.25">
      <c r="A3212" s="7" t="s">
        <v>10461</v>
      </c>
      <c r="B3212">
        <v>0</v>
      </c>
    </row>
    <row r="3213" spans="1:2" x14ac:dyDescent="0.25">
      <c r="A3213" s="7" t="s">
        <v>10169</v>
      </c>
      <c r="B3213">
        <v>0</v>
      </c>
    </row>
    <row r="3214" spans="1:2" x14ac:dyDescent="0.25">
      <c r="A3214" s="7" t="s">
        <v>10466</v>
      </c>
      <c r="B3214">
        <v>0</v>
      </c>
    </row>
    <row r="3215" spans="1:2" x14ac:dyDescent="0.25">
      <c r="A3215" s="7" t="s">
        <v>10170</v>
      </c>
      <c r="B3215">
        <v>0</v>
      </c>
    </row>
    <row r="3216" spans="1:2" x14ac:dyDescent="0.25">
      <c r="A3216" s="7" t="s">
        <v>10172</v>
      </c>
      <c r="B3216">
        <v>0</v>
      </c>
    </row>
    <row r="3217" spans="1:2" x14ac:dyDescent="0.25">
      <c r="A3217" s="7" t="s">
        <v>10173</v>
      </c>
      <c r="B3217">
        <v>0</v>
      </c>
    </row>
    <row r="3218" spans="1:2" x14ac:dyDescent="0.25">
      <c r="A3218" s="7" t="s">
        <v>10174</v>
      </c>
      <c r="B3218">
        <v>0</v>
      </c>
    </row>
    <row r="3219" spans="1:2" x14ac:dyDescent="0.25">
      <c r="A3219" s="7" t="s">
        <v>10467</v>
      </c>
      <c r="B3219">
        <v>0</v>
      </c>
    </row>
    <row r="3220" spans="1:2" x14ac:dyDescent="0.25">
      <c r="A3220" s="7" t="s">
        <v>10469</v>
      </c>
      <c r="B3220">
        <v>0</v>
      </c>
    </row>
    <row r="3221" spans="1:2" x14ac:dyDescent="0.25">
      <c r="A3221" s="7" t="s">
        <v>10470</v>
      </c>
      <c r="B3221">
        <v>0</v>
      </c>
    </row>
    <row r="3222" spans="1:2" x14ac:dyDescent="0.25">
      <c r="A3222" s="5" t="s">
        <v>10402</v>
      </c>
      <c r="B3222">
        <v>0</v>
      </c>
    </row>
    <row r="3223" spans="1:2" x14ac:dyDescent="0.25">
      <c r="A3223" s="7" t="s">
        <v>10414</v>
      </c>
      <c r="B3223">
        <v>0</v>
      </c>
    </row>
    <row r="3224" spans="1:2" x14ac:dyDescent="0.25">
      <c r="A3224" s="5" t="s">
        <v>10403</v>
      </c>
      <c r="B3224">
        <v>36320000</v>
      </c>
    </row>
    <row r="3225" spans="1:2" x14ac:dyDescent="0.25">
      <c r="A3225" s="7" t="s">
        <v>10391</v>
      </c>
      <c r="B3225">
        <v>0</v>
      </c>
    </row>
    <row r="3226" spans="1:2" x14ac:dyDescent="0.25">
      <c r="A3226" s="7" t="s">
        <v>10392</v>
      </c>
      <c r="B3226">
        <v>0</v>
      </c>
    </row>
    <row r="3227" spans="1:2" x14ac:dyDescent="0.25">
      <c r="A3227" s="7" t="s">
        <v>10411</v>
      </c>
      <c r="B3227">
        <v>0</v>
      </c>
    </row>
    <row r="3228" spans="1:2" x14ac:dyDescent="0.25">
      <c r="A3228" s="7" t="s">
        <v>10412</v>
      </c>
      <c r="B3228">
        <v>0</v>
      </c>
    </row>
    <row r="3229" spans="1:2" x14ac:dyDescent="0.25">
      <c r="A3229" s="7" t="s">
        <v>10413</v>
      </c>
      <c r="B3229">
        <v>0</v>
      </c>
    </row>
    <row r="3230" spans="1:2" x14ac:dyDescent="0.25">
      <c r="A3230" s="7" t="s">
        <v>10414</v>
      </c>
      <c r="B3230">
        <v>1442000</v>
      </c>
    </row>
    <row r="3231" spans="1:2" x14ac:dyDescent="0.25">
      <c r="A3231" s="7" t="s">
        <v>10415</v>
      </c>
      <c r="B3231">
        <v>0</v>
      </c>
    </row>
    <row r="3232" spans="1:2" x14ac:dyDescent="0.25">
      <c r="A3232" s="7" t="s">
        <v>10416</v>
      </c>
      <c r="B3232">
        <v>0</v>
      </c>
    </row>
    <row r="3233" spans="1:2" x14ac:dyDescent="0.25">
      <c r="A3233" s="7" t="s">
        <v>10417</v>
      </c>
      <c r="B3233">
        <v>0</v>
      </c>
    </row>
    <row r="3234" spans="1:2" x14ac:dyDescent="0.25">
      <c r="A3234" s="7" t="s">
        <v>10418</v>
      </c>
      <c r="B3234">
        <v>0</v>
      </c>
    </row>
    <row r="3235" spans="1:2" x14ac:dyDescent="0.25">
      <c r="A3235" s="7" t="s">
        <v>10143</v>
      </c>
      <c r="B3235">
        <v>0</v>
      </c>
    </row>
    <row r="3236" spans="1:2" x14ac:dyDescent="0.25">
      <c r="A3236" s="7" t="s">
        <v>10423</v>
      </c>
      <c r="B3236">
        <v>0</v>
      </c>
    </row>
    <row r="3237" spans="1:2" x14ac:dyDescent="0.25">
      <c r="A3237" s="7" t="s">
        <v>10427</v>
      </c>
      <c r="B3237">
        <v>0</v>
      </c>
    </row>
    <row r="3238" spans="1:2" x14ac:dyDescent="0.25">
      <c r="A3238" s="7" t="s">
        <v>10429</v>
      </c>
      <c r="B3238">
        <v>0</v>
      </c>
    </row>
    <row r="3239" spans="1:2" x14ac:dyDescent="0.25">
      <c r="A3239" s="7" t="s">
        <v>10145</v>
      </c>
      <c r="B3239">
        <v>0</v>
      </c>
    </row>
    <row r="3240" spans="1:2" x14ac:dyDescent="0.25">
      <c r="A3240" s="7" t="s">
        <v>10148</v>
      </c>
      <c r="B3240">
        <v>0</v>
      </c>
    </row>
    <row r="3241" spans="1:2" x14ac:dyDescent="0.25">
      <c r="A3241" s="7" t="s">
        <v>10431</v>
      </c>
      <c r="B3241">
        <v>0</v>
      </c>
    </row>
    <row r="3242" spans="1:2" x14ac:dyDescent="0.25">
      <c r="A3242" s="7" t="s">
        <v>10149</v>
      </c>
      <c r="B3242">
        <v>0</v>
      </c>
    </row>
    <row r="3243" spans="1:2" x14ac:dyDescent="0.25">
      <c r="A3243" s="7" t="s">
        <v>10434</v>
      </c>
      <c r="B3243">
        <v>2000000</v>
      </c>
    </row>
    <row r="3244" spans="1:2" x14ac:dyDescent="0.25">
      <c r="A3244" s="7" t="s">
        <v>10395</v>
      </c>
      <c r="B3244">
        <v>0</v>
      </c>
    </row>
    <row r="3245" spans="1:2" x14ac:dyDescent="0.25">
      <c r="A3245" s="7" t="s">
        <v>10153</v>
      </c>
      <c r="B3245">
        <v>0</v>
      </c>
    </row>
    <row r="3246" spans="1:2" x14ac:dyDescent="0.25">
      <c r="A3246" s="7" t="s">
        <v>10156</v>
      </c>
      <c r="B3246">
        <v>0</v>
      </c>
    </row>
    <row r="3247" spans="1:2" x14ac:dyDescent="0.25">
      <c r="A3247" s="7" t="s">
        <v>10157</v>
      </c>
      <c r="B3247">
        <v>0</v>
      </c>
    </row>
    <row r="3248" spans="1:2" x14ac:dyDescent="0.25">
      <c r="A3248" s="7" t="s">
        <v>10177</v>
      </c>
      <c r="B3248">
        <v>0</v>
      </c>
    </row>
    <row r="3249" spans="1:2" x14ac:dyDescent="0.25">
      <c r="A3249" s="7" t="s">
        <v>10158</v>
      </c>
      <c r="B3249">
        <v>0</v>
      </c>
    </row>
    <row r="3250" spans="1:2" x14ac:dyDescent="0.25">
      <c r="A3250" s="7" t="s">
        <v>10159</v>
      </c>
      <c r="B3250">
        <v>0</v>
      </c>
    </row>
    <row r="3251" spans="1:2" x14ac:dyDescent="0.25">
      <c r="A3251" s="7" t="s">
        <v>10161</v>
      </c>
      <c r="B3251">
        <v>0</v>
      </c>
    </row>
    <row r="3252" spans="1:2" x14ac:dyDescent="0.25">
      <c r="A3252" s="7" t="s">
        <v>10162</v>
      </c>
      <c r="B3252">
        <v>1578000</v>
      </c>
    </row>
    <row r="3253" spans="1:2" x14ac:dyDescent="0.25">
      <c r="A3253" s="7" t="s">
        <v>10164</v>
      </c>
      <c r="B3253">
        <v>0</v>
      </c>
    </row>
    <row r="3254" spans="1:2" x14ac:dyDescent="0.25">
      <c r="A3254" s="7" t="s">
        <v>10165</v>
      </c>
      <c r="B3254">
        <v>0</v>
      </c>
    </row>
    <row r="3255" spans="1:2" x14ac:dyDescent="0.25">
      <c r="A3255" s="7" t="s">
        <v>10445</v>
      </c>
      <c r="B3255">
        <v>0</v>
      </c>
    </row>
    <row r="3256" spans="1:2" x14ac:dyDescent="0.25">
      <c r="A3256" s="7" t="s">
        <v>10167</v>
      </c>
      <c r="B3256">
        <v>0</v>
      </c>
    </row>
    <row r="3257" spans="1:2" x14ac:dyDescent="0.25">
      <c r="A3257" s="7" t="s">
        <v>10447</v>
      </c>
      <c r="B3257">
        <v>0</v>
      </c>
    </row>
    <row r="3258" spans="1:2" x14ac:dyDescent="0.25">
      <c r="A3258" s="7" t="s">
        <v>10448</v>
      </c>
      <c r="B3258">
        <v>14489000</v>
      </c>
    </row>
    <row r="3259" spans="1:2" x14ac:dyDescent="0.25">
      <c r="A3259" s="7" t="s">
        <v>10450</v>
      </c>
      <c r="B3259">
        <v>0</v>
      </c>
    </row>
    <row r="3260" spans="1:2" x14ac:dyDescent="0.25">
      <c r="A3260" s="7" t="s">
        <v>10454</v>
      </c>
      <c r="B3260">
        <v>0</v>
      </c>
    </row>
    <row r="3261" spans="1:2" x14ac:dyDescent="0.25">
      <c r="A3261" s="7" t="s">
        <v>10457</v>
      </c>
      <c r="B3261">
        <v>0</v>
      </c>
    </row>
    <row r="3262" spans="1:2" x14ac:dyDescent="0.25">
      <c r="A3262" s="7" t="s">
        <v>10458</v>
      </c>
      <c r="B3262">
        <v>0</v>
      </c>
    </row>
    <row r="3263" spans="1:2" x14ac:dyDescent="0.25">
      <c r="A3263" s="7" t="s">
        <v>10459</v>
      </c>
      <c r="B3263">
        <v>0</v>
      </c>
    </row>
    <row r="3264" spans="1:2" x14ac:dyDescent="0.25">
      <c r="A3264" s="7" t="s">
        <v>10461</v>
      </c>
      <c r="B3264">
        <v>0</v>
      </c>
    </row>
    <row r="3265" spans="1:2" x14ac:dyDescent="0.25">
      <c r="A3265" s="7" t="s">
        <v>10169</v>
      </c>
      <c r="B3265">
        <v>0</v>
      </c>
    </row>
    <row r="3266" spans="1:2" x14ac:dyDescent="0.25">
      <c r="A3266" s="7" t="s">
        <v>10466</v>
      </c>
      <c r="B3266">
        <v>11678000</v>
      </c>
    </row>
    <row r="3267" spans="1:2" x14ac:dyDescent="0.25">
      <c r="A3267" s="7" t="s">
        <v>10170</v>
      </c>
      <c r="B3267">
        <v>918000</v>
      </c>
    </row>
    <row r="3268" spans="1:2" x14ac:dyDescent="0.25">
      <c r="A3268" s="7" t="s">
        <v>10172</v>
      </c>
      <c r="B3268">
        <v>1734000</v>
      </c>
    </row>
    <row r="3269" spans="1:2" x14ac:dyDescent="0.25">
      <c r="A3269" s="7" t="s">
        <v>10173</v>
      </c>
      <c r="B3269">
        <v>0</v>
      </c>
    </row>
    <row r="3270" spans="1:2" x14ac:dyDescent="0.25">
      <c r="A3270" s="7" t="s">
        <v>10174</v>
      </c>
      <c r="B3270">
        <v>0</v>
      </c>
    </row>
    <row r="3271" spans="1:2" x14ac:dyDescent="0.25">
      <c r="A3271" s="7" t="s">
        <v>10467</v>
      </c>
      <c r="B3271">
        <v>0</v>
      </c>
    </row>
    <row r="3272" spans="1:2" x14ac:dyDescent="0.25">
      <c r="A3272" s="7" t="s">
        <v>10469</v>
      </c>
      <c r="B3272">
        <v>2481000</v>
      </c>
    </row>
    <row r="3273" spans="1:2" x14ac:dyDescent="0.25">
      <c r="A3273" s="7" t="s">
        <v>10470</v>
      </c>
      <c r="B3273">
        <v>0</v>
      </c>
    </row>
    <row r="3274" spans="1:2" x14ac:dyDescent="0.25">
      <c r="A3274" s="5" t="s">
        <v>10295</v>
      </c>
      <c r="B3274">
        <v>53524.399999999994</v>
      </c>
    </row>
    <row r="3275" spans="1:2" x14ac:dyDescent="0.25">
      <c r="A3275" s="7" t="s">
        <v>10391</v>
      </c>
      <c r="B3275">
        <v>0</v>
      </c>
    </row>
    <row r="3276" spans="1:2" x14ac:dyDescent="0.25">
      <c r="A3276" s="7" t="s">
        <v>10392</v>
      </c>
      <c r="B3276">
        <v>0</v>
      </c>
    </row>
    <row r="3277" spans="1:2" x14ac:dyDescent="0.25">
      <c r="A3277" s="7" t="s">
        <v>10411</v>
      </c>
      <c r="B3277">
        <v>0</v>
      </c>
    </row>
    <row r="3278" spans="1:2" x14ac:dyDescent="0.25">
      <c r="A3278" s="7" t="s">
        <v>10412</v>
      </c>
      <c r="B3278">
        <v>0</v>
      </c>
    </row>
    <row r="3279" spans="1:2" x14ac:dyDescent="0.25">
      <c r="A3279" s="7" t="s">
        <v>10413</v>
      </c>
      <c r="B3279">
        <v>0</v>
      </c>
    </row>
    <row r="3280" spans="1:2" x14ac:dyDescent="0.25">
      <c r="A3280" s="7" t="s">
        <v>10414</v>
      </c>
      <c r="B3280">
        <v>0</v>
      </c>
    </row>
    <row r="3281" spans="1:2" x14ac:dyDescent="0.25">
      <c r="A3281" s="7" t="s">
        <v>10415</v>
      </c>
      <c r="B3281">
        <v>-1.71</v>
      </c>
    </row>
    <row r="3282" spans="1:2" x14ac:dyDescent="0.25">
      <c r="A3282" s="7" t="s">
        <v>10416</v>
      </c>
      <c r="B3282">
        <v>0</v>
      </c>
    </row>
    <row r="3283" spans="1:2" x14ac:dyDescent="0.25">
      <c r="A3283" s="7" t="s">
        <v>10417</v>
      </c>
      <c r="B3283">
        <v>2.76</v>
      </c>
    </row>
    <row r="3284" spans="1:2" x14ac:dyDescent="0.25">
      <c r="A3284" s="7" t="s">
        <v>10418</v>
      </c>
      <c r="B3284">
        <v>0</v>
      </c>
    </row>
    <row r="3285" spans="1:2" x14ac:dyDescent="0.25">
      <c r="A3285" s="7" t="s">
        <v>10143</v>
      </c>
      <c r="B3285">
        <v>0</v>
      </c>
    </row>
    <row r="3286" spans="1:2" x14ac:dyDescent="0.25">
      <c r="A3286" s="7" t="s">
        <v>10423</v>
      </c>
      <c r="B3286">
        <v>0</v>
      </c>
    </row>
    <row r="3287" spans="1:2" x14ac:dyDescent="0.25">
      <c r="A3287" s="7" t="s">
        <v>10427</v>
      </c>
      <c r="B3287">
        <v>0.05</v>
      </c>
    </row>
    <row r="3288" spans="1:2" x14ac:dyDescent="0.25">
      <c r="A3288" s="7" t="s">
        <v>10429</v>
      </c>
      <c r="B3288">
        <v>181.82</v>
      </c>
    </row>
    <row r="3289" spans="1:2" x14ac:dyDescent="0.25">
      <c r="A3289" s="7" t="s">
        <v>10145</v>
      </c>
      <c r="B3289">
        <v>0</v>
      </c>
    </row>
    <row r="3290" spans="1:2" x14ac:dyDescent="0.25">
      <c r="A3290" s="7" t="s">
        <v>10148</v>
      </c>
      <c r="B3290">
        <v>0</v>
      </c>
    </row>
    <row r="3291" spans="1:2" x14ac:dyDescent="0.25">
      <c r="A3291" s="7" t="s">
        <v>10431</v>
      </c>
      <c r="B3291">
        <v>0.03</v>
      </c>
    </row>
    <row r="3292" spans="1:2" x14ac:dyDescent="0.25">
      <c r="A3292" s="7" t="s">
        <v>10149</v>
      </c>
      <c r="B3292">
        <v>0</v>
      </c>
    </row>
    <row r="3293" spans="1:2" x14ac:dyDescent="0.25">
      <c r="A3293" s="7" t="s">
        <v>10434</v>
      </c>
      <c r="B3293">
        <v>0</v>
      </c>
    </row>
    <row r="3294" spans="1:2" x14ac:dyDescent="0.25">
      <c r="A3294" s="7" t="s">
        <v>10395</v>
      </c>
      <c r="B3294">
        <v>0</v>
      </c>
    </row>
    <row r="3295" spans="1:2" x14ac:dyDescent="0.25">
      <c r="A3295" s="7" t="s">
        <v>10153</v>
      </c>
      <c r="B3295">
        <v>0</v>
      </c>
    </row>
    <row r="3296" spans="1:2" x14ac:dyDescent="0.25">
      <c r="A3296" s="7" t="s">
        <v>10156</v>
      </c>
      <c r="B3296">
        <v>0</v>
      </c>
    </row>
    <row r="3297" spans="1:2" x14ac:dyDescent="0.25">
      <c r="A3297" s="7" t="s">
        <v>10157</v>
      </c>
      <c r="B3297">
        <v>46110.51</v>
      </c>
    </row>
    <row r="3298" spans="1:2" x14ac:dyDescent="0.25">
      <c r="A3298" s="7" t="s">
        <v>10177</v>
      </c>
      <c r="B3298">
        <v>0</v>
      </c>
    </row>
    <row r="3299" spans="1:2" x14ac:dyDescent="0.25">
      <c r="A3299" s="7" t="s">
        <v>10158</v>
      </c>
      <c r="B3299">
        <v>0</v>
      </c>
    </row>
    <row r="3300" spans="1:2" x14ac:dyDescent="0.25">
      <c r="A3300" s="7" t="s">
        <v>10159</v>
      </c>
      <c r="B3300">
        <v>3358.05</v>
      </c>
    </row>
    <row r="3301" spans="1:2" x14ac:dyDescent="0.25">
      <c r="A3301" s="7" t="s">
        <v>10161</v>
      </c>
      <c r="B3301">
        <v>0</v>
      </c>
    </row>
    <row r="3302" spans="1:2" x14ac:dyDescent="0.25">
      <c r="A3302" s="7" t="s">
        <v>10162</v>
      </c>
      <c r="B3302">
        <v>0</v>
      </c>
    </row>
    <row r="3303" spans="1:2" x14ac:dyDescent="0.25">
      <c r="A3303" s="7" t="s">
        <v>10164</v>
      </c>
      <c r="B3303">
        <v>0</v>
      </c>
    </row>
    <row r="3304" spans="1:2" x14ac:dyDescent="0.25">
      <c r="A3304" s="7" t="s">
        <v>10165</v>
      </c>
      <c r="B3304">
        <v>0.96</v>
      </c>
    </row>
    <row r="3305" spans="1:2" x14ac:dyDescent="0.25">
      <c r="A3305" s="7" t="s">
        <v>10445</v>
      </c>
      <c r="B3305">
        <v>0</v>
      </c>
    </row>
    <row r="3306" spans="1:2" x14ac:dyDescent="0.25">
      <c r="A3306" s="7" t="s">
        <v>10167</v>
      </c>
      <c r="B3306">
        <v>0</v>
      </c>
    </row>
    <row r="3307" spans="1:2" x14ac:dyDescent="0.25">
      <c r="A3307" s="7" t="s">
        <v>10447</v>
      </c>
      <c r="B3307">
        <v>0</v>
      </c>
    </row>
    <row r="3308" spans="1:2" x14ac:dyDescent="0.25">
      <c r="A3308" s="7" t="s">
        <v>10448</v>
      </c>
      <c r="B3308">
        <v>0</v>
      </c>
    </row>
    <row r="3309" spans="1:2" x14ac:dyDescent="0.25">
      <c r="A3309" s="7" t="s">
        <v>10450</v>
      </c>
      <c r="B3309">
        <v>0</v>
      </c>
    </row>
    <row r="3310" spans="1:2" x14ac:dyDescent="0.25">
      <c r="A3310" s="7" t="s">
        <v>10454</v>
      </c>
      <c r="B3310">
        <v>0</v>
      </c>
    </row>
    <row r="3311" spans="1:2" x14ac:dyDescent="0.25">
      <c r="A3311" s="7" t="s">
        <v>10457</v>
      </c>
      <c r="B3311">
        <v>0</v>
      </c>
    </row>
    <row r="3312" spans="1:2" x14ac:dyDescent="0.25">
      <c r="A3312" s="7" t="s">
        <v>10458</v>
      </c>
      <c r="B3312">
        <v>0</v>
      </c>
    </row>
    <row r="3313" spans="1:2" x14ac:dyDescent="0.25">
      <c r="A3313" s="7" t="s">
        <v>10459</v>
      </c>
      <c r="B3313">
        <v>0</v>
      </c>
    </row>
    <row r="3314" spans="1:2" x14ac:dyDescent="0.25">
      <c r="A3314" s="7" t="s">
        <v>10461</v>
      </c>
      <c r="B3314">
        <v>6.7</v>
      </c>
    </row>
    <row r="3315" spans="1:2" x14ac:dyDescent="0.25">
      <c r="A3315" s="7" t="s">
        <v>10169</v>
      </c>
      <c r="B3315">
        <v>0</v>
      </c>
    </row>
    <row r="3316" spans="1:2" x14ac:dyDescent="0.25">
      <c r="A3316" s="7" t="s">
        <v>10466</v>
      </c>
      <c r="B3316">
        <v>0</v>
      </c>
    </row>
    <row r="3317" spans="1:2" x14ac:dyDescent="0.25">
      <c r="A3317" s="7" t="s">
        <v>10170</v>
      </c>
      <c r="B3317">
        <v>0</v>
      </c>
    </row>
    <row r="3318" spans="1:2" x14ac:dyDescent="0.25">
      <c r="A3318" s="7" t="s">
        <v>10172</v>
      </c>
      <c r="B3318">
        <v>0</v>
      </c>
    </row>
    <row r="3319" spans="1:2" x14ac:dyDescent="0.25">
      <c r="A3319" s="7" t="s">
        <v>10173</v>
      </c>
      <c r="B3319">
        <v>0</v>
      </c>
    </row>
    <row r="3320" spans="1:2" x14ac:dyDescent="0.25">
      <c r="A3320" s="7" t="s">
        <v>10174</v>
      </c>
      <c r="B3320">
        <v>0</v>
      </c>
    </row>
    <row r="3321" spans="1:2" x14ac:dyDescent="0.25">
      <c r="A3321" s="7" t="s">
        <v>10467</v>
      </c>
      <c r="B3321">
        <v>1293.02</v>
      </c>
    </row>
    <row r="3322" spans="1:2" x14ac:dyDescent="0.25">
      <c r="A3322" s="7" t="s">
        <v>10469</v>
      </c>
      <c r="B3322">
        <v>0</v>
      </c>
    </row>
    <row r="3323" spans="1:2" x14ac:dyDescent="0.25">
      <c r="A3323" s="7" t="s">
        <v>10470</v>
      </c>
      <c r="B3323">
        <v>2572.21</v>
      </c>
    </row>
    <row r="3324" spans="1:2" x14ac:dyDescent="0.25">
      <c r="A3324" s="5" t="s">
        <v>10404</v>
      </c>
      <c r="B3324">
        <v>79658.73</v>
      </c>
    </row>
    <row r="3325" spans="1:2" x14ac:dyDescent="0.25">
      <c r="A3325" s="7" t="s">
        <v>10391</v>
      </c>
      <c r="B3325">
        <v>7357.09</v>
      </c>
    </row>
    <row r="3326" spans="1:2" x14ac:dyDescent="0.25">
      <c r="A3326" s="7" t="s">
        <v>10392</v>
      </c>
      <c r="B3326">
        <v>-5.05</v>
      </c>
    </row>
    <row r="3327" spans="1:2" x14ac:dyDescent="0.25">
      <c r="A3327" s="7" t="s">
        <v>10411</v>
      </c>
      <c r="B3327">
        <v>0</v>
      </c>
    </row>
    <row r="3328" spans="1:2" x14ac:dyDescent="0.25">
      <c r="A3328" s="7" t="s">
        <v>10412</v>
      </c>
      <c r="B3328">
        <v>2474.9499999999998</v>
      </c>
    </row>
    <row r="3329" spans="1:2" x14ac:dyDescent="0.25">
      <c r="A3329" s="7" t="s">
        <v>10413</v>
      </c>
      <c r="B3329">
        <v>13351.67</v>
      </c>
    </row>
    <row r="3330" spans="1:2" x14ac:dyDescent="0.25">
      <c r="A3330" s="7" t="s">
        <v>10414</v>
      </c>
      <c r="B3330">
        <v>21.9</v>
      </c>
    </row>
    <row r="3331" spans="1:2" x14ac:dyDescent="0.25">
      <c r="A3331" s="7" t="s">
        <v>10415</v>
      </c>
      <c r="B3331">
        <v>-355.37</v>
      </c>
    </row>
    <row r="3332" spans="1:2" x14ac:dyDescent="0.25">
      <c r="A3332" s="7" t="s">
        <v>10416</v>
      </c>
      <c r="B3332">
        <v>0</v>
      </c>
    </row>
    <row r="3333" spans="1:2" x14ac:dyDescent="0.25">
      <c r="A3333" s="7" t="s">
        <v>10417</v>
      </c>
      <c r="B3333">
        <v>1584.64</v>
      </c>
    </row>
    <row r="3334" spans="1:2" x14ac:dyDescent="0.25">
      <c r="A3334" s="7" t="s">
        <v>10418</v>
      </c>
      <c r="B3334">
        <v>12.17</v>
      </c>
    </row>
    <row r="3335" spans="1:2" x14ac:dyDescent="0.25">
      <c r="A3335" s="7" t="s">
        <v>10143</v>
      </c>
      <c r="B3335">
        <v>2786.17</v>
      </c>
    </row>
    <row r="3336" spans="1:2" x14ac:dyDescent="0.25">
      <c r="A3336" s="7" t="s">
        <v>10423</v>
      </c>
      <c r="B3336">
        <v>-9387.6</v>
      </c>
    </row>
    <row r="3337" spans="1:2" x14ac:dyDescent="0.25">
      <c r="A3337" s="7" t="s">
        <v>10427</v>
      </c>
      <c r="B3337">
        <v>-0.04</v>
      </c>
    </row>
    <row r="3338" spans="1:2" x14ac:dyDescent="0.25">
      <c r="A3338" s="7" t="s">
        <v>10429</v>
      </c>
      <c r="B3338">
        <v>-29568.12</v>
      </c>
    </row>
    <row r="3339" spans="1:2" x14ac:dyDescent="0.25">
      <c r="A3339" s="7" t="s">
        <v>10145</v>
      </c>
      <c r="B3339">
        <v>0</v>
      </c>
    </row>
    <row r="3340" spans="1:2" x14ac:dyDescent="0.25">
      <c r="A3340" s="7" t="s">
        <v>10148</v>
      </c>
      <c r="B3340">
        <v>-120.96</v>
      </c>
    </row>
    <row r="3341" spans="1:2" x14ac:dyDescent="0.25">
      <c r="A3341" s="7" t="s">
        <v>10431</v>
      </c>
      <c r="B3341">
        <v>2.27</v>
      </c>
    </row>
    <row r="3342" spans="1:2" x14ac:dyDescent="0.25">
      <c r="A3342" s="7" t="s">
        <v>10149</v>
      </c>
      <c r="B3342">
        <v>0</v>
      </c>
    </row>
    <row r="3343" spans="1:2" x14ac:dyDescent="0.25">
      <c r="A3343" s="7" t="s">
        <v>10434</v>
      </c>
      <c r="B3343">
        <v>0</v>
      </c>
    </row>
    <row r="3344" spans="1:2" x14ac:dyDescent="0.25">
      <c r="A3344" s="7" t="s">
        <v>10395</v>
      </c>
      <c r="B3344">
        <v>0</v>
      </c>
    </row>
    <row r="3345" spans="1:2" x14ac:dyDescent="0.25">
      <c r="A3345" s="7" t="s">
        <v>10153</v>
      </c>
      <c r="B3345">
        <v>-1744.42</v>
      </c>
    </row>
    <row r="3346" spans="1:2" x14ac:dyDescent="0.25">
      <c r="A3346" s="7" t="s">
        <v>10156</v>
      </c>
      <c r="B3346">
        <v>0</v>
      </c>
    </row>
    <row r="3347" spans="1:2" x14ac:dyDescent="0.25">
      <c r="A3347" s="7" t="s">
        <v>10157</v>
      </c>
      <c r="B3347">
        <v>1298.18</v>
      </c>
    </row>
    <row r="3348" spans="1:2" x14ac:dyDescent="0.25">
      <c r="A3348" s="7" t="s">
        <v>10177</v>
      </c>
      <c r="B3348">
        <v>1937.64</v>
      </c>
    </row>
    <row r="3349" spans="1:2" x14ac:dyDescent="0.25">
      <c r="A3349" s="7" t="s">
        <v>10158</v>
      </c>
      <c r="B3349">
        <v>80843.44</v>
      </c>
    </row>
    <row r="3350" spans="1:2" x14ac:dyDescent="0.25">
      <c r="A3350" s="7" t="s">
        <v>10159</v>
      </c>
      <c r="B3350">
        <v>0.54</v>
      </c>
    </row>
    <row r="3351" spans="1:2" x14ac:dyDescent="0.25">
      <c r="A3351" s="7" t="s">
        <v>10161</v>
      </c>
      <c r="B3351">
        <v>69.400000000000006</v>
      </c>
    </row>
    <row r="3352" spans="1:2" x14ac:dyDescent="0.25">
      <c r="A3352" s="7" t="s">
        <v>10162</v>
      </c>
      <c r="B3352">
        <v>7921.52</v>
      </c>
    </row>
    <row r="3353" spans="1:2" x14ac:dyDescent="0.25">
      <c r="A3353" s="7" t="s">
        <v>10164</v>
      </c>
      <c r="B3353">
        <v>8.4700000000000006</v>
      </c>
    </row>
    <row r="3354" spans="1:2" x14ac:dyDescent="0.25">
      <c r="A3354" s="7" t="s">
        <v>10165</v>
      </c>
      <c r="B3354">
        <v>-779.12</v>
      </c>
    </row>
    <row r="3355" spans="1:2" x14ac:dyDescent="0.25">
      <c r="A3355" s="7" t="s">
        <v>10445</v>
      </c>
      <c r="B3355">
        <v>0.42</v>
      </c>
    </row>
    <row r="3356" spans="1:2" x14ac:dyDescent="0.25">
      <c r="A3356" s="7" t="s">
        <v>10167</v>
      </c>
      <c r="B3356">
        <v>81.31</v>
      </c>
    </row>
    <row r="3357" spans="1:2" x14ac:dyDescent="0.25">
      <c r="A3357" s="7" t="s">
        <v>10447</v>
      </c>
      <c r="B3357">
        <v>0</v>
      </c>
    </row>
    <row r="3358" spans="1:2" x14ac:dyDescent="0.25">
      <c r="A3358" s="7" t="s">
        <v>10448</v>
      </c>
      <c r="B3358">
        <v>0</v>
      </c>
    </row>
    <row r="3359" spans="1:2" x14ac:dyDescent="0.25">
      <c r="A3359" s="7" t="s">
        <v>10450</v>
      </c>
      <c r="B3359">
        <v>0</v>
      </c>
    </row>
    <row r="3360" spans="1:2" x14ac:dyDescent="0.25">
      <c r="A3360" s="7" t="s">
        <v>10454</v>
      </c>
      <c r="B3360">
        <v>-0.02</v>
      </c>
    </row>
    <row r="3361" spans="1:2" x14ac:dyDescent="0.25">
      <c r="A3361" s="7" t="s">
        <v>10457</v>
      </c>
      <c r="B3361">
        <v>0</v>
      </c>
    </row>
    <row r="3362" spans="1:2" x14ac:dyDescent="0.25">
      <c r="A3362" s="7" t="s">
        <v>10458</v>
      </c>
      <c r="B3362">
        <v>0</v>
      </c>
    </row>
    <row r="3363" spans="1:2" x14ac:dyDescent="0.25">
      <c r="A3363" s="7" t="s">
        <v>10459</v>
      </c>
      <c r="B3363">
        <v>-135.41999999999999</v>
      </c>
    </row>
    <row r="3364" spans="1:2" x14ac:dyDescent="0.25">
      <c r="A3364" s="7" t="s">
        <v>10461</v>
      </c>
      <c r="B3364">
        <v>0.22</v>
      </c>
    </row>
    <row r="3365" spans="1:2" x14ac:dyDescent="0.25">
      <c r="A3365" s="7" t="s">
        <v>10169</v>
      </c>
      <c r="B3365">
        <v>613.53</v>
      </c>
    </row>
    <row r="3366" spans="1:2" x14ac:dyDescent="0.25">
      <c r="A3366" s="7" t="s">
        <v>10466</v>
      </c>
      <c r="B3366">
        <v>0</v>
      </c>
    </row>
    <row r="3367" spans="1:2" x14ac:dyDescent="0.25">
      <c r="A3367" s="7" t="s">
        <v>10170</v>
      </c>
      <c r="B3367">
        <v>2870.42</v>
      </c>
    </row>
    <row r="3368" spans="1:2" x14ac:dyDescent="0.25">
      <c r="A3368" s="7" t="s">
        <v>10172</v>
      </c>
      <c r="B3368">
        <v>38.58</v>
      </c>
    </row>
    <row r="3369" spans="1:2" x14ac:dyDescent="0.25">
      <c r="A3369" s="7" t="s">
        <v>10173</v>
      </c>
      <c r="B3369">
        <v>-9439.7900000000009</v>
      </c>
    </row>
    <row r="3370" spans="1:2" x14ac:dyDescent="0.25">
      <c r="A3370" s="7" t="s">
        <v>10174</v>
      </c>
      <c r="B3370">
        <v>2178.89</v>
      </c>
    </row>
    <row r="3371" spans="1:2" x14ac:dyDescent="0.25">
      <c r="A3371" s="7" t="s">
        <v>10467</v>
      </c>
      <c r="B3371">
        <v>5742.35</v>
      </c>
    </row>
    <row r="3372" spans="1:2" x14ac:dyDescent="0.25">
      <c r="A3372" s="7" t="s">
        <v>10469</v>
      </c>
      <c r="B3372">
        <v>0</v>
      </c>
    </row>
    <row r="3373" spans="1:2" x14ac:dyDescent="0.25">
      <c r="A3373" s="7" t="s">
        <v>10470</v>
      </c>
      <c r="B3373">
        <v>-1.1299999999999999</v>
      </c>
    </row>
    <row r="3374" spans="1:2" x14ac:dyDescent="0.25">
      <c r="A3374" s="5" t="s">
        <v>10405</v>
      </c>
      <c r="B3374">
        <v>2561558.0500000003</v>
      </c>
    </row>
    <row r="3375" spans="1:2" x14ac:dyDescent="0.25">
      <c r="A3375" s="7" t="s">
        <v>10391</v>
      </c>
      <c r="B3375">
        <v>0</v>
      </c>
    </row>
    <row r="3376" spans="1:2" x14ac:dyDescent="0.25">
      <c r="A3376" s="7" t="s">
        <v>10392</v>
      </c>
      <c r="B3376">
        <v>0</v>
      </c>
    </row>
    <row r="3377" spans="1:2" x14ac:dyDescent="0.25">
      <c r="A3377" s="7" t="s">
        <v>10411</v>
      </c>
      <c r="B3377">
        <v>0</v>
      </c>
    </row>
    <row r="3378" spans="1:2" x14ac:dyDescent="0.25">
      <c r="A3378" s="7" t="s">
        <v>10412</v>
      </c>
      <c r="B3378">
        <v>0</v>
      </c>
    </row>
    <row r="3379" spans="1:2" x14ac:dyDescent="0.25">
      <c r="A3379" s="7" t="s">
        <v>10413</v>
      </c>
      <c r="B3379">
        <v>-1.17</v>
      </c>
    </row>
    <row r="3380" spans="1:2" x14ac:dyDescent="0.25">
      <c r="A3380" s="7" t="s">
        <v>10414</v>
      </c>
      <c r="B3380">
        <v>0</v>
      </c>
    </row>
    <row r="3381" spans="1:2" x14ac:dyDescent="0.25">
      <c r="A3381" s="7" t="s">
        <v>10415</v>
      </c>
      <c r="B3381">
        <v>0</v>
      </c>
    </row>
    <row r="3382" spans="1:2" x14ac:dyDescent="0.25">
      <c r="A3382" s="7" t="s">
        <v>10416</v>
      </c>
      <c r="B3382">
        <v>0</v>
      </c>
    </row>
    <row r="3383" spans="1:2" x14ac:dyDescent="0.25">
      <c r="A3383" s="7" t="s">
        <v>10417</v>
      </c>
      <c r="B3383">
        <v>0</v>
      </c>
    </row>
    <row r="3384" spans="1:2" x14ac:dyDescent="0.25">
      <c r="A3384" s="7" t="s">
        <v>10418</v>
      </c>
      <c r="B3384">
        <v>0</v>
      </c>
    </row>
    <row r="3385" spans="1:2" x14ac:dyDescent="0.25">
      <c r="A3385" s="7" t="s">
        <v>10143</v>
      </c>
      <c r="B3385">
        <v>0</v>
      </c>
    </row>
    <row r="3386" spans="1:2" x14ac:dyDescent="0.25">
      <c r="A3386" s="7" t="s">
        <v>10423</v>
      </c>
      <c r="B3386">
        <v>0</v>
      </c>
    </row>
    <row r="3387" spans="1:2" x14ac:dyDescent="0.25">
      <c r="A3387" s="7" t="s">
        <v>10427</v>
      </c>
      <c r="B3387">
        <v>0</v>
      </c>
    </row>
    <row r="3388" spans="1:2" x14ac:dyDescent="0.25">
      <c r="A3388" s="7" t="s">
        <v>10429</v>
      </c>
      <c r="B3388">
        <v>144.80000000000001</v>
      </c>
    </row>
    <row r="3389" spans="1:2" x14ac:dyDescent="0.25">
      <c r="A3389" s="7" t="s">
        <v>10145</v>
      </c>
      <c r="B3389">
        <v>369754.79</v>
      </c>
    </row>
    <row r="3390" spans="1:2" x14ac:dyDescent="0.25">
      <c r="A3390" s="7" t="s">
        <v>10148</v>
      </c>
      <c r="B3390">
        <v>0</v>
      </c>
    </row>
    <row r="3391" spans="1:2" x14ac:dyDescent="0.25">
      <c r="A3391" s="7" t="s">
        <v>10431</v>
      </c>
      <c r="B3391">
        <v>0</v>
      </c>
    </row>
    <row r="3392" spans="1:2" x14ac:dyDescent="0.25">
      <c r="A3392" s="7" t="s">
        <v>10149</v>
      </c>
      <c r="B3392">
        <v>0</v>
      </c>
    </row>
    <row r="3393" spans="1:2" x14ac:dyDescent="0.25">
      <c r="A3393" s="7" t="s">
        <v>10434</v>
      </c>
      <c r="B3393">
        <v>0</v>
      </c>
    </row>
    <row r="3394" spans="1:2" x14ac:dyDescent="0.25">
      <c r="A3394" s="7" t="s">
        <v>10395</v>
      </c>
      <c r="B3394">
        <v>0</v>
      </c>
    </row>
    <row r="3395" spans="1:2" x14ac:dyDescent="0.25">
      <c r="A3395" s="7" t="s">
        <v>10153</v>
      </c>
      <c r="B3395">
        <v>0</v>
      </c>
    </row>
    <row r="3396" spans="1:2" x14ac:dyDescent="0.25">
      <c r="A3396" s="7" t="s">
        <v>10156</v>
      </c>
      <c r="B3396">
        <v>0</v>
      </c>
    </row>
    <row r="3397" spans="1:2" x14ac:dyDescent="0.25">
      <c r="A3397" s="7" t="s">
        <v>10157</v>
      </c>
      <c r="B3397">
        <v>6.67</v>
      </c>
    </row>
    <row r="3398" spans="1:2" x14ac:dyDescent="0.25">
      <c r="A3398" s="7" t="s">
        <v>10177</v>
      </c>
      <c r="B3398">
        <v>2059.9299999999998</v>
      </c>
    </row>
    <row r="3399" spans="1:2" x14ac:dyDescent="0.25">
      <c r="A3399" s="7" t="s">
        <v>10158</v>
      </c>
      <c r="B3399">
        <v>0</v>
      </c>
    </row>
    <row r="3400" spans="1:2" x14ac:dyDescent="0.25">
      <c r="A3400" s="7" t="s">
        <v>10159</v>
      </c>
      <c r="B3400">
        <v>0</v>
      </c>
    </row>
    <row r="3401" spans="1:2" x14ac:dyDescent="0.25">
      <c r="A3401" s="7" t="s">
        <v>10161</v>
      </c>
      <c r="B3401">
        <v>117873.82</v>
      </c>
    </row>
    <row r="3402" spans="1:2" x14ac:dyDescent="0.25">
      <c r="A3402" s="7" t="s">
        <v>10162</v>
      </c>
      <c r="B3402">
        <v>23379.48</v>
      </c>
    </row>
    <row r="3403" spans="1:2" x14ac:dyDescent="0.25">
      <c r="A3403" s="7" t="s">
        <v>10164</v>
      </c>
      <c r="B3403">
        <v>0.16</v>
      </c>
    </row>
    <row r="3404" spans="1:2" x14ac:dyDescent="0.25">
      <c r="A3404" s="7" t="s">
        <v>10165</v>
      </c>
      <c r="B3404">
        <v>2.68</v>
      </c>
    </row>
    <row r="3405" spans="1:2" x14ac:dyDescent="0.25">
      <c r="A3405" s="7" t="s">
        <v>10445</v>
      </c>
      <c r="B3405">
        <v>0.11</v>
      </c>
    </row>
    <row r="3406" spans="1:2" x14ac:dyDescent="0.25">
      <c r="A3406" s="7" t="s">
        <v>10167</v>
      </c>
      <c r="B3406">
        <v>0</v>
      </c>
    </row>
    <row r="3407" spans="1:2" x14ac:dyDescent="0.25">
      <c r="A3407" s="7" t="s">
        <v>10447</v>
      </c>
      <c r="B3407">
        <v>0</v>
      </c>
    </row>
    <row r="3408" spans="1:2" x14ac:dyDescent="0.25">
      <c r="A3408" s="7" t="s">
        <v>10448</v>
      </c>
      <c r="B3408">
        <v>22226.959999999999</v>
      </c>
    </row>
    <row r="3409" spans="1:2" x14ac:dyDescent="0.25">
      <c r="A3409" s="7" t="s">
        <v>10450</v>
      </c>
      <c r="B3409">
        <v>0</v>
      </c>
    </row>
    <row r="3410" spans="1:2" x14ac:dyDescent="0.25">
      <c r="A3410" s="7" t="s">
        <v>10454</v>
      </c>
      <c r="B3410">
        <v>0</v>
      </c>
    </row>
    <row r="3411" spans="1:2" x14ac:dyDescent="0.25">
      <c r="A3411" s="7" t="s">
        <v>10457</v>
      </c>
      <c r="B3411">
        <v>0</v>
      </c>
    </row>
    <row r="3412" spans="1:2" x14ac:dyDescent="0.25">
      <c r="A3412" s="7" t="s">
        <v>10458</v>
      </c>
      <c r="B3412">
        <v>0</v>
      </c>
    </row>
    <row r="3413" spans="1:2" x14ac:dyDescent="0.25">
      <c r="A3413" s="7" t="s">
        <v>10459</v>
      </c>
      <c r="B3413">
        <v>0</v>
      </c>
    </row>
    <row r="3414" spans="1:2" x14ac:dyDescent="0.25">
      <c r="A3414" s="7" t="s">
        <v>10461</v>
      </c>
      <c r="B3414">
        <v>0</v>
      </c>
    </row>
    <row r="3415" spans="1:2" x14ac:dyDescent="0.25">
      <c r="A3415" s="7" t="s">
        <v>10169</v>
      </c>
      <c r="B3415">
        <v>64261.919999999998</v>
      </c>
    </row>
    <row r="3416" spans="1:2" x14ac:dyDescent="0.25">
      <c r="A3416" s="7" t="s">
        <v>10466</v>
      </c>
      <c r="B3416">
        <v>0</v>
      </c>
    </row>
    <row r="3417" spans="1:2" x14ac:dyDescent="0.25">
      <c r="A3417" s="7" t="s">
        <v>10170</v>
      </c>
      <c r="B3417">
        <v>0</v>
      </c>
    </row>
    <row r="3418" spans="1:2" x14ac:dyDescent="0.25">
      <c r="A3418" s="7" t="s">
        <v>10172</v>
      </c>
      <c r="B3418">
        <v>0</v>
      </c>
    </row>
    <row r="3419" spans="1:2" x14ac:dyDescent="0.25">
      <c r="A3419" s="7" t="s">
        <v>10173</v>
      </c>
      <c r="B3419">
        <v>7.68</v>
      </c>
    </row>
    <row r="3420" spans="1:2" x14ac:dyDescent="0.25">
      <c r="A3420" s="7" t="s">
        <v>10174</v>
      </c>
      <c r="B3420">
        <v>0</v>
      </c>
    </row>
    <row r="3421" spans="1:2" x14ac:dyDescent="0.25">
      <c r="A3421" s="7" t="s">
        <v>10467</v>
      </c>
      <c r="B3421">
        <v>237197.7</v>
      </c>
    </row>
    <row r="3422" spans="1:2" x14ac:dyDescent="0.25">
      <c r="A3422" s="7" t="s">
        <v>10469</v>
      </c>
      <c r="B3422">
        <v>1721719.17</v>
      </c>
    </row>
    <row r="3423" spans="1:2" x14ac:dyDescent="0.25">
      <c r="A3423" s="7" t="s">
        <v>10470</v>
      </c>
      <c r="B3423">
        <v>2923.35</v>
      </c>
    </row>
    <row r="3424" spans="1:2" x14ac:dyDescent="0.25">
      <c r="A3424" s="5" t="s">
        <v>10406</v>
      </c>
      <c r="B3424">
        <v>259004971.46000001</v>
      </c>
    </row>
    <row r="3425" spans="1:2" x14ac:dyDescent="0.25">
      <c r="A3425" s="7" t="s">
        <v>10391</v>
      </c>
      <c r="B3425">
        <v>5878343</v>
      </c>
    </row>
    <row r="3426" spans="1:2" x14ac:dyDescent="0.25">
      <c r="A3426" s="7" t="s">
        <v>10392</v>
      </c>
      <c r="B3426">
        <v>4291497.88</v>
      </c>
    </row>
    <row r="3427" spans="1:2" x14ac:dyDescent="0.25">
      <c r="A3427" s="7" t="s">
        <v>10411</v>
      </c>
      <c r="B3427">
        <v>9652157.6300000008</v>
      </c>
    </row>
    <row r="3428" spans="1:2" x14ac:dyDescent="0.25">
      <c r="A3428" s="7" t="s">
        <v>10412</v>
      </c>
      <c r="B3428">
        <v>27447004.920000002</v>
      </c>
    </row>
    <row r="3429" spans="1:2" x14ac:dyDescent="0.25">
      <c r="A3429" s="7" t="s">
        <v>10413</v>
      </c>
      <c r="B3429">
        <v>138444.64000000001</v>
      </c>
    </row>
    <row r="3430" spans="1:2" x14ac:dyDescent="0.25">
      <c r="A3430" s="7" t="s">
        <v>10414</v>
      </c>
      <c r="B3430">
        <v>10265217.550000001</v>
      </c>
    </row>
    <row r="3431" spans="1:2" x14ac:dyDescent="0.25">
      <c r="A3431" s="7" t="s">
        <v>10415</v>
      </c>
      <c r="B3431">
        <v>414774.57</v>
      </c>
    </row>
    <row r="3432" spans="1:2" x14ac:dyDescent="0.25">
      <c r="A3432" s="7" t="s">
        <v>10416</v>
      </c>
      <c r="B3432">
        <v>2382259.35</v>
      </c>
    </row>
    <row r="3433" spans="1:2" x14ac:dyDescent="0.25">
      <c r="A3433" s="7" t="s">
        <v>10417</v>
      </c>
      <c r="B3433">
        <v>1926788.03</v>
      </c>
    </row>
    <row r="3434" spans="1:2" x14ac:dyDescent="0.25">
      <c r="A3434" s="7" t="s">
        <v>10418</v>
      </c>
      <c r="B3434">
        <v>19945708.68</v>
      </c>
    </row>
    <row r="3435" spans="1:2" x14ac:dyDescent="0.25">
      <c r="A3435" s="7" t="s">
        <v>10143</v>
      </c>
      <c r="B3435">
        <v>3513216.96</v>
      </c>
    </row>
    <row r="3436" spans="1:2" x14ac:dyDescent="0.25">
      <c r="A3436" s="7" t="s">
        <v>10423</v>
      </c>
      <c r="B3436">
        <v>756465.71</v>
      </c>
    </row>
    <row r="3437" spans="1:2" x14ac:dyDescent="0.25">
      <c r="A3437" s="7" t="s">
        <v>10427</v>
      </c>
      <c r="B3437">
        <v>748018.86</v>
      </c>
    </row>
    <row r="3438" spans="1:2" x14ac:dyDescent="0.25">
      <c r="A3438" s="7" t="s">
        <v>10429</v>
      </c>
      <c r="B3438">
        <v>352298.95</v>
      </c>
    </row>
    <row r="3439" spans="1:2" x14ac:dyDescent="0.25">
      <c r="A3439" s="7" t="s">
        <v>10145</v>
      </c>
      <c r="B3439">
        <v>1206052.43</v>
      </c>
    </row>
    <row r="3440" spans="1:2" x14ac:dyDescent="0.25">
      <c r="A3440" s="7" t="s">
        <v>10148</v>
      </c>
      <c r="B3440">
        <v>9142579.8900000006</v>
      </c>
    </row>
    <row r="3441" spans="1:2" x14ac:dyDescent="0.25">
      <c r="A3441" s="7" t="s">
        <v>10431</v>
      </c>
      <c r="B3441">
        <v>1831723.81</v>
      </c>
    </row>
    <row r="3442" spans="1:2" x14ac:dyDescent="0.25">
      <c r="A3442" s="7" t="s">
        <v>10149</v>
      </c>
      <c r="B3442">
        <v>1008296.15</v>
      </c>
    </row>
    <row r="3443" spans="1:2" x14ac:dyDescent="0.25">
      <c r="A3443" s="7" t="s">
        <v>10434</v>
      </c>
      <c r="B3443">
        <v>8515015.1099999994</v>
      </c>
    </row>
    <row r="3444" spans="1:2" x14ac:dyDescent="0.25">
      <c r="A3444" s="7" t="s">
        <v>10395</v>
      </c>
      <c r="B3444">
        <v>1385057.02</v>
      </c>
    </row>
    <row r="3445" spans="1:2" x14ac:dyDescent="0.25">
      <c r="A3445" s="7" t="s">
        <v>10153</v>
      </c>
      <c r="B3445">
        <v>11821967.98</v>
      </c>
    </row>
    <row r="3446" spans="1:2" x14ac:dyDescent="0.25">
      <c r="A3446" s="7" t="s">
        <v>10156</v>
      </c>
      <c r="B3446">
        <v>2467970.08</v>
      </c>
    </row>
    <row r="3447" spans="1:2" x14ac:dyDescent="0.25">
      <c r="A3447" s="7" t="s">
        <v>10157</v>
      </c>
      <c r="B3447">
        <v>1064341.81</v>
      </c>
    </row>
    <row r="3448" spans="1:2" x14ac:dyDescent="0.25">
      <c r="A3448" s="7" t="s">
        <v>10177</v>
      </c>
      <c r="B3448">
        <v>229986.38</v>
      </c>
    </row>
    <row r="3449" spans="1:2" x14ac:dyDescent="0.25">
      <c r="A3449" s="7" t="s">
        <v>10158</v>
      </c>
      <c r="B3449">
        <v>18980143.289999999</v>
      </c>
    </row>
    <row r="3450" spans="1:2" x14ac:dyDescent="0.25">
      <c r="A3450" s="7" t="s">
        <v>10159</v>
      </c>
      <c r="B3450">
        <v>131789.16</v>
      </c>
    </row>
    <row r="3451" spans="1:2" x14ac:dyDescent="0.25">
      <c r="A3451" s="7" t="s">
        <v>10161</v>
      </c>
      <c r="B3451">
        <v>1163075.1399999999</v>
      </c>
    </row>
    <row r="3452" spans="1:2" x14ac:dyDescent="0.25">
      <c r="A3452" s="7" t="s">
        <v>10162</v>
      </c>
      <c r="B3452">
        <v>4214528.84</v>
      </c>
    </row>
    <row r="3453" spans="1:2" x14ac:dyDescent="0.25">
      <c r="A3453" s="7" t="s">
        <v>10164</v>
      </c>
      <c r="B3453">
        <v>167546.85999999999</v>
      </c>
    </row>
    <row r="3454" spans="1:2" x14ac:dyDescent="0.25">
      <c r="A3454" s="7" t="s">
        <v>10165</v>
      </c>
      <c r="B3454">
        <v>0</v>
      </c>
    </row>
    <row r="3455" spans="1:2" x14ac:dyDescent="0.25">
      <c r="A3455" s="7" t="s">
        <v>10445</v>
      </c>
      <c r="B3455">
        <v>1212669.6399999999</v>
      </c>
    </row>
    <row r="3456" spans="1:2" x14ac:dyDescent="0.25">
      <c r="A3456" s="7" t="s">
        <v>10167</v>
      </c>
      <c r="B3456">
        <v>4186902.08</v>
      </c>
    </row>
    <row r="3457" spans="1:2" x14ac:dyDescent="0.25">
      <c r="A3457" s="7" t="s">
        <v>10447</v>
      </c>
      <c r="B3457">
        <v>1438792.01</v>
      </c>
    </row>
    <row r="3458" spans="1:2" x14ac:dyDescent="0.25">
      <c r="A3458" s="7" t="s">
        <v>10448</v>
      </c>
      <c r="B3458">
        <v>36979133.340000004</v>
      </c>
    </row>
    <row r="3459" spans="1:2" x14ac:dyDescent="0.25">
      <c r="A3459" s="7" t="s">
        <v>10450</v>
      </c>
      <c r="B3459">
        <v>0</v>
      </c>
    </row>
    <row r="3460" spans="1:2" x14ac:dyDescent="0.25">
      <c r="A3460" s="7" t="s">
        <v>10454</v>
      </c>
      <c r="B3460">
        <v>0</v>
      </c>
    </row>
    <row r="3461" spans="1:2" x14ac:dyDescent="0.25">
      <c r="A3461" s="7" t="s">
        <v>10457</v>
      </c>
      <c r="B3461">
        <v>3064848.51</v>
      </c>
    </row>
    <row r="3462" spans="1:2" x14ac:dyDescent="0.25">
      <c r="A3462" s="7" t="s">
        <v>10458</v>
      </c>
      <c r="B3462">
        <v>16623386.140000001</v>
      </c>
    </row>
    <row r="3463" spans="1:2" x14ac:dyDescent="0.25">
      <c r="A3463" s="7" t="s">
        <v>10459</v>
      </c>
      <c r="B3463">
        <v>139629.26999999999</v>
      </c>
    </row>
    <row r="3464" spans="1:2" x14ac:dyDescent="0.25">
      <c r="A3464" s="7" t="s">
        <v>10461</v>
      </c>
      <c r="B3464">
        <v>1101291.0900000001</v>
      </c>
    </row>
    <row r="3465" spans="1:2" x14ac:dyDescent="0.25">
      <c r="A3465" s="7" t="s">
        <v>10169</v>
      </c>
      <c r="B3465">
        <v>0</v>
      </c>
    </row>
    <row r="3466" spans="1:2" x14ac:dyDescent="0.25">
      <c r="A3466" s="7" t="s">
        <v>10466</v>
      </c>
      <c r="B3466">
        <v>7888627.5899999999</v>
      </c>
    </row>
    <row r="3467" spans="1:2" x14ac:dyDescent="0.25">
      <c r="A3467" s="7" t="s">
        <v>10170</v>
      </c>
      <c r="B3467">
        <v>1638176.49</v>
      </c>
    </row>
    <row r="3468" spans="1:2" x14ac:dyDescent="0.25">
      <c r="A3468" s="7" t="s">
        <v>10172</v>
      </c>
      <c r="B3468">
        <v>3999062.24</v>
      </c>
    </row>
    <row r="3469" spans="1:2" x14ac:dyDescent="0.25">
      <c r="A3469" s="7" t="s">
        <v>10173</v>
      </c>
      <c r="B3469">
        <v>1323573.6499999999</v>
      </c>
    </row>
    <row r="3470" spans="1:2" x14ac:dyDescent="0.25">
      <c r="A3470" s="7" t="s">
        <v>10174</v>
      </c>
      <c r="B3470">
        <v>0</v>
      </c>
    </row>
    <row r="3471" spans="1:2" x14ac:dyDescent="0.25">
      <c r="A3471" s="7" t="s">
        <v>10467</v>
      </c>
      <c r="B3471">
        <v>4299619.6399999997</v>
      </c>
    </row>
    <row r="3472" spans="1:2" x14ac:dyDescent="0.25">
      <c r="A3472" s="7" t="s">
        <v>10469</v>
      </c>
      <c r="B3472">
        <v>22866860.719999999</v>
      </c>
    </row>
    <row r="3473" spans="1:2" x14ac:dyDescent="0.25">
      <c r="A3473" s="7" t="s">
        <v>10470</v>
      </c>
      <c r="B3473">
        <v>1200128.3700000001</v>
      </c>
    </row>
    <row r="3474" spans="1:2" x14ac:dyDescent="0.25">
      <c r="A3474" s="5" t="s">
        <v>10407</v>
      </c>
      <c r="B3474">
        <v>323992.85000000009</v>
      </c>
    </row>
    <row r="3475" spans="1:2" x14ac:dyDescent="0.25">
      <c r="A3475" s="7" t="s">
        <v>10391</v>
      </c>
      <c r="B3475">
        <v>0</v>
      </c>
    </row>
    <row r="3476" spans="1:2" x14ac:dyDescent="0.25">
      <c r="A3476" s="7" t="s">
        <v>10392</v>
      </c>
      <c r="B3476">
        <v>0</v>
      </c>
    </row>
    <row r="3477" spans="1:2" x14ac:dyDescent="0.25">
      <c r="A3477" s="7" t="s">
        <v>10411</v>
      </c>
      <c r="B3477">
        <v>0</v>
      </c>
    </row>
    <row r="3478" spans="1:2" x14ac:dyDescent="0.25">
      <c r="A3478" s="7" t="s">
        <v>10412</v>
      </c>
      <c r="B3478">
        <v>0</v>
      </c>
    </row>
    <row r="3479" spans="1:2" x14ac:dyDescent="0.25">
      <c r="A3479" s="7" t="s">
        <v>10413</v>
      </c>
      <c r="B3479">
        <v>0</v>
      </c>
    </row>
    <row r="3480" spans="1:2" x14ac:dyDescent="0.25">
      <c r="A3480" s="7" t="s">
        <v>10414</v>
      </c>
      <c r="B3480">
        <v>31972.74</v>
      </c>
    </row>
    <row r="3481" spans="1:2" x14ac:dyDescent="0.25">
      <c r="A3481" s="7" t="s">
        <v>10415</v>
      </c>
      <c r="B3481">
        <v>0</v>
      </c>
    </row>
    <row r="3482" spans="1:2" x14ac:dyDescent="0.25">
      <c r="A3482" s="7" t="s">
        <v>10416</v>
      </c>
      <c r="B3482">
        <v>0</v>
      </c>
    </row>
    <row r="3483" spans="1:2" x14ac:dyDescent="0.25">
      <c r="A3483" s="7" t="s">
        <v>10417</v>
      </c>
      <c r="B3483">
        <v>0</v>
      </c>
    </row>
    <row r="3484" spans="1:2" x14ac:dyDescent="0.25">
      <c r="A3484" s="7" t="s">
        <v>10418</v>
      </c>
      <c r="B3484">
        <v>44126.9</v>
      </c>
    </row>
    <row r="3485" spans="1:2" x14ac:dyDescent="0.25">
      <c r="A3485" s="7" t="s">
        <v>10143</v>
      </c>
      <c r="B3485">
        <v>0</v>
      </c>
    </row>
    <row r="3486" spans="1:2" x14ac:dyDescent="0.25">
      <c r="A3486" s="7" t="s">
        <v>10423</v>
      </c>
      <c r="B3486">
        <v>0</v>
      </c>
    </row>
    <row r="3487" spans="1:2" x14ac:dyDescent="0.25">
      <c r="A3487" s="7" t="s">
        <v>10427</v>
      </c>
      <c r="B3487">
        <v>0</v>
      </c>
    </row>
    <row r="3488" spans="1:2" x14ac:dyDescent="0.25">
      <c r="A3488" s="7" t="s">
        <v>10429</v>
      </c>
      <c r="B3488">
        <v>0</v>
      </c>
    </row>
    <row r="3489" spans="1:2" x14ac:dyDescent="0.25">
      <c r="A3489" s="7" t="s">
        <v>10145</v>
      </c>
      <c r="B3489">
        <v>0</v>
      </c>
    </row>
    <row r="3490" spans="1:2" x14ac:dyDescent="0.25">
      <c r="A3490" s="7" t="s">
        <v>10148</v>
      </c>
      <c r="B3490">
        <v>0</v>
      </c>
    </row>
    <row r="3491" spans="1:2" x14ac:dyDescent="0.25">
      <c r="A3491" s="7" t="s">
        <v>10431</v>
      </c>
      <c r="B3491">
        <v>0</v>
      </c>
    </row>
    <row r="3492" spans="1:2" x14ac:dyDescent="0.25">
      <c r="A3492" s="7" t="s">
        <v>10149</v>
      </c>
      <c r="B3492">
        <v>0</v>
      </c>
    </row>
    <row r="3493" spans="1:2" x14ac:dyDescent="0.25">
      <c r="A3493" s="7" t="s">
        <v>10434</v>
      </c>
      <c r="B3493">
        <v>7091.36</v>
      </c>
    </row>
    <row r="3494" spans="1:2" x14ac:dyDescent="0.25">
      <c r="A3494" s="7" t="s">
        <v>10395</v>
      </c>
      <c r="B3494">
        <v>0</v>
      </c>
    </row>
    <row r="3495" spans="1:2" x14ac:dyDescent="0.25">
      <c r="A3495" s="7" t="s">
        <v>10153</v>
      </c>
      <c r="B3495">
        <v>10684.69</v>
      </c>
    </row>
    <row r="3496" spans="1:2" x14ac:dyDescent="0.25">
      <c r="A3496" s="7" t="s">
        <v>10156</v>
      </c>
      <c r="B3496">
        <v>0</v>
      </c>
    </row>
    <row r="3497" spans="1:2" x14ac:dyDescent="0.25">
      <c r="A3497" s="7" t="s">
        <v>10157</v>
      </c>
      <c r="B3497">
        <v>0</v>
      </c>
    </row>
    <row r="3498" spans="1:2" x14ac:dyDescent="0.25">
      <c r="A3498" s="7" t="s">
        <v>10177</v>
      </c>
      <c r="B3498">
        <v>0</v>
      </c>
    </row>
    <row r="3499" spans="1:2" x14ac:dyDescent="0.25">
      <c r="A3499" s="7" t="s">
        <v>10158</v>
      </c>
      <c r="B3499">
        <v>0</v>
      </c>
    </row>
    <row r="3500" spans="1:2" x14ac:dyDescent="0.25">
      <c r="A3500" s="7" t="s">
        <v>10159</v>
      </c>
      <c r="B3500">
        <v>0</v>
      </c>
    </row>
    <row r="3501" spans="1:2" x14ac:dyDescent="0.25">
      <c r="A3501" s="7" t="s">
        <v>10161</v>
      </c>
      <c r="B3501">
        <v>0</v>
      </c>
    </row>
    <row r="3502" spans="1:2" x14ac:dyDescent="0.25">
      <c r="A3502" s="7" t="s">
        <v>10162</v>
      </c>
      <c r="B3502">
        <v>18735.54</v>
      </c>
    </row>
    <row r="3503" spans="1:2" x14ac:dyDescent="0.25">
      <c r="A3503" s="7" t="s">
        <v>10164</v>
      </c>
      <c r="B3503">
        <v>0</v>
      </c>
    </row>
    <row r="3504" spans="1:2" x14ac:dyDescent="0.25">
      <c r="A3504" s="7" t="s">
        <v>10165</v>
      </c>
      <c r="B3504">
        <v>0</v>
      </c>
    </row>
    <row r="3505" spans="1:2" x14ac:dyDescent="0.25">
      <c r="A3505" s="7" t="s">
        <v>10445</v>
      </c>
      <c r="B3505">
        <v>0</v>
      </c>
    </row>
    <row r="3506" spans="1:2" x14ac:dyDescent="0.25">
      <c r="A3506" s="7" t="s">
        <v>10167</v>
      </c>
      <c r="B3506">
        <v>0</v>
      </c>
    </row>
    <row r="3507" spans="1:2" x14ac:dyDescent="0.25">
      <c r="A3507" s="7" t="s">
        <v>10447</v>
      </c>
      <c r="B3507">
        <v>0</v>
      </c>
    </row>
    <row r="3508" spans="1:2" x14ac:dyDescent="0.25">
      <c r="A3508" s="7" t="s">
        <v>10448</v>
      </c>
      <c r="B3508">
        <v>61486.79</v>
      </c>
    </row>
    <row r="3509" spans="1:2" x14ac:dyDescent="0.25">
      <c r="A3509" s="7" t="s">
        <v>10450</v>
      </c>
      <c r="B3509">
        <v>0</v>
      </c>
    </row>
    <row r="3510" spans="1:2" x14ac:dyDescent="0.25">
      <c r="A3510" s="7" t="s">
        <v>10454</v>
      </c>
      <c r="B3510">
        <v>0</v>
      </c>
    </row>
    <row r="3511" spans="1:2" x14ac:dyDescent="0.25">
      <c r="A3511" s="7" t="s">
        <v>10457</v>
      </c>
      <c r="B3511">
        <v>0</v>
      </c>
    </row>
    <row r="3512" spans="1:2" x14ac:dyDescent="0.25">
      <c r="A3512" s="7" t="s">
        <v>10458</v>
      </c>
      <c r="B3512">
        <v>30554.32</v>
      </c>
    </row>
    <row r="3513" spans="1:2" x14ac:dyDescent="0.25">
      <c r="A3513" s="7" t="s">
        <v>10459</v>
      </c>
      <c r="B3513">
        <v>0</v>
      </c>
    </row>
    <row r="3514" spans="1:2" x14ac:dyDescent="0.25">
      <c r="A3514" s="7" t="s">
        <v>10461</v>
      </c>
      <c r="B3514">
        <v>0</v>
      </c>
    </row>
    <row r="3515" spans="1:2" x14ac:dyDescent="0.25">
      <c r="A3515" s="7" t="s">
        <v>10169</v>
      </c>
      <c r="B3515">
        <v>0</v>
      </c>
    </row>
    <row r="3516" spans="1:2" x14ac:dyDescent="0.25">
      <c r="A3516" s="7" t="s">
        <v>10466</v>
      </c>
      <c r="B3516">
        <v>66428.83</v>
      </c>
    </row>
    <row r="3517" spans="1:2" x14ac:dyDescent="0.25">
      <c r="A3517" s="7" t="s">
        <v>10170</v>
      </c>
      <c r="B3517">
        <v>4925.82</v>
      </c>
    </row>
    <row r="3518" spans="1:2" x14ac:dyDescent="0.25">
      <c r="A3518" s="7" t="s">
        <v>10172</v>
      </c>
      <c r="B3518">
        <v>25062.71</v>
      </c>
    </row>
    <row r="3519" spans="1:2" x14ac:dyDescent="0.25">
      <c r="A3519" s="7" t="s">
        <v>10173</v>
      </c>
      <c r="B3519">
        <v>0</v>
      </c>
    </row>
    <row r="3520" spans="1:2" x14ac:dyDescent="0.25">
      <c r="A3520" s="7" t="s">
        <v>10174</v>
      </c>
      <c r="B3520">
        <v>0</v>
      </c>
    </row>
    <row r="3521" spans="1:2" x14ac:dyDescent="0.25">
      <c r="A3521" s="7" t="s">
        <v>10467</v>
      </c>
      <c r="B3521">
        <v>0</v>
      </c>
    </row>
    <row r="3522" spans="1:2" x14ac:dyDescent="0.25">
      <c r="A3522" s="7" t="s">
        <v>10469</v>
      </c>
      <c r="B3522">
        <v>22923.15</v>
      </c>
    </row>
    <row r="3523" spans="1:2" x14ac:dyDescent="0.25">
      <c r="A3523" s="7" t="s">
        <v>10470</v>
      </c>
      <c r="B3523">
        <v>0</v>
      </c>
    </row>
    <row r="3524" spans="1:2" x14ac:dyDescent="0.25">
      <c r="A3524" s="5" t="s">
        <v>10309</v>
      </c>
      <c r="B3524">
        <v>86818000</v>
      </c>
    </row>
    <row r="3525" spans="1:2" x14ac:dyDescent="0.25">
      <c r="A3525" s="7" t="s">
        <v>10391</v>
      </c>
      <c r="B3525">
        <v>0</v>
      </c>
    </row>
    <row r="3526" spans="1:2" x14ac:dyDescent="0.25">
      <c r="A3526" s="7" t="s">
        <v>10392</v>
      </c>
      <c r="B3526">
        <v>0</v>
      </c>
    </row>
    <row r="3527" spans="1:2" x14ac:dyDescent="0.25">
      <c r="A3527" s="7" t="s">
        <v>10411</v>
      </c>
      <c r="B3527">
        <v>3280000</v>
      </c>
    </row>
    <row r="3528" spans="1:2" x14ac:dyDescent="0.25">
      <c r="A3528" s="7" t="s">
        <v>10412</v>
      </c>
      <c r="B3528">
        <v>14258000</v>
      </c>
    </row>
    <row r="3529" spans="1:2" x14ac:dyDescent="0.25">
      <c r="A3529" s="7" t="s">
        <v>10413</v>
      </c>
      <c r="B3529">
        <v>7151000</v>
      </c>
    </row>
    <row r="3530" spans="1:2" x14ac:dyDescent="0.25">
      <c r="A3530" s="7" t="s">
        <v>10414</v>
      </c>
      <c r="B3530">
        <v>0</v>
      </c>
    </row>
    <row r="3531" spans="1:2" x14ac:dyDescent="0.25">
      <c r="A3531" s="7" t="s">
        <v>10415</v>
      </c>
      <c r="B3531">
        <v>0</v>
      </c>
    </row>
    <row r="3532" spans="1:2" x14ac:dyDescent="0.25">
      <c r="A3532" s="7" t="s">
        <v>10416</v>
      </c>
      <c r="B3532">
        <v>0</v>
      </c>
    </row>
    <row r="3533" spans="1:2" x14ac:dyDescent="0.25">
      <c r="A3533" s="7" t="s">
        <v>10417</v>
      </c>
      <c r="B3533">
        <v>0</v>
      </c>
    </row>
    <row r="3534" spans="1:2" x14ac:dyDescent="0.25">
      <c r="A3534" s="7" t="s">
        <v>10418</v>
      </c>
      <c r="B3534">
        <v>7361000</v>
      </c>
    </row>
    <row r="3535" spans="1:2" x14ac:dyDescent="0.25">
      <c r="A3535" s="7" t="s">
        <v>10143</v>
      </c>
      <c r="B3535">
        <v>3372000</v>
      </c>
    </row>
    <row r="3536" spans="1:2" x14ac:dyDescent="0.25">
      <c r="A3536" s="7" t="s">
        <v>10423</v>
      </c>
      <c r="B3536">
        <v>0</v>
      </c>
    </row>
    <row r="3537" spans="1:2" x14ac:dyDescent="0.25">
      <c r="A3537" s="7" t="s">
        <v>10427</v>
      </c>
      <c r="B3537">
        <v>470000</v>
      </c>
    </row>
    <row r="3538" spans="1:2" x14ac:dyDescent="0.25">
      <c r="A3538" s="7" t="s">
        <v>10429</v>
      </c>
      <c r="B3538">
        <v>0</v>
      </c>
    </row>
    <row r="3539" spans="1:2" x14ac:dyDescent="0.25">
      <c r="A3539" s="7" t="s">
        <v>10145</v>
      </c>
      <c r="B3539">
        <v>0</v>
      </c>
    </row>
    <row r="3540" spans="1:2" x14ac:dyDescent="0.25">
      <c r="A3540" s="7" t="s">
        <v>10148</v>
      </c>
      <c r="B3540">
        <v>0</v>
      </c>
    </row>
    <row r="3541" spans="1:2" x14ac:dyDescent="0.25">
      <c r="A3541" s="7" t="s">
        <v>10431</v>
      </c>
      <c r="B3541">
        <v>80000</v>
      </c>
    </row>
    <row r="3542" spans="1:2" x14ac:dyDescent="0.25">
      <c r="A3542" s="7" t="s">
        <v>10149</v>
      </c>
      <c r="B3542">
        <v>0</v>
      </c>
    </row>
    <row r="3543" spans="1:2" x14ac:dyDescent="0.25">
      <c r="A3543" s="7" t="s">
        <v>10434</v>
      </c>
      <c r="B3543">
        <v>0</v>
      </c>
    </row>
    <row r="3544" spans="1:2" x14ac:dyDescent="0.25">
      <c r="A3544" s="7" t="s">
        <v>10395</v>
      </c>
      <c r="B3544">
        <v>0</v>
      </c>
    </row>
    <row r="3545" spans="1:2" x14ac:dyDescent="0.25">
      <c r="A3545" s="7" t="s">
        <v>10153</v>
      </c>
      <c r="B3545">
        <v>17108000</v>
      </c>
    </row>
    <row r="3546" spans="1:2" x14ac:dyDescent="0.25">
      <c r="A3546" s="7" t="s">
        <v>10156</v>
      </c>
      <c r="B3546">
        <v>0</v>
      </c>
    </row>
    <row r="3547" spans="1:2" x14ac:dyDescent="0.25">
      <c r="A3547" s="7" t="s">
        <v>10157</v>
      </c>
      <c r="B3547">
        <v>0</v>
      </c>
    </row>
    <row r="3548" spans="1:2" x14ac:dyDescent="0.25">
      <c r="A3548" s="7" t="s">
        <v>10177</v>
      </c>
      <c r="B3548">
        <v>0</v>
      </c>
    </row>
    <row r="3549" spans="1:2" x14ac:dyDescent="0.25">
      <c r="A3549" s="7" t="s">
        <v>10158</v>
      </c>
      <c r="B3549">
        <v>0</v>
      </c>
    </row>
    <row r="3550" spans="1:2" x14ac:dyDescent="0.25">
      <c r="A3550" s="7" t="s">
        <v>10159</v>
      </c>
      <c r="B3550">
        <v>0</v>
      </c>
    </row>
    <row r="3551" spans="1:2" x14ac:dyDescent="0.25">
      <c r="A3551" s="7" t="s">
        <v>10161</v>
      </c>
      <c r="B3551">
        <v>0</v>
      </c>
    </row>
    <row r="3552" spans="1:2" x14ac:dyDescent="0.25">
      <c r="A3552" s="7" t="s">
        <v>10162</v>
      </c>
      <c r="B3552">
        <v>0</v>
      </c>
    </row>
    <row r="3553" spans="1:2" x14ac:dyDescent="0.25">
      <c r="A3553" s="7" t="s">
        <v>10164</v>
      </c>
      <c r="B3553">
        <v>0</v>
      </c>
    </row>
    <row r="3554" spans="1:2" x14ac:dyDescent="0.25">
      <c r="A3554" s="7" t="s">
        <v>10165</v>
      </c>
      <c r="B3554">
        <v>0</v>
      </c>
    </row>
    <row r="3555" spans="1:2" x14ac:dyDescent="0.25">
      <c r="A3555" s="7" t="s">
        <v>10445</v>
      </c>
      <c r="B3555">
        <v>2509000</v>
      </c>
    </row>
    <row r="3556" spans="1:2" x14ac:dyDescent="0.25">
      <c r="A3556" s="7" t="s">
        <v>10167</v>
      </c>
      <c r="B3556">
        <v>7823000</v>
      </c>
    </row>
    <row r="3557" spans="1:2" x14ac:dyDescent="0.25">
      <c r="A3557" s="7" t="s">
        <v>10447</v>
      </c>
      <c r="B3557">
        <v>0</v>
      </c>
    </row>
    <row r="3558" spans="1:2" x14ac:dyDescent="0.25">
      <c r="A3558" s="7" t="s">
        <v>10448</v>
      </c>
      <c r="B3558">
        <v>0</v>
      </c>
    </row>
    <row r="3559" spans="1:2" x14ac:dyDescent="0.25">
      <c r="A3559" s="7" t="s">
        <v>10450</v>
      </c>
      <c r="B3559">
        <v>0</v>
      </c>
    </row>
    <row r="3560" spans="1:2" x14ac:dyDescent="0.25">
      <c r="A3560" s="7" t="s">
        <v>10454</v>
      </c>
      <c r="B3560">
        <v>0</v>
      </c>
    </row>
    <row r="3561" spans="1:2" x14ac:dyDescent="0.25">
      <c r="A3561" s="7" t="s">
        <v>10457</v>
      </c>
      <c r="B3561">
        <v>0</v>
      </c>
    </row>
    <row r="3562" spans="1:2" x14ac:dyDescent="0.25">
      <c r="A3562" s="7" t="s">
        <v>10458</v>
      </c>
      <c r="B3562">
        <v>6099000</v>
      </c>
    </row>
    <row r="3563" spans="1:2" x14ac:dyDescent="0.25">
      <c r="A3563" s="7" t="s">
        <v>10459</v>
      </c>
      <c r="B3563">
        <v>0</v>
      </c>
    </row>
    <row r="3564" spans="1:2" x14ac:dyDescent="0.25">
      <c r="A3564" s="7" t="s">
        <v>10461</v>
      </c>
      <c r="B3564">
        <v>16141000</v>
      </c>
    </row>
    <row r="3565" spans="1:2" x14ac:dyDescent="0.25">
      <c r="A3565" s="7" t="s">
        <v>10169</v>
      </c>
      <c r="B3565">
        <v>19000</v>
      </c>
    </row>
    <row r="3566" spans="1:2" x14ac:dyDescent="0.25">
      <c r="A3566" s="7" t="s">
        <v>10466</v>
      </c>
      <c r="B3566">
        <v>0</v>
      </c>
    </row>
    <row r="3567" spans="1:2" x14ac:dyDescent="0.25">
      <c r="A3567" s="7" t="s">
        <v>10170</v>
      </c>
      <c r="B3567">
        <v>0</v>
      </c>
    </row>
    <row r="3568" spans="1:2" x14ac:dyDescent="0.25">
      <c r="A3568" s="7" t="s">
        <v>10172</v>
      </c>
      <c r="B3568">
        <v>0</v>
      </c>
    </row>
    <row r="3569" spans="1:2" x14ac:dyDescent="0.25">
      <c r="A3569" s="7" t="s">
        <v>10173</v>
      </c>
      <c r="B3569">
        <v>0</v>
      </c>
    </row>
    <row r="3570" spans="1:2" x14ac:dyDescent="0.25">
      <c r="A3570" s="7" t="s">
        <v>10174</v>
      </c>
      <c r="B3570">
        <v>0</v>
      </c>
    </row>
    <row r="3571" spans="1:2" x14ac:dyDescent="0.25">
      <c r="A3571" s="7" t="s">
        <v>10467</v>
      </c>
      <c r="B3571">
        <v>1147000</v>
      </c>
    </row>
    <row r="3572" spans="1:2" x14ac:dyDescent="0.25">
      <c r="A3572" s="7" t="s">
        <v>10469</v>
      </c>
      <c r="B3572">
        <v>0</v>
      </c>
    </row>
    <row r="3573" spans="1:2" x14ac:dyDescent="0.25">
      <c r="A3573" s="7" t="s">
        <v>10470</v>
      </c>
      <c r="B3573">
        <v>0</v>
      </c>
    </row>
    <row r="3574" spans="1:2" x14ac:dyDescent="0.25">
      <c r="A3574" s="5" t="s">
        <v>10329</v>
      </c>
      <c r="B3574">
        <v>0</v>
      </c>
    </row>
    <row r="3575" spans="1:2" x14ac:dyDescent="0.25">
      <c r="A3575" s="7" t="s">
        <v>10391</v>
      </c>
      <c r="B3575">
        <v>0</v>
      </c>
    </row>
    <row r="3576" spans="1:2" x14ac:dyDescent="0.25">
      <c r="A3576" s="7" t="s">
        <v>10392</v>
      </c>
      <c r="B3576">
        <v>0</v>
      </c>
    </row>
    <row r="3577" spans="1:2" x14ac:dyDescent="0.25">
      <c r="A3577" s="7" t="s">
        <v>10411</v>
      </c>
      <c r="B3577">
        <v>0</v>
      </c>
    </row>
    <row r="3578" spans="1:2" x14ac:dyDescent="0.25">
      <c r="A3578" s="7" t="s">
        <v>10412</v>
      </c>
      <c r="B3578">
        <v>0</v>
      </c>
    </row>
    <row r="3579" spans="1:2" x14ac:dyDescent="0.25">
      <c r="A3579" s="7" t="s">
        <v>10413</v>
      </c>
      <c r="B3579">
        <v>0</v>
      </c>
    </row>
    <row r="3580" spans="1:2" x14ac:dyDescent="0.25">
      <c r="A3580" s="7" t="s">
        <v>10414</v>
      </c>
      <c r="B3580">
        <v>0</v>
      </c>
    </row>
    <row r="3581" spans="1:2" x14ac:dyDescent="0.25">
      <c r="A3581" s="7" t="s">
        <v>10415</v>
      </c>
      <c r="B3581">
        <v>0</v>
      </c>
    </row>
    <row r="3582" spans="1:2" x14ac:dyDescent="0.25">
      <c r="A3582" s="7" t="s">
        <v>10416</v>
      </c>
      <c r="B3582">
        <v>0</v>
      </c>
    </row>
    <row r="3583" spans="1:2" x14ac:dyDescent="0.25">
      <c r="A3583" s="7" t="s">
        <v>10417</v>
      </c>
      <c r="B3583">
        <v>0</v>
      </c>
    </row>
    <row r="3584" spans="1:2" x14ac:dyDescent="0.25">
      <c r="A3584" s="7" t="s">
        <v>10418</v>
      </c>
      <c r="B3584">
        <v>0</v>
      </c>
    </row>
    <row r="3585" spans="1:2" x14ac:dyDescent="0.25">
      <c r="A3585" s="7" t="s">
        <v>10143</v>
      </c>
      <c r="B3585">
        <v>0</v>
      </c>
    </row>
    <row r="3586" spans="1:2" x14ac:dyDescent="0.25">
      <c r="A3586" s="7" t="s">
        <v>10423</v>
      </c>
      <c r="B3586">
        <v>0</v>
      </c>
    </row>
    <row r="3587" spans="1:2" x14ac:dyDescent="0.25">
      <c r="A3587" s="7" t="s">
        <v>10427</v>
      </c>
      <c r="B3587">
        <v>0</v>
      </c>
    </row>
    <row r="3588" spans="1:2" x14ac:dyDescent="0.25">
      <c r="A3588" s="7" t="s">
        <v>10429</v>
      </c>
      <c r="B3588">
        <v>0</v>
      </c>
    </row>
    <row r="3589" spans="1:2" x14ac:dyDescent="0.25">
      <c r="A3589" s="7" t="s">
        <v>10145</v>
      </c>
      <c r="B3589">
        <v>0</v>
      </c>
    </row>
    <row r="3590" spans="1:2" x14ac:dyDescent="0.25">
      <c r="A3590" s="7" t="s">
        <v>10148</v>
      </c>
      <c r="B3590">
        <v>0</v>
      </c>
    </row>
    <row r="3591" spans="1:2" x14ac:dyDescent="0.25">
      <c r="A3591" s="7" t="s">
        <v>10431</v>
      </c>
      <c r="B3591">
        <v>0</v>
      </c>
    </row>
    <row r="3592" spans="1:2" x14ac:dyDescent="0.25">
      <c r="A3592" s="7" t="s">
        <v>10149</v>
      </c>
      <c r="B3592">
        <v>0</v>
      </c>
    </row>
    <row r="3593" spans="1:2" x14ac:dyDescent="0.25">
      <c r="A3593" s="7" t="s">
        <v>10434</v>
      </c>
      <c r="B3593">
        <v>0</v>
      </c>
    </row>
    <row r="3594" spans="1:2" x14ac:dyDescent="0.25">
      <c r="A3594" s="7" t="s">
        <v>10395</v>
      </c>
      <c r="B3594">
        <v>0</v>
      </c>
    </row>
    <row r="3595" spans="1:2" x14ac:dyDescent="0.25">
      <c r="A3595" s="7" t="s">
        <v>10153</v>
      </c>
      <c r="B3595">
        <v>0</v>
      </c>
    </row>
    <row r="3596" spans="1:2" x14ac:dyDescent="0.25">
      <c r="A3596" s="7" t="s">
        <v>10156</v>
      </c>
      <c r="B3596">
        <v>0</v>
      </c>
    </row>
    <row r="3597" spans="1:2" x14ac:dyDescent="0.25">
      <c r="A3597" s="7" t="s">
        <v>10157</v>
      </c>
      <c r="B3597">
        <v>0</v>
      </c>
    </row>
    <row r="3598" spans="1:2" x14ac:dyDescent="0.25">
      <c r="A3598" s="7" t="s">
        <v>10177</v>
      </c>
      <c r="B3598">
        <v>0</v>
      </c>
    </row>
    <row r="3599" spans="1:2" x14ac:dyDescent="0.25">
      <c r="A3599" s="7" t="s">
        <v>10158</v>
      </c>
      <c r="B3599">
        <v>0</v>
      </c>
    </row>
    <row r="3600" spans="1:2" x14ac:dyDescent="0.25">
      <c r="A3600" s="7" t="s">
        <v>10159</v>
      </c>
      <c r="B3600">
        <v>0</v>
      </c>
    </row>
    <row r="3601" spans="1:2" x14ac:dyDescent="0.25">
      <c r="A3601" s="7" t="s">
        <v>10161</v>
      </c>
      <c r="B3601">
        <v>0</v>
      </c>
    </row>
    <row r="3602" spans="1:2" x14ac:dyDescent="0.25">
      <c r="A3602" s="7" t="s">
        <v>10162</v>
      </c>
      <c r="B3602">
        <v>0</v>
      </c>
    </row>
    <row r="3603" spans="1:2" x14ac:dyDescent="0.25">
      <c r="A3603" s="7" t="s">
        <v>10164</v>
      </c>
      <c r="B3603">
        <v>0</v>
      </c>
    </row>
    <row r="3604" spans="1:2" x14ac:dyDescent="0.25">
      <c r="A3604" s="7" t="s">
        <v>10165</v>
      </c>
      <c r="B3604">
        <v>0</v>
      </c>
    </row>
    <row r="3605" spans="1:2" x14ac:dyDescent="0.25">
      <c r="A3605" s="7" t="s">
        <v>10445</v>
      </c>
      <c r="B3605">
        <v>0</v>
      </c>
    </row>
    <row r="3606" spans="1:2" x14ac:dyDescent="0.25">
      <c r="A3606" s="7" t="s">
        <v>10167</v>
      </c>
      <c r="B3606">
        <v>0</v>
      </c>
    </row>
    <row r="3607" spans="1:2" x14ac:dyDescent="0.25">
      <c r="A3607" s="7" t="s">
        <v>10447</v>
      </c>
      <c r="B3607">
        <v>0</v>
      </c>
    </row>
    <row r="3608" spans="1:2" x14ac:dyDescent="0.25">
      <c r="A3608" s="7" t="s">
        <v>10448</v>
      </c>
      <c r="B3608">
        <v>0</v>
      </c>
    </row>
    <row r="3609" spans="1:2" x14ac:dyDescent="0.25">
      <c r="A3609" s="7" t="s">
        <v>10450</v>
      </c>
      <c r="B3609">
        <v>0</v>
      </c>
    </row>
    <row r="3610" spans="1:2" x14ac:dyDescent="0.25">
      <c r="A3610" s="7" t="s">
        <v>10454</v>
      </c>
      <c r="B3610">
        <v>0</v>
      </c>
    </row>
    <row r="3611" spans="1:2" x14ac:dyDescent="0.25">
      <c r="A3611" s="7" t="s">
        <v>10457</v>
      </c>
      <c r="B3611">
        <v>0</v>
      </c>
    </row>
    <row r="3612" spans="1:2" x14ac:dyDescent="0.25">
      <c r="A3612" s="7" t="s">
        <v>10458</v>
      </c>
      <c r="B3612">
        <v>0</v>
      </c>
    </row>
    <row r="3613" spans="1:2" x14ac:dyDescent="0.25">
      <c r="A3613" s="7" t="s">
        <v>10459</v>
      </c>
      <c r="B3613">
        <v>0</v>
      </c>
    </row>
    <row r="3614" spans="1:2" x14ac:dyDescent="0.25">
      <c r="A3614" s="7" t="s">
        <v>10461</v>
      </c>
      <c r="B3614">
        <v>0</v>
      </c>
    </row>
    <row r="3615" spans="1:2" x14ac:dyDescent="0.25">
      <c r="A3615" s="7" t="s">
        <v>10169</v>
      </c>
      <c r="B3615">
        <v>0</v>
      </c>
    </row>
    <row r="3616" spans="1:2" x14ac:dyDescent="0.25">
      <c r="A3616" s="7" t="s">
        <v>10466</v>
      </c>
      <c r="B3616">
        <v>0</v>
      </c>
    </row>
    <row r="3617" spans="1:2" x14ac:dyDescent="0.25">
      <c r="A3617" s="7" t="s">
        <v>10170</v>
      </c>
      <c r="B3617">
        <v>0</v>
      </c>
    </row>
    <row r="3618" spans="1:2" x14ac:dyDescent="0.25">
      <c r="A3618" s="7" t="s">
        <v>10172</v>
      </c>
      <c r="B3618">
        <v>0</v>
      </c>
    </row>
    <row r="3619" spans="1:2" x14ac:dyDescent="0.25">
      <c r="A3619" s="7" t="s">
        <v>10173</v>
      </c>
      <c r="B3619">
        <v>0</v>
      </c>
    </row>
    <row r="3620" spans="1:2" x14ac:dyDescent="0.25">
      <c r="A3620" s="7" t="s">
        <v>10174</v>
      </c>
      <c r="B3620">
        <v>0</v>
      </c>
    </row>
    <row r="3621" spans="1:2" x14ac:dyDescent="0.25">
      <c r="A3621" s="7" t="s">
        <v>10467</v>
      </c>
      <c r="B3621">
        <v>0</v>
      </c>
    </row>
    <row r="3622" spans="1:2" x14ac:dyDescent="0.25">
      <c r="A3622" s="7" t="s">
        <v>10469</v>
      </c>
      <c r="B3622">
        <v>0</v>
      </c>
    </row>
    <row r="3623" spans="1:2" x14ac:dyDescent="0.25">
      <c r="A3623" s="7" t="s">
        <v>10470</v>
      </c>
      <c r="B3623">
        <v>0</v>
      </c>
    </row>
    <row r="3624" spans="1:2" x14ac:dyDescent="0.25">
      <c r="A3624" s="5" t="s">
        <v>10408</v>
      </c>
      <c r="B3624">
        <v>15032282.140000001</v>
      </c>
    </row>
    <row r="3625" spans="1:2" x14ac:dyDescent="0.25">
      <c r="A3625" s="7" t="s">
        <v>10391</v>
      </c>
      <c r="B3625">
        <v>3177960.41</v>
      </c>
    </row>
    <row r="3626" spans="1:2" x14ac:dyDescent="0.25">
      <c r="A3626" s="7" t="s">
        <v>10392</v>
      </c>
      <c r="B3626">
        <v>0</v>
      </c>
    </row>
    <row r="3627" spans="1:2" x14ac:dyDescent="0.25">
      <c r="A3627" s="7" t="s">
        <v>10411</v>
      </c>
      <c r="B3627">
        <v>0</v>
      </c>
    </row>
    <row r="3628" spans="1:2" x14ac:dyDescent="0.25">
      <c r="A3628" s="7" t="s">
        <v>10412</v>
      </c>
      <c r="B3628">
        <v>775250.45</v>
      </c>
    </row>
    <row r="3629" spans="1:2" x14ac:dyDescent="0.25">
      <c r="A3629" s="7" t="s">
        <v>10413</v>
      </c>
      <c r="B3629">
        <v>0</v>
      </c>
    </row>
    <row r="3630" spans="1:2" x14ac:dyDescent="0.25">
      <c r="A3630" s="7" t="s">
        <v>10414</v>
      </c>
      <c r="B3630">
        <v>192520.88</v>
      </c>
    </row>
    <row r="3631" spans="1:2" x14ac:dyDescent="0.25">
      <c r="A3631" s="7" t="s">
        <v>10415</v>
      </c>
      <c r="B3631">
        <v>0</v>
      </c>
    </row>
    <row r="3632" spans="1:2" x14ac:dyDescent="0.25">
      <c r="A3632" s="7" t="s">
        <v>10416</v>
      </c>
      <c r="B3632">
        <v>459091.03</v>
      </c>
    </row>
    <row r="3633" spans="1:2" x14ac:dyDescent="0.25">
      <c r="A3633" s="7" t="s">
        <v>10417</v>
      </c>
      <c r="B3633">
        <v>214990.05</v>
      </c>
    </row>
    <row r="3634" spans="1:2" x14ac:dyDescent="0.25">
      <c r="A3634" s="7" t="s">
        <v>10418</v>
      </c>
      <c r="B3634">
        <v>434943.76</v>
      </c>
    </row>
    <row r="3635" spans="1:2" x14ac:dyDescent="0.25">
      <c r="A3635" s="7" t="s">
        <v>10143</v>
      </c>
      <c r="B3635">
        <v>0</v>
      </c>
    </row>
    <row r="3636" spans="1:2" x14ac:dyDescent="0.25">
      <c r="A3636" s="7" t="s">
        <v>10423</v>
      </c>
      <c r="B3636">
        <v>0</v>
      </c>
    </row>
    <row r="3637" spans="1:2" x14ac:dyDescent="0.25">
      <c r="A3637" s="7" t="s">
        <v>10427</v>
      </c>
      <c r="B3637">
        <v>0</v>
      </c>
    </row>
    <row r="3638" spans="1:2" x14ac:dyDescent="0.25">
      <c r="A3638" s="7" t="s">
        <v>10429</v>
      </c>
      <c r="B3638">
        <v>0</v>
      </c>
    </row>
    <row r="3639" spans="1:2" x14ac:dyDescent="0.25">
      <c r="A3639" s="7" t="s">
        <v>10145</v>
      </c>
      <c r="B3639">
        <v>146404.1</v>
      </c>
    </row>
    <row r="3640" spans="1:2" x14ac:dyDescent="0.25">
      <c r="A3640" s="7" t="s">
        <v>10148</v>
      </c>
      <c r="B3640">
        <v>188903.04000000001</v>
      </c>
    </row>
    <row r="3641" spans="1:2" x14ac:dyDescent="0.25">
      <c r="A3641" s="7" t="s">
        <v>10431</v>
      </c>
      <c r="B3641">
        <v>0</v>
      </c>
    </row>
    <row r="3642" spans="1:2" x14ac:dyDescent="0.25">
      <c r="A3642" s="7" t="s">
        <v>10149</v>
      </c>
      <c r="B3642">
        <v>21490.34</v>
      </c>
    </row>
    <row r="3643" spans="1:2" x14ac:dyDescent="0.25">
      <c r="A3643" s="7" t="s">
        <v>10434</v>
      </c>
      <c r="B3643">
        <v>0</v>
      </c>
    </row>
    <row r="3644" spans="1:2" x14ac:dyDescent="0.25">
      <c r="A3644" s="7" t="s">
        <v>10395</v>
      </c>
      <c r="B3644">
        <v>68787.58</v>
      </c>
    </row>
    <row r="3645" spans="1:2" x14ac:dyDescent="0.25">
      <c r="A3645" s="7" t="s">
        <v>10153</v>
      </c>
      <c r="B3645">
        <v>1361462.9</v>
      </c>
    </row>
    <row r="3646" spans="1:2" x14ac:dyDescent="0.25">
      <c r="A3646" s="7" t="s">
        <v>10156</v>
      </c>
      <c r="B3646">
        <v>0</v>
      </c>
    </row>
    <row r="3647" spans="1:2" x14ac:dyDescent="0.25">
      <c r="A3647" s="7" t="s">
        <v>10157</v>
      </c>
      <c r="B3647">
        <v>622712.52</v>
      </c>
    </row>
    <row r="3648" spans="1:2" x14ac:dyDescent="0.25">
      <c r="A3648" s="7" t="s">
        <v>10177</v>
      </c>
      <c r="B3648">
        <v>0</v>
      </c>
    </row>
    <row r="3649" spans="1:2" x14ac:dyDescent="0.25">
      <c r="A3649" s="7" t="s">
        <v>10158</v>
      </c>
      <c r="B3649">
        <v>1299398.29</v>
      </c>
    </row>
    <row r="3650" spans="1:2" x14ac:dyDescent="0.25">
      <c r="A3650" s="7" t="s">
        <v>10159</v>
      </c>
      <c r="B3650">
        <v>0</v>
      </c>
    </row>
    <row r="3651" spans="1:2" x14ac:dyDescent="0.25">
      <c r="A3651" s="7" t="s">
        <v>10161</v>
      </c>
      <c r="B3651">
        <v>48174.17</v>
      </c>
    </row>
    <row r="3652" spans="1:2" x14ac:dyDescent="0.25">
      <c r="A3652" s="7" t="s">
        <v>10162</v>
      </c>
      <c r="B3652">
        <v>0</v>
      </c>
    </row>
    <row r="3653" spans="1:2" x14ac:dyDescent="0.25">
      <c r="A3653" s="7" t="s">
        <v>10164</v>
      </c>
      <c r="B3653">
        <v>9277.9599999999991</v>
      </c>
    </row>
    <row r="3654" spans="1:2" x14ac:dyDescent="0.25">
      <c r="A3654" s="7" t="s">
        <v>10165</v>
      </c>
      <c r="B3654">
        <v>622.11</v>
      </c>
    </row>
    <row r="3655" spans="1:2" x14ac:dyDescent="0.25">
      <c r="A3655" s="7" t="s">
        <v>10445</v>
      </c>
      <c r="B3655">
        <v>54043.27</v>
      </c>
    </row>
    <row r="3656" spans="1:2" x14ac:dyDescent="0.25">
      <c r="A3656" s="7" t="s">
        <v>10167</v>
      </c>
      <c r="B3656">
        <v>0</v>
      </c>
    </row>
    <row r="3657" spans="1:2" x14ac:dyDescent="0.25">
      <c r="A3657" s="7" t="s">
        <v>10447</v>
      </c>
      <c r="B3657">
        <v>106957.74</v>
      </c>
    </row>
    <row r="3658" spans="1:2" x14ac:dyDescent="0.25">
      <c r="A3658" s="7" t="s">
        <v>10448</v>
      </c>
      <c r="B3658">
        <v>2074079.37</v>
      </c>
    </row>
    <row r="3659" spans="1:2" x14ac:dyDescent="0.25">
      <c r="A3659" s="7" t="s">
        <v>10450</v>
      </c>
      <c r="B3659">
        <v>0</v>
      </c>
    </row>
    <row r="3660" spans="1:2" x14ac:dyDescent="0.25">
      <c r="A3660" s="7" t="s">
        <v>10454</v>
      </c>
      <c r="B3660">
        <v>-12790.85</v>
      </c>
    </row>
    <row r="3661" spans="1:2" x14ac:dyDescent="0.25">
      <c r="A3661" s="7" t="s">
        <v>10457</v>
      </c>
      <c r="B3661">
        <v>0</v>
      </c>
    </row>
    <row r="3662" spans="1:2" x14ac:dyDescent="0.25">
      <c r="A3662" s="7" t="s">
        <v>10458</v>
      </c>
      <c r="B3662">
        <v>895691.39</v>
      </c>
    </row>
    <row r="3663" spans="1:2" x14ac:dyDescent="0.25">
      <c r="A3663" s="7" t="s">
        <v>10459</v>
      </c>
      <c r="B3663">
        <v>3797.78</v>
      </c>
    </row>
    <row r="3664" spans="1:2" x14ac:dyDescent="0.25">
      <c r="A3664" s="7" t="s">
        <v>10461</v>
      </c>
      <c r="B3664">
        <v>0</v>
      </c>
    </row>
    <row r="3665" spans="1:2" x14ac:dyDescent="0.25">
      <c r="A3665" s="7" t="s">
        <v>10169</v>
      </c>
      <c r="B3665">
        <v>0</v>
      </c>
    </row>
    <row r="3666" spans="1:2" x14ac:dyDescent="0.25">
      <c r="A3666" s="7" t="s">
        <v>10466</v>
      </c>
      <c r="B3666">
        <v>659078.25</v>
      </c>
    </row>
    <row r="3667" spans="1:2" x14ac:dyDescent="0.25">
      <c r="A3667" s="7" t="s">
        <v>10170</v>
      </c>
      <c r="B3667">
        <v>30.95</v>
      </c>
    </row>
    <row r="3668" spans="1:2" x14ac:dyDescent="0.25">
      <c r="A3668" s="7" t="s">
        <v>10172</v>
      </c>
      <c r="B3668">
        <v>0</v>
      </c>
    </row>
    <row r="3669" spans="1:2" x14ac:dyDescent="0.25">
      <c r="A3669" s="7" t="s">
        <v>10173</v>
      </c>
      <c r="B3669">
        <v>231137.98</v>
      </c>
    </row>
    <row r="3670" spans="1:2" x14ac:dyDescent="0.25">
      <c r="A3670" s="7" t="s">
        <v>10174</v>
      </c>
      <c r="B3670">
        <v>0</v>
      </c>
    </row>
    <row r="3671" spans="1:2" x14ac:dyDescent="0.25">
      <c r="A3671" s="7" t="s">
        <v>10467</v>
      </c>
      <c r="B3671">
        <v>275352.21000000002</v>
      </c>
    </row>
    <row r="3672" spans="1:2" x14ac:dyDescent="0.25">
      <c r="A3672" s="7" t="s">
        <v>10469</v>
      </c>
      <c r="B3672">
        <v>1710450.73</v>
      </c>
    </row>
    <row r="3673" spans="1:2" x14ac:dyDescent="0.25">
      <c r="A3673" s="7" t="s">
        <v>10470</v>
      </c>
      <c r="B3673">
        <v>12463.73</v>
      </c>
    </row>
    <row r="3674" spans="1:2" x14ac:dyDescent="0.25">
      <c r="A3674" s="4">
        <v>34</v>
      </c>
      <c r="B3674">
        <v>455594014.31999981</v>
      </c>
    </row>
    <row r="3675" spans="1:2" x14ac:dyDescent="0.25">
      <c r="A3675" s="5" t="s">
        <v>10391</v>
      </c>
      <c r="B3675">
        <v>49721444.07</v>
      </c>
    </row>
    <row r="3676" spans="1:2" x14ac:dyDescent="0.25">
      <c r="A3676" s="7" t="s">
        <v>10180</v>
      </c>
      <c r="B3676">
        <v>4093659.2</v>
      </c>
    </row>
    <row r="3677" spans="1:2" x14ac:dyDescent="0.25">
      <c r="A3677" s="7" t="s">
        <v>10183</v>
      </c>
      <c r="B3677">
        <v>-2178061.85</v>
      </c>
    </row>
    <row r="3678" spans="1:2" x14ac:dyDescent="0.25">
      <c r="A3678" s="7" t="s">
        <v>10188</v>
      </c>
      <c r="B3678">
        <v>-2629834.08</v>
      </c>
    </row>
    <row r="3679" spans="1:2" x14ac:dyDescent="0.25">
      <c r="A3679" s="7" t="s">
        <v>10191</v>
      </c>
      <c r="B3679">
        <v>-268526.14</v>
      </c>
    </row>
    <row r="3680" spans="1:2" x14ac:dyDescent="0.25">
      <c r="A3680" s="7" t="s">
        <v>10192</v>
      </c>
      <c r="B3680">
        <v>16476496.060000001</v>
      </c>
    </row>
    <row r="3681" spans="1:2" x14ac:dyDescent="0.25">
      <c r="A3681" s="7" t="s">
        <v>10194</v>
      </c>
      <c r="B3681">
        <v>-2556590.5699999998</v>
      </c>
    </row>
    <row r="3682" spans="1:2" x14ac:dyDescent="0.25">
      <c r="A3682" s="7" t="s">
        <v>10632</v>
      </c>
      <c r="B3682">
        <v>20276277.550000001</v>
      </c>
    </row>
    <row r="3683" spans="1:2" x14ac:dyDescent="0.25">
      <c r="A3683" s="7" t="s">
        <v>10633</v>
      </c>
      <c r="B3683">
        <v>16276506.24</v>
      </c>
    </row>
    <row r="3684" spans="1:2" x14ac:dyDescent="0.25">
      <c r="A3684" s="7" t="s">
        <v>10714</v>
      </c>
      <c r="B3684">
        <v>231517.66</v>
      </c>
    </row>
    <row r="3685" spans="1:2" x14ac:dyDescent="0.25">
      <c r="A3685" s="7" t="s">
        <v>10715</v>
      </c>
      <c r="B3685">
        <v>0</v>
      </c>
    </row>
    <row r="3686" spans="1:2" x14ac:dyDescent="0.25">
      <c r="A3686" s="7" t="s">
        <v>10716</v>
      </c>
      <c r="B3686">
        <v>0</v>
      </c>
    </row>
    <row r="3687" spans="1:2" x14ac:dyDescent="0.25">
      <c r="A3687" s="5" t="s">
        <v>10392</v>
      </c>
      <c r="B3687">
        <v>91012920.010000005</v>
      </c>
    </row>
    <row r="3688" spans="1:2" x14ac:dyDescent="0.25">
      <c r="A3688" s="7" t="s">
        <v>10180</v>
      </c>
      <c r="B3688">
        <v>11891052.449999999</v>
      </c>
    </row>
    <row r="3689" spans="1:2" x14ac:dyDescent="0.25">
      <c r="A3689" s="7" t="s">
        <v>10183</v>
      </c>
      <c r="B3689">
        <v>2975241.71</v>
      </c>
    </row>
    <row r="3690" spans="1:2" x14ac:dyDescent="0.25">
      <c r="A3690" s="7" t="s">
        <v>10188</v>
      </c>
      <c r="B3690">
        <v>37911907.079999998</v>
      </c>
    </row>
    <row r="3691" spans="1:2" x14ac:dyDescent="0.25">
      <c r="A3691" s="7" t="s">
        <v>10191</v>
      </c>
      <c r="B3691">
        <v>18094848.640000001</v>
      </c>
    </row>
    <row r="3692" spans="1:2" x14ac:dyDescent="0.25">
      <c r="A3692" s="7" t="s">
        <v>10192</v>
      </c>
      <c r="B3692">
        <v>7579135.0599999996</v>
      </c>
    </row>
    <row r="3693" spans="1:2" x14ac:dyDescent="0.25">
      <c r="A3693" s="7" t="s">
        <v>10194</v>
      </c>
      <c r="B3693">
        <v>5807981.8099999996</v>
      </c>
    </row>
    <row r="3694" spans="1:2" x14ac:dyDescent="0.25">
      <c r="A3694" s="7" t="s">
        <v>10632</v>
      </c>
      <c r="B3694">
        <v>5438747.2599999998</v>
      </c>
    </row>
    <row r="3695" spans="1:2" x14ac:dyDescent="0.25">
      <c r="A3695" s="7" t="s">
        <v>10633</v>
      </c>
      <c r="B3695">
        <v>578922.41</v>
      </c>
    </row>
    <row r="3696" spans="1:2" x14ac:dyDescent="0.25">
      <c r="A3696" s="7" t="s">
        <v>10714</v>
      </c>
      <c r="B3696">
        <v>735083.59</v>
      </c>
    </row>
    <row r="3697" spans="1:2" x14ac:dyDescent="0.25">
      <c r="A3697" s="7" t="s">
        <v>10715</v>
      </c>
      <c r="B3697">
        <v>0</v>
      </c>
    </row>
    <row r="3698" spans="1:2" x14ac:dyDescent="0.25">
      <c r="A3698" s="7" t="s">
        <v>10716</v>
      </c>
      <c r="B3698">
        <v>0</v>
      </c>
    </row>
    <row r="3699" spans="1:2" x14ac:dyDescent="0.25">
      <c r="A3699" s="5" t="s">
        <v>10393</v>
      </c>
      <c r="B3699">
        <v>25299339.359999999</v>
      </c>
    </row>
    <row r="3700" spans="1:2" x14ac:dyDescent="0.25">
      <c r="A3700" s="7" t="s">
        <v>10180</v>
      </c>
      <c r="B3700">
        <v>1174213.1000000001</v>
      </c>
    </row>
    <row r="3701" spans="1:2" x14ac:dyDescent="0.25">
      <c r="A3701" s="7" t="s">
        <v>10183</v>
      </c>
      <c r="B3701">
        <v>2384323.1</v>
      </c>
    </row>
    <row r="3702" spans="1:2" x14ac:dyDescent="0.25">
      <c r="A3702" s="7" t="s">
        <v>10188</v>
      </c>
      <c r="B3702">
        <v>10874410.26</v>
      </c>
    </row>
    <row r="3703" spans="1:2" x14ac:dyDescent="0.25">
      <c r="A3703" s="7" t="s">
        <v>10191</v>
      </c>
      <c r="B3703">
        <v>3648302.33</v>
      </c>
    </row>
    <row r="3704" spans="1:2" x14ac:dyDescent="0.25">
      <c r="A3704" s="7" t="s">
        <v>10192</v>
      </c>
      <c r="B3704">
        <v>3205991.43</v>
      </c>
    </row>
    <row r="3705" spans="1:2" x14ac:dyDescent="0.25">
      <c r="A3705" s="7" t="s">
        <v>10194</v>
      </c>
      <c r="B3705">
        <v>1293684.5</v>
      </c>
    </row>
    <row r="3706" spans="1:2" x14ac:dyDescent="0.25">
      <c r="A3706" s="7" t="s">
        <v>10632</v>
      </c>
      <c r="B3706">
        <v>1680588.22</v>
      </c>
    </row>
    <row r="3707" spans="1:2" x14ac:dyDescent="0.25">
      <c r="A3707" s="7" t="s">
        <v>10633</v>
      </c>
      <c r="B3707">
        <v>568337.01</v>
      </c>
    </row>
    <row r="3708" spans="1:2" x14ac:dyDescent="0.25">
      <c r="A3708" s="7" t="s">
        <v>10714</v>
      </c>
      <c r="B3708">
        <v>469489.41</v>
      </c>
    </row>
    <row r="3709" spans="1:2" x14ac:dyDescent="0.25">
      <c r="A3709" s="7" t="s">
        <v>10715</v>
      </c>
      <c r="B3709">
        <v>0</v>
      </c>
    </row>
    <row r="3710" spans="1:2" x14ac:dyDescent="0.25">
      <c r="A3710" s="7" t="s">
        <v>10716</v>
      </c>
      <c r="B3710">
        <v>0</v>
      </c>
    </row>
    <row r="3711" spans="1:2" x14ac:dyDescent="0.25">
      <c r="A3711" s="5" t="s">
        <v>10394</v>
      </c>
      <c r="B3711">
        <v>930446.24999999977</v>
      </c>
    </row>
    <row r="3712" spans="1:2" x14ac:dyDescent="0.25">
      <c r="A3712" s="7" t="s">
        <v>10180</v>
      </c>
      <c r="B3712">
        <v>26630.57</v>
      </c>
    </row>
    <row r="3713" spans="1:2" x14ac:dyDescent="0.25">
      <c r="A3713" s="7" t="s">
        <v>10183</v>
      </c>
      <c r="B3713">
        <v>0</v>
      </c>
    </row>
    <row r="3714" spans="1:2" x14ac:dyDescent="0.25">
      <c r="A3714" s="7" t="s">
        <v>10188</v>
      </c>
      <c r="B3714">
        <v>615071.81999999995</v>
      </c>
    </row>
    <row r="3715" spans="1:2" x14ac:dyDescent="0.25">
      <c r="A3715" s="7" t="s">
        <v>10191</v>
      </c>
      <c r="B3715">
        <v>179589.1</v>
      </c>
    </row>
    <row r="3716" spans="1:2" x14ac:dyDescent="0.25">
      <c r="A3716" s="7" t="s">
        <v>10192</v>
      </c>
      <c r="B3716">
        <v>55314.97</v>
      </c>
    </row>
    <row r="3717" spans="1:2" x14ac:dyDescent="0.25">
      <c r="A3717" s="7" t="s">
        <v>10194</v>
      </c>
      <c r="B3717">
        <v>53943.72</v>
      </c>
    </row>
    <row r="3718" spans="1:2" x14ac:dyDescent="0.25">
      <c r="A3718" s="7" t="s">
        <v>10632</v>
      </c>
      <c r="B3718">
        <v>0</v>
      </c>
    </row>
    <row r="3719" spans="1:2" x14ac:dyDescent="0.25">
      <c r="A3719" s="7" t="s">
        <v>10633</v>
      </c>
      <c r="B3719">
        <v>-1387.14</v>
      </c>
    </row>
    <row r="3720" spans="1:2" x14ac:dyDescent="0.25">
      <c r="A3720" s="7" t="s">
        <v>10714</v>
      </c>
      <c r="B3720">
        <v>1283.21</v>
      </c>
    </row>
    <row r="3721" spans="1:2" x14ac:dyDescent="0.25">
      <c r="A3721" s="7" t="s">
        <v>10715</v>
      </c>
      <c r="B3721">
        <v>0</v>
      </c>
    </row>
    <row r="3722" spans="1:2" x14ac:dyDescent="0.25">
      <c r="A3722" s="7" t="s">
        <v>10716</v>
      </c>
      <c r="B3722">
        <v>0</v>
      </c>
    </row>
    <row r="3723" spans="1:2" x14ac:dyDescent="0.25">
      <c r="A3723" s="5" t="s">
        <v>10151</v>
      </c>
      <c r="B3723">
        <v>0</v>
      </c>
    </row>
    <row r="3724" spans="1:2" x14ac:dyDescent="0.25">
      <c r="A3724" s="7" t="s">
        <v>10180</v>
      </c>
      <c r="B3724">
        <v>0</v>
      </c>
    </row>
    <row r="3725" spans="1:2" x14ac:dyDescent="0.25">
      <c r="A3725" s="7" t="s">
        <v>10183</v>
      </c>
      <c r="B3725">
        <v>0</v>
      </c>
    </row>
    <row r="3726" spans="1:2" x14ac:dyDescent="0.25">
      <c r="A3726" s="7" t="s">
        <v>10188</v>
      </c>
      <c r="B3726">
        <v>0</v>
      </c>
    </row>
    <row r="3727" spans="1:2" x14ac:dyDescent="0.25">
      <c r="A3727" s="7" t="s">
        <v>10191</v>
      </c>
      <c r="B3727">
        <v>0</v>
      </c>
    </row>
    <row r="3728" spans="1:2" x14ac:dyDescent="0.25">
      <c r="A3728" s="7" t="s">
        <v>10192</v>
      </c>
      <c r="B3728">
        <v>0</v>
      </c>
    </row>
    <row r="3729" spans="1:2" x14ac:dyDescent="0.25">
      <c r="A3729" s="7" t="s">
        <v>10194</v>
      </c>
      <c r="B3729">
        <v>0</v>
      </c>
    </row>
    <row r="3730" spans="1:2" x14ac:dyDescent="0.25">
      <c r="A3730" s="7" t="s">
        <v>10632</v>
      </c>
      <c r="B3730">
        <v>0</v>
      </c>
    </row>
    <row r="3731" spans="1:2" x14ac:dyDescent="0.25">
      <c r="A3731" s="7" t="s">
        <v>10633</v>
      </c>
      <c r="B3731">
        <v>0</v>
      </c>
    </row>
    <row r="3732" spans="1:2" x14ac:dyDescent="0.25">
      <c r="A3732" s="7" t="s">
        <v>10714</v>
      </c>
      <c r="B3732">
        <v>0</v>
      </c>
    </row>
    <row r="3733" spans="1:2" x14ac:dyDescent="0.25">
      <c r="A3733" s="5" t="s">
        <v>10395</v>
      </c>
      <c r="B3733">
        <v>15627773.749999998</v>
      </c>
    </row>
    <row r="3734" spans="1:2" x14ac:dyDescent="0.25">
      <c r="A3734" s="7" t="s">
        <v>10180</v>
      </c>
      <c r="B3734">
        <v>116135.73</v>
      </c>
    </row>
    <row r="3735" spans="1:2" x14ac:dyDescent="0.25">
      <c r="A3735" s="7" t="s">
        <v>10183</v>
      </c>
      <c r="B3735">
        <v>0</v>
      </c>
    </row>
    <row r="3736" spans="1:2" x14ac:dyDescent="0.25">
      <c r="A3736" s="7" t="s">
        <v>10188</v>
      </c>
      <c r="B3736">
        <v>6008094.2699999996</v>
      </c>
    </row>
    <row r="3737" spans="1:2" x14ac:dyDescent="0.25">
      <c r="A3737" s="7" t="s">
        <v>10191</v>
      </c>
      <c r="B3737">
        <v>5481034.8300000001</v>
      </c>
    </row>
    <row r="3738" spans="1:2" x14ac:dyDescent="0.25">
      <c r="A3738" s="7" t="s">
        <v>10192</v>
      </c>
      <c r="B3738">
        <v>577166.38</v>
      </c>
    </row>
    <row r="3739" spans="1:2" x14ac:dyDescent="0.25">
      <c r="A3739" s="7" t="s">
        <v>10194</v>
      </c>
      <c r="B3739">
        <v>1689926.77</v>
      </c>
    </row>
    <row r="3740" spans="1:2" x14ac:dyDescent="0.25">
      <c r="A3740" s="7" t="s">
        <v>10632</v>
      </c>
      <c r="B3740">
        <v>53634.79</v>
      </c>
    </row>
    <row r="3741" spans="1:2" x14ac:dyDescent="0.25">
      <c r="A3741" s="7" t="s">
        <v>10633</v>
      </c>
      <c r="B3741">
        <v>1699081.13</v>
      </c>
    </row>
    <row r="3742" spans="1:2" x14ac:dyDescent="0.25">
      <c r="A3742" s="7" t="s">
        <v>10714</v>
      </c>
      <c r="B3742">
        <v>2699.85</v>
      </c>
    </row>
    <row r="3743" spans="1:2" x14ac:dyDescent="0.25">
      <c r="A3743" s="7" t="s">
        <v>10716</v>
      </c>
      <c r="B3743">
        <v>0</v>
      </c>
    </row>
    <row r="3744" spans="1:2" x14ac:dyDescent="0.25">
      <c r="A3744" s="5" t="s">
        <v>10396</v>
      </c>
      <c r="B3744">
        <v>11912538.590000002</v>
      </c>
    </row>
    <row r="3745" spans="1:2" x14ac:dyDescent="0.25">
      <c r="A3745" s="7" t="s">
        <v>10180</v>
      </c>
      <c r="B3745">
        <v>-83258.12</v>
      </c>
    </row>
    <row r="3746" spans="1:2" x14ac:dyDescent="0.25">
      <c r="A3746" s="7" t="s">
        <v>10183</v>
      </c>
      <c r="B3746">
        <v>461778.77</v>
      </c>
    </row>
    <row r="3747" spans="1:2" x14ac:dyDescent="0.25">
      <c r="A3747" s="7" t="s">
        <v>10188</v>
      </c>
      <c r="B3747">
        <v>7875647.75</v>
      </c>
    </row>
    <row r="3748" spans="1:2" x14ac:dyDescent="0.25">
      <c r="A3748" s="7" t="s">
        <v>10191</v>
      </c>
      <c r="B3748">
        <v>-508338.94</v>
      </c>
    </row>
    <row r="3749" spans="1:2" x14ac:dyDescent="0.25">
      <c r="A3749" s="7" t="s">
        <v>10192</v>
      </c>
      <c r="B3749">
        <v>581993.07999999996</v>
      </c>
    </row>
    <row r="3750" spans="1:2" x14ac:dyDescent="0.25">
      <c r="A3750" s="7" t="s">
        <v>10194</v>
      </c>
      <c r="B3750">
        <v>-317764.18</v>
      </c>
    </row>
    <row r="3751" spans="1:2" x14ac:dyDescent="0.25">
      <c r="A3751" s="7" t="s">
        <v>10632</v>
      </c>
      <c r="B3751">
        <v>4012512.86</v>
      </c>
    </row>
    <row r="3752" spans="1:2" x14ac:dyDescent="0.25">
      <c r="A3752" s="7" t="s">
        <v>10633</v>
      </c>
      <c r="B3752">
        <v>177042.49</v>
      </c>
    </row>
    <row r="3753" spans="1:2" x14ac:dyDescent="0.25">
      <c r="A3753" s="7" t="s">
        <v>10714</v>
      </c>
      <c r="B3753">
        <v>-287075.12</v>
      </c>
    </row>
    <row r="3754" spans="1:2" x14ac:dyDescent="0.25">
      <c r="A3754" s="7" t="s">
        <v>10715</v>
      </c>
      <c r="B3754">
        <v>0</v>
      </c>
    </row>
    <row r="3755" spans="1:2" x14ac:dyDescent="0.25">
      <c r="A3755" s="7" t="s">
        <v>10716</v>
      </c>
      <c r="B3755">
        <v>0</v>
      </c>
    </row>
    <row r="3756" spans="1:2" x14ac:dyDescent="0.25">
      <c r="A3756" s="5" t="s">
        <v>10397</v>
      </c>
      <c r="B3756">
        <v>73479540.779999986</v>
      </c>
    </row>
    <row r="3757" spans="1:2" x14ac:dyDescent="0.25">
      <c r="A3757" s="7" t="s">
        <v>10180</v>
      </c>
      <c r="B3757">
        <v>-576830.34</v>
      </c>
    </row>
    <row r="3758" spans="1:2" x14ac:dyDescent="0.25">
      <c r="A3758" s="7" t="s">
        <v>10183</v>
      </c>
      <c r="B3758">
        <v>1297167.83</v>
      </c>
    </row>
    <row r="3759" spans="1:2" x14ac:dyDescent="0.25">
      <c r="A3759" s="7" t="s">
        <v>10188</v>
      </c>
      <c r="B3759">
        <v>18270218.829999998</v>
      </c>
    </row>
    <row r="3760" spans="1:2" x14ac:dyDescent="0.25">
      <c r="A3760" s="7" t="s">
        <v>10191</v>
      </c>
      <c r="B3760">
        <v>5582718.1399999997</v>
      </c>
    </row>
    <row r="3761" spans="1:2" x14ac:dyDescent="0.25">
      <c r="A3761" s="7" t="s">
        <v>10192</v>
      </c>
      <c r="B3761">
        <v>8917988.3599999994</v>
      </c>
    </row>
    <row r="3762" spans="1:2" x14ac:dyDescent="0.25">
      <c r="A3762" s="7" t="s">
        <v>10194</v>
      </c>
      <c r="B3762">
        <v>1515416.59</v>
      </c>
    </row>
    <row r="3763" spans="1:2" x14ac:dyDescent="0.25">
      <c r="A3763" s="7" t="s">
        <v>10632</v>
      </c>
      <c r="B3763">
        <v>21284330.989999998</v>
      </c>
    </row>
    <row r="3764" spans="1:2" x14ac:dyDescent="0.25">
      <c r="A3764" s="7" t="s">
        <v>10633</v>
      </c>
      <c r="B3764">
        <v>17054574.93</v>
      </c>
    </row>
    <row r="3765" spans="1:2" x14ac:dyDescent="0.25">
      <c r="A3765" s="7" t="s">
        <v>10714</v>
      </c>
      <c r="B3765">
        <v>133955.01</v>
      </c>
    </row>
    <row r="3766" spans="1:2" x14ac:dyDescent="0.25">
      <c r="A3766" s="7" t="s">
        <v>10715</v>
      </c>
      <c r="B3766">
        <v>0</v>
      </c>
    </row>
    <row r="3767" spans="1:2" x14ac:dyDescent="0.25">
      <c r="A3767" s="7" t="s">
        <v>10716</v>
      </c>
      <c r="B3767">
        <v>0.44</v>
      </c>
    </row>
    <row r="3768" spans="1:2" x14ac:dyDescent="0.25">
      <c r="A3768" s="5" t="s">
        <v>10398</v>
      </c>
      <c r="B3768">
        <v>4908683.37</v>
      </c>
    </row>
    <row r="3769" spans="1:2" x14ac:dyDescent="0.25">
      <c r="A3769" s="7" t="s">
        <v>10180</v>
      </c>
      <c r="B3769">
        <v>1467805.34</v>
      </c>
    </row>
    <row r="3770" spans="1:2" x14ac:dyDescent="0.25">
      <c r="A3770" s="7" t="s">
        <v>10183</v>
      </c>
      <c r="B3770">
        <v>0.28000000000000003</v>
      </c>
    </row>
    <row r="3771" spans="1:2" x14ac:dyDescent="0.25">
      <c r="A3771" s="7" t="s">
        <v>10188</v>
      </c>
      <c r="B3771">
        <v>586392.80000000005</v>
      </c>
    </row>
    <row r="3772" spans="1:2" x14ac:dyDescent="0.25">
      <c r="A3772" s="7" t="s">
        <v>10191</v>
      </c>
      <c r="B3772">
        <v>504545.28000000003</v>
      </c>
    </row>
    <row r="3773" spans="1:2" x14ac:dyDescent="0.25">
      <c r="A3773" s="7" t="s">
        <v>10192</v>
      </c>
      <c r="B3773">
        <v>2077135.68</v>
      </c>
    </row>
    <row r="3774" spans="1:2" x14ac:dyDescent="0.25">
      <c r="A3774" s="7" t="s">
        <v>10194</v>
      </c>
      <c r="B3774">
        <v>272801.83</v>
      </c>
    </row>
    <row r="3775" spans="1:2" x14ac:dyDescent="0.25">
      <c r="A3775" s="7" t="s">
        <v>10632</v>
      </c>
      <c r="B3775">
        <v>2.16</v>
      </c>
    </row>
    <row r="3776" spans="1:2" x14ac:dyDescent="0.25">
      <c r="A3776" s="7" t="s">
        <v>10633</v>
      </c>
      <c r="B3776">
        <v>0</v>
      </c>
    </row>
    <row r="3777" spans="1:2" x14ac:dyDescent="0.25">
      <c r="A3777" s="7" t="s">
        <v>10714</v>
      </c>
      <c r="B3777">
        <v>0</v>
      </c>
    </row>
    <row r="3778" spans="1:2" x14ac:dyDescent="0.25">
      <c r="A3778" s="7" t="s">
        <v>10715</v>
      </c>
      <c r="B3778">
        <v>0</v>
      </c>
    </row>
    <row r="3779" spans="1:2" x14ac:dyDescent="0.25">
      <c r="A3779" s="7" t="s">
        <v>10716</v>
      </c>
      <c r="B3779">
        <v>0</v>
      </c>
    </row>
    <row r="3780" spans="1:2" x14ac:dyDescent="0.25">
      <c r="A3780" s="5" t="s">
        <v>10399</v>
      </c>
      <c r="B3780">
        <v>0</v>
      </c>
    </row>
    <row r="3781" spans="1:2" x14ac:dyDescent="0.25">
      <c r="A3781" s="7" t="s">
        <v>10180</v>
      </c>
      <c r="B3781">
        <v>0</v>
      </c>
    </row>
    <row r="3782" spans="1:2" x14ac:dyDescent="0.25">
      <c r="A3782" s="7" t="s">
        <v>10183</v>
      </c>
      <c r="B3782">
        <v>0</v>
      </c>
    </row>
    <row r="3783" spans="1:2" x14ac:dyDescent="0.25">
      <c r="A3783" s="7" t="s">
        <v>10188</v>
      </c>
      <c r="B3783">
        <v>0</v>
      </c>
    </row>
    <row r="3784" spans="1:2" x14ac:dyDescent="0.25">
      <c r="A3784" s="7" t="s">
        <v>10191</v>
      </c>
      <c r="B3784">
        <v>0</v>
      </c>
    </row>
    <row r="3785" spans="1:2" x14ac:dyDescent="0.25">
      <c r="A3785" s="7" t="s">
        <v>10192</v>
      </c>
      <c r="B3785">
        <v>0</v>
      </c>
    </row>
    <row r="3786" spans="1:2" x14ac:dyDescent="0.25">
      <c r="A3786" s="7" t="s">
        <v>10194</v>
      </c>
      <c r="B3786">
        <v>0</v>
      </c>
    </row>
    <row r="3787" spans="1:2" x14ac:dyDescent="0.25">
      <c r="A3787" s="7" t="s">
        <v>10632</v>
      </c>
      <c r="B3787">
        <v>0</v>
      </c>
    </row>
    <row r="3788" spans="1:2" x14ac:dyDescent="0.25">
      <c r="A3788" s="7" t="s">
        <v>10633</v>
      </c>
      <c r="B3788">
        <v>0</v>
      </c>
    </row>
    <row r="3789" spans="1:2" x14ac:dyDescent="0.25">
      <c r="A3789" s="7" t="s">
        <v>10714</v>
      </c>
      <c r="B3789">
        <v>0</v>
      </c>
    </row>
    <row r="3790" spans="1:2" x14ac:dyDescent="0.25">
      <c r="A3790" s="7" t="s">
        <v>10715</v>
      </c>
      <c r="B3790">
        <v>0</v>
      </c>
    </row>
    <row r="3791" spans="1:2" x14ac:dyDescent="0.25">
      <c r="A3791" s="7" t="s">
        <v>10716</v>
      </c>
      <c r="B3791">
        <v>0</v>
      </c>
    </row>
    <row r="3792" spans="1:2" x14ac:dyDescent="0.25">
      <c r="A3792" s="5" t="s">
        <v>10400</v>
      </c>
      <c r="B3792">
        <v>117817736.49999999</v>
      </c>
    </row>
    <row r="3793" spans="1:2" x14ac:dyDescent="0.25">
      <c r="A3793" s="7" t="s">
        <v>10180</v>
      </c>
      <c r="B3793">
        <v>-2000</v>
      </c>
    </row>
    <row r="3794" spans="1:2" x14ac:dyDescent="0.25">
      <c r="A3794" s="7" t="s">
        <v>10183</v>
      </c>
      <c r="B3794">
        <v>9306418.2699999996</v>
      </c>
    </row>
    <row r="3795" spans="1:2" x14ac:dyDescent="0.25">
      <c r="A3795" s="7" t="s">
        <v>10188</v>
      </c>
      <c r="B3795">
        <v>65122137.329999998</v>
      </c>
    </row>
    <row r="3796" spans="1:2" x14ac:dyDescent="0.25">
      <c r="A3796" s="7" t="s">
        <v>10191</v>
      </c>
      <c r="B3796">
        <v>19984890.579999998</v>
      </c>
    </row>
    <row r="3797" spans="1:2" x14ac:dyDescent="0.25">
      <c r="A3797" s="7" t="s">
        <v>10192</v>
      </c>
      <c r="B3797">
        <v>-248953.51</v>
      </c>
    </row>
    <row r="3798" spans="1:2" x14ac:dyDescent="0.25">
      <c r="A3798" s="7" t="s">
        <v>10194</v>
      </c>
      <c r="B3798">
        <v>8532927.25</v>
      </c>
    </row>
    <row r="3799" spans="1:2" x14ac:dyDescent="0.25">
      <c r="A3799" s="7" t="s">
        <v>10632</v>
      </c>
      <c r="B3799">
        <v>0</v>
      </c>
    </row>
    <row r="3800" spans="1:2" x14ac:dyDescent="0.25">
      <c r="A3800" s="7" t="s">
        <v>10633</v>
      </c>
      <c r="B3800">
        <v>15122316.58</v>
      </c>
    </row>
    <row r="3801" spans="1:2" x14ac:dyDescent="0.25">
      <c r="A3801" s="7" t="s">
        <v>10714</v>
      </c>
      <c r="B3801">
        <v>0</v>
      </c>
    </row>
    <row r="3802" spans="1:2" x14ac:dyDescent="0.25">
      <c r="A3802" s="7" t="s">
        <v>10715</v>
      </c>
      <c r="B3802">
        <v>0</v>
      </c>
    </row>
    <row r="3803" spans="1:2" x14ac:dyDescent="0.25">
      <c r="A3803" s="7" t="s">
        <v>10716</v>
      </c>
      <c r="B3803">
        <v>0</v>
      </c>
    </row>
    <row r="3804" spans="1:2" x14ac:dyDescent="0.25">
      <c r="A3804" s="5" t="s">
        <v>10401</v>
      </c>
      <c r="B3804">
        <v>0</v>
      </c>
    </row>
    <row r="3805" spans="1:2" x14ac:dyDescent="0.25">
      <c r="A3805" s="7" t="s">
        <v>10180</v>
      </c>
      <c r="B3805">
        <v>0</v>
      </c>
    </row>
    <row r="3806" spans="1:2" x14ac:dyDescent="0.25">
      <c r="A3806" s="7" t="s">
        <v>10183</v>
      </c>
      <c r="B3806">
        <v>0</v>
      </c>
    </row>
    <row r="3807" spans="1:2" x14ac:dyDescent="0.25">
      <c r="A3807" s="7" t="s">
        <v>10188</v>
      </c>
      <c r="B3807">
        <v>0</v>
      </c>
    </row>
    <row r="3808" spans="1:2" x14ac:dyDescent="0.25">
      <c r="A3808" s="7" t="s">
        <v>10191</v>
      </c>
      <c r="B3808">
        <v>0</v>
      </c>
    </row>
    <row r="3809" spans="1:2" x14ac:dyDescent="0.25">
      <c r="A3809" s="7" t="s">
        <v>10192</v>
      </c>
      <c r="B3809">
        <v>0</v>
      </c>
    </row>
    <row r="3810" spans="1:2" x14ac:dyDescent="0.25">
      <c r="A3810" s="7" t="s">
        <v>10194</v>
      </c>
      <c r="B3810">
        <v>0</v>
      </c>
    </row>
    <row r="3811" spans="1:2" x14ac:dyDescent="0.25">
      <c r="A3811" s="5" t="s">
        <v>10403</v>
      </c>
      <c r="B3811">
        <v>2558000</v>
      </c>
    </row>
    <row r="3812" spans="1:2" x14ac:dyDescent="0.25">
      <c r="A3812" s="7" t="s">
        <v>10180</v>
      </c>
      <c r="B3812">
        <v>0</v>
      </c>
    </row>
    <row r="3813" spans="1:2" x14ac:dyDescent="0.25">
      <c r="A3813" s="7" t="s">
        <v>10183</v>
      </c>
      <c r="B3813">
        <v>2558000</v>
      </c>
    </row>
    <row r="3814" spans="1:2" x14ac:dyDescent="0.25">
      <c r="A3814" s="7" t="s">
        <v>10188</v>
      </c>
      <c r="B3814">
        <v>0</v>
      </c>
    </row>
    <row r="3815" spans="1:2" x14ac:dyDescent="0.25">
      <c r="A3815" s="7" t="s">
        <v>10191</v>
      </c>
      <c r="B3815">
        <v>0</v>
      </c>
    </row>
    <row r="3816" spans="1:2" x14ac:dyDescent="0.25">
      <c r="A3816" s="7" t="s">
        <v>10192</v>
      </c>
      <c r="B3816">
        <v>0</v>
      </c>
    </row>
    <row r="3817" spans="1:2" x14ac:dyDescent="0.25">
      <c r="A3817" s="7" t="s">
        <v>10194</v>
      </c>
      <c r="B3817">
        <v>0</v>
      </c>
    </row>
    <row r="3818" spans="1:2" x14ac:dyDescent="0.25">
      <c r="A3818" s="7" t="s">
        <v>10632</v>
      </c>
      <c r="B3818">
        <v>0</v>
      </c>
    </row>
    <row r="3819" spans="1:2" x14ac:dyDescent="0.25">
      <c r="A3819" s="7" t="s">
        <v>10633</v>
      </c>
      <c r="B3819">
        <v>0</v>
      </c>
    </row>
    <row r="3820" spans="1:2" x14ac:dyDescent="0.25">
      <c r="A3820" s="7" t="s">
        <v>10714</v>
      </c>
      <c r="B3820">
        <v>0</v>
      </c>
    </row>
    <row r="3821" spans="1:2" x14ac:dyDescent="0.25">
      <c r="A3821" s="7" t="s">
        <v>10715</v>
      </c>
      <c r="B3821">
        <v>0</v>
      </c>
    </row>
    <row r="3822" spans="1:2" x14ac:dyDescent="0.25">
      <c r="A3822" s="7" t="s">
        <v>10716</v>
      </c>
      <c r="B3822">
        <v>0</v>
      </c>
    </row>
    <row r="3823" spans="1:2" x14ac:dyDescent="0.25">
      <c r="A3823" s="5" t="s">
        <v>10295</v>
      </c>
      <c r="B3823">
        <v>1.08</v>
      </c>
    </row>
    <row r="3824" spans="1:2" x14ac:dyDescent="0.25">
      <c r="A3824" s="7" t="s">
        <v>10180</v>
      </c>
      <c r="B3824">
        <v>0</v>
      </c>
    </row>
    <row r="3825" spans="1:2" x14ac:dyDescent="0.25">
      <c r="A3825" s="7" t="s">
        <v>10183</v>
      </c>
      <c r="B3825">
        <v>0</v>
      </c>
    </row>
    <row r="3826" spans="1:2" x14ac:dyDescent="0.25">
      <c r="A3826" s="7" t="s">
        <v>10188</v>
      </c>
      <c r="B3826">
        <v>0</v>
      </c>
    </row>
    <row r="3827" spans="1:2" x14ac:dyDescent="0.25">
      <c r="A3827" s="7" t="s">
        <v>10191</v>
      </c>
      <c r="B3827">
        <v>0</v>
      </c>
    </row>
    <row r="3828" spans="1:2" x14ac:dyDescent="0.25">
      <c r="A3828" s="7" t="s">
        <v>10192</v>
      </c>
      <c r="B3828">
        <v>0</v>
      </c>
    </row>
    <row r="3829" spans="1:2" x14ac:dyDescent="0.25">
      <c r="A3829" s="7" t="s">
        <v>10194</v>
      </c>
      <c r="B3829">
        <v>0</v>
      </c>
    </row>
    <row r="3830" spans="1:2" x14ac:dyDescent="0.25">
      <c r="A3830" s="7" t="s">
        <v>10632</v>
      </c>
      <c r="B3830">
        <v>0</v>
      </c>
    </row>
    <row r="3831" spans="1:2" x14ac:dyDescent="0.25">
      <c r="A3831" s="7" t="s">
        <v>10633</v>
      </c>
      <c r="B3831">
        <v>0</v>
      </c>
    </row>
    <row r="3832" spans="1:2" x14ac:dyDescent="0.25">
      <c r="A3832" s="7" t="s">
        <v>10714</v>
      </c>
      <c r="B3832">
        <v>1.08</v>
      </c>
    </row>
    <row r="3833" spans="1:2" x14ac:dyDescent="0.25">
      <c r="A3833" s="7" t="s">
        <v>10715</v>
      </c>
      <c r="B3833">
        <v>0</v>
      </c>
    </row>
    <row r="3834" spans="1:2" x14ac:dyDescent="0.25">
      <c r="A3834" s="7" t="s">
        <v>10716</v>
      </c>
      <c r="B3834">
        <v>0</v>
      </c>
    </row>
    <row r="3835" spans="1:2" x14ac:dyDescent="0.25">
      <c r="A3835" s="5" t="s">
        <v>10404</v>
      </c>
      <c r="B3835">
        <v>296684.65999999997</v>
      </c>
    </row>
    <row r="3836" spans="1:2" x14ac:dyDescent="0.25">
      <c r="A3836" s="7" t="s">
        <v>10180</v>
      </c>
      <c r="B3836">
        <v>0.24</v>
      </c>
    </row>
    <row r="3837" spans="1:2" x14ac:dyDescent="0.25">
      <c r="A3837" s="7" t="s">
        <v>10183</v>
      </c>
      <c r="B3837">
        <v>9727.93</v>
      </c>
    </row>
    <row r="3838" spans="1:2" x14ac:dyDescent="0.25">
      <c r="A3838" s="7" t="s">
        <v>10188</v>
      </c>
      <c r="B3838">
        <v>0</v>
      </c>
    </row>
    <row r="3839" spans="1:2" x14ac:dyDescent="0.25">
      <c r="A3839" s="7" t="s">
        <v>10191</v>
      </c>
      <c r="B3839">
        <v>0</v>
      </c>
    </row>
    <row r="3840" spans="1:2" x14ac:dyDescent="0.25">
      <c r="A3840" s="7" t="s">
        <v>10192</v>
      </c>
      <c r="B3840">
        <v>286216.61</v>
      </c>
    </row>
    <row r="3841" spans="1:2" x14ac:dyDescent="0.25">
      <c r="A3841" s="7" t="s">
        <v>10194</v>
      </c>
      <c r="B3841">
        <v>7.0000000000000007E-2</v>
      </c>
    </row>
    <row r="3842" spans="1:2" x14ac:dyDescent="0.25">
      <c r="A3842" s="7" t="s">
        <v>10632</v>
      </c>
      <c r="B3842">
        <v>0</v>
      </c>
    </row>
    <row r="3843" spans="1:2" x14ac:dyDescent="0.25">
      <c r="A3843" s="7" t="s">
        <v>10633</v>
      </c>
      <c r="B3843">
        <v>0</v>
      </c>
    </row>
    <row r="3844" spans="1:2" x14ac:dyDescent="0.25">
      <c r="A3844" s="7" t="s">
        <v>10714</v>
      </c>
      <c r="B3844">
        <v>739.81</v>
      </c>
    </row>
    <row r="3845" spans="1:2" x14ac:dyDescent="0.25">
      <c r="A3845" s="7" t="s">
        <v>10715</v>
      </c>
      <c r="B3845">
        <v>0</v>
      </c>
    </row>
    <row r="3846" spans="1:2" x14ac:dyDescent="0.25">
      <c r="A3846" s="7" t="s">
        <v>10716</v>
      </c>
      <c r="B3846">
        <v>0</v>
      </c>
    </row>
    <row r="3847" spans="1:2" x14ac:dyDescent="0.25">
      <c r="A3847" s="5" t="s">
        <v>10405</v>
      </c>
      <c r="B3847">
        <v>309573.17</v>
      </c>
    </row>
    <row r="3848" spans="1:2" x14ac:dyDescent="0.25">
      <c r="A3848" s="7" t="s">
        <v>10180</v>
      </c>
      <c r="B3848">
        <v>291.88</v>
      </c>
    </row>
    <row r="3849" spans="1:2" x14ac:dyDescent="0.25">
      <c r="A3849" s="7" t="s">
        <v>10183</v>
      </c>
      <c r="B3849">
        <v>0</v>
      </c>
    </row>
    <row r="3850" spans="1:2" x14ac:dyDescent="0.25">
      <c r="A3850" s="7" t="s">
        <v>10188</v>
      </c>
      <c r="B3850">
        <v>0</v>
      </c>
    </row>
    <row r="3851" spans="1:2" x14ac:dyDescent="0.25">
      <c r="A3851" s="7" t="s">
        <v>10191</v>
      </c>
      <c r="B3851">
        <v>0</v>
      </c>
    </row>
    <row r="3852" spans="1:2" x14ac:dyDescent="0.25">
      <c r="A3852" s="7" t="s">
        <v>10192</v>
      </c>
      <c r="B3852">
        <v>1803.53</v>
      </c>
    </row>
    <row r="3853" spans="1:2" x14ac:dyDescent="0.25">
      <c r="A3853" s="7" t="s">
        <v>10194</v>
      </c>
      <c r="B3853">
        <v>0.03</v>
      </c>
    </row>
    <row r="3854" spans="1:2" x14ac:dyDescent="0.25">
      <c r="A3854" s="7" t="s">
        <v>10632</v>
      </c>
      <c r="B3854">
        <v>0</v>
      </c>
    </row>
    <row r="3855" spans="1:2" x14ac:dyDescent="0.25">
      <c r="A3855" s="7" t="s">
        <v>10633</v>
      </c>
      <c r="B3855">
        <v>0</v>
      </c>
    </row>
    <row r="3856" spans="1:2" x14ac:dyDescent="0.25">
      <c r="A3856" s="7" t="s">
        <v>10714</v>
      </c>
      <c r="B3856">
        <v>307477.73</v>
      </c>
    </row>
    <row r="3857" spans="1:2" x14ac:dyDescent="0.25">
      <c r="A3857" s="7" t="s">
        <v>10715</v>
      </c>
      <c r="B3857">
        <v>0</v>
      </c>
    </row>
    <row r="3858" spans="1:2" x14ac:dyDescent="0.25">
      <c r="A3858" s="7" t="s">
        <v>10716</v>
      </c>
      <c r="B3858">
        <v>0</v>
      </c>
    </row>
    <row r="3859" spans="1:2" x14ac:dyDescent="0.25">
      <c r="A3859" s="5" t="s">
        <v>10406</v>
      </c>
      <c r="B3859">
        <v>59004958.299999997</v>
      </c>
    </row>
    <row r="3860" spans="1:2" x14ac:dyDescent="0.25">
      <c r="A3860" s="7" t="s">
        <v>10180</v>
      </c>
      <c r="B3860">
        <v>3773171.27</v>
      </c>
    </row>
    <row r="3861" spans="1:2" x14ac:dyDescent="0.25">
      <c r="A3861" s="7" t="s">
        <v>10183</v>
      </c>
      <c r="B3861">
        <v>12142490.77</v>
      </c>
    </row>
    <row r="3862" spans="1:2" x14ac:dyDescent="0.25">
      <c r="A3862" s="7" t="s">
        <v>10188</v>
      </c>
      <c r="B3862">
        <v>24126509.210000001</v>
      </c>
    </row>
    <row r="3863" spans="1:2" x14ac:dyDescent="0.25">
      <c r="A3863" s="7" t="s">
        <v>10191</v>
      </c>
      <c r="B3863">
        <v>4646753.9000000004</v>
      </c>
    </row>
    <row r="3864" spans="1:2" x14ac:dyDescent="0.25">
      <c r="A3864" s="7" t="s">
        <v>10192</v>
      </c>
      <c r="B3864">
        <v>5571514.2199999997</v>
      </c>
    </row>
    <row r="3865" spans="1:2" x14ac:dyDescent="0.25">
      <c r="A3865" s="7" t="s">
        <v>10194</v>
      </c>
      <c r="B3865">
        <v>5508295.1699999999</v>
      </c>
    </row>
    <row r="3866" spans="1:2" x14ac:dyDescent="0.25">
      <c r="A3866" s="7" t="s">
        <v>10632</v>
      </c>
      <c r="B3866">
        <v>375093.92</v>
      </c>
    </row>
    <row r="3867" spans="1:2" x14ac:dyDescent="0.25">
      <c r="A3867" s="7" t="s">
        <v>10633</v>
      </c>
      <c r="B3867">
        <v>2861129.84</v>
      </c>
    </row>
    <row r="3868" spans="1:2" x14ac:dyDescent="0.25">
      <c r="A3868" s="7" t="s">
        <v>10714</v>
      </c>
      <c r="B3868">
        <v>0</v>
      </c>
    </row>
    <row r="3869" spans="1:2" x14ac:dyDescent="0.25">
      <c r="A3869" s="7" t="s">
        <v>10715</v>
      </c>
      <c r="B3869">
        <v>0</v>
      </c>
    </row>
    <row r="3870" spans="1:2" x14ac:dyDescent="0.25">
      <c r="A3870" s="7" t="s">
        <v>10716</v>
      </c>
      <c r="B3870">
        <v>0</v>
      </c>
    </row>
    <row r="3871" spans="1:2" x14ac:dyDescent="0.25">
      <c r="A3871" s="5" t="s">
        <v>10407</v>
      </c>
      <c r="B3871">
        <v>29431.84</v>
      </c>
    </row>
    <row r="3872" spans="1:2" x14ac:dyDescent="0.25">
      <c r="A3872" s="7" t="s">
        <v>10180</v>
      </c>
      <c r="B3872">
        <v>0</v>
      </c>
    </row>
    <row r="3873" spans="1:2" x14ac:dyDescent="0.25">
      <c r="A3873" s="7" t="s">
        <v>10183</v>
      </c>
      <c r="B3873">
        <v>29431.84</v>
      </c>
    </row>
    <row r="3874" spans="1:2" x14ac:dyDescent="0.25">
      <c r="A3874" s="7" t="s">
        <v>10188</v>
      </c>
      <c r="B3874">
        <v>0</v>
      </c>
    </row>
    <row r="3875" spans="1:2" x14ac:dyDescent="0.25">
      <c r="A3875" s="7" t="s">
        <v>10191</v>
      </c>
      <c r="B3875">
        <v>0</v>
      </c>
    </row>
    <row r="3876" spans="1:2" x14ac:dyDescent="0.25">
      <c r="A3876" s="7" t="s">
        <v>10192</v>
      </c>
      <c r="B3876">
        <v>0</v>
      </c>
    </row>
    <row r="3877" spans="1:2" x14ac:dyDescent="0.25">
      <c r="A3877" s="7" t="s">
        <v>10194</v>
      </c>
      <c r="B3877">
        <v>0</v>
      </c>
    </row>
    <row r="3878" spans="1:2" x14ac:dyDescent="0.25">
      <c r="A3878" s="7" t="s">
        <v>10632</v>
      </c>
      <c r="B3878">
        <v>0</v>
      </c>
    </row>
    <row r="3879" spans="1:2" x14ac:dyDescent="0.25">
      <c r="A3879" s="7" t="s">
        <v>10633</v>
      </c>
      <c r="B3879">
        <v>0</v>
      </c>
    </row>
    <row r="3880" spans="1:2" x14ac:dyDescent="0.25">
      <c r="A3880" s="7" t="s">
        <v>10714</v>
      </c>
      <c r="B3880">
        <v>0</v>
      </c>
    </row>
    <row r="3881" spans="1:2" x14ac:dyDescent="0.25">
      <c r="A3881" s="7" t="s">
        <v>10715</v>
      </c>
      <c r="B3881">
        <v>0</v>
      </c>
    </row>
    <row r="3882" spans="1:2" x14ac:dyDescent="0.25">
      <c r="A3882" s="7" t="s">
        <v>10716</v>
      </c>
      <c r="B3882">
        <v>0</v>
      </c>
    </row>
    <row r="3883" spans="1:2" x14ac:dyDescent="0.25">
      <c r="A3883" s="5" t="s">
        <v>10309</v>
      </c>
      <c r="B3883">
        <v>0</v>
      </c>
    </row>
    <row r="3884" spans="1:2" x14ac:dyDescent="0.25">
      <c r="A3884" s="7" t="s">
        <v>10180</v>
      </c>
      <c r="B3884">
        <v>0</v>
      </c>
    </row>
    <row r="3885" spans="1:2" x14ac:dyDescent="0.25">
      <c r="A3885" s="7" t="s">
        <v>10183</v>
      </c>
      <c r="B3885">
        <v>0</v>
      </c>
    </row>
    <row r="3886" spans="1:2" x14ac:dyDescent="0.25">
      <c r="A3886" s="7" t="s">
        <v>10188</v>
      </c>
      <c r="B3886">
        <v>0</v>
      </c>
    </row>
    <row r="3887" spans="1:2" x14ac:dyDescent="0.25">
      <c r="A3887" s="7" t="s">
        <v>10191</v>
      </c>
      <c r="B3887">
        <v>0</v>
      </c>
    </row>
    <row r="3888" spans="1:2" x14ac:dyDescent="0.25">
      <c r="A3888" s="7" t="s">
        <v>10192</v>
      </c>
      <c r="B3888">
        <v>0</v>
      </c>
    </row>
    <row r="3889" spans="1:2" x14ac:dyDescent="0.25">
      <c r="A3889" s="7" t="s">
        <v>10194</v>
      </c>
      <c r="B3889">
        <v>0</v>
      </c>
    </row>
    <row r="3890" spans="1:2" x14ac:dyDescent="0.25">
      <c r="A3890" s="7" t="s">
        <v>10632</v>
      </c>
      <c r="B3890">
        <v>0</v>
      </c>
    </row>
    <row r="3891" spans="1:2" x14ac:dyDescent="0.25">
      <c r="A3891" s="7" t="s">
        <v>10633</v>
      </c>
      <c r="B3891">
        <v>0</v>
      </c>
    </row>
    <row r="3892" spans="1:2" x14ac:dyDescent="0.25">
      <c r="A3892" s="7" t="s">
        <v>10714</v>
      </c>
      <c r="B3892">
        <v>0</v>
      </c>
    </row>
    <row r="3893" spans="1:2" x14ac:dyDescent="0.25">
      <c r="A3893" s="7" t="s">
        <v>10715</v>
      </c>
      <c r="B3893">
        <v>0</v>
      </c>
    </row>
    <row r="3894" spans="1:2" x14ac:dyDescent="0.25">
      <c r="A3894" s="7" t="s">
        <v>10716</v>
      </c>
      <c r="B3894">
        <v>0</v>
      </c>
    </row>
    <row r="3895" spans="1:2" x14ac:dyDescent="0.25">
      <c r="A3895" s="5" t="s">
        <v>10329</v>
      </c>
      <c r="B3895">
        <v>0</v>
      </c>
    </row>
    <row r="3896" spans="1:2" x14ac:dyDescent="0.25">
      <c r="A3896" s="7" t="s">
        <v>10180</v>
      </c>
      <c r="B3896">
        <v>0</v>
      </c>
    </row>
    <row r="3897" spans="1:2" x14ac:dyDescent="0.25">
      <c r="A3897" s="7" t="s">
        <v>10183</v>
      </c>
      <c r="B3897">
        <v>0</v>
      </c>
    </row>
    <row r="3898" spans="1:2" x14ac:dyDescent="0.25">
      <c r="A3898" s="7" t="s">
        <v>10188</v>
      </c>
      <c r="B3898">
        <v>0</v>
      </c>
    </row>
    <row r="3899" spans="1:2" x14ac:dyDescent="0.25">
      <c r="A3899" s="7" t="s">
        <v>10191</v>
      </c>
      <c r="B3899">
        <v>0</v>
      </c>
    </row>
    <row r="3900" spans="1:2" x14ac:dyDescent="0.25">
      <c r="A3900" s="7" t="s">
        <v>10192</v>
      </c>
      <c r="B3900">
        <v>0</v>
      </c>
    </row>
    <row r="3901" spans="1:2" x14ac:dyDescent="0.25">
      <c r="A3901" s="7" t="s">
        <v>10194</v>
      </c>
      <c r="B3901">
        <v>0</v>
      </c>
    </row>
    <row r="3902" spans="1:2" x14ac:dyDescent="0.25">
      <c r="A3902" s="7" t="s">
        <v>10632</v>
      </c>
      <c r="B3902">
        <v>0</v>
      </c>
    </row>
    <row r="3903" spans="1:2" x14ac:dyDescent="0.25">
      <c r="A3903" s="7" t="s">
        <v>10633</v>
      </c>
      <c r="B3903">
        <v>0</v>
      </c>
    </row>
    <row r="3904" spans="1:2" x14ac:dyDescent="0.25">
      <c r="A3904" s="7" t="s">
        <v>10714</v>
      </c>
      <c r="B3904">
        <v>0</v>
      </c>
    </row>
    <row r="3905" spans="1:2" x14ac:dyDescent="0.25">
      <c r="A3905" s="7" t="s">
        <v>10715</v>
      </c>
      <c r="B3905">
        <v>0</v>
      </c>
    </row>
    <row r="3906" spans="1:2" x14ac:dyDescent="0.25">
      <c r="A3906" s="7" t="s">
        <v>10716</v>
      </c>
      <c r="B3906">
        <v>0</v>
      </c>
    </row>
    <row r="3907" spans="1:2" x14ac:dyDescent="0.25">
      <c r="A3907" s="5" t="s">
        <v>10408</v>
      </c>
      <c r="B3907">
        <v>2684942.59</v>
      </c>
    </row>
    <row r="3908" spans="1:2" x14ac:dyDescent="0.25">
      <c r="A3908" s="7" t="s">
        <v>10180</v>
      </c>
      <c r="B3908">
        <v>0</v>
      </c>
    </row>
    <row r="3909" spans="1:2" x14ac:dyDescent="0.25">
      <c r="A3909" s="7" t="s">
        <v>10183</v>
      </c>
      <c r="B3909">
        <v>0</v>
      </c>
    </row>
    <row r="3910" spans="1:2" x14ac:dyDescent="0.25">
      <c r="A3910" s="7" t="s">
        <v>10188</v>
      </c>
      <c r="B3910">
        <v>-1752.86</v>
      </c>
    </row>
    <row r="3911" spans="1:2" x14ac:dyDescent="0.25">
      <c r="A3911" s="7" t="s">
        <v>10191</v>
      </c>
      <c r="B3911">
        <v>1237828.77</v>
      </c>
    </row>
    <row r="3912" spans="1:2" x14ac:dyDescent="0.25">
      <c r="A3912" s="7" t="s">
        <v>10192</v>
      </c>
      <c r="B3912">
        <v>937761.71</v>
      </c>
    </row>
    <row r="3913" spans="1:2" x14ac:dyDescent="0.25">
      <c r="A3913" s="7" t="s">
        <v>10194</v>
      </c>
      <c r="B3913">
        <v>-3955.5</v>
      </c>
    </row>
    <row r="3914" spans="1:2" x14ac:dyDescent="0.25">
      <c r="A3914" s="7" t="s">
        <v>10632</v>
      </c>
      <c r="B3914">
        <v>504571.48</v>
      </c>
    </row>
    <row r="3915" spans="1:2" x14ac:dyDescent="0.25">
      <c r="A3915" s="7" t="s">
        <v>10633</v>
      </c>
      <c r="B3915">
        <v>5049.13</v>
      </c>
    </row>
    <row r="3916" spans="1:2" x14ac:dyDescent="0.25">
      <c r="A3916" s="7" t="s">
        <v>10714</v>
      </c>
      <c r="B3916">
        <v>5439.86</v>
      </c>
    </row>
    <row r="3917" spans="1:2" x14ac:dyDescent="0.25">
      <c r="A3917" s="7" t="s">
        <v>10715</v>
      </c>
      <c r="B3917">
        <v>0</v>
      </c>
    </row>
    <row r="3918" spans="1:2" x14ac:dyDescent="0.25">
      <c r="A3918" s="7" t="s">
        <v>10716</v>
      </c>
      <c r="B3918">
        <v>0</v>
      </c>
    </row>
    <row r="3919" spans="1:2" x14ac:dyDescent="0.25">
      <c r="A3919" s="4">
        <v>35</v>
      </c>
      <c r="B3919">
        <v>19003978.16</v>
      </c>
    </row>
    <row r="3920" spans="1:2" x14ac:dyDescent="0.25">
      <c r="A3920" s="5" t="s">
        <v>10391</v>
      </c>
      <c r="B3920">
        <v>16029452.539999999</v>
      </c>
    </row>
    <row r="3921" spans="1:2" x14ac:dyDescent="0.25">
      <c r="A3921" s="7" t="s">
        <v>10566</v>
      </c>
      <c r="B3921">
        <v>16029452.539999999</v>
      </c>
    </row>
    <row r="3922" spans="1:2" x14ac:dyDescent="0.25">
      <c r="A3922" s="5" t="s">
        <v>10409</v>
      </c>
      <c r="B3922">
        <v>0</v>
      </c>
    </row>
    <row r="3923" spans="1:2" x14ac:dyDescent="0.25">
      <c r="A3923" s="7" t="s">
        <v>10566</v>
      </c>
      <c r="B3923">
        <v>0</v>
      </c>
    </row>
    <row r="3924" spans="1:2" x14ac:dyDescent="0.25">
      <c r="A3924" s="5" t="s">
        <v>10406</v>
      </c>
      <c r="B3924">
        <v>2974525.62</v>
      </c>
    </row>
    <row r="3925" spans="1:2" x14ac:dyDescent="0.25">
      <c r="A3925" s="7" t="s">
        <v>10566</v>
      </c>
      <c r="B3925">
        <v>2974525.62</v>
      </c>
    </row>
    <row r="3926" spans="1:2" x14ac:dyDescent="0.25">
      <c r="A3926" s="4" t="s">
        <v>10129</v>
      </c>
      <c r="B3926">
        <v>6255138818.5999985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L4199"/>
  <sheetViews>
    <sheetView tabSelected="1" topLeftCell="A22" zoomScale="90" zoomScaleNormal="90" workbookViewId="0">
      <selection activeCell="F1217" sqref="F1217"/>
    </sheetView>
  </sheetViews>
  <sheetFormatPr defaultRowHeight="15" x14ac:dyDescent="0.25"/>
  <cols>
    <col min="1" max="1" width="13.85546875" customWidth="1"/>
    <col min="2" max="2" width="4.7109375" customWidth="1"/>
    <col min="3" max="3" width="8.140625" customWidth="1"/>
    <col min="4" max="4" width="6.42578125" style="209" customWidth="1"/>
    <col min="5" max="5" width="64" style="161" customWidth="1"/>
    <col min="6" max="6" width="33" customWidth="1"/>
    <col min="7" max="7" width="42.5703125" customWidth="1"/>
    <col min="8" max="8" width="10.28515625" style="209" customWidth="1"/>
    <col min="9" max="9" width="12.42578125" style="209" customWidth="1"/>
    <col min="10" max="10" width="8.140625" style="209" customWidth="1"/>
    <col min="11" max="11" width="12" style="209" customWidth="1"/>
    <col min="12" max="14" width="9.140625" style="209" customWidth="1"/>
    <col min="15" max="15" width="10.140625" style="209" customWidth="1"/>
    <col min="16" max="16" width="11.140625" style="376" bestFit="1" customWidth="1"/>
    <col min="17" max="17" width="6.42578125" customWidth="1"/>
    <col min="18" max="18" width="8.5703125" customWidth="1"/>
    <col min="19" max="19" width="16.140625" customWidth="1"/>
    <col min="20" max="20" width="4.7109375" customWidth="1"/>
    <col min="21" max="21" width="12.5703125" bestFit="1" customWidth="1"/>
  </cols>
  <sheetData>
    <row r="1" spans="1:21" s="150" customFormat="1" ht="60" x14ac:dyDescent="0.25">
      <c r="A1" s="150" t="s">
        <v>0</v>
      </c>
      <c r="B1" s="150" t="s">
        <v>10125</v>
      </c>
      <c r="C1" s="150" t="s">
        <v>10127</v>
      </c>
      <c r="D1" s="150" t="s">
        <v>10126</v>
      </c>
      <c r="E1" s="150" t="s">
        <v>14449</v>
      </c>
      <c r="F1" s="150" t="s">
        <v>14450</v>
      </c>
      <c r="G1" s="150" t="s">
        <v>4</v>
      </c>
      <c r="H1" s="150" t="s">
        <v>7</v>
      </c>
      <c r="I1" s="150" t="s">
        <v>8</v>
      </c>
      <c r="J1" s="150" t="s">
        <v>9</v>
      </c>
      <c r="K1" s="150" t="s">
        <v>10</v>
      </c>
      <c r="L1" s="150" t="s">
        <v>14452</v>
      </c>
      <c r="M1" s="150" t="s">
        <v>16442</v>
      </c>
      <c r="N1" s="150" t="s">
        <v>14453</v>
      </c>
      <c r="O1" s="150" t="s">
        <v>14455</v>
      </c>
      <c r="P1" s="378" t="s">
        <v>14454</v>
      </c>
      <c r="Q1" s="150" t="s">
        <v>12092</v>
      </c>
      <c r="R1" s="150" t="s">
        <v>16674</v>
      </c>
      <c r="S1" s="150" t="s">
        <v>17146</v>
      </c>
      <c r="U1" s="150" t="s">
        <v>16270</v>
      </c>
    </row>
    <row r="2" spans="1:21" s="8" customFormat="1" x14ac:dyDescent="0.25">
      <c r="A2" t="s">
        <v>395</v>
      </c>
      <c r="B2" t="str">
        <f t="shared" ref="B2:B40" si="0">LEFT(A2,2)</f>
        <v>30</v>
      </c>
      <c r="C2" t="str">
        <f t="shared" ref="C2:C33" si="1">MID(A2,4,3)</f>
        <v>014</v>
      </c>
      <c r="D2" t="str">
        <f t="shared" ref="D2:D34" si="2">RIGHT(A2,3)</f>
        <v>000</v>
      </c>
      <c r="E2" s="250" t="s">
        <v>398</v>
      </c>
      <c r="F2" s="253" t="s">
        <v>396</v>
      </c>
      <c r="G2" t="s">
        <v>399</v>
      </c>
      <c r="H2" s="209">
        <v>30</v>
      </c>
      <c r="I2" s="209">
        <v>14</v>
      </c>
      <c r="J2" s="209">
        <v>0</v>
      </c>
      <c r="K2" s="209">
        <v>311111</v>
      </c>
      <c r="L2" s="333">
        <v>210100</v>
      </c>
      <c r="M2" s="209">
        <v>200</v>
      </c>
      <c r="N2" s="209">
        <v>2000</v>
      </c>
      <c r="O2" s="209">
        <v>0</v>
      </c>
      <c r="P2" s="209">
        <v>0</v>
      </c>
      <c r="R2"/>
      <c r="T2" s="248"/>
      <c r="U2" s="248"/>
    </row>
    <row r="3" spans="1:21" s="8" customFormat="1" x14ac:dyDescent="0.25">
      <c r="A3" t="s">
        <v>400</v>
      </c>
      <c r="B3" t="str">
        <f t="shared" si="0"/>
        <v>30</v>
      </c>
      <c r="C3" t="str">
        <f t="shared" si="1"/>
        <v>022</v>
      </c>
      <c r="D3" t="str">
        <f t="shared" si="2"/>
        <v>000</v>
      </c>
      <c r="E3" s="250" t="s">
        <v>401</v>
      </c>
      <c r="F3" s="253" t="s">
        <v>396</v>
      </c>
      <c r="G3" t="s">
        <v>402</v>
      </c>
      <c r="H3" s="209">
        <v>30</v>
      </c>
      <c r="I3" s="209">
        <v>22</v>
      </c>
      <c r="J3" s="209">
        <v>0</v>
      </c>
      <c r="K3" s="209">
        <v>311120</v>
      </c>
      <c r="L3" s="209">
        <v>210100</v>
      </c>
      <c r="M3" s="209">
        <v>100</v>
      </c>
      <c r="N3" s="209">
        <v>1000</v>
      </c>
      <c r="O3" s="308" t="s">
        <v>17078</v>
      </c>
      <c r="P3" s="209">
        <v>0</v>
      </c>
      <c r="S3" s="340" t="s">
        <v>17142</v>
      </c>
      <c r="T3" s="248"/>
    </row>
    <row r="4" spans="1:21" s="8" customFormat="1" x14ac:dyDescent="0.25">
      <c r="A4" t="s">
        <v>1262</v>
      </c>
      <c r="B4" t="str">
        <f t="shared" si="0"/>
        <v>31</v>
      </c>
      <c r="C4" t="str">
        <f t="shared" si="1"/>
        <v>668</v>
      </c>
      <c r="D4" t="str">
        <f t="shared" si="2"/>
        <v>000</v>
      </c>
      <c r="E4" s="250" t="s">
        <v>1263</v>
      </c>
      <c r="F4" s="253" t="s">
        <v>647</v>
      </c>
      <c r="G4" t="s">
        <v>1264</v>
      </c>
      <c r="H4" s="209">
        <v>31</v>
      </c>
      <c r="I4" s="209">
        <v>668</v>
      </c>
      <c r="J4" s="209">
        <v>0</v>
      </c>
      <c r="K4" s="209">
        <v>311405</v>
      </c>
      <c r="L4" s="333">
        <v>210100</v>
      </c>
      <c r="M4" s="209">
        <v>100</v>
      </c>
      <c r="N4" s="209">
        <v>1000</v>
      </c>
      <c r="O4" s="209">
        <v>0</v>
      </c>
      <c r="P4" s="209">
        <v>0</v>
      </c>
      <c r="Q4" s="248"/>
      <c r="R4" s="251"/>
      <c r="S4" s="248"/>
      <c r="T4" s="248"/>
      <c r="U4" s="248"/>
    </row>
    <row r="5" spans="1:21" s="8" customFormat="1" x14ac:dyDescent="0.25">
      <c r="A5" t="s">
        <v>555</v>
      </c>
      <c r="B5" t="str">
        <f t="shared" si="0"/>
        <v>30</v>
      </c>
      <c r="C5" t="str">
        <f t="shared" si="1"/>
        <v>026</v>
      </c>
      <c r="D5" t="str">
        <f t="shared" si="2"/>
        <v>000</v>
      </c>
      <c r="E5" s="250" t="s">
        <v>556</v>
      </c>
      <c r="F5" s="253" t="s">
        <v>396</v>
      </c>
      <c r="G5" s="342" t="s">
        <v>556</v>
      </c>
      <c r="H5" s="209">
        <v>30</v>
      </c>
      <c r="I5" s="209">
        <v>26</v>
      </c>
      <c r="J5" s="209">
        <v>0</v>
      </c>
      <c r="K5" s="209">
        <v>311150</v>
      </c>
      <c r="L5" s="333">
        <v>210100</v>
      </c>
      <c r="M5" s="209">
        <v>100</v>
      </c>
      <c r="N5" s="209">
        <v>1000</v>
      </c>
      <c r="O5" s="209">
        <v>1026</v>
      </c>
      <c r="P5" s="209">
        <v>10001</v>
      </c>
      <c r="Q5" s="248"/>
      <c r="R5" s="248"/>
      <c r="S5" s="248"/>
      <c r="T5" s="248" t="s">
        <v>16014</v>
      </c>
      <c r="U5" s="248" t="s">
        <v>16270</v>
      </c>
    </row>
    <row r="6" spans="1:21" s="8" customFormat="1" x14ac:dyDescent="0.25">
      <c r="A6" t="s">
        <v>557</v>
      </c>
      <c r="B6" t="str">
        <f t="shared" si="0"/>
        <v>30</v>
      </c>
      <c r="C6" t="str">
        <f t="shared" si="1"/>
        <v>027</v>
      </c>
      <c r="D6" t="str">
        <f t="shared" si="2"/>
        <v>000</v>
      </c>
      <c r="E6" s="250" t="s">
        <v>558</v>
      </c>
      <c r="F6" s="253" t="s">
        <v>396</v>
      </c>
      <c r="G6" t="s">
        <v>559</v>
      </c>
      <c r="H6" s="209">
        <v>30</v>
      </c>
      <c r="I6" s="209">
        <v>27</v>
      </c>
      <c r="J6" s="209">
        <v>0</v>
      </c>
      <c r="K6" s="209">
        <v>311150</v>
      </c>
      <c r="L6" s="333">
        <v>210100</v>
      </c>
      <c r="M6" s="209">
        <v>100</v>
      </c>
      <c r="N6" s="209">
        <v>1000</v>
      </c>
      <c r="O6" s="209">
        <v>1027</v>
      </c>
      <c r="P6" s="209">
        <v>10002</v>
      </c>
      <c r="Q6" s="248"/>
      <c r="R6" s="248"/>
      <c r="S6" s="248"/>
      <c r="T6" s="248" t="s">
        <v>16014</v>
      </c>
      <c r="U6" s="248" t="s">
        <v>16270</v>
      </c>
    </row>
    <row r="7" spans="1:21" s="8" customFormat="1" x14ac:dyDescent="0.25">
      <c r="A7" t="s">
        <v>560</v>
      </c>
      <c r="B7" t="str">
        <f t="shared" si="0"/>
        <v>30</v>
      </c>
      <c r="C7" t="str">
        <f t="shared" si="1"/>
        <v>028</v>
      </c>
      <c r="D7" t="str">
        <f t="shared" si="2"/>
        <v>000</v>
      </c>
      <c r="E7" s="161" t="s">
        <v>561</v>
      </c>
      <c r="F7" s="253" t="s">
        <v>396</v>
      </c>
      <c r="G7" t="s">
        <v>562</v>
      </c>
      <c r="H7" s="209">
        <v>30</v>
      </c>
      <c r="I7" s="209">
        <v>28</v>
      </c>
      <c r="J7" s="209">
        <v>0</v>
      </c>
      <c r="K7" s="209">
        <v>311150</v>
      </c>
      <c r="L7" s="333">
        <v>210100</v>
      </c>
      <c r="M7" s="209">
        <v>100</v>
      </c>
      <c r="N7" s="209">
        <v>1000</v>
      </c>
      <c r="O7" s="209">
        <v>1028</v>
      </c>
      <c r="P7" s="209">
        <v>10003</v>
      </c>
      <c r="Q7" s="248"/>
      <c r="R7" s="248"/>
      <c r="S7" s="248"/>
      <c r="T7" s="248" t="s">
        <v>16014</v>
      </c>
      <c r="U7" s="248" t="s">
        <v>16270</v>
      </c>
    </row>
    <row r="8" spans="1:21" s="8" customFormat="1" x14ac:dyDescent="0.25">
      <c r="A8" t="s">
        <v>563</v>
      </c>
      <c r="B8" t="str">
        <f t="shared" si="0"/>
        <v>30</v>
      </c>
      <c r="C8" t="str">
        <f t="shared" si="1"/>
        <v>033</v>
      </c>
      <c r="D8" t="str">
        <f t="shared" si="2"/>
        <v>000</v>
      </c>
      <c r="E8" s="161" t="s">
        <v>564</v>
      </c>
      <c r="F8" s="253" t="s">
        <v>396</v>
      </c>
      <c r="G8" t="s">
        <v>565</v>
      </c>
      <c r="H8" s="209">
        <v>30</v>
      </c>
      <c r="I8" s="209">
        <v>33</v>
      </c>
      <c r="J8" s="209">
        <v>0</v>
      </c>
      <c r="K8" s="209">
        <v>311150</v>
      </c>
      <c r="L8" s="333">
        <v>210100</v>
      </c>
      <c r="M8" s="209">
        <v>100</v>
      </c>
      <c r="N8" s="209">
        <v>1000</v>
      </c>
      <c r="O8" s="209">
        <v>1033</v>
      </c>
      <c r="P8" s="209">
        <v>10004</v>
      </c>
      <c r="Q8" s="248"/>
      <c r="R8" s="248"/>
      <c r="S8" s="248"/>
      <c r="T8" s="248" t="s">
        <v>16014</v>
      </c>
      <c r="U8" s="248" t="s">
        <v>16270</v>
      </c>
    </row>
    <row r="9" spans="1:21" s="8" customFormat="1" x14ac:dyDescent="0.25">
      <c r="A9" t="s">
        <v>566</v>
      </c>
      <c r="B9" t="str">
        <f t="shared" si="0"/>
        <v>30</v>
      </c>
      <c r="C9" t="str">
        <f t="shared" si="1"/>
        <v>034</v>
      </c>
      <c r="D9" t="str">
        <f t="shared" si="2"/>
        <v>000</v>
      </c>
      <c r="E9" s="161" t="s">
        <v>567</v>
      </c>
      <c r="F9" s="253" t="s">
        <v>396</v>
      </c>
      <c r="G9" t="s">
        <v>568</v>
      </c>
      <c r="H9" s="209">
        <v>30</v>
      </c>
      <c r="I9" s="209">
        <v>34</v>
      </c>
      <c r="J9" s="209">
        <v>0</v>
      </c>
      <c r="K9" s="209">
        <v>311150</v>
      </c>
      <c r="L9" s="333">
        <v>210100</v>
      </c>
      <c r="M9" s="209">
        <v>100</v>
      </c>
      <c r="N9" s="209">
        <v>1000</v>
      </c>
      <c r="O9" s="209">
        <v>1034</v>
      </c>
      <c r="P9" s="209">
        <v>10005</v>
      </c>
      <c r="Q9" s="248"/>
      <c r="R9" s="248"/>
      <c r="S9" s="248"/>
      <c r="T9" s="248" t="s">
        <v>16014</v>
      </c>
      <c r="U9" s="248" t="s">
        <v>16270</v>
      </c>
    </row>
    <row r="10" spans="1:21" s="8" customFormat="1" x14ac:dyDescent="0.25">
      <c r="A10" t="s">
        <v>569</v>
      </c>
      <c r="B10" t="str">
        <f t="shared" si="0"/>
        <v>30</v>
      </c>
      <c r="C10" t="str">
        <f t="shared" si="1"/>
        <v>035</v>
      </c>
      <c r="D10" t="str">
        <f t="shared" si="2"/>
        <v>000</v>
      </c>
      <c r="E10" s="161" t="s">
        <v>570</v>
      </c>
      <c r="F10" t="s">
        <v>396</v>
      </c>
      <c r="G10" t="s">
        <v>571</v>
      </c>
      <c r="H10" s="209">
        <v>30</v>
      </c>
      <c r="I10" s="209">
        <v>35</v>
      </c>
      <c r="J10" s="209">
        <v>0</v>
      </c>
      <c r="K10" s="209">
        <v>311150</v>
      </c>
      <c r="L10" s="209">
        <v>210100</v>
      </c>
      <c r="M10" s="209">
        <v>100</v>
      </c>
      <c r="N10" s="209">
        <v>1000</v>
      </c>
      <c r="O10" s="209">
        <v>1035</v>
      </c>
      <c r="P10" s="209">
        <v>10006</v>
      </c>
      <c r="Q10" s="248"/>
      <c r="R10" s="248"/>
      <c r="S10" s="248"/>
      <c r="T10" s="248" t="s">
        <v>16014</v>
      </c>
      <c r="U10" s="248" t="s">
        <v>16270</v>
      </c>
    </row>
    <row r="11" spans="1:21" s="8" customFormat="1" x14ac:dyDescent="0.25">
      <c r="A11" t="s">
        <v>572</v>
      </c>
      <c r="B11" t="str">
        <f t="shared" si="0"/>
        <v>30</v>
      </c>
      <c r="C11" t="str">
        <f t="shared" si="1"/>
        <v>036</v>
      </c>
      <c r="D11" t="str">
        <f t="shared" si="2"/>
        <v>000</v>
      </c>
      <c r="E11" s="161" t="s">
        <v>573</v>
      </c>
      <c r="F11" t="s">
        <v>396</v>
      </c>
      <c r="G11" t="s">
        <v>574</v>
      </c>
      <c r="H11" s="209">
        <v>30</v>
      </c>
      <c r="I11" s="209">
        <v>36</v>
      </c>
      <c r="J11" s="209">
        <v>0</v>
      </c>
      <c r="K11" s="209">
        <v>311150</v>
      </c>
      <c r="L11" s="209">
        <v>210100</v>
      </c>
      <c r="M11" s="209">
        <v>100</v>
      </c>
      <c r="N11" s="209">
        <v>1000</v>
      </c>
      <c r="O11" s="209">
        <v>1036</v>
      </c>
      <c r="P11" s="209">
        <v>10007</v>
      </c>
      <c r="Q11" s="248"/>
      <c r="R11" s="248"/>
      <c r="S11" s="248"/>
      <c r="T11" s="248" t="s">
        <v>16014</v>
      </c>
      <c r="U11" s="248" t="s">
        <v>16270</v>
      </c>
    </row>
    <row r="12" spans="1:21" s="8" customFormat="1" x14ac:dyDescent="0.25">
      <c r="A12" t="s">
        <v>575</v>
      </c>
      <c r="B12" t="str">
        <f t="shared" si="0"/>
        <v>30</v>
      </c>
      <c r="C12" t="str">
        <f t="shared" si="1"/>
        <v>041</v>
      </c>
      <c r="D12" t="str">
        <f t="shared" si="2"/>
        <v>000</v>
      </c>
      <c r="E12" s="161" t="s">
        <v>576</v>
      </c>
      <c r="F12" t="s">
        <v>396</v>
      </c>
      <c r="G12" t="s">
        <v>577</v>
      </c>
      <c r="H12" s="209">
        <v>30</v>
      </c>
      <c r="I12" s="209">
        <v>41</v>
      </c>
      <c r="J12" s="209">
        <v>0</v>
      </c>
      <c r="K12" s="209">
        <v>311150</v>
      </c>
      <c r="L12" s="209">
        <v>210100</v>
      </c>
      <c r="M12" s="209">
        <v>100</v>
      </c>
      <c r="N12" s="209">
        <v>1000</v>
      </c>
      <c r="O12" s="372">
        <v>1041</v>
      </c>
      <c r="P12" s="372">
        <v>10008</v>
      </c>
      <c r="Q12" s="248"/>
      <c r="R12" s="248"/>
      <c r="S12" s="366" t="s">
        <v>17154</v>
      </c>
      <c r="T12" s="248" t="s">
        <v>16014</v>
      </c>
      <c r="U12" s="248" t="s">
        <v>16270</v>
      </c>
    </row>
    <row r="13" spans="1:21" s="8" customFormat="1" x14ac:dyDescent="0.25">
      <c r="A13" t="s">
        <v>578</v>
      </c>
      <c r="B13" t="str">
        <f t="shared" si="0"/>
        <v>30</v>
      </c>
      <c r="C13" t="str">
        <f t="shared" si="1"/>
        <v>042</v>
      </c>
      <c r="D13" t="str">
        <f t="shared" si="2"/>
        <v>000</v>
      </c>
      <c r="E13" s="161" t="s">
        <v>579</v>
      </c>
      <c r="F13" t="s">
        <v>396</v>
      </c>
      <c r="G13" t="s">
        <v>580</v>
      </c>
      <c r="H13" s="209">
        <v>30</v>
      </c>
      <c r="I13" s="209">
        <v>42</v>
      </c>
      <c r="J13" s="209">
        <v>0</v>
      </c>
      <c r="K13" s="209">
        <v>311150</v>
      </c>
      <c r="L13" s="209">
        <v>210100</v>
      </c>
      <c r="M13" s="209">
        <v>100</v>
      </c>
      <c r="N13" s="209">
        <v>1000</v>
      </c>
      <c r="O13" s="328"/>
      <c r="P13" s="209">
        <v>10009</v>
      </c>
      <c r="Q13" s="248"/>
      <c r="R13" s="248"/>
      <c r="S13" s="340" t="s">
        <v>17274</v>
      </c>
      <c r="T13" s="248"/>
      <c r="U13" s="248" t="s">
        <v>17143</v>
      </c>
    </row>
    <row r="14" spans="1:21" s="8" customFormat="1" x14ac:dyDescent="0.25">
      <c r="A14" t="s">
        <v>581</v>
      </c>
      <c r="B14" t="str">
        <f t="shared" si="0"/>
        <v>30</v>
      </c>
      <c r="C14" t="str">
        <f t="shared" si="1"/>
        <v>043</v>
      </c>
      <c r="D14" t="str">
        <f t="shared" si="2"/>
        <v>000</v>
      </c>
      <c r="E14" s="250" t="s">
        <v>582</v>
      </c>
      <c r="F14" t="s">
        <v>396</v>
      </c>
      <c r="G14" t="s">
        <v>583</v>
      </c>
      <c r="H14" s="209">
        <v>30</v>
      </c>
      <c r="I14" s="209">
        <v>43</v>
      </c>
      <c r="J14" s="209">
        <v>0</v>
      </c>
      <c r="K14" s="209">
        <v>311150</v>
      </c>
      <c r="L14" s="209">
        <v>210100</v>
      </c>
      <c r="M14" s="209">
        <v>100</v>
      </c>
      <c r="N14" s="209">
        <v>1000</v>
      </c>
      <c r="O14" s="209">
        <v>1043</v>
      </c>
      <c r="P14" s="209">
        <v>10010</v>
      </c>
      <c r="Q14" s="248"/>
      <c r="R14" s="248"/>
      <c r="S14" s="248"/>
      <c r="T14" s="248" t="s">
        <v>16014</v>
      </c>
      <c r="U14" s="248" t="s">
        <v>16270</v>
      </c>
    </row>
    <row r="15" spans="1:21" s="8" customFormat="1" x14ac:dyDescent="0.25">
      <c r="A15" t="s">
        <v>584</v>
      </c>
      <c r="B15" t="str">
        <f t="shared" si="0"/>
        <v>30</v>
      </c>
      <c r="C15" t="str">
        <f t="shared" si="1"/>
        <v>044</v>
      </c>
      <c r="D15" t="str">
        <f t="shared" si="2"/>
        <v>000</v>
      </c>
      <c r="E15" s="250" t="s">
        <v>585</v>
      </c>
      <c r="F15" t="s">
        <v>396</v>
      </c>
      <c r="G15" t="s">
        <v>586</v>
      </c>
      <c r="H15" s="209">
        <v>30</v>
      </c>
      <c r="I15" s="209">
        <v>44</v>
      </c>
      <c r="J15" s="209">
        <v>0</v>
      </c>
      <c r="K15" s="209">
        <v>311150</v>
      </c>
      <c r="L15" s="209">
        <v>210100</v>
      </c>
      <c r="M15" s="209">
        <v>100</v>
      </c>
      <c r="N15" s="209">
        <v>1000</v>
      </c>
      <c r="O15" s="209">
        <v>1044</v>
      </c>
      <c r="P15" s="209">
        <v>10011</v>
      </c>
      <c r="Q15" s="248"/>
      <c r="R15" s="248"/>
      <c r="S15" s="248"/>
      <c r="T15" s="248" t="s">
        <v>16014</v>
      </c>
      <c r="U15" s="248" t="s">
        <v>16270</v>
      </c>
    </row>
    <row r="16" spans="1:21" s="8" customFormat="1" x14ac:dyDescent="0.25">
      <c r="A16" t="s">
        <v>587</v>
      </c>
      <c r="B16" t="str">
        <f t="shared" si="0"/>
        <v>30</v>
      </c>
      <c r="C16" t="str">
        <f t="shared" si="1"/>
        <v>045</v>
      </c>
      <c r="D16" t="str">
        <f t="shared" si="2"/>
        <v>000</v>
      </c>
      <c r="E16" s="161" t="s">
        <v>588</v>
      </c>
      <c r="F16" t="s">
        <v>396</v>
      </c>
      <c r="G16" t="s">
        <v>589</v>
      </c>
      <c r="H16" s="209">
        <v>30</v>
      </c>
      <c r="I16" s="209">
        <v>45</v>
      </c>
      <c r="J16" s="209">
        <v>0</v>
      </c>
      <c r="K16" s="209">
        <v>311150</v>
      </c>
      <c r="L16" s="209">
        <v>210100</v>
      </c>
      <c r="M16" s="209">
        <v>100</v>
      </c>
      <c r="N16" s="209">
        <v>1000</v>
      </c>
      <c r="O16" s="209">
        <v>1045</v>
      </c>
      <c r="P16" s="209">
        <v>10012</v>
      </c>
      <c r="Q16" s="248"/>
      <c r="R16" s="248"/>
      <c r="S16" s="248"/>
      <c r="T16" s="248" t="s">
        <v>16014</v>
      </c>
      <c r="U16" s="248" t="s">
        <v>16270</v>
      </c>
    </row>
    <row r="17" spans="1:21" s="8" customFormat="1" x14ac:dyDescent="0.25">
      <c r="A17" t="s">
        <v>590</v>
      </c>
      <c r="B17" t="str">
        <f t="shared" si="0"/>
        <v>30</v>
      </c>
      <c r="C17" t="str">
        <f t="shared" si="1"/>
        <v>048</v>
      </c>
      <c r="D17" t="str">
        <f t="shared" si="2"/>
        <v>000</v>
      </c>
      <c r="E17" s="161" t="s">
        <v>591</v>
      </c>
      <c r="F17" t="s">
        <v>396</v>
      </c>
      <c r="G17" t="s">
        <v>592</v>
      </c>
      <c r="H17" s="209">
        <v>30</v>
      </c>
      <c r="I17" s="209">
        <v>48</v>
      </c>
      <c r="J17" s="209">
        <v>0</v>
      </c>
      <c r="K17" s="209">
        <v>311150</v>
      </c>
      <c r="L17" s="209">
        <v>210100</v>
      </c>
      <c r="M17" s="209">
        <v>100</v>
      </c>
      <c r="N17" s="209">
        <v>1000</v>
      </c>
      <c r="O17" s="209">
        <v>1048</v>
      </c>
      <c r="P17" s="209">
        <v>10013</v>
      </c>
      <c r="Q17" s="248"/>
      <c r="R17" s="248"/>
      <c r="S17" s="248"/>
      <c r="T17" s="248"/>
      <c r="U17" s="248"/>
    </row>
    <row r="18" spans="1:21" s="8" customFormat="1" x14ac:dyDescent="0.25">
      <c r="A18" t="s">
        <v>593</v>
      </c>
      <c r="B18" t="str">
        <f t="shared" si="0"/>
        <v>30</v>
      </c>
      <c r="C18" t="str">
        <f t="shared" si="1"/>
        <v>049</v>
      </c>
      <c r="D18" t="str">
        <f t="shared" si="2"/>
        <v>000</v>
      </c>
      <c r="E18" s="161" t="s">
        <v>594</v>
      </c>
      <c r="F18" t="s">
        <v>396</v>
      </c>
      <c r="G18" t="s">
        <v>595</v>
      </c>
      <c r="H18" s="209">
        <v>30</v>
      </c>
      <c r="I18" s="209">
        <v>49</v>
      </c>
      <c r="J18" s="209">
        <v>0</v>
      </c>
      <c r="K18" s="209">
        <v>311150</v>
      </c>
      <c r="L18" s="209">
        <v>210100</v>
      </c>
      <c r="M18" s="209">
        <v>100</v>
      </c>
      <c r="N18" s="209">
        <v>1000</v>
      </c>
      <c r="O18" s="209">
        <v>1049</v>
      </c>
      <c r="P18" s="209">
        <v>10014</v>
      </c>
      <c r="Q18" s="248"/>
      <c r="R18" s="248"/>
      <c r="S18" s="248"/>
      <c r="T18" s="248" t="s">
        <v>16014</v>
      </c>
      <c r="U18" s="248" t="s">
        <v>16270</v>
      </c>
    </row>
    <row r="19" spans="1:21" s="8" customFormat="1" x14ac:dyDescent="0.25">
      <c r="A19" t="s">
        <v>596</v>
      </c>
      <c r="B19" t="str">
        <f t="shared" si="0"/>
        <v>30</v>
      </c>
      <c r="C19" t="str">
        <f t="shared" si="1"/>
        <v>050</v>
      </c>
      <c r="D19" t="str">
        <f t="shared" si="2"/>
        <v>000</v>
      </c>
      <c r="E19" s="161" t="s">
        <v>597</v>
      </c>
      <c r="F19" t="s">
        <v>396</v>
      </c>
      <c r="G19" t="s">
        <v>598</v>
      </c>
      <c r="H19" s="209">
        <v>30</v>
      </c>
      <c r="I19" s="209">
        <v>50</v>
      </c>
      <c r="J19" s="209">
        <v>0</v>
      </c>
      <c r="K19" s="209">
        <v>311150</v>
      </c>
      <c r="L19" s="209">
        <v>210100</v>
      </c>
      <c r="M19" s="209">
        <v>100</v>
      </c>
      <c r="N19" s="209">
        <v>1000</v>
      </c>
      <c r="O19" s="209">
        <v>1050</v>
      </c>
      <c r="P19" s="209">
        <v>10015</v>
      </c>
      <c r="Q19" s="248"/>
      <c r="R19" s="248"/>
      <c r="S19" s="248"/>
      <c r="T19" s="248" t="s">
        <v>16014</v>
      </c>
      <c r="U19" s="248" t="s">
        <v>16270</v>
      </c>
    </row>
    <row r="20" spans="1:21" s="8" customFormat="1" x14ac:dyDescent="0.25">
      <c r="A20" t="s">
        <v>605</v>
      </c>
      <c r="B20" t="str">
        <f t="shared" si="0"/>
        <v>30</v>
      </c>
      <c r="C20" t="str">
        <f t="shared" si="1"/>
        <v>061</v>
      </c>
      <c r="D20" t="str">
        <f t="shared" si="2"/>
        <v>000</v>
      </c>
      <c r="E20" s="161" t="s">
        <v>606</v>
      </c>
      <c r="F20" t="s">
        <v>396</v>
      </c>
      <c r="G20" t="s">
        <v>607</v>
      </c>
      <c r="H20" s="209">
        <v>30</v>
      </c>
      <c r="I20" s="209">
        <v>61</v>
      </c>
      <c r="J20" s="209">
        <v>0</v>
      </c>
      <c r="K20" s="209">
        <v>311151</v>
      </c>
      <c r="L20" s="209">
        <v>210100</v>
      </c>
      <c r="M20" s="209">
        <v>100</v>
      </c>
      <c r="N20" s="209">
        <v>1000</v>
      </c>
      <c r="O20" s="209">
        <v>1061</v>
      </c>
      <c r="P20" s="209">
        <v>10016</v>
      </c>
      <c r="R20"/>
      <c r="S20" s="248"/>
      <c r="T20" s="248" t="s">
        <v>16014</v>
      </c>
      <c r="U20" s="248" t="s">
        <v>16270</v>
      </c>
    </row>
    <row r="21" spans="1:21" s="8" customFormat="1" x14ac:dyDescent="0.25">
      <c r="A21" t="s">
        <v>608</v>
      </c>
      <c r="B21" t="str">
        <f t="shared" si="0"/>
        <v>30</v>
      </c>
      <c r="C21" t="str">
        <f t="shared" si="1"/>
        <v>062</v>
      </c>
      <c r="D21" t="str">
        <f t="shared" si="2"/>
        <v>000</v>
      </c>
      <c r="E21" s="161" t="s">
        <v>609</v>
      </c>
      <c r="F21" t="s">
        <v>396</v>
      </c>
      <c r="G21" t="s">
        <v>610</v>
      </c>
      <c r="H21" s="209">
        <v>30</v>
      </c>
      <c r="I21" s="209">
        <v>62</v>
      </c>
      <c r="J21" s="209">
        <v>0</v>
      </c>
      <c r="K21" s="209">
        <v>311151</v>
      </c>
      <c r="L21" s="209">
        <v>210100</v>
      </c>
      <c r="M21" s="209">
        <v>100</v>
      </c>
      <c r="N21" s="209">
        <v>1000</v>
      </c>
      <c r="O21" s="209">
        <v>1062</v>
      </c>
      <c r="P21" s="209">
        <v>10017</v>
      </c>
      <c r="R21"/>
      <c r="S21" s="248"/>
      <c r="T21" s="248" t="s">
        <v>16014</v>
      </c>
      <c r="U21" s="248" t="s">
        <v>16270</v>
      </c>
    </row>
    <row r="22" spans="1:21" s="8" customFormat="1" x14ac:dyDescent="0.25">
      <c r="A22" t="s">
        <v>614</v>
      </c>
      <c r="B22" t="str">
        <f t="shared" si="0"/>
        <v>30</v>
      </c>
      <c r="C22" t="str">
        <f t="shared" si="1"/>
        <v>064</v>
      </c>
      <c r="D22" t="str">
        <f t="shared" si="2"/>
        <v>000</v>
      </c>
      <c r="E22" s="161" t="s">
        <v>615</v>
      </c>
      <c r="F22" t="s">
        <v>396</v>
      </c>
      <c r="G22" t="s">
        <v>616</v>
      </c>
      <c r="H22" s="209">
        <v>30</v>
      </c>
      <c r="I22" s="209">
        <v>64</v>
      </c>
      <c r="J22" s="209">
        <v>0</v>
      </c>
      <c r="K22" s="209">
        <v>311151</v>
      </c>
      <c r="L22" s="209">
        <v>210100</v>
      </c>
      <c r="M22" s="209">
        <v>100</v>
      </c>
      <c r="N22" s="209">
        <v>1000</v>
      </c>
      <c r="O22" s="209">
        <v>1064</v>
      </c>
      <c r="P22" s="209">
        <v>10018</v>
      </c>
      <c r="R22"/>
      <c r="S22" s="248"/>
      <c r="T22" s="248" t="s">
        <v>16014</v>
      </c>
      <c r="U22" s="248" t="s">
        <v>16270</v>
      </c>
    </row>
    <row r="23" spans="1:21" s="8" customFormat="1" x14ac:dyDescent="0.25">
      <c r="A23" t="s">
        <v>620</v>
      </c>
      <c r="B23" t="str">
        <f t="shared" si="0"/>
        <v>30</v>
      </c>
      <c r="C23" t="str">
        <f t="shared" si="1"/>
        <v>077</v>
      </c>
      <c r="D23" t="str">
        <f t="shared" si="2"/>
        <v>000</v>
      </c>
      <c r="E23" s="161" t="s">
        <v>621</v>
      </c>
      <c r="F23" t="s">
        <v>396</v>
      </c>
      <c r="G23" t="s">
        <v>622</v>
      </c>
      <c r="H23" s="209">
        <v>30</v>
      </c>
      <c r="I23" s="209">
        <v>77</v>
      </c>
      <c r="J23" s="209">
        <v>0</v>
      </c>
      <c r="K23" s="209">
        <v>311160</v>
      </c>
      <c r="L23" s="209">
        <v>210100</v>
      </c>
      <c r="M23" s="209">
        <v>100</v>
      </c>
      <c r="N23" s="209">
        <v>1000</v>
      </c>
      <c r="O23" s="209">
        <v>1077</v>
      </c>
      <c r="P23" s="209">
        <v>10020</v>
      </c>
      <c r="R23"/>
      <c r="S23" s="248"/>
      <c r="T23" s="248" t="s">
        <v>16014</v>
      </c>
      <c r="U23" s="248" t="s">
        <v>16270</v>
      </c>
    </row>
    <row r="24" spans="1:21" s="8" customFormat="1" x14ac:dyDescent="0.25">
      <c r="A24" t="s">
        <v>632</v>
      </c>
      <c r="B24" t="str">
        <f t="shared" si="0"/>
        <v>30</v>
      </c>
      <c r="C24" t="str">
        <f t="shared" si="1"/>
        <v>092</v>
      </c>
      <c r="D24" t="str">
        <f t="shared" si="2"/>
        <v>000</v>
      </c>
      <c r="E24" s="161" t="s">
        <v>633</v>
      </c>
      <c r="F24" t="s">
        <v>396</v>
      </c>
      <c r="G24" t="s">
        <v>634</v>
      </c>
      <c r="H24" s="209">
        <v>30</v>
      </c>
      <c r="I24" s="209">
        <v>92</v>
      </c>
      <c r="J24" s="209">
        <v>0</v>
      </c>
      <c r="K24" s="209">
        <v>311160</v>
      </c>
      <c r="L24" s="209">
        <v>210100</v>
      </c>
      <c r="M24" s="209">
        <v>100</v>
      </c>
      <c r="N24" s="209">
        <v>1000</v>
      </c>
      <c r="O24" s="209">
        <v>1092</v>
      </c>
      <c r="P24" s="209">
        <v>10021</v>
      </c>
      <c r="R24"/>
      <c r="S24" s="248"/>
      <c r="T24" s="248" t="s">
        <v>16014</v>
      </c>
      <c r="U24" s="248" t="s">
        <v>16270</v>
      </c>
    </row>
    <row r="25" spans="1:21" s="8" customFormat="1" x14ac:dyDescent="0.25">
      <c r="A25" t="s">
        <v>635</v>
      </c>
      <c r="B25" t="str">
        <f t="shared" si="0"/>
        <v>30</v>
      </c>
      <c r="C25" t="str">
        <f t="shared" si="1"/>
        <v>093</v>
      </c>
      <c r="D25" t="str">
        <f t="shared" si="2"/>
        <v>000</v>
      </c>
      <c r="E25" s="161" t="s">
        <v>636</v>
      </c>
      <c r="F25" t="s">
        <v>396</v>
      </c>
      <c r="G25" t="s">
        <v>637</v>
      </c>
      <c r="H25" s="209">
        <v>30</v>
      </c>
      <c r="I25" s="209">
        <v>93</v>
      </c>
      <c r="J25" s="209">
        <v>0</v>
      </c>
      <c r="K25" s="209">
        <v>311160</v>
      </c>
      <c r="L25" s="209">
        <v>210100</v>
      </c>
      <c r="M25" s="209">
        <v>100</v>
      </c>
      <c r="N25" s="209">
        <v>1000</v>
      </c>
      <c r="O25" s="209">
        <v>1093</v>
      </c>
      <c r="P25" s="209">
        <v>10022</v>
      </c>
      <c r="R25"/>
      <c r="S25" s="248"/>
      <c r="T25" s="248" t="s">
        <v>16014</v>
      </c>
      <c r="U25" s="248" t="s">
        <v>16270</v>
      </c>
    </row>
    <row r="26" spans="1:21" s="8" customFormat="1" x14ac:dyDescent="0.25">
      <c r="A26" t="s">
        <v>638</v>
      </c>
      <c r="B26" t="str">
        <f t="shared" si="0"/>
        <v>30</v>
      </c>
      <c r="C26" t="str">
        <f t="shared" si="1"/>
        <v>094</v>
      </c>
      <c r="D26" t="str">
        <f t="shared" si="2"/>
        <v>000</v>
      </c>
      <c r="E26" s="161" t="s">
        <v>639</v>
      </c>
      <c r="F26" t="s">
        <v>396</v>
      </c>
      <c r="G26" t="s">
        <v>639</v>
      </c>
      <c r="H26" s="209">
        <v>30</v>
      </c>
      <c r="I26" s="209">
        <v>94</v>
      </c>
      <c r="J26" s="209">
        <v>0</v>
      </c>
      <c r="K26" s="209">
        <v>311160</v>
      </c>
      <c r="L26" s="209">
        <v>210100</v>
      </c>
      <c r="M26" s="209">
        <v>100</v>
      </c>
      <c r="N26" s="209">
        <v>1000</v>
      </c>
      <c r="O26" s="209">
        <v>1094</v>
      </c>
      <c r="P26" s="209">
        <v>10023</v>
      </c>
      <c r="R26"/>
      <c r="S26" s="248"/>
      <c r="T26" s="248" t="s">
        <v>16014</v>
      </c>
      <c r="U26" s="248" t="s">
        <v>16270</v>
      </c>
    </row>
    <row r="27" spans="1:21" s="8" customFormat="1" x14ac:dyDescent="0.25">
      <c r="A27" t="s">
        <v>640</v>
      </c>
      <c r="B27" t="str">
        <f t="shared" si="0"/>
        <v>30</v>
      </c>
      <c r="C27" t="str">
        <f t="shared" si="1"/>
        <v>099</v>
      </c>
      <c r="D27" t="str">
        <f t="shared" si="2"/>
        <v>000</v>
      </c>
      <c r="E27" s="161" t="s">
        <v>641</v>
      </c>
      <c r="F27" t="s">
        <v>396</v>
      </c>
      <c r="G27" t="s">
        <v>642</v>
      </c>
      <c r="H27" s="209">
        <v>30</v>
      </c>
      <c r="I27" s="209">
        <v>99</v>
      </c>
      <c r="J27" s="209">
        <v>0</v>
      </c>
      <c r="K27" s="209">
        <v>311160</v>
      </c>
      <c r="L27" s="209">
        <v>210100</v>
      </c>
      <c r="M27" s="209">
        <v>100</v>
      </c>
      <c r="N27" s="209">
        <v>1000</v>
      </c>
      <c r="O27" s="209">
        <v>1099</v>
      </c>
      <c r="P27" s="209">
        <v>10024</v>
      </c>
      <c r="R27"/>
      <c r="S27" s="248"/>
      <c r="T27" s="248" t="s">
        <v>16014</v>
      </c>
      <c r="U27" s="248" t="s">
        <v>16270</v>
      </c>
    </row>
    <row r="28" spans="1:21" s="8" customFormat="1" x14ac:dyDescent="0.25">
      <c r="A28" t="s">
        <v>599</v>
      </c>
      <c r="B28" t="str">
        <f t="shared" si="0"/>
        <v>30</v>
      </c>
      <c r="C28" t="str">
        <f t="shared" si="1"/>
        <v>059</v>
      </c>
      <c r="D28" t="str">
        <f t="shared" si="2"/>
        <v>000</v>
      </c>
      <c r="E28" s="161" t="s">
        <v>600</v>
      </c>
      <c r="F28" t="s">
        <v>396</v>
      </c>
      <c r="G28" t="s">
        <v>601</v>
      </c>
      <c r="H28" s="209">
        <v>30</v>
      </c>
      <c r="I28" s="209">
        <v>59</v>
      </c>
      <c r="J28" s="209">
        <v>0</v>
      </c>
      <c r="K28" s="209">
        <v>311151</v>
      </c>
      <c r="L28" s="209">
        <v>210100</v>
      </c>
      <c r="M28" s="209">
        <v>100</v>
      </c>
      <c r="N28" s="209">
        <v>1000</v>
      </c>
      <c r="O28" s="209">
        <v>1059</v>
      </c>
      <c r="P28" s="209">
        <v>10025</v>
      </c>
      <c r="R28"/>
      <c r="S28" s="248"/>
      <c r="T28" s="248" t="s">
        <v>16014</v>
      </c>
      <c r="U28" s="248" t="s">
        <v>16270</v>
      </c>
    </row>
    <row r="29" spans="1:21" s="8" customFormat="1" x14ac:dyDescent="0.25">
      <c r="A29" t="s">
        <v>602</v>
      </c>
      <c r="B29" t="str">
        <f t="shared" si="0"/>
        <v>30</v>
      </c>
      <c r="C29" t="str">
        <f t="shared" si="1"/>
        <v>060</v>
      </c>
      <c r="D29" t="str">
        <f t="shared" si="2"/>
        <v>000</v>
      </c>
      <c r="E29" s="161" t="s">
        <v>603</v>
      </c>
      <c r="F29" t="s">
        <v>396</v>
      </c>
      <c r="G29" t="s">
        <v>604</v>
      </c>
      <c r="H29" s="209">
        <v>30</v>
      </c>
      <c r="I29" s="209">
        <v>60</v>
      </c>
      <c r="J29" s="209">
        <v>0</v>
      </c>
      <c r="K29" s="209">
        <v>311151</v>
      </c>
      <c r="L29" s="209">
        <v>210100</v>
      </c>
      <c r="M29" s="209">
        <v>100</v>
      </c>
      <c r="N29" s="209">
        <v>1000</v>
      </c>
      <c r="O29" s="209">
        <v>1060</v>
      </c>
      <c r="P29" s="209">
        <v>10026</v>
      </c>
      <c r="Q29"/>
      <c r="R29"/>
      <c r="S29" s="248"/>
      <c r="T29" s="248" t="s">
        <v>16014</v>
      </c>
      <c r="U29" s="248" t="s">
        <v>16270</v>
      </c>
    </row>
    <row r="30" spans="1:21" s="8" customFormat="1" x14ac:dyDescent="0.25">
      <c r="A30" t="s">
        <v>1256</v>
      </c>
      <c r="B30" t="str">
        <f t="shared" si="0"/>
        <v>31</v>
      </c>
      <c r="C30" t="str">
        <f t="shared" si="1"/>
        <v>665</v>
      </c>
      <c r="D30" t="str">
        <f t="shared" si="2"/>
        <v>000</v>
      </c>
      <c r="E30" s="161" t="s">
        <v>1257</v>
      </c>
      <c r="F30" t="s">
        <v>396</v>
      </c>
      <c r="G30" t="s">
        <v>1258</v>
      </c>
      <c r="H30" s="209">
        <v>31</v>
      </c>
      <c r="I30" s="209">
        <v>665</v>
      </c>
      <c r="J30" s="209">
        <v>0</v>
      </c>
      <c r="K30" s="209">
        <v>313131</v>
      </c>
      <c r="L30" s="209">
        <v>210100</v>
      </c>
      <c r="M30" s="209">
        <v>100</v>
      </c>
      <c r="N30" s="209">
        <v>1000</v>
      </c>
      <c r="O30" s="209">
        <v>1057</v>
      </c>
      <c r="P30" s="209">
        <v>10027</v>
      </c>
      <c r="Q30"/>
      <c r="R30"/>
      <c r="S30" s="248"/>
      <c r="T30" s="248" t="s">
        <v>16014</v>
      </c>
      <c r="U30" s="248" t="s">
        <v>16270</v>
      </c>
    </row>
    <row r="31" spans="1:21" s="8" customFormat="1" x14ac:dyDescent="0.25">
      <c r="A31" t="s">
        <v>1259</v>
      </c>
      <c r="B31" t="str">
        <f t="shared" si="0"/>
        <v>31</v>
      </c>
      <c r="C31" t="str">
        <f t="shared" si="1"/>
        <v>667</v>
      </c>
      <c r="D31" t="str">
        <f t="shared" si="2"/>
        <v>000</v>
      </c>
      <c r="E31" s="161" t="s">
        <v>1260</v>
      </c>
      <c r="F31" t="s">
        <v>396</v>
      </c>
      <c r="G31" t="s">
        <v>1261</v>
      </c>
      <c r="H31" s="209">
        <v>31</v>
      </c>
      <c r="I31" s="209">
        <v>667</v>
      </c>
      <c r="J31" s="209">
        <v>0</v>
      </c>
      <c r="K31" s="209">
        <v>312212</v>
      </c>
      <c r="L31" s="209">
        <v>210100</v>
      </c>
      <c r="M31" s="209">
        <v>100</v>
      </c>
      <c r="N31" s="209">
        <v>1000</v>
      </c>
      <c r="O31" s="209">
        <v>1058</v>
      </c>
      <c r="P31" s="209">
        <v>10028</v>
      </c>
      <c r="Q31" s="248"/>
      <c r="R31" s="251"/>
      <c r="S31" s="248"/>
      <c r="T31" s="248" t="s">
        <v>16014</v>
      </c>
      <c r="U31" s="248" t="s">
        <v>16270</v>
      </c>
    </row>
    <row r="32" spans="1:21" s="1" customFormat="1" ht="17.25" customHeight="1" x14ac:dyDescent="0.25">
      <c r="A32" t="s">
        <v>16428</v>
      </c>
      <c r="B32" t="str">
        <f t="shared" si="0"/>
        <v>30</v>
      </c>
      <c r="C32" t="str">
        <f t="shared" si="1"/>
        <v>024</v>
      </c>
      <c r="D32" t="str">
        <f t="shared" si="2"/>
        <v>102</v>
      </c>
      <c r="E32" s="161" t="s">
        <v>42</v>
      </c>
      <c r="F32" t="s">
        <v>383</v>
      </c>
      <c r="G32" s="161" t="s">
        <v>42</v>
      </c>
      <c r="H32" s="209">
        <v>30</v>
      </c>
      <c r="I32" s="209">
        <v>24</v>
      </c>
      <c r="J32" s="209">
        <v>102</v>
      </c>
      <c r="K32" s="209">
        <v>311151</v>
      </c>
      <c r="L32" s="209">
        <v>210100</v>
      </c>
      <c r="M32" s="209">
        <v>100</v>
      </c>
      <c r="N32" s="209">
        <v>1000</v>
      </c>
      <c r="O32" s="315">
        <v>102</v>
      </c>
      <c r="P32" s="209">
        <v>10029</v>
      </c>
      <c r="Q32" s="248"/>
      <c r="R32" s="251"/>
      <c r="S32" s="248"/>
      <c r="T32" s="248"/>
      <c r="U32" s="248"/>
    </row>
    <row r="33" spans="1:21" s="248" customFormat="1" x14ac:dyDescent="0.25">
      <c r="A33" t="s">
        <v>16429</v>
      </c>
      <c r="B33" t="str">
        <f t="shared" si="0"/>
        <v>30</v>
      </c>
      <c r="C33" t="str">
        <f t="shared" si="1"/>
        <v>024</v>
      </c>
      <c r="D33" t="str">
        <f t="shared" si="2"/>
        <v>110</v>
      </c>
      <c r="E33" s="161" t="s">
        <v>47</v>
      </c>
      <c r="F33" t="s">
        <v>383</v>
      </c>
      <c r="G33" t="s">
        <v>17134</v>
      </c>
      <c r="H33" s="209">
        <v>30</v>
      </c>
      <c r="I33" s="209">
        <v>24</v>
      </c>
      <c r="J33" s="209">
        <v>110</v>
      </c>
      <c r="K33" s="209">
        <v>311151</v>
      </c>
      <c r="L33" s="209">
        <v>210100</v>
      </c>
      <c r="M33" s="209">
        <v>100</v>
      </c>
      <c r="N33" s="209">
        <v>1000</v>
      </c>
      <c r="O33" s="315">
        <v>110</v>
      </c>
      <c r="P33" s="209">
        <v>10030</v>
      </c>
      <c r="R33" s="251"/>
    </row>
    <row r="34" spans="1:21" s="248" customFormat="1" x14ac:dyDescent="0.25">
      <c r="A34" t="s">
        <v>16430</v>
      </c>
      <c r="B34" t="str">
        <f t="shared" si="0"/>
        <v>30</v>
      </c>
      <c r="C34" t="str">
        <f t="shared" ref="C34:C65" si="3">MID(A34,4,3)</f>
        <v>024</v>
      </c>
      <c r="D34" t="str">
        <f t="shared" si="2"/>
        <v>111</v>
      </c>
      <c r="E34" s="161" t="s">
        <v>50</v>
      </c>
      <c r="F34" t="s">
        <v>383</v>
      </c>
      <c r="G34" t="s">
        <v>17135</v>
      </c>
      <c r="H34" s="209">
        <v>30</v>
      </c>
      <c r="I34" s="209">
        <v>24</v>
      </c>
      <c r="J34" s="209">
        <v>111</v>
      </c>
      <c r="K34" s="209">
        <v>311151</v>
      </c>
      <c r="L34" s="209">
        <v>210100</v>
      </c>
      <c r="M34" s="209">
        <v>100</v>
      </c>
      <c r="N34" s="209">
        <v>1000</v>
      </c>
      <c r="O34" s="315">
        <v>111</v>
      </c>
      <c r="P34" s="209">
        <v>10031</v>
      </c>
      <c r="R34" s="251"/>
    </row>
    <row r="35" spans="1:21" s="248" customFormat="1" x14ac:dyDescent="0.25">
      <c r="A35" t="s">
        <v>16431</v>
      </c>
      <c r="B35" t="str">
        <f t="shared" si="0"/>
        <v>30</v>
      </c>
      <c r="C35" t="str">
        <f t="shared" si="3"/>
        <v>024</v>
      </c>
      <c r="D35" s="4">
        <v>115</v>
      </c>
      <c r="E35" s="161" t="s">
        <v>53</v>
      </c>
      <c r="F35" t="s">
        <v>383</v>
      </c>
      <c r="G35" t="s">
        <v>17139</v>
      </c>
      <c r="H35" s="209">
        <v>30</v>
      </c>
      <c r="I35" s="209">
        <v>24</v>
      </c>
      <c r="J35" s="209">
        <v>115</v>
      </c>
      <c r="K35" s="209">
        <v>311151</v>
      </c>
      <c r="L35" s="209">
        <v>210100</v>
      </c>
      <c r="M35" s="209">
        <v>100</v>
      </c>
      <c r="N35" s="209">
        <v>1000</v>
      </c>
      <c r="O35" s="315">
        <v>115</v>
      </c>
      <c r="P35" s="209">
        <v>10032</v>
      </c>
      <c r="R35" s="251"/>
    </row>
    <row r="36" spans="1:21" s="248" customFormat="1" x14ac:dyDescent="0.25">
      <c r="A36" t="s">
        <v>16432</v>
      </c>
      <c r="B36" t="str">
        <f t="shared" si="0"/>
        <v>30</v>
      </c>
      <c r="C36" t="str">
        <f t="shared" si="3"/>
        <v>024</v>
      </c>
      <c r="D36" t="str">
        <f t="shared" ref="D36:D67" si="4">RIGHT(A36,3)</f>
        <v>100</v>
      </c>
      <c r="E36" s="161" t="s">
        <v>56</v>
      </c>
      <c r="F36" t="s">
        <v>383</v>
      </c>
      <c r="G36" t="s">
        <v>17133</v>
      </c>
      <c r="H36" s="209">
        <v>30</v>
      </c>
      <c r="I36" s="209">
        <v>24</v>
      </c>
      <c r="J36" s="209">
        <v>100</v>
      </c>
      <c r="K36" s="209">
        <v>311151</v>
      </c>
      <c r="L36" s="209">
        <v>210100</v>
      </c>
      <c r="M36" s="209">
        <v>100</v>
      </c>
      <c r="N36" s="209">
        <v>1000</v>
      </c>
      <c r="O36" s="315">
        <v>100</v>
      </c>
      <c r="P36" s="209">
        <v>10033</v>
      </c>
      <c r="R36" s="251"/>
    </row>
    <row r="37" spans="1:21" s="248" customFormat="1" x14ac:dyDescent="0.25">
      <c r="A37" t="s">
        <v>16433</v>
      </c>
      <c r="B37" t="str">
        <f t="shared" si="0"/>
        <v>30</v>
      </c>
      <c r="C37" t="str">
        <f t="shared" si="3"/>
        <v>024</v>
      </c>
      <c r="D37" t="str">
        <f t="shared" si="4"/>
        <v>112</v>
      </c>
      <c r="E37" s="161" t="s">
        <v>59</v>
      </c>
      <c r="F37" t="s">
        <v>383</v>
      </c>
      <c r="G37" t="s">
        <v>17136</v>
      </c>
      <c r="H37" s="209">
        <v>30</v>
      </c>
      <c r="I37" s="209">
        <v>24</v>
      </c>
      <c r="J37" s="209">
        <v>112</v>
      </c>
      <c r="K37" s="209">
        <v>311151</v>
      </c>
      <c r="L37" s="209">
        <v>210100</v>
      </c>
      <c r="M37" s="209">
        <v>100</v>
      </c>
      <c r="N37" s="209">
        <v>1000</v>
      </c>
      <c r="O37" s="315">
        <v>112</v>
      </c>
      <c r="P37" s="209">
        <v>10034</v>
      </c>
      <c r="R37" s="251"/>
    </row>
    <row r="38" spans="1:21" s="248" customFormat="1" x14ac:dyDescent="0.25">
      <c r="A38" t="s">
        <v>16434</v>
      </c>
      <c r="B38" t="str">
        <f t="shared" si="0"/>
        <v>30</v>
      </c>
      <c r="C38" t="str">
        <f t="shared" si="3"/>
        <v>024</v>
      </c>
      <c r="D38" t="str">
        <f t="shared" si="4"/>
        <v>113</v>
      </c>
      <c r="E38" s="161" t="s">
        <v>62</v>
      </c>
      <c r="F38" t="s">
        <v>383</v>
      </c>
      <c r="G38" t="s">
        <v>17137</v>
      </c>
      <c r="H38" s="209">
        <v>30</v>
      </c>
      <c r="I38" s="209">
        <v>24</v>
      </c>
      <c r="J38" s="209">
        <v>113</v>
      </c>
      <c r="K38" s="209">
        <v>311151</v>
      </c>
      <c r="L38" s="209">
        <v>210100</v>
      </c>
      <c r="M38" s="209">
        <v>100</v>
      </c>
      <c r="N38" s="209">
        <v>1000</v>
      </c>
      <c r="O38" s="315">
        <v>113</v>
      </c>
      <c r="P38" s="209">
        <v>10035</v>
      </c>
      <c r="R38" s="251"/>
    </row>
    <row r="39" spans="1:21" s="248" customFormat="1" x14ac:dyDescent="0.25">
      <c r="A39" t="s">
        <v>16435</v>
      </c>
      <c r="B39" t="str">
        <f t="shared" si="0"/>
        <v>30</v>
      </c>
      <c r="C39" t="str">
        <f t="shared" si="3"/>
        <v>024</v>
      </c>
      <c r="D39" t="str">
        <f t="shared" si="4"/>
        <v>103</v>
      </c>
      <c r="E39" s="161" t="s">
        <v>17275</v>
      </c>
      <c r="F39" t="s">
        <v>383</v>
      </c>
      <c r="G39" s="161" t="s">
        <v>65</v>
      </c>
      <c r="H39" s="209">
        <v>30</v>
      </c>
      <c r="I39" s="209">
        <v>24</v>
      </c>
      <c r="J39" s="209">
        <v>103</v>
      </c>
      <c r="K39" s="209">
        <v>311151</v>
      </c>
      <c r="L39" s="209">
        <v>210100</v>
      </c>
      <c r="M39" s="209">
        <v>100</v>
      </c>
      <c r="N39" s="209">
        <v>1000</v>
      </c>
      <c r="O39" s="315">
        <v>103</v>
      </c>
      <c r="P39" s="209">
        <v>10036</v>
      </c>
      <c r="R39" s="251"/>
    </row>
    <row r="40" spans="1:21" s="248" customFormat="1" x14ac:dyDescent="0.25">
      <c r="A40" t="s">
        <v>16436</v>
      </c>
      <c r="B40" t="str">
        <f t="shared" si="0"/>
        <v>30</v>
      </c>
      <c r="C40" t="str">
        <f t="shared" si="3"/>
        <v>024</v>
      </c>
      <c r="D40" t="str">
        <f t="shared" si="4"/>
        <v>114</v>
      </c>
      <c r="E40" s="161" t="s">
        <v>68</v>
      </c>
      <c r="F40" t="s">
        <v>383</v>
      </c>
      <c r="G40" t="s">
        <v>17138</v>
      </c>
      <c r="H40" s="209">
        <v>30</v>
      </c>
      <c r="I40" s="209">
        <v>24</v>
      </c>
      <c r="J40" s="209">
        <v>114</v>
      </c>
      <c r="K40" s="209">
        <v>311151</v>
      </c>
      <c r="L40" s="209">
        <v>210100</v>
      </c>
      <c r="M40" s="209">
        <v>100</v>
      </c>
      <c r="N40" s="209">
        <v>1000</v>
      </c>
      <c r="O40" s="315">
        <v>114</v>
      </c>
      <c r="P40" s="209">
        <v>10037</v>
      </c>
      <c r="R40" s="251"/>
    </row>
    <row r="41" spans="1:21" s="248" customFormat="1" x14ac:dyDescent="0.25">
      <c r="A41"/>
      <c r="B41"/>
      <c r="C41" t="str">
        <f t="shared" si="3"/>
        <v/>
      </c>
      <c r="D41" t="str">
        <f t="shared" si="4"/>
        <v/>
      </c>
      <c r="E41" s="161" t="s">
        <v>16779</v>
      </c>
      <c r="F41" t="s">
        <v>383</v>
      </c>
      <c r="G41" t="s">
        <v>17140</v>
      </c>
      <c r="H41" s="209"/>
      <c r="I41" s="209"/>
      <c r="J41" s="209"/>
      <c r="K41" s="209"/>
      <c r="L41" s="209">
        <v>210100</v>
      </c>
      <c r="M41" s="209">
        <v>100</v>
      </c>
      <c r="N41" s="209">
        <v>1000</v>
      </c>
      <c r="O41" s="315">
        <v>116</v>
      </c>
      <c r="P41" s="209">
        <v>10038</v>
      </c>
      <c r="R41" s="251"/>
      <c r="S41" s="362" t="s">
        <v>16781</v>
      </c>
    </row>
    <row r="42" spans="1:21" s="248" customFormat="1" x14ac:dyDescent="0.25">
      <c r="A42" t="s">
        <v>16301</v>
      </c>
      <c r="B42" t="str">
        <f t="shared" ref="B42:B73" si="5">LEFT(A42,2)</f>
        <v>no</v>
      </c>
      <c r="C42" t="str">
        <f t="shared" si="3"/>
        <v/>
      </c>
      <c r="D42" t="str">
        <f t="shared" si="4"/>
        <v>no</v>
      </c>
      <c r="E42" s="161" t="s">
        <v>16782</v>
      </c>
      <c r="F42" t="s">
        <v>396</v>
      </c>
      <c r="G42" t="s">
        <v>16782</v>
      </c>
      <c r="H42" s="209"/>
      <c r="I42" s="209"/>
      <c r="J42" s="209"/>
      <c r="K42" s="209"/>
      <c r="L42" s="209">
        <v>210100</v>
      </c>
      <c r="M42" s="209">
        <v>100</v>
      </c>
      <c r="N42" s="209">
        <v>1000</v>
      </c>
      <c r="O42" s="209">
        <v>1037</v>
      </c>
      <c r="P42" s="209">
        <v>10039</v>
      </c>
      <c r="S42" s="356" t="s">
        <v>16792</v>
      </c>
      <c r="T42" s="248" t="s">
        <v>16014</v>
      </c>
      <c r="U42" s="248" t="s">
        <v>16270</v>
      </c>
    </row>
    <row r="43" spans="1:21" s="8" customFormat="1" x14ac:dyDescent="0.25">
      <c r="A43" t="s">
        <v>403</v>
      </c>
      <c r="B43" t="str">
        <f t="shared" si="5"/>
        <v>30</v>
      </c>
      <c r="C43" t="str">
        <f t="shared" si="3"/>
        <v>025</v>
      </c>
      <c r="D43" t="str">
        <f t="shared" si="4"/>
        <v>121</v>
      </c>
      <c r="E43" s="161" t="s">
        <v>404</v>
      </c>
      <c r="F43" t="s">
        <v>396</v>
      </c>
      <c r="G43" t="s">
        <v>405</v>
      </c>
      <c r="H43" s="209">
        <v>30</v>
      </c>
      <c r="I43" s="209">
        <v>25</v>
      </c>
      <c r="J43" s="209">
        <v>121</v>
      </c>
      <c r="K43" s="209">
        <v>311121</v>
      </c>
      <c r="L43" s="209">
        <v>210100</v>
      </c>
      <c r="M43" s="209">
        <v>100</v>
      </c>
      <c r="N43" s="209">
        <v>1000</v>
      </c>
      <c r="O43" s="209">
        <v>1121</v>
      </c>
      <c r="P43" s="209">
        <v>11001</v>
      </c>
      <c r="S43" s="248"/>
      <c r="T43" s="248" t="s">
        <v>16014</v>
      </c>
      <c r="U43" s="248" t="s">
        <v>16270</v>
      </c>
    </row>
    <row r="44" spans="1:21" s="8" customFormat="1" x14ac:dyDescent="0.25">
      <c r="A44" t="s">
        <v>406</v>
      </c>
      <c r="B44" t="str">
        <f t="shared" si="5"/>
        <v>30</v>
      </c>
      <c r="C44" t="str">
        <f t="shared" si="3"/>
        <v>025</v>
      </c>
      <c r="D44" t="str">
        <f t="shared" si="4"/>
        <v>122</v>
      </c>
      <c r="E44" s="161" t="s">
        <v>407</v>
      </c>
      <c r="F44" t="s">
        <v>396</v>
      </c>
      <c r="G44" t="s">
        <v>408</v>
      </c>
      <c r="H44" s="209">
        <v>30</v>
      </c>
      <c r="I44" s="209">
        <v>25</v>
      </c>
      <c r="J44" s="209">
        <v>122</v>
      </c>
      <c r="K44" s="209">
        <v>311121</v>
      </c>
      <c r="L44" s="209">
        <v>210100</v>
      </c>
      <c r="M44" s="209">
        <v>100</v>
      </c>
      <c r="N44" s="209">
        <v>1000</v>
      </c>
      <c r="O44" s="209">
        <v>1122</v>
      </c>
      <c r="P44" s="209">
        <v>11002</v>
      </c>
      <c r="S44" s="248"/>
      <c r="T44" s="248" t="s">
        <v>16014</v>
      </c>
      <c r="U44" s="248" t="s">
        <v>16270</v>
      </c>
    </row>
    <row r="45" spans="1:21" s="8" customFormat="1" x14ac:dyDescent="0.25">
      <c r="A45" t="s">
        <v>409</v>
      </c>
      <c r="B45" t="str">
        <f t="shared" si="5"/>
        <v>30</v>
      </c>
      <c r="C45" t="str">
        <f t="shared" si="3"/>
        <v>025</v>
      </c>
      <c r="D45" t="str">
        <f t="shared" si="4"/>
        <v>123</v>
      </c>
      <c r="E45" s="161" t="s">
        <v>410</v>
      </c>
      <c r="F45" t="s">
        <v>396</v>
      </c>
      <c r="G45" t="s">
        <v>410</v>
      </c>
      <c r="H45" s="209">
        <v>30</v>
      </c>
      <c r="I45" s="209">
        <v>25</v>
      </c>
      <c r="J45" s="209">
        <v>123</v>
      </c>
      <c r="K45" s="209">
        <v>311121</v>
      </c>
      <c r="L45" s="209">
        <v>210100</v>
      </c>
      <c r="M45" s="209">
        <v>100</v>
      </c>
      <c r="N45" s="209">
        <v>1000</v>
      </c>
      <c r="O45" s="209">
        <v>1123</v>
      </c>
      <c r="P45" s="209">
        <v>11003</v>
      </c>
      <c r="S45" s="248"/>
      <c r="T45" s="248" t="s">
        <v>16014</v>
      </c>
      <c r="U45" s="248" t="s">
        <v>16270</v>
      </c>
    </row>
    <row r="46" spans="1:21" s="8" customFormat="1" x14ac:dyDescent="0.25">
      <c r="A46" t="s">
        <v>411</v>
      </c>
      <c r="B46" t="str">
        <f t="shared" si="5"/>
        <v>30</v>
      </c>
      <c r="C46" t="str">
        <f t="shared" si="3"/>
        <v>025</v>
      </c>
      <c r="D46" t="str">
        <f t="shared" si="4"/>
        <v>124</v>
      </c>
      <c r="E46" s="161" t="s">
        <v>412</v>
      </c>
      <c r="F46" t="s">
        <v>396</v>
      </c>
      <c r="G46" t="s">
        <v>412</v>
      </c>
      <c r="H46" s="209">
        <v>30</v>
      </c>
      <c r="I46" s="209">
        <v>25</v>
      </c>
      <c r="J46" s="209">
        <v>124</v>
      </c>
      <c r="K46" s="209">
        <v>311121</v>
      </c>
      <c r="L46" s="209">
        <v>210100</v>
      </c>
      <c r="M46" s="209">
        <v>100</v>
      </c>
      <c r="N46" s="209">
        <v>1000</v>
      </c>
      <c r="O46" s="209">
        <v>1124</v>
      </c>
      <c r="P46" s="209">
        <v>11004</v>
      </c>
      <c r="S46" s="248"/>
      <c r="T46" s="248" t="s">
        <v>16014</v>
      </c>
      <c r="U46" s="248" t="s">
        <v>16270</v>
      </c>
    </row>
    <row r="47" spans="1:21" s="8" customFormat="1" x14ac:dyDescent="0.25">
      <c r="A47" t="s">
        <v>413</v>
      </c>
      <c r="B47" t="str">
        <f t="shared" si="5"/>
        <v>30</v>
      </c>
      <c r="C47" t="str">
        <f t="shared" si="3"/>
        <v>025</v>
      </c>
      <c r="D47" t="str">
        <f t="shared" si="4"/>
        <v>125</v>
      </c>
      <c r="E47" s="161" t="s">
        <v>414</v>
      </c>
      <c r="F47" t="s">
        <v>396</v>
      </c>
      <c r="G47" t="s">
        <v>414</v>
      </c>
      <c r="H47" s="209">
        <v>30</v>
      </c>
      <c r="I47" s="209">
        <v>25</v>
      </c>
      <c r="J47" s="209">
        <v>125</v>
      </c>
      <c r="K47" s="209">
        <v>311121</v>
      </c>
      <c r="L47" s="209">
        <v>210100</v>
      </c>
      <c r="M47" s="209">
        <v>100</v>
      </c>
      <c r="N47" s="209">
        <v>1000</v>
      </c>
      <c r="O47" s="209">
        <v>1125</v>
      </c>
      <c r="P47" s="209">
        <v>11005</v>
      </c>
      <c r="S47" s="248"/>
      <c r="T47" s="248" t="s">
        <v>16014</v>
      </c>
      <c r="U47" s="248" t="s">
        <v>16270</v>
      </c>
    </row>
    <row r="48" spans="1:21" s="8" customFormat="1" x14ac:dyDescent="0.25">
      <c r="A48" t="s">
        <v>415</v>
      </c>
      <c r="B48" t="str">
        <f t="shared" si="5"/>
        <v>30</v>
      </c>
      <c r="C48" t="str">
        <f t="shared" si="3"/>
        <v>025</v>
      </c>
      <c r="D48" t="str">
        <f t="shared" si="4"/>
        <v>126</v>
      </c>
      <c r="E48" s="161" t="s">
        <v>416</v>
      </c>
      <c r="F48" t="s">
        <v>396</v>
      </c>
      <c r="G48" t="s">
        <v>417</v>
      </c>
      <c r="H48" s="209">
        <v>30</v>
      </c>
      <c r="I48" s="209">
        <v>25</v>
      </c>
      <c r="J48" s="209">
        <v>126</v>
      </c>
      <c r="K48" s="209">
        <v>311121</v>
      </c>
      <c r="L48" s="209">
        <v>210100</v>
      </c>
      <c r="M48" s="209">
        <v>100</v>
      </c>
      <c r="N48" s="209">
        <v>1000</v>
      </c>
      <c r="O48" s="209">
        <v>1126</v>
      </c>
      <c r="P48" s="209">
        <v>11006</v>
      </c>
      <c r="S48" s="248"/>
      <c r="T48" s="248" t="s">
        <v>16014</v>
      </c>
      <c r="U48" s="248" t="s">
        <v>16270</v>
      </c>
    </row>
    <row r="49" spans="1:21" s="8" customFormat="1" x14ac:dyDescent="0.25">
      <c r="A49" t="s">
        <v>418</v>
      </c>
      <c r="B49" t="str">
        <f t="shared" si="5"/>
        <v>30</v>
      </c>
      <c r="C49" t="str">
        <f t="shared" si="3"/>
        <v>025</v>
      </c>
      <c r="D49" t="str">
        <f t="shared" si="4"/>
        <v>128</v>
      </c>
      <c r="E49" s="161" t="s">
        <v>419</v>
      </c>
      <c r="F49" t="s">
        <v>396</v>
      </c>
      <c r="G49" t="s">
        <v>419</v>
      </c>
      <c r="H49" s="209">
        <v>30</v>
      </c>
      <c r="I49" s="209">
        <v>25</v>
      </c>
      <c r="J49" s="209">
        <v>128</v>
      </c>
      <c r="K49" s="209">
        <v>311121</v>
      </c>
      <c r="L49" s="209">
        <v>210100</v>
      </c>
      <c r="M49" s="209">
        <v>100</v>
      </c>
      <c r="N49" s="209">
        <v>1000</v>
      </c>
      <c r="O49" s="209">
        <v>1128</v>
      </c>
      <c r="P49" s="209">
        <v>11007</v>
      </c>
      <c r="S49" s="248"/>
      <c r="T49" s="248" t="s">
        <v>16014</v>
      </c>
      <c r="U49" s="248" t="s">
        <v>16270</v>
      </c>
    </row>
    <row r="50" spans="1:21" s="8" customFormat="1" x14ac:dyDescent="0.25">
      <c r="A50" t="s">
        <v>420</v>
      </c>
      <c r="B50" t="str">
        <f t="shared" si="5"/>
        <v>30</v>
      </c>
      <c r="C50" t="str">
        <f t="shared" si="3"/>
        <v>025</v>
      </c>
      <c r="D50" t="str">
        <f t="shared" si="4"/>
        <v>129</v>
      </c>
      <c r="E50" s="161" t="s">
        <v>421</v>
      </c>
      <c r="F50" t="s">
        <v>396</v>
      </c>
      <c r="G50" t="s">
        <v>422</v>
      </c>
      <c r="H50" s="209">
        <v>30</v>
      </c>
      <c r="I50" s="209">
        <v>25</v>
      </c>
      <c r="J50" s="209">
        <v>129</v>
      </c>
      <c r="K50" s="209">
        <v>311121</v>
      </c>
      <c r="L50" s="209">
        <v>210100</v>
      </c>
      <c r="M50" s="209">
        <v>100</v>
      </c>
      <c r="N50" s="209">
        <v>1000</v>
      </c>
      <c r="O50" s="209">
        <v>1129</v>
      </c>
      <c r="P50" s="209">
        <v>11008</v>
      </c>
      <c r="S50" s="248"/>
      <c r="T50" s="248" t="s">
        <v>16014</v>
      </c>
      <c r="U50" s="248" t="s">
        <v>16270</v>
      </c>
    </row>
    <row r="51" spans="1:21" s="8" customFormat="1" x14ac:dyDescent="0.25">
      <c r="A51" t="s">
        <v>423</v>
      </c>
      <c r="B51" t="str">
        <f t="shared" si="5"/>
        <v>30</v>
      </c>
      <c r="C51" t="str">
        <f t="shared" si="3"/>
        <v>025</v>
      </c>
      <c r="D51" t="str">
        <f t="shared" si="4"/>
        <v>130</v>
      </c>
      <c r="E51" s="161" t="s">
        <v>424</v>
      </c>
      <c r="F51" t="s">
        <v>396</v>
      </c>
      <c r="G51" t="s">
        <v>425</v>
      </c>
      <c r="H51" s="209">
        <v>30</v>
      </c>
      <c r="I51" s="209">
        <v>25</v>
      </c>
      <c r="J51" s="209">
        <v>130</v>
      </c>
      <c r="K51" s="209">
        <v>311121</v>
      </c>
      <c r="L51" s="209">
        <v>210100</v>
      </c>
      <c r="M51" s="209">
        <v>100</v>
      </c>
      <c r="N51" s="209">
        <v>1000</v>
      </c>
      <c r="O51" s="209">
        <v>1130</v>
      </c>
      <c r="P51" s="209">
        <v>11009</v>
      </c>
      <c r="S51" s="248"/>
      <c r="T51" s="248" t="s">
        <v>16014</v>
      </c>
      <c r="U51" s="248" t="s">
        <v>16270</v>
      </c>
    </row>
    <row r="52" spans="1:21" s="8" customFormat="1" x14ac:dyDescent="0.25">
      <c r="A52" t="s">
        <v>426</v>
      </c>
      <c r="B52" t="str">
        <f t="shared" si="5"/>
        <v>30</v>
      </c>
      <c r="C52" t="str">
        <f t="shared" si="3"/>
        <v>025</v>
      </c>
      <c r="D52" t="str">
        <f t="shared" si="4"/>
        <v>131</v>
      </c>
      <c r="E52" s="161" t="s">
        <v>427</v>
      </c>
      <c r="F52" t="s">
        <v>396</v>
      </c>
      <c r="G52" t="s">
        <v>427</v>
      </c>
      <c r="H52" s="209">
        <v>30</v>
      </c>
      <c r="I52" s="209">
        <v>25</v>
      </c>
      <c r="J52" s="209">
        <v>131</v>
      </c>
      <c r="K52" s="209">
        <v>311121</v>
      </c>
      <c r="L52" s="209">
        <v>210100</v>
      </c>
      <c r="M52" s="209">
        <v>100</v>
      </c>
      <c r="N52" s="209">
        <v>1000</v>
      </c>
      <c r="O52" s="209">
        <v>1131</v>
      </c>
      <c r="P52" s="209">
        <v>11010</v>
      </c>
      <c r="S52" s="248"/>
      <c r="T52" s="248" t="s">
        <v>16014</v>
      </c>
      <c r="U52" s="248" t="s">
        <v>16270</v>
      </c>
    </row>
    <row r="53" spans="1:21" s="8" customFormat="1" x14ac:dyDescent="0.25">
      <c r="A53" t="s">
        <v>428</v>
      </c>
      <c r="B53" t="str">
        <f t="shared" si="5"/>
        <v>30</v>
      </c>
      <c r="C53" t="str">
        <f t="shared" si="3"/>
        <v>025</v>
      </c>
      <c r="D53" t="str">
        <f t="shared" si="4"/>
        <v>132</v>
      </c>
      <c r="E53" s="161" t="s">
        <v>429</v>
      </c>
      <c r="F53" t="s">
        <v>396</v>
      </c>
      <c r="G53" t="s">
        <v>429</v>
      </c>
      <c r="H53" s="209">
        <v>30</v>
      </c>
      <c r="I53" s="209">
        <v>25</v>
      </c>
      <c r="J53" s="209">
        <v>132</v>
      </c>
      <c r="K53" s="209">
        <v>311121</v>
      </c>
      <c r="L53" s="209">
        <v>210100</v>
      </c>
      <c r="M53" s="209">
        <v>100</v>
      </c>
      <c r="N53" s="209">
        <v>1000</v>
      </c>
      <c r="O53" s="209">
        <v>1132</v>
      </c>
      <c r="P53" s="209">
        <v>11011</v>
      </c>
      <c r="S53" s="248"/>
      <c r="T53" s="248" t="s">
        <v>16014</v>
      </c>
      <c r="U53" s="248" t="s">
        <v>16270</v>
      </c>
    </row>
    <row r="54" spans="1:21" s="8" customFormat="1" x14ac:dyDescent="0.25">
      <c r="A54" t="s">
        <v>430</v>
      </c>
      <c r="B54" t="str">
        <f t="shared" si="5"/>
        <v>30</v>
      </c>
      <c r="C54" t="str">
        <f t="shared" si="3"/>
        <v>025</v>
      </c>
      <c r="D54" t="str">
        <f t="shared" si="4"/>
        <v>134</v>
      </c>
      <c r="E54" s="161" t="s">
        <v>431</v>
      </c>
      <c r="F54" t="s">
        <v>396</v>
      </c>
      <c r="G54" t="s">
        <v>121</v>
      </c>
      <c r="H54" s="209">
        <v>30</v>
      </c>
      <c r="I54" s="209">
        <v>25</v>
      </c>
      <c r="J54" s="209">
        <v>134</v>
      </c>
      <c r="K54" s="209">
        <v>311121</v>
      </c>
      <c r="L54" s="209">
        <v>210100</v>
      </c>
      <c r="M54" s="209">
        <v>100</v>
      </c>
      <c r="N54" s="209">
        <v>1000</v>
      </c>
      <c r="O54" s="209">
        <v>1134</v>
      </c>
      <c r="P54" s="209">
        <v>11012</v>
      </c>
      <c r="S54" s="248"/>
      <c r="T54" s="248" t="s">
        <v>16014</v>
      </c>
      <c r="U54" s="248" t="s">
        <v>16270</v>
      </c>
    </row>
    <row r="55" spans="1:21" s="8" customFormat="1" x14ac:dyDescent="0.25">
      <c r="A55" t="s">
        <v>432</v>
      </c>
      <c r="B55" t="str">
        <f t="shared" si="5"/>
        <v>30</v>
      </c>
      <c r="C55" t="str">
        <f t="shared" si="3"/>
        <v>025</v>
      </c>
      <c r="D55" t="str">
        <f t="shared" si="4"/>
        <v>135</v>
      </c>
      <c r="E55" s="161" t="s">
        <v>124</v>
      </c>
      <c r="F55" t="s">
        <v>396</v>
      </c>
      <c r="G55" t="s">
        <v>124</v>
      </c>
      <c r="H55" s="209">
        <v>30</v>
      </c>
      <c r="I55" s="209">
        <v>25</v>
      </c>
      <c r="J55" s="209">
        <v>135</v>
      </c>
      <c r="K55" s="209">
        <v>311121</v>
      </c>
      <c r="L55" s="209">
        <v>210100</v>
      </c>
      <c r="M55" s="209">
        <v>100</v>
      </c>
      <c r="N55" s="209">
        <v>1000</v>
      </c>
      <c r="O55" s="209">
        <v>1135</v>
      </c>
      <c r="P55" s="209">
        <v>11013</v>
      </c>
      <c r="S55" s="248"/>
      <c r="T55" s="248" t="s">
        <v>16014</v>
      </c>
      <c r="U55" s="248" t="s">
        <v>16270</v>
      </c>
    </row>
    <row r="56" spans="1:21" s="8" customFormat="1" x14ac:dyDescent="0.25">
      <c r="A56" t="s">
        <v>433</v>
      </c>
      <c r="B56" t="str">
        <f t="shared" si="5"/>
        <v>30</v>
      </c>
      <c r="C56" t="str">
        <f t="shared" si="3"/>
        <v>025</v>
      </c>
      <c r="D56" t="str">
        <f t="shared" si="4"/>
        <v>136</v>
      </c>
      <c r="E56" s="161" t="s">
        <v>16993</v>
      </c>
      <c r="F56" t="s">
        <v>396</v>
      </c>
      <c r="G56" t="s">
        <v>127</v>
      </c>
      <c r="H56" s="209">
        <v>30</v>
      </c>
      <c r="I56" s="209">
        <v>25</v>
      </c>
      <c r="J56" s="209">
        <v>136</v>
      </c>
      <c r="K56" s="209">
        <v>311121</v>
      </c>
      <c r="L56" s="209">
        <v>210100</v>
      </c>
      <c r="M56" s="209">
        <v>100</v>
      </c>
      <c r="N56" s="209">
        <v>1000</v>
      </c>
      <c r="O56" s="209">
        <v>1136</v>
      </c>
      <c r="P56" s="209">
        <v>11014</v>
      </c>
      <c r="S56" s="248"/>
      <c r="T56" s="248" t="s">
        <v>16014</v>
      </c>
      <c r="U56" s="248" t="s">
        <v>16270</v>
      </c>
    </row>
    <row r="57" spans="1:21" s="8" customFormat="1" x14ac:dyDescent="0.25">
      <c r="A57" t="s">
        <v>434</v>
      </c>
      <c r="B57" t="str">
        <f t="shared" si="5"/>
        <v>30</v>
      </c>
      <c r="C57" t="str">
        <f t="shared" si="3"/>
        <v>025</v>
      </c>
      <c r="D57" t="str">
        <f t="shared" si="4"/>
        <v>137</v>
      </c>
      <c r="E57" s="161" t="s">
        <v>435</v>
      </c>
      <c r="F57" t="s">
        <v>396</v>
      </c>
      <c r="G57" t="s">
        <v>436</v>
      </c>
      <c r="H57" s="209">
        <v>30</v>
      </c>
      <c r="I57" s="209">
        <v>25</v>
      </c>
      <c r="J57" s="209">
        <v>137</v>
      </c>
      <c r="K57" s="209">
        <v>311121</v>
      </c>
      <c r="L57" s="209">
        <v>210100</v>
      </c>
      <c r="M57" s="209">
        <v>100</v>
      </c>
      <c r="N57" s="209">
        <v>1000</v>
      </c>
      <c r="O57" s="209">
        <v>1137</v>
      </c>
      <c r="P57" s="209">
        <v>11015</v>
      </c>
      <c r="S57" s="248"/>
      <c r="T57" s="248" t="s">
        <v>16014</v>
      </c>
      <c r="U57" s="248" t="s">
        <v>16270</v>
      </c>
    </row>
    <row r="58" spans="1:21" s="8" customFormat="1" x14ac:dyDescent="0.25">
      <c r="A58" t="s">
        <v>437</v>
      </c>
      <c r="B58" t="str">
        <f t="shared" si="5"/>
        <v>30</v>
      </c>
      <c r="C58" t="str">
        <f t="shared" si="3"/>
        <v>025</v>
      </c>
      <c r="D58" t="str">
        <f t="shared" si="4"/>
        <v>138</v>
      </c>
      <c r="E58" s="161" t="s">
        <v>438</v>
      </c>
      <c r="F58" t="s">
        <v>396</v>
      </c>
      <c r="G58" t="s">
        <v>439</v>
      </c>
      <c r="H58" s="209">
        <v>30</v>
      </c>
      <c r="I58" s="209">
        <v>25</v>
      </c>
      <c r="J58" s="209">
        <v>138</v>
      </c>
      <c r="K58" s="209">
        <v>311121</v>
      </c>
      <c r="L58" s="209">
        <v>210100</v>
      </c>
      <c r="M58" s="209">
        <v>100</v>
      </c>
      <c r="N58" s="209">
        <v>1000</v>
      </c>
      <c r="O58" s="209">
        <v>1138</v>
      </c>
      <c r="P58" s="209">
        <v>11016</v>
      </c>
      <c r="S58" s="248"/>
      <c r="T58" s="248" t="s">
        <v>16014</v>
      </c>
      <c r="U58" s="248" t="s">
        <v>16270</v>
      </c>
    </row>
    <row r="59" spans="1:21" s="8" customFormat="1" x14ac:dyDescent="0.25">
      <c r="A59" t="s">
        <v>440</v>
      </c>
      <c r="B59" t="str">
        <f t="shared" si="5"/>
        <v>30</v>
      </c>
      <c r="C59" t="str">
        <f t="shared" si="3"/>
        <v>025</v>
      </c>
      <c r="D59" t="str">
        <f t="shared" si="4"/>
        <v>139</v>
      </c>
      <c r="E59" s="161" t="s">
        <v>441</v>
      </c>
      <c r="F59" t="s">
        <v>396</v>
      </c>
      <c r="G59" t="s">
        <v>442</v>
      </c>
      <c r="H59" s="209">
        <v>30</v>
      </c>
      <c r="I59" s="209">
        <v>25</v>
      </c>
      <c r="J59" s="209">
        <v>139</v>
      </c>
      <c r="K59" s="209">
        <v>311121</v>
      </c>
      <c r="L59" s="209">
        <v>210100</v>
      </c>
      <c r="M59" s="209">
        <v>100</v>
      </c>
      <c r="N59" s="209">
        <v>1000</v>
      </c>
      <c r="O59" s="209">
        <v>1139</v>
      </c>
      <c r="P59" s="209">
        <v>11017</v>
      </c>
      <c r="S59" s="248"/>
      <c r="T59" s="248" t="s">
        <v>16014</v>
      </c>
      <c r="U59" s="248" t="s">
        <v>16270</v>
      </c>
    </row>
    <row r="60" spans="1:21" s="8" customFormat="1" x14ac:dyDescent="0.25">
      <c r="A60" t="s">
        <v>443</v>
      </c>
      <c r="B60" t="str">
        <f t="shared" si="5"/>
        <v>30</v>
      </c>
      <c r="C60" t="str">
        <f t="shared" si="3"/>
        <v>025</v>
      </c>
      <c r="D60" t="str">
        <f t="shared" si="4"/>
        <v>140</v>
      </c>
      <c r="E60" s="161" t="s">
        <v>444</v>
      </c>
      <c r="F60" t="s">
        <v>396</v>
      </c>
      <c r="G60" t="s">
        <v>445</v>
      </c>
      <c r="H60" s="209">
        <v>30</v>
      </c>
      <c r="I60" s="209">
        <v>25</v>
      </c>
      <c r="J60" s="209">
        <v>140</v>
      </c>
      <c r="K60" s="209">
        <v>311121</v>
      </c>
      <c r="L60" s="209">
        <v>210100</v>
      </c>
      <c r="M60" s="209">
        <v>100</v>
      </c>
      <c r="N60" s="209">
        <v>1000</v>
      </c>
      <c r="O60" s="209">
        <v>1140</v>
      </c>
      <c r="P60" s="209">
        <v>11018</v>
      </c>
      <c r="S60" s="248"/>
      <c r="T60" s="248" t="s">
        <v>16014</v>
      </c>
      <c r="U60" s="248" t="s">
        <v>16270</v>
      </c>
    </row>
    <row r="61" spans="1:21" s="8" customFormat="1" x14ac:dyDescent="0.25">
      <c r="A61" t="s">
        <v>446</v>
      </c>
      <c r="B61" t="str">
        <f t="shared" si="5"/>
        <v>30</v>
      </c>
      <c r="C61" t="str">
        <f t="shared" si="3"/>
        <v>025</v>
      </c>
      <c r="D61" t="str">
        <f t="shared" si="4"/>
        <v>141</v>
      </c>
      <c r="E61" s="161" t="s">
        <v>447</v>
      </c>
      <c r="F61" t="s">
        <v>396</v>
      </c>
      <c r="G61" t="s">
        <v>448</v>
      </c>
      <c r="H61" s="209">
        <v>30</v>
      </c>
      <c r="I61" s="209">
        <v>25</v>
      </c>
      <c r="J61" s="209">
        <v>141</v>
      </c>
      <c r="K61" s="209">
        <v>311121</v>
      </c>
      <c r="L61" s="209">
        <v>210100</v>
      </c>
      <c r="M61" s="209">
        <v>100</v>
      </c>
      <c r="N61" s="209">
        <v>1000</v>
      </c>
      <c r="O61" s="209">
        <v>1141</v>
      </c>
      <c r="P61" s="209">
        <v>11019</v>
      </c>
      <c r="S61" s="248"/>
      <c r="T61" s="248" t="s">
        <v>16014</v>
      </c>
      <c r="U61" s="248" t="s">
        <v>16270</v>
      </c>
    </row>
    <row r="62" spans="1:21" s="8" customFormat="1" x14ac:dyDescent="0.25">
      <c r="A62" t="s">
        <v>449</v>
      </c>
      <c r="B62" t="str">
        <f t="shared" si="5"/>
        <v>30</v>
      </c>
      <c r="C62" t="str">
        <f t="shared" si="3"/>
        <v>025</v>
      </c>
      <c r="D62" t="str">
        <f t="shared" si="4"/>
        <v>142</v>
      </c>
      <c r="E62" s="161" t="s">
        <v>450</v>
      </c>
      <c r="F62" t="s">
        <v>396</v>
      </c>
      <c r="G62" t="s">
        <v>451</v>
      </c>
      <c r="H62" s="209">
        <v>30</v>
      </c>
      <c r="I62" s="209">
        <v>25</v>
      </c>
      <c r="J62" s="209">
        <v>142</v>
      </c>
      <c r="K62" s="209">
        <v>311121</v>
      </c>
      <c r="L62" s="209">
        <v>210100</v>
      </c>
      <c r="M62" s="209">
        <v>100</v>
      </c>
      <c r="N62" s="209">
        <v>1000</v>
      </c>
      <c r="O62" s="209">
        <v>1142</v>
      </c>
      <c r="P62" s="209">
        <v>11020</v>
      </c>
      <c r="S62" s="248"/>
      <c r="T62" s="248" t="s">
        <v>16014</v>
      </c>
      <c r="U62" s="248" t="s">
        <v>16270</v>
      </c>
    </row>
    <row r="63" spans="1:21" s="8" customFormat="1" x14ac:dyDescent="0.25">
      <c r="A63" t="s">
        <v>452</v>
      </c>
      <c r="B63" t="str">
        <f t="shared" si="5"/>
        <v>30</v>
      </c>
      <c r="C63" t="str">
        <f t="shared" si="3"/>
        <v>025</v>
      </c>
      <c r="D63" t="str">
        <f t="shared" si="4"/>
        <v>143</v>
      </c>
      <c r="E63" s="161" t="s">
        <v>453</v>
      </c>
      <c r="F63" t="s">
        <v>396</v>
      </c>
      <c r="G63" t="s">
        <v>454</v>
      </c>
      <c r="H63" s="209">
        <v>30</v>
      </c>
      <c r="I63" s="209">
        <v>25</v>
      </c>
      <c r="J63" s="209">
        <v>143</v>
      </c>
      <c r="K63" s="209">
        <v>311121</v>
      </c>
      <c r="L63" s="209">
        <v>210100</v>
      </c>
      <c r="M63" s="209">
        <v>100</v>
      </c>
      <c r="N63" s="209">
        <v>1000</v>
      </c>
      <c r="O63" s="209">
        <v>1143</v>
      </c>
      <c r="P63" s="209">
        <v>11021</v>
      </c>
      <c r="S63" s="248"/>
      <c r="T63" s="248" t="s">
        <v>16014</v>
      </c>
      <c r="U63" s="248" t="s">
        <v>16270</v>
      </c>
    </row>
    <row r="64" spans="1:21" s="8" customFormat="1" x14ac:dyDescent="0.25">
      <c r="A64" t="s">
        <v>455</v>
      </c>
      <c r="B64" t="str">
        <f t="shared" si="5"/>
        <v>30</v>
      </c>
      <c r="C64" t="str">
        <f t="shared" si="3"/>
        <v>025</v>
      </c>
      <c r="D64" t="str">
        <f t="shared" si="4"/>
        <v>144</v>
      </c>
      <c r="E64" s="161" t="s">
        <v>456</v>
      </c>
      <c r="F64" t="s">
        <v>396</v>
      </c>
      <c r="G64" t="s">
        <v>457</v>
      </c>
      <c r="H64" s="209">
        <v>30</v>
      </c>
      <c r="I64" s="209">
        <v>25</v>
      </c>
      <c r="J64" s="209">
        <v>144</v>
      </c>
      <c r="K64" s="209">
        <v>311121</v>
      </c>
      <c r="L64" s="209">
        <v>210100</v>
      </c>
      <c r="M64" s="209">
        <v>100</v>
      </c>
      <c r="N64" s="209">
        <v>1000</v>
      </c>
      <c r="O64" s="209">
        <v>1144</v>
      </c>
      <c r="P64" s="209">
        <v>11022</v>
      </c>
      <c r="S64" s="248"/>
      <c r="T64" s="248" t="s">
        <v>16014</v>
      </c>
      <c r="U64" s="248" t="s">
        <v>16270</v>
      </c>
    </row>
    <row r="65" spans="1:21" s="8" customFormat="1" x14ac:dyDescent="0.25">
      <c r="A65" t="s">
        <v>458</v>
      </c>
      <c r="B65" t="str">
        <f t="shared" si="5"/>
        <v>30</v>
      </c>
      <c r="C65" t="str">
        <f t="shared" si="3"/>
        <v>025</v>
      </c>
      <c r="D65" t="str">
        <f t="shared" si="4"/>
        <v>145</v>
      </c>
      <c r="E65" s="161" t="s">
        <v>459</v>
      </c>
      <c r="F65" t="s">
        <v>396</v>
      </c>
      <c r="G65" t="s">
        <v>460</v>
      </c>
      <c r="H65" s="209">
        <v>30</v>
      </c>
      <c r="I65" s="209">
        <v>25</v>
      </c>
      <c r="J65" s="209">
        <v>145</v>
      </c>
      <c r="K65" s="209">
        <v>311121</v>
      </c>
      <c r="L65" s="209">
        <v>210100</v>
      </c>
      <c r="M65" s="209">
        <v>100</v>
      </c>
      <c r="N65" s="209">
        <v>1000</v>
      </c>
      <c r="O65" s="209">
        <v>1145</v>
      </c>
      <c r="P65" s="209">
        <v>11023</v>
      </c>
      <c r="S65" s="248"/>
      <c r="T65" s="248" t="s">
        <v>16014</v>
      </c>
      <c r="U65" s="248" t="s">
        <v>16270</v>
      </c>
    </row>
    <row r="66" spans="1:21" s="8" customFormat="1" x14ac:dyDescent="0.25">
      <c r="A66" t="s">
        <v>16301</v>
      </c>
      <c r="B66" t="str">
        <f t="shared" si="5"/>
        <v>no</v>
      </c>
      <c r="C66" t="str">
        <f t="shared" ref="C66:C97" si="6">MID(A66,4,3)</f>
        <v/>
      </c>
      <c r="D66" t="str">
        <f t="shared" si="4"/>
        <v>no</v>
      </c>
      <c r="E66" s="161" t="s">
        <v>462</v>
      </c>
      <c r="F66" t="s">
        <v>396</v>
      </c>
      <c r="G66" t="s">
        <v>463</v>
      </c>
      <c r="H66" s="209">
        <v>30</v>
      </c>
      <c r="I66" s="209">
        <v>25</v>
      </c>
      <c r="J66" s="209">
        <v>146</v>
      </c>
      <c r="K66" s="209">
        <v>311121</v>
      </c>
      <c r="L66" s="209">
        <v>210100</v>
      </c>
      <c r="M66" s="209">
        <v>100</v>
      </c>
      <c r="N66" s="209">
        <v>1000</v>
      </c>
      <c r="O66" s="209">
        <v>1146</v>
      </c>
      <c r="P66" s="209">
        <v>11024</v>
      </c>
      <c r="S66" s="248"/>
      <c r="T66" s="248" t="s">
        <v>16014</v>
      </c>
      <c r="U66" s="248" t="s">
        <v>16270</v>
      </c>
    </row>
    <row r="67" spans="1:21" s="1" customFormat="1" x14ac:dyDescent="0.25">
      <c r="A67" t="s">
        <v>464</v>
      </c>
      <c r="B67" t="str">
        <f t="shared" si="5"/>
        <v>30</v>
      </c>
      <c r="C67" t="str">
        <f t="shared" si="6"/>
        <v>025</v>
      </c>
      <c r="D67" t="str">
        <f t="shared" si="4"/>
        <v>147</v>
      </c>
      <c r="E67" s="161" t="s">
        <v>465</v>
      </c>
      <c r="F67" t="s">
        <v>396</v>
      </c>
      <c r="G67" t="s">
        <v>466</v>
      </c>
      <c r="H67" s="209">
        <v>30</v>
      </c>
      <c r="I67" s="209">
        <v>25</v>
      </c>
      <c r="J67" s="209">
        <v>147</v>
      </c>
      <c r="K67" s="209">
        <v>311121</v>
      </c>
      <c r="L67" s="209">
        <v>210100</v>
      </c>
      <c r="M67" s="209">
        <v>100</v>
      </c>
      <c r="N67" s="209">
        <v>1000</v>
      </c>
      <c r="O67" s="209">
        <v>1147</v>
      </c>
      <c r="P67" s="209">
        <v>11025</v>
      </c>
      <c r="Q67" s="8"/>
      <c r="R67" s="8"/>
      <c r="S67" s="248"/>
      <c r="T67" s="248" t="s">
        <v>16014</v>
      </c>
      <c r="U67" s="248" t="s">
        <v>16270</v>
      </c>
    </row>
    <row r="68" spans="1:21" s="1" customFormat="1" x14ac:dyDescent="0.25">
      <c r="A68" t="s">
        <v>467</v>
      </c>
      <c r="B68" t="str">
        <f t="shared" si="5"/>
        <v>30</v>
      </c>
      <c r="C68" t="str">
        <f t="shared" si="6"/>
        <v>025</v>
      </c>
      <c r="D68" t="str">
        <f t="shared" ref="D68:D99" si="7">RIGHT(A68,3)</f>
        <v>148</v>
      </c>
      <c r="E68" s="161" t="s">
        <v>468</v>
      </c>
      <c r="F68" t="s">
        <v>396</v>
      </c>
      <c r="G68" t="s">
        <v>469</v>
      </c>
      <c r="H68" s="209">
        <v>30</v>
      </c>
      <c r="I68" s="209">
        <v>25</v>
      </c>
      <c r="J68" s="209">
        <v>148</v>
      </c>
      <c r="K68" s="209">
        <v>311121</v>
      </c>
      <c r="L68" s="209">
        <v>210100</v>
      </c>
      <c r="M68" s="209">
        <v>100</v>
      </c>
      <c r="N68" s="209">
        <v>1000</v>
      </c>
      <c r="O68" s="209">
        <v>1148</v>
      </c>
      <c r="P68" s="209">
        <v>11026</v>
      </c>
      <c r="Q68" s="8"/>
      <c r="R68" s="8"/>
      <c r="S68" s="248"/>
      <c r="T68" s="248" t="s">
        <v>16014</v>
      </c>
      <c r="U68" s="248" t="s">
        <v>16270</v>
      </c>
    </row>
    <row r="69" spans="1:21" s="8" customFormat="1" x14ac:dyDescent="0.25">
      <c r="A69" t="s">
        <v>470</v>
      </c>
      <c r="B69" t="str">
        <f t="shared" si="5"/>
        <v>30</v>
      </c>
      <c r="C69" t="str">
        <f t="shared" si="6"/>
        <v>025</v>
      </c>
      <c r="D69" t="str">
        <f t="shared" si="7"/>
        <v>161</v>
      </c>
      <c r="E69" s="161" t="s">
        <v>471</v>
      </c>
      <c r="F69" t="s">
        <v>396</v>
      </c>
      <c r="G69" t="s">
        <v>472</v>
      </c>
      <c r="H69" s="209">
        <v>30</v>
      </c>
      <c r="I69" s="209">
        <v>25</v>
      </c>
      <c r="J69" s="209">
        <v>161</v>
      </c>
      <c r="K69" s="209">
        <v>311121</v>
      </c>
      <c r="L69" s="209">
        <v>210100</v>
      </c>
      <c r="M69" s="209">
        <v>100</v>
      </c>
      <c r="N69" s="209">
        <v>1000</v>
      </c>
      <c r="O69" s="209">
        <v>1161</v>
      </c>
      <c r="P69" s="209">
        <v>11027</v>
      </c>
      <c r="S69" s="248"/>
      <c r="T69" s="248" t="s">
        <v>16014</v>
      </c>
      <c r="U69" s="248" t="s">
        <v>16270</v>
      </c>
    </row>
    <row r="70" spans="1:21" s="1" customFormat="1" x14ac:dyDescent="0.25">
      <c r="A70" t="s">
        <v>473</v>
      </c>
      <c r="B70" t="str">
        <f t="shared" si="5"/>
        <v>30</v>
      </c>
      <c r="C70" t="str">
        <f t="shared" si="6"/>
        <v>025</v>
      </c>
      <c r="D70" t="str">
        <f t="shared" si="7"/>
        <v>162</v>
      </c>
      <c r="E70" s="161" t="s">
        <v>474</v>
      </c>
      <c r="F70" t="s">
        <v>396</v>
      </c>
      <c r="G70" t="s">
        <v>475</v>
      </c>
      <c r="H70" s="209">
        <v>30</v>
      </c>
      <c r="I70" s="209">
        <v>25</v>
      </c>
      <c r="J70" s="209">
        <v>162</v>
      </c>
      <c r="K70" s="209">
        <v>311121</v>
      </c>
      <c r="L70" s="209">
        <v>210100</v>
      </c>
      <c r="M70" s="209">
        <v>100</v>
      </c>
      <c r="N70" s="209">
        <v>1000</v>
      </c>
      <c r="O70" s="209">
        <v>1162</v>
      </c>
      <c r="P70" s="209">
        <v>11028</v>
      </c>
      <c r="Q70" s="8"/>
      <c r="R70" s="8"/>
      <c r="S70" s="248"/>
      <c r="T70" s="248" t="s">
        <v>16014</v>
      </c>
      <c r="U70" s="248" t="s">
        <v>16270</v>
      </c>
    </row>
    <row r="71" spans="1:21" s="1" customFormat="1" x14ac:dyDescent="0.25">
      <c r="A71" t="s">
        <v>476</v>
      </c>
      <c r="B71" t="str">
        <f t="shared" si="5"/>
        <v>30</v>
      </c>
      <c r="C71" t="str">
        <f t="shared" si="6"/>
        <v>025</v>
      </c>
      <c r="D71" t="str">
        <f t="shared" si="7"/>
        <v>163</v>
      </c>
      <c r="E71" s="161" t="s">
        <v>477</v>
      </c>
      <c r="F71" t="s">
        <v>396</v>
      </c>
      <c r="G71" t="s">
        <v>477</v>
      </c>
      <c r="H71" s="209">
        <v>30</v>
      </c>
      <c r="I71" s="209">
        <v>25</v>
      </c>
      <c r="J71" s="209">
        <v>163</v>
      </c>
      <c r="K71" s="209">
        <v>311121</v>
      </c>
      <c r="L71" s="209">
        <v>210100</v>
      </c>
      <c r="M71" s="209">
        <v>100</v>
      </c>
      <c r="N71" s="209">
        <v>1000</v>
      </c>
      <c r="O71" s="209">
        <v>1163</v>
      </c>
      <c r="P71" s="209">
        <v>11029</v>
      </c>
      <c r="Q71" s="8"/>
      <c r="R71" s="8"/>
      <c r="S71" s="248"/>
      <c r="T71" s="248" t="s">
        <v>16014</v>
      </c>
      <c r="U71" s="248" t="s">
        <v>16270</v>
      </c>
    </row>
    <row r="72" spans="1:21" s="1" customFormat="1" x14ac:dyDescent="0.25">
      <c r="A72" t="s">
        <v>478</v>
      </c>
      <c r="B72" t="str">
        <f t="shared" si="5"/>
        <v>30</v>
      </c>
      <c r="C72" t="str">
        <f t="shared" si="6"/>
        <v>025</v>
      </c>
      <c r="D72" t="str">
        <f t="shared" si="7"/>
        <v>164</v>
      </c>
      <c r="E72" s="161" t="s">
        <v>479</v>
      </c>
      <c r="F72" t="s">
        <v>396</v>
      </c>
      <c r="G72" t="s">
        <v>480</v>
      </c>
      <c r="H72" s="209">
        <v>30</v>
      </c>
      <c r="I72" s="209">
        <v>25</v>
      </c>
      <c r="J72" s="209">
        <v>164</v>
      </c>
      <c r="K72" s="209">
        <v>311121</v>
      </c>
      <c r="L72" s="209">
        <v>210100</v>
      </c>
      <c r="M72" s="209">
        <v>100</v>
      </c>
      <c r="N72" s="209">
        <v>1000</v>
      </c>
      <c r="O72" s="209">
        <v>1164</v>
      </c>
      <c r="P72" s="209">
        <v>11030</v>
      </c>
      <c r="Q72" s="8"/>
      <c r="R72" s="8"/>
      <c r="S72" s="248"/>
      <c r="T72" s="248" t="s">
        <v>16014</v>
      </c>
      <c r="U72" s="248" t="s">
        <v>16270</v>
      </c>
    </row>
    <row r="73" spans="1:21" s="1" customFormat="1" x14ac:dyDescent="0.25">
      <c r="A73" t="s">
        <v>481</v>
      </c>
      <c r="B73" t="str">
        <f t="shared" si="5"/>
        <v>30</v>
      </c>
      <c r="C73" t="str">
        <f t="shared" si="6"/>
        <v>025</v>
      </c>
      <c r="D73" t="str">
        <f t="shared" si="7"/>
        <v>165</v>
      </c>
      <c r="E73" s="161" t="s">
        <v>482</v>
      </c>
      <c r="F73" t="s">
        <v>396</v>
      </c>
      <c r="G73" t="s">
        <v>482</v>
      </c>
      <c r="H73" s="209">
        <v>30</v>
      </c>
      <c r="I73" s="209">
        <v>25</v>
      </c>
      <c r="J73" s="209">
        <v>165</v>
      </c>
      <c r="K73" s="209">
        <v>311121</v>
      </c>
      <c r="L73" s="209">
        <v>210100</v>
      </c>
      <c r="M73" s="209">
        <v>100</v>
      </c>
      <c r="N73" s="209">
        <v>1000</v>
      </c>
      <c r="O73" s="209">
        <v>1165</v>
      </c>
      <c r="P73" s="209">
        <v>11031</v>
      </c>
      <c r="Q73" s="8"/>
      <c r="R73" s="8"/>
      <c r="S73" s="248"/>
      <c r="T73" s="248" t="s">
        <v>16014</v>
      </c>
      <c r="U73" s="248" t="s">
        <v>16270</v>
      </c>
    </row>
    <row r="74" spans="1:21" s="1" customFormat="1" x14ac:dyDescent="0.25">
      <c r="A74" t="s">
        <v>483</v>
      </c>
      <c r="B74" t="str">
        <f t="shared" ref="B74:B105" si="8">LEFT(A74,2)</f>
        <v>30</v>
      </c>
      <c r="C74" t="str">
        <f t="shared" si="6"/>
        <v>025</v>
      </c>
      <c r="D74" t="str">
        <f t="shared" si="7"/>
        <v>166</v>
      </c>
      <c r="E74" s="161" t="s">
        <v>484</v>
      </c>
      <c r="F74" t="s">
        <v>396</v>
      </c>
      <c r="G74" t="s">
        <v>485</v>
      </c>
      <c r="H74" s="209">
        <v>30</v>
      </c>
      <c r="I74" s="209">
        <v>25</v>
      </c>
      <c r="J74" s="209">
        <v>166</v>
      </c>
      <c r="K74" s="209">
        <v>311121</v>
      </c>
      <c r="L74" s="209">
        <v>210100</v>
      </c>
      <c r="M74" s="209">
        <v>100</v>
      </c>
      <c r="N74" s="209">
        <v>1000</v>
      </c>
      <c r="O74" s="209">
        <v>1166</v>
      </c>
      <c r="P74" s="209">
        <v>11032</v>
      </c>
      <c r="Q74" s="8"/>
      <c r="R74" s="8"/>
      <c r="S74" s="248"/>
      <c r="T74" s="248" t="s">
        <v>16014</v>
      </c>
      <c r="U74" s="248" t="s">
        <v>16270</v>
      </c>
    </row>
    <row r="75" spans="1:21" s="1" customFormat="1" x14ac:dyDescent="0.25">
      <c r="A75" t="s">
        <v>486</v>
      </c>
      <c r="B75" t="str">
        <f t="shared" si="8"/>
        <v>30</v>
      </c>
      <c r="C75" t="str">
        <f t="shared" si="6"/>
        <v>025</v>
      </c>
      <c r="D75" t="str">
        <f t="shared" si="7"/>
        <v>167</v>
      </c>
      <c r="E75" s="161" t="s">
        <v>487</v>
      </c>
      <c r="F75" t="s">
        <v>396</v>
      </c>
      <c r="G75" t="s">
        <v>488</v>
      </c>
      <c r="H75" s="209">
        <v>30</v>
      </c>
      <c r="I75" s="209">
        <v>25</v>
      </c>
      <c r="J75" s="209">
        <v>167</v>
      </c>
      <c r="K75" s="209">
        <v>311121</v>
      </c>
      <c r="L75" s="209">
        <v>210100</v>
      </c>
      <c r="M75" s="209">
        <v>100</v>
      </c>
      <c r="N75" s="209">
        <v>1000</v>
      </c>
      <c r="O75" s="209">
        <v>1167</v>
      </c>
      <c r="P75" s="209">
        <v>11033</v>
      </c>
      <c r="Q75" s="8"/>
      <c r="R75" s="8"/>
      <c r="S75" s="248"/>
      <c r="T75" s="248" t="s">
        <v>16014</v>
      </c>
      <c r="U75" s="248" t="s">
        <v>16270</v>
      </c>
    </row>
    <row r="76" spans="1:21" s="1" customFormat="1" x14ac:dyDescent="0.25">
      <c r="A76" t="s">
        <v>489</v>
      </c>
      <c r="B76" t="str">
        <f t="shared" si="8"/>
        <v>30</v>
      </c>
      <c r="C76" t="str">
        <f t="shared" si="6"/>
        <v>025</v>
      </c>
      <c r="D76" t="str">
        <f t="shared" si="7"/>
        <v>168</v>
      </c>
      <c r="E76" s="161" t="s">
        <v>490</v>
      </c>
      <c r="F76" t="s">
        <v>396</v>
      </c>
      <c r="G76" t="s">
        <v>491</v>
      </c>
      <c r="H76" s="209">
        <v>30</v>
      </c>
      <c r="I76" s="209">
        <v>25</v>
      </c>
      <c r="J76" s="209">
        <v>168</v>
      </c>
      <c r="K76" s="209">
        <v>311121</v>
      </c>
      <c r="L76" s="209">
        <v>210100</v>
      </c>
      <c r="M76" s="209">
        <v>100</v>
      </c>
      <c r="N76" s="209">
        <v>1000</v>
      </c>
      <c r="O76" s="209">
        <v>1168</v>
      </c>
      <c r="P76" s="209">
        <v>11034</v>
      </c>
      <c r="Q76" s="8"/>
      <c r="R76" s="8"/>
      <c r="S76" s="248"/>
      <c r="T76" s="248" t="s">
        <v>16014</v>
      </c>
      <c r="U76" s="248" t="s">
        <v>16270</v>
      </c>
    </row>
    <row r="77" spans="1:21" s="1" customFormat="1" x14ac:dyDescent="0.25">
      <c r="A77" t="s">
        <v>492</v>
      </c>
      <c r="B77" t="str">
        <f t="shared" si="8"/>
        <v>30</v>
      </c>
      <c r="C77" t="str">
        <f t="shared" si="6"/>
        <v>025</v>
      </c>
      <c r="D77" t="str">
        <f t="shared" si="7"/>
        <v>169</v>
      </c>
      <c r="E77" s="161" t="s">
        <v>493</v>
      </c>
      <c r="F77" t="s">
        <v>396</v>
      </c>
      <c r="G77" t="s">
        <v>493</v>
      </c>
      <c r="H77" s="209">
        <v>30</v>
      </c>
      <c r="I77" s="209">
        <v>25</v>
      </c>
      <c r="J77" s="209">
        <v>169</v>
      </c>
      <c r="K77" s="209">
        <v>311121</v>
      </c>
      <c r="L77" s="209">
        <v>210100</v>
      </c>
      <c r="M77" s="209">
        <v>100</v>
      </c>
      <c r="N77" s="209">
        <v>1000</v>
      </c>
      <c r="O77" s="209">
        <v>1169</v>
      </c>
      <c r="P77" s="209">
        <v>11035</v>
      </c>
      <c r="Q77" s="8"/>
      <c r="R77" s="8"/>
      <c r="S77" s="248"/>
      <c r="T77" s="248" t="s">
        <v>16014</v>
      </c>
      <c r="U77" s="248" t="s">
        <v>16270</v>
      </c>
    </row>
    <row r="78" spans="1:21" s="1" customFormat="1" x14ac:dyDescent="0.25">
      <c r="A78" t="s">
        <v>494</v>
      </c>
      <c r="B78" t="str">
        <f t="shared" si="8"/>
        <v>30</v>
      </c>
      <c r="C78" t="str">
        <f t="shared" si="6"/>
        <v>025</v>
      </c>
      <c r="D78" t="str">
        <f t="shared" si="7"/>
        <v>170</v>
      </c>
      <c r="E78" s="161" t="s">
        <v>495</v>
      </c>
      <c r="F78" t="s">
        <v>396</v>
      </c>
      <c r="G78" t="s">
        <v>496</v>
      </c>
      <c r="H78" s="209">
        <v>30</v>
      </c>
      <c r="I78" s="209">
        <v>25</v>
      </c>
      <c r="J78" s="209">
        <v>170</v>
      </c>
      <c r="K78" s="209">
        <v>311121</v>
      </c>
      <c r="L78" s="209">
        <v>210100</v>
      </c>
      <c r="M78" s="209">
        <v>100</v>
      </c>
      <c r="N78" s="209">
        <v>1000</v>
      </c>
      <c r="O78" s="209">
        <v>1170</v>
      </c>
      <c r="P78" s="209">
        <v>11036</v>
      </c>
      <c r="Q78" s="248"/>
      <c r="R78" s="248"/>
      <c r="S78" s="248"/>
      <c r="T78" s="248" t="s">
        <v>16014</v>
      </c>
      <c r="U78" s="248" t="s">
        <v>16270</v>
      </c>
    </row>
    <row r="79" spans="1:21" s="1" customFormat="1" x14ac:dyDescent="0.25">
      <c r="A79" t="s">
        <v>497</v>
      </c>
      <c r="B79" t="str">
        <f t="shared" si="8"/>
        <v>30</v>
      </c>
      <c r="C79" t="str">
        <f t="shared" si="6"/>
        <v>025</v>
      </c>
      <c r="D79" t="str">
        <f t="shared" si="7"/>
        <v>171</v>
      </c>
      <c r="E79" s="161" t="s">
        <v>498</v>
      </c>
      <c r="F79" t="s">
        <v>396</v>
      </c>
      <c r="G79" t="s">
        <v>498</v>
      </c>
      <c r="H79" s="209">
        <v>30</v>
      </c>
      <c r="I79" s="209">
        <v>25</v>
      </c>
      <c r="J79" s="209">
        <v>171</v>
      </c>
      <c r="K79" s="209">
        <v>311121</v>
      </c>
      <c r="L79" s="209">
        <v>210100</v>
      </c>
      <c r="M79" s="209">
        <v>100</v>
      </c>
      <c r="N79" s="209">
        <v>1000</v>
      </c>
      <c r="O79" s="209">
        <v>1171</v>
      </c>
      <c r="P79" s="209">
        <v>11037</v>
      </c>
      <c r="Q79" s="248"/>
      <c r="R79" s="248"/>
      <c r="S79" s="248"/>
      <c r="T79" s="248" t="s">
        <v>16014</v>
      </c>
      <c r="U79" s="248" t="s">
        <v>16270</v>
      </c>
    </row>
    <row r="80" spans="1:21" s="1" customFormat="1" x14ac:dyDescent="0.25">
      <c r="A80" t="s">
        <v>499</v>
      </c>
      <c r="B80" t="str">
        <f t="shared" si="8"/>
        <v>30</v>
      </c>
      <c r="C80" t="str">
        <f t="shared" si="6"/>
        <v>025</v>
      </c>
      <c r="D80" t="str">
        <f t="shared" si="7"/>
        <v>172</v>
      </c>
      <c r="E80" s="161" t="s">
        <v>500</v>
      </c>
      <c r="F80" t="s">
        <v>396</v>
      </c>
      <c r="G80" t="s">
        <v>500</v>
      </c>
      <c r="H80" s="209">
        <v>30</v>
      </c>
      <c r="I80" s="209">
        <v>25</v>
      </c>
      <c r="J80" s="209">
        <v>172</v>
      </c>
      <c r="K80" s="209">
        <v>311121</v>
      </c>
      <c r="L80" s="209">
        <v>210100</v>
      </c>
      <c r="M80" s="209">
        <v>100</v>
      </c>
      <c r="N80" s="209">
        <v>1000</v>
      </c>
      <c r="O80" s="209">
        <v>1172</v>
      </c>
      <c r="P80" s="209">
        <v>11038</v>
      </c>
      <c r="Q80" s="248"/>
      <c r="R80" s="248"/>
      <c r="S80" s="248"/>
      <c r="T80" s="248" t="s">
        <v>16014</v>
      </c>
      <c r="U80" s="248" t="s">
        <v>16270</v>
      </c>
    </row>
    <row r="81" spans="1:21" s="1" customFormat="1" x14ac:dyDescent="0.25">
      <c r="A81" t="s">
        <v>501</v>
      </c>
      <c r="B81" t="str">
        <f t="shared" si="8"/>
        <v>30</v>
      </c>
      <c r="C81" t="str">
        <f t="shared" si="6"/>
        <v>025</v>
      </c>
      <c r="D81" t="str">
        <f t="shared" si="7"/>
        <v>173</v>
      </c>
      <c r="E81" s="161" t="s">
        <v>502</v>
      </c>
      <c r="F81" t="s">
        <v>396</v>
      </c>
      <c r="G81" t="s">
        <v>503</v>
      </c>
      <c r="H81" s="209">
        <v>30</v>
      </c>
      <c r="I81" s="209">
        <v>25</v>
      </c>
      <c r="J81" s="209">
        <v>173</v>
      </c>
      <c r="K81" s="209">
        <v>311121</v>
      </c>
      <c r="L81" s="209">
        <v>210100</v>
      </c>
      <c r="M81" s="209">
        <v>100</v>
      </c>
      <c r="N81" s="209">
        <v>1000</v>
      </c>
      <c r="O81" s="209">
        <v>1173</v>
      </c>
      <c r="P81" s="209">
        <v>11039</v>
      </c>
      <c r="Q81" s="248"/>
      <c r="R81" s="248"/>
      <c r="S81" s="248"/>
      <c r="T81" s="248" t="s">
        <v>16014</v>
      </c>
      <c r="U81" s="248" t="s">
        <v>16270</v>
      </c>
    </row>
    <row r="82" spans="1:21" s="1" customFormat="1" x14ac:dyDescent="0.25">
      <c r="A82" t="s">
        <v>504</v>
      </c>
      <c r="B82" t="str">
        <f t="shared" si="8"/>
        <v>30</v>
      </c>
      <c r="C82" t="str">
        <f t="shared" si="6"/>
        <v>025</v>
      </c>
      <c r="D82" t="str">
        <f t="shared" si="7"/>
        <v>174</v>
      </c>
      <c r="E82" s="161" t="s">
        <v>505</v>
      </c>
      <c r="F82" t="s">
        <v>396</v>
      </c>
      <c r="G82" t="s">
        <v>506</v>
      </c>
      <c r="H82" s="209">
        <v>30</v>
      </c>
      <c r="I82" s="209">
        <v>25</v>
      </c>
      <c r="J82" s="209">
        <v>174</v>
      </c>
      <c r="K82" s="209">
        <v>311121</v>
      </c>
      <c r="L82" s="209">
        <v>210100</v>
      </c>
      <c r="M82" s="209">
        <v>100</v>
      </c>
      <c r="N82" s="209">
        <v>1000</v>
      </c>
      <c r="O82" s="209">
        <v>1174</v>
      </c>
      <c r="P82" s="209">
        <v>11040</v>
      </c>
      <c r="Q82" s="248"/>
      <c r="R82" s="248"/>
      <c r="S82" s="248"/>
      <c r="T82" s="248" t="s">
        <v>16014</v>
      </c>
      <c r="U82" s="248" t="s">
        <v>16270</v>
      </c>
    </row>
    <row r="83" spans="1:21" s="1" customFormat="1" x14ac:dyDescent="0.25">
      <c r="A83" t="s">
        <v>507</v>
      </c>
      <c r="B83" t="str">
        <f t="shared" si="8"/>
        <v>30</v>
      </c>
      <c r="C83" t="str">
        <f t="shared" si="6"/>
        <v>025</v>
      </c>
      <c r="D83" t="str">
        <f t="shared" si="7"/>
        <v>175</v>
      </c>
      <c r="E83" s="161" t="s">
        <v>508</v>
      </c>
      <c r="F83" t="s">
        <v>396</v>
      </c>
      <c r="G83" t="s">
        <v>509</v>
      </c>
      <c r="H83" s="209">
        <v>30</v>
      </c>
      <c r="I83" s="209">
        <v>25</v>
      </c>
      <c r="J83" s="209">
        <v>175</v>
      </c>
      <c r="K83" s="209">
        <v>311121</v>
      </c>
      <c r="L83" s="209">
        <v>210100</v>
      </c>
      <c r="M83" s="209">
        <v>100</v>
      </c>
      <c r="N83" s="209">
        <v>1000</v>
      </c>
      <c r="O83" s="209">
        <v>1175</v>
      </c>
      <c r="P83" s="209">
        <v>11041</v>
      </c>
      <c r="Q83" s="248"/>
      <c r="R83" s="248"/>
      <c r="S83" s="248"/>
      <c r="T83" s="248" t="s">
        <v>16014</v>
      </c>
      <c r="U83" s="248" t="s">
        <v>16270</v>
      </c>
    </row>
    <row r="84" spans="1:21" s="1" customFormat="1" x14ac:dyDescent="0.25">
      <c r="A84" t="s">
        <v>510</v>
      </c>
      <c r="B84" t="str">
        <f t="shared" si="8"/>
        <v>30</v>
      </c>
      <c r="C84" t="str">
        <f t="shared" si="6"/>
        <v>025</v>
      </c>
      <c r="D84" t="str">
        <f t="shared" si="7"/>
        <v>176</v>
      </c>
      <c r="E84" s="161" t="s">
        <v>511</v>
      </c>
      <c r="F84" t="s">
        <v>396</v>
      </c>
      <c r="G84" t="s">
        <v>511</v>
      </c>
      <c r="H84" s="209">
        <v>30</v>
      </c>
      <c r="I84" s="209">
        <v>25</v>
      </c>
      <c r="J84" s="209">
        <v>176</v>
      </c>
      <c r="K84" s="209">
        <v>311121</v>
      </c>
      <c r="L84" s="209">
        <v>210100</v>
      </c>
      <c r="M84" s="209">
        <v>100</v>
      </c>
      <c r="N84" s="209">
        <v>1000</v>
      </c>
      <c r="O84" s="209">
        <v>1176</v>
      </c>
      <c r="P84" s="209">
        <v>11042</v>
      </c>
      <c r="Q84" s="248"/>
      <c r="R84" s="248"/>
      <c r="S84" s="248"/>
      <c r="T84" s="248" t="s">
        <v>16014</v>
      </c>
      <c r="U84" s="248" t="s">
        <v>16270</v>
      </c>
    </row>
    <row r="85" spans="1:21" s="1" customFormat="1" x14ac:dyDescent="0.25">
      <c r="A85" t="s">
        <v>512</v>
      </c>
      <c r="B85" t="str">
        <f t="shared" si="8"/>
        <v>30</v>
      </c>
      <c r="C85" t="str">
        <f t="shared" si="6"/>
        <v>025</v>
      </c>
      <c r="D85" t="str">
        <f t="shared" si="7"/>
        <v>177</v>
      </c>
      <c r="E85" s="161" t="s">
        <v>513</v>
      </c>
      <c r="F85" t="s">
        <v>396</v>
      </c>
      <c r="G85" t="s">
        <v>514</v>
      </c>
      <c r="H85" s="209">
        <v>30</v>
      </c>
      <c r="I85" s="209">
        <v>25</v>
      </c>
      <c r="J85" s="209">
        <v>177</v>
      </c>
      <c r="K85" s="209">
        <v>311121</v>
      </c>
      <c r="L85" s="209">
        <v>210100</v>
      </c>
      <c r="M85" s="209">
        <v>100</v>
      </c>
      <c r="N85" s="209">
        <v>1000</v>
      </c>
      <c r="O85" s="209">
        <v>1177</v>
      </c>
      <c r="P85" s="209">
        <v>11043</v>
      </c>
      <c r="Q85" s="248"/>
      <c r="R85" s="248"/>
      <c r="S85" s="248"/>
      <c r="T85" s="248" t="s">
        <v>16014</v>
      </c>
      <c r="U85" s="248" t="s">
        <v>16270</v>
      </c>
    </row>
    <row r="86" spans="1:21" s="1" customFormat="1" x14ac:dyDescent="0.25">
      <c r="A86" t="s">
        <v>515</v>
      </c>
      <c r="B86" t="str">
        <f t="shared" si="8"/>
        <v>30</v>
      </c>
      <c r="C86" t="str">
        <f t="shared" si="6"/>
        <v>025</v>
      </c>
      <c r="D86" t="str">
        <f t="shared" si="7"/>
        <v>178</v>
      </c>
      <c r="E86" s="161" t="s">
        <v>516</v>
      </c>
      <c r="F86" t="s">
        <v>396</v>
      </c>
      <c r="G86" t="s">
        <v>517</v>
      </c>
      <c r="H86" s="209">
        <v>30</v>
      </c>
      <c r="I86" s="209">
        <v>25</v>
      </c>
      <c r="J86" s="209">
        <v>178</v>
      </c>
      <c r="K86" s="209">
        <v>311121</v>
      </c>
      <c r="L86" s="209">
        <v>210100</v>
      </c>
      <c r="M86" s="209">
        <v>100</v>
      </c>
      <c r="N86" s="209">
        <v>1000</v>
      </c>
      <c r="O86" s="209">
        <v>1178</v>
      </c>
      <c r="P86" s="209">
        <v>11044</v>
      </c>
      <c r="Q86" s="248"/>
      <c r="R86" s="248"/>
      <c r="S86" s="248"/>
      <c r="T86" s="248" t="s">
        <v>16014</v>
      </c>
      <c r="U86" s="248" t="s">
        <v>16270</v>
      </c>
    </row>
    <row r="87" spans="1:21" s="1" customFormat="1" x14ac:dyDescent="0.25">
      <c r="A87" t="s">
        <v>518</v>
      </c>
      <c r="B87" t="str">
        <f t="shared" si="8"/>
        <v>30</v>
      </c>
      <c r="C87" t="str">
        <f t="shared" si="6"/>
        <v>025</v>
      </c>
      <c r="D87" t="str">
        <f t="shared" si="7"/>
        <v>179</v>
      </c>
      <c r="E87" s="161" t="s">
        <v>519</v>
      </c>
      <c r="F87" t="s">
        <v>396</v>
      </c>
      <c r="G87" t="s">
        <v>520</v>
      </c>
      <c r="H87" s="209">
        <v>30</v>
      </c>
      <c r="I87" s="209">
        <v>25</v>
      </c>
      <c r="J87" s="209">
        <v>179</v>
      </c>
      <c r="K87" s="209">
        <v>311121</v>
      </c>
      <c r="L87" s="209">
        <v>210100</v>
      </c>
      <c r="M87" s="209">
        <v>100</v>
      </c>
      <c r="N87" s="209">
        <v>1000</v>
      </c>
      <c r="O87" s="209">
        <v>1179</v>
      </c>
      <c r="P87" s="209">
        <v>11045</v>
      </c>
      <c r="Q87" s="248"/>
      <c r="R87" s="248"/>
      <c r="S87" s="248"/>
      <c r="T87" s="248" t="s">
        <v>16014</v>
      </c>
      <c r="U87" s="248" t="s">
        <v>16270</v>
      </c>
    </row>
    <row r="88" spans="1:21" s="1" customFormat="1" x14ac:dyDescent="0.25">
      <c r="A88" t="s">
        <v>521</v>
      </c>
      <c r="B88" t="str">
        <f t="shared" si="8"/>
        <v>30</v>
      </c>
      <c r="C88" t="str">
        <f t="shared" si="6"/>
        <v>025</v>
      </c>
      <c r="D88" t="str">
        <f t="shared" si="7"/>
        <v>181</v>
      </c>
      <c r="E88" s="161" t="s">
        <v>522</v>
      </c>
      <c r="F88" t="s">
        <v>396</v>
      </c>
      <c r="G88" t="s">
        <v>523</v>
      </c>
      <c r="H88" s="209">
        <v>30</v>
      </c>
      <c r="I88" s="209">
        <v>25</v>
      </c>
      <c r="J88" s="209">
        <v>181</v>
      </c>
      <c r="K88" s="209">
        <v>311121</v>
      </c>
      <c r="L88" s="209">
        <v>210100</v>
      </c>
      <c r="M88" s="209">
        <v>100</v>
      </c>
      <c r="N88" s="209">
        <v>1000</v>
      </c>
      <c r="O88" s="209">
        <v>1181</v>
      </c>
      <c r="P88" s="209">
        <v>11046</v>
      </c>
      <c r="Q88" s="248"/>
      <c r="R88" s="248"/>
      <c r="S88" s="248"/>
      <c r="T88" s="248" t="s">
        <v>16014</v>
      </c>
      <c r="U88" s="248" t="s">
        <v>16270</v>
      </c>
    </row>
    <row r="89" spans="1:21" s="1" customFormat="1" x14ac:dyDescent="0.25">
      <c r="A89" t="s">
        <v>524</v>
      </c>
      <c r="B89" t="str">
        <f t="shared" si="8"/>
        <v>30</v>
      </c>
      <c r="C89" t="str">
        <f t="shared" si="6"/>
        <v>025</v>
      </c>
      <c r="D89" t="str">
        <f t="shared" si="7"/>
        <v>182</v>
      </c>
      <c r="E89" s="161" t="s">
        <v>525</v>
      </c>
      <c r="F89" t="s">
        <v>396</v>
      </c>
      <c r="G89" t="s">
        <v>526</v>
      </c>
      <c r="H89" s="209">
        <v>30</v>
      </c>
      <c r="I89" s="209">
        <v>25</v>
      </c>
      <c r="J89" s="209">
        <v>182</v>
      </c>
      <c r="K89" s="209">
        <v>311121</v>
      </c>
      <c r="L89" s="209">
        <v>210100</v>
      </c>
      <c r="M89" s="209">
        <v>100</v>
      </c>
      <c r="N89" s="209">
        <v>1000</v>
      </c>
      <c r="O89" s="209">
        <v>1182</v>
      </c>
      <c r="P89" s="209">
        <v>11047</v>
      </c>
      <c r="Q89" s="248"/>
      <c r="R89" s="248"/>
      <c r="S89" s="248"/>
      <c r="T89" s="248" t="s">
        <v>16014</v>
      </c>
      <c r="U89" s="248" t="s">
        <v>16270</v>
      </c>
    </row>
    <row r="90" spans="1:21" s="1" customFormat="1" x14ac:dyDescent="0.25">
      <c r="A90" t="s">
        <v>527</v>
      </c>
      <c r="B90" t="str">
        <f t="shared" si="8"/>
        <v>30</v>
      </c>
      <c r="C90" t="str">
        <f t="shared" si="6"/>
        <v>025</v>
      </c>
      <c r="D90" t="str">
        <f t="shared" si="7"/>
        <v>183</v>
      </c>
      <c r="E90" s="161" t="s">
        <v>528</v>
      </c>
      <c r="F90" t="s">
        <v>396</v>
      </c>
      <c r="G90" t="s">
        <v>529</v>
      </c>
      <c r="H90" s="209">
        <v>30</v>
      </c>
      <c r="I90" s="209">
        <v>25</v>
      </c>
      <c r="J90" s="209">
        <v>183</v>
      </c>
      <c r="K90" s="209">
        <v>311121</v>
      </c>
      <c r="L90" s="209">
        <v>210100</v>
      </c>
      <c r="M90" s="209">
        <v>100</v>
      </c>
      <c r="N90" s="209">
        <v>1000</v>
      </c>
      <c r="O90" s="209">
        <v>1183</v>
      </c>
      <c r="P90" s="209">
        <v>11048</v>
      </c>
      <c r="Q90" s="248"/>
      <c r="R90" s="248"/>
      <c r="S90" s="248"/>
      <c r="T90" s="248" t="s">
        <v>16014</v>
      </c>
      <c r="U90" s="248" t="s">
        <v>16270</v>
      </c>
    </row>
    <row r="91" spans="1:21" s="1" customFormat="1" x14ac:dyDescent="0.25">
      <c r="A91" t="s">
        <v>530</v>
      </c>
      <c r="B91" t="str">
        <f t="shared" si="8"/>
        <v>30</v>
      </c>
      <c r="C91" t="str">
        <f t="shared" si="6"/>
        <v>025</v>
      </c>
      <c r="D91" t="str">
        <f t="shared" si="7"/>
        <v>184</v>
      </c>
      <c r="E91" s="161" t="s">
        <v>531</v>
      </c>
      <c r="F91" t="s">
        <v>396</v>
      </c>
      <c r="G91" t="s">
        <v>531</v>
      </c>
      <c r="H91" s="209">
        <v>30</v>
      </c>
      <c r="I91" s="209">
        <v>25</v>
      </c>
      <c r="J91" s="209">
        <v>184</v>
      </c>
      <c r="K91" s="209">
        <v>311121</v>
      </c>
      <c r="L91" s="209">
        <v>210100</v>
      </c>
      <c r="M91" s="209">
        <v>100</v>
      </c>
      <c r="N91" s="209">
        <v>1000</v>
      </c>
      <c r="O91" s="209">
        <v>1184</v>
      </c>
      <c r="P91" s="209">
        <v>11049</v>
      </c>
      <c r="Q91" s="248"/>
      <c r="R91" s="248"/>
      <c r="S91" s="248"/>
      <c r="T91" s="248" t="s">
        <v>16014</v>
      </c>
      <c r="U91" s="248" t="s">
        <v>16270</v>
      </c>
    </row>
    <row r="92" spans="1:21" s="1" customFormat="1" x14ac:dyDescent="0.25">
      <c r="A92" t="s">
        <v>532</v>
      </c>
      <c r="B92" t="str">
        <f t="shared" si="8"/>
        <v>30</v>
      </c>
      <c r="C92" t="str">
        <f t="shared" si="6"/>
        <v>025</v>
      </c>
      <c r="D92" t="str">
        <f t="shared" si="7"/>
        <v>185</v>
      </c>
      <c r="E92" s="161" t="s">
        <v>533</v>
      </c>
      <c r="F92" t="s">
        <v>396</v>
      </c>
      <c r="G92" t="s">
        <v>534</v>
      </c>
      <c r="H92" s="209">
        <v>30</v>
      </c>
      <c r="I92" s="209">
        <v>25</v>
      </c>
      <c r="J92" s="209">
        <v>185</v>
      </c>
      <c r="K92" s="209">
        <v>311121</v>
      </c>
      <c r="L92" s="209">
        <v>210100</v>
      </c>
      <c r="M92" s="209">
        <v>100</v>
      </c>
      <c r="N92" s="209">
        <v>1000</v>
      </c>
      <c r="O92" s="209">
        <v>1185</v>
      </c>
      <c r="P92" s="209">
        <v>11050</v>
      </c>
      <c r="Q92" s="248"/>
      <c r="R92" s="248"/>
      <c r="S92" s="248"/>
      <c r="T92" s="248" t="s">
        <v>16014</v>
      </c>
      <c r="U92" s="248" t="s">
        <v>16270</v>
      </c>
    </row>
    <row r="93" spans="1:21" s="1" customFormat="1" x14ac:dyDescent="0.25">
      <c r="A93" t="s">
        <v>535</v>
      </c>
      <c r="B93" t="str">
        <f t="shared" si="8"/>
        <v>30</v>
      </c>
      <c r="C93" t="str">
        <f t="shared" si="6"/>
        <v>025</v>
      </c>
      <c r="D93" t="str">
        <f t="shared" si="7"/>
        <v>186</v>
      </c>
      <c r="E93" s="161" t="s">
        <v>536</v>
      </c>
      <c r="F93" t="s">
        <v>396</v>
      </c>
      <c r="G93" t="s">
        <v>537</v>
      </c>
      <c r="H93" s="209">
        <v>30</v>
      </c>
      <c r="I93" s="209">
        <v>25</v>
      </c>
      <c r="J93" s="209">
        <v>186</v>
      </c>
      <c r="K93" s="209">
        <v>311121</v>
      </c>
      <c r="L93" s="209">
        <v>210100</v>
      </c>
      <c r="M93" s="209">
        <v>100</v>
      </c>
      <c r="N93" s="209">
        <v>1000</v>
      </c>
      <c r="O93" s="209">
        <v>1186</v>
      </c>
      <c r="P93" s="209">
        <v>11051</v>
      </c>
      <c r="Q93" s="248"/>
      <c r="R93" s="248"/>
      <c r="S93" s="248"/>
      <c r="T93" s="248" t="s">
        <v>16014</v>
      </c>
      <c r="U93" s="248" t="s">
        <v>16270</v>
      </c>
    </row>
    <row r="94" spans="1:21" s="1" customFormat="1" x14ac:dyDescent="0.25">
      <c r="A94" t="s">
        <v>538</v>
      </c>
      <c r="B94" t="str">
        <f t="shared" si="8"/>
        <v>30</v>
      </c>
      <c r="C94" t="str">
        <f t="shared" si="6"/>
        <v>025</v>
      </c>
      <c r="D94" t="str">
        <f t="shared" si="7"/>
        <v>187</v>
      </c>
      <c r="E94" s="161" t="s">
        <v>539</v>
      </c>
      <c r="F94" t="s">
        <v>396</v>
      </c>
      <c r="G94" t="s">
        <v>540</v>
      </c>
      <c r="H94" s="209">
        <v>30</v>
      </c>
      <c r="I94" s="209">
        <v>25</v>
      </c>
      <c r="J94" s="209">
        <v>187</v>
      </c>
      <c r="K94" s="209">
        <v>311121</v>
      </c>
      <c r="L94" s="209">
        <v>210100</v>
      </c>
      <c r="M94" s="209">
        <v>100</v>
      </c>
      <c r="N94" s="209">
        <v>1000</v>
      </c>
      <c r="O94" s="209">
        <v>1187</v>
      </c>
      <c r="P94" s="209">
        <v>11052</v>
      </c>
      <c r="Q94" s="248"/>
      <c r="R94" s="248"/>
      <c r="S94" s="248"/>
      <c r="T94" s="248" t="s">
        <v>16014</v>
      </c>
      <c r="U94" s="248" t="s">
        <v>16270</v>
      </c>
    </row>
    <row r="95" spans="1:21" s="1" customFormat="1" x14ac:dyDescent="0.25">
      <c r="A95" t="s">
        <v>541</v>
      </c>
      <c r="B95" t="str">
        <f t="shared" si="8"/>
        <v>30</v>
      </c>
      <c r="C95" t="str">
        <f t="shared" si="6"/>
        <v>025</v>
      </c>
      <c r="D95" t="str">
        <f t="shared" si="7"/>
        <v>188</v>
      </c>
      <c r="E95" s="161" t="s">
        <v>542</v>
      </c>
      <c r="F95" t="s">
        <v>396</v>
      </c>
      <c r="G95" t="s">
        <v>543</v>
      </c>
      <c r="H95" s="209">
        <v>30</v>
      </c>
      <c r="I95" s="209">
        <v>25</v>
      </c>
      <c r="J95" s="209">
        <v>188</v>
      </c>
      <c r="K95" s="209">
        <v>311121</v>
      </c>
      <c r="L95" s="209">
        <v>210100</v>
      </c>
      <c r="M95" s="209">
        <v>100</v>
      </c>
      <c r="N95" s="209">
        <v>1000</v>
      </c>
      <c r="O95" s="209">
        <v>1188</v>
      </c>
      <c r="P95" s="209">
        <v>11053</v>
      </c>
      <c r="Q95" s="248"/>
      <c r="R95" s="248"/>
      <c r="S95" s="248"/>
      <c r="T95" s="248" t="s">
        <v>16014</v>
      </c>
      <c r="U95" s="248" t="s">
        <v>16270</v>
      </c>
    </row>
    <row r="96" spans="1:21" s="1" customFormat="1" x14ac:dyDescent="0.25">
      <c r="A96" t="s">
        <v>544</v>
      </c>
      <c r="B96" t="str">
        <f t="shared" si="8"/>
        <v>30</v>
      </c>
      <c r="C96" t="str">
        <f t="shared" si="6"/>
        <v>025</v>
      </c>
      <c r="D96" t="str">
        <f t="shared" si="7"/>
        <v>189</v>
      </c>
      <c r="E96" s="161" t="s">
        <v>545</v>
      </c>
      <c r="F96" t="s">
        <v>396</v>
      </c>
      <c r="G96" t="s">
        <v>546</v>
      </c>
      <c r="H96" s="209">
        <v>30</v>
      </c>
      <c r="I96" s="209">
        <v>25</v>
      </c>
      <c r="J96" s="209">
        <v>189</v>
      </c>
      <c r="K96" s="209">
        <v>311121</v>
      </c>
      <c r="L96" s="209">
        <v>210100</v>
      </c>
      <c r="M96" s="209">
        <v>100</v>
      </c>
      <c r="N96" s="209">
        <v>1000</v>
      </c>
      <c r="O96" s="209">
        <v>1189</v>
      </c>
      <c r="P96" s="209">
        <v>11054</v>
      </c>
      <c r="Q96" s="248"/>
      <c r="R96" s="248"/>
      <c r="S96" s="248"/>
      <c r="T96" s="248" t="s">
        <v>16014</v>
      </c>
      <c r="U96" s="248" t="s">
        <v>16270</v>
      </c>
    </row>
    <row r="97" spans="1:21" s="1" customFormat="1" x14ac:dyDescent="0.25">
      <c r="A97" t="s">
        <v>547</v>
      </c>
      <c r="B97" t="str">
        <f t="shared" si="8"/>
        <v>30</v>
      </c>
      <c r="C97" t="str">
        <f t="shared" si="6"/>
        <v>025</v>
      </c>
      <c r="D97" t="str">
        <f t="shared" si="7"/>
        <v>190</v>
      </c>
      <c r="E97" s="161" t="s">
        <v>548</v>
      </c>
      <c r="F97" t="s">
        <v>396</v>
      </c>
      <c r="G97" t="s">
        <v>549</v>
      </c>
      <c r="H97" s="209">
        <v>30</v>
      </c>
      <c r="I97" s="209">
        <v>25</v>
      </c>
      <c r="J97" s="209">
        <v>190</v>
      </c>
      <c r="K97" s="209">
        <v>311121</v>
      </c>
      <c r="L97" s="209">
        <v>210100</v>
      </c>
      <c r="M97" s="209">
        <v>100</v>
      </c>
      <c r="N97" s="209">
        <v>1000</v>
      </c>
      <c r="O97" s="209">
        <v>1190</v>
      </c>
      <c r="P97" s="209">
        <v>11055</v>
      </c>
      <c r="Q97" s="248"/>
      <c r="R97" s="248"/>
      <c r="S97" s="248"/>
      <c r="T97" s="248" t="s">
        <v>16014</v>
      </c>
      <c r="U97" s="248" t="s">
        <v>16270</v>
      </c>
    </row>
    <row r="98" spans="1:21" s="1" customFormat="1" x14ac:dyDescent="0.25">
      <c r="A98" t="s">
        <v>550</v>
      </c>
      <c r="B98" t="str">
        <f t="shared" si="8"/>
        <v>30</v>
      </c>
      <c r="C98" t="str">
        <f t="shared" ref="C98:C129" si="9">MID(A98,4,3)</f>
        <v>025</v>
      </c>
      <c r="D98" t="str">
        <f t="shared" si="7"/>
        <v>191</v>
      </c>
      <c r="E98" s="161" t="s">
        <v>551</v>
      </c>
      <c r="F98" t="s">
        <v>396</v>
      </c>
      <c r="G98" t="s">
        <v>257</v>
      </c>
      <c r="H98" s="209">
        <v>30</v>
      </c>
      <c r="I98" s="209">
        <v>25</v>
      </c>
      <c r="J98" s="209">
        <v>191</v>
      </c>
      <c r="K98" s="209">
        <v>311121</v>
      </c>
      <c r="L98" s="209">
        <v>210100</v>
      </c>
      <c r="M98" s="209">
        <v>100</v>
      </c>
      <c r="N98" s="209">
        <v>1000</v>
      </c>
      <c r="O98" s="209">
        <v>1191</v>
      </c>
      <c r="P98" s="209">
        <v>11056</v>
      </c>
      <c r="Q98" s="248"/>
      <c r="R98" s="248"/>
      <c r="S98" s="248"/>
      <c r="T98" s="248" t="s">
        <v>16014</v>
      </c>
      <c r="U98" s="248" t="s">
        <v>16270</v>
      </c>
    </row>
    <row r="99" spans="1:21" s="1" customFormat="1" x14ac:dyDescent="0.25">
      <c r="A99" t="s">
        <v>552</v>
      </c>
      <c r="B99" t="str">
        <f t="shared" si="8"/>
        <v>30</v>
      </c>
      <c r="C99" t="str">
        <f t="shared" si="9"/>
        <v>025</v>
      </c>
      <c r="D99" t="str">
        <f t="shared" si="7"/>
        <v>199</v>
      </c>
      <c r="E99" s="161" t="s">
        <v>553</v>
      </c>
      <c r="F99" t="s">
        <v>396</v>
      </c>
      <c r="G99" t="s">
        <v>554</v>
      </c>
      <c r="H99" s="209">
        <v>30</v>
      </c>
      <c r="I99" s="209">
        <v>25</v>
      </c>
      <c r="J99" s="209">
        <v>199</v>
      </c>
      <c r="K99" s="209">
        <v>311121</v>
      </c>
      <c r="L99" s="209">
        <v>210100</v>
      </c>
      <c r="M99" s="209">
        <v>100</v>
      </c>
      <c r="N99" s="209">
        <v>1000</v>
      </c>
      <c r="O99" s="209">
        <v>1199</v>
      </c>
      <c r="P99" s="209">
        <v>11057</v>
      </c>
      <c r="Q99" s="248"/>
      <c r="R99" s="248"/>
      <c r="S99" s="248"/>
      <c r="T99" s="248" t="s">
        <v>16014</v>
      </c>
      <c r="U99" s="248" t="s">
        <v>16270</v>
      </c>
    </row>
    <row r="100" spans="1:21" s="1" customFormat="1" x14ac:dyDescent="0.25">
      <c r="A100" t="s">
        <v>16696</v>
      </c>
      <c r="B100" t="str">
        <f t="shared" si="8"/>
        <v>30</v>
      </c>
      <c r="C100" t="str">
        <f t="shared" si="9"/>
        <v>025</v>
      </c>
      <c r="D100" t="str">
        <f t="shared" ref="D100:D131" si="10">RIGHT(A100,3)</f>
        <v>149</v>
      </c>
      <c r="E100" s="161" t="s">
        <v>16697</v>
      </c>
      <c r="F100" t="s">
        <v>396</v>
      </c>
      <c r="G100" t="s">
        <v>463</v>
      </c>
      <c r="H100" s="209">
        <v>30</v>
      </c>
      <c r="I100" s="209">
        <v>25</v>
      </c>
      <c r="J100" s="209">
        <v>146</v>
      </c>
      <c r="K100" s="209">
        <v>311121</v>
      </c>
      <c r="L100" s="209">
        <v>210100</v>
      </c>
      <c r="M100" s="209">
        <v>100</v>
      </c>
      <c r="N100" s="209">
        <v>1000</v>
      </c>
      <c r="O100" s="209">
        <v>1149</v>
      </c>
      <c r="P100" s="209">
        <v>11058</v>
      </c>
      <c r="Q100" s="8"/>
      <c r="R100" s="8"/>
      <c r="S100" s="248"/>
      <c r="T100" s="248" t="s">
        <v>16014</v>
      </c>
      <c r="U100" s="248" t="s">
        <v>16270</v>
      </c>
    </row>
    <row r="101" spans="1:21" s="1" customFormat="1" x14ac:dyDescent="0.25">
      <c r="A101" t="s">
        <v>386</v>
      </c>
      <c r="B101" t="str">
        <f t="shared" si="8"/>
        <v>20</v>
      </c>
      <c r="C101" t="str">
        <f t="shared" si="9"/>
        <v>298</v>
      </c>
      <c r="D101" t="str">
        <f t="shared" si="10"/>
        <v>903</v>
      </c>
      <c r="E101" s="161" t="s">
        <v>387</v>
      </c>
      <c r="F101" t="s">
        <v>383</v>
      </c>
      <c r="G101" t="s">
        <v>388</v>
      </c>
      <c r="H101" s="209">
        <v>20</v>
      </c>
      <c r="I101" s="209">
        <v>298</v>
      </c>
      <c r="J101" s="209">
        <v>903</v>
      </c>
      <c r="K101" s="209">
        <v>298903</v>
      </c>
      <c r="L101" s="209">
        <v>220100</v>
      </c>
      <c r="M101" s="209">
        <v>100</v>
      </c>
      <c r="N101" s="209">
        <v>1000</v>
      </c>
      <c r="O101" s="209">
        <v>1221</v>
      </c>
      <c r="P101" s="209">
        <v>12001</v>
      </c>
      <c r="Q101" s="8" t="s">
        <v>15240</v>
      </c>
      <c r="R101"/>
      <c r="S101"/>
      <c r="T101" s="248" t="s">
        <v>16014</v>
      </c>
      <c r="U101" s="8" t="s">
        <v>16270</v>
      </c>
    </row>
    <row r="102" spans="1:21" s="1" customFormat="1" x14ac:dyDescent="0.25">
      <c r="A102" t="s">
        <v>16301</v>
      </c>
      <c r="B102" t="str">
        <f t="shared" si="8"/>
        <v>no</v>
      </c>
      <c r="C102" t="str">
        <f t="shared" si="9"/>
        <v/>
      </c>
      <c r="D102" t="str">
        <f t="shared" si="10"/>
        <v>no</v>
      </c>
      <c r="E102" s="161" t="s">
        <v>16080</v>
      </c>
      <c r="F102" t="s">
        <v>383</v>
      </c>
      <c r="G102" s="161" t="s">
        <v>16080</v>
      </c>
      <c r="H102" s="209"/>
      <c r="I102" s="209"/>
      <c r="J102" s="209"/>
      <c r="K102" s="209"/>
      <c r="L102" s="209">
        <v>210100</v>
      </c>
      <c r="M102" s="209">
        <v>100</v>
      </c>
      <c r="N102" s="209">
        <v>1000</v>
      </c>
      <c r="O102" s="209">
        <v>1221</v>
      </c>
      <c r="P102" s="209">
        <v>12002</v>
      </c>
      <c r="Q102" s="8"/>
      <c r="R102"/>
      <c r="S102"/>
      <c r="T102" s="248" t="s">
        <v>16014</v>
      </c>
      <c r="U102" s="8" t="s">
        <v>16270</v>
      </c>
    </row>
    <row r="103" spans="1:21" s="1" customFormat="1" x14ac:dyDescent="0.25">
      <c r="A103" t="s">
        <v>16301</v>
      </c>
      <c r="B103" t="str">
        <f t="shared" si="8"/>
        <v>no</v>
      </c>
      <c r="C103" t="str">
        <f t="shared" si="9"/>
        <v/>
      </c>
      <c r="D103" t="str">
        <f t="shared" si="10"/>
        <v>no</v>
      </c>
      <c r="E103" s="161" t="s">
        <v>16037</v>
      </c>
      <c r="F103" t="s">
        <v>383</v>
      </c>
      <c r="G103" s="161" t="s">
        <v>16037</v>
      </c>
      <c r="H103" s="209"/>
      <c r="I103" s="209"/>
      <c r="J103" s="209"/>
      <c r="K103" s="209"/>
      <c r="L103" s="209">
        <v>210100</v>
      </c>
      <c r="M103" s="209">
        <v>100</v>
      </c>
      <c r="N103" s="209">
        <v>1000</v>
      </c>
      <c r="O103" s="209">
        <v>1221</v>
      </c>
      <c r="P103" s="209">
        <v>12021</v>
      </c>
      <c r="Q103" s="8"/>
      <c r="R103" s="8"/>
      <c r="S103" s="248"/>
      <c r="T103" s="248" t="s">
        <v>16014</v>
      </c>
      <c r="U103" s="8" t="s">
        <v>16270</v>
      </c>
    </row>
    <row r="104" spans="1:21" s="1" customFormat="1" x14ac:dyDescent="0.25">
      <c r="A104" t="s">
        <v>16301</v>
      </c>
      <c r="B104" t="str">
        <f t="shared" si="8"/>
        <v>no</v>
      </c>
      <c r="C104" t="str">
        <f t="shared" si="9"/>
        <v/>
      </c>
      <c r="D104" t="str">
        <f t="shared" si="10"/>
        <v>no</v>
      </c>
      <c r="E104" s="147" t="s">
        <v>15350</v>
      </c>
      <c r="F104" t="s">
        <v>383</v>
      </c>
      <c r="G104" s="147" t="s">
        <v>15350</v>
      </c>
      <c r="H104" s="209"/>
      <c r="I104" s="209"/>
      <c r="J104" s="209"/>
      <c r="K104" s="209"/>
      <c r="L104" s="209">
        <v>210300</v>
      </c>
      <c r="M104" s="209">
        <v>100</v>
      </c>
      <c r="N104" s="209">
        <v>1000</v>
      </c>
      <c r="O104" s="209">
        <v>1222</v>
      </c>
      <c r="P104" s="209">
        <v>12022</v>
      </c>
      <c r="Q104" s="8"/>
      <c r="R104" s="8"/>
      <c r="S104" s="248"/>
      <c r="T104" s="248" t="s">
        <v>16014</v>
      </c>
      <c r="U104" s="8" t="s">
        <v>16270</v>
      </c>
    </row>
    <row r="105" spans="1:21" s="1" customFormat="1" x14ac:dyDescent="0.25">
      <c r="A105" t="s">
        <v>16301</v>
      </c>
      <c r="B105" t="str">
        <f t="shared" si="8"/>
        <v>no</v>
      </c>
      <c r="C105" t="str">
        <f t="shared" si="9"/>
        <v/>
      </c>
      <c r="D105" t="str">
        <f t="shared" si="10"/>
        <v>no</v>
      </c>
      <c r="E105" s="147" t="s">
        <v>16153</v>
      </c>
      <c r="F105" t="s">
        <v>383</v>
      </c>
      <c r="G105" s="147" t="s">
        <v>16153</v>
      </c>
      <c r="H105" s="209"/>
      <c r="I105" s="209"/>
      <c r="J105" s="209"/>
      <c r="K105" s="209"/>
      <c r="L105" s="209">
        <v>240000</v>
      </c>
      <c r="M105" s="209">
        <v>100</v>
      </c>
      <c r="N105" s="209">
        <v>1000</v>
      </c>
      <c r="O105" s="209">
        <v>1300</v>
      </c>
      <c r="P105" s="209">
        <v>12023</v>
      </c>
      <c r="Q105" s="8"/>
      <c r="R105"/>
      <c r="S105"/>
      <c r="T105" s="248" t="s">
        <v>16014</v>
      </c>
      <c r="U105" s="8" t="s">
        <v>16270</v>
      </c>
    </row>
    <row r="106" spans="1:21" s="1" customFormat="1" x14ac:dyDescent="0.25">
      <c r="A106"/>
      <c r="B106" t="str">
        <f t="shared" ref="B106:B137" si="11">LEFT(A106,2)</f>
        <v/>
      </c>
      <c r="C106" t="str">
        <f t="shared" si="9"/>
        <v/>
      </c>
      <c r="D106" t="str">
        <f t="shared" si="10"/>
        <v/>
      </c>
      <c r="E106" s="161" t="s">
        <v>618</v>
      </c>
      <c r="F106" t="s">
        <v>396</v>
      </c>
      <c r="G106" t="s">
        <v>619</v>
      </c>
      <c r="H106" s="209">
        <v>30</v>
      </c>
      <c r="I106" s="209">
        <v>66</v>
      </c>
      <c r="J106" s="209">
        <v>0</v>
      </c>
      <c r="K106" s="209">
        <v>311160</v>
      </c>
      <c r="L106" s="209">
        <v>210100</v>
      </c>
      <c r="M106" s="209">
        <v>200</v>
      </c>
      <c r="N106" s="209">
        <v>2000</v>
      </c>
      <c r="O106" s="209">
        <v>2100</v>
      </c>
      <c r="P106" s="209">
        <v>20000</v>
      </c>
      <c r="Q106" s="8"/>
      <c r="R106"/>
      <c r="S106" s="248"/>
      <c r="T106" s="251" t="s">
        <v>16014</v>
      </c>
      <c r="U106" s="248" t="s">
        <v>16270</v>
      </c>
    </row>
    <row r="107" spans="1:21" s="1" customFormat="1" x14ac:dyDescent="0.25">
      <c r="A107" t="s">
        <v>755</v>
      </c>
      <c r="B107" t="str">
        <f t="shared" si="11"/>
        <v>31</v>
      </c>
      <c r="C107" t="str">
        <f t="shared" si="9"/>
        <v>047</v>
      </c>
      <c r="D107" t="str">
        <f t="shared" si="10"/>
        <v>094</v>
      </c>
      <c r="E107" s="161" t="s">
        <v>17256</v>
      </c>
      <c r="F107" t="s">
        <v>647</v>
      </c>
      <c r="G107" t="s">
        <v>756</v>
      </c>
      <c r="H107" s="209">
        <v>31</v>
      </c>
      <c r="I107" s="209">
        <v>47</v>
      </c>
      <c r="J107" s="209">
        <v>94</v>
      </c>
      <c r="K107" s="209">
        <v>315110</v>
      </c>
      <c r="L107" s="209">
        <v>210100</v>
      </c>
      <c r="M107" s="209">
        <v>700</v>
      </c>
      <c r="N107" s="209">
        <v>7000</v>
      </c>
      <c r="O107" s="209">
        <v>7001</v>
      </c>
      <c r="P107" s="209">
        <v>20061</v>
      </c>
      <c r="Q107" s="248"/>
      <c r="R107" s="251"/>
      <c r="S107" s="248"/>
      <c r="T107" s="248" t="s">
        <v>16014</v>
      </c>
      <c r="U107" s="248" t="s">
        <v>16270</v>
      </c>
    </row>
    <row r="108" spans="1:21" s="1" customFormat="1" x14ac:dyDescent="0.25">
      <c r="A108" t="s">
        <v>617</v>
      </c>
      <c r="B108" t="str">
        <f t="shared" si="11"/>
        <v>30</v>
      </c>
      <c r="C108" t="str">
        <f t="shared" si="9"/>
        <v>066</v>
      </c>
      <c r="D108" t="str">
        <f t="shared" si="10"/>
        <v>000</v>
      </c>
      <c r="E108" s="161" t="s">
        <v>618</v>
      </c>
      <c r="F108" t="s">
        <v>396</v>
      </c>
      <c r="G108" t="s">
        <v>619</v>
      </c>
      <c r="H108" s="209">
        <v>30</v>
      </c>
      <c r="I108" s="209">
        <v>66</v>
      </c>
      <c r="J108" s="209">
        <v>0</v>
      </c>
      <c r="K108" s="209">
        <v>311160</v>
      </c>
      <c r="L108" s="209">
        <v>210100</v>
      </c>
      <c r="M108" s="209">
        <v>200</v>
      </c>
      <c r="N108" s="209">
        <v>2000</v>
      </c>
      <c r="O108" s="209">
        <v>2120</v>
      </c>
      <c r="P108" s="209">
        <v>20062</v>
      </c>
      <c r="Q108" s="8"/>
      <c r="R108"/>
      <c r="S108" s="248"/>
      <c r="T108" s="251" t="s">
        <v>16014</v>
      </c>
      <c r="U108" s="248" t="s">
        <v>16270</v>
      </c>
    </row>
    <row r="109" spans="1:21" s="1" customFormat="1" x14ac:dyDescent="0.25">
      <c r="A109" t="s">
        <v>643</v>
      </c>
      <c r="B109" t="str">
        <f t="shared" si="11"/>
        <v>30</v>
      </c>
      <c r="C109" t="str">
        <f t="shared" si="9"/>
        <v>100</v>
      </c>
      <c r="D109" t="str">
        <f t="shared" si="10"/>
        <v>000</v>
      </c>
      <c r="E109" s="161" t="s">
        <v>644</v>
      </c>
      <c r="F109" t="s">
        <v>396</v>
      </c>
      <c r="G109" t="s">
        <v>645</v>
      </c>
      <c r="H109" s="209">
        <v>30</v>
      </c>
      <c r="I109" s="209">
        <v>100</v>
      </c>
      <c r="J109" s="209">
        <v>0</v>
      </c>
      <c r="K109" s="209">
        <v>311205</v>
      </c>
      <c r="L109" s="209">
        <v>210100</v>
      </c>
      <c r="M109" s="209">
        <v>200</v>
      </c>
      <c r="N109" s="209">
        <v>2000</v>
      </c>
      <c r="O109" s="209">
        <v>2130</v>
      </c>
      <c r="P109" s="209">
        <v>20063</v>
      </c>
      <c r="Q109" s="8"/>
      <c r="R109"/>
      <c r="S109" s="8"/>
      <c r="T109" s="248" t="s">
        <v>16014</v>
      </c>
      <c r="U109" s="248" t="s">
        <v>16270</v>
      </c>
    </row>
    <row r="110" spans="1:21" s="1" customFormat="1" x14ac:dyDescent="0.25">
      <c r="A110" t="s">
        <v>927</v>
      </c>
      <c r="B110" t="str">
        <f t="shared" si="11"/>
        <v>31</v>
      </c>
      <c r="C110" t="str">
        <f t="shared" si="9"/>
        <v>130</v>
      </c>
      <c r="D110" t="str">
        <f t="shared" si="10"/>
        <v>000</v>
      </c>
      <c r="E110" s="161" t="s">
        <v>928</v>
      </c>
      <c r="F110" t="s">
        <v>10903</v>
      </c>
      <c r="G110" t="s">
        <v>929</v>
      </c>
      <c r="H110" s="209">
        <v>31</v>
      </c>
      <c r="I110" s="209">
        <v>130</v>
      </c>
      <c r="J110" s="209">
        <v>0</v>
      </c>
      <c r="K110" s="209">
        <v>311215</v>
      </c>
      <c r="L110" s="209">
        <v>210100</v>
      </c>
      <c r="M110" s="209">
        <v>200</v>
      </c>
      <c r="N110" s="209">
        <v>2000</v>
      </c>
      <c r="O110" s="209">
        <v>2201</v>
      </c>
      <c r="P110" s="209">
        <v>20064</v>
      </c>
      <c r="Q110" s="8"/>
      <c r="R110"/>
      <c r="S110" s="8"/>
      <c r="T110" s="248" t="s">
        <v>16014</v>
      </c>
      <c r="U110" s="248" t="s">
        <v>16270</v>
      </c>
    </row>
    <row r="111" spans="1:21" s="1" customFormat="1" x14ac:dyDescent="0.25">
      <c r="A111" t="s">
        <v>930</v>
      </c>
      <c r="B111" t="str">
        <f t="shared" si="11"/>
        <v>31</v>
      </c>
      <c r="C111" t="str">
        <f t="shared" si="9"/>
        <v>201</v>
      </c>
      <c r="D111" t="str">
        <f t="shared" si="10"/>
        <v>000</v>
      </c>
      <c r="E111" s="161" t="s">
        <v>931</v>
      </c>
      <c r="F111" t="s">
        <v>10903</v>
      </c>
      <c r="G111" t="s">
        <v>932</v>
      </c>
      <c r="H111" s="209">
        <v>31</v>
      </c>
      <c r="I111" s="209">
        <v>201</v>
      </c>
      <c r="J111" s="209">
        <v>0</v>
      </c>
      <c r="K111" s="209">
        <v>311215</v>
      </c>
      <c r="L111" s="209">
        <v>210100</v>
      </c>
      <c r="M111" s="209">
        <v>200</v>
      </c>
      <c r="N111" s="209">
        <v>2000</v>
      </c>
      <c r="O111" s="209">
        <v>2203</v>
      </c>
      <c r="P111" s="209">
        <v>20065</v>
      </c>
      <c r="Q111" s="8"/>
      <c r="R111"/>
      <c r="S111" s="8"/>
      <c r="T111" s="248" t="s">
        <v>16014</v>
      </c>
      <c r="U111" s="248" t="s">
        <v>16270</v>
      </c>
    </row>
    <row r="112" spans="1:21" s="1" customFormat="1" ht="13.5" customHeight="1" x14ac:dyDescent="0.25">
      <c r="A112" t="s">
        <v>16301</v>
      </c>
      <c r="B112" t="str">
        <f t="shared" si="11"/>
        <v>no</v>
      </c>
      <c r="C112" t="str">
        <f t="shared" si="9"/>
        <v/>
      </c>
      <c r="D112" t="str">
        <f t="shared" si="10"/>
        <v>no</v>
      </c>
      <c r="E112" s="161" t="s">
        <v>16705</v>
      </c>
      <c r="F112" t="s">
        <v>10903</v>
      </c>
      <c r="G112" s="161" t="s">
        <v>16705</v>
      </c>
      <c r="H112" s="209"/>
      <c r="I112" s="209"/>
      <c r="J112" s="209"/>
      <c r="K112" s="209"/>
      <c r="L112" s="209">
        <v>210100</v>
      </c>
      <c r="M112" s="209">
        <v>200</v>
      </c>
      <c r="N112" s="209">
        <v>2000</v>
      </c>
      <c r="O112" s="209">
        <v>2204</v>
      </c>
      <c r="P112" s="370">
        <v>20066</v>
      </c>
      <c r="Q112" s="8"/>
      <c r="R112"/>
      <c r="S112" s="362" t="s">
        <v>16706</v>
      </c>
      <c r="T112" s="248"/>
      <c r="U112" s="248"/>
    </row>
    <row r="113" spans="1:21" s="1" customFormat="1" x14ac:dyDescent="0.25">
      <c r="A113" t="s">
        <v>933</v>
      </c>
      <c r="B113" t="str">
        <f t="shared" si="11"/>
        <v>31</v>
      </c>
      <c r="C113" t="str">
        <f t="shared" si="9"/>
        <v>203</v>
      </c>
      <c r="D113" t="str">
        <f t="shared" si="10"/>
        <v>000</v>
      </c>
      <c r="E113" s="161" t="s">
        <v>934</v>
      </c>
      <c r="F113" t="s">
        <v>10903</v>
      </c>
      <c r="G113" t="s">
        <v>935</v>
      </c>
      <c r="H113" s="209">
        <v>31</v>
      </c>
      <c r="I113" s="209">
        <v>203</v>
      </c>
      <c r="J113" s="209">
        <v>0</v>
      </c>
      <c r="K113" s="209">
        <v>311215</v>
      </c>
      <c r="L113" s="209">
        <v>210100</v>
      </c>
      <c r="M113" s="209">
        <v>200</v>
      </c>
      <c r="N113" s="209">
        <v>2000</v>
      </c>
      <c r="O113" s="209">
        <v>2205</v>
      </c>
      <c r="P113" s="209">
        <v>20067</v>
      </c>
      <c r="Q113" s="8"/>
      <c r="R113"/>
      <c r="S113" s="8"/>
      <c r="T113" s="248" t="s">
        <v>16014</v>
      </c>
      <c r="U113" s="248" t="s">
        <v>16270</v>
      </c>
    </row>
    <row r="114" spans="1:21" s="1" customFormat="1" x14ac:dyDescent="0.25">
      <c r="A114" t="s">
        <v>936</v>
      </c>
      <c r="B114" t="str">
        <f t="shared" si="11"/>
        <v>31</v>
      </c>
      <c r="C114" t="str">
        <f t="shared" si="9"/>
        <v>204</v>
      </c>
      <c r="D114" t="str">
        <f t="shared" si="10"/>
        <v>000</v>
      </c>
      <c r="E114" s="161" t="s">
        <v>937</v>
      </c>
      <c r="F114" t="s">
        <v>10903</v>
      </c>
      <c r="G114" t="s">
        <v>938</v>
      </c>
      <c r="H114" s="209">
        <v>31</v>
      </c>
      <c r="I114" s="209">
        <v>204</v>
      </c>
      <c r="J114" s="209">
        <v>0</v>
      </c>
      <c r="K114" s="209">
        <v>311215</v>
      </c>
      <c r="L114" s="209">
        <v>210100</v>
      </c>
      <c r="M114" s="209">
        <v>200</v>
      </c>
      <c r="N114" s="209">
        <v>2000</v>
      </c>
      <c r="O114" s="209">
        <v>2206</v>
      </c>
      <c r="P114" s="209">
        <v>20068</v>
      </c>
      <c r="Q114" s="8"/>
      <c r="R114"/>
      <c r="S114" s="8"/>
      <c r="T114" s="248" t="s">
        <v>16014</v>
      </c>
      <c r="U114" s="248" t="s">
        <v>16270</v>
      </c>
    </row>
    <row r="115" spans="1:21" s="1" customFormat="1" x14ac:dyDescent="0.25">
      <c r="A115" t="s">
        <v>939</v>
      </c>
      <c r="B115" t="str">
        <f t="shared" si="11"/>
        <v>31</v>
      </c>
      <c r="C115" t="str">
        <f t="shared" si="9"/>
        <v>205</v>
      </c>
      <c r="D115" t="str">
        <f t="shared" si="10"/>
        <v>000</v>
      </c>
      <c r="E115" s="161" t="s">
        <v>940</v>
      </c>
      <c r="F115" t="s">
        <v>10903</v>
      </c>
      <c r="G115" t="s">
        <v>941</v>
      </c>
      <c r="H115" s="209">
        <v>31</v>
      </c>
      <c r="I115" s="209">
        <v>205</v>
      </c>
      <c r="J115" s="209">
        <v>0</v>
      </c>
      <c r="K115" s="209">
        <v>311215</v>
      </c>
      <c r="L115" s="209">
        <v>210100</v>
      </c>
      <c r="M115" s="209">
        <v>200</v>
      </c>
      <c r="N115" s="209">
        <v>2000</v>
      </c>
      <c r="O115" s="209">
        <v>2207</v>
      </c>
      <c r="P115" s="209">
        <v>20069</v>
      </c>
      <c r="Q115" s="8"/>
      <c r="R115"/>
      <c r="S115" s="8"/>
      <c r="T115" s="248" t="s">
        <v>16014</v>
      </c>
      <c r="U115" s="248" t="s">
        <v>16270</v>
      </c>
    </row>
    <row r="116" spans="1:21" s="1" customFormat="1" x14ac:dyDescent="0.25">
      <c r="A116" t="s">
        <v>942</v>
      </c>
      <c r="B116" t="str">
        <f t="shared" si="11"/>
        <v>31</v>
      </c>
      <c r="C116" t="str">
        <f t="shared" si="9"/>
        <v>206</v>
      </c>
      <c r="D116" t="str">
        <f t="shared" si="10"/>
        <v>000</v>
      </c>
      <c r="E116" s="161" t="s">
        <v>943</v>
      </c>
      <c r="F116" t="s">
        <v>10903</v>
      </c>
      <c r="G116" t="s">
        <v>944</v>
      </c>
      <c r="H116" s="209">
        <v>31</v>
      </c>
      <c r="I116" s="209">
        <v>206</v>
      </c>
      <c r="J116" s="209">
        <v>0</v>
      </c>
      <c r="K116" s="209">
        <v>311215</v>
      </c>
      <c r="L116" s="209">
        <v>210100</v>
      </c>
      <c r="M116" s="209">
        <v>200</v>
      </c>
      <c r="N116" s="209">
        <v>2000</v>
      </c>
      <c r="O116" s="209">
        <v>2208</v>
      </c>
      <c r="P116" s="209">
        <v>20070</v>
      </c>
      <c r="Q116" s="8"/>
      <c r="R116"/>
      <c r="S116" s="8"/>
      <c r="T116" s="248" t="s">
        <v>16014</v>
      </c>
      <c r="U116" s="248" t="s">
        <v>16270</v>
      </c>
    </row>
    <row r="117" spans="1:21" s="1" customFormat="1" x14ac:dyDescent="0.25">
      <c r="A117" t="s">
        <v>945</v>
      </c>
      <c r="B117" t="str">
        <f t="shared" si="11"/>
        <v>31</v>
      </c>
      <c r="C117" t="str">
        <f t="shared" si="9"/>
        <v>207</v>
      </c>
      <c r="D117" t="str">
        <f t="shared" si="10"/>
        <v>000</v>
      </c>
      <c r="E117" s="161" t="s">
        <v>946</v>
      </c>
      <c r="F117" t="s">
        <v>10903</v>
      </c>
      <c r="G117" t="s">
        <v>947</v>
      </c>
      <c r="H117" s="209">
        <v>31</v>
      </c>
      <c r="I117" s="209">
        <v>207</v>
      </c>
      <c r="J117" s="209">
        <v>0</v>
      </c>
      <c r="K117" s="209">
        <v>311215</v>
      </c>
      <c r="L117" s="209">
        <v>210100</v>
      </c>
      <c r="M117" s="209">
        <v>200</v>
      </c>
      <c r="N117" s="209">
        <v>2000</v>
      </c>
      <c r="O117" s="209">
        <v>2209</v>
      </c>
      <c r="P117" s="209">
        <v>20071</v>
      </c>
      <c r="Q117" s="8"/>
      <c r="R117"/>
      <c r="S117" s="8"/>
      <c r="T117" s="248" t="s">
        <v>16014</v>
      </c>
      <c r="U117" s="248" t="s">
        <v>16270</v>
      </c>
    </row>
    <row r="118" spans="1:21" s="1" customFormat="1" x14ac:dyDescent="0.25">
      <c r="A118" t="s">
        <v>948</v>
      </c>
      <c r="B118" t="str">
        <f t="shared" si="11"/>
        <v>31</v>
      </c>
      <c r="C118" t="str">
        <f t="shared" si="9"/>
        <v>208</v>
      </c>
      <c r="D118" t="str">
        <f t="shared" si="10"/>
        <v>000</v>
      </c>
      <c r="E118" s="161" t="s">
        <v>949</v>
      </c>
      <c r="F118" t="s">
        <v>10903</v>
      </c>
      <c r="G118" t="s">
        <v>950</v>
      </c>
      <c r="H118" s="209">
        <v>31</v>
      </c>
      <c r="I118" s="209">
        <v>208</v>
      </c>
      <c r="J118" s="209">
        <v>0</v>
      </c>
      <c r="K118" s="209">
        <v>311215</v>
      </c>
      <c r="L118" s="209">
        <v>210100</v>
      </c>
      <c r="M118" s="209">
        <v>200</v>
      </c>
      <c r="N118" s="209">
        <v>2000</v>
      </c>
      <c r="O118" s="209">
        <v>2210</v>
      </c>
      <c r="P118" s="209">
        <v>20072</v>
      </c>
      <c r="Q118" s="248"/>
      <c r="R118"/>
      <c r="S118" s="8"/>
      <c r="T118" s="248" t="s">
        <v>16014</v>
      </c>
      <c r="U118" s="248" t="s">
        <v>16270</v>
      </c>
    </row>
    <row r="119" spans="1:21" s="1" customFormat="1" x14ac:dyDescent="0.25">
      <c r="A119" t="s">
        <v>951</v>
      </c>
      <c r="B119" t="str">
        <f t="shared" si="11"/>
        <v>31</v>
      </c>
      <c r="C119" t="str">
        <f t="shared" si="9"/>
        <v>209</v>
      </c>
      <c r="D119" t="str">
        <f t="shared" si="10"/>
        <v>000</v>
      </c>
      <c r="E119" s="161" t="s">
        <v>952</v>
      </c>
      <c r="F119" t="s">
        <v>10903</v>
      </c>
      <c r="G119" t="s">
        <v>953</v>
      </c>
      <c r="H119" s="209">
        <v>31</v>
      </c>
      <c r="I119" s="209">
        <v>209</v>
      </c>
      <c r="J119" s="209">
        <v>0</v>
      </c>
      <c r="K119" s="209">
        <v>311215</v>
      </c>
      <c r="L119" s="209">
        <v>210100</v>
      </c>
      <c r="M119" s="209">
        <v>200</v>
      </c>
      <c r="N119" s="209">
        <v>2000</v>
      </c>
      <c r="O119" s="209">
        <v>2211</v>
      </c>
      <c r="P119" s="209">
        <v>20073</v>
      </c>
      <c r="Q119" s="248"/>
      <c r="R119"/>
      <c r="S119" s="8"/>
      <c r="T119" s="248" t="s">
        <v>16014</v>
      </c>
      <c r="U119" s="248" t="s">
        <v>16270</v>
      </c>
    </row>
    <row r="120" spans="1:21" s="1" customFormat="1" x14ac:dyDescent="0.25">
      <c r="A120" t="s">
        <v>954</v>
      </c>
      <c r="B120" t="str">
        <f t="shared" si="11"/>
        <v>31</v>
      </c>
      <c r="C120" t="str">
        <f t="shared" si="9"/>
        <v>210</v>
      </c>
      <c r="D120" t="str">
        <f t="shared" si="10"/>
        <v>000</v>
      </c>
      <c r="E120" s="161" t="s">
        <v>955</v>
      </c>
      <c r="F120" t="s">
        <v>10903</v>
      </c>
      <c r="G120" t="s">
        <v>956</v>
      </c>
      <c r="H120" s="209">
        <v>31</v>
      </c>
      <c r="I120" s="209">
        <v>210</v>
      </c>
      <c r="J120" s="209">
        <v>0</v>
      </c>
      <c r="K120" s="209">
        <v>311215</v>
      </c>
      <c r="L120" s="209">
        <v>210100</v>
      </c>
      <c r="M120" s="209">
        <v>200</v>
      </c>
      <c r="N120" s="209">
        <v>2000</v>
      </c>
      <c r="O120" s="209">
        <v>2212</v>
      </c>
      <c r="P120" s="209">
        <v>20074</v>
      </c>
      <c r="Q120" s="248"/>
      <c r="R120"/>
      <c r="S120" s="8"/>
      <c r="T120" s="248" t="s">
        <v>16014</v>
      </c>
      <c r="U120" s="248" t="s">
        <v>16270</v>
      </c>
    </row>
    <row r="121" spans="1:21" s="1" customFormat="1" x14ac:dyDescent="0.25">
      <c r="A121" t="s">
        <v>957</v>
      </c>
      <c r="B121" t="str">
        <f t="shared" si="11"/>
        <v>31</v>
      </c>
      <c r="C121" t="str">
        <f t="shared" si="9"/>
        <v>211</v>
      </c>
      <c r="D121" t="str">
        <f t="shared" si="10"/>
        <v>000</v>
      </c>
      <c r="E121" s="161" t="s">
        <v>958</v>
      </c>
      <c r="F121" t="s">
        <v>10903</v>
      </c>
      <c r="G121" t="s">
        <v>959</v>
      </c>
      <c r="H121" s="209">
        <v>31</v>
      </c>
      <c r="I121" s="209">
        <v>211</v>
      </c>
      <c r="J121" s="209">
        <v>0</v>
      </c>
      <c r="K121" s="209">
        <v>311215</v>
      </c>
      <c r="L121" s="209">
        <v>210100</v>
      </c>
      <c r="M121" s="209">
        <v>200</v>
      </c>
      <c r="N121" s="209">
        <v>2000</v>
      </c>
      <c r="O121" s="209">
        <v>2213</v>
      </c>
      <c r="P121" s="209">
        <v>20075</v>
      </c>
      <c r="Q121" s="248"/>
      <c r="R121"/>
      <c r="S121" s="8"/>
      <c r="T121" s="248" t="s">
        <v>16014</v>
      </c>
      <c r="U121" s="248" t="s">
        <v>16270</v>
      </c>
    </row>
    <row r="122" spans="1:21" s="1" customFormat="1" x14ac:dyDescent="0.25">
      <c r="A122" t="s">
        <v>960</v>
      </c>
      <c r="B122" t="str">
        <f t="shared" si="11"/>
        <v>31</v>
      </c>
      <c r="C122" t="str">
        <f t="shared" si="9"/>
        <v>212</v>
      </c>
      <c r="D122" t="str">
        <f t="shared" si="10"/>
        <v>000</v>
      </c>
      <c r="E122" s="161" t="s">
        <v>961</v>
      </c>
      <c r="F122" t="s">
        <v>10903</v>
      </c>
      <c r="G122" t="s">
        <v>962</v>
      </c>
      <c r="H122" s="209">
        <v>31</v>
      </c>
      <c r="I122" s="209">
        <v>212</v>
      </c>
      <c r="J122" s="209">
        <v>0</v>
      </c>
      <c r="K122" s="209">
        <v>311215</v>
      </c>
      <c r="L122" s="209">
        <v>210100</v>
      </c>
      <c r="M122" s="209">
        <v>200</v>
      </c>
      <c r="N122" s="209">
        <v>2000</v>
      </c>
      <c r="O122" s="209">
        <v>2214</v>
      </c>
      <c r="P122" s="209">
        <v>20076</v>
      </c>
      <c r="Q122" s="248"/>
      <c r="R122"/>
      <c r="S122" s="8"/>
      <c r="T122" s="248" t="s">
        <v>16014</v>
      </c>
      <c r="U122" s="248" t="s">
        <v>16270</v>
      </c>
    </row>
    <row r="123" spans="1:21" s="1" customFormat="1" x14ac:dyDescent="0.25">
      <c r="A123" t="s">
        <v>963</v>
      </c>
      <c r="B123" t="str">
        <f t="shared" si="11"/>
        <v>31</v>
      </c>
      <c r="C123" t="str">
        <f t="shared" si="9"/>
        <v>213</v>
      </c>
      <c r="D123" t="str">
        <f t="shared" si="10"/>
        <v>000</v>
      </c>
      <c r="E123" s="250" t="s">
        <v>964</v>
      </c>
      <c r="F123" t="s">
        <v>10903</v>
      </c>
      <c r="G123" t="s">
        <v>964</v>
      </c>
      <c r="H123" s="209">
        <v>31</v>
      </c>
      <c r="I123" s="209">
        <v>213</v>
      </c>
      <c r="J123" s="209">
        <v>0</v>
      </c>
      <c r="K123" s="209">
        <v>311215</v>
      </c>
      <c r="L123" s="209">
        <v>210100</v>
      </c>
      <c r="M123" s="209">
        <v>200</v>
      </c>
      <c r="N123" s="209">
        <v>2000</v>
      </c>
      <c r="O123" s="209">
        <v>2215</v>
      </c>
      <c r="P123" s="209">
        <v>20077</v>
      </c>
      <c r="Q123" s="248"/>
      <c r="R123"/>
      <c r="S123" s="8"/>
      <c r="T123" s="248" t="s">
        <v>16014</v>
      </c>
      <c r="U123" s="248" t="s">
        <v>16270</v>
      </c>
    </row>
    <row r="124" spans="1:21" s="1" customFormat="1" x14ac:dyDescent="0.25">
      <c r="A124" t="s">
        <v>965</v>
      </c>
      <c r="B124" t="str">
        <f t="shared" si="11"/>
        <v>31</v>
      </c>
      <c r="C124" t="str">
        <f t="shared" si="9"/>
        <v>214</v>
      </c>
      <c r="D124" t="str">
        <f t="shared" si="10"/>
        <v>000</v>
      </c>
      <c r="E124" s="161" t="s">
        <v>966</v>
      </c>
      <c r="F124" t="s">
        <v>10903</v>
      </c>
      <c r="G124" t="s">
        <v>967</v>
      </c>
      <c r="H124" s="209">
        <v>31</v>
      </c>
      <c r="I124" s="209">
        <v>214</v>
      </c>
      <c r="J124" s="209">
        <v>0</v>
      </c>
      <c r="K124" s="209">
        <v>311215</v>
      </c>
      <c r="L124" s="209">
        <v>210100</v>
      </c>
      <c r="M124" s="209">
        <v>200</v>
      </c>
      <c r="N124" s="209">
        <v>2000</v>
      </c>
      <c r="O124" s="209">
        <v>2216</v>
      </c>
      <c r="P124" s="209">
        <v>20078</v>
      </c>
      <c r="Q124" s="248"/>
      <c r="R124"/>
      <c r="S124" s="8"/>
      <c r="T124" s="248" t="s">
        <v>16014</v>
      </c>
      <c r="U124" s="248" t="s">
        <v>16270</v>
      </c>
    </row>
    <row r="125" spans="1:21" s="1" customFormat="1" x14ac:dyDescent="0.25">
      <c r="A125" t="s">
        <v>968</v>
      </c>
      <c r="B125" t="str">
        <f t="shared" si="11"/>
        <v>31</v>
      </c>
      <c r="C125" t="str">
        <f t="shared" si="9"/>
        <v>215</v>
      </c>
      <c r="D125" t="str">
        <f t="shared" si="10"/>
        <v>000</v>
      </c>
      <c r="E125" s="161" t="s">
        <v>969</v>
      </c>
      <c r="F125" t="s">
        <v>10903</v>
      </c>
      <c r="G125" t="s">
        <v>970</v>
      </c>
      <c r="H125" s="209">
        <v>31</v>
      </c>
      <c r="I125" s="209">
        <v>215</v>
      </c>
      <c r="J125" s="209">
        <v>0</v>
      </c>
      <c r="K125" s="209">
        <v>311215</v>
      </c>
      <c r="L125" s="209">
        <v>210100</v>
      </c>
      <c r="M125" s="209">
        <v>200</v>
      </c>
      <c r="N125" s="209">
        <v>2000</v>
      </c>
      <c r="O125" s="209">
        <v>2217</v>
      </c>
      <c r="P125" s="209">
        <v>20079</v>
      </c>
      <c r="Q125" s="248"/>
      <c r="R125"/>
      <c r="S125" s="8"/>
      <c r="T125" s="248" t="s">
        <v>16014</v>
      </c>
      <c r="U125" s="248" t="s">
        <v>16270</v>
      </c>
    </row>
    <row r="126" spans="1:21" s="1" customFormat="1" x14ac:dyDescent="0.25">
      <c r="A126" t="s">
        <v>971</v>
      </c>
      <c r="B126" t="str">
        <f t="shared" si="11"/>
        <v>31</v>
      </c>
      <c r="C126" t="str">
        <f t="shared" si="9"/>
        <v>216</v>
      </c>
      <c r="D126" t="str">
        <f t="shared" si="10"/>
        <v>000</v>
      </c>
      <c r="E126" s="161" t="s">
        <v>972</v>
      </c>
      <c r="F126" t="s">
        <v>10903</v>
      </c>
      <c r="G126" t="s">
        <v>973</v>
      </c>
      <c r="H126" s="209">
        <v>31</v>
      </c>
      <c r="I126" s="209">
        <v>216</v>
      </c>
      <c r="J126" s="209">
        <v>0</v>
      </c>
      <c r="K126" s="209">
        <v>311215</v>
      </c>
      <c r="L126" s="209">
        <v>210100</v>
      </c>
      <c r="M126" s="209">
        <v>200</v>
      </c>
      <c r="N126" s="209">
        <v>2000</v>
      </c>
      <c r="O126" s="209">
        <v>2218</v>
      </c>
      <c r="P126" s="209">
        <v>20080</v>
      </c>
      <c r="Q126" s="248"/>
      <c r="R126"/>
      <c r="S126" s="8"/>
      <c r="T126" s="248" t="s">
        <v>16014</v>
      </c>
      <c r="U126" s="248" t="s">
        <v>16270</v>
      </c>
    </row>
    <row r="127" spans="1:21" s="1" customFormat="1" x14ac:dyDescent="0.25">
      <c r="A127" t="s">
        <v>974</v>
      </c>
      <c r="B127" t="str">
        <f t="shared" si="11"/>
        <v>31</v>
      </c>
      <c r="C127" t="str">
        <f t="shared" si="9"/>
        <v>217</v>
      </c>
      <c r="D127" t="str">
        <f t="shared" si="10"/>
        <v>000</v>
      </c>
      <c r="E127" s="161" t="s">
        <v>975</v>
      </c>
      <c r="F127" t="s">
        <v>10903</v>
      </c>
      <c r="G127" t="s">
        <v>976</v>
      </c>
      <c r="H127" s="209">
        <v>31</v>
      </c>
      <c r="I127" s="209">
        <v>217</v>
      </c>
      <c r="J127" s="209">
        <v>0</v>
      </c>
      <c r="K127" s="209">
        <v>311215</v>
      </c>
      <c r="L127" s="209">
        <v>210100</v>
      </c>
      <c r="M127" s="209">
        <v>200</v>
      </c>
      <c r="N127" s="209">
        <v>2000</v>
      </c>
      <c r="O127" s="209">
        <v>2219</v>
      </c>
      <c r="P127" s="209">
        <v>20081</v>
      </c>
      <c r="Q127" s="248"/>
      <c r="R127"/>
      <c r="S127" s="8"/>
      <c r="T127" s="248" t="s">
        <v>16014</v>
      </c>
      <c r="U127" s="248" t="s">
        <v>16270</v>
      </c>
    </row>
    <row r="128" spans="1:21" s="1" customFormat="1" x14ac:dyDescent="0.25">
      <c r="A128" t="s">
        <v>977</v>
      </c>
      <c r="B128" t="str">
        <f t="shared" si="11"/>
        <v>31</v>
      </c>
      <c r="C128" t="str">
        <f t="shared" si="9"/>
        <v>218</v>
      </c>
      <c r="D128" t="str">
        <f t="shared" si="10"/>
        <v>000</v>
      </c>
      <c r="E128" s="161" t="s">
        <v>978</v>
      </c>
      <c r="F128" t="s">
        <v>10903</v>
      </c>
      <c r="G128" t="s">
        <v>979</v>
      </c>
      <c r="H128" s="209">
        <v>31</v>
      </c>
      <c r="I128" s="209">
        <v>218</v>
      </c>
      <c r="J128" s="209">
        <v>0</v>
      </c>
      <c r="K128" s="209">
        <v>311215</v>
      </c>
      <c r="L128" s="209">
        <v>210100</v>
      </c>
      <c r="M128" s="209">
        <v>200</v>
      </c>
      <c r="N128" s="209">
        <v>2000</v>
      </c>
      <c r="O128" s="209">
        <v>2220</v>
      </c>
      <c r="P128" s="209">
        <v>20082</v>
      </c>
      <c r="Q128" s="248"/>
      <c r="R128" s="251"/>
      <c r="S128" s="248"/>
      <c r="T128" s="248" t="s">
        <v>16014</v>
      </c>
      <c r="U128" s="248" t="s">
        <v>16270</v>
      </c>
    </row>
    <row r="129" spans="1:21" s="1" customFormat="1" x14ac:dyDescent="0.25">
      <c r="A129" t="s">
        <v>980</v>
      </c>
      <c r="B129" t="str">
        <f t="shared" si="11"/>
        <v>31</v>
      </c>
      <c r="C129" t="str">
        <f t="shared" si="9"/>
        <v>219</v>
      </c>
      <c r="D129" t="str">
        <f t="shared" si="10"/>
        <v>000</v>
      </c>
      <c r="E129" s="161" t="s">
        <v>981</v>
      </c>
      <c r="F129" t="s">
        <v>10903</v>
      </c>
      <c r="G129" t="s">
        <v>982</v>
      </c>
      <c r="H129" s="209">
        <v>31</v>
      </c>
      <c r="I129" s="209">
        <v>219</v>
      </c>
      <c r="J129" s="209">
        <v>0</v>
      </c>
      <c r="K129" s="209">
        <v>311215</v>
      </c>
      <c r="L129" s="209">
        <v>210100</v>
      </c>
      <c r="M129" s="209">
        <v>200</v>
      </c>
      <c r="N129" s="209">
        <v>2000</v>
      </c>
      <c r="O129" s="209">
        <v>2221</v>
      </c>
      <c r="P129" s="209">
        <v>20083</v>
      </c>
      <c r="Q129" s="248"/>
      <c r="R129" s="251"/>
      <c r="S129" s="248"/>
      <c r="T129" s="248" t="s">
        <v>16014</v>
      </c>
      <c r="U129" s="248" t="s">
        <v>16270</v>
      </c>
    </row>
    <row r="130" spans="1:21" s="1" customFormat="1" x14ac:dyDescent="0.25">
      <c r="A130" t="s">
        <v>983</v>
      </c>
      <c r="B130" t="str">
        <f t="shared" si="11"/>
        <v>31</v>
      </c>
      <c r="C130" t="str">
        <f t="shared" ref="C130:C161" si="12">MID(A130,4,3)</f>
        <v>220</v>
      </c>
      <c r="D130" t="str">
        <f t="shared" si="10"/>
        <v>000</v>
      </c>
      <c r="E130" s="161" t="s">
        <v>984</v>
      </c>
      <c r="F130" t="s">
        <v>10903</v>
      </c>
      <c r="G130" t="s">
        <v>985</v>
      </c>
      <c r="H130" s="209">
        <v>31</v>
      </c>
      <c r="I130" s="209">
        <v>220</v>
      </c>
      <c r="J130" s="209">
        <v>0</v>
      </c>
      <c r="K130" s="209">
        <v>311215</v>
      </c>
      <c r="L130" s="209">
        <v>210100</v>
      </c>
      <c r="M130" s="209">
        <v>200</v>
      </c>
      <c r="N130" s="209">
        <v>2000</v>
      </c>
      <c r="O130" s="209">
        <v>2222</v>
      </c>
      <c r="P130" s="209">
        <v>20084</v>
      </c>
      <c r="Q130" s="248"/>
      <c r="R130" s="251"/>
      <c r="S130" s="248"/>
      <c r="T130" s="248" t="s">
        <v>16014</v>
      </c>
      <c r="U130" s="248" t="s">
        <v>16270</v>
      </c>
    </row>
    <row r="131" spans="1:21" s="1" customFormat="1" x14ac:dyDescent="0.25">
      <c r="A131" t="s">
        <v>986</v>
      </c>
      <c r="B131" t="str">
        <f t="shared" si="11"/>
        <v>31</v>
      </c>
      <c r="C131" t="str">
        <f t="shared" si="12"/>
        <v>221</v>
      </c>
      <c r="D131" t="str">
        <f t="shared" si="10"/>
        <v>000</v>
      </c>
      <c r="E131" s="161" t="s">
        <v>987</v>
      </c>
      <c r="F131" t="s">
        <v>10903</v>
      </c>
      <c r="G131" t="s">
        <v>988</v>
      </c>
      <c r="H131" s="209">
        <v>31</v>
      </c>
      <c r="I131" s="209">
        <v>221</v>
      </c>
      <c r="J131" s="209">
        <v>0</v>
      </c>
      <c r="K131" s="209">
        <v>311215</v>
      </c>
      <c r="L131" s="209">
        <v>210100</v>
      </c>
      <c r="M131" s="209">
        <v>200</v>
      </c>
      <c r="N131" s="209">
        <v>2000</v>
      </c>
      <c r="O131" s="209">
        <v>2223</v>
      </c>
      <c r="P131" s="209">
        <v>20085</v>
      </c>
      <c r="Q131" s="248"/>
      <c r="R131" s="251"/>
      <c r="S131" s="248"/>
      <c r="T131" s="248" t="s">
        <v>16014</v>
      </c>
      <c r="U131" s="248" t="s">
        <v>16270</v>
      </c>
    </row>
    <row r="132" spans="1:21" s="1" customFormat="1" x14ac:dyDescent="0.25">
      <c r="A132" t="s">
        <v>989</v>
      </c>
      <c r="B132" t="str">
        <f t="shared" si="11"/>
        <v>31</v>
      </c>
      <c r="C132" t="str">
        <f t="shared" si="12"/>
        <v>222</v>
      </c>
      <c r="D132" t="str">
        <f t="shared" ref="D132:D163" si="13">RIGHT(A132,3)</f>
        <v>000</v>
      </c>
      <c r="E132" s="161" t="s">
        <v>990</v>
      </c>
      <c r="F132" t="s">
        <v>10903</v>
      </c>
      <c r="G132" t="s">
        <v>991</v>
      </c>
      <c r="H132" s="209">
        <v>31</v>
      </c>
      <c r="I132" s="209">
        <v>222</v>
      </c>
      <c r="J132" s="209">
        <v>0</v>
      </c>
      <c r="K132" s="209">
        <v>311215</v>
      </c>
      <c r="L132" s="209">
        <v>210100</v>
      </c>
      <c r="M132" s="209">
        <v>200</v>
      </c>
      <c r="N132" s="209">
        <v>2000</v>
      </c>
      <c r="O132" s="209">
        <v>2224</v>
      </c>
      <c r="P132" s="209">
        <v>20086</v>
      </c>
      <c r="Q132" s="248"/>
      <c r="R132" s="251"/>
      <c r="S132" s="248"/>
      <c r="T132" s="248" t="s">
        <v>16014</v>
      </c>
      <c r="U132" s="248" t="s">
        <v>16270</v>
      </c>
    </row>
    <row r="133" spans="1:21" s="1" customFormat="1" x14ac:dyDescent="0.25">
      <c r="A133" t="s">
        <v>992</v>
      </c>
      <c r="B133" t="str">
        <f t="shared" si="11"/>
        <v>31</v>
      </c>
      <c r="C133" t="str">
        <f t="shared" si="12"/>
        <v>223</v>
      </c>
      <c r="D133" t="str">
        <f t="shared" si="13"/>
        <v>000</v>
      </c>
      <c r="E133" s="161" t="s">
        <v>993</v>
      </c>
      <c r="F133" t="s">
        <v>10903</v>
      </c>
      <c r="G133" t="s">
        <v>994</v>
      </c>
      <c r="H133" s="209">
        <v>31</v>
      </c>
      <c r="I133" s="209">
        <v>223</v>
      </c>
      <c r="J133" s="209">
        <v>0</v>
      </c>
      <c r="K133" s="209">
        <v>311215</v>
      </c>
      <c r="L133" s="209">
        <v>210100</v>
      </c>
      <c r="M133" s="209">
        <v>200</v>
      </c>
      <c r="N133" s="209">
        <v>2000</v>
      </c>
      <c r="O133" s="209">
        <v>2225</v>
      </c>
      <c r="P133" s="209">
        <v>20087</v>
      </c>
      <c r="Q133" s="248"/>
      <c r="R133" s="251"/>
      <c r="S133" s="248"/>
      <c r="T133" s="248" t="s">
        <v>16014</v>
      </c>
      <c r="U133" s="248" t="s">
        <v>16270</v>
      </c>
    </row>
    <row r="134" spans="1:21" s="1" customFormat="1" x14ac:dyDescent="0.25">
      <c r="A134" t="s">
        <v>995</v>
      </c>
      <c r="B134" t="str">
        <f t="shared" si="11"/>
        <v>31</v>
      </c>
      <c r="C134" t="str">
        <f t="shared" si="12"/>
        <v>224</v>
      </c>
      <c r="D134" t="str">
        <f t="shared" si="13"/>
        <v>000</v>
      </c>
      <c r="E134" s="161" t="s">
        <v>996</v>
      </c>
      <c r="F134" t="s">
        <v>10903</v>
      </c>
      <c r="G134" t="s">
        <v>997</v>
      </c>
      <c r="H134" s="209">
        <v>31</v>
      </c>
      <c r="I134" s="209">
        <v>224</v>
      </c>
      <c r="J134" s="209">
        <v>0</v>
      </c>
      <c r="K134" s="209">
        <v>311215</v>
      </c>
      <c r="L134" s="209">
        <v>210100</v>
      </c>
      <c r="M134" s="209">
        <v>200</v>
      </c>
      <c r="N134" s="209">
        <v>2000</v>
      </c>
      <c r="O134" s="209">
        <v>2226</v>
      </c>
      <c r="P134" s="209">
        <v>20088</v>
      </c>
      <c r="Q134" s="248"/>
      <c r="R134" s="251"/>
      <c r="S134" s="248"/>
      <c r="T134" s="248" t="s">
        <v>16014</v>
      </c>
      <c r="U134" s="248" t="s">
        <v>16270</v>
      </c>
    </row>
    <row r="135" spans="1:21" s="1" customFormat="1" x14ac:dyDescent="0.25">
      <c r="A135" t="s">
        <v>998</v>
      </c>
      <c r="B135" t="str">
        <f t="shared" si="11"/>
        <v>31</v>
      </c>
      <c r="C135" t="str">
        <f t="shared" si="12"/>
        <v>225</v>
      </c>
      <c r="D135" t="str">
        <f t="shared" si="13"/>
        <v>000</v>
      </c>
      <c r="E135" s="161" t="s">
        <v>999</v>
      </c>
      <c r="F135" t="s">
        <v>10903</v>
      </c>
      <c r="G135" t="s">
        <v>1000</v>
      </c>
      <c r="H135" s="209">
        <v>31</v>
      </c>
      <c r="I135" s="209">
        <v>225</v>
      </c>
      <c r="J135" s="209">
        <v>0</v>
      </c>
      <c r="K135" s="209">
        <v>311215</v>
      </c>
      <c r="L135" s="209">
        <v>210100</v>
      </c>
      <c r="M135" s="209">
        <v>200</v>
      </c>
      <c r="N135" s="209">
        <v>2000</v>
      </c>
      <c r="O135" s="209">
        <v>2227</v>
      </c>
      <c r="P135" s="209">
        <v>20089</v>
      </c>
      <c r="Q135" s="248"/>
      <c r="R135" s="251"/>
      <c r="S135" s="248"/>
      <c r="T135" s="248" t="s">
        <v>16014</v>
      </c>
      <c r="U135" s="248" t="s">
        <v>16270</v>
      </c>
    </row>
    <row r="136" spans="1:21" s="1" customFormat="1" x14ac:dyDescent="0.25">
      <c r="A136" t="s">
        <v>1001</v>
      </c>
      <c r="B136" t="str">
        <f t="shared" si="11"/>
        <v>31</v>
      </c>
      <c r="C136" t="str">
        <f t="shared" si="12"/>
        <v>226</v>
      </c>
      <c r="D136" t="str">
        <f t="shared" si="13"/>
        <v>000</v>
      </c>
      <c r="E136" s="161" t="s">
        <v>1002</v>
      </c>
      <c r="F136" t="s">
        <v>10903</v>
      </c>
      <c r="G136" t="s">
        <v>1003</v>
      </c>
      <c r="H136" s="209">
        <v>31</v>
      </c>
      <c r="I136" s="209">
        <v>226</v>
      </c>
      <c r="J136" s="209">
        <v>0</v>
      </c>
      <c r="K136" s="209">
        <v>311215</v>
      </c>
      <c r="L136" s="209">
        <v>210100</v>
      </c>
      <c r="M136" s="209">
        <v>200</v>
      </c>
      <c r="N136" s="209">
        <v>2000</v>
      </c>
      <c r="O136" s="209">
        <v>2228</v>
      </c>
      <c r="P136" s="209">
        <v>20090</v>
      </c>
      <c r="Q136" s="248"/>
      <c r="R136" s="251"/>
      <c r="S136" s="248"/>
      <c r="T136" s="248" t="s">
        <v>16014</v>
      </c>
      <c r="U136" s="248" t="s">
        <v>16270</v>
      </c>
    </row>
    <row r="137" spans="1:21" s="1" customFormat="1" x14ac:dyDescent="0.25">
      <c r="A137" t="s">
        <v>1004</v>
      </c>
      <c r="B137" t="str">
        <f t="shared" si="11"/>
        <v>31</v>
      </c>
      <c r="C137" t="str">
        <f t="shared" si="12"/>
        <v>227</v>
      </c>
      <c r="D137" t="str">
        <f t="shared" si="13"/>
        <v>000</v>
      </c>
      <c r="E137" s="161" t="s">
        <v>1005</v>
      </c>
      <c r="F137" t="s">
        <v>10903</v>
      </c>
      <c r="G137" t="s">
        <v>1006</v>
      </c>
      <c r="H137" s="209">
        <v>31</v>
      </c>
      <c r="I137" s="209">
        <v>227</v>
      </c>
      <c r="J137" s="209">
        <v>0</v>
      </c>
      <c r="K137" s="209">
        <v>311215</v>
      </c>
      <c r="L137" s="209">
        <v>210100</v>
      </c>
      <c r="M137" s="209">
        <v>200</v>
      </c>
      <c r="N137" s="209">
        <v>2000</v>
      </c>
      <c r="O137" s="209">
        <v>2229</v>
      </c>
      <c r="P137" s="209">
        <v>20091</v>
      </c>
      <c r="Q137" s="248"/>
      <c r="R137" s="251"/>
      <c r="S137" s="248"/>
      <c r="T137" s="248" t="s">
        <v>16014</v>
      </c>
      <c r="U137" s="248" t="s">
        <v>16270</v>
      </c>
    </row>
    <row r="138" spans="1:21" s="1" customFormat="1" x14ac:dyDescent="0.25">
      <c r="A138" t="s">
        <v>1007</v>
      </c>
      <c r="B138" t="str">
        <f t="shared" ref="B138:B169" si="14">LEFT(A138,2)</f>
        <v>31</v>
      </c>
      <c r="C138" t="str">
        <f t="shared" si="12"/>
        <v>228</v>
      </c>
      <c r="D138" t="str">
        <f t="shared" si="13"/>
        <v>000</v>
      </c>
      <c r="E138" s="161" t="s">
        <v>1008</v>
      </c>
      <c r="F138" t="s">
        <v>10903</v>
      </c>
      <c r="G138" t="s">
        <v>1009</v>
      </c>
      <c r="H138" s="209">
        <v>31</v>
      </c>
      <c r="I138" s="209">
        <v>228</v>
      </c>
      <c r="J138" s="209">
        <v>0</v>
      </c>
      <c r="K138" s="209">
        <v>311215</v>
      </c>
      <c r="L138" s="209">
        <v>210100</v>
      </c>
      <c r="M138" s="209">
        <v>200</v>
      </c>
      <c r="N138" s="209">
        <v>2000</v>
      </c>
      <c r="O138" s="209">
        <v>2230</v>
      </c>
      <c r="P138" s="209">
        <v>20092</v>
      </c>
      <c r="Q138" s="248"/>
      <c r="R138" s="251"/>
      <c r="S138" s="248"/>
      <c r="T138" s="248" t="s">
        <v>16014</v>
      </c>
      <c r="U138" s="248" t="s">
        <v>16270</v>
      </c>
    </row>
    <row r="139" spans="1:21" s="1" customFormat="1" x14ac:dyDescent="0.25">
      <c r="A139" t="s">
        <v>1010</v>
      </c>
      <c r="B139" t="str">
        <f t="shared" si="14"/>
        <v>31</v>
      </c>
      <c r="C139" t="str">
        <f t="shared" si="12"/>
        <v>229</v>
      </c>
      <c r="D139" t="str">
        <f t="shared" si="13"/>
        <v>000</v>
      </c>
      <c r="E139" s="161" t="s">
        <v>1011</v>
      </c>
      <c r="F139" t="s">
        <v>10903</v>
      </c>
      <c r="G139" t="s">
        <v>1011</v>
      </c>
      <c r="H139" s="209">
        <v>31</v>
      </c>
      <c r="I139" s="209">
        <v>229</v>
      </c>
      <c r="J139" s="209">
        <v>0</v>
      </c>
      <c r="K139" s="209">
        <v>311215</v>
      </c>
      <c r="L139" s="209">
        <v>210100</v>
      </c>
      <c r="M139" s="209">
        <v>200</v>
      </c>
      <c r="N139" s="209">
        <v>2000</v>
      </c>
      <c r="O139" s="209">
        <v>2232</v>
      </c>
      <c r="P139" s="209">
        <v>20093</v>
      </c>
      <c r="Q139" s="248"/>
      <c r="R139" s="251"/>
      <c r="S139" s="248"/>
      <c r="T139" s="248" t="s">
        <v>16014</v>
      </c>
      <c r="U139" s="248" t="s">
        <v>16270</v>
      </c>
    </row>
    <row r="140" spans="1:21" s="1" customFormat="1" x14ac:dyDescent="0.25">
      <c r="A140" t="s">
        <v>1012</v>
      </c>
      <c r="B140" t="str">
        <f t="shared" si="14"/>
        <v>31</v>
      </c>
      <c r="C140" t="str">
        <f t="shared" si="12"/>
        <v>230</v>
      </c>
      <c r="D140" t="str">
        <f t="shared" si="13"/>
        <v>000</v>
      </c>
      <c r="E140" s="250" t="s">
        <v>1013</v>
      </c>
      <c r="F140" t="s">
        <v>10903</v>
      </c>
      <c r="G140" t="s">
        <v>1014</v>
      </c>
      <c r="H140" s="209">
        <v>31</v>
      </c>
      <c r="I140" s="209">
        <v>230</v>
      </c>
      <c r="J140" s="209">
        <v>0</v>
      </c>
      <c r="K140" s="209">
        <v>311215</v>
      </c>
      <c r="L140" s="209">
        <v>210100</v>
      </c>
      <c r="M140" s="209">
        <v>200</v>
      </c>
      <c r="N140" s="209">
        <v>2000</v>
      </c>
      <c r="O140" s="209">
        <v>2233</v>
      </c>
      <c r="P140" s="209">
        <v>20094</v>
      </c>
      <c r="Q140" s="248"/>
      <c r="R140" s="251"/>
      <c r="S140" s="248"/>
      <c r="T140" s="248" t="s">
        <v>16014</v>
      </c>
      <c r="U140" s="248" t="s">
        <v>16270</v>
      </c>
    </row>
    <row r="141" spans="1:21" s="1" customFormat="1" x14ac:dyDescent="0.25">
      <c r="A141" t="s">
        <v>1015</v>
      </c>
      <c r="B141" t="str">
        <f t="shared" si="14"/>
        <v>31</v>
      </c>
      <c r="C141" t="str">
        <f t="shared" si="12"/>
        <v>232</v>
      </c>
      <c r="D141" t="str">
        <f t="shared" si="13"/>
        <v>000</v>
      </c>
      <c r="E141" s="250" t="s">
        <v>1016</v>
      </c>
      <c r="F141" t="s">
        <v>10903</v>
      </c>
      <c r="G141" t="s">
        <v>1017</v>
      </c>
      <c r="H141" s="209">
        <v>31</v>
      </c>
      <c r="I141" s="209">
        <v>232</v>
      </c>
      <c r="J141" s="209">
        <v>0</v>
      </c>
      <c r="K141" s="209">
        <v>311215</v>
      </c>
      <c r="L141" s="209">
        <v>210100</v>
      </c>
      <c r="M141" s="209">
        <v>200</v>
      </c>
      <c r="N141" s="209">
        <v>2000</v>
      </c>
      <c r="O141" s="209">
        <v>2234</v>
      </c>
      <c r="P141" s="209">
        <v>20095</v>
      </c>
      <c r="Q141" s="248"/>
      <c r="R141" s="251"/>
      <c r="S141" s="248"/>
      <c r="T141" s="248" t="s">
        <v>16014</v>
      </c>
      <c r="U141" s="248" t="s">
        <v>16270</v>
      </c>
    </row>
    <row r="142" spans="1:21" s="1" customFormat="1" x14ac:dyDescent="0.25">
      <c r="A142" t="s">
        <v>1018</v>
      </c>
      <c r="B142" t="str">
        <f t="shared" si="14"/>
        <v>31</v>
      </c>
      <c r="C142" t="str">
        <f t="shared" si="12"/>
        <v>233</v>
      </c>
      <c r="D142" t="str">
        <f t="shared" si="13"/>
        <v>000</v>
      </c>
      <c r="E142" s="250" t="s">
        <v>1019</v>
      </c>
      <c r="F142" t="s">
        <v>10903</v>
      </c>
      <c r="G142" t="s">
        <v>1020</v>
      </c>
      <c r="H142" s="209">
        <v>31</v>
      </c>
      <c r="I142" s="209">
        <v>233</v>
      </c>
      <c r="J142" s="209">
        <v>0</v>
      </c>
      <c r="K142" s="209">
        <v>311215</v>
      </c>
      <c r="L142" s="209">
        <v>210100</v>
      </c>
      <c r="M142" s="209">
        <v>200</v>
      </c>
      <c r="N142" s="209">
        <v>2000</v>
      </c>
      <c r="O142" s="209">
        <v>2235</v>
      </c>
      <c r="P142" s="209">
        <v>20096</v>
      </c>
      <c r="Q142" s="248"/>
      <c r="R142" s="251"/>
      <c r="S142" s="248"/>
      <c r="T142" s="248" t="s">
        <v>16014</v>
      </c>
      <c r="U142" s="248" t="s">
        <v>16270</v>
      </c>
    </row>
    <row r="143" spans="1:21" s="1" customFormat="1" x14ac:dyDescent="0.25">
      <c r="A143" t="s">
        <v>1021</v>
      </c>
      <c r="B143" t="str">
        <f t="shared" si="14"/>
        <v>31</v>
      </c>
      <c r="C143" t="str">
        <f t="shared" si="12"/>
        <v>234</v>
      </c>
      <c r="D143" t="str">
        <f t="shared" si="13"/>
        <v>000</v>
      </c>
      <c r="E143" s="161" t="s">
        <v>1022</v>
      </c>
      <c r="F143" t="s">
        <v>10903</v>
      </c>
      <c r="G143" t="s">
        <v>1023</v>
      </c>
      <c r="H143" s="209">
        <v>31</v>
      </c>
      <c r="I143" s="209">
        <v>234</v>
      </c>
      <c r="J143" s="209">
        <v>0</v>
      </c>
      <c r="K143" s="209">
        <v>311215</v>
      </c>
      <c r="L143" s="209">
        <v>210100</v>
      </c>
      <c r="M143" s="209">
        <v>200</v>
      </c>
      <c r="N143" s="209">
        <v>2000</v>
      </c>
      <c r="O143" s="209">
        <v>2236</v>
      </c>
      <c r="P143" s="209">
        <v>20097</v>
      </c>
      <c r="Q143" s="248"/>
      <c r="R143" s="251"/>
      <c r="S143" s="248"/>
      <c r="T143" s="248" t="s">
        <v>16014</v>
      </c>
      <c r="U143" s="248" t="s">
        <v>16270</v>
      </c>
    </row>
    <row r="144" spans="1:21" s="1" customFormat="1" x14ac:dyDescent="0.25">
      <c r="A144" t="s">
        <v>1024</v>
      </c>
      <c r="B144" t="str">
        <f t="shared" si="14"/>
        <v>31</v>
      </c>
      <c r="C144" t="str">
        <f t="shared" si="12"/>
        <v>235</v>
      </c>
      <c r="D144" t="str">
        <f t="shared" si="13"/>
        <v>000</v>
      </c>
      <c r="E144" s="161" t="s">
        <v>1025</v>
      </c>
      <c r="F144" t="s">
        <v>10903</v>
      </c>
      <c r="G144" t="s">
        <v>1026</v>
      </c>
      <c r="H144" s="209">
        <v>31</v>
      </c>
      <c r="I144" s="209">
        <v>235</v>
      </c>
      <c r="J144" s="209">
        <v>0</v>
      </c>
      <c r="K144" s="209">
        <v>311215</v>
      </c>
      <c r="L144" s="209">
        <v>210100</v>
      </c>
      <c r="M144" s="209">
        <v>200</v>
      </c>
      <c r="N144" s="209">
        <v>2000</v>
      </c>
      <c r="O144" s="209">
        <v>2237</v>
      </c>
      <c r="P144" s="209">
        <v>20098</v>
      </c>
      <c r="Q144" s="248"/>
      <c r="R144" s="251"/>
      <c r="S144" s="248"/>
      <c r="T144" s="248" t="s">
        <v>16014</v>
      </c>
      <c r="U144" s="248" t="s">
        <v>16270</v>
      </c>
    </row>
    <row r="145" spans="1:21" s="1" customFormat="1" x14ac:dyDescent="0.25">
      <c r="A145" t="s">
        <v>1027</v>
      </c>
      <c r="B145" t="str">
        <f t="shared" si="14"/>
        <v>31</v>
      </c>
      <c r="C145" t="str">
        <f t="shared" si="12"/>
        <v>236</v>
      </c>
      <c r="D145" t="str">
        <f t="shared" si="13"/>
        <v>000</v>
      </c>
      <c r="E145" s="161" t="s">
        <v>1028</v>
      </c>
      <c r="F145" t="s">
        <v>10903</v>
      </c>
      <c r="G145" t="s">
        <v>1029</v>
      </c>
      <c r="H145" s="209">
        <v>31</v>
      </c>
      <c r="I145" s="209">
        <v>236</v>
      </c>
      <c r="J145" s="209">
        <v>0</v>
      </c>
      <c r="K145" s="209">
        <v>311215</v>
      </c>
      <c r="L145" s="209">
        <v>210100</v>
      </c>
      <c r="M145" s="209">
        <v>200</v>
      </c>
      <c r="N145" s="209">
        <v>2000</v>
      </c>
      <c r="O145" s="209">
        <v>2238</v>
      </c>
      <c r="P145" s="209">
        <v>20099</v>
      </c>
      <c r="Q145" s="248"/>
      <c r="R145" s="251"/>
      <c r="S145" s="248"/>
      <c r="T145" s="248" t="s">
        <v>16014</v>
      </c>
      <c r="U145" s="248" t="s">
        <v>16270</v>
      </c>
    </row>
    <row r="146" spans="1:21" s="1" customFormat="1" x14ac:dyDescent="0.25">
      <c r="A146" t="s">
        <v>1030</v>
      </c>
      <c r="B146" t="str">
        <f t="shared" si="14"/>
        <v>31</v>
      </c>
      <c r="C146" t="str">
        <f t="shared" si="12"/>
        <v>237</v>
      </c>
      <c r="D146" t="str">
        <f t="shared" si="13"/>
        <v>000</v>
      </c>
      <c r="E146" s="161" t="s">
        <v>1031</v>
      </c>
      <c r="F146" t="s">
        <v>10903</v>
      </c>
      <c r="G146" t="s">
        <v>1032</v>
      </c>
      <c r="H146" s="209">
        <v>31</v>
      </c>
      <c r="I146" s="209">
        <v>237</v>
      </c>
      <c r="J146" s="209">
        <v>0</v>
      </c>
      <c r="K146" s="209">
        <v>311215</v>
      </c>
      <c r="L146" s="209">
        <v>210100</v>
      </c>
      <c r="M146" s="209">
        <v>200</v>
      </c>
      <c r="N146" s="209">
        <v>2000</v>
      </c>
      <c r="O146" s="209">
        <v>2239</v>
      </c>
      <c r="P146" s="209">
        <v>20100</v>
      </c>
      <c r="Q146" s="248"/>
      <c r="R146" s="251"/>
      <c r="S146" s="248"/>
      <c r="T146" s="248" t="s">
        <v>16014</v>
      </c>
      <c r="U146" s="248" t="s">
        <v>16270</v>
      </c>
    </row>
    <row r="147" spans="1:21" s="1" customFormat="1" x14ac:dyDescent="0.25">
      <c r="A147" t="s">
        <v>1033</v>
      </c>
      <c r="B147" t="str">
        <f t="shared" si="14"/>
        <v>31</v>
      </c>
      <c r="C147" t="str">
        <f t="shared" si="12"/>
        <v>238</v>
      </c>
      <c r="D147" t="str">
        <f t="shared" si="13"/>
        <v>000</v>
      </c>
      <c r="E147" s="161" t="s">
        <v>1034</v>
      </c>
      <c r="F147" t="s">
        <v>10903</v>
      </c>
      <c r="G147" t="s">
        <v>1035</v>
      </c>
      <c r="H147" s="209">
        <v>31</v>
      </c>
      <c r="I147" s="209">
        <v>238</v>
      </c>
      <c r="J147" s="209">
        <v>0</v>
      </c>
      <c r="K147" s="209">
        <v>311215</v>
      </c>
      <c r="L147" s="209">
        <v>210100</v>
      </c>
      <c r="M147" s="209">
        <v>200</v>
      </c>
      <c r="N147" s="209">
        <v>2000</v>
      </c>
      <c r="O147" s="209">
        <v>2240</v>
      </c>
      <c r="P147" s="209">
        <v>20101</v>
      </c>
      <c r="Q147" s="248"/>
      <c r="R147" s="251"/>
      <c r="S147" s="248"/>
      <c r="T147" s="248" t="s">
        <v>16014</v>
      </c>
      <c r="U147" s="248" t="s">
        <v>16270</v>
      </c>
    </row>
    <row r="148" spans="1:21" s="1" customFormat="1" x14ac:dyDescent="0.25">
      <c r="A148" t="s">
        <v>1036</v>
      </c>
      <c r="B148" t="str">
        <f t="shared" si="14"/>
        <v>31</v>
      </c>
      <c r="C148" t="str">
        <f t="shared" si="12"/>
        <v>239</v>
      </c>
      <c r="D148" t="str">
        <f t="shared" si="13"/>
        <v>000</v>
      </c>
      <c r="E148" s="161" t="s">
        <v>1037</v>
      </c>
      <c r="F148" t="s">
        <v>10903</v>
      </c>
      <c r="G148" t="s">
        <v>1038</v>
      </c>
      <c r="H148" s="209">
        <v>31</v>
      </c>
      <c r="I148" s="209">
        <v>239</v>
      </c>
      <c r="J148" s="209">
        <v>0</v>
      </c>
      <c r="K148" s="209">
        <v>311215</v>
      </c>
      <c r="L148" s="209">
        <v>210100</v>
      </c>
      <c r="M148" s="209">
        <v>200</v>
      </c>
      <c r="N148" s="209">
        <v>2000</v>
      </c>
      <c r="O148" s="209">
        <v>2241</v>
      </c>
      <c r="P148" s="209">
        <v>20102</v>
      </c>
      <c r="Q148" s="248"/>
      <c r="R148" s="251"/>
      <c r="S148" s="248"/>
      <c r="T148" s="248" t="s">
        <v>16014</v>
      </c>
      <c r="U148" s="248" t="s">
        <v>16270</v>
      </c>
    </row>
    <row r="149" spans="1:21" s="1" customFormat="1" x14ac:dyDescent="0.25">
      <c r="A149" t="s">
        <v>1039</v>
      </c>
      <c r="B149" t="str">
        <f t="shared" si="14"/>
        <v>31</v>
      </c>
      <c r="C149" t="str">
        <f t="shared" si="12"/>
        <v>240</v>
      </c>
      <c r="D149" t="str">
        <f t="shared" si="13"/>
        <v>000</v>
      </c>
      <c r="E149" s="161" t="s">
        <v>1040</v>
      </c>
      <c r="F149" t="s">
        <v>10903</v>
      </c>
      <c r="G149" t="s">
        <v>1041</v>
      </c>
      <c r="H149" s="209">
        <v>31</v>
      </c>
      <c r="I149" s="209">
        <v>240</v>
      </c>
      <c r="J149" s="209">
        <v>0</v>
      </c>
      <c r="K149" s="209">
        <v>311215</v>
      </c>
      <c r="L149" s="209">
        <v>210100</v>
      </c>
      <c r="M149" s="209">
        <v>200</v>
      </c>
      <c r="N149" s="209">
        <v>2000</v>
      </c>
      <c r="O149" s="209">
        <v>2242</v>
      </c>
      <c r="P149" s="209">
        <v>20103</v>
      </c>
      <c r="Q149" s="248"/>
      <c r="R149" s="251"/>
      <c r="S149" s="248"/>
      <c r="T149" s="248" t="s">
        <v>16014</v>
      </c>
      <c r="U149" s="248" t="s">
        <v>16270</v>
      </c>
    </row>
    <row r="150" spans="1:21" s="1" customFormat="1" x14ac:dyDescent="0.25">
      <c r="A150" t="s">
        <v>1042</v>
      </c>
      <c r="B150" t="str">
        <f t="shared" si="14"/>
        <v>31</v>
      </c>
      <c r="C150" t="str">
        <f t="shared" si="12"/>
        <v>241</v>
      </c>
      <c r="D150" t="str">
        <f t="shared" si="13"/>
        <v>000</v>
      </c>
      <c r="E150" s="161" t="s">
        <v>1043</v>
      </c>
      <c r="F150" t="s">
        <v>10903</v>
      </c>
      <c r="G150" t="s">
        <v>1044</v>
      </c>
      <c r="H150" s="209">
        <v>31</v>
      </c>
      <c r="I150" s="209">
        <v>241</v>
      </c>
      <c r="J150" s="209">
        <v>0</v>
      </c>
      <c r="K150" s="209">
        <v>311215</v>
      </c>
      <c r="L150" s="209">
        <v>210100</v>
      </c>
      <c r="M150" s="209">
        <v>200</v>
      </c>
      <c r="N150" s="209">
        <v>2000</v>
      </c>
      <c r="O150" s="209">
        <v>2243</v>
      </c>
      <c r="P150" s="209">
        <v>20104</v>
      </c>
      <c r="Q150" s="248"/>
      <c r="R150" s="251"/>
      <c r="S150" s="248"/>
      <c r="T150" s="248" t="s">
        <v>16014</v>
      </c>
      <c r="U150" s="248" t="s">
        <v>16270</v>
      </c>
    </row>
    <row r="151" spans="1:21" s="1" customFormat="1" x14ac:dyDescent="0.25">
      <c r="A151" t="s">
        <v>1045</v>
      </c>
      <c r="B151" t="str">
        <f t="shared" si="14"/>
        <v>31</v>
      </c>
      <c r="C151" t="str">
        <f t="shared" si="12"/>
        <v>242</v>
      </c>
      <c r="D151" t="str">
        <f t="shared" si="13"/>
        <v>000</v>
      </c>
      <c r="E151" s="161" t="s">
        <v>1046</v>
      </c>
      <c r="F151" t="s">
        <v>10903</v>
      </c>
      <c r="G151" t="s">
        <v>1047</v>
      </c>
      <c r="H151" s="209">
        <v>31</v>
      </c>
      <c r="I151" s="209">
        <v>242</v>
      </c>
      <c r="J151" s="209">
        <v>0</v>
      </c>
      <c r="K151" s="209">
        <v>311215</v>
      </c>
      <c r="L151" s="209">
        <v>210100</v>
      </c>
      <c r="M151" s="209">
        <v>200</v>
      </c>
      <c r="N151" s="209">
        <v>2000</v>
      </c>
      <c r="O151" s="308">
        <v>2244</v>
      </c>
      <c r="P151" s="209">
        <v>20105</v>
      </c>
      <c r="Q151" s="248"/>
      <c r="R151" s="251"/>
      <c r="S151" s="248"/>
      <c r="T151" s="248" t="s">
        <v>16014</v>
      </c>
      <c r="U151" s="248" t="s">
        <v>16270</v>
      </c>
    </row>
    <row r="152" spans="1:21" s="1" customFormat="1" x14ac:dyDescent="0.25">
      <c r="A152" t="s">
        <v>1048</v>
      </c>
      <c r="B152" t="str">
        <f t="shared" si="14"/>
        <v>31</v>
      </c>
      <c r="C152" t="str">
        <f t="shared" si="12"/>
        <v>243</v>
      </c>
      <c r="D152" t="str">
        <f t="shared" si="13"/>
        <v>000</v>
      </c>
      <c r="E152" s="161" t="s">
        <v>1049</v>
      </c>
      <c r="F152" t="s">
        <v>10903</v>
      </c>
      <c r="G152" t="s">
        <v>1050</v>
      </c>
      <c r="H152" s="209">
        <v>31</v>
      </c>
      <c r="I152" s="209">
        <v>243</v>
      </c>
      <c r="J152" s="209">
        <v>0</v>
      </c>
      <c r="K152" s="209">
        <v>311215</v>
      </c>
      <c r="L152" s="209">
        <v>210100</v>
      </c>
      <c r="M152" s="209">
        <v>200</v>
      </c>
      <c r="N152" s="209">
        <v>2000</v>
      </c>
      <c r="O152" s="308">
        <v>2245</v>
      </c>
      <c r="P152" s="209">
        <v>20106</v>
      </c>
      <c r="Q152" s="248"/>
      <c r="R152" s="251"/>
      <c r="S152" s="248"/>
      <c r="T152" s="248" t="s">
        <v>16014</v>
      </c>
      <c r="U152" s="248" t="s">
        <v>16270</v>
      </c>
    </row>
    <row r="153" spans="1:21" s="1" customFormat="1" x14ac:dyDescent="0.25">
      <c r="A153" t="s">
        <v>1051</v>
      </c>
      <c r="B153" t="str">
        <f t="shared" si="14"/>
        <v>31</v>
      </c>
      <c r="C153" t="str">
        <f t="shared" si="12"/>
        <v>244</v>
      </c>
      <c r="D153" t="str">
        <f t="shared" si="13"/>
        <v>000</v>
      </c>
      <c r="E153" s="161" t="s">
        <v>1052</v>
      </c>
      <c r="F153" t="s">
        <v>10903</v>
      </c>
      <c r="G153" t="s">
        <v>1053</v>
      </c>
      <c r="H153" s="209">
        <v>31</v>
      </c>
      <c r="I153" s="209">
        <v>244</v>
      </c>
      <c r="J153" s="209">
        <v>0</v>
      </c>
      <c r="K153" s="209">
        <v>311215</v>
      </c>
      <c r="L153" s="209">
        <v>210100</v>
      </c>
      <c r="M153" s="209">
        <v>200</v>
      </c>
      <c r="N153" s="209">
        <v>2000</v>
      </c>
      <c r="O153" s="308">
        <v>2248</v>
      </c>
      <c r="P153" s="209">
        <v>20107</v>
      </c>
      <c r="Q153" s="248"/>
      <c r="R153" s="251"/>
      <c r="S153" s="248"/>
      <c r="T153" s="248" t="s">
        <v>16014</v>
      </c>
      <c r="U153" s="248" t="s">
        <v>16270</v>
      </c>
    </row>
    <row r="154" spans="1:21" s="1" customFormat="1" x14ac:dyDescent="0.25">
      <c r="A154" t="s">
        <v>1054</v>
      </c>
      <c r="B154" t="str">
        <f t="shared" si="14"/>
        <v>31</v>
      </c>
      <c r="C154" t="str">
        <f t="shared" si="12"/>
        <v>245</v>
      </c>
      <c r="D154" t="str">
        <f t="shared" si="13"/>
        <v>000</v>
      </c>
      <c r="E154" s="161" t="s">
        <v>1055</v>
      </c>
      <c r="F154" t="s">
        <v>10903</v>
      </c>
      <c r="G154" t="s">
        <v>1056</v>
      </c>
      <c r="H154" s="209">
        <v>31</v>
      </c>
      <c r="I154" s="209">
        <v>245</v>
      </c>
      <c r="J154" s="209">
        <v>0</v>
      </c>
      <c r="K154" s="209">
        <v>311215</v>
      </c>
      <c r="L154" s="209">
        <v>210100</v>
      </c>
      <c r="M154" s="209">
        <v>200</v>
      </c>
      <c r="N154" s="209">
        <v>2000</v>
      </c>
      <c r="O154" s="308">
        <v>2249</v>
      </c>
      <c r="P154" s="209">
        <v>20108</v>
      </c>
      <c r="Q154" s="248"/>
      <c r="R154" s="251"/>
      <c r="S154" s="248"/>
      <c r="T154" s="248" t="s">
        <v>16014</v>
      </c>
      <c r="U154" s="248" t="s">
        <v>16270</v>
      </c>
    </row>
    <row r="155" spans="1:21" s="1" customFormat="1" x14ac:dyDescent="0.25">
      <c r="A155" t="s">
        <v>1057</v>
      </c>
      <c r="B155" t="str">
        <f t="shared" si="14"/>
        <v>31</v>
      </c>
      <c r="C155" t="str">
        <f t="shared" si="12"/>
        <v>248</v>
      </c>
      <c r="D155" t="str">
        <f t="shared" si="13"/>
        <v>000</v>
      </c>
      <c r="E155" s="161" t="s">
        <v>1058</v>
      </c>
      <c r="F155" t="s">
        <v>10903</v>
      </c>
      <c r="G155" t="s">
        <v>1059</v>
      </c>
      <c r="H155" s="209">
        <v>31</v>
      </c>
      <c r="I155" s="209">
        <v>248</v>
      </c>
      <c r="J155" s="209">
        <v>0</v>
      </c>
      <c r="K155" s="209">
        <v>311215</v>
      </c>
      <c r="L155" s="209">
        <v>210100</v>
      </c>
      <c r="M155" s="209">
        <v>200</v>
      </c>
      <c r="N155" s="209">
        <v>2000</v>
      </c>
      <c r="O155" s="308">
        <v>2250</v>
      </c>
      <c r="P155" s="209">
        <v>20109</v>
      </c>
      <c r="Q155" s="248"/>
      <c r="R155" s="251"/>
      <c r="S155" s="248"/>
      <c r="T155" s="248" t="s">
        <v>16014</v>
      </c>
      <c r="U155" s="248" t="s">
        <v>16270</v>
      </c>
    </row>
    <row r="156" spans="1:21" s="1" customFormat="1" x14ac:dyDescent="0.25">
      <c r="A156" t="s">
        <v>1060</v>
      </c>
      <c r="B156" t="str">
        <f t="shared" si="14"/>
        <v>31</v>
      </c>
      <c r="C156" t="str">
        <f t="shared" si="12"/>
        <v>249</v>
      </c>
      <c r="D156" t="str">
        <f t="shared" si="13"/>
        <v>000</v>
      </c>
      <c r="E156" s="161" t="s">
        <v>1061</v>
      </c>
      <c r="F156" t="s">
        <v>10903</v>
      </c>
      <c r="G156" t="s">
        <v>1062</v>
      </c>
      <c r="H156" s="209">
        <v>31</v>
      </c>
      <c r="I156" s="209">
        <v>249</v>
      </c>
      <c r="J156" s="209">
        <v>0</v>
      </c>
      <c r="K156" s="209">
        <v>311215</v>
      </c>
      <c r="L156" s="209">
        <v>210100</v>
      </c>
      <c r="M156" s="209">
        <v>200</v>
      </c>
      <c r="N156" s="209">
        <v>2000</v>
      </c>
      <c r="O156" s="308">
        <v>2251</v>
      </c>
      <c r="P156" s="209">
        <v>20110</v>
      </c>
      <c r="Q156" s="248"/>
      <c r="R156" s="251"/>
      <c r="S156" s="248"/>
      <c r="T156" s="248" t="s">
        <v>16014</v>
      </c>
      <c r="U156" s="248" t="s">
        <v>16270</v>
      </c>
    </row>
    <row r="157" spans="1:21" s="1" customFormat="1" x14ac:dyDescent="0.25">
      <c r="A157" t="s">
        <v>1063</v>
      </c>
      <c r="B157" t="str">
        <f t="shared" si="14"/>
        <v>31</v>
      </c>
      <c r="C157" t="str">
        <f t="shared" si="12"/>
        <v>250</v>
      </c>
      <c r="D157" t="str">
        <f t="shared" si="13"/>
        <v>000</v>
      </c>
      <c r="E157" s="161" t="s">
        <v>1064</v>
      </c>
      <c r="F157" t="s">
        <v>10903</v>
      </c>
      <c r="G157" t="s">
        <v>1065</v>
      </c>
      <c r="H157" s="209">
        <v>31</v>
      </c>
      <c r="I157" s="209">
        <v>250</v>
      </c>
      <c r="J157" s="209">
        <v>0</v>
      </c>
      <c r="K157" s="209">
        <v>311215</v>
      </c>
      <c r="L157" s="209">
        <v>210100</v>
      </c>
      <c r="M157" s="209">
        <v>200</v>
      </c>
      <c r="N157" s="209">
        <v>2000</v>
      </c>
      <c r="O157" s="308">
        <v>2252</v>
      </c>
      <c r="P157" s="209">
        <v>20111</v>
      </c>
      <c r="Q157" s="248"/>
      <c r="R157" s="251"/>
      <c r="S157" s="248"/>
      <c r="T157" s="248" t="s">
        <v>16014</v>
      </c>
      <c r="U157" s="248" t="s">
        <v>16270</v>
      </c>
    </row>
    <row r="158" spans="1:21" s="1" customFormat="1" x14ac:dyDescent="0.25">
      <c r="A158" t="s">
        <v>1066</v>
      </c>
      <c r="B158" t="str">
        <f t="shared" si="14"/>
        <v>31</v>
      </c>
      <c r="C158" t="str">
        <f t="shared" si="12"/>
        <v>251</v>
      </c>
      <c r="D158" t="str">
        <f t="shared" si="13"/>
        <v>000</v>
      </c>
      <c r="E158" s="161" t="s">
        <v>1067</v>
      </c>
      <c r="F158" t="s">
        <v>10903</v>
      </c>
      <c r="G158" t="s">
        <v>1068</v>
      </c>
      <c r="H158" s="209">
        <v>31</v>
      </c>
      <c r="I158" s="209">
        <v>251</v>
      </c>
      <c r="J158" s="209">
        <v>0</v>
      </c>
      <c r="K158" s="209">
        <v>311215</v>
      </c>
      <c r="L158" s="209">
        <v>210100</v>
      </c>
      <c r="M158" s="209">
        <v>200</v>
      </c>
      <c r="N158" s="209">
        <v>2000</v>
      </c>
      <c r="O158" s="308">
        <v>2253</v>
      </c>
      <c r="P158" s="209">
        <v>20112</v>
      </c>
      <c r="Q158" s="248"/>
      <c r="R158" s="251"/>
      <c r="S158" s="248"/>
      <c r="T158" s="248" t="s">
        <v>16014</v>
      </c>
      <c r="U158" s="248" t="s">
        <v>16270</v>
      </c>
    </row>
    <row r="159" spans="1:21" s="1" customFormat="1" x14ac:dyDescent="0.25">
      <c r="A159" t="s">
        <v>1069</v>
      </c>
      <c r="B159" t="str">
        <f t="shared" si="14"/>
        <v>31</v>
      </c>
      <c r="C159" t="str">
        <f t="shared" si="12"/>
        <v>252</v>
      </c>
      <c r="D159" t="str">
        <f t="shared" si="13"/>
        <v>000</v>
      </c>
      <c r="E159" s="161" t="s">
        <v>1070</v>
      </c>
      <c r="F159" t="s">
        <v>10903</v>
      </c>
      <c r="G159" t="s">
        <v>1071</v>
      </c>
      <c r="H159" s="209">
        <v>31</v>
      </c>
      <c r="I159" s="209">
        <v>252</v>
      </c>
      <c r="J159" s="209">
        <v>0</v>
      </c>
      <c r="K159" s="209">
        <v>311215</v>
      </c>
      <c r="L159" s="209">
        <v>210100</v>
      </c>
      <c r="M159" s="209">
        <v>200</v>
      </c>
      <c r="N159" s="209">
        <v>2000</v>
      </c>
      <c r="O159" s="308">
        <v>2254</v>
      </c>
      <c r="P159" s="209">
        <v>20113</v>
      </c>
      <c r="Q159" s="248"/>
      <c r="R159" s="251"/>
      <c r="S159" s="248"/>
      <c r="T159" s="248" t="s">
        <v>16014</v>
      </c>
      <c r="U159" s="248" t="s">
        <v>16270</v>
      </c>
    </row>
    <row r="160" spans="1:21" s="1" customFormat="1" x14ac:dyDescent="0.25">
      <c r="A160" t="s">
        <v>1072</v>
      </c>
      <c r="B160" t="str">
        <f t="shared" si="14"/>
        <v>31</v>
      </c>
      <c r="C160" t="str">
        <f t="shared" si="12"/>
        <v>253</v>
      </c>
      <c r="D160" t="str">
        <f t="shared" si="13"/>
        <v>000</v>
      </c>
      <c r="E160" s="161" t="s">
        <v>1073</v>
      </c>
      <c r="F160" t="s">
        <v>10903</v>
      </c>
      <c r="G160" t="s">
        <v>1074</v>
      </c>
      <c r="H160" s="209">
        <v>31</v>
      </c>
      <c r="I160" s="209">
        <v>253</v>
      </c>
      <c r="J160" s="209">
        <v>0</v>
      </c>
      <c r="K160" s="209">
        <v>311215</v>
      </c>
      <c r="L160" s="209">
        <v>210100</v>
      </c>
      <c r="M160" s="209">
        <v>200</v>
      </c>
      <c r="N160" s="209">
        <v>2000</v>
      </c>
      <c r="O160" s="308">
        <v>2255</v>
      </c>
      <c r="P160" s="209">
        <v>20114</v>
      </c>
      <c r="Q160" s="248"/>
      <c r="R160" s="251"/>
      <c r="S160" s="248"/>
      <c r="T160" s="248" t="s">
        <v>16014</v>
      </c>
      <c r="U160" s="248" t="s">
        <v>16270</v>
      </c>
    </row>
    <row r="161" spans="1:21" s="1" customFormat="1" x14ac:dyDescent="0.25">
      <c r="A161" t="s">
        <v>1075</v>
      </c>
      <c r="B161" t="str">
        <f t="shared" si="14"/>
        <v>31</v>
      </c>
      <c r="C161" t="str">
        <f t="shared" si="12"/>
        <v>254</v>
      </c>
      <c r="D161" t="str">
        <f t="shared" si="13"/>
        <v>000</v>
      </c>
      <c r="E161" s="161" t="s">
        <v>1076</v>
      </c>
      <c r="F161" t="s">
        <v>10903</v>
      </c>
      <c r="G161" t="s">
        <v>1077</v>
      </c>
      <c r="H161" s="209">
        <v>31</v>
      </c>
      <c r="I161" s="209">
        <v>254</v>
      </c>
      <c r="J161" s="209">
        <v>0</v>
      </c>
      <c r="K161" s="209">
        <v>311215</v>
      </c>
      <c r="L161" s="209">
        <v>210100</v>
      </c>
      <c r="M161" s="209">
        <v>200</v>
      </c>
      <c r="N161" s="209">
        <v>2000</v>
      </c>
      <c r="O161" s="308">
        <v>2256</v>
      </c>
      <c r="P161" s="209">
        <v>20115</v>
      </c>
      <c r="Q161" s="248"/>
      <c r="R161" s="251"/>
      <c r="S161" s="248"/>
      <c r="T161" s="248" t="s">
        <v>16014</v>
      </c>
      <c r="U161" s="248" t="s">
        <v>16270</v>
      </c>
    </row>
    <row r="162" spans="1:21" s="1" customFormat="1" x14ac:dyDescent="0.25">
      <c r="A162" t="s">
        <v>1078</v>
      </c>
      <c r="B162" t="str">
        <f t="shared" si="14"/>
        <v>31</v>
      </c>
      <c r="C162" t="str">
        <f t="shared" ref="C162:C195" si="15">MID(A162,4,3)</f>
        <v>255</v>
      </c>
      <c r="D162" t="str">
        <f t="shared" si="13"/>
        <v>000</v>
      </c>
      <c r="E162" s="161" t="s">
        <v>1079</v>
      </c>
      <c r="F162" t="s">
        <v>10903</v>
      </c>
      <c r="G162" t="s">
        <v>1079</v>
      </c>
      <c r="H162" s="209">
        <v>31</v>
      </c>
      <c r="I162" s="209">
        <v>255</v>
      </c>
      <c r="J162" s="209">
        <v>0</v>
      </c>
      <c r="K162" s="209">
        <v>311215</v>
      </c>
      <c r="L162" s="209">
        <v>210100</v>
      </c>
      <c r="M162" s="209">
        <v>200</v>
      </c>
      <c r="N162" s="209">
        <v>2000</v>
      </c>
      <c r="O162" s="308">
        <v>2257</v>
      </c>
      <c r="P162" s="209">
        <v>20116</v>
      </c>
      <c r="Q162" s="248"/>
      <c r="R162" s="251"/>
      <c r="S162" s="248"/>
      <c r="T162" s="248" t="s">
        <v>16014</v>
      </c>
      <c r="U162" s="248" t="s">
        <v>16270</v>
      </c>
    </row>
    <row r="163" spans="1:21" s="1" customFormat="1" x14ac:dyDescent="0.25">
      <c r="A163" t="s">
        <v>1080</v>
      </c>
      <c r="B163" t="str">
        <f t="shared" si="14"/>
        <v>31</v>
      </c>
      <c r="C163" t="str">
        <f t="shared" si="15"/>
        <v>256</v>
      </c>
      <c r="D163" t="str">
        <f t="shared" si="13"/>
        <v>000</v>
      </c>
      <c r="E163" s="161" t="s">
        <v>1081</v>
      </c>
      <c r="F163" t="s">
        <v>10903</v>
      </c>
      <c r="G163" t="s">
        <v>1082</v>
      </c>
      <c r="H163" s="209">
        <v>31</v>
      </c>
      <c r="I163" s="209">
        <v>256</v>
      </c>
      <c r="J163" s="209">
        <v>0</v>
      </c>
      <c r="K163" s="209">
        <v>311215</v>
      </c>
      <c r="L163" s="209">
        <v>210100</v>
      </c>
      <c r="M163" s="209">
        <v>200</v>
      </c>
      <c r="N163" s="209">
        <v>2000</v>
      </c>
      <c r="O163" s="308">
        <v>2258</v>
      </c>
      <c r="P163" s="209">
        <v>20117</v>
      </c>
      <c r="Q163" s="248"/>
      <c r="R163" s="251"/>
      <c r="S163" s="248"/>
      <c r="T163" s="248" t="s">
        <v>16014</v>
      </c>
      <c r="U163" s="248" t="s">
        <v>16270</v>
      </c>
    </row>
    <row r="164" spans="1:21" s="1" customFormat="1" x14ac:dyDescent="0.25">
      <c r="A164" t="s">
        <v>1083</v>
      </c>
      <c r="B164" t="str">
        <f t="shared" si="14"/>
        <v>31</v>
      </c>
      <c r="C164" t="str">
        <f t="shared" si="15"/>
        <v>257</v>
      </c>
      <c r="D164" t="str">
        <f t="shared" ref="D164:D195" si="16">RIGHT(A164,3)</f>
        <v>000</v>
      </c>
      <c r="E164" s="161" t="s">
        <v>1084</v>
      </c>
      <c r="F164" t="s">
        <v>10903</v>
      </c>
      <c r="G164" t="s">
        <v>1085</v>
      </c>
      <c r="H164" s="209">
        <v>31</v>
      </c>
      <c r="I164" s="209">
        <v>257</v>
      </c>
      <c r="J164" s="209">
        <v>0</v>
      </c>
      <c r="K164" s="209">
        <v>311215</v>
      </c>
      <c r="L164" s="209">
        <v>210100</v>
      </c>
      <c r="M164" s="209">
        <v>200</v>
      </c>
      <c r="N164" s="209">
        <v>2000</v>
      </c>
      <c r="O164" s="308">
        <v>2259</v>
      </c>
      <c r="P164" s="209">
        <v>20118</v>
      </c>
      <c r="Q164" s="248"/>
      <c r="R164" s="251"/>
      <c r="S164" s="248"/>
      <c r="T164" s="248" t="s">
        <v>16014</v>
      </c>
      <c r="U164" s="248" t="s">
        <v>16270</v>
      </c>
    </row>
    <row r="165" spans="1:21" s="1" customFormat="1" x14ac:dyDescent="0.25">
      <c r="A165" t="s">
        <v>1086</v>
      </c>
      <c r="B165" t="str">
        <f t="shared" si="14"/>
        <v>31</v>
      </c>
      <c r="C165" t="str">
        <f t="shared" si="15"/>
        <v>258</v>
      </c>
      <c r="D165" t="str">
        <f t="shared" si="16"/>
        <v>000</v>
      </c>
      <c r="E165" s="161" t="s">
        <v>1087</v>
      </c>
      <c r="F165" t="s">
        <v>10903</v>
      </c>
      <c r="G165" t="s">
        <v>1088</v>
      </c>
      <c r="H165" s="209">
        <v>31</v>
      </c>
      <c r="I165" s="209">
        <v>258</v>
      </c>
      <c r="J165" s="209">
        <v>0</v>
      </c>
      <c r="K165" s="209">
        <v>311215</v>
      </c>
      <c r="L165" s="209">
        <v>210100</v>
      </c>
      <c r="M165" s="209">
        <v>200</v>
      </c>
      <c r="N165" s="209">
        <v>2000</v>
      </c>
      <c r="O165" s="308">
        <v>2261</v>
      </c>
      <c r="P165" s="209">
        <v>20119</v>
      </c>
      <c r="Q165" s="248"/>
      <c r="R165" s="251"/>
      <c r="S165" s="248"/>
      <c r="T165" s="248" t="s">
        <v>16014</v>
      </c>
      <c r="U165" s="248" t="s">
        <v>16270</v>
      </c>
    </row>
    <row r="166" spans="1:21" s="1" customFormat="1" x14ac:dyDescent="0.25">
      <c r="A166" t="s">
        <v>1089</v>
      </c>
      <c r="B166" t="str">
        <f t="shared" si="14"/>
        <v>31</v>
      </c>
      <c r="C166" t="str">
        <f t="shared" si="15"/>
        <v>259</v>
      </c>
      <c r="D166" t="str">
        <f t="shared" si="16"/>
        <v>000</v>
      </c>
      <c r="E166" s="161" t="s">
        <v>1090</v>
      </c>
      <c r="F166" t="s">
        <v>10903</v>
      </c>
      <c r="G166" t="s">
        <v>1091</v>
      </c>
      <c r="H166" s="209">
        <v>31</v>
      </c>
      <c r="I166" s="209">
        <v>259</v>
      </c>
      <c r="J166" s="209">
        <v>0</v>
      </c>
      <c r="K166" s="209">
        <v>311215</v>
      </c>
      <c r="L166" s="209">
        <v>210100</v>
      </c>
      <c r="M166" s="209">
        <v>200</v>
      </c>
      <c r="N166" s="209">
        <v>2000</v>
      </c>
      <c r="O166" s="308">
        <v>2262</v>
      </c>
      <c r="P166" s="209">
        <v>20120</v>
      </c>
      <c r="Q166" s="248"/>
      <c r="R166" s="251"/>
      <c r="S166" s="248"/>
      <c r="T166" s="248" t="s">
        <v>16014</v>
      </c>
      <c r="U166" s="248" t="s">
        <v>16270</v>
      </c>
    </row>
    <row r="167" spans="1:21" s="1" customFormat="1" x14ac:dyDescent="0.25">
      <c r="A167" t="s">
        <v>1092</v>
      </c>
      <c r="B167" t="str">
        <f t="shared" si="14"/>
        <v>31</v>
      </c>
      <c r="C167" t="str">
        <f t="shared" si="15"/>
        <v>261</v>
      </c>
      <c r="D167" t="str">
        <f t="shared" si="16"/>
        <v>000</v>
      </c>
      <c r="E167" s="161" t="s">
        <v>1093</v>
      </c>
      <c r="F167" t="s">
        <v>10903</v>
      </c>
      <c r="G167" t="s">
        <v>1094</v>
      </c>
      <c r="H167" s="209">
        <v>31</v>
      </c>
      <c r="I167" s="209">
        <v>261</v>
      </c>
      <c r="J167" s="209">
        <v>0</v>
      </c>
      <c r="K167" s="209">
        <v>311215</v>
      </c>
      <c r="L167" s="209">
        <v>210100</v>
      </c>
      <c r="M167" s="209">
        <v>200</v>
      </c>
      <c r="N167" s="209">
        <v>2000</v>
      </c>
      <c r="O167" s="308">
        <v>2263</v>
      </c>
      <c r="P167" s="209">
        <v>20121</v>
      </c>
      <c r="Q167" s="248"/>
      <c r="R167" s="251"/>
      <c r="S167" s="248"/>
      <c r="T167" s="248" t="s">
        <v>16014</v>
      </c>
      <c r="U167" s="248" t="s">
        <v>16270</v>
      </c>
    </row>
    <row r="168" spans="1:21" s="1" customFormat="1" x14ac:dyDescent="0.25">
      <c r="A168" t="s">
        <v>1095</v>
      </c>
      <c r="B168" t="str">
        <f t="shared" si="14"/>
        <v>31</v>
      </c>
      <c r="C168" t="str">
        <f t="shared" si="15"/>
        <v>262</v>
      </c>
      <c r="D168" t="str">
        <f t="shared" si="16"/>
        <v>000</v>
      </c>
      <c r="E168" s="161" t="s">
        <v>1096</v>
      </c>
      <c r="F168" t="s">
        <v>10903</v>
      </c>
      <c r="G168" t="s">
        <v>1097</v>
      </c>
      <c r="H168" s="209">
        <v>31</v>
      </c>
      <c r="I168" s="209">
        <v>262</v>
      </c>
      <c r="J168" s="209">
        <v>0</v>
      </c>
      <c r="K168" s="209">
        <v>311215</v>
      </c>
      <c r="L168" s="209">
        <v>210100</v>
      </c>
      <c r="M168" s="209">
        <v>200</v>
      </c>
      <c r="N168" s="209">
        <v>2000</v>
      </c>
      <c r="O168" s="308">
        <v>2264</v>
      </c>
      <c r="P168" s="209">
        <v>20122</v>
      </c>
      <c r="Q168" s="248"/>
      <c r="R168" s="251"/>
      <c r="S168" s="248"/>
      <c r="T168" s="248" t="s">
        <v>16014</v>
      </c>
      <c r="U168" s="248" t="s">
        <v>16270</v>
      </c>
    </row>
    <row r="169" spans="1:21" s="1" customFormat="1" x14ac:dyDescent="0.25">
      <c r="A169" t="s">
        <v>1098</v>
      </c>
      <c r="B169" t="str">
        <f t="shared" si="14"/>
        <v>31</v>
      </c>
      <c r="C169" t="str">
        <f t="shared" si="15"/>
        <v>263</v>
      </c>
      <c r="D169" t="str">
        <f t="shared" si="16"/>
        <v>000</v>
      </c>
      <c r="E169" s="161" t="s">
        <v>1099</v>
      </c>
      <c r="F169" t="s">
        <v>10903</v>
      </c>
      <c r="G169" t="s">
        <v>1100</v>
      </c>
      <c r="H169" s="209">
        <v>31</v>
      </c>
      <c r="I169" s="209">
        <v>263</v>
      </c>
      <c r="J169" s="209">
        <v>0</v>
      </c>
      <c r="K169" s="209">
        <v>311215</v>
      </c>
      <c r="L169" s="209">
        <v>210100</v>
      </c>
      <c r="M169" s="209">
        <v>200</v>
      </c>
      <c r="N169" s="209">
        <v>2000</v>
      </c>
      <c r="O169" s="308">
        <v>2265</v>
      </c>
      <c r="P169" s="209">
        <v>20123</v>
      </c>
      <c r="Q169" s="248"/>
      <c r="R169" s="251"/>
      <c r="S169" s="248"/>
      <c r="T169" s="248" t="s">
        <v>16014</v>
      </c>
      <c r="U169" s="248" t="s">
        <v>16270</v>
      </c>
    </row>
    <row r="170" spans="1:21" s="1" customFormat="1" x14ac:dyDescent="0.25">
      <c r="A170" t="s">
        <v>1101</v>
      </c>
      <c r="B170" t="str">
        <f t="shared" ref="B170:B195" si="17">LEFT(A170,2)</f>
        <v>31</v>
      </c>
      <c r="C170" t="str">
        <f t="shared" si="15"/>
        <v>264</v>
      </c>
      <c r="D170" t="str">
        <f t="shared" si="16"/>
        <v>000</v>
      </c>
      <c r="E170" s="161" t="s">
        <v>1102</v>
      </c>
      <c r="F170" t="s">
        <v>10903</v>
      </c>
      <c r="G170" t="s">
        <v>1103</v>
      </c>
      <c r="H170" s="209">
        <v>31</v>
      </c>
      <c r="I170" s="209">
        <v>264</v>
      </c>
      <c r="J170" s="209">
        <v>0</v>
      </c>
      <c r="K170" s="209">
        <v>311215</v>
      </c>
      <c r="L170" s="209">
        <v>210100</v>
      </c>
      <c r="M170" s="209">
        <v>200</v>
      </c>
      <c r="N170" s="209">
        <v>2000</v>
      </c>
      <c r="O170" s="308">
        <v>2266</v>
      </c>
      <c r="P170" s="209">
        <v>20124</v>
      </c>
      <c r="Q170" s="248"/>
      <c r="R170" s="251"/>
      <c r="S170" s="248"/>
      <c r="T170" s="248" t="s">
        <v>16014</v>
      </c>
      <c r="U170" s="248" t="s">
        <v>16270</v>
      </c>
    </row>
    <row r="171" spans="1:21" s="1" customFormat="1" x14ac:dyDescent="0.25">
      <c r="A171" t="s">
        <v>1104</v>
      </c>
      <c r="B171" t="str">
        <f t="shared" si="17"/>
        <v>31</v>
      </c>
      <c r="C171" t="str">
        <f t="shared" si="15"/>
        <v>265</v>
      </c>
      <c r="D171" t="str">
        <f t="shared" si="16"/>
        <v>000</v>
      </c>
      <c r="E171" s="161" t="s">
        <v>1105</v>
      </c>
      <c r="F171" t="s">
        <v>10903</v>
      </c>
      <c r="G171" t="s">
        <v>1106</v>
      </c>
      <c r="H171" s="209">
        <v>31</v>
      </c>
      <c r="I171" s="209">
        <v>265</v>
      </c>
      <c r="J171" s="209">
        <v>0</v>
      </c>
      <c r="K171" s="209">
        <v>311215</v>
      </c>
      <c r="L171" s="209">
        <v>210100</v>
      </c>
      <c r="M171" s="209">
        <v>200</v>
      </c>
      <c r="N171" s="209">
        <v>2000</v>
      </c>
      <c r="O171" s="308">
        <v>2267</v>
      </c>
      <c r="P171" s="209">
        <v>20125</v>
      </c>
      <c r="Q171" s="248"/>
      <c r="R171" s="251"/>
      <c r="S171" s="248"/>
      <c r="T171" s="248" t="s">
        <v>16014</v>
      </c>
      <c r="U171" s="248" t="s">
        <v>16270</v>
      </c>
    </row>
    <row r="172" spans="1:21" s="1" customFormat="1" x14ac:dyDescent="0.25">
      <c r="A172" t="s">
        <v>1107</v>
      </c>
      <c r="B172" t="str">
        <f t="shared" si="17"/>
        <v>31</v>
      </c>
      <c r="C172" t="str">
        <f t="shared" si="15"/>
        <v>266</v>
      </c>
      <c r="D172" t="str">
        <f t="shared" si="16"/>
        <v>000</v>
      </c>
      <c r="E172" s="161" t="s">
        <v>1108</v>
      </c>
      <c r="F172" t="s">
        <v>10903</v>
      </c>
      <c r="G172" t="s">
        <v>1109</v>
      </c>
      <c r="H172" s="209">
        <v>31</v>
      </c>
      <c r="I172" s="209">
        <v>266</v>
      </c>
      <c r="J172" s="209">
        <v>0</v>
      </c>
      <c r="K172" s="209">
        <v>311215</v>
      </c>
      <c r="L172" s="209">
        <v>210100</v>
      </c>
      <c r="M172" s="209">
        <v>200</v>
      </c>
      <c r="N172" s="209">
        <v>2000</v>
      </c>
      <c r="O172" s="308">
        <v>2268</v>
      </c>
      <c r="P172" s="209">
        <v>20126</v>
      </c>
      <c r="Q172" s="248"/>
      <c r="R172" s="251"/>
      <c r="S172" s="248"/>
      <c r="T172" s="248" t="s">
        <v>16014</v>
      </c>
      <c r="U172" s="248" t="s">
        <v>16270</v>
      </c>
    </row>
    <row r="173" spans="1:21" s="1" customFormat="1" x14ac:dyDescent="0.25">
      <c r="A173" t="s">
        <v>1110</v>
      </c>
      <c r="B173" t="str">
        <f t="shared" si="17"/>
        <v>31</v>
      </c>
      <c r="C173" t="str">
        <f t="shared" si="15"/>
        <v>267</v>
      </c>
      <c r="D173" t="str">
        <f t="shared" si="16"/>
        <v>000</v>
      </c>
      <c r="E173" s="161" t="s">
        <v>1111</v>
      </c>
      <c r="F173" t="s">
        <v>10903</v>
      </c>
      <c r="G173" t="s">
        <v>1112</v>
      </c>
      <c r="H173" s="209">
        <v>31</v>
      </c>
      <c r="I173" s="209">
        <v>267</v>
      </c>
      <c r="J173" s="209">
        <v>0</v>
      </c>
      <c r="K173" s="209">
        <v>311215</v>
      </c>
      <c r="L173" s="209">
        <v>210100</v>
      </c>
      <c r="M173" s="209">
        <v>200</v>
      </c>
      <c r="N173" s="209">
        <v>2000</v>
      </c>
      <c r="O173" s="308">
        <v>2269</v>
      </c>
      <c r="P173" s="209">
        <v>20127</v>
      </c>
      <c r="Q173" s="248"/>
      <c r="R173" s="251"/>
      <c r="S173" s="248"/>
      <c r="T173" s="248" t="s">
        <v>16014</v>
      </c>
      <c r="U173" s="248" t="s">
        <v>16270</v>
      </c>
    </row>
    <row r="174" spans="1:21" s="1" customFormat="1" x14ac:dyDescent="0.25">
      <c r="A174" t="s">
        <v>1113</v>
      </c>
      <c r="B174" t="str">
        <f t="shared" si="17"/>
        <v>31</v>
      </c>
      <c r="C174" t="str">
        <f t="shared" si="15"/>
        <v>268</v>
      </c>
      <c r="D174" t="str">
        <f t="shared" si="16"/>
        <v>000</v>
      </c>
      <c r="E174" s="161" t="s">
        <v>1114</v>
      </c>
      <c r="F174" t="s">
        <v>10903</v>
      </c>
      <c r="G174" t="s">
        <v>1115</v>
      </c>
      <c r="H174" s="209">
        <v>31</v>
      </c>
      <c r="I174" s="209">
        <v>268</v>
      </c>
      <c r="J174" s="209">
        <v>0</v>
      </c>
      <c r="K174" s="209">
        <v>311215</v>
      </c>
      <c r="L174" s="209">
        <v>210100</v>
      </c>
      <c r="M174" s="209">
        <v>200</v>
      </c>
      <c r="N174" s="209">
        <v>2000</v>
      </c>
      <c r="O174" s="308">
        <v>2270</v>
      </c>
      <c r="P174" s="209">
        <v>20128</v>
      </c>
      <c r="Q174" s="248"/>
      <c r="R174" s="251"/>
      <c r="S174" s="248"/>
      <c r="T174" s="248" t="s">
        <v>16014</v>
      </c>
      <c r="U174" s="248" t="s">
        <v>16270</v>
      </c>
    </row>
    <row r="175" spans="1:21" s="1" customFormat="1" x14ac:dyDescent="0.25">
      <c r="A175" t="s">
        <v>1116</v>
      </c>
      <c r="B175" t="str">
        <f t="shared" si="17"/>
        <v>31</v>
      </c>
      <c r="C175" t="str">
        <f t="shared" si="15"/>
        <v>269</v>
      </c>
      <c r="D175" t="str">
        <f t="shared" si="16"/>
        <v>000</v>
      </c>
      <c r="E175" s="161" t="s">
        <v>1117</v>
      </c>
      <c r="F175" t="s">
        <v>10903</v>
      </c>
      <c r="G175" t="s">
        <v>1118</v>
      </c>
      <c r="H175" s="209">
        <v>31</v>
      </c>
      <c r="I175" s="209">
        <v>269</v>
      </c>
      <c r="J175" s="209">
        <v>0</v>
      </c>
      <c r="K175" s="209">
        <v>311215</v>
      </c>
      <c r="L175" s="209">
        <v>210100</v>
      </c>
      <c r="M175" s="209">
        <v>200</v>
      </c>
      <c r="N175" s="209">
        <v>2000</v>
      </c>
      <c r="O175" s="308">
        <v>2271</v>
      </c>
      <c r="P175" s="209">
        <v>20129</v>
      </c>
      <c r="Q175" s="248"/>
      <c r="R175" s="251"/>
      <c r="S175" s="248"/>
      <c r="T175" s="248" t="s">
        <v>16014</v>
      </c>
      <c r="U175" s="248" t="s">
        <v>16270</v>
      </c>
    </row>
    <row r="176" spans="1:21" s="1" customFormat="1" x14ac:dyDescent="0.25">
      <c r="A176" t="s">
        <v>1119</v>
      </c>
      <c r="B176" t="str">
        <f t="shared" si="17"/>
        <v>31</v>
      </c>
      <c r="C176" t="str">
        <f t="shared" si="15"/>
        <v>270</v>
      </c>
      <c r="D176" t="str">
        <f t="shared" si="16"/>
        <v>000</v>
      </c>
      <c r="E176" s="161" t="s">
        <v>1120</v>
      </c>
      <c r="F176" t="s">
        <v>10903</v>
      </c>
      <c r="G176" t="s">
        <v>1121</v>
      </c>
      <c r="H176" s="209">
        <v>31</v>
      </c>
      <c r="I176" s="209">
        <v>270</v>
      </c>
      <c r="J176" s="209">
        <v>0</v>
      </c>
      <c r="K176" s="209">
        <v>311215</v>
      </c>
      <c r="L176" s="209">
        <v>210100</v>
      </c>
      <c r="M176" s="209">
        <v>200</v>
      </c>
      <c r="N176" s="209">
        <v>2000</v>
      </c>
      <c r="O176" s="308">
        <v>2273</v>
      </c>
      <c r="P176" s="209">
        <v>20130</v>
      </c>
      <c r="Q176" s="248"/>
      <c r="R176" s="251"/>
      <c r="S176" s="248"/>
      <c r="T176" s="248" t="s">
        <v>16014</v>
      </c>
      <c r="U176" s="248" t="s">
        <v>16270</v>
      </c>
    </row>
    <row r="177" spans="1:21" s="1" customFormat="1" x14ac:dyDescent="0.25">
      <c r="A177" t="s">
        <v>1122</v>
      </c>
      <c r="B177" t="str">
        <f t="shared" si="17"/>
        <v>31</v>
      </c>
      <c r="C177" t="str">
        <f t="shared" si="15"/>
        <v>271</v>
      </c>
      <c r="D177" t="str">
        <f t="shared" si="16"/>
        <v>000</v>
      </c>
      <c r="E177" s="161" t="s">
        <v>1123</v>
      </c>
      <c r="F177" t="s">
        <v>10903</v>
      </c>
      <c r="G177" t="s">
        <v>1124</v>
      </c>
      <c r="H177" s="209">
        <v>31</v>
      </c>
      <c r="I177" s="209">
        <v>271</v>
      </c>
      <c r="J177" s="209">
        <v>0</v>
      </c>
      <c r="K177" s="209">
        <v>311215</v>
      </c>
      <c r="L177" s="209">
        <v>210100</v>
      </c>
      <c r="M177" s="209">
        <v>200</v>
      </c>
      <c r="N177" s="209">
        <v>2000</v>
      </c>
      <c r="O177" s="308">
        <v>2274</v>
      </c>
      <c r="P177" s="209">
        <v>20131</v>
      </c>
      <c r="Q177" s="248"/>
      <c r="R177" s="251"/>
      <c r="S177" s="248"/>
      <c r="T177" s="248" t="s">
        <v>16014</v>
      </c>
      <c r="U177" s="248" t="s">
        <v>16270</v>
      </c>
    </row>
    <row r="178" spans="1:21" s="1" customFormat="1" x14ac:dyDescent="0.25">
      <c r="A178" t="s">
        <v>1125</v>
      </c>
      <c r="B178" t="str">
        <f t="shared" si="17"/>
        <v>31</v>
      </c>
      <c r="C178" t="str">
        <f t="shared" si="15"/>
        <v>273</v>
      </c>
      <c r="D178" t="str">
        <f t="shared" si="16"/>
        <v>000</v>
      </c>
      <c r="E178" s="161" t="s">
        <v>1126</v>
      </c>
      <c r="F178" t="s">
        <v>10903</v>
      </c>
      <c r="G178" t="s">
        <v>1127</v>
      </c>
      <c r="H178" s="209">
        <v>31</v>
      </c>
      <c r="I178" s="209">
        <v>273</v>
      </c>
      <c r="J178" s="209">
        <v>0</v>
      </c>
      <c r="K178" s="209">
        <v>311215</v>
      </c>
      <c r="L178" s="209">
        <v>210100</v>
      </c>
      <c r="M178" s="209">
        <v>200</v>
      </c>
      <c r="N178" s="209">
        <v>2000</v>
      </c>
      <c r="O178" s="308">
        <v>2275</v>
      </c>
      <c r="P178" s="209">
        <v>20132</v>
      </c>
      <c r="Q178" s="248"/>
      <c r="R178" s="251"/>
      <c r="S178" s="248"/>
      <c r="T178" s="248" t="s">
        <v>16014</v>
      </c>
      <c r="U178" s="248" t="s">
        <v>16270</v>
      </c>
    </row>
    <row r="179" spans="1:21" s="1" customFormat="1" x14ac:dyDescent="0.25">
      <c r="A179" t="s">
        <v>1128</v>
      </c>
      <c r="B179" t="str">
        <f t="shared" si="17"/>
        <v>31</v>
      </c>
      <c r="C179" t="str">
        <f t="shared" si="15"/>
        <v>274</v>
      </c>
      <c r="D179" t="str">
        <f t="shared" si="16"/>
        <v>000</v>
      </c>
      <c r="E179" s="161" t="s">
        <v>1129</v>
      </c>
      <c r="F179" t="s">
        <v>10903</v>
      </c>
      <c r="G179" t="s">
        <v>1130</v>
      </c>
      <c r="H179" s="209">
        <v>31</v>
      </c>
      <c r="I179" s="209">
        <v>274</v>
      </c>
      <c r="J179" s="209">
        <v>0</v>
      </c>
      <c r="K179" s="209">
        <v>311215</v>
      </c>
      <c r="L179" s="209">
        <v>210100</v>
      </c>
      <c r="M179" s="209">
        <v>200</v>
      </c>
      <c r="N179" s="209">
        <v>2000</v>
      </c>
      <c r="O179" s="308">
        <v>2276</v>
      </c>
      <c r="P179" s="209">
        <v>20133</v>
      </c>
      <c r="Q179" s="248"/>
      <c r="R179" s="251"/>
      <c r="S179" s="248"/>
      <c r="T179" s="248" t="s">
        <v>16014</v>
      </c>
      <c r="U179" s="248" t="s">
        <v>16270</v>
      </c>
    </row>
    <row r="180" spans="1:21" s="1" customFormat="1" x14ac:dyDescent="0.25">
      <c r="A180" t="s">
        <v>1131</v>
      </c>
      <c r="B180" t="str">
        <f t="shared" si="17"/>
        <v>31</v>
      </c>
      <c r="C180" t="str">
        <f t="shared" si="15"/>
        <v>275</v>
      </c>
      <c r="D180" t="str">
        <f t="shared" si="16"/>
        <v>000</v>
      </c>
      <c r="E180" s="161" t="s">
        <v>1132</v>
      </c>
      <c r="F180" t="s">
        <v>10903</v>
      </c>
      <c r="G180" t="s">
        <v>1133</v>
      </c>
      <c r="H180" s="209">
        <v>31</v>
      </c>
      <c r="I180" s="209">
        <v>275</v>
      </c>
      <c r="J180" s="209">
        <v>0</v>
      </c>
      <c r="K180" s="209">
        <v>311215</v>
      </c>
      <c r="L180" s="209">
        <v>210100</v>
      </c>
      <c r="M180" s="209">
        <v>200</v>
      </c>
      <c r="N180" s="209">
        <v>2000</v>
      </c>
      <c r="O180" s="308">
        <v>2277</v>
      </c>
      <c r="P180" s="209">
        <v>20134</v>
      </c>
      <c r="Q180" s="248"/>
      <c r="R180" s="251"/>
      <c r="S180" s="248"/>
      <c r="T180" s="248" t="s">
        <v>16014</v>
      </c>
      <c r="U180" s="248" t="s">
        <v>16270</v>
      </c>
    </row>
    <row r="181" spans="1:21" s="1" customFormat="1" x14ac:dyDescent="0.25">
      <c r="A181" t="s">
        <v>1137</v>
      </c>
      <c r="B181" t="str">
        <f t="shared" si="17"/>
        <v>31</v>
      </c>
      <c r="C181" t="str">
        <f t="shared" si="15"/>
        <v>277</v>
      </c>
      <c r="D181" t="str">
        <f t="shared" si="16"/>
        <v>000</v>
      </c>
      <c r="E181" s="161" t="s">
        <v>1138</v>
      </c>
      <c r="F181" t="s">
        <v>10903</v>
      </c>
      <c r="G181" t="s">
        <v>1139</v>
      </c>
      <c r="H181" s="209">
        <v>31</v>
      </c>
      <c r="I181" s="209">
        <v>277</v>
      </c>
      <c r="J181" s="209">
        <v>0</v>
      </c>
      <c r="K181" s="209">
        <v>311215</v>
      </c>
      <c r="L181" s="209">
        <v>210100</v>
      </c>
      <c r="M181" s="209">
        <v>200</v>
      </c>
      <c r="N181" s="209">
        <v>2000</v>
      </c>
      <c r="O181" s="308">
        <v>2281</v>
      </c>
      <c r="P181" s="209">
        <v>20135</v>
      </c>
      <c r="Q181" s="248"/>
      <c r="R181" s="251"/>
      <c r="S181" s="248"/>
      <c r="T181" s="248" t="s">
        <v>16014</v>
      </c>
      <c r="U181" s="248" t="s">
        <v>16270</v>
      </c>
    </row>
    <row r="182" spans="1:21" s="1" customFormat="1" x14ac:dyDescent="0.25">
      <c r="A182" t="s">
        <v>1140</v>
      </c>
      <c r="B182" t="str">
        <f t="shared" si="17"/>
        <v>31</v>
      </c>
      <c r="C182" t="str">
        <f t="shared" si="15"/>
        <v>281</v>
      </c>
      <c r="D182" t="str">
        <f t="shared" si="16"/>
        <v>000</v>
      </c>
      <c r="E182" s="161" t="s">
        <v>1141</v>
      </c>
      <c r="F182" t="s">
        <v>10903</v>
      </c>
      <c r="G182" t="s">
        <v>1142</v>
      </c>
      <c r="H182" s="209">
        <v>31</v>
      </c>
      <c r="I182" s="209">
        <v>281</v>
      </c>
      <c r="J182" s="209">
        <v>0</v>
      </c>
      <c r="K182" s="209">
        <v>311215</v>
      </c>
      <c r="L182" s="209">
        <v>210100</v>
      </c>
      <c r="M182" s="209">
        <v>200</v>
      </c>
      <c r="N182" s="209">
        <v>2000</v>
      </c>
      <c r="O182" s="308">
        <v>2282</v>
      </c>
      <c r="P182" s="209">
        <v>20136</v>
      </c>
      <c r="Q182" s="248"/>
      <c r="R182" s="251"/>
      <c r="S182" s="248"/>
      <c r="T182" s="248" t="s">
        <v>16014</v>
      </c>
      <c r="U182" s="248" t="s">
        <v>16270</v>
      </c>
    </row>
    <row r="183" spans="1:21" s="1" customFormat="1" x14ac:dyDescent="0.25">
      <c r="A183" t="s">
        <v>1143</v>
      </c>
      <c r="B183" t="str">
        <f t="shared" si="17"/>
        <v>31</v>
      </c>
      <c r="C183" t="str">
        <f t="shared" si="15"/>
        <v>282</v>
      </c>
      <c r="D183" t="str">
        <f t="shared" si="16"/>
        <v>000</v>
      </c>
      <c r="E183" s="161" t="s">
        <v>1144</v>
      </c>
      <c r="F183" t="s">
        <v>10903</v>
      </c>
      <c r="G183" t="s">
        <v>1145</v>
      </c>
      <c r="H183" s="209">
        <v>31</v>
      </c>
      <c r="I183" s="209">
        <v>282</v>
      </c>
      <c r="J183" s="209">
        <v>0</v>
      </c>
      <c r="K183" s="209">
        <v>311215</v>
      </c>
      <c r="L183" s="209">
        <v>210100</v>
      </c>
      <c r="M183" s="209">
        <v>200</v>
      </c>
      <c r="N183" s="209">
        <v>2000</v>
      </c>
      <c r="O183" s="308">
        <v>2290</v>
      </c>
      <c r="P183" s="209">
        <v>20137</v>
      </c>
      <c r="Q183" s="248"/>
      <c r="R183" s="251"/>
      <c r="S183" s="248"/>
      <c r="T183" s="248" t="s">
        <v>16014</v>
      </c>
      <c r="U183" s="248" t="s">
        <v>16270</v>
      </c>
    </row>
    <row r="184" spans="1:21" s="1" customFormat="1" x14ac:dyDescent="0.25">
      <c r="A184" t="s">
        <v>1146</v>
      </c>
      <c r="B184" t="str">
        <f t="shared" si="17"/>
        <v>31</v>
      </c>
      <c r="C184" t="str">
        <f t="shared" si="15"/>
        <v>290</v>
      </c>
      <c r="D184" t="str">
        <f t="shared" si="16"/>
        <v>000</v>
      </c>
      <c r="E184" s="161" t="s">
        <v>1147</v>
      </c>
      <c r="F184" t="s">
        <v>10903</v>
      </c>
      <c r="G184" t="s">
        <v>1148</v>
      </c>
      <c r="H184" s="209">
        <v>31</v>
      </c>
      <c r="I184" s="209">
        <v>290</v>
      </c>
      <c r="J184" s="209">
        <v>0</v>
      </c>
      <c r="K184" s="209">
        <v>311215</v>
      </c>
      <c r="L184" s="209">
        <v>210100</v>
      </c>
      <c r="M184" s="209">
        <v>200</v>
      </c>
      <c r="N184" s="209">
        <v>2000</v>
      </c>
      <c r="O184" s="308">
        <v>2292</v>
      </c>
      <c r="P184" s="209">
        <v>20138</v>
      </c>
      <c r="Q184" s="248"/>
      <c r="R184" s="251"/>
      <c r="S184" s="248"/>
      <c r="T184" s="248" t="s">
        <v>16014</v>
      </c>
      <c r="U184" s="248" t="s">
        <v>16270</v>
      </c>
    </row>
    <row r="185" spans="1:21" s="1" customFormat="1" x14ac:dyDescent="0.25">
      <c r="A185" t="s">
        <v>16301</v>
      </c>
      <c r="B185" t="str">
        <f t="shared" si="17"/>
        <v>no</v>
      </c>
      <c r="C185" t="str">
        <f t="shared" si="15"/>
        <v/>
      </c>
      <c r="D185" t="str">
        <f t="shared" si="16"/>
        <v>no</v>
      </c>
      <c r="E185" s="161" t="s">
        <v>17014</v>
      </c>
      <c r="F185" t="s">
        <v>10903</v>
      </c>
      <c r="G185" s="161" t="s">
        <v>17014</v>
      </c>
      <c r="H185" s="209"/>
      <c r="I185" s="209"/>
      <c r="J185" s="209"/>
      <c r="K185" s="209"/>
      <c r="L185" s="209">
        <v>210100</v>
      </c>
      <c r="M185" s="209">
        <v>200</v>
      </c>
      <c r="N185" s="209">
        <v>2000</v>
      </c>
      <c r="O185" s="308">
        <v>2295</v>
      </c>
      <c r="P185" s="368">
        <v>20139</v>
      </c>
      <c r="Q185" s="248"/>
      <c r="R185" s="251"/>
      <c r="S185" s="358" t="s">
        <v>17015</v>
      </c>
      <c r="T185" s="248"/>
      <c r="U185" s="248" t="s">
        <v>17012</v>
      </c>
    </row>
    <row r="186" spans="1:21" s="1" customFormat="1" x14ac:dyDescent="0.25">
      <c r="A186" t="s">
        <v>16301</v>
      </c>
      <c r="B186" t="str">
        <f t="shared" si="17"/>
        <v>no</v>
      </c>
      <c r="C186" t="str">
        <f t="shared" si="15"/>
        <v/>
      </c>
      <c r="D186" t="str">
        <f t="shared" si="16"/>
        <v>no</v>
      </c>
      <c r="E186" s="161" t="s">
        <v>17013</v>
      </c>
      <c r="F186" t="s">
        <v>10903</v>
      </c>
      <c r="G186" s="161" t="s">
        <v>17013</v>
      </c>
      <c r="H186" s="209"/>
      <c r="I186" s="209"/>
      <c r="J186" s="209"/>
      <c r="K186" s="209"/>
      <c r="L186" s="209">
        <v>210100</v>
      </c>
      <c r="M186" s="209">
        <v>200</v>
      </c>
      <c r="N186" s="209">
        <v>2000</v>
      </c>
      <c r="O186" s="308">
        <v>2299</v>
      </c>
      <c r="P186" s="368">
        <v>20140</v>
      </c>
      <c r="Q186" s="248"/>
      <c r="R186" s="251"/>
      <c r="S186" s="358" t="s">
        <v>17015</v>
      </c>
      <c r="T186" s="248"/>
      <c r="U186" s="248" t="s">
        <v>17012</v>
      </c>
    </row>
    <row r="187" spans="1:21" s="1" customFormat="1" x14ac:dyDescent="0.25">
      <c r="A187" t="s">
        <v>1155</v>
      </c>
      <c r="B187" t="str">
        <f t="shared" si="17"/>
        <v>31</v>
      </c>
      <c r="C187" t="str">
        <f t="shared" si="15"/>
        <v>299</v>
      </c>
      <c r="D187" t="str">
        <f t="shared" si="16"/>
        <v>000</v>
      </c>
      <c r="E187" s="161" t="s">
        <v>1156</v>
      </c>
      <c r="F187" t="s">
        <v>10903</v>
      </c>
      <c r="G187" t="s">
        <v>1157</v>
      </c>
      <c r="H187" s="209">
        <v>31</v>
      </c>
      <c r="I187" s="209">
        <v>299</v>
      </c>
      <c r="J187" s="209">
        <v>0</v>
      </c>
      <c r="K187" s="209">
        <v>311215</v>
      </c>
      <c r="L187" s="209">
        <v>210100</v>
      </c>
      <c r="M187" s="209">
        <v>200</v>
      </c>
      <c r="N187" s="209">
        <v>2000</v>
      </c>
      <c r="O187" s="308">
        <v>2312</v>
      </c>
      <c r="P187" s="209">
        <v>20141</v>
      </c>
      <c r="Q187" s="248"/>
      <c r="R187" s="251"/>
      <c r="S187" s="248"/>
      <c r="T187" s="248" t="s">
        <v>16014</v>
      </c>
      <c r="U187" s="248" t="s">
        <v>16807</v>
      </c>
    </row>
    <row r="188" spans="1:21" s="1" customFormat="1" x14ac:dyDescent="0.25">
      <c r="A188" t="s">
        <v>1158</v>
      </c>
      <c r="B188" t="str">
        <f t="shared" si="17"/>
        <v>31</v>
      </c>
      <c r="C188" t="str">
        <f t="shared" si="15"/>
        <v>312</v>
      </c>
      <c r="D188" t="str">
        <f t="shared" si="16"/>
        <v>000</v>
      </c>
      <c r="E188" s="161" t="s">
        <v>1159</v>
      </c>
      <c r="F188" t="s">
        <v>10903</v>
      </c>
      <c r="G188" t="s">
        <v>1160</v>
      </c>
      <c r="H188" s="209">
        <v>31</v>
      </c>
      <c r="I188" s="209">
        <v>312</v>
      </c>
      <c r="J188" s="209">
        <v>0</v>
      </c>
      <c r="K188" s="209">
        <v>311225</v>
      </c>
      <c r="L188" s="209">
        <v>210100</v>
      </c>
      <c r="M188" s="209">
        <v>200</v>
      </c>
      <c r="N188" s="209">
        <v>2000</v>
      </c>
      <c r="O188" s="308">
        <v>2320</v>
      </c>
      <c r="P188" s="209">
        <v>20142</v>
      </c>
      <c r="Q188" s="248"/>
      <c r="R188" s="251"/>
      <c r="S188" s="248"/>
      <c r="T188" s="248" t="s">
        <v>16014</v>
      </c>
      <c r="U188" s="248" t="s">
        <v>16270</v>
      </c>
    </row>
    <row r="189" spans="1:21" s="1" customFormat="1" x14ac:dyDescent="0.25">
      <c r="A189" t="s">
        <v>1161</v>
      </c>
      <c r="B189" t="str">
        <f t="shared" si="17"/>
        <v>31</v>
      </c>
      <c r="C189" t="str">
        <f t="shared" si="15"/>
        <v>320</v>
      </c>
      <c r="D189" t="str">
        <f t="shared" si="16"/>
        <v>000</v>
      </c>
      <c r="E189" s="161" t="s">
        <v>1162</v>
      </c>
      <c r="F189" t="s">
        <v>10903</v>
      </c>
      <c r="G189" t="s">
        <v>1163</v>
      </c>
      <c r="H189" s="209">
        <v>31</v>
      </c>
      <c r="I189" s="209">
        <v>320</v>
      </c>
      <c r="J189" s="209">
        <v>0</v>
      </c>
      <c r="K189" s="209">
        <v>311225</v>
      </c>
      <c r="L189" s="209">
        <v>210100</v>
      </c>
      <c r="M189" s="209">
        <v>200</v>
      </c>
      <c r="N189" s="209">
        <v>2000</v>
      </c>
      <c r="O189" s="308">
        <v>2321</v>
      </c>
      <c r="P189" s="209">
        <v>20143</v>
      </c>
      <c r="Q189" s="248"/>
      <c r="R189" s="251"/>
      <c r="S189" s="248"/>
      <c r="T189" s="248" t="s">
        <v>16014</v>
      </c>
      <c r="U189" s="248" t="s">
        <v>16270</v>
      </c>
    </row>
    <row r="190" spans="1:21" s="1" customFormat="1" x14ac:dyDescent="0.25">
      <c r="A190" t="s">
        <v>1164</v>
      </c>
      <c r="B190" t="str">
        <f t="shared" si="17"/>
        <v>31</v>
      </c>
      <c r="C190" t="str">
        <f t="shared" si="15"/>
        <v>321</v>
      </c>
      <c r="D190" t="str">
        <f t="shared" si="16"/>
        <v>000</v>
      </c>
      <c r="E190" s="161" t="s">
        <v>1165</v>
      </c>
      <c r="F190" t="s">
        <v>10903</v>
      </c>
      <c r="G190" t="s">
        <v>1166</v>
      </c>
      <c r="H190" s="209">
        <v>31</v>
      </c>
      <c r="I190" s="209">
        <v>321</v>
      </c>
      <c r="J190" s="209">
        <v>0</v>
      </c>
      <c r="K190" s="209">
        <v>311225</v>
      </c>
      <c r="L190" s="209">
        <v>210100</v>
      </c>
      <c r="M190" s="209">
        <v>200</v>
      </c>
      <c r="N190" s="209">
        <v>2000</v>
      </c>
      <c r="O190" s="308">
        <v>2370</v>
      </c>
      <c r="P190" s="209">
        <v>20144</v>
      </c>
      <c r="Q190" s="248"/>
      <c r="R190" s="251"/>
      <c r="S190" s="248"/>
      <c r="T190" s="248" t="s">
        <v>16014</v>
      </c>
      <c r="U190" s="248" t="s">
        <v>16270</v>
      </c>
    </row>
    <row r="191" spans="1:21" s="1" customFormat="1" x14ac:dyDescent="0.25">
      <c r="A191" t="s">
        <v>1167</v>
      </c>
      <c r="B191" t="str">
        <f t="shared" si="17"/>
        <v>31</v>
      </c>
      <c r="C191" t="str">
        <f t="shared" si="15"/>
        <v>370</v>
      </c>
      <c r="D191" t="str">
        <f t="shared" si="16"/>
        <v>000</v>
      </c>
      <c r="E191" s="161" t="s">
        <v>1168</v>
      </c>
      <c r="F191" t="s">
        <v>10903</v>
      </c>
      <c r="G191" t="s">
        <v>1169</v>
      </c>
      <c r="H191" s="209">
        <v>31</v>
      </c>
      <c r="I191" s="209">
        <v>370</v>
      </c>
      <c r="J191" s="209">
        <v>0</v>
      </c>
      <c r="K191" s="209">
        <v>311225</v>
      </c>
      <c r="L191" s="209">
        <v>210100</v>
      </c>
      <c r="M191" s="209">
        <v>200</v>
      </c>
      <c r="N191" s="209">
        <v>2000</v>
      </c>
      <c r="O191" s="308">
        <v>2422</v>
      </c>
      <c r="P191" s="209">
        <v>20145</v>
      </c>
      <c r="Q191" s="248"/>
      <c r="R191" s="251"/>
      <c r="S191" s="248"/>
      <c r="T191" s="248" t="s">
        <v>16014</v>
      </c>
      <c r="U191" s="248" t="s">
        <v>16270</v>
      </c>
    </row>
    <row r="192" spans="1:21" s="1" customFormat="1" x14ac:dyDescent="0.25">
      <c r="A192" t="s">
        <v>1170</v>
      </c>
      <c r="B192" t="str">
        <f t="shared" si="17"/>
        <v>31</v>
      </c>
      <c r="C192" t="str">
        <f t="shared" si="15"/>
        <v>422</v>
      </c>
      <c r="D192" t="str">
        <f t="shared" si="16"/>
        <v>000</v>
      </c>
      <c r="E192" s="161" t="s">
        <v>1171</v>
      </c>
      <c r="F192" t="s">
        <v>10903</v>
      </c>
      <c r="G192" t="s">
        <v>1172</v>
      </c>
      <c r="H192" s="209">
        <v>31</v>
      </c>
      <c r="I192" s="209">
        <v>422</v>
      </c>
      <c r="J192" s="209">
        <v>0</v>
      </c>
      <c r="K192" s="209">
        <v>311235</v>
      </c>
      <c r="L192" s="209">
        <v>210100</v>
      </c>
      <c r="M192" s="209">
        <v>200</v>
      </c>
      <c r="N192" s="209">
        <v>2000</v>
      </c>
      <c r="O192" s="308">
        <v>2423</v>
      </c>
      <c r="P192" s="209">
        <v>20146</v>
      </c>
      <c r="Q192" s="248"/>
      <c r="R192" s="251"/>
      <c r="S192" s="248"/>
      <c r="T192" s="248" t="s">
        <v>16014</v>
      </c>
      <c r="U192" s="248" t="s">
        <v>16270</v>
      </c>
    </row>
    <row r="193" spans="1:21" s="1" customFormat="1" x14ac:dyDescent="0.25">
      <c r="A193" t="s">
        <v>16301</v>
      </c>
      <c r="B193" t="str">
        <f t="shared" si="17"/>
        <v>no</v>
      </c>
      <c r="C193" t="str">
        <f t="shared" si="15"/>
        <v/>
      </c>
      <c r="D193" t="str">
        <f t="shared" si="16"/>
        <v>no</v>
      </c>
      <c r="E193" t="s">
        <v>16841</v>
      </c>
      <c r="F193" t="s">
        <v>10903</v>
      </c>
      <c r="G193" t="s">
        <v>16841</v>
      </c>
      <c r="H193" s="209"/>
      <c r="I193" s="209"/>
      <c r="J193" s="209"/>
      <c r="K193" s="209"/>
      <c r="L193" s="209">
        <v>210100</v>
      </c>
      <c r="M193" s="209">
        <v>200</v>
      </c>
      <c r="N193" s="209">
        <v>2000</v>
      </c>
      <c r="O193" s="308">
        <v>2435</v>
      </c>
      <c r="P193" s="369">
        <v>20147</v>
      </c>
      <c r="Q193" s="248"/>
      <c r="R193" s="251"/>
      <c r="S193" s="357" t="s">
        <v>16893</v>
      </c>
      <c r="T193" s="248" t="s">
        <v>16014</v>
      </c>
      <c r="U193" s="248" t="s">
        <v>16270</v>
      </c>
    </row>
    <row r="194" spans="1:21" s="1" customFormat="1" x14ac:dyDescent="0.25">
      <c r="A194" t="s">
        <v>1176</v>
      </c>
      <c r="B194" t="str">
        <f t="shared" si="17"/>
        <v>31</v>
      </c>
      <c r="C194" t="str">
        <f t="shared" si="15"/>
        <v>435</v>
      </c>
      <c r="D194" t="str">
        <f t="shared" si="16"/>
        <v>000</v>
      </c>
      <c r="E194" s="161" t="s">
        <v>1177</v>
      </c>
      <c r="F194" t="s">
        <v>10903</v>
      </c>
      <c r="G194" t="s">
        <v>1178</v>
      </c>
      <c r="H194" s="209">
        <v>31</v>
      </c>
      <c r="I194" s="209">
        <v>435</v>
      </c>
      <c r="J194" s="209">
        <v>0</v>
      </c>
      <c r="K194" s="209">
        <v>311235</v>
      </c>
      <c r="L194" s="209">
        <v>210100</v>
      </c>
      <c r="M194" s="209">
        <v>200</v>
      </c>
      <c r="N194" s="209">
        <v>2000</v>
      </c>
      <c r="O194" s="308">
        <v>2440</v>
      </c>
      <c r="P194" s="209">
        <v>20148</v>
      </c>
      <c r="Q194" s="248"/>
      <c r="R194" s="251"/>
      <c r="S194" s="248"/>
      <c r="T194" s="248" t="s">
        <v>16014</v>
      </c>
      <c r="U194" s="248" t="s">
        <v>16807</v>
      </c>
    </row>
    <row r="195" spans="1:21" s="1" customFormat="1" x14ac:dyDescent="0.25">
      <c r="A195" t="s">
        <v>1179</v>
      </c>
      <c r="B195" t="str">
        <f t="shared" si="17"/>
        <v>31</v>
      </c>
      <c r="C195" t="str">
        <f t="shared" si="15"/>
        <v>440</v>
      </c>
      <c r="D195" t="str">
        <f t="shared" si="16"/>
        <v>000</v>
      </c>
      <c r="E195" s="161" t="s">
        <v>1180</v>
      </c>
      <c r="F195" t="s">
        <v>10903</v>
      </c>
      <c r="G195" t="s">
        <v>1181</v>
      </c>
      <c r="H195" s="209">
        <v>31</v>
      </c>
      <c r="I195" s="209">
        <v>440</v>
      </c>
      <c r="J195" s="209">
        <v>0</v>
      </c>
      <c r="K195" s="209">
        <v>311235</v>
      </c>
      <c r="L195" s="209">
        <v>210100</v>
      </c>
      <c r="M195" s="209">
        <v>200</v>
      </c>
      <c r="N195" s="209">
        <v>2000</v>
      </c>
      <c r="O195" s="308">
        <v>2441</v>
      </c>
      <c r="P195" s="209">
        <v>20149</v>
      </c>
      <c r="Q195" s="248"/>
      <c r="R195" s="251"/>
      <c r="S195" s="248"/>
      <c r="T195" s="248" t="s">
        <v>16014</v>
      </c>
      <c r="U195" s="248" t="s">
        <v>16270</v>
      </c>
    </row>
    <row r="196" spans="1:21" s="1" customFormat="1" x14ac:dyDescent="0.25">
      <c r="A196" t="s">
        <v>16301</v>
      </c>
      <c r="B196" t="s">
        <v>16301</v>
      </c>
      <c r="C196"/>
      <c r="D196" t="s">
        <v>16301</v>
      </c>
      <c r="E196" t="s">
        <v>17011</v>
      </c>
      <c r="F196" t="s">
        <v>10903</v>
      </c>
      <c r="G196" t="s">
        <v>17011</v>
      </c>
      <c r="H196" s="209"/>
      <c r="I196" s="209"/>
      <c r="J196" s="209"/>
      <c r="K196" s="209"/>
      <c r="L196" s="209">
        <v>210100</v>
      </c>
      <c r="M196" s="209">
        <v>200</v>
      </c>
      <c r="N196" s="209">
        <v>2000</v>
      </c>
      <c r="O196" s="308">
        <v>2445</v>
      </c>
      <c r="P196" s="368">
        <v>20150</v>
      </c>
      <c r="Q196" s="248"/>
      <c r="R196" s="251"/>
      <c r="S196" s="358" t="s">
        <v>17015</v>
      </c>
      <c r="T196" s="248"/>
      <c r="U196" s="248" t="s">
        <v>17012</v>
      </c>
    </row>
    <row r="197" spans="1:21" s="1" customFormat="1" x14ac:dyDescent="0.25">
      <c r="A197" t="s">
        <v>1185</v>
      </c>
      <c r="B197" t="str">
        <f t="shared" ref="B197:B228" si="18">LEFT(A197,2)</f>
        <v>31</v>
      </c>
      <c r="C197" t="str">
        <f t="shared" ref="C197:C228" si="19">MID(A197,4,3)</f>
        <v>445</v>
      </c>
      <c r="D197" t="str">
        <f t="shared" ref="D197:D228" si="20">RIGHT(A197,3)</f>
        <v>000</v>
      </c>
      <c r="E197" s="161" t="s">
        <v>1186</v>
      </c>
      <c r="F197" t="s">
        <v>10903</v>
      </c>
      <c r="G197" t="s">
        <v>1187</v>
      </c>
      <c r="H197" s="209">
        <v>31</v>
      </c>
      <c r="I197" s="209">
        <v>445</v>
      </c>
      <c r="J197" s="209">
        <v>0</v>
      </c>
      <c r="K197" s="209">
        <v>311235</v>
      </c>
      <c r="L197" s="209">
        <v>210100</v>
      </c>
      <c r="M197" s="209">
        <v>200</v>
      </c>
      <c r="N197" s="209">
        <v>2000</v>
      </c>
      <c r="O197" s="308">
        <v>2450</v>
      </c>
      <c r="P197" s="209">
        <v>20151</v>
      </c>
      <c r="Q197" s="248"/>
      <c r="R197" s="251"/>
      <c r="S197" s="248"/>
      <c r="T197" s="248" t="s">
        <v>16014</v>
      </c>
      <c r="U197" s="248" t="s">
        <v>16270</v>
      </c>
    </row>
    <row r="198" spans="1:21" s="1" customFormat="1" x14ac:dyDescent="0.25">
      <c r="A198" t="s">
        <v>1188</v>
      </c>
      <c r="B198" t="str">
        <f t="shared" si="18"/>
        <v>31</v>
      </c>
      <c r="C198" t="str">
        <f t="shared" si="19"/>
        <v>450</v>
      </c>
      <c r="D198" t="str">
        <f t="shared" si="20"/>
        <v>000</v>
      </c>
      <c r="E198" s="161" t="s">
        <v>1189</v>
      </c>
      <c r="F198" t="s">
        <v>10903</v>
      </c>
      <c r="G198" t="s">
        <v>1190</v>
      </c>
      <c r="H198" s="209">
        <v>31</v>
      </c>
      <c r="I198" s="209">
        <v>450</v>
      </c>
      <c r="J198" s="209">
        <v>0</v>
      </c>
      <c r="K198" s="209">
        <v>311235</v>
      </c>
      <c r="L198" s="209">
        <v>210100</v>
      </c>
      <c r="M198" s="209">
        <v>200</v>
      </c>
      <c r="N198" s="209">
        <v>2000</v>
      </c>
      <c r="O198" s="308">
        <v>2455</v>
      </c>
      <c r="P198" s="209">
        <v>20152</v>
      </c>
      <c r="Q198" s="248"/>
      <c r="R198" s="251"/>
      <c r="S198" s="248"/>
      <c r="T198" s="248" t="s">
        <v>16014</v>
      </c>
      <c r="U198" s="248" t="s">
        <v>16270</v>
      </c>
    </row>
    <row r="199" spans="1:21" s="1" customFormat="1" x14ac:dyDescent="0.25">
      <c r="A199" t="s">
        <v>1191</v>
      </c>
      <c r="B199" t="str">
        <f t="shared" si="18"/>
        <v>31</v>
      </c>
      <c r="C199" t="str">
        <f t="shared" si="19"/>
        <v>455</v>
      </c>
      <c r="D199" t="str">
        <f t="shared" si="20"/>
        <v>000</v>
      </c>
      <c r="E199" s="161" t="s">
        <v>1192</v>
      </c>
      <c r="F199" t="s">
        <v>10903</v>
      </c>
      <c r="G199" t="s">
        <v>1193</v>
      </c>
      <c r="H199" s="209">
        <v>31</v>
      </c>
      <c r="I199" s="209">
        <v>455</v>
      </c>
      <c r="J199" s="209">
        <v>0</v>
      </c>
      <c r="K199" s="209">
        <v>311235</v>
      </c>
      <c r="L199" s="209">
        <v>210100</v>
      </c>
      <c r="M199" s="209">
        <v>200</v>
      </c>
      <c r="N199" s="209">
        <v>2000</v>
      </c>
      <c r="O199" s="308">
        <v>2460</v>
      </c>
      <c r="P199" s="209">
        <v>20153</v>
      </c>
      <c r="Q199" s="248"/>
      <c r="R199" s="251"/>
      <c r="S199" s="248"/>
      <c r="T199" s="248" t="s">
        <v>16014</v>
      </c>
      <c r="U199" s="248" t="s">
        <v>16270</v>
      </c>
    </row>
    <row r="200" spans="1:21" s="1" customFormat="1" x14ac:dyDescent="0.25">
      <c r="A200" t="s">
        <v>1194</v>
      </c>
      <c r="B200" t="str">
        <f t="shared" si="18"/>
        <v>31</v>
      </c>
      <c r="C200" t="str">
        <f t="shared" si="19"/>
        <v>460</v>
      </c>
      <c r="D200" t="str">
        <f t="shared" si="20"/>
        <v>000</v>
      </c>
      <c r="E200" s="161" t="s">
        <v>1195</v>
      </c>
      <c r="F200" t="s">
        <v>10903</v>
      </c>
      <c r="G200" t="s">
        <v>1196</v>
      </c>
      <c r="H200" s="209">
        <v>31</v>
      </c>
      <c r="I200" s="209">
        <v>460</v>
      </c>
      <c r="J200" s="209">
        <v>0</v>
      </c>
      <c r="K200" s="209">
        <v>311215</v>
      </c>
      <c r="L200" s="209">
        <v>210100</v>
      </c>
      <c r="M200" s="209">
        <v>200</v>
      </c>
      <c r="N200" s="209">
        <v>2000</v>
      </c>
      <c r="O200" s="308">
        <v>2461</v>
      </c>
      <c r="P200" s="209">
        <v>20154</v>
      </c>
      <c r="Q200" s="248"/>
      <c r="R200" s="251"/>
      <c r="S200" s="248"/>
      <c r="T200" s="248" t="s">
        <v>16014</v>
      </c>
      <c r="U200" s="248" t="s">
        <v>16270</v>
      </c>
    </row>
    <row r="201" spans="1:21" s="1" customFormat="1" x14ac:dyDescent="0.25">
      <c r="A201" t="s">
        <v>1197</v>
      </c>
      <c r="B201" t="str">
        <f t="shared" si="18"/>
        <v>31</v>
      </c>
      <c r="C201" t="str">
        <f t="shared" si="19"/>
        <v>461</v>
      </c>
      <c r="D201" t="str">
        <f t="shared" si="20"/>
        <v>000</v>
      </c>
      <c r="E201" s="161" t="s">
        <v>1198</v>
      </c>
      <c r="F201" t="s">
        <v>10903</v>
      </c>
      <c r="G201" t="s">
        <v>1198</v>
      </c>
      <c r="H201" s="209">
        <v>31</v>
      </c>
      <c r="I201" s="209">
        <v>461</v>
      </c>
      <c r="J201" s="209">
        <v>0</v>
      </c>
      <c r="K201" s="209">
        <v>311235</v>
      </c>
      <c r="L201" s="209">
        <v>210100</v>
      </c>
      <c r="M201" s="209">
        <v>200</v>
      </c>
      <c r="N201" s="209">
        <v>2000</v>
      </c>
      <c r="O201" s="308">
        <v>2462</v>
      </c>
      <c r="P201" s="209">
        <v>20155</v>
      </c>
      <c r="Q201" s="248"/>
      <c r="R201" s="251"/>
      <c r="S201" s="248"/>
      <c r="T201" s="248" t="s">
        <v>16014</v>
      </c>
      <c r="U201" s="248" t="s">
        <v>16270</v>
      </c>
    </row>
    <row r="202" spans="1:21" s="1" customFormat="1" x14ac:dyDescent="0.25">
      <c r="A202" t="s">
        <v>1199</v>
      </c>
      <c r="B202" t="str">
        <f t="shared" si="18"/>
        <v>31</v>
      </c>
      <c r="C202" t="str">
        <f t="shared" si="19"/>
        <v>462</v>
      </c>
      <c r="D202" t="str">
        <f t="shared" si="20"/>
        <v>000</v>
      </c>
      <c r="E202" s="161" t="s">
        <v>1200</v>
      </c>
      <c r="F202" t="s">
        <v>10903</v>
      </c>
      <c r="G202" t="s">
        <v>1201</v>
      </c>
      <c r="H202" s="209">
        <v>31</v>
      </c>
      <c r="I202" s="209">
        <v>462</v>
      </c>
      <c r="J202" s="209">
        <v>0</v>
      </c>
      <c r="K202" s="209">
        <v>311215</v>
      </c>
      <c r="L202" s="209">
        <v>210100</v>
      </c>
      <c r="M202" s="209">
        <v>200</v>
      </c>
      <c r="N202" s="209">
        <v>2000</v>
      </c>
      <c r="O202" s="308">
        <v>2465</v>
      </c>
      <c r="P202" s="209">
        <v>20156</v>
      </c>
      <c r="Q202" s="248"/>
      <c r="R202" s="251"/>
      <c r="S202" s="248"/>
      <c r="T202" s="248" t="s">
        <v>16014</v>
      </c>
      <c r="U202" s="248" t="s">
        <v>16270</v>
      </c>
    </row>
    <row r="203" spans="1:21" s="1" customFormat="1" x14ac:dyDescent="0.25">
      <c r="A203" t="s">
        <v>1202</v>
      </c>
      <c r="B203" t="str">
        <f t="shared" si="18"/>
        <v>31</v>
      </c>
      <c r="C203" t="str">
        <f t="shared" si="19"/>
        <v>465</v>
      </c>
      <c r="D203" t="str">
        <f t="shared" si="20"/>
        <v>000</v>
      </c>
      <c r="E203" s="161" t="s">
        <v>1203</v>
      </c>
      <c r="F203" t="s">
        <v>10903</v>
      </c>
      <c r="G203" t="s">
        <v>1204</v>
      </c>
      <c r="H203" s="209">
        <v>31</v>
      </c>
      <c r="I203" s="209">
        <v>465</v>
      </c>
      <c r="J203" s="209">
        <v>0</v>
      </c>
      <c r="K203" s="209">
        <v>311215</v>
      </c>
      <c r="L203" s="209">
        <v>210100</v>
      </c>
      <c r="M203" s="209">
        <v>200</v>
      </c>
      <c r="N203" s="209">
        <v>2000</v>
      </c>
      <c r="O203" s="308">
        <v>2503</v>
      </c>
      <c r="P203" s="209">
        <v>20157</v>
      </c>
      <c r="Q203" s="248"/>
      <c r="R203" s="251"/>
      <c r="S203" s="248"/>
      <c r="T203" s="248" t="s">
        <v>16014</v>
      </c>
      <c r="U203" s="248" t="s">
        <v>16270</v>
      </c>
    </row>
    <row r="204" spans="1:21" s="1" customFormat="1" x14ac:dyDescent="0.25">
      <c r="A204" t="s">
        <v>1205</v>
      </c>
      <c r="B204" t="str">
        <f t="shared" si="18"/>
        <v>31</v>
      </c>
      <c r="C204" t="str">
        <f t="shared" si="19"/>
        <v>503</v>
      </c>
      <c r="D204" t="str">
        <f t="shared" si="20"/>
        <v>000</v>
      </c>
      <c r="E204" s="161" t="s">
        <v>1206</v>
      </c>
      <c r="F204" t="s">
        <v>10903</v>
      </c>
      <c r="G204" t="s">
        <v>1207</v>
      </c>
      <c r="H204" s="209">
        <v>31</v>
      </c>
      <c r="I204" s="209">
        <v>503</v>
      </c>
      <c r="J204" s="209">
        <v>0</v>
      </c>
      <c r="K204" s="209">
        <v>311215</v>
      </c>
      <c r="L204" s="209">
        <v>210100</v>
      </c>
      <c r="M204" s="209">
        <v>200</v>
      </c>
      <c r="N204" s="209">
        <v>2000</v>
      </c>
      <c r="O204" s="308">
        <v>2504</v>
      </c>
      <c r="P204" s="209">
        <v>20158</v>
      </c>
      <c r="Q204" s="248"/>
      <c r="R204" s="251"/>
      <c r="S204" s="248"/>
      <c r="T204" s="248" t="s">
        <v>16014</v>
      </c>
      <c r="U204" s="248" t="s">
        <v>16270</v>
      </c>
    </row>
    <row r="205" spans="1:21" s="1" customFormat="1" x14ac:dyDescent="0.25">
      <c r="A205" t="s">
        <v>1208</v>
      </c>
      <c r="B205" t="str">
        <f t="shared" si="18"/>
        <v>31</v>
      </c>
      <c r="C205" t="str">
        <f t="shared" si="19"/>
        <v>504</v>
      </c>
      <c r="D205" t="str">
        <f t="shared" si="20"/>
        <v>000</v>
      </c>
      <c r="E205" s="161" t="s">
        <v>1209</v>
      </c>
      <c r="F205" t="s">
        <v>10903</v>
      </c>
      <c r="G205" t="s">
        <v>1210</v>
      </c>
      <c r="H205" s="209">
        <v>31</v>
      </c>
      <c r="I205" s="209">
        <v>504</v>
      </c>
      <c r="J205" s="209">
        <v>0</v>
      </c>
      <c r="K205" s="209">
        <v>311215</v>
      </c>
      <c r="L205" s="209">
        <v>210100</v>
      </c>
      <c r="M205" s="209">
        <v>200</v>
      </c>
      <c r="N205" s="209">
        <v>2000</v>
      </c>
      <c r="O205" s="308">
        <v>2505</v>
      </c>
      <c r="P205" s="209">
        <v>20159</v>
      </c>
      <c r="Q205" s="248"/>
      <c r="R205" s="251"/>
      <c r="S205" s="248"/>
      <c r="T205" s="248" t="s">
        <v>16014</v>
      </c>
      <c r="U205" s="248" t="s">
        <v>16270</v>
      </c>
    </row>
    <row r="206" spans="1:21" s="1" customFormat="1" x14ac:dyDescent="0.25">
      <c r="A206" t="s">
        <v>1211</v>
      </c>
      <c r="B206" t="str">
        <f t="shared" si="18"/>
        <v>31</v>
      </c>
      <c r="C206" t="str">
        <f t="shared" si="19"/>
        <v>505</v>
      </c>
      <c r="D206" t="str">
        <f t="shared" si="20"/>
        <v>000</v>
      </c>
      <c r="E206" s="161" t="s">
        <v>1212</v>
      </c>
      <c r="F206" t="s">
        <v>10903</v>
      </c>
      <c r="G206" t="s">
        <v>1213</v>
      </c>
      <c r="H206" s="209">
        <v>31</v>
      </c>
      <c r="I206" s="209">
        <v>505</v>
      </c>
      <c r="J206" s="209">
        <v>0</v>
      </c>
      <c r="K206" s="209">
        <v>311215</v>
      </c>
      <c r="L206" s="209">
        <v>210100</v>
      </c>
      <c r="M206" s="209">
        <v>200</v>
      </c>
      <c r="N206" s="209">
        <v>2000</v>
      </c>
      <c r="O206" s="308">
        <v>2506</v>
      </c>
      <c r="P206" s="209">
        <v>20160</v>
      </c>
      <c r="Q206" s="248"/>
      <c r="R206" s="251"/>
      <c r="S206" s="248"/>
      <c r="T206" s="248" t="s">
        <v>16014</v>
      </c>
      <c r="U206" s="248" t="s">
        <v>16270</v>
      </c>
    </row>
    <row r="207" spans="1:21" s="1" customFormat="1" x14ac:dyDescent="0.25">
      <c r="A207" t="s">
        <v>1214</v>
      </c>
      <c r="B207" t="str">
        <f t="shared" si="18"/>
        <v>31</v>
      </c>
      <c r="C207" t="str">
        <f t="shared" si="19"/>
        <v>506</v>
      </c>
      <c r="D207" t="str">
        <f t="shared" si="20"/>
        <v>000</v>
      </c>
      <c r="E207" s="161" t="s">
        <v>1215</v>
      </c>
      <c r="F207" t="s">
        <v>10903</v>
      </c>
      <c r="G207" t="s">
        <v>1216</v>
      </c>
      <c r="H207" s="209">
        <v>31</v>
      </c>
      <c r="I207" s="209">
        <v>506</v>
      </c>
      <c r="J207" s="209">
        <v>0</v>
      </c>
      <c r="K207" s="209">
        <v>311215</v>
      </c>
      <c r="L207" s="209">
        <v>210100</v>
      </c>
      <c r="M207" s="209">
        <v>200</v>
      </c>
      <c r="N207" s="209">
        <v>2000</v>
      </c>
      <c r="O207" s="308">
        <v>2532</v>
      </c>
      <c r="P207" s="209">
        <v>20161</v>
      </c>
      <c r="Q207" s="248"/>
      <c r="R207" s="251"/>
      <c r="S207" s="248"/>
      <c r="T207" s="248" t="s">
        <v>16014</v>
      </c>
      <c r="U207" s="248" t="s">
        <v>16270</v>
      </c>
    </row>
    <row r="208" spans="1:21" s="1" customFormat="1" x14ac:dyDescent="0.25">
      <c r="A208" t="s">
        <v>1217</v>
      </c>
      <c r="B208" t="str">
        <f t="shared" si="18"/>
        <v>31</v>
      </c>
      <c r="C208" t="str">
        <f t="shared" si="19"/>
        <v>532</v>
      </c>
      <c r="D208" t="str">
        <f t="shared" si="20"/>
        <v>000</v>
      </c>
      <c r="E208" s="161" t="s">
        <v>1218</v>
      </c>
      <c r="F208" t="s">
        <v>10903</v>
      </c>
      <c r="G208" t="s">
        <v>1219</v>
      </c>
      <c r="H208" s="209">
        <v>31</v>
      </c>
      <c r="I208" s="209">
        <v>532</v>
      </c>
      <c r="J208" s="209">
        <v>0</v>
      </c>
      <c r="K208" s="209">
        <v>311215</v>
      </c>
      <c r="L208" s="209">
        <v>210100</v>
      </c>
      <c r="M208" s="209">
        <v>200</v>
      </c>
      <c r="N208" s="209">
        <v>2000</v>
      </c>
      <c r="O208" s="308">
        <v>2572</v>
      </c>
      <c r="P208" s="209">
        <v>20162</v>
      </c>
      <c r="Q208" s="248"/>
      <c r="R208" s="251"/>
      <c r="S208" s="248"/>
      <c r="T208" s="248" t="s">
        <v>16014</v>
      </c>
      <c r="U208" s="248" t="s">
        <v>16270</v>
      </c>
    </row>
    <row r="209" spans="1:21" s="1" customFormat="1" x14ac:dyDescent="0.25">
      <c r="A209" t="s">
        <v>1235</v>
      </c>
      <c r="B209" t="str">
        <f t="shared" si="18"/>
        <v>31</v>
      </c>
      <c r="C209" t="str">
        <f t="shared" si="19"/>
        <v>572</v>
      </c>
      <c r="D209" t="str">
        <f t="shared" si="20"/>
        <v>000</v>
      </c>
      <c r="E209" s="161" t="s">
        <v>1236</v>
      </c>
      <c r="F209" t="s">
        <v>10903</v>
      </c>
      <c r="G209" t="s">
        <v>1237</v>
      </c>
      <c r="H209" s="209">
        <v>31</v>
      </c>
      <c r="I209" s="209">
        <v>572</v>
      </c>
      <c r="J209" s="209">
        <v>0</v>
      </c>
      <c r="K209" s="209">
        <v>311215</v>
      </c>
      <c r="L209" s="209">
        <v>210100</v>
      </c>
      <c r="M209" s="209">
        <v>200</v>
      </c>
      <c r="N209" s="209">
        <v>2000</v>
      </c>
      <c r="O209" s="308">
        <v>2573</v>
      </c>
      <c r="P209" s="209">
        <v>20163</v>
      </c>
      <c r="Q209" s="248"/>
      <c r="R209" s="251"/>
      <c r="S209" s="248"/>
      <c r="T209" s="248" t="s">
        <v>16014</v>
      </c>
      <c r="U209" s="248" t="s">
        <v>16270</v>
      </c>
    </row>
    <row r="210" spans="1:21" s="1" customFormat="1" x14ac:dyDescent="0.25">
      <c r="A210" t="s">
        <v>1238</v>
      </c>
      <c r="B210" t="str">
        <f t="shared" si="18"/>
        <v>31</v>
      </c>
      <c r="C210" t="str">
        <f t="shared" si="19"/>
        <v>573</v>
      </c>
      <c r="D210" t="str">
        <f t="shared" si="20"/>
        <v>000</v>
      </c>
      <c r="E210" s="161" t="s">
        <v>1239</v>
      </c>
      <c r="F210" t="s">
        <v>10903</v>
      </c>
      <c r="G210" t="s">
        <v>1240</v>
      </c>
      <c r="H210" s="209">
        <v>31</v>
      </c>
      <c r="I210" s="209">
        <v>573</v>
      </c>
      <c r="J210" s="209">
        <v>0</v>
      </c>
      <c r="K210" s="209">
        <v>311215</v>
      </c>
      <c r="L210" s="209">
        <v>210100</v>
      </c>
      <c r="M210" s="209">
        <v>200</v>
      </c>
      <c r="N210" s="209">
        <v>2000</v>
      </c>
      <c r="O210" s="308">
        <v>2574</v>
      </c>
      <c r="P210" s="209">
        <v>20164</v>
      </c>
      <c r="Q210" s="248"/>
      <c r="R210" s="251"/>
      <c r="S210" s="248"/>
      <c r="T210" s="248" t="s">
        <v>16014</v>
      </c>
      <c r="U210" s="248" t="s">
        <v>16270</v>
      </c>
    </row>
    <row r="211" spans="1:21" s="1" customFormat="1" x14ac:dyDescent="0.25">
      <c r="A211" t="s">
        <v>1241</v>
      </c>
      <c r="B211" t="str">
        <f t="shared" si="18"/>
        <v>31</v>
      </c>
      <c r="C211" t="str">
        <f t="shared" si="19"/>
        <v>574</v>
      </c>
      <c r="D211" t="str">
        <f t="shared" si="20"/>
        <v>000</v>
      </c>
      <c r="E211" s="161" t="s">
        <v>1242</v>
      </c>
      <c r="F211" t="s">
        <v>10903</v>
      </c>
      <c r="G211" t="s">
        <v>1243</v>
      </c>
      <c r="H211" s="209">
        <v>31</v>
      </c>
      <c r="I211" s="209">
        <v>574</v>
      </c>
      <c r="J211" s="209">
        <v>0</v>
      </c>
      <c r="K211" s="209">
        <v>311215</v>
      </c>
      <c r="L211" s="209">
        <v>210100</v>
      </c>
      <c r="M211" s="209">
        <v>200</v>
      </c>
      <c r="N211" s="209">
        <v>2000</v>
      </c>
      <c r="O211" s="308">
        <v>2580</v>
      </c>
      <c r="P211" s="209">
        <v>20165</v>
      </c>
      <c r="Q211" s="248"/>
      <c r="R211" s="251"/>
      <c r="S211" s="248"/>
      <c r="T211" s="248" t="s">
        <v>16014</v>
      </c>
      <c r="U211" s="248" t="s">
        <v>16270</v>
      </c>
    </row>
    <row r="212" spans="1:21" s="1" customFormat="1" x14ac:dyDescent="0.25">
      <c r="A212" t="s">
        <v>1244</v>
      </c>
      <c r="B212" t="str">
        <f t="shared" si="18"/>
        <v>31</v>
      </c>
      <c r="C212" t="str">
        <f t="shared" si="19"/>
        <v>580</v>
      </c>
      <c r="D212" t="str">
        <f t="shared" si="20"/>
        <v>000</v>
      </c>
      <c r="E212" s="161" t="s">
        <v>1245</v>
      </c>
      <c r="F212" t="s">
        <v>10903</v>
      </c>
      <c r="G212" t="s">
        <v>1246</v>
      </c>
      <c r="H212" s="209">
        <v>31</v>
      </c>
      <c r="I212" s="209">
        <v>580</v>
      </c>
      <c r="J212" s="209">
        <v>0</v>
      </c>
      <c r="K212" s="209">
        <v>311245</v>
      </c>
      <c r="L212" s="209">
        <v>210100</v>
      </c>
      <c r="M212" s="209">
        <v>200</v>
      </c>
      <c r="N212" s="209">
        <v>2000</v>
      </c>
      <c r="O212" s="308">
        <v>2581</v>
      </c>
      <c r="P212" s="209">
        <v>20166</v>
      </c>
      <c r="Q212" s="248"/>
      <c r="R212" s="251"/>
      <c r="S212" s="248"/>
      <c r="T212" s="248" t="s">
        <v>16014</v>
      </c>
      <c r="U212" s="248" t="s">
        <v>16270</v>
      </c>
    </row>
    <row r="213" spans="1:21" s="1" customFormat="1" x14ac:dyDescent="0.25">
      <c r="A213" t="s">
        <v>1247</v>
      </c>
      <c r="B213" t="str">
        <f t="shared" si="18"/>
        <v>31</v>
      </c>
      <c r="C213" t="str">
        <f t="shared" si="19"/>
        <v>581</v>
      </c>
      <c r="D213" t="str">
        <f t="shared" si="20"/>
        <v>000</v>
      </c>
      <c r="E213" s="161" t="s">
        <v>1248</v>
      </c>
      <c r="F213" t="s">
        <v>10903</v>
      </c>
      <c r="G213" t="s">
        <v>1249</v>
      </c>
      <c r="H213" s="209">
        <v>31</v>
      </c>
      <c r="I213" s="209">
        <v>581</v>
      </c>
      <c r="J213" s="209">
        <v>0</v>
      </c>
      <c r="K213" s="209">
        <v>311215</v>
      </c>
      <c r="L213" s="209">
        <v>210100</v>
      </c>
      <c r="M213" s="209">
        <v>200</v>
      </c>
      <c r="N213" s="209">
        <v>2000</v>
      </c>
      <c r="O213" s="308">
        <v>2601</v>
      </c>
      <c r="P213" s="209">
        <v>20167</v>
      </c>
      <c r="Q213" s="248"/>
      <c r="R213" s="251"/>
      <c r="S213" s="248"/>
      <c r="T213" s="248" t="s">
        <v>16014</v>
      </c>
      <c r="U213" s="248" t="s">
        <v>16270</v>
      </c>
    </row>
    <row r="214" spans="1:21" s="1" customFormat="1" x14ac:dyDescent="0.25">
      <c r="A214" t="s">
        <v>16301</v>
      </c>
      <c r="B214" t="str">
        <f t="shared" si="18"/>
        <v>no</v>
      </c>
      <c r="C214" t="str">
        <f t="shared" si="19"/>
        <v/>
      </c>
      <c r="D214" t="str">
        <f t="shared" si="20"/>
        <v>no</v>
      </c>
      <c r="E214" s="161" t="s">
        <v>16317</v>
      </c>
      <c r="F214" t="s">
        <v>10903</v>
      </c>
      <c r="G214" s="161" t="s">
        <v>16317</v>
      </c>
      <c r="H214" s="209"/>
      <c r="I214" s="209"/>
      <c r="J214" s="209"/>
      <c r="K214" s="209"/>
      <c r="L214" s="209">
        <v>210100</v>
      </c>
      <c r="M214" s="209">
        <v>200</v>
      </c>
      <c r="N214" s="209">
        <v>2000</v>
      </c>
      <c r="O214" s="308">
        <v>2654</v>
      </c>
      <c r="P214" s="209">
        <v>20168</v>
      </c>
      <c r="Q214" s="248"/>
      <c r="R214" s="251"/>
      <c r="S214" s="248"/>
      <c r="T214" s="248" t="s">
        <v>16014</v>
      </c>
      <c r="U214" s="248" t="s">
        <v>16270</v>
      </c>
    </row>
    <row r="215" spans="1:21" s="1" customFormat="1" x14ac:dyDescent="0.25">
      <c r="A215" t="s">
        <v>1250</v>
      </c>
      <c r="B215" t="str">
        <f t="shared" si="18"/>
        <v>31</v>
      </c>
      <c r="C215" t="str">
        <f t="shared" si="19"/>
        <v>601</v>
      </c>
      <c r="D215" t="str">
        <f t="shared" si="20"/>
        <v>000</v>
      </c>
      <c r="E215" s="161" t="s">
        <v>1251</v>
      </c>
      <c r="F215" t="s">
        <v>10903</v>
      </c>
      <c r="G215" t="s">
        <v>1252</v>
      </c>
      <c r="H215" s="209">
        <v>31</v>
      </c>
      <c r="I215" s="209">
        <v>601</v>
      </c>
      <c r="J215" s="209">
        <v>0</v>
      </c>
      <c r="K215" s="209">
        <v>312212</v>
      </c>
      <c r="L215" s="209">
        <v>210100</v>
      </c>
      <c r="M215" s="209">
        <v>200</v>
      </c>
      <c r="N215" s="209">
        <v>2000</v>
      </c>
      <c r="O215" s="209">
        <v>2645</v>
      </c>
      <c r="P215" s="209">
        <v>20169</v>
      </c>
      <c r="Q215" s="248"/>
      <c r="R215" s="251"/>
      <c r="S215" s="248"/>
      <c r="T215" s="248" t="s">
        <v>16014</v>
      </c>
      <c r="U215" s="248" t="s">
        <v>16807</v>
      </c>
    </row>
    <row r="216" spans="1:21" s="1" customFormat="1" x14ac:dyDescent="0.25">
      <c r="A216" t="s">
        <v>16301</v>
      </c>
      <c r="B216" t="str">
        <f t="shared" si="18"/>
        <v>no</v>
      </c>
      <c r="C216" t="str">
        <f t="shared" si="19"/>
        <v/>
      </c>
      <c r="D216" t="str">
        <f t="shared" si="20"/>
        <v>no</v>
      </c>
      <c r="E216" s="161" t="s">
        <v>16318</v>
      </c>
      <c r="F216" t="s">
        <v>10903</v>
      </c>
      <c r="G216" s="161" t="s">
        <v>16318</v>
      </c>
      <c r="H216" s="209"/>
      <c r="I216" s="209"/>
      <c r="J216" s="209"/>
      <c r="K216" s="209"/>
      <c r="L216" s="209">
        <v>210100</v>
      </c>
      <c r="M216" s="209">
        <v>200</v>
      </c>
      <c r="N216" s="209">
        <v>2000</v>
      </c>
      <c r="O216" s="209">
        <v>2700</v>
      </c>
      <c r="P216" s="209">
        <v>20170</v>
      </c>
      <c r="Q216" s="248"/>
      <c r="R216" s="251"/>
      <c r="S216" s="248"/>
      <c r="T216" s="248" t="s">
        <v>16014</v>
      </c>
      <c r="U216" s="248" t="s">
        <v>16270</v>
      </c>
    </row>
    <row r="217" spans="1:21" s="1" customFormat="1" x14ac:dyDescent="0.25">
      <c r="A217" t="s">
        <v>1253</v>
      </c>
      <c r="B217" t="str">
        <f t="shared" si="18"/>
        <v>31</v>
      </c>
      <c r="C217" t="str">
        <f t="shared" si="19"/>
        <v>654</v>
      </c>
      <c r="D217" t="str">
        <f t="shared" si="20"/>
        <v>000</v>
      </c>
      <c r="E217" s="161" t="s">
        <v>1254</v>
      </c>
      <c r="F217" t="s">
        <v>10903</v>
      </c>
      <c r="G217" t="s">
        <v>1255</v>
      </c>
      <c r="H217" s="209">
        <v>31</v>
      </c>
      <c r="I217" s="209">
        <v>654</v>
      </c>
      <c r="J217" s="209">
        <v>0</v>
      </c>
      <c r="K217" s="209">
        <v>311305</v>
      </c>
      <c r="L217" s="209">
        <v>210100</v>
      </c>
      <c r="M217" s="209">
        <v>200</v>
      </c>
      <c r="N217" s="209">
        <v>2000</v>
      </c>
      <c r="O217" s="308">
        <v>2669</v>
      </c>
      <c r="P217" s="209">
        <v>20171</v>
      </c>
      <c r="Q217" s="248"/>
      <c r="R217" s="251"/>
      <c r="S217" s="248"/>
      <c r="T217" s="248" t="s">
        <v>16014</v>
      </c>
      <c r="U217" s="248" t="s">
        <v>16270</v>
      </c>
    </row>
    <row r="218" spans="1:21" s="1" customFormat="1" x14ac:dyDescent="0.25">
      <c r="A218" t="s">
        <v>1265</v>
      </c>
      <c r="B218" t="str">
        <f t="shared" si="18"/>
        <v>31</v>
      </c>
      <c r="C218" t="str">
        <f t="shared" si="19"/>
        <v>669</v>
      </c>
      <c r="D218" t="str">
        <f t="shared" si="20"/>
        <v>000</v>
      </c>
      <c r="E218" s="161" t="s">
        <v>1266</v>
      </c>
      <c r="F218" t="s">
        <v>10903</v>
      </c>
      <c r="G218" t="s">
        <v>1266</v>
      </c>
      <c r="H218" s="209">
        <v>31</v>
      </c>
      <c r="I218" s="209">
        <v>669</v>
      </c>
      <c r="J218" s="209">
        <v>0</v>
      </c>
      <c r="K218" s="209">
        <v>312212</v>
      </c>
      <c r="L218" s="209">
        <v>210100</v>
      </c>
      <c r="M218" s="209">
        <v>200</v>
      </c>
      <c r="N218" s="209">
        <v>2000</v>
      </c>
      <c r="O218" s="308">
        <v>2673</v>
      </c>
      <c r="P218" s="209">
        <v>20172</v>
      </c>
      <c r="Q218" s="248"/>
      <c r="R218" s="251"/>
      <c r="S218" s="248"/>
      <c r="T218" s="248" t="s">
        <v>16014</v>
      </c>
      <c r="U218" s="248" t="s">
        <v>16270</v>
      </c>
    </row>
    <row r="219" spans="1:21" s="248" customFormat="1" x14ac:dyDescent="0.25">
      <c r="A219" t="s">
        <v>1267</v>
      </c>
      <c r="B219" t="str">
        <f t="shared" si="18"/>
        <v>31</v>
      </c>
      <c r="C219" t="str">
        <f t="shared" si="19"/>
        <v>673</v>
      </c>
      <c r="D219" t="str">
        <f t="shared" si="20"/>
        <v>000</v>
      </c>
      <c r="E219" s="161" t="s">
        <v>1268</v>
      </c>
      <c r="F219" t="s">
        <v>10903</v>
      </c>
      <c r="G219" t="s">
        <v>1269</v>
      </c>
      <c r="H219" s="209">
        <v>31</v>
      </c>
      <c r="I219" s="209">
        <v>673</v>
      </c>
      <c r="J219" s="209">
        <v>0</v>
      </c>
      <c r="K219" s="209">
        <v>311305</v>
      </c>
      <c r="L219" s="209">
        <v>210100</v>
      </c>
      <c r="M219" s="209">
        <v>200</v>
      </c>
      <c r="N219" s="209">
        <v>2000</v>
      </c>
      <c r="O219" s="308">
        <v>2675</v>
      </c>
      <c r="P219" s="209">
        <v>20173</v>
      </c>
      <c r="R219" s="251"/>
      <c r="T219" s="248" t="s">
        <v>16014</v>
      </c>
      <c r="U219" s="248" t="s">
        <v>16270</v>
      </c>
    </row>
    <row r="220" spans="1:21" s="1" customFormat="1" x14ac:dyDescent="0.25">
      <c r="A220" t="s">
        <v>1270</v>
      </c>
      <c r="B220" t="str">
        <f t="shared" si="18"/>
        <v>31</v>
      </c>
      <c r="C220" t="str">
        <f t="shared" si="19"/>
        <v>675</v>
      </c>
      <c r="D220" t="str">
        <f t="shared" si="20"/>
        <v>000</v>
      </c>
      <c r="E220" s="161" t="s">
        <v>1271</v>
      </c>
      <c r="F220" t="s">
        <v>10903</v>
      </c>
      <c r="G220" t="s">
        <v>1272</v>
      </c>
      <c r="H220" s="209">
        <v>31</v>
      </c>
      <c r="I220" s="209">
        <v>675</v>
      </c>
      <c r="J220" s="209">
        <v>0</v>
      </c>
      <c r="K220" s="209">
        <v>311305</v>
      </c>
      <c r="L220" s="209">
        <v>210100</v>
      </c>
      <c r="M220" s="209">
        <v>200</v>
      </c>
      <c r="N220" s="209">
        <v>2000</v>
      </c>
      <c r="O220" s="308">
        <v>2681</v>
      </c>
      <c r="P220" s="209">
        <v>20174</v>
      </c>
      <c r="Q220" s="248"/>
      <c r="R220" s="251"/>
      <c r="S220" s="248"/>
      <c r="T220" s="248" t="s">
        <v>16014</v>
      </c>
      <c r="U220" s="248" t="s">
        <v>16270</v>
      </c>
    </row>
    <row r="221" spans="1:21" s="1" customFormat="1" x14ac:dyDescent="0.25">
      <c r="A221" t="s">
        <v>1273</v>
      </c>
      <c r="B221" t="str">
        <f t="shared" si="18"/>
        <v>31</v>
      </c>
      <c r="C221" t="str">
        <f t="shared" si="19"/>
        <v>681</v>
      </c>
      <c r="D221" t="str">
        <f t="shared" si="20"/>
        <v>000</v>
      </c>
      <c r="E221" s="161" t="s">
        <v>1274</v>
      </c>
      <c r="F221" t="s">
        <v>10903</v>
      </c>
      <c r="G221" t="s">
        <v>1275</v>
      </c>
      <c r="H221" s="209">
        <v>31</v>
      </c>
      <c r="I221" s="209">
        <v>681</v>
      </c>
      <c r="J221" s="209">
        <v>0</v>
      </c>
      <c r="K221" s="209">
        <v>311305</v>
      </c>
      <c r="L221" s="209">
        <v>210100</v>
      </c>
      <c r="M221" s="209">
        <v>200</v>
      </c>
      <c r="N221" s="209">
        <v>2000</v>
      </c>
      <c r="O221" s="308">
        <v>2685</v>
      </c>
      <c r="P221" s="209">
        <v>20175</v>
      </c>
      <c r="Q221" s="248"/>
      <c r="R221" s="251"/>
      <c r="S221" s="248"/>
      <c r="T221" s="248" t="s">
        <v>16014</v>
      </c>
      <c r="U221" s="248" t="s">
        <v>16270</v>
      </c>
    </row>
    <row r="222" spans="1:21" s="1" customFormat="1" x14ac:dyDescent="0.25">
      <c r="A222" t="s">
        <v>16301</v>
      </c>
      <c r="B222" t="str">
        <f t="shared" si="18"/>
        <v>no</v>
      </c>
      <c r="C222" t="str">
        <f t="shared" si="19"/>
        <v/>
      </c>
      <c r="D222" t="str">
        <f t="shared" si="20"/>
        <v>no</v>
      </c>
      <c r="E222" s="161" t="s">
        <v>1280</v>
      </c>
      <c r="F222" t="s">
        <v>10903</v>
      </c>
      <c r="G222" t="s">
        <v>1281</v>
      </c>
      <c r="H222" s="209">
        <v>31</v>
      </c>
      <c r="I222" s="209">
        <v>701</v>
      </c>
      <c r="J222" s="209">
        <v>0</v>
      </c>
      <c r="K222" s="209">
        <v>311405</v>
      </c>
      <c r="L222" s="209">
        <v>210100</v>
      </c>
      <c r="M222" s="209">
        <v>200</v>
      </c>
      <c r="N222" s="209">
        <v>2000</v>
      </c>
      <c r="O222" s="308">
        <v>2701</v>
      </c>
      <c r="P222" s="209">
        <v>20176</v>
      </c>
      <c r="Q222" s="248"/>
      <c r="R222" s="251"/>
      <c r="S222" s="248"/>
      <c r="T222" s="248" t="s">
        <v>16014</v>
      </c>
      <c r="U222" s="248" t="s">
        <v>16683</v>
      </c>
    </row>
    <row r="223" spans="1:21" s="1" customFormat="1" x14ac:dyDescent="0.25">
      <c r="A223" t="s">
        <v>1282</v>
      </c>
      <c r="B223" t="str">
        <f t="shared" si="18"/>
        <v>31</v>
      </c>
      <c r="C223" t="str">
        <f t="shared" si="19"/>
        <v>702</v>
      </c>
      <c r="D223" t="str">
        <f t="shared" si="20"/>
        <v>000</v>
      </c>
      <c r="E223" s="161" t="s">
        <v>1283</v>
      </c>
      <c r="F223" t="s">
        <v>10903</v>
      </c>
      <c r="G223" t="s">
        <v>1284</v>
      </c>
      <c r="H223" s="209">
        <v>31</v>
      </c>
      <c r="I223" s="209">
        <v>702</v>
      </c>
      <c r="J223" s="209">
        <v>0</v>
      </c>
      <c r="K223" s="209">
        <v>311405</v>
      </c>
      <c r="L223" s="209">
        <v>210100</v>
      </c>
      <c r="M223" s="209">
        <v>200</v>
      </c>
      <c r="N223" s="209">
        <v>2000</v>
      </c>
      <c r="O223" s="308">
        <v>2702</v>
      </c>
      <c r="P223" s="209">
        <v>20177</v>
      </c>
      <c r="Q223" s="248"/>
      <c r="R223" s="251"/>
      <c r="S223" s="248"/>
      <c r="T223" s="248" t="s">
        <v>16014</v>
      </c>
      <c r="U223" s="248" t="s">
        <v>16807</v>
      </c>
    </row>
    <row r="224" spans="1:21" s="1" customFormat="1" x14ac:dyDescent="0.25">
      <c r="A224" t="s">
        <v>1285</v>
      </c>
      <c r="B224" t="str">
        <f t="shared" si="18"/>
        <v>31</v>
      </c>
      <c r="C224" t="str">
        <f t="shared" si="19"/>
        <v>703</v>
      </c>
      <c r="D224" t="str">
        <f t="shared" si="20"/>
        <v>000</v>
      </c>
      <c r="E224" s="161" t="s">
        <v>1286</v>
      </c>
      <c r="F224" t="s">
        <v>10903</v>
      </c>
      <c r="G224" t="s">
        <v>1287</v>
      </c>
      <c r="H224" s="209">
        <v>31</v>
      </c>
      <c r="I224" s="209">
        <v>703</v>
      </c>
      <c r="J224" s="209">
        <v>0</v>
      </c>
      <c r="K224" s="209">
        <v>311405</v>
      </c>
      <c r="L224" s="209">
        <v>210100</v>
      </c>
      <c r="M224" s="209">
        <v>200</v>
      </c>
      <c r="N224" s="209">
        <v>2000</v>
      </c>
      <c r="O224" s="308">
        <v>2703</v>
      </c>
      <c r="P224" s="209">
        <v>20178</v>
      </c>
      <c r="Q224" s="248"/>
      <c r="R224" s="251"/>
      <c r="S224" s="248"/>
      <c r="T224" s="248" t="s">
        <v>16014</v>
      </c>
      <c r="U224" s="248" t="s">
        <v>16807</v>
      </c>
    </row>
    <row r="225" spans="1:21" s="1" customFormat="1" x14ac:dyDescent="0.25">
      <c r="A225" t="s">
        <v>1288</v>
      </c>
      <c r="B225" t="str">
        <f t="shared" si="18"/>
        <v>31</v>
      </c>
      <c r="C225" t="str">
        <f t="shared" si="19"/>
        <v>711</v>
      </c>
      <c r="D225" t="str">
        <f t="shared" si="20"/>
        <v>000</v>
      </c>
      <c r="E225" s="161" t="s">
        <v>1289</v>
      </c>
      <c r="F225" t="s">
        <v>10903</v>
      </c>
      <c r="G225" t="s">
        <v>1290</v>
      </c>
      <c r="H225" s="209">
        <v>31</v>
      </c>
      <c r="I225" s="209">
        <v>711</v>
      </c>
      <c r="J225" s="209">
        <v>0</v>
      </c>
      <c r="K225" s="209">
        <v>311405</v>
      </c>
      <c r="L225" s="209">
        <v>210100</v>
      </c>
      <c r="M225" s="209">
        <v>200</v>
      </c>
      <c r="N225" s="209">
        <v>2000</v>
      </c>
      <c r="O225" s="308">
        <v>2711</v>
      </c>
      <c r="P225" s="209">
        <v>20179</v>
      </c>
      <c r="Q225" s="248"/>
      <c r="R225" s="251"/>
      <c r="S225" s="248"/>
      <c r="T225" s="248" t="s">
        <v>16014</v>
      </c>
      <c r="U225" s="248" t="s">
        <v>16270</v>
      </c>
    </row>
    <row r="226" spans="1:21" s="1" customFormat="1" x14ac:dyDescent="0.25">
      <c r="A226" t="s">
        <v>1291</v>
      </c>
      <c r="B226" t="str">
        <f t="shared" si="18"/>
        <v>31</v>
      </c>
      <c r="C226" t="str">
        <f t="shared" si="19"/>
        <v>712</v>
      </c>
      <c r="D226" t="str">
        <f t="shared" si="20"/>
        <v>000</v>
      </c>
      <c r="E226" s="161" t="s">
        <v>1292</v>
      </c>
      <c r="F226" t="s">
        <v>10903</v>
      </c>
      <c r="G226" t="s">
        <v>1293</v>
      </c>
      <c r="H226" s="209">
        <v>31</v>
      </c>
      <c r="I226" s="209">
        <v>712</v>
      </c>
      <c r="J226" s="209">
        <v>0</v>
      </c>
      <c r="K226" s="209">
        <v>311405</v>
      </c>
      <c r="L226" s="209">
        <v>210100</v>
      </c>
      <c r="M226" s="209">
        <v>200</v>
      </c>
      <c r="N226" s="209">
        <v>2000</v>
      </c>
      <c r="O226" s="308">
        <v>2712</v>
      </c>
      <c r="P226" s="209">
        <v>20180</v>
      </c>
      <c r="Q226" s="248"/>
      <c r="R226" s="251"/>
      <c r="S226" s="248"/>
      <c r="T226" s="248" t="s">
        <v>16014</v>
      </c>
      <c r="U226" s="248" t="s">
        <v>16270</v>
      </c>
    </row>
    <row r="227" spans="1:21" s="1" customFormat="1" x14ac:dyDescent="0.25">
      <c r="A227" t="s">
        <v>1294</v>
      </c>
      <c r="B227" t="str">
        <f t="shared" si="18"/>
        <v>31</v>
      </c>
      <c r="C227" t="str">
        <f t="shared" si="19"/>
        <v>713</v>
      </c>
      <c r="D227" t="str">
        <f t="shared" si="20"/>
        <v>000</v>
      </c>
      <c r="E227" s="161" t="s">
        <v>1295</v>
      </c>
      <c r="F227" t="s">
        <v>10903</v>
      </c>
      <c r="G227" t="s">
        <v>1296</v>
      </c>
      <c r="H227" s="209">
        <v>31</v>
      </c>
      <c r="I227" s="209">
        <v>713</v>
      </c>
      <c r="J227" s="209">
        <v>0</v>
      </c>
      <c r="K227" s="209">
        <v>311405</v>
      </c>
      <c r="L227" s="209">
        <v>210100</v>
      </c>
      <c r="M227" s="209">
        <v>200</v>
      </c>
      <c r="N227" s="209">
        <v>2000</v>
      </c>
      <c r="O227" s="308">
        <v>2713</v>
      </c>
      <c r="P227" s="209">
        <v>20181</v>
      </c>
      <c r="Q227" s="248"/>
      <c r="R227" s="251"/>
      <c r="S227" s="248"/>
      <c r="T227" s="248" t="s">
        <v>16014</v>
      </c>
      <c r="U227" s="248" t="s">
        <v>16270</v>
      </c>
    </row>
    <row r="228" spans="1:21" s="1" customFormat="1" x14ac:dyDescent="0.25">
      <c r="A228" t="s">
        <v>1297</v>
      </c>
      <c r="B228" t="str">
        <f t="shared" si="18"/>
        <v>31</v>
      </c>
      <c r="C228" t="str">
        <f t="shared" si="19"/>
        <v>714</v>
      </c>
      <c r="D228" t="str">
        <f t="shared" si="20"/>
        <v>000</v>
      </c>
      <c r="E228" s="161" t="s">
        <v>1298</v>
      </c>
      <c r="F228" t="s">
        <v>10903</v>
      </c>
      <c r="G228" t="s">
        <v>1299</v>
      </c>
      <c r="H228" s="209">
        <v>31</v>
      </c>
      <c r="I228" s="209">
        <v>714</v>
      </c>
      <c r="J228" s="209">
        <v>0</v>
      </c>
      <c r="K228" s="209">
        <v>311405</v>
      </c>
      <c r="L228" s="209">
        <v>210100</v>
      </c>
      <c r="M228" s="209">
        <v>200</v>
      </c>
      <c r="N228" s="209">
        <v>2000</v>
      </c>
      <c r="O228" s="308">
        <v>2714</v>
      </c>
      <c r="P228" s="209">
        <v>20182</v>
      </c>
      <c r="Q228" s="248"/>
      <c r="R228" s="251"/>
      <c r="S228" s="248"/>
      <c r="T228" s="248" t="s">
        <v>16014</v>
      </c>
      <c r="U228" s="248" t="s">
        <v>16270</v>
      </c>
    </row>
    <row r="229" spans="1:21" s="1" customFormat="1" x14ac:dyDescent="0.25">
      <c r="A229" t="s">
        <v>1300</v>
      </c>
      <c r="B229" t="str">
        <f t="shared" ref="B229:B257" si="21">LEFT(A229,2)</f>
        <v>31</v>
      </c>
      <c r="C229" t="str">
        <f t="shared" ref="C229:C257" si="22">MID(A229,4,3)</f>
        <v>715</v>
      </c>
      <c r="D229" t="str">
        <f t="shared" ref="D229:D257" si="23">RIGHT(A229,3)</f>
        <v>000</v>
      </c>
      <c r="E229" s="161" t="s">
        <v>1301</v>
      </c>
      <c r="F229" t="s">
        <v>10903</v>
      </c>
      <c r="G229" t="s">
        <v>1302</v>
      </c>
      <c r="H229" s="209">
        <v>31</v>
      </c>
      <c r="I229" s="209">
        <v>715</v>
      </c>
      <c r="J229" s="209">
        <v>0</v>
      </c>
      <c r="K229" s="209">
        <v>312212</v>
      </c>
      <c r="L229" s="209">
        <v>210100</v>
      </c>
      <c r="M229" s="209">
        <v>200</v>
      </c>
      <c r="N229" s="209">
        <v>2000</v>
      </c>
      <c r="O229" s="308">
        <v>2715</v>
      </c>
      <c r="P229" s="209">
        <v>20183</v>
      </c>
      <c r="Q229" s="248"/>
      <c r="R229" s="251"/>
      <c r="S229" s="248"/>
      <c r="T229" s="248" t="s">
        <v>16014</v>
      </c>
      <c r="U229" s="248" t="s">
        <v>16270</v>
      </c>
    </row>
    <row r="230" spans="1:21" s="1" customFormat="1" x14ac:dyDescent="0.25">
      <c r="A230" t="s">
        <v>1303</v>
      </c>
      <c r="B230" t="str">
        <f t="shared" si="21"/>
        <v>31</v>
      </c>
      <c r="C230" t="str">
        <f t="shared" si="22"/>
        <v>716</v>
      </c>
      <c r="D230" t="str">
        <f t="shared" si="23"/>
        <v>000</v>
      </c>
      <c r="E230" s="161" t="s">
        <v>1304</v>
      </c>
      <c r="F230" t="s">
        <v>10903</v>
      </c>
      <c r="G230" t="s">
        <v>1305</v>
      </c>
      <c r="H230" s="209">
        <v>31</v>
      </c>
      <c r="I230" s="209">
        <v>716</v>
      </c>
      <c r="J230" s="209">
        <v>0</v>
      </c>
      <c r="K230" s="209">
        <v>311405</v>
      </c>
      <c r="L230" s="209">
        <v>210100</v>
      </c>
      <c r="M230" s="209">
        <v>200</v>
      </c>
      <c r="N230" s="209">
        <v>2000</v>
      </c>
      <c r="O230" s="308">
        <v>2716</v>
      </c>
      <c r="P230" s="209">
        <v>20184</v>
      </c>
      <c r="Q230" s="248"/>
      <c r="R230" s="251"/>
      <c r="S230" s="248"/>
      <c r="T230" s="248" t="s">
        <v>16014</v>
      </c>
      <c r="U230" s="248" t="s">
        <v>16270</v>
      </c>
    </row>
    <row r="231" spans="1:21" s="1" customFormat="1" x14ac:dyDescent="0.25">
      <c r="A231" t="s">
        <v>1308</v>
      </c>
      <c r="B231" t="str">
        <f t="shared" si="21"/>
        <v>31</v>
      </c>
      <c r="C231" t="str">
        <f t="shared" si="22"/>
        <v>729</v>
      </c>
      <c r="D231" t="str">
        <f t="shared" si="23"/>
        <v>000</v>
      </c>
      <c r="E231" s="161" t="s">
        <v>1309</v>
      </c>
      <c r="F231" t="s">
        <v>10903</v>
      </c>
      <c r="G231" t="s">
        <v>1310</v>
      </c>
      <c r="H231" s="209">
        <v>31</v>
      </c>
      <c r="I231" s="209">
        <v>729</v>
      </c>
      <c r="J231" s="209">
        <v>0</v>
      </c>
      <c r="K231" s="209">
        <v>311405</v>
      </c>
      <c r="L231" s="209">
        <v>210100</v>
      </c>
      <c r="M231" s="209">
        <v>200</v>
      </c>
      <c r="N231" s="209">
        <v>2000</v>
      </c>
      <c r="O231" s="308">
        <v>2718</v>
      </c>
      <c r="P231" s="209">
        <v>20185</v>
      </c>
      <c r="Q231" s="248"/>
      <c r="R231" s="251"/>
      <c r="S231" s="248"/>
      <c r="T231" s="248" t="s">
        <v>16014</v>
      </c>
      <c r="U231" s="248" t="s">
        <v>16270</v>
      </c>
    </row>
    <row r="232" spans="1:21" s="1" customFormat="1" x14ac:dyDescent="0.25">
      <c r="A232" t="s">
        <v>16301</v>
      </c>
      <c r="B232" t="str">
        <f t="shared" si="21"/>
        <v>no</v>
      </c>
      <c r="C232" t="str">
        <f t="shared" si="22"/>
        <v/>
      </c>
      <c r="D232" t="str">
        <f t="shared" si="23"/>
        <v>no</v>
      </c>
      <c r="E232" s="161" t="s">
        <v>16319</v>
      </c>
      <c r="F232" t="s">
        <v>10903</v>
      </c>
      <c r="G232" s="161" t="s">
        <v>16319</v>
      </c>
      <c r="H232" s="209"/>
      <c r="I232" s="209"/>
      <c r="J232" s="209"/>
      <c r="K232" s="209"/>
      <c r="L232" s="209">
        <v>210100</v>
      </c>
      <c r="M232" s="209">
        <v>200</v>
      </c>
      <c r="N232" s="209">
        <v>2000</v>
      </c>
      <c r="O232" s="308">
        <v>2729</v>
      </c>
      <c r="P232" s="209">
        <v>20186</v>
      </c>
      <c r="Q232" s="248"/>
      <c r="R232" s="251"/>
      <c r="S232" s="248"/>
      <c r="T232" s="248" t="s">
        <v>16014</v>
      </c>
      <c r="U232" s="248" t="s">
        <v>16270</v>
      </c>
    </row>
    <row r="233" spans="1:21" s="1" customFormat="1" x14ac:dyDescent="0.25">
      <c r="A233" t="s">
        <v>1314</v>
      </c>
      <c r="B233" t="str">
        <f t="shared" si="21"/>
        <v>31</v>
      </c>
      <c r="C233" t="str">
        <f t="shared" si="22"/>
        <v>748</v>
      </c>
      <c r="D233" t="str">
        <f t="shared" si="23"/>
        <v>000</v>
      </c>
      <c r="E233" s="161" t="s">
        <v>1315</v>
      </c>
      <c r="F233" t="s">
        <v>10903</v>
      </c>
      <c r="G233" t="s">
        <v>1316</v>
      </c>
      <c r="H233" s="209">
        <v>31</v>
      </c>
      <c r="I233" s="209">
        <v>748</v>
      </c>
      <c r="J233" s="209">
        <v>0</v>
      </c>
      <c r="K233" s="209">
        <v>311405</v>
      </c>
      <c r="L233" s="209">
        <v>210100</v>
      </c>
      <c r="M233" s="209">
        <v>200</v>
      </c>
      <c r="N233" s="209">
        <v>2000</v>
      </c>
      <c r="O233" s="308">
        <v>2746</v>
      </c>
      <c r="P233" s="209">
        <v>20187</v>
      </c>
      <c r="Q233" s="248"/>
      <c r="R233" s="251"/>
      <c r="S233" s="248"/>
      <c r="T233" s="248" t="s">
        <v>16014</v>
      </c>
      <c r="U233" s="248" t="s">
        <v>16270</v>
      </c>
    </row>
    <row r="234" spans="1:21" s="1" customFormat="1" x14ac:dyDescent="0.25">
      <c r="A234" t="s">
        <v>1317</v>
      </c>
      <c r="B234" t="str">
        <f t="shared" si="21"/>
        <v>31</v>
      </c>
      <c r="C234" t="str">
        <f t="shared" si="22"/>
        <v>750</v>
      </c>
      <c r="D234" t="str">
        <f t="shared" si="23"/>
        <v>000</v>
      </c>
      <c r="E234" s="161" t="s">
        <v>1318</v>
      </c>
      <c r="F234" t="s">
        <v>10903</v>
      </c>
      <c r="G234" t="s">
        <v>1319</v>
      </c>
      <c r="H234" s="209">
        <v>31</v>
      </c>
      <c r="I234" s="209">
        <v>750</v>
      </c>
      <c r="J234" s="209">
        <v>0</v>
      </c>
      <c r="K234" s="209">
        <v>311405</v>
      </c>
      <c r="L234" s="209">
        <v>210100</v>
      </c>
      <c r="M234" s="209">
        <v>200</v>
      </c>
      <c r="N234" s="209">
        <v>2000</v>
      </c>
      <c r="O234" s="308">
        <v>2748</v>
      </c>
      <c r="P234" s="209">
        <v>20188</v>
      </c>
      <c r="Q234" s="248"/>
      <c r="R234" s="251"/>
      <c r="S234" s="248"/>
      <c r="T234" s="251" t="s">
        <v>16014</v>
      </c>
      <c r="U234" s="248" t="s">
        <v>16270</v>
      </c>
    </row>
    <row r="235" spans="1:21" s="1" customFormat="1" x14ac:dyDescent="0.25">
      <c r="A235" t="s">
        <v>16653</v>
      </c>
      <c r="B235" t="str">
        <f t="shared" si="21"/>
        <v>31</v>
      </c>
      <c r="C235" t="str">
        <f t="shared" si="22"/>
        <v>751</v>
      </c>
      <c r="D235" t="str">
        <f t="shared" si="23"/>
        <v>000</v>
      </c>
      <c r="E235" s="161" t="s">
        <v>1318</v>
      </c>
      <c r="F235" t="s">
        <v>10903</v>
      </c>
      <c r="G235" t="s">
        <v>1319</v>
      </c>
      <c r="H235" s="209">
        <v>31</v>
      </c>
      <c r="I235" s="209">
        <v>750</v>
      </c>
      <c r="J235" s="209">
        <v>0</v>
      </c>
      <c r="K235" s="209">
        <v>311405</v>
      </c>
      <c r="L235" s="209">
        <v>210100</v>
      </c>
      <c r="M235" s="209">
        <v>200</v>
      </c>
      <c r="N235" s="209">
        <v>2000</v>
      </c>
      <c r="O235" s="308">
        <v>2750</v>
      </c>
      <c r="P235" s="209">
        <v>20189</v>
      </c>
      <c r="Q235" s="248"/>
      <c r="R235" s="251"/>
      <c r="S235" s="248"/>
      <c r="T235" s="251" t="s">
        <v>16014</v>
      </c>
      <c r="U235" s="248" t="s">
        <v>16270</v>
      </c>
    </row>
    <row r="236" spans="1:21" s="1" customFormat="1" x14ac:dyDescent="0.25">
      <c r="A236" t="s">
        <v>1323</v>
      </c>
      <c r="B236" t="str">
        <f t="shared" si="21"/>
        <v>31</v>
      </c>
      <c r="C236" t="str">
        <f t="shared" si="22"/>
        <v>756</v>
      </c>
      <c r="D236" t="str">
        <f t="shared" si="23"/>
        <v>000</v>
      </c>
      <c r="E236" s="161" t="s">
        <v>1324</v>
      </c>
      <c r="F236" t="s">
        <v>10903</v>
      </c>
      <c r="G236" t="s">
        <v>1325</v>
      </c>
      <c r="H236" s="209">
        <v>31</v>
      </c>
      <c r="I236" s="209">
        <v>756</v>
      </c>
      <c r="J236" s="209">
        <v>0</v>
      </c>
      <c r="K236" s="209">
        <v>312212</v>
      </c>
      <c r="L236" s="209">
        <v>210100</v>
      </c>
      <c r="M236" s="209">
        <v>200</v>
      </c>
      <c r="N236" s="209">
        <v>2000</v>
      </c>
      <c r="O236" s="308">
        <v>2755</v>
      </c>
      <c r="P236" s="209">
        <v>20190</v>
      </c>
      <c r="Q236" s="248"/>
      <c r="R236" s="251"/>
      <c r="S236" s="248"/>
      <c r="T236" s="248" t="s">
        <v>16014</v>
      </c>
      <c r="U236" s="248" t="s">
        <v>16270</v>
      </c>
    </row>
    <row r="237" spans="1:21" s="1" customFormat="1" x14ac:dyDescent="0.25">
      <c r="A237" t="s">
        <v>1326</v>
      </c>
      <c r="B237" t="str">
        <f t="shared" si="21"/>
        <v>31</v>
      </c>
      <c r="C237" t="str">
        <f t="shared" si="22"/>
        <v>760</v>
      </c>
      <c r="D237" t="str">
        <f t="shared" si="23"/>
        <v>000</v>
      </c>
      <c r="E237" s="161" t="s">
        <v>1327</v>
      </c>
      <c r="F237" t="s">
        <v>10903</v>
      </c>
      <c r="G237" t="s">
        <v>1328</v>
      </c>
      <c r="H237" s="209">
        <v>31</v>
      </c>
      <c r="I237" s="209">
        <v>760</v>
      </c>
      <c r="J237" s="209">
        <v>0</v>
      </c>
      <c r="K237" s="209">
        <v>311405</v>
      </c>
      <c r="L237" s="209">
        <v>210100</v>
      </c>
      <c r="M237" s="209">
        <v>200</v>
      </c>
      <c r="N237" s="209">
        <v>2000</v>
      </c>
      <c r="O237" s="308">
        <v>2756</v>
      </c>
      <c r="P237" s="209">
        <v>20191</v>
      </c>
      <c r="Q237" s="248"/>
      <c r="R237" s="251"/>
      <c r="S237" s="248"/>
      <c r="T237" s="248" t="s">
        <v>16014</v>
      </c>
      <c r="U237" s="248" t="s">
        <v>16270</v>
      </c>
    </row>
    <row r="238" spans="1:21" s="1" customFormat="1" x14ac:dyDescent="0.25">
      <c r="A238" t="s">
        <v>16301</v>
      </c>
      <c r="B238" t="str">
        <f t="shared" si="21"/>
        <v>no</v>
      </c>
      <c r="C238" t="str">
        <f t="shared" si="22"/>
        <v/>
      </c>
      <c r="D238" t="str">
        <f t="shared" si="23"/>
        <v>no</v>
      </c>
      <c r="E238" s="161" t="s">
        <v>1330</v>
      </c>
      <c r="F238" t="s">
        <v>10903</v>
      </c>
      <c r="G238" t="s">
        <v>1331</v>
      </c>
      <c r="H238" s="209">
        <v>31</v>
      </c>
      <c r="I238" s="209">
        <v>761</v>
      </c>
      <c r="J238" s="209">
        <v>0</v>
      </c>
      <c r="K238" s="209">
        <v>311405</v>
      </c>
      <c r="L238" s="209">
        <v>210100</v>
      </c>
      <c r="M238" s="209">
        <v>200</v>
      </c>
      <c r="N238" s="209">
        <v>2000</v>
      </c>
      <c r="O238" s="308">
        <v>2760</v>
      </c>
      <c r="P238" s="209">
        <v>20192</v>
      </c>
      <c r="Q238" s="248"/>
      <c r="R238" s="251"/>
      <c r="S238" s="248"/>
      <c r="T238" s="248" t="s">
        <v>16014</v>
      </c>
      <c r="U238" s="388" t="s">
        <v>16810</v>
      </c>
    </row>
    <row r="239" spans="1:21" s="1" customFormat="1" x14ac:dyDescent="0.25">
      <c r="A239" t="s">
        <v>1329</v>
      </c>
      <c r="B239" t="str">
        <f t="shared" si="21"/>
        <v>31</v>
      </c>
      <c r="C239" t="str">
        <f t="shared" si="22"/>
        <v>761</v>
      </c>
      <c r="D239" t="str">
        <f t="shared" si="23"/>
        <v>000</v>
      </c>
      <c r="E239" s="161" t="s">
        <v>1330</v>
      </c>
      <c r="F239" t="s">
        <v>10903</v>
      </c>
      <c r="G239" t="s">
        <v>1331</v>
      </c>
      <c r="H239" s="209">
        <v>31</v>
      </c>
      <c r="I239" s="209">
        <v>761</v>
      </c>
      <c r="J239" s="209">
        <v>0</v>
      </c>
      <c r="K239" s="209">
        <v>311405</v>
      </c>
      <c r="L239" s="209">
        <v>210100</v>
      </c>
      <c r="M239" s="209">
        <v>200</v>
      </c>
      <c r="N239" s="209">
        <v>2000</v>
      </c>
      <c r="O239" s="308">
        <v>2761</v>
      </c>
      <c r="P239" s="209">
        <v>20193</v>
      </c>
      <c r="Q239" s="248"/>
      <c r="R239" s="251"/>
      <c r="S239" s="248"/>
      <c r="T239" s="248" t="s">
        <v>16014</v>
      </c>
      <c r="U239" s="388" t="s">
        <v>16809</v>
      </c>
    </row>
    <row r="240" spans="1:21" s="1" customFormat="1" x14ac:dyDescent="0.25">
      <c r="A240" t="s">
        <v>1332</v>
      </c>
      <c r="B240" t="str">
        <f t="shared" si="21"/>
        <v>31</v>
      </c>
      <c r="C240" t="str">
        <f t="shared" si="22"/>
        <v>762</v>
      </c>
      <c r="D240" t="str">
        <f t="shared" si="23"/>
        <v>000</v>
      </c>
      <c r="E240" s="161" t="s">
        <v>1333</v>
      </c>
      <c r="F240" t="s">
        <v>10903</v>
      </c>
      <c r="G240" t="s">
        <v>1334</v>
      </c>
      <c r="H240" s="209">
        <v>31</v>
      </c>
      <c r="I240" s="209">
        <v>762</v>
      </c>
      <c r="J240" s="209">
        <v>0</v>
      </c>
      <c r="K240" s="209">
        <v>311405</v>
      </c>
      <c r="L240" s="209">
        <v>210100</v>
      </c>
      <c r="M240" s="209">
        <v>200</v>
      </c>
      <c r="N240" s="209">
        <v>2000</v>
      </c>
      <c r="O240" s="308">
        <v>2762</v>
      </c>
      <c r="P240" s="209">
        <v>20194</v>
      </c>
      <c r="Q240" s="248"/>
      <c r="R240" s="251"/>
      <c r="S240" s="248"/>
      <c r="T240" s="248" t="s">
        <v>16014</v>
      </c>
      <c r="U240" s="248" t="s">
        <v>16270</v>
      </c>
    </row>
    <row r="241" spans="1:21" s="1" customFormat="1" x14ac:dyDescent="0.25">
      <c r="A241" t="s">
        <v>1335</v>
      </c>
      <c r="B241" t="str">
        <f t="shared" si="21"/>
        <v>31</v>
      </c>
      <c r="C241" t="str">
        <f t="shared" si="22"/>
        <v>763</v>
      </c>
      <c r="D241" t="str">
        <f t="shared" si="23"/>
        <v>000</v>
      </c>
      <c r="E241" s="161" t="s">
        <v>1336</v>
      </c>
      <c r="F241" t="s">
        <v>10903</v>
      </c>
      <c r="G241" t="s">
        <v>1331</v>
      </c>
      <c r="H241" s="209">
        <v>31</v>
      </c>
      <c r="I241" s="209">
        <v>763</v>
      </c>
      <c r="J241" s="209">
        <v>0</v>
      </c>
      <c r="K241" s="209">
        <v>311405</v>
      </c>
      <c r="L241" s="209">
        <v>210100</v>
      </c>
      <c r="M241" s="209">
        <v>200</v>
      </c>
      <c r="N241" s="209">
        <v>2000</v>
      </c>
      <c r="O241" s="308">
        <v>2763</v>
      </c>
      <c r="P241" s="209">
        <v>20195</v>
      </c>
      <c r="Q241" s="248"/>
      <c r="R241" s="251"/>
      <c r="S241" s="248"/>
      <c r="T241" s="248" t="s">
        <v>16014</v>
      </c>
      <c r="U241" s="248" t="s">
        <v>16270</v>
      </c>
    </row>
    <row r="242" spans="1:21" s="1" customFormat="1" x14ac:dyDescent="0.25">
      <c r="A242" t="s">
        <v>1340</v>
      </c>
      <c r="B242" t="str">
        <f t="shared" si="21"/>
        <v>31</v>
      </c>
      <c r="C242" t="str">
        <f t="shared" si="22"/>
        <v>767</v>
      </c>
      <c r="D242" t="str">
        <f t="shared" si="23"/>
        <v>000</v>
      </c>
      <c r="E242" s="161" t="s">
        <v>1341</v>
      </c>
      <c r="F242" t="s">
        <v>10903</v>
      </c>
      <c r="G242" t="s">
        <v>1342</v>
      </c>
      <c r="H242" s="209">
        <v>31</v>
      </c>
      <c r="I242" s="209">
        <v>767</v>
      </c>
      <c r="J242" s="209">
        <v>0</v>
      </c>
      <c r="K242" s="209">
        <v>311405</v>
      </c>
      <c r="L242" s="209">
        <v>210100</v>
      </c>
      <c r="M242" s="209">
        <v>200</v>
      </c>
      <c r="N242" s="209">
        <v>2000</v>
      </c>
      <c r="O242" s="308">
        <v>2766</v>
      </c>
      <c r="P242" s="209">
        <v>20196</v>
      </c>
      <c r="Q242" s="248"/>
      <c r="R242" s="251"/>
      <c r="S242" s="248"/>
      <c r="T242" s="248" t="s">
        <v>16014</v>
      </c>
      <c r="U242" s="388" t="s">
        <v>16807</v>
      </c>
    </row>
    <row r="243" spans="1:21" s="1" customFormat="1" x14ac:dyDescent="0.25">
      <c r="A243" t="s">
        <v>1343</v>
      </c>
      <c r="B243" t="str">
        <f t="shared" si="21"/>
        <v>31</v>
      </c>
      <c r="C243" t="str">
        <f t="shared" si="22"/>
        <v>768</v>
      </c>
      <c r="D243" t="str">
        <f t="shared" si="23"/>
        <v>000</v>
      </c>
      <c r="E243" s="161" t="s">
        <v>1344</v>
      </c>
      <c r="F243" t="s">
        <v>10903</v>
      </c>
      <c r="G243" t="s">
        <v>1345</v>
      </c>
      <c r="H243" s="209">
        <v>31</v>
      </c>
      <c r="I243" s="209">
        <v>768</v>
      </c>
      <c r="J243" s="209">
        <v>0</v>
      </c>
      <c r="K243" s="209">
        <v>311405</v>
      </c>
      <c r="L243" s="209">
        <v>210100</v>
      </c>
      <c r="M243" s="209">
        <v>200</v>
      </c>
      <c r="N243" s="209">
        <v>2000</v>
      </c>
      <c r="O243" s="308">
        <v>2767</v>
      </c>
      <c r="P243" s="209">
        <v>20197</v>
      </c>
      <c r="Q243" s="248"/>
      <c r="R243" s="251"/>
      <c r="S243" s="248"/>
      <c r="T243" s="248" t="s">
        <v>16014</v>
      </c>
      <c r="U243" s="248" t="s">
        <v>16270</v>
      </c>
    </row>
    <row r="244" spans="1:21" s="1" customFormat="1" x14ac:dyDescent="0.25">
      <c r="A244" t="s">
        <v>1346</v>
      </c>
      <c r="B244" t="str">
        <f t="shared" si="21"/>
        <v>31</v>
      </c>
      <c r="C244" t="str">
        <f t="shared" si="22"/>
        <v>769</v>
      </c>
      <c r="D244" t="str">
        <f t="shared" si="23"/>
        <v>000</v>
      </c>
      <c r="E244" s="161" t="s">
        <v>1347</v>
      </c>
      <c r="F244" t="s">
        <v>10903</v>
      </c>
      <c r="G244" t="s">
        <v>1348</v>
      </c>
      <c r="H244" s="209">
        <v>31</v>
      </c>
      <c r="I244" s="209">
        <v>769</v>
      </c>
      <c r="J244" s="209">
        <v>0</v>
      </c>
      <c r="K244" s="209">
        <v>311405</v>
      </c>
      <c r="L244" s="209">
        <v>210100</v>
      </c>
      <c r="M244" s="209">
        <v>200</v>
      </c>
      <c r="N244" s="209">
        <v>2000</v>
      </c>
      <c r="O244" s="308">
        <v>2768</v>
      </c>
      <c r="P244" s="209">
        <v>20198</v>
      </c>
      <c r="Q244" s="248"/>
      <c r="R244" s="251"/>
      <c r="S244" s="248"/>
      <c r="T244" s="248" t="s">
        <v>16014</v>
      </c>
      <c r="U244" s="248" t="s">
        <v>16270</v>
      </c>
    </row>
    <row r="245" spans="1:21" s="1" customFormat="1" x14ac:dyDescent="0.25">
      <c r="A245" t="s">
        <v>16301</v>
      </c>
      <c r="B245" t="str">
        <f t="shared" si="21"/>
        <v>no</v>
      </c>
      <c r="C245" t="str">
        <f t="shared" si="22"/>
        <v/>
      </c>
      <c r="D245" t="str">
        <f t="shared" si="23"/>
        <v>no</v>
      </c>
      <c r="E245" s="161" t="s">
        <v>1350</v>
      </c>
      <c r="F245" t="s">
        <v>10903</v>
      </c>
      <c r="G245" t="s">
        <v>1351</v>
      </c>
      <c r="H245" s="209">
        <v>31</v>
      </c>
      <c r="I245" s="209">
        <v>770</v>
      </c>
      <c r="J245" s="209">
        <v>0</v>
      </c>
      <c r="K245" s="209">
        <v>311405</v>
      </c>
      <c r="L245" s="209">
        <v>210100</v>
      </c>
      <c r="M245" s="209">
        <v>200</v>
      </c>
      <c r="N245" s="209">
        <v>2000</v>
      </c>
      <c r="O245" s="308">
        <v>2769</v>
      </c>
      <c r="P245" s="209">
        <v>20199</v>
      </c>
      <c r="Q245" s="248"/>
      <c r="R245" s="251"/>
      <c r="S245" s="248"/>
      <c r="T245" s="248" t="s">
        <v>16014</v>
      </c>
      <c r="U245" s="388" t="s">
        <v>16807</v>
      </c>
    </row>
    <row r="246" spans="1:21" s="1" customFormat="1" x14ac:dyDescent="0.25">
      <c r="A246" t="s">
        <v>1349</v>
      </c>
      <c r="B246" t="str">
        <f t="shared" si="21"/>
        <v>31</v>
      </c>
      <c r="C246" t="str">
        <f t="shared" si="22"/>
        <v>770</v>
      </c>
      <c r="D246" t="str">
        <f t="shared" si="23"/>
        <v>000</v>
      </c>
      <c r="E246" s="161" t="s">
        <v>1350</v>
      </c>
      <c r="F246" t="s">
        <v>10903</v>
      </c>
      <c r="G246" t="s">
        <v>1351</v>
      </c>
      <c r="H246" s="209">
        <v>31</v>
      </c>
      <c r="I246" s="209">
        <v>770</v>
      </c>
      <c r="J246" s="209">
        <v>0</v>
      </c>
      <c r="K246" s="209">
        <v>311405</v>
      </c>
      <c r="L246" s="209">
        <v>210100</v>
      </c>
      <c r="M246" s="209">
        <v>200</v>
      </c>
      <c r="N246" s="209">
        <v>2000</v>
      </c>
      <c r="O246" s="308">
        <v>2770</v>
      </c>
      <c r="P246" s="209">
        <v>20200</v>
      </c>
      <c r="Q246" s="248"/>
      <c r="R246" s="251"/>
      <c r="S246" s="248"/>
      <c r="T246" s="248" t="s">
        <v>16014</v>
      </c>
      <c r="U246" s="248" t="s">
        <v>16270</v>
      </c>
    </row>
    <row r="247" spans="1:21" s="1" customFormat="1" x14ac:dyDescent="0.25">
      <c r="A247" t="s">
        <v>1352</v>
      </c>
      <c r="B247" t="str">
        <f t="shared" si="21"/>
        <v>31</v>
      </c>
      <c r="C247" t="str">
        <f t="shared" si="22"/>
        <v>771</v>
      </c>
      <c r="D247" t="str">
        <f t="shared" si="23"/>
        <v>000</v>
      </c>
      <c r="E247" s="161" t="s">
        <v>1353</v>
      </c>
      <c r="F247" t="s">
        <v>10903</v>
      </c>
      <c r="G247" t="s">
        <v>1354</v>
      </c>
      <c r="H247" s="209">
        <v>31</v>
      </c>
      <c r="I247" s="209">
        <v>771</v>
      </c>
      <c r="J247" s="209">
        <v>0</v>
      </c>
      <c r="K247" s="209">
        <v>311405</v>
      </c>
      <c r="L247" s="209">
        <v>210100</v>
      </c>
      <c r="M247" s="209">
        <v>200</v>
      </c>
      <c r="N247" s="209">
        <v>2000</v>
      </c>
      <c r="O247" s="308">
        <v>2771</v>
      </c>
      <c r="P247" s="209">
        <v>20201</v>
      </c>
      <c r="Q247" s="248"/>
      <c r="R247" s="251"/>
      <c r="S247" s="248"/>
      <c r="T247" s="248" t="s">
        <v>16014</v>
      </c>
      <c r="U247" s="248" t="s">
        <v>16270</v>
      </c>
    </row>
    <row r="248" spans="1:21" s="1" customFormat="1" x14ac:dyDescent="0.25">
      <c r="A248" t="s">
        <v>1358</v>
      </c>
      <c r="B248" t="str">
        <f t="shared" si="21"/>
        <v>31</v>
      </c>
      <c r="C248" t="str">
        <f t="shared" si="22"/>
        <v>775</v>
      </c>
      <c r="D248" t="str">
        <f t="shared" si="23"/>
        <v>000</v>
      </c>
      <c r="E248" s="161" t="s">
        <v>1359</v>
      </c>
      <c r="F248" t="s">
        <v>10903</v>
      </c>
      <c r="G248" t="s">
        <v>1360</v>
      </c>
      <c r="H248" s="209">
        <v>31</v>
      </c>
      <c r="I248" s="209">
        <v>775</v>
      </c>
      <c r="J248" s="209">
        <v>0</v>
      </c>
      <c r="K248" s="209">
        <v>311405</v>
      </c>
      <c r="L248" s="209">
        <v>210100</v>
      </c>
      <c r="M248" s="209">
        <v>200</v>
      </c>
      <c r="N248" s="209">
        <v>2000</v>
      </c>
      <c r="O248" s="308">
        <v>2773</v>
      </c>
      <c r="P248" s="209">
        <v>20202</v>
      </c>
      <c r="Q248" s="248"/>
      <c r="R248" s="251"/>
      <c r="S248" s="248"/>
      <c r="T248" s="248" t="s">
        <v>16014</v>
      </c>
      <c r="U248" s="388" t="s">
        <v>16807</v>
      </c>
    </row>
    <row r="249" spans="1:21" s="1" customFormat="1" x14ac:dyDescent="0.25">
      <c r="A249" t="s">
        <v>1366</v>
      </c>
      <c r="B249" t="str">
        <f t="shared" si="21"/>
        <v>31</v>
      </c>
      <c r="C249" t="str">
        <f t="shared" si="22"/>
        <v>780</v>
      </c>
      <c r="D249" t="str">
        <f t="shared" si="23"/>
        <v>000</v>
      </c>
      <c r="E249" s="161" t="s">
        <v>1367</v>
      </c>
      <c r="F249" t="s">
        <v>10903</v>
      </c>
      <c r="G249" t="s">
        <v>1368</v>
      </c>
      <c r="H249" s="209">
        <v>31</v>
      </c>
      <c r="I249" s="209">
        <v>780</v>
      </c>
      <c r="J249" s="209">
        <v>0</v>
      </c>
      <c r="K249" s="209">
        <v>312212</v>
      </c>
      <c r="L249" s="209">
        <v>210100</v>
      </c>
      <c r="M249" s="209">
        <v>200</v>
      </c>
      <c r="N249" s="209">
        <v>2000</v>
      </c>
      <c r="O249" s="308">
        <v>2775</v>
      </c>
      <c r="P249" s="209">
        <v>20203</v>
      </c>
      <c r="Q249" s="248"/>
      <c r="R249" s="251"/>
      <c r="S249" s="248"/>
      <c r="T249" s="248" t="s">
        <v>16014</v>
      </c>
      <c r="U249" s="248" t="s">
        <v>16270</v>
      </c>
    </row>
    <row r="250" spans="1:21" s="1" customFormat="1" x14ac:dyDescent="0.25">
      <c r="A250" t="s">
        <v>16301</v>
      </c>
      <c r="B250" t="str">
        <f t="shared" si="21"/>
        <v>no</v>
      </c>
      <c r="C250" t="str">
        <f t="shared" si="22"/>
        <v/>
      </c>
      <c r="D250" t="str">
        <f t="shared" si="23"/>
        <v>no</v>
      </c>
      <c r="E250" s="161" t="s">
        <v>1370</v>
      </c>
      <c r="F250" t="s">
        <v>10903</v>
      </c>
      <c r="G250" t="s">
        <v>1371</v>
      </c>
      <c r="H250" s="209">
        <v>31</v>
      </c>
      <c r="I250" s="209">
        <v>781</v>
      </c>
      <c r="J250" s="209">
        <v>0</v>
      </c>
      <c r="K250" s="209">
        <v>312212</v>
      </c>
      <c r="L250" s="209">
        <v>210100</v>
      </c>
      <c r="M250" s="209">
        <v>200</v>
      </c>
      <c r="N250" s="209">
        <v>2000</v>
      </c>
      <c r="O250" s="308">
        <v>2776</v>
      </c>
      <c r="P250" s="209">
        <v>20204</v>
      </c>
      <c r="Q250" s="248"/>
      <c r="R250" s="251"/>
      <c r="S250" s="248"/>
      <c r="T250" s="248" t="s">
        <v>16014</v>
      </c>
      <c r="U250" s="388" t="s">
        <v>16807</v>
      </c>
    </row>
    <row r="251" spans="1:21" s="1" customFormat="1" x14ac:dyDescent="0.25">
      <c r="A251" t="s">
        <v>1369</v>
      </c>
      <c r="B251" t="str">
        <f t="shared" si="21"/>
        <v>31</v>
      </c>
      <c r="C251" t="str">
        <f t="shared" si="22"/>
        <v>781</v>
      </c>
      <c r="D251" t="str">
        <f t="shared" si="23"/>
        <v>000</v>
      </c>
      <c r="E251" s="161" t="s">
        <v>1370</v>
      </c>
      <c r="F251" t="s">
        <v>10903</v>
      </c>
      <c r="G251" t="s">
        <v>1371</v>
      </c>
      <c r="H251" s="209">
        <v>31</v>
      </c>
      <c r="I251" s="209">
        <v>781</v>
      </c>
      <c r="J251" s="209">
        <v>0</v>
      </c>
      <c r="K251" s="209">
        <v>312212</v>
      </c>
      <c r="L251" s="209">
        <v>210100</v>
      </c>
      <c r="M251" s="209">
        <v>200</v>
      </c>
      <c r="N251" s="209">
        <v>2000</v>
      </c>
      <c r="O251" s="308">
        <v>2779</v>
      </c>
      <c r="P251" s="209">
        <v>20205</v>
      </c>
      <c r="Q251" s="248"/>
      <c r="R251" s="251"/>
      <c r="S251" s="248"/>
      <c r="T251" s="248" t="s">
        <v>16014</v>
      </c>
      <c r="U251" s="248" t="s">
        <v>16270</v>
      </c>
    </row>
    <row r="252" spans="1:21" s="1" customFormat="1" x14ac:dyDescent="0.25">
      <c r="A252" t="s">
        <v>1372</v>
      </c>
      <c r="B252" t="str">
        <f t="shared" si="21"/>
        <v>31</v>
      </c>
      <c r="C252" t="str">
        <f t="shared" si="22"/>
        <v>782</v>
      </c>
      <c r="D252" t="str">
        <f t="shared" si="23"/>
        <v>000</v>
      </c>
      <c r="E252" s="161" t="s">
        <v>1373</v>
      </c>
      <c r="F252" t="s">
        <v>10903</v>
      </c>
      <c r="G252" t="s">
        <v>1374</v>
      </c>
      <c r="H252" s="209">
        <v>31</v>
      </c>
      <c r="I252" s="209">
        <v>782</v>
      </c>
      <c r="J252" s="209">
        <v>0</v>
      </c>
      <c r="K252" s="209">
        <v>312212</v>
      </c>
      <c r="L252" s="209">
        <v>210100</v>
      </c>
      <c r="M252" s="209">
        <v>200</v>
      </c>
      <c r="N252" s="209">
        <v>2000</v>
      </c>
      <c r="O252" s="308">
        <v>2780</v>
      </c>
      <c r="P252" s="209">
        <v>20206</v>
      </c>
      <c r="Q252" s="248"/>
      <c r="R252" s="251"/>
      <c r="S252" s="248"/>
      <c r="T252" s="248" t="s">
        <v>16014</v>
      </c>
      <c r="U252" s="248" t="s">
        <v>16270</v>
      </c>
    </row>
    <row r="253" spans="1:21" s="1" customFormat="1" x14ac:dyDescent="0.25">
      <c r="A253" t="s">
        <v>1375</v>
      </c>
      <c r="B253" t="str">
        <f t="shared" si="21"/>
        <v>31</v>
      </c>
      <c r="C253" t="str">
        <f t="shared" si="22"/>
        <v>795</v>
      </c>
      <c r="D253" t="str">
        <f t="shared" si="23"/>
        <v>000</v>
      </c>
      <c r="E253" s="161" t="s">
        <v>1376</v>
      </c>
      <c r="F253" t="s">
        <v>10903</v>
      </c>
      <c r="G253" t="s">
        <v>1377</v>
      </c>
      <c r="H253" s="209">
        <v>31</v>
      </c>
      <c r="I253" s="209">
        <v>795</v>
      </c>
      <c r="J253" s="209">
        <v>0</v>
      </c>
      <c r="K253" s="209">
        <v>312212</v>
      </c>
      <c r="L253" s="209">
        <v>210100</v>
      </c>
      <c r="M253" s="209">
        <v>200</v>
      </c>
      <c r="N253" s="209">
        <v>2000</v>
      </c>
      <c r="O253" s="308">
        <v>2781</v>
      </c>
      <c r="P253" s="209">
        <v>20207</v>
      </c>
      <c r="Q253" s="248"/>
      <c r="R253" s="251"/>
      <c r="S253" s="248"/>
      <c r="T253" s="251" t="s">
        <v>16014</v>
      </c>
      <c r="U253" s="248" t="s">
        <v>16270</v>
      </c>
    </row>
    <row r="254" spans="1:21" s="248" customFormat="1" x14ac:dyDescent="0.25">
      <c r="A254" t="s">
        <v>16301</v>
      </c>
      <c r="B254" t="str">
        <f t="shared" si="21"/>
        <v>no</v>
      </c>
      <c r="C254" t="str">
        <f t="shared" si="22"/>
        <v/>
      </c>
      <c r="D254" t="str">
        <f t="shared" si="23"/>
        <v>no</v>
      </c>
      <c r="E254" s="161" t="s">
        <v>16322</v>
      </c>
      <c r="F254" t="s">
        <v>10903</v>
      </c>
      <c r="G254" t="s">
        <v>17082</v>
      </c>
      <c r="H254" s="209"/>
      <c r="I254" s="209"/>
      <c r="J254" s="209"/>
      <c r="K254" s="209"/>
      <c r="L254" s="209">
        <v>210100</v>
      </c>
      <c r="M254" s="209">
        <v>200</v>
      </c>
      <c r="N254" s="209">
        <v>2000</v>
      </c>
      <c r="O254" s="308">
        <v>2782</v>
      </c>
      <c r="P254" s="209">
        <v>20208</v>
      </c>
      <c r="R254" s="251"/>
      <c r="T254" s="248" t="s">
        <v>16014</v>
      </c>
      <c r="U254" s="248" t="s">
        <v>16270</v>
      </c>
    </row>
    <row r="255" spans="1:21" s="248" customFormat="1" x14ac:dyDescent="0.25">
      <c r="A255" t="s">
        <v>1398</v>
      </c>
      <c r="B255" t="str">
        <f t="shared" si="21"/>
        <v>31</v>
      </c>
      <c r="C255" t="str">
        <f t="shared" si="22"/>
        <v>911</v>
      </c>
      <c r="D255" t="str">
        <f t="shared" si="23"/>
        <v>000</v>
      </c>
      <c r="E255" s="161" t="s">
        <v>1399</v>
      </c>
      <c r="F255" t="s">
        <v>10903</v>
      </c>
      <c r="G255" t="s">
        <v>1400</v>
      </c>
      <c r="H255" s="209">
        <v>31</v>
      </c>
      <c r="I255" s="209">
        <v>911</v>
      </c>
      <c r="J255" s="209">
        <v>0</v>
      </c>
      <c r="K255" s="209">
        <v>313115</v>
      </c>
      <c r="L255" s="209">
        <v>210100</v>
      </c>
      <c r="M255" s="209">
        <v>200</v>
      </c>
      <c r="N255" s="209">
        <v>2000</v>
      </c>
      <c r="O255" s="209">
        <v>2790</v>
      </c>
      <c r="P255" s="209">
        <v>20209</v>
      </c>
      <c r="T255" s="251" t="s">
        <v>16014</v>
      </c>
      <c r="U255" s="388" t="s">
        <v>16807</v>
      </c>
    </row>
    <row r="256" spans="1:21" s="248" customFormat="1" x14ac:dyDescent="0.25">
      <c r="A256" t="s">
        <v>1525</v>
      </c>
      <c r="B256" t="str">
        <f t="shared" si="21"/>
        <v>31</v>
      </c>
      <c r="C256" t="str">
        <f t="shared" si="22"/>
        <v>988</v>
      </c>
      <c r="D256" t="str">
        <f t="shared" si="23"/>
        <v>000</v>
      </c>
      <c r="E256" s="161" t="s">
        <v>1526</v>
      </c>
      <c r="F256" t="s">
        <v>10903</v>
      </c>
      <c r="G256" t="s">
        <v>1527</v>
      </c>
      <c r="H256" s="209">
        <v>31</v>
      </c>
      <c r="I256" s="209">
        <v>988</v>
      </c>
      <c r="J256" s="209">
        <v>0</v>
      </c>
      <c r="K256" s="209">
        <v>311225</v>
      </c>
      <c r="L256" s="209">
        <v>210100</v>
      </c>
      <c r="M256" s="209">
        <v>200</v>
      </c>
      <c r="N256" s="209">
        <v>2000</v>
      </c>
      <c r="O256" s="209">
        <v>2790</v>
      </c>
      <c r="P256" s="209">
        <v>20209</v>
      </c>
      <c r="R256" s="251"/>
      <c r="T256" s="248" t="s">
        <v>16014</v>
      </c>
      <c r="U256" s="388" t="s">
        <v>16807</v>
      </c>
    </row>
    <row r="257" spans="1:21" s="248" customFormat="1" x14ac:dyDescent="0.25">
      <c r="A257" t="s">
        <v>1530</v>
      </c>
      <c r="B257" t="str">
        <f t="shared" si="21"/>
        <v>31</v>
      </c>
      <c r="C257" t="str">
        <f t="shared" si="22"/>
        <v>990</v>
      </c>
      <c r="D257" t="str">
        <f t="shared" si="23"/>
        <v>000</v>
      </c>
      <c r="E257" s="161" t="s">
        <v>1531</v>
      </c>
      <c r="F257" t="s">
        <v>10903</v>
      </c>
      <c r="G257" t="s">
        <v>1532</v>
      </c>
      <c r="H257" s="209">
        <v>31</v>
      </c>
      <c r="I257" s="209">
        <v>990</v>
      </c>
      <c r="J257" s="209">
        <v>0</v>
      </c>
      <c r="K257" s="209">
        <v>311215</v>
      </c>
      <c r="L257" s="209">
        <v>210100</v>
      </c>
      <c r="M257" s="209">
        <v>200</v>
      </c>
      <c r="N257" s="209">
        <v>2000</v>
      </c>
      <c r="O257" s="308">
        <v>2911</v>
      </c>
      <c r="P257" s="209">
        <v>20210</v>
      </c>
      <c r="R257" s="251"/>
      <c r="T257" s="248" t="s">
        <v>16014</v>
      </c>
      <c r="U257" s="248" t="s">
        <v>16270</v>
      </c>
    </row>
    <row r="258" spans="1:21" s="248" customFormat="1" x14ac:dyDescent="0.25">
      <c r="A258" t="s">
        <v>15251</v>
      </c>
      <c r="B258" s="8">
        <v>31</v>
      </c>
      <c r="C258" s="8">
        <v>280</v>
      </c>
      <c r="D258" s="65" t="s">
        <v>10410</v>
      </c>
      <c r="E258" s="161" t="s">
        <v>15252</v>
      </c>
      <c r="F258" t="s">
        <v>10903</v>
      </c>
      <c r="G258" s="161" t="s">
        <v>15252</v>
      </c>
      <c r="H258" s="209">
        <v>31</v>
      </c>
      <c r="I258" s="209">
        <v>280</v>
      </c>
      <c r="J258" s="209">
        <v>0</v>
      </c>
      <c r="K258" s="209">
        <v>311215</v>
      </c>
      <c r="L258" s="209">
        <v>210100</v>
      </c>
      <c r="M258" s="209">
        <v>200</v>
      </c>
      <c r="N258" s="209">
        <v>2000</v>
      </c>
      <c r="O258" s="308">
        <v>2988</v>
      </c>
      <c r="P258" s="209">
        <v>20212</v>
      </c>
      <c r="R258" s="251"/>
      <c r="T258" s="248" t="s">
        <v>16014</v>
      </c>
      <c r="U258" s="248" t="s">
        <v>16270</v>
      </c>
    </row>
    <row r="259" spans="1:21" s="248" customFormat="1" x14ac:dyDescent="0.25">
      <c r="A259" t="s">
        <v>15260</v>
      </c>
      <c r="B259" s="8">
        <v>31</v>
      </c>
      <c r="C259" s="8">
        <v>686</v>
      </c>
      <c r="D259" s="63" t="s">
        <v>10410</v>
      </c>
      <c r="E259" s="161" t="s">
        <v>15261</v>
      </c>
      <c r="F259" t="s">
        <v>10903</v>
      </c>
      <c r="G259" s="161" t="s">
        <v>15261</v>
      </c>
      <c r="H259" s="209">
        <v>31</v>
      </c>
      <c r="I259" s="209">
        <v>686</v>
      </c>
      <c r="J259" s="209">
        <v>0</v>
      </c>
      <c r="K259" s="209">
        <v>311405</v>
      </c>
      <c r="L259" s="209">
        <v>210100</v>
      </c>
      <c r="M259" s="209">
        <v>200</v>
      </c>
      <c r="N259" s="209">
        <v>2000</v>
      </c>
      <c r="O259" s="308">
        <v>2989</v>
      </c>
      <c r="P259" s="209">
        <v>20213</v>
      </c>
      <c r="R259" s="251"/>
      <c r="T259" s="248" t="s">
        <v>16014</v>
      </c>
      <c r="U259" s="248" t="s">
        <v>16270</v>
      </c>
    </row>
    <row r="260" spans="1:21" s="248" customFormat="1" x14ac:dyDescent="0.25">
      <c r="A260" t="s">
        <v>15262</v>
      </c>
      <c r="B260" s="8">
        <v>31</v>
      </c>
      <c r="C260" s="8">
        <v>717</v>
      </c>
      <c r="D260" s="63" t="s">
        <v>10410</v>
      </c>
      <c r="E260" s="161" t="s">
        <v>14695</v>
      </c>
      <c r="F260" t="s">
        <v>10903</v>
      </c>
      <c r="G260" s="161" t="s">
        <v>14695</v>
      </c>
      <c r="H260" s="209">
        <v>31</v>
      </c>
      <c r="I260" s="209">
        <v>717</v>
      </c>
      <c r="J260" s="209">
        <v>0</v>
      </c>
      <c r="K260" s="209">
        <v>311405</v>
      </c>
      <c r="L260" s="209">
        <v>210100</v>
      </c>
      <c r="M260" s="209">
        <v>200</v>
      </c>
      <c r="N260" s="209">
        <v>2000</v>
      </c>
      <c r="O260" s="308">
        <v>2990</v>
      </c>
      <c r="P260" s="209">
        <v>20214</v>
      </c>
      <c r="R260" s="251"/>
      <c r="T260" s="248" t="s">
        <v>16014</v>
      </c>
      <c r="U260" s="248" t="s">
        <v>16270</v>
      </c>
    </row>
    <row r="261" spans="1:21" s="248" customFormat="1" x14ac:dyDescent="0.25">
      <c r="A261" t="s">
        <v>1134</v>
      </c>
      <c r="B261" t="str">
        <f t="shared" ref="B261:B293" si="24">LEFT(A261,2)</f>
        <v>31</v>
      </c>
      <c r="C261" t="str">
        <f t="shared" ref="C261:C293" si="25">MID(A261,4,3)</f>
        <v>276</v>
      </c>
      <c r="D261" t="str">
        <f t="shared" ref="D261:D293" si="26">RIGHT(A261,3)</f>
        <v>000</v>
      </c>
      <c r="E261" s="161" t="s">
        <v>1135</v>
      </c>
      <c r="F261" t="s">
        <v>10903</v>
      </c>
      <c r="G261" t="s">
        <v>1136</v>
      </c>
      <c r="H261" s="209">
        <v>31</v>
      </c>
      <c r="I261" s="209">
        <v>276</v>
      </c>
      <c r="J261" s="209">
        <v>0</v>
      </c>
      <c r="K261" s="209">
        <v>311215</v>
      </c>
      <c r="L261" s="209">
        <v>210100</v>
      </c>
      <c r="M261" s="209">
        <v>200</v>
      </c>
      <c r="N261" s="209">
        <v>2000</v>
      </c>
      <c r="O261" s="209">
        <v>2280</v>
      </c>
      <c r="P261" s="209">
        <v>20215</v>
      </c>
      <c r="Q261"/>
      <c r="R261" s="251"/>
      <c r="T261" s="248" t="s">
        <v>16014</v>
      </c>
      <c r="U261" s="248" t="s">
        <v>16270</v>
      </c>
    </row>
    <row r="262" spans="1:21" s="248" customFormat="1" x14ac:dyDescent="0.25">
      <c r="A262" t="s">
        <v>1276</v>
      </c>
      <c r="B262" t="str">
        <f t="shared" si="24"/>
        <v>31</v>
      </c>
      <c r="C262" t="str">
        <f t="shared" si="25"/>
        <v>685</v>
      </c>
      <c r="D262" t="str">
        <f t="shared" si="26"/>
        <v>000</v>
      </c>
      <c r="E262" s="161" t="s">
        <v>1277</v>
      </c>
      <c r="F262" t="s">
        <v>10903</v>
      </c>
      <c r="G262" t="s">
        <v>1278</v>
      </c>
      <c r="H262" s="209">
        <v>31</v>
      </c>
      <c r="I262" s="209">
        <v>685</v>
      </c>
      <c r="J262" s="209">
        <v>0</v>
      </c>
      <c r="K262" s="209">
        <v>311305</v>
      </c>
      <c r="L262" s="209">
        <v>210100</v>
      </c>
      <c r="M262" s="209">
        <v>200</v>
      </c>
      <c r="N262" s="209">
        <v>2000</v>
      </c>
      <c r="O262" s="209">
        <v>2686</v>
      </c>
      <c r="P262" s="209">
        <v>20216</v>
      </c>
      <c r="Q262"/>
      <c r="R262" s="251"/>
      <c r="T262" s="248" t="s">
        <v>16014</v>
      </c>
      <c r="U262" s="248" t="s">
        <v>16270</v>
      </c>
    </row>
    <row r="263" spans="1:21" s="248" customFormat="1" x14ac:dyDescent="0.25">
      <c r="A263" t="s">
        <v>1306</v>
      </c>
      <c r="B263" t="str">
        <f t="shared" si="24"/>
        <v>31</v>
      </c>
      <c r="C263" t="str">
        <f t="shared" si="25"/>
        <v>718</v>
      </c>
      <c r="D263" t="str">
        <f t="shared" si="26"/>
        <v>000</v>
      </c>
      <c r="E263" s="161" t="s">
        <v>1307</v>
      </c>
      <c r="F263" t="s">
        <v>10903</v>
      </c>
      <c r="G263" t="s">
        <v>1307</v>
      </c>
      <c r="H263" s="209">
        <v>31</v>
      </c>
      <c r="I263" s="209">
        <v>718</v>
      </c>
      <c r="J263" s="209">
        <v>0</v>
      </c>
      <c r="K263" s="209">
        <v>311405</v>
      </c>
      <c r="L263" s="209">
        <v>210100</v>
      </c>
      <c r="M263" s="209">
        <v>200</v>
      </c>
      <c r="N263" s="209">
        <v>2000</v>
      </c>
      <c r="O263" s="209">
        <v>2717</v>
      </c>
      <c r="P263" s="209">
        <v>20217</v>
      </c>
      <c r="Q263"/>
      <c r="R263" s="251"/>
      <c r="T263" s="248" t="s">
        <v>16014</v>
      </c>
      <c r="U263" s="248" t="s">
        <v>16270</v>
      </c>
    </row>
    <row r="264" spans="1:21" s="248" customFormat="1" x14ac:dyDescent="0.25">
      <c r="A264" t="s">
        <v>1311</v>
      </c>
      <c r="B264" t="str">
        <f t="shared" si="24"/>
        <v>31</v>
      </c>
      <c r="C264" t="str">
        <f t="shared" si="25"/>
        <v>746</v>
      </c>
      <c r="D264" t="str">
        <f t="shared" si="26"/>
        <v>000</v>
      </c>
      <c r="E264" s="161" t="s">
        <v>1312</v>
      </c>
      <c r="F264" t="s">
        <v>10903</v>
      </c>
      <c r="G264" t="s">
        <v>1313</v>
      </c>
      <c r="H264" s="209">
        <v>31</v>
      </c>
      <c r="I264" s="209">
        <v>746</v>
      </c>
      <c r="J264" s="209">
        <v>0</v>
      </c>
      <c r="K264" s="209">
        <v>311405</v>
      </c>
      <c r="L264" s="209">
        <v>210100</v>
      </c>
      <c r="M264" s="209">
        <v>200</v>
      </c>
      <c r="N264" s="209">
        <v>2000</v>
      </c>
      <c r="O264" s="209">
        <v>2745</v>
      </c>
      <c r="P264" s="209">
        <v>20218</v>
      </c>
      <c r="R264" s="251"/>
      <c r="T264" s="248" t="s">
        <v>16014</v>
      </c>
      <c r="U264" s="248" t="s">
        <v>16270</v>
      </c>
    </row>
    <row r="265" spans="1:21" s="248" customFormat="1" x14ac:dyDescent="0.25">
      <c r="A265" t="s">
        <v>16301</v>
      </c>
      <c r="B265" t="str">
        <f t="shared" si="24"/>
        <v>no</v>
      </c>
      <c r="C265" t="str">
        <f t="shared" si="25"/>
        <v/>
      </c>
      <c r="D265" t="str">
        <f t="shared" si="26"/>
        <v>no</v>
      </c>
      <c r="E265" s="161" t="s">
        <v>16320</v>
      </c>
      <c r="F265" t="s">
        <v>10903</v>
      </c>
      <c r="G265" s="161" t="s">
        <v>16320</v>
      </c>
      <c r="H265" s="209"/>
      <c r="I265" s="209"/>
      <c r="J265" s="209"/>
      <c r="K265" s="209"/>
      <c r="L265" s="209">
        <v>210100</v>
      </c>
      <c r="M265" s="209">
        <v>200</v>
      </c>
      <c r="N265" s="209">
        <v>2000</v>
      </c>
      <c r="O265" s="209">
        <v>2751</v>
      </c>
      <c r="P265" s="209">
        <v>20219</v>
      </c>
      <c r="R265" s="251"/>
      <c r="T265" s="248" t="s">
        <v>16014</v>
      </c>
      <c r="U265" s="248" t="s">
        <v>16270</v>
      </c>
    </row>
    <row r="266" spans="1:21" s="248" customFormat="1" x14ac:dyDescent="0.25">
      <c r="A266" t="s">
        <v>1320</v>
      </c>
      <c r="B266" t="str">
        <f t="shared" si="24"/>
        <v>31</v>
      </c>
      <c r="C266" t="str">
        <f t="shared" si="25"/>
        <v>755</v>
      </c>
      <c r="D266" t="str">
        <f t="shared" si="26"/>
        <v>000</v>
      </c>
      <c r="E266" s="161" t="s">
        <v>1321</v>
      </c>
      <c r="F266" t="s">
        <v>10903</v>
      </c>
      <c r="G266" t="s">
        <v>1322</v>
      </c>
      <c r="H266" s="209">
        <v>31</v>
      </c>
      <c r="I266" s="209">
        <v>755</v>
      </c>
      <c r="J266" s="209">
        <v>0</v>
      </c>
      <c r="K266" s="209">
        <v>311405</v>
      </c>
      <c r="L266" s="209">
        <v>210100</v>
      </c>
      <c r="M266" s="209">
        <v>200</v>
      </c>
      <c r="N266" s="209">
        <v>2000</v>
      </c>
      <c r="O266" s="209">
        <v>2751</v>
      </c>
      <c r="P266" s="209">
        <v>20219</v>
      </c>
      <c r="R266" s="251"/>
      <c r="T266" s="248" t="s">
        <v>16014</v>
      </c>
      <c r="U266" s="248" t="s">
        <v>16270</v>
      </c>
    </row>
    <row r="267" spans="1:21" s="248" customFormat="1" x14ac:dyDescent="0.25">
      <c r="A267" t="s">
        <v>1528</v>
      </c>
      <c r="B267" t="str">
        <f t="shared" si="24"/>
        <v>31</v>
      </c>
      <c r="C267" t="str">
        <f t="shared" si="25"/>
        <v>989</v>
      </c>
      <c r="D267" t="str">
        <f t="shared" si="26"/>
        <v>000</v>
      </c>
      <c r="E267" s="161" t="s">
        <v>1529</v>
      </c>
      <c r="F267" t="s">
        <v>10903</v>
      </c>
      <c r="G267" t="s">
        <v>1529</v>
      </c>
      <c r="H267" s="209">
        <v>31</v>
      </c>
      <c r="I267" s="209">
        <v>989</v>
      </c>
      <c r="J267" s="209">
        <v>0</v>
      </c>
      <c r="K267" s="209">
        <v>311215</v>
      </c>
      <c r="L267" s="209">
        <v>210100</v>
      </c>
      <c r="M267" s="209">
        <v>200</v>
      </c>
      <c r="N267" s="209">
        <v>2000</v>
      </c>
      <c r="O267" s="308">
        <v>2795</v>
      </c>
      <c r="P267" s="209">
        <v>20220</v>
      </c>
      <c r="R267" s="251"/>
      <c r="T267" s="248" t="s">
        <v>16014</v>
      </c>
      <c r="U267" s="248" t="s">
        <v>16270</v>
      </c>
    </row>
    <row r="268" spans="1:21" s="248" customFormat="1" x14ac:dyDescent="0.25">
      <c r="A268" t="s">
        <v>1361</v>
      </c>
      <c r="B268" t="str">
        <f t="shared" si="24"/>
        <v>31</v>
      </c>
      <c r="C268" t="str">
        <f t="shared" si="25"/>
        <v>776</v>
      </c>
      <c r="D268" t="str">
        <f t="shared" si="26"/>
        <v>000</v>
      </c>
      <c r="E268" s="161" t="s">
        <v>1362</v>
      </c>
      <c r="F268" t="s">
        <v>10903</v>
      </c>
      <c r="G268" t="s">
        <v>1363</v>
      </c>
      <c r="H268" s="209">
        <v>31</v>
      </c>
      <c r="I268" s="209">
        <v>776</v>
      </c>
      <c r="J268" s="209">
        <v>0</v>
      </c>
      <c r="K268" s="209">
        <v>311405</v>
      </c>
      <c r="L268" s="209">
        <v>210100</v>
      </c>
      <c r="M268" s="209">
        <v>200</v>
      </c>
      <c r="N268" s="209">
        <v>2000</v>
      </c>
      <c r="O268" s="209">
        <v>2774</v>
      </c>
      <c r="P268" s="209">
        <v>20221</v>
      </c>
      <c r="Q268" s="8"/>
      <c r="R268" s="251"/>
      <c r="T268" s="248" t="s">
        <v>16014</v>
      </c>
      <c r="U268" s="248" t="s">
        <v>16270</v>
      </c>
    </row>
    <row r="269" spans="1:21" s="248" customFormat="1" x14ac:dyDescent="0.25">
      <c r="A269" t="s">
        <v>1364</v>
      </c>
      <c r="B269" t="str">
        <f t="shared" si="24"/>
        <v>31</v>
      </c>
      <c r="C269" t="str">
        <f t="shared" si="25"/>
        <v>779</v>
      </c>
      <c r="D269" t="str">
        <f t="shared" si="26"/>
        <v>000</v>
      </c>
      <c r="E269" s="161" t="s">
        <v>1365</v>
      </c>
      <c r="F269" t="s">
        <v>10903</v>
      </c>
      <c r="G269" t="s">
        <v>1365</v>
      </c>
      <c r="H269" s="209">
        <v>31</v>
      </c>
      <c r="I269" s="209">
        <v>779</v>
      </c>
      <c r="J269" s="209">
        <v>0</v>
      </c>
      <c r="K269" s="209">
        <v>312212</v>
      </c>
      <c r="L269" s="209">
        <v>210100</v>
      </c>
      <c r="M269" s="209">
        <v>200</v>
      </c>
      <c r="N269" s="209">
        <v>2001</v>
      </c>
      <c r="O269" s="209">
        <v>2774</v>
      </c>
      <c r="P269" s="209">
        <v>20222</v>
      </c>
      <c r="Q269" s="8"/>
      <c r="R269" s="251"/>
      <c r="T269" s="248" t="s">
        <v>16014</v>
      </c>
      <c r="U269" s="248" t="s">
        <v>16270</v>
      </c>
    </row>
    <row r="270" spans="1:21" s="248" customFormat="1" x14ac:dyDescent="0.25">
      <c r="A270" t="s">
        <v>1279</v>
      </c>
      <c r="B270" t="str">
        <f t="shared" si="24"/>
        <v>31</v>
      </c>
      <c r="C270" t="str">
        <f t="shared" si="25"/>
        <v>701</v>
      </c>
      <c r="D270" t="str">
        <f t="shared" si="26"/>
        <v>000</v>
      </c>
      <c r="E270" s="161" t="s">
        <v>1280</v>
      </c>
      <c r="F270" t="s">
        <v>10903</v>
      </c>
      <c r="G270" t="s">
        <v>1281</v>
      </c>
      <c r="H270" s="209">
        <v>31</v>
      </c>
      <c r="I270" s="209">
        <v>701</v>
      </c>
      <c r="J270" s="209">
        <v>0</v>
      </c>
      <c r="K270" s="209">
        <v>311405</v>
      </c>
      <c r="L270" s="209">
        <v>210100</v>
      </c>
      <c r="M270" s="209">
        <v>200</v>
      </c>
      <c r="N270" s="209">
        <v>2001</v>
      </c>
      <c r="O270" s="308">
        <v>2701</v>
      </c>
      <c r="P270" s="209">
        <v>20223</v>
      </c>
      <c r="R270" s="251"/>
      <c r="T270" s="248" t="s">
        <v>16014</v>
      </c>
      <c r="U270" s="248" t="s">
        <v>16270</v>
      </c>
    </row>
    <row r="271" spans="1:21" s="248" customFormat="1" x14ac:dyDescent="0.25">
      <c r="A271" t="s">
        <v>16301</v>
      </c>
      <c r="B271" t="str">
        <f t="shared" si="24"/>
        <v>no</v>
      </c>
      <c r="C271" t="str">
        <f t="shared" si="25"/>
        <v/>
      </c>
      <c r="D271" t="str">
        <f t="shared" si="26"/>
        <v>no</v>
      </c>
      <c r="E271" s="161" t="s">
        <v>1333</v>
      </c>
      <c r="F271" t="s">
        <v>10903</v>
      </c>
      <c r="G271" t="s">
        <v>1334</v>
      </c>
      <c r="H271" s="209">
        <v>31</v>
      </c>
      <c r="I271" s="209">
        <v>762</v>
      </c>
      <c r="J271" s="209">
        <v>0</v>
      </c>
      <c r="K271" s="209">
        <v>311405</v>
      </c>
      <c r="L271" s="209">
        <v>210100</v>
      </c>
      <c r="M271" s="209">
        <v>200</v>
      </c>
      <c r="N271" s="209">
        <v>2001</v>
      </c>
      <c r="O271" s="308">
        <v>2761</v>
      </c>
      <c r="P271" s="209">
        <v>20224</v>
      </c>
      <c r="R271" s="251"/>
      <c r="T271" s="248" t="s">
        <v>16014</v>
      </c>
      <c r="U271" s="388" t="s">
        <v>16810</v>
      </c>
    </row>
    <row r="272" spans="1:21" s="248" customFormat="1" x14ac:dyDescent="0.25">
      <c r="A272" t="s">
        <v>16301</v>
      </c>
      <c r="B272" t="str">
        <f t="shared" si="24"/>
        <v>no</v>
      </c>
      <c r="C272" t="str">
        <f t="shared" si="25"/>
        <v/>
      </c>
      <c r="D272" t="str">
        <f t="shared" si="26"/>
        <v>no</v>
      </c>
      <c r="E272" s="161" t="s">
        <v>1336</v>
      </c>
      <c r="F272" t="s">
        <v>10903</v>
      </c>
      <c r="G272" t="s">
        <v>1331</v>
      </c>
      <c r="H272" s="209">
        <v>31</v>
      </c>
      <c r="I272" s="209">
        <v>763</v>
      </c>
      <c r="J272" s="209">
        <v>0</v>
      </c>
      <c r="K272" s="209">
        <v>311405</v>
      </c>
      <c r="L272" s="209">
        <v>210100</v>
      </c>
      <c r="M272" s="209">
        <v>200</v>
      </c>
      <c r="N272" s="209">
        <v>2001</v>
      </c>
      <c r="O272" s="308">
        <v>2762</v>
      </c>
      <c r="P272" s="209">
        <v>20225</v>
      </c>
      <c r="R272" s="251"/>
      <c r="T272" s="248" t="s">
        <v>16014</v>
      </c>
      <c r="U272" s="388" t="s">
        <v>16809</v>
      </c>
    </row>
    <row r="273" spans="1:21" s="248" customFormat="1" x14ac:dyDescent="0.25">
      <c r="A273" t="s">
        <v>16301</v>
      </c>
      <c r="B273" t="str">
        <f t="shared" si="24"/>
        <v>no</v>
      </c>
      <c r="C273" t="str">
        <f t="shared" si="25"/>
        <v/>
      </c>
      <c r="D273" t="str">
        <f t="shared" si="26"/>
        <v>no</v>
      </c>
      <c r="E273" s="161" t="s">
        <v>16685</v>
      </c>
      <c r="F273" t="s">
        <v>10903</v>
      </c>
      <c r="G273" s="161" t="s">
        <v>16685</v>
      </c>
      <c r="H273" s="209"/>
      <c r="I273" s="209"/>
      <c r="J273" s="209"/>
      <c r="K273" s="209"/>
      <c r="L273" s="209">
        <v>210100</v>
      </c>
      <c r="M273" s="209">
        <v>200</v>
      </c>
      <c r="N273" s="209">
        <v>2001</v>
      </c>
      <c r="O273" s="308">
        <v>2763</v>
      </c>
      <c r="P273" s="209">
        <v>20226</v>
      </c>
      <c r="R273" s="251"/>
      <c r="T273" s="248" t="s">
        <v>16014</v>
      </c>
      <c r="U273" s="248" t="s">
        <v>16270</v>
      </c>
    </row>
    <row r="274" spans="1:21" s="248" customFormat="1" x14ac:dyDescent="0.25">
      <c r="A274" t="s">
        <v>16301</v>
      </c>
      <c r="B274" t="str">
        <f t="shared" si="24"/>
        <v>no</v>
      </c>
      <c r="C274" t="str">
        <f t="shared" si="25"/>
        <v/>
      </c>
      <c r="D274" t="str">
        <f t="shared" si="26"/>
        <v>no</v>
      </c>
      <c r="E274" s="161" t="s">
        <v>1353</v>
      </c>
      <c r="F274" t="s">
        <v>10903</v>
      </c>
      <c r="G274" t="s">
        <v>1354</v>
      </c>
      <c r="H274" s="209">
        <v>31</v>
      </c>
      <c r="I274" s="209">
        <v>771</v>
      </c>
      <c r="J274" s="209">
        <v>0</v>
      </c>
      <c r="K274" s="209">
        <v>311405</v>
      </c>
      <c r="L274" s="209">
        <v>210100</v>
      </c>
      <c r="M274" s="209">
        <v>200</v>
      </c>
      <c r="N274" s="209">
        <v>2001</v>
      </c>
      <c r="O274" s="308">
        <v>2770</v>
      </c>
      <c r="P274" s="209">
        <v>20227</v>
      </c>
      <c r="R274" s="251"/>
      <c r="T274" s="248" t="s">
        <v>16014</v>
      </c>
      <c r="U274" s="388" t="s">
        <v>16807</v>
      </c>
    </row>
    <row r="275" spans="1:21" s="248" customFormat="1" x14ac:dyDescent="0.25">
      <c r="A275" t="s">
        <v>1355</v>
      </c>
      <c r="B275" t="str">
        <f t="shared" si="24"/>
        <v>31</v>
      </c>
      <c r="C275" t="str">
        <f t="shared" si="25"/>
        <v>773</v>
      </c>
      <c r="D275" t="str">
        <f t="shared" si="26"/>
        <v>000</v>
      </c>
      <c r="E275" s="161" t="s">
        <v>1356</v>
      </c>
      <c r="F275" t="s">
        <v>10903</v>
      </c>
      <c r="G275" t="s">
        <v>1357</v>
      </c>
      <c r="H275" s="209">
        <v>31</v>
      </c>
      <c r="I275" s="209">
        <v>773</v>
      </c>
      <c r="J275" s="209">
        <v>0</v>
      </c>
      <c r="K275" s="209">
        <v>311405</v>
      </c>
      <c r="L275" s="209">
        <v>210100</v>
      </c>
      <c r="M275" s="209">
        <v>200</v>
      </c>
      <c r="N275" s="209">
        <v>2001</v>
      </c>
      <c r="O275" s="308">
        <v>2771</v>
      </c>
      <c r="P275" s="209">
        <v>20228</v>
      </c>
      <c r="R275" s="251"/>
      <c r="T275" s="248" t="s">
        <v>16014</v>
      </c>
      <c r="U275" s="248" t="s">
        <v>16270</v>
      </c>
    </row>
    <row r="276" spans="1:21" s="248" customFormat="1" x14ac:dyDescent="0.25">
      <c r="A276" t="s">
        <v>16364</v>
      </c>
      <c r="B276" t="str">
        <f t="shared" si="24"/>
        <v>31</v>
      </c>
      <c r="C276" t="str">
        <f t="shared" si="25"/>
        <v>790</v>
      </c>
      <c r="D276" t="str">
        <f t="shared" si="26"/>
        <v>000</v>
      </c>
      <c r="E276" s="161" t="s">
        <v>1376</v>
      </c>
      <c r="F276" t="s">
        <v>10903</v>
      </c>
      <c r="G276" t="s">
        <v>1377</v>
      </c>
      <c r="H276" s="209">
        <v>31</v>
      </c>
      <c r="I276" s="209">
        <v>790</v>
      </c>
      <c r="J276" s="209">
        <v>0</v>
      </c>
      <c r="K276" s="209">
        <v>312212</v>
      </c>
      <c r="L276" s="209">
        <v>210100</v>
      </c>
      <c r="M276" s="209">
        <v>200</v>
      </c>
      <c r="N276" s="209">
        <v>2001</v>
      </c>
      <c r="O276" s="308">
        <v>2781</v>
      </c>
      <c r="P276" s="209">
        <v>20229</v>
      </c>
      <c r="R276" s="251"/>
      <c r="T276" s="251" t="s">
        <v>16014</v>
      </c>
      <c r="U276" s="248" t="s">
        <v>16270</v>
      </c>
    </row>
    <row r="277" spans="1:21" s="248" customFormat="1" x14ac:dyDescent="0.25">
      <c r="A277" t="s">
        <v>1337</v>
      </c>
      <c r="B277" t="str">
        <f t="shared" si="24"/>
        <v>31</v>
      </c>
      <c r="C277" t="str">
        <f t="shared" si="25"/>
        <v>766</v>
      </c>
      <c r="D277" t="str">
        <f t="shared" si="26"/>
        <v>000</v>
      </c>
      <c r="E277" s="161" t="s">
        <v>1338</v>
      </c>
      <c r="F277" t="s">
        <v>10903</v>
      </c>
      <c r="G277" t="s">
        <v>1339</v>
      </c>
      <c r="H277" s="209">
        <v>31</v>
      </c>
      <c r="I277" s="209">
        <v>766</v>
      </c>
      <c r="J277" s="209">
        <v>0</v>
      </c>
      <c r="K277" s="209">
        <v>311405</v>
      </c>
      <c r="L277" s="209">
        <v>210100</v>
      </c>
      <c r="M277" s="209">
        <v>200</v>
      </c>
      <c r="N277" s="209">
        <v>2001</v>
      </c>
      <c r="O277" s="209">
        <v>2764</v>
      </c>
      <c r="P277" s="209">
        <v>20230</v>
      </c>
      <c r="R277" s="251"/>
      <c r="T277" s="248" t="s">
        <v>16014</v>
      </c>
      <c r="U277" s="248" t="s">
        <v>16270</v>
      </c>
    </row>
    <row r="278" spans="1:21" s="248" customFormat="1" x14ac:dyDescent="0.25">
      <c r="A278" t="s">
        <v>16301</v>
      </c>
      <c r="B278" t="str">
        <f t="shared" si="24"/>
        <v>no</v>
      </c>
      <c r="C278" t="str">
        <f t="shared" si="25"/>
        <v/>
      </c>
      <c r="D278" t="str">
        <f t="shared" si="26"/>
        <v>no</v>
      </c>
      <c r="E278" s="161" t="s">
        <v>16921</v>
      </c>
      <c r="F278" t="s">
        <v>10903</v>
      </c>
      <c r="G278" t="s">
        <v>16921</v>
      </c>
      <c r="H278" s="209"/>
      <c r="I278" s="209"/>
      <c r="J278" s="209"/>
      <c r="K278" s="209"/>
      <c r="L278" s="209">
        <v>210100</v>
      </c>
      <c r="M278" s="209">
        <v>200</v>
      </c>
      <c r="N278" s="209">
        <v>2000</v>
      </c>
      <c r="O278" s="209">
        <v>2202</v>
      </c>
      <c r="P278" s="209">
        <v>20231</v>
      </c>
      <c r="Q278" s="8"/>
      <c r="R278"/>
      <c r="S278" s="363" t="s">
        <v>16922</v>
      </c>
      <c r="T278" s="248" t="s">
        <v>16014</v>
      </c>
      <c r="U278" s="248" t="s">
        <v>16270</v>
      </c>
    </row>
    <row r="279" spans="1:21" s="248" customFormat="1" x14ac:dyDescent="0.25">
      <c r="A279" t="s">
        <v>1173</v>
      </c>
      <c r="B279" t="str">
        <f t="shared" si="24"/>
        <v>31</v>
      </c>
      <c r="C279" t="str">
        <f t="shared" si="25"/>
        <v>423</v>
      </c>
      <c r="D279" t="str">
        <f t="shared" si="26"/>
        <v>000</v>
      </c>
      <c r="E279" s="161" t="s">
        <v>1174</v>
      </c>
      <c r="F279" t="s">
        <v>10903</v>
      </c>
      <c r="G279" t="s">
        <v>1175</v>
      </c>
      <c r="H279" s="209">
        <v>31</v>
      </c>
      <c r="I279" s="209">
        <v>423</v>
      </c>
      <c r="J279" s="209">
        <v>0</v>
      </c>
      <c r="K279" s="209">
        <v>311235</v>
      </c>
      <c r="L279" s="308">
        <v>210100</v>
      </c>
      <c r="M279" s="209">
        <v>200</v>
      </c>
      <c r="N279" s="209">
        <v>2000</v>
      </c>
      <c r="O279" s="209">
        <v>2430</v>
      </c>
      <c r="P279" s="209">
        <v>20232</v>
      </c>
      <c r="R279" s="251"/>
      <c r="T279" s="248" t="s">
        <v>16014</v>
      </c>
      <c r="U279" s="388" t="s">
        <v>16807</v>
      </c>
    </row>
    <row r="280" spans="1:21" s="248" customFormat="1" x14ac:dyDescent="0.25">
      <c r="A280" t="s">
        <v>1182</v>
      </c>
      <c r="B280" t="str">
        <f t="shared" si="24"/>
        <v>31</v>
      </c>
      <c r="C280" t="str">
        <f t="shared" si="25"/>
        <v>441</v>
      </c>
      <c r="D280" t="str">
        <f t="shared" si="26"/>
        <v>000</v>
      </c>
      <c r="E280" s="161" t="s">
        <v>1183</v>
      </c>
      <c r="F280" t="s">
        <v>10903</v>
      </c>
      <c r="G280" t="s">
        <v>1184</v>
      </c>
      <c r="H280" s="209">
        <v>31</v>
      </c>
      <c r="I280" s="209">
        <v>441</v>
      </c>
      <c r="J280" s="209">
        <v>0</v>
      </c>
      <c r="K280" s="209">
        <v>311235</v>
      </c>
      <c r="L280" s="308">
        <v>210100</v>
      </c>
      <c r="M280" s="209">
        <v>200</v>
      </c>
      <c r="N280" s="209">
        <v>2000</v>
      </c>
      <c r="O280" s="209">
        <v>2442</v>
      </c>
      <c r="P280" s="209">
        <v>20233</v>
      </c>
      <c r="R280" s="251"/>
      <c r="T280" s="248" t="s">
        <v>16014</v>
      </c>
      <c r="U280" s="248" t="s">
        <v>16270</v>
      </c>
    </row>
    <row r="281" spans="1:21" s="248" customFormat="1" x14ac:dyDescent="0.25">
      <c r="A281" t="s">
        <v>924</v>
      </c>
      <c r="B281" t="str">
        <f t="shared" si="24"/>
        <v>31</v>
      </c>
      <c r="C281" t="str">
        <f t="shared" si="25"/>
        <v>120</v>
      </c>
      <c r="D281" t="str">
        <f t="shared" si="26"/>
        <v>000</v>
      </c>
      <c r="E281" s="161" t="s">
        <v>925</v>
      </c>
      <c r="F281" t="s">
        <v>10903</v>
      </c>
      <c r="G281" t="s">
        <v>926</v>
      </c>
      <c r="H281" s="209">
        <v>31</v>
      </c>
      <c r="I281" s="209">
        <v>120</v>
      </c>
      <c r="J281" s="209">
        <v>0</v>
      </c>
      <c r="K281" s="209">
        <v>311215</v>
      </c>
      <c r="L281" s="209">
        <v>210100</v>
      </c>
      <c r="M281" s="209">
        <v>200</v>
      </c>
      <c r="N281" s="209">
        <v>2000</v>
      </c>
      <c r="O281" s="209">
        <v>2200</v>
      </c>
      <c r="P281" s="209">
        <v>20234</v>
      </c>
      <c r="Q281" s="8"/>
      <c r="R281"/>
      <c r="S281" s="8"/>
      <c r="T281" s="248" t="s">
        <v>16014</v>
      </c>
      <c r="U281" s="248" t="s">
        <v>16270</v>
      </c>
    </row>
    <row r="282" spans="1:21" s="248" customFormat="1" x14ac:dyDescent="0.25">
      <c r="A282" t="s">
        <v>16301</v>
      </c>
      <c r="B282" t="str">
        <f t="shared" si="24"/>
        <v>no</v>
      </c>
      <c r="C282" t="str">
        <f t="shared" si="25"/>
        <v/>
      </c>
      <c r="D282" t="str">
        <f t="shared" si="26"/>
        <v>no</v>
      </c>
      <c r="E282" t="s">
        <v>16842</v>
      </c>
      <c r="F282" t="s">
        <v>10903</v>
      </c>
      <c r="G282" t="s">
        <v>16842</v>
      </c>
      <c r="H282" s="209"/>
      <c r="I282" s="209"/>
      <c r="J282" s="209"/>
      <c r="K282" s="209"/>
      <c r="L282" s="308">
        <v>210100</v>
      </c>
      <c r="M282" s="209">
        <v>200</v>
      </c>
      <c r="N282" s="209">
        <v>2000</v>
      </c>
      <c r="O282" s="209">
        <v>2443</v>
      </c>
      <c r="P282" s="209">
        <v>20235</v>
      </c>
      <c r="R282" s="251"/>
      <c r="S282" s="357" t="s">
        <v>16893</v>
      </c>
      <c r="T282" s="248" t="s">
        <v>16014</v>
      </c>
      <c r="U282" s="248" t="s">
        <v>16270</v>
      </c>
    </row>
    <row r="283" spans="1:21" s="248" customFormat="1" x14ac:dyDescent="0.25">
      <c r="A283" t="s">
        <v>1152</v>
      </c>
      <c r="B283" t="str">
        <f t="shared" si="24"/>
        <v>31</v>
      </c>
      <c r="C283" t="str">
        <f t="shared" si="25"/>
        <v>295</v>
      </c>
      <c r="D283" t="str">
        <f t="shared" si="26"/>
        <v>000</v>
      </c>
      <c r="E283" s="161" t="s">
        <v>1153</v>
      </c>
      <c r="F283" t="s">
        <v>10903</v>
      </c>
      <c r="G283" t="s">
        <v>1154</v>
      </c>
      <c r="H283" s="209">
        <v>31</v>
      </c>
      <c r="I283" s="209">
        <v>295</v>
      </c>
      <c r="J283" s="209">
        <v>0</v>
      </c>
      <c r="K283" s="209">
        <v>311215</v>
      </c>
      <c r="L283" s="209">
        <v>210100</v>
      </c>
      <c r="M283" s="209">
        <v>200</v>
      </c>
      <c r="N283" s="209">
        <v>2000</v>
      </c>
      <c r="O283" s="209">
        <v>2296</v>
      </c>
      <c r="P283" s="209">
        <v>20236</v>
      </c>
      <c r="R283" s="251"/>
      <c r="T283" s="248" t="s">
        <v>16014</v>
      </c>
      <c r="U283" s="248" t="s">
        <v>16270</v>
      </c>
    </row>
    <row r="284" spans="1:21" s="1" customFormat="1" x14ac:dyDescent="0.25">
      <c r="A284" t="s">
        <v>16301</v>
      </c>
      <c r="B284" t="str">
        <f t="shared" si="24"/>
        <v>no</v>
      </c>
      <c r="C284" t="str">
        <f t="shared" si="25"/>
        <v/>
      </c>
      <c r="D284" t="str">
        <f t="shared" si="26"/>
        <v>no</v>
      </c>
      <c r="E284" t="s">
        <v>16923</v>
      </c>
      <c r="F284" t="s">
        <v>10903</v>
      </c>
      <c r="G284" t="s">
        <v>16923</v>
      </c>
      <c r="H284" s="209"/>
      <c r="I284" s="209"/>
      <c r="J284" s="209"/>
      <c r="K284" s="209"/>
      <c r="L284" s="209">
        <v>210100</v>
      </c>
      <c r="M284" s="209">
        <v>200</v>
      </c>
      <c r="N284" s="209">
        <v>2000</v>
      </c>
      <c r="O284" s="209">
        <v>2444</v>
      </c>
      <c r="P284" s="209">
        <v>20237</v>
      </c>
      <c r="Q284" s="248"/>
      <c r="R284" s="251"/>
      <c r="S284" s="357" t="s">
        <v>16924</v>
      </c>
      <c r="T284" s="248" t="s">
        <v>16014</v>
      </c>
      <c r="U284" s="248" t="s">
        <v>16270</v>
      </c>
    </row>
    <row r="285" spans="1:21" s="1" customFormat="1" x14ac:dyDescent="0.25">
      <c r="A285" t="s">
        <v>1149</v>
      </c>
      <c r="B285" t="str">
        <f t="shared" si="24"/>
        <v>31</v>
      </c>
      <c r="C285" t="str">
        <f t="shared" si="25"/>
        <v>292</v>
      </c>
      <c r="D285" t="str">
        <f t="shared" si="26"/>
        <v>000</v>
      </c>
      <c r="E285" s="161" t="s">
        <v>1150</v>
      </c>
      <c r="F285" t="s">
        <v>10903</v>
      </c>
      <c r="G285" t="s">
        <v>1151</v>
      </c>
      <c r="H285" s="209">
        <v>31</v>
      </c>
      <c r="I285" s="209">
        <v>292</v>
      </c>
      <c r="J285" s="209">
        <v>0</v>
      </c>
      <c r="K285" s="209">
        <v>311215</v>
      </c>
      <c r="L285" s="209">
        <v>210100</v>
      </c>
      <c r="M285" s="209">
        <v>200</v>
      </c>
      <c r="N285" s="209">
        <v>2000</v>
      </c>
      <c r="O285" s="209">
        <v>2293</v>
      </c>
      <c r="P285" s="209">
        <v>20238</v>
      </c>
      <c r="Q285" s="248"/>
      <c r="R285" s="251"/>
      <c r="S285" s="248"/>
      <c r="T285" s="248" t="s">
        <v>16014</v>
      </c>
      <c r="U285" s="248" t="s">
        <v>16270</v>
      </c>
    </row>
    <row r="286" spans="1:21" s="1" customFormat="1" x14ac:dyDescent="0.25">
      <c r="A286" t="s">
        <v>16301</v>
      </c>
      <c r="B286" t="str">
        <f t="shared" si="24"/>
        <v>no</v>
      </c>
      <c r="C286" t="str">
        <f t="shared" si="25"/>
        <v/>
      </c>
      <c r="D286" t="str">
        <f t="shared" si="26"/>
        <v>no</v>
      </c>
      <c r="E286" s="161" t="s">
        <v>17019</v>
      </c>
      <c r="F286" t="s">
        <v>10903</v>
      </c>
      <c r="G286" t="s">
        <v>17019</v>
      </c>
      <c r="H286" s="209"/>
      <c r="I286" s="209"/>
      <c r="J286" s="209"/>
      <c r="K286" s="209"/>
      <c r="L286" s="209">
        <v>210100</v>
      </c>
      <c r="M286" s="209">
        <v>200</v>
      </c>
      <c r="N286" s="209">
        <v>2000</v>
      </c>
      <c r="O286" s="209">
        <v>2575</v>
      </c>
      <c r="P286" s="371">
        <v>20239</v>
      </c>
      <c r="Q286" s="248"/>
      <c r="R286" s="251"/>
      <c r="S286" s="359" t="s">
        <v>17020</v>
      </c>
      <c r="T286" s="248"/>
      <c r="U286" s="248"/>
    </row>
    <row r="287" spans="1:21" s="1" customFormat="1" x14ac:dyDescent="0.25">
      <c r="A287" t="s">
        <v>16301</v>
      </c>
      <c r="B287" t="str">
        <f t="shared" si="24"/>
        <v>no</v>
      </c>
      <c r="C287" t="str">
        <f t="shared" si="25"/>
        <v/>
      </c>
      <c r="D287" t="str">
        <f t="shared" si="26"/>
        <v>no</v>
      </c>
      <c r="E287" s="161" t="s">
        <v>17147</v>
      </c>
      <c r="F287" t="s">
        <v>10903</v>
      </c>
      <c r="G287" t="s">
        <v>17147</v>
      </c>
      <c r="H287" s="209"/>
      <c r="I287" s="209"/>
      <c r="J287" s="209"/>
      <c r="K287" s="209"/>
      <c r="L287" s="209">
        <v>210100</v>
      </c>
      <c r="M287" s="209">
        <v>200</v>
      </c>
      <c r="N287" s="209">
        <v>2000</v>
      </c>
      <c r="O287" s="209">
        <v>2297</v>
      </c>
      <c r="P287" s="371">
        <v>20240</v>
      </c>
      <c r="Q287"/>
      <c r="R287"/>
      <c r="S287" s="364" t="s">
        <v>17148</v>
      </c>
      <c r="T287"/>
      <c r="U287"/>
    </row>
    <row r="288" spans="1:21" s="1" customFormat="1" x14ac:dyDescent="0.25">
      <c r="A288" t="s">
        <v>16301</v>
      </c>
      <c r="B288" t="str">
        <f t="shared" si="24"/>
        <v>no</v>
      </c>
      <c r="C288" t="str">
        <f t="shared" si="25"/>
        <v/>
      </c>
      <c r="D288" t="str">
        <f t="shared" si="26"/>
        <v>no</v>
      </c>
      <c r="E288" t="s">
        <v>17151</v>
      </c>
      <c r="F288" t="s">
        <v>10903</v>
      </c>
      <c r="G288" t="s">
        <v>17150</v>
      </c>
      <c r="H288" s="209"/>
      <c r="I288" s="209"/>
      <c r="J288" s="209"/>
      <c r="K288" s="209"/>
      <c r="L288" s="209">
        <v>210100</v>
      </c>
      <c r="M288" s="209">
        <v>200</v>
      </c>
      <c r="N288" s="209">
        <v>2000</v>
      </c>
      <c r="O288" s="209">
        <v>2322</v>
      </c>
      <c r="P288" s="371">
        <v>20241</v>
      </c>
      <c r="Q288"/>
      <c r="R288"/>
      <c r="S288" s="359" t="s">
        <v>17149</v>
      </c>
      <c r="T288"/>
      <c r="U288" s="248" t="s">
        <v>17012</v>
      </c>
    </row>
    <row r="289" spans="1:21" s="1" customFormat="1" x14ac:dyDescent="0.25">
      <c r="A289" t="s">
        <v>16301</v>
      </c>
      <c r="B289" t="str">
        <f t="shared" si="24"/>
        <v>no</v>
      </c>
      <c r="C289" t="str">
        <f t="shared" si="25"/>
        <v/>
      </c>
      <c r="D289" t="str">
        <f t="shared" si="26"/>
        <v>no</v>
      </c>
      <c r="E289" s="161" t="s">
        <v>17152</v>
      </c>
      <c r="F289" t="s">
        <v>10903</v>
      </c>
      <c r="G289" t="s">
        <v>17152</v>
      </c>
      <c r="H289" s="209"/>
      <c r="I289" s="209"/>
      <c r="J289" s="209"/>
      <c r="K289" s="209"/>
      <c r="L289" s="209">
        <v>210100</v>
      </c>
      <c r="M289" s="209">
        <v>200</v>
      </c>
      <c r="N289" s="209">
        <v>2000</v>
      </c>
      <c r="O289" s="209">
        <v>2510</v>
      </c>
      <c r="P289" s="371">
        <v>20242</v>
      </c>
      <c r="Q289"/>
      <c r="R289"/>
      <c r="S289" s="359" t="s">
        <v>17149</v>
      </c>
      <c r="T289"/>
      <c r="U289" s="248" t="s">
        <v>17012</v>
      </c>
    </row>
    <row r="290" spans="1:21" s="1" customFormat="1" x14ac:dyDescent="0.25">
      <c r="A290" t="s">
        <v>16301</v>
      </c>
      <c r="B290" t="str">
        <f t="shared" si="24"/>
        <v>no</v>
      </c>
      <c r="C290" t="str">
        <f t="shared" ref="C290" si="27">MID(A290,4,3)</f>
        <v/>
      </c>
      <c r="D290" t="str">
        <f t="shared" ref="D290" si="28">RIGHT(A290,3)</f>
        <v>no</v>
      </c>
      <c r="E290" s="161" t="s">
        <v>17282</v>
      </c>
      <c r="F290" t="s">
        <v>10903</v>
      </c>
      <c r="G290" t="s">
        <v>17282</v>
      </c>
      <c r="H290" s="209"/>
      <c r="I290" s="209"/>
      <c r="J290" s="209"/>
      <c r="K290" s="209"/>
      <c r="L290" s="209">
        <v>210100</v>
      </c>
      <c r="M290" s="209">
        <v>200</v>
      </c>
      <c r="N290" s="209">
        <v>2000</v>
      </c>
      <c r="O290" s="209">
        <v>2511</v>
      </c>
      <c r="P290" s="372">
        <v>20244</v>
      </c>
      <c r="Q290"/>
      <c r="R290"/>
      <c r="S290" s="366" t="s">
        <v>17283</v>
      </c>
      <c r="T290"/>
      <c r="U290" s="248"/>
    </row>
    <row r="291" spans="1:21" s="248" customFormat="1" x14ac:dyDescent="0.25">
      <c r="A291" t="s">
        <v>16301</v>
      </c>
      <c r="B291" t="str">
        <f t="shared" si="24"/>
        <v>no</v>
      </c>
      <c r="C291" t="str">
        <f t="shared" si="25"/>
        <v/>
      </c>
      <c r="D291" t="str">
        <f t="shared" si="26"/>
        <v>no</v>
      </c>
      <c r="E291" s="161" t="s">
        <v>576</v>
      </c>
      <c r="F291" t="s">
        <v>10903</v>
      </c>
      <c r="G291" s="161" t="s">
        <v>577</v>
      </c>
      <c r="H291" s="209"/>
      <c r="I291" s="209"/>
      <c r="J291" s="209"/>
      <c r="K291" s="209"/>
      <c r="L291" s="209">
        <v>210100</v>
      </c>
      <c r="M291" s="209">
        <v>200</v>
      </c>
      <c r="N291" s="209">
        <v>2000</v>
      </c>
      <c r="O291" s="209">
        <v>2741</v>
      </c>
      <c r="P291" s="372">
        <v>20243</v>
      </c>
      <c r="R291" s="251"/>
      <c r="S291" s="384" t="s">
        <v>17155</v>
      </c>
      <c r="U291" s="248" t="s">
        <v>17012</v>
      </c>
    </row>
    <row r="292" spans="1:21" s="1" customFormat="1" x14ac:dyDescent="0.25">
      <c r="A292" t="s">
        <v>675</v>
      </c>
      <c r="B292" t="str">
        <f t="shared" si="24"/>
        <v>31</v>
      </c>
      <c r="C292" t="str">
        <f t="shared" si="25"/>
        <v>047</v>
      </c>
      <c r="D292" t="str">
        <f t="shared" si="26"/>
        <v>008</v>
      </c>
      <c r="E292" s="161" t="s">
        <v>677</v>
      </c>
      <c r="F292" t="s">
        <v>17141</v>
      </c>
      <c r="G292" t="s">
        <v>678</v>
      </c>
      <c r="H292" s="209">
        <v>31</v>
      </c>
      <c r="I292" s="209">
        <v>47</v>
      </c>
      <c r="J292" s="209">
        <v>8</v>
      </c>
      <c r="K292" s="209">
        <v>314110</v>
      </c>
      <c r="L292" s="209">
        <v>210100</v>
      </c>
      <c r="M292" s="209">
        <v>300</v>
      </c>
      <c r="N292" s="209">
        <v>3001</v>
      </c>
      <c r="O292" s="209">
        <v>3001</v>
      </c>
      <c r="P292" s="209">
        <v>30010</v>
      </c>
      <c r="Q292" s="248"/>
      <c r="R292" s="251"/>
      <c r="S292" s="248"/>
      <c r="T292" s="248" t="s">
        <v>16014</v>
      </c>
      <c r="U292" s="248" t="s">
        <v>16270</v>
      </c>
    </row>
    <row r="293" spans="1:21" s="1" customFormat="1" x14ac:dyDescent="0.25">
      <c r="A293" t="s">
        <v>16301</v>
      </c>
      <c r="B293" t="str">
        <f t="shared" si="24"/>
        <v>no</v>
      </c>
      <c r="C293" t="str">
        <f t="shared" si="25"/>
        <v/>
      </c>
      <c r="D293" t="str">
        <f t="shared" si="26"/>
        <v>no</v>
      </c>
      <c r="E293" s="161" t="s">
        <v>16623</v>
      </c>
      <c r="F293" t="s">
        <v>17141</v>
      </c>
      <c r="G293" s="161" t="s">
        <v>16623</v>
      </c>
      <c r="H293" s="209"/>
      <c r="I293" s="209"/>
      <c r="J293" s="209"/>
      <c r="K293" s="209"/>
      <c r="L293" s="209">
        <v>210100</v>
      </c>
      <c r="M293" s="209">
        <v>300</v>
      </c>
      <c r="N293" s="209">
        <v>3001</v>
      </c>
      <c r="O293" s="209">
        <v>3000</v>
      </c>
      <c r="P293" s="308">
        <v>30011</v>
      </c>
      <c r="Q293" s="248"/>
      <c r="R293" s="251"/>
      <c r="S293" s="248"/>
      <c r="T293" s="248" t="s">
        <v>16014</v>
      </c>
      <c r="U293" s="248" t="s">
        <v>16270</v>
      </c>
    </row>
    <row r="294" spans="1:21" s="1" customFormat="1" x14ac:dyDescent="0.25">
      <c r="A294" t="s">
        <v>679</v>
      </c>
      <c r="B294" t="str">
        <f t="shared" ref="B294:B325" si="29">LEFT(A294,2)</f>
        <v>31</v>
      </c>
      <c r="C294" t="str">
        <f t="shared" ref="C294:C325" si="30">MID(A294,4,3)</f>
        <v>047</v>
      </c>
      <c r="D294" t="str">
        <f t="shared" ref="D294:D325" si="31">RIGHT(A294,3)</f>
        <v>009</v>
      </c>
      <c r="E294" s="161" t="s">
        <v>681</v>
      </c>
      <c r="F294" t="s">
        <v>17141</v>
      </c>
      <c r="G294" t="s">
        <v>682</v>
      </c>
      <c r="H294" s="209">
        <v>31</v>
      </c>
      <c r="I294" s="209">
        <v>47</v>
      </c>
      <c r="J294" s="209">
        <v>9</v>
      </c>
      <c r="K294" s="209">
        <v>314110</v>
      </c>
      <c r="L294" s="209">
        <v>210100</v>
      </c>
      <c r="M294" s="209">
        <v>300</v>
      </c>
      <c r="N294" s="209">
        <v>3002</v>
      </c>
      <c r="O294" s="209">
        <v>3001</v>
      </c>
      <c r="P294" s="209">
        <v>30020</v>
      </c>
      <c r="Q294" s="248"/>
      <c r="R294" s="251"/>
      <c r="S294" s="248"/>
      <c r="T294" s="248" t="s">
        <v>16014</v>
      </c>
      <c r="U294" s="248" t="s">
        <v>16270</v>
      </c>
    </row>
    <row r="295" spans="1:21" s="1" customFormat="1" x14ac:dyDescent="0.25">
      <c r="A295" t="s">
        <v>2273</v>
      </c>
      <c r="B295" t="str">
        <f t="shared" si="29"/>
        <v>32</v>
      </c>
      <c r="C295" t="str">
        <f t="shared" si="30"/>
        <v>L00</v>
      </c>
      <c r="D295" t="str">
        <f t="shared" si="31"/>
        <v>009</v>
      </c>
      <c r="E295" t="s">
        <v>16624</v>
      </c>
      <c r="F295" t="s">
        <v>17141</v>
      </c>
      <c r="G295" t="s">
        <v>16624</v>
      </c>
      <c r="H295" s="209">
        <v>32</v>
      </c>
      <c r="I295" s="209" t="s">
        <v>2258</v>
      </c>
      <c r="J295" s="209">
        <v>9</v>
      </c>
      <c r="K295" s="209">
        <v>319220</v>
      </c>
      <c r="L295" s="209">
        <v>210100</v>
      </c>
      <c r="M295" s="209">
        <v>300</v>
      </c>
      <c r="N295" s="209">
        <v>3002</v>
      </c>
      <c r="O295" s="209">
        <v>3000</v>
      </c>
      <c r="P295" s="308">
        <v>30021</v>
      </c>
      <c r="Q295" s="248"/>
      <c r="R295" s="251"/>
      <c r="S295" s="248"/>
      <c r="T295" s="248" t="s">
        <v>16014</v>
      </c>
      <c r="U295" s="248" t="s">
        <v>16270</v>
      </c>
    </row>
    <row r="296" spans="1:21" s="1" customFormat="1" x14ac:dyDescent="0.25">
      <c r="A296" t="s">
        <v>723</v>
      </c>
      <c r="B296" t="str">
        <f t="shared" si="29"/>
        <v>31</v>
      </c>
      <c r="C296" t="str">
        <f t="shared" si="30"/>
        <v>047</v>
      </c>
      <c r="D296" t="str">
        <f t="shared" si="31"/>
        <v>024</v>
      </c>
      <c r="E296" s="161" t="s">
        <v>725</v>
      </c>
      <c r="F296" t="s">
        <v>17141</v>
      </c>
      <c r="G296" t="s">
        <v>726</v>
      </c>
      <c r="H296" s="209">
        <v>31</v>
      </c>
      <c r="I296" s="209">
        <v>47</v>
      </c>
      <c r="J296" s="209">
        <v>24</v>
      </c>
      <c r="K296" s="209">
        <v>314110</v>
      </c>
      <c r="L296" s="209">
        <v>210100</v>
      </c>
      <c r="M296" s="209">
        <v>300</v>
      </c>
      <c r="N296" s="209">
        <v>3003</v>
      </c>
      <c r="O296" s="209">
        <v>3001</v>
      </c>
      <c r="P296" s="209">
        <v>30030</v>
      </c>
      <c r="Q296" s="248"/>
      <c r="R296" s="251"/>
      <c r="S296" s="248"/>
      <c r="T296" s="248" t="s">
        <v>16014</v>
      </c>
      <c r="U296" s="248" t="s">
        <v>16270</v>
      </c>
    </row>
    <row r="297" spans="1:21" s="1" customFormat="1" x14ac:dyDescent="0.25">
      <c r="A297" t="s">
        <v>16301</v>
      </c>
      <c r="B297" t="str">
        <f t="shared" si="29"/>
        <v>no</v>
      </c>
      <c r="C297" t="str">
        <f t="shared" si="30"/>
        <v/>
      </c>
      <c r="D297" t="str">
        <f t="shared" si="31"/>
        <v>no</v>
      </c>
      <c r="E297" s="161" t="s">
        <v>16625</v>
      </c>
      <c r="F297" t="s">
        <v>17141</v>
      </c>
      <c r="G297" s="161" t="s">
        <v>16625</v>
      </c>
      <c r="H297" s="209"/>
      <c r="I297" s="209"/>
      <c r="J297" s="209"/>
      <c r="K297" s="209"/>
      <c r="L297" s="209">
        <v>210100</v>
      </c>
      <c r="M297" s="209">
        <v>300</v>
      </c>
      <c r="N297" s="209">
        <v>3003</v>
      </c>
      <c r="O297" s="209">
        <v>3000</v>
      </c>
      <c r="P297" s="308">
        <v>30031</v>
      </c>
      <c r="Q297" s="248"/>
      <c r="R297" s="251"/>
      <c r="S297" s="248"/>
      <c r="T297" s="248" t="s">
        <v>16014</v>
      </c>
      <c r="U297" s="248" t="s">
        <v>16270</v>
      </c>
    </row>
    <row r="298" spans="1:21" s="1" customFormat="1" x14ac:dyDescent="0.25">
      <c r="A298" t="s">
        <v>727</v>
      </c>
      <c r="B298" t="str">
        <f t="shared" si="29"/>
        <v>31</v>
      </c>
      <c r="C298" t="str">
        <f t="shared" si="30"/>
        <v>047</v>
      </c>
      <c r="D298" t="str">
        <f t="shared" si="31"/>
        <v>025</v>
      </c>
      <c r="E298" s="161" t="s">
        <v>729</v>
      </c>
      <c r="F298" t="s">
        <v>17141</v>
      </c>
      <c r="G298" t="s">
        <v>730</v>
      </c>
      <c r="H298" s="209">
        <v>31</v>
      </c>
      <c r="I298" s="209">
        <v>47</v>
      </c>
      <c r="J298" s="209">
        <v>25</v>
      </c>
      <c r="K298" s="209">
        <v>314110</v>
      </c>
      <c r="L298" s="209">
        <v>210100</v>
      </c>
      <c r="M298" s="209">
        <v>300</v>
      </c>
      <c r="N298" s="209">
        <v>3004</v>
      </c>
      <c r="O298" s="209">
        <v>3001</v>
      </c>
      <c r="P298" s="209">
        <v>30040</v>
      </c>
      <c r="Q298" s="248"/>
      <c r="R298" s="251"/>
      <c r="S298" s="248"/>
      <c r="T298" s="248" t="s">
        <v>16014</v>
      </c>
      <c r="U298" s="248" t="s">
        <v>16270</v>
      </c>
    </row>
    <row r="299" spans="1:21" s="1" customFormat="1" x14ac:dyDescent="0.25">
      <c r="A299" t="s">
        <v>16301</v>
      </c>
      <c r="B299" t="str">
        <f t="shared" si="29"/>
        <v>no</v>
      </c>
      <c r="C299" t="str">
        <f t="shared" si="30"/>
        <v/>
      </c>
      <c r="D299" t="str">
        <f t="shared" si="31"/>
        <v>no</v>
      </c>
      <c r="E299" s="161" t="s">
        <v>16626</v>
      </c>
      <c r="F299" t="s">
        <v>17141</v>
      </c>
      <c r="G299" s="161" t="s">
        <v>16626</v>
      </c>
      <c r="H299" s="209"/>
      <c r="I299" s="209"/>
      <c r="J299" s="209"/>
      <c r="K299" s="209"/>
      <c r="L299" s="209">
        <v>210100</v>
      </c>
      <c r="M299" s="209">
        <v>300</v>
      </c>
      <c r="N299" s="209">
        <v>3004</v>
      </c>
      <c r="O299" s="209">
        <v>3000</v>
      </c>
      <c r="P299" s="308">
        <v>30041</v>
      </c>
      <c r="Q299" s="248"/>
      <c r="R299" s="251"/>
      <c r="S299" s="248"/>
      <c r="T299" s="248" t="s">
        <v>16014</v>
      </c>
      <c r="U299" s="248" t="s">
        <v>16270</v>
      </c>
    </row>
    <row r="300" spans="1:21" s="1" customFormat="1" x14ac:dyDescent="0.25">
      <c r="A300" t="s">
        <v>646</v>
      </c>
      <c r="B300" t="str">
        <f t="shared" si="29"/>
        <v>31</v>
      </c>
      <c r="C300" t="str">
        <f t="shared" si="30"/>
        <v>047</v>
      </c>
      <c r="D300" t="str">
        <f t="shared" si="31"/>
        <v>001</v>
      </c>
      <c r="E300" s="161" t="s">
        <v>649</v>
      </c>
      <c r="F300" t="s">
        <v>17141</v>
      </c>
      <c r="G300" t="s">
        <v>650</v>
      </c>
      <c r="H300" s="209">
        <v>31</v>
      </c>
      <c r="I300" s="209">
        <v>47</v>
      </c>
      <c r="J300" s="209">
        <v>1</v>
      </c>
      <c r="K300" s="209">
        <v>314110</v>
      </c>
      <c r="L300" s="209">
        <v>210100</v>
      </c>
      <c r="M300" s="209">
        <v>300</v>
      </c>
      <c r="N300" s="209">
        <v>3005</v>
      </c>
      <c r="O300" s="209">
        <v>3001</v>
      </c>
      <c r="P300" s="209">
        <v>30050</v>
      </c>
      <c r="Q300" s="248"/>
      <c r="R300" s="251"/>
      <c r="S300" s="248"/>
      <c r="T300" s="248" t="s">
        <v>16014</v>
      </c>
      <c r="U300" s="248" t="s">
        <v>16270</v>
      </c>
    </row>
    <row r="301" spans="1:21" s="1" customFormat="1" x14ac:dyDescent="0.25">
      <c r="A301" t="s">
        <v>16301</v>
      </c>
      <c r="B301" t="str">
        <f t="shared" si="29"/>
        <v>no</v>
      </c>
      <c r="C301" t="str">
        <f t="shared" si="30"/>
        <v/>
      </c>
      <c r="D301" t="str">
        <f t="shared" si="31"/>
        <v>no</v>
      </c>
      <c r="E301" s="161" t="s">
        <v>16627</v>
      </c>
      <c r="F301" t="s">
        <v>17141</v>
      </c>
      <c r="G301" s="161" t="s">
        <v>16627</v>
      </c>
      <c r="H301" s="209"/>
      <c r="I301" s="209"/>
      <c r="J301" s="209"/>
      <c r="K301" s="209"/>
      <c r="L301" s="209">
        <v>210100</v>
      </c>
      <c r="M301" s="209">
        <v>300</v>
      </c>
      <c r="N301" s="209">
        <v>3005</v>
      </c>
      <c r="O301" s="209">
        <v>3000</v>
      </c>
      <c r="P301" s="308">
        <v>30051</v>
      </c>
      <c r="Q301" s="248"/>
      <c r="R301" s="251"/>
      <c r="S301" s="248"/>
      <c r="T301" s="248" t="s">
        <v>16014</v>
      </c>
      <c r="U301" s="248" t="s">
        <v>16270</v>
      </c>
    </row>
    <row r="302" spans="1:21" s="1" customFormat="1" x14ac:dyDescent="0.25">
      <c r="A302" t="s">
        <v>683</v>
      </c>
      <c r="B302" t="str">
        <f t="shared" si="29"/>
        <v>31</v>
      </c>
      <c r="C302" t="str">
        <f t="shared" si="30"/>
        <v>047</v>
      </c>
      <c r="D302" t="str">
        <f t="shared" si="31"/>
        <v>012</v>
      </c>
      <c r="E302" s="161" t="s">
        <v>685</v>
      </c>
      <c r="F302" t="s">
        <v>17141</v>
      </c>
      <c r="G302" t="s">
        <v>686</v>
      </c>
      <c r="H302" s="209">
        <v>31</v>
      </c>
      <c r="I302" s="209">
        <v>47</v>
      </c>
      <c r="J302" s="209">
        <v>12</v>
      </c>
      <c r="K302" s="209">
        <v>314110</v>
      </c>
      <c r="L302" s="209">
        <v>210100</v>
      </c>
      <c r="M302" s="209">
        <v>300</v>
      </c>
      <c r="N302" s="209">
        <v>3006</v>
      </c>
      <c r="O302" s="209">
        <v>3001</v>
      </c>
      <c r="P302" s="209">
        <v>30060</v>
      </c>
      <c r="Q302" s="248"/>
      <c r="R302" s="251"/>
      <c r="S302" s="248"/>
      <c r="T302" s="248" t="s">
        <v>16014</v>
      </c>
      <c r="U302" s="248" t="s">
        <v>16270</v>
      </c>
    </row>
    <row r="303" spans="1:21" s="1" customFormat="1" x14ac:dyDescent="0.25">
      <c r="A303" t="s">
        <v>16301</v>
      </c>
      <c r="B303" t="str">
        <f t="shared" si="29"/>
        <v>no</v>
      </c>
      <c r="C303" t="str">
        <f t="shared" si="30"/>
        <v/>
      </c>
      <c r="D303" t="str">
        <f t="shared" si="31"/>
        <v>no</v>
      </c>
      <c r="E303" s="161" t="s">
        <v>16628</v>
      </c>
      <c r="F303" t="s">
        <v>17141</v>
      </c>
      <c r="G303" s="161" t="s">
        <v>16628</v>
      </c>
      <c r="H303" s="209"/>
      <c r="I303" s="209"/>
      <c r="J303" s="209"/>
      <c r="K303" s="209"/>
      <c r="L303" s="209">
        <v>210100</v>
      </c>
      <c r="M303" s="209">
        <v>300</v>
      </c>
      <c r="N303" s="209">
        <v>3006</v>
      </c>
      <c r="O303" s="209">
        <v>3000</v>
      </c>
      <c r="P303" s="308">
        <v>30061</v>
      </c>
      <c r="Q303" s="248"/>
      <c r="R303" s="251"/>
      <c r="S303" s="248"/>
      <c r="T303" s="248" t="s">
        <v>16014</v>
      </c>
      <c r="U303" s="248" t="s">
        <v>16270</v>
      </c>
    </row>
    <row r="304" spans="1:21" s="1" customFormat="1" x14ac:dyDescent="0.25">
      <c r="A304" t="s">
        <v>735</v>
      </c>
      <c r="B304" t="str">
        <f t="shared" si="29"/>
        <v>31</v>
      </c>
      <c r="C304" t="str">
        <f t="shared" si="30"/>
        <v>047</v>
      </c>
      <c r="D304" t="str">
        <f t="shared" si="31"/>
        <v>027</v>
      </c>
      <c r="E304" s="161" t="s">
        <v>736</v>
      </c>
      <c r="F304" t="s">
        <v>17141</v>
      </c>
      <c r="G304" t="s">
        <v>737</v>
      </c>
      <c r="H304" s="209">
        <v>31</v>
      </c>
      <c r="I304" s="209">
        <v>47</v>
      </c>
      <c r="J304" s="209">
        <v>27</v>
      </c>
      <c r="K304" s="209">
        <v>314110</v>
      </c>
      <c r="L304" s="209">
        <v>210100</v>
      </c>
      <c r="M304" s="209">
        <v>300</v>
      </c>
      <c r="N304" s="209">
        <v>3007</v>
      </c>
      <c r="O304" s="209">
        <v>3001</v>
      </c>
      <c r="P304" s="209">
        <v>30070</v>
      </c>
      <c r="Q304" s="248"/>
      <c r="R304" s="251"/>
      <c r="S304" s="248"/>
      <c r="T304" s="248" t="s">
        <v>16014</v>
      </c>
      <c r="U304" s="248" t="s">
        <v>16270</v>
      </c>
    </row>
    <row r="305" spans="1:21" s="1" customFormat="1" x14ac:dyDescent="0.25">
      <c r="A305" t="s">
        <v>16301</v>
      </c>
      <c r="B305" t="str">
        <f t="shared" si="29"/>
        <v>no</v>
      </c>
      <c r="C305" t="str">
        <f t="shared" si="30"/>
        <v/>
      </c>
      <c r="D305" t="str">
        <f t="shared" si="31"/>
        <v>no</v>
      </c>
      <c r="E305" s="161" t="s">
        <v>16629</v>
      </c>
      <c r="F305" t="s">
        <v>17141</v>
      </c>
      <c r="G305" s="161" t="s">
        <v>16629</v>
      </c>
      <c r="H305" s="209"/>
      <c r="I305" s="209"/>
      <c r="J305" s="209"/>
      <c r="K305" s="209"/>
      <c r="L305" s="209">
        <v>210100</v>
      </c>
      <c r="M305" s="209">
        <v>300</v>
      </c>
      <c r="N305" s="209">
        <v>3007</v>
      </c>
      <c r="O305" s="209">
        <v>3000</v>
      </c>
      <c r="P305" s="308">
        <v>30071</v>
      </c>
      <c r="Q305" s="248"/>
      <c r="R305" s="251"/>
      <c r="S305" s="248"/>
      <c r="T305" s="248" t="s">
        <v>16014</v>
      </c>
      <c r="U305" s="248" t="s">
        <v>16270</v>
      </c>
    </row>
    <row r="306" spans="1:21" s="1" customFormat="1" x14ac:dyDescent="0.25">
      <c r="A306" t="s">
        <v>687</v>
      </c>
      <c r="B306" t="str">
        <f t="shared" si="29"/>
        <v>31</v>
      </c>
      <c r="C306" t="str">
        <f t="shared" si="30"/>
        <v>047</v>
      </c>
      <c r="D306" t="str">
        <f t="shared" si="31"/>
        <v>013</v>
      </c>
      <c r="E306" s="161" t="s">
        <v>689</v>
      </c>
      <c r="F306" t="s">
        <v>17141</v>
      </c>
      <c r="G306" t="s">
        <v>690</v>
      </c>
      <c r="H306" s="209">
        <v>31</v>
      </c>
      <c r="I306" s="209">
        <v>47</v>
      </c>
      <c r="J306" s="209">
        <v>13</v>
      </c>
      <c r="K306" s="209">
        <v>314110</v>
      </c>
      <c r="L306" s="209">
        <v>210100</v>
      </c>
      <c r="M306" s="209">
        <v>300</v>
      </c>
      <c r="N306" s="209">
        <v>3008</v>
      </c>
      <c r="O306" s="209">
        <v>3001</v>
      </c>
      <c r="P306" s="209">
        <v>30080</v>
      </c>
      <c r="Q306" s="248"/>
      <c r="R306" s="251"/>
      <c r="S306" s="248"/>
      <c r="T306" s="248" t="s">
        <v>16014</v>
      </c>
      <c r="U306" s="248" t="s">
        <v>16270</v>
      </c>
    </row>
    <row r="307" spans="1:21" s="1" customFormat="1" x14ac:dyDescent="0.25">
      <c r="A307" t="s">
        <v>16301</v>
      </c>
      <c r="B307" t="str">
        <f t="shared" si="29"/>
        <v>no</v>
      </c>
      <c r="C307" t="str">
        <f t="shared" si="30"/>
        <v/>
      </c>
      <c r="D307" t="str">
        <f t="shared" si="31"/>
        <v>no</v>
      </c>
      <c r="E307" s="161" t="s">
        <v>16630</v>
      </c>
      <c r="F307" t="s">
        <v>17141</v>
      </c>
      <c r="G307" s="161" t="s">
        <v>16630</v>
      </c>
      <c r="H307" s="209"/>
      <c r="I307" s="209"/>
      <c r="J307" s="209"/>
      <c r="K307" s="209"/>
      <c r="L307" s="209">
        <v>210100</v>
      </c>
      <c r="M307" s="209">
        <v>300</v>
      </c>
      <c r="N307" s="209">
        <v>3008</v>
      </c>
      <c r="O307" s="209">
        <v>3000</v>
      </c>
      <c r="P307" s="308">
        <v>30081</v>
      </c>
      <c r="Q307" s="248"/>
      <c r="R307" s="251"/>
      <c r="S307" s="248"/>
      <c r="T307" s="248" t="s">
        <v>16014</v>
      </c>
      <c r="U307" s="248" t="s">
        <v>16270</v>
      </c>
    </row>
    <row r="308" spans="1:21" s="1" customFormat="1" x14ac:dyDescent="0.25">
      <c r="A308" t="s">
        <v>691</v>
      </c>
      <c r="B308" t="str">
        <f t="shared" si="29"/>
        <v>31</v>
      </c>
      <c r="C308" t="str">
        <f t="shared" si="30"/>
        <v>047</v>
      </c>
      <c r="D308" t="str">
        <f t="shared" si="31"/>
        <v>014</v>
      </c>
      <c r="E308" s="161" t="s">
        <v>693</v>
      </c>
      <c r="F308" t="s">
        <v>17141</v>
      </c>
      <c r="G308" t="s">
        <v>694</v>
      </c>
      <c r="H308" s="209">
        <v>31</v>
      </c>
      <c r="I308" s="209">
        <v>47</v>
      </c>
      <c r="J308" s="209">
        <v>14</v>
      </c>
      <c r="K308" s="209">
        <v>314110</v>
      </c>
      <c r="L308" s="209">
        <v>210100</v>
      </c>
      <c r="M308" s="209">
        <v>300</v>
      </c>
      <c r="N308" s="209">
        <v>3009</v>
      </c>
      <c r="O308" s="209">
        <v>3001</v>
      </c>
      <c r="P308" s="209">
        <v>30090</v>
      </c>
      <c r="Q308" s="248"/>
      <c r="R308" s="251"/>
      <c r="S308" s="248"/>
      <c r="T308" s="248" t="s">
        <v>16014</v>
      </c>
      <c r="U308" s="248" t="s">
        <v>16270</v>
      </c>
    </row>
    <row r="309" spans="1:21" s="1" customFormat="1" x14ac:dyDescent="0.25">
      <c r="A309" t="s">
        <v>2259</v>
      </c>
      <c r="B309" t="str">
        <f t="shared" si="29"/>
        <v>32</v>
      </c>
      <c r="C309" t="str">
        <f t="shared" si="30"/>
        <v>L00</v>
      </c>
      <c r="D309" t="str">
        <f t="shared" si="31"/>
        <v>002</v>
      </c>
      <c r="E309" t="s">
        <v>16631</v>
      </c>
      <c r="F309" t="s">
        <v>17141</v>
      </c>
      <c r="G309" t="s">
        <v>16631</v>
      </c>
      <c r="H309" s="209">
        <v>32</v>
      </c>
      <c r="I309" s="209" t="s">
        <v>2258</v>
      </c>
      <c r="J309" s="209">
        <v>2</v>
      </c>
      <c r="K309" s="209">
        <v>319220</v>
      </c>
      <c r="L309" s="209">
        <v>210100</v>
      </c>
      <c r="M309" s="209">
        <v>300</v>
      </c>
      <c r="N309" s="209">
        <v>3009</v>
      </c>
      <c r="O309" s="209">
        <v>3000</v>
      </c>
      <c r="P309" s="308">
        <v>30091</v>
      </c>
      <c r="Q309" s="248"/>
      <c r="R309" s="251"/>
      <c r="S309" s="248"/>
      <c r="T309" s="248" t="s">
        <v>16014</v>
      </c>
      <c r="U309" s="248" t="s">
        <v>16270</v>
      </c>
    </row>
    <row r="310" spans="1:21" s="1" customFormat="1" x14ac:dyDescent="0.25">
      <c r="A310" t="s">
        <v>651</v>
      </c>
      <c r="B310" t="str">
        <f t="shared" si="29"/>
        <v>31</v>
      </c>
      <c r="C310" t="str">
        <f t="shared" si="30"/>
        <v>047</v>
      </c>
      <c r="D310" t="str">
        <f t="shared" si="31"/>
        <v>002</v>
      </c>
      <c r="E310" s="161" t="s">
        <v>653</v>
      </c>
      <c r="F310" t="s">
        <v>17141</v>
      </c>
      <c r="G310" t="s">
        <v>654</v>
      </c>
      <c r="H310" s="209">
        <v>31</v>
      </c>
      <c r="I310" s="209">
        <v>47</v>
      </c>
      <c r="J310" s="209">
        <v>2</v>
      </c>
      <c r="K310" s="209">
        <v>314110</v>
      </c>
      <c r="L310" s="209">
        <v>210100</v>
      </c>
      <c r="M310" s="209">
        <v>300</v>
      </c>
      <c r="N310" s="209">
        <v>3010</v>
      </c>
      <c r="O310" s="209">
        <v>3001</v>
      </c>
      <c r="P310" s="209">
        <v>30100</v>
      </c>
      <c r="Q310" s="248"/>
      <c r="R310" s="251"/>
      <c r="S310" s="248"/>
      <c r="T310" s="248" t="s">
        <v>16014</v>
      </c>
      <c r="U310" s="248" t="s">
        <v>16270</v>
      </c>
    </row>
    <row r="311" spans="1:21" s="1" customFormat="1" x14ac:dyDescent="0.25">
      <c r="A311" t="s">
        <v>16301</v>
      </c>
      <c r="B311" t="str">
        <f t="shared" si="29"/>
        <v>no</v>
      </c>
      <c r="C311" t="str">
        <f t="shared" si="30"/>
        <v/>
      </c>
      <c r="D311" t="str">
        <f t="shared" si="31"/>
        <v>no</v>
      </c>
      <c r="E311" s="161" t="s">
        <v>16632</v>
      </c>
      <c r="F311" t="s">
        <v>17141</v>
      </c>
      <c r="G311" s="161" t="s">
        <v>16632</v>
      </c>
      <c r="H311" s="209"/>
      <c r="I311" s="209"/>
      <c r="J311" s="209"/>
      <c r="K311" s="209"/>
      <c r="L311" s="209">
        <v>210100</v>
      </c>
      <c r="M311" s="209">
        <v>300</v>
      </c>
      <c r="N311" s="209">
        <v>3010</v>
      </c>
      <c r="O311" s="209">
        <v>3000</v>
      </c>
      <c r="P311" s="308">
        <v>30101</v>
      </c>
      <c r="Q311" s="248"/>
      <c r="R311" s="251"/>
      <c r="S311" s="248"/>
      <c r="T311" s="248" t="s">
        <v>16014</v>
      </c>
      <c r="U311" s="248" t="s">
        <v>16270</v>
      </c>
    </row>
    <row r="312" spans="1:21" s="248" customFormat="1" x14ac:dyDescent="0.25">
      <c r="A312" t="s">
        <v>703</v>
      </c>
      <c r="B312" t="str">
        <f t="shared" si="29"/>
        <v>31</v>
      </c>
      <c r="C312" t="str">
        <f t="shared" si="30"/>
        <v>047</v>
      </c>
      <c r="D312" t="str">
        <f t="shared" si="31"/>
        <v>019</v>
      </c>
      <c r="E312" s="161" t="s">
        <v>705</v>
      </c>
      <c r="F312" t="s">
        <v>17141</v>
      </c>
      <c r="G312" t="s">
        <v>706</v>
      </c>
      <c r="H312" s="209">
        <v>31</v>
      </c>
      <c r="I312" s="209">
        <v>47</v>
      </c>
      <c r="J312" s="209">
        <v>19</v>
      </c>
      <c r="K312" s="209">
        <v>314110</v>
      </c>
      <c r="L312" s="209">
        <v>210100</v>
      </c>
      <c r="M312" s="209">
        <v>300</v>
      </c>
      <c r="N312" s="209">
        <v>3011</v>
      </c>
      <c r="O312" s="209">
        <v>3001</v>
      </c>
      <c r="P312" s="209">
        <v>30110</v>
      </c>
      <c r="R312" s="251"/>
      <c r="T312" s="248" t="s">
        <v>16014</v>
      </c>
      <c r="U312" s="248" t="s">
        <v>16270</v>
      </c>
    </row>
    <row r="313" spans="1:21" s="248" customFormat="1" x14ac:dyDescent="0.25">
      <c r="A313" t="s">
        <v>16301</v>
      </c>
      <c r="B313" t="str">
        <f t="shared" si="29"/>
        <v>no</v>
      </c>
      <c r="C313" t="str">
        <f t="shared" si="30"/>
        <v/>
      </c>
      <c r="D313" t="str">
        <f t="shared" si="31"/>
        <v>no</v>
      </c>
      <c r="E313" s="161" t="s">
        <v>16633</v>
      </c>
      <c r="F313" t="s">
        <v>17141</v>
      </c>
      <c r="G313" s="161" t="s">
        <v>16633</v>
      </c>
      <c r="H313" s="209"/>
      <c r="I313" s="209"/>
      <c r="J313" s="209"/>
      <c r="K313" s="209"/>
      <c r="L313" s="209">
        <v>210100</v>
      </c>
      <c r="M313" s="209">
        <v>300</v>
      </c>
      <c r="N313" s="209">
        <v>3011</v>
      </c>
      <c r="O313" s="209">
        <v>3000</v>
      </c>
      <c r="P313" s="308">
        <v>30111</v>
      </c>
      <c r="R313" s="251"/>
      <c r="T313" s="248" t="s">
        <v>16014</v>
      </c>
      <c r="U313" s="248" t="s">
        <v>16270</v>
      </c>
    </row>
    <row r="314" spans="1:21" s="248" customFormat="1" x14ac:dyDescent="0.25">
      <c r="A314" t="s">
        <v>695</v>
      </c>
      <c r="B314" t="str">
        <f t="shared" si="29"/>
        <v>31</v>
      </c>
      <c r="C314" t="str">
        <f t="shared" si="30"/>
        <v>047</v>
      </c>
      <c r="D314" t="str">
        <f t="shared" si="31"/>
        <v>015</v>
      </c>
      <c r="E314" s="161" t="s">
        <v>697</v>
      </c>
      <c r="F314" t="s">
        <v>17141</v>
      </c>
      <c r="G314" t="s">
        <v>698</v>
      </c>
      <c r="H314" s="209">
        <v>31</v>
      </c>
      <c r="I314" s="209">
        <v>47</v>
      </c>
      <c r="J314" s="209">
        <v>15</v>
      </c>
      <c r="K314" s="209">
        <v>314110</v>
      </c>
      <c r="L314" s="209">
        <v>210100</v>
      </c>
      <c r="M314" s="209">
        <v>300</v>
      </c>
      <c r="N314" s="209">
        <v>3012</v>
      </c>
      <c r="O314" s="209">
        <v>3001</v>
      </c>
      <c r="P314" s="209">
        <v>30120</v>
      </c>
      <c r="R314" s="251"/>
      <c r="T314" s="248" t="s">
        <v>16014</v>
      </c>
      <c r="U314" s="248" t="s">
        <v>16270</v>
      </c>
    </row>
    <row r="315" spans="1:21" s="248" customFormat="1" x14ac:dyDescent="0.25">
      <c r="A315" t="s">
        <v>16301</v>
      </c>
      <c r="B315" t="str">
        <f t="shared" si="29"/>
        <v>no</v>
      </c>
      <c r="C315" t="str">
        <f t="shared" si="30"/>
        <v/>
      </c>
      <c r="D315" t="str">
        <f t="shared" si="31"/>
        <v>no</v>
      </c>
      <c r="E315" s="161" t="s">
        <v>16634</v>
      </c>
      <c r="F315" t="s">
        <v>17141</v>
      </c>
      <c r="G315" s="161" t="s">
        <v>16634</v>
      </c>
      <c r="H315" s="209"/>
      <c r="I315" s="209"/>
      <c r="J315" s="209"/>
      <c r="K315" s="209"/>
      <c r="L315" s="209">
        <v>210100</v>
      </c>
      <c r="M315" s="209">
        <v>300</v>
      </c>
      <c r="N315" s="209">
        <v>3012</v>
      </c>
      <c r="O315" s="209">
        <v>3000</v>
      </c>
      <c r="P315" s="308">
        <v>30121</v>
      </c>
      <c r="R315" s="251"/>
      <c r="T315" s="248" t="s">
        <v>16014</v>
      </c>
      <c r="U315" s="248" t="s">
        <v>16270</v>
      </c>
    </row>
    <row r="316" spans="1:21" s="248" customFormat="1" x14ac:dyDescent="0.25">
      <c r="A316" t="s">
        <v>731</v>
      </c>
      <c r="B316" t="str">
        <f t="shared" si="29"/>
        <v>31</v>
      </c>
      <c r="C316" t="str">
        <f t="shared" si="30"/>
        <v>047</v>
      </c>
      <c r="D316" t="str">
        <f t="shared" si="31"/>
        <v>026</v>
      </c>
      <c r="E316" s="161" t="s">
        <v>733</v>
      </c>
      <c r="F316" t="s">
        <v>17141</v>
      </c>
      <c r="G316" t="s">
        <v>734</v>
      </c>
      <c r="H316" s="209">
        <v>31</v>
      </c>
      <c r="I316" s="209">
        <v>47</v>
      </c>
      <c r="J316" s="209">
        <v>26</v>
      </c>
      <c r="K316" s="209">
        <v>314110</v>
      </c>
      <c r="L316" s="209">
        <v>210100</v>
      </c>
      <c r="M316" s="209">
        <v>300</v>
      </c>
      <c r="N316" s="209">
        <v>3013</v>
      </c>
      <c r="O316" s="209">
        <v>3001</v>
      </c>
      <c r="P316" s="209">
        <v>30130</v>
      </c>
      <c r="R316" s="251"/>
      <c r="T316" s="248" t="s">
        <v>16014</v>
      </c>
      <c r="U316" s="248" t="s">
        <v>16270</v>
      </c>
    </row>
    <row r="317" spans="1:21" s="248" customFormat="1" x14ac:dyDescent="0.25">
      <c r="A317" t="s">
        <v>2271</v>
      </c>
      <c r="B317" t="str">
        <f t="shared" si="29"/>
        <v>32</v>
      </c>
      <c r="C317" t="str">
        <f t="shared" si="30"/>
        <v>L00</v>
      </c>
      <c r="D317" t="str">
        <f t="shared" si="31"/>
        <v>008</v>
      </c>
      <c r="E317" t="s">
        <v>16635</v>
      </c>
      <c r="F317" t="s">
        <v>17141</v>
      </c>
      <c r="G317" t="s">
        <v>16635</v>
      </c>
      <c r="H317" s="209">
        <v>32</v>
      </c>
      <c r="I317" s="209" t="s">
        <v>2258</v>
      </c>
      <c r="J317" s="209">
        <v>8</v>
      </c>
      <c r="K317" s="209">
        <v>319220</v>
      </c>
      <c r="L317" s="209">
        <v>210100</v>
      </c>
      <c r="M317" s="209">
        <v>300</v>
      </c>
      <c r="N317" s="209">
        <v>3013</v>
      </c>
      <c r="O317" s="209">
        <v>3000</v>
      </c>
      <c r="P317" s="308">
        <v>30131</v>
      </c>
      <c r="R317" s="251"/>
      <c r="T317" s="248" t="s">
        <v>16014</v>
      </c>
      <c r="U317" s="248" t="s">
        <v>16270</v>
      </c>
    </row>
    <row r="318" spans="1:21" s="248" customFormat="1" x14ac:dyDescent="0.25">
      <c r="A318" t="s">
        <v>655</v>
      </c>
      <c r="B318" t="str">
        <f t="shared" si="29"/>
        <v>31</v>
      </c>
      <c r="C318" t="str">
        <f t="shared" si="30"/>
        <v>047</v>
      </c>
      <c r="D318" t="str">
        <f t="shared" si="31"/>
        <v>003</v>
      </c>
      <c r="E318" s="161" t="s">
        <v>657</v>
      </c>
      <c r="F318" t="s">
        <v>17141</v>
      </c>
      <c r="G318" t="s">
        <v>658</v>
      </c>
      <c r="H318" s="209">
        <v>31</v>
      </c>
      <c r="I318" s="209">
        <v>47</v>
      </c>
      <c r="J318" s="209">
        <v>3</v>
      </c>
      <c r="K318" s="209">
        <v>314110</v>
      </c>
      <c r="L318" s="209">
        <v>210100</v>
      </c>
      <c r="M318" s="209">
        <v>300</v>
      </c>
      <c r="N318" s="209">
        <v>3014</v>
      </c>
      <c r="O318" s="209">
        <v>3001</v>
      </c>
      <c r="P318" s="209">
        <v>30140</v>
      </c>
      <c r="R318" s="251"/>
      <c r="T318" s="248" t="s">
        <v>16014</v>
      </c>
      <c r="U318" s="248" t="s">
        <v>16270</v>
      </c>
    </row>
    <row r="319" spans="1:21" s="248" customFormat="1" x14ac:dyDescent="0.25">
      <c r="A319" t="s">
        <v>2265</v>
      </c>
      <c r="B319" t="str">
        <f t="shared" si="29"/>
        <v>32</v>
      </c>
      <c r="C319" t="str">
        <f t="shared" si="30"/>
        <v>L00</v>
      </c>
      <c r="D319" t="str">
        <f t="shared" si="31"/>
        <v>005</v>
      </c>
      <c r="E319" t="s">
        <v>16636</v>
      </c>
      <c r="F319" t="s">
        <v>17141</v>
      </c>
      <c r="G319" t="s">
        <v>16636</v>
      </c>
      <c r="H319" s="209">
        <v>32</v>
      </c>
      <c r="I319" s="209" t="s">
        <v>2258</v>
      </c>
      <c r="J319" s="209">
        <v>5</v>
      </c>
      <c r="K319" s="209">
        <v>319220</v>
      </c>
      <c r="L319" s="209">
        <v>210100</v>
      </c>
      <c r="M319" s="209">
        <v>300</v>
      </c>
      <c r="N319" s="209">
        <v>3014</v>
      </c>
      <c r="O319" s="209">
        <v>3000</v>
      </c>
      <c r="P319" s="308">
        <v>30141</v>
      </c>
      <c r="R319" s="251"/>
      <c r="T319" s="248" t="s">
        <v>16014</v>
      </c>
      <c r="U319" s="248" t="s">
        <v>16270</v>
      </c>
    </row>
    <row r="320" spans="1:21" s="248" customFormat="1" x14ac:dyDescent="0.25">
      <c r="A320" t="s">
        <v>707</v>
      </c>
      <c r="B320" t="str">
        <f t="shared" si="29"/>
        <v>31</v>
      </c>
      <c r="C320" t="str">
        <f t="shared" si="30"/>
        <v>047</v>
      </c>
      <c r="D320" t="str">
        <f t="shared" si="31"/>
        <v>020</v>
      </c>
      <c r="E320" s="161" t="s">
        <v>709</v>
      </c>
      <c r="F320" t="s">
        <v>17141</v>
      </c>
      <c r="G320" t="s">
        <v>710</v>
      </c>
      <c r="H320" s="209">
        <v>31</v>
      </c>
      <c r="I320" s="209">
        <v>47</v>
      </c>
      <c r="J320" s="209">
        <v>20</v>
      </c>
      <c r="K320" s="209">
        <v>314110</v>
      </c>
      <c r="L320" s="209">
        <v>210100</v>
      </c>
      <c r="M320" s="209">
        <v>300</v>
      </c>
      <c r="N320" s="209">
        <v>3015</v>
      </c>
      <c r="O320" s="209">
        <v>3001</v>
      </c>
      <c r="P320" s="209">
        <v>30150</v>
      </c>
      <c r="R320" s="251"/>
      <c r="T320" s="248" t="s">
        <v>16014</v>
      </c>
      <c r="U320" s="248" t="s">
        <v>16270</v>
      </c>
    </row>
    <row r="321" spans="1:21" s="248" customFormat="1" x14ac:dyDescent="0.25">
      <c r="A321" t="s">
        <v>16301</v>
      </c>
      <c r="B321" t="str">
        <f t="shared" si="29"/>
        <v>no</v>
      </c>
      <c r="C321" t="str">
        <f t="shared" si="30"/>
        <v/>
      </c>
      <c r="D321" t="str">
        <f t="shared" si="31"/>
        <v>no</v>
      </c>
      <c r="E321" s="161" t="s">
        <v>16637</v>
      </c>
      <c r="F321" t="s">
        <v>17141</v>
      </c>
      <c r="G321" s="161" t="s">
        <v>16637</v>
      </c>
      <c r="H321" s="209"/>
      <c r="I321" s="209"/>
      <c r="J321" s="209"/>
      <c r="K321" s="209"/>
      <c r="L321" s="209">
        <v>210100</v>
      </c>
      <c r="M321" s="209">
        <v>300</v>
      </c>
      <c r="N321" s="209">
        <v>3015</v>
      </c>
      <c r="O321" s="209">
        <v>3000</v>
      </c>
      <c r="P321" s="308">
        <v>30151</v>
      </c>
      <c r="R321" s="251"/>
      <c r="T321" s="248" t="s">
        <v>16014</v>
      </c>
      <c r="U321" s="248" t="s">
        <v>16270</v>
      </c>
    </row>
    <row r="322" spans="1:21" s="248" customFormat="1" x14ac:dyDescent="0.25">
      <c r="A322" t="s">
        <v>659</v>
      </c>
      <c r="B322" t="str">
        <f t="shared" si="29"/>
        <v>31</v>
      </c>
      <c r="C322" t="str">
        <f t="shared" si="30"/>
        <v>047</v>
      </c>
      <c r="D322" t="str">
        <f t="shared" si="31"/>
        <v>004</v>
      </c>
      <c r="E322" s="161" t="s">
        <v>661</v>
      </c>
      <c r="F322" t="s">
        <v>17141</v>
      </c>
      <c r="G322" t="s">
        <v>662</v>
      </c>
      <c r="H322" s="209">
        <v>31</v>
      </c>
      <c r="I322" s="209">
        <v>47</v>
      </c>
      <c r="J322" s="209">
        <v>4</v>
      </c>
      <c r="K322" s="209">
        <v>314110</v>
      </c>
      <c r="L322" s="209">
        <v>210100</v>
      </c>
      <c r="M322" s="209">
        <v>300</v>
      </c>
      <c r="N322" s="209">
        <v>3016</v>
      </c>
      <c r="O322" s="209">
        <v>3001</v>
      </c>
      <c r="P322" s="209">
        <v>30160</v>
      </c>
      <c r="R322" s="251"/>
      <c r="T322" s="248" t="s">
        <v>16014</v>
      </c>
      <c r="U322" s="248" t="s">
        <v>16270</v>
      </c>
    </row>
    <row r="323" spans="1:21" s="248" customFormat="1" x14ac:dyDescent="0.25">
      <c r="A323" t="s">
        <v>2261</v>
      </c>
      <c r="B323" t="str">
        <f t="shared" si="29"/>
        <v>32</v>
      </c>
      <c r="C323" t="str">
        <f t="shared" si="30"/>
        <v>L00</v>
      </c>
      <c r="D323" t="str">
        <f t="shared" si="31"/>
        <v>003</v>
      </c>
      <c r="E323" t="s">
        <v>16638</v>
      </c>
      <c r="F323" t="s">
        <v>17141</v>
      </c>
      <c r="G323" t="s">
        <v>16638</v>
      </c>
      <c r="H323" s="209">
        <v>32</v>
      </c>
      <c r="I323" s="209" t="s">
        <v>2258</v>
      </c>
      <c r="J323" s="209">
        <v>3</v>
      </c>
      <c r="K323" s="209">
        <v>319220</v>
      </c>
      <c r="L323" s="209">
        <v>210100</v>
      </c>
      <c r="M323" s="209">
        <v>300</v>
      </c>
      <c r="N323" s="209">
        <v>3016</v>
      </c>
      <c r="O323" s="209">
        <v>3000</v>
      </c>
      <c r="P323" s="308">
        <v>30161</v>
      </c>
      <c r="R323" s="251"/>
      <c r="T323" s="248" t="s">
        <v>16014</v>
      </c>
      <c r="U323" s="248" t="s">
        <v>16270</v>
      </c>
    </row>
    <row r="324" spans="1:21" s="248" customFormat="1" x14ac:dyDescent="0.25">
      <c r="A324" t="s">
        <v>719</v>
      </c>
      <c r="B324" t="str">
        <f t="shared" si="29"/>
        <v>31</v>
      </c>
      <c r="C324" t="str">
        <f t="shared" si="30"/>
        <v>047</v>
      </c>
      <c r="D324" t="str">
        <f t="shared" si="31"/>
        <v>023</v>
      </c>
      <c r="E324" s="161" t="s">
        <v>721</v>
      </c>
      <c r="F324" t="s">
        <v>17141</v>
      </c>
      <c r="G324" t="s">
        <v>722</v>
      </c>
      <c r="H324" s="209">
        <v>31</v>
      </c>
      <c r="I324" s="209">
        <v>47</v>
      </c>
      <c r="J324" s="209">
        <v>23</v>
      </c>
      <c r="K324" s="209">
        <v>314110</v>
      </c>
      <c r="L324" s="209">
        <v>210100</v>
      </c>
      <c r="M324" s="209">
        <v>300</v>
      </c>
      <c r="N324" s="209">
        <v>3017</v>
      </c>
      <c r="O324" s="209">
        <v>3001</v>
      </c>
      <c r="P324" s="209">
        <v>30170</v>
      </c>
      <c r="R324" s="251"/>
      <c r="T324" s="248" t="s">
        <v>16014</v>
      </c>
      <c r="U324" s="248" t="s">
        <v>16270</v>
      </c>
    </row>
    <row r="325" spans="1:21" s="248" customFormat="1" x14ac:dyDescent="0.25">
      <c r="A325" t="s">
        <v>16301</v>
      </c>
      <c r="B325" t="str">
        <f t="shared" si="29"/>
        <v>no</v>
      </c>
      <c r="C325" t="str">
        <f t="shared" si="30"/>
        <v/>
      </c>
      <c r="D325" t="str">
        <f t="shared" si="31"/>
        <v>no</v>
      </c>
      <c r="E325" s="161" t="s">
        <v>16639</v>
      </c>
      <c r="F325" t="s">
        <v>17141</v>
      </c>
      <c r="G325" s="161" t="s">
        <v>16639</v>
      </c>
      <c r="H325" s="209"/>
      <c r="I325" s="209"/>
      <c r="J325" s="209"/>
      <c r="K325" s="209"/>
      <c r="L325" s="209">
        <v>210100</v>
      </c>
      <c r="M325" s="209">
        <v>300</v>
      </c>
      <c r="N325" s="209">
        <v>3017</v>
      </c>
      <c r="O325" s="209">
        <v>3000</v>
      </c>
      <c r="P325" s="308">
        <v>30171</v>
      </c>
      <c r="R325" s="251"/>
      <c r="T325" s="248" t="s">
        <v>16014</v>
      </c>
      <c r="U325" s="248" t="s">
        <v>16270</v>
      </c>
    </row>
    <row r="326" spans="1:21" s="248" customFormat="1" x14ac:dyDescent="0.25">
      <c r="A326" t="s">
        <v>738</v>
      </c>
      <c r="B326" t="str">
        <f t="shared" ref="B326:B357" si="32">LEFT(A326,2)</f>
        <v>31</v>
      </c>
      <c r="C326" t="str">
        <f t="shared" ref="C326:C357" si="33">MID(A326,4,3)</f>
        <v>047</v>
      </c>
      <c r="D326" t="str">
        <f t="shared" ref="D326:D357" si="34">RIGHT(A326,3)</f>
        <v>028</v>
      </c>
      <c r="E326" s="161" t="s">
        <v>739</v>
      </c>
      <c r="F326" t="s">
        <v>17141</v>
      </c>
      <c r="G326" t="s">
        <v>740</v>
      </c>
      <c r="H326" s="209">
        <v>31</v>
      </c>
      <c r="I326" s="209">
        <v>47</v>
      </c>
      <c r="J326" s="209">
        <v>28</v>
      </c>
      <c r="K326" s="209">
        <v>314110</v>
      </c>
      <c r="L326" s="209">
        <v>210100</v>
      </c>
      <c r="M326" s="209">
        <v>300</v>
      </c>
      <c r="N326" s="209">
        <v>3018</v>
      </c>
      <c r="O326" s="209">
        <v>3001</v>
      </c>
      <c r="P326" s="209">
        <v>30180</v>
      </c>
      <c r="R326" s="251"/>
      <c r="T326" s="248" t="s">
        <v>16014</v>
      </c>
      <c r="U326" s="248" t="s">
        <v>16270</v>
      </c>
    </row>
    <row r="327" spans="1:21" s="248" customFormat="1" x14ac:dyDescent="0.25">
      <c r="A327" t="s">
        <v>2267</v>
      </c>
      <c r="B327" t="str">
        <f t="shared" si="32"/>
        <v>32</v>
      </c>
      <c r="C327" t="str">
        <f t="shared" si="33"/>
        <v>L00</v>
      </c>
      <c r="D327" t="str">
        <f t="shared" si="34"/>
        <v>006</v>
      </c>
      <c r="E327" t="s">
        <v>16640</v>
      </c>
      <c r="F327" t="s">
        <v>17141</v>
      </c>
      <c r="G327" t="s">
        <v>16640</v>
      </c>
      <c r="H327" s="209">
        <v>32</v>
      </c>
      <c r="I327" s="209" t="s">
        <v>2258</v>
      </c>
      <c r="J327" s="209">
        <v>6</v>
      </c>
      <c r="K327" s="209">
        <v>319220</v>
      </c>
      <c r="L327" s="209">
        <v>210100</v>
      </c>
      <c r="M327" s="209">
        <v>300</v>
      </c>
      <c r="N327" s="209">
        <v>3018</v>
      </c>
      <c r="O327" s="209">
        <v>3000</v>
      </c>
      <c r="P327" s="308">
        <v>30181</v>
      </c>
      <c r="R327" s="251"/>
      <c r="T327" s="248" t="s">
        <v>16014</v>
      </c>
      <c r="U327" s="248" t="s">
        <v>16270</v>
      </c>
    </row>
    <row r="328" spans="1:21" s="248" customFormat="1" x14ac:dyDescent="0.25">
      <c r="A328" t="s">
        <v>663</v>
      </c>
      <c r="B328" t="str">
        <f t="shared" si="32"/>
        <v>31</v>
      </c>
      <c r="C328" t="str">
        <f t="shared" si="33"/>
        <v>047</v>
      </c>
      <c r="D328" t="str">
        <f t="shared" si="34"/>
        <v>005</v>
      </c>
      <c r="E328" s="161" t="s">
        <v>665</v>
      </c>
      <c r="F328" t="s">
        <v>17141</v>
      </c>
      <c r="G328" t="s">
        <v>666</v>
      </c>
      <c r="H328" s="209">
        <v>31</v>
      </c>
      <c r="I328" s="209">
        <v>47</v>
      </c>
      <c r="J328" s="209">
        <v>5</v>
      </c>
      <c r="K328" s="209">
        <v>314110</v>
      </c>
      <c r="L328" s="209">
        <v>210100</v>
      </c>
      <c r="M328" s="209">
        <v>300</v>
      </c>
      <c r="N328" s="209">
        <v>3019</v>
      </c>
      <c r="O328" s="209">
        <v>3001</v>
      </c>
      <c r="P328" s="209">
        <v>30190</v>
      </c>
      <c r="R328" s="251"/>
      <c r="T328" s="248" t="s">
        <v>16014</v>
      </c>
      <c r="U328" s="248" t="s">
        <v>16270</v>
      </c>
    </row>
    <row r="329" spans="1:21" s="248" customFormat="1" x14ac:dyDescent="0.25">
      <c r="A329" t="s">
        <v>2256</v>
      </c>
      <c r="B329" t="str">
        <f t="shared" si="32"/>
        <v>32</v>
      </c>
      <c r="C329" t="str">
        <f t="shared" si="33"/>
        <v>L00</v>
      </c>
      <c r="D329" t="str">
        <f t="shared" si="34"/>
        <v>001</v>
      </c>
      <c r="E329" t="s">
        <v>16641</v>
      </c>
      <c r="F329" t="s">
        <v>17141</v>
      </c>
      <c r="G329" t="s">
        <v>16641</v>
      </c>
      <c r="H329" s="209">
        <v>32</v>
      </c>
      <c r="I329" s="209" t="s">
        <v>2258</v>
      </c>
      <c r="J329" s="209">
        <v>1</v>
      </c>
      <c r="K329" s="209">
        <v>319220</v>
      </c>
      <c r="L329" s="209">
        <v>210100</v>
      </c>
      <c r="M329" s="209">
        <v>300</v>
      </c>
      <c r="N329" s="209">
        <v>3019</v>
      </c>
      <c r="O329" s="209">
        <v>3000</v>
      </c>
      <c r="P329" s="308">
        <v>30191</v>
      </c>
      <c r="R329" s="251"/>
      <c r="T329" s="248" t="s">
        <v>16014</v>
      </c>
      <c r="U329" s="248" t="s">
        <v>16270</v>
      </c>
    </row>
    <row r="330" spans="1:21" s="248" customFormat="1" x14ac:dyDescent="0.25">
      <c r="A330" t="s">
        <v>711</v>
      </c>
      <c r="B330" t="str">
        <f t="shared" si="32"/>
        <v>31</v>
      </c>
      <c r="C330" t="str">
        <f t="shared" si="33"/>
        <v>047</v>
      </c>
      <c r="D330" t="str">
        <f t="shared" si="34"/>
        <v>021</v>
      </c>
      <c r="E330" s="161" t="s">
        <v>713</v>
      </c>
      <c r="F330" t="s">
        <v>17141</v>
      </c>
      <c r="G330" t="s">
        <v>714</v>
      </c>
      <c r="H330" s="209">
        <v>31</v>
      </c>
      <c r="I330" s="209">
        <v>47</v>
      </c>
      <c r="J330" s="209">
        <v>21</v>
      </c>
      <c r="K330" s="209">
        <v>314110</v>
      </c>
      <c r="L330" s="209">
        <v>210100</v>
      </c>
      <c r="M330" s="209">
        <v>300</v>
      </c>
      <c r="N330" s="209">
        <v>3020</v>
      </c>
      <c r="O330" s="209">
        <v>3001</v>
      </c>
      <c r="P330" s="209">
        <v>30200</v>
      </c>
      <c r="R330" s="251"/>
      <c r="T330" s="248" t="s">
        <v>16014</v>
      </c>
      <c r="U330" s="248" t="s">
        <v>16270</v>
      </c>
    </row>
    <row r="331" spans="1:21" s="248" customFormat="1" x14ac:dyDescent="0.25">
      <c r="A331" t="s">
        <v>2263</v>
      </c>
      <c r="B331" t="str">
        <f t="shared" si="32"/>
        <v>32</v>
      </c>
      <c r="C331" t="str">
        <f t="shared" si="33"/>
        <v>L00</v>
      </c>
      <c r="D331" t="str">
        <f t="shared" si="34"/>
        <v>004</v>
      </c>
      <c r="E331" t="s">
        <v>16642</v>
      </c>
      <c r="F331" t="s">
        <v>17141</v>
      </c>
      <c r="G331" t="s">
        <v>16642</v>
      </c>
      <c r="H331" s="209">
        <v>32</v>
      </c>
      <c r="I331" s="209" t="s">
        <v>2258</v>
      </c>
      <c r="J331" s="209">
        <v>4</v>
      </c>
      <c r="K331" s="209">
        <v>319220</v>
      </c>
      <c r="L331" s="209">
        <v>210100</v>
      </c>
      <c r="M331" s="209">
        <v>300</v>
      </c>
      <c r="N331" s="209">
        <v>3020</v>
      </c>
      <c r="O331" s="209">
        <v>3000</v>
      </c>
      <c r="P331" s="308">
        <v>30201</v>
      </c>
      <c r="R331" s="251"/>
      <c r="T331" s="248" t="s">
        <v>16014</v>
      </c>
      <c r="U331" s="248" t="s">
        <v>16270</v>
      </c>
    </row>
    <row r="332" spans="1:21" s="248" customFormat="1" x14ac:dyDescent="0.25">
      <c r="A332" t="s">
        <v>671</v>
      </c>
      <c r="B332" t="str">
        <f t="shared" si="32"/>
        <v>31</v>
      </c>
      <c r="C332" t="str">
        <f t="shared" si="33"/>
        <v>047</v>
      </c>
      <c r="D332" t="str">
        <f t="shared" si="34"/>
        <v>007</v>
      </c>
      <c r="E332" s="161" t="s">
        <v>673</v>
      </c>
      <c r="F332" t="s">
        <v>17141</v>
      </c>
      <c r="G332" t="s">
        <v>674</v>
      </c>
      <c r="H332" s="209">
        <v>31</v>
      </c>
      <c r="I332" s="209">
        <v>47</v>
      </c>
      <c r="J332" s="209">
        <v>7</v>
      </c>
      <c r="K332" s="209">
        <v>314110</v>
      </c>
      <c r="L332" s="209">
        <v>210100</v>
      </c>
      <c r="M332" s="209">
        <v>300</v>
      </c>
      <c r="N332" s="209">
        <v>3021</v>
      </c>
      <c r="O332" s="209">
        <v>3001</v>
      </c>
      <c r="P332" s="209">
        <v>30210</v>
      </c>
      <c r="R332" s="251"/>
      <c r="T332" s="248" t="s">
        <v>16014</v>
      </c>
      <c r="U332" s="248" t="s">
        <v>16270</v>
      </c>
    </row>
    <row r="333" spans="1:21" s="248" customFormat="1" x14ac:dyDescent="0.25">
      <c r="A333" t="s">
        <v>16301</v>
      </c>
      <c r="B333" t="str">
        <f t="shared" si="32"/>
        <v>no</v>
      </c>
      <c r="C333" t="str">
        <f t="shared" si="33"/>
        <v/>
      </c>
      <c r="D333" t="str">
        <f t="shared" si="34"/>
        <v>no</v>
      </c>
      <c r="E333" s="161" t="s">
        <v>16643</v>
      </c>
      <c r="F333" t="s">
        <v>17141</v>
      </c>
      <c r="G333" s="161" t="s">
        <v>16643</v>
      </c>
      <c r="H333" s="209"/>
      <c r="I333" s="209"/>
      <c r="J333" s="209"/>
      <c r="K333" s="209"/>
      <c r="L333" s="209">
        <v>210100</v>
      </c>
      <c r="M333" s="209">
        <v>300</v>
      </c>
      <c r="N333" s="209">
        <v>3021</v>
      </c>
      <c r="O333" s="209">
        <v>3000</v>
      </c>
      <c r="P333" s="308">
        <v>30211</v>
      </c>
      <c r="R333" s="251"/>
      <c r="T333" s="248" t="s">
        <v>16014</v>
      </c>
      <c r="U333" s="248" t="s">
        <v>16270</v>
      </c>
    </row>
    <row r="334" spans="1:21" s="248" customFormat="1" x14ac:dyDescent="0.25">
      <c r="A334" t="s">
        <v>667</v>
      </c>
      <c r="B334" t="str">
        <f t="shared" si="32"/>
        <v>31</v>
      </c>
      <c r="C334" t="str">
        <f t="shared" si="33"/>
        <v>047</v>
      </c>
      <c r="D334" t="str">
        <f t="shared" si="34"/>
        <v>006</v>
      </c>
      <c r="E334" s="161" t="s">
        <v>669</v>
      </c>
      <c r="F334" t="s">
        <v>17141</v>
      </c>
      <c r="G334" t="s">
        <v>670</v>
      </c>
      <c r="H334" s="209">
        <v>31</v>
      </c>
      <c r="I334" s="209">
        <v>47</v>
      </c>
      <c r="J334" s="209">
        <v>6</v>
      </c>
      <c r="K334" s="209">
        <v>314110</v>
      </c>
      <c r="L334" s="209">
        <v>210100</v>
      </c>
      <c r="M334" s="209">
        <v>300</v>
      </c>
      <c r="N334" s="209">
        <v>3022</v>
      </c>
      <c r="O334" s="209">
        <v>3001</v>
      </c>
      <c r="P334" s="209">
        <v>30220</v>
      </c>
      <c r="R334" s="251"/>
      <c r="T334" s="248" t="s">
        <v>16014</v>
      </c>
      <c r="U334" s="248" t="s">
        <v>16270</v>
      </c>
    </row>
    <row r="335" spans="1:21" s="248" customFormat="1" x14ac:dyDescent="0.25">
      <c r="A335" t="s">
        <v>16301</v>
      </c>
      <c r="B335" t="str">
        <f t="shared" si="32"/>
        <v>no</v>
      </c>
      <c r="C335" t="str">
        <f t="shared" si="33"/>
        <v/>
      </c>
      <c r="D335" t="str">
        <f t="shared" si="34"/>
        <v>no</v>
      </c>
      <c r="E335" s="161" t="s">
        <v>16644</v>
      </c>
      <c r="F335" t="s">
        <v>17141</v>
      </c>
      <c r="G335" s="161" t="s">
        <v>16644</v>
      </c>
      <c r="H335" s="209"/>
      <c r="I335" s="209"/>
      <c r="J335" s="209"/>
      <c r="K335" s="209"/>
      <c r="L335" s="209">
        <v>210100</v>
      </c>
      <c r="M335" s="209">
        <v>300</v>
      </c>
      <c r="N335" s="209">
        <v>3022</v>
      </c>
      <c r="O335" s="209">
        <v>3000</v>
      </c>
      <c r="P335" s="308">
        <v>30221</v>
      </c>
      <c r="R335" s="251"/>
      <c r="T335" s="248" t="s">
        <v>16014</v>
      </c>
      <c r="U335" s="248" t="s">
        <v>16270</v>
      </c>
    </row>
    <row r="336" spans="1:21" s="248" customFormat="1" x14ac:dyDescent="0.25">
      <c r="A336" t="s">
        <v>699</v>
      </c>
      <c r="B336" t="str">
        <f t="shared" si="32"/>
        <v>31</v>
      </c>
      <c r="C336" t="str">
        <f t="shared" si="33"/>
        <v>047</v>
      </c>
      <c r="D336" t="str">
        <f t="shared" si="34"/>
        <v>018</v>
      </c>
      <c r="E336" s="161" t="s">
        <v>701</v>
      </c>
      <c r="F336" t="s">
        <v>17141</v>
      </c>
      <c r="G336" t="s">
        <v>702</v>
      </c>
      <c r="H336" s="209">
        <v>31</v>
      </c>
      <c r="I336" s="209">
        <v>47</v>
      </c>
      <c r="J336" s="209">
        <v>18</v>
      </c>
      <c r="K336" s="209">
        <v>314110</v>
      </c>
      <c r="L336" s="209">
        <v>210100</v>
      </c>
      <c r="M336" s="209">
        <v>300</v>
      </c>
      <c r="N336" s="209">
        <v>3023</v>
      </c>
      <c r="O336" s="209">
        <v>3001</v>
      </c>
      <c r="P336" s="209">
        <v>30230</v>
      </c>
      <c r="R336" s="251"/>
      <c r="T336" s="248" t="s">
        <v>16014</v>
      </c>
      <c r="U336" s="248" t="s">
        <v>16270</v>
      </c>
    </row>
    <row r="337" spans="1:21" s="248" customFormat="1" x14ac:dyDescent="0.25">
      <c r="A337" t="s">
        <v>16301</v>
      </c>
      <c r="B337" t="str">
        <f t="shared" si="32"/>
        <v>no</v>
      </c>
      <c r="C337" t="str">
        <f t="shared" si="33"/>
        <v/>
      </c>
      <c r="D337" t="str">
        <f t="shared" si="34"/>
        <v>no</v>
      </c>
      <c r="E337" s="161" t="s">
        <v>16645</v>
      </c>
      <c r="F337" t="s">
        <v>17141</v>
      </c>
      <c r="G337" s="161" t="s">
        <v>16645</v>
      </c>
      <c r="H337" s="209"/>
      <c r="I337" s="209"/>
      <c r="J337" s="209"/>
      <c r="K337" s="209"/>
      <c r="L337" s="209">
        <v>210100</v>
      </c>
      <c r="M337" s="209">
        <v>300</v>
      </c>
      <c r="N337" s="209">
        <v>3023</v>
      </c>
      <c r="O337" s="209">
        <v>3000</v>
      </c>
      <c r="P337" s="308">
        <v>30231</v>
      </c>
      <c r="R337" s="251"/>
      <c r="T337" s="248" t="s">
        <v>16014</v>
      </c>
      <c r="U337" s="248" t="s">
        <v>16270</v>
      </c>
    </row>
    <row r="338" spans="1:21" s="248" customFormat="1" x14ac:dyDescent="0.25">
      <c r="A338" t="s">
        <v>715</v>
      </c>
      <c r="B338" t="str">
        <f t="shared" si="32"/>
        <v>31</v>
      </c>
      <c r="C338" t="str">
        <f t="shared" si="33"/>
        <v>047</v>
      </c>
      <c r="D338" t="str">
        <f t="shared" si="34"/>
        <v>022</v>
      </c>
      <c r="E338" s="161" t="s">
        <v>717</v>
      </c>
      <c r="F338" t="s">
        <v>17141</v>
      </c>
      <c r="G338" t="s">
        <v>718</v>
      </c>
      <c r="H338" s="209">
        <v>31</v>
      </c>
      <c r="I338" s="209">
        <v>47</v>
      </c>
      <c r="J338" s="209">
        <v>22</v>
      </c>
      <c r="K338" s="209">
        <v>314110</v>
      </c>
      <c r="L338" s="209">
        <v>210100</v>
      </c>
      <c r="M338" s="209">
        <v>300</v>
      </c>
      <c r="N338" s="209">
        <v>3024</v>
      </c>
      <c r="O338" s="209">
        <v>3001</v>
      </c>
      <c r="P338" s="209">
        <v>30240</v>
      </c>
      <c r="R338" s="251"/>
      <c r="T338" s="248" t="s">
        <v>16014</v>
      </c>
      <c r="U338" s="248" t="s">
        <v>16270</v>
      </c>
    </row>
    <row r="339" spans="1:21" s="1" customFormat="1" x14ac:dyDescent="0.25">
      <c r="A339" t="s">
        <v>2269</v>
      </c>
      <c r="B339" t="str">
        <f t="shared" si="32"/>
        <v>32</v>
      </c>
      <c r="C339" t="str">
        <f t="shared" si="33"/>
        <v>L00</v>
      </c>
      <c r="D339" t="str">
        <f t="shared" si="34"/>
        <v>007</v>
      </c>
      <c r="E339" t="s">
        <v>16646</v>
      </c>
      <c r="F339" t="s">
        <v>17141</v>
      </c>
      <c r="G339" t="s">
        <v>16646</v>
      </c>
      <c r="H339" s="209">
        <v>32</v>
      </c>
      <c r="I339" s="209" t="s">
        <v>2258</v>
      </c>
      <c r="J339" s="209">
        <v>7</v>
      </c>
      <c r="K339" s="209">
        <v>319220</v>
      </c>
      <c r="L339" s="209">
        <v>210100</v>
      </c>
      <c r="M339" s="209">
        <v>300</v>
      </c>
      <c r="N339" s="209">
        <v>3024</v>
      </c>
      <c r="O339" s="209">
        <v>3000</v>
      </c>
      <c r="P339" s="308">
        <v>30241</v>
      </c>
      <c r="Q339" s="248"/>
      <c r="R339" s="251"/>
      <c r="S339" s="248"/>
      <c r="T339" s="248" t="s">
        <v>16014</v>
      </c>
      <c r="U339" s="248" t="s">
        <v>16270</v>
      </c>
    </row>
    <row r="340" spans="1:21" s="1" customFormat="1" x14ac:dyDescent="0.25">
      <c r="A340" t="s">
        <v>741</v>
      </c>
      <c r="B340" t="str">
        <f t="shared" si="32"/>
        <v>31</v>
      </c>
      <c r="C340" t="str">
        <f t="shared" si="33"/>
        <v>047</v>
      </c>
      <c r="D340" t="str">
        <f t="shared" si="34"/>
        <v>029</v>
      </c>
      <c r="E340" s="161" t="s">
        <v>742</v>
      </c>
      <c r="F340" t="s">
        <v>17141</v>
      </c>
      <c r="G340" t="s">
        <v>743</v>
      </c>
      <c r="H340" s="209">
        <v>31</v>
      </c>
      <c r="I340" s="209">
        <v>47</v>
      </c>
      <c r="J340" s="209">
        <v>29</v>
      </c>
      <c r="K340" s="209">
        <v>314110</v>
      </c>
      <c r="L340" s="209">
        <v>210100</v>
      </c>
      <c r="M340" s="209">
        <v>300</v>
      </c>
      <c r="N340" s="209">
        <v>3025</v>
      </c>
      <c r="O340" s="209">
        <v>3001</v>
      </c>
      <c r="P340" s="209">
        <v>30250</v>
      </c>
      <c r="Q340" s="248"/>
      <c r="R340" s="251"/>
      <c r="S340" s="248"/>
      <c r="T340" s="248" t="s">
        <v>16014</v>
      </c>
      <c r="U340" s="248" t="s">
        <v>16270</v>
      </c>
    </row>
    <row r="341" spans="1:21" s="1" customFormat="1" x14ac:dyDescent="0.25">
      <c r="A341" t="s">
        <v>2221</v>
      </c>
      <c r="B341" t="str">
        <f t="shared" si="32"/>
        <v>32</v>
      </c>
      <c r="C341" t="str">
        <f t="shared" si="33"/>
        <v>K01</v>
      </c>
      <c r="D341" t="str">
        <f t="shared" si="34"/>
        <v>095</v>
      </c>
      <c r="E341" s="161" t="s">
        <v>2222</v>
      </c>
      <c r="F341" t="s">
        <v>17273</v>
      </c>
      <c r="G341" t="s">
        <v>2223</v>
      </c>
      <c r="H341" s="209">
        <v>32</v>
      </c>
      <c r="I341" s="209" t="s">
        <v>2202</v>
      </c>
      <c r="J341" s="209">
        <v>95</v>
      </c>
      <c r="K341" s="209">
        <v>319220</v>
      </c>
      <c r="L341" s="209">
        <v>210100</v>
      </c>
      <c r="M341" s="209">
        <v>400</v>
      </c>
      <c r="N341" s="308">
        <v>2000</v>
      </c>
      <c r="O341" s="209">
        <v>4001</v>
      </c>
      <c r="P341" s="308">
        <v>40001</v>
      </c>
      <c r="Q341" s="248"/>
      <c r="R341" s="251"/>
      <c r="S341" s="248"/>
      <c r="T341" s="248" t="s">
        <v>16014</v>
      </c>
      <c r="U341" s="248" t="s">
        <v>16270</v>
      </c>
    </row>
    <row r="342" spans="1:21" s="1" customFormat="1" x14ac:dyDescent="0.25">
      <c r="A342" t="s">
        <v>1822</v>
      </c>
      <c r="B342" t="str">
        <f t="shared" si="32"/>
        <v>32</v>
      </c>
      <c r="C342" t="str">
        <f t="shared" si="33"/>
        <v>A03</v>
      </c>
      <c r="D342" t="str">
        <f t="shared" si="34"/>
        <v>L01</v>
      </c>
      <c r="E342" s="161" t="s">
        <v>1823</v>
      </c>
      <c r="F342" t="s">
        <v>1552</v>
      </c>
      <c r="G342" t="s">
        <v>1824</v>
      </c>
      <c r="H342" s="209">
        <v>32</v>
      </c>
      <c r="I342" s="209" t="s">
        <v>1561</v>
      </c>
      <c r="J342" s="209" t="s">
        <v>1825</v>
      </c>
      <c r="K342" s="209">
        <v>319222</v>
      </c>
      <c r="L342" s="209">
        <v>210100</v>
      </c>
      <c r="M342" s="209">
        <v>400</v>
      </c>
      <c r="N342" s="209">
        <v>2000</v>
      </c>
      <c r="O342" s="209">
        <v>4001</v>
      </c>
      <c r="P342" s="308">
        <v>40002</v>
      </c>
      <c r="Q342" s="248"/>
      <c r="R342" s="248"/>
      <c r="S342" s="248"/>
      <c r="T342" s="248" t="s">
        <v>16014</v>
      </c>
      <c r="U342" s="248" t="s">
        <v>16270</v>
      </c>
    </row>
    <row r="343" spans="1:21" s="1" customFormat="1" x14ac:dyDescent="0.25">
      <c r="A343" t="s">
        <v>1826</v>
      </c>
      <c r="B343" t="str">
        <f t="shared" si="32"/>
        <v>32</v>
      </c>
      <c r="C343" t="str">
        <f t="shared" si="33"/>
        <v>A03</v>
      </c>
      <c r="D343" t="str">
        <f t="shared" si="34"/>
        <v>L02</v>
      </c>
      <c r="E343" s="161" t="s">
        <v>1827</v>
      </c>
      <c r="F343" t="s">
        <v>1552</v>
      </c>
      <c r="G343" t="s">
        <v>1828</v>
      </c>
      <c r="H343" s="209">
        <v>32</v>
      </c>
      <c r="I343" s="209" t="s">
        <v>1561</v>
      </c>
      <c r="J343" s="209" t="s">
        <v>1829</v>
      </c>
      <c r="K343" s="209">
        <v>319222</v>
      </c>
      <c r="L343" s="209">
        <v>210100</v>
      </c>
      <c r="M343" s="209">
        <v>400</v>
      </c>
      <c r="N343" s="209">
        <v>2000</v>
      </c>
      <c r="O343" s="209">
        <v>4001</v>
      </c>
      <c r="P343" s="308">
        <v>40003</v>
      </c>
      <c r="Q343" s="248"/>
      <c r="R343" s="248"/>
      <c r="S343" s="248"/>
      <c r="T343" s="248" t="s">
        <v>16014</v>
      </c>
      <c r="U343" s="248" t="s">
        <v>16270</v>
      </c>
    </row>
    <row r="344" spans="1:21" s="1" customFormat="1" x14ac:dyDescent="0.25">
      <c r="A344" t="s">
        <v>2209</v>
      </c>
      <c r="B344" t="str">
        <f t="shared" si="32"/>
        <v>32</v>
      </c>
      <c r="C344" t="str">
        <f t="shared" si="33"/>
        <v>K01</v>
      </c>
      <c r="D344" t="str">
        <f t="shared" si="34"/>
        <v>089</v>
      </c>
      <c r="E344" s="161" t="s">
        <v>2210</v>
      </c>
      <c r="F344" t="s">
        <v>17273</v>
      </c>
      <c r="G344" t="s">
        <v>2211</v>
      </c>
      <c r="H344" s="209">
        <v>32</v>
      </c>
      <c r="I344" s="209" t="s">
        <v>2202</v>
      </c>
      <c r="J344" s="209">
        <v>89</v>
      </c>
      <c r="K344" s="209">
        <v>319220</v>
      </c>
      <c r="L344" s="209">
        <v>210100</v>
      </c>
      <c r="M344" s="209">
        <v>400</v>
      </c>
      <c r="N344" s="308">
        <v>2000</v>
      </c>
      <c r="O344" s="209">
        <v>4001</v>
      </c>
      <c r="P344" s="308">
        <v>40004</v>
      </c>
      <c r="Q344" s="248"/>
      <c r="R344" s="251"/>
      <c r="S344" s="248"/>
      <c r="T344" s="248" t="s">
        <v>16014</v>
      </c>
      <c r="U344" s="248" t="s">
        <v>16270</v>
      </c>
    </row>
    <row r="345" spans="1:21" s="1" customFormat="1" x14ac:dyDescent="0.25">
      <c r="A345" t="s">
        <v>1854</v>
      </c>
      <c r="B345" t="str">
        <f t="shared" si="32"/>
        <v>32</v>
      </c>
      <c r="C345" t="str">
        <f t="shared" si="33"/>
        <v>A03</v>
      </c>
      <c r="D345" t="str">
        <f t="shared" si="34"/>
        <v>L10</v>
      </c>
      <c r="E345" s="161" t="s">
        <v>1855</v>
      </c>
      <c r="F345" t="s">
        <v>1552</v>
      </c>
      <c r="G345" t="s">
        <v>1856</v>
      </c>
      <c r="H345" s="209">
        <v>32</v>
      </c>
      <c r="I345" s="209" t="s">
        <v>1561</v>
      </c>
      <c r="J345" s="209" t="s">
        <v>1857</v>
      </c>
      <c r="K345" s="209">
        <v>319222</v>
      </c>
      <c r="L345" s="209">
        <v>210100</v>
      </c>
      <c r="M345" s="209">
        <v>400</v>
      </c>
      <c r="N345" s="209">
        <v>2000</v>
      </c>
      <c r="O345" s="209">
        <v>4001</v>
      </c>
      <c r="P345" s="308">
        <v>40005</v>
      </c>
      <c r="Q345" s="248"/>
      <c r="R345" s="248"/>
      <c r="S345" s="248"/>
      <c r="T345" s="248" t="s">
        <v>16014</v>
      </c>
      <c r="U345" s="248" t="s">
        <v>16270</v>
      </c>
    </row>
    <row r="346" spans="1:21" s="1" customFormat="1" x14ac:dyDescent="0.25">
      <c r="A346" t="s">
        <v>2236</v>
      </c>
      <c r="B346" t="str">
        <f t="shared" si="32"/>
        <v>32</v>
      </c>
      <c r="C346" t="str">
        <f t="shared" si="33"/>
        <v>K01</v>
      </c>
      <c r="D346" t="str">
        <f t="shared" si="34"/>
        <v>103</v>
      </c>
      <c r="E346" s="161" t="s">
        <v>2237</v>
      </c>
      <c r="F346" t="s">
        <v>17273</v>
      </c>
      <c r="G346" t="s">
        <v>2238</v>
      </c>
      <c r="H346" s="209">
        <v>32</v>
      </c>
      <c r="I346" s="209" t="s">
        <v>2202</v>
      </c>
      <c r="J346" s="209">
        <v>103</v>
      </c>
      <c r="K346" s="209">
        <v>319220</v>
      </c>
      <c r="L346" s="209">
        <v>210100</v>
      </c>
      <c r="M346" s="209">
        <v>400</v>
      </c>
      <c r="N346" s="308">
        <v>2000</v>
      </c>
      <c r="O346" s="209">
        <v>4001</v>
      </c>
      <c r="P346" s="308">
        <v>40006</v>
      </c>
      <c r="Q346" s="248"/>
      <c r="R346" s="251"/>
      <c r="S346" s="248"/>
      <c r="T346" s="248" t="s">
        <v>16014</v>
      </c>
      <c r="U346" s="248" t="s">
        <v>16270</v>
      </c>
    </row>
    <row r="347" spans="1:21" s="1" customFormat="1" x14ac:dyDescent="0.25">
      <c r="A347" t="s">
        <v>1873</v>
      </c>
      <c r="B347" t="str">
        <f t="shared" si="32"/>
        <v>32</v>
      </c>
      <c r="C347" t="str">
        <f t="shared" si="33"/>
        <v>A03</v>
      </c>
      <c r="D347" t="str">
        <f t="shared" si="34"/>
        <v>L34</v>
      </c>
      <c r="E347" s="161" t="s">
        <v>1874</v>
      </c>
      <c r="F347" t="s">
        <v>1552</v>
      </c>
      <c r="G347" t="s">
        <v>1875</v>
      </c>
      <c r="H347" s="209">
        <v>32</v>
      </c>
      <c r="I347" s="209" t="s">
        <v>1561</v>
      </c>
      <c r="J347" s="209" t="s">
        <v>1876</v>
      </c>
      <c r="K347" s="209">
        <v>319222</v>
      </c>
      <c r="L347" s="209">
        <v>210100</v>
      </c>
      <c r="M347" s="209">
        <v>400</v>
      </c>
      <c r="N347" s="209">
        <v>2000</v>
      </c>
      <c r="O347" s="209">
        <v>4001</v>
      </c>
      <c r="P347" s="308">
        <v>40007</v>
      </c>
      <c r="Q347" s="248"/>
      <c r="R347" s="248"/>
      <c r="S347" s="248"/>
      <c r="T347" s="248" t="s">
        <v>16014</v>
      </c>
      <c r="U347" s="248" t="s">
        <v>16270</v>
      </c>
    </row>
    <row r="348" spans="1:21" s="1" customFormat="1" x14ac:dyDescent="0.25">
      <c r="A348" t="s">
        <v>2247</v>
      </c>
      <c r="B348" t="str">
        <f t="shared" si="32"/>
        <v>32</v>
      </c>
      <c r="C348" t="str">
        <f t="shared" si="33"/>
        <v>K01</v>
      </c>
      <c r="D348" t="str">
        <f t="shared" si="34"/>
        <v>107</v>
      </c>
      <c r="E348" s="161" t="s">
        <v>2248</v>
      </c>
      <c r="F348" t="s">
        <v>17273</v>
      </c>
      <c r="G348" t="s">
        <v>2249</v>
      </c>
      <c r="H348" s="209">
        <v>32</v>
      </c>
      <c r="I348" s="209" t="s">
        <v>2202</v>
      </c>
      <c r="J348" s="209">
        <v>107</v>
      </c>
      <c r="K348" s="209">
        <v>319220</v>
      </c>
      <c r="L348" s="209">
        <v>210100</v>
      </c>
      <c r="M348" s="209">
        <v>400</v>
      </c>
      <c r="N348" s="308">
        <v>2000</v>
      </c>
      <c r="O348" s="209">
        <v>4001</v>
      </c>
      <c r="P348" s="308">
        <v>40008</v>
      </c>
      <c r="Q348" s="248"/>
      <c r="R348" s="251"/>
      <c r="S348" s="248"/>
      <c r="T348" s="248" t="s">
        <v>16014</v>
      </c>
      <c r="U348" s="248" t="s">
        <v>16270</v>
      </c>
    </row>
    <row r="349" spans="1:21" s="1" customFormat="1" x14ac:dyDescent="0.25">
      <c r="A349" t="s">
        <v>2244</v>
      </c>
      <c r="B349" t="str">
        <f t="shared" si="32"/>
        <v>32</v>
      </c>
      <c r="C349" t="str">
        <f t="shared" si="33"/>
        <v>K01</v>
      </c>
      <c r="D349" t="str">
        <f t="shared" si="34"/>
        <v>106</v>
      </c>
      <c r="E349" s="161" t="s">
        <v>2245</v>
      </c>
      <c r="F349" t="s">
        <v>17273</v>
      </c>
      <c r="G349" t="s">
        <v>2246</v>
      </c>
      <c r="H349" s="209">
        <v>32</v>
      </c>
      <c r="I349" s="209" t="s">
        <v>2202</v>
      </c>
      <c r="J349" s="209">
        <v>106</v>
      </c>
      <c r="K349" s="209">
        <v>319220</v>
      </c>
      <c r="L349" s="209">
        <v>210100</v>
      </c>
      <c r="M349" s="209">
        <v>400</v>
      </c>
      <c r="N349" s="308">
        <v>2000</v>
      </c>
      <c r="O349" s="209">
        <v>4001</v>
      </c>
      <c r="P349" s="308">
        <v>40009</v>
      </c>
      <c r="Q349" s="248"/>
      <c r="R349" s="251"/>
      <c r="S349" s="248"/>
      <c r="T349" s="248" t="s">
        <v>16014</v>
      </c>
      <c r="U349" s="248" t="s">
        <v>16270</v>
      </c>
    </row>
    <row r="350" spans="1:21" s="1" customFormat="1" x14ac:dyDescent="0.25">
      <c r="A350" t="s">
        <v>1870</v>
      </c>
      <c r="B350" t="str">
        <f t="shared" si="32"/>
        <v>32</v>
      </c>
      <c r="C350" t="str">
        <f t="shared" si="33"/>
        <v>A03</v>
      </c>
      <c r="D350" t="str">
        <f t="shared" si="34"/>
        <v>L33</v>
      </c>
      <c r="E350" s="161" t="s">
        <v>1871</v>
      </c>
      <c r="F350" t="s">
        <v>1552</v>
      </c>
      <c r="G350" t="s">
        <v>1832</v>
      </c>
      <c r="H350" s="209">
        <v>32</v>
      </c>
      <c r="I350" s="209" t="s">
        <v>1561</v>
      </c>
      <c r="J350" s="209" t="s">
        <v>1872</v>
      </c>
      <c r="K350" s="209">
        <v>319222</v>
      </c>
      <c r="L350" s="209">
        <v>210100</v>
      </c>
      <c r="M350" s="209">
        <v>400</v>
      </c>
      <c r="N350" s="209">
        <v>2000</v>
      </c>
      <c r="O350" s="209">
        <v>4001</v>
      </c>
      <c r="P350" s="308">
        <v>40010</v>
      </c>
      <c r="Q350" s="248"/>
      <c r="R350" s="248"/>
      <c r="S350" s="248"/>
      <c r="T350" s="248" t="s">
        <v>16014</v>
      </c>
      <c r="U350" s="248" t="s">
        <v>16270</v>
      </c>
    </row>
    <row r="351" spans="1:21" s="1" customFormat="1" x14ac:dyDescent="0.25">
      <c r="A351" t="s">
        <v>1830</v>
      </c>
      <c r="B351" t="str">
        <f t="shared" si="32"/>
        <v>32</v>
      </c>
      <c r="C351" t="str">
        <f t="shared" si="33"/>
        <v>A03</v>
      </c>
      <c r="D351" t="str">
        <f t="shared" si="34"/>
        <v>L03</v>
      </c>
      <c r="E351" s="161" t="s">
        <v>1831</v>
      </c>
      <c r="F351" t="s">
        <v>1552</v>
      </c>
      <c r="G351" t="s">
        <v>1832</v>
      </c>
      <c r="H351" s="209">
        <v>32</v>
      </c>
      <c r="I351" s="209" t="s">
        <v>1561</v>
      </c>
      <c r="J351" s="209" t="s">
        <v>1833</v>
      </c>
      <c r="K351" s="209">
        <v>319222</v>
      </c>
      <c r="L351" s="209">
        <v>210100</v>
      </c>
      <c r="M351" s="209">
        <v>400</v>
      </c>
      <c r="N351" s="209">
        <v>2000</v>
      </c>
      <c r="O351" s="209">
        <v>4001</v>
      </c>
      <c r="P351" s="308">
        <v>40011</v>
      </c>
      <c r="Q351" s="248"/>
      <c r="R351" s="248"/>
      <c r="S351" s="248"/>
      <c r="T351" s="248" t="s">
        <v>16014</v>
      </c>
      <c r="U351" s="248" t="s">
        <v>16270</v>
      </c>
    </row>
    <row r="352" spans="1:21" s="1" customFormat="1" x14ac:dyDescent="0.25">
      <c r="A352" t="s">
        <v>1850</v>
      </c>
      <c r="B352" t="str">
        <f t="shared" si="32"/>
        <v>32</v>
      </c>
      <c r="C352" t="str">
        <f t="shared" si="33"/>
        <v>A03</v>
      </c>
      <c r="D352" t="str">
        <f t="shared" si="34"/>
        <v>L08</v>
      </c>
      <c r="E352" s="161" t="s">
        <v>1851</v>
      </c>
      <c r="F352" t="s">
        <v>1552</v>
      </c>
      <c r="G352" t="s">
        <v>1852</v>
      </c>
      <c r="H352" s="209">
        <v>32</v>
      </c>
      <c r="I352" s="209" t="s">
        <v>1561</v>
      </c>
      <c r="J352" s="209" t="s">
        <v>1853</v>
      </c>
      <c r="K352" s="209">
        <v>319222</v>
      </c>
      <c r="L352" s="209">
        <v>210100</v>
      </c>
      <c r="M352" s="209">
        <v>400</v>
      </c>
      <c r="N352" s="209">
        <v>2000</v>
      </c>
      <c r="O352" s="209">
        <v>4001</v>
      </c>
      <c r="P352" s="308">
        <v>40012</v>
      </c>
      <c r="Q352" s="248"/>
      <c r="R352" s="248"/>
      <c r="S352" s="248"/>
      <c r="T352" s="248" t="s">
        <v>16014</v>
      </c>
      <c r="U352" s="248" t="s">
        <v>16270</v>
      </c>
    </row>
    <row r="353" spans="1:21" s="1" customFormat="1" x14ac:dyDescent="0.25">
      <c r="A353" t="s">
        <v>2224</v>
      </c>
      <c r="B353" t="str">
        <f t="shared" si="32"/>
        <v>32</v>
      </c>
      <c r="C353" t="str">
        <f t="shared" si="33"/>
        <v>K01</v>
      </c>
      <c r="D353" t="str">
        <f t="shared" si="34"/>
        <v>096</v>
      </c>
      <c r="E353" s="161" t="s">
        <v>2225</v>
      </c>
      <c r="F353" t="s">
        <v>17273</v>
      </c>
      <c r="G353" t="s">
        <v>2226</v>
      </c>
      <c r="H353" s="209">
        <v>32</v>
      </c>
      <c r="I353" s="209" t="s">
        <v>2202</v>
      </c>
      <c r="J353" s="209">
        <v>96</v>
      </c>
      <c r="K353" s="209">
        <v>319220</v>
      </c>
      <c r="L353" s="209">
        <v>210100</v>
      </c>
      <c r="M353" s="209">
        <v>400</v>
      </c>
      <c r="N353" s="308">
        <v>2000</v>
      </c>
      <c r="O353" s="209">
        <v>4001</v>
      </c>
      <c r="P353" s="308">
        <v>40013</v>
      </c>
      <c r="Q353" s="248"/>
      <c r="R353" s="251"/>
      <c r="S353" s="248"/>
      <c r="T353" s="248" t="s">
        <v>16014</v>
      </c>
      <c r="U353" s="248" t="s">
        <v>16270</v>
      </c>
    </row>
    <row r="354" spans="1:21" s="1" customFormat="1" x14ac:dyDescent="0.25">
      <c r="A354" t="s">
        <v>1842</v>
      </c>
      <c r="B354" t="str">
        <f t="shared" si="32"/>
        <v>32</v>
      </c>
      <c r="C354" t="str">
        <f t="shared" si="33"/>
        <v>A03</v>
      </c>
      <c r="D354" t="str">
        <f t="shared" si="34"/>
        <v>L06</v>
      </c>
      <c r="E354" s="161" t="s">
        <v>1843</v>
      </c>
      <c r="F354" t="s">
        <v>1552</v>
      </c>
      <c r="G354" t="s">
        <v>1844</v>
      </c>
      <c r="H354" s="209">
        <v>32</v>
      </c>
      <c r="I354" s="209" t="s">
        <v>1561</v>
      </c>
      <c r="J354" s="209" t="s">
        <v>1845</v>
      </c>
      <c r="K354" s="209">
        <v>319222</v>
      </c>
      <c r="L354" s="209">
        <v>210100</v>
      </c>
      <c r="M354" s="209">
        <v>400</v>
      </c>
      <c r="N354" s="209">
        <v>2000</v>
      </c>
      <c r="O354" s="209">
        <v>4001</v>
      </c>
      <c r="P354" s="308">
        <v>40014</v>
      </c>
      <c r="Q354" s="248"/>
      <c r="R354" s="248"/>
      <c r="S354" s="248"/>
      <c r="T354" s="248" t="s">
        <v>16014</v>
      </c>
      <c r="U354" s="248" t="s">
        <v>16270</v>
      </c>
    </row>
    <row r="355" spans="1:21" s="1" customFormat="1" x14ac:dyDescent="0.25">
      <c r="A355" t="s">
        <v>2242</v>
      </c>
      <c r="B355" t="str">
        <f t="shared" si="32"/>
        <v>32</v>
      </c>
      <c r="C355" t="str">
        <f t="shared" si="33"/>
        <v>K01</v>
      </c>
      <c r="D355" t="str">
        <f t="shared" si="34"/>
        <v>105</v>
      </c>
      <c r="E355" s="161" t="s">
        <v>1843</v>
      </c>
      <c r="F355" t="s">
        <v>17273</v>
      </c>
      <c r="G355" t="s">
        <v>2243</v>
      </c>
      <c r="H355" s="209">
        <v>32</v>
      </c>
      <c r="I355" s="209" t="s">
        <v>2202</v>
      </c>
      <c r="J355" s="209">
        <v>105</v>
      </c>
      <c r="K355" s="209">
        <v>319220</v>
      </c>
      <c r="L355" s="209">
        <v>210100</v>
      </c>
      <c r="M355" s="209">
        <v>400</v>
      </c>
      <c r="N355" s="308">
        <v>2000</v>
      </c>
      <c r="O355" s="209">
        <v>4001</v>
      </c>
      <c r="P355" s="308">
        <v>40015</v>
      </c>
      <c r="Q355" s="248"/>
      <c r="R355" s="251"/>
      <c r="S355" s="248"/>
      <c r="T355" s="248" t="s">
        <v>16014</v>
      </c>
      <c r="U355" s="248" t="s">
        <v>16270</v>
      </c>
    </row>
    <row r="356" spans="1:21" s="1" customFormat="1" x14ac:dyDescent="0.25">
      <c r="A356" t="s">
        <v>7574</v>
      </c>
      <c r="B356" t="str">
        <f t="shared" si="32"/>
        <v>32</v>
      </c>
      <c r="C356" t="str">
        <f t="shared" si="33"/>
        <v>T00</v>
      </c>
      <c r="D356" t="str">
        <f t="shared" si="34"/>
        <v>999</v>
      </c>
      <c r="E356" s="161" t="s">
        <v>7575</v>
      </c>
      <c r="F356" t="s">
        <v>17273</v>
      </c>
      <c r="G356" t="s">
        <v>7576</v>
      </c>
      <c r="H356" s="209">
        <v>32</v>
      </c>
      <c r="I356" s="209" t="s">
        <v>7577</v>
      </c>
      <c r="J356" s="209">
        <v>999</v>
      </c>
      <c r="K356" s="209">
        <v>319215</v>
      </c>
      <c r="L356" s="209">
        <v>210100</v>
      </c>
      <c r="M356" s="209">
        <v>400</v>
      </c>
      <c r="N356" s="209">
        <v>2000</v>
      </c>
      <c r="O356" s="209">
        <v>4001</v>
      </c>
      <c r="P356" s="376">
        <v>40016</v>
      </c>
      <c r="Q356" s="248"/>
      <c r="R356" s="251"/>
      <c r="S356" s="248"/>
      <c r="T356" s="248" t="s">
        <v>16014</v>
      </c>
      <c r="U356" s="248" t="s">
        <v>16270</v>
      </c>
    </row>
    <row r="357" spans="1:21" s="1" customFormat="1" x14ac:dyDescent="0.25">
      <c r="A357" t="s">
        <v>1834</v>
      </c>
      <c r="B357" t="str">
        <f t="shared" si="32"/>
        <v>32</v>
      </c>
      <c r="C357" t="str">
        <f t="shared" si="33"/>
        <v>A03</v>
      </c>
      <c r="D357" t="str">
        <f t="shared" si="34"/>
        <v>L04</v>
      </c>
      <c r="E357" s="161" t="s">
        <v>1835</v>
      </c>
      <c r="F357" t="s">
        <v>1552</v>
      </c>
      <c r="G357" t="s">
        <v>1836</v>
      </c>
      <c r="H357" s="209">
        <v>32</v>
      </c>
      <c r="I357" s="209" t="s">
        <v>1561</v>
      </c>
      <c r="J357" s="209" t="s">
        <v>1837</v>
      </c>
      <c r="K357" s="209">
        <v>319222</v>
      </c>
      <c r="L357" s="209">
        <v>210100</v>
      </c>
      <c r="M357" s="209">
        <v>400</v>
      </c>
      <c r="N357" s="209">
        <v>2000</v>
      </c>
      <c r="O357" s="209">
        <v>4001</v>
      </c>
      <c r="P357" s="308">
        <v>40017</v>
      </c>
      <c r="Q357" s="248"/>
      <c r="R357" s="248"/>
      <c r="S357" s="248"/>
      <c r="T357" s="248" t="s">
        <v>16014</v>
      </c>
      <c r="U357" s="248" t="s">
        <v>16270</v>
      </c>
    </row>
    <row r="358" spans="1:21" s="1" customFormat="1" x14ac:dyDescent="0.25">
      <c r="A358" t="s">
        <v>2230</v>
      </c>
      <c r="B358" t="str">
        <f t="shared" ref="B358:B389" si="35">LEFT(A358,2)</f>
        <v>32</v>
      </c>
      <c r="C358" t="str">
        <f t="shared" ref="C358:C389" si="36">MID(A358,4,3)</f>
        <v>K01</v>
      </c>
      <c r="D358" t="str">
        <f t="shared" ref="D358:D389" si="37">RIGHT(A358,3)</f>
        <v>100</v>
      </c>
      <c r="E358" s="161" t="s">
        <v>2231</v>
      </c>
      <c r="F358" t="s">
        <v>17273</v>
      </c>
      <c r="G358" t="s">
        <v>2232</v>
      </c>
      <c r="H358" s="209">
        <v>32</v>
      </c>
      <c r="I358" s="209" t="s">
        <v>2202</v>
      </c>
      <c r="J358" s="209">
        <v>100</v>
      </c>
      <c r="K358" s="209">
        <v>319220</v>
      </c>
      <c r="L358" s="209">
        <v>210100</v>
      </c>
      <c r="M358" s="209">
        <v>400</v>
      </c>
      <c r="N358" s="308">
        <v>2000</v>
      </c>
      <c r="O358" s="209">
        <v>4001</v>
      </c>
      <c r="P358" s="308">
        <v>40018</v>
      </c>
      <c r="Q358" s="248"/>
      <c r="R358" s="251"/>
      <c r="S358" s="248"/>
      <c r="T358" s="248" t="s">
        <v>16014</v>
      </c>
      <c r="U358" s="248" t="s">
        <v>16270</v>
      </c>
    </row>
    <row r="359" spans="1:21" s="1" customFormat="1" x14ac:dyDescent="0.25">
      <c r="A359" t="s">
        <v>2203</v>
      </c>
      <c r="B359" t="str">
        <f t="shared" si="35"/>
        <v>32</v>
      </c>
      <c r="C359" t="str">
        <f t="shared" si="36"/>
        <v>K01</v>
      </c>
      <c r="D359" t="str">
        <f t="shared" si="37"/>
        <v>069</v>
      </c>
      <c r="E359" s="161" t="s">
        <v>2204</v>
      </c>
      <c r="F359" t="s">
        <v>17273</v>
      </c>
      <c r="G359" t="s">
        <v>2205</v>
      </c>
      <c r="H359" s="209">
        <v>32</v>
      </c>
      <c r="I359" s="209" t="s">
        <v>2202</v>
      </c>
      <c r="J359" s="209">
        <v>69</v>
      </c>
      <c r="K359" s="209">
        <v>319220</v>
      </c>
      <c r="L359" s="209">
        <v>210100</v>
      </c>
      <c r="M359" s="209">
        <v>400</v>
      </c>
      <c r="N359" s="308">
        <v>2000</v>
      </c>
      <c r="O359" s="209">
        <v>4001</v>
      </c>
      <c r="P359" s="308">
        <v>40019</v>
      </c>
      <c r="Q359" s="248"/>
      <c r="R359" s="251"/>
      <c r="S359" s="248"/>
      <c r="T359" s="248" t="s">
        <v>16014</v>
      </c>
      <c r="U359" s="248" t="s">
        <v>16270</v>
      </c>
    </row>
    <row r="360" spans="1:21" s="1" customFormat="1" x14ac:dyDescent="0.25">
      <c r="A360" t="s">
        <v>2250</v>
      </c>
      <c r="B360" t="str">
        <f t="shared" si="35"/>
        <v>32</v>
      </c>
      <c r="C360" t="str">
        <f t="shared" si="36"/>
        <v>K01</v>
      </c>
      <c r="D360" t="str">
        <f t="shared" si="37"/>
        <v>109</v>
      </c>
      <c r="E360" s="161" t="s">
        <v>2251</v>
      </c>
      <c r="F360" t="s">
        <v>17273</v>
      </c>
      <c r="G360" t="s">
        <v>2252</v>
      </c>
      <c r="H360" s="209">
        <v>32</v>
      </c>
      <c r="I360" s="209" t="s">
        <v>2202</v>
      </c>
      <c r="J360" s="209">
        <v>109</v>
      </c>
      <c r="K360" s="209">
        <v>319220</v>
      </c>
      <c r="L360" s="209">
        <v>210100</v>
      </c>
      <c r="M360" s="209">
        <v>400</v>
      </c>
      <c r="N360" s="308">
        <v>2000</v>
      </c>
      <c r="O360" s="209">
        <v>4001</v>
      </c>
      <c r="P360" s="308">
        <v>40020</v>
      </c>
      <c r="Q360" s="248"/>
      <c r="R360" s="251"/>
      <c r="S360" s="248"/>
      <c r="T360" s="248" t="s">
        <v>16014</v>
      </c>
      <c r="U360" s="248" t="s">
        <v>16270</v>
      </c>
    </row>
    <row r="361" spans="1:21" s="1" customFormat="1" x14ac:dyDescent="0.25">
      <c r="A361" t="s">
        <v>3967</v>
      </c>
      <c r="B361" t="str">
        <f t="shared" si="35"/>
        <v>32</v>
      </c>
      <c r="C361" t="str">
        <f t="shared" si="36"/>
        <v>L00</v>
      </c>
      <c r="D361" t="str">
        <f t="shared" si="37"/>
        <v>C03</v>
      </c>
      <c r="E361" s="161" t="s">
        <v>3968</v>
      </c>
      <c r="F361" t="s">
        <v>1552</v>
      </c>
      <c r="G361" t="s">
        <v>3969</v>
      </c>
      <c r="H361" s="209">
        <v>32</v>
      </c>
      <c r="I361" s="209" t="s">
        <v>2258</v>
      </c>
      <c r="J361" s="209" t="s">
        <v>3970</v>
      </c>
      <c r="K361" s="209">
        <v>319122</v>
      </c>
      <c r="L361" s="209">
        <v>210100</v>
      </c>
      <c r="M361" s="209">
        <v>404</v>
      </c>
      <c r="N361" s="209">
        <v>2000</v>
      </c>
      <c r="O361" s="209">
        <v>4001</v>
      </c>
      <c r="P361" s="376">
        <v>40021</v>
      </c>
      <c r="Q361" s="248"/>
      <c r="R361" s="248"/>
      <c r="S361" s="248"/>
      <c r="T361" s="248" t="s">
        <v>16014</v>
      </c>
      <c r="U361" s="248" t="s">
        <v>16270</v>
      </c>
    </row>
    <row r="362" spans="1:21" s="1" customFormat="1" x14ac:dyDescent="0.25">
      <c r="A362" t="s">
        <v>1846</v>
      </c>
      <c r="B362" t="str">
        <f t="shared" si="35"/>
        <v>32</v>
      </c>
      <c r="C362" t="str">
        <f t="shared" si="36"/>
        <v>A03</v>
      </c>
      <c r="D362" t="str">
        <f t="shared" si="37"/>
        <v>L07</v>
      </c>
      <c r="E362" s="161" t="s">
        <v>1847</v>
      </c>
      <c r="F362" t="s">
        <v>1552</v>
      </c>
      <c r="G362" t="s">
        <v>1848</v>
      </c>
      <c r="H362" s="209">
        <v>32</v>
      </c>
      <c r="I362" s="209" t="s">
        <v>1561</v>
      </c>
      <c r="J362" s="209" t="s">
        <v>1849</v>
      </c>
      <c r="K362" s="209">
        <v>319222</v>
      </c>
      <c r="L362" s="209">
        <v>210100</v>
      </c>
      <c r="M362" s="209">
        <v>400</v>
      </c>
      <c r="N362" s="209">
        <v>2000</v>
      </c>
      <c r="O362" s="209">
        <v>4001</v>
      </c>
      <c r="P362" s="308">
        <v>40022</v>
      </c>
      <c r="Q362" s="248"/>
      <c r="R362" s="248"/>
      <c r="S362" s="248"/>
      <c r="T362" s="248" t="s">
        <v>16014</v>
      </c>
      <c r="U362" s="248" t="s">
        <v>16270</v>
      </c>
    </row>
    <row r="363" spans="1:21" s="1" customFormat="1" x14ac:dyDescent="0.25">
      <c r="A363" t="s">
        <v>2218</v>
      </c>
      <c r="B363" t="str">
        <f t="shared" si="35"/>
        <v>32</v>
      </c>
      <c r="C363" t="str">
        <f t="shared" si="36"/>
        <v>K01</v>
      </c>
      <c r="D363" t="str">
        <f t="shared" si="37"/>
        <v>094</v>
      </c>
      <c r="E363" s="161" t="s">
        <v>2219</v>
      </c>
      <c r="F363" t="s">
        <v>17273</v>
      </c>
      <c r="G363" t="s">
        <v>2220</v>
      </c>
      <c r="H363" s="209">
        <v>32</v>
      </c>
      <c r="I363" s="209" t="s">
        <v>2202</v>
      </c>
      <c r="J363" s="209">
        <v>94</v>
      </c>
      <c r="K363" s="209">
        <v>319220</v>
      </c>
      <c r="L363" s="209">
        <v>210100</v>
      </c>
      <c r="M363" s="209">
        <v>400</v>
      </c>
      <c r="N363" s="308">
        <v>2000</v>
      </c>
      <c r="O363" s="209">
        <v>4001</v>
      </c>
      <c r="P363" s="308">
        <v>40023</v>
      </c>
      <c r="Q363" s="248"/>
      <c r="R363" s="251"/>
      <c r="S363" s="248"/>
      <c r="T363" s="248" t="s">
        <v>16014</v>
      </c>
      <c r="U363" s="248" t="s">
        <v>16270</v>
      </c>
    </row>
    <row r="364" spans="1:21" s="1" customFormat="1" x14ac:dyDescent="0.25">
      <c r="A364" t="s">
        <v>1694</v>
      </c>
      <c r="B364" t="str">
        <f t="shared" si="35"/>
        <v>32</v>
      </c>
      <c r="C364" t="str">
        <f t="shared" si="36"/>
        <v>A03</v>
      </c>
      <c r="D364" t="str">
        <f t="shared" si="37"/>
        <v>809</v>
      </c>
      <c r="E364" s="161" t="s">
        <v>1695</v>
      </c>
      <c r="F364" t="s">
        <v>1552</v>
      </c>
      <c r="G364" t="s">
        <v>1696</v>
      </c>
      <c r="H364" s="209">
        <v>32</v>
      </c>
      <c r="I364" s="209" t="s">
        <v>1561</v>
      </c>
      <c r="J364" s="209">
        <v>809</v>
      </c>
      <c r="K364" s="209">
        <v>315115</v>
      </c>
      <c r="L364" s="209">
        <v>210100</v>
      </c>
      <c r="M364" s="209">
        <v>400</v>
      </c>
      <c r="N364" s="209">
        <v>3005</v>
      </c>
      <c r="O364" s="209">
        <v>4001</v>
      </c>
      <c r="P364" s="308">
        <v>40024</v>
      </c>
      <c r="Q364" s="248"/>
      <c r="R364" s="251"/>
      <c r="S364" s="248"/>
      <c r="T364" s="248" t="s">
        <v>16014</v>
      </c>
      <c r="U364" s="248" t="s">
        <v>16270</v>
      </c>
    </row>
    <row r="365" spans="1:21" s="1" customFormat="1" x14ac:dyDescent="0.25">
      <c r="A365" t="s">
        <v>1637</v>
      </c>
      <c r="B365" t="str">
        <f t="shared" si="35"/>
        <v>32</v>
      </c>
      <c r="C365" t="str">
        <f t="shared" si="36"/>
        <v>A03</v>
      </c>
      <c r="D365" t="str">
        <f t="shared" si="37"/>
        <v>789</v>
      </c>
      <c r="E365" s="161" t="s">
        <v>1638</v>
      </c>
      <c r="F365" t="s">
        <v>1552</v>
      </c>
      <c r="G365" t="s">
        <v>1639</v>
      </c>
      <c r="H365" s="209">
        <v>32</v>
      </c>
      <c r="I365" s="209" t="s">
        <v>1561</v>
      </c>
      <c r="J365" s="209">
        <v>789</v>
      </c>
      <c r="K365" s="209">
        <v>315115</v>
      </c>
      <c r="L365" s="209">
        <v>210100</v>
      </c>
      <c r="M365" s="209">
        <v>400</v>
      </c>
      <c r="N365" s="209">
        <v>3007</v>
      </c>
      <c r="O365" s="209">
        <v>4001</v>
      </c>
      <c r="P365" s="308">
        <v>40025</v>
      </c>
      <c r="Q365" s="248"/>
      <c r="R365" s="251"/>
      <c r="S365" s="248"/>
      <c r="T365" s="248" t="s">
        <v>16014</v>
      </c>
      <c r="U365" s="248" t="s">
        <v>16270</v>
      </c>
    </row>
    <row r="366" spans="1:21" s="1" customFormat="1" x14ac:dyDescent="0.25">
      <c r="A366" t="s">
        <v>1583</v>
      </c>
      <c r="B366" t="str">
        <f t="shared" si="35"/>
        <v>32</v>
      </c>
      <c r="C366" t="str">
        <f t="shared" si="36"/>
        <v>A03</v>
      </c>
      <c r="D366" t="str">
        <f t="shared" si="37"/>
        <v>771</v>
      </c>
      <c r="E366" s="161" t="s">
        <v>1584</v>
      </c>
      <c r="F366" t="s">
        <v>1552</v>
      </c>
      <c r="G366" t="s">
        <v>1585</v>
      </c>
      <c r="H366" s="209">
        <v>32</v>
      </c>
      <c r="I366" s="209" t="s">
        <v>1561</v>
      </c>
      <c r="J366" s="209">
        <v>771</v>
      </c>
      <c r="K366" s="209">
        <v>319222</v>
      </c>
      <c r="L366" s="209">
        <v>210100</v>
      </c>
      <c r="M366" s="209">
        <v>400</v>
      </c>
      <c r="N366" s="209">
        <v>3007</v>
      </c>
      <c r="O366" s="209">
        <v>4001</v>
      </c>
      <c r="P366" s="308">
        <v>40026</v>
      </c>
      <c r="Q366" s="248"/>
      <c r="R366" s="251"/>
      <c r="S366" s="248"/>
      <c r="T366" s="248" t="s">
        <v>16014</v>
      </c>
      <c r="U366" s="248" t="s">
        <v>16270</v>
      </c>
    </row>
    <row r="367" spans="1:21" s="1" customFormat="1" x14ac:dyDescent="0.25">
      <c r="A367" t="s">
        <v>2227</v>
      </c>
      <c r="B367" t="str">
        <f t="shared" si="35"/>
        <v>32</v>
      </c>
      <c r="C367" t="str">
        <f t="shared" si="36"/>
        <v>K01</v>
      </c>
      <c r="D367" t="str">
        <f t="shared" si="37"/>
        <v>098</v>
      </c>
      <c r="E367" s="161" t="s">
        <v>2228</v>
      </c>
      <c r="F367" t="s">
        <v>17273</v>
      </c>
      <c r="G367" t="s">
        <v>2229</v>
      </c>
      <c r="H367" s="209">
        <v>32</v>
      </c>
      <c r="I367" s="209" t="s">
        <v>2202</v>
      </c>
      <c r="J367" s="209">
        <v>98</v>
      </c>
      <c r="K367" s="209">
        <v>319220</v>
      </c>
      <c r="L367" s="209">
        <v>210100</v>
      </c>
      <c r="M367" s="209">
        <v>400</v>
      </c>
      <c r="N367" s="209">
        <v>2000</v>
      </c>
      <c r="O367" s="209">
        <v>4001</v>
      </c>
      <c r="P367" s="308">
        <v>40027</v>
      </c>
      <c r="Q367" s="248"/>
      <c r="R367" s="251"/>
      <c r="S367" s="248"/>
      <c r="T367" s="248" t="s">
        <v>16014</v>
      </c>
      <c r="U367" s="248" t="s">
        <v>16270</v>
      </c>
    </row>
    <row r="368" spans="1:21" s="1" customFormat="1" x14ac:dyDescent="0.25">
      <c r="A368" t="s">
        <v>2206</v>
      </c>
      <c r="B368" t="str">
        <f t="shared" si="35"/>
        <v>32</v>
      </c>
      <c r="C368" t="str">
        <f t="shared" si="36"/>
        <v>K01</v>
      </c>
      <c r="D368" t="str">
        <f t="shared" si="37"/>
        <v>083</v>
      </c>
      <c r="E368" s="161" t="s">
        <v>2207</v>
      </c>
      <c r="F368" t="s">
        <v>17273</v>
      </c>
      <c r="G368" t="s">
        <v>2208</v>
      </c>
      <c r="H368" s="209">
        <v>32</v>
      </c>
      <c r="I368" s="209" t="s">
        <v>2202</v>
      </c>
      <c r="J368" s="209">
        <v>83</v>
      </c>
      <c r="K368" s="209">
        <v>319220</v>
      </c>
      <c r="L368" s="209">
        <v>210100</v>
      </c>
      <c r="M368" s="209">
        <v>400</v>
      </c>
      <c r="N368" s="209">
        <v>2000</v>
      </c>
      <c r="O368" s="209">
        <v>4001</v>
      </c>
      <c r="P368" s="308">
        <v>40028</v>
      </c>
      <c r="Q368" s="248"/>
      <c r="R368" s="251"/>
      <c r="S368" s="248"/>
      <c r="T368" s="248" t="s">
        <v>16014</v>
      </c>
      <c r="U368" s="248" t="s">
        <v>16270</v>
      </c>
    </row>
    <row r="369" spans="1:21" s="1" customFormat="1" x14ac:dyDescent="0.25">
      <c r="A369" t="s">
        <v>2215</v>
      </c>
      <c r="B369" t="str">
        <f t="shared" si="35"/>
        <v>32</v>
      </c>
      <c r="C369" t="str">
        <f t="shared" si="36"/>
        <v>K01</v>
      </c>
      <c r="D369" t="str">
        <f t="shared" si="37"/>
        <v>093</v>
      </c>
      <c r="E369" s="161" t="s">
        <v>2216</v>
      </c>
      <c r="F369" t="s">
        <v>17273</v>
      </c>
      <c r="G369" t="s">
        <v>2217</v>
      </c>
      <c r="H369" s="209">
        <v>32</v>
      </c>
      <c r="I369" s="209" t="s">
        <v>2202</v>
      </c>
      <c r="J369" s="209">
        <v>93</v>
      </c>
      <c r="K369" s="209">
        <v>319220</v>
      </c>
      <c r="L369" s="209">
        <v>210100</v>
      </c>
      <c r="M369" s="209">
        <v>400</v>
      </c>
      <c r="N369" s="209">
        <v>2000</v>
      </c>
      <c r="O369" s="209">
        <v>4001</v>
      </c>
      <c r="P369" s="308">
        <v>40029</v>
      </c>
      <c r="Q369" s="248"/>
      <c r="R369" s="251"/>
      <c r="S369" s="248"/>
      <c r="T369" s="248" t="s">
        <v>16014</v>
      </c>
      <c r="U369" s="248" t="s">
        <v>16270</v>
      </c>
    </row>
    <row r="370" spans="1:21" s="1" customFormat="1" x14ac:dyDescent="0.25">
      <c r="A370" t="s">
        <v>1666</v>
      </c>
      <c r="B370" t="str">
        <f t="shared" si="35"/>
        <v>32</v>
      </c>
      <c r="C370" t="str">
        <f t="shared" si="36"/>
        <v>A03</v>
      </c>
      <c r="D370" t="str">
        <f t="shared" si="37"/>
        <v>799</v>
      </c>
      <c r="E370" s="161" t="s">
        <v>1667</v>
      </c>
      <c r="F370" t="s">
        <v>1552</v>
      </c>
      <c r="G370" t="s">
        <v>1668</v>
      </c>
      <c r="H370" s="209">
        <v>32</v>
      </c>
      <c r="I370" s="209" t="s">
        <v>1561</v>
      </c>
      <c r="J370" s="209">
        <v>799</v>
      </c>
      <c r="K370" s="209">
        <v>315116</v>
      </c>
      <c r="L370" s="209">
        <v>210100</v>
      </c>
      <c r="M370" s="209">
        <v>400</v>
      </c>
      <c r="N370" s="209">
        <v>3016</v>
      </c>
      <c r="O370" s="209">
        <v>4001</v>
      </c>
      <c r="P370" s="308">
        <v>40030</v>
      </c>
      <c r="Q370" s="248"/>
      <c r="R370" s="251"/>
      <c r="S370" s="248"/>
      <c r="T370" s="248" t="s">
        <v>16014</v>
      </c>
      <c r="U370" s="248" t="s">
        <v>16270</v>
      </c>
    </row>
    <row r="371" spans="1:21" s="1" customFormat="1" x14ac:dyDescent="0.25">
      <c r="A371" t="s">
        <v>1715</v>
      </c>
      <c r="B371" t="str">
        <f t="shared" si="35"/>
        <v>32</v>
      </c>
      <c r="C371" t="str">
        <f t="shared" si="36"/>
        <v>A03</v>
      </c>
      <c r="D371" t="str">
        <f t="shared" si="37"/>
        <v>816</v>
      </c>
      <c r="E371" s="161" t="s">
        <v>1716</v>
      </c>
      <c r="F371" t="s">
        <v>1552</v>
      </c>
      <c r="G371" t="s">
        <v>1717</v>
      </c>
      <c r="H371" s="209">
        <v>32</v>
      </c>
      <c r="I371" s="209" t="s">
        <v>1561</v>
      </c>
      <c r="J371" s="209">
        <v>816</v>
      </c>
      <c r="K371" s="209">
        <v>315116</v>
      </c>
      <c r="L371" s="209">
        <v>210100</v>
      </c>
      <c r="M371" s="209">
        <v>400</v>
      </c>
      <c r="N371" s="209">
        <v>3016</v>
      </c>
      <c r="O371" s="209">
        <v>4001</v>
      </c>
      <c r="P371" s="308">
        <v>40031</v>
      </c>
      <c r="Q371" s="248"/>
      <c r="R371" s="251"/>
      <c r="S371" s="248"/>
      <c r="T371" s="248" t="s">
        <v>16014</v>
      </c>
      <c r="U371" s="248" t="s">
        <v>16270</v>
      </c>
    </row>
    <row r="372" spans="1:21" s="1" customFormat="1" x14ac:dyDescent="0.25">
      <c r="A372" t="s">
        <v>1601</v>
      </c>
      <c r="B372" t="str">
        <f t="shared" si="35"/>
        <v>32</v>
      </c>
      <c r="C372" t="str">
        <f t="shared" si="36"/>
        <v>A03</v>
      </c>
      <c r="D372" t="str">
        <f t="shared" si="37"/>
        <v>777</v>
      </c>
      <c r="E372" s="161" t="s">
        <v>1602</v>
      </c>
      <c r="F372" t="s">
        <v>1552</v>
      </c>
      <c r="G372" t="s">
        <v>1603</v>
      </c>
      <c r="H372" s="209">
        <v>32</v>
      </c>
      <c r="I372" s="209" t="s">
        <v>1561</v>
      </c>
      <c r="J372" s="209">
        <v>777</v>
      </c>
      <c r="K372" s="209">
        <v>315116</v>
      </c>
      <c r="L372" s="209">
        <v>210100</v>
      </c>
      <c r="M372" s="209">
        <v>400</v>
      </c>
      <c r="N372" s="209">
        <v>3016</v>
      </c>
      <c r="O372" s="209">
        <v>4001</v>
      </c>
      <c r="P372" s="308">
        <v>40032</v>
      </c>
      <c r="Q372" s="248"/>
      <c r="R372" s="251"/>
      <c r="S372" s="248"/>
      <c r="T372" s="248" t="s">
        <v>16014</v>
      </c>
      <c r="U372" s="248" t="s">
        <v>16270</v>
      </c>
    </row>
    <row r="373" spans="1:21" s="1" customFormat="1" x14ac:dyDescent="0.25">
      <c r="A373" t="s">
        <v>1622</v>
      </c>
      <c r="B373" t="str">
        <f t="shared" si="35"/>
        <v>32</v>
      </c>
      <c r="C373" t="str">
        <f t="shared" si="36"/>
        <v>A03</v>
      </c>
      <c r="D373" t="str">
        <f t="shared" si="37"/>
        <v>784</v>
      </c>
      <c r="E373" s="161" t="s">
        <v>1623</v>
      </c>
      <c r="F373" t="s">
        <v>1552</v>
      </c>
      <c r="G373" t="s">
        <v>1624</v>
      </c>
      <c r="H373" s="209">
        <v>32</v>
      </c>
      <c r="I373" s="209" t="s">
        <v>1561</v>
      </c>
      <c r="J373" s="209">
        <v>784</v>
      </c>
      <c r="K373" s="209">
        <v>315116</v>
      </c>
      <c r="L373" s="209">
        <v>210100</v>
      </c>
      <c r="M373" s="209">
        <v>400</v>
      </c>
      <c r="N373" s="209">
        <v>3016</v>
      </c>
      <c r="O373" s="209">
        <v>4001</v>
      </c>
      <c r="P373" s="308">
        <v>40033</v>
      </c>
      <c r="Q373" s="248"/>
      <c r="R373" s="251"/>
      <c r="S373" s="248"/>
      <c r="T373" s="248" t="s">
        <v>16014</v>
      </c>
      <c r="U373" s="248" t="s">
        <v>16270</v>
      </c>
    </row>
    <row r="374" spans="1:21" s="1" customFormat="1" x14ac:dyDescent="0.25">
      <c r="A374" t="s">
        <v>1663</v>
      </c>
      <c r="B374" t="str">
        <f t="shared" si="35"/>
        <v>32</v>
      </c>
      <c r="C374" t="str">
        <f t="shared" si="36"/>
        <v>A03</v>
      </c>
      <c r="D374" t="str">
        <f t="shared" si="37"/>
        <v>798</v>
      </c>
      <c r="E374" s="161" t="s">
        <v>1664</v>
      </c>
      <c r="F374" t="s">
        <v>1552</v>
      </c>
      <c r="G374" t="s">
        <v>1665</v>
      </c>
      <c r="H374" s="209">
        <v>32</v>
      </c>
      <c r="I374" s="209" t="s">
        <v>1561</v>
      </c>
      <c r="J374" s="209">
        <v>798</v>
      </c>
      <c r="K374" s="209">
        <v>315116</v>
      </c>
      <c r="L374" s="209">
        <v>210100</v>
      </c>
      <c r="M374" s="209">
        <v>400</v>
      </c>
      <c r="N374" s="209">
        <v>3016</v>
      </c>
      <c r="O374" s="209">
        <v>4001</v>
      </c>
      <c r="P374" s="308">
        <v>40034</v>
      </c>
      <c r="Q374" s="248"/>
      <c r="R374" s="251"/>
      <c r="S374" s="248"/>
      <c r="T374" s="248" t="s">
        <v>16014</v>
      </c>
      <c r="U374" s="248" t="s">
        <v>16270</v>
      </c>
    </row>
    <row r="375" spans="1:21" s="1" customFormat="1" x14ac:dyDescent="0.25">
      <c r="A375" t="s">
        <v>1604</v>
      </c>
      <c r="B375" t="str">
        <f t="shared" si="35"/>
        <v>32</v>
      </c>
      <c r="C375" t="str">
        <f t="shared" si="36"/>
        <v>A03</v>
      </c>
      <c r="D375" t="str">
        <f t="shared" si="37"/>
        <v>778</v>
      </c>
      <c r="E375" s="161" t="s">
        <v>1605</v>
      </c>
      <c r="F375" t="s">
        <v>1552</v>
      </c>
      <c r="G375" t="s">
        <v>1606</v>
      </c>
      <c r="H375" s="209">
        <v>32</v>
      </c>
      <c r="I375" s="209" t="s">
        <v>1561</v>
      </c>
      <c r="J375" s="209">
        <v>778</v>
      </c>
      <c r="K375" s="209">
        <v>315116</v>
      </c>
      <c r="L375" s="209">
        <v>210100</v>
      </c>
      <c r="M375" s="209">
        <v>400</v>
      </c>
      <c r="N375" s="209">
        <v>3016</v>
      </c>
      <c r="O375" s="209">
        <v>4001</v>
      </c>
      <c r="P375" s="308">
        <v>40035</v>
      </c>
      <c r="Q375" s="248"/>
      <c r="R375" s="251"/>
      <c r="S375" s="248"/>
      <c r="T375" s="248" t="s">
        <v>16014</v>
      </c>
      <c r="U375" s="248" t="s">
        <v>16270</v>
      </c>
    </row>
    <row r="376" spans="1:21" s="1" customFormat="1" x14ac:dyDescent="0.25">
      <c r="A376" t="s">
        <v>1607</v>
      </c>
      <c r="B376" t="str">
        <f t="shared" si="35"/>
        <v>32</v>
      </c>
      <c r="C376" t="str">
        <f t="shared" si="36"/>
        <v>A03</v>
      </c>
      <c r="D376" t="str">
        <f t="shared" si="37"/>
        <v>779</v>
      </c>
      <c r="E376" s="161" t="s">
        <v>1608</v>
      </c>
      <c r="F376" t="s">
        <v>1552</v>
      </c>
      <c r="G376" t="s">
        <v>1609</v>
      </c>
      <c r="H376" s="209">
        <v>32</v>
      </c>
      <c r="I376" s="209" t="s">
        <v>1561</v>
      </c>
      <c r="J376" s="209">
        <v>779</v>
      </c>
      <c r="K376" s="209">
        <v>315116</v>
      </c>
      <c r="L376" s="209">
        <v>210100</v>
      </c>
      <c r="M376" s="209">
        <v>400</v>
      </c>
      <c r="N376" s="209">
        <v>3016</v>
      </c>
      <c r="O376" s="209">
        <v>4001</v>
      </c>
      <c r="P376" s="308">
        <v>40036</v>
      </c>
      <c r="Q376" s="248"/>
      <c r="R376" s="251"/>
      <c r="S376" s="248"/>
      <c r="T376" s="248" t="s">
        <v>16014</v>
      </c>
      <c r="U376" s="248" t="s">
        <v>16270</v>
      </c>
    </row>
    <row r="377" spans="1:21" s="1" customFormat="1" x14ac:dyDescent="0.25">
      <c r="A377" t="s">
        <v>1610</v>
      </c>
      <c r="B377" t="str">
        <f t="shared" si="35"/>
        <v>32</v>
      </c>
      <c r="C377" t="str">
        <f t="shared" si="36"/>
        <v>A03</v>
      </c>
      <c r="D377" t="str">
        <f t="shared" si="37"/>
        <v>780</v>
      </c>
      <c r="E377" s="161" t="s">
        <v>1611</v>
      </c>
      <c r="F377" t="s">
        <v>1552</v>
      </c>
      <c r="G377" t="s">
        <v>1612</v>
      </c>
      <c r="H377" s="209">
        <v>32</v>
      </c>
      <c r="I377" s="209" t="s">
        <v>1561</v>
      </c>
      <c r="J377" s="209">
        <v>780</v>
      </c>
      <c r="K377" s="209">
        <v>315116</v>
      </c>
      <c r="L377" s="209">
        <v>210100</v>
      </c>
      <c r="M377" s="209">
        <v>400</v>
      </c>
      <c r="N377" s="209">
        <v>3016</v>
      </c>
      <c r="O377" s="209">
        <v>4001</v>
      </c>
      <c r="P377" s="308">
        <v>40037</v>
      </c>
      <c r="Q377" s="248"/>
      <c r="R377" s="251"/>
      <c r="S377" s="248"/>
      <c r="T377" s="248" t="s">
        <v>16014</v>
      </c>
      <c r="U377" s="248" t="s">
        <v>16270</v>
      </c>
    </row>
    <row r="378" spans="1:21" s="1" customFormat="1" x14ac:dyDescent="0.25">
      <c r="A378" t="s">
        <v>1613</v>
      </c>
      <c r="B378" t="str">
        <f t="shared" si="35"/>
        <v>32</v>
      </c>
      <c r="C378" t="str">
        <f t="shared" si="36"/>
        <v>A03</v>
      </c>
      <c r="D378" t="str">
        <f t="shared" si="37"/>
        <v>781</v>
      </c>
      <c r="E378" s="161" t="s">
        <v>1614</v>
      </c>
      <c r="F378" t="s">
        <v>1552</v>
      </c>
      <c r="G378" t="s">
        <v>1615</v>
      </c>
      <c r="H378" s="209">
        <v>32</v>
      </c>
      <c r="I378" s="209" t="s">
        <v>1561</v>
      </c>
      <c r="J378" s="209">
        <v>781</v>
      </c>
      <c r="K378" s="209">
        <v>315116</v>
      </c>
      <c r="L378" s="209">
        <v>210100</v>
      </c>
      <c r="M378" s="209">
        <v>400</v>
      </c>
      <c r="N378" s="209">
        <v>3016</v>
      </c>
      <c r="O378" s="209">
        <v>4001</v>
      </c>
      <c r="P378" s="308">
        <v>40038</v>
      </c>
      <c r="Q378" s="248"/>
      <c r="R378" s="251"/>
      <c r="S378" s="248"/>
      <c r="T378" s="248" t="s">
        <v>16014</v>
      </c>
      <c r="U378" s="248" t="s">
        <v>16270</v>
      </c>
    </row>
    <row r="379" spans="1:21" s="1" customFormat="1" x14ac:dyDescent="0.25">
      <c r="A379" t="s">
        <v>1616</v>
      </c>
      <c r="B379" t="str">
        <f t="shared" si="35"/>
        <v>32</v>
      </c>
      <c r="C379" t="str">
        <f t="shared" si="36"/>
        <v>A03</v>
      </c>
      <c r="D379" t="str">
        <f t="shared" si="37"/>
        <v>782</v>
      </c>
      <c r="E379" s="161" t="s">
        <v>1617</v>
      </c>
      <c r="F379" t="s">
        <v>1552</v>
      </c>
      <c r="G379" t="s">
        <v>1618</v>
      </c>
      <c r="H379" s="209">
        <v>32</v>
      </c>
      <c r="I379" s="209" t="s">
        <v>1561</v>
      </c>
      <c r="J379" s="209">
        <v>782</v>
      </c>
      <c r="K379" s="209">
        <v>315116</v>
      </c>
      <c r="L379" s="209">
        <v>210100</v>
      </c>
      <c r="M379" s="209">
        <v>400</v>
      </c>
      <c r="N379" s="209">
        <v>3016</v>
      </c>
      <c r="O379" s="209">
        <v>4001</v>
      </c>
      <c r="P379" s="308">
        <v>40039</v>
      </c>
      <c r="Q379" s="248"/>
      <c r="R379" s="251"/>
      <c r="S379" s="248"/>
      <c r="T379" s="248" t="s">
        <v>16014</v>
      </c>
      <c r="U379" s="248" t="s">
        <v>16270</v>
      </c>
    </row>
    <row r="380" spans="1:21" s="1" customFormat="1" x14ac:dyDescent="0.25">
      <c r="A380" t="s">
        <v>1648</v>
      </c>
      <c r="B380" t="str">
        <f t="shared" si="35"/>
        <v>32</v>
      </c>
      <c r="C380" t="str">
        <f t="shared" si="36"/>
        <v>A03</v>
      </c>
      <c r="D380" t="str">
        <f t="shared" si="37"/>
        <v>793</v>
      </c>
      <c r="E380" s="161" t="s">
        <v>1649</v>
      </c>
      <c r="F380" t="s">
        <v>1552</v>
      </c>
      <c r="G380" t="s">
        <v>1650</v>
      </c>
      <c r="H380" s="209">
        <v>32</v>
      </c>
      <c r="I380" s="209" t="s">
        <v>1561</v>
      </c>
      <c r="J380" s="209">
        <v>793</v>
      </c>
      <c r="K380" s="209">
        <v>315116</v>
      </c>
      <c r="L380" s="209">
        <v>210100</v>
      </c>
      <c r="M380" s="209">
        <v>400</v>
      </c>
      <c r="N380" s="209">
        <v>3016</v>
      </c>
      <c r="O380" s="209">
        <v>4001</v>
      </c>
      <c r="P380" s="308">
        <v>40040</v>
      </c>
      <c r="Q380" s="248"/>
      <c r="R380" s="251"/>
      <c r="S380" s="248"/>
      <c r="T380" s="248" t="s">
        <v>16014</v>
      </c>
      <c r="U380" s="248" t="s">
        <v>16270</v>
      </c>
    </row>
    <row r="381" spans="1:21" s="1" customFormat="1" x14ac:dyDescent="0.25">
      <c r="A381" t="s">
        <v>1619</v>
      </c>
      <c r="B381" t="str">
        <f t="shared" si="35"/>
        <v>32</v>
      </c>
      <c r="C381" t="str">
        <f t="shared" si="36"/>
        <v>A03</v>
      </c>
      <c r="D381" t="str">
        <f t="shared" si="37"/>
        <v>783</v>
      </c>
      <c r="E381" s="161" t="s">
        <v>1620</v>
      </c>
      <c r="F381" t="s">
        <v>1552</v>
      </c>
      <c r="G381" t="s">
        <v>1621</v>
      </c>
      <c r="H381" s="209">
        <v>32</v>
      </c>
      <c r="I381" s="209" t="s">
        <v>1561</v>
      </c>
      <c r="J381" s="209">
        <v>783</v>
      </c>
      <c r="K381" s="209">
        <v>315116</v>
      </c>
      <c r="L381" s="209">
        <v>210100</v>
      </c>
      <c r="M381" s="209">
        <v>400</v>
      </c>
      <c r="N381" s="209">
        <v>3016</v>
      </c>
      <c r="O381" s="209">
        <v>4001</v>
      </c>
      <c r="P381" s="308">
        <v>40041</v>
      </c>
      <c r="Q381" s="248"/>
      <c r="R381" s="251"/>
      <c r="S381" s="248"/>
      <c r="T381" s="248" t="s">
        <v>16014</v>
      </c>
      <c r="U381" s="248" t="s">
        <v>16270</v>
      </c>
    </row>
    <row r="382" spans="1:21" s="1" customFormat="1" x14ac:dyDescent="0.25">
      <c r="A382" t="s">
        <v>1558</v>
      </c>
      <c r="B382" t="str">
        <f t="shared" si="35"/>
        <v>32</v>
      </c>
      <c r="C382" t="str">
        <f t="shared" si="36"/>
        <v>A03</v>
      </c>
      <c r="D382" t="str">
        <f t="shared" si="37"/>
        <v>760</v>
      </c>
      <c r="E382" s="161" t="s">
        <v>1559</v>
      </c>
      <c r="F382" t="s">
        <v>1552</v>
      </c>
      <c r="G382" t="s">
        <v>1560</v>
      </c>
      <c r="H382" s="209">
        <v>32</v>
      </c>
      <c r="I382" s="209" t="s">
        <v>1561</v>
      </c>
      <c r="J382" s="209">
        <v>760</v>
      </c>
      <c r="K382" s="209">
        <v>315116</v>
      </c>
      <c r="L382" s="209">
        <v>210100</v>
      </c>
      <c r="M382" s="209">
        <v>400</v>
      </c>
      <c r="N382" s="209">
        <v>3016</v>
      </c>
      <c r="O382" s="209">
        <v>4001</v>
      </c>
      <c r="P382" s="308">
        <v>40042</v>
      </c>
      <c r="Q382" s="248"/>
      <c r="R382" s="251"/>
      <c r="S382" s="248"/>
      <c r="T382" s="248" t="s">
        <v>16014</v>
      </c>
      <c r="U382" s="248" t="s">
        <v>16270</v>
      </c>
    </row>
    <row r="383" spans="1:21" s="1" customFormat="1" x14ac:dyDescent="0.25">
      <c r="A383" t="s">
        <v>1568</v>
      </c>
      <c r="B383" t="str">
        <f t="shared" si="35"/>
        <v>32</v>
      </c>
      <c r="C383" t="str">
        <f t="shared" si="36"/>
        <v>A03</v>
      </c>
      <c r="D383" t="str">
        <f t="shared" si="37"/>
        <v>765</v>
      </c>
      <c r="E383" s="161" t="s">
        <v>1569</v>
      </c>
      <c r="F383" t="s">
        <v>1552</v>
      </c>
      <c r="G383" t="s">
        <v>1570</v>
      </c>
      <c r="H383" s="209">
        <v>32</v>
      </c>
      <c r="I383" s="209" t="s">
        <v>1561</v>
      </c>
      <c r="J383" s="209">
        <v>765</v>
      </c>
      <c r="K383" s="209">
        <v>315115</v>
      </c>
      <c r="L383" s="209">
        <v>210100</v>
      </c>
      <c r="M383" s="209">
        <v>400</v>
      </c>
      <c r="N383" s="209">
        <v>3017</v>
      </c>
      <c r="O383" s="209">
        <v>4001</v>
      </c>
      <c r="P383" s="308">
        <v>40043</v>
      </c>
      <c r="Q383" s="248"/>
      <c r="R383" s="251"/>
      <c r="S383" s="248"/>
      <c r="T383" s="248" t="s">
        <v>16014</v>
      </c>
      <c r="U383" s="248" t="s">
        <v>16270</v>
      </c>
    </row>
    <row r="384" spans="1:21" s="1" customFormat="1" x14ac:dyDescent="0.25">
      <c r="A384" t="s">
        <v>1595</v>
      </c>
      <c r="B384" t="str">
        <f t="shared" si="35"/>
        <v>32</v>
      </c>
      <c r="C384" t="str">
        <f t="shared" si="36"/>
        <v>A03</v>
      </c>
      <c r="D384" t="str">
        <f t="shared" si="37"/>
        <v>775</v>
      </c>
      <c r="E384" s="161" t="s">
        <v>1596</v>
      </c>
      <c r="F384" t="s">
        <v>1552</v>
      </c>
      <c r="G384" t="s">
        <v>1597</v>
      </c>
      <c r="H384" s="209">
        <v>32</v>
      </c>
      <c r="I384" s="209" t="s">
        <v>1561</v>
      </c>
      <c r="J384" s="209">
        <v>775</v>
      </c>
      <c r="K384" s="209">
        <v>315115</v>
      </c>
      <c r="L384" s="209">
        <v>210100</v>
      </c>
      <c r="M384" s="209">
        <v>400</v>
      </c>
      <c r="N384" s="209">
        <v>3019</v>
      </c>
      <c r="O384" s="209">
        <v>4001</v>
      </c>
      <c r="P384" s="308">
        <v>40044</v>
      </c>
      <c r="Q384" s="248"/>
      <c r="R384" s="251"/>
      <c r="S384" s="248"/>
      <c r="T384" s="248" t="s">
        <v>16014</v>
      </c>
      <c r="U384" s="248" t="s">
        <v>16270</v>
      </c>
    </row>
    <row r="385" spans="1:21" s="1" customFormat="1" x14ac:dyDescent="0.25">
      <c r="A385" t="s">
        <v>1577</v>
      </c>
      <c r="B385" t="str">
        <f t="shared" si="35"/>
        <v>32</v>
      </c>
      <c r="C385" t="str">
        <f t="shared" si="36"/>
        <v>A03</v>
      </c>
      <c r="D385" t="str">
        <f t="shared" si="37"/>
        <v>769</v>
      </c>
      <c r="E385" s="161" t="s">
        <v>1578</v>
      </c>
      <c r="F385" t="s">
        <v>1552</v>
      </c>
      <c r="G385" t="s">
        <v>1579</v>
      </c>
      <c r="H385" s="209">
        <v>32</v>
      </c>
      <c r="I385" s="209" t="s">
        <v>1561</v>
      </c>
      <c r="J385" s="209">
        <v>769</v>
      </c>
      <c r="K385" s="209">
        <v>315115</v>
      </c>
      <c r="L385" s="209">
        <v>210100</v>
      </c>
      <c r="M385" s="209">
        <v>400</v>
      </c>
      <c r="N385" s="209">
        <v>3021</v>
      </c>
      <c r="O385" s="209">
        <v>4001</v>
      </c>
      <c r="P385" s="308">
        <v>40045</v>
      </c>
      <c r="Q385" s="248"/>
      <c r="R385" s="251"/>
      <c r="S385" s="248"/>
      <c r="T385" s="248" t="s">
        <v>16014</v>
      </c>
      <c r="U385" s="248" t="s">
        <v>16270</v>
      </c>
    </row>
    <row r="386" spans="1:21" s="1" customFormat="1" x14ac:dyDescent="0.25">
      <c r="A386" t="s">
        <v>2065</v>
      </c>
      <c r="B386" t="str">
        <f t="shared" si="35"/>
        <v>32</v>
      </c>
      <c r="C386" t="str">
        <f t="shared" si="36"/>
        <v>C00</v>
      </c>
      <c r="D386" t="str">
        <f t="shared" si="37"/>
        <v>707</v>
      </c>
      <c r="E386" s="161" t="s">
        <v>2066</v>
      </c>
      <c r="F386" t="s">
        <v>1552</v>
      </c>
      <c r="G386" t="s">
        <v>2067</v>
      </c>
      <c r="H386" s="209">
        <v>32</v>
      </c>
      <c r="I386" s="209" t="s">
        <v>2058</v>
      </c>
      <c r="J386" s="209">
        <v>707</v>
      </c>
      <c r="K386" s="209">
        <v>315130</v>
      </c>
      <c r="L386" s="209">
        <v>210100</v>
      </c>
      <c r="M386" s="209">
        <v>400</v>
      </c>
      <c r="N386" s="335">
        <v>4231</v>
      </c>
      <c r="O386" s="209">
        <v>4001</v>
      </c>
      <c r="P386" s="308">
        <v>40046</v>
      </c>
      <c r="Q386" s="248"/>
      <c r="R386" s="248"/>
      <c r="S386" s="248"/>
      <c r="T386" s="248" t="s">
        <v>16014</v>
      </c>
      <c r="U386" s="248" t="s">
        <v>16270</v>
      </c>
    </row>
    <row r="387" spans="1:21" s="1" customFormat="1" x14ac:dyDescent="0.25">
      <c r="A387" t="s">
        <v>1401</v>
      </c>
      <c r="B387" t="str">
        <f t="shared" si="35"/>
        <v>31</v>
      </c>
      <c r="C387" t="str">
        <f t="shared" si="36"/>
        <v>912</v>
      </c>
      <c r="D387" t="str">
        <f t="shared" si="37"/>
        <v>000</v>
      </c>
      <c r="E387" s="161" t="s">
        <v>1402</v>
      </c>
      <c r="F387" t="s">
        <v>647</v>
      </c>
      <c r="G387" t="s">
        <v>1403</v>
      </c>
      <c r="H387" s="209">
        <v>31</v>
      </c>
      <c r="I387" s="209">
        <v>912</v>
      </c>
      <c r="J387" s="209">
        <v>0</v>
      </c>
      <c r="K387" s="209">
        <v>313115</v>
      </c>
      <c r="L387" s="209">
        <v>210100</v>
      </c>
      <c r="M387" s="209">
        <v>400</v>
      </c>
      <c r="N387" s="334">
        <v>4230</v>
      </c>
      <c r="O387" s="209">
        <v>4001</v>
      </c>
      <c r="P387" s="308">
        <v>40047</v>
      </c>
      <c r="Q387" s="252"/>
      <c r="R387" s="248"/>
      <c r="S387" s="248"/>
      <c r="T387" s="248" t="s">
        <v>16014</v>
      </c>
      <c r="U387" s="248" t="s">
        <v>16270</v>
      </c>
    </row>
    <row r="388" spans="1:21" s="1" customFormat="1" x14ac:dyDescent="0.25">
      <c r="A388" t="s">
        <v>1404</v>
      </c>
      <c r="B388" t="str">
        <f t="shared" si="35"/>
        <v>31</v>
      </c>
      <c r="C388" t="str">
        <f t="shared" si="36"/>
        <v>913</v>
      </c>
      <c r="D388" t="str">
        <f t="shared" si="37"/>
        <v>000</v>
      </c>
      <c r="E388" s="161" t="s">
        <v>1405</v>
      </c>
      <c r="F388" t="s">
        <v>647</v>
      </c>
      <c r="G388" t="s">
        <v>1406</v>
      </c>
      <c r="H388" s="209">
        <v>31</v>
      </c>
      <c r="I388" s="209">
        <v>913</v>
      </c>
      <c r="J388" s="209">
        <v>0</v>
      </c>
      <c r="K388" s="209">
        <v>313115</v>
      </c>
      <c r="L388" s="209">
        <v>210100</v>
      </c>
      <c r="M388" s="209">
        <v>400</v>
      </c>
      <c r="N388" s="334">
        <v>4237</v>
      </c>
      <c r="O388" s="209">
        <v>4001</v>
      </c>
      <c r="P388" s="308">
        <v>40048</v>
      </c>
      <c r="Q388" s="248"/>
      <c r="R388" s="248"/>
      <c r="S388" s="248"/>
      <c r="T388" s="248" t="s">
        <v>16014</v>
      </c>
      <c r="U388" s="248" t="s">
        <v>16270</v>
      </c>
    </row>
    <row r="389" spans="1:21" s="1" customFormat="1" x14ac:dyDescent="0.25">
      <c r="A389" t="s">
        <v>1407</v>
      </c>
      <c r="B389" t="str">
        <f t="shared" si="35"/>
        <v>31</v>
      </c>
      <c r="C389" t="str">
        <f t="shared" si="36"/>
        <v>914</v>
      </c>
      <c r="D389" t="str">
        <f t="shared" si="37"/>
        <v>000</v>
      </c>
      <c r="E389" s="161" t="s">
        <v>1408</v>
      </c>
      <c r="F389" t="s">
        <v>647</v>
      </c>
      <c r="G389" t="s">
        <v>1409</v>
      </c>
      <c r="H389" s="209">
        <v>31</v>
      </c>
      <c r="I389" s="209">
        <v>914</v>
      </c>
      <c r="J389" s="209">
        <v>0</v>
      </c>
      <c r="K389" s="209">
        <v>313115</v>
      </c>
      <c r="L389" s="209">
        <v>210100</v>
      </c>
      <c r="M389" s="209">
        <v>400</v>
      </c>
      <c r="N389" s="334">
        <v>4232</v>
      </c>
      <c r="O389" s="209">
        <v>4001</v>
      </c>
      <c r="P389" s="308">
        <v>40049</v>
      </c>
      <c r="Q389" s="248"/>
      <c r="R389" s="248"/>
      <c r="S389" s="248"/>
      <c r="T389" s="248" t="s">
        <v>16014</v>
      </c>
      <c r="U389" s="248" t="s">
        <v>16270</v>
      </c>
    </row>
    <row r="390" spans="1:21" s="1" customFormat="1" x14ac:dyDescent="0.25">
      <c r="A390" t="s">
        <v>1838</v>
      </c>
      <c r="B390" t="str">
        <f t="shared" ref="B390:B421" si="38">LEFT(A390,2)</f>
        <v>32</v>
      </c>
      <c r="C390" t="str">
        <f t="shared" ref="C390:C425" si="39">MID(A390,4,3)</f>
        <v>A03</v>
      </c>
      <c r="D390" t="str">
        <f t="shared" ref="D390:D425" si="40">RIGHT(A390,3)</f>
        <v>L05</v>
      </c>
      <c r="E390" s="161" t="s">
        <v>1839</v>
      </c>
      <c r="F390" t="s">
        <v>1552</v>
      </c>
      <c r="G390" t="s">
        <v>1840</v>
      </c>
      <c r="H390" s="209">
        <v>32</v>
      </c>
      <c r="I390" s="209" t="s">
        <v>1561</v>
      </c>
      <c r="J390" s="209" t="s">
        <v>1841</v>
      </c>
      <c r="K390" s="209">
        <v>319222</v>
      </c>
      <c r="L390" s="209">
        <v>210100</v>
      </c>
      <c r="M390" s="209">
        <v>401</v>
      </c>
      <c r="N390" s="209">
        <v>2000</v>
      </c>
      <c r="O390" s="209">
        <v>4001</v>
      </c>
      <c r="P390" s="308">
        <v>40050</v>
      </c>
      <c r="Q390" s="248"/>
      <c r="R390" s="248"/>
      <c r="S390" s="248"/>
      <c r="T390" s="248" t="s">
        <v>16014</v>
      </c>
      <c r="U390" s="248" t="s">
        <v>16270</v>
      </c>
    </row>
    <row r="391" spans="1:21" s="1" customFormat="1" x14ac:dyDescent="0.25">
      <c r="A391" t="s">
        <v>1718</v>
      </c>
      <c r="B391" t="str">
        <f t="shared" si="38"/>
        <v>32</v>
      </c>
      <c r="C391" t="str">
        <f t="shared" si="39"/>
        <v>A03</v>
      </c>
      <c r="D391" t="str">
        <f t="shared" si="40"/>
        <v>817</v>
      </c>
      <c r="E391" s="161" t="s">
        <v>1719</v>
      </c>
      <c r="F391" t="s">
        <v>11136</v>
      </c>
      <c r="G391" t="s">
        <v>1720</v>
      </c>
      <c r="H391" s="209">
        <v>32</v>
      </c>
      <c r="I391" s="209" t="s">
        <v>1561</v>
      </c>
      <c r="J391" s="209">
        <v>817</v>
      </c>
      <c r="K391" s="209">
        <v>315115</v>
      </c>
      <c r="L391" s="209">
        <v>210100</v>
      </c>
      <c r="M391" s="209">
        <v>401</v>
      </c>
      <c r="N391" s="209">
        <v>3002</v>
      </c>
      <c r="O391" s="209">
        <v>4001</v>
      </c>
      <c r="P391" s="308">
        <v>40051</v>
      </c>
      <c r="Q391" s="248"/>
      <c r="R391" s="251"/>
      <c r="S391" s="248"/>
      <c r="T391" s="248" t="s">
        <v>16014</v>
      </c>
      <c r="U391" s="248" t="s">
        <v>16270</v>
      </c>
    </row>
    <row r="392" spans="1:21" s="1" customFormat="1" x14ac:dyDescent="0.25">
      <c r="A392" t="s">
        <v>1697</v>
      </c>
      <c r="B392" t="str">
        <f t="shared" si="38"/>
        <v>32</v>
      </c>
      <c r="C392" t="str">
        <f t="shared" si="39"/>
        <v>A03</v>
      </c>
      <c r="D392" t="str">
        <f t="shared" si="40"/>
        <v>810</v>
      </c>
      <c r="E392" s="161" t="s">
        <v>1698</v>
      </c>
      <c r="F392" t="s">
        <v>11136</v>
      </c>
      <c r="G392" t="s">
        <v>1699</v>
      </c>
      <c r="H392" s="209">
        <v>32</v>
      </c>
      <c r="I392" s="209" t="s">
        <v>1561</v>
      </c>
      <c r="J392" s="209">
        <v>810</v>
      </c>
      <c r="K392" s="209">
        <v>315115</v>
      </c>
      <c r="L392" s="209">
        <v>210100</v>
      </c>
      <c r="M392" s="209">
        <v>401</v>
      </c>
      <c r="N392" s="209">
        <v>3002</v>
      </c>
      <c r="O392" s="209">
        <v>4001</v>
      </c>
      <c r="P392" s="308">
        <v>40052</v>
      </c>
      <c r="Q392" s="248"/>
      <c r="R392" s="251"/>
      <c r="S392" s="248"/>
      <c r="T392" s="248" t="s">
        <v>16014</v>
      </c>
      <c r="U392" s="248" t="s">
        <v>16270</v>
      </c>
    </row>
    <row r="393" spans="1:21" s="1" customFormat="1" x14ac:dyDescent="0.25">
      <c r="A393" t="s">
        <v>1890</v>
      </c>
      <c r="B393" t="str">
        <f t="shared" si="38"/>
        <v>32</v>
      </c>
      <c r="C393" t="str">
        <f t="shared" si="39"/>
        <v>A04</v>
      </c>
      <c r="D393" t="str">
        <f t="shared" si="40"/>
        <v>004</v>
      </c>
      <c r="E393" s="161" t="s">
        <v>1891</v>
      </c>
      <c r="F393" t="s">
        <v>17277</v>
      </c>
      <c r="G393" t="s">
        <v>1892</v>
      </c>
      <c r="H393" s="209">
        <v>32</v>
      </c>
      <c r="I393" s="209" t="s">
        <v>1884</v>
      </c>
      <c r="J393" s="209">
        <v>4</v>
      </c>
      <c r="K393" s="209">
        <v>315117</v>
      </c>
      <c r="L393" s="209">
        <v>210100</v>
      </c>
      <c r="M393" s="335">
        <v>402</v>
      </c>
      <c r="N393" s="209">
        <v>3002</v>
      </c>
      <c r="O393" s="209">
        <v>4001</v>
      </c>
      <c r="P393" s="308">
        <v>40053</v>
      </c>
      <c r="Q393" s="248"/>
      <c r="R393" s="251"/>
      <c r="S393" s="248"/>
      <c r="T393" s="248" t="s">
        <v>16014</v>
      </c>
      <c r="U393" s="248" t="s">
        <v>16270</v>
      </c>
    </row>
    <row r="394" spans="1:21" s="1" customFormat="1" x14ac:dyDescent="0.25">
      <c r="A394" t="s">
        <v>1700</v>
      </c>
      <c r="B394" t="str">
        <f t="shared" si="38"/>
        <v>32</v>
      </c>
      <c r="C394" t="str">
        <f t="shared" si="39"/>
        <v>A03</v>
      </c>
      <c r="D394" t="str">
        <f t="shared" si="40"/>
        <v>811</v>
      </c>
      <c r="E394" s="161" t="s">
        <v>1701</v>
      </c>
      <c r="F394" t="s">
        <v>11136</v>
      </c>
      <c r="G394" t="s">
        <v>1702</v>
      </c>
      <c r="H394" s="209">
        <v>32</v>
      </c>
      <c r="I394" s="209" t="s">
        <v>1561</v>
      </c>
      <c r="J394" s="209">
        <v>811</v>
      </c>
      <c r="K394" s="209">
        <v>315115</v>
      </c>
      <c r="L394" s="209">
        <v>210100</v>
      </c>
      <c r="M394" s="209">
        <v>401</v>
      </c>
      <c r="N394" s="209">
        <v>3002</v>
      </c>
      <c r="O394" s="209">
        <v>4001</v>
      </c>
      <c r="P394" s="308">
        <v>40054</v>
      </c>
      <c r="Q394" s="248"/>
      <c r="R394" s="251"/>
      <c r="S394" s="248"/>
      <c r="T394" s="248" t="s">
        <v>16014</v>
      </c>
      <c r="U394" s="248" t="s">
        <v>16270</v>
      </c>
    </row>
    <row r="395" spans="1:21" s="1" customFormat="1" x14ac:dyDescent="0.25">
      <c r="A395" t="s">
        <v>1893</v>
      </c>
      <c r="B395" t="str">
        <f t="shared" si="38"/>
        <v>32</v>
      </c>
      <c r="C395" t="str">
        <f t="shared" si="39"/>
        <v>A04</v>
      </c>
      <c r="D395" t="str">
        <f t="shared" si="40"/>
        <v>005</v>
      </c>
      <c r="E395" s="161" t="s">
        <v>1894</v>
      </c>
      <c r="F395" t="s">
        <v>17277</v>
      </c>
      <c r="G395" t="s">
        <v>1895</v>
      </c>
      <c r="H395" s="209">
        <v>32</v>
      </c>
      <c r="I395" s="209" t="s">
        <v>1884</v>
      </c>
      <c r="J395" s="209">
        <v>5</v>
      </c>
      <c r="K395" s="209">
        <v>315117</v>
      </c>
      <c r="L395" s="209">
        <v>210100</v>
      </c>
      <c r="M395" s="335">
        <v>402</v>
      </c>
      <c r="N395" s="209">
        <v>3002</v>
      </c>
      <c r="O395" s="209">
        <v>4001</v>
      </c>
      <c r="P395" s="308">
        <v>40055</v>
      </c>
      <c r="Q395" s="248"/>
      <c r="R395" s="251"/>
      <c r="S395" s="248"/>
      <c r="T395" s="248" t="s">
        <v>16014</v>
      </c>
      <c r="U395" s="248" t="s">
        <v>16270</v>
      </c>
    </row>
    <row r="396" spans="1:21" s="1" customFormat="1" x14ac:dyDescent="0.25">
      <c r="A396" t="s">
        <v>1906</v>
      </c>
      <c r="B396" t="str">
        <f t="shared" si="38"/>
        <v>32</v>
      </c>
      <c r="C396" t="str">
        <f t="shared" si="39"/>
        <v>A04</v>
      </c>
      <c r="D396" t="str">
        <f t="shared" si="40"/>
        <v>609</v>
      </c>
      <c r="E396" s="161" t="s">
        <v>1907</v>
      </c>
      <c r="F396" t="s">
        <v>17277</v>
      </c>
      <c r="G396" t="s">
        <v>1908</v>
      </c>
      <c r="H396" s="209">
        <v>32</v>
      </c>
      <c r="I396" s="209" t="s">
        <v>1884</v>
      </c>
      <c r="J396" s="209">
        <v>609</v>
      </c>
      <c r="K396" s="209">
        <v>315117</v>
      </c>
      <c r="L396" s="209">
        <v>210100</v>
      </c>
      <c r="M396" s="335">
        <v>402</v>
      </c>
      <c r="N396" s="209">
        <v>3002</v>
      </c>
      <c r="O396" s="209">
        <v>4001</v>
      </c>
      <c r="P396" s="308">
        <v>40056</v>
      </c>
      <c r="Q396" s="248"/>
      <c r="R396" s="251"/>
      <c r="S396" s="248"/>
      <c r="T396" s="248" t="s">
        <v>16014</v>
      </c>
      <c r="U396" s="248" t="s">
        <v>16270</v>
      </c>
    </row>
    <row r="397" spans="1:21" s="1" customFormat="1" x14ac:dyDescent="0.25">
      <c r="A397" t="s">
        <v>1885</v>
      </c>
      <c r="B397" t="str">
        <f t="shared" si="38"/>
        <v>32</v>
      </c>
      <c r="C397" t="str">
        <f t="shared" si="39"/>
        <v>A04</v>
      </c>
      <c r="D397" t="str">
        <f t="shared" si="40"/>
        <v>002</v>
      </c>
      <c r="E397" s="161" t="s">
        <v>1886</v>
      </c>
      <c r="F397" t="s">
        <v>17277</v>
      </c>
      <c r="G397" t="s">
        <v>1702</v>
      </c>
      <c r="H397" s="209">
        <v>32</v>
      </c>
      <c r="I397" s="209" t="s">
        <v>1884</v>
      </c>
      <c r="J397" s="209">
        <v>2</v>
      </c>
      <c r="K397" s="209">
        <v>315117</v>
      </c>
      <c r="L397" s="209">
        <v>210100</v>
      </c>
      <c r="M397" s="335">
        <v>402</v>
      </c>
      <c r="N397" s="209">
        <v>3002</v>
      </c>
      <c r="O397" s="209">
        <v>4001</v>
      </c>
      <c r="P397" s="308">
        <v>40057</v>
      </c>
      <c r="Q397" s="248"/>
      <c r="R397" s="251"/>
      <c r="S397" s="248"/>
      <c r="T397" s="248" t="s">
        <v>16014</v>
      </c>
      <c r="U397" s="248" t="s">
        <v>16270</v>
      </c>
    </row>
    <row r="398" spans="1:21" s="1" customFormat="1" x14ac:dyDescent="0.25">
      <c r="A398" t="s">
        <v>1896</v>
      </c>
      <c r="B398" t="str">
        <f t="shared" si="38"/>
        <v>32</v>
      </c>
      <c r="C398" t="str">
        <f t="shared" si="39"/>
        <v>A04</v>
      </c>
      <c r="D398" t="str">
        <f t="shared" si="40"/>
        <v>006</v>
      </c>
      <c r="E398" s="161" t="s">
        <v>1897</v>
      </c>
      <c r="F398" t="s">
        <v>17277</v>
      </c>
      <c r="G398" t="s">
        <v>1897</v>
      </c>
      <c r="H398" s="209">
        <v>32</v>
      </c>
      <c r="I398" s="209" t="s">
        <v>1884</v>
      </c>
      <c r="J398" s="209">
        <v>6</v>
      </c>
      <c r="K398" s="209">
        <v>315117</v>
      </c>
      <c r="L398" s="209">
        <v>210100</v>
      </c>
      <c r="M398" s="335">
        <v>402</v>
      </c>
      <c r="N398" s="209">
        <v>3002</v>
      </c>
      <c r="O398" s="209">
        <v>4001</v>
      </c>
      <c r="P398" s="308">
        <v>40058</v>
      </c>
      <c r="Q398" s="248"/>
      <c r="R398" s="251"/>
      <c r="S398" s="248"/>
      <c r="T398" s="248" t="s">
        <v>16014</v>
      </c>
      <c r="U398" s="248" t="s">
        <v>16270</v>
      </c>
    </row>
    <row r="399" spans="1:21" s="1" customFormat="1" x14ac:dyDescent="0.25">
      <c r="A399" t="s">
        <v>1721</v>
      </c>
      <c r="B399" t="str">
        <f t="shared" si="38"/>
        <v>32</v>
      </c>
      <c r="C399" t="str">
        <f t="shared" si="39"/>
        <v>A03</v>
      </c>
      <c r="D399" t="str">
        <f t="shared" si="40"/>
        <v>818</v>
      </c>
      <c r="E399" s="161" t="s">
        <v>1722</v>
      </c>
      <c r="F399" t="s">
        <v>11136</v>
      </c>
      <c r="G399" t="s">
        <v>1723</v>
      </c>
      <c r="H399" s="209">
        <v>32</v>
      </c>
      <c r="I399" s="209" t="s">
        <v>1561</v>
      </c>
      <c r="J399" s="209">
        <v>818</v>
      </c>
      <c r="K399" s="209">
        <v>315115</v>
      </c>
      <c r="L399" s="209">
        <v>210100</v>
      </c>
      <c r="M399" s="209">
        <v>401</v>
      </c>
      <c r="N399" s="209">
        <v>3002</v>
      </c>
      <c r="O399" s="209">
        <v>4001</v>
      </c>
      <c r="P399" s="308">
        <v>40059</v>
      </c>
      <c r="Q399" s="248"/>
      <c r="R399" s="251"/>
      <c r="S399" s="248"/>
      <c r="T399" s="248" t="s">
        <v>16014</v>
      </c>
      <c r="U399" s="248" t="s">
        <v>16270</v>
      </c>
    </row>
    <row r="400" spans="1:21" s="1" customFormat="1" x14ac:dyDescent="0.25">
      <c r="A400" t="s">
        <v>1654</v>
      </c>
      <c r="B400" t="str">
        <f t="shared" si="38"/>
        <v>32</v>
      </c>
      <c r="C400" t="str">
        <f t="shared" si="39"/>
        <v>A03</v>
      </c>
      <c r="D400" t="str">
        <f t="shared" si="40"/>
        <v>795</v>
      </c>
      <c r="E400" s="161" t="s">
        <v>1655</v>
      </c>
      <c r="F400" t="s">
        <v>11136</v>
      </c>
      <c r="G400" t="s">
        <v>1656</v>
      </c>
      <c r="H400" s="209">
        <v>32</v>
      </c>
      <c r="I400" s="209" t="s">
        <v>1561</v>
      </c>
      <c r="J400" s="209">
        <v>795</v>
      </c>
      <c r="K400" s="209">
        <v>315115</v>
      </c>
      <c r="L400" s="209">
        <v>210100</v>
      </c>
      <c r="M400" s="209">
        <v>401</v>
      </c>
      <c r="N400" s="209">
        <v>3002</v>
      </c>
      <c r="O400" s="209">
        <v>4001</v>
      </c>
      <c r="P400" s="308">
        <v>40060</v>
      </c>
      <c r="Q400" s="248"/>
      <c r="R400" s="251"/>
      <c r="S400" s="248"/>
      <c r="T400" s="248" t="s">
        <v>16014</v>
      </c>
      <c r="U400" s="248" t="s">
        <v>16270</v>
      </c>
    </row>
    <row r="401" spans="1:21" s="1" customFormat="1" x14ac:dyDescent="0.25">
      <c r="A401" t="s">
        <v>1691</v>
      </c>
      <c r="B401" t="str">
        <f t="shared" si="38"/>
        <v>32</v>
      </c>
      <c r="C401" t="str">
        <f t="shared" si="39"/>
        <v>A03</v>
      </c>
      <c r="D401" t="str">
        <f t="shared" si="40"/>
        <v>808</v>
      </c>
      <c r="E401" s="161" t="s">
        <v>1692</v>
      </c>
      <c r="F401" t="s">
        <v>11136</v>
      </c>
      <c r="G401" t="s">
        <v>1693</v>
      </c>
      <c r="H401" s="209">
        <v>32</v>
      </c>
      <c r="I401" s="209" t="s">
        <v>1561</v>
      </c>
      <c r="J401" s="209">
        <v>808</v>
      </c>
      <c r="K401" s="209">
        <v>315115</v>
      </c>
      <c r="L401" s="209">
        <v>210100</v>
      </c>
      <c r="M401" s="209">
        <v>401</v>
      </c>
      <c r="N401" s="209">
        <v>3002</v>
      </c>
      <c r="O401" s="209">
        <v>4001</v>
      </c>
      <c r="P401" s="308">
        <v>40061</v>
      </c>
      <c r="Q401" s="248"/>
      <c r="R401" s="251"/>
      <c r="S401" s="248"/>
      <c r="T401" s="248" t="s">
        <v>16014</v>
      </c>
      <c r="U401" s="248" t="s">
        <v>16270</v>
      </c>
    </row>
    <row r="402" spans="1:21" s="1" customFormat="1" x14ac:dyDescent="0.25">
      <c r="A402" t="s">
        <v>1712</v>
      </c>
      <c r="B402" t="str">
        <f t="shared" si="38"/>
        <v>32</v>
      </c>
      <c r="C402" t="str">
        <f t="shared" si="39"/>
        <v>A03</v>
      </c>
      <c r="D402" t="str">
        <f t="shared" si="40"/>
        <v>815</v>
      </c>
      <c r="E402" s="161" t="s">
        <v>1713</v>
      </c>
      <c r="F402" t="s">
        <v>11136</v>
      </c>
      <c r="G402" t="s">
        <v>1714</v>
      </c>
      <c r="H402" s="209">
        <v>32</v>
      </c>
      <c r="I402" s="209" t="s">
        <v>1561</v>
      </c>
      <c r="J402" s="209">
        <v>815</v>
      </c>
      <c r="K402" s="209">
        <v>315115</v>
      </c>
      <c r="L402" s="209">
        <v>210100</v>
      </c>
      <c r="M402" s="209">
        <v>401</v>
      </c>
      <c r="N402" s="209">
        <v>3002</v>
      </c>
      <c r="O402" s="209">
        <v>4001</v>
      </c>
      <c r="P402" s="308">
        <v>40062</v>
      </c>
      <c r="Q402" s="248"/>
      <c r="R402" s="251"/>
      <c r="S402" s="248"/>
      <c r="T402" s="248" t="s">
        <v>16014</v>
      </c>
      <c r="U402" s="248" t="s">
        <v>16270</v>
      </c>
    </row>
    <row r="403" spans="1:21" s="1" customFormat="1" x14ac:dyDescent="0.25">
      <c r="A403" t="s">
        <v>1709</v>
      </c>
      <c r="B403" t="str">
        <f t="shared" si="38"/>
        <v>32</v>
      </c>
      <c r="C403" t="str">
        <f t="shared" si="39"/>
        <v>A03</v>
      </c>
      <c r="D403" t="str">
        <f t="shared" si="40"/>
        <v>814</v>
      </c>
      <c r="E403" s="161" t="s">
        <v>1710</v>
      </c>
      <c r="F403" t="s">
        <v>11136</v>
      </c>
      <c r="G403" t="s">
        <v>1711</v>
      </c>
      <c r="H403" s="209">
        <v>32</v>
      </c>
      <c r="I403" s="209" t="s">
        <v>1561</v>
      </c>
      <c r="J403" s="209">
        <v>814</v>
      </c>
      <c r="K403" s="209">
        <v>315115</v>
      </c>
      <c r="L403" s="209">
        <v>210100</v>
      </c>
      <c r="M403" s="209">
        <v>401</v>
      </c>
      <c r="N403" s="209">
        <v>3002</v>
      </c>
      <c r="O403" s="209">
        <v>4001</v>
      </c>
      <c r="P403" s="308">
        <v>40063</v>
      </c>
      <c r="Q403" s="248"/>
      <c r="R403" s="251"/>
      <c r="S403" s="248"/>
      <c r="T403" s="248" t="s">
        <v>16014</v>
      </c>
      <c r="U403" s="248" t="s">
        <v>16270</v>
      </c>
    </row>
    <row r="404" spans="1:21" s="1" customFormat="1" x14ac:dyDescent="0.25">
      <c r="A404" t="s">
        <v>1675</v>
      </c>
      <c r="B404" t="str">
        <f t="shared" si="38"/>
        <v>32</v>
      </c>
      <c r="C404" t="str">
        <f t="shared" si="39"/>
        <v>A03</v>
      </c>
      <c r="D404" t="str">
        <f t="shared" si="40"/>
        <v>802</v>
      </c>
      <c r="E404" s="161" t="s">
        <v>1676</v>
      </c>
      <c r="F404" t="s">
        <v>11136</v>
      </c>
      <c r="G404" t="s">
        <v>1677</v>
      </c>
      <c r="H404" s="209">
        <v>32</v>
      </c>
      <c r="I404" s="209" t="s">
        <v>1561</v>
      </c>
      <c r="J404" s="209">
        <v>802</v>
      </c>
      <c r="K404" s="209">
        <v>315115</v>
      </c>
      <c r="L404" s="209">
        <v>210100</v>
      </c>
      <c r="M404" s="209">
        <v>401</v>
      </c>
      <c r="N404" s="209">
        <v>3002</v>
      </c>
      <c r="O404" s="209">
        <v>4001</v>
      </c>
      <c r="P404" s="308">
        <v>40064</v>
      </c>
      <c r="Q404" s="248"/>
      <c r="R404" s="251"/>
      <c r="S404" s="248"/>
      <c r="T404" s="248" t="s">
        <v>16014</v>
      </c>
      <c r="U404" s="248" t="s">
        <v>16270</v>
      </c>
    </row>
    <row r="405" spans="1:21" s="1" customFormat="1" x14ac:dyDescent="0.25">
      <c r="A405" t="s">
        <v>1657</v>
      </c>
      <c r="B405" t="str">
        <f t="shared" si="38"/>
        <v>32</v>
      </c>
      <c r="C405" t="str">
        <f t="shared" si="39"/>
        <v>A03</v>
      </c>
      <c r="D405" t="str">
        <f t="shared" si="40"/>
        <v>796</v>
      </c>
      <c r="E405" s="161" t="s">
        <v>1658</v>
      </c>
      <c r="F405" t="s">
        <v>11136</v>
      </c>
      <c r="G405" t="s">
        <v>1659</v>
      </c>
      <c r="H405" s="209">
        <v>32</v>
      </c>
      <c r="I405" s="209" t="s">
        <v>1561</v>
      </c>
      <c r="J405" s="209">
        <v>796</v>
      </c>
      <c r="K405" s="209">
        <v>315115</v>
      </c>
      <c r="L405" s="209">
        <v>210100</v>
      </c>
      <c r="M405" s="209">
        <v>401</v>
      </c>
      <c r="N405" s="209">
        <v>3002</v>
      </c>
      <c r="O405" s="209">
        <v>4001</v>
      </c>
      <c r="P405" s="308">
        <v>40065</v>
      </c>
      <c r="Q405" s="248"/>
      <c r="R405" s="251"/>
      <c r="S405" s="248"/>
      <c r="T405" s="248" t="s">
        <v>16014</v>
      </c>
      <c r="U405" s="248" t="s">
        <v>16270</v>
      </c>
    </row>
    <row r="406" spans="1:21" s="1" customFormat="1" x14ac:dyDescent="0.25">
      <c r="A406" t="s">
        <v>1660</v>
      </c>
      <c r="B406" t="str">
        <f t="shared" si="38"/>
        <v>32</v>
      </c>
      <c r="C406" t="str">
        <f t="shared" si="39"/>
        <v>A03</v>
      </c>
      <c r="D406" t="str">
        <f t="shared" si="40"/>
        <v>797</v>
      </c>
      <c r="E406" s="161" t="s">
        <v>1661</v>
      </c>
      <c r="F406" t="s">
        <v>11136</v>
      </c>
      <c r="G406" t="s">
        <v>1662</v>
      </c>
      <c r="H406" s="209">
        <v>32</v>
      </c>
      <c r="I406" s="209" t="s">
        <v>1561</v>
      </c>
      <c r="J406" s="209">
        <v>797</v>
      </c>
      <c r="K406" s="209">
        <v>315115</v>
      </c>
      <c r="L406" s="209">
        <v>210100</v>
      </c>
      <c r="M406" s="209">
        <v>401</v>
      </c>
      <c r="N406" s="209">
        <v>3002</v>
      </c>
      <c r="O406" s="209">
        <v>4001</v>
      </c>
      <c r="P406" s="308">
        <v>40066</v>
      </c>
      <c r="Q406" s="248"/>
      <c r="R406" s="251"/>
      <c r="S406" s="248"/>
      <c r="T406" s="248" t="s">
        <v>16014</v>
      </c>
      <c r="U406" s="248" t="s">
        <v>16270</v>
      </c>
    </row>
    <row r="407" spans="1:21" s="1" customFormat="1" x14ac:dyDescent="0.25">
      <c r="A407" t="s">
        <v>1625</v>
      </c>
      <c r="B407" t="str">
        <f t="shared" si="38"/>
        <v>32</v>
      </c>
      <c r="C407" t="str">
        <f t="shared" si="39"/>
        <v>A03</v>
      </c>
      <c r="D407" t="str">
        <f t="shared" si="40"/>
        <v>785</v>
      </c>
      <c r="E407" s="161" t="s">
        <v>1626</v>
      </c>
      <c r="F407" t="s">
        <v>11136</v>
      </c>
      <c r="G407" t="s">
        <v>1627</v>
      </c>
      <c r="H407" s="209">
        <v>32</v>
      </c>
      <c r="I407" s="209" t="s">
        <v>1561</v>
      </c>
      <c r="J407" s="209">
        <v>785</v>
      </c>
      <c r="K407" s="209">
        <v>319222</v>
      </c>
      <c r="L407" s="209">
        <v>210100</v>
      </c>
      <c r="M407" s="209">
        <v>401</v>
      </c>
      <c r="N407" s="209">
        <v>3003</v>
      </c>
      <c r="O407" s="209">
        <v>4001</v>
      </c>
      <c r="P407" s="308">
        <v>40067</v>
      </c>
      <c r="Q407" s="248"/>
      <c r="R407" s="251"/>
      <c r="S407" s="248"/>
      <c r="T407" s="248" t="s">
        <v>16014</v>
      </c>
      <c r="U407" s="248" t="s">
        <v>16270</v>
      </c>
    </row>
    <row r="408" spans="1:21" s="1" customFormat="1" x14ac:dyDescent="0.25">
      <c r="A408" t="s">
        <v>1586</v>
      </c>
      <c r="B408" t="str">
        <f t="shared" si="38"/>
        <v>32</v>
      </c>
      <c r="C408" t="str">
        <f t="shared" si="39"/>
        <v>A03</v>
      </c>
      <c r="D408" t="str">
        <f t="shared" si="40"/>
        <v>772</v>
      </c>
      <c r="E408" s="161" t="s">
        <v>1587</v>
      </c>
      <c r="F408" t="s">
        <v>11136</v>
      </c>
      <c r="G408" t="s">
        <v>1588</v>
      </c>
      <c r="H408" s="209">
        <v>32</v>
      </c>
      <c r="I408" s="209" t="s">
        <v>1561</v>
      </c>
      <c r="J408" s="209">
        <v>772</v>
      </c>
      <c r="K408" s="209">
        <v>315115</v>
      </c>
      <c r="L408" s="209">
        <v>210100</v>
      </c>
      <c r="M408" s="209">
        <v>401</v>
      </c>
      <c r="N408" s="209">
        <v>3007</v>
      </c>
      <c r="O408" s="209">
        <v>4001</v>
      </c>
      <c r="P408" s="308">
        <v>40068</v>
      </c>
      <c r="Q408" s="248"/>
      <c r="R408" s="251"/>
      <c r="S408" s="248"/>
      <c r="T408" s="248" t="s">
        <v>16014</v>
      </c>
      <c r="U408" s="248" t="s">
        <v>16270</v>
      </c>
    </row>
    <row r="409" spans="1:21" s="1" customFormat="1" x14ac:dyDescent="0.25">
      <c r="A409" t="s">
        <v>1724</v>
      </c>
      <c r="B409" t="str">
        <f t="shared" si="38"/>
        <v>32</v>
      </c>
      <c r="C409" t="str">
        <f t="shared" si="39"/>
        <v>A03</v>
      </c>
      <c r="D409" t="str">
        <f t="shared" si="40"/>
        <v>819</v>
      </c>
      <c r="E409" s="161" t="s">
        <v>1725</v>
      </c>
      <c r="F409" t="s">
        <v>11136</v>
      </c>
      <c r="G409" t="s">
        <v>1726</v>
      </c>
      <c r="H409" s="209">
        <v>32</v>
      </c>
      <c r="I409" s="209" t="s">
        <v>1561</v>
      </c>
      <c r="J409" s="209">
        <v>819</v>
      </c>
      <c r="K409" s="209">
        <v>315115</v>
      </c>
      <c r="L409" s="209">
        <v>210100</v>
      </c>
      <c r="M409" s="209">
        <v>401</v>
      </c>
      <c r="N409" s="209">
        <v>3008</v>
      </c>
      <c r="O409" s="209">
        <v>4001</v>
      </c>
      <c r="P409" s="308">
        <v>40069</v>
      </c>
      <c r="Q409" s="248"/>
      <c r="R409" s="251"/>
      <c r="S409" s="248"/>
      <c r="T409" s="248" t="s">
        <v>16014</v>
      </c>
      <c r="U409" s="248" t="s">
        <v>16270</v>
      </c>
    </row>
    <row r="410" spans="1:21" s="1" customFormat="1" x14ac:dyDescent="0.25">
      <c r="A410" t="s">
        <v>1651</v>
      </c>
      <c r="B410" t="str">
        <f t="shared" si="38"/>
        <v>32</v>
      </c>
      <c r="C410" t="str">
        <f t="shared" si="39"/>
        <v>A03</v>
      </c>
      <c r="D410" t="str">
        <f t="shared" si="40"/>
        <v>794</v>
      </c>
      <c r="E410" s="161" t="s">
        <v>1652</v>
      </c>
      <c r="F410" t="s">
        <v>11136</v>
      </c>
      <c r="G410" t="s">
        <v>1653</v>
      </c>
      <c r="H410" s="209">
        <v>32</v>
      </c>
      <c r="I410" s="209" t="s">
        <v>1561</v>
      </c>
      <c r="J410" s="209">
        <v>794</v>
      </c>
      <c r="K410" s="209">
        <v>315115</v>
      </c>
      <c r="L410" s="209">
        <v>210100</v>
      </c>
      <c r="M410" s="209">
        <v>401</v>
      </c>
      <c r="N410" s="209">
        <v>3011</v>
      </c>
      <c r="O410" s="209">
        <v>4001</v>
      </c>
      <c r="P410" s="308">
        <v>40070</v>
      </c>
      <c r="Q410" s="248"/>
      <c r="R410" s="251"/>
      <c r="S410" s="248"/>
      <c r="T410" s="248" t="s">
        <v>16014</v>
      </c>
      <c r="U410" s="248" t="s">
        <v>16270</v>
      </c>
    </row>
    <row r="411" spans="1:21" s="1" customFormat="1" x14ac:dyDescent="0.25">
      <c r="A411" t="s">
        <v>1678</v>
      </c>
      <c r="B411" t="str">
        <f t="shared" si="38"/>
        <v>32</v>
      </c>
      <c r="C411" t="str">
        <f t="shared" si="39"/>
        <v>A03</v>
      </c>
      <c r="D411" t="str">
        <f t="shared" si="40"/>
        <v>803</v>
      </c>
      <c r="E411" s="161" t="s">
        <v>1679</v>
      </c>
      <c r="F411" t="s">
        <v>11136</v>
      </c>
      <c r="G411" t="s">
        <v>1680</v>
      </c>
      <c r="H411" s="209">
        <v>32</v>
      </c>
      <c r="I411" s="209" t="s">
        <v>1561</v>
      </c>
      <c r="J411" s="209">
        <v>803</v>
      </c>
      <c r="K411" s="209">
        <v>315115</v>
      </c>
      <c r="L411" s="209">
        <v>210100</v>
      </c>
      <c r="M411" s="209">
        <v>401</v>
      </c>
      <c r="N411" s="209">
        <v>3011</v>
      </c>
      <c r="O411" s="209">
        <v>4001</v>
      </c>
      <c r="P411" s="308">
        <v>40071</v>
      </c>
      <c r="Q411" s="248"/>
      <c r="R411" s="251"/>
      <c r="S411" s="248"/>
      <c r="T411" s="248" t="s">
        <v>16014</v>
      </c>
      <c r="U411" s="248" t="s">
        <v>16270</v>
      </c>
    </row>
    <row r="412" spans="1:21" s="1" customFormat="1" x14ac:dyDescent="0.25">
      <c r="A412" t="s">
        <v>1642</v>
      </c>
      <c r="B412" t="str">
        <f t="shared" si="38"/>
        <v>32</v>
      </c>
      <c r="C412" t="str">
        <f t="shared" si="39"/>
        <v>A03</v>
      </c>
      <c r="D412" t="str">
        <f t="shared" si="40"/>
        <v>791</v>
      </c>
      <c r="E412" s="161" t="s">
        <v>1643</v>
      </c>
      <c r="F412" t="s">
        <v>11136</v>
      </c>
      <c r="G412" t="s">
        <v>1644</v>
      </c>
      <c r="H412" s="209">
        <v>32</v>
      </c>
      <c r="I412" s="209" t="s">
        <v>1561</v>
      </c>
      <c r="J412" s="209">
        <v>791</v>
      </c>
      <c r="K412" s="209">
        <v>315115</v>
      </c>
      <c r="L412" s="209">
        <v>210100</v>
      </c>
      <c r="M412" s="209">
        <v>401</v>
      </c>
      <c r="N412" s="209">
        <v>3011</v>
      </c>
      <c r="O412" s="209">
        <v>4001</v>
      </c>
      <c r="P412" s="308">
        <v>40072</v>
      </c>
      <c r="Q412" s="248"/>
      <c r="R412" s="251"/>
      <c r="S412" s="248"/>
      <c r="T412" s="248" t="s">
        <v>16014</v>
      </c>
      <c r="U412" s="248" t="s">
        <v>16270</v>
      </c>
    </row>
    <row r="413" spans="1:21" s="1" customFormat="1" x14ac:dyDescent="0.25">
      <c r="A413" t="s">
        <v>1881</v>
      </c>
      <c r="B413" t="str">
        <f t="shared" si="38"/>
        <v>32</v>
      </c>
      <c r="C413" t="str">
        <f t="shared" si="39"/>
        <v>A04</v>
      </c>
      <c r="D413" t="str">
        <f t="shared" si="40"/>
        <v>001</v>
      </c>
      <c r="E413" s="161" t="s">
        <v>1882</v>
      </c>
      <c r="F413" t="s">
        <v>17277</v>
      </c>
      <c r="G413" t="s">
        <v>1883</v>
      </c>
      <c r="H413" s="209">
        <v>32</v>
      </c>
      <c r="I413" s="209" t="s">
        <v>1884</v>
      </c>
      <c r="J413" s="209">
        <v>1</v>
      </c>
      <c r="K413" s="209">
        <v>315117</v>
      </c>
      <c r="L413" s="209">
        <v>210100</v>
      </c>
      <c r="M413" s="335">
        <v>402</v>
      </c>
      <c r="N413" s="209">
        <v>3011</v>
      </c>
      <c r="O413" s="209">
        <v>4001</v>
      </c>
      <c r="P413" s="308">
        <v>40073</v>
      </c>
      <c r="Q413" s="248"/>
      <c r="R413" s="251"/>
      <c r="S413" s="248"/>
      <c r="T413" s="248" t="s">
        <v>16014</v>
      </c>
      <c r="U413" s="248" t="s">
        <v>16270</v>
      </c>
    </row>
    <row r="414" spans="1:21" s="1" customFormat="1" x14ac:dyDescent="0.25">
      <c r="A414" t="s">
        <v>1866</v>
      </c>
      <c r="B414" t="str">
        <f t="shared" si="38"/>
        <v>32</v>
      </c>
      <c r="C414" t="str">
        <f t="shared" si="39"/>
        <v>A03</v>
      </c>
      <c r="D414" t="str">
        <f t="shared" si="40"/>
        <v>L32</v>
      </c>
      <c r="E414" s="161" t="s">
        <v>1867</v>
      </c>
      <c r="F414" t="s">
        <v>11136</v>
      </c>
      <c r="G414" t="s">
        <v>1868</v>
      </c>
      <c r="H414" s="209">
        <v>32</v>
      </c>
      <c r="I414" s="209" t="s">
        <v>1561</v>
      </c>
      <c r="J414" s="209" t="s">
        <v>1869</v>
      </c>
      <c r="K414" s="209">
        <v>319222</v>
      </c>
      <c r="L414" s="209">
        <v>210100</v>
      </c>
      <c r="M414" s="209">
        <v>401</v>
      </c>
      <c r="N414" s="209">
        <v>2000</v>
      </c>
      <c r="O414" s="209">
        <v>4001</v>
      </c>
      <c r="P414" s="308">
        <v>40074</v>
      </c>
      <c r="Q414" s="248"/>
      <c r="R414" s="248"/>
      <c r="S414" s="248"/>
      <c r="T414" s="248" t="s">
        <v>16014</v>
      </c>
      <c r="U414" s="248" t="s">
        <v>16270</v>
      </c>
    </row>
    <row r="415" spans="1:21" s="1" customFormat="1" x14ac:dyDescent="0.25">
      <c r="A415" t="s">
        <v>1640</v>
      </c>
      <c r="B415" t="str">
        <f t="shared" si="38"/>
        <v>32</v>
      </c>
      <c r="C415" t="str">
        <f t="shared" si="39"/>
        <v>A03</v>
      </c>
      <c r="D415" t="str">
        <f t="shared" si="40"/>
        <v>790</v>
      </c>
      <c r="E415" s="161" t="s">
        <v>1641</v>
      </c>
      <c r="F415" t="s">
        <v>11136</v>
      </c>
      <c r="G415" t="s">
        <v>1641</v>
      </c>
      <c r="H415" s="209">
        <v>32</v>
      </c>
      <c r="I415" s="209" t="s">
        <v>1561</v>
      </c>
      <c r="J415" s="209">
        <v>790</v>
      </c>
      <c r="K415" s="209">
        <v>315115</v>
      </c>
      <c r="L415" s="209">
        <v>210100</v>
      </c>
      <c r="M415" s="209">
        <v>401</v>
      </c>
      <c r="N415" s="209">
        <v>3011</v>
      </c>
      <c r="O415" s="209">
        <v>4001</v>
      </c>
      <c r="P415" s="308">
        <v>40075</v>
      </c>
      <c r="Q415" s="248"/>
      <c r="R415" s="251"/>
      <c r="S415" s="248"/>
      <c r="T415" s="248" t="s">
        <v>16014</v>
      </c>
      <c r="U415" s="248" t="s">
        <v>16270</v>
      </c>
    </row>
    <row r="416" spans="1:21" s="1" customFormat="1" x14ac:dyDescent="0.25">
      <c r="A416" t="s">
        <v>1565</v>
      </c>
      <c r="B416" t="str">
        <f t="shared" si="38"/>
        <v>32</v>
      </c>
      <c r="C416" t="str">
        <f t="shared" si="39"/>
        <v>A03</v>
      </c>
      <c r="D416" t="str">
        <f t="shared" si="40"/>
        <v>763</v>
      </c>
      <c r="E416" s="161" t="s">
        <v>1566</v>
      </c>
      <c r="F416" t="s">
        <v>11136</v>
      </c>
      <c r="G416" t="s">
        <v>1567</v>
      </c>
      <c r="H416" s="209">
        <v>32</v>
      </c>
      <c r="I416" s="209" t="s">
        <v>1561</v>
      </c>
      <c r="J416" s="209">
        <v>763</v>
      </c>
      <c r="K416" s="209">
        <v>315115</v>
      </c>
      <c r="L416" s="209">
        <v>210100</v>
      </c>
      <c r="M416" s="209">
        <v>401</v>
      </c>
      <c r="N416" s="209">
        <v>3011</v>
      </c>
      <c r="O416" s="209">
        <v>4001</v>
      </c>
      <c r="P416" s="308">
        <v>40076</v>
      </c>
      <c r="Q416" s="248"/>
      <c r="R416" s="251"/>
      <c r="S416" s="248"/>
      <c r="T416" s="248" t="s">
        <v>16014</v>
      </c>
      <c r="U416" s="248" t="s">
        <v>16270</v>
      </c>
    </row>
    <row r="417" spans="1:21" s="1" customFormat="1" x14ac:dyDescent="0.25">
      <c r="A417" t="s">
        <v>1887</v>
      </c>
      <c r="B417" t="str">
        <f t="shared" si="38"/>
        <v>32</v>
      </c>
      <c r="C417" t="str">
        <f t="shared" si="39"/>
        <v>A04</v>
      </c>
      <c r="D417" t="str">
        <f t="shared" si="40"/>
        <v>003</v>
      </c>
      <c r="E417" s="161" t="s">
        <v>1888</v>
      </c>
      <c r="F417" t="s">
        <v>17277</v>
      </c>
      <c r="G417" t="s">
        <v>1889</v>
      </c>
      <c r="H417" s="209">
        <v>32</v>
      </c>
      <c r="I417" s="209" t="s">
        <v>1884</v>
      </c>
      <c r="J417" s="209">
        <v>3</v>
      </c>
      <c r="K417" s="209">
        <v>315117</v>
      </c>
      <c r="L417" s="209">
        <v>210100</v>
      </c>
      <c r="M417" s="335">
        <v>402</v>
      </c>
      <c r="N417" s="209">
        <v>3011</v>
      </c>
      <c r="O417" s="209">
        <v>4001</v>
      </c>
      <c r="P417" s="308">
        <v>40077</v>
      </c>
      <c r="Q417" s="248"/>
      <c r="R417" s="251"/>
      <c r="S417" s="248"/>
      <c r="T417" s="248" t="s">
        <v>16014</v>
      </c>
      <c r="U417" s="248" t="s">
        <v>16270</v>
      </c>
    </row>
    <row r="418" spans="1:21" s="1" customFormat="1" x14ac:dyDescent="0.25">
      <c r="A418" t="s">
        <v>1562</v>
      </c>
      <c r="B418" t="str">
        <f t="shared" si="38"/>
        <v>32</v>
      </c>
      <c r="C418" t="str">
        <f t="shared" si="39"/>
        <v>A03</v>
      </c>
      <c r="D418" t="str">
        <f t="shared" si="40"/>
        <v>762</v>
      </c>
      <c r="E418" s="161" t="s">
        <v>1563</v>
      </c>
      <c r="F418" t="s">
        <v>11136</v>
      </c>
      <c r="G418" t="s">
        <v>1564</v>
      </c>
      <c r="H418" s="209">
        <v>32</v>
      </c>
      <c r="I418" s="209" t="s">
        <v>1561</v>
      </c>
      <c r="J418" s="209">
        <v>762</v>
      </c>
      <c r="K418" s="209">
        <v>315115</v>
      </c>
      <c r="L418" s="209">
        <v>210100</v>
      </c>
      <c r="M418" s="209">
        <v>401</v>
      </c>
      <c r="N418" s="209">
        <v>3011</v>
      </c>
      <c r="O418" s="209">
        <v>4001</v>
      </c>
      <c r="P418" s="308">
        <v>40078</v>
      </c>
      <c r="Q418" s="248"/>
      <c r="R418" s="251"/>
      <c r="S418" s="248"/>
      <c r="T418" s="248" t="s">
        <v>16014</v>
      </c>
      <c r="U418" s="248" t="s">
        <v>16270</v>
      </c>
    </row>
    <row r="419" spans="1:21" s="1" customFormat="1" x14ac:dyDescent="0.25">
      <c r="A419" t="s">
        <v>1703</v>
      </c>
      <c r="B419" t="str">
        <f t="shared" si="38"/>
        <v>32</v>
      </c>
      <c r="C419" t="str">
        <f t="shared" si="39"/>
        <v>A03</v>
      </c>
      <c r="D419" t="str">
        <f t="shared" si="40"/>
        <v>812</v>
      </c>
      <c r="E419" s="161" t="s">
        <v>1704</v>
      </c>
      <c r="F419" t="s">
        <v>11136</v>
      </c>
      <c r="G419" t="s">
        <v>1705</v>
      </c>
      <c r="H419" s="209">
        <v>32</v>
      </c>
      <c r="I419" s="209" t="s">
        <v>1561</v>
      </c>
      <c r="J419" s="209">
        <v>812</v>
      </c>
      <c r="K419" s="209">
        <v>315115</v>
      </c>
      <c r="L419" s="209">
        <v>210100</v>
      </c>
      <c r="M419" s="209">
        <v>401</v>
      </c>
      <c r="N419" s="209">
        <v>3011</v>
      </c>
      <c r="O419" s="209">
        <v>4001</v>
      </c>
      <c r="P419" s="308">
        <v>40079</v>
      </c>
      <c r="Q419" s="248"/>
      <c r="R419" s="251"/>
      <c r="S419" s="248"/>
      <c r="T419" s="248" t="s">
        <v>16014</v>
      </c>
      <c r="U419" s="248" t="s">
        <v>16270</v>
      </c>
    </row>
    <row r="420" spans="1:21" s="1" customFormat="1" x14ac:dyDescent="0.25">
      <c r="A420" t="s">
        <v>1685</v>
      </c>
      <c r="B420" t="str">
        <f t="shared" si="38"/>
        <v>32</v>
      </c>
      <c r="C420" t="str">
        <f t="shared" si="39"/>
        <v>A03</v>
      </c>
      <c r="D420" t="str">
        <f t="shared" si="40"/>
        <v>806</v>
      </c>
      <c r="E420" s="161" t="s">
        <v>1686</v>
      </c>
      <c r="F420" t="s">
        <v>11136</v>
      </c>
      <c r="G420" t="s">
        <v>1687</v>
      </c>
      <c r="H420" s="209">
        <v>32</v>
      </c>
      <c r="I420" s="209" t="s">
        <v>1561</v>
      </c>
      <c r="J420" s="209">
        <v>806</v>
      </c>
      <c r="K420" s="209">
        <v>315115</v>
      </c>
      <c r="L420" s="209">
        <v>210100</v>
      </c>
      <c r="M420" s="209">
        <v>401</v>
      </c>
      <c r="N420" s="209">
        <v>3011</v>
      </c>
      <c r="O420" s="209">
        <v>4001</v>
      </c>
      <c r="P420" s="308">
        <v>40080</v>
      </c>
      <c r="Q420" s="248"/>
      <c r="R420" s="251"/>
      <c r="S420" s="248"/>
      <c r="T420" s="248" t="s">
        <v>16014</v>
      </c>
      <c r="U420" s="248" t="s">
        <v>16270</v>
      </c>
    </row>
    <row r="421" spans="1:21" s="1" customFormat="1" x14ac:dyDescent="0.25">
      <c r="A421" t="s">
        <v>1634</v>
      </c>
      <c r="B421" t="str">
        <f t="shared" si="38"/>
        <v>32</v>
      </c>
      <c r="C421" t="str">
        <f t="shared" si="39"/>
        <v>A03</v>
      </c>
      <c r="D421" t="str">
        <f t="shared" si="40"/>
        <v>788</v>
      </c>
      <c r="E421" s="161" t="s">
        <v>1635</v>
      </c>
      <c r="F421" t="s">
        <v>11136</v>
      </c>
      <c r="G421" t="s">
        <v>1636</v>
      </c>
      <c r="H421" s="209">
        <v>32</v>
      </c>
      <c r="I421" s="209" t="s">
        <v>1561</v>
      </c>
      <c r="J421" s="209">
        <v>788</v>
      </c>
      <c r="K421" s="209">
        <v>315115</v>
      </c>
      <c r="L421" s="209">
        <v>210100</v>
      </c>
      <c r="M421" s="209">
        <v>401</v>
      </c>
      <c r="N421" s="209">
        <v>3011</v>
      </c>
      <c r="O421" s="209">
        <v>4001</v>
      </c>
      <c r="P421" s="308">
        <v>40081</v>
      </c>
      <c r="Q421" s="248"/>
      <c r="R421" s="251"/>
      <c r="S421" s="248"/>
      <c r="T421" s="248" t="s">
        <v>16014</v>
      </c>
      <c r="U421" s="248" t="s">
        <v>16270</v>
      </c>
    </row>
    <row r="422" spans="1:21" s="1" customFormat="1" x14ac:dyDescent="0.25">
      <c r="A422" t="s">
        <v>1589</v>
      </c>
      <c r="B422" t="str">
        <f t="shared" ref="B422:B425" si="41">LEFT(A422,2)</f>
        <v>32</v>
      </c>
      <c r="C422" t="str">
        <f t="shared" si="39"/>
        <v>A03</v>
      </c>
      <c r="D422" t="str">
        <f t="shared" si="40"/>
        <v>773</v>
      </c>
      <c r="E422" s="161" t="s">
        <v>1590</v>
      </c>
      <c r="F422" t="s">
        <v>11136</v>
      </c>
      <c r="G422" t="s">
        <v>1591</v>
      </c>
      <c r="H422" s="209">
        <v>32</v>
      </c>
      <c r="I422" s="209" t="s">
        <v>1561</v>
      </c>
      <c r="J422" s="209">
        <v>773</v>
      </c>
      <c r="K422" s="209">
        <v>315115</v>
      </c>
      <c r="L422" s="209">
        <v>210100</v>
      </c>
      <c r="M422" s="209">
        <v>401</v>
      </c>
      <c r="N422" s="209">
        <v>3011</v>
      </c>
      <c r="O422" s="209">
        <v>4001</v>
      </c>
      <c r="P422" s="308">
        <v>40082</v>
      </c>
      <c r="Q422" s="248"/>
      <c r="R422" s="251"/>
      <c r="S422" s="248"/>
      <c r="T422" s="248" t="s">
        <v>16014</v>
      </c>
      <c r="U422" s="248" t="s">
        <v>16270</v>
      </c>
    </row>
    <row r="423" spans="1:21" s="1" customFormat="1" x14ac:dyDescent="0.25">
      <c r="A423" t="s">
        <v>1669</v>
      </c>
      <c r="B423" t="str">
        <f t="shared" si="41"/>
        <v>32</v>
      </c>
      <c r="C423" t="str">
        <f t="shared" si="39"/>
        <v>A03</v>
      </c>
      <c r="D423" t="str">
        <f t="shared" si="40"/>
        <v>800</v>
      </c>
      <c r="E423" s="161" t="s">
        <v>1670</v>
      </c>
      <c r="F423" t="s">
        <v>11136</v>
      </c>
      <c r="G423" t="s">
        <v>1671</v>
      </c>
      <c r="H423" s="209">
        <v>32</v>
      </c>
      <c r="I423" s="209" t="s">
        <v>1561</v>
      </c>
      <c r="J423" s="209">
        <v>800</v>
      </c>
      <c r="K423" s="209">
        <v>315115</v>
      </c>
      <c r="L423" s="209">
        <v>210100</v>
      </c>
      <c r="M423" s="209">
        <v>401</v>
      </c>
      <c r="N423" s="209">
        <v>3013</v>
      </c>
      <c r="O423" s="209">
        <v>4001</v>
      </c>
      <c r="P423" s="308">
        <v>40083</v>
      </c>
      <c r="Q423" s="248"/>
      <c r="R423" s="251"/>
      <c r="S423" s="248"/>
      <c r="T423" s="248" t="s">
        <v>16014</v>
      </c>
      <c r="U423" s="248" t="s">
        <v>16270</v>
      </c>
    </row>
    <row r="424" spans="1:21" s="1" customFormat="1" x14ac:dyDescent="0.25">
      <c r="A424" t="s">
        <v>1903</v>
      </c>
      <c r="B424" t="str">
        <f t="shared" si="41"/>
        <v>32</v>
      </c>
      <c r="C424" t="str">
        <f t="shared" si="39"/>
        <v>A04</v>
      </c>
      <c r="D424" t="str">
        <f t="shared" si="40"/>
        <v>608</v>
      </c>
      <c r="E424" s="161" t="s">
        <v>1904</v>
      </c>
      <c r="F424" t="s">
        <v>17277</v>
      </c>
      <c r="G424" t="s">
        <v>1905</v>
      </c>
      <c r="H424" s="209">
        <v>32</v>
      </c>
      <c r="I424" s="209" t="s">
        <v>1884</v>
      </c>
      <c r="J424" s="209">
        <v>608</v>
      </c>
      <c r="K424" s="209">
        <v>315117</v>
      </c>
      <c r="L424" s="209">
        <v>210100</v>
      </c>
      <c r="M424" s="335">
        <v>402</v>
      </c>
      <c r="N424" s="209">
        <v>3014</v>
      </c>
      <c r="O424" s="209">
        <v>4001</v>
      </c>
      <c r="P424" s="308">
        <v>40084</v>
      </c>
      <c r="Q424" s="248"/>
      <c r="R424" s="251"/>
      <c r="S424" s="248"/>
      <c r="T424" s="248" t="s">
        <v>16014</v>
      </c>
      <c r="U424" s="248" t="s">
        <v>16270</v>
      </c>
    </row>
    <row r="425" spans="1:21" s="1" customFormat="1" x14ac:dyDescent="0.25">
      <c r="A425" t="s">
        <v>1898</v>
      </c>
      <c r="B425" t="str">
        <f t="shared" si="41"/>
        <v>32</v>
      </c>
      <c r="C425" t="str">
        <f t="shared" si="39"/>
        <v>A04</v>
      </c>
      <c r="D425" t="str">
        <f t="shared" si="40"/>
        <v>007</v>
      </c>
      <c r="E425" s="161" t="s">
        <v>1899</v>
      </c>
      <c r="F425" t="s">
        <v>17277</v>
      </c>
      <c r="G425" t="s">
        <v>1900</v>
      </c>
      <c r="H425" s="209">
        <v>32</v>
      </c>
      <c r="I425" s="209" t="s">
        <v>1884</v>
      </c>
      <c r="J425" s="209">
        <v>7</v>
      </c>
      <c r="K425" s="209">
        <v>315117</v>
      </c>
      <c r="L425" s="209">
        <v>210100</v>
      </c>
      <c r="M425" s="335">
        <v>402</v>
      </c>
      <c r="N425" s="209">
        <v>3014</v>
      </c>
      <c r="O425" s="209">
        <v>4001</v>
      </c>
      <c r="P425" s="308">
        <v>40085</v>
      </c>
      <c r="Q425" s="248"/>
      <c r="R425" s="251"/>
      <c r="S425" s="248"/>
      <c r="T425" s="248" t="s">
        <v>16014</v>
      </c>
      <c r="U425" s="248" t="s">
        <v>16270</v>
      </c>
    </row>
    <row r="426" spans="1:21" s="1" customFormat="1" x14ac:dyDescent="0.25">
      <c r="A426" t="s">
        <v>15274</v>
      </c>
      <c r="B426" s="8">
        <v>32</v>
      </c>
      <c r="C426" s="8" t="s">
        <v>1884</v>
      </c>
      <c r="D426" s="65" t="s">
        <v>10418</v>
      </c>
      <c r="E426" s="161" t="s">
        <v>15275</v>
      </c>
      <c r="F426" t="s">
        <v>17277</v>
      </c>
      <c r="G426" s="161" t="s">
        <v>15275</v>
      </c>
      <c r="H426" s="209">
        <v>32</v>
      </c>
      <c r="I426" s="209" t="s">
        <v>1884</v>
      </c>
      <c r="J426" s="209">
        <v>11</v>
      </c>
      <c r="K426" s="209">
        <v>315117</v>
      </c>
      <c r="L426" s="209">
        <v>210100</v>
      </c>
      <c r="M426" s="209">
        <v>402</v>
      </c>
      <c r="N426" s="209">
        <v>3014</v>
      </c>
      <c r="O426" s="209">
        <v>4001</v>
      </c>
      <c r="P426" s="308">
        <v>40086</v>
      </c>
      <c r="Q426" s="248"/>
      <c r="R426" s="248"/>
      <c r="S426" s="248"/>
      <c r="T426" s="248" t="s">
        <v>16014</v>
      </c>
      <c r="U426" s="248" t="s">
        <v>16270</v>
      </c>
    </row>
    <row r="427" spans="1:21" s="1" customFormat="1" x14ac:dyDescent="0.25">
      <c r="A427" t="s">
        <v>1727</v>
      </c>
      <c r="B427" t="str">
        <f>LEFT(A427,2)</f>
        <v>32</v>
      </c>
      <c r="C427" t="str">
        <f>MID(A427,4,3)</f>
        <v>A03</v>
      </c>
      <c r="D427" t="str">
        <f>RIGHT(A427,3)</f>
        <v>820</v>
      </c>
      <c r="E427" s="161" t="s">
        <v>1728</v>
      </c>
      <c r="F427" t="s">
        <v>11136</v>
      </c>
      <c r="G427" t="s">
        <v>1729</v>
      </c>
      <c r="H427" s="209">
        <v>32</v>
      </c>
      <c r="I427" s="209" t="s">
        <v>1561</v>
      </c>
      <c r="J427" s="209">
        <v>820</v>
      </c>
      <c r="K427" s="209">
        <v>315115</v>
      </c>
      <c r="L427" s="209">
        <v>210100</v>
      </c>
      <c r="M427" s="209">
        <v>401</v>
      </c>
      <c r="N427" s="209">
        <v>3014</v>
      </c>
      <c r="O427" s="209">
        <v>4001</v>
      </c>
      <c r="P427" s="308">
        <v>40087</v>
      </c>
      <c r="Q427" s="248"/>
      <c r="R427" s="251"/>
      <c r="S427" s="248"/>
      <c r="T427" s="248" t="s">
        <v>16014</v>
      </c>
      <c r="U427" s="248" t="s">
        <v>16270</v>
      </c>
    </row>
    <row r="428" spans="1:21" s="1" customFormat="1" x14ac:dyDescent="0.25">
      <c r="A428" s="273" t="s">
        <v>1672</v>
      </c>
      <c r="B428" s="273" t="str">
        <f>LEFT(A428,2)</f>
        <v>32</v>
      </c>
      <c r="C428" s="273" t="str">
        <f>MID(A428,4,3)</f>
        <v>A03</v>
      </c>
      <c r="D428" s="273" t="str">
        <f>RIGHT(A428,3)</f>
        <v>801</v>
      </c>
      <c r="E428" s="275" t="s">
        <v>1673</v>
      </c>
      <c r="F428" t="s">
        <v>11136</v>
      </c>
      <c r="G428" s="273" t="s">
        <v>1674</v>
      </c>
      <c r="H428" s="324">
        <v>32</v>
      </c>
      <c r="I428" s="324" t="s">
        <v>1561</v>
      </c>
      <c r="J428" s="324">
        <v>801</v>
      </c>
      <c r="K428" s="324">
        <v>315115</v>
      </c>
      <c r="L428" s="324">
        <v>210100</v>
      </c>
      <c r="M428" s="324">
        <v>401</v>
      </c>
      <c r="N428" s="324">
        <v>3016</v>
      </c>
      <c r="O428" s="324">
        <v>4001</v>
      </c>
      <c r="P428" s="323">
        <v>40088</v>
      </c>
      <c r="Q428" s="274"/>
      <c r="R428" s="276"/>
      <c r="S428" s="274"/>
      <c r="T428" s="274" t="s">
        <v>16014</v>
      </c>
      <c r="U428" s="274" t="s">
        <v>16270</v>
      </c>
    </row>
    <row r="429" spans="1:21" s="1" customFormat="1" x14ac:dyDescent="0.25">
      <c r="A429" t="s">
        <v>1681</v>
      </c>
      <c r="B429" t="str">
        <f>LEFT(A429,2)</f>
        <v>32</v>
      </c>
      <c r="C429" t="str">
        <f>MID(A429,4,3)</f>
        <v>A03</v>
      </c>
      <c r="D429" t="str">
        <f>RIGHT(A429,3)</f>
        <v>804</v>
      </c>
      <c r="E429" s="161" t="s">
        <v>1673</v>
      </c>
      <c r="F429" t="s">
        <v>11136</v>
      </c>
      <c r="G429" t="s">
        <v>1674</v>
      </c>
      <c r="H429" s="209">
        <v>32</v>
      </c>
      <c r="I429" s="209" t="s">
        <v>1561</v>
      </c>
      <c r="J429" s="209">
        <v>804</v>
      </c>
      <c r="K429" s="209">
        <v>315115</v>
      </c>
      <c r="L429" s="209">
        <v>210100</v>
      </c>
      <c r="M429" s="209">
        <v>401</v>
      </c>
      <c r="N429" s="209">
        <v>3016</v>
      </c>
      <c r="O429" s="209">
        <v>4001</v>
      </c>
      <c r="P429" s="308">
        <v>40089</v>
      </c>
      <c r="Q429" s="248"/>
      <c r="R429" s="251"/>
      <c r="S429" s="248"/>
      <c r="T429" s="248" t="s">
        <v>16014</v>
      </c>
      <c r="U429" s="248" t="s">
        <v>16270</v>
      </c>
    </row>
    <row r="430" spans="1:21" s="1" customFormat="1" x14ac:dyDescent="0.25">
      <c r="A430" t="s">
        <v>15270</v>
      </c>
      <c r="B430" s="8">
        <v>32</v>
      </c>
      <c r="C430" s="8" t="s">
        <v>1561</v>
      </c>
      <c r="D430" s="8">
        <v>821</v>
      </c>
      <c r="E430" s="161" t="s">
        <v>15271</v>
      </c>
      <c r="F430" t="s">
        <v>11136</v>
      </c>
      <c r="G430" t="s">
        <v>15271</v>
      </c>
      <c r="H430" s="209">
        <v>32</v>
      </c>
      <c r="I430" s="209" t="s">
        <v>1561</v>
      </c>
      <c r="J430" s="209">
        <v>821</v>
      </c>
      <c r="K430" s="209">
        <v>315115</v>
      </c>
      <c r="L430" s="209">
        <v>210100</v>
      </c>
      <c r="M430" s="209">
        <v>401</v>
      </c>
      <c r="N430" s="209">
        <v>3016</v>
      </c>
      <c r="O430" s="209">
        <v>4001</v>
      </c>
      <c r="P430" s="308">
        <v>40090</v>
      </c>
      <c r="Q430" s="248"/>
      <c r="R430" s="248"/>
      <c r="S430" s="248"/>
      <c r="T430" s="248" t="s">
        <v>16014</v>
      </c>
      <c r="U430" s="248" t="s">
        <v>16270</v>
      </c>
    </row>
    <row r="431" spans="1:21" s="1" customFormat="1" x14ac:dyDescent="0.25">
      <c r="A431" t="s">
        <v>1571</v>
      </c>
      <c r="B431" t="str">
        <f t="shared" ref="B431:B494" si="42">LEFT(A431,2)</f>
        <v>32</v>
      </c>
      <c r="C431" t="str">
        <f t="shared" ref="C431:C494" si="43">MID(A431,4,3)</f>
        <v>A03</v>
      </c>
      <c r="D431" t="str">
        <f t="shared" ref="D431:D494" si="44">RIGHT(A431,3)</f>
        <v>767</v>
      </c>
      <c r="E431" s="161" t="s">
        <v>1572</v>
      </c>
      <c r="F431" t="s">
        <v>11136</v>
      </c>
      <c r="G431" t="s">
        <v>1573</v>
      </c>
      <c r="H431" s="209">
        <v>32</v>
      </c>
      <c r="I431" s="209" t="s">
        <v>1561</v>
      </c>
      <c r="J431" s="209">
        <v>767</v>
      </c>
      <c r="K431" s="209">
        <v>315115</v>
      </c>
      <c r="L431" s="209">
        <v>210100</v>
      </c>
      <c r="M431" s="209">
        <v>401</v>
      </c>
      <c r="N431" s="209">
        <v>3017</v>
      </c>
      <c r="O431" s="209">
        <v>4001</v>
      </c>
      <c r="P431" s="308">
        <v>40091</v>
      </c>
      <c r="Q431" s="248"/>
      <c r="R431" s="251"/>
      <c r="S431" s="248"/>
      <c r="T431" s="248" t="s">
        <v>16014</v>
      </c>
      <c r="U431" s="248" t="s">
        <v>16270</v>
      </c>
    </row>
    <row r="432" spans="1:21" s="1" customFormat="1" x14ac:dyDescent="0.25">
      <c r="A432" t="s">
        <v>1592</v>
      </c>
      <c r="B432" t="str">
        <f t="shared" si="42"/>
        <v>32</v>
      </c>
      <c r="C432" t="str">
        <f t="shared" si="43"/>
        <v>A03</v>
      </c>
      <c r="D432" t="str">
        <f t="shared" si="44"/>
        <v>774</v>
      </c>
      <c r="E432" s="161" t="s">
        <v>1593</v>
      </c>
      <c r="F432" t="s">
        <v>11136</v>
      </c>
      <c r="G432" t="s">
        <v>1594</v>
      </c>
      <c r="H432" s="209">
        <v>32</v>
      </c>
      <c r="I432" s="209" t="s">
        <v>1561</v>
      </c>
      <c r="J432" s="209">
        <v>774</v>
      </c>
      <c r="K432" s="209">
        <v>315115</v>
      </c>
      <c r="L432" s="209">
        <v>210100</v>
      </c>
      <c r="M432" s="209">
        <v>401</v>
      </c>
      <c r="N432" s="209">
        <v>3019</v>
      </c>
      <c r="O432" s="209">
        <v>4001</v>
      </c>
      <c r="P432" s="308">
        <v>40092</v>
      </c>
      <c r="Q432" s="248"/>
      <c r="R432" s="251"/>
      <c r="S432" s="248"/>
      <c r="T432" s="248" t="s">
        <v>16014</v>
      </c>
      <c r="U432" s="248" t="s">
        <v>16270</v>
      </c>
    </row>
    <row r="433" spans="1:21" s="1" customFormat="1" x14ac:dyDescent="0.25">
      <c r="A433" t="s">
        <v>1580</v>
      </c>
      <c r="B433" t="str">
        <f t="shared" si="42"/>
        <v>32</v>
      </c>
      <c r="C433" t="str">
        <f t="shared" si="43"/>
        <v>A03</v>
      </c>
      <c r="D433" t="str">
        <f t="shared" si="44"/>
        <v>770</v>
      </c>
      <c r="E433" s="161" t="s">
        <v>1581</v>
      </c>
      <c r="F433" t="s">
        <v>11136</v>
      </c>
      <c r="G433" t="s">
        <v>1582</v>
      </c>
      <c r="H433" s="209">
        <v>32</v>
      </c>
      <c r="I433" s="209" t="s">
        <v>1561</v>
      </c>
      <c r="J433" s="209">
        <v>770</v>
      </c>
      <c r="K433" s="209">
        <v>315115</v>
      </c>
      <c r="L433" s="209">
        <v>210100</v>
      </c>
      <c r="M433" s="209">
        <v>401</v>
      </c>
      <c r="N433" s="209">
        <v>3019</v>
      </c>
      <c r="O433" s="209">
        <v>4001</v>
      </c>
      <c r="P433" s="308">
        <v>40093</v>
      </c>
      <c r="Q433" s="248"/>
      <c r="R433" s="251"/>
      <c r="S433" s="248"/>
      <c r="T433" s="248" t="s">
        <v>16014</v>
      </c>
      <c r="U433" s="248" t="s">
        <v>16270</v>
      </c>
    </row>
    <row r="434" spans="1:21" s="1" customFormat="1" x14ac:dyDescent="0.25">
      <c r="A434" t="s">
        <v>1574</v>
      </c>
      <c r="B434" t="str">
        <f t="shared" si="42"/>
        <v>32</v>
      </c>
      <c r="C434" t="str">
        <f t="shared" si="43"/>
        <v>A03</v>
      </c>
      <c r="D434" t="str">
        <f t="shared" si="44"/>
        <v>768</v>
      </c>
      <c r="E434" s="161" t="s">
        <v>1575</v>
      </c>
      <c r="F434" t="s">
        <v>11136</v>
      </c>
      <c r="G434" t="s">
        <v>1576</v>
      </c>
      <c r="H434" s="209">
        <v>32</v>
      </c>
      <c r="I434" s="209" t="s">
        <v>1561</v>
      </c>
      <c r="J434" s="209">
        <v>768</v>
      </c>
      <c r="K434" s="209">
        <v>315115</v>
      </c>
      <c r="L434" s="209">
        <v>210100</v>
      </c>
      <c r="M434" s="209">
        <v>401</v>
      </c>
      <c r="N434" s="209">
        <v>3019</v>
      </c>
      <c r="O434" s="209">
        <v>4001</v>
      </c>
      <c r="P434" s="308">
        <v>40094</v>
      </c>
      <c r="Q434" s="248"/>
      <c r="R434" s="251"/>
      <c r="S434" s="248"/>
      <c r="T434" s="248" t="s">
        <v>16014</v>
      </c>
      <c r="U434" s="248" t="s">
        <v>16270</v>
      </c>
    </row>
    <row r="435" spans="1:21" s="1" customFormat="1" x14ac:dyDescent="0.25">
      <c r="A435" t="s">
        <v>1706</v>
      </c>
      <c r="B435" t="str">
        <f t="shared" si="42"/>
        <v>32</v>
      </c>
      <c r="C435" t="str">
        <f t="shared" si="43"/>
        <v>A03</v>
      </c>
      <c r="D435" t="str">
        <f t="shared" si="44"/>
        <v>813</v>
      </c>
      <c r="E435" s="161" t="s">
        <v>1707</v>
      </c>
      <c r="F435" t="s">
        <v>11136</v>
      </c>
      <c r="G435" t="s">
        <v>1708</v>
      </c>
      <c r="H435" s="209">
        <v>32</v>
      </c>
      <c r="I435" s="209" t="s">
        <v>1561</v>
      </c>
      <c r="J435" s="209">
        <v>813</v>
      </c>
      <c r="K435" s="209">
        <v>315115</v>
      </c>
      <c r="L435" s="209">
        <v>210100</v>
      </c>
      <c r="M435" s="209">
        <v>401</v>
      </c>
      <c r="N435" s="209">
        <v>3019</v>
      </c>
      <c r="O435" s="209">
        <v>4001</v>
      </c>
      <c r="P435" s="308">
        <v>40095</v>
      </c>
      <c r="Q435" s="248"/>
      <c r="R435" s="251"/>
      <c r="S435" s="248"/>
      <c r="T435" s="248" t="s">
        <v>16014</v>
      </c>
      <c r="U435" s="248" t="s">
        <v>16270</v>
      </c>
    </row>
    <row r="436" spans="1:21" s="1" customFormat="1" x14ac:dyDescent="0.25">
      <c r="A436" t="s">
        <v>1628</v>
      </c>
      <c r="B436" t="str">
        <f t="shared" si="42"/>
        <v>32</v>
      </c>
      <c r="C436" t="str">
        <f t="shared" si="43"/>
        <v>A03</v>
      </c>
      <c r="D436" t="str">
        <f t="shared" si="44"/>
        <v>786</v>
      </c>
      <c r="E436" s="161" t="s">
        <v>1629</v>
      </c>
      <c r="F436" t="s">
        <v>11136</v>
      </c>
      <c r="G436" t="s">
        <v>1630</v>
      </c>
      <c r="H436" s="209">
        <v>32</v>
      </c>
      <c r="I436" s="209" t="s">
        <v>1561</v>
      </c>
      <c r="J436" s="209">
        <v>786</v>
      </c>
      <c r="K436" s="209">
        <v>315115</v>
      </c>
      <c r="L436" s="209">
        <v>210100</v>
      </c>
      <c r="M436" s="209">
        <v>401</v>
      </c>
      <c r="N436" s="209">
        <v>3019</v>
      </c>
      <c r="O436" s="209">
        <v>4001</v>
      </c>
      <c r="P436" s="308">
        <v>40096</v>
      </c>
      <c r="Q436" s="248"/>
      <c r="R436" s="251"/>
      <c r="S436" s="248"/>
      <c r="T436" s="248" t="s">
        <v>16014</v>
      </c>
      <c r="U436" s="248" t="s">
        <v>16270</v>
      </c>
    </row>
    <row r="437" spans="1:21" s="1" customFormat="1" x14ac:dyDescent="0.25">
      <c r="A437" t="s">
        <v>1688</v>
      </c>
      <c r="B437" t="str">
        <f t="shared" si="42"/>
        <v>32</v>
      </c>
      <c r="C437" t="str">
        <f t="shared" si="43"/>
        <v>A03</v>
      </c>
      <c r="D437" t="str">
        <f t="shared" si="44"/>
        <v>807</v>
      </c>
      <c r="E437" s="161" t="s">
        <v>1689</v>
      </c>
      <c r="F437" t="s">
        <v>11136</v>
      </c>
      <c r="G437" t="s">
        <v>1690</v>
      </c>
      <c r="H437" s="209">
        <v>32</v>
      </c>
      <c r="I437" s="209" t="s">
        <v>1561</v>
      </c>
      <c r="J437" s="209">
        <v>807</v>
      </c>
      <c r="K437" s="209">
        <v>315115</v>
      </c>
      <c r="L437" s="209">
        <v>210100</v>
      </c>
      <c r="M437" s="209">
        <v>401</v>
      </c>
      <c r="N437" s="209">
        <v>4238</v>
      </c>
      <c r="O437" s="209">
        <v>4001</v>
      </c>
      <c r="P437" s="308">
        <v>40097</v>
      </c>
      <c r="Q437" s="248"/>
      <c r="R437" s="251"/>
      <c r="S437" s="248"/>
      <c r="T437" s="248" t="s">
        <v>16014</v>
      </c>
      <c r="U437" s="248" t="s">
        <v>16270</v>
      </c>
    </row>
    <row r="438" spans="1:21" s="1" customFormat="1" x14ac:dyDescent="0.25">
      <c r="A438" t="s">
        <v>1645</v>
      </c>
      <c r="B438" t="str">
        <f t="shared" si="42"/>
        <v>32</v>
      </c>
      <c r="C438" t="str">
        <f t="shared" si="43"/>
        <v>A03</v>
      </c>
      <c r="D438" t="str">
        <f t="shared" si="44"/>
        <v>792</v>
      </c>
      <c r="E438" s="161" t="s">
        <v>1646</v>
      </c>
      <c r="F438" t="s">
        <v>11136</v>
      </c>
      <c r="G438" t="s">
        <v>1647</v>
      </c>
      <c r="H438" s="209">
        <v>32</v>
      </c>
      <c r="I438" s="209" t="s">
        <v>1561</v>
      </c>
      <c r="J438" s="209">
        <v>792</v>
      </c>
      <c r="K438" s="209">
        <v>315115</v>
      </c>
      <c r="L438" s="209">
        <v>210100</v>
      </c>
      <c r="M438" s="209">
        <v>401</v>
      </c>
      <c r="N438" s="209">
        <v>4239</v>
      </c>
      <c r="O438" s="209">
        <v>4001</v>
      </c>
      <c r="P438" s="308">
        <v>40098</v>
      </c>
      <c r="Q438" s="248"/>
      <c r="R438" s="251"/>
      <c r="S438" s="248"/>
      <c r="T438" s="248" t="s">
        <v>16014</v>
      </c>
      <c r="U438" s="248" t="s">
        <v>16270</v>
      </c>
    </row>
    <row r="439" spans="1:21" s="1" customFormat="1" x14ac:dyDescent="0.25">
      <c r="A439" t="s">
        <v>1598</v>
      </c>
      <c r="B439" t="str">
        <f t="shared" si="42"/>
        <v>32</v>
      </c>
      <c r="C439" t="str">
        <f t="shared" si="43"/>
        <v>A03</v>
      </c>
      <c r="D439" t="str">
        <f t="shared" si="44"/>
        <v>776</v>
      </c>
      <c r="E439" s="161" t="s">
        <v>1599</v>
      </c>
      <c r="F439" t="s">
        <v>11136</v>
      </c>
      <c r="G439" t="s">
        <v>1600</v>
      </c>
      <c r="H439" s="209">
        <v>32</v>
      </c>
      <c r="I439" s="209" t="s">
        <v>1561</v>
      </c>
      <c r="J439" s="209">
        <v>776</v>
      </c>
      <c r="K439" s="209">
        <v>319222</v>
      </c>
      <c r="L439" s="209">
        <v>210100</v>
      </c>
      <c r="M439" s="209">
        <v>401</v>
      </c>
      <c r="N439" s="209">
        <v>4240</v>
      </c>
      <c r="O439" s="209">
        <v>4001</v>
      </c>
      <c r="P439" s="308">
        <v>40099</v>
      </c>
      <c r="Q439" s="248"/>
      <c r="R439" s="251"/>
      <c r="S439" s="248"/>
      <c r="T439" s="248" t="s">
        <v>16014</v>
      </c>
      <c r="U439" s="248" t="s">
        <v>16270</v>
      </c>
    </row>
    <row r="440" spans="1:21" s="1" customFormat="1" x14ac:dyDescent="0.25">
      <c r="A440" t="s">
        <v>1682</v>
      </c>
      <c r="B440" t="str">
        <f t="shared" si="42"/>
        <v>32</v>
      </c>
      <c r="C440" t="str">
        <f t="shared" si="43"/>
        <v>A03</v>
      </c>
      <c r="D440" t="str">
        <f t="shared" si="44"/>
        <v>805</v>
      </c>
      <c r="E440" s="161" t="s">
        <v>1683</v>
      </c>
      <c r="F440" t="s">
        <v>11136</v>
      </c>
      <c r="G440" t="s">
        <v>1684</v>
      </c>
      <c r="H440" s="209">
        <v>32</v>
      </c>
      <c r="I440" s="209" t="s">
        <v>1561</v>
      </c>
      <c r="J440" s="209">
        <v>805</v>
      </c>
      <c r="K440" s="209">
        <v>315115</v>
      </c>
      <c r="L440" s="209">
        <v>210100</v>
      </c>
      <c r="M440" s="209">
        <v>401</v>
      </c>
      <c r="N440" s="209">
        <v>3024</v>
      </c>
      <c r="O440" s="209">
        <v>4001</v>
      </c>
      <c r="P440" s="308">
        <v>40100</v>
      </c>
      <c r="Q440" s="248"/>
      <c r="R440" s="251"/>
      <c r="S440" s="248"/>
      <c r="T440" s="248" t="s">
        <v>16014</v>
      </c>
      <c r="U440" s="248" t="s">
        <v>16270</v>
      </c>
    </row>
    <row r="441" spans="1:21" s="1" customFormat="1" x14ac:dyDescent="0.25">
      <c r="A441" t="s">
        <v>1862</v>
      </c>
      <c r="B441" t="str">
        <f t="shared" si="42"/>
        <v>32</v>
      </c>
      <c r="C441" t="str">
        <f t="shared" si="43"/>
        <v>A03</v>
      </c>
      <c r="D441" t="str">
        <f t="shared" si="44"/>
        <v>L13</v>
      </c>
      <c r="E441" s="161" t="s">
        <v>1863</v>
      </c>
      <c r="F441" t="s">
        <v>1552</v>
      </c>
      <c r="G441" t="s">
        <v>1864</v>
      </c>
      <c r="H441" s="209">
        <v>32</v>
      </c>
      <c r="I441" s="209" t="s">
        <v>1561</v>
      </c>
      <c r="J441" s="209" t="s">
        <v>1865</v>
      </c>
      <c r="K441" s="209">
        <v>319222</v>
      </c>
      <c r="L441" s="209">
        <v>210100</v>
      </c>
      <c r="M441" s="209">
        <v>403</v>
      </c>
      <c r="N441" s="209">
        <v>2000</v>
      </c>
      <c r="O441" s="209">
        <v>4001</v>
      </c>
      <c r="P441" s="308">
        <v>40102</v>
      </c>
      <c r="Q441" s="248"/>
      <c r="R441" s="248"/>
      <c r="S441" s="248"/>
      <c r="T441" s="248" t="s">
        <v>16014</v>
      </c>
      <c r="U441" s="248" t="s">
        <v>16270</v>
      </c>
    </row>
    <row r="442" spans="1:21" s="1" customFormat="1" x14ac:dyDescent="0.25">
      <c r="A442" t="s">
        <v>1774</v>
      </c>
      <c r="B442" t="str">
        <f t="shared" si="42"/>
        <v>32</v>
      </c>
      <c r="C442" t="str">
        <f t="shared" si="43"/>
        <v>A03</v>
      </c>
      <c r="D442" t="str">
        <f t="shared" si="44"/>
        <v>G12</v>
      </c>
      <c r="E442" s="161" t="s">
        <v>1775</v>
      </c>
      <c r="F442" t="s">
        <v>1552</v>
      </c>
      <c r="G442" t="s">
        <v>1776</v>
      </c>
      <c r="H442" s="209">
        <v>32</v>
      </c>
      <c r="I442" s="209" t="s">
        <v>1561</v>
      </c>
      <c r="J442" s="209" t="s">
        <v>1777</v>
      </c>
      <c r="K442" s="209">
        <v>315115</v>
      </c>
      <c r="L442" s="209">
        <v>210100</v>
      </c>
      <c r="M442" s="209">
        <v>403</v>
      </c>
      <c r="N442" s="209">
        <v>3009</v>
      </c>
      <c r="O442" s="209">
        <v>4001</v>
      </c>
      <c r="P442" s="308">
        <v>40103</v>
      </c>
      <c r="Q442" s="248"/>
      <c r="R442" s="251"/>
      <c r="S442" s="248"/>
      <c r="T442" s="248" t="s">
        <v>16014</v>
      </c>
      <c r="U442" s="248" t="s">
        <v>16270</v>
      </c>
    </row>
    <row r="443" spans="1:21" s="1" customFormat="1" ht="15.75" customHeight="1" x14ac:dyDescent="0.25">
      <c r="A443" t="s">
        <v>1810</v>
      </c>
      <c r="B443" t="str">
        <f t="shared" si="42"/>
        <v>32</v>
      </c>
      <c r="C443" t="str">
        <f t="shared" si="43"/>
        <v>A03</v>
      </c>
      <c r="D443" t="str">
        <f t="shared" si="44"/>
        <v>G21</v>
      </c>
      <c r="E443" s="161" t="s">
        <v>1811</v>
      </c>
      <c r="F443" t="s">
        <v>1552</v>
      </c>
      <c r="G443" t="s">
        <v>1812</v>
      </c>
      <c r="H443" s="209">
        <v>32</v>
      </c>
      <c r="I443" s="209" t="s">
        <v>1561</v>
      </c>
      <c r="J443" s="209" t="s">
        <v>1813</v>
      </c>
      <c r="K443" s="209">
        <v>315115</v>
      </c>
      <c r="L443" s="209">
        <v>210100</v>
      </c>
      <c r="M443" s="209">
        <v>403</v>
      </c>
      <c r="N443" s="209">
        <v>3009</v>
      </c>
      <c r="O443" s="209">
        <v>4001</v>
      </c>
      <c r="P443" s="308">
        <v>40104</v>
      </c>
      <c r="Q443" s="248"/>
      <c r="R443" s="251"/>
      <c r="S443" s="248"/>
      <c r="T443" s="248" t="s">
        <v>16014</v>
      </c>
      <c r="U443" s="248" t="s">
        <v>16270</v>
      </c>
    </row>
    <row r="444" spans="1:21" s="1" customFormat="1" x14ac:dyDescent="0.25">
      <c r="A444" t="s">
        <v>1814</v>
      </c>
      <c r="B444" t="str">
        <f t="shared" si="42"/>
        <v>32</v>
      </c>
      <c r="C444" t="str">
        <f t="shared" si="43"/>
        <v>A03</v>
      </c>
      <c r="D444" t="str">
        <f t="shared" si="44"/>
        <v>G22</v>
      </c>
      <c r="E444" s="161" t="s">
        <v>1815</v>
      </c>
      <c r="F444" t="s">
        <v>1552</v>
      </c>
      <c r="G444" t="s">
        <v>1816</v>
      </c>
      <c r="H444" s="209">
        <v>32</v>
      </c>
      <c r="I444" s="209" t="s">
        <v>1561</v>
      </c>
      <c r="J444" s="209" t="s">
        <v>1817</v>
      </c>
      <c r="K444" s="209">
        <v>315115</v>
      </c>
      <c r="L444" s="209">
        <v>210100</v>
      </c>
      <c r="M444" s="209">
        <v>403</v>
      </c>
      <c r="N444" s="209">
        <v>3009</v>
      </c>
      <c r="O444" s="209">
        <v>4001</v>
      </c>
      <c r="P444" s="308">
        <v>40105</v>
      </c>
      <c r="Q444" s="248"/>
      <c r="R444" s="251"/>
      <c r="S444" s="248"/>
      <c r="T444" s="248" t="s">
        <v>16014</v>
      </c>
      <c r="U444" s="248" t="s">
        <v>16270</v>
      </c>
    </row>
    <row r="445" spans="1:21" s="1" customFormat="1" x14ac:dyDescent="0.25">
      <c r="A445" t="s">
        <v>1778</v>
      </c>
      <c r="B445" t="str">
        <f t="shared" si="42"/>
        <v>32</v>
      </c>
      <c r="C445" t="str">
        <f t="shared" si="43"/>
        <v>A03</v>
      </c>
      <c r="D445" t="str">
        <f t="shared" si="44"/>
        <v>G13</v>
      </c>
      <c r="E445" s="161" t="s">
        <v>1779</v>
      </c>
      <c r="F445" t="s">
        <v>1552</v>
      </c>
      <c r="G445" t="s">
        <v>1780</v>
      </c>
      <c r="H445" s="209">
        <v>32</v>
      </c>
      <c r="I445" s="209" t="s">
        <v>1561</v>
      </c>
      <c r="J445" s="209" t="s">
        <v>1781</v>
      </c>
      <c r="K445" s="209">
        <v>315115</v>
      </c>
      <c r="L445" s="209">
        <v>210100</v>
      </c>
      <c r="M445" s="209">
        <v>403</v>
      </c>
      <c r="N445" s="209">
        <v>3009</v>
      </c>
      <c r="O445" s="209">
        <v>4001</v>
      </c>
      <c r="P445" s="308">
        <v>40106</v>
      </c>
      <c r="Q445" s="248"/>
      <c r="R445" s="251"/>
      <c r="S445" s="248"/>
      <c r="T445" s="248" t="s">
        <v>16014</v>
      </c>
      <c r="U445" s="248" t="s">
        <v>16270</v>
      </c>
    </row>
    <row r="446" spans="1:21" s="1" customFormat="1" x14ac:dyDescent="0.25">
      <c r="A446" t="s">
        <v>1782</v>
      </c>
      <c r="B446" t="str">
        <f t="shared" si="42"/>
        <v>32</v>
      </c>
      <c r="C446" t="str">
        <f t="shared" si="43"/>
        <v>A03</v>
      </c>
      <c r="D446" t="str">
        <f t="shared" si="44"/>
        <v>G14</v>
      </c>
      <c r="E446" s="161" t="s">
        <v>1783</v>
      </c>
      <c r="F446" t="s">
        <v>1552</v>
      </c>
      <c r="G446" t="s">
        <v>1784</v>
      </c>
      <c r="H446" s="209">
        <v>32</v>
      </c>
      <c r="I446" s="209" t="s">
        <v>1561</v>
      </c>
      <c r="J446" s="209" t="s">
        <v>1785</v>
      </c>
      <c r="K446" s="209">
        <v>315115</v>
      </c>
      <c r="L446" s="209">
        <v>210100</v>
      </c>
      <c r="M446" s="209">
        <v>403</v>
      </c>
      <c r="N446" s="209">
        <v>3009</v>
      </c>
      <c r="O446" s="209">
        <v>4001</v>
      </c>
      <c r="P446" s="308">
        <v>40107</v>
      </c>
      <c r="Q446" s="248"/>
      <c r="R446" s="251"/>
      <c r="S446" s="248"/>
      <c r="T446" s="248" t="s">
        <v>16014</v>
      </c>
      <c r="U446" s="248" t="s">
        <v>16270</v>
      </c>
    </row>
    <row r="447" spans="1:21" s="1" customFormat="1" x14ac:dyDescent="0.25">
      <c r="A447" t="s">
        <v>1786</v>
      </c>
      <c r="B447" t="str">
        <f t="shared" si="42"/>
        <v>32</v>
      </c>
      <c r="C447" t="str">
        <f t="shared" si="43"/>
        <v>A03</v>
      </c>
      <c r="D447" t="str">
        <f t="shared" si="44"/>
        <v>G15</v>
      </c>
      <c r="E447" s="161" t="s">
        <v>1787</v>
      </c>
      <c r="F447" t="s">
        <v>1552</v>
      </c>
      <c r="G447" t="s">
        <v>1788</v>
      </c>
      <c r="H447" s="209">
        <v>32</v>
      </c>
      <c r="I447" s="209" t="s">
        <v>1561</v>
      </c>
      <c r="J447" s="209" t="s">
        <v>1789</v>
      </c>
      <c r="K447" s="209">
        <v>315115</v>
      </c>
      <c r="L447" s="209">
        <v>210100</v>
      </c>
      <c r="M447" s="209">
        <v>403</v>
      </c>
      <c r="N447" s="209">
        <v>3009</v>
      </c>
      <c r="O447" s="209">
        <v>4001</v>
      </c>
      <c r="P447" s="308">
        <v>40108</v>
      </c>
      <c r="Q447" s="248"/>
      <c r="R447" s="251"/>
      <c r="S447" s="248"/>
      <c r="T447" s="248" t="s">
        <v>16014</v>
      </c>
      <c r="U447" s="248" t="s">
        <v>16270</v>
      </c>
    </row>
    <row r="448" spans="1:21" s="1" customFormat="1" x14ac:dyDescent="0.25">
      <c r="A448" t="s">
        <v>1790</v>
      </c>
      <c r="B448" t="str">
        <f t="shared" si="42"/>
        <v>32</v>
      </c>
      <c r="C448" t="str">
        <f t="shared" si="43"/>
        <v>A03</v>
      </c>
      <c r="D448" t="str">
        <f t="shared" si="44"/>
        <v>G16</v>
      </c>
      <c r="E448" s="161" t="s">
        <v>1791</v>
      </c>
      <c r="F448" t="s">
        <v>1552</v>
      </c>
      <c r="G448" t="s">
        <v>1792</v>
      </c>
      <c r="H448" s="209">
        <v>32</v>
      </c>
      <c r="I448" s="209" t="s">
        <v>1561</v>
      </c>
      <c r="J448" s="209" t="s">
        <v>1793</v>
      </c>
      <c r="K448" s="209">
        <v>315115</v>
      </c>
      <c r="L448" s="209">
        <v>210100</v>
      </c>
      <c r="M448" s="209">
        <v>403</v>
      </c>
      <c r="N448" s="209">
        <v>3009</v>
      </c>
      <c r="O448" s="209">
        <v>4001</v>
      </c>
      <c r="P448" s="308">
        <v>40109</v>
      </c>
      <c r="Q448" s="248"/>
      <c r="R448" s="251"/>
      <c r="S448" s="248"/>
      <c r="T448" s="248" t="s">
        <v>16014</v>
      </c>
      <c r="U448" s="248" t="s">
        <v>16270</v>
      </c>
    </row>
    <row r="449" spans="1:21" s="1" customFormat="1" x14ac:dyDescent="0.25">
      <c r="A449" t="s">
        <v>1794</v>
      </c>
      <c r="B449" t="str">
        <f t="shared" si="42"/>
        <v>32</v>
      </c>
      <c r="C449" t="str">
        <f t="shared" si="43"/>
        <v>A03</v>
      </c>
      <c r="D449" t="str">
        <f t="shared" si="44"/>
        <v>G17</v>
      </c>
      <c r="E449" s="161" t="s">
        <v>1795</v>
      </c>
      <c r="F449" t="s">
        <v>1552</v>
      </c>
      <c r="G449" t="s">
        <v>1796</v>
      </c>
      <c r="H449" s="209">
        <v>32</v>
      </c>
      <c r="I449" s="209" t="s">
        <v>1561</v>
      </c>
      <c r="J449" s="209" t="s">
        <v>1797</v>
      </c>
      <c r="K449" s="209">
        <v>315115</v>
      </c>
      <c r="L449" s="209">
        <v>210100</v>
      </c>
      <c r="M449" s="209">
        <v>403</v>
      </c>
      <c r="N449" s="209">
        <v>3009</v>
      </c>
      <c r="O449" s="209">
        <v>4001</v>
      </c>
      <c r="P449" s="308">
        <v>40110</v>
      </c>
      <c r="Q449" s="248"/>
      <c r="R449" s="251"/>
      <c r="S449" s="248"/>
      <c r="T449" s="248" t="s">
        <v>16014</v>
      </c>
      <c r="U449" s="248" t="s">
        <v>16270</v>
      </c>
    </row>
    <row r="450" spans="1:21" s="1" customFormat="1" x14ac:dyDescent="0.25">
      <c r="A450" t="s">
        <v>1798</v>
      </c>
      <c r="B450" t="str">
        <f t="shared" si="42"/>
        <v>32</v>
      </c>
      <c r="C450" t="str">
        <f t="shared" si="43"/>
        <v>A03</v>
      </c>
      <c r="D450" t="str">
        <f t="shared" si="44"/>
        <v>G18</v>
      </c>
      <c r="E450" s="161" t="s">
        <v>1799</v>
      </c>
      <c r="F450" t="s">
        <v>1552</v>
      </c>
      <c r="G450" t="s">
        <v>1800</v>
      </c>
      <c r="H450" s="209">
        <v>32</v>
      </c>
      <c r="I450" s="209" t="s">
        <v>1561</v>
      </c>
      <c r="J450" s="209" t="s">
        <v>1801</v>
      </c>
      <c r="K450" s="209">
        <v>315115</v>
      </c>
      <c r="L450" s="209">
        <v>210100</v>
      </c>
      <c r="M450" s="209">
        <v>403</v>
      </c>
      <c r="N450" s="209">
        <v>3009</v>
      </c>
      <c r="O450" s="209">
        <v>4001</v>
      </c>
      <c r="P450" s="308">
        <v>40111</v>
      </c>
      <c r="Q450" s="248"/>
      <c r="R450" s="251"/>
      <c r="S450" s="248"/>
      <c r="T450" s="248" t="s">
        <v>16014</v>
      </c>
      <c r="U450" s="248" t="s">
        <v>16270</v>
      </c>
    </row>
    <row r="451" spans="1:21" s="1" customFormat="1" x14ac:dyDescent="0.25">
      <c r="A451" t="s">
        <v>1802</v>
      </c>
      <c r="B451" t="str">
        <f t="shared" si="42"/>
        <v>32</v>
      </c>
      <c r="C451" t="str">
        <f t="shared" si="43"/>
        <v>A03</v>
      </c>
      <c r="D451" t="str">
        <f t="shared" si="44"/>
        <v>G19</v>
      </c>
      <c r="E451" s="161" t="s">
        <v>1803</v>
      </c>
      <c r="F451" t="s">
        <v>1552</v>
      </c>
      <c r="G451" t="s">
        <v>1804</v>
      </c>
      <c r="H451" s="209">
        <v>32</v>
      </c>
      <c r="I451" s="209" t="s">
        <v>1561</v>
      </c>
      <c r="J451" s="209" t="s">
        <v>1805</v>
      </c>
      <c r="K451" s="209">
        <v>315115</v>
      </c>
      <c r="L451" s="209">
        <v>210100</v>
      </c>
      <c r="M451" s="209">
        <v>403</v>
      </c>
      <c r="N451" s="209">
        <v>3009</v>
      </c>
      <c r="O451" s="209">
        <v>4001</v>
      </c>
      <c r="P451" s="308">
        <v>40112</v>
      </c>
      <c r="Q451" s="248"/>
      <c r="R451" s="251"/>
      <c r="S451" s="248"/>
      <c r="T451" s="248" t="s">
        <v>16014</v>
      </c>
      <c r="U451" s="248" t="s">
        <v>16270</v>
      </c>
    </row>
    <row r="452" spans="1:21" s="1" customFormat="1" x14ac:dyDescent="0.25">
      <c r="A452" t="s">
        <v>1806</v>
      </c>
      <c r="B452" t="str">
        <f t="shared" si="42"/>
        <v>32</v>
      </c>
      <c r="C452" t="str">
        <f t="shared" si="43"/>
        <v>A03</v>
      </c>
      <c r="D452" t="str">
        <f t="shared" si="44"/>
        <v>G20</v>
      </c>
      <c r="E452" s="161" t="s">
        <v>1807</v>
      </c>
      <c r="F452" t="s">
        <v>1552</v>
      </c>
      <c r="G452" t="s">
        <v>1808</v>
      </c>
      <c r="H452" s="209">
        <v>32</v>
      </c>
      <c r="I452" s="209" t="s">
        <v>1561</v>
      </c>
      <c r="J452" s="209" t="s">
        <v>1809</v>
      </c>
      <c r="K452" s="209">
        <v>315115</v>
      </c>
      <c r="L452" s="209">
        <v>210100</v>
      </c>
      <c r="M452" s="209">
        <v>403</v>
      </c>
      <c r="N452" s="209">
        <v>3009</v>
      </c>
      <c r="O452" s="209">
        <v>4001</v>
      </c>
      <c r="P452" s="308">
        <v>40113</v>
      </c>
      <c r="Q452" s="248"/>
      <c r="R452" s="251"/>
      <c r="S452" s="248"/>
      <c r="T452" s="248" t="s">
        <v>16014</v>
      </c>
      <c r="U452" s="248" t="s">
        <v>16270</v>
      </c>
    </row>
    <row r="453" spans="1:21" s="1" customFormat="1" ht="16.5" customHeight="1" x14ac:dyDescent="0.25">
      <c r="A453" t="s">
        <v>1730</v>
      </c>
      <c r="B453" t="str">
        <f t="shared" si="42"/>
        <v>32</v>
      </c>
      <c r="C453" t="str">
        <f t="shared" si="43"/>
        <v>A03</v>
      </c>
      <c r="D453" t="str">
        <f t="shared" si="44"/>
        <v>G01</v>
      </c>
      <c r="E453" s="161" t="s">
        <v>1731</v>
      </c>
      <c r="F453" t="s">
        <v>1552</v>
      </c>
      <c r="G453" t="s">
        <v>1732</v>
      </c>
      <c r="H453" s="209">
        <v>32</v>
      </c>
      <c r="I453" s="209" t="s">
        <v>1561</v>
      </c>
      <c r="J453" s="209" t="s">
        <v>1733</v>
      </c>
      <c r="K453" s="209">
        <v>315115</v>
      </c>
      <c r="L453" s="209">
        <v>210100</v>
      </c>
      <c r="M453" s="209">
        <v>403</v>
      </c>
      <c r="N453" s="209">
        <v>3009</v>
      </c>
      <c r="O453" s="209">
        <v>4001</v>
      </c>
      <c r="P453" s="379">
        <v>40114</v>
      </c>
      <c r="Q453"/>
      <c r="R453" s="251"/>
      <c r="S453" s="248"/>
      <c r="T453" s="248"/>
      <c r="U453" s="248" t="s">
        <v>17276</v>
      </c>
    </row>
    <row r="454" spans="1:21" s="1" customFormat="1" ht="16.5" customHeight="1" x14ac:dyDescent="0.25">
      <c r="A454" t="s">
        <v>1734</v>
      </c>
      <c r="B454" t="str">
        <f t="shared" si="42"/>
        <v>32</v>
      </c>
      <c r="C454" t="str">
        <f t="shared" si="43"/>
        <v>A03</v>
      </c>
      <c r="D454" t="str">
        <f t="shared" si="44"/>
        <v>G02</v>
      </c>
      <c r="E454" s="161" t="s">
        <v>1735</v>
      </c>
      <c r="F454" t="s">
        <v>1552</v>
      </c>
      <c r="G454" t="s">
        <v>1736</v>
      </c>
      <c r="H454" s="209">
        <v>32</v>
      </c>
      <c r="I454" s="209" t="s">
        <v>1561</v>
      </c>
      <c r="J454" s="209" t="s">
        <v>1737</v>
      </c>
      <c r="K454" s="209">
        <v>315115</v>
      </c>
      <c r="L454" s="209">
        <v>210100</v>
      </c>
      <c r="M454" s="209">
        <v>403</v>
      </c>
      <c r="N454" s="209">
        <v>3009</v>
      </c>
      <c r="O454" s="209">
        <v>4001</v>
      </c>
      <c r="P454" s="379">
        <v>40115</v>
      </c>
      <c r="Q454"/>
      <c r="R454" s="251"/>
      <c r="S454" s="248"/>
      <c r="T454" s="248"/>
      <c r="U454" s="248" t="s">
        <v>17276</v>
      </c>
    </row>
    <row r="455" spans="1:21" s="1" customFormat="1" ht="16.5" customHeight="1" x14ac:dyDescent="0.25">
      <c r="A455" t="s">
        <v>1738</v>
      </c>
      <c r="B455" t="str">
        <f t="shared" si="42"/>
        <v>32</v>
      </c>
      <c r="C455" t="str">
        <f t="shared" si="43"/>
        <v>A03</v>
      </c>
      <c r="D455" t="str">
        <f t="shared" si="44"/>
        <v>G03</v>
      </c>
      <c r="E455" s="161" t="s">
        <v>1739</v>
      </c>
      <c r="F455" t="s">
        <v>1552</v>
      </c>
      <c r="G455" t="s">
        <v>1740</v>
      </c>
      <c r="H455" s="209">
        <v>32</v>
      </c>
      <c r="I455" s="209" t="s">
        <v>1561</v>
      </c>
      <c r="J455" s="209" t="s">
        <v>1741</v>
      </c>
      <c r="K455" s="209">
        <v>315115</v>
      </c>
      <c r="L455" s="209">
        <v>210100</v>
      </c>
      <c r="M455" s="209">
        <v>403</v>
      </c>
      <c r="N455" s="209">
        <v>3009</v>
      </c>
      <c r="O455" s="209">
        <v>4001</v>
      </c>
      <c r="P455" s="379">
        <v>40116</v>
      </c>
      <c r="Q455"/>
      <c r="R455" s="251"/>
      <c r="S455" s="248"/>
      <c r="T455" s="248"/>
      <c r="U455" s="248" t="s">
        <v>17276</v>
      </c>
    </row>
    <row r="456" spans="1:21" s="1" customFormat="1" ht="16.5" customHeight="1" x14ac:dyDescent="0.25">
      <c r="A456" t="s">
        <v>1742</v>
      </c>
      <c r="B456" t="str">
        <f t="shared" si="42"/>
        <v>32</v>
      </c>
      <c r="C456" t="str">
        <f t="shared" si="43"/>
        <v>A03</v>
      </c>
      <c r="D456" t="str">
        <f t="shared" si="44"/>
        <v>G04</v>
      </c>
      <c r="E456" s="161" t="s">
        <v>1743</v>
      </c>
      <c r="F456" t="s">
        <v>1552</v>
      </c>
      <c r="G456" t="s">
        <v>1744</v>
      </c>
      <c r="H456" s="209">
        <v>32</v>
      </c>
      <c r="I456" s="209" t="s">
        <v>1561</v>
      </c>
      <c r="J456" s="209" t="s">
        <v>1745</v>
      </c>
      <c r="K456" s="209">
        <v>315115</v>
      </c>
      <c r="L456" s="209">
        <v>210100</v>
      </c>
      <c r="M456" s="209">
        <v>403</v>
      </c>
      <c r="N456" s="209">
        <v>3009</v>
      </c>
      <c r="O456" s="209">
        <v>4001</v>
      </c>
      <c r="P456" s="379">
        <v>40117</v>
      </c>
      <c r="Q456"/>
      <c r="R456" s="251"/>
      <c r="S456" s="248"/>
      <c r="T456" s="248"/>
      <c r="U456" s="248" t="s">
        <v>17276</v>
      </c>
    </row>
    <row r="457" spans="1:21" s="1" customFormat="1" ht="16.5" customHeight="1" x14ac:dyDescent="0.25">
      <c r="A457" t="s">
        <v>1746</v>
      </c>
      <c r="B457" t="str">
        <f t="shared" si="42"/>
        <v>32</v>
      </c>
      <c r="C457" t="str">
        <f t="shared" si="43"/>
        <v>A03</v>
      </c>
      <c r="D457" t="str">
        <f t="shared" si="44"/>
        <v>G05</v>
      </c>
      <c r="E457" s="161" t="s">
        <v>1747</v>
      </c>
      <c r="F457" t="s">
        <v>1552</v>
      </c>
      <c r="G457" t="s">
        <v>1748</v>
      </c>
      <c r="H457" s="209">
        <v>32</v>
      </c>
      <c r="I457" s="209" t="s">
        <v>1561</v>
      </c>
      <c r="J457" s="209" t="s">
        <v>1749</v>
      </c>
      <c r="K457" s="209">
        <v>315115</v>
      </c>
      <c r="L457" s="209">
        <v>210100</v>
      </c>
      <c r="M457" s="209">
        <v>403</v>
      </c>
      <c r="N457" s="209">
        <v>3009</v>
      </c>
      <c r="O457" s="209">
        <v>4001</v>
      </c>
      <c r="P457" s="379">
        <v>40118</v>
      </c>
      <c r="Q457"/>
      <c r="R457" s="251"/>
      <c r="S457" s="248"/>
      <c r="T457" s="248"/>
      <c r="U457" s="248" t="s">
        <v>17276</v>
      </c>
    </row>
    <row r="458" spans="1:21" s="1" customFormat="1" ht="16.5" customHeight="1" x14ac:dyDescent="0.25">
      <c r="A458" t="s">
        <v>1750</v>
      </c>
      <c r="B458" t="str">
        <f t="shared" si="42"/>
        <v>32</v>
      </c>
      <c r="C458" t="str">
        <f t="shared" si="43"/>
        <v>A03</v>
      </c>
      <c r="D458" t="str">
        <f t="shared" si="44"/>
        <v>G06</v>
      </c>
      <c r="E458" s="161" t="s">
        <v>1751</v>
      </c>
      <c r="F458" t="s">
        <v>1552</v>
      </c>
      <c r="G458" t="s">
        <v>1752</v>
      </c>
      <c r="H458" s="209">
        <v>32</v>
      </c>
      <c r="I458" s="209" t="s">
        <v>1561</v>
      </c>
      <c r="J458" s="209" t="s">
        <v>1753</v>
      </c>
      <c r="K458" s="209">
        <v>315115</v>
      </c>
      <c r="L458" s="209">
        <v>210100</v>
      </c>
      <c r="M458" s="209">
        <v>403</v>
      </c>
      <c r="N458" s="209">
        <v>3009</v>
      </c>
      <c r="O458" s="209">
        <v>4001</v>
      </c>
      <c r="P458" s="379">
        <v>40119</v>
      </c>
      <c r="Q458"/>
      <c r="R458" s="251"/>
      <c r="S458" s="248"/>
      <c r="T458" s="248"/>
      <c r="U458" s="248" t="s">
        <v>17276</v>
      </c>
    </row>
    <row r="459" spans="1:21" s="1" customFormat="1" ht="16.5" customHeight="1" x14ac:dyDescent="0.25">
      <c r="A459" t="s">
        <v>1754</v>
      </c>
      <c r="B459" t="str">
        <f t="shared" si="42"/>
        <v>32</v>
      </c>
      <c r="C459" t="str">
        <f t="shared" si="43"/>
        <v>A03</v>
      </c>
      <c r="D459" t="str">
        <f t="shared" si="44"/>
        <v>G07</v>
      </c>
      <c r="E459" s="161" t="s">
        <v>1755</v>
      </c>
      <c r="F459" t="s">
        <v>1552</v>
      </c>
      <c r="G459" t="s">
        <v>1756</v>
      </c>
      <c r="H459" s="209">
        <v>32</v>
      </c>
      <c r="I459" s="209" t="s">
        <v>1561</v>
      </c>
      <c r="J459" s="209" t="s">
        <v>1757</v>
      </c>
      <c r="K459" s="209">
        <v>315115</v>
      </c>
      <c r="L459" s="209">
        <v>210100</v>
      </c>
      <c r="M459" s="209">
        <v>403</v>
      </c>
      <c r="N459" s="209">
        <v>3009</v>
      </c>
      <c r="O459" s="209">
        <v>4001</v>
      </c>
      <c r="P459" s="379">
        <v>40120</v>
      </c>
      <c r="Q459"/>
      <c r="R459" s="251"/>
      <c r="S459" s="248" t="s">
        <v>17263</v>
      </c>
      <c r="T459" s="248"/>
      <c r="U459" s="248" t="s">
        <v>16272</v>
      </c>
    </row>
    <row r="460" spans="1:21" s="1" customFormat="1" ht="16.5" customHeight="1" x14ac:dyDescent="0.25">
      <c r="A460" t="s">
        <v>1758</v>
      </c>
      <c r="B460" t="str">
        <f t="shared" si="42"/>
        <v>32</v>
      </c>
      <c r="C460" t="str">
        <f t="shared" si="43"/>
        <v>A03</v>
      </c>
      <c r="D460" t="str">
        <f t="shared" si="44"/>
        <v>G08</v>
      </c>
      <c r="E460" s="161" t="s">
        <v>1759</v>
      </c>
      <c r="F460" t="s">
        <v>1552</v>
      </c>
      <c r="G460" t="s">
        <v>1760</v>
      </c>
      <c r="H460" s="209">
        <v>32</v>
      </c>
      <c r="I460" s="209" t="s">
        <v>1561</v>
      </c>
      <c r="J460" s="209" t="s">
        <v>1761</v>
      </c>
      <c r="K460" s="209">
        <v>315115</v>
      </c>
      <c r="L460" s="209">
        <v>210100</v>
      </c>
      <c r="M460" s="209">
        <v>403</v>
      </c>
      <c r="N460" s="209">
        <v>3009</v>
      </c>
      <c r="O460" s="209">
        <v>4001</v>
      </c>
      <c r="P460" s="379">
        <v>40121</v>
      </c>
      <c r="Q460"/>
      <c r="R460" s="251"/>
      <c r="S460" s="248"/>
      <c r="T460" s="248"/>
      <c r="U460" s="248" t="s">
        <v>17276</v>
      </c>
    </row>
    <row r="461" spans="1:21" s="1" customFormat="1" ht="16.5" customHeight="1" x14ac:dyDescent="0.25">
      <c r="A461" t="s">
        <v>1762</v>
      </c>
      <c r="B461" t="str">
        <f t="shared" si="42"/>
        <v>32</v>
      </c>
      <c r="C461" t="str">
        <f t="shared" si="43"/>
        <v>A03</v>
      </c>
      <c r="D461" t="str">
        <f t="shared" si="44"/>
        <v>G09</v>
      </c>
      <c r="E461" s="161" t="s">
        <v>1763</v>
      </c>
      <c r="F461" t="s">
        <v>1552</v>
      </c>
      <c r="G461" t="s">
        <v>1764</v>
      </c>
      <c r="H461" s="209">
        <v>32</v>
      </c>
      <c r="I461" s="209" t="s">
        <v>1561</v>
      </c>
      <c r="J461" s="209" t="s">
        <v>1765</v>
      </c>
      <c r="K461" s="209">
        <v>315115</v>
      </c>
      <c r="L461" s="209">
        <v>210100</v>
      </c>
      <c r="M461" s="209">
        <v>403</v>
      </c>
      <c r="N461" s="209">
        <v>3009</v>
      </c>
      <c r="O461" s="209">
        <v>4001</v>
      </c>
      <c r="P461" s="379">
        <v>40122</v>
      </c>
      <c r="Q461"/>
      <c r="R461" s="251"/>
      <c r="S461" s="248"/>
      <c r="T461" s="248"/>
      <c r="U461" s="248" t="s">
        <v>17276</v>
      </c>
    </row>
    <row r="462" spans="1:21" s="1" customFormat="1" ht="16.5" customHeight="1" x14ac:dyDescent="0.25">
      <c r="A462" t="s">
        <v>1766</v>
      </c>
      <c r="B462" t="str">
        <f t="shared" si="42"/>
        <v>32</v>
      </c>
      <c r="C462" t="str">
        <f t="shared" si="43"/>
        <v>A03</v>
      </c>
      <c r="D462" t="str">
        <f t="shared" si="44"/>
        <v>G10</v>
      </c>
      <c r="E462" s="161" t="s">
        <v>1767</v>
      </c>
      <c r="F462" t="s">
        <v>1552</v>
      </c>
      <c r="G462" t="s">
        <v>1768</v>
      </c>
      <c r="H462" s="209">
        <v>32</v>
      </c>
      <c r="I462" s="209" t="s">
        <v>1561</v>
      </c>
      <c r="J462" s="209" t="s">
        <v>1769</v>
      </c>
      <c r="K462" s="209">
        <v>315115</v>
      </c>
      <c r="L462" s="209">
        <v>210100</v>
      </c>
      <c r="M462" s="209">
        <v>403</v>
      </c>
      <c r="N462" s="209">
        <v>3009</v>
      </c>
      <c r="O462" s="209">
        <v>4001</v>
      </c>
      <c r="P462" s="379">
        <v>40123</v>
      </c>
      <c r="Q462"/>
      <c r="R462" s="251"/>
      <c r="S462" s="248"/>
      <c r="T462" s="248"/>
      <c r="U462" s="248" t="s">
        <v>17276</v>
      </c>
    </row>
    <row r="463" spans="1:21" s="1" customFormat="1" ht="16.5" customHeight="1" x14ac:dyDescent="0.25">
      <c r="A463" t="s">
        <v>1770</v>
      </c>
      <c r="B463" t="str">
        <f t="shared" si="42"/>
        <v>32</v>
      </c>
      <c r="C463" t="str">
        <f t="shared" si="43"/>
        <v>A03</v>
      </c>
      <c r="D463" t="str">
        <f t="shared" si="44"/>
        <v>G11</v>
      </c>
      <c r="E463" s="161" t="s">
        <v>1771</v>
      </c>
      <c r="F463" t="s">
        <v>1552</v>
      </c>
      <c r="G463" t="s">
        <v>1772</v>
      </c>
      <c r="H463" s="209">
        <v>32</v>
      </c>
      <c r="I463" s="209" t="s">
        <v>1561</v>
      </c>
      <c r="J463" s="209" t="s">
        <v>1773</v>
      </c>
      <c r="K463" s="209">
        <v>315115</v>
      </c>
      <c r="L463" s="209">
        <v>210100</v>
      </c>
      <c r="M463" s="209">
        <v>403</v>
      </c>
      <c r="N463" s="209">
        <v>3009</v>
      </c>
      <c r="O463" s="209">
        <v>4001</v>
      </c>
      <c r="P463" s="379">
        <v>40124</v>
      </c>
      <c r="Q463"/>
      <c r="R463" s="251"/>
      <c r="S463" s="248"/>
      <c r="T463" s="248"/>
      <c r="U463" s="248" t="s">
        <v>17276</v>
      </c>
    </row>
    <row r="464" spans="1:21" s="1" customFormat="1" ht="16.5" customHeight="1" x14ac:dyDescent="0.25">
      <c r="A464" t="s">
        <v>5603</v>
      </c>
      <c r="B464" t="str">
        <f t="shared" si="42"/>
        <v>32</v>
      </c>
      <c r="C464" t="str">
        <f t="shared" si="43"/>
        <v>L00</v>
      </c>
      <c r="D464" t="str">
        <f t="shared" si="44"/>
        <v>G41</v>
      </c>
      <c r="E464" s="161" t="s">
        <v>5604</v>
      </c>
      <c r="F464" t="s">
        <v>17284</v>
      </c>
      <c r="G464" t="s">
        <v>5605</v>
      </c>
      <c r="H464" s="209">
        <v>32</v>
      </c>
      <c r="I464" s="209" t="s">
        <v>2258</v>
      </c>
      <c r="J464" s="209" t="s">
        <v>5606</v>
      </c>
      <c r="K464" s="209">
        <v>319122</v>
      </c>
      <c r="L464" s="209">
        <v>210100</v>
      </c>
      <c r="M464" s="209">
        <v>404</v>
      </c>
      <c r="N464" s="209">
        <v>2000</v>
      </c>
      <c r="O464" s="209">
        <v>4001</v>
      </c>
      <c r="P464" s="376">
        <v>40125</v>
      </c>
      <c r="Q464" s="248"/>
      <c r="R464" s="248"/>
      <c r="S464" s="248"/>
      <c r="T464" s="251" t="s">
        <v>16014</v>
      </c>
      <c r="U464" s="248" t="s">
        <v>16270</v>
      </c>
    </row>
    <row r="465" spans="1:63" s="1" customFormat="1" ht="16.5" customHeight="1" x14ac:dyDescent="0.25">
      <c r="A465" t="s">
        <v>5958</v>
      </c>
      <c r="B465" t="str">
        <f t="shared" si="42"/>
        <v>32</v>
      </c>
      <c r="C465" t="str">
        <f t="shared" si="43"/>
        <v>L00</v>
      </c>
      <c r="D465" t="str">
        <f t="shared" si="44"/>
        <v>H46</v>
      </c>
      <c r="E465" s="161" t="s">
        <v>5959</v>
      </c>
      <c r="F465" t="s">
        <v>17284</v>
      </c>
      <c r="G465" t="s">
        <v>5960</v>
      </c>
      <c r="H465" s="209">
        <v>32</v>
      </c>
      <c r="I465" s="209" t="s">
        <v>2258</v>
      </c>
      <c r="J465" s="209" t="s">
        <v>5961</v>
      </c>
      <c r="K465" s="209">
        <v>319122</v>
      </c>
      <c r="L465" s="209">
        <v>210100</v>
      </c>
      <c r="M465" s="209">
        <v>404</v>
      </c>
      <c r="N465" s="209">
        <v>2000</v>
      </c>
      <c r="O465" s="209">
        <v>4001</v>
      </c>
      <c r="P465" s="376">
        <v>40126</v>
      </c>
      <c r="Q465" s="248"/>
      <c r="R465" s="248"/>
      <c r="S465" s="248"/>
      <c r="T465" s="251" t="s">
        <v>16014</v>
      </c>
      <c r="U465" s="248" t="s">
        <v>16270</v>
      </c>
    </row>
    <row r="466" spans="1:63" s="1" customFormat="1" ht="16.5" customHeight="1" x14ac:dyDescent="0.25">
      <c r="A466" t="s">
        <v>6016</v>
      </c>
      <c r="B466" t="str">
        <f t="shared" si="42"/>
        <v>32</v>
      </c>
      <c r="C466" t="str">
        <f t="shared" si="43"/>
        <v>L00</v>
      </c>
      <c r="D466" t="str">
        <f t="shared" si="44"/>
        <v>H61</v>
      </c>
      <c r="E466" s="161" t="s">
        <v>6017</v>
      </c>
      <c r="F466" t="s">
        <v>17284</v>
      </c>
      <c r="G466" t="s">
        <v>6018</v>
      </c>
      <c r="H466" s="209">
        <v>32</v>
      </c>
      <c r="I466" s="209" t="s">
        <v>2258</v>
      </c>
      <c r="J466" s="209" t="s">
        <v>6019</v>
      </c>
      <c r="K466" s="209">
        <v>319122</v>
      </c>
      <c r="L466" s="209">
        <v>210100</v>
      </c>
      <c r="M466" s="209">
        <v>404</v>
      </c>
      <c r="N466" s="209">
        <v>2000</v>
      </c>
      <c r="O466" s="209">
        <v>4001</v>
      </c>
      <c r="P466" s="376">
        <v>40127</v>
      </c>
      <c r="Q466" s="248"/>
      <c r="R466" s="248"/>
      <c r="S466" s="248"/>
      <c r="T466" s="251" t="s">
        <v>16014</v>
      </c>
      <c r="U466" s="248" t="s">
        <v>16270</v>
      </c>
    </row>
    <row r="467" spans="1:63" s="1" customFormat="1" ht="16.5" customHeight="1" x14ac:dyDescent="0.25">
      <c r="A467" t="s">
        <v>2991</v>
      </c>
      <c r="B467" t="str">
        <f t="shared" si="42"/>
        <v>32</v>
      </c>
      <c r="C467" t="str">
        <f t="shared" si="43"/>
        <v>L00</v>
      </c>
      <c r="D467" t="str">
        <f t="shared" si="44"/>
        <v>879</v>
      </c>
      <c r="E467" s="161" t="s">
        <v>2992</v>
      </c>
      <c r="F467" t="s">
        <v>17284</v>
      </c>
      <c r="G467" t="s">
        <v>2993</v>
      </c>
      <c r="H467" s="209">
        <v>32</v>
      </c>
      <c r="I467" s="209" t="s">
        <v>2258</v>
      </c>
      <c r="J467" s="209">
        <v>879</v>
      </c>
      <c r="K467" s="209">
        <v>319122</v>
      </c>
      <c r="L467" s="209">
        <v>210100</v>
      </c>
      <c r="M467" s="209">
        <v>404</v>
      </c>
      <c r="N467" s="209">
        <v>2000</v>
      </c>
      <c r="O467" s="209">
        <v>4001</v>
      </c>
      <c r="P467" s="376">
        <v>40128</v>
      </c>
      <c r="Q467" s="248"/>
      <c r="R467" s="248"/>
      <c r="S467" s="248"/>
      <c r="T467" s="251" t="s">
        <v>16014</v>
      </c>
      <c r="U467" s="248" t="s">
        <v>16270</v>
      </c>
    </row>
    <row r="468" spans="1:63" s="353" customFormat="1" ht="16.5" customHeight="1" x14ac:dyDescent="0.25">
      <c r="A468" t="s">
        <v>3018</v>
      </c>
      <c r="B468" t="str">
        <f t="shared" si="42"/>
        <v>32</v>
      </c>
      <c r="C468" t="str">
        <f t="shared" si="43"/>
        <v>L00</v>
      </c>
      <c r="D468" t="str">
        <f t="shared" si="44"/>
        <v>908</v>
      </c>
      <c r="E468" s="161" t="s">
        <v>3019</v>
      </c>
      <c r="F468" t="s">
        <v>17284</v>
      </c>
      <c r="G468" t="s">
        <v>3020</v>
      </c>
      <c r="H468" s="209">
        <v>32</v>
      </c>
      <c r="I468" s="209" t="s">
        <v>2258</v>
      </c>
      <c r="J468" s="209">
        <v>908</v>
      </c>
      <c r="K468" s="209">
        <v>319122</v>
      </c>
      <c r="L468" s="209">
        <v>210100</v>
      </c>
      <c r="M468" s="209">
        <v>404</v>
      </c>
      <c r="N468" s="209">
        <v>2000</v>
      </c>
      <c r="O468" s="209">
        <v>4001</v>
      </c>
      <c r="P468" s="376">
        <v>40129</v>
      </c>
      <c r="Q468" s="248"/>
      <c r="R468" s="248"/>
      <c r="S468" s="248"/>
      <c r="T468" s="251" t="s">
        <v>16014</v>
      </c>
      <c r="U468" s="248" t="s">
        <v>16270</v>
      </c>
      <c r="V468" s="248"/>
      <c r="W468" s="248"/>
      <c r="X468" s="248"/>
      <c r="Y468" s="248"/>
      <c r="Z468" s="248"/>
      <c r="AA468" s="248"/>
      <c r="AB468" s="248"/>
      <c r="AC468" s="248"/>
      <c r="AD468" s="248"/>
      <c r="AE468" s="248"/>
      <c r="AF468" s="248"/>
      <c r="AG468" s="248"/>
      <c r="AH468" s="248"/>
      <c r="AI468" s="248"/>
      <c r="AJ468" s="248"/>
      <c r="AK468" s="248"/>
      <c r="AL468" s="248"/>
      <c r="AM468" s="248"/>
      <c r="AN468" s="248"/>
      <c r="AO468" s="248"/>
      <c r="AP468" s="248"/>
      <c r="AQ468" s="248"/>
      <c r="AR468" s="248"/>
      <c r="AS468" s="248"/>
      <c r="AT468" s="248"/>
      <c r="AU468" s="248"/>
      <c r="AV468" s="248"/>
      <c r="AW468" s="248"/>
      <c r="AX468" s="248"/>
      <c r="AY468" s="248"/>
      <c r="AZ468" s="248"/>
      <c r="BA468" s="248"/>
      <c r="BB468" s="248"/>
      <c r="BC468" s="248"/>
      <c r="BD468" s="248"/>
      <c r="BE468" s="248"/>
      <c r="BF468" s="248"/>
      <c r="BG468" s="248"/>
      <c r="BH468" s="248"/>
      <c r="BI468" s="248"/>
      <c r="BJ468" s="248"/>
      <c r="BK468" s="248"/>
    </row>
    <row r="469" spans="1:63" s="353" customFormat="1" ht="16.5" customHeight="1" x14ac:dyDescent="0.25">
      <c r="A469" t="s">
        <v>2736</v>
      </c>
      <c r="B469" t="str">
        <f t="shared" si="42"/>
        <v>32</v>
      </c>
      <c r="C469" t="str">
        <f t="shared" si="43"/>
        <v>L00</v>
      </c>
      <c r="D469" t="str">
        <f t="shared" si="44"/>
        <v>447</v>
      </c>
      <c r="E469" s="161" t="s">
        <v>2737</v>
      </c>
      <c r="F469" t="s">
        <v>17284</v>
      </c>
      <c r="G469" t="s">
        <v>2738</v>
      </c>
      <c r="H469" s="209">
        <v>32</v>
      </c>
      <c r="I469" s="209" t="s">
        <v>2258</v>
      </c>
      <c r="J469" s="209">
        <v>447</v>
      </c>
      <c r="K469" s="209">
        <v>319122</v>
      </c>
      <c r="L469" s="209">
        <v>210100</v>
      </c>
      <c r="M469" s="209">
        <v>404</v>
      </c>
      <c r="N469" s="209">
        <v>2000</v>
      </c>
      <c r="O469" s="209">
        <v>4001</v>
      </c>
      <c r="P469" s="376">
        <v>40130</v>
      </c>
      <c r="Q469" s="248"/>
      <c r="R469" s="248"/>
      <c r="S469" s="248"/>
      <c r="T469" s="251" t="s">
        <v>16014</v>
      </c>
      <c r="U469" s="248" t="s">
        <v>16270</v>
      </c>
      <c r="V469" s="248"/>
      <c r="W469" s="248"/>
      <c r="X469" s="248"/>
      <c r="Y469" s="248"/>
      <c r="Z469" s="248"/>
      <c r="AA469" s="248"/>
      <c r="AB469" s="248"/>
      <c r="AC469" s="248"/>
      <c r="AD469" s="248"/>
      <c r="AE469" s="248"/>
      <c r="AF469" s="248"/>
      <c r="AG469" s="248"/>
      <c r="AH469" s="248"/>
      <c r="AI469" s="248"/>
      <c r="AJ469" s="248"/>
      <c r="AK469" s="248"/>
      <c r="AL469" s="248"/>
      <c r="AM469" s="248"/>
      <c r="AN469" s="248"/>
      <c r="AO469" s="248"/>
      <c r="AP469" s="248"/>
      <c r="AQ469" s="248"/>
      <c r="AR469" s="248"/>
      <c r="AS469" s="248"/>
      <c r="AT469" s="248"/>
      <c r="AU469" s="248"/>
      <c r="AV469" s="248"/>
      <c r="AW469" s="248"/>
      <c r="AX469" s="248"/>
      <c r="AY469" s="248"/>
      <c r="AZ469" s="248"/>
      <c r="BA469" s="248"/>
      <c r="BB469" s="248"/>
      <c r="BC469" s="248"/>
      <c r="BD469" s="248"/>
      <c r="BE469" s="248"/>
      <c r="BF469" s="248"/>
      <c r="BG469" s="248"/>
      <c r="BH469" s="248"/>
      <c r="BI469" s="248"/>
      <c r="BJ469" s="248"/>
      <c r="BK469" s="248"/>
    </row>
    <row r="470" spans="1:63" s="1" customFormat="1" ht="16.5" customHeight="1" x14ac:dyDescent="0.25">
      <c r="A470" t="s">
        <v>7287</v>
      </c>
      <c r="B470" t="str">
        <f t="shared" si="42"/>
        <v>32</v>
      </c>
      <c r="C470" t="str">
        <f t="shared" si="43"/>
        <v>L05</v>
      </c>
      <c r="D470" t="str">
        <f t="shared" si="44"/>
        <v>011</v>
      </c>
      <c r="E470" s="161" t="s">
        <v>7288</v>
      </c>
      <c r="F470" t="s">
        <v>17168</v>
      </c>
      <c r="G470" t="s">
        <v>7289</v>
      </c>
      <c r="H470" s="209">
        <v>32</v>
      </c>
      <c r="I470" s="209" t="s">
        <v>1841</v>
      </c>
      <c r="J470" s="209">
        <v>11</v>
      </c>
      <c r="K470" s="209">
        <v>317400</v>
      </c>
      <c r="L470" s="209">
        <v>210100</v>
      </c>
      <c r="M470" s="209">
        <v>404</v>
      </c>
      <c r="N470" s="375">
        <v>3014</v>
      </c>
      <c r="O470" s="209">
        <v>4001</v>
      </c>
      <c r="P470" s="376">
        <v>40131</v>
      </c>
      <c r="Q470" s="248"/>
      <c r="R470" s="248"/>
      <c r="S470" s="248"/>
      <c r="T470" s="248" t="s">
        <v>16014</v>
      </c>
      <c r="U470" s="248" t="s">
        <v>16270</v>
      </c>
    </row>
    <row r="471" spans="1:63" s="1" customFormat="1" ht="16.5" customHeight="1" x14ac:dyDescent="0.25">
      <c r="A471" t="s">
        <v>7290</v>
      </c>
      <c r="B471" t="str">
        <f t="shared" si="42"/>
        <v>32</v>
      </c>
      <c r="C471" t="str">
        <f t="shared" si="43"/>
        <v>L05</v>
      </c>
      <c r="D471" t="str">
        <f t="shared" si="44"/>
        <v>012</v>
      </c>
      <c r="E471" s="161" t="s">
        <v>7291</v>
      </c>
      <c r="F471" t="s">
        <v>17168</v>
      </c>
      <c r="G471" t="s">
        <v>7292</v>
      </c>
      <c r="H471" s="209">
        <v>32</v>
      </c>
      <c r="I471" s="209" t="s">
        <v>1841</v>
      </c>
      <c r="J471" s="209">
        <v>12</v>
      </c>
      <c r="K471" s="209">
        <v>317400</v>
      </c>
      <c r="L471" s="209">
        <v>210100</v>
      </c>
      <c r="M471" s="209">
        <v>404</v>
      </c>
      <c r="N471" s="375">
        <v>3014</v>
      </c>
      <c r="O471" s="209">
        <v>4001</v>
      </c>
      <c r="P471" s="376">
        <v>40132</v>
      </c>
      <c r="Q471" s="248"/>
      <c r="R471" s="248"/>
      <c r="S471" s="248"/>
      <c r="T471" s="248" t="s">
        <v>16014</v>
      </c>
      <c r="U471" s="248" t="s">
        <v>16270</v>
      </c>
    </row>
    <row r="472" spans="1:63" s="1" customFormat="1" ht="16.5" customHeight="1" x14ac:dyDescent="0.25">
      <c r="A472" t="s">
        <v>2739</v>
      </c>
      <c r="B472" t="str">
        <f t="shared" si="42"/>
        <v>32</v>
      </c>
      <c r="C472" t="str">
        <f t="shared" si="43"/>
        <v>L00</v>
      </c>
      <c r="D472" t="str">
        <f t="shared" si="44"/>
        <v>448</v>
      </c>
      <c r="E472" s="161" t="s">
        <v>2740</v>
      </c>
      <c r="F472" t="s">
        <v>17284</v>
      </c>
      <c r="G472" t="s">
        <v>2741</v>
      </c>
      <c r="H472" s="209">
        <v>32</v>
      </c>
      <c r="I472" s="209" t="s">
        <v>2258</v>
      </c>
      <c r="J472" s="209">
        <v>448</v>
      </c>
      <c r="K472" s="209">
        <v>319122</v>
      </c>
      <c r="L472" s="209">
        <v>210100</v>
      </c>
      <c r="M472" s="209">
        <v>404</v>
      </c>
      <c r="N472" s="209">
        <v>2000</v>
      </c>
      <c r="O472" s="209">
        <v>4001</v>
      </c>
      <c r="P472" s="376">
        <v>40133</v>
      </c>
      <c r="Q472" s="248"/>
      <c r="R472" s="248"/>
      <c r="S472" s="248"/>
      <c r="T472" s="251" t="s">
        <v>16014</v>
      </c>
      <c r="U472" s="248" t="s">
        <v>16270</v>
      </c>
    </row>
    <row r="473" spans="1:63" s="1" customFormat="1" ht="16.5" customHeight="1" x14ac:dyDescent="0.25">
      <c r="A473" t="s">
        <v>2734</v>
      </c>
      <c r="B473" t="str">
        <f t="shared" si="42"/>
        <v>32</v>
      </c>
      <c r="C473" t="str">
        <f t="shared" si="43"/>
        <v>L00</v>
      </c>
      <c r="D473" t="str">
        <f t="shared" si="44"/>
        <v>446</v>
      </c>
      <c r="E473" s="161" t="s">
        <v>2735</v>
      </c>
      <c r="F473" t="s">
        <v>17284</v>
      </c>
      <c r="G473" t="s">
        <v>2735</v>
      </c>
      <c r="H473" s="209">
        <v>32</v>
      </c>
      <c r="I473" s="209" t="s">
        <v>2258</v>
      </c>
      <c r="J473" s="209">
        <v>446</v>
      </c>
      <c r="K473" s="209">
        <v>319122</v>
      </c>
      <c r="L473" s="209">
        <v>210100</v>
      </c>
      <c r="M473" s="209">
        <v>404</v>
      </c>
      <c r="N473" s="209">
        <v>2000</v>
      </c>
      <c r="O473" s="209">
        <v>4001</v>
      </c>
      <c r="P473" s="376">
        <v>40134</v>
      </c>
      <c r="Q473" s="248"/>
      <c r="R473" s="248"/>
      <c r="S473" s="248"/>
      <c r="T473" s="251" t="s">
        <v>16014</v>
      </c>
      <c r="U473" s="248" t="s">
        <v>16270</v>
      </c>
    </row>
    <row r="474" spans="1:63" s="1" customFormat="1" ht="16.5" customHeight="1" x14ac:dyDescent="0.25">
      <c r="A474" t="s">
        <v>3182</v>
      </c>
      <c r="B474" t="str">
        <f t="shared" si="42"/>
        <v>32</v>
      </c>
      <c r="C474" t="str">
        <f t="shared" si="43"/>
        <v>L00</v>
      </c>
      <c r="D474" t="str">
        <f t="shared" si="44"/>
        <v>972</v>
      </c>
      <c r="E474" s="161" t="s">
        <v>3183</v>
      </c>
      <c r="F474" t="s">
        <v>17284</v>
      </c>
      <c r="G474" t="s">
        <v>3184</v>
      </c>
      <c r="H474" s="209">
        <v>32</v>
      </c>
      <c r="I474" s="209" t="s">
        <v>2258</v>
      </c>
      <c r="J474" s="209">
        <v>972</v>
      </c>
      <c r="K474" s="209">
        <v>319122</v>
      </c>
      <c r="L474" s="209">
        <v>210100</v>
      </c>
      <c r="M474" s="209">
        <v>404</v>
      </c>
      <c r="N474" s="209">
        <v>2000</v>
      </c>
      <c r="O474" s="209">
        <v>4001</v>
      </c>
      <c r="P474" s="376">
        <v>40135</v>
      </c>
      <c r="Q474" s="248"/>
      <c r="R474" s="248"/>
      <c r="S474" s="248"/>
      <c r="T474" s="251" t="s">
        <v>16014</v>
      </c>
      <c r="U474" s="248" t="s">
        <v>16270</v>
      </c>
    </row>
    <row r="475" spans="1:63" s="1" customFormat="1" ht="16.5" customHeight="1" x14ac:dyDescent="0.25">
      <c r="A475" t="s">
        <v>3188</v>
      </c>
      <c r="B475" t="str">
        <f t="shared" si="42"/>
        <v>32</v>
      </c>
      <c r="C475" t="str">
        <f t="shared" si="43"/>
        <v>L00</v>
      </c>
      <c r="D475" t="str">
        <f t="shared" si="44"/>
        <v>974</v>
      </c>
      <c r="E475" s="161" t="s">
        <v>3189</v>
      </c>
      <c r="F475" t="s">
        <v>17284</v>
      </c>
      <c r="G475" t="s">
        <v>3190</v>
      </c>
      <c r="H475" s="209">
        <v>32</v>
      </c>
      <c r="I475" s="209" t="s">
        <v>2258</v>
      </c>
      <c r="J475" s="209">
        <v>974</v>
      </c>
      <c r="K475" s="209">
        <v>319122</v>
      </c>
      <c r="L475" s="209">
        <v>210100</v>
      </c>
      <c r="M475" s="209">
        <v>404</v>
      </c>
      <c r="N475" s="209">
        <v>2000</v>
      </c>
      <c r="O475" s="209">
        <v>4001</v>
      </c>
      <c r="P475" s="376">
        <v>40136</v>
      </c>
      <c r="Q475" s="248"/>
      <c r="R475" s="248"/>
      <c r="S475" s="248"/>
      <c r="T475" s="251" t="s">
        <v>16014</v>
      </c>
      <c r="U475" s="248" t="s">
        <v>16270</v>
      </c>
    </row>
    <row r="476" spans="1:63" s="1" customFormat="1" ht="23.25" customHeight="1" x14ac:dyDescent="0.25">
      <c r="A476" t="s">
        <v>3137</v>
      </c>
      <c r="B476" t="str">
        <f t="shared" si="42"/>
        <v>32</v>
      </c>
      <c r="C476" t="str">
        <f t="shared" si="43"/>
        <v>L00</v>
      </c>
      <c r="D476" t="str">
        <f t="shared" si="44"/>
        <v>955</v>
      </c>
      <c r="E476" s="161" t="s">
        <v>3138</v>
      </c>
      <c r="F476" t="s">
        <v>17284</v>
      </c>
      <c r="G476" t="s">
        <v>3139</v>
      </c>
      <c r="H476" s="209">
        <v>32</v>
      </c>
      <c r="I476" s="209" t="s">
        <v>2258</v>
      </c>
      <c r="J476" s="209">
        <v>955</v>
      </c>
      <c r="K476" s="209">
        <v>319122</v>
      </c>
      <c r="L476" s="209">
        <v>210100</v>
      </c>
      <c r="M476" s="209">
        <v>404</v>
      </c>
      <c r="N476" s="209">
        <v>2000</v>
      </c>
      <c r="O476" s="209">
        <v>4001</v>
      </c>
      <c r="P476" s="376">
        <v>40137</v>
      </c>
      <c r="Q476" s="248"/>
      <c r="R476" s="248"/>
      <c r="S476" s="248"/>
      <c r="T476" s="251" t="s">
        <v>16014</v>
      </c>
      <c r="U476" s="248" t="s">
        <v>16270</v>
      </c>
    </row>
    <row r="477" spans="1:63" s="1" customFormat="1" ht="23.25" customHeight="1" x14ac:dyDescent="0.25">
      <c r="A477" t="s">
        <v>3194</v>
      </c>
      <c r="B477" t="str">
        <f t="shared" si="42"/>
        <v>32</v>
      </c>
      <c r="C477" t="str">
        <f t="shared" si="43"/>
        <v>L00</v>
      </c>
      <c r="D477" t="str">
        <f t="shared" si="44"/>
        <v>978</v>
      </c>
      <c r="E477" s="161" t="s">
        <v>3195</v>
      </c>
      <c r="F477" t="s">
        <v>17284</v>
      </c>
      <c r="G477" t="s">
        <v>3195</v>
      </c>
      <c r="H477" s="209">
        <v>32</v>
      </c>
      <c r="I477" s="209" t="s">
        <v>2258</v>
      </c>
      <c r="J477" s="209">
        <v>978</v>
      </c>
      <c r="K477" s="209">
        <v>319122</v>
      </c>
      <c r="L477" s="209">
        <v>210100</v>
      </c>
      <c r="M477" s="209">
        <v>404</v>
      </c>
      <c r="N477" s="209">
        <v>2000</v>
      </c>
      <c r="O477" s="209">
        <v>4001</v>
      </c>
      <c r="P477" s="376">
        <v>40138</v>
      </c>
      <c r="Q477" s="248"/>
      <c r="R477" s="248"/>
      <c r="S477" s="248"/>
      <c r="T477" s="251" t="s">
        <v>16014</v>
      </c>
      <c r="U477" s="248" t="s">
        <v>16270</v>
      </c>
    </row>
    <row r="478" spans="1:63" s="1" customFormat="1" ht="23.25" customHeight="1" x14ac:dyDescent="0.25">
      <c r="A478" t="s">
        <v>3598</v>
      </c>
      <c r="B478" t="str">
        <f t="shared" si="42"/>
        <v>32</v>
      </c>
      <c r="C478" t="str">
        <f t="shared" si="43"/>
        <v>L00</v>
      </c>
      <c r="D478" t="str">
        <f t="shared" si="44"/>
        <v>B09</v>
      </c>
      <c r="E478" s="161" t="s">
        <v>3599</v>
      </c>
      <c r="F478" t="s">
        <v>17284</v>
      </c>
      <c r="G478" t="s">
        <v>3600</v>
      </c>
      <c r="H478" s="209">
        <v>32</v>
      </c>
      <c r="I478" s="209" t="s">
        <v>2258</v>
      </c>
      <c r="J478" s="209" t="s">
        <v>3601</v>
      </c>
      <c r="K478" s="209">
        <v>319122</v>
      </c>
      <c r="L478" s="209">
        <v>210100</v>
      </c>
      <c r="M478" s="209">
        <v>404</v>
      </c>
      <c r="N478" s="209">
        <v>2000</v>
      </c>
      <c r="O478" s="209">
        <v>4001</v>
      </c>
      <c r="P478" s="376">
        <v>40139</v>
      </c>
      <c r="Q478" s="248"/>
      <c r="R478" s="248"/>
      <c r="S478" s="248"/>
      <c r="T478" s="251" t="s">
        <v>16014</v>
      </c>
      <c r="U478" s="248" t="s">
        <v>16270</v>
      </c>
    </row>
    <row r="479" spans="1:63" s="1" customFormat="1" ht="23.25" customHeight="1" x14ac:dyDescent="0.25">
      <c r="A479" t="s">
        <v>2305</v>
      </c>
      <c r="B479" t="str">
        <f t="shared" si="42"/>
        <v>32</v>
      </c>
      <c r="C479" t="str">
        <f t="shared" si="43"/>
        <v>L00</v>
      </c>
      <c r="D479" t="str">
        <f t="shared" si="44"/>
        <v>248</v>
      </c>
      <c r="E479" s="161" t="s">
        <v>2306</v>
      </c>
      <c r="F479" t="s">
        <v>17284</v>
      </c>
      <c r="G479" t="s">
        <v>2307</v>
      </c>
      <c r="H479" s="209">
        <v>32</v>
      </c>
      <c r="I479" s="209" t="s">
        <v>2258</v>
      </c>
      <c r="J479" s="209">
        <v>248</v>
      </c>
      <c r="K479" s="209">
        <v>319122</v>
      </c>
      <c r="L479" s="209">
        <v>210100</v>
      </c>
      <c r="M479" s="209">
        <v>404</v>
      </c>
      <c r="N479" s="209">
        <v>2000</v>
      </c>
      <c r="O479" s="209">
        <v>4001</v>
      </c>
      <c r="P479" s="376">
        <v>40140</v>
      </c>
      <c r="Q479" s="248"/>
      <c r="R479" s="251"/>
      <c r="S479" s="248"/>
      <c r="T479" s="251" t="s">
        <v>16014</v>
      </c>
      <c r="U479" s="248" t="s">
        <v>16270</v>
      </c>
    </row>
    <row r="480" spans="1:63" s="1" customFormat="1" ht="23.25" customHeight="1" x14ac:dyDescent="0.25">
      <c r="A480" t="s">
        <v>2420</v>
      </c>
      <c r="B480" t="str">
        <f t="shared" si="42"/>
        <v>32</v>
      </c>
      <c r="C480" t="str">
        <f t="shared" si="43"/>
        <v>L00</v>
      </c>
      <c r="D480" t="str">
        <f t="shared" si="44"/>
        <v>315</v>
      </c>
      <c r="E480" s="161" t="s">
        <v>2421</v>
      </c>
      <c r="F480" t="s">
        <v>17284</v>
      </c>
      <c r="G480" t="s">
        <v>2422</v>
      </c>
      <c r="H480" s="209">
        <v>32</v>
      </c>
      <c r="I480" s="209" t="s">
        <v>2258</v>
      </c>
      <c r="J480" s="209">
        <v>315</v>
      </c>
      <c r="K480" s="209">
        <v>319122</v>
      </c>
      <c r="L480" s="209">
        <v>210100</v>
      </c>
      <c r="M480" s="209">
        <v>404</v>
      </c>
      <c r="N480" s="209">
        <v>2000</v>
      </c>
      <c r="O480" s="209">
        <v>4001</v>
      </c>
      <c r="P480" s="376">
        <v>40141</v>
      </c>
      <c r="Q480" s="248"/>
      <c r="R480" s="251"/>
      <c r="S480" s="248"/>
      <c r="T480" s="251" t="s">
        <v>16014</v>
      </c>
      <c r="U480" s="248" t="s">
        <v>16270</v>
      </c>
    </row>
    <row r="481" spans="1:21" s="1" customFormat="1" ht="23.25" customHeight="1" x14ac:dyDescent="0.25">
      <c r="A481" t="s">
        <v>4003</v>
      </c>
      <c r="B481" t="str">
        <f t="shared" si="42"/>
        <v>32</v>
      </c>
      <c r="C481" t="str">
        <f t="shared" si="43"/>
        <v>L00</v>
      </c>
      <c r="D481" t="str">
        <f t="shared" si="44"/>
        <v>C12</v>
      </c>
      <c r="E481" s="161" t="s">
        <v>4004</v>
      </c>
      <c r="F481" t="s">
        <v>17284</v>
      </c>
      <c r="G481" t="s">
        <v>4005</v>
      </c>
      <c r="H481" s="209">
        <v>32</v>
      </c>
      <c r="I481" s="209" t="s">
        <v>2258</v>
      </c>
      <c r="J481" s="209" t="s">
        <v>4006</v>
      </c>
      <c r="K481" s="209">
        <v>319122</v>
      </c>
      <c r="L481" s="209">
        <v>210100</v>
      </c>
      <c r="M481" s="209">
        <v>404</v>
      </c>
      <c r="N481" s="209">
        <v>2000</v>
      </c>
      <c r="O481" s="209">
        <v>4001</v>
      </c>
      <c r="P481" s="376">
        <v>40142</v>
      </c>
      <c r="Q481" s="248"/>
      <c r="R481" s="248"/>
      <c r="S481" s="248"/>
      <c r="T481" s="251" t="s">
        <v>16014</v>
      </c>
      <c r="U481" s="248" t="s">
        <v>16270</v>
      </c>
    </row>
    <row r="482" spans="1:21" s="1" customFormat="1" ht="23.25" customHeight="1" x14ac:dyDescent="0.25">
      <c r="A482" t="s">
        <v>6059</v>
      </c>
      <c r="B482" t="str">
        <f t="shared" si="42"/>
        <v>32</v>
      </c>
      <c r="C482" t="str">
        <f t="shared" si="43"/>
        <v>L00</v>
      </c>
      <c r="D482" t="str">
        <f t="shared" si="44"/>
        <v>H72</v>
      </c>
      <c r="E482" s="161" t="s">
        <v>6060</v>
      </c>
      <c r="F482" t="s">
        <v>17284</v>
      </c>
      <c r="G482" t="s">
        <v>6061</v>
      </c>
      <c r="H482" s="209">
        <v>32</v>
      </c>
      <c r="I482" s="209" t="s">
        <v>2258</v>
      </c>
      <c r="J482" s="209" t="s">
        <v>6062</v>
      </c>
      <c r="K482" s="209">
        <v>319122</v>
      </c>
      <c r="L482" s="209">
        <v>210100</v>
      </c>
      <c r="M482" s="209">
        <v>404</v>
      </c>
      <c r="N482" s="209">
        <v>2000</v>
      </c>
      <c r="O482" s="209">
        <v>4001</v>
      </c>
      <c r="P482" s="376">
        <v>40143</v>
      </c>
      <c r="Q482" s="248"/>
      <c r="R482" s="248"/>
      <c r="S482" s="248"/>
      <c r="T482" s="251" t="s">
        <v>16014</v>
      </c>
      <c r="U482" s="248" t="s">
        <v>16270</v>
      </c>
    </row>
    <row r="483" spans="1:21" s="1" customFormat="1" ht="23.25" customHeight="1" x14ac:dyDescent="0.25">
      <c r="A483" t="s">
        <v>2660</v>
      </c>
      <c r="B483" t="str">
        <f t="shared" si="42"/>
        <v>32</v>
      </c>
      <c r="C483" t="str">
        <f t="shared" si="43"/>
        <v>L00</v>
      </c>
      <c r="D483" t="str">
        <f t="shared" si="44"/>
        <v>420</v>
      </c>
      <c r="E483" s="161" t="s">
        <v>2661</v>
      </c>
      <c r="F483" t="s">
        <v>17284</v>
      </c>
      <c r="G483" t="s">
        <v>2662</v>
      </c>
      <c r="H483" s="209">
        <v>32</v>
      </c>
      <c r="I483" s="209" t="s">
        <v>2258</v>
      </c>
      <c r="J483" s="209">
        <v>420</v>
      </c>
      <c r="K483" s="209">
        <v>319122</v>
      </c>
      <c r="L483" s="209">
        <v>210100</v>
      </c>
      <c r="M483" s="209">
        <v>404</v>
      </c>
      <c r="N483" s="209">
        <v>2000</v>
      </c>
      <c r="O483" s="209">
        <v>4001</v>
      </c>
      <c r="P483" s="376">
        <v>40144</v>
      </c>
      <c r="Q483" s="248"/>
      <c r="R483" s="248"/>
      <c r="S483" s="248"/>
      <c r="T483" s="251" t="s">
        <v>16014</v>
      </c>
      <c r="U483" s="248" t="s">
        <v>16270</v>
      </c>
    </row>
    <row r="484" spans="1:21" s="1" customFormat="1" ht="23.25" customHeight="1" x14ac:dyDescent="0.25">
      <c r="A484" t="s">
        <v>2654</v>
      </c>
      <c r="B484" t="str">
        <f t="shared" si="42"/>
        <v>32</v>
      </c>
      <c r="C484" t="str">
        <f t="shared" si="43"/>
        <v>L00</v>
      </c>
      <c r="D484" t="str">
        <f t="shared" si="44"/>
        <v>418</v>
      </c>
      <c r="E484" s="161" t="s">
        <v>2655</v>
      </c>
      <c r="F484" t="s">
        <v>17284</v>
      </c>
      <c r="G484" t="s">
        <v>2656</v>
      </c>
      <c r="H484" s="209">
        <v>32</v>
      </c>
      <c r="I484" s="209" t="s">
        <v>2258</v>
      </c>
      <c r="J484" s="209">
        <v>418</v>
      </c>
      <c r="K484" s="209">
        <v>319122</v>
      </c>
      <c r="L484" s="209">
        <v>210100</v>
      </c>
      <c r="M484" s="209">
        <v>404</v>
      </c>
      <c r="N484" s="209">
        <v>2000</v>
      </c>
      <c r="O484" s="209">
        <v>4001</v>
      </c>
      <c r="P484" s="376">
        <v>40145</v>
      </c>
      <c r="Q484" s="248"/>
      <c r="R484" s="248"/>
      <c r="S484" s="248"/>
      <c r="T484" s="251" t="s">
        <v>16014</v>
      </c>
      <c r="U484" s="248" t="s">
        <v>16270</v>
      </c>
    </row>
    <row r="485" spans="1:21" s="1" customFormat="1" ht="23.25" customHeight="1" x14ac:dyDescent="0.25">
      <c r="A485" t="s">
        <v>2702</v>
      </c>
      <c r="B485" t="str">
        <f t="shared" si="42"/>
        <v>32</v>
      </c>
      <c r="C485" t="str">
        <f t="shared" si="43"/>
        <v>L00</v>
      </c>
      <c r="D485" t="str">
        <f t="shared" si="44"/>
        <v>435</v>
      </c>
      <c r="E485" s="161" t="s">
        <v>2703</v>
      </c>
      <c r="F485" t="s">
        <v>17284</v>
      </c>
      <c r="G485" t="s">
        <v>2704</v>
      </c>
      <c r="H485" s="209">
        <v>32</v>
      </c>
      <c r="I485" s="209" t="s">
        <v>2258</v>
      </c>
      <c r="J485" s="209">
        <v>435</v>
      </c>
      <c r="K485" s="209">
        <v>319122</v>
      </c>
      <c r="L485" s="209">
        <v>210100</v>
      </c>
      <c r="M485" s="209">
        <v>404</v>
      </c>
      <c r="N485" s="209">
        <v>2000</v>
      </c>
      <c r="O485" s="209">
        <v>4001</v>
      </c>
      <c r="P485" s="376">
        <v>40146</v>
      </c>
      <c r="Q485" s="248"/>
      <c r="R485" s="248"/>
      <c r="S485" s="248"/>
      <c r="T485" s="251" t="s">
        <v>16014</v>
      </c>
      <c r="U485" s="248" t="s">
        <v>16270</v>
      </c>
    </row>
    <row r="486" spans="1:21" s="1" customFormat="1" ht="23.25" customHeight="1" x14ac:dyDescent="0.25">
      <c r="A486" t="s">
        <v>4935</v>
      </c>
      <c r="B486" t="str">
        <f t="shared" si="42"/>
        <v>32</v>
      </c>
      <c r="C486" t="str">
        <f t="shared" si="43"/>
        <v>L00</v>
      </c>
      <c r="D486" t="str">
        <f t="shared" si="44"/>
        <v>E59</v>
      </c>
      <c r="E486" s="161" t="s">
        <v>4936</v>
      </c>
      <c r="F486" t="s">
        <v>17284</v>
      </c>
      <c r="G486" t="s">
        <v>4937</v>
      </c>
      <c r="H486" s="209">
        <v>32</v>
      </c>
      <c r="I486" s="209" t="s">
        <v>2258</v>
      </c>
      <c r="J486" s="209" t="s">
        <v>4938</v>
      </c>
      <c r="K486" s="209">
        <v>319122</v>
      </c>
      <c r="L486" s="209">
        <v>210100</v>
      </c>
      <c r="M486" s="209">
        <v>404</v>
      </c>
      <c r="N486" s="209">
        <v>2000</v>
      </c>
      <c r="O486" s="209">
        <v>4001</v>
      </c>
      <c r="P486" s="376">
        <v>40147</v>
      </c>
      <c r="Q486" s="248"/>
      <c r="R486" s="248"/>
      <c r="S486" s="248"/>
      <c r="T486" s="251" t="s">
        <v>16014</v>
      </c>
      <c r="U486" s="248" t="s">
        <v>16270</v>
      </c>
    </row>
    <row r="487" spans="1:21" s="1" customFormat="1" ht="23.25" customHeight="1" x14ac:dyDescent="0.25">
      <c r="A487" t="s">
        <v>3117</v>
      </c>
      <c r="B487" t="str">
        <f t="shared" si="42"/>
        <v>32</v>
      </c>
      <c r="C487" t="str">
        <f t="shared" si="43"/>
        <v>L00</v>
      </c>
      <c r="D487" t="str">
        <f t="shared" si="44"/>
        <v>948</v>
      </c>
      <c r="E487" s="161" t="s">
        <v>3118</v>
      </c>
      <c r="F487" t="s">
        <v>17284</v>
      </c>
      <c r="G487" t="s">
        <v>3118</v>
      </c>
      <c r="H487" s="209">
        <v>32</v>
      </c>
      <c r="I487" s="209" t="s">
        <v>2258</v>
      </c>
      <c r="J487" s="209">
        <v>948</v>
      </c>
      <c r="K487" s="209">
        <v>319122</v>
      </c>
      <c r="L487" s="209">
        <v>210100</v>
      </c>
      <c r="M487" s="209">
        <v>404</v>
      </c>
      <c r="N487" s="209">
        <v>2000</v>
      </c>
      <c r="O487" s="209">
        <v>4001</v>
      </c>
      <c r="P487" s="376">
        <v>40148</v>
      </c>
      <c r="Q487" s="248"/>
      <c r="R487" s="248"/>
      <c r="S487" s="248"/>
      <c r="T487" s="251" t="s">
        <v>16014</v>
      </c>
      <c r="U487" s="248" t="s">
        <v>16270</v>
      </c>
    </row>
    <row r="488" spans="1:21" s="1" customFormat="1" ht="23.25" customHeight="1" x14ac:dyDescent="0.25">
      <c r="A488" t="s">
        <v>2857</v>
      </c>
      <c r="B488" t="str">
        <f t="shared" si="42"/>
        <v>32</v>
      </c>
      <c r="C488" t="str">
        <f t="shared" si="43"/>
        <v>L00</v>
      </c>
      <c r="D488" t="str">
        <f t="shared" si="44"/>
        <v>490</v>
      </c>
      <c r="E488" s="161" t="s">
        <v>2858</v>
      </c>
      <c r="F488" t="s">
        <v>17284</v>
      </c>
      <c r="G488" t="s">
        <v>2859</v>
      </c>
      <c r="H488" s="209">
        <v>32</v>
      </c>
      <c r="I488" s="209" t="s">
        <v>2258</v>
      </c>
      <c r="J488" s="209">
        <v>490</v>
      </c>
      <c r="K488" s="209">
        <v>319122</v>
      </c>
      <c r="L488" s="209">
        <v>210100</v>
      </c>
      <c r="M488" s="209">
        <v>404</v>
      </c>
      <c r="N488" s="209">
        <v>2000</v>
      </c>
      <c r="O488" s="209">
        <v>4001</v>
      </c>
      <c r="P488" s="376">
        <v>40149</v>
      </c>
      <c r="Q488" s="248"/>
      <c r="R488" s="248"/>
      <c r="S488" s="248"/>
      <c r="T488" s="251" t="s">
        <v>16014</v>
      </c>
      <c r="U488" s="248" t="s">
        <v>16270</v>
      </c>
    </row>
    <row r="489" spans="1:21" s="1" customFormat="1" ht="23.25" customHeight="1" x14ac:dyDescent="0.25">
      <c r="A489" t="s">
        <v>2742</v>
      </c>
      <c r="B489" t="str">
        <f t="shared" si="42"/>
        <v>32</v>
      </c>
      <c r="C489" t="str">
        <f t="shared" si="43"/>
        <v>L00</v>
      </c>
      <c r="D489" t="str">
        <f t="shared" si="44"/>
        <v>449</v>
      </c>
      <c r="E489" s="161" t="s">
        <v>2743</v>
      </c>
      <c r="F489" t="s">
        <v>17284</v>
      </c>
      <c r="G489" t="s">
        <v>2743</v>
      </c>
      <c r="H489" s="209">
        <v>32</v>
      </c>
      <c r="I489" s="209" t="s">
        <v>2258</v>
      </c>
      <c r="J489" s="209">
        <v>449</v>
      </c>
      <c r="K489" s="209">
        <v>319122</v>
      </c>
      <c r="L489" s="209">
        <v>210100</v>
      </c>
      <c r="M489" s="209">
        <v>404</v>
      </c>
      <c r="N489" s="209">
        <v>2000</v>
      </c>
      <c r="O489" s="209">
        <v>4001</v>
      </c>
      <c r="P489" s="376">
        <v>40150</v>
      </c>
      <c r="Q489" s="248"/>
      <c r="R489" s="248"/>
      <c r="S489" s="248"/>
      <c r="T489" s="251" t="s">
        <v>16014</v>
      </c>
      <c r="U489" s="248" t="s">
        <v>16270</v>
      </c>
    </row>
    <row r="490" spans="1:21" s="1" customFormat="1" ht="23.25" customHeight="1" x14ac:dyDescent="0.25">
      <c r="A490" t="s">
        <v>3446</v>
      </c>
      <c r="B490" t="str">
        <f t="shared" si="42"/>
        <v>32</v>
      </c>
      <c r="C490" t="str">
        <f t="shared" si="43"/>
        <v>L00</v>
      </c>
      <c r="D490" t="str">
        <f t="shared" si="44"/>
        <v>A70</v>
      </c>
      <c r="E490" s="161" t="s">
        <v>3447</v>
      </c>
      <c r="F490" t="s">
        <v>17284</v>
      </c>
      <c r="G490" t="s">
        <v>3448</v>
      </c>
      <c r="H490" s="209">
        <v>32</v>
      </c>
      <c r="I490" s="209" t="s">
        <v>2258</v>
      </c>
      <c r="J490" s="209" t="s">
        <v>3449</v>
      </c>
      <c r="K490" s="209">
        <v>319122</v>
      </c>
      <c r="L490" s="209">
        <v>210100</v>
      </c>
      <c r="M490" s="209">
        <v>404</v>
      </c>
      <c r="N490" s="209">
        <v>2000</v>
      </c>
      <c r="O490" s="209">
        <v>4001</v>
      </c>
      <c r="P490" s="376">
        <v>40151</v>
      </c>
      <c r="Q490" s="248"/>
      <c r="R490" s="248"/>
      <c r="S490" s="248"/>
      <c r="T490" s="251" t="s">
        <v>16014</v>
      </c>
      <c r="U490" s="248" t="s">
        <v>16270</v>
      </c>
    </row>
    <row r="491" spans="1:21" s="1" customFormat="1" ht="23.25" customHeight="1" x14ac:dyDescent="0.25">
      <c r="A491" t="s">
        <v>3746</v>
      </c>
      <c r="B491" t="str">
        <f t="shared" si="42"/>
        <v>32</v>
      </c>
      <c r="C491" t="str">
        <f t="shared" si="43"/>
        <v>L00</v>
      </c>
      <c r="D491" t="str">
        <f t="shared" si="44"/>
        <v>B46</v>
      </c>
      <c r="E491" s="161" t="s">
        <v>3747</v>
      </c>
      <c r="F491" t="s">
        <v>17284</v>
      </c>
      <c r="G491" t="s">
        <v>3748</v>
      </c>
      <c r="H491" s="209">
        <v>32</v>
      </c>
      <c r="I491" s="209" t="s">
        <v>2258</v>
      </c>
      <c r="J491" s="209" t="s">
        <v>3749</v>
      </c>
      <c r="K491" s="209">
        <v>319122</v>
      </c>
      <c r="L491" s="209">
        <v>210100</v>
      </c>
      <c r="M491" s="209">
        <v>404</v>
      </c>
      <c r="N491" s="209">
        <v>2000</v>
      </c>
      <c r="O491" s="209">
        <v>4001</v>
      </c>
      <c r="P491" s="376">
        <v>40152</v>
      </c>
      <c r="Q491" s="248"/>
      <c r="R491" s="248"/>
      <c r="S491" s="248"/>
      <c r="T491" s="251" t="s">
        <v>16014</v>
      </c>
      <c r="U491" s="248" t="s">
        <v>16270</v>
      </c>
    </row>
    <row r="492" spans="1:21" s="1" customFormat="1" ht="23.25" customHeight="1" x14ac:dyDescent="0.25">
      <c r="A492" t="s">
        <v>6020</v>
      </c>
      <c r="B492" t="str">
        <f t="shared" si="42"/>
        <v>32</v>
      </c>
      <c r="C492" t="str">
        <f t="shared" si="43"/>
        <v>L00</v>
      </c>
      <c r="D492" t="str">
        <f t="shared" si="44"/>
        <v>H62</v>
      </c>
      <c r="E492" s="161" t="s">
        <v>6021</v>
      </c>
      <c r="F492" t="s">
        <v>17284</v>
      </c>
      <c r="G492" t="s">
        <v>6022</v>
      </c>
      <c r="H492" s="209">
        <v>32</v>
      </c>
      <c r="I492" s="209" t="s">
        <v>2258</v>
      </c>
      <c r="J492" s="209" t="s">
        <v>6023</v>
      </c>
      <c r="K492" s="209">
        <v>319122</v>
      </c>
      <c r="L492" s="209">
        <v>210100</v>
      </c>
      <c r="M492" s="209">
        <v>404</v>
      </c>
      <c r="N492" s="209">
        <v>2000</v>
      </c>
      <c r="O492" s="209">
        <v>4001</v>
      </c>
      <c r="P492" s="376">
        <v>40153</v>
      </c>
      <c r="Q492" s="248"/>
      <c r="R492" s="248"/>
      <c r="S492" s="248"/>
      <c r="T492" s="251" t="s">
        <v>16014</v>
      </c>
      <c r="U492" s="248" t="s">
        <v>16270</v>
      </c>
    </row>
    <row r="493" spans="1:21" s="1" customFormat="1" ht="23.25" customHeight="1" x14ac:dyDescent="0.25">
      <c r="A493" t="s">
        <v>2744</v>
      </c>
      <c r="B493" t="str">
        <f t="shared" si="42"/>
        <v>32</v>
      </c>
      <c r="C493" t="str">
        <f t="shared" si="43"/>
        <v>L00</v>
      </c>
      <c r="D493" t="str">
        <f t="shared" si="44"/>
        <v>450</v>
      </c>
      <c r="E493" s="161" t="s">
        <v>2745</v>
      </c>
      <c r="F493" t="s">
        <v>17284</v>
      </c>
      <c r="G493" t="s">
        <v>2746</v>
      </c>
      <c r="H493" s="209">
        <v>32</v>
      </c>
      <c r="I493" s="209" t="s">
        <v>2258</v>
      </c>
      <c r="J493" s="209">
        <v>450</v>
      </c>
      <c r="K493" s="209">
        <v>319122</v>
      </c>
      <c r="L493" s="209">
        <v>210100</v>
      </c>
      <c r="M493" s="209">
        <v>404</v>
      </c>
      <c r="N493" s="209">
        <v>2000</v>
      </c>
      <c r="O493" s="209">
        <v>4001</v>
      </c>
      <c r="P493" s="376">
        <v>40154</v>
      </c>
      <c r="Q493" s="248"/>
      <c r="R493" s="248"/>
      <c r="S493" s="248"/>
      <c r="T493" s="251" t="s">
        <v>16014</v>
      </c>
      <c r="U493" s="248" t="s">
        <v>16270</v>
      </c>
    </row>
    <row r="494" spans="1:21" s="1" customFormat="1" ht="23.25" customHeight="1" x14ac:dyDescent="0.25">
      <c r="A494" t="s">
        <v>2406</v>
      </c>
      <c r="B494" t="str">
        <f t="shared" si="42"/>
        <v>32</v>
      </c>
      <c r="C494" t="str">
        <f t="shared" si="43"/>
        <v>L00</v>
      </c>
      <c r="D494" t="str">
        <f t="shared" si="44"/>
        <v>310</v>
      </c>
      <c r="E494" s="161" t="s">
        <v>2407</v>
      </c>
      <c r="F494" t="s">
        <v>17284</v>
      </c>
      <c r="G494" t="s">
        <v>2408</v>
      </c>
      <c r="H494" s="209">
        <v>32</v>
      </c>
      <c r="I494" s="209" t="s">
        <v>2258</v>
      </c>
      <c r="J494" s="209">
        <v>310</v>
      </c>
      <c r="K494" s="209">
        <v>319122</v>
      </c>
      <c r="L494" s="209">
        <v>210100</v>
      </c>
      <c r="M494" s="209">
        <v>404</v>
      </c>
      <c r="N494" s="209">
        <v>2000</v>
      </c>
      <c r="O494" s="209">
        <v>4001</v>
      </c>
      <c r="P494" s="376">
        <v>40155</v>
      </c>
      <c r="Q494" s="248"/>
      <c r="R494" s="251"/>
      <c r="S494" s="248"/>
      <c r="T494" s="251" t="s">
        <v>16014</v>
      </c>
      <c r="U494" s="248" t="s">
        <v>16270</v>
      </c>
    </row>
    <row r="495" spans="1:21" s="1" customFormat="1" ht="23.25" customHeight="1" x14ac:dyDescent="0.25">
      <c r="A495" t="s">
        <v>2467</v>
      </c>
      <c r="B495" t="str">
        <f t="shared" ref="B495:B558" si="45">LEFT(A495,2)</f>
        <v>32</v>
      </c>
      <c r="C495" t="str">
        <f t="shared" ref="C495:C558" si="46">MID(A495,4,3)</f>
        <v>L00</v>
      </c>
      <c r="D495" t="str">
        <f t="shared" ref="D495:D558" si="47">RIGHT(A495,3)</f>
        <v>335</v>
      </c>
      <c r="E495" s="161" t="s">
        <v>2468</v>
      </c>
      <c r="F495" t="s">
        <v>17284</v>
      </c>
      <c r="G495" t="s">
        <v>2469</v>
      </c>
      <c r="H495" s="209">
        <v>32</v>
      </c>
      <c r="I495" s="209" t="s">
        <v>2258</v>
      </c>
      <c r="J495" s="209">
        <v>335</v>
      </c>
      <c r="K495" s="209">
        <v>319122</v>
      </c>
      <c r="L495" s="209">
        <v>210100</v>
      </c>
      <c r="M495" s="209">
        <v>404</v>
      </c>
      <c r="N495" s="209">
        <v>2000</v>
      </c>
      <c r="O495" s="209">
        <v>4001</v>
      </c>
      <c r="P495" s="376">
        <v>40156</v>
      </c>
      <c r="Q495" s="248"/>
      <c r="R495" s="248"/>
      <c r="S495" s="248"/>
      <c r="T495" s="251" t="s">
        <v>16014</v>
      </c>
      <c r="U495" s="248" t="s">
        <v>16270</v>
      </c>
    </row>
    <row r="496" spans="1:21" s="1" customFormat="1" ht="23.25" customHeight="1" x14ac:dyDescent="0.25">
      <c r="A496" t="s">
        <v>2902</v>
      </c>
      <c r="B496" t="str">
        <f t="shared" si="45"/>
        <v>32</v>
      </c>
      <c r="C496" t="str">
        <f t="shared" si="46"/>
        <v>L00</v>
      </c>
      <c r="D496" t="str">
        <f t="shared" si="47"/>
        <v>817</v>
      </c>
      <c r="E496" s="161" t="s">
        <v>2903</v>
      </c>
      <c r="F496" t="s">
        <v>17284</v>
      </c>
      <c r="G496" t="s">
        <v>2904</v>
      </c>
      <c r="H496" s="209">
        <v>32</v>
      </c>
      <c r="I496" s="209" t="s">
        <v>2258</v>
      </c>
      <c r="J496" s="209">
        <v>817</v>
      </c>
      <c r="K496" s="209">
        <v>319122</v>
      </c>
      <c r="L496" s="209">
        <v>210100</v>
      </c>
      <c r="M496" s="209">
        <v>404</v>
      </c>
      <c r="N496" s="209">
        <v>2000</v>
      </c>
      <c r="O496" s="209">
        <v>4001</v>
      </c>
      <c r="P496" s="376">
        <v>40157</v>
      </c>
      <c r="Q496" s="248"/>
      <c r="R496" s="248"/>
      <c r="S496" s="248"/>
      <c r="T496" s="251" t="s">
        <v>16014</v>
      </c>
      <c r="U496" s="248" t="s">
        <v>16270</v>
      </c>
    </row>
    <row r="497" spans="1:21" s="1" customFormat="1" ht="23.25" customHeight="1" x14ac:dyDescent="0.25">
      <c r="A497" t="s">
        <v>5966</v>
      </c>
      <c r="B497" t="str">
        <f t="shared" si="45"/>
        <v>32</v>
      </c>
      <c r="C497" t="str">
        <f t="shared" si="46"/>
        <v>L00</v>
      </c>
      <c r="D497" t="str">
        <f t="shared" si="47"/>
        <v>H48</v>
      </c>
      <c r="E497" s="161" t="s">
        <v>5967</v>
      </c>
      <c r="F497" t="s">
        <v>17284</v>
      </c>
      <c r="G497" t="s">
        <v>5968</v>
      </c>
      <c r="H497" s="209">
        <v>32</v>
      </c>
      <c r="I497" s="209" t="s">
        <v>2258</v>
      </c>
      <c r="J497" s="209" t="s">
        <v>5969</v>
      </c>
      <c r="K497" s="209">
        <v>319122</v>
      </c>
      <c r="L497" s="209">
        <v>210100</v>
      </c>
      <c r="M497" s="209">
        <v>404</v>
      </c>
      <c r="N497" s="209">
        <v>2000</v>
      </c>
      <c r="O497" s="209">
        <v>4001</v>
      </c>
      <c r="P497" s="376">
        <v>40158</v>
      </c>
      <c r="Q497" s="248"/>
      <c r="R497" s="248"/>
      <c r="S497" s="248"/>
      <c r="T497" s="251" t="s">
        <v>16014</v>
      </c>
      <c r="U497" s="248" t="s">
        <v>16270</v>
      </c>
    </row>
    <row r="498" spans="1:21" s="1" customFormat="1" ht="23.25" customHeight="1" x14ac:dyDescent="0.25">
      <c r="A498" t="s">
        <v>3402</v>
      </c>
      <c r="B498" t="str">
        <f t="shared" si="45"/>
        <v>32</v>
      </c>
      <c r="C498" t="str">
        <f t="shared" si="46"/>
        <v>L00</v>
      </c>
      <c r="D498" t="str">
        <f t="shared" si="47"/>
        <v>A57</v>
      </c>
      <c r="E498" s="161" t="s">
        <v>3403</v>
      </c>
      <c r="F498" t="s">
        <v>17284</v>
      </c>
      <c r="G498" t="s">
        <v>3404</v>
      </c>
      <c r="H498" s="209">
        <v>32</v>
      </c>
      <c r="I498" s="209" t="s">
        <v>2258</v>
      </c>
      <c r="J498" s="209" t="s">
        <v>3405</v>
      </c>
      <c r="K498" s="209">
        <v>319122</v>
      </c>
      <c r="L498" s="209">
        <v>210100</v>
      </c>
      <c r="M498" s="209">
        <v>404</v>
      </c>
      <c r="N498" s="209">
        <v>2000</v>
      </c>
      <c r="O498" s="209">
        <v>4001</v>
      </c>
      <c r="P498" s="376">
        <v>40159</v>
      </c>
      <c r="Q498" s="248"/>
      <c r="R498" s="248"/>
      <c r="S498" s="248"/>
      <c r="T498" s="251" t="s">
        <v>16014</v>
      </c>
      <c r="U498" s="248" t="s">
        <v>16270</v>
      </c>
    </row>
    <row r="499" spans="1:21" s="1" customFormat="1" ht="23.25" customHeight="1" x14ac:dyDescent="0.25">
      <c r="A499" t="s">
        <v>5970</v>
      </c>
      <c r="B499" t="str">
        <f t="shared" si="45"/>
        <v>32</v>
      </c>
      <c r="C499" t="str">
        <f t="shared" si="46"/>
        <v>L00</v>
      </c>
      <c r="D499" t="str">
        <f t="shared" si="47"/>
        <v>H49</v>
      </c>
      <c r="E499" s="161" t="s">
        <v>5971</v>
      </c>
      <c r="F499" t="s">
        <v>17284</v>
      </c>
      <c r="G499" t="s">
        <v>5972</v>
      </c>
      <c r="H499" s="209">
        <v>32</v>
      </c>
      <c r="I499" s="209" t="s">
        <v>2258</v>
      </c>
      <c r="J499" s="209" t="s">
        <v>5973</v>
      </c>
      <c r="K499" s="209">
        <v>319122</v>
      </c>
      <c r="L499" s="209">
        <v>210100</v>
      </c>
      <c r="M499" s="209">
        <v>404</v>
      </c>
      <c r="N499" s="209">
        <v>2000</v>
      </c>
      <c r="O499" s="209">
        <v>4001</v>
      </c>
      <c r="P499" s="376">
        <v>40160</v>
      </c>
      <c r="Q499" s="248"/>
      <c r="R499" s="248"/>
      <c r="S499" s="248"/>
      <c r="T499" s="251" t="s">
        <v>16014</v>
      </c>
      <c r="U499" s="248" t="s">
        <v>16270</v>
      </c>
    </row>
    <row r="500" spans="1:21" s="1" customFormat="1" ht="23.25" customHeight="1" x14ac:dyDescent="0.25">
      <c r="A500" t="s">
        <v>6052</v>
      </c>
      <c r="B500" t="str">
        <f t="shared" si="45"/>
        <v>32</v>
      </c>
      <c r="C500" t="str">
        <f t="shared" si="46"/>
        <v>L00</v>
      </c>
      <c r="D500" t="str">
        <f t="shared" si="47"/>
        <v>H70</v>
      </c>
      <c r="E500" s="161" t="s">
        <v>6053</v>
      </c>
      <c r="F500" t="s">
        <v>17284</v>
      </c>
      <c r="G500" t="s">
        <v>6054</v>
      </c>
      <c r="H500" s="209">
        <v>32</v>
      </c>
      <c r="I500" s="209" t="s">
        <v>2258</v>
      </c>
      <c r="J500" s="209" t="s">
        <v>6055</v>
      </c>
      <c r="K500" s="209">
        <v>319122</v>
      </c>
      <c r="L500" s="209">
        <v>210100</v>
      </c>
      <c r="M500" s="209">
        <v>404</v>
      </c>
      <c r="N500" s="209">
        <v>2000</v>
      </c>
      <c r="O500" s="209">
        <v>4001</v>
      </c>
      <c r="P500" s="376">
        <v>40161</v>
      </c>
      <c r="Q500" s="248"/>
      <c r="R500" s="248"/>
      <c r="S500" s="248"/>
      <c r="T500" s="251" t="s">
        <v>16014</v>
      </c>
      <c r="U500" s="248" t="s">
        <v>16270</v>
      </c>
    </row>
    <row r="501" spans="1:21" s="1" customFormat="1" ht="23.25" customHeight="1" x14ac:dyDescent="0.25">
      <c r="A501" t="s">
        <v>3952</v>
      </c>
      <c r="B501" t="str">
        <f t="shared" si="45"/>
        <v>32</v>
      </c>
      <c r="C501" t="str">
        <f t="shared" si="46"/>
        <v>L00</v>
      </c>
      <c r="D501" t="str">
        <f t="shared" si="47"/>
        <v>B98</v>
      </c>
      <c r="E501" s="161" t="s">
        <v>3953</v>
      </c>
      <c r="F501" t="s">
        <v>17284</v>
      </c>
      <c r="G501" t="s">
        <v>3954</v>
      </c>
      <c r="H501" s="209">
        <v>32</v>
      </c>
      <c r="I501" s="209" t="s">
        <v>2258</v>
      </c>
      <c r="J501" s="209" t="s">
        <v>3955</v>
      </c>
      <c r="K501" s="209">
        <v>319122</v>
      </c>
      <c r="L501" s="209">
        <v>210100</v>
      </c>
      <c r="M501" s="209">
        <v>404</v>
      </c>
      <c r="N501" s="209">
        <v>2000</v>
      </c>
      <c r="O501" s="209">
        <v>4001</v>
      </c>
      <c r="P501" s="376">
        <v>40162</v>
      </c>
      <c r="Q501" s="248"/>
      <c r="R501" s="248"/>
      <c r="S501" s="248"/>
      <c r="T501" s="251" t="s">
        <v>16014</v>
      </c>
      <c r="U501" s="248" t="s">
        <v>16270</v>
      </c>
    </row>
    <row r="502" spans="1:21" s="1" customFormat="1" ht="23.25" customHeight="1" x14ac:dyDescent="0.25">
      <c r="A502" t="s">
        <v>6024</v>
      </c>
      <c r="B502" t="str">
        <f t="shared" si="45"/>
        <v>32</v>
      </c>
      <c r="C502" t="str">
        <f t="shared" si="46"/>
        <v>L00</v>
      </c>
      <c r="D502" t="str">
        <f t="shared" si="47"/>
        <v>H63</v>
      </c>
      <c r="E502" s="161" t="s">
        <v>6025</v>
      </c>
      <c r="F502" t="s">
        <v>17284</v>
      </c>
      <c r="G502" t="s">
        <v>6026</v>
      </c>
      <c r="H502" s="209">
        <v>32</v>
      </c>
      <c r="I502" s="209" t="s">
        <v>2258</v>
      </c>
      <c r="J502" s="209" t="s">
        <v>6027</v>
      </c>
      <c r="K502" s="209">
        <v>319122</v>
      </c>
      <c r="L502" s="209">
        <v>210100</v>
      </c>
      <c r="M502" s="209">
        <v>404</v>
      </c>
      <c r="N502" s="209">
        <v>2000</v>
      </c>
      <c r="O502" s="209">
        <v>4001</v>
      </c>
      <c r="P502" s="376">
        <v>40163</v>
      </c>
      <c r="Q502" s="248"/>
      <c r="R502" s="248"/>
      <c r="S502" s="248"/>
      <c r="T502" s="251" t="s">
        <v>16014</v>
      </c>
      <c r="U502" s="248" t="s">
        <v>16270</v>
      </c>
    </row>
    <row r="503" spans="1:21" s="1" customFormat="1" ht="23.25" customHeight="1" x14ac:dyDescent="0.25">
      <c r="A503" t="s">
        <v>2476</v>
      </c>
      <c r="B503" t="str">
        <f t="shared" si="45"/>
        <v>32</v>
      </c>
      <c r="C503" t="str">
        <f t="shared" si="46"/>
        <v>L00</v>
      </c>
      <c r="D503" t="str">
        <f t="shared" si="47"/>
        <v>338</v>
      </c>
      <c r="E503" s="161" t="s">
        <v>2477</v>
      </c>
      <c r="F503" t="s">
        <v>17284</v>
      </c>
      <c r="G503" t="s">
        <v>2478</v>
      </c>
      <c r="H503" s="209">
        <v>32</v>
      </c>
      <c r="I503" s="209" t="s">
        <v>2258</v>
      </c>
      <c r="J503" s="209">
        <v>338</v>
      </c>
      <c r="K503" s="209">
        <v>319122</v>
      </c>
      <c r="L503" s="209">
        <v>210100</v>
      </c>
      <c r="M503" s="209">
        <v>404</v>
      </c>
      <c r="N503" s="209">
        <v>2000</v>
      </c>
      <c r="O503" s="209">
        <v>4001</v>
      </c>
      <c r="P503" s="376">
        <v>40164</v>
      </c>
      <c r="Q503" s="248"/>
      <c r="R503" s="248"/>
      <c r="S503" s="248"/>
      <c r="T503" s="251" t="s">
        <v>16014</v>
      </c>
      <c r="U503" s="248" t="s">
        <v>16270</v>
      </c>
    </row>
    <row r="504" spans="1:21" s="1" customFormat="1" ht="23.25" customHeight="1" x14ac:dyDescent="0.25">
      <c r="A504" t="s">
        <v>2290</v>
      </c>
      <c r="B504" t="str">
        <f t="shared" si="45"/>
        <v>32</v>
      </c>
      <c r="C504" t="str">
        <f t="shared" si="46"/>
        <v>L00</v>
      </c>
      <c r="D504" t="str">
        <f t="shared" si="47"/>
        <v>238</v>
      </c>
      <c r="E504" s="161" t="s">
        <v>2291</v>
      </c>
      <c r="F504" t="s">
        <v>17284</v>
      </c>
      <c r="G504" t="s">
        <v>2292</v>
      </c>
      <c r="H504" s="209">
        <v>32</v>
      </c>
      <c r="I504" s="209" t="s">
        <v>2258</v>
      </c>
      <c r="J504" s="209">
        <v>238</v>
      </c>
      <c r="K504" s="209">
        <v>319122</v>
      </c>
      <c r="L504" s="209">
        <v>210100</v>
      </c>
      <c r="M504" s="209">
        <v>404</v>
      </c>
      <c r="N504" s="209">
        <v>2000</v>
      </c>
      <c r="O504" s="209">
        <v>4001</v>
      </c>
      <c r="P504" s="376">
        <v>40165</v>
      </c>
      <c r="Q504" s="248"/>
      <c r="R504" s="251"/>
      <c r="S504" s="248"/>
      <c r="T504" s="251" t="s">
        <v>16014</v>
      </c>
      <c r="U504" s="248" t="s">
        <v>16270</v>
      </c>
    </row>
    <row r="505" spans="1:21" s="1" customFormat="1" ht="23.25" customHeight="1" x14ac:dyDescent="0.25">
      <c r="A505" t="s">
        <v>3378</v>
      </c>
      <c r="B505" t="str">
        <f t="shared" si="45"/>
        <v>32</v>
      </c>
      <c r="C505" t="str">
        <f t="shared" si="46"/>
        <v>L00</v>
      </c>
      <c r="D505" t="str">
        <f t="shared" si="47"/>
        <v>A46</v>
      </c>
      <c r="E505" s="161" t="s">
        <v>3379</v>
      </c>
      <c r="F505" t="s">
        <v>17284</v>
      </c>
      <c r="G505" t="s">
        <v>3380</v>
      </c>
      <c r="H505" s="209">
        <v>32</v>
      </c>
      <c r="I505" s="209" t="s">
        <v>2258</v>
      </c>
      <c r="J505" s="209" t="s">
        <v>3381</v>
      </c>
      <c r="K505" s="209">
        <v>319122</v>
      </c>
      <c r="L505" s="209">
        <v>210100</v>
      </c>
      <c r="M505" s="209">
        <v>404</v>
      </c>
      <c r="N505" s="209">
        <v>2000</v>
      </c>
      <c r="O505" s="209">
        <v>4001</v>
      </c>
      <c r="P505" s="376">
        <v>40166</v>
      </c>
      <c r="Q505" s="248"/>
      <c r="R505" s="248"/>
      <c r="S505" s="248"/>
      <c r="T505" s="251" t="s">
        <v>16014</v>
      </c>
      <c r="U505" s="248" t="s">
        <v>16270</v>
      </c>
    </row>
    <row r="506" spans="1:21" s="1" customFormat="1" ht="23.25" customHeight="1" x14ac:dyDescent="0.25">
      <c r="A506" t="s">
        <v>3410</v>
      </c>
      <c r="B506" t="str">
        <f t="shared" si="45"/>
        <v>32</v>
      </c>
      <c r="C506" t="str">
        <f t="shared" si="46"/>
        <v>L00</v>
      </c>
      <c r="D506" t="str">
        <f t="shared" si="47"/>
        <v>A59</v>
      </c>
      <c r="E506" s="161" t="s">
        <v>3411</v>
      </c>
      <c r="F506" t="s">
        <v>17284</v>
      </c>
      <c r="G506" t="s">
        <v>3412</v>
      </c>
      <c r="H506" s="209">
        <v>32</v>
      </c>
      <c r="I506" s="209" t="s">
        <v>2258</v>
      </c>
      <c r="J506" s="209" t="s">
        <v>3413</v>
      </c>
      <c r="K506" s="209">
        <v>319122</v>
      </c>
      <c r="L506" s="209">
        <v>210100</v>
      </c>
      <c r="M506" s="209">
        <v>404</v>
      </c>
      <c r="N506" s="209">
        <v>2000</v>
      </c>
      <c r="O506" s="209">
        <v>4001</v>
      </c>
      <c r="P506" s="376">
        <v>40167</v>
      </c>
      <c r="Q506" s="248"/>
      <c r="R506" s="248"/>
      <c r="S506" s="248"/>
      <c r="T506" s="251" t="s">
        <v>16014</v>
      </c>
      <c r="U506" s="248" t="s">
        <v>16270</v>
      </c>
    </row>
    <row r="507" spans="1:21" s="1" customFormat="1" ht="23.25" customHeight="1" x14ac:dyDescent="0.25">
      <c r="A507" t="s">
        <v>2570</v>
      </c>
      <c r="B507" t="str">
        <f t="shared" si="45"/>
        <v>32</v>
      </c>
      <c r="C507" t="str">
        <f t="shared" si="46"/>
        <v>L00</v>
      </c>
      <c r="D507" t="str">
        <f t="shared" si="47"/>
        <v>387</v>
      </c>
      <c r="E507" s="161" t="s">
        <v>2571</v>
      </c>
      <c r="F507" t="s">
        <v>17284</v>
      </c>
      <c r="G507" t="s">
        <v>2572</v>
      </c>
      <c r="H507" s="209">
        <v>32</v>
      </c>
      <c r="I507" s="209" t="s">
        <v>2258</v>
      </c>
      <c r="J507" s="209">
        <v>387</v>
      </c>
      <c r="K507" s="209">
        <v>319122</v>
      </c>
      <c r="L507" s="209">
        <v>210100</v>
      </c>
      <c r="M507" s="209">
        <v>404</v>
      </c>
      <c r="N507" s="209">
        <v>2000</v>
      </c>
      <c r="O507" s="209">
        <v>4001</v>
      </c>
      <c r="P507" s="376">
        <v>40168</v>
      </c>
      <c r="Q507" s="248"/>
      <c r="R507" s="248"/>
      <c r="S507" s="248"/>
      <c r="T507" s="251" t="s">
        <v>16014</v>
      </c>
      <c r="U507" s="248" t="s">
        <v>16270</v>
      </c>
    </row>
    <row r="508" spans="1:21" s="1" customFormat="1" ht="23.25" customHeight="1" x14ac:dyDescent="0.25">
      <c r="A508" t="s">
        <v>5671</v>
      </c>
      <c r="B508" t="str">
        <f t="shared" si="45"/>
        <v>32</v>
      </c>
      <c r="C508" t="str">
        <f t="shared" si="46"/>
        <v>L00</v>
      </c>
      <c r="D508" t="str">
        <f t="shared" si="47"/>
        <v>G58</v>
      </c>
      <c r="E508" s="161" t="s">
        <v>5672</v>
      </c>
      <c r="F508" t="s">
        <v>17284</v>
      </c>
      <c r="G508" t="s">
        <v>5673</v>
      </c>
      <c r="H508" s="209">
        <v>32</v>
      </c>
      <c r="I508" s="209" t="s">
        <v>2258</v>
      </c>
      <c r="J508" s="209" t="s">
        <v>5674</v>
      </c>
      <c r="K508" s="209">
        <v>319122</v>
      </c>
      <c r="L508" s="209">
        <v>210100</v>
      </c>
      <c r="M508" s="209">
        <v>404</v>
      </c>
      <c r="N508" s="209">
        <v>2000</v>
      </c>
      <c r="O508" s="209">
        <v>4001</v>
      </c>
      <c r="P508" s="376">
        <v>40169</v>
      </c>
      <c r="Q508" s="248"/>
      <c r="R508" s="248"/>
      <c r="S508" s="248"/>
      <c r="T508" s="251" t="s">
        <v>16014</v>
      </c>
      <c r="U508" s="248" t="s">
        <v>16270</v>
      </c>
    </row>
    <row r="509" spans="1:21" s="1" customFormat="1" ht="23.25" customHeight="1" x14ac:dyDescent="0.25">
      <c r="A509" t="s">
        <v>5443</v>
      </c>
      <c r="B509" t="str">
        <f t="shared" si="45"/>
        <v>32</v>
      </c>
      <c r="C509" t="str">
        <f t="shared" si="46"/>
        <v>L00</v>
      </c>
      <c r="D509" t="str">
        <f t="shared" si="47"/>
        <v>F90</v>
      </c>
      <c r="E509" s="161" t="s">
        <v>5444</v>
      </c>
      <c r="F509" t="s">
        <v>17284</v>
      </c>
      <c r="G509" t="s">
        <v>5445</v>
      </c>
      <c r="H509" s="209">
        <v>32</v>
      </c>
      <c r="I509" s="209" t="s">
        <v>2258</v>
      </c>
      <c r="J509" s="209" t="s">
        <v>5446</v>
      </c>
      <c r="K509" s="209">
        <v>319122</v>
      </c>
      <c r="L509" s="209">
        <v>210100</v>
      </c>
      <c r="M509" s="209">
        <v>404</v>
      </c>
      <c r="N509" s="209">
        <v>2000</v>
      </c>
      <c r="O509" s="209">
        <v>4001</v>
      </c>
      <c r="P509" s="376">
        <v>40170</v>
      </c>
      <c r="Q509" s="248"/>
      <c r="R509" s="248"/>
      <c r="S509" s="248"/>
      <c r="T509" s="251" t="s">
        <v>16014</v>
      </c>
      <c r="U509" s="248" t="s">
        <v>16270</v>
      </c>
    </row>
    <row r="510" spans="1:21" s="1" customFormat="1" ht="23.25" customHeight="1" x14ac:dyDescent="0.25">
      <c r="A510" t="s">
        <v>2359</v>
      </c>
      <c r="B510" t="str">
        <f t="shared" si="45"/>
        <v>32</v>
      </c>
      <c r="C510" t="str">
        <f t="shared" si="46"/>
        <v>L00</v>
      </c>
      <c r="D510" t="str">
        <f t="shared" si="47"/>
        <v>273</v>
      </c>
      <c r="E510" s="161" t="s">
        <v>2360</v>
      </c>
      <c r="F510" t="s">
        <v>17284</v>
      </c>
      <c r="G510" t="s">
        <v>2361</v>
      </c>
      <c r="H510" s="209">
        <v>32</v>
      </c>
      <c r="I510" s="209" t="s">
        <v>2258</v>
      </c>
      <c r="J510" s="209">
        <v>273</v>
      </c>
      <c r="K510" s="209">
        <v>319122</v>
      </c>
      <c r="L510" s="209">
        <v>210100</v>
      </c>
      <c r="M510" s="209">
        <v>404</v>
      </c>
      <c r="N510" s="209">
        <v>2000</v>
      </c>
      <c r="O510" s="209">
        <v>4001</v>
      </c>
      <c r="P510" s="376">
        <v>40171</v>
      </c>
      <c r="Q510" s="248"/>
      <c r="R510" s="251"/>
      <c r="S510" s="248"/>
      <c r="T510" s="251" t="s">
        <v>16014</v>
      </c>
      <c r="U510" s="248" t="s">
        <v>16270</v>
      </c>
    </row>
    <row r="511" spans="1:21" s="1" customFormat="1" ht="23.25" customHeight="1" x14ac:dyDescent="0.25">
      <c r="A511" t="s">
        <v>2926</v>
      </c>
      <c r="B511" t="str">
        <f t="shared" si="45"/>
        <v>32</v>
      </c>
      <c r="C511" t="str">
        <f t="shared" si="46"/>
        <v>L00</v>
      </c>
      <c r="D511" t="str">
        <f t="shared" si="47"/>
        <v>838</v>
      </c>
      <c r="E511" s="161" t="s">
        <v>2927</v>
      </c>
      <c r="F511" t="s">
        <v>17284</v>
      </c>
      <c r="G511" t="s">
        <v>2928</v>
      </c>
      <c r="H511" s="209">
        <v>32</v>
      </c>
      <c r="I511" s="209" t="s">
        <v>2258</v>
      </c>
      <c r="J511" s="209">
        <v>838</v>
      </c>
      <c r="K511" s="209">
        <v>319122</v>
      </c>
      <c r="L511" s="209">
        <v>210100</v>
      </c>
      <c r="M511" s="209">
        <v>404</v>
      </c>
      <c r="N511" s="209">
        <v>2000</v>
      </c>
      <c r="O511" s="209">
        <v>4001</v>
      </c>
      <c r="P511" s="376">
        <v>40172</v>
      </c>
      <c r="Q511" s="248"/>
      <c r="R511" s="248"/>
      <c r="S511" s="248"/>
      <c r="T511" s="251" t="s">
        <v>16014</v>
      </c>
      <c r="U511" s="248" t="s">
        <v>16270</v>
      </c>
    </row>
    <row r="512" spans="1:21" s="1" customFormat="1" ht="23.25" customHeight="1" x14ac:dyDescent="0.25">
      <c r="A512" t="s">
        <v>2929</v>
      </c>
      <c r="B512" t="str">
        <f t="shared" si="45"/>
        <v>32</v>
      </c>
      <c r="C512" t="str">
        <f t="shared" si="46"/>
        <v>L00</v>
      </c>
      <c r="D512" t="str">
        <f t="shared" si="47"/>
        <v>839</v>
      </c>
      <c r="E512" s="161" t="s">
        <v>2930</v>
      </c>
      <c r="F512" t="s">
        <v>17284</v>
      </c>
      <c r="G512" t="s">
        <v>2931</v>
      </c>
      <c r="H512" s="209">
        <v>32</v>
      </c>
      <c r="I512" s="209" t="s">
        <v>2258</v>
      </c>
      <c r="J512" s="209">
        <v>839</v>
      </c>
      <c r="K512" s="209">
        <v>319122</v>
      </c>
      <c r="L512" s="209">
        <v>210100</v>
      </c>
      <c r="M512" s="209">
        <v>404</v>
      </c>
      <c r="N512" s="209">
        <v>2000</v>
      </c>
      <c r="O512" s="209">
        <v>4001</v>
      </c>
      <c r="P512" s="376">
        <v>40173</v>
      </c>
      <c r="Q512" s="248"/>
      <c r="R512" s="248"/>
      <c r="S512" s="248"/>
      <c r="T512" s="251" t="s">
        <v>16014</v>
      </c>
      <c r="U512" s="248" t="s">
        <v>16270</v>
      </c>
    </row>
    <row r="513" spans="1:21" s="1" customFormat="1" ht="23.25" customHeight="1" x14ac:dyDescent="0.25">
      <c r="A513" t="s">
        <v>3006</v>
      </c>
      <c r="B513" t="str">
        <f t="shared" si="45"/>
        <v>32</v>
      </c>
      <c r="C513" t="str">
        <f t="shared" si="46"/>
        <v>L00</v>
      </c>
      <c r="D513" t="str">
        <f t="shared" si="47"/>
        <v>888</v>
      </c>
      <c r="E513" s="161" t="s">
        <v>3007</v>
      </c>
      <c r="F513" t="s">
        <v>17284</v>
      </c>
      <c r="G513" t="s">
        <v>3008</v>
      </c>
      <c r="H513" s="209">
        <v>32</v>
      </c>
      <c r="I513" s="209" t="s">
        <v>2258</v>
      </c>
      <c r="J513" s="209">
        <v>888</v>
      </c>
      <c r="K513" s="209">
        <v>319122</v>
      </c>
      <c r="L513" s="209">
        <v>210100</v>
      </c>
      <c r="M513" s="209">
        <v>404</v>
      </c>
      <c r="N513" s="209">
        <v>2000</v>
      </c>
      <c r="O513" s="209">
        <v>4001</v>
      </c>
      <c r="P513" s="376">
        <v>40174</v>
      </c>
      <c r="Q513" s="248"/>
      <c r="R513" s="248"/>
      <c r="S513" s="248"/>
      <c r="T513" s="251" t="s">
        <v>16014</v>
      </c>
      <c r="U513" s="248" t="s">
        <v>16270</v>
      </c>
    </row>
    <row r="514" spans="1:21" s="1" customFormat="1" ht="23.25" customHeight="1" x14ac:dyDescent="0.25">
      <c r="A514" t="s">
        <v>3003</v>
      </c>
      <c r="B514" t="str">
        <f t="shared" si="45"/>
        <v>32</v>
      </c>
      <c r="C514" t="str">
        <f t="shared" si="46"/>
        <v>L00</v>
      </c>
      <c r="D514" t="str">
        <f t="shared" si="47"/>
        <v>886</v>
      </c>
      <c r="E514" s="161" t="s">
        <v>3004</v>
      </c>
      <c r="F514" t="s">
        <v>17284</v>
      </c>
      <c r="G514" t="s">
        <v>3005</v>
      </c>
      <c r="H514" s="209">
        <v>32</v>
      </c>
      <c r="I514" s="209" t="s">
        <v>2258</v>
      </c>
      <c r="J514" s="209">
        <v>886</v>
      </c>
      <c r="K514" s="209">
        <v>319122</v>
      </c>
      <c r="L514" s="209">
        <v>210100</v>
      </c>
      <c r="M514" s="209">
        <v>404</v>
      </c>
      <c r="N514" s="209">
        <v>2000</v>
      </c>
      <c r="O514" s="209">
        <v>4001</v>
      </c>
      <c r="P514" s="376">
        <v>40175</v>
      </c>
      <c r="Q514" s="248"/>
      <c r="R514" s="248"/>
      <c r="S514" s="248"/>
      <c r="T514" s="251" t="s">
        <v>16014</v>
      </c>
      <c r="U514" s="248" t="s">
        <v>16270</v>
      </c>
    </row>
    <row r="515" spans="1:21" s="1" customFormat="1" ht="23.25" customHeight="1" x14ac:dyDescent="0.25">
      <c r="A515" t="s">
        <v>3000</v>
      </c>
      <c r="B515" t="str">
        <f t="shared" si="45"/>
        <v>32</v>
      </c>
      <c r="C515" t="str">
        <f t="shared" si="46"/>
        <v>L00</v>
      </c>
      <c r="D515" t="str">
        <f t="shared" si="47"/>
        <v>885</v>
      </c>
      <c r="E515" s="161" t="s">
        <v>3001</v>
      </c>
      <c r="F515" t="s">
        <v>17284</v>
      </c>
      <c r="G515" t="s">
        <v>3002</v>
      </c>
      <c r="H515" s="209">
        <v>32</v>
      </c>
      <c r="I515" s="209" t="s">
        <v>2258</v>
      </c>
      <c r="J515" s="209">
        <v>885</v>
      </c>
      <c r="K515" s="209">
        <v>319122</v>
      </c>
      <c r="L515" s="209">
        <v>210100</v>
      </c>
      <c r="M515" s="209">
        <v>404</v>
      </c>
      <c r="N515" s="209">
        <v>2000</v>
      </c>
      <c r="O515" s="209">
        <v>4001</v>
      </c>
      <c r="P515" s="376">
        <v>40176</v>
      </c>
      <c r="Q515" s="248"/>
      <c r="R515" s="248"/>
      <c r="S515" s="248"/>
      <c r="T515" s="251" t="s">
        <v>16014</v>
      </c>
      <c r="U515" s="248" t="s">
        <v>16270</v>
      </c>
    </row>
    <row r="516" spans="1:21" s="1" customFormat="1" ht="23.25" customHeight="1" x14ac:dyDescent="0.25">
      <c r="A516" t="s">
        <v>2950</v>
      </c>
      <c r="B516" t="str">
        <f t="shared" si="45"/>
        <v>32</v>
      </c>
      <c r="C516" t="str">
        <f t="shared" si="46"/>
        <v>L00</v>
      </c>
      <c r="D516" t="str">
        <f t="shared" si="47"/>
        <v>853</v>
      </c>
      <c r="E516" s="161" t="s">
        <v>2951</v>
      </c>
      <c r="F516" t="s">
        <v>17284</v>
      </c>
      <c r="G516" t="s">
        <v>2951</v>
      </c>
      <c r="H516" s="209">
        <v>32</v>
      </c>
      <c r="I516" s="209" t="s">
        <v>2258</v>
      </c>
      <c r="J516" s="209">
        <v>853</v>
      </c>
      <c r="K516" s="209">
        <v>319122</v>
      </c>
      <c r="L516" s="209">
        <v>210100</v>
      </c>
      <c r="M516" s="209">
        <v>404</v>
      </c>
      <c r="N516" s="209">
        <v>2000</v>
      </c>
      <c r="O516" s="209">
        <v>4001</v>
      </c>
      <c r="P516" s="376">
        <v>40177</v>
      </c>
      <c r="Q516" s="248"/>
      <c r="R516" s="248"/>
      <c r="S516" s="248"/>
      <c r="T516" s="251" t="s">
        <v>16014</v>
      </c>
      <c r="U516" s="248" t="s">
        <v>16270</v>
      </c>
    </row>
    <row r="517" spans="1:21" s="1" customFormat="1" ht="23.25" customHeight="1" x14ac:dyDescent="0.25">
      <c r="A517" t="s">
        <v>4574</v>
      </c>
      <c r="B517" t="str">
        <f t="shared" si="45"/>
        <v>32</v>
      </c>
      <c r="C517" t="str">
        <f t="shared" si="46"/>
        <v>L00</v>
      </c>
      <c r="D517" t="str">
        <f t="shared" si="47"/>
        <v>D66</v>
      </c>
      <c r="E517" s="161" t="s">
        <v>4575</v>
      </c>
      <c r="F517" t="s">
        <v>17284</v>
      </c>
      <c r="G517" t="s">
        <v>4576</v>
      </c>
      <c r="H517" s="209">
        <v>32</v>
      </c>
      <c r="I517" s="209" t="s">
        <v>2258</v>
      </c>
      <c r="J517" s="209" t="s">
        <v>4577</v>
      </c>
      <c r="K517" s="209">
        <v>319122</v>
      </c>
      <c r="L517" s="209">
        <v>210100</v>
      </c>
      <c r="M517" s="209">
        <v>404</v>
      </c>
      <c r="N517" s="209">
        <v>2000</v>
      </c>
      <c r="O517" s="209">
        <v>4001</v>
      </c>
      <c r="P517" s="376">
        <v>40178</v>
      </c>
      <c r="Q517" s="248"/>
      <c r="R517" s="248"/>
      <c r="S517" s="248"/>
      <c r="T517" s="251" t="s">
        <v>16014</v>
      </c>
      <c r="U517" s="248" t="s">
        <v>16270</v>
      </c>
    </row>
    <row r="518" spans="1:21" s="1" customFormat="1" ht="23.25" customHeight="1" x14ac:dyDescent="0.25">
      <c r="A518" t="s">
        <v>4083</v>
      </c>
      <c r="B518" t="str">
        <f t="shared" si="45"/>
        <v>32</v>
      </c>
      <c r="C518" t="str">
        <f t="shared" si="46"/>
        <v>L00</v>
      </c>
      <c r="D518" t="str">
        <f t="shared" si="47"/>
        <v>C32</v>
      </c>
      <c r="E518" s="161" t="s">
        <v>4084</v>
      </c>
      <c r="F518" t="s">
        <v>17284</v>
      </c>
      <c r="G518" t="s">
        <v>4085</v>
      </c>
      <c r="H518" s="209">
        <v>32</v>
      </c>
      <c r="I518" s="209" t="s">
        <v>2258</v>
      </c>
      <c r="J518" s="209" t="s">
        <v>4086</v>
      </c>
      <c r="K518" s="209">
        <v>319122</v>
      </c>
      <c r="L518" s="209">
        <v>210100</v>
      </c>
      <c r="M518" s="209">
        <v>404</v>
      </c>
      <c r="N518" s="209">
        <v>2000</v>
      </c>
      <c r="O518" s="209">
        <v>4001</v>
      </c>
      <c r="P518" s="376">
        <v>40179</v>
      </c>
      <c r="Q518" s="248"/>
      <c r="R518" s="248"/>
      <c r="S518" s="248"/>
      <c r="T518" s="251" t="s">
        <v>16014</v>
      </c>
      <c r="U518" s="248" t="s">
        <v>16270</v>
      </c>
    </row>
    <row r="519" spans="1:21" s="1" customFormat="1" ht="23.25" customHeight="1" x14ac:dyDescent="0.25">
      <c r="A519" t="s">
        <v>6028</v>
      </c>
      <c r="B519" t="str">
        <f t="shared" si="45"/>
        <v>32</v>
      </c>
      <c r="C519" t="str">
        <f t="shared" si="46"/>
        <v>L00</v>
      </c>
      <c r="D519" t="str">
        <f t="shared" si="47"/>
        <v>H64</v>
      </c>
      <c r="E519" s="161" t="s">
        <v>6029</v>
      </c>
      <c r="F519" t="s">
        <v>17284</v>
      </c>
      <c r="G519" t="s">
        <v>6030</v>
      </c>
      <c r="H519" s="209">
        <v>32</v>
      </c>
      <c r="I519" s="209" t="s">
        <v>2258</v>
      </c>
      <c r="J519" s="209" t="s">
        <v>6031</v>
      </c>
      <c r="K519" s="209">
        <v>319122</v>
      </c>
      <c r="L519" s="209">
        <v>210100</v>
      </c>
      <c r="M519" s="209">
        <v>404</v>
      </c>
      <c r="N519" s="209">
        <v>2000</v>
      </c>
      <c r="O519" s="209">
        <v>4001</v>
      </c>
      <c r="P519" s="376">
        <v>40180</v>
      </c>
      <c r="Q519" s="248"/>
      <c r="R519" s="248"/>
      <c r="S519" s="248"/>
      <c r="T519" s="251" t="s">
        <v>16014</v>
      </c>
      <c r="U519" s="248" t="s">
        <v>16270</v>
      </c>
    </row>
    <row r="520" spans="1:21" s="1" customFormat="1" ht="23.25" customHeight="1" x14ac:dyDescent="0.25">
      <c r="A520" t="s">
        <v>5962</v>
      </c>
      <c r="B520" t="str">
        <f t="shared" si="45"/>
        <v>32</v>
      </c>
      <c r="C520" t="str">
        <f t="shared" si="46"/>
        <v>L00</v>
      </c>
      <c r="D520" t="str">
        <f t="shared" si="47"/>
        <v>H47</v>
      </c>
      <c r="E520" s="161" t="s">
        <v>5963</v>
      </c>
      <c r="F520" t="s">
        <v>17284</v>
      </c>
      <c r="G520" t="s">
        <v>5964</v>
      </c>
      <c r="H520" s="209">
        <v>32</v>
      </c>
      <c r="I520" s="209" t="s">
        <v>2258</v>
      </c>
      <c r="J520" s="209" t="s">
        <v>5965</v>
      </c>
      <c r="K520" s="209">
        <v>319122</v>
      </c>
      <c r="L520" s="209">
        <v>210100</v>
      </c>
      <c r="M520" s="209">
        <v>404</v>
      </c>
      <c r="N520" s="209">
        <v>2000</v>
      </c>
      <c r="O520" s="209">
        <v>4001</v>
      </c>
      <c r="P520" s="376">
        <v>40181</v>
      </c>
      <c r="Q520" s="248"/>
      <c r="R520" s="248"/>
      <c r="S520" s="248"/>
      <c r="T520" s="251" t="s">
        <v>16014</v>
      </c>
      <c r="U520" s="248" t="s">
        <v>16270</v>
      </c>
    </row>
    <row r="521" spans="1:21" s="1" customFormat="1" ht="23.25" customHeight="1" x14ac:dyDescent="0.25">
      <c r="A521" t="s">
        <v>3574</v>
      </c>
      <c r="B521" t="str">
        <f t="shared" si="45"/>
        <v>32</v>
      </c>
      <c r="C521" t="str">
        <f t="shared" si="46"/>
        <v>L00</v>
      </c>
      <c r="D521" t="str">
        <f t="shared" si="47"/>
        <v>B03</v>
      </c>
      <c r="E521" s="161" t="s">
        <v>3575</v>
      </c>
      <c r="F521" t="s">
        <v>17284</v>
      </c>
      <c r="G521" t="s">
        <v>3576</v>
      </c>
      <c r="H521" s="209">
        <v>32</v>
      </c>
      <c r="I521" s="209" t="s">
        <v>2258</v>
      </c>
      <c r="J521" s="209" t="s">
        <v>3577</v>
      </c>
      <c r="K521" s="209">
        <v>319122</v>
      </c>
      <c r="L521" s="209">
        <v>210100</v>
      </c>
      <c r="M521" s="209">
        <v>404</v>
      </c>
      <c r="N521" s="209">
        <v>2000</v>
      </c>
      <c r="O521" s="209">
        <v>4001</v>
      </c>
      <c r="P521" s="376">
        <v>40182</v>
      </c>
      <c r="Q521" s="248"/>
      <c r="R521" s="248"/>
      <c r="S521" s="248"/>
      <c r="T521" s="251" t="s">
        <v>16014</v>
      </c>
      <c r="U521" s="248" t="s">
        <v>16270</v>
      </c>
    </row>
    <row r="522" spans="1:21" s="1" customFormat="1" ht="23.25" customHeight="1" x14ac:dyDescent="0.25">
      <c r="A522" t="s">
        <v>3590</v>
      </c>
      <c r="B522" t="str">
        <f t="shared" si="45"/>
        <v>32</v>
      </c>
      <c r="C522" t="str">
        <f t="shared" si="46"/>
        <v>L00</v>
      </c>
      <c r="D522" t="str">
        <f t="shared" si="47"/>
        <v>B07</v>
      </c>
      <c r="E522" s="161" t="s">
        <v>3591</v>
      </c>
      <c r="F522" t="s">
        <v>17284</v>
      </c>
      <c r="G522" t="s">
        <v>3592</v>
      </c>
      <c r="H522" s="209">
        <v>32</v>
      </c>
      <c r="I522" s="209" t="s">
        <v>2258</v>
      </c>
      <c r="J522" s="209" t="s">
        <v>3593</v>
      </c>
      <c r="K522" s="209">
        <v>319122</v>
      </c>
      <c r="L522" s="209">
        <v>210100</v>
      </c>
      <c r="M522" s="209">
        <v>404</v>
      </c>
      <c r="N522" s="209">
        <v>2000</v>
      </c>
      <c r="O522" s="209">
        <v>4001</v>
      </c>
      <c r="P522" s="376">
        <v>40183</v>
      </c>
      <c r="Q522" s="248"/>
      <c r="R522" s="248"/>
      <c r="S522" s="248"/>
      <c r="T522" s="251" t="s">
        <v>16014</v>
      </c>
      <c r="U522" s="248" t="s">
        <v>16270</v>
      </c>
    </row>
    <row r="523" spans="1:21" s="1" customFormat="1" ht="23.25" customHeight="1" x14ac:dyDescent="0.25">
      <c r="A523" t="s">
        <v>2453</v>
      </c>
      <c r="B523" t="str">
        <f t="shared" si="45"/>
        <v>32</v>
      </c>
      <c r="C523" t="str">
        <f t="shared" si="46"/>
        <v>L00</v>
      </c>
      <c r="D523" t="str">
        <f t="shared" si="47"/>
        <v>329</v>
      </c>
      <c r="E523" s="161" t="s">
        <v>2454</v>
      </c>
      <c r="F523" t="s">
        <v>17284</v>
      </c>
      <c r="G523" t="s">
        <v>2454</v>
      </c>
      <c r="H523" s="209">
        <v>32</v>
      </c>
      <c r="I523" s="209" t="s">
        <v>2258</v>
      </c>
      <c r="J523" s="209">
        <v>329</v>
      </c>
      <c r="K523" s="209">
        <v>319122</v>
      </c>
      <c r="L523" s="209">
        <v>210100</v>
      </c>
      <c r="M523" s="209">
        <v>404</v>
      </c>
      <c r="N523" s="209">
        <v>2000</v>
      </c>
      <c r="O523" s="209">
        <v>4001</v>
      </c>
      <c r="P523" s="376">
        <v>40184</v>
      </c>
      <c r="Q523" s="248"/>
      <c r="R523" s="248"/>
      <c r="S523" s="248"/>
      <c r="T523" s="251" t="s">
        <v>16014</v>
      </c>
      <c r="U523" s="248" t="s">
        <v>16270</v>
      </c>
    </row>
    <row r="524" spans="1:21" s="1" customFormat="1" ht="23.25" customHeight="1" x14ac:dyDescent="0.25">
      <c r="A524" t="s">
        <v>2494</v>
      </c>
      <c r="B524" t="str">
        <f t="shared" si="45"/>
        <v>32</v>
      </c>
      <c r="C524" t="str">
        <f t="shared" si="46"/>
        <v>L00</v>
      </c>
      <c r="D524" t="str">
        <f t="shared" si="47"/>
        <v>348</v>
      </c>
      <c r="E524" s="161" t="s">
        <v>2495</v>
      </c>
      <c r="F524" t="s">
        <v>17284</v>
      </c>
      <c r="G524" t="s">
        <v>2496</v>
      </c>
      <c r="H524" s="209">
        <v>32</v>
      </c>
      <c r="I524" s="209" t="s">
        <v>2258</v>
      </c>
      <c r="J524" s="209">
        <v>348</v>
      </c>
      <c r="K524" s="209">
        <v>319122</v>
      </c>
      <c r="L524" s="209">
        <v>210100</v>
      </c>
      <c r="M524" s="209">
        <v>404</v>
      </c>
      <c r="N524" s="209">
        <v>2000</v>
      </c>
      <c r="O524" s="209">
        <v>4001</v>
      </c>
      <c r="P524" s="376">
        <v>40185</v>
      </c>
      <c r="Q524" s="248"/>
      <c r="R524" s="248"/>
      <c r="S524" s="248"/>
      <c r="T524" s="251" t="s">
        <v>16014</v>
      </c>
      <c r="U524" s="248" t="s">
        <v>16270</v>
      </c>
    </row>
    <row r="525" spans="1:21" s="1" customFormat="1" ht="23.25" customHeight="1" x14ac:dyDescent="0.25">
      <c r="A525" t="s">
        <v>3454</v>
      </c>
      <c r="B525" t="str">
        <f t="shared" si="45"/>
        <v>32</v>
      </c>
      <c r="C525" t="str">
        <f t="shared" si="46"/>
        <v>L00</v>
      </c>
      <c r="D525" t="str">
        <f t="shared" si="47"/>
        <v>A72</v>
      </c>
      <c r="E525" s="161" t="s">
        <v>3455</v>
      </c>
      <c r="F525" t="s">
        <v>17284</v>
      </c>
      <c r="G525" t="s">
        <v>3456</v>
      </c>
      <c r="H525" s="209">
        <v>32</v>
      </c>
      <c r="I525" s="209" t="s">
        <v>2258</v>
      </c>
      <c r="J525" s="209" t="s">
        <v>3457</v>
      </c>
      <c r="K525" s="209">
        <v>319122</v>
      </c>
      <c r="L525" s="209">
        <v>210100</v>
      </c>
      <c r="M525" s="209">
        <v>404</v>
      </c>
      <c r="N525" s="209">
        <v>2000</v>
      </c>
      <c r="O525" s="209">
        <v>4001</v>
      </c>
      <c r="P525" s="376">
        <v>40186</v>
      </c>
      <c r="Q525" s="248"/>
      <c r="R525" s="248"/>
      <c r="S525" s="248"/>
      <c r="T525" s="251" t="s">
        <v>16014</v>
      </c>
      <c r="U525" s="248" t="s">
        <v>16270</v>
      </c>
    </row>
    <row r="526" spans="1:21" s="1" customFormat="1" ht="23.25" customHeight="1" x14ac:dyDescent="0.25">
      <c r="A526" t="s">
        <v>3646</v>
      </c>
      <c r="B526" t="str">
        <f t="shared" si="45"/>
        <v>32</v>
      </c>
      <c r="C526" t="str">
        <f t="shared" si="46"/>
        <v>L00</v>
      </c>
      <c r="D526" t="str">
        <f t="shared" si="47"/>
        <v>B21</v>
      </c>
      <c r="E526" s="161" t="s">
        <v>3647</v>
      </c>
      <c r="F526" t="s">
        <v>17284</v>
      </c>
      <c r="G526" t="s">
        <v>3648</v>
      </c>
      <c r="H526" s="209">
        <v>32</v>
      </c>
      <c r="I526" s="209" t="s">
        <v>2258</v>
      </c>
      <c r="J526" s="209" t="s">
        <v>3649</v>
      </c>
      <c r="K526" s="209">
        <v>319122</v>
      </c>
      <c r="L526" s="209">
        <v>210100</v>
      </c>
      <c r="M526" s="209">
        <v>404</v>
      </c>
      <c r="N526" s="209">
        <v>2000</v>
      </c>
      <c r="O526" s="209">
        <v>4001</v>
      </c>
      <c r="P526" s="376">
        <v>40187</v>
      </c>
      <c r="Q526" s="248"/>
      <c r="R526" s="248"/>
      <c r="S526" s="248"/>
      <c r="T526" s="251" t="s">
        <v>16014</v>
      </c>
      <c r="U526" s="248" t="s">
        <v>16270</v>
      </c>
    </row>
    <row r="527" spans="1:21" s="1" customFormat="1" ht="23.25" customHeight="1" x14ac:dyDescent="0.25">
      <c r="A527" t="s">
        <v>2514</v>
      </c>
      <c r="B527" t="str">
        <f t="shared" si="45"/>
        <v>32</v>
      </c>
      <c r="C527" t="str">
        <f t="shared" si="46"/>
        <v>L00</v>
      </c>
      <c r="D527" t="str">
        <f t="shared" si="47"/>
        <v>357</v>
      </c>
      <c r="E527" s="161" t="s">
        <v>2515</v>
      </c>
      <c r="F527" t="s">
        <v>17284</v>
      </c>
      <c r="G527" t="s">
        <v>2515</v>
      </c>
      <c r="H527" s="209">
        <v>32</v>
      </c>
      <c r="I527" s="209" t="s">
        <v>2258</v>
      </c>
      <c r="J527" s="209">
        <v>357</v>
      </c>
      <c r="K527" s="209">
        <v>319122</v>
      </c>
      <c r="L527" s="209">
        <v>210100</v>
      </c>
      <c r="M527" s="209">
        <v>404</v>
      </c>
      <c r="N527" s="209">
        <v>2000</v>
      </c>
      <c r="O527" s="209">
        <v>4001</v>
      </c>
      <c r="P527" s="376">
        <v>40188</v>
      </c>
      <c r="Q527" s="248"/>
      <c r="R527" s="248"/>
      <c r="S527" s="248"/>
      <c r="T527" s="251" t="s">
        <v>16014</v>
      </c>
      <c r="U527" s="248" t="s">
        <v>16270</v>
      </c>
    </row>
    <row r="528" spans="1:21" s="1" customFormat="1" ht="23.25" customHeight="1" x14ac:dyDescent="0.25">
      <c r="A528" t="s">
        <v>2860</v>
      </c>
      <c r="B528" t="str">
        <f t="shared" si="45"/>
        <v>32</v>
      </c>
      <c r="C528" t="str">
        <f t="shared" si="46"/>
        <v>L00</v>
      </c>
      <c r="D528" t="str">
        <f t="shared" si="47"/>
        <v>492</v>
      </c>
      <c r="E528" s="161" t="s">
        <v>2861</v>
      </c>
      <c r="F528" t="s">
        <v>17284</v>
      </c>
      <c r="G528" t="s">
        <v>2862</v>
      </c>
      <c r="H528" s="209">
        <v>32</v>
      </c>
      <c r="I528" s="209" t="s">
        <v>2258</v>
      </c>
      <c r="J528" s="209">
        <v>492</v>
      </c>
      <c r="K528" s="209">
        <v>319122</v>
      </c>
      <c r="L528" s="209">
        <v>210100</v>
      </c>
      <c r="M528" s="209">
        <v>404</v>
      </c>
      <c r="N528" s="209">
        <v>2000</v>
      </c>
      <c r="O528" s="209">
        <v>4001</v>
      </c>
      <c r="P528" s="376">
        <v>40189</v>
      </c>
      <c r="Q528" s="248"/>
      <c r="R528" s="248"/>
      <c r="S528" s="248"/>
      <c r="T528" s="251" t="s">
        <v>16014</v>
      </c>
      <c r="U528" s="248" t="s">
        <v>16270</v>
      </c>
    </row>
    <row r="529" spans="1:21" s="1" customFormat="1" ht="23.25" customHeight="1" x14ac:dyDescent="0.25">
      <c r="A529" t="s">
        <v>2512</v>
      </c>
      <c r="B529" t="str">
        <f t="shared" si="45"/>
        <v>32</v>
      </c>
      <c r="C529" t="str">
        <f t="shared" si="46"/>
        <v>L00</v>
      </c>
      <c r="D529" t="str">
        <f t="shared" si="47"/>
        <v>356</v>
      </c>
      <c r="E529" s="161" t="s">
        <v>2513</v>
      </c>
      <c r="F529" t="s">
        <v>17284</v>
      </c>
      <c r="G529" t="s">
        <v>2513</v>
      </c>
      <c r="H529" s="209">
        <v>32</v>
      </c>
      <c r="I529" s="209" t="s">
        <v>2258</v>
      </c>
      <c r="J529" s="209">
        <v>356</v>
      </c>
      <c r="K529" s="209">
        <v>319122</v>
      </c>
      <c r="L529" s="209">
        <v>210100</v>
      </c>
      <c r="M529" s="209">
        <v>404</v>
      </c>
      <c r="N529" s="209">
        <v>2000</v>
      </c>
      <c r="O529" s="209">
        <v>4001</v>
      </c>
      <c r="P529" s="376">
        <v>40190</v>
      </c>
      <c r="Q529" s="248"/>
      <c r="R529" s="248"/>
      <c r="S529" s="248"/>
      <c r="T529" s="251" t="s">
        <v>16014</v>
      </c>
      <c r="U529" s="248" t="s">
        <v>16270</v>
      </c>
    </row>
    <row r="530" spans="1:21" s="1" customFormat="1" ht="23.25" customHeight="1" x14ac:dyDescent="0.25">
      <c r="A530" t="s">
        <v>2747</v>
      </c>
      <c r="B530" t="str">
        <f t="shared" si="45"/>
        <v>32</v>
      </c>
      <c r="C530" t="str">
        <f t="shared" si="46"/>
        <v>L00</v>
      </c>
      <c r="D530" t="str">
        <f t="shared" si="47"/>
        <v>451</v>
      </c>
      <c r="E530" s="161" t="s">
        <v>2748</v>
      </c>
      <c r="F530" t="s">
        <v>17284</v>
      </c>
      <c r="G530" t="s">
        <v>2749</v>
      </c>
      <c r="H530" s="209">
        <v>32</v>
      </c>
      <c r="I530" s="209" t="s">
        <v>2258</v>
      </c>
      <c r="J530" s="209">
        <v>451</v>
      </c>
      <c r="K530" s="209">
        <v>319122</v>
      </c>
      <c r="L530" s="209">
        <v>210100</v>
      </c>
      <c r="M530" s="209">
        <v>404</v>
      </c>
      <c r="N530" s="209">
        <v>2000</v>
      </c>
      <c r="O530" s="209">
        <v>4001</v>
      </c>
      <c r="P530" s="376">
        <v>40191</v>
      </c>
      <c r="Q530" s="248"/>
      <c r="R530" s="248"/>
      <c r="S530" s="248"/>
      <c r="T530" s="251" t="s">
        <v>16014</v>
      </c>
      <c r="U530" s="248" t="s">
        <v>16270</v>
      </c>
    </row>
    <row r="531" spans="1:21" s="1" customFormat="1" ht="23.25" customHeight="1" x14ac:dyDescent="0.25">
      <c r="A531" t="s">
        <v>2591</v>
      </c>
      <c r="B531" t="str">
        <f t="shared" si="45"/>
        <v>32</v>
      </c>
      <c r="C531" t="str">
        <f t="shared" si="46"/>
        <v>L00</v>
      </c>
      <c r="D531" t="str">
        <f t="shared" si="47"/>
        <v>396</v>
      </c>
      <c r="E531" s="161" t="s">
        <v>2592</v>
      </c>
      <c r="F531" t="s">
        <v>17284</v>
      </c>
      <c r="G531" t="s">
        <v>2593</v>
      </c>
      <c r="H531" s="209">
        <v>32</v>
      </c>
      <c r="I531" s="209" t="s">
        <v>2258</v>
      </c>
      <c r="J531" s="209">
        <v>396</v>
      </c>
      <c r="K531" s="209">
        <v>319122</v>
      </c>
      <c r="L531" s="209">
        <v>210100</v>
      </c>
      <c r="M531" s="209">
        <v>404</v>
      </c>
      <c r="N531" s="209">
        <v>2000</v>
      </c>
      <c r="O531" s="209">
        <v>4001</v>
      </c>
      <c r="P531" s="376">
        <v>40192</v>
      </c>
      <c r="Q531" s="248"/>
      <c r="R531" s="248"/>
      <c r="S531" s="248"/>
      <c r="T531" s="251" t="s">
        <v>16014</v>
      </c>
      <c r="U531" s="248" t="s">
        <v>16270</v>
      </c>
    </row>
    <row r="532" spans="1:21" s="1" customFormat="1" ht="23.25" customHeight="1" x14ac:dyDescent="0.25">
      <c r="A532" t="s">
        <v>6009</v>
      </c>
      <c r="B532" t="str">
        <f t="shared" si="45"/>
        <v>32</v>
      </c>
      <c r="C532" t="str">
        <f t="shared" si="46"/>
        <v>L00</v>
      </c>
      <c r="D532" t="str">
        <f t="shared" si="47"/>
        <v>H59</v>
      </c>
      <c r="E532" s="161" t="s">
        <v>6010</v>
      </c>
      <c r="F532" t="s">
        <v>17284</v>
      </c>
      <c r="G532" t="s">
        <v>6011</v>
      </c>
      <c r="H532" s="209">
        <v>32</v>
      </c>
      <c r="I532" s="209" t="s">
        <v>2258</v>
      </c>
      <c r="J532" s="209" t="s">
        <v>6012</v>
      </c>
      <c r="K532" s="209">
        <v>319122</v>
      </c>
      <c r="L532" s="209">
        <v>210100</v>
      </c>
      <c r="M532" s="209">
        <v>404</v>
      </c>
      <c r="N532" s="209">
        <v>2000</v>
      </c>
      <c r="O532" s="209">
        <v>4001</v>
      </c>
      <c r="P532" s="376">
        <v>40193</v>
      </c>
      <c r="Q532" s="248"/>
      <c r="R532" s="248"/>
      <c r="S532" s="248"/>
      <c r="T532" s="251" t="s">
        <v>16014</v>
      </c>
      <c r="U532" s="248" t="s">
        <v>16270</v>
      </c>
    </row>
    <row r="533" spans="1:21" s="1" customFormat="1" ht="23.25" customHeight="1" x14ac:dyDescent="0.25">
      <c r="A533" t="s">
        <v>5981</v>
      </c>
      <c r="B533" t="str">
        <f t="shared" si="45"/>
        <v>32</v>
      </c>
      <c r="C533" t="str">
        <f t="shared" si="46"/>
        <v>L00</v>
      </c>
      <c r="D533" t="str">
        <f t="shared" si="47"/>
        <v>H52</v>
      </c>
      <c r="E533" s="161" t="s">
        <v>5982</v>
      </c>
      <c r="F533" t="s">
        <v>17284</v>
      </c>
      <c r="G533" t="s">
        <v>5983</v>
      </c>
      <c r="H533" s="209">
        <v>32</v>
      </c>
      <c r="I533" s="209" t="s">
        <v>2258</v>
      </c>
      <c r="J533" s="209" t="s">
        <v>5984</v>
      </c>
      <c r="K533" s="209">
        <v>319122</v>
      </c>
      <c r="L533" s="209">
        <v>210100</v>
      </c>
      <c r="M533" s="209">
        <v>404</v>
      </c>
      <c r="N533" s="209">
        <v>2000</v>
      </c>
      <c r="O533" s="209">
        <v>4001</v>
      </c>
      <c r="P533" s="376">
        <v>40194</v>
      </c>
      <c r="Q533" s="248"/>
      <c r="R533" s="248"/>
      <c r="S533" s="248"/>
      <c r="T533" s="251" t="s">
        <v>16014</v>
      </c>
      <c r="U533" s="248" t="s">
        <v>16270</v>
      </c>
    </row>
    <row r="534" spans="1:21" s="1" customFormat="1" ht="23.25" customHeight="1" x14ac:dyDescent="0.25">
      <c r="A534" t="s">
        <v>5977</v>
      </c>
      <c r="B534" t="str">
        <f t="shared" si="45"/>
        <v>32</v>
      </c>
      <c r="C534" t="str">
        <f t="shared" si="46"/>
        <v>L00</v>
      </c>
      <c r="D534" t="str">
        <f t="shared" si="47"/>
        <v>H51</v>
      </c>
      <c r="E534" s="161" t="s">
        <v>5978</v>
      </c>
      <c r="F534" t="s">
        <v>17284</v>
      </c>
      <c r="G534" t="s">
        <v>5979</v>
      </c>
      <c r="H534" s="209">
        <v>32</v>
      </c>
      <c r="I534" s="209" t="s">
        <v>2258</v>
      </c>
      <c r="J534" s="209" t="s">
        <v>5980</v>
      </c>
      <c r="K534" s="209">
        <v>319122</v>
      </c>
      <c r="L534" s="209">
        <v>210100</v>
      </c>
      <c r="M534" s="209">
        <v>404</v>
      </c>
      <c r="N534" s="209">
        <v>2000</v>
      </c>
      <c r="O534" s="209">
        <v>4001</v>
      </c>
      <c r="P534" s="376">
        <v>40195</v>
      </c>
      <c r="Q534" s="248"/>
      <c r="R534" s="248"/>
      <c r="S534" s="248"/>
      <c r="T534" s="251" t="s">
        <v>16014</v>
      </c>
      <c r="U534" s="248" t="s">
        <v>16270</v>
      </c>
    </row>
    <row r="535" spans="1:21" s="1" customFormat="1" ht="23.25" customHeight="1" x14ac:dyDescent="0.25">
      <c r="A535" t="s">
        <v>2920</v>
      </c>
      <c r="B535" t="str">
        <f t="shared" si="45"/>
        <v>32</v>
      </c>
      <c r="C535" t="str">
        <f t="shared" si="46"/>
        <v>L00</v>
      </c>
      <c r="D535" t="str">
        <f t="shared" si="47"/>
        <v>836</v>
      </c>
      <c r="E535" s="161" t="s">
        <v>2921</v>
      </c>
      <c r="F535" t="s">
        <v>17284</v>
      </c>
      <c r="G535" t="s">
        <v>2922</v>
      </c>
      <c r="H535" s="209">
        <v>32</v>
      </c>
      <c r="I535" s="209" t="s">
        <v>2258</v>
      </c>
      <c r="J535" s="209">
        <v>836</v>
      </c>
      <c r="K535" s="209">
        <v>319122</v>
      </c>
      <c r="L535" s="209">
        <v>210100</v>
      </c>
      <c r="M535" s="209">
        <v>404</v>
      </c>
      <c r="N535" s="209">
        <v>2000</v>
      </c>
      <c r="O535" s="209">
        <v>4001</v>
      </c>
      <c r="P535" s="376">
        <v>40196</v>
      </c>
      <c r="Q535" s="248"/>
      <c r="R535" s="248"/>
      <c r="S535" s="248"/>
      <c r="T535" s="251" t="s">
        <v>16014</v>
      </c>
      <c r="U535" s="248" t="s">
        <v>16270</v>
      </c>
    </row>
    <row r="536" spans="1:21" s="1" customFormat="1" ht="23.25" customHeight="1" x14ac:dyDescent="0.25">
      <c r="A536" t="s">
        <v>4007</v>
      </c>
      <c r="B536" t="str">
        <f t="shared" si="45"/>
        <v>32</v>
      </c>
      <c r="C536" t="str">
        <f t="shared" si="46"/>
        <v>L00</v>
      </c>
      <c r="D536" t="str">
        <f t="shared" si="47"/>
        <v>C13</v>
      </c>
      <c r="E536" s="161" t="s">
        <v>4008</v>
      </c>
      <c r="F536" t="s">
        <v>17284</v>
      </c>
      <c r="G536" t="s">
        <v>4009</v>
      </c>
      <c r="H536" s="209">
        <v>32</v>
      </c>
      <c r="I536" s="209" t="s">
        <v>2258</v>
      </c>
      <c r="J536" s="209" t="s">
        <v>4010</v>
      </c>
      <c r="K536" s="209">
        <v>319122</v>
      </c>
      <c r="L536" s="209">
        <v>210100</v>
      </c>
      <c r="M536" s="209">
        <v>404</v>
      </c>
      <c r="N536" s="209">
        <v>2000</v>
      </c>
      <c r="O536" s="209">
        <v>4001</v>
      </c>
      <c r="P536" s="376">
        <v>40197</v>
      </c>
      <c r="Q536" s="248"/>
      <c r="R536" s="248"/>
      <c r="S536" s="248"/>
      <c r="T536" s="251" t="s">
        <v>16014</v>
      </c>
      <c r="U536" s="248" t="s">
        <v>16270</v>
      </c>
    </row>
    <row r="537" spans="1:21" s="1" customFormat="1" ht="23.25" customHeight="1" x14ac:dyDescent="0.25">
      <c r="A537" t="s">
        <v>3093</v>
      </c>
      <c r="B537" t="str">
        <f t="shared" si="45"/>
        <v>32</v>
      </c>
      <c r="C537" t="str">
        <f t="shared" si="46"/>
        <v>L00</v>
      </c>
      <c r="D537" t="str">
        <f t="shared" si="47"/>
        <v>937</v>
      </c>
      <c r="E537" s="161" t="s">
        <v>3094</v>
      </c>
      <c r="F537" t="s">
        <v>17284</v>
      </c>
      <c r="G537" t="s">
        <v>3095</v>
      </c>
      <c r="H537" s="209">
        <v>32</v>
      </c>
      <c r="I537" s="209" t="s">
        <v>2258</v>
      </c>
      <c r="J537" s="209">
        <v>937</v>
      </c>
      <c r="K537" s="209">
        <v>319122</v>
      </c>
      <c r="L537" s="209">
        <v>210100</v>
      </c>
      <c r="M537" s="209">
        <v>404</v>
      </c>
      <c r="N537" s="209">
        <v>2000</v>
      </c>
      <c r="O537" s="209">
        <v>4001</v>
      </c>
      <c r="P537" s="376">
        <v>40198</v>
      </c>
      <c r="Q537" s="248"/>
      <c r="R537" s="248"/>
      <c r="S537" s="248"/>
      <c r="T537" s="251" t="s">
        <v>16014</v>
      </c>
      <c r="U537" s="248" t="s">
        <v>16270</v>
      </c>
    </row>
    <row r="538" spans="1:21" s="1" customFormat="1" ht="23.25" customHeight="1" x14ac:dyDescent="0.25">
      <c r="A538" t="s">
        <v>3111</v>
      </c>
      <c r="B538" t="str">
        <f t="shared" si="45"/>
        <v>32</v>
      </c>
      <c r="C538" t="str">
        <f t="shared" si="46"/>
        <v>L00</v>
      </c>
      <c r="D538" t="str">
        <f t="shared" si="47"/>
        <v>943</v>
      </c>
      <c r="E538" s="161" t="s">
        <v>3112</v>
      </c>
      <c r="F538" t="s">
        <v>17284</v>
      </c>
      <c r="G538" t="s">
        <v>3113</v>
      </c>
      <c r="H538" s="209">
        <v>32</v>
      </c>
      <c r="I538" s="209" t="s">
        <v>2258</v>
      </c>
      <c r="J538" s="209">
        <v>943</v>
      </c>
      <c r="K538" s="209">
        <v>319122</v>
      </c>
      <c r="L538" s="209">
        <v>210100</v>
      </c>
      <c r="M538" s="209">
        <v>404</v>
      </c>
      <c r="N538" s="209">
        <v>2000</v>
      </c>
      <c r="O538" s="209">
        <v>4001</v>
      </c>
      <c r="P538" s="376">
        <v>40199</v>
      </c>
      <c r="Q538" s="248"/>
      <c r="R538" s="248"/>
      <c r="S538" s="248"/>
      <c r="T538" s="251" t="s">
        <v>16014</v>
      </c>
      <c r="U538" s="248" t="s">
        <v>16270</v>
      </c>
    </row>
    <row r="539" spans="1:21" s="1" customFormat="1" ht="23.25" customHeight="1" x14ac:dyDescent="0.25">
      <c r="A539" t="s">
        <v>3125</v>
      </c>
      <c r="B539" t="str">
        <f t="shared" si="45"/>
        <v>32</v>
      </c>
      <c r="C539" t="str">
        <f t="shared" si="46"/>
        <v>L00</v>
      </c>
      <c r="D539" t="str">
        <f t="shared" si="47"/>
        <v>951</v>
      </c>
      <c r="E539" s="161" t="s">
        <v>3126</v>
      </c>
      <c r="F539" t="s">
        <v>17284</v>
      </c>
      <c r="G539" t="s">
        <v>3127</v>
      </c>
      <c r="H539" s="209">
        <v>32</v>
      </c>
      <c r="I539" s="209" t="s">
        <v>2258</v>
      </c>
      <c r="J539" s="209">
        <v>951</v>
      </c>
      <c r="K539" s="209">
        <v>319122</v>
      </c>
      <c r="L539" s="209">
        <v>210100</v>
      </c>
      <c r="M539" s="209">
        <v>404</v>
      </c>
      <c r="N539" s="209">
        <v>2000</v>
      </c>
      <c r="O539" s="209">
        <v>4001</v>
      </c>
      <c r="P539" s="376">
        <v>40200</v>
      </c>
      <c r="Q539" s="248"/>
      <c r="R539" s="248"/>
      <c r="S539" s="248"/>
      <c r="T539" s="251" t="s">
        <v>16014</v>
      </c>
      <c r="U539" s="248" t="s">
        <v>16270</v>
      </c>
    </row>
    <row r="540" spans="1:21" s="1" customFormat="1" ht="23.25" customHeight="1" x14ac:dyDescent="0.25">
      <c r="A540" t="s">
        <v>3185</v>
      </c>
      <c r="B540" t="str">
        <f t="shared" si="45"/>
        <v>32</v>
      </c>
      <c r="C540" t="str">
        <f t="shared" si="46"/>
        <v>L00</v>
      </c>
      <c r="D540" t="str">
        <f t="shared" si="47"/>
        <v>973</v>
      </c>
      <c r="E540" s="161" t="s">
        <v>3186</v>
      </c>
      <c r="F540" t="s">
        <v>17284</v>
      </c>
      <c r="G540" t="s">
        <v>3187</v>
      </c>
      <c r="H540" s="209">
        <v>32</v>
      </c>
      <c r="I540" s="209" t="s">
        <v>2258</v>
      </c>
      <c r="J540" s="209">
        <v>973</v>
      </c>
      <c r="K540" s="209">
        <v>319122</v>
      </c>
      <c r="L540" s="209">
        <v>210100</v>
      </c>
      <c r="M540" s="209">
        <v>404</v>
      </c>
      <c r="N540" s="209">
        <v>2000</v>
      </c>
      <c r="O540" s="209">
        <v>4001</v>
      </c>
      <c r="P540" s="376">
        <v>40201</v>
      </c>
      <c r="Q540" s="248"/>
      <c r="R540" s="248"/>
      <c r="S540" s="248"/>
      <c r="T540" s="251" t="s">
        <v>16014</v>
      </c>
      <c r="U540" s="248" t="s">
        <v>16270</v>
      </c>
    </row>
    <row r="541" spans="1:21" s="1" customFormat="1" ht="23.25" customHeight="1" x14ac:dyDescent="0.25">
      <c r="A541" t="s">
        <v>3241</v>
      </c>
      <c r="B541" t="str">
        <f t="shared" si="45"/>
        <v>32</v>
      </c>
      <c r="C541" t="str">
        <f t="shared" si="46"/>
        <v>L00</v>
      </c>
      <c r="D541" t="str">
        <f t="shared" si="47"/>
        <v>995</v>
      </c>
      <c r="E541" s="161" t="s">
        <v>3242</v>
      </c>
      <c r="F541" t="s">
        <v>17284</v>
      </c>
      <c r="G541" t="s">
        <v>3243</v>
      </c>
      <c r="H541" s="209">
        <v>32</v>
      </c>
      <c r="I541" s="209" t="s">
        <v>2258</v>
      </c>
      <c r="J541" s="209">
        <v>995</v>
      </c>
      <c r="K541" s="209">
        <v>319122</v>
      </c>
      <c r="L541" s="209">
        <v>210100</v>
      </c>
      <c r="M541" s="209">
        <v>404</v>
      </c>
      <c r="N541" s="209">
        <v>2000</v>
      </c>
      <c r="O541" s="209">
        <v>4001</v>
      </c>
      <c r="P541" s="376">
        <v>40202</v>
      </c>
      <c r="Q541" s="248"/>
      <c r="R541" s="248"/>
      <c r="S541" s="248"/>
      <c r="T541" s="251" t="s">
        <v>16014</v>
      </c>
      <c r="U541" s="248" t="s">
        <v>16270</v>
      </c>
    </row>
    <row r="542" spans="1:21" s="1" customFormat="1" ht="23.25" customHeight="1" x14ac:dyDescent="0.25">
      <c r="A542" t="s">
        <v>2750</v>
      </c>
      <c r="B542" t="str">
        <f t="shared" si="45"/>
        <v>32</v>
      </c>
      <c r="C542" t="str">
        <f t="shared" si="46"/>
        <v>L00</v>
      </c>
      <c r="D542" t="str">
        <f t="shared" si="47"/>
        <v>452</v>
      </c>
      <c r="E542" s="161" t="s">
        <v>2751</v>
      </c>
      <c r="F542" t="s">
        <v>17284</v>
      </c>
      <c r="G542" t="s">
        <v>2752</v>
      </c>
      <c r="H542" s="209">
        <v>32</v>
      </c>
      <c r="I542" s="209" t="s">
        <v>2258</v>
      </c>
      <c r="J542" s="209">
        <v>452</v>
      </c>
      <c r="K542" s="209">
        <v>319122</v>
      </c>
      <c r="L542" s="209">
        <v>210100</v>
      </c>
      <c r="M542" s="209">
        <v>404</v>
      </c>
      <c r="N542" s="209">
        <v>2000</v>
      </c>
      <c r="O542" s="209">
        <v>4001</v>
      </c>
      <c r="P542" s="376">
        <v>40203</v>
      </c>
      <c r="Q542" s="248"/>
      <c r="R542" s="248"/>
      <c r="S542" s="248"/>
      <c r="T542" s="251" t="s">
        <v>16014</v>
      </c>
      <c r="U542" s="248" t="s">
        <v>16270</v>
      </c>
    </row>
    <row r="543" spans="1:21" s="1" customFormat="1" ht="23.25" customHeight="1" x14ac:dyDescent="0.25">
      <c r="A543" t="s">
        <v>2753</v>
      </c>
      <c r="B543" t="str">
        <f t="shared" si="45"/>
        <v>32</v>
      </c>
      <c r="C543" t="str">
        <f t="shared" si="46"/>
        <v>L00</v>
      </c>
      <c r="D543" t="str">
        <f t="shared" si="47"/>
        <v>453</v>
      </c>
      <c r="E543" s="161" t="s">
        <v>2754</v>
      </c>
      <c r="F543" t="s">
        <v>17284</v>
      </c>
      <c r="G543" t="s">
        <v>2755</v>
      </c>
      <c r="H543" s="209">
        <v>32</v>
      </c>
      <c r="I543" s="209" t="s">
        <v>2258</v>
      </c>
      <c r="J543" s="209">
        <v>453</v>
      </c>
      <c r="K543" s="209">
        <v>319122</v>
      </c>
      <c r="L543" s="209">
        <v>210100</v>
      </c>
      <c r="M543" s="209">
        <v>404</v>
      </c>
      <c r="N543" s="209">
        <v>2000</v>
      </c>
      <c r="O543" s="209">
        <v>4001</v>
      </c>
      <c r="P543" s="376">
        <v>40204</v>
      </c>
      <c r="Q543" s="248"/>
      <c r="R543" s="248"/>
      <c r="S543" s="248"/>
      <c r="T543" s="251" t="s">
        <v>16014</v>
      </c>
      <c r="U543" s="248" t="s">
        <v>16270</v>
      </c>
    </row>
    <row r="544" spans="1:21" s="1" customFormat="1" ht="23.25" customHeight="1" x14ac:dyDescent="0.25">
      <c r="A544" t="s">
        <v>2932</v>
      </c>
      <c r="B544" t="str">
        <f t="shared" si="45"/>
        <v>32</v>
      </c>
      <c r="C544" t="str">
        <f t="shared" si="46"/>
        <v>L00</v>
      </c>
      <c r="D544" t="str">
        <f t="shared" si="47"/>
        <v>840</v>
      </c>
      <c r="E544" s="161" t="s">
        <v>2933</v>
      </c>
      <c r="F544" t="s">
        <v>17284</v>
      </c>
      <c r="G544" t="s">
        <v>2934</v>
      </c>
      <c r="H544" s="209">
        <v>32</v>
      </c>
      <c r="I544" s="209" t="s">
        <v>2258</v>
      </c>
      <c r="J544" s="209">
        <v>840</v>
      </c>
      <c r="K544" s="209">
        <v>319122</v>
      </c>
      <c r="L544" s="209">
        <v>210100</v>
      </c>
      <c r="M544" s="209">
        <v>404</v>
      </c>
      <c r="N544" s="209">
        <v>2000</v>
      </c>
      <c r="O544" s="209">
        <v>4001</v>
      </c>
      <c r="P544" s="376">
        <v>40205</v>
      </c>
      <c r="Q544" s="248"/>
      <c r="R544" s="248"/>
      <c r="S544" s="248"/>
      <c r="T544" s="251" t="s">
        <v>16014</v>
      </c>
      <c r="U544" s="248" t="s">
        <v>16270</v>
      </c>
    </row>
    <row r="545" spans="1:21" s="1" customFormat="1" ht="23.25" customHeight="1" x14ac:dyDescent="0.25">
      <c r="A545" t="s">
        <v>2958</v>
      </c>
      <c r="B545" t="str">
        <f t="shared" si="45"/>
        <v>32</v>
      </c>
      <c r="C545" t="str">
        <f t="shared" si="46"/>
        <v>L00</v>
      </c>
      <c r="D545" t="str">
        <f t="shared" si="47"/>
        <v>859</v>
      </c>
      <c r="E545" s="161" t="s">
        <v>2959</v>
      </c>
      <c r="F545" t="s">
        <v>17284</v>
      </c>
      <c r="G545" t="s">
        <v>2960</v>
      </c>
      <c r="H545" s="209">
        <v>32</v>
      </c>
      <c r="I545" s="209" t="s">
        <v>2258</v>
      </c>
      <c r="J545" s="209">
        <v>859</v>
      </c>
      <c r="K545" s="209">
        <v>319122</v>
      </c>
      <c r="L545" s="209">
        <v>210100</v>
      </c>
      <c r="M545" s="209">
        <v>404</v>
      </c>
      <c r="N545" s="209">
        <v>2000</v>
      </c>
      <c r="O545" s="209">
        <v>4001</v>
      </c>
      <c r="P545" s="376">
        <v>40206</v>
      </c>
      <c r="Q545" s="248"/>
      <c r="R545" s="248"/>
      <c r="S545" s="248"/>
      <c r="T545" s="251" t="s">
        <v>16014</v>
      </c>
      <c r="U545" s="248" t="s">
        <v>16270</v>
      </c>
    </row>
    <row r="546" spans="1:21" s="1" customFormat="1" ht="23.25" customHeight="1" x14ac:dyDescent="0.25">
      <c r="A546" t="s">
        <v>2979</v>
      </c>
      <c r="B546" t="str">
        <f t="shared" si="45"/>
        <v>32</v>
      </c>
      <c r="C546" t="str">
        <f t="shared" si="46"/>
        <v>L00</v>
      </c>
      <c r="D546" t="str">
        <f t="shared" si="47"/>
        <v>872</v>
      </c>
      <c r="E546" s="161" t="s">
        <v>2980</v>
      </c>
      <c r="F546" t="s">
        <v>17284</v>
      </c>
      <c r="G546" t="s">
        <v>2981</v>
      </c>
      <c r="H546" s="209">
        <v>32</v>
      </c>
      <c r="I546" s="209" t="s">
        <v>2258</v>
      </c>
      <c r="J546" s="209">
        <v>872</v>
      </c>
      <c r="K546" s="209">
        <v>319122</v>
      </c>
      <c r="L546" s="209">
        <v>210100</v>
      </c>
      <c r="M546" s="209">
        <v>404</v>
      </c>
      <c r="N546" s="209">
        <v>2000</v>
      </c>
      <c r="O546" s="209">
        <v>4001</v>
      </c>
      <c r="P546" s="376">
        <v>40207</v>
      </c>
      <c r="Q546" s="248"/>
      <c r="R546" s="248"/>
      <c r="S546" s="248"/>
      <c r="T546" s="251" t="s">
        <v>16014</v>
      </c>
      <c r="U546" s="248" t="s">
        <v>16270</v>
      </c>
    </row>
    <row r="547" spans="1:21" s="1" customFormat="1" ht="23.25" customHeight="1" x14ac:dyDescent="0.25">
      <c r="A547" t="s">
        <v>3009</v>
      </c>
      <c r="B547" t="str">
        <f t="shared" si="45"/>
        <v>32</v>
      </c>
      <c r="C547" t="str">
        <f t="shared" si="46"/>
        <v>L00</v>
      </c>
      <c r="D547" t="str">
        <f t="shared" si="47"/>
        <v>890</v>
      </c>
      <c r="E547" s="161" t="s">
        <v>3010</v>
      </c>
      <c r="F547" t="s">
        <v>17284</v>
      </c>
      <c r="G547" t="s">
        <v>3011</v>
      </c>
      <c r="H547" s="209">
        <v>32</v>
      </c>
      <c r="I547" s="209" t="s">
        <v>2258</v>
      </c>
      <c r="J547" s="209">
        <v>890</v>
      </c>
      <c r="K547" s="209">
        <v>319122</v>
      </c>
      <c r="L547" s="209">
        <v>210100</v>
      </c>
      <c r="M547" s="209">
        <v>404</v>
      </c>
      <c r="N547" s="209">
        <v>2000</v>
      </c>
      <c r="O547" s="209">
        <v>4001</v>
      </c>
      <c r="P547" s="376">
        <v>40208</v>
      </c>
      <c r="Q547" s="248"/>
      <c r="R547" s="248"/>
      <c r="S547" s="248"/>
      <c r="T547" s="251" t="s">
        <v>16014</v>
      </c>
      <c r="U547" s="248" t="s">
        <v>16270</v>
      </c>
    </row>
    <row r="548" spans="1:21" s="1" customFormat="1" ht="23.25" customHeight="1" x14ac:dyDescent="0.25">
      <c r="A548" t="s">
        <v>3021</v>
      </c>
      <c r="B548" t="str">
        <f t="shared" si="45"/>
        <v>32</v>
      </c>
      <c r="C548" t="str">
        <f t="shared" si="46"/>
        <v>L00</v>
      </c>
      <c r="D548" t="str">
        <f t="shared" si="47"/>
        <v>909</v>
      </c>
      <c r="E548" s="161" t="s">
        <v>3022</v>
      </c>
      <c r="F548" t="s">
        <v>17284</v>
      </c>
      <c r="G548" t="s">
        <v>3023</v>
      </c>
      <c r="H548" s="209">
        <v>32</v>
      </c>
      <c r="I548" s="209" t="s">
        <v>2258</v>
      </c>
      <c r="J548" s="209">
        <v>909</v>
      </c>
      <c r="K548" s="209">
        <v>319122</v>
      </c>
      <c r="L548" s="209">
        <v>210100</v>
      </c>
      <c r="M548" s="209">
        <v>404</v>
      </c>
      <c r="N548" s="209">
        <v>2000</v>
      </c>
      <c r="O548" s="209">
        <v>4001</v>
      </c>
      <c r="P548" s="376">
        <v>40209</v>
      </c>
      <c r="Q548" s="248"/>
      <c r="R548" s="248"/>
      <c r="S548" s="248"/>
      <c r="T548" s="251" t="s">
        <v>16014</v>
      </c>
      <c r="U548" s="248" t="s">
        <v>16270</v>
      </c>
    </row>
    <row r="549" spans="1:21" s="1" customFormat="1" ht="23.25" customHeight="1" x14ac:dyDescent="0.25">
      <c r="A549" t="s">
        <v>3039</v>
      </c>
      <c r="B549" t="str">
        <f t="shared" si="45"/>
        <v>32</v>
      </c>
      <c r="C549" t="str">
        <f t="shared" si="46"/>
        <v>L00</v>
      </c>
      <c r="D549" t="str">
        <f t="shared" si="47"/>
        <v>919</v>
      </c>
      <c r="E549" s="161" t="s">
        <v>3040</v>
      </c>
      <c r="F549" t="s">
        <v>17284</v>
      </c>
      <c r="G549" t="s">
        <v>3041</v>
      </c>
      <c r="H549" s="209">
        <v>32</v>
      </c>
      <c r="I549" s="209" t="s">
        <v>2258</v>
      </c>
      <c r="J549" s="209">
        <v>919</v>
      </c>
      <c r="K549" s="209">
        <v>319122</v>
      </c>
      <c r="L549" s="209">
        <v>210100</v>
      </c>
      <c r="M549" s="209">
        <v>404</v>
      </c>
      <c r="N549" s="209">
        <v>2000</v>
      </c>
      <c r="O549" s="209">
        <v>4001</v>
      </c>
      <c r="P549" s="376">
        <v>40210</v>
      </c>
      <c r="Q549" s="248"/>
      <c r="R549" s="248"/>
      <c r="S549" s="248"/>
      <c r="T549" s="251" t="s">
        <v>16014</v>
      </c>
      <c r="U549" s="248" t="s">
        <v>16270</v>
      </c>
    </row>
    <row r="550" spans="1:21" s="1" customFormat="1" ht="23.25" customHeight="1" x14ac:dyDescent="0.25">
      <c r="A550" t="s">
        <v>3045</v>
      </c>
      <c r="B550" t="str">
        <f t="shared" si="45"/>
        <v>32</v>
      </c>
      <c r="C550" t="str">
        <f t="shared" si="46"/>
        <v>L00</v>
      </c>
      <c r="D550" t="str">
        <f t="shared" si="47"/>
        <v>921</v>
      </c>
      <c r="E550" s="161" t="s">
        <v>3046</v>
      </c>
      <c r="F550" t="s">
        <v>17284</v>
      </c>
      <c r="G550" t="s">
        <v>3047</v>
      </c>
      <c r="H550" s="209">
        <v>32</v>
      </c>
      <c r="I550" s="209" t="s">
        <v>2258</v>
      </c>
      <c r="J550" s="209">
        <v>921</v>
      </c>
      <c r="K550" s="209">
        <v>319122</v>
      </c>
      <c r="L550" s="209">
        <v>210100</v>
      </c>
      <c r="M550" s="209">
        <v>404</v>
      </c>
      <c r="N550" s="209">
        <v>2000</v>
      </c>
      <c r="O550" s="209">
        <v>4001</v>
      </c>
      <c r="P550" s="376">
        <v>40211</v>
      </c>
      <c r="Q550" s="248"/>
      <c r="R550" s="248"/>
      <c r="S550" s="248"/>
      <c r="T550" s="251" t="s">
        <v>16014</v>
      </c>
      <c r="U550" s="248" t="s">
        <v>16270</v>
      </c>
    </row>
    <row r="551" spans="1:21" s="1" customFormat="1" ht="23.25" customHeight="1" x14ac:dyDescent="0.25">
      <c r="A551" t="s">
        <v>3072</v>
      </c>
      <c r="B551" t="str">
        <f t="shared" si="45"/>
        <v>32</v>
      </c>
      <c r="C551" t="str">
        <f t="shared" si="46"/>
        <v>L00</v>
      </c>
      <c r="D551" t="str">
        <f t="shared" si="47"/>
        <v>930</v>
      </c>
      <c r="E551" s="161" t="s">
        <v>3073</v>
      </c>
      <c r="F551" t="s">
        <v>17284</v>
      </c>
      <c r="G551" t="s">
        <v>3074</v>
      </c>
      <c r="H551" s="209">
        <v>32</v>
      </c>
      <c r="I551" s="209" t="s">
        <v>2258</v>
      </c>
      <c r="J551" s="209">
        <v>930</v>
      </c>
      <c r="K551" s="209">
        <v>319122</v>
      </c>
      <c r="L551" s="209">
        <v>210100</v>
      </c>
      <c r="M551" s="209">
        <v>404</v>
      </c>
      <c r="N551" s="209">
        <v>2000</v>
      </c>
      <c r="O551" s="209">
        <v>4001</v>
      </c>
      <c r="P551" s="376">
        <v>40212</v>
      </c>
      <c r="Q551" s="248"/>
      <c r="R551" s="248"/>
      <c r="S551" s="248"/>
      <c r="T551" s="251" t="s">
        <v>16014</v>
      </c>
      <c r="U551" s="248" t="s">
        <v>16270</v>
      </c>
    </row>
    <row r="552" spans="1:21" s="1" customFormat="1" ht="23.25" customHeight="1" x14ac:dyDescent="0.25">
      <c r="A552" t="s">
        <v>3270</v>
      </c>
      <c r="B552" t="str">
        <f t="shared" si="45"/>
        <v>32</v>
      </c>
      <c r="C552" t="str">
        <f t="shared" si="46"/>
        <v>L00</v>
      </c>
      <c r="D552" t="str">
        <f t="shared" si="47"/>
        <v>A10</v>
      </c>
      <c r="E552" s="161" t="s">
        <v>3271</v>
      </c>
      <c r="F552" t="s">
        <v>17284</v>
      </c>
      <c r="G552" t="s">
        <v>3272</v>
      </c>
      <c r="H552" s="209">
        <v>32</v>
      </c>
      <c r="I552" s="209" t="s">
        <v>2258</v>
      </c>
      <c r="J552" s="209" t="s">
        <v>3273</v>
      </c>
      <c r="K552" s="209">
        <v>319122</v>
      </c>
      <c r="L552" s="209">
        <v>210100</v>
      </c>
      <c r="M552" s="209">
        <v>404</v>
      </c>
      <c r="N552" s="209">
        <v>2000</v>
      </c>
      <c r="O552" s="209">
        <v>4001</v>
      </c>
      <c r="P552" s="376">
        <v>40213</v>
      </c>
      <c r="Q552" s="248"/>
      <c r="R552" s="248"/>
      <c r="S552" s="248"/>
      <c r="T552" s="251" t="s">
        <v>16014</v>
      </c>
      <c r="U552" s="248" t="s">
        <v>16270</v>
      </c>
    </row>
    <row r="553" spans="1:21" s="1" customFormat="1" ht="23.25" customHeight="1" x14ac:dyDescent="0.25">
      <c r="A553" t="s">
        <v>2374</v>
      </c>
      <c r="B553" t="str">
        <f t="shared" si="45"/>
        <v>32</v>
      </c>
      <c r="C553" t="str">
        <f t="shared" si="46"/>
        <v>L00</v>
      </c>
      <c r="D553" t="str">
        <f t="shared" si="47"/>
        <v>287</v>
      </c>
      <c r="E553" s="161" t="s">
        <v>2375</v>
      </c>
      <c r="F553" t="s">
        <v>17284</v>
      </c>
      <c r="G553" t="s">
        <v>2376</v>
      </c>
      <c r="H553" s="209">
        <v>32</v>
      </c>
      <c r="I553" s="209" t="s">
        <v>2258</v>
      </c>
      <c r="J553" s="209">
        <v>287</v>
      </c>
      <c r="K553" s="209">
        <v>319122</v>
      </c>
      <c r="L553" s="209">
        <v>210100</v>
      </c>
      <c r="M553" s="209">
        <v>404</v>
      </c>
      <c r="N553" s="209">
        <v>2000</v>
      </c>
      <c r="O553" s="209">
        <v>4001</v>
      </c>
      <c r="P553" s="376">
        <v>40214</v>
      </c>
      <c r="Q553" s="248"/>
      <c r="R553" s="251"/>
      <c r="S553" s="248"/>
      <c r="T553" s="251" t="s">
        <v>16014</v>
      </c>
      <c r="U553" s="248" t="s">
        <v>16270</v>
      </c>
    </row>
    <row r="554" spans="1:21" s="1" customFormat="1" ht="23.25" customHeight="1" x14ac:dyDescent="0.25">
      <c r="A554" t="s">
        <v>2377</v>
      </c>
      <c r="B554" t="str">
        <f t="shared" si="45"/>
        <v>32</v>
      </c>
      <c r="C554" t="str">
        <f t="shared" si="46"/>
        <v>L00</v>
      </c>
      <c r="D554" t="str">
        <f t="shared" si="47"/>
        <v>288</v>
      </c>
      <c r="E554" s="161" t="s">
        <v>2378</v>
      </c>
      <c r="F554" t="s">
        <v>17284</v>
      </c>
      <c r="G554" t="s">
        <v>2379</v>
      </c>
      <c r="H554" s="209">
        <v>32</v>
      </c>
      <c r="I554" s="209" t="s">
        <v>2258</v>
      </c>
      <c r="J554" s="209">
        <v>288</v>
      </c>
      <c r="K554" s="209">
        <v>319122</v>
      </c>
      <c r="L554" s="209">
        <v>210100</v>
      </c>
      <c r="M554" s="209">
        <v>404</v>
      </c>
      <c r="N554" s="209">
        <v>2000</v>
      </c>
      <c r="O554" s="209">
        <v>4001</v>
      </c>
      <c r="P554" s="376">
        <v>40215</v>
      </c>
      <c r="Q554" s="248"/>
      <c r="R554" s="251"/>
      <c r="S554" s="248"/>
      <c r="T554" s="251" t="s">
        <v>16014</v>
      </c>
      <c r="U554" s="248" t="s">
        <v>16270</v>
      </c>
    </row>
    <row r="555" spans="1:21" s="1" customFormat="1" ht="23.25" customHeight="1" x14ac:dyDescent="0.25">
      <c r="A555" t="s">
        <v>2935</v>
      </c>
      <c r="B555" t="str">
        <f t="shared" si="45"/>
        <v>32</v>
      </c>
      <c r="C555" t="str">
        <f t="shared" si="46"/>
        <v>L00</v>
      </c>
      <c r="D555" t="str">
        <f t="shared" si="47"/>
        <v>844</v>
      </c>
      <c r="E555" s="161" t="s">
        <v>2936</v>
      </c>
      <c r="F555" t="s">
        <v>17284</v>
      </c>
      <c r="G555" t="s">
        <v>2937</v>
      </c>
      <c r="H555" s="209">
        <v>32</v>
      </c>
      <c r="I555" s="209" t="s">
        <v>2258</v>
      </c>
      <c r="J555" s="209">
        <v>844</v>
      </c>
      <c r="K555" s="209">
        <v>319122</v>
      </c>
      <c r="L555" s="209">
        <v>210100</v>
      </c>
      <c r="M555" s="209">
        <v>404</v>
      </c>
      <c r="N555" s="209">
        <v>2000</v>
      </c>
      <c r="O555" s="209">
        <v>4001</v>
      </c>
      <c r="P555" s="376">
        <v>40216</v>
      </c>
      <c r="Q555" s="248"/>
      <c r="R555" s="248"/>
      <c r="S555" s="248"/>
      <c r="T555" s="251" t="s">
        <v>16014</v>
      </c>
      <c r="U555" s="248" t="s">
        <v>16270</v>
      </c>
    </row>
    <row r="556" spans="1:21" s="1" customFormat="1" ht="23.25" customHeight="1" x14ac:dyDescent="0.25">
      <c r="A556" t="s">
        <v>3482</v>
      </c>
      <c r="B556" t="str">
        <f t="shared" si="45"/>
        <v>32</v>
      </c>
      <c r="C556" t="str">
        <f t="shared" si="46"/>
        <v>L00</v>
      </c>
      <c r="D556" t="str">
        <f t="shared" si="47"/>
        <v>A79</v>
      </c>
      <c r="E556" s="161" t="s">
        <v>3483</v>
      </c>
      <c r="F556" t="s">
        <v>17284</v>
      </c>
      <c r="G556" t="s">
        <v>3484</v>
      </c>
      <c r="H556" s="209">
        <v>32</v>
      </c>
      <c r="I556" s="209" t="s">
        <v>2258</v>
      </c>
      <c r="J556" s="209" t="s">
        <v>3485</v>
      </c>
      <c r="K556" s="209">
        <v>319122</v>
      </c>
      <c r="L556" s="209">
        <v>210100</v>
      </c>
      <c r="M556" s="209">
        <v>404</v>
      </c>
      <c r="N556" s="209">
        <v>2000</v>
      </c>
      <c r="O556" s="209">
        <v>4001</v>
      </c>
      <c r="P556" s="376">
        <v>40217</v>
      </c>
      <c r="Q556" s="248"/>
      <c r="R556" s="248"/>
      <c r="S556" s="248"/>
      <c r="T556" s="251" t="s">
        <v>16014</v>
      </c>
      <c r="U556" s="248" t="s">
        <v>16270</v>
      </c>
    </row>
    <row r="557" spans="1:21" s="1" customFormat="1" ht="23.25" customHeight="1" x14ac:dyDescent="0.25">
      <c r="A557" t="s">
        <v>2955</v>
      </c>
      <c r="B557" t="str">
        <f t="shared" si="45"/>
        <v>32</v>
      </c>
      <c r="C557" t="str">
        <f t="shared" si="46"/>
        <v>L00</v>
      </c>
      <c r="D557" t="str">
        <f t="shared" si="47"/>
        <v>855</v>
      </c>
      <c r="E557" s="161" t="s">
        <v>2956</v>
      </c>
      <c r="F557" t="s">
        <v>17284</v>
      </c>
      <c r="G557" t="s">
        <v>2957</v>
      </c>
      <c r="H557" s="209">
        <v>32</v>
      </c>
      <c r="I557" s="209" t="s">
        <v>2258</v>
      </c>
      <c r="J557" s="209">
        <v>855</v>
      </c>
      <c r="K557" s="209">
        <v>319122</v>
      </c>
      <c r="L557" s="209">
        <v>210100</v>
      </c>
      <c r="M557" s="209">
        <v>404</v>
      </c>
      <c r="N557" s="209">
        <v>2000</v>
      </c>
      <c r="O557" s="209">
        <v>4001</v>
      </c>
      <c r="P557" s="376">
        <v>40218</v>
      </c>
      <c r="Q557" s="248"/>
      <c r="R557" s="248"/>
      <c r="S557" s="248"/>
      <c r="T557" s="251" t="s">
        <v>16014</v>
      </c>
      <c r="U557" s="248" t="s">
        <v>16270</v>
      </c>
    </row>
    <row r="558" spans="1:21" s="1" customFormat="1" ht="23.25" customHeight="1" x14ac:dyDescent="0.25">
      <c r="A558" t="s">
        <v>3266</v>
      </c>
      <c r="B558" t="str">
        <f t="shared" si="45"/>
        <v>32</v>
      </c>
      <c r="C558" t="str">
        <f t="shared" si="46"/>
        <v>L00</v>
      </c>
      <c r="D558" t="str">
        <f t="shared" si="47"/>
        <v>A05</v>
      </c>
      <c r="E558" s="161" t="s">
        <v>3267</v>
      </c>
      <c r="F558" t="s">
        <v>17284</v>
      </c>
      <c r="G558" t="s">
        <v>3268</v>
      </c>
      <c r="H558" s="209">
        <v>32</v>
      </c>
      <c r="I558" s="209" t="s">
        <v>2258</v>
      </c>
      <c r="J558" s="209" t="s">
        <v>3269</v>
      </c>
      <c r="K558" s="209">
        <v>319122</v>
      </c>
      <c r="L558" s="209">
        <v>210100</v>
      </c>
      <c r="M558" s="209">
        <v>404</v>
      </c>
      <c r="N558" s="209">
        <v>2000</v>
      </c>
      <c r="O558" s="209">
        <v>4001</v>
      </c>
      <c r="P558" s="376">
        <v>40219</v>
      </c>
      <c r="Q558" s="248"/>
      <c r="R558" s="248"/>
      <c r="S558" s="248"/>
      <c r="T558" s="251" t="s">
        <v>16014</v>
      </c>
      <c r="U558" s="248" t="s">
        <v>16270</v>
      </c>
    </row>
    <row r="559" spans="1:21" s="1" customFormat="1" ht="23.25" customHeight="1" x14ac:dyDescent="0.25">
      <c r="A559" t="s">
        <v>2708</v>
      </c>
      <c r="B559" t="str">
        <f t="shared" ref="B559:B622" si="48">LEFT(A559,2)</f>
        <v>32</v>
      </c>
      <c r="C559" t="str">
        <f t="shared" ref="C559:C622" si="49">MID(A559,4,3)</f>
        <v>L00</v>
      </c>
      <c r="D559" t="str">
        <f t="shared" ref="D559:D622" si="50">RIGHT(A559,3)</f>
        <v>437</v>
      </c>
      <c r="E559" s="161" t="s">
        <v>2709</v>
      </c>
      <c r="F559" t="s">
        <v>17284</v>
      </c>
      <c r="G559" t="s">
        <v>2709</v>
      </c>
      <c r="H559" s="209">
        <v>32</v>
      </c>
      <c r="I559" s="209" t="s">
        <v>2258</v>
      </c>
      <c r="J559" s="209">
        <v>437</v>
      </c>
      <c r="K559" s="209">
        <v>319122</v>
      </c>
      <c r="L559" s="209">
        <v>210100</v>
      </c>
      <c r="M559" s="209">
        <v>404</v>
      </c>
      <c r="N559" s="209">
        <v>2000</v>
      </c>
      <c r="O559" s="209">
        <v>4001</v>
      </c>
      <c r="P559" s="376">
        <v>40220</v>
      </c>
      <c r="Q559" s="248"/>
      <c r="R559" s="248"/>
      <c r="S559" s="248"/>
      <c r="T559" s="251" t="s">
        <v>16014</v>
      </c>
      <c r="U559" s="248" t="s">
        <v>16270</v>
      </c>
    </row>
    <row r="560" spans="1:21" s="1" customFormat="1" ht="23.25" customHeight="1" x14ac:dyDescent="0.25">
      <c r="A560" t="s">
        <v>2982</v>
      </c>
      <c r="B560" t="str">
        <f t="shared" si="48"/>
        <v>32</v>
      </c>
      <c r="C560" t="str">
        <f t="shared" si="49"/>
        <v>L00</v>
      </c>
      <c r="D560" t="str">
        <f t="shared" si="50"/>
        <v>874</v>
      </c>
      <c r="E560" s="161" t="s">
        <v>2983</v>
      </c>
      <c r="F560" t="s">
        <v>17284</v>
      </c>
      <c r="G560" t="s">
        <v>2984</v>
      </c>
      <c r="H560" s="209">
        <v>32</v>
      </c>
      <c r="I560" s="209" t="s">
        <v>2258</v>
      </c>
      <c r="J560" s="209">
        <v>874</v>
      </c>
      <c r="K560" s="209">
        <v>319122</v>
      </c>
      <c r="L560" s="209">
        <v>210100</v>
      </c>
      <c r="M560" s="209">
        <v>404</v>
      </c>
      <c r="N560" s="209">
        <v>2000</v>
      </c>
      <c r="O560" s="209">
        <v>4001</v>
      </c>
      <c r="P560" s="376">
        <v>40221</v>
      </c>
      <c r="Q560" s="248"/>
      <c r="R560" s="248"/>
      <c r="S560" s="248"/>
      <c r="T560" s="251" t="s">
        <v>16014</v>
      </c>
      <c r="U560" s="248" t="s">
        <v>16270</v>
      </c>
    </row>
    <row r="561" spans="1:21" s="1" customFormat="1" ht="23.25" customHeight="1" x14ac:dyDescent="0.25">
      <c r="A561" t="s">
        <v>2985</v>
      </c>
      <c r="B561" t="str">
        <f t="shared" si="48"/>
        <v>32</v>
      </c>
      <c r="C561" t="str">
        <f t="shared" si="49"/>
        <v>L00</v>
      </c>
      <c r="D561" t="str">
        <f t="shared" si="50"/>
        <v>875</v>
      </c>
      <c r="E561" s="161" t="s">
        <v>2986</v>
      </c>
      <c r="F561" t="s">
        <v>17284</v>
      </c>
      <c r="G561" t="s">
        <v>2987</v>
      </c>
      <c r="H561" s="209">
        <v>32</v>
      </c>
      <c r="I561" s="209" t="s">
        <v>2258</v>
      </c>
      <c r="J561" s="209">
        <v>875</v>
      </c>
      <c r="K561" s="209">
        <v>319122</v>
      </c>
      <c r="L561" s="209">
        <v>210100</v>
      </c>
      <c r="M561" s="209">
        <v>404</v>
      </c>
      <c r="N561" s="209">
        <v>2000</v>
      </c>
      <c r="O561" s="209">
        <v>4001</v>
      </c>
      <c r="P561" s="376">
        <v>40222</v>
      </c>
      <c r="Q561" s="248"/>
      <c r="R561" s="248"/>
      <c r="S561" s="248"/>
      <c r="T561" s="251" t="s">
        <v>16014</v>
      </c>
      <c r="U561" s="248" t="s">
        <v>16270</v>
      </c>
    </row>
    <row r="562" spans="1:21" s="1" customFormat="1" ht="23.25" customHeight="1" x14ac:dyDescent="0.25">
      <c r="A562" t="s">
        <v>2988</v>
      </c>
      <c r="B562" t="str">
        <f t="shared" si="48"/>
        <v>32</v>
      </c>
      <c r="C562" t="str">
        <f t="shared" si="49"/>
        <v>L00</v>
      </c>
      <c r="D562" t="str">
        <f t="shared" si="50"/>
        <v>876</v>
      </c>
      <c r="E562" s="161" t="s">
        <v>2989</v>
      </c>
      <c r="F562" t="s">
        <v>17284</v>
      </c>
      <c r="G562" t="s">
        <v>2990</v>
      </c>
      <c r="H562" s="209">
        <v>32</v>
      </c>
      <c r="I562" s="209" t="s">
        <v>2258</v>
      </c>
      <c r="J562" s="209">
        <v>876</v>
      </c>
      <c r="K562" s="209">
        <v>319122</v>
      </c>
      <c r="L562" s="209">
        <v>210100</v>
      </c>
      <c r="M562" s="209">
        <v>404</v>
      </c>
      <c r="N562" s="209">
        <v>2000</v>
      </c>
      <c r="O562" s="209">
        <v>4001</v>
      </c>
      <c r="P562" s="376">
        <v>40223</v>
      </c>
      <c r="Q562" s="248"/>
      <c r="R562" s="248"/>
      <c r="S562" s="248"/>
      <c r="T562" s="251" t="s">
        <v>16014</v>
      </c>
      <c r="U562" s="248" t="s">
        <v>16270</v>
      </c>
    </row>
    <row r="563" spans="1:21" s="1" customFormat="1" ht="23.25" customHeight="1" x14ac:dyDescent="0.25">
      <c r="A563" t="s">
        <v>2905</v>
      </c>
      <c r="B563" t="str">
        <f t="shared" si="48"/>
        <v>32</v>
      </c>
      <c r="C563" t="str">
        <f t="shared" si="49"/>
        <v>L00</v>
      </c>
      <c r="D563" t="str">
        <f t="shared" si="50"/>
        <v>820</v>
      </c>
      <c r="E563" s="161" t="s">
        <v>2906</v>
      </c>
      <c r="F563" t="s">
        <v>17284</v>
      </c>
      <c r="G563" t="s">
        <v>2907</v>
      </c>
      <c r="H563" s="209">
        <v>32</v>
      </c>
      <c r="I563" s="209" t="s">
        <v>2258</v>
      </c>
      <c r="J563" s="209">
        <v>820</v>
      </c>
      <c r="K563" s="209">
        <v>319122</v>
      </c>
      <c r="L563" s="209">
        <v>210100</v>
      </c>
      <c r="M563" s="209">
        <v>404</v>
      </c>
      <c r="N563" s="209">
        <v>2000</v>
      </c>
      <c r="O563" s="209">
        <v>4001</v>
      </c>
      <c r="P563" s="376">
        <v>40224</v>
      </c>
      <c r="Q563" s="248"/>
      <c r="R563" s="248"/>
      <c r="S563" s="248"/>
      <c r="T563" s="251" t="s">
        <v>16014</v>
      </c>
      <c r="U563" s="248" t="s">
        <v>16270</v>
      </c>
    </row>
    <row r="564" spans="1:21" s="1" customFormat="1" ht="23.25" customHeight="1" x14ac:dyDescent="0.25">
      <c r="A564" t="s">
        <v>3030</v>
      </c>
      <c r="B564" t="str">
        <f t="shared" si="48"/>
        <v>32</v>
      </c>
      <c r="C564" t="str">
        <f t="shared" si="49"/>
        <v>L00</v>
      </c>
      <c r="D564" t="str">
        <f t="shared" si="50"/>
        <v>913</v>
      </c>
      <c r="E564" s="161" t="s">
        <v>3031</v>
      </c>
      <c r="F564" t="s">
        <v>17284</v>
      </c>
      <c r="G564" t="s">
        <v>3032</v>
      </c>
      <c r="H564" s="209">
        <v>32</v>
      </c>
      <c r="I564" s="209" t="s">
        <v>2258</v>
      </c>
      <c r="J564" s="209">
        <v>913</v>
      </c>
      <c r="K564" s="209">
        <v>319122</v>
      </c>
      <c r="L564" s="209">
        <v>210100</v>
      </c>
      <c r="M564" s="209">
        <v>404</v>
      </c>
      <c r="N564" s="209">
        <v>2000</v>
      </c>
      <c r="O564" s="209">
        <v>4001</v>
      </c>
      <c r="P564" s="376">
        <v>40225</v>
      </c>
      <c r="Q564" s="248"/>
      <c r="R564" s="248"/>
      <c r="S564" s="248"/>
      <c r="T564" s="251" t="s">
        <v>16014</v>
      </c>
      <c r="U564" s="248" t="s">
        <v>16270</v>
      </c>
    </row>
    <row r="565" spans="1:21" s="1" customFormat="1" ht="23.25" customHeight="1" x14ac:dyDescent="0.25">
      <c r="A565" t="s">
        <v>3390</v>
      </c>
      <c r="B565" t="str">
        <f t="shared" si="48"/>
        <v>32</v>
      </c>
      <c r="C565" t="str">
        <f t="shared" si="49"/>
        <v>L00</v>
      </c>
      <c r="D565" t="str">
        <f t="shared" si="50"/>
        <v>A54</v>
      </c>
      <c r="E565" s="161" t="s">
        <v>3391</v>
      </c>
      <c r="F565" t="s">
        <v>17284</v>
      </c>
      <c r="G565" t="s">
        <v>3392</v>
      </c>
      <c r="H565" s="209">
        <v>32</v>
      </c>
      <c r="I565" s="209" t="s">
        <v>2258</v>
      </c>
      <c r="J565" s="209" t="s">
        <v>3393</v>
      </c>
      <c r="K565" s="209">
        <v>319122</v>
      </c>
      <c r="L565" s="209">
        <v>210100</v>
      </c>
      <c r="M565" s="209">
        <v>404</v>
      </c>
      <c r="N565" s="209">
        <v>2000</v>
      </c>
      <c r="O565" s="209">
        <v>4001</v>
      </c>
      <c r="P565" s="376">
        <v>40226</v>
      </c>
      <c r="Q565" s="248"/>
      <c r="R565" s="248"/>
      <c r="S565" s="248"/>
      <c r="T565" s="251" t="s">
        <v>16014</v>
      </c>
      <c r="U565" s="248" t="s">
        <v>16270</v>
      </c>
    </row>
    <row r="566" spans="1:21" s="1" customFormat="1" ht="23.25" customHeight="1" x14ac:dyDescent="0.25">
      <c r="A566" t="s">
        <v>3979</v>
      </c>
      <c r="B566" t="str">
        <f t="shared" si="48"/>
        <v>32</v>
      </c>
      <c r="C566" t="str">
        <f t="shared" si="49"/>
        <v>L00</v>
      </c>
      <c r="D566" t="str">
        <f t="shared" si="50"/>
        <v>C06</v>
      </c>
      <c r="E566" s="161" t="s">
        <v>3980</v>
      </c>
      <c r="F566" t="s">
        <v>17284</v>
      </c>
      <c r="G566" t="s">
        <v>3981</v>
      </c>
      <c r="H566" s="209">
        <v>32</v>
      </c>
      <c r="I566" s="209" t="s">
        <v>2258</v>
      </c>
      <c r="J566" s="209" t="s">
        <v>3982</v>
      </c>
      <c r="K566" s="209">
        <v>319122</v>
      </c>
      <c r="L566" s="209">
        <v>210100</v>
      </c>
      <c r="M566" s="209">
        <v>404</v>
      </c>
      <c r="N566" s="209">
        <v>2000</v>
      </c>
      <c r="O566" s="209">
        <v>4001</v>
      </c>
      <c r="P566" s="376">
        <v>40227</v>
      </c>
      <c r="Q566" s="248"/>
      <c r="R566" s="248"/>
      <c r="S566" s="248"/>
      <c r="T566" s="251" t="s">
        <v>16014</v>
      </c>
      <c r="U566" s="248" t="s">
        <v>16270</v>
      </c>
    </row>
    <row r="567" spans="1:21" s="1" customFormat="1" ht="23.25" customHeight="1" x14ac:dyDescent="0.25">
      <c r="A567" t="s">
        <v>2973</v>
      </c>
      <c r="B567" t="str">
        <f t="shared" si="48"/>
        <v>32</v>
      </c>
      <c r="C567" t="str">
        <f t="shared" si="49"/>
        <v>L00</v>
      </c>
      <c r="D567" t="str">
        <f t="shared" si="50"/>
        <v>869</v>
      </c>
      <c r="E567" s="161" t="s">
        <v>2974</v>
      </c>
      <c r="F567" t="s">
        <v>17284</v>
      </c>
      <c r="G567" t="s">
        <v>2975</v>
      </c>
      <c r="H567" s="209">
        <v>32</v>
      </c>
      <c r="I567" s="209" t="s">
        <v>2258</v>
      </c>
      <c r="J567" s="209">
        <v>869</v>
      </c>
      <c r="K567" s="209">
        <v>319122</v>
      </c>
      <c r="L567" s="209">
        <v>210100</v>
      </c>
      <c r="M567" s="209">
        <v>404</v>
      </c>
      <c r="N567" s="209">
        <v>2000</v>
      </c>
      <c r="O567" s="209">
        <v>4001</v>
      </c>
      <c r="P567" s="376">
        <v>40228</v>
      </c>
      <c r="Q567" s="248"/>
      <c r="R567" s="248"/>
      <c r="S567" s="248"/>
      <c r="T567" s="251" t="s">
        <v>16014</v>
      </c>
      <c r="U567" s="248" t="s">
        <v>16270</v>
      </c>
    </row>
    <row r="568" spans="1:21" s="1" customFormat="1" ht="23.25" customHeight="1" x14ac:dyDescent="0.25">
      <c r="A568" t="s">
        <v>6040</v>
      </c>
      <c r="B568" t="str">
        <f t="shared" si="48"/>
        <v>32</v>
      </c>
      <c r="C568" t="str">
        <f t="shared" si="49"/>
        <v>L00</v>
      </c>
      <c r="D568" t="str">
        <f t="shared" si="50"/>
        <v>H67</v>
      </c>
      <c r="E568" s="161" t="s">
        <v>6041</v>
      </c>
      <c r="F568" t="s">
        <v>17284</v>
      </c>
      <c r="G568" t="s">
        <v>6042</v>
      </c>
      <c r="H568" s="209">
        <v>32</v>
      </c>
      <c r="I568" s="209" t="s">
        <v>2258</v>
      </c>
      <c r="J568" s="209" t="s">
        <v>6043</v>
      </c>
      <c r="K568" s="209">
        <v>319122</v>
      </c>
      <c r="L568" s="209">
        <v>210100</v>
      </c>
      <c r="M568" s="209">
        <v>404</v>
      </c>
      <c r="N568" s="209">
        <v>2000</v>
      </c>
      <c r="O568" s="209">
        <v>4001</v>
      </c>
      <c r="P568" s="376">
        <v>40229</v>
      </c>
      <c r="Q568" s="248"/>
      <c r="R568" s="248"/>
      <c r="S568" s="248"/>
      <c r="T568" s="251" t="s">
        <v>16014</v>
      </c>
      <c r="U568" s="248" t="s">
        <v>16270</v>
      </c>
    </row>
    <row r="569" spans="1:21" s="1" customFormat="1" ht="23.25" customHeight="1" x14ac:dyDescent="0.25">
      <c r="A569" t="s">
        <v>2488</v>
      </c>
      <c r="B569" t="str">
        <f t="shared" si="48"/>
        <v>32</v>
      </c>
      <c r="C569" t="str">
        <f t="shared" si="49"/>
        <v>L00</v>
      </c>
      <c r="D569" t="str">
        <f t="shared" si="50"/>
        <v>343</v>
      </c>
      <c r="E569" s="161" t="s">
        <v>2489</v>
      </c>
      <c r="F569" t="s">
        <v>17284</v>
      </c>
      <c r="G569" t="s">
        <v>2490</v>
      </c>
      <c r="H569" s="209">
        <v>32</v>
      </c>
      <c r="I569" s="209" t="s">
        <v>2258</v>
      </c>
      <c r="J569" s="209">
        <v>343</v>
      </c>
      <c r="K569" s="209">
        <v>319122</v>
      </c>
      <c r="L569" s="209">
        <v>210100</v>
      </c>
      <c r="M569" s="209">
        <v>404</v>
      </c>
      <c r="N569" s="209">
        <v>2000</v>
      </c>
      <c r="O569" s="209">
        <v>4001</v>
      </c>
      <c r="P569" s="376">
        <v>40230</v>
      </c>
      <c r="Q569" s="248"/>
      <c r="R569" s="248"/>
      <c r="S569" s="248"/>
      <c r="T569" s="251" t="s">
        <v>16014</v>
      </c>
      <c r="U569" s="248" t="s">
        <v>16270</v>
      </c>
    </row>
    <row r="570" spans="1:21" s="1" customFormat="1" ht="23.25" customHeight="1" x14ac:dyDescent="0.25">
      <c r="A570" t="s">
        <v>2821</v>
      </c>
      <c r="B570" t="str">
        <f t="shared" si="48"/>
        <v>32</v>
      </c>
      <c r="C570" t="str">
        <f t="shared" si="49"/>
        <v>L00</v>
      </c>
      <c r="D570" t="str">
        <f t="shared" si="50"/>
        <v>478</v>
      </c>
      <c r="E570" s="161" t="s">
        <v>2822</v>
      </c>
      <c r="F570" t="s">
        <v>17284</v>
      </c>
      <c r="G570" t="s">
        <v>2823</v>
      </c>
      <c r="H570" s="209">
        <v>32</v>
      </c>
      <c r="I570" s="209" t="s">
        <v>2258</v>
      </c>
      <c r="J570" s="209">
        <v>478</v>
      </c>
      <c r="K570" s="209">
        <v>319122</v>
      </c>
      <c r="L570" s="209">
        <v>210100</v>
      </c>
      <c r="M570" s="209">
        <v>404</v>
      </c>
      <c r="N570" s="209">
        <v>2000</v>
      </c>
      <c r="O570" s="209">
        <v>4001</v>
      </c>
      <c r="P570" s="376">
        <v>40231</v>
      </c>
      <c r="Q570" s="248"/>
      <c r="R570" s="248"/>
      <c r="S570" s="248"/>
      <c r="T570" s="251" t="s">
        <v>16014</v>
      </c>
      <c r="U570" s="248" t="s">
        <v>16270</v>
      </c>
    </row>
    <row r="571" spans="1:21" s="1" customFormat="1" ht="23.25" customHeight="1" x14ac:dyDescent="0.25">
      <c r="A571" t="s">
        <v>2672</v>
      </c>
      <c r="B571" t="str">
        <f t="shared" si="48"/>
        <v>32</v>
      </c>
      <c r="C571" t="str">
        <f t="shared" si="49"/>
        <v>L00</v>
      </c>
      <c r="D571" t="str">
        <f t="shared" si="50"/>
        <v>424</v>
      </c>
      <c r="E571" s="161" t="s">
        <v>2673</v>
      </c>
      <c r="F571" t="s">
        <v>17284</v>
      </c>
      <c r="G571" t="s">
        <v>2674</v>
      </c>
      <c r="H571" s="209">
        <v>32</v>
      </c>
      <c r="I571" s="209" t="s">
        <v>2258</v>
      </c>
      <c r="J571" s="209">
        <v>424</v>
      </c>
      <c r="K571" s="209">
        <v>319122</v>
      </c>
      <c r="L571" s="209">
        <v>210100</v>
      </c>
      <c r="M571" s="209">
        <v>404</v>
      </c>
      <c r="N571" s="209">
        <v>2000</v>
      </c>
      <c r="O571" s="209">
        <v>4001</v>
      </c>
      <c r="P571" s="376">
        <v>40232</v>
      </c>
      <c r="Q571" s="248"/>
      <c r="R571" s="248"/>
      <c r="S571" s="248"/>
      <c r="T571" s="251" t="s">
        <v>16014</v>
      </c>
      <c r="U571" s="248" t="s">
        <v>16270</v>
      </c>
    </row>
    <row r="572" spans="1:21" s="1" customFormat="1" ht="23.25" customHeight="1" x14ac:dyDescent="0.25">
      <c r="A572" t="s">
        <v>2756</v>
      </c>
      <c r="B572" t="str">
        <f t="shared" si="48"/>
        <v>32</v>
      </c>
      <c r="C572" t="str">
        <f t="shared" si="49"/>
        <v>L00</v>
      </c>
      <c r="D572" t="str">
        <f t="shared" si="50"/>
        <v>454</v>
      </c>
      <c r="E572" s="161" t="s">
        <v>2757</v>
      </c>
      <c r="F572" t="s">
        <v>17284</v>
      </c>
      <c r="G572" t="s">
        <v>2758</v>
      </c>
      <c r="H572" s="209">
        <v>32</v>
      </c>
      <c r="I572" s="209" t="s">
        <v>2258</v>
      </c>
      <c r="J572" s="209">
        <v>454</v>
      </c>
      <c r="K572" s="209">
        <v>319122</v>
      </c>
      <c r="L572" s="209">
        <v>210100</v>
      </c>
      <c r="M572" s="209">
        <v>404</v>
      </c>
      <c r="N572" s="209">
        <v>2000</v>
      </c>
      <c r="O572" s="209">
        <v>4001</v>
      </c>
      <c r="P572" s="376">
        <v>40233</v>
      </c>
      <c r="Q572" s="248"/>
      <c r="R572" s="248"/>
      <c r="S572" s="248"/>
      <c r="T572" s="251" t="s">
        <v>16014</v>
      </c>
      <c r="U572" s="248" t="s">
        <v>16270</v>
      </c>
    </row>
    <row r="573" spans="1:21" s="1" customFormat="1" ht="23.25" customHeight="1" x14ac:dyDescent="0.25">
      <c r="A573" t="s">
        <v>3466</v>
      </c>
      <c r="B573" t="str">
        <f t="shared" si="48"/>
        <v>32</v>
      </c>
      <c r="C573" t="str">
        <f t="shared" si="49"/>
        <v>L00</v>
      </c>
      <c r="D573" t="str">
        <f t="shared" si="50"/>
        <v>A75</v>
      </c>
      <c r="E573" s="161" t="s">
        <v>3467</v>
      </c>
      <c r="F573" t="s">
        <v>17284</v>
      </c>
      <c r="G573" t="s">
        <v>3468</v>
      </c>
      <c r="H573" s="209">
        <v>32</v>
      </c>
      <c r="I573" s="209" t="s">
        <v>2258</v>
      </c>
      <c r="J573" s="209" t="s">
        <v>3469</v>
      </c>
      <c r="K573" s="209">
        <v>319122</v>
      </c>
      <c r="L573" s="209">
        <v>210100</v>
      </c>
      <c r="M573" s="209">
        <v>404</v>
      </c>
      <c r="N573" s="209">
        <v>2000</v>
      </c>
      <c r="O573" s="209">
        <v>4001</v>
      </c>
      <c r="P573" s="376">
        <v>40234</v>
      </c>
      <c r="Q573" s="248"/>
      <c r="R573" s="248"/>
      <c r="S573" s="248"/>
      <c r="T573" s="251" t="s">
        <v>16014</v>
      </c>
      <c r="U573" s="248" t="s">
        <v>16270</v>
      </c>
    </row>
    <row r="574" spans="1:21" s="1" customFormat="1" ht="23.25" customHeight="1" x14ac:dyDescent="0.25">
      <c r="A574" t="s">
        <v>3674</v>
      </c>
      <c r="B574" t="str">
        <f t="shared" si="48"/>
        <v>32</v>
      </c>
      <c r="C574" t="str">
        <f t="shared" si="49"/>
        <v>L00</v>
      </c>
      <c r="D574" t="str">
        <f t="shared" si="50"/>
        <v>B28</v>
      </c>
      <c r="E574" s="161" t="s">
        <v>3675</v>
      </c>
      <c r="F574" t="s">
        <v>17284</v>
      </c>
      <c r="G574" t="s">
        <v>3676</v>
      </c>
      <c r="H574" s="209">
        <v>32</v>
      </c>
      <c r="I574" s="209" t="s">
        <v>2258</v>
      </c>
      <c r="J574" s="209" t="s">
        <v>3677</v>
      </c>
      <c r="K574" s="209">
        <v>319122</v>
      </c>
      <c r="L574" s="209">
        <v>210100</v>
      </c>
      <c r="M574" s="209">
        <v>404</v>
      </c>
      <c r="N574" s="209">
        <v>2000</v>
      </c>
      <c r="O574" s="209">
        <v>4001</v>
      </c>
      <c r="P574" s="376">
        <v>40235</v>
      </c>
      <c r="Q574" s="248"/>
      <c r="R574" s="248"/>
      <c r="S574" s="248"/>
      <c r="T574" s="251" t="s">
        <v>16014</v>
      </c>
      <c r="U574" s="248" t="s">
        <v>16270</v>
      </c>
    </row>
    <row r="575" spans="1:21" s="1" customFormat="1" ht="23.25" customHeight="1" x14ac:dyDescent="0.25">
      <c r="A575" t="s">
        <v>2567</v>
      </c>
      <c r="B575" t="str">
        <f t="shared" si="48"/>
        <v>32</v>
      </c>
      <c r="C575" t="str">
        <f t="shared" si="49"/>
        <v>L00</v>
      </c>
      <c r="D575" t="str">
        <f t="shared" si="50"/>
        <v>386</v>
      </c>
      <c r="E575" s="161" t="s">
        <v>2568</v>
      </c>
      <c r="F575" t="s">
        <v>17284</v>
      </c>
      <c r="G575" t="s">
        <v>2569</v>
      </c>
      <c r="H575" s="209">
        <v>32</v>
      </c>
      <c r="I575" s="209" t="s">
        <v>2258</v>
      </c>
      <c r="J575" s="209">
        <v>386</v>
      </c>
      <c r="K575" s="209">
        <v>319122</v>
      </c>
      <c r="L575" s="209">
        <v>210100</v>
      </c>
      <c r="M575" s="209">
        <v>404</v>
      </c>
      <c r="N575" s="209">
        <v>2000</v>
      </c>
      <c r="O575" s="209">
        <v>4001</v>
      </c>
      <c r="P575" s="376">
        <v>40237</v>
      </c>
      <c r="Q575" s="248"/>
      <c r="R575" s="248"/>
      <c r="S575" s="248"/>
      <c r="T575" s="251" t="s">
        <v>16014</v>
      </c>
      <c r="U575" s="248" t="s">
        <v>16270</v>
      </c>
    </row>
    <row r="576" spans="1:21" s="1" customFormat="1" ht="23.25" customHeight="1" x14ac:dyDescent="0.25">
      <c r="A576" t="s">
        <v>5954</v>
      </c>
      <c r="B576" t="str">
        <f t="shared" si="48"/>
        <v>32</v>
      </c>
      <c r="C576" t="str">
        <f t="shared" si="49"/>
        <v>L00</v>
      </c>
      <c r="D576" t="str">
        <f t="shared" si="50"/>
        <v>H45</v>
      </c>
      <c r="E576" s="161" t="s">
        <v>5955</v>
      </c>
      <c r="F576" t="s">
        <v>17284</v>
      </c>
      <c r="G576" t="s">
        <v>5956</v>
      </c>
      <c r="H576" s="209">
        <v>32</v>
      </c>
      <c r="I576" s="209" t="s">
        <v>2258</v>
      </c>
      <c r="J576" s="209" t="s">
        <v>5957</v>
      </c>
      <c r="K576" s="209">
        <v>319122</v>
      </c>
      <c r="L576" s="209">
        <v>210100</v>
      </c>
      <c r="M576" s="209">
        <v>404</v>
      </c>
      <c r="N576" s="209">
        <v>2000</v>
      </c>
      <c r="O576" s="209">
        <v>4001</v>
      </c>
      <c r="P576" s="376">
        <v>40238</v>
      </c>
      <c r="Q576" s="248"/>
      <c r="R576" s="248"/>
      <c r="S576" s="248"/>
      <c r="T576" s="251" t="s">
        <v>16014</v>
      </c>
      <c r="U576" s="248" t="s">
        <v>16270</v>
      </c>
    </row>
    <row r="577" spans="1:21" s="1" customFormat="1" ht="23.25" customHeight="1" x14ac:dyDescent="0.25">
      <c r="A577" t="s">
        <v>5611</v>
      </c>
      <c r="B577" t="str">
        <f t="shared" si="48"/>
        <v>32</v>
      </c>
      <c r="C577" t="str">
        <f t="shared" si="49"/>
        <v>L00</v>
      </c>
      <c r="D577" t="str">
        <f t="shared" si="50"/>
        <v>G43</v>
      </c>
      <c r="E577" s="161" t="s">
        <v>5612</v>
      </c>
      <c r="F577" t="s">
        <v>17284</v>
      </c>
      <c r="G577" t="s">
        <v>5613</v>
      </c>
      <c r="H577" s="209">
        <v>32</v>
      </c>
      <c r="I577" s="209" t="s">
        <v>2258</v>
      </c>
      <c r="J577" s="209" t="s">
        <v>5614</v>
      </c>
      <c r="K577" s="209">
        <v>319122</v>
      </c>
      <c r="L577" s="209">
        <v>210100</v>
      </c>
      <c r="M577" s="209">
        <v>404</v>
      </c>
      <c r="N577" s="209">
        <v>2000</v>
      </c>
      <c r="O577" s="209">
        <v>4001</v>
      </c>
      <c r="P577" s="376">
        <v>40239</v>
      </c>
      <c r="Q577" s="248"/>
      <c r="R577" s="248"/>
      <c r="S577" s="248"/>
      <c r="T577" s="251" t="s">
        <v>16014</v>
      </c>
      <c r="U577" s="248" t="s">
        <v>16270</v>
      </c>
    </row>
    <row r="578" spans="1:21" s="1" customFormat="1" ht="23.25" customHeight="1" x14ac:dyDescent="0.25">
      <c r="A578" t="s">
        <v>6001</v>
      </c>
      <c r="B578" t="str">
        <f t="shared" si="48"/>
        <v>32</v>
      </c>
      <c r="C578" t="str">
        <f t="shared" si="49"/>
        <v>L00</v>
      </c>
      <c r="D578" t="str">
        <f t="shared" si="50"/>
        <v>H57</v>
      </c>
      <c r="E578" s="161" t="s">
        <v>6002</v>
      </c>
      <c r="F578" t="s">
        <v>17284</v>
      </c>
      <c r="G578" t="s">
        <v>6003</v>
      </c>
      <c r="H578" s="209">
        <v>32</v>
      </c>
      <c r="I578" s="209" t="s">
        <v>2258</v>
      </c>
      <c r="J578" s="209" t="s">
        <v>6004</v>
      </c>
      <c r="K578" s="209">
        <v>319122</v>
      </c>
      <c r="L578" s="209">
        <v>210100</v>
      </c>
      <c r="M578" s="209">
        <v>404</v>
      </c>
      <c r="N578" s="209">
        <v>2000</v>
      </c>
      <c r="O578" s="209">
        <v>4001</v>
      </c>
      <c r="P578" s="376">
        <v>40240</v>
      </c>
      <c r="Q578" s="248"/>
      <c r="R578" s="248"/>
      <c r="S578" s="248"/>
      <c r="T578" s="251" t="s">
        <v>16014</v>
      </c>
      <c r="U578" s="248" t="s">
        <v>16270</v>
      </c>
    </row>
    <row r="579" spans="1:21" s="1" customFormat="1" ht="23.25" customHeight="1" x14ac:dyDescent="0.25">
      <c r="A579" t="s">
        <v>2759</v>
      </c>
      <c r="B579" t="str">
        <f t="shared" si="48"/>
        <v>32</v>
      </c>
      <c r="C579" t="str">
        <f t="shared" si="49"/>
        <v>L00</v>
      </c>
      <c r="D579" t="str">
        <f t="shared" si="50"/>
        <v>455</v>
      </c>
      <c r="E579" s="161" t="s">
        <v>2760</v>
      </c>
      <c r="F579" t="s">
        <v>17284</v>
      </c>
      <c r="G579" t="s">
        <v>2761</v>
      </c>
      <c r="H579" s="209">
        <v>32</v>
      </c>
      <c r="I579" s="209" t="s">
        <v>2258</v>
      </c>
      <c r="J579" s="209">
        <v>455</v>
      </c>
      <c r="K579" s="209">
        <v>319122</v>
      </c>
      <c r="L579" s="209">
        <v>210100</v>
      </c>
      <c r="M579" s="209">
        <v>404</v>
      </c>
      <c r="N579" s="209">
        <v>2000</v>
      </c>
      <c r="O579" s="209">
        <v>4001</v>
      </c>
      <c r="P579" s="376">
        <v>40241</v>
      </c>
      <c r="Q579" s="248"/>
      <c r="R579" s="248"/>
      <c r="S579" s="248"/>
      <c r="T579" s="251" t="s">
        <v>16014</v>
      </c>
      <c r="U579" s="248" t="s">
        <v>16270</v>
      </c>
    </row>
    <row r="580" spans="1:21" s="1" customFormat="1" ht="23.25" customHeight="1" x14ac:dyDescent="0.25">
      <c r="A580" t="s">
        <v>2762</v>
      </c>
      <c r="B580" t="str">
        <f t="shared" si="48"/>
        <v>32</v>
      </c>
      <c r="C580" t="str">
        <f t="shared" si="49"/>
        <v>L00</v>
      </c>
      <c r="D580" t="str">
        <f t="shared" si="50"/>
        <v>456</v>
      </c>
      <c r="E580" s="161" t="s">
        <v>2763</v>
      </c>
      <c r="F580" t="s">
        <v>17284</v>
      </c>
      <c r="G580" t="s">
        <v>2764</v>
      </c>
      <c r="H580" s="209">
        <v>32</v>
      </c>
      <c r="I580" s="209" t="s">
        <v>2258</v>
      </c>
      <c r="J580" s="209">
        <v>456</v>
      </c>
      <c r="K580" s="209">
        <v>319122</v>
      </c>
      <c r="L580" s="209">
        <v>210100</v>
      </c>
      <c r="M580" s="209">
        <v>404</v>
      </c>
      <c r="N580" s="209">
        <v>2000</v>
      </c>
      <c r="O580" s="209">
        <v>4001</v>
      </c>
      <c r="P580" s="376">
        <v>40242</v>
      </c>
      <c r="Q580" s="248"/>
      <c r="R580" s="248"/>
      <c r="S580" s="248"/>
      <c r="T580" s="251" t="s">
        <v>16014</v>
      </c>
      <c r="U580" s="248" t="s">
        <v>16270</v>
      </c>
    </row>
    <row r="581" spans="1:21" s="1" customFormat="1" ht="23.25" customHeight="1" x14ac:dyDescent="0.25">
      <c r="A581" t="s">
        <v>2765</v>
      </c>
      <c r="B581" t="str">
        <f t="shared" si="48"/>
        <v>32</v>
      </c>
      <c r="C581" t="str">
        <f t="shared" si="49"/>
        <v>L00</v>
      </c>
      <c r="D581" t="str">
        <f t="shared" si="50"/>
        <v>457</v>
      </c>
      <c r="E581" s="161" t="s">
        <v>2766</v>
      </c>
      <c r="F581" t="s">
        <v>17284</v>
      </c>
      <c r="G581" t="s">
        <v>2766</v>
      </c>
      <c r="H581" s="209">
        <v>32</v>
      </c>
      <c r="I581" s="209" t="s">
        <v>2258</v>
      </c>
      <c r="J581" s="209">
        <v>457</v>
      </c>
      <c r="K581" s="209">
        <v>319122</v>
      </c>
      <c r="L581" s="209">
        <v>210100</v>
      </c>
      <c r="M581" s="209">
        <v>404</v>
      </c>
      <c r="N581" s="209">
        <v>2000</v>
      </c>
      <c r="O581" s="209">
        <v>4001</v>
      </c>
      <c r="P581" s="376">
        <v>40243</v>
      </c>
      <c r="Q581" s="248"/>
      <c r="R581" s="248"/>
      <c r="S581" s="248"/>
      <c r="T581" s="251" t="s">
        <v>16014</v>
      </c>
      <c r="U581" s="248" t="s">
        <v>16270</v>
      </c>
    </row>
    <row r="582" spans="1:21" s="1" customFormat="1" ht="23.25" customHeight="1" x14ac:dyDescent="0.25">
      <c r="A582" t="s">
        <v>2415</v>
      </c>
      <c r="B582" t="str">
        <f t="shared" si="48"/>
        <v>32</v>
      </c>
      <c r="C582" t="str">
        <f t="shared" si="49"/>
        <v>L00</v>
      </c>
      <c r="D582" t="str">
        <f t="shared" si="50"/>
        <v>313</v>
      </c>
      <c r="E582" s="161" t="s">
        <v>2416</v>
      </c>
      <c r="F582" t="s">
        <v>17284</v>
      </c>
      <c r="G582" t="s">
        <v>2416</v>
      </c>
      <c r="H582" s="209">
        <v>32</v>
      </c>
      <c r="I582" s="209" t="s">
        <v>2258</v>
      </c>
      <c r="J582" s="209">
        <v>313</v>
      </c>
      <c r="K582" s="209">
        <v>319122</v>
      </c>
      <c r="L582" s="209">
        <v>210100</v>
      </c>
      <c r="M582" s="209">
        <v>404</v>
      </c>
      <c r="N582" s="209">
        <v>2000</v>
      </c>
      <c r="O582" s="209">
        <v>4001</v>
      </c>
      <c r="P582" s="376">
        <v>40244</v>
      </c>
      <c r="Q582" s="248"/>
      <c r="R582" s="251"/>
      <c r="S582" s="248"/>
      <c r="T582" s="251" t="s">
        <v>16014</v>
      </c>
      <c r="U582" s="248" t="s">
        <v>16270</v>
      </c>
    </row>
    <row r="583" spans="1:21" s="1" customFormat="1" ht="23.25" customHeight="1" x14ac:dyDescent="0.25">
      <c r="A583" t="s">
        <v>2767</v>
      </c>
      <c r="B583" t="str">
        <f t="shared" si="48"/>
        <v>32</v>
      </c>
      <c r="C583" t="str">
        <f t="shared" si="49"/>
        <v>L00</v>
      </c>
      <c r="D583" t="str">
        <f t="shared" si="50"/>
        <v>459</v>
      </c>
      <c r="E583" s="161" t="s">
        <v>2768</v>
      </c>
      <c r="F583" t="s">
        <v>17284</v>
      </c>
      <c r="G583" t="s">
        <v>2769</v>
      </c>
      <c r="H583" s="209">
        <v>32</v>
      </c>
      <c r="I583" s="209" t="s">
        <v>2258</v>
      </c>
      <c r="J583" s="209">
        <v>459</v>
      </c>
      <c r="K583" s="209">
        <v>319122</v>
      </c>
      <c r="L583" s="209">
        <v>210100</v>
      </c>
      <c r="M583" s="209">
        <v>404</v>
      </c>
      <c r="N583" s="209">
        <v>2000</v>
      </c>
      <c r="O583" s="209">
        <v>4001</v>
      </c>
      <c r="P583" s="376">
        <v>40245</v>
      </c>
      <c r="Q583" s="248"/>
      <c r="R583" s="248"/>
      <c r="S583" s="248"/>
      <c r="T583" s="251" t="s">
        <v>16014</v>
      </c>
      <c r="U583" s="248" t="s">
        <v>16270</v>
      </c>
    </row>
    <row r="584" spans="1:21" s="1" customFormat="1" ht="23.25" customHeight="1" x14ac:dyDescent="0.25">
      <c r="A584" t="s">
        <v>2976</v>
      </c>
      <c r="B584" t="str">
        <f t="shared" si="48"/>
        <v>32</v>
      </c>
      <c r="C584" t="str">
        <f t="shared" si="49"/>
        <v>L00</v>
      </c>
      <c r="D584" t="str">
        <f t="shared" si="50"/>
        <v>870</v>
      </c>
      <c r="E584" s="161" t="s">
        <v>2977</v>
      </c>
      <c r="F584" t="s">
        <v>17284</v>
      </c>
      <c r="G584" t="s">
        <v>2978</v>
      </c>
      <c r="H584" s="209">
        <v>32</v>
      </c>
      <c r="I584" s="209" t="s">
        <v>2258</v>
      </c>
      <c r="J584" s="209">
        <v>870</v>
      </c>
      <c r="K584" s="209">
        <v>319122</v>
      </c>
      <c r="L584" s="209">
        <v>210100</v>
      </c>
      <c r="M584" s="209">
        <v>404</v>
      </c>
      <c r="N584" s="209">
        <v>2000</v>
      </c>
      <c r="O584" s="209">
        <v>4001</v>
      </c>
      <c r="P584" s="376">
        <v>40246</v>
      </c>
      <c r="Q584" s="248"/>
      <c r="R584" s="248"/>
      <c r="S584" s="248"/>
      <c r="T584" s="251" t="s">
        <v>16014</v>
      </c>
      <c r="U584" s="248" t="s">
        <v>16270</v>
      </c>
    </row>
    <row r="585" spans="1:21" s="1" customFormat="1" ht="23.25" customHeight="1" x14ac:dyDescent="0.25">
      <c r="A585" t="s">
        <v>2890</v>
      </c>
      <c r="B585" t="str">
        <f t="shared" si="48"/>
        <v>32</v>
      </c>
      <c r="C585" t="str">
        <f t="shared" si="49"/>
        <v>L00</v>
      </c>
      <c r="D585" t="str">
        <f t="shared" si="50"/>
        <v>810</v>
      </c>
      <c r="E585" s="161" t="s">
        <v>2891</v>
      </c>
      <c r="F585" t="s">
        <v>17284</v>
      </c>
      <c r="G585" t="s">
        <v>2892</v>
      </c>
      <c r="H585" s="209">
        <v>32</v>
      </c>
      <c r="I585" s="209" t="s">
        <v>2258</v>
      </c>
      <c r="J585" s="209">
        <v>810</v>
      </c>
      <c r="K585" s="209">
        <v>319122</v>
      </c>
      <c r="L585" s="209">
        <v>210100</v>
      </c>
      <c r="M585" s="209">
        <v>404</v>
      </c>
      <c r="N585" s="209">
        <v>2000</v>
      </c>
      <c r="O585" s="209">
        <v>4001</v>
      </c>
      <c r="P585" s="376">
        <v>40247</v>
      </c>
      <c r="Q585" s="248"/>
      <c r="R585" s="248"/>
      <c r="S585" s="248"/>
      <c r="T585" s="251" t="s">
        <v>16014</v>
      </c>
      <c r="U585" s="248" t="s">
        <v>16270</v>
      </c>
    </row>
    <row r="586" spans="1:21" s="1" customFormat="1" ht="23.25" customHeight="1" x14ac:dyDescent="0.25">
      <c r="A586" t="s">
        <v>2997</v>
      </c>
      <c r="B586" t="str">
        <f t="shared" si="48"/>
        <v>32</v>
      </c>
      <c r="C586" t="str">
        <f t="shared" si="49"/>
        <v>L00</v>
      </c>
      <c r="D586" t="str">
        <f t="shared" si="50"/>
        <v>884</v>
      </c>
      <c r="E586" s="161" t="s">
        <v>2998</v>
      </c>
      <c r="F586" t="s">
        <v>17284</v>
      </c>
      <c r="G586" t="s">
        <v>2999</v>
      </c>
      <c r="H586" s="209">
        <v>32</v>
      </c>
      <c r="I586" s="209" t="s">
        <v>2258</v>
      </c>
      <c r="J586" s="209">
        <v>884</v>
      </c>
      <c r="K586" s="209">
        <v>319122</v>
      </c>
      <c r="L586" s="209">
        <v>210100</v>
      </c>
      <c r="M586" s="209">
        <v>404</v>
      </c>
      <c r="N586" s="209">
        <v>2000</v>
      </c>
      <c r="O586" s="209">
        <v>4001</v>
      </c>
      <c r="P586" s="376">
        <v>40248</v>
      </c>
      <c r="Q586" s="248"/>
      <c r="R586" s="248"/>
      <c r="S586" s="248"/>
      <c r="T586" s="251" t="s">
        <v>16014</v>
      </c>
      <c r="U586" s="248" t="s">
        <v>16270</v>
      </c>
    </row>
    <row r="587" spans="1:21" s="1" customFormat="1" ht="23.25" customHeight="1" x14ac:dyDescent="0.25">
      <c r="A587" t="s">
        <v>2911</v>
      </c>
      <c r="B587" t="str">
        <f t="shared" si="48"/>
        <v>32</v>
      </c>
      <c r="C587" t="str">
        <f t="shared" si="49"/>
        <v>L00</v>
      </c>
      <c r="D587" t="str">
        <f t="shared" si="50"/>
        <v>825</v>
      </c>
      <c r="E587" s="161" t="s">
        <v>2912</v>
      </c>
      <c r="F587" t="s">
        <v>17284</v>
      </c>
      <c r="G587" t="s">
        <v>2913</v>
      </c>
      <c r="H587" s="209">
        <v>32</v>
      </c>
      <c r="I587" s="209" t="s">
        <v>2258</v>
      </c>
      <c r="J587" s="209">
        <v>825</v>
      </c>
      <c r="K587" s="209">
        <v>319122</v>
      </c>
      <c r="L587" s="209">
        <v>210100</v>
      </c>
      <c r="M587" s="209">
        <v>404</v>
      </c>
      <c r="N587" s="209">
        <v>2000</v>
      </c>
      <c r="O587" s="209">
        <v>4001</v>
      </c>
      <c r="P587" s="376">
        <v>40249</v>
      </c>
      <c r="Q587" s="248"/>
      <c r="R587" s="248"/>
      <c r="S587" s="248"/>
      <c r="T587" s="251" t="s">
        <v>16014</v>
      </c>
      <c r="U587" s="248" t="s">
        <v>16270</v>
      </c>
    </row>
    <row r="588" spans="1:21" s="1" customFormat="1" ht="23.25" customHeight="1" x14ac:dyDescent="0.25">
      <c r="A588" t="s">
        <v>2503</v>
      </c>
      <c r="B588" t="str">
        <f t="shared" si="48"/>
        <v>32</v>
      </c>
      <c r="C588" t="str">
        <f t="shared" si="49"/>
        <v>L00</v>
      </c>
      <c r="D588" t="str">
        <f t="shared" si="50"/>
        <v>352</v>
      </c>
      <c r="E588" s="161" t="s">
        <v>2504</v>
      </c>
      <c r="F588" t="s">
        <v>17284</v>
      </c>
      <c r="G588" t="s">
        <v>2505</v>
      </c>
      <c r="H588" s="209">
        <v>32</v>
      </c>
      <c r="I588" s="209" t="s">
        <v>2258</v>
      </c>
      <c r="J588" s="209">
        <v>352</v>
      </c>
      <c r="K588" s="209">
        <v>319122</v>
      </c>
      <c r="L588" s="209">
        <v>210100</v>
      </c>
      <c r="M588" s="209">
        <v>404</v>
      </c>
      <c r="N588" s="209">
        <v>2000</v>
      </c>
      <c r="O588" s="209">
        <v>4001</v>
      </c>
      <c r="P588" s="376">
        <v>40250</v>
      </c>
      <c r="Q588" s="248"/>
      <c r="R588" s="248"/>
      <c r="S588" s="248"/>
      <c r="T588" s="251" t="s">
        <v>16014</v>
      </c>
      <c r="U588" s="248" t="s">
        <v>16270</v>
      </c>
    </row>
    <row r="589" spans="1:21" s="1" customFormat="1" ht="23.25" customHeight="1" x14ac:dyDescent="0.25">
      <c r="A589" t="s">
        <v>2353</v>
      </c>
      <c r="B589" t="str">
        <f t="shared" si="48"/>
        <v>32</v>
      </c>
      <c r="C589" t="str">
        <f t="shared" si="49"/>
        <v>L00</v>
      </c>
      <c r="D589" t="str">
        <f t="shared" si="50"/>
        <v>271</v>
      </c>
      <c r="E589" s="161" t="s">
        <v>2354</v>
      </c>
      <c r="F589" t="s">
        <v>17284</v>
      </c>
      <c r="G589" t="s">
        <v>2355</v>
      </c>
      <c r="H589" s="209">
        <v>32</v>
      </c>
      <c r="I589" s="209" t="s">
        <v>2258</v>
      </c>
      <c r="J589" s="209">
        <v>271</v>
      </c>
      <c r="K589" s="209">
        <v>319122</v>
      </c>
      <c r="L589" s="209">
        <v>210100</v>
      </c>
      <c r="M589" s="209">
        <v>404</v>
      </c>
      <c r="N589" s="209">
        <v>2000</v>
      </c>
      <c r="O589" s="209">
        <v>4001</v>
      </c>
      <c r="P589" s="376">
        <v>40251</v>
      </c>
      <c r="Q589" s="248"/>
      <c r="R589" s="251"/>
      <c r="S589" s="248"/>
      <c r="T589" s="251" t="s">
        <v>16014</v>
      </c>
      <c r="U589" s="248" t="s">
        <v>16270</v>
      </c>
    </row>
    <row r="590" spans="1:21" s="1" customFormat="1" ht="23.25" customHeight="1" x14ac:dyDescent="0.25">
      <c r="A590" t="s">
        <v>4307</v>
      </c>
      <c r="B590" t="str">
        <f t="shared" si="48"/>
        <v>32</v>
      </c>
      <c r="C590" t="str">
        <f t="shared" si="49"/>
        <v>L00</v>
      </c>
      <c r="D590" t="str">
        <f t="shared" si="50"/>
        <v>C90</v>
      </c>
      <c r="E590" s="161" t="s">
        <v>4308</v>
      </c>
      <c r="F590" t="s">
        <v>17284</v>
      </c>
      <c r="G590" t="s">
        <v>4309</v>
      </c>
      <c r="H590" s="209">
        <v>32</v>
      </c>
      <c r="I590" s="209" t="s">
        <v>2258</v>
      </c>
      <c r="J590" s="209" t="s">
        <v>4310</v>
      </c>
      <c r="K590" s="209">
        <v>319122</v>
      </c>
      <c r="L590" s="209">
        <v>210100</v>
      </c>
      <c r="M590" s="209">
        <v>404</v>
      </c>
      <c r="N590" s="209">
        <v>2000</v>
      </c>
      <c r="O590" s="209">
        <v>4001</v>
      </c>
      <c r="P590" s="376">
        <v>40252</v>
      </c>
      <c r="Q590" s="248"/>
      <c r="R590" s="248"/>
      <c r="S590" s="248"/>
      <c r="T590" s="251" t="s">
        <v>16014</v>
      </c>
      <c r="U590" s="248" t="s">
        <v>16270</v>
      </c>
    </row>
    <row r="591" spans="1:21" s="1" customFormat="1" ht="23.25" customHeight="1" x14ac:dyDescent="0.25">
      <c r="A591" t="s">
        <v>4171</v>
      </c>
      <c r="B591" t="str">
        <f t="shared" si="48"/>
        <v>32</v>
      </c>
      <c r="C591" t="str">
        <f t="shared" si="49"/>
        <v>L00</v>
      </c>
      <c r="D591" t="str">
        <f t="shared" si="50"/>
        <v>C55</v>
      </c>
      <c r="E591" s="161" t="s">
        <v>4172</v>
      </c>
      <c r="F591" t="s">
        <v>17284</v>
      </c>
      <c r="G591" t="s">
        <v>4173</v>
      </c>
      <c r="H591" s="209">
        <v>32</v>
      </c>
      <c r="I591" s="209" t="s">
        <v>2258</v>
      </c>
      <c r="J591" s="209" t="s">
        <v>4174</v>
      </c>
      <c r="K591" s="209">
        <v>319122</v>
      </c>
      <c r="L591" s="209">
        <v>210100</v>
      </c>
      <c r="M591" s="209">
        <v>404</v>
      </c>
      <c r="N591" s="209">
        <v>2000</v>
      </c>
      <c r="O591" s="209">
        <v>4001</v>
      </c>
      <c r="P591" s="376">
        <v>40253</v>
      </c>
      <c r="Q591" s="248"/>
      <c r="R591" s="248"/>
      <c r="S591" s="248"/>
      <c r="T591" s="251" t="s">
        <v>16014</v>
      </c>
      <c r="U591" s="248" t="s">
        <v>16270</v>
      </c>
    </row>
    <row r="592" spans="1:21" s="1" customFormat="1" ht="23.25" customHeight="1" x14ac:dyDescent="0.25">
      <c r="A592" t="s">
        <v>4299</v>
      </c>
      <c r="B592" t="str">
        <f t="shared" si="48"/>
        <v>32</v>
      </c>
      <c r="C592" t="str">
        <f t="shared" si="49"/>
        <v>L00</v>
      </c>
      <c r="D592" t="str">
        <f t="shared" si="50"/>
        <v>C88</v>
      </c>
      <c r="E592" s="161" t="s">
        <v>4300</v>
      </c>
      <c r="F592" t="s">
        <v>17284</v>
      </c>
      <c r="G592" t="s">
        <v>4301</v>
      </c>
      <c r="H592" s="209">
        <v>32</v>
      </c>
      <c r="I592" s="209" t="s">
        <v>2258</v>
      </c>
      <c r="J592" s="209" t="s">
        <v>4302</v>
      </c>
      <c r="K592" s="209">
        <v>319122</v>
      </c>
      <c r="L592" s="209">
        <v>210100</v>
      </c>
      <c r="M592" s="209">
        <v>404</v>
      </c>
      <c r="N592" s="209">
        <v>2000</v>
      </c>
      <c r="O592" s="209">
        <v>4001</v>
      </c>
      <c r="P592" s="376">
        <v>40254</v>
      </c>
      <c r="Q592" s="248"/>
      <c r="R592" s="248"/>
      <c r="S592" s="248"/>
      <c r="T592" s="251" t="s">
        <v>16014</v>
      </c>
      <c r="U592" s="248" t="s">
        <v>16270</v>
      </c>
    </row>
    <row r="593" spans="1:21" s="1" customFormat="1" ht="23.25" customHeight="1" x14ac:dyDescent="0.25">
      <c r="A593" t="s">
        <v>4901</v>
      </c>
      <c r="B593" t="str">
        <f t="shared" si="48"/>
        <v>32</v>
      </c>
      <c r="C593" t="str">
        <f t="shared" si="49"/>
        <v>L00</v>
      </c>
      <c r="D593" t="str">
        <f t="shared" si="50"/>
        <v>E50</v>
      </c>
      <c r="E593" s="161" t="s">
        <v>4902</v>
      </c>
      <c r="F593" t="s">
        <v>17284</v>
      </c>
      <c r="G593" t="s">
        <v>4903</v>
      </c>
      <c r="H593" s="209">
        <v>32</v>
      </c>
      <c r="I593" s="209" t="s">
        <v>2258</v>
      </c>
      <c r="J593" s="209" t="s">
        <v>4904</v>
      </c>
      <c r="K593" s="209">
        <v>319122</v>
      </c>
      <c r="L593" s="209">
        <v>210100</v>
      </c>
      <c r="M593" s="209">
        <v>404</v>
      </c>
      <c r="N593" s="209">
        <v>2000</v>
      </c>
      <c r="O593" s="209">
        <v>4001</v>
      </c>
      <c r="P593" s="376">
        <v>40255</v>
      </c>
      <c r="Q593" s="248"/>
      <c r="R593" s="248"/>
      <c r="S593" s="248"/>
      <c r="T593" s="251" t="s">
        <v>16014</v>
      </c>
      <c r="U593" s="248" t="s">
        <v>16270</v>
      </c>
    </row>
    <row r="594" spans="1:21" s="1" customFormat="1" ht="23.25" customHeight="1" x14ac:dyDescent="0.25">
      <c r="A594" t="s">
        <v>4319</v>
      </c>
      <c r="B594" t="str">
        <f t="shared" si="48"/>
        <v>32</v>
      </c>
      <c r="C594" t="str">
        <f t="shared" si="49"/>
        <v>L00</v>
      </c>
      <c r="D594" t="str">
        <f t="shared" si="50"/>
        <v>D01</v>
      </c>
      <c r="E594" s="161" t="s">
        <v>4320</v>
      </c>
      <c r="F594" t="s">
        <v>17284</v>
      </c>
      <c r="G594" t="s">
        <v>4321</v>
      </c>
      <c r="H594" s="209">
        <v>32</v>
      </c>
      <c r="I594" s="209" t="s">
        <v>2258</v>
      </c>
      <c r="J594" s="209" t="s">
        <v>4322</v>
      </c>
      <c r="K594" s="209">
        <v>319122</v>
      </c>
      <c r="L594" s="209">
        <v>210100</v>
      </c>
      <c r="M594" s="209">
        <v>404</v>
      </c>
      <c r="N594" s="209">
        <v>2000</v>
      </c>
      <c r="O594" s="209">
        <v>4001</v>
      </c>
      <c r="P594" s="376">
        <v>40256</v>
      </c>
      <c r="Q594" s="248"/>
      <c r="R594" s="248"/>
      <c r="S594" s="248"/>
      <c r="T594" s="251" t="s">
        <v>16014</v>
      </c>
      <c r="U594" s="248" t="s">
        <v>16270</v>
      </c>
    </row>
    <row r="595" spans="1:21" s="1" customFormat="1" ht="23.25" customHeight="1" x14ac:dyDescent="0.25">
      <c r="A595" t="s">
        <v>4399</v>
      </c>
      <c r="B595" t="str">
        <f t="shared" si="48"/>
        <v>32</v>
      </c>
      <c r="C595" t="str">
        <f t="shared" si="49"/>
        <v>L00</v>
      </c>
      <c r="D595" t="str">
        <f t="shared" si="50"/>
        <v>D21</v>
      </c>
      <c r="E595" s="161" t="s">
        <v>4400</v>
      </c>
      <c r="F595" t="s">
        <v>17284</v>
      </c>
      <c r="G595" t="s">
        <v>4401</v>
      </c>
      <c r="H595" s="209">
        <v>32</v>
      </c>
      <c r="I595" s="209" t="s">
        <v>2258</v>
      </c>
      <c r="J595" s="209" t="s">
        <v>4402</v>
      </c>
      <c r="K595" s="209">
        <v>319122</v>
      </c>
      <c r="L595" s="209">
        <v>210100</v>
      </c>
      <c r="M595" s="209">
        <v>404</v>
      </c>
      <c r="N595" s="209">
        <v>2000</v>
      </c>
      <c r="O595" s="209">
        <v>4001</v>
      </c>
      <c r="P595" s="376">
        <v>40257</v>
      </c>
      <c r="Q595" s="248"/>
      <c r="R595" s="248"/>
      <c r="S595" s="248"/>
      <c r="T595" s="251" t="s">
        <v>16014</v>
      </c>
      <c r="U595" s="248" t="s">
        <v>16270</v>
      </c>
    </row>
    <row r="596" spans="1:21" s="1" customFormat="1" ht="23.25" customHeight="1" x14ac:dyDescent="0.25">
      <c r="A596" t="s">
        <v>4411</v>
      </c>
      <c r="B596" t="str">
        <f t="shared" si="48"/>
        <v>32</v>
      </c>
      <c r="C596" t="str">
        <f t="shared" si="49"/>
        <v>L00</v>
      </c>
      <c r="D596" t="str">
        <f t="shared" si="50"/>
        <v>D24</v>
      </c>
      <c r="E596" s="161" t="s">
        <v>4412</v>
      </c>
      <c r="F596" t="s">
        <v>17284</v>
      </c>
      <c r="G596" t="s">
        <v>4413</v>
      </c>
      <c r="H596" s="209">
        <v>32</v>
      </c>
      <c r="I596" s="209" t="s">
        <v>2258</v>
      </c>
      <c r="J596" s="209" t="s">
        <v>4414</v>
      </c>
      <c r="K596" s="209">
        <v>319122</v>
      </c>
      <c r="L596" s="209">
        <v>210100</v>
      </c>
      <c r="M596" s="209">
        <v>404</v>
      </c>
      <c r="N596" s="209">
        <v>2000</v>
      </c>
      <c r="O596" s="209">
        <v>4001</v>
      </c>
      <c r="P596" s="376">
        <v>40258</v>
      </c>
      <c r="Q596" s="248"/>
      <c r="R596" s="248"/>
      <c r="S596" s="248"/>
      <c r="T596" s="251" t="s">
        <v>16014</v>
      </c>
      <c r="U596" s="248" t="s">
        <v>16270</v>
      </c>
    </row>
    <row r="597" spans="1:21" s="1" customFormat="1" ht="23.25" customHeight="1" x14ac:dyDescent="0.25">
      <c r="A597" t="s">
        <v>4091</v>
      </c>
      <c r="B597" t="str">
        <f t="shared" si="48"/>
        <v>32</v>
      </c>
      <c r="C597" t="str">
        <f t="shared" si="49"/>
        <v>L00</v>
      </c>
      <c r="D597" t="str">
        <f t="shared" si="50"/>
        <v>C35</v>
      </c>
      <c r="E597" s="161" t="s">
        <v>4092</v>
      </c>
      <c r="F597" t="s">
        <v>17284</v>
      </c>
      <c r="G597" t="s">
        <v>4093</v>
      </c>
      <c r="H597" s="209">
        <v>32</v>
      </c>
      <c r="I597" s="209" t="s">
        <v>2258</v>
      </c>
      <c r="J597" s="209" t="s">
        <v>4094</v>
      </c>
      <c r="K597" s="209">
        <v>319122</v>
      </c>
      <c r="L597" s="209">
        <v>210100</v>
      </c>
      <c r="M597" s="209">
        <v>404</v>
      </c>
      <c r="N597" s="209">
        <v>2000</v>
      </c>
      <c r="O597" s="209">
        <v>4001</v>
      </c>
      <c r="P597" s="376">
        <v>40259</v>
      </c>
      <c r="Q597" s="248"/>
      <c r="R597" s="248"/>
      <c r="S597" s="248"/>
      <c r="T597" s="251" t="s">
        <v>16014</v>
      </c>
      <c r="U597" s="248" t="s">
        <v>16270</v>
      </c>
    </row>
    <row r="598" spans="1:21" s="1" customFormat="1" ht="23.25" customHeight="1" x14ac:dyDescent="0.25">
      <c r="A598" t="s">
        <v>3274</v>
      </c>
      <c r="B598" t="str">
        <f t="shared" si="48"/>
        <v>32</v>
      </c>
      <c r="C598" t="str">
        <f t="shared" si="49"/>
        <v>L00</v>
      </c>
      <c r="D598" t="str">
        <f t="shared" si="50"/>
        <v>A12</v>
      </c>
      <c r="E598" s="161" t="s">
        <v>3275</v>
      </c>
      <c r="F598" t="s">
        <v>17284</v>
      </c>
      <c r="G598" t="s">
        <v>3276</v>
      </c>
      <c r="H598" s="209">
        <v>32</v>
      </c>
      <c r="I598" s="209" t="s">
        <v>2258</v>
      </c>
      <c r="J598" s="209" t="s">
        <v>3277</v>
      </c>
      <c r="K598" s="209">
        <v>319122</v>
      </c>
      <c r="L598" s="209">
        <v>210100</v>
      </c>
      <c r="M598" s="209">
        <v>404</v>
      </c>
      <c r="N598" s="308">
        <v>2000</v>
      </c>
      <c r="O598" s="209">
        <v>4001</v>
      </c>
      <c r="P598" s="376">
        <v>40260</v>
      </c>
      <c r="Q598" s="248"/>
      <c r="R598" s="248"/>
      <c r="S598" s="248"/>
      <c r="T598" s="251" t="s">
        <v>16014</v>
      </c>
      <c r="U598" s="248" t="s">
        <v>16270</v>
      </c>
    </row>
    <row r="599" spans="1:21" s="1" customFormat="1" ht="23.25" customHeight="1" x14ac:dyDescent="0.25">
      <c r="A599" t="s">
        <v>4087</v>
      </c>
      <c r="B599" t="str">
        <f t="shared" si="48"/>
        <v>32</v>
      </c>
      <c r="C599" t="str">
        <f t="shared" si="49"/>
        <v>L00</v>
      </c>
      <c r="D599" t="str">
        <f t="shared" si="50"/>
        <v>C34</v>
      </c>
      <c r="E599" s="161" t="s">
        <v>4088</v>
      </c>
      <c r="F599" t="s">
        <v>17284</v>
      </c>
      <c r="G599" t="s">
        <v>4089</v>
      </c>
      <c r="H599" s="209">
        <v>32</v>
      </c>
      <c r="I599" s="209" t="s">
        <v>2258</v>
      </c>
      <c r="J599" s="209" t="s">
        <v>4090</v>
      </c>
      <c r="K599" s="209">
        <v>319122</v>
      </c>
      <c r="L599" s="209">
        <v>210100</v>
      </c>
      <c r="M599" s="209">
        <v>404</v>
      </c>
      <c r="N599" s="209">
        <v>2000</v>
      </c>
      <c r="O599" s="209">
        <v>4001</v>
      </c>
      <c r="P599" s="376">
        <v>40261</v>
      </c>
      <c r="Q599" s="248"/>
      <c r="R599" s="248"/>
      <c r="S599" s="248"/>
      <c r="T599" s="251" t="s">
        <v>16014</v>
      </c>
      <c r="U599" s="248" t="s">
        <v>16270</v>
      </c>
    </row>
    <row r="600" spans="1:21" s="1" customFormat="1" ht="23.25" customHeight="1" x14ac:dyDescent="0.25">
      <c r="A600" t="s">
        <v>4395</v>
      </c>
      <c r="B600" t="str">
        <f t="shared" si="48"/>
        <v>32</v>
      </c>
      <c r="C600" t="str">
        <f t="shared" si="49"/>
        <v>L00</v>
      </c>
      <c r="D600" t="str">
        <f t="shared" si="50"/>
        <v>D20</v>
      </c>
      <c r="E600" s="161" t="s">
        <v>4396</v>
      </c>
      <c r="F600" t="s">
        <v>17284</v>
      </c>
      <c r="G600" t="s">
        <v>4397</v>
      </c>
      <c r="H600" s="209">
        <v>32</v>
      </c>
      <c r="I600" s="209" t="s">
        <v>2258</v>
      </c>
      <c r="J600" s="209" t="s">
        <v>4398</v>
      </c>
      <c r="K600" s="209">
        <v>319122</v>
      </c>
      <c r="L600" s="209">
        <v>210100</v>
      </c>
      <c r="M600" s="209">
        <v>404</v>
      </c>
      <c r="N600" s="209">
        <v>2000</v>
      </c>
      <c r="O600" s="209">
        <v>4001</v>
      </c>
      <c r="P600" s="376">
        <v>40262</v>
      </c>
      <c r="Q600" s="248"/>
      <c r="R600" s="248"/>
      <c r="S600" s="248"/>
      <c r="T600" s="251" t="s">
        <v>16014</v>
      </c>
      <c r="U600" s="248" t="s">
        <v>16270</v>
      </c>
    </row>
    <row r="601" spans="1:21" s="1" customFormat="1" ht="23.25" customHeight="1" x14ac:dyDescent="0.25">
      <c r="A601" t="s">
        <v>3766</v>
      </c>
      <c r="B601" t="str">
        <f t="shared" si="48"/>
        <v>32</v>
      </c>
      <c r="C601" t="str">
        <f t="shared" si="49"/>
        <v>L00</v>
      </c>
      <c r="D601" t="str">
        <f t="shared" si="50"/>
        <v>B51</v>
      </c>
      <c r="E601" s="161" t="s">
        <v>3767</v>
      </c>
      <c r="F601" t="s">
        <v>17284</v>
      </c>
      <c r="G601" t="s">
        <v>3767</v>
      </c>
      <c r="H601" s="209">
        <v>32</v>
      </c>
      <c r="I601" s="209" t="s">
        <v>2258</v>
      </c>
      <c r="J601" s="209" t="s">
        <v>3768</v>
      </c>
      <c r="K601" s="209">
        <v>319122</v>
      </c>
      <c r="L601" s="209">
        <v>210100</v>
      </c>
      <c r="M601" s="209">
        <v>404</v>
      </c>
      <c r="N601" s="209">
        <v>2000</v>
      </c>
      <c r="O601" s="209">
        <v>4001</v>
      </c>
      <c r="P601" s="376">
        <v>40263</v>
      </c>
      <c r="Q601" s="248"/>
      <c r="R601" s="248"/>
      <c r="S601" s="248"/>
      <c r="T601" s="251" t="s">
        <v>16014</v>
      </c>
      <c r="U601" s="248" t="s">
        <v>16270</v>
      </c>
    </row>
    <row r="602" spans="1:21" s="1" customFormat="1" ht="23.25" customHeight="1" x14ac:dyDescent="0.25">
      <c r="A602" t="s">
        <v>2329</v>
      </c>
      <c r="B602" t="str">
        <f t="shared" si="48"/>
        <v>32</v>
      </c>
      <c r="C602" t="str">
        <f t="shared" si="49"/>
        <v>L00</v>
      </c>
      <c r="D602" t="str">
        <f t="shared" si="50"/>
        <v>260</v>
      </c>
      <c r="E602" s="161" t="s">
        <v>2330</v>
      </c>
      <c r="F602" t="s">
        <v>17284</v>
      </c>
      <c r="G602" t="s">
        <v>2331</v>
      </c>
      <c r="H602" s="209">
        <v>32</v>
      </c>
      <c r="I602" s="209" t="s">
        <v>2258</v>
      </c>
      <c r="J602" s="209">
        <v>260</v>
      </c>
      <c r="K602" s="209">
        <v>319122</v>
      </c>
      <c r="L602" s="209">
        <v>210100</v>
      </c>
      <c r="M602" s="209">
        <v>404</v>
      </c>
      <c r="N602" s="209">
        <v>2000</v>
      </c>
      <c r="O602" s="209">
        <v>4001</v>
      </c>
      <c r="P602" s="376">
        <v>40264</v>
      </c>
      <c r="Q602" s="248"/>
      <c r="R602" s="251"/>
      <c r="S602" s="248"/>
      <c r="T602" s="251" t="s">
        <v>16014</v>
      </c>
      <c r="U602" s="248" t="s">
        <v>16270</v>
      </c>
    </row>
    <row r="603" spans="1:21" s="1" customFormat="1" ht="23.25" customHeight="1" x14ac:dyDescent="0.25">
      <c r="A603" t="s">
        <v>3386</v>
      </c>
      <c r="B603" t="str">
        <f t="shared" si="48"/>
        <v>32</v>
      </c>
      <c r="C603" t="str">
        <f t="shared" si="49"/>
        <v>L00</v>
      </c>
      <c r="D603" t="str">
        <f t="shared" si="50"/>
        <v>A51</v>
      </c>
      <c r="E603" s="161" t="s">
        <v>3387</v>
      </c>
      <c r="F603" t="s">
        <v>17284</v>
      </c>
      <c r="G603" t="s">
        <v>3388</v>
      </c>
      <c r="H603" s="209">
        <v>32</v>
      </c>
      <c r="I603" s="209" t="s">
        <v>2258</v>
      </c>
      <c r="J603" s="209" t="s">
        <v>3389</v>
      </c>
      <c r="K603" s="209">
        <v>319122</v>
      </c>
      <c r="L603" s="209">
        <v>210100</v>
      </c>
      <c r="M603" s="209">
        <v>404</v>
      </c>
      <c r="N603" s="209">
        <v>2000</v>
      </c>
      <c r="O603" s="209">
        <v>4001</v>
      </c>
      <c r="P603" s="376">
        <v>40265</v>
      </c>
      <c r="Q603" s="248"/>
      <c r="R603" s="248"/>
      <c r="S603" s="248"/>
      <c r="T603" s="251" t="s">
        <v>16014</v>
      </c>
      <c r="U603" s="248" t="s">
        <v>16270</v>
      </c>
    </row>
    <row r="604" spans="1:21" s="1" customFormat="1" ht="23.25" customHeight="1" x14ac:dyDescent="0.25">
      <c r="A604" t="s">
        <v>2398</v>
      </c>
      <c r="B604" t="str">
        <f t="shared" si="48"/>
        <v>32</v>
      </c>
      <c r="C604" t="str">
        <f t="shared" si="49"/>
        <v>L00</v>
      </c>
      <c r="D604" t="str">
        <f t="shared" si="50"/>
        <v>297</v>
      </c>
      <c r="E604" s="161" t="s">
        <v>2399</v>
      </c>
      <c r="F604" t="s">
        <v>17284</v>
      </c>
      <c r="G604" t="s">
        <v>2399</v>
      </c>
      <c r="H604" s="209">
        <v>32</v>
      </c>
      <c r="I604" s="209" t="s">
        <v>2258</v>
      </c>
      <c r="J604" s="209">
        <v>297</v>
      </c>
      <c r="K604" s="209">
        <v>319122</v>
      </c>
      <c r="L604" s="209">
        <v>210100</v>
      </c>
      <c r="M604" s="209">
        <v>404</v>
      </c>
      <c r="N604" s="209">
        <v>2000</v>
      </c>
      <c r="O604" s="209">
        <v>4001</v>
      </c>
      <c r="P604" s="376">
        <v>40266</v>
      </c>
      <c r="Q604" s="248"/>
      <c r="R604" s="251"/>
      <c r="S604" s="248"/>
      <c r="T604" s="251" t="s">
        <v>16014</v>
      </c>
      <c r="U604" s="248" t="s">
        <v>16270</v>
      </c>
    </row>
    <row r="605" spans="1:21" s="1" customFormat="1" ht="23.25" customHeight="1" x14ac:dyDescent="0.25">
      <c r="A605" t="s">
        <v>3805</v>
      </c>
      <c r="B605" t="str">
        <f t="shared" si="48"/>
        <v>32</v>
      </c>
      <c r="C605" t="str">
        <f t="shared" si="49"/>
        <v>L00</v>
      </c>
      <c r="D605" t="str">
        <f t="shared" si="50"/>
        <v>B61</v>
      </c>
      <c r="E605" s="161" t="s">
        <v>3806</v>
      </c>
      <c r="F605" t="s">
        <v>17284</v>
      </c>
      <c r="G605" t="s">
        <v>3807</v>
      </c>
      <c r="H605" s="209">
        <v>32</v>
      </c>
      <c r="I605" s="209" t="s">
        <v>2258</v>
      </c>
      <c r="J605" s="209" t="s">
        <v>3808</v>
      </c>
      <c r="K605" s="209">
        <v>319122</v>
      </c>
      <c r="L605" s="209">
        <v>210100</v>
      </c>
      <c r="M605" s="209">
        <v>404</v>
      </c>
      <c r="N605" s="209">
        <v>2000</v>
      </c>
      <c r="O605" s="209">
        <v>4001</v>
      </c>
      <c r="P605" s="376">
        <v>40267</v>
      </c>
      <c r="Q605" s="248"/>
      <c r="R605" s="248"/>
      <c r="S605" s="248"/>
      <c r="T605" s="251" t="s">
        <v>16014</v>
      </c>
      <c r="U605" s="248" t="s">
        <v>16270</v>
      </c>
    </row>
    <row r="606" spans="1:21" s="1" customFormat="1" ht="23.25" customHeight="1" x14ac:dyDescent="0.25">
      <c r="A606" t="s">
        <v>3634</v>
      </c>
      <c r="B606" t="str">
        <f t="shared" si="48"/>
        <v>32</v>
      </c>
      <c r="C606" t="str">
        <f t="shared" si="49"/>
        <v>L00</v>
      </c>
      <c r="D606" t="str">
        <f t="shared" si="50"/>
        <v>B18</v>
      </c>
      <c r="E606" s="161" t="s">
        <v>3635</v>
      </c>
      <c r="F606" t="s">
        <v>17284</v>
      </c>
      <c r="G606" t="s">
        <v>3636</v>
      </c>
      <c r="H606" s="209">
        <v>32</v>
      </c>
      <c r="I606" s="209" t="s">
        <v>2258</v>
      </c>
      <c r="J606" s="209" t="s">
        <v>3637</v>
      </c>
      <c r="K606" s="209">
        <v>319122</v>
      </c>
      <c r="L606" s="209">
        <v>210100</v>
      </c>
      <c r="M606" s="209">
        <v>404</v>
      </c>
      <c r="N606" s="209">
        <v>2000</v>
      </c>
      <c r="O606" s="209">
        <v>4001</v>
      </c>
      <c r="P606" s="376">
        <v>40268</v>
      </c>
      <c r="Q606" s="248"/>
      <c r="R606" s="248"/>
      <c r="S606" s="248"/>
      <c r="T606" s="251" t="s">
        <v>16014</v>
      </c>
      <c r="U606" s="248" t="s">
        <v>16270</v>
      </c>
    </row>
    <row r="607" spans="1:21" s="1" customFormat="1" ht="23.25" customHeight="1" x14ac:dyDescent="0.25">
      <c r="A607" t="s">
        <v>4151</v>
      </c>
      <c r="B607" t="str">
        <f t="shared" si="48"/>
        <v>32</v>
      </c>
      <c r="C607" t="str">
        <f t="shared" si="49"/>
        <v>L00</v>
      </c>
      <c r="D607" t="str">
        <f t="shared" si="50"/>
        <v>C50</v>
      </c>
      <c r="E607" s="161" t="s">
        <v>4152</v>
      </c>
      <c r="F607" t="s">
        <v>17284</v>
      </c>
      <c r="G607" t="s">
        <v>4153</v>
      </c>
      <c r="H607" s="209">
        <v>32</v>
      </c>
      <c r="I607" s="209" t="s">
        <v>2258</v>
      </c>
      <c r="J607" s="209" t="s">
        <v>4154</v>
      </c>
      <c r="K607" s="209">
        <v>319122</v>
      </c>
      <c r="L607" s="209">
        <v>210100</v>
      </c>
      <c r="M607" s="209">
        <v>404</v>
      </c>
      <c r="N607" s="209">
        <v>2000</v>
      </c>
      <c r="O607" s="209">
        <v>4001</v>
      </c>
      <c r="P607" s="376">
        <v>40269</v>
      </c>
      <c r="Q607" s="248"/>
      <c r="R607" s="248"/>
      <c r="S607" s="248"/>
      <c r="T607" s="251" t="s">
        <v>16014</v>
      </c>
      <c r="U607" s="248" t="s">
        <v>16270</v>
      </c>
    </row>
    <row r="608" spans="1:21" s="1" customFormat="1" ht="23.25" customHeight="1" x14ac:dyDescent="0.25">
      <c r="A608" t="s">
        <v>4339</v>
      </c>
      <c r="B608" t="str">
        <f t="shared" si="48"/>
        <v>32</v>
      </c>
      <c r="C608" t="str">
        <f t="shared" si="49"/>
        <v>L00</v>
      </c>
      <c r="D608" t="str">
        <f t="shared" si="50"/>
        <v>D06</v>
      </c>
      <c r="E608" s="161" t="s">
        <v>4340</v>
      </c>
      <c r="F608" t="s">
        <v>17284</v>
      </c>
      <c r="G608" t="s">
        <v>4341</v>
      </c>
      <c r="H608" s="209">
        <v>32</v>
      </c>
      <c r="I608" s="209" t="s">
        <v>2258</v>
      </c>
      <c r="J608" s="209" t="s">
        <v>4342</v>
      </c>
      <c r="K608" s="209">
        <v>319122</v>
      </c>
      <c r="L608" s="209">
        <v>210100</v>
      </c>
      <c r="M608" s="209">
        <v>404</v>
      </c>
      <c r="N608" s="209">
        <v>2000</v>
      </c>
      <c r="O608" s="209">
        <v>4001</v>
      </c>
      <c r="P608" s="376">
        <v>40270</v>
      </c>
      <c r="Q608" s="248"/>
      <c r="R608" s="248"/>
      <c r="S608" s="248"/>
      <c r="T608" s="251" t="s">
        <v>16014</v>
      </c>
      <c r="U608" s="248" t="s">
        <v>16270</v>
      </c>
    </row>
    <row r="609" spans="1:21" s="1" customFormat="1" ht="23.25" customHeight="1" x14ac:dyDescent="0.25">
      <c r="A609" t="s">
        <v>3263</v>
      </c>
      <c r="B609" t="str">
        <f t="shared" si="48"/>
        <v>32</v>
      </c>
      <c r="C609" t="str">
        <f t="shared" si="49"/>
        <v>L00</v>
      </c>
      <c r="D609" t="str">
        <f t="shared" si="50"/>
        <v>A04</v>
      </c>
      <c r="E609" s="161" t="s">
        <v>3264</v>
      </c>
      <c r="F609" t="s">
        <v>17284</v>
      </c>
      <c r="G609" t="s">
        <v>3265</v>
      </c>
      <c r="H609" s="209">
        <v>32</v>
      </c>
      <c r="I609" s="209" t="s">
        <v>2258</v>
      </c>
      <c r="J609" s="209" t="s">
        <v>1884</v>
      </c>
      <c r="K609" s="209">
        <v>319122</v>
      </c>
      <c r="L609" s="209">
        <v>210100</v>
      </c>
      <c r="M609" s="209">
        <v>404</v>
      </c>
      <c r="N609" s="209">
        <v>2000</v>
      </c>
      <c r="O609" s="209">
        <v>4001</v>
      </c>
      <c r="P609" s="376">
        <v>40271</v>
      </c>
      <c r="Q609" s="248"/>
      <c r="R609" s="248"/>
      <c r="S609" s="248"/>
      <c r="T609" s="251" t="s">
        <v>16014</v>
      </c>
      <c r="U609" s="248" t="s">
        <v>16270</v>
      </c>
    </row>
    <row r="610" spans="1:21" s="1" customFormat="1" ht="23.25" customHeight="1" x14ac:dyDescent="0.25">
      <c r="A610" t="s">
        <v>3398</v>
      </c>
      <c r="B610" t="str">
        <f t="shared" si="48"/>
        <v>32</v>
      </c>
      <c r="C610" t="str">
        <f t="shared" si="49"/>
        <v>L00</v>
      </c>
      <c r="D610" t="str">
        <f t="shared" si="50"/>
        <v>A56</v>
      </c>
      <c r="E610" s="161" t="s">
        <v>3399</v>
      </c>
      <c r="F610" t="s">
        <v>17284</v>
      </c>
      <c r="G610" t="s">
        <v>3400</v>
      </c>
      <c r="H610" s="209">
        <v>32</v>
      </c>
      <c r="I610" s="209" t="s">
        <v>2258</v>
      </c>
      <c r="J610" s="209" t="s">
        <v>3401</v>
      </c>
      <c r="K610" s="209">
        <v>319122</v>
      </c>
      <c r="L610" s="209">
        <v>210100</v>
      </c>
      <c r="M610" s="209">
        <v>404</v>
      </c>
      <c r="N610" s="209">
        <v>2000</v>
      </c>
      <c r="O610" s="209">
        <v>4001</v>
      </c>
      <c r="P610" s="376">
        <v>40272</v>
      </c>
      <c r="Q610" s="248"/>
      <c r="R610" s="248"/>
      <c r="S610" s="248"/>
      <c r="T610" s="251" t="s">
        <v>16014</v>
      </c>
      <c r="U610" s="248" t="s">
        <v>16270</v>
      </c>
    </row>
    <row r="611" spans="1:21" s="1" customFormat="1" ht="23.25" customHeight="1" x14ac:dyDescent="0.25">
      <c r="A611" t="s">
        <v>2275</v>
      </c>
      <c r="B611" t="str">
        <f t="shared" si="48"/>
        <v>32</v>
      </c>
      <c r="C611" t="str">
        <f t="shared" si="49"/>
        <v>L00</v>
      </c>
      <c r="D611" t="str">
        <f t="shared" si="50"/>
        <v>076</v>
      </c>
      <c r="E611" s="161" t="s">
        <v>2276</v>
      </c>
      <c r="F611" t="s">
        <v>17284</v>
      </c>
      <c r="G611" t="s">
        <v>2277</v>
      </c>
      <c r="H611" s="209">
        <v>32</v>
      </c>
      <c r="I611" s="209" t="s">
        <v>2258</v>
      </c>
      <c r="J611" s="209">
        <v>76</v>
      </c>
      <c r="K611" s="209">
        <v>319122</v>
      </c>
      <c r="L611" s="209">
        <v>210100</v>
      </c>
      <c r="M611" s="209">
        <v>404</v>
      </c>
      <c r="N611" s="209">
        <v>2000</v>
      </c>
      <c r="O611" s="209">
        <v>4001</v>
      </c>
      <c r="P611" s="376">
        <v>40273</v>
      </c>
      <c r="Q611" s="248"/>
      <c r="R611" s="251"/>
      <c r="S611" s="248"/>
      <c r="T611" s="251" t="s">
        <v>16014</v>
      </c>
      <c r="U611" s="248" t="s">
        <v>16270</v>
      </c>
    </row>
    <row r="612" spans="1:21" s="1" customFormat="1" ht="23.25" customHeight="1" x14ac:dyDescent="0.25">
      <c r="A612" t="s">
        <v>2409</v>
      </c>
      <c r="B612" t="str">
        <f t="shared" si="48"/>
        <v>32</v>
      </c>
      <c r="C612" t="str">
        <f t="shared" si="49"/>
        <v>L00</v>
      </c>
      <c r="D612" t="str">
        <f t="shared" si="50"/>
        <v>311</v>
      </c>
      <c r="E612" s="161" t="s">
        <v>2410</v>
      </c>
      <c r="F612" t="s">
        <v>17284</v>
      </c>
      <c r="G612" t="s">
        <v>2411</v>
      </c>
      <c r="H612" s="209">
        <v>32</v>
      </c>
      <c r="I612" s="209" t="s">
        <v>2258</v>
      </c>
      <c r="J612" s="209">
        <v>311</v>
      </c>
      <c r="K612" s="209">
        <v>319122</v>
      </c>
      <c r="L612" s="209">
        <v>210100</v>
      </c>
      <c r="M612" s="209">
        <v>404</v>
      </c>
      <c r="N612" s="209">
        <v>2000</v>
      </c>
      <c r="O612" s="209">
        <v>4001</v>
      </c>
      <c r="P612" s="376">
        <v>40274</v>
      </c>
      <c r="Q612" s="248"/>
      <c r="R612" s="251"/>
      <c r="S612" s="248"/>
      <c r="T612" s="251" t="s">
        <v>16014</v>
      </c>
      <c r="U612" s="248" t="s">
        <v>16270</v>
      </c>
    </row>
    <row r="613" spans="1:21" s="1" customFormat="1" ht="23.25" customHeight="1" x14ac:dyDescent="0.25">
      <c r="A613" t="s">
        <v>2444</v>
      </c>
      <c r="B613" t="str">
        <f t="shared" si="48"/>
        <v>32</v>
      </c>
      <c r="C613" t="str">
        <f t="shared" si="49"/>
        <v>L00</v>
      </c>
      <c r="D613" t="str">
        <f t="shared" si="50"/>
        <v>325</v>
      </c>
      <c r="E613" s="161" t="s">
        <v>2445</v>
      </c>
      <c r="F613" t="s">
        <v>17284</v>
      </c>
      <c r="G613" t="s">
        <v>2446</v>
      </c>
      <c r="H613" s="209">
        <v>32</v>
      </c>
      <c r="I613" s="209" t="s">
        <v>2258</v>
      </c>
      <c r="J613" s="209">
        <v>325</v>
      </c>
      <c r="K613" s="209">
        <v>319122</v>
      </c>
      <c r="L613" s="209">
        <v>210100</v>
      </c>
      <c r="M613" s="209">
        <v>404</v>
      </c>
      <c r="N613" s="209">
        <v>2000</v>
      </c>
      <c r="O613" s="209">
        <v>4001</v>
      </c>
      <c r="P613" s="376">
        <v>40275</v>
      </c>
      <c r="Q613" s="248"/>
      <c r="R613" s="248"/>
      <c r="S613" s="248"/>
      <c r="T613" s="251" t="s">
        <v>16014</v>
      </c>
      <c r="U613" s="248" t="s">
        <v>16270</v>
      </c>
    </row>
    <row r="614" spans="1:21" s="1" customFormat="1" ht="23.25" customHeight="1" x14ac:dyDescent="0.25">
      <c r="A614" t="s">
        <v>6056</v>
      </c>
      <c r="B614" t="str">
        <f t="shared" si="48"/>
        <v>32</v>
      </c>
      <c r="C614" t="str">
        <f t="shared" si="49"/>
        <v>L00</v>
      </c>
      <c r="D614" t="str">
        <f t="shared" si="50"/>
        <v>H71</v>
      </c>
      <c r="E614" s="161" t="s">
        <v>6057</v>
      </c>
      <c r="F614" t="s">
        <v>17284</v>
      </c>
      <c r="G614" t="s">
        <v>6057</v>
      </c>
      <c r="H614" s="209">
        <v>32</v>
      </c>
      <c r="I614" s="209" t="s">
        <v>2258</v>
      </c>
      <c r="J614" s="209" t="s">
        <v>6058</v>
      </c>
      <c r="K614" s="209">
        <v>319122</v>
      </c>
      <c r="L614" s="209">
        <v>210100</v>
      </c>
      <c r="M614" s="209">
        <v>404</v>
      </c>
      <c r="N614" s="209">
        <v>2000</v>
      </c>
      <c r="O614" s="209">
        <v>4001</v>
      </c>
      <c r="P614" s="376">
        <v>40276</v>
      </c>
      <c r="Q614" s="248"/>
      <c r="R614" s="248"/>
      <c r="S614" s="248"/>
      <c r="T614" s="251" t="s">
        <v>16014</v>
      </c>
      <c r="U614" s="248" t="s">
        <v>16270</v>
      </c>
    </row>
    <row r="615" spans="1:21" s="1" customFormat="1" ht="23.25" customHeight="1" x14ac:dyDescent="0.25">
      <c r="A615" t="s">
        <v>4011</v>
      </c>
      <c r="B615" t="str">
        <f t="shared" si="48"/>
        <v>32</v>
      </c>
      <c r="C615" t="str">
        <f t="shared" si="49"/>
        <v>L00</v>
      </c>
      <c r="D615" t="str">
        <f t="shared" si="50"/>
        <v>C14</v>
      </c>
      <c r="E615" s="161" t="s">
        <v>4012</v>
      </c>
      <c r="F615" t="s">
        <v>17284</v>
      </c>
      <c r="G615" t="s">
        <v>4013</v>
      </c>
      <c r="H615" s="209">
        <v>32</v>
      </c>
      <c r="I615" s="209" t="s">
        <v>2258</v>
      </c>
      <c r="J615" s="209" t="s">
        <v>4014</v>
      </c>
      <c r="K615" s="209">
        <v>319122</v>
      </c>
      <c r="L615" s="209">
        <v>210100</v>
      </c>
      <c r="M615" s="209">
        <v>404</v>
      </c>
      <c r="N615" s="209">
        <v>2000</v>
      </c>
      <c r="O615" s="209">
        <v>4001</v>
      </c>
      <c r="P615" s="376">
        <v>40277</v>
      </c>
      <c r="Q615" s="248"/>
      <c r="R615" s="248"/>
      <c r="S615" s="248"/>
      <c r="T615" s="251" t="s">
        <v>16014</v>
      </c>
      <c r="U615" s="248" t="s">
        <v>16270</v>
      </c>
    </row>
    <row r="616" spans="1:21" s="1" customFormat="1" ht="23.25" customHeight="1" x14ac:dyDescent="0.25">
      <c r="A616" t="s">
        <v>2609</v>
      </c>
      <c r="B616" t="str">
        <f t="shared" si="48"/>
        <v>32</v>
      </c>
      <c r="C616" t="str">
        <f t="shared" si="49"/>
        <v>L00</v>
      </c>
      <c r="D616" t="str">
        <f t="shared" si="50"/>
        <v>402</v>
      </c>
      <c r="E616" s="161" t="s">
        <v>2610</v>
      </c>
      <c r="F616" t="s">
        <v>17284</v>
      </c>
      <c r="G616" t="s">
        <v>2611</v>
      </c>
      <c r="H616" s="209">
        <v>32</v>
      </c>
      <c r="I616" s="209" t="s">
        <v>2258</v>
      </c>
      <c r="J616" s="209">
        <v>402</v>
      </c>
      <c r="K616" s="209">
        <v>319122</v>
      </c>
      <c r="L616" s="209">
        <v>210100</v>
      </c>
      <c r="M616" s="209">
        <v>404</v>
      </c>
      <c r="N616" s="209">
        <v>2000</v>
      </c>
      <c r="O616" s="209">
        <v>4001</v>
      </c>
      <c r="P616" s="376">
        <v>40278</v>
      </c>
      <c r="Q616" s="248"/>
      <c r="R616" s="248"/>
      <c r="S616" s="248"/>
      <c r="T616" s="251" t="s">
        <v>16014</v>
      </c>
      <c r="U616" s="248" t="s">
        <v>16270</v>
      </c>
    </row>
    <row r="617" spans="1:21" s="1" customFormat="1" ht="23.25" customHeight="1" x14ac:dyDescent="0.25">
      <c r="A617" t="s">
        <v>2770</v>
      </c>
      <c r="B617" t="str">
        <f t="shared" si="48"/>
        <v>32</v>
      </c>
      <c r="C617" t="str">
        <f t="shared" si="49"/>
        <v>L00</v>
      </c>
      <c r="D617" t="str">
        <f t="shared" si="50"/>
        <v>460</v>
      </c>
      <c r="E617" s="161" t="s">
        <v>2771</v>
      </c>
      <c r="F617" t="s">
        <v>17284</v>
      </c>
      <c r="G617" t="s">
        <v>2772</v>
      </c>
      <c r="H617" s="209">
        <v>32</v>
      </c>
      <c r="I617" s="209" t="s">
        <v>2258</v>
      </c>
      <c r="J617" s="209">
        <v>460</v>
      </c>
      <c r="K617" s="209">
        <v>319122</v>
      </c>
      <c r="L617" s="209">
        <v>210100</v>
      </c>
      <c r="M617" s="209">
        <v>404</v>
      </c>
      <c r="N617" s="209">
        <v>2000</v>
      </c>
      <c r="O617" s="209">
        <v>4001</v>
      </c>
      <c r="P617" s="376">
        <v>40279</v>
      </c>
      <c r="Q617" s="248"/>
      <c r="R617" s="248"/>
      <c r="S617" s="248"/>
      <c r="T617" s="251" t="s">
        <v>16014</v>
      </c>
      <c r="U617" s="248" t="s">
        <v>16270</v>
      </c>
    </row>
    <row r="618" spans="1:21" s="1" customFormat="1" ht="23.25" customHeight="1" x14ac:dyDescent="0.25">
      <c r="A618" t="s">
        <v>2447</v>
      </c>
      <c r="B618" t="str">
        <f t="shared" si="48"/>
        <v>32</v>
      </c>
      <c r="C618" t="str">
        <f t="shared" si="49"/>
        <v>L00</v>
      </c>
      <c r="D618" t="str">
        <f t="shared" si="50"/>
        <v>326</v>
      </c>
      <c r="E618" s="161" t="s">
        <v>2448</v>
      </c>
      <c r="F618" t="s">
        <v>17284</v>
      </c>
      <c r="G618" t="s">
        <v>2449</v>
      </c>
      <c r="H618" s="209">
        <v>32</v>
      </c>
      <c r="I618" s="209" t="s">
        <v>2258</v>
      </c>
      <c r="J618" s="209">
        <v>326</v>
      </c>
      <c r="K618" s="209">
        <v>319122</v>
      </c>
      <c r="L618" s="209">
        <v>210100</v>
      </c>
      <c r="M618" s="209">
        <v>404</v>
      </c>
      <c r="N618" s="209">
        <v>2000</v>
      </c>
      <c r="O618" s="209">
        <v>4001</v>
      </c>
      <c r="P618" s="376">
        <v>40280</v>
      </c>
      <c r="Q618" s="248"/>
      <c r="R618" s="248"/>
      <c r="S618" s="248"/>
      <c r="T618" s="251" t="s">
        <v>16014</v>
      </c>
      <c r="U618" s="248" t="s">
        <v>16270</v>
      </c>
    </row>
    <row r="619" spans="1:21" s="1" customFormat="1" ht="23.25" customHeight="1" x14ac:dyDescent="0.25">
      <c r="A619" t="s">
        <v>2412</v>
      </c>
      <c r="B619" t="str">
        <f t="shared" si="48"/>
        <v>32</v>
      </c>
      <c r="C619" t="str">
        <f t="shared" si="49"/>
        <v>L00</v>
      </c>
      <c r="D619" t="str">
        <f t="shared" si="50"/>
        <v>312</v>
      </c>
      <c r="E619" s="161" t="s">
        <v>2413</v>
      </c>
      <c r="F619" t="s">
        <v>17284</v>
      </c>
      <c r="G619" t="s">
        <v>2414</v>
      </c>
      <c r="H619" s="209">
        <v>32</v>
      </c>
      <c r="I619" s="209" t="s">
        <v>2258</v>
      </c>
      <c r="J619" s="209">
        <v>312</v>
      </c>
      <c r="K619" s="209">
        <v>319122</v>
      </c>
      <c r="L619" s="209">
        <v>210100</v>
      </c>
      <c r="M619" s="209">
        <v>404</v>
      </c>
      <c r="N619" s="209">
        <v>2000</v>
      </c>
      <c r="O619" s="209">
        <v>4001</v>
      </c>
      <c r="P619" s="376">
        <v>40281</v>
      </c>
      <c r="Q619" s="248"/>
      <c r="R619" s="251"/>
      <c r="S619" s="248"/>
      <c r="T619" s="251" t="s">
        <v>16014</v>
      </c>
      <c r="U619" s="248" t="s">
        <v>16270</v>
      </c>
    </row>
    <row r="620" spans="1:21" s="1" customFormat="1" ht="23.25" customHeight="1" x14ac:dyDescent="0.25">
      <c r="A620" t="s">
        <v>3983</v>
      </c>
      <c r="B620" t="str">
        <f t="shared" si="48"/>
        <v>32</v>
      </c>
      <c r="C620" t="str">
        <f t="shared" si="49"/>
        <v>L00</v>
      </c>
      <c r="D620" t="str">
        <f t="shared" si="50"/>
        <v>C07</v>
      </c>
      <c r="E620" s="161" t="s">
        <v>3984</v>
      </c>
      <c r="F620" t="s">
        <v>17284</v>
      </c>
      <c r="G620" t="s">
        <v>3985</v>
      </c>
      <c r="H620" s="209">
        <v>32</v>
      </c>
      <c r="I620" s="209" t="s">
        <v>2258</v>
      </c>
      <c r="J620" s="209" t="s">
        <v>3986</v>
      </c>
      <c r="K620" s="209">
        <v>319122</v>
      </c>
      <c r="L620" s="209">
        <v>210100</v>
      </c>
      <c r="M620" s="209">
        <v>404</v>
      </c>
      <c r="N620" s="209">
        <v>2000</v>
      </c>
      <c r="O620" s="209">
        <v>4001</v>
      </c>
      <c r="P620" s="376">
        <v>40282</v>
      </c>
      <c r="Q620" s="248"/>
      <c r="R620" s="248"/>
      <c r="S620" s="248"/>
      <c r="T620" s="251" t="s">
        <v>16014</v>
      </c>
      <c r="U620" s="248" t="s">
        <v>16270</v>
      </c>
    </row>
    <row r="621" spans="1:21" s="1" customFormat="1" ht="23.25" customHeight="1" x14ac:dyDescent="0.25">
      <c r="A621" t="s">
        <v>5985</v>
      </c>
      <c r="B621" t="str">
        <f t="shared" si="48"/>
        <v>32</v>
      </c>
      <c r="C621" t="str">
        <f t="shared" si="49"/>
        <v>L00</v>
      </c>
      <c r="D621" t="str">
        <f t="shared" si="50"/>
        <v>H53</v>
      </c>
      <c r="E621" s="161" t="s">
        <v>5986</v>
      </c>
      <c r="F621" t="s">
        <v>17284</v>
      </c>
      <c r="G621" t="s">
        <v>5987</v>
      </c>
      <c r="H621" s="209">
        <v>32</v>
      </c>
      <c r="I621" s="209" t="s">
        <v>2258</v>
      </c>
      <c r="J621" s="209" t="s">
        <v>5988</v>
      </c>
      <c r="K621" s="209">
        <v>319122</v>
      </c>
      <c r="L621" s="209">
        <v>210100</v>
      </c>
      <c r="M621" s="209">
        <v>404</v>
      </c>
      <c r="N621" s="209">
        <v>2000</v>
      </c>
      <c r="O621" s="209">
        <v>4001</v>
      </c>
      <c r="P621" s="376">
        <v>40283</v>
      </c>
      <c r="Q621" s="248"/>
      <c r="R621" s="248"/>
      <c r="S621" s="248"/>
      <c r="T621" s="251" t="s">
        <v>16014</v>
      </c>
      <c r="U621" s="248" t="s">
        <v>16270</v>
      </c>
    </row>
    <row r="622" spans="1:21" s="1" customFormat="1" ht="23.25" customHeight="1" x14ac:dyDescent="0.25">
      <c r="A622" t="s">
        <v>6032</v>
      </c>
      <c r="B622" t="str">
        <f t="shared" si="48"/>
        <v>32</v>
      </c>
      <c r="C622" t="str">
        <f t="shared" si="49"/>
        <v>L00</v>
      </c>
      <c r="D622" t="str">
        <f t="shared" si="50"/>
        <v>H65</v>
      </c>
      <c r="E622" s="161" t="s">
        <v>6033</v>
      </c>
      <c r="F622" t="s">
        <v>17284</v>
      </c>
      <c r="G622" t="s">
        <v>6034</v>
      </c>
      <c r="H622" s="209">
        <v>32</v>
      </c>
      <c r="I622" s="209" t="s">
        <v>2258</v>
      </c>
      <c r="J622" s="209" t="s">
        <v>6035</v>
      </c>
      <c r="K622" s="209">
        <v>319122</v>
      </c>
      <c r="L622" s="209">
        <v>210100</v>
      </c>
      <c r="M622" s="209">
        <v>404</v>
      </c>
      <c r="N622" s="209">
        <v>2000</v>
      </c>
      <c r="O622" s="209">
        <v>4001</v>
      </c>
      <c r="P622" s="376">
        <v>40284</v>
      </c>
      <c r="Q622" s="248"/>
      <c r="R622" s="248"/>
      <c r="S622" s="248"/>
      <c r="T622" s="251" t="s">
        <v>16014</v>
      </c>
      <c r="U622" s="248" t="s">
        <v>16270</v>
      </c>
    </row>
    <row r="623" spans="1:21" s="1" customFormat="1" ht="23.25" customHeight="1" x14ac:dyDescent="0.25">
      <c r="A623" t="s">
        <v>2923</v>
      </c>
      <c r="B623" t="str">
        <f t="shared" ref="B623:B686" si="51">LEFT(A623,2)</f>
        <v>32</v>
      </c>
      <c r="C623" t="str">
        <f t="shared" ref="C623:C686" si="52">MID(A623,4,3)</f>
        <v>L00</v>
      </c>
      <c r="D623" t="str">
        <f t="shared" ref="D623:D686" si="53">RIGHT(A623,3)</f>
        <v>837</v>
      </c>
      <c r="E623" s="161" t="s">
        <v>2924</v>
      </c>
      <c r="F623" t="s">
        <v>17284</v>
      </c>
      <c r="G623" t="s">
        <v>2925</v>
      </c>
      <c r="H623" s="209">
        <v>32</v>
      </c>
      <c r="I623" s="209" t="s">
        <v>2258</v>
      </c>
      <c r="J623" s="209">
        <v>837</v>
      </c>
      <c r="K623" s="209">
        <v>319122</v>
      </c>
      <c r="L623" s="209">
        <v>210100</v>
      </c>
      <c r="M623" s="209">
        <v>404</v>
      </c>
      <c r="N623" s="209">
        <v>2000</v>
      </c>
      <c r="O623" s="209">
        <v>4001</v>
      </c>
      <c r="P623" s="376">
        <v>40285</v>
      </c>
      <c r="Q623" s="248"/>
      <c r="R623" s="248"/>
      <c r="S623" s="248"/>
      <c r="T623" s="251" t="s">
        <v>16014</v>
      </c>
      <c r="U623" s="248" t="s">
        <v>16270</v>
      </c>
    </row>
    <row r="624" spans="1:21" s="1" customFormat="1" ht="23.25" customHeight="1" x14ac:dyDescent="0.25">
      <c r="A624" t="s">
        <v>2994</v>
      </c>
      <c r="B624" t="str">
        <f t="shared" si="51"/>
        <v>32</v>
      </c>
      <c r="C624" t="str">
        <f t="shared" si="52"/>
        <v>L00</v>
      </c>
      <c r="D624" t="str">
        <f t="shared" si="53"/>
        <v>882</v>
      </c>
      <c r="E624" s="161" t="s">
        <v>2995</v>
      </c>
      <c r="F624" t="s">
        <v>17284</v>
      </c>
      <c r="G624" t="s">
        <v>2996</v>
      </c>
      <c r="H624" s="209">
        <v>32</v>
      </c>
      <c r="I624" s="209" t="s">
        <v>2258</v>
      </c>
      <c r="J624" s="209">
        <v>882</v>
      </c>
      <c r="K624" s="209">
        <v>319122</v>
      </c>
      <c r="L624" s="209">
        <v>210100</v>
      </c>
      <c r="M624" s="209">
        <v>404</v>
      </c>
      <c r="N624" s="209">
        <v>2000</v>
      </c>
      <c r="O624" s="209">
        <v>4001</v>
      </c>
      <c r="P624" s="376">
        <v>40286</v>
      </c>
      <c r="Q624" s="248"/>
      <c r="R624" s="248"/>
      <c r="S624" s="248"/>
      <c r="T624" s="251" t="s">
        <v>16014</v>
      </c>
      <c r="U624" s="248" t="s">
        <v>16270</v>
      </c>
    </row>
    <row r="625" spans="1:21" s="1" customFormat="1" ht="23.25" customHeight="1" x14ac:dyDescent="0.25">
      <c r="A625" t="s">
        <v>2884</v>
      </c>
      <c r="B625" t="str">
        <f t="shared" si="51"/>
        <v>32</v>
      </c>
      <c r="C625" t="str">
        <f t="shared" si="52"/>
        <v>L00</v>
      </c>
      <c r="D625" t="str">
        <f t="shared" si="53"/>
        <v>801</v>
      </c>
      <c r="E625" s="161" t="s">
        <v>2885</v>
      </c>
      <c r="F625" t="s">
        <v>17284</v>
      </c>
      <c r="G625" t="s">
        <v>2886</v>
      </c>
      <c r="H625" s="209">
        <v>32</v>
      </c>
      <c r="I625" s="209" t="s">
        <v>2258</v>
      </c>
      <c r="J625" s="209">
        <v>801</v>
      </c>
      <c r="K625" s="209">
        <v>319122</v>
      </c>
      <c r="L625" s="209">
        <v>210100</v>
      </c>
      <c r="M625" s="209">
        <v>404</v>
      </c>
      <c r="N625" s="209">
        <v>2000</v>
      </c>
      <c r="O625" s="209">
        <v>4001</v>
      </c>
      <c r="P625" s="376">
        <v>40287</v>
      </c>
      <c r="Q625" s="248"/>
      <c r="R625" s="248"/>
      <c r="S625" s="248"/>
      <c r="T625" s="251" t="s">
        <v>16014</v>
      </c>
      <c r="U625" s="248" t="s">
        <v>16270</v>
      </c>
    </row>
    <row r="626" spans="1:21" s="1" customFormat="1" ht="23.25" customHeight="1" x14ac:dyDescent="0.25">
      <c r="A626" t="s">
        <v>2970</v>
      </c>
      <c r="B626" t="str">
        <f t="shared" si="51"/>
        <v>32</v>
      </c>
      <c r="C626" t="str">
        <f t="shared" si="52"/>
        <v>L00</v>
      </c>
      <c r="D626" t="str">
        <f t="shared" si="53"/>
        <v>868</v>
      </c>
      <c r="E626" s="161" t="s">
        <v>2971</v>
      </c>
      <c r="F626" t="s">
        <v>17284</v>
      </c>
      <c r="G626" t="s">
        <v>2972</v>
      </c>
      <c r="H626" s="209">
        <v>32</v>
      </c>
      <c r="I626" s="209" t="s">
        <v>2258</v>
      </c>
      <c r="J626" s="209">
        <v>868</v>
      </c>
      <c r="K626" s="209">
        <v>319122</v>
      </c>
      <c r="L626" s="209">
        <v>210100</v>
      </c>
      <c r="M626" s="209">
        <v>404</v>
      </c>
      <c r="N626" s="209">
        <v>2000</v>
      </c>
      <c r="O626" s="209">
        <v>4001</v>
      </c>
      <c r="P626" s="376">
        <v>40288</v>
      </c>
      <c r="Q626" s="248"/>
      <c r="R626" s="248"/>
      <c r="S626" s="248"/>
      <c r="T626" s="251" t="s">
        <v>16014</v>
      </c>
      <c r="U626" s="248" t="s">
        <v>16270</v>
      </c>
    </row>
    <row r="627" spans="1:21" s="1" customFormat="1" ht="23.25" customHeight="1" x14ac:dyDescent="0.25">
      <c r="A627" t="s">
        <v>2899</v>
      </c>
      <c r="B627" t="str">
        <f t="shared" si="51"/>
        <v>32</v>
      </c>
      <c r="C627" t="str">
        <f t="shared" si="52"/>
        <v>L00</v>
      </c>
      <c r="D627" t="str">
        <f t="shared" si="53"/>
        <v>816</v>
      </c>
      <c r="E627" s="161" t="s">
        <v>2900</v>
      </c>
      <c r="F627" t="s">
        <v>17284</v>
      </c>
      <c r="G627" t="s">
        <v>2901</v>
      </c>
      <c r="H627" s="209">
        <v>32</v>
      </c>
      <c r="I627" s="209" t="s">
        <v>2258</v>
      </c>
      <c r="J627" s="209">
        <v>816</v>
      </c>
      <c r="K627" s="209">
        <v>319122</v>
      </c>
      <c r="L627" s="209">
        <v>210100</v>
      </c>
      <c r="M627" s="209">
        <v>404</v>
      </c>
      <c r="N627" s="209">
        <v>2000</v>
      </c>
      <c r="O627" s="209">
        <v>4001</v>
      </c>
      <c r="P627" s="376">
        <v>40289</v>
      </c>
      <c r="Q627" s="248"/>
      <c r="R627" s="248"/>
      <c r="S627" s="248"/>
      <c r="T627" s="251" t="s">
        <v>16014</v>
      </c>
      <c r="U627" s="248" t="s">
        <v>16270</v>
      </c>
    </row>
    <row r="628" spans="1:21" s="1" customFormat="1" ht="23.25" customHeight="1" x14ac:dyDescent="0.25">
      <c r="A628" t="s">
        <v>2908</v>
      </c>
      <c r="B628" t="str">
        <f t="shared" si="51"/>
        <v>32</v>
      </c>
      <c r="C628" t="str">
        <f t="shared" si="52"/>
        <v>L00</v>
      </c>
      <c r="D628" t="str">
        <f t="shared" si="53"/>
        <v>821</v>
      </c>
      <c r="E628" s="161" t="s">
        <v>2909</v>
      </c>
      <c r="F628" t="s">
        <v>17284</v>
      </c>
      <c r="G628" t="s">
        <v>2910</v>
      </c>
      <c r="H628" s="209">
        <v>32</v>
      </c>
      <c r="I628" s="209" t="s">
        <v>2258</v>
      </c>
      <c r="J628" s="209">
        <v>821</v>
      </c>
      <c r="K628" s="209">
        <v>319122</v>
      </c>
      <c r="L628" s="209">
        <v>210100</v>
      </c>
      <c r="M628" s="209">
        <v>404</v>
      </c>
      <c r="N628" s="209">
        <v>2000</v>
      </c>
      <c r="O628" s="209">
        <v>4001</v>
      </c>
      <c r="P628" s="376">
        <v>40290</v>
      </c>
      <c r="Q628" s="248"/>
      <c r="R628" s="248"/>
      <c r="S628" s="248"/>
      <c r="T628" s="251" t="s">
        <v>16014</v>
      </c>
      <c r="U628" s="248" t="s">
        <v>16270</v>
      </c>
    </row>
    <row r="629" spans="1:21" s="248" customFormat="1" ht="23.25" customHeight="1" x14ac:dyDescent="0.25">
      <c r="A629" t="s">
        <v>2893</v>
      </c>
      <c r="B629" t="str">
        <f t="shared" si="51"/>
        <v>32</v>
      </c>
      <c r="C629" t="str">
        <f t="shared" si="52"/>
        <v>L00</v>
      </c>
      <c r="D629" t="str">
        <f t="shared" si="53"/>
        <v>812</v>
      </c>
      <c r="E629" s="161" t="s">
        <v>2894</v>
      </c>
      <c r="F629" t="s">
        <v>17284</v>
      </c>
      <c r="G629" t="s">
        <v>2895</v>
      </c>
      <c r="H629" s="209">
        <v>32</v>
      </c>
      <c r="I629" s="209" t="s">
        <v>2258</v>
      </c>
      <c r="J629" s="209">
        <v>812</v>
      </c>
      <c r="K629" s="209">
        <v>319122</v>
      </c>
      <c r="L629" s="209">
        <v>210100</v>
      </c>
      <c r="M629" s="209">
        <v>404</v>
      </c>
      <c r="N629" s="209">
        <v>2000</v>
      </c>
      <c r="O629" s="209">
        <v>4001</v>
      </c>
      <c r="P629" s="376">
        <v>40291</v>
      </c>
      <c r="T629" s="251" t="s">
        <v>16014</v>
      </c>
      <c r="U629" s="248" t="s">
        <v>16270</v>
      </c>
    </row>
    <row r="630" spans="1:21" s="248" customFormat="1" ht="23.25" customHeight="1" x14ac:dyDescent="0.25">
      <c r="A630" t="s">
        <v>2914</v>
      </c>
      <c r="B630" t="str">
        <f t="shared" si="51"/>
        <v>32</v>
      </c>
      <c r="C630" t="str">
        <f t="shared" si="52"/>
        <v>L00</v>
      </c>
      <c r="D630" t="str">
        <f t="shared" si="53"/>
        <v>827</v>
      </c>
      <c r="E630" s="161" t="s">
        <v>2915</v>
      </c>
      <c r="F630" t="s">
        <v>17284</v>
      </c>
      <c r="G630" t="s">
        <v>2916</v>
      </c>
      <c r="H630" s="209">
        <v>32</v>
      </c>
      <c r="I630" s="209" t="s">
        <v>2258</v>
      </c>
      <c r="J630" s="209">
        <v>827</v>
      </c>
      <c r="K630" s="209">
        <v>319122</v>
      </c>
      <c r="L630" s="209">
        <v>210100</v>
      </c>
      <c r="M630" s="209">
        <v>404</v>
      </c>
      <c r="N630" s="209">
        <v>2000</v>
      </c>
      <c r="O630" s="209">
        <v>4001</v>
      </c>
      <c r="P630" s="376">
        <v>40292</v>
      </c>
      <c r="T630" s="251" t="s">
        <v>16014</v>
      </c>
      <c r="U630" s="248" t="s">
        <v>16270</v>
      </c>
    </row>
    <row r="631" spans="1:21" s="1" customFormat="1" ht="23.25" customHeight="1" x14ac:dyDescent="0.25">
      <c r="A631" t="s">
        <v>2941</v>
      </c>
      <c r="B631" t="str">
        <f t="shared" si="51"/>
        <v>32</v>
      </c>
      <c r="C631" t="str">
        <f t="shared" si="52"/>
        <v>L00</v>
      </c>
      <c r="D631" t="str">
        <f t="shared" si="53"/>
        <v>849</v>
      </c>
      <c r="E631" s="161" t="s">
        <v>2942</v>
      </c>
      <c r="F631" t="s">
        <v>17284</v>
      </c>
      <c r="G631" t="s">
        <v>2943</v>
      </c>
      <c r="H631" s="209">
        <v>32</v>
      </c>
      <c r="I631" s="209" t="s">
        <v>2258</v>
      </c>
      <c r="J631" s="209">
        <v>849</v>
      </c>
      <c r="K631" s="209">
        <v>319122</v>
      </c>
      <c r="L631" s="209">
        <v>210100</v>
      </c>
      <c r="M631" s="209">
        <v>404</v>
      </c>
      <c r="N631" s="209">
        <v>2000</v>
      </c>
      <c r="O631" s="209">
        <v>4001</v>
      </c>
      <c r="P631" s="376">
        <v>40293</v>
      </c>
      <c r="Q631" s="248"/>
      <c r="R631" s="248"/>
      <c r="S631" s="248"/>
      <c r="T631" s="251" t="s">
        <v>16014</v>
      </c>
      <c r="U631" s="248" t="s">
        <v>16270</v>
      </c>
    </row>
    <row r="632" spans="1:21" s="1" customFormat="1" ht="23.25" customHeight="1" x14ac:dyDescent="0.25">
      <c r="A632" t="s">
        <v>2938</v>
      </c>
      <c r="B632" t="str">
        <f t="shared" si="51"/>
        <v>32</v>
      </c>
      <c r="C632" t="str">
        <f t="shared" si="52"/>
        <v>L00</v>
      </c>
      <c r="D632" t="str">
        <f t="shared" si="53"/>
        <v>848</v>
      </c>
      <c r="E632" s="161" t="s">
        <v>2939</v>
      </c>
      <c r="F632" t="s">
        <v>17284</v>
      </c>
      <c r="G632" t="s">
        <v>2940</v>
      </c>
      <c r="H632" s="209">
        <v>32</v>
      </c>
      <c r="I632" s="209" t="s">
        <v>2258</v>
      </c>
      <c r="J632" s="209">
        <v>848</v>
      </c>
      <c r="K632" s="209">
        <v>319122</v>
      </c>
      <c r="L632" s="209">
        <v>210100</v>
      </c>
      <c r="M632" s="209">
        <v>404</v>
      </c>
      <c r="N632" s="209">
        <v>2000</v>
      </c>
      <c r="O632" s="209">
        <v>4001</v>
      </c>
      <c r="P632" s="376">
        <v>40294</v>
      </c>
      <c r="Q632" s="248"/>
      <c r="R632" s="248"/>
      <c r="S632" s="248"/>
      <c r="T632" s="251" t="s">
        <v>16014</v>
      </c>
      <c r="U632" s="248" t="s">
        <v>16270</v>
      </c>
    </row>
    <row r="633" spans="1:21" s="1" customFormat="1" ht="23.25" customHeight="1" x14ac:dyDescent="0.25">
      <c r="A633" t="s">
        <v>2944</v>
      </c>
      <c r="B633" t="str">
        <f t="shared" si="51"/>
        <v>32</v>
      </c>
      <c r="C633" t="str">
        <f t="shared" si="52"/>
        <v>L00</v>
      </c>
      <c r="D633" t="str">
        <f t="shared" si="53"/>
        <v>850</v>
      </c>
      <c r="E633" s="161" t="s">
        <v>2945</v>
      </c>
      <c r="F633" t="s">
        <v>17284</v>
      </c>
      <c r="G633" t="s">
        <v>2946</v>
      </c>
      <c r="H633" s="209">
        <v>32</v>
      </c>
      <c r="I633" s="209" t="s">
        <v>2258</v>
      </c>
      <c r="J633" s="209">
        <v>850</v>
      </c>
      <c r="K633" s="209">
        <v>319122</v>
      </c>
      <c r="L633" s="209">
        <v>210100</v>
      </c>
      <c r="M633" s="209">
        <v>404</v>
      </c>
      <c r="N633" s="209">
        <v>2000</v>
      </c>
      <c r="O633" s="209">
        <v>4001</v>
      </c>
      <c r="P633" s="376">
        <v>40295</v>
      </c>
      <c r="Q633" s="248"/>
      <c r="R633" s="248"/>
      <c r="S633" s="248"/>
      <c r="T633" s="251" t="s">
        <v>16014</v>
      </c>
      <c r="U633" s="248" t="s">
        <v>16270</v>
      </c>
    </row>
    <row r="634" spans="1:21" s="1" customFormat="1" ht="23.25" customHeight="1" x14ac:dyDescent="0.25">
      <c r="A634" t="s">
        <v>2947</v>
      </c>
      <c r="B634" t="str">
        <f t="shared" si="51"/>
        <v>32</v>
      </c>
      <c r="C634" t="str">
        <f t="shared" si="52"/>
        <v>L00</v>
      </c>
      <c r="D634" t="str">
        <f t="shared" si="53"/>
        <v>851</v>
      </c>
      <c r="E634" s="161" t="s">
        <v>2948</v>
      </c>
      <c r="F634" t="s">
        <v>17284</v>
      </c>
      <c r="G634" t="s">
        <v>2949</v>
      </c>
      <c r="H634" s="209">
        <v>32</v>
      </c>
      <c r="I634" s="209" t="s">
        <v>2258</v>
      </c>
      <c r="J634" s="209">
        <v>851</v>
      </c>
      <c r="K634" s="209">
        <v>319122</v>
      </c>
      <c r="L634" s="209">
        <v>210100</v>
      </c>
      <c r="M634" s="209">
        <v>404</v>
      </c>
      <c r="N634" s="209">
        <v>2000</v>
      </c>
      <c r="O634" s="209">
        <v>4001</v>
      </c>
      <c r="P634" s="376">
        <v>40296</v>
      </c>
      <c r="Q634" s="248"/>
      <c r="R634" s="248"/>
      <c r="S634" s="248"/>
      <c r="T634" s="251" t="s">
        <v>16014</v>
      </c>
      <c r="U634" s="248" t="s">
        <v>16270</v>
      </c>
    </row>
    <row r="635" spans="1:21" s="1" customFormat="1" ht="23.25" customHeight="1" x14ac:dyDescent="0.25">
      <c r="A635" t="s">
        <v>2887</v>
      </c>
      <c r="B635" t="str">
        <f t="shared" si="51"/>
        <v>32</v>
      </c>
      <c r="C635" t="str">
        <f t="shared" si="52"/>
        <v>L00</v>
      </c>
      <c r="D635" t="str">
        <f t="shared" si="53"/>
        <v>802</v>
      </c>
      <c r="E635" s="161" t="s">
        <v>2888</v>
      </c>
      <c r="F635" t="s">
        <v>17284</v>
      </c>
      <c r="G635" t="s">
        <v>2889</v>
      </c>
      <c r="H635" s="209">
        <v>32</v>
      </c>
      <c r="I635" s="209" t="s">
        <v>2258</v>
      </c>
      <c r="J635" s="209">
        <v>802</v>
      </c>
      <c r="K635" s="209">
        <v>319122</v>
      </c>
      <c r="L635" s="209">
        <v>210100</v>
      </c>
      <c r="M635" s="209">
        <v>404</v>
      </c>
      <c r="N635" s="209">
        <v>2000</v>
      </c>
      <c r="O635" s="209">
        <v>4001</v>
      </c>
      <c r="P635" s="376">
        <v>40297</v>
      </c>
      <c r="Q635" s="248"/>
      <c r="R635" s="248"/>
      <c r="S635" s="248"/>
      <c r="T635" s="251" t="s">
        <v>16014</v>
      </c>
      <c r="U635" s="248" t="s">
        <v>16270</v>
      </c>
    </row>
    <row r="636" spans="1:21" s="1" customFormat="1" ht="23.25" customHeight="1" x14ac:dyDescent="0.25">
      <c r="A636" t="s">
        <v>2896</v>
      </c>
      <c r="B636" t="str">
        <f t="shared" si="51"/>
        <v>32</v>
      </c>
      <c r="C636" t="str">
        <f t="shared" si="52"/>
        <v>L00</v>
      </c>
      <c r="D636" t="str">
        <f t="shared" si="53"/>
        <v>813</v>
      </c>
      <c r="E636" s="161" t="s">
        <v>2897</v>
      </c>
      <c r="F636" t="s">
        <v>17284</v>
      </c>
      <c r="G636" t="s">
        <v>2898</v>
      </c>
      <c r="H636" s="209">
        <v>32</v>
      </c>
      <c r="I636" s="209" t="s">
        <v>2258</v>
      </c>
      <c r="J636" s="209">
        <v>813</v>
      </c>
      <c r="K636" s="209">
        <v>319122</v>
      </c>
      <c r="L636" s="209">
        <v>210100</v>
      </c>
      <c r="M636" s="209">
        <v>404</v>
      </c>
      <c r="N636" s="209">
        <v>2000</v>
      </c>
      <c r="O636" s="209">
        <v>4001</v>
      </c>
      <c r="P636" s="376">
        <v>40298</v>
      </c>
      <c r="Q636" s="248"/>
      <c r="R636" s="248"/>
      <c r="S636" s="248"/>
      <c r="T636" s="251" t="s">
        <v>16014</v>
      </c>
      <c r="U636" s="248" t="s">
        <v>16270</v>
      </c>
    </row>
    <row r="637" spans="1:21" s="1" customFormat="1" ht="23.25" customHeight="1" x14ac:dyDescent="0.25">
      <c r="A637" t="s">
        <v>2964</v>
      </c>
      <c r="B637" t="str">
        <f t="shared" si="51"/>
        <v>32</v>
      </c>
      <c r="C637" t="str">
        <f t="shared" si="52"/>
        <v>L00</v>
      </c>
      <c r="D637" t="str">
        <f t="shared" si="53"/>
        <v>864</v>
      </c>
      <c r="E637" s="161" t="s">
        <v>2965</v>
      </c>
      <c r="F637" t="s">
        <v>17284</v>
      </c>
      <c r="G637" t="s">
        <v>2966</v>
      </c>
      <c r="H637" s="209">
        <v>32</v>
      </c>
      <c r="I637" s="209" t="s">
        <v>2258</v>
      </c>
      <c r="J637" s="209">
        <v>864</v>
      </c>
      <c r="K637" s="209">
        <v>319122</v>
      </c>
      <c r="L637" s="209">
        <v>210100</v>
      </c>
      <c r="M637" s="209">
        <v>404</v>
      </c>
      <c r="N637" s="209">
        <v>2000</v>
      </c>
      <c r="O637" s="209">
        <v>4001</v>
      </c>
      <c r="P637" s="376">
        <v>40299</v>
      </c>
      <c r="Q637" s="248"/>
      <c r="R637" s="248"/>
      <c r="S637" s="248"/>
      <c r="T637" s="251" t="s">
        <v>16014</v>
      </c>
      <c r="U637" s="248" t="s">
        <v>16270</v>
      </c>
    </row>
    <row r="638" spans="1:21" s="1" customFormat="1" ht="23.25" customHeight="1" x14ac:dyDescent="0.25">
      <c r="A638" t="s">
        <v>3012</v>
      </c>
      <c r="B638" t="str">
        <f t="shared" si="51"/>
        <v>32</v>
      </c>
      <c r="C638" t="str">
        <f t="shared" si="52"/>
        <v>L00</v>
      </c>
      <c r="D638" t="str">
        <f t="shared" si="53"/>
        <v>896</v>
      </c>
      <c r="E638" s="161" t="s">
        <v>3013</v>
      </c>
      <c r="F638" t="s">
        <v>17284</v>
      </c>
      <c r="G638" t="s">
        <v>3014</v>
      </c>
      <c r="H638" s="209">
        <v>32</v>
      </c>
      <c r="I638" s="209" t="s">
        <v>2258</v>
      </c>
      <c r="J638" s="209">
        <v>896</v>
      </c>
      <c r="K638" s="209">
        <v>319122</v>
      </c>
      <c r="L638" s="209">
        <v>210100</v>
      </c>
      <c r="M638" s="209">
        <v>404</v>
      </c>
      <c r="N638" s="209">
        <v>2000</v>
      </c>
      <c r="O638" s="209">
        <v>4001</v>
      </c>
      <c r="P638" s="376">
        <v>40300</v>
      </c>
      <c r="Q638" s="248"/>
      <c r="R638" s="248"/>
      <c r="S638" s="248"/>
      <c r="T638" s="251" t="s">
        <v>16014</v>
      </c>
      <c r="U638" s="248" t="s">
        <v>16270</v>
      </c>
    </row>
    <row r="639" spans="1:21" s="1" customFormat="1" ht="23.25" customHeight="1" x14ac:dyDescent="0.25">
      <c r="A639" t="s">
        <v>5974</v>
      </c>
      <c r="B639" t="str">
        <f t="shared" si="51"/>
        <v>32</v>
      </c>
      <c r="C639" t="str">
        <f t="shared" si="52"/>
        <v>L00</v>
      </c>
      <c r="D639" t="str">
        <f t="shared" si="53"/>
        <v>H50</v>
      </c>
      <c r="E639" s="161" t="s">
        <v>5975</v>
      </c>
      <c r="F639" t="s">
        <v>17284</v>
      </c>
      <c r="G639" t="s">
        <v>5975</v>
      </c>
      <c r="H639" s="209">
        <v>32</v>
      </c>
      <c r="I639" s="209" t="s">
        <v>2258</v>
      </c>
      <c r="J639" s="209" t="s">
        <v>5976</v>
      </c>
      <c r="K639" s="209">
        <v>319122</v>
      </c>
      <c r="L639" s="209">
        <v>210100</v>
      </c>
      <c r="M639" s="209">
        <v>404</v>
      </c>
      <c r="N639" s="209">
        <v>2000</v>
      </c>
      <c r="O639" s="209">
        <v>4001</v>
      </c>
      <c r="P639" s="376">
        <v>40301</v>
      </c>
      <c r="Q639" s="248"/>
      <c r="R639" s="248"/>
      <c r="S639" s="248"/>
      <c r="T639" s="251" t="s">
        <v>16014</v>
      </c>
      <c r="U639" s="248" t="s">
        <v>16270</v>
      </c>
    </row>
    <row r="640" spans="1:21" s="1" customFormat="1" ht="23.25" customHeight="1" x14ac:dyDescent="0.25">
      <c r="A640" t="s">
        <v>2824</v>
      </c>
      <c r="B640" t="str">
        <f t="shared" si="51"/>
        <v>32</v>
      </c>
      <c r="C640" t="str">
        <f t="shared" si="52"/>
        <v>L00</v>
      </c>
      <c r="D640" t="str">
        <f t="shared" si="53"/>
        <v>479</v>
      </c>
      <c r="E640" s="161" t="s">
        <v>2825</v>
      </c>
      <c r="F640" t="s">
        <v>17284</v>
      </c>
      <c r="G640" t="s">
        <v>2826</v>
      </c>
      <c r="H640" s="209">
        <v>32</v>
      </c>
      <c r="I640" s="209" t="s">
        <v>2258</v>
      </c>
      <c r="J640" s="209">
        <v>479</v>
      </c>
      <c r="K640" s="209">
        <v>319122</v>
      </c>
      <c r="L640" s="209">
        <v>210100</v>
      </c>
      <c r="M640" s="209">
        <v>404</v>
      </c>
      <c r="N640" s="209">
        <v>2000</v>
      </c>
      <c r="O640" s="209">
        <v>4001</v>
      </c>
      <c r="P640" s="376">
        <v>40302</v>
      </c>
      <c r="Q640" s="248"/>
      <c r="R640" s="248"/>
      <c r="S640" s="248"/>
      <c r="T640" s="251" t="s">
        <v>16014</v>
      </c>
      <c r="U640" s="248" t="s">
        <v>16270</v>
      </c>
    </row>
    <row r="641" spans="1:21" s="1" customFormat="1" ht="23.25" customHeight="1" x14ac:dyDescent="0.25">
      <c r="A641" t="s">
        <v>2952</v>
      </c>
      <c r="B641" t="str">
        <f t="shared" si="51"/>
        <v>32</v>
      </c>
      <c r="C641" t="str">
        <f t="shared" si="52"/>
        <v>L00</v>
      </c>
      <c r="D641" t="str">
        <f t="shared" si="53"/>
        <v>854</v>
      </c>
      <c r="E641" s="161" t="s">
        <v>2953</v>
      </c>
      <c r="F641" t="s">
        <v>17284</v>
      </c>
      <c r="G641" t="s">
        <v>2954</v>
      </c>
      <c r="H641" s="209">
        <v>32</v>
      </c>
      <c r="I641" s="209" t="s">
        <v>2258</v>
      </c>
      <c r="J641" s="209">
        <v>854</v>
      </c>
      <c r="K641" s="209">
        <v>319122</v>
      </c>
      <c r="L641" s="209">
        <v>210100</v>
      </c>
      <c r="M641" s="209">
        <v>404</v>
      </c>
      <c r="N641" s="209">
        <v>2000</v>
      </c>
      <c r="O641" s="209">
        <v>4001</v>
      </c>
      <c r="P641" s="376">
        <v>40303</v>
      </c>
      <c r="Q641" s="248"/>
      <c r="R641" s="248"/>
      <c r="S641" s="248"/>
      <c r="T641" s="251" t="s">
        <v>16014</v>
      </c>
      <c r="U641" s="248" t="s">
        <v>16270</v>
      </c>
    </row>
    <row r="642" spans="1:21" s="1" customFormat="1" ht="23.25" customHeight="1" x14ac:dyDescent="0.25">
      <c r="A642" t="s">
        <v>3042</v>
      </c>
      <c r="B642" t="str">
        <f t="shared" si="51"/>
        <v>32</v>
      </c>
      <c r="C642" t="str">
        <f t="shared" si="52"/>
        <v>L00</v>
      </c>
      <c r="D642" t="str">
        <f t="shared" si="53"/>
        <v>920</v>
      </c>
      <c r="E642" s="161" t="s">
        <v>3043</v>
      </c>
      <c r="F642" t="s">
        <v>17284</v>
      </c>
      <c r="G642" t="s">
        <v>3044</v>
      </c>
      <c r="H642" s="209">
        <v>32</v>
      </c>
      <c r="I642" s="209" t="s">
        <v>2258</v>
      </c>
      <c r="J642" s="209">
        <v>920</v>
      </c>
      <c r="K642" s="209">
        <v>319122</v>
      </c>
      <c r="L642" s="209">
        <v>210100</v>
      </c>
      <c r="M642" s="209">
        <v>404</v>
      </c>
      <c r="N642" s="209">
        <v>2000</v>
      </c>
      <c r="O642" s="209">
        <v>4001</v>
      </c>
      <c r="P642" s="376">
        <v>40304</v>
      </c>
      <c r="Q642" s="248"/>
      <c r="R642" s="248"/>
      <c r="S642" s="248"/>
      <c r="T642" s="251" t="s">
        <v>16014</v>
      </c>
      <c r="U642" s="248" t="s">
        <v>16270</v>
      </c>
    </row>
    <row r="643" spans="1:21" s="1" customFormat="1" ht="23.25" customHeight="1" x14ac:dyDescent="0.25">
      <c r="A643" t="s">
        <v>4515</v>
      </c>
      <c r="B643" t="str">
        <f t="shared" si="51"/>
        <v>32</v>
      </c>
      <c r="C643" t="str">
        <f t="shared" si="52"/>
        <v>L00</v>
      </c>
      <c r="D643" t="str">
        <f t="shared" si="53"/>
        <v>D50</v>
      </c>
      <c r="E643" s="161" t="s">
        <v>4516</v>
      </c>
      <c r="F643" t="s">
        <v>17284</v>
      </c>
      <c r="G643" t="s">
        <v>4516</v>
      </c>
      <c r="H643" s="209">
        <v>32</v>
      </c>
      <c r="I643" s="209" t="s">
        <v>2258</v>
      </c>
      <c r="J643" s="209" t="s">
        <v>4517</v>
      </c>
      <c r="K643" s="209">
        <v>319122</v>
      </c>
      <c r="L643" s="209">
        <v>210100</v>
      </c>
      <c r="M643" s="209">
        <v>404</v>
      </c>
      <c r="N643" s="209">
        <v>2000</v>
      </c>
      <c r="O643" s="209">
        <v>4001</v>
      </c>
      <c r="P643" s="376">
        <v>40305</v>
      </c>
      <c r="Q643" s="248"/>
      <c r="R643" s="248"/>
      <c r="S643" s="248"/>
      <c r="T643" s="251" t="s">
        <v>16014</v>
      </c>
      <c r="U643" s="248" t="s">
        <v>16270</v>
      </c>
    </row>
    <row r="644" spans="1:21" s="1" customFormat="1" ht="23.25" customHeight="1" x14ac:dyDescent="0.25">
      <c r="A644" t="s">
        <v>3229</v>
      </c>
      <c r="B644" t="str">
        <f t="shared" si="51"/>
        <v>32</v>
      </c>
      <c r="C644" t="str">
        <f t="shared" si="52"/>
        <v>L00</v>
      </c>
      <c r="D644" t="str">
        <f t="shared" si="53"/>
        <v>991</v>
      </c>
      <c r="E644" s="161" t="s">
        <v>3230</v>
      </c>
      <c r="F644" t="s">
        <v>17284</v>
      </c>
      <c r="G644" t="s">
        <v>3231</v>
      </c>
      <c r="H644" s="209">
        <v>32</v>
      </c>
      <c r="I644" s="209" t="s">
        <v>2258</v>
      </c>
      <c r="J644" s="209">
        <v>991</v>
      </c>
      <c r="K644" s="209">
        <v>319122</v>
      </c>
      <c r="L644" s="209">
        <v>210100</v>
      </c>
      <c r="M644" s="209">
        <v>404</v>
      </c>
      <c r="N644" s="209">
        <v>2000</v>
      </c>
      <c r="O644" s="209">
        <v>4001</v>
      </c>
      <c r="P644" s="376">
        <v>40306</v>
      </c>
      <c r="Q644" s="248"/>
      <c r="R644" s="248"/>
      <c r="S644" s="248"/>
      <c r="T644" s="251" t="s">
        <v>16014</v>
      </c>
      <c r="U644" s="248" t="s">
        <v>16270</v>
      </c>
    </row>
    <row r="645" spans="1:21" s="1" customFormat="1" ht="23.25" customHeight="1" x14ac:dyDescent="0.25">
      <c r="A645" t="s">
        <v>3087</v>
      </c>
      <c r="B645" t="str">
        <f t="shared" si="51"/>
        <v>32</v>
      </c>
      <c r="C645" t="str">
        <f t="shared" si="52"/>
        <v>L00</v>
      </c>
      <c r="D645" t="str">
        <f t="shared" si="53"/>
        <v>935</v>
      </c>
      <c r="E645" s="161" t="s">
        <v>3088</v>
      </c>
      <c r="F645" t="s">
        <v>17284</v>
      </c>
      <c r="G645" t="s">
        <v>3089</v>
      </c>
      <c r="H645" s="209">
        <v>32</v>
      </c>
      <c r="I645" s="209" t="s">
        <v>2258</v>
      </c>
      <c r="J645" s="209">
        <v>935</v>
      </c>
      <c r="K645" s="209">
        <v>319122</v>
      </c>
      <c r="L645" s="209">
        <v>210100</v>
      </c>
      <c r="M645" s="209">
        <v>404</v>
      </c>
      <c r="N645" s="209">
        <v>2000</v>
      </c>
      <c r="O645" s="209">
        <v>4001</v>
      </c>
      <c r="P645" s="376">
        <v>40307</v>
      </c>
      <c r="Q645" s="248"/>
      <c r="R645" s="248"/>
      <c r="S645" s="248"/>
      <c r="T645" s="251" t="s">
        <v>16014</v>
      </c>
      <c r="U645" s="248" t="s">
        <v>16270</v>
      </c>
    </row>
    <row r="646" spans="1:21" s="1" customFormat="1" ht="23.25" customHeight="1" x14ac:dyDescent="0.25">
      <c r="A646" t="s">
        <v>2335</v>
      </c>
      <c r="B646" t="str">
        <f t="shared" si="51"/>
        <v>32</v>
      </c>
      <c r="C646" t="str">
        <f t="shared" si="52"/>
        <v>L00</v>
      </c>
      <c r="D646" t="str">
        <f t="shared" si="53"/>
        <v>263</v>
      </c>
      <c r="E646" s="161" t="s">
        <v>2336</v>
      </c>
      <c r="F646" t="s">
        <v>17284</v>
      </c>
      <c r="G646" t="s">
        <v>2337</v>
      </c>
      <c r="H646" s="209">
        <v>32</v>
      </c>
      <c r="I646" s="209" t="s">
        <v>2258</v>
      </c>
      <c r="J646" s="209">
        <v>263</v>
      </c>
      <c r="K646" s="209">
        <v>319122</v>
      </c>
      <c r="L646" s="209">
        <v>210100</v>
      </c>
      <c r="M646" s="209">
        <v>404</v>
      </c>
      <c r="N646" s="209">
        <v>2000</v>
      </c>
      <c r="O646" s="209">
        <v>4001</v>
      </c>
      <c r="P646" s="376">
        <v>40308</v>
      </c>
      <c r="Q646" s="248"/>
      <c r="R646" s="251"/>
      <c r="S646" s="248"/>
      <c r="T646" s="251" t="s">
        <v>16014</v>
      </c>
      <c r="U646" s="248" t="s">
        <v>16270</v>
      </c>
    </row>
    <row r="647" spans="1:21" s="1" customFormat="1" ht="23.25" customHeight="1" x14ac:dyDescent="0.25">
      <c r="A647" t="s">
        <v>2362</v>
      </c>
      <c r="B647" t="str">
        <f t="shared" si="51"/>
        <v>32</v>
      </c>
      <c r="C647" t="str">
        <f t="shared" si="52"/>
        <v>L00</v>
      </c>
      <c r="D647" t="str">
        <f t="shared" si="53"/>
        <v>281</v>
      </c>
      <c r="E647" s="161" t="s">
        <v>2363</v>
      </c>
      <c r="F647" t="s">
        <v>17284</v>
      </c>
      <c r="G647" t="s">
        <v>2364</v>
      </c>
      <c r="H647" s="209">
        <v>32</v>
      </c>
      <c r="I647" s="209" t="s">
        <v>2258</v>
      </c>
      <c r="J647" s="209">
        <v>281</v>
      </c>
      <c r="K647" s="209">
        <v>319122</v>
      </c>
      <c r="L647" s="209">
        <v>210100</v>
      </c>
      <c r="M647" s="209">
        <v>404</v>
      </c>
      <c r="N647" s="209">
        <v>2000</v>
      </c>
      <c r="O647" s="209">
        <v>4001</v>
      </c>
      <c r="P647" s="376">
        <v>40309</v>
      </c>
      <c r="Q647" s="248"/>
      <c r="R647" s="251"/>
      <c r="S647" s="248"/>
      <c r="T647" s="251" t="s">
        <v>16014</v>
      </c>
      <c r="U647" s="248" t="s">
        <v>16270</v>
      </c>
    </row>
    <row r="648" spans="1:21" s="1" customFormat="1" ht="23.25" customHeight="1" x14ac:dyDescent="0.25">
      <c r="A648" t="s">
        <v>3075</v>
      </c>
      <c r="B648" t="str">
        <f t="shared" si="51"/>
        <v>32</v>
      </c>
      <c r="C648" t="str">
        <f t="shared" si="52"/>
        <v>L00</v>
      </c>
      <c r="D648" t="str">
        <f t="shared" si="53"/>
        <v>931</v>
      </c>
      <c r="E648" s="161" t="s">
        <v>3076</v>
      </c>
      <c r="F648" t="s">
        <v>17284</v>
      </c>
      <c r="G648" t="s">
        <v>3077</v>
      </c>
      <c r="H648" s="209">
        <v>32</v>
      </c>
      <c r="I648" s="209" t="s">
        <v>2258</v>
      </c>
      <c r="J648" s="209">
        <v>931</v>
      </c>
      <c r="K648" s="209">
        <v>319122</v>
      </c>
      <c r="L648" s="209">
        <v>210100</v>
      </c>
      <c r="M648" s="209">
        <v>404</v>
      </c>
      <c r="N648" s="209">
        <v>2000</v>
      </c>
      <c r="O648" s="209">
        <v>4001</v>
      </c>
      <c r="P648" s="376">
        <v>40310</v>
      </c>
      <c r="Q648" s="248"/>
      <c r="R648" s="248"/>
      <c r="S648" s="248"/>
      <c r="T648" s="251" t="s">
        <v>16014</v>
      </c>
      <c r="U648" s="248" t="s">
        <v>16270</v>
      </c>
    </row>
    <row r="649" spans="1:21" s="1" customFormat="1" ht="23.25" customHeight="1" x14ac:dyDescent="0.25">
      <c r="A649" t="s">
        <v>3128</v>
      </c>
      <c r="B649" t="str">
        <f t="shared" si="51"/>
        <v>32</v>
      </c>
      <c r="C649" t="str">
        <f t="shared" si="52"/>
        <v>L00</v>
      </c>
      <c r="D649" t="str">
        <f t="shared" si="53"/>
        <v>952</v>
      </c>
      <c r="E649" s="161" t="s">
        <v>3129</v>
      </c>
      <c r="F649" t="s">
        <v>17284</v>
      </c>
      <c r="G649" t="s">
        <v>3130</v>
      </c>
      <c r="H649" s="209">
        <v>32</v>
      </c>
      <c r="I649" s="209" t="s">
        <v>2258</v>
      </c>
      <c r="J649" s="209">
        <v>952</v>
      </c>
      <c r="K649" s="209">
        <v>319122</v>
      </c>
      <c r="L649" s="209">
        <v>210100</v>
      </c>
      <c r="M649" s="209">
        <v>404</v>
      </c>
      <c r="N649" s="209">
        <v>2000</v>
      </c>
      <c r="O649" s="209">
        <v>4001</v>
      </c>
      <c r="P649" s="376">
        <v>40311</v>
      </c>
      <c r="Q649" s="248"/>
      <c r="R649" s="248"/>
      <c r="S649" s="248"/>
      <c r="T649" s="251" t="s">
        <v>16014</v>
      </c>
      <c r="U649" s="248" t="s">
        <v>16270</v>
      </c>
    </row>
    <row r="650" spans="1:21" s="1" customFormat="1" ht="23.25" customHeight="1" x14ac:dyDescent="0.25">
      <c r="A650" t="s">
        <v>3078</v>
      </c>
      <c r="B650" t="str">
        <f t="shared" si="51"/>
        <v>32</v>
      </c>
      <c r="C650" t="str">
        <f t="shared" si="52"/>
        <v>L00</v>
      </c>
      <c r="D650" t="str">
        <f t="shared" si="53"/>
        <v>932</v>
      </c>
      <c r="E650" s="161" t="s">
        <v>3079</v>
      </c>
      <c r="F650" t="s">
        <v>17284</v>
      </c>
      <c r="G650" t="s">
        <v>3080</v>
      </c>
      <c r="H650" s="209">
        <v>32</v>
      </c>
      <c r="I650" s="209" t="s">
        <v>2258</v>
      </c>
      <c r="J650" s="209">
        <v>932</v>
      </c>
      <c r="K650" s="209">
        <v>319122</v>
      </c>
      <c r="L650" s="209">
        <v>210100</v>
      </c>
      <c r="M650" s="209">
        <v>404</v>
      </c>
      <c r="N650" s="209">
        <v>2000</v>
      </c>
      <c r="O650" s="209">
        <v>4001</v>
      </c>
      <c r="P650" s="376">
        <v>40312</v>
      </c>
      <c r="Q650" s="248"/>
      <c r="R650" s="248"/>
      <c r="S650" s="248"/>
      <c r="T650" s="251" t="s">
        <v>16014</v>
      </c>
      <c r="U650" s="248" t="s">
        <v>16270</v>
      </c>
    </row>
    <row r="651" spans="1:21" s="1" customFormat="1" ht="23.25" customHeight="1" x14ac:dyDescent="0.25">
      <c r="A651" t="s">
        <v>3161</v>
      </c>
      <c r="B651" t="str">
        <f t="shared" si="51"/>
        <v>32</v>
      </c>
      <c r="C651" t="str">
        <f t="shared" si="52"/>
        <v>L00</v>
      </c>
      <c r="D651" t="str">
        <f t="shared" si="53"/>
        <v>964</v>
      </c>
      <c r="E651" s="161" t="s">
        <v>3162</v>
      </c>
      <c r="F651" t="s">
        <v>17284</v>
      </c>
      <c r="G651" t="s">
        <v>3163</v>
      </c>
      <c r="H651" s="209">
        <v>32</v>
      </c>
      <c r="I651" s="209" t="s">
        <v>2258</v>
      </c>
      <c r="J651" s="209">
        <v>964</v>
      </c>
      <c r="K651" s="209">
        <v>319122</v>
      </c>
      <c r="L651" s="209">
        <v>210100</v>
      </c>
      <c r="M651" s="209">
        <v>404</v>
      </c>
      <c r="N651" s="209">
        <v>2000</v>
      </c>
      <c r="O651" s="209">
        <v>4001</v>
      </c>
      <c r="P651" s="376">
        <v>40313</v>
      </c>
      <c r="Q651" s="248"/>
      <c r="R651" s="248"/>
      <c r="S651" s="248"/>
      <c r="T651" s="251" t="s">
        <v>16014</v>
      </c>
      <c r="U651" s="248" t="s">
        <v>16270</v>
      </c>
    </row>
    <row r="652" spans="1:21" s="1" customFormat="1" ht="23.25" customHeight="1" x14ac:dyDescent="0.25">
      <c r="A652" t="s">
        <v>3081</v>
      </c>
      <c r="B652" t="str">
        <f t="shared" si="51"/>
        <v>32</v>
      </c>
      <c r="C652" t="str">
        <f t="shared" si="52"/>
        <v>L00</v>
      </c>
      <c r="D652" t="str">
        <f t="shared" si="53"/>
        <v>933</v>
      </c>
      <c r="E652" s="161" t="s">
        <v>3082</v>
      </c>
      <c r="F652" t="s">
        <v>17284</v>
      </c>
      <c r="G652" t="s">
        <v>3083</v>
      </c>
      <c r="H652" s="209">
        <v>32</v>
      </c>
      <c r="I652" s="209" t="s">
        <v>2258</v>
      </c>
      <c r="J652" s="209">
        <v>933</v>
      </c>
      <c r="K652" s="209">
        <v>319122</v>
      </c>
      <c r="L652" s="209">
        <v>210100</v>
      </c>
      <c r="M652" s="209">
        <v>404</v>
      </c>
      <c r="N652" s="209">
        <v>2000</v>
      </c>
      <c r="O652" s="209">
        <v>4001</v>
      </c>
      <c r="P652" s="376">
        <v>40314</v>
      </c>
      <c r="Q652" s="248"/>
      <c r="R652" s="248"/>
      <c r="S652" s="248"/>
      <c r="T652" s="251" t="s">
        <v>16014</v>
      </c>
      <c r="U652" s="248" t="s">
        <v>16270</v>
      </c>
    </row>
    <row r="653" spans="1:21" s="1" customFormat="1" ht="23.25" customHeight="1" x14ac:dyDescent="0.25">
      <c r="A653" t="s">
        <v>3096</v>
      </c>
      <c r="B653" t="str">
        <f t="shared" si="51"/>
        <v>32</v>
      </c>
      <c r="C653" t="str">
        <f t="shared" si="52"/>
        <v>L00</v>
      </c>
      <c r="D653" t="str">
        <f t="shared" si="53"/>
        <v>938</v>
      </c>
      <c r="E653" s="161" t="s">
        <v>3097</v>
      </c>
      <c r="F653" t="s">
        <v>17284</v>
      </c>
      <c r="G653" t="s">
        <v>3098</v>
      </c>
      <c r="H653" s="209">
        <v>32</v>
      </c>
      <c r="I653" s="209" t="s">
        <v>2258</v>
      </c>
      <c r="J653" s="209">
        <v>938</v>
      </c>
      <c r="K653" s="209">
        <v>319122</v>
      </c>
      <c r="L653" s="209">
        <v>210100</v>
      </c>
      <c r="M653" s="209">
        <v>404</v>
      </c>
      <c r="N653" s="209">
        <v>2000</v>
      </c>
      <c r="O653" s="209">
        <v>4001</v>
      </c>
      <c r="P653" s="376">
        <v>40315</v>
      </c>
      <c r="Q653" s="248"/>
      <c r="R653" s="248"/>
      <c r="S653" s="248"/>
      <c r="T653" s="251" t="s">
        <v>16014</v>
      </c>
      <c r="U653" s="248" t="s">
        <v>16270</v>
      </c>
    </row>
    <row r="654" spans="1:21" s="1" customFormat="1" ht="23.25" customHeight="1" x14ac:dyDescent="0.25">
      <c r="A654" t="s">
        <v>3131</v>
      </c>
      <c r="B654" t="str">
        <f t="shared" si="51"/>
        <v>32</v>
      </c>
      <c r="C654" t="str">
        <f t="shared" si="52"/>
        <v>L00</v>
      </c>
      <c r="D654" t="str">
        <f t="shared" si="53"/>
        <v>953</v>
      </c>
      <c r="E654" s="161" t="s">
        <v>3132</v>
      </c>
      <c r="F654" t="s">
        <v>17284</v>
      </c>
      <c r="G654" t="s">
        <v>3133</v>
      </c>
      <c r="H654" s="209">
        <v>32</v>
      </c>
      <c r="I654" s="209" t="s">
        <v>2258</v>
      </c>
      <c r="J654" s="209">
        <v>953</v>
      </c>
      <c r="K654" s="209">
        <v>319122</v>
      </c>
      <c r="L654" s="209">
        <v>210100</v>
      </c>
      <c r="M654" s="209">
        <v>404</v>
      </c>
      <c r="N654" s="209">
        <v>2000</v>
      </c>
      <c r="O654" s="209">
        <v>4001</v>
      </c>
      <c r="P654" s="376">
        <v>40316</v>
      </c>
      <c r="Q654" s="248"/>
      <c r="R654" s="248"/>
      <c r="S654" s="248"/>
      <c r="T654" s="251" t="s">
        <v>16014</v>
      </c>
      <c r="U654" s="248" t="s">
        <v>16270</v>
      </c>
    </row>
    <row r="655" spans="1:21" s="1" customFormat="1" ht="23.25" customHeight="1" x14ac:dyDescent="0.25">
      <c r="A655" t="s">
        <v>3179</v>
      </c>
      <c r="B655" t="str">
        <f t="shared" si="51"/>
        <v>32</v>
      </c>
      <c r="C655" t="str">
        <f t="shared" si="52"/>
        <v>L00</v>
      </c>
      <c r="D655" t="str">
        <f t="shared" si="53"/>
        <v>970</v>
      </c>
      <c r="E655" s="161" t="s">
        <v>3180</v>
      </c>
      <c r="F655" t="s">
        <v>17284</v>
      </c>
      <c r="G655" t="s">
        <v>3181</v>
      </c>
      <c r="H655" s="209">
        <v>32</v>
      </c>
      <c r="I655" s="209" t="s">
        <v>2258</v>
      </c>
      <c r="J655" s="209">
        <v>970</v>
      </c>
      <c r="K655" s="209">
        <v>319122</v>
      </c>
      <c r="L655" s="209">
        <v>210100</v>
      </c>
      <c r="M655" s="209">
        <v>404</v>
      </c>
      <c r="N655" s="209">
        <v>2000</v>
      </c>
      <c r="O655" s="209">
        <v>4001</v>
      </c>
      <c r="P655" s="376">
        <v>40317</v>
      </c>
      <c r="Q655" s="248"/>
      <c r="R655" s="248"/>
      <c r="S655" s="248"/>
      <c r="T655" s="251" t="s">
        <v>16014</v>
      </c>
      <c r="U655" s="248" t="s">
        <v>16270</v>
      </c>
    </row>
    <row r="656" spans="1:21" s="1" customFormat="1" ht="23.25" customHeight="1" x14ac:dyDescent="0.25">
      <c r="A656" t="s">
        <v>3084</v>
      </c>
      <c r="B656" t="str">
        <f t="shared" si="51"/>
        <v>32</v>
      </c>
      <c r="C656" t="str">
        <f t="shared" si="52"/>
        <v>L00</v>
      </c>
      <c r="D656" t="str">
        <f t="shared" si="53"/>
        <v>934</v>
      </c>
      <c r="E656" s="161" t="s">
        <v>3085</v>
      </c>
      <c r="F656" t="s">
        <v>17284</v>
      </c>
      <c r="G656" t="s">
        <v>3086</v>
      </c>
      <c r="H656" s="209">
        <v>32</v>
      </c>
      <c r="I656" s="209" t="s">
        <v>2258</v>
      </c>
      <c r="J656" s="209">
        <v>934</v>
      </c>
      <c r="K656" s="209">
        <v>319122</v>
      </c>
      <c r="L656" s="209">
        <v>210100</v>
      </c>
      <c r="M656" s="209">
        <v>404</v>
      </c>
      <c r="N656" s="209">
        <v>2000</v>
      </c>
      <c r="O656" s="209">
        <v>4001</v>
      </c>
      <c r="P656" s="376">
        <v>40318</v>
      </c>
      <c r="Q656" s="248"/>
      <c r="R656" s="248"/>
      <c r="S656" s="248"/>
      <c r="T656" s="251" t="s">
        <v>16014</v>
      </c>
      <c r="U656" s="248" t="s">
        <v>16270</v>
      </c>
    </row>
    <row r="657" spans="1:21" s="1" customFormat="1" ht="23.25" customHeight="1" x14ac:dyDescent="0.25">
      <c r="A657" t="s">
        <v>2615</v>
      </c>
      <c r="B657" t="str">
        <f t="shared" si="51"/>
        <v>32</v>
      </c>
      <c r="C657" t="str">
        <f t="shared" si="52"/>
        <v>L00</v>
      </c>
      <c r="D657" t="str">
        <f t="shared" si="53"/>
        <v>404</v>
      </c>
      <c r="E657" s="161" t="s">
        <v>2616</v>
      </c>
      <c r="F657" t="s">
        <v>17284</v>
      </c>
      <c r="G657" t="s">
        <v>2617</v>
      </c>
      <c r="H657" s="209">
        <v>32</v>
      </c>
      <c r="I657" s="209" t="s">
        <v>2258</v>
      </c>
      <c r="J657" s="209">
        <v>404</v>
      </c>
      <c r="K657" s="209">
        <v>319122</v>
      </c>
      <c r="L657" s="209">
        <v>210100</v>
      </c>
      <c r="M657" s="209">
        <v>404</v>
      </c>
      <c r="N657" s="209">
        <v>2000</v>
      </c>
      <c r="O657" s="209">
        <v>4001</v>
      </c>
      <c r="P657" s="376">
        <v>40319</v>
      </c>
      <c r="Q657" s="248"/>
      <c r="R657" s="248"/>
      <c r="S657" s="248"/>
      <c r="T657" s="251" t="s">
        <v>16014</v>
      </c>
      <c r="U657" s="248" t="s">
        <v>16270</v>
      </c>
    </row>
    <row r="658" spans="1:21" s="1" customFormat="1" ht="23.25" customHeight="1" x14ac:dyDescent="0.25">
      <c r="A658" t="s">
        <v>3102</v>
      </c>
      <c r="B658" t="str">
        <f t="shared" si="51"/>
        <v>32</v>
      </c>
      <c r="C658" t="str">
        <f t="shared" si="52"/>
        <v>L00</v>
      </c>
      <c r="D658" t="str">
        <f t="shared" si="53"/>
        <v>940</v>
      </c>
      <c r="E658" s="161" t="s">
        <v>3103</v>
      </c>
      <c r="F658" t="s">
        <v>17284</v>
      </c>
      <c r="G658" t="s">
        <v>3104</v>
      </c>
      <c r="H658" s="209">
        <v>32</v>
      </c>
      <c r="I658" s="209" t="s">
        <v>2258</v>
      </c>
      <c r="J658" s="209">
        <v>940</v>
      </c>
      <c r="K658" s="209">
        <v>319122</v>
      </c>
      <c r="L658" s="209">
        <v>210100</v>
      </c>
      <c r="M658" s="209">
        <v>404</v>
      </c>
      <c r="N658" s="209">
        <v>2000</v>
      </c>
      <c r="O658" s="209">
        <v>4001</v>
      </c>
      <c r="P658" s="376">
        <v>40320</v>
      </c>
      <c r="Q658" s="248"/>
      <c r="R658" s="248"/>
      <c r="S658" s="248"/>
      <c r="T658" s="251" t="s">
        <v>16014</v>
      </c>
      <c r="U658" s="248" t="s">
        <v>16270</v>
      </c>
    </row>
    <row r="659" spans="1:21" s="1" customFormat="1" ht="23.25" customHeight="1" x14ac:dyDescent="0.25">
      <c r="A659" t="s">
        <v>3105</v>
      </c>
      <c r="B659" t="str">
        <f t="shared" si="51"/>
        <v>32</v>
      </c>
      <c r="C659" t="str">
        <f t="shared" si="52"/>
        <v>L00</v>
      </c>
      <c r="D659" t="str">
        <f t="shared" si="53"/>
        <v>941</v>
      </c>
      <c r="E659" s="161" t="s">
        <v>3106</v>
      </c>
      <c r="F659" t="s">
        <v>17284</v>
      </c>
      <c r="G659" t="s">
        <v>3107</v>
      </c>
      <c r="H659" s="209">
        <v>32</v>
      </c>
      <c r="I659" s="209" t="s">
        <v>2258</v>
      </c>
      <c r="J659" s="209">
        <v>941</v>
      </c>
      <c r="K659" s="209">
        <v>319122</v>
      </c>
      <c r="L659" s="209">
        <v>210100</v>
      </c>
      <c r="M659" s="209">
        <v>404</v>
      </c>
      <c r="N659" s="209">
        <v>2000</v>
      </c>
      <c r="O659" s="209">
        <v>4001</v>
      </c>
      <c r="P659" s="376">
        <v>40321</v>
      </c>
      <c r="Q659" s="248"/>
      <c r="R659" s="248"/>
      <c r="S659" s="248"/>
      <c r="T659" s="251" t="s">
        <v>16014</v>
      </c>
      <c r="U659" s="248" t="s">
        <v>16270</v>
      </c>
    </row>
    <row r="660" spans="1:21" s="1" customFormat="1" ht="23.25" customHeight="1" x14ac:dyDescent="0.25">
      <c r="A660" t="s">
        <v>2693</v>
      </c>
      <c r="B660" t="str">
        <f t="shared" si="51"/>
        <v>32</v>
      </c>
      <c r="C660" t="str">
        <f t="shared" si="52"/>
        <v>L00</v>
      </c>
      <c r="D660" t="str">
        <f t="shared" si="53"/>
        <v>432</v>
      </c>
      <c r="E660" s="161" t="s">
        <v>2694</v>
      </c>
      <c r="F660" t="s">
        <v>17284</v>
      </c>
      <c r="G660" t="s">
        <v>2695</v>
      </c>
      <c r="H660" s="209">
        <v>32</v>
      </c>
      <c r="I660" s="209" t="s">
        <v>2258</v>
      </c>
      <c r="J660" s="209">
        <v>432</v>
      </c>
      <c r="K660" s="209">
        <v>319122</v>
      </c>
      <c r="L660" s="209">
        <v>210100</v>
      </c>
      <c r="M660" s="209">
        <v>404</v>
      </c>
      <c r="N660" s="209">
        <v>2000</v>
      </c>
      <c r="O660" s="209">
        <v>4001</v>
      </c>
      <c r="P660" s="376">
        <v>40322</v>
      </c>
      <c r="Q660" s="248"/>
      <c r="R660" s="248"/>
      <c r="S660" s="248"/>
      <c r="T660" s="251" t="s">
        <v>16014</v>
      </c>
      <c r="U660" s="248" t="s">
        <v>16270</v>
      </c>
    </row>
    <row r="661" spans="1:21" s="1" customFormat="1" ht="23.25" customHeight="1" x14ac:dyDescent="0.25">
      <c r="A661" t="s">
        <v>3099</v>
      </c>
      <c r="B661" t="str">
        <f t="shared" si="51"/>
        <v>32</v>
      </c>
      <c r="C661" t="str">
        <f t="shared" si="52"/>
        <v>L00</v>
      </c>
      <c r="D661" t="str">
        <f t="shared" si="53"/>
        <v>939</v>
      </c>
      <c r="E661" s="161" t="s">
        <v>3100</v>
      </c>
      <c r="F661" t="s">
        <v>17284</v>
      </c>
      <c r="G661" t="s">
        <v>3101</v>
      </c>
      <c r="H661" s="209">
        <v>32</v>
      </c>
      <c r="I661" s="209" t="s">
        <v>2258</v>
      </c>
      <c r="J661" s="209">
        <v>939</v>
      </c>
      <c r="K661" s="209">
        <v>319122</v>
      </c>
      <c r="L661" s="209">
        <v>210100</v>
      </c>
      <c r="M661" s="209">
        <v>404</v>
      </c>
      <c r="N661" s="209">
        <v>2000</v>
      </c>
      <c r="O661" s="209">
        <v>4001</v>
      </c>
      <c r="P661" s="376">
        <v>40323</v>
      </c>
      <c r="Q661" s="248"/>
      <c r="R661" s="248"/>
      <c r="S661" s="248"/>
      <c r="T661" s="251" t="s">
        <v>16014</v>
      </c>
      <c r="U661" s="248" t="s">
        <v>16270</v>
      </c>
    </row>
    <row r="662" spans="1:21" s="1" customFormat="1" ht="23.25" customHeight="1" x14ac:dyDescent="0.25">
      <c r="A662" t="s">
        <v>3108</v>
      </c>
      <c r="B662" t="str">
        <f t="shared" si="51"/>
        <v>32</v>
      </c>
      <c r="C662" t="str">
        <f t="shared" si="52"/>
        <v>L00</v>
      </c>
      <c r="D662" t="str">
        <f t="shared" si="53"/>
        <v>942</v>
      </c>
      <c r="E662" s="161" t="s">
        <v>3109</v>
      </c>
      <c r="F662" t="s">
        <v>17284</v>
      </c>
      <c r="G662" t="s">
        <v>3110</v>
      </c>
      <c r="H662" s="209">
        <v>32</v>
      </c>
      <c r="I662" s="209" t="s">
        <v>2258</v>
      </c>
      <c r="J662" s="209">
        <v>942</v>
      </c>
      <c r="K662" s="209">
        <v>319122</v>
      </c>
      <c r="L662" s="209">
        <v>210100</v>
      </c>
      <c r="M662" s="209">
        <v>404</v>
      </c>
      <c r="N662" s="209">
        <v>2000</v>
      </c>
      <c r="O662" s="209">
        <v>4001</v>
      </c>
      <c r="P662" s="376">
        <v>40324</v>
      </c>
      <c r="Q662" s="248"/>
      <c r="R662" s="248"/>
      <c r="S662" s="248"/>
      <c r="T662" s="251" t="s">
        <v>16014</v>
      </c>
      <c r="U662" s="248" t="s">
        <v>16270</v>
      </c>
    </row>
    <row r="663" spans="1:21" s="1" customFormat="1" ht="23.25" customHeight="1" x14ac:dyDescent="0.25">
      <c r="A663" t="s">
        <v>3122</v>
      </c>
      <c r="B663" t="str">
        <f t="shared" si="51"/>
        <v>32</v>
      </c>
      <c r="C663" t="str">
        <f t="shared" si="52"/>
        <v>L00</v>
      </c>
      <c r="D663" t="str">
        <f t="shared" si="53"/>
        <v>950</v>
      </c>
      <c r="E663" s="161" t="s">
        <v>3123</v>
      </c>
      <c r="F663" t="s">
        <v>17284</v>
      </c>
      <c r="G663" t="s">
        <v>3124</v>
      </c>
      <c r="H663" s="209">
        <v>32</v>
      </c>
      <c r="I663" s="209" t="s">
        <v>2258</v>
      </c>
      <c r="J663" s="209">
        <v>950</v>
      </c>
      <c r="K663" s="209">
        <v>319122</v>
      </c>
      <c r="L663" s="209">
        <v>210100</v>
      </c>
      <c r="M663" s="209">
        <v>404</v>
      </c>
      <c r="N663" s="209">
        <v>2000</v>
      </c>
      <c r="O663" s="209">
        <v>4001</v>
      </c>
      <c r="P663" s="376">
        <v>40325</v>
      </c>
      <c r="Q663" s="248"/>
      <c r="R663" s="248"/>
      <c r="S663" s="248"/>
      <c r="T663" s="251" t="s">
        <v>16014</v>
      </c>
      <c r="U663" s="248" t="s">
        <v>16270</v>
      </c>
    </row>
    <row r="664" spans="1:21" s="1" customFormat="1" ht="23.25" customHeight="1" x14ac:dyDescent="0.25">
      <c r="A664" t="s">
        <v>3134</v>
      </c>
      <c r="B664" t="str">
        <f t="shared" si="51"/>
        <v>32</v>
      </c>
      <c r="C664" t="str">
        <f t="shared" si="52"/>
        <v>L00</v>
      </c>
      <c r="D664" t="str">
        <f t="shared" si="53"/>
        <v>954</v>
      </c>
      <c r="E664" s="161" t="s">
        <v>3135</v>
      </c>
      <c r="F664" t="s">
        <v>17284</v>
      </c>
      <c r="G664" t="s">
        <v>3136</v>
      </c>
      <c r="H664" s="209">
        <v>32</v>
      </c>
      <c r="I664" s="209" t="s">
        <v>2258</v>
      </c>
      <c r="J664" s="209">
        <v>954</v>
      </c>
      <c r="K664" s="209">
        <v>319122</v>
      </c>
      <c r="L664" s="209">
        <v>210100</v>
      </c>
      <c r="M664" s="209">
        <v>404</v>
      </c>
      <c r="N664" s="209">
        <v>2000</v>
      </c>
      <c r="O664" s="209">
        <v>4001</v>
      </c>
      <c r="P664" s="376">
        <v>40326</v>
      </c>
      <c r="Q664" s="248"/>
      <c r="R664" s="248"/>
      <c r="S664" s="248"/>
      <c r="T664" s="251" t="s">
        <v>16014</v>
      </c>
      <c r="U664" s="248" t="s">
        <v>16270</v>
      </c>
    </row>
    <row r="665" spans="1:21" s="1" customFormat="1" ht="23.25" customHeight="1" x14ac:dyDescent="0.25">
      <c r="A665" t="s">
        <v>3164</v>
      </c>
      <c r="B665" t="str">
        <f t="shared" si="51"/>
        <v>32</v>
      </c>
      <c r="C665" t="str">
        <f t="shared" si="52"/>
        <v>L00</v>
      </c>
      <c r="D665" t="str">
        <f t="shared" si="53"/>
        <v>965</v>
      </c>
      <c r="E665" s="161" t="s">
        <v>3165</v>
      </c>
      <c r="F665" t="s">
        <v>17284</v>
      </c>
      <c r="G665" t="s">
        <v>3166</v>
      </c>
      <c r="H665" s="209">
        <v>32</v>
      </c>
      <c r="I665" s="209" t="s">
        <v>2258</v>
      </c>
      <c r="J665" s="209">
        <v>965</v>
      </c>
      <c r="K665" s="209">
        <v>319122</v>
      </c>
      <c r="L665" s="209">
        <v>210100</v>
      </c>
      <c r="M665" s="209">
        <v>404</v>
      </c>
      <c r="N665" s="209">
        <v>2000</v>
      </c>
      <c r="O665" s="209">
        <v>4001</v>
      </c>
      <c r="P665" s="376">
        <v>40327</v>
      </c>
      <c r="Q665" s="248"/>
      <c r="R665" s="248"/>
      <c r="S665" s="248"/>
      <c r="T665" s="251" t="s">
        <v>16014</v>
      </c>
      <c r="U665" s="248" t="s">
        <v>16270</v>
      </c>
    </row>
    <row r="666" spans="1:21" s="1" customFormat="1" ht="23.25" customHeight="1" x14ac:dyDescent="0.25">
      <c r="A666" t="s">
        <v>3114</v>
      </c>
      <c r="B666" t="str">
        <f t="shared" si="51"/>
        <v>32</v>
      </c>
      <c r="C666" t="str">
        <f t="shared" si="52"/>
        <v>L00</v>
      </c>
      <c r="D666" t="str">
        <f t="shared" si="53"/>
        <v>944</v>
      </c>
      <c r="E666" s="161" t="s">
        <v>3115</v>
      </c>
      <c r="F666" t="s">
        <v>17284</v>
      </c>
      <c r="G666" t="s">
        <v>3116</v>
      </c>
      <c r="H666" s="209">
        <v>32</v>
      </c>
      <c r="I666" s="209" t="s">
        <v>2258</v>
      </c>
      <c r="J666" s="209">
        <v>944</v>
      </c>
      <c r="K666" s="209">
        <v>319122</v>
      </c>
      <c r="L666" s="209">
        <v>210100</v>
      </c>
      <c r="M666" s="209">
        <v>404</v>
      </c>
      <c r="N666" s="209">
        <v>2000</v>
      </c>
      <c r="O666" s="209">
        <v>4001</v>
      </c>
      <c r="P666" s="376">
        <v>40328</v>
      </c>
      <c r="Q666" s="248"/>
      <c r="R666" s="248"/>
      <c r="S666" s="248"/>
      <c r="T666" s="251" t="s">
        <v>16014</v>
      </c>
      <c r="U666" s="248" t="s">
        <v>16270</v>
      </c>
    </row>
    <row r="667" spans="1:21" s="1" customFormat="1" ht="23.25" customHeight="1" x14ac:dyDescent="0.25">
      <c r="A667" t="s">
        <v>3211</v>
      </c>
      <c r="B667" t="str">
        <f t="shared" si="51"/>
        <v>32</v>
      </c>
      <c r="C667" t="str">
        <f t="shared" si="52"/>
        <v>L00</v>
      </c>
      <c r="D667" t="str">
        <f t="shared" si="53"/>
        <v>985</v>
      </c>
      <c r="E667" s="161" t="s">
        <v>3212</v>
      </c>
      <c r="F667" t="s">
        <v>17284</v>
      </c>
      <c r="G667" t="s">
        <v>3213</v>
      </c>
      <c r="H667" s="209">
        <v>32</v>
      </c>
      <c r="I667" s="209" t="s">
        <v>2258</v>
      </c>
      <c r="J667" s="209">
        <v>985</v>
      </c>
      <c r="K667" s="209">
        <v>319122</v>
      </c>
      <c r="L667" s="209">
        <v>210100</v>
      </c>
      <c r="M667" s="209">
        <v>404</v>
      </c>
      <c r="N667" s="209">
        <v>2000</v>
      </c>
      <c r="O667" s="209">
        <v>4001</v>
      </c>
      <c r="P667" s="376">
        <v>40329</v>
      </c>
      <c r="Q667" s="248"/>
      <c r="R667" s="248"/>
      <c r="S667" s="248"/>
      <c r="T667" s="251" t="s">
        <v>16014</v>
      </c>
      <c r="U667" s="248" t="s">
        <v>16270</v>
      </c>
    </row>
    <row r="668" spans="1:21" s="1" customFormat="1" ht="23.25" customHeight="1" x14ac:dyDescent="0.25">
      <c r="A668" t="s">
        <v>3232</v>
      </c>
      <c r="B668" t="str">
        <f t="shared" si="51"/>
        <v>32</v>
      </c>
      <c r="C668" t="str">
        <f t="shared" si="52"/>
        <v>L00</v>
      </c>
      <c r="D668" t="str">
        <f t="shared" si="53"/>
        <v>992</v>
      </c>
      <c r="E668" s="161" t="s">
        <v>3233</v>
      </c>
      <c r="F668" t="s">
        <v>17284</v>
      </c>
      <c r="G668" t="s">
        <v>3234</v>
      </c>
      <c r="H668" s="209">
        <v>32</v>
      </c>
      <c r="I668" s="209" t="s">
        <v>2258</v>
      </c>
      <c r="J668" s="209">
        <v>992</v>
      </c>
      <c r="K668" s="209">
        <v>319122</v>
      </c>
      <c r="L668" s="209">
        <v>210100</v>
      </c>
      <c r="M668" s="209">
        <v>404</v>
      </c>
      <c r="N668" s="209">
        <v>2000</v>
      </c>
      <c r="O668" s="209">
        <v>4001</v>
      </c>
      <c r="P668" s="376">
        <v>40330</v>
      </c>
      <c r="Q668" s="248"/>
      <c r="R668" s="248"/>
      <c r="S668" s="248"/>
      <c r="T668" s="251" t="s">
        <v>16014</v>
      </c>
      <c r="U668" s="248" t="s">
        <v>16270</v>
      </c>
    </row>
    <row r="669" spans="1:21" s="1" customFormat="1" ht="23.25" customHeight="1" x14ac:dyDescent="0.25">
      <c r="A669" t="s">
        <v>3253</v>
      </c>
      <c r="B669" t="str">
        <f t="shared" si="51"/>
        <v>32</v>
      </c>
      <c r="C669" t="str">
        <f t="shared" si="52"/>
        <v>L00</v>
      </c>
      <c r="D669" t="str">
        <f t="shared" si="53"/>
        <v>999</v>
      </c>
      <c r="E669" s="161" t="s">
        <v>3254</v>
      </c>
      <c r="F669" t="s">
        <v>17284</v>
      </c>
      <c r="G669" t="s">
        <v>3255</v>
      </c>
      <c r="H669" s="209">
        <v>32</v>
      </c>
      <c r="I669" s="209" t="s">
        <v>2258</v>
      </c>
      <c r="J669" s="209">
        <v>999</v>
      </c>
      <c r="K669" s="209">
        <v>319122</v>
      </c>
      <c r="L669" s="209">
        <v>210100</v>
      </c>
      <c r="M669" s="209">
        <v>404</v>
      </c>
      <c r="N669" s="209">
        <v>2000</v>
      </c>
      <c r="O669" s="209">
        <v>4001</v>
      </c>
      <c r="P669" s="376">
        <v>40331</v>
      </c>
      <c r="Q669" s="248"/>
      <c r="R669" s="248"/>
      <c r="S669" s="248"/>
      <c r="T669" s="251" t="s">
        <v>16014</v>
      </c>
      <c r="U669" s="248" t="s">
        <v>16270</v>
      </c>
    </row>
    <row r="670" spans="1:21" s="1" customFormat="1" ht="23.25" customHeight="1" x14ac:dyDescent="0.25">
      <c r="A670" t="s">
        <v>3167</v>
      </c>
      <c r="B670" t="str">
        <f t="shared" si="51"/>
        <v>32</v>
      </c>
      <c r="C670" t="str">
        <f t="shared" si="52"/>
        <v>L00</v>
      </c>
      <c r="D670" t="str">
        <f t="shared" si="53"/>
        <v>966</v>
      </c>
      <c r="E670" s="161" t="s">
        <v>3168</v>
      </c>
      <c r="F670" t="s">
        <v>17284</v>
      </c>
      <c r="G670" t="s">
        <v>3169</v>
      </c>
      <c r="H670" s="209">
        <v>32</v>
      </c>
      <c r="I670" s="209" t="s">
        <v>2258</v>
      </c>
      <c r="J670" s="209">
        <v>966</v>
      </c>
      <c r="K670" s="209">
        <v>319122</v>
      </c>
      <c r="L670" s="209">
        <v>210100</v>
      </c>
      <c r="M670" s="209">
        <v>404</v>
      </c>
      <c r="N670" s="209">
        <v>2000</v>
      </c>
      <c r="O670" s="209">
        <v>4001</v>
      </c>
      <c r="P670" s="376">
        <v>40332</v>
      </c>
      <c r="Q670" s="248"/>
      <c r="R670" s="248"/>
      <c r="S670" s="248"/>
      <c r="T670" s="251" t="s">
        <v>16014</v>
      </c>
      <c r="U670" s="248" t="s">
        <v>16270</v>
      </c>
    </row>
    <row r="671" spans="1:21" s="1" customFormat="1" ht="23.25" customHeight="1" x14ac:dyDescent="0.25">
      <c r="A671" t="s">
        <v>3170</v>
      </c>
      <c r="B671" t="str">
        <f t="shared" si="51"/>
        <v>32</v>
      </c>
      <c r="C671" t="str">
        <f t="shared" si="52"/>
        <v>L00</v>
      </c>
      <c r="D671" t="str">
        <f t="shared" si="53"/>
        <v>967</v>
      </c>
      <c r="E671" s="161" t="s">
        <v>3171</v>
      </c>
      <c r="F671" t="s">
        <v>17284</v>
      </c>
      <c r="G671" t="s">
        <v>3172</v>
      </c>
      <c r="H671" s="209">
        <v>32</v>
      </c>
      <c r="I671" s="209" t="s">
        <v>2258</v>
      </c>
      <c r="J671" s="209">
        <v>967</v>
      </c>
      <c r="K671" s="209">
        <v>319122</v>
      </c>
      <c r="L671" s="209">
        <v>210100</v>
      </c>
      <c r="M671" s="209">
        <v>404</v>
      </c>
      <c r="N671" s="209">
        <v>2000</v>
      </c>
      <c r="O671" s="209">
        <v>4001</v>
      </c>
      <c r="P671" s="376">
        <v>40333</v>
      </c>
      <c r="Q671" s="248"/>
      <c r="R671" s="248"/>
      <c r="S671" s="248"/>
      <c r="T671" s="251" t="s">
        <v>16014</v>
      </c>
      <c r="U671" s="248" t="s">
        <v>16270</v>
      </c>
    </row>
    <row r="672" spans="1:21" s="1" customFormat="1" ht="23.25" customHeight="1" x14ac:dyDescent="0.25">
      <c r="A672" t="s">
        <v>3214</v>
      </c>
      <c r="B672" t="str">
        <f t="shared" si="51"/>
        <v>32</v>
      </c>
      <c r="C672" t="str">
        <f t="shared" si="52"/>
        <v>L00</v>
      </c>
      <c r="D672" t="str">
        <f t="shared" si="53"/>
        <v>986</v>
      </c>
      <c r="E672" s="161" t="s">
        <v>3215</v>
      </c>
      <c r="F672" t="s">
        <v>17284</v>
      </c>
      <c r="G672" t="s">
        <v>3216</v>
      </c>
      <c r="H672" s="209">
        <v>32</v>
      </c>
      <c r="I672" s="209" t="s">
        <v>2258</v>
      </c>
      <c r="J672" s="209">
        <v>986</v>
      </c>
      <c r="K672" s="209">
        <v>319122</v>
      </c>
      <c r="L672" s="209">
        <v>210100</v>
      </c>
      <c r="M672" s="209">
        <v>404</v>
      </c>
      <c r="N672" s="209">
        <v>2000</v>
      </c>
      <c r="O672" s="209">
        <v>4001</v>
      </c>
      <c r="P672" s="376">
        <v>40334</v>
      </c>
      <c r="Q672" s="248"/>
      <c r="R672" s="248"/>
      <c r="S672" s="248"/>
      <c r="T672" s="251" t="s">
        <v>16014</v>
      </c>
      <c r="U672" s="248" t="s">
        <v>16270</v>
      </c>
    </row>
    <row r="673" spans="1:21" s="1" customFormat="1" ht="23.25" customHeight="1" x14ac:dyDescent="0.25">
      <c r="A673" t="s">
        <v>3223</v>
      </c>
      <c r="B673" t="str">
        <f t="shared" si="51"/>
        <v>32</v>
      </c>
      <c r="C673" t="str">
        <f t="shared" si="52"/>
        <v>L00</v>
      </c>
      <c r="D673" t="str">
        <f t="shared" si="53"/>
        <v>989</v>
      </c>
      <c r="E673" s="161" t="s">
        <v>3224</v>
      </c>
      <c r="F673" t="s">
        <v>17284</v>
      </c>
      <c r="G673" t="s">
        <v>3225</v>
      </c>
      <c r="H673" s="209">
        <v>32</v>
      </c>
      <c r="I673" s="209" t="s">
        <v>2258</v>
      </c>
      <c r="J673" s="209">
        <v>989</v>
      </c>
      <c r="K673" s="209">
        <v>319122</v>
      </c>
      <c r="L673" s="209">
        <v>210100</v>
      </c>
      <c r="M673" s="209">
        <v>404</v>
      </c>
      <c r="N673" s="209">
        <v>2000</v>
      </c>
      <c r="O673" s="209">
        <v>4001</v>
      </c>
      <c r="P673" s="376">
        <v>40335</v>
      </c>
      <c r="Q673" s="248"/>
      <c r="R673" s="248"/>
      <c r="S673" s="248"/>
      <c r="T673" s="251" t="s">
        <v>16014</v>
      </c>
      <c r="U673" s="248" t="s">
        <v>16270</v>
      </c>
    </row>
    <row r="674" spans="1:21" s="1" customFormat="1" ht="23.25" customHeight="1" x14ac:dyDescent="0.25">
      <c r="A674" t="s">
        <v>3173</v>
      </c>
      <c r="B674" t="str">
        <f t="shared" si="51"/>
        <v>32</v>
      </c>
      <c r="C674" t="str">
        <f t="shared" si="52"/>
        <v>L00</v>
      </c>
      <c r="D674" t="str">
        <f t="shared" si="53"/>
        <v>968</v>
      </c>
      <c r="E674" s="161" t="s">
        <v>3174</v>
      </c>
      <c r="F674" t="s">
        <v>17284</v>
      </c>
      <c r="G674" t="s">
        <v>3175</v>
      </c>
      <c r="H674" s="209">
        <v>32</v>
      </c>
      <c r="I674" s="209" t="s">
        <v>2258</v>
      </c>
      <c r="J674" s="209">
        <v>968</v>
      </c>
      <c r="K674" s="209">
        <v>319122</v>
      </c>
      <c r="L674" s="209">
        <v>210100</v>
      </c>
      <c r="M674" s="209">
        <v>404</v>
      </c>
      <c r="N674" s="209">
        <v>2000</v>
      </c>
      <c r="O674" s="209">
        <v>4001</v>
      </c>
      <c r="P674" s="376">
        <v>40336</v>
      </c>
      <c r="Q674" s="248"/>
      <c r="R674" s="248"/>
      <c r="S674" s="248"/>
      <c r="T674" s="251" t="s">
        <v>16014</v>
      </c>
      <c r="U674" s="248" t="s">
        <v>16270</v>
      </c>
    </row>
    <row r="675" spans="1:21" s="1" customFormat="1" ht="23.25" customHeight="1" x14ac:dyDescent="0.25">
      <c r="A675" t="s">
        <v>3235</v>
      </c>
      <c r="B675" t="str">
        <f t="shared" si="51"/>
        <v>32</v>
      </c>
      <c r="C675" t="str">
        <f t="shared" si="52"/>
        <v>L00</v>
      </c>
      <c r="D675" t="str">
        <f t="shared" si="53"/>
        <v>993</v>
      </c>
      <c r="E675" s="161" t="s">
        <v>3236</v>
      </c>
      <c r="F675" t="s">
        <v>17284</v>
      </c>
      <c r="G675" t="s">
        <v>3237</v>
      </c>
      <c r="H675" s="209">
        <v>32</v>
      </c>
      <c r="I675" s="209" t="s">
        <v>2258</v>
      </c>
      <c r="J675" s="209">
        <v>993</v>
      </c>
      <c r="K675" s="209">
        <v>319122</v>
      </c>
      <c r="L675" s="209">
        <v>210100</v>
      </c>
      <c r="M675" s="209">
        <v>404</v>
      </c>
      <c r="N675" s="209">
        <v>2000</v>
      </c>
      <c r="O675" s="209">
        <v>4001</v>
      </c>
      <c r="P675" s="376">
        <v>40337</v>
      </c>
      <c r="Q675" s="248"/>
      <c r="R675" s="248"/>
      <c r="S675" s="248"/>
      <c r="T675" s="251" t="s">
        <v>16014</v>
      </c>
      <c r="U675" s="248" t="s">
        <v>16270</v>
      </c>
    </row>
    <row r="676" spans="1:21" s="1" customFormat="1" ht="23.25" customHeight="1" x14ac:dyDescent="0.25">
      <c r="A676" t="s">
        <v>2663</v>
      </c>
      <c r="B676" t="str">
        <f t="shared" si="51"/>
        <v>32</v>
      </c>
      <c r="C676" t="str">
        <f t="shared" si="52"/>
        <v>L00</v>
      </c>
      <c r="D676" t="str">
        <f t="shared" si="53"/>
        <v>421</v>
      </c>
      <c r="E676" s="161" t="s">
        <v>2664</v>
      </c>
      <c r="F676" t="s">
        <v>17284</v>
      </c>
      <c r="G676" t="s">
        <v>2665</v>
      </c>
      <c r="H676" s="209">
        <v>32</v>
      </c>
      <c r="I676" s="209" t="s">
        <v>2258</v>
      </c>
      <c r="J676" s="209">
        <v>421</v>
      </c>
      <c r="K676" s="209">
        <v>319122</v>
      </c>
      <c r="L676" s="209">
        <v>210100</v>
      </c>
      <c r="M676" s="209">
        <v>404</v>
      </c>
      <c r="N676" s="209">
        <v>2000</v>
      </c>
      <c r="O676" s="209">
        <v>4001</v>
      </c>
      <c r="P676" s="376">
        <v>40338</v>
      </c>
      <c r="Q676" s="248"/>
      <c r="R676" s="248"/>
      <c r="S676" s="248"/>
      <c r="T676" s="251" t="s">
        <v>16014</v>
      </c>
      <c r="U676" s="248" t="s">
        <v>16270</v>
      </c>
    </row>
    <row r="677" spans="1:21" s="1" customFormat="1" ht="23.25" customHeight="1" x14ac:dyDescent="0.25">
      <c r="A677" t="s">
        <v>3176</v>
      </c>
      <c r="B677" t="str">
        <f t="shared" si="51"/>
        <v>32</v>
      </c>
      <c r="C677" t="str">
        <f t="shared" si="52"/>
        <v>L00</v>
      </c>
      <c r="D677" t="str">
        <f t="shared" si="53"/>
        <v>969</v>
      </c>
      <c r="E677" s="161" t="s">
        <v>3177</v>
      </c>
      <c r="F677" t="s">
        <v>17284</v>
      </c>
      <c r="G677" t="s">
        <v>3178</v>
      </c>
      <c r="H677" s="209">
        <v>32</v>
      </c>
      <c r="I677" s="209" t="s">
        <v>2258</v>
      </c>
      <c r="J677" s="209">
        <v>969</v>
      </c>
      <c r="K677" s="209">
        <v>319122</v>
      </c>
      <c r="L677" s="209">
        <v>210100</v>
      </c>
      <c r="M677" s="209">
        <v>404</v>
      </c>
      <c r="N677" s="209">
        <v>2000</v>
      </c>
      <c r="O677" s="209">
        <v>4001</v>
      </c>
      <c r="P677" s="376">
        <v>40339</v>
      </c>
      <c r="Q677" s="248"/>
      <c r="R677" s="248"/>
      <c r="S677" s="248"/>
      <c r="T677" s="251" t="s">
        <v>16014</v>
      </c>
      <c r="U677" s="248" t="s">
        <v>16270</v>
      </c>
    </row>
    <row r="678" spans="1:21" s="1" customFormat="1" ht="23.25" customHeight="1" x14ac:dyDescent="0.25">
      <c r="A678" t="s">
        <v>3226</v>
      </c>
      <c r="B678" t="str">
        <f t="shared" si="51"/>
        <v>32</v>
      </c>
      <c r="C678" t="str">
        <f t="shared" si="52"/>
        <v>L00</v>
      </c>
      <c r="D678" t="str">
        <f t="shared" si="53"/>
        <v>990</v>
      </c>
      <c r="E678" s="161" t="s">
        <v>3227</v>
      </c>
      <c r="F678" t="s">
        <v>17284</v>
      </c>
      <c r="G678" t="s">
        <v>3228</v>
      </c>
      <c r="H678" s="209">
        <v>32</v>
      </c>
      <c r="I678" s="209" t="s">
        <v>2258</v>
      </c>
      <c r="J678" s="209">
        <v>990</v>
      </c>
      <c r="K678" s="209">
        <v>319122</v>
      </c>
      <c r="L678" s="209">
        <v>210100</v>
      </c>
      <c r="M678" s="209">
        <v>404</v>
      </c>
      <c r="N678" s="209">
        <v>2000</v>
      </c>
      <c r="O678" s="209">
        <v>4001</v>
      </c>
      <c r="P678" s="376">
        <v>40340</v>
      </c>
      <c r="Q678" s="248"/>
      <c r="R678" s="248"/>
      <c r="S678" s="248"/>
      <c r="T678" s="251" t="s">
        <v>16014</v>
      </c>
      <c r="U678" s="248" t="s">
        <v>16270</v>
      </c>
    </row>
    <row r="679" spans="1:21" s="1" customFormat="1" ht="23.25" customHeight="1" x14ac:dyDescent="0.25">
      <c r="A679" t="s">
        <v>2845</v>
      </c>
      <c r="B679" t="str">
        <f t="shared" si="51"/>
        <v>32</v>
      </c>
      <c r="C679" t="str">
        <f t="shared" si="52"/>
        <v>L00</v>
      </c>
      <c r="D679" t="str">
        <f t="shared" si="53"/>
        <v>486</v>
      </c>
      <c r="E679" s="161" t="s">
        <v>2846</v>
      </c>
      <c r="F679" t="s">
        <v>17284</v>
      </c>
      <c r="G679" t="s">
        <v>2847</v>
      </c>
      <c r="H679" s="209">
        <v>32</v>
      </c>
      <c r="I679" s="209" t="s">
        <v>2258</v>
      </c>
      <c r="J679" s="209">
        <v>486</v>
      </c>
      <c r="K679" s="209">
        <v>319122</v>
      </c>
      <c r="L679" s="209">
        <v>210100</v>
      </c>
      <c r="M679" s="209">
        <v>404</v>
      </c>
      <c r="N679" s="209">
        <v>2000</v>
      </c>
      <c r="O679" s="209">
        <v>4001</v>
      </c>
      <c r="P679" s="376">
        <v>40341</v>
      </c>
      <c r="Q679" s="248"/>
      <c r="R679" s="248"/>
      <c r="S679" s="248"/>
      <c r="T679" s="251" t="s">
        <v>16014</v>
      </c>
      <c r="U679" s="248" t="s">
        <v>16270</v>
      </c>
    </row>
    <row r="680" spans="1:21" s="1" customFormat="1" ht="23.25" customHeight="1" x14ac:dyDescent="0.25">
      <c r="A680" t="s">
        <v>3238</v>
      </c>
      <c r="B680" t="str">
        <f t="shared" si="51"/>
        <v>32</v>
      </c>
      <c r="C680" t="str">
        <f t="shared" si="52"/>
        <v>L00</v>
      </c>
      <c r="D680" t="str">
        <f t="shared" si="53"/>
        <v>994</v>
      </c>
      <c r="E680" s="161" t="s">
        <v>3239</v>
      </c>
      <c r="F680" t="s">
        <v>17284</v>
      </c>
      <c r="G680" t="s">
        <v>3240</v>
      </c>
      <c r="H680" s="209">
        <v>32</v>
      </c>
      <c r="I680" s="209" t="s">
        <v>2258</v>
      </c>
      <c r="J680" s="209">
        <v>994</v>
      </c>
      <c r="K680" s="209">
        <v>319122</v>
      </c>
      <c r="L680" s="209">
        <v>210100</v>
      </c>
      <c r="M680" s="209">
        <v>404</v>
      </c>
      <c r="N680" s="209">
        <v>2000</v>
      </c>
      <c r="O680" s="209">
        <v>4001</v>
      </c>
      <c r="P680" s="376">
        <v>40342</v>
      </c>
      <c r="Q680" s="248"/>
      <c r="R680" s="248"/>
      <c r="S680" s="248"/>
      <c r="T680" s="251" t="s">
        <v>16014</v>
      </c>
      <c r="U680" s="248" t="s">
        <v>16270</v>
      </c>
    </row>
    <row r="681" spans="1:21" s="1" customFormat="1" ht="23.25" customHeight="1" x14ac:dyDescent="0.25">
      <c r="A681" t="s">
        <v>2842</v>
      </c>
      <c r="B681" t="str">
        <f t="shared" si="51"/>
        <v>32</v>
      </c>
      <c r="C681" t="str">
        <f t="shared" si="52"/>
        <v>L00</v>
      </c>
      <c r="D681" t="str">
        <f t="shared" si="53"/>
        <v>485</v>
      </c>
      <c r="E681" s="161" t="s">
        <v>2843</v>
      </c>
      <c r="F681" t="s">
        <v>17284</v>
      </c>
      <c r="G681" t="s">
        <v>2844</v>
      </c>
      <c r="H681" s="209">
        <v>32</v>
      </c>
      <c r="I681" s="209" t="s">
        <v>2258</v>
      </c>
      <c r="J681" s="209">
        <v>485</v>
      </c>
      <c r="K681" s="209">
        <v>319122</v>
      </c>
      <c r="L681" s="209">
        <v>210100</v>
      </c>
      <c r="M681" s="209">
        <v>404</v>
      </c>
      <c r="N681" s="209">
        <v>2000</v>
      </c>
      <c r="O681" s="209">
        <v>4001</v>
      </c>
      <c r="P681" s="376">
        <v>40343</v>
      </c>
      <c r="Q681" s="248"/>
      <c r="R681" s="248"/>
      <c r="S681" s="248"/>
      <c r="T681" s="251" t="s">
        <v>16014</v>
      </c>
      <c r="U681" s="248" t="s">
        <v>16270</v>
      </c>
    </row>
    <row r="682" spans="1:21" s="1" customFormat="1" ht="23.25" customHeight="1" x14ac:dyDescent="0.25">
      <c r="A682" t="s">
        <v>2606</v>
      </c>
      <c r="B682" t="str">
        <f t="shared" si="51"/>
        <v>32</v>
      </c>
      <c r="C682" t="str">
        <f t="shared" si="52"/>
        <v>L00</v>
      </c>
      <c r="D682" t="str">
        <f t="shared" si="53"/>
        <v>401</v>
      </c>
      <c r="E682" s="161" t="s">
        <v>2607</v>
      </c>
      <c r="F682" t="s">
        <v>17284</v>
      </c>
      <c r="G682" t="s">
        <v>2608</v>
      </c>
      <c r="H682" s="209">
        <v>32</v>
      </c>
      <c r="I682" s="209" t="s">
        <v>2258</v>
      </c>
      <c r="J682" s="209">
        <v>401</v>
      </c>
      <c r="K682" s="209">
        <v>319122</v>
      </c>
      <c r="L682" s="209">
        <v>210100</v>
      </c>
      <c r="M682" s="209">
        <v>404</v>
      </c>
      <c r="N682" s="209">
        <v>2000</v>
      </c>
      <c r="O682" s="209">
        <v>4001</v>
      </c>
      <c r="P682" s="376">
        <v>40344</v>
      </c>
      <c r="Q682" s="248"/>
      <c r="R682" s="248"/>
      <c r="S682" s="248"/>
      <c r="T682" s="251" t="s">
        <v>16014</v>
      </c>
      <c r="U682" s="248" t="s">
        <v>16270</v>
      </c>
    </row>
    <row r="683" spans="1:21" s="1" customFormat="1" ht="23.25" customHeight="1" x14ac:dyDescent="0.25">
      <c r="A683" t="s">
        <v>2710</v>
      </c>
      <c r="B683" t="str">
        <f t="shared" si="51"/>
        <v>32</v>
      </c>
      <c r="C683" t="str">
        <f t="shared" si="52"/>
        <v>L00</v>
      </c>
      <c r="D683" t="str">
        <f t="shared" si="53"/>
        <v>438</v>
      </c>
      <c r="E683" s="161" t="s">
        <v>2711</v>
      </c>
      <c r="F683" t="s">
        <v>17284</v>
      </c>
      <c r="G683" t="s">
        <v>2712</v>
      </c>
      <c r="H683" s="209">
        <v>32</v>
      </c>
      <c r="I683" s="209" t="s">
        <v>2258</v>
      </c>
      <c r="J683" s="209">
        <v>438</v>
      </c>
      <c r="K683" s="209">
        <v>319122</v>
      </c>
      <c r="L683" s="209">
        <v>210100</v>
      </c>
      <c r="M683" s="209">
        <v>404</v>
      </c>
      <c r="N683" s="209">
        <v>2000</v>
      </c>
      <c r="O683" s="209">
        <v>4001</v>
      </c>
      <c r="P683" s="376">
        <v>40345</v>
      </c>
      <c r="Q683" s="248"/>
      <c r="R683" s="248"/>
      <c r="S683" s="248"/>
      <c r="T683" s="251" t="s">
        <v>16014</v>
      </c>
      <c r="U683" s="248" t="s">
        <v>16270</v>
      </c>
    </row>
    <row r="684" spans="1:21" s="1" customFormat="1" ht="23.25" customHeight="1" x14ac:dyDescent="0.25">
      <c r="A684" t="s">
        <v>2713</v>
      </c>
      <c r="B684" t="str">
        <f t="shared" si="51"/>
        <v>32</v>
      </c>
      <c r="C684" t="str">
        <f t="shared" si="52"/>
        <v>L00</v>
      </c>
      <c r="D684" t="str">
        <f t="shared" si="53"/>
        <v>439</v>
      </c>
      <c r="E684" s="161" t="s">
        <v>2714</v>
      </c>
      <c r="F684" t="s">
        <v>17284</v>
      </c>
      <c r="G684" t="s">
        <v>2715</v>
      </c>
      <c r="H684" s="209">
        <v>32</v>
      </c>
      <c r="I684" s="209" t="s">
        <v>2258</v>
      </c>
      <c r="J684" s="209">
        <v>439</v>
      </c>
      <c r="K684" s="209">
        <v>319122</v>
      </c>
      <c r="L684" s="209">
        <v>210100</v>
      </c>
      <c r="M684" s="209">
        <v>404</v>
      </c>
      <c r="N684" s="209">
        <v>2000</v>
      </c>
      <c r="O684" s="209">
        <v>4001</v>
      </c>
      <c r="P684" s="376">
        <v>40346</v>
      </c>
      <c r="Q684" s="248"/>
      <c r="R684" s="248"/>
      <c r="S684" s="248"/>
      <c r="T684" s="251" t="s">
        <v>16014</v>
      </c>
      <c r="U684" s="248" t="s">
        <v>16270</v>
      </c>
    </row>
    <row r="685" spans="1:21" s="1" customFormat="1" ht="23.25" customHeight="1" x14ac:dyDescent="0.25">
      <c r="A685" t="s">
        <v>2657</v>
      </c>
      <c r="B685" t="str">
        <f t="shared" si="51"/>
        <v>32</v>
      </c>
      <c r="C685" t="str">
        <f t="shared" si="52"/>
        <v>L00</v>
      </c>
      <c r="D685" t="str">
        <f t="shared" si="53"/>
        <v>419</v>
      </c>
      <c r="E685" s="161" t="s">
        <v>2658</v>
      </c>
      <c r="F685" t="s">
        <v>17284</v>
      </c>
      <c r="G685" t="s">
        <v>2659</v>
      </c>
      <c r="H685" s="209">
        <v>32</v>
      </c>
      <c r="I685" s="209" t="s">
        <v>2258</v>
      </c>
      <c r="J685" s="209">
        <v>419</v>
      </c>
      <c r="K685" s="209">
        <v>319122</v>
      </c>
      <c r="L685" s="209">
        <v>210100</v>
      </c>
      <c r="M685" s="209">
        <v>404</v>
      </c>
      <c r="N685" s="209">
        <v>2000</v>
      </c>
      <c r="O685" s="209">
        <v>4001</v>
      </c>
      <c r="P685" s="376">
        <v>40347</v>
      </c>
      <c r="Q685" s="248"/>
      <c r="R685" s="248"/>
      <c r="S685" s="248"/>
      <c r="T685" s="251" t="s">
        <v>16014</v>
      </c>
      <c r="U685" s="248" t="s">
        <v>16270</v>
      </c>
    </row>
    <row r="686" spans="1:21" s="1" customFormat="1" ht="23.25" customHeight="1" x14ac:dyDescent="0.25">
      <c r="A686" t="s">
        <v>2716</v>
      </c>
      <c r="B686" t="str">
        <f t="shared" si="51"/>
        <v>32</v>
      </c>
      <c r="C686" t="str">
        <f t="shared" si="52"/>
        <v>L00</v>
      </c>
      <c r="D686" t="str">
        <f t="shared" si="53"/>
        <v>440</v>
      </c>
      <c r="E686" s="161" t="s">
        <v>2717</v>
      </c>
      <c r="F686" t="s">
        <v>17284</v>
      </c>
      <c r="G686" t="s">
        <v>2718</v>
      </c>
      <c r="H686" s="209">
        <v>32</v>
      </c>
      <c r="I686" s="209" t="s">
        <v>2258</v>
      </c>
      <c r="J686" s="209">
        <v>440</v>
      </c>
      <c r="K686" s="209">
        <v>319122</v>
      </c>
      <c r="L686" s="209">
        <v>210100</v>
      </c>
      <c r="M686" s="209">
        <v>404</v>
      </c>
      <c r="N686" s="209">
        <v>2000</v>
      </c>
      <c r="O686" s="209">
        <v>4001</v>
      </c>
      <c r="P686" s="376">
        <v>40348</v>
      </c>
      <c r="Q686" s="248"/>
      <c r="R686" s="248"/>
      <c r="S686" s="248"/>
      <c r="T686" s="251" t="s">
        <v>16014</v>
      </c>
      <c r="U686" s="248" t="s">
        <v>16270</v>
      </c>
    </row>
    <row r="687" spans="1:21" s="1" customFormat="1" ht="23.25" customHeight="1" x14ac:dyDescent="0.25">
      <c r="A687" t="s">
        <v>2719</v>
      </c>
      <c r="B687" t="str">
        <f t="shared" ref="B687:B750" si="54">LEFT(A687,2)</f>
        <v>32</v>
      </c>
      <c r="C687" t="str">
        <f t="shared" ref="C687:C750" si="55">MID(A687,4,3)</f>
        <v>L00</v>
      </c>
      <c r="D687" t="str">
        <f t="shared" ref="D687:D750" si="56">RIGHT(A687,3)</f>
        <v>441</v>
      </c>
      <c r="E687" s="161" t="s">
        <v>2720</v>
      </c>
      <c r="F687" t="s">
        <v>17284</v>
      </c>
      <c r="G687" t="s">
        <v>2721</v>
      </c>
      <c r="H687" s="209">
        <v>32</v>
      </c>
      <c r="I687" s="209" t="s">
        <v>2258</v>
      </c>
      <c r="J687" s="209">
        <v>441</v>
      </c>
      <c r="K687" s="209">
        <v>319122</v>
      </c>
      <c r="L687" s="209">
        <v>210100</v>
      </c>
      <c r="M687" s="209">
        <v>404</v>
      </c>
      <c r="N687" s="209">
        <v>2000</v>
      </c>
      <c r="O687" s="209">
        <v>4001</v>
      </c>
      <c r="P687" s="376">
        <v>40349</v>
      </c>
      <c r="Q687" s="248"/>
      <c r="R687" s="248"/>
      <c r="S687" s="248"/>
      <c r="T687" s="251" t="s">
        <v>16014</v>
      </c>
      <c r="U687" s="248" t="s">
        <v>16270</v>
      </c>
    </row>
    <row r="688" spans="1:21" s="1" customFormat="1" ht="23.25" customHeight="1" x14ac:dyDescent="0.25">
      <c r="A688" t="s">
        <v>2500</v>
      </c>
      <c r="B688" t="str">
        <f t="shared" si="54"/>
        <v>32</v>
      </c>
      <c r="C688" t="str">
        <f t="shared" si="55"/>
        <v>L00</v>
      </c>
      <c r="D688" t="str">
        <f t="shared" si="56"/>
        <v>351</v>
      </c>
      <c r="E688" s="161" t="s">
        <v>2501</v>
      </c>
      <c r="F688" t="s">
        <v>17284</v>
      </c>
      <c r="G688" t="s">
        <v>2502</v>
      </c>
      <c r="H688" s="209">
        <v>32</v>
      </c>
      <c r="I688" s="209" t="s">
        <v>2258</v>
      </c>
      <c r="J688" s="209">
        <v>351</v>
      </c>
      <c r="K688" s="209">
        <v>319122</v>
      </c>
      <c r="L688" s="209">
        <v>210100</v>
      </c>
      <c r="M688" s="209">
        <v>404</v>
      </c>
      <c r="N688" s="209">
        <v>2000</v>
      </c>
      <c r="O688" s="209">
        <v>4001</v>
      </c>
      <c r="P688" s="376">
        <v>40350</v>
      </c>
      <c r="Q688" s="248"/>
      <c r="R688" s="248"/>
      <c r="S688" s="248"/>
      <c r="T688" s="251" t="s">
        <v>16014</v>
      </c>
      <c r="U688" s="248" t="s">
        <v>16270</v>
      </c>
    </row>
    <row r="689" spans="1:21" s="1" customFormat="1" ht="23.25" customHeight="1" x14ac:dyDescent="0.25">
      <c r="A689" t="s">
        <v>3256</v>
      </c>
      <c r="B689" t="str">
        <f t="shared" si="54"/>
        <v>32</v>
      </c>
      <c r="C689" t="str">
        <f t="shared" si="55"/>
        <v>L00</v>
      </c>
      <c r="D689" t="str">
        <f t="shared" si="56"/>
        <v>A01</v>
      </c>
      <c r="E689" s="161" t="s">
        <v>3257</v>
      </c>
      <c r="F689" t="s">
        <v>17284</v>
      </c>
      <c r="G689" t="s">
        <v>3258</v>
      </c>
      <c r="H689" s="209">
        <v>32</v>
      </c>
      <c r="I689" s="209" t="s">
        <v>2258</v>
      </c>
      <c r="J689" s="209" t="s">
        <v>3259</v>
      </c>
      <c r="K689" s="209">
        <v>319122</v>
      </c>
      <c r="L689" s="209">
        <v>210100</v>
      </c>
      <c r="M689" s="209">
        <v>404</v>
      </c>
      <c r="N689" s="209">
        <v>2000</v>
      </c>
      <c r="O689" s="209">
        <v>4001</v>
      </c>
      <c r="P689" s="376">
        <v>40351</v>
      </c>
      <c r="Q689" s="248"/>
      <c r="R689" s="248"/>
      <c r="S689" s="248"/>
      <c r="T689" s="251" t="s">
        <v>16014</v>
      </c>
      <c r="U689" s="248" t="s">
        <v>16270</v>
      </c>
    </row>
    <row r="690" spans="1:21" s="1" customFormat="1" ht="23.25" customHeight="1" x14ac:dyDescent="0.25">
      <c r="A690" t="s">
        <v>2848</v>
      </c>
      <c r="B690" t="str">
        <f t="shared" si="54"/>
        <v>32</v>
      </c>
      <c r="C690" t="str">
        <f t="shared" si="55"/>
        <v>L00</v>
      </c>
      <c r="D690" t="str">
        <f t="shared" si="56"/>
        <v>487</v>
      </c>
      <c r="E690" s="161" t="s">
        <v>2849</v>
      </c>
      <c r="F690" t="s">
        <v>17284</v>
      </c>
      <c r="G690" t="s">
        <v>2850</v>
      </c>
      <c r="H690" s="209">
        <v>32</v>
      </c>
      <c r="I690" s="209" t="s">
        <v>2258</v>
      </c>
      <c r="J690" s="209">
        <v>487</v>
      </c>
      <c r="K690" s="209">
        <v>319122</v>
      </c>
      <c r="L690" s="209">
        <v>210100</v>
      </c>
      <c r="M690" s="209">
        <v>404</v>
      </c>
      <c r="N690" s="209">
        <v>2000</v>
      </c>
      <c r="O690" s="209">
        <v>4001</v>
      </c>
      <c r="P690" s="376">
        <v>40352</v>
      </c>
      <c r="Q690" s="248"/>
      <c r="R690" s="248"/>
      <c r="S690" s="248"/>
      <c r="T690" s="251" t="s">
        <v>16014</v>
      </c>
      <c r="U690" s="248" t="s">
        <v>16270</v>
      </c>
    </row>
    <row r="691" spans="1:21" s="1" customFormat="1" ht="23.25" customHeight="1" x14ac:dyDescent="0.25">
      <c r="A691" t="s">
        <v>2851</v>
      </c>
      <c r="B691" t="str">
        <f t="shared" si="54"/>
        <v>32</v>
      </c>
      <c r="C691" t="str">
        <f t="shared" si="55"/>
        <v>L00</v>
      </c>
      <c r="D691" t="str">
        <f t="shared" si="56"/>
        <v>488</v>
      </c>
      <c r="E691" s="161" t="s">
        <v>2852</v>
      </c>
      <c r="F691" t="s">
        <v>17284</v>
      </c>
      <c r="G691" t="s">
        <v>2853</v>
      </c>
      <c r="H691" s="209">
        <v>32</v>
      </c>
      <c r="I691" s="209" t="s">
        <v>2258</v>
      </c>
      <c r="J691" s="209">
        <v>488</v>
      </c>
      <c r="K691" s="209">
        <v>319122</v>
      </c>
      <c r="L691" s="209">
        <v>210100</v>
      </c>
      <c r="M691" s="209">
        <v>404</v>
      </c>
      <c r="N691" s="209">
        <v>2000</v>
      </c>
      <c r="O691" s="209">
        <v>4001</v>
      </c>
      <c r="P691" s="376">
        <v>40353</v>
      </c>
      <c r="Q691" s="248"/>
      <c r="R691" s="248"/>
      <c r="S691" s="248"/>
      <c r="T691" s="251" t="s">
        <v>16014</v>
      </c>
      <c r="U691" s="248" t="s">
        <v>16270</v>
      </c>
    </row>
    <row r="692" spans="1:21" s="1" customFormat="1" ht="23.25" customHeight="1" x14ac:dyDescent="0.25">
      <c r="A692" t="s">
        <v>2497</v>
      </c>
      <c r="B692" t="str">
        <f t="shared" si="54"/>
        <v>32</v>
      </c>
      <c r="C692" t="str">
        <f t="shared" si="55"/>
        <v>L00</v>
      </c>
      <c r="D692" t="str">
        <f t="shared" si="56"/>
        <v>349</v>
      </c>
      <c r="E692" s="161" t="s">
        <v>2498</v>
      </c>
      <c r="F692" t="s">
        <v>17284</v>
      </c>
      <c r="G692" t="s">
        <v>2499</v>
      </c>
      <c r="H692" s="209">
        <v>32</v>
      </c>
      <c r="I692" s="209" t="s">
        <v>2258</v>
      </c>
      <c r="J692" s="209">
        <v>349</v>
      </c>
      <c r="K692" s="209">
        <v>319122</v>
      </c>
      <c r="L692" s="209">
        <v>210100</v>
      </c>
      <c r="M692" s="209">
        <v>404</v>
      </c>
      <c r="N692" s="209">
        <v>2000</v>
      </c>
      <c r="O692" s="209">
        <v>4001</v>
      </c>
      <c r="P692" s="376">
        <v>40354</v>
      </c>
      <c r="Q692" s="248"/>
      <c r="R692" s="248"/>
      <c r="S692" s="248"/>
      <c r="T692" s="251" t="s">
        <v>16014</v>
      </c>
      <c r="U692" s="248" t="s">
        <v>16270</v>
      </c>
    </row>
    <row r="693" spans="1:21" s="1" customFormat="1" ht="23.25" customHeight="1" x14ac:dyDescent="0.25">
      <c r="A693" t="s">
        <v>2531</v>
      </c>
      <c r="B693" t="str">
        <f t="shared" si="54"/>
        <v>32</v>
      </c>
      <c r="C693" t="str">
        <f t="shared" si="55"/>
        <v>L00</v>
      </c>
      <c r="D693" t="str">
        <f t="shared" si="56"/>
        <v>364</v>
      </c>
      <c r="E693" s="161" t="s">
        <v>2532</v>
      </c>
      <c r="F693" t="s">
        <v>17284</v>
      </c>
      <c r="G693" t="s">
        <v>2533</v>
      </c>
      <c r="H693" s="209">
        <v>32</v>
      </c>
      <c r="I693" s="209" t="s">
        <v>2258</v>
      </c>
      <c r="J693" s="209">
        <v>364</v>
      </c>
      <c r="K693" s="209">
        <v>319122</v>
      </c>
      <c r="L693" s="209">
        <v>210100</v>
      </c>
      <c r="M693" s="209">
        <v>404</v>
      </c>
      <c r="N693" s="209">
        <v>2000</v>
      </c>
      <c r="O693" s="209">
        <v>4001</v>
      </c>
      <c r="P693" s="376">
        <v>40355</v>
      </c>
      <c r="Q693" s="248"/>
      <c r="R693" s="248"/>
      <c r="S693" s="248"/>
      <c r="T693" s="251" t="s">
        <v>16014</v>
      </c>
      <c r="U693" s="248" t="s">
        <v>16270</v>
      </c>
    </row>
    <row r="694" spans="1:21" s="248" customFormat="1" ht="23.25" customHeight="1" x14ac:dyDescent="0.25">
      <c r="A694" t="s">
        <v>2509</v>
      </c>
      <c r="B694" t="str">
        <f t="shared" si="54"/>
        <v>32</v>
      </c>
      <c r="C694" t="str">
        <f t="shared" si="55"/>
        <v>L00</v>
      </c>
      <c r="D694" t="str">
        <f t="shared" si="56"/>
        <v>354</v>
      </c>
      <c r="E694" s="161" t="s">
        <v>2510</v>
      </c>
      <c r="F694" t="s">
        <v>17284</v>
      </c>
      <c r="G694" t="s">
        <v>2511</v>
      </c>
      <c r="H694" s="209">
        <v>32</v>
      </c>
      <c r="I694" s="209" t="s">
        <v>2258</v>
      </c>
      <c r="J694" s="209">
        <v>354</v>
      </c>
      <c r="K694" s="209">
        <v>319122</v>
      </c>
      <c r="L694" s="209">
        <v>210100</v>
      </c>
      <c r="M694" s="209">
        <v>404</v>
      </c>
      <c r="N694" s="209">
        <v>2000</v>
      </c>
      <c r="O694" s="209">
        <v>4001</v>
      </c>
      <c r="P694" s="376">
        <v>40356</v>
      </c>
      <c r="T694" s="251" t="s">
        <v>16014</v>
      </c>
      <c r="U694" s="248" t="s">
        <v>16270</v>
      </c>
    </row>
    <row r="695" spans="1:21" s="1" customFormat="1" ht="23.25" customHeight="1" x14ac:dyDescent="0.25">
      <c r="A695" t="s">
        <v>3036</v>
      </c>
      <c r="B695" t="str">
        <f t="shared" si="54"/>
        <v>32</v>
      </c>
      <c r="C695" t="str">
        <f t="shared" si="55"/>
        <v>L00</v>
      </c>
      <c r="D695" t="str">
        <f t="shared" si="56"/>
        <v>917</v>
      </c>
      <c r="E695" s="161" t="s">
        <v>3037</v>
      </c>
      <c r="F695" t="s">
        <v>17284</v>
      </c>
      <c r="G695" t="s">
        <v>3038</v>
      </c>
      <c r="H695" s="209">
        <v>32</v>
      </c>
      <c r="I695" s="209" t="s">
        <v>2258</v>
      </c>
      <c r="J695" s="209">
        <v>917</v>
      </c>
      <c r="K695" s="209">
        <v>319122</v>
      </c>
      <c r="L695" s="209">
        <v>210100</v>
      </c>
      <c r="M695" s="209">
        <v>404</v>
      </c>
      <c r="N695" s="209">
        <v>2000</v>
      </c>
      <c r="O695" s="209">
        <v>4001</v>
      </c>
      <c r="P695" s="376">
        <v>40357</v>
      </c>
      <c r="Q695" s="248"/>
      <c r="R695" s="248"/>
      <c r="S695" s="248"/>
      <c r="T695" s="251" t="s">
        <v>16014</v>
      </c>
      <c r="U695" s="248" t="s">
        <v>16270</v>
      </c>
    </row>
    <row r="696" spans="1:21" s="1" customFormat="1" ht="23.25" customHeight="1" x14ac:dyDescent="0.25">
      <c r="A696" t="s">
        <v>2552</v>
      </c>
      <c r="B696" t="str">
        <f t="shared" si="54"/>
        <v>32</v>
      </c>
      <c r="C696" t="str">
        <f t="shared" si="55"/>
        <v>L00</v>
      </c>
      <c r="D696" t="str">
        <f t="shared" si="56"/>
        <v>376</v>
      </c>
      <c r="E696" s="161" t="s">
        <v>2553</v>
      </c>
      <c r="F696" t="s">
        <v>17284</v>
      </c>
      <c r="G696" t="s">
        <v>2554</v>
      </c>
      <c r="H696" s="209">
        <v>32</v>
      </c>
      <c r="I696" s="209" t="s">
        <v>2258</v>
      </c>
      <c r="J696" s="209">
        <v>376</v>
      </c>
      <c r="K696" s="209">
        <v>319122</v>
      </c>
      <c r="L696" s="209">
        <v>210100</v>
      </c>
      <c r="M696" s="209">
        <v>404</v>
      </c>
      <c r="N696" s="209">
        <v>2000</v>
      </c>
      <c r="O696" s="209">
        <v>4001</v>
      </c>
      <c r="P696" s="376">
        <v>40358</v>
      </c>
      <c r="Q696" s="248"/>
      <c r="R696" s="248"/>
      <c r="S696" s="248"/>
      <c r="T696" s="251" t="s">
        <v>16014</v>
      </c>
      <c r="U696" s="248" t="s">
        <v>16270</v>
      </c>
    </row>
    <row r="697" spans="1:21" s="1" customFormat="1" ht="23.25" customHeight="1" x14ac:dyDescent="0.25">
      <c r="A697" t="s">
        <v>2380</v>
      </c>
      <c r="B697" t="str">
        <f t="shared" si="54"/>
        <v>32</v>
      </c>
      <c r="C697" t="str">
        <f t="shared" si="55"/>
        <v>L00</v>
      </c>
      <c r="D697" t="str">
        <f t="shared" si="56"/>
        <v>291</v>
      </c>
      <c r="E697" s="161" t="s">
        <v>2381</v>
      </c>
      <c r="F697" t="s">
        <v>17284</v>
      </c>
      <c r="G697" t="s">
        <v>2382</v>
      </c>
      <c r="H697" s="209">
        <v>32</v>
      </c>
      <c r="I697" s="209" t="s">
        <v>2258</v>
      </c>
      <c r="J697" s="209">
        <v>291</v>
      </c>
      <c r="K697" s="209">
        <v>319122</v>
      </c>
      <c r="L697" s="209">
        <v>210100</v>
      </c>
      <c r="M697" s="209">
        <v>404</v>
      </c>
      <c r="N697" s="209">
        <v>2000</v>
      </c>
      <c r="O697" s="209">
        <v>4001</v>
      </c>
      <c r="P697" s="376">
        <v>40359</v>
      </c>
      <c r="Q697" s="248"/>
      <c r="R697" s="251"/>
      <c r="S697" s="248"/>
      <c r="T697" s="251" t="s">
        <v>16014</v>
      </c>
      <c r="U697" s="248" t="s">
        <v>16270</v>
      </c>
    </row>
    <row r="698" spans="1:21" s="1" customFormat="1" ht="23.25" customHeight="1" x14ac:dyDescent="0.25">
      <c r="A698" t="s">
        <v>2546</v>
      </c>
      <c r="B698" t="str">
        <f t="shared" si="54"/>
        <v>32</v>
      </c>
      <c r="C698" t="str">
        <f t="shared" si="55"/>
        <v>L00</v>
      </c>
      <c r="D698" t="str">
        <f t="shared" si="56"/>
        <v>374</v>
      </c>
      <c r="E698" s="161" t="s">
        <v>2547</v>
      </c>
      <c r="F698" t="s">
        <v>17284</v>
      </c>
      <c r="G698" t="s">
        <v>2548</v>
      </c>
      <c r="H698" s="209">
        <v>32</v>
      </c>
      <c r="I698" s="209" t="s">
        <v>2258</v>
      </c>
      <c r="J698" s="209">
        <v>374</v>
      </c>
      <c r="K698" s="209">
        <v>319122</v>
      </c>
      <c r="L698" s="209">
        <v>210100</v>
      </c>
      <c r="M698" s="209">
        <v>404</v>
      </c>
      <c r="N698" s="209">
        <v>2000</v>
      </c>
      <c r="O698" s="209">
        <v>4001</v>
      </c>
      <c r="P698" s="376">
        <v>40360</v>
      </c>
      <c r="Q698" s="248"/>
      <c r="R698" s="248"/>
      <c r="S698" s="248"/>
      <c r="T698" s="251" t="s">
        <v>16014</v>
      </c>
      <c r="U698" s="248" t="s">
        <v>16270</v>
      </c>
    </row>
    <row r="699" spans="1:21" s="1" customFormat="1" ht="23.25" customHeight="1" x14ac:dyDescent="0.25">
      <c r="A699" t="s">
        <v>2549</v>
      </c>
      <c r="B699" t="str">
        <f t="shared" si="54"/>
        <v>32</v>
      </c>
      <c r="C699" t="str">
        <f t="shared" si="55"/>
        <v>L00</v>
      </c>
      <c r="D699" t="str">
        <f t="shared" si="56"/>
        <v>375</v>
      </c>
      <c r="E699" s="161" t="s">
        <v>2550</v>
      </c>
      <c r="F699" t="s">
        <v>17284</v>
      </c>
      <c r="G699" t="s">
        <v>2551</v>
      </c>
      <c r="H699" s="209">
        <v>32</v>
      </c>
      <c r="I699" s="209" t="s">
        <v>2258</v>
      </c>
      <c r="J699" s="209">
        <v>375</v>
      </c>
      <c r="K699" s="209">
        <v>319122</v>
      </c>
      <c r="L699" s="209">
        <v>210100</v>
      </c>
      <c r="M699" s="209">
        <v>404</v>
      </c>
      <c r="N699" s="209">
        <v>2000</v>
      </c>
      <c r="O699" s="209">
        <v>4001</v>
      </c>
      <c r="P699" s="376">
        <v>40361</v>
      </c>
      <c r="Q699" s="248"/>
      <c r="R699" s="248"/>
      <c r="S699" s="248"/>
      <c r="T699" s="251" t="s">
        <v>16014</v>
      </c>
      <c r="U699" s="248" t="s">
        <v>16270</v>
      </c>
    </row>
    <row r="700" spans="1:21" s="1" customFormat="1" ht="23.25" customHeight="1" x14ac:dyDescent="0.25">
      <c r="A700" t="s">
        <v>2582</v>
      </c>
      <c r="B700" t="str">
        <f t="shared" si="54"/>
        <v>32</v>
      </c>
      <c r="C700" t="str">
        <f t="shared" si="55"/>
        <v>L00</v>
      </c>
      <c r="D700" t="str">
        <f t="shared" si="56"/>
        <v>393</v>
      </c>
      <c r="E700" s="161" t="s">
        <v>2583</v>
      </c>
      <c r="F700" t="s">
        <v>17284</v>
      </c>
      <c r="G700" t="s">
        <v>2584</v>
      </c>
      <c r="H700" s="209">
        <v>32</v>
      </c>
      <c r="I700" s="209" t="s">
        <v>2258</v>
      </c>
      <c r="J700" s="209">
        <v>393</v>
      </c>
      <c r="K700" s="209">
        <v>319122</v>
      </c>
      <c r="L700" s="209">
        <v>210100</v>
      </c>
      <c r="M700" s="209">
        <v>404</v>
      </c>
      <c r="N700" s="209">
        <v>2000</v>
      </c>
      <c r="O700" s="209">
        <v>4001</v>
      </c>
      <c r="P700" s="376">
        <v>40362</v>
      </c>
      <c r="Q700" s="248"/>
      <c r="R700" s="248"/>
      <c r="S700" s="248"/>
      <c r="T700" s="251" t="s">
        <v>16014</v>
      </c>
      <c r="U700" s="248" t="s">
        <v>16270</v>
      </c>
    </row>
    <row r="701" spans="1:21" s="1" customFormat="1" ht="23.25" customHeight="1" x14ac:dyDescent="0.25">
      <c r="A701" t="s">
        <v>2585</v>
      </c>
      <c r="B701" t="str">
        <f t="shared" si="54"/>
        <v>32</v>
      </c>
      <c r="C701" t="str">
        <f t="shared" si="55"/>
        <v>L00</v>
      </c>
      <c r="D701" t="str">
        <f t="shared" si="56"/>
        <v>394</v>
      </c>
      <c r="E701" s="161" t="s">
        <v>2586</v>
      </c>
      <c r="F701" t="s">
        <v>17284</v>
      </c>
      <c r="G701" t="s">
        <v>2587</v>
      </c>
      <c r="H701" s="209">
        <v>32</v>
      </c>
      <c r="I701" s="209" t="s">
        <v>2258</v>
      </c>
      <c r="J701" s="209">
        <v>394</v>
      </c>
      <c r="K701" s="209">
        <v>319122</v>
      </c>
      <c r="L701" s="209">
        <v>210100</v>
      </c>
      <c r="M701" s="209">
        <v>404</v>
      </c>
      <c r="N701" s="209">
        <v>2000</v>
      </c>
      <c r="O701" s="209">
        <v>4001</v>
      </c>
      <c r="P701" s="376">
        <v>40363</v>
      </c>
      <c r="Q701" s="248"/>
      <c r="R701" s="248"/>
      <c r="S701" s="248"/>
      <c r="T701" s="251" t="s">
        <v>16014</v>
      </c>
      <c r="U701" s="248" t="s">
        <v>16270</v>
      </c>
    </row>
    <row r="702" spans="1:21" s="1" customFormat="1" ht="23.25" customHeight="1" x14ac:dyDescent="0.25">
      <c r="A702" t="s">
        <v>2588</v>
      </c>
      <c r="B702" t="str">
        <f t="shared" si="54"/>
        <v>32</v>
      </c>
      <c r="C702" t="str">
        <f t="shared" si="55"/>
        <v>L00</v>
      </c>
      <c r="D702" t="str">
        <f t="shared" si="56"/>
        <v>395</v>
      </c>
      <c r="E702" s="161" t="s">
        <v>2589</v>
      </c>
      <c r="F702" t="s">
        <v>17284</v>
      </c>
      <c r="G702" t="s">
        <v>2590</v>
      </c>
      <c r="H702" s="209">
        <v>32</v>
      </c>
      <c r="I702" s="209" t="s">
        <v>2258</v>
      </c>
      <c r="J702" s="209">
        <v>395</v>
      </c>
      <c r="K702" s="209">
        <v>319122</v>
      </c>
      <c r="L702" s="209">
        <v>210100</v>
      </c>
      <c r="M702" s="209">
        <v>404</v>
      </c>
      <c r="N702" s="209">
        <v>2000</v>
      </c>
      <c r="O702" s="209">
        <v>4001</v>
      </c>
      <c r="P702" s="376">
        <v>40364</v>
      </c>
      <c r="Q702" s="248"/>
      <c r="R702" s="248"/>
      <c r="S702" s="248"/>
      <c r="T702" s="251" t="s">
        <v>16014</v>
      </c>
      <c r="U702" s="248" t="s">
        <v>16270</v>
      </c>
    </row>
    <row r="703" spans="1:21" s="1" customFormat="1" ht="23.25" customHeight="1" x14ac:dyDescent="0.25">
      <c r="A703" t="s">
        <v>2594</v>
      </c>
      <c r="B703" t="str">
        <f t="shared" si="54"/>
        <v>32</v>
      </c>
      <c r="C703" t="str">
        <f t="shared" si="55"/>
        <v>L00</v>
      </c>
      <c r="D703" t="str">
        <f t="shared" si="56"/>
        <v>397</v>
      </c>
      <c r="E703" s="161" t="s">
        <v>2595</v>
      </c>
      <c r="F703" t="s">
        <v>17284</v>
      </c>
      <c r="G703" t="s">
        <v>2596</v>
      </c>
      <c r="H703" s="209">
        <v>32</v>
      </c>
      <c r="I703" s="209" t="s">
        <v>2258</v>
      </c>
      <c r="J703" s="209">
        <v>397</v>
      </c>
      <c r="K703" s="209">
        <v>319122</v>
      </c>
      <c r="L703" s="209">
        <v>210100</v>
      </c>
      <c r="M703" s="209">
        <v>404</v>
      </c>
      <c r="N703" s="209">
        <v>2000</v>
      </c>
      <c r="O703" s="209">
        <v>4001</v>
      </c>
      <c r="P703" s="376">
        <v>40365</v>
      </c>
      <c r="Q703" s="248"/>
      <c r="R703" s="248"/>
      <c r="S703" s="248"/>
      <c r="T703" s="251" t="s">
        <v>16014</v>
      </c>
      <c r="U703" s="248" t="s">
        <v>16270</v>
      </c>
    </row>
    <row r="704" spans="1:21" s="1" customFormat="1" ht="23.25" customHeight="1" x14ac:dyDescent="0.25">
      <c r="A704" t="s">
        <v>2302</v>
      </c>
      <c r="B704" t="str">
        <f t="shared" si="54"/>
        <v>32</v>
      </c>
      <c r="C704" t="str">
        <f t="shared" si="55"/>
        <v>L00</v>
      </c>
      <c r="D704" t="str">
        <f t="shared" si="56"/>
        <v>247</v>
      </c>
      <c r="E704" s="161" t="s">
        <v>2303</v>
      </c>
      <c r="F704" t="s">
        <v>17284</v>
      </c>
      <c r="G704" t="s">
        <v>2304</v>
      </c>
      <c r="H704" s="209">
        <v>32</v>
      </c>
      <c r="I704" s="209" t="s">
        <v>2258</v>
      </c>
      <c r="J704" s="209">
        <v>247</v>
      </c>
      <c r="K704" s="209">
        <v>319122</v>
      </c>
      <c r="L704" s="209">
        <v>210100</v>
      </c>
      <c r="M704" s="209">
        <v>404</v>
      </c>
      <c r="N704" s="209">
        <v>2000</v>
      </c>
      <c r="O704" s="209">
        <v>4001</v>
      </c>
      <c r="P704" s="376">
        <v>40366</v>
      </c>
      <c r="Q704" s="248"/>
      <c r="R704" s="251"/>
      <c r="S704" s="248"/>
      <c r="T704" s="251" t="s">
        <v>16014</v>
      </c>
      <c r="U704" s="248" t="s">
        <v>16270</v>
      </c>
    </row>
    <row r="705" spans="1:21" s="1" customFormat="1" ht="23.25" customHeight="1" x14ac:dyDescent="0.25">
      <c r="A705" t="s">
        <v>3033</v>
      </c>
      <c r="B705" t="str">
        <f t="shared" si="54"/>
        <v>32</v>
      </c>
      <c r="C705" t="str">
        <f t="shared" si="55"/>
        <v>L00</v>
      </c>
      <c r="D705" t="str">
        <f t="shared" si="56"/>
        <v>916</v>
      </c>
      <c r="E705" s="161" t="s">
        <v>3034</v>
      </c>
      <c r="F705" t="s">
        <v>17284</v>
      </c>
      <c r="G705" t="s">
        <v>3035</v>
      </c>
      <c r="H705" s="209">
        <v>32</v>
      </c>
      <c r="I705" s="209" t="s">
        <v>2258</v>
      </c>
      <c r="J705" s="209">
        <v>916</v>
      </c>
      <c r="K705" s="209">
        <v>319122</v>
      </c>
      <c r="L705" s="209">
        <v>210100</v>
      </c>
      <c r="M705" s="209">
        <v>404</v>
      </c>
      <c r="N705" s="209">
        <v>2000</v>
      </c>
      <c r="O705" s="209">
        <v>4001</v>
      </c>
      <c r="P705" s="376">
        <v>40367</v>
      </c>
      <c r="Q705" s="248"/>
      <c r="R705" s="248"/>
      <c r="S705" s="248"/>
      <c r="T705" s="251" t="s">
        <v>16014</v>
      </c>
      <c r="U705" s="248" t="s">
        <v>16270</v>
      </c>
    </row>
    <row r="706" spans="1:21" s="1" customFormat="1" ht="23.25" customHeight="1" x14ac:dyDescent="0.25">
      <c r="A706" t="s">
        <v>3051</v>
      </c>
      <c r="B706" t="str">
        <f t="shared" si="54"/>
        <v>32</v>
      </c>
      <c r="C706" t="str">
        <f t="shared" si="55"/>
        <v>L00</v>
      </c>
      <c r="D706" t="str">
        <f t="shared" si="56"/>
        <v>923</v>
      </c>
      <c r="E706" s="161" t="s">
        <v>3052</v>
      </c>
      <c r="F706" t="s">
        <v>17284</v>
      </c>
      <c r="G706" t="s">
        <v>3053</v>
      </c>
      <c r="H706" s="209">
        <v>32</v>
      </c>
      <c r="I706" s="209" t="s">
        <v>2258</v>
      </c>
      <c r="J706" s="209">
        <v>923</v>
      </c>
      <c r="K706" s="209">
        <v>319122</v>
      </c>
      <c r="L706" s="209">
        <v>210100</v>
      </c>
      <c r="M706" s="209">
        <v>404</v>
      </c>
      <c r="N706" s="209">
        <v>2000</v>
      </c>
      <c r="O706" s="209">
        <v>4001</v>
      </c>
      <c r="P706" s="376">
        <v>40368</v>
      </c>
      <c r="Q706" s="248"/>
      <c r="R706" s="248"/>
      <c r="S706" s="248"/>
      <c r="T706" s="251" t="s">
        <v>16014</v>
      </c>
      <c r="U706" s="248" t="s">
        <v>16270</v>
      </c>
    </row>
    <row r="707" spans="1:21" s="1" customFormat="1" ht="23.25" customHeight="1" x14ac:dyDescent="0.25">
      <c r="A707" t="s">
        <v>3054</v>
      </c>
      <c r="B707" t="str">
        <f t="shared" si="54"/>
        <v>32</v>
      </c>
      <c r="C707" t="str">
        <f t="shared" si="55"/>
        <v>L00</v>
      </c>
      <c r="D707" t="str">
        <f t="shared" si="56"/>
        <v>924</v>
      </c>
      <c r="E707" s="161" t="s">
        <v>3055</v>
      </c>
      <c r="F707" t="s">
        <v>17284</v>
      </c>
      <c r="G707" t="s">
        <v>3056</v>
      </c>
      <c r="H707" s="209">
        <v>32</v>
      </c>
      <c r="I707" s="209" t="s">
        <v>2258</v>
      </c>
      <c r="J707" s="209">
        <v>924</v>
      </c>
      <c r="K707" s="209">
        <v>319122</v>
      </c>
      <c r="L707" s="209">
        <v>210100</v>
      </c>
      <c r="M707" s="209">
        <v>404</v>
      </c>
      <c r="N707" s="209">
        <v>2000</v>
      </c>
      <c r="O707" s="209">
        <v>4001</v>
      </c>
      <c r="P707" s="376">
        <v>40369</v>
      </c>
      <c r="Q707" s="248"/>
      <c r="R707" s="248"/>
      <c r="S707" s="248"/>
      <c r="T707" s="251" t="s">
        <v>16014</v>
      </c>
      <c r="U707" s="248" t="s">
        <v>16270</v>
      </c>
    </row>
    <row r="708" spans="1:21" s="1" customFormat="1" ht="23.25" customHeight="1" x14ac:dyDescent="0.25">
      <c r="A708" t="s">
        <v>3057</v>
      </c>
      <c r="B708" t="str">
        <f t="shared" si="54"/>
        <v>32</v>
      </c>
      <c r="C708" t="str">
        <f t="shared" si="55"/>
        <v>L00</v>
      </c>
      <c r="D708" t="str">
        <f t="shared" si="56"/>
        <v>925</v>
      </c>
      <c r="E708" s="161" t="s">
        <v>3058</v>
      </c>
      <c r="F708" t="s">
        <v>17284</v>
      </c>
      <c r="G708" t="s">
        <v>3059</v>
      </c>
      <c r="H708" s="209">
        <v>32</v>
      </c>
      <c r="I708" s="209" t="s">
        <v>2258</v>
      </c>
      <c r="J708" s="209">
        <v>925</v>
      </c>
      <c r="K708" s="209">
        <v>319122</v>
      </c>
      <c r="L708" s="209">
        <v>210100</v>
      </c>
      <c r="M708" s="209">
        <v>404</v>
      </c>
      <c r="N708" s="209">
        <v>2000</v>
      </c>
      <c r="O708" s="209">
        <v>4001</v>
      </c>
      <c r="P708" s="376">
        <v>40370</v>
      </c>
      <c r="Q708" s="248"/>
      <c r="R708" s="248"/>
      <c r="S708" s="248"/>
      <c r="T708" s="251" t="s">
        <v>16014</v>
      </c>
      <c r="U708" s="248" t="s">
        <v>16270</v>
      </c>
    </row>
    <row r="709" spans="1:21" s="1" customFormat="1" ht="23.25" customHeight="1" x14ac:dyDescent="0.25">
      <c r="A709" t="s">
        <v>3060</v>
      </c>
      <c r="B709" t="str">
        <f t="shared" si="54"/>
        <v>32</v>
      </c>
      <c r="C709" t="str">
        <f t="shared" si="55"/>
        <v>L00</v>
      </c>
      <c r="D709" t="str">
        <f t="shared" si="56"/>
        <v>926</v>
      </c>
      <c r="E709" s="161" t="s">
        <v>3061</v>
      </c>
      <c r="F709" t="s">
        <v>17284</v>
      </c>
      <c r="G709" t="s">
        <v>3062</v>
      </c>
      <c r="H709" s="209">
        <v>32</v>
      </c>
      <c r="I709" s="209" t="s">
        <v>2258</v>
      </c>
      <c r="J709" s="209">
        <v>926</v>
      </c>
      <c r="K709" s="209">
        <v>319122</v>
      </c>
      <c r="L709" s="209">
        <v>210100</v>
      </c>
      <c r="M709" s="209">
        <v>404</v>
      </c>
      <c r="N709" s="209">
        <v>2000</v>
      </c>
      <c r="O709" s="209">
        <v>4001</v>
      </c>
      <c r="P709" s="376">
        <v>40371</v>
      </c>
      <c r="Q709" s="248"/>
      <c r="R709" s="248"/>
      <c r="S709" s="248"/>
      <c r="T709" s="251" t="s">
        <v>16014</v>
      </c>
      <c r="U709" s="248" t="s">
        <v>16270</v>
      </c>
    </row>
    <row r="710" spans="1:21" s="1" customFormat="1" ht="23.25" customHeight="1" x14ac:dyDescent="0.25">
      <c r="A710" t="s">
        <v>3063</v>
      </c>
      <c r="B710" t="str">
        <f t="shared" si="54"/>
        <v>32</v>
      </c>
      <c r="C710" t="str">
        <f t="shared" si="55"/>
        <v>L00</v>
      </c>
      <c r="D710" t="str">
        <f t="shared" si="56"/>
        <v>927</v>
      </c>
      <c r="E710" s="161" t="s">
        <v>3064</v>
      </c>
      <c r="F710" t="s">
        <v>17284</v>
      </c>
      <c r="G710" t="s">
        <v>3065</v>
      </c>
      <c r="H710" s="209">
        <v>32</v>
      </c>
      <c r="I710" s="209" t="s">
        <v>2258</v>
      </c>
      <c r="J710" s="209">
        <v>927</v>
      </c>
      <c r="K710" s="209">
        <v>319122</v>
      </c>
      <c r="L710" s="209">
        <v>210100</v>
      </c>
      <c r="M710" s="209">
        <v>404</v>
      </c>
      <c r="N710" s="209">
        <v>2000</v>
      </c>
      <c r="O710" s="209">
        <v>4001</v>
      </c>
      <c r="P710" s="376">
        <v>40372</v>
      </c>
      <c r="Q710" s="248"/>
      <c r="R710" s="248"/>
      <c r="S710" s="248"/>
      <c r="T710" s="251" t="s">
        <v>16014</v>
      </c>
      <c r="U710" s="248" t="s">
        <v>16270</v>
      </c>
    </row>
    <row r="711" spans="1:21" s="1" customFormat="1" ht="23.25" customHeight="1" x14ac:dyDescent="0.25">
      <c r="A711" t="s">
        <v>3066</v>
      </c>
      <c r="B711" t="str">
        <f t="shared" si="54"/>
        <v>32</v>
      </c>
      <c r="C711" t="str">
        <f t="shared" si="55"/>
        <v>L00</v>
      </c>
      <c r="D711" t="str">
        <f t="shared" si="56"/>
        <v>928</v>
      </c>
      <c r="E711" s="161" t="s">
        <v>3067</v>
      </c>
      <c r="F711" t="s">
        <v>17284</v>
      </c>
      <c r="G711" t="s">
        <v>3068</v>
      </c>
      <c r="H711" s="209">
        <v>32</v>
      </c>
      <c r="I711" s="209" t="s">
        <v>2258</v>
      </c>
      <c r="J711" s="209">
        <v>928</v>
      </c>
      <c r="K711" s="209">
        <v>319122</v>
      </c>
      <c r="L711" s="209">
        <v>210100</v>
      </c>
      <c r="M711" s="209">
        <v>404</v>
      </c>
      <c r="N711" s="209">
        <v>2000</v>
      </c>
      <c r="O711" s="209">
        <v>4001</v>
      </c>
      <c r="P711" s="376">
        <v>40373</v>
      </c>
      <c r="Q711" s="248"/>
      <c r="R711" s="248"/>
      <c r="S711" s="248"/>
      <c r="T711" s="251" t="s">
        <v>16014</v>
      </c>
      <c r="U711" s="248" t="s">
        <v>16270</v>
      </c>
    </row>
    <row r="712" spans="1:21" s="1" customFormat="1" ht="23.25" customHeight="1" x14ac:dyDescent="0.25">
      <c r="A712" t="s">
        <v>2455</v>
      </c>
      <c r="B712" t="str">
        <f t="shared" si="54"/>
        <v>32</v>
      </c>
      <c r="C712" t="str">
        <f t="shared" si="55"/>
        <v>L00</v>
      </c>
      <c r="D712" t="str">
        <f t="shared" si="56"/>
        <v>330</v>
      </c>
      <c r="E712" s="161" t="s">
        <v>2456</v>
      </c>
      <c r="F712" t="s">
        <v>17284</v>
      </c>
      <c r="G712" t="s">
        <v>2457</v>
      </c>
      <c r="H712" s="209">
        <v>32</v>
      </c>
      <c r="I712" s="209" t="s">
        <v>2258</v>
      </c>
      <c r="J712" s="209">
        <v>330</v>
      </c>
      <c r="K712" s="209">
        <v>319122</v>
      </c>
      <c r="L712" s="209">
        <v>210100</v>
      </c>
      <c r="M712" s="209">
        <v>404</v>
      </c>
      <c r="N712" s="209">
        <v>2000</v>
      </c>
      <c r="O712" s="209">
        <v>4001</v>
      </c>
      <c r="P712" s="376">
        <v>40374</v>
      </c>
      <c r="Q712" s="248"/>
      <c r="R712" s="248"/>
      <c r="S712" s="248"/>
      <c r="T712" s="251" t="s">
        <v>16014</v>
      </c>
      <c r="U712" s="248" t="s">
        <v>16270</v>
      </c>
    </row>
    <row r="713" spans="1:21" s="1" customFormat="1" ht="23.25" customHeight="1" x14ac:dyDescent="0.25">
      <c r="A713" t="s">
        <v>2458</v>
      </c>
      <c r="B713" t="str">
        <f t="shared" si="54"/>
        <v>32</v>
      </c>
      <c r="C713" t="str">
        <f t="shared" si="55"/>
        <v>L00</v>
      </c>
      <c r="D713" t="str">
        <f t="shared" si="56"/>
        <v>331</v>
      </c>
      <c r="E713" s="161" t="s">
        <v>2459</v>
      </c>
      <c r="F713" t="s">
        <v>17284</v>
      </c>
      <c r="G713" t="s">
        <v>2460</v>
      </c>
      <c r="H713" s="209">
        <v>32</v>
      </c>
      <c r="I713" s="209" t="s">
        <v>2258</v>
      </c>
      <c r="J713" s="209">
        <v>331</v>
      </c>
      <c r="K713" s="209">
        <v>319122</v>
      </c>
      <c r="L713" s="209">
        <v>210100</v>
      </c>
      <c r="M713" s="209">
        <v>404</v>
      </c>
      <c r="N713" s="209">
        <v>2000</v>
      </c>
      <c r="O713" s="209">
        <v>4001</v>
      </c>
      <c r="P713" s="376">
        <v>40375</v>
      </c>
      <c r="Q713" s="248"/>
      <c r="R713" s="248"/>
      <c r="S713" s="248"/>
      <c r="T713" s="251" t="s">
        <v>16014</v>
      </c>
      <c r="U713" s="248" t="s">
        <v>16270</v>
      </c>
    </row>
    <row r="714" spans="1:21" s="1" customFormat="1" ht="23.25" customHeight="1" x14ac:dyDescent="0.25">
      <c r="A714" t="s">
        <v>2881</v>
      </c>
      <c r="B714" t="str">
        <f t="shared" si="54"/>
        <v>32</v>
      </c>
      <c r="C714" t="str">
        <f t="shared" si="55"/>
        <v>L00</v>
      </c>
      <c r="D714" t="str">
        <f t="shared" si="56"/>
        <v>499</v>
      </c>
      <c r="E714" s="161" t="s">
        <v>2882</v>
      </c>
      <c r="F714" t="s">
        <v>17284</v>
      </c>
      <c r="G714" t="s">
        <v>2883</v>
      </c>
      <c r="H714" s="209">
        <v>32</v>
      </c>
      <c r="I714" s="209" t="s">
        <v>2258</v>
      </c>
      <c r="J714" s="209">
        <v>499</v>
      </c>
      <c r="K714" s="209">
        <v>319122</v>
      </c>
      <c r="L714" s="209">
        <v>210100</v>
      </c>
      <c r="M714" s="209">
        <v>404</v>
      </c>
      <c r="N714" s="209">
        <v>2000</v>
      </c>
      <c r="O714" s="209">
        <v>4001</v>
      </c>
      <c r="P714" s="376">
        <v>40376</v>
      </c>
      <c r="Q714" s="248"/>
      <c r="R714" s="248"/>
      <c r="S714" s="248"/>
      <c r="T714" s="251" t="s">
        <v>16014</v>
      </c>
      <c r="U714" s="248" t="s">
        <v>16270</v>
      </c>
    </row>
    <row r="715" spans="1:21" s="1" customFormat="1" ht="23.25" customHeight="1" x14ac:dyDescent="0.25">
      <c r="A715" t="s">
        <v>2869</v>
      </c>
      <c r="B715" t="str">
        <f t="shared" si="54"/>
        <v>32</v>
      </c>
      <c r="C715" t="str">
        <f t="shared" si="55"/>
        <v>L00</v>
      </c>
      <c r="D715" t="str">
        <f t="shared" si="56"/>
        <v>495</v>
      </c>
      <c r="E715" s="161" t="s">
        <v>2870</v>
      </c>
      <c r="F715" t="s">
        <v>17284</v>
      </c>
      <c r="G715" t="s">
        <v>2871</v>
      </c>
      <c r="H715" s="209">
        <v>32</v>
      </c>
      <c r="I715" s="209" t="s">
        <v>2258</v>
      </c>
      <c r="J715" s="209">
        <v>495</v>
      </c>
      <c r="K715" s="209">
        <v>319122</v>
      </c>
      <c r="L715" s="209">
        <v>210100</v>
      </c>
      <c r="M715" s="209">
        <v>404</v>
      </c>
      <c r="N715" s="209">
        <v>2000</v>
      </c>
      <c r="O715" s="209">
        <v>4001</v>
      </c>
      <c r="P715" s="376">
        <v>40377</v>
      </c>
      <c r="Q715" s="248"/>
      <c r="R715" s="248"/>
      <c r="S715" s="248"/>
      <c r="T715" s="251" t="s">
        <v>16014</v>
      </c>
      <c r="U715" s="248" t="s">
        <v>16270</v>
      </c>
    </row>
    <row r="716" spans="1:21" s="1" customFormat="1" ht="23.25" customHeight="1" x14ac:dyDescent="0.25">
      <c r="A716" t="s">
        <v>2540</v>
      </c>
      <c r="B716" t="str">
        <f t="shared" si="54"/>
        <v>32</v>
      </c>
      <c r="C716" t="str">
        <f t="shared" si="55"/>
        <v>L00</v>
      </c>
      <c r="D716" t="str">
        <f t="shared" si="56"/>
        <v>372</v>
      </c>
      <c r="E716" s="161" t="s">
        <v>2541</v>
      </c>
      <c r="F716" t="s">
        <v>17284</v>
      </c>
      <c r="G716" t="s">
        <v>2542</v>
      </c>
      <c r="H716" s="209">
        <v>32</v>
      </c>
      <c r="I716" s="209" t="s">
        <v>2258</v>
      </c>
      <c r="J716" s="209">
        <v>372</v>
      </c>
      <c r="K716" s="209">
        <v>319122</v>
      </c>
      <c r="L716" s="209">
        <v>210100</v>
      </c>
      <c r="M716" s="209">
        <v>404</v>
      </c>
      <c r="N716" s="209">
        <v>2000</v>
      </c>
      <c r="O716" s="209">
        <v>4001</v>
      </c>
      <c r="P716" s="376">
        <v>40378</v>
      </c>
      <c r="Q716" s="248"/>
      <c r="R716" s="248"/>
      <c r="S716" s="248"/>
      <c r="T716" s="251" t="s">
        <v>16014</v>
      </c>
      <c r="U716" s="248" t="s">
        <v>16270</v>
      </c>
    </row>
    <row r="717" spans="1:21" s="1" customFormat="1" ht="23.25" customHeight="1" x14ac:dyDescent="0.25">
      <c r="A717" t="s">
        <v>2866</v>
      </c>
      <c r="B717" t="str">
        <f t="shared" si="54"/>
        <v>32</v>
      </c>
      <c r="C717" t="str">
        <f t="shared" si="55"/>
        <v>L00</v>
      </c>
      <c r="D717" t="str">
        <f t="shared" si="56"/>
        <v>494</v>
      </c>
      <c r="E717" s="161" t="s">
        <v>2867</v>
      </c>
      <c r="F717" t="s">
        <v>17284</v>
      </c>
      <c r="G717" t="s">
        <v>2868</v>
      </c>
      <c r="H717" s="209">
        <v>32</v>
      </c>
      <c r="I717" s="209" t="s">
        <v>2258</v>
      </c>
      <c r="J717" s="209">
        <v>494</v>
      </c>
      <c r="K717" s="209">
        <v>319122</v>
      </c>
      <c r="L717" s="209">
        <v>210100</v>
      </c>
      <c r="M717" s="209">
        <v>404</v>
      </c>
      <c r="N717" s="209">
        <v>2000</v>
      </c>
      <c r="O717" s="209">
        <v>4001</v>
      </c>
      <c r="P717" s="376">
        <v>40379</v>
      </c>
      <c r="Q717" s="248"/>
      <c r="R717" s="248"/>
      <c r="S717" s="248"/>
      <c r="T717" s="251" t="s">
        <v>16014</v>
      </c>
      <c r="U717" s="248" t="s">
        <v>16270</v>
      </c>
    </row>
    <row r="718" spans="1:21" s="1" customFormat="1" ht="23.25" customHeight="1" x14ac:dyDescent="0.25">
      <c r="A718" t="s">
        <v>2516</v>
      </c>
      <c r="B718" t="str">
        <f t="shared" si="54"/>
        <v>32</v>
      </c>
      <c r="C718" t="str">
        <f t="shared" si="55"/>
        <v>L00</v>
      </c>
      <c r="D718" t="str">
        <f t="shared" si="56"/>
        <v>358</v>
      </c>
      <c r="E718" s="161" t="s">
        <v>2517</v>
      </c>
      <c r="F718" t="s">
        <v>17284</v>
      </c>
      <c r="G718" t="s">
        <v>2518</v>
      </c>
      <c r="H718" s="209">
        <v>32</v>
      </c>
      <c r="I718" s="209" t="s">
        <v>2258</v>
      </c>
      <c r="J718" s="209">
        <v>358</v>
      </c>
      <c r="K718" s="209">
        <v>319122</v>
      </c>
      <c r="L718" s="209">
        <v>210100</v>
      </c>
      <c r="M718" s="209">
        <v>404</v>
      </c>
      <c r="N718" s="209">
        <v>2000</v>
      </c>
      <c r="O718" s="209">
        <v>4001</v>
      </c>
      <c r="P718" s="376">
        <v>40380</v>
      </c>
      <c r="Q718" s="248"/>
      <c r="R718" s="248"/>
      <c r="S718" s="248"/>
      <c r="T718" s="251" t="s">
        <v>16014</v>
      </c>
      <c r="U718" s="248" t="s">
        <v>16270</v>
      </c>
    </row>
    <row r="719" spans="1:21" s="1" customFormat="1" ht="23.25" customHeight="1" x14ac:dyDescent="0.25">
      <c r="A719" t="s">
        <v>2579</v>
      </c>
      <c r="B719" t="str">
        <f t="shared" si="54"/>
        <v>32</v>
      </c>
      <c r="C719" t="str">
        <f t="shared" si="55"/>
        <v>L00</v>
      </c>
      <c r="D719" t="str">
        <f t="shared" si="56"/>
        <v>392</v>
      </c>
      <c r="E719" s="161" t="s">
        <v>2580</v>
      </c>
      <c r="F719" t="s">
        <v>17284</v>
      </c>
      <c r="G719" t="s">
        <v>2581</v>
      </c>
      <c r="H719" s="209">
        <v>32</v>
      </c>
      <c r="I719" s="209" t="s">
        <v>2258</v>
      </c>
      <c r="J719" s="209">
        <v>392</v>
      </c>
      <c r="K719" s="209">
        <v>319122</v>
      </c>
      <c r="L719" s="209">
        <v>210100</v>
      </c>
      <c r="M719" s="209">
        <v>404</v>
      </c>
      <c r="N719" s="209">
        <v>2000</v>
      </c>
      <c r="O719" s="209">
        <v>4001</v>
      </c>
      <c r="P719" s="376">
        <v>40381</v>
      </c>
      <c r="Q719" s="248"/>
      <c r="R719" s="248"/>
      <c r="S719" s="248"/>
      <c r="T719" s="251" t="s">
        <v>16014</v>
      </c>
      <c r="U719" s="248" t="s">
        <v>16270</v>
      </c>
    </row>
    <row r="720" spans="1:21" s="1" customFormat="1" ht="23.25" customHeight="1" x14ac:dyDescent="0.25">
      <c r="A720" t="s">
        <v>2872</v>
      </c>
      <c r="B720" t="str">
        <f t="shared" si="54"/>
        <v>32</v>
      </c>
      <c r="C720" t="str">
        <f t="shared" si="55"/>
        <v>L00</v>
      </c>
      <c r="D720" t="str">
        <f t="shared" si="56"/>
        <v>496</v>
      </c>
      <c r="E720" s="161" t="s">
        <v>2873</v>
      </c>
      <c r="F720" t="s">
        <v>17284</v>
      </c>
      <c r="G720" t="s">
        <v>2874</v>
      </c>
      <c r="H720" s="209">
        <v>32</v>
      </c>
      <c r="I720" s="209" t="s">
        <v>2258</v>
      </c>
      <c r="J720" s="209">
        <v>496</v>
      </c>
      <c r="K720" s="209">
        <v>319122</v>
      </c>
      <c r="L720" s="209">
        <v>210100</v>
      </c>
      <c r="M720" s="209">
        <v>404</v>
      </c>
      <c r="N720" s="209">
        <v>2000</v>
      </c>
      <c r="O720" s="209">
        <v>4001</v>
      </c>
      <c r="P720" s="376">
        <v>40382</v>
      </c>
      <c r="Q720" s="248"/>
      <c r="R720" s="248"/>
      <c r="S720" s="248"/>
      <c r="T720" s="251" t="s">
        <v>16014</v>
      </c>
      <c r="U720" s="248" t="s">
        <v>16270</v>
      </c>
    </row>
    <row r="721" spans="1:21" s="1" customFormat="1" ht="23.25" customHeight="1" x14ac:dyDescent="0.25">
      <c r="A721" t="s">
        <v>2423</v>
      </c>
      <c r="B721" t="str">
        <f t="shared" si="54"/>
        <v>32</v>
      </c>
      <c r="C721" t="str">
        <f t="shared" si="55"/>
        <v>L00</v>
      </c>
      <c r="D721" t="str">
        <f t="shared" si="56"/>
        <v>316</v>
      </c>
      <c r="E721" s="161" t="s">
        <v>2424</v>
      </c>
      <c r="F721" t="s">
        <v>17284</v>
      </c>
      <c r="G721" t="s">
        <v>2425</v>
      </c>
      <c r="H721" s="209">
        <v>32</v>
      </c>
      <c r="I721" s="209" t="s">
        <v>2258</v>
      </c>
      <c r="J721" s="209">
        <v>316</v>
      </c>
      <c r="K721" s="209">
        <v>319122</v>
      </c>
      <c r="L721" s="209">
        <v>210100</v>
      </c>
      <c r="M721" s="209">
        <v>404</v>
      </c>
      <c r="N721" s="209">
        <v>2000</v>
      </c>
      <c r="O721" s="209">
        <v>4001</v>
      </c>
      <c r="P721" s="376">
        <v>40383</v>
      </c>
      <c r="Q721" s="248"/>
      <c r="R721" s="251"/>
      <c r="S721" s="248"/>
      <c r="T721" s="251" t="s">
        <v>16014</v>
      </c>
      <c r="U721" s="248" t="s">
        <v>16270</v>
      </c>
    </row>
    <row r="722" spans="1:21" s="1" customFormat="1" ht="23.25" customHeight="1" x14ac:dyDescent="0.25">
      <c r="A722" t="s">
        <v>2400</v>
      </c>
      <c r="B722" t="str">
        <f t="shared" si="54"/>
        <v>32</v>
      </c>
      <c r="C722" t="str">
        <f t="shared" si="55"/>
        <v>L00</v>
      </c>
      <c r="D722" t="str">
        <f t="shared" si="56"/>
        <v>298</v>
      </c>
      <c r="E722" s="161" t="s">
        <v>2401</v>
      </c>
      <c r="F722" t="s">
        <v>17284</v>
      </c>
      <c r="G722" t="s">
        <v>2402</v>
      </c>
      <c r="H722" s="209">
        <v>32</v>
      </c>
      <c r="I722" s="209" t="s">
        <v>2258</v>
      </c>
      <c r="J722" s="209">
        <v>298</v>
      </c>
      <c r="K722" s="209">
        <v>319122</v>
      </c>
      <c r="L722" s="209">
        <v>210100</v>
      </c>
      <c r="M722" s="209">
        <v>404</v>
      </c>
      <c r="N722" s="209">
        <v>2000</v>
      </c>
      <c r="O722" s="209">
        <v>4001</v>
      </c>
      <c r="P722" s="376">
        <v>40384</v>
      </c>
      <c r="Q722" s="248"/>
      <c r="R722" s="251"/>
      <c r="S722" s="248"/>
      <c r="T722" s="251" t="s">
        <v>16014</v>
      </c>
      <c r="U722" s="248" t="s">
        <v>16270</v>
      </c>
    </row>
    <row r="723" spans="1:21" s="1" customFormat="1" ht="23.25" customHeight="1" x14ac:dyDescent="0.25">
      <c r="A723" t="s">
        <v>4913</v>
      </c>
      <c r="B723" t="str">
        <f t="shared" si="54"/>
        <v>32</v>
      </c>
      <c r="C723" t="str">
        <f t="shared" si="55"/>
        <v>L00</v>
      </c>
      <c r="D723" t="str">
        <f t="shared" si="56"/>
        <v>E53</v>
      </c>
      <c r="E723" s="161" t="s">
        <v>4914</v>
      </c>
      <c r="F723" t="s">
        <v>17284</v>
      </c>
      <c r="G723" t="s">
        <v>4915</v>
      </c>
      <c r="H723" s="209">
        <v>32</v>
      </c>
      <c r="I723" s="209" t="s">
        <v>2258</v>
      </c>
      <c r="J723" s="209" t="s">
        <v>4916</v>
      </c>
      <c r="K723" s="209">
        <v>319122</v>
      </c>
      <c r="L723" s="209">
        <v>210100</v>
      </c>
      <c r="M723" s="209">
        <v>404</v>
      </c>
      <c r="N723" s="209">
        <v>2000</v>
      </c>
      <c r="O723" s="209">
        <v>4001</v>
      </c>
      <c r="P723" s="376">
        <v>40385</v>
      </c>
      <c r="Q723" s="248"/>
      <c r="R723" s="248"/>
      <c r="S723" s="248"/>
      <c r="T723" s="251" t="s">
        <v>16014</v>
      </c>
      <c r="U723" s="248" t="s">
        <v>16270</v>
      </c>
    </row>
    <row r="724" spans="1:21" s="1" customFormat="1" ht="23.25" customHeight="1" x14ac:dyDescent="0.25">
      <c r="A724" t="s">
        <v>3956</v>
      </c>
      <c r="B724" t="str">
        <f t="shared" si="54"/>
        <v>32</v>
      </c>
      <c r="C724" t="str">
        <f t="shared" si="55"/>
        <v>L00</v>
      </c>
      <c r="D724" t="str">
        <f t="shared" si="56"/>
        <v>B99</v>
      </c>
      <c r="E724" s="161" t="s">
        <v>3957</v>
      </c>
      <c r="F724" t="s">
        <v>17284</v>
      </c>
      <c r="G724" t="s">
        <v>3958</v>
      </c>
      <c r="H724" s="209">
        <v>32</v>
      </c>
      <c r="I724" s="209" t="s">
        <v>2258</v>
      </c>
      <c r="J724" s="209" t="s">
        <v>3959</v>
      </c>
      <c r="K724" s="209">
        <v>319122</v>
      </c>
      <c r="L724" s="209">
        <v>210100</v>
      </c>
      <c r="M724" s="209">
        <v>404</v>
      </c>
      <c r="N724" s="209">
        <v>2000</v>
      </c>
      <c r="O724" s="209">
        <v>4001</v>
      </c>
      <c r="P724" s="376">
        <v>40386</v>
      </c>
      <c r="Q724" s="248"/>
      <c r="R724" s="248"/>
      <c r="S724" s="248"/>
      <c r="T724" s="251" t="s">
        <v>16014</v>
      </c>
      <c r="U724" s="248" t="s">
        <v>16270</v>
      </c>
    </row>
    <row r="725" spans="1:21" s="1" customFormat="1" ht="23.25" customHeight="1" x14ac:dyDescent="0.25">
      <c r="A725" t="s">
        <v>4071</v>
      </c>
      <c r="B725" t="str">
        <f t="shared" si="54"/>
        <v>32</v>
      </c>
      <c r="C725" t="str">
        <f t="shared" si="55"/>
        <v>L00</v>
      </c>
      <c r="D725" t="str">
        <f t="shared" si="56"/>
        <v>C29</v>
      </c>
      <c r="E725" s="161" t="s">
        <v>4072</v>
      </c>
      <c r="F725" t="s">
        <v>17284</v>
      </c>
      <c r="G725" t="s">
        <v>4073</v>
      </c>
      <c r="H725" s="209">
        <v>32</v>
      </c>
      <c r="I725" s="209" t="s">
        <v>2258</v>
      </c>
      <c r="J725" s="209" t="s">
        <v>4074</v>
      </c>
      <c r="K725" s="209">
        <v>319122</v>
      </c>
      <c r="L725" s="209">
        <v>210100</v>
      </c>
      <c r="M725" s="209">
        <v>404</v>
      </c>
      <c r="N725" s="209">
        <v>2000</v>
      </c>
      <c r="O725" s="209">
        <v>4001</v>
      </c>
      <c r="P725" s="376">
        <v>40387</v>
      </c>
      <c r="Q725" s="248"/>
      <c r="R725" s="248"/>
      <c r="S725" s="248"/>
      <c r="T725" s="251" t="s">
        <v>16014</v>
      </c>
      <c r="U725" s="248" t="s">
        <v>16270</v>
      </c>
    </row>
    <row r="726" spans="1:21" s="1" customFormat="1" ht="23.25" customHeight="1" x14ac:dyDescent="0.25">
      <c r="A726" t="s">
        <v>4275</v>
      </c>
      <c r="B726" t="str">
        <f t="shared" si="54"/>
        <v>32</v>
      </c>
      <c r="C726" t="str">
        <f t="shared" si="55"/>
        <v>L00</v>
      </c>
      <c r="D726" t="str">
        <f t="shared" si="56"/>
        <v>C82</v>
      </c>
      <c r="E726" s="161" t="s">
        <v>4276</v>
      </c>
      <c r="F726" t="s">
        <v>17284</v>
      </c>
      <c r="G726" t="s">
        <v>4277</v>
      </c>
      <c r="H726" s="209">
        <v>32</v>
      </c>
      <c r="I726" s="209" t="s">
        <v>2258</v>
      </c>
      <c r="J726" s="209" t="s">
        <v>4278</v>
      </c>
      <c r="K726" s="209">
        <v>319122</v>
      </c>
      <c r="L726" s="209">
        <v>210100</v>
      </c>
      <c r="M726" s="209">
        <v>404</v>
      </c>
      <c r="N726" s="209">
        <v>2000</v>
      </c>
      <c r="O726" s="209">
        <v>4001</v>
      </c>
      <c r="P726" s="376">
        <v>40388</v>
      </c>
      <c r="Q726" s="248"/>
      <c r="R726" s="248"/>
      <c r="S726" s="248"/>
      <c r="T726" s="251" t="s">
        <v>16014</v>
      </c>
      <c r="U726" s="248" t="s">
        <v>16270</v>
      </c>
    </row>
    <row r="727" spans="1:21" s="1" customFormat="1" ht="23.25" customHeight="1" x14ac:dyDescent="0.25">
      <c r="A727" t="s">
        <v>4155</v>
      </c>
      <c r="B727" t="str">
        <f t="shared" si="54"/>
        <v>32</v>
      </c>
      <c r="C727" t="str">
        <f t="shared" si="55"/>
        <v>L00</v>
      </c>
      <c r="D727" t="str">
        <f t="shared" si="56"/>
        <v>C51</v>
      </c>
      <c r="E727" s="161" t="s">
        <v>4156</v>
      </c>
      <c r="F727" t="s">
        <v>17284</v>
      </c>
      <c r="G727" t="s">
        <v>4157</v>
      </c>
      <c r="H727" s="209">
        <v>32</v>
      </c>
      <c r="I727" s="209" t="s">
        <v>2258</v>
      </c>
      <c r="J727" s="209" t="s">
        <v>4158</v>
      </c>
      <c r="K727" s="209">
        <v>319122</v>
      </c>
      <c r="L727" s="209">
        <v>210100</v>
      </c>
      <c r="M727" s="209">
        <v>404</v>
      </c>
      <c r="N727" s="209">
        <v>2000</v>
      </c>
      <c r="O727" s="209">
        <v>4001</v>
      </c>
      <c r="P727" s="376">
        <v>40389</v>
      </c>
      <c r="Q727" s="248"/>
      <c r="R727" s="248"/>
      <c r="S727" s="248"/>
      <c r="T727" s="251" t="s">
        <v>16014</v>
      </c>
      <c r="U727" s="248" t="s">
        <v>16270</v>
      </c>
    </row>
    <row r="728" spans="1:21" s="1" customFormat="1" ht="23.25" customHeight="1" x14ac:dyDescent="0.25">
      <c r="A728" t="s">
        <v>4283</v>
      </c>
      <c r="B728" t="str">
        <f t="shared" si="54"/>
        <v>32</v>
      </c>
      <c r="C728" t="str">
        <f t="shared" si="55"/>
        <v>L00</v>
      </c>
      <c r="D728" t="str">
        <f t="shared" si="56"/>
        <v>C84</v>
      </c>
      <c r="E728" s="161" t="s">
        <v>4284</v>
      </c>
      <c r="F728" t="s">
        <v>17284</v>
      </c>
      <c r="G728" t="s">
        <v>4285</v>
      </c>
      <c r="H728" s="209">
        <v>32</v>
      </c>
      <c r="I728" s="209" t="s">
        <v>2258</v>
      </c>
      <c r="J728" s="209" t="s">
        <v>4286</v>
      </c>
      <c r="K728" s="209">
        <v>319122</v>
      </c>
      <c r="L728" s="209">
        <v>210100</v>
      </c>
      <c r="M728" s="209">
        <v>404</v>
      </c>
      <c r="N728" s="209">
        <v>2000</v>
      </c>
      <c r="O728" s="209">
        <v>4001</v>
      </c>
      <c r="P728" s="376">
        <v>40390</v>
      </c>
      <c r="Q728" s="248"/>
      <c r="R728" s="248"/>
      <c r="S728" s="248"/>
      <c r="T728" s="251" t="s">
        <v>16014</v>
      </c>
      <c r="U728" s="248" t="s">
        <v>16270</v>
      </c>
    </row>
    <row r="729" spans="1:21" s="1" customFormat="1" ht="23.25" customHeight="1" x14ac:dyDescent="0.25">
      <c r="A729" t="s">
        <v>4287</v>
      </c>
      <c r="B729" t="str">
        <f t="shared" si="54"/>
        <v>32</v>
      </c>
      <c r="C729" t="str">
        <f t="shared" si="55"/>
        <v>L00</v>
      </c>
      <c r="D729" t="str">
        <f t="shared" si="56"/>
        <v>C85</v>
      </c>
      <c r="E729" s="161" t="s">
        <v>4288</v>
      </c>
      <c r="F729" t="s">
        <v>17284</v>
      </c>
      <c r="G729" t="s">
        <v>4289</v>
      </c>
      <c r="H729" s="209">
        <v>32</v>
      </c>
      <c r="I729" s="209" t="s">
        <v>2258</v>
      </c>
      <c r="J729" s="209" t="s">
        <v>4290</v>
      </c>
      <c r="K729" s="209">
        <v>319122</v>
      </c>
      <c r="L729" s="209">
        <v>210100</v>
      </c>
      <c r="M729" s="209">
        <v>404</v>
      </c>
      <c r="N729" s="209">
        <v>2000</v>
      </c>
      <c r="O729" s="209">
        <v>4001</v>
      </c>
      <c r="P729" s="376">
        <v>40391</v>
      </c>
      <c r="Q729" s="248"/>
      <c r="R729" s="248"/>
      <c r="S729" s="248"/>
      <c r="T729" s="251" t="s">
        <v>16014</v>
      </c>
      <c r="U729" s="248" t="s">
        <v>16270</v>
      </c>
    </row>
    <row r="730" spans="1:21" s="1" customFormat="1" ht="23.25" customHeight="1" x14ac:dyDescent="0.25">
      <c r="A730" t="s">
        <v>4291</v>
      </c>
      <c r="B730" t="str">
        <f t="shared" si="54"/>
        <v>32</v>
      </c>
      <c r="C730" t="str">
        <f t="shared" si="55"/>
        <v>L00</v>
      </c>
      <c r="D730" t="str">
        <f t="shared" si="56"/>
        <v>C86</v>
      </c>
      <c r="E730" s="161" t="s">
        <v>4292</v>
      </c>
      <c r="F730" t="s">
        <v>17284</v>
      </c>
      <c r="G730" t="s">
        <v>4293</v>
      </c>
      <c r="H730" s="209">
        <v>32</v>
      </c>
      <c r="I730" s="209" t="s">
        <v>2258</v>
      </c>
      <c r="J730" s="209" t="s">
        <v>4294</v>
      </c>
      <c r="K730" s="209">
        <v>319122</v>
      </c>
      <c r="L730" s="209">
        <v>210100</v>
      </c>
      <c r="M730" s="209">
        <v>404</v>
      </c>
      <c r="N730" s="209">
        <v>2000</v>
      </c>
      <c r="O730" s="209">
        <v>4001</v>
      </c>
      <c r="P730" s="376">
        <v>40392</v>
      </c>
      <c r="Q730" s="248"/>
      <c r="R730" s="248"/>
      <c r="S730" s="248"/>
      <c r="T730" s="251" t="s">
        <v>16014</v>
      </c>
      <c r="U730" s="248" t="s">
        <v>16270</v>
      </c>
    </row>
    <row r="731" spans="1:21" s="1" customFormat="1" ht="23.25" customHeight="1" x14ac:dyDescent="0.25">
      <c r="A731" t="s">
        <v>4055</v>
      </c>
      <c r="B731" t="str">
        <f t="shared" si="54"/>
        <v>32</v>
      </c>
      <c r="C731" t="str">
        <f t="shared" si="55"/>
        <v>L00</v>
      </c>
      <c r="D731" t="str">
        <f t="shared" si="56"/>
        <v>C25</v>
      </c>
      <c r="E731" s="161" t="s">
        <v>4056</v>
      </c>
      <c r="F731" t="s">
        <v>17284</v>
      </c>
      <c r="G731" t="s">
        <v>4057</v>
      </c>
      <c r="H731" s="209">
        <v>32</v>
      </c>
      <c r="I731" s="209" t="s">
        <v>2258</v>
      </c>
      <c r="J731" s="209" t="s">
        <v>4058</v>
      </c>
      <c r="K731" s="209">
        <v>319122</v>
      </c>
      <c r="L731" s="209">
        <v>210100</v>
      </c>
      <c r="M731" s="209">
        <v>404</v>
      </c>
      <c r="N731" s="209">
        <v>2000</v>
      </c>
      <c r="O731" s="209">
        <v>4001</v>
      </c>
      <c r="P731" s="376">
        <v>40393</v>
      </c>
      <c r="Q731" s="248"/>
      <c r="R731" s="248"/>
      <c r="S731" s="248"/>
      <c r="T731" s="251" t="s">
        <v>16014</v>
      </c>
      <c r="U731" s="248" t="s">
        <v>16270</v>
      </c>
    </row>
    <row r="732" spans="1:21" s="1" customFormat="1" ht="23.25" customHeight="1" x14ac:dyDescent="0.25">
      <c r="A732" t="s">
        <v>3987</v>
      </c>
      <c r="B732" t="str">
        <f t="shared" si="54"/>
        <v>32</v>
      </c>
      <c r="C732" t="str">
        <f t="shared" si="55"/>
        <v>L00</v>
      </c>
      <c r="D732" t="str">
        <f t="shared" si="56"/>
        <v>C08</v>
      </c>
      <c r="E732" s="161" t="s">
        <v>3988</v>
      </c>
      <c r="F732" t="s">
        <v>17284</v>
      </c>
      <c r="G732" t="s">
        <v>3989</v>
      </c>
      <c r="H732" s="209">
        <v>32</v>
      </c>
      <c r="I732" s="209" t="s">
        <v>2258</v>
      </c>
      <c r="J732" s="209" t="s">
        <v>3990</v>
      </c>
      <c r="K732" s="209">
        <v>319122</v>
      </c>
      <c r="L732" s="209">
        <v>210100</v>
      </c>
      <c r="M732" s="209">
        <v>404</v>
      </c>
      <c r="N732" s="209">
        <v>2000</v>
      </c>
      <c r="O732" s="209">
        <v>4001</v>
      </c>
      <c r="P732" s="376">
        <v>40394</v>
      </c>
      <c r="Q732" s="248"/>
      <c r="R732" s="248"/>
      <c r="S732" s="248"/>
      <c r="T732" s="251" t="s">
        <v>16014</v>
      </c>
      <c r="U732" s="248" t="s">
        <v>16270</v>
      </c>
    </row>
    <row r="733" spans="1:21" s="1" customFormat="1" ht="23.25" customHeight="1" x14ac:dyDescent="0.25">
      <c r="A733" t="s">
        <v>3995</v>
      </c>
      <c r="B733" t="str">
        <f t="shared" si="54"/>
        <v>32</v>
      </c>
      <c r="C733" t="str">
        <f t="shared" si="55"/>
        <v>L00</v>
      </c>
      <c r="D733" t="str">
        <f t="shared" si="56"/>
        <v>C10</v>
      </c>
      <c r="E733" s="161" t="s">
        <v>3996</v>
      </c>
      <c r="F733" t="s">
        <v>17284</v>
      </c>
      <c r="G733" t="s">
        <v>3997</v>
      </c>
      <c r="H733" s="209">
        <v>32</v>
      </c>
      <c r="I733" s="209" t="s">
        <v>2258</v>
      </c>
      <c r="J733" s="209" t="s">
        <v>3998</v>
      </c>
      <c r="K733" s="209">
        <v>319122</v>
      </c>
      <c r="L733" s="209">
        <v>210100</v>
      </c>
      <c r="M733" s="209">
        <v>404</v>
      </c>
      <c r="N733" s="209">
        <v>2000</v>
      </c>
      <c r="O733" s="209">
        <v>4001</v>
      </c>
      <c r="P733" s="376">
        <v>40395</v>
      </c>
      <c r="Q733" s="248"/>
      <c r="R733" s="248"/>
      <c r="S733" s="248"/>
      <c r="T733" s="251" t="s">
        <v>16014</v>
      </c>
      <c r="U733" s="248" t="s">
        <v>16270</v>
      </c>
    </row>
    <row r="734" spans="1:21" s="1" customFormat="1" ht="23.25" customHeight="1" x14ac:dyDescent="0.25">
      <c r="A734" t="s">
        <v>3991</v>
      </c>
      <c r="B734" t="str">
        <f t="shared" si="54"/>
        <v>32</v>
      </c>
      <c r="C734" t="str">
        <f t="shared" si="55"/>
        <v>L00</v>
      </c>
      <c r="D734" t="str">
        <f t="shared" si="56"/>
        <v>C09</v>
      </c>
      <c r="E734" s="161" t="s">
        <v>3992</v>
      </c>
      <c r="F734" t="s">
        <v>17284</v>
      </c>
      <c r="G734" t="s">
        <v>3993</v>
      </c>
      <c r="H734" s="209">
        <v>32</v>
      </c>
      <c r="I734" s="209" t="s">
        <v>2258</v>
      </c>
      <c r="J734" s="209" t="s">
        <v>3994</v>
      </c>
      <c r="K734" s="209">
        <v>319122</v>
      </c>
      <c r="L734" s="209">
        <v>210100</v>
      </c>
      <c r="M734" s="209">
        <v>404</v>
      </c>
      <c r="N734" s="209">
        <v>2000</v>
      </c>
      <c r="O734" s="209">
        <v>4001</v>
      </c>
      <c r="P734" s="376">
        <v>40396</v>
      </c>
      <c r="Q734" s="248"/>
      <c r="R734" s="248"/>
      <c r="S734" s="248"/>
      <c r="T734" s="251" t="s">
        <v>16014</v>
      </c>
      <c r="U734" s="248" t="s">
        <v>16270</v>
      </c>
    </row>
    <row r="735" spans="1:21" s="1" customFormat="1" ht="23.25" customHeight="1" x14ac:dyDescent="0.25">
      <c r="A735" t="s">
        <v>4295</v>
      </c>
      <c r="B735" t="str">
        <f t="shared" si="54"/>
        <v>32</v>
      </c>
      <c r="C735" t="str">
        <f t="shared" si="55"/>
        <v>L00</v>
      </c>
      <c r="D735" t="str">
        <f t="shared" si="56"/>
        <v>C87</v>
      </c>
      <c r="E735" s="161" t="s">
        <v>4296</v>
      </c>
      <c r="F735" t="s">
        <v>17284</v>
      </c>
      <c r="G735" t="s">
        <v>4297</v>
      </c>
      <c r="H735" s="209">
        <v>32</v>
      </c>
      <c r="I735" s="209" t="s">
        <v>2258</v>
      </c>
      <c r="J735" s="209" t="s">
        <v>4298</v>
      </c>
      <c r="K735" s="209">
        <v>319122</v>
      </c>
      <c r="L735" s="209">
        <v>210100</v>
      </c>
      <c r="M735" s="209">
        <v>404</v>
      </c>
      <c r="N735" s="209">
        <v>2000</v>
      </c>
      <c r="O735" s="209">
        <v>4001</v>
      </c>
      <c r="P735" s="376">
        <v>40397</v>
      </c>
      <c r="Q735" s="248"/>
      <c r="R735" s="248"/>
      <c r="S735" s="248"/>
      <c r="T735" s="251" t="s">
        <v>16014</v>
      </c>
      <c r="U735" s="248" t="s">
        <v>16270</v>
      </c>
    </row>
    <row r="736" spans="1:21" s="1" customFormat="1" ht="23.25" customHeight="1" x14ac:dyDescent="0.25">
      <c r="A736" t="s">
        <v>2696</v>
      </c>
      <c r="B736" t="str">
        <f t="shared" si="54"/>
        <v>32</v>
      </c>
      <c r="C736" t="str">
        <f t="shared" si="55"/>
        <v>L00</v>
      </c>
      <c r="D736" t="str">
        <f t="shared" si="56"/>
        <v>433</v>
      </c>
      <c r="E736" s="161" t="s">
        <v>2697</v>
      </c>
      <c r="F736" t="s">
        <v>17284</v>
      </c>
      <c r="G736" t="s">
        <v>2698</v>
      </c>
      <c r="H736" s="209">
        <v>32</v>
      </c>
      <c r="I736" s="209" t="s">
        <v>2258</v>
      </c>
      <c r="J736" s="209">
        <v>433</v>
      </c>
      <c r="K736" s="209">
        <v>319122</v>
      </c>
      <c r="L736" s="209">
        <v>210100</v>
      </c>
      <c r="M736" s="209">
        <v>404</v>
      </c>
      <c r="N736" s="209">
        <v>2000</v>
      </c>
      <c r="O736" s="209">
        <v>4001</v>
      </c>
      <c r="P736" s="376">
        <v>40398</v>
      </c>
      <c r="Q736" s="248"/>
      <c r="R736" s="248"/>
      <c r="S736" s="248"/>
      <c r="T736" s="251" t="s">
        <v>16014</v>
      </c>
      <c r="U736" s="248" t="s">
        <v>16270</v>
      </c>
    </row>
    <row r="737" spans="1:21" s="1" customFormat="1" ht="23.25" customHeight="1" x14ac:dyDescent="0.25">
      <c r="A737" t="s">
        <v>2699</v>
      </c>
      <c r="B737" t="str">
        <f t="shared" si="54"/>
        <v>32</v>
      </c>
      <c r="C737" t="str">
        <f t="shared" si="55"/>
        <v>L00</v>
      </c>
      <c r="D737" t="str">
        <f t="shared" si="56"/>
        <v>434</v>
      </c>
      <c r="E737" s="161" t="s">
        <v>2700</v>
      </c>
      <c r="F737" t="s">
        <v>17284</v>
      </c>
      <c r="G737" t="s">
        <v>2701</v>
      </c>
      <c r="H737" s="209">
        <v>32</v>
      </c>
      <c r="I737" s="209" t="s">
        <v>2258</v>
      </c>
      <c r="J737" s="209">
        <v>434</v>
      </c>
      <c r="K737" s="209">
        <v>319122</v>
      </c>
      <c r="L737" s="209">
        <v>210100</v>
      </c>
      <c r="M737" s="209">
        <v>404</v>
      </c>
      <c r="N737" s="209">
        <v>2000</v>
      </c>
      <c r="O737" s="209">
        <v>4001</v>
      </c>
      <c r="P737" s="376">
        <v>40399</v>
      </c>
      <c r="Q737" s="248"/>
      <c r="R737" s="248"/>
      <c r="S737" s="248"/>
      <c r="T737" s="251" t="s">
        <v>16014</v>
      </c>
      <c r="U737" s="248" t="s">
        <v>16270</v>
      </c>
    </row>
    <row r="738" spans="1:21" s="1" customFormat="1" ht="23.25" customHeight="1" x14ac:dyDescent="0.25">
      <c r="A738" t="s">
        <v>2776</v>
      </c>
      <c r="B738" t="str">
        <f t="shared" si="54"/>
        <v>32</v>
      </c>
      <c r="C738" t="str">
        <f t="shared" si="55"/>
        <v>L00</v>
      </c>
      <c r="D738" t="str">
        <f t="shared" si="56"/>
        <v>463</v>
      </c>
      <c r="E738" s="161" t="s">
        <v>2777</v>
      </c>
      <c r="F738" t="s">
        <v>17284</v>
      </c>
      <c r="G738" t="s">
        <v>2778</v>
      </c>
      <c r="H738" s="209">
        <v>32</v>
      </c>
      <c r="I738" s="209" t="s">
        <v>2258</v>
      </c>
      <c r="J738" s="209">
        <v>463</v>
      </c>
      <c r="K738" s="209">
        <v>319122</v>
      </c>
      <c r="L738" s="209">
        <v>210100</v>
      </c>
      <c r="M738" s="209">
        <v>404</v>
      </c>
      <c r="N738" s="209">
        <v>2000</v>
      </c>
      <c r="O738" s="209">
        <v>4001</v>
      </c>
      <c r="P738" s="376">
        <v>40400</v>
      </c>
      <c r="Q738" s="248"/>
      <c r="R738" s="248"/>
      <c r="S738" s="248"/>
      <c r="T738" s="251" t="s">
        <v>16014</v>
      </c>
      <c r="U738" s="248" t="s">
        <v>16270</v>
      </c>
    </row>
    <row r="739" spans="1:21" s="1" customFormat="1" ht="23.25" customHeight="1" x14ac:dyDescent="0.25">
      <c r="A739" t="s">
        <v>2338</v>
      </c>
      <c r="B739" t="str">
        <f t="shared" si="54"/>
        <v>32</v>
      </c>
      <c r="C739" t="str">
        <f t="shared" si="55"/>
        <v>L00</v>
      </c>
      <c r="D739" t="str">
        <f t="shared" si="56"/>
        <v>264</v>
      </c>
      <c r="E739" s="161" t="s">
        <v>2339</v>
      </c>
      <c r="F739" t="s">
        <v>17284</v>
      </c>
      <c r="G739" t="s">
        <v>2340</v>
      </c>
      <c r="H739" s="209">
        <v>32</v>
      </c>
      <c r="I739" s="209" t="s">
        <v>2258</v>
      </c>
      <c r="J739" s="209">
        <v>264</v>
      </c>
      <c r="K739" s="209">
        <v>319122</v>
      </c>
      <c r="L739" s="209">
        <v>210100</v>
      </c>
      <c r="M739" s="209">
        <v>404</v>
      </c>
      <c r="N739" s="209">
        <v>2000</v>
      </c>
      <c r="O739" s="209">
        <v>4001</v>
      </c>
      <c r="P739" s="376">
        <v>40401</v>
      </c>
      <c r="Q739" s="248"/>
      <c r="R739" s="251"/>
      <c r="S739" s="248"/>
      <c r="T739" s="251" t="s">
        <v>16014</v>
      </c>
      <c r="U739" s="248" t="s">
        <v>16270</v>
      </c>
    </row>
    <row r="740" spans="1:21" s="1" customFormat="1" ht="23.25" customHeight="1" x14ac:dyDescent="0.25">
      <c r="A740" t="s">
        <v>2522</v>
      </c>
      <c r="B740" t="str">
        <f t="shared" si="54"/>
        <v>32</v>
      </c>
      <c r="C740" t="str">
        <f t="shared" si="55"/>
        <v>L00</v>
      </c>
      <c r="D740" t="str">
        <f t="shared" si="56"/>
        <v>361</v>
      </c>
      <c r="E740" s="161" t="s">
        <v>2523</v>
      </c>
      <c r="F740" t="s">
        <v>17284</v>
      </c>
      <c r="G740" t="s">
        <v>2524</v>
      </c>
      <c r="H740" s="209">
        <v>32</v>
      </c>
      <c r="I740" s="209" t="s">
        <v>2258</v>
      </c>
      <c r="J740" s="209">
        <v>361</v>
      </c>
      <c r="K740" s="209">
        <v>319122</v>
      </c>
      <c r="L740" s="209">
        <v>210100</v>
      </c>
      <c r="M740" s="209">
        <v>404</v>
      </c>
      <c r="N740" s="209">
        <v>2000</v>
      </c>
      <c r="O740" s="209">
        <v>4001</v>
      </c>
      <c r="P740" s="376">
        <v>40402</v>
      </c>
      <c r="Q740" s="248"/>
      <c r="R740" s="248"/>
      <c r="S740" s="248"/>
      <c r="T740" s="251" t="s">
        <v>16014</v>
      </c>
      <c r="U740" s="248" t="s">
        <v>16270</v>
      </c>
    </row>
    <row r="741" spans="1:21" s="1" customFormat="1" ht="23.25" customHeight="1" x14ac:dyDescent="0.25">
      <c r="A741" t="s">
        <v>2525</v>
      </c>
      <c r="B741" t="str">
        <f t="shared" si="54"/>
        <v>32</v>
      </c>
      <c r="C741" t="str">
        <f t="shared" si="55"/>
        <v>L00</v>
      </c>
      <c r="D741" t="str">
        <f t="shared" si="56"/>
        <v>362</v>
      </c>
      <c r="E741" s="161" t="s">
        <v>2526</v>
      </c>
      <c r="F741" t="s">
        <v>17284</v>
      </c>
      <c r="G741" t="s">
        <v>2527</v>
      </c>
      <c r="H741" s="209">
        <v>32</v>
      </c>
      <c r="I741" s="209" t="s">
        <v>2258</v>
      </c>
      <c r="J741" s="209">
        <v>362</v>
      </c>
      <c r="K741" s="209">
        <v>319122</v>
      </c>
      <c r="L741" s="209">
        <v>210100</v>
      </c>
      <c r="M741" s="209">
        <v>404</v>
      </c>
      <c r="N741" s="209">
        <v>2000</v>
      </c>
      <c r="O741" s="209">
        <v>4001</v>
      </c>
      <c r="P741" s="376">
        <v>40403</v>
      </c>
      <c r="Q741" s="248"/>
      <c r="R741" s="248"/>
      <c r="S741" s="248"/>
      <c r="T741" s="251" t="s">
        <v>16014</v>
      </c>
      <c r="U741" s="248" t="s">
        <v>16270</v>
      </c>
    </row>
    <row r="742" spans="1:21" s="1" customFormat="1" ht="23.25" customHeight="1" x14ac:dyDescent="0.25">
      <c r="A742" t="s">
        <v>3650</v>
      </c>
      <c r="B742" t="str">
        <f t="shared" si="54"/>
        <v>32</v>
      </c>
      <c r="C742" t="str">
        <f t="shared" si="55"/>
        <v>L00</v>
      </c>
      <c r="D742" t="str">
        <f t="shared" si="56"/>
        <v>B22</v>
      </c>
      <c r="E742" s="161" t="s">
        <v>3651</v>
      </c>
      <c r="F742" t="s">
        <v>17284</v>
      </c>
      <c r="G742" t="s">
        <v>3652</v>
      </c>
      <c r="H742" s="209">
        <v>32</v>
      </c>
      <c r="I742" s="209" t="s">
        <v>2258</v>
      </c>
      <c r="J742" s="209" t="s">
        <v>3653</v>
      </c>
      <c r="K742" s="209">
        <v>319122</v>
      </c>
      <c r="L742" s="209">
        <v>210100</v>
      </c>
      <c r="M742" s="209">
        <v>404</v>
      </c>
      <c r="N742" s="209">
        <v>2000</v>
      </c>
      <c r="O742" s="209">
        <v>4001</v>
      </c>
      <c r="P742" s="376">
        <v>40404</v>
      </c>
      <c r="Q742" s="248"/>
      <c r="R742" s="248"/>
      <c r="S742" s="248"/>
      <c r="T742" s="251" t="s">
        <v>16014</v>
      </c>
      <c r="U742" s="248" t="s">
        <v>16270</v>
      </c>
    </row>
    <row r="743" spans="1:21" s="1" customFormat="1" ht="23.25" customHeight="1" x14ac:dyDescent="0.25">
      <c r="A743" t="s">
        <v>2347</v>
      </c>
      <c r="B743" t="str">
        <f t="shared" si="54"/>
        <v>32</v>
      </c>
      <c r="C743" t="str">
        <f t="shared" si="55"/>
        <v>L00</v>
      </c>
      <c r="D743" t="str">
        <f t="shared" si="56"/>
        <v>268</v>
      </c>
      <c r="E743" s="161" t="s">
        <v>2348</v>
      </c>
      <c r="F743" t="s">
        <v>17284</v>
      </c>
      <c r="G743" t="s">
        <v>2349</v>
      </c>
      <c r="H743" s="209">
        <v>32</v>
      </c>
      <c r="I743" s="209" t="s">
        <v>2258</v>
      </c>
      <c r="J743" s="209">
        <v>268</v>
      </c>
      <c r="K743" s="209">
        <v>319122</v>
      </c>
      <c r="L743" s="209">
        <v>210100</v>
      </c>
      <c r="M743" s="209">
        <v>404</v>
      </c>
      <c r="N743" s="209">
        <v>2000</v>
      </c>
      <c r="O743" s="209">
        <v>4001</v>
      </c>
      <c r="P743" s="376">
        <v>40405</v>
      </c>
      <c r="Q743" s="248"/>
      <c r="R743" s="251"/>
      <c r="S743" s="248"/>
      <c r="T743" s="251" t="s">
        <v>16014</v>
      </c>
      <c r="U743" s="248" t="s">
        <v>16270</v>
      </c>
    </row>
    <row r="744" spans="1:21" s="1" customFormat="1" ht="23.25" customHeight="1" x14ac:dyDescent="0.25">
      <c r="A744" t="s">
        <v>3442</v>
      </c>
      <c r="B744" t="str">
        <f t="shared" si="54"/>
        <v>32</v>
      </c>
      <c r="C744" t="str">
        <f t="shared" si="55"/>
        <v>L00</v>
      </c>
      <c r="D744" t="str">
        <f t="shared" si="56"/>
        <v>A69</v>
      </c>
      <c r="E744" s="161" t="s">
        <v>3443</v>
      </c>
      <c r="F744" t="s">
        <v>17284</v>
      </c>
      <c r="G744" t="s">
        <v>3444</v>
      </c>
      <c r="H744" s="209">
        <v>32</v>
      </c>
      <c r="I744" s="209" t="s">
        <v>2258</v>
      </c>
      <c r="J744" s="209" t="s">
        <v>3445</v>
      </c>
      <c r="K744" s="209">
        <v>319122</v>
      </c>
      <c r="L744" s="209">
        <v>210100</v>
      </c>
      <c r="M744" s="209">
        <v>404</v>
      </c>
      <c r="N744" s="209">
        <v>2000</v>
      </c>
      <c r="O744" s="209">
        <v>4001</v>
      </c>
      <c r="P744" s="376">
        <v>40406</v>
      </c>
      <c r="Q744" s="248"/>
      <c r="R744" s="248"/>
      <c r="S744" s="248"/>
      <c r="T744" s="251" t="s">
        <v>16014</v>
      </c>
      <c r="U744" s="248" t="s">
        <v>16270</v>
      </c>
    </row>
    <row r="745" spans="1:21" s="1" customFormat="1" ht="23.25" customHeight="1" x14ac:dyDescent="0.25">
      <c r="A745" t="s">
        <v>2528</v>
      </c>
      <c r="B745" t="str">
        <f t="shared" si="54"/>
        <v>32</v>
      </c>
      <c r="C745" t="str">
        <f t="shared" si="55"/>
        <v>L00</v>
      </c>
      <c r="D745" t="str">
        <f t="shared" si="56"/>
        <v>363</v>
      </c>
      <c r="E745" s="161" t="s">
        <v>2529</v>
      </c>
      <c r="F745" t="s">
        <v>17284</v>
      </c>
      <c r="G745" t="s">
        <v>2530</v>
      </c>
      <c r="H745" s="209">
        <v>32</v>
      </c>
      <c r="I745" s="209" t="s">
        <v>2258</v>
      </c>
      <c r="J745" s="209">
        <v>363</v>
      </c>
      <c r="K745" s="209">
        <v>319122</v>
      </c>
      <c r="L745" s="209">
        <v>210100</v>
      </c>
      <c r="M745" s="209">
        <v>404</v>
      </c>
      <c r="N745" s="209">
        <v>2000</v>
      </c>
      <c r="O745" s="209">
        <v>4001</v>
      </c>
      <c r="P745" s="376">
        <v>40407</v>
      </c>
      <c r="Q745" s="248"/>
      <c r="R745" s="248"/>
      <c r="S745" s="248"/>
      <c r="T745" s="251" t="s">
        <v>16014</v>
      </c>
      <c r="U745" s="248" t="s">
        <v>16270</v>
      </c>
    </row>
    <row r="746" spans="1:21" s="1" customFormat="1" ht="23.25" customHeight="1" x14ac:dyDescent="0.25">
      <c r="A746" t="s">
        <v>4279</v>
      </c>
      <c r="B746" t="str">
        <f t="shared" si="54"/>
        <v>32</v>
      </c>
      <c r="C746" t="str">
        <f t="shared" si="55"/>
        <v>L00</v>
      </c>
      <c r="D746" t="str">
        <f t="shared" si="56"/>
        <v>C83</v>
      </c>
      <c r="E746" s="161" t="s">
        <v>4280</v>
      </c>
      <c r="F746" t="s">
        <v>17284</v>
      </c>
      <c r="G746" t="s">
        <v>4281</v>
      </c>
      <c r="H746" s="209">
        <v>32</v>
      </c>
      <c r="I746" s="209" t="s">
        <v>2258</v>
      </c>
      <c r="J746" s="209" t="s">
        <v>4282</v>
      </c>
      <c r="K746" s="209">
        <v>319122</v>
      </c>
      <c r="L746" s="209">
        <v>210100</v>
      </c>
      <c r="M746" s="209">
        <v>404</v>
      </c>
      <c r="N746" s="209">
        <v>2000</v>
      </c>
      <c r="O746" s="209">
        <v>4001</v>
      </c>
      <c r="P746" s="376">
        <v>40408</v>
      </c>
      <c r="Q746" s="248"/>
      <c r="R746" s="248"/>
      <c r="S746" s="248"/>
      <c r="T746" s="251" t="s">
        <v>16014</v>
      </c>
      <c r="U746" s="248" t="s">
        <v>16270</v>
      </c>
    </row>
    <row r="747" spans="1:21" s="1" customFormat="1" ht="23.25" customHeight="1" x14ac:dyDescent="0.25">
      <c r="A747" t="s">
        <v>3920</v>
      </c>
      <c r="B747" t="str">
        <f t="shared" si="54"/>
        <v>32</v>
      </c>
      <c r="C747" t="str">
        <f t="shared" si="55"/>
        <v>L00</v>
      </c>
      <c r="D747" t="str">
        <f t="shared" si="56"/>
        <v>B90</v>
      </c>
      <c r="E747" s="161" t="s">
        <v>3921</v>
      </c>
      <c r="F747" t="s">
        <v>17284</v>
      </c>
      <c r="G747" t="s">
        <v>3922</v>
      </c>
      <c r="H747" s="209">
        <v>32</v>
      </c>
      <c r="I747" s="209" t="s">
        <v>2258</v>
      </c>
      <c r="J747" s="209" t="s">
        <v>3923</v>
      </c>
      <c r="K747" s="209">
        <v>319122</v>
      </c>
      <c r="L747" s="209">
        <v>210100</v>
      </c>
      <c r="M747" s="209">
        <v>404</v>
      </c>
      <c r="N747" s="209">
        <v>2000</v>
      </c>
      <c r="O747" s="209">
        <v>4001</v>
      </c>
      <c r="P747" s="376">
        <v>40409</v>
      </c>
      <c r="Q747" s="248"/>
      <c r="R747" s="248"/>
      <c r="S747" s="248"/>
      <c r="T747" s="251" t="s">
        <v>16014</v>
      </c>
      <c r="U747" s="248" t="s">
        <v>16270</v>
      </c>
    </row>
    <row r="748" spans="1:21" s="1" customFormat="1" ht="23.25" customHeight="1" x14ac:dyDescent="0.25">
      <c r="A748" t="s">
        <v>5989</v>
      </c>
      <c r="B748" t="str">
        <f t="shared" si="54"/>
        <v>32</v>
      </c>
      <c r="C748" t="str">
        <f t="shared" si="55"/>
        <v>L00</v>
      </c>
      <c r="D748" t="str">
        <f t="shared" si="56"/>
        <v>H54</v>
      </c>
      <c r="E748" s="161" t="s">
        <v>5990</v>
      </c>
      <c r="F748" t="s">
        <v>17284</v>
      </c>
      <c r="G748" t="s">
        <v>5991</v>
      </c>
      <c r="H748" s="209">
        <v>32</v>
      </c>
      <c r="I748" s="209" t="s">
        <v>2258</v>
      </c>
      <c r="J748" s="209" t="s">
        <v>5992</v>
      </c>
      <c r="K748" s="209">
        <v>319122</v>
      </c>
      <c r="L748" s="209">
        <v>210100</v>
      </c>
      <c r="M748" s="209">
        <v>404</v>
      </c>
      <c r="N748" s="209">
        <v>2000</v>
      </c>
      <c r="O748" s="209">
        <v>4001</v>
      </c>
      <c r="P748" s="376">
        <v>40410</v>
      </c>
      <c r="Q748" s="248"/>
      <c r="R748" s="248"/>
      <c r="S748" s="248"/>
      <c r="T748" s="251" t="s">
        <v>16014</v>
      </c>
      <c r="U748" s="248" t="s">
        <v>16270</v>
      </c>
    </row>
    <row r="749" spans="1:21" s="1" customFormat="1" ht="23.25" customHeight="1" x14ac:dyDescent="0.25">
      <c r="A749" t="s">
        <v>6048</v>
      </c>
      <c r="B749" t="str">
        <f t="shared" si="54"/>
        <v>32</v>
      </c>
      <c r="C749" t="str">
        <f t="shared" si="55"/>
        <v>L00</v>
      </c>
      <c r="D749" t="str">
        <f t="shared" si="56"/>
        <v>H69</v>
      </c>
      <c r="E749" s="161" t="s">
        <v>6049</v>
      </c>
      <c r="F749" t="s">
        <v>17284</v>
      </c>
      <c r="G749" t="s">
        <v>6050</v>
      </c>
      <c r="H749" s="209">
        <v>32</v>
      </c>
      <c r="I749" s="209" t="s">
        <v>2258</v>
      </c>
      <c r="J749" s="209" t="s">
        <v>6051</v>
      </c>
      <c r="K749" s="209">
        <v>319122</v>
      </c>
      <c r="L749" s="209">
        <v>210100</v>
      </c>
      <c r="M749" s="209">
        <v>404</v>
      </c>
      <c r="N749" s="209">
        <v>2000</v>
      </c>
      <c r="O749" s="209">
        <v>4001</v>
      </c>
      <c r="P749" s="376">
        <v>40411</v>
      </c>
      <c r="Q749" s="248"/>
      <c r="R749" s="248"/>
      <c r="S749" s="248"/>
      <c r="T749" s="251" t="s">
        <v>16014</v>
      </c>
      <c r="U749" s="248" t="s">
        <v>16270</v>
      </c>
    </row>
    <row r="750" spans="1:21" s="1" customFormat="1" ht="23.25" customHeight="1" x14ac:dyDescent="0.25">
      <c r="A750" t="s">
        <v>3478</v>
      </c>
      <c r="B750" t="str">
        <f t="shared" si="54"/>
        <v>32</v>
      </c>
      <c r="C750" t="str">
        <f t="shared" si="55"/>
        <v>L00</v>
      </c>
      <c r="D750" t="str">
        <f t="shared" si="56"/>
        <v>A78</v>
      </c>
      <c r="E750" s="161" t="s">
        <v>3479</v>
      </c>
      <c r="F750" t="s">
        <v>17284</v>
      </c>
      <c r="G750" t="s">
        <v>3480</v>
      </c>
      <c r="H750" s="209">
        <v>32</v>
      </c>
      <c r="I750" s="209" t="s">
        <v>2258</v>
      </c>
      <c r="J750" s="209" t="s">
        <v>3481</v>
      </c>
      <c r="K750" s="209">
        <v>319122</v>
      </c>
      <c r="L750" s="209">
        <v>210100</v>
      </c>
      <c r="M750" s="209">
        <v>404</v>
      </c>
      <c r="N750" s="209">
        <v>2000</v>
      </c>
      <c r="O750" s="209">
        <v>4001</v>
      </c>
      <c r="P750" s="376">
        <v>40412</v>
      </c>
      <c r="Q750" s="248"/>
      <c r="R750" s="248"/>
      <c r="S750" s="248"/>
      <c r="T750" s="251" t="s">
        <v>16014</v>
      </c>
      <c r="U750" s="248" t="s">
        <v>16270</v>
      </c>
    </row>
    <row r="751" spans="1:21" s="1" customFormat="1" ht="23.25" customHeight="1" x14ac:dyDescent="0.25">
      <c r="A751" t="s">
        <v>4590</v>
      </c>
      <c r="B751" t="str">
        <f t="shared" ref="B751:B814" si="57">LEFT(A751,2)</f>
        <v>32</v>
      </c>
      <c r="C751" t="str">
        <f t="shared" ref="C751:C814" si="58">MID(A751,4,3)</f>
        <v>L00</v>
      </c>
      <c r="D751" t="str">
        <f t="shared" ref="D751:D814" si="59">RIGHT(A751,3)</f>
        <v>D70</v>
      </c>
      <c r="E751" s="161" t="s">
        <v>4591</v>
      </c>
      <c r="F751" t="s">
        <v>17284</v>
      </c>
      <c r="G751" t="s">
        <v>4592</v>
      </c>
      <c r="H751" s="209">
        <v>32</v>
      </c>
      <c r="I751" s="209" t="s">
        <v>2258</v>
      </c>
      <c r="J751" s="209" t="s">
        <v>4593</v>
      </c>
      <c r="K751" s="209">
        <v>319122</v>
      </c>
      <c r="L751" s="209">
        <v>210100</v>
      </c>
      <c r="M751" s="209">
        <v>404</v>
      </c>
      <c r="N751" s="209">
        <v>2000</v>
      </c>
      <c r="O751" s="209">
        <v>4001</v>
      </c>
      <c r="P751" s="376">
        <v>40413</v>
      </c>
      <c r="Q751" s="248"/>
      <c r="R751" s="248"/>
      <c r="S751" s="248"/>
      <c r="T751" s="251" t="s">
        <v>16014</v>
      </c>
      <c r="U751" s="248" t="s">
        <v>16270</v>
      </c>
    </row>
    <row r="752" spans="1:21" s="1" customFormat="1" ht="23.25" customHeight="1" x14ac:dyDescent="0.25">
      <c r="A752" t="s">
        <v>4586</v>
      </c>
      <c r="B752" t="str">
        <f t="shared" si="57"/>
        <v>32</v>
      </c>
      <c r="C752" t="str">
        <f t="shared" si="58"/>
        <v>L00</v>
      </c>
      <c r="D752" t="str">
        <f t="shared" si="59"/>
        <v>D69</v>
      </c>
      <c r="E752" s="161" t="s">
        <v>4587</v>
      </c>
      <c r="F752" t="s">
        <v>17284</v>
      </c>
      <c r="G752" t="s">
        <v>4588</v>
      </c>
      <c r="H752" s="209">
        <v>32</v>
      </c>
      <c r="I752" s="209" t="s">
        <v>2258</v>
      </c>
      <c r="J752" s="209" t="s">
        <v>4589</v>
      </c>
      <c r="K752" s="209">
        <v>319122</v>
      </c>
      <c r="L752" s="209">
        <v>210100</v>
      </c>
      <c r="M752" s="209">
        <v>404</v>
      </c>
      <c r="N752" s="209">
        <v>2000</v>
      </c>
      <c r="O752" s="209">
        <v>4001</v>
      </c>
      <c r="P752" s="376">
        <v>40414</v>
      </c>
      <c r="Q752" s="248"/>
      <c r="R752" s="248"/>
      <c r="S752" s="248"/>
      <c r="T752" s="251" t="s">
        <v>16014</v>
      </c>
      <c r="U752" s="248" t="s">
        <v>16270</v>
      </c>
    </row>
    <row r="753" spans="1:21" s="1" customFormat="1" ht="23.25" customHeight="1" x14ac:dyDescent="0.25">
      <c r="A753" t="s">
        <v>3833</v>
      </c>
      <c r="B753" t="str">
        <f t="shared" si="57"/>
        <v>32</v>
      </c>
      <c r="C753" t="str">
        <f t="shared" si="58"/>
        <v>L00</v>
      </c>
      <c r="D753" t="str">
        <f t="shared" si="59"/>
        <v>B68</v>
      </c>
      <c r="E753" s="161" t="s">
        <v>3834</v>
      </c>
      <c r="F753" t="s">
        <v>17284</v>
      </c>
      <c r="G753" t="s">
        <v>3834</v>
      </c>
      <c r="H753" s="209">
        <v>32</v>
      </c>
      <c r="I753" s="209" t="s">
        <v>2258</v>
      </c>
      <c r="J753" s="209" t="s">
        <v>3835</v>
      </c>
      <c r="K753" s="209">
        <v>319122</v>
      </c>
      <c r="L753" s="209">
        <v>210100</v>
      </c>
      <c r="M753" s="209">
        <v>404</v>
      </c>
      <c r="N753" s="209">
        <v>2000</v>
      </c>
      <c r="O753" s="209">
        <v>4001</v>
      </c>
      <c r="P753" s="376">
        <v>40415</v>
      </c>
      <c r="Q753" s="248"/>
      <c r="R753" s="248"/>
      <c r="S753" s="248"/>
      <c r="T753" s="251" t="s">
        <v>16014</v>
      </c>
      <c r="U753" s="248" t="s">
        <v>16270</v>
      </c>
    </row>
    <row r="754" spans="1:21" s="1" customFormat="1" ht="23.25" customHeight="1" x14ac:dyDescent="0.25">
      <c r="A754" t="s">
        <v>2961</v>
      </c>
      <c r="B754" t="str">
        <f t="shared" si="57"/>
        <v>32</v>
      </c>
      <c r="C754" t="str">
        <f t="shared" si="58"/>
        <v>L00</v>
      </c>
      <c r="D754" t="str">
        <f t="shared" si="59"/>
        <v>862</v>
      </c>
      <c r="E754" s="161" t="s">
        <v>2962</v>
      </c>
      <c r="F754" t="s">
        <v>17284</v>
      </c>
      <c r="G754" t="s">
        <v>2963</v>
      </c>
      <c r="H754" s="209">
        <v>32</v>
      </c>
      <c r="I754" s="209" t="s">
        <v>2258</v>
      </c>
      <c r="J754" s="209">
        <v>862</v>
      </c>
      <c r="K754" s="209">
        <v>319122</v>
      </c>
      <c r="L754" s="209">
        <v>210100</v>
      </c>
      <c r="M754" s="209">
        <v>404</v>
      </c>
      <c r="N754" s="209">
        <v>2000</v>
      </c>
      <c r="O754" s="209">
        <v>4001</v>
      </c>
      <c r="P754" s="376">
        <v>40416</v>
      </c>
      <c r="Q754" s="248"/>
      <c r="R754" s="248"/>
      <c r="S754" s="248"/>
      <c r="T754" s="251" t="s">
        <v>16014</v>
      </c>
      <c r="U754" s="248" t="s">
        <v>16270</v>
      </c>
    </row>
    <row r="755" spans="1:21" s="1" customFormat="1" ht="23.25" customHeight="1" x14ac:dyDescent="0.25">
      <c r="A755" t="s">
        <v>4407</v>
      </c>
      <c r="B755" t="str">
        <f t="shared" si="57"/>
        <v>32</v>
      </c>
      <c r="C755" t="str">
        <f t="shared" si="58"/>
        <v>L00</v>
      </c>
      <c r="D755" t="str">
        <f t="shared" si="59"/>
        <v>D23</v>
      </c>
      <c r="E755" s="161" t="s">
        <v>4408</v>
      </c>
      <c r="F755" t="s">
        <v>17284</v>
      </c>
      <c r="G755" t="s">
        <v>4409</v>
      </c>
      <c r="H755" s="209">
        <v>32</v>
      </c>
      <c r="I755" s="209" t="s">
        <v>2258</v>
      </c>
      <c r="J755" s="209" t="s">
        <v>4410</v>
      </c>
      <c r="K755" s="209">
        <v>319122</v>
      </c>
      <c r="L755" s="209">
        <v>210100</v>
      </c>
      <c r="M755" s="209">
        <v>404</v>
      </c>
      <c r="N755" s="209">
        <v>2000</v>
      </c>
      <c r="O755" s="209">
        <v>4001</v>
      </c>
      <c r="P755" s="376">
        <v>40417</v>
      </c>
      <c r="Q755" s="248"/>
      <c r="R755" s="248"/>
      <c r="S755" s="248"/>
      <c r="T755" s="251" t="s">
        <v>16014</v>
      </c>
      <c r="U755" s="248" t="s">
        <v>16270</v>
      </c>
    </row>
    <row r="756" spans="1:21" s="1" customFormat="1" ht="23.25" customHeight="1" x14ac:dyDescent="0.25">
      <c r="A756" t="s">
        <v>2917</v>
      </c>
      <c r="B756" t="str">
        <f t="shared" si="57"/>
        <v>32</v>
      </c>
      <c r="C756" t="str">
        <f t="shared" si="58"/>
        <v>L00</v>
      </c>
      <c r="D756" t="str">
        <f t="shared" si="59"/>
        <v>830</v>
      </c>
      <c r="E756" s="161" t="s">
        <v>2918</v>
      </c>
      <c r="F756" t="s">
        <v>17284</v>
      </c>
      <c r="G756" t="s">
        <v>2919</v>
      </c>
      <c r="H756" s="209">
        <v>32</v>
      </c>
      <c r="I756" s="209" t="s">
        <v>2258</v>
      </c>
      <c r="J756" s="209">
        <v>830</v>
      </c>
      <c r="K756" s="209">
        <v>319122</v>
      </c>
      <c r="L756" s="209">
        <v>210100</v>
      </c>
      <c r="M756" s="209">
        <v>404</v>
      </c>
      <c r="N756" s="209">
        <v>2000</v>
      </c>
      <c r="O756" s="209">
        <v>4001</v>
      </c>
      <c r="P756" s="376">
        <v>40418</v>
      </c>
      <c r="Q756" s="248"/>
      <c r="R756" s="248"/>
      <c r="S756" s="248"/>
      <c r="T756" s="251" t="s">
        <v>16014</v>
      </c>
      <c r="U756" s="248" t="s">
        <v>16270</v>
      </c>
    </row>
    <row r="757" spans="1:21" s="1" customFormat="1" ht="23.25" customHeight="1" x14ac:dyDescent="0.25">
      <c r="A757" t="s">
        <v>2967</v>
      </c>
      <c r="B757" t="str">
        <f t="shared" si="57"/>
        <v>32</v>
      </c>
      <c r="C757" t="str">
        <f t="shared" si="58"/>
        <v>L00</v>
      </c>
      <c r="D757" t="str">
        <f t="shared" si="59"/>
        <v>865</v>
      </c>
      <c r="E757" s="161" t="s">
        <v>2968</v>
      </c>
      <c r="F757" t="s">
        <v>17284</v>
      </c>
      <c r="G757" t="s">
        <v>2969</v>
      </c>
      <c r="H757" s="209">
        <v>32</v>
      </c>
      <c r="I757" s="209" t="s">
        <v>2258</v>
      </c>
      <c r="J757" s="209">
        <v>865</v>
      </c>
      <c r="K757" s="209">
        <v>319122</v>
      </c>
      <c r="L757" s="209">
        <v>210100</v>
      </c>
      <c r="M757" s="209">
        <v>404</v>
      </c>
      <c r="N757" s="209">
        <v>2000</v>
      </c>
      <c r="O757" s="209">
        <v>4001</v>
      </c>
      <c r="P757" s="376">
        <v>40419</v>
      </c>
      <c r="Q757" s="248"/>
      <c r="R757" s="248"/>
      <c r="S757" s="248"/>
      <c r="T757" s="251" t="s">
        <v>16014</v>
      </c>
      <c r="U757" s="248" t="s">
        <v>16270</v>
      </c>
    </row>
    <row r="758" spans="1:21" s="1" customFormat="1" ht="23.25" customHeight="1" x14ac:dyDescent="0.25">
      <c r="A758" t="s">
        <v>4159</v>
      </c>
      <c r="B758" t="str">
        <f t="shared" si="57"/>
        <v>32</v>
      </c>
      <c r="C758" t="str">
        <f t="shared" si="58"/>
        <v>L00</v>
      </c>
      <c r="D758" t="str">
        <f t="shared" si="59"/>
        <v>C52</v>
      </c>
      <c r="E758" s="161" t="s">
        <v>4160</v>
      </c>
      <c r="F758" t="s">
        <v>17284</v>
      </c>
      <c r="G758" t="s">
        <v>4161</v>
      </c>
      <c r="H758" s="209">
        <v>32</v>
      </c>
      <c r="I758" s="209" t="s">
        <v>2258</v>
      </c>
      <c r="J758" s="209" t="s">
        <v>4162</v>
      </c>
      <c r="K758" s="209">
        <v>319122</v>
      </c>
      <c r="L758" s="209">
        <v>210100</v>
      </c>
      <c r="M758" s="209">
        <v>404</v>
      </c>
      <c r="N758" s="209">
        <v>2000</v>
      </c>
      <c r="O758" s="209">
        <v>4001</v>
      </c>
      <c r="P758" s="376">
        <v>40420</v>
      </c>
      <c r="Q758" s="248"/>
      <c r="R758" s="248"/>
      <c r="S758" s="248"/>
      <c r="T758" s="251" t="s">
        <v>16014</v>
      </c>
      <c r="U758" s="248" t="s">
        <v>16270</v>
      </c>
    </row>
    <row r="759" spans="1:21" s="1" customFormat="1" ht="23.25" customHeight="1" x14ac:dyDescent="0.25">
      <c r="A759" t="s">
        <v>3690</v>
      </c>
      <c r="B759" t="str">
        <f t="shared" si="57"/>
        <v>32</v>
      </c>
      <c r="C759" t="str">
        <f t="shared" si="58"/>
        <v>L00</v>
      </c>
      <c r="D759" t="str">
        <f t="shared" si="59"/>
        <v>B32</v>
      </c>
      <c r="E759" s="161" t="s">
        <v>3691</v>
      </c>
      <c r="F759" t="s">
        <v>17284</v>
      </c>
      <c r="G759" t="s">
        <v>3692</v>
      </c>
      <c r="H759" s="209">
        <v>32</v>
      </c>
      <c r="I759" s="209" t="s">
        <v>2258</v>
      </c>
      <c r="J759" s="209" t="s">
        <v>3693</v>
      </c>
      <c r="K759" s="209">
        <v>319122</v>
      </c>
      <c r="L759" s="209">
        <v>210100</v>
      </c>
      <c r="M759" s="209">
        <v>404</v>
      </c>
      <c r="N759" s="209">
        <v>2000</v>
      </c>
      <c r="O759" s="209">
        <v>4001</v>
      </c>
      <c r="P759" s="376">
        <v>40421</v>
      </c>
      <c r="Q759" s="248"/>
      <c r="R759" s="248"/>
      <c r="S759" s="248"/>
      <c r="T759" s="251" t="s">
        <v>16014</v>
      </c>
      <c r="U759" s="248" t="s">
        <v>16270</v>
      </c>
    </row>
    <row r="760" spans="1:21" s="1" customFormat="1" ht="23.25" customHeight="1" x14ac:dyDescent="0.25">
      <c r="A760" t="s">
        <v>3024</v>
      </c>
      <c r="B760" t="str">
        <f t="shared" si="57"/>
        <v>32</v>
      </c>
      <c r="C760" t="str">
        <f t="shared" si="58"/>
        <v>L00</v>
      </c>
      <c r="D760" t="str">
        <f t="shared" si="59"/>
        <v>911</v>
      </c>
      <c r="E760" s="161" t="s">
        <v>3025</v>
      </c>
      <c r="F760" t="s">
        <v>17284</v>
      </c>
      <c r="G760" t="s">
        <v>3026</v>
      </c>
      <c r="H760" s="209">
        <v>32</v>
      </c>
      <c r="I760" s="209" t="s">
        <v>2258</v>
      </c>
      <c r="J760" s="209">
        <v>911</v>
      </c>
      <c r="K760" s="209">
        <v>319122</v>
      </c>
      <c r="L760" s="209">
        <v>210100</v>
      </c>
      <c r="M760" s="209">
        <v>404</v>
      </c>
      <c r="N760" s="209">
        <v>2000</v>
      </c>
      <c r="O760" s="209">
        <v>4001</v>
      </c>
      <c r="P760" s="376">
        <v>40422</v>
      </c>
      <c r="Q760" s="248"/>
      <c r="R760" s="248"/>
      <c r="S760" s="248"/>
      <c r="T760" s="251" t="s">
        <v>16014</v>
      </c>
      <c r="U760" s="248" t="s">
        <v>16270</v>
      </c>
    </row>
    <row r="761" spans="1:21" s="1" customFormat="1" ht="23.25" customHeight="1" x14ac:dyDescent="0.25">
      <c r="A761" t="s">
        <v>3027</v>
      </c>
      <c r="B761" t="str">
        <f t="shared" si="57"/>
        <v>32</v>
      </c>
      <c r="C761" t="str">
        <f t="shared" si="58"/>
        <v>L00</v>
      </c>
      <c r="D761" t="str">
        <f t="shared" si="59"/>
        <v>912</v>
      </c>
      <c r="E761" s="161" t="s">
        <v>3028</v>
      </c>
      <c r="F761" t="s">
        <v>17284</v>
      </c>
      <c r="G761" t="s">
        <v>3029</v>
      </c>
      <c r="H761" s="209">
        <v>32</v>
      </c>
      <c r="I761" s="209" t="s">
        <v>2258</v>
      </c>
      <c r="J761" s="209">
        <v>912</v>
      </c>
      <c r="K761" s="209">
        <v>319122</v>
      </c>
      <c r="L761" s="209">
        <v>210100</v>
      </c>
      <c r="M761" s="209">
        <v>404</v>
      </c>
      <c r="N761" s="209">
        <v>2000</v>
      </c>
      <c r="O761" s="209">
        <v>4001</v>
      </c>
      <c r="P761" s="376">
        <v>40423</v>
      </c>
      <c r="Q761" s="248"/>
      <c r="R761" s="248"/>
      <c r="S761" s="248"/>
      <c r="T761" s="251" t="s">
        <v>16014</v>
      </c>
      <c r="U761" s="248" t="s">
        <v>16270</v>
      </c>
    </row>
    <row r="762" spans="1:21" s="1" customFormat="1" ht="23.25" customHeight="1" x14ac:dyDescent="0.25">
      <c r="A762" t="s">
        <v>3048</v>
      </c>
      <c r="B762" t="str">
        <f t="shared" si="57"/>
        <v>32</v>
      </c>
      <c r="C762" t="str">
        <f t="shared" si="58"/>
        <v>L00</v>
      </c>
      <c r="D762" t="str">
        <f t="shared" si="59"/>
        <v>922</v>
      </c>
      <c r="E762" s="161" t="s">
        <v>3049</v>
      </c>
      <c r="F762" t="s">
        <v>17284</v>
      </c>
      <c r="G762" t="s">
        <v>3050</v>
      </c>
      <c r="H762" s="209">
        <v>32</v>
      </c>
      <c r="I762" s="209" t="s">
        <v>2258</v>
      </c>
      <c r="J762" s="209">
        <v>922</v>
      </c>
      <c r="K762" s="209">
        <v>319122</v>
      </c>
      <c r="L762" s="209">
        <v>210100</v>
      </c>
      <c r="M762" s="209">
        <v>404</v>
      </c>
      <c r="N762" s="209">
        <v>2000</v>
      </c>
      <c r="O762" s="209">
        <v>4001</v>
      </c>
      <c r="P762" s="376">
        <v>40424</v>
      </c>
      <c r="Q762" s="248"/>
      <c r="R762" s="248"/>
      <c r="S762" s="248"/>
      <c r="T762" s="251" t="s">
        <v>16014</v>
      </c>
      <c r="U762" s="248" t="s">
        <v>16270</v>
      </c>
    </row>
    <row r="763" spans="1:21" s="1" customFormat="1" ht="23.25" customHeight="1" x14ac:dyDescent="0.25">
      <c r="A763" t="s">
        <v>3015</v>
      </c>
      <c r="B763" t="str">
        <f t="shared" si="57"/>
        <v>32</v>
      </c>
      <c r="C763" t="str">
        <f t="shared" si="58"/>
        <v>L00</v>
      </c>
      <c r="D763" t="str">
        <f t="shared" si="59"/>
        <v>901</v>
      </c>
      <c r="E763" s="161" t="s">
        <v>3016</v>
      </c>
      <c r="F763" t="s">
        <v>17284</v>
      </c>
      <c r="G763" t="s">
        <v>3017</v>
      </c>
      <c r="H763" s="209">
        <v>32</v>
      </c>
      <c r="I763" s="209" t="s">
        <v>2258</v>
      </c>
      <c r="J763" s="209">
        <v>901</v>
      </c>
      <c r="K763" s="209">
        <v>319122</v>
      </c>
      <c r="L763" s="209">
        <v>210100</v>
      </c>
      <c r="M763" s="209">
        <v>404</v>
      </c>
      <c r="N763" s="209">
        <v>2000</v>
      </c>
      <c r="O763" s="209">
        <v>4001</v>
      </c>
      <c r="P763" s="376">
        <v>40425</v>
      </c>
      <c r="Q763" s="248"/>
      <c r="R763" s="248"/>
      <c r="S763" s="248"/>
      <c r="T763" s="251" t="s">
        <v>16014</v>
      </c>
      <c r="U763" s="248" t="s">
        <v>16270</v>
      </c>
    </row>
    <row r="764" spans="1:21" s="1" customFormat="1" ht="23.25" customHeight="1" x14ac:dyDescent="0.25">
      <c r="A764" t="s">
        <v>3069</v>
      </c>
      <c r="B764" t="str">
        <f t="shared" si="57"/>
        <v>32</v>
      </c>
      <c r="C764" t="str">
        <f t="shared" si="58"/>
        <v>L00</v>
      </c>
      <c r="D764" t="str">
        <f t="shared" si="59"/>
        <v>929</v>
      </c>
      <c r="E764" s="161" t="s">
        <v>3070</v>
      </c>
      <c r="F764" t="s">
        <v>17284</v>
      </c>
      <c r="G764" t="s">
        <v>3071</v>
      </c>
      <c r="H764" s="209">
        <v>32</v>
      </c>
      <c r="I764" s="209" t="s">
        <v>2258</v>
      </c>
      <c r="J764" s="209">
        <v>929</v>
      </c>
      <c r="K764" s="209">
        <v>319122</v>
      </c>
      <c r="L764" s="209">
        <v>210100</v>
      </c>
      <c r="M764" s="209">
        <v>404</v>
      </c>
      <c r="N764" s="209">
        <v>2000</v>
      </c>
      <c r="O764" s="209">
        <v>4001</v>
      </c>
      <c r="P764" s="376">
        <v>40426</v>
      </c>
      <c r="Q764" s="248"/>
      <c r="R764" s="248"/>
      <c r="S764" s="248"/>
      <c r="T764" s="251" t="s">
        <v>16014</v>
      </c>
      <c r="U764" s="248" t="s">
        <v>16270</v>
      </c>
    </row>
    <row r="765" spans="1:21" s="1" customFormat="1" ht="23.25" customHeight="1" x14ac:dyDescent="0.25">
      <c r="A765" t="s">
        <v>2728</v>
      </c>
      <c r="B765" t="str">
        <f t="shared" si="57"/>
        <v>32</v>
      </c>
      <c r="C765" t="str">
        <f t="shared" si="58"/>
        <v>L00</v>
      </c>
      <c r="D765" t="str">
        <f t="shared" si="59"/>
        <v>444</v>
      </c>
      <c r="E765" s="161" t="s">
        <v>2729</v>
      </c>
      <c r="F765" t="s">
        <v>17284</v>
      </c>
      <c r="G765" t="s">
        <v>2730</v>
      </c>
      <c r="H765" s="209">
        <v>32</v>
      </c>
      <c r="I765" s="209" t="s">
        <v>2258</v>
      </c>
      <c r="J765" s="209">
        <v>444</v>
      </c>
      <c r="K765" s="209">
        <v>319122</v>
      </c>
      <c r="L765" s="209">
        <v>210100</v>
      </c>
      <c r="M765" s="209">
        <v>404</v>
      </c>
      <c r="N765" s="209">
        <v>2000</v>
      </c>
      <c r="O765" s="209">
        <v>4001</v>
      </c>
      <c r="P765" s="376">
        <v>40427</v>
      </c>
      <c r="Q765" s="248"/>
      <c r="R765" s="248"/>
      <c r="S765" s="248"/>
      <c r="T765" s="251" t="s">
        <v>16014</v>
      </c>
      <c r="U765" s="248" t="s">
        <v>16270</v>
      </c>
    </row>
    <row r="766" spans="1:21" s="1" customFormat="1" ht="23.25" customHeight="1" x14ac:dyDescent="0.25">
      <c r="A766" t="s">
        <v>2666</v>
      </c>
      <c r="B766" t="str">
        <f t="shared" si="57"/>
        <v>32</v>
      </c>
      <c r="C766" t="str">
        <f t="shared" si="58"/>
        <v>L00</v>
      </c>
      <c r="D766" t="str">
        <f t="shared" si="59"/>
        <v>422</v>
      </c>
      <c r="E766" s="161" t="s">
        <v>2667</v>
      </c>
      <c r="F766" t="s">
        <v>17284</v>
      </c>
      <c r="G766" t="s">
        <v>2668</v>
      </c>
      <c r="H766" s="209">
        <v>32</v>
      </c>
      <c r="I766" s="209" t="s">
        <v>2258</v>
      </c>
      <c r="J766" s="209">
        <v>422</v>
      </c>
      <c r="K766" s="209">
        <v>319122</v>
      </c>
      <c r="L766" s="209">
        <v>210100</v>
      </c>
      <c r="M766" s="209">
        <v>404</v>
      </c>
      <c r="N766" s="209">
        <v>2000</v>
      </c>
      <c r="O766" s="209">
        <v>4001</v>
      </c>
      <c r="P766" s="376">
        <v>40428</v>
      </c>
      <c r="Q766" s="248"/>
      <c r="R766" s="248"/>
      <c r="S766" s="248"/>
      <c r="T766" s="251" t="s">
        <v>16014</v>
      </c>
      <c r="U766" s="248" t="s">
        <v>16270</v>
      </c>
    </row>
    <row r="767" spans="1:21" s="1" customFormat="1" ht="23.25" customHeight="1" x14ac:dyDescent="0.25">
      <c r="A767" t="s">
        <v>2669</v>
      </c>
      <c r="B767" t="str">
        <f t="shared" si="57"/>
        <v>32</v>
      </c>
      <c r="C767" t="str">
        <f t="shared" si="58"/>
        <v>L00</v>
      </c>
      <c r="D767" t="str">
        <f t="shared" si="59"/>
        <v>423</v>
      </c>
      <c r="E767" s="161" t="s">
        <v>2670</v>
      </c>
      <c r="F767" t="s">
        <v>17284</v>
      </c>
      <c r="G767" t="s">
        <v>2671</v>
      </c>
      <c r="H767" s="209">
        <v>32</v>
      </c>
      <c r="I767" s="209" t="s">
        <v>2258</v>
      </c>
      <c r="J767" s="209">
        <v>423</v>
      </c>
      <c r="K767" s="209">
        <v>319122</v>
      </c>
      <c r="L767" s="209">
        <v>210100</v>
      </c>
      <c r="M767" s="209">
        <v>404</v>
      </c>
      <c r="N767" s="209">
        <v>2000</v>
      </c>
      <c r="O767" s="209">
        <v>4001</v>
      </c>
      <c r="P767" s="376">
        <v>40429</v>
      </c>
      <c r="Q767" s="248"/>
      <c r="R767" s="248"/>
      <c r="S767" s="248"/>
      <c r="T767" s="251" t="s">
        <v>16014</v>
      </c>
      <c r="U767" s="248" t="s">
        <v>16270</v>
      </c>
    </row>
    <row r="768" spans="1:21" s="1" customFormat="1" ht="23.25" customHeight="1" x14ac:dyDescent="0.25">
      <c r="A768" t="s">
        <v>3158</v>
      </c>
      <c r="B768" t="str">
        <f t="shared" si="57"/>
        <v>32</v>
      </c>
      <c r="C768" t="str">
        <f t="shared" si="58"/>
        <v>L00</v>
      </c>
      <c r="D768" t="str">
        <f t="shared" si="59"/>
        <v>962</v>
      </c>
      <c r="E768" s="161" t="s">
        <v>3159</v>
      </c>
      <c r="F768" t="s">
        <v>17284</v>
      </c>
      <c r="G768" t="s">
        <v>3160</v>
      </c>
      <c r="H768" s="209">
        <v>32</v>
      </c>
      <c r="I768" s="209" t="s">
        <v>2258</v>
      </c>
      <c r="J768" s="209">
        <v>962</v>
      </c>
      <c r="K768" s="209">
        <v>319122</v>
      </c>
      <c r="L768" s="209">
        <v>210100</v>
      </c>
      <c r="M768" s="209">
        <v>404</v>
      </c>
      <c r="N768" s="209">
        <v>2000</v>
      </c>
      <c r="O768" s="209">
        <v>4001</v>
      </c>
      <c r="P768" s="376">
        <v>40430</v>
      </c>
      <c r="Q768" s="248"/>
      <c r="R768" s="248"/>
      <c r="S768" s="248"/>
      <c r="T768" s="251" t="s">
        <v>16014</v>
      </c>
      <c r="U768" s="248" t="s">
        <v>16270</v>
      </c>
    </row>
    <row r="769" spans="1:21" s="1" customFormat="1" ht="23.25" customHeight="1" x14ac:dyDescent="0.25">
      <c r="A769" t="s">
        <v>2519</v>
      </c>
      <c r="B769" t="str">
        <f t="shared" si="57"/>
        <v>32</v>
      </c>
      <c r="C769" t="str">
        <f t="shared" si="58"/>
        <v>L00</v>
      </c>
      <c r="D769" t="str">
        <f t="shared" si="59"/>
        <v>359</v>
      </c>
      <c r="E769" s="161" t="s">
        <v>2520</v>
      </c>
      <c r="F769" t="s">
        <v>17284</v>
      </c>
      <c r="G769" t="s">
        <v>2521</v>
      </c>
      <c r="H769" s="209">
        <v>32</v>
      </c>
      <c r="I769" s="209" t="s">
        <v>2258</v>
      </c>
      <c r="J769" s="209">
        <v>359</v>
      </c>
      <c r="K769" s="209">
        <v>319122</v>
      </c>
      <c r="L769" s="209">
        <v>210100</v>
      </c>
      <c r="M769" s="209">
        <v>404</v>
      </c>
      <c r="N769" s="209">
        <v>2000</v>
      </c>
      <c r="O769" s="209">
        <v>4001</v>
      </c>
      <c r="P769" s="376">
        <v>40431</v>
      </c>
      <c r="Q769" s="248"/>
      <c r="R769" s="248"/>
      <c r="S769" s="248"/>
      <c r="T769" s="251" t="s">
        <v>16014</v>
      </c>
      <c r="U769" s="248" t="s">
        <v>16270</v>
      </c>
    </row>
    <row r="770" spans="1:21" s="1" customFormat="1" ht="23.25" customHeight="1" x14ac:dyDescent="0.25">
      <c r="A770" t="s">
        <v>3090</v>
      </c>
      <c r="B770" t="str">
        <f t="shared" si="57"/>
        <v>32</v>
      </c>
      <c r="C770" t="str">
        <f t="shared" si="58"/>
        <v>L00</v>
      </c>
      <c r="D770" t="str">
        <f t="shared" si="59"/>
        <v>936</v>
      </c>
      <c r="E770" s="161" t="s">
        <v>3091</v>
      </c>
      <c r="F770" t="s">
        <v>17284</v>
      </c>
      <c r="G770" t="s">
        <v>3092</v>
      </c>
      <c r="H770" s="209">
        <v>32</v>
      </c>
      <c r="I770" s="209" t="s">
        <v>2258</v>
      </c>
      <c r="J770" s="209">
        <v>936</v>
      </c>
      <c r="K770" s="209">
        <v>319122</v>
      </c>
      <c r="L770" s="209">
        <v>210100</v>
      </c>
      <c r="M770" s="209">
        <v>404</v>
      </c>
      <c r="N770" s="209">
        <v>2000</v>
      </c>
      <c r="O770" s="209">
        <v>4001</v>
      </c>
      <c r="P770" s="376">
        <v>40432</v>
      </c>
      <c r="Q770" s="248"/>
      <c r="R770" s="248"/>
      <c r="S770" s="248"/>
      <c r="T770" s="251" t="s">
        <v>16014</v>
      </c>
      <c r="U770" s="248" t="s">
        <v>16270</v>
      </c>
    </row>
    <row r="771" spans="1:21" s="1" customFormat="1" ht="23.25" customHeight="1" x14ac:dyDescent="0.25">
      <c r="A771" t="s">
        <v>3836</v>
      </c>
      <c r="B771" t="str">
        <f t="shared" si="57"/>
        <v>32</v>
      </c>
      <c r="C771" t="str">
        <f t="shared" si="58"/>
        <v>L00</v>
      </c>
      <c r="D771" t="str">
        <f t="shared" si="59"/>
        <v>B69</v>
      </c>
      <c r="E771" s="161" t="s">
        <v>3837</v>
      </c>
      <c r="F771" t="s">
        <v>17284</v>
      </c>
      <c r="G771" t="s">
        <v>3838</v>
      </c>
      <c r="H771" s="209">
        <v>32</v>
      </c>
      <c r="I771" s="209" t="s">
        <v>2258</v>
      </c>
      <c r="J771" s="209" t="s">
        <v>3839</v>
      </c>
      <c r="K771" s="209">
        <v>319122</v>
      </c>
      <c r="L771" s="209">
        <v>210100</v>
      </c>
      <c r="M771" s="209">
        <v>404</v>
      </c>
      <c r="N771" s="209">
        <v>2000</v>
      </c>
      <c r="O771" s="209">
        <v>4001</v>
      </c>
      <c r="P771" s="376">
        <v>40433</v>
      </c>
      <c r="Q771" s="248"/>
      <c r="R771" s="248"/>
      <c r="S771" s="248"/>
      <c r="T771" s="251" t="s">
        <v>16014</v>
      </c>
      <c r="U771" s="248" t="s">
        <v>16270</v>
      </c>
    </row>
    <row r="772" spans="1:21" s="1" customFormat="1" ht="23.25" customHeight="1" x14ac:dyDescent="0.25">
      <c r="A772" t="s">
        <v>3960</v>
      </c>
      <c r="B772" t="str">
        <f t="shared" si="57"/>
        <v>32</v>
      </c>
      <c r="C772" t="str">
        <f t="shared" si="58"/>
        <v>L00</v>
      </c>
      <c r="D772" t="str">
        <f t="shared" si="59"/>
        <v>C01</v>
      </c>
      <c r="E772" s="161" t="s">
        <v>3961</v>
      </c>
      <c r="F772" t="s">
        <v>17284</v>
      </c>
      <c r="G772" t="s">
        <v>3962</v>
      </c>
      <c r="H772" s="209">
        <v>32</v>
      </c>
      <c r="I772" s="209" t="s">
        <v>2258</v>
      </c>
      <c r="J772" s="209" t="s">
        <v>2128</v>
      </c>
      <c r="K772" s="209">
        <v>319122</v>
      </c>
      <c r="L772" s="209">
        <v>210100</v>
      </c>
      <c r="M772" s="209">
        <v>404</v>
      </c>
      <c r="N772" s="209">
        <v>2000</v>
      </c>
      <c r="O772" s="209">
        <v>4001</v>
      </c>
      <c r="P772" s="376">
        <v>40434</v>
      </c>
      <c r="Q772" s="248"/>
      <c r="R772" s="248"/>
      <c r="S772" s="248"/>
      <c r="T772" s="251" t="s">
        <v>16014</v>
      </c>
      <c r="U772" s="248" t="s">
        <v>16270</v>
      </c>
    </row>
    <row r="773" spans="1:21" s="1" customFormat="1" ht="23.25" customHeight="1" x14ac:dyDescent="0.25">
      <c r="A773" t="s">
        <v>3278</v>
      </c>
      <c r="B773" t="str">
        <f t="shared" si="57"/>
        <v>32</v>
      </c>
      <c r="C773" t="str">
        <f t="shared" si="58"/>
        <v>L00</v>
      </c>
      <c r="D773" t="str">
        <f t="shared" si="59"/>
        <v>A13</v>
      </c>
      <c r="E773" s="161" t="s">
        <v>3279</v>
      </c>
      <c r="F773" t="s">
        <v>17284</v>
      </c>
      <c r="G773" t="s">
        <v>3280</v>
      </c>
      <c r="H773" s="209">
        <v>32</v>
      </c>
      <c r="I773" s="209" t="s">
        <v>2258</v>
      </c>
      <c r="J773" s="209" t="s">
        <v>3281</v>
      </c>
      <c r="K773" s="209">
        <v>319122</v>
      </c>
      <c r="L773" s="209">
        <v>210100</v>
      </c>
      <c r="M773" s="209">
        <v>404</v>
      </c>
      <c r="N773" s="209">
        <v>2000</v>
      </c>
      <c r="O773" s="209">
        <v>4001</v>
      </c>
      <c r="P773" s="376">
        <v>40435</v>
      </c>
      <c r="Q773" s="248"/>
      <c r="R773" s="248"/>
      <c r="S773" s="248"/>
      <c r="T773" s="251" t="s">
        <v>16014</v>
      </c>
      <c r="U773" s="248" t="s">
        <v>16270</v>
      </c>
    </row>
    <row r="774" spans="1:21" s="1" customFormat="1" ht="23.25" customHeight="1" x14ac:dyDescent="0.25">
      <c r="A774" t="s">
        <v>3506</v>
      </c>
      <c r="B774" t="str">
        <f t="shared" si="57"/>
        <v>32</v>
      </c>
      <c r="C774" t="str">
        <f t="shared" si="58"/>
        <v>L00</v>
      </c>
      <c r="D774" t="str">
        <f t="shared" si="59"/>
        <v>A85</v>
      </c>
      <c r="E774" s="161" t="s">
        <v>3507</v>
      </c>
      <c r="F774" t="s">
        <v>17284</v>
      </c>
      <c r="G774" t="s">
        <v>3508</v>
      </c>
      <c r="H774" s="209">
        <v>32</v>
      </c>
      <c r="I774" s="209" t="s">
        <v>2258</v>
      </c>
      <c r="J774" s="209" t="s">
        <v>3509</v>
      </c>
      <c r="K774" s="209">
        <v>319122</v>
      </c>
      <c r="L774" s="209">
        <v>210100</v>
      </c>
      <c r="M774" s="209">
        <v>404</v>
      </c>
      <c r="N774" s="209">
        <v>2000</v>
      </c>
      <c r="O774" s="209">
        <v>4001</v>
      </c>
      <c r="P774" s="376">
        <v>40436</v>
      </c>
      <c r="Q774" s="248"/>
      <c r="R774" s="248"/>
      <c r="S774" s="248"/>
      <c r="T774" s="251" t="s">
        <v>16014</v>
      </c>
      <c r="U774" s="248" t="s">
        <v>16270</v>
      </c>
    </row>
    <row r="775" spans="1:21" s="1" customFormat="1" ht="23.25" customHeight="1" x14ac:dyDescent="0.25">
      <c r="A775" t="s">
        <v>2435</v>
      </c>
      <c r="B775" t="str">
        <f t="shared" si="57"/>
        <v>32</v>
      </c>
      <c r="C775" t="str">
        <f t="shared" si="58"/>
        <v>L00</v>
      </c>
      <c r="D775" t="str">
        <f t="shared" si="59"/>
        <v>321</v>
      </c>
      <c r="E775" s="161" t="s">
        <v>2436</v>
      </c>
      <c r="F775" t="s">
        <v>17284</v>
      </c>
      <c r="G775" t="s">
        <v>2437</v>
      </c>
      <c r="H775" s="209">
        <v>32</v>
      </c>
      <c r="I775" s="209" t="s">
        <v>2258</v>
      </c>
      <c r="J775" s="209">
        <v>321</v>
      </c>
      <c r="K775" s="209">
        <v>319122</v>
      </c>
      <c r="L775" s="209">
        <v>210100</v>
      </c>
      <c r="M775" s="209">
        <v>404</v>
      </c>
      <c r="N775" s="209">
        <v>2000</v>
      </c>
      <c r="O775" s="209">
        <v>4001</v>
      </c>
      <c r="P775" s="376">
        <v>40437</v>
      </c>
      <c r="Q775" s="248"/>
      <c r="R775" s="248"/>
      <c r="S775" s="248"/>
      <c r="T775" s="251" t="s">
        <v>16014</v>
      </c>
      <c r="U775" s="248" t="s">
        <v>16270</v>
      </c>
    </row>
    <row r="776" spans="1:21" s="1" customFormat="1" ht="23.25" customHeight="1" x14ac:dyDescent="0.25">
      <c r="A776" t="s">
        <v>3698</v>
      </c>
      <c r="B776" t="str">
        <f t="shared" si="57"/>
        <v>32</v>
      </c>
      <c r="C776" t="str">
        <f t="shared" si="58"/>
        <v>L00</v>
      </c>
      <c r="D776" t="str">
        <f t="shared" si="59"/>
        <v>B34</v>
      </c>
      <c r="E776" s="161" t="s">
        <v>3699</v>
      </c>
      <c r="F776" t="s">
        <v>17284</v>
      </c>
      <c r="G776" t="s">
        <v>3700</v>
      </c>
      <c r="H776" s="209">
        <v>32</v>
      </c>
      <c r="I776" s="209" t="s">
        <v>2258</v>
      </c>
      <c r="J776" s="209" t="s">
        <v>3701</v>
      </c>
      <c r="K776" s="209">
        <v>319122</v>
      </c>
      <c r="L776" s="209">
        <v>210100</v>
      </c>
      <c r="M776" s="209">
        <v>404</v>
      </c>
      <c r="N776" s="209">
        <v>2000</v>
      </c>
      <c r="O776" s="209">
        <v>4001</v>
      </c>
      <c r="P776" s="376">
        <v>40438</v>
      </c>
      <c r="Q776" s="248"/>
      <c r="R776" s="248"/>
      <c r="S776" s="248"/>
      <c r="T776" s="251" t="s">
        <v>16014</v>
      </c>
      <c r="U776" s="248" t="s">
        <v>16270</v>
      </c>
    </row>
    <row r="777" spans="1:21" s="1" customFormat="1" ht="23.25" customHeight="1" x14ac:dyDescent="0.25">
      <c r="A777" t="s">
        <v>3196</v>
      </c>
      <c r="B777" t="str">
        <f t="shared" si="57"/>
        <v>32</v>
      </c>
      <c r="C777" t="str">
        <f t="shared" si="58"/>
        <v>L00</v>
      </c>
      <c r="D777" t="str">
        <f t="shared" si="59"/>
        <v>979</v>
      </c>
      <c r="E777" s="161" t="s">
        <v>3197</v>
      </c>
      <c r="F777" t="s">
        <v>17284</v>
      </c>
      <c r="G777" t="s">
        <v>3198</v>
      </c>
      <c r="H777" s="209">
        <v>32</v>
      </c>
      <c r="I777" s="209" t="s">
        <v>2258</v>
      </c>
      <c r="J777" s="209">
        <v>979</v>
      </c>
      <c r="K777" s="209">
        <v>319122</v>
      </c>
      <c r="L777" s="209">
        <v>210100</v>
      </c>
      <c r="M777" s="209">
        <v>404</v>
      </c>
      <c r="N777" s="209">
        <v>2000</v>
      </c>
      <c r="O777" s="209">
        <v>4001</v>
      </c>
      <c r="P777" s="376">
        <v>40439</v>
      </c>
      <c r="Q777" s="248"/>
      <c r="R777" s="248"/>
      <c r="S777" s="248"/>
      <c r="T777" s="251" t="s">
        <v>16014</v>
      </c>
      <c r="U777" s="248" t="s">
        <v>16270</v>
      </c>
    </row>
    <row r="778" spans="1:21" s="1" customFormat="1" ht="23.25" customHeight="1" x14ac:dyDescent="0.25">
      <c r="A778" t="s">
        <v>2779</v>
      </c>
      <c r="B778" t="str">
        <f t="shared" si="57"/>
        <v>32</v>
      </c>
      <c r="C778" t="str">
        <f t="shared" si="58"/>
        <v>L00</v>
      </c>
      <c r="D778" t="str">
        <f t="shared" si="59"/>
        <v>464</v>
      </c>
      <c r="E778" s="161" t="s">
        <v>2780</v>
      </c>
      <c r="F778" t="s">
        <v>17284</v>
      </c>
      <c r="G778" t="s">
        <v>2781</v>
      </c>
      <c r="H778" s="209">
        <v>32</v>
      </c>
      <c r="I778" s="209" t="s">
        <v>2258</v>
      </c>
      <c r="J778" s="209">
        <v>464</v>
      </c>
      <c r="K778" s="209">
        <v>319122</v>
      </c>
      <c r="L778" s="209">
        <v>210100</v>
      </c>
      <c r="M778" s="209">
        <v>404</v>
      </c>
      <c r="N778" s="209">
        <v>2000</v>
      </c>
      <c r="O778" s="209">
        <v>4001</v>
      </c>
      <c r="P778" s="376">
        <v>40440</v>
      </c>
      <c r="Q778" s="248"/>
      <c r="R778" s="248"/>
      <c r="S778" s="248"/>
      <c r="T778" s="251" t="s">
        <v>16014</v>
      </c>
      <c r="U778" s="248" t="s">
        <v>16270</v>
      </c>
    </row>
    <row r="779" spans="1:21" s="1" customFormat="1" ht="23.25" customHeight="1" x14ac:dyDescent="0.25">
      <c r="A779" t="s">
        <v>3948</v>
      </c>
      <c r="B779" t="str">
        <f t="shared" si="57"/>
        <v>32</v>
      </c>
      <c r="C779" t="str">
        <f t="shared" si="58"/>
        <v>L00</v>
      </c>
      <c r="D779" t="str">
        <f t="shared" si="59"/>
        <v>B97</v>
      </c>
      <c r="E779" s="161" t="s">
        <v>3949</v>
      </c>
      <c r="F779" t="s">
        <v>17284</v>
      </c>
      <c r="G779" t="s">
        <v>3950</v>
      </c>
      <c r="H779" s="209">
        <v>32</v>
      </c>
      <c r="I779" s="209" t="s">
        <v>2258</v>
      </c>
      <c r="J779" s="209" t="s">
        <v>3951</v>
      </c>
      <c r="K779" s="209">
        <v>319122</v>
      </c>
      <c r="L779" s="209">
        <v>210100</v>
      </c>
      <c r="M779" s="209">
        <v>404</v>
      </c>
      <c r="N779" s="209">
        <v>2000</v>
      </c>
      <c r="O779" s="209">
        <v>4001</v>
      </c>
      <c r="P779" s="376">
        <v>40441</v>
      </c>
      <c r="Q779" s="248"/>
      <c r="R779" s="248"/>
      <c r="S779" s="248"/>
      <c r="T779" s="251" t="s">
        <v>16014</v>
      </c>
      <c r="U779" s="248" t="s">
        <v>16270</v>
      </c>
    </row>
    <row r="780" spans="1:21" s="1" customFormat="1" ht="23.25" customHeight="1" x14ac:dyDescent="0.25">
      <c r="A780" t="s">
        <v>4167</v>
      </c>
      <c r="B780" t="str">
        <f t="shared" si="57"/>
        <v>32</v>
      </c>
      <c r="C780" t="str">
        <f t="shared" si="58"/>
        <v>L00</v>
      </c>
      <c r="D780" t="str">
        <f t="shared" si="59"/>
        <v>C54</v>
      </c>
      <c r="E780" s="161" t="s">
        <v>4168</v>
      </c>
      <c r="F780" t="s">
        <v>17284</v>
      </c>
      <c r="G780" t="s">
        <v>4169</v>
      </c>
      <c r="H780" s="209">
        <v>32</v>
      </c>
      <c r="I780" s="209" t="s">
        <v>2258</v>
      </c>
      <c r="J780" s="209" t="s">
        <v>4170</v>
      </c>
      <c r="K780" s="209">
        <v>319122</v>
      </c>
      <c r="L780" s="209">
        <v>210100</v>
      </c>
      <c r="M780" s="209">
        <v>404</v>
      </c>
      <c r="N780" s="209">
        <v>2000</v>
      </c>
      <c r="O780" s="209">
        <v>4001</v>
      </c>
      <c r="P780" s="376">
        <v>40442</v>
      </c>
      <c r="Q780" s="248"/>
      <c r="R780" s="248"/>
      <c r="S780" s="248"/>
      <c r="T780" s="251" t="s">
        <v>16014</v>
      </c>
      <c r="U780" s="248" t="s">
        <v>16270</v>
      </c>
    </row>
    <row r="781" spans="1:21" s="1" customFormat="1" ht="23.25" customHeight="1" x14ac:dyDescent="0.25">
      <c r="A781" t="s">
        <v>4522</v>
      </c>
      <c r="B781" t="str">
        <f t="shared" si="57"/>
        <v>32</v>
      </c>
      <c r="C781" t="str">
        <f t="shared" si="58"/>
        <v>L00</v>
      </c>
      <c r="D781" t="str">
        <f t="shared" si="59"/>
        <v>D52</v>
      </c>
      <c r="E781" s="161" t="s">
        <v>4523</v>
      </c>
      <c r="F781" t="s">
        <v>17284</v>
      </c>
      <c r="G781" t="s">
        <v>4524</v>
      </c>
      <c r="H781" s="209">
        <v>32</v>
      </c>
      <c r="I781" s="209" t="s">
        <v>2258</v>
      </c>
      <c r="J781" s="209" t="s">
        <v>4525</v>
      </c>
      <c r="K781" s="209">
        <v>319122</v>
      </c>
      <c r="L781" s="209">
        <v>210100</v>
      </c>
      <c r="M781" s="209">
        <v>404</v>
      </c>
      <c r="N781" s="209">
        <v>2000</v>
      </c>
      <c r="O781" s="209">
        <v>4001</v>
      </c>
      <c r="P781" s="376">
        <v>40443</v>
      </c>
      <c r="Q781" s="248"/>
      <c r="R781" s="248"/>
      <c r="S781" s="248"/>
      <c r="T781" s="251" t="s">
        <v>16014</v>
      </c>
      <c r="U781" s="248" t="s">
        <v>16270</v>
      </c>
    </row>
    <row r="782" spans="1:21" s="1" customFormat="1" ht="23.25" customHeight="1" x14ac:dyDescent="0.25">
      <c r="A782" t="s">
        <v>3594</v>
      </c>
      <c r="B782" t="str">
        <f t="shared" si="57"/>
        <v>32</v>
      </c>
      <c r="C782" t="str">
        <f t="shared" si="58"/>
        <v>L00</v>
      </c>
      <c r="D782" t="str">
        <f t="shared" si="59"/>
        <v>B08</v>
      </c>
      <c r="E782" s="161" t="s">
        <v>3595</v>
      </c>
      <c r="F782" t="s">
        <v>17284</v>
      </c>
      <c r="G782" t="s">
        <v>3596</v>
      </c>
      <c r="H782" s="209">
        <v>32</v>
      </c>
      <c r="I782" s="209" t="s">
        <v>2258</v>
      </c>
      <c r="J782" s="209" t="s">
        <v>3597</v>
      </c>
      <c r="K782" s="209">
        <v>319122</v>
      </c>
      <c r="L782" s="209">
        <v>210100</v>
      </c>
      <c r="M782" s="209">
        <v>404</v>
      </c>
      <c r="N782" s="209">
        <v>2000</v>
      </c>
      <c r="O782" s="209">
        <v>4001</v>
      </c>
      <c r="P782" s="376">
        <v>40444</v>
      </c>
      <c r="Q782" s="248"/>
      <c r="R782" s="248"/>
      <c r="S782" s="248"/>
      <c r="T782" s="251" t="s">
        <v>16014</v>
      </c>
      <c r="U782" s="248" t="s">
        <v>16270</v>
      </c>
    </row>
    <row r="783" spans="1:21" s="1" customFormat="1" ht="23.25" customHeight="1" x14ac:dyDescent="0.25">
      <c r="A783" t="s">
        <v>4051</v>
      </c>
      <c r="B783" t="str">
        <f t="shared" si="57"/>
        <v>32</v>
      </c>
      <c r="C783" t="str">
        <f t="shared" si="58"/>
        <v>L00</v>
      </c>
      <c r="D783" t="str">
        <f t="shared" si="59"/>
        <v>C24</v>
      </c>
      <c r="E783" s="161" t="s">
        <v>4052</v>
      </c>
      <c r="F783" t="s">
        <v>17284</v>
      </c>
      <c r="G783" t="s">
        <v>4053</v>
      </c>
      <c r="H783" s="209">
        <v>32</v>
      </c>
      <c r="I783" s="209" t="s">
        <v>2258</v>
      </c>
      <c r="J783" s="209" t="s">
        <v>4054</v>
      </c>
      <c r="K783" s="209">
        <v>319122</v>
      </c>
      <c r="L783" s="209">
        <v>210100</v>
      </c>
      <c r="M783" s="209">
        <v>404</v>
      </c>
      <c r="N783" s="209">
        <v>2000</v>
      </c>
      <c r="O783" s="209">
        <v>4001</v>
      </c>
      <c r="P783" s="376">
        <v>40445</v>
      </c>
      <c r="Q783" s="248"/>
      <c r="R783" s="248"/>
      <c r="S783" s="248"/>
      <c r="T783" s="251" t="s">
        <v>16014</v>
      </c>
      <c r="U783" s="248" t="s">
        <v>16270</v>
      </c>
    </row>
    <row r="784" spans="1:21" s="1" customFormat="1" ht="23.25" customHeight="1" x14ac:dyDescent="0.25">
      <c r="A784" t="s">
        <v>2690</v>
      </c>
      <c r="B784" t="str">
        <f t="shared" si="57"/>
        <v>32</v>
      </c>
      <c r="C784" t="str">
        <f t="shared" si="58"/>
        <v>L00</v>
      </c>
      <c r="D784" t="str">
        <f t="shared" si="59"/>
        <v>431</v>
      </c>
      <c r="E784" s="161" t="s">
        <v>2691</v>
      </c>
      <c r="F784" t="s">
        <v>17284</v>
      </c>
      <c r="G784" t="s">
        <v>2692</v>
      </c>
      <c r="H784" s="209">
        <v>32</v>
      </c>
      <c r="I784" s="209" t="s">
        <v>2258</v>
      </c>
      <c r="J784" s="209">
        <v>431</v>
      </c>
      <c r="K784" s="209">
        <v>319122</v>
      </c>
      <c r="L784" s="209">
        <v>210100</v>
      </c>
      <c r="M784" s="209">
        <v>404</v>
      </c>
      <c r="N784" s="209">
        <v>2000</v>
      </c>
      <c r="O784" s="209">
        <v>4001</v>
      </c>
      <c r="P784" s="376">
        <v>40446</v>
      </c>
      <c r="Q784" s="248"/>
      <c r="R784" s="248"/>
      <c r="S784" s="248"/>
      <c r="T784" s="251" t="s">
        <v>16014</v>
      </c>
      <c r="U784" s="248" t="s">
        <v>16270</v>
      </c>
    </row>
    <row r="785" spans="1:21" s="1" customFormat="1" ht="23.25" customHeight="1" x14ac:dyDescent="0.25">
      <c r="A785" t="s">
        <v>2651</v>
      </c>
      <c r="B785" t="str">
        <f t="shared" si="57"/>
        <v>32</v>
      </c>
      <c r="C785" t="str">
        <f t="shared" si="58"/>
        <v>L00</v>
      </c>
      <c r="D785" t="str">
        <f t="shared" si="59"/>
        <v>417</v>
      </c>
      <c r="E785" s="161" t="s">
        <v>2652</v>
      </c>
      <c r="F785" t="s">
        <v>17284</v>
      </c>
      <c r="G785" t="s">
        <v>2653</v>
      </c>
      <c r="H785" s="209">
        <v>32</v>
      </c>
      <c r="I785" s="209" t="s">
        <v>2258</v>
      </c>
      <c r="J785" s="209">
        <v>417</v>
      </c>
      <c r="K785" s="209">
        <v>319122</v>
      </c>
      <c r="L785" s="209">
        <v>210100</v>
      </c>
      <c r="M785" s="209">
        <v>404</v>
      </c>
      <c r="N785" s="209">
        <v>2000</v>
      </c>
      <c r="O785" s="209">
        <v>4001</v>
      </c>
      <c r="P785" s="376">
        <v>40447</v>
      </c>
      <c r="Q785" s="248"/>
      <c r="R785" s="248"/>
      <c r="S785" s="248"/>
      <c r="T785" s="251" t="s">
        <v>16014</v>
      </c>
      <c r="U785" s="248" t="s">
        <v>16270</v>
      </c>
    </row>
    <row r="786" spans="1:21" s="1" customFormat="1" ht="23.25" customHeight="1" x14ac:dyDescent="0.25">
      <c r="A786" t="s">
        <v>2782</v>
      </c>
      <c r="B786" t="str">
        <f t="shared" si="57"/>
        <v>32</v>
      </c>
      <c r="C786" t="str">
        <f t="shared" si="58"/>
        <v>L00</v>
      </c>
      <c r="D786" t="str">
        <f t="shared" si="59"/>
        <v>465</v>
      </c>
      <c r="E786" s="161" t="s">
        <v>2783</v>
      </c>
      <c r="F786" t="s">
        <v>17284</v>
      </c>
      <c r="G786" t="s">
        <v>2784</v>
      </c>
      <c r="H786" s="209">
        <v>32</v>
      </c>
      <c r="I786" s="209" t="s">
        <v>2258</v>
      </c>
      <c r="J786" s="209">
        <v>465</v>
      </c>
      <c r="K786" s="209">
        <v>319122</v>
      </c>
      <c r="L786" s="209">
        <v>210100</v>
      </c>
      <c r="M786" s="209">
        <v>404</v>
      </c>
      <c r="N786" s="209">
        <v>2000</v>
      </c>
      <c r="O786" s="209">
        <v>4001</v>
      </c>
      <c r="P786" s="376">
        <v>40448</v>
      </c>
      <c r="Q786" s="248"/>
      <c r="R786" s="248"/>
      <c r="S786" s="248"/>
      <c r="T786" s="251" t="s">
        <v>16014</v>
      </c>
      <c r="U786" s="248" t="s">
        <v>16270</v>
      </c>
    </row>
    <row r="787" spans="1:21" s="1" customFormat="1" ht="23.25" customHeight="1" x14ac:dyDescent="0.25">
      <c r="A787" t="s">
        <v>4047</v>
      </c>
      <c r="B787" t="str">
        <f t="shared" si="57"/>
        <v>32</v>
      </c>
      <c r="C787" t="str">
        <f t="shared" si="58"/>
        <v>L00</v>
      </c>
      <c r="D787" t="str">
        <f t="shared" si="59"/>
        <v>C23</v>
      </c>
      <c r="E787" s="161" t="s">
        <v>4048</v>
      </c>
      <c r="F787" t="s">
        <v>17284</v>
      </c>
      <c r="G787" t="s">
        <v>4049</v>
      </c>
      <c r="H787" s="209">
        <v>32</v>
      </c>
      <c r="I787" s="209" t="s">
        <v>2258</v>
      </c>
      <c r="J787" s="209" t="s">
        <v>4050</v>
      </c>
      <c r="K787" s="209">
        <v>319122</v>
      </c>
      <c r="L787" s="209">
        <v>210100</v>
      </c>
      <c r="M787" s="209">
        <v>404</v>
      </c>
      <c r="N787" s="209">
        <v>2000</v>
      </c>
      <c r="O787" s="209">
        <v>4001</v>
      </c>
      <c r="P787" s="376">
        <v>40449</v>
      </c>
      <c r="Q787" s="248"/>
      <c r="R787" s="248"/>
      <c r="S787" s="248"/>
      <c r="T787" s="251" t="s">
        <v>16014</v>
      </c>
      <c r="U787" s="248" t="s">
        <v>16270</v>
      </c>
    </row>
    <row r="788" spans="1:21" s="1" customFormat="1" ht="23.25" customHeight="1" x14ac:dyDescent="0.25">
      <c r="A788" t="s">
        <v>4163</v>
      </c>
      <c r="B788" t="str">
        <f t="shared" si="57"/>
        <v>32</v>
      </c>
      <c r="C788" t="str">
        <f t="shared" si="58"/>
        <v>L00</v>
      </c>
      <c r="D788" t="str">
        <f t="shared" si="59"/>
        <v>C53</v>
      </c>
      <c r="E788" s="161" t="s">
        <v>4164</v>
      </c>
      <c r="F788" t="s">
        <v>17284</v>
      </c>
      <c r="G788" t="s">
        <v>4165</v>
      </c>
      <c r="H788" s="209">
        <v>32</v>
      </c>
      <c r="I788" s="209" t="s">
        <v>2258</v>
      </c>
      <c r="J788" s="209" t="s">
        <v>4166</v>
      </c>
      <c r="K788" s="209">
        <v>319122</v>
      </c>
      <c r="L788" s="209">
        <v>210100</v>
      </c>
      <c r="M788" s="209">
        <v>404</v>
      </c>
      <c r="N788" s="209">
        <v>2000</v>
      </c>
      <c r="O788" s="209">
        <v>4001</v>
      </c>
      <c r="P788" s="376">
        <v>40450</v>
      </c>
      <c r="Q788" s="248"/>
      <c r="R788" s="248"/>
      <c r="S788" s="248"/>
      <c r="T788" s="251" t="s">
        <v>16014</v>
      </c>
      <c r="U788" s="248" t="s">
        <v>16270</v>
      </c>
    </row>
    <row r="789" spans="1:21" s="1" customFormat="1" ht="23.25" customHeight="1" x14ac:dyDescent="0.25">
      <c r="A789" t="s">
        <v>4467</v>
      </c>
      <c r="B789" t="str">
        <f t="shared" si="57"/>
        <v>32</v>
      </c>
      <c r="C789" t="str">
        <f t="shared" si="58"/>
        <v>L00</v>
      </c>
      <c r="D789" t="str">
        <f t="shared" si="59"/>
        <v>D38</v>
      </c>
      <c r="E789" s="161" t="s">
        <v>4468</v>
      </c>
      <c r="F789" t="s">
        <v>17284</v>
      </c>
      <c r="G789" t="s">
        <v>4469</v>
      </c>
      <c r="H789" s="209">
        <v>32</v>
      </c>
      <c r="I789" s="209" t="s">
        <v>2258</v>
      </c>
      <c r="J789" s="209" t="s">
        <v>4470</v>
      </c>
      <c r="K789" s="209">
        <v>319122</v>
      </c>
      <c r="L789" s="209">
        <v>210100</v>
      </c>
      <c r="M789" s="209">
        <v>404</v>
      </c>
      <c r="N789" s="209">
        <v>2000</v>
      </c>
      <c r="O789" s="209">
        <v>4001</v>
      </c>
      <c r="P789" s="376">
        <v>40451</v>
      </c>
      <c r="Q789" s="248"/>
      <c r="R789" s="248"/>
      <c r="S789" s="248"/>
      <c r="T789" s="251" t="s">
        <v>16014</v>
      </c>
      <c r="U789" s="248" t="s">
        <v>16270</v>
      </c>
    </row>
    <row r="790" spans="1:21" s="1" customFormat="1" ht="23.25" customHeight="1" x14ac:dyDescent="0.25">
      <c r="A790" t="s">
        <v>6044</v>
      </c>
      <c r="B790" t="str">
        <f t="shared" si="57"/>
        <v>32</v>
      </c>
      <c r="C790" t="str">
        <f t="shared" si="58"/>
        <v>L00</v>
      </c>
      <c r="D790" t="str">
        <f t="shared" si="59"/>
        <v>H68</v>
      </c>
      <c r="E790" s="161" t="s">
        <v>6045</v>
      </c>
      <c r="F790" t="s">
        <v>17284</v>
      </c>
      <c r="G790" t="s">
        <v>6046</v>
      </c>
      <c r="H790" s="209">
        <v>32</v>
      </c>
      <c r="I790" s="209" t="s">
        <v>2258</v>
      </c>
      <c r="J790" s="209" t="s">
        <v>6047</v>
      </c>
      <c r="K790" s="209">
        <v>319122</v>
      </c>
      <c r="L790" s="209">
        <v>210100</v>
      </c>
      <c r="M790" s="209">
        <v>404</v>
      </c>
      <c r="N790" s="209">
        <v>2000</v>
      </c>
      <c r="O790" s="209">
        <v>4001</v>
      </c>
      <c r="P790" s="376">
        <v>40452</v>
      </c>
      <c r="Q790" s="248"/>
      <c r="R790" s="248"/>
      <c r="S790" s="248"/>
      <c r="T790" s="251" t="s">
        <v>16014</v>
      </c>
      <c r="U790" s="248" t="s">
        <v>16270</v>
      </c>
    </row>
    <row r="791" spans="1:21" s="1" customFormat="1" ht="23.25" customHeight="1" x14ac:dyDescent="0.25">
      <c r="A791" t="s">
        <v>6036</v>
      </c>
      <c r="B791" t="str">
        <f t="shared" si="57"/>
        <v>32</v>
      </c>
      <c r="C791" t="str">
        <f t="shared" si="58"/>
        <v>L00</v>
      </c>
      <c r="D791" t="str">
        <f t="shared" si="59"/>
        <v>H66</v>
      </c>
      <c r="E791" s="161" t="s">
        <v>6037</v>
      </c>
      <c r="F791" t="s">
        <v>17284</v>
      </c>
      <c r="G791" t="s">
        <v>6038</v>
      </c>
      <c r="H791" s="209">
        <v>32</v>
      </c>
      <c r="I791" s="209" t="s">
        <v>2258</v>
      </c>
      <c r="J791" s="209" t="s">
        <v>6039</v>
      </c>
      <c r="K791" s="209">
        <v>319122</v>
      </c>
      <c r="L791" s="209">
        <v>210100</v>
      </c>
      <c r="M791" s="209">
        <v>404</v>
      </c>
      <c r="N791" s="209">
        <v>2000</v>
      </c>
      <c r="O791" s="209">
        <v>4001</v>
      </c>
      <c r="P791" s="376">
        <v>40453</v>
      </c>
      <c r="Q791" s="248"/>
      <c r="R791" s="248"/>
      <c r="S791" s="248"/>
      <c r="T791" s="251" t="s">
        <v>16014</v>
      </c>
      <c r="U791" s="248" t="s">
        <v>16270</v>
      </c>
    </row>
    <row r="792" spans="1:21" s="1" customFormat="1" ht="23.25" customHeight="1" x14ac:dyDescent="0.25">
      <c r="A792" t="s">
        <v>5993</v>
      </c>
      <c r="B792" t="str">
        <f t="shared" si="57"/>
        <v>32</v>
      </c>
      <c r="C792" t="str">
        <f t="shared" si="58"/>
        <v>L00</v>
      </c>
      <c r="D792" t="str">
        <f t="shared" si="59"/>
        <v>H55</v>
      </c>
      <c r="E792" s="161" t="s">
        <v>5994</v>
      </c>
      <c r="F792" t="s">
        <v>17284</v>
      </c>
      <c r="G792" t="s">
        <v>5995</v>
      </c>
      <c r="H792" s="209">
        <v>32</v>
      </c>
      <c r="I792" s="209" t="s">
        <v>2258</v>
      </c>
      <c r="J792" s="209" t="s">
        <v>5996</v>
      </c>
      <c r="K792" s="209">
        <v>319122</v>
      </c>
      <c r="L792" s="209">
        <v>210100</v>
      </c>
      <c r="M792" s="209">
        <v>404</v>
      </c>
      <c r="N792" s="209">
        <v>2000</v>
      </c>
      <c r="O792" s="209">
        <v>4001</v>
      </c>
      <c r="P792" s="376">
        <v>40454</v>
      </c>
      <c r="Q792" s="248"/>
      <c r="R792" s="248"/>
      <c r="S792" s="248"/>
      <c r="T792" s="251" t="s">
        <v>16014</v>
      </c>
      <c r="U792" s="248" t="s">
        <v>16270</v>
      </c>
    </row>
    <row r="793" spans="1:21" s="1" customFormat="1" ht="23.25" customHeight="1" x14ac:dyDescent="0.25">
      <c r="A793" t="s">
        <v>5997</v>
      </c>
      <c r="B793" t="str">
        <f t="shared" si="57"/>
        <v>32</v>
      </c>
      <c r="C793" t="str">
        <f t="shared" si="58"/>
        <v>L00</v>
      </c>
      <c r="D793" t="str">
        <f t="shared" si="59"/>
        <v>H56</v>
      </c>
      <c r="E793" s="161" t="s">
        <v>5998</v>
      </c>
      <c r="F793" t="s">
        <v>17284</v>
      </c>
      <c r="G793" t="s">
        <v>5999</v>
      </c>
      <c r="H793" s="209">
        <v>32</v>
      </c>
      <c r="I793" s="209" t="s">
        <v>2258</v>
      </c>
      <c r="J793" s="209" t="s">
        <v>6000</v>
      </c>
      <c r="K793" s="209">
        <v>319122</v>
      </c>
      <c r="L793" s="209">
        <v>210100</v>
      </c>
      <c r="M793" s="209">
        <v>404</v>
      </c>
      <c r="N793" s="209">
        <v>2000</v>
      </c>
      <c r="O793" s="209">
        <v>4001</v>
      </c>
      <c r="P793" s="376">
        <v>40455</v>
      </c>
      <c r="Q793" s="248"/>
      <c r="R793" s="248"/>
      <c r="S793" s="248"/>
      <c r="T793" s="251" t="s">
        <v>16014</v>
      </c>
      <c r="U793" s="248" t="s">
        <v>16270</v>
      </c>
    </row>
    <row r="794" spans="1:21" s="1" customFormat="1" ht="23.25" customHeight="1" x14ac:dyDescent="0.25">
      <c r="A794" t="s">
        <v>7539</v>
      </c>
      <c r="B794" t="str">
        <f t="shared" si="57"/>
        <v>32</v>
      </c>
      <c r="C794" t="str">
        <f t="shared" si="58"/>
        <v>L09</v>
      </c>
      <c r="D794" t="str">
        <f t="shared" si="59"/>
        <v>010</v>
      </c>
      <c r="E794" s="161" t="s">
        <v>7540</v>
      </c>
      <c r="F794" t="s">
        <v>17168</v>
      </c>
      <c r="G794" t="s">
        <v>7541</v>
      </c>
      <c r="H794" s="209">
        <v>32</v>
      </c>
      <c r="I794" s="209" t="s">
        <v>7516</v>
      </c>
      <c r="J794" s="209">
        <v>10</v>
      </c>
      <c r="K794" s="209">
        <v>317900</v>
      </c>
      <c r="L794" s="209">
        <v>210100</v>
      </c>
      <c r="M794" s="209">
        <v>404</v>
      </c>
      <c r="N794" s="209">
        <v>3002</v>
      </c>
      <c r="O794" s="209">
        <v>4001</v>
      </c>
      <c r="P794" s="376">
        <v>40456</v>
      </c>
      <c r="Q794" s="248"/>
      <c r="R794" s="251"/>
      <c r="S794" s="248"/>
      <c r="T794" s="248" t="s">
        <v>16014</v>
      </c>
      <c r="U794" s="248" t="s">
        <v>16270</v>
      </c>
    </row>
    <row r="795" spans="1:21" s="1" customFormat="1" ht="23.25" customHeight="1" x14ac:dyDescent="0.25">
      <c r="A795" t="s">
        <v>7520</v>
      </c>
      <c r="B795" t="str">
        <f t="shared" si="57"/>
        <v>32</v>
      </c>
      <c r="C795" t="str">
        <f t="shared" si="58"/>
        <v>L09</v>
      </c>
      <c r="D795" t="str">
        <f t="shared" si="59"/>
        <v>003</v>
      </c>
      <c r="E795" s="161" t="s">
        <v>7521</v>
      </c>
      <c r="F795" t="s">
        <v>17168</v>
      </c>
      <c r="G795" t="s">
        <v>7522</v>
      </c>
      <c r="H795" s="209">
        <v>32</v>
      </c>
      <c r="I795" s="209" t="s">
        <v>7516</v>
      </c>
      <c r="J795" s="209">
        <v>3</v>
      </c>
      <c r="K795" s="209">
        <v>317900</v>
      </c>
      <c r="L795" s="209">
        <v>210100</v>
      </c>
      <c r="M795" s="209">
        <v>404</v>
      </c>
      <c r="N795" s="209">
        <v>3002</v>
      </c>
      <c r="O795" s="209">
        <v>4001</v>
      </c>
      <c r="P795" s="376">
        <v>40457</v>
      </c>
      <c r="Q795" s="248"/>
      <c r="R795" s="251"/>
      <c r="S795" s="248"/>
      <c r="T795" s="248" t="s">
        <v>16014</v>
      </c>
      <c r="U795" s="248" t="s">
        <v>16270</v>
      </c>
    </row>
    <row r="796" spans="1:21" s="1" customFormat="1" ht="23.25" customHeight="1" x14ac:dyDescent="0.25">
      <c r="A796" t="s">
        <v>7517</v>
      </c>
      <c r="B796" t="str">
        <f t="shared" si="57"/>
        <v>32</v>
      </c>
      <c r="C796" t="str">
        <f t="shared" si="58"/>
        <v>L09</v>
      </c>
      <c r="D796" t="str">
        <f t="shared" si="59"/>
        <v>002</v>
      </c>
      <c r="E796" s="161" t="s">
        <v>7518</v>
      </c>
      <c r="F796" t="s">
        <v>17168</v>
      </c>
      <c r="G796" t="s">
        <v>7519</v>
      </c>
      <c r="H796" s="209">
        <v>32</v>
      </c>
      <c r="I796" s="209" t="s">
        <v>7516</v>
      </c>
      <c r="J796" s="209">
        <v>2</v>
      </c>
      <c r="K796" s="209">
        <v>317900</v>
      </c>
      <c r="L796" s="209">
        <v>210100</v>
      </c>
      <c r="M796" s="209">
        <v>404</v>
      </c>
      <c r="N796" s="209">
        <v>3002</v>
      </c>
      <c r="O796" s="209">
        <v>4001</v>
      </c>
      <c r="P796" s="376">
        <v>40458</v>
      </c>
      <c r="Q796" s="248"/>
      <c r="R796" s="251"/>
      <c r="S796" s="248"/>
      <c r="T796" s="248" t="s">
        <v>16014</v>
      </c>
      <c r="U796" s="248" t="s">
        <v>16270</v>
      </c>
    </row>
    <row r="797" spans="1:21" s="1" customFormat="1" ht="23.25" customHeight="1" x14ac:dyDescent="0.25">
      <c r="A797" t="s">
        <v>7527</v>
      </c>
      <c r="B797" t="str">
        <f t="shared" si="57"/>
        <v>32</v>
      </c>
      <c r="C797" t="str">
        <f t="shared" si="58"/>
        <v>L09</v>
      </c>
      <c r="D797" t="str">
        <f t="shared" si="59"/>
        <v>006</v>
      </c>
      <c r="E797" s="161" t="s">
        <v>7528</v>
      </c>
      <c r="F797" t="s">
        <v>17168</v>
      </c>
      <c r="G797" t="s">
        <v>7529</v>
      </c>
      <c r="H797" s="209">
        <v>32</v>
      </c>
      <c r="I797" s="209" t="s">
        <v>7516</v>
      </c>
      <c r="J797" s="209">
        <v>6</v>
      </c>
      <c r="K797" s="209">
        <v>317900</v>
      </c>
      <c r="L797" s="209">
        <v>210100</v>
      </c>
      <c r="M797" s="209">
        <v>404</v>
      </c>
      <c r="N797" s="209">
        <v>3002</v>
      </c>
      <c r="O797" s="209">
        <v>4001</v>
      </c>
      <c r="P797" s="376">
        <v>40459</v>
      </c>
      <c r="Q797" s="248"/>
      <c r="R797" s="251"/>
      <c r="S797" s="248"/>
      <c r="T797" s="248" t="s">
        <v>16014</v>
      </c>
      <c r="U797" s="248" t="s">
        <v>16270</v>
      </c>
    </row>
    <row r="798" spans="1:21" s="1" customFormat="1" ht="23.25" customHeight="1" x14ac:dyDescent="0.25">
      <c r="A798" t="s">
        <v>7536</v>
      </c>
      <c r="B798" t="str">
        <f t="shared" si="57"/>
        <v>32</v>
      </c>
      <c r="C798" t="str">
        <f t="shared" si="58"/>
        <v>L09</v>
      </c>
      <c r="D798" t="str">
        <f t="shared" si="59"/>
        <v>009</v>
      </c>
      <c r="E798" s="161" t="s">
        <v>7537</v>
      </c>
      <c r="F798" t="s">
        <v>17168</v>
      </c>
      <c r="G798" t="s">
        <v>7538</v>
      </c>
      <c r="H798" s="209">
        <v>32</v>
      </c>
      <c r="I798" s="209" t="s">
        <v>7516</v>
      </c>
      <c r="J798" s="209">
        <v>9</v>
      </c>
      <c r="K798" s="209">
        <v>317900</v>
      </c>
      <c r="L798" s="209">
        <v>210100</v>
      </c>
      <c r="M798" s="209">
        <v>404</v>
      </c>
      <c r="N798" s="209">
        <v>3002</v>
      </c>
      <c r="O798" s="209">
        <v>4001</v>
      </c>
      <c r="P798" s="376">
        <v>40460</v>
      </c>
      <c r="Q798" s="248"/>
      <c r="R798" s="251"/>
      <c r="S798" s="248"/>
      <c r="T798" s="248" t="s">
        <v>16014</v>
      </c>
      <c r="U798" s="248" t="s">
        <v>16270</v>
      </c>
    </row>
    <row r="799" spans="1:21" s="1" customFormat="1" ht="23.25" customHeight="1" x14ac:dyDescent="0.25">
      <c r="A799" t="s">
        <v>7525</v>
      </c>
      <c r="B799" t="str">
        <f t="shared" si="57"/>
        <v>32</v>
      </c>
      <c r="C799" t="str">
        <f t="shared" si="58"/>
        <v>L09</v>
      </c>
      <c r="D799" t="str">
        <f t="shared" si="59"/>
        <v>005</v>
      </c>
      <c r="E799" s="161" t="s">
        <v>7526</v>
      </c>
      <c r="F799" t="s">
        <v>17168</v>
      </c>
      <c r="G799" t="s">
        <v>7526</v>
      </c>
      <c r="H799" s="209">
        <v>32</v>
      </c>
      <c r="I799" s="209" t="s">
        <v>7516</v>
      </c>
      <c r="J799" s="209">
        <v>5</v>
      </c>
      <c r="K799" s="209">
        <v>317900</v>
      </c>
      <c r="L799" s="209">
        <v>210100</v>
      </c>
      <c r="M799" s="209">
        <v>404</v>
      </c>
      <c r="N799" s="209">
        <v>3002</v>
      </c>
      <c r="O799" s="209">
        <v>4001</v>
      </c>
      <c r="P799" s="376">
        <v>40461</v>
      </c>
      <c r="Q799" s="248"/>
      <c r="R799" s="251"/>
      <c r="S799" s="248"/>
      <c r="T799" s="248" t="s">
        <v>16014</v>
      </c>
      <c r="U799" s="248" t="s">
        <v>16270</v>
      </c>
    </row>
    <row r="800" spans="1:21" s="1" customFormat="1" ht="23.25" customHeight="1" x14ac:dyDescent="0.25">
      <c r="A800" t="s">
        <v>7533</v>
      </c>
      <c r="B800" t="str">
        <f t="shared" si="57"/>
        <v>32</v>
      </c>
      <c r="C800" t="str">
        <f t="shared" si="58"/>
        <v>L09</v>
      </c>
      <c r="D800" t="str">
        <f t="shared" si="59"/>
        <v>008</v>
      </c>
      <c r="E800" s="161" t="s">
        <v>7534</v>
      </c>
      <c r="F800" t="s">
        <v>17168</v>
      </c>
      <c r="G800" t="s">
        <v>7535</v>
      </c>
      <c r="H800" s="209">
        <v>32</v>
      </c>
      <c r="I800" s="209" t="s">
        <v>7516</v>
      </c>
      <c r="J800" s="209">
        <v>8</v>
      </c>
      <c r="K800" s="209">
        <v>317900</v>
      </c>
      <c r="L800" s="209">
        <v>210100</v>
      </c>
      <c r="M800" s="209">
        <v>404</v>
      </c>
      <c r="N800" s="209">
        <v>3002</v>
      </c>
      <c r="O800" s="209">
        <v>4001</v>
      </c>
      <c r="P800" s="376">
        <v>40462</v>
      </c>
      <c r="Q800" s="248"/>
      <c r="R800" s="251"/>
      <c r="S800" s="248"/>
      <c r="T800" s="248" t="s">
        <v>16014</v>
      </c>
      <c r="U800" s="248" t="s">
        <v>16270</v>
      </c>
    </row>
    <row r="801" spans="1:21" s="1" customFormat="1" ht="23.25" customHeight="1" x14ac:dyDescent="0.25">
      <c r="A801" t="s">
        <v>7554</v>
      </c>
      <c r="B801" t="str">
        <f t="shared" si="57"/>
        <v>32</v>
      </c>
      <c r="C801" t="str">
        <f t="shared" si="58"/>
        <v>L09</v>
      </c>
      <c r="D801" t="str">
        <f t="shared" si="59"/>
        <v>015</v>
      </c>
      <c r="E801" s="161" t="s">
        <v>7555</v>
      </c>
      <c r="F801" t="s">
        <v>17168</v>
      </c>
      <c r="G801" t="s">
        <v>7556</v>
      </c>
      <c r="H801" s="209">
        <v>32</v>
      </c>
      <c r="I801" s="209" t="s">
        <v>7516</v>
      </c>
      <c r="J801" s="209">
        <v>15</v>
      </c>
      <c r="K801" s="209">
        <v>317900</v>
      </c>
      <c r="L801" s="209">
        <v>210100</v>
      </c>
      <c r="M801" s="209">
        <v>404</v>
      </c>
      <c r="N801" s="209">
        <v>3002</v>
      </c>
      <c r="O801" s="209">
        <v>4001</v>
      </c>
      <c r="P801" s="376">
        <v>40463</v>
      </c>
      <c r="Q801" s="248"/>
      <c r="R801" s="251"/>
      <c r="S801" s="248"/>
      <c r="T801" s="248" t="s">
        <v>16014</v>
      </c>
      <c r="U801" s="248" t="s">
        <v>16270</v>
      </c>
    </row>
    <row r="802" spans="1:21" s="1" customFormat="1" ht="23.25" customHeight="1" x14ac:dyDescent="0.25">
      <c r="A802" t="s">
        <v>7523</v>
      </c>
      <c r="B802" t="str">
        <f t="shared" si="57"/>
        <v>32</v>
      </c>
      <c r="C802" t="str">
        <f t="shared" si="58"/>
        <v>L09</v>
      </c>
      <c r="D802" t="str">
        <f t="shared" si="59"/>
        <v>004</v>
      </c>
      <c r="E802" s="161" t="s">
        <v>7524</v>
      </c>
      <c r="F802" t="s">
        <v>17168</v>
      </c>
      <c r="G802" t="s">
        <v>7524</v>
      </c>
      <c r="H802" s="209">
        <v>32</v>
      </c>
      <c r="I802" s="209" t="s">
        <v>7516</v>
      </c>
      <c r="J802" s="209">
        <v>4</v>
      </c>
      <c r="K802" s="209">
        <v>317900</v>
      </c>
      <c r="L802" s="209">
        <v>210100</v>
      </c>
      <c r="M802" s="209">
        <v>404</v>
      </c>
      <c r="N802" s="209">
        <v>3002</v>
      </c>
      <c r="O802" s="209">
        <v>4001</v>
      </c>
      <c r="P802" s="376">
        <v>40464</v>
      </c>
      <c r="Q802" s="248"/>
      <c r="R802" s="251"/>
      <c r="S802" s="248"/>
      <c r="T802" s="248" t="s">
        <v>16014</v>
      </c>
      <c r="U802" s="248" t="s">
        <v>16270</v>
      </c>
    </row>
    <row r="803" spans="1:21" s="1" customFormat="1" ht="23.25" customHeight="1" x14ac:dyDescent="0.25">
      <c r="A803" t="s">
        <v>7530</v>
      </c>
      <c r="B803" t="str">
        <f t="shared" si="57"/>
        <v>32</v>
      </c>
      <c r="C803" t="str">
        <f t="shared" si="58"/>
        <v>L09</v>
      </c>
      <c r="D803" t="str">
        <f t="shared" si="59"/>
        <v>007</v>
      </c>
      <c r="E803" s="161" t="s">
        <v>7531</v>
      </c>
      <c r="F803" t="s">
        <v>17168</v>
      </c>
      <c r="G803" t="s">
        <v>7532</v>
      </c>
      <c r="H803" s="209">
        <v>32</v>
      </c>
      <c r="I803" s="209" t="s">
        <v>7516</v>
      </c>
      <c r="J803" s="209">
        <v>7</v>
      </c>
      <c r="K803" s="209">
        <v>317900</v>
      </c>
      <c r="L803" s="209">
        <v>210100</v>
      </c>
      <c r="M803" s="209">
        <v>404</v>
      </c>
      <c r="N803" s="209">
        <v>3002</v>
      </c>
      <c r="O803" s="209">
        <v>4001</v>
      </c>
      <c r="P803" s="376">
        <v>40465</v>
      </c>
      <c r="Q803" s="248"/>
      <c r="R803" s="251"/>
      <c r="S803" s="248"/>
      <c r="T803" s="248" t="s">
        <v>16014</v>
      </c>
      <c r="U803" s="248" t="s">
        <v>16270</v>
      </c>
    </row>
    <row r="804" spans="1:21" s="1" customFormat="1" ht="23.25" customHeight="1" x14ac:dyDescent="0.25">
      <c r="A804" t="s">
        <v>7514</v>
      </c>
      <c r="B804" t="str">
        <f t="shared" si="57"/>
        <v>32</v>
      </c>
      <c r="C804" t="str">
        <f t="shared" si="58"/>
        <v>L09</v>
      </c>
      <c r="D804" t="str">
        <f t="shared" si="59"/>
        <v>001</v>
      </c>
      <c r="E804" s="161" t="s">
        <v>7515</v>
      </c>
      <c r="F804" t="s">
        <v>17168</v>
      </c>
      <c r="G804" t="s">
        <v>7515</v>
      </c>
      <c r="H804" s="209">
        <v>32</v>
      </c>
      <c r="I804" s="209" t="s">
        <v>7516</v>
      </c>
      <c r="J804" s="209">
        <v>1</v>
      </c>
      <c r="K804" s="209">
        <v>317900</v>
      </c>
      <c r="L804" s="209">
        <v>210100</v>
      </c>
      <c r="M804" s="209">
        <v>404</v>
      </c>
      <c r="N804" s="209">
        <v>3002</v>
      </c>
      <c r="O804" s="209">
        <v>4001</v>
      </c>
      <c r="P804" s="376">
        <v>40466</v>
      </c>
      <c r="Q804" s="248"/>
      <c r="R804" s="251"/>
      <c r="S804" s="248"/>
      <c r="T804" s="248" t="s">
        <v>16014</v>
      </c>
      <c r="U804" s="248" t="s">
        <v>16270</v>
      </c>
    </row>
    <row r="805" spans="1:21" s="1" customFormat="1" ht="23.25" customHeight="1" x14ac:dyDescent="0.25">
      <c r="A805" t="s">
        <v>7557</v>
      </c>
      <c r="B805" t="str">
        <f t="shared" si="57"/>
        <v>32</v>
      </c>
      <c r="C805" t="str">
        <f t="shared" si="58"/>
        <v>L09</v>
      </c>
      <c r="D805" t="str">
        <f t="shared" si="59"/>
        <v>016</v>
      </c>
      <c r="E805" s="161" t="s">
        <v>7558</v>
      </c>
      <c r="F805" t="s">
        <v>17168</v>
      </c>
      <c r="G805" t="s">
        <v>7559</v>
      </c>
      <c r="H805" s="209">
        <v>32</v>
      </c>
      <c r="I805" s="209" t="s">
        <v>7516</v>
      </c>
      <c r="J805" s="209">
        <v>16</v>
      </c>
      <c r="K805" s="209">
        <v>317900</v>
      </c>
      <c r="L805" s="209">
        <v>210100</v>
      </c>
      <c r="M805" s="209">
        <v>404</v>
      </c>
      <c r="N805" s="209">
        <v>3002</v>
      </c>
      <c r="O805" s="209">
        <v>4001</v>
      </c>
      <c r="P805" s="376">
        <v>40467</v>
      </c>
      <c r="Q805" s="248"/>
      <c r="R805" s="251"/>
      <c r="S805" s="248"/>
      <c r="T805" s="248" t="s">
        <v>16014</v>
      </c>
      <c r="U805" s="248" t="s">
        <v>16270</v>
      </c>
    </row>
    <row r="806" spans="1:21" s="1" customFormat="1" ht="23.25" customHeight="1" x14ac:dyDescent="0.25">
      <c r="A806" t="s">
        <v>7551</v>
      </c>
      <c r="B806" t="str">
        <f t="shared" si="57"/>
        <v>32</v>
      </c>
      <c r="C806" t="str">
        <f t="shared" si="58"/>
        <v>L09</v>
      </c>
      <c r="D806" t="str">
        <f t="shared" si="59"/>
        <v>014</v>
      </c>
      <c r="E806" s="161" t="s">
        <v>7552</v>
      </c>
      <c r="F806" t="s">
        <v>17168</v>
      </c>
      <c r="G806" t="s">
        <v>7553</v>
      </c>
      <c r="H806" s="209">
        <v>32</v>
      </c>
      <c r="I806" s="209" t="s">
        <v>7516</v>
      </c>
      <c r="J806" s="209">
        <v>14</v>
      </c>
      <c r="K806" s="209">
        <v>317900</v>
      </c>
      <c r="L806" s="209">
        <v>210100</v>
      </c>
      <c r="M806" s="209">
        <v>404</v>
      </c>
      <c r="N806" s="209">
        <v>3002</v>
      </c>
      <c r="O806" s="209">
        <v>4001</v>
      </c>
      <c r="P806" s="376">
        <v>40468</v>
      </c>
      <c r="Q806" s="248"/>
      <c r="R806" s="251"/>
      <c r="S806" s="248"/>
      <c r="T806" s="248" t="s">
        <v>16014</v>
      </c>
      <c r="U806" s="248" t="s">
        <v>16270</v>
      </c>
    </row>
    <row r="807" spans="1:21" s="1" customFormat="1" ht="23.25" customHeight="1" x14ac:dyDescent="0.25">
      <c r="A807" t="s">
        <v>7545</v>
      </c>
      <c r="B807" t="str">
        <f t="shared" si="57"/>
        <v>32</v>
      </c>
      <c r="C807" t="str">
        <f t="shared" si="58"/>
        <v>L09</v>
      </c>
      <c r="D807" t="str">
        <f t="shared" si="59"/>
        <v>012</v>
      </c>
      <c r="E807" s="161" t="s">
        <v>7546</v>
      </c>
      <c r="F807" t="s">
        <v>17168</v>
      </c>
      <c r="G807" t="s">
        <v>7547</v>
      </c>
      <c r="H807" s="209">
        <v>32</v>
      </c>
      <c r="I807" s="209" t="s">
        <v>7516</v>
      </c>
      <c r="J807" s="209">
        <v>12</v>
      </c>
      <c r="K807" s="209">
        <v>317900</v>
      </c>
      <c r="L807" s="209">
        <v>210100</v>
      </c>
      <c r="M807" s="209">
        <v>404</v>
      </c>
      <c r="N807" s="209">
        <v>3002</v>
      </c>
      <c r="O807" s="209">
        <v>4001</v>
      </c>
      <c r="P807" s="376">
        <v>40469</v>
      </c>
      <c r="Q807" s="248"/>
      <c r="R807" s="251"/>
      <c r="S807" s="248"/>
      <c r="T807" s="248" t="s">
        <v>16014</v>
      </c>
      <c r="U807" s="248" t="s">
        <v>16270</v>
      </c>
    </row>
    <row r="808" spans="1:21" s="1" customFormat="1" ht="23.25" customHeight="1" x14ac:dyDescent="0.25">
      <c r="A808" t="s">
        <v>7548</v>
      </c>
      <c r="B808" t="str">
        <f t="shared" si="57"/>
        <v>32</v>
      </c>
      <c r="C808" t="str">
        <f t="shared" si="58"/>
        <v>L09</v>
      </c>
      <c r="D808" t="str">
        <f t="shared" si="59"/>
        <v>013</v>
      </c>
      <c r="E808" s="161" t="s">
        <v>7549</v>
      </c>
      <c r="F808" t="s">
        <v>17168</v>
      </c>
      <c r="G808" t="s">
        <v>7550</v>
      </c>
      <c r="H808" s="209">
        <v>32</v>
      </c>
      <c r="I808" s="209" t="s">
        <v>7516</v>
      </c>
      <c r="J808" s="209">
        <v>13</v>
      </c>
      <c r="K808" s="209">
        <v>317900</v>
      </c>
      <c r="L808" s="209">
        <v>210100</v>
      </c>
      <c r="M808" s="209">
        <v>404</v>
      </c>
      <c r="N808" s="209">
        <v>3002</v>
      </c>
      <c r="O808" s="209">
        <v>4001</v>
      </c>
      <c r="P808" s="376">
        <v>40470</v>
      </c>
      <c r="Q808" s="248"/>
      <c r="R808" s="251"/>
      <c r="S808" s="248"/>
      <c r="T808" s="248" t="s">
        <v>16014</v>
      </c>
      <c r="U808" s="248" t="s">
        <v>16270</v>
      </c>
    </row>
    <row r="809" spans="1:21" s="1" customFormat="1" ht="23.25" customHeight="1" x14ac:dyDescent="0.25">
      <c r="A809" t="s">
        <v>7563</v>
      </c>
      <c r="B809" t="str">
        <f t="shared" si="57"/>
        <v>32</v>
      </c>
      <c r="C809" t="str">
        <f t="shared" si="58"/>
        <v>L09</v>
      </c>
      <c r="D809" t="str">
        <f t="shared" si="59"/>
        <v>018</v>
      </c>
      <c r="E809" s="161" t="s">
        <v>7564</v>
      </c>
      <c r="F809" t="s">
        <v>17168</v>
      </c>
      <c r="G809" t="s">
        <v>7564</v>
      </c>
      <c r="H809" s="209">
        <v>32</v>
      </c>
      <c r="I809" s="209" t="s">
        <v>7516</v>
      </c>
      <c r="J809" s="209">
        <v>18</v>
      </c>
      <c r="K809" s="209">
        <v>317900</v>
      </c>
      <c r="L809" s="209">
        <v>210100</v>
      </c>
      <c r="M809" s="209">
        <v>404</v>
      </c>
      <c r="N809" s="209">
        <v>3002</v>
      </c>
      <c r="O809" s="209">
        <v>4001</v>
      </c>
      <c r="P809" s="376">
        <v>40471</v>
      </c>
      <c r="Q809" s="248"/>
      <c r="R809" s="251"/>
      <c r="S809" s="248"/>
      <c r="T809" s="248" t="s">
        <v>16014</v>
      </c>
      <c r="U809" s="248" t="s">
        <v>16270</v>
      </c>
    </row>
    <row r="810" spans="1:21" s="1" customFormat="1" ht="23.25" customHeight="1" x14ac:dyDescent="0.25">
      <c r="A810" t="s">
        <v>7565</v>
      </c>
      <c r="B810" t="str">
        <f t="shared" si="57"/>
        <v>32</v>
      </c>
      <c r="C810" t="str">
        <f t="shared" si="58"/>
        <v>L09</v>
      </c>
      <c r="D810" t="str">
        <f t="shared" si="59"/>
        <v>019</v>
      </c>
      <c r="E810" s="161" t="s">
        <v>7566</v>
      </c>
      <c r="F810" t="s">
        <v>17168</v>
      </c>
      <c r="G810" t="s">
        <v>7567</v>
      </c>
      <c r="H810" s="209">
        <v>32</v>
      </c>
      <c r="I810" s="209" t="s">
        <v>7516</v>
      </c>
      <c r="J810" s="209">
        <v>19</v>
      </c>
      <c r="K810" s="209">
        <v>317900</v>
      </c>
      <c r="L810" s="209">
        <v>210100</v>
      </c>
      <c r="M810" s="209">
        <v>404</v>
      </c>
      <c r="N810" s="209">
        <v>3002</v>
      </c>
      <c r="O810" s="209">
        <v>4001</v>
      </c>
      <c r="P810" s="376">
        <v>40472</v>
      </c>
      <c r="Q810" s="248"/>
      <c r="R810" s="251"/>
      <c r="S810" s="248"/>
      <c r="T810" s="248" t="s">
        <v>16014</v>
      </c>
      <c r="U810" s="248" t="s">
        <v>16270</v>
      </c>
    </row>
    <row r="811" spans="1:21" s="1" customFormat="1" ht="23.25" customHeight="1" x14ac:dyDescent="0.25">
      <c r="A811" t="s">
        <v>7560</v>
      </c>
      <c r="B811" t="str">
        <f t="shared" si="57"/>
        <v>32</v>
      </c>
      <c r="C811" t="str">
        <f t="shared" si="58"/>
        <v>L09</v>
      </c>
      <c r="D811" t="str">
        <f t="shared" si="59"/>
        <v>017</v>
      </c>
      <c r="E811" s="161" t="s">
        <v>7561</v>
      </c>
      <c r="F811" t="s">
        <v>17168</v>
      </c>
      <c r="G811" t="s">
        <v>7562</v>
      </c>
      <c r="H811" s="209">
        <v>32</v>
      </c>
      <c r="I811" s="209" t="s">
        <v>7516</v>
      </c>
      <c r="J811" s="209">
        <v>17</v>
      </c>
      <c r="K811" s="209">
        <v>317900</v>
      </c>
      <c r="L811" s="209">
        <v>210100</v>
      </c>
      <c r="M811" s="209">
        <v>404</v>
      </c>
      <c r="N811" s="209">
        <v>3002</v>
      </c>
      <c r="O811" s="209">
        <v>4001</v>
      </c>
      <c r="P811" s="376">
        <v>40473</v>
      </c>
      <c r="Q811" s="248"/>
      <c r="R811" s="251"/>
      <c r="S811" s="248"/>
      <c r="T811" s="248" t="s">
        <v>16014</v>
      </c>
      <c r="U811" s="248" t="s">
        <v>16270</v>
      </c>
    </row>
    <row r="812" spans="1:21" s="1" customFormat="1" ht="23.25" customHeight="1" x14ac:dyDescent="0.25">
      <c r="A812" t="s">
        <v>7568</v>
      </c>
      <c r="B812" t="str">
        <f t="shared" si="57"/>
        <v>32</v>
      </c>
      <c r="C812" t="str">
        <f t="shared" si="58"/>
        <v>L09</v>
      </c>
      <c r="D812" t="str">
        <f t="shared" si="59"/>
        <v>020</v>
      </c>
      <c r="E812" s="161" t="s">
        <v>7569</v>
      </c>
      <c r="F812" t="s">
        <v>17168</v>
      </c>
      <c r="G812" t="s">
        <v>7569</v>
      </c>
      <c r="H812" s="209">
        <v>32</v>
      </c>
      <c r="I812" s="209" t="s">
        <v>7516</v>
      </c>
      <c r="J812" s="209">
        <v>20</v>
      </c>
      <c r="K812" s="209">
        <v>317900</v>
      </c>
      <c r="L812" s="209">
        <v>210100</v>
      </c>
      <c r="M812" s="209">
        <v>404</v>
      </c>
      <c r="N812" s="209">
        <v>3002</v>
      </c>
      <c r="O812" s="209">
        <v>4001</v>
      </c>
      <c r="P812" s="376">
        <v>40474</v>
      </c>
      <c r="Q812" s="248"/>
      <c r="R812" s="251"/>
      <c r="S812" s="248"/>
      <c r="T812" s="248" t="s">
        <v>16014</v>
      </c>
      <c r="U812" s="248" t="s">
        <v>16270</v>
      </c>
    </row>
    <row r="813" spans="1:21" s="1" customFormat="1" ht="23.25" customHeight="1" x14ac:dyDescent="0.25">
      <c r="A813" t="s">
        <v>7570</v>
      </c>
      <c r="B813" t="str">
        <f t="shared" si="57"/>
        <v>32</v>
      </c>
      <c r="C813" t="str">
        <f t="shared" si="58"/>
        <v>L09</v>
      </c>
      <c r="D813" t="str">
        <f t="shared" si="59"/>
        <v>021</v>
      </c>
      <c r="E813" s="161" t="s">
        <v>7571</v>
      </c>
      <c r="F813" t="s">
        <v>17168</v>
      </c>
      <c r="G813" t="s">
        <v>7571</v>
      </c>
      <c r="H813" s="209">
        <v>32</v>
      </c>
      <c r="I813" s="209" t="s">
        <v>7516</v>
      </c>
      <c r="J813" s="209">
        <v>21</v>
      </c>
      <c r="K813" s="209">
        <v>317900</v>
      </c>
      <c r="L813" s="209">
        <v>210100</v>
      </c>
      <c r="M813" s="209">
        <v>404</v>
      </c>
      <c r="N813" s="209">
        <v>3002</v>
      </c>
      <c r="O813" s="209">
        <v>4001</v>
      </c>
      <c r="P813" s="376">
        <v>40475</v>
      </c>
      <c r="Q813" s="248"/>
      <c r="R813" s="251"/>
      <c r="S813" s="248"/>
      <c r="T813" s="248" t="s">
        <v>16014</v>
      </c>
      <c r="U813" s="248" t="s">
        <v>16270</v>
      </c>
    </row>
    <row r="814" spans="1:21" s="1" customFormat="1" ht="23.25" customHeight="1" x14ac:dyDescent="0.25">
      <c r="A814" t="s">
        <v>7542</v>
      </c>
      <c r="B814" t="str">
        <f t="shared" si="57"/>
        <v>32</v>
      </c>
      <c r="C814" t="str">
        <f t="shared" si="58"/>
        <v>L09</v>
      </c>
      <c r="D814" t="str">
        <f t="shared" si="59"/>
        <v>011</v>
      </c>
      <c r="E814" s="161" t="s">
        <v>7543</v>
      </c>
      <c r="F814" t="s">
        <v>17168</v>
      </c>
      <c r="G814" t="s">
        <v>7544</v>
      </c>
      <c r="H814" s="209">
        <v>32</v>
      </c>
      <c r="I814" s="209" t="s">
        <v>7516</v>
      </c>
      <c r="J814" s="209">
        <v>11</v>
      </c>
      <c r="K814" s="209">
        <v>317900</v>
      </c>
      <c r="L814" s="209">
        <v>210100</v>
      </c>
      <c r="M814" s="209">
        <v>404</v>
      </c>
      <c r="N814" s="209">
        <v>3002</v>
      </c>
      <c r="O814" s="209">
        <v>4001</v>
      </c>
      <c r="P814" s="376">
        <v>40478</v>
      </c>
      <c r="Q814" s="248"/>
      <c r="R814" s="251"/>
      <c r="S814" s="248"/>
      <c r="T814" s="248" t="s">
        <v>16014</v>
      </c>
      <c r="U814" s="248" t="s">
        <v>16270</v>
      </c>
    </row>
    <row r="815" spans="1:21" s="1" customFormat="1" ht="23.25" customHeight="1" x14ac:dyDescent="0.25">
      <c r="A815" t="s">
        <v>6457</v>
      </c>
      <c r="B815" t="str">
        <f t="shared" ref="B815:B872" si="60">LEFT(A815,2)</f>
        <v>32</v>
      </c>
      <c r="C815" t="str">
        <f t="shared" ref="C815:C872" si="61">MID(A815,4,3)</f>
        <v>L02</v>
      </c>
      <c r="D815" s="209" t="str">
        <f t="shared" ref="D815:D872" si="62">RIGHT(A815,3)</f>
        <v>117</v>
      </c>
      <c r="E815" s="161" t="s">
        <v>17180</v>
      </c>
      <c r="F815" t="s">
        <v>17168</v>
      </c>
      <c r="G815" t="s">
        <v>6459</v>
      </c>
      <c r="H815" s="209">
        <v>32</v>
      </c>
      <c r="I815" s="209" t="s">
        <v>1829</v>
      </c>
      <c r="J815" s="209">
        <v>117</v>
      </c>
      <c r="K815" s="209">
        <v>317122</v>
      </c>
      <c r="L815" s="209">
        <v>210100</v>
      </c>
      <c r="M815" s="209">
        <v>404</v>
      </c>
      <c r="N815" s="209">
        <v>3009</v>
      </c>
      <c r="O815" s="209">
        <v>4001</v>
      </c>
      <c r="P815" s="376">
        <v>40479</v>
      </c>
      <c r="Q815" s="248"/>
      <c r="R815" s="251"/>
      <c r="S815" s="248"/>
      <c r="T815" s="248" t="s">
        <v>16014</v>
      </c>
      <c r="U815" s="248" t="s">
        <v>16270</v>
      </c>
    </row>
    <row r="816" spans="1:21" s="1" customFormat="1" ht="23.25" customHeight="1" x14ac:dyDescent="0.25">
      <c r="A816" t="s">
        <v>7260</v>
      </c>
      <c r="B816" t="str">
        <f t="shared" si="60"/>
        <v>32</v>
      </c>
      <c r="C816" t="str">
        <f t="shared" si="61"/>
        <v>L05</v>
      </c>
      <c r="D816" t="str">
        <f t="shared" si="62"/>
        <v>002</v>
      </c>
      <c r="E816" s="161" t="s">
        <v>7261</v>
      </c>
      <c r="F816" t="s">
        <v>17168</v>
      </c>
      <c r="G816" t="s">
        <v>7262</v>
      </c>
      <c r="H816" s="209">
        <v>32</v>
      </c>
      <c r="I816" s="209" t="s">
        <v>1841</v>
      </c>
      <c r="J816" s="209">
        <v>2</v>
      </c>
      <c r="K816" s="209">
        <v>317400</v>
      </c>
      <c r="L816" s="209">
        <v>210100</v>
      </c>
      <c r="M816" s="209">
        <v>404</v>
      </c>
      <c r="N816" s="209">
        <v>3014</v>
      </c>
      <c r="O816" s="209">
        <v>4001</v>
      </c>
      <c r="P816" s="376">
        <v>40480</v>
      </c>
      <c r="Q816" s="248"/>
      <c r="R816" s="248"/>
      <c r="S816" s="248"/>
      <c r="T816" s="248" t="s">
        <v>16014</v>
      </c>
      <c r="U816" s="248" t="s">
        <v>16270</v>
      </c>
    </row>
    <row r="817" spans="1:21" s="1" customFormat="1" ht="23.25" customHeight="1" x14ac:dyDescent="0.25">
      <c r="A817" t="s">
        <v>6250</v>
      </c>
      <c r="B817" t="str">
        <f t="shared" si="60"/>
        <v>32</v>
      </c>
      <c r="C817" t="str">
        <f t="shared" si="61"/>
        <v>L02</v>
      </c>
      <c r="D817" s="209" t="str">
        <f t="shared" si="62"/>
        <v>048</v>
      </c>
      <c r="E817" s="161" t="s">
        <v>6251</v>
      </c>
      <c r="F817" t="s">
        <v>17168</v>
      </c>
      <c r="G817" t="s">
        <v>6252</v>
      </c>
      <c r="H817" s="209">
        <v>32</v>
      </c>
      <c r="I817" s="209" t="s">
        <v>1829</v>
      </c>
      <c r="J817" s="209">
        <v>48</v>
      </c>
      <c r="K817" s="209">
        <v>317122</v>
      </c>
      <c r="L817" s="209">
        <v>210100</v>
      </c>
      <c r="M817" s="209">
        <v>404</v>
      </c>
      <c r="N817" s="209">
        <v>3009</v>
      </c>
      <c r="O817" s="209">
        <v>4001</v>
      </c>
      <c r="P817" s="376">
        <v>40481</v>
      </c>
      <c r="Q817" s="248"/>
      <c r="R817" s="251"/>
      <c r="S817" s="248"/>
      <c r="T817" s="248" t="s">
        <v>16014</v>
      </c>
      <c r="U817" s="248" t="s">
        <v>16270</v>
      </c>
    </row>
    <row r="818" spans="1:21" s="1" customFormat="1" ht="23.25" customHeight="1" x14ac:dyDescent="0.25">
      <c r="A818" t="s">
        <v>6463</v>
      </c>
      <c r="B818" t="str">
        <f t="shared" si="60"/>
        <v>32</v>
      </c>
      <c r="C818" t="str">
        <f t="shared" si="61"/>
        <v>L02</v>
      </c>
      <c r="D818" s="209" t="str">
        <f t="shared" si="62"/>
        <v>119</v>
      </c>
      <c r="E818" s="161" t="s">
        <v>6464</v>
      </c>
      <c r="F818" t="s">
        <v>17168</v>
      </c>
      <c r="G818" t="s">
        <v>6465</v>
      </c>
      <c r="H818" s="209">
        <v>32</v>
      </c>
      <c r="I818" s="209" t="s">
        <v>1829</v>
      </c>
      <c r="J818" s="209">
        <v>119</v>
      </c>
      <c r="K818" s="209">
        <v>317122</v>
      </c>
      <c r="L818" s="209">
        <v>210100</v>
      </c>
      <c r="M818" s="209">
        <v>404</v>
      </c>
      <c r="N818" s="209">
        <v>3009</v>
      </c>
      <c r="O818" s="209">
        <v>4001</v>
      </c>
      <c r="P818" s="376">
        <v>40482</v>
      </c>
      <c r="Q818" s="248"/>
      <c r="R818" s="251"/>
      <c r="S818" s="248"/>
      <c r="T818" s="248" t="s">
        <v>16014</v>
      </c>
      <c r="U818" s="248" t="s">
        <v>16270</v>
      </c>
    </row>
    <row r="819" spans="1:21" s="1" customFormat="1" ht="23.25" customHeight="1" x14ac:dyDescent="0.25">
      <c r="A819" t="s">
        <v>5211</v>
      </c>
      <c r="B819" t="str">
        <f t="shared" si="60"/>
        <v>32</v>
      </c>
      <c r="C819" t="str">
        <f t="shared" si="61"/>
        <v>L00</v>
      </c>
      <c r="D819" t="str">
        <f t="shared" si="62"/>
        <v>F32</v>
      </c>
      <c r="E819" s="161" t="s">
        <v>5212</v>
      </c>
      <c r="F819" t="s">
        <v>17168</v>
      </c>
      <c r="G819" t="s">
        <v>5213</v>
      </c>
      <c r="H819" s="209">
        <v>32</v>
      </c>
      <c r="I819" s="209" t="s">
        <v>2258</v>
      </c>
      <c r="J819" s="209" t="s">
        <v>5214</v>
      </c>
      <c r="K819" s="209">
        <v>317122</v>
      </c>
      <c r="L819" s="209">
        <v>210100</v>
      </c>
      <c r="M819" s="209">
        <v>404</v>
      </c>
      <c r="N819" s="209">
        <v>3009</v>
      </c>
      <c r="O819" s="209">
        <v>4001</v>
      </c>
      <c r="P819" s="376">
        <v>40483</v>
      </c>
      <c r="Q819" s="248"/>
      <c r="R819" s="251"/>
      <c r="S819" s="248"/>
      <c r="T819" s="248" t="s">
        <v>16014</v>
      </c>
      <c r="U819" s="248" t="s">
        <v>16270</v>
      </c>
    </row>
    <row r="820" spans="1:21" s="1" customFormat="1" ht="23.25" customHeight="1" x14ac:dyDescent="0.25">
      <c r="A820" t="s">
        <v>5139</v>
      </c>
      <c r="B820" t="str">
        <f t="shared" si="60"/>
        <v>32</v>
      </c>
      <c r="C820" t="str">
        <f t="shared" si="61"/>
        <v>L00</v>
      </c>
      <c r="D820" t="str">
        <f t="shared" si="62"/>
        <v>F14</v>
      </c>
      <c r="E820" s="161" t="s">
        <v>5140</v>
      </c>
      <c r="F820" t="s">
        <v>17168</v>
      </c>
      <c r="G820" t="s">
        <v>5141</v>
      </c>
      <c r="H820" s="209">
        <v>32</v>
      </c>
      <c r="I820" s="209" t="s">
        <v>2258</v>
      </c>
      <c r="J820" s="209" t="s">
        <v>5142</v>
      </c>
      <c r="K820" s="209">
        <v>317122</v>
      </c>
      <c r="L820" s="209">
        <v>210100</v>
      </c>
      <c r="M820" s="209">
        <v>404</v>
      </c>
      <c r="N820" s="209">
        <v>3009</v>
      </c>
      <c r="O820" s="209">
        <v>4001</v>
      </c>
      <c r="P820" s="376">
        <v>40484</v>
      </c>
      <c r="Q820" s="248"/>
      <c r="R820" s="251"/>
      <c r="S820" s="248"/>
      <c r="T820" s="248" t="s">
        <v>16014</v>
      </c>
      <c r="U820" s="248" t="s">
        <v>16270</v>
      </c>
    </row>
    <row r="821" spans="1:21" s="1" customFormat="1" ht="23.25" customHeight="1" x14ac:dyDescent="0.25">
      <c r="A821" t="s">
        <v>6211</v>
      </c>
      <c r="B821" t="str">
        <f t="shared" si="60"/>
        <v>32</v>
      </c>
      <c r="C821" t="str">
        <f t="shared" si="61"/>
        <v>L02</v>
      </c>
      <c r="D821" s="209" t="str">
        <f t="shared" si="62"/>
        <v>035</v>
      </c>
      <c r="E821" s="161" t="s">
        <v>6212</v>
      </c>
      <c r="F821" t="s">
        <v>17168</v>
      </c>
      <c r="G821" t="s">
        <v>6213</v>
      </c>
      <c r="H821" s="209">
        <v>32</v>
      </c>
      <c r="I821" s="209" t="s">
        <v>1829</v>
      </c>
      <c r="J821" s="209">
        <v>35</v>
      </c>
      <c r="K821" s="209">
        <v>317122</v>
      </c>
      <c r="L821" s="209">
        <v>210100</v>
      </c>
      <c r="M821" s="209">
        <v>404</v>
      </c>
      <c r="N821" s="209">
        <v>3009</v>
      </c>
      <c r="O821" s="209">
        <v>4001</v>
      </c>
      <c r="P821" s="376">
        <v>40485</v>
      </c>
      <c r="Q821" s="248"/>
      <c r="R821" s="251"/>
      <c r="S821" s="248"/>
      <c r="T821" s="248" t="s">
        <v>16014</v>
      </c>
      <c r="U821" s="248" t="s">
        <v>16270</v>
      </c>
    </row>
    <row r="822" spans="1:21" s="1" customFormat="1" ht="23.25" customHeight="1" x14ac:dyDescent="0.25">
      <c r="A822" t="s">
        <v>6214</v>
      </c>
      <c r="B822" t="str">
        <f t="shared" si="60"/>
        <v>32</v>
      </c>
      <c r="C822" t="str">
        <f t="shared" si="61"/>
        <v>L02</v>
      </c>
      <c r="D822" s="209" t="str">
        <f t="shared" si="62"/>
        <v>036</v>
      </c>
      <c r="E822" s="161" t="s">
        <v>6215</v>
      </c>
      <c r="F822" t="s">
        <v>17168</v>
      </c>
      <c r="G822" t="s">
        <v>6216</v>
      </c>
      <c r="H822" s="209">
        <v>32</v>
      </c>
      <c r="I822" s="209" t="s">
        <v>1829</v>
      </c>
      <c r="J822" s="209">
        <v>36</v>
      </c>
      <c r="K822" s="209">
        <v>317122</v>
      </c>
      <c r="L822" s="209">
        <v>210100</v>
      </c>
      <c r="M822" s="209">
        <v>404</v>
      </c>
      <c r="N822" s="209">
        <v>3009</v>
      </c>
      <c r="O822" s="209">
        <v>4001</v>
      </c>
      <c r="P822" s="376">
        <v>40486</v>
      </c>
      <c r="Q822" s="248"/>
      <c r="R822" s="251"/>
      <c r="S822" s="248"/>
      <c r="T822" s="248" t="s">
        <v>16014</v>
      </c>
      <c r="U822" s="248" t="s">
        <v>16270</v>
      </c>
    </row>
    <row r="823" spans="1:21" s="1" customFormat="1" ht="23.25" customHeight="1" x14ac:dyDescent="0.25">
      <c r="A823" t="s">
        <v>6217</v>
      </c>
      <c r="B823" t="str">
        <f t="shared" si="60"/>
        <v>32</v>
      </c>
      <c r="C823" t="str">
        <f t="shared" si="61"/>
        <v>L02</v>
      </c>
      <c r="D823" s="209" t="str">
        <f t="shared" si="62"/>
        <v>037</v>
      </c>
      <c r="E823" s="161" t="s">
        <v>6218</v>
      </c>
      <c r="F823" t="s">
        <v>17168</v>
      </c>
      <c r="G823" t="s">
        <v>6219</v>
      </c>
      <c r="H823" s="209">
        <v>32</v>
      </c>
      <c r="I823" s="209" t="s">
        <v>1829</v>
      </c>
      <c r="J823" s="209">
        <v>37</v>
      </c>
      <c r="K823" s="209">
        <v>317122</v>
      </c>
      <c r="L823" s="209">
        <v>210100</v>
      </c>
      <c r="M823" s="209">
        <v>404</v>
      </c>
      <c r="N823" s="209">
        <v>3009</v>
      </c>
      <c r="O823" s="209">
        <v>4001</v>
      </c>
      <c r="P823" s="376">
        <v>40487</v>
      </c>
      <c r="Q823" s="248"/>
      <c r="R823" s="251"/>
      <c r="S823" s="248"/>
      <c r="T823" s="248" t="s">
        <v>16014</v>
      </c>
      <c r="U823" s="248" t="s">
        <v>16270</v>
      </c>
    </row>
    <row r="824" spans="1:21" s="1" customFormat="1" ht="23.25" customHeight="1" x14ac:dyDescent="0.25">
      <c r="A824" t="s">
        <v>6220</v>
      </c>
      <c r="B824" t="str">
        <f t="shared" si="60"/>
        <v>32</v>
      </c>
      <c r="C824" t="str">
        <f t="shared" si="61"/>
        <v>L02</v>
      </c>
      <c r="D824" s="209" t="str">
        <f t="shared" si="62"/>
        <v>038</v>
      </c>
      <c r="E824" s="161" t="s">
        <v>6221</v>
      </c>
      <c r="F824" t="s">
        <v>17168</v>
      </c>
      <c r="G824" t="s">
        <v>6222</v>
      </c>
      <c r="H824" s="209">
        <v>32</v>
      </c>
      <c r="I824" s="209" t="s">
        <v>1829</v>
      </c>
      <c r="J824" s="209">
        <v>38</v>
      </c>
      <c r="K824" s="209">
        <v>317122</v>
      </c>
      <c r="L824" s="209">
        <v>210100</v>
      </c>
      <c r="M824" s="209">
        <v>404</v>
      </c>
      <c r="N824" s="209">
        <v>3009</v>
      </c>
      <c r="O824" s="209">
        <v>4001</v>
      </c>
      <c r="P824" s="376">
        <v>40488</v>
      </c>
      <c r="Q824" s="248"/>
      <c r="R824" s="251"/>
      <c r="S824" s="248"/>
      <c r="T824" s="248" t="s">
        <v>16014</v>
      </c>
      <c r="U824" s="248" t="s">
        <v>16270</v>
      </c>
    </row>
    <row r="825" spans="1:21" s="1" customFormat="1" ht="23.25" customHeight="1" x14ac:dyDescent="0.25">
      <c r="A825" t="s">
        <v>6223</v>
      </c>
      <c r="B825" t="str">
        <f t="shared" si="60"/>
        <v>32</v>
      </c>
      <c r="C825" t="str">
        <f t="shared" si="61"/>
        <v>L02</v>
      </c>
      <c r="D825" s="209" t="str">
        <f t="shared" si="62"/>
        <v>039</v>
      </c>
      <c r="E825" s="161" t="s">
        <v>6224</v>
      </c>
      <c r="F825" t="s">
        <v>17168</v>
      </c>
      <c r="G825" t="s">
        <v>6225</v>
      </c>
      <c r="H825" s="209">
        <v>32</v>
      </c>
      <c r="I825" s="209" t="s">
        <v>1829</v>
      </c>
      <c r="J825" s="209">
        <v>39</v>
      </c>
      <c r="K825" s="209">
        <v>317122</v>
      </c>
      <c r="L825" s="209">
        <v>210100</v>
      </c>
      <c r="M825" s="209">
        <v>404</v>
      </c>
      <c r="N825" s="209">
        <v>3009</v>
      </c>
      <c r="O825" s="209">
        <v>4001</v>
      </c>
      <c r="P825" s="376">
        <v>40489</v>
      </c>
      <c r="Q825" s="248"/>
      <c r="R825" s="251"/>
      <c r="S825" s="248"/>
      <c r="T825" s="248" t="s">
        <v>16014</v>
      </c>
      <c r="U825" s="248" t="s">
        <v>16270</v>
      </c>
    </row>
    <row r="826" spans="1:21" s="1" customFormat="1" ht="23.25" customHeight="1" x14ac:dyDescent="0.25">
      <c r="A826" t="s">
        <v>6226</v>
      </c>
      <c r="B826" t="str">
        <f t="shared" si="60"/>
        <v>32</v>
      </c>
      <c r="C826" t="str">
        <f t="shared" si="61"/>
        <v>L02</v>
      </c>
      <c r="D826" s="209" t="str">
        <f t="shared" si="62"/>
        <v>040</v>
      </c>
      <c r="E826" s="161" t="s">
        <v>6227</v>
      </c>
      <c r="F826" t="s">
        <v>17168</v>
      </c>
      <c r="G826" t="s">
        <v>6228</v>
      </c>
      <c r="H826" s="209">
        <v>32</v>
      </c>
      <c r="I826" s="209" t="s">
        <v>1829</v>
      </c>
      <c r="J826" s="209">
        <v>40</v>
      </c>
      <c r="K826" s="209">
        <v>317122</v>
      </c>
      <c r="L826" s="209">
        <v>210100</v>
      </c>
      <c r="M826" s="209">
        <v>404</v>
      </c>
      <c r="N826" s="209">
        <v>3009</v>
      </c>
      <c r="O826" s="209">
        <v>4001</v>
      </c>
      <c r="P826" s="376">
        <v>40490</v>
      </c>
      <c r="Q826" s="248"/>
      <c r="R826" s="251"/>
      <c r="S826" s="248"/>
      <c r="T826" s="248" t="s">
        <v>16014</v>
      </c>
      <c r="U826" s="248" t="s">
        <v>16270</v>
      </c>
    </row>
    <row r="827" spans="1:21" s="1" customFormat="1" ht="23.25" customHeight="1" x14ac:dyDescent="0.25">
      <c r="A827" t="s">
        <v>6229</v>
      </c>
      <c r="B827" t="str">
        <f t="shared" si="60"/>
        <v>32</v>
      </c>
      <c r="C827" t="str">
        <f t="shared" si="61"/>
        <v>L02</v>
      </c>
      <c r="D827" s="209" t="str">
        <f t="shared" si="62"/>
        <v>041</v>
      </c>
      <c r="E827" s="161" t="s">
        <v>6230</v>
      </c>
      <c r="F827" t="s">
        <v>17168</v>
      </c>
      <c r="G827" t="s">
        <v>6231</v>
      </c>
      <c r="H827" s="209">
        <v>32</v>
      </c>
      <c r="I827" s="209" t="s">
        <v>1829</v>
      </c>
      <c r="J827" s="209">
        <v>41</v>
      </c>
      <c r="K827" s="209">
        <v>317122</v>
      </c>
      <c r="L827" s="209">
        <v>210100</v>
      </c>
      <c r="M827" s="209">
        <v>404</v>
      </c>
      <c r="N827" s="209">
        <v>3009</v>
      </c>
      <c r="O827" s="209">
        <v>4001</v>
      </c>
      <c r="P827" s="376">
        <v>40491</v>
      </c>
      <c r="Q827" s="248"/>
      <c r="R827" s="251"/>
      <c r="S827" s="248"/>
      <c r="T827" s="248" t="s">
        <v>16014</v>
      </c>
      <c r="U827" s="248" t="s">
        <v>16270</v>
      </c>
    </row>
    <row r="828" spans="1:21" s="1" customFormat="1" ht="23.25" customHeight="1" x14ac:dyDescent="0.25">
      <c r="A828" t="s">
        <v>6232</v>
      </c>
      <c r="B828" t="str">
        <f t="shared" si="60"/>
        <v>32</v>
      </c>
      <c r="C828" t="str">
        <f t="shared" si="61"/>
        <v>L02</v>
      </c>
      <c r="D828" s="209" t="str">
        <f t="shared" si="62"/>
        <v>042</v>
      </c>
      <c r="E828" s="161" t="s">
        <v>6233</v>
      </c>
      <c r="F828" t="s">
        <v>17168</v>
      </c>
      <c r="G828" t="s">
        <v>6234</v>
      </c>
      <c r="H828" s="209">
        <v>32</v>
      </c>
      <c r="I828" s="209" t="s">
        <v>1829</v>
      </c>
      <c r="J828" s="209">
        <v>42</v>
      </c>
      <c r="K828" s="209">
        <v>317122</v>
      </c>
      <c r="L828" s="209">
        <v>210100</v>
      </c>
      <c r="M828" s="209">
        <v>404</v>
      </c>
      <c r="N828" s="209">
        <v>3009</v>
      </c>
      <c r="O828" s="209">
        <v>4001</v>
      </c>
      <c r="P828" s="376">
        <v>40492</v>
      </c>
      <c r="Q828" s="248"/>
      <c r="R828" s="251"/>
      <c r="S828" s="248"/>
      <c r="T828" s="248" t="s">
        <v>16014</v>
      </c>
      <c r="U828" s="248" t="s">
        <v>16270</v>
      </c>
    </row>
    <row r="829" spans="1:21" s="1" customFormat="1" ht="23.25" customHeight="1" x14ac:dyDescent="0.25">
      <c r="A829" t="s">
        <v>6235</v>
      </c>
      <c r="B829" t="str">
        <f t="shared" si="60"/>
        <v>32</v>
      </c>
      <c r="C829" t="str">
        <f t="shared" si="61"/>
        <v>L02</v>
      </c>
      <c r="D829" s="209" t="str">
        <f t="shared" si="62"/>
        <v>043</v>
      </c>
      <c r="E829" s="161" t="s">
        <v>6236</v>
      </c>
      <c r="F829" t="s">
        <v>17168</v>
      </c>
      <c r="G829" t="s">
        <v>6237</v>
      </c>
      <c r="H829" s="209">
        <v>32</v>
      </c>
      <c r="I829" s="209" t="s">
        <v>1829</v>
      </c>
      <c r="J829" s="209">
        <v>43</v>
      </c>
      <c r="K829" s="209">
        <v>317122</v>
      </c>
      <c r="L829" s="209">
        <v>210100</v>
      </c>
      <c r="M829" s="209">
        <v>404</v>
      </c>
      <c r="N829" s="209">
        <v>3009</v>
      </c>
      <c r="O829" s="209">
        <v>4001</v>
      </c>
      <c r="P829" s="376">
        <v>40493</v>
      </c>
      <c r="Q829" s="248"/>
      <c r="R829" s="251"/>
      <c r="S829" s="248"/>
      <c r="T829" s="248" t="s">
        <v>16014</v>
      </c>
      <c r="U829" s="248" t="s">
        <v>16270</v>
      </c>
    </row>
    <row r="830" spans="1:21" s="1" customFormat="1" ht="23.25" customHeight="1" x14ac:dyDescent="0.25">
      <c r="A830" t="s">
        <v>6238</v>
      </c>
      <c r="B830" t="str">
        <f t="shared" si="60"/>
        <v>32</v>
      </c>
      <c r="C830" t="str">
        <f t="shared" si="61"/>
        <v>L02</v>
      </c>
      <c r="D830" s="209" t="str">
        <f t="shared" si="62"/>
        <v>044</v>
      </c>
      <c r="E830" s="161" t="s">
        <v>6239</v>
      </c>
      <c r="F830" t="s">
        <v>17168</v>
      </c>
      <c r="G830" t="s">
        <v>6240</v>
      </c>
      <c r="H830" s="209">
        <v>32</v>
      </c>
      <c r="I830" s="209" t="s">
        <v>1829</v>
      </c>
      <c r="J830" s="209">
        <v>44</v>
      </c>
      <c r="K830" s="209">
        <v>317122</v>
      </c>
      <c r="L830" s="209">
        <v>210100</v>
      </c>
      <c r="M830" s="209">
        <v>404</v>
      </c>
      <c r="N830" s="209">
        <v>3009</v>
      </c>
      <c r="O830" s="209">
        <v>4001</v>
      </c>
      <c r="P830" s="376">
        <v>40494</v>
      </c>
      <c r="Q830" s="248"/>
      <c r="R830" s="251"/>
      <c r="S830" s="248"/>
      <c r="T830" s="248" t="s">
        <v>16014</v>
      </c>
      <c r="U830" s="248" t="s">
        <v>16270</v>
      </c>
    </row>
    <row r="831" spans="1:21" s="1" customFormat="1" ht="23.25" customHeight="1" x14ac:dyDescent="0.25">
      <c r="A831" t="s">
        <v>6241</v>
      </c>
      <c r="B831" t="str">
        <f t="shared" si="60"/>
        <v>32</v>
      </c>
      <c r="C831" t="str">
        <f t="shared" si="61"/>
        <v>L02</v>
      </c>
      <c r="D831" s="209" t="str">
        <f t="shared" si="62"/>
        <v>045</v>
      </c>
      <c r="E831" s="161" t="s">
        <v>6242</v>
      </c>
      <c r="F831" t="s">
        <v>17168</v>
      </c>
      <c r="G831" t="s">
        <v>6243</v>
      </c>
      <c r="H831" s="209">
        <v>32</v>
      </c>
      <c r="I831" s="209" t="s">
        <v>1829</v>
      </c>
      <c r="J831" s="209">
        <v>45</v>
      </c>
      <c r="K831" s="209">
        <v>317122</v>
      </c>
      <c r="L831" s="209">
        <v>210100</v>
      </c>
      <c r="M831" s="209">
        <v>404</v>
      </c>
      <c r="N831" s="209">
        <v>3009</v>
      </c>
      <c r="O831" s="209">
        <v>4001</v>
      </c>
      <c r="P831" s="376">
        <v>40495</v>
      </c>
      <c r="Q831" s="248"/>
      <c r="R831" s="251"/>
      <c r="S831" s="248"/>
      <c r="T831" s="248" t="s">
        <v>16014</v>
      </c>
      <c r="U831" s="248" t="s">
        <v>16270</v>
      </c>
    </row>
    <row r="832" spans="1:21" s="1" customFormat="1" ht="23.25" customHeight="1" x14ac:dyDescent="0.25">
      <c r="A832" t="s">
        <v>6244</v>
      </c>
      <c r="B832" t="str">
        <f t="shared" si="60"/>
        <v>32</v>
      </c>
      <c r="C832" t="str">
        <f t="shared" si="61"/>
        <v>L02</v>
      </c>
      <c r="D832" s="209" t="str">
        <f t="shared" si="62"/>
        <v>046</v>
      </c>
      <c r="E832" s="161" t="s">
        <v>6245</v>
      </c>
      <c r="F832" t="s">
        <v>17168</v>
      </c>
      <c r="G832" t="s">
        <v>6246</v>
      </c>
      <c r="H832" s="209">
        <v>32</v>
      </c>
      <c r="I832" s="209" t="s">
        <v>1829</v>
      </c>
      <c r="J832" s="209">
        <v>46</v>
      </c>
      <c r="K832" s="209">
        <v>317122</v>
      </c>
      <c r="L832" s="209">
        <v>210100</v>
      </c>
      <c r="M832" s="209">
        <v>404</v>
      </c>
      <c r="N832" s="209">
        <v>3009</v>
      </c>
      <c r="O832" s="209">
        <v>4001</v>
      </c>
      <c r="P832" s="376">
        <v>40496</v>
      </c>
      <c r="Q832" s="248"/>
      <c r="R832" s="251"/>
      <c r="S832" s="248"/>
      <c r="T832" s="248" t="s">
        <v>16014</v>
      </c>
      <c r="U832" s="248" t="s">
        <v>16270</v>
      </c>
    </row>
    <row r="833" spans="1:21" s="1" customFormat="1" ht="23.25" customHeight="1" x14ac:dyDescent="0.25">
      <c r="A833" t="s">
        <v>6247</v>
      </c>
      <c r="B833" t="str">
        <f t="shared" si="60"/>
        <v>32</v>
      </c>
      <c r="C833" t="str">
        <f t="shared" si="61"/>
        <v>L02</v>
      </c>
      <c r="D833" s="209" t="str">
        <f t="shared" si="62"/>
        <v>047</v>
      </c>
      <c r="E833" s="161" t="s">
        <v>6248</v>
      </c>
      <c r="F833" t="s">
        <v>17168</v>
      </c>
      <c r="G833" t="s">
        <v>6249</v>
      </c>
      <c r="H833" s="209">
        <v>32</v>
      </c>
      <c r="I833" s="209" t="s">
        <v>1829</v>
      </c>
      <c r="J833" s="209">
        <v>47</v>
      </c>
      <c r="K833" s="209">
        <v>317122</v>
      </c>
      <c r="L833" s="209">
        <v>210100</v>
      </c>
      <c r="M833" s="209">
        <v>404</v>
      </c>
      <c r="N833" s="209">
        <v>3009</v>
      </c>
      <c r="O833" s="209">
        <v>4001</v>
      </c>
      <c r="P833" s="376">
        <v>40497</v>
      </c>
      <c r="Q833" s="248"/>
      <c r="R833" s="251"/>
      <c r="S833" s="248"/>
      <c r="T833" s="248" t="s">
        <v>16014</v>
      </c>
      <c r="U833" s="248" t="s">
        <v>16270</v>
      </c>
    </row>
    <row r="834" spans="1:21" s="1" customFormat="1" ht="23.25" customHeight="1" x14ac:dyDescent="0.25">
      <c r="A834" t="s">
        <v>6259</v>
      </c>
      <c r="B834" t="str">
        <f t="shared" si="60"/>
        <v>32</v>
      </c>
      <c r="C834" t="str">
        <f t="shared" si="61"/>
        <v>L02</v>
      </c>
      <c r="D834" s="209" t="str">
        <f t="shared" si="62"/>
        <v>051</v>
      </c>
      <c r="E834" s="161" t="s">
        <v>6260</v>
      </c>
      <c r="F834" t="s">
        <v>17168</v>
      </c>
      <c r="G834" t="s">
        <v>6261</v>
      </c>
      <c r="H834" s="209">
        <v>32</v>
      </c>
      <c r="I834" s="209" t="s">
        <v>1829</v>
      </c>
      <c r="J834" s="209">
        <v>51</v>
      </c>
      <c r="K834" s="209">
        <v>317122</v>
      </c>
      <c r="L834" s="209">
        <v>210100</v>
      </c>
      <c r="M834" s="209">
        <v>404</v>
      </c>
      <c r="N834" s="209">
        <v>3009</v>
      </c>
      <c r="O834" s="209">
        <v>4001</v>
      </c>
      <c r="P834" s="376">
        <v>40498</v>
      </c>
      <c r="Q834" s="248"/>
      <c r="R834" s="251"/>
      <c r="S834" s="248"/>
      <c r="T834" s="248" t="s">
        <v>16014</v>
      </c>
      <c r="U834" s="248" t="s">
        <v>16270</v>
      </c>
    </row>
    <row r="835" spans="1:21" s="1" customFormat="1" ht="23.25" customHeight="1" x14ac:dyDescent="0.25">
      <c r="A835" t="s">
        <v>6262</v>
      </c>
      <c r="B835" t="str">
        <f t="shared" si="60"/>
        <v>32</v>
      </c>
      <c r="C835" t="str">
        <f t="shared" si="61"/>
        <v>L02</v>
      </c>
      <c r="D835" s="209" t="str">
        <f t="shared" si="62"/>
        <v>052</v>
      </c>
      <c r="E835" s="161" t="s">
        <v>6263</v>
      </c>
      <c r="F835" t="s">
        <v>17168</v>
      </c>
      <c r="G835" t="s">
        <v>6264</v>
      </c>
      <c r="H835" s="209">
        <v>32</v>
      </c>
      <c r="I835" s="209" t="s">
        <v>1829</v>
      </c>
      <c r="J835" s="209">
        <v>52</v>
      </c>
      <c r="K835" s="209">
        <v>317122</v>
      </c>
      <c r="L835" s="209">
        <v>210100</v>
      </c>
      <c r="M835" s="209">
        <v>404</v>
      </c>
      <c r="N835" s="209">
        <v>3009</v>
      </c>
      <c r="O835" s="209">
        <v>4001</v>
      </c>
      <c r="P835" s="376">
        <v>40499</v>
      </c>
      <c r="Q835" s="248"/>
      <c r="R835" s="251"/>
      <c r="S835" s="248"/>
      <c r="T835" s="248" t="s">
        <v>16014</v>
      </c>
      <c r="U835" s="248" t="s">
        <v>16270</v>
      </c>
    </row>
    <row r="836" spans="1:21" s="1" customFormat="1" ht="23.25" customHeight="1" x14ac:dyDescent="0.25">
      <c r="A836" t="s">
        <v>6265</v>
      </c>
      <c r="B836" t="str">
        <f t="shared" si="60"/>
        <v>32</v>
      </c>
      <c r="C836" t="str">
        <f t="shared" si="61"/>
        <v>L02</v>
      </c>
      <c r="D836" s="209" t="str">
        <f t="shared" si="62"/>
        <v>053</v>
      </c>
      <c r="E836" s="161" t="s">
        <v>6266</v>
      </c>
      <c r="F836" t="s">
        <v>17168</v>
      </c>
      <c r="G836" t="s">
        <v>6267</v>
      </c>
      <c r="H836" s="209">
        <v>32</v>
      </c>
      <c r="I836" s="209" t="s">
        <v>1829</v>
      </c>
      <c r="J836" s="209">
        <v>53</v>
      </c>
      <c r="K836" s="209">
        <v>317122</v>
      </c>
      <c r="L836" s="209">
        <v>210100</v>
      </c>
      <c r="M836" s="209">
        <v>404</v>
      </c>
      <c r="N836" s="209">
        <v>3009</v>
      </c>
      <c r="O836" s="209">
        <v>4001</v>
      </c>
      <c r="P836" s="376">
        <v>40500</v>
      </c>
      <c r="Q836" s="248"/>
      <c r="R836" s="251"/>
      <c r="S836" s="248"/>
      <c r="T836" s="248" t="s">
        <v>16014</v>
      </c>
      <c r="U836" s="248" t="s">
        <v>16270</v>
      </c>
    </row>
    <row r="837" spans="1:21" s="1" customFormat="1" ht="23.25" customHeight="1" x14ac:dyDescent="0.25">
      <c r="A837" t="s">
        <v>6268</v>
      </c>
      <c r="B837" t="str">
        <f t="shared" si="60"/>
        <v>32</v>
      </c>
      <c r="C837" t="str">
        <f t="shared" si="61"/>
        <v>L02</v>
      </c>
      <c r="D837" s="209" t="str">
        <f t="shared" si="62"/>
        <v>054</v>
      </c>
      <c r="E837" s="161" t="s">
        <v>6269</v>
      </c>
      <c r="F837" t="s">
        <v>17168</v>
      </c>
      <c r="G837" t="s">
        <v>6270</v>
      </c>
      <c r="H837" s="209">
        <v>32</v>
      </c>
      <c r="I837" s="209" t="s">
        <v>1829</v>
      </c>
      <c r="J837" s="209">
        <v>54</v>
      </c>
      <c r="K837" s="209">
        <v>317122</v>
      </c>
      <c r="L837" s="209">
        <v>210100</v>
      </c>
      <c r="M837" s="209">
        <v>404</v>
      </c>
      <c r="N837" s="209">
        <v>3009</v>
      </c>
      <c r="O837" s="209">
        <v>4001</v>
      </c>
      <c r="P837" s="376">
        <v>40501</v>
      </c>
      <c r="Q837" s="248"/>
      <c r="R837" s="251"/>
      <c r="S837" s="248"/>
      <c r="T837" s="248" t="s">
        <v>16014</v>
      </c>
      <c r="U837" s="248" t="s">
        <v>16270</v>
      </c>
    </row>
    <row r="838" spans="1:21" s="1" customFormat="1" ht="23.25" customHeight="1" x14ac:dyDescent="0.25">
      <c r="A838" t="s">
        <v>6343</v>
      </c>
      <c r="B838" t="str">
        <f t="shared" si="60"/>
        <v>32</v>
      </c>
      <c r="C838" t="str">
        <f t="shared" si="61"/>
        <v>L02</v>
      </c>
      <c r="D838" s="209" t="str">
        <f t="shared" si="62"/>
        <v>079</v>
      </c>
      <c r="E838" s="161" t="s">
        <v>6344</v>
      </c>
      <c r="F838" t="s">
        <v>17168</v>
      </c>
      <c r="G838" t="s">
        <v>6345</v>
      </c>
      <c r="H838" s="209">
        <v>32</v>
      </c>
      <c r="I838" s="209" t="s">
        <v>1829</v>
      </c>
      <c r="J838" s="209">
        <v>79</v>
      </c>
      <c r="K838" s="209">
        <v>317122</v>
      </c>
      <c r="L838" s="209">
        <v>210100</v>
      </c>
      <c r="M838" s="209">
        <v>404</v>
      </c>
      <c r="N838" s="209">
        <v>3009</v>
      </c>
      <c r="O838" s="209">
        <v>4001</v>
      </c>
      <c r="P838" s="376">
        <v>40502</v>
      </c>
      <c r="Q838" s="248"/>
      <c r="R838" s="251"/>
      <c r="S838" s="248"/>
      <c r="T838" s="248" t="s">
        <v>16014</v>
      </c>
      <c r="U838" s="248" t="s">
        <v>16270</v>
      </c>
    </row>
    <row r="839" spans="1:21" s="1" customFormat="1" ht="23.25" customHeight="1" x14ac:dyDescent="0.25">
      <c r="A839" t="s">
        <v>6307</v>
      </c>
      <c r="B839" t="str">
        <f t="shared" si="60"/>
        <v>32</v>
      </c>
      <c r="C839" t="str">
        <f t="shared" si="61"/>
        <v>L02</v>
      </c>
      <c r="D839" s="209" t="str">
        <f t="shared" si="62"/>
        <v>067</v>
      </c>
      <c r="E839" s="161" t="s">
        <v>6308</v>
      </c>
      <c r="F839" t="s">
        <v>17168</v>
      </c>
      <c r="G839" t="s">
        <v>6309</v>
      </c>
      <c r="H839" s="209">
        <v>32</v>
      </c>
      <c r="I839" s="209" t="s">
        <v>1829</v>
      </c>
      <c r="J839" s="209">
        <v>67</v>
      </c>
      <c r="K839" s="209">
        <v>317122</v>
      </c>
      <c r="L839" s="209">
        <v>210100</v>
      </c>
      <c r="M839" s="209">
        <v>404</v>
      </c>
      <c r="N839" s="209">
        <v>3009</v>
      </c>
      <c r="O839" s="209">
        <v>4001</v>
      </c>
      <c r="P839" s="376">
        <v>40503</v>
      </c>
      <c r="Q839" s="248"/>
      <c r="R839" s="251"/>
      <c r="S839" s="248"/>
      <c r="T839" s="248" t="s">
        <v>16014</v>
      </c>
      <c r="U839" s="248" t="s">
        <v>16270</v>
      </c>
    </row>
    <row r="840" spans="1:21" s="1" customFormat="1" ht="23.25" customHeight="1" x14ac:dyDescent="0.25">
      <c r="A840" t="s">
        <v>6346</v>
      </c>
      <c r="B840" t="str">
        <f t="shared" si="60"/>
        <v>32</v>
      </c>
      <c r="C840" t="str">
        <f t="shared" si="61"/>
        <v>L02</v>
      </c>
      <c r="D840" s="209" t="str">
        <f t="shared" si="62"/>
        <v>080</v>
      </c>
      <c r="E840" s="161" t="s">
        <v>6347</v>
      </c>
      <c r="F840" t="s">
        <v>17168</v>
      </c>
      <c r="G840" t="s">
        <v>6348</v>
      </c>
      <c r="H840" s="209">
        <v>32</v>
      </c>
      <c r="I840" s="209" t="s">
        <v>1829</v>
      </c>
      <c r="J840" s="209">
        <v>80</v>
      </c>
      <c r="K840" s="209">
        <v>317122</v>
      </c>
      <c r="L840" s="209">
        <v>210100</v>
      </c>
      <c r="M840" s="209">
        <v>404</v>
      </c>
      <c r="N840" s="209">
        <v>3009</v>
      </c>
      <c r="O840" s="209">
        <v>4001</v>
      </c>
      <c r="P840" s="376">
        <v>40504</v>
      </c>
      <c r="Q840" s="248"/>
      <c r="R840" s="251"/>
      <c r="S840" s="248"/>
      <c r="T840" s="248" t="s">
        <v>16014</v>
      </c>
      <c r="U840" s="248" t="s">
        <v>16270</v>
      </c>
    </row>
    <row r="841" spans="1:21" s="1" customFormat="1" ht="23.25" customHeight="1" x14ac:dyDescent="0.25">
      <c r="A841" t="s">
        <v>6310</v>
      </c>
      <c r="B841" t="str">
        <f t="shared" si="60"/>
        <v>32</v>
      </c>
      <c r="C841" t="str">
        <f t="shared" si="61"/>
        <v>L02</v>
      </c>
      <c r="D841" s="209" t="str">
        <f t="shared" si="62"/>
        <v>068</v>
      </c>
      <c r="E841" s="161" t="s">
        <v>6311</v>
      </c>
      <c r="F841" t="s">
        <v>17168</v>
      </c>
      <c r="G841" t="s">
        <v>6312</v>
      </c>
      <c r="H841" s="209">
        <v>32</v>
      </c>
      <c r="I841" s="209" t="s">
        <v>1829</v>
      </c>
      <c r="J841" s="209">
        <v>68</v>
      </c>
      <c r="K841" s="209">
        <v>317122</v>
      </c>
      <c r="L841" s="209">
        <v>210100</v>
      </c>
      <c r="M841" s="209">
        <v>404</v>
      </c>
      <c r="N841" s="209">
        <v>3009</v>
      </c>
      <c r="O841" s="209">
        <v>4001</v>
      </c>
      <c r="P841" s="376">
        <v>40505</v>
      </c>
      <c r="Q841" s="248"/>
      <c r="R841" s="251"/>
      <c r="S841" s="248"/>
      <c r="T841" s="248" t="s">
        <v>16014</v>
      </c>
      <c r="U841" s="248" t="s">
        <v>16270</v>
      </c>
    </row>
    <row r="842" spans="1:21" s="1" customFormat="1" ht="23.25" customHeight="1" x14ac:dyDescent="0.25">
      <c r="A842" t="s">
        <v>6313</v>
      </c>
      <c r="B842" t="str">
        <f t="shared" si="60"/>
        <v>32</v>
      </c>
      <c r="C842" t="str">
        <f t="shared" si="61"/>
        <v>L02</v>
      </c>
      <c r="D842" s="209" t="str">
        <f t="shared" si="62"/>
        <v>069</v>
      </c>
      <c r="E842" s="161" t="s">
        <v>6314</v>
      </c>
      <c r="F842" t="s">
        <v>17168</v>
      </c>
      <c r="G842" t="s">
        <v>6315</v>
      </c>
      <c r="H842" s="209">
        <v>32</v>
      </c>
      <c r="I842" s="209" t="s">
        <v>1829</v>
      </c>
      <c r="J842" s="209">
        <v>69</v>
      </c>
      <c r="K842" s="209">
        <v>317122</v>
      </c>
      <c r="L842" s="209">
        <v>210100</v>
      </c>
      <c r="M842" s="209">
        <v>404</v>
      </c>
      <c r="N842" s="209">
        <v>3009</v>
      </c>
      <c r="O842" s="209">
        <v>4001</v>
      </c>
      <c r="P842" s="376">
        <v>40506</v>
      </c>
      <c r="Q842" s="248"/>
      <c r="R842" s="251"/>
      <c r="S842" s="248"/>
      <c r="T842" s="248" t="s">
        <v>16014</v>
      </c>
      <c r="U842" s="248" t="s">
        <v>16270</v>
      </c>
    </row>
    <row r="843" spans="1:21" s="1" customFormat="1" ht="23.25" customHeight="1" x14ac:dyDescent="0.25">
      <c r="A843" t="s">
        <v>6316</v>
      </c>
      <c r="B843" t="str">
        <f t="shared" si="60"/>
        <v>32</v>
      </c>
      <c r="C843" t="str">
        <f t="shared" si="61"/>
        <v>L02</v>
      </c>
      <c r="D843" s="209" t="str">
        <f t="shared" si="62"/>
        <v>070</v>
      </c>
      <c r="E843" s="161" t="s">
        <v>6317</v>
      </c>
      <c r="F843" t="s">
        <v>17168</v>
      </c>
      <c r="G843" t="s">
        <v>6318</v>
      </c>
      <c r="H843" s="209">
        <v>32</v>
      </c>
      <c r="I843" s="209" t="s">
        <v>1829</v>
      </c>
      <c r="J843" s="209">
        <v>70</v>
      </c>
      <c r="K843" s="209">
        <v>317122</v>
      </c>
      <c r="L843" s="209">
        <v>210100</v>
      </c>
      <c r="M843" s="209">
        <v>404</v>
      </c>
      <c r="N843" s="209">
        <v>3009</v>
      </c>
      <c r="O843" s="209">
        <v>4001</v>
      </c>
      <c r="P843" s="376">
        <v>40507</v>
      </c>
      <c r="Q843" s="248"/>
      <c r="R843" s="251"/>
      <c r="S843" s="248"/>
      <c r="T843" s="248" t="s">
        <v>16014</v>
      </c>
      <c r="U843" s="248" t="s">
        <v>16270</v>
      </c>
    </row>
    <row r="844" spans="1:21" s="1" customFormat="1" ht="23.25" customHeight="1" x14ac:dyDescent="0.25">
      <c r="A844" t="s">
        <v>6319</v>
      </c>
      <c r="B844" t="str">
        <f t="shared" si="60"/>
        <v>32</v>
      </c>
      <c r="C844" t="str">
        <f t="shared" si="61"/>
        <v>L02</v>
      </c>
      <c r="D844" s="209" t="str">
        <f t="shared" si="62"/>
        <v>071</v>
      </c>
      <c r="E844" s="161" t="s">
        <v>6320</v>
      </c>
      <c r="F844" t="s">
        <v>17168</v>
      </c>
      <c r="G844" t="s">
        <v>6321</v>
      </c>
      <c r="H844" s="209">
        <v>32</v>
      </c>
      <c r="I844" s="209" t="s">
        <v>1829</v>
      </c>
      <c r="J844" s="209">
        <v>71</v>
      </c>
      <c r="K844" s="209">
        <v>317122</v>
      </c>
      <c r="L844" s="209">
        <v>210100</v>
      </c>
      <c r="M844" s="209">
        <v>404</v>
      </c>
      <c r="N844" s="209">
        <v>3009</v>
      </c>
      <c r="O844" s="209">
        <v>4001</v>
      </c>
      <c r="P844" s="376">
        <v>40508</v>
      </c>
      <c r="Q844" s="248"/>
      <c r="R844" s="251"/>
      <c r="S844" s="248"/>
      <c r="T844" s="248" t="s">
        <v>16014</v>
      </c>
      <c r="U844" s="248" t="s">
        <v>16270</v>
      </c>
    </row>
    <row r="845" spans="1:21" s="1" customFormat="1" ht="23.25" customHeight="1" x14ac:dyDescent="0.25">
      <c r="A845" t="s">
        <v>6322</v>
      </c>
      <c r="B845" t="str">
        <f t="shared" si="60"/>
        <v>32</v>
      </c>
      <c r="C845" t="str">
        <f t="shared" si="61"/>
        <v>L02</v>
      </c>
      <c r="D845" s="209" t="str">
        <f t="shared" si="62"/>
        <v>072</v>
      </c>
      <c r="E845" s="161" t="s">
        <v>6323</v>
      </c>
      <c r="F845" t="s">
        <v>17168</v>
      </c>
      <c r="G845" t="s">
        <v>6324</v>
      </c>
      <c r="H845" s="209">
        <v>32</v>
      </c>
      <c r="I845" s="209" t="s">
        <v>1829</v>
      </c>
      <c r="J845" s="209">
        <v>72</v>
      </c>
      <c r="K845" s="209">
        <v>317122</v>
      </c>
      <c r="L845" s="209">
        <v>210100</v>
      </c>
      <c r="M845" s="209">
        <v>404</v>
      </c>
      <c r="N845" s="209">
        <v>3009</v>
      </c>
      <c r="O845" s="209">
        <v>4001</v>
      </c>
      <c r="P845" s="376">
        <v>40509</v>
      </c>
      <c r="Q845" s="248"/>
      <c r="R845" s="251"/>
      <c r="S845" s="248"/>
      <c r="T845" s="248" t="s">
        <v>16014</v>
      </c>
      <c r="U845" s="248" t="s">
        <v>16270</v>
      </c>
    </row>
    <row r="846" spans="1:21" s="1" customFormat="1" ht="23.25" customHeight="1" x14ac:dyDescent="0.25">
      <c r="A846" t="s">
        <v>6325</v>
      </c>
      <c r="B846" t="str">
        <f t="shared" si="60"/>
        <v>32</v>
      </c>
      <c r="C846" t="str">
        <f t="shared" si="61"/>
        <v>L02</v>
      </c>
      <c r="D846" s="209" t="str">
        <f t="shared" si="62"/>
        <v>073</v>
      </c>
      <c r="E846" s="161" t="s">
        <v>6326</v>
      </c>
      <c r="F846" t="s">
        <v>17168</v>
      </c>
      <c r="G846" t="s">
        <v>6327</v>
      </c>
      <c r="H846" s="209">
        <v>32</v>
      </c>
      <c r="I846" s="209" t="s">
        <v>1829</v>
      </c>
      <c r="J846" s="209">
        <v>73</v>
      </c>
      <c r="K846" s="209">
        <v>317122</v>
      </c>
      <c r="L846" s="209">
        <v>210100</v>
      </c>
      <c r="M846" s="209">
        <v>404</v>
      </c>
      <c r="N846" s="209">
        <v>3009</v>
      </c>
      <c r="O846" s="209">
        <v>4001</v>
      </c>
      <c r="P846" s="376">
        <v>40510</v>
      </c>
      <c r="Q846" s="248"/>
      <c r="R846" s="251"/>
      <c r="S846" s="248"/>
      <c r="T846" s="248" t="s">
        <v>16014</v>
      </c>
      <c r="U846" s="248" t="s">
        <v>16270</v>
      </c>
    </row>
    <row r="847" spans="1:21" s="1" customFormat="1" ht="23.25" customHeight="1" x14ac:dyDescent="0.25">
      <c r="A847" t="s">
        <v>6328</v>
      </c>
      <c r="B847" t="str">
        <f t="shared" si="60"/>
        <v>32</v>
      </c>
      <c r="C847" t="str">
        <f t="shared" si="61"/>
        <v>L02</v>
      </c>
      <c r="D847" s="209" t="str">
        <f t="shared" si="62"/>
        <v>074</v>
      </c>
      <c r="E847" s="161" t="s">
        <v>6329</v>
      </c>
      <c r="F847" t="s">
        <v>17168</v>
      </c>
      <c r="G847" t="s">
        <v>6330</v>
      </c>
      <c r="H847" s="209">
        <v>32</v>
      </c>
      <c r="I847" s="209" t="s">
        <v>1829</v>
      </c>
      <c r="J847" s="209">
        <v>74</v>
      </c>
      <c r="K847" s="209">
        <v>317122</v>
      </c>
      <c r="L847" s="209">
        <v>210100</v>
      </c>
      <c r="M847" s="209">
        <v>404</v>
      </c>
      <c r="N847" s="209">
        <v>3009</v>
      </c>
      <c r="O847" s="209">
        <v>4001</v>
      </c>
      <c r="P847" s="376">
        <v>40511</v>
      </c>
      <c r="Q847" s="248"/>
      <c r="R847" s="251"/>
      <c r="S847" s="248"/>
      <c r="T847" s="248" t="s">
        <v>16014</v>
      </c>
      <c r="U847" s="248" t="s">
        <v>16270</v>
      </c>
    </row>
    <row r="848" spans="1:21" s="1" customFormat="1" ht="23.25" customHeight="1" x14ac:dyDescent="0.25">
      <c r="A848" t="s">
        <v>6331</v>
      </c>
      <c r="B848" t="str">
        <f t="shared" si="60"/>
        <v>32</v>
      </c>
      <c r="C848" t="str">
        <f t="shared" si="61"/>
        <v>L02</v>
      </c>
      <c r="D848" s="209" t="str">
        <f t="shared" si="62"/>
        <v>075</v>
      </c>
      <c r="E848" s="161" t="s">
        <v>6332</v>
      </c>
      <c r="F848" t="s">
        <v>17168</v>
      </c>
      <c r="G848" t="s">
        <v>6333</v>
      </c>
      <c r="H848" s="209">
        <v>32</v>
      </c>
      <c r="I848" s="209" t="s">
        <v>1829</v>
      </c>
      <c r="J848" s="209">
        <v>75</v>
      </c>
      <c r="K848" s="209">
        <v>317122</v>
      </c>
      <c r="L848" s="209">
        <v>210100</v>
      </c>
      <c r="M848" s="209">
        <v>404</v>
      </c>
      <c r="N848" s="209">
        <v>3009</v>
      </c>
      <c r="O848" s="209">
        <v>4001</v>
      </c>
      <c r="P848" s="376">
        <v>40512</v>
      </c>
      <c r="Q848" s="248"/>
      <c r="R848" s="251"/>
      <c r="S848" s="248"/>
      <c r="T848" s="248" t="s">
        <v>16014</v>
      </c>
      <c r="U848" s="248" t="s">
        <v>16270</v>
      </c>
    </row>
    <row r="849" spans="1:21" s="1" customFormat="1" ht="23.25" customHeight="1" x14ac:dyDescent="0.25">
      <c r="A849" t="s">
        <v>6334</v>
      </c>
      <c r="B849" t="str">
        <f t="shared" si="60"/>
        <v>32</v>
      </c>
      <c r="C849" t="str">
        <f t="shared" si="61"/>
        <v>L02</v>
      </c>
      <c r="D849" s="209" t="str">
        <f t="shared" si="62"/>
        <v>076</v>
      </c>
      <c r="E849" s="161" t="s">
        <v>6335</v>
      </c>
      <c r="F849" t="s">
        <v>17168</v>
      </c>
      <c r="G849" t="s">
        <v>6336</v>
      </c>
      <c r="H849" s="209">
        <v>32</v>
      </c>
      <c r="I849" s="209" t="s">
        <v>1829</v>
      </c>
      <c r="J849" s="209">
        <v>76</v>
      </c>
      <c r="K849" s="209">
        <v>317122</v>
      </c>
      <c r="L849" s="209">
        <v>210100</v>
      </c>
      <c r="M849" s="209">
        <v>404</v>
      </c>
      <c r="N849" s="209">
        <v>3009</v>
      </c>
      <c r="O849" s="209">
        <v>4001</v>
      </c>
      <c r="P849" s="376">
        <v>40513</v>
      </c>
      <c r="Q849" s="248"/>
      <c r="R849" s="251"/>
      <c r="S849" s="248"/>
      <c r="T849" s="248" t="s">
        <v>16014</v>
      </c>
      <c r="U849" s="248" t="s">
        <v>16270</v>
      </c>
    </row>
    <row r="850" spans="1:21" s="1" customFormat="1" ht="23.25" customHeight="1" x14ac:dyDescent="0.25">
      <c r="A850" t="s">
        <v>6337</v>
      </c>
      <c r="B850" t="str">
        <f t="shared" si="60"/>
        <v>32</v>
      </c>
      <c r="C850" t="str">
        <f t="shared" si="61"/>
        <v>L02</v>
      </c>
      <c r="D850" s="209" t="str">
        <f t="shared" si="62"/>
        <v>077</v>
      </c>
      <c r="E850" s="161" t="s">
        <v>6338</v>
      </c>
      <c r="F850" t="s">
        <v>17168</v>
      </c>
      <c r="G850" t="s">
        <v>6339</v>
      </c>
      <c r="H850" s="209">
        <v>32</v>
      </c>
      <c r="I850" s="209" t="s">
        <v>1829</v>
      </c>
      <c r="J850" s="209">
        <v>77</v>
      </c>
      <c r="K850" s="209">
        <v>317122</v>
      </c>
      <c r="L850" s="209">
        <v>210100</v>
      </c>
      <c r="M850" s="209">
        <v>404</v>
      </c>
      <c r="N850" s="209">
        <v>3009</v>
      </c>
      <c r="O850" s="209">
        <v>4001</v>
      </c>
      <c r="P850" s="376">
        <v>40514</v>
      </c>
      <c r="Q850" s="248"/>
      <c r="R850" s="251"/>
      <c r="S850" s="248"/>
      <c r="T850" s="248" t="s">
        <v>16014</v>
      </c>
      <c r="U850" s="248" t="s">
        <v>16270</v>
      </c>
    </row>
    <row r="851" spans="1:21" s="1" customFormat="1" ht="23.25" customHeight="1" x14ac:dyDescent="0.25">
      <c r="A851" t="s">
        <v>6340</v>
      </c>
      <c r="B851" t="str">
        <f t="shared" si="60"/>
        <v>32</v>
      </c>
      <c r="C851" t="str">
        <f t="shared" si="61"/>
        <v>L02</v>
      </c>
      <c r="D851" s="209" t="str">
        <f t="shared" si="62"/>
        <v>078</v>
      </c>
      <c r="E851" s="161" t="s">
        <v>6341</v>
      </c>
      <c r="F851" t="s">
        <v>17168</v>
      </c>
      <c r="G851" t="s">
        <v>6342</v>
      </c>
      <c r="H851" s="209">
        <v>32</v>
      </c>
      <c r="I851" s="209" t="s">
        <v>1829</v>
      </c>
      <c r="J851" s="209">
        <v>78</v>
      </c>
      <c r="K851" s="209">
        <v>317122</v>
      </c>
      <c r="L851" s="209">
        <v>210100</v>
      </c>
      <c r="M851" s="209">
        <v>404</v>
      </c>
      <c r="N851" s="209">
        <v>3009</v>
      </c>
      <c r="O851" s="209">
        <v>4001</v>
      </c>
      <c r="P851" s="376">
        <v>40515</v>
      </c>
      <c r="Q851" s="248"/>
      <c r="R851" s="251"/>
      <c r="S851" s="248"/>
      <c r="T851" s="248" t="s">
        <v>16014</v>
      </c>
      <c r="U851" s="248" t="s">
        <v>16270</v>
      </c>
    </row>
    <row r="852" spans="1:21" s="1" customFormat="1" ht="23.25" customHeight="1" x14ac:dyDescent="0.25">
      <c r="A852" t="s">
        <v>6349</v>
      </c>
      <c r="B852" t="str">
        <f t="shared" si="60"/>
        <v>32</v>
      </c>
      <c r="C852" t="str">
        <f t="shared" si="61"/>
        <v>L02</v>
      </c>
      <c r="D852" s="209" t="str">
        <f t="shared" si="62"/>
        <v>081</v>
      </c>
      <c r="E852" s="161" t="s">
        <v>6350</v>
      </c>
      <c r="F852" t="s">
        <v>17168</v>
      </c>
      <c r="G852" t="s">
        <v>6351</v>
      </c>
      <c r="H852" s="209">
        <v>32</v>
      </c>
      <c r="I852" s="209" t="s">
        <v>1829</v>
      </c>
      <c r="J852" s="209">
        <v>81</v>
      </c>
      <c r="K852" s="209">
        <v>317122</v>
      </c>
      <c r="L852" s="209">
        <v>210100</v>
      </c>
      <c r="M852" s="209">
        <v>404</v>
      </c>
      <c r="N852" s="209">
        <v>3009</v>
      </c>
      <c r="O852" s="209">
        <v>4001</v>
      </c>
      <c r="P852" s="376">
        <v>40516</v>
      </c>
      <c r="Q852" s="248"/>
      <c r="R852" s="251"/>
      <c r="S852" s="248"/>
      <c r="T852" s="248" t="s">
        <v>16014</v>
      </c>
      <c r="U852" s="248" t="s">
        <v>16270</v>
      </c>
    </row>
    <row r="853" spans="1:21" s="1" customFormat="1" ht="23.25" customHeight="1" x14ac:dyDescent="0.25">
      <c r="A853" t="s">
        <v>6373</v>
      </c>
      <c r="B853" t="str">
        <f t="shared" si="60"/>
        <v>32</v>
      </c>
      <c r="C853" t="str">
        <f t="shared" si="61"/>
        <v>L02</v>
      </c>
      <c r="D853" s="209" t="str">
        <f t="shared" si="62"/>
        <v>089</v>
      </c>
      <c r="E853" s="161" t="s">
        <v>6374</v>
      </c>
      <c r="F853" t="s">
        <v>17168</v>
      </c>
      <c r="G853" t="s">
        <v>6375</v>
      </c>
      <c r="H853" s="209">
        <v>32</v>
      </c>
      <c r="I853" s="209" t="s">
        <v>1829</v>
      </c>
      <c r="J853" s="209">
        <v>89</v>
      </c>
      <c r="K853" s="209">
        <v>317122</v>
      </c>
      <c r="L853" s="209">
        <v>210100</v>
      </c>
      <c r="M853" s="209">
        <v>404</v>
      </c>
      <c r="N853" s="209">
        <v>3009</v>
      </c>
      <c r="O853" s="209">
        <v>4001</v>
      </c>
      <c r="P853" s="376">
        <v>40517</v>
      </c>
      <c r="Q853" s="248"/>
      <c r="R853" s="251"/>
      <c r="S853" s="248"/>
      <c r="T853" s="248" t="s">
        <v>16014</v>
      </c>
      <c r="U853" s="248" t="s">
        <v>16270</v>
      </c>
    </row>
    <row r="854" spans="1:21" s="1" customFormat="1" ht="23.25" customHeight="1" x14ac:dyDescent="0.25">
      <c r="A854" t="s">
        <v>6352</v>
      </c>
      <c r="B854" t="str">
        <f t="shared" si="60"/>
        <v>32</v>
      </c>
      <c r="C854" t="str">
        <f t="shared" si="61"/>
        <v>L02</v>
      </c>
      <c r="D854" s="209" t="str">
        <f t="shared" si="62"/>
        <v>082</v>
      </c>
      <c r="E854" s="161" t="s">
        <v>6353</v>
      </c>
      <c r="F854" t="s">
        <v>17168</v>
      </c>
      <c r="G854" t="s">
        <v>6354</v>
      </c>
      <c r="H854" s="209">
        <v>32</v>
      </c>
      <c r="I854" s="209" t="s">
        <v>1829</v>
      </c>
      <c r="J854" s="209">
        <v>82</v>
      </c>
      <c r="K854" s="209">
        <v>317122</v>
      </c>
      <c r="L854" s="209">
        <v>210100</v>
      </c>
      <c r="M854" s="209">
        <v>404</v>
      </c>
      <c r="N854" s="209">
        <v>3009</v>
      </c>
      <c r="O854" s="209">
        <v>4001</v>
      </c>
      <c r="P854" s="376">
        <v>40518</v>
      </c>
      <c r="Q854" s="248"/>
      <c r="R854" s="251"/>
      <c r="S854" s="248"/>
      <c r="T854" s="248" t="s">
        <v>16014</v>
      </c>
      <c r="U854" s="248" t="s">
        <v>16270</v>
      </c>
    </row>
    <row r="855" spans="1:21" s="1" customFormat="1" ht="23.25" customHeight="1" x14ac:dyDescent="0.25">
      <c r="A855" t="s">
        <v>6355</v>
      </c>
      <c r="B855" t="str">
        <f t="shared" si="60"/>
        <v>32</v>
      </c>
      <c r="C855" t="str">
        <f t="shared" si="61"/>
        <v>L02</v>
      </c>
      <c r="D855" s="209" t="str">
        <f t="shared" si="62"/>
        <v>083</v>
      </c>
      <c r="E855" s="161" t="s">
        <v>6356</v>
      </c>
      <c r="F855" t="s">
        <v>17168</v>
      </c>
      <c r="G855" t="s">
        <v>6357</v>
      </c>
      <c r="H855" s="209">
        <v>32</v>
      </c>
      <c r="I855" s="209" t="s">
        <v>1829</v>
      </c>
      <c r="J855" s="209">
        <v>83</v>
      </c>
      <c r="K855" s="209">
        <v>317122</v>
      </c>
      <c r="L855" s="209">
        <v>210100</v>
      </c>
      <c r="M855" s="209">
        <v>404</v>
      </c>
      <c r="N855" s="209">
        <v>3009</v>
      </c>
      <c r="O855" s="209">
        <v>4001</v>
      </c>
      <c r="P855" s="376">
        <v>40519</v>
      </c>
      <c r="Q855" s="248"/>
      <c r="R855" s="251"/>
      <c r="S855" s="248"/>
      <c r="T855" s="248" t="s">
        <v>16014</v>
      </c>
      <c r="U855" s="248" t="s">
        <v>16270</v>
      </c>
    </row>
    <row r="856" spans="1:21" s="1" customFormat="1" ht="23.25" customHeight="1" x14ac:dyDescent="0.25">
      <c r="A856" t="s">
        <v>6358</v>
      </c>
      <c r="B856" t="str">
        <f t="shared" si="60"/>
        <v>32</v>
      </c>
      <c r="C856" t="str">
        <f t="shared" si="61"/>
        <v>L02</v>
      </c>
      <c r="D856" s="209" t="str">
        <f t="shared" si="62"/>
        <v>084</v>
      </c>
      <c r="E856" s="161" t="s">
        <v>6359</v>
      </c>
      <c r="F856" t="s">
        <v>17168</v>
      </c>
      <c r="G856" t="s">
        <v>6360</v>
      </c>
      <c r="H856" s="209">
        <v>32</v>
      </c>
      <c r="I856" s="209" t="s">
        <v>1829</v>
      </c>
      <c r="J856" s="209">
        <v>84</v>
      </c>
      <c r="K856" s="209">
        <v>317122</v>
      </c>
      <c r="L856" s="209">
        <v>210100</v>
      </c>
      <c r="M856" s="209">
        <v>404</v>
      </c>
      <c r="N856" s="209">
        <v>3009</v>
      </c>
      <c r="O856" s="209">
        <v>4001</v>
      </c>
      <c r="P856" s="376">
        <v>40520</v>
      </c>
      <c r="Q856" s="248"/>
      <c r="R856" s="251"/>
      <c r="S856" s="248"/>
      <c r="T856" s="248" t="s">
        <v>16014</v>
      </c>
      <c r="U856" s="248" t="s">
        <v>16270</v>
      </c>
    </row>
    <row r="857" spans="1:21" s="1" customFormat="1" ht="23.25" customHeight="1" x14ac:dyDescent="0.25">
      <c r="A857" t="s">
        <v>6361</v>
      </c>
      <c r="B857" t="str">
        <f t="shared" si="60"/>
        <v>32</v>
      </c>
      <c r="C857" t="str">
        <f t="shared" si="61"/>
        <v>L02</v>
      </c>
      <c r="D857" s="209" t="str">
        <f t="shared" si="62"/>
        <v>085</v>
      </c>
      <c r="E857" s="161" t="s">
        <v>6362</v>
      </c>
      <c r="F857" t="s">
        <v>17168</v>
      </c>
      <c r="G857" t="s">
        <v>6363</v>
      </c>
      <c r="H857" s="209">
        <v>32</v>
      </c>
      <c r="I857" s="209" t="s">
        <v>1829</v>
      </c>
      <c r="J857" s="209">
        <v>85</v>
      </c>
      <c r="K857" s="209">
        <v>317122</v>
      </c>
      <c r="L857" s="209">
        <v>210100</v>
      </c>
      <c r="M857" s="209">
        <v>404</v>
      </c>
      <c r="N857" s="209">
        <v>3009</v>
      </c>
      <c r="O857" s="209">
        <v>4001</v>
      </c>
      <c r="P857" s="376">
        <v>40521</v>
      </c>
      <c r="Q857" s="248"/>
      <c r="R857" s="251"/>
      <c r="S857" s="248"/>
      <c r="T857" s="248" t="s">
        <v>16014</v>
      </c>
      <c r="U857" s="248" t="s">
        <v>16270</v>
      </c>
    </row>
    <row r="858" spans="1:21" s="1" customFormat="1" ht="23.25" customHeight="1" x14ac:dyDescent="0.25">
      <c r="A858" t="s">
        <v>6364</v>
      </c>
      <c r="B858" t="str">
        <f t="shared" si="60"/>
        <v>32</v>
      </c>
      <c r="C858" t="str">
        <f t="shared" si="61"/>
        <v>L02</v>
      </c>
      <c r="D858" s="209" t="str">
        <f t="shared" si="62"/>
        <v>086</v>
      </c>
      <c r="E858" s="161" t="s">
        <v>6365</v>
      </c>
      <c r="F858" t="s">
        <v>17168</v>
      </c>
      <c r="G858" t="s">
        <v>6366</v>
      </c>
      <c r="H858" s="209">
        <v>32</v>
      </c>
      <c r="I858" s="209" t="s">
        <v>1829</v>
      </c>
      <c r="J858" s="209">
        <v>86</v>
      </c>
      <c r="K858" s="209">
        <v>317122</v>
      </c>
      <c r="L858" s="209">
        <v>210100</v>
      </c>
      <c r="M858" s="209">
        <v>404</v>
      </c>
      <c r="N858" s="209">
        <v>3009</v>
      </c>
      <c r="O858" s="209">
        <v>4001</v>
      </c>
      <c r="P858" s="376">
        <v>40522</v>
      </c>
      <c r="Q858" s="248"/>
      <c r="R858" s="251"/>
      <c r="S858" s="248"/>
      <c r="T858" s="248" t="s">
        <v>16014</v>
      </c>
      <c r="U858" s="248" t="s">
        <v>16270</v>
      </c>
    </row>
    <row r="859" spans="1:21" s="1" customFormat="1" ht="23.25" customHeight="1" x14ac:dyDescent="0.25">
      <c r="A859" t="s">
        <v>6367</v>
      </c>
      <c r="B859" t="str">
        <f t="shared" si="60"/>
        <v>32</v>
      </c>
      <c r="C859" t="str">
        <f t="shared" si="61"/>
        <v>L02</v>
      </c>
      <c r="D859" s="209" t="str">
        <f t="shared" si="62"/>
        <v>087</v>
      </c>
      <c r="E859" s="161" t="s">
        <v>6368</v>
      </c>
      <c r="F859" t="s">
        <v>17168</v>
      </c>
      <c r="G859" t="s">
        <v>6369</v>
      </c>
      <c r="H859" s="209">
        <v>32</v>
      </c>
      <c r="I859" s="209" t="s">
        <v>1829</v>
      </c>
      <c r="J859" s="209">
        <v>87</v>
      </c>
      <c r="K859" s="209">
        <v>317122</v>
      </c>
      <c r="L859" s="209">
        <v>210100</v>
      </c>
      <c r="M859" s="209">
        <v>404</v>
      </c>
      <c r="N859" s="209">
        <v>3009</v>
      </c>
      <c r="O859" s="209">
        <v>4001</v>
      </c>
      <c r="P859" s="376">
        <v>40523</v>
      </c>
      <c r="Q859" s="248"/>
      <c r="R859" s="251"/>
      <c r="S859" s="248"/>
      <c r="T859" s="248" t="s">
        <v>16014</v>
      </c>
      <c r="U859" s="248" t="s">
        <v>16270</v>
      </c>
    </row>
    <row r="860" spans="1:21" s="1" customFormat="1" ht="23.25" customHeight="1" x14ac:dyDescent="0.25">
      <c r="A860" t="s">
        <v>6370</v>
      </c>
      <c r="B860" t="str">
        <f t="shared" si="60"/>
        <v>32</v>
      </c>
      <c r="C860" t="str">
        <f t="shared" si="61"/>
        <v>L02</v>
      </c>
      <c r="D860" s="209" t="str">
        <f t="shared" si="62"/>
        <v>088</v>
      </c>
      <c r="E860" s="161" t="s">
        <v>6371</v>
      </c>
      <c r="F860" t="s">
        <v>17168</v>
      </c>
      <c r="G860" t="s">
        <v>6372</v>
      </c>
      <c r="H860" s="209">
        <v>32</v>
      </c>
      <c r="I860" s="209" t="s">
        <v>1829</v>
      </c>
      <c r="J860" s="209">
        <v>88</v>
      </c>
      <c r="K860" s="209">
        <v>317122</v>
      </c>
      <c r="L860" s="209">
        <v>210100</v>
      </c>
      <c r="M860" s="209">
        <v>404</v>
      </c>
      <c r="N860" s="209">
        <v>3009</v>
      </c>
      <c r="O860" s="209">
        <v>4001</v>
      </c>
      <c r="P860" s="376">
        <v>40524</v>
      </c>
      <c r="Q860" s="248"/>
      <c r="R860" s="251"/>
      <c r="S860" s="248"/>
      <c r="T860" s="248" t="s">
        <v>16014</v>
      </c>
      <c r="U860" s="248" t="s">
        <v>16270</v>
      </c>
    </row>
    <row r="861" spans="1:21" s="1" customFormat="1" ht="23.25" customHeight="1" x14ac:dyDescent="0.25">
      <c r="A861" t="s">
        <v>6376</v>
      </c>
      <c r="B861" t="str">
        <f t="shared" si="60"/>
        <v>32</v>
      </c>
      <c r="C861" t="str">
        <f t="shared" si="61"/>
        <v>L02</v>
      </c>
      <c r="D861" s="209" t="str">
        <f t="shared" si="62"/>
        <v>090</v>
      </c>
      <c r="E861" s="161" t="s">
        <v>6377</v>
      </c>
      <c r="F861" t="s">
        <v>17168</v>
      </c>
      <c r="G861" t="s">
        <v>6378</v>
      </c>
      <c r="H861" s="209">
        <v>32</v>
      </c>
      <c r="I861" s="209" t="s">
        <v>1829</v>
      </c>
      <c r="J861" s="209">
        <v>90</v>
      </c>
      <c r="K861" s="209">
        <v>317122</v>
      </c>
      <c r="L861" s="209">
        <v>210100</v>
      </c>
      <c r="M861" s="209">
        <v>404</v>
      </c>
      <c r="N861" s="209">
        <v>3009</v>
      </c>
      <c r="O861" s="209">
        <v>4001</v>
      </c>
      <c r="P861" s="376">
        <v>40525</v>
      </c>
      <c r="Q861" s="248"/>
      <c r="R861" s="251"/>
      <c r="S861" s="248"/>
      <c r="T861" s="248" t="s">
        <v>16014</v>
      </c>
      <c r="U861" s="248" t="s">
        <v>16270</v>
      </c>
    </row>
    <row r="862" spans="1:21" s="1" customFormat="1" ht="23.25" customHeight="1" x14ac:dyDescent="0.25">
      <c r="A862" t="s">
        <v>6379</v>
      </c>
      <c r="B862" t="str">
        <f t="shared" si="60"/>
        <v>32</v>
      </c>
      <c r="C862" t="str">
        <f t="shared" si="61"/>
        <v>L02</v>
      </c>
      <c r="D862" s="209" t="str">
        <f t="shared" si="62"/>
        <v>091</v>
      </c>
      <c r="E862" s="161" t="s">
        <v>6380</v>
      </c>
      <c r="F862" t="s">
        <v>17168</v>
      </c>
      <c r="G862" t="s">
        <v>6381</v>
      </c>
      <c r="H862" s="209">
        <v>32</v>
      </c>
      <c r="I862" s="209" t="s">
        <v>1829</v>
      </c>
      <c r="J862" s="209">
        <v>91</v>
      </c>
      <c r="K862" s="209">
        <v>317122</v>
      </c>
      <c r="L862" s="209">
        <v>210100</v>
      </c>
      <c r="M862" s="209">
        <v>404</v>
      </c>
      <c r="N862" s="209">
        <v>3009</v>
      </c>
      <c r="O862" s="209">
        <v>4001</v>
      </c>
      <c r="P862" s="376">
        <v>40526</v>
      </c>
      <c r="Q862" s="248"/>
      <c r="R862" s="251"/>
      <c r="S862" s="248"/>
      <c r="T862" s="248" t="s">
        <v>16014</v>
      </c>
      <c r="U862" s="248" t="s">
        <v>16270</v>
      </c>
    </row>
    <row r="863" spans="1:21" s="1" customFormat="1" ht="23.25" customHeight="1" x14ac:dyDescent="0.25">
      <c r="A863" t="s">
        <v>6382</v>
      </c>
      <c r="B863" t="str">
        <f t="shared" si="60"/>
        <v>32</v>
      </c>
      <c r="C863" t="str">
        <f t="shared" si="61"/>
        <v>L02</v>
      </c>
      <c r="D863" s="209" t="str">
        <f t="shared" si="62"/>
        <v>092</v>
      </c>
      <c r="E863" s="161" t="s">
        <v>6383</v>
      </c>
      <c r="F863" t="s">
        <v>17168</v>
      </c>
      <c r="G863" t="s">
        <v>6384</v>
      </c>
      <c r="H863" s="209">
        <v>32</v>
      </c>
      <c r="I863" s="209" t="s">
        <v>1829</v>
      </c>
      <c r="J863" s="209">
        <v>92</v>
      </c>
      <c r="K863" s="209">
        <v>317122</v>
      </c>
      <c r="L863" s="209">
        <v>210100</v>
      </c>
      <c r="M863" s="209">
        <v>404</v>
      </c>
      <c r="N863" s="209">
        <v>3009</v>
      </c>
      <c r="O863" s="209">
        <v>4001</v>
      </c>
      <c r="P863" s="376">
        <v>40527</v>
      </c>
      <c r="Q863" s="248"/>
      <c r="R863" s="251"/>
      <c r="S863" s="248"/>
      <c r="T863" s="248" t="s">
        <v>16014</v>
      </c>
      <c r="U863" s="248" t="s">
        <v>16270</v>
      </c>
    </row>
    <row r="864" spans="1:21" s="1" customFormat="1" ht="23.25" customHeight="1" x14ac:dyDescent="0.25">
      <c r="A864" t="s">
        <v>6385</v>
      </c>
      <c r="B864" t="str">
        <f t="shared" si="60"/>
        <v>32</v>
      </c>
      <c r="C864" t="str">
        <f t="shared" si="61"/>
        <v>L02</v>
      </c>
      <c r="D864" s="209" t="str">
        <f t="shared" si="62"/>
        <v>093</v>
      </c>
      <c r="E864" s="161" t="s">
        <v>6386</v>
      </c>
      <c r="F864" t="s">
        <v>17168</v>
      </c>
      <c r="G864" t="s">
        <v>6387</v>
      </c>
      <c r="H864" s="209">
        <v>32</v>
      </c>
      <c r="I864" s="209" t="s">
        <v>1829</v>
      </c>
      <c r="J864" s="209">
        <v>93</v>
      </c>
      <c r="K864" s="209">
        <v>317122</v>
      </c>
      <c r="L864" s="209">
        <v>210100</v>
      </c>
      <c r="M864" s="209">
        <v>404</v>
      </c>
      <c r="N864" s="209">
        <v>3009</v>
      </c>
      <c r="O864" s="209">
        <v>4001</v>
      </c>
      <c r="P864" s="376">
        <v>40528</v>
      </c>
      <c r="Q864" s="248"/>
      <c r="R864" s="251"/>
      <c r="S864" s="248"/>
      <c r="T864" s="248" t="s">
        <v>16014</v>
      </c>
      <c r="U864" s="248" t="s">
        <v>16270</v>
      </c>
    </row>
    <row r="865" spans="1:21" s="1" customFormat="1" ht="23.25" customHeight="1" x14ac:dyDescent="0.25">
      <c r="A865" t="s">
        <v>6388</v>
      </c>
      <c r="B865" t="str">
        <f t="shared" si="60"/>
        <v>32</v>
      </c>
      <c r="C865" t="str">
        <f t="shared" si="61"/>
        <v>L02</v>
      </c>
      <c r="D865" s="209" t="str">
        <f t="shared" si="62"/>
        <v>094</v>
      </c>
      <c r="E865" s="161" t="s">
        <v>6389</v>
      </c>
      <c r="F865" t="s">
        <v>17168</v>
      </c>
      <c r="G865" t="s">
        <v>6390</v>
      </c>
      <c r="H865" s="209">
        <v>32</v>
      </c>
      <c r="I865" s="209" t="s">
        <v>1829</v>
      </c>
      <c r="J865" s="209">
        <v>94</v>
      </c>
      <c r="K865" s="209">
        <v>317122</v>
      </c>
      <c r="L865" s="209">
        <v>210100</v>
      </c>
      <c r="M865" s="209">
        <v>404</v>
      </c>
      <c r="N865" s="209">
        <v>3009</v>
      </c>
      <c r="O865" s="209">
        <v>4001</v>
      </c>
      <c r="P865" s="376">
        <v>40529</v>
      </c>
      <c r="Q865" s="248"/>
      <c r="R865" s="251"/>
      <c r="S865" s="248"/>
      <c r="T865" s="248" t="s">
        <v>16014</v>
      </c>
      <c r="U865" s="248" t="s">
        <v>16270</v>
      </c>
    </row>
    <row r="866" spans="1:21" s="1" customFormat="1" ht="23.25" customHeight="1" x14ac:dyDescent="0.25">
      <c r="A866" t="s">
        <v>6391</v>
      </c>
      <c r="B866" t="str">
        <f t="shared" si="60"/>
        <v>32</v>
      </c>
      <c r="C866" t="str">
        <f t="shared" si="61"/>
        <v>L02</v>
      </c>
      <c r="D866" s="209" t="str">
        <f t="shared" si="62"/>
        <v>095</v>
      </c>
      <c r="E866" s="161" t="s">
        <v>6392</v>
      </c>
      <c r="F866" t="s">
        <v>17168</v>
      </c>
      <c r="G866" t="s">
        <v>6393</v>
      </c>
      <c r="H866" s="209">
        <v>32</v>
      </c>
      <c r="I866" s="209" t="s">
        <v>1829</v>
      </c>
      <c r="J866" s="209">
        <v>95</v>
      </c>
      <c r="K866" s="209">
        <v>317122</v>
      </c>
      <c r="L866" s="209">
        <v>210100</v>
      </c>
      <c r="M866" s="209">
        <v>404</v>
      </c>
      <c r="N866" s="209">
        <v>3009</v>
      </c>
      <c r="O866" s="209">
        <v>4001</v>
      </c>
      <c r="P866" s="376">
        <v>40530</v>
      </c>
      <c r="Q866" s="248"/>
      <c r="R866" s="251"/>
      <c r="S866" s="248"/>
      <c r="T866" s="248" t="s">
        <v>16014</v>
      </c>
      <c r="U866" s="248" t="s">
        <v>16270</v>
      </c>
    </row>
    <row r="867" spans="1:21" s="1" customFormat="1" ht="23.25" customHeight="1" x14ac:dyDescent="0.25">
      <c r="A867" t="s">
        <v>6394</v>
      </c>
      <c r="B867" t="str">
        <f t="shared" si="60"/>
        <v>32</v>
      </c>
      <c r="C867" t="str">
        <f t="shared" si="61"/>
        <v>L02</v>
      </c>
      <c r="D867" s="209" t="str">
        <f t="shared" si="62"/>
        <v>096</v>
      </c>
      <c r="E867" s="161" t="s">
        <v>6395</v>
      </c>
      <c r="F867" t="s">
        <v>17168</v>
      </c>
      <c r="G867" t="s">
        <v>6396</v>
      </c>
      <c r="H867" s="209">
        <v>32</v>
      </c>
      <c r="I867" s="209" t="s">
        <v>1829</v>
      </c>
      <c r="J867" s="209">
        <v>96</v>
      </c>
      <c r="K867" s="209">
        <v>317122</v>
      </c>
      <c r="L867" s="209">
        <v>210100</v>
      </c>
      <c r="M867" s="209">
        <v>404</v>
      </c>
      <c r="N867" s="209">
        <v>3009</v>
      </c>
      <c r="O867" s="209">
        <v>4001</v>
      </c>
      <c r="P867" s="376">
        <v>40531</v>
      </c>
      <c r="Q867" s="248"/>
      <c r="R867" s="251"/>
      <c r="S867" s="248"/>
      <c r="T867" s="248" t="s">
        <v>16014</v>
      </c>
      <c r="U867" s="248" t="s">
        <v>16270</v>
      </c>
    </row>
    <row r="868" spans="1:21" s="1" customFormat="1" ht="23.25" customHeight="1" x14ac:dyDescent="0.25">
      <c r="A868" t="s">
        <v>6397</v>
      </c>
      <c r="B868" t="str">
        <f t="shared" si="60"/>
        <v>32</v>
      </c>
      <c r="C868" t="str">
        <f t="shared" si="61"/>
        <v>L02</v>
      </c>
      <c r="D868" s="209" t="str">
        <f t="shared" si="62"/>
        <v>097</v>
      </c>
      <c r="E868" s="161" t="s">
        <v>6398</v>
      </c>
      <c r="F868" t="s">
        <v>17168</v>
      </c>
      <c r="G868" t="s">
        <v>6399</v>
      </c>
      <c r="H868" s="209">
        <v>32</v>
      </c>
      <c r="I868" s="209" t="s">
        <v>1829</v>
      </c>
      <c r="J868" s="209">
        <v>97</v>
      </c>
      <c r="K868" s="209">
        <v>317122</v>
      </c>
      <c r="L868" s="209">
        <v>210100</v>
      </c>
      <c r="M868" s="209">
        <v>404</v>
      </c>
      <c r="N868" s="209">
        <v>3009</v>
      </c>
      <c r="O868" s="209">
        <v>4001</v>
      </c>
      <c r="P868" s="376">
        <v>40532</v>
      </c>
      <c r="Q868" s="248"/>
      <c r="R868" s="251"/>
      <c r="S868" s="248"/>
      <c r="T868" s="248" t="s">
        <v>16014</v>
      </c>
      <c r="U868" s="248" t="s">
        <v>16270</v>
      </c>
    </row>
    <row r="869" spans="1:21" s="1" customFormat="1" ht="23.25" customHeight="1" x14ac:dyDescent="0.25">
      <c r="A869" t="s">
        <v>6400</v>
      </c>
      <c r="B869" t="str">
        <f t="shared" si="60"/>
        <v>32</v>
      </c>
      <c r="C869" t="str">
        <f t="shared" si="61"/>
        <v>L02</v>
      </c>
      <c r="D869" s="209" t="str">
        <f t="shared" si="62"/>
        <v>098</v>
      </c>
      <c r="E869" s="161" t="s">
        <v>6401</v>
      </c>
      <c r="F869" t="s">
        <v>17168</v>
      </c>
      <c r="G869" t="s">
        <v>6402</v>
      </c>
      <c r="H869" s="209">
        <v>32</v>
      </c>
      <c r="I869" s="209" t="s">
        <v>1829</v>
      </c>
      <c r="J869" s="209">
        <v>98</v>
      </c>
      <c r="K869" s="209">
        <v>317122</v>
      </c>
      <c r="L869" s="209">
        <v>210100</v>
      </c>
      <c r="M869" s="209">
        <v>404</v>
      </c>
      <c r="N869" s="209">
        <v>3009</v>
      </c>
      <c r="O869" s="209">
        <v>4001</v>
      </c>
      <c r="P869" s="376">
        <v>40533</v>
      </c>
      <c r="Q869" s="248"/>
      <c r="R869" s="251"/>
      <c r="S869" s="248"/>
      <c r="T869" s="248" t="s">
        <v>16014</v>
      </c>
      <c r="U869" s="248" t="s">
        <v>16270</v>
      </c>
    </row>
    <row r="870" spans="1:21" s="1" customFormat="1" ht="23.25" customHeight="1" x14ac:dyDescent="0.25">
      <c r="A870" t="s">
        <v>6403</v>
      </c>
      <c r="B870" t="str">
        <f t="shared" si="60"/>
        <v>32</v>
      </c>
      <c r="C870" t="str">
        <f t="shared" si="61"/>
        <v>L02</v>
      </c>
      <c r="D870" s="209" t="str">
        <f t="shared" si="62"/>
        <v>099</v>
      </c>
      <c r="E870" s="161" t="s">
        <v>6404</v>
      </c>
      <c r="F870" t="s">
        <v>17168</v>
      </c>
      <c r="G870" t="s">
        <v>6405</v>
      </c>
      <c r="H870" s="209">
        <v>32</v>
      </c>
      <c r="I870" s="209" t="s">
        <v>1829</v>
      </c>
      <c r="J870" s="209">
        <v>99</v>
      </c>
      <c r="K870" s="209">
        <v>317122</v>
      </c>
      <c r="L870" s="209">
        <v>210100</v>
      </c>
      <c r="M870" s="209">
        <v>404</v>
      </c>
      <c r="N870" s="209">
        <v>3009</v>
      </c>
      <c r="O870" s="209">
        <v>4001</v>
      </c>
      <c r="P870" s="376">
        <v>40534</v>
      </c>
      <c r="Q870" s="248"/>
      <c r="R870" s="251"/>
      <c r="S870" s="248"/>
      <c r="T870" s="248" t="s">
        <v>16014</v>
      </c>
      <c r="U870" s="248" t="s">
        <v>16270</v>
      </c>
    </row>
    <row r="871" spans="1:21" s="1" customFormat="1" ht="23.25" customHeight="1" x14ac:dyDescent="0.25">
      <c r="A871" t="s">
        <v>6439</v>
      </c>
      <c r="B871" t="str">
        <f t="shared" si="60"/>
        <v>32</v>
      </c>
      <c r="C871" t="str">
        <f t="shared" si="61"/>
        <v>L02</v>
      </c>
      <c r="D871" s="209" t="str">
        <f t="shared" si="62"/>
        <v>111</v>
      </c>
      <c r="E871" s="161" t="s">
        <v>6440</v>
      </c>
      <c r="F871" t="s">
        <v>17168</v>
      </c>
      <c r="G871" t="s">
        <v>6441</v>
      </c>
      <c r="H871" s="209">
        <v>32</v>
      </c>
      <c r="I871" s="209" t="s">
        <v>1829</v>
      </c>
      <c r="J871" s="209">
        <v>111</v>
      </c>
      <c r="K871" s="209">
        <v>317122</v>
      </c>
      <c r="L871" s="209">
        <v>210100</v>
      </c>
      <c r="M871" s="209">
        <v>404</v>
      </c>
      <c r="N871" s="209">
        <v>3009</v>
      </c>
      <c r="O871" s="209">
        <v>4001</v>
      </c>
      <c r="P871" s="376">
        <v>40535</v>
      </c>
      <c r="Q871" s="248"/>
      <c r="R871" s="251"/>
      <c r="S871" s="248"/>
      <c r="T871" s="248" t="s">
        <v>16014</v>
      </c>
      <c r="U871" s="248" t="s">
        <v>16270</v>
      </c>
    </row>
    <row r="872" spans="1:21" s="1" customFormat="1" ht="23.25" customHeight="1" x14ac:dyDescent="0.25">
      <c r="A872" t="s">
        <v>6442</v>
      </c>
      <c r="B872" t="str">
        <f t="shared" si="60"/>
        <v>32</v>
      </c>
      <c r="C872" t="str">
        <f t="shared" si="61"/>
        <v>L02</v>
      </c>
      <c r="D872" s="209" t="str">
        <f t="shared" si="62"/>
        <v>112</v>
      </c>
      <c r="E872" s="161" t="s">
        <v>6443</v>
      </c>
      <c r="F872" t="s">
        <v>17168</v>
      </c>
      <c r="G872" t="s">
        <v>6444</v>
      </c>
      <c r="H872" s="209">
        <v>32</v>
      </c>
      <c r="I872" s="209" t="s">
        <v>1829</v>
      </c>
      <c r="J872" s="209">
        <v>112</v>
      </c>
      <c r="K872" s="209">
        <v>317122</v>
      </c>
      <c r="L872" s="209">
        <v>210100</v>
      </c>
      <c r="M872" s="209">
        <v>404</v>
      </c>
      <c r="N872" s="209">
        <v>3009</v>
      </c>
      <c r="O872" s="209">
        <v>4001</v>
      </c>
      <c r="P872" s="376">
        <v>40536</v>
      </c>
      <c r="Q872" s="248"/>
      <c r="R872" s="251"/>
      <c r="S872" s="248"/>
      <c r="T872" s="248" t="s">
        <v>16014</v>
      </c>
      <c r="U872" s="248" t="s">
        <v>16270</v>
      </c>
    </row>
    <row r="873" spans="1:21" s="1" customFormat="1" ht="23.25" customHeight="1" x14ac:dyDescent="0.25">
      <c r="A873" t="s">
        <v>15287</v>
      </c>
      <c r="B873" s="8">
        <v>32</v>
      </c>
      <c r="C873" s="8" t="s">
        <v>1829</v>
      </c>
      <c r="D873" s="308">
        <v>137</v>
      </c>
      <c r="E873" s="161" t="s">
        <v>15288</v>
      </c>
      <c r="F873" t="s">
        <v>17168</v>
      </c>
      <c r="G873" s="161" t="s">
        <v>15288</v>
      </c>
      <c r="H873" s="209">
        <v>32</v>
      </c>
      <c r="I873" s="209" t="s">
        <v>1829</v>
      </c>
      <c r="J873" s="209">
        <v>137</v>
      </c>
      <c r="K873" s="209">
        <v>317122</v>
      </c>
      <c r="L873" s="209">
        <v>210100</v>
      </c>
      <c r="M873" s="209">
        <v>404</v>
      </c>
      <c r="N873" s="209">
        <v>3009</v>
      </c>
      <c r="O873" s="209">
        <v>4001</v>
      </c>
      <c r="P873" s="376">
        <v>40537</v>
      </c>
      <c r="Q873"/>
      <c r="R873" s="251"/>
      <c r="S873" s="248"/>
      <c r="T873" s="248"/>
      <c r="U873" s="248" t="s">
        <v>16270</v>
      </c>
    </row>
    <row r="874" spans="1:21" s="1" customFormat="1" ht="23.25" customHeight="1" x14ac:dyDescent="0.25">
      <c r="A874" t="s">
        <v>15281</v>
      </c>
      <c r="B874" s="8">
        <v>32</v>
      </c>
      <c r="C874" s="8" t="s">
        <v>1829</v>
      </c>
      <c r="D874" s="308">
        <v>134</v>
      </c>
      <c r="E874" s="161" t="s">
        <v>15282</v>
      </c>
      <c r="F874" t="s">
        <v>17168</v>
      </c>
      <c r="G874" s="161" t="s">
        <v>15282</v>
      </c>
      <c r="H874" s="209">
        <v>32</v>
      </c>
      <c r="I874" s="209" t="s">
        <v>1829</v>
      </c>
      <c r="J874" s="209">
        <v>134</v>
      </c>
      <c r="K874" s="209">
        <v>317122</v>
      </c>
      <c r="L874" s="209">
        <v>210100</v>
      </c>
      <c r="M874" s="209">
        <v>404</v>
      </c>
      <c r="N874" s="209">
        <v>3009</v>
      </c>
      <c r="O874" s="209">
        <v>4001</v>
      </c>
      <c r="P874" s="376">
        <v>40538</v>
      </c>
      <c r="Q874"/>
      <c r="R874" s="251"/>
      <c r="S874" s="248"/>
      <c r="T874" s="248"/>
      <c r="U874" s="248" t="s">
        <v>16270</v>
      </c>
    </row>
    <row r="875" spans="1:21" s="1" customFormat="1" ht="23.25" customHeight="1" x14ac:dyDescent="0.25">
      <c r="A875" t="s">
        <v>6154</v>
      </c>
      <c r="B875" t="str">
        <f t="shared" ref="B875:B938" si="63">LEFT(A875,2)</f>
        <v>32</v>
      </c>
      <c r="C875" t="str">
        <f t="shared" ref="C875:C938" si="64">MID(A875,4,3)</f>
        <v>L02</v>
      </c>
      <c r="D875" s="209" t="str">
        <f t="shared" ref="D875:D938" si="65">RIGHT(A875,3)</f>
        <v>015</v>
      </c>
      <c r="E875" s="161" t="s">
        <v>6155</v>
      </c>
      <c r="F875" t="s">
        <v>17168</v>
      </c>
      <c r="G875" t="s">
        <v>6156</v>
      </c>
      <c r="H875" s="209">
        <v>32</v>
      </c>
      <c r="I875" s="209" t="s">
        <v>1829</v>
      </c>
      <c r="J875" s="209">
        <v>15</v>
      </c>
      <c r="K875" s="209">
        <v>317122</v>
      </c>
      <c r="L875" s="209">
        <v>210100</v>
      </c>
      <c r="M875" s="209">
        <v>404</v>
      </c>
      <c r="N875" s="209">
        <v>3009</v>
      </c>
      <c r="O875" s="209">
        <v>4001</v>
      </c>
      <c r="P875" s="376">
        <v>40539</v>
      </c>
      <c r="Q875" s="248"/>
      <c r="R875" s="251"/>
      <c r="S875" s="248"/>
      <c r="T875" s="248" t="s">
        <v>16014</v>
      </c>
      <c r="U875" s="248" t="s">
        <v>16270</v>
      </c>
    </row>
    <row r="876" spans="1:21" s="1" customFormat="1" ht="23.25" customHeight="1" x14ac:dyDescent="0.25">
      <c r="A876" t="s">
        <v>4889</v>
      </c>
      <c r="B876" t="str">
        <f t="shared" si="63"/>
        <v>32</v>
      </c>
      <c r="C876" t="str">
        <f t="shared" si="64"/>
        <v>L00</v>
      </c>
      <c r="D876" t="str">
        <f t="shared" si="65"/>
        <v>E47</v>
      </c>
      <c r="E876" s="161" t="s">
        <v>4890</v>
      </c>
      <c r="F876" t="s">
        <v>17168</v>
      </c>
      <c r="G876" t="s">
        <v>4891</v>
      </c>
      <c r="H876" s="209">
        <v>32</v>
      </c>
      <c r="I876" s="209" t="s">
        <v>2258</v>
      </c>
      <c r="J876" s="209" t="s">
        <v>4892</v>
      </c>
      <c r="K876" s="209">
        <v>317122</v>
      </c>
      <c r="L876" s="209">
        <v>210100</v>
      </c>
      <c r="M876" s="209">
        <v>404</v>
      </c>
      <c r="N876" s="209">
        <v>3009</v>
      </c>
      <c r="O876" s="209">
        <v>4001</v>
      </c>
      <c r="P876" s="376">
        <v>40540</v>
      </c>
      <c r="Q876" s="248"/>
      <c r="R876" s="251"/>
      <c r="S876" s="248"/>
      <c r="T876" s="248" t="s">
        <v>16014</v>
      </c>
      <c r="U876" s="248" t="s">
        <v>16270</v>
      </c>
    </row>
    <row r="877" spans="1:21" s="1" customFormat="1" ht="23.25" customHeight="1" x14ac:dyDescent="0.25">
      <c r="A877" t="s">
        <v>4893</v>
      </c>
      <c r="B877" t="str">
        <f t="shared" si="63"/>
        <v>32</v>
      </c>
      <c r="C877" t="str">
        <f t="shared" si="64"/>
        <v>L00</v>
      </c>
      <c r="D877" t="str">
        <f t="shared" si="65"/>
        <v>E48</v>
      </c>
      <c r="E877" s="161" t="s">
        <v>4894</v>
      </c>
      <c r="F877" t="s">
        <v>17168</v>
      </c>
      <c r="G877" t="s">
        <v>4895</v>
      </c>
      <c r="H877" s="209">
        <v>32</v>
      </c>
      <c r="I877" s="209" t="s">
        <v>2258</v>
      </c>
      <c r="J877" s="209" t="s">
        <v>4896</v>
      </c>
      <c r="K877" s="209">
        <v>317122</v>
      </c>
      <c r="L877" s="209">
        <v>210100</v>
      </c>
      <c r="M877" s="209">
        <v>404</v>
      </c>
      <c r="N877" s="209">
        <v>3009</v>
      </c>
      <c r="O877" s="209">
        <v>4001</v>
      </c>
      <c r="P877" s="376">
        <v>40541</v>
      </c>
      <c r="Q877" s="248"/>
      <c r="R877" s="251"/>
      <c r="S877" s="248"/>
      <c r="T877" s="248" t="s">
        <v>16014</v>
      </c>
      <c r="U877" s="248" t="s">
        <v>16270</v>
      </c>
    </row>
    <row r="878" spans="1:21" s="1" customFormat="1" ht="23.25" customHeight="1" x14ac:dyDescent="0.25">
      <c r="A878" t="s">
        <v>4947</v>
      </c>
      <c r="B878" t="str">
        <f t="shared" si="63"/>
        <v>32</v>
      </c>
      <c r="C878" t="str">
        <f t="shared" si="64"/>
        <v>L00</v>
      </c>
      <c r="D878" t="str">
        <f t="shared" si="65"/>
        <v>E62</v>
      </c>
      <c r="E878" s="161" t="s">
        <v>4948</v>
      </c>
      <c r="F878" t="s">
        <v>17168</v>
      </c>
      <c r="G878" t="s">
        <v>4949</v>
      </c>
      <c r="H878" s="209">
        <v>32</v>
      </c>
      <c r="I878" s="209" t="s">
        <v>2258</v>
      </c>
      <c r="J878" s="209" t="s">
        <v>4950</v>
      </c>
      <c r="K878" s="209">
        <v>317122</v>
      </c>
      <c r="L878" s="209">
        <v>210100</v>
      </c>
      <c r="M878" s="209">
        <v>404</v>
      </c>
      <c r="N878" s="209">
        <v>3009</v>
      </c>
      <c r="O878" s="209">
        <v>4001</v>
      </c>
      <c r="P878" s="376">
        <v>40542</v>
      </c>
      <c r="Q878" s="248"/>
      <c r="R878" s="251"/>
      <c r="S878" s="248"/>
      <c r="T878" s="248" t="s">
        <v>16014</v>
      </c>
      <c r="U878" s="248" t="s">
        <v>16270</v>
      </c>
    </row>
    <row r="879" spans="1:21" s="1" customFormat="1" ht="23.25" customHeight="1" x14ac:dyDescent="0.25">
      <c r="A879" t="s">
        <v>4951</v>
      </c>
      <c r="B879" t="str">
        <f t="shared" si="63"/>
        <v>32</v>
      </c>
      <c r="C879" t="str">
        <f t="shared" si="64"/>
        <v>L00</v>
      </c>
      <c r="D879" t="str">
        <f t="shared" si="65"/>
        <v>E63</v>
      </c>
      <c r="E879" s="161" t="s">
        <v>4952</v>
      </c>
      <c r="F879" t="s">
        <v>17168</v>
      </c>
      <c r="G879" t="s">
        <v>4953</v>
      </c>
      <c r="H879" s="209">
        <v>32</v>
      </c>
      <c r="I879" s="209" t="s">
        <v>2258</v>
      </c>
      <c r="J879" s="209" t="s">
        <v>4954</v>
      </c>
      <c r="K879" s="209">
        <v>317122</v>
      </c>
      <c r="L879" s="209">
        <v>210100</v>
      </c>
      <c r="M879" s="209">
        <v>404</v>
      </c>
      <c r="N879" s="209">
        <v>3009</v>
      </c>
      <c r="O879" s="209">
        <v>4001</v>
      </c>
      <c r="P879" s="376">
        <v>40543</v>
      </c>
      <c r="Q879" s="248"/>
      <c r="R879" s="251"/>
      <c r="S879" s="248"/>
      <c r="T879" s="248" t="s">
        <v>16014</v>
      </c>
      <c r="U879" s="248" t="s">
        <v>16270</v>
      </c>
    </row>
    <row r="880" spans="1:21" s="1" customFormat="1" ht="23.25" customHeight="1" x14ac:dyDescent="0.25">
      <c r="A880" t="s">
        <v>4919</v>
      </c>
      <c r="B880" t="str">
        <f t="shared" si="63"/>
        <v>32</v>
      </c>
      <c r="C880" t="str">
        <f t="shared" si="64"/>
        <v>L00</v>
      </c>
      <c r="D880" t="str">
        <f t="shared" si="65"/>
        <v>E55</v>
      </c>
      <c r="E880" s="161" t="s">
        <v>4920</v>
      </c>
      <c r="F880" t="s">
        <v>17168</v>
      </c>
      <c r="G880" t="s">
        <v>4921</v>
      </c>
      <c r="H880" s="209">
        <v>32</v>
      </c>
      <c r="I880" s="209" t="s">
        <v>2258</v>
      </c>
      <c r="J880" s="209" t="s">
        <v>4922</v>
      </c>
      <c r="K880" s="209">
        <v>317122</v>
      </c>
      <c r="L880" s="209">
        <v>210100</v>
      </c>
      <c r="M880" s="209">
        <v>404</v>
      </c>
      <c r="N880" s="209">
        <v>3009</v>
      </c>
      <c r="O880" s="209">
        <v>4001</v>
      </c>
      <c r="P880" s="376">
        <v>40544</v>
      </c>
      <c r="Q880" s="248"/>
      <c r="R880" s="251"/>
      <c r="S880" s="248"/>
      <c r="T880" s="248" t="s">
        <v>16014</v>
      </c>
      <c r="U880" s="248" t="s">
        <v>16270</v>
      </c>
    </row>
    <row r="881" spans="1:21" s="1" customFormat="1" ht="23.25" customHeight="1" x14ac:dyDescent="0.25">
      <c r="A881" t="s">
        <v>4923</v>
      </c>
      <c r="B881" t="str">
        <f t="shared" si="63"/>
        <v>32</v>
      </c>
      <c r="C881" t="str">
        <f t="shared" si="64"/>
        <v>L00</v>
      </c>
      <c r="D881" t="str">
        <f t="shared" si="65"/>
        <v>E56</v>
      </c>
      <c r="E881" s="161" t="s">
        <v>4924</v>
      </c>
      <c r="F881" t="s">
        <v>17168</v>
      </c>
      <c r="G881" t="s">
        <v>4925</v>
      </c>
      <c r="H881" s="209">
        <v>32</v>
      </c>
      <c r="I881" s="209" t="s">
        <v>2258</v>
      </c>
      <c r="J881" s="209" t="s">
        <v>4926</v>
      </c>
      <c r="K881" s="209">
        <v>317122</v>
      </c>
      <c r="L881" s="209">
        <v>210100</v>
      </c>
      <c r="M881" s="209">
        <v>404</v>
      </c>
      <c r="N881" s="209">
        <v>3009</v>
      </c>
      <c r="O881" s="209">
        <v>4001</v>
      </c>
      <c r="P881" s="376">
        <v>40545</v>
      </c>
      <c r="Q881" s="248"/>
      <c r="R881" s="251"/>
      <c r="S881" s="248"/>
      <c r="T881" s="248" t="s">
        <v>16014</v>
      </c>
      <c r="U881" s="248" t="s">
        <v>16270</v>
      </c>
    </row>
    <row r="882" spans="1:21" s="1" customFormat="1" ht="23.25" customHeight="1" x14ac:dyDescent="0.25">
      <c r="A882" t="s">
        <v>4927</v>
      </c>
      <c r="B882" t="str">
        <f t="shared" si="63"/>
        <v>32</v>
      </c>
      <c r="C882" t="str">
        <f t="shared" si="64"/>
        <v>L00</v>
      </c>
      <c r="D882" t="str">
        <f t="shared" si="65"/>
        <v>E57</v>
      </c>
      <c r="E882" s="161" t="s">
        <v>4928</v>
      </c>
      <c r="F882" t="s">
        <v>17168</v>
      </c>
      <c r="G882" t="s">
        <v>4929</v>
      </c>
      <c r="H882" s="209">
        <v>32</v>
      </c>
      <c r="I882" s="209" t="s">
        <v>2258</v>
      </c>
      <c r="J882" s="209" t="s">
        <v>4930</v>
      </c>
      <c r="K882" s="209">
        <v>317122</v>
      </c>
      <c r="L882" s="209">
        <v>210100</v>
      </c>
      <c r="M882" s="209">
        <v>404</v>
      </c>
      <c r="N882" s="209">
        <v>3009</v>
      </c>
      <c r="O882" s="209">
        <v>4001</v>
      </c>
      <c r="P882" s="376">
        <v>40546</v>
      </c>
      <c r="Q882" s="248"/>
      <c r="R882" s="251"/>
      <c r="S882" s="248"/>
      <c r="T882" s="248" t="s">
        <v>16014</v>
      </c>
      <c r="U882" s="248" t="s">
        <v>16270</v>
      </c>
    </row>
    <row r="883" spans="1:21" s="1" customFormat="1" ht="23.25" customHeight="1" x14ac:dyDescent="0.25">
      <c r="A883" t="s">
        <v>4955</v>
      </c>
      <c r="B883" t="str">
        <f t="shared" si="63"/>
        <v>32</v>
      </c>
      <c r="C883" t="str">
        <f t="shared" si="64"/>
        <v>L00</v>
      </c>
      <c r="D883" t="str">
        <f t="shared" si="65"/>
        <v>E64</v>
      </c>
      <c r="E883" s="161" t="s">
        <v>4956</v>
      </c>
      <c r="F883" t="s">
        <v>17168</v>
      </c>
      <c r="G883" t="s">
        <v>4957</v>
      </c>
      <c r="H883" s="209">
        <v>32</v>
      </c>
      <c r="I883" s="209" t="s">
        <v>2258</v>
      </c>
      <c r="J883" s="209" t="s">
        <v>4958</v>
      </c>
      <c r="K883" s="209">
        <v>317122</v>
      </c>
      <c r="L883" s="209">
        <v>210100</v>
      </c>
      <c r="M883" s="209">
        <v>404</v>
      </c>
      <c r="N883" s="209">
        <v>3009</v>
      </c>
      <c r="O883" s="209">
        <v>4001</v>
      </c>
      <c r="P883" s="376">
        <v>40547</v>
      </c>
      <c r="Q883" s="248"/>
      <c r="R883" s="251"/>
      <c r="S883" s="248"/>
      <c r="T883" s="248" t="s">
        <v>16014</v>
      </c>
      <c r="U883" s="248" t="s">
        <v>16270</v>
      </c>
    </row>
    <row r="884" spans="1:21" s="1" customFormat="1" ht="23.25" customHeight="1" x14ac:dyDescent="0.25">
      <c r="A884" t="s">
        <v>4959</v>
      </c>
      <c r="B884" t="str">
        <f t="shared" si="63"/>
        <v>32</v>
      </c>
      <c r="C884" t="str">
        <f t="shared" si="64"/>
        <v>L00</v>
      </c>
      <c r="D884" t="str">
        <f t="shared" si="65"/>
        <v>E65</v>
      </c>
      <c r="E884" s="161" t="s">
        <v>4960</v>
      </c>
      <c r="F884" t="s">
        <v>17168</v>
      </c>
      <c r="G884" t="s">
        <v>4961</v>
      </c>
      <c r="H884" s="209">
        <v>32</v>
      </c>
      <c r="I884" s="209" t="s">
        <v>2258</v>
      </c>
      <c r="J884" s="209" t="s">
        <v>4962</v>
      </c>
      <c r="K884" s="209">
        <v>317122</v>
      </c>
      <c r="L884" s="209">
        <v>210100</v>
      </c>
      <c r="M884" s="209">
        <v>404</v>
      </c>
      <c r="N884" s="209">
        <v>3009</v>
      </c>
      <c r="O884" s="209">
        <v>4001</v>
      </c>
      <c r="P884" s="376">
        <v>40548</v>
      </c>
      <c r="Q884" s="248"/>
      <c r="R884" s="251"/>
      <c r="S884" s="248"/>
      <c r="T884" s="248" t="s">
        <v>16014</v>
      </c>
      <c r="U884" s="248" t="s">
        <v>16270</v>
      </c>
    </row>
    <row r="885" spans="1:21" s="1" customFormat="1" ht="23.25" customHeight="1" x14ac:dyDescent="0.25">
      <c r="A885" t="s">
        <v>4963</v>
      </c>
      <c r="B885" t="str">
        <f t="shared" si="63"/>
        <v>32</v>
      </c>
      <c r="C885" t="str">
        <f t="shared" si="64"/>
        <v>L00</v>
      </c>
      <c r="D885" t="str">
        <f t="shared" si="65"/>
        <v>E66</v>
      </c>
      <c r="E885" s="161" t="s">
        <v>4964</v>
      </c>
      <c r="F885" t="s">
        <v>17168</v>
      </c>
      <c r="G885" t="s">
        <v>4965</v>
      </c>
      <c r="H885" s="209">
        <v>32</v>
      </c>
      <c r="I885" s="209" t="s">
        <v>2258</v>
      </c>
      <c r="J885" s="209" t="s">
        <v>4966</v>
      </c>
      <c r="K885" s="209">
        <v>317122</v>
      </c>
      <c r="L885" s="209">
        <v>210100</v>
      </c>
      <c r="M885" s="209">
        <v>404</v>
      </c>
      <c r="N885" s="209">
        <v>3009</v>
      </c>
      <c r="O885" s="209">
        <v>4001</v>
      </c>
      <c r="P885" s="376">
        <v>40549</v>
      </c>
      <c r="Q885" s="248"/>
      <c r="R885" s="251"/>
      <c r="S885" s="248"/>
      <c r="T885" s="248" t="s">
        <v>16014</v>
      </c>
      <c r="U885" s="248" t="s">
        <v>16270</v>
      </c>
    </row>
    <row r="886" spans="1:21" s="1" customFormat="1" ht="23.25" customHeight="1" x14ac:dyDescent="0.25">
      <c r="A886" t="s">
        <v>4967</v>
      </c>
      <c r="B886" t="str">
        <f t="shared" si="63"/>
        <v>32</v>
      </c>
      <c r="C886" t="str">
        <f t="shared" si="64"/>
        <v>L00</v>
      </c>
      <c r="D886" t="str">
        <f t="shared" si="65"/>
        <v>E67</v>
      </c>
      <c r="E886" s="161" t="s">
        <v>4968</v>
      </c>
      <c r="F886" t="s">
        <v>17168</v>
      </c>
      <c r="G886" t="s">
        <v>4969</v>
      </c>
      <c r="H886" s="209">
        <v>32</v>
      </c>
      <c r="I886" s="209" t="s">
        <v>2258</v>
      </c>
      <c r="J886" s="209" t="s">
        <v>4970</v>
      </c>
      <c r="K886" s="209">
        <v>317122</v>
      </c>
      <c r="L886" s="209">
        <v>210100</v>
      </c>
      <c r="M886" s="209">
        <v>404</v>
      </c>
      <c r="N886" s="209">
        <v>3009</v>
      </c>
      <c r="O886" s="209">
        <v>4001</v>
      </c>
      <c r="P886" s="376">
        <v>40550</v>
      </c>
      <c r="Q886" s="248"/>
      <c r="R886" s="251"/>
      <c r="S886" s="248"/>
      <c r="T886" s="248" t="s">
        <v>16014</v>
      </c>
      <c r="U886" s="248" t="s">
        <v>16270</v>
      </c>
    </row>
    <row r="887" spans="1:21" s="1" customFormat="1" ht="23.25" customHeight="1" x14ac:dyDescent="0.25">
      <c r="A887" t="s">
        <v>4971</v>
      </c>
      <c r="B887" t="str">
        <f t="shared" si="63"/>
        <v>32</v>
      </c>
      <c r="C887" t="str">
        <f t="shared" si="64"/>
        <v>L00</v>
      </c>
      <c r="D887" t="str">
        <f t="shared" si="65"/>
        <v>E68</v>
      </c>
      <c r="E887" s="161" t="s">
        <v>4972</v>
      </c>
      <c r="F887" t="s">
        <v>17168</v>
      </c>
      <c r="G887" t="s">
        <v>4973</v>
      </c>
      <c r="H887" s="209">
        <v>32</v>
      </c>
      <c r="I887" s="209" t="s">
        <v>2258</v>
      </c>
      <c r="J887" s="209" t="s">
        <v>4974</v>
      </c>
      <c r="K887" s="209">
        <v>317122</v>
      </c>
      <c r="L887" s="209">
        <v>210100</v>
      </c>
      <c r="M887" s="209">
        <v>404</v>
      </c>
      <c r="N887" s="209">
        <v>3009</v>
      </c>
      <c r="O887" s="209">
        <v>4001</v>
      </c>
      <c r="P887" s="376">
        <v>40551</v>
      </c>
      <c r="Q887" s="248"/>
      <c r="R887" s="251"/>
      <c r="S887" s="248"/>
      <c r="T887" s="248" t="s">
        <v>16014</v>
      </c>
      <c r="U887" s="248" t="s">
        <v>16270</v>
      </c>
    </row>
    <row r="888" spans="1:21" s="1" customFormat="1" ht="23.25" customHeight="1" x14ac:dyDescent="0.25">
      <c r="A888" t="s">
        <v>4975</v>
      </c>
      <c r="B888" t="str">
        <f t="shared" si="63"/>
        <v>32</v>
      </c>
      <c r="C888" t="str">
        <f t="shared" si="64"/>
        <v>L00</v>
      </c>
      <c r="D888" t="str">
        <f t="shared" si="65"/>
        <v>E69</v>
      </c>
      <c r="E888" s="161" t="s">
        <v>4976</v>
      </c>
      <c r="F888" t="s">
        <v>17168</v>
      </c>
      <c r="G888" t="s">
        <v>4977</v>
      </c>
      <c r="H888" s="209">
        <v>32</v>
      </c>
      <c r="I888" s="209" t="s">
        <v>2258</v>
      </c>
      <c r="J888" s="209" t="s">
        <v>4978</v>
      </c>
      <c r="K888" s="209">
        <v>317122</v>
      </c>
      <c r="L888" s="209">
        <v>210100</v>
      </c>
      <c r="M888" s="209">
        <v>404</v>
      </c>
      <c r="N888" s="209">
        <v>3009</v>
      </c>
      <c r="O888" s="209">
        <v>4001</v>
      </c>
      <c r="P888" s="376">
        <v>40552</v>
      </c>
      <c r="Q888" s="248"/>
      <c r="R888" s="251"/>
      <c r="S888" s="248"/>
      <c r="T888" s="248" t="s">
        <v>16014</v>
      </c>
      <c r="U888" s="248" t="s">
        <v>16270</v>
      </c>
    </row>
    <row r="889" spans="1:21" s="1" customFormat="1" ht="23.25" customHeight="1" x14ac:dyDescent="0.25">
      <c r="A889" t="s">
        <v>5031</v>
      </c>
      <c r="B889" t="str">
        <f t="shared" si="63"/>
        <v>32</v>
      </c>
      <c r="C889" t="str">
        <f t="shared" si="64"/>
        <v>L00</v>
      </c>
      <c r="D889" t="str">
        <f t="shared" si="65"/>
        <v>E85</v>
      </c>
      <c r="E889" s="161" t="s">
        <v>5032</v>
      </c>
      <c r="F889" t="s">
        <v>17168</v>
      </c>
      <c r="G889" t="s">
        <v>5033</v>
      </c>
      <c r="H889" s="209">
        <v>32</v>
      </c>
      <c r="I889" s="209" t="s">
        <v>2258</v>
      </c>
      <c r="J889" s="209" t="s">
        <v>5034</v>
      </c>
      <c r="K889" s="209">
        <v>317122</v>
      </c>
      <c r="L889" s="209">
        <v>210100</v>
      </c>
      <c r="M889" s="209">
        <v>404</v>
      </c>
      <c r="N889" s="209">
        <v>3009</v>
      </c>
      <c r="O889" s="209">
        <v>4001</v>
      </c>
      <c r="P889" s="376">
        <v>40553</v>
      </c>
      <c r="Q889" s="248"/>
      <c r="R889" s="251"/>
      <c r="S889" s="248"/>
      <c r="T889" s="248" t="s">
        <v>16014</v>
      </c>
      <c r="U889" s="248" t="s">
        <v>16270</v>
      </c>
    </row>
    <row r="890" spans="1:21" s="1" customFormat="1" ht="23.25" customHeight="1" x14ac:dyDescent="0.25">
      <c r="A890" t="s">
        <v>5035</v>
      </c>
      <c r="B890" t="str">
        <f t="shared" si="63"/>
        <v>32</v>
      </c>
      <c r="C890" t="str">
        <f t="shared" si="64"/>
        <v>L00</v>
      </c>
      <c r="D890" t="str">
        <f t="shared" si="65"/>
        <v>E86</v>
      </c>
      <c r="E890" s="161" t="s">
        <v>5036</v>
      </c>
      <c r="F890" t="s">
        <v>17168</v>
      </c>
      <c r="G890" t="s">
        <v>5037</v>
      </c>
      <c r="H890" s="209">
        <v>32</v>
      </c>
      <c r="I890" s="209" t="s">
        <v>2258</v>
      </c>
      <c r="J890" s="209" t="s">
        <v>5038</v>
      </c>
      <c r="K890" s="209">
        <v>317122</v>
      </c>
      <c r="L890" s="209">
        <v>210100</v>
      </c>
      <c r="M890" s="209">
        <v>404</v>
      </c>
      <c r="N890" s="209">
        <v>3009</v>
      </c>
      <c r="O890" s="209">
        <v>4001</v>
      </c>
      <c r="P890" s="376">
        <v>40554</v>
      </c>
      <c r="Q890" s="248"/>
      <c r="R890" s="251"/>
      <c r="S890" s="248"/>
      <c r="T890" s="248" t="s">
        <v>16014</v>
      </c>
      <c r="U890" s="248" t="s">
        <v>16270</v>
      </c>
    </row>
    <row r="891" spans="1:21" s="1" customFormat="1" ht="23.25" customHeight="1" x14ac:dyDescent="0.25">
      <c r="A891" t="s">
        <v>5039</v>
      </c>
      <c r="B891" t="str">
        <f t="shared" si="63"/>
        <v>32</v>
      </c>
      <c r="C891" t="str">
        <f t="shared" si="64"/>
        <v>L00</v>
      </c>
      <c r="D891" t="str">
        <f t="shared" si="65"/>
        <v>E87</v>
      </c>
      <c r="E891" s="161" t="s">
        <v>5040</v>
      </c>
      <c r="F891" t="s">
        <v>17168</v>
      </c>
      <c r="G891" t="s">
        <v>5041</v>
      </c>
      <c r="H891" s="209">
        <v>32</v>
      </c>
      <c r="I891" s="209" t="s">
        <v>2258</v>
      </c>
      <c r="J891" s="209" t="s">
        <v>5042</v>
      </c>
      <c r="K891" s="209">
        <v>317122</v>
      </c>
      <c r="L891" s="209">
        <v>210100</v>
      </c>
      <c r="M891" s="209">
        <v>404</v>
      </c>
      <c r="N891" s="209">
        <v>3009</v>
      </c>
      <c r="O891" s="209">
        <v>4001</v>
      </c>
      <c r="P891" s="376">
        <v>40555</v>
      </c>
      <c r="Q891" s="248"/>
      <c r="R891" s="251"/>
      <c r="S891" s="248"/>
      <c r="T891" s="248" t="s">
        <v>16014</v>
      </c>
      <c r="U891" s="248" t="s">
        <v>16270</v>
      </c>
    </row>
    <row r="892" spans="1:21" s="1" customFormat="1" ht="23.25" customHeight="1" x14ac:dyDescent="0.25">
      <c r="A892" t="s">
        <v>5323</v>
      </c>
      <c r="B892" t="str">
        <f t="shared" si="63"/>
        <v>32</v>
      </c>
      <c r="C892" t="str">
        <f t="shared" si="64"/>
        <v>L00</v>
      </c>
      <c r="D892" t="str">
        <f t="shared" si="65"/>
        <v>F60</v>
      </c>
      <c r="E892" s="161" t="s">
        <v>5324</v>
      </c>
      <c r="F892" t="s">
        <v>17168</v>
      </c>
      <c r="G892" t="s">
        <v>5325</v>
      </c>
      <c r="H892" s="209">
        <v>32</v>
      </c>
      <c r="I892" s="209" t="s">
        <v>2258</v>
      </c>
      <c r="J892" s="209" t="s">
        <v>5326</v>
      </c>
      <c r="K892" s="209">
        <v>317122</v>
      </c>
      <c r="L892" s="209">
        <v>210100</v>
      </c>
      <c r="M892" s="209">
        <v>404</v>
      </c>
      <c r="N892" s="209">
        <v>3009</v>
      </c>
      <c r="O892" s="209">
        <v>4001</v>
      </c>
      <c r="P892" s="376">
        <v>40556</v>
      </c>
      <c r="Q892" s="248"/>
      <c r="R892" s="251"/>
      <c r="S892" s="248"/>
      <c r="T892" s="248" t="s">
        <v>16014</v>
      </c>
      <c r="U892" s="248" t="s">
        <v>16270</v>
      </c>
    </row>
    <row r="893" spans="1:21" s="1" customFormat="1" ht="23.25" customHeight="1" x14ac:dyDescent="0.25">
      <c r="A893" t="s">
        <v>5311</v>
      </c>
      <c r="B893" t="str">
        <f t="shared" si="63"/>
        <v>32</v>
      </c>
      <c r="C893" t="str">
        <f t="shared" si="64"/>
        <v>L00</v>
      </c>
      <c r="D893" t="str">
        <f t="shared" si="65"/>
        <v>F57</v>
      </c>
      <c r="E893" s="161" t="s">
        <v>5312</v>
      </c>
      <c r="F893" t="s">
        <v>17168</v>
      </c>
      <c r="G893" t="s">
        <v>5313</v>
      </c>
      <c r="H893" s="209">
        <v>32</v>
      </c>
      <c r="I893" s="209" t="s">
        <v>2258</v>
      </c>
      <c r="J893" s="209" t="s">
        <v>5314</v>
      </c>
      <c r="K893" s="209">
        <v>317122</v>
      </c>
      <c r="L893" s="209">
        <v>210100</v>
      </c>
      <c r="M893" s="209">
        <v>404</v>
      </c>
      <c r="N893" s="209">
        <v>3009</v>
      </c>
      <c r="O893" s="209">
        <v>4001</v>
      </c>
      <c r="P893" s="376">
        <v>40557</v>
      </c>
      <c r="Q893" s="248"/>
      <c r="R893" s="251"/>
      <c r="S893" s="248"/>
      <c r="T893" s="248" t="s">
        <v>16014</v>
      </c>
      <c r="U893" s="248" t="s">
        <v>16270</v>
      </c>
    </row>
    <row r="894" spans="1:21" s="1" customFormat="1" ht="23.25" customHeight="1" x14ac:dyDescent="0.25">
      <c r="A894" t="s">
        <v>5315</v>
      </c>
      <c r="B894" t="str">
        <f t="shared" si="63"/>
        <v>32</v>
      </c>
      <c r="C894" t="str">
        <f t="shared" si="64"/>
        <v>L00</v>
      </c>
      <c r="D894" t="str">
        <f t="shared" si="65"/>
        <v>F58</v>
      </c>
      <c r="E894" s="161" t="s">
        <v>5316</v>
      </c>
      <c r="F894" t="s">
        <v>17168</v>
      </c>
      <c r="G894" t="s">
        <v>5317</v>
      </c>
      <c r="H894" s="209">
        <v>32</v>
      </c>
      <c r="I894" s="209" t="s">
        <v>2258</v>
      </c>
      <c r="J894" s="209" t="s">
        <v>5318</v>
      </c>
      <c r="K894" s="209">
        <v>317122</v>
      </c>
      <c r="L894" s="209">
        <v>210100</v>
      </c>
      <c r="M894" s="209">
        <v>404</v>
      </c>
      <c r="N894" s="209">
        <v>3009</v>
      </c>
      <c r="O894" s="209">
        <v>4001</v>
      </c>
      <c r="P894" s="376">
        <v>40558</v>
      </c>
      <c r="Q894" s="248"/>
      <c r="R894" s="251"/>
      <c r="S894" s="248"/>
      <c r="T894" s="248" t="s">
        <v>16014</v>
      </c>
      <c r="U894" s="248" t="s">
        <v>16270</v>
      </c>
    </row>
    <row r="895" spans="1:21" s="1" customFormat="1" ht="23.25" customHeight="1" x14ac:dyDescent="0.25">
      <c r="A895" t="s">
        <v>5319</v>
      </c>
      <c r="B895" t="str">
        <f t="shared" si="63"/>
        <v>32</v>
      </c>
      <c r="C895" t="str">
        <f t="shared" si="64"/>
        <v>L00</v>
      </c>
      <c r="D895" t="str">
        <f t="shared" si="65"/>
        <v>F59</v>
      </c>
      <c r="E895" s="161" t="s">
        <v>5320</v>
      </c>
      <c r="F895" t="s">
        <v>17168</v>
      </c>
      <c r="G895" t="s">
        <v>5321</v>
      </c>
      <c r="H895" s="209">
        <v>32</v>
      </c>
      <c r="I895" s="209" t="s">
        <v>2258</v>
      </c>
      <c r="J895" s="209" t="s">
        <v>5322</v>
      </c>
      <c r="K895" s="209">
        <v>317122</v>
      </c>
      <c r="L895" s="209">
        <v>210100</v>
      </c>
      <c r="M895" s="209">
        <v>404</v>
      </c>
      <c r="N895" s="209">
        <v>3009</v>
      </c>
      <c r="O895" s="209">
        <v>4001</v>
      </c>
      <c r="P895" s="376">
        <v>40559</v>
      </c>
      <c r="Q895" s="248"/>
      <c r="R895" s="251"/>
      <c r="S895" s="248"/>
      <c r="T895" s="248" t="s">
        <v>16014</v>
      </c>
      <c r="U895" s="248" t="s">
        <v>16270</v>
      </c>
    </row>
    <row r="896" spans="1:21" s="1" customFormat="1" ht="23.25" customHeight="1" x14ac:dyDescent="0.25">
      <c r="A896" t="s">
        <v>5295</v>
      </c>
      <c r="B896" t="str">
        <f t="shared" si="63"/>
        <v>32</v>
      </c>
      <c r="C896" t="str">
        <f t="shared" si="64"/>
        <v>L00</v>
      </c>
      <c r="D896" t="str">
        <f t="shared" si="65"/>
        <v>F53</v>
      </c>
      <c r="E896" s="161" t="s">
        <v>5296</v>
      </c>
      <c r="F896" t="s">
        <v>17168</v>
      </c>
      <c r="G896" t="s">
        <v>5297</v>
      </c>
      <c r="H896" s="209">
        <v>32</v>
      </c>
      <c r="I896" s="209" t="s">
        <v>2258</v>
      </c>
      <c r="J896" s="209" t="s">
        <v>5298</v>
      </c>
      <c r="K896" s="209">
        <v>317122</v>
      </c>
      <c r="L896" s="209">
        <v>210100</v>
      </c>
      <c r="M896" s="209">
        <v>404</v>
      </c>
      <c r="N896" s="209">
        <v>3009</v>
      </c>
      <c r="O896" s="209">
        <v>4001</v>
      </c>
      <c r="P896" s="376">
        <v>40560</v>
      </c>
      <c r="Q896" s="248"/>
      <c r="R896" s="251"/>
      <c r="S896" s="248"/>
      <c r="T896" s="248" t="s">
        <v>16014</v>
      </c>
      <c r="U896" s="248" t="s">
        <v>16270</v>
      </c>
    </row>
    <row r="897" spans="1:21" s="1" customFormat="1" ht="23.25" customHeight="1" x14ac:dyDescent="0.25">
      <c r="A897" t="s">
        <v>5307</v>
      </c>
      <c r="B897" t="str">
        <f t="shared" si="63"/>
        <v>32</v>
      </c>
      <c r="C897" t="str">
        <f t="shared" si="64"/>
        <v>L00</v>
      </c>
      <c r="D897" t="str">
        <f t="shared" si="65"/>
        <v>F56</v>
      </c>
      <c r="E897" s="161" t="s">
        <v>5308</v>
      </c>
      <c r="F897" t="s">
        <v>17168</v>
      </c>
      <c r="G897" t="s">
        <v>5309</v>
      </c>
      <c r="H897" s="209">
        <v>32</v>
      </c>
      <c r="I897" s="209" t="s">
        <v>2258</v>
      </c>
      <c r="J897" s="209" t="s">
        <v>5310</v>
      </c>
      <c r="K897" s="209">
        <v>317122</v>
      </c>
      <c r="L897" s="209">
        <v>210100</v>
      </c>
      <c r="M897" s="209">
        <v>404</v>
      </c>
      <c r="N897" s="209">
        <v>3009</v>
      </c>
      <c r="O897" s="209">
        <v>4001</v>
      </c>
      <c r="P897" s="376">
        <v>40561</v>
      </c>
      <c r="Q897" s="248"/>
      <c r="R897" s="251"/>
      <c r="S897" s="248"/>
      <c r="T897" s="248" t="s">
        <v>16014</v>
      </c>
      <c r="U897" s="248" t="s">
        <v>16270</v>
      </c>
    </row>
    <row r="898" spans="1:21" s="1" customFormat="1" ht="23.25" customHeight="1" x14ac:dyDescent="0.25">
      <c r="A898" t="s">
        <v>5303</v>
      </c>
      <c r="B898" t="str">
        <f t="shared" si="63"/>
        <v>32</v>
      </c>
      <c r="C898" t="str">
        <f t="shared" si="64"/>
        <v>L00</v>
      </c>
      <c r="D898" t="str">
        <f t="shared" si="65"/>
        <v>F55</v>
      </c>
      <c r="E898" s="161" t="s">
        <v>5304</v>
      </c>
      <c r="F898" t="s">
        <v>17168</v>
      </c>
      <c r="G898" t="s">
        <v>5305</v>
      </c>
      <c r="H898" s="209">
        <v>32</v>
      </c>
      <c r="I898" s="209" t="s">
        <v>2258</v>
      </c>
      <c r="J898" s="209" t="s">
        <v>5306</v>
      </c>
      <c r="K898" s="209">
        <v>317122</v>
      </c>
      <c r="L898" s="209">
        <v>210100</v>
      </c>
      <c r="M898" s="209">
        <v>404</v>
      </c>
      <c r="N898" s="209">
        <v>3009</v>
      </c>
      <c r="O898" s="209">
        <v>4001</v>
      </c>
      <c r="P898" s="376">
        <v>40562</v>
      </c>
      <c r="Q898" s="248"/>
      <c r="R898" s="251"/>
      <c r="S898" s="248"/>
      <c r="T898" s="248" t="s">
        <v>16014</v>
      </c>
      <c r="U898" s="248" t="s">
        <v>16270</v>
      </c>
    </row>
    <row r="899" spans="1:21" s="1" customFormat="1" ht="23.25" customHeight="1" x14ac:dyDescent="0.25">
      <c r="A899" t="s">
        <v>5299</v>
      </c>
      <c r="B899" t="str">
        <f t="shared" si="63"/>
        <v>32</v>
      </c>
      <c r="C899" t="str">
        <f t="shared" si="64"/>
        <v>L00</v>
      </c>
      <c r="D899" t="str">
        <f t="shared" si="65"/>
        <v>F54</v>
      </c>
      <c r="E899" s="161" t="s">
        <v>5300</v>
      </c>
      <c r="F899" t="s">
        <v>17168</v>
      </c>
      <c r="G899" t="s">
        <v>5301</v>
      </c>
      <c r="H899" s="209">
        <v>32</v>
      </c>
      <c r="I899" s="209" t="s">
        <v>2258</v>
      </c>
      <c r="J899" s="209" t="s">
        <v>5302</v>
      </c>
      <c r="K899" s="209">
        <v>317122</v>
      </c>
      <c r="L899" s="209">
        <v>210100</v>
      </c>
      <c r="M899" s="209">
        <v>404</v>
      </c>
      <c r="N899" s="209">
        <v>3009</v>
      </c>
      <c r="O899" s="209">
        <v>4001</v>
      </c>
      <c r="P899" s="376">
        <v>40563</v>
      </c>
      <c r="Q899" s="248"/>
      <c r="R899" s="251"/>
      <c r="S899" s="248"/>
      <c r="T899" s="248" t="s">
        <v>16014</v>
      </c>
      <c r="U899" s="248" t="s">
        <v>16270</v>
      </c>
    </row>
    <row r="900" spans="1:21" s="1" customFormat="1" ht="23.25" customHeight="1" x14ac:dyDescent="0.25">
      <c r="A900" t="s">
        <v>5335</v>
      </c>
      <c r="B900" t="str">
        <f t="shared" si="63"/>
        <v>32</v>
      </c>
      <c r="C900" t="str">
        <f t="shared" si="64"/>
        <v>L00</v>
      </c>
      <c r="D900" t="str">
        <f t="shared" si="65"/>
        <v>F63</v>
      </c>
      <c r="E900" s="161" t="s">
        <v>5336</v>
      </c>
      <c r="F900" t="s">
        <v>17168</v>
      </c>
      <c r="G900" t="s">
        <v>5337</v>
      </c>
      <c r="H900" s="209">
        <v>32</v>
      </c>
      <c r="I900" s="209" t="s">
        <v>2258</v>
      </c>
      <c r="J900" s="209" t="s">
        <v>5338</v>
      </c>
      <c r="K900" s="209">
        <v>317122</v>
      </c>
      <c r="L900" s="209">
        <v>210100</v>
      </c>
      <c r="M900" s="209">
        <v>404</v>
      </c>
      <c r="N900" s="209">
        <v>3009</v>
      </c>
      <c r="O900" s="209">
        <v>4001</v>
      </c>
      <c r="P900" s="376">
        <v>40564</v>
      </c>
      <c r="Q900" s="248"/>
      <c r="R900" s="251"/>
      <c r="S900" s="248"/>
      <c r="T900" s="248" t="s">
        <v>16014</v>
      </c>
      <c r="U900" s="248" t="s">
        <v>16270</v>
      </c>
    </row>
    <row r="901" spans="1:21" s="1" customFormat="1" ht="23.25" customHeight="1" x14ac:dyDescent="0.25">
      <c r="A901" t="s">
        <v>5339</v>
      </c>
      <c r="B901" t="str">
        <f t="shared" si="63"/>
        <v>32</v>
      </c>
      <c r="C901" t="str">
        <f t="shared" si="64"/>
        <v>L00</v>
      </c>
      <c r="D901" t="str">
        <f t="shared" si="65"/>
        <v>F64</v>
      </c>
      <c r="E901" s="161" t="s">
        <v>5340</v>
      </c>
      <c r="F901" t="s">
        <v>17168</v>
      </c>
      <c r="G901" t="s">
        <v>5341</v>
      </c>
      <c r="H901" s="209">
        <v>32</v>
      </c>
      <c r="I901" s="209" t="s">
        <v>2258</v>
      </c>
      <c r="J901" s="209" t="s">
        <v>5342</v>
      </c>
      <c r="K901" s="209">
        <v>317122</v>
      </c>
      <c r="L901" s="209">
        <v>210100</v>
      </c>
      <c r="M901" s="209">
        <v>404</v>
      </c>
      <c r="N901" s="209">
        <v>3009</v>
      </c>
      <c r="O901" s="209">
        <v>4001</v>
      </c>
      <c r="P901" s="376">
        <v>40565</v>
      </c>
      <c r="Q901" s="248"/>
      <c r="R901" s="251"/>
      <c r="S901" s="248"/>
      <c r="T901" s="248" t="s">
        <v>16014</v>
      </c>
      <c r="U901" s="248" t="s">
        <v>16270</v>
      </c>
    </row>
    <row r="902" spans="1:21" s="1" customFormat="1" ht="23.25" customHeight="1" x14ac:dyDescent="0.25">
      <c r="A902" t="s">
        <v>5343</v>
      </c>
      <c r="B902" t="str">
        <f t="shared" si="63"/>
        <v>32</v>
      </c>
      <c r="C902" t="str">
        <f t="shared" si="64"/>
        <v>L00</v>
      </c>
      <c r="D902" t="str">
        <f t="shared" si="65"/>
        <v>F65</v>
      </c>
      <c r="E902" s="161" t="s">
        <v>5344</v>
      </c>
      <c r="F902" t="s">
        <v>17168</v>
      </c>
      <c r="G902" t="s">
        <v>5345</v>
      </c>
      <c r="H902" s="209">
        <v>32</v>
      </c>
      <c r="I902" s="209" t="s">
        <v>2258</v>
      </c>
      <c r="J902" s="209" t="s">
        <v>5346</v>
      </c>
      <c r="K902" s="209">
        <v>317122</v>
      </c>
      <c r="L902" s="209">
        <v>210100</v>
      </c>
      <c r="M902" s="209">
        <v>404</v>
      </c>
      <c r="N902" s="209">
        <v>3009</v>
      </c>
      <c r="O902" s="209">
        <v>4001</v>
      </c>
      <c r="P902" s="376">
        <v>40566</v>
      </c>
      <c r="Q902" s="248"/>
      <c r="R902" s="251"/>
      <c r="S902" s="248"/>
      <c r="T902" s="248" t="s">
        <v>16014</v>
      </c>
      <c r="U902" s="248" t="s">
        <v>16270</v>
      </c>
    </row>
    <row r="903" spans="1:21" s="1" customFormat="1" ht="23.25" customHeight="1" x14ac:dyDescent="0.25">
      <c r="A903" t="s">
        <v>5347</v>
      </c>
      <c r="B903" t="str">
        <f t="shared" si="63"/>
        <v>32</v>
      </c>
      <c r="C903" t="str">
        <f t="shared" si="64"/>
        <v>L00</v>
      </c>
      <c r="D903" t="str">
        <f t="shared" si="65"/>
        <v>F66</v>
      </c>
      <c r="E903" s="161" t="s">
        <v>5348</v>
      </c>
      <c r="F903" t="s">
        <v>17168</v>
      </c>
      <c r="G903" t="s">
        <v>5349</v>
      </c>
      <c r="H903" s="209">
        <v>32</v>
      </c>
      <c r="I903" s="209" t="s">
        <v>2258</v>
      </c>
      <c r="J903" s="209" t="s">
        <v>5350</v>
      </c>
      <c r="K903" s="209">
        <v>317122</v>
      </c>
      <c r="L903" s="209">
        <v>210100</v>
      </c>
      <c r="M903" s="209">
        <v>404</v>
      </c>
      <c r="N903" s="209">
        <v>3009</v>
      </c>
      <c r="O903" s="209">
        <v>4001</v>
      </c>
      <c r="P903" s="376">
        <v>40567</v>
      </c>
      <c r="Q903" s="248"/>
      <c r="R903" s="251"/>
      <c r="S903" s="248"/>
      <c r="T903" s="248" t="s">
        <v>16014</v>
      </c>
      <c r="U903" s="248" t="s">
        <v>16270</v>
      </c>
    </row>
    <row r="904" spans="1:21" s="1" customFormat="1" ht="23.25" customHeight="1" x14ac:dyDescent="0.25">
      <c r="A904" t="s">
        <v>5351</v>
      </c>
      <c r="B904" t="str">
        <f t="shared" si="63"/>
        <v>32</v>
      </c>
      <c r="C904" t="str">
        <f t="shared" si="64"/>
        <v>L00</v>
      </c>
      <c r="D904" t="str">
        <f t="shared" si="65"/>
        <v>F67</v>
      </c>
      <c r="E904" s="161" t="s">
        <v>5352</v>
      </c>
      <c r="F904" t="s">
        <v>17168</v>
      </c>
      <c r="G904" t="s">
        <v>5353</v>
      </c>
      <c r="H904" s="209">
        <v>32</v>
      </c>
      <c r="I904" s="209" t="s">
        <v>2258</v>
      </c>
      <c r="J904" s="209" t="s">
        <v>5354</v>
      </c>
      <c r="K904" s="209">
        <v>317122</v>
      </c>
      <c r="L904" s="209">
        <v>210100</v>
      </c>
      <c r="M904" s="209">
        <v>404</v>
      </c>
      <c r="N904" s="209">
        <v>3009</v>
      </c>
      <c r="O904" s="209">
        <v>4001</v>
      </c>
      <c r="P904" s="376">
        <v>40568</v>
      </c>
      <c r="Q904" s="248"/>
      <c r="R904" s="251"/>
      <c r="S904" s="248"/>
      <c r="T904" s="248" t="s">
        <v>16014</v>
      </c>
      <c r="U904" s="248" t="s">
        <v>16270</v>
      </c>
    </row>
    <row r="905" spans="1:21" s="1" customFormat="1" ht="23.25" customHeight="1" x14ac:dyDescent="0.25">
      <c r="A905" t="s">
        <v>5355</v>
      </c>
      <c r="B905" t="str">
        <f t="shared" si="63"/>
        <v>32</v>
      </c>
      <c r="C905" t="str">
        <f t="shared" si="64"/>
        <v>L00</v>
      </c>
      <c r="D905" t="str">
        <f t="shared" si="65"/>
        <v>F68</v>
      </c>
      <c r="E905" s="161" t="s">
        <v>5356</v>
      </c>
      <c r="F905" t="s">
        <v>17168</v>
      </c>
      <c r="G905" t="s">
        <v>5357</v>
      </c>
      <c r="H905" s="209">
        <v>32</v>
      </c>
      <c r="I905" s="209" t="s">
        <v>2258</v>
      </c>
      <c r="J905" s="209" t="s">
        <v>5358</v>
      </c>
      <c r="K905" s="209">
        <v>317122</v>
      </c>
      <c r="L905" s="209">
        <v>210100</v>
      </c>
      <c r="M905" s="209">
        <v>404</v>
      </c>
      <c r="N905" s="209">
        <v>3009</v>
      </c>
      <c r="O905" s="209">
        <v>4001</v>
      </c>
      <c r="P905" s="376">
        <v>40569</v>
      </c>
      <c r="Q905" s="248"/>
      <c r="R905" s="251"/>
      <c r="S905" s="248"/>
      <c r="T905" s="248" t="s">
        <v>16014</v>
      </c>
      <c r="U905" s="248" t="s">
        <v>16270</v>
      </c>
    </row>
    <row r="906" spans="1:21" s="1" customFormat="1" ht="23.25" customHeight="1" x14ac:dyDescent="0.25">
      <c r="A906" t="s">
        <v>5359</v>
      </c>
      <c r="B906" t="str">
        <f t="shared" si="63"/>
        <v>32</v>
      </c>
      <c r="C906" t="str">
        <f t="shared" si="64"/>
        <v>L00</v>
      </c>
      <c r="D906" t="str">
        <f t="shared" si="65"/>
        <v>F69</v>
      </c>
      <c r="E906" s="161" t="s">
        <v>5360</v>
      </c>
      <c r="F906" t="s">
        <v>17168</v>
      </c>
      <c r="G906" t="s">
        <v>5361</v>
      </c>
      <c r="H906" s="209">
        <v>32</v>
      </c>
      <c r="I906" s="209" t="s">
        <v>2258</v>
      </c>
      <c r="J906" s="209" t="s">
        <v>5362</v>
      </c>
      <c r="K906" s="209">
        <v>317122</v>
      </c>
      <c r="L906" s="209">
        <v>210100</v>
      </c>
      <c r="M906" s="209">
        <v>404</v>
      </c>
      <c r="N906" s="209">
        <v>3009</v>
      </c>
      <c r="O906" s="209">
        <v>4001</v>
      </c>
      <c r="P906" s="376">
        <v>40570</v>
      </c>
      <c r="Q906" s="248"/>
      <c r="R906" s="251"/>
      <c r="S906" s="248"/>
      <c r="T906" s="248" t="s">
        <v>16014</v>
      </c>
      <c r="U906" s="248" t="s">
        <v>16270</v>
      </c>
    </row>
    <row r="907" spans="1:21" s="1" customFormat="1" ht="23.25" customHeight="1" x14ac:dyDescent="0.25">
      <c r="A907" t="s">
        <v>5363</v>
      </c>
      <c r="B907" t="str">
        <f t="shared" si="63"/>
        <v>32</v>
      </c>
      <c r="C907" t="str">
        <f t="shared" si="64"/>
        <v>L00</v>
      </c>
      <c r="D907" t="str">
        <f t="shared" si="65"/>
        <v>F70</v>
      </c>
      <c r="E907" s="161" t="s">
        <v>5364</v>
      </c>
      <c r="F907" t="s">
        <v>17168</v>
      </c>
      <c r="G907" t="s">
        <v>5365</v>
      </c>
      <c r="H907" s="209">
        <v>32</v>
      </c>
      <c r="I907" s="209" t="s">
        <v>2258</v>
      </c>
      <c r="J907" s="209" t="s">
        <v>5366</v>
      </c>
      <c r="K907" s="209">
        <v>317122</v>
      </c>
      <c r="L907" s="209">
        <v>210100</v>
      </c>
      <c r="M907" s="209">
        <v>404</v>
      </c>
      <c r="N907" s="209">
        <v>3009</v>
      </c>
      <c r="O907" s="209">
        <v>4001</v>
      </c>
      <c r="P907" s="376">
        <v>40571</v>
      </c>
      <c r="Q907" s="248"/>
      <c r="R907" s="251"/>
      <c r="S907" s="248"/>
      <c r="T907" s="248" t="s">
        <v>16014</v>
      </c>
      <c r="U907" s="248" t="s">
        <v>16270</v>
      </c>
    </row>
    <row r="908" spans="1:21" s="1" customFormat="1" ht="23.25" customHeight="1" x14ac:dyDescent="0.25">
      <c r="A908" t="s">
        <v>5367</v>
      </c>
      <c r="B908" t="str">
        <f t="shared" si="63"/>
        <v>32</v>
      </c>
      <c r="C908" t="str">
        <f t="shared" si="64"/>
        <v>L00</v>
      </c>
      <c r="D908" t="str">
        <f t="shared" si="65"/>
        <v>F71</v>
      </c>
      <c r="E908" s="161" t="s">
        <v>5368</v>
      </c>
      <c r="F908" t="s">
        <v>17168</v>
      </c>
      <c r="G908" t="s">
        <v>5369</v>
      </c>
      <c r="H908" s="209">
        <v>32</v>
      </c>
      <c r="I908" s="209" t="s">
        <v>2258</v>
      </c>
      <c r="J908" s="209" t="s">
        <v>5370</v>
      </c>
      <c r="K908" s="209">
        <v>317122</v>
      </c>
      <c r="L908" s="209">
        <v>210100</v>
      </c>
      <c r="M908" s="209">
        <v>404</v>
      </c>
      <c r="N908" s="209">
        <v>3009</v>
      </c>
      <c r="O908" s="209">
        <v>4001</v>
      </c>
      <c r="P908" s="376">
        <v>40572</v>
      </c>
      <c r="Q908" s="248"/>
      <c r="R908" s="251"/>
      <c r="S908" s="248"/>
      <c r="T908" s="248" t="s">
        <v>16014</v>
      </c>
      <c r="U908" s="248" t="s">
        <v>16270</v>
      </c>
    </row>
    <row r="909" spans="1:21" s="1" customFormat="1" ht="23.25" customHeight="1" x14ac:dyDescent="0.25">
      <c r="A909" t="s">
        <v>5379</v>
      </c>
      <c r="B909" t="str">
        <f t="shared" si="63"/>
        <v>32</v>
      </c>
      <c r="C909" t="str">
        <f t="shared" si="64"/>
        <v>L00</v>
      </c>
      <c r="D909" t="str">
        <f t="shared" si="65"/>
        <v>F74</v>
      </c>
      <c r="E909" s="161" t="s">
        <v>5380</v>
      </c>
      <c r="F909" t="s">
        <v>17168</v>
      </c>
      <c r="G909" t="s">
        <v>5381</v>
      </c>
      <c r="H909" s="209">
        <v>32</v>
      </c>
      <c r="I909" s="209" t="s">
        <v>2258</v>
      </c>
      <c r="J909" s="209" t="s">
        <v>5382</v>
      </c>
      <c r="K909" s="209">
        <v>317122</v>
      </c>
      <c r="L909" s="209">
        <v>210100</v>
      </c>
      <c r="M909" s="209">
        <v>404</v>
      </c>
      <c r="N909" s="209">
        <v>3009</v>
      </c>
      <c r="O909" s="209">
        <v>4001</v>
      </c>
      <c r="P909" s="376">
        <v>40573</v>
      </c>
      <c r="Q909" s="248"/>
      <c r="R909" s="251"/>
      <c r="S909" s="248"/>
      <c r="T909" s="248" t="s">
        <v>16014</v>
      </c>
      <c r="U909" s="248" t="s">
        <v>16270</v>
      </c>
    </row>
    <row r="910" spans="1:21" s="1" customFormat="1" ht="23.25" customHeight="1" x14ac:dyDescent="0.25">
      <c r="A910" t="s">
        <v>5383</v>
      </c>
      <c r="B910" t="str">
        <f t="shared" si="63"/>
        <v>32</v>
      </c>
      <c r="C910" t="str">
        <f t="shared" si="64"/>
        <v>L00</v>
      </c>
      <c r="D910" t="str">
        <f t="shared" si="65"/>
        <v>F75</v>
      </c>
      <c r="E910" s="161" t="s">
        <v>5384</v>
      </c>
      <c r="F910" t="s">
        <v>17168</v>
      </c>
      <c r="G910" t="s">
        <v>5385</v>
      </c>
      <c r="H910" s="209">
        <v>32</v>
      </c>
      <c r="I910" s="209" t="s">
        <v>2258</v>
      </c>
      <c r="J910" s="209" t="s">
        <v>5386</v>
      </c>
      <c r="K910" s="209">
        <v>317122</v>
      </c>
      <c r="L910" s="209">
        <v>210100</v>
      </c>
      <c r="M910" s="209">
        <v>404</v>
      </c>
      <c r="N910" s="209">
        <v>3009</v>
      </c>
      <c r="O910" s="209">
        <v>4001</v>
      </c>
      <c r="P910" s="376">
        <v>40574</v>
      </c>
      <c r="Q910" s="248"/>
      <c r="R910" s="251"/>
      <c r="S910" s="248"/>
      <c r="T910" s="248" t="s">
        <v>16014</v>
      </c>
      <c r="U910" s="248" t="s">
        <v>16270</v>
      </c>
    </row>
    <row r="911" spans="1:21" s="1" customFormat="1" ht="23.25" customHeight="1" x14ac:dyDescent="0.25">
      <c r="A911" t="s">
        <v>5387</v>
      </c>
      <c r="B911" t="str">
        <f t="shared" si="63"/>
        <v>32</v>
      </c>
      <c r="C911" t="str">
        <f t="shared" si="64"/>
        <v>L00</v>
      </c>
      <c r="D911" t="str">
        <f t="shared" si="65"/>
        <v>F76</v>
      </c>
      <c r="E911" s="161" t="s">
        <v>5388</v>
      </c>
      <c r="F911" t="s">
        <v>17168</v>
      </c>
      <c r="G911" t="s">
        <v>5389</v>
      </c>
      <c r="H911" s="209">
        <v>32</v>
      </c>
      <c r="I911" s="209" t="s">
        <v>2258</v>
      </c>
      <c r="J911" s="209" t="s">
        <v>5390</v>
      </c>
      <c r="K911" s="209">
        <v>317122</v>
      </c>
      <c r="L911" s="209">
        <v>210100</v>
      </c>
      <c r="M911" s="209">
        <v>404</v>
      </c>
      <c r="N911" s="209">
        <v>3009</v>
      </c>
      <c r="O911" s="209">
        <v>4001</v>
      </c>
      <c r="P911" s="376">
        <v>40575</v>
      </c>
      <c r="Q911" s="248"/>
      <c r="R911" s="251"/>
      <c r="S911" s="248"/>
      <c r="T911" s="248" t="s">
        <v>16014</v>
      </c>
      <c r="U911" s="248" t="s">
        <v>16270</v>
      </c>
    </row>
    <row r="912" spans="1:21" s="1" customFormat="1" ht="23.25" customHeight="1" x14ac:dyDescent="0.25">
      <c r="A912" t="s">
        <v>5407</v>
      </c>
      <c r="B912" t="str">
        <f t="shared" si="63"/>
        <v>32</v>
      </c>
      <c r="C912" t="str">
        <f t="shared" si="64"/>
        <v>L00</v>
      </c>
      <c r="D912" t="str">
        <f t="shared" si="65"/>
        <v>F81</v>
      </c>
      <c r="E912" s="161" t="s">
        <v>5408</v>
      </c>
      <c r="F912" t="s">
        <v>17168</v>
      </c>
      <c r="G912" t="s">
        <v>5409</v>
      </c>
      <c r="H912" s="209">
        <v>32</v>
      </c>
      <c r="I912" s="209" t="s">
        <v>2258</v>
      </c>
      <c r="J912" s="209" t="s">
        <v>5410</v>
      </c>
      <c r="K912" s="209">
        <v>317122</v>
      </c>
      <c r="L912" s="209">
        <v>210100</v>
      </c>
      <c r="M912" s="209">
        <v>404</v>
      </c>
      <c r="N912" s="209">
        <v>3009</v>
      </c>
      <c r="O912" s="209">
        <v>4001</v>
      </c>
      <c r="P912" s="376">
        <v>40576</v>
      </c>
      <c r="Q912" s="248"/>
      <c r="R912" s="251"/>
      <c r="S912" s="248"/>
      <c r="T912" s="248" t="s">
        <v>16014</v>
      </c>
      <c r="U912" s="248" t="s">
        <v>16270</v>
      </c>
    </row>
    <row r="913" spans="1:21" s="1" customFormat="1" ht="23.25" customHeight="1" x14ac:dyDescent="0.25">
      <c r="A913" t="s">
        <v>5411</v>
      </c>
      <c r="B913" t="str">
        <f t="shared" si="63"/>
        <v>32</v>
      </c>
      <c r="C913" t="str">
        <f t="shared" si="64"/>
        <v>L00</v>
      </c>
      <c r="D913" t="str">
        <f t="shared" si="65"/>
        <v>F82</v>
      </c>
      <c r="E913" s="161" t="s">
        <v>5412</v>
      </c>
      <c r="F913" t="s">
        <v>17168</v>
      </c>
      <c r="G913" t="s">
        <v>5413</v>
      </c>
      <c r="H913" s="209">
        <v>32</v>
      </c>
      <c r="I913" s="209" t="s">
        <v>2258</v>
      </c>
      <c r="J913" s="209" t="s">
        <v>5414</v>
      </c>
      <c r="K913" s="209">
        <v>317122</v>
      </c>
      <c r="L913" s="209">
        <v>210100</v>
      </c>
      <c r="M913" s="209">
        <v>404</v>
      </c>
      <c r="N913" s="209">
        <v>3009</v>
      </c>
      <c r="O913" s="209">
        <v>4001</v>
      </c>
      <c r="P913" s="376">
        <v>40577</v>
      </c>
      <c r="Q913" s="248"/>
      <c r="R913" s="251"/>
      <c r="S913" s="248"/>
      <c r="T913" s="248" t="s">
        <v>16014</v>
      </c>
      <c r="U913" s="248" t="s">
        <v>16270</v>
      </c>
    </row>
    <row r="914" spans="1:21" s="1" customFormat="1" ht="23.25" customHeight="1" x14ac:dyDescent="0.25">
      <c r="A914" t="s">
        <v>5419</v>
      </c>
      <c r="B914" t="str">
        <f t="shared" si="63"/>
        <v>32</v>
      </c>
      <c r="C914" t="str">
        <f t="shared" si="64"/>
        <v>L00</v>
      </c>
      <c r="D914" t="str">
        <f t="shared" si="65"/>
        <v>F84</v>
      </c>
      <c r="E914" s="161" t="s">
        <v>5420</v>
      </c>
      <c r="F914" t="s">
        <v>17168</v>
      </c>
      <c r="G914" t="s">
        <v>5421</v>
      </c>
      <c r="H914" s="209">
        <v>32</v>
      </c>
      <c r="I914" s="209" t="s">
        <v>2258</v>
      </c>
      <c r="J914" s="209" t="s">
        <v>5422</v>
      </c>
      <c r="K914" s="209">
        <v>317122</v>
      </c>
      <c r="L914" s="209">
        <v>210100</v>
      </c>
      <c r="M914" s="209">
        <v>404</v>
      </c>
      <c r="N914" s="209">
        <v>3009</v>
      </c>
      <c r="O914" s="209">
        <v>4001</v>
      </c>
      <c r="P914" s="376">
        <v>40578</v>
      </c>
      <c r="Q914" s="248"/>
      <c r="R914" s="251"/>
      <c r="S914" s="248"/>
      <c r="T914" s="248" t="s">
        <v>16014</v>
      </c>
      <c r="U914" s="248" t="s">
        <v>16270</v>
      </c>
    </row>
    <row r="915" spans="1:21" s="1" customFormat="1" ht="23.25" customHeight="1" x14ac:dyDescent="0.25">
      <c r="A915" t="s">
        <v>5423</v>
      </c>
      <c r="B915" t="str">
        <f t="shared" si="63"/>
        <v>32</v>
      </c>
      <c r="C915" t="str">
        <f t="shared" si="64"/>
        <v>L00</v>
      </c>
      <c r="D915" t="str">
        <f t="shared" si="65"/>
        <v>F85</v>
      </c>
      <c r="E915" s="161" t="s">
        <v>5424</v>
      </c>
      <c r="F915" t="s">
        <v>17168</v>
      </c>
      <c r="G915" t="s">
        <v>5425</v>
      </c>
      <c r="H915" s="209">
        <v>32</v>
      </c>
      <c r="I915" s="209" t="s">
        <v>2258</v>
      </c>
      <c r="J915" s="209" t="s">
        <v>5426</v>
      </c>
      <c r="K915" s="209">
        <v>317122</v>
      </c>
      <c r="L915" s="209">
        <v>210100</v>
      </c>
      <c r="M915" s="209">
        <v>404</v>
      </c>
      <c r="N915" s="209">
        <v>3009</v>
      </c>
      <c r="O915" s="209">
        <v>4001</v>
      </c>
      <c r="P915" s="376">
        <v>40579</v>
      </c>
      <c r="Q915" s="248"/>
      <c r="R915" s="251"/>
      <c r="S915" s="248"/>
      <c r="T915" s="248" t="s">
        <v>16014</v>
      </c>
      <c r="U915" s="248" t="s">
        <v>16270</v>
      </c>
    </row>
    <row r="916" spans="1:21" s="1" customFormat="1" ht="23.25" customHeight="1" x14ac:dyDescent="0.25">
      <c r="A916" t="s">
        <v>5427</v>
      </c>
      <c r="B916" t="str">
        <f t="shared" si="63"/>
        <v>32</v>
      </c>
      <c r="C916" t="str">
        <f t="shared" si="64"/>
        <v>L00</v>
      </c>
      <c r="D916" t="str">
        <f t="shared" si="65"/>
        <v>F86</v>
      </c>
      <c r="E916" s="161" t="s">
        <v>5428</v>
      </c>
      <c r="F916" t="s">
        <v>17168</v>
      </c>
      <c r="G916" t="s">
        <v>5429</v>
      </c>
      <c r="H916" s="209">
        <v>32</v>
      </c>
      <c r="I916" s="209" t="s">
        <v>2258</v>
      </c>
      <c r="J916" s="209" t="s">
        <v>5430</v>
      </c>
      <c r="K916" s="209">
        <v>317122</v>
      </c>
      <c r="L916" s="209">
        <v>210100</v>
      </c>
      <c r="M916" s="209">
        <v>404</v>
      </c>
      <c r="N916" s="209">
        <v>3009</v>
      </c>
      <c r="O916" s="209">
        <v>4001</v>
      </c>
      <c r="P916" s="376">
        <v>40580</v>
      </c>
      <c r="Q916" s="248"/>
      <c r="R916" s="251"/>
      <c r="S916" s="248"/>
      <c r="T916" s="248" t="s">
        <v>16014</v>
      </c>
      <c r="U916" s="248" t="s">
        <v>16270</v>
      </c>
    </row>
    <row r="917" spans="1:21" s="1" customFormat="1" ht="23.25" customHeight="1" x14ac:dyDescent="0.25">
      <c r="A917" t="s">
        <v>5431</v>
      </c>
      <c r="B917" t="str">
        <f t="shared" si="63"/>
        <v>32</v>
      </c>
      <c r="C917" t="str">
        <f t="shared" si="64"/>
        <v>L00</v>
      </c>
      <c r="D917" t="str">
        <f t="shared" si="65"/>
        <v>F87</v>
      </c>
      <c r="E917" s="161" t="s">
        <v>5432</v>
      </c>
      <c r="F917" t="s">
        <v>17168</v>
      </c>
      <c r="G917" t="s">
        <v>5433</v>
      </c>
      <c r="H917" s="209">
        <v>32</v>
      </c>
      <c r="I917" s="209" t="s">
        <v>2258</v>
      </c>
      <c r="J917" s="209" t="s">
        <v>5434</v>
      </c>
      <c r="K917" s="209">
        <v>317122</v>
      </c>
      <c r="L917" s="209">
        <v>210100</v>
      </c>
      <c r="M917" s="209">
        <v>404</v>
      </c>
      <c r="N917" s="209">
        <v>3009</v>
      </c>
      <c r="O917" s="209">
        <v>4001</v>
      </c>
      <c r="P917" s="376">
        <v>40581</v>
      </c>
      <c r="Q917" s="248"/>
      <c r="R917" s="251"/>
      <c r="S917" s="248"/>
      <c r="T917" s="248" t="s">
        <v>16014</v>
      </c>
      <c r="U917" s="248" t="s">
        <v>16270</v>
      </c>
    </row>
    <row r="918" spans="1:21" s="1" customFormat="1" ht="23.25" customHeight="1" x14ac:dyDescent="0.25">
      <c r="A918" t="s">
        <v>5435</v>
      </c>
      <c r="B918" t="str">
        <f t="shared" si="63"/>
        <v>32</v>
      </c>
      <c r="C918" t="str">
        <f t="shared" si="64"/>
        <v>L00</v>
      </c>
      <c r="D918" t="str">
        <f t="shared" si="65"/>
        <v>F88</v>
      </c>
      <c r="E918" s="161" t="s">
        <v>5436</v>
      </c>
      <c r="F918" t="s">
        <v>17168</v>
      </c>
      <c r="G918" t="s">
        <v>5437</v>
      </c>
      <c r="H918" s="209">
        <v>32</v>
      </c>
      <c r="I918" s="209" t="s">
        <v>2258</v>
      </c>
      <c r="J918" s="209" t="s">
        <v>5438</v>
      </c>
      <c r="K918" s="209">
        <v>317122</v>
      </c>
      <c r="L918" s="209">
        <v>210100</v>
      </c>
      <c r="M918" s="209">
        <v>404</v>
      </c>
      <c r="N918" s="209">
        <v>3009</v>
      </c>
      <c r="O918" s="209">
        <v>4001</v>
      </c>
      <c r="P918" s="376">
        <v>40582</v>
      </c>
      <c r="Q918" s="248"/>
      <c r="R918" s="251"/>
      <c r="S918" s="248"/>
      <c r="T918" s="248" t="s">
        <v>16014</v>
      </c>
      <c r="U918" s="248" t="s">
        <v>16270</v>
      </c>
    </row>
    <row r="919" spans="1:21" s="1" customFormat="1" ht="23.25" customHeight="1" x14ac:dyDescent="0.25">
      <c r="A919" t="s">
        <v>5451</v>
      </c>
      <c r="B919" t="str">
        <f t="shared" si="63"/>
        <v>32</v>
      </c>
      <c r="C919" t="str">
        <f t="shared" si="64"/>
        <v>L00</v>
      </c>
      <c r="D919" t="str">
        <f t="shared" si="65"/>
        <v>F92</v>
      </c>
      <c r="E919" s="161" t="s">
        <v>5452</v>
      </c>
      <c r="F919" t="s">
        <v>17168</v>
      </c>
      <c r="G919" t="s">
        <v>5453</v>
      </c>
      <c r="H919" s="209">
        <v>32</v>
      </c>
      <c r="I919" s="209" t="s">
        <v>2258</v>
      </c>
      <c r="J919" s="209" t="s">
        <v>5454</v>
      </c>
      <c r="K919" s="209">
        <v>317122</v>
      </c>
      <c r="L919" s="209">
        <v>210100</v>
      </c>
      <c r="M919" s="209">
        <v>404</v>
      </c>
      <c r="N919" s="209">
        <v>3009</v>
      </c>
      <c r="O919" s="209">
        <v>4001</v>
      </c>
      <c r="P919" s="376">
        <v>40583</v>
      </c>
      <c r="Q919" s="248"/>
      <c r="R919" s="251"/>
      <c r="S919" s="248"/>
      <c r="T919" s="248" t="s">
        <v>16014</v>
      </c>
      <c r="U919" s="248" t="s">
        <v>16270</v>
      </c>
    </row>
    <row r="920" spans="1:21" s="1" customFormat="1" ht="23.25" customHeight="1" x14ac:dyDescent="0.25">
      <c r="A920" t="s">
        <v>5779</v>
      </c>
      <c r="B920" t="str">
        <f t="shared" si="63"/>
        <v>32</v>
      </c>
      <c r="C920" t="str">
        <f t="shared" si="64"/>
        <v>L00</v>
      </c>
      <c r="D920" t="str">
        <f t="shared" si="65"/>
        <v>H01</v>
      </c>
      <c r="E920" s="161" t="s">
        <v>5780</v>
      </c>
      <c r="F920" t="s">
        <v>17168</v>
      </c>
      <c r="G920" t="s">
        <v>5781</v>
      </c>
      <c r="H920" s="209">
        <v>32</v>
      </c>
      <c r="I920" s="209" t="s">
        <v>2258</v>
      </c>
      <c r="J920" s="209" t="s">
        <v>5782</v>
      </c>
      <c r="K920" s="209">
        <v>317122</v>
      </c>
      <c r="L920" s="209">
        <v>210100</v>
      </c>
      <c r="M920" s="209">
        <v>404</v>
      </c>
      <c r="N920" s="209">
        <v>3009</v>
      </c>
      <c r="O920" s="209">
        <v>4001</v>
      </c>
      <c r="P920" s="376">
        <v>40584</v>
      </c>
      <c r="Q920" s="248"/>
      <c r="R920" s="251"/>
      <c r="S920" s="248"/>
      <c r="T920" s="248" t="s">
        <v>16014</v>
      </c>
      <c r="U920" s="248" t="s">
        <v>16270</v>
      </c>
    </row>
    <row r="921" spans="1:21" s="1" customFormat="1" ht="23.25" customHeight="1" x14ac:dyDescent="0.25">
      <c r="A921" t="s">
        <v>5479</v>
      </c>
      <c r="B921" t="str">
        <f t="shared" si="63"/>
        <v>32</v>
      </c>
      <c r="C921" t="str">
        <f t="shared" si="64"/>
        <v>L00</v>
      </c>
      <c r="D921" t="str">
        <f t="shared" si="65"/>
        <v>F99</v>
      </c>
      <c r="E921" s="161" t="s">
        <v>5480</v>
      </c>
      <c r="F921" t="s">
        <v>17168</v>
      </c>
      <c r="G921" t="s">
        <v>5481</v>
      </c>
      <c r="H921" s="209">
        <v>32</v>
      </c>
      <c r="I921" s="209" t="s">
        <v>2258</v>
      </c>
      <c r="J921" s="209" t="s">
        <v>5482</v>
      </c>
      <c r="K921" s="209">
        <v>317122</v>
      </c>
      <c r="L921" s="209">
        <v>210100</v>
      </c>
      <c r="M921" s="209">
        <v>404</v>
      </c>
      <c r="N921" s="209">
        <v>3009</v>
      </c>
      <c r="O921" s="209">
        <v>4001</v>
      </c>
      <c r="P921" s="376">
        <v>40585</v>
      </c>
      <c r="Q921" s="248"/>
      <c r="R921" s="251"/>
      <c r="S921" s="248"/>
      <c r="T921" s="248" t="s">
        <v>16014</v>
      </c>
      <c r="U921" s="248" t="s">
        <v>16270</v>
      </c>
    </row>
    <row r="922" spans="1:21" s="1" customFormat="1" ht="23.25" customHeight="1" x14ac:dyDescent="0.25">
      <c r="A922" t="s">
        <v>5850</v>
      </c>
      <c r="B922" t="str">
        <f t="shared" si="63"/>
        <v>32</v>
      </c>
      <c r="C922" t="str">
        <f t="shared" si="64"/>
        <v>L00</v>
      </c>
      <c r="D922" t="str">
        <f t="shared" si="65"/>
        <v>H19</v>
      </c>
      <c r="E922" s="161" t="s">
        <v>5851</v>
      </c>
      <c r="F922" t="s">
        <v>17168</v>
      </c>
      <c r="G922" t="s">
        <v>5852</v>
      </c>
      <c r="H922" s="209">
        <v>32</v>
      </c>
      <c r="I922" s="209" t="s">
        <v>2258</v>
      </c>
      <c r="J922" s="209" t="s">
        <v>5853</v>
      </c>
      <c r="K922" s="209">
        <v>317122</v>
      </c>
      <c r="L922" s="209">
        <v>210100</v>
      </c>
      <c r="M922" s="209">
        <v>404</v>
      </c>
      <c r="N922" s="209">
        <v>3009</v>
      </c>
      <c r="O922" s="209">
        <v>4001</v>
      </c>
      <c r="P922" s="376">
        <v>40586</v>
      </c>
      <c r="Q922" s="248"/>
      <c r="R922" s="251"/>
      <c r="S922" s="248"/>
      <c r="T922" s="248" t="s">
        <v>16014</v>
      </c>
      <c r="U922" s="248" t="s">
        <v>16270</v>
      </c>
    </row>
    <row r="923" spans="1:21" s="1" customFormat="1" ht="23.25" customHeight="1" x14ac:dyDescent="0.25">
      <c r="A923" t="s">
        <v>5854</v>
      </c>
      <c r="B923" t="str">
        <f t="shared" si="63"/>
        <v>32</v>
      </c>
      <c r="C923" t="str">
        <f t="shared" si="64"/>
        <v>L00</v>
      </c>
      <c r="D923" t="str">
        <f t="shared" si="65"/>
        <v>H20</v>
      </c>
      <c r="E923" s="161" t="s">
        <v>5855</v>
      </c>
      <c r="F923" t="s">
        <v>17168</v>
      </c>
      <c r="G923" t="s">
        <v>5856</v>
      </c>
      <c r="H923" s="209">
        <v>32</v>
      </c>
      <c r="I923" s="209" t="s">
        <v>2258</v>
      </c>
      <c r="J923" s="209" t="s">
        <v>5857</v>
      </c>
      <c r="K923" s="209">
        <v>317122</v>
      </c>
      <c r="L923" s="209">
        <v>210100</v>
      </c>
      <c r="M923" s="209">
        <v>404</v>
      </c>
      <c r="N923" s="209">
        <v>3009</v>
      </c>
      <c r="O923" s="209">
        <v>4001</v>
      </c>
      <c r="P923" s="376">
        <v>40587</v>
      </c>
      <c r="Q923" s="248"/>
      <c r="R923" s="251"/>
      <c r="S923" s="248"/>
      <c r="T923" s="248" t="s">
        <v>16014</v>
      </c>
      <c r="U923" s="248" t="s">
        <v>16270</v>
      </c>
    </row>
    <row r="924" spans="1:21" s="1" customFormat="1" ht="23.25" customHeight="1" x14ac:dyDescent="0.25">
      <c r="A924" t="s">
        <v>5858</v>
      </c>
      <c r="B924" t="str">
        <f t="shared" si="63"/>
        <v>32</v>
      </c>
      <c r="C924" t="str">
        <f t="shared" si="64"/>
        <v>L00</v>
      </c>
      <c r="D924" t="str">
        <f t="shared" si="65"/>
        <v>H21</v>
      </c>
      <c r="E924" s="161" t="s">
        <v>5859</v>
      </c>
      <c r="F924" t="s">
        <v>17168</v>
      </c>
      <c r="G924" t="s">
        <v>5860</v>
      </c>
      <c r="H924" s="209">
        <v>32</v>
      </c>
      <c r="I924" s="209" t="s">
        <v>2258</v>
      </c>
      <c r="J924" s="209" t="s">
        <v>5861</v>
      </c>
      <c r="K924" s="209">
        <v>317122</v>
      </c>
      <c r="L924" s="209">
        <v>210100</v>
      </c>
      <c r="M924" s="209">
        <v>404</v>
      </c>
      <c r="N924" s="209">
        <v>3009</v>
      </c>
      <c r="O924" s="209">
        <v>4001</v>
      </c>
      <c r="P924" s="376">
        <v>40588</v>
      </c>
      <c r="Q924" s="248"/>
      <c r="R924" s="251"/>
      <c r="S924" s="248"/>
      <c r="T924" s="248" t="s">
        <v>16014</v>
      </c>
      <c r="U924" s="248" t="s">
        <v>16270</v>
      </c>
    </row>
    <row r="925" spans="1:21" s="1" customFormat="1" ht="23.25" customHeight="1" x14ac:dyDescent="0.25">
      <c r="A925" t="s">
        <v>5790</v>
      </c>
      <c r="B925" t="str">
        <f t="shared" si="63"/>
        <v>32</v>
      </c>
      <c r="C925" t="str">
        <f t="shared" si="64"/>
        <v>L00</v>
      </c>
      <c r="D925" t="str">
        <f t="shared" si="65"/>
        <v>H04</v>
      </c>
      <c r="E925" s="161" t="s">
        <v>5791</v>
      </c>
      <c r="F925" t="s">
        <v>17168</v>
      </c>
      <c r="G925" t="s">
        <v>5792</v>
      </c>
      <c r="H925" s="209">
        <v>32</v>
      </c>
      <c r="I925" s="209" t="s">
        <v>2258</v>
      </c>
      <c r="J925" s="209" t="s">
        <v>5793</v>
      </c>
      <c r="K925" s="209">
        <v>317122</v>
      </c>
      <c r="L925" s="209">
        <v>210100</v>
      </c>
      <c r="M925" s="209">
        <v>404</v>
      </c>
      <c r="N925" s="209">
        <v>3009</v>
      </c>
      <c r="O925" s="209">
        <v>4001</v>
      </c>
      <c r="P925" s="376">
        <v>40590</v>
      </c>
      <c r="Q925" s="248"/>
      <c r="R925" s="251"/>
      <c r="S925" s="248"/>
      <c r="T925" s="248" t="s">
        <v>16014</v>
      </c>
      <c r="U925" s="248" t="s">
        <v>16270</v>
      </c>
    </row>
    <row r="926" spans="1:21" s="1" customFormat="1" ht="23.25" customHeight="1" x14ac:dyDescent="0.25">
      <c r="A926" t="s">
        <v>5814</v>
      </c>
      <c r="B926" t="str">
        <f t="shared" si="63"/>
        <v>32</v>
      </c>
      <c r="C926" t="str">
        <f t="shared" si="64"/>
        <v>L00</v>
      </c>
      <c r="D926" t="str">
        <f t="shared" si="65"/>
        <v>H10</v>
      </c>
      <c r="E926" s="161" t="s">
        <v>5815</v>
      </c>
      <c r="F926" t="s">
        <v>17168</v>
      </c>
      <c r="G926" t="s">
        <v>5816</v>
      </c>
      <c r="H926" s="209">
        <v>32</v>
      </c>
      <c r="I926" s="209" t="s">
        <v>2258</v>
      </c>
      <c r="J926" s="209" t="s">
        <v>5817</v>
      </c>
      <c r="K926" s="209">
        <v>317122</v>
      </c>
      <c r="L926" s="209">
        <v>210100</v>
      </c>
      <c r="M926" s="209">
        <v>404</v>
      </c>
      <c r="N926" s="209">
        <v>3009</v>
      </c>
      <c r="O926" s="209">
        <v>4001</v>
      </c>
      <c r="P926" s="376">
        <v>40591</v>
      </c>
      <c r="Q926" s="248"/>
      <c r="R926" s="251"/>
      <c r="S926" s="248"/>
      <c r="T926" s="248" t="s">
        <v>16014</v>
      </c>
      <c r="U926" s="248" t="s">
        <v>16270</v>
      </c>
    </row>
    <row r="927" spans="1:21" s="1" customFormat="1" ht="23.25" customHeight="1" x14ac:dyDescent="0.25">
      <c r="A927" t="s">
        <v>5818</v>
      </c>
      <c r="B927" t="str">
        <f t="shared" si="63"/>
        <v>32</v>
      </c>
      <c r="C927" t="str">
        <f t="shared" si="64"/>
        <v>L00</v>
      </c>
      <c r="D927" t="str">
        <f t="shared" si="65"/>
        <v>H11</v>
      </c>
      <c r="E927" s="161" t="s">
        <v>5819</v>
      </c>
      <c r="F927" t="s">
        <v>17168</v>
      </c>
      <c r="G927" t="s">
        <v>5820</v>
      </c>
      <c r="H927" s="209">
        <v>32</v>
      </c>
      <c r="I927" s="209" t="s">
        <v>2258</v>
      </c>
      <c r="J927" s="209" t="s">
        <v>5821</v>
      </c>
      <c r="K927" s="209">
        <v>317122</v>
      </c>
      <c r="L927" s="209">
        <v>210100</v>
      </c>
      <c r="M927" s="209">
        <v>404</v>
      </c>
      <c r="N927" s="209">
        <v>3009</v>
      </c>
      <c r="O927" s="209">
        <v>4001</v>
      </c>
      <c r="P927" s="376">
        <v>40592</v>
      </c>
      <c r="Q927" s="248"/>
      <c r="R927" s="251"/>
      <c r="S927" s="248"/>
      <c r="T927" s="248" t="s">
        <v>16014</v>
      </c>
      <c r="U927" s="248" t="s">
        <v>16270</v>
      </c>
    </row>
    <row r="928" spans="1:21" s="1" customFormat="1" ht="23.25" customHeight="1" x14ac:dyDescent="0.25">
      <c r="A928" t="s">
        <v>5822</v>
      </c>
      <c r="B928" t="str">
        <f t="shared" si="63"/>
        <v>32</v>
      </c>
      <c r="C928" t="str">
        <f t="shared" si="64"/>
        <v>L00</v>
      </c>
      <c r="D928" t="str">
        <f t="shared" si="65"/>
        <v>H12</v>
      </c>
      <c r="E928" s="161" t="s">
        <v>5823</v>
      </c>
      <c r="F928" t="s">
        <v>17168</v>
      </c>
      <c r="G928" t="s">
        <v>5824</v>
      </c>
      <c r="H928" s="209">
        <v>32</v>
      </c>
      <c r="I928" s="209" t="s">
        <v>2258</v>
      </c>
      <c r="J928" s="209" t="s">
        <v>5825</v>
      </c>
      <c r="K928" s="209">
        <v>317122</v>
      </c>
      <c r="L928" s="209">
        <v>210100</v>
      </c>
      <c r="M928" s="209">
        <v>404</v>
      </c>
      <c r="N928" s="209">
        <v>3009</v>
      </c>
      <c r="O928" s="209">
        <v>4001</v>
      </c>
      <c r="P928" s="376">
        <v>40593</v>
      </c>
      <c r="Q928" s="248"/>
      <c r="R928" s="251"/>
      <c r="S928" s="248"/>
      <c r="T928" s="248" t="s">
        <v>16014</v>
      </c>
      <c r="U928" s="248" t="s">
        <v>16270</v>
      </c>
    </row>
    <row r="929" spans="1:21" s="1" customFormat="1" ht="23.25" customHeight="1" x14ac:dyDescent="0.25">
      <c r="A929" t="s">
        <v>5826</v>
      </c>
      <c r="B929" t="str">
        <f t="shared" si="63"/>
        <v>32</v>
      </c>
      <c r="C929" t="str">
        <f t="shared" si="64"/>
        <v>L00</v>
      </c>
      <c r="D929" t="str">
        <f t="shared" si="65"/>
        <v>H13</v>
      </c>
      <c r="E929" s="161" t="s">
        <v>5827</v>
      </c>
      <c r="F929" t="s">
        <v>17168</v>
      </c>
      <c r="G929" t="s">
        <v>5828</v>
      </c>
      <c r="H929" s="209">
        <v>32</v>
      </c>
      <c r="I929" s="209" t="s">
        <v>2258</v>
      </c>
      <c r="J929" s="209" t="s">
        <v>5829</v>
      </c>
      <c r="K929" s="209">
        <v>317122</v>
      </c>
      <c r="L929" s="209">
        <v>210100</v>
      </c>
      <c r="M929" s="209">
        <v>404</v>
      </c>
      <c r="N929" s="209">
        <v>3009</v>
      </c>
      <c r="O929" s="209">
        <v>4001</v>
      </c>
      <c r="P929" s="376">
        <v>40594</v>
      </c>
      <c r="Q929" s="248"/>
      <c r="R929" s="251"/>
      <c r="S929" s="248"/>
      <c r="T929" s="248" t="s">
        <v>16014</v>
      </c>
      <c r="U929" s="248" t="s">
        <v>16270</v>
      </c>
    </row>
    <row r="930" spans="1:21" s="1" customFormat="1" ht="23.25" customHeight="1" x14ac:dyDescent="0.25">
      <c r="A930" t="s">
        <v>5830</v>
      </c>
      <c r="B930" t="str">
        <f t="shared" si="63"/>
        <v>32</v>
      </c>
      <c r="C930" t="str">
        <f t="shared" si="64"/>
        <v>L00</v>
      </c>
      <c r="D930" t="str">
        <f t="shared" si="65"/>
        <v>H14</v>
      </c>
      <c r="E930" s="161" t="s">
        <v>5831</v>
      </c>
      <c r="F930" t="s">
        <v>17168</v>
      </c>
      <c r="G930" t="s">
        <v>5832</v>
      </c>
      <c r="H930" s="209">
        <v>32</v>
      </c>
      <c r="I930" s="209" t="s">
        <v>2258</v>
      </c>
      <c r="J930" s="209" t="s">
        <v>5833</v>
      </c>
      <c r="K930" s="209">
        <v>317122</v>
      </c>
      <c r="L930" s="209">
        <v>210100</v>
      </c>
      <c r="M930" s="209">
        <v>404</v>
      </c>
      <c r="N930" s="209">
        <v>3009</v>
      </c>
      <c r="O930" s="209">
        <v>4001</v>
      </c>
      <c r="P930" s="376">
        <v>40595</v>
      </c>
      <c r="Q930" s="248"/>
      <c r="R930" s="251"/>
      <c r="S930" s="248"/>
      <c r="T930" s="248" t="s">
        <v>16014</v>
      </c>
      <c r="U930" s="248" t="s">
        <v>16270</v>
      </c>
    </row>
    <row r="931" spans="1:21" s="1" customFormat="1" ht="23.25" customHeight="1" x14ac:dyDescent="0.25">
      <c r="A931" t="s">
        <v>5838</v>
      </c>
      <c r="B931" t="str">
        <f t="shared" si="63"/>
        <v>32</v>
      </c>
      <c r="C931" t="str">
        <f t="shared" si="64"/>
        <v>L00</v>
      </c>
      <c r="D931" t="str">
        <f t="shared" si="65"/>
        <v>H16</v>
      </c>
      <c r="E931" s="161" t="s">
        <v>5839</v>
      </c>
      <c r="F931" t="s">
        <v>17168</v>
      </c>
      <c r="G931" t="s">
        <v>5840</v>
      </c>
      <c r="H931" s="209">
        <v>32</v>
      </c>
      <c r="I931" s="209" t="s">
        <v>2258</v>
      </c>
      <c r="J931" s="209" t="s">
        <v>5841</v>
      </c>
      <c r="K931" s="209">
        <v>317122</v>
      </c>
      <c r="L931" s="209">
        <v>210100</v>
      </c>
      <c r="M931" s="209">
        <v>404</v>
      </c>
      <c r="N931" s="209">
        <v>3009</v>
      </c>
      <c r="O931" s="209">
        <v>4001</v>
      </c>
      <c r="P931" s="376">
        <v>40596</v>
      </c>
      <c r="Q931" s="248"/>
      <c r="R931" s="251"/>
      <c r="S931" s="248"/>
      <c r="T931" s="248" t="s">
        <v>16014</v>
      </c>
      <c r="U931" s="248" t="s">
        <v>16270</v>
      </c>
    </row>
    <row r="932" spans="1:21" s="1" customFormat="1" ht="23.25" customHeight="1" x14ac:dyDescent="0.25">
      <c r="A932" t="s">
        <v>5842</v>
      </c>
      <c r="B932" t="str">
        <f t="shared" si="63"/>
        <v>32</v>
      </c>
      <c r="C932" t="str">
        <f t="shared" si="64"/>
        <v>L00</v>
      </c>
      <c r="D932" t="str">
        <f t="shared" si="65"/>
        <v>H17</v>
      </c>
      <c r="E932" s="161" t="s">
        <v>5843</v>
      </c>
      <c r="F932" t="s">
        <v>17168</v>
      </c>
      <c r="G932" t="s">
        <v>5844</v>
      </c>
      <c r="H932" s="209">
        <v>32</v>
      </c>
      <c r="I932" s="209" t="s">
        <v>2258</v>
      </c>
      <c r="J932" s="209" t="s">
        <v>5845</v>
      </c>
      <c r="K932" s="209">
        <v>317122</v>
      </c>
      <c r="L932" s="209">
        <v>210100</v>
      </c>
      <c r="M932" s="209">
        <v>404</v>
      </c>
      <c r="N932" s="209">
        <v>3009</v>
      </c>
      <c r="O932" s="209">
        <v>4001</v>
      </c>
      <c r="P932" s="376">
        <v>40597</v>
      </c>
      <c r="Q932" s="248"/>
      <c r="R932" s="251"/>
      <c r="S932" s="248"/>
      <c r="T932" s="248" t="s">
        <v>16014</v>
      </c>
      <c r="U932" s="248" t="s">
        <v>16270</v>
      </c>
    </row>
    <row r="933" spans="1:21" s="1" customFormat="1" ht="23.25" customHeight="1" x14ac:dyDescent="0.25">
      <c r="A933" t="s">
        <v>5846</v>
      </c>
      <c r="B933" t="str">
        <f t="shared" si="63"/>
        <v>32</v>
      </c>
      <c r="C933" t="str">
        <f t="shared" si="64"/>
        <v>L00</v>
      </c>
      <c r="D933" t="str">
        <f t="shared" si="65"/>
        <v>H18</v>
      </c>
      <c r="E933" s="161" t="s">
        <v>5847</v>
      </c>
      <c r="F933" t="s">
        <v>17168</v>
      </c>
      <c r="G933" t="s">
        <v>5848</v>
      </c>
      <c r="H933" s="209">
        <v>32</v>
      </c>
      <c r="I933" s="209" t="s">
        <v>2258</v>
      </c>
      <c r="J933" s="209" t="s">
        <v>5849</v>
      </c>
      <c r="K933" s="209">
        <v>317122</v>
      </c>
      <c r="L933" s="209">
        <v>210100</v>
      </c>
      <c r="M933" s="209">
        <v>404</v>
      </c>
      <c r="N933" s="209">
        <v>3009</v>
      </c>
      <c r="O933" s="209">
        <v>4001</v>
      </c>
      <c r="P933" s="376">
        <v>40598</v>
      </c>
      <c r="Q933" s="248"/>
      <c r="R933" s="251"/>
      <c r="S933" s="248"/>
      <c r="T933" s="248" t="s">
        <v>16014</v>
      </c>
      <c r="U933" s="248" t="s">
        <v>16270</v>
      </c>
    </row>
    <row r="934" spans="1:21" s="1" customFormat="1" ht="23.25" customHeight="1" x14ac:dyDescent="0.25">
      <c r="A934" t="s">
        <v>5834</v>
      </c>
      <c r="B934" t="str">
        <f t="shared" si="63"/>
        <v>32</v>
      </c>
      <c r="C934" t="str">
        <f t="shared" si="64"/>
        <v>L00</v>
      </c>
      <c r="D934" t="str">
        <f t="shared" si="65"/>
        <v>H15</v>
      </c>
      <c r="E934" s="161" t="s">
        <v>5835</v>
      </c>
      <c r="F934" t="s">
        <v>17168</v>
      </c>
      <c r="G934" t="s">
        <v>5836</v>
      </c>
      <c r="H934" s="209">
        <v>32</v>
      </c>
      <c r="I934" s="209" t="s">
        <v>2258</v>
      </c>
      <c r="J934" s="209" t="s">
        <v>5837</v>
      </c>
      <c r="K934" s="209">
        <v>317122</v>
      </c>
      <c r="L934" s="209">
        <v>210100</v>
      </c>
      <c r="M934" s="209">
        <v>404</v>
      </c>
      <c r="N934" s="209">
        <v>3009</v>
      </c>
      <c r="O934" s="209">
        <v>4001</v>
      </c>
      <c r="P934" s="376">
        <v>40599</v>
      </c>
      <c r="Q934" s="248"/>
      <c r="R934" s="251"/>
      <c r="S934" s="248"/>
      <c r="T934" s="248" t="s">
        <v>16014</v>
      </c>
      <c r="U934" s="248" t="s">
        <v>16270</v>
      </c>
    </row>
    <row r="935" spans="1:21" s="1" customFormat="1" ht="23.25" customHeight="1" x14ac:dyDescent="0.25">
      <c r="A935" t="s">
        <v>5775</v>
      </c>
      <c r="B935" t="str">
        <f t="shared" si="63"/>
        <v>32</v>
      </c>
      <c r="C935" t="str">
        <f t="shared" si="64"/>
        <v>L00</v>
      </c>
      <c r="D935" t="str">
        <f t="shared" si="65"/>
        <v>G84</v>
      </c>
      <c r="E935" s="161" t="s">
        <v>5776</v>
      </c>
      <c r="F935" t="s">
        <v>17168</v>
      </c>
      <c r="G935" t="s">
        <v>5777</v>
      </c>
      <c r="H935" s="209">
        <v>32</v>
      </c>
      <c r="I935" s="209" t="s">
        <v>2258</v>
      </c>
      <c r="J935" s="209" t="s">
        <v>5778</v>
      </c>
      <c r="K935" s="209">
        <v>317122</v>
      </c>
      <c r="L935" s="209">
        <v>210100</v>
      </c>
      <c r="M935" s="209">
        <v>404</v>
      </c>
      <c r="N935" s="209">
        <v>3009</v>
      </c>
      <c r="O935" s="209">
        <v>4001</v>
      </c>
      <c r="P935" s="376">
        <v>40600</v>
      </c>
      <c r="Q935" s="248"/>
      <c r="R935" s="251"/>
      <c r="S935" s="248"/>
      <c r="T935" s="248" t="s">
        <v>16014</v>
      </c>
      <c r="U935" s="248" t="s">
        <v>16270</v>
      </c>
    </row>
    <row r="936" spans="1:21" s="1" customFormat="1" ht="23.25" customHeight="1" x14ac:dyDescent="0.25">
      <c r="A936" t="s">
        <v>5707</v>
      </c>
      <c r="B936" t="str">
        <f t="shared" si="63"/>
        <v>32</v>
      </c>
      <c r="C936" t="str">
        <f t="shared" si="64"/>
        <v>L00</v>
      </c>
      <c r="D936" t="str">
        <f t="shared" si="65"/>
        <v>G67</v>
      </c>
      <c r="E936" s="161" t="s">
        <v>5708</v>
      </c>
      <c r="F936" t="s">
        <v>17168</v>
      </c>
      <c r="G936" t="s">
        <v>5709</v>
      </c>
      <c r="H936" s="209">
        <v>32</v>
      </c>
      <c r="I936" s="209" t="s">
        <v>2258</v>
      </c>
      <c r="J936" s="209" t="s">
        <v>5710</v>
      </c>
      <c r="K936" s="209">
        <v>317122</v>
      </c>
      <c r="L936" s="209">
        <v>210100</v>
      </c>
      <c r="M936" s="209">
        <v>404</v>
      </c>
      <c r="N936" s="209">
        <v>3009</v>
      </c>
      <c r="O936" s="209">
        <v>4001</v>
      </c>
      <c r="P936" s="376">
        <v>40601</v>
      </c>
      <c r="Q936" s="248"/>
      <c r="R936" s="251"/>
      <c r="S936" s="248"/>
      <c r="T936" s="248" t="s">
        <v>16014</v>
      </c>
      <c r="U936" s="248" t="s">
        <v>16270</v>
      </c>
    </row>
    <row r="937" spans="1:21" s="1" customFormat="1" ht="23.25" customHeight="1" x14ac:dyDescent="0.25">
      <c r="A937" t="s">
        <v>5711</v>
      </c>
      <c r="B937" t="str">
        <f t="shared" si="63"/>
        <v>32</v>
      </c>
      <c r="C937" t="str">
        <f t="shared" si="64"/>
        <v>L00</v>
      </c>
      <c r="D937" t="str">
        <f t="shared" si="65"/>
        <v>G68</v>
      </c>
      <c r="E937" s="161" t="s">
        <v>5712</v>
      </c>
      <c r="F937" t="s">
        <v>17168</v>
      </c>
      <c r="G937" t="s">
        <v>5713</v>
      </c>
      <c r="H937" s="209">
        <v>32</v>
      </c>
      <c r="I937" s="209" t="s">
        <v>2258</v>
      </c>
      <c r="J937" s="209" t="s">
        <v>5714</v>
      </c>
      <c r="K937" s="209">
        <v>317122</v>
      </c>
      <c r="L937" s="209">
        <v>210100</v>
      </c>
      <c r="M937" s="209">
        <v>404</v>
      </c>
      <c r="N937" s="209">
        <v>3009</v>
      </c>
      <c r="O937" s="209">
        <v>4001</v>
      </c>
      <c r="P937" s="376">
        <v>40602</v>
      </c>
      <c r="Q937" s="248"/>
      <c r="R937" s="251"/>
      <c r="S937" s="248"/>
      <c r="T937" s="248" t="s">
        <v>16014</v>
      </c>
      <c r="U937" s="248" t="s">
        <v>16270</v>
      </c>
    </row>
    <row r="938" spans="1:21" s="1" customFormat="1" ht="23.25" customHeight="1" x14ac:dyDescent="0.25">
      <c r="A938" t="s">
        <v>5727</v>
      </c>
      <c r="B938" t="str">
        <f t="shared" si="63"/>
        <v>32</v>
      </c>
      <c r="C938" t="str">
        <f t="shared" si="64"/>
        <v>L00</v>
      </c>
      <c r="D938" t="str">
        <f t="shared" si="65"/>
        <v>G72</v>
      </c>
      <c r="E938" s="161" t="s">
        <v>5728</v>
      </c>
      <c r="F938" t="s">
        <v>17168</v>
      </c>
      <c r="G938" t="s">
        <v>5729</v>
      </c>
      <c r="H938" s="209">
        <v>32</v>
      </c>
      <c r="I938" s="209" t="s">
        <v>2258</v>
      </c>
      <c r="J938" s="209" t="s">
        <v>5730</v>
      </c>
      <c r="K938" s="209">
        <v>317122</v>
      </c>
      <c r="L938" s="209">
        <v>210100</v>
      </c>
      <c r="M938" s="209">
        <v>404</v>
      </c>
      <c r="N938" s="209">
        <v>3009</v>
      </c>
      <c r="O938" s="209">
        <v>4001</v>
      </c>
      <c r="P938" s="376">
        <v>40603</v>
      </c>
      <c r="Q938" s="248"/>
      <c r="R938" s="251"/>
      <c r="S938" s="248"/>
      <c r="T938" s="248" t="s">
        <v>16014</v>
      </c>
      <c r="U938" s="248" t="s">
        <v>16270</v>
      </c>
    </row>
    <row r="939" spans="1:21" s="1" customFormat="1" ht="23.25" customHeight="1" x14ac:dyDescent="0.25">
      <c r="A939" t="s">
        <v>6112</v>
      </c>
      <c r="B939" t="str">
        <f t="shared" ref="B939:B1002" si="66">LEFT(A939,2)</f>
        <v>32</v>
      </c>
      <c r="C939" t="str">
        <f t="shared" ref="C939:C1002" si="67">MID(A939,4,3)</f>
        <v>L02</v>
      </c>
      <c r="D939" s="209" t="str">
        <f t="shared" ref="D939:D1002" si="68">RIGHT(A939,3)</f>
        <v>001</v>
      </c>
      <c r="E939" s="161" t="s">
        <v>6113</v>
      </c>
      <c r="F939" t="s">
        <v>17168</v>
      </c>
      <c r="G939" t="s">
        <v>6114</v>
      </c>
      <c r="H939" s="209">
        <v>32</v>
      </c>
      <c r="I939" s="209" t="s">
        <v>1829</v>
      </c>
      <c r="J939" s="209">
        <v>1</v>
      </c>
      <c r="K939" s="209">
        <v>317122</v>
      </c>
      <c r="L939" s="209">
        <v>210100</v>
      </c>
      <c r="M939" s="209">
        <v>404</v>
      </c>
      <c r="N939" s="209">
        <v>3009</v>
      </c>
      <c r="O939" s="209">
        <v>4001</v>
      </c>
      <c r="P939" s="376">
        <v>40604</v>
      </c>
      <c r="Q939" s="248"/>
      <c r="R939" s="251"/>
      <c r="S939" s="248"/>
      <c r="T939" s="248" t="s">
        <v>16014</v>
      </c>
      <c r="U939" s="248" t="s">
        <v>16270</v>
      </c>
    </row>
    <row r="940" spans="1:21" s="1" customFormat="1" ht="23.25" customHeight="1" x14ac:dyDescent="0.25">
      <c r="A940" t="s">
        <v>5679</v>
      </c>
      <c r="B940" t="str">
        <f t="shared" si="66"/>
        <v>32</v>
      </c>
      <c r="C940" t="str">
        <f t="shared" si="67"/>
        <v>L00</v>
      </c>
      <c r="D940" t="str">
        <f t="shared" si="68"/>
        <v>G60</v>
      </c>
      <c r="E940" s="161" t="s">
        <v>5680</v>
      </c>
      <c r="F940" t="s">
        <v>17168</v>
      </c>
      <c r="G940" t="s">
        <v>5681</v>
      </c>
      <c r="H940" s="209">
        <v>32</v>
      </c>
      <c r="I940" s="209" t="s">
        <v>2258</v>
      </c>
      <c r="J940" s="209" t="s">
        <v>5682</v>
      </c>
      <c r="K940" s="209">
        <v>317122</v>
      </c>
      <c r="L940" s="209">
        <v>210100</v>
      </c>
      <c r="M940" s="209">
        <v>404</v>
      </c>
      <c r="N940" s="209">
        <v>3009</v>
      </c>
      <c r="O940" s="209">
        <v>4001</v>
      </c>
      <c r="P940" s="376">
        <v>40605</v>
      </c>
      <c r="Q940" s="248"/>
      <c r="R940" s="251"/>
      <c r="S940" s="248"/>
      <c r="T940" s="248" t="s">
        <v>16014</v>
      </c>
      <c r="U940" s="248" t="s">
        <v>16270</v>
      </c>
    </row>
    <row r="941" spans="1:21" s="1" customFormat="1" ht="23.25" customHeight="1" x14ac:dyDescent="0.25">
      <c r="A941" t="s">
        <v>6115</v>
      </c>
      <c r="B941" t="str">
        <f t="shared" si="66"/>
        <v>32</v>
      </c>
      <c r="C941" t="str">
        <f t="shared" si="67"/>
        <v>L02</v>
      </c>
      <c r="D941" s="209" t="str">
        <f t="shared" si="68"/>
        <v>002</v>
      </c>
      <c r="E941" s="161" t="s">
        <v>6116</v>
      </c>
      <c r="F941" t="s">
        <v>17168</v>
      </c>
      <c r="G941" t="s">
        <v>6117</v>
      </c>
      <c r="H941" s="209">
        <v>32</v>
      </c>
      <c r="I941" s="209" t="s">
        <v>1829</v>
      </c>
      <c r="J941" s="209">
        <v>2</v>
      </c>
      <c r="K941" s="209">
        <v>317122</v>
      </c>
      <c r="L941" s="209">
        <v>210100</v>
      </c>
      <c r="M941" s="209">
        <v>404</v>
      </c>
      <c r="N941" s="209">
        <v>3009</v>
      </c>
      <c r="O941" s="209">
        <v>4001</v>
      </c>
      <c r="P941" s="376">
        <v>40606</v>
      </c>
      <c r="Q941" s="248"/>
      <c r="R941" s="251"/>
      <c r="S941" s="248"/>
      <c r="T941" s="248" t="s">
        <v>16014</v>
      </c>
      <c r="U941" s="248" t="s">
        <v>16270</v>
      </c>
    </row>
    <row r="942" spans="1:21" s="1" customFormat="1" ht="23.25" customHeight="1" x14ac:dyDescent="0.25">
      <c r="A942" t="s">
        <v>5715</v>
      </c>
      <c r="B942" t="str">
        <f t="shared" si="66"/>
        <v>32</v>
      </c>
      <c r="C942" t="str">
        <f t="shared" si="67"/>
        <v>L00</v>
      </c>
      <c r="D942" t="str">
        <f t="shared" si="68"/>
        <v>G69</v>
      </c>
      <c r="E942" s="161" t="s">
        <v>5716</v>
      </c>
      <c r="F942" t="s">
        <v>17168</v>
      </c>
      <c r="G942" t="s">
        <v>5717</v>
      </c>
      <c r="H942" s="209">
        <v>32</v>
      </c>
      <c r="I942" s="209" t="s">
        <v>2258</v>
      </c>
      <c r="J942" s="209" t="s">
        <v>5718</v>
      </c>
      <c r="K942" s="209">
        <v>317122</v>
      </c>
      <c r="L942" s="209">
        <v>210100</v>
      </c>
      <c r="M942" s="209">
        <v>404</v>
      </c>
      <c r="N942" s="209">
        <v>3009</v>
      </c>
      <c r="O942" s="209">
        <v>4001</v>
      </c>
      <c r="P942" s="376">
        <v>40607</v>
      </c>
      <c r="Q942" s="248"/>
      <c r="R942" s="251"/>
      <c r="S942" s="248"/>
      <c r="T942" s="248" t="s">
        <v>16014</v>
      </c>
      <c r="U942" s="248" t="s">
        <v>16270</v>
      </c>
    </row>
    <row r="943" spans="1:21" s="1" customFormat="1" ht="23.25" customHeight="1" x14ac:dyDescent="0.25">
      <c r="A943" t="s">
        <v>5683</v>
      </c>
      <c r="B943" t="str">
        <f t="shared" si="66"/>
        <v>32</v>
      </c>
      <c r="C943" t="str">
        <f t="shared" si="67"/>
        <v>L00</v>
      </c>
      <c r="D943" t="str">
        <f t="shared" si="68"/>
        <v>G61</v>
      </c>
      <c r="E943" s="161" t="s">
        <v>5684</v>
      </c>
      <c r="F943" t="s">
        <v>17168</v>
      </c>
      <c r="G943" t="s">
        <v>5685</v>
      </c>
      <c r="H943" s="209">
        <v>32</v>
      </c>
      <c r="I943" s="209" t="s">
        <v>2258</v>
      </c>
      <c r="J943" s="209" t="s">
        <v>5686</v>
      </c>
      <c r="K943" s="209">
        <v>317122</v>
      </c>
      <c r="L943" s="209">
        <v>210100</v>
      </c>
      <c r="M943" s="209">
        <v>404</v>
      </c>
      <c r="N943" s="209">
        <v>3009</v>
      </c>
      <c r="O943" s="209">
        <v>4001</v>
      </c>
      <c r="P943" s="376">
        <v>40608</v>
      </c>
      <c r="Q943" s="248"/>
      <c r="R943" s="251"/>
      <c r="S943" s="248"/>
      <c r="T943" s="248" t="s">
        <v>16014</v>
      </c>
      <c r="U943" s="248" t="s">
        <v>16270</v>
      </c>
    </row>
    <row r="944" spans="1:21" s="1" customFormat="1" ht="23.25" customHeight="1" x14ac:dyDescent="0.25">
      <c r="A944" t="s">
        <v>5687</v>
      </c>
      <c r="B944" t="str">
        <f t="shared" si="66"/>
        <v>32</v>
      </c>
      <c r="C944" t="str">
        <f t="shared" si="67"/>
        <v>L00</v>
      </c>
      <c r="D944" t="str">
        <f t="shared" si="68"/>
        <v>G62</v>
      </c>
      <c r="E944" s="161" t="s">
        <v>5688</v>
      </c>
      <c r="F944" t="s">
        <v>17168</v>
      </c>
      <c r="G944" t="s">
        <v>5689</v>
      </c>
      <c r="H944" s="209">
        <v>32</v>
      </c>
      <c r="I944" s="209" t="s">
        <v>2258</v>
      </c>
      <c r="J944" s="209" t="s">
        <v>5690</v>
      </c>
      <c r="K944" s="209">
        <v>317122</v>
      </c>
      <c r="L944" s="209">
        <v>210100</v>
      </c>
      <c r="M944" s="209">
        <v>404</v>
      </c>
      <c r="N944" s="209">
        <v>3009</v>
      </c>
      <c r="O944" s="209">
        <v>4001</v>
      </c>
      <c r="P944" s="376">
        <v>40609</v>
      </c>
      <c r="Q944" s="248"/>
      <c r="R944" s="251"/>
      <c r="S944" s="248"/>
      <c r="T944" s="248" t="s">
        <v>16014</v>
      </c>
      <c r="U944" s="248" t="s">
        <v>16270</v>
      </c>
    </row>
    <row r="945" spans="1:21" s="1" customFormat="1" ht="23.25" customHeight="1" x14ac:dyDescent="0.25">
      <c r="A945" t="s">
        <v>5691</v>
      </c>
      <c r="B945" t="str">
        <f t="shared" si="66"/>
        <v>32</v>
      </c>
      <c r="C945" t="str">
        <f t="shared" si="67"/>
        <v>L00</v>
      </c>
      <c r="D945" t="str">
        <f t="shared" si="68"/>
        <v>G63</v>
      </c>
      <c r="E945" s="161" t="s">
        <v>5692</v>
      </c>
      <c r="F945" t="s">
        <v>17168</v>
      </c>
      <c r="G945" t="s">
        <v>5693</v>
      </c>
      <c r="H945" s="209">
        <v>32</v>
      </c>
      <c r="I945" s="209" t="s">
        <v>2258</v>
      </c>
      <c r="J945" s="209" t="s">
        <v>5694</v>
      </c>
      <c r="K945" s="209">
        <v>317122</v>
      </c>
      <c r="L945" s="209">
        <v>210100</v>
      </c>
      <c r="M945" s="209">
        <v>404</v>
      </c>
      <c r="N945" s="209">
        <v>3009</v>
      </c>
      <c r="O945" s="209">
        <v>4001</v>
      </c>
      <c r="P945" s="376">
        <v>40610</v>
      </c>
      <c r="Q945" s="248"/>
      <c r="R945" s="251"/>
      <c r="S945" s="248"/>
      <c r="T945" s="248" t="s">
        <v>16014</v>
      </c>
      <c r="U945" s="248" t="s">
        <v>16270</v>
      </c>
    </row>
    <row r="946" spans="1:21" s="1" customFormat="1" ht="23.25" customHeight="1" x14ac:dyDescent="0.25">
      <c r="A946" t="s">
        <v>6118</v>
      </c>
      <c r="B946" t="str">
        <f t="shared" si="66"/>
        <v>32</v>
      </c>
      <c r="C946" t="str">
        <f t="shared" si="67"/>
        <v>L02</v>
      </c>
      <c r="D946" s="209" t="str">
        <f t="shared" si="68"/>
        <v>003</v>
      </c>
      <c r="E946" s="161" t="s">
        <v>6119</v>
      </c>
      <c r="F946" t="s">
        <v>17168</v>
      </c>
      <c r="G946" t="s">
        <v>6120</v>
      </c>
      <c r="H946" s="209">
        <v>32</v>
      </c>
      <c r="I946" s="209" t="s">
        <v>1829</v>
      </c>
      <c r="J946" s="209">
        <v>3</v>
      </c>
      <c r="K946" s="209">
        <v>317122</v>
      </c>
      <c r="L946" s="209">
        <v>210100</v>
      </c>
      <c r="M946" s="209">
        <v>404</v>
      </c>
      <c r="N946" s="209">
        <v>3009</v>
      </c>
      <c r="O946" s="209">
        <v>4001</v>
      </c>
      <c r="P946" s="376">
        <v>40611</v>
      </c>
      <c r="Q946" s="248"/>
      <c r="R946" s="251"/>
      <c r="S946" s="248"/>
      <c r="T946" s="248" t="s">
        <v>16014</v>
      </c>
      <c r="U946" s="248" t="s">
        <v>16270</v>
      </c>
    </row>
    <row r="947" spans="1:21" s="1" customFormat="1" ht="23.25" customHeight="1" x14ac:dyDescent="0.25">
      <c r="A947" t="s">
        <v>5695</v>
      </c>
      <c r="B947" t="str">
        <f t="shared" si="66"/>
        <v>32</v>
      </c>
      <c r="C947" t="str">
        <f t="shared" si="67"/>
        <v>L00</v>
      </c>
      <c r="D947" t="str">
        <f t="shared" si="68"/>
        <v>G64</v>
      </c>
      <c r="E947" s="161" t="s">
        <v>5696</v>
      </c>
      <c r="F947" t="s">
        <v>17168</v>
      </c>
      <c r="G947" t="s">
        <v>5697</v>
      </c>
      <c r="H947" s="209">
        <v>32</v>
      </c>
      <c r="I947" s="209" t="s">
        <v>2258</v>
      </c>
      <c r="J947" s="209" t="s">
        <v>5698</v>
      </c>
      <c r="K947" s="209">
        <v>317122</v>
      </c>
      <c r="L947" s="209">
        <v>210100</v>
      </c>
      <c r="M947" s="209">
        <v>404</v>
      </c>
      <c r="N947" s="209">
        <v>3009</v>
      </c>
      <c r="O947" s="209">
        <v>4001</v>
      </c>
      <c r="P947" s="376">
        <v>40612</v>
      </c>
      <c r="Q947" s="248"/>
      <c r="R947" s="251"/>
      <c r="S947" s="248"/>
      <c r="T947" s="248" t="s">
        <v>16014</v>
      </c>
      <c r="U947" s="248" t="s">
        <v>16270</v>
      </c>
    </row>
    <row r="948" spans="1:21" s="1" customFormat="1" ht="23.25" customHeight="1" x14ac:dyDescent="0.25">
      <c r="A948" t="s">
        <v>6157</v>
      </c>
      <c r="B948" t="str">
        <f t="shared" si="66"/>
        <v>32</v>
      </c>
      <c r="C948" t="str">
        <f t="shared" si="67"/>
        <v>L02</v>
      </c>
      <c r="D948" s="209" t="str">
        <f t="shared" si="68"/>
        <v>016</v>
      </c>
      <c r="E948" s="161" t="s">
        <v>6158</v>
      </c>
      <c r="F948" t="s">
        <v>17168</v>
      </c>
      <c r="G948" t="s">
        <v>6159</v>
      </c>
      <c r="H948" s="209">
        <v>32</v>
      </c>
      <c r="I948" s="209" t="s">
        <v>1829</v>
      </c>
      <c r="J948" s="209">
        <v>16</v>
      </c>
      <c r="K948" s="209">
        <v>317122</v>
      </c>
      <c r="L948" s="209">
        <v>210100</v>
      </c>
      <c r="M948" s="209">
        <v>404</v>
      </c>
      <c r="N948" s="209">
        <v>3009</v>
      </c>
      <c r="O948" s="209">
        <v>4001</v>
      </c>
      <c r="P948" s="376">
        <v>40613</v>
      </c>
      <c r="Q948" s="248"/>
      <c r="R948" s="251"/>
      <c r="S948" s="248"/>
      <c r="T948" s="248" t="s">
        <v>16014</v>
      </c>
      <c r="U948" s="248" t="s">
        <v>16270</v>
      </c>
    </row>
    <row r="949" spans="1:21" s="1" customFormat="1" ht="23.25" customHeight="1" x14ac:dyDescent="0.25">
      <c r="A949" t="s">
        <v>5699</v>
      </c>
      <c r="B949" t="str">
        <f t="shared" si="66"/>
        <v>32</v>
      </c>
      <c r="C949" t="str">
        <f t="shared" si="67"/>
        <v>L00</v>
      </c>
      <c r="D949" t="str">
        <f t="shared" si="68"/>
        <v>G65</v>
      </c>
      <c r="E949" s="161" t="s">
        <v>5700</v>
      </c>
      <c r="F949" t="s">
        <v>17168</v>
      </c>
      <c r="G949" t="s">
        <v>5701</v>
      </c>
      <c r="H949" s="209">
        <v>32</v>
      </c>
      <c r="I949" s="209" t="s">
        <v>2258</v>
      </c>
      <c r="J949" s="209" t="s">
        <v>5702</v>
      </c>
      <c r="K949" s="209">
        <v>317122</v>
      </c>
      <c r="L949" s="209">
        <v>210100</v>
      </c>
      <c r="M949" s="209">
        <v>404</v>
      </c>
      <c r="N949" s="209">
        <v>3009</v>
      </c>
      <c r="O949" s="209">
        <v>4001</v>
      </c>
      <c r="P949" s="376">
        <v>40614</v>
      </c>
      <c r="Q949" s="248"/>
      <c r="R949" s="251"/>
      <c r="S949" s="248"/>
      <c r="T949" s="248" t="s">
        <v>16014</v>
      </c>
      <c r="U949" s="248" t="s">
        <v>16270</v>
      </c>
    </row>
    <row r="950" spans="1:21" s="1" customFormat="1" ht="23.25" customHeight="1" x14ac:dyDescent="0.25">
      <c r="A950" t="s">
        <v>5719</v>
      </c>
      <c r="B950" t="str">
        <f t="shared" si="66"/>
        <v>32</v>
      </c>
      <c r="C950" t="str">
        <f t="shared" si="67"/>
        <v>L00</v>
      </c>
      <c r="D950" t="str">
        <f t="shared" si="68"/>
        <v>G70</v>
      </c>
      <c r="E950" s="161" t="s">
        <v>5720</v>
      </c>
      <c r="F950" t="s">
        <v>17168</v>
      </c>
      <c r="G950" t="s">
        <v>5721</v>
      </c>
      <c r="H950" s="209">
        <v>32</v>
      </c>
      <c r="I950" s="209" t="s">
        <v>2258</v>
      </c>
      <c r="J950" s="209" t="s">
        <v>5722</v>
      </c>
      <c r="K950" s="209">
        <v>317122</v>
      </c>
      <c r="L950" s="209">
        <v>210100</v>
      </c>
      <c r="M950" s="209">
        <v>404</v>
      </c>
      <c r="N950" s="209">
        <v>3009</v>
      </c>
      <c r="O950" s="209">
        <v>4001</v>
      </c>
      <c r="P950" s="376">
        <v>40615</v>
      </c>
      <c r="Q950" s="248"/>
      <c r="R950" s="251"/>
      <c r="S950" s="248"/>
      <c r="T950" s="248" t="s">
        <v>16014</v>
      </c>
      <c r="U950" s="248" t="s">
        <v>16270</v>
      </c>
    </row>
    <row r="951" spans="1:21" s="1" customFormat="1" ht="23.25" customHeight="1" x14ac:dyDescent="0.25">
      <c r="A951" t="s">
        <v>5723</v>
      </c>
      <c r="B951" t="str">
        <f t="shared" si="66"/>
        <v>32</v>
      </c>
      <c r="C951" t="str">
        <f t="shared" si="67"/>
        <v>L00</v>
      </c>
      <c r="D951" t="str">
        <f t="shared" si="68"/>
        <v>G71</v>
      </c>
      <c r="E951" s="161" t="s">
        <v>5724</v>
      </c>
      <c r="F951" t="s">
        <v>17168</v>
      </c>
      <c r="G951" t="s">
        <v>5725</v>
      </c>
      <c r="H951" s="209">
        <v>32</v>
      </c>
      <c r="I951" s="209" t="s">
        <v>2258</v>
      </c>
      <c r="J951" s="209" t="s">
        <v>5726</v>
      </c>
      <c r="K951" s="209">
        <v>317122</v>
      </c>
      <c r="L951" s="209">
        <v>210100</v>
      </c>
      <c r="M951" s="209">
        <v>404</v>
      </c>
      <c r="N951" s="209">
        <v>3009</v>
      </c>
      <c r="O951" s="209">
        <v>4001</v>
      </c>
      <c r="P951" s="376">
        <v>40616</v>
      </c>
      <c r="Q951" s="248"/>
      <c r="R951" s="251"/>
      <c r="S951" s="248"/>
      <c r="T951" s="248" t="s">
        <v>16014</v>
      </c>
      <c r="U951" s="248" t="s">
        <v>16270</v>
      </c>
    </row>
    <row r="952" spans="1:21" s="1" customFormat="1" ht="23.25" customHeight="1" x14ac:dyDescent="0.25">
      <c r="A952" t="s">
        <v>5735</v>
      </c>
      <c r="B952" t="str">
        <f t="shared" si="66"/>
        <v>32</v>
      </c>
      <c r="C952" t="str">
        <f t="shared" si="67"/>
        <v>L00</v>
      </c>
      <c r="D952" t="str">
        <f t="shared" si="68"/>
        <v>G74</v>
      </c>
      <c r="E952" s="161" t="s">
        <v>5736</v>
      </c>
      <c r="F952" t="s">
        <v>17168</v>
      </c>
      <c r="G952" t="s">
        <v>5737</v>
      </c>
      <c r="H952" s="209">
        <v>32</v>
      </c>
      <c r="I952" s="209" t="s">
        <v>2258</v>
      </c>
      <c r="J952" s="209" t="s">
        <v>5738</v>
      </c>
      <c r="K952" s="209">
        <v>317122</v>
      </c>
      <c r="L952" s="209">
        <v>210100</v>
      </c>
      <c r="M952" s="209">
        <v>404</v>
      </c>
      <c r="N952" s="209">
        <v>3009</v>
      </c>
      <c r="O952" s="209">
        <v>4001</v>
      </c>
      <c r="P952" s="376">
        <v>40617</v>
      </c>
      <c r="Q952" s="248"/>
      <c r="R952" s="251"/>
      <c r="S952" s="248"/>
      <c r="T952" s="248" t="s">
        <v>16014</v>
      </c>
      <c r="U952" s="248" t="s">
        <v>16270</v>
      </c>
    </row>
    <row r="953" spans="1:21" s="1" customFormat="1" ht="23.25" customHeight="1" x14ac:dyDescent="0.25">
      <c r="A953" t="s">
        <v>5731</v>
      </c>
      <c r="B953" t="str">
        <f t="shared" si="66"/>
        <v>32</v>
      </c>
      <c r="C953" t="str">
        <f t="shared" si="67"/>
        <v>L00</v>
      </c>
      <c r="D953" t="str">
        <f t="shared" si="68"/>
        <v>G73</v>
      </c>
      <c r="E953" s="161" t="s">
        <v>5732</v>
      </c>
      <c r="F953" t="s">
        <v>17168</v>
      </c>
      <c r="G953" t="s">
        <v>5733</v>
      </c>
      <c r="H953" s="209">
        <v>32</v>
      </c>
      <c r="I953" s="209" t="s">
        <v>2258</v>
      </c>
      <c r="J953" s="209" t="s">
        <v>5734</v>
      </c>
      <c r="K953" s="209">
        <v>317122</v>
      </c>
      <c r="L953" s="209">
        <v>210100</v>
      </c>
      <c r="M953" s="209">
        <v>404</v>
      </c>
      <c r="N953" s="209">
        <v>3009</v>
      </c>
      <c r="O953" s="209">
        <v>4001</v>
      </c>
      <c r="P953" s="376">
        <v>40618</v>
      </c>
      <c r="Q953" s="248"/>
      <c r="R953" s="251"/>
      <c r="S953" s="248"/>
      <c r="T953" s="248" t="s">
        <v>16014</v>
      </c>
      <c r="U953" s="248" t="s">
        <v>16270</v>
      </c>
    </row>
    <row r="954" spans="1:21" s="1" customFormat="1" ht="23.25" customHeight="1" x14ac:dyDescent="0.25">
      <c r="A954" t="s">
        <v>6160</v>
      </c>
      <c r="B954" t="str">
        <f t="shared" si="66"/>
        <v>32</v>
      </c>
      <c r="C954" t="str">
        <f t="shared" si="67"/>
        <v>L02</v>
      </c>
      <c r="D954" s="209" t="str">
        <f t="shared" si="68"/>
        <v>017</v>
      </c>
      <c r="E954" s="161" t="s">
        <v>6161</v>
      </c>
      <c r="F954" t="s">
        <v>17168</v>
      </c>
      <c r="G954" t="s">
        <v>6162</v>
      </c>
      <c r="H954" s="209">
        <v>32</v>
      </c>
      <c r="I954" s="209" t="s">
        <v>1829</v>
      </c>
      <c r="J954" s="209">
        <v>17</v>
      </c>
      <c r="K954" s="209">
        <v>317122</v>
      </c>
      <c r="L954" s="209">
        <v>210100</v>
      </c>
      <c r="M954" s="209">
        <v>404</v>
      </c>
      <c r="N954" s="209">
        <v>3009</v>
      </c>
      <c r="O954" s="209">
        <v>4001</v>
      </c>
      <c r="P954" s="376">
        <v>40619</v>
      </c>
      <c r="Q954" s="248"/>
      <c r="R954" s="251"/>
      <c r="S954" s="248"/>
      <c r="T954" s="248" t="s">
        <v>16014</v>
      </c>
      <c r="U954" s="248" t="s">
        <v>16270</v>
      </c>
    </row>
    <row r="955" spans="1:21" s="1" customFormat="1" ht="23.25" customHeight="1" x14ac:dyDescent="0.25">
      <c r="A955" t="s">
        <v>5739</v>
      </c>
      <c r="B955" t="str">
        <f t="shared" si="66"/>
        <v>32</v>
      </c>
      <c r="C955" t="str">
        <f t="shared" si="67"/>
        <v>L00</v>
      </c>
      <c r="D955" t="str">
        <f t="shared" si="68"/>
        <v>G75</v>
      </c>
      <c r="E955" s="161" t="s">
        <v>5740</v>
      </c>
      <c r="F955" t="s">
        <v>17168</v>
      </c>
      <c r="G955" t="s">
        <v>5741</v>
      </c>
      <c r="H955" s="209">
        <v>32</v>
      </c>
      <c r="I955" s="209" t="s">
        <v>2258</v>
      </c>
      <c r="J955" s="209" t="s">
        <v>5742</v>
      </c>
      <c r="K955" s="209">
        <v>317122</v>
      </c>
      <c r="L955" s="209">
        <v>210100</v>
      </c>
      <c r="M955" s="209">
        <v>404</v>
      </c>
      <c r="N955" s="209">
        <v>3009</v>
      </c>
      <c r="O955" s="209">
        <v>4001</v>
      </c>
      <c r="P955" s="376">
        <v>40620</v>
      </c>
      <c r="Q955" s="248"/>
      <c r="R955" s="251"/>
      <c r="S955" s="248"/>
      <c r="T955" s="248" t="s">
        <v>16014</v>
      </c>
      <c r="U955" s="248" t="s">
        <v>16270</v>
      </c>
    </row>
    <row r="956" spans="1:21" s="1" customFormat="1" ht="23.25" customHeight="1" x14ac:dyDescent="0.25">
      <c r="A956" t="s">
        <v>5743</v>
      </c>
      <c r="B956" t="str">
        <f t="shared" si="66"/>
        <v>32</v>
      </c>
      <c r="C956" t="str">
        <f t="shared" si="67"/>
        <v>L00</v>
      </c>
      <c r="D956" t="str">
        <f t="shared" si="68"/>
        <v>G76</v>
      </c>
      <c r="E956" s="161" t="s">
        <v>5744</v>
      </c>
      <c r="F956" t="s">
        <v>17168</v>
      </c>
      <c r="G956" t="s">
        <v>5745</v>
      </c>
      <c r="H956" s="209">
        <v>32</v>
      </c>
      <c r="I956" s="209" t="s">
        <v>2258</v>
      </c>
      <c r="J956" s="209" t="s">
        <v>5746</v>
      </c>
      <c r="K956" s="209">
        <v>317122</v>
      </c>
      <c r="L956" s="209">
        <v>210100</v>
      </c>
      <c r="M956" s="209">
        <v>404</v>
      </c>
      <c r="N956" s="209">
        <v>3009</v>
      </c>
      <c r="O956" s="209">
        <v>4001</v>
      </c>
      <c r="P956" s="376">
        <v>40621</v>
      </c>
      <c r="Q956" s="248"/>
      <c r="R956" s="251"/>
      <c r="S956" s="248"/>
      <c r="T956" s="248" t="s">
        <v>16014</v>
      </c>
      <c r="U956" s="248" t="s">
        <v>16270</v>
      </c>
    </row>
    <row r="957" spans="1:21" s="1" customFormat="1" ht="23.25" customHeight="1" x14ac:dyDescent="0.25">
      <c r="A957" t="s">
        <v>5747</v>
      </c>
      <c r="B957" t="str">
        <f t="shared" si="66"/>
        <v>32</v>
      </c>
      <c r="C957" t="str">
        <f t="shared" si="67"/>
        <v>L00</v>
      </c>
      <c r="D957" t="str">
        <f t="shared" si="68"/>
        <v>G77</v>
      </c>
      <c r="E957" s="161" t="s">
        <v>5748</v>
      </c>
      <c r="F957" t="s">
        <v>17168</v>
      </c>
      <c r="G957" t="s">
        <v>5749</v>
      </c>
      <c r="H957" s="209">
        <v>32</v>
      </c>
      <c r="I957" s="209" t="s">
        <v>2258</v>
      </c>
      <c r="J957" s="209" t="s">
        <v>5750</v>
      </c>
      <c r="K957" s="209">
        <v>317122</v>
      </c>
      <c r="L957" s="209">
        <v>210100</v>
      </c>
      <c r="M957" s="209">
        <v>404</v>
      </c>
      <c r="N957" s="209">
        <v>3009</v>
      </c>
      <c r="O957" s="209">
        <v>4001</v>
      </c>
      <c r="P957" s="376">
        <v>40622</v>
      </c>
      <c r="Q957" s="248"/>
      <c r="R957" s="251"/>
      <c r="S957" s="248"/>
      <c r="T957" s="248" t="s">
        <v>16014</v>
      </c>
      <c r="U957" s="248" t="s">
        <v>16270</v>
      </c>
    </row>
    <row r="958" spans="1:21" s="1" customFormat="1" ht="23.25" customHeight="1" x14ac:dyDescent="0.25">
      <c r="A958" t="s">
        <v>5751</v>
      </c>
      <c r="B958" t="str">
        <f t="shared" si="66"/>
        <v>32</v>
      </c>
      <c r="C958" t="str">
        <f t="shared" si="67"/>
        <v>L00</v>
      </c>
      <c r="D958" t="str">
        <f t="shared" si="68"/>
        <v>G78</v>
      </c>
      <c r="E958" s="161" t="s">
        <v>5752</v>
      </c>
      <c r="F958" t="s">
        <v>17168</v>
      </c>
      <c r="G958" t="s">
        <v>5753</v>
      </c>
      <c r="H958" s="209">
        <v>32</v>
      </c>
      <c r="I958" s="209" t="s">
        <v>2258</v>
      </c>
      <c r="J958" s="209" t="s">
        <v>5754</v>
      </c>
      <c r="K958" s="209">
        <v>317122</v>
      </c>
      <c r="L958" s="209">
        <v>210100</v>
      </c>
      <c r="M958" s="209">
        <v>404</v>
      </c>
      <c r="N958" s="209">
        <v>3009</v>
      </c>
      <c r="O958" s="209">
        <v>4001</v>
      </c>
      <c r="P958" s="376">
        <v>40623</v>
      </c>
      <c r="Q958" s="248"/>
      <c r="R958" s="251"/>
      <c r="S958" s="248"/>
      <c r="T958" s="248" t="s">
        <v>16014</v>
      </c>
      <c r="U958" s="248" t="s">
        <v>16270</v>
      </c>
    </row>
    <row r="959" spans="1:21" s="1" customFormat="1" ht="23.25" customHeight="1" x14ac:dyDescent="0.25">
      <c r="A959" t="s">
        <v>5755</v>
      </c>
      <c r="B959" t="str">
        <f t="shared" si="66"/>
        <v>32</v>
      </c>
      <c r="C959" t="str">
        <f t="shared" si="67"/>
        <v>L00</v>
      </c>
      <c r="D959" t="str">
        <f t="shared" si="68"/>
        <v>G79</v>
      </c>
      <c r="E959" s="161" t="s">
        <v>5756</v>
      </c>
      <c r="F959" t="s">
        <v>17168</v>
      </c>
      <c r="G959" t="s">
        <v>5757</v>
      </c>
      <c r="H959" s="209">
        <v>32</v>
      </c>
      <c r="I959" s="209" t="s">
        <v>2258</v>
      </c>
      <c r="J959" s="209" t="s">
        <v>5758</v>
      </c>
      <c r="K959" s="209">
        <v>317122</v>
      </c>
      <c r="L959" s="209">
        <v>210100</v>
      </c>
      <c r="M959" s="209">
        <v>404</v>
      </c>
      <c r="N959" s="209">
        <v>3009</v>
      </c>
      <c r="O959" s="209">
        <v>4001</v>
      </c>
      <c r="P959" s="376">
        <v>40624</v>
      </c>
      <c r="Q959" s="248"/>
      <c r="R959" s="251"/>
      <c r="S959" s="248"/>
      <c r="T959" s="248" t="s">
        <v>16014</v>
      </c>
      <c r="U959" s="248" t="s">
        <v>16270</v>
      </c>
    </row>
    <row r="960" spans="1:21" s="1" customFormat="1" ht="23.25" customHeight="1" x14ac:dyDescent="0.25">
      <c r="A960" t="s">
        <v>5759</v>
      </c>
      <c r="B960" t="str">
        <f t="shared" si="66"/>
        <v>32</v>
      </c>
      <c r="C960" t="str">
        <f t="shared" si="67"/>
        <v>L00</v>
      </c>
      <c r="D960" t="str">
        <f t="shared" si="68"/>
        <v>G80</v>
      </c>
      <c r="E960" s="161" t="s">
        <v>5760</v>
      </c>
      <c r="F960" t="s">
        <v>17168</v>
      </c>
      <c r="G960" t="s">
        <v>5761</v>
      </c>
      <c r="H960" s="209">
        <v>32</v>
      </c>
      <c r="I960" s="209" t="s">
        <v>2258</v>
      </c>
      <c r="J960" s="209" t="s">
        <v>5762</v>
      </c>
      <c r="K960" s="209">
        <v>317122</v>
      </c>
      <c r="L960" s="209">
        <v>210100</v>
      </c>
      <c r="M960" s="209">
        <v>404</v>
      </c>
      <c r="N960" s="209">
        <v>3009</v>
      </c>
      <c r="O960" s="209">
        <v>4001</v>
      </c>
      <c r="P960" s="376">
        <v>40625</v>
      </c>
      <c r="Q960" s="248"/>
      <c r="R960" s="251"/>
      <c r="S960" s="248"/>
      <c r="T960" s="248" t="s">
        <v>16014</v>
      </c>
      <c r="U960" s="248" t="s">
        <v>16270</v>
      </c>
    </row>
    <row r="961" spans="1:21" s="1" customFormat="1" ht="23.25" customHeight="1" x14ac:dyDescent="0.25">
      <c r="A961" t="s">
        <v>5771</v>
      </c>
      <c r="B961" t="str">
        <f t="shared" si="66"/>
        <v>32</v>
      </c>
      <c r="C961" t="str">
        <f t="shared" si="67"/>
        <v>L00</v>
      </c>
      <c r="D961" t="str">
        <f t="shared" si="68"/>
        <v>G83</v>
      </c>
      <c r="E961" s="161" t="s">
        <v>5772</v>
      </c>
      <c r="F961" t="s">
        <v>17168</v>
      </c>
      <c r="G961" t="s">
        <v>5773</v>
      </c>
      <c r="H961" s="209">
        <v>32</v>
      </c>
      <c r="I961" s="209" t="s">
        <v>2258</v>
      </c>
      <c r="J961" s="209" t="s">
        <v>5774</v>
      </c>
      <c r="K961" s="209">
        <v>317122</v>
      </c>
      <c r="L961" s="209">
        <v>210100</v>
      </c>
      <c r="M961" s="209">
        <v>404</v>
      </c>
      <c r="N961" s="209">
        <v>3009</v>
      </c>
      <c r="O961" s="209">
        <v>4001</v>
      </c>
      <c r="P961" s="376">
        <v>40626</v>
      </c>
      <c r="Q961" s="248"/>
      <c r="R961" s="251"/>
      <c r="S961" s="248"/>
      <c r="T961" s="248" t="s">
        <v>16014</v>
      </c>
      <c r="U961" s="248" t="s">
        <v>16270</v>
      </c>
    </row>
    <row r="962" spans="1:21" s="1" customFormat="1" ht="23.25" customHeight="1" x14ac:dyDescent="0.25">
      <c r="A962" t="s">
        <v>5763</v>
      </c>
      <c r="B962" t="str">
        <f t="shared" si="66"/>
        <v>32</v>
      </c>
      <c r="C962" t="str">
        <f t="shared" si="67"/>
        <v>L00</v>
      </c>
      <c r="D962" t="str">
        <f t="shared" si="68"/>
        <v>G81</v>
      </c>
      <c r="E962" s="161" t="s">
        <v>5764</v>
      </c>
      <c r="F962" t="s">
        <v>17168</v>
      </c>
      <c r="G962" t="s">
        <v>5765</v>
      </c>
      <c r="H962" s="209">
        <v>32</v>
      </c>
      <c r="I962" s="209" t="s">
        <v>2258</v>
      </c>
      <c r="J962" s="209" t="s">
        <v>5766</v>
      </c>
      <c r="K962" s="209">
        <v>317122</v>
      </c>
      <c r="L962" s="209">
        <v>210100</v>
      </c>
      <c r="M962" s="209">
        <v>404</v>
      </c>
      <c r="N962" s="209">
        <v>3009</v>
      </c>
      <c r="O962" s="209">
        <v>4001</v>
      </c>
      <c r="P962" s="376">
        <v>40627</v>
      </c>
      <c r="Q962" s="248"/>
      <c r="R962" s="251"/>
      <c r="S962" s="248"/>
      <c r="T962" s="248" t="s">
        <v>16014</v>
      </c>
      <c r="U962" s="248" t="s">
        <v>16270</v>
      </c>
    </row>
    <row r="963" spans="1:21" s="1" customFormat="1" ht="23.25" customHeight="1" x14ac:dyDescent="0.25">
      <c r="A963" t="s">
        <v>5767</v>
      </c>
      <c r="B963" t="str">
        <f t="shared" si="66"/>
        <v>32</v>
      </c>
      <c r="C963" t="str">
        <f t="shared" si="67"/>
        <v>L00</v>
      </c>
      <c r="D963" t="str">
        <f t="shared" si="68"/>
        <v>G82</v>
      </c>
      <c r="E963" s="161" t="s">
        <v>5768</v>
      </c>
      <c r="F963" t="s">
        <v>17168</v>
      </c>
      <c r="G963" t="s">
        <v>5769</v>
      </c>
      <c r="H963" s="209">
        <v>32</v>
      </c>
      <c r="I963" s="209" t="s">
        <v>2258</v>
      </c>
      <c r="J963" s="209" t="s">
        <v>5770</v>
      </c>
      <c r="K963" s="209">
        <v>317122</v>
      </c>
      <c r="L963" s="209">
        <v>210100</v>
      </c>
      <c r="M963" s="209">
        <v>404</v>
      </c>
      <c r="N963" s="209">
        <v>3009</v>
      </c>
      <c r="O963" s="209">
        <v>4001</v>
      </c>
      <c r="P963" s="376">
        <v>40628</v>
      </c>
      <c r="Q963" s="248"/>
      <c r="R963" s="251"/>
      <c r="S963" s="248"/>
      <c r="T963" s="248" t="s">
        <v>16014</v>
      </c>
      <c r="U963" s="248" t="s">
        <v>16270</v>
      </c>
    </row>
    <row r="964" spans="1:21" s="1" customFormat="1" ht="23.25" customHeight="1" x14ac:dyDescent="0.25">
      <c r="A964" t="s">
        <v>5703</v>
      </c>
      <c r="B964" t="str">
        <f t="shared" si="66"/>
        <v>32</v>
      </c>
      <c r="C964" t="str">
        <f t="shared" si="67"/>
        <v>L00</v>
      </c>
      <c r="D964" t="str">
        <f t="shared" si="68"/>
        <v>G66</v>
      </c>
      <c r="E964" s="161" t="s">
        <v>5704</v>
      </c>
      <c r="F964" t="s">
        <v>17168</v>
      </c>
      <c r="G964" t="s">
        <v>5705</v>
      </c>
      <c r="H964" s="209">
        <v>32</v>
      </c>
      <c r="I964" s="209" t="s">
        <v>2258</v>
      </c>
      <c r="J964" s="209" t="s">
        <v>5706</v>
      </c>
      <c r="K964" s="209">
        <v>317122</v>
      </c>
      <c r="L964" s="209">
        <v>210100</v>
      </c>
      <c r="M964" s="209">
        <v>404</v>
      </c>
      <c r="N964" s="209">
        <v>3009</v>
      </c>
      <c r="O964" s="209">
        <v>4001</v>
      </c>
      <c r="P964" s="376">
        <v>40629</v>
      </c>
      <c r="Q964" s="248"/>
      <c r="R964" s="251"/>
      <c r="S964" s="248"/>
      <c r="T964" s="248" t="s">
        <v>16014</v>
      </c>
      <c r="U964" s="248" t="s">
        <v>16270</v>
      </c>
    </row>
    <row r="965" spans="1:21" s="1" customFormat="1" ht="23.25" customHeight="1" x14ac:dyDescent="0.25">
      <c r="A965" t="s">
        <v>6163</v>
      </c>
      <c r="B965" t="str">
        <f t="shared" si="66"/>
        <v>32</v>
      </c>
      <c r="C965" t="str">
        <f t="shared" si="67"/>
        <v>L02</v>
      </c>
      <c r="D965" s="209" t="str">
        <f t="shared" si="68"/>
        <v>018</v>
      </c>
      <c r="E965" s="161" t="s">
        <v>6164</v>
      </c>
      <c r="F965" t="s">
        <v>17168</v>
      </c>
      <c r="G965" t="s">
        <v>6165</v>
      </c>
      <c r="H965" s="209">
        <v>32</v>
      </c>
      <c r="I965" s="209" t="s">
        <v>1829</v>
      </c>
      <c r="J965" s="209">
        <v>18</v>
      </c>
      <c r="K965" s="209">
        <v>317122</v>
      </c>
      <c r="L965" s="209">
        <v>210100</v>
      </c>
      <c r="M965" s="209">
        <v>404</v>
      </c>
      <c r="N965" s="209">
        <v>3009</v>
      </c>
      <c r="O965" s="209">
        <v>4001</v>
      </c>
      <c r="P965" s="376">
        <v>40630</v>
      </c>
      <c r="Q965" s="248"/>
      <c r="R965" s="251"/>
      <c r="S965" s="248"/>
      <c r="T965" s="248" t="s">
        <v>16014</v>
      </c>
      <c r="U965" s="248" t="s">
        <v>16270</v>
      </c>
    </row>
    <row r="966" spans="1:21" s="1" customFormat="1" ht="23.25" customHeight="1" x14ac:dyDescent="0.25">
      <c r="A966" t="s">
        <v>6121</v>
      </c>
      <c r="B966" t="str">
        <f t="shared" si="66"/>
        <v>32</v>
      </c>
      <c r="C966" t="str">
        <f t="shared" si="67"/>
        <v>L02</v>
      </c>
      <c r="D966" s="209" t="str">
        <f t="shared" si="68"/>
        <v>004</v>
      </c>
      <c r="E966" s="161" t="s">
        <v>6122</v>
      </c>
      <c r="F966" t="s">
        <v>17168</v>
      </c>
      <c r="G966" t="s">
        <v>6123</v>
      </c>
      <c r="H966" s="209">
        <v>32</v>
      </c>
      <c r="I966" s="209" t="s">
        <v>1829</v>
      </c>
      <c r="J966" s="209">
        <v>4</v>
      </c>
      <c r="K966" s="209">
        <v>317122</v>
      </c>
      <c r="L966" s="209">
        <v>210100</v>
      </c>
      <c r="M966" s="209">
        <v>404</v>
      </c>
      <c r="N966" s="209">
        <v>3009</v>
      </c>
      <c r="O966" s="209">
        <v>4001</v>
      </c>
      <c r="P966" s="376">
        <v>40631</v>
      </c>
      <c r="Q966" s="248"/>
      <c r="R966" s="251"/>
      <c r="S966" s="248"/>
      <c r="T966" s="248" t="s">
        <v>16014</v>
      </c>
      <c r="U966" s="248" t="s">
        <v>16270</v>
      </c>
    </row>
    <row r="967" spans="1:21" s="1" customFormat="1" ht="23.25" customHeight="1" x14ac:dyDescent="0.25">
      <c r="A967" t="s">
        <v>6124</v>
      </c>
      <c r="B967" t="str">
        <f t="shared" si="66"/>
        <v>32</v>
      </c>
      <c r="C967" t="str">
        <f t="shared" si="67"/>
        <v>L02</v>
      </c>
      <c r="D967" s="209" t="str">
        <f t="shared" si="68"/>
        <v>005</v>
      </c>
      <c r="E967" s="161" t="s">
        <v>6125</v>
      </c>
      <c r="F967" t="s">
        <v>17168</v>
      </c>
      <c r="G967" t="s">
        <v>6126</v>
      </c>
      <c r="H967" s="209">
        <v>32</v>
      </c>
      <c r="I967" s="209" t="s">
        <v>1829</v>
      </c>
      <c r="J967" s="209">
        <v>5</v>
      </c>
      <c r="K967" s="209">
        <v>317122</v>
      </c>
      <c r="L967" s="209">
        <v>210100</v>
      </c>
      <c r="M967" s="209">
        <v>404</v>
      </c>
      <c r="N967" s="209">
        <v>3009</v>
      </c>
      <c r="O967" s="209">
        <v>4001</v>
      </c>
      <c r="P967" s="376">
        <v>40632</v>
      </c>
      <c r="Q967" s="248"/>
      <c r="R967" s="251"/>
      <c r="S967" s="248"/>
      <c r="T967" s="248" t="s">
        <v>16014</v>
      </c>
      <c r="U967" s="248" t="s">
        <v>16270</v>
      </c>
    </row>
    <row r="968" spans="1:21" s="1" customFormat="1" ht="23.25" customHeight="1" x14ac:dyDescent="0.25">
      <c r="A968" t="s">
        <v>6127</v>
      </c>
      <c r="B968" t="str">
        <f t="shared" si="66"/>
        <v>32</v>
      </c>
      <c r="C968" t="str">
        <f t="shared" si="67"/>
        <v>L02</v>
      </c>
      <c r="D968" s="209" t="str">
        <f t="shared" si="68"/>
        <v>006</v>
      </c>
      <c r="E968" s="161" t="s">
        <v>6128</v>
      </c>
      <c r="F968" t="s">
        <v>17168</v>
      </c>
      <c r="G968" t="s">
        <v>6129</v>
      </c>
      <c r="H968" s="209">
        <v>32</v>
      </c>
      <c r="I968" s="209" t="s">
        <v>1829</v>
      </c>
      <c r="J968" s="209">
        <v>6</v>
      </c>
      <c r="K968" s="209">
        <v>317122</v>
      </c>
      <c r="L968" s="209">
        <v>210100</v>
      </c>
      <c r="M968" s="209">
        <v>404</v>
      </c>
      <c r="N968" s="209">
        <v>3009</v>
      </c>
      <c r="O968" s="209">
        <v>4001</v>
      </c>
      <c r="P968" s="376">
        <v>40633</v>
      </c>
      <c r="Q968" s="248"/>
      <c r="R968" s="251"/>
      <c r="S968" s="248"/>
      <c r="T968" s="248" t="s">
        <v>16014</v>
      </c>
      <c r="U968" s="248" t="s">
        <v>16270</v>
      </c>
    </row>
    <row r="969" spans="1:21" s="1" customFormat="1" ht="23.25" customHeight="1" x14ac:dyDescent="0.25">
      <c r="A969" t="s">
        <v>6130</v>
      </c>
      <c r="B969" t="str">
        <f t="shared" si="66"/>
        <v>32</v>
      </c>
      <c r="C969" t="str">
        <f t="shared" si="67"/>
        <v>L02</v>
      </c>
      <c r="D969" s="209" t="str">
        <f t="shared" si="68"/>
        <v>007</v>
      </c>
      <c r="E969" s="161" t="s">
        <v>6131</v>
      </c>
      <c r="F969" t="s">
        <v>17168</v>
      </c>
      <c r="G969" t="s">
        <v>6132</v>
      </c>
      <c r="H969" s="209">
        <v>32</v>
      </c>
      <c r="I969" s="209" t="s">
        <v>1829</v>
      </c>
      <c r="J969" s="209">
        <v>7</v>
      </c>
      <c r="K969" s="209">
        <v>317122</v>
      </c>
      <c r="L969" s="209">
        <v>210100</v>
      </c>
      <c r="M969" s="209">
        <v>404</v>
      </c>
      <c r="N969" s="209">
        <v>3009</v>
      </c>
      <c r="O969" s="209">
        <v>4001</v>
      </c>
      <c r="P969" s="376">
        <v>40634</v>
      </c>
      <c r="Q969" s="248"/>
      <c r="R969" s="251"/>
      <c r="S969" s="248"/>
      <c r="T969" s="248" t="s">
        <v>16014</v>
      </c>
      <c r="U969" s="248" t="s">
        <v>16270</v>
      </c>
    </row>
    <row r="970" spans="1:21" s="1" customFormat="1" ht="23.25" customHeight="1" x14ac:dyDescent="0.25">
      <c r="A970" t="s">
        <v>6133</v>
      </c>
      <c r="B970" t="str">
        <f t="shared" si="66"/>
        <v>32</v>
      </c>
      <c r="C970" t="str">
        <f t="shared" si="67"/>
        <v>L02</v>
      </c>
      <c r="D970" s="209" t="str">
        <f t="shared" si="68"/>
        <v>008</v>
      </c>
      <c r="E970" s="161" t="s">
        <v>6134</v>
      </c>
      <c r="F970" t="s">
        <v>17168</v>
      </c>
      <c r="G970" t="s">
        <v>6135</v>
      </c>
      <c r="H970" s="209">
        <v>32</v>
      </c>
      <c r="I970" s="209" t="s">
        <v>1829</v>
      </c>
      <c r="J970" s="209">
        <v>8</v>
      </c>
      <c r="K970" s="209">
        <v>317122</v>
      </c>
      <c r="L970" s="209">
        <v>210100</v>
      </c>
      <c r="M970" s="209">
        <v>404</v>
      </c>
      <c r="N970" s="209">
        <v>3009</v>
      </c>
      <c r="O970" s="209">
        <v>4001</v>
      </c>
      <c r="P970" s="376">
        <v>40635</v>
      </c>
      <c r="Q970" s="248"/>
      <c r="R970" s="251"/>
      <c r="S970" s="248"/>
      <c r="T970" s="248" t="s">
        <v>16014</v>
      </c>
      <c r="U970" s="248" t="s">
        <v>16270</v>
      </c>
    </row>
    <row r="971" spans="1:21" s="1" customFormat="1" ht="23.25" customHeight="1" x14ac:dyDescent="0.25">
      <c r="A971" t="s">
        <v>6136</v>
      </c>
      <c r="B971" t="str">
        <f t="shared" si="66"/>
        <v>32</v>
      </c>
      <c r="C971" t="str">
        <f t="shared" si="67"/>
        <v>L02</v>
      </c>
      <c r="D971" s="209" t="str">
        <f t="shared" si="68"/>
        <v>009</v>
      </c>
      <c r="E971" s="161" t="s">
        <v>6137</v>
      </c>
      <c r="F971" t="s">
        <v>17168</v>
      </c>
      <c r="G971" t="s">
        <v>6138</v>
      </c>
      <c r="H971" s="209">
        <v>32</v>
      </c>
      <c r="I971" s="209" t="s">
        <v>1829</v>
      </c>
      <c r="J971" s="209">
        <v>9</v>
      </c>
      <c r="K971" s="209">
        <v>317122</v>
      </c>
      <c r="L971" s="209">
        <v>210100</v>
      </c>
      <c r="M971" s="209">
        <v>404</v>
      </c>
      <c r="N971" s="209">
        <v>3009</v>
      </c>
      <c r="O971" s="209">
        <v>4001</v>
      </c>
      <c r="P971" s="376">
        <v>40636</v>
      </c>
      <c r="Q971" s="248"/>
      <c r="R971" s="251"/>
      <c r="S971" s="248"/>
      <c r="T971" s="248" t="s">
        <v>16014</v>
      </c>
      <c r="U971" s="248" t="s">
        <v>16270</v>
      </c>
    </row>
    <row r="972" spans="1:21" s="1" customFormat="1" ht="23.25" customHeight="1" x14ac:dyDescent="0.25">
      <c r="A972" t="s">
        <v>6139</v>
      </c>
      <c r="B972" t="str">
        <f t="shared" si="66"/>
        <v>32</v>
      </c>
      <c r="C972" t="str">
        <f t="shared" si="67"/>
        <v>L02</v>
      </c>
      <c r="D972" s="209" t="str">
        <f t="shared" si="68"/>
        <v>010</v>
      </c>
      <c r="E972" s="161" t="s">
        <v>6140</v>
      </c>
      <c r="F972" t="s">
        <v>17168</v>
      </c>
      <c r="G972" t="s">
        <v>6141</v>
      </c>
      <c r="H972" s="209">
        <v>32</v>
      </c>
      <c r="I972" s="209" t="s">
        <v>1829</v>
      </c>
      <c r="J972" s="209">
        <v>10</v>
      </c>
      <c r="K972" s="209">
        <v>317122</v>
      </c>
      <c r="L972" s="209">
        <v>210100</v>
      </c>
      <c r="M972" s="209">
        <v>404</v>
      </c>
      <c r="N972" s="209">
        <v>3009</v>
      </c>
      <c r="O972" s="209">
        <v>4001</v>
      </c>
      <c r="P972" s="376">
        <v>40637</v>
      </c>
      <c r="Q972" s="248"/>
      <c r="R972" s="251"/>
      <c r="S972" s="248"/>
      <c r="T972" s="248" t="s">
        <v>16014</v>
      </c>
      <c r="U972" s="248" t="s">
        <v>16270</v>
      </c>
    </row>
    <row r="973" spans="1:21" s="1" customFormat="1" ht="23.25" customHeight="1" x14ac:dyDescent="0.25">
      <c r="A973" t="s">
        <v>6142</v>
      </c>
      <c r="B973" t="str">
        <f t="shared" si="66"/>
        <v>32</v>
      </c>
      <c r="C973" t="str">
        <f t="shared" si="67"/>
        <v>L02</v>
      </c>
      <c r="D973" s="209" t="str">
        <f t="shared" si="68"/>
        <v>011</v>
      </c>
      <c r="E973" s="161" t="s">
        <v>6143</v>
      </c>
      <c r="F973" t="s">
        <v>17168</v>
      </c>
      <c r="G973" t="s">
        <v>6144</v>
      </c>
      <c r="H973" s="209">
        <v>32</v>
      </c>
      <c r="I973" s="209" t="s">
        <v>1829</v>
      </c>
      <c r="J973" s="209">
        <v>11</v>
      </c>
      <c r="K973" s="209">
        <v>317122</v>
      </c>
      <c r="L973" s="209">
        <v>210100</v>
      </c>
      <c r="M973" s="209">
        <v>404</v>
      </c>
      <c r="N973" s="209">
        <v>3009</v>
      </c>
      <c r="O973" s="209">
        <v>4001</v>
      </c>
      <c r="P973" s="376">
        <v>40638</v>
      </c>
      <c r="Q973" s="248"/>
      <c r="R973" s="251"/>
      <c r="S973" s="248"/>
      <c r="T973" s="248" t="s">
        <v>16014</v>
      </c>
      <c r="U973" s="248" t="s">
        <v>16270</v>
      </c>
    </row>
    <row r="974" spans="1:21" s="1" customFormat="1" ht="23.25" customHeight="1" x14ac:dyDescent="0.25">
      <c r="A974" t="s">
        <v>6166</v>
      </c>
      <c r="B974" t="str">
        <f t="shared" si="66"/>
        <v>32</v>
      </c>
      <c r="C974" t="str">
        <f t="shared" si="67"/>
        <v>L02</v>
      </c>
      <c r="D974" s="209" t="str">
        <f t="shared" si="68"/>
        <v>019</v>
      </c>
      <c r="E974" s="161" t="s">
        <v>6167</v>
      </c>
      <c r="F974" t="s">
        <v>17168</v>
      </c>
      <c r="G974" t="s">
        <v>6168</v>
      </c>
      <c r="H974" s="209">
        <v>32</v>
      </c>
      <c r="I974" s="209" t="s">
        <v>1829</v>
      </c>
      <c r="J974" s="209">
        <v>19</v>
      </c>
      <c r="K974" s="209">
        <v>317122</v>
      </c>
      <c r="L974" s="209">
        <v>210100</v>
      </c>
      <c r="M974" s="209">
        <v>404</v>
      </c>
      <c r="N974" s="209">
        <v>3009</v>
      </c>
      <c r="O974" s="209">
        <v>4001</v>
      </c>
      <c r="P974" s="376">
        <v>40639</v>
      </c>
      <c r="Q974" s="248"/>
      <c r="R974" s="251"/>
      <c r="S974" s="248"/>
      <c r="T974" s="248" t="s">
        <v>16014</v>
      </c>
      <c r="U974" s="248" t="s">
        <v>16270</v>
      </c>
    </row>
    <row r="975" spans="1:21" s="1" customFormat="1" ht="23.25" customHeight="1" x14ac:dyDescent="0.25">
      <c r="A975" t="s">
        <v>6145</v>
      </c>
      <c r="B975" t="str">
        <f t="shared" si="66"/>
        <v>32</v>
      </c>
      <c r="C975" t="str">
        <f t="shared" si="67"/>
        <v>L02</v>
      </c>
      <c r="D975" s="209" t="str">
        <f t="shared" si="68"/>
        <v>012</v>
      </c>
      <c r="E975" s="161" t="s">
        <v>6146</v>
      </c>
      <c r="F975" t="s">
        <v>17168</v>
      </c>
      <c r="G975" t="s">
        <v>6147</v>
      </c>
      <c r="H975" s="209">
        <v>32</v>
      </c>
      <c r="I975" s="209" t="s">
        <v>1829</v>
      </c>
      <c r="J975" s="209">
        <v>12</v>
      </c>
      <c r="K975" s="209">
        <v>317122</v>
      </c>
      <c r="L975" s="209">
        <v>210100</v>
      </c>
      <c r="M975" s="209">
        <v>404</v>
      </c>
      <c r="N975" s="209">
        <v>3009</v>
      </c>
      <c r="O975" s="209">
        <v>4001</v>
      </c>
      <c r="P975" s="376">
        <v>40640</v>
      </c>
      <c r="Q975" s="248"/>
      <c r="R975" s="251"/>
      <c r="S975" s="248"/>
      <c r="T975" s="248" t="s">
        <v>16014</v>
      </c>
      <c r="U975" s="248" t="s">
        <v>16270</v>
      </c>
    </row>
    <row r="976" spans="1:21" s="1" customFormat="1" ht="23.25" customHeight="1" x14ac:dyDescent="0.25">
      <c r="A976" t="s">
        <v>6169</v>
      </c>
      <c r="B976" t="str">
        <f t="shared" si="66"/>
        <v>32</v>
      </c>
      <c r="C976" t="str">
        <f t="shared" si="67"/>
        <v>L02</v>
      </c>
      <c r="D976" s="209" t="str">
        <f t="shared" si="68"/>
        <v>020</v>
      </c>
      <c r="E976" s="161" t="s">
        <v>6170</v>
      </c>
      <c r="F976" t="s">
        <v>17168</v>
      </c>
      <c r="G976" t="s">
        <v>6171</v>
      </c>
      <c r="H976" s="209">
        <v>32</v>
      </c>
      <c r="I976" s="209" t="s">
        <v>1829</v>
      </c>
      <c r="J976" s="209">
        <v>20</v>
      </c>
      <c r="K976" s="209">
        <v>317122</v>
      </c>
      <c r="L976" s="209">
        <v>210100</v>
      </c>
      <c r="M976" s="209">
        <v>404</v>
      </c>
      <c r="N976" s="209">
        <v>3009</v>
      </c>
      <c r="O976" s="209">
        <v>4001</v>
      </c>
      <c r="P976" s="376">
        <v>40641</v>
      </c>
      <c r="Q976" s="248"/>
      <c r="R976" s="251"/>
      <c r="S976" s="248"/>
      <c r="T976" s="248" t="s">
        <v>16014</v>
      </c>
      <c r="U976" s="248" t="s">
        <v>16270</v>
      </c>
    </row>
    <row r="977" spans="1:21" s="1" customFormat="1" ht="23.25" customHeight="1" x14ac:dyDescent="0.25">
      <c r="A977" t="s">
        <v>6148</v>
      </c>
      <c r="B977" t="str">
        <f t="shared" si="66"/>
        <v>32</v>
      </c>
      <c r="C977" t="str">
        <f t="shared" si="67"/>
        <v>L02</v>
      </c>
      <c r="D977" s="209" t="str">
        <f t="shared" si="68"/>
        <v>013</v>
      </c>
      <c r="E977" s="161" t="s">
        <v>6149</v>
      </c>
      <c r="F977" t="s">
        <v>17168</v>
      </c>
      <c r="G977" t="s">
        <v>6150</v>
      </c>
      <c r="H977" s="209">
        <v>32</v>
      </c>
      <c r="I977" s="209" t="s">
        <v>1829</v>
      </c>
      <c r="J977" s="209">
        <v>13</v>
      </c>
      <c r="K977" s="209">
        <v>317122</v>
      </c>
      <c r="L977" s="209">
        <v>210100</v>
      </c>
      <c r="M977" s="209">
        <v>404</v>
      </c>
      <c r="N977" s="209">
        <v>3009</v>
      </c>
      <c r="O977" s="209">
        <v>4001</v>
      </c>
      <c r="P977" s="376">
        <v>40642</v>
      </c>
      <c r="Q977" s="248"/>
      <c r="R977" s="251"/>
      <c r="S977" s="248"/>
      <c r="T977" s="248" t="s">
        <v>16014</v>
      </c>
      <c r="U977" s="248" t="s">
        <v>16270</v>
      </c>
    </row>
    <row r="978" spans="1:21" s="1" customFormat="1" ht="23.25" customHeight="1" x14ac:dyDescent="0.25">
      <c r="A978" t="s">
        <v>6151</v>
      </c>
      <c r="B978" t="str">
        <f t="shared" si="66"/>
        <v>32</v>
      </c>
      <c r="C978" t="str">
        <f t="shared" si="67"/>
        <v>L02</v>
      </c>
      <c r="D978" s="209" t="str">
        <f t="shared" si="68"/>
        <v>014</v>
      </c>
      <c r="E978" s="161" t="s">
        <v>6152</v>
      </c>
      <c r="F978" t="s">
        <v>17168</v>
      </c>
      <c r="G978" t="s">
        <v>6153</v>
      </c>
      <c r="H978" s="209">
        <v>32</v>
      </c>
      <c r="I978" s="209" t="s">
        <v>1829</v>
      </c>
      <c r="J978" s="209">
        <v>14</v>
      </c>
      <c r="K978" s="209">
        <v>317122</v>
      </c>
      <c r="L978" s="209">
        <v>210100</v>
      </c>
      <c r="M978" s="209">
        <v>404</v>
      </c>
      <c r="N978" s="209">
        <v>3009</v>
      </c>
      <c r="O978" s="209">
        <v>4001</v>
      </c>
      <c r="P978" s="376">
        <v>40643</v>
      </c>
      <c r="Q978" s="248"/>
      <c r="R978" s="251"/>
      <c r="S978" s="248"/>
      <c r="T978" s="248" t="s">
        <v>16014</v>
      </c>
      <c r="U978" s="248" t="s">
        <v>16270</v>
      </c>
    </row>
    <row r="979" spans="1:21" s="1" customFormat="1" ht="23.25" customHeight="1" x14ac:dyDescent="0.25">
      <c r="A979" t="s">
        <v>6172</v>
      </c>
      <c r="B979" t="str">
        <f t="shared" si="66"/>
        <v>32</v>
      </c>
      <c r="C979" t="str">
        <f t="shared" si="67"/>
        <v>L02</v>
      </c>
      <c r="D979" s="209" t="str">
        <f t="shared" si="68"/>
        <v>021</v>
      </c>
      <c r="E979" s="161" t="s">
        <v>6173</v>
      </c>
      <c r="F979" t="s">
        <v>17168</v>
      </c>
      <c r="G979" t="s">
        <v>6174</v>
      </c>
      <c r="H979" s="209">
        <v>32</v>
      </c>
      <c r="I979" s="209" t="s">
        <v>1829</v>
      </c>
      <c r="J979" s="209">
        <v>21</v>
      </c>
      <c r="K979" s="209">
        <v>317122</v>
      </c>
      <c r="L979" s="209">
        <v>210100</v>
      </c>
      <c r="M979" s="209">
        <v>404</v>
      </c>
      <c r="N979" s="209">
        <v>3009</v>
      </c>
      <c r="O979" s="209">
        <v>4001</v>
      </c>
      <c r="P979" s="376">
        <v>40644</v>
      </c>
      <c r="Q979" s="248"/>
      <c r="R979" s="251"/>
      <c r="S979" s="248"/>
      <c r="T979" s="248" t="s">
        <v>16014</v>
      </c>
      <c r="U979" s="248" t="s">
        <v>16270</v>
      </c>
    </row>
    <row r="980" spans="1:21" s="1" customFormat="1" ht="23.25" customHeight="1" x14ac:dyDescent="0.25">
      <c r="A980" t="s">
        <v>6175</v>
      </c>
      <c r="B980" t="str">
        <f t="shared" si="66"/>
        <v>32</v>
      </c>
      <c r="C980" t="str">
        <f t="shared" si="67"/>
        <v>L02</v>
      </c>
      <c r="D980" s="209" t="str">
        <f t="shared" si="68"/>
        <v>022</v>
      </c>
      <c r="E980" s="161" t="s">
        <v>6176</v>
      </c>
      <c r="F980" t="s">
        <v>17168</v>
      </c>
      <c r="G980" t="s">
        <v>6177</v>
      </c>
      <c r="H980" s="209">
        <v>32</v>
      </c>
      <c r="I980" s="209" t="s">
        <v>1829</v>
      </c>
      <c r="J980" s="209">
        <v>22</v>
      </c>
      <c r="K980" s="209">
        <v>317122</v>
      </c>
      <c r="L980" s="209">
        <v>210100</v>
      </c>
      <c r="M980" s="209">
        <v>404</v>
      </c>
      <c r="N980" s="209">
        <v>3009</v>
      </c>
      <c r="O980" s="209">
        <v>4001</v>
      </c>
      <c r="P980" s="376">
        <v>40645</v>
      </c>
      <c r="Q980" s="248"/>
      <c r="R980" s="251"/>
      <c r="S980" s="248"/>
      <c r="T980" s="248" t="s">
        <v>16014</v>
      </c>
      <c r="U980" s="248" t="s">
        <v>16270</v>
      </c>
    </row>
    <row r="981" spans="1:21" s="1" customFormat="1" ht="23.25" customHeight="1" x14ac:dyDescent="0.25">
      <c r="A981" t="s">
        <v>6178</v>
      </c>
      <c r="B981" t="str">
        <f t="shared" si="66"/>
        <v>32</v>
      </c>
      <c r="C981" t="str">
        <f t="shared" si="67"/>
        <v>L02</v>
      </c>
      <c r="D981" s="209" t="str">
        <f t="shared" si="68"/>
        <v>023</v>
      </c>
      <c r="E981" s="161" t="s">
        <v>6179</v>
      </c>
      <c r="F981" t="s">
        <v>17168</v>
      </c>
      <c r="G981" t="s">
        <v>6180</v>
      </c>
      <c r="H981" s="209">
        <v>32</v>
      </c>
      <c r="I981" s="209" t="s">
        <v>1829</v>
      </c>
      <c r="J981" s="209">
        <v>23</v>
      </c>
      <c r="K981" s="209">
        <v>317122</v>
      </c>
      <c r="L981" s="209">
        <v>210100</v>
      </c>
      <c r="M981" s="209">
        <v>404</v>
      </c>
      <c r="N981" s="209">
        <v>3009</v>
      </c>
      <c r="O981" s="209">
        <v>4001</v>
      </c>
      <c r="P981" s="376">
        <v>40646</v>
      </c>
      <c r="Q981" s="248"/>
      <c r="R981" s="251"/>
      <c r="S981" s="248"/>
      <c r="T981" s="248" t="s">
        <v>16014</v>
      </c>
      <c r="U981" s="248" t="s">
        <v>16270</v>
      </c>
    </row>
    <row r="982" spans="1:21" s="1" customFormat="1" ht="23.25" customHeight="1" x14ac:dyDescent="0.25">
      <c r="A982" t="s">
        <v>6181</v>
      </c>
      <c r="B982" t="str">
        <f t="shared" si="66"/>
        <v>32</v>
      </c>
      <c r="C982" t="str">
        <f t="shared" si="67"/>
        <v>L02</v>
      </c>
      <c r="D982" s="209" t="str">
        <f t="shared" si="68"/>
        <v>024</v>
      </c>
      <c r="E982" s="161" t="s">
        <v>6182</v>
      </c>
      <c r="F982" t="s">
        <v>17168</v>
      </c>
      <c r="G982" t="s">
        <v>6183</v>
      </c>
      <c r="H982" s="209">
        <v>32</v>
      </c>
      <c r="I982" s="209" t="s">
        <v>1829</v>
      </c>
      <c r="J982" s="209">
        <v>24</v>
      </c>
      <c r="K982" s="209">
        <v>317122</v>
      </c>
      <c r="L982" s="209">
        <v>210100</v>
      </c>
      <c r="M982" s="209">
        <v>404</v>
      </c>
      <c r="N982" s="209">
        <v>3009</v>
      </c>
      <c r="O982" s="209">
        <v>4001</v>
      </c>
      <c r="P982" s="376">
        <v>40647</v>
      </c>
      <c r="Q982" s="248"/>
      <c r="R982" s="251"/>
      <c r="S982" s="248"/>
      <c r="T982" s="248" t="s">
        <v>16014</v>
      </c>
      <c r="U982" s="248" t="s">
        <v>16270</v>
      </c>
    </row>
    <row r="983" spans="1:21" s="1" customFormat="1" ht="23.25" customHeight="1" x14ac:dyDescent="0.25">
      <c r="A983" t="s">
        <v>6184</v>
      </c>
      <c r="B983" t="str">
        <f t="shared" si="66"/>
        <v>32</v>
      </c>
      <c r="C983" t="str">
        <f t="shared" si="67"/>
        <v>L02</v>
      </c>
      <c r="D983" s="209" t="str">
        <f t="shared" si="68"/>
        <v>025</v>
      </c>
      <c r="E983" s="161" t="s">
        <v>6185</v>
      </c>
      <c r="F983" t="s">
        <v>17168</v>
      </c>
      <c r="G983" t="s">
        <v>6186</v>
      </c>
      <c r="H983" s="209">
        <v>32</v>
      </c>
      <c r="I983" s="209" t="s">
        <v>1829</v>
      </c>
      <c r="J983" s="209">
        <v>25</v>
      </c>
      <c r="K983" s="209">
        <v>317122</v>
      </c>
      <c r="L983" s="209">
        <v>210100</v>
      </c>
      <c r="M983" s="209">
        <v>404</v>
      </c>
      <c r="N983" s="209">
        <v>3009</v>
      </c>
      <c r="O983" s="209">
        <v>4001</v>
      </c>
      <c r="P983" s="376">
        <v>40648</v>
      </c>
      <c r="Q983" s="248"/>
      <c r="R983" s="251"/>
      <c r="S983" s="248"/>
      <c r="T983" s="248" t="s">
        <v>16014</v>
      </c>
      <c r="U983" s="248" t="s">
        <v>16270</v>
      </c>
    </row>
    <row r="984" spans="1:21" s="1" customFormat="1" ht="23.25" customHeight="1" x14ac:dyDescent="0.25">
      <c r="A984" t="s">
        <v>6187</v>
      </c>
      <c r="B984" t="str">
        <f t="shared" si="66"/>
        <v>32</v>
      </c>
      <c r="C984" t="str">
        <f t="shared" si="67"/>
        <v>L02</v>
      </c>
      <c r="D984" s="209" t="str">
        <f t="shared" si="68"/>
        <v>026</v>
      </c>
      <c r="E984" s="161" t="s">
        <v>6188</v>
      </c>
      <c r="F984" t="s">
        <v>17168</v>
      </c>
      <c r="G984" t="s">
        <v>6189</v>
      </c>
      <c r="H984" s="209">
        <v>32</v>
      </c>
      <c r="I984" s="209" t="s">
        <v>1829</v>
      </c>
      <c r="J984" s="209">
        <v>26</v>
      </c>
      <c r="K984" s="209">
        <v>317122</v>
      </c>
      <c r="L984" s="209">
        <v>210100</v>
      </c>
      <c r="M984" s="209">
        <v>404</v>
      </c>
      <c r="N984" s="209">
        <v>3009</v>
      </c>
      <c r="O984" s="209">
        <v>4001</v>
      </c>
      <c r="P984" s="376">
        <v>40649</v>
      </c>
      <c r="Q984" s="248"/>
      <c r="R984" s="251"/>
      <c r="S984" s="248"/>
      <c r="T984" s="248" t="s">
        <v>16014</v>
      </c>
      <c r="U984" s="248" t="s">
        <v>16270</v>
      </c>
    </row>
    <row r="985" spans="1:21" s="1" customFormat="1" ht="23.25" customHeight="1" x14ac:dyDescent="0.25">
      <c r="A985" t="s">
        <v>6190</v>
      </c>
      <c r="B985" t="str">
        <f t="shared" si="66"/>
        <v>32</v>
      </c>
      <c r="C985" t="str">
        <f t="shared" si="67"/>
        <v>L02</v>
      </c>
      <c r="D985" s="209" t="str">
        <f t="shared" si="68"/>
        <v>027</v>
      </c>
      <c r="E985" s="161" t="s">
        <v>6191</v>
      </c>
      <c r="F985" t="s">
        <v>17168</v>
      </c>
      <c r="G985" t="s">
        <v>6192</v>
      </c>
      <c r="H985" s="209">
        <v>32</v>
      </c>
      <c r="I985" s="209" t="s">
        <v>1829</v>
      </c>
      <c r="J985" s="209">
        <v>27</v>
      </c>
      <c r="K985" s="209">
        <v>317122</v>
      </c>
      <c r="L985" s="209">
        <v>210100</v>
      </c>
      <c r="M985" s="209">
        <v>404</v>
      </c>
      <c r="N985" s="209">
        <v>3009</v>
      </c>
      <c r="O985" s="209">
        <v>4001</v>
      </c>
      <c r="P985" s="376">
        <v>40650</v>
      </c>
      <c r="Q985" s="248"/>
      <c r="R985" s="251"/>
      <c r="S985" s="248"/>
      <c r="T985" s="248" t="s">
        <v>16014</v>
      </c>
      <c r="U985" s="248" t="s">
        <v>16270</v>
      </c>
    </row>
    <row r="986" spans="1:21" s="1" customFormat="1" ht="23.25" customHeight="1" x14ac:dyDescent="0.25">
      <c r="A986" t="s">
        <v>6253</v>
      </c>
      <c r="B986" t="str">
        <f t="shared" si="66"/>
        <v>32</v>
      </c>
      <c r="C986" t="str">
        <f t="shared" si="67"/>
        <v>L02</v>
      </c>
      <c r="D986" s="209" t="str">
        <f t="shared" si="68"/>
        <v>049</v>
      </c>
      <c r="E986" s="161" t="s">
        <v>6254</v>
      </c>
      <c r="F986" t="s">
        <v>17168</v>
      </c>
      <c r="G986" t="s">
        <v>6255</v>
      </c>
      <c r="H986" s="209">
        <v>32</v>
      </c>
      <c r="I986" s="209" t="s">
        <v>1829</v>
      </c>
      <c r="J986" s="209">
        <v>49</v>
      </c>
      <c r="K986" s="209">
        <v>317122</v>
      </c>
      <c r="L986" s="209">
        <v>210100</v>
      </c>
      <c r="M986" s="209">
        <v>404</v>
      </c>
      <c r="N986" s="209">
        <v>3009</v>
      </c>
      <c r="O986" s="209">
        <v>4001</v>
      </c>
      <c r="P986" s="376">
        <v>40651</v>
      </c>
      <c r="Q986" s="248"/>
      <c r="R986" s="251"/>
      <c r="S986" s="248"/>
      <c r="T986" s="248" t="s">
        <v>16014</v>
      </c>
      <c r="U986" s="248" t="s">
        <v>16270</v>
      </c>
    </row>
    <row r="987" spans="1:21" s="1" customFormat="1" ht="23.25" customHeight="1" x14ac:dyDescent="0.25">
      <c r="A987" t="s">
        <v>6256</v>
      </c>
      <c r="B987" t="str">
        <f t="shared" si="66"/>
        <v>32</v>
      </c>
      <c r="C987" t="str">
        <f t="shared" si="67"/>
        <v>L02</v>
      </c>
      <c r="D987" s="209" t="str">
        <f t="shared" si="68"/>
        <v>050</v>
      </c>
      <c r="E987" s="161" t="s">
        <v>6257</v>
      </c>
      <c r="F987" t="s">
        <v>17168</v>
      </c>
      <c r="G987" t="s">
        <v>6258</v>
      </c>
      <c r="H987" s="209">
        <v>32</v>
      </c>
      <c r="I987" s="209" t="s">
        <v>1829</v>
      </c>
      <c r="J987" s="209">
        <v>50</v>
      </c>
      <c r="K987" s="209">
        <v>317122</v>
      </c>
      <c r="L987" s="209">
        <v>210100</v>
      </c>
      <c r="M987" s="209">
        <v>404</v>
      </c>
      <c r="N987" s="209">
        <v>3009</v>
      </c>
      <c r="O987" s="209">
        <v>4001</v>
      </c>
      <c r="P987" s="376">
        <v>40652</v>
      </c>
      <c r="Q987" s="248"/>
      <c r="R987" s="251"/>
      <c r="S987" s="248"/>
      <c r="T987" s="248" t="s">
        <v>16014</v>
      </c>
      <c r="U987" s="248" t="s">
        <v>16270</v>
      </c>
    </row>
    <row r="988" spans="1:21" s="1" customFormat="1" ht="23.25" customHeight="1" x14ac:dyDescent="0.25">
      <c r="A988" t="s">
        <v>5810</v>
      </c>
      <c r="B988" t="str">
        <f t="shared" si="66"/>
        <v>32</v>
      </c>
      <c r="C988" t="str">
        <f t="shared" si="67"/>
        <v>L00</v>
      </c>
      <c r="D988" t="str">
        <f t="shared" si="68"/>
        <v>H09</v>
      </c>
      <c r="E988" s="161" t="s">
        <v>5811</v>
      </c>
      <c r="F988" t="s">
        <v>17168</v>
      </c>
      <c r="G988" t="s">
        <v>5812</v>
      </c>
      <c r="H988" s="209">
        <v>32</v>
      </c>
      <c r="I988" s="209" t="s">
        <v>2258</v>
      </c>
      <c r="J988" s="209" t="s">
        <v>5813</v>
      </c>
      <c r="K988" s="209">
        <v>317122</v>
      </c>
      <c r="L988" s="209">
        <v>210100</v>
      </c>
      <c r="M988" s="209">
        <v>404</v>
      </c>
      <c r="N988" s="209">
        <v>3009</v>
      </c>
      <c r="O988" s="209">
        <v>4001</v>
      </c>
      <c r="P988" s="376">
        <v>40653</v>
      </c>
      <c r="Q988" s="248"/>
      <c r="R988" s="251"/>
      <c r="S988" s="248"/>
      <c r="T988" s="248" t="s">
        <v>16014</v>
      </c>
      <c r="U988" s="248" t="s">
        <v>16270</v>
      </c>
    </row>
    <row r="989" spans="1:21" s="1" customFormat="1" ht="23.25" customHeight="1" x14ac:dyDescent="0.25">
      <c r="A989" t="s">
        <v>6271</v>
      </c>
      <c r="B989" t="str">
        <f t="shared" si="66"/>
        <v>32</v>
      </c>
      <c r="C989" t="str">
        <f t="shared" si="67"/>
        <v>L02</v>
      </c>
      <c r="D989" s="209" t="str">
        <f t="shared" si="68"/>
        <v>055</v>
      </c>
      <c r="E989" s="161" t="s">
        <v>6272</v>
      </c>
      <c r="F989" t="s">
        <v>17168</v>
      </c>
      <c r="G989" t="s">
        <v>6273</v>
      </c>
      <c r="H989" s="209">
        <v>32</v>
      </c>
      <c r="I989" s="209" t="s">
        <v>1829</v>
      </c>
      <c r="J989" s="209">
        <v>55</v>
      </c>
      <c r="K989" s="209">
        <v>317122</v>
      </c>
      <c r="L989" s="209">
        <v>210100</v>
      </c>
      <c r="M989" s="209">
        <v>404</v>
      </c>
      <c r="N989" s="209">
        <v>3009</v>
      </c>
      <c r="O989" s="209">
        <v>4001</v>
      </c>
      <c r="P989" s="376">
        <v>40654</v>
      </c>
      <c r="Q989" s="248"/>
      <c r="R989" s="251"/>
      <c r="S989" s="248"/>
      <c r="T989" s="248" t="s">
        <v>16014</v>
      </c>
      <c r="U989" s="248" t="s">
        <v>16270</v>
      </c>
    </row>
    <row r="990" spans="1:21" s="1" customFormat="1" ht="23.25" customHeight="1" x14ac:dyDescent="0.25">
      <c r="A990" t="s">
        <v>6292</v>
      </c>
      <c r="B990" t="str">
        <f t="shared" si="66"/>
        <v>32</v>
      </c>
      <c r="C990" t="str">
        <f t="shared" si="67"/>
        <v>L02</v>
      </c>
      <c r="D990" s="209" t="str">
        <f t="shared" si="68"/>
        <v>062</v>
      </c>
      <c r="E990" s="161" t="s">
        <v>6293</v>
      </c>
      <c r="F990" t="s">
        <v>17168</v>
      </c>
      <c r="G990" t="s">
        <v>6294</v>
      </c>
      <c r="H990" s="209">
        <v>32</v>
      </c>
      <c r="I990" s="209" t="s">
        <v>1829</v>
      </c>
      <c r="J990" s="209">
        <v>62</v>
      </c>
      <c r="K990" s="209">
        <v>317122</v>
      </c>
      <c r="L990" s="209">
        <v>210100</v>
      </c>
      <c r="M990" s="209">
        <v>404</v>
      </c>
      <c r="N990" s="209">
        <v>3009</v>
      </c>
      <c r="O990" s="209">
        <v>4001</v>
      </c>
      <c r="P990" s="376">
        <v>40655</v>
      </c>
      <c r="Q990" s="248"/>
      <c r="R990" s="251"/>
      <c r="S990" s="248"/>
      <c r="T990" s="248" t="s">
        <v>16014</v>
      </c>
      <c r="U990" s="248" t="s">
        <v>16270</v>
      </c>
    </row>
    <row r="991" spans="1:21" s="1" customFormat="1" ht="23.25" customHeight="1" x14ac:dyDescent="0.25">
      <c r="A991" t="s">
        <v>6274</v>
      </c>
      <c r="B991" t="str">
        <f t="shared" si="66"/>
        <v>32</v>
      </c>
      <c r="C991" t="str">
        <f t="shared" si="67"/>
        <v>L02</v>
      </c>
      <c r="D991" s="209" t="str">
        <f t="shared" si="68"/>
        <v>056</v>
      </c>
      <c r="E991" s="161" t="s">
        <v>6275</v>
      </c>
      <c r="F991" t="s">
        <v>17168</v>
      </c>
      <c r="G991" t="s">
        <v>6276</v>
      </c>
      <c r="H991" s="209">
        <v>32</v>
      </c>
      <c r="I991" s="209" t="s">
        <v>1829</v>
      </c>
      <c r="J991" s="209">
        <v>56</v>
      </c>
      <c r="K991" s="209">
        <v>317122</v>
      </c>
      <c r="L991" s="209">
        <v>210100</v>
      </c>
      <c r="M991" s="209">
        <v>404</v>
      </c>
      <c r="N991" s="209">
        <v>3009</v>
      </c>
      <c r="O991" s="209">
        <v>4001</v>
      </c>
      <c r="P991" s="376">
        <v>40656</v>
      </c>
      <c r="Q991" s="248"/>
      <c r="R991" s="251"/>
      <c r="S991" s="248"/>
      <c r="T991" s="248" t="s">
        <v>16014</v>
      </c>
      <c r="U991" s="248" t="s">
        <v>16270</v>
      </c>
    </row>
    <row r="992" spans="1:21" s="1" customFormat="1" ht="23.25" customHeight="1" x14ac:dyDescent="0.25">
      <c r="A992" t="s">
        <v>6280</v>
      </c>
      <c r="B992" t="str">
        <f t="shared" si="66"/>
        <v>32</v>
      </c>
      <c r="C992" t="str">
        <f t="shared" si="67"/>
        <v>L02</v>
      </c>
      <c r="D992" s="209" t="str">
        <f t="shared" si="68"/>
        <v>058</v>
      </c>
      <c r="E992" s="161" t="s">
        <v>6281</v>
      </c>
      <c r="F992" t="s">
        <v>17168</v>
      </c>
      <c r="G992" t="s">
        <v>6282</v>
      </c>
      <c r="H992" s="209">
        <v>32</v>
      </c>
      <c r="I992" s="209" t="s">
        <v>1829</v>
      </c>
      <c r="J992" s="209">
        <v>58</v>
      </c>
      <c r="K992" s="209">
        <v>317122</v>
      </c>
      <c r="L992" s="209">
        <v>210100</v>
      </c>
      <c r="M992" s="209">
        <v>404</v>
      </c>
      <c r="N992" s="209">
        <v>3009</v>
      </c>
      <c r="O992" s="209">
        <v>4001</v>
      </c>
      <c r="P992" s="376">
        <v>40657</v>
      </c>
      <c r="Q992" s="248"/>
      <c r="R992" s="251"/>
      <c r="S992" s="248"/>
      <c r="T992" s="248" t="s">
        <v>16014</v>
      </c>
      <c r="U992" s="248" t="s">
        <v>16270</v>
      </c>
    </row>
    <row r="993" spans="1:21" s="1" customFormat="1" ht="23.25" customHeight="1" x14ac:dyDescent="0.25">
      <c r="A993" t="s">
        <v>6283</v>
      </c>
      <c r="B993" t="str">
        <f t="shared" si="66"/>
        <v>32</v>
      </c>
      <c r="C993" t="str">
        <f t="shared" si="67"/>
        <v>L02</v>
      </c>
      <c r="D993" s="209" t="str">
        <f t="shared" si="68"/>
        <v>059</v>
      </c>
      <c r="E993" s="161" t="s">
        <v>6284</v>
      </c>
      <c r="F993" t="s">
        <v>17168</v>
      </c>
      <c r="G993" t="s">
        <v>6285</v>
      </c>
      <c r="H993" s="209">
        <v>32</v>
      </c>
      <c r="I993" s="209" t="s">
        <v>1829</v>
      </c>
      <c r="J993" s="209">
        <v>59</v>
      </c>
      <c r="K993" s="209">
        <v>317122</v>
      </c>
      <c r="L993" s="209">
        <v>210100</v>
      </c>
      <c r="M993" s="209">
        <v>404</v>
      </c>
      <c r="N993" s="209">
        <v>3009</v>
      </c>
      <c r="O993" s="209">
        <v>4001</v>
      </c>
      <c r="P993" s="376">
        <v>40658</v>
      </c>
      <c r="Q993" s="248"/>
      <c r="R993" s="251"/>
      <c r="S993" s="248"/>
      <c r="T993" s="248" t="s">
        <v>16014</v>
      </c>
      <c r="U993" s="248" t="s">
        <v>16270</v>
      </c>
    </row>
    <row r="994" spans="1:21" s="1" customFormat="1" ht="23.25" customHeight="1" x14ac:dyDescent="0.25">
      <c r="A994" t="s">
        <v>6286</v>
      </c>
      <c r="B994" t="str">
        <f t="shared" si="66"/>
        <v>32</v>
      </c>
      <c r="C994" t="str">
        <f t="shared" si="67"/>
        <v>L02</v>
      </c>
      <c r="D994" s="209" t="str">
        <f t="shared" si="68"/>
        <v>060</v>
      </c>
      <c r="E994" s="161" t="s">
        <v>6287</v>
      </c>
      <c r="F994" t="s">
        <v>17168</v>
      </c>
      <c r="G994" t="s">
        <v>6288</v>
      </c>
      <c r="H994" s="209">
        <v>32</v>
      </c>
      <c r="I994" s="209" t="s">
        <v>1829</v>
      </c>
      <c r="J994" s="209">
        <v>60</v>
      </c>
      <c r="K994" s="209">
        <v>317122</v>
      </c>
      <c r="L994" s="209">
        <v>210100</v>
      </c>
      <c r="M994" s="209">
        <v>404</v>
      </c>
      <c r="N994" s="209">
        <v>3009</v>
      </c>
      <c r="O994" s="209">
        <v>4001</v>
      </c>
      <c r="P994" s="376">
        <v>40659</v>
      </c>
      <c r="Q994" s="248"/>
      <c r="R994" s="251"/>
      <c r="S994" s="248"/>
      <c r="T994" s="248" t="s">
        <v>16014</v>
      </c>
      <c r="U994" s="248" t="s">
        <v>16270</v>
      </c>
    </row>
    <row r="995" spans="1:21" s="1" customFormat="1" ht="23.25" customHeight="1" x14ac:dyDescent="0.25">
      <c r="A995" t="s">
        <v>6289</v>
      </c>
      <c r="B995" t="str">
        <f t="shared" si="66"/>
        <v>32</v>
      </c>
      <c r="C995" t="str">
        <f t="shared" si="67"/>
        <v>L02</v>
      </c>
      <c r="D995" s="209" t="str">
        <f t="shared" si="68"/>
        <v>061</v>
      </c>
      <c r="E995" s="161" t="s">
        <v>6290</v>
      </c>
      <c r="F995" t="s">
        <v>17168</v>
      </c>
      <c r="G995" t="s">
        <v>6291</v>
      </c>
      <c r="H995" s="209">
        <v>32</v>
      </c>
      <c r="I995" s="209" t="s">
        <v>1829</v>
      </c>
      <c r="J995" s="209">
        <v>61</v>
      </c>
      <c r="K995" s="209">
        <v>317122</v>
      </c>
      <c r="L995" s="209">
        <v>210100</v>
      </c>
      <c r="M995" s="209">
        <v>404</v>
      </c>
      <c r="N995" s="209">
        <v>3009</v>
      </c>
      <c r="O995" s="209">
        <v>4001</v>
      </c>
      <c r="P995" s="376">
        <v>40660</v>
      </c>
      <c r="Q995" s="248"/>
      <c r="R995" s="251"/>
      <c r="S995" s="248"/>
      <c r="T995" s="248" t="s">
        <v>16014</v>
      </c>
      <c r="U995" s="248" t="s">
        <v>16270</v>
      </c>
    </row>
    <row r="996" spans="1:21" s="1" customFormat="1" ht="23.25" customHeight="1" x14ac:dyDescent="0.25">
      <c r="A996" t="s">
        <v>6277</v>
      </c>
      <c r="B996" t="str">
        <f t="shared" si="66"/>
        <v>32</v>
      </c>
      <c r="C996" t="str">
        <f t="shared" si="67"/>
        <v>L02</v>
      </c>
      <c r="D996" s="209" t="str">
        <f t="shared" si="68"/>
        <v>057</v>
      </c>
      <c r="E996" s="161" t="s">
        <v>6278</v>
      </c>
      <c r="F996" t="s">
        <v>17168</v>
      </c>
      <c r="G996" t="s">
        <v>6279</v>
      </c>
      <c r="H996" s="209">
        <v>32</v>
      </c>
      <c r="I996" s="209" t="s">
        <v>1829</v>
      </c>
      <c r="J996" s="209">
        <v>57</v>
      </c>
      <c r="K996" s="209">
        <v>317122</v>
      </c>
      <c r="L996" s="209">
        <v>210100</v>
      </c>
      <c r="M996" s="209">
        <v>404</v>
      </c>
      <c r="N996" s="209">
        <v>3009</v>
      </c>
      <c r="O996" s="209">
        <v>4001</v>
      </c>
      <c r="P996" s="376">
        <v>40661</v>
      </c>
      <c r="Q996" s="248"/>
      <c r="R996" s="251"/>
      <c r="S996" s="248"/>
      <c r="T996" s="248" t="s">
        <v>16014</v>
      </c>
      <c r="U996" s="248" t="s">
        <v>16270</v>
      </c>
    </row>
    <row r="997" spans="1:21" s="1" customFormat="1" ht="23.25" customHeight="1" x14ac:dyDescent="0.25">
      <c r="A997" t="s">
        <v>6295</v>
      </c>
      <c r="B997" t="str">
        <f t="shared" si="66"/>
        <v>32</v>
      </c>
      <c r="C997" t="str">
        <f t="shared" si="67"/>
        <v>L02</v>
      </c>
      <c r="D997" s="209" t="str">
        <f t="shared" si="68"/>
        <v>063</v>
      </c>
      <c r="E997" s="161" t="s">
        <v>6296</v>
      </c>
      <c r="F997" t="s">
        <v>17168</v>
      </c>
      <c r="G997" t="s">
        <v>6297</v>
      </c>
      <c r="H997" s="209">
        <v>32</v>
      </c>
      <c r="I997" s="209" t="s">
        <v>1829</v>
      </c>
      <c r="J997" s="209">
        <v>63</v>
      </c>
      <c r="K997" s="209">
        <v>317122</v>
      </c>
      <c r="L997" s="209">
        <v>210100</v>
      </c>
      <c r="M997" s="209">
        <v>404</v>
      </c>
      <c r="N997" s="209">
        <v>3009</v>
      </c>
      <c r="O997" s="209">
        <v>4001</v>
      </c>
      <c r="P997" s="376">
        <v>40662</v>
      </c>
      <c r="Q997" s="248"/>
      <c r="R997" s="251"/>
      <c r="S997" s="248"/>
      <c r="T997" s="248" t="s">
        <v>16014</v>
      </c>
      <c r="U997" s="248" t="s">
        <v>16270</v>
      </c>
    </row>
    <row r="998" spans="1:21" s="1" customFormat="1" ht="23.25" customHeight="1" x14ac:dyDescent="0.25">
      <c r="A998" t="s">
        <v>6298</v>
      </c>
      <c r="B998" t="str">
        <f t="shared" si="66"/>
        <v>32</v>
      </c>
      <c r="C998" t="str">
        <f t="shared" si="67"/>
        <v>L02</v>
      </c>
      <c r="D998" s="209" t="str">
        <f t="shared" si="68"/>
        <v>064</v>
      </c>
      <c r="E998" s="161" t="s">
        <v>6299</v>
      </c>
      <c r="F998" t="s">
        <v>17168</v>
      </c>
      <c r="G998" t="s">
        <v>6300</v>
      </c>
      <c r="H998" s="209">
        <v>32</v>
      </c>
      <c r="I998" s="209" t="s">
        <v>1829</v>
      </c>
      <c r="J998" s="209">
        <v>64</v>
      </c>
      <c r="K998" s="209">
        <v>317122</v>
      </c>
      <c r="L998" s="209">
        <v>210100</v>
      </c>
      <c r="M998" s="209">
        <v>404</v>
      </c>
      <c r="N998" s="209">
        <v>3009</v>
      </c>
      <c r="O998" s="209">
        <v>4001</v>
      </c>
      <c r="P998" s="376">
        <v>40663</v>
      </c>
      <c r="Q998" s="248"/>
      <c r="R998" s="251"/>
      <c r="S998" s="248"/>
      <c r="T998" s="248" t="s">
        <v>16014</v>
      </c>
      <c r="U998" s="248" t="s">
        <v>16270</v>
      </c>
    </row>
    <row r="999" spans="1:21" s="1" customFormat="1" ht="23.25" customHeight="1" x14ac:dyDescent="0.25">
      <c r="A999" t="s">
        <v>6301</v>
      </c>
      <c r="B999" t="str">
        <f t="shared" si="66"/>
        <v>32</v>
      </c>
      <c r="C999" t="str">
        <f t="shared" si="67"/>
        <v>L02</v>
      </c>
      <c r="D999" s="209" t="str">
        <f t="shared" si="68"/>
        <v>065</v>
      </c>
      <c r="E999" s="161" t="s">
        <v>6302</v>
      </c>
      <c r="F999" t="s">
        <v>17168</v>
      </c>
      <c r="G999" t="s">
        <v>6303</v>
      </c>
      <c r="H999" s="209">
        <v>32</v>
      </c>
      <c r="I999" s="209" t="s">
        <v>1829</v>
      </c>
      <c r="J999" s="209">
        <v>65</v>
      </c>
      <c r="K999" s="209">
        <v>317122</v>
      </c>
      <c r="L999" s="209">
        <v>210100</v>
      </c>
      <c r="M999" s="209">
        <v>404</v>
      </c>
      <c r="N999" s="209">
        <v>3009</v>
      </c>
      <c r="O999" s="209">
        <v>4001</v>
      </c>
      <c r="P999" s="376">
        <v>40664</v>
      </c>
      <c r="Q999" s="248"/>
      <c r="R999" s="251"/>
      <c r="S999" s="248"/>
      <c r="T999" s="248" t="s">
        <v>16014</v>
      </c>
      <c r="U999" s="248" t="s">
        <v>16270</v>
      </c>
    </row>
    <row r="1000" spans="1:21" s="1" customFormat="1" ht="23.25" customHeight="1" x14ac:dyDescent="0.25">
      <c r="A1000" t="s">
        <v>6304</v>
      </c>
      <c r="B1000" t="str">
        <f t="shared" si="66"/>
        <v>32</v>
      </c>
      <c r="C1000" t="str">
        <f t="shared" si="67"/>
        <v>L02</v>
      </c>
      <c r="D1000" s="209" t="str">
        <f t="shared" si="68"/>
        <v>066</v>
      </c>
      <c r="E1000" s="161" t="s">
        <v>6305</v>
      </c>
      <c r="F1000" t="s">
        <v>17168</v>
      </c>
      <c r="G1000" t="s">
        <v>6306</v>
      </c>
      <c r="H1000" s="209">
        <v>32</v>
      </c>
      <c r="I1000" s="209" t="s">
        <v>1829</v>
      </c>
      <c r="J1000" s="209">
        <v>66</v>
      </c>
      <c r="K1000" s="209">
        <v>317122</v>
      </c>
      <c r="L1000" s="209">
        <v>210100</v>
      </c>
      <c r="M1000" s="209">
        <v>404</v>
      </c>
      <c r="N1000" s="209">
        <v>3009</v>
      </c>
      <c r="O1000" s="209">
        <v>4001</v>
      </c>
      <c r="P1000" s="376">
        <v>40665</v>
      </c>
      <c r="Q1000" s="248"/>
      <c r="R1000" s="251"/>
      <c r="S1000" s="248"/>
      <c r="T1000" s="248" t="s">
        <v>16014</v>
      </c>
      <c r="U1000" s="248" t="s">
        <v>16270</v>
      </c>
    </row>
    <row r="1001" spans="1:21" s="1" customFormat="1" ht="23.25" customHeight="1" x14ac:dyDescent="0.25">
      <c r="A1001" t="s">
        <v>6436</v>
      </c>
      <c r="B1001" t="str">
        <f t="shared" si="66"/>
        <v>32</v>
      </c>
      <c r="C1001" t="str">
        <f t="shared" si="67"/>
        <v>L02</v>
      </c>
      <c r="D1001" s="209" t="str">
        <f t="shared" si="68"/>
        <v>110</v>
      </c>
      <c r="E1001" s="161" t="s">
        <v>6437</v>
      </c>
      <c r="F1001" t="s">
        <v>17168</v>
      </c>
      <c r="G1001" t="s">
        <v>6438</v>
      </c>
      <c r="H1001" s="209">
        <v>32</v>
      </c>
      <c r="I1001" s="209" t="s">
        <v>1829</v>
      </c>
      <c r="J1001" s="209">
        <v>110</v>
      </c>
      <c r="K1001" s="209">
        <v>317122</v>
      </c>
      <c r="L1001" s="209">
        <v>210100</v>
      </c>
      <c r="M1001" s="209">
        <v>404</v>
      </c>
      <c r="N1001" s="209">
        <v>3009</v>
      </c>
      <c r="O1001" s="209">
        <v>4001</v>
      </c>
      <c r="P1001" s="376">
        <v>40666</v>
      </c>
      <c r="Q1001" s="248"/>
      <c r="R1001" s="251"/>
      <c r="S1001" s="248"/>
      <c r="T1001" s="248" t="s">
        <v>16014</v>
      </c>
      <c r="U1001" s="248" t="s">
        <v>16270</v>
      </c>
    </row>
    <row r="1002" spans="1:21" s="1" customFormat="1" ht="23.25" customHeight="1" x14ac:dyDescent="0.25">
      <c r="A1002" t="s">
        <v>6406</v>
      </c>
      <c r="B1002" t="str">
        <f t="shared" si="66"/>
        <v>32</v>
      </c>
      <c r="C1002" t="str">
        <f t="shared" si="67"/>
        <v>L02</v>
      </c>
      <c r="D1002" s="209" t="str">
        <f t="shared" si="68"/>
        <v>100</v>
      </c>
      <c r="E1002" s="161" t="s">
        <v>6407</v>
      </c>
      <c r="F1002" t="s">
        <v>17168</v>
      </c>
      <c r="G1002" t="s">
        <v>6408</v>
      </c>
      <c r="H1002" s="209">
        <v>32</v>
      </c>
      <c r="I1002" s="209" t="s">
        <v>1829</v>
      </c>
      <c r="J1002" s="209">
        <v>100</v>
      </c>
      <c r="K1002" s="209">
        <v>317122</v>
      </c>
      <c r="L1002" s="209">
        <v>210100</v>
      </c>
      <c r="M1002" s="209">
        <v>404</v>
      </c>
      <c r="N1002" s="209">
        <v>3009</v>
      </c>
      <c r="O1002" s="209">
        <v>4001</v>
      </c>
      <c r="P1002" s="376">
        <v>40667</v>
      </c>
      <c r="Q1002" s="248"/>
      <c r="R1002" s="251"/>
      <c r="S1002" s="248"/>
      <c r="T1002" s="248" t="s">
        <v>16014</v>
      </c>
      <c r="U1002" s="248" t="s">
        <v>16270</v>
      </c>
    </row>
    <row r="1003" spans="1:21" s="1" customFormat="1" ht="23.25" customHeight="1" x14ac:dyDescent="0.25">
      <c r="A1003" t="s">
        <v>6409</v>
      </c>
      <c r="B1003" t="str">
        <f t="shared" ref="B1003:B1066" si="69">LEFT(A1003,2)</f>
        <v>32</v>
      </c>
      <c r="C1003" t="str">
        <f t="shared" ref="C1003:C1066" si="70">MID(A1003,4,3)</f>
        <v>L02</v>
      </c>
      <c r="D1003" s="209" t="str">
        <f t="shared" ref="D1003:D1066" si="71">RIGHT(A1003,3)</f>
        <v>101</v>
      </c>
      <c r="E1003" s="161" t="s">
        <v>6410</v>
      </c>
      <c r="F1003" t="s">
        <v>17168</v>
      </c>
      <c r="G1003" t="s">
        <v>6411</v>
      </c>
      <c r="H1003" s="209">
        <v>32</v>
      </c>
      <c r="I1003" s="209" t="s">
        <v>1829</v>
      </c>
      <c r="J1003" s="209">
        <v>101</v>
      </c>
      <c r="K1003" s="209">
        <v>317122</v>
      </c>
      <c r="L1003" s="209">
        <v>210100</v>
      </c>
      <c r="M1003" s="209">
        <v>404</v>
      </c>
      <c r="N1003" s="209">
        <v>3009</v>
      </c>
      <c r="O1003" s="209">
        <v>4001</v>
      </c>
      <c r="P1003" s="376">
        <v>40668</v>
      </c>
      <c r="Q1003" s="248"/>
      <c r="R1003" s="251"/>
      <c r="S1003" s="248"/>
      <c r="T1003" s="248" t="s">
        <v>16014</v>
      </c>
      <c r="U1003" s="248" t="s">
        <v>16270</v>
      </c>
    </row>
    <row r="1004" spans="1:21" s="1" customFormat="1" ht="23.25" customHeight="1" x14ac:dyDescent="0.25">
      <c r="A1004" t="s">
        <v>6412</v>
      </c>
      <c r="B1004" t="str">
        <f t="shared" si="69"/>
        <v>32</v>
      </c>
      <c r="C1004" t="str">
        <f t="shared" si="70"/>
        <v>L02</v>
      </c>
      <c r="D1004" s="209" t="str">
        <f t="shared" si="71"/>
        <v>102</v>
      </c>
      <c r="E1004" s="161" t="s">
        <v>6413</v>
      </c>
      <c r="F1004" t="s">
        <v>17168</v>
      </c>
      <c r="G1004" t="s">
        <v>6414</v>
      </c>
      <c r="H1004" s="209">
        <v>32</v>
      </c>
      <c r="I1004" s="209" t="s">
        <v>1829</v>
      </c>
      <c r="J1004" s="209">
        <v>102</v>
      </c>
      <c r="K1004" s="209">
        <v>317122</v>
      </c>
      <c r="L1004" s="209">
        <v>210100</v>
      </c>
      <c r="M1004" s="209">
        <v>404</v>
      </c>
      <c r="N1004" s="209">
        <v>3009</v>
      </c>
      <c r="O1004" s="209">
        <v>4001</v>
      </c>
      <c r="P1004" s="376">
        <v>40669</v>
      </c>
      <c r="Q1004" s="248"/>
      <c r="R1004" s="251"/>
      <c r="S1004" s="248"/>
      <c r="T1004" s="248" t="s">
        <v>16014</v>
      </c>
      <c r="U1004" s="248" t="s">
        <v>16270</v>
      </c>
    </row>
    <row r="1005" spans="1:21" s="1" customFormat="1" ht="23.25" customHeight="1" x14ac:dyDescent="0.25">
      <c r="A1005" t="s">
        <v>6415</v>
      </c>
      <c r="B1005" t="str">
        <f t="shared" si="69"/>
        <v>32</v>
      </c>
      <c r="C1005" t="str">
        <f t="shared" si="70"/>
        <v>L02</v>
      </c>
      <c r="D1005" s="209" t="str">
        <f t="shared" si="71"/>
        <v>103</v>
      </c>
      <c r="E1005" s="161" t="s">
        <v>6416</v>
      </c>
      <c r="F1005" t="s">
        <v>17168</v>
      </c>
      <c r="G1005" t="s">
        <v>6417</v>
      </c>
      <c r="H1005" s="209">
        <v>32</v>
      </c>
      <c r="I1005" s="209" t="s">
        <v>1829</v>
      </c>
      <c r="J1005" s="209">
        <v>103</v>
      </c>
      <c r="K1005" s="209">
        <v>317122</v>
      </c>
      <c r="L1005" s="209">
        <v>210100</v>
      </c>
      <c r="M1005" s="209">
        <v>404</v>
      </c>
      <c r="N1005" s="209">
        <v>3009</v>
      </c>
      <c r="O1005" s="209">
        <v>4001</v>
      </c>
      <c r="P1005" s="376">
        <v>40670</v>
      </c>
      <c r="Q1005" s="248"/>
      <c r="R1005" s="251"/>
      <c r="S1005" s="248"/>
      <c r="T1005" s="248" t="s">
        <v>16014</v>
      </c>
      <c r="U1005" s="248" t="s">
        <v>16270</v>
      </c>
    </row>
    <row r="1006" spans="1:21" s="1" customFormat="1" ht="23.25" customHeight="1" x14ac:dyDescent="0.25">
      <c r="A1006" t="s">
        <v>6418</v>
      </c>
      <c r="B1006" t="str">
        <f t="shared" si="69"/>
        <v>32</v>
      </c>
      <c r="C1006" t="str">
        <f t="shared" si="70"/>
        <v>L02</v>
      </c>
      <c r="D1006" s="209" t="str">
        <f t="shared" si="71"/>
        <v>104</v>
      </c>
      <c r="E1006" s="161" t="s">
        <v>6419</v>
      </c>
      <c r="F1006" t="s">
        <v>17168</v>
      </c>
      <c r="G1006" t="s">
        <v>6420</v>
      </c>
      <c r="H1006" s="209">
        <v>32</v>
      </c>
      <c r="I1006" s="209" t="s">
        <v>1829</v>
      </c>
      <c r="J1006" s="209">
        <v>104</v>
      </c>
      <c r="K1006" s="209">
        <v>317122</v>
      </c>
      <c r="L1006" s="209">
        <v>210100</v>
      </c>
      <c r="M1006" s="209">
        <v>404</v>
      </c>
      <c r="N1006" s="209">
        <v>3009</v>
      </c>
      <c r="O1006" s="209">
        <v>4001</v>
      </c>
      <c r="P1006" s="376">
        <v>40671</v>
      </c>
      <c r="Q1006" s="248"/>
      <c r="R1006" s="251"/>
      <c r="S1006" s="248"/>
      <c r="T1006" s="248" t="s">
        <v>16014</v>
      </c>
      <c r="U1006" s="248" t="s">
        <v>16270</v>
      </c>
    </row>
    <row r="1007" spans="1:21" s="1" customFormat="1" ht="23.25" customHeight="1" x14ac:dyDescent="0.25">
      <c r="A1007" t="s">
        <v>6421</v>
      </c>
      <c r="B1007" t="str">
        <f t="shared" si="69"/>
        <v>32</v>
      </c>
      <c r="C1007" t="str">
        <f t="shared" si="70"/>
        <v>L02</v>
      </c>
      <c r="D1007" s="209" t="str">
        <f t="shared" si="71"/>
        <v>105</v>
      </c>
      <c r="E1007" s="161" t="s">
        <v>6422</v>
      </c>
      <c r="F1007" t="s">
        <v>17168</v>
      </c>
      <c r="G1007" t="s">
        <v>6423</v>
      </c>
      <c r="H1007" s="209">
        <v>32</v>
      </c>
      <c r="I1007" s="209" t="s">
        <v>1829</v>
      </c>
      <c r="J1007" s="209">
        <v>105</v>
      </c>
      <c r="K1007" s="209">
        <v>317122</v>
      </c>
      <c r="L1007" s="209">
        <v>210100</v>
      </c>
      <c r="M1007" s="209">
        <v>404</v>
      </c>
      <c r="N1007" s="209">
        <v>3009</v>
      </c>
      <c r="O1007" s="209">
        <v>4001</v>
      </c>
      <c r="P1007" s="376">
        <v>40672</v>
      </c>
      <c r="Q1007" s="248"/>
      <c r="R1007" s="251"/>
      <c r="S1007" s="248"/>
      <c r="T1007" s="248" t="s">
        <v>16014</v>
      </c>
      <c r="U1007" s="248" t="s">
        <v>16270</v>
      </c>
    </row>
    <row r="1008" spans="1:21" s="1" customFormat="1" ht="23.25" customHeight="1" x14ac:dyDescent="0.25">
      <c r="A1008" t="s">
        <v>6424</v>
      </c>
      <c r="B1008" t="str">
        <f t="shared" si="69"/>
        <v>32</v>
      </c>
      <c r="C1008" t="str">
        <f t="shared" si="70"/>
        <v>L02</v>
      </c>
      <c r="D1008" s="209" t="str">
        <f t="shared" si="71"/>
        <v>106</v>
      </c>
      <c r="E1008" s="161" t="s">
        <v>6425</v>
      </c>
      <c r="F1008" t="s">
        <v>17168</v>
      </c>
      <c r="G1008" t="s">
        <v>6426</v>
      </c>
      <c r="H1008" s="209">
        <v>32</v>
      </c>
      <c r="I1008" s="209" t="s">
        <v>1829</v>
      </c>
      <c r="J1008" s="209">
        <v>106</v>
      </c>
      <c r="K1008" s="209">
        <v>317122</v>
      </c>
      <c r="L1008" s="209">
        <v>210100</v>
      </c>
      <c r="M1008" s="209">
        <v>404</v>
      </c>
      <c r="N1008" s="209">
        <v>3009</v>
      </c>
      <c r="O1008" s="209">
        <v>4001</v>
      </c>
      <c r="P1008" s="376">
        <v>40673</v>
      </c>
      <c r="Q1008" s="248"/>
      <c r="R1008" s="251"/>
      <c r="S1008" s="248"/>
      <c r="T1008" s="248" t="s">
        <v>16014</v>
      </c>
      <c r="U1008" s="248" t="s">
        <v>16270</v>
      </c>
    </row>
    <row r="1009" spans="1:21" s="1" customFormat="1" ht="23.25" customHeight="1" x14ac:dyDescent="0.25">
      <c r="A1009" t="s">
        <v>6427</v>
      </c>
      <c r="B1009" t="str">
        <f t="shared" si="69"/>
        <v>32</v>
      </c>
      <c r="C1009" t="str">
        <f t="shared" si="70"/>
        <v>L02</v>
      </c>
      <c r="D1009" s="209" t="str">
        <f t="shared" si="71"/>
        <v>107</v>
      </c>
      <c r="E1009" s="161" t="s">
        <v>6428</v>
      </c>
      <c r="F1009" t="s">
        <v>17168</v>
      </c>
      <c r="G1009" t="s">
        <v>6429</v>
      </c>
      <c r="H1009" s="209">
        <v>32</v>
      </c>
      <c r="I1009" s="209" t="s">
        <v>1829</v>
      </c>
      <c r="J1009" s="209">
        <v>107</v>
      </c>
      <c r="K1009" s="209">
        <v>317122</v>
      </c>
      <c r="L1009" s="209">
        <v>210100</v>
      </c>
      <c r="M1009" s="209">
        <v>404</v>
      </c>
      <c r="N1009" s="209">
        <v>3009</v>
      </c>
      <c r="O1009" s="209">
        <v>4001</v>
      </c>
      <c r="P1009" s="376">
        <v>40674</v>
      </c>
      <c r="Q1009" s="248"/>
      <c r="R1009" s="251"/>
      <c r="S1009" s="248"/>
      <c r="T1009" s="248" t="s">
        <v>16014</v>
      </c>
      <c r="U1009" s="248" t="s">
        <v>16270</v>
      </c>
    </row>
    <row r="1010" spans="1:21" s="1" customFormat="1" ht="23.25" customHeight="1" x14ac:dyDescent="0.25">
      <c r="A1010" t="s">
        <v>6430</v>
      </c>
      <c r="B1010" t="str">
        <f t="shared" si="69"/>
        <v>32</v>
      </c>
      <c r="C1010" t="str">
        <f t="shared" si="70"/>
        <v>L02</v>
      </c>
      <c r="D1010" s="209" t="str">
        <f t="shared" si="71"/>
        <v>108</v>
      </c>
      <c r="E1010" s="161" t="s">
        <v>6431</v>
      </c>
      <c r="F1010" t="s">
        <v>17168</v>
      </c>
      <c r="G1010" t="s">
        <v>6432</v>
      </c>
      <c r="H1010" s="209">
        <v>32</v>
      </c>
      <c r="I1010" s="209" t="s">
        <v>1829</v>
      </c>
      <c r="J1010" s="209">
        <v>108</v>
      </c>
      <c r="K1010" s="209">
        <v>317122</v>
      </c>
      <c r="L1010" s="209">
        <v>210100</v>
      </c>
      <c r="M1010" s="209">
        <v>404</v>
      </c>
      <c r="N1010" s="209">
        <v>3009</v>
      </c>
      <c r="O1010" s="209">
        <v>4001</v>
      </c>
      <c r="P1010" s="376">
        <v>40675</v>
      </c>
      <c r="Q1010" s="248"/>
      <c r="R1010" s="251"/>
      <c r="S1010" s="248"/>
      <c r="T1010" s="248" t="s">
        <v>16014</v>
      </c>
      <c r="U1010" s="248" t="s">
        <v>16270</v>
      </c>
    </row>
    <row r="1011" spans="1:21" s="1" customFormat="1" ht="23.25" customHeight="1" x14ac:dyDescent="0.25">
      <c r="A1011" t="s">
        <v>6433</v>
      </c>
      <c r="B1011" t="str">
        <f t="shared" si="69"/>
        <v>32</v>
      </c>
      <c r="C1011" t="str">
        <f t="shared" si="70"/>
        <v>L02</v>
      </c>
      <c r="D1011" s="209" t="str">
        <f t="shared" si="71"/>
        <v>109</v>
      </c>
      <c r="E1011" s="161" t="s">
        <v>6434</v>
      </c>
      <c r="F1011" t="s">
        <v>17168</v>
      </c>
      <c r="G1011" t="s">
        <v>6435</v>
      </c>
      <c r="H1011" s="209">
        <v>32</v>
      </c>
      <c r="I1011" s="209" t="s">
        <v>1829</v>
      </c>
      <c r="J1011" s="209">
        <v>109</v>
      </c>
      <c r="K1011" s="209">
        <v>317122</v>
      </c>
      <c r="L1011" s="209">
        <v>210100</v>
      </c>
      <c r="M1011" s="209">
        <v>404</v>
      </c>
      <c r="N1011" s="209">
        <v>3009</v>
      </c>
      <c r="O1011" s="209">
        <v>4001</v>
      </c>
      <c r="P1011" s="376">
        <v>40676</v>
      </c>
      <c r="Q1011" s="248"/>
      <c r="R1011" s="251"/>
      <c r="S1011" s="248"/>
      <c r="T1011" s="248" t="s">
        <v>16014</v>
      </c>
      <c r="U1011" s="248" t="s">
        <v>16270</v>
      </c>
    </row>
    <row r="1012" spans="1:21" s="1" customFormat="1" ht="23.25" customHeight="1" x14ac:dyDescent="0.25">
      <c r="A1012" t="s">
        <v>4351</v>
      </c>
      <c r="B1012" t="str">
        <f t="shared" si="69"/>
        <v>32</v>
      </c>
      <c r="C1012" t="str">
        <f t="shared" si="70"/>
        <v>L00</v>
      </c>
      <c r="D1012" t="str">
        <f t="shared" si="71"/>
        <v>D09</v>
      </c>
      <c r="E1012" s="161" t="s">
        <v>4352</v>
      </c>
      <c r="F1012" t="s">
        <v>17168</v>
      </c>
      <c r="G1012" t="s">
        <v>4353</v>
      </c>
      <c r="H1012" s="209">
        <v>32</v>
      </c>
      <c r="I1012" s="209" t="s">
        <v>2258</v>
      </c>
      <c r="J1012" s="209" t="s">
        <v>4354</v>
      </c>
      <c r="K1012" s="209">
        <v>317122</v>
      </c>
      <c r="L1012" s="209">
        <v>210100</v>
      </c>
      <c r="M1012" s="209">
        <v>404</v>
      </c>
      <c r="N1012" s="209">
        <v>3009</v>
      </c>
      <c r="O1012" s="209">
        <v>4001</v>
      </c>
      <c r="P1012" s="376">
        <v>40677</v>
      </c>
      <c r="Q1012" s="248"/>
      <c r="R1012" s="251"/>
      <c r="S1012" s="248"/>
      <c r="T1012" s="248" t="s">
        <v>16014</v>
      </c>
      <c r="U1012" s="248" t="s">
        <v>16270</v>
      </c>
    </row>
    <row r="1013" spans="1:21" s="1" customFormat="1" ht="23.25" customHeight="1" x14ac:dyDescent="0.25">
      <c r="A1013" t="s">
        <v>4231</v>
      </c>
      <c r="B1013" t="str">
        <f t="shared" si="69"/>
        <v>32</v>
      </c>
      <c r="C1013" t="str">
        <f t="shared" si="70"/>
        <v>L00</v>
      </c>
      <c r="D1013" t="str">
        <f t="shared" si="71"/>
        <v>C70</v>
      </c>
      <c r="E1013" s="161" t="s">
        <v>4232</v>
      </c>
      <c r="F1013" t="s">
        <v>17168</v>
      </c>
      <c r="G1013" t="s">
        <v>4233</v>
      </c>
      <c r="H1013" s="209">
        <v>32</v>
      </c>
      <c r="I1013" s="209" t="s">
        <v>2258</v>
      </c>
      <c r="J1013" s="209" t="s">
        <v>4234</v>
      </c>
      <c r="K1013" s="209">
        <v>317122</v>
      </c>
      <c r="L1013" s="209">
        <v>210100</v>
      </c>
      <c r="M1013" s="209">
        <v>404</v>
      </c>
      <c r="N1013" s="209">
        <v>3009</v>
      </c>
      <c r="O1013" s="209">
        <v>4001</v>
      </c>
      <c r="P1013" s="376">
        <v>40678</v>
      </c>
      <c r="Q1013" s="248"/>
      <c r="R1013" s="251"/>
      <c r="S1013" s="248"/>
      <c r="T1013" s="248" t="s">
        <v>16014</v>
      </c>
      <c r="U1013" s="248" t="s">
        <v>16270</v>
      </c>
    </row>
    <row r="1014" spans="1:21" s="1" customFormat="1" ht="23.25" customHeight="1" x14ac:dyDescent="0.25">
      <c r="A1014" t="s">
        <v>4255</v>
      </c>
      <c r="B1014" t="str">
        <f t="shared" si="69"/>
        <v>32</v>
      </c>
      <c r="C1014" t="str">
        <f t="shared" si="70"/>
        <v>L00</v>
      </c>
      <c r="D1014" t="str">
        <f t="shared" si="71"/>
        <v>C77</v>
      </c>
      <c r="E1014" s="161" t="s">
        <v>4256</v>
      </c>
      <c r="F1014" t="s">
        <v>17168</v>
      </c>
      <c r="G1014" t="s">
        <v>4257</v>
      </c>
      <c r="H1014" s="209">
        <v>32</v>
      </c>
      <c r="I1014" s="209" t="s">
        <v>2258</v>
      </c>
      <c r="J1014" s="209" t="s">
        <v>4258</v>
      </c>
      <c r="K1014" s="209">
        <v>317122</v>
      </c>
      <c r="L1014" s="209">
        <v>210100</v>
      </c>
      <c r="M1014" s="209">
        <v>404</v>
      </c>
      <c r="N1014" s="209">
        <v>3009</v>
      </c>
      <c r="O1014" s="209">
        <v>4001</v>
      </c>
      <c r="P1014" s="376">
        <v>40679</v>
      </c>
      <c r="Q1014" s="248"/>
      <c r="R1014" s="251"/>
      <c r="S1014" s="248"/>
      <c r="T1014" s="248" t="s">
        <v>16014</v>
      </c>
      <c r="U1014" s="248" t="s">
        <v>16270</v>
      </c>
    </row>
    <row r="1015" spans="1:21" s="1" customFormat="1" ht="23.25" customHeight="1" x14ac:dyDescent="0.25">
      <c r="A1015" t="s">
        <v>4415</v>
      </c>
      <c r="B1015" t="str">
        <f t="shared" si="69"/>
        <v>32</v>
      </c>
      <c r="C1015" t="str">
        <f t="shared" si="70"/>
        <v>L00</v>
      </c>
      <c r="D1015" t="str">
        <f t="shared" si="71"/>
        <v>D25</v>
      </c>
      <c r="E1015" s="161" t="s">
        <v>4416</v>
      </c>
      <c r="F1015" t="s">
        <v>17168</v>
      </c>
      <c r="G1015" t="s">
        <v>4417</v>
      </c>
      <c r="H1015" s="209">
        <v>32</v>
      </c>
      <c r="I1015" s="209" t="s">
        <v>2258</v>
      </c>
      <c r="J1015" s="209" t="s">
        <v>4418</v>
      </c>
      <c r="K1015" s="209">
        <v>317122</v>
      </c>
      <c r="L1015" s="209">
        <v>210100</v>
      </c>
      <c r="M1015" s="209">
        <v>404</v>
      </c>
      <c r="N1015" s="209">
        <v>3009</v>
      </c>
      <c r="O1015" s="209">
        <v>4001</v>
      </c>
      <c r="P1015" s="376">
        <v>40680</v>
      </c>
      <c r="Q1015" s="248"/>
      <c r="R1015" s="251"/>
      <c r="S1015" s="248"/>
      <c r="T1015" s="248" t="s">
        <v>16014</v>
      </c>
      <c r="U1015" s="248" t="s">
        <v>16270</v>
      </c>
    </row>
    <row r="1016" spans="1:21" s="1" customFormat="1" ht="23.25" customHeight="1" x14ac:dyDescent="0.25">
      <c r="A1016" t="s">
        <v>4343</v>
      </c>
      <c r="B1016" t="str">
        <f t="shared" si="69"/>
        <v>32</v>
      </c>
      <c r="C1016" t="str">
        <f t="shared" si="70"/>
        <v>L00</v>
      </c>
      <c r="D1016" t="str">
        <f t="shared" si="71"/>
        <v>D07</v>
      </c>
      <c r="E1016" s="161" t="s">
        <v>4344</v>
      </c>
      <c r="F1016" t="s">
        <v>17168</v>
      </c>
      <c r="G1016" t="s">
        <v>4345</v>
      </c>
      <c r="H1016" s="209">
        <v>32</v>
      </c>
      <c r="I1016" s="209" t="s">
        <v>2258</v>
      </c>
      <c r="J1016" s="209" t="s">
        <v>4346</v>
      </c>
      <c r="K1016" s="209">
        <v>317122</v>
      </c>
      <c r="L1016" s="209">
        <v>210100</v>
      </c>
      <c r="M1016" s="209">
        <v>404</v>
      </c>
      <c r="N1016" s="209">
        <v>3009</v>
      </c>
      <c r="O1016" s="209">
        <v>4001</v>
      </c>
      <c r="P1016" s="376">
        <v>40681</v>
      </c>
      <c r="Q1016" s="248"/>
      <c r="R1016" s="251"/>
      <c r="S1016" s="248"/>
      <c r="T1016" s="248" t="s">
        <v>16014</v>
      </c>
      <c r="U1016" s="248" t="s">
        <v>16270</v>
      </c>
    </row>
    <row r="1017" spans="1:21" s="1" customFormat="1" ht="23.25" customHeight="1" x14ac:dyDescent="0.25">
      <c r="A1017" t="s">
        <v>4243</v>
      </c>
      <c r="B1017" t="str">
        <f t="shared" si="69"/>
        <v>32</v>
      </c>
      <c r="C1017" t="str">
        <f t="shared" si="70"/>
        <v>L00</v>
      </c>
      <c r="D1017" t="str">
        <f t="shared" si="71"/>
        <v>C73</v>
      </c>
      <c r="E1017" s="161" t="s">
        <v>4244</v>
      </c>
      <c r="F1017" t="s">
        <v>17168</v>
      </c>
      <c r="G1017" t="s">
        <v>4245</v>
      </c>
      <c r="H1017" s="209">
        <v>32</v>
      </c>
      <c r="I1017" s="209" t="s">
        <v>2258</v>
      </c>
      <c r="J1017" s="209" t="s">
        <v>4246</v>
      </c>
      <c r="K1017" s="209">
        <v>317122</v>
      </c>
      <c r="L1017" s="209">
        <v>210100</v>
      </c>
      <c r="M1017" s="209">
        <v>404</v>
      </c>
      <c r="N1017" s="209">
        <v>3009</v>
      </c>
      <c r="O1017" s="209">
        <v>4001</v>
      </c>
      <c r="P1017" s="376">
        <v>40682</v>
      </c>
      <c r="Q1017" s="248"/>
      <c r="R1017" s="251"/>
      <c r="S1017" s="248"/>
      <c r="T1017" s="248" t="s">
        <v>16014</v>
      </c>
      <c r="U1017" s="248" t="s">
        <v>16270</v>
      </c>
    </row>
    <row r="1018" spans="1:21" s="1" customFormat="1" ht="23.25" customHeight="1" x14ac:dyDescent="0.25">
      <c r="A1018" t="s">
        <v>4247</v>
      </c>
      <c r="B1018" t="str">
        <f t="shared" si="69"/>
        <v>32</v>
      </c>
      <c r="C1018" t="str">
        <f t="shared" si="70"/>
        <v>L00</v>
      </c>
      <c r="D1018" t="str">
        <f t="shared" si="71"/>
        <v>C74</v>
      </c>
      <c r="E1018" s="161" t="s">
        <v>4248</v>
      </c>
      <c r="F1018" t="s">
        <v>17168</v>
      </c>
      <c r="G1018" t="s">
        <v>4249</v>
      </c>
      <c r="H1018" s="209">
        <v>32</v>
      </c>
      <c r="I1018" s="209" t="s">
        <v>2258</v>
      </c>
      <c r="J1018" s="209" t="s">
        <v>4250</v>
      </c>
      <c r="K1018" s="209">
        <v>317122</v>
      </c>
      <c r="L1018" s="209">
        <v>210100</v>
      </c>
      <c r="M1018" s="209">
        <v>404</v>
      </c>
      <c r="N1018" s="209">
        <v>3009</v>
      </c>
      <c r="O1018" s="209">
        <v>4001</v>
      </c>
      <c r="P1018" s="376">
        <v>40683</v>
      </c>
      <c r="Q1018" s="248"/>
      <c r="R1018" s="251"/>
      <c r="S1018" s="248"/>
      <c r="T1018" s="248" t="s">
        <v>16014</v>
      </c>
      <c r="U1018" s="248" t="s">
        <v>16270</v>
      </c>
    </row>
    <row r="1019" spans="1:21" s="1" customFormat="1" ht="23.25" customHeight="1" x14ac:dyDescent="0.25">
      <c r="A1019" t="s">
        <v>4251</v>
      </c>
      <c r="B1019" t="str">
        <f t="shared" si="69"/>
        <v>32</v>
      </c>
      <c r="C1019" t="str">
        <f t="shared" si="70"/>
        <v>L00</v>
      </c>
      <c r="D1019" t="str">
        <f t="shared" si="71"/>
        <v>C75</v>
      </c>
      <c r="E1019" s="161" t="s">
        <v>4252</v>
      </c>
      <c r="F1019" t="s">
        <v>17168</v>
      </c>
      <c r="G1019" t="s">
        <v>4253</v>
      </c>
      <c r="H1019" s="209">
        <v>32</v>
      </c>
      <c r="I1019" s="209" t="s">
        <v>2258</v>
      </c>
      <c r="J1019" s="209" t="s">
        <v>4254</v>
      </c>
      <c r="K1019" s="209">
        <v>317122</v>
      </c>
      <c r="L1019" s="209">
        <v>210100</v>
      </c>
      <c r="M1019" s="209">
        <v>404</v>
      </c>
      <c r="N1019" s="209">
        <v>3009</v>
      </c>
      <c r="O1019" s="209">
        <v>4001</v>
      </c>
      <c r="P1019" s="376">
        <v>40684</v>
      </c>
      <c r="Q1019" s="248"/>
      <c r="R1019" s="251"/>
      <c r="S1019" s="248"/>
      <c r="T1019" s="248" t="s">
        <v>16014</v>
      </c>
      <c r="U1019" s="248" t="s">
        <v>16270</v>
      </c>
    </row>
    <row r="1020" spans="1:21" s="1" customFormat="1" ht="23.25" customHeight="1" x14ac:dyDescent="0.25">
      <c r="A1020" t="s">
        <v>4263</v>
      </c>
      <c r="B1020" t="str">
        <f t="shared" si="69"/>
        <v>32</v>
      </c>
      <c r="C1020" t="str">
        <f t="shared" si="70"/>
        <v>L00</v>
      </c>
      <c r="D1020" t="str">
        <f t="shared" si="71"/>
        <v>C79</v>
      </c>
      <c r="E1020" s="161" t="s">
        <v>4264</v>
      </c>
      <c r="F1020" t="s">
        <v>17168</v>
      </c>
      <c r="G1020" t="s">
        <v>4265</v>
      </c>
      <c r="H1020" s="209">
        <v>32</v>
      </c>
      <c r="I1020" s="209" t="s">
        <v>2258</v>
      </c>
      <c r="J1020" s="209" t="s">
        <v>4266</v>
      </c>
      <c r="K1020" s="209">
        <v>317122</v>
      </c>
      <c r="L1020" s="209">
        <v>210100</v>
      </c>
      <c r="M1020" s="209">
        <v>404</v>
      </c>
      <c r="N1020" s="209">
        <v>3009</v>
      </c>
      <c r="O1020" s="209">
        <v>4001</v>
      </c>
      <c r="P1020" s="376">
        <v>40685</v>
      </c>
      <c r="Q1020" s="248"/>
      <c r="R1020" s="251"/>
      <c r="S1020" s="248"/>
      <c r="T1020" s="248" t="s">
        <v>16014</v>
      </c>
      <c r="U1020" s="248" t="s">
        <v>16270</v>
      </c>
    </row>
    <row r="1021" spans="1:21" s="1" customFormat="1" ht="23.25" customHeight="1" x14ac:dyDescent="0.25">
      <c r="A1021" t="s">
        <v>4271</v>
      </c>
      <c r="B1021" t="str">
        <f t="shared" si="69"/>
        <v>32</v>
      </c>
      <c r="C1021" t="str">
        <f t="shared" si="70"/>
        <v>L00</v>
      </c>
      <c r="D1021" t="str">
        <f t="shared" si="71"/>
        <v>C81</v>
      </c>
      <c r="E1021" s="161" t="s">
        <v>4272</v>
      </c>
      <c r="F1021" t="s">
        <v>17168</v>
      </c>
      <c r="G1021" t="s">
        <v>4273</v>
      </c>
      <c r="H1021" s="209">
        <v>32</v>
      </c>
      <c r="I1021" s="209" t="s">
        <v>2258</v>
      </c>
      <c r="J1021" s="209" t="s">
        <v>4274</v>
      </c>
      <c r="K1021" s="209">
        <v>317122</v>
      </c>
      <c r="L1021" s="209">
        <v>210100</v>
      </c>
      <c r="M1021" s="209">
        <v>404</v>
      </c>
      <c r="N1021" s="209">
        <v>3009</v>
      </c>
      <c r="O1021" s="209">
        <v>4001</v>
      </c>
      <c r="P1021" s="376">
        <v>40686</v>
      </c>
      <c r="Q1021" s="248"/>
      <c r="R1021" s="251"/>
      <c r="S1021" s="248"/>
      <c r="T1021" s="248" t="s">
        <v>16014</v>
      </c>
      <c r="U1021" s="248" t="s">
        <v>16270</v>
      </c>
    </row>
    <row r="1022" spans="1:21" s="1" customFormat="1" ht="23.25" customHeight="1" x14ac:dyDescent="0.25">
      <c r="A1022" t="s">
        <v>4259</v>
      </c>
      <c r="B1022" t="str">
        <f t="shared" si="69"/>
        <v>32</v>
      </c>
      <c r="C1022" t="str">
        <f t="shared" si="70"/>
        <v>L00</v>
      </c>
      <c r="D1022" t="str">
        <f t="shared" si="71"/>
        <v>C78</v>
      </c>
      <c r="E1022" s="161" t="s">
        <v>4260</v>
      </c>
      <c r="F1022" t="s">
        <v>17168</v>
      </c>
      <c r="G1022" t="s">
        <v>4261</v>
      </c>
      <c r="H1022" s="209">
        <v>32</v>
      </c>
      <c r="I1022" s="209" t="s">
        <v>2258</v>
      </c>
      <c r="J1022" s="209" t="s">
        <v>4262</v>
      </c>
      <c r="K1022" s="209">
        <v>317122</v>
      </c>
      <c r="L1022" s="209">
        <v>210100</v>
      </c>
      <c r="M1022" s="209">
        <v>404</v>
      </c>
      <c r="N1022" s="209">
        <v>3009</v>
      </c>
      <c r="O1022" s="209">
        <v>4001</v>
      </c>
      <c r="P1022" s="376">
        <v>40687</v>
      </c>
      <c r="Q1022" s="248"/>
      <c r="R1022" s="251"/>
      <c r="S1022" s="248"/>
      <c r="T1022" s="248" t="s">
        <v>16014</v>
      </c>
      <c r="U1022" s="248" t="s">
        <v>16270</v>
      </c>
    </row>
    <row r="1023" spans="1:21" s="1" customFormat="1" ht="23.25" customHeight="1" x14ac:dyDescent="0.25">
      <c r="A1023" t="s">
        <v>4335</v>
      </c>
      <c r="B1023" t="str">
        <f t="shared" si="69"/>
        <v>32</v>
      </c>
      <c r="C1023" t="str">
        <f t="shared" si="70"/>
        <v>L00</v>
      </c>
      <c r="D1023" t="str">
        <f t="shared" si="71"/>
        <v>D05</v>
      </c>
      <c r="E1023" s="161" t="s">
        <v>4336</v>
      </c>
      <c r="F1023" t="s">
        <v>17168</v>
      </c>
      <c r="G1023" t="s">
        <v>4337</v>
      </c>
      <c r="H1023" s="209">
        <v>32</v>
      </c>
      <c r="I1023" s="209" t="s">
        <v>2258</v>
      </c>
      <c r="J1023" s="209" t="s">
        <v>4338</v>
      </c>
      <c r="K1023" s="209">
        <v>317122</v>
      </c>
      <c r="L1023" s="209">
        <v>210100</v>
      </c>
      <c r="M1023" s="209">
        <v>404</v>
      </c>
      <c r="N1023" s="209">
        <v>3009</v>
      </c>
      <c r="O1023" s="209">
        <v>4001</v>
      </c>
      <c r="P1023" s="376">
        <v>40688</v>
      </c>
      <c r="Q1023" s="248"/>
      <c r="R1023" s="251"/>
      <c r="S1023" s="248"/>
      <c r="T1023" s="248" t="s">
        <v>16014</v>
      </c>
      <c r="U1023" s="248" t="s">
        <v>16270</v>
      </c>
    </row>
    <row r="1024" spans="1:21" s="1" customFormat="1" ht="23.25" customHeight="1" x14ac:dyDescent="0.25">
      <c r="A1024" t="s">
        <v>4311</v>
      </c>
      <c r="B1024" t="str">
        <f t="shared" si="69"/>
        <v>32</v>
      </c>
      <c r="C1024" t="str">
        <f t="shared" si="70"/>
        <v>L00</v>
      </c>
      <c r="D1024" t="str">
        <f t="shared" si="71"/>
        <v>C96</v>
      </c>
      <c r="E1024" s="161" t="s">
        <v>4312</v>
      </c>
      <c r="F1024" t="s">
        <v>17168</v>
      </c>
      <c r="G1024" t="s">
        <v>4313</v>
      </c>
      <c r="H1024" s="209">
        <v>32</v>
      </c>
      <c r="I1024" s="209" t="s">
        <v>2258</v>
      </c>
      <c r="J1024" s="209" t="s">
        <v>4314</v>
      </c>
      <c r="K1024" s="209">
        <v>317122</v>
      </c>
      <c r="L1024" s="209">
        <v>210100</v>
      </c>
      <c r="M1024" s="209">
        <v>404</v>
      </c>
      <c r="N1024" s="209">
        <v>3009</v>
      </c>
      <c r="O1024" s="209">
        <v>4001</v>
      </c>
      <c r="P1024" s="376">
        <v>40689</v>
      </c>
      <c r="Q1024" s="248"/>
      <c r="R1024" s="251"/>
      <c r="S1024" s="248"/>
      <c r="T1024" s="248" t="s">
        <v>16014</v>
      </c>
      <c r="U1024" s="248" t="s">
        <v>16270</v>
      </c>
    </row>
    <row r="1025" spans="1:21" s="1" customFormat="1" ht="23.25" customHeight="1" x14ac:dyDescent="0.25">
      <c r="A1025" t="s">
        <v>4562</v>
      </c>
      <c r="B1025" t="str">
        <f t="shared" si="69"/>
        <v>32</v>
      </c>
      <c r="C1025" t="str">
        <f t="shared" si="70"/>
        <v>L00</v>
      </c>
      <c r="D1025" t="str">
        <f t="shared" si="71"/>
        <v>D63</v>
      </c>
      <c r="E1025" s="161" t="s">
        <v>4563</v>
      </c>
      <c r="F1025" t="s">
        <v>17168</v>
      </c>
      <c r="G1025" t="s">
        <v>4564</v>
      </c>
      <c r="H1025" s="209">
        <v>32</v>
      </c>
      <c r="I1025" s="209" t="s">
        <v>2258</v>
      </c>
      <c r="J1025" s="209" t="s">
        <v>4565</v>
      </c>
      <c r="K1025" s="209">
        <v>317122</v>
      </c>
      <c r="L1025" s="209">
        <v>210100</v>
      </c>
      <c r="M1025" s="209">
        <v>404</v>
      </c>
      <c r="N1025" s="209">
        <v>3009</v>
      </c>
      <c r="O1025" s="209">
        <v>4001</v>
      </c>
      <c r="P1025" s="376">
        <v>40690</v>
      </c>
      <c r="Q1025" s="248"/>
      <c r="R1025" s="251"/>
      <c r="S1025" s="248"/>
      <c r="T1025" s="248" t="s">
        <v>16014</v>
      </c>
      <c r="U1025" s="248" t="s">
        <v>16270</v>
      </c>
    </row>
    <row r="1026" spans="1:21" s="1" customFormat="1" ht="23.25" customHeight="1" x14ac:dyDescent="0.25">
      <c r="A1026" t="s">
        <v>4566</v>
      </c>
      <c r="B1026" t="str">
        <f t="shared" si="69"/>
        <v>32</v>
      </c>
      <c r="C1026" t="str">
        <f t="shared" si="70"/>
        <v>L00</v>
      </c>
      <c r="D1026" t="str">
        <f t="shared" si="71"/>
        <v>D64</v>
      </c>
      <c r="E1026" s="161" t="s">
        <v>4567</v>
      </c>
      <c r="F1026" t="s">
        <v>17168</v>
      </c>
      <c r="G1026" t="s">
        <v>4568</v>
      </c>
      <c r="H1026" s="209">
        <v>32</v>
      </c>
      <c r="I1026" s="209" t="s">
        <v>2258</v>
      </c>
      <c r="J1026" s="209" t="s">
        <v>4569</v>
      </c>
      <c r="K1026" s="209">
        <v>317122</v>
      </c>
      <c r="L1026" s="209">
        <v>210100</v>
      </c>
      <c r="M1026" s="209">
        <v>404</v>
      </c>
      <c r="N1026" s="209">
        <v>3009</v>
      </c>
      <c r="O1026" s="209">
        <v>4001</v>
      </c>
      <c r="P1026" s="376">
        <v>40691</v>
      </c>
      <c r="Q1026" s="248"/>
      <c r="R1026" s="251"/>
      <c r="S1026" s="248"/>
      <c r="T1026" s="248" t="s">
        <v>16014</v>
      </c>
      <c r="U1026" s="248" t="s">
        <v>16270</v>
      </c>
    </row>
    <row r="1027" spans="1:21" s="1" customFormat="1" ht="23.25" customHeight="1" x14ac:dyDescent="0.25">
      <c r="A1027" t="s">
        <v>4570</v>
      </c>
      <c r="B1027" t="str">
        <f t="shared" si="69"/>
        <v>32</v>
      </c>
      <c r="C1027" t="str">
        <f t="shared" si="70"/>
        <v>L00</v>
      </c>
      <c r="D1027" t="str">
        <f t="shared" si="71"/>
        <v>D65</v>
      </c>
      <c r="E1027" s="161" t="s">
        <v>4571</v>
      </c>
      <c r="F1027" t="s">
        <v>17168</v>
      </c>
      <c r="G1027" t="s">
        <v>4572</v>
      </c>
      <c r="H1027" s="209">
        <v>32</v>
      </c>
      <c r="I1027" s="209" t="s">
        <v>2258</v>
      </c>
      <c r="J1027" s="209" t="s">
        <v>4573</v>
      </c>
      <c r="K1027" s="209">
        <v>317122</v>
      </c>
      <c r="L1027" s="209">
        <v>210100</v>
      </c>
      <c r="M1027" s="209">
        <v>404</v>
      </c>
      <c r="N1027" s="209">
        <v>3009</v>
      </c>
      <c r="O1027" s="209">
        <v>4001</v>
      </c>
      <c r="P1027" s="376">
        <v>40692</v>
      </c>
      <c r="Q1027" s="248"/>
      <c r="R1027" s="251"/>
      <c r="S1027" s="248"/>
      <c r="T1027" s="248" t="s">
        <v>16014</v>
      </c>
      <c r="U1027" s="248" t="s">
        <v>16270</v>
      </c>
    </row>
    <row r="1028" spans="1:21" s="1" customFormat="1" ht="23.25" customHeight="1" x14ac:dyDescent="0.25">
      <c r="A1028" t="s">
        <v>4455</v>
      </c>
      <c r="B1028" t="str">
        <f t="shared" si="69"/>
        <v>32</v>
      </c>
      <c r="C1028" t="str">
        <f t="shared" si="70"/>
        <v>L00</v>
      </c>
      <c r="D1028" t="str">
        <f t="shared" si="71"/>
        <v>D35</v>
      </c>
      <c r="E1028" s="161" t="s">
        <v>4456</v>
      </c>
      <c r="F1028" t="s">
        <v>17168</v>
      </c>
      <c r="G1028" t="s">
        <v>4457</v>
      </c>
      <c r="H1028" s="209">
        <v>32</v>
      </c>
      <c r="I1028" s="209" t="s">
        <v>2258</v>
      </c>
      <c r="J1028" s="209" t="s">
        <v>4458</v>
      </c>
      <c r="K1028" s="209">
        <v>317122</v>
      </c>
      <c r="L1028" s="209">
        <v>210100</v>
      </c>
      <c r="M1028" s="209">
        <v>404</v>
      </c>
      <c r="N1028" s="209">
        <v>3009</v>
      </c>
      <c r="O1028" s="209">
        <v>4001</v>
      </c>
      <c r="P1028" s="376">
        <v>40693</v>
      </c>
      <c r="Q1028" s="248"/>
      <c r="R1028" s="251"/>
      <c r="S1028" s="248"/>
      <c r="T1028" s="248" t="s">
        <v>16014</v>
      </c>
      <c r="U1028" s="248" t="s">
        <v>16270</v>
      </c>
    </row>
    <row r="1029" spans="1:21" s="1" customFormat="1" ht="23.25" customHeight="1" x14ac:dyDescent="0.25">
      <c r="A1029" t="s">
        <v>4347</v>
      </c>
      <c r="B1029" t="str">
        <f t="shared" si="69"/>
        <v>32</v>
      </c>
      <c r="C1029" t="str">
        <f t="shared" si="70"/>
        <v>L00</v>
      </c>
      <c r="D1029" t="str">
        <f t="shared" si="71"/>
        <v>D08</v>
      </c>
      <c r="E1029" s="161" t="s">
        <v>4348</v>
      </c>
      <c r="F1029" t="s">
        <v>17168</v>
      </c>
      <c r="G1029" t="s">
        <v>4349</v>
      </c>
      <c r="H1029" s="209">
        <v>32</v>
      </c>
      <c r="I1029" s="209" t="s">
        <v>2258</v>
      </c>
      <c r="J1029" s="209" t="s">
        <v>4350</v>
      </c>
      <c r="K1029" s="209">
        <v>317122</v>
      </c>
      <c r="L1029" s="209">
        <v>210100</v>
      </c>
      <c r="M1029" s="209">
        <v>404</v>
      </c>
      <c r="N1029" s="209">
        <v>3009</v>
      </c>
      <c r="O1029" s="209">
        <v>4001</v>
      </c>
      <c r="P1029" s="376">
        <v>40694</v>
      </c>
      <c r="Q1029" s="248"/>
      <c r="R1029" s="251"/>
      <c r="S1029" s="248"/>
      <c r="T1029" s="248" t="s">
        <v>16014</v>
      </c>
      <c r="U1029" s="248" t="s">
        <v>16270</v>
      </c>
    </row>
    <row r="1030" spans="1:21" s="1" customFormat="1" ht="23.25" customHeight="1" x14ac:dyDescent="0.25">
      <c r="A1030" t="s">
        <v>4355</v>
      </c>
      <c r="B1030" t="str">
        <f t="shared" si="69"/>
        <v>32</v>
      </c>
      <c r="C1030" t="str">
        <f t="shared" si="70"/>
        <v>L00</v>
      </c>
      <c r="D1030" t="str">
        <f t="shared" si="71"/>
        <v>D10</v>
      </c>
      <c r="E1030" s="161" t="s">
        <v>4356</v>
      </c>
      <c r="F1030" t="s">
        <v>17168</v>
      </c>
      <c r="G1030" t="s">
        <v>4357</v>
      </c>
      <c r="H1030" s="209">
        <v>32</v>
      </c>
      <c r="I1030" s="209" t="s">
        <v>2258</v>
      </c>
      <c r="J1030" s="209" t="s">
        <v>4358</v>
      </c>
      <c r="K1030" s="209">
        <v>317122</v>
      </c>
      <c r="L1030" s="209">
        <v>210100</v>
      </c>
      <c r="M1030" s="209">
        <v>404</v>
      </c>
      <c r="N1030" s="209">
        <v>3009</v>
      </c>
      <c r="O1030" s="209">
        <v>4001</v>
      </c>
      <c r="P1030" s="376">
        <v>40695</v>
      </c>
      <c r="Q1030" s="248"/>
      <c r="R1030" s="251"/>
      <c r="S1030" s="248"/>
      <c r="T1030" s="248" t="s">
        <v>16014</v>
      </c>
      <c r="U1030" s="248" t="s">
        <v>16270</v>
      </c>
    </row>
    <row r="1031" spans="1:21" s="1" customFormat="1" ht="23.25" customHeight="1" x14ac:dyDescent="0.25">
      <c r="A1031" t="s">
        <v>4359</v>
      </c>
      <c r="B1031" t="str">
        <f t="shared" si="69"/>
        <v>32</v>
      </c>
      <c r="C1031" t="str">
        <f t="shared" si="70"/>
        <v>L00</v>
      </c>
      <c r="D1031" t="str">
        <f t="shared" si="71"/>
        <v>D11</v>
      </c>
      <c r="E1031" s="161" t="s">
        <v>4360</v>
      </c>
      <c r="F1031" t="s">
        <v>17168</v>
      </c>
      <c r="G1031" t="s">
        <v>4361</v>
      </c>
      <c r="H1031" s="209">
        <v>32</v>
      </c>
      <c r="I1031" s="209" t="s">
        <v>2258</v>
      </c>
      <c r="J1031" s="209" t="s">
        <v>4362</v>
      </c>
      <c r="K1031" s="209">
        <v>317122</v>
      </c>
      <c r="L1031" s="209">
        <v>210100</v>
      </c>
      <c r="M1031" s="209">
        <v>404</v>
      </c>
      <c r="N1031" s="209">
        <v>3009</v>
      </c>
      <c r="O1031" s="209">
        <v>4001</v>
      </c>
      <c r="P1031" s="376">
        <v>40696</v>
      </c>
      <c r="Q1031" s="248"/>
      <c r="R1031" s="251"/>
      <c r="S1031" s="248"/>
      <c r="T1031" s="248" t="s">
        <v>16014</v>
      </c>
      <c r="U1031" s="248" t="s">
        <v>16270</v>
      </c>
    </row>
    <row r="1032" spans="1:21" s="1" customFormat="1" ht="23.25" customHeight="1" x14ac:dyDescent="0.25">
      <c r="A1032" t="s">
        <v>4363</v>
      </c>
      <c r="B1032" t="str">
        <f t="shared" si="69"/>
        <v>32</v>
      </c>
      <c r="C1032" t="str">
        <f t="shared" si="70"/>
        <v>L00</v>
      </c>
      <c r="D1032" t="str">
        <f t="shared" si="71"/>
        <v>D12</v>
      </c>
      <c r="E1032" s="161" t="s">
        <v>4364</v>
      </c>
      <c r="F1032" t="s">
        <v>17168</v>
      </c>
      <c r="G1032" t="s">
        <v>4365</v>
      </c>
      <c r="H1032" s="209">
        <v>32</v>
      </c>
      <c r="I1032" s="209" t="s">
        <v>2258</v>
      </c>
      <c r="J1032" s="209" t="s">
        <v>4366</v>
      </c>
      <c r="K1032" s="209">
        <v>317122</v>
      </c>
      <c r="L1032" s="209">
        <v>210100</v>
      </c>
      <c r="M1032" s="209">
        <v>404</v>
      </c>
      <c r="N1032" s="209">
        <v>3009</v>
      </c>
      <c r="O1032" s="209">
        <v>4001</v>
      </c>
      <c r="P1032" s="376">
        <v>40697</v>
      </c>
      <c r="Q1032" s="248"/>
      <c r="R1032" s="251"/>
      <c r="S1032" s="248"/>
      <c r="T1032" s="248" t="s">
        <v>16014</v>
      </c>
      <c r="U1032" s="248" t="s">
        <v>16270</v>
      </c>
    </row>
    <row r="1033" spans="1:21" s="1" customFormat="1" ht="23.25" customHeight="1" x14ac:dyDescent="0.25">
      <c r="A1033" t="s">
        <v>4367</v>
      </c>
      <c r="B1033" t="str">
        <f t="shared" si="69"/>
        <v>32</v>
      </c>
      <c r="C1033" t="str">
        <f t="shared" si="70"/>
        <v>L00</v>
      </c>
      <c r="D1033" t="str">
        <f t="shared" si="71"/>
        <v>D13</v>
      </c>
      <c r="E1033" s="161" t="s">
        <v>4368</v>
      </c>
      <c r="F1033" t="s">
        <v>17168</v>
      </c>
      <c r="G1033" t="s">
        <v>4369</v>
      </c>
      <c r="H1033" s="209">
        <v>32</v>
      </c>
      <c r="I1033" s="209" t="s">
        <v>2258</v>
      </c>
      <c r="J1033" s="209" t="s">
        <v>4370</v>
      </c>
      <c r="K1033" s="209">
        <v>317122</v>
      </c>
      <c r="L1033" s="209">
        <v>210100</v>
      </c>
      <c r="M1033" s="209">
        <v>404</v>
      </c>
      <c r="N1033" s="209">
        <v>3009</v>
      </c>
      <c r="O1033" s="209">
        <v>4001</v>
      </c>
      <c r="P1033" s="376">
        <v>40698</v>
      </c>
      <c r="Q1033" s="248"/>
      <c r="R1033" s="251"/>
      <c r="S1033" s="248"/>
      <c r="T1033" s="248" t="s">
        <v>16014</v>
      </c>
      <c r="U1033" s="248" t="s">
        <v>16270</v>
      </c>
    </row>
    <row r="1034" spans="1:21" s="1" customFormat="1" ht="23.25" customHeight="1" x14ac:dyDescent="0.25">
      <c r="A1034" t="s">
        <v>4371</v>
      </c>
      <c r="B1034" t="str">
        <f t="shared" si="69"/>
        <v>32</v>
      </c>
      <c r="C1034" t="str">
        <f t="shared" si="70"/>
        <v>L00</v>
      </c>
      <c r="D1034" t="str">
        <f t="shared" si="71"/>
        <v>D14</v>
      </c>
      <c r="E1034" s="161" t="s">
        <v>4372</v>
      </c>
      <c r="F1034" t="s">
        <v>17168</v>
      </c>
      <c r="G1034" t="s">
        <v>4373</v>
      </c>
      <c r="H1034" s="209">
        <v>32</v>
      </c>
      <c r="I1034" s="209" t="s">
        <v>2258</v>
      </c>
      <c r="J1034" s="209" t="s">
        <v>4374</v>
      </c>
      <c r="K1034" s="209">
        <v>317122</v>
      </c>
      <c r="L1034" s="209">
        <v>210100</v>
      </c>
      <c r="M1034" s="209">
        <v>404</v>
      </c>
      <c r="N1034" s="209">
        <v>3009</v>
      </c>
      <c r="O1034" s="209">
        <v>4001</v>
      </c>
      <c r="P1034" s="376">
        <v>40699</v>
      </c>
      <c r="Q1034" s="248"/>
      <c r="R1034" s="251"/>
      <c r="S1034" s="248"/>
      <c r="T1034" s="248" t="s">
        <v>16014</v>
      </c>
      <c r="U1034" s="248" t="s">
        <v>16270</v>
      </c>
    </row>
    <row r="1035" spans="1:21" s="1" customFormat="1" ht="23.25" customHeight="1" x14ac:dyDescent="0.25">
      <c r="A1035" t="s">
        <v>4435</v>
      </c>
      <c r="B1035" t="str">
        <f t="shared" si="69"/>
        <v>32</v>
      </c>
      <c r="C1035" t="str">
        <f t="shared" si="70"/>
        <v>L00</v>
      </c>
      <c r="D1035" t="str">
        <f t="shared" si="71"/>
        <v>D30</v>
      </c>
      <c r="E1035" s="161" t="s">
        <v>4436</v>
      </c>
      <c r="F1035" t="s">
        <v>17168</v>
      </c>
      <c r="G1035" t="s">
        <v>4437</v>
      </c>
      <c r="H1035" s="209">
        <v>32</v>
      </c>
      <c r="I1035" s="209" t="s">
        <v>2258</v>
      </c>
      <c r="J1035" s="209" t="s">
        <v>4438</v>
      </c>
      <c r="K1035" s="209">
        <v>317122</v>
      </c>
      <c r="L1035" s="209">
        <v>210100</v>
      </c>
      <c r="M1035" s="209">
        <v>404</v>
      </c>
      <c r="N1035" s="209">
        <v>3009</v>
      </c>
      <c r="O1035" s="209">
        <v>4001</v>
      </c>
      <c r="P1035" s="376">
        <v>40700</v>
      </c>
      <c r="Q1035" s="248"/>
      <c r="R1035" s="251"/>
      <c r="S1035" s="248"/>
      <c r="T1035" s="248" t="s">
        <v>16014</v>
      </c>
      <c r="U1035" s="248" t="s">
        <v>16270</v>
      </c>
    </row>
    <row r="1036" spans="1:21" s="1" customFormat="1" ht="23.25" customHeight="1" x14ac:dyDescent="0.25">
      <c r="A1036" t="s">
        <v>4423</v>
      </c>
      <c r="B1036" t="str">
        <f t="shared" si="69"/>
        <v>32</v>
      </c>
      <c r="C1036" t="str">
        <f t="shared" si="70"/>
        <v>L00</v>
      </c>
      <c r="D1036" t="str">
        <f t="shared" si="71"/>
        <v>D27</v>
      </c>
      <c r="E1036" s="161" t="s">
        <v>4424</v>
      </c>
      <c r="F1036" t="s">
        <v>17168</v>
      </c>
      <c r="G1036" t="s">
        <v>4425</v>
      </c>
      <c r="H1036" s="209">
        <v>32</v>
      </c>
      <c r="I1036" s="209" t="s">
        <v>2258</v>
      </c>
      <c r="J1036" s="209" t="s">
        <v>4426</v>
      </c>
      <c r="K1036" s="209">
        <v>317122</v>
      </c>
      <c r="L1036" s="209">
        <v>210100</v>
      </c>
      <c r="M1036" s="209">
        <v>404</v>
      </c>
      <c r="N1036" s="209">
        <v>3009</v>
      </c>
      <c r="O1036" s="209">
        <v>4001</v>
      </c>
      <c r="P1036" s="376">
        <v>40701</v>
      </c>
      <c r="Q1036" s="248"/>
      <c r="R1036" s="251"/>
      <c r="S1036" s="248"/>
      <c r="T1036" s="248" t="s">
        <v>16014</v>
      </c>
      <c r="U1036" s="248" t="s">
        <v>16270</v>
      </c>
    </row>
    <row r="1037" spans="1:21" s="1" customFormat="1" ht="23.25" customHeight="1" x14ac:dyDescent="0.25">
      <c r="A1037" t="s">
        <v>4427</v>
      </c>
      <c r="B1037" t="str">
        <f t="shared" si="69"/>
        <v>32</v>
      </c>
      <c r="C1037" t="str">
        <f t="shared" si="70"/>
        <v>L00</v>
      </c>
      <c r="D1037" t="str">
        <f t="shared" si="71"/>
        <v>D28</v>
      </c>
      <c r="E1037" s="161" t="s">
        <v>4428</v>
      </c>
      <c r="F1037" t="s">
        <v>17168</v>
      </c>
      <c r="G1037" t="s">
        <v>4429</v>
      </c>
      <c r="H1037" s="209">
        <v>32</v>
      </c>
      <c r="I1037" s="209" t="s">
        <v>2258</v>
      </c>
      <c r="J1037" s="209" t="s">
        <v>4430</v>
      </c>
      <c r="K1037" s="209">
        <v>317122</v>
      </c>
      <c r="L1037" s="209">
        <v>210100</v>
      </c>
      <c r="M1037" s="209">
        <v>404</v>
      </c>
      <c r="N1037" s="209">
        <v>3009</v>
      </c>
      <c r="O1037" s="209">
        <v>4001</v>
      </c>
      <c r="P1037" s="376">
        <v>40702</v>
      </c>
      <c r="Q1037" s="248"/>
      <c r="R1037" s="251"/>
      <c r="S1037" s="248"/>
      <c r="T1037" s="248" t="s">
        <v>16014</v>
      </c>
      <c r="U1037" s="248" t="s">
        <v>16270</v>
      </c>
    </row>
    <row r="1038" spans="1:21" s="1" customFormat="1" ht="23.25" customHeight="1" x14ac:dyDescent="0.25">
      <c r="A1038" t="s">
        <v>4419</v>
      </c>
      <c r="B1038" t="str">
        <f t="shared" si="69"/>
        <v>32</v>
      </c>
      <c r="C1038" t="str">
        <f t="shared" si="70"/>
        <v>L00</v>
      </c>
      <c r="D1038" t="str">
        <f t="shared" si="71"/>
        <v>D26</v>
      </c>
      <c r="E1038" s="161" t="s">
        <v>4420</v>
      </c>
      <c r="F1038" t="s">
        <v>17168</v>
      </c>
      <c r="G1038" t="s">
        <v>4421</v>
      </c>
      <c r="H1038" s="209">
        <v>32</v>
      </c>
      <c r="I1038" s="209" t="s">
        <v>2258</v>
      </c>
      <c r="J1038" s="209" t="s">
        <v>4422</v>
      </c>
      <c r="K1038" s="209">
        <v>317122</v>
      </c>
      <c r="L1038" s="209">
        <v>210100</v>
      </c>
      <c r="M1038" s="209">
        <v>404</v>
      </c>
      <c r="N1038" s="209">
        <v>3009</v>
      </c>
      <c r="O1038" s="209">
        <v>4001</v>
      </c>
      <c r="P1038" s="376">
        <v>40703</v>
      </c>
      <c r="Q1038" s="248"/>
      <c r="R1038" s="251"/>
      <c r="S1038" s="248"/>
      <c r="T1038" s="248" t="s">
        <v>16014</v>
      </c>
      <c r="U1038" s="248" t="s">
        <v>16270</v>
      </c>
    </row>
    <row r="1039" spans="1:21" s="1" customFormat="1" ht="23.25" customHeight="1" x14ac:dyDescent="0.25">
      <c r="A1039" t="s">
        <v>4431</v>
      </c>
      <c r="B1039" t="str">
        <f t="shared" si="69"/>
        <v>32</v>
      </c>
      <c r="C1039" t="str">
        <f t="shared" si="70"/>
        <v>L00</v>
      </c>
      <c r="D1039" t="str">
        <f t="shared" si="71"/>
        <v>D29</v>
      </c>
      <c r="E1039" s="161" t="s">
        <v>4432</v>
      </c>
      <c r="F1039" t="s">
        <v>17168</v>
      </c>
      <c r="G1039" t="s">
        <v>4433</v>
      </c>
      <c r="H1039" s="209">
        <v>32</v>
      </c>
      <c r="I1039" s="209" t="s">
        <v>2258</v>
      </c>
      <c r="J1039" s="209" t="s">
        <v>4434</v>
      </c>
      <c r="K1039" s="209">
        <v>317122</v>
      </c>
      <c r="L1039" s="209">
        <v>210100</v>
      </c>
      <c r="M1039" s="209">
        <v>404</v>
      </c>
      <c r="N1039" s="209">
        <v>3009</v>
      </c>
      <c r="O1039" s="209">
        <v>4001</v>
      </c>
      <c r="P1039" s="376">
        <v>40704</v>
      </c>
      <c r="Q1039" s="248"/>
      <c r="R1039" s="251"/>
      <c r="S1039" s="248"/>
      <c r="T1039" s="248" t="s">
        <v>16014</v>
      </c>
      <c r="U1039" s="248" t="s">
        <v>16270</v>
      </c>
    </row>
    <row r="1040" spans="1:21" s="1" customFormat="1" ht="23.25" customHeight="1" x14ac:dyDescent="0.25">
      <c r="A1040" t="s">
        <v>4443</v>
      </c>
      <c r="B1040" t="str">
        <f t="shared" si="69"/>
        <v>32</v>
      </c>
      <c r="C1040" t="str">
        <f t="shared" si="70"/>
        <v>L00</v>
      </c>
      <c r="D1040" t="str">
        <f t="shared" si="71"/>
        <v>D32</v>
      </c>
      <c r="E1040" s="161" t="s">
        <v>4444</v>
      </c>
      <c r="F1040" t="s">
        <v>17168</v>
      </c>
      <c r="G1040" t="s">
        <v>4445</v>
      </c>
      <c r="H1040" s="209">
        <v>32</v>
      </c>
      <c r="I1040" s="209" t="s">
        <v>2258</v>
      </c>
      <c r="J1040" s="209" t="s">
        <v>4446</v>
      </c>
      <c r="K1040" s="209">
        <v>317122</v>
      </c>
      <c r="L1040" s="209">
        <v>210100</v>
      </c>
      <c r="M1040" s="209">
        <v>404</v>
      </c>
      <c r="N1040" s="209">
        <v>3009</v>
      </c>
      <c r="O1040" s="209">
        <v>4001</v>
      </c>
      <c r="P1040" s="376">
        <v>40705</v>
      </c>
      <c r="Q1040" s="248"/>
      <c r="R1040" s="251"/>
      <c r="S1040" s="248"/>
      <c r="T1040" s="248" t="s">
        <v>16014</v>
      </c>
      <c r="U1040" s="248" t="s">
        <v>16270</v>
      </c>
    </row>
    <row r="1041" spans="1:21" s="1" customFormat="1" ht="23.25" customHeight="1" x14ac:dyDescent="0.25">
      <c r="A1041" t="s">
        <v>4447</v>
      </c>
      <c r="B1041" t="str">
        <f t="shared" si="69"/>
        <v>32</v>
      </c>
      <c r="C1041" t="str">
        <f t="shared" si="70"/>
        <v>L00</v>
      </c>
      <c r="D1041" t="str">
        <f t="shared" si="71"/>
        <v>D33</v>
      </c>
      <c r="E1041" s="161" t="s">
        <v>4448</v>
      </c>
      <c r="F1041" t="s">
        <v>17168</v>
      </c>
      <c r="G1041" t="s">
        <v>4449</v>
      </c>
      <c r="H1041" s="209">
        <v>32</v>
      </c>
      <c r="I1041" s="209" t="s">
        <v>2258</v>
      </c>
      <c r="J1041" s="209" t="s">
        <v>4450</v>
      </c>
      <c r="K1041" s="209">
        <v>317122</v>
      </c>
      <c r="L1041" s="209">
        <v>210100</v>
      </c>
      <c r="M1041" s="209">
        <v>404</v>
      </c>
      <c r="N1041" s="209">
        <v>3009</v>
      </c>
      <c r="O1041" s="209">
        <v>4001</v>
      </c>
      <c r="P1041" s="376">
        <v>40706</v>
      </c>
      <c r="Q1041" s="248"/>
      <c r="R1041" s="251"/>
      <c r="S1041" s="248"/>
      <c r="T1041" s="248" t="s">
        <v>16014</v>
      </c>
      <c r="U1041" s="248" t="s">
        <v>16270</v>
      </c>
    </row>
    <row r="1042" spans="1:21" s="1" customFormat="1" ht="23.25" customHeight="1" x14ac:dyDescent="0.25">
      <c r="A1042" t="s">
        <v>4439</v>
      </c>
      <c r="B1042" t="str">
        <f t="shared" si="69"/>
        <v>32</v>
      </c>
      <c r="C1042" t="str">
        <f t="shared" si="70"/>
        <v>L00</v>
      </c>
      <c r="D1042" t="str">
        <f t="shared" si="71"/>
        <v>D31</v>
      </c>
      <c r="E1042" s="161" t="s">
        <v>4440</v>
      </c>
      <c r="F1042" t="s">
        <v>17168</v>
      </c>
      <c r="G1042" t="s">
        <v>4441</v>
      </c>
      <c r="H1042" s="209">
        <v>32</v>
      </c>
      <c r="I1042" s="209" t="s">
        <v>2258</v>
      </c>
      <c r="J1042" s="209" t="s">
        <v>4442</v>
      </c>
      <c r="K1042" s="209">
        <v>317122</v>
      </c>
      <c r="L1042" s="209">
        <v>210100</v>
      </c>
      <c r="M1042" s="209">
        <v>404</v>
      </c>
      <c r="N1042" s="209">
        <v>3009</v>
      </c>
      <c r="O1042" s="209">
        <v>4001</v>
      </c>
      <c r="P1042" s="376">
        <v>40707</v>
      </c>
      <c r="Q1042" s="248"/>
      <c r="R1042" s="251"/>
      <c r="S1042" s="248"/>
      <c r="T1042" s="248" t="s">
        <v>16014</v>
      </c>
      <c r="U1042" s="248" t="s">
        <v>16270</v>
      </c>
    </row>
    <row r="1043" spans="1:21" s="1" customFormat="1" ht="23.25" customHeight="1" x14ac:dyDescent="0.25">
      <c r="A1043" t="s">
        <v>4451</v>
      </c>
      <c r="B1043" t="str">
        <f t="shared" si="69"/>
        <v>32</v>
      </c>
      <c r="C1043" t="str">
        <f t="shared" si="70"/>
        <v>L00</v>
      </c>
      <c r="D1043" t="str">
        <f t="shared" si="71"/>
        <v>D34</v>
      </c>
      <c r="E1043" s="161" t="s">
        <v>4452</v>
      </c>
      <c r="F1043" t="s">
        <v>17168</v>
      </c>
      <c r="G1043" t="s">
        <v>4453</v>
      </c>
      <c r="H1043" s="209">
        <v>32</v>
      </c>
      <c r="I1043" s="209" t="s">
        <v>2258</v>
      </c>
      <c r="J1043" s="209" t="s">
        <v>4454</v>
      </c>
      <c r="K1043" s="209">
        <v>317122</v>
      </c>
      <c r="L1043" s="209">
        <v>210100</v>
      </c>
      <c r="M1043" s="209">
        <v>404</v>
      </c>
      <c r="N1043" s="209">
        <v>3009</v>
      </c>
      <c r="O1043" s="209">
        <v>4001</v>
      </c>
      <c r="P1043" s="376">
        <v>40708</v>
      </c>
      <c r="Q1043" s="248"/>
      <c r="R1043" s="251"/>
      <c r="S1043" s="248"/>
      <c r="T1043" s="248" t="s">
        <v>16014</v>
      </c>
      <c r="U1043" s="248" t="s">
        <v>16270</v>
      </c>
    </row>
    <row r="1044" spans="1:21" s="1" customFormat="1" ht="23.25" customHeight="1" x14ac:dyDescent="0.25">
      <c r="A1044" t="s">
        <v>4503</v>
      </c>
      <c r="B1044" t="str">
        <f t="shared" si="69"/>
        <v>32</v>
      </c>
      <c r="C1044" t="str">
        <f t="shared" si="70"/>
        <v>L00</v>
      </c>
      <c r="D1044" t="str">
        <f t="shared" si="71"/>
        <v>D47</v>
      </c>
      <c r="E1044" s="161" t="s">
        <v>4504</v>
      </c>
      <c r="F1044" t="s">
        <v>17168</v>
      </c>
      <c r="G1044" t="s">
        <v>4505</v>
      </c>
      <c r="H1044" s="209">
        <v>32</v>
      </c>
      <c r="I1044" s="209" t="s">
        <v>2258</v>
      </c>
      <c r="J1044" s="209" t="s">
        <v>4506</v>
      </c>
      <c r="K1044" s="209">
        <v>317122</v>
      </c>
      <c r="L1044" s="209">
        <v>210100</v>
      </c>
      <c r="M1044" s="209">
        <v>404</v>
      </c>
      <c r="N1044" s="209">
        <v>3009</v>
      </c>
      <c r="O1044" s="209">
        <v>4001</v>
      </c>
      <c r="P1044" s="376">
        <v>40709</v>
      </c>
      <c r="Q1044" s="248"/>
      <c r="R1044" s="251"/>
      <c r="S1044" s="248"/>
      <c r="T1044" s="248" t="s">
        <v>16014</v>
      </c>
      <c r="U1044" s="248" t="s">
        <v>16270</v>
      </c>
    </row>
    <row r="1045" spans="1:21" s="1" customFormat="1" ht="23.25" customHeight="1" x14ac:dyDescent="0.25">
      <c r="A1045" t="s">
        <v>4507</v>
      </c>
      <c r="B1045" t="str">
        <f t="shared" si="69"/>
        <v>32</v>
      </c>
      <c r="C1045" t="str">
        <f t="shared" si="70"/>
        <v>L00</v>
      </c>
      <c r="D1045" t="str">
        <f t="shared" si="71"/>
        <v>D48</v>
      </c>
      <c r="E1045" s="161" t="s">
        <v>4508</v>
      </c>
      <c r="F1045" t="s">
        <v>17168</v>
      </c>
      <c r="G1045" t="s">
        <v>4509</v>
      </c>
      <c r="H1045" s="209">
        <v>32</v>
      </c>
      <c r="I1045" s="209" t="s">
        <v>2258</v>
      </c>
      <c r="J1045" s="209" t="s">
        <v>4510</v>
      </c>
      <c r="K1045" s="209">
        <v>317122</v>
      </c>
      <c r="L1045" s="209">
        <v>210100</v>
      </c>
      <c r="M1045" s="209">
        <v>404</v>
      </c>
      <c r="N1045" s="209">
        <v>3009</v>
      </c>
      <c r="O1045" s="209">
        <v>4001</v>
      </c>
      <c r="P1045" s="376">
        <v>40710</v>
      </c>
      <c r="Q1045" s="248"/>
      <c r="R1045" s="251"/>
      <c r="S1045" s="248"/>
      <c r="T1045" s="248" t="s">
        <v>16014</v>
      </c>
      <c r="U1045" s="248" t="s">
        <v>16270</v>
      </c>
    </row>
    <row r="1046" spans="1:21" s="1" customFormat="1" ht="23.25" customHeight="1" x14ac:dyDescent="0.25">
      <c r="A1046" t="s">
        <v>4511</v>
      </c>
      <c r="B1046" t="str">
        <f t="shared" si="69"/>
        <v>32</v>
      </c>
      <c r="C1046" t="str">
        <f t="shared" si="70"/>
        <v>L00</v>
      </c>
      <c r="D1046" t="str">
        <f t="shared" si="71"/>
        <v>D49</v>
      </c>
      <c r="E1046" s="161" t="s">
        <v>4512</v>
      </c>
      <c r="F1046" t="s">
        <v>17168</v>
      </c>
      <c r="G1046" t="s">
        <v>4513</v>
      </c>
      <c r="H1046" s="209">
        <v>32</v>
      </c>
      <c r="I1046" s="209" t="s">
        <v>2258</v>
      </c>
      <c r="J1046" s="209" t="s">
        <v>4514</v>
      </c>
      <c r="K1046" s="209">
        <v>317122</v>
      </c>
      <c r="L1046" s="209">
        <v>210100</v>
      </c>
      <c r="M1046" s="209">
        <v>404</v>
      </c>
      <c r="N1046" s="209">
        <v>3009</v>
      </c>
      <c r="O1046" s="209">
        <v>4001</v>
      </c>
      <c r="P1046" s="376">
        <v>40711</v>
      </c>
      <c r="Q1046" s="248"/>
      <c r="R1046" s="251"/>
      <c r="S1046" s="248"/>
      <c r="T1046" s="248" t="s">
        <v>16014</v>
      </c>
      <c r="U1046" s="248" t="s">
        <v>16270</v>
      </c>
    </row>
    <row r="1047" spans="1:21" s="1" customFormat="1" ht="23.25" customHeight="1" x14ac:dyDescent="0.25">
      <c r="A1047" t="s">
        <v>4518</v>
      </c>
      <c r="B1047" t="str">
        <f t="shared" si="69"/>
        <v>32</v>
      </c>
      <c r="C1047" t="str">
        <f t="shared" si="70"/>
        <v>L00</v>
      </c>
      <c r="D1047" t="str">
        <f t="shared" si="71"/>
        <v>D51</v>
      </c>
      <c r="E1047" s="161" t="s">
        <v>4519</v>
      </c>
      <c r="F1047" t="s">
        <v>17168</v>
      </c>
      <c r="G1047" t="s">
        <v>4520</v>
      </c>
      <c r="H1047" s="209">
        <v>32</v>
      </c>
      <c r="I1047" s="209" t="s">
        <v>2258</v>
      </c>
      <c r="J1047" s="209" t="s">
        <v>4521</v>
      </c>
      <c r="K1047" s="209">
        <v>317122</v>
      </c>
      <c r="L1047" s="209">
        <v>210100</v>
      </c>
      <c r="M1047" s="209">
        <v>404</v>
      </c>
      <c r="N1047" s="209">
        <v>3009</v>
      </c>
      <c r="O1047" s="209">
        <v>4001</v>
      </c>
      <c r="P1047" s="376">
        <v>40712</v>
      </c>
      <c r="Q1047" s="248"/>
      <c r="R1047" s="251"/>
      <c r="S1047" s="248"/>
      <c r="T1047" s="248" t="s">
        <v>16014</v>
      </c>
      <c r="U1047" s="248" t="s">
        <v>16270</v>
      </c>
    </row>
    <row r="1048" spans="1:21" s="1" customFormat="1" ht="23.25" customHeight="1" x14ac:dyDescent="0.25">
      <c r="A1048" t="s">
        <v>4526</v>
      </c>
      <c r="B1048" t="str">
        <f t="shared" si="69"/>
        <v>32</v>
      </c>
      <c r="C1048" t="str">
        <f t="shared" si="70"/>
        <v>L00</v>
      </c>
      <c r="D1048" t="str">
        <f t="shared" si="71"/>
        <v>D53</v>
      </c>
      <c r="E1048" s="161" t="s">
        <v>4527</v>
      </c>
      <c r="F1048" t="s">
        <v>17168</v>
      </c>
      <c r="G1048" t="s">
        <v>4528</v>
      </c>
      <c r="H1048" s="209">
        <v>32</v>
      </c>
      <c r="I1048" s="209" t="s">
        <v>2258</v>
      </c>
      <c r="J1048" s="209" t="s">
        <v>4529</v>
      </c>
      <c r="K1048" s="209">
        <v>317122</v>
      </c>
      <c r="L1048" s="209">
        <v>210100</v>
      </c>
      <c r="M1048" s="209">
        <v>404</v>
      </c>
      <c r="N1048" s="209">
        <v>3009</v>
      </c>
      <c r="O1048" s="209">
        <v>4001</v>
      </c>
      <c r="P1048" s="376">
        <v>40713</v>
      </c>
      <c r="Q1048" s="248"/>
      <c r="R1048" s="251"/>
      <c r="S1048" s="248"/>
      <c r="T1048" s="248" t="s">
        <v>16014</v>
      </c>
      <c r="U1048" s="248" t="s">
        <v>16270</v>
      </c>
    </row>
    <row r="1049" spans="1:21" s="1" customFormat="1" ht="23.25" customHeight="1" x14ac:dyDescent="0.25">
      <c r="A1049" t="s">
        <v>4530</v>
      </c>
      <c r="B1049" t="str">
        <f t="shared" si="69"/>
        <v>32</v>
      </c>
      <c r="C1049" t="str">
        <f t="shared" si="70"/>
        <v>L00</v>
      </c>
      <c r="D1049" t="str">
        <f t="shared" si="71"/>
        <v>D55</v>
      </c>
      <c r="E1049" s="161" t="s">
        <v>4531</v>
      </c>
      <c r="F1049" t="s">
        <v>17168</v>
      </c>
      <c r="G1049" t="s">
        <v>4532</v>
      </c>
      <c r="H1049" s="209">
        <v>32</v>
      </c>
      <c r="I1049" s="209" t="s">
        <v>2258</v>
      </c>
      <c r="J1049" s="209" t="s">
        <v>4533</v>
      </c>
      <c r="K1049" s="209">
        <v>317122</v>
      </c>
      <c r="L1049" s="209">
        <v>210100</v>
      </c>
      <c r="M1049" s="209">
        <v>404</v>
      </c>
      <c r="N1049" s="209">
        <v>3009</v>
      </c>
      <c r="O1049" s="209">
        <v>4001</v>
      </c>
      <c r="P1049" s="376">
        <v>40714</v>
      </c>
      <c r="Q1049" s="248"/>
      <c r="R1049" s="251"/>
      <c r="S1049" s="248"/>
      <c r="T1049" s="248" t="s">
        <v>16014</v>
      </c>
      <c r="U1049" s="248" t="s">
        <v>16270</v>
      </c>
    </row>
    <row r="1050" spans="1:21" s="1" customFormat="1" ht="23.25" customHeight="1" x14ac:dyDescent="0.25">
      <c r="A1050" t="s">
        <v>4534</v>
      </c>
      <c r="B1050" t="str">
        <f t="shared" si="69"/>
        <v>32</v>
      </c>
      <c r="C1050" t="str">
        <f t="shared" si="70"/>
        <v>L00</v>
      </c>
      <c r="D1050" t="str">
        <f t="shared" si="71"/>
        <v>D56</v>
      </c>
      <c r="E1050" s="161" t="s">
        <v>4535</v>
      </c>
      <c r="F1050" t="s">
        <v>17168</v>
      </c>
      <c r="G1050" t="s">
        <v>4536</v>
      </c>
      <c r="H1050" s="209">
        <v>32</v>
      </c>
      <c r="I1050" s="209" t="s">
        <v>2258</v>
      </c>
      <c r="J1050" s="209" t="s">
        <v>4537</v>
      </c>
      <c r="K1050" s="209">
        <v>317122</v>
      </c>
      <c r="L1050" s="209">
        <v>210100</v>
      </c>
      <c r="M1050" s="209">
        <v>404</v>
      </c>
      <c r="N1050" s="209">
        <v>3009</v>
      </c>
      <c r="O1050" s="209">
        <v>4001</v>
      </c>
      <c r="P1050" s="376">
        <v>40715</v>
      </c>
      <c r="Q1050" s="248"/>
      <c r="R1050" s="251"/>
      <c r="S1050" s="248"/>
      <c r="T1050" s="248" t="s">
        <v>16014</v>
      </c>
      <c r="U1050" s="248" t="s">
        <v>16270</v>
      </c>
    </row>
    <row r="1051" spans="1:21" s="1" customFormat="1" ht="23.25" customHeight="1" x14ac:dyDescent="0.25">
      <c r="A1051" t="s">
        <v>4542</v>
      </c>
      <c r="B1051" t="str">
        <f t="shared" si="69"/>
        <v>32</v>
      </c>
      <c r="C1051" t="str">
        <f t="shared" si="70"/>
        <v>L00</v>
      </c>
      <c r="D1051" t="str">
        <f t="shared" si="71"/>
        <v>D58</v>
      </c>
      <c r="E1051" s="161" t="s">
        <v>4543</v>
      </c>
      <c r="F1051" t="s">
        <v>17168</v>
      </c>
      <c r="G1051" t="s">
        <v>4544</v>
      </c>
      <c r="H1051" s="209">
        <v>32</v>
      </c>
      <c r="I1051" s="209" t="s">
        <v>2258</v>
      </c>
      <c r="J1051" s="209" t="s">
        <v>4545</v>
      </c>
      <c r="K1051" s="209">
        <v>317122</v>
      </c>
      <c r="L1051" s="209">
        <v>210100</v>
      </c>
      <c r="M1051" s="209">
        <v>404</v>
      </c>
      <c r="N1051" s="209">
        <v>3009</v>
      </c>
      <c r="O1051" s="209">
        <v>4001</v>
      </c>
      <c r="P1051" s="376">
        <v>40716</v>
      </c>
      <c r="Q1051" s="248"/>
      <c r="R1051" s="251"/>
      <c r="S1051" s="248"/>
      <c r="T1051" s="248" t="s">
        <v>16014</v>
      </c>
      <c r="U1051" s="248" t="s">
        <v>16270</v>
      </c>
    </row>
    <row r="1052" spans="1:21" s="1" customFormat="1" ht="23.25" customHeight="1" x14ac:dyDescent="0.25">
      <c r="A1052" t="s">
        <v>4554</v>
      </c>
      <c r="B1052" t="str">
        <f t="shared" si="69"/>
        <v>32</v>
      </c>
      <c r="C1052" t="str">
        <f t="shared" si="70"/>
        <v>L00</v>
      </c>
      <c r="D1052" t="str">
        <f t="shared" si="71"/>
        <v>D61</v>
      </c>
      <c r="E1052" s="161" t="s">
        <v>4555</v>
      </c>
      <c r="F1052" t="s">
        <v>17168</v>
      </c>
      <c r="G1052" t="s">
        <v>4556</v>
      </c>
      <c r="H1052" s="209">
        <v>32</v>
      </c>
      <c r="I1052" s="209" t="s">
        <v>2258</v>
      </c>
      <c r="J1052" s="209" t="s">
        <v>4557</v>
      </c>
      <c r="K1052" s="209">
        <v>317122</v>
      </c>
      <c r="L1052" s="209">
        <v>210100</v>
      </c>
      <c r="M1052" s="209">
        <v>404</v>
      </c>
      <c r="N1052" s="209">
        <v>3009</v>
      </c>
      <c r="O1052" s="209">
        <v>4001</v>
      </c>
      <c r="P1052" s="376">
        <v>40717</v>
      </c>
      <c r="Q1052" s="248"/>
      <c r="R1052" s="251"/>
      <c r="S1052" s="248"/>
      <c r="T1052" s="248" t="s">
        <v>16014</v>
      </c>
      <c r="U1052" s="248" t="s">
        <v>16270</v>
      </c>
    </row>
    <row r="1053" spans="1:21" s="1" customFormat="1" ht="23.25" customHeight="1" x14ac:dyDescent="0.25">
      <c r="A1053" t="s">
        <v>4578</v>
      </c>
      <c r="B1053" t="str">
        <f t="shared" si="69"/>
        <v>32</v>
      </c>
      <c r="C1053" t="str">
        <f t="shared" si="70"/>
        <v>L00</v>
      </c>
      <c r="D1053" t="str">
        <f t="shared" si="71"/>
        <v>D67</v>
      </c>
      <c r="E1053" s="161" t="s">
        <v>4579</v>
      </c>
      <c r="F1053" t="s">
        <v>17168</v>
      </c>
      <c r="G1053" t="s">
        <v>4580</v>
      </c>
      <c r="H1053" s="209">
        <v>32</v>
      </c>
      <c r="I1053" s="209" t="s">
        <v>2258</v>
      </c>
      <c r="J1053" s="209" t="s">
        <v>4581</v>
      </c>
      <c r="K1053" s="209">
        <v>317122</v>
      </c>
      <c r="L1053" s="209">
        <v>210100</v>
      </c>
      <c r="M1053" s="209">
        <v>404</v>
      </c>
      <c r="N1053" s="209">
        <v>3009</v>
      </c>
      <c r="O1053" s="209">
        <v>4001</v>
      </c>
      <c r="P1053" s="376">
        <v>40718</v>
      </c>
      <c r="Q1053" s="248"/>
      <c r="R1053" s="251"/>
      <c r="S1053" s="248"/>
      <c r="T1053" s="248" t="s">
        <v>16014</v>
      </c>
      <c r="U1053" s="248" t="s">
        <v>16270</v>
      </c>
    </row>
    <row r="1054" spans="1:21" s="1" customFormat="1" ht="23.25" customHeight="1" x14ac:dyDescent="0.25">
      <c r="A1054" t="s">
        <v>4558</v>
      </c>
      <c r="B1054" t="str">
        <f t="shared" si="69"/>
        <v>32</v>
      </c>
      <c r="C1054" t="str">
        <f t="shared" si="70"/>
        <v>L00</v>
      </c>
      <c r="D1054" t="str">
        <f t="shared" si="71"/>
        <v>D62</v>
      </c>
      <c r="E1054" s="161" t="s">
        <v>4559</v>
      </c>
      <c r="F1054" t="s">
        <v>17168</v>
      </c>
      <c r="G1054" t="s">
        <v>4560</v>
      </c>
      <c r="H1054" s="209">
        <v>32</v>
      </c>
      <c r="I1054" s="209" t="s">
        <v>2258</v>
      </c>
      <c r="J1054" s="209" t="s">
        <v>4561</v>
      </c>
      <c r="K1054" s="209">
        <v>317122</v>
      </c>
      <c r="L1054" s="209">
        <v>210100</v>
      </c>
      <c r="M1054" s="209">
        <v>404</v>
      </c>
      <c r="N1054" s="209">
        <v>3009</v>
      </c>
      <c r="O1054" s="209">
        <v>4001</v>
      </c>
      <c r="P1054" s="376">
        <v>40719</v>
      </c>
      <c r="Q1054" s="248"/>
      <c r="R1054" s="251"/>
      <c r="S1054" s="248"/>
      <c r="T1054" s="248" t="s">
        <v>16014</v>
      </c>
      <c r="U1054" s="248" t="s">
        <v>16270</v>
      </c>
    </row>
    <row r="1055" spans="1:21" s="1" customFormat="1" ht="23.25" customHeight="1" x14ac:dyDescent="0.25">
      <c r="A1055" t="s">
        <v>4598</v>
      </c>
      <c r="B1055" t="str">
        <f t="shared" si="69"/>
        <v>32</v>
      </c>
      <c r="C1055" t="str">
        <f t="shared" si="70"/>
        <v>L00</v>
      </c>
      <c r="D1055" t="str">
        <f t="shared" si="71"/>
        <v>D72</v>
      </c>
      <c r="E1055" s="161" t="s">
        <v>4599</v>
      </c>
      <c r="F1055" t="s">
        <v>17168</v>
      </c>
      <c r="G1055" t="s">
        <v>4600</v>
      </c>
      <c r="H1055" s="209">
        <v>32</v>
      </c>
      <c r="I1055" s="209" t="s">
        <v>2258</v>
      </c>
      <c r="J1055" s="209" t="s">
        <v>4601</v>
      </c>
      <c r="K1055" s="209">
        <v>317122</v>
      </c>
      <c r="L1055" s="209">
        <v>210100</v>
      </c>
      <c r="M1055" s="209">
        <v>404</v>
      </c>
      <c r="N1055" s="209">
        <v>3009</v>
      </c>
      <c r="O1055" s="209">
        <v>4001</v>
      </c>
      <c r="P1055" s="376">
        <v>40720</v>
      </c>
      <c r="Q1055" s="248"/>
      <c r="R1055" s="251"/>
      <c r="S1055" s="248"/>
      <c r="T1055" s="248" t="s">
        <v>16014</v>
      </c>
      <c r="U1055" s="248" t="s">
        <v>16270</v>
      </c>
    </row>
    <row r="1056" spans="1:21" s="1" customFormat="1" ht="23.25" customHeight="1" x14ac:dyDescent="0.25">
      <c r="A1056" t="s">
        <v>4594</v>
      </c>
      <c r="B1056" t="str">
        <f t="shared" si="69"/>
        <v>32</v>
      </c>
      <c r="C1056" t="str">
        <f t="shared" si="70"/>
        <v>L00</v>
      </c>
      <c r="D1056" t="str">
        <f t="shared" si="71"/>
        <v>D71</v>
      </c>
      <c r="E1056" s="161" t="s">
        <v>4595</v>
      </c>
      <c r="F1056" t="s">
        <v>17168</v>
      </c>
      <c r="G1056" t="s">
        <v>4596</v>
      </c>
      <c r="H1056" s="209">
        <v>32</v>
      </c>
      <c r="I1056" s="209" t="s">
        <v>2258</v>
      </c>
      <c r="J1056" s="209" t="s">
        <v>4597</v>
      </c>
      <c r="K1056" s="209">
        <v>317122</v>
      </c>
      <c r="L1056" s="209">
        <v>210100</v>
      </c>
      <c r="M1056" s="209">
        <v>404</v>
      </c>
      <c r="N1056" s="209">
        <v>3009</v>
      </c>
      <c r="O1056" s="209">
        <v>4001</v>
      </c>
      <c r="P1056" s="376">
        <v>40721</v>
      </c>
      <c r="Q1056" s="248"/>
      <c r="R1056" s="251"/>
      <c r="S1056" s="248"/>
      <c r="T1056" s="248" t="s">
        <v>16014</v>
      </c>
      <c r="U1056" s="248" t="s">
        <v>16270</v>
      </c>
    </row>
    <row r="1057" spans="1:21" s="1" customFormat="1" ht="23.25" customHeight="1" x14ac:dyDescent="0.25">
      <c r="A1057" t="s">
        <v>4602</v>
      </c>
      <c r="B1057" t="str">
        <f t="shared" si="69"/>
        <v>32</v>
      </c>
      <c r="C1057" t="str">
        <f t="shared" si="70"/>
        <v>L00</v>
      </c>
      <c r="D1057" t="str">
        <f t="shared" si="71"/>
        <v>D73</v>
      </c>
      <c r="E1057" s="161" t="s">
        <v>4603</v>
      </c>
      <c r="F1057" t="s">
        <v>17168</v>
      </c>
      <c r="G1057" t="s">
        <v>4604</v>
      </c>
      <c r="H1057" s="209">
        <v>32</v>
      </c>
      <c r="I1057" s="209" t="s">
        <v>2258</v>
      </c>
      <c r="J1057" s="209" t="s">
        <v>4605</v>
      </c>
      <c r="K1057" s="209">
        <v>317122</v>
      </c>
      <c r="L1057" s="209">
        <v>210100</v>
      </c>
      <c r="M1057" s="209">
        <v>404</v>
      </c>
      <c r="N1057" s="209">
        <v>3009</v>
      </c>
      <c r="O1057" s="209">
        <v>4001</v>
      </c>
      <c r="P1057" s="376">
        <v>40722</v>
      </c>
      <c r="Q1057" s="248"/>
      <c r="R1057" s="251"/>
      <c r="S1057" s="248"/>
      <c r="T1057" s="248" t="s">
        <v>16014</v>
      </c>
      <c r="U1057" s="248" t="s">
        <v>16270</v>
      </c>
    </row>
    <row r="1058" spans="1:21" s="1" customFormat="1" ht="23.25" customHeight="1" x14ac:dyDescent="0.25">
      <c r="A1058" t="s">
        <v>4626</v>
      </c>
      <c r="B1058" t="str">
        <f t="shared" si="69"/>
        <v>32</v>
      </c>
      <c r="C1058" t="str">
        <f t="shared" si="70"/>
        <v>L00</v>
      </c>
      <c r="D1058" t="str">
        <f t="shared" si="71"/>
        <v>D79</v>
      </c>
      <c r="E1058" s="161" t="s">
        <v>4627</v>
      </c>
      <c r="F1058" t="s">
        <v>17168</v>
      </c>
      <c r="G1058" t="s">
        <v>4628</v>
      </c>
      <c r="H1058" s="209">
        <v>32</v>
      </c>
      <c r="I1058" s="209" t="s">
        <v>2258</v>
      </c>
      <c r="J1058" s="209" t="s">
        <v>4629</v>
      </c>
      <c r="K1058" s="209">
        <v>317122</v>
      </c>
      <c r="L1058" s="209">
        <v>210100</v>
      </c>
      <c r="M1058" s="209">
        <v>404</v>
      </c>
      <c r="N1058" s="209">
        <v>3009</v>
      </c>
      <c r="O1058" s="209">
        <v>4001</v>
      </c>
      <c r="P1058" s="376">
        <v>40723</v>
      </c>
      <c r="Q1058" s="248"/>
      <c r="R1058" s="251"/>
      <c r="S1058" s="248"/>
      <c r="T1058" s="248" t="s">
        <v>16014</v>
      </c>
      <c r="U1058" s="248" t="s">
        <v>16270</v>
      </c>
    </row>
    <row r="1059" spans="1:21" s="1" customFormat="1" ht="23.25" customHeight="1" x14ac:dyDescent="0.25">
      <c r="A1059" t="s">
        <v>4630</v>
      </c>
      <c r="B1059" t="str">
        <f t="shared" si="69"/>
        <v>32</v>
      </c>
      <c r="C1059" t="str">
        <f t="shared" si="70"/>
        <v>L00</v>
      </c>
      <c r="D1059" t="str">
        <f t="shared" si="71"/>
        <v>D80</v>
      </c>
      <c r="E1059" s="161" t="s">
        <v>4631</v>
      </c>
      <c r="F1059" t="s">
        <v>17168</v>
      </c>
      <c r="G1059" t="s">
        <v>4632</v>
      </c>
      <c r="H1059" s="209">
        <v>32</v>
      </c>
      <c r="I1059" s="209" t="s">
        <v>2258</v>
      </c>
      <c r="J1059" s="209" t="s">
        <v>4633</v>
      </c>
      <c r="K1059" s="209">
        <v>317122</v>
      </c>
      <c r="L1059" s="209">
        <v>210100</v>
      </c>
      <c r="M1059" s="209">
        <v>404</v>
      </c>
      <c r="N1059" s="209">
        <v>3009</v>
      </c>
      <c r="O1059" s="209">
        <v>4001</v>
      </c>
      <c r="P1059" s="376">
        <v>40724</v>
      </c>
      <c r="Q1059" s="248"/>
      <c r="R1059" s="251"/>
      <c r="S1059" s="248"/>
      <c r="T1059" s="248" t="s">
        <v>16014</v>
      </c>
      <c r="U1059" s="248" t="s">
        <v>16270</v>
      </c>
    </row>
    <row r="1060" spans="1:21" s="1" customFormat="1" ht="23.25" customHeight="1" x14ac:dyDescent="0.25">
      <c r="A1060" t="s">
        <v>4642</v>
      </c>
      <c r="B1060" t="str">
        <f t="shared" si="69"/>
        <v>32</v>
      </c>
      <c r="C1060" t="str">
        <f t="shared" si="70"/>
        <v>L00</v>
      </c>
      <c r="D1060" t="str">
        <f t="shared" si="71"/>
        <v>D84</v>
      </c>
      <c r="E1060" s="161" t="s">
        <v>4643</v>
      </c>
      <c r="F1060" t="s">
        <v>17168</v>
      </c>
      <c r="G1060" t="s">
        <v>4644</v>
      </c>
      <c r="H1060" s="209">
        <v>32</v>
      </c>
      <c r="I1060" s="209" t="s">
        <v>2258</v>
      </c>
      <c r="J1060" s="209" t="s">
        <v>4645</v>
      </c>
      <c r="K1060" s="209">
        <v>317122</v>
      </c>
      <c r="L1060" s="209">
        <v>210100</v>
      </c>
      <c r="M1060" s="209">
        <v>404</v>
      </c>
      <c r="N1060" s="209">
        <v>3009</v>
      </c>
      <c r="O1060" s="209">
        <v>4001</v>
      </c>
      <c r="P1060" s="376">
        <v>40725</v>
      </c>
      <c r="Q1060" s="248"/>
      <c r="R1060" s="251"/>
      <c r="S1060" s="248"/>
      <c r="T1060" s="248" t="s">
        <v>16014</v>
      </c>
      <c r="U1060" s="248" t="s">
        <v>16270</v>
      </c>
    </row>
    <row r="1061" spans="1:21" s="1" customFormat="1" ht="23.25" customHeight="1" x14ac:dyDescent="0.25">
      <c r="A1061" t="s">
        <v>4650</v>
      </c>
      <c r="B1061" t="str">
        <f t="shared" si="69"/>
        <v>32</v>
      </c>
      <c r="C1061" t="str">
        <f t="shared" si="70"/>
        <v>L00</v>
      </c>
      <c r="D1061" t="str">
        <f t="shared" si="71"/>
        <v>D86</v>
      </c>
      <c r="E1061" s="161" t="s">
        <v>4651</v>
      </c>
      <c r="F1061" t="s">
        <v>17168</v>
      </c>
      <c r="G1061" t="s">
        <v>4652</v>
      </c>
      <c r="H1061" s="209">
        <v>32</v>
      </c>
      <c r="I1061" s="209" t="s">
        <v>2258</v>
      </c>
      <c r="J1061" s="209" t="s">
        <v>4653</v>
      </c>
      <c r="K1061" s="209">
        <v>317122</v>
      </c>
      <c r="L1061" s="209">
        <v>210100</v>
      </c>
      <c r="M1061" s="209">
        <v>404</v>
      </c>
      <c r="N1061" s="209">
        <v>3009</v>
      </c>
      <c r="O1061" s="209">
        <v>4001</v>
      </c>
      <c r="P1061" s="376">
        <v>40726</v>
      </c>
      <c r="Q1061" s="248"/>
      <c r="R1061" s="251"/>
      <c r="S1061" s="248"/>
      <c r="T1061" s="248" t="s">
        <v>16014</v>
      </c>
      <c r="U1061" s="248" t="s">
        <v>16270</v>
      </c>
    </row>
    <row r="1062" spans="1:21" s="1" customFormat="1" ht="23.25" customHeight="1" x14ac:dyDescent="0.25">
      <c r="A1062" t="s">
        <v>4646</v>
      </c>
      <c r="B1062" t="str">
        <f t="shared" si="69"/>
        <v>32</v>
      </c>
      <c r="C1062" t="str">
        <f t="shared" si="70"/>
        <v>L00</v>
      </c>
      <c r="D1062" t="str">
        <f t="shared" si="71"/>
        <v>D85</v>
      </c>
      <c r="E1062" s="161" t="s">
        <v>4647</v>
      </c>
      <c r="F1062" t="s">
        <v>17168</v>
      </c>
      <c r="G1062" t="s">
        <v>4648</v>
      </c>
      <c r="H1062" s="209">
        <v>32</v>
      </c>
      <c r="I1062" s="209" t="s">
        <v>2258</v>
      </c>
      <c r="J1062" s="209" t="s">
        <v>4649</v>
      </c>
      <c r="K1062" s="209">
        <v>317122</v>
      </c>
      <c r="L1062" s="209">
        <v>210100</v>
      </c>
      <c r="M1062" s="209">
        <v>404</v>
      </c>
      <c r="N1062" s="209">
        <v>3009</v>
      </c>
      <c r="O1062" s="209">
        <v>4001</v>
      </c>
      <c r="P1062" s="376">
        <v>40727</v>
      </c>
      <c r="Q1062" s="248"/>
      <c r="R1062" s="251"/>
      <c r="S1062" s="248"/>
      <c r="T1062" s="248" t="s">
        <v>16014</v>
      </c>
      <c r="U1062" s="248" t="s">
        <v>16270</v>
      </c>
    </row>
    <row r="1063" spans="1:21" s="1" customFormat="1" ht="23.25" customHeight="1" x14ac:dyDescent="0.25">
      <c r="A1063" t="s">
        <v>4670</v>
      </c>
      <c r="B1063" t="str">
        <f t="shared" si="69"/>
        <v>32</v>
      </c>
      <c r="C1063" t="str">
        <f t="shared" si="70"/>
        <v>L00</v>
      </c>
      <c r="D1063" t="str">
        <f t="shared" si="71"/>
        <v>D91</v>
      </c>
      <c r="E1063" s="161" t="s">
        <v>4671</v>
      </c>
      <c r="F1063" t="s">
        <v>17168</v>
      </c>
      <c r="G1063" t="s">
        <v>4672</v>
      </c>
      <c r="H1063" s="209">
        <v>32</v>
      </c>
      <c r="I1063" s="209" t="s">
        <v>2258</v>
      </c>
      <c r="J1063" s="209" t="s">
        <v>4673</v>
      </c>
      <c r="K1063" s="209">
        <v>317122</v>
      </c>
      <c r="L1063" s="209">
        <v>210100</v>
      </c>
      <c r="M1063" s="209">
        <v>404</v>
      </c>
      <c r="N1063" s="209">
        <v>3009</v>
      </c>
      <c r="O1063" s="209">
        <v>4001</v>
      </c>
      <c r="P1063" s="376">
        <v>40728</v>
      </c>
      <c r="Q1063" s="248"/>
      <c r="R1063" s="251"/>
      <c r="S1063" s="248"/>
      <c r="T1063" s="248" t="s">
        <v>16014</v>
      </c>
      <c r="U1063" s="248" t="s">
        <v>16270</v>
      </c>
    </row>
    <row r="1064" spans="1:21" s="1" customFormat="1" ht="23.25" customHeight="1" x14ac:dyDescent="0.25">
      <c r="A1064" t="s">
        <v>4662</v>
      </c>
      <c r="B1064" t="str">
        <f t="shared" si="69"/>
        <v>32</v>
      </c>
      <c r="C1064" t="str">
        <f t="shared" si="70"/>
        <v>L00</v>
      </c>
      <c r="D1064" t="str">
        <f t="shared" si="71"/>
        <v>D89</v>
      </c>
      <c r="E1064" s="161" t="s">
        <v>4663</v>
      </c>
      <c r="F1064" t="s">
        <v>17168</v>
      </c>
      <c r="G1064" t="s">
        <v>4664</v>
      </c>
      <c r="H1064" s="209">
        <v>32</v>
      </c>
      <c r="I1064" s="209" t="s">
        <v>2258</v>
      </c>
      <c r="J1064" s="209" t="s">
        <v>4665</v>
      </c>
      <c r="K1064" s="209">
        <v>317122</v>
      </c>
      <c r="L1064" s="209">
        <v>210100</v>
      </c>
      <c r="M1064" s="209">
        <v>404</v>
      </c>
      <c r="N1064" s="209">
        <v>3009</v>
      </c>
      <c r="O1064" s="209">
        <v>4001</v>
      </c>
      <c r="P1064" s="376">
        <v>40729</v>
      </c>
      <c r="Q1064" s="248"/>
      <c r="R1064" s="251"/>
      <c r="S1064" s="248"/>
      <c r="T1064" s="248" t="s">
        <v>16014</v>
      </c>
      <c r="U1064" s="248" t="s">
        <v>16270</v>
      </c>
    </row>
    <row r="1065" spans="1:21" s="1" customFormat="1" ht="23.25" customHeight="1" x14ac:dyDescent="0.25">
      <c r="A1065" t="s">
        <v>4710</v>
      </c>
      <c r="B1065" t="str">
        <f t="shared" si="69"/>
        <v>32</v>
      </c>
      <c r="C1065" t="str">
        <f t="shared" si="70"/>
        <v>L00</v>
      </c>
      <c r="D1065" t="str">
        <f t="shared" si="71"/>
        <v>E02</v>
      </c>
      <c r="E1065" s="161" t="s">
        <v>4711</v>
      </c>
      <c r="F1065" t="s">
        <v>17168</v>
      </c>
      <c r="G1065" t="s">
        <v>4712</v>
      </c>
      <c r="H1065" s="209">
        <v>32</v>
      </c>
      <c r="I1065" s="209" t="s">
        <v>2258</v>
      </c>
      <c r="J1065" s="209" t="s">
        <v>4713</v>
      </c>
      <c r="K1065" s="209">
        <v>317122</v>
      </c>
      <c r="L1065" s="209">
        <v>210100</v>
      </c>
      <c r="M1065" s="209">
        <v>404</v>
      </c>
      <c r="N1065" s="209">
        <v>3009</v>
      </c>
      <c r="O1065" s="209">
        <v>4001</v>
      </c>
      <c r="P1065" s="376">
        <v>40730</v>
      </c>
      <c r="Q1065" s="248"/>
      <c r="R1065" s="251"/>
      <c r="S1065" s="248"/>
      <c r="T1065" s="248" t="s">
        <v>16014</v>
      </c>
      <c r="U1065" s="248" t="s">
        <v>16270</v>
      </c>
    </row>
    <row r="1066" spans="1:21" s="1" customFormat="1" ht="23.25" customHeight="1" x14ac:dyDescent="0.25">
      <c r="A1066" t="s">
        <v>4754</v>
      </c>
      <c r="B1066" t="str">
        <f t="shared" si="69"/>
        <v>32</v>
      </c>
      <c r="C1066" t="str">
        <f t="shared" si="70"/>
        <v>L00</v>
      </c>
      <c r="D1066" t="str">
        <f t="shared" si="71"/>
        <v>E13</v>
      </c>
      <c r="E1066" s="161" t="s">
        <v>4755</v>
      </c>
      <c r="F1066" t="s">
        <v>17168</v>
      </c>
      <c r="G1066" t="s">
        <v>4756</v>
      </c>
      <c r="H1066" s="209">
        <v>32</v>
      </c>
      <c r="I1066" s="209" t="s">
        <v>2258</v>
      </c>
      <c r="J1066" s="209" t="s">
        <v>4757</v>
      </c>
      <c r="K1066" s="209">
        <v>317122</v>
      </c>
      <c r="L1066" s="209">
        <v>210100</v>
      </c>
      <c r="M1066" s="209">
        <v>404</v>
      </c>
      <c r="N1066" s="209">
        <v>3009</v>
      </c>
      <c r="O1066" s="209">
        <v>4001</v>
      </c>
      <c r="P1066" s="376">
        <v>40731</v>
      </c>
      <c r="Q1066" s="248"/>
      <c r="R1066" s="251"/>
      <c r="S1066" s="248"/>
      <c r="T1066" s="248" t="s">
        <v>16014</v>
      </c>
      <c r="U1066" s="248" t="s">
        <v>16270</v>
      </c>
    </row>
    <row r="1067" spans="1:21" s="1" customFormat="1" ht="23.25" customHeight="1" x14ac:dyDescent="0.25">
      <c r="A1067" t="s">
        <v>4774</v>
      </c>
      <c r="B1067" t="str">
        <f t="shared" ref="B1067:B1130" si="72">LEFT(A1067,2)</f>
        <v>32</v>
      </c>
      <c r="C1067" t="str">
        <f t="shared" ref="C1067:C1130" si="73">MID(A1067,4,3)</f>
        <v>L00</v>
      </c>
      <c r="D1067" t="str">
        <f t="shared" ref="D1067:D1130" si="74">RIGHT(A1067,3)</f>
        <v>E18</v>
      </c>
      <c r="E1067" s="161" t="s">
        <v>4775</v>
      </c>
      <c r="F1067" t="s">
        <v>17168</v>
      </c>
      <c r="G1067" t="s">
        <v>4776</v>
      </c>
      <c r="H1067" s="209">
        <v>32</v>
      </c>
      <c r="I1067" s="209" t="s">
        <v>2258</v>
      </c>
      <c r="J1067" s="209" t="s">
        <v>4777</v>
      </c>
      <c r="K1067" s="209">
        <v>317122</v>
      </c>
      <c r="L1067" s="209">
        <v>210100</v>
      </c>
      <c r="M1067" s="209">
        <v>404</v>
      </c>
      <c r="N1067" s="209">
        <v>3009</v>
      </c>
      <c r="O1067" s="209">
        <v>4001</v>
      </c>
      <c r="P1067" s="376">
        <v>40732</v>
      </c>
      <c r="Q1067" s="248"/>
      <c r="R1067" s="251"/>
      <c r="S1067" s="248"/>
      <c r="T1067" s="248" t="s">
        <v>16014</v>
      </c>
      <c r="U1067" s="248" t="s">
        <v>16270</v>
      </c>
    </row>
    <row r="1068" spans="1:21" s="1" customFormat="1" ht="23.25" customHeight="1" x14ac:dyDescent="0.25">
      <c r="A1068" t="s">
        <v>4858</v>
      </c>
      <c r="B1068" t="str">
        <f t="shared" si="72"/>
        <v>32</v>
      </c>
      <c r="C1068" t="str">
        <f t="shared" si="73"/>
        <v>L00</v>
      </c>
      <c r="D1068" t="str">
        <f t="shared" si="74"/>
        <v>E39</v>
      </c>
      <c r="E1068" s="161" t="s">
        <v>4859</v>
      </c>
      <c r="F1068" t="s">
        <v>17168</v>
      </c>
      <c r="G1068" t="s">
        <v>4860</v>
      </c>
      <c r="H1068" s="209">
        <v>32</v>
      </c>
      <c r="I1068" s="209" t="s">
        <v>2258</v>
      </c>
      <c r="J1068" s="209" t="s">
        <v>4861</v>
      </c>
      <c r="K1068" s="209">
        <v>317122</v>
      </c>
      <c r="L1068" s="209">
        <v>210100</v>
      </c>
      <c r="M1068" s="209">
        <v>404</v>
      </c>
      <c r="N1068" s="209">
        <v>3009</v>
      </c>
      <c r="O1068" s="209">
        <v>4001</v>
      </c>
      <c r="P1068" s="376">
        <v>40733</v>
      </c>
      <c r="Q1068" s="248"/>
      <c r="R1068" s="251"/>
      <c r="S1068" s="248"/>
      <c r="T1068" s="248" t="s">
        <v>16014</v>
      </c>
      <c r="U1068" s="248" t="s">
        <v>16270</v>
      </c>
    </row>
    <row r="1069" spans="1:21" s="1" customFormat="1" ht="23.25" customHeight="1" x14ac:dyDescent="0.25">
      <c r="A1069" t="s">
        <v>4862</v>
      </c>
      <c r="B1069" t="str">
        <f t="shared" si="72"/>
        <v>32</v>
      </c>
      <c r="C1069" t="str">
        <f t="shared" si="73"/>
        <v>L00</v>
      </c>
      <c r="D1069" t="str">
        <f t="shared" si="74"/>
        <v>E40</v>
      </c>
      <c r="E1069" s="161" t="s">
        <v>4863</v>
      </c>
      <c r="F1069" t="s">
        <v>17168</v>
      </c>
      <c r="G1069" t="s">
        <v>4864</v>
      </c>
      <c r="H1069" s="209">
        <v>32</v>
      </c>
      <c r="I1069" s="209" t="s">
        <v>2258</v>
      </c>
      <c r="J1069" s="209" t="s">
        <v>4865</v>
      </c>
      <c r="K1069" s="209">
        <v>317122</v>
      </c>
      <c r="L1069" s="209">
        <v>210100</v>
      </c>
      <c r="M1069" s="209">
        <v>404</v>
      </c>
      <c r="N1069" s="209">
        <v>3009</v>
      </c>
      <c r="O1069" s="209">
        <v>4001</v>
      </c>
      <c r="P1069" s="376">
        <v>40734</v>
      </c>
      <c r="Q1069" s="248"/>
      <c r="R1069" s="251"/>
      <c r="S1069" s="248"/>
      <c r="T1069" s="248" t="s">
        <v>16014</v>
      </c>
      <c r="U1069" s="248" t="s">
        <v>16270</v>
      </c>
    </row>
    <row r="1070" spans="1:21" s="1" customFormat="1" ht="23.25" customHeight="1" x14ac:dyDescent="0.25">
      <c r="A1070" t="s">
        <v>4877</v>
      </c>
      <c r="B1070" t="str">
        <f t="shared" si="72"/>
        <v>32</v>
      </c>
      <c r="C1070" t="str">
        <f t="shared" si="73"/>
        <v>L00</v>
      </c>
      <c r="D1070" t="str">
        <f t="shared" si="74"/>
        <v>E44</v>
      </c>
      <c r="E1070" s="161" t="s">
        <v>4878</v>
      </c>
      <c r="F1070" t="s">
        <v>17168</v>
      </c>
      <c r="G1070" t="s">
        <v>4879</v>
      </c>
      <c r="H1070" s="209">
        <v>32</v>
      </c>
      <c r="I1070" s="209" t="s">
        <v>2258</v>
      </c>
      <c r="J1070" s="209" t="s">
        <v>4880</v>
      </c>
      <c r="K1070" s="209">
        <v>317122</v>
      </c>
      <c r="L1070" s="209">
        <v>210100</v>
      </c>
      <c r="M1070" s="209">
        <v>404</v>
      </c>
      <c r="N1070" s="209">
        <v>3009</v>
      </c>
      <c r="O1070" s="209">
        <v>4001</v>
      </c>
      <c r="P1070" s="376">
        <v>40735</v>
      </c>
      <c r="Q1070" s="248"/>
      <c r="R1070" s="251"/>
      <c r="S1070" s="248"/>
      <c r="T1070" s="248" t="s">
        <v>16014</v>
      </c>
      <c r="U1070" s="248" t="s">
        <v>16270</v>
      </c>
    </row>
    <row r="1071" spans="1:21" s="1" customFormat="1" ht="23.25" customHeight="1" x14ac:dyDescent="0.25">
      <c r="A1071" t="s">
        <v>4917</v>
      </c>
      <c r="B1071" t="str">
        <f t="shared" si="72"/>
        <v>32</v>
      </c>
      <c r="C1071" t="str">
        <f t="shared" si="73"/>
        <v>L00</v>
      </c>
      <c r="D1071" t="str">
        <f t="shared" si="74"/>
        <v>E54</v>
      </c>
      <c r="E1071" s="161" t="s">
        <v>4878</v>
      </c>
      <c r="F1071" t="s">
        <v>17168</v>
      </c>
      <c r="G1071" t="s">
        <v>4879</v>
      </c>
      <c r="H1071" s="209">
        <v>32</v>
      </c>
      <c r="I1071" s="209" t="s">
        <v>2258</v>
      </c>
      <c r="J1071" s="209" t="s">
        <v>4918</v>
      </c>
      <c r="K1071" s="209">
        <v>317122</v>
      </c>
      <c r="L1071" s="209">
        <v>210100</v>
      </c>
      <c r="M1071" s="209">
        <v>404</v>
      </c>
      <c r="N1071" s="209">
        <v>3009</v>
      </c>
      <c r="O1071" s="209">
        <v>4001</v>
      </c>
      <c r="P1071" s="376">
        <v>40736</v>
      </c>
      <c r="Q1071" s="248"/>
      <c r="R1071" s="251"/>
      <c r="S1071" s="248"/>
      <c r="T1071" s="248" t="s">
        <v>16014</v>
      </c>
      <c r="U1071" s="248" t="s">
        <v>16270</v>
      </c>
    </row>
    <row r="1072" spans="1:21" s="1" customFormat="1" ht="23.25" customHeight="1" x14ac:dyDescent="0.25">
      <c r="A1072" t="s">
        <v>5063</v>
      </c>
      <c r="B1072" t="str">
        <f t="shared" si="72"/>
        <v>32</v>
      </c>
      <c r="C1072" t="str">
        <f t="shared" si="73"/>
        <v>L00</v>
      </c>
      <c r="D1072" t="str">
        <f t="shared" si="74"/>
        <v>E93</v>
      </c>
      <c r="E1072" s="161" t="s">
        <v>5064</v>
      </c>
      <c r="F1072" t="s">
        <v>17168</v>
      </c>
      <c r="G1072" t="s">
        <v>5065</v>
      </c>
      <c r="H1072" s="209">
        <v>32</v>
      </c>
      <c r="I1072" s="209" t="s">
        <v>2258</v>
      </c>
      <c r="J1072" s="209" t="s">
        <v>5066</v>
      </c>
      <c r="K1072" s="209">
        <v>317122</v>
      </c>
      <c r="L1072" s="209">
        <v>210100</v>
      </c>
      <c r="M1072" s="209">
        <v>404</v>
      </c>
      <c r="N1072" s="209">
        <v>3009</v>
      </c>
      <c r="O1072" s="209">
        <v>4001</v>
      </c>
      <c r="P1072" s="376">
        <v>40737</v>
      </c>
      <c r="Q1072" s="248"/>
      <c r="R1072" s="251"/>
      <c r="S1072" s="248"/>
      <c r="T1072" s="248" t="s">
        <v>16014</v>
      </c>
      <c r="U1072" s="248" t="s">
        <v>16270</v>
      </c>
    </row>
    <row r="1073" spans="1:21" s="1" customFormat="1" ht="23.25" customHeight="1" x14ac:dyDescent="0.25">
      <c r="A1073" t="s">
        <v>5055</v>
      </c>
      <c r="B1073" t="str">
        <f t="shared" si="72"/>
        <v>32</v>
      </c>
      <c r="C1073" t="str">
        <f t="shared" si="73"/>
        <v>L00</v>
      </c>
      <c r="D1073" t="str">
        <f t="shared" si="74"/>
        <v>E91</v>
      </c>
      <c r="E1073" s="161" t="s">
        <v>5056</v>
      </c>
      <c r="F1073" t="s">
        <v>17168</v>
      </c>
      <c r="G1073" t="s">
        <v>5057</v>
      </c>
      <c r="H1073" s="209">
        <v>32</v>
      </c>
      <c r="I1073" s="209" t="s">
        <v>2258</v>
      </c>
      <c r="J1073" s="209" t="s">
        <v>5058</v>
      </c>
      <c r="K1073" s="209">
        <v>317122</v>
      </c>
      <c r="L1073" s="209">
        <v>210100</v>
      </c>
      <c r="M1073" s="209">
        <v>404</v>
      </c>
      <c r="N1073" s="209">
        <v>3009</v>
      </c>
      <c r="O1073" s="209">
        <v>4001</v>
      </c>
      <c r="P1073" s="376">
        <v>40738</v>
      </c>
      <c r="Q1073" s="248"/>
      <c r="R1073" s="251"/>
      <c r="S1073" s="248"/>
      <c r="T1073" s="248" t="s">
        <v>16014</v>
      </c>
      <c r="U1073" s="248" t="s">
        <v>16270</v>
      </c>
    </row>
    <row r="1074" spans="1:21" s="1" customFormat="1" ht="23.25" customHeight="1" x14ac:dyDescent="0.25">
      <c r="A1074" t="s">
        <v>5059</v>
      </c>
      <c r="B1074" t="str">
        <f t="shared" si="72"/>
        <v>32</v>
      </c>
      <c r="C1074" t="str">
        <f t="shared" si="73"/>
        <v>L00</v>
      </c>
      <c r="D1074" t="str">
        <f t="shared" si="74"/>
        <v>E92</v>
      </c>
      <c r="E1074" s="161" t="s">
        <v>5060</v>
      </c>
      <c r="F1074" t="s">
        <v>17168</v>
      </c>
      <c r="G1074" t="s">
        <v>5061</v>
      </c>
      <c r="H1074" s="209">
        <v>32</v>
      </c>
      <c r="I1074" s="209" t="s">
        <v>2258</v>
      </c>
      <c r="J1074" s="209" t="s">
        <v>5062</v>
      </c>
      <c r="K1074" s="209">
        <v>317122</v>
      </c>
      <c r="L1074" s="209">
        <v>210100</v>
      </c>
      <c r="M1074" s="209">
        <v>404</v>
      </c>
      <c r="N1074" s="209">
        <v>3009</v>
      </c>
      <c r="O1074" s="209">
        <v>4001</v>
      </c>
      <c r="P1074" s="376">
        <v>40739</v>
      </c>
      <c r="Q1074" s="248"/>
      <c r="R1074" s="251"/>
      <c r="S1074" s="248"/>
      <c r="T1074" s="248" t="s">
        <v>16014</v>
      </c>
      <c r="U1074" s="248" t="s">
        <v>16270</v>
      </c>
    </row>
    <row r="1075" spans="1:21" s="1" customFormat="1" ht="23.25" customHeight="1" x14ac:dyDescent="0.25">
      <c r="A1075" t="s">
        <v>5119</v>
      </c>
      <c r="B1075" t="str">
        <f t="shared" si="72"/>
        <v>32</v>
      </c>
      <c r="C1075" t="str">
        <f t="shared" si="73"/>
        <v>L00</v>
      </c>
      <c r="D1075" t="str">
        <f t="shared" si="74"/>
        <v>F09</v>
      </c>
      <c r="E1075" s="161" t="s">
        <v>5120</v>
      </c>
      <c r="F1075" t="s">
        <v>17168</v>
      </c>
      <c r="G1075" t="s">
        <v>5121</v>
      </c>
      <c r="H1075" s="209">
        <v>32</v>
      </c>
      <c r="I1075" s="209" t="s">
        <v>2258</v>
      </c>
      <c r="J1075" s="209" t="s">
        <v>5122</v>
      </c>
      <c r="K1075" s="209">
        <v>317122</v>
      </c>
      <c r="L1075" s="209">
        <v>210100</v>
      </c>
      <c r="M1075" s="209">
        <v>404</v>
      </c>
      <c r="N1075" s="209">
        <v>3009</v>
      </c>
      <c r="O1075" s="209">
        <v>4001</v>
      </c>
      <c r="P1075" s="376">
        <v>40740</v>
      </c>
      <c r="Q1075" s="248"/>
      <c r="R1075" s="251"/>
      <c r="S1075" s="248"/>
      <c r="T1075" s="248" t="s">
        <v>16014</v>
      </c>
      <c r="U1075" s="248" t="s">
        <v>16270</v>
      </c>
    </row>
    <row r="1076" spans="1:21" s="1" customFormat="1" ht="23.25" customHeight="1" x14ac:dyDescent="0.25">
      <c r="A1076" t="s">
        <v>5071</v>
      </c>
      <c r="B1076" t="str">
        <f t="shared" si="72"/>
        <v>32</v>
      </c>
      <c r="C1076" t="str">
        <f t="shared" si="73"/>
        <v>L00</v>
      </c>
      <c r="D1076" t="str">
        <f t="shared" si="74"/>
        <v>E95</v>
      </c>
      <c r="E1076" s="161" t="s">
        <v>5072</v>
      </c>
      <c r="F1076" t="s">
        <v>17168</v>
      </c>
      <c r="G1076" t="s">
        <v>5073</v>
      </c>
      <c r="H1076" s="209">
        <v>32</v>
      </c>
      <c r="I1076" s="209" t="s">
        <v>2258</v>
      </c>
      <c r="J1076" s="209" t="s">
        <v>5074</v>
      </c>
      <c r="K1076" s="209">
        <v>317122</v>
      </c>
      <c r="L1076" s="209">
        <v>210100</v>
      </c>
      <c r="M1076" s="209">
        <v>404</v>
      </c>
      <c r="N1076" s="209">
        <v>3009</v>
      </c>
      <c r="O1076" s="209">
        <v>4001</v>
      </c>
      <c r="P1076" s="376">
        <v>40741</v>
      </c>
      <c r="Q1076" s="248"/>
      <c r="R1076" s="251"/>
      <c r="S1076" s="248"/>
      <c r="T1076" s="248" t="s">
        <v>16014</v>
      </c>
      <c r="U1076" s="248" t="s">
        <v>16270</v>
      </c>
    </row>
    <row r="1077" spans="1:21" s="1" customFormat="1" ht="23.25" customHeight="1" x14ac:dyDescent="0.25">
      <c r="A1077" t="s">
        <v>5075</v>
      </c>
      <c r="B1077" t="str">
        <f t="shared" si="72"/>
        <v>32</v>
      </c>
      <c r="C1077" t="str">
        <f t="shared" si="73"/>
        <v>L00</v>
      </c>
      <c r="D1077" t="str">
        <f t="shared" si="74"/>
        <v>E96</v>
      </c>
      <c r="E1077" s="161" t="s">
        <v>5076</v>
      </c>
      <c r="F1077" t="s">
        <v>17168</v>
      </c>
      <c r="G1077" t="s">
        <v>5077</v>
      </c>
      <c r="H1077" s="209">
        <v>32</v>
      </c>
      <c r="I1077" s="209" t="s">
        <v>2258</v>
      </c>
      <c r="J1077" s="209" t="s">
        <v>5078</v>
      </c>
      <c r="K1077" s="209">
        <v>317122</v>
      </c>
      <c r="L1077" s="209">
        <v>210100</v>
      </c>
      <c r="M1077" s="209">
        <v>404</v>
      </c>
      <c r="N1077" s="209">
        <v>3009</v>
      </c>
      <c r="O1077" s="209">
        <v>4001</v>
      </c>
      <c r="P1077" s="376">
        <v>40742</v>
      </c>
      <c r="Q1077" s="248"/>
      <c r="R1077" s="251"/>
      <c r="S1077" s="248"/>
      <c r="T1077" s="248" t="s">
        <v>16014</v>
      </c>
      <c r="U1077" s="248" t="s">
        <v>16270</v>
      </c>
    </row>
    <row r="1078" spans="1:21" s="1" customFormat="1" ht="23.25" customHeight="1" x14ac:dyDescent="0.25">
      <c r="A1078" t="s">
        <v>5079</v>
      </c>
      <c r="B1078" t="str">
        <f t="shared" si="72"/>
        <v>32</v>
      </c>
      <c r="C1078" t="str">
        <f t="shared" si="73"/>
        <v>L00</v>
      </c>
      <c r="D1078" t="str">
        <f t="shared" si="74"/>
        <v>E97</v>
      </c>
      <c r="E1078" s="161" t="s">
        <v>5080</v>
      </c>
      <c r="F1078" t="s">
        <v>17168</v>
      </c>
      <c r="G1078" t="s">
        <v>5081</v>
      </c>
      <c r="H1078" s="209">
        <v>32</v>
      </c>
      <c r="I1078" s="209" t="s">
        <v>2258</v>
      </c>
      <c r="J1078" s="209" t="s">
        <v>5082</v>
      </c>
      <c r="K1078" s="209">
        <v>317122</v>
      </c>
      <c r="L1078" s="209">
        <v>210100</v>
      </c>
      <c r="M1078" s="209">
        <v>404</v>
      </c>
      <c r="N1078" s="209">
        <v>3009</v>
      </c>
      <c r="O1078" s="209">
        <v>4001</v>
      </c>
      <c r="P1078" s="376">
        <v>40743</v>
      </c>
      <c r="Q1078" s="248"/>
      <c r="R1078" s="251"/>
      <c r="S1078" s="248"/>
      <c r="T1078" s="248" t="s">
        <v>16014</v>
      </c>
      <c r="U1078" s="248" t="s">
        <v>16270</v>
      </c>
    </row>
    <row r="1079" spans="1:21" s="1" customFormat="1" ht="23.25" customHeight="1" x14ac:dyDescent="0.25">
      <c r="A1079" t="s">
        <v>5083</v>
      </c>
      <c r="B1079" t="str">
        <f t="shared" si="72"/>
        <v>32</v>
      </c>
      <c r="C1079" t="str">
        <f t="shared" si="73"/>
        <v>L00</v>
      </c>
      <c r="D1079" t="str">
        <f t="shared" si="74"/>
        <v>E98</v>
      </c>
      <c r="E1079" s="161" t="s">
        <v>5084</v>
      </c>
      <c r="F1079" t="s">
        <v>17168</v>
      </c>
      <c r="G1079" t="s">
        <v>5085</v>
      </c>
      <c r="H1079" s="209">
        <v>32</v>
      </c>
      <c r="I1079" s="209" t="s">
        <v>2258</v>
      </c>
      <c r="J1079" s="209" t="s">
        <v>5086</v>
      </c>
      <c r="K1079" s="209">
        <v>317122</v>
      </c>
      <c r="L1079" s="209">
        <v>210100</v>
      </c>
      <c r="M1079" s="209">
        <v>404</v>
      </c>
      <c r="N1079" s="209">
        <v>3009</v>
      </c>
      <c r="O1079" s="209">
        <v>4001</v>
      </c>
      <c r="P1079" s="376">
        <v>40744</v>
      </c>
      <c r="Q1079" s="248"/>
      <c r="R1079" s="251"/>
      <c r="S1079" s="248"/>
      <c r="T1079" s="248" t="s">
        <v>16014</v>
      </c>
      <c r="U1079" s="248" t="s">
        <v>16270</v>
      </c>
    </row>
    <row r="1080" spans="1:21" s="1" customFormat="1" ht="23.25" customHeight="1" x14ac:dyDescent="0.25">
      <c r="A1080" t="s">
        <v>5087</v>
      </c>
      <c r="B1080" t="str">
        <f t="shared" si="72"/>
        <v>32</v>
      </c>
      <c r="C1080" t="str">
        <f t="shared" si="73"/>
        <v>L00</v>
      </c>
      <c r="D1080" t="str">
        <f t="shared" si="74"/>
        <v>E99</v>
      </c>
      <c r="E1080" s="161" t="s">
        <v>5088</v>
      </c>
      <c r="F1080" t="s">
        <v>17168</v>
      </c>
      <c r="G1080" t="s">
        <v>5089</v>
      </c>
      <c r="H1080" s="209">
        <v>32</v>
      </c>
      <c r="I1080" s="209" t="s">
        <v>2258</v>
      </c>
      <c r="J1080" s="209" t="s">
        <v>5090</v>
      </c>
      <c r="K1080" s="209">
        <v>317122</v>
      </c>
      <c r="L1080" s="209">
        <v>210100</v>
      </c>
      <c r="M1080" s="209">
        <v>404</v>
      </c>
      <c r="N1080" s="209">
        <v>3009</v>
      </c>
      <c r="O1080" s="209">
        <v>4001</v>
      </c>
      <c r="P1080" s="376">
        <v>40745</v>
      </c>
      <c r="Q1080" s="248"/>
      <c r="R1080" s="251"/>
      <c r="S1080" s="248"/>
      <c r="T1080" s="248" t="s">
        <v>16014</v>
      </c>
      <c r="U1080" s="248" t="s">
        <v>16270</v>
      </c>
    </row>
    <row r="1081" spans="1:21" s="1" customFormat="1" ht="23.25" customHeight="1" x14ac:dyDescent="0.25">
      <c r="A1081" t="s">
        <v>5091</v>
      </c>
      <c r="B1081" t="str">
        <f t="shared" si="72"/>
        <v>32</v>
      </c>
      <c r="C1081" t="str">
        <f t="shared" si="73"/>
        <v>L00</v>
      </c>
      <c r="D1081" t="str">
        <f t="shared" si="74"/>
        <v>F01</v>
      </c>
      <c r="E1081" s="161" t="s">
        <v>5092</v>
      </c>
      <c r="F1081" t="s">
        <v>17168</v>
      </c>
      <c r="G1081" t="s">
        <v>5093</v>
      </c>
      <c r="H1081" s="209">
        <v>32</v>
      </c>
      <c r="I1081" s="209" t="s">
        <v>2258</v>
      </c>
      <c r="J1081" s="209" t="s">
        <v>2180</v>
      </c>
      <c r="K1081" s="209">
        <v>317122</v>
      </c>
      <c r="L1081" s="209">
        <v>210100</v>
      </c>
      <c r="M1081" s="209">
        <v>404</v>
      </c>
      <c r="N1081" s="209">
        <v>3009</v>
      </c>
      <c r="O1081" s="209">
        <v>4001</v>
      </c>
      <c r="P1081" s="376">
        <v>40746</v>
      </c>
      <c r="Q1081" s="248"/>
      <c r="R1081" s="251"/>
      <c r="S1081" s="248"/>
      <c r="T1081" s="248" t="s">
        <v>16014</v>
      </c>
      <c r="U1081" s="248" t="s">
        <v>16270</v>
      </c>
    </row>
    <row r="1082" spans="1:21" s="1" customFormat="1" ht="23.25" customHeight="1" x14ac:dyDescent="0.25">
      <c r="A1082" t="s">
        <v>5223</v>
      </c>
      <c r="B1082" t="str">
        <f t="shared" si="72"/>
        <v>32</v>
      </c>
      <c r="C1082" t="str">
        <f t="shared" si="73"/>
        <v>L00</v>
      </c>
      <c r="D1082" t="str">
        <f t="shared" si="74"/>
        <v>F35</v>
      </c>
      <c r="E1082" s="161" t="s">
        <v>5224</v>
      </c>
      <c r="F1082" t="s">
        <v>17168</v>
      </c>
      <c r="G1082" t="s">
        <v>5225</v>
      </c>
      <c r="H1082" s="209">
        <v>32</v>
      </c>
      <c r="I1082" s="209" t="s">
        <v>2258</v>
      </c>
      <c r="J1082" s="209" t="s">
        <v>5226</v>
      </c>
      <c r="K1082" s="209">
        <v>317122</v>
      </c>
      <c r="L1082" s="209">
        <v>210100</v>
      </c>
      <c r="M1082" s="209">
        <v>404</v>
      </c>
      <c r="N1082" s="209">
        <v>3009</v>
      </c>
      <c r="O1082" s="209">
        <v>4001</v>
      </c>
      <c r="P1082" s="376">
        <v>40747</v>
      </c>
      <c r="Q1082" s="248"/>
      <c r="R1082" s="251"/>
      <c r="S1082" s="248"/>
      <c r="T1082" s="248" t="s">
        <v>16014</v>
      </c>
      <c r="U1082" s="248" t="s">
        <v>16270</v>
      </c>
    </row>
    <row r="1083" spans="1:21" s="1" customFormat="1" ht="23.25" customHeight="1" x14ac:dyDescent="0.25">
      <c r="A1083" t="s">
        <v>5203</v>
      </c>
      <c r="B1083" t="str">
        <f t="shared" si="72"/>
        <v>32</v>
      </c>
      <c r="C1083" t="str">
        <f t="shared" si="73"/>
        <v>L00</v>
      </c>
      <c r="D1083" t="str">
        <f t="shared" si="74"/>
        <v>F30</v>
      </c>
      <c r="E1083" s="161" t="s">
        <v>5204</v>
      </c>
      <c r="F1083" t="s">
        <v>17168</v>
      </c>
      <c r="G1083" t="s">
        <v>5205</v>
      </c>
      <c r="H1083" s="209">
        <v>32</v>
      </c>
      <c r="I1083" s="209" t="s">
        <v>2258</v>
      </c>
      <c r="J1083" s="209" t="s">
        <v>5206</v>
      </c>
      <c r="K1083" s="209">
        <v>317122</v>
      </c>
      <c r="L1083" s="209">
        <v>210100</v>
      </c>
      <c r="M1083" s="209">
        <v>404</v>
      </c>
      <c r="N1083" s="209">
        <v>3009</v>
      </c>
      <c r="O1083" s="209">
        <v>4001</v>
      </c>
      <c r="P1083" s="376">
        <v>40748</v>
      </c>
      <c r="Q1083" s="248"/>
      <c r="R1083" s="251"/>
      <c r="S1083" s="248"/>
      <c r="T1083" s="248" t="s">
        <v>16014</v>
      </c>
      <c r="U1083" s="248" t="s">
        <v>16270</v>
      </c>
    </row>
    <row r="1084" spans="1:21" s="1" customFormat="1" ht="23.25" customHeight="1" x14ac:dyDescent="0.25">
      <c r="A1084" t="s">
        <v>5207</v>
      </c>
      <c r="B1084" t="str">
        <f t="shared" si="72"/>
        <v>32</v>
      </c>
      <c r="C1084" t="str">
        <f t="shared" si="73"/>
        <v>L00</v>
      </c>
      <c r="D1084" t="str">
        <f t="shared" si="74"/>
        <v>F31</v>
      </c>
      <c r="E1084" s="161" t="s">
        <v>5208</v>
      </c>
      <c r="F1084" t="s">
        <v>17168</v>
      </c>
      <c r="G1084" t="s">
        <v>5209</v>
      </c>
      <c r="H1084" s="209">
        <v>32</v>
      </c>
      <c r="I1084" s="209" t="s">
        <v>2258</v>
      </c>
      <c r="J1084" s="209" t="s">
        <v>5210</v>
      </c>
      <c r="K1084" s="209">
        <v>317122</v>
      </c>
      <c r="L1084" s="209">
        <v>210100</v>
      </c>
      <c r="M1084" s="209">
        <v>404</v>
      </c>
      <c r="N1084" s="209">
        <v>3009</v>
      </c>
      <c r="O1084" s="209">
        <v>4001</v>
      </c>
      <c r="P1084" s="376">
        <v>40749</v>
      </c>
      <c r="Q1084" s="248"/>
      <c r="R1084" s="251"/>
      <c r="S1084" s="248"/>
      <c r="T1084" s="248" t="s">
        <v>16014</v>
      </c>
      <c r="U1084" s="248" t="s">
        <v>16270</v>
      </c>
    </row>
    <row r="1085" spans="1:21" s="1" customFormat="1" ht="23.25" customHeight="1" x14ac:dyDescent="0.25">
      <c r="A1085" t="s">
        <v>5147</v>
      </c>
      <c r="B1085" t="str">
        <f t="shared" si="72"/>
        <v>32</v>
      </c>
      <c r="C1085" t="str">
        <f t="shared" si="73"/>
        <v>L00</v>
      </c>
      <c r="D1085" t="str">
        <f t="shared" si="74"/>
        <v>F16</v>
      </c>
      <c r="E1085" s="161" t="s">
        <v>5148</v>
      </c>
      <c r="F1085" t="s">
        <v>17168</v>
      </c>
      <c r="G1085" t="s">
        <v>5149</v>
      </c>
      <c r="H1085" s="209">
        <v>32</v>
      </c>
      <c r="I1085" s="209" t="s">
        <v>2258</v>
      </c>
      <c r="J1085" s="209" t="s">
        <v>5150</v>
      </c>
      <c r="K1085" s="209">
        <v>317122</v>
      </c>
      <c r="L1085" s="209">
        <v>210100</v>
      </c>
      <c r="M1085" s="209">
        <v>404</v>
      </c>
      <c r="N1085" s="209">
        <v>3009</v>
      </c>
      <c r="O1085" s="209">
        <v>4001</v>
      </c>
      <c r="P1085" s="376">
        <v>40750</v>
      </c>
      <c r="Q1085" s="248"/>
      <c r="R1085" s="251"/>
      <c r="S1085" s="248"/>
      <c r="T1085" s="248" t="s">
        <v>16014</v>
      </c>
      <c r="U1085" s="248" t="s">
        <v>16270</v>
      </c>
    </row>
    <row r="1086" spans="1:21" s="1" customFormat="1" ht="23.25" customHeight="1" x14ac:dyDescent="0.25">
      <c r="A1086" t="s">
        <v>5151</v>
      </c>
      <c r="B1086" t="str">
        <f t="shared" si="72"/>
        <v>32</v>
      </c>
      <c r="C1086" t="str">
        <f t="shared" si="73"/>
        <v>L00</v>
      </c>
      <c r="D1086" t="str">
        <f t="shared" si="74"/>
        <v>F17</v>
      </c>
      <c r="E1086" s="161" t="s">
        <v>5152</v>
      </c>
      <c r="F1086" t="s">
        <v>17168</v>
      </c>
      <c r="G1086" t="s">
        <v>5153</v>
      </c>
      <c r="H1086" s="209">
        <v>32</v>
      </c>
      <c r="I1086" s="209" t="s">
        <v>2258</v>
      </c>
      <c r="J1086" s="209" t="s">
        <v>5154</v>
      </c>
      <c r="K1086" s="209">
        <v>317122</v>
      </c>
      <c r="L1086" s="209">
        <v>210100</v>
      </c>
      <c r="M1086" s="209">
        <v>404</v>
      </c>
      <c r="N1086" s="209">
        <v>3009</v>
      </c>
      <c r="O1086" s="209">
        <v>4001</v>
      </c>
      <c r="P1086" s="376">
        <v>40751</v>
      </c>
      <c r="Q1086" s="248"/>
      <c r="R1086" s="251"/>
      <c r="S1086" s="248"/>
      <c r="T1086" s="248" t="s">
        <v>16014</v>
      </c>
      <c r="U1086" s="248" t="s">
        <v>16270</v>
      </c>
    </row>
    <row r="1087" spans="1:21" s="1" customFormat="1" ht="23.25" customHeight="1" x14ac:dyDescent="0.25">
      <c r="A1087" t="s">
        <v>5155</v>
      </c>
      <c r="B1087" t="str">
        <f t="shared" si="72"/>
        <v>32</v>
      </c>
      <c r="C1087" t="str">
        <f t="shared" si="73"/>
        <v>L00</v>
      </c>
      <c r="D1087" t="str">
        <f t="shared" si="74"/>
        <v>F18</v>
      </c>
      <c r="E1087" s="161" t="s">
        <v>5156</v>
      </c>
      <c r="F1087" t="s">
        <v>17168</v>
      </c>
      <c r="G1087" t="s">
        <v>5157</v>
      </c>
      <c r="H1087" s="209">
        <v>32</v>
      </c>
      <c r="I1087" s="209" t="s">
        <v>2258</v>
      </c>
      <c r="J1087" s="209" t="s">
        <v>5158</v>
      </c>
      <c r="K1087" s="209">
        <v>317122</v>
      </c>
      <c r="L1087" s="209">
        <v>210100</v>
      </c>
      <c r="M1087" s="209">
        <v>404</v>
      </c>
      <c r="N1087" s="209">
        <v>3009</v>
      </c>
      <c r="O1087" s="209">
        <v>4001</v>
      </c>
      <c r="P1087" s="376">
        <v>40752</v>
      </c>
      <c r="Q1087" s="248"/>
      <c r="R1087" s="251"/>
      <c r="S1087" s="248"/>
      <c r="T1087" s="248" t="s">
        <v>16014</v>
      </c>
      <c r="U1087" s="248" t="s">
        <v>16270</v>
      </c>
    </row>
    <row r="1088" spans="1:21" s="1" customFormat="1" ht="23.25" customHeight="1" x14ac:dyDescent="0.25">
      <c r="A1088" t="s">
        <v>5135</v>
      </c>
      <c r="B1088" t="str">
        <f t="shared" si="72"/>
        <v>32</v>
      </c>
      <c r="C1088" t="str">
        <f t="shared" si="73"/>
        <v>L00</v>
      </c>
      <c r="D1088" t="str">
        <f t="shared" si="74"/>
        <v>F13</v>
      </c>
      <c r="E1088" s="161" t="s">
        <v>5136</v>
      </c>
      <c r="F1088" t="s">
        <v>17168</v>
      </c>
      <c r="G1088" t="s">
        <v>5137</v>
      </c>
      <c r="H1088" s="209">
        <v>32</v>
      </c>
      <c r="I1088" s="209" t="s">
        <v>2258</v>
      </c>
      <c r="J1088" s="209" t="s">
        <v>5138</v>
      </c>
      <c r="K1088" s="209">
        <v>317122</v>
      </c>
      <c r="L1088" s="209">
        <v>210100</v>
      </c>
      <c r="M1088" s="209">
        <v>404</v>
      </c>
      <c r="N1088" s="209">
        <v>3009</v>
      </c>
      <c r="O1088" s="209">
        <v>4001</v>
      </c>
      <c r="P1088" s="376">
        <v>40753</v>
      </c>
      <c r="Q1088" s="248"/>
      <c r="R1088" s="251"/>
      <c r="S1088" s="248"/>
      <c r="T1088" s="248" t="s">
        <v>16014</v>
      </c>
      <c r="U1088" s="248" t="s">
        <v>16270</v>
      </c>
    </row>
    <row r="1089" spans="1:21" s="1" customFormat="1" ht="23.25" customHeight="1" x14ac:dyDescent="0.25">
      <c r="A1089" t="s">
        <v>5143</v>
      </c>
      <c r="B1089" t="str">
        <f t="shared" si="72"/>
        <v>32</v>
      </c>
      <c r="C1089" t="str">
        <f t="shared" si="73"/>
        <v>L00</v>
      </c>
      <c r="D1089" t="str">
        <f t="shared" si="74"/>
        <v>F15</v>
      </c>
      <c r="E1089" s="161" t="s">
        <v>5144</v>
      </c>
      <c r="F1089" t="s">
        <v>17168</v>
      </c>
      <c r="G1089" t="s">
        <v>5145</v>
      </c>
      <c r="H1089" s="209">
        <v>32</v>
      </c>
      <c r="I1089" s="209" t="s">
        <v>2258</v>
      </c>
      <c r="J1089" s="209" t="s">
        <v>5146</v>
      </c>
      <c r="K1089" s="209">
        <v>317122</v>
      </c>
      <c r="L1089" s="209">
        <v>210100</v>
      </c>
      <c r="M1089" s="209">
        <v>404</v>
      </c>
      <c r="N1089" s="209">
        <v>3009</v>
      </c>
      <c r="O1089" s="209">
        <v>4001</v>
      </c>
      <c r="P1089" s="376">
        <v>40754</v>
      </c>
      <c r="Q1089" s="248"/>
      <c r="R1089" s="251"/>
      <c r="S1089" s="248"/>
      <c r="T1089" s="248" t="s">
        <v>16014</v>
      </c>
      <c r="U1089" s="248" t="s">
        <v>16270</v>
      </c>
    </row>
    <row r="1090" spans="1:21" s="1" customFormat="1" ht="23.25" customHeight="1" x14ac:dyDescent="0.25">
      <c r="A1090" t="s">
        <v>5183</v>
      </c>
      <c r="B1090" t="str">
        <f t="shared" si="72"/>
        <v>32</v>
      </c>
      <c r="C1090" t="str">
        <f t="shared" si="73"/>
        <v>L00</v>
      </c>
      <c r="D1090" t="str">
        <f t="shared" si="74"/>
        <v>F25</v>
      </c>
      <c r="E1090" s="161" t="s">
        <v>5184</v>
      </c>
      <c r="F1090" t="s">
        <v>17168</v>
      </c>
      <c r="G1090" t="s">
        <v>5185</v>
      </c>
      <c r="H1090" s="209">
        <v>32</v>
      </c>
      <c r="I1090" s="209" t="s">
        <v>2258</v>
      </c>
      <c r="J1090" s="209" t="s">
        <v>5186</v>
      </c>
      <c r="K1090" s="209">
        <v>317122</v>
      </c>
      <c r="L1090" s="209">
        <v>210100</v>
      </c>
      <c r="M1090" s="209">
        <v>404</v>
      </c>
      <c r="N1090" s="209">
        <v>3009</v>
      </c>
      <c r="O1090" s="209">
        <v>4001</v>
      </c>
      <c r="P1090" s="376">
        <v>40755</v>
      </c>
      <c r="Q1090" s="248"/>
      <c r="R1090" s="251"/>
      <c r="S1090" s="248"/>
      <c r="T1090" s="248" t="s">
        <v>16014</v>
      </c>
      <c r="U1090" s="248" t="s">
        <v>16270</v>
      </c>
    </row>
    <row r="1091" spans="1:21" s="1" customFormat="1" ht="23.25" customHeight="1" x14ac:dyDescent="0.25">
      <c r="A1091" t="s">
        <v>5179</v>
      </c>
      <c r="B1091" t="str">
        <f t="shared" si="72"/>
        <v>32</v>
      </c>
      <c r="C1091" t="str">
        <f t="shared" si="73"/>
        <v>L00</v>
      </c>
      <c r="D1091" t="str">
        <f t="shared" si="74"/>
        <v>F24</v>
      </c>
      <c r="E1091" s="161" t="s">
        <v>5180</v>
      </c>
      <c r="F1091" t="s">
        <v>17168</v>
      </c>
      <c r="G1091" t="s">
        <v>5181</v>
      </c>
      <c r="H1091" s="209">
        <v>32</v>
      </c>
      <c r="I1091" s="209" t="s">
        <v>2258</v>
      </c>
      <c r="J1091" s="209" t="s">
        <v>5182</v>
      </c>
      <c r="K1091" s="209">
        <v>317122</v>
      </c>
      <c r="L1091" s="209">
        <v>210100</v>
      </c>
      <c r="M1091" s="209">
        <v>404</v>
      </c>
      <c r="N1091" s="209">
        <v>3009</v>
      </c>
      <c r="O1091" s="209">
        <v>4001</v>
      </c>
      <c r="P1091" s="376">
        <v>40756</v>
      </c>
      <c r="Q1091" s="248"/>
      <c r="R1091" s="251"/>
      <c r="S1091" s="248"/>
      <c r="T1091" s="248" t="s">
        <v>16014</v>
      </c>
      <c r="U1091" s="248" t="s">
        <v>16270</v>
      </c>
    </row>
    <row r="1092" spans="1:21" s="1" customFormat="1" ht="23.25" customHeight="1" x14ac:dyDescent="0.25">
      <c r="A1092" t="s">
        <v>5175</v>
      </c>
      <c r="B1092" t="str">
        <f t="shared" si="72"/>
        <v>32</v>
      </c>
      <c r="C1092" t="str">
        <f t="shared" si="73"/>
        <v>L00</v>
      </c>
      <c r="D1092" t="str">
        <f t="shared" si="74"/>
        <v>F23</v>
      </c>
      <c r="E1092" s="161" t="s">
        <v>5176</v>
      </c>
      <c r="F1092" t="s">
        <v>17168</v>
      </c>
      <c r="G1092" t="s">
        <v>5177</v>
      </c>
      <c r="H1092" s="209">
        <v>32</v>
      </c>
      <c r="I1092" s="209" t="s">
        <v>2258</v>
      </c>
      <c r="J1092" s="209" t="s">
        <v>5178</v>
      </c>
      <c r="K1092" s="209">
        <v>317122</v>
      </c>
      <c r="L1092" s="209">
        <v>210100</v>
      </c>
      <c r="M1092" s="209">
        <v>404</v>
      </c>
      <c r="N1092" s="209">
        <v>3009</v>
      </c>
      <c r="O1092" s="209">
        <v>4001</v>
      </c>
      <c r="P1092" s="376">
        <v>40757</v>
      </c>
      <c r="Q1092" s="248"/>
      <c r="R1092" s="251"/>
      <c r="S1092" s="248"/>
      <c r="T1092" s="248" t="s">
        <v>16014</v>
      </c>
      <c r="U1092" s="248" t="s">
        <v>16270</v>
      </c>
    </row>
    <row r="1093" spans="1:21" s="1" customFormat="1" ht="23.25" customHeight="1" x14ac:dyDescent="0.25">
      <c r="A1093" t="s">
        <v>5171</v>
      </c>
      <c r="B1093" t="str">
        <f t="shared" si="72"/>
        <v>32</v>
      </c>
      <c r="C1093" t="str">
        <f t="shared" si="73"/>
        <v>L00</v>
      </c>
      <c r="D1093" t="str">
        <f t="shared" si="74"/>
        <v>F22</v>
      </c>
      <c r="E1093" s="161" t="s">
        <v>5172</v>
      </c>
      <c r="F1093" t="s">
        <v>17168</v>
      </c>
      <c r="G1093" t="s">
        <v>5173</v>
      </c>
      <c r="H1093" s="209">
        <v>32</v>
      </c>
      <c r="I1093" s="209" t="s">
        <v>2258</v>
      </c>
      <c r="J1093" s="209" t="s">
        <v>5174</v>
      </c>
      <c r="K1093" s="209">
        <v>317122</v>
      </c>
      <c r="L1093" s="209">
        <v>210100</v>
      </c>
      <c r="M1093" s="209">
        <v>404</v>
      </c>
      <c r="N1093" s="209">
        <v>3009</v>
      </c>
      <c r="O1093" s="209">
        <v>4001</v>
      </c>
      <c r="P1093" s="376">
        <v>40758</v>
      </c>
      <c r="Q1093" s="248"/>
      <c r="R1093" s="251"/>
      <c r="S1093" s="248"/>
      <c r="T1093" s="248" t="s">
        <v>16014</v>
      </c>
      <c r="U1093" s="248" t="s">
        <v>16270</v>
      </c>
    </row>
    <row r="1094" spans="1:21" s="1" customFormat="1" ht="23.25" customHeight="1" x14ac:dyDescent="0.25">
      <c r="A1094" t="s">
        <v>5227</v>
      </c>
      <c r="B1094" t="str">
        <f t="shared" si="72"/>
        <v>32</v>
      </c>
      <c r="C1094" t="str">
        <f t="shared" si="73"/>
        <v>L00</v>
      </c>
      <c r="D1094" t="str">
        <f t="shared" si="74"/>
        <v>F36</v>
      </c>
      <c r="E1094" s="161" t="s">
        <v>5228</v>
      </c>
      <c r="F1094" t="s">
        <v>17168</v>
      </c>
      <c r="G1094" t="s">
        <v>5229</v>
      </c>
      <c r="H1094" s="209">
        <v>32</v>
      </c>
      <c r="I1094" s="209" t="s">
        <v>2258</v>
      </c>
      <c r="J1094" s="209" t="s">
        <v>5230</v>
      </c>
      <c r="K1094" s="209">
        <v>317122</v>
      </c>
      <c r="L1094" s="209">
        <v>210100</v>
      </c>
      <c r="M1094" s="209">
        <v>404</v>
      </c>
      <c r="N1094" s="209">
        <v>3009</v>
      </c>
      <c r="O1094" s="209">
        <v>4001</v>
      </c>
      <c r="P1094" s="376">
        <v>40759</v>
      </c>
      <c r="Q1094" s="248"/>
      <c r="R1094" s="251"/>
      <c r="S1094" s="248"/>
      <c r="T1094" s="248" t="s">
        <v>16014</v>
      </c>
      <c r="U1094" s="248" t="s">
        <v>16270</v>
      </c>
    </row>
    <row r="1095" spans="1:21" s="1" customFormat="1" ht="23.25" customHeight="1" x14ac:dyDescent="0.25">
      <c r="A1095" t="s">
        <v>5235</v>
      </c>
      <c r="B1095" t="str">
        <f t="shared" si="72"/>
        <v>32</v>
      </c>
      <c r="C1095" t="str">
        <f t="shared" si="73"/>
        <v>L00</v>
      </c>
      <c r="D1095" t="str">
        <f t="shared" si="74"/>
        <v>F38</v>
      </c>
      <c r="E1095" s="161" t="s">
        <v>5236</v>
      </c>
      <c r="F1095" t="s">
        <v>17168</v>
      </c>
      <c r="G1095" t="s">
        <v>5237</v>
      </c>
      <c r="H1095" s="209">
        <v>32</v>
      </c>
      <c r="I1095" s="209" t="s">
        <v>2258</v>
      </c>
      <c r="J1095" s="209" t="s">
        <v>5238</v>
      </c>
      <c r="K1095" s="209">
        <v>317122</v>
      </c>
      <c r="L1095" s="209">
        <v>210100</v>
      </c>
      <c r="M1095" s="209">
        <v>404</v>
      </c>
      <c r="N1095" s="209">
        <v>3009</v>
      </c>
      <c r="O1095" s="209">
        <v>4001</v>
      </c>
      <c r="P1095" s="376">
        <v>40760</v>
      </c>
      <c r="Q1095" s="248"/>
      <c r="R1095" s="251"/>
      <c r="S1095" s="248"/>
      <c r="T1095" s="248" t="s">
        <v>16014</v>
      </c>
      <c r="U1095" s="248" t="s">
        <v>16270</v>
      </c>
    </row>
    <row r="1096" spans="1:21" s="1" customFormat="1" ht="23.25" customHeight="1" x14ac:dyDescent="0.25">
      <c r="A1096" t="s">
        <v>5239</v>
      </c>
      <c r="B1096" t="str">
        <f t="shared" si="72"/>
        <v>32</v>
      </c>
      <c r="C1096" t="str">
        <f t="shared" si="73"/>
        <v>L00</v>
      </c>
      <c r="D1096" t="str">
        <f t="shared" si="74"/>
        <v>F39</v>
      </c>
      <c r="E1096" s="161" t="s">
        <v>5240</v>
      </c>
      <c r="F1096" t="s">
        <v>17168</v>
      </c>
      <c r="G1096" t="s">
        <v>5241</v>
      </c>
      <c r="H1096" s="209">
        <v>32</v>
      </c>
      <c r="I1096" s="209" t="s">
        <v>2258</v>
      </c>
      <c r="J1096" s="209" t="s">
        <v>5242</v>
      </c>
      <c r="K1096" s="209">
        <v>317122</v>
      </c>
      <c r="L1096" s="209">
        <v>210100</v>
      </c>
      <c r="M1096" s="209">
        <v>404</v>
      </c>
      <c r="N1096" s="209">
        <v>3009</v>
      </c>
      <c r="O1096" s="209">
        <v>4001</v>
      </c>
      <c r="P1096" s="376">
        <v>40761</v>
      </c>
      <c r="Q1096" s="248"/>
      <c r="R1096" s="251"/>
      <c r="S1096" s="248"/>
      <c r="T1096" s="248" t="s">
        <v>16014</v>
      </c>
      <c r="U1096" s="248" t="s">
        <v>16270</v>
      </c>
    </row>
    <row r="1097" spans="1:21" s="1" customFormat="1" ht="23.25" customHeight="1" x14ac:dyDescent="0.25">
      <c r="A1097" t="s">
        <v>5243</v>
      </c>
      <c r="B1097" t="str">
        <f t="shared" si="72"/>
        <v>32</v>
      </c>
      <c r="C1097" t="str">
        <f t="shared" si="73"/>
        <v>L00</v>
      </c>
      <c r="D1097" t="str">
        <f t="shared" si="74"/>
        <v>F40</v>
      </c>
      <c r="E1097" s="161" t="s">
        <v>5244</v>
      </c>
      <c r="F1097" t="s">
        <v>17168</v>
      </c>
      <c r="G1097" t="s">
        <v>5245</v>
      </c>
      <c r="H1097" s="209">
        <v>32</v>
      </c>
      <c r="I1097" s="209" t="s">
        <v>2258</v>
      </c>
      <c r="J1097" s="209" t="s">
        <v>5246</v>
      </c>
      <c r="K1097" s="209">
        <v>317122</v>
      </c>
      <c r="L1097" s="209">
        <v>210100</v>
      </c>
      <c r="M1097" s="209">
        <v>404</v>
      </c>
      <c r="N1097" s="209">
        <v>3009</v>
      </c>
      <c r="O1097" s="209">
        <v>4001</v>
      </c>
      <c r="P1097" s="376">
        <v>40762</v>
      </c>
      <c r="Q1097" s="248"/>
      <c r="R1097" s="251"/>
      <c r="S1097" s="248"/>
      <c r="T1097" s="248" t="s">
        <v>16014</v>
      </c>
      <c r="U1097" s="248" t="s">
        <v>16270</v>
      </c>
    </row>
    <row r="1098" spans="1:21" s="1" customFormat="1" ht="23.25" customHeight="1" x14ac:dyDescent="0.25">
      <c r="A1098" t="s">
        <v>5279</v>
      </c>
      <c r="B1098" t="str">
        <f t="shared" si="72"/>
        <v>32</v>
      </c>
      <c r="C1098" t="str">
        <f t="shared" si="73"/>
        <v>L00</v>
      </c>
      <c r="D1098" t="str">
        <f t="shared" si="74"/>
        <v>F49</v>
      </c>
      <c r="E1098" s="161" t="s">
        <v>5280</v>
      </c>
      <c r="F1098" t="s">
        <v>17168</v>
      </c>
      <c r="G1098" t="s">
        <v>5281</v>
      </c>
      <c r="H1098" s="209">
        <v>32</v>
      </c>
      <c r="I1098" s="209" t="s">
        <v>2258</v>
      </c>
      <c r="J1098" s="209" t="s">
        <v>5282</v>
      </c>
      <c r="K1098" s="209">
        <v>317122</v>
      </c>
      <c r="L1098" s="209">
        <v>210100</v>
      </c>
      <c r="M1098" s="209">
        <v>404</v>
      </c>
      <c r="N1098" s="209">
        <v>3009</v>
      </c>
      <c r="O1098" s="209">
        <v>4001</v>
      </c>
      <c r="P1098" s="376">
        <v>40763</v>
      </c>
      <c r="Q1098" s="248"/>
      <c r="R1098" s="251"/>
      <c r="S1098" s="248"/>
      <c r="T1098" s="248" t="s">
        <v>16014</v>
      </c>
      <c r="U1098" s="248" t="s">
        <v>16270</v>
      </c>
    </row>
    <row r="1099" spans="1:21" s="1" customFormat="1" ht="23.25" customHeight="1" x14ac:dyDescent="0.25">
      <c r="A1099" t="s">
        <v>5283</v>
      </c>
      <c r="B1099" t="str">
        <f t="shared" si="72"/>
        <v>32</v>
      </c>
      <c r="C1099" t="str">
        <f t="shared" si="73"/>
        <v>L00</v>
      </c>
      <c r="D1099" t="str">
        <f t="shared" si="74"/>
        <v>F50</v>
      </c>
      <c r="E1099" s="161" t="s">
        <v>5284</v>
      </c>
      <c r="F1099" t="s">
        <v>17168</v>
      </c>
      <c r="G1099" t="s">
        <v>5285</v>
      </c>
      <c r="H1099" s="209">
        <v>32</v>
      </c>
      <c r="I1099" s="209" t="s">
        <v>2258</v>
      </c>
      <c r="J1099" s="209" t="s">
        <v>5286</v>
      </c>
      <c r="K1099" s="209">
        <v>317122</v>
      </c>
      <c r="L1099" s="209">
        <v>210100</v>
      </c>
      <c r="M1099" s="209">
        <v>404</v>
      </c>
      <c r="N1099" s="209">
        <v>3009</v>
      </c>
      <c r="O1099" s="209">
        <v>4001</v>
      </c>
      <c r="P1099" s="376">
        <v>40764</v>
      </c>
      <c r="Q1099" s="248"/>
      <c r="R1099" s="251"/>
      <c r="S1099" s="248"/>
      <c r="T1099" s="248" t="s">
        <v>16014</v>
      </c>
      <c r="U1099" s="248" t="s">
        <v>16270</v>
      </c>
    </row>
    <row r="1100" spans="1:21" s="1" customFormat="1" ht="23.25" customHeight="1" x14ac:dyDescent="0.25">
      <c r="A1100" t="s">
        <v>5862</v>
      </c>
      <c r="B1100" t="str">
        <f t="shared" si="72"/>
        <v>32</v>
      </c>
      <c r="C1100" t="str">
        <f t="shared" si="73"/>
        <v>L00</v>
      </c>
      <c r="D1100" t="str">
        <f t="shared" si="74"/>
        <v>H22</v>
      </c>
      <c r="E1100" s="161" t="s">
        <v>5863</v>
      </c>
      <c r="F1100" t="s">
        <v>17168</v>
      </c>
      <c r="G1100" t="s">
        <v>5864</v>
      </c>
      <c r="H1100" s="209">
        <v>32</v>
      </c>
      <c r="I1100" s="209" t="s">
        <v>2258</v>
      </c>
      <c r="J1100" s="209" t="s">
        <v>5865</v>
      </c>
      <c r="K1100" s="209">
        <v>317122</v>
      </c>
      <c r="L1100" s="209">
        <v>210100</v>
      </c>
      <c r="M1100" s="209">
        <v>404</v>
      </c>
      <c r="N1100" s="209">
        <v>3009</v>
      </c>
      <c r="O1100" s="209">
        <v>4001</v>
      </c>
      <c r="P1100" s="376">
        <v>40765</v>
      </c>
      <c r="Q1100" s="248"/>
      <c r="R1100" s="251"/>
      <c r="S1100" s="248"/>
      <c r="T1100" s="248" t="s">
        <v>16014</v>
      </c>
      <c r="U1100" s="248" t="s">
        <v>16270</v>
      </c>
    </row>
    <row r="1101" spans="1:21" s="1" customFormat="1" ht="23.25" customHeight="1" x14ac:dyDescent="0.25">
      <c r="A1101" t="s">
        <v>5870</v>
      </c>
      <c r="B1101" t="str">
        <f t="shared" si="72"/>
        <v>32</v>
      </c>
      <c r="C1101" t="str">
        <f t="shared" si="73"/>
        <v>L00</v>
      </c>
      <c r="D1101" t="str">
        <f t="shared" si="74"/>
        <v>H24</v>
      </c>
      <c r="E1101" s="161" t="s">
        <v>5871</v>
      </c>
      <c r="F1101" t="s">
        <v>17168</v>
      </c>
      <c r="G1101" t="s">
        <v>5872</v>
      </c>
      <c r="H1101" s="209">
        <v>32</v>
      </c>
      <c r="I1101" s="209" t="s">
        <v>2258</v>
      </c>
      <c r="J1101" s="209" t="s">
        <v>5873</v>
      </c>
      <c r="K1101" s="209">
        <v>317122</v>
      </c>
      <c r="L1101" s="209">
        <v>210100</v>
      </c>
      <c r="M1101" s="209">
        <v>404</v>
      </c>
      <c r="N1101" s="209">
        <v>3009</v>
      </c>
      <c r="O1101" s="209">
        <v>4001</v>
      </c>
      <c r="P1101" s="376">
        <v>40766</v>
      </c>
      <c r="Q1101" s="248"/>
      <c r="R1101" s="251"/>
      <c r="S1101" s="248"/>
      <c r="T1101" s="248" t="s">
        <v>16014</v>
      </c>
      <c r="U1101" s="248" t="s">
        <v>16270</v>
      </c>
    </row>
    <row r="1102" spans="1:21" s="1" customFormat="1" ht="23.25" customHeight="1" x14ac:dyDescent="0.25">
      <c r="A1102" t="s">
        <v>5866</v>
      </c>
      <c r="B1102" t="str">
        <f t="shared" si="72"/>
        <v>32</v>
      </c>
      <c r="C1102" t="str">
        <f t="shared" si="73"/>
        <v>L00</v>
      </c>
      <c r="D1102" t="str">
        <f t="shared" si="74"/>
        <v>H23</v>
      </c>
      <c r="E1102" s="161" t="s">
        <v>5867</v>
      </c>
      <c r="F1102" t="s">
        <v>17168</v>
      </c>
      <c r="G1102" t="s">
        <v>5868</v>
      </c>
      <c r="H1102" s="209">
        <v>32</v>
      </c>
      <c r="I1102" s="209" t="s">
        <v>2258</v>
      </c>
      <c r="J1102" s="209" t="s">
        <v>5869</v>
      </c>
      <c r="K1102" s="209">
        <v>317122</v>
      </c>
      <c r="L1102" s="209">
        <v>210100</v>
      </c>
      <c r="M1102" s="209">
        <v>404</v>
      </c>
      <c r="N1102" s="209">
        <v>3009</v>
      </c>
      <c r="O1102" s="209">
        <v>4001</v>
      </c>
      <c r="P1102" s="376">
        <v>40767</v>
      </c>
      <c r="Q1102" s="248"/>
      <c r="R1102" s="251"/>
      <c r="S1102" s="248"/>
      <c r="T1102" s="248" t="s">
        <v>16014</v>
      </c>
      <c r="U1102" s="248" t="s">
        <v>16270</v>
      </c>
    </row>
    <row r="1103" spans="1:21" s="1" customFormat="1" ht="23.25" customHeight="1" x14ac:dyDescent="0.25">
      <c r="A1103" t="s">
        <v>6193</v>
      </c>
      <c r="B1103" t="str">
        <f t="shared" si="72"/>
        <v>32</v>
      </c>
      <c r="C1103" t="str">
        <f t="shared" si="73"/>
        <v>L02</v>
      </c>
      <c r="D1103" s="209" t="str">
        <f t="shared" si="74"/>
        <v>029</v>
      </c>
      <c r="E1103" s="161" t="s">
        <v>6194</v>
      </c>
      <c r="F1103" t="s">
        <v>17168</v>
      </c>
      <c r="G1103" t="s">
        <v>6195</v>
      </c>
      <c r="H1103" s="209">
        <v>32</v>
      </c>
      <c r="I1103" s="209" t="s">
        <v>1829</v>
      </c>
      <c r="J1103" s="209">
        <v>29</v>
      </c>
      <c r="K1103" s="209">
        <v>317122</v>
      </c>
      <c r="L1103" s="209">
        <v>210100</v>
      </c>
      <c r="M1103" s="209">
        <v>404</v>
      </c>
      <c r="N1103" s="209">
        <v>3009</v>
      </c>
      <c r="O1103" s="209">
        <v>4001</v>
      </c>
      <c r="P1103" s="376">
        <v>40768</v>
      </c>
      <c r="Q1103" s="248"/>
      <c r="R1103" s="251"/>
      <c r="S1103" s="248"/>
      <c r="T1103" s="248" t="s">
        <v>16014</v>
      </c>
      <c r="U1103" s="248" t="s">
        <v>16270</v>
      </c>
    </row>
    <row r="1104" spans="1:21" s="1" customFormat="1" ht="23.25" customHeight="1" x14ac:dyDescent="0.25">
      <c r="A1104" t="s">
        <v>4686</v>
      </c>
      <c r="B1104" t="str">
        <f t="shared" si="72"/>
        <v>32</v>
      </c>
      <c r="C1104" t="str">
        <f t="shared" si="73"/>
        <v>L00</v>
      </c>
      <c r="D1104" t="str">
        <f t="shared" si="74"/>
        <v>D95</v>
      </c>
      <c r="E1104" s="161" t="s">
        <v>4687</v>
      </c>
      <c r="F1104" t="s">
        <v>17168</v>
      </c>
      <c r="G1104" t="s">
        <v>4688</v>
      </c>
      <c r="H1104" s="209">
        <v>32</v>
      </c>
      <c r="I1104" s="209" t="s">
        <v>2258</v>
      </c>
      <c r="J1104" s="209" t="s">
        <v>4689</v>
      </c>
      <c r="K1104" s="209">
        <v>317122</v>
      </c>
      <c r="L1104" s="209">
        <v>210100</v>
      </c>
      <c r="M1104" s="209">
        <v>404</v>
      </c>
      <c r="N1104" s="209">
        <v>3009</v>
      </c>
      <c r="O1104" s="209">
        <v>4001</v>
      </c>
      <c r="P1104" s="376">
        <v>40769</v>
      </c>
      <c r="Q1104" s="248"/>
      <c r="R1104" s="251"/>
      <c r="S1104" s="248"/>
      <c r="T1104" s="248" t="s">
        <v>16014</v>
      </c>
      <c r="U1104" s="248" t="s">
        <v>16270</v>
      </c>
    </row>
    <row r="1105" spans="1:21" s="1" customFormat="1" ht="23.25" customHeight="1" x14ac:dyDescent="0.25">
      <c r="A1105" t="s">
        <v>4674</v>
      </c>
      <c r="B1105" t="str">
        <f t="shared" si="72"/>
        <v>32</v>
      </c>
      <c r="C1105" t="str">
        <f t="shared" si="73"/>
        <v>L00</v>
      </c>
      <c r="D1105" t="str">
        <f t="shared" si="74"/>
        <v>D92</v>
      </c>
      <c r="E1105" s="161" t="s">
        <v>4675</v>
      </c>
      <c r="F1105" t="s">
        <v>17168</v>
      </c>
      <c r="G1105" t="s">
        <v>4676</v>
      </c>
      <c r="H1105" s="209">
        <v>32</v>
      </c>
      <c r="I1105" s="209" t="s">
        <v>2258</v>
      </c>
      <c r="J1105" s="209" t="s">
        <v>4677</v>
      </c>
      <c r="K1105" s="209">
        <v>317122</v>
      </c>
      <c r="L1105" s="209">
        <v>210100</v>
      </c>
      <c r="M1105" s="209">
        <v>404</v>
      </c>
      <c r="N1105" s="209">
        <v>3009</v>
      </c>
      <c r="O1105" s="209">
        <v>4001</v>
      </c>
      <c r="P1105" s="376">
        <v>40770</v>
      </c>
      <c r="Q1105" s="248"/>
      <c r="R1105" s="251"/>
      <c r="S1105" s="248"/>
      <c r="T1105" s="248" t="s">
        <v>16014</v>
      </c>
      <c r="U1105" s="248" t="s">
        <v>16270</v>
      </c>
    </row>
    <row r="1106" spans="1:21" s="1" customFormat="1" ht="23.25" customHeight="1" x14ac:dyDescent="0.25">
      <c r="A1106" t="s">
        <v>4682</v>
      </c>
      <c r="B1106" t="str">
        <f t="shared" si="72"/>
        <v>32</v>
      </c>
      <c r="C1106" t="str">
        <f t="shared" si="73"/>
        <v>L00</v>
      </c>
      <c r="D1106" t="str">
        <f t="shared" si="74"/>
        <v>D94</v>
      </c>
      <c r="E1106" s="161" t="s">
        <v>4683</v>
      </c>
      <c r="F1106" t="s">
        <v>17168</v>
      </c>
      <c r="G1106" t="s">
        <v>4684</v>
      </c>
      <c r="H1106" s="209">
        <v>32</v>
      </c>
      <c r="I1106" s="209" t="s">
        <v>2258</v>
      </c>
      <c r="J1106" s="209" t="s">
        <v>4685</v>
      </c>
      <c r="K1106" s="209">
        <v>317122</v>
      </c>
      <c r="L1106" s="209">
        <v>210100</v>
      </c>
      <c r="M1106" s="209">
        <v>404</v>
      </c>
      <c r="N1106" s="209">
        <v>3009</v>
      </c>
      <c r="O1106" s="209">
        <v>4001</v>
      </c>
      <c r="P1106" s="376">
        <v>40771</v>
      </c>
      <c r="Q1106" s="248"/>
      <c r="R1106" s="251"/>
      <c r="S1106" s="248"/>
      <c r="T1106" s="248" t="s">
        <v>16014</v>
      </c>
      <c r="U1106" s="248" t="s">
        <v>16270</v>
      </c>
    </row>
    <row r="1107" spans="1:21" s="1" customFormat="1" ht="23.25" customHeight="1" x14ac:dyDescent="0.25">
      <c r="A1107" t="s">
        <v>4678</v>
      </c>
      <c r="B1107" t="str">
        <f t="shared" si="72"/>
        <v>32</v>
      </c>
      <c r="C1107" t="str">
        <f t="shared" si="73"/>
        <v>L00</v>
      </c>
      <c r="D1107" t="str">
        <f t="shared" si="74"/>
        <v>D93</v>
      </c>
      <c r="E1107" s="161" t="s">
        <v>4679</v>
      </c>
      <c r="F1107" t="s">
        <v>17168</v>
      </c>
      <c r="G1107" t="s">
        <v>4680</v>
      </c>
      <c r="H1107" s="209">
        <v>32</v>
      </c>
      <c r="I1107" s="209" t="s">
        <v>2258</v>
      </c>
      <c r="J1107" s="209" t="s">
        <v>4681</v>
      </c>
      <c r="K1107" s="209">
        <v>317122</v>
      </c>
      <c r="L1107" s="209">
        <v>210100</v>
      </c>
      <c r="M1107" s="209">
        <v>404</v>
      </c>
      <c r="N1107" s="209">
        <v>3009</v>
      </c>
      <c r="O1107" s="209">
        <v>4001</v>
      </c>
      <c r="P1107" s="376">
        <v>40772</v>
      </c>
      <c r="Q1107" s="248"/>
      <c r="R1107" s="251"/>
      <c r="S1107" s="248"/>
      <c r="T1107" s="248" t="s">
        <v>16014</v>
      </c>
      <c r="U1107" s="248" t="s">
        <v>16270</v>
      </c>
    </row>
    <row r="1108" spans="1:21" s="1" customFormat="1" ht="23.25" customHeight="1" x14ac:dyDescent="0.25">
      <c r="A1108" t="s">
        <v>4666</v>
      </c>
      <c r="B1108" t="str">
        <f t="shared" si="72"/>
        <v>32</v>
      </c>
      <c r="C1108" t="str">
        <f t="shared" si="73"/>
        <v>L00</v>
      </c>
      <c r="D1108" t="str">
        <f t="shared" si="74"/>
        <v>D90</v>
      </c>
      <c r="E1108" s="161" t="s">
        <v>4667</v>
      </c>
      <c r="F1108" t="s">
        <v>17168</v>
      </c>
      <c r="G1108" t="s">
        <v>4668</v>
      </c>
      <c r="H1108" s="209">
        <v>32</v>
      </c>
      <c r="I1108" s="209" t="s">
        <v>2258</v>
      </c>
      <c r="J1108" s="209" t="s">
        <v>4669</v>
      </c>
      <c r="K1108" s="209">
        <v>317122</v>
      </c>
      <c r="L1108" s="209">
        <v>210100</v>
      </c>
      <c r="M1108" s="209">
        <v>404</v>
      </c>
      <c r="N1108" s="209">
        <v>3009</v>
      </c>
      <c r="O1108" s="209">
        <v>4001</v>
      </c>
      <c r="P1108" s="376">
        <v>40773</v>
      </c>
      <c r="Q1108" s="248"/>
      <c r="R1108" s="251"/>
      <c r="S1108" s="248"/>
      <c r="T1108" s="248" t="s">
        <v>16014</v>
      </c>
      <c r="U1108" s="248" t="s">
        <v>16270</v>
      </c>
    </row>
    <row r="1109" spans="1:21" s="1" customFormat="1" ht="23.25" customHeight="1" x14ac:dyDescent="0.25">
      <c r="A1109" t="s">
        <v>4714</v>
      </c>
      <c r="B1109" t="str">
        <f t="shared" si="72"/>
        <v>32</v>
      </c>
      <c r="C1109" t="str">
        <f t="shared" si="73"/>
        <v>L00</v>
      </c>
      <c r="D1109" t="str">
        <f t="shared" si="74"/>
        <v>E03</v>
      </c>
      <c r="E1109" s="161" t="s">
        <v>4715</v>
      </c>
      <c r="F1109" t="s">
        <v>17168</v>
      </c>
      <c r="G1109" t="s">
        <v>4716</v>
      </c>
      <c r="H1109" s="209">
        <v>32</v>
      </c>
      <c r="I1109" s="209" t="s">
        <v>2258</v>
      </c>
      <c r="J1109" s="209" t="s">
        <v>4717</v>
      </c>
      <c r="K1109" s="209">
        <v>317122</v>
      </c>
      <c r="L1109" s="209">
        <v>210100</v>
      </c>
      <c r="M1109" s="209">
        <v>404</v>
      </c>
      <c r="N1109" s="209">
        <v>3009</v>
      </c>
      <c r="O1109" s="209">
        <v>4001</v>
      </c>
      <c r="P1109" s="376">
        <v>40774</v>
      </c>
      <c r="Q1109" s="248"/>
      <c r="R1109" s="251"/>
      <c r="S1109" s="248"/>
      <c r="T1109" s="248" t="s">
        <v>16014</v>
      </c>
      <c r="U1109" s="248" t="s">
        <v>16270</v>
      </c>
    </row>
    <row r="1110" spans="1:21" s="1" customFormat="1" ht="23.25" customHeight="1" x14ac:dyDescent="0.25">
      <c r="A1110" t="s">
        <v>5483</v>
      </c>
      <c r="B1110" t="str">
        <f t="shared" si="72"/>
        <v>32</v>
      </c>
      <c r="C1110" t="str">
        <f t="shared" si="73"/>
        <v>L00</v>
      </c>
      <c r="D1110" t="str">
        <f t="shared" si="74"/>
        <v>G07</v>
      </c>
      <c r="E1110" s="161" t="s">
        <v>5484</v>
      </c>
      <c r="F1110" t="s">
        <v>17168</v>
      </c>
      <c r="G1110" t="s">
        <v>5485</v>
      </c>
      <c r="H1110" s="209">
        <v>32</v>
      </c>
      <c r="I1110" s="209" t="s">
        <v>2258</v>
      </c>
      <c r="J1110" s="209" t="s">
        <v>1757</v>
      </c>
      <c r="K1110" s="209">
        <v>317122</v>
      </c>
      <c r="L1110" s="209">
        <v>210100</v>
      </c>
      <c r="M1110" s="209">
        <v>404</v>
      </c>
      <c r="N1110" s="209">
        <v>3009</v>
      </c>
      <c r="O1110" s="209">
        <v>4001</v>
      </c>
      <c r="P1110" s="376">
        <v>40775</v>
      </c>
      <c r="Q1110" s="248"/>
      <c r="R1110" s="251"/>
      <c r="S1110" s="248"/>
      <c r="T1110" s="248" t="s">
        <v>16014</v>
      </c>
      <c r="U1110" s="248" t="s">
        <v>16270</v>
      </c>
    </row>
    <row r="1111" spans="1:21" s="1" customFormat="1" ht="23.25" customHeight="1" x14ac:dyDescent="0.25">
      <c r="A1111" t="s">
        <v>5486</v>
      </c>
      <c r="B1111" t="str">
        <f t="shared" si="72"/>
        <v>32</v>
      </c>
      <c r="C1111" t="str">
        <f t="shared" si="73"/>
        <v>L00</v>
      </c>
      <c r="D1111" t="str">
        <f t="shared" si="74"/>
        <v>G08</v>
      </c>
      <c r="E1111" s="161" t="s">
        <v>5487</v>
      </c>
      <c r="F1111" t="s">
        <v>17168</v>
      </c>
      <c r="G1111" t="s">
        <v>5488</v>
      </c>
      <c r="H1111" s="209">
        <v>32</v>
      </c>
      <c r="I1111" s="209" t="s">
        <v>2258</v>
      </c>
      <c r="J1111" s="209" t="s">
        <v>1761</v>
      </c>
      <c r="K1111" s="209">
        <v>317122</v>
      </c>
      <c r="L1111" s="209">
        <v>210100</v>
      </c>
      <c r="M1111" s="209">
        <v>404</v>
      </c>
      <c r="N1111" s="209">
        <v>3009</v>
      </c>
      <c r="O1111" s="209">
        <v>4001</v>
      </c>
      <c r="P1111" s="376">
        <v>40776</v>
      </c>
      <c r="Q1111" s="248"/>
      <c r="R1111" s="251"/>
      <c r="S1111" s="248"/>
      <c r="T1111" s="248" t="s">
        <v>16014</v>
      </c>
      <c r="U1111" s="248" t="s">
        <v>16270</v>
      </c>
    </row>
    <row r="1112" spans="1:21" s="1" customFormat="1" ht="23.25" customHeight="1" x14ac:dyDescent="0.25">
      <c r="A1112" t="s">
        <v>5495</v>
      </c>
      <c r="B1112" t="str">
        <f t="shared" si="72"/>
        <v>32</v>
      </c>
      <c r="C1112" t="str">
        <f t="shared" si="73"/>
        <v>L00</v>
      </c>
      <c r="D1112" t="str">
        <f t="shared" si="74"/>
        <v>G11</v>
      </c>
      <c r="E1112" s="161" t="s">
        <v>5496</v>
      </c>
      <c r="F1112" t="s">
        <v>17168</v>
      </c>
      <c r="G1112" t="s">
        <v>5497</v>
      </c>
      <c r="H1112" s="209">
        <v>32</v>
      </c>
      <c r="I1112" s="209" t="s">
        <v>2258</v>
      </c>
      <c r="J1112" s="209" t="s">
        <v>1773</v>
      </c>
      <c r="K1112" s="209">
        <v>317122</v>
      </c>
      <c r="L1112" s="209">
        <v>210100</v>
      </c>
      <c r="M1112" s="209">
        <v>404</v>
      </c>
      <c r="N1112" s="209">
        <v>3009</v>
      </c>
      <c r="O1112" s="209">
        <v>4001</v>
      </c>
      <c r="P1112" s="376">
        <v>40777</v>
      </c>
      <c r="Q1112" s="248"/>
      <c r="R1112" s="251"/>
      <c r="S1112" s="248"/>
      <c r="T1112" s="248" t="s">
        <v>16014</v>
      </c>
      <c r="U1112" s="248" t="s">
        <v>16270</v>
      </c>
    </row>
    <row r="1113" spans="1:21" s="1" customFormat="1" ht="23.25" customHeight="1" x14ac:dyDescent="0.25">
      <c r="A1113" t="s">
        <v>5498</v>
      </c>
      <c r="B1113" t="str">
        <f t="shared" si="72"/>
        <v>32</v>
      </c>
      <c r="C1113" t="str">
        <f t="shared" si="73"/>
        <v>L00</v>
      </c>
      <c r="D1113" t="str">
        <f t="shared" si="74"/>
        <v>G12</v>
      </c>
      <c r="E1113" s="161" t="s">
        <v>5499</v>
      </c>
      <c r="F1113" t="s">
        <v>17168</v>
      </c>
      <c r="G1113" t="s">
        <v>5500</v>
      </c>
      <c r="H1113" s="209">
        <v>32</v>
      </c>
      <c r="I1113" s="209" t="s">
        <v>2258</v>
      </c>
      <c r="J1113" s="209" t="s">
        <v>1777</v>
      </c>
      <c r="K1113" s="209">
        <v>317122</v>
      </c>
      <c r="L1113" s="209">
        <v>210100</v>
      </c>
      <c r="M1113" s="209">
        <v>404</v>
      </c>
      <c r="N1113" s="209">
        <v>3009</v>
      </c>
      <c r="O1113" s="209">
        <v>4001</v>
      </c>
      <c r="P1113" s="376">
        <v>40778</v>
      </c>
      <c r="Q1113" s="248"/>
      <c r="R1113" s="251"/>
      <c r="S1113" s="248"/>
      <c r="T1113" s="248" t="s">
        <v>16014</v>
      </c>
      <c r="U1113" s="248" t="s">
        <v>16270</v>
      </c>
    </row>
    <row r="1114" spans="1:21" s="1" customFormat="1" ht="23.25" customHeight="1" x14ac:dyDescent="0.25">
      <c r="A1114" t="s">
        <v>5501</v>
      </c>
      <c r="B1114" t="str">
        <f t="shared" si="72"/>
        <v>32</v>
      </c>
      <c r="C1114" t="str">
        <f t="shared" si="73"/>
        <v>L00</v>
      </c>
      <c r="D1114" t="str">
        <f t="shared" si="74"/>
        <v>G13</v>
      </c>
      <c r="E1114" s="161" t="s">
        <v>5502</v>
      </c>
      <c r="F1114" t="s">
        <v>17168</v>
      </c>
      <c r="G1114" t="s">
        <v>5503</v>
      </c>
      <c r="H1114" s="209">
        <v>32</v>
      </c>
      <c r="I1114" s="209" t="s">
        <v>2258</v>
      </c>
      <c r="J1114" s="209" t="s">
        <v>1781</v>
      </c>
      <c r="K1114" s="209">
        <v>317122</v>
      </c>
      <c r="L1114" s="209">
        <v>210100</v>
      </c>
      <c r="M1114" s="209">
        <v>404</v>
      </c>
      <c r="N1114" s="209">
        <v>3009</v>
      </c>
      <c r="O1114" s="209">
        <v>4001</v>
      </c>
      <c r="P1114" s="376">
        <v>40779</v>
      </c>
      <c r="Q1114" s="248"/>
      <c r="R1114" s="251"/>
      <c r="S1114" s="248"/>
      <c r="T1114" s="248" t="s">
        <v>16014</v>
      </c>
      <c r="U1114" s="248" t="s">
        <v>16270</v>
      </c>
    </row>
    <row r="1115" spans="1:21" s="1" customFormat="1" ht="23.25" customHeight="1" x14ac:dyDescent="0.25">
      <c r="A1115" t="s">
        <v>5504</v>
      </c>
      <c r="B1115" t="str">
        <f t="shared" si="72"/>
        <v>32</v>
      </c>
      <c r="C1115" t="str">
        <f t="shared" si="73"/>
        <v>L00</v>
      </c>
      <c r="D1115" t="str">
        <f t="shared" si="74"/>
        <v>G14</v>
      </c>
      <c r="E1115" s="161" t="s">
        <v>5505</v>
      </c>
      <c r="F1115" t="s">
        <v>17168</v>
      </c>
      <c r="G1115" t="s">
        <v>5506</v>
      </c>
      <c r="H1115" s="209">
        <v>32</v>
      </c>
      <c r="I1115" s="209" t="s">
        <v>2258</v>
      </c>
      <c r="J1115" s="209" t="s">
        <v>1785</v>
      </c>
      <c r="K1115" s="209">
        <v>317122</v>
      </c>
      <c r="L1115" s="209">
        <v>210100</v>
      </c>
      <c r="M1115" s="209">
        <v>404</v>
      </c>
      <c r="N1115" s="209">
        <v>3009</v>
      </c>
      <c r="O1115" s="209">
        <v>4001</v>
      </c>
      <c r="P1115" s="376">
        <v>40780</v>
      </c>
      <c r="Q1115" s="248"/>
      <c r="R1115" s="251"/>
      <c r="S1115" s="248"/>
      <c r="T1115" s="248" t="s">
        <v>16014</v>
      </c>
      <c r="U1115" s="248" t="s">
        <v>16270</v>
      </c>
    </row>
    <row r="1116" spans="1:21" s="1" customFormat="1" ht="23.25" customHeight="1" x14ac:dyDescent="0.25">
      <c r="A1116" t="s">
        <v>5507</v>
      </c>
      <c r="B1116" t="str">
        <f t="shared" si="72"/>
        <v>32</v>
      </c>
      <c r="C1116" t="str">
        <f t="shared" si="73"/>
        <v>L00</v>
      </c>
      <c r="D1116" t="str">
        <f t="shared" si="74"/>
        <v>G15</v>
      </c>
      <c r="E1116" s="161" t="s">
        <v>5508</v>
      </c>
      <c r="F1116" t="s">
        <v>17168</v>
      </c>
      <c r="G1116" t="s">
        <v>5509</v>
      </c>
      <c r="H1116" s="209">
        <v>32</v>
      </c>
      <c r="I1116" s="209" t="s">
        <v>2258</v>
      </c>
      <c r="J1116" s="209" t="s">
        <v>1789</v>
      </c>
      <c r="K1116" s="209">
        <v>317122</v>
      </c>
      <c r="L1116" s="209">
        <v>210100</v>
      </c>
      <c r="M1116" s="209">
        <v>404</v>
      </c>
      <c r="N1116" s="209">
        <v>3009</v>
      </c>
      <c r="O1116" s="209">
        <v>4001</v>
      </c>
      <c r="P1116" s="376">
        <v>40781</v>
      </c>
      <c r="Q1116" s="248"/>
      <c r="R1116" s="251"/>
      <c r="S1116" s="248"/>
      <c r="T1116" s="248" t="s">
        <v>16014</v>
      </c>
      <c r="U1116" s="248" t="s">
        <v>16270</v>
      </c>
    </row>
    <row r="1117" spans="1:21" s="1" customFormat="1" ht="23.25" customHeight="1" x14ac:dyDescent="0.25">
      <c r="A1117" t="s">
        <v>5528</v>
      </c>
      <c r="B1117" t="str">
        <f t="shared" si="72"/>
        <v>32</v>
      </c>
      <c r="C1117" t="str">
        <f t="shared" si="73"/>
        <v>L00</v>
      </c>
      <c r="D1117" t="str">
        <f t="shared" si="74"/>
        <v>G22</v>
      </c>
      <c r="E1117" s="161" t="s">
        <v>5529</v>
      </c>
      <c r="F1117" t="s">
        <v>17168</v>
      </c>
      <c r="G1117" t="s">
        <v>5530</v>
      </c>
      <c r="H1117" s="209">
        <v>32</v>
      </c>
      <c r="I1117" s="209" t="s">
        <v>2258</v>
      </c>
      <c r="J1117" s="209" t="s">
        <v>1817</v>
      </c>
      <c r="K1117" s="209">
        <v>317122</v>
      </c>
      <c r="L1117" s="209">
        <v>210100</v>
      </c>
      <c r="M1117" s="209">
        <v>404</v>
      </c>
      <c r="N1117" s="209">
        <v>3009</v>
      </c>
      <c r="O1117" s="209">
        <v>4001</v>
      </c>
      <c r="P1117" s="376">
        <v>40782</v>
      </c>
      <c r="Q1117" s="248"/>
      <c r="R1117" s="251"/>
      <c r="S1117" s="248"/>
      <c r="T1117" s="248" t="s">
        <v>16014</v>
      </c>
      <c r="U1117" s="248" t="s">
        <v>16270</v>
      </c>
    </row>
    <row r="1118" spans="1:21" s="1" customFormat="1" ht="23.25" customHeight="1" x14ac:dyDescent="0.25">
      <c r="A1118" t="s">
        <v>5531</v>
      </c>
      <c r="B1118" t="str">
        <f t="shared" si="72"/>
        <v>32</v>
      </c>
      <c r="C1118" t="str">
        <f t="shared" si="73"/>
        <v>L00</v>
      </c>
      <c r="D1118" t="str">
        <f t="shared" si="74"/>
        <v>G23</v>
      </c>
      <c r="E1118" s="161" t="s">
        <v>5532</v>
      </c>
      <c r="F1118" t="s">
        <v>17168</v>
      </c>
      <c r="G1118" t="s">
        <v>5533</v>
      </c>
      <c r="H1118" s="209">
        <v>32</v>
      </c>
      <c r="I1118" s="209" t="s">
        <v>2258</v>
      </c>
      <c r="J1118" s="209" t="s">
        <v>5534</v>
      </c>
      <c r="K1118" s="209">
        <v>317122</v>
      </c>
      <c r="L1118" s="209">
        <v>210100</v>
      </c>
      <c r="M1118" s="209">
        <v>404</v>
      </c>
      <c r="N1118" s="209">
        <v>3009</v>
      </c>
      <c r="O1118" s="209">
        <v>4001</v>
      </c>
      <c r="P1118" s="376">
        <v>40783</v>
      </c>
      <c r="Q1118" s="248"/>
      <c r="R1118" s="251"/>
      <c r="S1118" s="248"/>
      <c r="T1118" s="248" t="s">
        <v>16014</v>
      </c>
      <c r="U1118" s="248" t="s">
        <v>16270</v>
      </c>
    </row>
    <row r="1119" spans="1:21" s="1" customFormat="1" ht="23.25" customHeight="1" x14ac:dyDescent="0.25">
      <c r="A1119" t="s">
        <v>5535</v>
      </c>
      <c r="B1119" t="str">
        <f t="shared" si="72"/>
        <v>32</v>
      </c>
      <c r="C1119" t="str">
        <f t="shared" si="73"/>
        <v>L00</v>
      </c>
      <c r="D1119" t="str">
        <f t="shared" si="74"/>
        <v>G24</v>
      </c>
      <c r="E1119" s="161" t="s">
        <v>5536</v>
      </c>
      <c r="F1119" t="s">
        <v>17168</v>
      </c>
      <c r="G1119" t="s">
        <v>5537</v>
      </c>
      <c r="H1119" s="209">
        <v>32</v>
      </c>
      <c r="I1119" s="209" t="s">
        <v>2258</v>
      </c>
      <c r="J1119" s="209" t="s">
        <v>5538</v>
      </c>
      <c r="K1119" s="209">
        <v>317122</v>
      </c>
      <c r="L1119" s="209">
        <v>210100</v>
      </c>
      <c r="M1119" s="209">
        <v>404</v>
      </c>
      <c r="N1119" s="209">
        <v>3009</v>
      </c>
      <c r="O1119" s="209">
        <v>4001</v>
      </c>
      <c r="P1119" s="376">
        <v>40784</v>
      </c>
      <c r="Q1119" s="248"/>
      <c r="R1119" s="251"/>
      <c r="S1119" s="248"/>
      <c r="T1119" s="248" t="s">
        <v>16014</v>
      </c>
      <c r="U1119" s="248" t="s">
        <v>16270</v>
      </c>
    </row>
    <row r="1120" spans="1:21" s="1" customFormat="1" ht="23.25" customHeight="1" x14ac:dyDescent="0.25">
      <c r="A1120" t="s">
        <v>5543</v>
      </c>
      <c r="B1120" t="str">
        <f t="shared" si="72"/>
        <v>32</v>
      </c>
      <c r="C1120" t="str">
        <f t="shared" si="73"/>
        <v>L00</v>
      </c>
      <c r="D1120" t="str">
        <f t="shared" si="74"/>
        <v>G26</v>
      </c>
      <c r="E1120" s="161" t="s">
        <v>5544</v>
      </c>
      <c r="F1120" t="s">
        <v>17168</v>
      </c>
      <c r="G1120" t="s">
        <v>5545</v>
      </c>
      <c r="H1120" s="209">
        <v>32</v>
      </c>
      <c r="I1120" s="209" t="s">
        <v>2258</v>
      </c>
      <c r="J1120" s="209" t="s">
        <v>5546</v>
      </c>
      <c r="K1120" s="209">
        <v>317122</v>
      </c>
      <c r="L1120" s="209">
        <v>210100</v>
      </c>
      <c r="M1120" s="209">
        <v>404</v>
      </c>
      <c r="N1120" s="209">
        <v>3009</v>
      </c>
      <c r="O1120" s="209">
        <v>4001</v>
      </c>
      <c r="P1120" s="376">
        <v>40785</v>
      </c>
      <c r="Q1120" s="248"/>
      <c r="R1120" s="251"/>
      <c r="S1120" s="248"/>
      <c r="T1120" s="248" t="s">
        <v>16014</v>
      </c>
      <c r="U1120" s="248" t="s">
        <v>16270</v>
      </c>
    </row>
    <row r="1121" spans="1:21" s="1" customFormat="1" ht="23.25" customHeight="1" x14ac:dyDescent="0.25">
      <c r="A1121" t="s">
        <v>5563</v>
      </c>
      <c r="B1121" t="str">
        <f t="shared" si="72"/>
        <v>32</v>
      </c>
      <c r="C1121" t="str">
        <f t="shared" si="73"/>
        <v>L00</v>
      </c>
      <c r="D1121" t="str">
        <f t="shared" si="74"/>
        <v>G31</v>
      </c>
      <c r="E1121" s="161" t="s">
        <v>5564</v>
      </c>
      <c r="F1121" t="s">
        <v>17168</v>
      </c>
      <c r="G1121" t="s">
        <v>5565</v>
      </c>
      <c r="H1121" s="209">
        <v>32</v>
      </c>
      <c r="I1121" s="209" t="s">
        <v>2258</v>
      </c>
      <c r="J1121" s="209" t="s">
        <v>5566</v>
      </c>
      <c r="K1121" s="209">
        <v>317122</v>
      </c>
      <c r="L1121" s="209">
        <v>210100</v>
      </c>
      <c r="M1121" s="209">
        <v>404</v>
      </c>
      <c r="N1121" s="209">
        <v>3009</v>
      </c>
      <c r="O1121" s="209">
        <v>4001</v>
      </c>
      <c r="P1121" s="376">
        <v>40786</v>
      </c>
      <c r="Q1121" s="248"/>
      <c r="R1121" s="251"/>
      <c r="S1121" s="248"/>
      <c r="T1121" s="248" t="s">
        <v>16014</v>
      </c>
      <c r="U1121" s="248" t="s">
        <v>16270</v>
      </c>
    </row>
    <row r="1122" spans="1:21" s="1" customFormat="1" ht="23.25" customHeight="1" x14ac:dyDescent="0.25">
      <c r="A1122" t="s">
        <v>5607</v>
      </c>
      <c r="B1122" t="str">
        <f t="shared" si="72"/>
        <v>32</v>
      </c>
      <c r="C1122" t="str">
        <f t="shared" si="73"/>
        <v>L00</v>
      </c>
      <c r="D1122" t="str">
        <f t="shared" si="74"/>
        <v>G42</v>
      </c>
      <c r="E1122" s="161" t="s">
        <v>5608</v>
      </c>
      <c r="F1122" t="s">
        <v>17168</v>
      </c>
      <c r="G1122" t="s">
        <v>5609</v>
      </c>
      <c r="H1122" s="209">
        <v>32</v>
      </c>
      <c r="I1122" s="209" t="s">
        <v>2258</v>
      </c>
      <c r="J1122" s="209" t="s">
        <v>5610</v>
      </c>
      <c r="K1122" s="209">
        <v>317122</v>
      </c>
      <c r="L1122" s="209">
        <v>210100</v>
      </c>
      <c r="M1122" s="209">
        <v>404</v>
      </c>
      <c r="N1122" s="209">
        <v>3009</v>
      </c>
      <c r="O1122" s="209">
        <v>4001</v>
      </c>
      <c r="P1122" s="376">
        <v>40787</v>
      </c>
      <c r="Q1122" s="248"/>
      <c r="R1122" s="251"/>
      <c r="S1122" s="248"/>
      <c r="T1122" s="248" t="s">
        <v>16014</v>
      </c>
      <c r="U1122" s="248" t="s">
        <v>16270</v>
      </c>
    </row>
    <row r="1123" spans="1:21" s="1" customFormat="1" ht="23.25" customHeight="1" x14ac:dyDescent="0.25">
      <c r="A1123" t="s">
        <v>5559</v>
      </c>
      <c r="B1123" t="str">
        <f t="shared" si="72"/>
        <v>32</v>
      </c>
      <c r="C1123" t="str">
        <f t="shared" si="73"/>
        <v>L00</v>
      </c>
      <c r="D1123" t="str">
        <f t="shared" si="74"/>
        <v>G30</v>
      </c>
      <c r="E1123" s="161" t="s">
        <v>5560</v>
      </c>
      <c r="F1123" t="s">
        <v>17168</v>
      </c>
      <c r="G1123" t="s">
        <v>5561</v>
      </c>
      <c r="H1123" s="209">
        <v>32</v>
      </c>
      <c r="I1123" s="209" t="s">
        <v>2258</v>
      </c>
      <c r="J1123" s="209" t="s">
        <v>5562</v>
      </c>
      <c r="K1123" s="209">
        <v>317122</v>
      </c>
      <c r="L1123" s="209">
        <v>210100</v>
      </c>
      <c r="M1123" s="209">
        <v>404</v>
      </c>
      <c r="N1123" s="209">
        <v>3009</v>
      </c>
      <c r="O1123" s="209">
        <v>4001</v>
      </c>
      <c r="P1123" s="376">
        <v>40788</v>
      </c>
      <c r="Q1123" s="248"/>
      <c r="R1123" s="251"/>
      <c r="S1123" s="248"/>
      <c r="T1123" s="248" t="s">
        <v>16014</v>
      </c>
      <c r="U1123" s="248" t="s">
        <v>16270</v>
      </c>
    </row>
    <row r="1124" spans="1:21" s="1" customFormat="1" ht="23.25" customHeight="1" x14ac:dyDescent="0.25">
      <c r="A1124" t="s">
        <v>5655</v>
      </c>
      <c r="B1124" t="str">
        <f t="shared" si="72"/>
        <v>32</v>
      </c>
      <c r="C1124" t="str">
        <f t="shared" si="73"/>
        <v>L00</v>
      </c>
      <c r="D1124" t="str">
        <f t="shared" si="74"/>
        <v>G54</v>
      </c>
      <c r="E1124" s="161" t="s">
        <v>5656</v>
      </c>
      <c r="F1124" t="s">
        <v>17168</v>
      </c>
      <c r="G1124" t="s">
        <v>5657</v>
      </c>
      <c r="H1124" s="209">
        <v>32</v>
      </c>
      <c r="I1124" s="209" t="s">
        <v>2258</v>
      </c>
      <c r="J1124" s="209" t="s">
        <v>5658</v>
      </c>
      <c r="K1124" s="209">
        <v>317122</v>
      </c>
      <c r="L1124" s="209">
        <v>210100</v>
      </c>
      <c r="M1124" s="209">
        <v>404</v>
      </c>
      <c r="N1124" s="209">
        <v>3009</v>
      </c>
      <c r="O1124" s="209">
        <v>4001</v>
      </c>
      <c r="P1124" s="376">
        <v>40789</v>
      </c>
      <c r="Q1124" s="248"/>
      <c r="R1124" s="251"/>
      <c r="S1124" s="248"/>
      <c r="T1124" s="248" t="s">
        <v>16014</v>
      </c>
      <c r="U1124" s="248" t="s">
        <v>16270</v>
      </c>
    </row>
    <row r="1125" spans="1:21" s="1" customFormat="1" ht="23.25" customHeight="1" x14ac:dyDescent="0.25">
      <c r="A1125" t="s">
        <v>5595</v>
      </c>
      <c r="B1125" t="str">
        <f t="shared" si="72"/>
        <v>32</v>
      </c>
      <c r="C1125" t="str">
        <f t="shared" si="73"/>
        <v>L00</v>
      </c>
      <c r="D1125" t="str">
        <f t="shared" si="74"/>
        <v>G39</v>
      </c>
      <c r="E1125" s="161" t="s">
        <v>5596</v>
      </c>
      <c r="F1125" t="s">
        <v>17168</v>
      </c>
      <c r="G1125" t="s">
        <v>5597</v>
      </c>
      <c r="H1125" s="209">
        <v>32</v>
      </c>
      <c r="I1125" s="209" t="s">
        <v>2258</v>
      </c>
      <c r="J1125" s="209" t="s">
        <v>5598</v>
      </c>
      <c r="K1125" s="209">
        <v>317122</v>
      </c>
      <c r="L1125" s="209">
        <v>210100</v>
      </c>
      <c r="M1125" s="209">
        <v>404</v>
      </c>
      <c r="N1125" s="209">
        <v>3009</v>
      </c>
      <c r="O1125" s="209">
        <v>4001</v>
      </c>
      <c r="P1125" s="376">
        <v>40790</v>
      </c>
      <c r="Q1125" s="248"/>
      <c r="R1125" s="251"/>
      <c r="S1125" s="248"/>
      <c r="T1125" s="248" t="s">
        <v>16014</v>
      </c>
      <c r="U1125" s="248" t="s">
        <v>16270</v>
      </c>
    </row>
    <row r="1126" spans="1:21" s="1" customFormat="1" ht="23.25" customHeight="1" x14ac:dyDescent="0.25">
      <c r="A1126" t="s">
        <v>5615</v>
      </c>
      <c r="B1126" t="str">
        <f t="shared" si="72"/>
        <v>32</v>
      </c>
      <c r="C1126" t="str">
        <f t="shared" si="73"/>
        <v>L00</v>
      </c>
      <c r="D1126" t="str">
        <f t="shared" si="74"/>
        <v>G44</v>
      </c>
      <c r="E1126" s="161" t="s">
        <v>5616</v>
      </c>
      <c r="F1126" t="s">
        <v>17168</v>
      </c>
      <c r="G1126" t="s">
        <v>5617</v>
      </c>
      <c r="H1126" s="209">
        <v>32</v>
      </c>
      <c r="I1126" s="209" t="s">
        <v>2258</v>
      </c>
      <c r="J1126" s="209" t="s">
        <v>5618</v>
      </c>
      <c r="K1126" s="209">
        <v>317122</v>
      </c>
      <c r="L1126" s="209">
        <v>210100</v>
      </c>
      <c r="M1126" s="209">
        <v>404</v>
      </c>
      <c r="N1126" s="209">
        <v>3009</v>
      </c>
      <c r="O1126" s="209">
        <v>4001</v>
      </c>
      <c r="P1126" s="376">
        <v>40791</v>
      </c>
      <c r="Q1126" s="248"/>
      <c r="R1126" s="251"/>
      <c r="S1126" s="248"/>
      <c r="T1126" s="248" t="s">
        <v>16014</v>
      </c>
      <c r="U1126" s="248" t="s">
        <v>16270</v>
      </c>
    </row>
    <row r="1127" spans="1:21" s="1" customFormat="1" ht="23.25" customHeight="1" x14ac:dyDescent="0.25">
      <c r="A1127" t="s">
        <v>5647</v>
      </c>
      <c r="B1127" t="str">
        <f t="shared" si="72"/>
        <v>32</v>
      </c>
      <c r="C1127" t="str">
        <f t="shared" si="73"/>
        <v>L00</v>
      </c>
      <c r="D1127" t="str">
        <f t="shared" si="74"/>
        <v>G52</v>
      </c>
      <c r="E1127" s="161" t="s">
        <v>5648</v>
      </c>
      <c r="F1127" t="s">
        <v>17168</v>
      </c>
      <c r="G1127" t="s">
        <v>5649</v>
      </c>
      <c r="H1127" s="209">
        <v>32</v>
      </c>
      <c r="I1127" s="209" t="s">
        <v>2258</v>
      </c>
      <c r="J1127" s="209" t="s">
        <v>5650</v>
      </c>
      <c r="K1127" s="209">
        <v>317122</v>
      </c>
      <c r="L1127" s="209">
        <v>210100</v>
      </c>
      <c r="M1127" s="209">
        <v>404</v>
      </c>
      <c r="N1127" s="209">
        <v>3009</v>
      </c>
      <c r="O1127" s="209">
        <v>4001</v>
      </c>
      <c r="P1127" s="376">
        <v>40792</v>
      </c>
      <c r="Q1127" s="248"/>
      <c r="R1127" s="251"/>
      <c r="S1127" s="248"/>
      <c r="T1127" s="248" t="s">
        <v>16014</v>
      </c>
      <c r="U1127" s="248" t="s">
        <v>16270</v>
      </c>
    </row>
    <row r="1128" spans="1:21" s="1" customFormat="1" ht="23.25" customHeight="1" x14ac:dyDescent="0.25">
      <c r="A1128" t="s">
        <v>5619</v>
      </c>
      <c r="B1128" t="str">
        <f t="shared" si="72"/>
        <v>32</v>
      </c>
      <c r="C1128" t="str">
        <f t="shared" si="73"/>
        <v>L00</v>
      </c>
      <c r="D1128" t="str">
        <f t="shared" si="74"/>
        <v>G45</v>
      </c>
      <c r="E1128" s="161" t="s">
        <v>5620</v>
      </c>
      <c r="F1128" t="s">
        <v>17168</v>
      </c>
      <c r="G1128" t="s">
        <v>5621</v>
      </c>
      <c r="H1128" s="209">
        <v>32</v>
      </c>
      <c r="I1128" s="209" t="s">
        <v>2258</v>
      </c>
      <c r="J1128" s="209" t="s">
        <v>5622</v>
      </c>
      <c r="K1128" s="209">
        <v>317122</v>
      </c>
      <c r="L1128" s="209">
        <v>210100</v>
      </c>
      <c r="M1128" s="209">
        <v>404</v>
      </c>
      <c r="N1128" s="209">
        <v>3009</v>
      </c>
      <c r="O1128" s="209">
        <v>4001</v>
      </c>
      <c r="P1128" s="376">
        <v>40793</v>
      </c>
      <c r="Q1128" s="248"/>
      <c r="R1128" s="251"/>
      <c r="S1128" s="248"/>
      <c r="T1128" s="248" t="s">
        <v>16014</v>
      </c>
      <c r="U1128" s="248" t="s">
        <v>16270</v>
      </c>
    </row>
    <row r="1129" spans="1:21" s="1" customFormat="1" ht="23.25" customHeight="1" x14ac:dyDescent="0.25">
      <c r="A1129" t="s">
        <v>5635</v>
      </c>
      <c r="B1129" t="str">
        <f t="shared" si="72"/>
        <v>32</v>
      </c>
      <c r="C1129" t="str">
        <f t="shared" si="73"/>
        <v>L00</v>
      </c>
      <c r="D1129" t="str">
        <f t="shared" si="74"/>
        <v>G49</v>
      </c>
      <c r="E1129" s="161" t="s">
        <v>5636</v>
      </c>
      <c r="F1129" t="s">
        <v>17168</v>
      </c>
      <c r="G1129" t="s">
        <v>5637</v>
      </c>
      <c r="H1129" s="209">
        <v>32</v>
      </c>
      <c r="I1129" s="209" t="s">
        <v>2258</v>
      </c>
      <c r="J1129" s="209" t="s">
        <v>5638</v>
      </c>
      <c r="K1129" s="209">
        <v>317122</v>
      </c>
      <c r="L1129" s="209">
        <v>210100</v>
      </c>
      <c r="M1129" s="209">
        <v>404</v>
      </c>
      <c r="N1129" s="209">
        <v>3009</v>
      </c>
      <c r="O1129" s="209">
        <v>4001</v>
      </c>
      <c r="P1129" s="376">
        <v>40794</v>
      </c>
      <c r="Q1129" s="248"/>
      <c r="R1129" s="251"/>
      <c r="S1129" s="248"/>
      <c r="T1129" s="248" t="s">
        <v>16014</v>
      </c>
      <c r="U1129" s="248" t="s">
        <v>16270</v>
      </c>
    </row>
    <row r="1130" spans="1:21" s="1" customFormat="1" ht="23.25" customHeight="1" x14ac:dyDescent="0.25">
      <c r="A1130" t="s">
        <v>6445</v>
      </c>
      <c r="B1130" t="str">
        <f t="shared" si="72"/>
        <v>32</v>
      </c>
      <c r="C1130" t="str">
        <f t="shared" si="73"/>
        <v>L02</v>
      </c>
      <c r="D1130" s="209" t="str">
        <f t="shared" si="74"/>
        <v>113</v>
      </c>
      <c r="E1130" s="161" t="s">
        <v>6446</v>
      </c>
      <c r="F1130" t="s">
        <v>17168</v>
      </c>
      <c r="G1130" t="s">
        <v>6447</v>
      </c>
      <c r="H1130" s="209">
        <v>32</v>
      </c>
      <c r="I1130" s="209" t="s">
        <v>1829</v>
      </c>
      <c r="J1130" s="209">
        <v>113</v>
      </c>
      <c r="K1130" s="209">
        <v>317122</v>
      </c>
      <c r="L1130" s="209">
        <v>210100</v>
      </c>
      <c r="M1130" s="209">
        <v>404</v>
      </c>
      <c r="N1130" s="209">
        <v>3009</v>
      </c>
      <c r="O1130" s="209">
        <v>4001</v>
      </c>
      <c r="P1130" s="376">
        <v>40795</v>
      </c>
      <c r="Q1130" s="248"/>
      <c r="R1130" s="251"/>
      <c r="S1130" s="248"/>
      <c r="T1130" s="248" t="s">
        <v>16014</v>
      </c>
      <c r="U1130" s="248" t="s">
        <v>16270</v>
      </c>
    </row>
    <row r="1131" spans="1:21" s="1" customFormat="1" ht="23.25" customHeight="1" x14ac:dyDescent="0.25">
      <c r="A1131" t="s">
        <v>6448</v>
      </c>
      <c r="B1131" t="str">
        <f t="shared" ref="B1131:B1144" si="75">LEFT(A1131,2)</f>
        <v>32</v>
      </c>
      <c r="C1131" t="str">
        <f t="shared" ref="C1131:C1144" si="76">MID(A1131,4,3)</f>
        <v>L02</v>
      </c>
      <c r="D1131" s="209" t="str">
        <f t="shared" ref="D1131:D1144" si="77">RIGHT(A1131,3)</f>
        <v>114</v>
      </c>
      <c r="E1131" s="161" t="s">
        <v>6449</v>
      </c>
      <c r="F1131" t="s">
        <v>17168</v>
      </c>
      <c r="G1131" t="s">
        <v>6450</v>
      </c>
      <c r="H1131" s="209">
        <v>32</v>
      </c>
      <c r="I1131" s="209" t="s">
        <v>1829</v>
      </c>
      <c r="J1131" s="209">
        <v>114</v>
      </c>
      <c r="K1131" s="209">
        <v>317122</v>
      </c>
      <c r="L1131" s="209">
        <v>210100</v>
      </c>
      <c r="M1131" s="209">
        <v>404</v>
      </c>
      <c r="N1131" s="209">
        <v>3009</v>
      </c>
      <c r="O1131" s="209">
        <v>4001</v>
      </c>
      <c r="P1131" s="376">
        <v>40796</v>
      </c>
      <c r="Q1131" s="248"/>
      <c r="R1131" s="251"/>
      <c r="S1131" s="248"/>
      <c r="T1131" s="248" t="s">
        <v>16014</v>
      </c>
      <c r="U1131" s="248" t="s">
        <v>16270</v>
      </c>
    </row>
    <row r="1132" spans="1:21" s="1" customFormat="1" ht="23.25" customHeight="1" x14ac:dyDescent="0.25">
      <c r="A1132" t="s">
        <v>6451</v>
      </c>
      <c r="B1132" t="str">
        <f t="shared" si="75"/>
        <v>32</v>
      </c>
      <c r="C1132" t="str">
        <f t="shared" si="76"/>
        <v>L02</v>
      </c>
      <c r="D1132" s="209" t="str">
        <f t="shared" si="77"/>
        <v>115</v>
      </c>
      <c r="E1132" s="161" t="s">
        <v>6452</v>
      </c>
      <c r="F1132" t="s">
        <v>17168</v>
      </c>
      <c r="G1132" t="s">
        <v>6453</v>
      </c>
      <c r="H1132" s="209">
        <v>32</v>
      </c>
      <c r="I1132" s="209" t="s">
        <v>1829</v>
      </c>
      <c r="J1132" s="209">
        <v>115</v>
      </c>
      <c r="K1132" s="209">
        <v>317122</v>
      </c>
      <c r="L1132" s="209">
        <v>210100</v>
      </c>
      <c r="M1132" s="209">
        <v>404</v>
      </c>
      <c r="N1132" s="209">
        <v>3009</v>
      </c>
      <c r="O1132" s="209">
        <v>4001</v>
      </c>
      <c r="P1132" s="376">
        <v>40797</v>
      </c>
      <c r="Q1132" s="248"/>
      <c r="R1132" s="251"/>
      <c r="S1132" s="248"/>
      <c r="T1132" s="248" t="s">
        <v>16014</v>
      </c>
      <c r="U1132" s="248" t="s">
        <v>16270</v>
      </c>
    </row>
    <row r="1133" spans="1:21" s="1" customFormat="1" ht="23.25" customHeight="1" x14ac:dyDescent="0.25">
      <c r="A1133" t="s">
        <v>6460</v>
      </c>
      <c r="B1133" t="str">
        <f t="shared" si="75"/>
        <v>32</v>
      </c>
      <c r="C1133" t="str">
        <f t="shared" si="76"/>
        <v>L02</v>
      </c>
      <c r="D1133" s="209" t="str">
        <f t="shared" si="77"/>
        <v>118</v>
      </c>
      <c r="E1133" s="161" t="s">
        <v>6461</v>
      </c>
      <c r="F1133" t="s">
        <v>17168</v>
      </c>
      <c r="G1133" t="s">
        <v>6462</v>
      </c>
      <c r="H1133" s="209">
        <v>32</v>
      </c>
      <c r="I1133" s="209" t="s">
        <v>1829</v>
      </c>
      <c r="J1133" s="209">
        <v>118</v>
      </c>
      <c r="K1133" s="209">
        <v>317122</v>
      </c>
      <c r="L1133" s="209">
        <v>210100</v>
      </c>
      <c r="M1133" s="209">
        <v>404</v>
      </c>
      <c r="N1133" s="209">
        <v>3009</v>
      </c>
      <c r="O1133" s="209">
        <v>4001</v>
      </c>
      <c r="P1133" s="376">
        <v>40798</v>
      </c>
      <c r="Q1133" s="248"/>
      <c r="R1133" s="251"/>
      <c r="S1133" s="248"/>
      <c r="T1133" s="248" t="s">
        <v>16014</v>
      </c>
      <c r="U1133" s="248" t="s">
        <v>16270</v>
      </c>
    </row>
    <row r="1134" spans="1:21" s="1" customFormat="1" ht="23.25" customHeight="1" x14ac:dyDescent="0.25">
      <c r="A1134" t="s">
        <v>6454</v>
      </c>
      <c r="B1134" t="str">
        <f t="shared" si="75"/>
        <v>32</v>
      </c>
      <c r="C1134" t="str">
        <f t="shared" si="76"/>
        <v>L02</v>
      </c>
      <c r="D1134" s="209" t="str">
        <f t="shared" si="77"/>
        <v>116</v>
      </c>
      <c r="E1134" s="161" t="s">
        <v>6455</v>
      </c>
      <c r="F1134" t="s">
        <v>17168</v>
      </c>
      <c r="G1134" t="s">
        <v>6456</v>
      </c>
      <c r="H1134" s="209">
        <v>32</v>
      </c>
      <c r="I1134" s="209" t="s">
        <v>1829</v>
      </c>
      <c r="J1134" s="209">
        <v>116</v>
      </c>
      <c r="K1134" s="209">
        <v>317122</v>
      </c>
      <c r="L1134" s="209">
        <v>210100</v>
      </c>
      <c r="M1134" s="209">
        <v>404</v>
      </c>
      <c r="N1134" s="209">
        <v>3009</v>
      </c>
      <c r="O1134" s="209">
        <v>4001</v>
      </c>
      <c r="P1134" s="376">
        <v>40799</v>
      </c>
      <c r="Q1134" s="248"/>
      <c r="R1134" s="251"/>
      <c r="S1134" s="248"/>
      <c r="T1134" s="248" t="s">
        <v>16014</v>
      </c>
      <c r="U1134" s="248" t="s">
        <v>16270</v>
      </c>
    </row>
    <row r="1135" spans="1:21" s="1" customFormat="1" ht="23.25" customHeight="1" x14ac:dyDescent="0.25">
      <c r="A1135" t="s">
        <v>6466</v>
      </c>
      <c r="B1135" t="str">
        <f t="shared" si="75"/>
        <v>32</v>
      </c>
      <c r="C1135" t="str">
        <f t="shared" si="76"/>
        <v>L02</v>
      </c>
      <c r="D1135" s="209" t="str">
        <f t="shared" si="77"/>
        <v>120</v>
      </c>
      <c r="E1135" s="161" t="s">
        <v>6467</v>
      </c>
      <c r="F1135" t="s">
        <v>17168</v>
      </c>
      <c r="G1135" t="s">
        <v>6468</v>
      </c>
      <c r="H1135" s="209">
        <v>32</v>
      </c>
      <c r="I1135" s="209" t="s">
        <v>1829</v>
      </c>
      <c r="J1135" s="209">
        <v>120</v>
      </c>
      <c r="K1135" s="209">
        <v>317122</v>
      </c>
      <c r="L1135" s="209">
        <v>210100</v>
      </c>
      <c r="M1135" s="209">
        <v>404</v>
      </c>
      <c r="N1135" s="209">
        <v>3009</v>
      </c>
      <c r="O1135" s="209">
        <v>4001</v>
      </c>
      <c r="P1135" s="376">
        <v>40800</v>
      </c>
      <c r="Q1135" s="248"/>
      <c r="R1135" s="251"/>
      <c r="S1135" s="248"/>
      <c r="T1135" s="248" t="s">
        <v>16014</v>
      </c>
      <c r="U1135" s="248" t="s">
        <v>16270</v>
      </c>
    </row>
    <row r="1136" spans="1:21" s="1" customFormat="1" ht="23.25" customHeight="1" x14ac:dyDescent="0.25">
      <c r="A1136" t="s">
        <v>6469</v>
      </c>
      <c r="B1136" t="str">
        <f t="shared" si="75"/>
        <v>32</v>
      </c>
      <c r="C1136" t="str">
        <f t="shared" si="76"/>
        <v>L02</v>
      </c>
      <c r="D1136" s="209" t="str">
        <f t="shared" si="77"/>
        <v>121</v>
      </c>
      <c r="E1136" s="161" t="s">
        <v>6470</v>
      </c>
      <c r="F1136" t="s">
        <v>17168</v>
      </c>
      <c r="G1136" t="s">
        <v>6471</v>
      </c>
      <c r="H1136" s="209">
        <v>32</v>
      </c>
      <c r="I1136" s="209" t="s">
        <v>1829</v>
      </c>
      <c r="J1136" s="209">
        <v>121</v>
      </c>
      <c r="K1136" s="209">
        <v>317122</v>
      </c>
      <c r="L1136" s="209">
        <v>210100</v>
      </c>
      <c r="M1136" s="209">
        <v>404</v>
      </c>
      <c r="N1136" s="209">
        <v>3009</v>
      </c>
      <c r="O1136" s="209">
        <v>4001</v>
      </c>
      <c r="P1136" s="376">
        <v>40801</v>
      </c>
      <c r="Q1136" s="248"/>
      <c r="R1136" s="251"/>
      <c r="S1136" s="248"/>
      <c r="T1136" s="248" t="s">
        <v>16014</v>
      </c>
      <c r="U1136" s="248" t="s">
        <v>16270</v>
      </c>
    </row>
    <row r="1137" spans="1:21" s="1" customFormat="1" ht="23.25" customHeight="1" x14ac:dyDescent="0.25">
      <c r="A1137" t="s">
        <v>6472</v>
      </c>
      <c r="B1137" t="str">
        <f t="shared" si="75"/>
        <v>32</v>
      </c>
      <c r="C1137" t="str">
        <f t="shared" si="76"/>
        <v>L02</v>
      </c>
      <c r="D1137" s="209" t="str">
        <f t="shared" si="77"/>
        <v>122</v>
      </c>
      <c r="E1137" s="161" t="s">
        <v>6473</v>
      </c>
      <c r="F1137" t="s">
        <v>17168</v>
      </c>
      <c r="G1137" t="s">
        <v>6474</v>
      </c>
      <c r="H1137" s="209">
        <v>32</v>
      </c>
      <c r="I1137" s="209" t="s">
        <v>1829</v>
      </c>
      <c r="J1137" s="209">
        <v>122</v>
      </c>
      <c r="K1137" s="209">
        <v>317122</v>
      </c>
      <c r="L1137" s="209">
        <v>210100</v>
      </c>
      <c r="M1137" s="209">
        <v>404</v>
      </c>
      <c r="N1137" s="209">
        <v>3009</v>
      </c>
      <c r="O1137" s="209">
        <v>4001</v>
      </c>
      <c r="P1137" s="376">
        <v>40802</v>
      </c>
      <c r="Q1137" s="248"/>
      <c r="R1137" s="251"/>
      <c r="S1137" s="248"/>
      <c r="T1137" s="248" t="s">
        <v>16014</v>
      </c>
      <c r="U1137" s="248" t="s">
        <v>16270</v>
      </c>
    </row>
    <row r="1138" spans="1:21" s="1" customFormat="1" ht="23.25" customHeight="1" x14ac:dyDescent="0.25">
      <c r="A1138" t="s">
        <v>6475</v>
      </c>
      <c r="B1138" t="str">
        <f t="shared" si="75"/>
        <v>32</v>
      </c>
      <c r="C1138" t="str">
        <f t="shared" si="76"/>
        <v>L02</v>
      </c>
      <c r="D1138" s="209" t="str">
        <f t="shared" si="77"/>
        <v>123</v>
      </c>
      <c r="E1138" s="161" t="s">
        <v>6476</v>
      </c>
      <c r="F1138" t="s">
        <v>17168</v>
      </c>
      <c r="G1138" t="s">
        <v>6477</v>
      </c>
      <c r="H1138" s="209">
        <v>32</v>
      </c>
      <c r="I1138" s="209" t="s">
        <v>1829</v>
      </c>
      <c r="J1138" s="209">
        <v>123</v>
      </c>
      <c r="K1138" s="209">
        <v>317122</v>
      </c>
      <c r="L1138" s="209">
        <v>210100</v>
      </c>
      <c r="M1138" s="209">
        <v>404</v>
      </c>
      <c r="N1138" s="209">
        <v>3009</v>
      </c>
      <c r="O1138" s="209">
        <v>4001</v>
      </c>
      <c r="P1138" s="376">
        <v>40803</v>
      </c>
      <c r="Q1138" s="248"/>
      <c r="R1138" s="251"/>
      <c r="S1138" s="248"/>
      <c r="T1138" s="248" t="s">
        <v>16014</v>
      </c>
      <c r="U1138" s="248" t="s">
        <v>16270</v>
      </c>
    </row>
    <row r="1139" spans="1:21" s="1" customFormat="1" ht="23.25" customHeight="1" x14ac:dyDescent="0.25">
      <c r="A1139" t="s">
        <v>6478</v>
      </c>
      <c r="B1139" t="str">
        <f t="shared" si="75"/>
        <v>32</v>
      </c>
      <c r="C1139" t="str">
        <f t="shared" si="76"/>
        <v>L02</v>
      </c>
      <c r="D1139" s="209" t="str">
        <f t="shared" si="77"/>
        <v>124</v>
      </c>
      <c r="E1139" s="161" t="s">
        <v>6479</v>
      </c>
      <c r="F1139" t="s">
        <v>17168</v>
      </c>
      <c r="G1139" t="s">
        <v>6480</v>
      </c>
      <c r="H1139" s="209">
        <v>32</v>
      </c>
      <c r="I1139" s="209" t="s">
        <v>1829</v>
      </c>
      <c r="J1139" s="209">
        <v>124</v>
      </c>
      <c r="K1139" s="209">
        <v>317122</v>
      </c>
      <c r="L1139" s="209">
        <v>210100</v>
      </c>
      <c r="M1139" s="209">
        <v>404</v>
      </c>
      <c r="N1139" s="209">
        <v>3009</v>
      </c>
      <c r="O1139" s="209">
        <v>4001</v>
      </c>
      <c r="P1139" s="376">
        <v>40804</v>
      </c>
      <c r="Q1139" s="248"/>
      <c r="R1139" s="251"/>
      <c r="S1139" s="248"/>
      <c r="T1139" s="248" t="s">
        <v>16014</v>
      </c>
      <c r="U1139" s="248" t="s">
        <v>16270</v>
      </c>
    </row>
    <row r="1140" spans="1:21" s="1" customFormat="1" ht="23.25" customHeight="1" x14ac:dyDescent="0.25">
      <c r="A1140" t="s">
        <v>6481</v>
      </c>
      <c r="B1140" t="str">
        <f t="shared" si="75"/>
        <v>32</v>
      </c>
      <c r="C1140" t="str">
        <f t="shared" si="76"/>
        <v>L02</v>
      </c>
      <c r="D1140" s="209" t="str">
        <f t="shared" si="77"/>
        <v>125</v>
      </c>
      <c r="E1140" s="161" t="s">
        <v>6482</v>
      </c>
      <c r="F1140" t="s">
        <v>17168</v>
      </c>
      <c r="G1140" t="s">
        <v>6483</v>
      </c>
      <c r="H1140" s="209">
        <v>32</v>
      </c>
      <c r="I1140" s="209" t="s">
        <v>1829</v>
      </c>
      <c r="J1140" s="209">
        <v>125</v>
      </c>
      <c r="K1140" s="209">
        <v>317122</v>
      </c>
      <c r="L1140" s="209">
        <v>210100</v>
      </c>
      <c r="M1140" s="209">
        <v>404</v>
      </c>
      <c r="N1140" s="209">
        <v>3009</v>
      </c>
      <c r="O1140" s="209">
        <v>4001</v>
      </c>
      <c r="P1140" s="376">
        <v>40805</v>
      </c>
      <c r="Q1140" s="248"/>
      <c r="R1140" s="251"/>
      <c r="S1140" s="248"/>
      <c r="T1140" s="248" t="s">
        <v>16014</v>
      </c>
      <c r="U1140" s="248" t="s">
        <v>16270</v>
      </c>
    </row>
    <row r="1141" spans="1:21" s="1" customFormat="1" ht="23.25" customHeight="1" x14ac:dyDescent="0.25">
      <c r="A1141" t="s">
        <v>6487</v>
      </c>
      <c r="B1141" t="str">
        <f t="shared" si="75"/>
        <v>32</v>
      </c>
      <c r="C1141" t="str">
        <f t="shared" si="76"/>
        <v>L02</v>
      </c>
      <c r="D1141" s="209" t="str">
        <f t="shared" si="77"/>
        <v>127</v>
      </c>
      <c r="E1141" s="161" t="s">
        <v>6488</v>
      </c>
      <c r="F1141" t="s">
        <v>17168</v>
      </c>
      <c r="G1141" t="s">
        <v>6489</v>
      </c>
      <c r="H1141" s="209">
        <v>32</v>
      </c>
      <c r="I1141" s="209" t="s">
        <v>1829</v>
      </c>
      <c r="J1141" s="209">
        <v>127</v>
      </c>
      <c r="K1141" s="209">
        <v>317122</v>
      </c>
      <c r="L1141" s="209">
        <v>210100</v>
      </c>
      <c r="M1141" s="209">
        <v>404</v>
      </c>
      <c r="N1141" s="209">
        <v>3009</v>
      </c>
      <c r="O1141" s="209">
        <v>4001</v>
      </c>
      <c r="P1141" s="376">
        <v>40806</v>
      </c>
      <c r="Q1141" s="248"/>
      <c r="R1141" s="251"/>
      <c r="S1141" s="248"/>
      <c r="T1141" s="248" t="s">
        <v>16014</v>
      </c>
      <c r="U1141" s="248" t="s">
        <v>16270</v>
      </c>
    </row>
    <row r="1142" spans="1:21" s="1" customFormat="1" ht="23.25" customHeight="1" x14ac:dyDescent="0.25">
      <c r="A1142" t="s">
        <v>6490</v>
      </c>
      <c r="B1142" t="str">
        <f t="shared" si="75"/>
        <v>32</v>
      </c>
      <c r="C1142" t="str">
        <f t="shared" si="76"/>
        <v>L02</v>
      </c>
      <c r="D1142" s="209" t="str">
        <f t="shared" si="77"/>
        <v>128</v>
      </c>
      <c r="E1142" s="161" t="s">
        <v>6491</v>
      </c>
      <c r="F1142" t="s">
        <v>17168</v>
      </c>
      <c r="G1142" t="s">
        <v>6492</v>
      </c>
      <c r="H1142" s="209">
        <v>32</v>
      </c>
      <c r="I1142" s="209" t="s">
        <v>1829</v>
      </c>
      <c r="J1142" s="209">
        <v>128</v>
      </c>
      <c r="K1142" s="209">
        <v>317122</v>
      </c>
      <c r="L1142" s="209">
        <v>210100</v>
      </c>
      <c r="M1142" s="209">
        <v>404</v>
      </c>
      <c r="N1142" s="209">
        <v>3009</v>
      </c>
      <c r="O1142" s="209">
        <v>4001</v>
      </c>
      <c r="P1142" s="376">
        <v>40807</v>
      </c>
      <c r="Q1142" s="248"/>
      <c r="R1142" s="251"/>
      <c r="S1142" s="248"/>
      <c r="T1142" s="248" t="s">
        <v>16014</v>
      </c>
      <c r="U1142" s="248" t="s">
        <v>16270</v>
      </c>
    </row>
    <row r="1143" spans="1:21" s="1" customFormat="1" ht="23.25" customHeight="1" x14ac:dyDescent="0.25">
      <c r="A1143" t="s">
        <v>6493</v>
      </c>
      <c r="B1143" t="str">
        <f t="shared" si="75"/>
        <v>32</v>
      </c>
      <c r="C1143" t="str">
        <f t="shared" si="76"/>
        <v>L02</v>
      </c>
      <c r="D1143" s="209" t="str">
        <f t="shared" si="77"/>
        <v>129</v>
      </c>
      <c r="E1143" s="161" t="s">
        <v>6494</v>
      </c>
      <c r="F1143" t="s">
        <v>17168</v>
      </c>
      <c r="G1143" t="s">
        <v>6495</v>
      </c>
      <c r="H1143" s="209">
        <v>32</v>
      </c>
      <c r="I1143" s="209" t="s">
        <v>1829</v>
      </c>
      <c r="J1143" s="209">
        <v>129</v>
      </c>
      <c r="K1143" s="209">
        <v>317122</v>
      </c>
      <c r="L1143" s="209">
        <v>210100</v>
      </c>
      <c r="M1143" s="209">
        <v>404</v>
      </c>
      <c r="N1143" s="209">
        <v>3009</v>
      </c>
      <c r="O1143" s="209">
        <v>4001</v>
      </c>
      <c r="P1143" s="376">
        <v>40808</v>
      </c>
      <c r="Q1143" s="248"/>
      <c r="R1143" s="251"/>
      <c r="S1143" s="248"/>
      <c r="T1143" s="248" t="s">
        <v>16014</v>
      </c>
      <c r="U1143" s="248" t="s">
        <v>16270</v>
      </c>
    </row>
    <row r="1144" spans="1:21" s="1" customFormat="1" ht="23.25" customHeight="1" x14ac:dyDescent="0.25">
      <c r="A1144" t="s">
        <v>6496</v>
      </c>
      <c r="B1144" t="str">
        <f t="shared" si="75"/>
        <v>32</v>
      </c>
      <c r="C1144" t="str">
        <f t="shared" si="76"/>
        <v>L02</v>
      </c>
      <c r="D1144" s="209" t="str">
        <f t="shared" si="77"/>
        <v>130</v>
      </c>
      <c r="E1144" s="161" t="s">
        <v>6497</v>
      </c>
      <c r="F1144" t="s">
        <v>17168</v>
      </c>
      <c r="G1144" t="s">
        <v>6498</v>
      </c>
      <c r="H1144" s="209">
        <v>32</v>
      </c>
      <c r="I1144" s="209" t="s">
        <v>1829</v>
      </c>
      <c r="J1144" s="209">
        <v>130</v>
      </c>
      <c r="K1144" s="209">
        <v>317122</v>
      </c>
      <c r="L1144" s="209">
        <v>210100</v>
      </c>
      <c r="M1144" s="209">
        <v>404</v>
      </c>
      <c r="N1144" s="209">
        <v>3009</v>
      </c>
      <c r="O1144" s="209">
        <v>4001</v>
      </c>
      <c r="P1144" s="376">
        <v>40809</v>
      </c>
      <c r="Q1144" s="248"/>
      <c r="R1144" s="251"/>
      <c r="S1144" s="248"/>
      <c r="T1144" s="248" t="s">
        <v>16014</v>
      </c>
      <c r="U1144" s="248" t="s">
        <v>16270</v>
      </c>
    </row>
    <row r="1145" spans="1:21" s="1" customFormat="1" ht="23.25" customHeight="1" x14ac:dyDescent="0.25">
      <c r="A1145" t="s">
        <v>15285</v>
      </c>
      <c r="B1145" s="8">
        <v>32</v>
      </c>
      <c r="C1145" s="8" t="s">
        <v>1829</v>
      </c>
      <c r="D1145" s="308">
        <v>136</v>
      </c>
      <c r="E1145" s="161" t="s">
        <v>15286</v>
      </c>
      <c r="F1145" t="s">
        <v>17168</v>
      </c>
      <c r="G1145" s="161" t="s">
        <v>15286</v>
      </c>
      <c r="H1145" s="209">
        <v>32</v>
      </c>
      <c r="I1145" s="209" t="s">
        <v>1829</v>
      </c>
      <c r="J1145" s="209">
        <v>136</v>
      </c>
      <c r="K1145" s="209">
        <v>317122</v>
      </c>
      <c r="L1145" s="209">
        <v>210100</v>
      </c>
      <c r="M1145" s="209">
        <v>404</v>
      </c>
      <c r="N1145" s="209">
        <v>3009</v>
      </c>
      <c r="O1145" s="209">
        <v>4001</v>
      </c>
      <c r="P1145" s="376">
        <v>40810</v>
      </c>
      <c r="Q1145"/>
      <c r="R1145" s="251"/>
      <c r="S1145" s="248"/>
      <c r="T1145" s="248"/>
      <c r="U1145" s="248" t="s">
        <v>16270</v>
      </c>
    </row>
    <row r="1146" spans="1:21" s="1" customFormat="1" ht="23.25" customHeight="1" x14ac:dyDescent="0.25">
      <c r="A1146" t="s">
        <v>6499</v>
      </c>
      <c r="B1146" t="str">
        <f>LEFT(A1146,2)</f>
        <v>32</v>
      </c>
      <c r="C1146" t="str">
        <f>MID(A1146,4,3)</f>
        <v>L02</v>
      </c>
      <c r="D1146" s="209" t="str">
        <f>RIGHT(A1146,3)</f>
        <v>131</v>
      </c>
      <c r="E1146" s="161" t="s">
        <v>6500</v>
      </c>
      <c r="F1146" t="s">
        <v>17168</v>
      </c>
      <c r="G1146" t="s">
        <v>6501</v>
      </c>
      <c r="H1146" s="209">
        <v>32</v>
      </c>
      <c r="I1146" s="209" t="s">
        <v>1829</v>
      </c>
      <c r="J1146" s="209">
        <v>131</v>
      </c>
      <c r="K1146" s="209">
        <v>317122</v>
      </c>
      <c r="L1146" s="209">
        <v>210100</v>
      </c>
      <c r="M1146" s="209">
        <v>404</v>
      </c>
      <c r="N1146" s="209">
        <v>3009</v>
      </c>
      <c r="O1146" s="209">
        <v>4001</v>
      </c>
      <c r="P1146" s="376">
        <v>40811</v>
      </c>
      <c r="Q1146" s="248"/>
      <c r="R1146" s="251"/>
      <c r="S1146" s="248"/>
      <c r="T1146" s="248" t="s">
        <v>16014</v>
      </c>
      <c r="U1146" s="248" t="s">
        <v>16270</v>
      </c>
    </row>
    <row r="1147" spans="1:21" s="1" customFormat="1" ht="23.25" customHeight="1" x14ac:dyDescent="0.25">
      <c r="A1147" t="s">
        <v>6502</v>
      </c>
      <c r="B1147" t="str">
        <f>LEFT(A1147,2)</f>
        <v>32</v>
      </c>
      <c r="C1147" t="str">
        <f>MID(A1147,4,3)</f>
        <v>L02</v>
      </c>
      <c r="D1147" s="209" t="str">
        <f>RIGHT(A1147,3)</f>
        <v>132</v>
      </c>
      <c r="E1147" s="161" t="s">
        <v>6503</v>
      </c>
      <c r="F1147" t="s">
        <v>17168</v>
      </c>
      <c r="G1147" t="s">
        <v>6504</v>
      </c>
      <c r="H1147" s="209">
        <v>32</v>
      </c>
      <c r="I1147" s="209" t="s">
        <v>1829</v>
      </c>
      <c r="J1147" s="209">
        <v>132</v>
      </c>
      <c r="K1147" s="209">
        <v>317122</v>
      </c>
      <c r="L1147" s="209">
        <v>210100</v>
      </c>
      <c r="M1147" s="209">
        <v>404</v>
      </c>
      <c r="N1147" s="209">
        <v>3009</v>
      </c>
      <c r="O1147" s="209">
        <v>4001</v>
      </c>
      <c r="P1147" s="376">
        <v>40812</v>
      </c>
      <c r="Q1147" s="248"/>
      <c r="R1147" s="251"/>
      <c r="S1147" s="248"/>
      <c r="T1147" s="248" t="s">
        <v>16014</v>
      </c>
      <c r="U1147" s="248" t="s">
        <v>16270</v>
      </c>
    </row>
    <row r="1148" spans="1:21" s="1" customFormat="1" ht="23.25" customHeight="1" x14ac:dyDescent="0.25">
      <c r="A1148" t="s">
        <v>15289</v>
      </c>
      <c r="B1148" s="8">
        <v>32</v>
      </c>
      <c r="C1148" s="8" t="s">
        <v>1829</v>
      </c>
      <c r="D1148" s="308">
        <v>138</v>
      </c>
      <c r="E1148" s="161" t="s">
        <v>15290</v>
      </c>
      <c r="F1148" t="s">
        <v>17168</v>
      </c>
      <c r="G1148" s="161" t="s">
        <v>15290</v>
      </c>
      <c r="H1148" s="209">
        <v>32</v>
      </c>
      <c r="I1148" s="209" t="s">
        <v>1829</v>
      </c>
      <c r="J1148" s="209">
        <v>138</v>
      </c>
      <c r="K1148" s="209">
        <v>317122</v>
      </c>
      <c r="L1148" s="209">
        <v>210100</v>
      </c>
      <c r="M1148" s="209">
        <v>404</v>
      </c>
      <c r="N1148" s="209">
        <v>3009</v>
      </c>
      <c r="O1148" s="209">
        <v>4001</v>
      </c>
      <c r="P1148" s="376">
        <v>40813</v>
      </c>
      <c r="Q1148"/>
      <c r="R1148" s="251"/>
      <c r="S1148" s="248"/>
      <c r="T1148" s="248"/>
      <c r="U1148" s="248" t="s">
        <v>16270</v>
      </c>
    </row>
    <row r="1149" spans="1:21" s="1" customFormat="1" ht="23.25" customHeight="1" x14ac:dyDescent="0.25">
      <c r="A1149" t="s">
        <v>15291</v>
      </c>
      <c r="B1149" s="8">
        <v>32</v>
      </c>
      <c r="C1149" s="8" t="s">
        <v>1829</v>
      </c>
      <c r="D1149" s="308">
        <v>139</v>
      </c>
      <c r="E1149" s="161" t="s">
        <v>15292</v>
      </c>
      <c r="F1149" t="s">
        <v>17168</v>
      </c>
      <c r="G1149" s="161" t="s">
        <v>15292</v>
      </c>
      <c r="H1149" s="209">
        <v>32</v>
      </c>
      <c r="I1149" s="209" t="s">
        <v>1829</v>
      </c>
      <c r="J1149" s="209">
        <v>139</v>
      </c>
      <c r="K1149" s="209">
        <v>317122</v>
      </c>
      <c r="L1149" s="209">
        <v>210100</v>
      </c>
      <c r="M1149" s="209">
        <v>404</v>
      </c>
      <c r="N1149" s="209">
        <v>3009</v>
      </c>
      <c r="O1149" s="209">
        <v>4001</v>
      </c>
      <c r="P1149" s="376">
        <v>40814</v>
      </c>
      <c r="Q1149"/>
      <c r="R1149" s="251"/>
      <c r="S1149" s="248"/>
      <c r="T1149" s="248"/>
      <c r="U1149" s="248" t="s">
        <v>16270</v>
      </c>
    </row>
    <row r="1150" spans="1:21" s="1" customFormat="1" ht="23.25" customHeight="1" x14ac:dyDescent="0.25">
      <c r="A1150" t="s">
        <v>15293</v>
      </c>
      <c r="B1150" s="8">
        <v>32</v>
      </c>
      <c r="C1150" s="8" t="s">
        <v>1829</v>
      </c>
      <c r="D1150" s="308">
        <v>140</v>
      </c>
      <c r="E1150" s="161" t="s">
        <v>15294</v>
      </c>
      <c r="F1150" t="s">
        <v>17168</v>
      </c>
      <c r="G1150" s="161" t="s">
        <v>15294</v>
      </c>
      <c r="H1150" s="209">
        <v>32</v>
      </c>
      <c r="I1150" s="209" t="s">
        <v>1829</v>
      </c>
      <c r="J1150" s="209">
        <v>140</v>
      </c>
      <c r="K1150" s="209">
        <v>317122</v>
      </c>
      <c r="L1150" s="209">
        <v>210100</v>
      </c>
      <c r="M1150" s="209">
        <v>404</v>
      </c>
      <c r="N1150" s="209">
        <v>3009</v>
      </c>
      <c r="O1150" s="209">
        <v>4001</v>
      </c>
      <c r="P1150" s="376">
        <v>40815</v>
      </c>
      <c r="Q1150"/>
      <c r="R1150" s="251"/>
      <c r="S1150" s="248"/>
      <c r="T1150" s="248"/>
      <c r="U1150" s="248" t="s">
        <v>16270</v>
      </c>
    </row>
    <row r="1151" spans="1:21" s="1" customFormat="1" ht="23.25" customHeight="1" x14ac:dyDescent="0.25">
      <c r="A1151" t="s">
        <v>15295</v>
      </c>
      <c r="B1151" s="8">
        <v>32</v>
      </c>
      <c r="C1151" s="8" t="s">
        <v>1829</v>
      </c>
      <c r="D1151" s="308">
        <v>141</v>
      </c>
      <c r="E1151" s="161" t="s">
        <v>15296</v>
      </c>
      <c r="F1151" t="s">
        <v>17168</v>
      </c>
      <c r="G1151" s="161" t="s">
        <v>15296</v>
      </c>
      <c r="H1151" s="209">
        <v>32</v>
      </c>
      <c r="I1151" s="209" t="s">
        <v>1829</v>
      </c>
      <c r="J1151" s="209">
        <v>141</v>
      </c>
      <c r="K1151" s="209">
        <v>317122</v>
      </c>
      <c r="L1151" s="209">
        <v>210100</v>
      </c>
      <c r="M1151" s="209">
        <v>404</v>
      </c>
      <c r="N1151" s="209">
        <v>3009</v>
      </c>
      <c r="O1151" s="209">
        <v>4001</v>
      </c>
      <c r="P1151" s="376">
        <v>40816</v>
      </c>
      <c r="Q1151"/>
      <c r="R1151" s="251"/>
      <c r="S1151" s="248"/>
      <c r="T1151" s="248"/>
      <c r="U1151" s="248" t="s">
        <v>16270</v>
      </c>
    </row>
    <row r="1152" spans="1:21" s="1" customFormat="1" ht="23.25" customHeight="1" x14ac:dyDescent="0.25">
      <c r="A1152" t="s">
        <v>6484</v>
      </c>
      <c r="B1152" t="str">
        <f t="shared" ref="B1152:B1215" si="78">LEFT(A1152,2)</f>
        <v>32</v>
      </c>
      <c r="C1152" t="str">
        <f t="shared" ref="C1152:C1215" si="79">MID(A1152,4,3)</f>
        <v>L02</v>
      </c>
      <c r="D1152" s="209" t="str">
        <f t="shared" ref="D1152:D1215" si="80">RIGHT(A1152,3)</f>
        <v>126</v>
      </c>
      <c r="E1152" s="161" t="s">
        <v>6485</v>
      </c>
      <c r="F1152" t="s">
        <v>17168</v>
      </c>
      <c r="G1152" t="s">
        <v>6486</v>
      </c>
      <c r="H1152" s="209">
        <v>32</v>
      </c>
      <c r="I1152" s="209" t="s">
        <v>1829</v>
      </c>
      <c r="J1152" s="209">
        <v>126</v>
      </c>
      <c r="K1152" s="209">
        <v>317122</v>
      </c>
      <c r="L1152" s="209">
        <v>210100</v>
      </c>
      <c r="M1152" s="209">
        <v>404</v>
      </c>
      <c r="N1152" s="209">
        <v>3009</v>
      </c>
      <c r="O1152" s="209">
        <v>4001</v>
      </c>
      <c r="P1152" s="376">
        <v>40818</v>
      </c>
      <c r="Q1152" s="248"/>
      <c r="R1152" s="251"/>
      <c r="S1152" s="248"/>
      <c r="T1152" s="248" t="s">
        <v>16014</v>
      </c>
      <c r="U1152" s="248" t="s">
        <v>16270</v>
      </c>
    </row>
    <row r="1153" spans="1:21" s="1" customFormat="1" ht="23.25" customHeight="1" x14ac:dyDescent="0.25">
      <c r="A1153" t="s">
        <v>4179</v>
      </c>
      <c r="B1153" t="str">
        <f t="shared" si="78"/>
        <v>32</v>
      </c>
      <c r="C1153" t="str">
        <f t="shared" si="79"/>
        <v>L00</v>
      </c>
      <c r="D1153" t="str">
        <f t="shared" si="80"/>
        <v>C57</v>
      </c>
      <c r="E1153" s="161" t="s">
        <v>4180</v>
      </c>
      <c r="F1153" t="s">
        <v>17168</v>
      </c>
      <c r="G1153" t="s">
        <v>4181</v>
      </c>
      <c r="H1153" s="209">
        <v>32</v>
      </c>
      <c r="I1153" s="209" t="s">
        <v>2258</v>
      </c>
      <c r="J1153" s="209" t="s">
        <v>4182</v>
      </c>
      <c r="K1153" s="209">
        <v>317122</v>
      </c>
      <c r="L1153" s="209">
        <v>210100</v>
      </c>
      <c r="M1153" s="209">
        <v>404</v>
      </c>
      <c r="N1153" s="209">
        <v>3009</v>
      </c>
      <c r="O1153" s="209">
        <v>4001</v>
      </c>
      <c r="P1153" s="376">
        <v>40819</v>
      </c>
      <c r="Q1153" s="248"/>
      <c r="R1153" s="251"/>
      <c r="S1153" s="248"/>
      <c r="T1153" s="248" t="s">
        <v>16014</v>
      </c>
      <c r="U1153" s="248" t="s">
        <v>16270</v>
      </c>
    </row>
    <row r="1154" spans="1:21" s="1" customFormat="1" ht="23.25" customHeight="1" x14ac:dyDescent="0.25">
      <c r="A1154" t="s">
        <v>4187</v>
      </c>
      <c r="B1154" t="str">
        <f t="shared" si="78"/>
        <v>32</v>
      </c>
      <c r="C1154" t="str">
        <f t="shared" si="79"/>
        <v>L00</v>
      </c>
      <c r="D1154" t="str">
        <f t="shared" si="80"/>
        <v>C59</v>
      </c>
      <c r="E1154" s="161" t="s">
        <v>4188</v>
      </c>
      <c r="F1154" t="s">
        <v>17168</v>
      </c>
      <c r="G1154" t="s">
        <v>4189</v>
      </c>
      <c r="H1154" s="209">
        <v>32</v>
      </c>
      <c r="I1154" s="209" t="s">
        <v>2258</v>
      </c>
      <c r="J1154" s="209" t="s">
        <v>4190</v>
      </c>
      <c r="K1154" s="209">
        <v>317122</v>
      </c>
      <c r="L1154" s="209">
        <v>210100</v>
      </c>
      <c r="M1154" s="209">
        <v>404</v>
      </c>
      <c r="N1154" s="209">
        <v>3009</v>
      </c>
      <c r="O1154" s="209">
        <v>4001</v>
      </c>
      <c r="P1154" s="376">
        <v>40820</v>
      </c>
      <c r="Q1154" s="248"/>
      <c r="R1154" s="251"/>
      <c r="S1154" s="248"/>
      <c r="T1154" s="248" t="s">
        <v>16014</v>
      </c>
      <c r="U1154" s="248" t="s">
        <v>16270</v>
      </c>
    </row>
    <row r="1155" spans="1:21" s="1" customFormat="1" ht="23.25" customHeight="1" x14ac:dyDescent="0.25">
      <c r="A1155" t="s">
        <v>4191</v>
      </c>
      <c r="B1155" t="str">
        <f t="shared" si="78"/>
        <v>32</v>
      </c>
      <c r="C1155" t="str">
        <f t="shared" si="79"/>
        <v>L00</v>
      </c>
      <c r="D1155" t="str">
        <f t="shared" si="80"/>
        <v>C60</v>
      </c>
      <c r="E1155" s="161" t="s">
        <v>4192</v>
      </c>
      <c r="F1155" t="s">
        <v>17168</v>
      </c>
      <c r="G1155" t="s">
        <v>4193</v>
      </c>
      <c r="H1155" s="209">
        <v>32</v>
      </c>
      <c r="I1155" s="209" t="s">
        <v>2258</v>
      </c>
      <c r="J1155" s="209" t="s">
        <v>4194</v>
      </c>
      <c r="K1155" s="209">
        <v>317122</v>
      </c>
      <c r="L1155" s="209">
        <v>210100</v>
      </c>
      <c r="M1155" s="209">
        <v>404</v>
      </c>
      <c r="N1155" s="209">
        <v>3009</v>
      </c>
      <c r="O1155" s="209">
        <v>4001</v>
      </c>
      <c r="P1155" s="376">
        <v>40821</v>
      </c>
      <c r="Q1155" s="248"/>
      <c r="R1155" s="251"/>
      <c r="S1155" s="248"/>
      <c r="T1155" s="248" t="s">
        <v>16014</v>
      </c>
      <c r="U1155" s="248" t="s">
        <v>16270</v>
      </c>
    </row>
    <row r="1156" spans="1:21" s="1" customFormat="1" ht="23.25" customHeight="1" x14ac:dyDescent="0.25">
      <c r="A1156" t="s">
        <v>4195</v>
      </c>
      <c r="B1156" t="str">
        <f t="shared" si="78"/>
        <v>32</v>
      </c>
      <c r="C1156" t="str">
        <f t="shared" si="79"/>
        <v>L00</v>
      </c>
      <c r="D1156" t="str">
        <f t="shared" si="80"/>
        <v>C61</v>
      </c>
      <c r="E1156" s="161" t="s">
        <v>4196</v>
      </c>
      <c r="F1156" t="s">
        <v>17168</v>
      </c>
      <c r="G1156" t="s">
        <v>4197</v>
      </c>
      <c r="H1156" s="209">
        <v>32</v>
      </c>
      <c r="I1156" s="209" t="s">
        <v>2258</v>
      </c>
      <c r="J1156" s="209" t="s">
        <v>4198</v>
      </c>
      <c r="K1156" s="209">
        <v>317122</v>
      </c>
      <c r="L1156" s="209">
        <v>210100</v>
      </c>
      <c r="M1156" s="209">
        <v>404</v>
      </c>
      <c r="N1156" s="209">
        <v>3009</v>
      </c>
      <c r="O1156" s="209">
        <v>4001</v>
      </c>
      <c r="P1156" s="376">
        <v>40822</v>
      </c>
      <c r="Q1156" s="248"/>
      <c r="R1156" s="251"/>
      <c r="S1156" s="248"/>
      <c r="T1156" s="248" t="s">
        <v>16014</v>
      </c>
      <c r="U1156" s="248" t="s">
        <v>16270</v>
      </c>
    </row>
    <row r="1157" spans="1:21" s="1" customFormat="1" ht="23.25" customHeight="1" x14ac:dyDescent="0.25">
      <c r="A1157" t="s">
        <v>4183</v>
      </c>
      <c r="B1157" t="str">
        <f t="shared" si="78"/>
        <v>32</v>
      </c>
      <c r="C1157" t="str">
        <f t="shared" si="79"/>
        <v>L00</v>
      </c>
      <c r="D1157" t="str">
        <f t="shared" si="80"/>
        <v>C58</v>
      </c>
      <c r="E1157" s="161" t="s">
        <v>4184</v>
      </c>
      <c r="F1157" t="s">
        <v>17168</v>
      </c>
      <c r="G1157" t="s">
        <v>4185</v>
      </c>
      <c r="H1157" s="209">
        <v>32</v>
      </c>
      <c r="I1157" s="209" t="s">
        <v>2258</v>
      </c>
      <c r="J1157" s="209" t="s">
        <v>4186</v>
      </c>
      <c r="K1157" s="209">
        <v>317122</v>
      </c>
      <c r="L1157" s="209">
        <v>210100</v>
      </c>
      <c r="M1157" s="209">
        <v>404</v>
      </c>
      <c r="N1157" s="209">
        <v>3009</v>
      </c>
      <c r="O1157" s="209">
        <v>4001</v>
      </c>
      <c r="P1157" s="376">
        <v>40823</v>
      </c>
      <c r="Q1157" s="248"/>
      <c r="R1157" s="251"/>
      <c r="S1157" s="248"/>
      <c r="T1157" s="248" t="s">
        <v>16014</v>
      </c>
      <c r="U1157" s="248" t="s">
        <v>16270</v>
      </c>
    </row>
    <row r="1158" spans="1:21" s="1" customFormat="1" ht="23.25" customHeight="1" x14ac:dyDescent="0.25">
      <c r="A1158" t="s">
        <v>4199</v>
      </c>
      <c r="B1158" t="str">
        <f t="shared" si="78"/>
        <v>32</v>
      </c>
      <c r="C1158" t="str">
        <f t="shared" si="79"/>
        <v>L00</v>
      </c>
      <c r="D1158" t="str">
        <f t="shared" si="80"/>
        <v>C62</v>
      </c>
      <c r="E1158" s="161" t="s">
        <v>4200</v>
      </c>
      <c r="F1158" t="s">
        <v>17168</v>
      </c>
      <c r="G1158" t="s">
        <v>4201</v>
      </c>
      <c r="H1158" s="209">
        <v>32</v>
      </c>
      <c r="I1158" s="209" t="s">
        <v>2258</v>
      </c>
      <c r="J1158" s="209" t="s">
        <v>4202</v>
      </c>
      <c r="K1158" s="209">
        <v>317122</v>
      </c>
      <c r="L1158" s="209">
        <v>210100</v>
      </c>
      <c r="M1158" s="209">
        <v>404</v>
      </c>
      <c r="N1158" s="209">
        <v>3009</v>
      </c>
      <c r="O1158" s="209">
        <v>4001</v>
      </c>
      <c r="P1158" s="376">
        <v>40824</v>
      </c>
      <c r="Q1158" s="248"/>
      <c r="R1158" s="251"/>
      <c r="S1158" s="248"/>
      <c r="T1158" s="248" t="s">
        <v>16014</v>
      </c>
      <c r="U1158" s="248" t="s">
        <v>16270</v>
      </c>
    </row>
    <row r="1159" spans="1:21" s="1" customFormat="1" ht="23.25" customHeight="1" x14ac:dyDescent="0.25">
      <c r="A1159" t="s">
        <v>4211</v>
      </c>
      <c r="B1159" t="str">
        <f t="shared" si="78"/>
        <v>32</v>
      </c>
      <c r="C1159" t="str">
        <f t="shared" si="79"/>
        <v>L00</v>
      </c>
      <c r="D1159" t="str">
        <f t="shared" si="80"/>
        <v>C65</v>
      </c>
      <c r="E1159" s="161" t="s">
        <v>4212</v>
      </c>
      <c r="F1159" t="s">
        <v>17168</v>
      </c>
      <c r="G1159" t="s">
        <v>4213</v>
      </c>
      <c r="H1159" s="209">
        <v>32</v>
      </c>
      <c r="I1159" s="209" t="s">
        <v>2258</v>
      </c>
      <c r="J1159" s="209" t="s">
        <v>4214</v>
      </c>
      <c r="K1159" s="209">
        <v>317122</v>
      </c>
      <c r="L1159" s="209">
        <v>210100</v>
      </c>
      <c r="M1159" s="209">
        <v>404</v>
      </c>
      <c r="N1159" s="209">
        <v>3009</v>
      </c>
      <c r="O1159" s="209">
        <v>4001</v>
      </c>
      <c r="P1159" s="376">
        <v>40825</v>
      </c>
      <c r="Q1159" s="248"/>
      <c r="R1159" s="251"/>
      <c r="S1159" s="248"/>
      <c r="T1159" s="248" t="s">
        <v>16014</v>
      </c>
      <c r="U1159" s="248" t="s">
        <v>16270</v>
      </c>
    </row>
    <row r="1160" spans="1:21" s="1" customFormat="1" ht="23.25" customHeight="1" x14ac:dyDescent="0.25">
      <c r="A1160" t="s">
        <v>4203</v>
      </c>
      <c r="B1160" t="str">
        <f t="shared" si="78"/>
        <v>32</v>
      </c>
      <c r="C1160" t="str">
        <f t="shared" si="79"/>
        <v>L00</v>
      </c>
      <c r="D1160" t="str">
        <f t="shared" si="80"/>
        <v>C63</v>
      </c>
      <c r="E1160" s="161" t="s">
        <v>4204</v>
      </c>
      <c r="F1160" t="s">
        <v>17168</v>
      </c>
      <c r="G1160" t="s">
        <v>4205</v>
      </c>
      <c r="H1160" s="209">
        <v>32</v>
      </c>
      <c r="I1160" s="209" t="s">
        <v>2258</v>
      </c>
      <c r="J1160" s="209" t="s">
        <v>4206</v>
      </c>
      <c r="K1160" s="209">
        <v>317122</v>
      </c>
      <c r="L1160" s="209">
        <v>210100</v>
      </c>
      <c r="M1160" s="209">
        <v>404</v>
      </c>
      <c r="N1160" s="209">
        <v>3009</v>
      </c>
      <c r="O1160" s="209">
        <v>4001</v>
      </c>
      <c r="P1160" s="376">
        <v>40826</v>
      </c>
      <c r="Q1160" s="248"/>
      <c r="R1160" s="251"/>
      <c r="S1160" s="248"/>
      <c r="T1160" s="248" t="s">
        <v>16014</v>
      </c>
      <c r="U1160" s="248" t="s">
        <v>16270</v>
      </c>
    </row>
    <row r="1161" spans="1:21" s="1" customFormat="1" ht="23.25" customHeight="1" x14ac:dyDescent="0.25">
      <c r="A1161" t="s">
        <v>4207</v>
      </c>
      <c r="B1161" t="str">
        <f t="shared" si="78"/>
        <v>32</v>
      </c>
      <c r="C1161" t="str">
        <f t="shared" si="79"/>
        <v>L00</v>
      </c>
      <c r="D1161" t="str">
        <f t="shared" si="80"/>
        <v>C64</v>
      </c>
      <c r="E1161" s="161" t="s">
        <v>4208</v>
      </c>
      <c r="F1161" t="s">
        <v>17168</v>
      </c>
      <c r="G1161" t="s">
        <v>4209</v>
      </c>
      <c r="H1161" s="209">
        <v>32</v>
      </c>
      <c r="I1161" s="209" t="s">
        <v>2258</v>
      </c>
      <c r="J1161" s="209" t="s">
        <v>4210</v>
      </c>
      <c r="K1161" s="209">
        <v>317122</v>
      </c>
      <c r="L1161" s="209">
        <v>210100</v>
      </c>
      <c r="M1161" s="209">
        <v>404</v>
      </c>
      <c r="N1161" s="209">
        <v>3009</v>
      </c>
      <c r="O1161" s="209">
        <v>4001</v>
      </c>
      <c r="P1161" s="376">
        <v>40827</v>
      </c>
      <c r="Q1161" s="248"/>
      <c r="R1161" s="251"/>
      <c r="S1161" s="248"/>
      <c r="T1161" s="248" t="s">
        <v>16014</v>
      </c>
      <c r="U1161" s="248" t="s">
        <v>16270</v>
      </c>
    </row>
    <row r="1162" spans="1:21" s="1" customFormat="1" ht="23.25" customHeight="1" x14ac:dyDescent="0.25">
      <c r="A1162" t="s">
        <v>4239</v>
      </c>
      <c r="B1162" t="str">
        <f t="shared" si="78"/>
        <v>32</v>
      </c>
      <c r="C1162" t="str">
        <f t="shared" si="79"/>
        <v>L00</v>
      </c>
      <c r="D1162" t="str">
        <f t="shared" si="80"/>
        <v>C72</v>
      </c>
      <c r="E1162" s="161" t="s">
        <v>4240</v>
      </c>
      <c r="F1162" t="s">
        <v>17168</v>
      </c>
      <c r="G1162" t="s">
        <v>4241</v>
      </c>
      <c r="H1162" s="209">
        <v>32</v>
      </c>
      <c r="I1162" s="209" t="s">
        <v>2258</v>
      </c>
      <c r="J1162" s="209" t="s">
        <v>4242</v>
      </c>
      <c r="K1162" s="209">
        <v>317122</v>
      </c>
      <c r="L1162" s="209">
        <v>210100</v>
      </c>
      <c r="M1162" s="209">
        <v>404</v>
      </c>
      <c r="N1162" s="209">
        <v>3009</v>
      </c>
      <c r="O1162" s="209">
        <v>4001</v>
      </c>
      <c r="P1162" s="376">
        <v>40828</v>
      </c>
      <c r="Q1162" s="248"/>
      <c r="R1162" s="251"/>
      <c r="S1162" s="248"/>
      <c r="T1162" s="248" t="s">
        <v>16014</v>
      </c>
      <c r="U1162" s="248" t="s">
        <v>16270</v>
      </c>
    </row>
    <row r="1163" spans="1:21" s="1" customFormat="1" ht="23.25" customHeight="1" x14ac:dyDescent="0.25">
      <c r="A1163" t="s">
        <v>4219</v>
      </c>
      <c r="B1163" t="str">
        <f t="shared" si="78"/>
        <v>32</v>
      </c>
      <c r="C1163" t="str">
        <f t="shared" si="79"/>
        <v>L00</v>
      </c>
      <c r="D1163" t="str">
        <f t="shared" si="80"/>
        <v>C67</v>
      </c>
      <c r="E1163" s="161" t="s">
        <v>4220</v>
      </c>
      <c r="F1163" t="s">
        <v>17168</v>
      </c>
      <c r="G1163" t="s">
        <v>4221</v>
      </c>
      <c r="H1163" s="209">
        <v>32</v>
      </c>
      <c r="I1163" s="209" t="s">
        <v>2258</v>
      </c>
      <c r="J1163" s="209" t="s">
        <v>4222</v>
      </c>
      <c r="K1163" s="209">
        <v>317122</v>
      </c>
      <c r="L1163" s="209">
        <v>210100</v>
      </c>
      <c r="M1163" s="209">
        <v>404</v>
      </c>
      <c r="N1163" s="209">
        <v>3009</v>
      </c>
      <c r="O1163" s="209">
        <v>4001</v>
      </c>
      <c r="P1163" s="376">
        <v>40829</v>
      </c>
      <c r="Q1163" s="248"/>
      <c r="R1163" s="251"/>
      <c r="S1163" s="248"/>
      <c r="T1163" s="248" t="s">
        <v>16014</v>
      </c>
      <c r="U1163" s="248" t="s">
        <v>16270</v>
      </c>
    </row>
    <row r="1164" spans="1:21" s="1" customFormat="1" ht="23.25" customHeight="1" x14ac:dyDescent="0.25">
      <c r="A1164" t="s">
        <v>4227</v>
      </c>
      <c r="B1164" t="str">
        <f t="shared" si="78"/>
        <v>32</v>
      </c>
      <c r="C1164" t="str">
        <f t="shared" si="79"/>
        <v>L00</v>
      </c>
      <c r="D1164" t="str">
        <f t="shared" si="80"/>
        <v>C69</v>
      </c>
      <c r="E1164" s="161" t="s">
        <v>4228</v>
      </c>
      <c r="F1164" t="s">
        <v>17168</v>
      </c>
      <c r="G1164" t="s">
        <v>4229</v>
      </c>
      <c r="H1164" s="209">
        <v>32</v>
      </c>
      <c r="I1164" s="209" t="s">
        <v>2258</v>
      </c>
      <c r="J1164" s="209" t="s">
        <v>4230</v>
      </c>
      <c r="K1164" s="209">
        <v>317122</v>
      </c>
      <c r="L1164" s="209">
        <v>210100</v>
      </c>
      <c r="M1164" s="209">
        <v>404</v>
      </c>
      <c r="N1164" s="209">
        <v>3009</v>
      </c>
      <c r="O1164" s="209">
        <v>4001</v>
      </c>
      <c r="P1164" s="376">
        <v>40830</v>
      </c>
      <c r="Q1164" s="248"/>
      <c r="R1164" s="251"/>
      <c r="S1164" s="248"/>
      <c r="T1164" s="248" t="s">
        <v>16014</v>
      </c>
      <c r="U1164" s="248" t="s">
        <v>16270</v>
      </c>
    </row>
    <row r="1165" spans="1:21" s="1" customFormat="1" ht="23.25" customHeight="1" x14ac:dyDescent="0.25">
      <c r="A1165" t="s">
        <v>4215</v>
      </c>
      <c r="B1165" t="str">
        <f t="shared" si="78"/>
        <v>32</v>
      </c>
      <c r="C1165" t="str">
        <f t="shared" si="79"/>
        <v>L00</v>
      </c>
      <c r="D1165" t="str">
        <f t="shared" si="80"/>
        <v>C66</v>
      </c>
      <c r="E1165" s="161" t="s">
        <v>4216</v>
      </c>
      <c r="F1165" t="s">
        <v>17168</v>
      </c>
      <c r="G1165" t="s">
        <v>4217</v>
      </c>
      <c r="H1165" s="209">
        <v>32</v>
      </c>
      <c r="I1165" s="209" t="s">
        <v>2258</v>
      </c>
      <c r="J1165" s="209" t="s">
        <v>4218</v>
      </c>
      <c r="K1165" s="209">
        <v>317122</v>
      </c>
      <c r="L1165" s="209">
        <v>210100</v>
      </c>
      <c r="M1165" s="209">
        <v>404</v>
      </c>
      <c r="N1165" s="209">
        <v>3009</v>
      </c>
      <c r="O1165" s="209">
        <v>4001</v>
      </c>
      <c r="P1165" s="376">
        <v>40831</v>
      </c>
      <c r="Q1165" s="248"/>
      <c r="R1165" s="251"/>
      <c r="S1165" s="248"/>
      <c r="T1165" s="248" t="s">
        <v>16014</v>
      </c>
      <c r="U1165" s="248" t="s">
        <v>16270</v>
      </c>
    </row>
    <row r="1166" spans="1:21" s="1" customFormat="1" ht="23.25" customHeight="1" x14ac:dyDescent="0.25">
      <c r="A1166" t="s">
        <v>4075</v>
      </c>
      <c r="B1166" t="str">
        <f t="shared" si="78"/>
        <v>32</v>
      </c>
      <c r="C1166" t="str">
        <f t="shared" si="79"/>
        <v>L00</v>
      </c>
      <c r="D1166" t="str">
        <f t="shared" si="80"/>
        <v>C30</v>
      </c>
      <c r="E1166" s="161" t="s">
        <v>4076</v>
      </c>
      <c r="F1166" t="s">
        <v>17168</v>
      </c>
      <c r="G1166" t="s">
        <v>4077</v>
      </c>
      <c r="H1166" s="209">
        <v>32</v>
      </c>
      <c r="I1166" s="209" t="s">
        <v>2258</v>
      </c>
      <c r="J1166" s="209" t="s">
        <v>4078</v>
      </c>
      <c r="K1166" s="209">
        <v>317122</v>
      </c>
      <c r="L1166" s="209">
        <v>210100</v>
      </c>
      <c r="M1166" s="209">
        <v>404</v>
      </c>
      <c r="N1166" s="209">
        <v>3009</v>
      </c>
      <c r="O1166" s="209">
        <v>4001</v>
      </c>
      <c r="P1166" s="376">
        <v>40832</v>
      </c>
      <c r="Q1166" s="248"/>
      <c r="R1166" s="251"/>
      <c r="S1166" s="248"/>
      <c r="T1166" s="248" t="s">
        <v>16014</v>
      </c>
      <c r="U1166" s="248" t="s">
        <v>16270</v>
      </c>
    </row>
    <row r="1167" spans="1:21" s="1" customFormat="1" ht="23.25" customHeight="1" x14ac:dyDescent="0.25">
      <c r="A1167" t="s">
        <v>4235</v>
      </c>
      <c r="B1167" t="str">
        <f t="shared" si="78"/>
        <v>32</v>
      </c>
      <c r="C1167" t="str">
        <f t="shared" si="79"/>
        <v>L00</v>
      </c>
      <c r="D1167" t="str">
        <f t="shared" si="80"/>
        <v>C71</v>
      </c>
      <c r="E1167" s="161" t="s">
        <v>4236</v>
      </c>
      <c r="F1167" t="s">
        <v>17168</v>
      </c>
      <c r="G1167" t="s">
        <v>4237</v>
      </c>
      <c r="H1167" s="209">
        <v>32</v>
      </c>
      <c r="I1167" s="209" t="s">
        <v>2258</v>
      </c>
      <c r="J1167" s="209" t="s">
        <v>4238</v>
      </c>
      <c r="K1167" s="209">
        <v>317122</v>
      </c>
      <c r="L1167" s="209">
        <v>210100</v>
      </c>
      <c r="M1167" s="209">
        <v>404</v>
      </c>
      <c r="N1167" s="209">
        <v>3009</v>
      </c>
      <c r="O1167" s="209">
        <v>4001</v>
      </c>
      <c r="P1167" s="376">
        <v>40833</v>
      </c>
      <c r="Q1167" s="248"/>
      <c r="R1167" s="251"/>
      <c r="S1167" s="248"/>
      <c r="T1167" s="248" t="s">
        <v>16014</v>
      </c>
      <c r="U1167" s="248" t="s">
        <v>16270</v>
      </c>
    </row>
    <row r="1168" spans="1:21" s="1" customFormat="1" ht="23.25" customHeight="1" x14ac:dyDescent="0.25">
      <c r="A1168" t="s">
        <v>4079</v>
      </c>
      <c r="B1168" t="str">
        <f t="shared" si="78"/>
        <v>32</v>
      </c>
      <c r="C1168" t="str">
        <f t="shared" si="79"/>
        <v>L00</v>
      </c>
      <c r="D1168" t="str">
        <f t="shared" si="80"/>
        <v>C31</v>
      </c>
      <c r="E1168" s="161" t="s">
        <v>4080</v>
      </c>
      <c r="F1168" t="s">
        <v>17168</v>
      </c>
      <c r="G1168" t="s">
        <v>4081</v>
      </c>
      <c r="H1168" s="209">
        <v>32</v>
      </c>
      <c r="I1168" s="209" t="s">
        <v>2258</v>
      </c>
      <c r="J1168" s="209" t="s">
        <v>4082</v>
      </c>
      <c r="K1168" s="209">
        <v>317122</v>
      </c>
      <c r="L1168" s="209">
        <v>210100</v>
      </c>
      <c r="M1168" s="209">
        <v>404</v>
      </c>
      <c r="N1168" s="209">
        <v>3009</v>
      </c>
      <c r="O1168" s="209">
        <v>4001</v>
      </c>
      <c r="P1168" s="376">
        <v>40834</v>
      </c>
      <c r="Q1168" s="248"/>
      <c r="R1168" s="251"/>
      <c r="S1168" s="248"/>
      <c r="T1168" s="248" t="s">
        <v>16014</v>
      </c>
      <c r="U1168" s="248" t="s">
        <v>16270</v>
      </c>
    </row>
    <row r="1169" spans="1:21" s="1" customFormat="1" ht="23.25" customHeight="1" x14ac:dyDescent="0.25">
      <c r="A1169" t="s">
        <v>4175</v>
      </c>
      <c r="B1169" t="str">
        <f t="shared" si="78"/>
        <v>32</v>
      </c>
      <c r="C1169" t="str">
        <f t="shared" si="79"/>
        <v>L00</v>
      </c>
      <c r="D1169" t="str">
        <f t="shared" si="80"/>
        <v>C56</v>
      </c>
      <c r="E1169" s="161" t="s">
        <v>4176</v>
      </c>
      <c r="F1169" t="s">
        <v>17168</v>
      </c>
      <c r="G1169" t="s">
        <v>4177</v>
      </c>
      <c r="H1169" s="209">
        <v>32</v>
      </c>
      <c r="I1169" s="209" t="s">
        <v>2258</v>
      </c>
      <c r="J1169" s="209" t="s">
        <v>4178</v>
      </c>
      <c r="K1169" s="209">
        <v>317122</v>
      </c>
      <c r="L1169" s="209">
        <v>210100</v>
      </c>
      <c r="M1169" s="209">
        <v>404</v>
      </c>
      <c r="N1169" s="209">
        <v>3009</v>
      </c>
      <c r="O1169" s="209">
        <v>4001</v>
      </c>
      <c r="P1169" s="376">
        <v>40835</v>
      </c>
      <c r="Q1169" s="248"/>
      <c r="R1169" s="251"/>
      <c r="S1169" s="248"/>
      <c r="T1169" s="248" t="s">
        <v>16014</v>
      </c>
      <c r="U1169" s="248" t="s">
        <v>16270</v>
      </c>
    </row>
    <row r="1170" spans="1:21" s="1" customFormat="1" ht="23.25" customHeight="1" x14ac:dyDescent="0.25">
      <c r="A1170" t="s">
        <v>4267</v>
      </c>
      <c r="B1170" t="str">
        <f t="shared" si="78"/>
        <v>32</v>
      </c>
      <c r="C1170" t="str">
        <f t="shared" si="79"/>
        <v>L00</v>
      </c>
      <c r="D1170" t="str">
        <f t="shared" si="80"/>
        <v>C80</v>
      </c>
      <c r="E1170" s="161" t="s">
        <v>4268</v>
      </c>
      <c r="F1170" t="s">
        <v>17168</v>
      </c>
      <c r="G1170" t="s">
        <v>4269</v>
      </c>
      <c r="H1170" s="209">
        <v>32</v>
      </c>
      <c r="I1170" s="209" t="s">
        <v>2258</v>
      </c>
      <c r="J1170" s="209" t="s">
        <v>4270</v>
      </c>
      <c r="K1170" s="209">
        <v>317122</v>
      </c>
      <c r="L1170" s="209">
        <v>210100</v>
      </c>
      <c r="M1170" s="209">
        <v>404</v>
      </c>
      <c r="N1170" s="209">
        <v>3009</v>
      </c>
      <c r="O1170" s="209">
        <v>4001</v>
      </c>
      <c r="P1170" s="376">
        <v>40836</v>
      </c>
      <c r="Q1170" s="248"/>
      <c r="R1170" s="251"/>
      <c r="S1170" s="248"/>
      <c r="T1170" s="248" t="s">
        <v>16014</v>
      </c>
      <c r="U1170" s="248" t="s">
        <v>16270</v>
      </c>
    </row>
    <row r="1171" spans="1:21" s="1" customFormat="1" ht="23.25" customHeight="1" x14ac:dyDescent="0.25">
      <c r="A1171" t="s">
        <v>4303</v>
      </c>
      <c r="B1171" t="str">
        <f t="shared" si="78"/>
        <v>32</v>
      </c>
      <c r="C1171" t="str">
        <f t="shared" si="79"/>
        <v>L00</v>
      </c>
      <c r="D1171" t="str">
        <f t="shared" si="80"/>
        <v>C89</v>
      </c>
      <c r="E1171" s="161" t="s">
        <v>4304</v>
      </c>
      <c r="F1171" t="s">
        <v>17168</v>
      </c>
      <c r="G1171" t="s">
        <v>4305</v>
      </c>
      <c r="H1171" s="209">
        <v>32</v>
      </c>
      <c r="I1171" s="209" t="s">
        <v>2258</v>
      </c>
      <c r="J1171" s="209" t="s">
        <v>4306</v>
      </c>
      <c r="K1171" s="209">
        <v>317122</v>
      </c>
      <c r="L1171" s="209">
        <v>210100</v>
      </c>
      <c r="M1171" s="209">
        <v>404</v>
      </c>
      <c r="N1171" s="209">
        <v>3009</v>
      </c>
      <c r="O1171" s="209">
        <v>4001</v>
      </c>
      <c r="P1171" s="376">
        <v>40837</v>
      </c>
      <c r="Q1171" s="248"/>
      <c r="R1171" s="251"/>
      <c r="S1171" s="248"/>
      <c r="T1171" s="248" t="s">
        <v>16014</v>
      </c>
      <c r="U1171" s="248" t="s">
        <v>16270</v>
      </c>
    </row>
    <row r="1172" spans="1:21" s="1" customFormat="1" ht="23.25" customHeight="1" x14ac:dyDescent="0.25">
      <c r="A1172" t="s">
        <v>4223</v>
      </c>
      <c r="B1172" t="str">
        <f t="shared" si="78"/>
        <v>32</v>
      </c>
      <c r="C1172" t="str">
        <f t="shared" si="79"/>
        <v>L00</v>
      </c>
      <c r="D1172" t="str">
        <f t="shared" si="80"/>
        <v>C68</v>
      </c>
      <c r="E1172" s="161" t="s">
        <v>4224</v>
      </c>
      <c r="F1172" t="s">
        <v>17168</v>
      </c>
      <c r="G1172" t="s">
        <v>4225</v>
      </c>
      <c r="H1172" s="209">
        <v>32</v>
      </c>
      <c r="I1172" s="209" t="s">
        <v>2258</v>
      </c>
      <c r="J1172" s="209" t="s">
        <v>4226</v>
      </c>
      <c r="K1172" s="209">
        <v>317122</v>
      </c>
      <c r="L1172" s="209">
        <v>210100</v>
      </c>
      <c r="M1172" s="209">
        <v>404</v>
      </c>
      <c r="N1172" s="209">
        <v>3009</v>
      </c>
      <c r="O1172" s="209">
        <v>4001</v>
      </c>
      <c r="P1172" s="376">
        <v>40838</v>
      </c>
      <c r="Q1172" s="248"/>
      <c r="R1172" s="251"/>
      <c r="S1172" s="248"/>
      <c r="T1172" s="248" t="s">
        <v>16014</v>
      </c>
      <c r="U1172" s="248" t="s">
        <v>16270</v>
      </c>
    </row>
    <row r="1173" spans="1:21" s="1" customFormat="1" ht="23.25" customHeight="1" x14ac:dyDescent="0.25">
      <c r="A1173" t="s">
        <v>6196</v>
      </c>
      <c r="B1173" t="str">
        <f t="shared" si="78"/>
        <v>32</v>
      </c>
      <c r="C1173" t="str">
        <f t="shared" si="79"/>
        <v>L02</v>
      </c>
      <c r="D1173" s="209" t="str">
        <f t="shared" si="80"/>
        <v>030</v>
      </c>
      <c r="E1173" s="161" t="s">
        <v>6197</v>
      </c>
      <c r="F1173" t="s">
        <v>17168</v>
      </c>
      <c r="G1173" t="s">
        <v>6198</v>
      </c>
      <c r="H1173" s="209">
        <v>32</v>
      </c>
      <c r="I1173" s="209" t="s">
        <v>1829</v>
      </c>
      <c r="J1173" s="209">
        <v>30</v>
      </c>
      <c r="K1173" s="209">
        <v>317122</v>
      </c>
      <c r="L1173" s="209">
        <v>210100</v>
      </c>
      <c r="M1173" s="209">
        <v>404</v>
      </c>
      <c r="N1173" s="209">
        <v>3009</v>
      </c>
      <c r="O1173" s="209">
        <v>4001</v>
      </c>
      <c r="P1173" s="376">
        <v>40840</v>
      </c>
      <c r="Q1173" s="248"/>
      <c r="R1173" s="251"/>
      <c r="S1173" s="248"/>
      <c r="T1173" s="248" t="s">
        <v>16014</v>
      </c>
      <c r="U1173" s="248" t="s">
        <v>16270</v>
      </c>
    </row>
    <row r="1174" spans="1:21" s="1" customFormat="1" ht="23.25" customHeight="1" x14ac:dyDescent="0.25">
      <c r="A1174" t="s">
        <v>6199</v>
      </c>
      <c r="B1174" t="str">
        <f t="shared" si="78"/>
        <v>32</v>
      </c>
      <c r="C1174" t="str">
        <f t="shared" si="79"/>
        <v>L02</v>
      </c>
      <c r="D1174" s="209" t="str">
        <f t="shared" si="80"/>
        <v>031</v>
      </c>
      <c r="E1174" s="161" t="s">
        <v>6200</v>
      </c>
      <c r="F1174" t="s">
        <v>17168</v>
      </c>
      <c r="G1174" t="s">
        <v>6201</v>
      </c>
      <c r="H1174" s="209">
        <v>32</v>
      </c>
      <c r="I1174" s="209" t="s">
        <v>1829</v>
      </c>
      <c r="J1174" s="209">
        <v>31</v>
      </c>
      <c r="K1174" s="209">
        <v>317122</v>
      </c>
      <c r="L1174" s="209">
        <v>210100</v>
      </c>
      <c r="M1174" s="209">
        <v>404</v>
      </c>
      <c r="N1174" s="209">
        <v>3009</v>
      </c>
      <c r="O1174" s="209">
        <v>4001</v>
      </c>
      <c r="P1174" s="376">
        <v>40841</v>
      </c>
      <c r="Q1174" s="248"/>
      <c r="R1174" s="251"/>
      <c r="S1174" s="248"/>
      <c r="T1174" s="248" t="s">
        <v>16014</v>
      </c>
      <c r="U1174" s="248" t="s">
        <v>16270</v>
      </c>
    </row>
    <row r="1175" spans="1:21" s="1" customFormat="1" ht="23.25" customHeight="1" x14ac:dyDescent="0.25">
      <c r="A1175" t="s">
        <v>6202</v>
      </c>
      <c r="B1175" t="str">
        <f t="shared" si="78"/>
        <v>32</v>
      </c>
      <c r="C1175" t="str">
        <f t="shared" si="79"/>
        <v>L02</v>
      </c>
      <c r="D1175" s="209" t="str">
        <f t="shared" si="80"/>
        <v>032</v>
      </c>
      <c r="E1175" s="161" t="s">
        <v>6203</v>
      </c>
      <c r="F1175" t="s">
        <v>17168</v>
      </c>
      <c r="G1175" t="s">
        <v>6204</v>
      </c>
      <c r="H1175" s="209">
        <v>32</v>
      </c>
      <c r="I1175" s="209" t="s">
        <v>1829</v>
      </c>
      <c r="J1175" s="209">
        <v>32</v>
      </c>
      <c r="K1175" s="209">
        <v>317122</v>
      </c>
      <c r="L1175" s="209">
        <v>210100</v>
      </c>
      <c r="M1175" s="209">
        <v>404</v>
      </c>
      <c r="N1175" s="209">
        <v>3009</v>
      </c>
      <c r="O1175" s="209">
        <v>4001</v>
      </c>
      <c r="P1175" s="376">
        <v>40842</v>
      </c>
      <c r="Q1175" s="248"/>
      <c r="R1175" s="251"/>
      <c r="S1175" s="248"/>
      <c r="T1175" s="248" t="s">
        <v>16014</v>
      </c>
      <c r="U1175" s="248" t="s">
        <v>16270</v>
      </c>
    </row>
    <row r="1176" spans="1:21" s="1" customFormat="1" ht="23.25" customHeight="1" x14ac:dyDescent="0.25">
      <c r="A1176" t="s">
        <v>6205</v>
      </c>
      <c r="B1176" t="str">
        <f t="shared" si="78"/>
        <v>32</v>
      </c>
      <c r="C1176" t="str">
        <f t="shared" si="79"/>
        <v>L02</v>
      </c>
      <c r="D1176" s="209" t="str">
        <f t="shared" si="80"/>
        <v>033</v>
      </c>
      <c r="E1176" s="161" t="s">
        <v>6206</v>
      </c>
      <c r="F1176" t="s">
        <v>17168</v>
      </c>
      <c r="G1176" t="s">
        <v>6207</v>
      </c>
      <c r="H1176" s="209">
        <v>32</v>
      </c>
      <c r="I1176" s="209" t="s">
        <v>1829</v>
      </c>
      <c r="J1176" s="209">
        <v>33</v>
      </c>
      <c r="K1176" s="209">
        <v>317122</v>
      </c>
      <c r="L1176" s="209">
        <v>210100</v>
      </c>
      <c r="M1176" s="209">
        <v>404</v>
      </c>
      <c r="N1176" s="209">
        <v>3009</v>
      </c>
      <c r="O1176" s="209">
        <v>4001</v>
      </c>
      <c r="P1176" s="376">
        <v>40843</v>
      </c>
      <c r="Q1176" s="248"/>
      <c r="R1176" s="251"/>
      <c r="S1176" s="248"/>
      <c r="T1176" s="248" t="s">
        <v>16014</v>
      </c>
      <c r="U1176" s="248" t="s">
        <v>16270</v>
      </c>
    </row>
    <row r="1177" spans="1:21" s="1" customFormat="1" ht="23.25" customHeight="1" x14ac:dyDescent="0.25">
      <c r="A1177" t="s">
        <v>6208</v>
      </c>
      <c r="B1177" t="str">
        <f t="shared" si="78"/>
        <v>32</v>
      </c>
      <c r="C1177" t="str">
        <f t="shared" si="79"/>
        <v>L02</v>
      </c>
      <c r="D1177" s="209" t="str">
        <f t="shared" si="80"/>
        <v>034</v>
      </c>
      <c r="E1177" s="161" t="s">
        <v>6209</v>
      </c>
      <c r="F1177" t="s">
        <v>17168</v>
      </c>
      <c r="G1177" t="s">
        <v>6210</v>
      </c>
      <c r="H1177" s="209">
        <v>32</v>
      </c>
      <c r="I1177" s="209" t="s">
        <v>1829</v>
      </c>
      <c r="J1177" s="209">
        <v>34</v>
      </c>
      <c r="K1177" s="209">
        <v>317122</v>
      </c>
      <c r="L1177" s="209">
        <v>210100</v>
      </c>
      <c r="M1177" s="209">
        <v>404</v>
      </c>
      <c r="N1177" s="209">
        <v>3009</v>
      </c>
      <c r="O1177" s="209">
        <v>4001</v>
      </c>
      <c r="P1177" s="376">
        <v>40844</v>
      </c>
      <c r="Q1177" s="248"/>
      <c r="R1177" s="251"/>
      <c r="S1177" s="248"/>
      <c r="T1177" s="248" t="s">
        <v>16014</v>
      </c>
      <c r="U1177" s="248" t="s">
        <v>16270</v>
      </c>
    </row>
    <row r="1178" spans="1:21" s="1" customFormat="1" ht="23.25" customHeight="1" x14ac:dyDescent="0.25">
      <c r="A1178" t="s">
        <v>2705</v>
      </c>
      <c r="B1178" t="str">
        <f t="shared" si="78"/>
        <v>32</v>
      </c>
      <c r="C1178" t="str">
        <f t="shared" si="79"/>
        <v>L00</v>
      </c>
      <c r="D1178" t="str">
        <f t="shared" si="80"/>
        <v>436</v>
      </c>
      <c r="E1178" s="161" t="s">
        <v>2706</v>
      </c>
      <c r="F1178" t="s">
        <v>17284</v>
      </c>
      <c r="G1178" t="s">
        <v>2707</v>
      </c>
      <c r="H1178" s="209">
        <v>32</v>
      </c>
      <c r="I1178" s="209" t="s">
        <v>2258</v>
      </c>
      <c r="J1178" s="209">
        <v>436</v>
      </c>
      <c r="K1178" s="209">
        <v>319122</v>
      </c>
      <c r="L1178" s="209">
        <v>210100</v>
      </c>
      <c r="M1178" s="209">
        <v>404</v>
      </c>
      <c r="N1178" s="209">
        <v>2000</v>
      </c>
      <c r="O1178" s="209">
        <v>4001</v>
      </c>
      <c r="P1178" s="376">
        <v>40845</v>
      </c>
      <c r="Q1178" s="248"/>
      <c r="R1178" s="248"/>
      <c r="S1178" s="248"/>
      <c r="T1178" s="251" t="s">
        <v>16014</v>
      </c>
      <c r="U1178" s="248" t="s">
        <v>16270</v>
      </c>
    </row>
    <row r="1179" spans="1:21" s="1" customFormat="1" ht="23.25" customHeight="1" x14ac:dyDescent="0.25">
      <c r="A1179" t="s">
        <v>2296</v>
      </c>
      <c r="B1179" t="str">
        <f t="shared" si="78"/>
        <v>32</v>
      </c>
      <c r="C1179" t="str">
        <f t="shared" si="79"/>
        <v>L00</v>
      </c>
      <c r="D1179" t="str">
        <f t="shared" si="80"/>
        <v>241</v>
      </c>
      <c r="E1179" s="161" t="s">
        <v>2297</v>
      </c>
      <c r="F1179" t="s">
        <v>17284</v>
      </c>
      <c r="G1179" t="s">
        <v>2298</v>
      </c>
      <c r="H1179" s="209">
        <v>32</v>
      </c>
      <c r="I1179" s="209" t="s">
        <v>2258</v>
      </c>
      <c r="J1179" s="209">
        <v>241</v>
      </c>
      <c r="K1179" s="209">
        <v>319122</v>
      </c>
      <c r="L1179" s="209">
        <v>210100</v>
      </c>
      <c r="M1179" s="209">
        <v>404</v>
      </c>
      <c r="N1179" s="209">
        <v>2000</v>
      </c>
      <c r="O1179" s="209">
        <v>4001</v>
      </c>
      <c r="P1179" s="376">
        <v>40846</v>
      </c>
      <c r="Q1179" s="248"/>
      <c r="R1179" s="248"/>
      <c r="S1179" s="248"/>
      <c r="T1179" s="251" t="s">
        <v>16014</v>
      </c>
      <c r="U1179" s="248" t="s">
        <v>16270</v>
      </c>
    </row>
    <row r="1180" spans="1:21" s="1" customFormat="1" ht="23.25" customHeight="1" x14ac:dyDescent="0.25">
      <c r="A1180" t="s">
        <v>2561</v>
      </c>
      <c r="B1180" t="str">
        <f t="shared" si="78"/>
        <v>32</v>
      </c>
      <c r="C1180" t="str">
        <f t="shared" si="79"/>
        <v>L00</v>
      </c>
      <c r="D1180" t="str">
        <f t="shared" si="80"/>
        <v>381</v>
      </c>
      <c r="E1180" s="161" t="s">
        <v>2562</v>
      </c>
      <c r="F1180" t="s">
        <v>17284</v>
      </c>
      <c r="G1180" t="s">
        <v>2563</v>
      </c>
      <c r="H1180" s="209">
        <v>32</v>
      </c>
      <c r="I1180" s="209" t="s">
        <v>2258</v>
      </c>
      <c r="J1180" s="209">
        <v>381</v>
      </c>
      <c r="K1180" s="209">
        <v>319122</v>
      </c>
      <c r="L1180" s="209">
        <v>210100</v>
      </c>
      <c r="M1180" s="209">
        <v>404</v>
      </c>
      <c r="N1180" s="209">
        <v>2000</v>
      </c>
      <c r="O1180" s="209">
        <v>4001</v>
      </c>
      <c r="P1180" s="376">
        <v>40847</v>
      </c>
      <c r="Q1180" s="248"/>
      <c r="R1180" s="248"/>
      <c r="S1180" s="248"/>
      <c r="T1180" s="251" t="s">
        <v>16014</v>
      </c>
      <c r="U1180" s="248" t="s">
        <v>16270</v>
      </c>
    </row>
    <row r="1181" spans="1:21" s="1" customFormat="1" ht="23.25" customHeight="1" x14ac:dyDescent="0.25">
      <c r="A1181" t="s">
        <v>3208</v>
      </c>
      <c r="B1181" t="str">
        <f t="shared" si="78"/>
        <v>32</v>
      </c>
      <c r="C1181" t="str">
        <f t="shared" si="79"/>
        <v>L00</v>
      </c>
      <c r="D1181" t="str">
        <f t="shared" si="80"/>
        <v>984</v>
      </c>
      <c r="E1181" s="161" t="s">
        <v>3209</v>
      </c>
      <c r="F1181" t="s">
        <v>17284</v>
      </c>
      <c r="G1181" t="s">
        <v>3210</v>
      </c>
      <c r="H1181" s="209">
        <v>32</v>
      </c>
      <c r="I1181" s="209" t="s">
        <v>2258</v>
      </c>
      <c r="J1181" s="209">
        <v>984</v>
      </c>
      <c r="K1181" s="209">
        <v>319122</v>
      </c>
      <c r="L1181" s="209">
        <v>210100</v>
      </c>
      <c r="M1181" s="209">
        <v>404</v>
      </c>
      <c r="N1181" s="209">
        <v>2000</v>
      </c>
      <c r="O1181" s="209">
        <v>4001</v>
      </c>
      <c r="P1181" s="376">
        <v>40848</v>
      </c>
      <c r="Q1181" s="248"/>
      <c r="R1181" s="248"/>
      <c r="S1181" s="248"/>
      <c r="T1181" s="251" t="s">
        <v>16014</v>
      </c>
      <c r="U1181" s="248" t="s">
        <v>16270</v>
      </c>
    </row>
    <row r="1182" spans="1:21" s="1" customFormat="1" ht="23.25" customHeight="1" x14ac:dyDescent="0.25">
      <c r="A1182" t="s">
        <v>7504</v>
      </c>
      <c r="B1182" t="str">
        <f t="shared" si="78"/>
        <v>32</v>
      </c>
      <c r="C1182" t="str">
        <f t="shared" si="79"/>
        <v>L08</v>
      </c>
      <c r="D1182" t="str">
        <f t="shared" si="80"/>
        <v>001</v>
      </c>
      <c r="E1182" s="161" t="s">
        <v>7505</v>
      </c>
      <c r="F1182" t="s">
        <v>17168</v>
      </c>
      <c r="G1182" t="s">
        <v>7506</v>
      </c>
      <c r="H1182" s="209">
        <v>32</v>
      </c>
      <c r="I1182" s="209" t="s">
        <v>1853</v>
      </c>
      <c r="J1182" s="209">
        <v>1</v>
      </c>
      <c r="K1182" s="209">
        <v>317701</v>
      </c>
      <c r="L1182" s="209">
        <v>210100</v>
      </c>
      <c r="M1182" s="209">
        <v>404</v>
      </c>
      <c r="N1182" s="209">
        <v>3013</v>
      </c>
      <c r="O1182" s="209">
        <v>4001</v>
      </c>
      <c r="P1182" s="376">
        <v>40849</v>
      </c>
      <c r="Q1182" s="248"/>
      <c r="R1182" s="251"/>
      <c r="S1182" s="248"/>
      <c r="T1182" s="248" t="s">
        <v>16014</v>
      </c>
      <c r="U1182" s="248" t="s">
        <v>16270</v>
      </c>
    </row>
    <row r="1183" spans="1:21" s="1" customFormat="1" ht="23.25" customHeight="1" x14ac:dyDescent="0.25">
      <c r="A1183" t="s">
        <v>7507</v>
      </c>
      <c r="B1183" t="str">
        <f t="shared" si="78"/>
        <v>32</v>
      </c>
      <c r="C1183" t="str">
        <f t="shared" si="79"/>
        <v>L08</v>
      </c>
      <c r="D1183" t="str">
        <f t="shared" si="80"/>
        <v>002</v>
      </c>
      <c r="E1183" s="161" t="s">
        <v>7508</v>
      </c>
      <c r="F1183" t="s">
        <v>17168</v>
      </c>
      <c r="G1183" t="s">
        <v>7509</v>
      </c>
      <c r="H1183" s="209">
        <v>32</v>
      </c>
      <c r="I1183" s="209" t="s">
        <v>1853</v>
      </c>
      <c r="J1183" s="209">
        <v>2</v>
      </c>
      <c r="K1183" s="209">
        <v>317701</v>
      </c>
      <c r="L1183" s="209">
        <v>210100</v>
      </c>
      <c r="M1183" s="209">
        <v>404</v>
      </c>
      <c r="N1183" s="209">
        <v>3013</v>
      </c>
      <c r="O1183" s="209">
        <v>4001</v>
      </c>
      <c r="P1183" s="376">
        <v>40850</v>
      </c>
      <c r="Q1183" s="248"/>
      <c r="R1183" s="251"/>
      <c r="S1183" s="248"/>
      <c r="T1183" s="248" t="s">
        <v>16014</v>
      </c>
      <c r="U1183" s="248" t="s">
        <v>16270</v>
      </c>
    </row>
    <row r="1184" spans="1:21" s="1" customFormat="1" ht="23.25" customHeight="1" x14ac:dyDescent="0.25">
      <c r="A1184" t="s">
        <v>7510</v>
      </c>
      <c r="B1184" t="str">
        <f t="shared" si="78"/>
        <v>32</v>
      </c>
      <c r="C1184" t="str">
        <f t="shared" si="79"/>
        <v>L08</v>
      </c>
      <c r="D1184" t="str">
        <f t="shared" si="80"/>
        <v>003</v>
      </c>
      <c r="E1184" s="161" t="s">
        <v>7511</v>
      </c>
      <c r="F1184" t="s">
        <v>17168</v>
      </c>
      <c r="G1184" t="s">
        <v>7511</v>
      </c>
      <c r="H1184" s="209">
        <v>32</v>
      </c>
      <c r="I1184" s="209" t="s">
        <v>1853</v>
      </c>
      <c r="J1184" s="209">
        <v>3</v>
      </c>
      <c r="K1184" s="209">
        <v>317701</v>
      </c>
      <c r="L1184" s="209">
        <v>210100</v>
      </c>
      <c r="M1184" s="209">
        <v>404</v>
      </c>
      <c r="N1184" s="209">
        <v>3013</v>
      </c>
      <c r="O1184" s="209">
        <v>4001</v>
      </c>
      <c r="P1184" s="376">
        <v>40851</v>
      </c>
      <c r="Q1184" s="248"/>
      <c r="R1184" s="251"/>
      <c r="S1184" s="248"/>
      <c r="T1184" s="248" t="s">
        <v>16014</v>
      </c>
      <c r="U1184" s="248" t="s">
        <v>16270</v>
      </c>
    </row>
    <row r="1185" spans="1:21" s="1" customFormat="1" ht="23.25" customHeight="1" x14ac:dyDescent="0.25">
      <c r="A1185" t="s">
        <v>7272</v>
      </c>
      <c r="B1185" t="str">
        <f t="shared" si="78"/>
        <v>32</v>
      </c>
      <c r="C1185" t="str">
        <f t="shared" si="79"/>
        <v>L05</v>
      </c>
      <c r="D1185" t="str">
        <f t="shared" si="80"/>
        <v>006</v>
      </c>
      <c r="E1185" s="161" t="s">
        <v>7273</v>
      </c>
      <c r="F1185" t="s">
        <v>17168</v>
      </c>
      <c r="G1185" t="s">
        <v>7274</v>
      </c>
      <c r="H1185" s="209">
        <v>32</v>
      </c>
      <c r="I1185" s="209" t="s">
        <v>1841</v>
      </c>
      <c r="J1185" s="209">
        <v>6</v>
      </c>
      <c r="K1185" s="209">
        <v>317400</v>
      </c>
      <c r="L1185" s="209">
        <v>210100</v>
      </c>
      <c r="M1185" s="209">
        <v>404</v>
      </c>
      <c r="N1185" s="209">
        <v>3014</v>
      </c>
      <c r="O1185" s="209">
        <v>4001</v>
      </c>
      <c r="P1185" s="376">
        <v>40853</v>
      </c>
      <c r="Q1185" s="248"/>
      <c r="R1185" s="251"/>
      <c r="S1185" s="248"/>
      <c r="T1185" s="248" t="s">
        <v>16014</v>
      </c>
      <c r="U1185" s="248" t="s">
        <v>16270</v>
      </c>
    </row>
    <row r="1186" spans="1:21" s="1" customFormat="1" ht="23.25" customHeight="1" x14ac:dyDescent="0.25">
      <c r="A1186" t="s">
        <v>4403</v>
      </c>
      <c r="B1186" t="str">
        <f t="shared" si="78"/>
        <v>32</v>
      </c>
      <c r="C1186" t="str">
        <f t="shared" si="79"/>
        <v>L00</v>
      </c>
      <c r="D1186" t="str">
        <f t="shared" si="80"/>
        <v>D22</v>
      </c>
      <c r="E1186" s="161" t="s">
        <v>4404</v>
      </c>
      <c r="F1186" t="s">
        <v>17284</v>
      </c>
      <c r="G1186" t="s">
        <v>4405</v>
      </c>
      <c r="H1186" s="209">
        <v>32</v>
      </c>
      <c r="I1186" s="209" t="s">
        <v>2258</v>
      </c>
      <c r="J1186" s="209" t="s">
        <v>4406</v>
      </c>
      <c r="K1186" s="209">
        <v>319122</v>
      </c>
      <c r="L1186" s="209">
        <v>210100</v>
      </c>
      <c r="M1186" s="209">
        <v>404</v>
      </c>
      <c r="N1186" s="209">
        <v>2000</v>
      </c>
      <c r="O1186" s="209">
        <v>4001</v>
      </c>
      <c r="P1186" s="376">
        <v>40854</v>
      </c>
      <c r="Q1186" s="248"/>
      <c r="R1186" s="248"/>
      <c r="S1186" s="248"/>
      <c r="T1186" s="251" t="s">
        <v>16014</v>
      </c>
      <c r="U1186" s="248" t="s">
        <v>16270</v>
      </c>
    </row>
    <row r="1187" spans="1:21" s="1" customFormat="1" ht="23.25" customHeight="1" x14ac:dyDescent="0.25">
      <c r="A1187" t="s">
        <v>7304</v>
      </c>
      <c r="B1187" t="str">
        <f t="shared" si="78"/>
        <v>32</v>
      </c>
      <c r="C1187" t="str">
        <f t="shared" si="79"/>
        <v>L05</v>
      </c>
      <c r="D1187" t="str">
        <f t="shared" si="80"/>
        <v>017</v>
      </c>
      <c r="E1187" s="161" t="s">
        <v>7305</v>
      </c>
      <c r="F1187" t="s">
        <v>17168</v>
      </c>
      <c r="G1187" t="s">
        <v>7306</v>
      </c>
      <c r="H1187" s="209">
        <v>32</v>
      </c>
      <c r="I1187" s="209" t="s">
        <v>1841</v>
      </c>
      <c r="J1187" s="209">
        <v>17</v>
      </c>
      <c r="K1187" s="209">
        <v>317400</v>
      </c>
      <c r="L1187" s="209">
        <v>210100</v>
      </c>
      <c r="M1187" s="209">
        <v>404</v>
      </c>
      <c r="N1187" s="209">
        <v>3014</v>
      </c>
      <c r="O1187" s="209">
        <v>4001</v>
      </c>
      <c r="P1187" s="376">
        <v>40855</v>
      </c>
      <c r="Q1187" s="248"/>
      <c r="R1187" s="251"/>
      <c r="S1187" s="248"/>
      <c r="T1187" s="248" t="s">
        <v>16014</v>
      </c>
      <c r="U1187" s="248" t="s">
        <v>16270</v>
      </c>
    </row>
    <row r="1188" spans="1:21" s="1" customFormat="1" ht="23.25" customHeight="1" x14ac:dyDescent="0.25">
      <c r="A1188" t="s">
        <v>7263</v>
      </c>
      <c r="B1188" t="str">
        <f t="shared" si="78"/>
        <v>32</v>
      </c>
      <c r="C1188" t="str">
        <f t="shared" si="79"/>
        <v>L05</v>
      </c>
      <c r="D1188" t="str">
        <f t="shared" si="80"/>
        <v>003</v>
      </c>
      <c r="E1188" s="161" t="s">
        <v>7264</v>
      </c>
      <c r="F1188" t="s">
        <v>17168</v>
      </c>
      <c r="G1188" t="s">
        <v>7265</v>
      </c>
      <c r="H1188" s="209">
        <v>32</v>
      </c>
      <c r="I1188" s="209" t="s">
        <v>1841</v>
      </c>
      <c r="J1188" s="209">
        <v>3</v>
      </c>
      <c r="K1188" s="209">
        <v>317400</v>
      </c>
      <c r="L1188" s="209">
        <v>210100</v>
      </c>
      <c r="M1188" s="209">
        <v>404</v>
      </c>
      <c r="N1188" s="209">
        <v>3014</v>
      </c>
      <c r="O1188" s="209">
        <v>4001</v>
      </c>
      <c r="P1188" s="376">
        <v>40858</v>
      </c>
      <c r="Q1188" s="248"/>
      <c r="R1188" s="251"/>
      <c r="S1188" s="248"/>
      <c r="T1188" s="248" t="s">
        <v>16014</v>
      </c>
      <c r="U1188" s="248" t="s">
        <v>16270</v>
      </c>
    </row>
    <row r="1189" spans="1:21" s="1" customFormat="1" ht="23.25" customHeight="1" x14ac:dyDescent="0.25">
      <c r="A1189" t="s">
        <v>7269</v>
      </c>
      <c r="B1189" t="str">
        <f t="shared" si="78"/>
        <v>32</v>
      </c>
      <c r="C1189" t="str">
        <f t="shared" si="79"/>
        <v>L05</v>
      </c>
      <c r="D1189" t="str">
        <f t="shared" si="80"/>
        <v>005</v>
      </c>
      <c r="E1189" s="161" t="s">
        <v>7270</v>
      </c>
      <c r="F1189" t="s">
        <v>17168</v>
      </c>
      <c r="G1189" t="s">
        <v>7271</v>
      </c>
      <c r="H1189" s="209">
        <v>32</v>
      </c>
      <c r="I1189" s="209" t="s">
        <v>1841</v>
      </c>
      <c r="J1189" s="209">
        <v>5</v>
      </c>
      <c r="K1189" s="209">
        <v>317400</v>
      </c>
      <c r="L1189" s="209">
        <v>210100</v>
      </c>
      <c r="M1189" s="209">
        <v>404</v>
      </c>
      <c r="N1189" s="209">
        <v>3014</v>
      </c>
      <c r="O1189" s="209">
        <v>4001</v>
      </c>
      <c r="P1189" s="376">
        <v>40859</v>
      </c>
      <c r="Q1189" s="248"/>
      <c r="R1189" s="251"/>
      <c r="S1189" s="248"/>
      <c r="T1189" s="248" t="s">
        <v>16014</v>
      </c>
      <c r="U1189" s="248" t="s">
        <v>16270</v>
      </c>
    </row>
    <row r="1190" spans="1:21" s="1" customFormat="1" ht="23.25" customHeight="1" x14ac:dyDescent="0.25">
      <c r="A1190" t="s">
        <v>6013</v>
      </c>
      <c r="B1190" t="str">
        <f t="shared" si="78"/>
        <v>32</v>
      </c>
      <c r="C1190" t="str">
        <f t="shared" si="79"/>
        <v>L00</v>
      </c>
      <c r="D1190" t="str">
        <f t="shared" si="80"/>
        <v>H60</v>
      </c>
      <c r="E1190" s="161" t="s">
        <v>6014</v>
      </c>
      <c r="F1190" t="s">
        <v>17284</v>
      </c>
      <c r="G1190" t="s">
        <v>6014</v>
      </c>
      <c r="H1190" s="209">
        <v>32</v>
      </c>
      <c r="I1190" s="209" t="s">
        <v>2258</v>
      </c>
      <c r="J1190" s="209" t="s">
        <v>6015</v>
      </c>
      <c r="K1190" s="209">
        <v>319122</v>
      </c>
      <c r="L1190" s="209">
        <v>210100</v>
      </c>
      <c r="M1190" s="209">
        <v>404</v>
      </c>
      <c r="N1190" s="209">
        <v>2000</v>
      </c>
      <c r="O1190" s="209">
        <v>4001</v>
      </c>
      <c r="P1190" s="376">
        <v>40860</v>
      </c>
      <c r="Q1190" s="248"/>
      <c r="R1190" s="248"/>
      <c r="S1190" s="248"/>
      <c r="T1190" s="251" t="s">
        <v>16014</v>
      </c>
      <c r="U1190" s="248" t="s">
        <v>16270</v>
      </c>
    </row>
    <row r="1191" spans="1:21" s="1" customFormat="1" ht="23.25" customHeight="1" x14ac:dyDescent="0.25">
      <c r="A1191" t="s">
        <v>7293</v>
      </c>
      <c r="B1191" t="str">
        <f t="shared" si="78"/>
        <v>32</v>
      </c>
      <c r="C1191" t="str">
        <f t="shared" si="79"/>
        <v>L05</v>
      </c>
      <c r="D1191" t="str">
        <f t="shared" si="80"/>
        <v>013</v>
      </c>
      <c r="E1191" s="161" t="s">
        <v>7294</v>
      </c>
      <c r="F1191" t="s">
        <v>17168</v>
      </c>
      <c r="G1191" t="s">
        <v>7295</v>
      </c>
      <c r="H1191" s="209">
        <v>32</v>
      </c>
      <c r="I1191" s="209" t="s">
        <v>1841</v>
      </c>
      <c r="J1191" s="209">
        <v>13</v>
      </c>
      <c r="K1191" s="209">
        <v>317400</v>
      </c>
      <c r="L1191" s="209">
        <v>210100</v>
      </c>
      <c r="M1191" s="209">
        <v>404</v>
      </c>
      <c r="N1191" s="209">
        <v>3014</v>
      </c>
      <c r="O1191" s="209">
        <v>4001</v>
      </c>
      <c r="P1191" s="376">
        <v>40861</v>
      </c>
      <c r="Q1191" s="248"/>
      <c r="R1191" s="251"/>
      <c r="S1191" s="248"/>
      <c r="T1191" s="248" t="s">
        <v>16014</v>
      </c>
      <c r="U1191" s="248" t="s">
        <v>16270</v>
      </c>
    </row>
    <row r="1192" spans="1:21" s="1" customFormat="1" ht="23.25" customHeight="1" x14ac:dyDescent="0.25">
      <c r="A1192" t="s">
        <v>7296</v>
      </c>
      <c r="B1192" t="str">
        <f t="shared" si="78"/>
        <v>32</v>
      </c>
      <c r="C1192" t="str">
        <f t="shared" si="79"/>
        <v>L05</v>
      </c>
      <c r="D1192" t="str">
        <f t="shared" si="80"/>
        <v>014</v>
      </c>
      <c r="E1192" s="161" t="s">
        <v>7297</v>
      </c>
      <c r="F1192" t="s">
        <v>17168</v>
      </c>
      <c r="G1192" t="s">
        <v>7298</v>
      </c>
      <c r="H1192" s="209">
        <v>32</v>
      </c>
      <c r="I1192" s="209" t="s">
        <v>1841</v>
      </c>
      <c r="J1192" s="209">
        <v>14</v>
      </c>
      <c r="K1192" s="209">
        <v>317400</v>
      </c>
      <c r="L1192" s="209">
        <v>210100</v>
      </c>
      <c r="M1192" s="209">
        <v>404</v>
      </c>
      <c r="N1192" s="209">
        <v>3014</v>
      </c>
      <c r="O1192" s="209">
        <v>4001</v>
      </c>
      <c r="P1192" s="376">
        <v>40862</v>
      </c>
      <c r="Q1192" s="248"/>
      <c r="R1192" s="251"/>
      <c r="S1192" s="248"/>
      <c r="T1192" s="248" t="s">
        <v>16014</v>
      </c>
      <c r="U1192" s="248" t="s">
        <v>16270</v>
      </c>
    </row>
    <row r="1193" spans="1:21" s="1" customFormat="1" ht="23.25" customHeight="1" x14ac:dyDescent="0.25">
      <c r="A1193" t="s">
        <v>7284</v>
      </c>
      <c r="B1193" t="str">
        <f t="shared" si="78"/>
        <v>32</v>
      </c>
      <c r="C1193" t="str">
        <f t="shared" si="79"/>
        <v>L05</v>
      </c>
      <c r="D1193" t="str">
        <f t="shared" si="80"/>
        <v>010</v>
      </c>
      <c r="E1193" s="161" t="s">
        <v>7285</v>
      </c>
      <c r="F1193" t="s">
        <v>17168</v>
      </c>
      <c r="G1193" t="s">
        <v>7286</v>
      </c>
      <c r="H1193" s="209">
        <v>32</v>
      </c>
      <c r="I1193" s="209" t="s">
        <v>1841</v>
      </c>
      <c r="J1193" s="209">
        <v>10</v>
      </c>
      <c r="K1193" s="209">
        <v>317400</v>
      </c>
      <c r="L1193" s="209">
        <v>210100</v>
      </c>
      <c r="M1193" s="209">
        <v>404</v>
      </c>
      <c r="N1193" s="209">
        <v>3014</v>
      </c>
      <c r="O1193" s="209">
        <v>4001</v>
      </c>
      <c r="P1193" s="376">
        <v>40863</v>
      </c>
      <c r="Q1193" s="248"/>
      <c r="R1193" s="251"/>
      <c r="S1193" s="248"/>
      <c r="T1193" s="248" t="s">
        <v>16014</v>
      </c>
      <c r="U1193" s="248" t="s">
        <v>16270</v>
      </c>
    </row>
    <row r="1194" spans="1:21" s="1" customFormat="1" ht="23.25" customHeight="1" x14ac:dyDescent="0.25">
      <c r="A1194" t="s">
        <v>7307</v>
      </c>
      <c r="B1194" t="str">
        <f t="shared" si="78"/>
        <v>32</v>
      </c>
      <c r="C1194" t="str">
        <f t="shared" si="79"/>
        <v>L05</v>
      </c>
      <c r="D1194" t="str">
        <f t="shared" si="80"/>
        <v>018</v>
      </c>
      <c r="E1194" s="161" t="s">
        <v>7308</v>
      </c>
      <c r="F1194" t="s">
        <v>17168</v>
      </c>
      <c r="G1194" t="s">
        <v>7309</v>
      </c>
      <c r="H1194" s="209">
        <v>32</v>
      </c>
      <c r="I1194" s="209" t="s">
        <v>1841</v>
      </c>
      <c r="J1194" s="209">
        <v>18</v>
      </c>
      <c r="K1194" s="209">
        <v>317400</v>
      </c>
      <c r="L1194" s="209">
        <v>210100</v>
      </c>
      <c r="M1194" s="209">
        <v>404</v>
      </c>
      <c r="N1194" s="209">
        <v>3014</v>
      </c>
      <c r="O1194" s="209">
        <v>4001</v>
      </c>
      <c r="P1194" s="376">
        <v>40864</v>
      </c>
      <c r="Q1194" s="248"/>
      <c r="R1194" s="251"/>
      <c r="S1194" s="248"/>
      <c r="T1194" s="248" t="s">
        <v>16014</v>
      </c>
      <c r="U1194" s="248" t="s">
        <v>16270</v>
      </c>
    </row>
    <row r="1195" spans="1:21" s="1" customFormat="1" ht="23.25" customHeight="1" x14ac:dyDescent="0.25">
      <c r="A1195" t="s">
        <v>7275</v>
      </c>
      <c r="B1195" t="str">
        <f t="shared" si="78"/>
        <v>32</v>
      </c>
      <c r="C1195" t="str">
        <f t="shared" si="79"/>
        <v>L05</v>
      </c>
      <c r="D1195" t="str">
        <f t="shared" si="80"/>
        <v>007</v>
      </c>
      <c r="E1195" s="161" t="s">
        <v>7276</v>
      </c>
      <c r="F1195" t="s">
        <v>17168</v>
      </c>
      <c r="G1195" t="s">
        <v>7277</v>
      </c>
      <c r="H1195" s="209">
        <v>32</v>
      </c>
      <c r="I1195" s="209" t="s">
        <v>1841</v>
      </c>
      <c r="J1195" s="209">
        <v>7</v>
      </c>
      <c r="K1195" s="209">
        <v>317400</v>
      </c>
      <c r="L1195" s="209">
        <v>210100</v>
      </c>
      <c r="M1195" s="209">
        <v>404</v>
      </c>
      <c r="N1195" s="209">
        <v>3014</v>
      </c>
      <c r="O1195" s="209">
        <v>4001</v>
      </c>
      <c r="P1195" s="376">
        <v>40865</v>
      </c>
      <c r="Q1195" s="248"/>
      <c r="R1195" s="251"/>
      <c r="S1195" s="248"/>
      <c r="T1195" s="248" t="s">
        <v>16014</v>
      </c>
      <c r="U1195" s="248" t="s">
        <v>16270</v>
      </c>
    </row>
    <row r="1196" spans="1:21" s="1" customFormat="1" ht="23.25" customHeight="1" x14ac:dyDescent="0.25">
      <c r="A1196" t="s">
        <v>7299</v>
      </c>
      <c r="B1196" t="str">
        <f t="shared" si="78"/>
        <v>32</v>
      </c>
      <c r="C1196" t="str">
        <f t="shared" si="79"/>
        <v>L05</v>
      </c>
      <c r="D1196" t="str">
        <f t="shared" si="80"/>
        <v>015</v>
      </c>
      <c r="E1196" s="161" t="s">
        <v>7300</v>
      </c>
      <c r="F1196" t="s">
        <v>17168</v>
      </c>
      <c r="G1196" t="s">
        <v>7300</v>
      </c>
      <c r="H1196" s="209">
        <v>32</v>
      </c>
      <c r="I1196" s="209" t="s">
        <v>1841</v>
      </c>
      <c r="J1196" s="209">
        <v>15</v>
      </c>
      <c r="K1196" s="209">
        <v>317400</v>
      </c>
      <c r="L1196" s="209">
        <v>210100</v>
      </c>
      <c r="M1196" s="209">
        <v>404</v>
      </c>
      <c r="N1196" s="209">
        <v>3014</v>
      </c>
      <c r="O1196" s="209">
        <v>4001</v>
      </c>
      <c r="P1196" s="376">
        <v>40866</v>
      </c>
      <c r="Q1196" s="248"/>
      <c r="R1196" s="251"/>
      <c r="S1196" s="248"/>
      <c r="T1196" s="248" t="s">
        <v>16014</v>
      </c>
      <c r="U1196" s="248" t="s">
        <v>16270</v>
      </c>
    </row>
    <row r="1197" spans="1:21" s="1" customFormat="1" ht="23.25" customHeight="1" x14ac:dyDescent="0.25">
      <c r="A1197" t="s">
        <v>5950</v>
      </c>
      <c r="B1197" t="str">
        <f t="shared" si="78"/>
        <v>32</v>
      </c>
      <c r="C1197" t="str">
        <f t="shared" si="79"/>
        <v>L00</v>
      </c>
      <c r="D1197" t="str">
        <f t="shared" si="80"/>
        <v>H44</v>
      </c>
      <c r="E1197" s="161" t="s">
        <v>5951</v>
      </c>
      <c r="F1197" t="s">
        <v>17168</v>
      </c>
      <c r="G1197" t="s">
        <v>5952</v>
      </c>
      <c r="H1197" s="209">
        <v>32</v>
      </c>
      <c r="I1197" s="209" t="s">
        <v>2258</v>
      </c>
      <c r="J1197" s="209" t="s">
        <v>5953</v>
      </c>
      <c r="K1197" s="209">
        <v>317400</v>
      </c>
      <c r="L1197" s="209">
        <v>210100</v>
      </c>
      <c r="M1197" s="209">
        <v>404</v>
      </c>
      <c r="N1197" s="209">
        <v>3014</v>
      </c>
      <c r="O1197" s="209">
        <v>4001</v>
      </c>
      <c r="P1197" s="376">
        <v>40867</v>
      </c>
      <c r="Q1197" s="248"/>
      <c r="R1197" s="251"/>
      <c r="S1197" s="248"/>
      <c r="T1197" s="248" t="s">
        <v>16014</v>
      </c>
      <c r="U1197" s="248" t="s">
        <v>16270</v>
      </c>
    </row>
    <row r="1198" spans="1:21" s="1" customFormat="1" ht="23.25" customHeight="1" x14ac:dyDescent="0.25">
      <c r="A1198" t="s">
        <v>7301</v>
      </c>
      <c r="B1198" t="str">
        <f t="shared" si="78"/>
        <v>32</v>
      </c>
      <c r="C1198" t="str">
        <f t="shared" si="79"/>
        <v>L05</v>
      </c>
      <c r="D1198" t="str">
        <f t="shared" si="80"/>
        <v>016</v>
      </c>
      <c r="E1198" s="161" t="s">
        <v>7302</v>
      </c>
      <c r="F1198" t="s">
        <v>17168</v>
      </c>
      <c r="G1198" t="s">
        <v>7303</v>
      </c>
      <c r="H1198" s="209">
        <v>32</v>
      </c>
      <c r="I1198" s="209" t="s">
        <v>1841</v>
      </c>
      <c r="J1198" s="209">
        <v>16</v>
      </c>
      <c r="K1198" s="209">
        <v>317400</v>
      </c>
      <c r="L1198" s="209">
        <v>210100</v>
      </c>
      <c r="M1198" s="209">
        <v>404</v>
      </c>
      <c r="N1198" s="209">
        <v>3014</v>
      </c>
      <c r="O1198" s="209">
        <v>4001</v>
      </c>
      <c r="P1198" s="376">
        <v>40868</v>
      </c>
      <c r="Q1198" s="248"/>
      <c r="R1198" s="251"/>
      <c r="S1198" s="248"/>
      <c r="T1198" s="248" t="s">
        <v>16014</v>
      </c>
      <c r="U1198" s="248" t="s">
        <v>16270</v>
      </c>
    </row>
    <row r="1199" spans="1:21" s="1" customFormat="1" ht="23.25" customHeight="1" x14ac:dyDescent="0.25">
      <c r="A1199" t="s">
        <v>7278</v>
      </c>
      <c r="B1199" t="str">
        <f t="shared" si="78"/>
        <v>32</v>
      </c>
      <c r="C1199" t="str">
        <f t="shared" si="79"/>
        <v>L05</v>
      </c>
      <c r="D1199" t="str">
        <f t="shared" si="80"/>
        <v>008</v>
      </c>
      <c r="E1199" s="161" t="s">
        <v>7279</v>
      </c>
      <c r="F1199" t="s">
        <v>17168</v>
      </c>
      <c r="G1199" t="s">
        <v>7280</v>
      </c>
      <c r="H1199" s="209">
        <v>32</v>
      </c>
      <c r="I1199" s="209" t="s">
        <v>1841</v>
      </c>
      <c r="J1199" s="209">
        <v>8</v>
      </c>
      <c r="K1199" s="209">
        <v>317400</v>
      </c>
      <c r="L1199" s="209">
        <v>210100</v>
      </c>
      <c r="M1199" s="209">
        <v>404</v>
      </c>
      <c r="N1199" s="209">
        <v>3014</v>
      </c>
      <c r="O1199" s="209">
        <v>4001</v>
      </c>
      <c r="P1199" s="376">
        <v>40869</v>
      </c>
      <c r="Q1199" s="248"/>
      <c r="R1199" s="251"/>
      <c r="S1199" s="248"/>
      <c r="T1199" s="248" t="s">
        <v>16014</v>
      </c>
      <c r="U1199" s="248" t="s">
        <v>16270</v>
      </c>
    </row>
    <row r="1200" spans="1:21" s="1" customFormat="1" ht="23.25" customHeight="1" x14ac:dyDescent="0.25">
      <c r="A1200" t="s">
        <v>7266</v>
      </c>
      <c r="B1200" t="str">
        <f t="shared" si="78"/>
        <v>32</v>
      </c>
      <c r="C1200" t="str">
        <f t="shared" si="79"/>
        <v>L05</v>
      </c>
      <c r="D1200" t="str">
        <f t="shared" si="80"/>
        <v>004</v>
      </c>
      <c r="E1200" s="161" t="s">
        <v>7267</v>
      </c>
      <c r="F1200" t="s">
        <v>17168</v>
      </c>
      <c r="G1200" t="s">
        <v>7268</v>
      </c>
      <c r="H1200" s="209">
        <v>32</v>
      </c>
      <c r="I1200" s="209" t="s">
        <v>1841</v>
      </c>
      <c r="J1200" s="209">
        <v>4</v>
      </c>
      <c r="K1200" s="209">
        <v>317400</v>
      </c>
      <c r="L1200" s="209">
        <v>210100</v>
      </c>
      <c r="M1200" s="209">
        <v>404</v>
      </c>
      <c r="N1200" s="209">
        <v>3014</v>
      </c>
      <c r="O1200" s="209">
        <v>4001</v>
      </c>
      <c r="P1200" s="376">
        <v>40870</v>
      </c>
      <c r="Q1200" s="248"/>
      <c r="R1200" s="251"/>
      <c r="S1200" s="248"/>
      <c r="T1200" s="248" t="s">
        <v>16014</v>
      </c>
      <c r="U1200" s="248" t="s">
        <v>16270</v>
      </c>
    </row>
    <row r="1201" spans="1:21" s="1" customFormat="1" ht="23.25" customHeight="1" x14ac:dyDescent="0.25">
      <c r="A1201" t="s">
        <v>7281</v>
      </c>
      <c r="B1201" t="str">
        <f t="shared" si="78"/>
        <v>32</v>
      </c>
      <c r="C1201" t="str">
        <f t="shared" si="79"/>
        <v>L05</v>
      </c>
      <c r="D1201" t="str">
        <f t="shared" si="80"/>
        <v>009</v>
      </c>
      <c r="E1201" s="161" t="s">
        <v>7282</v>
      </c>
      <c r="F1201" t="s">
        <v>17168</v>
      </c>
      <c r="G1201" t="s">
        <v>7283</v>
      </c>
      <c r="H1201" s="209">
        <v>32</v>
      </c>
      <c r="I1201" s="209" t="s">
        <v>1841</v>
      </c>
      <c r="J1201" s="209">
        <v>9</v>
      </c>
      <c r="K1201" s="209">
        <v>317400</v>
      </c>
      <c r="L1201" s="209">
        <v>210100</v>
      </c>
      <c r="M1201" s="209">
        <v>404</v>
      </c>
      <c r="N1201" s="209">
        <v>3014</v>
      </c>
      <c r="O1201" s="209">
        <v>4001</v>
      </c>
      <c r="P1201" s="376">
        <v>40871</v>
      </c>
      <c r="Q1201" s="248"/>
      <c r="R1201" s="251"/>
      <c r="S1201" s="248"/>
      <c r="T1201" s="248" t="s">
        <v>16014</v>
      </c>
      <c r="U1201" s="248" t="s">
        <v>16270</v>
      </c>
    </row>
    <row r="1202" spans="1:21" s="1" customFormat="1" ht="23.25" customHeight="1" x14ac:dyDescent="0.25">
      <c r="A1202" t="s">
        <v>5946</v>
      </c>
      <c r="B1202" t="str">
        <f t="shared" si="78"/>
        <v>32</v>
      </c>
      <c r="C1202" t="str">
        <f t="shared" si="79"/>
        <v>L00</v>
      </c>
      <c r="D1202" t="str">
        <f t="shared" si="80"/>
        <v>H43</v>
      </c>
      <c r="E1202" s="161" t="s">
        <v>5947</v>
      </c>
      <c r="F1202" t="s">
        <v>17168</v>
      </c>
      <c r="G1202" t="s">
        <v>5948</v>
      </c>
      <c r="H1202" s="209">
        <v>32</v>
      </c>
      <c r="I1202" s="209" t="s">
        <v>2258</v>
      </c>
      <c r="J1202" s="209" t="s">
        <v>5949</v>
      </c>
      <c r="K1202" s="209">
        <v>317400</v>
      </c>
      <c r="L1202" s="209">
        <v>210100</v>
      </c>
      <c r="M1202" s="209">
        <v>404</v>
      </c>
      <c r="N1202" s="209">
        <v>3014</v>
      </c>
      <c r="O1202" s="209">
        <v>4001</v>
      </c>
      <c r="P1202" s="376">
        <v>40872</v>
      </c>
      <c r="Q1202" s="248"/>
      <c r="R1202" s="251"/>
      <c r="S1202" s="248"/>
      <c r="T1202" s="248" t="s">
        <v>16014</v>
      </c>
      <c r="U1202" s="248" t="s">
        <v>16270</v>
      </c>
    </row>
    <row r="1203" spans="1:21" s="1" customFormat="1" ht="23.25" customHeight="1" x14ac:dyDescent="0.25">
      <c r="A1203" t="s">
        <v>6834</v>
      </c>
      <c r="B1203" t="str">
        <f t="shared" si="78"/>
        <v>32</v>
      </c>
      <c r="C1203" t="str">
        <f t="shared" si="79"/>
        <v>L03</v>
      </c>
      <c r="D1203" t="str">
        <f t="shared" si="80"/>
        <v>110</v>
      </c>
      <c r="E1203" s="161" t="s">
        <v>6835</v>
      </c>
      <c r="F1203" t="s">
        <v>17168</v>
      </c>
      <c r="G1203" t="s">
        <v>6836</v>
      </c>
      <c r="H1203" s="209">
        <v>32</v>
      </c>
      <c r="I1203" s="209" t="s">
        <v>1833</v>
      </c>
      <c r="J1203" s="209">
        <v>110</v>
      </c>
      <c r="K1203" s="209">
        <v>317500</v>
      </c>
      <c r="L1203" s="209">
        <v>210100</v>
      </c>
      <c r="M1203" s="209">
        <v>404</v>
      </c>
      <c r="N1203" s="209">
        <v>3016</v>
      </c>
      <c r="O1203" s="209">
        <v>4001</v>
      </c>
      <c r="P1203" s="376">
        <v>40873</v>
      </c>
      <c r="Q1203" s="248"/>
      <c r="R1203" s="251"/>
      <c r="S1203" s="248"/>
      <c r="T1203" s="248" t="s">
        <v>16014</v>
      </c>
      <c r="U1203" s="248" t="s">
        <v>16270</v>
      </c>
    </row>
    <row r="1204" spans="1:21" s="1" customFormat="1" ht="23.25" customHeight="1" x14ac:dyDescent="0.25">
      <c r="A1204" t="s">
        <v>6846</v>
      </c>
      <c r="B1204" t="str">
        <f t="shared" si="78"/>
        <v>32</v>
      </c>
      <c r="C1204" t="str">
        <f t="shared" si="79"/>
        <v>L03</v>
      </c>
      <c r="D1204" t="str">
        <f t="shared" si="80"/>
        <v>114</v>
      </c>
      <c r="E1204" s="161" t="s">
        <v>6847</v>
      </c>
      <c r="F1204" t="s">
        <v>17168</v>
      </c>
      <c r="G1204" t="s">
        <v>6848</v>
      </c>
      <c r="H1204" s="209">
        <v>32</v>
      </c>
      <c r="I1204" s="209" t="s">
        <v>1833</v>
      </c>
      <c r="J1204" s="209">
        <v>114</v>
      </c>
      <c r="K1204" s="209">
        <v>317500</v>
      </c>
      <c r="L1204" s="209">
        <v>210100</v>
      </c>
      <c r="M1204" s="209">
        <v>404</v>
      </c>
      <c r="N1204" s="209">
        <v>3016</v>
      </c>
      <c r="O1204" s="209">
        <v>4001</v>
      </c>
      <c r="P1204" s="376">
        <v>40874</v>
      </c>
      <c r="Q1204" s="248"/>
      <c r="R1204" s="251"/>
      <c r="S1204" s="248"/>
      <c r="T1204" s="248" t="s">
        <v>16014</v>
      </c>
      <c r="U1204" s="248" t="s">
        <v>16270</v>
      </c>
    </row>
    <row r="1205" spans="1:21" s="1" customFormat="1" ht="23.25" customHeight="1" x14ac:dyDescent="0.25">
      <c r="A1205" t="s">
        <v>6852</v>
      </c>
      <c r="B1205" t="str">
        <f t="shared" si="78"/>
        <v>32</v>
      </c>
      <c r="C1205" t="str">
        <f t="shared" si="79"/>
        <v>L03</v>
      </c>
      <c r="D1205" t="str">
        <f t="shared" si="80"/>
        <v>116</v>
      </c>
      <c r="E1205" s="161" t="s">
        <v>6853</v>
      </c>
      <c r="F1205" t="s">
        <v>17168</v>
      </c>
      <c r="G1205" t="s">
        <v>6854</v>
      </c>
      <c r="H1205" s="209">
        <v>32</v>
      </c>
      <c r="I1205" s="209" t="s">
        <v>1833</v>
      </c>
      <c r="J1205" s="209">
        <v>116</v>
      </c>
      <c r="K1205" s="209">
        <v>317500</v>
      </c>
      <c r="L1205" s="209">
        <v>210100</v>
      </c>
      <c r="M1205" s="209">
        <v>404</v>
      </c>
      <c r="N1205" s="209">
        <v>3016</v>
      </c>
      <c r="O1205" s="209">
        <v>4001</v>
      </c>
      <c r="P1205" s="376">
        <v>40875</v>
      </c>
      <c r="Q1205" s="248"/>
      <c r="R1205" s="251"/>
      <c r="S1205" s="248"/>
      <c r="T1205" s="248" t="s">
        <v>16014</v>
      </c>
      <c r="U1205" s="248" t="s">
        <v>16270</v>
      </c>
    </row>
    <row r="1206" spans="1:21" s="1" customFormat="1" ht="23.25" customHeight="1" x14ac:dyDescent="0.25">
      <c r="A1206" t="s">
        <v>6855</v>
      </c>
      <c r="B1206" t="str">
        <f t="shared" si="78"/>
        <v>32</v>
      </c>
      <c r="C1206" t="str">
        <f t="shared" si="79"/>
        <v>L03</v>
      </c>
      <c r="D1206" t="str">
        <f t="shared" si="80"/>
        <v>117</v>
      </c>
      <c r="E1206" s="161" t="s">
        <v>6856</v>
      </c>
      <c r="F1206" t="s">
        <v>17168</v>
      </c>
      <c r="G1206" t="s">
        <v>6857</v>
      </c>
      <c r="H1206" s="209">
        <v>32</v>
      </c>
      <c r="I1206" s="209" t="s">
        <v>1833</v>
      </c>
      <c r="J1206" s="209">
        <v>117</v>
      </c>
      <c r="K1206" s="209">
        <v>317500</v>
      </c>
      <c r="L1206" s="209">
        <v>210100</v>
      </c>
      <c r="M1206" s="209">
        <v>404</v>
      </c>
      <c r="N1206" s="209">
        <v>3016</v>
      </c>
      <c r="O1206" s="209">
        <v>4001</v>
      </c>
      <c r="P1206" s="376">
        <v>40876</v>
      </c>
      <c r="Q1206" s="248"/>
      <c r="R1206" s="251"/>
      <c r="S1206" s="248"/>
      <c r="T1206" s="248" t="s">
        <v>16014</v>
      </c>
      <c r="U1206" s="248" t="s">
        <v>16270</v>
      </c>
    </row>
    <row r="1207" spans="1:21" s="1" customFormat="1" ht="23.25" customHeight="1" x14ac:dyDescent="0.25">
      <c r="A1207" t="s">
        <v>6858</v>
      </c>
      <c r="B1207" t="str">
        <f t="shared" si="78"/>
        <v>32</v>
      </c>
      <c r="C1207" t="str">
        <f t="shared" si="79"/>
        <v>L03</v>
      </c>
      <c r="D1207" t="str">
        <f t="shared" si="80"/>
        <v>118</v>
      </c>
      <c r="E1207" s="161" t="s">
        <v>6859</v>
      </c>
      <c r="F1207" t="s">
        <v>17168</v>
      </c>
      <c r="G1207" t="s">
        <v>6860</v>
      </c>
      <c r="H1207" s="209">
        <v>32</v>
      </c>
      <c r="I1207" s="209" t="s">
        <v>1833</v>
      </c>
      <c r="J1207" s="209">
        <v>118</v>
      </c>
      <c r="K1207" s="209">
        <v>317500</v>
      </c>
      <c r="L1207" s="209">
        <v>210100</v>
      </c>
      <c r="M1207" s="209">
        <v>404</v>
      </c>
      <c r="N1207" s="209">
        <v>3016</v>
      </c>
      <c r="O1207" s="209">
        <v>4001</v>
      </c>
      <c r="P1207" s="376">
        <v>40877</v>
      </c>
      <c r="Q1207" s="248"/>
      <c r="R1207" s="251"/>
      <c r="S1207" s="248"/>
      <c r="T1207" s="248" t="s">
        <v>16014</v>
      </c>
      <c r="U1207" s="248" t="s">
        <v>16270</v>
      </c>
    </row>
    <row r="1208" spans="1:21" s="1" customFormat="1" ht="23.25" customHeight="1" x14ac:dyDescent="0.25">
      <c r="A1208" t="s">
        <v>6861</v>
      </c>
      <c r="B1208" t="str">
        <f t="shared" si="78"/>
        <v>32</v>
      </c>
      <c r="C1208" t="str">
        <f t="shared" si="79"/>
        <v>L03</v>
      </c>
      <c r="D1208" t="str">
        <f t="shared" si="80"/>
        <v>119</v>
      </c>
      <c r="E1208" s="161" t="s">
        <v>6862</v>
      </c>
      <c r="F1208" t="s">
        <v>17168</v>
      </c>
      <c r="G1208" t="s">
        <v>6863</v>
      </c>
      <c r="H1208" s="209">
        <v>32</v>
      </c>
      <c r="I1208" s="209" t="s">
        <v>1833</v>
      </c>
      <c r="J1208" s="209">
        <v>119</v>
      </c>
      <c r="K1208" s="209">
        <v>317500</v>
      </c>
      <c r="L1208" s="209">
        <v>210100</v>
      </c>
      <c r="M1208" s="209">
        <v>404</v>
      </c>
      <c r="N1208" s="209">
        <v>3016</v>
      </c>
      <c r="O1208" s="209">
        <v>4001</v>
      </c>
      <c r="P1208" s="376">
        <v>40878</v>
      </c>
      <c r="Q1208" s="248"/>
      <c r="R1208" s="251"/>
      <c r="S1208" s="248"/>
      <c r="T1208" s="248" t="s">
        <v>16014</v>
      </c>
      <c r="U1208" s="248" t="s">
        <v>16270</v>
      </c>
    </row>
    <row r="1209" spans="1:21" s="1" customFormat="1" ht="23.25" customHeight="1" x14ac:dyDescent="0.25">
      <c r="A1209" t="s">
        <v>6864</v>
      </c>
      <c r="B1209" t="str">
        <f t="shared" si="78"/>
        <v>32</v>
      </c>
      <c r="C1209" t="str">
        <f t="shared" si="79"/>
        <v>L03</v>
      </c>
      <c r="D1209" t="str">
        <f t="shared" si="80"/>
        <v>120</v>
      </c>
      <c r="E1209" s="161" t="s">
        <v>6865</v>
      </c>
      <c r="F1209" t="s">
        <v>17168</v>
      </c>
      <c r="G1209" t="s">
        <v>6866</v>
      </c>
      <c r="H1209" s="209">
        <v>32</v>
      </c>
      <c r="I1209" s="209" t="s">
        <v>1833</v>
      </c>
      <c r="J1209" s="209">
        <v>120</v>
      </c>
      <c r="K1209" s="209">
        <v>317500</v>
      </c>
      <c r="L1209" s="209">
        <v>210100</v>
      </c>
      <c r="M1209" s="209">
        <v>404</v>
      </c>
      <c r="N1209" s="209">
        <v>3016</v>
      </c>
      <c r="O1209" s="209">
        <v>4001</v>
      </c>
      <c r="P1209" s="376">
        <v>40879</v>
      </c>
      <c r="Q1209" s="248"/>
      <c r="R1209" s="251"/>
      <c r="S1209" s="248"/>
      <c r="T1209" s="248" t="s">
        <v>16014</v>
      </c>
      <c r="U1209" s="248" t="s">
        <v>16270</v>
      </c>
    </row>
    <row r="1210" spans="1:21" s="1" customFormat="1" ht="23.25" customHeight="1" x14ac:dyDescent="0.25">
      <c r="A1210" t="s">
        <v>6555</v>
      </c>
      <c r="B1210" t="str">
        <f t="shared" si="78"/>
        <v>32</v>
      </c>
      <c r="C1210" t="str">
        <f t="shared" si="79"/>
        <v>L03</v>
      </c>
      <c r="D1210" t="str">
        <f t="shared" si="80"/>
        <v>017</v>
      </c>
      <c r="E1210" s="161" t="s">
        <v>6556</v>
      </c>
      <c r="F1210" t="s">
        <v>17168</v>
      </c>
      <c r="G1210" t="s">
        <v>6557</v>
      </c>
      <c r="H1210" s="209">
        <v>32</v>
      </c>
      <c r="I1210" s="209" t="s">
        <v>1833</v>
      </c>
      <c r="J1210" s="209">
        <v>17</v>
      </c>
      <c r="K1210" s="209">
        <v>317500</v>
      </c>
      <c r="L1210" s="209">
        <v>210100</v>
      </c>
      <c r="M1210" s="209">
        <v>404</v>
      </c>
      <c r="N1210" s="209">
        <v>3016</v>
      </c>
      <c r="O1210" s="209">
        <v>4001</v>
      </c>
      <c r="P1210" s="376">
        <v>40880</v>
      </c>
      <c r="Q1210" s="248"/>
      <c r="R1210" s="251"/>
      <c r="S1210" s="248"/>
      <c r="T1210" s="248" t="s">
        <v>16014</v>
      </c>
      <c r="U1210" s="248" t="s">
        <v>16270</v>
      </c>
    </row>
    <row r="1211" spans="1:21" s="1" customFormat="1" ht="23.25" customHeight="1" x14ac:dyDescent="0.25">
      <c r="A1211" t="s">
        <v>6867</v>
      </c>
      <c r="B1211" t="str">
        <f t="shared" si="78"/>
        <v>32</v>
      </c>
      <c r="C1211" t="str">
        <f t="shared" si="79"/>
        <v>L03</v>
      </c>
      <c r="D1211" t="str">
        <f t="shared" si="80"/>
        <v>121</v>
      </c>
      <c r="E1211" s="161" t="s">
        <v>6868</v>
      </c>
      <c r="F1211" t="s">
        <v>17168</v>
      </c>
      <c r="G1211" t="s">
        <v>6869</v>
      </c>
      <c r="H1211" s="209">
        <v>32</v>
      </c>
      <c r="I1211" s="209" t="s">
        <v>1833</v>
      </c>
      <c r="J1211" s="209">
        <v>121</v>
      </c>
      <c r="K1211" s="209">
        <v>317500</v>
      </c>
      <c r="L1211" s="209">
        <v>210100</v>
      </c>
      <c r="M1211" s="209">
        <v>404</v>
      </c>
      <c r="N1211" s="209">
        <v>3016</v>
      </c>
      <c r="O1211" s="209">
        <v>4001</v>
      </c>
      <c r="P1211" s="376">
        <v>40881</v>
      </c>
      <c r="Q1211" s="248"/>
      <c r="R1211" s="251"/>
      <c r="S1211" s="248"/>
      <c r="T1211" s="248" t="s">
        <v>16014</v>
      </c>
      <c r="U1211" s="248" t="s">
        <v>16270</v>
      </c>
    </row>
    <row r="1212" spans="1:21" s="1" customFormat="1" ht="23.25" customHeight="1" x14ac:dyDescent="0.25">
      <c r="A1212" t="s">
        <v>6870</v>
      </c>
      <c r="B1212" t="str">
        <f t="shared" si="78"/>
        <v>32</v>
      </c>
      <c r="C1212" t="str">
        <f t="shared" si="79"/>
        <v>L03</v>
      </c>
      <c r="D1212" t="str">
        <f t="shared" si="80"/>
        <v>122</v>
      </c>
      <c r="E1212" s="161" t="s">
        <v>6871</v>
      </c>
      <c r="F1212" t="s">
        <v>17168</v>
      </c>
      <c r="G1212" t="s">
        <v>6872</v>
      </c>
      <c r="H1212" s="209">
        <v>32</v>
      </c>
      <c r="I1212" s="209" t="s">
        <v>1833</v>
      </c>
      <c r="J1212" s="209">
        <v>122</v>
      </c>
      <c r="K1212" s="209">
        <v>317500</v>
      </c>
      <c r="L1212" s="209">
        <v>210100</v>
      </c>
      <c r="M1212" s="209">
        <v>404</v>
      </c>
      <c r="N1212" s="209">
        <v>3016</v>
      </c>
      <c r="O1212" s="209">
        <v>4001</v>
      </c>
      <c r="P1212" s="376">
        <v>40882</v>
      </c>
      <c r="Q1212" s="248"/>
      <c r="R1212" s="251"/>
      <c r="S1212" s="248"/>
      <c r="T1212" s="248" t="s">
        <v>16014</v>
      </c>
      <c r="U1212" s="248" t="s">
        <v>16270</v>
      </c>
    </row>
    <row r="1213" spans="1:21" s="1" customFormat="1" ht="23.25" customHeight="1" x14ac:dyDescent="0.25">
      <c r="A1213" t="s">
        <v>6837</v>
      </c>
      <c r="B1213" t="str">
        <f t="shared" si="78"/>
        <v>32</v>
      </c>
      <c r="C1213" t="str">
        <f t="shared" si="79"/>
        <v>L03</v>
      </c>
      <c r="D1213" t="str">
        <f t="shared" si="80"/>
        <v>111</v>
      </c>
      <c r="E1213" s="161" t="s">
        <v>6838</v>
      </c>
      <c r="F1213" t="s">
        <v>17168</v>
      </c>
      <c r="G1213" t="s">
        <v>6839</v>
      </c>
      <c r="H1213" s="209">
        <v>32</v>
      </c>
      <c r="I1213" s="209" t="s">
        <v>1833</v>
      </c>
      <c r="J1213" s="209">
        <v>111</v>
      </c>
      <c r="K1213" s="209">
        <v>317500</v>
      </c>
      <c r="L1213" s="209">
        <v>210100</v>
      </c>
      <c r="M1213" s="209">
        <v>404</v>
      </c>
      <c r="N1213" s="209">
        <v>3016</v>
      </c>
      <c r="O1213" s="209">
        <v>4001</v>
      </c>
      <c r="P1213" s="376">
        <v>40883</v>
      </c>
      <c r="Q1213" s="248"/>
      <c r="R1213" s="251"/>
      <c r="S1213" s="248"/>
      <c r="T1213" s="248" t="s">
        <v>16014</v>
      </c>
      <c r="U1213" s="248" t="s">
        <v>16270</v>
      </c>
    </row>
    <row r="1214" spans="1:21" s="1" customFormat="1" ht="23.25" customHeight="1" x14ac:dyDescent="0.25">
      <c r="A1214" t="s">
        <v>6840</v>
      </c>
      <c r="B1214" t="str">
        <f t="shared" si="78"/>
        <v>32</v>
      </c>
      <c r="C1214" t="str">
        <f t="shared" si="79"/>
        <v>L03</v>
      </c>
      <c r="D1214" t="str">
        <f t="shared" si="80"/>
        <v>112</v>
      </c>
      <c r="E1214" s="161" t="s">
        <v>6841</v>
      </c>
      <c r="F1214" t="s">
        <v>17168</v>
      </c>
      <c r="G1214" t="s">
        <v>6842</v>
      </c>
      <c r="H1214" s="209">
        <v>32</v>
      </c>
      <c r="I1214" s="209" t="s">
        <v>1833</v>
      </c>
      <c r="J1214" s="209">
        <v>112</v>
      </c>
      <c r="K1214" s="209">
        <v>317500</v>
      </c>
      <c r="L1214" s="209">
        <v>210100</v>
      </c>
      <c r="M1214" s="209">
        <v>404</v>
      </c>
      <c r="N1214" s="209">
        <v>3016</v>
      </c>
      <c r="O1214" s="209">
        <v>4001</v>
      </c>
      <c r="P1214" s="376">
        <v>40884</v>
      </c>
      <c r="Q1214" s="248"/>
      <c r="R1214" s="251"/>
      <c r="S1214" s="248"/>
      <c r="T1214" s="248" t="s">
        <v>16014</v>
      </c>
      <c r="U1214" s="248" t="s">
        <v>16270</v>
      </c>
    </row>
    <row r="1215" spans="1:21" s="1" customFormat="1" ht="23.25" customHeight="1" x14ac:dyDescent="0.25">
      <c r="A1215" t="s">
        <v>6843</v>
      </c>
      <c r="B1215" t="str">
        <f t="shared" si="78"/>
        <v>32</v>
      </c>
      <c r="C1215" t="str">
        <f t="shared" si="79"/>
        <v>L03</v>
      </c>
      <c r="D1215" t="str">
        <f t="shared" si="80"/>
        <v>113</v>
      </c>
      <c r="E1215" s="161" t="s">
        <v>6844</v>
      </c>
      <c r="F1215" t="s">
        <v>17168</v>
      </c>
      <c r="G1215" t="s">
        <v>6845</v>
      </c>
      <c r="H1215" s="209">
        <v>32</v>
      </c>
      <c r="I1215" s="209" t="s">
        <v>1833</v>
      </c>
      <c r="J1215" s="209">
        <v>113</v>
      </c>
      <c r="K1215" s="209">
        <v>317500</v>
      </c>
      <c r="L1215" s="209">
        <v>210100</v>
      </c>
      <c r="M1215" s="209">
        <v>404</v>
      </c>
      <c r="N1215" s="209">
        <v>3016</v>
      </c>
      <c r="O1215" s="209">
        <v>4001</v>
      </c>
      <c r="P1215" s="376">
        <v>40885</v>
      </c>
      <c r="Q1215" s="248"/>
      <c r="R1215" s="251"/>
      <c r="S1215" s="248"/>
      <c r="T1215" s="248" t="s">
        <v>16014</v>
      </c>
      <c r="U1215" s="248" t="s">
        <v>16270</v>
      </c>
    </row>
    <row r="1216" spans="1:21" s="1" customFormat="1" ht="23.25" customHeight="1" x14ac:dyDescent="0.25">
      <c r="A1216" t="s">
        <v>6849</v>
      </c>
      <c r="B1216" t="str">
        <f t="shared" ref="B1216:B1279" si="81">LEFT(A1216,2)</f>
        <v>32</v>
      </c>
      <c r="C1216" t="str">
        <f t="shared" ref="C1216:C1279" si="82">MID(A1216,4,3)</f>
        <v>L03</v>
      </c>
      <c r="D1216" t="str">
        <f t="shared" ref="D1216:D1279" si="83">RIGHT(A1216,3)</f>
        <v>115</v>
      </c>
      <c r="E1216" s="161" t="s">
        <v>6850</v>
      </c>
      <c r="F1216" t="s">
        <v>17168</v>
      </c>
      <c r="G1216" t="s">
        <v>6851</v>
      </c>
      <c r="H1216" s="209">
        <v>32</v>
      </c>
      <c r="I1216" s="209" t="s">
        <v>1833</v>
      </c>
      <c r="J1216" s="209">
        <v>115</v>
      </c>
      <c r="K1216" s="209">
        <v>317500</v>
      </c>
      <c r="L1216" s="209">
        <v>210100</v>
      </c>
      <c r="M1216" s="209">
        <v>404</v>
      </c>
      <c r="N1216" s="209">
        <v>3016</v>
      </c>
      <c r="O1216" s="209">
        <v>4001</v>
      </c>
      <c r="P1216" s="376">
        <v>40886</v>
      </c>
      <c r="Q1216" s="248"/>
      <c r="R1216" s="251"/>
      <c r="S1216" s="248"/>
      <c r="T1216" s="248" t="s">
        <v>16014</v>
      </c>
      <c r="U1216" s="248" t="s">
        <v>16270</v>
      </c>
    </row>
    <row r="1217" spans="1:21" s="1" customFormat="1" ht="23.25" customHeight="1" x14ac:dyDescent="0.25">
      <c r="A1217" t="s">
        <v>6723</v>
      </c>
      <c r="B1217" t="str">
        <f t="shared" si="81"/>
        <v>32</v>
      </c>
      <c r="C1217" t="str">
        <f t="shared" si="82"/>
        <v>L03</v>
      </c>
      <c r="D1217" t="str">
        <f t="shared" si="83"/>
        <v>073</v>
      </c>
      <c r="E1217" s="161" t="s">
        <v>6724</v>
      </c>
      <c r="F1217" t="s">
        <v>17168</v>
      </c>
      <c r="G1217" t="s">
        <v>6725</v>
      </c>
      <c r="H1217" s="209">
        <v>32</v>
      </c>
      <c r="I1217" s="209" t="s">
        <v>1833</v>
      </c>
      <c r="J1217" s="209">
        <v>73</v>
      </c>
      <c r="K1217" s="209">
        <v>317500</v>
      </c>
      <c r="L1217" s="209">
        <v>210100</v>
      </c>
      <c r="M1217" s="209">
        <v>404</v>
      </c>
      <c r="N1217" s="209">
        <v>3016</v>
      </c>
      <c r="O1217" s="209">
        <v>4001</v>
      </c>
      <c r="P1217" s="376">
        <v>40887</v>
      </c>
      <c r="Q1217" s="248"/>
      <c r="R1217" s="251"/>
      <c r="S1217" s="248"/>
      <c r="T1217" s="248" t="s">
        <v>16014</v>
      </c>
      <c r="U1217" s="248" t="s">
        <v>16270</v>
      </c>
    </row>
    <row r="1218" spans="1:21" s="1" customFormat="1" ht="23.25" customHeight="1" x14ac:dyDescent="0.25">
      <c r="A1218" t="s">
        <v>6558</v>
      </c>
      <c r="B1218" t="str">
        <f t="shared" si="81"/>
        <v>32</v>
      </c>
      <c r="C1218" t="str">
        <f t="shared" si="82"/>
        <v>L03</v>
      </c>
      <c r="D1218" t="str">
        <f t="shared" si="83"/>
        <v>018</v>
      </c>
      <c r="E1218" s="161" t="s">
        <v>6559</v>
      </c>
      <c r="F1218" t="s">
        <v>17168</v>
      </c>
      <c r="G1218" t="s">
        <v>6560</v>
      </c>
      <c r="H1218" s="209">
        <v>32</v>
      </c>
      <c r="I1218" s="209" t="s">
        <v>1833</v>
      </c>
      <c r="J1218" s="209">
        <v>18</v>
      </c>
      <c r="K1218" s="209">
        <v>317500</v>
      </c>
      <c r="L1218" s="209">
        <v>210100</v>
      </c>
      <c r="M1218" s="209">
        <v>404</v>
      </c>
      <c r="N1218" s="209">
        <v>3016</v>
      </c>
      <c r="O1218" s="209">
        <v>4001</v>
      </c>
      <c r="P1218" s="376">
        <v>40888</v>
      </c>
      <c r="Q1218" s="248"/>
      <c r="R1218" s="251"/>
      <c r="S1218" s="248"/>
      <c r="T1218" s="248" t="s">
        <v>16014</v>
      </c>
      <c r="U1218" s="248" t="s">
        <v>16270</v>
      </c>
    </row>
    <row r="1219" spans="1:21" s="1" customFormat="1" ht="23.25" customHeight="1" x14ac:dyDescent="0.25">
      <c r="A1219" t="s">
        <v>6564</v>
      </c>
      <c r="B1219" t="str">
        <f t="shared" si="81"/>
        <v>32</v>
      </c>
      <c r="C1219" t="str">
        <f t="shared" si="82"/>
        <v>L03</v>
      </c>
      <c r="D1219" t="str">
        <f t="shared" si="83"/>
        <v>020</v>
      </c>
      <c r="E1219" s="161" t="s">
        <v>6565</v>
      </c>
      <c r="F1219" t="s">
        <v>17168</v>
      </c>
      <c r="G1219" t="s">
        <v>6566</v>
      </c>
      <c r="H1219" s="209">
        <v>32</v>
      </c>
      <c r="I1219" s="209" t="s">
        <v>1833</v>
      </c>
      <c r="J1219" s="209">
        <v>20</v>
      </c>
      <c r="K1219" s="209">
        <v>317500</v>
      </c>
      <c r="L1219" s="209">
        <v>210100</v>
      </c>
      <c r="M1219" s="209">
        <v>404</v>
      </c>
      <c r="N1219" s="209">
        <v>3016</v>
      </c>
      <c r="O1219" s="209">
        <v>4001</v>
      </c>
      <c r="P1219" s="376">
        <v>40889</v>
      </c>
      <c r="Q1219" s="248"/>
      <c r="R1219" s="251"/>
      <c r="S1219" s="248"/>
      <c r="T1219" s="248" t="s">
        <v>16014</v>
      </c>
      <c r="U1219" s="248" t="s">
        <v>16270</v>
      </c>
    </row>
    <row r="1220" spans="1:21" s="1" customFormat="1" ht="23.25" customHeight="1" x14ac:dyDescent="0.25">
      <c r="A1220" t="s">
        <v>6726</v>
      </c>
      <c r="B1220" t="str">
        <f t="shared" si="81"/>
        <v>32</v>
      </c>
      <c r="C1220" t="str">
        <f t="shared" si="82"/>
        <v>L03</v>
      </c>
      <c r="D1220" t="str">
        <f t="shared" si="83"/>
        <v>074</v>
      </c>
      <c r="E1220" s="161" t="s">
        <v>6727</v>
      </c>
      <c r="F1220" t="s">
        <v>17168</v>
      </c>
      <c r="G1220" t="s">
        <v>6728</v>
      </c>
      <c r="H1220" s="209">
        <v>32</v>
      </c>
      <c r="I1220" s="209" t="s">
        <v>1833</v>
      </c>
      <c r="J1220" s="209">
        <v>74</v>
      </c>
      <c r="K1220" s="209">
        <v>317500</v>
      </c>
      <c r="L1220" s="209">
        <v>210100</v>
      </c>
      <c r="M1220" s="209">
        <v>404</v>
      </c>
      <c r="N1220" s="209">
        <v>3016</v>
      </c>
      <c r="O1220" s="209">
        <v>4001</v>
      </c>
      <c r="P1220" s="376">
        <v>40890</v>
      </c>
      <c r="Q1220" s="248"/>
      <c r="R1220" s="251"/>
      <c r="S1220" s="248"/>
      <c r="T1220" s="248" t="s">
        <v>16014</v>
      </c>
      <c r="U1220" s="248" t="s">
        <v>16270</v>
      </c>
    </row>
    <row r="1221" spans="1:21" s="1" customFormat="1" ht="23.25" customHeight="1" x14ac:dyDescent="0.25">
      <c r="A1221" t="s">
        <v>6729</v>
      </c>
      <c r="B1221" t="str">
        <f t="shared" si="81"/>
        <v>32</v>
      </c>
      <c r="C1221" t="str">
        <f t="shared" si="82"/>
        <v>L03</v>
      </c>
      <c r="D1221" t="str">
        <f t="shared" si="83"/>
        <v>075</v>
      </c>
      <c r="E1221" s="161" t="s">
        <v>6730</v>
      </c>
      <c r="F1221" t="s">
        <v>17168</v>
      </c>
      <c r="G1221" t="s">
        <v>6731</v>
      </c>
      <c r="H1221" s="209">
        <v>32</v>
      </c>
      <c r="I1221" s="209" t="s">
        <v>1833</v>
      </c>
      <c r="J1221" s="209">
        <v>75</v>
      </c>
      <c r="K1221" s="209">
        <v>317500</v>
      </c>
      <c r="L1221" s="209">
        <v>210100</v>
      </c>
      <c r="M1221" s="209">
        <v>404</v>
      </c>
      <c r="N1221" s="209">
        <v>3016</v>
      </c>
      <c r="O1221" s="209">
        <v>4001</v>
      </c>
      <c r="P1221" s="376">
        <v>40891</v>
      </c>
      <c r="Q1221" s="248"/>
      <c r="R1221" s="251"/>
      <c r="S1221" s="248"/>
      <c r="T1221" s="248" t="s">
        <v>16014</v>
      </c>
      <c r="U1221" s="248" t="s">
        <v>16270</v>
      </c>
    </row>
    <row r="1222" spans="1:21" s="1" customFormat="1" ht="23.25" customHeight="1" x14ac:dyDescent="0.25">
      <c r="A1222" t="s">
        <v>6732</v>
      </c>
      <c r="B1222" t="str">
        <f t="shared" si="81"/>
        <v>32</v>
      </c>
      <c r="C1222" t="str">
        <f t="shared" si="82"/>
        <v>L03</v>
      </c>
      <c r="D1222" t="str">
        <f t="shared" si="83"/>
        <v>076</v>
      </c>
      <c r="E1222" s="161" t="s">
        <v>6733</v>
      </c>
      <c r="F1222" t="s">
        <v>17168</v>
      </c>
      <c r="G1222" t="s">
        <v>6734</v>
      </c>
      <c r="H1222" s="209">
        <v>32</v>
      </c>
      <c r="I1222" s="209" t="s">
        <v>1833</v>
      </c>
      <c r="J1222" s="209">
        <v>76</v>
      </c>
      <c r="K1222" s="209">
        <v>317500</v>
      </c>
      <c r="L1222" s="209">
        <v>210100</v>
      </c>
      <c r="M1222" s="209">
        <v>404</v>
      </c>
      <c r="N1222" s="209">
        <v>3016</v>
      </c>
      <c r="O1222" s="209">
        <v>4001</v>
      </c>
      <c r="P1222" s="376">
        <v>40892</v>
      </c>
      <c r="Q1222" s="248"/>
      <c r="R1222" s="251"/>
      <c r="S1222" s="248"/>
      <c r="T1222" s="248" t="s">
        <v>16014</v>
      </c>
      <c r="U1222" s="248" t="s">
        <v>16270</v>
      </c>
    </row>
    <row r="1223" spans="1:21" s="1" customFormat="1" ht="23.25" customHeight="1" x14ac:dyDescent="0.25">
      <c r="A1223" t="s">
        <v>6735</v>
      </c>
      <c r="B1223" t="str">
        <f t="shared" si="81"/>
        <v>32</v>
      </c>
      <c r="C1223" t="str">
        <f t="shared" si="82"/>
        <v>L03</v>
      </c>
      <c r="D1223" t="str">
        <f t="shared" si="83"/>
        <v>077</v>
      </c>
      <c r="E1223" s="161" t="s">
        <v>6736</v>
      </c>
      <c r="F1223" t="s">
        <v>17168</v>
      </c>
      <c r="G1223" t="s">
        <v>6737</v>
      </c>
      <c r="H1223" s="209">
        <v>32</v>
      </c>
      <c r="I1223" s="209" t="s">
        <v>1833</v>
      </c>
      <c r="J1223" s="209">
        <v>77</v>
      </c>
      <c r="K1223" s="209">
        <v>317500</v>
      </c>
      <c r="L1223" s="209">
        <v>210100</v>
      </c>
      <c r="M1223" s="209">
        <v>404</v>
      </c>
      <c r="N1223" s="209">
        <v>3016</v>
      </c>
      <c r="O1223" s="209">
        <v>4001</v>
      </c>
      <c r="P1223" s="376">
        <v>40893</v>
      </c>
      <c r="Q1223" s="248"/>
      <c r="R1223" s="251"/>
      <c r="S1223" s="248"/>
      <c r="T1223" s="248" t="s">
        <v>16014</v>
      </c>
      <c r="U1223" s="248" t="s">
        <v>16270</v>
      </c>
    </row>
    <row r="1224" spans="1:21" s="1" customFormat="1" ht="23.25" customHeight="1" x14ac:dyDescent="0.25">
      <c r="A1224" t="s">
        <v>6873</v>
      </c>
      <c r="B1224" t="str">
        <f t="shared" si="81"/>
        <v>32</v>
      </c>
      <c r="C1224" t="str">
        <f t="shared" si="82"/>
        <v>L03</v>
      </c>
      <c r="D1224" t="str">
        <f t="shared" si="83"/>
        <v>123</v>
      </c>
      <c r="E1224" s="161" t="s">
        <v>6874</v>
      </c>
      <c r="F1224" t="s">
        <v>17168</v>
      </c>
      <c r="G1224" t="s">
        <v>6875</v>
      </c>
      <c r="H1224" s="209">
        <v>32</v>
      </c>
      <c r="I1224" s="209" t="s">
        <v>1833</v>
      </c>
      <c r="J1224" s="209">
        <v>123</v>
      </c>
      <c r="K1224" s="209">
        <v>317500</v>
      </c>
      <c r="L1224" s="209">
        <v>210100</v>
      </c>
      <c r="M1224" s="209">
        <v>404</v>
      </c>
      <c r="N1224" s="209">
        <v>3016</v>
      </c>
      <c r="O1224" s="209">
        <v>4001</v>
      </c>
      <c r="P1224" s="376">
        <v>40894</v>
      </c>
      <c r="Q1224" s="248"/>
      <c r="R1224" s="251"/>
      <c r="S1224" s="248"/>
      <c r="T1224" s="248" t="s">
        <v>16014</v>
      </c>
      <c r="U1224" s="248" t="s">
        <v>16270</v>
      </c>
    </row>
    <row r="1225" spans="1:21" s="1" customFormat="1" ht="23.25" customHeight="1" x14ac:dyDescent="0.25">
      <c r="A1225" t="s">
        <v>6876</v>
      </c>
      <c r="B1225" t="str">
        <f t="shared" si="81"/>
        <v>32</v>
      </c>
      <c r="C1225" t="str">
        <f t="shared" si="82"/>
        <v>L03</v>
      </c>
      <c r="D1225" t="str">
        <f t="shared" si="83"/>
        <v>124</v>
      </c>
      <c r="E1225" s="161" t="s">
        <v>6877</v>
      </c>
      <c r="F1225" t="s">
        <v>17168</v>
      </c>
      <c r="G1225" t="s">
        <v>6878</v>
      </c>
      <c r="H1225" s="209">
        <v>32</v>
      </c>
      <c r="I1225" s="209" t="s">
        <v>1833</v>
      </c>
      <c r="J1225" s="209">
        <v>124</v>
      </c>
      <c r="K1225" s="209">
        <v>317500</v>
      </c>
      <c r="L1225" s="209">
        <v>210100</v>
      </c>
      <c r="M1225" s="209">
        <v>404</v>
      </c>
      <c r="N1225" s="209">
        <v>3016</v>
      </c>
      <c r="O1225" s="209">
        <v>4001</v>
      </c>
      <c r="P1225" s="376">
        <v>40895</v>
      </c>
      <c r="Q1225" s="248"/>
      <c r="R1225" s="251"/>
      <c r="S1225" s="248"/>
      <c r="T1225" s="248" t="s">
        <v>16014</v>
      </c>
      <c r="U1225" s="248" t="s">
        <v>16270</v>
      </c>
    </row>
    <row r="1226" spans="1:21" s="1" customFormat="1" ht="23.25" customHeight="1" x14ac:dyDescent="0.25">
      <c r="A1226" t="s">
        <v>6879</v>
      </c>
      <c r="B1226" t="str">
        <f t="shared" si="81"/>
        <v>32</v>
      </c>
      <c r="C1226" t="str">
        <f t="shared" si="82"/>
        <v>L03</v>
      </c>
      <c r="D1226" t="str">
        <f t="shared" si="83"/>
        <v>125</v>
      </c>
      <c r="E1226" s="161" t="s">
        <v>6880</v>
      </c>
      <c r="F1226" t="s">
        <v>17168</v>
      </c>
      <c r="G1226" t="s">
        <v>6881</v>
      </c>
      <c r="H1226" s="209">
        <v>32</v>
      </c>
      <c r="I1226" s="209" t="s">
        <v>1833</v>
      </c>
      <c r="J1226" s="209">
        <v>125</v>
      </c>
      <c r="K1226" s="209">
        <v>317500</v>
      </c>
      <c r="L1226" s="209">
        <v>210100</v>
      </c>
      <c r="M1226" s="209">
        <v>404</v>
      </c>
      <c r="N1226" s="209">
        <v>3016</v>
      </c>
      <c r="O1226" s="209">
        <v>4001</v>
      </c>
      <c r="P1226" s="376">
        <v>40896</v>
      </c>
      <c r="Q1226" s="248"/>
      <c r="R1226" s="251"/>
      <c r="S1226" s="248"/>
      <c r="T1226" s="248" t="s">
        <v>16014</v>
      </c>
      <c r="U1226" s="248" t="s">
        <v>16270</v>
      </c>
    </row>
    <row r="1227" spans="1:21" s="1" customFormat="1" ht="23.25" customHeight="1" x14ac:dyDescent="0.25">
      <c r="A1227" t="s">
        <v>6882</v>
      </c>
      <c r="B1227" t="str">
        <f t="shared" si="81"/>
        <v>32</v>
      </c>
      <c r="C1227" t="str">
        <f t="shared" si="82"/>
        <v>L03</v>
      </c>
      <c r="D1227" t="str">
        <f t="shared" si="83"/>
        <v>126</v>
      </c>
      <c r="E1227" s="161" t="s">
        <v>6883</v>
      </c>
      <c r="F1227" t="s">
        <v>17168</v>
      </c>
      <c r="G1227" t="s">
        <v>6884</v>
      </c>
      <c r="H1227" s="209">
        <v>32</v>
      </c>
      <c r="I1227" s="209" t="s">
        <v>1833</v>
      </c>
      <c r="J1227" s="209">
        <v>126</v>
      </c>
      <c r="K1227" s="209">
        <v>317500</v>
      </c>
      <c r="L1227" s="209">
        <v>210100</v>
      </c>
      <c r="M1227" s="209">
        <v>404</v>
      </c>
      <c r="N1227" s="209">
        <v>3016</v>
      </c>
      <c r="O1227" s="209">
        <v>4001</v>
      </c>
      <c r="P1227" s="376">
        <v>40897</v>
      </c>
      <c r="Q1227" s="248"/>
      <c r="R1227" s="251"/>
      <c r="S1227" s="248"/>
      <c r="T1227" s="248" t="s">
        <v>16014</v>
      </c>
      <c r="U1227" s="248" t="s">
        <v>16270</v>
      </c>
    </row>
    <row r="1228" spans="1:21" s="1" customFormat="1" ht="23.25" customHeight="1" x14ac:dyDescent="0.25">
      <c r="A1228" t="s">
        <v>6906</v>
      </c>
      <c r="B1228" t="str">
        <f t="shared" si="81"/>
        <v>32</v>
      </c>
      <c r="C1228" t="str">
        <f t="shared" si="82"/>
        <v>L03</v>
      </c>
      <c r="D1228" t="str">
        <f t="shared" si="83"/>
        <v>134</v>
      </c>
      <c r="E1228" s="161" t="s">
        <v>6907</v>
      </c>
      <c r="F1228" t="s">
        <v>17168</v>
      </c>
      <c r="G1228" t="s">
        <v>6908</v>
      </c>
      <c r="H1228" s="209">
        <v>32</v>
      </c>
      <c r="I1228" s="209" t="s">
        <v>1833</v>
      </c>
      <c r="J1228" s="209">
        <v>134</v>
      </c>
      <c r="K1228" s="209">
        <v>317500</v>
      </c>
      <c r="L1228" s="209">
        <v>210100</v>
      </c>
      <c r="M1228" s="209">
        <v>404</v>
      </c>
      <c r="N1228" s="209">
        <v>3016</v>
      </c>
      <c r="O1228" s="209">
        <v>4001</v>
      </c>
      <c r="P1228" s="376">
        <v>40898</v>
      </c>
      <c r="Q1228" s="248"/>
      <c r="R1228" s="251"/>
      <c r="S1228" s="248"/>
      <c r="T1228" s="248" t="s">
        <v>16014</v>
      </c>
      <c r="U1228" s="248" t="s">
        <v>16270</v>
      </c>
    </row>
    <row r="1229" spans="1:21" s="1" customFormat="1" ht="23.25" customHeight="1" x14ac:dyDescent="0.25">
      <c r="A1229" t="s">
        <v>6885</v>
      </c>
      <c r="B1229" t="str">
        <f t="shared" si="81"/>
        <v>32</v>
      </c>
      <c r="C1229" t="str">
        <f t="shared" si="82"/>
        <v>L03</v>
      </c>
      <c r="D1229" t="str">
        <f t="shared" si="83"/>
        <v>127</v>
      </c>
      <c r="E1229" s="161" t="s">
        <v>6886</v>
      </c>
      <c r="F1229" t="s">
        <v>17168</v>
      </c>
      <c r="G1229" t="s">
        <v>6887</v>
      </c>
      <c r="H1229" s="209">
        <v>32</v>
      </c>
      <c r="I1229" s="209" t="s">
        <v>1833</v>
      </c>
      <c r="J1229" s="209">
        <v>127</v>
      </c>
      <c r="K1229" s="209">
        <v>317500</v>
      </c>
      <c r="L1229" s="209">
        <v>210100</v>
      </c>
      <c r="M1229" s="209">
        <v>404</v>
      </c>
      <c r="N1229" s="209">
        <v>3016</v>
      </c>
      <c r="O1229" s="209">
        <v>4001</v>
      </c>
      <c r="P1229" s="376">
        <v>40899</v>
      </c>
      <c r="Q1229" s="248"/>
      <c r="R1229" s="251"/>
      <c r="S1229" s="248"/>
      <c r="T1229" s="248" t="s">
        <v>16014</v>
      </c>
      <c r="U1229" s="248" t="s">
        <v>16270</v>
      </c>
    </row>
    <row r="1230" spans="1:21" s="1" customFormat="1" ht="23.25" customHeight="1" x14ac:dyDescent="0.25">
      <c r="A1230" t="s">
        <v>6888</v>
      </c>
      <c r="B1230" t="str">
        <f t="shared" si="81"/>
        <v>32</v>
      </c>
      <c r="C1230" t="str">
        <f t="shared" si="82"/>
        <v>L03</v>
      </c>
      <c r="D1230" t="str">
        <f t="shared" si="83"/>
        <v>128</v>
      </c>
      <c r="E1230" s="161" t="s">
        <v>6889</v>
      </c>
      <c r="F1230" t="s">
        <v>17168</v>
      </c>
      <c r="G1230" t="s">
        <v>6890</v>
      </c>
      <c r="H1230" s="209">
        <v>32</v>
      </c>
      <c r="I1230" s="209" t="s">
        <v>1833</v>
      </c>
      <c r="J1230" s="209">
        <v>128</v>
      </c>
      <c r="K1230" s="209">
        <v>317500</v>
      </c>
      <c r="L1230" s="209">
        <v>210100</v>
      </c>
      <c r="M1230" s="209">
        <v>404</v>
      </c>
      <c r="N1230" s="209">
        <v>3016</v>
      </c>
      <c r="O1230" s="209">
        <v>4001</v>
      </c>
      <c r="P1230" s="376">
        <v>40900</v>
      </c>
      <c r="Q1230" s="248"/>
      <c r="R1230" s="251"/>
      <c r="S1230" s="248"/>
      <c r="T1230" s="248" t="s">
        <v>16014</v>
      </c>
      <c r="U1230" s="248" t="s">
        <v>16270</v>
      </c>
    </row>
    <row r="1231" spans="1:21" s="1" customFormat="1" ht="23.25" customHeight="1" x14ac:dyDescent="0.25">
      <c r="A1231" t="s">
        <v>6891</v>
      </c>
      <c r="B1231" t="str">
        <f t="shared" si="81"/>
        <v>32</v>
      </c>
      <c r="C1231" t="str">
        <f t="shared" si="82"/>
        <v>L03</v>
      </c>
      <c r="D1231" t="str">
        <f t="shared" si="83"/>
        <v>129</v>
      </c>
      <c r="E1231" s="161" t="s">
        <v>6892</v>
      </c>
      <c r="F1231" t="s">
        <v>17168</v>
      </c>
      <c r="G1231" t="s">
        <v>6893</v>
      </c>
      <c r="H1231" s="209">
        <v>32</v>
      </c>
      <c r="I1231" s="209" t="s">
        <v>1833</v>
      </c>
      <c r="J1231" s="209">
        <v>129</v>
      </c>
      <c r="K1231" s="209">
        <v>317500</v>
      </c>
      <c r="L1231" s="209">
        <v>210100</v>
      </c>
      <c r="M1231" s="209">
        <v>404</v>
      </c>
      <c r="N1231" s="209">
        <v>3016</v>
      </c>
      <c r="O1231" s="209">
        <v>4001</v>
      </c>
      <c r="P1231" s="376">
        <v>40901</v>
      </c>
      <c r="Q1231" s="248"/>
      <c r="R1231" s="251"/>
      <c r="S1231" s="248"/>
      <c r="T1231" s="248" t="s">
        <v>16014</v>
      </c>
      <c r="U1231" s="248" t="s">
        <v>16270</v>
      </c>
    </row>
    <row r="1232" spans="1:21" s="1" customFormat="1" ht="23.25" customHeight="1" x14ac:dyDescent="0.25">
      <c r="A1232" t="s">
        <v>6894</v>
      </c>
      <c r="B1232" t="str">
        <f t="shared" si="81"/>
        <v>32</v>
      </c>
      <c r="C1232" t="str">
        <f t="shared" si="82"/>
        <v>L03</v>
      </c>
      <c r="D1232" t="str">
        <f t="shared" si="83"/>
        <v>130</v>
      </c>
      <c r="E1232" s="161" t="s">
        <v>6895</v>
      </c>
      <c r="F1232" t="s">
        <v>17168</v>
      </c>
      <c r="G1232" t="s">
        <v>6896</v>
      </c>
      <c r="H1232" s="209">
        <v>32</v>
      </c>
      <c r="I1232" s="209" t="s">
        <v>1833</v>
      </c>
      <c r="J1232" s="209">
        <v>130</v>
      </c>
      <c r="K1232" s="209">
        <v>317500</v>
      </c>
      <c r="L1232" s="209">
        <v>210100</v>
      </c>
      <c r="M1232" s="209">
        <v>404</v>
      </c>
      <c r="N1232" s="209">
        <v>3016</v>
      </c>
      <c r="O1232" s="209">
        <v>4001</v>
      </c>
      <c r="P1232" s="376">
        <v>40902</v>
      </c>
      <c r="Q1232" s="248"/>
      <c r="R1232" s="251"/>
      <c r="S1232" s="248"/>
      <c r="T1232" s="248" t="s">
        <v>16014</v>
      </c>
      <c r="U1232" s="248" t="s">
        <v>16270</v>
      </c>
    </row>
    <row r="1233" spans="1:21" s="1" customFormat="1" ht="23.25" customHeight="1" x14ac:dyDescent="0.25">
      <c r="A1233" t="s">
        <v>6897</v>
      </c>
      <c r="B1233" t="str">
        <f t="shared" si="81"/>
        <v>32</v>
      </c>
      <c r="C1233" t="str">
        <f t="shared" si="82"/>
        <v>L03</v>
      </c>
      <c r="D1233" t="str">
        <f t="shared" si="83"/>
        <v>131</v>
      </c>
      <c r="E1233" s="161" t="s">
        <v>6898</v>
      </c>
      <c r="F1233" t="s">
        <v>17168</v>
      </c>
      <c r="G1233" t="s">
        <v>6899</v>
      </c>
      <c r="H1233" s="209">
        <v>32</v>
      </c>
      <c r="I1233" s="209" t="s">
        <v>1833</v>
      </c>
      <c r="J1233" s="209">
        <v>131</v>
      </c>
      <c r="K1233" s="209">
        <v>317500</v>
      </c>
      <c r="L1233" s="209">
        <v>210100</v>
      </c>
      <c r="M1233" s="209">
        <v>404</v>
      </c>
      <c r="N1233" s="209">
        <v>3016</v>
      </c>
      <c r="O1233" s="209">
        <v>4001</v>
      </c>
      <c r="P1233" s="376">
        <v>40903</v>
      </c>
      <c r="Q1233" s="248"/>
      <c r="R1233" s="251"/>
      <c r="S1233" s="248"/>
      <c r="T1233" s="248" t="s">
        <v>16014</v>
      </c>
      <c r="U1233" s="248" t="s">
        <v>16270</v>
      </c>
    </row>
    <row r="1234" spans="1:21" s="1" customFormat="1" ht="23.25" customHeight="1" x14ac:dyDescent="0.25">
      <c r="A1234" t="s">
        <v>6900</v>
      </c>
      <c r="B1234" t="str">
        <f t="shared" si="81"/>
        <v>32</v>
      </c>
      <c r="C1234" t="str">
        <f t="shared" si="82"/>
        <v>L03</v>
      </c>
      <c r="D1234" t="str">
        <f t="shared" si="83"/>
        <v>132</v>
      </c>
      <c r="E1234" s="161" t="s">
        <v>6901</v>
      </c>
      <c r="F1234" t="s">
        <v>17168</v>
      </c>
      <c r="G1234" t="s">
        <v>6902</v>
      </c>
      <c r="H1234" s="209">
        <v>32</v>
      </c>
      <c r="I1234" s="209" t="s">
        <v>1833</v>
      </c>
      <c r="J1234" s="209">
        <v>132</v>
      </c>
      <c r="K1234" s="209">
        <v>317500</v>
      </c>
      <c r="L1234" s="209">
        <v>210100</v>
      </c>
      <c r="M1234" s="209">
        <v>404</v>
      </c>
      <c r="N1234" s="209">
        <v>3016</v>
      </c>
      <c r="O1234" s="209">
        <v>4001</v>
      </c>
      <c r="P1234" s="376">
        <v>40904</v>
      </c>
      <c r="Q1234" s="248"/>
      <c r="R1234" s="251"/>
      <c r="S1234" s="248"/>
      <c r="T1234" s="248" t="s">
        <v>16014</v>
      </c>
      <c r="U1234" s="248" t="s">
        <v>16270</v>
      </c>
    </row>
    <row r="1235" spans="1:21" s="1" customFormat="1" ht="23.25" customHeight="1" x14ac:dyDescent="0.25">
      <c r="A1235" t="s">
        <v>6903</v>
      </c>
      <c r="B1235" t="str">
        <f t="shared" si="81"/>
        <v>32</v>
      </c>
      <c r="C1235" t="str">
        <f t="shared" si="82"/>
        <v>L03</v>
      </c>
      <c r="D1235" t="str">
        <f t="shared" si="83"/>
        <v>133</v>
      </c>
      <c r="E1235" s="161" t="s">
        <v>6904</v>
      </c>
      <c r="F1235" t="s">
        <v>17168</v>
      </c>
      <c r="G1235" t="s">
        <v>6905</v>
      </c>
      <c r="H1235" s="209">
        <v>32</v>
      </c>
      <c r="I1235" s="209" t="s">
        <v>1833</v>
      </c>
      <c r="J1235" s="209">
        <v>133</v>
      </c>
      <c r="K1235" s="209">
        <v>317500</v>
      </c>
      <c r="L1235" s="209">
        <v>210100</v>
      </c>
      <c r="M1235" s="209">
        <v>404</v>
      </c>
      <c r="N1235" s="209">
        <v>3016</v>
      </c>
      <c r="O1235" s="209">
        <v>4001</v>
      </c>
      <c r="P1235" s="376">
        <v>40905</v>
      </c>
      <c r="Q1235" s="248"/>
      <c r="R1235" s="251"/>
      <c r="S1235" s="248"/>
      <c r="T1235" s="248" t="s">
        <v>16014</v>
      </c>
      <c r="U1235" s="248" t="s">
        <v>16270</v>
      </c>
    </row>
    <row r="1236" spans="1:21" s="1" customFormat="1" ht="23.25" customHeight="1" x14ac:dyDescent="0.25">
      <c r="A1236" t="s">
        <v>6738</v>
      </c>
      <c r="B1236" t="str">
        <f t="shared" si="81"/>
        <v>32</v>
      </c>
      <c r="C1236" t="str">
        <f t="shared" si="82"/>
        <v>L03</v>
      </c>
      <c r="D1236" t="str">
        <f t="shared" si="83"/>
        <v>078</v>
      </c>
      <c r="E1236" s="161" t="s">
        <v>6739</v>
      </c>
      <c r="F1236" t="s">
        <v>17168</v>
      </c>
      <c r="G1236" t="s">
        <v>6740</v>
      </c>
      <c r="H1236" s="209">
        <v>32</v>
      </c>
      <c r="I1236" s="209" t="s">
        <v>1833</v>
      </c>
      <c r="J1236" s="209">
        <v>78</v>
      </c>
      <c r="K1236" s="209">
        <v>317500</v>
      </c>
      <c r="L1236" s="209">
        <v>210100</v>
      </c>
      <c r="M1236" s="209">
        <v>404</v>
      </c>
      <c r="N1236" s="209">
        <v>3016</v>
      </c>
      <c r="O1236" s="209">
        <v>4001</v>
      </c>
      <c r="P1236" s="376">
        <v>40906</v>
      </c>
      <c r="Q1236" s="248"/>
      <c r="R1236" s="251"/>
      <c r="S1236" s="248"/>
      <c r="T1236" s="248" t="s">
        <v>16014</v>
      </c>
      <c r="U1236" s="248" t="s">
        <v>16270</v>
      </c>
    </row>
    <row r="1237" spans="1:21" s="1" customFormat="1" ht="23.25" customHeight="1" x14ac:dyDescent="0.25">
      <c r="A1237" t="s">
        <v>5930</v>
      </c>
      <c r="B1237" t="str">
        <f t="shared" si="81"/>
        <v>32</v>
      </c>
      <c r="C1237" t="str">
        <f t="shared" si="82"/>
        <v>L00</v>
      </c>
      <c r="D1237" t="str">
        <f t="shared" si="83"/>
        <v>H39</v>
      </c>
      <c r="E1237" s="161" t="s">
        <v>5931</v>
      </c>
      <c r="F1237" t="s">
        <v>1552</v>
      </c>
      <c r="G1237" t="s">
        <v>5932</v>
      </c>
      <c r="H1237" s="209">
        <v>32</v>
      </c>
      <c r="I1237" s="209" t="s">
        <v>2258</v>
      </c>
      <c r="J1237" s="209" t="s">
        <v>5933</v>
      </c>
      <c r="K1237" s="209">
        <v>317500</v>
      </c>
      <c r="L1237" s="209">
        <v>210100</v>
      </c>
      <c r="M1237" s="209">
        <v>404</v>
      </c>
      <c r="N1237" s="209">
        <v>3016</v>
      </c>
      <c r="O1237" s="209">
        <v>4001</v>
      </c>
      <c r="P1237" s="376">
        <v>40907</v>
      </c>
      <c r="Q1237" s="248"/>
      <c r="R1237" s="251"/>
      <c r="S1237" s="248"/>
      <c r="T1237" s="248" t="s">
        <v>16014</v>
      </c>
      <c r="U1237" s="248" t="s">
        <v>16270</v>
      </c>
    </row>
    <row r="1238" spans="1:21" s="1" customFormat="1" ht="23.25" customHeight="1" x14ac:dyDescent="0.25">
      <c r="A1238" t="s">
        <v>5934</v>
      </c>
      <c r="B1238" t="str">
        <f t="shared" si="81"/>
        <v>32</v>
      </c>
      <c r="C1238" t="str">
        <f t="shared" si="82"/>
        <v>L00</v>
      </c>
      <c r="D1238" t="str">
        <f t="shared" si="83"/>
        <v>H40</v>
      </c>
      <c r="E1238" s="161" t="s">
        <v>5935</v>
      </c>
      <c r="F1238" t="s">
        <v>1552</v>
      </c>
      <c r="G1238" t="s">
        <v>5936</v>
      </c>
      <c r="H1238" s="209">
        <v>32</v>
      </c>
      <c r="I1238" s="209" t="s">
        <v>2258</v>
      </c>
      <c r="J1238" s="209" t="s">
        <v>5937</v>
      </c>
      <c r="K1238" s="209">
        <v>317500</v>
      </c>
      <c r="L1238" s="209">
        <v>210100</v>
      </c>
      <c r="M1238" s="209">
        <v>404</v>
      </c>
      <c r="N1238" s="209">
        <v>3016</v>
      </c>
      <c r="O1238" s="209">
        <v>4001</v>
      </c>
      <c r="P1238" s="376">
        <v>40908</v>
      </c>
      <c r="Q1238" s="248"/>
      <c r="R1238" s="251"/>
      <c r="S1238" s="248"/>
      <c r="T1238" s="248" t="s">
        <v>16014</v>
      </c>
      <c r="U1238" s="248" t="s">
        <v>16270</v>
      </c>
    </row>
    <row r="1239" spans="1:21" s="1" customFormat="1" ht="23.25" customHeight="1" x14ac:dyDescent="0.25">
      <c r="A1239" t="s">
        <v>5926</v>
      </c>
      <c r="B1239" t="str">
        <f t="shared" si="81"/>
        <v>32</v>
      </c>
      <c r="C1239" t="str">
        <f t="shared" si="82"/>
        <v>L00</v>
      </c>
      <c r="D1239" t="str">
        <f t="shared" si="83"/>
        <v>H38</v>
      </c>
      <c r="E1239" s="161" t="s">
        <v>5927</v>
      </c>
      <c r="F1239" t="s">
        <v>1552</v>
      </c>
      <c r="G1239" t="s">
        <v>5928</v>
      </c>
      <c r="H1239" s="209">
        <v>32</v>
      </c>
      <c r="I1239" s="209" t="s">
        <v>2258</v>
      </c>
      <c r="J1239" s="209" t="s">
        <v>5929</v>
      </c>
      <c r="K1239" s="209">
        <v>317500</v>
      </c>
      <c r="L1239" s="209">
        <v>210100</v>
      </c>
      <c r="M1239" s="209">
        <v>404</v>
      </c>
      <c r="N1239" s="209">
        <v>3016</v>
      </c>
      <c r="O1239" s="209">
        <v>4001</v>
      </c>
      <c r="P1239" s="376">
        <v>40909</v>
      </c>
      <c r="Q1239" s="248"/>
      <c r="R1239" s="251"/>
      <c r="S1239" s="248"/>
      <c r="T1239" s="248" t="s">
        <v>16014</v>
      </c>
      <c r="U1239" s="248" t="s">
        <v>16270</v>
      </c>
    </row>
    <row r="1240" spans="1:21" s="1" customFormat="1" ht="23.25" customHeight="1" x14ac:dyDescent="0.25">
      <c r="A1240" t="s">
        <v>6522</v>
      </c>
      <c r="B1240" t="str">
        <f t="shared" si="81"/>
        <v>32</v>
      </c>
      <c r="C1240" t="str">
        <f t="shared" si="82"/>
        <v>L03</v>
      </c>
      <c r="D1240" t="str">
        <f t="shared" si="83"/>
        <v>006</v>
      </c>
      <c r="E1240" s="161" t="s">
        <v>6523</v>
      </c>
      <c r="F1240" t="s">
        <v>17168</v>
      </c>
      <c r="G1240" t="s">
        <v>6524</v>
      </c>
      <c r="H1240" s="209">
        <v>32</v>
      </c>
      <c r="I1240" s="209" t="s">
        <v>1833</v>
      </c>
      <c r="J1240" s="209">
        <v>6</v>
      </c>
      <c r="K1240" s="209">
        <v>317500</v>
      </c>
      <c r="L1240" s="209">
        <v>210100</v>
      </c>
      <c r="M1240" s="209">
        <v>404</v>
      </c>
      <c r="N1240" s="209">
        <v>3016</v>
      </c>
      <c r="O1240" s="209">
        <v>4001</v>
      </c>
      <c r="P1240" s="376">
        <v>40910</v>
      </c>
      <c r="Q1240" s="248"/>
      <c r="R1240" s="251"/>
      <c r="S1240" s="248"/>
      <c r="T1240" s="248" t="s">
        <v>16014</v>
      </c>
      <c r="U1240" s="248" t="s">
        <v>16270</v>
      </c>
    </row>
    <row r="1241" spans="1:21" s="1" customFormat="1" ht="23.25" customHeight="1" x14ac:dyDescent="0.25">
      <c r="A1241" t="s">
        <v>6534</v>
      </c>
      <c r="B1241" t="str">
        <f t="shared" si="81"/>
        <v>32</v>
      </c>
      <c r="C1241" t="str">
        <f t="shared" si="82"/>
        <v>L03</v>
      </c>
      <c r="D1241" t="str">
        <f t="shared" si="83"/>
        <v>010</v>
      </c>
      <c r="E1241" s="161" t="s">
        <v>6535</v>
      </c>
      <c r="F1241" t="s">
        <v>17168</v>
      </c>
      <c r="G1241" t="s">
        <v>6536</v>
      </c>
      <c r="H1241" s="209">
        <v>32</v>
      </c>
      <c r="I1241" s="209" t="s">
        <v>1833</v>
      </c>
      <c r="J1241" s="209">
        <v>10</v>
      </c>
      <c r="K1241" s="209">
        <v>317500</v>
      </c>
      <c r="L1241" s="209">
        <v>210100</v>
      </c>
      <c r="M1241" s="209">
        <v>404</v>
      </c>
      <c r="N1241" s="209">
        <v>3016</v>
      </c>
      <c r="O1241" s="209">
        <v>4001</v>
      </c>
      <c r="P1241" s="376">
        <v>40911</v>
      </c>
      <c r="Q1241" s="248"/>
      <c r="R1241" s="251"/>
      <c r="S1241" s="248"/>
      <c r="T1241" s="248" t="s">
        <v>16014</v>
      </c>
      <c r="U1241" s="248" t="s">
        <v>16270</v>
      </c>
    </row>
    <row r="1242" spans="1:21" s="1" customFormat="1" ht="23.25" customHeight="1" x14ac:dyDescent="0.25">
      <c r="A1242" t="s">
        <v>5938</v>
      </c>
      <c r="B1242" t="str">
        <f t="shared" si="81"/>
        <v>32</v>
      </c>
      <c r="C1242" t="str">
        <f t="shared" si="82"/>
        <v>L00</v>
      </c>
      <c r="D1242" t="str">
        <f t="shared" si="83"/>
        <v>H41</v>
      </c>
      <c r="E1242" s="161" t="s">
        <v>5939</v>
      </c>
      <c r="F1242" t="s">
        <v>1552</v>
      </c>
      <c r="G1242" t="s">
        <v>5940</v>
      </c>
      <c r="H1242" s="209">
        <v>32</v>
      </c>
      <c r="I1242" s="209" t="s">
        <v>2258</v>
      </c>
      <c r="J1242" s="209" t="s">
        <v>5941</v>
      </c>
      <c r="K1242" s="209">
        <v>317500</v>
      </c>
      <c r="L1242" s="209">
        <v>210100</v>
      </c>
      <c r="M1242" s="209">
        <v>404</v>
      </c>
      <c r="N1242" s="209">
        <v>3016</v>
      </c>
      <c r="O1242" s="209">
        <v>4001</v>
      </c>
      <c r="P1242" s="376">
        <v>40912</v>
      </c>
      <c r="Q1242" s="248"/>
      <c r="R1242" s="251"/>
      <c r="S1242" s="248"/>
      <c r="T1242" s="248" t="s">
        <v>16014</v>
      </c>
      <c r="U1242" s="248" t="s">
        <v>16270</v>
      </c>
    </row>
    <row r="1243" spans="1:21" s="1" customFormat="1" ht="23.25" customHeight="1" x14ac:dyDescent="0.25">
      <c r="A1243" t="s">
        <v>5942</v>
      </c>
      <c r="B1243" t="str">
        <f t="shared" si="81"/>
        <v>32</v>
      </c>
      <c r="C1243" t="str">
        <f t="shared" si="82"/>
        <v>L00</v>
      </c>
      <c r="D1243" t="str">
        <f t="shared" si="83"/>
        <v>H42</v>
      </c>
      <c r="E1243" s="161" t="s">
        <v>5943</v>
      </c>
      <c r="F1243" t="s">
        <v>1552</v>
      </c>
      <c r="G1243" t="s">
        <v>5944</v>
      </c>
      <c r="H1243" s="209">
        <v>32</v>
      </c>
      <c r="I1243" s="209" t="s">
        <v>2258</v>
      </c>
      <c r="J1243" s="209" t="s">
        <v>5945</v>
      </c>
      <c r="K1243" s="209">
        <v>317500</v>
      </c>
      <c r="L1243" s="209">
        <v>210100</v>
      </c>
      <c r="M1243" s="209">
        <v>404</v>
      </c>
      <c r="N1243" s="209">
        <v>3016</v>
      </c>
      <c r="O1243" s="209">
        <v>4001</v>
      </c>
      <c r="P1243" s="376">
        <v>40913</v>
      </c>
      <c r="Q1243" s="248"/>
      <c r="R1243" s="251"/>
      <c r="S1243" s="248"/>
      <c r="T1243" s="248" t="s">
        <v>16014</v>
      </c>
      <c r="U1243" s="248" t="s">
        <v>16270</v>
      </c>
    </row>
    <row r="1244" spans="1:21" s="1" customFormat="1" ht="23.25" customHeight="1" x14ac:dyDescent="0.25">
      <c r="A1244" t="s">
        <v>6540</v>
      </c>
      <c r="B1244" t="str">
        <f t="shared" si="81"/>
        <v>32</v>
      </c>
      <c r="C1244" t="str">
        <f t="shared" si="82"/>
        <v>L03</v>
      </c>
      <c r="D1244" t="str">
        <f t="shared" si="83"/>
        <v>012</v>
      </c>
      <c r="E1244" s="161" t="s">
        <v>6541</v>
      </c>
      <c r="F1244" t="s">
        <v>17168</v>
      </c>
      <c r="G1244" t="s">
        <v>6542</v>
      </c>
      <c r="H1244" s="209">
        <v>32</v>
      </c>
      <c r="I1244" s="209" t="s">
        <v>1833</v>
      </c>
      <c r="J1244" s="209">
        <v>12</v>
      </c>
      <c r="K1244" s="209">
        <v>317500</v>
      </c>
      <c r="L1244" s="209">
        <v>210100</v>
      </c>
      <c r="M1244" s="209">
        <v>404</v>
      </c>
      <c r="N1244" s="209">
        <v>3016</v>
      </c>
      <c r="O1244" s="209">
        <v>4001</v>
      </c>
      <c r="P1244" s="376">
        <v>40914</v>
      </c>
      <c r="Q1244" s="248"/>
      <c r="R1244" s="251"/>
      <c r="S1244" s="248"/>
      <c r="T1244" s="248" t="s">
        <v>16014</v>
      </c>
      <c r="U1244" s="248" t="s">
        <v>16270</v>
      </c>
    </row>
    <row r="1245" spans="1:21" s="1" customFormat="1" ht="23.25" customHeight="1" x14ac:dyDescent="0.25">
      <c r="A1245" t="s">
        <v>6543</v>
      </c>
      <c r="B1245" t="str">
        <f t="shared" si="81"/>
        <v>32</v>
      </c>
      <c r="C1245" t="str">
        <f t="shared" si="82"/>
        <v>L03</v>
      </c>
      <c r="D1245" t="str">
        <f t="shared" si="83"/>
        <v>013</v>
      </c>
      <c r="E1245" s="161" t="s">
        <v>6544</v>
      </c>
      <c r="F1245" t="s">
        <v>17168</v>
      </c>
      <c r="G1245" t="s">
        <v>6545</v>
      </c>
      <c r="H1245" s="209">
        <v>32</v>
      </c>
      <c r="I1245" s="209" t="s">
        <v>1833</v>
      </c>
      <c r="J1245" s="209">
        <v>13</v>
      </c>
      <c r="K1245" s="209">
        <v>317500</v>
      </c>
      <c r="L1245" s="209">
        <v>210100</v>
      </c>
      <c r="M1245" s="209">
        <v>404</v>
      </c>
      <c r="N1245" s="209">
        <v>3016</v>
      </c>
      <c r="O1245" s="209">
        <v>4001</v>
      </c>
      <c r="P1245" s="376">
        <v>40915</v>
      </c>
      <c r="Q1245" s="248"/>
      <c r="R1245" s="251"/>
      <c r="S1245" s="248"/>
      <c r="T1245" s="248" t="s">
        <v>16014</v>
      </c>
      <c r="U1245" s="248" t="s">
        <v>16270</v>
      </c>
    </row>
    <row r="1246" spans="1:21" s="1" customFormat="1" ht="23.25" customHeight="1" x14ac:dyDescent="0.25">
      <c r="A1246" t="s">
        <v>6546</v>
      </c>
      <c r="B1246" t="str">
        <f t="shared" si="81"/>
        <v>32</v>
      </c>
      <c r="C1246" t="str">
        <f t="shared" si="82"/>
        <v>L03</v>
      </c>
      <c r="D1246" t="str">
        <f t="shared" si="83"/>
        <v>014</v>
      </c>
      <c r="E1246" s="161" t="s">
        <v>6547</v>
      </c>
      <c r="F1246" t="s">
        <v>17168</v>
      </c>
      <c r="G1246" t="s">
        <v>6548</v>
      </c>
      <c r="H1246" s="209">
        <v>32</v>
      </c>
      <c r="I1246" s="209" t="s">
        <v>1833</v>
      </c>
      <c r="J1246" s="209">
        <v>14</v>
      </c>
      <c r="K1246" s="209">
        <v>317500</v>
      </c>
      <c r="L1246" s="209">
        <v>210100</v>
      </c>
      <c r="M1246" s="209">
        <v>404</v>
      </c>
      <c r="N1246" s="209">
        <v>3016</v>
      </c>
      <c r="O1246" s="209">
        <v>4001</v>
      </c>
      <c r="P1246" s="376">
        <v>40916</v>
      </c>
      <c r="Q1246" s="248"/>
      <c r="R1246" s="251"/>
      <c r="S1246" s="248"/>
      <c r="T1246" s="248" t="s">
        <v>16014</v>
      </c>
      <c r="U1246" s="248" t="s">
        <v>16270</v>
      </c>
    </row>
    <row r="1247" spans="1:21" s="1" customFormat="1" ht="23.25" customHeight="1" x14ac:dyDescent="0.25">
      <c r="A1247" t="s">
        <v>4850</v>
      </c>
      <c r="B1247" t="str">
        <f t="shared" si="81"/>
        <v>32</v>
      </c>
      <c r="C1247" t="str">
        <f t="shared" si="82"/>
        <v>L00</v>
      </c>
      <c r="D1247" t="str">
        <f t="shared" si="83"/>
        <v>E37</v>
      </c>
      <c r="E1247" s="161" t="s">
        <v>4851</v>
      </c>
      <c r="F1247" t="s">
        <v>1552</v>
      </c>
      <c r="G1247" t="s">
        <v>4852</v>
      </c>
      <c r="H1247" s="209">
        <v>32</v>
      </c>
      <c r="I1247" s="209" t="s">
        <v>2258</v>
      </c>
      <c r="J1247" s="209" t="s">
        <v>4853</v>
      </c>
      <c r="K1247" s="209">
        <v>317500</v>
      </c>
      <c r="L1247" s="209">
        <v>210100</v>
      </c>
      <c r="M1247" s="209">
        <v>404</v>
      </c>
      <c r="N1247" s="209">
        <v>3016</v>
      </c>
      <c r="O1247" s="209">
        <v>4001</v>
      </c>
      <c r="P1247" s="376">
        <v>40917</v>
      </c>
      <c r="Q1247" s="248"/>
      <c r="R1247" s="251"/>
      <c r="S1247" s="248"/>
      <c r="T1247" s="248" t="s">
        <v>16014</v>
      </c>
      <c r="U1247" s="248" t="s">
        <v>16270</v>
      </c>
    </row>
    <row r="1248" spans="1:21" s="1" customFormat="1" ht="23.25" customHeight="1" x14ac:dyDescent="0.25">
      <c r="A1248" t="s">
        <v>4798</v>
      </c>
      <c r="B1248" t="str">
        <f t="shared" si="81"/>
        <v>32</v>
      </c>
      <c r="C1248" t="str">
        <f t="shared" si="82"/>
        <v>L00</v>
      </c>
      <c r="D1248" t="str">
        <f t="shared" si="83"/>
        <v>E24</v>
      </c>
      <c r="E1248" s="161" t="s">
        <v>4799</v>
      </c>
      <c r="F1248" t="s">
        <v>1552</v>
      </c>
      <c r="G1248" t="s">
        <v>4800</v>
      </c>
      <c r="H1248" s="209">
        <v>32</v>
      </c>
      <c r="I1248" s="209" t="s">
        <v>2258</v>
      </c>
      <c r="J1248" s="209" t="s">
        <v>4801</v>
      </c>
      <c r="K1248" s="209">
        <v>317500</v>
      </c>
      <c r="L1248" s="209">
        <v>210100</v>
      </c>
      <c r="M1248" s="209">
        <v>404</v>
      </c>
      <c r="N1248" s="209">
        <v>3016</v>
      </c>
      <c r="O1248" s="209">
        <v>4001</v>
      </c>
      <c r="P1248" s="376">
        <v>40918</v>
      </c>
      <c r="Q1248" s="248"/>
      <c r="R1248" s="251"/>
      <c r="S1248" s="248"/>
      <c r="T1248" s="248" t="s">
        <v>16014</v>
      </c>
      <c r="U1248" s="248" t="s">
        <v>16270</v>
      </c>
    </row>
    <row r="1249" spans="1:21" s="1" customFormat="1" ht="23.25" customHeight="1" x14ac:dyDescent="0.25">
      <c r="A1249" t="s">
        <v>4802</v>
      </c>
      <c r="B1249" t="str">
        <f t="shared" si="81"/>
        <v>32</v>
      </c>
      <c r="C1249" t="str">
        <f t="shared" si="82"/>
        <v>L00</v>
      </c>
      <c r="D1249" t="str">
        <f t="shared" si="83"/>
        <v>E25</v>
      </c>
      <c r="E1249" s="161" t="s">
        <v>4803</v>
      </c>
      <c r="F1249" t="s">
        <v>1552</v>
      </c>
      <c r="G1249" t="s">
        <v>4804</v>
      </c>
      <c r="H1249" s="209">
        <v>32</v>
      </c>
      <c r="I1249" s="209" t="s">
        <v>2258</v>
      </c>
      <c r="J1249" s="209" t="s">
        <v>4805</v>
      </c>
      <c r="K1249" s="209">
        <v>317500</v>
      </c>
      <c r="L1249" s="209">
        <v>210100</v>
      </c>
      <c r="M1249" s="209">
        <v>404</v>
      </c>
      <c r="N1249" s="209">
        <v>3016</v>
      </c>
      <c r="O1249" s="209">
        <v>4001</v>
      </c>
      <c r="P1249" s="376">
        <v>40919</v>
      </c>
      <c r="Q1249" s="248"/>
      <c r="R1249" s="251"/>
      <c r="S1249" s="248"/>
      <c r="T1249" s="248" t="s">
        <v>16014</v>
      </c>
      <c r="U1249" s="248" t="s">
        <v>16270</v>
      </c>
    </row>
    <row r="1250" spans="1:21" s="1" customFormat="1" ht="23.25" customHeight="1" x14ac:dyDescent="0.25">
      <c r="A1250" t="s">
        <v>4806</v>
      </c>
      <c r="B1250" t="str">
        <f t="shared" si="81"/>
        <v>32</v>
      </c>
      <c r="C1250" t="str">
        <f t="shared" si="82"/>
        <v>L00</v>
      </c>
      <c r="D1250" t="str">
        <f t="shared" si="83"/>
        <v>E26</v>
      </c>
      <c r="E1250" s="161" t="s">
        <v>4807</v>
      </c>
      <c r="F1250" t="s">
        <v>1552</v>
      </c>
      <c r="G1250" t="s">
        <v>4808</v>
      </c>
      <c r="H1250" s="209">
        <v>32</v>
      </c>
      <c r="I1250" s="209" t="s">
        <v>2258</v>
      </c>
      <c r="J1250" s="209" t="s">
        <v>4809</v>
      </c>
      <c r="K1250" s="209">
        <v>317500</v>
      </c>
      <c r="L1250" s="209">
        <v>210100</v>
      </c>
      <c r="M1250" s="209">
        <v>404</v>
      </c>
      <c r="N1250" s="209">
        <v>3016</v>
      </c>
      <c r="O1250" s="209">
        <v>4001</v>
      </c>
      <c r="P1250" s="376">
        <v>40920</v>
      </c>
      <c r="Q1250" s="248"/>
      <c r="R1250" s="251"/>
      <c r="S1250" s="248"/>
      <c r="T1250" s="248" t="s">
        <v>16014</v>
      </c>
      <c r="U1250" s="248" t="s">
        <v>16270</v>
      </c>
    </row>
    <row r="1251" spans="1:21" s="1" customFormat="1" ht="23.25" customHeight="1" x14ac:dyDescent="0.25">
      <c r="A1251" t="s">
        <v>4810</v>
      </c>
      <c r="B1251" t="str">
        <f t="shared" si="81"/>
        <v>32</v>
      </c>
      <c r="C1251" t="str">
        <f t="shared" si="82"/>
        <v>L00</v>
      </c>
      <c r="D1251" t="str">
        <f t="shared" si="83"/>
        <v>E27</v>
      </c>
      <c r="E1251" s="161" t="s">
        <v>4811</v>
      </c>
      <c r="F1251" t="s">
        <v>1552</v>
      </c>
      <c r="G1251" t="s">
        <v>4812</v>
      </c>
      <c r="H1251" s="209">
        <v>32</v>
      </c>
      <c r="I1251" s="209" t="s">
        <v>2258</v>
      </c>
      <c r="J1251" s="209" t="s">
        <v>4813</v>
      </c>
      <c r="K1251" s="209">
        <v>317500</v>
      </c>
      <c r="L1251" s="209">
        <v>210100</v>
      </c>
      <c r="M1251" s="209">
        <v>404</v>
      </c>
      <c r="N1251" s="209">
        <v>3016</v>
      </c>
      <c r="O1251" s="209">
        <v>4001</v>
      </c>
      <c r="P1251" s="376">
        <v>40921</v>
      </c>
      <c r="Q1251" s="248"/>
      <c r="R1251" s="251"/>
      <c r="S1251" s="248"/>
      <c r="T1251" s="248" t="s">
        <v>16014</v>
      </c>
      <c r="U1251" s="248" t="s">
        <v>16270</v>
      </c>
    </row>
    <row r="1252" spans="1:21" s="1" customFormat="1" ht="23.25" customHeight="1" x14ac:dyDescent="0.25">
      <c r="A1252" t="s">
        <v>4854</v>
      </c>
      <c r="B1252" t="str">
        <f t="shared" si="81"/>
        <v>32</v>
      </c>
      <c r="C1252" t="str">
        <f t="shared" si="82"/>
        <v>L00</v>
      </c>
      <c r="D1252" t="str">
        <f t="shared" si="83"/>
        <v>E38</v>
      </c>
      <c r="E1252" s="161" t="s">
        <v>4855</v>
      </c>
      <c r="F1252" t="s">
        <v>1552</v>
      </c>
      <c r="G1252" t="s">
        <v>4856</v>
      </c>
      <c r="H1252" s="209">
        <v>32</v>
      </c>
      <c r="I1252" s="209" t="s">
        <v>2258</v>
      </c>
      <c r="J1252" s="209" t="s">
        <v>4857</v>
      </c>
      <c r="K1252" s="209">
        <v>317500</v>
      </c>
      <c r="L1252" s="209">
        <v>210100</v>
      </c>
      <c r="M1252" s="209">
        <v>404</v>
      </c>
      <c r="N1252" s="209">
        <v>3016</v>
      </c>
      <c r="O1252" s="209">
        <v>4001</v>
      </c>
      <c r="P1252" s="376">
        <v>40922</v>
      </c>
      <c r="Q1252" s="248"/>
      <c r="R1252" s="251"/>
      <c r="S1252" s="248"/>
      <c r="T1252" s="248" t="s">
        <v>16014</v>
      </c>
      <c r="U1252" s="248" t="s">
        <v>16270</v>
      </c>
    </row>
    <row r="1253" spans="1:21" s="1" customFormat="1" ht="23.25" customHeight="1" x14ac:dyDescent="0.25">
      <c r="A1253" t="s">
        <v>4814</v>
      </c>
      <c r="B1253" t="str">
        <f t="shared" si="81"/>
        <v>32</v>
      </c>
      <c r="C1253" t="str">
        <f t="shared" si="82"/>
        <v>L00</v>
      </c>
      <c r="D1253" t="str">
        <f t="shared" si="83"/>
        <v>E28</v>
      </c>
      <c r="E1253" s="161" t="s">
        <v>4815</v>
      </c>
      <c r="F1253" t="s">
        <v>1552</v>
      </c>
      <c r="G1253" t="s">
        <v>4816</v>
      </c>
      <c r="H1253" s="209">
        <v>32</v>
      </c>
      <c r="I1253" s="209" t="s">
        <v>2258</v>
      </c>
      <c r="J1253" s="209" t="s">
        <v>4817</v>
      </c>
      <c r="K1253" s="209">
        <v>317500</v>
      </c>
      <c r="L1253" s="209">
        <v>210100</v>
      </c>
      <c r="M1253" s="209">
        <v>404</v>
      </c>
      <c r="N1253" s="209">
        <v>3016</v>
      </c>
      <c r="O1253" s="209">
        <v>4001</v>
      </c>
      <c r="P1253" s="376">
        <v>40923</v>
      </c>
      <c r="Q1253" s="248"/>
      <c r="R1253" s="251"/>
      <c r="S1253" s="248"/>
      <c r="T1253" s="248" t="s">
        <v>16014</v>
      </c>
      <c r="U1253" s="248" t="s">
        <v>16270</v>
      </c>
    </row>
    <row r="1254" spans="1:21" s="1" customFormat="1" ht="23.25" customHeight="1" x14ac:dyDescent="0.25">
      <c r="A1254" t="s">
        <v>4818</v>
      </c>
      <c r="B1254" t="str">
        <f t="shared" si="81"/>
        <v>32</v>
      </c>
      <c r="C1254" t="str">
        <f t="shared" si="82"/>
        <v>L00</v>
      </c>
      <c r="D1254" t="str">
        <f t="shared" si="83"/>
        <v>E29</v>
      </c>
      <c r="E1254" s="161" t="s">
        <v>4819</v>
      </c>
      <c r="F1254" t="s">
        <v>1552</v>
      </c>
      <c r="G1254" t="s">
        <v>4820</v>
      </c>
      <c r="H1254" s="209">
        <v>32</v>
      </c>
      <c r="I1254" s="209" t="s">
        <v>2258</v>
      </c>
      <c r="J1254" s="209" t="s">
        <v>4821</v>
      </c>
      <c r="K1254" s="209">
        <v>317500</v>
      </c>
      <c r="L1254" s="209">
        <v>210100</v>
      </c>
      <c r="M1254" s="209">
        <v>404</v>
      </c>
      <c r="N1254" s="209">
        <v>3016</v>
      </c>
      <c r="O1254" s="209">
        <v>4001</v>
      </c>
      <c r="P1254" s="376">
        <v>40924</v>
      </c>
      <c r="Q1254" s="248"/>
      <c r="R1254" s="251"/>
      <c r="S1254" s="248"/>
      <c r="T1254" s="248" t="s">
        <v>16014</v>
      </c>
      <c r="U1254" s="248" t="s">
        <v>16270</v>
      </c>
    </row>
    <row r="1255" spans="1:21" s="1" customFormat="1" ht="23.25" customHeight="1" x14ac:dyDescent="0.25">
      <c r="A1255" t="s">
        <v>4822</v>
      </c>
      <c r="B1255" t="str">
        <f t="shared" si="81"/>
        <v>32</v>
      </c>
      <c r="C1255" t="str">
        <f t="shared" si="82"/>
        <v>L00</v>
      </c>
      <c r="D1255" t="str">
        <f t="shared" si="83"/>
        <v>E30</v>
      </c>
      <c r="E1255" s="161" t="s">
        <v>4823</v>
      </c>
      <c r="F1255" t="s">
        <v>1552</v>
      </c>
      <c r="G1255" t="s">
        <v>4824</v>
      </c>
      <c r="H1255" s="209">
        <v>32</v>
      </c>
      <c r="I1255" s="209" t="s">
        <v>2258</v>
      </c>
      <c r="J1255" s="209" t="s">
        <v>4825</v>
      </c>
      <c r="K1255" s="209">
        <v>317500</v>
      </c>
      <c r="L1255" s="209">
        <v>210100</v>
      </c>
      <c r="M1255" s="209">
        <v>404</v>
      </c>
      <c r="N1255" s="209">
        <v>3016</v>
      </c>
      <c r="O1255" s="209">
        <v>4001</v>
      </c>
      <c r="P1255" s="376">
        <v>40925</v>
      </c>
      <c r="Q1255" s="248"/>
      <c r="R1255" s="251"/>
      <c r="S1255" s="248"/>
      <c r="T1255" s="248" t="s">
        <v>16014</v>
      </c>
      <c r="U1255" s="248" t="s">
        <v>16270</v>
      </c>
    </row>
    <row r="1256" spans="1:21" s="1" customFormat="1" ht="23.25" customHeight="1" x14ac:dyDescent="0.25">
      <c r="A1256" t="s">
        <v>6792</v>
      </c>
      <c r="B1256" t="str">
        <f t="shared" si="81"/>
        <v>32</v>
      </c>
      <c r="C1256" t="str">
        <f t="shared" si="82"/>
        <v>L03</v>
      </c>
      <c r="D1256" t="str">
        <f t="shared" si="83"/>
        <v>096</v>
      </c>
      <c r="E1256" s="161" t="s">
        <v>6793</v>
      </c>
      <c r="F1256" t="s">
        <v>17168</v>
      </c>
      <c r="G1256" t="s">
        <v>6794</v>
      </c>
      <c r="H1256" s="209">
        <v>32</v>
      </c>
      <c r="I1256" s="209" t="s">
        <v>1833</v>
      </c>
      <c r="J1256" s="209">
        <v>96</v>
      </c>
      <c r="K1256" s="209">
        <v>317500</v>
      </c>
      <c r="L1256" s="209">
        <v>210100</v>
      </c>
      <c r="M1256" s="209">
        <v>404</v>
      </c>
      <c r="N1256" s="209">
        <v>3016</v>
      </c>
      <c r="O1256" s="209">
        <v>4001</v>
      </c>
      <c r="P1256" s="376">
        <v>40926</v>
      </c>
      <c r="Q1256" s="248"/>
      <c r="R1256" s="251"/>
      <c r="S1256" s="248"/>
      <c r="T1256" s="248" t="s">
        <v>16014</v>
      </c>
      <c r="U1256" s="248" t="s">
        <v>16270</v>
      </c>
    </row>
    <row r="1257" spans="1:21" s="1" customFormat="1" ht="23.25" customHeight="1" x14ac:dyDescent="0.25">
      <c r="A1257" t="s">
        <v>6795</v>
      </c>
      <c r="B1257" t="str">
        <f t="shared" si="81"/>
        <v>32</v>
      </c>
      <c r="C1257" t="str">
        <f t="shared" si="82"/>
        <v>L03</v>
      </c>
      <c r="D1257" t="str">
        <f t="shared" si="83"/>
        <v>097</v>
      </c>
      <c r="E1257" s="161" t="s">
        <v>6796</v>
      </c>
      <c r="F1257" t="s">
        <v>17168</v>
      </c>
      <c r="G1257" t="s">
        <v>6797</v>
      </c>
      <c r="H1257" s="209">
        <v>32</v>
      </c>
      <c r="I1257" s="209" t="s">
        <v>1833</v>
      </c>
      <c r="J1257" s="209">
        <v>97</v>
      </c>
      <c r="K1257" s="209">
        <v>317500</v>
      </c>
      <c r="L1257" s="209">
        <v>210100</v>
      </c>
      <c r="M1257" s="209">
        <v>404</v>
      </c>
      <c r="N1257" s="209">
        <v>3016</v>
      </c>
      <c r="O1257" s="209">
        <v>4001</v>
      </c>
      <c r="P1257" s="376">
        <v>40927</v>
      </c>
      <c r="Q1257" s="248"/>
      <c r="R1257" s="251"/>
      <c r="S1257" s="248"/>
      <c r="T1257" s="248" t="s">
        <v>16014</v>
      </c>
      <c r="U1257" s="248" t="s">
        <v>16270</v>
      </c>
    </row>
    <row r="1258" spans="1:21" s="1" customFormat="1" ht="23.25" customHeight="1" x14ac:dyDescent="0.25">
      <c r="A1258" t="s">
        <v>4826</v>
      </c>
      <c r="B1258" t="str">
        <f t="shared" si="81"/>
        <v>32</v>
      </c>
      <c r="C1258" t="str">
        <f t="shared" si="82"/>
        <v>L00</v>
      </c>
      <c r="D1258" t="str">
        <f t="shared" si="83"/>
        <v>E31</v>
      </c>
      <c r="E1258" s="161" t="s">
        <v>4827</v>
      </c>
      <c r="F1258" t="s">
        <v>1552</v>
      </c>
      <c r="G1258" t="s">
        <v>4828</v>
      </c>
      <c r="H1258" s="209">
        <v>32</v>
      </c>
      <c r="I1258" s="209" t="s">
        <v>2258</v>
      </c>
      <c r="J1258" s="209" t="s">
        <v>4829</v>
      </c>
      <c r="K1258" s="209">
        <v>317500</v>
      </c>
      <c r="L1258" s="209">
        <v>210100</v>
      </c>
      <c r="M1258" s="209">
        <v>404</v>
      </c>
      <c r="N1258" s="209">
        <v>3016</v>
      </c>
      <c r="O1258" s="209">
        <v>4001</v>
      </c>
      <c r="P1258" s="376">
        <v>40928</v>
      </c>
      <c r="Q1258" s="248"/>
      <c r="R1258" s="251"/>
      <c r="S1258" s="248"/>
      <c r="T1258" s="248" t="s">
        <v>16014</v>
      </c>
      <c r="U1258" s="248" t="s">
        <v>16270</v>
      </c>
    </row>
    <row r="1259" spans="1:21" s="1" customFormat="1" ht="23.25" customHeight="1" x14ac:dyDescent="0.25">
      <c r="A1259" t="s">
        <v>6654</v>
      </c>
      <c r="B1259" t="str">
        <f t="shared" si="81"/>
        <v>32</v>
      </c>
      <c r="C1259" t="str">
        <f t="shared" si="82"/>
        <v>L03</v>
      </c>
      <c r="D1259" t="str">
        <f t="shared" si="83"/>
        <v>050</v>
      </c>
      <c r="E1259" s="161" t="s">
        <v>6655</v>
      </c>
      <c r="F1259" t="s">
        <v>17168</v>
      </c>
      <c r="G1259" t="s">
        <v>6656</v>
      </c>
      <c r="H1259" s="209">
        <v>32</v>
      </c>
      <c r="I1259" s="209" t="s">
        <v>1833</v>
      </c>
      <c r="J1259" s="209">
        <v>50</v>
      </c>
      <c r="K1259" s="209">
        <v>317500</v>
      </c>
      <c r="L1259" s="209">
        <v>210100</v>
      </c>
      <c r="M1259" s="209">
        <v>404</v>
      </c>
      <c r="N1259" s="209">
        <v>3016</v>
      </c>
      <c r="O1259" s="209">
        <v>4001</v>
      </c>
      <c r="P1259" s="376">
        <v>40929</v>
      </c>
      <c r="Q1259" s="248"/>
      <c r="R1259" s="251"/>
      <c r="S1259" s="248"/>
      <c r="T1259" s="248" t="s">
        <v>16014</v>
      </c>
      <c r="U1259" s="248" t="s">
        <v>16270</v>
      </c>
    </row>
    <row r="1260" spans="1:21" s="1" customFormat="1" ht="23.25" customHeight="1" x14ac:dyDescent="0.25">
      <c r="A1260" t="s">
        <v>6513</v>
      </c>
      <c r="B1260" t="str">
        <f t="shared" si="81"/>
        <v>32</v>
      </c>
      <c r="C1260" t="str">
        <f t="shared" si="82"/>
        <v>L03</v>
      </c>
      <c r="D1260" t="str">
        <f t="shared" si="83"/>
        <v>003</v>
      </c>
      <c r="E1260" s="161" t="s">
        <v>6514</v>
      </c>
      <c r="F1260" t="s">
        <v>17168</v>
      </c>
      <c r="G1260" t="s">
        <v>6515</v>
      </c>
      <c r="H1260" s="209">
        <v>32</v>
      </c>
      <c r="I1260" s="209" t="s">
        <v>1833</v>
      </c>
      <c r="J1260" s="209">
        <v>3</v>
      </c>
      <c r="K1260" s="209">
        <v>317500</v>
      </c>
      <c r="L1260" s="209">
        <v>210100</v>
      </c>
      <c r="M1260" s="209">
        <v>404</v>
      </c>
      <c r="N1260" s="209">
        <v>3016</v>
      </c>
      <c r="O1260" s="209">
        <v>4001</v>
      </c>
      <c r="P1260" s="376">
        <v>40930</v>
      </c>
      <c r="Q1260" s="248"/>
      <c r="R1260" s="251"/>
      <c r="S1260" s="248"/>
      <c r="T1260" s="248" t="s">
        <v>16014</v>
      </c>
      <c r="U1260" s="248" t="s">
        <v>16270</v>
      </c>
    </row>
    <row r="1261" spans="1:21" s="1" customFormat="1" ht="23.25" customHeight="1" x14ac:dyDescent="0.25">
      <c r="A1261" t="s">
        <v>6648</v>
      </c>
      <c r="B1261" t="str">
        <f t="shared" si="81"/>
        <v>32</v>
      </c>
      <c r="C1261" t="str">
        <f t="shared" si="82"/>
        <v>L03</v>
      </c>
      <c r="D1261" t="str">
        <f t="shared" si="83"/>
        <v>048</v>
      </c>
      <c r="E1261" s="161" t="s">
        <v>6649</v>
      </c>
      <c r="F1261" t="s">
        <v>17168</v>
      </c>
      <c r="G1261" t="s">
        <v>6650</v>
      </c>
      <c r="H1261" s="209">
        <v>32</v>
      </c>
      <c r="I1261" s="209" t="s">
        <v>1833</v>
      </c>
      <c r="J1261" s="209">
        <v>48</v>
      </c>
      <c r="K1261" s="209">
        <v>317500</v>
      </c>
      <c r="L1261" s="209">
        <v>210100</v>
      </c>
      <c r="M1261" s="209">
        <v>404</v>
      </c>
      <c r="N1261" s="209">
        <v>3016</v>
      </c>
      <c r="O1261" s="209">
        <v>4001</v>
      </c>
      <c r="P1261" s="376">
        <v>40931</v>
      </c>
      <c r="Q1261" s="248"/>
      <c r="R1261" s="251"/>
      <c r="S1261" s="248"/>
      <c r="T1261" s="248" t="s">
        <v>16014</v>
      </c>
      <c r="U1261" s="248" t="s">
        <v>16270</v>
      </c>
    </row>
    <row r="1262" spans="1:21" s="1" customFormat="1" ht="23.25" customHeight="1" x14ac:dyDescent="0.25">
      <c r="A1262" t="s">
        <v>4830</v>
      </c>
      <c r="B1262" t="str">
        <f t="shared" si="81"/>
        <v>32</v>
      </c>
      <c r="C1262" t="str">
        <f t="shared" si="82"/>
        <v>L00</v>
      </c>
      <c r="D1262" t="str">
        <f t="shared" si="83"/>
        <v>E32</v>
      </c>
      <c r="E1262" s="161" t="s">
        <v>4831</v>
      </c>
      <c r="F1262" t="s">
        <v>1552</v>
      </c>
      <c r="G1262" t="s">
        <v>4832</v>
      </c>
      <c r="H1262" s="209">
        <v>32</v>
      </c>
      <c r="I1262" s="209" t="s">
        <v>2258</v>
      </c>
      <c r="J1262" s="209" t="s">
        <v>4833</v>
      </c>
      <c r="K1262" s="209">
        <v>317500</v>
      </c>
      <c r="L1262" s="209">
        <v>210100</v>
      </c>
      <c r="M1262" s="209">
        <v>404</v>
      </c>
      <c r="N1262" s="209">
        <v>3016</v>
      </c>
      <c r="O1262" s="209">
        <v>4001</v>
      </c>
      <c r="P1262" s="376">
        <v>40932</v>
      </c>
      <c r="Q1262" s="248"/>
      <c r="R1262" s="251"/>
      <c r="S1262" s="248"/>
      <c r="T1262" s="248" t="s">
        <v>16014</v>
      </c>
      <c r="U1262" s="248" t="s">
        <v>16270</v>
      </c>
    </row>
    <row r="1263" spans="1:21" s="1" customFormat="1" ht="23.25" customHeight="1" x14ac:dyDescent="0.25">
      <c r="A1263" t="s">
        <v>6561</v>
      </c>
      <c r="B1263" t="str">
        <f t="shared" si="81"/>
        <v>32</v>
      </c>
      <c r="C1263" t="str">
        <f t="shared" si="82"/>
        <v>L03</v>
      </c>
      <c r="D1263" t="str">
        <f t="shared" si="83"/>
        <v>019</v>
      </c>
      <c r="E1263" s="161" t="s">
        <v>6562</v>
      </c>
      <c r="F1263" t="s">
        <v>17168</v>
      </c>
      <c r="G1263" t="s">
        <v>6563</v>
      </c>
      <c r="H1263" s="209">
        <v>32</v>
      </c>
      <c r="I1263" s="209" t="s">
        <v>1833</v>
      </c>
      <c r="J1263" s="209">
        <v>19</v>
      </c>
      <c r="K1263" s="209">
        <v>317500</v>
      </c>
      <c r="L1263" s="209">
        <v>210100</v>
      </c>
      <c r="M1263" s="209">
        <v>404</v>
      </c>
      <c r="N1263" s="209">
        <v>3016</v>
      </c>
      <c r="O1263" s="209">
        <v>4001</v>
      </c>
      <c r="P1263" s="376">
        <v>40933</v>
      </c>
      <c r="Q1263" s="248"/>
      <c r="R1263" s="251"/>
      <c r="S1263" s="248"/>
      <c r="T1263" s="248" t="s">
        <v>16014</v>
      </c>
      <c r="U1263" s="248" t="s">
        <v>16270</v>
      </c>
    </row>
    <row r="1264" spans="1:21" s="1" customFormat="1" ht="23.25" customHeight="1" x14ac:dyDescent="0.25">
      <c r="A1264" t="s">
        <v>6657</v>
      </c>
      <c r="B1264" t="str">
        <f t="shared" si="81"/>
        <v>32</v>
      </c>
      <c r="C1264" t="str">
        <f t="shared" si="82"/>
        <v>L03</v>
      </c>
      <c r="D1264" t="str">
        <f t="shared" si="83"/>
        <v>051</v>
      </c>
      <c r="E1264" s="161" t="s">
        <v>6658</v>
      </c>
      <c r="F1264" t="s">
        <v>17168</v>
      </c>
      <c r="G1264" t="s">
        <v>6659</v>
      </c>
      <c r="H1264" s="209">
        <v>32</v>
      </c>
      <c r="I1264" s="209" t="s">
        <v>1833</v>
      </c>
      <c r="J1264" s="209">
        <v>51</v>
      </c>
      <c r="K1264" s="209">
        <v>317500</v>
      </c>
      <c r="L1264" s="209">
        <v>210100</v>
      </c>
      <c r="M1264" s="209">
        <v>404</v>
      </c>
      <c r="N1264" s="209">
        <v>3016</v>
      </c>
      <c r="O1264" s="209">
        <v>4001</v>
      </c>
      <c r="P1264" s="376">
        <v>40934</v>
      </c>
      <c r="Q1264" s="248"/>
      <c r="R1264" s="251"/>
      <c r="S1264" s="248"/>
      <c r="T1264" s="248" t="s">
        <v>16014</v>
      </c>
      <c r="U1264" s="248" t="s">
        <v>16270</v>
      </c>
    </row>
    <row r="1265" spans="1:21" s="1" customFormat="1" ht="23.25" customHeight="1" x14ac:dyDescent="0.25">
      <c r="A1265" t="s">
        <v>6660</v>
      </c>
      <c r="B1265" t="str">
        <f t="shared" si="81"/>
        <v>32</v>
      </c>
      <c r="C1265" t="str">
        <f t="shared" si="82"/>
        <v>L03</v>
      </c>
      <c r="D1265" t="str">
        <f t="shared" si="83"/>
        <v>052</v>
      </c>
      <c r="E1265" s="161" t="s">
        <v>6661</v>
      </c>
      <c r="F1265" t="s">
        <v>17168</v>
      </c>
      <c r="G1265" t="s">
        <v>6662</v>
      </c>
      <c r="H1265" s="209">
        <v>32</v>
      </c>
      <c r="I1265" s="209" t="s">
        <v>1833</v>
      </c>
      <c r="J1265" s="209">
        <v>52</v>
      </c>
      <c r="K1265" s="209">
        <v>317500</v>
      </c>
      <c r="L1265" s="209">
        <v>210100</v>
      </c>
      <c r="M1265" s="209">
        <v>404</v>
      </c>
      <c r="N1265" s="209">
        <v>3016</v>
      </c>
      <c r="O1265" s="209">
        <v>4001</v>
      </c>
      <c r="P1265" s="376">
        <v>40935</v>
      </c>
      <c r="Q1265" s="248"/>
      <c r="R1265" s="251"/>
      <c r="S1265" s="248"/>
      <c r="T1265" s="248" t="s">
        <v>16014</v>
      </c>
      <c r="U1265" s="248" t="s">
        <v>16270</v>
      </c>
    </row>
    <row r="1266" spans="1:21" s="1" customFormat="1" ht="23.25" customHeight="1" x14ac:dyDescent="0.25">
      <c r="A1266" t="s">
        <v>6663</v>
      </c>
      <c r="B1266" t="str">
        <f t="shared" si="81"/>
        <v>32</v>
      </c>
      <c r="C1266" t="str">
        <f t="shared" si="82"/>
        <v>L03</v>
      </c>
      <c r="D1266" t="str">
        <f t="shared" si="83"/>
        <v>053</v>
      </c>
      <c r="E1266" s="161" t="s">
        <v>6664</v>
      </c>
      <c r="F1266" t="s">
        <v>17168</v>
      </c>
      <c r="G1266" t="s">
        <v>6665</v>
      </c>
      <c r="H1266" s="209">
        <v>32</v>
      </c>
      <c r="I1266" s="209" t="s">
        <v>1833</v>
      </c>
      <c r="J1266" s="209">
        <v>53</v>
      </c>
      <c r="K1266" s="209">
        <v>317500</v>
      </c>
      <c r="L1266" s="209">
        <v>210100</v>
      </c>
      <c r="M1266" s="209">
        <v>404</v>
      </c>
      <c r="N1266" s="209">
        <v>3016</v>
      </c>
      <c r="O1266" s="209">
        <v>4001</v>
      </c>
      <c r="P1266" s="376">
        <v>40936</v>
      </c>
      <c r="Q1266" s="248"/>
      <c r="R1266" s="251"/>
      <c r="S1266" s="248"/>
      <c r="T1266" s="248" t="s">
        <v>16014</v>
      </c>
      <c r="U1266" s="248" t="s">
        <v>16270</v>
      </c>
    </row>
    <row r="1267" spans="1:21" s="1" customFormat="1" ht="23.25" customHeight="1" x14ac:dyDescent="0.25">
      <c r="A1267" t="s">
        <v>6666</v>
      </c>
      <c r="B1267" t="str">
        <f t="shared" si="81"/>
        <v>32</v>
      </c>
      <c r="C1267" t="str">
        <f t="shared" si="82"/>
        <v>L03</v>
      </c>
      <c r="D1267" t="str">
        <f t="shared" si="83"/>
        <v>054</v>
      </c>
      <c r="E1267" s="161" t="s">
        <v>6667</v>
      </c>
      <c r="F1267" t="s">
        <v>17168</v>
      </c>
      <c r="G1267" t="s">
        <v>6668</v>
      </c>
      <c r="H1267" s="209">
        <v>32</v>
      </c>
      <c r="I1267" s="209" t="s">
        <v>1833</v>
      </c>
      <c r="J1267" s="209">
        <v>54</v>
      </c>
      <c r="K1267" s="209">
        <v>317500</v>
      </c>
      <c r="L1267" s="209">
        <v>210100</v>
      </c>
      <c r="M1267" s="209">
        <v>404</v>
      </c>
      <c r="N1267" s="209">
        <v>3016</v>
      </c>
      <c r="O1267" s="209">
        <v>4001</v>
      </c>
      <c r="P1267" s="376">
        <v>40937</v>
      </c>
      <c r="Q1267" s="248"/>
      <c r="R1267" s="251"/>
      <c r="S1267" s="248"/>
      <c r="T1267" s="248" t="s">
        <v>16014</v>
      </c>
      <c r="U1267" s="248" t="s">
        <v>16270</v>
      </c>
    </row>
    <row r="1268" spans="1:21" s="1" customFormat="1" ht="23.25" customHeight="1" x14ac:dyDescent="0.25">
      <c r="A1268" t="s">
        <v>6651</v>
      </c>
      <c r="B1268" t="str">
        <f t="shared" si="81"/>
        <v>32</v>
      </c>
      <c r="C1268" t="str">
        <f t="shared" si="82"/>
        <v>L03</v>
      </c>
      <c r="D1268" t="str">
        <f t="shared" si="83"/>
        <v>049</v>
      </c>
      <c r="E1268" s="161" t="s">
        <v>6652</v>
      </c>
      <c r="F1268" t="s">
        <v>17168</v>
      </c>
      <c r="G1268" t="s">
        <v>6653</v>
      </c>
      <c r="H1268" s="209">
        <v>32</v>
      </c>
      <c r="I1268" s="209" t="s">
        <v>1833</v>
      </c>
      <c r="J1268" s="209">
        <v>49</v>
      </c>
      <c r="K1268" s="209">
        <v>317500</v>
      </c>
      <c r="L1268" s="209">
        <v>210100</v>
      </c>
      <c r="M1268" s="209">
        <v>404</v>
      </c>
      <c r="N1268" s="209">
        <v>3016</v>
      </c>
      <c r="O1268" s="209">
        <v>4001</v>
      </c>
      <c r="P1268" s="376">
        <v>40938</v>
      </c>
      <c r="Q1268" s="248"/>
      <c r="R1268" s="251"/>
      <c r="S1268" s="248"/>
      <c r="T1268" s="248" t="s">
        <v>16014</v>
      </c>
      <c r="U1268" s="248" t="s">
        <v>16270</v>
      </c>
    </row>
    <row r="1269" spans="1:21" s="1" customFormat="1" ht="23.25" customHeight="1" x14ac:dyDescent="0.25">
      <c r="A1269" t="s">
        <v>4834</v>
      </c>
      <c r="B1269" t="str">
        <f t="shared" si="81"/>
        <v>32</v>
      </c>
      <c r="C1269" t="str">
        <f t="shared" si="82"/>
        <v>L00</v>
      </c>
      <c r="D1269" t="str">
        <f t="shared" si="83"/>
        <v>E33</v>
      </c>
      <c r="E1269" s="161" t="s">
        <v>4835</v>
      </c>
      <c r="F1269" t="s">
        <v>1552</v>
      </c>
      <c r="G1269" t="s">
        <v>4836</v>
      </c>
      <c r="H1269" s="209">
        <v>32</v>
      </c>
      <c r="I1269" s="209" t="s">
        <v>2258</v>
      </c>
      <c r="J1269" s="209" t="s">
        <v>4837</v>
      </c>
      <c r="K1269" s="209">
        <v>317500</v>
      </c>
      <c r="L1269" s="209">
        <v>210100</v>
      </c>
      <c r="M1269" s="209">
        <v>404</v>
      </c>
      <c r="N1269" s="209">
        <v>3016</v>
      </c>
      <c r="O1269" s="209">
        <v>4001</v>
      </c>
      <c r="P1269" s="376">
        <v>40939</v>
      </c>
      <c r="Q1269" s="248"/>
      <c r="R1269" s="251"/>
      <c r="S1269" s="248"/>
      <c r="T1269" s="248" t="s">
        <v>16014</v>
      </c>
      <c r="U1269" s="248" t="s">
        <v>16270</v>
      </c>
    </row>
    <row r="1270" spans="1:21" s="1" customFormat="1" ht="23.25" customHeight="1" x14ac:dyDescent="0.25">
      <c r="A1270" t="s">
        <v>6669</v>
      </c>
      <c r="B1270" t="str">
        <f t="shared" si="81"/>
        <v>32</v>
      </c>
      <c r="C1270" t="str">
        <f t="shared" si="82"/>
        <v>L03</v>
      </c>
      <c r="D1270" t="str">
        <f t="shared" si="83"/>
        <v>055</v>
      </c>
      <c r="E1270" s="161" t="s">
        <v>6670</v>
      </c>
      <c r="F1270" t="s">
        <v>17168</v>
      </c>
      <c r="G1270" t="s">
        <v>6671</v>
      </c>
      <c r="H1270" s="209">
        <v>32</v>
      </c>
      <c r="I1270" s="209" t="s">
        <v>1833</v>
      </c>
      <c r="J1270" s="209">
        <v>55</v>
      </c>
      <c r="K1270" s="209">
        <v>317500</v>
      </c>
      <c r="L1270" s="209">
        <v>210100</v>
      </c>
      <c r="M1270" s="209">
        <v>404</v>
      </c>
      <c r="N1270" s="209">
        <v>3016</v>
      </c>
      <c r="O1270" s="209">
        <v>4001</v>
      </c>
      <c r="P1270" s="376">
        <v>40940</v>
      </c>
      <c r="Q1270" s="248"/>
      <c r="R1270" s="251"/>
      <c r="S1270" s="248"/>
      <c r="T1270" s="248" t="s">
        <v>16014</v>
      </c>
      <c r="U1270" s="248" t="s">
        <v>16270</v>
      </c>
    </row>
    <row r="1271" spans="1:21" s="1" customFormat="1" ht="23.25" customHeight="1" x14ac:dyDescent="0.25">
      <c r="A1271" t="s">
        <v>4866</v>
      </c>
      <c r="B1271" t="str">
        <f t="shared" si="81"/>
        <v>32</v>
      </c>
      <c r="C1271" t="str">
        <f t="shared" si="82"/>
        <v>L00</v>
      </c>
      <c r="D1271" t="str">
        <f t="shared" si="83"/>
        <v>E41</v>
      </c>
      <c r="E1271" s="161" t="s">
        <v>4867</v>
      </c>
      <c r="F1271" t="s">
        <v>1552</v>
      </c>
      <c r="G1271" t="s">
        <v>4868</v>
      </c>
      <c r="H1271" s="209">
        <v>32</v>
      </c>
      <c r="I1271" s="209" t="s">
        <v>2258</v>
      </c>
      <c r="J1271" s="209" t="s">
        <v>4869</v>
      </c>
      <c r="K1271" s="209">
        <v>317500</v>
      </c>
      <c r="L1271" s="209">
        <v>210100</v>
      </c>
      <c r="M1271" s="209">
        <v>404</v>
      </c>
      <c r="N1271" s="209">
        <v>3016</v>
      </c>
      <c r="O1271" s="209">
        <v>4001</v>
      </c>
      <c r="P1271" s="376">
        <v>40941</v>
      </c>
      <c r="Q1271" s="248"/>
      <c r="R1271" s="251"/>
      <c r="S1271" s="248"/>
      <c r="T1271" s="248" t="s">
        <v>16014</v>
      </c>
      <c r="U1271" s="248" t="s">
        <v>16270</v>
      </c>
    </row>
    <row r="1272" spans="1:21" s="1" customFormat="1" ht="23.25" customHeight="1" x14ac:dyDescent="0.25">
      <c r="A1272" t="s">
        <v>4999</v>
      </c>
      <c r="B1272" t="str">
        <f t="shared" si="81"/>
        <v>32</v>
      </c>
      <c r="C1272" t="str">
        <f t="shared" si="82"/>
        <v>L00</v>
      </c>
      <c r="D1272" t="str">
        <f t="shared" si="83"/>
        <v>E75</v>
      </c>
      <c r="E1272" s="161" t="s">
        <v>4867</v>
      </c>
      <c r="F1272" t="s">
        <v>1552</v>
      </c>
      <c r="G1272" t="s">
        <v>4868</v>
      </c>
      <c r="H1272" s="209">
        <v>32</v>
      </c>
      <c r="I1272" s="209" t="s">
        <v>2258</v>
      </c>
      <c r="J1272" s="209" t="s">
        <v>5000</v>
      </c>
      <c r="K1272" s="209">
        <v>317500</v>
      </c>
      <c r="L1272" s="209">
        <v>210100</v>
      </c>
      <c r="M1272" s="209">
        <v>404</v>
      </c>
      <c r="N1272" s="209">
        <v>3016</v>
      </c>
      <c r="O1272" s="209">
        <v>4001</v>
      </c>
      <c r="P1272" s="376">
        <v>40942</v>
      </c>
      <c r="Q1272" s="248"/>
      <c r="R1272" s="251"/>
      <c r="S1272" s="248"/>
      <c r="T1272" s="248" t="s">
        <v>16014</v>
      </c>
      <c r="U1272" s="248" t="s">
        <v>16270</v>
      </c>
    </row>
    <row r="1273" spans="1:21" s="1" customFormat="1" ht="23.25" customHeight="1" x14ac:dyDescent="0.25">
      <c r="A1273" t="s">
        <v>6672</v>
      </c>
      <c r="B1273" t="str">
        <f t="shared" si="81"/>
        <v>32</v>
      </c>
      <c r="C1273" t="str">
        <f t="shared" si="82"/>
        <v>L03</v>
      </c>
      <c r="D1273" t="str">
        <f t="shared" si="83"/>
        <v>056</v>
      </c>
      <c r="E1273" s="161" t="s">
        <v>6673</v>
      </c>
      <c r="F1273" t="s">
        <v>17168</v>
      </c>
      <c r="G1273" t="s">
        <v>6674</v>
      </c>
      <c r="H1273" s="209">
        <v>32</v>
      </c>
      <c r="I1273" s="209" t="s">
        <v>1833</v>
      </c>
      <c r="J1273" s="209">
        <v>56</v>
      </c>
      <c r="K1273" s="209">
        <v>317500</v>
      </c>
      <c r="L1273" s="209">
        <v>210100</v>
      </c>
      <c r="M1273" s="209">
        <v>404</v>
      </c>
      <c r="N1273" s="209">
        <v>3016</v>
      </c>
      <c r="O1273" s="209">
        <v>4001</v>
      </c>
      <c r="P1273" s="376">
        <v>40943</v>
      </c>
      <c r="Q1273" s="248"/>
      <c r="R1273" s="251"/>
      <c r="S1273" s="248"/>
      <c r="T1273" s="248" t="s">
        <v>16014</v>
      </c>
      <c r="U1273" s="248" t="s">
        <v>16270</v>
      </c>
    </row>
    <row r="1274" spans="1:21" s="1" customFormat="1" ht="23.25" customHeight="1" x14ac:dyDescent="0.25">
      <c r="A1274" t="s">
        <v>6675</v>
      </c>
      <c r="B1274" t="str">
        <f t="shared" si="81"/>
        <v>32</v>
      </c>
      <c r="C1274" t="str">
        <f t="shared" si="82"/>
        <v>L03</v>
      </c>
      <c r="D1274" t="str">
        <f t="shared" si="83"/>
        <v>057</v>
      </c>
      <c r="E1274" s="161" t="s">
        <v>6676</v>
      </c>
      <c r="F1274" t="s">
        <v>17168</v>
      </c>
      <c r="G1274" t="s">
        <v>6677</v>
      </c>
      <c r="H1274" s="209">
        <v>32</v>
      </c>
      <c r="I1274" s="209" t="s">
        <v>1833</v>
      </c>
      <c r="J1274" s="209">
        <v>57</v>
      </c>
      <c r="K1274" s="209">
        <v>317500</v>
      </c>
      <c r="L1274" s="209">
        <v>210100</v>
      </c>
      <c r="M1274" s="209">
        <v>404</v>
      </c>
      <c r="N1274" s="209">
        <v>3016</v>
      </c>
      <c r="O1274" s="209">
        <v>4001</v>
      </c>
      <c r="P1274" s="376">
        <v>40944</v>
      </c>
      <c r="Q1274" s="248"/>
      <c r="R1274" s="251"/>
      <c r="S1274" s="248"/>
      <c r="T1274" s="248" t="s">
        <v>16014</v>
      </c>
      <c r="U1274" s="248" t="s">
        <v>16270</v>
      </c>
    </row>
    <row r="1275" spans="1:21" s="1" customFormat="1" ht="23.25" customHeight="1" x14ac:dyDescent="0.25">
      <c r="A1275" t="s">
        <v>6678</v>
      </c>
      <c r="B1275" t="str">
        <f t="shared" si="81"/>
        <v>32</v>
      </c>
      <c r="C1275" t="str">
        <f t="shared" si="82"/>
        <v>L03</v>
      </c>
      <c r="D1275" t="str">
        <f t="shared" si="83"/>
        <v>058</v>
      </c>
      <c r="E1275" s="161" t="s">
        <v>6679</v>
      </c>
      <c r="F1275" t="s">
        <v>17168</v>
      </c>
      <c r="G1275" t="s">
        <v>6680</v>
      </c>
      <c r="H1275" s="209">
        <v>32</v>
      </c>
      <c r="I1275" s="209" t="s">
        <v>1833</v>
      </c>
      <c r="J1275" s="209">
        <v>58</v>
      </c>
      <c r="K1275" s="209">
        <v>317500</v>
      </c>
      <c r="L1275" s="209">
        <v>210100</v>
      </c>
      <c r="M1275" s="209">
        <v>404</v>
      </c>
      <c r="N1275" s="209">
        <v>3016</v>
      </c>
      <c r="O1275" s="209">
        <v>4001</v>
      </c>
      <c r="P1275" s="376">
        <v>40945</v>
      </c>
      <c r="Q1275" s="248"/>
      <c r="R1275" s="251"/>
      <c r="S1275" s="248"/>
      <c r="T1275" s="248" t="s">
        <v>16014</v>
      </c>
      <c r="U1275" s="248" t="s">
        <v>16270</v>
      </c>
    </row>
    <row r="1276" spans="1:21" s="1" customFormat="1" ht="23.25" customHeight="1" x14ac:dyDescent="0.25">
      <c r="A1276" t="s">
        <v>6798</v>
      </c>
      <c r="B1276" t="str">
        <f t="shared" si="81"/>
        <v>32</v>
      </c>
      <c r="C1276" t="str">
        <f t="shared" si="82"/>
        <v>L03</v>
      </c>
      <c r="D1276" t="str">
        <f t="shared" si="83"/>
        <v>098</v>
      </c>
      <c r="E1276" s="161" t="s">
        <v>6799</v>
      </c>
      <c r="F1276" t="s">
        <v>17168</v>
      </c>
      <c r="G1276" t="s">
        <v>6800</v>
      </c>
      <c r="H1276" s="209">
        <v>32</v>
      </c>
      <c r="I1276" s="209" t="s">
        <v>1833</v>
      </c>
      <c r="J1276" s="209">
        <v>98</v>
      </c>
      <c r="K1276" s="209">
        <v>317500</v>
      </c>
      <c r="L1276" s="209">
        <v>210100</v>
      </c>
      <c r="M1276" s="209">
        <v>404</v>
      </c>
      <c r="N1276" s="209">
        <v>3016</v>
      </c>
      <c r="O1276" s="209">
        <v>4001</v>
      </c>
      <c r="P1276" s="376">
        <v>40946</v>
      </c>
      <c r="Q1276" s="248"/>
      <c r="R1276" s="251"/>
      <c r="S1276" s="248"/>
      <c r="T1276" s="248" t="s">
        <v>16014</v>
      </c>
      <c r="U1276" s="248" t="s">
        <v>16270</v>
      </c>
    </row>
    <row r="1277" spans="1:21" s="1" customFormat="1" ht="23.25" customHeight="1" x14ac:dyDescent="0.25">
      <c r="A1277" t="s">
        <v>6681</v>
      </c>
      <c r="B1277" t="str">
        <f t="shared" si="81"/>
        <v>32</v>
      </c>
      <c r="C1277" t="str">
        <f t="shared" si="82"/>
        <v>L03</v>
      </c>
      <c r="D1277" t="str">
        <f t="shared" si="83"/>
        <v>059</v>
      </c>
      <c r="E1277" s="161" t="s">
        <v>6682</v>
      </c>
      <c r="F1277" t="s">
        <v>17168</v>
      </c>
      <c r="G1277" t="s">
        <v>6683</v>
      </c>
      <c r="H1277" s="209">
        <v>32</v>
      </c>
      <c r="I1277" s="209" t="s">
        <v>1833</v>
      </c>
      <c r="J1277" s="209">
        <v>59</v>
      </c>
      <c r="K1277" s="209">
        <v>317500</v>
      </c>
      <c r="L1277" s="209">
        <v>210100</v>
      </c>
      <c r="M1277" s="209">
        <v>404</v>
      </c>
      <c r="N1277" s="209">
        <v>3016</v>
      </c>
      <c r="O1277" s="209">
        <v>4001</v>
      </c>
      <c r="P1277" s="376">
        <v>40947</v>
      </c>
      <c r="Q1277" s="248"/>
      <c r="R1277" s="251"/>
      <c r="S1277" s="248"/>
      <c r="T1277" s="248" t="s">
        <v>16014</v>
      </c>
      <c r="U1277" s="248" t="s">
        <v>16270</v>
      </c>
    </row>
    <row r="1278" spans="1:21" s="1" customFormat="1" ht="23.25" customHeight="1" x14ac:dyDescent="0.25">
      <c r="A1278" t="s">
        <v>4838</v>
      </c>
      <c r="B1278" t="str">
        <f t="shared" si="81"/>
        <v>32</v>
      </c>
      <c r="C1278" t="str">
        <f t="shared" si="82"/>
        <v>L00</v>
      </c>
      <c r="D1278" t="str">
        <f t="shared" si="83"/>
        <v>E34</v>
      </c>
      <c r="E1278" s="161" t="s">
        <v>4839</v>
      </c>
      <c r="F1278" t="s">
        <v>1552</v>
      </c>
      <c r="G1278" t="s">
        <v>4840</v>
      </c>
      <c r="H1278" s="209">
        <v>32</v>
      </c>
      <c r="I1278" s="209" t="s">
        <v>2258</v>
      </c>
      <c r="J1278" s="209" t="s">
        <v>4841</v>
      </c>
      <c r="K1278" s="209">
        <v>317500</v>
      </c>
      <c r="L1278" s="209">
        <v>210100</v>
      </c>
      <c r="M1278" s="209">
        <v>404</v>
      </c>
      <c r="N1278" s="209">
        <v>3016</v>
      </c>
      <c r="O1278" s="209">
        <v>4001</v>
      </c>
      <c r="P1278" s="376">
        <v>40948</v>
      </c>
      <c r="Q1278" s="248"/>
      <c r="R1278" s="251"/>
      <c r="S1278" s="248"/>
      <c r="T1278" s="248" t="s">
        <v>16014</v>
      </c>
      <c r="U1278" s="248" t="s">
        <v>16270</v>
      </c>
    </row>
    <row r="1279" spans="1:21" s="1" customFormat="1" ht="23.25" customHeight="1" x14ac:dyDescent="0.25">
      <c r="A1279" t="s">
        <v>6684</v>
      </c>
      <c r="B1279" t="str">
        <f t="shared" si="81"/>
        <v>32</v>
      </c>
      <c r="C1279" t="str">
        <f t="shared" si="82"/>
        <v>L03</v>
      </c>
      <c r="D1279" t="str">
        <f t="shared" si="83"/>
        <v>060</v>
      </c>
      <c r="E1279" s="161" t="s">
        <v>6685</v>
      </c>
      <c r="F1279" t="s">
        <v>17168</v>
      </c>
      <c r="G1279" t="s">
        <v>6686</v>
      </c>
      <c r="H1279" s="209">
        <v>32</v>
      </c>
      <c r="I1279" s="209" t="s">
        <v>1833</v>
      </c>
      <c r="J1279" s="209">
        <v>60</v>
      </c>
      <c r="K1279" s="209">
        <v>317500</v>
      </c>
      <c r="L1279" s="209">
        <v>210100</v>
      </c>
      <c r="M1279" s="209">
        <v>404</v>
      </c>
      <c r="N1279" s="209">
        <v>3016</v>
      </c>
      <c r="O1279" s="209">
        <v>4001</v>
      </c>
      <c r="P1279" s="376">
        <v>40949</v>
      </c>
      <c r="Q1279" s="248"/>
      <c r="R1279" s="251"/>
      <c r="S1279" s="248"/>
      <c r="T1279" s="248" t="s">
        <v>16014</v>
      </c>
      <c r="U1279" s="248" t="s">
        <v>16270</v>
      </c>
    </row>
    <row r="1280" spans="1:21" s="1" customFormat="1" ht="23.25" customHeight="1" x14ac:dyDescent="0.25">
      <c r="A1280" t="s">
        <v>6687</v>
      </c>
      <c r="B1280" t="str">
        <f t="shared" ref="B1280:B1343" si="84">LEFT(A1280,2)</f>
        <v>32</v>
      </c>
      <c r="C1280" t="str">
        <f t="shared" ref="C1280:C1343" si="85">MID(A1280,4,3)</f>
        <v>L03</v>
      </c>
      <c r="D1280" t="str">
        <f t="shared" ref="D1280:D1343" si="86">RIGHT(A1280,3)</f>
        <v>061</v>
      </c>
      <c r="E1280" s="161" t="s">
        <v>6688</v>
      </c>
      <c r="F1280" t="s">
        <v>17168</v>
      </c>
      <c r="G1280" t="s">
        <v>6689</v>
      </c>
      <c r="H1280" s="209">
        <v>32</v>
      </c>
      <c r="I1280" s="209" t="s">
        <v>1833</v>
      </c>
      <c r="J1280" s="209">
        <v>61</v>
      </c>
      <c r="K1280" s="209">
        <v>317500</v>
      </c>
      <c r="L1280" s="209">
        <v>210100</v>
      </c>
      <c r="M1280" s="209">
        <v>404</v>
      </c>
      <c r="N1280" s="209">
        <v>3016</v>
      </c>
      <c r="O1280" s="209">
        <v>4001</v>
      </c>
      <c r="P1280" s="376">
        <v>40950</v>
      </c>
      <c r="Q1280" s="248"/>
      <c r="R1280" s="251"/>
      <c r="S1280" s="248"/>
      <c r="T1280" s="248" t="s">
        <v>16014</v>
      </c>
      <c r="U1280" s="248" t="s">
        <v>16270</v>
      </c>
    </row>
    <row r="1281" spans="1:21" s="1" customFormat="1" ht="23.25" customHeight="1" x14ac:dyDescent="0.25">
      <c r="A1281" t="s">
        <v>6690</v>
      </c>
      <c r="B1281" t="str">
        <f t="shared" si="84"/>
        <v>32</v>
      </c>
      <c r="C1281" t="str">
        <f t="shared" si="85"/>
        <v>L03</v>
      </c>
      <c r="D1281" t="str">
        <f t="shared" si="86"/>
        <v>062</v>
      </c>
      <c r="E1281" s="161" t="s">
        <v>6691</v>
      </c>
      <c r="F1281" t="s">
        <v>17168</v>
      </c>
      <c r="G1281" t="s">
        <v>6692</v>
      </c>
      <c r="H1281" s="209">
        <v>32</v>
      </c>
      <c r="I1281" s="209" t="s">
        <v>1833</v>
      </c>
      <c r="J1281" s="209">
        <v>62</v>
      </c>
      <c r="K1281" s="209">
        <v>317500</v>
      </c>
      <c r="L1281" s="209">
        <v>210100</v>
      </c>
      <c r="M1281" s="209">
        <v>404</v>
      </c>
      <c r="N1281" s="209">
        <v>3016</v>
      </c>
      <c r="O1281" s="209">
        <v>4001</v>
      </c>
      <c r="P1281" s="376">
        <v>40951</v>
      </c>
      <c r="Q1281" s="248"/>
      <c r="R1281" s="251"/>
      <c r="S1281" s="248"/>
      <c r="T1281" s="248" t="s">
        <v>16014</v>
      </c>
      <c r="U1281" s="248" t="s">
        <v>16270</v>
      </c>
    </row>
    <row r="1282" spans="1:21" s="1" customFormat="1" ht="23.25" customHeight="1" x14ac:dyDescent="0.25">
      <c r="A1282" t="s">
        <v>6693</v>
      </c>
      <c r="B1282" t="str">
        <f t="shared" si="84"/>
        <v>32</v>
      </c>
      <c r="C1282" t="str">
        <f t="shared" si="85"/>
        <v>L03</v>
      </c>
      <c r="D1282" t="str">
        <f t="shared" si="86"/>
        <v>063</v>
      </c>
      <c r="E1282" s="161" t="s">
        <v>6694</v>
      </c>
      <c r="F1282" t="s">
        <v>17168</v>
      </c>
      <c r="G1282" t="s">
        <v>6695</v>
      </c>
      <c r="H1282" s="209">
        <v>32</v>
      </c>
      <c r="I1282" s="209" t="s">
        <v>1833</v>
      </c>
      <c r="J1282" s="209">
        <v>63</v>
      </c>
      <c r="K1282" s="209">
        <v>317500</v>
      </c>
      <c r="L1282" s="209">
        <v>210100</v>
      </c>
      <c r="M1282" s="209">
        <v>404</v>
      </c>
      <c r="N1282" s="209">
        <v>3016</v>
      </c>
      <c r="O1282" s="209">
        <v>4001</v>
      </c>
      <c r="P1282" s="376">
        <v>40952</v>
      </c>
      <c r="Q1282" s="248"/>
      <c r="R1282" s="251"/>
      <c r="S1282" s="248"/>
      <c r="T1282" s="248" t="s">
        <v>16014</v>
      </c>
      <c r="U1282" s="248" t="s">
        <v>16270</v>
      </c>
    </row>
    <row r="1283" spans="1:21" s="1" customFormat="1" ht="23.25" customHeight="1" x14ac:dyDescent="0.25">
      <c r="A1283" t="s">
        <v>5255</v>
      </c>
      <c r="B1283" t="str">
        <f t="shared" si="84"/>
        <v>32</v>
      </c>
      <c r="C1283" t="str">
        <f t="shared" si="85"/>
        <v>L00</v>
      </c>
      <c r="D1283" t="str">
        <f t="shared" si="86"/>
        <v>F43</v>
      </c>
      <c r="E1283" s="161" t="s">
        <v>5256</v>
      </c>
      <c r="F1283" t="s">
        <v>1552</v>
      </c>
      <c r="G1283" t="s">
        <v>5257</v>
      </c>
      <c r="H1283" s="209">
        <v>32</v>
      </c>
      <c r="I1283" s="209" t="s">
        <v>2258</v>
      </c>
      <c r="J1283" s="209" t="s">
        <v>5258</v>
      </c>
      <c r="K1283" s="209">
        <v>317500</v>
      </c>
      <c r="L1283" s="209">
        <v>210100</v>
      </c>
      <c r="M1283" s="209">
        <v>404</v>
      </c>
      <c r="N1283" s="209">
        <v>3016</v>
      </c>
      <c r="O1283" s="209">
        <v>4001</v>
      </c>
      <c r="P1283" s="376">
        <v>40953</v>
      </c>
      <c r="Q1283" s="248"/>
      <c r="R1283" s="251"/>
      <c r="S1283" s="248"/>
      <c r="T1283" s="248" t="s">
        <v>16014</v>
      </c>
      <c r="U1283" s="248" t="s">
        <v>16270</v>
      </c>
    </row>
    <row r="1284" spans="1:21" s="1" customFormat="1" ht="23.25" customHeight="1" x14ac:dyDescent="0.25">
      <c r="A1284" t="s">
        <v>6696</v>
      </c>
      <c r="B1284" t="str">
        <f t="shared" si="84"/>
        <v>32</v>
      </c>
      <c r="C1284" t="str">
        <f t="shared" si="85"/>
        <v>L03</v>
      </c>
      <c r="D1284" t="str">
        <f t="shared" si="86"/>
        <v>064</v>
      </c>
      <c r="E1284" s="161" t="s">
        <v>6697</v>
      </c>
      <c r="F1284" t="s">
        <v>17168</v>
      </c>
      <c r="G1284" t="s">
        <v>6698</v>
      </c>
      <c r="H1284" s="209">
        <v>32</v>
      </c>
      <c r="I1284" s="209" t="s">
        <v>1833</v>
      </c>
      <c r="J1284" s="209">
        <v>64</v>
      </c>
      <c r="K1284" s="209">
        <v>317500</v>
      </c>
      <c r="L1284" s="209">
        <v>210100</v>
      </c>
      <c r="M1284" s="209">
        <v>404</v>
      </c>
      <c r="N1284" s="209">
        <v>3016</v>
      </c>
      <c r="O1284" s="209">
        <v>4001</v>
      </c>
      <c r="P1284" s="376">
        <v>40954</v>
      </c>
      <c r="Q1284" s="248"/>
      <c r="R1284" s="251"/>
      <c r="S1284" s="248"/>
      <c r="T1284" s="248" t="s">
        <v>16014</v>
      </c>
      <c r="U1284" s="248" t="s">
        <v>16270</v>
      </c>
    </row>
    <row r="1285" spans="1:21" s="1" customFormat="1" ht="23.25" customHeight="1" x14ac:dyDescent="0.25">
      <c r="A1285" t="s">
        <v>6699</v>
      </c>
      <c r="B1285" t="str">
        <f t="shared" si="84"/>
        <v>32</v>
      </c>
      <c r="C1285" t="str">
        <f t="shared" si="85"/>
        <v>L03</v>
      </c>
      <c r="D1285" t="str">
        <f t="shared" si="86"/>
        <v>065</v>
      </c>
      <c r="E1285" s="161" t="s">
        <v>6700</v>
      </c>
      <c r="F1285" t="s">
        <v>17168</v>
      </c>
      <c r="G1285" t="s">
        <v>6701</v>
      </c>
      <c r="H1285" s="209">
        <v>32</v>
      </c>
      <c r="I1285" s="209" t="s">
        <v>1833</v>
      </c>
      <c r="J1285" s="209">
        <v>65</v>
      </c>
      <c r="K1285" s="209">
        <v>317500</v>
      </c>
      <c r="L1285" s="209">
        <v>210100</v>
      </c>
      <c r="M1285" s="209">
        <v>404</v>
      </c>
      <c r="N1285" s="209">
        <v>3016</v>
      </c>
      <c r="O1285" s="209">
        <v>4001</v>
      </c>
      <c r="P1285" s="376">
        <v>40955</v>
      </c>
      <c r="Q1285" s="248"/>
      <c r="R1285" s="251"/>
      <c r="S1285" s="248"/>
      <c r="T1285" s="248" t="s">
        <v>16014</v>
      </c>
      <c r="U1285" s="248" t="s">
        <v>16270</v>
      </c>
    </row>
    <row r="1286" spans="1:21" s="1" customFormat="1" ht="23.25" customHeight="1" x14ac:dyDescent="0.25">
      <c r="A1286" t="s">
        <v>6702</v>
      </c>
      <c r="B1286" t="str">
        <f t="shared" si="84"/>
        <v>32</v>
      </c>
      <c r="C1286" t="str">
        <f t="shared" si="85"/>
        <v>L03</v>
      </c>
      <c r="D1286" t="str">
        <f t="shared" si="86"/>
        <v>066</v>
      </c>
      <c r="E1286" s="161" t="s">
        <v>6703</v>
      </c>
      <c r="F1286" t="s">
        <v>17168</v>
      </c>
      <c r="G1286" t="s">
        <v>6704</v>
      </c>
      <c r="H1286" s="209">
        <v>32</v>
      </c>
      <c r="I1286" s="209" t="s">
        <v>1833</v>
      </c>
      <c r="J1286" s="209">
        <v>66</v>
      </c>
      <c r="K1286" s="209">
        <v>317500</v>
      </c>
      <c r="L1286" s="209">
        <v>210100</v>
      </c>
      <c r="M1286" s="209">
        <v>404</v>
      </c>
      <c r="N1286" s="209">
        <v>3016</v>
      </c>
      <c r="O1286" s="209">
        <v>4001</v>
      </c>
      <c r="P1286" s="376">
        <v>40956</v>
      </c>
      <c r="Q1286" s="248"/>
      <c r="R1286" s="251"/>
      <c r="S1286" s="248"/>
      <c r="T1286" s="248" t="s">
        <v>16014</v>
      </c>
      <c r="U1286" s="248" t="s">
        <v>16270</v>
      </c>
    </row>
    <row r="1287" spans="1:21" s="1" customFormat="1" ht="23.25" customHeight="1" x14ac:dyDescent="0.25">
      <c r="A1287" t="s">
        <v>4842</v>
      </c>
      <c r="B1287" t="str">
        <f t="shared" si="84"/>
        <v>32</v>
      </c>
      <c r="C1287" t="str">
        <f t="shared" si="85"/>
        <v>L00</v>
      </c>
      <c r="D1287" t="str">
        <f t="shared" si="86"/>
        <v>E35</v>
      </c>
      <c r="E1287" s="161" t="s">
        <v>4843</v>
      </c>
      <c r="F1287" t="s">
        <v>1552</v>
      </c>
      <c r="G1287" t="s">
        <v>4844</v>
      </c>
      <c r="H1287" s="209">
        <v>32</v>
      </c>
      <c r="I1287" s="209" t="s">
        <v>2258</v>
      </c>
      <c r="J1287" s="209" t="s">
        <v>4845</v>
      </c>
      <c r="K1287" s="209">
        <v>317500</v>
      </c>
      <c r="L1287" s="209">
        <v>210100</v>
      </c>
      <c r="M1287" s="209">
        <v>404</v>
      </c>
      <c r="N1287" s="209">
        <v>3016</v>
      </c>
      <c r="O1287" s="209">
        <v>4001</v>
      </c>
      <c r="P1287" s="376">
        <v>40957</v>
      </c>
      <c r="Q1287" s="248"/>
      <c r="R1287" s="251"/>
      <c r="S1287" s="248"/>
      <c r="T1287" s="248" t="s">
        <v>16014</v>
      </c>
      <c r="U1287" s="248" t="s">
        <v>16270</v>
      </c>
    </row>
    <row r="1288" spans="1:21" s="1" customFormat="1" ht="23.25" customHeight="1" x14ac:dyDescent="0.25">
      <c r="A1288" t="s">
        <v>6705</v>
      </c>
      <c r="B1288" t="str">
        <f t="shared" si="84"/>
        <v>32</v>
      </c>
      <c r="C1288" t="str">
        <f t="shared" si="85"/>
        <v>L03</v>
      </c>
      <c r="D1288" t="str">
        <f t="shared" si="86"/>
        <v>067</v>
      </c>
      <c r="E1288" s="161" t="s">
        <v>6706</v>
      </c>
      <c r="F1288" t="s">
        <v>17168</v>
      </c>
      <c r="G1288" t="s">
        <v>6707</v>
      </c>
      <c r="H1288" s="209">
        <v>32</v>
      </c>
      <c r="I1288" s="209" t="s">
        <v>1833</v>
      </c>
      <c r="J1288" s="209">
        <v>67</v>
      </c>
      <c r="K1288" s="209">
        <v>317500</v>
      </c>
      <c r="L1288" s="209">
        <v>210100</v>
      </c>
      <c r="M1288" s="209">
        <v>404</v>
      </c>
      <c r="N1288" s="209">
        <v>3016</v>
      </c>
      <c r="O1288" s="209">
        <v>4001</v>
      </c>
      <c r="P1288" s="376">
        <v>40958</v>
      </c>
      <c r="Q1288" s="248"/>
      <c r="R1288" s="251"/>
      <c r="S1288" s="248"/>
      <c r="T1288" s="248" t="s">
        <v>16014</v>
      </c>
      <c r="U1288" s="248" t="s">
        <v>16270</v>
      </c>
    </row>
    <row r="1289" spans="1:21" s="1" customFormat="1" ht="23.25" customHeight="1" x14ac:dyDescent="0.25">
      <c r="A1289" t="s">
        <v>6708</v>
      </c>
      <c r="B1289" t="str">
        <f t="shared" si="84"/>
        <v>32</v>
      </c>
      <c r="C1289" t="str">
        <f t="shared" si="85"/>
        <v>L03</v>
      </c>
      <c r="D1289" t="str">
        <f t="shared" si="86"/>
        <v>068</v>
      </c>
      <c r="E1289" s="161" t="s">
        <v>6709</v>
      </c>
      <c r="F1289" t="s">
        <v>17168</v>
      </c>
      <c r="G1289" t="s">
        <v>6710</v>
      </c>
      <c r="H1289" s="209">
        <v>32</v>
      </c>
      <c r="I1289" s="209" t="s">
        <v>1833</v>
      </c>
      <c r="J1289" s="209">
        <v>68</v>
      </c>
      <c r="K1289" s="209">
        <v>317500</v>
      </c>
      <c r="L1289" s="209">
        <v>210100</v>
      </c>
      <c r="M1289" s="209">
        <v>404</v>
      </c>
      <c r="N1289" s="209">
        <v>3016</v>
      </c>
      <c r="O1289" s="209">
        <v>4001</v>
      </c>
      <c r="P1289" s="376">
        <v>40959</v>
      </c>
      <c r="Q1289" s="248"/>
      <c r="R1289" s="251"/>
      <c r="S1289" s="248"/>
      <c r="T1289" s="248" t="s">
        <v>16014</v>
      </c>
      <c r="U1289" s="248" t="s">
        <v>16270</v>
      </c>
    </row>
    <row r="1290" spans="1:21" s="1" customFormat="1" ht="23.25" customHeight="1" x14ac:dyDescent="0.25">
      <c r="A1290" t="s">
        <v>6711</v>
      </c>
      <c r="B1290" t="str">
        <f t="shared" si="84"/>
        <v>32</v>
      </c>
      <c r="C1290" t="str">
        <f t="shared" si="85"/>
        <v>L03</v>
      </c>
      <c r="D1290" t="str">
        <f t="shared" si="86"/>
        <v>069</v>
      </c>
      <c r="E1290" s="161" t="s">
        <v>6712</v>
      </c>
      <c r="F1290" t="s">
        <v>17168</v>
      </c>
      <c r="G1290" t="s">
        <v>6713</v>
      </c>
      <c r="H1290" s="209">
        <v>32</v>
      </c>
      <c r="I1290" s="209" t="s">
        <v>1833</v>
      </c>
      <c r="J1290" s="209">
        <v>69</v>
      </c>
      <c r="K1290" s="209">
        <v>317500</v>
      </c>
      <c r="L1290" s="209">
        <v>210100</v>
      </c>
      <c r="M1290" s="209">
        <v>404</v>
      </c>
      <c r="N1290" s="209">
        <v>3016</v>
      </c>
      <c r="O1290" s="209">
        <v>4001</v>
      </c>
      <c r="P1290" s="376">
        <v>40960</v>
      </c>
      <c r="Q1290" s="248"/>
      <c r="R1290" s="251"/>
      <c r="S1290" s="248"/>
      <c r="T1290" s="248" t="s">
        <v>16014</v>
      </c>
      <c r="U1290" s="248" t="s">
        <v>16270</v>
      </c>
    </row>
    <row r="1291" spans="1:21" s="1" customFormat="1" ht="23.25" customHeight="1" x14ac:dyDescent="0.25">
      <c r="A1291" t="s">
        <v>6714</v>
      </c>
      <c r="B1291" t="str">
        <f t="shared" si="84"/>
        <v>32</v>
      </c>
      <c r="C1291" t="str">
        <f t="shared" si="85"/>
        <v>L03</v>
      </c>
      <c r="D1291" t="str">
        <f t="shared" si="86"/>
        <v>070</v>
      </c>
      <c r="E1291" s="161" t="s">
        <v>6715</v>
      </c>
      <c r="F1291" t="s">
        <v>17168</v>
      </c>
      <c r="G1291" t="s">
        <v>6716</v>
      </c>
      <c r="H1291" s="209">
        <v>32</v>
      </c>
      <c r="I1291" s="209" t="s">
        <v>1833</v>
      </c>
      <c r="J1291" s="209">
        <v>70</v>
      </c>
      <c r="K1291" s="209">
        <v>317500</v>
      </c>
      <c r="L1291" s="209">
        <v>210100</v>
      </c>
      <c r="M1291" s="209">
        <v>404</v>
      </c>
      <c r="N1291" s="209">
        <v>3016</v>
      </c>
      <c r="O1291" s="209">
        <v>4001</v>
      </c>
      <c r="P1291" s="376">
        <v>40961</v>
      </c>
      <c r="Q1291" s="248"/>
      <c r="R1291" s="251"/>
      <c r="S1291" s="248"/>
      <c r="T1291" s="248" t="s">
        <v>16014</v>
      </c>
      <c r="U1291" s="248" t="s">
        <v>16270</v>
      </c>
    </row>
    <row r="1292" spans="1:21" s="1" customFormat="1" ht="23.25" customHeight="1" x14ac:dyDescent="0.25">
      <c r="A1292" t="s">
        <v>6801</v>
      </c>
      <c r="B1292" t="str">
        <f t="shared" si="84"/>
        <v>32</v>
      </c>
      <c r="C1292" t="str">
        <f t="shared" si="85"/>
        <v>L03</v>
      </c>
      <c r="D1292" t="str">
        <f t="shared" si="86"/>
        <v>099</v>
      </c>
      <c r="E1292" s="161" t="s">
        <v>6802</v>
      </c>
      <c r="F1292" t="s">
        <v>17168</v>
      </c>
      <c r="G1292" t="s">
        <v>6803</v>
      </c>
      <c r="H1292" s="209">
        <v>32</v>
      </c>
      <c r="I1292" s="209" t="s">
        <v>1833</v>
      </c>
      <c r="J1292" s="209">
        <v>99</v>
      </c>
      <c r="K1292" s="209">
        <v>317500</v>
      </c>
      <c r="L1292" s="209">
        <v>210100</v>
      </c>
      <c r="M1292" s="209">
        <v>404</v>
      </c>
      <c r="N1292" s="209">
        <v>3016</v>
      </c>
      <c r="O1292" s="209">
        <v>4001</v>
      </c>
      <c r="P1292" s="376">
        <v>40962</v>
      </c>
      <c r="Q1292" s="248"/>
      <c r="R1292" s="251"/>
      <c r="S1292" s="248"/>
      <c r="T1292" s="248" t="s">
        <v>16014</v>
      </c>
      <c r="U1292" s="248" t="s">
        <v>16270</v>
      </c>
    </row>
    <row r="1293" spans="1:21" s="1" customFormat="1" ht="23.25" customHeight="1" x14ac:dyDescent="0.25">
      <c r="A1293" t="s">
        <v>4846</v>
      </c>
      <c r="B1293" t="str">
        <f t="shared" si="84"/>
        <v>32</v>
      </c>
      <c r="C1293" t="str">
        <f t="shared" si="85"/>
        <v>L00</v>
      </c>
      <c r="D1293" t="str">
        <f t="shared" si="86"/>
        <v>E36</v>
      </c>
      <c r="E1293" s="161" t="s">
        <v>4847</v>
      </c>
      <c r="F1293" t="s">
        <v>1552</v>
      </c>
      <c r="G1293" t="s">
        <v>4848</v>
      </c>
      <c r="H1293" s="209">
        <v>32</v>
      </c>
      <c r="I1293" s="209" t="s">
        <v>2258</v>
      </c>
      <c r="J1293" s="209" t="s">
        <v>4849</v>
      </c>
      <c r="K1293" s="209">
        <v>317500</v>
      </c>
      <c r="L1293" s="209">
        <v>210100</v>
      </c>
      <c r="M1293" s="209">
        <v>404</v>
      </c>
      <c r="N1293" s="209">
        <v>3016</v>
      </c>
      <c r="O1293" s="209">
        <v>4001</v>
      </c>
      <c r="P1293" s="376">
        <v>40963</v>
      </c>
      <c r="Q1293" s="248"/>
      <c r="R1293" s="251"/>
      <c r="S1293" s="248"/>
      <c r="T1293" s="248" t="s">
        <v>16014</v>
      </c>
      <c r="U1293" s="248" t="s">
        <v>16270</v>
      </c>
    </row>
    <row r="1294" spans="1:21" s="1" customFormat="1" ht="23.25" customHeight="1" x14ac:dyDescent="0.25">
      <c r="A1294" t="s">
        <v>5001</v>
      </c>
      <c r="B1294" t="str">
        <f t="shared" si="84"/>
        <v>32</v>
      </c>
      <c r="C1294" t="str">
        <f t="shared" si="85"/>
        <v>L00</v>
      </c>
      <c r="D1294" t="str">
        <f t="shared" si="86"/>
        <v>E76</v>
      </c>
      <c r="E1294" s="161" t="s">
        <v>5002</v>
      </c>
      <c r="F1294" t="s">
        <v>1552</v>
      </c>
      <c r="G1294" t="s">
        <v>5003</v>
      </c>
      <c r="H1294" s="209">
        <v>32</v>
      </c>
      <c r="I1294" s="209" t="s">
        <v>2258</v>
      </c>
      <c r="J1294" s="209" t="s">
        <v>5004</v>
      </c>
      <c r="K1294" s="209">
        <v>317500</v>
      </c>
      <c r="L1294" s="209">
        <v>210100</v>
      </c>
      <c r="M1294" s="209">
        <v>404</v>
      </c>
      <c r="N1294" s="209">
        <v>3016</v>
      </c>
      <c r="O1294" s="209">
        <v>4001</v>
      </c>
      <c r="P1294" s="376">
        <v>40964</v>
      </c>
      <c r="Q1294" s="248"/>
      <c r="R1294" s="251"/>
      <c r="S1294" s="248"/>
      <c r="T1294" s="248" t="s">
        <v>16014</v>
      </c>
      <c r="U1294" s="248" t="s">
        <v>16270</v>
      </c>
    </row>
    <row r="1295" spans="1:21" s="1" customFormat="1" ht="23.25" customHeight="1" x14ac:dyDescent="0.25">
      <c r="A1295" t="s">
        <v>6717</v>
      </c>
      <c r="B1295" t="str">
        <f t="shared" si="84"/>
        <v>32</v>
      </c>
      <c r="C1295" t="str">
        <f t="shared" si="85"/>
        <v>L03</v>
      </c>
      <c r="D1295" t="str">
        <f t="shared" si="86"/>
        <v>071</v>
      </c>
      <c r="E1295" s="161" t="s">
        <v>6718</v>
      </c>
      <c r="F1295" t="s">
        <v>17168</v>
      </c>
      <c r="G1295" t="s">
        <v>6719</v>
      </c>
      <c r="H1295" s="209">
        <v>32</v>
      </c>
      <c r="I1295" s="209" t="s">
        <v>1833</v>
      </c>
      <c r="J1295" s="209">
        <v>71</v>
      </c>
      <c r="K1295" s="209">
        <v>317500</v>
      </c>
      <c r="L1295" s="209">
        <v>210100</v>
      </c>
      <c r="M1295" s="209">
        <v>404</v>
      </c>
      <c r="N1295" s="209">
        <v>3016</v>
      </c>
      <c r="O1295" s="209">
        <v>4001</v>
      </c>
      <c r="P1295" s="376">
        <v>40965</v>
      </c>
      <c r="Q1295" s="248"/>
      <c r="R1295" s="251"/>
      <c r="S1295" s="248"/>
      <c r="T1295" s="248" t="s">
        <v>16014</v>
      </c>
      <c r="U1295" s="248" t="s">
        <v>16270</v>
      </c>
    </row>
    <row r="1296" spans="1:21" s="1" customFormat="1" ht="23.25" customHeight="1" x14ac:dyDescent="0.25">
      <c r="A1296" t="s">
        <v>6720</v>
      </c>
      <c r="B1296" t="str">
        <f t="shared" si="84"/>
        <v>32</v>
      </c>
      <c r="C1296" t="str">
        <f t="shared" si="85"/>
        <v>L03</v>
      </c>
      <c r="D1296" t="str">
        <f t="shared" si="86"/>
        <v>072</v>
      </c>
      <c r="E1296" s="161" t="s">
        <v>6721</v>
      </c>
      <c r="F1296" t="s">
        <v>17168</v>
      </c>
      <c r="G1296" t="s">
        <v>6722</v>
      </c>
      <c r="H1296" s="209">
        <v>32</v>
      </c>
      <c r="I1296" s="209" t="s">
        <v>1833</v>
      </c>
      <c r="J1296" s="209">
        <v>72</v>
      </c>
      <c r="K1296" s="209">
        <v>317500</v>
      </c>
      <c r="L1296" s="209">
        <v>210100</v>
      </c>
      <c r="M1296" s="209">
        <v>404</v>
      </c>
      <c r="N1296" s="209">
        <v>3016</v>
      </c>
      <c r="O1296" s="209">
        <v>4001</v>
      </c>
      <c r="P1296" s="376">
        <v>40966</v>
      </c>
      <c r="Q1296" s="248"/>
      <c r="R1296" s="251"/>
      <c r="S1296" s="248"/>
      <c r="T1296" s="248" t="s">
        <v>16014</v>
      </c>
      <c r="U1296" s="248" t="s">
        <v>16270</v>
      </c>
    </row>
    <row r="1297" spans="1:21" s="1" customFormat="1" ht="23.25" customHeight="1" x14ac:dyDescent="0.25">
      <c r="A1297" t="s">
        <v>5005</v>
      </c>
      <c r="B1297" t="str">
        <f t="shared" si="84"/>
        <v>32</v>
      </c>
      <c r="C1297" t="str">
        <f t="shared" si="85"/>
        <v>L00</v>
      </c>
      <c r="D1297" t="str">
        <f t="shared" si="86"/>
        <v>E77</v>
      </c>
      <c r="E1297" s="161" t="s">
        <v>5006</v>
      </c>
      <c r="F1297" t="s">
        <v>1552</v>
      </c>
      <c r="G1297" t="s">
        <v>5007</v>
      </c>
      <c r="H1297" s="209">
        <v>32</v>
      </c>
      <c r="I1297" s="209" t="s">
        <v>2258</v>
      </c>
      <c r="J1297" s="209" t="s">
        <v>5008</v>
      </c>
      <c r="K1297" s="209">
        <v>317500</v>
      </c>
      <c r="L1297" s="209">
        <v>210100</v>
      </c>
      <c r="M1297" s="209">
        <v>404</v>
      </c>
      <c r="N1297" s="209">
        <v>3016</v>
      </c>
      <c r="O1297" s="209">
        <v>4001</v>
      </c>
      <c r="P1297" s="376">
        <v>40967</v>
      </c>
      <c r="Q1297" s="248"/>
      <c r="R1297" s="251"/>
      <c r="S1297" s="248"/>
      <c r="T1297" s="248" t="s">
        <v>16014</v>
      </c>
      <c r="U1297" s="248" t="s">
        <v>16270</v>
      </c>
    </row>
    <row r="1298" spans="1:21" s="1" customFormat="1" ht="23.25" customHeight="1" x14ac:dyDescent="0.25">
      <c r="A1298" t="s">
        <v>6741</v>
      </c>
      <c r="B1298" t="str">
        <f t="shared" si="84"/>
        <v>32</v>
      </c>
      <c r="C1298" t="str">
        <f t="shared" si="85"/>
        <v>L03</v>
      </c>
      <c r="D1298" t="str">
        <f t="shared" si="86"/>
        <v>079</v>
      </c>
      <c r="E1298" s="161" t="s">
        <v>6742</v>
      </c>
      <c r="F1298" t="s">
        <v>17168</v>
      </c>
      <c r="G1298" t="s">
        <v>6743</v>
      </c>
      <c r="H1298" s="209">
        <v>32</v>
      </c>
      <c r="I1298" s="209" t="s">
        <v>1833</v>
      </c>
      <c r="J1298" s="209">
        <v>79</v>
      </c>
      <c r="K1298" s="209">
        <v>317500</v>
      </c>
      <c r="L1298" s="209">
        <v>210100</v>
      </c>
      <c r="M1298" s="209">
        <v>404</v>
      </c>
      <c r="N1298" s="209">
        <v>3016</v>
      </c>
      <c r="O1298" s="209">
        <v>4001</v>
      </c>
      <c r="P1298" s="376">
        <v>40968</v>
      </c>
      <c r="Q1298" s="248"/>
      <c r="R1298" s="251"/>
      <c r="S1298" s="248"/>
      <c r="T1298" s="248" t="s">
        <v>16014</v>
      </c>
      <c r="U1298" s="248" t="s">
        <v>16270</v>
      </c>
    </row>
    <row r="1299" spans="1:21" s="1" customFormat="1" ht="23.25" customHeight="1" x14ac:dyDescent="0.25">
      <c r="A1299" t="s">
        <v>6744</v>
      </c>
      <c r="B1299" t="str">
        <f t="shared" si="84"/>
        <v>32</v>
      </c>
      <c r="C1299" t="str">
        <f t="shared" si="85"/>
        <v>L03</v>
      </c>
      <c r="D1299" t="str">
        <f t="shared" si="86"/>
        <v>080</v>
      </c>
      <c r="E1299" s="161" t="s">
        <v>6745</v>
      </c>
      <c r="F1299" t="s">
        <v>17168</v>
      </c>
      <c r="G1299" t="s">
        <v>6746</v>
      </c>
      <c r="H1299" s="209">
        <v>32</v>
      </c>
      <c r="I1299" s="209" t="s">
        <v>1833</v>
      </c>
      <c r="J1299" s="209">
        <v>80</v>
      </c>
      <c r="K1299" s="209">
        <v>317500</v>
      </c>
      <c r="L1299" s="209">
        <v>210100</v>
      </c>
      <c r="M1299" s="209">
        <v>404</v>
      </c>
      <c r="N1299" s="209">
        <v>3016</v>
      </c>
      <c r="O1299" s="209">
        <v>4001</v>
      </c>
      <c r="P1299" s="376">
        <v>40969</v>
      </c>
      <c r="Q1299" s="248"/>
      <c r="R1299" s="251"/>
      <c r="S1299" s="248"/>
      <c r="T1299" s="248" t="s">
        <v>16014</v>
      </c>
      <c r="U1299" s="248" t="s">
        <v>16270</v>
      </c>
    </row>
    <row r="1300" spans="1:21" s="1" customFormat="1" ht="23.25" customHeight="1" x14ac:dyDescent="0.25">
      <c r="A1300" t="s">
        <v>6804</v>
      </c>
      <c r="B1300" t="str">
        <f t="shared" si="84"/>
        <v>32</v>
      </c>
      <c r="C1300" t="str">
        <f t="shared" si="85"/>
        <v>L03</v>
      </c>
      <c r="D1300" t="str">
        <f t="shared" si="86"/>
        <v>100</v>
      </c>
      <c r="E1300" s="161" t="s">
        <v>6805</v>
      </c>
      <c r="F1300" t="s">
        <v>17168</v>
      </c>
      <c r="G1300" t="s">
        <v>6806</v>
      </c>
      <c r="H1300" s="209">
        <v>32</v>
      </c>
      <c r="I1300" s="209" t="s">
        <v>1833</v>
      </c>
      <c r="J1300" s="209">
        <v>100</v>
      </c>
      <c r="K1300" s="209">
        <v>317500</v>
      </c>
      <c r="L1300" s="209">
        <v>210100</v>
      </c>
      <c r="M1300" s="209">
        <v>404</v>
      </c>
      <c r="N1300" s="209">
        <v>3016</v>
      </c>
      <c r="O1300" s="209">
        <v>4001</v>
      </c>
      <c r="P1300" s="376">
        <v>40970</v>
      </c>
      <c r="Q1300" s="248"/>
      <c r="R1300" s="251"/>
      <c r="S1300" s="248"/>
      <c r="T1300" s="248" t="s">
        <v>16014</v>
      </c>
      <c r="U1300" s="248" t="s">
        <v>16270</v>
      </c>
    </row>
    <row r="1301" spans="1:21" s="1" customFormat="1" ht="23.25" customHeight="1" x14ac:dyDescent="0.25">
      <c r="A1301" t="s">
        <v>6807</v>
      </c>
      <c r="B1301" t="str">
        <f t="shared" si="84"/>
        <v>32</v>
      </c>
      <c r="C1301" t="str">
        <f t="shared" si="85"/>
        <v>L03</v>
      </c>
      <c r="D1301" t="str">
        <f t="shared" si="86"/>
        <v>101</v>
      </c>
      <c r="E1301" s="161" t="s">
        <v>6808</v>
      </c>
      <c r="F1301" t="s">
        <v>17168</v>
      </c>
      <c r="G1301" t="s">
        <v>6809</v>
      </c>
      <c r="H1301" s="209">
        <v>32</v>
      </c>
      <c r="I1301" s="209" t="s">
        <v>1833</v>
      </c>
      <c r="J1301" s="209">
        <v>101</v>
      </c>
      <c r="K1301" s="209">
        <v>317500</v>
      </c>
      <c r="L1301" s="209">
        <v>210100</v>
      </c>
      <c r="M1301" s="209">
        <v>404</v>
      </c>
      <c r="N1301" s="209">
        <v>3016</v>
      </c>
      <c r="O1301" s="209">
        <v>4001</v>
      </c>
      <c r="P1301" s="376">
        <v>40971</v>
      </c>
      <c r="Q1301" s="248"/>
      <c r="R1301" s="251"/>
      <c r="S1301" s="248"/>
      <c r="T1301" s="248" t="s">
        <v>16014</v>
      </c>
      <c r="U1301" s="248" t="s">
        <v>16270</v>
      </c>
    </row>
    <row r="1302" spans="1:21" s="1" customFormat="1" ht="23.25" customHeight="1" x14ac:dyDescent="0.25">
      <c r="A1302" t="s">
        <v>5115</v>
      </c>
      <c r="B1302" t="str">
        <f t="shared" si="84"/>
        <v>32</v>
      </c>
      <c r="C1302" t="str">
        <f t="shared" si="85"/>
        <v>L00</v>
      </c>
      <c r="D1302" t="str">
        <f t="shared" si="86"/>
        <v>F08</v>
      </c>
      <c r="E1302" s="161" t="s">
        <v>5116</v>
      </c>
      <c r="F1302" t="s">
        <v>1552</v>
      </c>
      <c r="G1302" t="s">
        <v>5117</v>
      </c>
      <c r="H1302" s="209">
        <v>32</v>
      </c>
      <c r="I1302" s="209" t="s">
        <v>2258</v>
      </c>
      <c r="J1302" s="209" t="s">
        <v>5118</v>
      </c>
      <c r="K1302" s="209">
        <v>317500</v>
      </c>
      <c r="L1302" s="209">
        <v>210100</v>
      </c>
      <c r="M1302" s="209">
        <v>404</v>
      </c>
      <c r="N1302" s="209">
        <v>3016</v>
      </c>
      <c r="O1302" s="209">
        <v>4001</v>
      </c>
      <c r="P1302" s="376">
        <v>40972</v>
      </c>
      <c r="Q1302" s="248"/>
      <c r="R1302" s="251"/>
      <c r="S1302" s="248"/>
      <c r="T1302" s="248" t="s">
        <v>16014</v>
      </c>
      <c r="U1302" s="248" t="s">
        <v>16270</v>
      </c>
    </row>
    <row r="1303" spans="1:21" s="1" customFormat="1" ht="23.25" customHeight="1" x14ac:dyDescent="0.25">
      <c r="A1303" t="s">
        <v>6810</v>
      </c>
      <c r="B1303" t="str">
        <f t="shared" si="84"/>
        <v>32</v>
      </c>
      <c r="C1303" t="str">
        <f t="shared" si="85"/>
        <v>L03</v>
      </c>
      <c r="D1303" t="str">
        <f t="shared" si="86"/>
        <v>102</v>
      </c>
      <c r="E1303" s="161" t="s">
        <v>6811</v>
      </c>
      <c r="F1303" t="s">
        <v>17168</v>
      </c>
      <c r="G1303" t="s">
        <v>6812</v>
      </c>
      <c r="H1303" s="209">
        <v>32</v>
      </c>
      <c r="I1303" s="209" t="s">
        <v>1833</v>
      </c>
      <c r="J1303" s="209">
        <v>102</v>
      </c>
      <c r="K1303" s="209">
        <v>317500</v>
      </c>
      <c r="L1303" s="209">
        <v>210100</v>
      </c>
      <c r="M1303" s="209">
        <v>404</v>
      </c>
      <c r="N1303" s="209">
        <v>3016</v>
      </c>
      <c r="O1303" s="209">
        <v>4001</v>
      </c>
      <c r="P1303" s="376">
        <v>40973</v>
      </c>
      <c r="Q1303" s="248"/>
      <c r="R1303" s="251"/>
      <c r="S1303" s="248"/>
      <c r="T1303" s="248" t="s">
        <v>16014</v>
      </c>
      <c r="U1303" s="248" t="s">
        <v>16270</v>
      </c>
    </row>
    <row r="1304" spans="1:21" s="1" customFormat="1" ht="23.25" customHeight="1" x14ac:dyDescent="0.25">
      <c r="A1304" t="s">
        <v>6813</v>
      </c>
      <c r="B1304" t="str">
        <f t="shared" si="84"/>
        <v>32</v>
      </c>
      <c r="C1304" t="str">
        <f t="shared" si="85"/>
        <v>L03</v>
      </c>
      <c r="D1304" t="str">
        <f t="shared" si="86"/>
        <v>103</v>
      </c>
      <c r="E1304" s="161" t="s">
        <v>6814</v>
      </c>
      <c r="F1304" t="s">
        <v>17168</v>
      </c>
      <c r="G1304" t="s">
        <v>6815</v>
      </c>
      <c r="H1304" s="209">
        <v>32</v>
      </c>
      <c r="I1304" s="209" t="s">
        <v>1833</v>
      </c>
      <c r="J1304" s="209">
        <v>103</v>
      </c>
      <c r="K1304" s="209">
        <v>317500</v>
      </c>
      <c r="L1304" s="209">
        <v>210100</v>
      </c>
      <c r="M1304" s="209">
        <v>404</v>
      </c>
      <c r="N1304" s="209">
        <v>3016</v>
      </c>
      <c r="O1304" s="209">
        <v>4001</v>
      </c>
      <c r="P1304" s="376">
        <v>40974</v>
      </c>
      <c r="Q1304" s="248"/>
      <c r="R1304" s="251"/>
      <c r="S1304" s="248"/>
      <c r="T1304" s="248" t="s">
        <v>16014</v>
      </c>
      <c r="U1304" s="248" t="s">
        <v>16270</v>
      </c>
    </row>
    <row r="1305" spans="1:21" s="1" customFormat="1" ht="23.25" customHeight="1" x14ac:dyDescent="0.25">
      <c r="A1305" t="s">
        <v>6816</v>
      </c>
      <c r="B1305" t="str">
        <f t="shared" si="84"/>
        <v>32</v>
      </c>
      <c r="C1305" t="str">
        <f t="shared" si="85"/>
        <v>L03</v>
      </c>
      <c r="D1305" t="str">
        <f t="shared" si="86"/>
        <v>104</v>
      </c>
      <c r="E1305" s="161" t="s">
        <v>6817</v>
      </c>
      <c r="F1305" t="s">
        <v>17168</v>
      </c>
      <c r="G1305" t="s">
        <v>6818</v>
      </c>
      <c r="H1305" s="209">
        <v>32</v>
      </c>
      <c r="I1305" s="209" t="s">
        <v>1833</v>
      </c>
      <c r="J1305" s="209">
        <v>104</v>
      </c>
      <c r="K1305" s="209">
        <v>317500</v>
      </c>
      <c r="L1305" s="209">
        <v>210100</v>
      </c>
      <c r="M1305" s="209">
        <v>404</v>
      </c>
      <c r="N1305" s="209">
        <v>3016</v>
      </c>
      <c r="O1305" s="209">
        <v>4001</v>
      </c>
      <c r="P1305" s="376">
        <v>40975</v>
      </c>
      <c r="Q1305" s="248"/>
      <c r="R1305" s="251"/>
      <c r="S1305" s="248"/>
      <c r="T1305" s="248" t="s">
        <v>16014</v>
      </c>
      <c r="U1305" s="248" t="s">
        <v>16270</v>
      </c>
    </row>
    <row r="1306" spans="1:21" s="1" customFormat="1" ht="23.25" customHeight="1" x14ac:dyDescent="0.25">
      <c r="A1306" t="s">
        <v>6819</v>
      </c>
      <c r="B1306" t="str">
        <f t="shared" si="84"/>
        <v>32</v>
      </c>
      <c r="C1306" t="str">
        <f t="shared" si="85"/>
        <v>L03</v>
      </c>
      <c r="D1306" t="str">
        <f t="shared" si="86"/>
        <v>105</v>
      </c>
      <c r="E1306" s="161" t="s">
        <v>6820</v>
      </c>
      <c r="F1306" t="s">
        <v>17168</v>
      </c>
      <c r="G1306" t="s">
        <v>6821</v>
      </c>
      <c r="H1306" s="209">
        <v>32</v>
      </c>
      <c r="I1306" s="209" t="s">
        <v>1833</v>
      </c>
      <c r="J1306" s="209">
        <v>105</v>
      </c>
      <c r="K1306" s="209">
        <v>317500</v>
      </c>
      <c r="L1306" s="209">
        <v>210100</v>
      </c>
      <c r="M1306" s="209">
        <v>404</v>
      </c>
      <c r="N1306" s="209">
        <v>3016</v>
      </c>
      <c r="O1306" s="209">
        <v>4001</v>
      </c>
      <c r="P1306" s="376">
        <v>40976</v>
      </c>
      <c r="Q1306" s="248"/>
      <c r="R1306" s="251"/>
      <c r="S1306" s="248"/>
      <c r="T1306" s="248" t="s">
        <v>16014</v>
      </c>
      <c r="U1306" s="248" t="s">
        <v>16270</v>
      </c>
    </row>
    <row r="1307" spans="1:21" s="1" customFormat="1" ht="23.25" customHeight="1" x14ac:dyDescent="0.25">
      <c r="A1307" t="s">
        <v>5097</v>
      </c>
      <c r="B1307" t="str">
        <f t="shared" si="84"/>
        <v>32</v>
      </c>
      <c r="C1307" t="str">
        <f t="shared" si="85"/>
        <v>L00</v>
      </c>
      <c r="D1307" t="str">
        <f t="shared" si="86"/>
        <v>F03</v>
      </c>
      <c r="E1307" s="161" t="s">
        <v>5098</v>
      </c>
      <c r="F1307" t="s">
        <v>1552</v>
      </c>
      <c r="G1307" t="s">
        <v>5099</v>
      </c>
      <c r="H1307" s="209">
        <v>32</v>
      </c>
      <c r="I1307" s="209" t="s">
        <v>2258</v>
      </c>
      <c r="J1307" s="209" t="s">
        <v>2192</v>
      </c>
      <c r="K1307" s="209">
        <v>317500</v>
      </c>
      <c r="L1307" s="209">
        <v>210100</v>
      </c>
      <c r="M1307" s="209">
        <v>404</v>
      </c>
      <c r="N1307" s="209">
        <v>3016</v>
      </c>
      <c r="O1307" s="209">
        <v>4001</v>
      </c>
      <c r="P1307" s="376">
        <v>40977</v>
      </c>
      <c r="Q1307" s="248"/>
      <c r="R1307" s="251"/>
      <c r="S1307" s="248"/>
      <c r="T1307" s="248" t="s">
        <v>16014</v>
      </c>
      <c r="U1307" s="248" t="s">
        <v>16270</v>
      </c>
    </row>
    <row r="1308" spans="1:21" s="1" customFormat="1" ht="23.25" customHeight="1" x14ac:dyDescent="0.25">
      <c r="A1308" t="s">
        <v>6930</v>
      </c>
      <c r="B1308" t="str">
        <f t="shared" si="84"/>
        <v>32</v>
      </c>
      <c r="C1308" t="str">
        <f t="shared" si="85"/>
        <v>L03</v>
      </c>
      <c r="D1308" t="str">
        <f t="shared" si="86"/>
        <v>142</v>
      </c>
      <c r="E1308" s="161" t="s">
        <v>5098</v>
      </c>
      <c r="F1308" t="s">
        <v>17168</v>
      </c>
      <c r="G1308" t="s">
        <v>6931</v>
      </c>
      <c r="H1308" s="209">
        <v>32</v>
      </c>
      <c r="I1308" s="209" t="s">
        <v>1833</v>
      </c>
      <c r="J1308" s="209">
        <v>142</v>
      </c>
      <c r="K1308" s="209">
        <v>317500</v>
      </c>
      <c r="L1308" s="209">
        <v>210100</v>
      </c>
      <c r="M1308" s="209">
        <v>404</v>
      </c>
      <c r="N1308" s="209">
        <v>3016</v>
      </c>
      <c r="O1308" s="209">
        <v>4001</v>
      </c>
      <c r="P1308" s="376">
        <v>40978</v>
      </c>
      <c r="Q1308" s="248"/>
      <c r="R1308" s="251"/>
      <c r="S1308" s="248"/>
      <c r="T1308" s="248" t="s">
        <v>16014</v>
      </c>
      <c r="U1308" s="248" t="s">
        <v>16270</v>
      </c>
    </row>
    <row r="1309" spans="1:21" s="1" customFormat="1" ht="23.25" customHeight="1" x14ac:dyDescent="0.25">
      <c r="A1309" t="s">
        <v>5259</v>
      </c>
      <c r="B1309" t="str">
        <f t="shared" si="84"/>
        <v>32</v>
      </c>
      <c r="C1309" t="str">
        <f t="shared" si="85"/>
        <v>L00</v>
      </c>
      <c r="D1309" t="str">
        <f t="shared" si="86"/>
        <v>F44</v>
      </c>
      <c r="E1309" s="161" t="s">
        <v>5260</v>
      </c>
      <c r="F1309" t="s">
        <v>1552</v>
      </c>
      <c r="G1309" t="s">
        <v>5261</v>
      </c>
      <c r="H1309" s="209">
        <v>32</v>
      </c>
      <c r="I1309" s="209" t="s">
        <v>2258</v>
      </c>
      <c r="J1309" s="209" t="s">
        <v>5262</v>
      </c>
      <c r="K1309" s="209">
        <v>317500</v>
      </c>
      <c r="L1309" s="209">
        <v>210100</v>
      </c>
      <c r="M1309" s="209">
        <v>404</v>
      </c>
      <c r="N1309" s="209">
        <v>3016</v>
      </c>
      <c r="O1309" s="209">
        <v>4001</v>
      </c>
      <c r="P1309" s="376">
        <v>40979</v>
      </c>
      <c r="Q1309" s="248"/>
      <c r="R1309" s="251"/>
      <c r="S1309" s="248"/>
      <c r="T1309" s="248" t="s">
        <v>16014</v>
      </c>
      <c r="U1309" s="248" t="s">
        <v>16270</v>
      </c>
    </row>
    <row r="1310" spans="1:21" s="1" customFormat="1" ht="23.25" customHeight="1" x14ac:dyDescent="0.25">
      <c r="A1310" t="s">
        <v>6822</v>
      </c>
      <c r="B1310" t="str">
        <f t="shared" si="84"/>
        <v>32</v>
      </c>
      <c r="C1310" t="str">
        <f t="shared" si="85"/>
        <v>L03</v>
      </c>
      <c r="D1310" t="str">
        <f t="shared" si="86"/>
        <v>106</v>
      </c>
      <c r="E1310" s="161" t="s">
        <v>6823</v>
      </c>
      <c r="F1310" t="s">
        <v>17168</v>
      </c>
      <c r="G1310" t="s">
        <v>6824</v>
      </c>
      <c r="H1310" s="209">
        <v>32</v>
      </c>
      <c r="I1310" s="209" t="s">
        <v>1833</v>
      </c>
      <c r="J1310" s="209">
        <v>106</v>
      </c>
      <c r="K1310" s="209">
        <v>317500</v>
      </c>
      <c r="L1310" s="209">
        <v>210100</v>
      </c>
      <c r="M1310" s="209">
        <v>404</v>
      </c>
      <c r="N1310" s="209">
        <v>3016</v>
      </c>
      <c r="O1310" s="209">
        <v>4001</v>
      </c>
      <c r="P1310" s="376">
        <v>40980</v>
      </c>
      <c r="Q1310" s="248"/>
      <c r="R1310" s="251"/>
      <c r="S1310" s="248"/>
      <c r="T1310" s="248" t="s">
        <v>16014</v>
      </c>
      <c r="U1310" s="248" t="s">
        <v>16270</v>
      </c>
    </row>
    <row r="1311" spans="1:21" s="1" customFormat="1" ht="23.25" customHeight="1" x14ac:dyDescent="0.25">
      <c r="A1311" t="s">
        <v>6825</v>
      </c>
      <c r="B1311" t="str">
        <f t="shared" si="84"/>
        <v>32</v>
      </c>
      <c r="C1311" t="str">
        <f t="shared" si="85"/>
        <v>L03</v>
      </c>
      <c r="D1311" t="str">
        <f t="shared" si="86"/>
        <v>107</v>
      </c>
      <c r="E1311" s="161" t="s">
        <v>6826</v>
      </c>
      <c r="F1311" t="s">
        <v>17168</v>
      </c>
      <c r="G1311" t="s">
        <v>6827</v>
      </c>
      <c r="H1311" s="209">
        <v>32</v>
      </c>
      <c r="I1311" s="209" t="s">
        <v>1833</v>
      </c>
      <c r="J1311" s="209">
        <v>107</v>
      </c>
      <c r="K1311" s="209">
        <v>317500</v>
      </c>
      <c r="L1311" s="209">
        <v>210100</v>
      </c>
      <c r="M1311" s="209">
        <v>404</v>
      </c>
      <c r="N1311" s="209">
        <v>3016</v>
      </c>
      <c r="O1311" s="209">
        <v>4001</v>
      </c>
      <c r="P1311" s="376">
        <v>40981</v>
      </c>
      <c r="Q1311" s="248"/>
      <c r="R1311" s="251"/>
      <c r="S1311" s="248"/>
      <c r="T1311" s="248" t="s">
        <v>16014</v>
      </c>
      <c r="U1311" s="248" t="s">
        <v>16270</v>
      </c>
    </row>
    <row r="1312" spans="1:21" s="1" customFormat="1" ht="23.25" customHeight="1" x14ac:dyDescent="0.25">
      <c r="A1312" t="s">
        <v>5108</v>
      </c>
      <c r="B1312" t="str">
        <f t="shared" si="84"/>
        <v>32</v>
      </c>
      <c r="C1312" t="str">
        <f t="shared" si="85"/>
        <v>L00</v>
      </c>
      <c r="D1312" t="str">
        <f t="shared" si="86"/>
        <v>F06</v>
      </c>
      <c r="E1312" s="161" t="s">
        <v>5109</v>
      </c>
      <c r="F1312" t="s">
        <v>1552</v>
      </c>
      <c r="G1312" t="s">
        <v>5110</v>
      </c>
      <c r="H1312" s="209">
        <v>32</v>
      </c>
      <c r="I1312" s="209" t="s">
        <v>2258</v>
      </c>
      <c r="J1312" s="209" t="s">
        <v>5111</v>
      </c>
      <c r="K1312" s="209">
        <v>317500</v>
      </c>
      <c r="L1312" s="209">
        <v>210100</v>
      </c>
      <c r="M1312" s="209">
        <v>404</v>
      </c>
      <c r="N1312" s="209">
        <v>3016</v>
      </c>
      <c r="O1312" s="209">
        <v>4001</v>
      </c>
      <c r="P1312" s="376">
        <v>40982</v>
      </c>
      <c r="Q1312" s="248"/>
      <c r="R1312" s="251"/>
      <c r="S1312" s="248"/>
      <c r="T1312" s="248" t="s">
        <v>16014</v>
      </c>
      <c r="U1312" s="248" t="s">
        <v>16270</v>
      </c>
    </row>
    <row r="1313" spans="1:21" s="1" customFormat="1" ht="23.25" customHeight="1" x14ac:dyDescent="0.25">
      <c r="A1313" t="s">
        <v>6828</v>
      </c>
      <c r="B1313" t="str">
        <f t="shared" si="84"/>
        <v>32</v>
      </c>
      <c r="C1313" t="str">
        <f t="shared" si="85"/>
        <v>L03</v>
      </c>
      <c r="D1313" t="str">
        <f t="shared" si="86"/>
        <v>108</v>
      </c>
      <c r="E1313" s="161" t="s">
        <v>6829</v>
      </c>
      <c r="F1313" t="s">
        <v>17168</v>
      </c>
      <c r="G1313" t="s">
        <v>6830</v>
      </c>
      <c r="H1313" s="209">
        <v>32</v>
      </c>
      <c r="I1313" s="209" t="s">
        <v>1833</v>
      </c>
      <c r="J1313" s="209">
        <v>108</v>
      </c>
      <c r="K1313" s="209">
        <v>317500</v>
      </c>
      <c r="L1313" s="209">
        <v>210100</v>
      </c>
      <c r="M1313" s="209">
        <v>404</v>
      </c>
      <c r="N1313" s="209">
        <v>3016</v>
      </c>
      <c r="O1313" s="209">
        <v>4001</v>
      </c>
      <c r="P1313" s="376">
        <v>40983</v>
      </c>
      <c r="Q1313" s="248"/>
      <c r="R1313" s="251"/>
      <c r="S1313" s="248"/>
      <c r="T1313" s="248" t="s">
        <v>16014</v>
      </c>
      <c r="U1313" s="248" t="s">
        <v>16270</v>
      </c>
    </row>
    <row r="1314" spans="1:21" s="1" customFormat="1" ht="23.25" customHeight="1" x14ac:dyDescent="0.25">
      <c r="A1314" t="s">
        <v>4881</v>
      </c>
      <c r="B1314" t="str">
        <f t="shared" si="84"/>
        <v>32</v>
      </c>
      <c r="C1314" t="str">
        <f t="shared" si="85"/>
        <v>L00</v>
      </c>
      <c r="D1314" t="str">
        <f t="shared" si="86"/>
        <v>E45</v>
      </c>
      <c r="E1314" s="161" t="s">
        <v>4882</v>
      </c>
      <c r="F1314" t="s">
        <v>1552</v>
      </c>
      <c r="G1314" t="s">
        <v>4883</v>
      </c>
      <c r="H1314" s="209">
        <v>32</v>
      </c>
      <c r="I1314" s="209" t="s">
        <v>2258</v>
      </c>
      <c r="J1314" s="209" t="s">
        <v>4884</v>
      </c>
      <c r="K1314" s="209">
        <v>317500</v>
      </c>
      <c r="L1314" s="209">
        <v>210100</v>
      </c>
      <c r="M1314" s="209">
        <v>404</v>
      </c>
      <c r="N1314" s="209">
        <v>3016</v>
      </c>
      <c r="O1314" s="209">
        <v>4001</v>
      </c>
      <c r="P1314" s="376">
        <v>40984</v>
      </c>
      <c r="Q1314" s="248"/>
      <c r="R1314" s="251"/>
      <c r="S1314" s="248"/>
      <c r="T1314" s="248" t="s">
        <v>16014</v>
      </c>
      <c r="U1314" s="248" t="s">
        <v>16270</v>
      </c>
    </row>
    <row r="1315" spans="1:21" s="1" customFormat="1" ht="23.25" customHeight="1" x14ac:dyDescent="0.25">
      <c r="A1315" t="s">
        <v>5009</v>
      </c>
      <c r="B1315" t="str">
        <f t="shared" si="84"/>
        <v>32</v>
      </c>
      <c r="C1315" t="str">
        <f t="shared" si="85"/>
        <v>L00</v>
      </c>
      <c r="D1315" t="str">
        <f t="shared" si="86"/>
        <v>E78</v>
      </c>
      <c r="E1315" s="161" t="s">
        <v>4882</v>
      </c>
      <c r="F1315" t="s">
        <v>1552</v>
      </c>
      <c r="G1315" t="s">
        <v>4883</v>
      </c>
      <c r="H1315" s="209">
        <v>32</v>
      </c>
      <c r="I1315" s="209" t="s">
        <v>2258</v>
      </c>
      <c r="J1315" s="209" t="s">
        <v>5010</v>
      </c>
      <c r="K1315" s="209">
        <v>317500</v>
      </c>
      <c r="L1315" s="209">
        <v>210100</v>
      </c>
      <c r="M1315" s="209">
        <v>404</v>
      </c>
      <c r="N1315" s="209">
        <v>3016</v>
      </c>
      <c r="O1315" s="209">
        <v>4001</v>
      </c>
      <c r="P1315" s="376">
        <v>40985</v>
      </c>
      <c r="Q1315" s="248"/>
      <c r="R1315" s="251"/>
      <c r="S1315" s="248"/>
      <c r="T1315" s="248" t="s">
        <v>16014</v>
      </c>
      <c r="U1315" s="248" t="s">
        <v>16270</v>
      </c>
    </row>
    <row r="1316" spans="1:21" s="1" customFormat="1" ht="23.25" customHeight="1" x14ac:dyDescent="0.25">
      <c r="A1316" t="s">
        <v>5094</v>
      </c>
      <c r="B1316" t="str">
        <f t="shared" si="84"/>
        <v>32</v>
      </c>
      <c r="C1316" t="str">
        <f t="shared" si="85"/>
        <v>L00</v>
      </c>
      <c r="D1316" t="str">
        <f t="shared" si="86"/>
        <v>F02</v>
      </c>
      <c r="E1316" s="161" t="s">
        <v>5095</v>
      </c>
      <c r="F1316" t="s">
        <v>1552</v>
      </c>
      <c r="G1316" t="s">
        <v>5096</v>
      </c>
      <c r="H1316" s="209">
        <v>32</v>
      </c>
      <c r="I1316" s="209" t="s">
        <v>2258</v>
      </c>
      <c r="J1316" s="209" t="s">
        <v>2186</v>
      </c>
      <c r="K1316" s="209">
        <v>317500</v>
      </c>
      <c r="L1316" s="209">
        <v>210100</v>
      </c>
      <c r="M1316" s="209">
        <v>404</v>
      </c>
      <c r="N1316" s="209">
        <v>3016</v>
      </c>
      <c r="O1316" s="209">
        <v>4001</v>
      </c>
      <c r="P1316" s="376">
        <v>40986</v>
      </c>
      <c r="Q1316" s="248"/>
      <c r="R1316" s="251"/>
      <c r="S1316" s="248"/>
      <c r="T1316" s="248" t="s">
        <v>16014</v>
      </c>
      <c r="U1316" s="248" t="s">
        <v>16270</v>
      </c>
    </row>
    <row r="1317" spans="1:21" s="1" customFormat="1" ht="23.25" customHeight="1" x14ac:dyDescent="0.25">
      <c r="A1317" t="s">
        <v>5100</v>
      </c>
      <c r="B1317" t="str">
        <f t="shared" si="84"/>
        <v>32</v>
      </c>
      <c r="C1317" t="str">
        <f t="shared" si="85"/>
        <v>L00</v>
      </c>
      <c r="D1317" t="str">
        <f t="shared" si="86"/>
        <v>F04</v>
      </c>
      <c r="E1317" s="161" t="s">
        <v>5101</v>
      </c>
      <c r="F1317" t="s">
        <v>1552</v>
      </c>
      <c r="G1317" t="s">
        <v>5102</v>
      </c>
      <c r="H1317" s="209">
        <v>32</v>
      </c>
      <c r="I1317" s="209" t="s">
        <v>2258</v>
      </c>
      <c r="J1317" s="209" t="s">
        <v>5103</v>
      </c>
      <c r="K1317" s="209">
        <v>317500</v>
      </c>
      <c r="L1317" s="209">
        <v>210100</v>
      </c>
      <c r="M1317" s="209">
        <v>404</v>
      </c>
      <c r="N1317" s="209">
        <v>3016</v>
      </c>
      <c r="O1317" s="209">
        <v>4001</v>
      </c>
      <c r="P1317" s="376">
        <v>40987</v>
      </c>
      <c r="Q1317" s="248"/>
      <c r="R1317" s="251"/>
      <c r="S1317" s="248"/>
      <c r="T1317" s="248" t="s">
        <v>16014</v>
      </c>
      <c r="U1317" s="248" t="s">
        <v>16270</v>
      </c>
    </row>
    <row r="1318" spans="1:21" s="1" customFormat="1" ht="23.25" customHeight="1" x14ac:dyDescent="0.25">
      <c r="A1318" t="s">
        <v>5112</v>
      </c>
      <c r="B1318" t="str">
        <f t="shared" si="84"/>
        <v>32</v>
      </c>
      <c r="C1318" t="str">
        <f t="shared" si="85"/>
        <v>L00</v>
      </c>
      <c r="D1318" t="str">
        <f t="shared" si="86"/>
        <v>F07</v>
      </c>
      <c r="E1318" s="161" t="s">
        <v>5113</v>
      </c>
      <c r="F1318" t="s">
        <v>1552</v>
      </c>
      <c r="G1318" t="s">
        <v>5114</v>
      </c>
      <c r="H1318" s="209">
        <v>32</v>
      </c>
      <c r="I1318" s="209" t="s">
        <v>2258</v>
      </c>
      <c r="J1318" s="209" t="s">
        <v>2198</v>
      </c>
      <c r="K1318" s="209">
        <v>317500</v>
      </c>
      <c r="L1318" s="209">
        <v>210100</v>
      </c>
      <c r="M1318" s="209">
        <v>404</v>
      </c>
      <c r="N1318" s="209">
        <v>3016</v>
      </c>
      <c r="O1318" s="209">
        <v>4001</v>
      </c>
      <c r="P1318" s="376">
        <v>40988</v>
      </c>
      <c r="Q1318" s="248"/>
      <c r="R1318" s="251"/>
      <c r="S1318" s="248"/>
      <c r="T1318" s="248" t="s">
        <v>16014</v>
      </c>
      <c r="U1318" s="248" t="s">
        <v>16270</v>
      </c>
    </row>
    <row r="1319" spans="1:21" s="1" customFormat="1" ht="23.25" customHeight="1" x14ac:dyDescent="0.25">
      <c r="A1319" t="s">
        <v>5104</v>
      </c>
      <c r="B1319" t="str">
        <f t="shared" si="84"/>
        <v>32</v>
      </c>
      <c r="C1319" t="str">
        <f t="shared" si="85"/>
        <v>L00</v>
      </c>
      <c r="D1319" t="str">
        <f t="shared" si="86"/>
        <v>F05</v>
      </c>
      <c r="E1319" s="161" t="s">
        <v>5105</v>
      </c>
      <c r="F1319" t="s">
        <v>1552</v>
      </c>
      <c r="G1319" t="s">
        <v>5106</v>
      </c>
      <c r="H1319" s="209">
        <v>32</v>
      </c>
      <c r="I1319" s="209" t="s">
        <v>2258</v>
      </c>
      <c r="J1319" s="209" t="s">
        <v>5107</v>
      </c>
      <c r="K1319" s="209">
        <v>317500</v>
      </c>
      <c r="L1319" s="209">
        <v>210100</v>
      </c>
      <c r="M1319" s="209">
        <v>404</v>
      </c>
      <c r="N1319" s="209">
        <v>3016</v>
      </c>
      <c r="O1319" s="209">
        <v>4001</v>
      </c>
      <c r="P1319" s="376">
        <v>40989</v>
      </c>
      <c r="Q1319" s="248"/>
      <c r="R1319" s="251"/>
      <c r="S1319" s="248"/>
      <c r="T1319" s="248" t="s">
        <v>16014</v>
      </c>
      <c r="U1319" s="248" t="s">
        <v>16270</v>
      </c>
    </row>
    <row r="1320" spans="1:21" s="1" customFormat="1" ht="23.25" customHeight="1" x14ac:dyDescent="0.25">
      <c r="A1320" t="s">
        <v>5802</v>
      </c>
      <c r="B1320" t="str">
        <f t="shared" si="84"/>
        <v>32</v>
      </c>
      <c r="C1320" t="str">
        <f t="shared" si="85"/>
        <v>L00</v>
      </c>
      <c r="D1320" t="str">
        <f t="shared" si="86"/>
        <v>H07</v>
      </c>
      <c r="E1320" s="161" t="s">
        <v>5803</v>
      </c>
      <c r="F1320" t="s">
        <v>1552</v>
      </c>
      <c r="G1320" t="s">
        <v>5804</v>
      </c>
      <c r="H1320" s="209">
        <v>32</v>
      </c>
      <c r="I1320" s="209" t="s">
        <v>2258</v>
      </c>
      <c r="J1320" s="209" t="s">
        <v>5805</v>
      </c>
      <c r="K1320" s="209">
        <v>317500</v>
      </c>
      <c r="L1320" s="209">
        <v>210100</v>
      </c>
      <c r="M1320" s="209">
        <v>404</v>
      </c>
      <c r="N1320" s="209">
        <v>3016</v>
      </c>
      <c r="O1320" s="209">
        <v>4001</v>
      </c>
      <c r="P1320" s="376">
        <v>40990</v>
      </c>
      <c r="Q1320" s="248"/>
      <c r="R1320" s="251"/>
      <c r="S1320" s="248"/>
      <c r="T1320" s="248" t="s">
        <v>16014</v>
      </c>
      <c r="U1320" s="248" t="s">
        <v>16270</v>
      </c>
    </row>
    <row r="1321" spans="1:21" s="1" customFormat="1" ht="23.25" customHeight="1" x14ac:dyDescent="0.25">
      <c r="A1321" t="s">
        <v>5263</v>
      </c>
      <c r="B1321" t="str">
        <f t="shared" si="84"/>
        <v>32</v>
      </c>
      <c r="C1321" t="str">
        <f t="shared" si="85"/>
        <v>L00</v>
      </c>
      <c r="D1321" t="str">
        <f t="shared" si="86"/>
        <v>F45</v>
      </c>
      <c r="E1321" s="161" t="s">
        <v>5264</v>
      </c>
      <c r="F1321" t="s">
        <v>1552</v>
      </c>
      <c r="G1321" t="s">
        <v>5265</v>
      </c>
      <c r="H1321" s="209">
        <v>32</v>
      </c>
      <c r="I1321" s="209" t="s">
        <v>2258</v>
      </c>
      <c r="J1321" s="209" t="s">
        <v>5266</v>
      </c>
      <c r="K1321" s="209">
        <v>317500</v>
      </c>
      <c r="L1321" s="209">
        <v>210100</v>
      </c>
      <c r="M1321" s="209">
        <v>404</v>
      </c>
      <c r="N1321" s="209">
        <v>3016</v>
      </c>
      <c r="O1321" s="209">
        <v>4001</v>
      </c>
      <c r="P1321" s="376">
        <v>40991</v>
      </c>
      <c r="Q1321" s="248"/>
      <c r="R1321" s="251"/>
      <c r="S1321" s="248"/>
      <c r="T1321" s="248" t="s">
        <v>16014</v>
      </c>
      <c r="U1321" s="248" t="s">
        <v>16270</v>
      </c>
    </row>
    <row r="1322" spans="1:21" s="1" customFormat="1" ht="23.25" customHeight="1" x14ac:dyDescent="0.25">
      <c r="A1322" t="s">
        <v>5195</v>
      </c>
      <c r="B1322" t="str">
        <f t="shared" si="84"/>
        <v>32</v>
      </c>
      <c r="C1322" t="str">
        <f t="shared" si="85"/>
        <v>L00</v>
      </c>
      <c r="D1322" t="str">
        <f t="shared" si="86"/>
        <v>F28</v>
      </c>
      <c r="E1322" s="161" t="s">
        <v>5196</v>
      </c>
      <c r="F1322" t="s">
        <v>1552</v>
      </c>
      <c r="G1322" t="s">
        <v>5197</v>
      </c>
      <c r="H1322" s="209">
        <v>32</v>
      </c>
      <c r="I1322" s="209" t="s">
        <v>2258</v>
      </c>
      <c r="J1322" s="209" t="s">
        <v>5198</v>
      </c>
      <c r="K1322" s="209">
        <v>317500</v>
      </c>
      <c r="L1322" s="209">
        <v>210100</v>
      </c>
      <c r="M1322" s="209">
        <v>404</v>
      </c>
      <c r="N1322" s="209">
        <v>3016</v>
      </c>
      <c r="O1322" s="209">
        <v>4001</v>
      </c>
      <c r="P1322" s="376">
        <v>40992</v>
      </c>
      <c r="Q1322" s="248"/>
      <c r="R1322" s="251"/>
      <c r="S1322" s="248"/>
      <c r="T1322" s="248" t="s">
        <v>16014</v>
      </c>
      <c r="U1322" s="248" t="s">
        <v>16270</v>
      </c>
    </row>
    <row r="1323" spans="1:21" s="1" customFormat="1" ht="23.25" customHeight="1" x14ac:dyDescent="0.25">
      <c r="A1323" t="s">
        <v>5199</v>
      </c>
      <c r="B1323" t="str">
        <f t="shared" si="84"/>
        <v>32</v>
      </c>
      <c r="C1323" t="str">
        <f t="shared" si="85"/>
        <v>L00</v>
      </c>
      <c r="D1323" t="str">
        <f t="shared" si="86"/>
        <v>F29</v>
      </c>
      <c r="E1323" s="161" t="s">
        <v>5200</v>
      </c>
      <c r="F1323" t="s">
        <v>1552</v>
      </c>
      <c r="G1323" t="s">
        <v>5201</v>
      </c>
      <c r="H1323" s="209">
        <v>32</v>
      </c>
      <c r="I1323" s="209" t="s">
        <v>2258</v>
      </c>
      <c r="J1323" s="209" t="s">
        <v>5202</v>
      </c>
      <c r="K1323" s="209">
        <v>317500</v>
      </c>
      <c r="L1323" s="209">
        <v>210100</v>
      </c>
      <c r="M1323" s="209">
        <v>404</v>
      </c>
      <c r="N1323" s="209">
        <v>3016</v>
      </c>
      <c r="O1323" s="209">
        <v>4001</v>
      </c>
      <c r="P1323" s="376">
        <v>40993</v>
      </c>
      <c r="Q1323" s="248"/>
      <c r="R1323" s="251"/>
      <c r="S1323" s="248"/>
      <c r="T1323" s="248" t="s">
        <v>16014</v>
      </c>
      <c r="U1323" s="248" t="s">
        <v>16270</v>
      </c>
    </row>
    <row r="1324" spans="1:21" s="1" customFormat="1" ht="23.25" customHeight="1" x14ac:dyDescent="0.25">
      <c r="A1324" t="s">
        <v>5191</v>
      </c>
      <c r="B1324" t="str">
        <f t="shared" si="84"/>
        <v>32</v>
      </c>
      <c r="C1324" t="str">
        <f t="shared" si="85"/>
        <v>L00</v>
      </c>
      <c r="D1324" t="str">
        <f t="shared" si="86"/>
        <v>F27</v>
      </c>
      <c r="E1324" s="161" t="s">
        <v>5192</v>
      </c>
      <c r="F1324" t="s">
        <v>1552</v>
      </c>
      <c r="G1324" t="s">
        <v>5193</v>
      </c>
      <c r="H1324" s="209">
        <v>32</v>
      </c>
      <c r="I1324" s="209" t="s">
        <v>2258</v>
      </c>
      <c r="J1324" s="209" t="s">
        <v>5194</v>
      </c>
      <c r="K1324" s="209">
        <v>317500</v>
      </c>
      <c r="L1324" s="209">
        <v>210100</v>
      </c>
      <c r="M1324" s="209">
        <v>404</v>
      </c>
      <c r="N1324" s="209">
        <v>3016</v>
      </c>
      <c r="O1324" s="209">
        <v>4001</v>
      </c>
      <c r="P1324" s="376">
        <v>40994</v>
      </c>
      <c r="Q1324" s="248"/>
      <c r="R1324" s="251"/>
      <c r="S1324" s="248"/>
      <c r="T1324" s="248" t="s">
        <v>16014</v>
      </c>
      <c r="U1324" s="248" t="s">
        <v>16270</v>
      </c>
    </row>
    <row r="1325" spans="1:21" s="1" customFormat="1" ht="23.25" customHeight="1" x14ac:dyDescent="0.25">
      <c r="A1325" t="s">
        <v>5187</v>
      </c>
      <c r="B1325" t="str">
        <f t="shared" si="84"/>
        <v>32</v>
      </c>
      <c r="C1325" t="str">
        <f t="shared" si="85"/>
        <v>L00</v>
      </c>
      <c r="D1325" t="str">
        <f t="shared" si="86"/>
        <v>F26</v>
      </c>
      <c r="E1325" s="161" t="s">
        <v>5188</v>
      </c>
      <c r="F1325" t="s">
        <v>1552</v>
      </c>
      <c r="G1325" t="s">
        <v>5189</v>
      </c>
      <c r="H1325" s="209">
        <v>32</v>
      </c>
      <c r="I1325" s="209" t="s">
        <v>2258</v>
      </c>
      <c r="J1325" s="209" t="s">
        <v>5190</v>
      </c>
      <c r="K1325" s="209">
        <v>317500</v>
      </c>
      <c r="L1325" s="209">
        <v>210100</v>
      </c>
      <c r="M1325" s="209">
        <v>404</v>
      </c>
      <c r="N1325" s="209">
        <v>3016</v>
      </c>
      <c r="O1325" s="209">
        <v>4001</v>
      </c>
      <c r="P1325" s="376">
        <v>40995</v>
      </c>
      <c r="Q1325" s="248"/>
      <c r="R1325" s="251"/>
      <c r="S1325" s="248"/>
      <c r="T1325" s="248" t="s">
        <v>16014</v>
      </c>
      <c r="U1325" s="248" t="s">
        <v>16270</v>
      </c>
    </row>
    <row r="1326" spans="1:21" s="1" customFormat="1" ht="23.25" customHeight="1" x14ac:dyDescent="0.25">
      <c r="A1326" t="s">
        <v>5267</v>
      </c>
      <c r="B1326" t="str">
        <f t="shared" si="84"/>
        <v>32</v>
      </c>
      <c r="C1326" t="str">
        <f t="shared" si="85"/>
        <v>L00</v>
      </c>
      <c r="D1326" t="str">
        <f t="shared" si="86"/>
        <v>F46</v>
      </c>
      <c r="E1326" s="161" t="s">
        <v>5268</v>
      </c>
      <c r="F1326" t="s">
        <v>1552</v>
      </c>
      <c r="G1326" t="s">
        <v>5269</v>
      </c>
      <c r="H1326" s="209">
        <v>32</v>
      </c>
      <c r="I1326" s="209" t="s">
        <v>2258</v>
      </c>
      <c r="J1326" s="209" t="s">
        <v>5270</v>
      </c>
      <c r="K1326" s="209">
        <v>317500</v>
      </c>
      <c r="L1326" s="209">
        <v>210100</v>
      </c>
      <c r="M1326" s="209">
        <v>404</v>
      </c>
      <c r="N1326" s="209">
        <v>3016</v>
      </c>
      <c r="O1326" s="209">
        <v>4001</v>
      </c>
      <c r="P1326" s="376">
        <v>40996</v>
      </c>
      <c r="Q1326" s="248"/>
      <c r="R1326" s="251"/>
      <c r="S1326" s="248"/>
      <c r="T1326" s="248" t="s">
        <v>16014</v>
      </c>
      <c r="U1326" s="248" t="s">
        <v>16270</v>
      </c>
    </row>
    <row r="1327" spans="1:21" s="1" customFormat="1" ht="23.25" customHeight="1" x14ac:dyDescent="0.25">
      <c r="A1327" t="s">
        <v>5167</v>
      </c>
      <c r="B1327" t="str">
        <f t="shared" si="84"/>
        <v>32</v>
      </c>
      <c r="C1327" t="str">
        <f t="shared" si="85"/>
        <v>L00</v>
      </c>
      <c r="D1327" t="str">
        <f t="shared" si="86"/>
        <v>F21</v>
      </c>
      <c r="E1327" s="161" t="s">
        <v>5168</v>
      </c>
      <c r="F1327" t="s">
        <v>1552</v>
      </c>
      <c r="G1327" t="s">
        <v>5169</v>
      </c>
      <c r="H1327" s="209">
        <v>32</v>
      </c>
      <c r="I1327" s="209" t="s">
        <v>2258</v>
      </c>
      <c r="J1327" s="209" t="s">
        <v>5170</v>
      </c>
      <c r="K1327" s="209">
        <v>317500</v>
      </c>
      <c r="L1327" s="209">
        <v>210100</v>
      </c>
      <c r="M1327" s="209">
        <v>404</v>
      </c>
      <c r="N1327" s="209">
        <v>3016</v>
      </c>
      <c r="O1327" s="209">
        <v>4001</v>
      </c>
      <c r="P1327" s="376">
        <v>40997</v>
      </c>
      <c r="Q1327" s="248"/>
      <c r="R1327" s="251"/>
      <c r="S1327" s="248"/>
      <c r="T1327" s="248" t="s">
        <v>16014</v>
      </c>
      <c r="U1327" s="248" t="s">
        <v>16270</v>
      </c>
    </row>
    <row r="1328" spans="1:21" s="1" customFormat="1" ht="23.25" customHeight="1" x14ac:dyDescent="0.25">
      <c r="A1328" t="s">
        <v>5271</v>
      </c>
      <c r="B1328" t="str">
        <f t="shared" si="84"/>
        <v>32</v>
      </c>
      <c r="C1328" t="str">
        <f t="shared" si="85"/>
        <v>L00</v>
      </c>
      <c r="D1328" t="str">
        <f t="shared" si="86"/>
        <v>F47</v>
      </c>
      <c r="E1328" s="161" t="s">
        <v>5272</v>
      </c>
      <c r="F1328" t="s">
        <v>1552</v>
      </c>
      <c r="G1328" t="s">
        <v>5273</v>
      </c>
      <c r="H1328" s="209">
        <v>32</v>
      </c>
      <c r="I1328" s="209" t="s">
        <v>2258</v>
      </c>
      <c r="J1328" s="209" t="s">
        <v>5274</v>
      </c>
      <c r="K1328" s="209">
        <v>317500</v>
      </c>
      <c r="L1328" s="209">
        <v>210100</v>
      </c>
      <c r="M1328" s="209">
        <v>404</v>
      </c>
      <c r="N1328" s="209">
        <v>3016</v>
      </c>
      <c r="O1328" s="209">
        <v>4001</v>
      </c>
      <c r="P1328" s="376">
        <v>40998</v>
      </c>
      <c r="Q1328" s="248"/>
      <c r="R1328" s="251"/>
      <c r="S1328" s="248"/>
      <c r="T1328" s="248" t="s">
        <v>16014</v>
      </c>
      <c r="U1328" s="248" t="s">
        <v>16270</v>
      </c>
    </row>
    <row r="1329" spans="1:21" s="1" customFormat="1" ht="23.25" customHeight="1" x14ac:dyDescent="0.25">
      <c r="A1329" t="s">
        <v>5275</v>
      </c>
      <c r="B1329" t="str">
        <f t="shared" si="84"/>
        <v>32</v>
      </c>
      <c r="C1329" t="str">
        <f t="shared" si="85"/>
        <v>L00</v>
      </c>
      <c r="D1329" t="str">
        <f t="shared" si="86"/>
        <v>F48</v>
      </c>
      <c r="E1329" s="161" t="s">
        <v>5276</v>
      </c>
      <c r="F1329" t="s">
        <v>1552</v>
      </c>
      <c r="G1329" t="s">
        <v>5277</v>
      </c>
      <c r="H1329" s="209">
        <v>32</v>
      </c>
      <c r="I1329" s="209" t="s">
        <v>2258</v>
      </c>
      <c r="J1329" s="209" t="s">
        <v>5278</v>
      </c>
      <c r="K1329" s="209">
        <v>317500</v>
      </c>
      <c r="L1329" s="209">
        <v>210100</v>
      </c>
      <c r="M1329" s="209">
        <v>404</v>
      </c>
      <c r="N1329" s="209">
        <v>3016</v>
      </c>
      <c r="O1329" s="209">
        <v>4001</v>
      </c>
      <c r="P1329" s="376">
        <v>40999</v>
      </c>
      <c r="Q1329" s="248"/>
      <c r="R1329" s="251"/>
      <c r="S1329" s="248"/>
      <c r="T1329" s="248" t="s">
        <v>16014</v>
      </c>
      <c r="U1329" s="248" t="s">
        <v>16270</v>
      </c>
    </row>
    <row r="1330" spans="1:21" s="1" customFormat="1" ht="23.25" customHeight="1" x14ac:dyDescent="0.25">
      <c r="A1330" t="s">
        <v>5467</v>
      </c>
      <c r="B1330" t="str">
        <f t="shared" si="84"/>
        <v>32</v>
      </c>
      <c r="C1330" t="str">
        <f t="shared" si="85"/>
        <v>L00</v>
      </c>
      <c r="D1330" t="str">
        <f t="shared" si="86"/>
        <v>F96</v>
      </c>
      <c r="E1330" s="161" t="s">
        <v>5468</v>
      </c>
      <c r="F1330" t="s">
        <v>1552</v>
      </c>
      <c r="G1330" t="s">
        <v>5469</v>
      </c>
      <c r="H1330" s="209">
        <v>32</v>
      </c>
      <c r="I1330" s="209" t="s">
        <v>2258</v>
      </c>
      <c r="J1330" s="209" t="s">
        <v>5470</v>
      </c>
      <c r="K1330" s="209">
        <v>317500</v>
      </c>
      <c r="L1330" s="209">
        <v>210100</v>
      </c>
      <c r="M1330" s="209">
        <v>404</v>
      </c>
      <c r="N1330" s="209">
        <v>3016</v>
      </c>
      <c r="O1330" s="209">
        <v>4001</v>
      </c>
      <c r="P1330" s="376">
        <v>41000</v>
      </c>
      <c r="Q1330" s="248"/>
      <c r="R1330" s="251"/>
      <c r="S1330" s="248"/>
      <c r="T1330" s="248" t="s">
        <v>16014</v>
      </c>
      <c r="U1330" s="248" t="s">
        <v>16270</v>
      </c>
    </row>
    <row r="1331" spans="1:21" s="1" customFormat="1" ht="23.25" customHeight="1" x14ac:dyDescent="0.25">
      <c r="A1331" t="s">
        <v>5547</v>
      </c>
      <c r="B1331" t="str">
        <f t="shared" si="84"/>
        <v>32</v>
      </c>
      <c r="C1331" t="str">
        <f t="shared" si="85"/>
        <v>L00</v>
      </c>
      <c r="D1331" t="str">
        <f t="shared" si="86"/>
        <v>G27</v>
      </c>
      <c r="E1331" s="161" t="s">
        <v>5548</v>
      </c>
      <c r="F1331" t="s">
        <v>1552</v>
      </c>
      <c r="G1331" t="s">
        <v>5549</v>
      </c>
      <c r="H1331" s="209">
        <v>32</v>
      </c>
      <c r="I1331" s="209" t="s">
        <v>2258</v>
      </c>
      <c r="J1331" s="209" t="s">
        <v>5550</v>
      </c>
      <c r="K1331" s="209">
        <v>317500</v>
      </c>
      <c r="L1331" s="209">
        <v>210100</v>
      </c>
      <c r="M1331" s="209">
        <v>404</v>
      </c>
      <c r="N1331" s="209">
        <v>3016</v>
      </c>
      <c r="O1331" s="209">
        <v>4001</v>
      </c>
      <c r="P1331" s="376">
        <v>41001</v>
      </c>
      <c r="Q1331" s="248"/>
      <c r="R1331" s="251"/>
      <c r="S1331" s="248"/>
      <c r="T1331" s="248" t="s">
        <v>16014</v>
      </c>
      <c r="U1331" s="248" t="s">
        <v>16270</v>
      </c>
    </row>
    <row r="1332" spans="1:21" s="1" customFormat="1" ht="23.25" customHeight="1" x14ac:dyDescent="0.25">
      <c r="A1332" t="s">
        <v>5794</v>
      </c>
      <c r="B1332" t="str">
        <f t="shared" si="84"/>
        <v>32</v>
      </c>
      <c r="C1332" t="str">
        <f t="shared" si="85"/>
        <v>L00</v>
      </c>
      <c r="D1332" t="str">
        <f t="shared" si="86"/>
        <v>H05</v>
      </c>
      <c r="E1332" s="161" t="s">
        <v>5795</v>
      </c>
      <c r="F1332" t="s">
        <v>1552</v>
      </c>
      <c r="G1332" t="s">
        <v>5796</v>
      </c>
      <c r="H1332" s="209">
        <v>32</v>
      </c>
      <c r="I1332" s="209" t="s">
        <v>2258</v>
      </c>
      <c r="J1332" s="209" t="s">
        <v>5797</v>
      </c>
      <c r="K1332" s="209">
        <v>317500</v>
      </c>
      <c r="L1332" s="209">
        <v>210100</v>
      </c>
      <c r="M1332" s="209">
        <v>404</v>
      </c>
      <c r="N1332" s="209">
        <v>3016</v>
      </c>
      <c r="O1332" s="209">
        <v>4001</v>
      </c>
      <c r="P1332" s="376">
        <v>41002</v>
      </c>
      <c r="Q1332" s="248"/>
      <c r="R1332" s="251"/>
      <c r="S1332" s="248"/>
      <c r="T1332" s="248" t="s">
        <v>16014</v>
      </c>
      <c r="U1332" s="248" t="s">
        <v>16270</v>
      </c>
    </row>
    <row r="1333" spans="1:21" s="1" customFormat="1" ht="23.25" customHeight="1" x14ac:dyDescent="0.25">
      <c r="A1333" t="s">
        <v>5798</v>
      </c>
      <c r="B1333" t="str">
        <f t="shared" si="84"/>
        <v>32</v>
      </c>
      <c r="C1333" t="str">
        <f t="shared" si="85"/>
        <v>L00</v>
      </c>
      <c r="D1333" t="str">
        <f t="shared" si="86"/>
        <v>H06</v>
      </c>
      <c r="E1333" s="161" t="s">
        <v>5799</v>
      </c>
      <c r="F1333" t="s">
        <v>1552</v>
      </c>
      <c r="G1333" t="s">
        <v>5800</v>
      </c>
      <c r="H1333" s="209">
        <v>32</v>
      </c>
      <c r="I1333" s="209" t="s">
        <v>2258</v>
      </c>
      <c r="J1333" s="209" t="s">
        <v>5801</v>
      </c>
      <c r="K1333" s="209">
        <v>317500</v>
      </c>
      <c r="L1333" s="209">
        <v>210100</v>
      </c>
      <c r="M1333" s="209">
        <v>404</v>
      </c>
      <c r="N1333" s="209">
        <v>3016</v>
      </c>
      <c r="O1333" s="209">
        <v>4001</v>
      </c>
      <c r="P1333" s="376">
        <v>41003</v>
      </c>
      <c r="Q1333" s="248"/>
      <c r="R1333" s="251"/>
      <c r="S1333" s="248"/>
      <c r="T1333" s="248" t="s">
        <v>16014</v>
      </c>
      <c r="U1333" s="248" t="s">
        <v>16270</v>
      </c>
    </row>
    <row r="1334" spans="1:21" s="1" customFormat="1" ht="23.25" customHeight="1" x14ac:dyDescent="0.25">
      <c r="A1334" t="s">
        <v>5455</v>
      </c>
      <c r="B1334" t="str">
        <f t="shared" si="84"/>
        <v>32</v>
      </c>
      <c r="C1334" t="str">
        <f t="shared" si="85"/>
        <v>L00</v>
      </c>
      <c r="D1334" t="str">
        <f t="shared" si="86"/>
        <v>F93</v>
      </c>
      <c r="E1334" s="161" t="s">
        <v>5456</v>
      </c>
      <c r="F1334" t="s">
        <v>1552</v>
      </c>
      <c r="G1334" t="s">
        <v>5457</v>
      </c>
      <c r="H1334" s="209">
        <v>32</v>
      </c>
      <c r="I1334" s="209" t="s">
        <v>2258</v>
      </c>
      <c r="J1334" s="209" t="s">
        <v>5458</v>
      </c>
      <c r="K1334" s="209">
        <v>317500</v>
      </c>
      <c r="L1334" s="209">
        <v>210100</v>
      </c>
      <c r="M1334" s="209">
        <v>404</v>
      </c>
      <c r="N1334" s="209">
        <v>3016</v>
      </c>
      <c r="O1334" s="209">
        <v>4001</v>
      </c>
      <c r="P1334" s="376">
        <v>41004</v>
      </c>
      <c r="Q1334" s="248"/>
      <c r="R1334" s="251"/>
      <c r="S1334" s="248"/>
      <c r="T1334" s="248" t="s">
        <v>16014</v>
      </c>
      <c r="U1334" s="248" t="s">
        <v>16270</v>
      </c>
    </row>
    <row r="1335" spans="1:21" s="1" customFormat="1" ht="23.25" customHeight="1" x14ac:dyDescent="0.25">
      <c r="A1335" t="s">
        <v>5806</v>
      </c>
      <c r="B1335" t="str">
        <f t="shared" si="84"/>
        <v>32</v>
      </c>
      <c r="C1335" t="str">
        <f t="shared" si="85"/>
        <v>L00</v>
      </c>
      <c r="D1335" t="str">
        <f t="shared" si="86"/>
        <v>H08</v>
      </c>
      <c r="E1335" s="161" t="s">
        <v>5807</v>
      </c>
      <c r="F1335" t="s">
        <v>1552</v>
      </c>
      <c r="G1335" t="s">
        <v>5808</v>
      </c>
      <c r="H1335" s="209">
        <v>32</v>
      </c>
      <c r="I1335" s="209" t="s">
        <v>2258</v>
      </c>
      <c r="J1335" s="209" t="s">
        <v>5809</v>
      </c>
      <c r="K1335" s="209">
        <v>317500</v>
      </c>
      <c r="L1335" s="209">
        <v>210100</v>
      </c>
      <c r="M1335" s="209">
        <v>404</v>
      </c>
      <c r="N1335" s="209">
        <v>3016</v>
      </c>
      <c r="O1335" s="209">
        <v>4001</v>
      </c>
      <c r="P1335" s="376">
        <v>41005</v>
      </c>
      <c r="Q1335" s="248"/>
      <c r="R1335" s="251"/>
      <c r="S1335" s="248"/>
      <c r="T1335" s="248" t="s">
        <v>16014</v>
      </c>
      <c r="U1335" s="248" t="s">
        <v>16270</v>
      </c>
    </row>
    <row r="1336" spans="1:21" s="1" customFormat="1" ht="23.25" customHeight="1" x14ac:dyDescent="0.25">
      <c r="A1336" t="s">
        <v>5510</v>
      </c>
      <c r="B1336" t="str">
        <f t="shared" si="84"/>
        <v>32</v>
      </c>
      <c r="C1336" t="str">
        <f t="shared" si="85"/>
        <v>L00</v>
      </c>
      <c r="D1336" t="str">
        <f t="shared" si="86"/>
        <v>G16</v>
      </c>
      <c r="E1336" s="161" t="s">
        <v>5511</v>
      </c>
      <c r="F1336" t="s">
        <v>1552</v>
      </c>
      <c r="G1336" t="s">
        <v>5512</v>
      </c>
      <c r="H1336" s="209">
        <v>32</v>
      </c>
      <c r="I1336" s="209" t="s">
        <v>2258</v>
      </c>
      <c r="J1336" s="209" t="s">
        <v>1793</v>
      </c>
      <c r="K1336" s="209">
        <v>317500</v>
      </c>
      <c r="L1336" s="209">
        <v>210100</v>
      </c>
      <c r="M1336" s="209">
        <v>404</v>
      </c>
      <c r="N1336" s="209">
        <v>3016</v>
      </c>
      <c r="O1336" s="209">
        <v>4001</v>
      </c>
      <c r="P1336" s="376">
        <v>41006</v>
      </c>
      <c r="Q1336" s="248"/>
      <c r="R1336" s="251"/>
      <c r="S1336" s="248"/>
      <c r="T1336" s="248" t="s">
        <v>16014</v>
      </c>
      <c r="U1336" s="248" t="s">
        <v>16270</v>
      </c>
    </row>
    <row r="1337" spans="1:21" s="1" customFormat="1" ht="23.25" customHeight="1" x14ac:dyDescent="0.25">
      <c r="A1337" t="s">
        <v>5555</v>
      </c>
      <c r="B1337" t="str">
        <f t="shared" si="84"/>
        <v>32</v>
      </c>
      <c r="C1337" t="str">
        <f t="shared" si="85"/>
        <v>L00</v>
      </c>
      <c r="D1337" t="str">
        <f t="shared" si="86"/>
        <v>G29</v>
      </c>
      <c r="E1337" s="161" t="s">
        <v>5556</v>
      </c>
      <c r="F1337" t="s">
        <v>1552</v>
      </c>
      <c r="G1337" t="s">
        <v>5557</v>
      </c>
      <c r="H1337" s="209">
        <v>32</v>
      </c>
      <c r="I1337" s="209" t="s">
        <v>2258</v>
      </c>
      <c r="J1337" s="209" t="s">
        <v>5558</v>
      </c>
      <c r="K1337" s="209">
        <v>317500</v>
      </c>
      <c r="L1337" s="209">
        <v>210100</v>
      </c>
      <c r="M1337" s="209">
        <v>404</v>
      </c>
      <c r="N1337" s="209">
        <v>3016</v>
      </c>
      <c r="O1337" s="209">
        <v>4001</v>
      </c>
      <c r="P1337" s="376">
        <v>41007</v>
      </c>
      <c r="Q1337" s="248"/>
      <c r="R1337" s="251"/>
      <c r="S1337" s="248"/>
      <c r="T1337" s="248" t="s">
        <v>16014</v>
      </c>
      <c r="U1337" s="248" t="s">
        <v>16270</v>
      </c>
    </row>
    <row r="1338" spans="1:21" s="1" customFormat="1" ht="23.25" customHeight="1" x14ac:dyDescent="0.25">
      <c r="A1338" t="s">
        <v>5489</v>
      </c>
      <c r="B1338" t="str">
        <f t="shared" si="84"/>
        <v>32</v>
      </c>
      <c r="C1338" t="str">
        <f t="shared" si="85"/>
        <v>L00</v>
      </c>
      <c r="D1338" t="str">
        <f t="shared" si="86"/>
        <v>G09</v>
      </c>
      <c r="E1338" s="161" t="s">
        <v>5490</v>
      </c>
      <c r="F1338" t="s">
        <v>1552</v>
      </c>
      <c r="G1338" t="s">
        <v>5491</v>
      </c>
      <c r="H1338" s="209">
        <v>32</v>
      </c>
      <c r="I1338" s="209" t="s">
        <v>2258</v>
      </c>
      <c r="J1338" s="209" t="s">
        <v>1765</v>
      </c>
      <c r="K1338" s="209">
        <v>317500</v>
      </c>
      <c r="L1338" s="209">
        <v>210100</v>
      </c>
      <c r="M1338" s="209">
        <v>404</v>
      </c>
      <c r="N1338" s="209">
        <v>3016</v>
      </c>
      <c r="O1338" s="209">
        <v>4001</v>
      </c>
      <c r="P1338" s="376">
        <v>41008</v>
      </c>
      <c r="Q1338" s="248"/>
      <c r="R1338" s="251"/>
      <c r="S1338" s="248"/>
      <c r="T1338" s="248" t="s">
        <v>16014</v>
      </c>
      <c r="U1338" s="248" t="s">
        <v>16270</v>
      </c>
    </row>
    <row r="1339" spans="1:21" s="1" customFormat="1" ht="23.25" customHeight="1" x14ac:dyDescent="0.25">
      <c r="A1339" t="s">
        <v>6510</v>
      </c>
      <c r="B1339" t="str">
        <f t="shared" si="84"/>
        <v>32</v>
      </c>
      <c r="C1339" t="str">
        <f t="shared" si="85"/>
        <v>L03</v>
      </c>
      <c r="D1339" t="str">
        <f t="shared" si="86"/>
        <v>002</v>
      </c>
      <c r="E1339" s="161" t="s">
        <v>6511</v>
      </c>
      <c r="F1339" t="s">
        <v>17168</v>
      </c>
      <c r="G1339" t="s">
        <v>6512</v>
      </c>
      <c r="H1339" s="209">
        <v>32</v>
      </c>
      <c r="I1339" s="209" t="s">
        <v>1833</v>
      </c>
      <c r="J1339" s="209">
        <v>2</v>
      </c>
      <c r="K1339" s="209">
        <v>317500</v>
      </c>
      <c r="L1339" s="209">
        <v>210100</v>
      </c>
      <c r="M1339" s="209">
        <v>404</v>
      </c>
      <c r="N1339" s="209">
        <v>3016</v>
      </c>
      <c r="O1339" s="209">
        <v>4001</v>
      </c>
      <c r="P1339" s="376">
        <v>41009</v>
      </c>
      <c r="Q1339" s="248"/>
      <c r="R1339" s="251"/>
      <c r="S1339" s="248"/>
      <c r="T1339" s="248" t="s">
        <v>16014</v>
      </c>
      <c r="U1339" s="248" t="s">
        <v>16270</v>
      </c>
    </row>
    <row r="1340" spans="1:21" s="1" customFormat="1" ht="23.25" customHeight="1" x14ac:dyDescent="0.25">
      <c r="A1340" t="s">
        <v>5522</v>
      </c>
      <c r="B1340" t="str">
        <f t="shared" si="84"/>
        <v>32</v>
      </c>
      <c r="C1340" t="str">
        <f t="shared" si="85"/>
        <v>L00</v>
      </c>
      <c r="D1340" t="str">
        <f t="shared" si="86"/>
        <v>G20</v>
      </c>
      <c r="E1340" s="161" t="s">
        <v>5523</v>
      </c>
      <c r="F1340" t="s">
        <v>1552</v>
      </c>
      <c r="G1340" t="s">
        <v>5524</v>
      </c>
      <c r="H1340" s="209">
        <v>32</v>
      </c>
      <c r="I1340" s="209" t="s">
        <v>2258</v>
      </c>
      <c r="J1340" s="209" t="s">
        <v>1809</v>
      </c>
      <c r="K1340" s="209">
        <v>317500</v>
      </c>
      <c r="L1340" s="209">
        <v>210100</v>
      </c>
      <c r="M1340" s="209">
        <v>404</v>
      </c>
      <c r="N1340" s="209">
        <v>3016</v>
      </c>
      <c r="O1340" s="209">
        <v>4001</v>
      </c>
      <c r="P1340" s="376">
        <v>41010</v>
      </c>
      <c r="Q1340" s="248"/>
      <c r="R1340" s="251"/>
      <c r="S1340" s="248"/>
      <c r="T1340" s="248" t="s">
        <v>16014</v>
      </c>
      <c r="U1340" s="248" t="s">
        <v>16270</v>
      </c>
    </row>
    <row r="1341" spans="1:21" s="1" customFormat="1" ht="23.25" customHeight="1" x14ac:dyDescent="0.25">
      <c r="A1341" t="s">
        <v>5516</v>
      </c>
      <c r="B1341" t="str">
        <f t="shared" si="84"/>
        <v>32</v>
      </c>
      <c r="C1341" t="str">
        <f t="shared" si="85"/>
        <v>L00</v>
      </c>
      <c r="D1341" t="str">
        <f t="shared" si="86"/>
        <v>G18</v>
      </c>
      <c r="E1341" s="161" t="s">
        <v>5517</v>
      </c>
      <c r="F1341" t="s">
        <v>1552</v>
      </c>
      <c r="G1341" t="s">
        <v>5518</v>
      </c>
      <c r="H1341" s="209">
        <v>32</v>
      </c>
      <c r="I1341" s="209" t="s">
        <v>2258</v>
      </c>
      <c r="J1341" s="209" t="s">
        <v>1801</v>
      </c>
      <c r="K1341" s="209">
        <v>317500</v>
      </c>
      <c r="L1341" s="209">
        <v>210100</v>
      </c>
      <c r="M1341" s="209">
        <v>404</v>
      </c>
      <c r="N1341" s="209">
        <v>3016</v>
      </c>
      <c r="O1341" s="209">
        <v>4001</v>
      </c>
      <c r="P1341" s="376">
        <v>41011</v>
      </c>
      <c r="Q1341" s="248"/>
      <c r="R1341" s="251"/>
      <c r="S1341" s="248"/>
      <c r="T1341" s="248" t="s">
        <v>16014</v>
      </c>
      <c r="U1341" s="248" t="s">
        <v>16270</v>
      </c>
    </row>
    <row r="1342" spans="1:21" s="1" customFormat="1" ht="23.25" customHeight="1" x14ac:dyDescent="0.25">
      <c r="A1342" t="s">
        <v>5525</v>
      </c>
      <c r="B1342" t="str">
        <f t="shared" si="84"/>
        <v>32</v>
      </c>
      <c r="C1342" t="str">
        <f t="shared" si="85"/>
        <v>L00</v>
      </c>
      <c r="D1342" t="str">
        <f t="shared" si="86"/>
        <v>G21</v>
      </c>
      <c r="E1342" s="161" t="s">
        <v>5526</v>
      </c>
      <c r="F1342" t="s">
        <v>1552</v>
      </c>
      <c r="G1342" t="s">
        <v>5527</v>
      </c>
      <c r="H1342" s="209">
        <v>32</v>
      </c>
      <c r="I1342" s="209" t="s">
        <v>2258</v>
      </c>
      <c r="J1342" s="209" t="s">
        <v>1813</v>
      </c>
      <c r="K1342" s="209">
        <v>317500</v>
      </c>
      <c r="L1342" s="209">
        <v>210100</v>
      </c>
      <c r="M1342" s="209">
        <v>404</v>
      </c>
      <c r="N1342" s="209">
        <v>3016</v>
      </c>
      <c r="O1342" s="209">
        <v>4001</v>
      </c>
      <c r="P1342" s="376">
        <v>41012</v>
      </c>
      <c r="Q1342" s="248"/>
      <c r="R1342" s="251"/>
      <c r="S1342" s="248"/>
      <c r="T1342" s="248" t="s">
        <v>16014</v>
      </c>
      <c r="U1342" s="248" t="s">
        <v>16270</v>
      </c>
    </row>
    <row r="1343" spans="1:21" s="1" customFormat="1" ht="23.25" customHeight="1" x14ac:dyDescent="0.25">
      <c r="A1343" t="s">
        <v>6567</v>
      </c>
      <c r="B1343" t="str">
        <f t="shared" si="84"/>
        <v>32</v>
      </c>
      <c r="C1343" t="str">
        <f t="shared" si="85"/>
        <v>L03</v>
      </c>
      <c r="D1343" t="str">
        <f t="shared" si="86"/>
        <v>021</v>
      </c>
      <c r="E1343" s="161" t="s">
        <v>6568</v>
      </c>
      <c r="F1343" t="s">
        <v>17168</v>
      </c>
      <c r="G1343" t="s">
        <v>6569</v>
      </c>
      <c r="H1343" s="209">
        <v>32</v>
      </c>
      <c r="I1343" s="209" t="s">
        <v>1833</v>
      </c>
      <c r="J1343" s="209">
        <v>21</v>
      </c>
      <c r="K1343" s="209">
        <v>317500</v>
      </c>
      <c r="L1343" s="209">
        <v>210100</v>
      </c>
      <c r="M1343" s="209">
        <v>404</v>
      </c>
      <c r="N1343" s="209">
        <v>3016</v>
      </c>
      <c r="O1343" s="209">
        <v>4001</v>
      </c>
      <c r="P1343" s="376">
        <v>41013</v>
      </c>
      <c r="Q1343" s="248"/>
      <c r="R1343" s="251"/>
      <c r="S1343" s="248"/>
      <c r="T1343" s="248" t="s">
        <v>16014</v>
      </c>
      <c r="U1343" s="248" t="s">
        <v>16270</v>
      </c>
    </row>
    <row r="1344" spans="1:21" s="1" customFormat="1" ht="23.25" customHeight="1" x14ac:dyDescent="0.25">
      <c r="A1344" t="s">
        <v>5627</v>
      </c>
      <c r="B1344" t="str">
        <f t="shared" ref="B1344:B1380" si="87">LEFT(A1344,2)</f>
        <v>32</v>
      </c>
      <c r="C1344" t="str">
        <f t="shared" ref="C1344:C1380" si="88">MID(A1344,4,3)</f>
        <v>L00</v>
      </c>
      <c r="D1344" t="str">
        <f t="shared" ref="D1344:D1380" si="89">RIGHT(A1344,3)</f>
        <v>G47</v>
      </c>
      <c r="E1344" s="161" t="s">
        <v>5628</v>
      </c>
      <c r="F1344" t="s">
        <v>1552</v>
      </c>
      <c r="G1344" t="s">
        <v>5629</v>
      </c>
      <c r="H1344" s="209">
        <v>32</v>
      </c>
      <c r="I1344" s="209" t="s">
        <v>2258</v>
      </c>
      <c r="J1344" s="209" t="s">
        <v>5630</v>
      </c>
      <c r="K1344" s="209">
        <v>317500</v>
      </c>
      <c r="L1344" s="209">
        <v>210100</v>
      </c>
      <c r="M1344" s="209">
        <v>404</v>
      </c>
      <c r="N1344" s="209">
        <v>3016</v>
      </c>
      <c r="O1344" s="209">
        <v>4001</v>
      </c>
      <c r="P1344" s="376">
        <v>41014</v>
      </c>
      <c r="Q1344" s="248"/>
      <c r="R1344" s="251"/>
      <c r="S1344" s="248"/>
      <c r="T1344" s="248" t="s">
        <v>16014</v>
      </c>
      <c r="U1344" s="248" t="s">
        <v>16270</v>
      </c>
    </row>
    <row r="1345" spans="1:21" s="1" customFormat="1" ht="23.25" customHeight="1" x14ac:dyDescent="0.25">
      <c r="A1345" t="s">
        <v>5539</v>
      </c>
      <c r="B1345" t="str">
        <f t="shared" si="87"/>
        <v>32</v>
      </c>
      <c r="C1345" t="str">
        <f t="shared" si="88"/>
        <v>L00</v>
      </c>
      <c r="D1345" t="str">
        <f t="shared" si="89"/>
        <v>G25</v>
      </c>
      <c r="E1345" s="161" t="s">
        <v>5540</v>
      </c>
      <c r="F1345" t="s">
        <v>1552</v>
      </c>
      <c r="G1345" t="s">
        <v>5541</v>
      </c>
      <c r="H1345" s="209">
        <v>32</v>
      </c>
      <c r="I1345" s="209" t="s">
        <v>2258</v>
      </c>
      <c r="J1345" s="209" t="s">
        <v>5542</v>
      </c>
      <c r="K1345" s="209">
        <v>317500</v>
      </c>
      <c r="L1345" s="209">
        <v>210100</v>
      </c>
      <c r="M1345" s="209">
        <v>404</v>
      </c>
      <c r="N1345" s="209">
        <v>3016</v>
      </c>
      <c r="O1345" s="209">
        <v>4001</v>
      </c>
      <c r="P1345" s="376">
        <v>41015</v>
      </c>
      <c r="Q1345" s="248"/>
      <c r="R1345" s="251"/>
      <c r="S1345" s="248"/>
      <c r="T1345" s="248" t="s">
        <v>16014</v>
      </c>
      <c r="U1345" s="248" t="s">
        <v>16270</v>
      </c>
    </row>
    <row r="1346" spans="1:21" s="1" customFormat="1" ht="23.25" customHeight="1" x14ac:dyDescent="0.25">
      <c r="A1346" t="s">
        <v>5513</v>
      </c>
      <c r="B1346" t="str">
        <f t="shared" si="87"/>
        <v>32</v>
      </c>
      <c r="C1346" t="str">
        <f t="shared" si="88"/>
        <v>L00</v>
      </c>
      <c r="D1346" t="str">
        <f t="shared" si="89"/>
        <v>G17</v>
      </c>
      <c r="E1346" s="161" t="s">
        <v>5514</v>
      </c>
      <c r="F1346" t="s">
        <v>1552</v>
      </c>
      <c r="G1346" t="s">
        <v>5515</v>
      </c>
      <c r="H1346" s="209">
        <v>32</v>
      </c>
      <c r="I1346" s="209" t="s">
        <v>2258</v>
      </c>
      <c r="J1346" s="209" t="s">
        <v>1797</v>
      </c>
      <c r="K1346" s="209">
        <v>317500</v>
      </c>
      <c r="L1346" s="209">
        <v>210100</v>
      </c>
      <c r="M1346" s="209">
        <v>404</v>
      </c>
      <c r="N1346" s="209">
        <v>3016</v>
      </c>
      <c r="O1346" s="209">
        <v>4001</v>
      </c>
      <c r="P1346" s="376">
        <v>41016</v>
      </c>
      <c r="Q1346" s="248"/>
      <c r="R1346" s="251"/>
      <c r="S1346" s="248"/>
      <c r="T1346" s="248" t="s">
        <v>16014</v>
      </c>
      <c r="U1346" s="248" t="s">
        <v>16270</v>
      </c>
    </row>
    <row r="1347" spans="1:21" s="1" customFormat="1" ht="23.25" customHeight="1" x14ac:dyDescent="0.25">
      <c r="A1347" t="s">
        <v>5599</v>
      </c>
      <c r="B1347" t="str">
        <f t="shared" si="87"/>
        <v>32</v>
      </c>
      <c r="C1347" t="str">
        <f t="shared" si="88"/>
        <v>L00</v>
      </c>
      <c r="D1347" t="str">
        <f t="shared" si="89"/>
        <v>G40</v>
      </c>
      <c r="E1347" s="161" t="s">
        <v>5600</v>
      </c>
      <c r="F1347" t="s">
        <v>1552</v>
      </c>
      <c r="G1347" t="s">
        <v>5601</v>
      </c>
      <c r="H1347" s="209">
        <v>32</v>
      </c>
      <c r="I1347" s="209" t="s">
        <v>2258</v>
      </c>
      <c r="J1347" s="209" t="s">
        <v>5602</v>
      </c>
      <c r="K1347" s="209">
        <v>317500</v>
      </c>
      <c r="L1347" s="209">
        <v>210100</v>
      </c>
      <c r="M1347" s="209">
        <v>404</v>
      </c>
      <c r="N1347" s="209">
        <v>3016</v>
      </c>
      <c r="O1347" s="209">
        <v>4001</v>
      </c>
      <c r="P1347" s="376">
        <v>41017</v>
      </c>
      <c r="Q1347" s="248"/>
      <c r="R1347" s="251"/>
      <c r="S1347" s="248"/>
      <c r="T1347" s="248" t="s">
        <v>16014</v>
      </c>
      <c r="U1347" s="248" t="s">
        <v>16270</v>
      </c>
    </row>
    <row r="1348" spans="1:21" s="1" customFormat="1" ht="23.25" customHeight="1" x14ac:dyDescent="0.25">
      <c r="A1348" t="s">
        <v>5575</v>
      </c>
      <c r="B1348" t="str">
        <f t="shared" si="87"/>
        <v>32</v>
      </c>
      <c r="C1348" t="str">
        <f t="shared" si="88"/>
        <v>L00</v>
      </c>
      <c r="D1348" t="str">
        <f t="shared" si="89"/>
        <v>G34</v>
      </c>
      <c r="E1348" s="161" t="s">
        <v>5576</v>
      </c>
      <c r="F1348" t="s">
        <v>1552</v>
      </c>
      <c r="G1348" t="s">
        <v>5577</v>
      </c>
      <c r="H1348" s="209">
        <v>32</v>
      </c>
      <c r="I1348" s="209" t="s">
        <v>2258</v>
      </c>
      <c r="J1348" s="209" t="s">
        <v>5578</v>
      </c>
      <c r="K1348" s="209">
        <v>317500</v>
      </c>
      <c r="L1348" s="209">
        <v>210100</v>
      </c>
      <c r="M1348" s="209">
        <v>404</v>
      </c>
      <c r="N1348" s="209">
        <v>3016</v>
      </c>
      <c r="O1348" s="209">
        <v>4001</v>
      </c>
      <c r="P1348" s="376">
        <v>41018</v>
      </c>
      <c r="Q1348" s="248"/>
      <c r="R1348" s="251"/>
      <c r="S1348" s="248"/>
      <c r="T1348" s="248" t="s">
        <v>16014</v>
      </c>
      <c r="U1348" s="248" t="s">
        <v>16270</v>
      </c>
    </row>
    <row r="1349" spans="1:21" s="1" customFormat="1" ht="23.25" customHeight="1" x14ac:dyDescent="0.25">
      <c r="A1349" t="s">
        <v>5579</v>
      </c>
      <c r="B1349" t="str">
        <f t="shared" si="87"/>
        <v>32</v>
      </c>
      <c r="C1349" t="str">
        <f t="shared" si="88"/>
        <v>L00</v>
      </c>
      <c r="D1349" t="str">
        <f t="shared" si="89"/>
        <v>G35</v>
      </c>
      <c r="E1349" s="161" t="s">
        <v>5580</v>
      </c>
      <c r="F1349" t="s">
        <v>1552</v>
      </c>
      <c r="G1349" t="s">
        <v>5581</v>
      </c>
      <c r="H1349" s="209">
        <v>32</v>
      </c>
      <c r="I1349" s="209" t="s">
        <v>2258</v>
      </c>
      <c r="J1349" s="209" t="s">
        <v>5582</v>
      </c>
      <c r="K1349" s="209">
        <v>317500</v>
      </c>
      <c r="L1349" s="209">
        <v>210100</v>
      </c>
      <c r="M1349" s="209">
        <v>404</v>
      </c>
      <c r="N1349" s="209">
        <v>3016</v>
      </c>
      <c r="O1349" s="209">
        <v>4001</v>
      </c>
      <c r="P1349" s="376">
        <v>41019</v>
      </c>
      <c r="Q1349" s="248"/>
      <c r="R1349" s="251"/>
      <c r="S1349" s="248"/>
      <c r="T1349" s="248" t="s">
        <v>16014</v>
      </c>
      <c r="U1349" s="248" t="s">
        <v>16270</v>
      </c>
    </row>
    <row r="1350" spans="1:21" s="1" customFormat="1" ht="23.25" customHeight="1" x14ac:dyDescent="0.25">
      <c r="A1350" t="s">
        <v>5551</v>
      </c>
      <c r="B1350" t="str">
        <f t="shared" si="87"/>
        <v>32</v>
      </c>
      <c r="C1350" t="str">
        <f t="shared" si="88"/>
        <v>L00</v>
      </c>
      <c r="D1350" t="str">
        <f t="shared" si="89"/>
        <v>G28</v>
      </c>
      <c r="E1350" s="161" t="s">
        <v>5552</v>
      </c>
      <c r="F1350" t="s">
        <v>1552</v>
      </c>
      <c r="G1350" t="s">
        <v>5553</v>
      </c>
      <c r="H1350" s="209">
        <v>32</v>
      </c>
      <c r="I1350" s="209" t="s">
        <v>2258</v>
      </c>
      <c r="J1350" s="209" t="s">
        <v>5554</v>
      </c>
      <c r="K1350" s="209">
        <v>317500</v>
      </c>
      <c r="L1350" s="209">
        <v>210100</v>
      </c>
      <c r="M1350" s="209">
        <v>404</v>
      </c>
      <c r="N1350" s="209">
        <v>3016</v>
      </c>
      <c r="O1350" s="209">
        <v>4001</v>
      </c>
      <c r="P1350" s="376">
        <v>41020</v>
      </c>
      <c r="Q1350" s="248"/>
      <c r="R1350" s="251"/>
      <c r="S1350" s="248"/>
      <c r="T1350" s="248" t="s">
        <v>16014</v>
      </c>
      <c r="U1350" s="248" t="s">
        <v>16270</v>
      </c>
    </row>
    <row r="1351" spans="1:21" s="1" customFormat="1" ht="23.25" customHeight="1" x14ac:dyDescent="0.25">
      <c r="A1351" t="s">
        <v>6516</v>
      </c>
      <c r="B1351" t="str">
        <f t="shared" si="87"/>
        <v>32</v>
      </c>
      <c r="C1351" t="str">
        <f t="shared" si="88"/>
        <v>L03</v>
      </c>
      <c r="D1351" t="str">
        <f t="shared" si="89"/>
        <v>004</v>
      </c>
      <c r="E1351" s="161" t="s">
        <v>6517</v>
      </c>
      <c r="F1351" t="s">
        <v>17168</v>
      </c>
      <c r="G1351" t="s">
        <v>6518</v>
      </c>
      <c r="H1351" s="209">
        <v>32</v>
      </c>
      <c r="I1351" s="209" t="s">
        <v>1833</v>
      </c>
      <c r="J1351" s="209">
        <v>4</v>
      </c>
      <c r="K1351" s="209">
        <v>317500</v>
      </c>
      <c r="L1351" s="209">
        <v>210100</v>
      </c>
      <c r="M1351" s="209">
        <v>404</v>
      </c>
      <c r="N1351" s="209">
        <v>3016</v>
      </c>
      <c r="O1351" s="209">
        <v>4001</v>
      </c>
      <c r="P1351" s="376">
        <v>41021</v>
      </c>
      <c r="Q1351" s="248"/>
      <c r="R1351" s="251"/>
      <c r="S1351" s="248"/>
      <c r="T1351" s="248" t="s">
        <v>16014</v>
      </c>
      <c r="U1351" s="248" t="s">
        <v>16270</v>
      </c>
    </row>
    <row r="1352" spans="1:21" s="1" customFormat="1" ht="23.25" customHeight="1" x14ac:dyDescent="0.25">
      <c r="A1352" t="s">
        <v>5631</v>
      </c>
      <c r="B1352" t="str">
        <f t="shared" si="87"/>
        <v>32</v>
      </c>
      <c r="C1352" t="str">
        <f t="shared" si="88"/>
        <v>L00</v>
      </c>
      <c r="D1352" t="str">
        <f t="shared" si="89"/>
        <v>G48</v>
      </c>
      <c r="E1352" s="161" t="s">
        <v>5632</v>
      </c>
      <c r="F1352" t="s">
        <v>1552</v>
      </c>
      <c r="G1352" t="s">
        <v>5633</v>
      </c>
      <c r="H1352" s="209">
        <v>32</v>
      </c>
      <c r="I1352" s="209" t="s">
        <v>2258</v>
      </c>
      <c r="J1352" s="209" t="s">
        <v>5634</v>
      </c>
      <c r="K1352" s="209">
        <v>317500</v>
      </c>
      <c r="L1352" s="209">
        <v>210100</v>
      </c>
      <c r="M1352" s="209">
        <v>404</v>
      </c>
      <c r="N1352" s="209">
        <v>3016</v>
      </c>
      <c r="O1352" s="209">
        <v>4001</v>
      </c>
      <c r="P1352" s="376">
        <v>41022</v>
      </c>
      <c r="Q1352" s="248"/>
      <c r="R1352" s="251"/>
      <c r="S1352" s="248"/>
      <c r="T1352" s="248" t="s">
        <v>16014</v>
      </c>
      <c r="U1352" s="248" t="s">
        <v>16270</v>
      </c>
    </row>
    <row r="1353" spans="1:21" s="1" customFormat="1" ht="23.25" customHeight="1" x14ac:dyDescent="0.25">
      <c r="A1353" t="s">
        <v>6519</v>
      </c>
      <c r="B1353" t="str">
        <f t="shared" si="87"/>
        <v>32</v>
      </c>
      <c r="C1353" t="str">
        <f t="shared" si="88"/>
        <v>L03</v>
      </c>
      <c r="D1353" t="str">
        <f t="shared" si="89"/>
        <v>005</v>
      </c>
      <c r="E1353" s="161" t="s">
        <v>6520</v>
      </c>
      <c r="F1353" t="s">
        <v>17168</v>
      </c>
      <c r="G1353" t="s">
        <v>6521</v>
      </c>
      <c r="H1353" s="209">
        <v>32</v>
      </c>
      <c r="I1353" s="209" t="s">
        <v>1833</v>
      </c>
      <c r="J1353" s="209">
        <v>5</v>
      </c>
      <c r="K1353" s="209">
        <v>317500</v>
      </c>
      <c r="L1353" s="209">
        <v>210100</v>
      </c>
      <c r="M1353" s="209">
        <v>404</v>
      </c>
      <c r="N1353" s="209">
        <v>3016</v>
      </c>
      <c r="O1353" s="209">
        <v>4001</v>
      </c>
      <c r="P1353" s="376">
        <v>41023</v>
      </c>
      <c r="Q1353" s="248"/>
      <c r="R1353" s="251"/>
      <c r="S1353" s="248"/>
      <c r="T1353" s="248" t="s">
        <v>16014</v>
      </c>
      <c r="U1353" s="248" t="s">
        <v>16270</v>
      </c>
    </row>
    <row r="1354" spans="1:21" s="1" customFormat="1" ht="23.25" customHeight="1" x14ac:dyDescent="0.25">
      <c r="A1354" t="s">
        <v>6528</v>
      </c>
      <c r="B1354" t="str">
        <f t="shared" si="87"/>
        <v>32</v>
      </c>
      <c r="C1354" t="str">
        <f t="shared" si="88"/>
        <v>L03</v>
      </c>
      <c r="D1354" t="str">
        <f t="shared" si="89"/>
        <v>008</v>
      </c>
      <c r="E1354" s="161" t="s">
        <v>6529</v>
      </c>
      <c r="F1354" t="s">
        <v>17168</v>
      </c>
      <c r="G1354" t="s">
        <v>6530</v>
      </c>
      <c r="H1354" s="209">
        <v>32</v>
      </c>
      <c r="I1354" s="209" t="s">
        <v>1833</v>
      </c>
      <c r="J1354" s="209">
        <v>8</v>
      </c>
      <c r="K1354" s="209">
        <v>317500</v>
      </c>
      <c r="L1354" s="209">
        <v>210100</v>
      </c>
      <c r="M1354" s="209">
        <v>404</v>
      </c>
      <c r="N1354" s="209">
        <v>3016</v>
      </c>
      <c r="O1354" s="209">
        <v>4001</v>
      </c>
      <c r="P1354" s="376">
        <v>41024</v>
      </c>
      <c r="Q1354" s="248"/>
      <c r="R1354" s="251"/>
      <c r="S1354" s="248"/>
      <c r="T1354" s="248" t="s">
        <v>16014</v>
      </c>
      <c r="U1354" s="248" t="s">
        <v>16270</v>
      </c>
    </row>
    <row r="1355" spans="1:21" s="1" customFormat="1" ht="23.25" customHeight="1" x14ac:dyDescent="0.25">
      <c r="A1355" t="s">
        <v>6531</v>
      </c>
      <c r="B1355" t="str">
        <f t="shared" si="87"/>
        <v>32</v>
      </c>
      <c r="C1355" t="str">
        <f t="shared" si="88"/>
        <v>L03</v>
      </c>
      <c r="D1355" t="str">
        <f t="shared" si="89"/>
        <v>009</v>
      </c>
      <c r="E1355" s="161" t="s">
        <v>6532</v>
      </c>
      <c r="F1355" t="s">
        <v>17168</v>
      </c>
      <c r="G1355" t="s">
        <v>6533</v>
      </c>
      <c r="H1355" s="209">
        <v>32</v>
      </c>
      <c r="I1355" s="209" t="s">
        <v>1833</v>
      </c>
      <c r="J1355" s="209">
        <v>9</v>
      </c>
      <c r="K1355" s="209">
        <v>317500</v>
      </c>
      <c r="L1355" s="209">
        <v>210100</v>
      </c>
      <c r="M1355" s="209">
        <v>404</v>
      </c>
      <c r="N1355" s="209">
        <v>3016</v>
      </c>
      <c r="O1355" s="209">
        <v>4001</v>
      </c>
      <c r="P1355" s="376">
        <v>41025</v>
      </c>
      <c r="Q1355" s="248"/>
      <c r="R1355" s="251"/>
      <c r="S1355" s="248"/>
      <c r="T1355" s="248" t="s">
        <v>16014</v>
      </c>
      <c r="U1355" s="248" t="s">
        <v>16270</v>
      </c>
    </row>
    <row r="1356" spans="1:21" s="1" customFormat="1" ht="23.25" customHeight="1" x14ac:dyDescent="0.25">
      <c r="A1356" t="s">
        <v>6507</v>
      </c>
      <c r="B1356" t="str">
        <f t="shared" si="87"/>
        <v>32</v>
      </c>
      <c r="C1356" t="str">
        <f t="shared" si="88"/>
        <v>L03</v>
      </c>
      <c r="D1356" t="str">
        <f t="shared" si="89"/>
        <v>001</v>
      </c>
      <c r="E1356" s="161" t="s">
        <v>6508</v>
      </c>
      <c r="F1356" t="s">
        <v>17168</v>
      </c>
      <c r="G1356" t="s">
        <v>6509</v>
      </c>
      <c r="H1356" s="209">
        <v>32</v>
      </c>
      <c r="I1356" s="209" t="s">
        <v>1833</v>
      </c>
      <c r="J1356" s="209">
        <v>1</v>
      </c>
      <c r="K1356" s="209">
        <v>317500</v>
      </c>
      <c r="L1356" s="209">
        <v>210100</v>
      </c>
      <c r="M1356" s="209">
        <v>404</v>
      </c>
      <c r="N1356" s="209">
        <v>3016</v>
      </c>
      <c r="O1356" s="209">
        <v>4001</v>
      </c>
      <c r="P1356" s="376">
        <v>41026</v>
      </c>
      <c r="Q1356" s="248"/>
      <c r="R1356" s="251"/>
      <c r="S1356" s="248"/>
      <c r="T1356" s="248" t="s">
        <v>16014</v>
      </c>
      <c r="U1356" s="248" t="s">
        <v>16270</v>
      </c>
    </row>
    <row r="1357" spans="1:21" s="1" customFormat="1" ht="23.25" customHeight="1" x14ac:dyDescent="0.25">
      <c r="A1357" t="s">
        <v>6537</v>
      </c>
      <c r="B1357" t="str">
        <f t="shared" si="87"/>
        <v>32</v>
      </c>
      <c r="C1357" t="str">
        <f t="shared" si="88"/>
        <v>L03</v>
      </c>
      <c r="D1357" t="str">
        <f t="shared" si="89"/>
        <v>011</v>
      </c>
      <c r="E1357" s="161" t="s">
        <v>6538</v>
      </c>
      <c r="F1357" t="s">
        <v>17168</v>
      </c>
      <c r="G1357" t="s">
        <v>6539</v>
      </c>
      <c r="H1357" s="209">
        <v>32</v>
      </c>
      <c r="I1357" s="209" t="s">
        <v>1833</v>
      </c>
      <c r="J1357" s="209">
        <v>11</v>
      </c>
      <c r="K1357" s="209">
        <v>317500</v>
      </c>
      <c r="L1357" s="209">
        <v>210100</v>
      </c>
      <c r="M1357" s="209">
        <v>404</v>
      </c>
      <c r="N1357" s="209">
        <v>3016</v>
      </c>
      <c r="O1357" s="209">
        <v>4001</v>
      </c>
      <c r="P1357" s="376">
        <v>41027</v>
      </c>
      <c r="Q1357" s="248"/>
      <c r="R1357" s="251"/>
      <c r="S1357" s="248"/>
      <c r="T1357" s="248" t="s">
        <v>16014</v>
      </c>
      <c r="U1357" s="248" t="s">
        <v>16270</v>
      </c>
    </row>
    <row r="1358" spans="1:21" s="1" customFormat="1" ht="23.25" customHeight="1" x14ac:dyDescent="0.25">
      <c r="A1358" t="s">
        <v>6549</v>
      </c>
      <c r="B1358" t="str">
        <f t="shared" si="87"/>
        <v>32</v>
      </c>
      <c r="C1358" t="str">
        <f t="shared" si="88"/>
        <v>L03</v>
      </c>
      <c r="D1358" t="str">
        <f t="shared" si="89"/>
        <v>015</v>
      </c>
      <c r="E1358" s="161" t="s">
        <v>6550</v>
      </c>
      <c r="F1358" t="s">
        <v>17168</v>
      </c>
      <c r="G1358" t="s">
        <v>6551</v>
      </c>
      <c r="H1358" s="209">
        <v>32</v>
      </c>
      <c r="I1358" s="209" t="s">
        <v>1833</v>
      </c>
      <c r="J1358" s="209">
        <v>15</v>
      </c>
      <c r="K1358" s="209">
        <v>317500</v>
      </c>
      <c r="L1358" s="209">
        <v>210100</v>
      </c>
      <c r="M1358" s="209">
        <v>404</v>
      </c>
      <c r="N1358" s="209">
        <v>3016</v>
      </c>
      <c r="O1358" s="209">
        <v>4001</v>
      </c>
      <c r="P1358" s="376">
        <v>41028</v>
      </c>
      <c r="Q1358" s="248"/>
      <c r="R1358" s="251"/>
      <c r="S1358" s="248"/>
      <c r="T1358" s="248" t="s">
        <v>16014</v>
      </c>
      <c r="U1358" s="248" t="s">
        <v>16270</v>
      </c>
    </row>
    <row r="1359" spans="1:21" s="1" customFormat="1" ht="23.25" customHeight="1" x14ac:dyDescent="0.25">
      <c r="A1359" t="s">
        <v>6909</v>
      </c>
      <c r="B1359" t="str">
        <f t="shared" si="87"/>
        <v>32</v>
      </c>
      <c r="C1359" t="str">
        <f t="shared" si="88"/>
        <v>L03</v>
      </c>
      <c r="D1359" t="str">
        <f t="shared" si="89"/>
        <v>135</v>
      </c>
      <c r="E1359" s="161" t="s">
        <v>6910</v>
      </c>
      <c r="F1359" t="s">
        <v>17168</v>
      </c>
      <c r="G1359" t="s">
        <v>6911</v>
      </c>
      <c r="H1359" s="209">
        <v>32</v>
      </c>
      <c r="I1359" s="209" t="s">
        <v>1833</v>
      </c>
      <c r="J1359" s="209">
        <v>135</v>
      </c>
      <c r="K1359" s="209">
        <v>317500</v>
      </c>
      <c r="L1359" s="209">
        <v>210100</v>
      </c>
      <c r="M1359" s="209">
        <v>404</v>
      </c>
      <c r="N1359" s="209">
        <v>3016</v>
      </c>
      <c r="O1359" s="209">
        <v>4001</v>
      </c>
      <c r="P1359" s="376">
        <v>41029</v>
      </c>
      <c r="Q1359" s="248"/>
      <c r="R1359" s="251"/>
      <c r="S1359" s="248"/>
      <c r="T1359" s="248" t="s">
        <v>16014</v>
      </c>
      <c r="U1359" s="248" t="s">
        <v>16270</v>
      </c>
    </row>
    <row r="1360" spans="1:21" s="1" customFormat="1" ht="23.25" customHeight="1" x14ac:dyDescent="0.25">
      <c r="A1360" t="s">
        <v>6912</v>
      </c>
      <c r="B1360" t="str">
        <f t="shared" si="87"/>
        <v>32</v>
      </c>
      <c r="C1360" t="str">
        <f t="shared" si="88"/>
        <v>L03</v>
      </c>
      <c r="D1360" t="str">
        <f t="shared" si="89"/>
        <v>136</v>
      </c>
      <c r="E1360" s="161" t="s">
        <v>6913</v>
      </c>
      <c r="F1360" t="s">
        <v>17168</v>
      </c>
      <c r="G1360" t="s">
        <v>6914</v>
      </c>
      <c r="H1360" s="209">
        <v>32</v>
      </c>
      <c r="I1360" s="209" t="s">
        <v>1833</v>
      </c>
      <c r="J1360" s="209">
        <v>136</v>
      </c>
      <c r="K1360" s="209">
        <v>317500</v>
      </c>
      <c r="L1360" s="209">
        <v>210100</v>
      </c>
      <c r="M1360" s="209">
        <v>404</v>
      </c>
      <c r="N1360" s="209">
        <v>3016</v>
      </c>
      <c r="O1360" s="209">
        <v>4001</v>
      </c>
      <c r="P1360" s="376">
        <v>41030</v>
      </c>
      <c r="Q1360" s="248"/>
      <c r="R1360" s="251"/>
      <c r="S1360" s="248"/>
      <c r="T1360" s="248" t="s">
        <v>16014</v>
      </c>
      <c r="U1360" s="248" t="s">
        <v>16270</v>
      </c>
    </row>
    <row r="1361" spans="1:21" s="1" customFormat="1" ht="23.25" customHeight="1" x14ac:dyDescent="0.25">
      <c r="A1361" t="s">
        <v>6525</v>
      </c>
      <c r="B1361" t="str">
        <f t="shared" si="87"/>
        <v>32</v>
      </c>
      <c r="C1361" t="str">
        <f t="shared" si="88"/>
        <v>L03</v>
      </c>
      <c r="D1361" t="str">
        <f t="shared" si="89"/>
        <v>007</v>
      </c>
      <c r="E1361" s="161" t="s">
        <v>6526</v>
      </c>
      <c r="F1361" t="s">
        <v>17168</v>
      </c>
      <c r="G1361" t="s">
        <v>6527</v>
      </c>
      <c r="H1361" s="209">
        <v>32</v>
      </c>
      <c r="I1361" s="209" t="s">
        <v>1833</v>
      </c>
      <c r="J1361" s="209">
        <v>7</v>
      </c>
      <c r="K1361" s="209">
        <v>317500</v>
      </c>
      <c r="L1361" s="209">
        <v>210100</v>
      </c>
      <c r="M1361" s="209">
        <v>404</v>
      </c>
      <c r="N1361" s="209">
        <v>3016</v>
      </c>
      <c r="O1361" s="209">
        <v>4001</v>
      </c>
      <c r="P1361" s="376">
        <v>41031</v>
      </c>
      <c r="Q1361" s="248"/>
      <c r="R1361" s="251"/>
      <c r="S1361" s="248"/>
      <c r="T1361" s="248" t="s">
        <v>16014</v>
      </c>
      <c r="U1361" s="248" t="s">
        <v>16270</v>
      </c>
    </row>
    <row r="1362" spans="1:21" s="1" customFormat="1" ht="23.25" customHeight="1" x14ac:dyDescent="0.25">
      <c r="A1362" t="s">
        <v>6750</v>
      </c>
      <c r="B1362" t="str">
        <f t="shared" si="87"/>
        <v>32</v>
      </c>
      <c r="C1362" t="str">
        <f t="shared" si="88"/>
        <v>L03</v>
      </c>
      <c r="D1362" t="str">
        <f t="shared" si="89"/>
        <v>082</v>
      </c>
      <c r="E1362" s="161" t="s">
        <v>6751</v>
      </c>
      <c r="F1362" t="s">
        <v>17168</v>
      </c>
      <c r="G1362" t="s">
        <v>6752</v>
      </c>
      <c r="H1362" s="209">
        <v>32</v>
      </c>
      <c r="I1362" s="209" t="s">
        <v>1833</v>
      </c>
      <c r="J1362" s="209">
        <v>82</v>
      </c>
      <c r="K1362" s="209">
        <v>317500</v>
      </c>
      <c r="L1362" s="209">
        <v>210100</v>
      </c>
      <c r="M1362" s="209">
        <v>404</v>
      </c>
      <c r="N1362" s="209">
        <v>3016</v>
      </c>
      <c r="O1362" s="209">
        <v>4001</v>
      </c>
      <c r="P1362" s="376">
        <v>41032</v>
      </c>
      <c r="Q1362" s="248"/>
      <c r="R1362" s="251"/>
      <c r="S1362" s="248"/>
      <c r="T1362" s="248" t="s">
        <v>16014</v>
      </c>
      <c r="U1362" s="248" t="s">
        <v>16270</v>
      </c>
    </row>
    <row r="1363" spans="1:21" s="1" customFormat="1" ht="23.25" customHeight="1" x14ac:dyDescent="0.25">
      <c r="A1363" t="s">
        <v>6753</v>
      </c>
      <c r="B1363" t="str">
        <f t="shared" si="87"/>
        <v>32</v>
      </c>
      <c r="C1363" t="str">
        <f t="shared" si="88"/>
        <v>L03</v>
      </c>
      <c r="D1363" t="str">
        <f t="shared" si="89"/>
        <v>083</v>
      </c>
      <c r="E1363" s="161" t="s">
        <v>6754</v>
      </c>
      <c r="F1363" t="s">
        <v>17168</v>
      </c>
      <c r="G1363" t="s">
        <v>6755</v>
      </c>
      <c r="H1363" s="209">
        <v>32</v>
      </c>
      <c r="I1363" s="209" t="s">
        <v>1833</v>
      </c>
      <c r="J1363" s="209">
        <v>83</v>
      </c>
      <c r="K1363" s="209">
        <v>317500</v>
      </c>
      <c r="L1363" s="209">
        <v>210100</v>
      </c>
      <c r="M1363" s="209">
        <v>404</v>
      </c>
      <c r="N1363" s="209">
        <v>3016</v>
      </c>
      <c r="O1363" s="209">
        <v>4001</v>
      </c>
      <c r="P1363" s="376">
        <v>41033</v>
      </c>
      <c r="Q1363" s="248"/>
      <c r="R1363" s="251"/>
      <c r="S1363" s="248"/>
      <c r="T1363" s="248" t="s">
        <v>16014</v>
      </c>
      <c r="U1363" s="248" t="s">
        <v>16270</v>
      </c>
    </row>
    <row r="1364" spans="1:21" s="1" customFormat="1" ht="23.25" customHeight="1" x14ac:dyDescent="0.25">
      <c r="A1364" t="s">
        <v>6921</v>
      </c>
      <c r="B1364" t="str">
        <f t="shared" si="87"/>
        <v>32</v>
      </c>
      <c r="C1364" t="str">
        <f t="shared" si="88"/>
        <v>L03</v>
      </c>
      <c r="D1364" t="str">
        <f t="shared" si="89"/>
        <v>139</v>
      </c>
      <c r="E1364" s="161" t="s">
        <v>6922</v>
      </c>
      <c r="F1364" t="s">
        <v>17168</v>
      </c>
      <c r="G1364" t="s">
        <v>6923</v>
      </c>
      <c r="H1364" s="209">
        <v>32</v>
      </c>
      <c r="I1364" s="209" t="s">
        <v>1833</v>
      </c>
      <c r="J1364" s="209">
        <v>139</v>
      </c>
      <c r="K1364" s="209">
        <v>317500</v>
      </c>
      <c r="L1364" s="209">
        <v>210100</v>
      </c>
      <c r="M1364" s="209">
        <v>404</v>
      </c>
      <c r="N1364" s="209">
        <v>3016</v>
      </c>
      <c r="O1364" s="209">
        <v>4001</v>
      </c>
      <c r="P1364" s="376">
        <v>41034</v>
      </c>
      <c r="Q1364" s="248"/>
      <c r="R1364" s="251"/>
      <c r="S1364" s="248"/>
      <c r="T1364" s="248" t="s">
        <v>16014</v>
      </c>
      <c r="U1364" s="248" t="s">
        <v>16270</v>
      </c>
    </row>
    <row r="1365" spans="1:21" s="1" customFormat="1" ht="23.25" customHeight="1" x14ac:dyDescent="0.25">
      <c r="A1365" t="s">
        <v>6756</v>
      </c>
      <c r="B1365" t="str">
        <f t="shared" si="87"/>
        <v>32</v>
      </c>
      <c r="C1365" t="str">
        <f t="shared" si="88"/>
        <v>L03</v>
      </c>
      <c r="D1365" t="str">
        <f t="shared" si="89"/>
        <v>084</v>
      </c>
      <c r="E1365" s="161" t="s">
        <v>6757</v>
      </c>
      <c r="F1365" t="s">
        <v>17168</v>
      </c>
      <c r="G1365" t="s">
        <v>6758</v>
      </c>
      <c r="H1365" s="209">
        <v>32</v>
      </c>
      <c r="I1365" s="209" t="s">
        <v>1833</v>
      </c>
      <c r="J1365" s="209">
        <v>84</v>
      </c>
      <c r="K1365" s="209">
        <v>317500</v>
      </c>
      <c r="L1365" s="209">
        <v>210100</v>
      </c>
      <c r="M1365" s="209">
        <v>404</v>
      </c>
      <c r="N1365" s="209">
        <v>3016</v>
      </c>
      <c r="O1365" s="209">
        <v>4001</v>
      </c>
      <c r="P1365" s="376">
        <v>41035</v>
      </c>
      <c r="Q1365" s="248"/>
      <c r="R1365" s="251"/>
      <c r="S1365" s="248"/>
      <c r="T1365" s="248" t="s">
        <v>16014</v>
      </c>
      <c r="U1365" s="248" t="s">
        <v>16270</v>
      </c>
    </row>
    <row r="1366" spans="1:21" s="1" customFormat="1" ht="23.25" customHeight="1" x14ac:dyDescent="0.25">
      <c r="A1366" t="s">
        <v>6759</v>
      </c>
      <c r="B1366" t="str">
        <f t="shared" si="87"/>
        <v>32</v>
      </c>
      <c r="C1366" t="str">
        <f t="shared" si="88"/>
        <v>L03</v>
      </c>
      <c r="D1366" t="str">
        <f t="shared" si="89"/>
        <v>085</v>
      </c>
      <c r="E1366" s="161" t="s">
        <v>6760</v>
      </c>
      <c r="F1366" t="s">
        <v>17168</v>
      </c>
      <c r="G1366" t="s">
        <v>6761</v>
      </c>
      <c r="H1366" s="209">
        <v>32</v>
      </c>
      <c r="I1366" s="209" t="s">
        <v>1833</v>
      </c>
      <c r="J1366" s="209">
        <v>85</v>
      </c>
      <c r="K1366" s="209">
        <v>317500</v>
      </c>
      <c r="L1366" s="209">
        <v>210100</v>
      </c>
      <c r="M1366" s="209">
        <v>404</v>
      </c>
      <c r="N1366" s="209">
        <v>3016</v>
      </c>
      <c r="O1366" s="209">
        <v>4001</v>
      </c>
      <c r="P1366" s="376">
        <v>41036</v>
      </c>
      <c r="Q1366" s="248"/>
      <c r="R1366" s="251"/>
      <c r="S1366" s="248"/>
      <c r="T1366" s="248" t="s">
        <v>16014</v>
      </c>
      <c r="U1366" s="248" t="s">
        <v>16270</v>
      </c>
    </row>
    <row r="1367" spans="1:21" s="1" customFormat="1" ht="23.25" customHeight="1" x14ac:dyDescent="0.25">
      <c r="A1367" t="s">
        <v>6762</v>
      </c>
      <c r="B1367" t="str">
        <f t="shared" si="87"/>
        <v>32</v>
      </c>
      <c r="C1367" t="str">
        <f t="shared" si="88"/>
        <v>L03</v>
      </c>
      <c r="D1367" t="str">
        <f t="shared" si="89"/>
        <v>086</v>
      </c>
      <c r="E1367" s="161" t="s">
        <v>6763</v>
      </c>
      <c r="F1367" t="s">
        <v>17168</v>
      </c>
      <c r="G1367" t="s">
        <v>6764</v>
      </c>
      <c r="H1367" s="209">
        <v>32</v>
      </c>
      <c r="I1367" s="209" t="s">
        <v>1833</v>
      </c>
      <c r="J1367" s="209">
        <v>86</v>
      </c>
      <c r="K1367" s="209">
        <v>317500</v>
      </c>
      <c r="L1367" s="209">
        <v>210100</v>
      </c>
      <c r="M1367" s="209">
        <v>404</v>
      </c>
      <c r="N1367" s="209">
        <v>3016</v>
      </c>
      <c r="O1367" s="209">
        <v>4001</v>
      </c>
      <c r="P1367" s="376">
        <v>41037</v>
      </c>
      <c r="Q1367" s="248"/>
      <c r="R1367" s="251"/>
      <c r="S1367" s="248"/>
      <c r="T1367" s="248" t="s">
        <v>16014</v>
      </c>
      <c r="U1367" s="248" t="s">
        <v>16270</v>
      </c>
    </row>
    <row r="1368" spans="1:21" s="1" customFormat="1" ht="23.25" customHeight="1" x14ac:dyDescent="0.25">
      <c r="A1368" t="s">
        <v>6765</v>
      </c>
      <c r="B1368" t="str">
        <f t="shared" si="87"/>
        <v>32</v>
      </c>
      <c r="C1368" t="str">
        <f t="shared" si="88"/>
        <v>L03</v>
      </c>
      <c r="D1368" t="str">
        <f t="shared" si="89"/>
        <v>087</v>
      </c>
      <c r="E1368" s="161" t="s">
        <v>6766</v>
      </c>
      <c r="F1368" t="s">
        <v>17168</v>
      </c>
      <c r="G1368" t="s">
        <v>6767</v>
      </c>
      <c r="H1368" s="209">
        <v>32</v>
      </c>
      <c r="I1368" s="209" t="s">
        <v>1833</v>
      </c>
      <c r="J1368" s="209">
        <v>87</v>
      </c>
      <c r="K1368" s="209">
        <v>317500</v>
      </c>
      <c r="L1368" s="209">
        <v>210100</v>
      </c>
      <c r="M1368" s="209">
        <v>404</v>
      </c>
      <c r="N1368" s="209">
        <v>3016</v>
      </c>
      <c r="O1368" s="209">
        <v>4001</v>
      </c>
      <c r="P1368" s="376">
        <v>41038</v>
      </c>
      <c r="Q1368" s="248"/>
      <c r="R1368" s="251"/>
      <c r="S1368" s="248"/>
      <c r="T1368" s="248" t="s">
        <v>16014</v>
      </c>
      <c r="U1368" s="248" t="s">
        <v>16270</v>
      </c>
    </row>
    <row r="1369" spans="1:21" s="1" customFormat="1" ht="23.25" customHeight="1" x14ac:dyDescent="0.25">
      <c r="A1369" t="s">
        <v>6768</v>
      </c>
      <c r="B1369" t="str">
        <f t="shared" si="87"/>
        <v>32</v>
      </c>
      <c r="C1369" t="str">
        <f t="shared" si="88"/>
        <v>L03</v>
      </c>
      <c r="D1369" t="str">
        <f t="shared" si="89"/>
        <v>088</v>
      </c>
      <c r="E1369" s="161" t="s">
        <v>6769</v>
      </c>
      <c r="F1369" t="s">
        <v>17168</v>
      </c>
      <c r="G1369" t="s">
        <v>6770</v>
      </c>
      <c r="H1369" s="209">
        <v>32</v>
      </c>
      <c r="I1369" s="209" t="s">
        <v>1833</v>
      </c>
      <c r="J1369" s="209">
        <v>88</v>
      </c>
      <c r="K1369" s="209">
        <v>317500</v>
      </c>
      <c r="L1369" s="209">
        <v>210100</v>
      </c>
      <c r="M1369" s="209">
        <v>404</v>
      </c>
      <c r="N1369" s="209">
        <v>3016</v>
      </c>
      <c r="O1369" s="209">
        <v>4001</v>
      </c>
      <c r="P1369" s="376">
        <v>41039</v>
      </c>
      <c r="Q1369" s="248"/>
      <c r="R1369" s="251"/>
      <c r="S1369" s="248"/>
      <c r="T1369" s="248" t="s">
        <v>16014</v>
      </c>
      <c r="U1369" s="248" t="s">
        <v>16270</v>
      </c>
    </row>
    <row r="1370" spans="1:21" s="1" customFormat="1" ht="23.25" customHeight="1" x14ac:dyDescent="0.25">
      <c r="A1370" t="s">
        <v>6771</v>
      </c>
      <c r="B1370" t="str">
        <f t="shared" si="87"/>
        <v>32</v>
      </c>
      <c r="C1370" t="str">
        <f t="shared" si="88"/>
        <v>L03</v>
      </c>
      <c r="D1370" t="str">
        <f t="shared" si="89"/>
        <v>089</v>
      </c>
      <c r="E1370" s="161" t="s">
        <v>6772</v>
      </c>
      <c r="F1370" t="s">
        <v>17168</v>
      </c>
      <c r="G1370" t="s">
        <v>6773</v>
      </c>
      <c r="H1370" s="209">
        <v>32</v>
      </c>
      <c r="I1370" s="209" t="s">
        <v>1833</v>
      </c>
      <c r="J1370" s="209">
        <v>89</v>
      </c>
      <c r="K1370" s="209">
        <v>317500</v>
      </c>
      <c r="L1370" s="209">
        <v>210100</v>
      </c>
      <c r="M1370" s="209">
        <v>404</v>
      </c>
      <c r="N1370" s="209">
        <v>3016</v>
      </c>
      <c r="O1370" s="209">
        <v>4001</v>
      </c>
      <c r="P1370" s="376">
        <v>41040</v>
      </c>
      <c r="Q1370" s="248"/>
      <c r="R1370" s="251"/>
      <c r="S1370" s="248"/>
      <c r="T1370" s="248" t="s">
        <v>16014</v>
      </c>
      <c r="U1370" s="248" t="s">
        <v>16270</v>
      </c>
    </row>
    <row r="1371" spans="1:21" s="1" customFormat="1" ht="23.25" customHeight="1" x14ac:dyDescent="0.25">
      <c r="A1371" t="s">
        <v>6774</v>
      </c>
      <c r="B1371" t="str">
        <f t="shared" si="87"/>
        <v>32</v>
      </c>
      <c r="C1371" t="str">
        <f t="shared" si="88"/>
        <v>L03</v>
      </c>
      <c r="D1371" t="str">
        <f t="shared" si="89"/>
        <v>090</v>
      </c>
      <c r="E1371" s="161" t="s">
        <v>6775</v>
      </c>
      <c r="F1371" t="s">
        <v>17168</v>
      </c>
      <c r="G1371" t="s">
        <v>6776</v>
      </c>
      <c r="H1371" s="209">
        <v>32</v>
      </c>
      <c r="I1371" s="209" t="s">
        <v>1833</v>
      </c>
      <c r="J1371" s="209">
        <v>90</v>
      </c>
      <c r="K1371" s="209">
        <v>317500</v>
      </c>
      <c r="L1371" s="209">
        <v>210100</v>
      </c>
      <c r="M1371" s="209">
        <v>404</v>
      </c>
      <c r="N1371" s="209">
        <v>3016</v>
      </c>
      <c r="O1371" s="209">
        <v>4001</v>
      </c>
      <c r="P1371" s="376">
        <v>41041</v>
      </c>
      <c r="Q1371" s="248"/>
      <c r="R1371" s="251"/>
      <c r="S1371" s="248"/>
      <c r="T1371" s="248" t="s">
        <v>16014</v>
      </c>
      <c r="U1371" s="248" t="s">
        <v>16270</v>
      </c>
    </row>
    <row r="1372" spans="1:21" s="1" customFormat="1" ht="23.25" customHeight="1" x14ac:dyDescent="0.25">
      <c r="A1372" t="s">
        <v>6777</v>
      </c>
      <c r="B1372" t="str">
        <f t="shared" si="87"/>
        <v>32</v>
      </c>
      <c r="C1372" t="str">
        <f t="shared" si="88"/>
        <v>L03</v>
      </c>
      <c r="D1372" t="str">
        <f t="shared" si="89"/>
        <v>091</v>
      </c>
      <c r="E1372" s="161" t="s">
        <v>6778</v>
      </c>
      <c r="F1372" t="s">
        <v>17168</v>
      </c>
      <c r="G1372" t="s">
        <v>6779</v>
      </c>
      <c r="H1372" s="209">
        <v>32</v>
      </c>
      <c r="I1372" s="209" t="s">
        <v>1833</v>
      </c>
      <c r="J1372" s="209">
        <v>91</v>
      </c>
      <c r="K1372" s="209">
        <v>317500</v>
      </c>
      <c r="L1372" s="209">
        <v>210100</v>
      </c>
      <c r="M1372" s="209">
        <v>404</v>
      </c>
      <c r="N1372" s="209">
        <v>3016</v>
      </c>
      <c r="O1372" s="209">
        <v>4001</v>
      </c>
      <c r="P1372" s="376">
        <v>41042</v>
      </c>
      <c r="Q1372" s="248"/>
      <c r="R1372" s="251"/>
      <c r="S1372" s="248"/>
      <c r="T1372" s="248" t="s">
        <v>16014</v>
      </c>
      <c r="U1372" s="248" t="s">
        <v>16270</v>
      </c>
    </row>
    <row r="1373" spans="1:21" s="1" customFormat="1" ht="23.25" customHeight="1" x14ac:dyDescent="0.25">
      <c r="A1373" t="s">
        <v>6780</v>
      </c>
      <c r="B1373" t="str">
        <f t="shared" si="87"/>
        <v>32</v>
      </c>
      <c r="C1373" t="str">
        <f t="shared" si="88"/>
        <v>L03</v>
      </c>
      <c r="D1373" t="str">
        <f t="shared" si="89"/>
        <v>092</v>
      </c>
      <c r="E1373" s="161" t="s">
        <v>6781</v>
      </c>
      <c r="F1373" t="s">
        <v>17168</v>
      </c>
      <c r="G1373" t="s">
        <v>6782</v>
      </c>
      <c r="H1373" s="209">
        <v>32</v>
      </c>
      <c r="I1373" s="209" t="s">
        <v>1833</v>
      </c>
      <c r="J1373" s="209">
        <v>92</v>
      </c>
      <c r="K1373" s="209">
        <v>317500</v>
      </c>
      <c r="L1373" s="209">
        <v>210100</v>
      </c>
      <c r="M1373" s="209">
        <v>404</v>
      </c>
      <c r="N1373" s="209">
        <v>3016</v>
      </c>
      <c r="O1373" s="209">
        <v>4001</v>
      </c>
      <c r="P1373" s="376">
        <v>41043</v>
      </c>
      <c r="Q1373" s="248"/>
      <c r="R1373" s="251"/>
      <c r="S1373" s="248"/>
      <c r="T1373" s="248" t="s">
        <v>16014</v>
      </c>
      <c r="U1373" s="248" t="s">
        <v>16270</v>
      </c>
    </row>
    <row r="1374" spans="1:21" s="1" customFormat="1" ht="23.25" customHeight="1" x14ac:dyDescent="0.25">
      <c r="A1374" t="s">
        <v>6924</v>
      </c>
      <c r="B1374" t="str">
        <f t="shared" si="87"/>
        <v>32</v>
      </c>
      <c r="C1374" t="str">
        <f t="shared" si="88"/>
        <v>L03</v>
      </c>
      <c r="D1374" t="str">
        <f t="shared" si="89"/>
        <v>140</v>
      </c>
      <c r="E1374" s="161" t="s">
        <v>6925</v>
      </c>
      <c r="F1374" t="s">
        <v>17168</v>
      </c>
      <c r="G1374" t="s">
        <v>6926</v>
      </c>
      <c r="H1374" s="209">
        <v>32</v>
      </c>
      <c r="I1374" s="209" t="s">
        <v>1833</v>
      </c>
      <c r="J1374" s="209">
        <v>140</v>
      </c>
      <c r="K1374" s="209">
        <v>317500</v>
      </c>
      <c r="L1374" s="209">
        <v>210100</v>
      </c>
      <c r="M1374" s="209">
        <v>404</v>
      </c>
      <c r="N1374" s="209">
        <v>3016</v>
      </c>
      <c r="O1374" s="209">
        <v>4001</v>
      </c>
      <c r="P1374" s="376">
        <v>41044</v>
      </c>
      <c r="Q1374" s="248"/>
      <c r="R1374" s="251"/>
      <c r="S1374" s="248"/>
      <c r="T1374" s="248" t="s">
        <v>16014</v>
      </c>
      <c r="U1374" s="248" t="s">
        <v>16270</v>
      </c>
    </row>
    <row r="1375" spans="1:21" s="1" customFormat="1" ht="23.25" customHeight="1" x14ac:dyDescent="0.25">
      <c r="A1375" t="s">
        <v>6783</v>
      </c>
      <c r="B1375" t="str">
        <f t="shared" si="87"/>
        <v>32</v>
      </c>
      <c r="C1375" t="str">
        <f t="shared" si="88"/>
        <v>L03</v>
      </c>
      <c r="D1375" t="str">
        <f t="shared" si="89"/>
        <v>093</v>
      </c>
      <c r="E1375" s="161" t="s">
        <v>6784</v>
      </c>
      <c r="F1375" t="s">
        <v>17168</v>
      </c>
      <c r="G1375" t="s">
        <v>6785</v>
      </c>
      <c r="H1375" s="209">
        <v>32</v>
      </c>
      <c r="I1375" s="209" t="s">
        <v>1833</v>
      </c>
      <c r="J1375" s="209">
        <v>93</v>
      </c>
      <c r="K1375" s="209">
        <v>317500</v>
      </c>
      <c r="L1375" s="209">
        <v>210100</v>
      </c>
      <c r="M1375" s="209">
        <v>404</v>
      </c>
      <c r="N1375" s="209">
        <v>3016</v>
      </c>
      <c r="O1375" s="209">
        <v>4001</v>
      </c>
      <c r="P1375" s="376">
        <v>41045</v>
      </c>
      <c r="Q1375" s="248"/>
      <c r="R1375" s="251"/>
      <c r="S1375" s="248"/>
      <c r="T1375" s="248" t="s">
        <v>16014</v>
      </c>
      <c r="U1375" s="248" t="s">
        <v>16270</v>
      </c>
    </row>
    <row r="1376" spans="1:21" s="1" customFormat="1" ht="23.25" customHeight="1" x14ac:dyDescent="0.25">
      <c r="A1376" t="s">
        <v>6786</v>
      </c>
      <c r="B1376" t="str">
        <f t="shared" si="87"/>
        <v>32</v>
      </c>
      <c r="C1376" t="str">
        <f t="shared" si="88"/>
        <v>L03</v>
      </c>
      <c r="D1376" t="str">
        <f t="shared" si="89"/>
        <v>094</v>
      </c>
      <c r="E1376" s="161" t="s">
        <v>6787</v>
      </c>
      <c r="F1376" t="s">
        <v>17168</v>
      </c>
      <c r="G1376" t="s">
        <v>6788</v>
      </c>
      <c r="H1376" s="209">
        <v>32</v>
      </c>
      <c r="I1376" s="209" t="s">
        <v>1833</v>
      </c>
      <c r="J1376" s="209">
        <v>94</v>
      </c>
      <c r="K1376" s="209">
        <v>317500</v>
      </c>
      <c r="L1376" s="209">
        <v>210100</v>
      </c>
      <c r="M1376" s="209">
        <v>404</v>
      </c>
      <c r="N1376" s="209">
        <v>3016</v>
      </c>
      <c r="O1376" s="209">
        <v>4001</v>
      </c>
      <c r="P1376" s="376">
        <v>41046</v>
      </c>
      <c r="Q1376" s="248"/>
      <c r="R1376" s="251"/>
      <c r="S1376" s="248"/>
      <c r="T1376" s="248" t="s">
        <v>16014</v>
      </c>
      <c r="U1376" s="248" t="s">
        <v>16270</v>
      </c>
    </row>
    <row r="1377" spans="1:21" s="1" customFormat="1" ht="23.25" customHeight="1" x14ac:dyDescent="0.25">
      <c r="A1377" t="s">
        <v>6789</v>
      </c>
      <c r="B1377" t="str">
        <f t="shared" si="87"/>
        <v>32</v>
      </c>
      <c r="C1377" t="str">
        <f t="shared" si="88"/>
        <v>L03</v>
      </c>
      <c r="D1377" t="str">
        <f t="shared" si="89"/>
        <v>095</v>
      </c>
      <c r="E1377" s="161" t="s">
        <v>6790</v>
      </c>
      <c r="F1377" t="s">
        <v>17168</v>
      </c>
      <c r="G1377" t="s">
        <v>6791</v>
      </c>
      <c r="H1377" s="209">
        <v>32</v>
      </c>
      <c r="I1377" s="209" t="s">
        <v>1833</v>
      </c>
      <c r="J1377" s="209">
        <v>95</v>
      </c>
      <c r="K1377" s="209">
        <v>317500</v>
      </c>
      <c r="L1377" s="209">
        <v>210100</v>
      </c>
      <c r="M1377" s="209">
        <v>404</v>
      </c>
      <c r="N1377" s="209">
        <v>3016</v>
      </c>
      <c r="O1377" s="209">
        <v>4001</v>
      </c>
      <c r="P1377" s="376">
        <v>41047</v>
      </c>
      <c r="Q1377" s="248"/>
      <c r="R1377" s="251"/>
      <c r="S1377" s="248"/>
      <c r="T1377" s="248" t="s">
        <v>16014</v>
      </c>
      <c r="U1377" s="248" t="s">
        <v>16270</v>
      </c>
    </row>
    <row r="1378" spans="1:21" s="1" customFormat="1" ht="23.25" customHeight="1" x14ac:dyDescent="0.25">
      <c r="A1378" t="s">
        <v>6747</v>
      </c>
      <c r="B1378" t="str">
        <f t="shared" si="87"/>
        <v>32</v>
      </c>
      <c r="C1378" t="str">
        <f t="shared" si="88"/>
        <v>L03</v>
      </c>
      <c r="D1378" t="str">
        <f t="shared" si="89"/>
        <v>081</v>
      </c>
      <c r="E1378" s="161" t="s">
        <v>6748</v>
      </c>
      <c r="F1378" t="s">
        <v>17168</v>
      </c>
      <c r="G1378" t="s">
        <v>6749</v>
      </c>
      <c r="H1378" s="209">
        <v>32</v>
      </c>
      <c r="I1378" s="209" t="s">
        <v>1833</v>
      </c>
      <c r="J1378" s="209">
        <v>81</v>
      </c>
      <c r="K1378" s="209">
        <v>317500</v>
      </c>
      <c r="L1378" s="209">
        <v>210100</v>
      </c>
      <c r="M1378" s="209">
        <v>404</v>
      </c>
      <c r="N1378" s="209">
        <v>3016</v>
      </c>
      <c r="O1378" s="209">
        <v>4001</v>
      </c>
      <c r="P1378" s="376">
        <v>41048</v>
      </c>
      <c r="Q1378" s="248"/>
      <c r="R1378" s="251"/>
      <c r="S1378" s="248"/>
      <c r="T1378" s="248" t="s">
        <v>16014</v>
      </c>
      <c r="U1378" s="248" t="s">
        <v>16270</v>
      </c>
    </row>
    <row r="1379" spans="1:21" s="1" customFormat="1" ht="23.25" customHeight="1" x14ac:dyDescent="0.25">
      <c r="A1379" t="s">
        <v>6927</v>
      </c>
      <c r="B1379" t="str">
        <f t="shared" si="87"/>
        <v>32</v>
      </c>
      <c r="C1379" t="str">
        <f t="shared" si="88"/>
        <v>L03</v>
      </c>
      <c r="D1379" t="str">
        <f t="shared" si="89"/>
        <v>141</v>
      </c>
      <c r="E1379" s="161" t="s">
        <v>6928</v>
      </c>
      <c r="F1379" t="s">
        <v>17168</v>
      </c>
      <c r="G1379" t="s">
        <v>6929</v>
      </c>
      <c r="H1379" s="209">
        <v>32</v>
      </c>
      <c r="I1379" s="209" t="s">
        <v>1833</v>
      </c>
      <c r="J1379" s="209">
        <v>141</v>
      </c>
      <c r="K1379" s="209">
        <v>317500</v>
      </c>
      <c r="L1379" s="209">
        <v>210100</v>
      </c>
      <c r="M1379" s="209">
        <v>404</v>
      </c>
      <c r="N1379" s="209">
        <v>3016</v>
      </c>
      <c r="O1379" s="209">
        <v>4001</v>
      </c>
      <c r="P1379" s="376">
        <v>41049</v>
      </c>
      <c r="Q1379" s="248"/>
      <c r="R1379" s="251"/>
      <c r="S1379" s="248"/>
      <c r="T1379" s="248" t="s">
        <v>16014</v>
      </c>
      <c r="U1379" s="248" t="s">
        <v>16270</v>
      </c>
    </row>
    <row r="1380" spans="1:21" s="1" customFormat="1" ht="23.25" customHeight="1" x14ac:dyDescent="0.25">
      <c r="A1380" t="s">
        <v>6915</v>
      </c>
      <c r="B1380" t="str">
        <f t="shared" si="87"/>
        <v>32</v>
      </c>
      <c r="C1380" t="str">
        <f t="shared" si="88"/>
        <v>L03</v>
      </c>
      <c r="D1380" t="str">
        <f t="shared" si="89"/>
        <v>137</v>
      </c>
      <c r="E1380" s="161" t="s">
        <v>6916</v>
      </c>
      <c r="F1380" t="s">
        <v>17168</v>
      </c>
      <c r="G1380" t="s">
        <v>6917</v>
      </c>
      <c r="H1380" s="209">
        <v>32</v>
      </c>
      <c r="I1380" s="209" t="s">
        <v>1833</v>
      </c>
      <c r="J1380" s="209">
        <v>137</v>
      </c>
      <c r="K1380" s="209">
        <v>317500</v>
      </c>
      <c r="L1380" s="209">
        <v>210100</v>
      </c>
      <c r="M1380" s="209">
        <v>404</v>
      </c>
      <c r="N1380" s="209">
        <v>3016</v>
      </c>
      <c r="O1380" s="209">
        <v>4001</v>
      </c>
      <c r="P1380" s="376">
        <v>41050</v>
      </c>
      <c r="Q1380" s="248"/>
      <c r="R1380" s="251"/>
      <c r="S1380" s="248"/>
      <c r="T1380" s="248" t="s">
        <v>16014</v>
      </c>
      <c r="U1380" s="248" t="s">
        <v>16270</v>
      </c>
    </row>
    <row r="1381" spans="1:21" s="1" customFormat="1" ht="23.25" customHeight="1" x14ac:dyDescent="0.25">
      <c r="A1381" t="s">
        <v>15299</v>
      </c>
      <c r="B1381" s="8">
        <v>32</v>
      </c>
      <c r="C1381" s="8" t="s">
        <v>1833</v>
      </c>
      <c r="D1381" s="8">
        <v>160</v>
      </c>
      <c r="E1381" s="161" t="s">
        <v>15300</v>
      </c>
      <c r="F1381" t="s">
        <v>17168</v>
      </c>
      <c r="G1381" s="161" t="s">
        <v>15300</v>
      </c>
      <c r="H1381" s="209">
        <v>32</v>
      </c>
      <c r="I1381" s="209" t="s">
        <v>1833</v>
      </c>
      <c r="J1381" s="209">
        <v>160</v>
      </c>
      <c r="K1381" s="209">
        <v>317500</v>
      </c>
      <c r="L1381" s="209">
        <v>210100</v>
      </c>
      <c r="M1381" s="209">
        <v>404</v>
      </c>
      <c r="N1381" s="209">
        <v>3016</v>
      </c>
      <c r="O1381" s="209">
        <v>4001</v>
      </c>
      <c r="P1381" s="376">
        <v>41051</v>
      </c>
      <c r="Q1381"/>
      <c r="R1381" s="251"/>
      <c r="S1381" s="248"/>
      <c r="T1381" s="248"/>
      <c r="U1381" s="248" t="s">
        <v>16270</v>
      </c>
    </row>
    <row r="1382" spans="1:21" s="1" customFormat="1" ht="23.25" customHeight="1" x14ac:dyDescent="0.25">
      <c r="A1382" t="s">
        <v>6950</v>
      </c>
      <c r="B1382" t="str">
        <f t="shared" ref="B1382:B1392" si="90">LEFT(A1382,2)</f>
        <v>32</v>
      </c>
      <c r="C1382" t="str">
        <f t="shared" ref="C1382:C1392" si="91">MID(A1382,4,3)</f>
        <v>L03</v>
      </c>
      <c r="D1382" t="str">
        <f t="shared" ref="D1382:D1392" si="92">RIGHT(A1382,3)</f>
        <v>149</v>
      </c>
      <c r="E1382" s="161" t="s">
        <v>6951</v>
      </c>
      <c r="F1382" t="s">
        <v>17168</v>
      </c>
      <c r="G1382" t="s">
        <v>6952</v>
      </c>
      <c r="H1382" s="209">
        <v>32</v>
      </c>
      <c r="I1382" s="209" t="s">
        <v>1833</v>
      </c>
      <c r="J1382" s="209">
        <v>149</v>
      </c>
      <c r="K1382" s="209">
        <v>317500</v>
      </c>
      <c r="L1382" s="209">
        <v>210100</v>
      </c>
      <c r="M1382" s="209">
        <v>404</v>
      </c>
      <c r="N1382" s="209">
        <v>3016</v>
      </c>
      <c r="O1382" s="209">
        <v>4001</v>
      </c>
      <c r="P1382" s="376">
        <v>41052</v>
      </c>
      <c r="Q1382" s="248"/>
      <c r="R1382" s="251"/>
      <c r="S1382" s="248"/>
      <c r="T1382" s="248" t="s">
        <v>16014</v>
      </c>
      <c r="U1382" s="248" t="s">
        <v>16270</v>
      </c>
    </row>
    <row r="1383" spans="1:21" s="1" customFormat="1" ht="23.25" customHeight="1" x14ac:dyDescent="0.25">
      <c r="A1383" t="s">
        <v>6918</v>
      </c>
      <c r="B1383" t="str">
        <f t="shared" si="90"/>
        <v>32</v>
      </c>
      <c r="C1383" t="str">
        <f t="shared" si="91"/>
        <v>L03</v>
      </c>
      <c r="D1383" t="str">
        <f t="shared" si="92"/>
        <v>138</v>
      </c>
      <c r="E1383" s="161" t="s">
        <v>6919</v>
      </c>
      <c r="F1383" t="s">
        <v>17168</v>
      </c>
      <c r="G1383" t="s">
        <v>6920</v>
      </c>
      <c r="H1383" s="209">
        <v>32</v>
      </c>
      <c r="I1383" s="209" t="s">
        <v>1833</v>
      </c>
      <c r="J1383" s="209">
        <v>138</v>
      </c>
      <c r="K1383" s="209">
        <v>317500</v>
      </c>
      <c r="L1383" s="209">
        <v>210100</v>
      </c>
      <c r="M1383" s="209">
        <v>404</v>
      </c>
      <c r="N1383" s="209">
        <v>3016</v>
      </c>
      <c r="O1383" s="209">
        <v>4001</v>
      </c>
      <c r="P1383" s="376">
        <v>41053</v>
      </c>
      <c r="Q1383" s="248"/>
      <c r="R1383" s="251"/>
      <c r="S1383" s="248"/>
      <c r="T1383" s="248" t="s">
        <v>16014</v>
      </c>
      <c r="U1383" s="248" t="s">
        <v>16270</v>
      </c>
    </row>
    <row r="1384" spans="1:21" s="1" customFormat="1" ht="23.25" customHeight="1" x14ac:dyDescent="0.25">
      <c r="A1384" t="s">
        <v>6932</v>
      </c>
      <c r="B1384" t="str">
        <f t="shared" si="90"/>
        <v>32</v>
      </c>
      <c r="C1384" t="str">
        <f t="shared" si="91"/>
        <v>L03</v>
      </c>
      <c r="D1384" t="str">
        <f t="shared" si="92"/>
        <v>143</v>
      </c>
      <c r="E1384" s="161" t="s">
        <v>6933</v>
      </c>
      <c r="F1384" t="s">
        <v>17168</v>
      </c>
      <c r="G1384" t="s">
        <v>6934</v>
      </c>
      <c r="H1384" s="209">
        <v>32</v>
      </c>
      <c r="I1384" s="209" t="s">
        <v>1833</v>
      </c>
      <c r="J1384" s="209">
        <v>143</v>
      </c>
      <c r="K1384" s="209">
        <v>317500</v>
      </c>
      <c r="L1384" s="209">
        <v>210100</v>
      </c>
      <c r="M1384" s="209">
        <v>404</v>
      </c>
      <c r="N1384" s="209">
        <v>3016</v>
      </c>
      <c r="O1384" s="209">
        <v>4001</v>
      </c>
      <c r="P1384" s="376">
        <v>41054</v>
      </c>
      <c r="Q1384" s="248"/>
      <c r="R1384" s="251"/>
      <c r="S1384" s="248"/>
      <c r="T1384" s="248" t="s">
        <v>16014</v>
      </c>
      <c r="U1384" s="248" t="s">
        <v>16270</v>
      </c>
    </row>
    <row r="1385" spans="1:21" s="1" customFormat="1" ht="23.25" customHeight="1" x14ac:dyDescent="0.25">
      <c r="A1385" t="s">
        <v>6935</v>
      </c>
      <c r="B1385" t="str">
        <f t="shared" si="90"/>
        <v>32</v>
      </c>
      <c r="C1385" t="str">
        <f t="shared" si="91"/>
        <v>L03</v>
      </c>
      <c r="D1385" t="str">
        <f t="shared" si="92"/>
        <v>144</v>
      </c>
      <c r="E1385" s="161" t="s">
        <v>6936</v>
      </c>
      <c r="F1385" t="s">
        <v>17168</v>
      </c>
      <c r="G1385" t="s">
        <v>6937</v>
      </c>
      <c r="H1385" s="209">
        <v>32</v>
      </c>
      <c r="I1385" s="209" t="s">
        <v>1833</v>
      </c>
      <c r="J1385" s="209">
        <v>144</v>
      </c>
      <c r="K1385" s="209">
        <v>317500</v>
      </c>
      <c r="L1385" s="209">
        <v>210100</v>
      </c>
      <c r="M1385" s="209">
        <v>404</v>
      </c>
      <c r="N1385" s="209">
        <v>3016</v>
      </c>
      <c r="O1385" s="209">
        <v>4001</v>
      </c>
      <c r="P1385" s="376">
        <v>41055</v>
      </c>
      <c r="Q1385" s="248"/>
      <c r="R1385" s="251"/>
      <c r="S1385" s="248"/>
      <c r="T1385" s="248" t="s">
        <v>16014</v>
      </c>
      <c r="U1385" s="248" t="s">
        <v>16270</v>
      </c>
    </row>
    <row r="1386" spans="1:21" s="1" customFormat="1" ht="23.25" customHeight="1" x14ac:dyDescent="0.25">
      <c r="A1386" t="s">
        <v>6938</v>
      </c>
      <c r="B1386" t="str">
        <f t="shared" si="90"/>
        <v>32</v>
      </c>
      <c r="C1386" t="str">
        <f t="shared" si="91"/>
        <v>L03</v>
      </c>
      <c r="D1386" t="str">
        <f t="shared" si="92"/>
        <v>145</v>
      </c>
      <c r="E1386" s="161" t="s">
        <v>6939</v>
      </c>
      <c r="F1386" t="s">
        <v>17168</v>
      </c>
      <c r="G1386" t="s">
        <v>6940</v>
      </c>
      <c r="H1386" s="209">
        <v>32</v>
      </c>
      <c r="I1386" s="209" t="s">
        <v>1833</v>
      </c>
      <c r="J1386" s="209">
        <v>145</v>
      </c>
      <c r="K1386" s="209">
        <v>317500</v>
      </c>
      <c r="L1386" s="209">
        <v>210100</v>
      </c>
      <c r="M1386" s="209">
        <v>404</v>
      </c>
      <c r="N1386" s="209">
        <v>3016</v>
      </c>
      <c r="O1386" s="209">
        <v>4001</v>
      </c>
      <c r="P1386" s="376">
        <v>41056</v>
      </c>
      <c r="Q1386" s="248"/>
      <c r="R1386" s="251"/>
      <c r="S1386" s="248"/>
      <c r="T1386" s="248" t="s">
        <v>16014</v>
      </c>
      <c r="U1386" s="248" t="s">
        <v>16270</v>
      </c>
    </row>
    <row r="1387" spans="1:21" s="1" customFormat="1" ht="23.25" customHeight="1" x14ac:dyDescent="0.25">
      <c r="A1387" t="s">
        <v>6941</v>
      </c>
      <c r="B1387" t="str">
        <f t="shared" si="90"/>
        <v>32</v>
      </c>
      <c r="C1387" t="str">
        <f t="shared" si="91"/>
        <v>L03</v>
      </c>
      <c r="D1387" t="str">
        <f t="shared" si="92"/>
        <v>146</v>
      </c>
      <c r="E1387" s="161" t="s">
        <v>6942</v>
      </c>
      <c r="F1387" t="s">
        <v>17168</v>
      </c>
      <c r="G1387" t="s">
        <v>6943</v>
      </c>
      <c r="H1387" s="209">
        <v>32</v>
      </c>
      <c r="I1387" s="209" t="s">
        <v>1833</v>
      </c>
      <c r="J1387" s="209">
        <v>146</v>
      </c>
      <c r="K1387" s="209">
        <v>317500</v>
      </c>
      <c r="L1387" s="209">
        <v>210100</v>
      </c>
      <c r="M1387" s="209">
        <v>404</v>
      </c>
      <c r="N1387" s="209">
        <v>3016</v>
      </c>
      <c r="O1387" s="209">
        <v>4001</v>
      </c>
      <c r="P1387" s="376">
        <v>41057</v>
      </c>
      <c r="Q1387" s="248"/>
      <c r="R1387" s="251"/>
      <c r="S1387" s="248"/>
      <c r="T1387" s="248" t="s">
        <v>16014</v>
      </c>
      <c r="U1387" s="248" t="s">
        <v>16270</v>
      </c>
    </row>
    <row r="1388" spans="1:21" s="1" customFormat="1" ht="23.25" customHeight="1" x14ac:dyDescent="0.25">
      <c r="A1388" t="s">
        <v>6944</v>
      </c>
      <c r="B1388" t="str">
        <f t="shared" si="90"/>
        <v>32</v>
      </c>
      <c r="C1388" t="str">
        <f t="shared" si="91"/>
        <v>L03</v>
      </c>
      <c r="D1388" t="str">
        <f t="shared" si="92"/>
        <v>147</v>
      </c>
      <c r="E1388" s="161" t="s">
        <v>6945</v>
      </c>
      <c r="F1388" t="s">
        <v>17168</v>
      </c>
      <c r="G1388" t="s">
        <v>6946</v>
      </c>
      <c r="H1388" s="209">
        <v>32</v>
      </c>
      <c r="I1388" s="209" t="s">
        <v>1833</v>
      </c>
      <c r="J1388" s="209">
        <v>147</v>
      </c>
      <c r="K1388" s="209">
        <v>317500</v>
      </c>
      <c r="L1388" s="209">
        <v>210100</v>
      </c>
      <c r="M1388" s="209">
        <v>404</v>
      </c>
      <c r="N1388" s="209">
        <v>3016</v>
      </c>
      <c r="O1388" s="209">
        <v>4001</v>
      </c>
      <c r="P1388" s="376">
        <v>41058</v>
      </c>
      <c r="Q1388" s="248"/>
      <c r="R1388" s="251"/>
      <c r="S1388" s="248"/>
      <c r="T1388" s="248" t="s">
        <v>16014</v>
      </c>
      <c r="U1388" s="248" t="s">
        <v>16270</v>
      </c>
    </row>
    <row r="1389" spans="1:21" s="1" customFormat="1" ht="23.25" customHeight="1" x14ac:dyDescent="0.25">
      <c r="A1389" t="s">
        <v>6959</v>
      </c>
      <c r="B1389" t="str">
        <f t="shared" si="90"/>
        <v>32</v>
      </c>
      <c r="C1389" t="str">
        <f t="shared" si="91"/>
        <v>L03</v>
      </c>
      <c r="D1389" t="str">
        <f t="shared" si="92"/>
        <v>152</v>
      </c>
      <c r="E1389" s="161" t="s">
        <v>6960</v>
      </c>
      <c r="F1389" t="s">
        <v>17168</v>
      </c>
      <c r="G1389" t="s">
        <v>6961</v>
      </c>
      <c r="H1389" s="209">
        <v>32</v>
      </c>
      <c r="I1389" s="209" t="s">
        <v>1833</v>
      </c>
      <c r="J1389" s="209">
        <v>152</v>
      </c>
      <c r="K1389" s="209">
        <v>317500</v>
      </c>
      <c r="L1389" s="209">
        <v>210100</v>
      </c>
      <c r="M1389" s="209">
        <v>404</v>
      </c>
      <c r="N1389" s="209">
        <v>3016</v>
      </c>
      <c r="O1389" s="209">
        <v>4001</v>
      </c>
      <c r="P1389" s="376">
        <v>41059</v>
      </c>
      <c r="Q1389" s="248"/>
      <c r="R1389" s="251"/>
      <c r="S1389" s="248"/>
      <c r="T1389" s="248" t="s">
        <v>16014</v>
      </c>
      <c r="U1389" s="248" t="s">
        <v>16270</v>
      </c>
    </row>
    <row r="1390" spans="1:21" s="1" customFormat="1" ht="23.25" customHeight="1" x14ac:dyDescent="0.25">
      <c r="A1390" t="s">
        <v>6947</v>
      </c>
      <c r="B1390" t="str">
        <f t="shared" si="90"/>
        <v>32</v>
      </c>
      <c r="C1390" t="str">
        <f t="shared" si="91"/>
        <v>L03</v>
      </c>
      <c r="D1390" t="str">
        <f t="shared" si="92"/>
        <v>148</v>
      </c>
      <c r="E1390" s="161" t="s">
        <v>6948</v>
      </c>
      <c r="F1390" t="s">
        <v>17168</v>
      </c>
      <c r="G1390" t="s">
        <v>6949</v>
      </c>
      <c r="H1390" s="209">
        <v>32</v>
      </c>
      <c r="I1390" s="209" t="s">
        <v>1833</v>
      </c>
      <c r="J1390" s="209">
        <v>148</v>
      </c>
      <c r="K1390" s="209">
        <v>317500</v>
      </c>
      <c r="L1390" s="209">
        <v>210100</v>
      </c>
      <c r="M1390" s="209">
        <v>404</v>
      </c>
      <c r="N1390" s="209">
        <v>3016</v>
      </c>
      <c r="O1390" s="209">
        <v>4001</v>
      </c>
      <c r="P1390" s="376">
        <v>41060</v>
      </c>
      <c r="Q1390" s="248"/>
      <c r="R1390" s="251"/>
      <c r="S1390" s="248"/>
      <c r="T1390" s="248" t="s">
        <v>16014</v>
      </c>
      <c r="U1390" s="248" t="s">
        <v>16270</v>
      </c>
    </row>
    <row r="1391" spans="1:21" s="1" customFormat="1" ht="23.25" customHeight="1" x14ac:dyDescent="0.25">
      <c r="A1391" t="s">
        <v>6962</v>
      </c>
      <c r="B1391" t="str">
        <f t="shared" si="90"/>
        <v>32</v>
      </c>
      <c r="C1391" t="str">
        <f t="shared" si="91"/>
        <v>L03</v>
      </c>
      <c r="D1391" t="str">
        <f t="shared" si="92"/>
        <v>153</v>
      </c>
      <c r="E1391" s="161" t="s">
        <v>6963</v>
      </c>
      <c r="F1391" t="s">
        <v>17168</v>
      </c>
      <c r="G1391" t="s">
        <v>6964</v>
      </c>
      <c r="H1391" s="209">
        <v>32</v>
      </c>
      <c r="I1391" s="209" t="s">
        <v>1833</v>
      </c>
      <c r="J1391" s="209">
        <v>153</v>
      </c>
      <c r="K1391" s="209">
        <v>317500</v>
      </c>
      <c r="L1391" s="209">
        <v>210100</v>
      </c>
      <c r="M1391" s="209">
        <v>404</v>
      </c>
      <c r="N1391" s="209">
        <v>3016</v>
      </c>
      <c r="O1391" s="209">
        <v>4001</v>
      </c>
      <c r="P1391" s="376">
        <v>41061</v>
      </c>
      <c r="Q1391" s="248"/>
      <c r="R1391" s="251"/>
      <c r="S1391" s="248"/>
      <c r="T1391" s="248" t="s">
        <v>16014</v>
      </c>
      <c r="U1391" s="248" t="s">
        <v>16270</v>
      </c>
    </row>
    <row r="1392" spans="1:21" s="1" customFormat="1" ht="23.25" customHeight="1" x14ac:dyDescent="0.25">
      <c r="A1392" t="s">
        <v>6965</v>
      </c>
      <c r="B1392" t="str">
        <f t="shared" si="90"/>
        <v>32</v>
      </c>
      <c r="C1392" t="str">
        <f t="shared" si="91"/>
        <v>L03</v>
      </c>
      <c r="D1392" t="str">
        <f t="shared" si="92"/>
        <v>154</v>
      </c>
      <c r="E1392" s="161" t="s">
        <v>6966</v>
      </c>
      <c r="F1392" t="s">
        <v>17168</v>
      </c>
      <c r="G1392" t="s">
        <v>6967</v>
      </c>
      <c r="H1392" s="209">
        <v>32</v>
      </c>
      <c r="I1392" s="209" t="s">
        <v>1833</v>
      </c>
      <c r="J1392" s="209">
        <v>154</v>
      </c>
      <c r="K1392" s="209">
        <v>317500</v>
      </c>
      <c r="L1392" s="209">
        <v>210100</v>
      </c>
      <c r="M1392" s="209">
        <v>404</v>
      </c>
      <c r="N1392" s="209">
        <v>3016</v>
      </c>
      <c r="O1392" s="209">
        <v>4001</v>
      </c>
      <c r="P1392" s="376">
        <v>41062</v>
      </c>
      <c r="Q1392" s="248"/>
      <c r="R1392" s="251"/>
      <c r="S1392" s="248"/>
      <c r="T1392" s="248" t="s">
        <v>16014</v>
      </c>
      <c r="U1392" s="248" t="s">
        <v>16270</v>
      </c>
    </row>
    <row r="1393" spans="1:21" s="1" customFormat="1" ht="23.25" customHeight="1" x14ac:dyDescent="0.25">
      <c r="A1393" t="s">
        <v>15301</v>
      </c>
      <c r="B1393" s="8">
        <v>32</v>
      </c>
      <c r="C1393" s="8" t="s">
        <v>1833</v>
      </c>
      <c r="D1393" s="8">
        <v>161</v>
      </c>
      <c r="E1393" s="161" t="s">
        <v>15302</v>
      </c>
      <c r="F1393" t="s">
        <v>17168</v>
      </c>
      <c r="G1393" s="161" t="s">
        <v>15302</v>
      </c>
      <c r="H1393" s="308">
        <v>32</v>
      </c>
      <c r="I1393" s="308" t="s">
        <v>1833</v>
      </c>
      <c r="J1393" s="308">
        <v>161</v>
      </c>
      <c r="K1393" s="209">
        <v>317500</v>
      </c>
      <c r="L1393" s="209">
        <v>210100</v>
      </c>
      <c r="M1393" s="209">
        <v>404</v>
      </c>
      <c r="N1393" s="209">
        <v>3016</v>
      </c>
      <c r="O1393" s="209">
        <v>4001</v>
      </c>
      <c r="P1393" s="376">
        <v>41063</v>
      </c>
      <c r="Q1393"/>
      <c r="R1393" s="251"/>
      <c r="S1393" s="248"/>
      <c r="T1393" s="248"/>
      <c r="U1393" s="248" t="s">
        <v>16270</v>
      </c>
    </row>
    <row r="1394" spans="1:21" s="1" customFormat="1" ht="23.25" customHeight="1" x14ac:dyDescent="0.25">
      <c r="A1394" t="s">
        <v>6968</v>
      </c>
      <c r="B1394" t="str">
        <f>LEFT(A1394,2)</f>
        <v>32</v>
      </c>
      <c r="C1394" t="str">
        <f>MID(A1394,4,3)</f>
        <v>L03</v>
      </c>
      <c r="D1394" t="str">
        <f>RIGHT(A1394,3)</f>
        <v>155</v>
      </c>
      <c r="E1394" s="161" t="s">
        <v>6969</v>
      </c>
      <c r="F1394" t="s">
        <v>17168</v>
      </c>
      <c r="G1394" s="161" t="s">
        <v>6969</v>
      </c>
      <c r="H1394" s="209">
        <v>32</v>
      </c>
      <c r="I1394" s="209" t="s">
        <v>1833</v>
      </c>
      <c r="J1394" s="209">
        <v>155</v>
      </c>
      <c r="K1394" s="209">
        <v>317500</v>
      </c>
      <c r="L1394" s="209">
        <v>210100</v>
      </c>
      <c r="M1394" s="209">
        <v>404</v>
      </c>
      <c r="N1394" s="209">
        <v>3016</v>
      </c>
      <c r="O1394" s="209">
        <v>4001</v>
      </c>
      <c r="P1394" s="376">
        <v>41064</v>
      </c>
      <c r="Q1394" s="248"/>
      <c r="R1394" s="251"/>
      <c r="S1394" s="248"/>
      <c r="T1394" s="248" t="s">
        <v>16014</v>
      </c>
      <c r="U1394" s="248" t="s">
        <v>16270</v>
      </c>
    </row>
    <row r="1395" spans="1:21" s="1" customFormat="1" ht="23.25" customHeight="1" x14ac:dyDescent="0.25">
      <c r="A1395" t="s">
        <v>6970</v>
      </c>
      <c r="B1395" t="str">
        <f>LEFT(A1395,2)</f>
        <v>32</v>
      </c>
      <c r="C1395" t="str">
        <f>MID(A1395,4,3)</f>
        <v>L03</v>
      </c>
      <c r="D1395" t="str">
        <f>RIGHT(A1395,3)</f>
        <v>156</v>
      </c>
      <c r="E1395" s="161" t="s">
        <v>6971</v>
      </c>
      <c r="F1395" t="s">
        <v>17168</v>
      </c>
      <c r="G1395" s="161" t="s">
        <v>6971</v>
      </c>
      <c r="H1395" s="209">
        <v>32</v>
      </c>
      <c r="I1395" s="209" t="s">
        <v>1833</v>
      </c>
      <c r="J1395" s="209">
        <v>156</v>
      </c>
      <c r="K1395" s="209">
        <v>317500</v>
      </c>
      <c r="L1395" s="209">
        <v>210100</v>
      </c>
      <c r="M1395" s="209">
        <v>404</v>
      </c>
      <c r="N1395" s="209">
        <v>3016</v>
      </c>
      <c r="O1395" s="209">
        <v>4001</v>
      </c>
      <c r="P1395" s="376">
        <v>41065</v>
      </c>
      <c r="Q1395" s="248"/>
      <c r="R1395" s="251"/>
      <c r="S1395" s="248"/>
      <c r="T1395" s="248" t="s">
        <v>16014</v>
      </c>
      <c r="U1395" s="248" t="s">
        <v>16270</v>
      </c>
    </row>
    <row r="1396" spans="1:21" s="1" customFormat="1" ht="23.25" customHeight="1" x14ac:dyDescent="0.25">
      <c r="A1396" t="s">
        <v>6972</v>
      </c>
      <c r="B1396" t="str">
        <f>LEFT(A1396,2)</f>
        <v>32</v>
      </c>
      <c r="C1396" t="str">
        <f>MID(A1396,4,3)</f>
        <v>L03</v>
      </c>
      <c r="D1396" t="str">
        <f>RIGHT(A1396,3)</f>
        <v>157</v>
      </c>
      <c r="E1396" s="161" t="s">
        <v>6973</v>
      </c>
      <c r="F1396" t="s">
        <v>17168</v>
      </c>
      <c r="G1396" s="161" t="s">
        <v>6973</v>
      </c>
      <c r="H1396" s="209">
        <v>32</v>
      </c>
      <c r="I1396" s="209" t="s">
        <v>1833</v>
      </c>
      <c r="J1396" s="209">
        <v>157</v>
      </c>
      <c r="K1396" s="209">
        <v>317500</v>
      </c>
      <c r="L1396" s="209">
        <v>210100</v>
      </c>
      <c r="M1396" s="209">
        <v>404</v>
      </c>
      <c r="N1396" s="209">
        <v>3016</v>
      </c>
      <c r="O1396" s="209">
        <v>4001</v>
      </c>
      <c r="P1396" s="376">
        <v>41066</v>
      </c>
      <c r="Q1396" s="248"/>
      <c r="R1396" s="251"/>
      <c r="S1396" s="248"/>
      <c r="T1396" s="248" t="s">
        <v>16014</v>
      </c>
      <c r="U1396" s="248" t="s">
        <v>16270</v>
      </c>
    </row>
    <row r="1397" spans="1:21" s="1" customFormat="1" ht="23.25" customHeight="1" x14ac:dyDescent="0.25">
      <c r="A1397" t="s">
        <v>15309</v>
      </c>
      <c r="B1397" s="8">
        <v>32</v>
      </c>
      <c r="C1397" s="8" t="s">
        <v>1833</v>
      </c>
      <c r="D1397" s="8">
        <v>165</v>
      </c>
      <c r="E1397" s="161" t="s">
        <v>15310</v>
      </c>
      <c r="F1397" t="s">
        <v>17168</v>
      </c>
      <c r="G1397" s="161" t="s">
        <v>15310</v>
      </c>
      <c r="H1397" s="209">
        <v>32</v>
      </c>
      <c r="I1397" s="209" t="s">
        <v>1833</v>
      </c>
      <c r="J1397" s="209">
        <v>165</v>
      </c>
      <c r="K1397" s="209">
        <v>317500</v>
      </c>
      <c r="L1397" s="209">
        <v>210100</v>
      </c>
      <c r="M1397" s="209">
        <v>404</v>
      </c>
      <c r="N1397" s="209">
        <v>3016</v>
      </c>
      <c r="O1397" s="209">
        <v>4001</v>
      </c>
      <c r="P1397" s="376">
        <v>41067</v>
      </c>
      <c r="Q1397"/>
      <c r="R1397" s="251"/>
      <c r="S1397" s="248"/>
      <c r="T1397" s="248"/>
      <c r="U1397" s="248" t="s">
        <v>16270</v>
      </c>
    </row>
    <row r="1398" spans="1:21" s="1" customFormat="1" ht="23.25" customHeight="1" x14ac:dyDescent="0.25">
      <c r="A1398" t="s">
        <v>6974</v>
      </c>
      <c r="B1398" t="str">
        <f>LEFT(A1398,2)</f>
        <v>32</v>
      </c>
      <c r="C1398" t="str">
        <f>MID(A1398,4,3)</f>
        <v>L03</v>
      </c>
      <c r="D1398" t="str">
        <f>RIGHT(A1398,3)</f>
        <v>158</v>
      </c>
      <c r="E1398" s="161" t="s">
        <v>6975</v>
      </c>
      <c r="F1398" t="s">
        <v>17168</v>
      </c>
      <c r="G1398" s="161" t="s">
        <v>6975</v>
      </c>
      <c r="H1398" s="209">
        <v>32</v>
      </c>
      <c r="I1398" s="209" t="s">
        <v>1833</v>
      </c>
      <c r="J1398" s="209">
        <v>158</v>
      </c>
      <c r="K1398" s="209">
        <v>317500</v>
      </c>
      <c r="L1398" s="209">
        <v>210100</v>
      </c>
      <c r="M1398" s="209">
        <v>404</v>
      </c>
      <c r="N1398" s="209">
        <v>3016</v>
      </c>
      <c r="O1398" s="209">
        <v>4001</v>
      </c>
      <c r="P1398" s="376">
        <v>41068</v>
      </c>
      <c r="Q1398" s="248"/>
      <c r="R1398" s="251"/>
      <c r="S1398" s="248"/>
      <c r="T1398" s="248" t="s">
        <v>16014</v>
      </c>
      <c r="U1398" s="248" t="s">
        <v>16270</v>
      </c>
    </row>
    <row r="1399" spans="1:21" s="1" customFormat="1" ht="23.25" customHeight="1" x14ac:dyDescent="0.25">
      <c r="A1399" t="s">
        <v>15297</v>
      </c>
      <c r="B1399" s="8">
        <v>32</v>
      </c>
      <c r="C1399" s="8" t="s">
        <v>1833</v>
      </c>
      <c r="D1399" s="8">
        <v>159</v>
      </c>
      <c r="E1399" s="161" t="s">
        <v>15298</v>
      </c>
      <c r="F1399" t="s">
        <v>17168</v>
      </c>
      <c r="G1399" s="161" t="s">
        <v>15298</v>
      </c>
      <c r="H1399" s="209">
        <v>32</v>
      </c>
      <c r="I1399" s="209" t="s">
        <v>1833</v>
      </c>
      <c r="J1399" s="209">
        <v>159</v>
      </c>
      <c r="K1399" s="209">
        <v>317500</v>
      </c>
      <c r="L1399" s="209">
        <v>210100</v>
      </c>
      <c r="M1399" s="209">
        <v>404</v>
      </c>
      <c r="N1399" s="209">
        <v>3016</v>
      </c>
      <c r="O1399" s="209">
        <v>4001</v>
      </c>
      <c r="P1399" s="376">
        <v>41069</v>
      </c>
      <c r="Q1399"/>
      <c r="R1399" s="251"/>
      <c r="S1399" s="248"/>
      <c r="T1399" s="248"/>
      <c r="U1399" s="248" t="s">
        <v>16270</v>
      </c>
    </row>
    <row r="1400" spans="1:21" s="1" customFormat="1" ht="23.25" customHeight="1" x14ac:dyDescent="0.25">
      <c r="A1400" t="s">
        <v>6552</v>
      </c>
      <c r="B1400" t="str">
        <f t="shared" ref="B1400:B1431" si="93">LEFT(A1400,2)</f>
        <v>32</v>
      </c>
      <c r="C1400" t="str">
        <f t="shared" ref="C1400:C1431" si="94">MID(A1400,4,3)</f>
        <v>L03</v>
      </c>
      <c r="D1400" t="str">
        <f t="shared" ref="D1400:D1431" si="95">RIGHT(A1400,3)</f>
        <v>016</v>
      </c>
      <c r="E1400" s="161" t="s">
        <v>6553</v>
      </c>
      <c r="F1400" t="s">
        <v>17168</v>
      </c>
      <c r="G1400" t="s">
        <v>6554</v>
      </c>
      <c r="H1400" s="209">
        <v>32</v>
      </c>
      <c r="I1400" s="209" t="s">
        <v>1833</v>
      </c>
      <c r="J1400" s="209">
        <v>16</v>
      </c>
      <c r="K1400" s="209">
        <v>317500</v>
      </c>
      <c r="L1400" s="209">
        <v>210100</v>
      </c>
      <c r="M1400" s="209">
        <v>404</v>
      </c>
      <c r="N1400" s="209">
        <v>3016</v>
      </c>
      <c r="O1400" s="209">
        <v>4001</v>
      </c>
      <c r="P1400" s="376">
        <v>41071</v>
      </c>
      <c r="Q1400" s="248"/>
      <c r="R1400" s="251"/>
      <c r="S1400" s="248"/>
      <c r="T1400" s="248" t="s">
        <v>16014</v>
      </c>
      <c r="U1400" s="248" t="s">
        <v>16270</v>
      </c>
    </row>
    <row r="1401" spans="1:21" s="1" customFormat="1" ht="23.25" customHeight="1" x14ac:dyDescent="0.25">
      <c r="A1401" t="s">
        <v>6831</v>
      </c>
      <c r="B1401" t="str">
        <f t="shared" si="93"/>
        <v>32</v>
      </c>
      <c r="C1401" t="str">
        <f t="shared" si="94"/>
        <v>L03</v>
      </c>
      <c r="D1401" t="str">
        <f t="shared" si="95"/>
        <v>109</v>
      </c>
      <c r="E1401" s="161" t="s">
        <v>6832</v>
      </c>
      <c r="F1401" t="s">
        <v>17168</v>
      </c>
      <c r="G1401" t="s">
        <v>6833</v>
      </c>
      <c r="H1401" s="209">
        <v>32</v>
      </c>
      <c r="I1401" s="209" t="s">
        <v>1833</v>
      </c>
      <c r="J1401" s="209">
        <v>109</v>
      </c>
      <c r="K1401" s="209">
        <v>317500</v>
      </c>
      <c r="L1401" s="209">
        <v>210100</v>
      </c>
      <c r="M1401" s="209">
        <v>404</v>
      </c>
      <c r="N1401" s="209">
        <v>3016</v>
      </c>
      <c r="O1401" s="209">
        <v>4001</v>
      </c>
      <c r="P1401" s="376">
        <v>41073</v>
      </c>
      <c r="Q1401" s="248"/>
      <c r="R1401" s="251"/>
      <c r="S1401" s="248"/>
      <c r="T1401" s="248" t="s">
        <v>16014</v>
      </c>
      <c r="U1401" s="248" t="s">
        <v>16270</v>
      </c>
    </row>
    <row r="1402" spans="1:21" s="1" customFormat="1" ht="23.25" customHeight="1" x14ac:dyDescent="0.25">
      <c r="A1402" t="s">
        <v>6953</v>
      </c>
      <c r="B1402" t="str">
        <f t="shared" si="93"/>
        <v>32</v>
      </c>
      <c r="C1402" t="str">
        <f t="shared" si="94"/>
        <v>L03</v>
      </c>
      <c r="D1402" t="str">
        <f t="shared" si="95"/>
        <v>150</v>
      </c>
      <c r="E1402" s="161" t="s">
        <v>6954</v>
      </c>
      <c r="F1402" t="s">
        <v>17168</v>
      </c>
      <c r="G1402" t="s">
        <v>6955</v>
      </c>
      <c r="H1402" s="209">
        <v>32</v>
      </c>
      <c r="I1402" s="209" t="s">
        <v>1833</v>
      </c>
      <c r="J1402" s="209">
        <v>150</v>
      </c>
      <c r="K1402" s="209">
        <v>317500</v>
      </c>
      <c r="L1402" s="209">
        <v>210100</v>
      </c>
      <c r="M1402" s="209">
        <v>404</v>
      </c>
      <c r="N1402" s="209">
        <v>3016</v>
      </c>
      <c r="O1402" s="209">
        <v>4001</v>
      </c>
      <c r="P1402" s="376">
        <v>41074</v>
      </c>
      <c r="Q1402" s="248"/>
      <c r="R1402" s="251"/>
      <c r="S1402" s="248"/>
      <c r="T1402" s="248" t="s">
        <v>16014</v>
      </c>
      <c r="U1402" s="248" t="s">
        <v>16270</v>
      </c>
    </row>
    <row r="1403" spans="1:21" s="1" customFormat="1" ht="23.25" customHeight="1" x14ac:dyDescent="0.25">
      <c r="A1403" t="s">
        <v>6956</v>
      </c>
      <c r="B1403" t="str">
        <f t="shared" si="93"/>
        <v>32</v>
      </c>
      <c r="C1403" t="str">
        <f t="shared" si="94"/>
        <v>L03</v>
      </c>
      <c r="D1403" t="str">
        <f t="shared" si="95"/>
        <v>151</v>
      </c>
      <c r="E1403" s="161" t="s">
        <v>6957</v>
      </c>
      <c r="F1403" t="s">
        <v>17168</v>
      </c>
      <c r="G1403" t="s">
        <v>6958</v>
      </c>
      <c r="H1403" s="209">
        <v>32</v>
      </c>
      <c r="I1403" s="209" t="s">
        <v>1833</v>
      </c>
      <c r="J1403" s="209">
        <v>151</v>
      </c>
      <c r="K1403" s="209">
        <v>317500</v>
      </c>
      <c r="L1403" s="209">
        <v>210100</v>
      </c>
      <c r="M1403" s="209">
        <v>404</v>
      </c>
      <c r="N1403" s="209">
        <v>3016</v>
      </c>
      <c r="O1403" s="209">
        <v>4001</v>
      </c>
      <c r="P1403" s="376">
        <v>41075</v>
      </c>
      <c r="Q1403" s="248"/>
      <c r="R1403" s="251"/>
      <c r="S1403" s="248"/>
      <c r="T1403" s="248" t="s">
        <v>16014</v>
      </c>
      <c r="U1403" s="248" t="s">
        <v>16270</v>
      </c>
    </row>
    <row r="1404" spans="1:21" s="1" customFormat="1" ht="23.25" customHeight="1" x14ac:dyDescent="0.25">
      <c r="A1404" t="s">
        <v>6639</v>
      </c>
      <c r="B1404" t="str">
        <f t="shared" si="93"/>
        <v>32</v>
      </c>
      <c r="C1404" t="str">
        <f t="shared" si="94"/>
        <v>L03</v>
      </c>
      <c r="D1404" t="str">
        <f t="shared" si="95"/>
        <v>045</v>
      </c>
      <c r="E1404" s="161" t="s">
        <v>6640</v>
      </c>
      <c r="F1404" t="s">
        <v>17168</v>
      </c>
      <c r="G1404" t="s">
        <v>6641</v>
      </c>
      <c r="H1404" s="209">
        <v>32</v>
      </c>
      <c r="I1404" s="209" t="s">
        <v>1833</v>
      </c>
      <c r="J1404" s="209">
        <v>45</v>
      </c>
      <c r="K1404" s="209">
        <v>317500</v>
      </c>
      <c r="L1404" s="209">
        <v>210100</v>
      </c>
      <c r="M1404" s="209">
        <v>404</v>
      </c>
      <c r="N1404" s="209">
        <v>3016</v>
      </c>
      <c r="O1404" s="209">
        <v>4001</v>
      </c>
      <c r="P1404" s="376">
        <v>41076</v>
      </c>
      <c r="Q1404" s="248"/>
      <c r="R1404" s="251"/>
      <c r="S1404" s="248"/>
      <c r="T1404" s="248" t="s">
        <v>16014</v>
      </c>
      <c r="U1404" s="248" t="s">
        <v>16270</v>
      </c>
    </row>
    <row r="1405" spans="1:21" s="1" customFormat="1" ht="23.25" customHeight="1" x14ac:dyDescent="0.25">
      <c r="A1405" t="s">
        <v>6582</v>
      </c>
      <c r="B1405" t="str">
        <f t="shared" si="93"/>
        <v>32</v>
      </c>
      <c r="C1405" t="str">
        <f t="shared" si="94"/>
        <v>L03</v>
      </c>
      <c r="D1405" t="str">
        <f t="shared" si="95"/>
        <v>026</v>
      </c>
      <c r="E1405" s="161" t="s">
        <v>6583</v>
      </c>
      <c r="F1405" t="s">
        <v>17168</v>
      </c>
      <c r="G1405" t="s">
        <v>6584</v>
      </c>
      <c r="H1405" s="209">
        <v>32</v>
      </c>
      <c r="I1405" s="209" t="s">
        <v>1833</v>
      </c>
      <c r="J1405" s="209">
        <v>26</v>
      </c>
      <c r="K1405" s="209">
        <v>317500</v>
      </c>
      <c r="L1405" s="209">
        <v>210100</v>
      </c>
      <c r="M1405" s="209">
        <v>404</v>
      </c>
      <c r="N1405" s="209">
        <v>3016</v>
      </c>
      <c r="O1405" s="209">
        <v>4001</v>
      </c>
      <c r="P1405" s="376">
        <v>41077</v>
      </c>
      <c r="Q1405" s="248"/>
      <c r="R1405" s="251"/>
      <c r="S1405" s="248"/>
      <c r="T1405" s="248" t="s">
        <v>16014</v>
      </c>
      <c r="U1405" s="248" t="s">
        <v>16270</v>
      </c>
    </row>
    <row r="1406" spans="1:21" s="1" customFormat="1" ht="23.25" customHeight="1" x14ac:dyDescent="0.25">
      <c r="A1406" t="s">
        <v>6645</v>
      </c>
      <c r="B1406" t="str">
        <f t="shared" si="93"/>
        <v>32</v>
      </c>
      <c r="C1406" t="str">
        <f t="shared" si="94"/>
        <v>L03</v>
      </c>
      <c r="D1406" t="str">
        <f t="shared" si="95"/>
        <v>047</v>
      </c>
      <c r="E1406" s="161" t="s">
        <v>6646</v>
      </c>
      <c r="F1406" t="s">
        <v>17168</v>
      </c>
      <c r="G1406" t="s">
        <v>6647</v>
      </c>
      <c r="H1406" s="209">
        <v>32</v>
      </c>
      <c r="I1406" s="209" t="s">
        <v>1833</v>
      </c>
      <c r="J1406" s="209">
        <v>47</v>
      </c>
      <c r="K1406" s="209">
        <v>317500</v>
      </c>
      <c r="L1406" s="209">
        <v>210100</v>
      </c>
      <c r="M1406" s="209">
        <v>404</v>
      </c>
      <c r="N1406" s="209">
        <v>3016</v>
      </c>
      <c r="O1406" s="209">
        <v>4001</v>
      </c>
      <c r="P1406" s="376">
        <v>41078</v>
      </c>
      <c r="Q1406" s="248"/>
      <c r="R1406" s="251"/>
      <c r="S1406" s="248"/>
      <c r="T1406" s="248" t="s">
        <v>16014</v>
      </c>
      <c r="U1406" s="248" t="s">
        <v>16270</v>
      </c>
    </row>
    <row r="1407" spans="1:21" s="1" customFormat="1" ht="23.25" customHeight="1" x14ac:dyDescent="0.25">
      <c r="A1407" t="s">
        <v>6642</v>
      </c>
      <c r="B1407" t="str">
        <f t="shared" si="93"/>
        <v>32</v>
      </c>
      <c r="C1407" t="str">
        <f t="shared" si="94"/>
        <v>L03</v>
      </c>
      <c r="D1407" t="str">
        <f t="shared" si="95"/>
        <v>046</v>
      </c>
      <c r="E1407" s="161" t="s">
        <v>6643</v>
      </c>
      <c r="F1407" t="s">
        <v>17168</v>
      </c>
      <c r="G1407" t="s">
        <v>6644</v>
      </c>
      <c r="H1407" s="209">
        <v>32</v>
      </c>
      <c r="I1407" s="209" t="s">
        <v>1833</v>
      </c>
      <c r="J1407" s="209">
        <v>46</v>
      </c>
      <c r="K1407" s="209">
        <v>317500</v>
      </c>
      <c r="L1407" s="209">
        <v>210100</v>
      </c>
      <c r="M1407" s="209">
        <v>404</v>
      </c>
      <c r="N1407" s="209">
        <v>3016</v>
      </c>
      <c r="O1407" s="209">
        <v>4001</v>
      </c>
      <c r="P1407" s="376">
        <v>41079</v>
      </c>
      <c r="Q1407" s="248"/>
      <c r="R1407" s="251"/>
      <c r="S1407" s="248"/>
      <c r="T1407" s="248" t="s">
        <v>16014</v>
      </c>
      <c r="U1407" s="248" t="s">
        <v>16270</v>
      </c>
    </row>
    <row r="1408" spans="1:21" s="1" customFormat="1" ht="23.25" customHeight="1" x14ac:dyDescent="0.25">
      <c r="A1408" t="s">
        <v>6570</v>
      </c>
      <c r="B1408" t="str">
        <f t="shared" si="93"/>
        <v>32</v>
      </c>
      <c r="C1408" t="str">
        <f t="shared" si="94"/>
        <v>L03</v>
      </c>
      <c r="D1408" t="str">
        <f t="shared" si="95"/>
        <v>022</v>
      </c>
      <c r="E1408" s="161" t="s">
        <v>6571</v>
      </c>
      <c r="F1408" t="s">
        <v>17168</v>
      </c>
      <c r="G1408" t="s">
        <v>6572</v>
      </c>
      <c r="H1408" s="209">
        <v>32</v>
      </c>
      <c r="I1408" s="209" t="s">
        <v>1833</v>
      </c>
      <c r="J1408" s="209">
        <v>22</v>
      </c>
      <c r="K1408" s="209">
        <v>317500</v>
      </c>
      <c r="L1408" s="209">
        <v>210100</v>
      </c>
      <c r="M1408" s="209">
        <v>404</v>
      </c>
      <c r="N1408" s="209">
        <v>3016</v>
      </c>
      <c r="O1408" s="209">
        <v>4001</v>
      </c>
      <c r="P1408" s="376">
        <v>41080</v>
      </c>
      <c r="Q1408" s="248"/>
      <c r="R1408" s="251"/>
      <c r="S1408" s="248"/>
      <c r="T1408" s="248" t="s">
        <v>16014</v>
      </c>
      <c r="U1408" s="248" t="s">
        <v>16270</v>
      </c>
    </row>
    <row r="1409" spans="1:21" s="1" customFormat="1" ht="23.25" customHeight="1" x14ac:dyDescent="0.25">
      <c r="A1409" t="s">
        <v>6591</v>
      </c>
      <c r="B1409" t="str">
        <f t="shared" si="93"/>
        <v>32</v>
      </c>
      <c r="C1409" t="str">
        <f t="shared" si="94"/>
        <v>L03</v>
      </c>
      <c r="D1409" t="str">
        <f t="shared" si="95"/>
        <v>029</v>
      </c>
      <c r="E1409" s="161" t="s">
        <v>6592</v>
      </c>
      <c r="F1409" t="s">
        <v>17168</v>
      </c>
      <c r="G1409" t="s">
        <v>6593</v>
      </c>
      <c r="H1409" s="209">
        <v>32</v>
      </c>
      <c r="I1409" s="209" t="s">
        <v>1833</v>
      </c>
      <c r="J1409" s="209">
        <v>29</v>
      </c>
      <c r="K1409" s="209">
        <v>317500</v>
      </c>
      <c r="L1409" s="209">
        <v>210100</v>
      </c>
      <c r="M1409" s="209">
        <v>404</v>
      </c>
      <c r="N1409" s="209">
        <v>3016</v>
      </c>
      <c r="O1409" s="209">
        <v>4001</v>
      </c>
      <c r="P1409" s="376">
        <v>41081</v>
      </c>
      <c r="Q1409" s="248"/>
      <c r="R1409" s="251"/>
      <c r="S1409" s="248"/>
      <c r="T1409" s="248" t="s">
        <v>16014</v>
      </c>
      <c r="U1409" s="248" t="s">
        <v>16270</v>
      </c>
    </row>
    <row r="1410" spans="1:21" s="1" customFormat="1" ht="23.25" customHeight="1" x14ac:dyDescent="0.25">
      <c r="A1410" t="s">
        <v>6618</v>
      </c>
      <c r="B1410" t="str">
        <f t="shared" si="93"/>
        <v>32</v>
      </c>
      <c r="C1410" t="str">
        <f t="shared" si="94"/>
        <v>L03</v>
      </c>
      <c r="D1410" t="str">
        <f t="shared" si="95"/>
        <v>038</v>
      </c>
      <c r="E1410" s="161" t="s">
        <v>6619</v>
      </c>
      <c r="F1410" t="s">
        <v>17168</v>
      </c>
      <c r="G1410" t="s">
        <v>6620</v>
      </c>
      <c r="H1410" s="209">
        <v>32</v>
      </c>
      <c r="I1410" s="209" t="s">
        <v>1833</v>
      </c>
      <c r="J1410" s="209">
        <v>38</v>
      </c>
      <c r="K1410" s="209">
        <v>317500</v>
      </c>
      <c r="L1410" s="209">
        <v>210100</v>
      </c>
      <c r="M1410" s="209">
        <v>404</v>
      </c>
      <c r="N1410" s="209">
        <v>3016</v>
      </c>
      <c r="O1410" s="209">
        <v>4001</v>
      </c>
      <c r="P1410" s="376">
        <v>41082</v>
      </c>
      <c r="Q1410" s="248"/>
      <c r="R1410" s="251"/>
      <c r="S1410" s="248"/>
      <c r="T1410" s="248" t="s">
        <v>16014</v>
      </c>
      <c r="U1410" s="248" t="s">
        <v>16270</v>
      </c>
    </row>
    <row r="1411" spans="1:21" s="1" customFormat="1" ht="23.25" customHeight="1" x14ac:dyDescent="0.25">
      <c r="A1411" t="s">
        <v>6624</v>
      </c>
      <c r="B1411" t="str">
        <f t="shared" si="93"/>
        <v>32</v>
      </c>
      <c r="C1411" t="str">
        <f t="shared" si="94"/>
        <v>L03</v>
      </c>
      <c r="D1411" t="str">
        <f t="shared" si="95"/>
        <v>040</v>
      </c>
      <c r="E1411" s="161" t="s">
        <v>6625</v>
      </c>
      <c r="F1411" t="s">
        <v>17168</v>
      </c>
      <c r="G1411" t="s">
        <v>6626</v>
      </c>
      <c r="H1411" s="209">
        <v>32</v>
      </c>
      <c r="I1411" s="209" t="s">
        <v>1833</v>
      </c>
      <c r="J1411" s="209">
        <v>40</v>
      </c>
      <c r="K1411" s="209">
        <v>317500</v>
      </c>
      <c r="L1411" s="209">
        <v>210100</v>
      </c>
      <c r="M1411" s="209">
        <v>404</v>
      </c>
      <c r="N1411" s="209">
        <v>3016</v>
      </c>
      <c r="O1411" s="209">
        <v>4001</v>
      </c>
      <c r="P1411" s="376">
        <v>41083</v>
      </c>
      <c r="Q1411" s="248"/>
      <c r="R1411" s="251"/>
      <c r="S1411" s="248"/>
      <c r="T1411" s="248" t="s">
        <v>16014</v>
      </c>
      <c r="U1411" s="248" t="s">
        <v>16270</v>
      </c>
    </row>
    <row r="1412" spans="1:21" s="1" customFormat="1" ht="23.25" customHeight="1" x14ac:dyDescent="0.25">
      <c r="A1412" t="s">
        <v>6615</v>
      </c>
      <c r="B1412" t="str">
        <f t="shared" si="93"/>
        <v>32</v>
      </c>
      <c r="C1412" t="str">
        <f t="shared" si="94"/>
        <v>L03</v>
      </c>
      <c r="D1412" t="str">
        <f t="shared" si="95"/>
        <v>037</v>
      </c>
      <c r="E1412" s="161" t="s">
        <v>6616</v>
      </c>
      <c r="F1412" t="s">
        <v>17168</v>
      </c>
      <c r="G1412" t="s">
        <v>6617</v>
      </c>
      <c r="H1412" s="209">
        <v>32</v>
      </c>
      <c r="I1412" s="209" t="s">
        <v>1833</v>
      </c>
      <c r="J1412" s="209">
        <v>37</v>
      </c>
      <c r="K1412" s="209">
        <v>317500</v>
      </c>
      <c r="L1412" s="209">
        <v>210100</v>
      </c>
      <c r="M1412" s="209">
        <v>404</v>
      </c>
      <c r="N1412" s="209">
        <v>3016</v>
      </c>
      <c r="O1412" s="209">
        <v>4001</v>
      </c>
      <c r="P1412" s="376">
        <v>41084</v>
      </c>
      <c r="Q1412" s="248"/>
      <c r="R1412" s="251"/>
      <c r="S1412" s="248"/>
      <c r="T1412" s="248" t="s">
        <v>16014</v>
      </c>
      <c r="U1412" s="248" t="s">
        <v>16270</v>
      </c>
    </row>
    <row r="1413" spans="1:21" s="1" customFormat="1" ht="23.25" customHeight="1" x14ac:dyDescent="0.25">
      <c r="A1413" t="s">
        <v>6594</v>
      </c>
      <c r="B1413" t="str">
        <f t="shared" si="93"/>
        <v>32</v>
      </c>
      <c r="C1413" t="str">
        <f t="shared" si="94"/>
        <v>L03</v>
      </c>
      <c r="D1413" t="str">
        <f t="shared" si="95"/>
        <v>030</v>
      </c>
      <c r="E1413" s="161" t="s">
        <v>6595</v>
      </c>
      <c r="F1413" t="s">
        <v>17168</v>
      </c>
      <c r="G1413" t="s">
        <v>6596</v>
      </c>
      <c r="H1413" s="209">
        <v>32</v>
      </c>
      <c r="I1413" s="209" t="s">
        <v>1833</v>
      </c>
      <c r="J1413" s="209">
        <v>30</v>
      </c>
      <c r="K1413" s="209">
        <v>317500</v>
      </c>
      <c r="L1413" s="209">
        <v>210100</v>
      </c>
      <c r="M1413" s="209">
        <v>404</v>
      </c>
      <c r="N1413" s="209">
        <v>3016</v>
      </c>
      <c r="O1413" s="209">
        <v>4001</v>
      </c>
      <c r="P1413" s="376">
        <v>41085</v>
      </c>
      <c r="Q1413" s="248"/>
      <c r="R1413" s="251"/>
      <c r="S1413" s="248"/>
      <c r="T1413" s="248" t="s">
        <v>16014</v>
      </c>
      <c r="U1413" s="248" t="s">
        <v>16270</v>
      </c>
    </row>
    <row r="1414" spans="1:21" s="1" customFormat="1" ht="23.25" customHeight="1" x14ac:dyDescent="0.25">
      <c r="A1414" t="s">
        <v>6612</v>
      </c>
      <c r="B1414" t="str">
        <f t="shared" si="93"/>
        <v>32</v>
      </c>
      <c r="C1414" t="str">
        <f t="shared" si="94"/>
        <v>L03</v>
      </c>
      <c r="D1414" t="str">
        <f t="shared" si="95"/>
        <v>036</v>
      </c>
      <c r="E1414" s="161" t="s">
        <v>6613</v>
      </c>
      <c r="F1414" t="s">
        <v>17168</v>
      </c>
      <c r="G1414" t="s">
        <v>6614</v>
      </c>
      <c r="H1414" s="209">
        <v>32</v>
      </c>
      <c r="I1414" s="209" t="s">
        <v>1833</v>
      </c>
      <c r="J1414" s="209">
        <v>36</v>
      </c>
      <c r="K1414" s="209">
        <v>317500</v>
      </c>
      <c r="L1414" s="209">
        <v>210100</v>
      </c>
      <c r="M1414" s="209">
        <v>404</v>
      </c>
      <c r="N1414" s="209">
        <v>3016</v>
      </c>
      <c r="O1414" s="209">
        <v>4001</v>
      </c>
      <c r="P1414" s="376">
        <v>41086</v>
      </c>
      <c r="Q1414" s="248"/>
      <c r="R1414" s="251"/>
      <c r="S1414" s="248"/>
      <c r="T1414" s="248" t="s">
        <v>16014</v>
      </c>
      <c r="U1414" s="248" t="s">
        <v>16270</v>
      </c>
    </row>
    <row r="1415" spans="1:21" s="1" customFormat="1" ht="23.25" customHeight="1" x14ac:dyDescent="0.25">
      <c r="A1415" t="s">
        <v>6597</v>
      </c>
      <c r="B1415" t="str">
        <f t="shared" si="93"/>
        <v>32</v>
      </c>
      <c r="C1415" t="str">
        <f t="shared" si="94"/>
        <v>L03</v>
      </c>
      <c r="D1415" t="str">
        <f t="shared" si="95"/>
        <v>031</v>
      </c>
      <c r="E1415" s="161" t="s">
        <v>6598</v>
      </c>
      <c r="F1415" t="s">
        <v>17168</v>
      </c>
      <c r="G1415" t="s">
        <v>6599</v>
      </c>
      <c r="H1415" s="209">
        <v>32</v>
      </c>
      <c r="I1415" s="209" t="s">
        <v>1833</v>
      </c>
      <c r="J1415" s="209">
        <v>31</v>
      </c>
      <c r="K1415" s="209">
        <v>317500</v>
      </c>
      <c r="L1415" s="209">
        <v>210100</v>
      </c>
      <c r="M1415" s="209">
        <v>404</v>
      </c>
      <c r="N1415" s="209">
        <v>3016</v>
      </c>
      <c r="O1415" s="209">
        <v>4001</v>
      </c>
      <c r="P1415" s="376">
        <v>41087</v>
      </c>
      <c r="Q1415" s="248"/>
      <c r="R1415" s="251"/>
      <c r="S1415" s="248"/>
      <c r="T1415" s="248" t="s">
        <v>16014</v>
      </c>
      <c r="U1415" s="248" t="s">
        <v>16270</v>
      </c>
    </row>
    <row r="1416" spans="1:21" s="1" customFormat="1" ht="23.25" customHeight="1" x14ac:dyDescent="0.25">
      <c r="A1416" t="s">
        <v>6609</v>
      </c>
      <c r="B1416" t="str">
        <f t="shared" si="93"/>
        <v>32</v>
      </c>
      <c r="C1416" t="str">
        <f t="shared" si="94"/>
        <v>L03</v>
      </c>
      <c r="D1416" t="str">
        <f t="shared" si="95"/>
        <v>035</v>
      </c>
      <c r="E1416" s="161" t="s">
        <v>6610</v>
      </c>
      <c r="F1416" t="s">
        <v>17168</v>
      </c>
      <c r="G1416" t="s">
        <v>6611</v>
      </c>
      <c r="H1416" s="209">
        <v>32</v>
      </c>
      <c r="I1416" s="209" t="s">
        <v>1833</v>
      </c>
      <c r="J1416" s="209">
        <v>35</v>
      </c>
      <c r="K1416" s="209">
        <v>317500</v>
      </c>
      <c r="L1416" s="209">
        <v>210100</v>
      </c>
      <c r="M1416" s="209">
        <v>404</v>
      </c>
      <c r="N1416" s="209">
        <v>3016</v>
      </c>
      <c r="O1416" s="209">
        <v>4001</v>
      </c>
      <c r="P1416" s="376">
        <v>41088</v>
      </c>
      <c r="Q1416" s="248"/>
      <c r="R1416" s="251"/>
      <c r="S1416" s="248"/>
      <c r="T1416" s="248" t="s">
        <v>16014</v>
      </c>
      <c r="U1416" s="248" t="s">
        <v>16270</v>
      </c>
    </row>
    <row r="1417" spans="1:21" s="1" customFormat="1" ht="23.25" customHeight="1" x14ac:dyDescent="0.25">
      <c r="A1417" t="s">
        <v>6606</v>
      </c>
      <c r="B1417" t="str">
        <f t="shared" si="93"/>
        <v>32</v>
      </c>
      <c r="C1417" t="str">
        <f t="shared" si="94"/>
        <v>L03</v>
      </c>
      <c r="D1417" t="str">
        <f t="shared" si="95"/>
        <v>034</v>
      </c>
      <c r="E1417" s="161" t="s">
        <v>6607</v>
      </c>
      <c r="F1417" t="s">
        <v>17168</v>
      </c>
      <c r="G1417" t="s">
        <v>6608</v>
      </c>
      <c r="H1417" s="209">
        <v>32</v>
      </c>
      <c r="I1417" s="209" t="s">
        <v>1833</v>
      </c>
      <c r="J1417" s="209">
        <v>34</v>
      </c>
      <c r="K1417" s="209">
        <v>317500</v>
      </c>
      <c r="L1417" s="209">
        <v>210100</v>
      </c>
      <c r="M1417" s="209">
        <v>404</v>
      </c>
      <c r="N1417" s="209">
        <v>3016</v>
      </c>
      <c r="O1417" s="209">
        <v>4001</v>
      </c>
      <c r="P1417" s="376">
        <v>41089</v>
      </c>
      <c r="Q1417" s="248"/>
      <c r="R1417" s="251"/>
      <c r="S1417" s="248"/>
      <c r="T1417" s="248" t="s">
        <v>16014</v>
      </c>
      <c r="U1417" s="248" t="s">
        <v>16270</v>
      </c>
    </row>
    <row r="1418" spans="1:21" s="1" customFormat="1" ht="23.25" customHeight="1" x14ac:dyDescent="0.25">
      <c r="A1418" t="s">
        <v>6603</v>
      </c>
      <c r="B1418" t="str">
        <f t="shared" si="93"/>
        <v>32</v>
      </c>
      <c r="C1418" t="str">
        <f t="shared" si="94"/>
        <v>L03</v>
      </c>
      <c r="D1418" t="str">
        <f t="shared" si="95"/>
        <v>033</v>
      </c>
      <c r="E1418" s="161" t="s">
        <v>6604</v>
      </c>
      <c r="F1418" t="s">
        <v>17168</v>
      </c>
      <c r="G1418" t="s">
        <v>6605</v>
      </c>
      <c r="H1418" s="209">
        <v>32</v>
      </c>
      <c r="I1418" s="209" t="s">
        <v>1833</v>
      </c>
      <c r="J1418" s="209">
        <v>33</v>
      </c>
      <c r="K1418" s="209">
        <v>317500</v>
      </c>
      <c r="L1418" s="209">
        <v>210100</v>
      </c>
      <c r="M1418" s="209">
        <v>404</v>
      </c>
      <c r="N1418" s="209">
        <v>3016</v>
      </c>
      <c r="O1418" s="209">
        <v>4001</v>
      </c>
      <c r="P1418" s="376">
        <v>41090</v>
      </c>
      <c r="Q1418" s="248"/>
      <c r="R1418" s="251"/>
      <c r="S1418" s="248"/>
      <c r="T1418" s="248" t="s">
        <v>16014</v>
      </c>
      <c r="U1418" s="248" t="s">
        <v>16270</v>
      </c>
    </row>
    <row r="1419" spans="1:21" s="1" customFormat="1" ht="23.25" customHeight="1" x14ac:dyDescent="0.25">
      <c r="A1419" t="s">
        <v>6600</v>
      </c>
      <c r="B1419" t="str">
        <f t="shared" si="93"/>
        <v>32</v>
      </c>
      <c r="C1419" t="str">
        <f t="shared" si="94"/>
        <v>L03</v>
      </c>
      <c r="D1419" t="str">
        <f t="shared" si="95"/>
        <v>032</v>
      </c>
      <c r="E1419" s="161" t="s">
        <v>6601</v>
      </c>
      <c r="F1419" t="s">
        <v>17168</v>
      </c>
      <c r="G1419" t="s">
        <v>6602</v>
      </c>
      <c r="H1419" s="209">
        <v>32</v>
      </c>
      <c r="I1419" s="209" t="s">
        <v>1833</v>
      </c>
      <c r="J1419" s="209">
        <v>32</v>
      </c>
      <c r="K1419" s="209">
        <v>317500</v>
      </c>
      <c r="L1419" s="209">
        <v>210100</v>
      </c>
      <c r="M1419" s="209">
        <v>404</v>
      </c>
      <c r="N1419" s="209">
        <v>3016</v>
      </c>
      <c r="O1419" s="209">
        <v>4001</v>
      </c>
      <c r="P1419" s="376">
        <v>41091</v>
      </c>
      <c r="Q1419" s="248"/>
      <c r="R1419" s="251"/>
      <c r="S1419" s="248"/>
      <c r="T1419" s="248" t="s">
        <v>16014</v>
      </c>
      <c r="U1419" s="248" t="s">
        <v>16270</v>
      </c>
    </row>
    <row r="1420" spans="1:21" s="1" customFormat="1" ht="23.25" customHeight="1" x14ac:dyDescent="0.25">
      <c r="A1420" t="s">
        <v>6573</v>
      </c>
      <c r="B1420" t="str">
        <f t="shared" si="93"/>
        <v>32</v>
      </c>
      <c r="C1420" t="str">
        <f t="shared" si="94"/>
        <v>L03</v>
      </c>
      <c r="D1420" t="str">
        <f t="shared" si="95"/>
        <v>023</v>
      </c>
      <c r="E1420" s="161" t="s">
        <v>6574</v>
      </c>
      <c r="F1420" t="s">
        <v>17168</v>
      </c>
      <c r="G1420" t="s">
        <v>6575</v>
      </c>
      <c r="H1420" s="209">
        <v>32</v>
      </c>
      <c r="I1420" s="209" t="s">
        <v>1833</v>
      </c>
      <c r="J1420" s="209">
        <v>23</v>
      </c>
      <c r="K1420" s="209">
        <v>317500</v>
      </c>
      <c r="L1420" s="209">
        <v>210100</v>
      </c>
      <c r="M1420" s="209">
        <v>404</v>
      </c>
      <c r="N1420" s="209">
        <v>3016</v>
      </c>
      <c r="O1420" s="209">
        <v>4001</v>
      </c>
      <c r="P1420" s="376">
        <v>41092</v>
      </c>
      <c r="Q1420" s="248"/>
      <c r="R1420" s="251"/>
      <c r="S1420" s="248"/>
      <c r="T1420" s="248" t="s">
        <v>16014</v>
      </c>
      <c r="U1420" s="248" t="s">
        <v>16270</v>
      </c>
    </row>
    <row r="1421" spans="1:21" s="1" customFormat="1" ht="23.25" customHeight="1" x14ac:dyDescent="0.25">
      <c r="A1421" t="s">
        <v>6576</v>
      </c>
      <c r="B1421" t="str">
        <f t="shared" si="93"/>
        <v>32</v>
      </c>
      <c r="C1421" t="str">
        <f t="shared" si="94"/>
        <v>L03</v>
      </c>
      <c r="D1421" t="str">
        <f t="shared" si="95"/>
        <v>024</v>
      </c>
      <c r="E1421" s="161" t="s">
        <v>6577</v>
      </c>
      <c r="F1421" t="s">
        <v>17168</v>
      </c>
      <c r="G1421" t="s">
        <v>6578</v>
      </c>
      <c r="H1421" s="209">
        <v>32</v>
      </c>
      <c r="I1421" s="209" t="s">
        <v>1833</v>
      </c>
      <c r="J1421" s="209">
        <v>24</v>
      </c>
      <c r="K1421" s="209">
        <v>317500</v>
      </c>
      <c r="L1421" s="209">
        <v>210100</v>
      </c>
      <c r="M1421" s="209">
        <v>404</v>
      </c>
      <c r="N1421" s="209">
        <v>3016</v>
      </c>
      <c r="O1421" s="209">
        <v>4001</v>
      </c>
      <c r="P1421" s="376">
        <v>41093</v>
      </c>
      <c r="Q1421" s="248"/>
      <c r="R1421" s="251"/>
      <c r="S1421" s="248"/>
      <c r="T1421" s="248" t="s">
        <v>16014</v>
      </c>
      <c r="U1421" s="248" t="s">
        <v>16270</v>
      </c>
    </row>
    <row r="1422" spans="1:21" s="1" customFormat="1" ht="23.25" customHeight="1" x14ac:dyDescent="0.25">
      <c r="A1422" t="s">
        <v>6630</v>
      </c>
      <c r="B1422" t="str">
        <f t="shared" si="93"/>
        <v>32</v>
      </c>
      <c r="C1422" t="str">
        <f t="shared" si="94"/>
        <v>L03</v>
      </c>
      <c r="D1422" t="str">
        <f t="shared" si="95"/>
        <v>042</v>
      </c>
      <c r="E1422" s="161" t="s">
        <v>6631</v>
      </c>
      <c r="F1422" t="s">
        <v>17168</v>
      </c>
      <c r="G1422" t="s">
        <v>6632</v>
      </c>
      <c r="H1422" s="209">
        <v>32</v>
      </c>
      <c r="I1422" s="209" t="s">
        <v>1833</v>
      </c>
      <c r="J1422" s="209">
        <v>42</v>
      </c>
      <c r="K1422" s="209">
        <v>317500</v>
      </c>
      <c r="L1422" s="209">
        <v>210100</v>
      </c>
      <c r="M1422" s="209">
        <v>404</v>
      </c>
      <c r="N1422" s="209">
        <v>3016</v>
      </c>
      <c r="O1422" s="209">
        <v>4001</v>
      </c>
      <c r="P1422" s="376">
        <v>41094</v>
      </c>
      <c r="Q1422" s="248"/>
      <c r="R1422" s="251"/>
      <c r="S1422" s="248"/>
      <c r="T1422" s="248" t="s">
        <v>16014</v>
      </c>
      <c r="U1422" s="248" t="s">
        <v>16270</v>
      </c>
    </row>
    <row r="1423" spans="1:21" s="1" customFormat="1" ht="23.25" customHeight="1" x14ac:dyDescent="0.25">
      <c r="A1423" t="s">
        <v>6627</v>
      </c>
      <c r="B1423" t="str">
        <f t="shared" si="93"/>
        <v>32</v>
      </c>
      <c r="C1423" t="str">
        <f t="shared" si="94"/>
        <v>L03</v>
      </c>
      <c r="D1423" t="str">
        <f t="shared" si="95"/>
        <v>041</v>
      </c>
      <c r="E1423" s="161" t="s">
        <v>6628</v>
      </c>
      <c r="F1423" t="s">
        <v>17168</v>
      </c>
      <c r="G1423" t="s">
        <v>6629</v>
      </c>
      <c r="H1423" s="209">
        <v>32</v>
      </c>
      <c r="I1423" s="209" t="s">
        <v>1833</v>
      </c>
      <c r="J1423" s="209">
        <v>41</v>
      </c>
      <c r="K1423" s="209">
        <v>317500</v>
      </c>
      <c r="L1423" s="209">
        <v>210100</v>
      </c>
      <c r="M1423" s="209">
        <v>404</v>
      </c>
      <c r="N1423" s="209">
        <v>3016</v>
      </c>
      <c r="O1423" s="209">
        <v>4001</v>
      </c>
      <c r="P1423" s="376">
        <v>41095</v>
      </c>
      <c r="Q1423" s="248"/>
      <c r="R1423" s="251"/>
      <c r="S1423" s="248"/>
      <c r="T1423" s="248" t="s">
        <v>16014</v>
      </c>
      <c r="U1423" s="248" t="s">
        <v>16270</v>
      </c>
    </row>
    <row r="1424" spans="1:21" s="1" customFormat="1" ht="23.25" customHeight="1" x14ac:dyDescent="0.25">
      <c r="A1424" t="s">
        <v>6579</v>
      </c>
      <c r="B1424" t="str">
        <f t="shared" si="93"/>
        <v>32</v>
      </c>
      <c r="C1424" t="str">
        <f t="shared" si="94"/>
        <v>L03</v>
      </c>
      <c r="D1424" t="str">
        <f t="shared" si="95"/>
        <v>025</v>
      </c>
      <c r="E1424" s="161" t="s">
        <v>6580</v>
      </c>
      <c r="F1424" t="s">
        <v>17168</v>
      </c>
      <c r="G1424" t="s">
        <v>6581</v>
      </c>
      <c r="H1424" s="209">
        <v>32</v>
      </c>
      <c r="I1424" s="209" t="s">
        <v>1833</v>
      </c>
      <c r="J1424" s="209">
        <v>25</v>
      </c>
      <c r="K1424" s="209">
        <v>317500</v>
      </c>
      <c r="L1424" s="209">
        <v>210100</v>
      </c>
      <c r="M1424" s="209">
        <v>404</v>
      </c>
      <c r="N1424" s="209">
        <v>3016</v>
      </c>
      <c r="O1424" s="209">
        <v>4001</v>
      </c>
      <c r="P1424" s="376">
        <v>41096</v>
      </c>
      <c r="Q1424" s="248"/>
      <c r="R1424" s="251"/>
      <c r="S1424" s="248"/>
      <c r="T1424" s="248" t="s">
        <v>16014</v>
      </c>
      <c r="U1424" s="248" t="s">
        <v>16270</v>
      </c>
    </row>
    <row r="1425" spans="1:21" s="1" customFormat="1" ht="23.25" customHeight="1" x14ac:dyDescent="0.25">
      <c r="A1425" t="s">
        <v>6585</v>
      </c>
      <c r="B1425" t="str">
        <f t="shared" si="93"/>
        <v>32</v>
      </c>
      <c r="C1425" t="str">
        <f t="shared" si="94"/>
        <v>L03</v>
      </c>
      <c r="D1425" t="str">
        <f t="shared" si="95"/>
        <v>027</v>
      </c>
      <c r="E1425" s="161" t="s">
        <v>6586</v>
      </c>
      <c r="F1425" t="s">
        <v>17168</v>
      </c>
      <c r="G1425" t="s">
        <v>6587</v>
      </c>
      <c r="H1425" s="209">
        <v>32</v>
      </c>
      <c r="I1425" s="209" t="s">
        <v>1833</v>
      </c>
      <c r="J1425" s="209">
        <v>27</v>
      </c>
      <c r="K1425" s="209">
        <v>317500</v>
      </c>
      <c r="L1425" s="209">
        <v>210100</v>
      </c>
      <c r="M1425" s="209">
        <v>404</v>
      </c>
      <c r="N1425" s="209">
        <v>3016</v>
      </c>
      <c r="O1425" s="209">
        <v>4001</v>
      </c>
      <c r="P1425" s="376">
        <v>41097</v>
      </c>
      <c r="Q1425" s="248"/>
      <c r="R1425" s="251"/>
      <c r="S1425" s="248"/>
      <c r="T1425" s="248" t="s">
        <v>16014</v>
      </c>
      <c r="U1425" s="248" t="s">
        <v>16270</v>
      </c>
    </row>
    <row r="1426" spans="1:21" s="1" customFormat="1" ht="23.25" customHeight="1" x14ac:dyDescent="0.25">
      <c r="A1426" t="s">
        <v>6636</v>
      </c>
      <c r="B1426" t="str">
        <f t="shared" si="93"/>
        <v>32</v>
      </c>
      <c r="C1426" t="str">
        <f t="shared" si="94"/>
        <v>L03</v>
      </c>
      <c r="D1426" t="str">
        <f t="shared" si="95"/>
        <v>044</v>
      </c>
      <c r="E1426" s="161" t="s">
        <v>6637</v>
      </c>
      <c r="F1426" t="s">
        <v>17168</v>
      </c>
      <c r="G1426" t="s">
        <v>6638</v>
      </c>
      <c r="H1426" s="209">
        <v>32</v>
      </c>
      <c r="I1426" s="209" t="s">
        <v>1833</v>
      </c>
      <c r="J1426" s="209">
        <v>44</v>
      </c>
      <c r="K1426" s="209">
        <v>317500</v>
      </c>
      <c r="L1426" s="209">
        <v>210100</v>
      </c>
      <c r="M1426" s="209">
        <v>404</v>
      </c>
      <c r="N1426" s="209">
        <v>3016</v>
      </c>
      <c r="O1426" s="209">
        <v>4001</v>
      </c>
      <c r="P1426" s="376">
        <v>41098</v>
      </c>
      <c r="Q1426" s="248"/>
      <c r="R1426" s="251"/>
      <c r="S1426" s="248"/>
      <c r="T1426" s="248" t="s">
        <v>16014</v>
      </c>
      <c r="U1426" s="248" t="s">
        <v>16270</v>
      </c>
    </row>
    <row r="1427" spans="1:21" s="1" customFormat="1" ht="23.25" customHeight="1" x14ac:dyDescent="0.25">
      <c r="A1427" t="s">
        <v>6621</v>
      </c>
      <c r="B1427" t="str">
        <f t="shared" si="93"/>
        <v>32</v>
      </c>
      <c r="C1427" t="str">
        <f t="shared" si="94"/>
        <v>L03</v>
      </c>
      <c r="D1427" t="str">
        <f t="shared" si="95"/>
        <v>039</v>
      </c>
      <c r="E1427" s="161" t="s">
        <v>6622</v>
      </c>
      <c r="F1427" t="s">
        <v>17168</v>
      </c>
      <c r="G1427" t="s">
        <v>6623</v>
      </c>
      <c r="H1427" s="209">
        <v>32</v>
      </c>
      <c r="I1427" s="209" t="s">
        <v>1833</v>
      </c>
      <c r="J1427" s="209">
        <v>39</v>
      </c>
      <c r="K1427" s="209">
        <v>317500</v>
      </c>
      <c r="L1427" s="209">
        <v>210100</v>
      </c>
      <c r="M1427" s="209">
        <v>404</v>
      </c>
      <c r="N1427" s="209">
        <v>3016</v>
      </c>
      <c r="O1427" s="209">
        <v>4001</v>
      </c>
      <c r="P1427" s="376">
        <v>41099</v>
      </c>
      <c r="Q1427" s="248"/>
      <c r="R1427" s="251"/>
      <c r="S1427" s="248"/>
      <c r="T1427" s="248" t="s">
        <v>16014</v>
      </c>
      <c r="U1427" s="248" t="s">
        <v>16270</v>
      </c>
    </row>
    <row r="1428" spans="1:21" s="1" customFormat="1" ht="23.25" customHeight="1" x14ac:dyDescent="0.25">
      <c r="A1428" t="s">
        <v>6588</v>
      </c>
      <c r="B1428" t="str">
        <f t="shared" si="93"/>
        <v>32</v>
      </c>
      <c r="C1428" t="str">
        <f t="shared" si="94"/>
        <v>L03</v>
      </c>
      <c r="D1428" t="str">
        <f t="shared" si="95"/>
        <v>028</v>
      </c>
      <c r="E1428" s="161" t="s">
        <v>6589</v>
      </c>
      <c r="F1428" t="s">
        <v>17168</v>
      </c>
      <c r="G1428" t="s">
        <v>6590</v>
      </c>
      <c r="H1428" s="209">
        <v>32</v>
      </c>
      <c r="I1428" s="209" t="s">
        <v>1833</v>
      </c>
      <c r="J1428" s="209">
        <v>28</v>
      </c>
      <c r="K1428" s="209">
        <v>317500</v>
      </c>
      <c r="L1428" s="209">
        <v>210100</v>
      </c>
      <c r="M1428" s="209">
        <v>404</v>
      </c>
      <c r="N1428" s="209">
        <v>3016</v>
      </c>
      <c r="O1428" s="209">
        <v>4001</v>
      </c>
      <c r="P1428" s="376">
        <v>41100</v>
      </c>
      <c r="Q1428" s="248"/>
      <c r="R1428" s="251"/>
      <c r="S1428" s="248"/>
      <c r="T1428" s="248" t="s">
        <v>16014</v>
      </c>
      <c r="U1428" s="248" t="s">
        <v>16270</v>
      </c>
    </row>
    <row r="1429" spans="1:21" s="1" customFormat="1" ht="23.25" customHeight="1" x14ac:dyDescent="0.25">
      <c r="A1429" t="s">
        <v>6633</v>
      </c>
      <c r="B1429" t="str">
        <f t="shared" si="93"/>
        <v>32</v>
      </c>
      <c r="C1429" t="str">
        <f t="shared" si="94"/>
        <v>L03</v>
      </c>
      <c r="D1429" t="str">
        <f t="shared" si="95"/>
        <v>043</v>
      </c>
      <c r="E1429" s="161" t="s">
        <v>6634</v>
      </c>
      <c r="F1429" t="s">
        <v>17168</v>
      </c>
      <c r="G1429" t="s">
        <v>6635</v>
      </c>
      <c r="H1429" s="209">
        <v>32</v>
      </c>
      <c r="I1429" s="209" t="s">
        <v>1833</v>
      </c>
      <c r="J1429" s="209">
        <v>43</v>
      </c>
      <c r="K1429" s="209">
        <v>317500</v>
      </c>
      <c r="L1429" s="209">
        <v>210100</v>
      </c>
      <c r="M1429" s="209">
        <v>404</v>
      </c>
      <c r="N1429" s="209">
        <v>3016</v>
      </c>
      <c r="O1429" s="209">
        <v>4001</v>
      </c>
      <c r="P1429" s="376">
        <v>41101</v>
      </c>
      <c r="Q1429" s="248"/>
      <c r="R1429" s="251"/>
      <c r="S1429" s="248"/>
      <c r="T1429" s="248" t="s">
        <v>16014</v>
      </c>
      <c r="U1429" s="248" t="s">
        <v>16270</v>
      </c>
    </row>
    <row r="1430" spans="1:21" s="1" customFormat="1" ht="23.25" customHeight="1" x14ac:dyDescent="0.25">
      <c r="A1430" t="s">
        <v>2854</v>
      </c>
      <c r="B1430" t="str">
        <f t="shared" si="93"/>
        <v>32</v>
      </c>
      <c r="C1430" t="str">
        <f t="shared" si="94"/>
        <v>L00</v>
      </c>
      <c r="D1430" t="str">
        <f t="shared" si="95"/>
        <v>489</v>
      </c>
      <c r="E1430" s="161" t="s">
        <v>2855</v>
      </c>
      <c r="F1430" t="s">
        <v>1552</v>
      </c>
      <c r="G1430" t="s">
        <v>2856</v>
      </c>
      <c r="H1430" s="209">
        <v>32</v>
      </c>
      <c r="I1430" s="209" t="s">
        <v>2258</v>
      </c>
      <c r="J1430" s="209">
        <v>489</v>
      </c>
      <c r="K1430" s="209">
        <v>319122</v>
      </c>
      <c r="L1430" s="209">
        <v>210100</v>
      </c>
      <c r="M1430" s="209">
        <v>404</v>
      </c>
      <c r="N1430" s="209">
        <v>2000</v>
      </c>
      <c r="O1430" s="209">
        <v>4001</v>
      </c>
      <c r="P1430" s="376">
        <v>41102</v>
      </c>
      <c r="Q1430" s="248"/>
      <c r="R1430" s="248"/>
      <c r="S1430" s="248"/>
      <c r="T1430" s="251" t="s">
        <v>16014</v>
      </c>
      <c r="U1430" s="248" t="s">
        <v>16270</v>
      </c>
    </row>
    <row r="1431" spans="1:21" s="248" customFormat="1" ht="23.25" customHeight="1" x14ac:dyDescent="0.25">
      <c r="A1431" t="s">
        <v>4063</v>
      </c>
      <c r="B1431" t="str">
        <f t="shared" si="93"/>
        <v>32</v>
      </c>
      <c r="C1431" t="str">
        <f t="shared" si="94"/>
        <v>L00</v>
      </c>
      <c r="D1431" t="str">
        <f t="shared" si="95"/>
        <v>C27</v>
      </c>
      <c r="E1431" s="161" t="s">
        <v>4064</v>
      </c>
      <c r="F1431" t="s">
        <v>17168</v>
      </c>
      <c r="G1431" t="s">
        <v>4065</v>
      </c>
      <c r="H1431" s="209">
        <v>32</v>
      </c>
      <c r="I1431" s="209" t="s">
        <v>2258</v>
      </c>
      <c r="J1431" s="209" t="s">
        <v>4066</v>
      </c>
      <c r="K1431" s="209">
        <v>319122</v>
      </c>
      <c r="L1431" s="209">
        <v>210100</v>
      </c>
      <c r="M1431" s="209">
        <v>404</v>
      </c>
      <c r="N1431" s="209">
        <v>2000</v>
      </c>
      <c r="O1431" s="209">
        <v>4001</v>
      </c>
      <c r="P1431" s="376">
        <v>41103</v>
      </c>
      <c r="T1431" s="251" t="s">
        <v>16014</v>
      </c>
      <c r="U1431" s="248" t="s">
        <v>16270</v>
      </c>
    </row>
    <row r="1432" spans="1:21" s="248" customFormat="1" ht="23.25" customHeight="1" x14ac:dyDescent="0.25">
      <c r="A1432" t="s">
        <v>3844</v>
      </c>
      <c r="B1432" t="str">
        <f t="shared" ref="B1432:B1463" si="96">LEFT(A1432,2)</f>
        <v>32</v>
      </c>
      <c r="C1432" t="str">
        <f t="shared" ref="C1432:C1463" si="97">MID(A1432,4,3)</f>
        <v>L00</v>
      </c>
      <c r="D1432" t="str">
        <f t="shared" ref="D1432:D1463" si="98">RIGHT(A1432,3)</f>
        <v>B71</v>
      </c>
      <c r="E1432" s="161" t="s">
        <v>3845</v>
      </c>
      <c r="F1432" t="s">
        <v>1552</v>
      </c>
      <c r="G1432" t="s">
        <v>3846</v>
      </c>
      <c r="H1432" s="209">
        <v>32</v>
      </c>
      <c r="I1432" s="209" t="s">
        <v>2258</v>
      </c>
      <c r="J1432" s="209" t="s">
        <v>3847</v>
      </c>
      <c r="K1432" s="209">
        <v>319122</v>
      </c>
      <c r="L1432" s="209">
        <v>210100</v>
      </c>
      <c r="M1432" s="209">
        <v>404</v>
      </c>
      <c r="N1432" s="209">
        <v>2000</v>
      </c>
      <c r="O1432" s="209">
        <v>4001</v>
      </c>
      <c r="P1432" s="376">
        <v>41104</v>
      </c>
      <c r="T1432" s="251" t="s">
        <v>16014</v>
      </c>
      <c r="U1432" s="248" t="s">
        <v>16270</v>
      </c>
    </row>
    <row r="1433" spans="1:21" s="248" customFormat="1" ht="23.25" customHeight="1" x14ac:dyDescent="0.25">
      <c r="A1433" t="s">
        <v>3963</v>
      </c>
      <c r="B1433" t="str">
        <f t="shared" si="96"/>
        <v>32</v>
      </c>
      <c r="C1433" t="str">
        <f t="shared" si="97"/>
        <v>L00</v>
      </c>
      <c r="D1433" t="str">
        <f t="shared" si="98"/>
        <v>C02</v>
      </c>
      <c r="E1433" s="161" t="s">
        <v>3964</v>
      </c>
      <c r="F1433" t="s">
        <v>1552</v>
      </c>
      <c r="G1433" t="s">
        <v>3965</v>
      </c>
      <c r="H1433" s="209">
        <v>32</v>
      </c>
      <c r="I1433" s="209" t="s">
        <v>2258</v>
      </c>
      <c r="J1433" s="209" t="s">
        <v>3966</v>
      </c>
      <c r="K1433" s="209">
        <v>319122</v>
      </c>
      <c r="L1433" s="209">
        <v>210100</v>
      </c>
      <c r="M1433" s="209">
        <v>404</v>
      </c>
      <c r="N1433" s="209">
        <v>2000</v>
      </c>
      <c r="O1433" s="209">
        <v>4001</v>
      </c>
      <c r="P1433" s="376">
        <v>41105</v>
      </c>
      <c r="T1433" s="251" t="s">
        <v>16014</v>
      </c>
      <c r="U1433" s="248" t="s">
        <v>16270</v>
      </c>
    </row>
    <row r="1434" spans="1:21" s="248" customFormat="1" ht="23.25" customHeight="1" x14ac:dyDescent="0.25">
      <c r="A1434" t="s">
        <v>3450</v>
      </c>
      <c r="B1434" t="str">
        <f t="shared" si="96"/>
        <v>32</v>
      </c>
      <c r="C1434" t="str">
        <f t="shared" si="97"/>
        <v>L00</v>
      </c>
      <c r="D1434" t="str">
        <f t="shared" si="98"/>
        <v>A71</v>
      </c>
      <c r="E1434" s="161" t="s">
        <v>3451</v>
      </c>
      <c r="F1434" t="s">
        <v>1552</v>
      </c>
      <c r="G1434" t="s">
        <v>3452</v>
      </c>
      <c r="H1434" s="209">
        <v>32</v>
      </c>
      <c r="I1434" s="209" t="s">
        <v>2258</v>
      </c>
      <c r="J1434" s="209" t="s">
        <v>3453</v>
      </c>
      <c r="K1434" s="209">
        <v>319122</v>
      </c>
      <c r="L1434" s="209">
        <v>210100</v>
      </c>
      <c r="M1434" s="209">
        <v>404</v>
      </c>
      <c r="N1434" s="209">
        <v>2000</v>
      </c>
      <c r="O1434" s="209">
        <v>4001</v>
      </c>
      <c r="P1434" s="376">
        <v>41106</v>
      </c>
      <c r="T1434" s="251" t="s">
        <v>16014</v>
      </c>
      <c r="U1434" s="248" t="s">
        <v>16270</v>
      </c>
    </row>
    <row r="1435" spans="1:21" s="248" customFormat="1" ht="23.25" customHeight="1" x14ac:dyDescent="0.25">
      <c r="A1435" t="s">
        <v>3578</v>
      </c>
      <c r="B1435" t="str">
        <f t="shared" si="96"/>
        <v>32</v>
      </c>
      <c r="C1435" t="str">
        <f t="shared" si="97"/>
        <v>L00</v>
      </c>
      <c r="D1435" t="str">
        <f t="shared" si="98"/>
        <v>B04</v>
      </c>
      <c r="E1435" s="161" t="s">
        <v>3579</v>
      </c>
      <c r="F1435" t="s">
        <v>1552</v>
      </c>
      <c r="G1435" t="s">
        <v>3580</v>
      </c>
      <c r="H1435" s="209">
        <v>32</v>
      </c>
      <c r="I1435" s="209" t="s">
        <v>2258</v>
      </c>
      <c r="J1435" s="209" t="s">
        <v>3581</v>
      </c>
      <c r="K1435" s="209">
        <v>319122</v>
      </c>
      <c r="L1435" s="209">
        <v>210100</v>
      </c>
      <c r="M1435" s="209">
        <v>404</v>
      </c>
      <c r="N1435" s="209">
        <v>2000</v>
      </c>
      <c r="O1435" s="209">
        <v>4001</v>
      </c>
      <c r="P1435" s="376">
        <v>41107</v>
      </c>
      <c r="T1435" s="251" t="s">
        <v>16014</v>
      </c>
      <c r="U1435" s="248" t="s">
        <v>16270</v>
      </c>
    </row>
    <row r="1436" spans="1:21" s="248" customFormat="1" ht="23.25" customHeight="1" x14ac:dyDescent="0.25">
      <c r="A1436" t="s">
        <v>3714</v>
      </c>
      <c r="B1436" t="str">
        <f t="shared" si="96"/>
        <v>32</v>
      </c>
      <c r="C1436" t="str">
        <f t="shared" si="97"/>
        <v>L00</v>
      </c>
      <c r="D1436" t="str">
        <f t="shared" si="98"/>
        <v>B38</v>
      </c>
      <c r="E1436" s="161" t="s">
        <v>3715</v>
      </c>
      <c r="F1436" t="s">
        <v>1552</v>
      </c>
      <c r="G1436" t="s">
        <v>3716</v>
      </c>
      <c r="H1436" s="209">
        <v>32</v>
      </c>
      <c r="I1436" s="209" t="s">
        <v>2258</v>
      </c>
      <c r="J1436" s="209" t="s">
        <v>3717</v>
      </c>
      <c r="K1436" s="209">
        <v>319122</v>
      </c>
      <c r="L1436" s="209">
        <v>210100</v>
      </c>
      <c r="M1436" s="209">
        <v>404</v>
      </c>
      <c r="N1436" s="209">
        <v>2000</v>
      </c>
      <c r="O1436" s="209">
        <v>4001</v>
      </c>
      <c r="P1436" s="376">
        <v>41108</v>
      </c>
      <c r="T1436" s="251" t="s">
        <v>16014</v>
      </c>
      <c r="U1436" s="248" t="s">
        <v>16270</v>
      </c>
    </row>
    <row r="1437" spans="1:21" s="248" customFormat="1" ht="23.25" customHeight="1" x14ac:dyDescent="0.25">
      <c r="A1437" t="s">
        <v>3710</v>
      </c>
      <c r="B1437" t="str">
        <f t="shared" si="96"/>
        <v>32</v>
      </c>
      <c r="C1437" t="str">
        <f t="shared" si="97"/>
        <v>L00</v>
      </c>
      <c r="D1437" t="str">
        <f t="shared" si="98"/>
        <v>B37</v>
      </c>
      <c r="E1437" s="161" t="s">
        <v>3711</v>
      </c>
      <c r="F1437" t="s">
        <v>1552</v>
      </c>
      <c r="G1437" t="s">
        <v>3712</v>
      </c>
      <c r="H1437" s="209">
        <v>32</v>
      </c>
      <c r="I1437" s="209" t="s">
        <v>2258</v>
      </c>
      <c r="J1437" s="209" t="s">
        <v>3713</v>
      </c>
      <c r="K1437" s="209">
        <v>319122</v>
      </c>
      <c r="L1437" s="209">
        <v>210100</v>
      </c>
      <c r="M1437" s="209">
        <v>404</v>
      </c>
      <c r="N1437" s="209">
        <v>2000</v>
      </c>
      <c r="O1437" s="209">
        <v>4001</v>
      </c>
      <c r="P1437" s="376">
        <v>41109</v>
      </c>
      <c r="T1437" s="251" t="s">
        <v>16014</v>
      </c>
      <c r="U1437" s="248" t="s">
        <v>16270</v>
      </c>
    </row>
    <row r="1438" spans="1:21" s="248" customFormat="1" ht="23.25" customHeight="1" x14ac:dyDescent="0.25">
      <c r="A1438" t="s">
        <v>3825</v>
      </c>
      <c r="B1438" t="str">
        <f t="shared" si="96"/>
        <v>32</v>
      </c>
      <c r="C1438" t="str">
        <f t="shared" si="97"/>
        <v>L00</v>
      </c>
      <c r="D1438" t="str">
        <f t="shared" si="98"/>
        <v>B66</v>
      </c>
      <c r="E1438" s="161" t="s">
        <v>3826</v>
      </c>
      <c r="F1438" t="s">
        <v>1552</v>
      </c>
      <c r="G1438" t="s">
        <v>3827</v>
      </c>
      <c r="H1438" s="209">
        <v>32</v>
      </c>
      <c r="I1438" s="209" t="s">
        <v>2258</v>
      </c>
      <c r="J1438" s="209" t="s">
        <v>3828</v>
      </c>
      <c r="K1438" s="209">
        <v>319122</v>
      </c>
      <c r="L1438" s="209">
        <v>210100</v>
      </c>
      <c r="M1438" s="209">
        <v>404</v>
      </c>
      <c r="N1438" s="209">
        <v>2000</v>
      </c>
      <c r="O1438" s="209">
        <v>4001</v>
      </c>
      <c r="P1438" s="376">
        <v>41110</v>
      </c>
      <c r="T1438" s="251" t="s">
        <v>16014</v>
      </c>
      <c r="U1438" s="248" t="s">
        <v>16270</v>
      </c>
    </row>
    <row r="1439" spans="1:21" s="248" customFormat="1" ht="23.25" customHeight="1" x14ac:dyDescent="0.25">
      <c r="A1439" t="s">
        <v>3999</v>
      </c>
      <c r="B1439" t="str">
        <f t="shared" si="96"/>
        <v>32</v>
      </c>
      <c r="C1439" t="str">
        <f t="shared" si="97"/>
        <v>L00</v>
      </c>
      <c r="D1439" t="str">
        <f t="shared" si="98"/>
        <v>C11</v>
      </c>
      <c r="E1439" s="161" t="s">
        <v>4000</v>
      </c>
      <c r="F1439" t="s">
        <v>17168</v>
      </c>
      <c r="G1439" t="s">
        <v>4001</v>
      </c>
      <c r="H1439" s="209">
        <v>32</v>
      </c>
      <c r="I1439" s="209" t="s">
        <v>2258</v>
      </c>
      <c r="J1439" s="209" t="s">
        <v>4002</v>
      </c>
      <c r="K1439" s="209">
        <v>319122</v>
      </c>
      <c r="L1439" s="209">
        <v>210100</v>
      </c>
      <c r="M1439" s="209">
        <v>404</v>
      </c>
      <c r="N1439" s="209">
        <v>2000</v>
      </c>
      <c r="O1439" s="209">
        <v>4001</v>
      </c>
      <c r="P1439" s="376">
        <v>41111</v>
      </c>
      <c r="T1439" s="251" t="s">
        <v>16014</v>
      </c>
      <c r="U1439" s="248" t="s">
        <v>16270</v>
      </c>
    </row>
    <row r="1440" spans="1:21" s="248" customFormat="1" ht="23.25" customHeight="1" x14ac:dyDescent="0.25">
      <c r="A1440" t="s">
        <v>3840</v>
      </c>
      <c r="B1440" t="str">
        <f t="shared" si="96"/>
        <v>32</v>
      </c>
      <c r="C1440" t="str">
        <f t="shared" si="97"/>
        <v>L00</v>
      </c>
      <c r="D1440" t="str">
        <f t="shared" si="98"/>
        <v>B70</v>
      </c>
      <c r="E1440" s="161" t="s">
        <v>3841</v>
      </c>
      <c r="F1440" t="s">
        <v>1552</v>
      </c>
      <c r="G1440" t="s">
        <v>3842</v>
      </c>
      <c r="H1440" s="209">
        <v>32</v>
      </c>
      <c r="I1440" s="209" t="s">
        <v>2258</v>
      </c>
      <c r="J1440" s="209" t="s">
        <v>3843</v>
      </c>
      <c r="K1440" s="209">
        <v>319122</v>
      </c>
      <c r="L1440" s="209">
        <v>210100</v>
      </c>
      <c r="M1440" s="209">
        <v>404</v>
      </c>
      <c r="N1440" s="209">
        <v>2000</v>
      </c>
      <c r="O1440" s="209">
        <v>4001</v>
      </c>
      <c r="P1440" s="376">
        <v>41112</v>
      </c>
      <c r="T1440" s="251" t="s">
        <v>16014</v>
      </c>
      <c r="U1440" s="248" t="s">
        <v>16270</v>
      </c>
    </row>
    <row r="1441" spans="1:21" s="248" customFormat="1" ht="23.25" customHeight="1" x14ac:dyDescent="0.25">
      <c r="A1441" t="s">
        <v>4067</v>
      </c>
      <c r="B1441" t="str">
        <f t="shared" si="96"/>
        <v>32</v>
      </c>
      <c r="C1441" t="str">
        <f t="shared" si="97"/>
        <v>L00</v>
      </c>
      <c r="D1441" t="str">
        <f t="shared" si="98"/>
        <v>C28</v>
      </c>
      <c r="E1441" s="161" t="s">
        <v>4068</v>
      </c>
      <c r="F1441" t="s">
        <v>17168</v>
      </c>
      <c r="G1441" t="s">
        <v>4069</v>
      </c>
      <c r="H1441" s="209">
        <v>32</v>
      </c>
      <c r="I1441" s="209" t="s">
        <v>2258</v>
      </c>
      <c r="J1441" s="209" t="s">
        <v>4070</v>
      </c>
      <c r="K1441" s="209">
        <v>319122</v>
      </c>
      <c r="L1441" s="209">
        <v>210100</v>
      </c>
      <c r="M1441" s="209">
        <v>404</v>
      </c>
      <c r="N1441" s="209">
        <v>2000</v>
      </c>
      <c r="O1441" s="209">
        <v>4001</v>
      </c>
      <c r="P1441" s="376">
        <v>41113</v>
      </c>
      <c r="T1441" s="251" t="s">
        <v>16014</v>
      </c>
      <c r="U1441" s="248" t="s">
        <v>16270</v>
      </c>
    </row>
    <row r="1442" spans="1:21" s="248" customFormat="1" ht="23.25" customHeight="1" x14ac:dyDescent="0.25">
      <c r="A1442" t="s">
        <v>2564</v>
      </c>
      <c r="B1442" t="str">
        <f t="shared" si="96"/>
        <v>32</v>
      </c>
      <c r="C1442" t="str">
        <f t="shared" si="97"/>
        <v>L00</v>
      </c>
      <c r="D1442" t="str">
        <f t="shared" si="98"/>
        <v>382</v>
      </c>
      <c r="E1442" s="161" t="s">
        <v>2565</v>
      </c>
      <c r="F1442" t="s">
        <v>1552</v>
      </c>
      <c r="G1442" t="s">
        <v>2566</v>
      </c>
      <c r="H1442" s="209">
        <v>32</v>
      </c>
      <c r="I1442" s="209" t="s">
        <v>2258</v>
      </c>
      <c r="J1442" s="209">
        <v>382</v>
      </c>
      <c r="K1442" s="209">
        <v>319122</v>
      </c>
      <c r="L1442" s="209">
        <v>210100</v>
      </c>
      <c r="M1442" s="209">
        <v>404</v>
      </c>
      <c r="N1442" s="209">
        <v>2000</v>
      </c>
      <c r="O1442" s="209">
        <v>4001</v>
      </c>
      <c r="P1442" s="376">
        <v>41114</v>
      </c>
      <c r="T1442" s="251" t="s">
        <v>16014</v>
      </c>
      <c r="U1442" s="248" t="s">
        <v>16270</v>
      </c>
    </row>
    <row r="1443" spans="1:21" s="248" customFormat="1" ht="23.25" customHeight="1" x14ac:dyDescent="0.25">
      <c r="A1443" t="s">
        <v>2534</v>
      </c>
      <c r="B1443" t="str">
        <f t="shared" si="96"/>
        <v>32</v>
      </c>
      <c r="C1443" t="str">
        <f t="shared" si="97"/>
        <v>L00</v>
      </c>
      <c r="D1443" t="str">
        <f t="shared" si="98"/>
        <v>366</v>
      </c>
      <c r="E1443" s="161" t="s">
        <v>2535</v>
      </c>
      <c r="F1443" t="s">
        <v>1552</v>
      </c>
      <c r="G1443" t="s">
        <v>2536</v>
      </c>
      <c r="H1443" s="209">
        <v>32</v>
      </c>
      <c r="I1443" s="209" t="s">
        <v>2258</v>
      </c>
      <c r="J1443" s="209">
        <v>366</v>
      </c>
      <c r="K1443" s="209">
        <v>319122</v>
      </c>
      <c r="L1443" s="209">
        <v>210100</v>
      </c>
      <c r="M1443" s="209">
        <v>404</v>
      </c>
      <c r="N1443" s="209">
        <v>2000</v>
      </c>
      <c r="O1443" s="209">
        <v>4001</v>
      </c>
      <c r="P1443" s="376">
        <v>41115</v>
      </c>
      <c r="T1443" s="251" t="s">
        <v>16014</v>
      </c>
      <c r="U1443" s="248" t="s">
        <v>16270</v>
      </c>
    </row>
    <row r="1444" spans="1:21" s="248" customFormat="1" ht="23.25" customHeight="1" x14ac:dyDescent="0.25">
      <c r="A1444" t="s">
        <v>3530</v>
      </c>
      <c r="B1444" t="str">
        <f t="shared" si="96"/>
        <v>32</v>
      </c>
      <c r="C1444" t="str">
        <f t="shared" si="97"/>
        <v>L00</v>
      </c>
      <c r="D1444" t="str">
        <f t="shared" si="98"/>
        <v>A91</v>
      </c>
      <c r="E1444" s="161" t="s">
        <v>3531</v>
      </c>
      <c r="F1444" t="s">
        <v>1552</v>
      </c>
      <c r="G1444" t="s">
        <v>3532</v>
      </c>
      <c r="H1444" s="209">
        <v>32</v>
      </c>
      <c r="I1444" s="209" t="s">
        <v>2258</v>
      </c>
      <c r="J1444" s="209" t="s">
        <v>3533</v>
      </c>
      <c r="K1444" s="209">
        <v>319122</v>
      </c>
      <c r="L1444" s="209">
        <v>210100</v>
      </c>
      <c r="M1444" s="209">
        <v>404</v>
      </c>
      <c r="N1444" s="209">
        <v>2000</v>
      </c>
      <c r="O1444" s="209">
        <v>4001</v>
      </c>
      <c r="P1444" s="376">
        <v>41116</v>
      </c>
      <c r="T1444" s="251" t="s">
        <v>16014</v>
      </c>
      <c r="U1444" s="248" t="s">
        <v>16270</v>
      </c>
    </row>
    <row r="1445" spans="1:21" s="1" customFormat="1" ht="23.25" customHeight="1" x14ac:dyDescent="0.25">
      <c r="A1445" t="s">
        <v>3602</v>
      </c>
      <c r="B1445" t="str">
        <f t="shared" si="96"/>
        <v>32</v>
      </c>
      <c r="C1445" t="str">
        <f t="shared" si="97"/>
        <v>L00</v>
      </c>
      <c r="D1445" t="str">
        <f t="shared" si="98"/>
        <v>B10</v>
      </c>
      <c r="E1445" s="161" t="s">
        <v>3603</v>
      </c>
      <c r="F1445" t="s">
        <v>1552</v>
      </c>
      <c r="G1445" t="s">
        <v>3604</v>
      </c>
      <c r="H1445" s="209">
        <v>32</v>
      </c>
      <c r="I1445" s="209" t="s">
        <v>2258</v>
      </c>
      <c r="J1445" s="209" t="s">
        <v>3605</v>
      </c>
      <c r="K1445" s="209">
        <v>319122</v>
      </c>
      <c r="L1445" s="209">
        <v>210100</v>
      </c>
      <c r="M1445" s="209">
        <v>404</v>
      </c>
      <c r="N1445" s="209">
        <v>2000</v>
      </c>
      <c r="O1445" s="209">
        <v>4001</v>
      </c>
      <c r="P1445" s="376">
        <v>41117</v>
      </c>
      <c r="Q1445" s="248"/>
      <c r="R1445" s="248"/>
      <c r="S1445" s="248"/>
      <c r="T1445" s="251" t="s">
        <v>16014</v>
      </c>
      <c r="U1445" s="248" t="s">
        <v>16270</v>
      </c>
    </row>
    <row r="1446" spans="1:21" s="1" customFormat="1" ht="23.25" customHeight="1" x14ac:dyDescent="0.25">
      <c r="A1446" t="s">
        <v>2426</v>
      </c>
      <c r="B1446" t="str">
        <f t="shared" si="96"/>
        <v>32</v>
      </c>
      <c r="C1446" t="str">
        <f t="shared" si="97"/>
        <v>L00</v>
      </c>
      <c r="D1446" t="str">
        <f t="shared" si="98"/>
        <v>317</v>
      </c>
      <c r="E1446" s="161" t="s">
        <v>2427</v>
      </c>
      <c r="F1446" t="s">
        <v>1552</v>
      </c>
      <c r="G1446" t="s">
        <v>2428</v>
      </c>
      <c r="H1446" s="209">
        <v>32</v>
      </c>
      <c r="I1446" s="209" t="s">
        <v>2258</v>
      </c>
      <c r="J1446" s="209">
        <v>317</v>
      </c>
      <c r="K1446" s="209">
        <v>319122</v>
      </c>
      <c r="L1446" s="209">
        <v>210100</v>
      </c>
      <c r="M1446" s="209">
        <v>404</v>
      </c>
      <c r="N1446" s="209">
        <v>2000</v>
      </c>
      <c r="O1446" s="209">
        <v>4001</v>
      </c>
      <c r="P1446" s="376">
        <v>41118</v>
      </c>
      <c r="Q1446" s="248"/>
      <c r="R1446" s="248"/>
      <c r="S1446" s="248"/>
      <c r="T1446" s="251" t="s">
        <v>16014</v>
      </c>
      <c r="U1446" s="248" t="s">
        <v>16270</v>
      </c>
    </row>
    <row r="1447" spans="1:21" s="1" customFormat="1" ht="23.25" customHeight="1" x14ac:dyDescent="0.25">
      <c r="A1447" t="s">
        <v>2863</v>
      </c>
      <c r="B1447" t="str">
        <f t="shared" si="96"/>
        <v>32</v>
      </c>
      <c r="C1447" t="str">
        <f t="shared" si="97"/>
        <v>L00</v>
      </c>
      <c r="D1447" t="str">
        <f t="shared" si="98"/>
        <v>493</v>
      </c>
      <c r="E1447" s="161" t="s">
        <v>2864</v>
      </c>
      <c r="F1447" t="s">
        <v>1552</v>
      </c>
      <c r="G1447" t="s">
        <v>2865</v>
      </c>
      <c r="H1447" s="209">
        <v>32</v>
      </c>
      <c r="I1447" s="209" t="s">
        <v>2258</v>
      </c>
      <c r="J1447" s="209">
        <v>493</v>
      </c>
      <c r="K1447" s="209">
        <v>319122</v>
      </c>
      <c r="L1447" s="209">
        <v>210100</v>
      </c>
      <c r="M1447" s="209">
        <v>404</v>
      </c>
      <c r="N1447" s="209">
        <v>2000</v>
      </c>
      <c r="O1447" s="209">
        <v>4001</v>
      </c>
      <c r="P1447" s="376">
        <v>41119</v>
      </c>
      <c r="Q1447" s="248"/>
      <c r="R1447" s="248"/>
      <c r="S1447" s="248"/>
      <c r="T1447" s="251" t="s">
        <v>16014</v>
      </c>
      <c r="U1447" s="248" t="s">
        <v>16270</v>
      </c>
    </row>
    <row r="1448" spans="1:21" s="1" customFormat="1" ht="23.25" customHeight="1" x14ac:dyDescent="0.25">
      <c r="A1448" t="s">
        <v>4059</v>
      </c>
      <c r="B1448" t="str">
        <f t="shared" si="96"/>
        <v>32</v>
      </c>
      <c r="C1448" t="str">
        <f t="shared" si="97"/>
        <v>L00</v>
      </c>
      <c r="D1448" t="str">
        <f t="shared" si="98"/>
        <v>C26</v>
      </c>
      <c r="E1448" s="161" t="s">
        <v>4060</v>
      </c>
      <c r="F1448" t="s">
        <v>17168</v>
      </c>
      <c r="G1448" t="s">
        <v>4061</v>
      </c>
      <c r="H1448" s="209">
        <v>32</v>
      </c>
      <c r="I1448" s="209" t="s">
        <v>2258</v>
      </c>
      <c r="J1448" s="209" t="s">
        <v>4062</v>
      </c>
      <c r="K1448" s="209">
        <v>319122</v>
      </c>
      <c r="L1448" s="209">
        <v>210100</v>
      </c>
      <c r="M1448" s="209">
        <v>404</v>
      </c>
      <c r="N1448" s="209">
        <v>2000</v>
      </c>
      <c r="O1448" s="209">
        <v>4001</v>
      </c>
      <c r="P1448" s="376">
        <v>41120</v>
      </c>
      <c r="Q1448" s="248"/>
      <c r="R1448" s="248"/>
      <c r="S1448" s="248"/>
      <c r="T1448" s="251" t="s">
        <v>16014</v>
      </c>
      <c r="U1448" s="248" t="s">
        <v>16270</v>
      </c>
    </row>
    <row r="1449" spans="1:21" s="1" customFormat="1" ht="23.25" customHeight="1" x14ac:dyDescent="0.25">
      <c r="A1449" t="s">
        <v>2450</v>
      </c>
      <c r="B1449" t="str">
        <f t="shared" si="96"/>
        <v>32</v>
      </c>
      <c r="C1449" t="str">
        <f t="shared" si="97"/>
        <v>L00</v>
      </c>
      <c r="D1449" t="str">
        <f t="shared" si="98"/>
        <v>327</v>
      </c>
      <c r="E1449" s="161" t="s">
        <v>2451</v>
      </c>
      <c r="F1449" t="s">
        <v>1552</v>
      </c>
      <c r="G1449" t="s">
        <v>2452</v>
      </c>
      <c r="H1449" s="209">
        <v>32</v>
      </c>
      <c r="I1449" s="209" t="s">
        <v>2258</v>
      </c>
      <c r="J1449" s="209">
        <v>327</v>
      </c>
      <c r="K1449" s="209">
        <v>319122</v>
      </c>
      <c r="L1449" s="209">
        <v>210100</v>
      </c>
      <c r="M1449" s="209">
        <v>404</v>
      </c>
      <c r="N1449" s="209">
        <v>2000</v>
      </c>
      <c r="O1449" s="209">
        <v>4001</v>
      </c>
      <c r="P1449" s="376">
        <v>41121</v>
      </c>
      <c r="Q1449" s="248"/>
      <c r="R1449" s="248"/>
      <c r="S1449" s="248"/>
      <c r="T1449" s="251" t="s">
        <v>16014</v>
      </c>
      <c r="U1449" s="248" t="s">
        <v>16270</v>
      </c>
    </row>
    <row r="1450" spans="1:21" s="1" customFormat="1" ht="23.25" customHeight="1" x14ac:dyDescent="0.25">
      <c r="A1450" t="s">
        <v>2558</v>
      </c>
      <c r="B1450" t="str">
        <f t="shared" si="96"/>
        <v>32</v>
      </c>
      <c r="C1450" t="str">
        <f t="shared" si="97"/>
        <v>L00</v>
      </c>
      <c r="D1450" t="str">
        <f t="shared" si="98"/>
        <v>379</v>
      </c>
      <c r="E1450" s="161" t="s">
        <v>2559</v>
      </c>
      <c r="F1450" t="s">
        <v>1552</v>
      </c>
      <c r="G1450" t="s">
        <v>2560</v>
      </c>
      <c r="H1450" s="209">
        <v>32</v>
      </c>
      <c r="I1450" s="209" t="s">
        <v>2258</v>
      </c>
      <c r="J1450" s="209">
        <v>379</v>
      </c>
      <c r="K1450" s="209">
        <v>319122</v>
      </c>
      <c r="L1450" s="209">
        <v>210100</v>
      </c>
      <c r="M1450" s="209">
        <v>404</v>
      </c>
      <c r="N1450" s="209">
        <v>2000</v>
      </c>
      <c r="O1450" s="209">
        <v>4001</v>
      </c>
      <c r="P1450" s="376">
        <v>41122</v>
      </c>
      <c r="Q1450" s="248"/>
      <c r="R1450" s="248"/>
      <c r="S1450" s="248"/>
      <c r="T1450" s="251" t="s">
        <v>16014</v>
      </c>
      <c r="U1450" s="248" t="s">
        <v>16270</v>
      </c>
    </row>
    <row r="1451" spans="1:21" s="1" customFormat="1" ht="23.25" customHeight="1" x14ac:dyDescent="0.25">
      <c r="A1451" t="s">
        <v>2537</v>
      </c>
      <c r="B1451" t="str">
        <f t="shared" si="96"/>
        <v>32</v>
      </c>
      <c r="C1451" t="str">
        <f t="shared" si="97"/>
        <v>L00</v>
      </c>
      <c r="D1451" t="str">
        <f t="shared" si="98"/>
        <v>367</v>
      </c>
      <c r="E1451" s="161" t="s">
        <v>2538</v>
      </c>
      <c r="F1451" t="s">
        <v>1552</v>
      </c>
      <c r="G1451" t="s">
        <v>2539</v>
      </c>
      <c r="H1451" s="209">
        <v>32</v>
      </c>
      <c r="I1451" s="209" t="s">
        <v>2258</v>
      </c>
      <c r="J1451" s="209">
        <v>367</v>
      </c>
      <c r="K1451" s="209">
        <v>319122</v>
      </c>
      <c r="L1451" s="209">
        <v>210100</v>
      </c>
      <c r="M1451" s="209">
        <v>404</v>
      </c>
      <c r="N1451" s="209">
        <v>2000</v>
      </c>
      <c r="O1451" s="209">
        <v>4001</v>
      </c>
      <c r="P1451" s="376">
        <v>41123</v>
      </c>
      <c r="Q1451" s="248"/>
      <c r="R1451" s="248"/>
      <c r="S1451" s="248"/>
      <c r="T1451" s="251" t="s">
        <v>16014</v>
      </c>
      <c r="U1451" s="248" t="s">
        <v>16270</v>
      </c>
    </row>
    <row r="1452" spans="1:21" s="1" customFormat="1" ht="23.25" customHeight="1" x14ac:dyDescent="0.25">
      <c r="A1452" t="s">
        <v>3260</v>
      </c>
      <c r="B1452" t="str">
        <f t="shared" si="96"/>
        <v>32</v>
      </c>
      <c r="C1452" t="str">
        <f t="shared" si="97"/>
        <v>L00</v>
      </c>
      <c r="D1452" t="str">
        <f t="shared" si="98"/>
        <v>A03</v>
      </c>
      <c r="E1452" s="161" t="s">
        <v>3261</v>
      </c>
      <c r="F1452" t="s">
        <v>1552</v>
      </c>
      <c r="G1452" t="s">
        <v>3262</v>
      </c>
      <c r="H1452" s="209">
        <v>32</v>
      </c>
      <c r="I1452" s="209" t="s">
        <v>2258</v>
      </c>
      <c r="J1452" s="209" t="s">
        <v>1561</v>
      </c>
      <c r="K1452" s="209">
        <v>319122</v>
      </c>
      <c r="L1452" s="209">
        <v>210100</v>
      </c>
      <c r="M1452" s="209">
        <v>404</v>
      </c>
      <c r="N1452" s="209">
        <v>2000</v>
      </c>
      <c r="O1452" s="209">
        <v>4001</v>
      </c>
      <c r="P1452" s="376">
        <v>41124</v>
      </c>
      <c r="Q1452" s="248"/>
      <c r="R1452" s="248"/>
      <c r="S1452" s="248"/>
      <c r="T1452" s="251" t="s">
        <v>16014</v>
      </c>
      <c r="U1452" s="248" t="s">
        <v>16270</v>
      </c>
    </row>
    <row r="1453" spans="1:21" s="1" customFormat="1" ht="23.25" customHeight="1" x14ac:dyDescent="0.25">
      <c r="A1453" t="s">
        <v>3534</v>
      </c>
      <c r="B1453" t="str">
        <f t="shared" si="96"/>
        <v>32</v>
      </c>
      <c r="C1453" t="str">
        <f t="shared" si="97"/>
        <v>L00</v>
      </c>
      <c r="D1453" t="str">
        <f t="shared" si="98"/>
        <v>A92</v>
      </c>
      <c r="E1453" s="161" t="s">
        <v>3535</v>
      </c>
      <c r="F1453" t="s">
        <v>1552</v>
      </c>
      <c r="G1453" t="s">
        <v>3536</v>
      </c>
      <c r="H1453" s="209">
        <v>32</v>
      </c>
      <c r="I1453" s="209" t="s">
        <v>2258</v>
      </c>
      <c r="J1453" s="209" t="s">
        <v>3537</v>
      </c>
      <c r="K1453" s="209">
        <v>319122</v>
      </c>
      <c r="L1453" s="209">
        <v>210100</v>
      </c>
      <c r="M1453" s="209">
        <v>404</v>
      </c>
      <c r="N1453" s="209">
        <v>2000</v>
      </c>
      <c r="O1453" s="209">
        <v>4001</v>
      </c>
      <c r="P1453" s="376">
        <v>41125</v>
      </c>
      <c r="Q1453" s="248"/>
      <c r="R1453" s="248"/>
      <c r="S1453" s="248"/>
      <c r="T1453" s="251" t="s">
        <v>16014</v>
      </c>
      <c r="U1453" s="248" t="s">
        <v>16270</v>
      </c>
    </row>
    <row r="1454" spans="1:21" s="1" customFormat="1" ht="23.25" customHeight="1" x14ac:dyDescent="0.25">
      <c r="A1454" t="s">
        <v>3706</v>
      </c>
      <c r="B1454" t="str">
        <f t="shared" si="96"/>
        <v>32</v>
      </c>
      <c r="C1454" t="str">
        <f t="shared" si="97"/>
        <v>L00</v>
      </c>
      <c r="D1454" t="str">
        <f t="shared" si="98"/>
        <v>B36</v>
      </c>
      <c r="E1454" s="161" t="s">
        <v>3707</v>
      </c>
      <c r="F1454" t="s">
        <v>1552</v>
      </c>
      <c r="G1454" t="s">
        <v>3708</v>
      </c>
      <c r="H1454" s="209">
        <v>32</v>
      </c>
      <c r="I1454" s="209" t="s">
        <v>2258</v>
      </c>
      <c r="J1454" s="209" t="s">
        <v>3709</v>
      </c>
      <c r="K1454" s="209">
        <v>319122</v>
      </c>
      <c r="L1454" s="209">
        <v>210100</v>
      </c>
      <c r="M1454" s="209">
        <v>404</v>
      </c>
      <c r="N1454" s="209">
        <v>2000</v>
      </c>
      <c r="O1454" s="209">
        <v>4001</v>
      </c>
      <c r="P1454" s="376">
        <v>41126</v>
      </c>
      <c r="Q1454" s="248"/>
      <c r="R1454" s="248"/>
      <c r="S1454" s="248"/>
      <c r="T1454" s="251" t="s">
        <v>16014</v>
      </c>
      <c r="U1454" s="248" t="s">
        <v>16270</v>
      </c>
    </row>
    <row r="1455" spans="1:21" s="1" customFormat="1" ht="23.25" customHeight="1" x14ac:dyDescent="0.25">
      <c r="A1455" t="s">
        <v>3474</v>
      </c>
      <c r="B1455" t="str">
        <f t="shared" si="96"/>
        <v>32</v>
      </c>
      <c r="C1455" t="str">
        <f t="shared" si="97"/>
        <v>L00</v>
      </c>
      <c r="D1455" t="str">
        <f t="shared" si="98"/>
        <v>A77</v>
      </c>
      <c r="E1455" s="161" t="s">
        <v>3475</v>
      </c>
      <c r="F1455" t="s">
        <v>1552</v>
      </c>
      <c r="G1455" t="s">
        <v>3476</v>
      </c>
      <c r="H1455" s="209">
        <v>32</v>
      </c>
      <c r="I1455" s="209" t="s">
        <v>2258</v>
      </c>
      <c r="J1455" s="209" t="s">
        <v>3477</v>
      </c>
      <c r="K1455" s="209">
        <v>319122</v>
      </c>
      <c r="L1455" s="209">
        <v>210100</v>
      </c>
      <c r="M1455" s="209">
        <v>404</v>
      </c>
      <c r="N1455" s="209">
        <v>2000</v>
      </c>
      <c r="O1455" s="209">
        <v>4001</v>
      </c>
      <c r="P1455" s="376">
        <v>41127</v>
      </c>
      <c r="Q1455" s="248"/>
      <c r="R1455" s="248"/>
      <c r="S1455" s="248"/>
      <c r="T1455" s="251" t="s">
        <v>16014</v>
      </c>
      <c r="U1455" s="248" t="s">
        <v>16270</v>
      </c>
    </row>
    <row r="1456" spans="1:21" s="1" customFormat="1" ht="23.25" customHeight="1" x14ac:dyDescent="0.25">
      <c r="A1456" t="s">
        <v>4459</v>
      </c>
      <c r="B1456" t="str">
        <f t="shared" si="96"/>
        <v>32</v>
      </c>
      <c r="C1456" t="str">
        <f t="shared" si="97"/>
        <v>L00</v>
      </c>
      <c r="D1456" t="str">
        <f t="shared" si="98"/>
        <v>D36</v>
      </c>
      <c r="E1456" s="161" t="s">
        <v>4460</v>
      </c>
      <c r="F1456" t="s">
        <v>1552</v>
      </c>
      <c r="G1456" t="s">
        <v>4461</v>
      </c>
      <c r="H1456" s="209">
        <v>32</v>
      </c>
      <c r="I1456" s="209" t="s">
        <v>2258</v>
      </c>
      <c r="J1456" s="209" t="s">
        <v>4462</v>
      </c>
      <c r="K1456" s="209">
        <v>319122</v>
      </c>
      <c r="L1456" s="209">
        <v>210100</v>
      </c>
      <c r="M1456" s="209">
        <v>404</v>
      </c>
      <c r="N1456" s="209">
        <v>2000</v>
      </c>
      <c r="O1456" s="209">
        <v>4001</v>
      </c>
      <c r="P1456" s="376">
        <v>41128</v>
      </c>
      <c r="Q1456" s="248"/>
      <c r="R1456" s="248"/>
      <c r="S1456" s="248"/>
      <c r="T1456" s="251" t="s">
        <v>16014</v>
      </c>
      <c r="U1456" s="248" t="s">
        <v>16270</v>
      </c>
    </row>
    <row r="1457" spans="1:21" s="1" customFormat="1" ht="23.25" customHeight="1" x14ac:dyDescent="0.25">
      <c r="A1457" t="s">
        <v>3406</v>
      </c>
      <c r="B1457" t="str">
        <f t="shared" si="96"/>
        <v>32</v>
      </c>
      <c r="C1457" t="str">
        <f t="shared" si="97"/>
        <v>L00</v>
      </c>
      <c r="D1457" t="str">
        <f t="shared" si="98"/>
        <v>A58</v>
      </c>
      <c r="E1457" s="161" t="s">
        <v>3407</v>
      </c>
      <c r="F1457" t="s">
        <v>1552</v>
      </c>
      <c r="G1457" t="s">
        <v>3408</v>
      </c>
      <c r="H1457" s="209">
        <v>32</v>
      </c>
      <c r="I1457" s="209" t="s">
        <v>2258</v>
      </c>
      <c r="J1457" s="209" t="s">
        <v>3409</v>
      </c>
      <c r="K1457" s="209">
        <v>319122</v>
      </c>
      <c r="L1457" s="209">
        <v>210100</v>
      </c>
      <c r="M1457" s="209">
        <v>404</v>
      </c>
      <c r="N1457" s="209">
        <v>2000</v>
      </c>
      <c r="O1457" s="209">
        <v>4001</v>
      </c>
      <c r="P1457" s="376">
        <v>41129</v>
      </c>
      <c r="Q1457" s="248"/>
      <c r="R1457" s="248"/>
      <c r="S1457" s="248"/>
      <c r="T1457" s="251" t="s">
        <v>16014</v>
      </c>
      <c r="U1457" s="248" t="s">
        <v>16270</v>
      </c>
    </row>
    <row r="1458" spans="1:21" s="1" customFormat="1" ht="23.25" customHeight="1" x14ac:dyDescent="0.25">
      <c r="A1458" t="s">
        <v>3762</v>
      </c>
      <c r="B1458" t="str">
        <f t="shared" si="96"/>
        <v>32</v>
      </c>
      <c r="C1458" t="str">
        <f t="shared" si="97"/>
        <v>L00</v>
      </c>
      <c r="D1458" t="str">
        <f t="shared" si="98"/>
        <v>B50</v>
      </c>
      <c r="E1458" s="161" t="s">
        <v>3763</v>
      </c>
      <c r="F1458" t="s">
        <v>1552</v>
      </c>
      <c r="G1458" t="s">
        <v>3764</v>
      </c>
      <c r="H1458" s="209">
        <v>32</v>
      </c>
      <c r="I1458" s="209" t="s">
        <v>2258</v>
      </c>
      <c r="J1458" s="209" t="s">
        <v>3765</v>
      </c>
      <c r="K1458" s="209">
        <v>319122</v>
      </c>
      <c r="L1458" s="209">
        <v>210100</v>
      </c>
      <c r="M1458" s="209">
        <v>404</v>
      </c>
      <c r="N1458" s="209">
        <v>2000</v>
      </c>
      <c r="O1458" s="209">
        <v>4001</v>
      </c>
      <c r="P1458" s="376">
        <v>41130</v>
      </c>
      <c r="Q1458" s="248"/>
      <c r="R1458" s="248"/>
      <c r="S1458" s="248"/>
      <c r="T1458" s="251" t="s">
        <v>16014</v>
      </c>
      <c r="U1458" s="248" t="s">
        <v>16270</v>
      </c>
    </row>
    <row r="1459" spans="1:21" s="1" customFormat="1" ht="23.25" customHeight="1" x14ac:dyDescent="0.25">
      <c r="A1459" t="s">
        <v>3852</v>
      </c>
      <c r="B1459" t="str">
        <f t="shared" si="96"/>
        <v>32</v>
      </c>
      <c r="C1459" t="str">
        <f t="shared" si="97"/>
        <v>L00</v>
      </c>
      <c r="D1459" t="str">
        <f t="shared" si="98"/>
        <v>B73</v>
      </c>
      <c r="E1459" s="161" t="s">
        <v>3853</v>
      </c>
      <c r="F1459" t="s">
        <v>1552</v>
      </c>
      <c r="G1459" t="s">
        <v>3854</v>
      </c>
      <c r="H1459" s="209">
        <v>32</v>
      </c>
      <c r="I1459" s="209" t="s">
        <v>2258</v>
      </c>
      <c r="J1459" s="209" t="s">
        <v>3855</v>
      </c>
      <c r="K1459" s="209">
        <v>319122</v>
      </c>
      <c r="L1459" s="209">
        <v>210100</v>
      </c>
      <c r="M1459" s="209">
        <v>404</v>
      </c>
      <c r="N1459" s="209">
        <v>2000</v>
      </c>
      <c r="O1459" s="209">
        <v>4001</v>
      </c>
      <c r="P1459" s="376">
        <v>41131</v>
      </c>
      <c r="Q1459" s="248"/>
      <c r="R1459" s="248"/>
      <c r="S1459" s="248"/>
      <c r="T1459" s="251" t="s">
        <v>16014</v>
      </c>
      <c r="U1459" s="248" t="s">
        <v>16270</v>
      </c>
    </row>
    <row r="1460" spans="1:21" s="1" customFormat="1" ht="23.25" customHeight="1" x14ac:dyDescent="0.25">
      <c r="A1460" t="s">
        <v>3975</v>
      </c>
      <c r="B1460" t="str">
        <f t="shared" si="96"/>
        <v>32</v>
      </c>
      <c r="C1460" t="str">
        <f t="shared" si="97"/>
        <v>L00</v>
      </c>
      <c r="D1460" t="str">
        <f t="shared" si="98"/>
        <v>C05</v>
      </c>
      <c r="E1460" s="161" t="s">
        <v>3976</v>
      </c>
      <c r="F1460" t="s">
        <v>1552</v>
      </c>
      <c r="G1460" t="s">
        <v>3977</v>
      </c>
      <c r="H1460" s="209">
        <v>32</v>
      </c>
      <c r="I1460" s="209" t="s">
        <v>2258</v>
      </c>
      <c r="J1460" s="209" t="s">
        <v>3978</v>
      </c>
      <c r="K1460" s="209">
        <v>319122</v>
      </c>
      <c r="L1460" s="209">
        <v>210100</v>
      </c>
      <c r="M1460" s="209">
        <v>404</v>
      </c>
      <c r="N1460" s="209">
        <v>2000</v>
      </c>
      <c r="O1460" s="209">
        <v>4001</v>
      </c>
      <c r="P1460" s="376">
        <v>41132</v>
      </c>
      <c r="Q1460" s="248"/>
      <c r="R1460" s="248"/>
      <c r="S1460" s="248"/>
      <c r="T1460" s="251" t="s">
        <v>16014</v>
      </c>
      <c r="U1460" s="248" t="s">
        <v>16270</v>
      </c>
    </row>
    <row r="1461" spans="1:21" s="1" customFormat="1" ht="23.25" customHeight="1" x14ac:dyDescent="0.25">
      <c r="A1461" t="s">
        <v>3542</v>
      </c>
      <c r="B1461" t="str">
        <f t="shared" si="96"/>
        <v>32</v>
      </c>
      <c r="C1461" t="str">
        <f t="shared" si="97"/>
        <v>L00</v>
      </c>
      <c r="D1461" t="str">
        <f t="shared" si="98"/>
        <v>A94</v>
      </c>
      <c r="E1461" s="161" t="s">
        <v>3543</v>
      </c>
      <c r="F1461" t="s">
        <v>1552</v>
      </c>
      <c r="G1461" t="s">
        <v>3544</v>
      </c>
      <c r="H1461" s="209">
        <v>32</v>
      </c>
      <c r="I1461" s="209" t="s">
        <v>2258</v>
      </c>
      <c r="J1461" s="209" t="s">
        <v>3545</v>
      </c>
      <c r="K1461" s="209">
        <v>319122</v>
      </c>
      <c r="L1461" s="209">
        <v>210100</v>
      </c>
      <c r="M1461" s="209">
        <v>404</v>
      </c>
      <c r="N1461" s="209">
        <v>2000</v>
      </c>
      <c r="O1461" s="209">
        <v>4001</v>
      </c>
      <c r="P1461" s="376">
        <v>41133</v>
      </c>
      <c r="Q1461" s="248"/>
      <c r="R1461" s="248"/>
      <c r="S1461" s="248"/>
      <c r="T1461" s="251" t="s">
        <v>16014</v>
      </c>
      <c r="U1461" s="248" t="s">
        <v>16270</v>
      </c>
    </row>
    <row r="1462" spans="1:21" s="1" customFormat="1" ht="23.25" customHeight="1" x14ac:dyDescent="0.25">
      <c r="A1462" t="s">
        <v>3797</v>
      </c>
      <c r="B1462" t="str">
        <f t="shared" si="96"/>
        <v>32</v>
      </c>
      <c r="C1462" t="str">
        <f t="shared" si="97"/>
        <v>L00</v>
      </c>
      <c r="D1462" t="str">
        <f t="shared" si="98"/>
        <v>B59</v>
      </c>
      <c r="E1462" s="161" t="s">
        <v>3798</v>
      </c>
      <c r="F1462" t="s">
        <v>1552</v>
      </c>
      <c r="G1462" t="s">
        <v>3799</v>
      </c>
      <c r="H1462" s="209">
        <v>32</v>
      </c>
      <c r="I1462" s="209" t="s">
        <v>2258</v>
      </c>
      <c r="J1462" s="209" t="s">
        <v>3800</v>
      </c>
      <c r="K1462" s="209">
        <v>319122</v>
      </c>
      <c r="L1462" s="209">
        <v>210100</v>
      </c>
      <c r="M1462" s="209">
        <v>404</v>
      </c>
      <c r="N1462" s="209">
        <v>2000</v>
      </c>
      <c r="O1462" s="209">
        <v>4001</v>
      </c>
      <c r="P1462" s="376">
        <v>41134</v>
      </c>
      <c r="Q1462" s="248"/>
      <c r="R1462" s="248"/>
      <c r="S1462" s="248"/>
      <c r="T1462" s="251" t="s">
        <v>16014</v>
      </c>
      <c r="U1462" s="248" t="s">
        <v>16270</v>
      </c>
    </row>
    <row r="1463" spans="1:21" s="1" customFormat="1" ht="23.25" customHeight="1" x14ac:dyDescent="0.25">
      <c r="A1463" t="s">
        <v>3801</v>
      </c>
      <c r="B1463" t="str">
        <f t="shared" si="96"/>
        <v>32</v>
      </c>
      <c r="C1463" t="str">
        <f t="shared" si="97"/>
        <v>L00</v>
      </c>
      <c r="D1463" t="str">
        <f t="shared" si="98"/>
        <v>B60</v>
      </c>
      <c r="E1463" s="161" t="s">
        <v>3802</v>
      </c>
      <c r="F1463" t="s">
        <v>1552</v>
      </c>
      <c r="G1463" t="s">
        <v>3803</v>
      </c>
      <c r="H1463" s="209">
        <v>32</v>
      </c>
      <c r="I1463" s="209" t="s">
        <v>2258</v>
      </c>
      <c r="J1463" s="209" t="s">
        <v>3804</v>
      </c>
      <c r="K1463" s="209">
        <v>319122</v>
      </c>
      <c r="L1463" s="209">
        <v>210100</v>
      </c>
      <c r="M1463" s="209">
        <v>404</v>
      </c>
      <c r="N1463" s="209">
        <v>2000</v>
      </c>
      <c r="O1463" s="209">
        <v>4001</v>
      </c>
      <c r="P1463" s="376">
        <v>41135</v>
      </c>
      <c r="Q1463" s="248"/>
      <c r="R1463" s="248"/>
      <c r="S1463" s="248"/>
      <c r="T1463" s="251" t="s">
        <v>16014</v>
      </c>
      <c r="U1463" s="248" t="s">
        <v>16270</v>
      </c>
    </row>
    <row r="1464" spans="1:21" s="1" customFormat="1" ht="23.25" customHeight="1" x14ac:dyDescent="0.25">
      <c r="A1464" t="s">
        <v>4323</v>
      </c>
      <c r="B1464" t="str">
        <f t="shared" ref="B1464:B1476" si="99">LEFT(A1464,2)</f>
        <v>32</v>
      </c>
      <c r="C1464" t="str">
        <f t="shared" ref="C1464:C1476" si="100">MID(A1464,4,3)</f>
        <v>L00</v>
      </c>
      <c r="D1464" t="str">
        <f t="shared" ref="D1464:D1476" si="101">RIGHT(A1464,3)</f>
        <v>D02</v>
      </c>
      <c r="E1464" s="161" t="s">
        <v>4324</v>
      </c>
      <c r="F1464" t="s">
        <v>1552</v>
      </c>
      <c r="G1464" t="s">
        <v>4325</v>
      </c>
      <c r="H1464" s="209">
        <v>32</v>
      </c>
      <c r="I1464" s="209" t="s">
        <v>2258</v>
      </c>
      <c r="J1464" s="209" t="s">
        <v>4326</v>
      </c>
      <c r="K1464" s="209">
        <v>319122</v>
      </c>
      <c r="L1464" s="209">
        <v>210100</v>
      </c>
      <c r="M1464" s="209">
        <v>404</v>
      </c>
      <c r="N1464" s="209">
        <v>2000</v>
      </c>
      <c r="O1464" s="209">
        <v>4001</v>
      </c>
      <c r="P1464" s="376">
        <v>41136</v>
      </c>
      <c r="Q1464" s="248"/>
      <c r="R1464" s="248"/>
      <c r="S1464" s="248"/>
      <c r="T1464" s="251" t="s">
        <v>16014</v>
      </c>
      <c r="U1464" s="248" t="s">
        <v>16270</v>
      </c>
    </row>
    <row r="1465" spans="1:21" s="1" customFormat="1" ht="23.25" customHeight="1" x14ac:dyDescent="0.25">
      <c r="A1465" t="s">
        <v>4463</v>
      </c>
      <c r="B1465" t="str">
        <f t="shared" si="99"/>
        <v>32</v>
      </c>
      <c r="C1465" t="str">
        <f t="shared" si="100"/>
        <v>L00</v>
      </c>
      <c r="D1465" t="str">
        <f t="shared" si="101"/>
        <v>D37</v>
      </c>
      <c r="E1465" s="161" t="s">
        <v>4464</v>
      </c>
      <c r="F1465" t="s">
        <v>1552</v>
      </c>
      <c r="G1465" t="s">
        <v>4465</v>
      </c>
      <c r="H1465" s="209">
        <v>32</v>
      </c>
      <c r="I1465" s="209" t="s">
        <v>2258</v>
      </c>
      <c r="J1465" s="209" t="s">
        <v>4466</v>
      </c>
      <c r="K1465" s="209">
        <v>319122</v>
      </c>
      <c r="L1465" s="209">
        <v>210100</v>
      </c>
      <c r="M1465" s="209">
        <v>404</v>
      </c>
      <c r="N1465" s="209">
        <v>2000</v>
      </c>
      <c r="O1465" s="209">
        <v>4001</v>
      </c>
      <c r="P1465" s="376">
        <v>41137</v>
      </c>
      <c r="Q1465" s="248"/>
      <c r="R1465" s="248"/>
      <c r="S1465" s="248"/>
      <c r="T1465" s="251" t="s">
        <v>16014</v>
      </c>
      <c r="U1465" s="248" t="s">
        <v>16270</v>
      </c>
    </row>
    <row r="1466" spans="1:21" s="1" customFormat="1" ht="23.25" customHeight="1" x14ac:dyDescent="0.25">
      <c r="A1466" t="s">
        <v>3924</v>
      </c>
      <c r="B1466" t="str">
        <f t="shared" si="99"/>
        <v>32</v>
      </c>
      <c r="C1466" t="str">
        <f t="shared" si="100"/>
        <v>L00</v>
      </c>
      <c r="D1466" t="str">
        <f t="shared" si="101"/>
        <v>B91</v>
      </c>
      <c r="E1466" s="161" t="s">
        <v>3925</v>
      </c>
      <c r="F1466" t="s">
        <v>1552</v>
      </c>
      <c r="G1466" t="s">
        <v>3926</v>
      </c>
      <c r="H1466" s="209">
        <v>32</v>
      </c>
      <c r="I1466" s="209" t="s">
        <v>2258</v>
      </c>
      <c r="J1466" s="209" t="s">
        <v>3927</v>
      </c>
      <c r="K1466" s="209">
        <v>319122</v>
      </c>
      <c r="L1466" s="209">
        <v>210100</v>
      </c>
      <c r="M1466" s="209">
        <v>404</v>
      </c>
      <c r="N1466" s="209">
        <v>2000</v>
      </c>
      <c r="O1466" s="209">
        <v>4001</v>
      </c>
      <c r="P1466" s="376">
        <v>41138</v>
      </c>
      <c r="Q1466" s="248"/>
      <c r="R1466" s="248"/>
      <c r="S1466" s="248"/>
      <c r="T1466" s="251" t="s">
        <v>16014</v>
      </c>
      <c r="U1466" s="248" t="s">
        <v>16270</v>
      </c>
    </row>
    <row r="1467" spans="1:21" s="1" customFormat="1" ht="23.25" customHeight="1" x14ac:dyDescent="0.25">
      <c r="A1467" t="s">
        <v>3971</v>
      </c>
      <c r="B1467" t="str">
        <f t="shared" si="99"/>
        <v>32</v>
      </c>
      <c r="C1467" t="str">
        <f t="shared" si="100"/>
        <v>L00</v>
      </c>
      <c r="D1467" t="str">
        <f t="shared" si="101"/>
        <v>C04</v>
      </c>
      <c r="E1467" s="161" t="s">
        <v>3972</v>
      </c>
      <c r="F1467" t="s">
        <v>1552</v>
      </c>
      <c r="G1467" t="s">
        <v>3973</v>
      </c>
      <c r="H1467" s="209">
        <v>32</v>
      </c>
      <c r="I1467" s="209" t="s">
        <v>2258</v>
      </c>
      <c r="J1467" s="209" t="s">
        <v>3974</v>
      </c>
      <c r="K1467" s="209">
        <v>319122</v>
      </c>
      <c r="L1467" s="209">
        <v>210100</v>
      </c>
      <c r="M1467" s="209">
        <v>404</v>
      </c>
      <c r="N1467" s="209">
        <v>2000</v>
      </c>
      <c r="O1467" s="209">
        <v>4001</v>
      </c>
      <c r="P1467" s="376">
        <v>41139</v>
      </c>
      <c r="Q1467" s="248"/>
      <c r="R1467" s="248"/>
      <c r="S1467" s="248"/>
      <c r="T1467" s="251" t="s">
        <v>16014</v>
      </c>
      <c r="U1467" s="248" t="s">
        <v>16270</v>
      </c>
    </row>
    <row r="1468" spans="1:21" s="1" customFormat="1" ht="23.25" customHeight="1" x14ac:dyDescent="0.25">
      <c r="A1468" t="s">
        <v>4327</v>
      </c>
      <c r="B1468" t="str">
        <f t="shared" si="99"/>
        <v>32</v>
      </c>
      <c r="C1468" t="str">
        <f t="shared" si="100"/>
        <v>L00</v>
      </c>
      <c r="D1468" t="str">
        <f t="shared" si="101"/>
        <v>D03</v>
      </c>
      <c r="E1468" s="161" t="s">
        <v>4328</v>
      </c>
      <c r="F1468" t="s">
        <v>1552</v>
      </c>
      <c r="G1468" t="s">
        <v>4329</v>
      </c>
      <c r="H1468" s="209">
        <v>32</v>
      </c>
      <c r="I1468" s="209" t="s">
        <v>2258</v>
      </c>
      <c r="J1468" s="209" t="s">
        <v>4330</v>
      </c>
      <c r="K1468" s="209">
        <v>319122</v>
      </c>
      <c r="L1468" s="209">
        <v>210100</v>
      </c>
      <c r="M1468" s="209">
        <v>404</v>
      </c>
      <c r="N1468" s="209">
        <v>2000</v>
      </c>
      <c r="O1468" s="209">
        <v>4001</v>
      </c>
      <c r="P1468" s="376">
        <v>41140</v>
      </c>
      <c r="Q1468" s="248"/>
      <c r="R1468" s="248"/>
      <c r="S1468" s="248"/>
      <c r="T1468" s="251" t="s">
        <v>16014</v>
      </c>
      <c r="U1468" s="248" t="s">
        <v>16270</v>
      </c>
    </row>
    <row r="1469" spans="1:21" s="1" customFormat="1" ht="23.25" customHeight="1" x14ac:dyDescent="0.25">
      <c r="A1469" t="s">
        <v>4331</v>
      </c>
      <c r="B1469" t="str">
        <f t="shared" si="99"/>
        <v>32</v>
      </c>
      <c r="C1469" t="str">
        <f t="shared" si="100"/>
        <v>L00</v>
      </c>
      <c r="D1469" t="str">
        <f t="shared" si="101"/>
        <v>D04</v>
      </c>
      <c r="E1469" s="161" t="s">
        <v>4332</v>
      </c>
      <c r="F1469" t="s">
        <v>1552</v>
      </c>
      <c r="G1469" t="s">
        <v>4333</v>
      </c>
      <c r="H1469" s="209">
        <v>32</v>
      </c>
      <c r="I1469" s="209" t="s">
        <v>2258</v>
      </c>
      <c r="J1469" s="209" t="s">
        <v>4334</v>
      </c>
      <c r="K1469" s="209">
        <v>319122</v>
      </c>
      <c r="L1469" s="209">
        <v>210100</v>
      </c>
      <c r="M1469" s="209">
        <v>404</v>
      </c>
      <c r="N1469" s="209">
        <v>2000</v>
      </c>
      <c r="O1469" s="209">
        <v>4001</v>
      </c>
      <c r="P1469" s="376">
        <v>41141</v>
      </c>
      <c r="Q1469" s="248"/>
      <c r="R1469" s="248"/>
      <c r="S1469" s="248"/>
      <c r="T1469" s="251" t="s">
        <v>16014</v>
      </c>
      <c r="U1469" s="248" t="s">
        <v>16270</v>
      </c>
    </row>
    <row r="1470" spans="1:21" s="1" customFormat="1" ht="23.25" customHeight="1" x14ac:dyDescent="0.25">
      <c r="A1470" t="s">
        <v>7470</v>
      </c>
      <c r="B1470" t="str">
        <f t="shared" si="99"/>
        <v>32</v>
      </c>
      <c r="C1470" t="str">
        <f t="shared" si="100"/>
        <v>L06</v>
      </c>
      <c r="D1470" t="str">
        <f t="shared" si="101"/>
        <v>054</v>
      </c>
      <c r="E1470" s="161" t="s">
        <v>7471</v>
      </c>
      <c r="F1470" t="s">
        <v>1552</v>
      </c>
      <c r="G1470" t="s">
        <v>7472</v>
      </c>
      <c r="H1470" s="209">
        <v>32</v>
      </c>
      <c r="I1470" s="209" t="s">
        <v>1845</v>
      </c>
      <c r="J1470" s="209">
        <v>54</v>
      </c>
      <c r="K1470" s="209">
        <v>317600</v>
      </c>
      <c r="L1470" s="209">
        <v>210100</v>
      </c>
      <c r="M1470" s="209">
        <v>404</v>
      </c>
      <c r="N1470" s="209">
        <v>3018</v>
      </c>
      <c r="O1470" s="209">
        <v>4001</v>
      </c>
      <c r="P1470" s="376">
        <v>41142</v>
      </c>
      <c r="Q1470" s="248"/>
      <c r="R1470" s="251"/>
      <c r="S1470" s="248"/>
      <c r="T1470" s="248" t="s">
        <v>16014</v>
      </c>
      <c r="U1470" s="248" t="s">
        <v>16270</v>
      </c>
    </row>
    <row r="1471" spans="1:21" s="1" customFormat="1" ht="23.25" customHeight="1" x14ac:dyDescent="0.25">
      <c r="A1471" t="s">
        <v>7488</v>
      </c>
      <c r="B1471" t="str">
        <f t="shared" si="99"/>
        <v>32</v>
      </c>
      <c r="C1471" t="str">
        <f t="shared" si="100"/>
        <v>L06</v>
      </c>
      <c r="D1471" t="str">
        <f t="shared" si="101"/>
        <v>060</v>
      </c>
      <c r="E1471" s="161" t="s">
        <v>7489</v>
      </c>
      <c r="F1471" t="s">
        <v>1552</v>
      </c>
      <c r="G1471" t="s">
        <v>7490</v>
      </c>
      <c r="H1471" s="209">
        <v>32</v>
      </c>
      <c r="I1471" s="209" t="s">
        <v>1845</v>
      </c>
      <c r="J1471" s="209">
        <v>60</v>
      </c>
      <c r="K1471" s="209">
        <v>317600</v>
      </c>
      <c r="L1471" s="209">
        <v>210100</v>
      </c>
      <c r="M1471" s="209">
        <v>404</v>
      </c>
      <c r="N1471" s="209">
        <v>3018</v>
      </c>
      <c r="O1471" s="209">
        <v>4001</v>
      </c>
      <c r="P1471" s="376">
        <v>41143</v>
      </c>
      <c r="Q1471" s="248"/>
      <c r="R1471" s="251"/>
      <c r="S1471" s="248"/>
      <c r="T1471" s="248" t="s">
        <v>16014</v>
      </c>
      <c r="U1471" s="248" t="s">
        <v>16270</v>
      </c>
    </row>
    <row r="1472" spans="1:21" s="1" customFormat="1" ht="23.25" customHeight="1" x14ac:dyDescent="0.25">
      <c r="A1472" t="s">
        <v>7476</v>
      </c>
      <c r="B1472" t="str">
        <f t="shared" si="99"/>
        <v>32</v>
      </c>
      <c r="C1472" t="str">
        <f t="shared" si="100"/>
        <v>L06</v>
      </c>
      <c r="D1472" t="str">
        <f t="shared" si="101"/>
        <v>056</v>
      </c>
      <c r="E1472" s="161" t="s">
        <v>7477</v>
      </c>
      <c r="F1472" t="s">
        <v>1552</v>
      </c>
      <c r="G1472" t="s">
        <v>7478</v>
      </c>
      <c r="H1472" s="209">
        <v>32</v>
      </c>
      <c r="I1472" s="209" t="s">
        <v>1845</v>
      </c>
      <c r="J1472" s="209">
        <v>56</v>
      </c>
      <c r="K1472" s="209">
        <v>317600</v>
      </c>
      <c r="L1472" s="209">
        <v>210100</v>
      </c>
      <c r="M1472" s="209">
        <v>404</v>
      </c>
      <c r="N1472" s="209">
        <v>3018</v>
      </c>
      <c r="O1472" s="209">
        <v>4001</v>
      </c>
      <c r="P1472" s="376">
        <v>41144</v>
      </c>
      <c r="Q1472" s="248"/>
      <c r="R1472" s="251"/>
      <c r="S1472" s="248"/>
      <c r="T1472" s="248" t="s">
        <v>16014</v>
      </c>
      <c r="U1472" s="248" t="s">
        <v>16270</v>
      </c>
    </row>
    <row r="1473" spans="1:21" s="1" customFormat="1" ht="23.25" customHeight="1" x14ac:dyDescent="0.25">
      <c r="A1473" t="s">
        <v>7479</v>
      </c>
      <c r="B1473" t="str">
        <f t="shared" si="99"/>
        <v>32</v>
      </c>
      <c r="C1473" t="str">
        <f t="shared" si="100"/>
        <v>L06</v>
      </c>
      <c r="D1473" t="str">
        <f t="shared" si="101"/>
        <v>057</v>
      </c>
      <c r="E1473" s="161" t="s">
        <v>7480</v>
      </c>
      <c r="F1473" t="s">
        <v>1552</v>
      </c>
      <c r="G1473" t="s">
        <v>7481</v>
      </c>
      <c r="H1473" s="209">
        <v>32</v>
      </c>
      <c r="I1473" s="209" t="s">
        <v>1845</v>
      </c>
      <c r="J1473" s="209">
        <v>57</v>
      </c>
      <c r="K1473" s="209">
        <v>317600</v>
      </c>
      <c r="L1473" s="209">
        <v>210100</v>
      </c>
      <c r="M1473" s="209">
        <v>404</v>
      </c>
      <c r="N1473" s="209">
        <v>3018</v>
      </c>
      <c r="O1473" s="209">
        <v>4001</v>
      </c>
      <c r="P1473" s="376">
        <v>41145</v>
      </c>
      <c r="Q1473" s="248"/>
      <c r="R1473" s="251"/>
      <c r="S1473" s="248"/>
      <c r="T1473" s="248" t="s">
        <v>16014</v>
      </c>
      <c r="U1473" s="248" t="s">
        <v>16270</v>
      </c>
    </row>
    <row r="1474" spans="1:21" s="1" customFormat="1" ht="23.25" customHeight="1" x14ac:dyDescent="0.25">
      <c r="A1474" t="s">
        <v>7482</v>
      </c>
      <c r="B1474" t="str">
        <f t="shared" si="99"/>
        <v>32</v>
      </c>
      <c r="C1474" t="str">
        <f t="shared" si="100"/>
        <v>L06</v>
      </c>
      <c r="D1474" t="str">
        <f t="shared" si="101"/>
        <v>058</v>
      </c>
      <c r="E1474" s="161" t="s">
        <v>7483</v>
      </c>
      <c r="F1474" t="s">
        <v>1552</v>
      </c>
      <c r="G1474" t="s">
        <v>7484</v>
      </c>
      <c r="H1474" s="209">
        <v>32</v>
      </c>
      <c r="I1474" s="209" t="s">
        <v>1845</v>
      </c>
      <c r="J1474" s="209">
        <v>58</v>
      </c>
      <c r="K1474" s="209">
        <v>317600</v>
      </c>
      <c r="L1474" s="209">
        <v>210100</v>
      </c>
      <c r="M1474" s="209">
        <v>404</v>
      </c>
      <c r="N1474" s="209">
        <v>3018</v>
      </c>
      <c r="O1474" s="209">
        <v>4001</v>
      </c>
      <c r="P1474" s="376">
        <v>41146</v>
      </c>
      <c r="Q1474" s="248"/>
      <c r="R1474" s="251"/>
      <c r="S1474" s="248"/>
      <c r="T1474" s="248" t="s">
        <v>16014</v>
      </c>
      <c r="U1474" s="248" t="s">
        <v>16270</v>
      </c>
    </row>
    <row r="1475" spans="1:21" s="1" customFormat="1" ht="23.25" customHeight="1" x14ac:dyDescent="0.25">
      <c r="A1475" t="s">
        <v>7491</v>
      </c>
      <c r="B1475" t="str">
        <f t="shared" si="99"/>
        <v>32</v>
      </c>
      <c r="C1475" t="str">
        <f t="shared" si="100"/>
        <v>L06</v>
      </c>
      <c r="D1475" t="str">
        <f t="shared" si="101"/>
        <v>061</v>
      </c>
      <c r="E1475" s="161" t="s">
        <v>7492</v>
      </c>
      <c r="F1475" t="s">
        <v>1552</v>
      </c>
      <c r="G1475" t="s">
        <v>7493</v>
      </c>
      <c r="H1475" s="209">
        <v>32</v>
      </c>
      <c r="I1475" s="209" t="s">
        <v>1845</v>
      </c>
      <c r="J1475" s="209">
        <v>61</v>
      </c>
      <c r="K1475" s="209">
        <v>317600</v>
      </c>
      <c r="L1475" s="209">
        <v>210100</v>
      </c>
      <c r="M1475" s="209">
        <v>404</v>
      </c>
      <c r="N1475" s="209">
        <v>3018</v>
      </c>
      <c r="O1475" s="209">
        <v>4001</v>
      </c>
      <c r="P1475" s="376">
        <v>41147</v>
      </c>
      <c r="Q1475" s="248"/>
      <c r="R1475" s="251"/>
      <c r="S1475" s="248"/>
      <c r="T1475" s="248" t="s">
        <v>16014</v>
      </c>
      <c r="U1475" s="248" t="s">
        <v>16270</v>
      </c>
    </row>
    <row r="1476" spans="1:21" s="1" customFormat="1" ht="23.25" customHeight="1" x14ac:dyDescent="0.25">
      <c r="A1476" t="s">
        <v>7467</v>
      </c>
      <c r="B1476" t="str">
        <f t="shared" si="99"/>
        <v>32</v>
      </c>
      <c r="C1476" t="str">
        <f t="shared" si="100"/>
        <v>L06</v>
      </c>
      <c r="D1476" t="str">
        <f t="shared" si="101"/>
        <v>053</v>
      </c>
      <c r="E1476" s="161" t="s">
        <v>7468</v>
      </c>
      <c r="F1476" t="s">
        <v>17168</v>
      </c>
      <c r="G1476" t="s">
        <v>7469</v>
      </c>
      <c r="H1476" s="209">
        <v>32</v>
      </c>
      <c r="I1476" s="209" t="s">
        <v>1845</v>
      </c>
      <c r="J1476" s="209">
        <v>53</v>
      </c>
      <c r="K1476" s="209">
        <v>317600</v>
      </c>
      <c r="L1476" s="209">
        <v>210100</v>
      </c>
      <c r="M1476" s="209">
        <v>404</v>
      </c>
      <c r="N1476" s="209">
        <v>3018</v>
      </c>
      <c r="O1476" s="209">
        <v>4001</v>
      </c>
      <c r="P1476" s="376">
        <v>41148</v>
      </c>
      <c r="Q1476" s="248"/>
      <c r="R1476" s="251"/>
      <c r="S1476" s="248"/>
      <c r="T1476" s="248" t="s">
        <v>16014</v>
      </c>
      <c r="U1476" s="248" t="s">
        <v>16270</v>
      </c>
    </row>
    <row r="1477" spans="1:21" s="1" customFormat="1" ht="23.25" customHeight="1" x14ac:dyDescent="0.25">
      <c r="A1477" t="s">
        <v>15329</v>
      </c>
      <c r="B1477" s="8">
        <v>32</v>
      </c>
      <c r="C1477" t="s">
        <v>1845</v>
      </c>
      <c r="D1477" s="63">
        <v>64</v>
      </c>
      <c r="E1477" s="161" t="s">
        <v>15330</v>
      </c>
      <c r="F1477" t="s">
        <v>17168</v>
      </c>
      <c r="G1477" s="161" t="s">
        <v>15330</v>
      </c>
      <c r="H1477" s="209">
        <v>32</v>
      </c>
      <c r="I1477" s="209" t="s">
        <v>1845</v>
      </c>
      <c r="J1477" s="209">
        <v>64</v>
      </c>
      <c r="K1477" s="209">
        <v>317600</v>
      </c>
      <c r="L1477" s="209">
        <v>210100</v>
      </c>
      <c r="M1477" s="209">
        <v>404</v>
      </c>
      <c r="N1477" s="209">
        <v>3018</v>
      </c>
      <c r="O1477" s="209">
        <v>4001</v>
      </c>
      <c r="P1477" s="376">
        <v>41149</v>
      </c>
      <c r="Q1477"/>
      <c r="R1477" s="251"/>
      <c r="S1477" s="248"/>
      <c r="T1477" s="248" t="s">
        <v>16014</v>
      </c>
      <c r="U1477" s="248" t="s">
        <v>16270</v>
      </c>
    </row>
    <row r="1478" spans="1:21" s="1" customFormat="1" ht="23.25" customHeight="1" x14ac:dyDescent="0.25">
      <c r="A1478" t="s">
        <v>7312</v>
      </c>
      <c r="B1478" t="str">
        <f t="shared" ref="B1478:B1525" si="102">LEFT(A1478,2)</f>
        <v>32</v>
      </c>
      <c r="C1478" t="str">
        <f t="shared" ref="C1478:C1525" si="103">MID(A1478,4,3)</f>
        <v>L06</v>
      </c>
      <c r="D1478" t="str">
        <f t="shared" ref="D1478:D1525" si="104">RIGHT(A1478,3)</f>
        <v>001</v>
      </c>
      <c r="E1478" s="161" t="s">
        <v>7313</v>
      </c>
      <c r="F1478" t="s">
        <v>17168</v>
      </c>
      <c r="G1478" t="s">
        <v>7314</v>
      </c>
      <c r="H1478" s="209">
        <v>32</v>
      </c>
      <c r="I1478" s="209" t="s">
        <v>1845</v>
      </c>
      <c r="J1478" s="209">
        <v>1</v>
      </c>
      <c r="K1478" s="209">
        <v>317600</v>
      </c>
      <c r="L1478" s="209">
        <v>210100</v>
      </c>
      <c r="M1478" s="209">
        <v>404</v>
      </c>
      <c r="N1478" s="209">
        <v>3018</v>
      </c>
      <c r="O1478" s="209">
        <v>4001</v>
      </c>
      <c r="P1478" s="376">
        <v>41150</v>
      </c>
      <c r="Q1478" s="248"/>
      <c r="R1478" s="251"/>
      <c r="S1478" s="248"/>
      <c r="T1478" s="248" t="s">
        <v>16014</v>
      </c>
      <c r="U1478" s="248" t="s">
        <v>16270</v>
      </c>
    </row>
    <row r="1479" spans="1:21" s="1" customFormat="1" ht="23.25" customHeight="1" x14ac:dyDescent="0.25">
      <c r="A1479" t="s">
        <v>7377</v>
      </c>
      <c r="B1479" t="str">
        <f t="shared" si="102"/>
        <v>32</v>
      </c>
      <c r="C1479" t="str">
        <f t="shared" si="103"/>
        <v>L06</v>
      </c>
      <c r="D1479" t="str">
        <f t="shared" si="104"/>
        <v>023</v>
      </c>
      <c r="E1479" s="161" t="s">
        <v>7378</v>
      </c>
      <c r="F1479" t="s">
        <v>17168</v>
      </c>
      <c r="G1479" t="s">
        <v>7379</v>
      </c>
      <c r="H1479" s="209">
        <v>32</v>
      </c>
      <c r="I1479" s="209" t="s">
        <v>1845</v>
      </c>
      <c r="J1479" s="209">
        <v>23</v>
      </c>
      <c r="K1479" s="209">
        <v>317600</v>
      </c>
      <c r="L1479" s="209">
        <v>210100</v>
      </c>
      <c r="M1479" s="209">
        <v>404</v>
      </c>
      <c r="N1479" s="209">
        <v>3018</v>
      </c>
      <c r="O1479" s="209">
        <v>4001</v>
      </c>
      <c r="P1479" s="376">
        <v>41151</v>
      </c>
      <c r="Q1479" s="248"/>
      <c r="R1479" s="251"/>
      <c r="S1479" s="248"/>
      <c r="T1479" s="248" t="s">
        <v>16014</v>
      </c>
      <c r="U1479" s="248" t="s">
        <v>16270</v>
      </c>
    </row>
    <row r="1480" spans="1:21" s="1" customFormat="1" ht="23.25" customHeight="1" x14ac:dyDescent="0.25">
      <c r="A1480" t="s">
        <v>7329</v>
      </c>
      <c r="B1480" t="str">
        <f t="shared" si="102"/>
        <v>32</v>
      </c>
      <c r="C1480" t="str">
        <f t="shared" si="103"/>
        <v>L06</v>
      </c>
      <c r="D1480" t="str">
        <f t="shared" si="104"/>
        <v>007</v>
      </c>
      <c r="E1480" s="161" t="s">
        <v>7330</v>
      </c>
      <c r="F1480" t="s">
        <v>17168</v>
      </c>
      <c r="G1480" t="s">
        <v>7331</v>
      </c>
      <c r="H1480" s="209">
        <v>32</v>
      </c>
      <c r="I1480" s="209" t="s">
        <v>1845</v>
      </c>
      <c r="J1480" s="209">
        <v>7</v>
      </c>
      <c r="K1480" s="209">
        <v>317600</v>
      </c>
      <c r="L1480" s="209">
        <v>210100</v>
      </c>
      <c r="M1480" s="209">
        <v>404</v>
      </c>
      <c r="N1480" s="209">
        <v>3018</v>
      </c>
      <c r="O1480" s="209">
        <v>4001</v>
      </c>
      <c r="P1480" s="376">
        <v>41152</v>
      </c>
      <c r="Q1480" s="248"/>
      <c r="R1480" s="251"/>
      <c r="S1480" s="248"/>
      <c r="T1480" s="248" t="s">
        <v>16014</v>
      </c>
      <c r="U1480" s="248" t="s">
        <v>16270</v>
      </c>
    </row>
    <row r="1481" spans="1:21" s="1" customFormat="1" ht="23.25" customHeight="1" x14ac:dyDescent="0.25">
      <c r="A1481" t="s">
        <v>7335</v>
      </c>
      <c r="B1481" t="str">
        <f t="shared" si="102"/>
        <v>32</v>
      </c>
      <c r="C1481" t="str">
        <f t="shared" si="103"/>
        <v>L06</v>
      </c>
      <c r="D1481" t="str">
        <f t="shared" si="104"/>
        <v>009</v>
      </c>
      <c r="E1481" s="161" t="s">
        <v>7336</v>
      </c>
      <c r="F1481" t="s">
        <v>17168</v>
      </c>
      <c r="G1481" t="s">
        <v>7337</v>
      </c>
      <c r="H1481" s="209">
        <v>32</v>
      </c>
      <c r="I1481" s="209" t="s">
        <v>1845</v>
      </c>
      <c r="J1481" s="209">
        <v>9</v>
      </c>
      <c r="K1481" s="209">
        <v>317600</v>
      </c>
      <c r="L1481" s="209">
        <v>210100</v>
      </c>
      <c r="M1481" s="209">
        <v>404</v>
      </c>
      <c r="N1481" s="209">
        <v>3018</v>
      </c>
      <c r="O1481" s="209">
        <v>4001</v>
      </c>
      <c r="P1481" s="376">
        <v>41153</v>
      </c>
      <c r="Q1481" s="248"/>
      <c r="R1481" s="251"/>
      <c r="S1481" s="248"/>
      <c r="T1481" s="248" t="s">
        <v>16014</v>
      </c>
      <c r="U1481" s="248" t="s">
        <v>16270</v>
      </c>
    </row>
    <row r="1482" spans="1:21" s="1" customFormat="1" ht="23.25" customHeight="1" x14ac:dyDescent="0.25">
      <c r="A1482" t="s">
        <v>7338</v>
      </c>
      <c r="B1482" t="str">
        <f t="shared" si="102"/>
        <v>32</v>
      </c>
      <c r="C1482" t="str">
        <f t="shared" si="103"/>
        <v>L06</v>
      </c>
      <c r="D1482" t="str">
        <f t="shared" si="104"/>
        <v>010</v>
      </c>
      <c r="E1482" s="161" t="s">
        <v>7339</v>
      </c>
      <c r="F1482" t="s">
        <v>17168</v>
      </c>
      <c r="G1482" t="s">
        <v>7340</v>
      </c>
      <c r="H1482" s="209">
        <v>32</v>
      </c>
      <c r="I1482" s="209" t="s">
        <v>1845</v>
      </c>
      <c r="J1482" s="209">
        <v>10</v>
      </c>
      <c r="K1482" s="209">
        <v>317600</v>
      </c>
      <c r="L1482" s="209">
        <v>210100</v>
      </c>
      <c r="M1482" s="209">
        <v>404</v>
      </c>
      <c r="N1482" s="209">
        <v>3018</v>
      </c>
      <c r="O1482" s="209">
        <v>4001</v>
      </c>
      <c r="P1482" s="376">
        <v>41154</v>
      </c>
      <c r="Q1482" s="248"/>
      <c r="R1482" s="251"/>
      <c r="S1482" s="248"/>
      <c r="T1482" s="248" t="s">
        <v>16014</v>
      </c>
      <c r="U1482" s="248" t="s">
        <v>16270</v>
      </c>
    </row>
    <row r="1483" spans="1:21" s="1" customFormat="1" ht="23.25" customHeight="1" x14ac:dyDescent="0.25">
      <c r="A1483" t="s">
        <v>7341</v>
      </c>
      <c r="B1483" t="str">
        <f t="shared" si="102"/>
        <v>32</v>
      </c>
      <c r="C1483" t="str">
        <f t="shared" si="103"/>
        <v>L06</v>
      </c>
      <c r="D1483" t="str">
        <f t="shared" si="104"/>
        <v>011</v>
      </c>
      <c r="E1483" s="161" t="s">
        <v>7342</v>
      </c>
      <c r="F1483" t="s">
        <v>17168</v>
      </c>
      <c r="G1483" t="s">
        <v>7343</v>
      </c>
      <c r="H1483" s="209">
        <v>32</v>
      </c>
      <c r="I1483" s="209" t="s">
        <v>1845</v>
      </c>
      <c r="J1483" s="209">
        <v>11</v>
      </c>
      <c r="K1483" s="209">
        <v>317600</v>
      </c>
      <c r="L1483" s="209">
        <v>210100</v>
      </c>
      <c r="M1483" s="209">
        <v>404</v>
      </c>
      <c r="N1483" s="209">
        <v>3018</v>
      </c>
      <c r="O1483" s="209">
        <v>4001</v>
      </c>
      <c r="P1483" s="376">
        <v>41155</v>
      </c>
      <c r="Q1483" s="248"/>
      <c r="R1483" s="251"/>
      <c r="S1483" s="248"/>
      <c r="T1483" s="248" t="s">
        <v>16014</v>
      </c>
      <c r="U1483" s="248" t="s">
        <v>16270</v>
      </c>
    </row>
    <row r="1484" spans="1:21" s="1" customFormat="1" ht="23.25" customHeight="1" x14ac:dyDescent="0.25">
      <c r="A1484" t="s">
        <v>7344</v>
      </c>
      <c r="B1484" t="str">
        <f t="shared" si="102"/>
        <v>32</v>
      </c>
      <c r="C1484" t="str">
        <f t="shared" si="103"/>
        <v>L06</v>
      </c>
      <c r="D1484" t="str">
        <f t="shared" si="104"/>
        <v>012</v>
      </c>
      <c r="E1484" s="161" t="s">
        <v>7345</v>
      </c>
      <c r="F1484" t="s">
        <v>17168</v>
      </c>
      <c r="G1484" t="s">
        <v>7346</v>
      </c>
      <c r="H1484" s="209">
        <v>32</v>
      </c>
      <c r="I1484" s="209" t="s">
        <v>1845</v>
      </c>
      <c r="J1484" s="209">
        <v>12</v>
      </c>
      <c r="K1484" s="209">
        <v>317600</v>
      </c>
      <c r="L1484" s="209">
        <v>210100</v>
      </c>
      <c r="M1484" s="209">
        <v>404</v>
      </c>
      <c r="N1484" s="209">
        <v>3018</v>
      </c>
      <c r="O1484" s="209">
        <v>4001</v>
      </c>
      <c r="P1484" s="376">
        <v>41156</v>
      </c>
      <c r="Q1484" s="248"/>
      <c r="R1484" s="251"/>
      <c r="S1484" s="248"/>
      <c r="T1484" s="248" t="s">
        <v>16014</v>
      </c>
      <c r="U1484" s="248" t="s">
        <v>16270</v>
      </c>
    </row>
    <row r="1485" spans="1:21" s="1" customFormat="1" ht="23.25" customHeight="1" x14ac:dyDescent="0.25">
      <c r="A1485" t="s">
        <v>7347</v>
      </c>
      <c r="B1485" t="str">
        <f t="shared" si="102"/>
        <v>32</v>
      </c>
      <c r="C1485" t="str">
        <f t="shared" si="103"/>
        <v>L06</v>
      </c>
      <c r="D1485" t="str">
        <f t="shared" si="104"/>
        <v>013</v>
      </c>
      <c r="E1485" s="161" t="s">
        <v>7348</v>
      </c>
      <c r="F1485" t="s">
        <v>17168</v>
      </c>
      <c r="G1485" t="s">
        <v>7349</v>
      </c>
      <c r="H1485" s="209">
        <v>32</v>
      </c>
      <c r="I1485" s="209" t="s">
        <v>1845</v>
      </c>
      <c r="J1485" s="209">
        <v>13</v>
      </c>
      <c r="K1485" s="209">
        <v>317600</v>
      </c>
      <c r="L1485" s="209">
        <v>210100</v>
      </c>
      <c r="M1485" s="209">
        <v>404</v>
      </c>
      <c r="N1485" s="209">
        <v>3018</v>
      </c>
      <c r="O1485" s="209">
        <v>4001</v>
      </c>
      <c r="P1485" s="376">
        <v>41157</v>
      </c>
      <c r="Q1485" s="248"/>
      <c r="R1485" s="251"/>
      <c r="S1485" s="248"/>
      <c r="T1485" s="248" t="s">
        <v>16014</v>
      </c>
      <c r="U1485" s="248" t="s">
        <v>16270</v>
      </c>
    </row>
    <row r="1486" spans="1:21" s="1" customFormat="1" ht="23.25" customHeight="1" x14ac:dyDescent="0.25">
      <c r="A1486" t="s">
        <v>7350</v>
      </c>
      <c r="B1486" t="str">
        <f t="shared" si="102"/>
        <v>32</v>
      </c>
      <c r="C1486" t="str">
        <f t="shared" si="103"/>
        <v>L06</v>
      </c>
      <c r="D1486" t="str">
        <f t="shared" si="104"/>
        <v>014</v>
      </c>
      <c r="E1486" s="161" t="s">
        <v>7351</v>
      </c>
      <c r="F1486" t="s">
        <v>17168</v>
      </c>
      <c r="G1486" t="s">
        <v>7352</v>
      </c>
      <c r="H1486" s="209">
        <v>32</v>
      </c>
      <c r="I1486" s="209" t="s">
        <v>1845</v>
      </c>
      <c r="J1486" s="209">
        <v>14</v>
      </c>
      <c r="K1486" s="209">
        <v>317600</v>
      </c>
      <c r="L1486" s="209">
        <v>210100</v>
      </c>
      <c r="M1486" s="209">
        <v>404</v>
      </c>
      <c r="N1486" s="209">
        <v>3018</v>
      </c>
      <c r="O1486" s="209">
        <v>4001</v>
      </c>
      <c r="P1486" s="376">
        <v>41158</v>
      </c>
      <c r="Q1486" s="248"/>
      <c r="R1486" s="251"/>
      <c r="S1486" s="248"/>
      <c r="T1486" s="248" t="s">
        <v>16014</v>
      </c>
      <c r="U1486" s="248" t="s">
        <v>16270</v>
      </c>
    </row>
    <row r="1487" spans="1:21" s="1" customFormat="1" ht="23.25" customHeight="1" x14ac:dyDescent="0.25">
      <c r="A1487" t="s">
        <v>7353</v>
      </c>
      <c r="B1487" t="str">
        <f t="shared" si="102"/>
        <v>32</v>
      </c>
      <c r="C1487" t="str">
        <f t="shared" si="103"/>
        <v>L06</v>
      </c>
      <c r="D1487" t="str">
        <f t="shared" si="104"/>
        <v>015</v>
      </c>
      <c r="E1487" s="161" t="s">
        <v>7354</v>
      </c>
      <c r="F1487" t="s">
        <v>17168</v>
      </c>
      <c r="G1487" t="s">
        <v>7355</v>
      </c>
      <c r="H1487" s="209">
        <v>32</v>
      </c>
      <c r="I1487" s="209" t="s">
        <v>1845</v>
      </c>
      <c r="J1487" s="209">
        <v>15</v>
      </c>
      <c r="K1487" s="209">
        <v>317600</v>
      </c>
      <c r="L1487" s="209">
        <v>210100</v>
      </c>
      <c r="M1487" s="209">
        <v>404</v>
      </c>
      <c r="N1487" s="209">
        <v>3018</v>
      </c>
      <c r="O1487" s="209">
        <v>4001</v>
      </c>
      <c r="P1487" s="376">
        <v>41159</v>
      </c>
      <c r="Q1487" s="248"/>
      <c r="R1487" s="251"/>
      <c r="S1487" s="248"/>
      <c r="T1487" s="248" t="s">
        <v>16014</v>
      </c>
      <c r="U1487" s="248" t="s">
        <v>16270</v>
      </c>
    </row>
    <row r="1488" spans="1:21" s="1" customFormat="1" ht="23.25" customHeight="1" x14ac:dyDescent="0.25">
      <c r="A1488" t="s">
        <v>7356</v>
      </c>
      <c r="B1488" t="str">
        <f t="shared" si="102"/>
        <v>32</v>
      </c>
      <c r="C1488" t="str">
        <f t="shared" si="103"/>
        <v>L06</v>
      </c>
      <c r="D1488" t="str">
        <f t="shared" si="104"/>
        <v>016</v>
      </c>
      <c r="E1488" s="161" t="s">
        <v>7357</v>
      </c>
      <c r="F1488" t="s">
        <v>17168</v>
      </c>
      <c r="G1488" t="s">
        <v>7358</v>
      </c>
      <c r="H1488" s="209">
        <v>32</v>
      </c>
      <c r="I1488" s="209" t="s">
        <v>1845</v>
      </c>
      <c r="J1488" s="209">
        <v>16</v>
      </c>
      <c r="K1488" s="209">
        <v>317600</v>
      </c>
      <c r="L1488" s="209">
        <v>210100</v>
      </c>
      <c r="M1488" s="209">
        <v>404</v>
      </c>
      <c r="N1488" s="209">
        <v>3018</v>
      </c>
      <c r="O1488" s="209">
        <v>4001</v>
      </c>
      <c r="P1488" s="376">
        <v>41160</v>
      </c>
      <c r="Q1488" s="248"/>
      <c r="R1488" s="251"/>
      <c r="S1488" s="248"/>
      <c r="T1488" s="248" t="s">
        <v>16014</v>
      </c>
      <c r="U1488" s="248" t="s">
        <v>16270</v>
      </c>
    </row>
    <row r="1489" spans="1:21" s="1" customFormat="1" ht="23.25" customHeight="1" x14ac:dyDescent="0.25">
      <c r="A1489" t="s">
        <v>7359</v>
      </c>
      <c r="B1489" t="str">
        <f t="shared" si="102"/>
        <v>32</v>
      </c>
      <c r="C1489" t="str">
        <f t="shared" si="103"/>
        <v>L06</v>
      </c>
      <c r="D1489" t="str">
        <f t="shared" si="104"/>
        <v>017</v>
      </c>
      <c r="E1489" s="161" t="s">
        <v>7360</v>
      </c>
      <c r="F1489" t="s">
        <v>17168</v>
      </c>
      <c r="G1489" t="s">
        <v>7361</v>
      </c>
      <c r="H1489" s="209">
        <v>32</v>
      </c>
      <c r="I1489" s="209" t="s">
        <v>1845</v>
      </c>
      <c r="J1489" s="209">
        <v>17</v>
      </c>
      <c r="K1489" s="209">
        <v>317600</v>
      </c>
      <c r="L1489" s="209">
        <v>210100</v>
      </c>
      <c r="M1489" s="209">
        <v>404</v>
      </c>
      <c r="N1489" s="209">
        <v>3018</v>
      </c>
      <c r="O1489" s="209">
        <v>4001</v>
      </c>
      <c r="P1489" s="376">
        <v>41161</v>
      </c>
      <c r="Q1489" s="248"/>
      <c r="R1489" s="251"/>
      <c r="S1489" s="248"/>
      <c r="T1489" s="248" t="s">
        <v>16014</v>
      </c>
      <c r="U1489" s="248" t="s">
        <v>16270</v>
      </c>
    </row>
    <row r="1490" spans="1:21" s="1" customFormat="1" ht="23.25" customHeight="1" x14ac:dyDescent="0.25">
      <c r="A1490" t="s">
        <v>7362</v>
      </c>
      <c r="B1490" t="str">
        <f t="shared" si="102"/>
        <v>32</v>
      </c>
      <c r="C1490" t="str">
        <f t="shared" si="103"/>
        <v>L06</v>
      </c>
      <c r="D1490" t="str">
        <f t="shared" si="104"/>
        <v>018</v>
      </c>
      <c r="E1490" s="161" t="s">
        <v>7363</v>
      </c>
      <c r="F1490" t="s">
        <v>17168</v>
      </c>
      <c r="G1490" t="s">
        <v>7364</v>
      </c>
      <c r="H1490" s="209">
        <v>32</v>
      </c>
      <c r="I1490" s="209" t="s">
        <v>1845</v>
      </c>
      <c r="J1490" s="209">
        <v>18</v>
      </c>
      <c r="K1490" s="209">
        <v>317600</v>
      </c>
      <c r="L1490" s="209">
        <v>210100</v>
      </c>
      <c r="M1490" s="209">
        <v>404</v>
      </c>
      <c r="N1490" s="209">
        <v>3018</v>
      </c>
      <c r="O1490" s="209">
        <v>4001</v>
      </c>
      <c r="P1490" s="376">
        <v>41162</v>
      </c>
      <c r="Q1490" s="248"/>
      <c r="R1490" s="251"/>
      <c r="S1490" s="248"/>
      <c r="T1490" s="248" t="s">
        <v>16014</v>
      </c>
      <c r="U1490" s="248" t="s">
        <v>16270</v>
      </c>
    </row>
    <row r="1491" spans="1:21" s="1" customFormat="1" ht="23.25" customHeight="1" x14ac:dyDescent="0.25">
      <c r="A1491" t="s">
        <v>7365</v>
      </c>
      <c r="B1491" t="str">
        <f t="shared" si="102"/>
        <v>32</v>
      </c>
      <c r="C1491" t="str">
        <f t="shared" si="103"/>
        <v>L06</v>
      </c>
      <c r="D1491" t="str">
        <f t="shared" si="104"/>
        <v>019</v>
      </c>
      <c r="E1491" s="161" t="s">
        <v>7366</v>
      </c>
      <c r="F1491" t="s">
        <v>17168</v>
      </c>
      <c r="G1491" t="s">
        <v>7367</v>
      </c>
      <c r="H1491" s="209">
        <v>32</v>
      </c>
      <c r="I1491" s="209" t="s">
        <v>1845</v>
      </c>
      <c r="J1491" s="209">
        <v>19</v>
      </c>
      <c r="K1491" s="209">
        <v>317600</v>
      </c>
      <c r="L1491" s="209">
        <v>210100</v>
      </c>
      <c r="M1491" s="209">
        <v>404</v>
      </c>
      <c r="N1491" s="209">
        <v>3018</v>
      </c>
      <c r="O1491" s="209">
        <v>4001</v>
      </c>
      <c r="P1491" s="376">
        <v>41163</v>
      </c>
      <c r="Q1491" s="248"/>
      <c r="R1491" s="251"/>
      <c r="S1491" s="248"/>
      <c r="T1491" s="248" t="s">
        <v>16014</v>
      </c>
      <c r="U1491" s="248" t="s">
        <v>16270</v>
      </c>
    </row>
    <row r="1492" spans="1:21" s="1" customFormat="1" ht="23.25" customHeight="1" x14ac:dyDescent="0.25">
      <c r="A1492" t="s">
        <v>7332</v>
      </c>
      <c r="B1492" t="str">
        <f t="shared" si="102"/>
        <v>32</v>
      </c>
      <c r="C1492" t="str">
        <f t="shared" si="103"/>
        <v>L06</v>
      </c>
      <c r="D1492" t="str">
        <f t="shared" si="104"/>
        <v>008</v>
      </c>
      <c r="E1492" s="161" t="s">
        <v>7333</v>
      </c>
      <c r="F1492" t="s">
        <v>17168</v>
      </c>
      <c r="G1492" t="s">
        <v>7334</v>
      </c>
      <c r="H1492" s="209">
        <v>32</v>
      </c>
      <c r="I1492" s="209" t="s">
        <v>1845</v>
      </c>
      <c r="J1492" s="209">
        <v>8</v>
      </c>
      <c r="K1492" s="209">
        <v>317600</v>
      </c>
      <c r="L1492" s="209">
        <v>210100</v>
      </c>
      <c r="M1492" s="209">
        <v>404</v>
      </c>
      <c r="N1492" s="209">
        <v>3018</v>
      </c>
      <c r="O1492" s="209">
        <v>4001</v>
      </c>
      <c r="P1492" s="376">
        <v>41164</v>
      </c>
      <c r="Q1492" s="248"/>
      <c r="R1492" s="251"/>
      <c r="S1492" s="248"/>
      <c r="T1492" s="248" t="s">
        <v>16014</v>
      </c>
      <c r="U1492" s="248" t="s">
        <v>16270</v>
      </c>
    </row>
    <row r="1493" spans="1:21" s="1" customFormat="1" ht="23.25" customHeight="1" x14ac:dyDescent="0.25">
      <c r="A1493" t="s">
        <v>7374</v>
      </c>
      <c r="B1493" t="str">
        <f t="shared" si="102"/>
        <v>32</v>
      </c>
      <c r="C1493" t="str">
        <f t="shared" si="103"/>
        <v>L06</v>
      </c>
      <c r="D1493" t="str">
        <f t="shared" si="104"/>
        <v>022</v>
      </c>
      <c r="E1493" s="161" t="s">
        <v>7375</v>
      </c>
      <c r="F1493" t="s">
        <v>17168</v>
      </c>
      <c r="G1493" t="s">
        <v>7376</v>
      </c>
      <c r="H1493" s="209">
        <v>32</v>
      </c>
      <c r="I1493" s="209" t="s">
        <v>1845</v>
      </c>
      <c r="J1493" s="209">
        <v>22</v>
      </c>
      <c r="K1493" s="209">
        <v>317600</v>
      </c>
      <c r="L1493" s="209">
        <v>210100</v>
      </c>
      <c r="M1493" s="209">
        <v>404</v>
      </c>
      <c r="N1493" s="209">
        <v>3018</v>
      </c>
      <c r="O1493" s="209">
        <v>4001</v>
      </c>
      <c r="P1493" s="376">
        <v>41165</v>
      </c>
      <c r="Q1493" s="248"/>
      <c r="R1493" s="251"/>
      <c r="S1493" s="248"/>
      <c r="T1493" s="248" t="s">
        <v>16014</v>
      </c>
      <c r="U1493" s="248" t="s">
        <v>16270</v>
      </c>
    </row>
    <row r="1494" spans="1:21" s="1" customFormat="1" ht="23.25" customHeight="1" x14ac:dyDescent="0.25">
      <c r="A1494" t="s">
        <v>7380</v>
      </c>
      <c r="B1494" t="str">
        <f t="shared" si="102"/>
        <v>32</v>
      </c>
      <c r="C1494" t="str">
        <f t="shared" si="103"/>
        <v>L06</v>
      </c>
      <c r="D1494" t="str">
        <f t="shared" si="104"/>
        <v>024</v>
      </c>
      <c r="E1494" s="161" t="s">
        <v>7381</v>
      </c>
      <c r="F1494" t="s">
        <v>17168</v>
      </c>
      <c r="G1494" t="s">
        <v>7382</v>
      </c>
      <c r="H1494" s="209">
        <v>32</v>
      </c>
      <c r="I1494" s="209" t="s">
        <v>1845</v>
      </c>
      <c r="J1494" s="209">
        <v>24</v>
      </c>
      <c r="K1494" s="209">
        <v>317600</v>
      </c>
      <c r="L1494" s="209">
        <v>210100</v>
      </c>
      <c r="M1494" s="209">
        <v>404</v>
      </c>
      <c r="N1494" s="209">
        <v>3018</v>
      </c>
      <c r="O1494" s="209">
        <v>4001</v>
      </c>
      <c r="P1494" s="376">
        <v>41166</v>
      </c>
      <c r="Q1494" s="248"/>
      <c r="R1494" s="251"/>
      <c r="S1494" s="248"/>
      <c r="T1494" s="248" t="s">
        <v>16014</v>
      </c>
      <c r="U1494" s="248" t="s">
        <v>16270</v>
      </c>
    </row>
    <row r="1495" spans="1:21" s="1" customFormat="1" ht="23.25" customHeight="1" x14ac:dyDescent="0.25">
      <c r="A1495" t="s">
        <v>7383</v>
      </c>
      <c r="B1495" t="str">
        <f t="shared" si="102"/>
        <v>32</v>
      </c>
      <c r="C1495" t="str">
        <f t="shared" si="103"/>
        <v>L06</v>
      </c>
      <c r="D1495" t="str">
        <f t="shared" si="104"/>
        <v>025</v>
      </c>
      <c r="E1495" s="161" t="s">
        <v>7384</v>
      </c>
      <c r="F1495" t="s">
        <v>17168</v>
      </c>
      <c r="G1495" t="s">
        <v>7385</v>
      </c>
      <c r="H1495" s="209">
        <v>32</v>
      </c>
      <c r="I1495" s="209" t="s">
        <v>1845</v>
      </c>
      <c r="J1495" s="209">
        <v>25</v>
      </c>
      <c r="K1495" s="209">
        <v>317600</v>
      </c>
      <c r="L1495" s="209">
        <v>210100</v>
      </c>
      <c r="M1495" s="209">
        <v>404</v>
      </c>
      <c r="N1495" s="209">
        <v>3018</v>
      </c>
      <c r="O1495" s="209">
        <v>4001</v>
      </c>
      <c r="P1495" s="376">
        <v>41167</v>
      </c>
      <c r="Q1495" s="248"/>
      <c r="R1495" s="251"/>
      <c r="S1495" s="248"/>
      <c r="T1495" s="248" t="s">
        <v>16014</v>
      </c>
      <c r="U1495" s="248" t="s">
        <v>16270</v>
      </c>
    </row>
    <row r="1496" spans="1:21" s="1" customFormat="1" ht="23.25" customHeight="1" x14ac:dyDescent="0.25">
      <c r="A1496" t="s">
        <v>7386</v>
      </c>
      <c r="B1496" t="str">
        <f t="shared" si="102"/>
        <v>32</v>
      </c>
      <c r="C1496" t="str">
        <f t="shared" si="103"/>
        <v>L06</v>
      </c>
      <c r="D1496" t="str">
        <f t="shared" si="104"/>
        <v>026</v>
      </c>
      <c r="E1496" s="161" t="s">
        <v>7387</v>
      </c>
      <c r="F1496" t="s">
        <v>17168</v>
      </c>
      <c r="G1496" t="s">
        <v>7388</v>
      </c>
      <c r="H1496" s="209">
        <v>32</v>
      </c>
      <c r="I1496" s="209" t="s">
        <v>1845</v>
      </c>
      <c r="J1496" s="209">
        <v>26</v>
      </c>
      <c r="K1496" s="209">
        <v>317600</v>
      </c>
      <c r="L1496" s="209">
        <v>210100</v>
      </c>
      <c r="M1496" s="209">
        <v>404</v>
      </c>
      <c r="N1496" s="209">
        <v>3018</v>
      </c>
      <c r="O1496" s="209">
        <v>4001</v>
      </c>
      <c r="P1496" s="376">
        <v>41168</v>
      </c>
      <c r="Q1496" s="248"/>
      <c r="R1496" s="251"/>
      <c r="S1496" s="248"/>
      <c r="T1496" s="248" t="s">
        <v>16014</v>
      </c>
      <c r="U1496" s="248" t="s">
        <v>16270</v>
      </c>
    </row>
    <row r="1497" spans="1:21" s="1" customFormat="1" ht="23.25" customHeight="1" x14ac:dyDescent="0.25">
      <c r="A1497" t="s">
        <v>7389</v>
      </c>
      <c r="B1497" t="str">
        <f t="shared" si="102"/>
        <v>32</v>
      </c>
      <c r="C1497" t="str">
        <f t="shared" si="103"/>
        <v>L06</v>
      </c>
      <c r="D1497" t="str">
        <f t="shared" si="104"/>
        <v>027</v>
      </c>
      <c r="E1497" s="161" t="s">
        <v>7390</v>
      </c>
      <c r="F1497" t="s">
        <v>17168</v>
      </c>
      <c r="G1497" t="s">
        <v>7391</v>
      </c>
      <c r="H1497" s="209">
        <v>32</v>
      </c>
      <c r="I1497" s="209" t="s">
        <v>1845</v>
      </c>
      <c r="J1497" s="209">
        <v>27</v>
      </c>
      <c r="K1497" s="209">
        <v>317600</v>
      </c>
      <c r="L1497" s="209">
        <v>210100</v>
      </c>
      <c r="M1497" s="209">
        <v>404</v>
      </c>
      <c r="N1497" s="209">
        <v>3018</v>
      </c>
      <c r="O1497" s="209">
        <v>4001</v>
      </c>
      <c r="P1497" s="376">
        <v>41169</v>
      </c>
      <c r="Q1497" s="248"/>
      <c r="R1497" s="251"/>
      <c r="S1497" s="248"/>
      <c r="T1497" s="248" t="s">
        <v>16014</v>
      </c>
      <c r="U1497" s="248" t="s">
        <v>16270</v>
      </c>
    </row>
    <row r="1498" spans="1:21" s="1" customFormat="1" ht="23.25" customHeight="1" x14ac:dyDescent="0.25">
      <c r="A1498" t="s">
        <v>7392</v>
      </c>
      <c r="B1498" t="str">
        <f t="shared" si="102"/>
        <v>32</v>
      </c>
      <c r="C1498" t="str">
        <f t="shared" si="103"/>
        <v>L06</v>
      </c>
      <c r="D1498" t="str">
        <f t="shared" si="104"/>
        <v>028</v>
      </c>
      <c r="E1498" s="161" t="s">
        <v>7393</v>
      </c>
      <c r="F1498" t="s">
        <v>17168</v>
      </c>
      <c r="G1498" t="s">
        <v>7394</v>
      </c>
      <c r="H1498" s="209">
        <v>32</v>
      </c>
      <c r="I1498" s="209" t="s">
        <v>1845</v>
      </c>
      <c r="J1498" s="209">
        <v>28</v>
      </c>
      <c r="K1498" s="209">
        <v>317600</v>
      </c>
      <c r="L1498" s="209">
        <v>210100</v>
      </c>
      <c r="M1498" s="209">
        <v>404</v>
      </c>
      <c r="N1498" s="209">
        <v>3018</v>
      </c>
      <c r="O1498" s="209">
        <v>4001</v>
      </c>
      <c r="P1498" s="376">
        <v>41170</v>
      </c>
      <c r="Q1498" s="248"/>
      <c r="R1498" s="251"/>
      <c r="S1498" s="248"/>
      <c r="T1498" s="248" t="s">
        <v>16014</v>
      </c>
      <c r="U1498" s="248" t="s">
        <v>16270</v>
      </c>
    </row>
    <row r="1499" spans="1:21" s="1" customFormat="1" ht="23.25" customHeight="1" x14ac:dyDescent="0.25">
      <c r="A1499" t="s">
        <v>7395</v>
      </c>
      <c r="B1499" t="str">
        <f t="shared" si="102"/>
        <v>32</v>
      </c>
      <c r="C1499" t="str">
        <f t="shared" si="103"/>
        <v>L06</v>
      </c>
      <c r="D1499" t="str">
        <f t="shared" si="104"/>
        <v>029</v>
      </c>
      <c r="E1499" s="161" t="s">
        <v>7396</v>
      </c>
      <c r="F1499" t="s">
        <v>17168</v>
      </c>
      <c r="G1499" t="s">
        <v>7397</v>
      </c>
      <c r="H1499" s="209">
        <v>32</v>
      </c>
      <c r="I1499" s="209" t="s">
        <v>1845</v>
      </c>
      <c r="J1499" s="209">
        <v>29</v>
      </c>
      <c r="K1499" s="209">
        <v>317600</v>
      </c>
      <c r="L1499" s="209">
        <v>210100</v>
      </c>
      <c r="M1499" s="209">
        <v>404</v>
      </c>
      <c r="N1499" s="209">
        <v>3018</v>
      </c>
      <c r="O1499" s="209">
        <v>4001</v>
      </c>
      <c r="P1499" s="376">
        <v>41171</v>
      </c>
      <c r="Q1499" s="248"/>
      <c r="R1499" s="251"/>
      <c r="S1499" s="248"/>
      <c r="T1499" s="248" t="s">
        <v>16014</v>
      </c>
      <c r="U1499" s="248" t="s">
        <v>16270</v>
      </c>
    </row>
    <row r="1500" spans="1:21" s="1" customFormat="1" ht="23.25" customHeight="1" x14ac:dyDescent="0.25">
      <c r="A1500" t="s">
        <v>7398</v>
      </c>
      <c r="B1500" t="str">
        <f t="shared" si="102"/>
        <v>32</v>
      </c>
      <c r="C1500" t="str">
        <f t="shared" si="103"/>
        <v>L06</v>
      </c>
      <c r="D1500" t="str">
        <f t="shared" si="104"/>
        <v>030</v>
      </c>
      <c r="E1500" s="161" t="s">
        <v>7399</v>
      </c>
      <c r="F1500" t="s">
        <v>17168</v>
      </c>
      <c r="G1500" t="s">
        <v>7400</v>
      </c>
      <c r="H1500" s="209">
        <v>32</v>
      </c>
      <c r="I1500" s="209" t="s">
        <v>1845</v>
      </c>
      <c r="J1500" s="209">
        <v>30</v>
      </c>
      <c r="K1500" s="209">
        <v>317600</v>
      </c>
      <c r="L1500" s="209">
        <v>210100</v>
      </c>
      <c r="M1500" s="209">
        <v>404</v>
      </c>
      <c r="N1500" s="209">
        <v>3018</v>
      </c>
      <c r="O1500" s="209">
        <v>4001</v>
      </c>
      <c r="P1500" s="376">
        <v>41172</v>
      </c>
      <c r="Q1500" s="248"/>
      <c r="R1500" s="251"/>
      <c r="S1500" s="248"/>
      <c r="T1500" s="248" t="s">
        <v>16014</v>
      </c>
      <c r="U1500" s="248" t="s">
        <v>16270</v>
      </c>
    </row>
    <row r="1501" spans="1:21" s="1" customFormat="1" ht="23.25" customHeight="1" x14ac:dyDescent="0.25">
      <c r="A1501" t="s">
        <v>7401</v>
      </c>
      <c r="B1501" t="str">
        <f t="shared" si="102"/>
        <v>32</v>
      </c>
      <c r="C1501" t="str">
        <f t="shared" si="103"/>
        <v>L06</v>
      </c>
      <c r="D1501" t="str">
        <f t="shared" si="104"/>
        <v>031</v>
      </c>
      <c r="E1501" s="161" t="s">
        <v>7402</v>
      </c>
      <c r="F1501" t="s">
        <v>17168</v>
      </c>
      <c r="G1501" t="s">
        <v>7403</v>
      </c>
      <c r="H1501" s="209">
        <v>32</v>
      </c>
      <c r="I1501" s="209" t="s">
        <v>1845</v>
      </c>
      <c r="J1501" s="209">
        <v>31</v>
      </c>
      <c r="K1501" s="209">
        <v>317600</v>
      </c>
      <c r="L1501" s="209">
        <v>210100</v>
      </c>
      <c r="M1501" s="209">
        <v>404</v>
      </c>
      <c r="N1501" s="209">
        <v>3018</v>
      </c>
      <c r="O1501" s="209">
        <v>4001</v>
      </c>
      <c r="P1501" s="376">
        <v>41173</v>
      </c>
      <c r="Q1501" s="248"/>
      <c r="R1501" s="251"/>
      <c r="S1501" s="248"/>
      <c r="T1501" s="248" t="s">
        <v>16014</v>
      </c>
      <c r="U1501" s="248" t="s">
        <v>16270</v>
      </c>
    </row>
    <row r="1502" spans="1:21" s="1" customFormat="1" ht="23.25" customHeight="1" x14ac:dyDescent="0.25">
      <c r="A1502" t="s">
        <v>7404</v>
      </c>
      <c r="B1502" t="str">
        <f t="shared" si="102"/>
        <v>32</v>
      </c>
      <c r="C1502" t="str">
        <f t="shared" si="103"/>
        <v>L06</v>
      </c>
      <c r="D1502" t="str">
        <f t="shared" si="104"/>
        <v>032</v>
      </c>
      <c r="E1502" s="161" t="s">
        <v>7405</v>
      </c>
      <c r="F1502" t="s">
        <v>17168</v>
      </c>
      <c r="G1502" t="s">
        <v>7406</v>
      </c>
      <c r="H1502" s="209">
        <v>32</v>
      </c>
      <c r="I1502" s="209" t="s">
        <v>1845</v>
      </c>
      <c r="J1502" s="209">
        <v>32</v>
      </c>
      <c r="K1502" s="209">
        <v>317600</v>
      </c>
      <c r="L1502" s="209">
        <v>210100</v>
      </c>
      <c r="M1502" s="209">
        <v>404</v>
      </c>
      <c r="N1502" s="209">
        <v>3018</v>
      </c>
      <c r="O1502" s="209">
        <v>4001</v>
      </c>
      <c r="P1502" s="376">
        <v>41174</v>
      </c>
      <c r="Q1502" s="248"/>
      <c r="R1502" s="251"/>
      <c r="S1502" s="248"/>
      <c r="T1502" s="248" t="s">
        <v>16014</v>
      </c>
      <c r="U1502" s="248" t="s">
        <v>16270</v>
      </c>
    </row>
    <row r="1503" spans="1:21" s="1" customFormat="1" ht="23.25" customHeight="1" x14ac:dyDescent="0.25">
      <c r="A1503" t="s">
        <v>7407</v>
      </c>
      <c r="B1503" t="str">
        <f t="shared" si="102"/>
        <v>32</v>
      </c>
      <c r="C1503" t="str">
        <f t="shared" si="103"/>
        <v>L06</v>
      </c>
      <c r="D1503" t="str">
        <f t="shared" si="104"/>
        <v>033</v>
      </c>
      <c r="E1503" s="161" t="s">
        <v>7408</v>
      </c>
      <c r="F1503" t="s">
        <v>17168</v>
      </c>
      <c r="G1503" t="s">
        <v>7409</v>
      </c>
      <c r="H1503" s="209">
        <v>32</v>
      </c>
      <c r="I1503" s="209" t="s">
        <v>1845</v>
      </c>
      <c r="J1503" s="209">
        <v>33</v>
      </c>
      <c r="K1503" s="209">
        <v>317600</v>
      </c>
      <c r="L1503" s="209">
        <v>210100</v>
      </c>
      <c r="M1503" s="209">
        <v>404</v>
      </c>
      <c r="N1503" s="209">
        <v>3018</v>
      </c>
      <c r="O1503" s="209">
        <v>4001</v>
      </c>
      <c r="P1503" s="376">
        <v>41175</v>
      </c>
      <c r="Q1503" s="248"/>
      <c r="R1503" s="251"/>
      <c r="S1503" s="248"/>
      <c r="T1503" s="248" t="s">
        <v>16014</v>
      </c>
      <c r="U1503" s="248" t="s">
        <v>16270</v>
      </c>
    </row>
    <row r="1504" spans="1:21" s="1" customFormat="1" ht="23.25" customHeight="1" x14ac:dyDescent="0.25">
      <c r="A1504" t="s">
        <v>7428</v>
      </c>
      <c r="B1504" t="str">
        <f t="shared" si="102"/>
        <v>32</v>
      </c>
      <c r="C1504" t="str">
        <f t="shared" si="103"/>
        <v>L06</v>
      </c>
      <c r="D1504" t="str">
        <f t="shared" si="104"/>
        <v>040</v>
      </c>
      <c r="E1504" s="161" t="s">
        <v>7429</v>
      </c>
      <c r="F1504" t="s">
        <v>17168</v>
      </c>
      <c r="G1504" t="s">
        <v>7430</v>
      </c>
      <c r="H1504" s="209">
        <v>32</v>
      </c>
      <c r="I1504" s="209" t="s">
        <v>1845</v>
      </c>
      <c r="J1504" s="209">
        <v>40</v>
      </c>
      <c r="K1504" s="209">
        <v>317600</v>
      </c>
      <c r="L1504" s="209">
        <v>210100</v>
      </c>
      <c r="M1504" s="209">
        <v>404</v>
      </c>
      <c r="N1504" s="209">
        <v>3018</v>
      </c>
      <c r="O1504" s="209">
        <v>4001</v>
      </c>
      <c r="P1504" s="376">
        <v>41176</v>
      </c>
      <c r="Q1504" s="248"/>
      <c r="R1504" s="251"/>
      <c r="S1504" s="248"/>
      <c r="T1504" s="248" t="s">
        <v>16014</v>
      </c>
      <c r="U1504" s="248" t="s">
        <v>16270</v>
      </c>
    </row>
    <row r="1505" spans="1:21" s="1" customFormat="1" ht="23.25" customHeight="1" x14ac:dyDescent="0.25">
      <c r="A1505" t="s">
        <v>7431</v>
      </c>
      <c r="B1505" t="str">
        <f t="shared" si="102"/>
        <v>32</v>
      </c>
      <c r="C1505" t="str">
        <f t="shared" si="103"/>
        <v>L06</v>
      </c>
      <c r="D1505" t="str">
        <f t="shared" si="104"/>
        <v>041</v>
      </c>
      <c r="E1505" s="161" t="s">
        <v>7432</v>
      </c>
      <c r="F1505" t="s">
        <v>17168</v>
      </c>
      <c r="G1505" t="s">
        <v>7433</v>
      </c>
      <c r="H1505" s="209">
        <v>32</v>
      </c>
      <c r="I1505" s="209" t="s">
        <v>1845</v>
      </c>
      <c r="J1505" s="209">
        <v>41</v>
      </c>
      <c r="K1505" s="209">
        <v>317600</v>
      </c>
      <c r="L1505" s="209">
        <v>210100</v>
      </c>
      <c r="M1505" s="209">
        <v>404</v>
      </c>
      <c r="N1505" s="209">
        <v>3018</v>
      </c>
      <c r="O1505" s="209">
        <v>4001</v>
      </c>
      <c r="P1505" s="376">
        <v>41177</v>
      </c>
      <c r="Q1505" s="248"/>
      <c r="R1505" s="251"/>
      <c r="S1505" s="248"/>
      <c r="T1505" s="248" t="s">
        <v>16014</v>
      </c>
      <c r="U1505" s="248" t="s">
        <v>16270</v>
      </c>
    </row>
    <row r="1506" spans="1:21" s="1" customFormat="1" ht="23.25" customHeight="1" x14ac:dyDescent="0.25">
      <c r="A1506" t="s">
        <v>7452</v>
      </c>
      <c r="B1506" t="str">
        <f t="shared" si="102"/>
        <v>32</v>
      </c>
      <c r="C1506" t="str">
        <f t="shared" si="103"/>
        <v>L06</v>
      </c>
      <c r="D1506" t="str">
        <f t="shared" si="104"/>
        <v>048</v>
      </c>
      <c r="E1506" s="161" t="s">
        <v>7453</v>
      </c>
      <c r="F1506" t="s">
        <v>17168</v>
      </c>
      <c r="G1506" t="s">
        <v>7454</v>
      </c>
      <c r="H1506" s="209">
        <v>32</v>
      </c>
      <c r="I1506" s="209" t="s">
        <v>1845</v>
      </c>
      <c r="J1506" s="209">
        <v>48</v>
      </c>
      <c r="K1506" s="209">
        <v>317600</v>
      </c>
      <c r="L1506" s="209">
        <v>210100</v>
      </c>
      <c r="M1506" s="209">
        <v>404</v>
      </c>
      <c r="N1506" s="209">
        <v>3018</v>
      </c>
      <c r="O1506" s="209">
        <v>4001</v>
      </c>
      <c r="P1506" s="376">
        <v>41178</v>
      </c>
      <c r="Q1506" s="248"/>
      <c r="R1506" s="251"/>
      <c r="S1506" s="248"/>
      <c r="T1506" s="248" t="s">
        <v>16014</v>
      </c>
      <c r="U1506" s="248" t="s">
        <v>16270</v>
      </c>
    </row>
    <row r="1507" spans="1:21" s="1" customFormat="1" ht="23.25" customHeight="1" x14ac:dyDescent="0.25">
      <c r="A1507" t="s">
        <v>7434</v>
      </c>
      <c r="B1507" t="str">
        <f t="shared" si="102"/>
        <v>32</v>
      </c>
      <c r="C1507" t="str">
        <f t="shared" si="103"/>
        <v>L06</v>
      </c>
      <c r="D1507" t="str">
        <f t="shared" si="104"/>
        <v>042</v>
      </c>
      <c r="E1507" s="161" t="s">
        <v>7435</v>
      </c>
      <c r="F1507" t="s">
        <v>17168</v>
      </c>
      <c r="G1507" t="s">
        <v>7436</v>
      </c>
      <c r="H1507" s="209">
        <v>32</v>
      </c>
      <c r="I1507" s="209" t="s">
        <v>1845</v>
      </c>
      <c r="J1507" s="209">
        <v>42</v>
      </c>
      <c r="K1507" s="209">
        <v>317600</v>
      </c>
      <c r="L1507" s="209">
        <v>210100</v>
      </c>
      <c r="M1507" s="209">
        <v>404</v>
      </c>
      <c r="N1507" s="209">
        <v>3018</v>
      </c>
      <c r="O1507" s="209">
        <v>4001</v>
      </c>
      <c r="P1507" s="376">
        <v>41179</v>
      </c>
      <c r="Q1507" s="248"/>
      <c r="R1507" s="251"/>
      <c r="S1507" s="248"/>
      <c r="T1507" s="248" t="s">
        <v>16014</v>
      </c>
      <c r="U1507" s="248" t="s">
        <v>16270</v>
      </c>
    </row>
    <row r="1508" spans="1:21" s="1" customFormat="1" ht="23.25" customHeight="1" x14ac:dyDescent="0.25">
      <c r="A1508" t="s">
        <v>7455</v>
      </c>
      <c r="B1508" t="str">
        <f t="shared" si="102"/>
        <v>32</v>
      </c>
      <c r="C1508" t="str">
        <f t="shared" si="103"/>
        <v>L06</v>
      </c>
      <c r="D1508" t="str">
        <f t="shared" si="104"/>
        <v>049</v>
      </c>
      <c r="E1508" s="161" t="s">
        <v>7456</v>
      </c>
      <c r="F1508" t="s">
        <v>17168</v>
      </c>
      <c r="G1508" t="s">
        <v>7457</v>
      </c>
      <c r="H1508" s="209">
        <v>32</v>
      </c>
      <c r="I1508" s="209" t="s">
        <v>1845</v>
      </c>
      <c r="J1508" s="209">
        <v>49</v>
      </c>
      <c r="K1508" s="209">
        <v>317600</v>
      </c>
      <c r="L1508" s="209">
        <v>210100</v>
      </c>
      <c r="M1508" s="209">
        <v>404</v>
      </c>
      <c r="N1508" s="209">
        <v>3018</v>
      </c>
      <c r="O1508" s="209">
        <v>4001</v>
      </c>
      <c r="P1508" s="376">
        <v>41180</v>
      </c>
      <c r="Q1508" s="248"/>
      <c r="R1508" s="251"/>
      <c r="S1508" s="248"/>
      <c r="T1508" s="248" t="s">
        <v>16014</v>
      </c>
      <c r="U1508" s="248" t="s">
        <v>16270</v>
      </c>
    </row>
    <row r="1509" spans="1:21" s="1" customFormat="1" ht="23.25" customHeight="1" x14ac:dyDescent="0.25">
      <c r="A1509" t="s">
        <v>7437</v>
      </c>
      <c r="B1509" t="str">
        <f t="shared" si="102"/>
        <v>32</v>
      </c>
      <c r="C1509" t="str">
        <f t="shared" si="103"/>
        <v>L06</v>
      </c>
      <c r="D1509" t="str">
        <f t="shared" si="104"/>
        <v>043</v>
      </c>
      <c r="E1509" s="161" t="s">
        <v>7438</v>
      </c>
      <c r="F1509" t="s">
        <v>17168</v>
      </c>
      <c r="G1509" t="s">
        <v>7439</v>
      </c>
      <c r="H1509" s="209">
        <v>32</v>
      </c>
      <c r="I1509" s="209" t="s">
        <v>1845</v>
      </c>
      <c r="J1509" s="209">
        <v>43</v>
      </c>
      <c r="K1509" s="209">
        <v>317600</v>
      </c>
      <c r="L1509" s="209">
        <v>210100</v>
      </c>
      <c r="M1509" s="209">
        <v>404</v>
      </c>
      <c r="N1509" s="209">
        <v>3018</v>
      </c>
      <c r="O1509" s="209">
        <v>4001</v>
      </c>
      <c r="P1509" s="376">
        <v>41181</v>
      </c>
      <c r="Q1509" s="248"/>
      <c r="R1509" s="251"/>
      <c r="S1509" s="248"/>
      <c r="T1509" s="248" t="s">
        <v>16014</v>
      </c>
      <c r="U1509" s="248" t="s">
        <v>16270</v>
      </c>
    </row>
    <row r="1510" spans="1:21" s="1" customFormat="1" ht="23.25" customHeight="1" x14ac:dyDescent="0.25">
      <c r="A1510" t="s">
        <v>7440</v>
      </c>
      <c r="B1510" t="str">
        <f t="shared" si="102"/>
        <v>32</v>
      </c>
      <c r="C1510" t="str">
        <f t="shared" si="103"/>
        <v>L06</v>
      </c>
      <c r="D1510" t="str">
        <f t="shared" si="104"/>
        <v>044</v>
      </c>
      <c r="E1510" s="161" t="s">
        <v>7441</v>
      </c>
      <c r="F1510" t="s">
        <v>17168</v>
      </c>
      <c r="G1510" t="s">
        <v>7442</v>
      </c>
      <c r="H1510" s="209">
        <v>32</v>
      </c>
      <c r="I1510" s="209" t="s">
        <v>1845</v>
      </c>
      <c r="J1510" s="209">
        <v>44</v>
      </c>
      <c r="K1510" s="209">
        <v>317600</v>
      </c>
      <c r="L1510" s="209">
        <v>210100</v>
      </c>
      <c r="M1510" s="209">
        <v>404</v>
      </c>
      <c r="N1510" s="209">
        <v>3018</v>
      </c>
      <c r="O1510" s="209">
        <v>4001</v>
      </c>
      <c r="P1510" s="376">
        <v>41182</v>
      </c>
      <c r="Q1510" s="248"/>
      <c r="R1510" s="251"/>
      <c r="S1510" s="248"/>
      <c r="T1510" s="248" t="s">
        <v>16014</v>
      </c>
      <c r="U1510" s="248" t="s">
        <v>16270</v>
      </c>
    </row>
    <row r="1511" spans="1:21" s="1" customFormat="1" ht="23.25" customHeight="1" x14ac:dyDescent="0.25">
      <c r="A1511" t="s">
        <v>7443</v>
      </c>
      <c r="B1511" t="str">
        <f t="shared" si="102"/>
        <v>32</v>
      </c>
      <c r="C1511" t="str">
        <f t="shared" si="103"/>
        <v>L06</v>
      </c>
      <c r="D1511" t="str">
        <f t="shared" si="104"/>
        <v>045</v>
      </c>
      <c r="E1511" s="161" t="s">
        <v>7444</v>
      </c>
      <c r="F1511" t="s">
        <v>17168</v>
      </c>
      <c r="G1511" t="s">
        <v>7445</v>
      </c>
      <c r="H1511" s="209">
        <v>32</v>
      </c>
      <c r="I1511" s="209" t="s">
        <v>1845</v>
      </c>
      <c r="J1511" s="209">
        <v>45</v>
      </c>
      <c r="K1511" s="209">
        <v>317600</v>
      </c>
      <c r="L1511" s="209">
        <v>210100</v>
      </c>
      <c r="M1511" s="209">
        <v>404</v>
      </c>
      <c r="N1511" s="209">
        <v>3018</v>
      </c>
      <c r="O1511" s="209">
        <v>4001</v>
      </c>
      <c r="P1511" s="376">
        <v>41183</v>
      </c>
      <c r="Q1511" s="248"/>
      <c r="R1511" s="251"/>
      <c r="S1511" s="248"/>
      <c r="T1511" s="248" t="s">
        <v>16014</v>
      </c>
      <c r="U1511" s="248" t="s">
        <v>16270</v>
      </c>
    </row>
    <row r="1512" spans="1:21" s="1" customFormat="1" ht="23.25" customHeight="1" x14ac:dyDescent="0.25">
      <c r="A1512" t="s">
        <v>7446</v>
      </c>
      <c r="B1512" t="str">
        <f t="shared" si="102"/>
        <v>32</v>
      </c>
      <c r="C1512" t="str">
        <f t="shared" si="103"/>
        <v>L06</v>
      </c>
      <c r="D1512" t="str">
        <f t="shared" si="104"/>
        <v>046</v>
      </c>
      <c r="E1512" s="161" t="s">
        <v>7447</v>
      </c>
      <c r="F1512" t="s">
        <v>17168</v>
      </c>
      <c r="G1512" t="s">
        <v>7448</v>
      </c>
      <c r="H1512" s="209">
        <v>32</v>
      </c>
      <c r="I1512" s="209" t="s">
        <v>1845</v>
      </c>
      <c r="J1512" s="209">
        <v>46</v>
      </c>
      <c r="K1512" s="209">
        <v>317600</v>
      </c>
      <c r="L1512" s="209">
        <v>210100</v>
      </c>
      <c r="M1512" s="209">
        <v>404</v>
      </c>
      <c r="N1512" s="209">
        <v>3018</v>
      </c>
      <c r="O1512" s="209">
        <v>4001</v>
      </c>
      <c r="P1512" s="376">
        <v>41184</v>
      </c>
      <c r="Q1512" s="248"/>
      <c r="R1512" s="251"/>
      <c r="S1512" s="248"/>
      <c r="T1512" s="248" t="s">
        <v>16014</v>
      </c>
      <c r="U1512" s="248" t="s">
        <v>16270</v>
      </c>
    </row>
    <row r="1513" spans="1:21" s="1" customFormat="1" ht="23.25" customHeight="1" x14ac:dyDescent="0.25">
      <c r="A1513" t="s">
        <v>7449</v>
      </c>
      <c r="B1513" t="str">
        <f t="shared" si="102"/>
        <v>32</v>
      </c>
      <c r="C1513" t="str">
        <f t="shared" si="103"/>
        <v>L06</v>
      </c>
      <c r="D1513" t="str">
        <f t="shared" si="104"/>
        <v>047</v>
      </c>
      <c r="E1513" s="161" t="s">
        <v>7450</v>
      </c>
      <c r="F1513" t="s">
        <v>17168</v>
      </c>
      <c r="G1513" t="s">
        <v>7451</v>
      </c>
      <c r="H1513" s="209">
        <v>32</v>
      </c>
      <c r="I1513" s="209" t="s">
        <v>1845</v>
      </c>
      <c r="J1513" s="209">
        <v>47</v>
      </c>
      <c r="K1513" s="209">
        <v>317600</v>
      </c>
      <c r="L1513" s="209">
        <v>210100</v>
      </c>
      <c r="M1513" s="209">
        <v>404</v>
      </c>
      <c r="N1513" s="209">
        <v>3018</v>
      </c>
      <c r="O1513" s="209">
        <v>4001</v>
      </c>
      <c r="P1513" s="376">
        <v>41185</v>
      </c>
      <c r="Q1513" s="248"/>
      <c r="R1513" s="251"/>
      <c r="S1513" s="248"/>
      <c r="T1513" s="248" t="s">
        <v>16014</v>
      </c>
      <c r="U1513" s="248" t="s">
        <v>16270</v>
      </c>
    </row>
    <row r="1514" spans="1:21" s="1" customFormat="1" ht="23.25" customHeight="1" x14ac:dyDescent="0.25">
      <c r="A1514" t="s">
        <v>7422</v>
      </c>
      <c r="B1514" t="str">
        <f t="shared" si="102"/>
        <v>32</v>
      </c>
      <c r="C1514" t="str">
        <f t="shared" si="103"/>
        <v>L06</v>
      </c>
      <c r="D1514" t="str">
        <f t="shared" si="104"/>
        <v>038</v>
      </c>
      <c r="E1514" s="161" t="s">
        <v>7423</v>
      </c>
      <c r="F1514" t="s">
        <v>17168</v>
      </c>
      <c r="G1514" t="s">
        <v>7424</v>
      </c>
      <c r="H1514" s="209">
        <v>32</v>
      </c>
      <c r="I1514" s="209" t="s">
        <v>1845</v>
      </c>
      <c r="J1514" s="209">
        <v>38</v>
      </c>
      <c r="K1514" s="209">
        <v>317600</v>
      </c>
      <c r="L1514" s="209">
        <v>210100</v>
      </c>
      <c r="M1514" s="209">
        <v>404</v>
      </c>
      <c r="N1514" s="209">
        <v>3018</v>
      </c>
      <c r="O1514" s="209">
        <v>4001</v>
      </c>
      <c r="P1514" s="376">
        <v>41186</v>
      </c>
      <c r="Q1514" s="248"/>
      <c r="R1514" s="251"/>
      <c r="S1514" s="248"/>
      <c r="T1514" s="248" t="s">
        <v>16014</v>
      </c>
      <c r="U1514" s="248" t="s">
        <v>16270</v>
      </c>
    </row>
    <row r="1515" spans="1:21" s="1" customFormat="1" ht="23.25" customHeight="1" x14ac:dyDescent="0.25">
      <c r="A1515" t="s">
        <v>7425</v>
      </c>
      <c r="B1515" t="str">
        <f t="shared" si="102"/>
        <v>32</v>
      </c>
      <c r="C1515" t="str">
        <f t="shared" si="103"/>
        <v>L06</v>
      </c>
      <c r="D1515" t="str">
        <f t="shared" si="104"/>
        <v>039</v>
      </c>
      <c r="E1515" s="161" t="s">
        <v>7426</v>
      </c>
      <c r="F1515" t="s">
        <v>17168</v>
      </c>
      <c r="G1515" t="s">
        <v>7427</v>
      </c>
      <c r="H1515" s="209">
        <v>32</v>
      </c>
      <c r="I1515" s="209" t="s">
        <v>1845</v>
      </c>
      <c r="J1515" s="209">
        <v>39</v>
      </c>
      <c r="K1515" s="209">
        <v>317600</v>
      </c>
      <c r="L1515" s="209">
        <v>210100</v>
      </c>
      <c r="M1515" s="209">
        <v>404</v>
      </c>
      <c r="N1515" s="209">
        <v>3018</v>
      </c>
      <c r="O1515" s="209">
        <v>4001</v>
      </c>
      <c r="P1515" s="376">
        <v>41187</v>
      </c>
      <c r="Q1515" s="248"/>
      <c r="R1515" s="251"/>
      <c r="S1515" s="248"/>
      <c r="T1515" s="248" t="s">
        <v>16014</v>
      </c>
      <c r="U1515" s="248" t="s">
        <v>16270</v>
      </c>
    </row>
    <row r="1516" spans="1:21" s="1" customFormat="1" ht="23.25" customHeight="1" x14ac:dyDescent="0.25">
      <c r="A1516" t="s">
        <v>7410</v>
      </c>
      <c r="B1516" t="str">
        <f t="shared" si="102"/>
        <v>32</v>
      </c>
      <c r="C1516" t="str">
        <f t="shared" si="103"/>
        <v>L06</v>
      </c>
      <c r="D1516" t="str">
        <f t="shared" si="104"/>
        <v>034</v>
      </c>
      <c r="E1516" s="161" t="s">
        <v>7411</v>
      </c>
      <c r="F1516" t="s">
        <v>17168</v>
      </c>
      <c r="G1516" t="s">
        <v>7412</v>
      </c>
      <c r="H1516" s="209">
        <v>32</v>
      </c>
      <c r="I1516" s="209" t="s">
        <v>1845</v>
      </c>
      <c r="J1516" s="209">
        <v>34</v>
      </c>
      <c r="K1516" s="209">
        <v>317600</v>
      </c>
      <c r="L1516" s="209">
        <v>210100</v>
      </c>
      <c r="M1516" s="209">
        <v>404</v>
      </c>
      <c r="N1516" s="209">
        <v>3018</v>
      </c>
      <c r="O1516" s="209">
        <v>4001</v>
      </c>
      <c r="P1516" s="376">
        <v>41188</v>
      </c>
      <c r="Q1516" s="248"/>
      <c r="R1516" s="251"/>
      <c r="S1516" s="248"/>
      <c r="T1516" s="248" t="s">
        <v>16014</v>
      </c>
      <c r="U1516" s="248" t="s">
        <v>16270</v>
      </c>
    </row>
    <row r="1517" spans="1:21" s="1" customFormat="1" ht="23.25" customHeight="1" x14ac:dyDescent="0.25">
      <c r="A1517" t="s">
        <v>7413</v>
      </c>
      <c r="B1517" t="str">
        <f t="shared" si="102"/>
        <v>32</v>
      </c>
      <c r="C1517" t="str">
        <f t="shared" si="103"/>
        <v>L06</v>
      </c>
      <c r="D1517" t="str">
        <f t="shared" si="104"/>
        <v>035</v>
      </c>
      <c r="E1517" s="161" t="s">
        <v>7414</v>
      </c>
      <c r="F1517" t="s">
        <v>17168</v>
      </c>
      <c r="G1517" t="s">
        <v>7415</v>
      </c>
      <c r="H1517" s="209">
        <v>32</v>
      </c>
      <c r="I1517" s="209" t="s">
        <v>1845</v>
      </c>
      <c r="J1517" s="209">
        <v>35</v>
      </c>
      <c r="K1517" s="209">
        <v>317600</v>
      </c>
      <c r="L1517" s="209">
        <v>210100</v>
      </c>
      <c r="M1517" s="209">
        <v>404</v>
      </c>
      <c r="N1517" s="209">
        <v>3018</v>
      </c>
      <c r="O1517" s="209">
        <v>4001</v>
      </c>
      <c r="P1517" s="376">
        <v>41189</v>
      </c>
      <c r="Q1517" s="248"/>
      <c r="R1517" s="251"/>
      <c r="S1517" s="248"/>
      <c r="T1517" s="248" t="s">
        <v>16014</v>
      </c>
      <c r="U1517" s="248" t="s">
        <v>16270</v>
      </c>
    </row>
    <row r="1518" spans="1:21" s="1" customFormat="1" ht="23.25" customHeight="1" x14ac:dyDescent="0.25">
      <c r="A1518" t="s">
        <v>7416</v>
      </c>
      <c r="B1518" t="str">
        <f t="shared" si="102"/>
        <v>32</v>
      </c>
      <c r="C1518" t="str">
        <f t="shared" si="103"/>
        <v>L06</v>
      </c>
      <c r="D1518" t="str">
        <f t="shared" si="104"/>
        <v>036</v>
      </c>
      <c r="E1518" s="161" t="s">
        <v>7417</v>
      </c>
      <c r="F1518" t="s">
        <v>17168</v>
      </c>
      <c r="G1518" t="s">
        <v>7418</v>
      </c>
      <c r="H1518" s="209">
        <v>32</v>
      </c>
      <c r="I1518" s="209" t="s">
        <v>1845</v>
      </c>
      <c r="J1518" s="209">
        <v>36</v>
      </c>
      <c r="K1518" s="209">
        <v>317600</v>
      </c>
      <c r="L1518" s="209">
        <v>210100</v>
      </c>
      <c r="M1518" s="209">
        <v>404</v>
      </c>
      <c r="N1518" s="209">
        <v>3018</v>
      </c>
      <c r="O1518" s="209">
        <v>4001</v>
      </c>
      <c r="P1518" s="376">
        <v>41190</v>
      </c>
      <c r="Q1518" s="248"/>
      <c r="R1518" s="251"/>
      <c r="S1518" s="248"/>
      <c r="T1518" s="248" t="s">
        <v>16014</v>
      </c>
      <c r="U1518" s="248" t="s">
        <v>16270</v>
      </c>
    </row>
    <row r="1519" spans="1:21" s="1" customFormat="1" ht="23.25" customHeight="1" x14ac:dyDescent="0.25">
      <c r="A1519" t="s">
        <v>7419</v>
      </c>
      <c r="B1519" t="str">
        <f t="shared" si="102"/>
        <v>32</v>
      </c>
      <c r="C1519" t="str">
        <f t="shared" si="103"/>
        <v>L06</v>
      </c>
      <c r="D1519" t="str">
        <f t="shared" si="104"/>
        <v>037</v>
      </c>
      <c r="E1519" s="161" t="s">
        <v>7420</v>
      </c>
      <c r="F1519" t="s">
        <v>17168</v>
      </c>
      <c r="G1519" t="s">
        <v>7421</v>
      </c>
      <c r="H1519" s="209">
        <v>32</v>
      </c>
      <c r="I1519" s="209" t="s">
        <v>1845</v>
      </c>
      <c r="J1519" s="209">
        <v>37</v>
      </c>
      <c r="K1519" s="209">
        <v>317600</v>
      </c>
      <c r="L1519" s="209">
        <v>210100</v>
      </c>
      <c r="M1519" s="209">
        <v>404</v>
      </c>
      <c r="N1519" s="209">
        <v>3018</v>
      </c>
      <c r="O1519" s="209">
        <v>4001</v>
      </c>
      <c r="P1519" s="376">
        <v>41191</v>
      </c>
      <c r="Q1519" s="248"/>
      <c r="R1519" s="251"/>
      <c r="S1519" s="248"/>
      <c r="T1519" s="248" t="s">
        <v>16014</v>
      </c>
      <c r="U1519" s="248" t="s">
        <v>16270</v>
      </c>
    </row>
    <row r="1520" spans="1:21" s="1" customFormat="1" ht="23.25" customHeight="1" x14ac:dyDescent="0.25">
      <c r="A1520" t="s">
        <v>7368</v>
      </c>
      <c r="B1520" t="str">
        <f t="shared" si="102"/>
        <v>32</v>
      </c>
      <c r="C1520" t="str">
        <f t="shared" si="103"/>
        <v>L06</v>
      </c>
      <c r="D1520" t="str">
        <f t="shared" si="104"/>
        <v>020</v>
      </c>
      <c r="E1520" s="161" t="s">
        <v>7369</v>
      </c>
      <c r="F1520" t="s">
        <v>17168</v>
      </c>
      <c r="G1520" t="s">
        <v>7370</v>
      </c>
      <c r="H1520" s="209">
        <v>32</v>
      </c>
      <c r="I1520" s="209" t="s">
        <v>1845</v>
      </c>
      <c r="J1520" s="209">
        <v>20</v>
      </c>
      <c r="K1520" s="209">
        <v>317600</v>
      </c>
      <c r="L1520" s="209">
        <v>210100</v>
      </c>
      <c r="M1520" s="209">
        <v>404</v>
      </c>
      <c r="N1520" s="209">
        <v>3018</v>
      </c>
      <c r="O1520" s="209">
        <v>4001</v>
      </c>
      <c r="P1520" s="376">
        <v>41192</v>
      </c>
      <c r="Q1520" s="248"/>
      <c r="R1520" s="251"/>
      <c r="S1520" s="248"/>
      <c r="T1520" s="248" t="s">
        <v>16014</v>
      </c>
      <c r="U1520" s="248" t="s">
        <v>16270</v>
      </c>
    </row>
    <row r="1521" spans="1:21" s="1" customFormat="1" ht="23.25" customHeight="1" x14ac:dyDescent="0.25">
      <c r="A1521" t="s">
        <v>7371</v>
      </c>
      <c r="B1521" t="str">
        <f t="shared" si="102"/>
        <v>32</v>
      </c>
      <c r="C1521" t="str">
        <f t="shared" si="103"/>
        <v>L06</v>
      </c>
      <c r="D1521" t="str">
        <f t="shared" si="104"/>
        <v>021</v>
      </c>
      <c r="E1521" s="161" t="s">
        <v>7372</v>
      </c>
      <c r="F1521" t="s">
        <v>17168</v>
      </c>
      <c r="G1521" t="s">
        <v>7373</v>
      </c>
      <c r="H1521" s="209">
        <v>32</v>
      </c>
      <c r="I1521" s="209" t="s">
        <v>1845</v>
      </c>
      <c r="J1521" s="209">
        <v>21</v>
      </c>
      <c r="K1521" s="209">
        <v>317600</v>
      </c>
      <c r="L1521" s="209">
        <v>210100</v>
      </c>
      <c r="M1521" s="209">
        <v>404</v>
      </c>
      <c r="N1521" s="209">
        <v>3018</v>
      </c>
      <c r="O1521" s="209">
        <v>4001</v>
      </c>
      <c r="P1521" s="376">
        <v>41193</v>
      </c>
      <c r="Q1521" s="248"/>
      <c r="R1521" s="251"/>
      <c r="S1521" s="248"/>
      <c r="T1521" s="248" t="s">
        <v>16014</v>
      </c>
      <c r="U1521" s="248" t="s">
        <v>16270</v>
      </c>
    </row>
    <row r="1522" spans="1:21" s="1" customFormat="1" ht="23.25" customHeight="1" x14ac:dyDescent="0.25">
      <c r="A1522" t="s">
        <v>5914</v>
      </c>
      <c r="B1522" t="str">
        <f t="shared" si="102"/>
        <v>32</v>
      </c>
      <c r="C1522" t="str">
        <f t="shared" si="103"/>
        <v>L00</v>
      </c>
      <c r="D1522" t="str">
        <f t="shared" si="104"/>
        <v>H35</v>
      </c>
      <c r="E1522" s="161" t="s">
        <v>5915</v>
      </c>
      <c r="F1522" t="s">
        <v>17168</v>
      </c>
      <c r="G1522" t="s">
        <v>5916</v>
      </c>
      <c r="H1522" s="209">
        <v>32</v>
      </c>
      <c r="I1522" s="209" t="s">
        <v>2258</v>
      </c>
      <c r="J1522" s="209" t="s">
        <v>5917</v>
      </c>
      <c r="K1522" s="209">
        <v>317600</v>
      </c>
      <c r="L1522" s="209">
        <v>210100</v>
      </c>
      <c r="M1522" s="209">
        <v>404</v>
      </c>
      <c r="N1522" s="209">
        <v>3018</v>
      </c>
      <c r="O1522" s="209">
        <v>4001</v>
      </c>
      <c r="P1522" s="376">
        <v>41194</v>
      </c>
      <c r="Q1522" s="248"/>
      <c r="R1522" s="251"/>
      <c r="S1522" s="248"/>
      <c r="T1522" s="248" t="s">
        <v>16014</v>
      </c>
      <c r="U1522" s="248" t="s">
        <v>16270</v>
      </c>
    </row>
    <row r="1523" spans="1:21" s="1" customFormat="1" ht="23.25" customHeight="1" x14ac:dyDescent="0.25">
      <c r="A1523" t="s">
        <v>5918</v>
      </c>
      <c r="B1523" t="str">
        <f t="shared" si="102"/>
        <v>32</v>
      </c>
      <c r="C1523" t="str">
        <f t="shared" si="103"/>
        <v>L00</v>
      </c>
      <c r="D1523" t="str">
        <f t="shared" si="104"/>
        <v>H36</v>
      </c>
      <c r="E1523" s="161" t="s">
        <v>5919</v>
      </c>
      <c r="F1523" t="s">
        <v>17168</v>
      </c>
      <c r="G1523" t="s">
        <v>5920</v>
      </c>
      <c r="H1523" s="209">
        <v>32</v>
      </c>
      <c r="I1523" s="209" t="s">
        <v>2258</v>
      </c>
      <c r="J1523" s="209" t="s">
        <v>5921</v>
      </c>
      <c r="K1523" s="209">
        <v>317600</v>
      </c>
      <c r="L1523" s="209">
        <v>210100</v>
      </c>
      <c r="M1523" s="209">
        <v>404</v>
      </c>
      <c r="N1523" s="209">
        <v>3018</v>
      </c>
      <c r="O1523" s="209">
        <v>4001</v>
      </c>
      <c r="P1523" s="376">
        <v>41195</v>
      </c>
      <c r="Q1523" s="248"/>
      <c r="R1523" s="251"/>
      <c r="S1523" s="248"/>
      <c r="T1523" s="248" t="s">
        <v>16014</v>
      </c>
      <c r="U1523" s="248" t="s">
        <v>16270</v>
      </c>
    </row>
    <row r="1524" spans="1:21" s="1" customFormat="1" ht="23.25" customHeight="1" x14ac:dyDescent="0.25">
      <c r="A1524" t="s">
        <v>4870</v>
      </c>
      <c r="B1524" t="str">
        <f t="shared" si="102"/>
        <v>32</v>
      </c>
      <c r="C1524" t="str">
        <f t="shared" si="103"/>
        <v>L00</v>
      </c>
      <c r="D1524" t="str">
        <f t="shared" si="104"/>
        <v>E42</v>
      </c>
      <c r="E1524" s="161" t="s">
        <v>4871</v>
      </c>
      <c r="F1524" t="s">
        <v>17168</v>
      </c>
      <c r="G1524" t="s">
        <v>4871</v>
      </c>
      <c r="H1524" s="209">
        <v>32</v>
      </c>
      <c r="I1524" s="209" t="s">
        <v>2258</v>
      </c>
      <c r="J1524" s="209" t="s">
        <v>4872</v>
      </c>
      <c r="K1524" s="209">
        <v>317600</v>
      </c>
      <c r="L1524" s="209">
        <v>210100</v>
      </c>
      <c r="M1524" s="209">
        <v>404</v>
      </c>
      <c r="N1524" s="209">
        <v>3018</v>
      </c>
      <c r="O1524" s="209">
        <v>4001</v>
      </c>
      <c r="P1524" s="376">
        <v>41196</v>
      </c>
      <c r="Q1524" s="248"/>
      <c r="R1524" s="251"/>
      <c r="S1524" s="248"/>
      <c r="T1524" s="248" t="s">
        <v>16014</v>
      </c>
      <c r="U1524" s="248" t="s">
        <v>16270</v>
      </c>
    </row>
    <row r="1525" spans="1:21" s="1" customFormat="1" ht="23.25" customHeight="1" x14ac:dyDescent="0.25">
      <c r="A1525" t="s">
        <v>7473</v>
      </c>
      <c r="B1525" t="str">
        <f t="shared" si="102"/>
        <v>32</v>
      </c>
      <c r="C1525" t="str">
        <f t="shared" si="103"/>
        <v>L06</v>
      </c>
      <c r="D1525" t="str">
        <f t="shared" si="104"/>
        <v>055</v>
      </c>
      <c r="E1525" s="161" t="s">
        <v>7474</v>
      </c>
      <c r="F1525" t="s">
        <v>17168</v>
      </c>
      <c r="G1525" t="s">
        <v>7475</v>
      </c>
      <c r="H1525" s="209">
        <v>32</v>
      </c>
      <c r="I1525" s="209" t="s">
        <v>1845</v>
      </c>
      <c r="J1525" s="209">
        <v>55</v>
      </c>
      <c r="K1525" s="209">
        <v>317600</v>
      </c>
      <c r="L1525" s="209">
        <v>210100</v>
      </c>
      <c r="M1525" s="209">
        <v>404</v>
      </c>
      <c r="N1525" s="209">
        <v>3018</v>
      </c>
      <c r="O1525" s="209">
        <v>4001</v>
      </c>
      <c r="P1525" s="376">
        <v>41198</v>
      </c>
      <c r="Q1525" s="248"/>
      <c r="R1525" s="251"/>
      <c r="S1525" s="248"/>
      <c r="T1525" s="248" t="s">
        <v>16014</v>
      </c>
      <c r="U1525" s="248" t="s">
        <v>16270</v>
      </c>
    </row>
    <row r="1526" spans="1:21" s="1" customFormat="1" ht="23.25" customHeight="1" x14ac:dyDescent="0.25">
      <c r="A1526" t="s">
        <v>15325</v>
      </c>
      <c r="B1526" s="8">
        <v>32</v>
      </c>
      <c r="C1526" t="s">
        <v>1845</v>
      </c>
      <c r="D1526" s="63">
        <v>62</v>
      </c>
      <c r="E1526" s="161" t="s">
        <v>15326</v>
      </c>
      <c r="F1526" t="s">
        <v>17168</v>
      </c>
      <c r="G1526" s="161" t="s">
        <v>15326</v>
      </c>
      <c r="H1526" s="209">
        <v>32</v>
      </c>
      <c r="I1526" s="209" t="s">
        <v>1845</v>
      </c>
      <c r="J1526" s="209">
        <v>62</v>
      </c>
      <c r="K1526" s="209">
        <v>317600</v>
      </c>
      <c r="L1526" s="209">
        <v>210100</v>
      </c>
      <c r="M1526" s="209">
        <v>404</v>
      </c>
      <c r="N1526" s="209">
        <v>3018</v>
      </c>
      <c r="O1526" s="209">
        <v>4001</v>
      </c>
      <c r="P1526" s="376">
        <v>41199</v>
      </c>
      <c r="Q1526"/>
      <c r="R1526" s="251"/>
      <c r="S1526" s="248"/>
      <c r="T1526" s="248" t="s">
        <v>16014</v>
      </c>
      <c r="U1526" s="248" t="s">
        <v>16270</v>
      </c>
    </row>
    <row r="1527" spans="1:21" s="1" customFormat="1" ht="23.25" customHeight="1" x14ac:dyDescent="0.25">
      <c r="A1527" t="s">
        <v>15327</v>
      </c>
      <c r="B1527" s="8">
        <v>32</v>
      </c>
      <c r="C1527" t="s">
        <v>1845</v>
      </c>
      <c r="D1527" s="63">
        <v>63</v>
      </c>
      <c r="E1527" s="161" t="s">
        <v>15328</v>
      </c>
      <c r="F1527" t="s">
        <v>17168</v>
      </c>
      <c r="G1527" s="161" t="s">
        <v>15328</v>
      </c>
      <c r="H1527" s="209">
        <v>32</v>
      </c>
      <c r="I1527" s="209" t="s">
        <v>1845</v>
      </c>
      <c r="J1527" s="209">
        <v>63</v>
      </c>
      <c r="K1527" s="209">
        <v>317600</v>
      </c>
      <c r="L1527" s="209">
        <v>210100</v>
      </c>
      <c r="M1527" s="209">
        <v>404</v>
      </c>
      <c r="N1527" s="209">
        <v>3018</v>
      </c>
      <c r="O1527" s="209">
        <v>4001</v>
      </c>
      <c r="P1527" s="376">
        <v>41200</v>
      </c>
      <c r="Q1527"/>
      <c r="R1527" s="251"/>
      <c r="S1527" s="248"/>
      <c r="T1527" s="248" t="s">
        <v>16014</v>
      </c>
      <c r="U1527" s="248" t="s">
        <v>16270</v>
      </c>
    </row>
    <row r="1528" spans="1:21" s="1" customFormat="1" ht="23.25" customHeight="1" x14ac:dyDescent="0.25">
      <c r="A1528" t="s">
        <v>15337</v>
      </c>
      <c r="B1528" s="8">
        <v>32</v>
      </c>
      <c r="C1528" t="s">
        <v>1845</v>
      </c>
      <c r="D1528" s="63">
        <v>68</v>
      </c>
      <c r="E1528" s="161" t="s">
        <v>15338</v>
      </c>
      <c r="F1528" t="s">
        <v>17168</v>
      </c>
      <c r="G1528" s="161" t="s">
        <v>15338</v>
      </c>
      <c r="H1528" s="209">
        <v>32</v>
      </c>
      <c r="I1528" s="209" t="s">
        <v>1845</v>
      </c>
      <c r="J1528" s="209">
        <v>68</v>
      </c>
      <c r="K1528" s="209">
        <v>317600</v>
      </c>
      <c r="L1528" s="209">
        <v>210100</v>
      </c>
      <c r="M1528" s="209">
        <v>404</v>
      </c>
      <c r="N1528" s="209">
        <v>3018</v>
      </c>
      <c r="O1528" s="209">
        <v>4001</v>
      </c>
      <c r="P1528" s="376">
        <v>41201</v>
      </c>
      <c r="Q1528"/>
      <c r="R1528" s="251"/>
      <c r="S1528" s="248"/>
      <c r="T1528" s="248" t="s">
        <v>16014</v>
      </c>
      <c r="U1528" s="248" t="s">
        <v>16270</v>
      </c>
    </row>
    <row r="1529" spans="1:21" s="1" customFormat="1" ht="23.25" customHeight="1" x14ac:dyDescent="0.25">
      <c r="A1529" t="s">
        <v>15339</v>
      </c>
      <c r="B1529" s="8">
        <v>32</v>
      </c>
      <c r="C1529" t="s">
        <v>1845</v>
      </c>
      <c r="D1529" s="63">
        <v>69</v>
      </c>
      <c r="E1529" s="161" t="s">
        <v>15340</v>
      </c>
      <c r="F1529" t="s">
        <v>17168</v>
      </c>
      <c r="G1529" s="161" t="s">
        <v>15340</v>
      </c>
      <c r="H1529" s="209">
        <v>32</v>
      </c>
      <c r="I1529" s="209" t="s">
        <v>1845</v>
      </c>
      <c r="J1529" s="209">
        <v>69</v>
      </c>
      <c r="K1529" s="209">
        <v>317600</v>
      </c>
      <c r="L1529" s="209">
        <v>210100</v>
      </c>
      <c r="M1529" s="209">
        <v>404</v>
      </c>
      <c r="N1529" s="209">
        <v>3018</v>
      </c>
      <c r="O1529" s="209">
        <v>4001</v>
      </c>
      <c r="P1529" s="376">
        <v>41202</v>
      </c>
      <c r="Q1529"/>
      <c r="R1529" s="251"/>
      <c r="S1529" s="248"/>
      <c r="T1529" s="248" t="s">
        <v>16014</v>
      </c>
      <c r="U1529" s="248" t="s">
        <v>16270</v>
      </c>
    </row>
    <row r="1530" spans="1:21" s="1" customFormat="1" ht="23.25" customHeight="1" x14ac:dyDescent="0.25">
      <c r="A1530" t="s">
        <v>15341</v>
      </c>
      <c r="B1530" s="8">
        <v>32</v>
      </c>
      <c r="C1530" t="s">
        <v>1845</v>
      </c>
      <c r="D1530" s="63">
        <v>70</v>
      </c>
      <c r="E1530" s="161" t="s">
        <v>15342</v>
      </c>
      <c r="F1530" t="s">
        <v>17168</v>
      </c>
      <c r="G1530" s="161" t="s">
        <v>15342</v>
      </c>
      <c r="H1530" s="209">
        <v>32</v>
      </c>
      <c r="I1530" s="209" t="s">
        <v>1845</v>
      </c>
      <c r="J1530" s="209">
        <v>70</v>
      </c>
      <c r="K1530" s="209">
        <v>317600</v>
      </c>
      <c r="L1530" s="209">
        <v>210100</v>
      </c>
      <c r="M1530" s="209">
        <v>404</v>
      </c>
      <c r="N1530" s="209">
        <v>3018</v>
      </c>
      <c r="O1530" s="209">
        <v>4001</v>
      </c>
      <c r="P1530" s="376">
        <v>41203</v>
      </c>
      <c r="Q1530"/>
      <c r="R1530" s="251"/>
      <c r="S1530" s="248"/>
      <c r="T1530" s="248" t="s">
        <v>16014</v>
      </c>
      <c r="U1530" s="248" t="s">
        <v>16270</v>
      </c>
    </row>
    <row r="1531" spans="1:21" s="1" customFormat="1" ht="23.25" customHeight="1" x14ac:dyDescent="0.25">
      <c r="A1531" t="s">
        <v>15343</v>
      </c>
      <c r="B1531" s="8">
        <v>32</v>
      </c>
      <c r="C1531" t="s">
        <v>1845</v>
      </c>
      <c r="D1531" s="63">
        <v>71</v>
      </c>
      <c r="E1531" s="161" t="s">
        <v>15344</v>
      </c>
      <c r="F1531" t="s">
        <v>17168</v>
      </c>
      <c r="G1531" s="161" t="s">
        <v>15344</v>
      </c>
      <c r="H1531" s="209">
        <v>32</v>
      </c>
      <c r="I1531" s="209" t="s">
        <v>1845</v>
      </c>
      <c r="J1531" s="209">
        <v>71</v>
      </c>
      <c r="K1531" s="209">
        <v>317600</v>
      </c>
      <c r="L1531" s="209">
        <v>210100</v>
      </c>
      <c r="M1531" s="209">
        <v>404</v>
      </c>
      <c r="N1531" s="209">
        <v>3018</v>
      </c>
      <c r="O1531" s="209">
        <v>4001</v>
      </c>
      <c r="P1531" s="376">
        <v>41204</v>
      </c>
      <c r="Q1531"/>
      <c r="R1531" s="251"/>
      <c r="S1531" s="248"/>
      <c r="T1531" s="248" t="s">
        <v>16014</v>
      </c>
      <c r="U1531" s="248" t="s">
        <v>16270</v>
      </c>
    </row>
    <row r="1532" spans="1:21" s="1" customFormat="1" ht="23.25" customHeight="1" x14ac:dyDescent="0.25">
      <c r="A1532" t="s">
        <v>15345</v>
      </c>
      <c r="B1532" s="8">
        <v>32</v>
      </c>
      <c r="C1532" t="s">
        <v>1845</v>
      </c>
      <c r="D1532" s="63">
        <v>72</v>
      </c>
      <c r="E1532" s="161" t="s">
        <v>15346</v>
      </c>
      <c r="F1532" t="s">
        <v>17168</v>
      </c>
      <c r="G1532" s="161" t="s">
        <v>15346</v>
      </c>
      <c r="H1532" s="209">
        <v>32</v>
      </c>
      <c r="I1532" s="209" t="s">
        <v>1845</v>
      </c>
      <c r="J1532" s="209">
        <v>72</v>
      </c>
      <c r="K1532" s="209">
        <v>317600</v>
      </c>
      <c r="L1532" s="209">
        <v>210100</v>
      </c>
      <c r="M1532" s="209">
        <v>404</v>
      </c>
      <c r="N1532" s="209">
        <v>3018</v>
      </c>
      <c r="O1532" s="209">
        <v>4001</v>
      </c>
      <c r="P1532" s="376">
        <v>41205</v>
      </c>
      <c r="Q1532"/>
      <c r="R1532" s="251"/>
      <c r="S1532" s="248"/>
      <c r="T1532" s="248" t="s">
        <v>16014</v>
      </c>
      <c r="U1532" s="248" t="s">
        <v>16270</v>
      </c>
    </row>
    <row r="1533" spans="1:21" s="1" customFormat="1" ht="23.25" customHeight="1" x14ac:dyDescent="0.25">
      <c r="A1533" t="s">
        <v>7458</v>
      </c>
      <c r="B1533" t="str">
        <f t="shared" ref="B1533:B1596" si="105">LEFT(A1533,2)</f>
        <v>32</v>
      </c>
      <c r="C1533" t="str">
        <f t="shared" ref="C1533:C1596" si="106">MID(A1533,4,3)</f>
        <v>L06</v>
      </c>
      <c r="D1533" t="str">
        <f t="shared" ref="D1533:D1596" si="107">RIGHT(A1533,3)</f>
        <v>050</v>
      </c>
      <c r="E1533" s="161" t="s">
        <v>7459</v>
      </c>
      <c r="F1533" t="s">
        <v>17168</v>
      </c>
      <c r="G1533" t="s">
        <v>7460</v>
      </c>
      <c r="H1533" s="209">
        <v>32</v>
      </c>
      <c r="I1533" s="209" t="s">
        <v>1845</v>
      </c>
      <c r="J1533" s="209">
        <v>50</v>
      </c>
      <c r="K1533" s="209">
        <v>317600</v>
      </c>
      <c r="L1533" s="209">
        <v>210100</v>
      </c>
      <c r="M1533" s="209">
        <v>404</v>
      </c>
      <c r="N1533" s="209">
        <v>3018</v>
      </c>
      <c r="O1533" s="209">
        <v>4001</v>
      </c>
      <c r="P1533" s="376">
        <v>41206</v>
      </c>
      <c r="Q1533" s="248"/>
      <c r="R1533" s="251"/>
      <c r="S1533" s="248"/>
      <c r="T1533" s="248" t="s">
        <v>16014</v>
      </c>
      <c r="U1533" s="248" t="s">
        <v>16270</v>
      </c>
    </row>
    <row r="1534" spans="1:21" s="1" customFormat="1" ht="23.25" customHeight="1" x14ac:dyDescent="0.25">
      <c r="A1534" t="s">
        <v>7318</v>
      </c>
      <c r="B1534" t="str">
        <f t="shared" si="105"/>
        <v>32</v>
      </c>
      <c r="C1534" t="str">
        <f t="shared" si="106"/>
        <v>L06</v>
      </c>
      <c r="D1534" t="str">
        <f t="shared" si="107"/>
        <v>003</v>
      </c>
      <c r="E1534" s="161" t="s">
        <v>7319</v>
      </c>
      <c r="F1534" t="s">
        <v>17168</v>
      </c>
      <c r="G1534" t="s">
        <v>7320</v>
      </c>
      <c r="H1534" s="209">
        <v>32</v>
      </c>
      <c r="I1534" s="209" t="s">
        <v>1845</v>
      </c>
      <c r="J1534" s="209">
        <v>3</v>
      </c>
      <c r="K1534" s="209">
        <v>317600</v>
      </c>
      <c r="L1534" s="209">
        <v>210100</v>
      </c>
      <c r="M1534" s="209">
        <v>404</v>
      </c>
      <c r="N1534" s="209">
        <v>3018</v>
      </c>
      <c r="O1534" s="209">
        <v>4001</v>
      </c>
      <c r="P1534" s="376">
        <v>41207</v>
      </c>
      <c r="Q1534" s="248"/>
      <c r="R1534" s="251"/>
      <c r="S1534" s="248"/>
      <c r="T1534" s="248" t="s">
        <v>16014</v>
      </c>
      <c r="U1534" s="248" t="s">
        <v>16270</v>
      </c>
    </row>
    <row r="1535" spans="1:21" s="1" customFormat="1" ht="23.25" customHeight="1" x14ac:dyDescent="0.25">
      <c r="A1535" t="s">
        <v>7315</v>
      </c>
      <c r="B1535" t="str">
        <f t="shared" si="105"/>
        <v>32</v>
      </c>
      <c r="C1535" t="str">
        <f t="shared" si="106"/>
        <v>L06</v>
      </c>
      <c r="D1535" t="str">
        <f t="shared" si="107"/>
        <v>002</v>
      </c>
      <c r="E1535" s="161" t="s">
        <v>7316</v>
      </c>
      <c r="F1535" t="s">
        <v>17168</v>
      </c>
      <c r="G1535" t="s">
        <v>7317</v>
      </c>
      <c r="H1535" s="209">
        <v>32</v>
      </c>
      <c r="I1535" s="209" t="s">
        <v>1845</v>
      </c>
      <c r="J1535" s="209">
        <v>2</v>
      </c>
      <c r="K1535" s="209">
        <v>317600</v>
      </c>
      <c r="L1535" s="209">
        <v>210100</v>
      </c>
      <c r="M1535" s="209">
        <v>404</v>
      </c>
      <c r="N1535" s="209">
        <v>3018</v>
      </c>
      <c r="O1535" s="209">
        <v>4001</v>
      </c>
      <c r="P1535" s="376">
        <v>41208</v>
      </c>
      <c r="Q1535" s="248"/>
      <c r="R1535" s="251"/>
      <c r="S1535" s="248"/>
      <c r="T1535" s="248" t="s">
        <v>16014</v>
      </c>
      <c r="U1535" s="248" t="s">
        <v>16270</v>
      </c>
    </row>
    <row r="1536" spans="1:21" s="1" customFormat="1" ht="23.25" customHeight="1" x14ac:dyDescent="0.25">
      <c r="A1536" t="s">
        <v>7461</v>
      </c>
      <c r="B1536" t="str">
        <f t="shared" si="105"/>
        <v>32</v>
      </c>
      <c r="C1536" t="str">
        <f t="shared" si="106"/>
        <v>L06</v>
      </c>
      <c r="D1536" t="str">
        <f t="shared" si="107"/>
        <v>051</v>
      </c>
      <c r="E1536" s="161" t="s">
        <v>7462</v>
      </c>
      <c r="F1536" t="s">
        <v>17168</v>
      </c>
      <c r="G1536" t="s">
        <v>7463</v>
      </c>
      <c r="H1536" s="209">
        <v>32</v>
      </c>
      <c r="I1536" s="209" t="s">
        <v>1845</v>
      </c>
      <c r="J1536" s="209">
        <v>51</v>
      </c>
      <c r="K1536" s="209">
        <v>317600</v>
      </c>
      <c r="L1536" s="209">
        <v>210100</v>
      </c>
      <c r="M1536" s="209">
        <v>404</v>
      </c>
      <c r="N1536" s="209">
        <v>3018</v>
      </c>
      <c r="O1536" s="209">
        <v>4001</v>
      </c>
      <c r="P1536" s="376">
        <v>41209</v>
      </c>
      <c r="Q1536" s="248"/>
      <c r="R1536" s="251"/>
      <c r="S1536" s="248"/>
      <c r="T1536" s="248" t="s">
        <v>16014</v>
      </c>
      <c r="U1536" s="248" t="s">
        <v>16270</v>
      </c>
    </row>
    <row r="1537" spans="1:21" s="1" customFormat="1" ht="23.25" customHeight="1" x14ac:dyDescent="0.25">
      <c r="A1537" t="s">
        <v>7464</v>
      </c>
      <c r="B1537" t="str">
        <f t="shared" si="105"/>
        <v>32</v>
      </c>
      <c r="C1537" t="str">
        <f t="shared" si="106"/>
        <v>L06</v>
      </c>
      <c r="D1537" t="str">
        <f t="shared" si="107"/>
        <v>052</v>
      </c>
      <c r="E1537" s="161" t="s">
        <v>7465</v>
      </c>
      <c r="F1537" t="s">
        <v>17168</v>
      </c>
      <c r="G1537" t="s">
        <v>7466</v>
      </c>
      <c r="H1537" s="209">
        <v>32</v>
      </c>
      <c r="I1537" s="209" t="s">
        <v>1845</v>
      </c>
      <c r="J1537" s="209">
        <v>52</v>
      </c>
      <c r="K1537" s="209">
        <v>317600</v>
      </c>
      <c r="L1537" s="209">
        <v>210100</v>
      </c>
      <c r="M1537" s="209">
        <v>404</v>
      </c>
      <c r="N1537" s="209">
        <v>3018</v>
      </c>
      <c r="O1537" s="209">
        <v>4001</v>
      </c>
      <c r="P1537" s="376">
        <v>41210</v>
      </c>
      <c r="Q1537" s="248"/>
      <c r="R1537" s="251"/>
      <c r="S1537" s="248"/>
      <c r="T1537" s="248" t="s">
        <v>16014</v>
      </c>
      <c r="U1537" s="248" t="s">
        <v>16270</v>
      </c>
    </row>
    <row r="1538" spans="1:21" s="1" customFormat="1" ht="23.25" customHeight="1" x14ac:dyDescent="0.25">
      <c r="A1538" t="s">
        <v>7326</v>
      </c>
      <c r="B1538" t="str">
        <f t="shared" si="105"/>
        <v>32</v>
      </c>
      <c r="C1538" t="str">
        <f t="shared" si="106"/>
        <v>L06</v>
      </c>
      <c r="D1538" t="str">
        <f t="shared" si="107"/>
        <v>006</v>
      </c>
      <c r="E1538" s="161" t="s">
        <v>7327</v>
      </c>
      <c r="F1538" t="s">
        <v>17168</v>
      </c>
      <c r="G1538" t="s">
        <v>7328</v>
      </c>
      <c r="H1538" s="209">
        <v>32</v>
      </c>
      <c r="I1538" s="209" t="s">
        <v>1845</v>
      </c>
      <c r="J1538" s="209">
        <v>6</v>
      </c>
      <c r="K1538" s="209">
        <v>317600</v>
      </c>
      <c r="L1538" s="209">
        <v>210100</v>
      </c>
      <c r="M1538" s="209">
        <v>404</v>
      </c>
      <c r="N1538" s="209">
        <v>3018</v>
      </c>
      <c r="O1538" s="209">
        <v>4001</v>
      </c>
      <c r="P1538" s="376">
        <v>41212</v>
      </c>
      <c r="Q1538" s="248"/>
      <c r="R1538" s="251"/>
      <c r="S1538" s="248"/>
      <c r="T1538" s="248" t="s">
        <v>16014</v>
      </c>
      <c r="U1538" s="248" t="s">
        <v>16270</v>
      </c>
    </row>
    <row r="1539" spans="1:21" s="1" customFormat="1" ht="23.25" customHeight="1" x14ac:dyDescent="0.25">
      <c r="A1539" t="s">
        <v>7323</v>
      </c>
      <c r="B1539" t="str">
        <f t="shared" si="105"/>
        <v>32</v>
      </c>
      <c r="C1539" t="str">
        <f t="shared" si="106"/>
        <v>L06</v>
      </c>
      <c r="D1539" t="str">
        <f t="shared" si="107"/>
        <v>005</v>
      </c>
      <c r="E1539" s="161" t="s">
        <v>7324</v>
      </c>
      <c r="F1539" t="s">
        <v>17168</v>
      </c>
      <c r="G1539" t="s">
        <v>7325</v>
      </c>
      <c r="H1539" s="209">
        <v>32</v>
      </c>
      <c r="I1539" s="209" t="s">
        <v>1845</v>
      </c>
      <c r="J1539" s="209">
        <v>5</v>
      </c>
      <c r="K1539" s="209">
        <v>317600</v>
      </c>
      <c r="L1539" s="209">
        <v>210100</v>
      </c>
      <c r="M1539" s="209">
        <v>404</v>
      </c>
      <c r="N1539" s="209">
        <v>3018</v>
      </c>
      <c r="O1539" s="209">
        <v>4001</v>
      </c>
      <c r="P1539" s="376">
        <v>41213</v>
      </c>
      <c r="Q1539" s="248"/>
      <c r="R1539" s="251"/>
      <c r="S1539" s="248"/>
      <c r="T1539" s="248" t="s">
        <v>16014</v>
      </c>
      <c r="U1539" s="248" t="s">
        <v>16270</v>
      </c>
    </row>
    <row r="1540" spans="1:21" s="1" customFormat="1" ht="23.25" customHeight="1" x14ac:dyDescent="0.25">
      <c r="A1540" t="s">
        <v>7321</v>
      </c>
      <c r="B1540" t="str">
        <f t="shared" si="105"/>
        <v>32</v>
      </c>
      <c r="C1540" t="str">
        <f t="shared" si="106"/>
        <v>L06</v>
      </c>
      <c r="D1540" t="str">
        <f t="shared" si="107"/>
        <v>004</v>
      </c>
      <c r="E1540" s="161" t="s">
        <v>7322</v>
      </c>
      <c r="F1540" t="s">
        <v>17168</v>
      </c>
      <c r="G1540" t="s">
        <v>7322</v>
      </c>
      <c r="H1540" s="209">
        <v>32</v>
      </c>
      <c r="I1540" s="209" t="s">
        <v>1845</v>
      </c>
      <c r="J1540" s="209">
        <v>4</v>
      </c>
      <c r="K1540" s="209">
        <v>317600</v>
      </c>
      <c r="L1540" s="209">
        <v>210100</v>
      </c>
      <c r="M1540" s="209">
        <v>404</v>
      </c>
      <c r="N1540" s="209">
        <v>3018</v>
      </c>
      <c r="O1540" s="209">
        <v>4001</v>
      </c>
      <c r="P1540" s="376">
        <v>41214</v>
      </c>
      <c r="Q1540" s="248"/>
      <c r="R1540" s="251"/>
      <c r="S1540" s="248"/>
      <c r="T1540" s="248" t="s">
        <v>16014</v>
      </c>
      <c r="U1540" s="248" t="s">
        <v>16270</v>
      </c>
    </row>
    <row r="1541" spans="1:21" s="1" customFormat="1" ht="23.25" customHeight="1" x14ac:dyDescent="0.25">
      <c r="A1541" t="s">
        <v>4023</v>
      </c>
      <c r="B1541" t="str">
        <f t="shared" si="105"/>
        <v>32</v>
      </c>
      <c r="C1541" t="str">
        <f t="shared" si="106"/>
        <v>L00</v>
      </c>
      <c r="D1541" t="str">
        <f t="shared" si="107"/>
        <v>C17</v>
      </c>
      <c r="E1541" s="161" t="s">
        <v>4024</v>
      </c>
      <c r="F1541" t="s">
        <v>1552</v>
      </c>
      <c r="G1541" t="s">
        <v>4025</v>
      </c>
      <c r="H1541" s="209">
        <v>32</v>
      </c>
      <c r="I1541" s="209" t="s">
        <v>2258</v>
      </c>
      <c r="J1541" s="209" t="s">
        <v>4026</v>
      </c>
      <c r="K1541" s="209">
        <v>318122</v>
      </c>
      <c r="L1541" s="209">
        <v>210100</v>
      </c>
      <c r="M1541" s="209">
        <v>404</v>
      </c>
      <c r="N1541" s="209">
        <v>3019</v>
      </c>
      <c r="O1541" s="209">
        <v>4001</v>
      </c>
      <c r="P1541" s="376">
        <v>41215</v>
      </c>
      <c r="Q1541" s="248"/>
      <c r="R1541" s="251"/>
      <c r="S1541" s="248"/>
      <c r="T1541" s="248" t="s">
        <v>16014</v>
      </c>
      <c r="U1541" s="248" t="s">
        <v>16270</v>
      </c>
    </row>
    <row r="1542" spans="1:21" s="1" customFormat="1" ht="23.25" customHeight="1" x14ac:dyDescent="0.25">
      <c r="A1542" t="s">
        <v>6107</v>
      </c>
      <c r="B1542" t="str">
        <f t="shared" si="105"/>
        <v>32</v>
      </c>
      <c r="C1542" t="str">
        <f t="shared" si="106"/>
        <v>L01</v>
      </c>
      <c r="D1542" t="str">
        <f t="shared" si="107"/>
        <v>015</v>
      </c>
      <c r="E1542" s="161" t="s">
        <v>6108</v>
      </c>
      <c r="F1542" t="s">
        <v>1552</v>
      </c>
      <c r="G1542" t="s">
        <v>6109</v>
      </c>
      <c r="H1542" s="209">
        <v>32</v>
      </c>
      <c r="I1542" s="209" t="s">
        <v>1825</v>
      </c>
      <c r="J1542" s="209">
        <v>15</v>
      </c>
      <c r="K1542" s="209">
        <v>318122</v>
      </c>
      <c r="L1542" s="209">
        <v>210100</v>
      </c>
      <c r="M1542" s="209">
        <v>404</v>
      </c>
      <c r="N1542" s="209">
        <v>3019</v>
      </c>
      <c r="O1542" s="209">
        <v>4001</v>
      </c>
      <c r="P1542" s="376">
        <v>41216</v>
      </c>
      <c r="Q1542" s="248"/>
      <c r="R1542" s="251"/>
      <c r="S1542" s="248"/>
      <c r="T1542" s="248" t="s">
        <v>16014</v>
      </c>
      <c r="U1542" s="248" t="s">
        <v>16270</v>
      </c>
    </row>
    <row r="1543" spans="1:21" s="1" customFormat="1" ht="23.25" customHeight="1" x14ac:dyDescent="0.25">
      <c r="A1543" t="s">
        <v>4475</v>
      </c>
      <c r="B1543" t="str">
        <f t="shared" si="105"/>
        <v>32</v>
      </c>
      <c r="C1543" t="str">
        <f t="shared" si="106"/>
        <v>L00</v>
      </c>
      <c r="D1543" t="str">
        <f t="shared" si="107"/>
        <v>D40</v>
      </c>
      <c r="E1543" s="161" t="s">
        <v>4476</v>
      </c>
      <c r="F1543" t="s">
        <v>17168</v>
      </c>
      <c r="G1543" t="s">
        <v>4477</v>
      </c>
      <c r="H1543" s="209">
        <v>32</v>
      </c>
      <c r="I1543" s="209" t="s">
        <v>2258</v>
      </c>
      <c r="J1543" s="209" t="s">
        <v>4478</v>
      </c>
      <c r="K1543" s="209">
        <v>318122</v>
      </c>
      <c r="L1543" s="209">
        <v>210100</v>
      </c>
      <c r="M1543" s="209">
        <v>404</v>
      </c>
      <c r="N1543" s="209">
        <v>3019</v>
      </c>
      <c r="O1543" s="209">
        <v>4001</v>
      </c>
      <c r="P1543" s="376">
        <v>41219</v>
      </c>
      <c r="Q1543" s="248"/>
      <c r="R1543" s="251"/>
      <c r="S1543" s="248"/>
      <c r="T1543" s="248" t="s">
        <v>16014</v>
      </c>
      <c r="U1543" s="248" t="s">
        <v>16270</v>
      </c>
    </row>
    <row r="1544" spans="1:21" s="1" customFormat="1" ht="23.25" customHeight="1" x14ac:dyDescent="0.25">
      <c r="A1544" t="s">
        <v>4471</v>
      </c>
      <c r="B1544" t="str">
        <f t="shared" si="105"/>
        <v>32</v>
      </c>
      <c r="C1544" t="str">
        <f t="shared" si="106"/>
        <v>L00</v>
      </c>
      <c r="D1544" t="str">
        <f t="shared" si="107"/>
        <v>D39</v>
      </c>
      <c r="E1544" s="161" t="s">
        <v>4472</v>
      </c>
      <c r="F1544" t="s">
        <v>17168</v>
      </c>
      <c r="G1544" t="s">
        <v>4473</v>
      </c>
      <c r="H1544" s="209">
        <v>32</v>
      </c>
      <c r="I1544" s="209" t="s">
        <v>2258</v>
      </c>
      <c r="J1544" s="209" t="s">
        <v>4474</v>
      </c>
      <c r="K1544" s="209">
        <v>318122</v>
      </c>
      <c r="L1544" s="209">
        <v>210100</v>
      </c>
      <c r="M1544" s="209">
        <v>404</v>
      </c>
      <c r="N1544" s="209">
        <v>3019</v>
      </c>
      <c r="O1544" s="209">
        <v>4001</v>
      </c>
      <c r="P1544" s="376">
        <v>41220</v>
      </c>
      <c r="Q1544" s="248"/>
      <c r="R1544" s="251"/>
      <c r="S1544" s="248"/>
      <c r="T1544" s="248" t="s">
        <v>16014</v>
      </c>
      <c r="U1544" s="248" t="s">
        <v>16270</v>
      </c>
    </row>
    <row r="1545" spans="1:21" s="1" customFormat="1" ht="23.25" customHeight="1" x14ac:dyDescent="0.25">
      <c r="A1545" t="s">
        <v>4479</v>
      </c>
      <c r="B1545" t="str">
        <f t="shared" si="105"/>
        <v>32</v>
      </c>
      <c r="C1545" t="str">
        <f t="shared" si="106"/>
        <v>L00</v>
      </c>
      <c r="D1545" t="str">
        <f t="shared" si="107"/>
        <v>D41</v>
      </c>
      <c r="E1545" s="161" t="s">
        <v>4480</v>
      </c>
      <c r="F1545" t="s">
        <v>17168</v>
      </c>
      <c r="G1545" t="s">
        <v>4481</v>
      </c>
      <c r="H1545" s="209">
        <v>32</v>
      </c>
      <c r="I1545" s="209" t="s">
        <v>2258</v>
      </c>
      <c r="J1545" s="209" t="s">
        <v>4482</v>
      </c>
      <c r="K1545" s="209">
        <v>318122</v>
      </c>
      <c r="L1545" s="209">
        <v>210100</v>
      </c>
      <c r="M1545" s="209">
        <v>404</v>
      </c>
      <c r="N1545" s="209">
        <v>3019</v>
      </c>
      <c r="O1545" s="209">
        <v>4001</v>
      </c>
      <c r="P1545" s="376">
        <v>41221</v>
      </c>
      <c r="Q1545" s="248"/>
      <c r="R1545" s="251"/>
      <c r="S1545" s="248"/>
      <c r="T1545" s="248" t="s">
        <v>16014</v>
      </c>
      <c r="U1545" s="248" t="s">
        <v>16270</v>
      </c>
    </row>
    <row r="1546" spans="1:21" s="1" customFormat="1" ht="23.25" customHeight="1" x14ac:dyDescent="0.25">
      <c r="A1546" t="s">
        <v>4499</v>
      </c>
      <c r="B1546" t="str">
        <f t="shared" si="105"/>
        <v>32</v>
      </c>
      <c r="C1546" t="str">
        <f t="shared" si="106"/>
        <v>L00</v>
      </c>
      <c r="D1546" t="str">
        <f t="shared" si="107"/>
        <v>D46</v>
      </c>
      <c r="E1546" s="161" t="s">
        <v>4500</v>
      </c>
      <c r="F1546" t="s">
        <v>17168</v>
      </c>
      <c r="G1546" t="s">
        <v>4501</v>
      </c>
      <c r="H1546" s="209">
        <v>32</v>
      </c>
      <c r="I1546" s="209" t="s">
        <v>2258</v>
      </c>
      <c r="J1546" s="209" t="s">
        <v>4502</v>
      </c>
      <c r="K1546" s="209">
        <v>318122</v>
      </c>
      <c r="L1546" s="209">
        <v>210100</v>
      </c>
      <c r="M1546" s="209">
        <v>404</v>
      </c>
      <c r="N1546" s="209">
        <v>3019</v>
      </c>
      <c r="O1546" s="209">
        <v>4001</v>
      </c>
      <c r="P1546" s="376">
        <v>41222</v>
      </c>
      <c r="Q1546" s="248"/>
      <c r="R1546" s="251"/>
      <c r="S1546" s="248"/>
      <c r="T1546" s="248" t="s">
        <v>16014</v>
      </c>
      <c r="U1546" s="248" t="s">
        <v>16270</v>
      </c>
    </row>
    <row r="1547" spans="1:21" s="1" customFormat="1" ht="23.25" customHeight="1" x14ac:dyDescent="0.25">
      <c r="A1547" t="s">
        <v>6101</v>
      </c>
      <c r="B1547" t="str">
        <f t="shared" si="105"/>
        <v>32</v>
      </c>
      <c r="C1547" t="str">
        <f t="shared" si="106"/>
        <v>L01</v>
      </c>
      <c r="D1547" t="str">
        <f t="shared" si="107"/>
        <v>013</v>
      </c>
      <c r="E1547" s="161" t="s">
        <v>6102</v>
      </c>
      <c r="F1547" t="s">
        <v>17168</v>
      </c>
      <c r="G1547" t="s">
        <v>6103</v>
      </c>
      <c r="H1547" s="209">
        <v>32</v>
      </c>
      <c r="I1547" s="209" t="s">
        <v>1825</v>
      </c>
      <c r="J1547" s="209">
        <v>13</v>
      </c>
      <c r="K1547" s="209">
        <v>318122</v>
      </c>
      <c r="L1547" s="209">
        <v>210100</v>
      </c>
      <c r="M1547" s="209">
        <v>404</v>
      </c>
      <c r="N1547" s="209">
        <v>3019</v>
      </c>
      <c r="O1547" s="209">
        <v>4001</v>
      </c>
      <c r="P1547" s="376">
        <v>41223</v>
      </c>
      <c r="Q1547" s="248"/>
      <c r="R1547" s="251"/>
      <c r="S1547" s="248"/>
      <c r="T1547" s="248" t="s">
        <v>16014</v>
      </c>
      <c r="U1547" s="248" t="s">
        <v>16270</v>
      </c>
    </row>
    <row r="1548" spans="1:21" s="1" customFormat="1" ht="23.25" customHeight="1" x14ac:dyDescent="0.25">
      <c r="A1548" t="s">
        <v>6104</v>
      </c>
      <c r="B1548" t="str">
        <f t="shared" si="105"/>
        <v>32</v>
      </c>
      <c r="C1548" t="str">
        <f t="shared" si="106"/>
        <v>L01</v>
      </c>
      <c r="D1548" t="str">
        <f t="shared" si="107"/>
        <v>014</v>
      </c>
      <c r="E1548" s="161" t="s">
        <v>6105</v>
      </c>
      <c r="F1548" t="s">
        <v>17168</v>
      </c>
      <c r="G1548" t="s">
        <v>6106</v>
      </c>
      <c r="H1548" s="209">
        <v>32</v>
      </c>
      <c r="I1548" s="209" t="s">
        <v>1825</v>
      </c>
      <c r="J1548" s="209">
        <v>14</v>
      </c>
      <c r="K1548" s="209">
        <v>318122</v>
      </c>
      <c r="L1548" s="209">
        <v>210100</v>
      </c>
      <c r="M1548" s="209">
        <v>404</v>
      </c>
      <c r="N1548" s="209">
        <v>3019</v>
      </c>
      <c r="O1548" s="209">
        <v>4001</v>
      </c>
      <c r="P1548" s="376">
        <v>41224</v>
      </c>
      <c r="Q1548" s="248"/>
      <c r="R1548" s="251"/>
      <c r="S1548" s="248"/>
      <c r="T1548" s="248" t="s">
        <v>16014</v>
      </c>
      <c r="U1548" s="248" t="s">
        <v>16270</v>
      </c>
    </row>
    <row r="1549" spans="1:21" s="1" customFormat="1" ht="23.25" customHeight="1" x14ac:dyDescent="0.25">
      <c r="A1549" t="s">
        <v>2479</v>
      </c>
      <c r="B1549" t="str">
        <f t="shared" si="105"/>
        <v>32</v>
      </c>
      <c r="C1549" t="str">
        <f t="shared" si="106"/>
        <v>L00</v>
      </c>
      <c r="D1549" t="str">
        <f t="shared" si="107"/>
        <v>339</v>
      </c>
      <c r="E1549" s="161" t="s">
        <v>2480</v>
      </c>
      <c r="F1549" t="s">
        <v>17168</v>
      </c>
      <c r="G1549" t="s">
        <v>2481</v>
      </c>
      <c r="H1549" s="209">
        <v>32</v>
      </c>
      <c r="I1549" s="209" t="s">
        <v>2258</v>
      </c>
      <c r="J1549" s="209">
        <v>339</v>
      </c>
      <c r="K1549" s="209">
        <v>318122</v>
      </c>
      <c r="L1549" s="209">
        <v>210100</v>
      </c>
      <c r="M1549" s="209">
        <v>404</v>
      </c>
      <c r="N1549" s="209">
        <v>3019</v>
      </c>
      <c r="O1549" s="209">
        <v>4001</v>
      </c>
      <c r="P1549" s="376">
        <v>41225</v>
      </c>
      <c r="Q1549" s="248"/>
      <c r="R1549" s="251"/>
      <c r="S1549" s="248"/>
      <c r="T1549" s="248" t="s">
        <v>16014</v>
      </c>
      <c r="U1549" s="248" t="s">
        <v>16270</v>
      </c>
    </row>
    <row r="1550" spans="1:21" s="1" customFormat="1" ht="23.25" customHeight="1" x14ac:dyDescent="0.25">
      <c r="A1550" t="s">
        <v>6086</v>
      </c>
      <c r="B1550" t="str">
        <f t="shared" si="105"/>
        <v>32</v>
      </c>
      <c r="C1550" t="str">
        <f t="shared" si="106"/>
        <v>L01</v>
      </c>
      <c r="D1550" t="str">
        <f t="shared" si="107"/>
        <v>008</v>
      </c>
      <c r="E1550" s="161" t="s">
        <v>6087</v>
      </c>
      <c r="F1550" t="s">
        <v>17168</v>
      </c>
      <c r="G1550" t="s">
        <v>6088</v>
      </c>
      <c r="H1550" s="209">
        <v>32</v>
      </c>
      <c r="I1550" s="209" t="s">
        <v>1825</v>
      </c>
      <c r="J1550" s="209">
        <v>8</v>
      </c>
      <c r="K1550" s="209">
        <v>318122</v>
      </c>
      <c r="L1550" s="209">
        <v>210100</v>
      </c>
      <c r="M1550" s="209">
        <v>404</v>
      </c>
      <c r="N1550" s="209">
        <v>3019</v>
      </c>
      <c r="O1550" s="209">
        <v>4001</v>
      </c>
      <c r="P1550" s="376">
        <v>41226</v>
      </c>
      <c r="Q1550" s="248"/>
      <c r="R1550" s="251"/>
      <c r="S1550" s="248"/>
      <c r="T1550" s="248" t="s">
        <v>16014</v>
      </c>
      <c r="U1550" s="248" t="s">
        <v>16270</v>
      </c>
    </row>
    <row r="1551" spans="1:21" s="1" customFormat="1" ht="23.25" customHeight="1" x14ac:dyDescent="0.25">
      <c r="A1551" t="s">
        <v>6089</v>
      </c>
      <c r="B1551" t="str">
        <f t="shared" si="105"/>
        <v>32</v>
      </c>
      <c r="C1551" t="str">
        <f t="shared" si="106"/>
        <v>L01</v>
      </c>
      <c r="D1551" t="str">
        <f t="shared" si="107"/>
        <v>009</v>
      </c>
      <c r="E1551" s="161" t="s">
        <v>6090</v>
      </c>
      <c r="F1551" t="s">
        <v>17168</v>
      </c>
      <c r="G1551" t="s">
        <v>6091</v>
      </c>
      <c r="H1551" s="209">
        <v>32</v>
      </c>
      <c r="I1551" s="209" t="s">
        <v>1825</v>
      </c>
      <c r="J1551" s="209">
        <v>9</v>
      </c>
      <c r="K1551" s="209">
        <v>318122</v>
      </c>
      <c r="L1551" s="209">
        <v>210100</v>
      </c>
      <c r="M1551" s="209">
        <v>404</v>
      </c>
      <c r="N1551" s="209">
        <v>3019</v>
      </c>
      <c r="O1551" s="209">
        <v>4001</v>
      </c>
      <c r="P1551" s="376">
        <v>41227</v>
      </c>
      <c r="Q1551" s="248"/>
      <c r="R1551" s="251"/>
      <c r="S1551" s="248"/>
      <c r="T1551" s="248" t="s">
        <v>16014</v>
      </c>
      <c r="U1551" s="248" t="s">
        <v>16270</v>
      </c>
    </row>
    <row r="1552" spans="1:21" s="1" customFormat="1" ht="23.25" customHeight="1" x14ac:dyDescent="0.25">
      <c r="A1552" t="s">
        <v>3876</v>
      </c>
      <c r="B1552" t="str">
        <f t="shared" si="105"/>
        <v>32</v>
      </c>
      <c r="C1552" t="str">
        <f t="shared" si="106"/>
        <v>L00</v>
      </c>
      <c r="D1552" t="str">
        <f t="shared" si="107"/>
        <v>B79</v>
      </c>
      <c r="E1552" s="161" t="s">
        <v>3877</v>
      </c>
      <c r="F1552" t="s">
        <v>17168</v>
      </c>
      <c r="G1552" t="s">
        <v>3878</v>
      </c>
      <c r="H1552" s="209">
        <v>32</v>
      </c>
      <c r="I1552" s="209" t="s">
        <v>2258</v>
      </c>
      <c r="J1552" s="209" t="s">
        <v>3879</v>
      </c>
      <c r="K1552" s="209">
        <v>318122</v>
      </c>
      <c r="L1552" s="209">
        <v>210100</v>
      </c>
      <c r="M1552" s="209">
        <v>404</v>
      </c>
      <c r="N1552" s="209">
        <v>3019</v>
      </c>
      <c r="O1552" s="209">
        <v>4001</v>
      </c>
      <c r="P1552" s="376">
        <v>41228</v>
      </c>
      <c r="Q1552" s="248"/>
      <c r="R1552" s="251"/>
      <c r="S1552" s="248"/>
      <c r="T1552" s="248" t="s">
        <v>16014</v>
      </c>
      <c r="U1552" s="248" t="s">
        <v>16270</v>
      </c>
    </row>
    <row r="1553" spans="1:21" s="1" customFormat="1" ht="23.25" customHeight="1" x14ac:dyDescent="0.25">
      <c r="A1553" t="s">
        <v>3904</v>
      </c>
      <c r="B1553" t="str">
        <f t="shared" si="105"/>
        <v>32</v>
      </c>
      <c r="C1553" t="str">
        <f t="shared" si="106"/>
        <v>L00</v>
      </c>
      <c r="D1553" t="str">
        <f t="shared" si="107"/>
        <v>B86</v>
      </c>
      <c r="E1553" s="161" t="s">
        <v>3905</v>
      </c>
      <c r="F1553" t="s">
        <v>17168</v>
      </c>
      <c r="G1553" t="s">
        <v>3906</v>
      </c>
      <c r="H1553" s="209">
        <v>32</v>
      </c>
      <c r="I1553" s="209" t="s">
        <v>2258</v>
      </c>
      <c r="J1553" s="209" t="s">
        <v>3907</v>
      </c>
      <c r="K1553" s="209">
        <v>318122</v>
      </c>
      <c r="L1553" s="209">
        <v>210100</v>
      </c>
      <c r="M1553" s="209">
        <v>404</v>
      </c>
      <c r="N1553" s="209">
        <v>3019</v>
      </c>
      <c r="O1553" s="209">
        <v>4001</v>
      </c>
      <c r="P1553" s="376">
        <v>41229</v>
      </c>
      <c r="Q1553" s="248"/>
      <c r="R1553" s="251"/>
      <c r="S1553" s="248"/>
      <c r="T1553" s="248" t="s">
        <v>16014</v>
      </c>
      <c r="U1553" s="248" t="s">
        <v>16270</v>
      </c>
    </row>
    <row r="1554" spans="1:21" s="1" customFormat="1" ht="23.25" customHeight="1" x14ac:dyDescent="0.25">
      <c r="A1554" t="s">
        <v>6092</v>
      </c>
      <c r="B1554" t="str">
        <f t="shared" si="105"/>
        <v>32</v>
      </c>
      <c r="C1554" t="str">
        <f t="shared" si="106"/>
        <v>L01</v>
      </c>
      <c r="D1554" t="str">
        <f t="shared" si="107"/>
        <v>010</v>
      </c>
      <c r="E1554" s="161" t="s">
        <v>6093</v>
      </c>
      <c r="F1554" t="s">
        <v>17168</v>
      </c>
      <c r="G1554" t="s">
        <v>6094</v>
      </c>
      <c r="H1554" s="209">
        <v>32</v>
      </c>
      <c r="I1554" s="209" t="s">
        <v>1825</v>
      </c>
      <c r="J1554" s="209">
        <v>10</v>
      </c>
      <c r="K1554" s="209">
        <v>318122</v>
      </c>
      <c r="L1554" s="209">
        <v>210100</v>
      </c>
      <c r="M1554" s="209">
        <v>404</v>
      </c>
      <c r="N1554" s="209">
        <v>3019</v>
      </c>
      <c r="O1554" s="209">
        <v>4001</v>
      </c>
      <c r="P1554" s="376">
        <v>41230</v>
      </c>
      <c r="Q1554" s="248"/>
      <c r="R1554" s="251"/>
      <c r="S1554" s="248"/>
      <c r="T1554" s="248" t="s">
        <v>16014</v>
      </c>
      <c r="U1554" s="248" t="s">
        <v>16270</v>
      </c>
    </row>
    <row r="1555" spans="1:21" s="1" customFormat="1" ht="23.25" customHeight="1" x14ac:dyDescent="0.25">
      <c r="A1555" t="s">
        <v>3860</v>
      </c>
      <c r="B1555" t="str">
        <f t="shared" si="105"/>
        <v>32</v>
      </c>
      <c r="C1555" t="str">
        <f t="shared" si="106"/>
        <v>L00</v>
      </c>
      <c r="D1555" t="str">
        <f t="shared" si="107"/>
        <v>B75</v>
      </c>
      <c r="E1555" s="161" t="s">
        <v>3861</v>
      </c>
      <c r="F1555" t="s">
        <v>17168</v>
      </c>
      <c r="G1555" t="s">
        <v>3862</v>
      </c>
      <c r="H1555" s="209">
        <v>32</v>
      </c>
      <c r="I1555" s="209" t="s">
        <v>2258</v>
      </c>
      <c r="J1555" s="209" t="s">
        <v>3863</v>
      </c>
      <c r="K1555" s="209">
        <v>318122</v>
      </c>
      <c r="L1555" s="209">
        <v>210100</v>
      </c>
      <c r="M1555" s="209">
        <v>404</v>
      </c>
      <c r="N1555" s="209">
        <v>3019</v>
      </c>
      <c r="O1555" s="209">
        <v>4001</v>
      </c>
      <c r="P1555" s="376">
        <v>41231</v>
      </c>
      <c r="Q1555" s="248"/>
      <c r="R1555" s="251"/>
      <c r="S1555" s="248"/>
      <c r="T1555" s="248" t="s">
        <v>16014</v>
      </c>
      <c r="U1555" s="248" t="s">
        <v>16270</v>
      </c>
    </row>
    <row r="1556" spans="1:21" s="1" customFormat="1" ht="23.25" customHeight="1" x14ac:dyDescent="0.25">
      <c r="A1556" t="s">
        <v>3856</v>
      </c>
      <c r="B1556" t="str">
        <f t="shared" si="105"/>
        <v>32</v>
      </c>
      <c r="C1556" t="str">
        <f t="shared" si="106"/>
        <v>L00</v>
      </c>
      <c r="D1556" t="str">
        <f t="shared" si="107"/>
        <v>B74</v>
      </c>
      <c r="E1556" s="161" t="s">
        <v>3857</v>
      </c>
      <c r="F1556" t="s">
        <v>17168</v>
      </c>
      <c r="G1556" t="s">
        <v>3858</v>
      </c>
      <c r="H1556" s="209">
        <v>32</v>
      </c>
      <c r="I1556" s="209" t="s">
        <v>2258</v>
      </c>
      <c r="J1556" s="209" t="s">
        <v>3859</v>
      </c>
      <c r="K1556" s="209">
        <v>318122</v>
      </c>
      <c r="L1556" s="209">
        <v>210100</v>
      </c>
      <c r="M1556" s="209">
        <v>404</v>
      </c>
      <c r="N1556" s="209">
        <v>3019</v>
      </c>
      <c r="O1556" s="209">
        <v>4001</v>
      </c>
      <c r="P1556" s="376">
        <v>41232</v>
      </c>
      <c r="Q1556" s="248"/>
      <c r="R1556" s="251"/>
      <c r="S1556" s="248"/>
      <c r="T1556" s="248" t="s">
        <v>16014</v>
      </c>
      <c r="U1556" s="248" t="s">
        <v>16270</v>
      </c>
    </row>
    <row r="1557" spans="1:21" s="1" customFormat="1" ht="23.25" customHeight="1" x14ac:dyDescent="0.25">
      <c r="A1557" t="s">
        <v>3872</v>
      </c>
      <c r="B1557" t="str">
        <f t="shared" si="105"/>
        <v>32</v>
      </c>
      <c r="C1557" t="str">
        <f t="shared" si="106"/>
        <v>L00</v>
      </c>
      <c r="D1557" t="str">
        <f t="shared" si="107"/>
        <v>B78</v>
      </c>
      <c r="E1557" s="161" t="s">
        <v>3873</v>
      </c>
      <c r="F1557" t="s">
        <v>17168</v>
      </c>
      <c r="G1557" t="s">
        <v>3874</v>
      </c>
      <c r="H1557" s="209">
        <v>32</v>
      </c>
      <c r="I1557" s="209" t="s">
        <v>2258</v>
      </c>
      <c r="J1557" s="209" t="s">
        <v>3875</v>
      </c>
      <c r="K1557" s="209">
        <v>318122</v>
      </c>
      <c r="L1557" s="209">
        <v>210100</v>
      </c>
      <c r="M1557" s="209">
        <v>404</v>
      </c>
      <c r="N1557" s="209">
        <v>3019</v>
      </c>
      <c r="O1557" s="209">
        <v>4001</v>
      </c>
      <c r="P1557" s="376">
        <v>41233</v>
      </c>
      <c r="Q1557" s="248"/>
      <c r="R1557" s="251"/>
      <c r="S1557" s="248"/>
      <c r="T1557" s="248" t="s">
        <v>16014</v>
      </c>
      <c r="U1557" s="248" t="s">
        <v>16270</v>
      </c>
    </row>
    <row r="1558" spans="1:21" s="1" customFormat="1" ht="23.25" customHeight="1" x14ac:dyDescent="0.25">
      <c r="A1558" t="s">
        <v>3868</v>
      </c>
      <c r="B1558" t="str">
        <f t="shared" si="105"/>
        <v>32</v>
      </c>
      <c r="C1558" t="str">
        <f t="shared" si="106"/>
        <v>L00</v>
      </c>
      <c r="D1558" t="str">
        <f t="shared" si="107"/>
        <v>B77</v>
      </c>
      <c r="E1558" s="161" t="s">
        <v>3869</v>
      </c>
      <c r="F1558" t="s">
        <v>17168</v>
      </c>
      <c r="G1558" t="s">
        <v>3870</v>
      </c>
      <c r="H1558" s="209">
        <v>32</v>
      </c>
      <c r="I1558" s="209" t="s">
        <v>2258</v>
      </c>
      <c r="J1558" s="209" t="s">
        <v>3871</v>
      </c>
      <c r="K1558" s="209">
        <v>318122</v>
      </c>
      <c r="L1558" s="209">
        <v>210100</v>
      </c>
      <c r="M1558" s="209">
        <v>404</v>
      </c>
      <c r="N1558" s="209">
        <v>3019</v>
      </c>
      <c r="O1558" s="209">
        <v>4001</v>
      </c>
      <c r="P1558" s="376">
        <v>41234</v>
      </c>
      <c r="Q1558" s="248"/>
      <c r="R1558" s="251"/>
      <c r="S1558" s="248"/>
      <c r="T1558" s="248" t="s">
        <v>16014</v>
      </c>
      <c r="U1558" s="248" t="s">
        <v>16270</v>
      </c>
    </row>
    <row r="1559" spans="1:21" s="1" customFormat="1" ht="23.25" customHeight="1" x14ac:dyDescent="0.25">
      <c r="A1559" t="s">
        <v>3916</v>
      </c>
      <c r="B1559" t="str">
        <f t="shared" si="105"/>
        <v>32</v>
      </c>
      <c r="C1559" t="str">
        <f t="shared" si="106"/>
        <v>L00</v>
      </c>
      <c r="D1559" t="str">
        <f t="shared" si="107"/>
        <v>B89</v>
      </c>
      <c r="E1559" s="161" t="s">
        <v>3917</v>
      </c>
      <c r="F1559" t="s">
        <v>17168</v>
      </c>
      <c r="G1559" t="s">
        <v>3918</v>
      </c>
      <c r="H1559" s="209">
        <v>32</v>
      </c>
      <c r="I1559" s="209" t="s">
        <v>2258</v>
      </c>
      <c r="J1559" s="209" t="s">
        <v>3919</v>
      </c>
      <c r="K1559" s="209">
        <v>318122</v>
      </c>
      <c r="L1559" s="209">
        <v>210100</v>
      </c>
      <c r="M1559" s="209">
        <v>404</v>
      </c>
      <c r="N1559" s="209">
        <v>3019</v>
      </c>
      <c r="O1559" s="209">
        <v>4001</v>
      </c>
      <c r="P1559" s="376">
        <v>41235</v>
      </c>
      <c r="Q1559" s="248"/>
      <c r="R1559" s="251"/>
      <c r="S1559" s="248"/>
      <c r="T1559" s="248" t="s">
        <v>16014</v>
      </c>
      <c r="U1559" s="248" t="s">
        <v>16270</v>
      </c>
    </row>
    <row r="1560" spans="1:21" s="1" customFormat="1" ht="23.25" customHeight="1" x14ac:dyDescent="0.25">
      <c r="A1560" t="s">
        <v>3864</v>
      </c>
      <c r="B1560" t="str">
        <f t="shared" si="105"/>
        <v>32</v>
      </c>
      <c r="C1560" t="str">
        <f t="shared" si="106"/>
        <v>L00</v>
      </c>
      <c r="D1560" t="str">
        <f t="shared" si="107"/>
        <v>B76</v>
      </c>
      <c r="E1560" s="161" t="s">
        <v>3865</v>
      </c>
      <c r="F1560" t="s">
        <v>17168</v>
      </c>
      <c r="G1560" t="s">
        <v>3866</v>
      </c>
      <c r="H1560" s="209">
        <v>32</v>
      </c>
      <c r="I1560" s="209" t="s">
        <v>2258</v>
      </c>
      <c r="J1560" s="209" t="s">
        <v>3867</v>
      </c>
      <c r="K1560" s="209">
        <v>318122</v>
      </c>
      <c r="L1560" s="209">
        <v>210100</v>
      </c>
      <c r="M1560" s="209">
        <v>404</v>
      </c>
      <c r="N1560" s="209">
        <v>3019</v>
      </c>
      <c r="O1560" s="209">
        <v>4001</v>
      </c>
      <c r="P1560" s="376">
        <v>41236</v>
      </c>
      <c r="Q1560" s="248"/>
      <c r="R1560" s="251"/>
      <c r="S1560" s="248"/>
      <c r="T1560" s="248" t="s">
        <v>16014</v>
      </c>
      <c r="U1560" s="248" t="s">
        <v>16270</v>
      </c>
    </row>
    <row r="1561" spans="1:21" s="1" customFormat="1" ht="23.25" customHeight="1" x14ac:dyDescent="0.25">
      <c r="A1561" t="s">
        <v>3912</v>
      </c>
      <c r="B1561" t="str">
        <f t="shared" si="105"/>
        <v>32</v>
      </c>
      <c r="C1561" t="str">
        <f t="shared" si="106"/>
        <v>L00</v>
      </c>
      <c r="D1561" t="str">
        <f t="shared" si="107"/>
        <v>B88</v>
      </c>
      <c r="E1561" s="161" t="s">
        <v>3913</v>
      </c>
      <c r="F1561" t="s">
        <v>17168</v>
      </c>
      <c r="G1561" t="s">
        <v>3914</v>
      </c>
      <c r="H1561" s="209">
        <v>32</v>
      </c>
      <c r="I1561" s="209" t="s">
        <v>2258</v>
      </c>
      <c r="J1561" s="209" t="s">
        <v>3915</v>
      </c>
      <c r="K1561" s="209">
        <v>318122</v>
      </c>
      <c r="L1561" s="209">
        <v>210100</v>
      </c>
      <c r="M1561" s="209">
        <v>404</v>
      </c>
      <c r="N1561" s="209">
        <v>3019</v>
      </c>
      <c r="O1561" s="209">
        <v>4001</v>
      </c>
      <c r="P1561" s="376">
        <v>41237</v>
      </c>
      <c r="Q1561" s="248"/>
      <c r="R1561" s="251"/>
      <c r="S1561" s="248"/>
      <c r="T1561" s="248" t="s">
        <v>16014</v>
      </c>
      <c r="U1561" s="248" t="s">
        <v>16270</v>
      </c>
    </row>
    <row r="1562" spans="1:21" s="1" customFormat="1" ht="23.25" customHeight="1" x14ac:dyDescent="0.25">
      <c r="A1562" t="s">
        <v>3900</v>
      </c>
      <c r="B1562" t="str">
        <f t="shared" si="105"/>
        <v>32</v>
      </c>
      <c r="C1562" t="str">
        <f t="shared" si="106"/>
        <v>L00</v>
      </c>
      <c r="D1562" t="str">
        <f t="shared" si="107"/>
        <v>B85</v>
      </c>
      <c r="E1562" s="161" t="s">
        <v>3901</v>
      </c>
      <c r="F1562" t="s">
        <v>17168</v>
      </c>
      <c r="G1562" t="s">
        <v>3902</v>
      </c>
      <c r="H1562" s="209">
        <v>32</v>
      </c>
      <c r="I1562" s="209" t="s">
        <v>2258</v>
      </c>
      <c r="J1562" s="209" t="s">
        <v>3903</v>
      </c>
      <c r="K1562" s="209">
        <v>318122</v>
      </c>
      <c r="L1562" s="209">
        <v>210100</v>
      </c>
      <c r="M1562" s="209">
        <v>404</v>
      </c>
      <c r="N1562" s="209">
        <v>3019</v>
      </c>
      <c r="O1562" s="209">
        <v>4001</v>
      </c>
      <c r="P1562" s="376">
        <v>41238</v>
      </c>
      <c r="Q1562" s="248"/>
      <c r="R1562" s="251"/>
      <c r="S1562" s="248"/>
      <c r="T1562" s="248" t="s">
        <v>16014</v>
      </c>
      <c r="U1562" s="248" t="s">
        <v>16270</v>
      </c>
    </row>
    <row r="1563" spans="1:21" s="1" customFormat="1" ht="23.25" customHeight="1" x14ac:dyDescent="0.25">
      <c r="A1563" t="s">
        <v>3908</v>
      </c>
      <c r="B1563" t="str">
        <f t="shared" si="105"/>
        <v>32</v>
      </c>
      <c r="C1563" t="str">
        <f t="shared" si="106"/>
        <v>L00</v>
      </c>
      <c r="D1563" t="str">
        <f t="shared" si="107"/>
        <v>B87</v>
      </c>
      <c r="E1563" s="161" t="s">
        <v>3909</v>
      </c>
      <c r="F1563" t="s">
        <v>17168</v>
      </c>
      <c r="G1563" t="s">
        <v>3910</v>
      </c>
      <c r="H1563" s="209">
        <v>32</v>
      </c>
      <c r="I1563" s="209" t="s">
        <v>2258</v>
      </c>
      <c r="J1563" s="209" t="s">
        <v>3911</v>
      </c>
      <c r="K1563" s="209">
        <v>318122</v>
      </c>
      <c r="L1563" s="209">
        <v>210100</v>
      </c>
      <c r="M1563" s="209">
        <v>404</v>
      </c>
      <c r="N1563" s="209">
        <v>3019</v>
      </c>
      <c r="O1563" s="209">
        <v>4001</v>
      </c>
      <c r="P1563" s="376">
        <v>41239</v>
      </c>
      <c r="Q1563" s="248"/>
      <c r="R1563" s="251"/>
      <c r="S1563" s="248"/>
      <c r="T1563" s="248" t="s">
        <v>16014</v>
      </c>
      <c r="U1563" s="248" t="s">
        <v>16270</v>
      </c>
    </row>
    <row r="1564" spans="1:21" s="1" customFormat="1" ht="23.25" customHeight="1" x14ac:dyDescent="0.25">
      <c r="A1564" t="s">
        <v>3892</v>
      </c>
      <c r="B1564" t="str">
        <f t="shared" si="105"/>
        <v>32</v>
      </c>
      <c r="C1564" t="str">
        <f t="shared" si="106"/>
        <v>L00</v>
      </c>
      <c r="D1564" t="str">
        <f t="shared" si="107"/>
        <v>B83</v>
      </c>
      <c r="E1564" s="161" t="s">
        <v>3893</v>
      </c>
      <c r="F1564" t="s">
        <v>17168</v>
      </c>
      <c r="G1564" t="s">
        <v>3894</v>
      </c>
      <c r="H1564" s="209">
        <v>32</v>
      </c>
      <c r="I1564" s="209" t="s">
        <v>2258</v>
      </c>
      <c r="J1564" s="209" t="s">
        <v>3895</v>
      </c>
      <c r="K1564" s="209">
        <v>318122</v>
      </c>
      <c r="L1564" s="209">
        <v>210100</v>
      </c>
      <c r="M1564" s="209">
        <v>404</v>
      </c>
      <c r="N1564" s="209">
        <v>3019</v>
      </c>
      <c r="O1564" s="209">
        <v>4001</v>
      </c>
      <c r="P1564" s="376">
        <v>41240</v>
      </c>
      <c r="Q1564" s="248"/>
      <c r="R1564" s="251"/>
      <c r="S1564" s="248"/>
      <c r="T1564" s="248" t="s">
        <v>16014</v>
      </c>
      <c r="U1564" s="248" t="s">
        <v>16270</v>
      </c>
    </row>
    <row r="1565" spans="1:21" s="1" customFormat="1" ht="23.25" customHeight="1" x14ac:dyDescent="0.25">
      <c r="A1565" t="s">
        <v>5251</v>
      </c>
      <c r="B1565" t="str">
        <f t="shared" si="105"/>
        <v>32</v>
      </c>
      <c r="C1565" t="str">
        <f t="shared" si="106"/>
        <v>L00</v>
      </c>
      <c r="D1565" t="str">
        <f t="shared" si="107"/>
        <v>F42</v>
      </c>
      <c r="E1565" s="161" t="s">
        <v>5252</v>
      </c>
      <c r="F1565" t="s">
        <v>17168</v>
      </c>
      <c r="G1565" t="s">
        <v>5253</v>
      </c>
      <c r="H1565" s="209">
        <v>32</v>
      </c>
      <c r="I1565" s="209" t="s">
        <v>2258</v>
      </c>
      <c r="J1565" s="209" t="s">
        <v>5254</v>
      </c>
      <c r="K1565" s="209">
        <v>318122</v>
      </c>
      <c r="L1565" s="209">
        <v>210100</v>
      </c>
      <c r="M1565" s="209">
        <v>404</v>
      </c>
      <c r="N1565" s="209">
        <v>3019</v>
      </c>
      <c r="O1565" s="209">
        <v>4001</v>
      </c>
      <c r="P1565" s="376">
        <v>41241</v>
      </c>
      <c r="Q1565" s="248"/>
      <c r="R1565" s="251"/>
      <c r="S1565" s="248"/>
      <c r="T1565" s="248" t="s">
        <v>16014</v>
      </c>
      <c r="U1565" s="248" t="s">
        <v>16270</v>
      </c>
    </row>
    <row r="1566" spans="1:21" s="1" customFormat="1" ht="23.25" customHeight="1" x14ac:dyDescent="0.25">
      <c r="A1566" t="s">
        <v>6095</v>
      </c>
      <c r="B1566" t="str">
        <f t="shared" si="105"/>
        <v>32</v>
      </c>
      <c r="C1566" t="str">
        <f t="shared" si="106"/>
        <v>L01</v>
      </c>
      <c r="D1566" t="str">
        <f t="shared" si="107"/>
        <v>011</v>
      </c>
      <c r="E1566" s="161" t="s">
        <v>6096</v>
      </c>
      <c r="F1566" t="s">
        <v>17168</v>
      </c>
      <c r="G1566" t="s">
        <v>6097</v>
      </c>
      <c r="H1566" s="209">
        <v>32</v>
      </c>
      <c r="I1566" s="209" t="s">
        <v>1825</v>
      </c>
      <c r="J1566" s="209">
        <v>11</v>
      </c>
      <c r="K1566" s="209">
        <v>318122</v>
      </c>
      <c r="L1566" s="209">
        <v>210100</v>
      </c>
      <c r="M1566" s="209">
        <v>404</v>
      </c>
      <c r="N1566" s="209">
        <v>3019</v>
      </c>
      <c r="O1566" s="209">
        <v>4001</v>
      </c>
      <c r="P1566" s="376">
        <v>41242</v>
      </c>
      <c r="Q1566" s="248"/>
      <c r="R1566" s="251"/>
      <c r="S1566" s="248"/>
      <c r="T1566" s="248" t="s">
        <v>16014</v>
      </c>
      <c r="U1566" s="248" t="s">
        <v>16270</v>
      </c>
    </row>
    <row r="1567" spans="1:21" s="1" customFormat="1" ht="23.25" customHeight="1" x14ac:dyDescent="0.25">
      <c r="A1567" t="s">
        <v>5331</v>
      </c>
      <c r="B1567" t="str">
        <f t="shared" si="105"/>
        <v>32</v>
      </c>
      <c r="C1567" t="str">
        <f t="shared" si="106"/>
        <v>L00</v>
      </c>
      <c r="D1567" t="str">
        <f t="shared" si="107"/>
        <v>F62</v>
      </c>
      <c r="E1567" s="161" t="s">
        <v>5332</v>
      </c>
      <c r="F1567" t="s">
        <v>17168</v>
      </c>
      <c r="G1567" t="s">
        <v>5333</v>
      </c>
      <c r="H1567" s="209">
        <v>32</v>
      </c>
      <c r="I1567" s="209" t="s">
        <v>2258</v>
      </c>
      <c r="J1567" s="209" t="s">
        <v>5334</v>
      </c>
      <c r="K1567" s="209">
        <v>318122</v>
      </c>
      <c r="L1567" s="209">
        <v>210100</v>
      </c>
      <c r="M1567" s="209">
        <v>404</v>
      </c>
      <c r="N1567" s="209">
        <v>3019</v>
      </c>
      <c r="O1567" s="209">
        <v>4001</v>
      </c>
      <c r="P1567" s="376">
        <v>41243</v>
      </c>
      <c r="Q1567" s="248"/>
      <c r="R1567" s="251"/>
      <c r="S1567" s="248"/>
      <c r="T1567" s="248" t="s">
        <v>16014</v>
      </c>
      <c r="U1567" s="248" t="s">
        <v>16270</v>
      </c>
    </row>
    <row r="1568" spans="1:21" s="1" customFormat="1" ht="23.25" customHeight="1" x14ac:dyDescent="0.25">
      <c r="A1568" t="s">
        <v>5163</v>
      </c>
      <c r="B1568" t="str">
        <f t="shared" si="105"/>
        <v>32</v>
      </c>
      <c r="C1568" t="str">
        <f t="shared" si="106"/>
        <v>L00</v>
      </c>
      <c r="D1568" t="str">
        <f t="shared" si="107"/>
        <v>F20</v>
      </c>
      <c r="E1568" s="161" t="s">
        <v>5164</v>
      </c>
      <c r="F1568" t="s">
        <v>17168</v>
      </c>
      <c r="G1568" t="s">
        <v>5165</v>
      </c>
      <c r="H1568" s="209">
        <v>32</v>
      </c>
      <c r="I1568" s="209" t="s">
        <v>2258</v>
      </c>
      <c r="J1568" s="209" t="s">
        <v>5166</v>
      </c>
      <c r="K1568" s="209">
        <v>318122</v>
      </c>
      <c r="L1568" s="209">
        <v>210100</v>
      </c>
      <c r="M1568" s="209">
        <v>404</v>
      </c>
      <c r="N1568" s="209">
        <v>3019</v>
      </c>
      <c r="O1568" s="209">
        <v>4001</v>
      </c>
      <c r="P1568" s="376">
        <v>41244</v>
      </c>
      <c r="Q1568" s="248"/>
      <c r="R1568" s="251"/>
      <c r="S1568" s="248"/>
      <c r="T1568" s="248" t="s">
        <v>16014</v>
      </c>
      <c r="U1568" s="248" t="s">
        <v>16270</v>
      </c>
    </row>
    <row r="1569" spans="1:21" s="1" customFormat="1" ht="23.25" customHeight="1" x14ac:dyDescent="0.25">
      <c r="A1569" t="s">
        <v>5287</v>
      </c>
      <c r="B1569" t="str">
        <f t="shared" si="105"/>
        <v>32</v>
      </c>
      <c r="C1569" t="str">
        <f t="shared" si="106"/>
        <v>L00</v>
      </c>
      <c r="D1569" t="str">
        <f t="shared" si="107"/>
        <v>F51</v>
      </c>
      <c r="E1569" s="161" t="s">
        <v>5288</v>
      </c>
      <c r="F1569" t="s">
        <v>17168</v>
      </c>
      <c r="G1569" t="s">
        <v>5289</v>
      </c>
      <c r="H1569" s="209">
        <v>32</v>
      </c>
      <c r="I1569" s="209" t="s">
        <v>2258</v>
      </c>
      <c r="J1569" s="209" t="s">
        <v>5290</v>
      </c>
      <c r="K1569" s="209">
        <v>318122</v>
      </c>
      <c r="L1569" s="209">
        <v>210100</v>
      </c>
      <c r="M1569" s="209">
        <v>404</v>
      </c>
      <c r="N1569" s="209">
        <v>3019</v>
      </c>
      <c r="O1569" s="209">
        <v>4001</v>
      </c>
      <c r="P1569" s="376">
        <v>41245</v>
      </c>
      <c r="Q1569" s="248"/>
      <c r="R1569" s="251"/>
      <c r="S1569" s="248"/>
      <c r="T1569" s="248" t="s">
        <v>16014</v>
      </c>
      <c r="U1569" s="248" t="s">
        <v>16270</v>
      </c>
    </row>
    <row r="1570" spans="1:21" s="1" customFormat="1" ht="23.25" customHeight="1" x14ac:dyDescent="0.25">
      <c r="A1570" t="s">
        <v>5247</v>
      </c>
      <c r="B1570" t="str">
        <f t="shared" si="105"/>
        <v>32</v>
      </c>
      <c r="C1570" t="str">
        <f t="shared" si="106"/>
        <v>L00</v>
      </c>
      <c r="D1570" t="str">
        <f t="shared" si="107"/>
        <v>F41</v>
      </c>
      <c r="E1570" s="161" t="s">
        <v>5248</v>
      </c>
      <c r="F1570" t="s">
        <v>17168</v>
      </c>
      <c r="G1570" t="s">
        <v>5249</v>
      </c>
      <c r="H1570" s="209">
        <v>32</v>
      </c>
      <c r="I1570" s="209" t="s">
        <v>2258</v>
      </c>
      <c r="J1570" s="209" t="s">
        <v>5250</v>
      </c>
      <c r="K1570" s="209">
        <v>318122</v>
      </c>
      <c r="L1570" s="209">
        <v>210100</v>
      </c>
      <c r="M1570" s="209">
        <v>404</v>
      </c>
      <c r="N1570" s="209">
        <v>3019</v>
      </c>
      <c r="O1570" s="209">
        <v>4001</v>
      </c>
      <c r="P1570" s="376">
        <v>41246</v>
      </c>
      <c r="Q1570" s="248"/>
      <c r="R1570" s="251"/>
      <c r="S1570" s="248"/>
      <c r="T1570" s="248" t="s">
        <v>16014</v>
      </c>
      <c r="U1570" s="248" t="s">
        <v>16270</v>
      </c>
    </row>
    <row r="1571" spans="1:21" s="1" customFormat="1" ht="23.25" customHeight="1" x14ac:dyDescent="0.25">
      <c r="A1571" t="s">
        <v>5327</v>
      </c>
      <c r="B1571" t="str">
        <f t="shared" si="105"/>
        <v>32</v>
      </c>
      <c r="C1571" t="str">
        <f t="shared" si="106"/>
        <v>L00</v>
      </c>
      <c r="D1571" t="str">
        <f t="shared" si="107"/>
        <v>F61</v>
      </c>
      <c r="E1571" s="161" t="s">
        <v>5328</v>
      </c>
      <c r="F1571" t="s">
        <v>17168</v>
      </c>
      <c r="G1571" t="s">
        <v>5329</v>
      </c>
      <c r="H1571" s="209">
        <v>32</v>
      </c>
      <c r="I1571" s="209" t="s">
        <v>2258</v>
      </c>
      <c r="J1571" s="209" t="s">
        <v>5330</v>
      </c>
      <c r="K1571" s="209">
        <v>318122</v>
      </c>
      <c r="L1571" s="209">
        <v>210100</v>
      </c>
      <c r="M1571" s="209">
        <v>404</v>
      </c>
      <c r="N1571" s="209">
        <v>3019</v>
      </c>
      <c r="O1571" s="209">
        <v>4001</v>
      </c>
      <c r="P1571" s="376">
        <v>41247</v>
      </c>
      <c r="Q1571" s="248"/>
      <c r="R1571" s="251"/>
      <c r="S1571" s="248"/>
      <c r="T1571" s="248" t="s">
        <v>16014</v>
      </c>
      <c r="U1571" s="248" t="s">
        <v>16270</v>
      </c>
    </row>
    <row r="1572" spans="1:21" s="1" customFormat="1" ht="23.25" customHeight="1" x14ac:dyDescent="0.25">
      <c r="A1572" t="s">
        <v>5415</v>
      </c>
      <c r="B1572" t="str">
        <f t="shared" si="105"/>
        <v>32</v>
      </c>
      <c r="C1572" t="str">
        <f t="shared" si="106"/>
        <v>L00</v>
      </c>
      <c r="D1572" t="str">
        <f t="shared" si="107"/>
        <v>F83</v>
      </c>
      <c r="E1572" s="161" t="s">
        <v>5416</v>
      </c>
      <c r="F1572" t="s">
        <v>17168</v>
      </c>
      <c r="G1572" t="s">
        <v>5417</v>
      </c>
      <c r="H1572" s="209">
        <v>32</v>
      </c>
      <c r="I1572" s="209" t="s">
        <v>2258</v>
      </c>
      <c r="J1572" s="209" t="s">
        <v>5418</v>
      </c>
      <c r="K1572" s="209">
        <v>318122</v>
      </c>
      <c r="L1572" s="209">
        <v>210100</v>
      </c>
      <c r="M1572" s="209">
        <v>404</v>
      </c>
      <c r="N1572" s="209">
        <v>3019</v>
      </c>
      <c r="O1572" s="209">
        <v>4001</v>
      </c>
      <c r="P1572" s="376">
        <v>41248</v>
      </c>
      <c r="Q1572" s="248"/>
      <c r="R1572" s="251"/>
      <c r="S1572" s="248"/>
      <c r="T1572" s="248" t="s">
        <v>16014</v>
      </c>
      <c r="U1572" s="248" t="s">
        <v>16270</v>
      </c>
    </row>
    <row r="1573" spans="1:21" s="1" customFormat="1" ht="23.25" customHeight="1" x14ac:dyDescent="0.25">
      <c r="A1573" t="s">
        <v>5291</v>
      </c>
      <c r="B1573" t="str">
        <f t="shared" si="105"/>
        <v>32</v>
      </c>
      <c r="C1573" t="str">
        <f t="shared" si="106"/>
        <v>L00</v>
      </c>
      <c r="D1573" t="str">
        <f t="shared" si="107"/>
        <v>F52</v>
      </c>
      <c r="E1573" s="161" t="s">
        <v>5292</v>
      </c>
      <c r="F1573" t="s">
        <v>17168</v>
      </c>
      <c r="G1573" t="s">
        <v>5293</v>
      </c>
      <c r="H1573" s="209">
        <v>32</v>
      </c>
      <c r="I1573" s="209" t="s">
        <v>2258</v>
      </c>
      <c r="J1573" s="209" t="s">
        <v>5294</v>
      </c>
      <c r="K1573" s="209">
        <v>318122</v>
      </c>
      <c r="L1573" s="209">
        <v>210100</v>
      </c>
      <c r="M1573" s="209">
        <v>404</v>
      </c>
      <c r="N1573" s="209">
        <v>3019</v>
      </c>
      <c r="O1573" s="209">
        <v>4001</v>
      </c>
      <c r="P1573" s="376">
        <v>41249</v>
      </c>
      <c r="Q1573" s="248"/>
      <c r="R1573" s="251"/>
      <c r="S1573" s="248"/>
      <c r="T1573" s="248" t="s">
        <v>16014</v>
      </c>
      <c r="U1573" s="248" t="s">
        <v>16270</v>
      </c>
    </row>
    <row r="1574" spans="1:21" s="1" customFormat="1" ht="23.25" customHeight="1" x14ac:dyDescent="0.25">
      <c r="A1574" t="s">
        <v>5391</v>
      </c>
      <c r="B1574" t="str">
        <f t="shared" si="105"/>
        <v>32</v>
      </c>
      <c r="C1574" t="str">
        <f t="shared" si="106"/>
        <v>L00</v>
      </c>
      <c r="D1574" t="str">
        <f t="shared" si="107"/>
        <v>F77</v>
      </c>
      <c r="E1574" s="161" t="s">
        <v>5392</v>
      </c>
      <c r="F1574" t="s">
        <v>17168</v>
      </c>
      <c r="G1574" t="s">
        <v>5393</v>
      </c>
      <c r="H1574" s="209">
        <v>32</v>
      </c>
      <c r="I1574" s="209" t="s">
        <v>2258</v>
      </c>
      <c r="J1574" s="209" t="s">
        <v>5394</v>
      </c>
      <c r="K1574" s="209">
        <v>318122</v>
      </c>
      <c r="L1574" s="209">
        <v>210100</v>
      </c>
      <c r="M1574" s="209">
        <v>404</v>
      </c>
      <c r="N1574" s="209">
        <v>3019</v>
      </c>
      <c r="O1574" s="209">
        <v>4001</v>
      </c>
      <c r="P1574" s="376">
        <v>41250</v>
      </c>
      <c r="Q1574" s="248"/>
      <c r="R1574" s="251"/>
      <c r="S1574" s="248"/>
      <c r="T1574" s="248" t="s">
        <v>16014</v>
      </c>
      <c r="U1574" s="248" t="s">
        <v>16270</v>
      </c>
    </row>
    <row r="1575" spans="1:21" s="1" customFormat="1" ht="23.25" customHeight="1" x14ac:dyDescent="0.25">
      <c r="A1575" t="s">
        <v>5375</v>
      </c>
      <c r="B1575" t="str">
        <f t="shared" si="105"/>
        <v>32</v>
      </c>
      <c r="C1575" t="str">
        <f t="shared" si="106"/>
        <v>L00</v>
      </c>
      <c r="D1575" t="str">
        <f t="shared" si="107"/>
        <v>F73</v>
      </c>
      <c r="E1575" s="161" t="s">
        <v>5376</v>
      </c>
      <c r="F1575" t="s">
        <v>17168</v>
      </c>
      <c r="G1575" t="s">
        <v>5377</v>
      </c>
      <c r="H1575" s="209">
        <v>32</v>
      </c>
      <c r="I1575" s="209" t="s">
        <v>2258</v>
      </c>
      <c r="J1575" s="209" t="s">
        <v>5378</v>
      </c>
      <c r="K1575" s="209">
        <v>318122</v>
      </c>
      <c r="L1575" s="209">
        <v>210100</v>
      </c>
      <c r="M1575" s="209">
        <v>404</v>
      </c>
      <c r="N1575" s="209">
        <v>3019</v>
      </c>
      <c r="O1575" s="209">
        <v>4001</v>
      </c>
      <c r="P1575" s="376">
        <v>41251</v>
      </c>
      <c r="Q1575" s="248"/>
      <c r="R1575" s="251"/>
      <c r="S1575" s="248"/>
      <c r="T1575" s="248" t="s">
        <v>16014</v>
      </c>
      <c r="U1575" s="248" t="s">
        <v>16270</v>
      </c>
    </row>
    <row r="1576" spans="1:21" s="1" customFormat="1" ht="23.25" customHeight="1" x14ac:dyDescent="0.25">
      <c r="A1576" t="s">
        <v>5371</v>
      </c>
      <c r="B1576" t="str">
        <f t="shared" si="105"/>
        <v>32</v>
      </c>
      <c r="C1576" t="str">
        <f t="shared" si="106"/>
        <v>L00</v>
      </c>
      <c r="D1576" t="str">
        <f t="shared" si="107"/>
        <v>F72</v>
      </c>
      <c r="E1576" s="161" t="s">
        <v>5372</v>
      </c>
      <c r="F1576" t="s">
        <v>17168</v>
      </c>
      <c r="G1576" t="s">
        <v>5373</v>
      </c>
      <c r="H1576" s="209">
        <v>32</v>
      </c>
      <c r="I1576" s="209" t="s">
        <v>2258</v>
      </c>
      <c r="J1576" s="209" t="s">
        <v>5374</v>
      </c>
      <c r="K1576" s="209">
        <v>318122</v>
      </c>
      <c r="L1576" s="209">
        <v>210100</v>
      </c>
      <c r="M1576" s="209">
        <v>404</v>
      </c>
      <c r="N1576" s="209">
        <v>3019</v>
      </c>
      <c r="O1576" s="209">
        <v>4001</v>
      </c>
      <c r="P1576" s="376">
        <v>41252</v>
      </c>
      <c r="Q1576" s="248"/>
      <c r="R1576" s="251"/>
      <c r="S1576" s="248"/>
      <c r="T1576" s="248" t="s">
        <v>16014</v>
      </c>
      <c r="U1576" s="248" t="s">
        <v>16270</v>
      </c>
    </row>
    <row r="1577" spans="1:21" s="1" customFormat="1" ht="23.25" customHeight="1" x14ac:dyDescent="0.25">
      <c r="A1577" t="s">
        <v>5403</v>
      </c>
      <c r="B1577" t="str">
        <f t="shared" si="105"/>
        <v>32</v>
      </c>
      <c r="C1577" t="str">
        <f t="shared" si="106"/>
        <v>L00</v>
      </c>
      <c r="D1577" t="str">
        <f t="shared" si="107"/>
        <v>F80</v>
      </c>
      <c r="E1577" s="161" t="s">
        <v>5404</v>
      </c>
      <c r="F1577" t="s">
        <v>17168</v>
      </c>
      <c r="G1577" t="s">
        <v>5405</v>
      </c>
      <c r="H1577" s="209">
        <v>32</v>
      </c>
      <c r="I1577" s="209" t="s">
        <v>2258</v>
      </c>
      <c r="J1577" s="209" t="s">
        <v>5406</v>
      </c>
      <c r="K1577" s="209">
        <v>318122</v>
      </c>
      <c r="L1577" s="209">
        <v>210100</v>
      </c>
      <c r="M1577" s="209">
        <v>404</v>
      </c>
      <c r="N1577" s="209">
        <v>3019</v>
      </c>
      <c r="O1577" s="209">
        <v>4001</v>
      </c>
      <c r="P1577" s="376">
        <v>41253</v>
      </c>
      <c r="Q1577" s="248"/>
      <c r="R1577" s="251"/>
      <c r="S1577" s="248"/>
      <c r="T1577" s="248" t="s">
        <v>16014</v>
      </c>
      <c r="U1577" s="248" t="s">
        <v>16270</v>
      </c>
    </row>
    <row r="1578" spans="1:21" s="1" customFormat="1" ht="23.25" customHeight="1" x14ac:dyDescent="0.25">
      <c r="A1578" t="s">
        <v>5395</v>
      </c>
      <c r="B1578" t="str">
        <f t="shared" si="105"/>
        <v>32</v>
      </c>
      <c r="C1578" t="str">
        <f t="shared" si="106"/>
        <v>L00</v>
      </c>
      <c r="D1578" t="str">
        <f t="shared" si="107"/>
        <v>F78</v>
      </c>
      <c r="E1578" s="161" t="s">
        <v>5396</v>
      </c>
      <c r="F1578" t="s">
        <v>17168</v>
      </c>
      <c r="G1578" t="s">
        <v>5397</v>
      </c>
      <c r="H1578" s="209">
        <v>32</v>
      </c>
      <c r="I1578" s="209" t="s">
        <v>2258</v>
      </c>
      <c r="J1578" s="209" t="s">
        <v>5398</v>
      </c>
      <c r="K1578" s="209">
        <v>318122</v>
      </c>
      <c r="L1578" s="209">
        <v>210100</v>
      </c>
      <c r="M1578" s="209">
        <v>404</v>
      </c>
      <c r="N1578" s="209">
        <v>3019</v>
      </c>
      <c r="O1578" s="209">
        <v>4001</v>
      </c>
      <c r="P1578" s="376">
        <v>41254</v>
      </c>
      <c r="Q1578" s="248"/>
      <c r="R1578" s="251"/>
      <c r="S1578" s="248"/>
      <c r="T1578" s="248" t="s">
        <v>16014</v>
      </c>
      <c r="U1578" s="248" t="s">
        <v>16270</v>
      </c>
    </row>
    <row r="1579" spans="1:21" s="1" customFormat="1" ht="23.25" customHeight="1" x14ac:dyDescent="0.25">
      <c r="A1579" t="s">
        <v>5399</v>
      </c>
      <c r="B1579" t="str">
        <f t="shared" si="105"/>
        <v>32</v>
      </c>
      <c r="C1579" t="str">
        <f t="shared" si="106"/>
        <v>L00</v>
      </c>
      <c r="D1579" t="str">
        <f t="shared" si="107"/>
        <v>F79</v>
      </c>
      <c r="E1579" s="161" t="s">
        <v>5400</v>
      </c>
      <c r="F1579" t="s">
        <v>17168</v>
      </c>
      <c r="G1579" t="s">
        <v>5401</v>
      </c>
      <c r="H1579" s="209">
        <v>32</v>
      </c>
      <c r="I1579" s="209" t="s">
        <v>2258</v>
      </c>
      <c r="J1579" s="209" t="s">
        <v>5402</v>
      </c>
      <c r="K1579" s="209">
        <v>318122</v>
      </c>
      <c r="L1579" s="209">
        <v>210100</v>
      </c>
      <c r="M1579" s="209">
        <v>404</v>
      </c>
      <c r="N1579" s="209">
        <v>3019</v>
      </c>
      <c r="O1579" s="209">
        <v>4001</v>
      </c>
      <c r="P1579" s="376">
        <v>41255</v>
      </c>
      <c r="Q1579" s="248"/>
      <c r="R1579" s="251"/>
      <c r="S1579" s="248"/>
      <c r="T1579" s="248" t="s">
        <v>16014</v>
      </c>
      <c r="U1579" s="248" t="s">
        <v>16270</v>
      </c>
    </row>
    <row r="1580" spans="1:21" s="1" customFormat="1" ht="23.25" customHeight="1" x14ac:dyDescent="0.25">
      <c r="A1580" t="s">
        <v>5471</v>
      </c>
      <c r="B1580" t="str">
        <f t="shared" si="105"/>
        <v>32</v>
      </c>
      <c r="C1580" t="str">
        <f t="shared" si="106"/>
        <v>L00</v>
      </c>
      <c r="D1580" t="str">
        <f t="shared" si="107"/>
        <v>F97</v>
      </c>
      <c r="E1580" s="161" t="s">
        <v>5472</v>
      </c>
      <c r="F1580" t="s">
        <v>17168</v>
      </c>
      <c r="G1580" t="s">
        <v>5473</v>
      </c>
      <c r="H1580" s="209">
        <v>32</v>
      </c>
      <c r="I1580" s="209" t="s">
        <v>2258</v>
      </c>
      <c r="J1580" s="209" t="s">
        <v>5474</v>
      </c>
      <c r="K1580" s="209">
        <v>318122</v>
      </c>
      <c r="L1580" s="209">
        <v>210100</v>
      </c>
      <c r="M1580" s="209">
        <v>404</v>
      </c>
      <c r="N1580" s="209">
        <v>3019</v>
      </c>
      <c r="O1580" s="209">
        <v>4001</v>
      </c>
      <c r="P1580" s="376">
        <v>41256</v>
      </c>
      <c r="Q1580" s="248"/>
      <c r="R1580" s="251"/>
      <c r="S1580" s="248"/>
      <c r="T1580" s="248" t="s">
        <v>16014</v>
      </c>
      <c r="U1580" s="248" t="s">
        <v>16270</v>
      </c>
    </row>
    <row r="1581" spans="1:21" s="1" customFormat="1" ht="23.25" customHeight="1" x14ac:dyDescent="0.25">
      <c r="A1581" t="s">
        <v>5439</v>
      </c>
      <c r="B1581" t="str">
        <f t="shared" si="105"/>
        <v>32</v>
      </c>
      <c r="C1581" t="str">
        <f t="shared" si="106"/>
        <v>L00</v>
      </c>
      <c r="D1581" t="str">
        <f t="shared" si="107"/>
        <v>F89</v>
      </c>
      <c r="E1581" s="161" t="s">
        <v>5440</v>
      </c>
      <c r="F1581" t="s">
        <v>17168</v>
      </c>
      <c r="G1581" t="s">
        <v>5441</v>
      </c>
      <c r="H1581" s="209">
        <v>32</v>
      </c>
      <c r="I1581" s="209" t="s">
        <v>2258</v>
      </c>
      <c r="J1581" s="209" t="s">
        <v>5442</v>
      </c>
      <c r="K1581" s="209">
        <v>318122</v>
      </c>
      <c r="L1581" s="209">
        <v>210100</v>
      </c>
      <c r="M1581" s="209">
        <v>404</v>
      </c>
      <c r="N1581" s="209">
        <v>3019</v>
      </c>
      <c r="O1581" s="209">
        <v>4001</v>
      </c>
      <c r="P1581" s="376">
        <v>41257</v>
      </c>
      <c r="Q1581" s="248"/>
      <c r="R1581" s="251"/>
      <c r="S1581" s="248"/>
      <c r="T1581" s="248" t="s">
        <v>16014</v>
      </c>
      <c r="U1581" s="248" t="s">
        <v>16270</v>
      </c>
    </row>
    <row r="1582" spans="1:21" s="1" customFormat="1" ht="23.25" customHeight="1" x14ac:dyDescent="0.25">
      <c r="A1582" t="s">
        <v>5783</v>
      </c>
      <c r="B1582" t="str">
        <f t="shared" si="105"/>
        <v>32</v>
      </c>
      <c r="C1582" t="str">
        <f t="shared" si="106"/>
        <v>L00</v>
      </c>
      <c r="D1582" t="str">
        <f t="shared" si="107"/>
        <v>H02</v>
      </c>
      <c r="E1582" s="161" t="s">
        <v>5784</v>
      </c>
      <c r="F1582" t="s">
        <v>17168</v>
      </c>
      <c r="G1582" t="s">
        <v>5785</v>
      </c>
      <c r="H1582" s="209">
        <v>32</v>
      </c>
      <c r="I1582" s="209" t="s">
        <v>2258</v>
      </c>
      <c r="J1582" s="209" t="s">
        <v>5786</v>
      </c>
      <c r="K1582" s="209">
        <v>318122</v>
      </c>
      <c r="L1582" s="209">
        <v>210100</v>
      </c>
      <c r="M1582" s="209">
        <v>404</v>
      </c>
      <c r="N1582" s="209">
        <v>3019</v>
      </c>
      <c r="O1582" s="209">
        <v>4001</v>
      </c>
      <c r="P1582" s="376">
        <v>41258</v>
      </c>
      <c r="Q1582" s="248"/>
      <c r="R1582" s="251"/>
      <c r="S1582" s="248"/>
      <c r="T1582" s="248" t="s">
        <v>16014</v>
      </c>
      <c r="U1582" s="248" t="s">
        <v>16270</v>
      </c>
    </row>
    <row r="1583" spans="1:21" s="1" customFormat="1" ht="23.25" customHeight="1" x14ac:dyDescent="0.25">
      <c r="A1583" t="s">
        <v>5459</v>
      </c>
      <c r="B1583" t="str">
        <f t="shared" si="105"/>
        <v>32</v>
      </c>
      <c r="C1583" t="str">
        <f t="shared" si="106"/>
        <v>L00</v>
      </c>
      <c r="D1583" t="str">
        <f t="shared" si="107"/>
        <v>F94</v>
      </c>
      <c r="E1583" s="161" t="s">
        <v>5460</v>
      </c>
      <c r="F1583" t="s">
        <v>17168</v>
      </c>
      <c r="G1583" t="s">
        <v>5461</v>
      </c>
      <c r="H1583" s="209">
        <v>32</v>
      </c>
      <c r="I1583" s="209" t="s">
        <v>2258</v>
      </c>
      <c r="J1583" s="209" t="s">
        <v>5462</v>
      </c>
      <c r="K1583" s="209">
        <v>318122</v>
      </c>
      <c r="L1583" s="209">
        <v>210100</v>
      </c>
      <c r="M1583" s="209">
        <v>404</v>
      </c>
      <c r="N1583" s="209">
        <v>3019</v>
      </c>
      <c r="O1583" s="209">
        <v>4001</v>
      </c>
      <c r="P1583" s="376">
        <v>41259</v>
      </c>
      <c r="Q1583" s="248"/>
      <c r="R1583" s="251"/>
      <c r="S1583" s="248"/>
      <c r="T1583" s="248" t="s">
        <v>16014</v>
      </c>
      <c r="U1583" s="248" t="s">
        <v>16270</v>
      </c>
    </row>
    <row r="1584" spans="1:21" s="1" customFormat="1" ht="23.25" customHeight="1" x14ac:dyDescent="0.25">
      <c r="A1584" t="s">
        <v>5463</v>
      </c>
      <c r="B1584" t="str">
        <f t="shared" si="105"/>
        <v>32</v>
      </c>
      <c r="C1584" t="str">
        <f t="shared" si="106"/>
        <v>L00</v>
      </c>
      <c r="D1584" t="str">
        <f t="shared" si="107"/>
        <v>F95</v>
      </c>
      <c r="E1584" s="161" t="s">
        <v>5464</v>
      </c>
      <c r="F1584" t="s">
        <v>17168</v>
      </c>
      <c r="G1584" t="s">
        <v>5465</v>
      </c>
      <c r="H1584" s="209">
        <v>32</v>
      </c>
      <c r="I1584" s="209" t="s">
        <v>2258</v>
      </c>
      <c r="J1584" s="209" t="s">
        <v>5466</v>
      </c>
      <c r="K1584" s="209">
        <v>318122</v>
      </c>
      <c r="L1584" s="209">
        <v>210100</v>
      </c>
      <c r="M1584" s="209">
        <v>404</v>
      </c>
      <c r="N1584" s="209">
        <v>3019</v>
      </c>
      <c r="O1584" s="209">
        <v>4001</v>
      </c>
      <c r="P1584" s="376">
        <v>41260</v>
      </c>
      <c r="Q1584" s="248"/>
      <c r="R1584" s="251"/>
      <c r="S1584" s="248"/>
      <c r="T1584" s="248" t="s">
        <v>16014</v>
      </c>
      <c r="U1584" s="248" t="s">
        <v>16270</v>
      </c>
    </row>
    <row r="1585" spans="1:21" s="1" customFormat="1" ht="23.25" customHeight="1" x14ac:dyDescent="0.25">
      <c r="A1585" t="s">
        <v>5475</v>
      </c>
      <c r="B1585" t="str">
        <f t="shared" si="105"/>
        <v>32</v>
      </c>
      <c r="C1585" t="str">
        <f t="shared" si="106"/>
        <v>L00</v>
      </c>
      <c r="D1585" t="str">
        <f t="shared" si="107"/>
        <v>F98</v>
      </c>
      <c r="E1585" s="161" t="s">
        <v>5476</v>
      </c>
      <c r="F1585" t="s">
        <v>17168</v>
      </c>
      <c r="G1585" t="s">
        <v>5477</v>
      </c>
      <c r="H1585" s="209">
        <v>32</v>
      </c>
      <c r="I1585" s="209" t="s">
        <v>2258</v>
      </c>
      <c r="J1585" s="209" t="s">
        <v>5478</v>
      </c>
      <c r="K1585" s="209">
        <v>318122</v>
      </c>
      <c r="L1585" s="209">
        <v>210100</v>
      </c>
      <c r="M1585" s="209">
        <v>404</v>
      </c>
      <c r="N1585" s="209">
        <v>3019</v>
      </c>
      <c r="O1585" s="209">
        <v>4001</v>
      </c>
      <c r="P1585" s="376">
        <v>41261</v>
      </c>
      <c r="Q1585" s="248"/>
      <c r="R1585" s="251"/>
      <c r="S1585" s="248"/>
      <c r="T1585" s="248" t="s">
        <v>16014</v>
      </c>
      <c r="U1585" s="248" t="s">
        <v>16270</v>
      </c>
    </row>
    <row r="1586" spans="1:21" s="1" customFormat="1" ht="23.25" customHeight="1" x14ac:dyDescent="0.25">
      <c r="A1586" t="s">
        <v>5519</v>
      </c>
      <c r="B1586" t="str">
        <f t="shared" si="105"/>
        <v>32</v>
      </c>
      <c r="C1586" t="str">
        <f t="shared" si="106"/>
        <v>L00</v>
      </c>
      <c r="D1586" t="str">
        <f t="shared" si="107"/>
        <v>G19</v>
      </c>
      <c r="E1586" s="161" t="s">
        <v>5520</v>
      </c>
      <c r="F1586" t="s">
        <v>17168</v>
      </c>
      <c r="G1586" t="s">
        <v>5521</v>
      </c>
      <c r="H1586" s="209">
        <v>32</v>
      </c>
      <c r="I1586" s="209" t="s">
        <v>2258</v>
      </c>
      <c r="J1586" s="209" t="s">
        <v>1805</v>
      </c>
      <c r="K1586" s="209">
        <v>318122</v>
      </c>
      <c r="L1586" s="209">
        <v>210100</v>
      </c>
      <c r="M1586" s="209">
        <v>404</v>
      </c>
      <c r="N1586" s="209">
        <v>3019</v>
      </c>
      <c r="O1586" s="209">
        <v>4001</v>
      </c>
      <c r="P1586" s="376">
        <v>41262</v>
      </c>
      <c r="Q1586" s="248"/>
      <c r="R1586" s="251"/>
      <c r="S1586" s="248"/>
      <c r="T1586" s="248" t="s">
        <v>16014</v>
      </c>
      <c r="U1586" s="248" t="s">
        <v>16270</v>
      </c>
    </row>
    <row r="1587" spans="1:21" s="1" customFormat="1" ht="23.25" customHeight="1" x14ac:dyDescent="0.25">
      <c r="A1587" t="s">
        <v>5447</v>
      </c>
      <c r="B1587" t="str">
        <f t="shared" si="105"/>
        <v>32</v>
      </c>
      <c r="C1587" t="str">
        <f t="shared" si="106"/>
        <v>L00</v>
      </c>
      <c r="D1587" t="str">
        <f t="shared" si="107"/>
        <v>F91</v>
      </c>
      <c r="E1587" s="161" t="s">
        <v>5448</v>
      </c>
      <c r="F1587" t="s">
        <v>17168</v>
      </c>
      <c r="G1587" t="s">
        <v>5449</v>
      </c>
      <c r="H1587" s="209">
        <v>32</v>
      </c>
      <c r="I1587" s="209" t="s">
        <v>2258</v>
      </c>
      <c r="J1587" s="209" t="s">
        <v>5450</v>
      </c>
      <c r="K1587" s="209">
        <v>318122</v>
      </c>
      <c r="L1587" s="209">
        <v>210100</v>
      </c>
      <c r="M1587" s="209">
        <v>404</v>
      </c>
      <c r="N1587" s="209">
        <v>3019</v>
      </c>
      <c r="O1587" s="209">
        <v>4001</v>
      </c>
      <c r="P1587" s="376">
        <v>41263</v>
      </c>
      <c r="Q1587" s="248"/>
      <c r="R1587" s="251"/>
      <c r="S1587" s="248"/>
      <c r="T1587" s="248" t="s">
        <v>16014</v>
      </c>
      <c r="U1587" s="248" t="s">
        <v>16270</v>
      </c>
    </row>
    <row r="1588" spans="1:21" s="1" customFormat="1" ht="23.25" customHeight="1" x14ac:dyDescent="0.25">
      <c r="A1588" t="s">
        <v>5651</v>
      </c>
      <c r="B1588" t="str">
        <f t="shared" si="105"/>
        <v>32</v>
      </c>
      <c r="C1588" t="str">
        <f t="shared" si="106"/>
        <v>L00</v>
      </c>
      <c r="D1588" t="str">
        <f t="shared" si="107"/>
        <v>G53</v>
      </c>
      <c r="E1588" s="161" t="s">
        <v>5652</v>
      </c>
      <c r="F1588" t="s">
        <v>17168</v>
      </c>
      <c r="G1588" t="s">
        <v>5653</v>
      </c>
      <c r="H1588" s="209">
        <v>32</v>
      </c>
      <c r="I1588" s="209" t="s">
        <v>2258</v>
      </c>
      <c r="J1588" s="209" t="s">
        <v>5654</v>
      </c>
      <c r="K1588" s="209">
        <v>318122</v>
      </c>
      <c r="L1588" s="209">
        <v>210100</v>
      </c>
      <c r="M1588" s="209">
        <v>404</v>
      </c>
      <c r="N1588" s="209">
        <v>3019</v>
      </c>
      <c r="O1588" s="209">
        <v>4001</v>
      </c>
      <c r="P1588" s="376">
        <v>41264</v>
      </c>
      <c r="Q1588" s="248"/>
      <c r="R1588" s="251"/>
      <c r="S1588" s="248"/>
      <c r="T1588" s="248" t="s">
        <v>16014</v>
      </c>
      <c r="U1588" s="248" t="s">
        <v>16270</v>
      </c>
    </row>
    <row r="1589" spans="1:21" s="1" customFormat="1" ht="23.25" customHeight="1" x14ac:dyDescent="0.25">
      <c r="A1589" t="s">
        <v>5567</v>
      </c>
      <c r="B1589" t="str">
        <f t="shared" si="105"/>
        <v>32</v>
      </c>
      <c r="C1589" t="str">
        <f t="shared" si="106"/>
        <v>L00</v>
      </c>
      <c r="D1589" t="str">
        <f t="shared" si="107"/>
        <v>G32</v>
      </c>
      <c r="E1589" s="161" t="s">
        <v>5568</v>
      </c>
      <c r="F1589" t="s">
        <v>17168</v>
      </c>
      <c r="G1589" t="s">
        <v>5569</v>
      </c>
      <c r="H1589" s="209">
        <v>32</v>
      </c>
      <c r="I1589" s="209" t="s">
        <v>2258</v>
      </c>
      <c r="J1589" s="209" t="s">
        <v>5570</v>
      </c>
      <c r="K1589" s="209">
        <v>318122</v>
      </c>
      <c r="L1589" s="209">
        <v>210100</v>
      </c>
      <c r="M1589" s="209">
        <v>404</v>
      </c>
      <c r="N1589" s="209">
        <v>3019</v>
      </c>
      <c r="O1589" s="209">
        <v>4001</v>
      </c>
      <c r="P1589" s="376">
        <v>41265</v>
      </c>
      <c r="Q1589" s="248"/>
      <c r="R1589" s="251"/>
      <c r="S1589" s="248"/>
      <c r="T1589" s="248" t="s">
        <v>16014</v>
      </c>
      <c r="U1589" s="248" t="s">
        <v>16270</v>
      </c>
    </row>
    <row r="1590" spans="1:21" s="1" customFormat="1" ht="23.25" customHeight="1" x14ac:dyDescent="0.25">
      <c r="A1590" t="s">
        <v>5591</v>
      </c>
      <c r="B1590" t="str">
        <f t="shared" si="105"/>
        <v>32</v>
      </c>
      <c r="C1590" t="str">
        <f t="shared" si="106"/>
        <v>L00</v>
      </c>
      <c r="D1590" t="str">
        <f t="shared" si="107"/>
        <v>G38</v>
      </c>
      <c r="E1590" s="161" t="s">
        <v>5592</v>
      </c>
      <c r="F1590" t="s">
        <v>17168</v>
      </c>
      <c r="G1590" t="s">
        <v>5593</v>
      </c>
      <c r="H1590" s="209">
        <v>32</v>
      </c>
      <c r="I1590" s="209" t="s">
        <v>2258</v>
      </c>
      <c r="J1590" s="209" t="s">
        <v>5594</v>
      </c>
      <c r="K1590" s="209">
        <v>318122</v>
      </c>
      <c r="L1590" s="209">
        <v>210100</v>
      </c>
      <c r="M1590" s="209">
        <v>404</v>
      </c>
      <c r="N1590" s="209">
        <v>3019</v>
      </c>
      <c r="O1590" s="209">
        <v>4001</v>
      </c>
      <c r="P1590" s="376">
        <v>41266</v>
      </c>
      <c r="Q1590" s="248"/>
      <c r="R1590" s="251"/>
      <c r="S1590" s="248"/>
      <c r="T1590" s="248" t="s">
        <v>16014</v>
      </c>
      <c r="U1590" s="248" t="s">
        <v>16270</v>
      </c>
    </row>
    <row r="1591" spans="1:21" s="1" customFormat="1" ht="23.25" customHeight="1" x14ac:dyDescent="0.25">
      <c r="A1591" t="s">
        <v>5571</v>
      </c>
      <c r="B1591" t="str">
        <f t="shared" si="105"/>
        <v>32</v>
      </c>
      <c r="C1591" t="str">
        <f t="shared" si="106"/>
        <v>L00</v>
      </c>
      <c r="D1591" t="str">
        <f t="shared" si="107"/>
        <v>G33</v>
      </c>
      <c r="E1591" s="161" t="s">
        <v>5572</v>
      </c>
      <c r="F1591" t="s">
        <v>17168</v>
      </c>
      <c r="G1591" t="s">
        <v>5573</v>
      </c>
      <c r="H1591" s="209">
        <v>32</v>
      </c>
      <c r="I1591" s="209" t="s">
        <v>2258</v>
      </c>
      <c r="J1591" s="209" t="s">
        <v>5574</v>
      </c>
      <c r="K1591" s="209">
        <v>318122</v>
      </c>
      <c r="L1591" s="209">
        <v>210100</v>
      </c>
      <c r="M1591" s="209">
        <v>404</v>
      </c>
      <c r="N1591" s="209">
        <v>3019</v>
      </c>
      <c r="O1591" s="209">
        <v>4001</v>
      </c>
      <c r="P1591" s="376">
        <v>41267</v>
      </c>
      <c r="Q1591" s="248"/>
      <c r="R1591" s="251"/>
      <c r="S1591" s="248"/>
      <c r="T1591" s="248" t="s">
        <v>16014</v>
      </c>
      <c r="U1591" s="248" t="s">
        <v>16270</v>
      </c>
    </row>
    <row r="1592" spans="1:21" s="1" customFormat="1" ht="23.25" customHeight="1" x14ac:dyDescent="0.25">
      <c r="A1592" t="s">
        <v>5583</v>
      </c>
      <c r="B1592" t="str">
        <f t="shared" si="105"/>
        <v>32</v>
      </c>
      <c r="C1592" t="str">
        <f t="shared" si="106"/>
        <v>L00</v>
      </c>
      <c r="D1592" t="str">
        <f t="shared" si="107"/>
        <v>G36</v>
      </c>
      <c r="E1592" s="161" t="s">
        <v>5584</v>
      </c>
      <c r="F1592" t="s">
        <v>17168</v>
      </c>
      <c r="G1592" t="s">
        <v>5585</v>
      </c>
      <c r="H1592" s="209">
        <v>32</v>
      </c>
      <c r="I1592" s="209" t="s">
        <v>2258</v>
      </c>
      <c r="J1592" s="209" t="s">
        <v>5586</v>
      </c>
      <c r="K1592" s="209">
        <v>318122</v>
      </c>
      <c r="L1592" s="209">
        <v>210100</v>
      </c>
      <c r="M1592" s="209">
        <v>404</v>
      </c>
      <c r="N1592" s="209">
        <v>3019</v>
      </c>
      <c r="O1592" s="209">
        <v>4001</v>
      </c>
      <c r="P1592" s="376">
        <v>41268</v>
      </c>
      <c r="Q1592" s="248"/>
      <c r="R1592" s="251"/>
      <c r="S1592" s="248"/>
      <c r="T1592" s="248" t="s">
        <v>16014</v>
      </c>
      <c r="U1592" s="248" t="s">
        <v>16270</v>
      </c>
    </row>
    <row r="1593" spans="1:21" s="1" customFormat="1" ht="23.25" customHeight="1" x14ac:dyDescent="0.25">
      <c r="A1593" t="s">
        <v>5587</v>
      </c>
      <c r="B1593" t="str">
        <f t="shared" si="105"/>
        <v>32</v>
      </c>
      <c r="C1593" t="str">
        <f t="shared" si="106"/>
        <v>L00</v>
      </c>
      <c r="D1593" t="str">
        <f t="shared" si="107"/>
        <v>G37</v>
      </c>
      <c r="E1593" s="161" t="s">
        <v>5588</v>
      </c>
      <c r="F1593" t="s">
        <v>17168</v>
      </c>
      <c r="G1593" t="s">
        <v>5589</v>
      </c>
      <c r="H1593" s="209">
        <v>32</v>
      </c>
      <c r="I1593" s="209" t="s">
        <v>2258</v>
      </c>
      <c r="J1593" s="209" t="s">
        <v>5590</v>
      </c>
      <c r="K1593" s="209">
        <v>318122</v>
      </c>
      <c r="L1593" s="209">
        <v>210100</v>
      </c>
      <c r="M1593" s="209">
        <v>404</v>
      </c>
      <c r="N1593" s="209">
        <v>3019</v>
      </c>
      <c r="O1593" s="209">
        <v>4001</v>
      </c>
      <c r="P1593" s="376">
        <v>41269</v>
      </c>
      <c r="Q1593" s="248"/>
      <c r="R1593" s="251"/>
      <c r="S1593" s="248"/>
      <c r="T1593" s="248" t="s">
        <v>16014</v>
      </c>
      <c r="U1593" s="248" t="s">
        <v>16270</v>
      </c>
    </row>
    <row r="1594" spans="1:21" s="1" customFormat="1" ht="23.25" customHeight="1" x14ac:dyDescent="0.25">
      <c r="A1594" t="s">
        <v>5659</v>
      </c>
      <c r="B1594" t="str">
        <f t="shared" si="105"/>
        <v>32</v>
      </c>
      <c r="C1594" t="str">
        <f t="shared" si="106"/>
        <v>L00</v>
      </c>
      <c r="D1594" t="str">
        <f t="shared" si="107"/>
        <v>G55</v>
      </c>
      <c r="E1594" s="161" t="s">
        <v>5660</v>
      </c>
      <c r="F1594" t="s">
        <v>17168</v>
      </c>
      <c r="G1594" t="s">
        <v>5661</v>
      </c>
      <c r="H1594" s="209">
        <v>32</v>
      </c>
      <c r="I1594" s="209" t="s">
        <v>2258</v>
      </c>
      <c r="J1594" s="209" t="s">
        <v>5662</v>
      </c>
      <c r="K1594" s="209">
        <v>318122</v>
      </c>
      <c r="L1594" s="209">
        <v>210100</v>
      </c>
      <c r="M1594" s="209">
        <v>404</v>
      </c>
      <c r="N1594" s="209">
        <v>3019</v>
      </c>
      <c r="O1594" s="209">
        <v>4001</v>
      </c>
      <c r="P1594" s="376">
        <v>41270</v>
      </c>
      <c r="Q1594" s="248"/>
      <c r="R1594" s="251"/>
      <c r="S1594" s="248"/>
      <c r="T1594" s="248" t="s">
        <v>16014</v>
      </c>
      <c r="U1594" s="248" t="s">
        <v>16270</v>
      </c>
    </row>
    <row r="1595" spans="1:21" s="1" customFormat="1" ht="23.25" customHeight="1" x14ac:dyDescent="0.25">
      <c r="A1595" t="s">
        <v>5874</v>
      </c>
      <c r="B1595" t="str">
        <f t="shared" si="105"/>
        <v>32</v>
      </c>
      <c r="C1595" t="str">
        <f t="shared" si="106"/>
        <v>L00</v>
      </c>
      <c r="D1595" t="str">
        <f t="shared" si="107"/>
        <v>H25</v>
      </c>
      <c r="E1595" s="161" t="s">
        <v>5875</v>
      </c>
      <c r="F1595" t="s">
        <v>17168</v>
      </c>
      <c r="G1595" t="s">
        <v>5876</v>
      </c>
      <c r="H1595" s="209">
        <v>32</v>
      </c>
      <c r="I1595" s="209" t="s">
        <v>2258</v>
      </c>
      <c r="J1595" s="209" t="s">
        <v>5877</v>
      </c>
      <c r="K1595" s="209">
        <v>318122</v>
      </c>
      <c r="L1595" s="209">
        <v>210100</v>
      </c>
      <c r="M1595" s="209">
        <v>404</v>
      </c>
      <c r="N1595" s="209">
        <v>3019</v>
      </c>
      <c r="O1595" s="209">
        <v>4001</v>
      </c>
      <c r="P1595" s="376">
        <v>41271</v>
      </c>
      <c r="Q1595" s="248"/>
      <c r="R1595" s="251"/>
      <c r="S1595" s="248"/>
      <c r="T1595" s="248" t="s">
        <v>16014</v>
      </c>
      <c r="U1595" s="248" t="s">
        <v>16270</v>
      </c>
    </row>
    <row r="1596" spans="1:21" s="1" customFormat="1" ht="23.25" customHeight="1" x14ac:dyDescent="0.25">
      <c r="A1596" t="s">
        <v>6083</v>
      </c>
      <c r="B1596" t="str">
        <f t="shared" si="105"/>
        <v>32</v>
      </c>
      <c r="C1596" t="str">
        <f t="shared" si="106"/>
        <v>L01</v>
      </c>
      <c r="D1596" t="str">
        <f t="shared" si="107"/>
        <v>007</v>
      </c>
      <c r="E1596" s="161" t="s">
        <v>6084</v>
      </c>
      <c r="F1596" t="s">
        <v>17168</v>
      </c>
      <c r="G1596" t="s">
        <v>6085</v>
      </c>
      <c r="H1596" s="209">
        <v>32</v>
      </c>
      <c r="I1596" s="209" t="s">
        <v>1825</v>
      </c>
      <c r="J1596" s="209">
        <v>7</v>
      </c>
      <c r="K1596" s="209">
        <v>318122</v>
      </c>
      <c r="L1596" s="209">
        <v>210100</v>
      </c>
      <c r="M1596" s="209">
        <v>404</v>
      </c>
      <c r="N1596" s="209">
        <v>3019</v>
      </c>
      <c r="O1596" s="209">
        <v>4001</v>
      </c>
      <c r="P1596" s="376">
        <v>41272</v>
      </c>
      <c r="Q1596" s="248"/>
      <c r="R1596" s="251"/>
      <c r="S1596" s="248"/>
      <c r="T1596" s="248" t="s">
        <v>16014</v>
      </c>
      <c r="U1596" s="248" t="s">
        <v>16270</v>
      </c>
    </row>
    <row r="1597" spans="1:21" s="1" customFormat="1" ht="23.25" customHeight="1" x14ac:dyDescent="0.25">
      <c r="A1597" t="s">
        <v>5878</v>
      </c>
      <c r="B1597" t="str">
        <f t="shared" ref="B1597:B1660" si="108">LEFT(A1597,2)</f>
        <v>32</v>
      </c>
      <c r="C1597" t="str">
        <f t="shared" ref="C1597:C1660" si="109">MID(A1597,4,3)</f>
        <v>L00</v>
      </c>
      <c r="D1597" t="str">
        <f t="shared" ref="D1597:D1660" si="110">RIGHT(A1597,3)</f>
        <v>H26</v>
      </c>
      <c r="E1597" s="161" t="s">
        <v>5879</v>
      </c>
      <c r="F1597" t="s">
        <v>17168</v>
      </c>
      <c r="G1597" t="s">
        <v>5880</v>
      </c>
      <c r="H1597" s="209">
        <v>32</v>
      </c>
      <c r="I1597" s="209" t="s">
        <v>2258</v>
      </c>
      <c r="J1597" s="209" t="s">
        <v>5881</v>
      </c>
      <c r="K1597" s="209">
        <v>318122</v>
      </c>
      <c r="L1597" s="209">
        <v>210100</v>
      </c>
      <c r="M1597" s="209">
        <v>404</v>
      </c>
      <c r="N1597" s="209">
        <v>3019</v>
      </c>
      <c r="O1597" s="209">
        <v>4001</v>
      </c>
      <c r="P1597" s="376">
        <v>41273</v>
      </c>
      <c r="Q1597" s="248"/>
      <c r="R1597" s="251"/>
      <c r="S1597" s="248"/>
      <c r="T1597" s="248" t="s">
        <v>16014</v>
      </c>
      <c r="U1597" s="248" t="s">
        <v>16270</v>
      </c>
    </row>
    <row r="1598" spans="1:21" s="1" customFormat="1" ht="23.25" customHeight="1" x14ac:dyDescent="0.25">
      <c r="A1598" t="s">
        <v>5639</v>
      </c>
      <c r="B1598" t="str">
        <f t="shared" si="108"/>
        <v>32</v>
      </c>
      <c r="C1598" t="str">
        <f t="shared" si="109"/>
        <v>L00</v>
      </c>
      <c r="D1598" t="str">
        <f t="shared" si="110"/>
        <v>G50</v>
      </c>
      <c r="E1598" s="161" t="s">
        <v>5640</v>
      </c>
      <c r="F1598" t="s">
        <v>17168</v>
      </c>
      <c r="G1598" t="s">
        <v>5641</v>
      </c>
      <c r="H1598" s="209">
        <v>32</v>
      </c>
      <c r="I1598" s="209" t="s">
        <v>2258</v>
      </c>
      <c r="J1598" s="209" t="s">
        <v>5642</v>
      </c>
      <c r="K1598" s="209">
        <v>318122</v>
      </c>
      <c r="L1598" s="209">
        <v>210100</v>
      </c>
      <c r="M1598" s="209">
        <v>404</v>
      </c>
      <c r="N1598" s="209">
        <v>3019</v>
      </c>
      <c r="O1598" s="209">
        <v>4001</v>
      </c>
      <c r="P1598" s="376">
        <v>41274</v>
      </c>
      <c r="Q1598" s="248"/>
      <c r="R1598" s="251"/>
      <c r="S1598" s="248"/>
      <c r="T1598" s="248" t="s">
        <v>16014</v>
      </c>
      <c r="U1598" s="248" t="s">
        <v>16270</v>
      </c>
    </row>
    <row r="1599" spans="1:21" s="1" customFormat="1" ht="23.25" customHeight="1" x14ac:dyDescent="0.25">
      <c r="A1599" t="s">
        <v>5882</v>
      </c>
      <c r="B1599" t="str">
        <f t="shared" si="108"/>
        <v>32</v>
      </c>
      <c r="C1599" t="str">
        <f t="shared" si="109"/>
        <v>L00</v>
      </c>
      <c r="D1599" t="str">
        <f t="shared" si="110"/>
        <v>H27</v>
      </c>
      <c r="E1599" s="161" t="s">
        <v>5883</v>
      </c>
      <c r="F1599" t="s">
        <v>17168</v>
      </c>
      <c r="G1599" t="s">
        <v>5884</v>
      </c>
      <c r="H1599" s="209">
        <v>32</v>
      </c>
      <c r="I1599" s="209" t="s">
        <v>2258</v>
      </c>
      <c r="J1599" s="209" t="s">
        <v>5885</v>
      </c>
      <c r="K1599" s="209">
        <v>318122</v>
      </c>
      <c r="L1599" s="209">
        <v>210100</v>
      </c>
      <c r="M1599" s="209">
        <v>404</v>
      </c>
      <c r="N1599" s="209">
        <v>3019</v>
      </c>
      <c r="O1599" s="209">
        <v>4001</v>
      </c>
      <c r="P1599" s="376">
        <v>41275</v>
      </c>
      <c r="Q1599" s="248"/>
      <c r="R1599" s="251"/>
      <c r="S1599" s="248"/>
      <c r="T1599" s="248" t="s">
        <v>16014</v>
      </c>
      <c r="U1599" s="248" t="s">
        <v>16270</v>
      </c>
    </row>
    <row r="1600" spans="1:21" s="1" customFormat="1" ht="23.25" customHeight="1" x14ac:dyDescent="0.25">
      <c r="A1600" t="s">
        <v>5643</v>
      </c>
      <c r="B1600" t="str">
        <f t="shared" si="108"/>
        <v>32</v>
      </c>
      <c r="C1600" t="str">
        <f t="shared" si="109"/>
        <v>L00</v>
      </c>
      <c r="D1600" t="str">
        <f t="shared" si="110"/>
        <v>G51</v>
      </c>
      <c r="E1600" s="161" t="s">
        <v>5644</v>
      </c>
      <c r="F1600" t="s">
        <v>17168</v>
      </c>
      <c r="G1600" t="s">
        <v>5645</v>
      </c>
      <c r="H1600" s="209">
        <v>32</v>
      </c>
      <c r="I1600" s="209" t="s">
        <v>2258</v>
      </c>
      <c r="J1600" s="209" t="s">
        <v>5646</v>
      </c>
      <c r="K1600" s="209">
        <v>318122</v>
      </c>
      <c r="L1600" s="209">
        <v>210100</v>
      </c>
      <c r="M1600" s="209">
        <v>404</v>
      </c>
      <c r="N1600" s="209">
        <v>3019</v>
      </c>
      <c r="O1600" s="209">
        <v>4001</v>
      </c>
      <c r="P1600" s="376">
        <v>41276</v>
      </c>
      <c r="Q1600" s="248"/>
      <c r="R1600" s="251"/>
      <c r="S1600" s="248"/>
      <c r="T1600" s="248" t="s">
        <v>16014</v>
      </c>
      <c r="U1600" s="248" t="s">
        <v>16270</v>
      </c>
    </row>
    <row r="1601" spans="1:21" s="1" customFormat="1" ht="23.25" customHeight="1" x14ac:dyDescent="0.25">
      <c r="A1601" t="s">
        <v>5890</v>
      </c>
      <c r="B1601" t="str">
        <f t="shared" si="108"/>
        <v>32</v>
      </c>
      <c r="C1601" t="str">
        <f t="shared" si="109"/>
        <v>L00</v>
      </c>
      <c r="D1601" t="str">
        <f t="shared" si="110"/>
        <v>H29</v>
      </c>
      <c r="E1601" s="161" t="s">
        <v>5891</v>
      </c>
      <c r="F1601" t="s">
        <v>17168</v>
      </c>
      <c r="G1601" t="s">
        <v>5892</v>
      </c>
      <c r="H1601" s="209">
        <v>32</v>
      </c>
      <c r="I1601" s="209" t="s">
        <v>2258</v>
      </c>
      <c r="J1601" s="209" t="s">
        <v>5893</v>
      </c>
      <c r="K1601" s="209">
        <v>318122</v>
      </c>
      <c r="L1601" s="209">
        <v>210100</v>
      </c>
      <c r="M1601" s="209">
        <v>404</v>
      </c>
      <c r="N1601" s="209">
        <v>3019</v>
      </c>
      <c r="O1601" s="209">
        <v>4001</v>
      </c>
      <c r="P1601" s="376">
        <v>41277</v>
      </c>
      <c r="Q1601" s="248"/>
      <c r="R1601" s="251"/>
      <c r="S1601" s="248"/>
      <c r="T1601" s="248" t="s">
        <v>16014</v>
      </c>
      <c r="U1601" s="248" t="s">
        <v>16270</v>
      </c>
    </row>
    <row r="1602" spans="1:21" s="1" customFormat="1" ht="23.25" customHeight="1" x14ac:dyDescent="0.25">
      <c r="A1602" t="s">
        <v>5902</v>
      </c>
      <c r="B1602" t="str">
        <f t="shared" si="108"/>
        <v>32</v>
      </c>
      <c r="C1602" t="str">
        <f t="shared" si="109"/>
        <v>L00</v>
      </c>
      <c r="D1602" t="str">
        <f t="shared" si="110"/>
        <v>H32</v>
      </c>
      <c r="E1602" s="161" t="s">
        <v>5903</v>
      </c>
      <c r="F1602" t="s">
        <v>17168</v>
      </c>
      <c r="G1602" t="s">
        <v>5904</v>
      </c>
      <c r="H1602" s="209">
        <v>32</v>
      </c>
      <c r="I1602" s="209" t="s">
        <v>2258</v>
      </c>
      <c r="J1602" s="209" t="s">
        <v>5905</v>
      </c>
      <c r="K1602" s="209">
        <v>318122</v>
      </c>
      <c r="L1602" s="209">
        <v>210100</v>
      </c>
      <c r="M1602" s="209">
        <v>404</v>
      </c>
      <c r="N1602" s="209">
        <v>3019</v>
      </c>
      <c r="O1602" s="209">
        <v>4001</v>
      </c>
      <c r="P1602" s="376">
        <v>41278</v>
      </c>
      <c r="Q1602" s="248"/>
      <c r="R1602" s="251"/>
      <c r="S1602" s="248"/>
      <c r="T1602" s="248" t="s">
        <v>16014</v>
      </c>
      <c r="U1602" s="248" t="s">
        <v>16270</v>
      </c>
    </row>
    <row r="1603" spans="1:21" s="1" customFormat="1" ht="23.25" customHeight="1" x14ac:dyDescent="0.25">
      <c r="A1603" t="s">
        <v>5886</v>
      </c>
      <c r="B1603" t="str">
        <f t="shared" si="108"/>
        <v>32</v>
      </c>
      <c r="C1603" t="str">
        <f t="shared" si="109"/>
        <v>L00</v>
      </c>
      <c r="D1603" t="str">
        <f t="shared" si="110"/>
        <v>H28</v>
      </c>
      <c r="E1603" s="161" t="s">
        <v>5887</v>
      </c>
      <c r="F1603" t="s">
        <v>17168</v>
      </c>
      <c r="G1603" t="s">
        <v>5888</v>
      </c>
      <c r="H1603" s="209">
        <v>32</v>
      </c>
      <c r="I1603" s="209" t="s">
        <v>2258</v>
      </c>
      <c r="J1603" s="209" t="s">
        <v>5889</v>
      </c>
      <c r="K1603" s="209">
        <v>318122</v>
      </c>
      <c r="L1603" s="209">
        <v>210100</v>
      </c>
      <c r="M1603" s="209">
        <v>404</v>
      </c>
      <c r="N1603" s="209">
        <v>3019</v>
      </c>
      <c r="O1603" s="209">
        <v>4001</v>
      </c>
      <c r="P1603" s="376">
        <v>41279</v>
      </c>
      <c r="Q1603" s="248"/>
      <c r="R1603" s="251"/>
      <c r="S1603" s="248"/>
      <c r="T1603" s="248" t="s">
        <v>16014</v>
      </c>
      <c r="U1603" s="248" t="s">
        <v>16270</v>
      </c>
    </row>
    <row r="1604" spans="1:21" s="1" customFormat="1" ht="23.25" customHeight="1" x14ac:dyDescent="0.25">
      <c r="A1604" t="s">
        <v>5898</v>
      </c>
      <c r="B1604" t="str">
        <f t="shared" si="108"/>
        <v>32</v>
      </c>
      <c r="C1604" t="str">
        <f t="shared" si="109"/>
        <v>L00</v>
      </c>
      <c r="D1604" t="str">
        <f t="shared" si="110"/>
        <v>H31</v>
      </c>
      <c r="E1604" s="161" t="s">
        <v>5899</v>
      </c>
      <c r="F1604" t="s">
        <v>17168</v>
      </c>
      <c r="G1604" t="s">
        <v>5900</v>
      </c>
      <c r="H1604" s="209">
        <v>32</v>
      </c>
      <c r="I1604" s="209" t="s">
        <v>2258</v>
      </c>
      <c r="J1604" s="209" t="s">
        <v>5901</v>
      </c>
      <c r="K1604" s="209">
        <v>318122</v>
      </c>
      <c r="L1604" s="209">
        <v>210100</v>
      </c>
      <c r="M1604" s="209">
        <v>404</v>
      </c>
      <c r="N1604" s="209">
        <v>3019</v>
      </c>
      <c r="O1604" s="209">
        <v>4001</v>
      </c>
      <c r="P1604" s="376">
        <v>41280</v>
      </c>
      <c r="Q1604" s="248"/>
      <c r="R1604" s="251"/>
      <c r="S1604" s="248"/>
      <c r="T1604" s="248" t="s">
        <v>16014</v>
      </c>
      <c r="U1604" s="248" t="s">
        <v>16270</v>
      </c>
    </row>
    <row r="1605" spans="1:21" s="1" customFormat="1" ht="23.25" customHeight="1" x14ac:dyDescent="0.25">
      <c r="A1605" t="s">
        <v>5894</v>
      </c>
      <c r="B1605" t="str">
        <f t="shared" si="108"/>
        <v>32</v>
      </c>
      <c r="C1605" t="str">
        <f t="shared" si="109"/>
        <v>L00</v>
      </c>
      <c r="D1605" t="str">
        <f t="shared" si="110"/>
        <v>H30</v>
      </c>
      <c r="E1605" s="161" t="s">
        <v>5895</v>
      </c>
      <c r="F1605" t="s">
        <v>17168</v>
      </c>
      <c r="G1605" t="s">
        <v>5896</v>
      </c>
      <c r="H1605" s="209">
        <v>32</v>
      </c>
      <c r="I1605" s="209" t="s">
        <v>2258</v>
      </c>
      <c r="J1605" s="209" t="s">
        <v>5897</v>
      </c>
      <c r="K1605" s="209">
        <v>318122</v>
      </c>
      <c r="L1605" s="209">
        <v>210100</v>
      </c>
      <c r="M1605" s="209">
        <v>404</v>
      </c>
      <c r="N1605" s="209">
        <v>3019</v>
      </c>
      <c r="O1605" s="209">
        <v>4001</v>
      </c>
      <c r="P1605" s="376">
        <v>41281</v>
      </c>
      <c r="Q1605" s="248"/>
      <c r="R1605" s="251"/>
      <c r="S1605" s="248"/>
      <c r="T1605" s="248" t="s">
        <v>16014</v>
      </c>
      <c r="U1605" s="248" t="s">
        <v>16270</v>
      </c>
    </row>
    <row r="1606" spans="1:21" s="1" customFormat="1" ht="23.25" customHeight="1" x14ac:dyDescent="0.25">
      <c r="A1606" t="s">
        <v>5906</v>
      </c>
      <c r="B1606" t="str">
        <f t="shared" si="108"/>
        <v>32</v>
      </c>
      <c r="C1606" t="str">
        <f t="shared" si="109"/>
        <v>L00</v>
      </c>
      <c r="D1606" t="str">
        <f t="shared" si="110"/>
        <v>H33</v>
      </c>
      <c r="E1606" s="161" t="s">
        <v>5907</v>
      </c>
      <c r="F1606" t="s">
        <v>17168</v>
      </c>
      <c r="G1606" t="s">
        <v>5908</v>
      </c>
      <c r="H1606" s="209">
        <v>32</v>
      </c>
      <c r="I1606" s="209" t="s">
        <v>2258</v>
      </c>
      <c r="J1606" s="209" t="s">
        <v>5909</v>
      </c>
      <c r="K1606" s="209">
        <v>318122</v>
      </c>
      <c r="L1606" s="209">
        <v>210100</v>
      </c>
      <c r="M1606" s="209">
        <v>404</v>
      </c>
      <c r="N1606" s="209">
        <v>3019</v>
      </c>
      <c r="O1606" s="209">
        <v>4001</v>
      </c>
      <c r="P1606" s="376">
        <v>41282</v>
      </c>
      <c r="Q1606" s="248"/>
      <c r="R1606" s="251"/>
      <c r="S1606" s="248"/>
      <c r="T1606" s="248" t="s">
        <v>16014</v>
      </c>
      <c r="U1606" s="248" t="s">
        <v>16270</v>
      </c>
    </row>
    <row r="1607" spans="1:21" s="1" customFormat="1" ht="23.25" customHeight="1" x14ac:dyDescent="0.25">
      <c r="A1607" t="s">
        <v>6065</v>
      </c>
      <c r="B1607" t="str">
        <f t="shared" si="108"/>
        <v>32</v>
      </c>
      <c r="C1607" t="str">
        <f t="shared" si="109"/>
        <v>L01</v>
      </c>
      <c r="D1607" t="str">
        <f t="shared" si="110"/>
        <v>001</v>
      </c>
      <c r="E1607" s="161" t="s">
        <v>6066</v>
      </c>
      <c r="F1607" t="s">
        <v>17168</v>
      </c>
      <c r="G1607" t="s">
        <v>6067</v>
      </c>
      <c r="H1607" s="209">
        <v>32</v>
      </c>
      <c r="I1607" s="209" t="s">
        <v>1825</v>
      </c>
      <c r="J1607" s="209">
        <v>1</v>
      </c>
      <c r="K1607" s="209">
        <v>318122</v>
      </c>
      <c r="L1607" s="209">
        <v>210100</v>
      </c>
      <c r="M1607" s="209">
        <v>404</v>
      </c>
      <c r="N1607" s="209">
        <v>3019</v>
      </c>
      <c r="O1607" s="209">
        <v>4001</v>
      </c>
      <c r="P1607" s="376">
        <v>41283</v>
      </c>
      <c r="Q1607" s="248"/>
      <c r="R1607" s="251"/>
      <c r="S1607" s="248"/>
      <c r="T1607" s="248" t="s">
        <v>16014</v>
      </c>
      <c r="U1607" s="248" t="s">
        <v>16270</v>
      </c>
    </row>
    <row r="1608" spans="1:21" s="1" customFormat="1" ht="23.25" customHeight="1" x14ac:dyDescent="0.25">
      <c r="A1608" t="s">
        <v>6068</v>
      </c>
      <c r="B1608" t="str">
        <f t="shared" si="108"/>
        <v>32</v>
      </c>
      <c r="C1608" t="str">
        <f t="shared" si="109"/>
        <v>L01</v>
      </c>
      <c r="D1608" t="str">
        <f t="shared" si="110"/>
        <v>002</v>
      </c>
      <c r="E1608" s="161" t="s">
        <v>6069</v>
      </c>
      <c r="F1608" t="s">
        <v>17168</v>
      </c>
      <c r="G1608" t="s">
        <v>6070</v>
      </c>
      <c r="H1608" s="209">
        <v>32</v>
      </c>
      <c r="I1608" s="209" t="s">
        <v>1825</v>
      </c>
      <c r="J1608" s="209">
        <v>2</v>
      </c>
      <c r="K1608" s="209">
        <v>318122</v>
      </c>
      <c r="L1608" s="209">
        <v>210100</v>
      </c>
      <c r="M1608" s="209">
        <v>404</v>
      </c>
      <c r="N1608" s="209">
        <v>3019</v>
      </c>
      <c r="O1608" s="209">
        <v>4001</v>
      </c>
      <c r="P1608" s="376">
        <v>41284</v>
      </c>
      <c r="Q1608" s="248"/>
      <c r="R1608" s="251"/>
      <c r="S1608" s="248"/>
      <c r="T1608" s="248" t="s">
        <v>16014</v>
      </c>
      <c r="U1608" s="248" t="s">
        <v>16270</v>
      </c>
    </row>
    <row r="1609" spans="1:21" s="1" customFormat="1" ht="23.25" customHeight="1" x14ac:dyDescent="0.25">
      <c r="A1609" t="s">
        <v>5910</v>
      </c>
      <c r="B1609" t="str">
        <f t="shared" si="108"/>
        <v>32</v>
      </c>
      <c r="C1609" t="str">
        <f t="shared" si="109"/>
        <v>L00</v>
      </c>
      <c r="D1609" t="str">
        <f t="shared" si="110"/>
        <v>H34</v>
      </c>
      <c r="E1609" s="161" t="s">
        <v>5911</v>
      </c>
      <c r="F1609" t="s">
        <v>17168</v>
      </c>
      <c r="G1609" t="s">
        <v>5912</v>
      </c>
      <c r="H1609" s="209">
        <v>32</v>
      </c>
      <c r="I1609" s="209" t="s">
        <v>2258</v>
      </c>
      <c r="J1609" s="209" t="s">
        <v>5913</v>
      </c>
      <c r="K1609" s="209">
        <v>318122</v>
      </c>
      <c r="L1609" s="209">
        <v>210100</v>
      </c>
      <c r="M1609" s="209">
        <v>404</v>
      </c>
      <c r="N1609" s="209">
        <v>3019</v>
      </c>
      <c r="O1609" s="209">
        <v>4001</v>
      </c>
      <c r="P1609" s="376">
        <v>41285</v>
      </c>
      <c r="Q1609" s="248"/>
      <c r="R1609" s="251"/>
      <c r="S1609" s="248"/>
      <c r="T1609" s="248" t="s">
        <v>16014</v>
      </c>
      <c r="U1609" s="248" t="s">
        <v>16270</v>
      </c>
    </row>
    <row r="1610" spans="1:21" s="1" customFormat="1" ht="23.25" customHeight="1" x14ac:dyDescent="0.25">
      <c r="A1610" t="s">
        <v>6071</v>
      </c>
      <c r="B1610" t="str">
        <f t="shared" si="108"/>
        <v>32</v>
      </c>
      <c r="C1610" t="str">
        <f t="shared" si="109"/>
        <v>L01</v>
      </c>
      <c r="D1610" t="str">
        <f t="shared" si="110"/>
        <v>003</v>
      </c>
      <c r="E1610" s="161" t="s">
        <v>6072</v>
      </c>
      <c r="F1610" t="s">
        <v>17168</v>
      </c>
      <c r="G1610" t="s">
        <v>6073</v>
      </c>
      <c r="H1610" s="209">
        <v>32</v>
      </c>
      <c r="I1610" s="209" t="s">
        <v>1825</v>
      </c>
      <c r="J1610" s="209">
        <v>3</v>
      </c>
      <c r="K1610" s="209">
        <v>318122</v>
      </c>
      <c r="L1610" s="209">
        <v>210100</v>
      </c>
      <c r="M1610" s="209">
        <v>404</v>
      </c>
      <c r="N1610" s="209">
        <v>3019</v>
      </c>
      <c r="O1610" s="209">
        <v>4001</v>
      </c>
      <c r="P1610" s="376">
        <v>41286</v>
      </c>
      <c r="Q1610" s="248"/>
      <c r="R1610" s="251"/>
      <c r="S1610" s="248"/>
      <c r="T1610" s="248" t="s">
        <v>16014</v>
      </c>
      <c r="U1610" s="248" t="s">
        <v>16270</v>
      </c>
    </row>
    <row r="1611" spans="1:21" s="1" customFormat="1" ht="23.25" customHeight="1" x14ac:dyDescent="0.25">
      <c r="A1611" t="s">
        <v>6098</v>
      </c>
      <c r="B1611" t="str">
        <f t="shared" si="108"/>
        <v>32</v>
      </c>
      <c r="C1611" t="str">
        <f t="shared" si="109"/>
        <v>L01</v>
      </c>
      <c r="D1611" t="str">
        <f t="shared" si="110"/>
        <v>012</v>
      </c>
      <c r="E1611" s="161" t="s">
        <v>6099</v>
      </c>
      <c r="F1611" t="s">
        <v>17168</v>
      </c>
      <c r="G1611" t="s">
        <v>6100</v>
      </c>
      <c r="H1611" s="209">
        <v>32</v>
      </c>
      <c r="I1611" s="209" t="s">
        <v>1825</v>
      </c>
      <c r="J1611" s="209">
        <v>12</v>
      </c>
      <c r="K1611" s="209">
        <v>318122</v>
      </c>
      <c r="L1611" s="209">
        <v>210100</v>
      </c>
      <c r="M1611" s="209">
        <v>404</v>
      </c>
      <c r="N1611" s="209">
        <v>3019</v>
      </c>
      <c r="O1611" s="209">
        <v>4001</v>
      </c>
      <c r="P1611" s="376">
        <v>41287</v>
      </c>
      <c r="Q1611" s="248"/>
      <c r="R1611" s="251"/>
      <c r="S1611" s="248"/>
      <c r="T1611" s="248" t="s">
        <v>16014</v>
      </c>
      <c r="U1611" s="248" t="s">
        <v>16270</v>
      </c>
    </row>
    <row r="1612" spans="1:21" s="1" customFormat="1" ht="23.25" customHeight="1" x14ac:dyDescent="0.25">
      <c r="A1612" t="s">
        <v>3119</v>
      </c>
      <c r="B1612" t="str">
        <f t="shared" si="108"/>
        <v>32</v>
      </c>
      <c r="C1612" t="str">
        <f t="shared" si="109"/>
        <v>L00</v>
      </c>
      <c r="D1612" t="str">
        <f t="shared" si="110"/>
        <v>949</v>
      </c>
      <c r="E1612" s="161" t="s">
        <v>3120</v>
      </c>
      <c r="F1612" t="s">
        <v>17168</v>
      </c>
      <c r="G1612" t="s">
        <v>3121</v>
      </c>
      <c r="H1612" s="209">
        <v>32</v>
      </c>
      <c r="I1612" s="209" t="s">
        <v>2258</v>
      </c>
      <c r="J1612" s="209">
        <v>949</v>
      </c>
      <c r="K1612" s="209">
        <v>318122</v>
      </c>
      <c r="L1612" s="209">
        <v>210100</v>
      </c>
      <c r="M1612" s="209">
        <v>404</v>
      </c>
      <c r="N1612" s="209">
        <v>3019</v>
      </c>
      <c r="O1612" s="209">
        <v>4001</v>
      </c>
      <c r="P1612" s="376">
        <v>41288</v>
      </c>
      <c r="Q1612" s="248"/>
      <c r="R1612" s="251"/>
      <c r="S1612" s="248"/>
      <c r="T1612" s="248" t="s">
        <v>16014</v>
      </c>
      <c r="U1612" s="248" t="s">
        <v>16270</v>
      </c>
    </row>
    <row r="1613" spans="1:21" s="1" customFormat="1" ht="23.25" customHeight="1" x14ac:dyDescent="0.25">
      <c r="A1613" t="s">
        <v>3140</v>
      </c>
      <c r="B1613" t="str">
        <f t="shared" si="108"/>
        <v>32</v>
      </c>
      <c r="C1613" t="str">
        <f t="shared" si="109"/>
        <v>L00</v>
      </c>
      <c r="D1613" t="str">
        <f t="shared" si="110"/>
        <v>956</v>
      </c>
      <c r="E1613" s="161" t="s">
        <v>3141</v>
      </c>
      <c r="F1613" t="s">
        <v>17168</v>
      </c>
      <c r="G1613" t="s">
        <v>3142</v>
      </c>
      <c r="H1613" s="209">
        <v>32</v>
      </c>
      <c r="I1613" s="209" t="s">
        <v>2258</v>
      </c>
      <c r="J1613" s="209">
        <v>956</v>
      </c>
      <c r="K1613" s="209">
        <v>318122</v>
      </c>
      <c r="L1613" s="209">
        <v>210100</v>
      </c>
      <c r="M1613" s="209">
        <v>404</v>
      </c>
      <c r="N1613" s="209">
        <v>3019</v>
      </c>
      <c r="O1613" s="209">
        <v>4001</v>
      </c>
      <c r="P1613" s="376">
        <v>41289</v>
      </c>
      <c r="Q1613" s="248"/>
      <c r="R1613" s="251"/>
      <c r="S1613" s="248"/>
      <c r="T1613" s="248" t="s">
        <v>16014</v>
      </c>
      <c r="U1613" s="248" t="s">
        <v>16270</v>
      </c>
    </row>
    <row r="1614" spans="1:21" s="1" customFormat="1" ht="23.25" customHeight="1" x14ac:dyDescent="0.25">
      <c r="A1614" t="s">
        <v>3143</v>
      </c>
      <c r="B1614" t="str">
        <f t="shared" si="108"/>
        <v>32</v>
      </c>
      <c r="C1614" t="str">
        <f t="shared" si="109"/>
        <v>L00</v>
      </c>
      <c r="D1614" t="str">
        <f t="shared" si="110"/>
        <v>957</v>
      </c>
      <c r="E1614" s="161" t="s">
        <v>3144</v>
      </c>
      <c r="F1614" t="s">
        <v>17168</v>
      </c>
      <c r="G1614" t="s">
        <v>3145</v>
      </c>
      <c r="H1614" s="209">
        <v>32</v>
      </c>
      <c r="I1614" s="209" t="s">
        <v>2258</v>
      </c>
      <c r="J1614" s="209">
        <v>957</v>
      </c>
      <c r="K1614" s="209">
        <v>318122</v>
      </c>
      <c r="L1614" s="209">
        <v>210100</v>
      </c>
      <c r="M1614" s="209">
        <v>404</v>
      </c>
      <c r="N1614" s="209">
        <v>3019</v>
      </c>
      <c r="O1614" s="209">
        <v>4001</v>
      </c>
      <c r="P1614" s="376">
        <v>41290</v>
      </c>
      <c r="Q1614" s="248"/>
      <c r="R1614" s="251"/>
      <c r="S1614" s="248"/>
      <c r="T1614" s="248" t="s">
        <v>16014</v>
      </c>
      <c r="U1614" s="248" t="s">
        <v>16270</v>
      </c>
    </row>
    <row r="1615" spans="1:21" s="1" customFormat="1" ht="23.25" customHeight="1" x14ac:dyDescent="0.25">
      <c r="A1615" t="s">
        <v>3146</v>
      </c>
      <c r="B1615" t="str">
        <f t="shared" si="108"/>
        <v>32</v>
      </c>
      <c r="C1615" t="str">
        <f t="shared" si="109"/>
        <v>L00</v>
      </c>
      <c r="D1615" t="str">
        <f t="shared" si="110"/>
        <v>958</v>
      </c>
      <c r="E1615" s="161" t="s">
        <v>3147</v>
      </c>
      <c r="F1615" t="s">
        <v>17168</v>
      </c>
      <c r="G1615" t="s">
        <v>3148</v>
      </c>
      <c r="H1615" s="209">
        <v>32</v>
      </c>
      <c r="I1615" s="209" t="s">
        <v>2258</v>
      </c>
      <c r="J1615" s="209">
        <v>958</v>
      </c>
      <c r="K1615" s="209">
        <v>318122</v>
      </c>
      <c r="L1615" s="209">
        <v>210100</v>
      </c>
      <c r="M1615" s="209">
        <v>404</v>
      </c>
      <c r="N1615" s="209">
        <v>3019</v>
      </c>
      <c r="O1615" s="209">
        <v>4001</v>
      </c>
      <c r="P1615" s="376">
        <v>41291</v>
      </c>
      <c r="Q1615" s="248"/>
      <c r="R1615" s="251"/>
      <c r="S1615" s="248"/>
      <c r="T1615" s="248" t="s">
        <v>16014</v>
      </c>
      <c r="U1615" s="248" t="s">
        <v>16270</v>
      </c>
    </row>
    <row r="1616" spans="1:21" s="1" customFormat="1" ht="23.25" customHeight="1" x14ac:dyDescent="0.25">
      <c r="A1616" t="s">
        <v>3149</v>
      </c>
      <c r="B1616" t="str">
        <f t="shared" si="108"/>
        <v>32</v>
      </c>
      <c r="C1616" t="str">
        <f t="shared" si="109"/>
        <v>L00</v>
      </c>
      <c r="D1616" t="str">
        <f t="shared" si="110"/>
        <v>959</v>
      </c>
      <c r="E1616" s="161" t="s">
        <v>3150</v>
      </c>
      <c r="F1616" t="s">
        <v>17168</v>
      </c>
      <c r="G1616" t="s">
        <v>3151</v>
      </c>
      <c r="H1616" s="209">
        <v>32</v>
      </c>
      <c r="I1616" s="209" t="s">
        <v>2258</v>
      </c>
      <c r="J1616" s="209">
        <v>959</v>
      </c>
      <c r="K1616" s="209">
        <v>318122</v>
      </c>
      <c r="L1616" s="209">
        <v>210100</v>
      </c>
      <c r="M1616" s="209">
        <v>404</v>
      </c>
      <c r="N1616" s="209">
        <v>3019</v>
      </c>
      <c r="O1616" s="209">
        <v>4001</v>
      </c>
      <c r="P1616" s="376">
        <v>41292</v>
      </c>
      <c r="Q1616" s="248"/>
      <c r="R1616" s="251"/>
      <c r="S1616" s="248"/>
      <c r="T1616" s="248" t="s">
        <v>16014</v>
      </c>
      <c r="U1616" s="248" t="s">
        <v>16270</v>
      </c>
    </row>
    <row r="1617" spans="1:21" s="1" customFormat="1" ht="23.25" customHeight="1" x14ac:dyDescent="0.25">
      <c r="A1617" t="s">
        <v>3152</v>
      </c>
      <c r="B1617" t="str">
        <f t="shared" si="108"/>
        <v>32</v>
      </c>
      <c r="C1617" t="str">
        <f t="shared" si="109"/>
        <v>L00</v>
      </c>
      <c r="D1617" t="str">
        <f t="shared" si="110"/>
        <v>960</v>
      </c>
      <c r="E1617" s="161" t="s">
        <v>3153</v>
      </c>
      <c r="F1617" t="s">
        <v>17168</v>
      </c>
      <c r="G1617" t="s">
        <v>3154</v>
      </c>
      <c r="H1617" s="209">
        <v>32</v>
      </c>
      <c r="I1617" s="209" t="s">
        <v>2258</v>
      </c>
      <c r="J1617" s="209">
        <v>960</v>
      </c>
      <c r="K1617" s="209">
        <v>318122</v>
      </c>
      <c r="L1617" s="209">
        <v>210100</v>
      </c>
      <c r="M1617" s="209">
        <v>404</v>
      </c>
      <c r="N1617" s="209">
        <v>3019</v>
      </c>
      <c r="O1617" s="209">
        <v>4001</v>
      </c>
      <c r="P1617" s="376">
        <v>41293</v>
      </c>
      <c r="Q1617" s="248"/>
      <c r="R1617" s="251"/>
      <c r="S1617" s="248"/>
      <c r="T1617" s="248" t="s">
        <v>16014</v>
      </c>
      <c r="U1617" s="248" t="s">
        <v>16270</v>
      </c>
    </row>
    <row r="1618" spans="1:21" s="1" customFormat="1" ht="23.25" customHeight="1" x14ac:dyDescent="0.25">
      <c r="A1618" t="s">
        <v>3191</v>
      </c>
      <c r="B1618" t="str">
        <f t="shared" si="108"/>
        <v>32</v>
      </c>
      <c r="C1618" t="str">
        <f t="shared" si="109"/>
        <v>L00</v>
      </c>
      <c r="D1618" t="str">
        <f t="shared" si="110"/>
        <v>977</v>
      </c>
      <c r="E1618" s="161" t="s">
        <v>3192</v>
      </c>
      <c r="F1618" t="s">
        <v>17168</v>
      </c>
      <c r="G1618" t="s">
        <v>3193</v>
      </c>
      <c r="H1618" s="209">
        <v>32</v>
      </c>
      <c r="I1618" s="209" t="s">
        <v>2258</v>
      </c>
      <c r="J1618" s="209">
        <v>977</v>
      </c>
      <c r="K1618" s="209">
        <v>318122</v>
      </c>
      <c r="L1618" s="209">
        <v>210100</v>
      </c>
      <c r="M1618" s="209">
        <v>404</v>
      </c>
      <c r="N1618" s="209">
        <v>3019</v>
      </c>
      <c r="O1618" s="209">
        <v>4001</v>
      </c>
      <c r="P1618" s="376">
        <v>41294</v>
      </c>
      <c r="Q1618" s="248"/>
      <c r="R1618" s="251"/>
      <c r="S1618" s="248"/>
      <c r="T1618" s="248" t="s">
        <v>16014</v>
      </c>
      <c r="U1618" s="248" t="s">
        <v>16270</v>
      </c>
    </row>
    <row r="1619" spans="1:21" s="1" customFormat="1" ht="23.25" customHeight="1" x14ac:dyDescent="0.25">
      <c r="A1619" t="s">
        <v>3155</v>
      </c>
      <c r="B1619" t="str">
        <f t="shared" si="108"/>
        <v>32</v>
      </c>
      <c r="C1619" t="str">
        <f t="shared" si="109"/>
        <v>L00</v>
      </c>
      <c r="D1619" t="str">
        <f t="shared" si="110"/>
        <v>961</v>
      </c>
      <c r="E1619" s="161" t="s">
        <v>3156</v>
      </c>
      <c r="F1619" t="s">
        <v>17168</v>
      </c>
      <c r="G1619" t="s">
        <v>3157</v>
      </c>
      <c r="H1619" s="209">
        <v>32</v>
      </c>
      <c r="I1619" s="209" t="s">
        <v>2258</v>
      </c>
      <c r="J1619" s="209">
        <v>961</v>
      </c>
      <c r="K1619" s="209">
        <v>318122</v>
      </c>
      <c r="L1619" s="209">
        <v>210100</v>
      </c>
      <c r="M1619" s="209">
        <v>404</v>
      </c>
      <c r="N1619" s="209">
        <v>3019</v>
      </c>
      <c r="O1619" s="209">
        <v>4001</v>
      </c>
      <c r="P1619" s="376">
        <v>41295</v>
      </c>
      <c r="Q1619" s="248"/>
      <c r="R1619" s="251"/>
      <c r="S1619" s="248"/>
      <c r="T1619" s="248" t="s">
        <v>16014</v>
      </c>
      <c r="U1619" s="248" t="s">
        <v>16270</v>
      </c>
    </row>
    <row r="1620" spans="1:21" s="1" customFormat="1" ht="23.25" customHeight="1" x14ac:dyDescent="0.25">
      <c r="A1620" t="s">
        <v>3217</v>
      </c>
      <c r="B1620" t="str">
        <f t="shared" si="108"/>
        <v>32</v>
      </c>
      <c r="C1620" t="str">
        <f t="shared" si="109"/>
        <v>L00</v>
      </c>
      <c r="D1620" t="str">
        <f t="shared" si="110"/>
        <v>987</v>
      </c>
      <c r="E1620" s="161" t="s">
        <v>3218</v>
      </c>
      <c r="F1620" t="s">
        <v>17168</v>
      </c>
      <c r="G1620" t="s">
        <v>3219</v>
      </c>
      <c r="H1620" s="209">
        <v>32</v>
      </c>
      <c r="I1620" s="209" t="s">
        <v>2258</v>
      </c>
      <c r="J1620" s="209">
        <v>987</v>
      </c>
      <c r="K1620" s="209">
        <v>318122</v>
      </c>
      <c r="L1620" s="209">
        <v>210100</v>
      </c>
      <c r="M1620" s="209">
        <v>404</v>
      </c>
      <c r="N1620" s="209">
        <v>3019</v>
      </c>
      <c r="O1620" s="209">
        <v>4001</v>
      </c>
      <c r="P1620" s="376">
        <v>41296</v>
      </c>
      <c r="Q1620" s="248"/>
      <c r="R1620" s="251"/>
      <c r="S1620" s="248"/>
      <c r="T1620" s="248" t="s">
        <v>16014</v>
      </c>
      <c r="U1620" s="248" t="s">
        <v>16270</v>
      </c>
    </row>
    <row r="1621" spans="1:21" s="1" customFormat="1" ht="23.25" customHeight="1" x14ac:dyDescent="0.25">
      <c r="A1621" t="s">
        <v>3244</v>
      </c>
      <c r="B1621" t="str">
        <f t="shared" si="108"/>
        <v>32</v>
      </c>
      <c r="C1621" t="str">
        <f t="shared" si="109"/>
        <v>L00</v>
      </c>
      <c r="D1621" t="str">
        <f t="shared" si="110"/>
        <v>996</v>
      </c>
      <c r="E1621" s="161" t="s">
        <v>3245</v>
      </c>
      <c r="F1621" t="s">
        <v>17168</v>
      </c>
      <c r="G1621" t="s">
        <v>3246</v>
      </c>
      <c r="H1621" s="209">
        <v>32</v>
      </c>
      <c r="I1621" s="209" t="s">
        <v>2258</v>
      </c>
      <c r="J1621" s="209">
        <v>996</v>
      </c>
      <c r="K1621" s="209">
        <v>318122</v>
      </c>
      <c r="L1621" s="209">
        <v>210100</v>
      </c>
      <c r="M1621" s="209">
        <v>404</v>
      </c>
      <c r="N1621" s="209">
        <v>3019</v>
      </c>
      <c r="O1621" s="209">
        <v>4001</v>
      </c>
      <c r="P1621" s="376">
        <v>41297</v>
      </c>
      <c r="Q1621" s="248"/>
      <c r="R1621" s="251"/>
      <c r="S1621" s="248"/>
      <c r="T1621" s="248" t="s">
        <v>16014</v>
      </c>
      <c r="U1621" s="248" t="s">
        <v>16270</v>
      </c>
    </row>
    <row r="1622" spans="1:21" s="1" customFormat="1" ht="23.25" customHeight="1" x14ac:dyDescent="0.25">
      <c r="A1622" t="s">
        <v>2429</v>
      </c>
      <c r="B1622" t="str">
        <f t="shared" si="108"/>
        <v>32</v>
      </c>
      <c r="C1622" t="str">
        <f t="shared" si="109"/>
        <v>L00</v>
      </c>
      <c r="D1622" t="str">
        <f t="shared" si="110"/>
        <v>318</v>
      </c>
      <c r="E1622" s="161" t="s">
        <v>2430</v>
      </c>
      <c r="F1622" t="s">
        <v>17168</v>
      </c>
      <c r="G1622" t="s">
        <v>2431</v>
      </c>
      <c r="H1622" s="209">
        <v>32</v>
      </c>
      <c r="I1622" s="209" t="s">
        <v>2258</v>
      </c>
      <c r="J1622" s="209">
        <v>318</v>
      </c>
      <c r="K1622" s="209">
        <v>318122</v>
      </c>
      <c r="L1622" s="209">
        <v>210100</v>
      </c>
      <c r="M1622" s="209">
        <v>404</v>
      </c>
      <c r="N1622" s="209">
        <v>3019</v>
      </c>
      <c r="O1622" s="209">
        <v>4001</v>
      </c>
      <c r="P1622" s="376">
        <v>41298</v>
      </c>
      <c r="Q1622" s="248"/>
      <c r="R1622" s="251"/>
      <c r="S1622" s="248"/>
      <c r="T1622" s="248" t="s">
        <v>16014</v>
      </c>
      <c r="U1622" s="248" t="s">
        <v>16270</v>
      </c>
    </row>
    <row r="1623" spans="1:21" s="1" customFormat="1" ht="23.25" customHeight="1" x14ac:dyDescent="0.25">
      <c r="A1623" t="s">
        <v>3202</v>
      </c>
      <c r="B1623" t="str">
        <f t="shared" si="108"/>
        <v>32</v>
      </c>
      <c r="C1623" t="str">
        <f t="shared" si="109"/>
        <v>L00</v>
      </c>
      <c r="D1623" t="str">
        <f t="shared" si="110"/>
        <v>982</v>
      </c>
      <c r="E1623" s="161" t="s">
        <v>3203</v>
      </c>
      <c r="F1623" t="s">
        <v>17168</v>
      </c>
      <c r="G1623" t="s">
        <v>3204</v>
      </c>
      <c r="H1623" s="209">
        <v>32</v>
      </c>
      <c r="I1623" s="209" t="s">
        <v>2258</v>
      </c>
      <c r="J1623" s="209">
        <v>982</v>
      </c>
      <c r="K1623" s="209">
        <v>318122</v>
      </c>
      <c r="L1623" s="209">
        <v>210100</v>
      </c>
      <c r="M1623" s="209">
        <v>404</v>
      </c>
      <c r="N1623" s="209">
        <v>3019</v>
      </c>
      <c r="O1623" s="209">
        <v>4001</v>
      </c>
      <c r="P1623" s="376">
        <v>41299</v>
      </c>
      <c r="Q1623" s="248"/>
      <c r="R1623" s="251"/>
      <c r="S1623" s="248"/>
      <c r="T1623" s="248" t="s">
        <v>16014</v>
      </c>
      <c r="U1623" s="248" t="s">
        <v>16270</v>
      </c>
    </row>
    <row r="1624" spans="1:21" s="1" customFormat="1" ht="23.25" customHeight="1" x14ac:dyDescent="0.25">
      <c r="A1624" t="s">
        <v>2812</v>
      </c>
      <c r="B1624" t="str">
        <f t="shared" si="108"/>
        <v>32</v>
      </c>
      <c r="C1624" t="str">
        <f t="shared" si="109"/>
        <v>L00</v>
      </c>
      <c r="D1624" t="str">
        <f t="shared" si="110"/>
        <v>475</v>
      </c>
      <c r="E1624" s="161" t="s">
        <v>2813</v>
      </c>
      <c r="F1624" t="s">
        <v>17168</v>
      </c>
      <c r="G1624" t="s">
        <v>2814</v>
      </c>
      <c r="H1624" s="209">
        <v>32</v>
      </c>
      <c r="I1624" s="209" t="s">
        <v>2258</v>
      </c>
      <c r="J1624" s="209">
        <v>475</v>
      </c>
      <c r="K1624" s="209">
        <v>318122</v>
      </c>
      <c r="L1624" s="209">
        <v>210100</v>
      </c>
      <c r="M1624" s="209">
        <v>404</v>
      </c>
      <c r="N1624" s="209">
        <v>3019</v>
      </c>
      <c r="O1624" s="209">
        <v>4001</v>
      </c>
      <c r="P1624" s="376">
        <v>41300</v>
      </c>
      <c r="Q1624" s="248"/>
      <c r="R1624" s="251"/>
      <c r="S1624" s="248"/>
      <c r="T1624" s="248" t="s">
        <v>16014</v>
      </c>
      <c r="U1624" s="248" t="s">
        <v>16270</v>
      </c>
    </row>
    <row r="1625" spans="1:21" s="1" customFormat="1" ht="23.25" customHeight="1" x14ac:dyDescent="0.25">
      <c r="A1625" t="s">
        <v>3205</v>
      </c>
      <c r="B1625" t="str">
        <f t="shared" si="108"/>
        <v>32</v>
      </c>
      <c r="C1625" t="str">
        <f t="shared" si="109"/>
        <v>L00</v>
      </c>
      <c r="D1625" t="str">
        <f t="shared" si="110"/>
        <v>983</v>
      </c>
      <c r="E1625" s="161" t="s">
        <v>3206</v>
      </c>
      <c r="F1625" t="s">
        <v>17168</v>
      </c>
      <c r="G1625" t="s">
        <v>3207</v>
      </c>
      <c r="H1625" s="209">
        <v>32</v>
      </c>
      <c r="I1625" s="209" t="s">
        <v>2258</v>
      </c>
      <c r="J1625" s="209">
        <v>983</v>
      </c>
      <c r="K1625" s="209">
        <v>318122</v>
      </c>
      <c r="L1625" s="209">
        <v>210100</v>
      </c>
      <c r="M1625" s="209">
        <v>404</v>
      </c>
      <c r="N1625" s="209">
        <v>3019</v>
      </c>
      <c r="O1625" s="209">
        <v>4001</v>
      </c>
      <c r="P1625" s="376">
        <v>41301</v>
      </c>
      <c r="Q1625" s="248"/>
      <c r="R1625" s="251"/>
      <c r="S1625" s="248"/>
      <c r="T1625" s="248" t="s">
        <v>16014</v>
      </c>
      <c r="U1625" s="248" t="s">
        <v>16270</v>
      </c>
    </row>
    <row r="1626" spans="1:21" s="1" customFormat="1" ht="23.25" customHeight="1" x14ac:dyDescent="0.25">
      <c r="A1626" t="s">
        <v>3199</v>
      </c>
      <c r="B1626" t="str">
        <f t="shared" si="108"/>
        <v>32</v>
      </c>
      <c r="C1626" t="str">
        <f t="shared" si="109"/>
        <v>L00</v>
      </c>
      <c r="D1626" t="str">
        <f t="shared" si="110"/>
        <v>981</v>
      </c>
      <c r="E1626" s="161" t="s">
        <v>3200</v>
      </c>
      <c r="F1626" t="s">
        <v>17168</v>
      </c>
      <c r="G1626" t="s">
        <v>3201</v>
      </c>
      <c r="H1626" s="209">
        <v>32</v>
      </c>
      <c r="I1626" s="209" t="s">
        <v>2258</v>
      </c>
      <c r="J1626" s="209">
        <v>981</v>
      </c>
      <c r="K1626" s="209">
        <v>318122</v>
      </c>
      <c r="L1626" s="209">
        <v>210100</v>
      </c>
      <c r="M1626" s="209">
        <v>404</v>
      </c>
      <c r="N1626" s="209">
        <v>3019</v>
      </c>
      <c r="O1626" s="209">
        <v>4001</v>
      </c>
      <c r="P1626" s="376">
        <v>41302</v>
      </c>
      <c r="Q1626" s="248"/>
      <c r="R1626" s="251"/>
      <c r="S1626" s="248"/>
      <c r="T1626" s="248" t="s">
        <v>16014</v>
      </c>
      <c r="U1626" s="248" t="s">
        <v>16270</v>
      </c>
    </row>
    <row r="1627" spans="1:21" s="1" customFormat="1" ht="23.25" customHeight="1" x14ac:dyDescent="0.25">
      <c r="A1627" t="s">
        <v>3514</v>
      </c>
      <c r="B1627" t="str">
        <f t="shared" si="108"/>
        <v>32</v>
      </c>
      <c r="C1627" t="str">
        <f t="shared" si="109"/>
        <v>L00</v>
      </c>
      <c r="D1627" t="str">
        <f t="shared" si="110"/>
        <v>A87</v>
      </c>
      <c r="E1627" s="161" t="s">
        <v>3515</v>
      </c>
      <c r="F1627" t="s">
        <v>17168</v>
      </c>
      <c r="G1627" t="s">
        <v>3516</v>
      </c>
      <c r="H1627" s="209">
        <v>32</v>
      </c>
      <c r="I1627" s="209" t="s">
        <v>2258</v>
      </c>
      <c r="J1627" s="209" t="s">
        <v>3517</v>
      </c>
      <c r="K1627" s="209">
        <v>318122</v>
      </c>
      <c r="L1627" s="209">
        <v>210100</v>
      </c>
      <c r="M1627" s="209">
        <v>404</v>
      </c>
      <c r="N1627" s="209">
        <v>3019</v>
      </c>
      <c r="O1627" s="209">
        <v>4001</v>
      </c>
      <c r="P1627" s="376">
        <v>41303</v>
      </c>
      <c r="Q1627" s="248"/>
      <c r="R1627" s="251"/>
      <c r="S1627" s="248"/>
      <c r="T1627" s="248" t="s">
        <v>16014</v>
      </c>
      <c r="U1627" s="248" t="s">
        <v>16270</v>
      </c>
    </row>
    <row r="1628" spans="1:21" s="1" customFormat="1" ht="23.25" customHeight="1" x14ac:dyDescent="0.25">
      <c r="A1628" t="s">
        <v>3518</v>
      </c>
      <c r="B1628" t="str">
        <f t="shared" si="108"/>
        <v>32</v>
      </c>
      <c r="C1628" t="str">
        <f t="shared" si="109"/>
        <v>L00</v>
      </c>
      <c r="D1628" t="str">
        <f t="shared" si="110"/>
        <v>A88</v>
      </c>
      <c r="E1628" s="161" t="s">
        <v>3519</v>
      </c>
      <c r="F1628" t="s">
        <v>17168</v>
      </c>
      <c r="G1628" t="s">
        <v>3520</v>
      </c>
      <c r="H1628" s="209">
        <v>32</v>
      </c>
      <c r="I1628" s="209" t="s">
        <v>2258</v>
      </c>
      <c r="J1628" s="209" t="s">
        <v>3521</v>
      </c>
      <c r="K1628" s="209">
        <v>318122</v>
      </c>
      <c r="L1628" s="209">
        <v>210100</v>
      </c>
      <c r="M1628" s="209">
        <v>404</v>
      </c>
      <c r="N1628" s="209">
        <v>3019</v>
      </c>
      <c r="O1628" s="209">
        <v>4001</v>
      </c>
      <c r="P1628" s="376">
        <v>41304</v>
      </c>
      <c r="Q1628" s="248"/>
      <c r="R1628" s="251"/>
      <c r="S1628" s="248"/>
      <c r="T1628" s="248" t="s">
        <v>16014</v>
      </c>
      <c r="U1628" s="248" t="s">
        <v>16270</v>
      </c>
    </row>
    <row r="1629" spans="1:21" s="1" customFormat="1" ht="23.25" customHeight="1" x14ac:dyDescent="0.25">
      <c r="A1629" t="s">
        <v>2875</v>
      </c>
      <c r="B1629" t="str">
        <f t="shared" si="108"/>
        <v>32</v>
      </c>
      <c r="C1629" t="str">
        <f t="shared" si="109"/>
        <v>L00</v>
      </c>
      <c r="D1629" t="str">
        <f t="shared" si="110"/>
        <v>497</v>
      </c>
      <c r="E1629" s="161" t="s">
        <v>2876</v>
      </c>
      <c r="F1629" t="s">
        <v>17168</v>
      </c>
      <c r="G1629" t="s">
        <v>2877</v>
      </c>
      <c r="H1629" s="209">
        <v>32</v>
      </c>
      <c r="I1629" s="209" t="s">
        <v>2258</v>
      </c>
      <c r="J1629" s="209">
        <v>497</v>
      </c>
      <c r="K1629" s="209">
        <v>318122</v>
      </c>
      <c r="L1629" s="209">
        <v>210100</v>
      </c>
      <c r="M1629" s="209">
        <v>404</v>
      </c>
      <c r="N1629" s="209">
        <v>3019</v>
      </c>
      <c r="O1629" s="209">
        <v>4001</v>
      </c>
      <c r="P1629" s="376">
        <v>41305</v>
      </c>
      <c r="Q1629" s="248"/>
      <c r="R1629" s="251"/>
      <c r="S1629" s="248"/>
      <c r="T1629" s="248" t="s">
        <v>16014</v>
      </c>
      <c r="U1629" s="248" t="s">
        <v>16270</v>
      </c>
    </row>
    <row r="1630" spans="1:21" s="1" customFormat="1" ht="23.25" customHeight="1" x14ac:dyDescent="0.25">
      <c r="A1630" t="s">
        <v>3220</v>
      </c>
      <c r="B1630" t="str">
        <f t="shared" si="108"/>
        <v>32</v>
      </c>
      <c r="C1630" t="str">
        <f t="shared" si="109"/>
        <v>L00</v>
      </c>
      <c r="D1630" t="str">
        <f t="shared" si="110"/>
        <v>988</v>
      </c>
      <c r="E1630" s="161" t="s">
        <v>3221</v>
      </c>
      <c r="F1630" t="s">
        <v>17168</v>
      </c>
      <c r="G1630" t="s">
        <v>3222</v>
      </c>
      <c r="H1630" s="209">
        <v>32</v>
      </c>
      <c r="I1630" s="209" t="s">
        <v>2258</v>
      </c>
      <c r="J1630" s="209">
        <v>988</v>
      </c>
      <c r="K1630" s="209">
        <v>318122</v>
      </c>
      <c r="L1630" s="209">
        <v>210100</v>
      </c>
      <c r="M1630" s="209">
        <v>404</v>
      </c>
      <c r="N1630" s="209">
        <v>3019</v>
      </c>
      <c r="O1630" s="209">
        <v>4001</v>
      </c>
      <c r="P1630" s="376">
        <v>41306</v>
      </c>
      <c r="Q1630" s="248"/>
      <c r="R1630" s="251"/>
      <c r="S1630" s="248"/>
      <c r="T1630" s="248" t="s">
        <v>16014</v>
      </c>
      <c r="U1630" s="248" t="s">
        <v>16270</v>
      </c>
    </row>
    <row r="1631" spans="1:21" s="1" customFormat="1" ht="23.25" customHeight="1" x14ac:dyDescent="0.25">
      <c r="A1631" t="s">
        <v>2809</v>
      </c>
      <c r="B1631" t="str">
        <f t="shared" si="108"/>
        <v>32</v>
      </c>
      <c r="C1631" t="str">
        <f t="shared" si="109"/>
        <v>L00</v>
      </c>
      <c r="D1631" t="str">
        <f t="shared" si="110"/>
        <v>474</v>
      </c>
      <c r="E1631" s="161" t="s">
        <v>2810</v>
      </c>
      <c r="F1631" t="s">
        <v>17168</v>
      </c>
      <c r="G1631" t="s">
        <v>2811</v>
      </c>
      <c r="H1631" s="209">
        <v>32</v>
      </c>
      <c r="I1631" s="209" t="s">
        <v>2258</v>
      </c>
      <c r="J1631" s="209">
        <v>474</v>
      </c>
      <c r="K1631" s="209">
        <v>318122</v>
      </c>
      <c r="L1631" s="209">
        <v>210100</v>
      </c>
      <c r="M1631" s="209">
        <v>404</v>
      </c>
      <c r="N1631" s="209">
        <v>3019</v>
      </c>
      <c r="O1631" s="209">
        <v>4001</v>
      </c>
      <c r="P1631" s="376">
        <v>41307</v>
      </c>
      <c r="Q1631" s="248"/>
      <c r="R1631" s="251"/>
      <c r="S1631" s="248"/>
      <c r="T1631" s="248" t="s">
        <v>16014</v>
      </c>
      <c r="U1631" s="248" t="s">
        <v>16270</v>
      </c>
    </row>
    <row r="1632" spans="1:21" s="1" customFormat="1" ht="23.25" customHeight="1" x14ac:dyDescent="0.25">
      <c r="A1632" t="s">
        <v>2600</v>
      </c>
      <c r="B1632" t="str">
        <f t="shared" si="108"/>
        <v>32</v>
      </c>
      <c r="C1632" t="str">
        <f t="shared" si="109"/>
        <v>L00</v>
      </c>
      <c r="D1632" t="str">
        <f t="shared" si="110"/>
        <v>399</v>
      </c>
      <c r="E1632" s="161" t="s">
        <v>2601</v>
      </c>
      <c r="F1632" t="s">
        <v>17168</v>
      </c>
      <c r="G1632" t="s">
        <v>2602</v>
      </c>
      <c r="H1632" s="209">
        <v>32</v>
      </c>
      <c r="I1632" s="209" t="s">
        <v>2258</v>
      </c>
      <c r="J1632" s="209">
        <v>399</v>
      </c>
      <c r="K1632" s="209">
        <v>318122</v>
      </c>
      <c r="L1632" s="209">
        <v>210100</v>
      </c>
      <c r="M1632" s="209">
        <v>404</v>
      </c>
      <c r="N1632" s="209">
        <v>3019</v>
      </c>
      <c r="O1632" s="209">
        <v>4001</v>
      </c>
      <c r="P1632" s="376">
        <v>41308</v>
      </c>
      <c r="Q1632" s="248"/>
      <c r="R1632" s="251"/>
      <c r="S1632" s="248"/>
      <c r="T1632" s="248" t="s">
        <v>16014</v>
      </c>
      <c r="U1632" s="248" t="s">
        <v>16270</v>
      </c>
    </row>
    <row r="1633" spans="1:21" s="1" customFormat="1" ht="23.25" customHeight="1" x14ac:dyDescent="0.25">
      <c r="A1633" t="s">
        <v>2543</v>
      </c>
      <c r="B1633" t="str">
        <f t="shared" si="108"/>
        <v>32</v>
      </c>
      <c r="C1633" t="str">
        <f t="shared" si="109"/>
        <v>L00</v>
      </c>
      <c r="D1633" t="str">
        <f t="shared" si="110"/>
        <v>373</v>
      </c>
      <c r="E1633" s="161" t="s">
        <v>2544</v>
      </c>
      <c r="F1633" t="s">
        <v>17168</v>
      </c>
      <c r="G1633" t="s">
        <v>2545</v>
      </c>
      <c r="H1633" s="209">
        <v>32</v>
      </c>
      <c r="I1633" s="209" t="s">
        <v>2258</v>
      </c>
      <c r="J1633" s="209">
        <v>373</v>
      </c>
      <c r="K1633" s="209">
        <v>318122</v>
      </c>
      <c r="L1633" s="209">
        <v>210100</v>
      </c>
      <c r="M1633" s="209">
        <v>404</v>
      </c>
      <c r="N1633" s="209">
        <v>3019</v>
      </c>
      <c r="O1633" s="209">
        <v>4001</v>
      </c>
      <c r="P1633" s="376">
        <v>41309</v>
      </c>
      <c r="Q1633" s="248"/>
      <c r="R1633" s="251"/>
      <c r="S1633" s="248"/>
      <c r="T1633" s="248" t="s">
        <v>16014</v>
      </c>
      <c r="U1633" s="248" t="s">
        <v>16270</v>
      </c>
    </row>
    <row r="1634" spans="1:21" s="1" customFormat="1" ht="23.25" customHeight="1" x14ac:dyDescent="0.25">
      <c r="A1634" t="s">
        <v>2627</v>
      </c>
      <c r="B1634" t="str">
        <f t="shared" si="108"/>
        <v>32</v>
      </c>
      <c r="C1634" t="str">
        <f t="shared" si="109"/>
        <v>L00</v>
      </c>
      <c r="D1634" t="str">
        <f t="shared" si="110"/>
        <v>409</v>
      </c>
      <c r="E1634" s="161" t="s">
        <v>2628</v>
      </c>
      <c r="F1634" t="s">
        <v>17168</v>
      </c>
      <c r="G1634" t="s">
        <v>2629</v>
      </c>
      <c r="H1634" s="209">
        <v>32</v>
      </c>
      <c r="I1634" s="209" t="s">
        <v>2258</v>
      </c>
      <c r="J1634" s="209">
        <v>409</v>
      </c>
      <c r="K1634" s="209">
        <v>318122</v>
      </c>
      <c r="L1634" s="209">
        <v>210100</v>
      </c>
      <c r="M1634" s="209">
        <v>404</v>
      </c>
      <c r="N1634" s="209">
        <v>3019</v>
      </c>
      <c r="O1634" s="209">
        <v>4001</v>
      </c>
      <c r="P1634" s="376">
        <v>41310</v>
      </c>
      <c r="Q1634" s="248"/>
      <c r="R1634" s="251"/>
      <c r="S1634" s="248"/>
      <c r="T1634" s="248" t="s">
        <v>16014</v>
      </c>
      <c r="U1634" s="248" t="s">
        <v>16270</v>
      </c>
    </row>
    <row r="1635" spans="1:21" s="1" customFormat="1" ht="23.25" customHeight="1" x14ac:dyDescent="0.25">
      <c r="A1635" t="s">
        <v>2573</v>
      </c>
      <c r="B1635" t="str">
        <f t="shared" si="108"/>
        <v>32</v>
      </c>
      <c r="C1635" t="str">
        <f t="shared" si="109"/>
        <v>L00</v>
      </c>
      <c r="D1635" t="str">
        <f t="shared" si="110"/>
        <v>390</v>
      </c>
      <c r="E1635" s="161" t="s">
        <v>2574</v>
      </c>
      <c r="F1635" t="s">
        <v>17168</v>
      </c>
      <c r="G1635" t="s">
        <v>2575</v>
      </c>
      <c r="H1635" s="209">
        <v>32</v>
      </c>
      <c r="I1635" s="209" t="s">
        <v>2258</v>
      </c>
      <c r="J1635" s="209">
        <v>390</v>
      </c>
      <c r="K1635" s="209">
        <v>318122</v>
      </c>
      <c r="L1635" s="209">
        <v>210100</v>
      </c>
      <c r="M1635" s="209">
        <v>404</v>
      </c>
      <c r="N1635" s="209">
        <v>3019</v>
      </c>
      <c r="O1635" s="209">
        <v>4001</v>
      </c>
      <c r="P1635" s="376">
        <v>41311</v>
      </c>
      <c r="Q1635" s="248"/>
      <c r="R1635" s="251"/>
      <c r="S1635" s="248"/>
      <c r="T1635" s="248" t="s">
        <v>16014</v>
      </c>
      <c r="U1635" s="248" t="s">
        <v>16270</v>
      </c>
    </row>
    <row r="1636" spans="1:21" s="1" customFormat="1" ht="23.25" customHeight="1" x14ac:dyDescent="0.25">
      <c r="A1636" t="s">
        <v>2323</v>
      </c>
      <c r="B1636" t="str">
        <f t="shared" si="108"/>
        <v>32</v>
      </c>
      <c r="C1636" t="str">
        <f t="shared" si="109"/>
        <v>L00</v>
      </c>
      <c r="D1636" t="str">
        <f t="shared" si="110"/>
        <v>254</v>
      </c>
      <c r="E1636" s="161" t="s">
        <v>2324</v>
      </c>
      <c r="F1636" t="s">
        <v>17168</v>
      </c>
      <c r="G1636" t="s">
        <v>2325</v>
      </c>
      <c r="H1636" s="209">
        <v>32</v>
      </c>
      <c r="I1636" s="209" t="s">
        <v>2258</v>
      </c>
      <c r="J1636" s="209">
        <v>254</v>
      </c>
      <c r="K1636" s="209">
        <v>318122</v>
      </c>
      <c r="L1636" s="209">
        <v>210100</v>
      </c>
      <c r="M1636" s="209">
        <v>404</v>
      </c>
      <c r="N1636" s="209">
        <v>3019</v>
      </c>
      <c r="O1636" s="209">
        <v>4001</v>
      </c>
      <c r="P1636" s="376">
        <v>41312</v>
      </c>
      <c r="Q1636" s="248"/>
      <c r="R1636" s="251"/>
      <c r="S1636" s="248"/>
      <c r="T1636" s="248" t="s">
        <v>16014</v>
      </c>
      <c r="U1636" s="248" t="s">
        <v>16270</v>
      </c>
    </row>
    <row r="1637" spans="1:21" s="1" customFormat="1" ht="23.25" customHeight="1" x14ac:dyDescent="0.25">
      <c r="A1637" t="s">
        <v>2597</v>
      </c>
      <c r="B1637" t="str">
        <f t="shared" si="108"/>
        <v>32</v>
      </c>
      <c r="C1637" t="str">
        <f t="shared" si="109"/>
        <v>L00</v>
      </c>
      <c r="D1637" t="str">
        <f t="shared" si="110"/>
        <v>398</v>
      </c>
      <c r="E1637" s="161" t="s">
        <v>2598</v>
      </c>
      <c r="F1637" t="s">
        <v>17168</v>
      </c>
      <c r="G1637" t="s">
        <v>2599</v>
      </c>
      <c r="H1637" s="209">
        <v>32</v>
      </c>
      <c r="I1637" s="209" t="s">
        <v>2258</v>
      </c>
      <c r="J1637" s="209">
        <v>398</v>
      </c>
      <c r="K1637" s="209">
        <v>318122</v>
      </c>
      <c r="L1637" s="209">
        <v>210100</v>
      </c>
      <c r="M1637" s="209">
        <v>404</v>
      </c>
      <c r="N1637" s="209">
        <v>3019</v>
      </c>
      <c r="O1637" s="209">
        <v>4001</v>
      </c>
      <c r="P1637" s="376">
        <v>41313</v>
      </c>
      <c r="Q1637" s="248"/>
      <c r="R1637" s="251"/>
      <c r="S1637" s="248"/>
      <c r="T1637" s="248" t="s">
        <v>16014</v>
      </c>
      <c r="U1637" s="248" t="s">
        <v>16270</v>
      </c>
    </row>
    <row r="1638" spans="1:21" s="1" customFormat="1" ht="23.25" customHeight="1" x14ac:dyDescent="0.25">
      <c r="A1638" t="s">
        <v>2293</v>
      </c>
      <c r="B1638" t="str">
        <f t="shared" si="108"/>
        <v>32</v>
      </c>
      <c r="C1638" t="str">
        <f t="shared" si="109"/>
        <v>L00</v>
      </c>
      <c r="D1638" t="str">
        <f t="shared" si="110"/>
        <v>240</v>
      </c>
      <c r="E1638" s="161" t="s">
        <v>2294</v>
      </c>
      <c r="F1638" t="s">
        <v>17168</v>
      </c>
      <c r="G1638" t="s">
        <v>2295</v>
      </c>
      <c r="H1638" s="209">
        <v>32</v>
      </c>
      <c r="I1638" s="209" t="s">
        <v>2258</v>
      </c>
      <c r="J1638" s="209">
        <v>240</v>
      </c>
      <c r="K1638" s="209">
        <v>318122</v>
      </c>
      <c r="L1638" s="209">
        <v>210100</v>
      </c>
      <c r="M1638" s="209">
        <v>404</v>
      </c>
      <c r="N1638" s="209">
        <v>3019</v>
      </c>
      <c r="O1638" s="209">
        <v>4001</v>
      </c>
      <c r="P1638" s="376">
        <v>41314</v>
      </c>
      <c r="Q1638" s="248"/>
      <c r="R1638" s="251"/>
      <c r="S1638" s="248"/>
      <c r="T1638" s="248" t="s">
        <v>16014</v>
      </c>
      <c r="U1638" s="248" t="s">
        <v>16270</v>
      </c>
    </row>
    <row r="1639" spans="1:21" s="1" customFormat="1" ht="23.25" customHeight="1" x14ac:dyDescent="0.25">
      <c r="A1639" t="s">
        <v>2284</v>
      </c>
      <c r="B1639" t="str">
        <f t="shared" si="108"/>
        <v>32</v>
      </c>
      <c r="C1639" t="str">
        <f t="shared" si="109"/>
        <v>L00</v>
      </c>
      <c r="D1639" t="str">
        <f t="shared" si="110"/>
        <v>233</v>
      </c>
      <c r="E1639" s="161" t="s">
        <v>2285</v>
      </c>
      <c r="F1639" t="s">
        <v>17168</v>
      </c>
      <c r="G1639" t="s">
        <v>2286</v>
      </c>
      <c r="H1639" s="209">
        <v>32</v>
      </c>
      <c r="I1639" s="209" t="s">
        <v>2258</v>
      </c>
      <c r="J1639" s="209">
        <v>233</v>
      </c>
      <c r="K1639" s="209">
        <v>318122</v>
      </c>
      <c r="L1639" s="209">
        <v>210100</v>
      </c>
      <c r="M1639" s="209">
        <v>404</v>
      </c>
      <c r="N1639" s="209">
        <v>3019</v>
      </c>
      <c r="O1639" s="209">
        <v>4001</v>
      </c>
      <c r="P1639" s="376">
        <v>41315</v>
      </c>
      <c r="Q1639" s="248"/>
      <c r="R1639" s="251"/>
      <c r="S1639" s="248"/>
      <c r="T1639" s="248" t="s">
        <v>16014</v>
      </c>
      <c r="U1639" s="248" t="s">
        <v>16270</v>
      </c>
    </row>
    <row r="1640" spans="1:21" s="1" customFormat="1" ht="23.25" customHeight="1" x14ac:dyDescent="0.25">
      <c r="A1640" t="s">
        <v>3318</v>
      </c>
      <c r="B1640" t="str">
        <f t="shared" si="108"/>
        <v>32</v>
      </c>
      <c r="C1640" t="str">
        <f t="shared" si="109"/>
        <v>L00</v>
      </c>
      <c r="D1640" t="str">
        <f t="shared" si="110"/>
        <v>A23</v>
      </c>
      <c r="E1640" s="161" t="s">
        <v>3319</v>
      </c>
      <c r="F1640" t="s">
        <v>17168</v>
      </c>
      <c r="G1640" t="s">
        <v>3320</v>
      </c>
      <c r="H1640" s="209">
        <v>32</v>
      </c>
      <c r="I1640" s="209" t="s">
        <v>2258</v>
      </c>
      <c r="J1640" s="209" t="s">
        <v>3321</v>
      </c>
      <c r="K1640" s="209">
        <v>318122</v>
      </c>
      <c r="L1640" s="209">
        <v>210100</v>
      </c>
      <c r="M1640" s="209">
        <v>404</v>
      </c>
      <c r="N1640" s="209">
        <v>3019</v>
      </c>
      <c r="O1640" s="209">
        <v>4001</v>
      </c>
      <c r="P1640" s="376">
        <v>41316</v>
      </c>
      <c r="Q1640" s="248"/>
      <c r="R1640" s="251"/>
      <c r="S1640" s="248"/>
      <c r="T1640" s="248" t="s">
        <v>16014</v>
      </c>
      <c r="U1640" s="248" t="s">
        <v>16270</v>
      </c>
    </row>
    <row r="1641" spans="1:21" s="1" customFormat="1" ht="23.25" customHeight="1" x14ac:dyDescent="0.25">
      <c r="A1641" t="s">
        <v>2314</v>
      </c>
      <c r="B1641" t="str">
        <f t="shared" si="108"/>
        <v>32</v>
      </c>
      <c r="C1641" t="str">
        <f t="shared" si="109"/>
        <v>L00</v>
      </c>
      <c r="D1641" t="str">
        <f t="shared" si="110"/>
        <v>251</v>
      </c>
      <c r="E1641" s="161" t="s">
        <v>2315</v>
      </c>
      <c r="F1641" t="s">
        <v>17168</v>
      </c>
      <c r="G1641" t="s">
        <v>2316</v>
      </c>
      <c r="H1641" s="209">
        <v>32</v>
      </c>
      <c r="I1641" s="209" t="s">
        <v>2258</v>
      </c>
      <c r="J1641" s="209">
        <v>251</v>
      </c>
      <c r="K1641" s="209">
        <v>318122</v>
      </c>
      <c r="L1641" s="209">
        <v>210100</v>
      </c>
      <c r="M1641" s="209">
        <v>404</v>
      </c>
      <c r="N1641" s="209">
        <v>3019</v>
      </c>
      <c r="O1641" s="209">
        <v>4001</v>
      </c>
      <c r="P1641" s="376">
        <v>41317</v>
      </c>
      <c r="Q1641" s="248"/>
      <c r="R1641" s="251"/>
      <c r="S1641" s="248"/>
      <c r="T1641" s="248" t="s">
        <v>16014</v>
      </c>
      <c r="U1641" s="248" t="s">
        <v>16270</v>
      </c>
    </row>
    <row r="1642" spans="1:21" s="1" customFormat="1" ht="23.25" customHeight="1" x14ac:dyDescent="0.25">
      <c r="A1642" t="s">
        <v>2281</v>
      </c>
      <c r="B1642" t="str">
        <f t="shared" si="108"/>
        <v>32</v>
      </c>
      <c r="C1642" t="str">
        <f t="shared" si="109"/>
        <v>L00</v>
      </c>
      <c r="D1642" t="str">
        <f t="shared" si="110"/>
        <v>232</v>
      </c>
      <c r="E1642" s="161" t="s">
        <v>2282</v>
      </c>
      <c r="F1642" t="s">
        <v>17168</v>
      </c>
      <c r="G1642" t="s">
        <v>2283</v>
      </c>
      <c r="H1642" s="209">
        <v>32</v>
      </c>
      <c r="I1642" s="209" t="s">
        <v>2258</v>
      </c>
      <c r="J1642" s="209">
        <v>232</v>
      </c>
      <c r="K1642" s="209">
        <v>318122</v>
      </c>
      <c r="L1642" s="209">
        <v>210100</v>
      </c>
      <c r="M1642" s="209">
        <v>404</v>
      </c>
      <c r="N1642" s="209">
        <v>3019</v>
      </c>
      <c r="O1642" s="209">
        <v>4001</v>
      </c>
      <c r="P1642" s="376">
        <v>41318</v>
      </c>
      <c r="Q1642" s="248"/>
      <c r="R1642" s="251"/>
      <c r="S1642" s="248"/>
      <c r="T1642" s="248" t="s">
        <v>16014</v>
      </c>
      <c r="U1642" s="248" t="s">
        <v>16270</v>
      </c>
    </row>
    <row r="1643" spans="1:21" s="1" customFormat="1" ht="23.25" customHeight="1" x14ac:dyDescent="0.25">
      <c r="A1643" t="s">
        <v>2299</v>
      </c>
      <c r="B1643" t="str">
        <f t="shared" si="108"/>
        <v>32</v>
      </c>
      <c r="C1643" t="str">
        <f t="shared" si="109"/>
        <v>L00</v>
      </c>
      <c r="D1643" t="str">
        <f t="shared" si="110"/>
        <v>246</v>
      </c>
      <c r="E1643" s="161" t="s">
        <v>2300</v>
      </c>
      <c r="F1643" t="s">
        <v>17168</v>
      </c>
      <c r="G1643" t="s">
        <v>2301</v>
      </c>
      <c r="H1643" s="209">
        <v>32</v>
      </c>
      <c r="I1643" s="209" t="s">
        <v>2258</v>
      </c>
      <c r="J1643" s="209">
        <v>246</v>
      </c>
      <c r="K1643" s="209">
        <v>318122</v>
      </c>
      <c r="L1643" s="209">
        <v>210100</v>
      </c>
      <c r="M1643" s="209">
        <v>404</v>
      </c>
      <c r="N1643" s="209">
        <v>3019</v>
      </c>
      <c r="O1643" s="209">
        <v>4001</v>
      </c>
      <c r="P1643" s="376">
        <v>41319</v>
      </c>
      <c r="Q1643" s="248"/>
      <c r="R1643" s="251"/>
      <c r="S1643" s="248"/>
      <c r="T1643" s="248" t="s">
        <v>16014</v>
      </c>
      <c r="U1643" s="248" t="s">
        <v>16270</v>
      </c>
    </row>
    <row r="1644" spans="1:21" s="1" customFormat="1" ht="23.25" customHeight="1" x14ac:dyDescent="0.25">
      <c r="A1644" t="s">
        <v>2287</v>
      </c>
      <c r="B1644" t="str">
        <f t="shared" si="108"/>
        <v>32</v>
      </c>
      <c r="C1644" t="str">
        <f t="shared" si="109"/>
        <v>L00</v>
      </c>
      <c r="D1644" t="str">
        <f t="shared" si="110"/>
        <v>234</v>
      </c>
      <c r="E1644" s="161" t="s">
        <v>2288</v>
      </c>
      <c r="F1644" t="s">
        <v>17168</v>
      </c>
      <c r="G1644" t="s">
        <v>2289</v>
      </c>
      <c r="H1644" s="209">
        <v>32</v>
      </c>
      <c r="I1644" s="209" t="s">
        <v>2258</v>
      </c>
      <c r="J1644" s="209">
        <v>234</v>
      </c>
      <c r="K1644" s="209">
        <v>318122</v>
      </c>
      <c r="L1644" s="209">
        <v>210100</v>
      </c>
      <c r="M1644" s="209">
        <v>404</v>
      </c>
      <c r="N1644" s="209">
        <v>3019</v>
      </c>
      <c r="O1644" s="209">
        <v>4001</v>
      </c>
      <c r="P1644" s="376">
        <v>41320</v>
      </c>
      <c r="Q1644" s="248"/>
      <c r="R1644" s="251"/>
      <c r="S1644" s="248"/>
      <c r="T1644" s="248" t="s">
        <v>16014</v>
      </c>
      <c r="U1644" s="248" t="s">
        <v>16270</v>
      </c>
    </row>
    <row r="1645" spans="1:21" s="1" customFormat="1" ht="23.25" customHeight="1" x14ac:dyDescent="0.25">
      <c r="A1645" t="s">
        <v>3610</v>
      </c>
      <c r="B1645" t="str">
        <f t="shared" si="108"/>
        <v>32</v>
      </c>
      <c r="C1645" t="str">
        <f t="shared" si="109"/>
        <v>L00</v>
      </c>
      <c r="D1645" t="str">
        <f t="shared" si="110"/>
        <v>B12</v>
      </c>
      <c r="E1645" s="161" t="s">
        <v>3611</v>
      </c>
      <c r="F1645" t="s">
        <v>17168</v>
      </c>
      <c r="G1645" t="s">
        <v>3612</v>
      </c>
      <c r="H1645" s="209">
        <v>32</v>
      </c>
      <c r="I1645" s="209" t="s">
        <v>2258</v>
      </c>
      <c r="J1645" s="209" t="s">
        <v>3613</v>
      </c>
      <c r="K1645" s="209">
        <v>318122</v>
      </c>
      <c r="L1645" s="209">
        <v>210100</v>
      </c>
      <c r="M1645" s="209">
        <v>404</v>
      </c>
      <c r="N1645" s="209">
        <v>3019</v>
      </c>
      <c r="O1645" s="209">
        <v>4001</v>
      </c>
      <c r="P1645" s="376">
        <v>41321</v>
      </c>
      <c r="Q1645" s="248"/>
      <c r="R1645" s="251"/>
      <c r="S1645" s="248"/>
      <c r="T1645" s="248" t="s">
        <v>16014</v>
      </c>
      <c r="U1645" s="248" t="s">
        <v>16270</v>
      </c>
    </row>
    <row r="1646" spans="1:21" s="1" customFormat="1" ht="23.25" customHeight="1" x14ac:dyDescent="0.25">
      <c r="A1646" t="s">
        <v>2326</v>
      </c>
      <c r="B1646" t="str">
        <f t="shared" si="108"/>
        <v>32</v>
      </c>
      <c r="C1646" t="str">
        <f t="shared" si="109"/>
        <v>L00</v>
      </c>
      <c r="D1646" t="str">
        <f t="shared" si="110"/>
        <v>255</v>
      </c>
      <c r="E1646" s="161" t="s">
        <v>2327</v>
      </c>
      <c r="F1646" t="s">
        <v>17168</v>
      </c>
      <c r="G1646" t="s">
        <v>2328</v>
      </c>
      <c r="H1646" s="209">
        <v>32</v>
      </c>
      <c r="I1646" s="209" t="s">
        <v>2258</v>
      </c>
      <c r="J1646" s="209">
        <v>255</v>
      </c>
      <c r="K1646" s="209">
        <v>318122</v>
      </c>
      <c r="L1646" s="209">
        <v>210100</v>
      </c>
      <c r="M1646" s="209">
        <v>404</v>
      </c>
      <c r="N1646" s="209">
        <v>3019</v>
      </c>
      <c r="O1646" s="209">
        <v>4001</v>
      </c>
      <c r="P1646" s="376">
        <v>41322</v>
      </c>
      <c r="Q1646" s="248"/>
      <c r="R1646" s="251"/>
      <c r="S1646" s="248"/>
      <c r="T1646" s="248" t="s">
        <v>16014</v>
      </c>
      <c r="U1646" s="248" t="s">
        <v>16270</v>
      </c>
    </row>
    <row r="1647" spans="1:21" s="1" customFormat="1" ht="23.25" customHeight="1" x14ac:dyDescent="0.25">
      <c r="A1647" t="s">
        <v>2278</v>
      </c>
      <c r="B1647" t="str">
        <f t="shared" si="108"/>
        <v>32</v>
      </c>
      <c r="C1647" t="str">
        <f t="shared" si="109"/>
        <v>L00</v>
      </c>
      <c r="D1647" t="str">
        <f t="shared" si="110"/>
        <v>231</v>
      </c>
      <c r="E1647" s="161" t="s">
        <v>2279</v>
      </c>
      <c r="F1647" t="s">
        <v>17168</v>
      </c>
      <c r="G1647" t="s">
        <v>2280</v>
      </c>
      <c r="H1647" s="209">
        <v>32</v>
      </c>
      <c r="I1647" s="209" t="s">
        <v>2258</v>
      </c>
      <c r="J1647" s="209">
        <v>231</v>
      </c>
      <c r="K1647" s="209">
        <v>318122</v>
      </c>
      <c r="L1647" s="209">
        <v>210100</v>
      </c>
      <c r="M1647" s="209">
        <v>404</v>
      </c>
      <c r="N1647" s="209">
        <v>3019</v>
      </c>
      <c r="O1647" s="209">
        <v>4001</v>
      </c>
      <c r="P1647" s="376">
        <v>41323</v>
      </c>
      <c r="Q1647" s="248"/>
      <c r="R1647" s="251"/>
      <c r="S1647" s="248"/>
      <c r="T1647" s="248" t="s">
        <v>16014</v>
      </c>
      <c r="U1647" s="248" t="s">
        <v>16270</v>
      </c>
    </row>
    <row r="1648" spans="1:21" s="1" customFormat="1" ht="23.25" customHeight="1" x14ac:dyDescent="0.25">
      <c r="A1648" t="s">
        <v>2576</v>
      </c>
      <c r="B1648" t="str">
        <f t="shared" si="108"/>
        <v>32</v>
      </c>
      <c r="C1648" t="str">
        <f t="shared" si="109"/>
        <v>L00</v>
      </c>
      <c r="D1648" t="str">
        <f t="shared" si="110"/>
        <v>391</v>
      </c>
      <c r="E1648" s="161" t="s">
        <v>2577</v>
      </c>
      <c r="F1648" t="s">
        <v>17168</v>
      </c>
      <c r="G1648" t="s">
        <v>2578</v>
      </c>
      <c r="H1648" s="209">
        <v>32</v>
      </c>
      <c r="I1648" s="209" t="s">
        <v>2258</v>
      </c>
      <c r="J1648" s="209">
        <v>391</v>
      </c>
      <c r="K1648" s="209">
        <v>318122</v>
      </c>
      <c r="L1648" s="209">
        <v>210100</v>
      </c>
      <c r="M1648" s="209">
        <v>404</v>
      </c>
      <c r="N1648" s="209">
        <v>3019</v>
      </c>
      <c r="O1648" s="209">
        <v>4001</v>
      </c>
      <c r="P1648" s="376">
        <v>41324</v>
      </c>
      <c r="Q1648" s="248"/>
      <c r="R1648" s="251"/>
      <c r="S1648" s="248"/>
      <c r="T1648" s="248" t="s">
        <v>16014</v>
      </c>
      <c r="U1648" s="248" t="s">
        <v>16270</v>
      </c>
    </row>
    <row r="1649" spans="1:21" s="1" customFormat="1" ht="23.25" customHeight="1" x14ac:dyDescent="0.25">
      <c r="A1649" t="s">
        <v>2320</v>
      </c>
      <c r="B1649" t="str">
        <f t="shared" si="108"/>
        <v>32</v>
      </c>
      <c r="C1649" t="str">
        <f t="shared" si="109"/>
        <v>L00</v>
      </c>
      <c r="D1649" t="str">
        <f t="shared" si="110"/>
        <v>253</v>
      </c>
      <c r="E1649" s="161" t="s">
        <v>2321</v>
      </c>
      <c r="F1649" t="s">
        <v>17168</v>
      </c>
      <c r="G1649" t="s">
        <v>2322</v>
      </c>
      <c r="H1649" s="209">
        <v>32</v>
      </c>
      <c r="I1649" s="209" t="s">
        <v>2258</v>
      </c>
      <c r="J1649" s="209">
        <v>253</v>
      </c>
      <c r="K1649" s="209">
        <v>318122</v>
      </c>
      <c r="L1649" s="209">
        <v>210100</v>
      </c>
      <c r="M1649" s="209">
        <v>404</v>
      </c>
      <c r="N1649" s="209">
        <v>3019</v>
      </c>
      <c r="O1649" s="209">
        <v>4001</v>
      </c>
      <c r="P1649" s="376">
        <v>41325</v>
      </c>
      <c r="Q1649" s="248"/>
      <c r="R1649" s="251"/>
      <c r="S1649" s="248"/>
      <c r="T1649" s="248" t="s">
        <v>16014</v>
      </c>
      <c r="U1649" s="248" t="s">
        <v>16270</v>
      </c>
    </row>
    <row r="1650" spans="1:21" s="1" customFormat="1" ht="23.25" customHeight="1" x14ac:dyDescent="0.25">
      <c r="A1650" t="s">
        <v>3302</v>
      </c>
      <c r="B1650" t="str">
        <f t="shared" si="108"/>
        <v>32</v>
      </c>
      <c r="C1650" t="str">
        <f t="shared" si="109"/>
        <v>L00</v>
      </c>
      <c r="D1650" t="str">
        <f t="shared" si="110"/>
        <v>A19</v>
      </c>
      <c r="E1650" s="161" t="s">
        <v>3303</v>
      </c>
      <c r="F1650" t="s">
        <v>17168</v>
      </c>
      <c r="G1650" t="s">
        <v>3304</v>
      </c>
      <c r="H1650" s="209">
        <v>32</v>
      </c>
      <c r="I1650" s="209" t="s">
        <v>2258</v>
      </c>
      <c r="J1650" s="209" t="s">
        <v>3305</v>
      </c>
      <c r="K1650" s="209">
        <v>318122</v>
      </c>
      <c r="L1650" s="209">
        <v>210100</v>
      </c>
      <c r="M1650" s="209">
        <v>404</v>
      </c>
      <c r="N1650" s="209">
        <v>3019</v>
      </c>
      <c r="O1650" s="209">
        <v>4001</v>
      </c>
      <c r="P1650" s="376">
        <v>41326</v>
      </c>
      <c r="Q1650" s="248"/>
      <c r="R1650" s="251"/>
      <c r="S1650" s="248"/>
      <c r="T1650" s="248" t="s">
        <v>16014</v>
      </c>
      <c r="U1650" s="248" t="s">
        <v>16270</v>
      </c>
    </row>
    <row r="1651" spans="1:21" s="1" customFormat="1" ht="23.25" customHeight="1" x14ac:dyDescent="0.25">
      <c r="A1651" t="s">
        <v>2308</v>
      </c>
      <c r="B1651" t="str">
        <f t="shared" si="108"/>
        <v>32</v>
      </c>
      <c r="C1651" t="str">
        <f t="shared" si="109"/>
        <v>L00</v>
      </c>
      <c r="D1651" t="str">
        <f t="shared" si="110"/>
        <v>249</v>
      </c>
      <c r="E1651" s="161" t="s">
        <v>2309</v>
      </c>
      <c r="F1651" t="s">
        <v>17168</v>
      </c>
      <c r="G1651" t="s">
        <v>2310</v>
      </c>
      <c r="H1651" s="209">
        <v>32</v>
      </c>
      <c r="I1651" s="209" t="s">
        <v>2258</v>
      </c>
      <c r="J1651" s="209">
        <v>249</v>
      </c>
      <c r="K1651" s="209">
        <v>318122</v>
      </c>
      <c r="L1651" s="209">
        <v>210100</v>
      </c>
      <c r="M1651" s="209">
        <v>404</v>
      </c>
      <c r="N1651" s="209">
        <v>3019</v>
      </c>
      <c r="O1651" s="209">
        <v>4001</v>
      </c>
      <c r="P1651" s="376">
        <v>41327</v>
      </c>
      <c r="Q1651" s="248"/>
      <c r="R1651" s="251"/>
      <c r="S1651" s="248"/>
      <c r="T1651" s="248" t="s">
        <v>16014</v>
      </c>
      <c r="U1651" s="248" t="s">
        <v>16270</v>
      </c>
    </row>
    <row r="1652" spans="1:21" s="1" customFormat="1" ht="23.25" customHeight="1" x14ac:dyDescent="0.25">
      <c r="A1652" t="s">
        <v>2365</v>
      </c>
      <c r="B1652" t="str">
        <f t="shared" si="108"/>
        <v>32</v>
      </c>
      <c r="C1652" t="str">
        <f t="shared" si="109"/>
        <v>L00</v>
      </c>
      <c r="D1652" t="str">
        <f t="shared" si="110"/>
        <v>282</v>
      </c>
      <c r="E1652" s="161" t="s">
        <v>2366</v>
      </c>
      <c r="F1652" t="s">
        <v>17168</v>
      </c>
      <c r="G1652" t="s">
        <v>2367</v>
      </c>
      <c r="H1652" s="209">
        <v>32</v>
      </c>
      <c r="I1652" s="209" t="s">
        <v>2258</v>
      </c>
      <c r="J1652" s="209">
        <v>282</v>
      </c>
      <c r="K1652" s="209">
        <v>318122</v>
      </c>
      <c r="L1652" s="209">
        <v>210100</v>
      </c>
      <c r="M1652" s="209">
        <v>404</v>
      </c>
      <c r="N1652" s="209">
        <v>3019</v>
      </c>
      <c r="O1652" s="209">
        <v>4001</v>
      </c>
      <c r="P1652" s="376">
        <v>41328</v>
      </c>
      <c r="Q1652" s="248"/>
      <c r="R1652" s="251"/>
      <c r="S1652" s="248"/>
      <c r="T1652" s="248" t="s">
        <v>16014</v>
      </c>
      <c r="U1652" s="248" t="s">
        <v>16270</v>
      </c>
    </row>
    <row r="1653" spans="1:21" s="1" customFormat="1" ht="23.25" customHeight="1" x14ac:dyDescent="0.25">
      <c r="A1653" t="s">
        <v>2356</v>
      </c>
      <c r="B1653" t="str">
        <f t="shared" si="108"/>
        <v>32</v>
      </c>
      <c r="C1653" t="str">
        <f t="shared" si="109"/>
        <v>L00</v>
      </c>
      <c r="D1653" t="str">
        <f t="shared" si="110"/>
        <v>272</v>
      </c>
      <c r="E1653" s="161" t="s">
        <v>2357</v>
      </c>
      <c r="F1653" t="s">
        <v>17168</v>
      </c>
      <c r="G1653" t="s">
        <v>2358</v>
      </c>
      <c r="H1653" s="209">
        <v>32</v>
      </c>
      <c r="I1653" s="209" t="s">
        <v>2258</v>
      </c>
      <c r="J1653" s="209">
        <v>272</v>
      </c>
      <c r="K1653" s="209">
        <v>318122</v>
      </c>
      <c r="L1653" s="209">
        <v>210100</v>
      </c>
      <c r="M1653" s="209">
        <v>404</v>
      </c>
      <c r="N1653" s="209">
        <v>3019</v>
      </c>
      <c r="O1653" s="209">
        <v>4001</v>
      </c>
      <c r="P1653" s="376">
        <v>41329</v>
      </c>
      <c r="Q1653" s="248"/>
      <c r="R1653" s="251"/>
      <c r="S1653" s="248"/>
      <c r="T1653" s="248" t="s">
        <v>16014</v>
      </c>
      <c r="U1653" s="248" t="s">
        <v>16270</v>
      </c>
    </row>
    <row r="1654" spans="1:21" s="1" customFormat="1" ht="23.25" customHeight="1" x14ac:dyDescent="0.25">
      <c r="A1654" t="s">
        <v>2725</v>
      </c>
      <c r="B1654" t="str">
        <f t="shared" si="108"/>
        <v>32</v>
      </c>
      <c r="C1654" t="str">
        <f t="shared" si="109"/>
        <v>L00</v>
      </c>
      <c r="D1654" t="str">
        <f t="shared" si="110"/>
        <v>443</v>
      </c>
      <c r="E1654" s="161" t="s">
        <v>2726</v>
      </c>
      <c r="F1654" t="s">
        <v>17168</v>
      </c>
      <c r="G1654" t="s">
        <v>2727</v>
      </c>
      <c r="H1654" s="209">
        <v>32</v>
      </c>
      <c r="I1654" s="209" t="s">
        <v>2258</v>
      </c>
      <c r="J1654" s="209">
        <v>443</v>
      </c>
      <c r="K1654" s="209">
        <v>318122</v>
      </c>
      <c r="L1654" s="209">
        <v>210100</v>
      </c>
      <c r="M1654" s="209">
        <v>404</v>
      </c>
      <c r="N1654" s="209">
        <v>3019</v>
      </c>
      <c r="O1654" s="209">
        <v>4001</v>
      </c>
      <c r="P1654" s="376">
        <v>41330</v>
      </c>
      <c r="Q1654" s="248"/>
      <c r="R1654" s="251"/>
      <c r="S1654" s="248"/>
      <c r="T1654" s="248" t="s">
        <v>16014</v>
      </c>
      <c r="U1654" s="248" t="s">
        <v>16270</v>
      </c>
    </row>
    <row r="1655" spans="1:21" s="1" customFormat="1" ht="23.25" customHeight="1" x14ac:dyDescent="0.25">
      <c r="A1655" t="s">
        <v>2371</v>
      </c>
      <c r="B1655" t="str">
        <f t="shared" si="108"/>
        <v>32</v>
      </c>
      <c r="C1655" t="str">
        <f t="shared" si="109"/>
        <v>L00</v>
      </c>
      <c r="D1655" t="str">
        <f t="shared" si="110"/>
        <v>284</v>
      </c>
      <c r="E1655" s="161" t="s">
        <v>2372</v>
      </c>
      <c r="F1655" t="s">
        <v>17168</v>
      </c>
      <c r="G1655" t="s">
        <v>2373</v>
      </c>
      <c r="H1655" s="209">
        <v>32</v>
      </c>
      <c r="I1655" s="209" t="s">
        <v>2258</v>
      </c>
      <c r="J1655" s="209">
        <v>284</v>
      </c>
      <c r="K1655" s="209">
        <v>318122</v>
      </c>
      <c r="L1655" s="209">
        <v>210100</v>
      </c>
      <c r="M1655" s="209">
        <v>404</v>
      </c>
      <c r="N1655" s="209">
        <v>3019</v>
      </c>
      <c r="O1655" s="209">
        <v>4001</v>
      </c>
      <c r="P1655" s="376">
        <v>41331</v>
      </c>
      <c r="Q1655" s="248"/>
      <c r="R1655" s="251"/>
      <c r="S1655" s="248"/>
      <c r="T1655" s="248" t="s">
        <v>16014</v>
      </c>
      <c r="U1655" s="248" t="s">
        <v>16270</v>
      </c>
    </row>
    <row r="1656" spans="1:21" s="1" customFormat="1" ht="23.25" customHeight="1" x14ac:dyDescent="0.25">
      <c r="A1656" t="s">
        <v>3314</v>
      </c>
      <c r="B1656" t="str">
        <f t="shared" si="108"/>
        <v>32</v>
      </c>
      <c r="C1656" t="str">
        <f t="shared" si="109"/>
        <v>L00</v>
      </c>
      <c r="D1656" t="str">
        <f t="shared" si="110"/>
        <v>A22</v>
      </c>
      <c r="E1656" s="161" t="s">
        <v>3315</v>
      </c>
      <c r="F1656" t="s">
        <v>17168</v>
      </c>
      <c r="G1656" t="s">
        <v>3316</v>
      </c>
      <c r="H1656" s="209">
        <v>32</v>
      </c>
      <c r="I1656" s="209" t="s">
        <v>2258</v>
      </c>
      <c r="J1656" s="209" t="s">
        <v>3317</v>
      </c>
      <c r="K1656" s="209">
        <v>318122</v>
      </c>
      <c r="L1656" s="209">
        <v>210100</v>
      </c>
      <c r="M1656" s="209">
        <v>404</v>
      </c>
      <c r="N1656" s="209">
        <v>3019</v>
      </c>
      <c r="O1656" s="209">
        <v>4001</v>
      </c>
      <c r="P1656" s="376">
        <v>41332</v>
      </c>
      <c r="Q1656" s="248"/>
      <c r="R1656" s="251"/>
      <c r="S1656" s="248"/>
      <c r="T1656" s="248" t="s">
        <v>16014</v>
      </c>
      <c r="U1656" s="248" t="s">
        <v>16270</v>
      </c>
    </row>
    <row r="1657" spans="1:21" s="1" customFormat="1" ht="23.25" customHeight="1" x14ac:dyDescent="0.25">
      <c r="A1657" t="s">
        <v>2317</v>
      </c>
      <c r="B1657" t="str">
        <f t="shared" si="108"/>
        <v>32</v>
      </c>
      <c r="C1657" t="str">
        <f t="shared" si="109"/>
        <v>L00</v>
      </c>
      <c r="D1657" t="str">
        <f t="shared" si="110"/>
        <v>252</v>
      </c>
      <c r="E1657" s="161" t="s">
        <v>2318</v>
      </c>
      <c r="F1657" t="s">
        <v>17168</v>
      </c>
      <c r="G1657" t="s">
        <v>2319</v>
      </c>
      <c r="H1657" s="209">
        <v>32</v>
      </c>
      <c r="I1657" s="209" t="s">
        <v>2258</v>
      </c>
      <c r="J1657" s="209">
        <v>252</v>
      </c>
      <c r="K1657" s="209">
        <v>318122</v>
      </c>
      <c r="L1657" s="209">
        <v>210100</v>
      </c>
      <c r="M1657" s="209">
        <v>404</v>
      </c>
      <c r="N1657" s="209">
        <v>3019</v>
      </c>
      <c r="O1657" s="209">
        <v>4001</v>
      </c>
      <c r="P1657" s="376">
        <v>41333</v>
      </c>
      <c r="Q1657" s="248"/>
      <c r="R1657" s="251"/>
      <c r="S1657" s="248"/>
      <c r="T1657" s="248" t="s">
        <v>16014</v>
      </c>
      <c r="U1657" s="248" t="s">
        <v>16270</v>
      </c>
    </row>
    <row r="1658" spans="1:21" s="1" customFormat="1" ht="23.25" customHeight="1" x14ac:dyDescent="0.25">
      <c r="A1658" t="s">
        <v>2311</v>
      </c>
      <c r="B1658" t="str">
        <f t="shared" si="108"/>
        <v>32</v>
      </c>
      <c r="C1658" t="str">
        <f t="shared" si="109"/>
        <v>L00</v>
      </c>
      <c r="D1658" t="str">
        <f t="shared" si="110"/>
        <v>250</v>
      </c>
      <c r="E1658" s="161" t="s">
        <v>2312</v>
      </c>
      <c r="F1658" t="s">
        <v>17168</v>
      </c>
      <c r="G1658" t="s">
        <v>2313</v>
      </c>
      <c r="H1658" s="209">
        <v>32</v>
      </c>
      <c r="I1658" s="209" t="s">
        <v>2258</v>
      </c>
      <c r="J1658" s="209">
        <v>250</v>
      </c>
      <c r="K1658" s="209">
        <v>318122</v>
      </c>
      <c r="L1658" s="209">
        <v>210100</v>
      </c>
      <c r="M1658" s="209">
        <v>404</v>
      </c>
      <c r="N1658" s="209">
        <v>3019</v>
      </c>
      <c r="O1658" s="209">
        <v>4001</v>
      </c>
      <c r="P1658" s="376">
        <v>41334</v>
      </c>
      <c r="Q1658" s="248"/>
      <c r="R1658" s="251"/>
      <c r="S1658" s="248"/>
      <c r="T1658" s="248" t="s">
        <v>16014</v>
      </c>
      <c r="U1658" s="248" t="s">
        <v>16270</v>
      </c>
    </row>
    <row r="1659" spans="1:21" s="1" customFormat="1" ht="23.25" customHeight="1" x14ac:dyDescent="0.25">
      <c r="A1659" t="s">
        <v>3310</v>
      </c>
      <c r="B1659" t="str">
        <f t="shared" si="108"/>
        <v>32</v>
      </c>
      <c r="C1659" t="str">
        <f t="shared" si="109"/>
        <v>L00</v>
      </c>
      <c r="D1659" t="str">
        <f t="shared" si="110"/>
        <v>A21</v>
      </c>
      <c r="E1659" s="161" t="s">
        <v>3311</v>
      </c>
      <c r="F1659" t="s">
        <v>17168</v>
      </c>
      <c r="G1659" t="s">
        <v>3312</v>
      </c>
      <c r="H1659" s="209">
        <v>32</v>
      </c>
      <c r="I1659" s="209" t="s">
        <v>2258</v>
      </c>
      <c r="J1659" s="209" t="s">
        <v>3313</v>
      </c>
      <c r="K1659" s="209">
        <v>318122</v>
      </c>
      <c r="L1659" s="209">
        <v>210100</v>
      </c>
      <c r="M1659" s="209">
        <v>404</v>
      </c>
      <c r="N1659" s="209">
        <v>3019</v>
      </c>
      <c r="O1659" s="209">
        <v>4001</v>
      </c>
      <c r="P1659" s="376">
        <v>41335</v>
      </c>
      <c r="Q1659" s="248"/>
      <c r="R1659" s="251"/>
      <c r="S1659" s="248"/>
      <c r="T1659" s="248" t="s">
        <v>16014</v>
      </c>
      <c r="U1659" s="248" t="s">
        <v>16270</v>
      </c>
    </row>
    <row r="1660" spans="1:21" s="1" customFormat="1" ht="23.25" customHeight="1" x14ac:dyDescent="0.25">
      <c r="A1660" t="s">
        <v>2344</v>
      </c>
      <c r="B1660" t="str">
        <f t="shared" si="108"/>
        <v>32</v>
      </c>
      <c r="C1660" t="str">
        <f t="shared" si="109"/>
        <v>L00</v>
      </c>
      <c r="D1660" t="str">
        <f t="shared" si="110"/>
        <v>266</v>
      </c>
      <c r="E1660" s="161" t="s">
        <v>2345</v>
      </c>
      <c r="F1660" t="s">
        <v>17168</v>
      </c>
      <c r="G1660" t="s">
        <v>2346</v>
      </c>
      <c r="H1660" s="209">
        <v>32</v>
      </c>
      <c r="I1660" s="209" t="s">
        <v>2258</v>
      </c>
      <c r="J1660" s="209">
        <v>266</v>
      </c>
      <c r="K1660" s="209">
        <v>318122</v>
      </c>
      <c r="L1660" s="209">
        <v>210100</v>
      </c>
      <c r="M1660" s="209">
        <v>404</v>
      </c>
      <c r="N1660" s="209">
        <v>3019</v>
      </c>
      <c r="O1660" s="209">
        <v>4001</v>
      </c>
      <c r="P1660" s="376">
        <v>41336</v>
      </c>
      <c r="Q1660" s="248"/>
      <c r="R1660" s="251"/>
      <c r="S1660" s="248"/>
      <c r="T1660" s="248" t="s">
        <v>16014</v>
      </c>
      <c r="U1660" s="248" t="s">
        <v>16270</v>
      </c>
    </row>
    <row r="1661" spans="1:21" s="1" customFormat="1" ht="23.25" customHeight="1" x14ac:dyDescent="0.25">
      <c r="A1661" t="s">
        <v>3286</v>
      </c>
      <c r="B1661" t="str">
        <f t="shared" ref="B1661:B1724" si="111">LEFT(A1661,2)</f>
        <v>32</v>
      </c>
      <c r="C1661" t="str">
        <f t="shared" ref="C1661:C1724" si="112">MID(A1661,4,3)</f>
        <v>L00</v>
      </c>
      <c r="D1661" t="str">
        <f t="shared" ref="D1661:D1724" si="113">RIGHT(A1661,3)</f>
        <v>A15</v>
      </c>
      <c r="E1661" s="161" t="s">
        <v>3287</v>
      </c>
      <c r="F1661" t="s">
        <v>17168</v>
      </c>
      <c r="G1661" t="s">
        <v>3288</v>
      </c>
      <c r="H1661" s="209">
        <v>32</v>
      </c>
      <c r="I1661" s="209" t="s">
        <v>2258</v>
      </c>
      <c r="J1661" s="209" t="s">
        <v>3289</v>
      </c>
      <c r="K1661" s="209">
        <v>318122</v>
      </c>
      <c r="L1661" s="209">
        <v>210100</v>
      </c>
      <c r="M1661" s="209">
        <v>404</v>
      </c>
      <c r="N1661" s="209">
        <v>3019</v>
      </c>
      <c r="O1661" s="209">
        <v>4001</v>
      </c>
      <c r="P1661" s="376">
        <v>41337</v>
      </c>
      <c r="Q1661" s="248"/>
      <c r="R1661" s="251"/>
      <c r="S1661" s="248"/>
      <c r="T1661" s="248" t="s">
        <v>16014</v>
      </c>
      <c r="U1661" s="248" t="s">
        <v>16270</v>
      </c>
    </row>
    <row r="1662" spans="1:21" s="1" customFormat="1" ht="23.25" customHeight="1" x14ac:dyDescent="0.25">
      <c r="A1662" t="s">
        <v>2392</v>
      </c>
      <c r="B1662" t="str">
        <f t="shared" si="111"/>
        <v>32</v>
      </c>
      <c r="C1662" t="str">
        <f t="shared" si="112"/>
        <v>L00</v>
      </c>
      <c r="D1662" t="str">
        <f t="shared" si="113"/>
        <v>295</v>
      </c>
      <c r="E1662" s="161" t="s">
        <v>2393</v>
      </c>
      <c r="F1662" t="s">
        <v>17168</v>
      </c>
      <c r="G1662" t="s">
        <v>2394</v>
      </c>
      <c r="H1662" s="209">
        <v>32</v>
      </c>
      <c r="I1662" s="209" t="s">
        <v>2258</v>
      </c>
      <c r="J1662" s="209">
        <v>295</v>
      </c>
      <c r="K1662" s="209">
        <v>318122</v>
      </c>
      <c r="L1662" s="209">
        <v>210100</v>
      </c>
      <c r="M1662" s="209">
        <v>404</v>
      </c>
      <c r="N1662" s="209">
        <v>3019</v>
      </c>
      <c r="O1662" s="209">
        <v>4001</v>
      </c>
      <c r="P1662" s="376">
        <v>41338</v>
      </c>
      <c r="Q1662" s="248"/>
      <c r="R1662" s="251"/>
      <c r="S1662" s="248"/>
      <c r="T1662" s="248" t="s">
        <v>16014</v>
      </c>
      <c r="U1662" s="248" t="s">
        <v>16270</v>
      </c>
    </row>
    <row r="1663" spans="1:21" s="1" customFormat="1" ht="23.25" customHeight="1" x14ac:dyDescent="0.25">
      <c r="A1663" t="s">
        <v>2383</v>
      </c>
      <c r="B1663" t="str">
        <f t="shared" si="111"/>
        <v>32</v>
      </c>
      <c r="C1663" t="str">
        <f t="shared" si="112"/>
        <v>L00</v>
      </c>
      <c r="D1663" t="str">
        <f t="shared" si="113"/>
        <v>292</v>
      </c>
      <c r="E1663" s="161" t="s">
        <v>2384</v>
      </c>
      <c r="F1663" t="s">
        <v>17168</v>
      </c>
      <c r="G1663" t="s">
        <v>2385</v>
      </c>
      <c r="H1663" s="209">
        <v>32</v>
      </c>
      <c r="I1663" s="209" t="s">
        <v>2258</v>
      </c>
      <c r="J1663" s="209">
        <v>292</v>
      </c>
      <c r="K1663" s="209">
        <v>318122</v>
      </c>
      <c r="L1663" s="209">
        <v>210100</v>
      </c>
      <c r="M1663" s="209">
        <v>404</v>
      </c>
      <c r="N1663" s="209">
        <v>3019</v>
      </c>
      <c r="O1663" s="209">
        <v>4001</v>
      </c>
      <c r="P1663" s="376">
        <v>41339</v>
      </c>
      <c r="Q1663" s="248"/>
      <c r="R1663" s="251"/>
      <c r="S1663" s="248"/>
      <c r="T1663" s="248" t="s">
        <v>16014</v>
      </c>
      <c r="U1663" s="248" t="s">
        <v>16270</v>
      </c>
    </row>
    <row r="1664" spans="1:21" s="1" customFormat="1" ht="23.25" customHeight="1" x14ac:dyDescent="0.25">
      <c r="A1664" t="s">
        <v>2386</v>
      </c>
      <c r="B1664" t="str">
        <f t="shared" si="111"/>
        <v>32</v>
      </c>
      <c r="C1664" t="str">
        <f t="shared" si="112"/>
        <v>L00</v>
      </c>
      <c r="D1664" t="str">
        <f t="shared" si="113"/>
        <v>293</v>
      </c>
      <c r="E1664" s="161" t="s">
        <v>2387</v>
      </c>
      <c r="F1664" t="s">
        <v>17168</v>
      </c>
      <c r="G1664" t="s">
        <v>2388</v>
      </c>
      <c r="H1664" s="209">
        <v>32</v>
      </c>
      <c r="I1664" s="209" t="s">
        <v>2258</v>
      </c>
      <c r="J1664" s="209">
        <v>293</v>
      </c>
      <c r="K1664" s="209">
        <v>318122</v>
      </c>
      <c r="L1664" s="209">
        <v>210100</v>
      </c>
      <c r="M1664" s="209">
        <v>404</v>
      </c>
      <c r="N1664" s="209">
        <v>3019</v>
      </c>
      <c r="O1664" s="209">
        <v>4001</v>
      </c>
      <c r="P1664" s="376">
        <v>41340</v>
      </c>
      <c r="Q1664" s="248"/>
      <c r="R1664" s="251"/>
      <c r="S1664" s="248"/>
      <c r="T1664" s="248" t="s">
        <v>16014</v>
      </c>
      <c r="U1664" s="248" t="s">
        <v>16270</v>
      </c>
    </row>
    <row r="1665" spans="1:21" s="1" customFormat="1" ht="23.25" customHeight="1" x14ac:dyDescent="0.25">
      <c r="A1665" t="s">
        <v>3458</v>
      </c>
      <c r="B1665" t="str">
        <f t="shared" si="111"/>
        <v>32</v>
      </c>
      <c r="C1665" t="str">
        <f t="shared" si="112"/>
        <v>L00</v>
      </c>
      <c r="D1665" t="str">
        <f t="shared" si="113"/>
        <v>A73</v>
      </c>
      <c r="E1665" s="161" t="s">
        <v>3459</v>
      </c>
      <c r="F1665" t="s">
        <v>17168</v>
      </c>
      <c r="G1665" t="s">
        <v>3460</v>
      </c>
      <c r="H1665" s="209">
        <v>32</v>
      </c>
      <c r="I1665" s="209" t="s">
        <v>2258</v>
      </c>
      <c r="J1665" s="209" t="s">
        <v>3461</v>
      </c>
      <c r="K1665" s="209">
        <v>318122</v>
      </c>
      <c r="L1665" s="209">
        <v>210100</v>
      </c>
      <c r="M1665" s="209">
        <v>404</v>
      </c>
      <c r="N1665" s="209">
        <v>3019</v>
      </c>
      <c r="O1665" s="209">
        <v>4001</v>
      </c>
      <c r="P1665" s="376">
        <v>41341</v>
      </c>
      <c r="Q1665" s="248"/>
      <c r="R1665" s="251"/>
      <c r="S1665" s="248"/>
      <c r="T1665" s="248" t="s">
        <v>16014</v>
      </c>
      <c r="U1665" s="248" t="s">
        <v>16270</v>
      </c>
    </row>
    <row r="1666" spans="1:21" s="1" customFormat="1" ht="23.25" customHeight="1" x14ac:dyDescent="0.25">
      <c r="A1666" t="s">
        <v>3538</v>
      </c>
      <c r="B1666" t="str">
        <f t="shared" si="111"/>
        <v>32</v>
      </c>
      <c r="C1666" t="str">
        <f t="shared" si="112"/>
        <v>L00</v>
      </c>
      <c r="D1666" t="str">
        <f t="shared" si="113"/>
        <v>A93</v>
      </c>
      <c r="E1666" s="161" t="s">
        <v>3539</v>
      </c>
      <c r="F1666" t="s">
        <v>17168</v>
      </c>
      <c r="G1666" t="s">
        <v>3540</v>
      </c>
      <c r="H1666" s="209">
        <v>32</v>
      </c>
      <c r="I1666" s="209" t="s">
        <v>2258</v>
      </c>
      <c r="J1666" s="209" t="s">
        <v>3541</v>
      </c>
      <c r="K1666" s="209">
        <v>318122</v>
      </c>
      <c r="L1666" s="209">
        <v>210100</v>
      </c>
      <c r="M1666" s="209">
        <v>404</v>
      </c>
      <c r="N1666" s="209">
        <v>3019</v>
      </c>
      <c r="O1666" s="209">
        <v>4001</v>
      </c>
      <c r="P1666" s="376">
        <v>41342</v>
      </c>
      <c r="Q1666" s="248"/>
      <c r="R1666" s="251"/>
      <c r="S1666" s="248"/>
      <c r="T1666" s="248" t="s">
        <v>16014</v>
      </c>
      <c r="U1666" s="248" t="s">
        <v>16270</v>
      </c>
    </row>
    <row r="1667" spans="1:21" s="1" customFormat="1" ht="23.25" customHeight="1" x14ac:dyDescent="0.25">
      <c r="A1667" t="s">
        <v>2350</v>
      </c>
      <c r="B1667" t="str">
        <f t="shared" si="111"/>
        <v>32</v>
      </c>
      <c r="C1667" t="str">
        <f t="shared" si="112"/>
        <v>L00</v>
      </c>
      <c r="D1667" t="str">
        <f t="shared" si="113"/>
        <v>270</v>
      </c>
      <c r="E1667" s="161" t="s">
        <v>2351</v>
      </c>
      <c r="F1667" t="s">
        <v>17168</v>
      </c>
      <c r="G1667" t="s">
        <v>2352</v>
      </c>
      <c r="H1667" s="209">
        <v>32</v>
      </c>
      <c r="I1667" s="209" t="s">
        <v>2258</v>
      </c>
      <c r="J1667" s="209">
        <v>270</v>
      </c>
      <c r="K1667" s="209">
        <v>318122</v>
      </c>
      <c r="L1667" s="209">
        <v>210100</v>
      </c>
      <c r="M1667" s="209">
        <v>404</v>
      </c>
      <c r="N1667" s="209">
        <v>3019</v>
      </c>
      <c r="O1667" s="209">
        <v>4001</v>
      </c>
      <c r="P1667" s="376">
        <v>41343</v>
      </c>
      <c r="Q1667" s="248"/>
      <c r="R1667" s="251"/>
      <c r="S1667" s="248"/>
      <c r="T1667" s="248" t="s">
        <v>16014</v>
      </c>
      <c r="U1667" s="248" t="s">
        <v>16270</v>
      </c>
    </row>
    <row r="1668" spans="1:21" s="1" customFormat="1" ht="23.25" customHeight="1" x14ac:dyDescent="0.25">
      <c r="A1668" t="s">
        <v>3282</v>
      </c>
      <c r="B1668" t="str">
        <f t="shared" si="111"/>
        <v>32</v>
      </c>
      <c r="C1668" t="str">
        <f t="shared" si="112"/>
        <v>L00</v>
      </c>
      <c r="D1668" t="str">
        <f t="shared" si="113"/>
        <v>A14</v>
      </c>
      <c r="E1668" s="161" t="s">
        <v>3283</v>
      </c>
      <c r="F1668" t="s">
        <v>17168</v>
      </c>
      <c r="G1668" t="s">
        <v>3284</v>
      </c>
      <c r="H1668" s="209">
        <v>32</v>
      </c>
      <c r="I1668" s="209" t="s">
        <v>2258</v>
      </c>
      <c r="J1668" s="209" t="s">
        <v>3285</v>
      </c>
      <c r="K1668" s="209">
        <v>318122</v>
      </c>
      <c r="L1668" s="209">
        <v>210100</v>
      </c>
      <c r="M1668" s="209">
        <v>404</v>
      </c>
      <c r="N1668" s="209">
        <v>3019</v>
      </c>
      <c r="O1668" s="209">
        <v>4001</v>
      </c>
      <c r="P1668" s="376">
        <v>41344</v>
      </c>
      <c r="Q1668" s="248"/>
      <c r="R1668" s="251"/>
      <c r="S1668" s="248"/>
      <c r="T1668" s="248" t="s">
        <v>16014</v>
      </c>
      <c r="U1668" s="248" t="s">
        <v>16270</v>
      </c>
    </row>
    <row r="1669" spans="1:21" s="1" customFormat="1" ht="23.25" customHeight="1" x14ac:dyDescent="0.25">
      <c r="A1669" t="s">
        <v>3562</v>
      </c>
      <c r="B1669" t="str">
        <f t="shared" si="111"/>
        <v>32</v>
      </c>
      <c r="C1669" t="str">
        <f t="shared" si="112"/>
        <v>L00</v>
      </c>
      <c r="D1669" t="str">
        <f t="shared" si="113"/>
        <v>A99</v>
      </c>
      <c r="E1669" s="161" t="s">
        <v>3563</v>
      </c>
      <c r="F1669" t="s">
        <v>17168</v>
      </c>
      <c r="G1669" t="s">
        <v>3564</v>
      </c>
      <c r="H1669" s="209">
        <v>32</v>
      </c>
      <c r="I1669" s="209" t="s">
        <v>2258</v>
      </c>
      <c r="J1669" s="209" t="s">
        <v>3565</v>
      </c>
      <c r="K1669" s="209">
        <v>318122</v>
      </c>
      <c r="L1669" s="209">
        <v>210100</v>
      </c>
      <c r="M1669" s="209">
        <v>404</v>
      </c>
      <c r="N1669" s="209">
        <v>3019</v>
      </c>
      <c r="O1669" s="209">
        <v>4001</v>
      </c>
      <c r="P1669" s="376">
        <v>41345</v>
      </c>
      <c r="Q1669" s="248"/>
      <c r="R1669" s="251"/>
      <c r="S1669" s="248"/>
      <c r="T1669" s="248" t="s">
        <v>16014</v>
      </c>
      <c r="U1669" s="248" t="s">
        <v>16270</v>
      </c>
    </row>
    <row r="1670" spans="1:21" s="1" customFormat="1" ht="23.25" customHeight="1" x14ac:dyDescent="0.25">
      <c r="A1670" t="s">
        <v>2368</v>
      </c>
      <c r="B1670" t="str">
        <f t="shared" si="111"/>
        <v>32</v>
      </c>
      <c r="C1670" t="str">
        <f t="shared" si="112"/>
        <v>L00</v>
      </c>
      <c r="D1670" t="str">
        <f t="shared" si="113"/>
        <v>283</v>
      </c>
      <c r="E1670" s="161" t="s">
        <v>2369</v>
      </c>
      <c r="F1670" t="s">
        <v>17168</v>
      </c>
      <c r="G1670" t="s">
        <v>2370</v>
      </c>
      <c r="H1670" s="209">
        <v>32</v>
      </c>
      <c r="I1670" s="209" t="s">
        <v>2258</v>
      </c>
      <c r="J1670" s="209">
        <v>283</v>
      </c>
      <c r="K1670" s="209">
        <v>318122</v>
      </c>
      <c r="L1670" s="209">
        <v>210100</v>
      </c>
      <c r="M1670" s="209">
        <v>404</v>
      </c>
      <c r="N1670" s="209">
        <v>3019</v>
      </c>
      <c r="O1670" s="209">
        <v>4001</v>
      </c>
      <c r="P1670" s="376">
        <v>41346</v>
      </c>
      <c r="Q1670" s="248"/>
      <c r="R1670" s="251"/>
      <c r="S1670" s="248"/>
      <c r="T1670" s="248" t="s">
        <v>16014</v>
      </c>
      <c r="U1670" s="248" t="s">
        <v>16270</v>
      </c>
    </row>
    <row r="1671" spans="1:21" s="1" customFormat="1" ht="23.25" customHeight="1" x14ac:dyDescent="0.25">
      <c r="A1671" t="s">
        <v>3306</v>
      </c>
      <c r="B1671" t="str">
        <f t="shared" si="111"/>
        <v>32</v>
      </c>
      <c r="C1671" t="str">
        <f t="shared" si="112"/>
        <v>L00</v>
      </c>
      <c r="D1671" t="str">
        <f t="shared" si="113"/>
        <v>A20</v>
      </c>
      <c r="E1671" s="161" t="s">
        <v>3307</v>
      </c>
      <c r="F1671" t="s">
        <v>17168</v>
      </c>
      <c r="G1671" t="s">
        <v>3308</v>
      </c>
      <c r="H1671" s="209">
        <v>32</v>
      </c>
      <c r="I1671" s="209" t="s">
        <v>2258</v>
      </c>
      <c r="J1671" s="209" t="s">
        <v>3309</v>
      </c>
      <c r="K1671" s="209">
        <v>318122</v>
      </c>
      <c r="L1671" s="209">
        <v>210100</v>
      </c>
      <c r="M1671" s="209">
        <v>404</v>
      </c>
      <c r="N1671" s="209">
        <v>3019</v>
      </c>
      <c r="O1671" s="209">
        <v>4001</v>
      </c>
      <c r="P1671" s="376">
        <v>41347</v>
      </c>
      <c r="Q1671" s="248"/>
      <c r="R1671" s="251"/>
      <c r="S1671" s="248"/>
      <c r="T1671" s="248" t="s">
        <v>16014</v>
      </c>
      <c r="U1671" s="248" t="s">
        <v>16270</v>
      </c>
    </row>
    <row r="1672" spans="1:21" s="1" customFormat="1" ht="23.25" customHeight="1" x14ac:dyDescent="0.25">
      <c r="A1672" t="s">
        <v>3350</v>
      </c>
      <c r="B1672" t="str">
        <f t="shared" si="111"/>
        <v>32</v>
      </c>
      <c r="C1672" t="str">
        <f t="shared" si="112"/>
        <v>L00</v>
      </c>
      <c r="D1672" t="str">
        <f t="shared" si="113"/>
        <v>A32</v>
      </c>
      <c r="E1672" s="161" t="s">
        <v>3351</v>
      </c>
      <c r="F1672" t="s">
        <v>17168</v>
      </c>
      <c r="G1672" t="s">
        <v>3352</v>
      </c>
      <c r="H1672" s="209">
        <v>32</v>
      </c>
      <c r="I1672" s="209" t="s">
        <v>2258</v>
      </c>
      <c r="J1672" s="209" t="s">
        <v>3353</v>
      </c>
      <c r="K1672" s="209">
        <v>318122</v>
      </c>
      <c r="L1672" s="209">
        <v>210100</v>
      </c>
      <c r="M1672" s="209">
        <v>404</v>
      </c>
      <c r="N1672" s="209">
        <v>3019</v>
      </c>
      <c r="O1672" s="209">
        <v>4001</v>
      </c>
      <c r="P1672" s="376">
        <v>41348</v>
      </c>
      <c r="Q1672" s="248"/>
      <c r="R1672" s="251"/>
      <c r="S1672" s="248"/>
      <c r="T1672" s="248" t="s">
        <v>16014</v>
      </c>
      <c r="U1672" s="248" t="s">
        <v>16270</v>
      </c>
    </row>
    <row r="1673" spans="1:21" s="1" customFormat="1" ht="23.25" customHeight="1" x14ac:dyDescent="0.25">
      <c r="A1673" t="s">
        <v>3418</v>
      </c>
      <c r="B1673" t="str">
        <f t="shared" si="111"/>
        <v>32</v>
      </c>
      <c r="C1673" t="str">
        <f t="shared" si="112"/>
        <v>L00</v>
      </c>
      <c r="D1673" t="str">
        <f t="shared" si="113"/>
        <v>A61</v>
      </c>
      <c r="E1673" s="161" t="s">
        <v>3419</v>
      </c>
      <c r="F1673" t="s">
        <v>17168</v>
      </c>
      <c r="G1673" t="s">
        <v>3420</v>
      </c>
      <c r="H1673" s="209">
        <v>32</v>
      </c>
      <c r="I1673" s="209" t="s">
        <v>2258</v>
      </c>
      <c r="J1673" s="209" t="s">
        <v>3421</v>
      </c>
      <c r="K1673" s="209">
        <v>318122</v>
      </c>
      <c r="L1673" s="209">
        <v>210100</v>
      </c>
      <c r="M1673" s="209">
        <v>404</v>
      </c>
      <c r="N1673" s="209">
        <v>3019</v>
      </c>
      <c r="O1673" s="209">
        <v>4001</v>
      </c>
      <c r="P1673" s="376">
        <v>41349</v>
      </c>
      <c r="Q1673" s="248"/>
      <c r="R1673" s="251"/>
      <c r="S1673" s="248"/>
      <c r="T1673" s="248" t="s">
        <v>16014</v>
      </c>
      <c r="U1673" s="248" t="s">
        <v>16270</v>
      </c>
    </row>
    <row r="1674" spans="1:21" s="1" customFormat="1" ht="23.25" customHeight="1" x14ac:dyDescent="0.25">
      <c r="A1674" t="s">
        <v>3346</v>
      </c>
      <c r="B1674" t="str">
        <f t="shared" si="111"/>
        <v>32</v>
      </c>
      <c r="C1674" t="str">
        <f t="shared" si="112"/>
        <v>L00</v>
      </c>
      <c r="D1674" t="str">
        <f t="shared" si="113"/>
        <v>A31</v>
      </c>
      <c r="E1674" s="161" t="s">
        <v>3347</v>
      </c>
      <c r="F1674" t="s">
        <v>17168</v>
      </c>
      <c r="G1674" t="s">
        <v>3348</v>
      </c>
      <c r="H1674" s="209">
        <v>32</v>
      </c>
      <c r="I1674" s="209" t="s">
        <v>2258</v>
      </c>
      <c r="J1674" s="209" t="s">
        <v>3349</v>
      </c>
      <c r="K1674" s="209">
        <v>318122</v>
      </c>
      <c r="L1674" s="209">
        <v>210100</v>
      </c>
      <c r="M1674" s="209">
        <v>404</v>
      </c>
      <c r="N1674" s="209">
        <v>3019</v>
      </c>
      <c r="O1674" s="209">
        <v>4001</v>
      </c>
      <c r="P1674" s="376">
        <v>41350</v>
      </c>
      <c r="Q1674" s="248"/>
      <c r="R1674" s="251"/>
      <c r="S1674" s="248"/>
      <c r="T1674" s="248" t="s">
        <v>16014</v>
      </c>
      <c r="U1674" s="248" t="s">
        <v>16270</v>
      </c>
    </row>
    <row r="1675" spans="1:21" s="1" customFormat="1" ht="23.25" customHeight="1" x14ac:dyDescent="0.25">
      <c r="A1675" t="s">
        <v>3330</v>
      </c>
      <c r="B1675" t="str">
        <f t="shared" si="111"/>
        <v>32</v>
      </c>
      <c r="C1675" t="str">
        <f t="shared" si="112"/>
        <v>L00</v>
      </c>
      <c r="D1675" t="str">
        <f t="shared" si="113"/>
        <v>A26</v>
      </c>
      <c r="E1675" s="161" t="s">
        <v>3331</v>
      </c>
      <c r="F1675" t="s">
        <v>17168</v>
      </c>
      <c r="G1675" t="s">
        <v>3332</v>
      </c>
      <c r="H1675" s="209">
        <v>32</v>
      </c>
      <c r="I1675" s="209" t="s">
        <v>2258</v>
      </c>
      <c r="J1675" s="209" t="s">
        <v>3333</v>
      </c>
      <c r="K1675" s="209">
        <v>318122</v>
      </c>
      <c r="L1675" s="209">
        <v>210100</v>
      </c>
      <c r="M1675" s="209">
        <v>404</v>
      </c>
      <c r="N1675" s="209">
        <v>3019</v>
      </c>
      <c r="O1675" s="209">
        <v>4001</v>
      </c>
      <c r="P1675" s="376">
        <v>41351</v>
      </c>
      <c r="Q1675" s="248"/>
      <c r="R1675" s="251"/>
      <c r="S1675" s="248"/>
      <c r="T1675" s="248" t="s">
        <v>16014</v>
      </c>
      <c r="U1675" s="248" t="s">
        <v>16270</v>
      </c>
    </row>
    <row r="1676" spans="1:21" s="1" customFormat="1" ht="23.25" customHeight="1" x14ac:dyDescent="0.25">
      <c r="A1676" t="s">
        <v>3382</v>
      </c>
      <c r="B1676" t="str">
        <f t="shared" si="111"/>
        <v>32</v>
      </c>
      <c r="C1676" t="str">
        <f t="shared" si="112"/>
        <v>L00</v>
      </c>
      <c r="D1676" t="str">
        <f t="shared" si="113"/>
        <v>A47</v>
      </c>
      <c r="E1676" s="161" t="s">
        <v>3383</v>
      </c>
      <c r="F1676" t="s">
        <v>17168</v>
      </c>
      <c r="G1676" t="s">
        <v>3384</v>
      </c>
      <c r="H1676" s="209">
        <v>32</v>
      </c>
      <c r="I1676" s="209" t="s">
        <v>2258</v>
      </c>
      <c r="J1676" s="209" t="s">
        <v>3385</v>
      </c>
      <c r="K1676" s="209">
        <v>318122</v>
      </c>
      <c r="L1676" s="209">
        <v>210100</v>
      </c>
      <c r="M1676" s="209">
        <v>404</v>
      </c>
      <c r="N1676" s="209">
        <v>3019</v>
      </c>
      <c r="O1676" s="209">
        <v>4001</v>
      </c>
      <c r="P1676" s="376">
        <v>41352</v>
      </c>
      <c r="Q1676" s="248"/>
      <c r="R1676" s="251"/>
      <c r="S1676" s="248"/>
      <c r="T1676" s="248" t="s">
        <v>16014</v>
      </c>
      <c r="U1676" s="248" t="s">
        <v>16270</v>
      </c>
    </row>
    <row r="1677" spans="1:21" s="1" customFormat="1" ht="23.25" customHeight="1" x14ac:dyDescent="0.25">
      <c r="A1677" t="s">
        <v>3486</v>
      </c>
      <c r="B1677" t="str">
        <f t="shared" si="111"/>
        <v>32</v>
      </c>
      <c r="C1677" t="str">
        <f t="shared" si="112"/>
        <v>L00</v>
      </c>
      <c r="D1677" t="str">
        <f t="shared" si="113"/>
        <v>A80</v>
      </c>
      <c r="E1677" s="161" t="s">
        <v>3487</v>
      </c>
      <c r="F1677" t="s">
        <v>17168</v>
      </c>
      <c r="G1677" t="s">
        <v>3488</v>
      </c>
      <c r="H1677" s="209">
        <v>32</v>
      </c>
      <c r="I1677" s="209" t="s">
        <v>2258</v>
      </c>
      <c r="J1677" s="209" t="s">
        <v>3489</v>
      </c>
      <c r="K1677" s="209">
        <v>318122</v>
      </c>
      <c r="L1677" s="209">
        <v>210100</v>
      </c>
      <c r="M1677" s="209">
        <v>404</v>
      </c>
      <c r="N1677" s="209">
        <v>3019</v>
      </c>
      <c r="O1677" s="209">
        <v>4001</v>
      </c>
      <c r="P1677" s="376">
        <v>41353</v>
      </c>
      <c r="Q1677" s="248"/>
      <c r="R1677" s="251"/>
      <c r="S1677" s="248"/>
      <c r="T1677" s="248" t="s">
        <v>16014</v>
      </c>
      <c r="U1677" s="248" t="s">
        <v>16270</v>
      </c>
    </row>
    <row r="1678" spans="1:21" s="1" customFormat="1" ht="23.25" customHeight="1" x14ac:dyDescent="0.25">
      <c r="A1678" t="s">
        <v>3298</v>
      </c>
      <c r="B1678" t="str">
        <f t="shared" si="111"/>
        <v>32</v>
      </c>
      <c r="C1678" t="str">
        <f t="shared" si="112"/>
        <v>L00</v>
      </c>
      <c r="D1678" t="str">
        <f t="shared" si="113"/>
        <v>A18</v>
      </c>
      <c r="E1678" s="161" t="s">
        <v>3299</v>
      </c>
      <c r="F1678" t="s">
        <v>17168</v>
      </c>
      <c r="G1678" t="s">
        <v>3300</v>
      </c>
      <c r="H1678" s="209">
        <v>32</v>
      </c>
      <c r="I1678" s="209" t="s">
        <v>2258</v>
      </c>
      <c r="J1678" s="209" t="s">
        <v>3301</v>
      </c>
      <c r="K1678" s="209">
        <v>318122</v>
      </c>
      <c r="L1678" s="209">
        <v>210100</v>
      </c>
      <c r="M1678" s="209">
        <v>404</v>
      </c>
      <c r="N1678" s="209">
        <v>3019</v>
      </c>
      <c r="O1678" s="209">
        <v>4001</v>
      </c>
      <c r="P1678" s="376">
        <v>41354</v>
      </c>
      <c r="Q1678" s="248"/>
      <c r="R1678" s="251"/>
      <c r="S1678" s="248"/>
      <c r="T1678" s="248" t="s">
        <v>16014</v>
      </c>
      <c r="U1678" s="248" t="s">
        <v>16270</v>
      </c>
    </row>
    <row r="1679" spans="1:21" s="1" customFormat="1" ht="23.25" customHeight="1" x14ac:dyDescent="0.25">
      <c r="A1679" t="s">
        <v>3290</v>
      </c>
      <c r="B1679" t="str">
        <f t="shared" si="111"/>
        <v>32</v>
      </c>
      <c r="C1679" t="str">
        <f t="shared" si="112"/>
        <v>L00</v>
      </c>
      <c r="D1679" t="str">
        <f t="shared" si="113"/>
        <v>A16</v>
      </c>
      <c r="E1679" s="161" t="s">
        <v>3291</v>
      </c>
      <c r="F1679" t="s">
        <v>17168</v>
      </c>
      <c r="G1679" t="s">
        <v>3292</v>
      </c>
      <c r="H1679" s="209">
        <v>32</v>
      </c>
      <c r="I1679" s="209" t="s">
        <v>2258</v>
      </c>
      <c r="J1679" s="209" t="s">
        <v>3293</v>
      </c>
      <c r="K1679" s="209">
        <v>318122</v>
      </c>
      <c r="L1679" s="209">
        <v>210100</v>
      </c>
      <c r="M1679" s="209">
        <v>404</v>
      </c>
      <c r="N1679" s="209">
        <v>3019</v>
      </c>
      <c r="O1679" s="209">
        <v>4001</v>
      </c>
      <c r="P1679" s="376">
        <v>41355</v>
      </c>
      <c r="Q1679" s="248"/>
      <c r="R1679" s="251"/>
      <c r="S1679" s="248"/>
      <c r="T1679" s="248" t="s">
        <v>16014</v>
      </c>
      <c r="U1679" s="248" t="s">
        <v>16270</v>
      </c>
    </row>
    <row r="1680" spans="1:21" s="1" customFormat="1" ht="23.25" customHeight="1" x14ac:dyDescent="0.25">
      <c r="A1680" t="s">
        <v>3658</v>
      </c>
      <c r="B1680" t="str">
        <f t="shared" si="111"/>
        <v>32</v>
      </c>
      <c r="C1680" t="str">
        <f t="shared" si="112"/>
        <v>L00</v>
      </c>
      <c r="D1680" t="str">
        <f t="shared" si="113"/>
        <v>B24</v>
      </c>
      <c r="E1680" s="161" t="s">
        <v>3659</v>
      </c>
      <c r="F1680" t="s">
        <v>17168</v>
      </c>
      <c r="G1680" t="s">
        <v>3660</v>
      </c>
      <c r="H1680" s="209">
        <v>32</v>
      </c>
      <c r="I1680" s="209" t="s">
        <v>2258</v>
      </c>
      <c r="J1680" s="209" t="s">
        <v>3661</v>
      </c>
      <c r="K1680" s="209">
        <v>318122</v>
      </c>
      <c r="L1680" s="209">
        <v>210100</v>
      </c>
      <c r="M1680" s="209">
        <v>404</v>
      </c>
      <c r="N1680" s="209">
        <v>3019</v>
      </c>
      <c r="O1680" s="209">
        <v>4001</v>
      </c>
      <c r="P1680" s="376">
        <v>41356</v>
      </c>
      <c r="Q1680" s="248"/>
      <c r="R1680" s="251"/>
      <c r="S1680" s="248"/>
      <c r="T1680" s="248" t="s">
        <v>16014</v>
      </c>
      <c r="U1680" s="248" t="s">
        <v>16270</v>
      </c>
    </row>
    <row r="1681" spans="1:21" s="1" customFormat="1" ht="23.25" customHeight="1" x14ac:dyDescent="0.25">
      <c r="A1681" t="s">
        <v>3498</v>
      </c>
      <c r="B1681" t="str">
        <f t="shared" si="111"/>
        <v>32</v>
      </c>
      <c r="C1681" t="str">
        <f t="shared" si="112"/>
        <v>L00</v>
      </c>
      <c r="D1681" t="str">
        <f t="shared" si="113"/>
        <v>A83</v>
      </c>
      <c r="E1681" s="161" t="s">
        <v>3499</v>
      </c>
      <c r="F1681" t="s">
        <v>17168</v>
      </c>
      <c r="G1681" t="s">
        <v>3500</v>
      </c>
      <c r="H1681" s="209">
        <v>32</v>
      </c>
      <c r="I1681" s="209" t="s">
        <v>2258</v>
      </c>
      <c r="J1681" s="209" t="s">
        <v>3501</v>
      </c>
      <c r="K1681" s="209">
        <v>318122</v>
      </c>
      <c r="L1681" s="209">
        <v>210100</v>
      </c>
      <c r="M1681" s="209">
        <v>404</v>
      </c>
      <c r="N1681" s="209">
        <v>3019</v>
      </c>
      <c r="O1681" s="209">
        <v>4001</v>
      </c>
      <c r="P1681" s="376">
        <v>41357</v>
      </c>
      <c r="Q1681" s="248"/>
      <c r="R1681" s="251"/>
      <c r="S1681" s="248"/>
      <c r="T1681" s="248" t="s">
        <v>16014</v>
      </c>
      <c r="U1681" s="248" t="s">
        <v>16270</v>
      </c>
    </row>
    <row r="1682" spans="1:21" s="1" customFormat="1" ht="23.25" customHeight="1" x14ac:dyDescent="0.25">
      <c r="A1682" t="s">
        <v>3326</v>
      </c>
      <c r="B1682" t="str">
        <f t="shared" si="111"/>
        <v>32</v>
      </c>
      <c r="C1682" t="str">
        <f t="shared" si="112"/>
        <v>L00</v>
      </c>
      <c r="D1682" t="str">
        <f t="shared" si="113"/>
        <v>A25</v>
      </c>
      <c r="E1682" s="161" t="s">
        <v>3327</v>
      </c>
      <c r="F1682" t="s">
        <v>17168</v>
      </c>
      <c r="G1682" t="s">
        <v>3328</v>
      </c>
      <c r="H1682" s="209">
        <v>32</v>
      </c>
      <c r="I1682" s="209" t="s">
        <v>2258</v>
      </c>
      <c r="J1682" s="209" t="s">
        <v>3329</v>
      </c>
      <c r="K1682" s="209">
        <v>318122</v>
      </c>
      <c r="L1682" s="209">
        <v>210100</v>
      </c>
      <c r="M1682" s="209">
        <v>404</v>
      </c>
      <c r="N1682" s="209">
        <v>3019</v>
      </c>
      <c r="O1682" s="209">
        <v>4001</v>
      </c>
      <c r="P1682" s="376">
        <v>41358</v>
      </c>
      <c r="Q1682" s="248"/>
      <c r="R1682" s="251"/>
      <c r="S1682" s="248"/>
      <c r="T1682" s="248" t="s">
        <v>16014</v>
      </c>
      <c r="U1682" s="248" t="s">
        <v>16270</v>
      </c>
    </row>
    <row r="1683" spans="1:21" s="1" customFormat="1" ht="23.25" customHeight="1" x14ac:dyDescent="0.25">
      <c r="A1683" t="s">
        <v>2389</v>
      </c>
      <c r="B1683" t="str">
        <f t="shared" si="111"/>
        <v>32</v>
      </c>
      <c r="C1683" t="str">
        <f t="shared" si="112"/>
        <v>L00</v>
      </c>
      <c r="D1683" t="str">
        <f t="shared" si="113"/>
        <v>294</v>
      </c>
      <c r="E1683" s="161" t="s">
        <v>2390</v>
      </c>
      <c r="F1683" t="s">
        <v>17168</v>
      </c>
      <c r="G1683" t="s">
        <v>2391</v>
      </c>
      <c r="H1683" s="209">
        <v>32</v>
      </c>
      <c r="I1683" s="209" t="s">
        <v>2258</v>
      </c>
      <c r="J1683" s="209">
        <v>294</v>
      </c>
      <c r="K1683" s="209">
        <v>318122</v>
      </c>
      <c r="L1683" s="209">
        <v>210100</v>
      </c>
      <c r="M1683" s="209">
        <v>404</v>
      </c>
      <c r="N1683" s="209">
        <v>3019</v>
      </c>
      <c r="O1683" s="209">
        <v>4001</v>
      </c>
      <c r="P1683" s="376">
        <v>41359</v>
      </c>
      <c r="Q1683" s="248"/>
      <c r="R1683" s="251"/>
      <c r="S1683" s="248"/>
      <c r="T1683" s="248" t="s">
        <v>16014</v>
      </c>
      <c r="U1683" s="248" t="s">
        <v>16270</v>
      </c>
    </row>
    <row r="1684" spans="1:21" s="1" customFormat="1" ht="23.25" customHeight="1" x14ac:dyDescent="0.25">
      <c r="A1684" t="s">
        <v>3366</v>
      </c>
      <c r="B1684" t="str">
        <f t="shared" si="111"/>
        <v>32</v>
      </c>
      <c r="C1684" t="str">
        <f t="shared" si="112"/>
        <v>L00</v>
      </c>
      <c r="D1684" t="str">
        <f t="shared" si="113"/>
        <v>A43</v>
      </c>
      <c r="E1684" s="161" t="s">
        <v>3367</v>
      </c>
      <c r="F1684" t="s">
        <v>17168</v>
      </c>
      <c r="G1684" t="s">
        <v>3368</v>
      </c>
      <c r="H1684" s="209">
        <v>32</v>
      </c>
      <c r="I1684" s="209" t="s">
        <v>2258</v>
      </c>
      <c r="J1684" s="209" t="s">
        <v>3369</v>
      </c>
      <c r="K1684" s="209">
        <v>318122</v>
      </c>
      <c r="L1684" s="209">
        <v>210100</v>
      </c>
      <c r="M1684" s="209">
        <v>404</v>
      </c>
      <c r="N1684" s="209">
        <v>3019</v>
      </c>
      <c r="O1684" s="209">
        <v>4001</v>
      </c>
      <c r="P1684" s="376">
        <v>41360</v>
      </c>
      <c r="Q1684" s="248"/>
      <c r="R1684" s="251"/>
      <c r="S1684" s="248"/>
      <c r="T1684" s="248" t="s">
        <v>16014</v>
      </c>
      <c r="U1684" s="248" t="s">
        <v>16270</v>
      </c>
    </row>
    <row r="1685" spans="1:21" s="1" customFormat="1" ht="23.25" customHeight="1" x14ac:dyDescent="0.25">
      <c r="A1685" t="s">
        <v>3338</v>
      </c>
      <c r="B1685" t="str">
        <f t="shared" si="111"/>
        <v>32</v>
      </c>
      <c r="C1685" t="str">
        <f t="shared" si="112"/>
        <v>L00</v>
      </c>
      <c r="D1685" t="str">
        <f t="shared" si="113"/>
        <v>A28</v>
      </c>
      <c r="E1685" s="161" t="s">
        <v>3339</v>
      </c>
      <c r="F1685" t="s">
        <v>17168</v>
      </c>
      <c r="G1685" t="s">
        <v>3340</v>
      </c>
      <c r="H1685" s="209">
        <v>32</v>
      </c>
      <c r="I1685" s="209" t="s">
        <v>2258</v>
      </c>
      <c r="J1685" s="209" t="s">
        <v>3341</v>
      </c>
      <c r="K1685" s="209">
        <v>318122</v>
      </c>
      <c r="L1685" s="209">
        <v>210100</v>
      </c>
      <c r="M1685" s="209">
        <v>404</v>
      </c>
      <c r="N1685" s="209">
        <v>3019</v>
      </c>
      <c r="O1685" s="209">
        <v>4001</v>
      </c>
      <c r="P1685" s="376">
        <v>41361</v>
      </c>
      <c r="Q1685" s="248"/>
      <c r="R1685" s="251"/>
      <c r="S1685" s="248"/>
      <c r="T1685" s="248" t="s">
        <v>16014</v>
      </c>
      <c r="U1685" s="248" t="s">
        <v>16270</v>
      </c>
    </row>
    <row r="1686" spans="1:21" s="1" customFormat="1" ht="23.25" customHeight="1" x14ac:dyDescent="0.25">
      <c r="A1686" t="s">
        <v>3322</v>
      </c>
      <c r="B1686" t="str">
        <f t="shared" si="111"/>
        <v>32</v>
      </c>
      <c r="C1686" t="str">
        <f t="shared" si="112"/>
        <v>L00</v>
      </c>
      <c r="D1686" t="str">
        <f t="shared" si="113"/>
        <v>A24</v>
      </c>
      <c r="E1686" s="161" t="s">
        <v>3323</v>
      </c>
      <c r="F1686" t="s">
        <v>17168</v>
      </c>
      <c r="G1686" t="s">
        <v>3324</v>
      </c>
      <c r="H1686" s="209">
        <v>32</v>
      </c>
      <c r="I1686" s="209" t="s">
        <v>2258</v>
      </c>
      <c r="J1686" s="209" t="s">
        <v>3325</v>
      </c>
      <c r="K1686" s="209">
        <v>318122</v>
      </c>
      <c r="L1686" s="209">
        <v>210100</v>
      </c>
      <c r="M1686" s="209">
        <v>404</v>
      </c>
      <c r="N1686" s="209">
        <v>3019</v>
      </c>
      <c r="O1686" s="209">
        <v>4001</v>
      </c>
      <c r="P1686" s="376">
        <v>41362</v>
      </c>
      <c r="Q1686" s="248"/>
      <c r="R1686" s="251"/>
      <c r="S1686" s="248"/>
      <c r="T1686" s="248" t="s">
        <v>16014</v>
      </c>
      <c r="U1686" s="248" t="s">
        <v>16270</v>
      </c>
    </row>
    <row r="1687" spans="1:21" s="1" customFormat="1" ht="23.25" customHeight="1" x14ac:dyDescent="0.25">
      <c r="A1687" t="s">
        <v>3362</v>
      </c>
      <c r="B1687" t="str">
        <f t="shared" si="111"/>
        <v>32</v>
      </c>
      <c r="C1687" t="str">
        <f t="shared" si="112"/>
        <v>L00</v>
      </c>
      <c r="D1687" t="str">
        <f t="shared" si="113"/>
        <v>A41</v>
      </c>
      <c r="E1687" s="161" t="s">
        <v>3363</v>
      </c>
      <c r="F1687" t="s">
        <v>17168</v>
      </c>
      <c r="G1687" t="s">
        <v>3364</v>
      </c>
      <c r="H1687" s="209">
        <v>32</v>
      </c>
      <c r="I1687" s="209" t="s">
        <v>2258</v>
      </c>
      <c r="J1687" s="209" t="s">
        <v>3365</v>
      </c>
      <c r="K1687" s="209">
        <v>318122</v>
      </c>
      <c r="L1687" s="209">
        <v>210100</v>
      </c>
      <c r="M1687" s="209">
        <v>404</v>
      </c>
      <c r="N1687" s="209">
        <v>3019</v>
      </c>
      <c r="O1687" s="209">
        <v>4001</v>
      </c>
      <c r="P1687" s="376">
        <v>41363</v>
      </c>
      <c r="Q1687" s="248"/>
      <c r="R1687" s="251"/>
      <c r="S1687" s="248"/>
      <c r="T1687" s="248" t="s">
        <v>16014</v>
      </c>
      <c r="U1687" s="248" t="s">
        <v>16270</v>
      </c>
    </row>
    <row r="1688" spans="1:21" s="1" customFormat="1" ht="23.25" customHeight="1" x14ac:dyDescent="0.25">
      <c r="A1688" t="s">
        <v>3570</v>
      </c>
      <c r="B1688" t="str">
        <f t="shared" si="111"/>
        <v>32</v>
      </c>
      <c r="C1688" t="str">
        <f t="shared" si="112"/>
        <v>L00</v>
      </c>
      <c r="D1688" t="str">
        <f t="shared" si="113"/>
        <v>B02</v>
      </c>
      <c r="E1688" s="161" t="s">
        <v>3571</v>
      </c>
      <c r="F1688" t="s">
        <v>17168</v>
      </c>
      <c r="G1688" t="s">
        <v>3572</v>
      </c>
      <c r="H1688" s="209">
        <v>32</v>
      </c>
      <c r="I1688" s="209" t="s">
        <v>2258</v>
      </c>
      <c r="J1688" s="209" t="s">
        <v>3573</v>
      </c>
      <c r="K1688" s="209">
        <v>318122</v>
      </c>
      <c r="L1688" s="209">
        <v>210100</v>
      </c>
      <c r="M1688" s="209">
        <v>404</v>
      </c>
      <c r="N1688" s="209">
        <v>3019</v>
      </c>
      <c r="O1688" s="209">
        <v>4001</v>
      </c>
      <c r="P1688" s="376">
        <v>41364</v>
      </c>
      <c r="Q1688" s="248"/>
      <c r="R1688" s="251"/>
      <c r="S1688" s="248"/>
      <c r="T1688" s="248" t="s">
        <v>16014</v>
      </c>
      <c r="U1688" s="248" t="s">
        <v>16270</v>
      </c>
    </row>
    <row r="1689" spans="1:21" s="1" customFormat="1" ht="23.25" customHeight="1" x14ac:dyDescent="0.25">
      <c r="A1689" t="s">
        <v>2612</v>
      </c>
      <c r="B1689" t="str">
        <f t="shared" si="111"/>
        <v>32</v>
      </c>
      <c r="C1689" t="str">
        <f t="shared" si="112"/>
        <v>L00</v>
      </c>
      <c r="D1689" t="str">
        <f t="shared" si="113"/>
        <v>403</v>
      </c>
      <c r="E1689" s="161" t="s">
        <v>2613</v>
      </c>
      <c r="F1689" t="s">
        <v>17168</v>
      </c>
      <c r="G1689" t="s">
        <v>2614</v>
      </c>
      <c r="H1689" s="209">
        <v>32</v>
      </c>
      <c r="I1689" s="209" t="s">
        <v>2258</v>
      </c>
      <c r="J1689" s="209">
        <v>403</v>
      </c>
      <c r="K1689" s="209">
        <v>318122</v>
      </c>
      <c r="L1689" s="209">
        <v>210100</v>
      </c>
      <c r="M1689" s="209">
        <v>404</v>
      </c>
      <c r="N1689" s="209">
        <v>3019</v>
      </c>
      <c r="O1689" s="209">
        <v>4001</v>
      </c>
      <c r="P1689" s="376">
        <v>41365</v>
      </c>
      <c r="Q1689" s="248"/>
      <c r="R1689" s="251"/>
      <c r="S1689" s="248"/>
      <c r="T1689" s="248" t="s">
        <v>16014</v>
      </c>
      <c r="U1689" s="248" t="s">
        <v>16270</v>
      </c>
    </row>
    <row r="1690" spans="1:21" s="1" customFormat="1" ht="23.25" customHeight="1" x14ac:dyDescent="0.25">
      <c r="A1690" t="s">
        <v>3334</v>
      </c>
      <c r="B1690" t="str">
        <f t="shared" si="111"/>
        <v>32</v>
      </c>
      <c r="C1690" t="str">
        <f t="shared" si="112"/>
        <v>L00</v>
      </c>
      <c r="D1690" t="str">
        <f t="shared" si="113"/>
        <v>A27</v>
      </c>
      <c r="E1690" s="161" t="s">
        <v>3335</v>
      </c>
      <c r="F1690" t="s">
        <v>17168</v>
      </c>
      <c r="G1690" t="s">
        <v>3336</v>
      </c>
      <c r="H1690" s="209">
        <v>32</v>
      </c>
      <c r="I1690" s="209" t="s">
        <v>2258</v>
      </c>
      <c r="J1690" s="209" t="s">
        <v>3337</v>
      </c>
      <c r="K1690" s="209">
        <v>318122</v>
      </c>
      <c r="L1690" s="209">
        <v>210100</v>
      </c>
      <c r="M1690" s="209">
        <v>404</v>
      </c>
      <c r="N1690" s="209">
        <v>3019</v>
      </c>
      <c r="O1690" s="209">
        <v>4001</v>
      </c>
      <c r="P1690" s="376">
        <v>41366</v>
      </c>
      <c r="Q1690" s="248"/>
      <c r="R1690" s="251"/>
      <c r="S1690" s="248"/>
      <c r="T1690" s="248" t="s">
        <v>16014</v>
      </c>
      <c r="U1690" s="248" t="s">
        <v>16270</v>
      </c>
    </row>
    <row r="1691" spans="1:21" s="1" customFormat="1" ht="23.25" customHeight="1" x14ac:dyDescent="0.25">
      <c r="A1691" t="s">
        <v>3294</v>
      </c>
      <c r="B1691" t="str">
        <f t="shared" si="111"/>
        <v>32</v>
      </c>
      <c r="C1691" t="str">
        <f t="shared" si="112"/>
        <v>L00</v>
      </c>
      <c r="D1691" t="str">
        <f t="shared" si="113"/>
        <v>A17</v>
      </c>
      <c r="E1691" s="161" t="s">
        <v>3295</v>
      </c>
      <c r="F1691" t="s">
        <v>17168</v>
      </c>
      <c r="G1691" t="s">
        <v>3296</v>
      </c>
      <c r="H1691" s="209">
        <v>32</v>
      </c>
      <c r="I1691" s="209" t="s">
        <v>2258</v>
      </c>
      <c r="J1691" s="209" t="s">
        <v>3297</v>
      </c>
      <c r="K1691" s="209">
        <v>318122</v>
      </c>
      <c r="L1691" s="209">
        <v>210100</v>
      </c>
      <c r="M1691" s="209">
        <v>404</v>
      </c>
      <c r="N1691" s="209">
        <v>3019</v>
      </c>
      <c r="O1691" s="209">
        <v>4001</v>
      </c>
      <c r="P1691" s="376">
        <v>41367</v>
      </c>
      <c r="Q1691" s="248"/>
      <c r="R1691" s="251"/>
      <c r="S1691" s="248"/>
      <c r="T1691" s="248" t="s">
        <v>16014</v>
      </c>
      <c r="U1691" s="248" t="s">
        <v>16270</v>
      </c>
    </row>
    <row r="1692" spans="1:21" s="1" customFormat="1" ht="23.25" customHeight="1" x14ac:dyDescent="0.25">
      <c r="A1692" t="s">
        <v>2395</v>
      </c>
      <c r="B1692" t="str">
        <f t="shared" si="111"/>
        <v>32</v>
      </c>
      <c r="C1692" t="str">
        <f t="shared" si="112"/>
        <v>L00</v>
      </c>
      <c r="D1692" t="str">
        <f t="shared" si="113"/>
        <v>296</v>
      </c>
      <c r="E1692" s="161" t="s">
        <v>2396</v>
      </c>
      <c r="F1692" t="s">
        <v>17168</v>
      </c>
      <c r="G1692" t="s">
        <v>2397</v>
      </c>
      <c r="H1692" s="209">
        <v>32</v>
      </c>
      <c r="I1692" s="209" t="s">
        <v>2258</v>
      </c>
      <c r="J1692" s="209">
        <v>296</v>
      </c>
      <c r="K1692" s="209">
        <v>318122</v>
      </c>
      <c r="L1692" s="209">
        <v>210100</v>
      </c>
      <c r="M1692" s="209">
        <v>404</v>
      </c>
      <c r="N1692" s="209">
        <v>3019</v>
      </c>
      <c r="O1692" s="209">
        <v>4001</v>
      </c>
      <c r="P1692" s="376">
        <v>41368</v>
      </c>
      <c r="Q1692" s="248"/>
      <c r="R1692" s="251"/>
      <c r="S1692" s="248"/>
      <c r="T1692" s="248" t="s">
        <v>16014</v>
      </c>
      <c r="U1692" s="248" t="s">
        <v>16270</v>
      </c>
    </row>
    <row r="1693" spans="1:21" s="1" customFormat="1" ht="23.25" customHeight="1" x14ac:dyDescent="0.25">
      <c r="A1693" t="s">
        <v>3354</v>
      </c>
      <c r="B1693" t="str">
        <f t="shared" si="111"/>
        <v>32</v>
      </c>
      <c r="C1693" t="str">
        <f t="shared" si="112"/>
        <v>L00</v>
      </c>
      <c r="D1693" t="str">
        <f t="shared" si="113"/>
        <v>A37</v>
      </c>
      <c r="E1693" s="161" t="s">
        <v>3355</v>
      </c>
      <c r="F1693" t="s">
        <v>17168</v>
      </c>
      <c r="G1693" t="s">
        <v>3356</v>
      </c>
      <c r="H1693" s="209">
        <v>32</v>
      </c>
      <c r="I1693" s="209" t="s">
        <v>2258</v>
      </c>
      <c r="J1693" s="209" t="s">
        <v>3357</v>
      </c>
      <c r="K1693" s="209">
        <v>318122</v>
      </c>
      <c r="L1693" s="209">
        <v>210100</v>
      </c>
      <c r="M1693" s="209">
        <v>404</v>
      </c>
      <c r="N1693" s="209">
        <v>3019</v>
      </c>
      <c r="O1693" s="209">
        <v>4001</v>
      </c>
      <c r="P1693" s="376">
        <v>41369</v>
      </c>
      <c r="Q1693" s="248"/>
      <c r="R1693" s="251"/>
      <c r="S1693" s="248"/>
      <c r="T1693" s="248" t="s">
        <v>16014</v>
      </c>
      <c r="U1693" s="248" t="s">
        <v>16270</v>
      </c>
    </row>
    <row r="1694" spans="1:21" s="1" customFormat="1" ht="23.25" customHeight="1" x14ac:dyDescent="0.25">
      <c r="A1694" t="s">
        <v>3422</v>
      </c>
      <c r="B1694" t="str">
        <f t="shared" si="111"/>
        <v>32</v>
      </c>
      <c r="C1694" t="str">
        <f t="shared" si="112"/>
        <v>L00</v>
      </c>
      <c r="D1694" t="str">
        <f t="shared" si="113"/>
        <v>A62</v>
      </c>
      <c r="E1694" s="161" t="s">
        <v>3423</v>
      </c>
      <c r="F1694" t="s">
        <v>17168</v>
      </c>
      <c r="G1694" t="s">
        <v>3424</v>
      </c>
      <c r="H1694" s="209">
        <v>32</v>
      </c>
      <c r="I1694" s="209" t="s">
        <v>2258</v>
      </c>
      <c r="J1694" s="209" t="s">
        <v>3425</v>
      </c>
      <c r="K1694" s="209">
        <v>318122</v>
      </c>
      <c r="L1694" s="209">
        <v>210100</v>
      </c>
      <c r="M1694" s="209">
        <v>404</v>
      </c>
      <c r="N1694" s="209">
        <v>3019</v>
      </c>
      <c r="O1694" s="209">
        <v>4001</v>
      </c>
      <c r="P1694" s="376">
        <v>41370</v>
      </c>
      <c r="Q1694" s="248"/>
      <c r="R1694" s="251"/>
      <c r="S1694" s="248"/>
      <c r="T1694" s="248" t="s">
        <v>16014</v>
      </c>
      <c r="U1694" s="248" t="s">
        <v>16270</v>
      </c>
    </row>
    <row r="1695" spans="1:21" s="1" customFormat="1" ht="23.25" customHeight="1" x14ac:dyDescent="0.25">
      <c r="A1695" t="s">
        <v>3434</v>
      </c>
      <c r="B1695" t="str">
        <f t="shared" si="111"/>
        <v>32</v>
      </c>
      <c r="C1695" t="str">
        <f t="shared" si="112"/>
        <v>L00</v>
      </c>
      <c r="D1695" t="str">
        <f t="shared" si="113"/>
        <v>A67</v>
      </c>
      <c r="E1695" s="161" t="s">
        <v>3435</v>
      </c>
      <c r="F1695" t="s">
        <v>17168</v>
      </c>
      <c r="G1695" t="s">
        <v>3436</v>
      </c>
      <c r="H1695" s="209">
        <v>32</v>
      </c>
      <c r="I1695" s="209" t="s">
        <v>2258</v>
      </c>
      <c r="J1695" s="209" t="s">
        <v>3437</v>
      </c>
      <c r="K1695" s="209">
        <v>318122</v>
      </c>
      <c r="L1695" s="209">
        <v>210100</v>
      </c>
      <c r="M1695" s="209">
        <v>404</v>
      </c>
      <c r="N1695" s="209">
        <v>3019</v>
      </c>
      <c r="O1695" s="209">
        <v>4001</v>
      </c>
      <c r="P1695" s="376">
        <v>41371</v>
      </c>
      <c r="Q1695" s="248"/>
      <c r="R1695" s="251"/>
      <c r="S1695" s="248"/>
      <c r="T1695" s="248" t="s">
        <v>16014</v>
      </c>
      <c r="U1695" s="248" t="s">
        <v>16270</v>
      </c>
    </row>
    <row r="1696" spans="1:21" s="1" customFormat="1" ht="23.25" customHeight="1" x14ac:dyDescent="0.25">
      <c r="A1696" t="s">
        <v>3370</v>
      </c>
      <c r="B1696" t="str">
        <f t="shared" si="111"/>
        <v>32</v>
      </c>
      <c r="C1696" t="str">
        <f t="shared" si="112"/>
        <v>L00</v>
      </c>
      <c r="D1696" t="str">
        <f t="shared" si="113"/>
        <v>A44</v>
      </c>
      <c r="E1696" s="161" t="s">
        <v>3371</v>
      </c>
      <c r="F1696" t="s">
        <v>17168</v>
      </c>
      <c r="G1696" t="s">
        <v>3372</v>
      </c>
      <c r="H1696" s="209">
        <v>32</v>
      </c>
      <c r="I1696" s="209" t="s">
        <v>2258</v>
      </c>
      <c r="J1696" s="209" t="s">
        <v>3373</v>
      </c>
      <c r="K1696" s="209">
        <v>318122</v>
      </c>
      <c r="L1696" s="209">
        <v>210100</v>
      </c>
      <c r="M1696" s="209">
        <v>404</v>
      </c>
      <c r="N1696" s="209">
        <v>3019</v>
      </c>
      <c r="O1696" s="209">
        <v>4001</v>
      </c>
      <c r="P1696" s="376">
        <v>41372</v>
      </c>
      <c r="Q1696" s="248"/>
      <c r="R1696" s="251"/>
      <c r="S1696" s="248"/>
      <c r="T1696" s="248" t="s">
        <v>16014</v>
      </c>
      <c r="U1696" s="248" t="s">
        <v>16270</v>
      </c>
    </row>
    <row r="1697" spans="1:21" s="1" customFormat="1" ht="23.25" customHeight="1" x14ac:dyDescent="0.25">
      <c r="A1697" t="s">
        <v>3694</v>
      </c>
      <c r="B1697" t="str">
        <f t="shared" si="111"/>
        <v>32</v>
      </c>
      <c r="C1697" t="str">
        <f t="shared" si="112"/>
        <v>L00</v>
      </c>
      <c r="D1697" t="str">
        <f t="shared" si="113"/>
        <v>B33</v>
      </c>
      <c r="E1697" s="161" t="s">
        <v>3695</v>
      </c>
      <c r="F1697" t="s">
        <v>17168</v>
      </c>
      <c r="G1697" t="s">
        <v>3696</v>
      </c>
      <c r="H1697" s="209">
        <v>32</v>
      </c>
      <c r="I1697" s="209" t="s">
        <v>2258</v>
      </c>
      <c r="J1697" s="209" t="s">
        <v>3697</v>
      </c>
      <c r="K1697" s="209">
        <v>318122</v>
      </c>
      <c r="L1697" s="209">
        <v>210100</v>
      </c>
      <c r="M1697" s="209">
        <v>404</v>
      </c>
      <c r="N1697" s="209">
        <v>3019</v>
      </c>
      <c r="O1697" s="209">
        <v>4001</v>
      </c>
      <c r="P1697" s="376">
        <v>41373</v>
      </c>
      <c r="Q1697" s="248"/>
      <c r="R1697" s="251"/>
      <c r="S1697" s="248"/>
      <c r="T1697" s="248" t="s">
        <v>16014</v>
      </c>
      <c r="U1697" s="248" t="s">
        <v>16270</v>
      </c>
    </row>
    <row r="1698" spans="1:21" s="1" customFormat="1" ht="23.25" customHeight="1" x14ac:dyDescent="0.25">
      <c r="A1698" t="s">
        <v>3358</v>
      </c>
      <c r="B1698" t="str">
        <f t="shared" si="111"/>
        <v>32</v>
      </c>
      <c r="C1698" t="str">
        <f t="shared" si="112"/>
        <v>L00</v>
      </c>
      <c r="D1698" t="str">
        <f t="shared" si="113"/>
        <v>A40</v>
      </c>
      <c r="E1698" s="161" t="s">
        <v>3359</v>
      </c>
      <c r="F1698" t="s">
        <v>17168</v>
      </c>
      <c r="G1698" t="s">
        <v>3360</v>
      </c>
      <c r="H1698" s="209">
        <v>32</v>
      </c>
      <c r="I1698" s="209" t="s">
        <v>2258</v>
      </c>
      <c r="J1698" s="209" t="s">
        <v>3361</v>
      </c>
      <c r="K1698" s="209">
        <v>318122</v>
      </c>
      <c r="L1698" s="209">
        <v>210100</v>
      </c>
      <c r="M1698" s="209">
        <v>404</v>
      </c>
      <c r="N1698" s="209">
        <v>3019</v>
      </c>
      <c r="O1698" s="209">
        <v>4001</v>
      </c>
      <c r="P1698" s="376">
        <v>41374</v>
      </c>
      <c r="Q1698" s="248"/>
      <c r="R1698" s="251"/>
      <c r="S1698" s="248"/>
      <c r="T1698" s="248" t="s">
        <v>16014</v>
      </c>
      <c r="U1698" s="248" t="s">
        <v>16270</v>
      </c>
    </row>
    <row r="1699" spans="1:21" s="1" customFormat="1" ht="23.25" customHeight="1" x14ac:dyDescent="0.25">
      <c r="A1699" t="s">
        <v>3342</v>
      </c>
      <c r="B1699" t="str">
        <f t="shared" si="111"/>
        <v>32</v>
      </c>
      <c r="C1699" t="str">
        <f t="shared" si="112"/>
        <v>L00</v>
      </c>
      <c r="D1699" t="str">
        <f t="shared" si="113"/>
        <v>A29</v>
      </c>
      <c r="E1699" s="161" t="s">
        <v>3343</v>
      </c>
      <c r="F1699" t="s">
        <v>17168</v>
      </c>
      <c r="G1699" t="s">
        <v>3344</v>
      </c>
      <c r="H1699" s="209">
        <v>32</v>
      </c>
      <c r="I1699" s="209" t="s">
        <v>2258</v>
      </c>
      <c r="J1699" s="209" t="s">
        <v>3345</v>
      </c>
      <c r="K1699" s="209">
        <v>318122</v>
      </c>
      <c r="L1699" s="209">
        <v>210100</v>
      </c>
      <c r="M1699" s="209">
        <v>404</v>
      </c>
      <c r="N1699" s="209">
        <v>3019</v>
      </c>
      <c r="O1699" s="209">
        <v>4001</v>
      </c>
      <c r="P1699" s="376">
        <v>41375</v>
      </c>
      <c r="Q1699" s="248"/>
      <c r="R1699" s="251"/>
      <c r="S1699" s="248"/>
      <c r="T1699" s="248" t="s">
        <v>16014</v>
      </c>
      <c r="U1699" s="248" t="s">
        <v>16270</v>
      </c>
    </row>
    <row r="1700" spans="1:21" s="1" customFormat="1" ht="23.25" customHeight="1" x14ac:dyDescent="0.25">
      <c r="A1700" t="s">
        <v>2403</v>
      </c>
      <c r="B1700" t="str">
        <f t="shared" si="111"/>
        <v>32</v>
      </c>
      <c r="C1700" t="str">
        <f t="shared" si="112"/>
        <v>L00</v>
      </c>
      <c r="D1700" t="str">
        <f t="shared" si="113"/>
        <v>299</v>
      </c>
      <c r="E1700" s="161" t="s">
        <v>2404</v>
      </c>
      <c r="F1700" t="s">
        <v>17168</v>
      </c>
      <c r="G1700" t="s">
        <v>2405</v>
      </c>
      <c r="H1700" s="209">
        <v>32</v>
      </c>
      <c r="I1700" s="209" t="s">
        <v>2258</v>
      </c>
      <c r="J1700" s="209">
        <v>299</v>
      </c>
      <c r="K1700" s="209">
        <v>318122</v>
      </c>
      <c r="L1700" s="209">
        <v>210100</v>
      </c>
      <c r="M1700" s="209">
        <v>404</v>
      </c>
      <c r="N1700" s="209">
        <v>3019</v>
      </c>
      <c r="O1700" s="209">
        <v>4001</v>
      </c>
      <c r="P1700" s="376">
        <v>41376</v>
      </c>
      <c r="Q1700" s="248"/>
      <c r="R1700" s="251"/>
      <c r="S1700" s="248"/>
      <c r="T1700" s="248" t="s">
        <v>16014</v>
      </c>
      <c r="U1700" s="248" t="s">
        <v>16270</v>
      </c>
    </row>
    <row r="1701" spans="1:21" s="1" customFormat="1" ht="23.25" customHeight="1" x14ac:dyDescent="0.25">
      <c r="A1701" t="s">
        <v>3426</v>
      </c>
      <c r="B1701" t="str">
        <f t="shared" si="111"/>
        <v>32</v>
      </c>
      <c r="C1701" t="str">
        <f t="shared" si="112"/>
        <v>L00</v>
      </c>
      <c r="D1701" t="str">
        <f t="shared" si="113"/>
        <v>A63</v>
      </c>
      <c r="E1701" s="161" t="s">
        <v>3427</v>
      </c>
      <c r="F1701" t="s">
        <v>17168</v>
      </c>
      <c r="G1701" t="s">
        <v>3428</v>
      </c>
      <c r="H1701" s="209">
        <v>32</v>
      </c>
      <c r="I1701" s="209" t="s">
        <v>2258</v>
      </c>
      <c r="J1701" s="209" t="s">
        <v>3429</v>
      </c>
      <c r="K1701" s="209">
        <v>318122</v>
      </c>
      <c r="L1701" s="209">
        <v>210100</v>
      </c>
      <c r="M1701" s="209">
        <v>404</v>
      </c>
      <c r="N1701" s="209">
        <v>3019</v>
      </c>
      <c r="O1701" s="209">
        <v>4001</v>
      </c>
      <c r="P1701" s="376">
        <v>41377</v>
      </c>
      <c r="Q1701" s="248"/>
      <c r="R1701" s="251"/>
      <c r="S1701" s="248"/>
      <c r="T1701" s="248" t="s">
        <v>16014</v>
      </c>
      <c r="U1701" s="248" t="s">
        <v>16270</v>
      </c>
    </row>
    <row r="1702" spans="1:21" s="1" customFormat="1" ht="23.25" customHeight="1" x14ac:dyDescent="0.25">
      <c r="A1702" t="s">
        <v>3438</v>
      </c>
      <c r="B1702" t="str">
        <f t="shared" si="111"/>
        <v>32</v>
      </c>
      <c r="C1702" t="str">
        <f t="shared" si="112"/>
        <v>L00</v>
      </c>
      <c r="D1702" t="str">
        <f t="shared" si="113"/>
        <v>A68</v>
      </c>
      <c r="E1702" s="161" t="s">
        <v>3439</v>
      </c>
      <c r="F1702" t="s">
        <v>17168</v>
      </c>
      <c r="G1702" t="s">
        <v>3440</v>
      </c>
      <c r="H1702" s="209">
        <v>32</v>
      </c>
      <c r="I1702" s="209" t="s">
        <v>2258</v>
      </c>
      <c r="J1702" s="209" t="s">
        <v>3441</v>
      </c>
      <c r="K1702" s="209">
        <v>318122</v>
      </c>
      <c r="L1702" s="209">
        <v>210100</v>
      </c>
      <c r="M1702" s="209">
        <v>404</v>
      </c>
      <c r="N1702" s="209">
        <v>3019</v>
      </c>
      <c r="O1702" s="209">
        <v>4001</v>
      </c>
      <c r="P1702" s="376">
        <v>41378</v>
      </c>
      <c r="Q1702" s="248"/>
      <c r="R1702" s="251"/>
      <c r="S1702" s="248"/>
      <c r="T1702" s="248" t="s">
        <v>16014</v>
      </c>
      <c r="U1702" s="248" t="s">
        <v>16270</v>
      </c>
    </row>
    <row r="1703" spans="1:21" s="1" customFormat="1" ht="23.25" customHeight="1" x14ac:dyDescent="0.25">
      <c r="A1703" t="s">
        <v>3510</v>
      </c>
      <c r="B1703" t="str">
        <f t="shared" si="111"/>
        <v>32</v>
      </c>
      <c r="C1703" t="str">
        <f t="shared" si="112"/>
        <v>L00</v>
      </c>
      <c r="D1703" t="str">
        <f t="shared" si="113"/>
        <v>A86</v>
      </c>
      <c r="E1703" s="161" t="s">
        <v>3511</v>
      </c>
      <c r="F1703" t="s">
        <v>17168</v>
      </c>
      <c r="G1703" t="s">
        <v>3512</v>
      </c>
      <c r="H1703" s="209">
        <v>32</v>
      </c>
      <c r="I1703" s="209" t="s">
        <v>2258</v>
      </c>
      <c r="J1703" s="209" t="s">
        <v>3513</v>
      </c>
      <c r="K1703" s="209">
        <v>318122</v>
      </c>
      <c r="L1703" s="209">
        <v>210100</v>
      </c>
      <c r="M1703" s="209">
        <v>404</v>
      </c>
      <c r="N1703" s="209">
        <v>3019</v>
      </c>
      <c r="O1703" s="209">
        <v>4001</v>
      </c>
      <c r="P1703" s="376">
        <v>41379</v>
      </c>
      <c r="Q1703" s="248"/>
      <c r="R1703" s="251"/>
      <c r="S1703" s="248"/>
      <c r="T1703" s="248" t="s">
        <v>16014</v>
      </c>
      <c r="U1703" s="248" t="s">
        <v>16270</v>
      </c>
    </row>
    <row r="1704" spans="1:21" s="1" customFormat="1" ht="23.25" customHeight="1" x14ac:dyDescent="0.25">
      <c r="A1704" t="s">
        <v>3630</v>
      </c>
      <c r="B1704" t="str">
        <f t="shared" si="111"/>
        <v>32</v>
      </c>
      <c r="C1704" t="str">
        <f t="shared" si="112"/>
        <v>L00</v>
      </c>
      <c r="D1704" t="str">
        <f t="shared" si="113"/>
        <v>B17</v>
      </c>
      <c r="E1704" s="161" t="s">
        <v>3631</v>
      </c>
      <c r="F1704" t="s">
        <v>17168</v>
      </c>
      <c r="G1704" t="s">
        <v>3632</v>
      </c>
      <c r="H1704" s="209">
        <v>32</v>
      </c>
      <c r="I1704" s="209" t="s">
        <v>2258</v>
      </c>
      <c r="J1704" s="209" t="s">
        <v>3633</v>
      </c>
      <c r="K1704" s="209">
        <v>318122</v>
      </c>
      <c r="L1704" s="209">
        <v>210100</v>
      </c>
      <c r="M1704" s="209">
        <v>404</v>
      </c>
      <c r="N1704" s="209">
        <v>3019</v>
      </c>
      <c r="O1704" s="209">
        <v>4001</v>
      </c>
      <c r="P1704" s="376">
        <v>41380</v>
      </c>
      <c r="Q1704" s="248"/>
      <c r="R1704" s="251"/>
      <c r="S1704" s="248"/>
      <c r="T1704" s="248" t="s">
        <v>16014</v>
      </c>
      <c r="U1704" s="248" t="s">
        <v>16270</v>
      </c>
    </row>
    <row r="1705" spans="1:21" s="1" customFormat="1" ht="23.25" customHeight="1" x14ac:dyDescent="0.25">
      <c r="A1705" t="s">
        <v>3374</v>
      </c>
      <c r="B1705" t="str">
        <f t="shared" si="111"/>
        <v>32</v>
      </c>
      <c r="C1705" t="str">
        <f t="shared" si="112"/>
        <v>L00</v>
      </c>
      <c r="D1705" t="str">
        <f t="shared" si="113"/>
        <v>A45</v>
      </c>
      <c r="E1705" s="161" t="s">
        <v>3375</v>
      </c>
      <c r="F1705" t="s">
        <v>17168</v>
      </c>
      <c r="G1705" t="s">
        <v>3376</v>
      </c>
      <c r="H1705" s="209">
        <v>32</v>
      </c>
      <c r="I1705" s="209" t="s">
        <v>2258</v>
      </c>
      <c r="J1705" s="209" t="s">
        <v>3377</v>
      </c>
      <c r="K1705" s="209">
        <v>318122</v>
      </c>
      <c r="L1705" s="209">
        <v>210100</v>
      </c>
      <c r="M1705" s="209">
        <v>404</v>
      </c>
      <c r="N1705" s="209">
        <v>3019</v>
      </c>
      <c r="O1705" s="209">
        <v>4001</v>
      </c>
      <c r="P1705" s="376">
        <v>41381</v>
      </c>
      <c r="Q1705" s="248"/>
      <c r="R1705" s="251"/>
      <c r="S1705" s="248"/>
      <c r="T1705" s="248" t="s">
        <v>16014</v>
      </c>
      <c r="U1705" s="248" t="s">
        <v>16270</v>
      </c>
    </row>
    <row r="1706" spans="1:21" s="1" customFormat="1" ht="23.25" customHeight="1" x14ac:dyDescent="0.25">
      <c r="A1706" t="s">
        <v>3566</v>
      </c>
      <c r="B1706" t="str">
        <f t="shared" si="111"/>
        <v>32</v>
      </c>
      <c r="C1706" t="str">
        <f t="shared" si="112"/>
        <v>L00</v>
      </c>
      <c r="D1706" t="str">
        <f t="shared" si="113"/>
        <v>B01</v>
      </c>
      <c r="E1706" s="161" t="s">
        <v>3567</v>
      </c>
      <c r="F1706" t="s">
        <v>17168</v>
      </c>
      <c r="G1706" t="s">
        <v>3568</v>
      </c>
      <c r="H1706" s="209">
        <v>32</v>
      </c>
      <c r="I1706" s="209" t="s">
        <v>2258</v>
      </c>
      <c r="J1706" s="209" t="s">
        <v>3569</v>
      </c>
      <c r="K1706" s="209">
        <v>318122</v>
      </c>
      <c r="L1706" s="209">
        <v>210100</v>
      </c>
      <c r="M1706" s="209">
        <v>404</v>
      </c>
      <c r="N1706" s="209">
        <v>3019</v>
      </c>
      <c r="O1706" s="209">
        <v>4001</v>
      </c>
      <c r="P1706" s="376">
        <v>41382</v>
      </c>
      <c r="Q1706" s="248"/>
      <c r="R1706" s="251"/>
      <c r="S1706" s="248"/>
      <c r="T1706" s="248" t="s">
        <v>16014</v>
      </c>
      <c r="U1706" s="248" t="s">
        <v>16270</v>
      </c>
    </row>
    <row r="1707" spans="1:21" s="1" customFormat="1" ht="23.25" customHeight="1" x14ac:dyDescent="0.25">
      <c r="A1707" t="s">
        <v>3394</v>
      </c>
      <c r="B1707" t="str">
        <f t="shared" si="111"/>
        <v>32</v>
      </c>
      <c r="C1707" t="str">
        <f t="shared" si="112"/>
        <v>L00</v>
      </c>
      <c r="D1707" t="str">
        <f t="shared" si="113"/>
        <v>A55</v>
      </c>
      <c r="E1707" s="161" t="s">
        <v>3395</v>
      </c>
      <c r="F1707" t="s">
        <v>17168</v>
      </c>
      <c r="G1707" t="s">
        <v>3396</v>
      </c>
      <c r="H1707" s="209">
        <v>32</v>
      </c>
      <c r="I1707" s="209" t="s">
        <v>2258</v>
      </c>
      <c r="J1707" s="209" t="s">
        <v>3397</v>
      </c>
      <c r="K1707" s="209">
        <v>318122</v>
      </c>
      <c r="L1707" s="209">
        <v>210100</v>
      </c>
      <c r="M1707" s="209">
        <v>404</v>
      </c>
      <c r="N1707" s="209">
        <v>3019</v>
      </c>
      <c r="O1707" s="209">
        <v>4001</v>
      </c>
      <c r="P1707" s="376">
        <v>41383</v>
      </c>
      <c r="Q1707" s="248"/>
      <c r="R1707" s="251"/>
      <c r="S1707" s="248"/>
      <c r="T1707" s="248" t="s">
        <v>16014</v>
      </c>
      <c r="U1707" s="248" t="s">
        <v>16270</v>
      </c>
    </row>
    <row r="1708" spans="1:21" s="1" customFormat="1" ht="23.25" customHeight="1" x14ac:dyDescent="0.25">
      <c r="A1708" t="s">
        <v>2417</v>
      </c>
      <c r="B1708" t="str">
        <f t="shared" si="111"/>
        <v>32</v>
      </c>
      <c r="C1708" t="str">
        <f t="shared" si="112"/>
        <v>L00</v>
      </c>
      <c r="D1708" t="str">
        <f t="shared" si="113"/>
        <v>314</v>
      </c>
      <c r="E1708" s="161" t="s">
        <v>2418</v>
      </c>
      <c r="F1708" t="s">
        <v>17168</v>
      </c>
      <c r="G1708" t="s">
        <v>2419</v>
      </c>
      <c r="H1708" s="209">
        <v>32</v>
      </c>
      <c r="I1708" s="209" t="s">
        <v>2258</v>
      </c>
      <c r="J1708" s="209">
        <v>314</v>
      </c>
      <c r="K1708" s="209">
        <v>318122</v>
      </c>
      <c r="L1708" s="209">
        <v>210100</v>
      </c>
      <c r="M1708" s="209">
        <v>404</v>
      </c>
      <c r="N1708" s="209">
        <v>3019</v>
      </c>
      <c r="O1708" s="209">
        <v>4001</v>
      </c>
      <c r="P1708" s="376">
        <v>41384</v>
      </c>
      <c r="Q1708" s="248"/>
      <c r="R1708" s="251"/>
      <c r="S1708" s="248"/>
      <c r="T1708" s="248" t="s">
        <v>16014</v>
      </c>
      <c r="U1708" s="248" t="s">
        <v>16270</v>
      </c>
    </row>
    <row r="1709" spans="1:21" s="1" customFormat="1" ht="23.25" customHeight="1" x14ac:dyDescent="0.25">
      <c r="A1709" t="s">
        <v>3494</v>
      </c>
      <c r="B1709" t="str">
        <f t="shared" si="111"/>
        <v>32</v>
      </c>
      <c r="C1709" t="str">
        <f t="shared" si="112"/>
        <v>L00</v>
      </c>
      <c r="D1709" t="str">
        <f t="shared" si="113"/>
        <v>A82</v>
      </c>
      <c r="E1709" s="161" t="s">
        <v>3495</v>
      </c>
      <c r="F1709" t="s">
        <v>17168</v>
      </c>
      <c r="G1709" t="s">
        <v>3496</v>
      </c>
      <c r="H1709" s="209">
        <v>32</v>
      </c>
      <c r="I1709" s="209" t="s">
        <v>2258</v>
      </c>
      <c r="J1709" s="209" t="s">
        <v>3497</v>
      </c>
      <c r="K1709" s="209">
        <v>318122</v>
      </c>
      <c r="L1709" s="209">
        <v>210100</v>
      </c>
      <c r="M1709" s="209">
        <v>404</v>
      </c>
      <c r="N1709" s="209">
        <v>3019</v>
      </c>
      <c r="O1709" s="209">
        <v>4001</v>
      </c>
      <c r="P1709" s="376">
        <v>41385</v>
      </c>
      <c r="Q1709" s="248"/>
      <c r="R1709" s="251"/>
      <c r="S1709" s="248"/>
      <c r="T1709" s="248" t="s">
        <v>16014</v>
      </c>
      <c r="U1709" s="248" t="s">
        <v>16270</v>
      </c>
    </row>
    <row r="1710" spans="1:21" s="1" customFormat="1" ht="23.25" customHeight="1" x14ac:dyDescent="0.25">
      <c r="A1710" t="s">
        <v>3414</v>
      </c>
      <c r="B1710" t="str">
        <f t="shared" si="111"/>
        <v>32</v>
      </c>
      <c r="C1710" t="str">
        <f t="shared" si="112"/>
        <v>L00</v>
      </c>
      <c r="D1710" t="str">
        <f t="shared" si="113"/>
        <v>A60</v>
      </c>
      <c r="E1710" s="161" t="s">
        <v>3415</v>
      </c>
      <c r="F1710" t="s">
        <v>17168</v>
      </c>
      <c r="G1710" t="s">
        <v>3416</v>
      </c>
      <c r="H1710" s="209">
        <v>32</v>
      </c>
      <c r="I1710" s="209" t="s">
        <v>2258</v>
      </c>
      <c r="J1710" s="209" t="s">
        <v>3417</v>
      </c>
      <c r="K1710" s="209">
        <v>318122</v>
      </c>
      <c r="L1710" s="209">
        <v>210100</v>
      </c>
      <c r="M1710" s="209">
        <v>404</v>
      </c>
      <c r="N1710" s="209">
        <v>3019</v>
      </c>
      <c r="O1710" s="209">
        <v>4001</v>
      </c>
      <c r="P1710" s="376">
        <v>41386</v>
      </c>
      <c r="Q1710" s="248"/>
      <c r="R1710" s="251"/>
      <c r="S1710" s="248"/>
      <c r="T1710" s="248" t="s">
        <v>16014</v>
      </c>
      <c r="U1710" s="248" t="s">
        <v>16270</v>
      </c>
    </row>
    <row r="1711" spans="1:21" s="1" customFormat="1" ht="23.25" customHeight="1" x14ac:dyDescent="0.25">
      <c r="A1711" t="s">
        <v>3558</v>
      </c>
      <c r="B1711" t="str">
        <f t="shared" si="111"/>
        <v>32</v>
      </c>
      <c r="C1711" t="str">
        <f t="shared" si="112"/>
        <v>L00</v>
      </c>
      <c r="D1711" t="str">
        <f t="shared" si="113"/>
        <v>A98</v>
      </c>
      <c r="E1711" s="161" t="s">
        <v>3559</v>
      </c>
      <c r="F1711" t="s">
        <v>17168</v>
      </c>
      <c r="G1711" t="s">
        <v>3560</v>
      </c>
      <c r="H1711" s="209">
        <v>32</v>
      </c>
      <c r="I1711" s="209" t="s">
        <v>2258</v>
      </c>
      <c r="J1711" s="209" t="s">
        <v>3561</v>
      </c>
      <c r="K1711" s="209">
        <v>318122</v>
      </c>
      <c r="L1711" s="209">
        <v>210100</v>
      </c>
      <c r="M1711" s="209">
        <v>404</v>
      </c>
      <c r="N1711" s="209">
        <v>3019</v>
      </c>
      <c r="O1711" s="209">
        <v>4001</v>
      </c>
      <c r="P1711" s="376">
        <v>41387</v>
      </c>
      <c r="Q1711" s="248"/>
      <c r="R1711" s="251"/>
      <c r="S1711" s="248"/>
      <c r="T1711" s="248" t="s">
        <v>16014</v>
      </c>
      <c r="U1711" s="248" t="s">
        <v>16270</v>
      </c>
    </row>
    <row r="1712" spans="1:21" s="1" customFormat="1" ht="23.25" customHeight="1" x14ac:dyDescent="0.25">
      <c r="A1712" t="s">
        <v>3470</v>
      </c>
      <c r="B1712" t="str">
        <f t="shared" si="111"/>
        <v>32</v>
      </c>
      <c r="C1712" t="str">
        <f t="shared" si="112"/>
        <v>L00</v>
      </c>
      <c r="D1712" t="str">
        <f t="shared" si="113"/>
        <v>A76</v>
      </c>
      <c r="E1712" s="161" t="s">
        <v>3471</v>
      </c>
      <c r="F1712" t="s">
        <v>17168</v>
      </c>
      <c r="G1712" t="s">
        <v>3472</v>
      </c>
      <c r="H1712" s="209">
        <v>32</v>
      </c>
      <c r="I1712" s="209" t="s">
        <v>2258</v>
      </c>
      <c r="J1712" s="209" t="s">
        <v>3473</v>
      </c>
      <c r="K1712" s="209">
        <v>318122</v>
      </c>
      <c r="L1712" s="209">
        <v>210100</v>
      </c>
      <c r="M1712" s="209">
        <v>404</v>
      </c>
      <c r="N1712" s="209">
        <v>3019</v>
      </c>
      <c r="O1712" s="209">
        <v>4001</v>
      </c>
      <c r="P1712" s="376">
        <v>41388</v>
      </c>
      <c r="Q1712" s="248"/>
      <c r="R1712" s="251"/>
      <c r="S1712" s="248"/>
      <c r="T1712" s="248" t="s">
        <v>16014</v>
      </c>
      <c r="U1712" s="248" t="s">
        <v>16270</v>
      </c>
    </row>
    <row r="1713" spans="1:21" s="1" customFormat="1" ht="23.25" customHeight="1" x14ac:dyDescent="0.25">
      <c r="A1713" t="s">
        <v>3490</v>
      </c>
      <c r="B1713" t="str">
        <f t="shared" si="111"/>
        <v>32</v>
      </c>
      <c r="C1713" t="str">
        <f t="shared" si="112"/>
        <v>L00</v>
      </c>
      <c r="D1713" t="str">
        <f t="shared" si="113"/>
        <v>A81</v>
      </c>
      <c r="E1713" s="161" t="s">
        <v>3491</v>
      </c>
      <c r="F1713" t="s">
        <v>17168</v>
      </c>
      <c r="G1713" t="s">
        <v>3492</v>
      </c>
      <c r="H1713" s="209">
        <v>32</v>
      </c>
      <c r="I1713" s="209" t="s">
        <v>2258</v>
      </c>
      <c r="J1713" s="209" t="s">
        <v>3493</v>
      </c>
      <c r="K1713" s="209">
        <v>318122</v>
      </c>
      <c r="L1713" s="209">
        <v>210100</v>
      </c>
      <c r="M1713" s="209">
        <v>404</v>
      </c>
      <c r="N1713" s="209">
        <v>3019</v>
      </c>
      <c r="O1713" s="209">
        <v>4001</v>
      </c>
      <c r="P1713" s="376">
        <v>41389</v>
      </c>
      <c r="Q1713" s="248"/>
      <c r="R1713" s="251"/>
      <c r="S1713" s="248"/>
      <c r="T1713" s="248" t="s">
        <v>16014</v>
      </c>
      <c r="U1713" s="248" t="s">
        <v>16270</v>
      </c>
    </row>
    <row r="1714" spans="1:21" s="1" customFormat="1" ht="23.25" customHeight="1" x14ac:dyDescent="0.25">
      <c r="A1714" t="s">
        <v>3662</v>
      </c>
      <c r="B1714" t="str">
        <f t="shared" si="111"/>
        <v>32</v>
      </c>
      <c r="C1714" t="str">
        <f t="shared" si="112"/>
        <v>L00</v>
      </c>
      <c r="D1714" t="str">
        <f t="shared" si="113"/>
        <v>B25</v>
      </c>
      <c r="E1714" s="161" t="s">
        <v>3663</v>
      </c>
      <c r="F1714" t="s">
        <v>17168</v>
      </c>
      <c r="G1714" t="s">
        <v>3664</v>
      </c>
      <c r="H1714" s="209">
        <v>32</v>
      </c>
      <c r="I1714" s="209" t="s">
        <v>2258</v>
      </c>
      <c r="J1714" s="209" t="s">
        <v>3665</v>
      </c>
      <c r="K1714" s="209">
        <v>318122</v>
      </c>
      <c r="L1714" s="209">
        <v>210100</v>
      </c>
      <c r="M1714" s="209">
        <v>404</v>
      </c>
      <c r="N1714" s="209">
        <v>3019</v>
      </c>
      <c r="O1714" s="209">
        <v>4001</v>
      </c>
      <c r="P1714" s="376">
        <v>41390</v>
      </c>
      <c r="Q1714" s="248"/>
      <c r="R1714" s="251"/>
      <c r="S1714" s="248"/>
      <c r="T1714" s="248" t="s">
        <v>16014</v>
      </c>
      <c r="U1714" s="248" t="s">
        <v>16270</v>
      </c>
    </row>
    <row r="1715" spans="1:21" s="1" customFormat="1" ht="23.25" customHeight="1" x14ac:dyDescent="0.25">
      <c r="A1715" t="s">
        <v>3247</v>
      </c>
      <c r="B1715" t="str">
        <f t="shared" si="111"/>
        <v>32</v>
      </c>
      <c r="C1715" t="str">
        <f t="shared" si="112"/>
        <v>L00</v>
      </c>
      <c r="D1715" t="str">
        <f t="shared" si="113"/>
        <v>997</v>
      </c>
      <c r="E1715" s="161" t="s">
        <v>3248</v>
      </c>
      <c r="F1715" t="s">
        <v>17168</v>
      </c>
      <c r="G1715" t="s">
        <v>3249</v>
      </c>
      <c r="H1715" s="209">
        <v>32</v>
      </c>
      <c r="I1715" s="209" t="s">
        <v>2258</v>
      </c>
      <c r="J1715" s="209">
        <v>997</v>
      </c>
      <c r="K1715" s="209">
        <v>318122</v>
      </c>
      <c r="L1715" s="209">
        <v>210100</v>
      </c>
      <c r="M1715" s="209">
        <v>404</v>
      </c>
      <c r="N1715" s="209">
        <v>3019</v>
      </c>
      <c r="O1715" s="209">
        <v>4001</v>
      </c>
      <c r="P1715" s="376">
        <v>41391</v>
      </c>
      <c r="Q1715" s="248"/>
      <c r="R1715" s="251"/>
      <c r="S1715" s="248"/>
      <c r="T1715" s="248" t="s">
        <v>16014</v>
      </c>
      <c r="U1715" s="248" t="s">
        <v>16270</v>
      </c>
    </row>
    <row r="1716" spans="1:21" s="1" customFormat="1" ht="23.25" customHeight="1" x14ac:dyDescent="0.25">
      <c r="A1716" t="s">
        <v>2681</v>
      </c>
      <c r="B1716" t="str">
        <f t="shared" si="111"/>
        <v>32</v>
      </c>
      <c r="C1716" t="str">
        <f t="shared" si="112"/>
        <v>L00</v>
      </c>
      <c r="D1716" t="str">
        <f t="shared" si="113"/>
        <v>428</v>
      </c>
      <c r="E1716" s="161" t="s">
        <v>2682</v>
      </c>
      <c r="F1716" t="s">
        <v>17168</v>
      </c>
      <c r="G1716" t="s">
        <v>2683</v>
      </c>
      <c r="H1716" s="209">
        <v>32</v>
      </c>
      <c r="I1716" s="209" t="s">
        <v>2258</v>
      </c>
      <c r="J1716" s="209">
        <v>428</v>
      </c>
      <c r="K1716" s="209">
        <v>318122</v>
      </c>
      <c r="L1716" s="209">
        <v>210100</v>
      </c>
      <c r="M1716" s="209">
        <v>404</v>
      </c>
      <c r="N1716" s="209">
        <v>3019</v>
      </c>
      <c r="O1716" s="209">
        <v>4001</v>
      </c>
      <c r="P1716" s="376">
        <v>41392</v>
      </c>
      <c r="Q1716" s="248"/>
      <c r="R1716" s="251"/>
      <c r="S1716" s="248"/>
      <c r="T1716" s="248" t="s">
        <v>16014</v>
      </c>
      <c r="U1716" s="248" t="s">
        <v>16270</v>
      </c>
    </row>
    <row r="1717" spans="1:21" s="1" customFormat="1" ht="23.25" customHeight="1" x14ac:dyDescent="0.25">
      <c r="A1717" t="s">
        <v>2815</v>
      </c>
      <c r="B1717" t="str">
        <f t="shared" si="111"/>
        <v>32</v>
      </c>
      <c r="C1717" t="str">
        <f t="shared" si="112"/>
        <v>L00</v>
      </c>
      <c r="D1717" t="str">
        <f t="shared" si="113"/>
        <v>476</v>
      </c>
      <c r="E1717" s="161" t="s">
        <v>2816</v>
      </c>
      <c r="F1717" t="s">
        <v>17168</v>
      </c>
      <c r="G1717" t="s">
        <v>2817</v>
      </c>
      <c r="H1717" s="209">
        <v>32</v>
      </c>
      <c r="I1717" s="209" t="s">
        <v>2258</v>
      </c>
      <c r="J1717" s="209">
        <v>476</v>
      </c>
      <c r="K1717" s="209">
        <v>318122</v>
      </c>
      <c r="L1717" s="209">
        <v>210100</v>
      </c>
      <c r="M1717" s="209">
        <v>404</v>
      </c>
      <c r="N1717" s="209">
        <v>3019</v>
      </c>
      <c r="O1717" s="209">
        <v>4001</v>
      </c>
      <c r="P1717" s="376">
        <v>41393</v>
      </c>
      <c r="Q1717" s="248"/>
      <c r="R1717" s="251"/>
      <c r="S1717" s="248"/>
      <c r="T1717" s="248" t="s">
        <v>16014</v>
      </c>
      <c r="U1717" s="248" t="s">
        <v>16270</v>
      </c>
    </row>
    <row r="1718" spans="1:21" s="1" customFormat="1" ht="23.25" customHeight="1" x14ac:dyDescent="0.25">
      <c r="A1718" t="s">
        <v>2818</v>
      </c>
      <c r="B1718" t="str">
        <f t="shared" si="111"/>
        <v>32</v>
      </c>
      <c r="C1718" t="str">
        <f t="shared" si="112"/>
        <v>L00</v>
      </c>
      <c r="D1718" t="str">
        <f t="shared" si="113"/>
        <v>477</v>
      </c>
      <c r="E1718" s="161" t="s">
        <v>2819</v>
      </c>
      <c r="F1718" t="s">
        <v>17168</v>
      </c>
      <c r="G1718" t="s">
        <v>2820</v>
      </c>
      <c r="H1718" s="209">
        <v>32</v>
      </c>
      <c r="I1718" s="209" t="s">
        <v>2258</v>
      </c>
      <c r="J1718" s="209">
        <v>477</v>
      </c>
      <c r="K1718" s="209">
        <v>318122</v>
      </c>
      <c r="L1718" s="209">
        <v>210100</v>
      </c>
      <c r="M1718" s="209">
        <v>404</v>
      </c>
      <c r="N1718" s="209">
        <v>3019</v>
      </c>
      <c r="O1718" s="209">
        <v>4001</v>
      </c>
      <c r="P1718" s="376">
        <v>41394</v>
      </c>
      <c r="Q1718" s="248"/>
      <c r="R1718" s="251"/>
      <c r="S1718" s="248"/>
      <c r="T1718" s="248" t="s">
        <v>16014</v>
      </c>
      <c r="U1718" s="248" t="s">
        <v>16270</v>
      </c>
    </row>
    <row r="1719" spans="1:21" s="1" customFormat="1" ht="23.25" customHeight="1" x14ac:dyDescent="0.25">
      <c r="A1719" t="s">
        <v>3750</v>
      </c>
      <c r="B1719" t="str">
        <f t="shared" si="111"/>
        <v>32</v>
      </c>
      <c r="C1719" t="str">
        <f t="shared" si="112"/>
        <v>L00</v>
      </c>
      <c r="D1719" t="str">
        <f t="shared" si="113"/>
        <v>B47</v>
      </c>
      <c r="E1719" s="161" t="s">
        <v>3751</v>
      </c>
      <c r="F1719" t="s">
        <v>17168</v>
      </c>
      <c r="G1719" t="s">
        <v>3752</v>
      </c>
      <c r="H1719" s="209">
        <v>32</v>
      </c>
      <c r="I1719" s="209" t="s">
        <v>2258</v>
      </c>
      <c r="J1719" s="209" t="s">
        <v>3753</v>
      </c>
      <c r="K1719" s="209">
        <v>318122</v>
      </c>
      <c r="L1719" s="209">
        <v>210100</v>
      </c>
      <c r="M1719" s="209">
        <v>404</v>
      </c>
      <c r="N1719" s="209">
        <v>3019</v>
      </c>
      <c r="O1719" s="209">
        <v>4001</v>
      </c>
      <c r="P1719" s="376">
        <v>41395</v>
      </c>
      <c r="Q1719" s="248"/>
      <c r="R1719" s="251"/>
      <c r="S1719" s="248"/>
      <c r="T1719" s="248" t="s">
        <v>16014</v>
      </c>
      <c r="U1719" s="248" t="s">
        <v>16270</v>
      </c>
    </row>
    <row r="1720" spans="1:21" s="1" customFormat="1" ht="23.25" customHeight="1" x14ac:dyDescent="0.25">
      <c r="A1720" t="s">
        <v>2506</v>
      </c>
      <c r="B1720" t="str">
        <f t="shared" si="111"/>
        <v>32</v>
      </c>
      <c r="C1720" t="str">
        <f t="shared" si="112"/>
        <v>L00</v>
      </c>
      <c r="D1720" t="str">
        <f t="shared" si="113"/>
        <v>353</v>
      </c>
      <c r="E1720" s="161" t="s">
        <v>2507</v>
      </c>
      <c r="F1720" t="s">
        <v>17168</v>
      </c>
      <c r="G1720" t="s">
        <v>2508</v>
      </c>
      <c r="H1720" s="209">
        <v>32</v>
      </c>
      <c r="I1720" s="209" t="s">
        <v>2258</v>
      </c>
      <c r="J1720" s="209">
        <v>353</v>
      </c>
      <c r="K1720" s="209">
        <v>318122</v>
      </c>
      <c r="L1720" s="209">
        <v>210100</v>
      </c>
      <c r="M1720" s="209">
        <v>404</v>
      </c>
      <c r="N1720" s="209">
        <v>3019</v>
      </c>
      <c r="O1720" s="209">
        <v>4001</v>
      </c>
      <c r="P1720" s="376">
        <v>41396</v>
      </c>
      <c r="Q1720" s="248"/>
      <c r="R1720" s="251"/>
      <c r="S1720" s="248"/>
      <c r="T1720" s="248" t="s">
        <v>16014</v>
      </c>
      <c r="U1720" s="248" t="s">
        <v>16270</v>
      </c>
    </row>
    <row r="1721" spans="1:21" s="1" customFormat="1" ht="23.25" customHeight="1" x14ac:dyDescent="0.25">
      <c r="A1721" t="s">
        <v>2555</v>
      </c>
      <c r="B1721" t="str">
        <f t="shared" si="111"/>
        <v>32</v>
      </c>
      <c r="C1721" t="str">
        <f t="shared" si="112"/>
        <v>L00</v>
      </c>
      <c r="D1721" t="str">
        <f t="shared" si="113"/>
        <v>378</v>
      </c>
      <c r="E1721" s="161" t="s">
        <v>2556</v>
      </c>
      <c r="F1721" t="s">
        <v>17168</v>
      </c>
      <c r="G1721" t="s">
        <v>2557</v>
      </c>
      <c r="H1721" s="209">
        <v>32</v>
      </c>
      <c r="I1721" s="209" t="s">
        <v>2258</v>
      </c>
      <c r="J1721" s="209">
        <v>378</v>
      </c>
      <c r="K1721" s="209">
        <v>318122</v>
      </c>
      <c r="L1721" s="209">
        <v>210100</v>
      </c>
      <c r="M1721" s="209">
        <v>404</v>
      </c>
      <c r="N1721" s="209">
        <v>3019</v>
      </c>
      <c r="O1721" s="209">
        <v>4001</v>
      </c>
      <c r="P1721" s="376">
        <v>41397</v>
      </c>
      <c r="Q1721" s="248"/>
      <c r="R1721" s="251"/>
      <c r="S1721" s="248"/>
      <c r="T1721" s="248" t="s">
        <v>16014</v>
      </c>
      <c r="U1721" s="248" t="s">
        <v>16270</v>
      </c>
    </row>
    <row r="1722" spans="1:21" s="1" customFormat="1" ht="23.25" customHeight="1" x14ac:dyDescent="0.25">
      <c r="A1722" t="s">
        <v>2341</v>
      </c>
      <c r="B1722" t="str">
        <f t="shared" si="111"/>
        <v>32</v>
      </c>
      <c r="C1722" t="str">
        <f t="shared" si="112"/>
        <v>L00</v>
      </c>
      <c r="D1722" t="str">
        <f t="shared" si="113"/>
        <v>265</v>
      </c>
      <c r="E1722" s="161" t="s">
        <v>2342</v>
      </c>
      <c r="F1722" t="s">
        <v>17168</v>
      </c>
      <c r="G1722" t="s">
        <v>2343</v>
      </c>
      <c r="H1722" s="209">
        <v>32</v>
      </c>
      <c r="I1722" s="209" t="s">
        <v>2258</v>
      </c>
      <c r="J1722" s="209">
        <v>265</v>
      </c>
      <c r="K1722" s="209">
        <v>318122</v>
      </c>
      <c r="L1722" s="209">
        <v>210100</v>
      </c>
      <c r="M1722" s="209">
        <v>404</v>
      </c>
      <c r="N1722" s="209">
        <v>3019</v>
      </c>
      <c r="O1722" s="209">
        <v>4001</v>
      </c>
      <c r="P1722" s="376">
        <v>41398</v>
      </c>
      <c r="Q1722" s="248"/>
      <c r="R1722" s="251"/>
      <c r="S1722" s="248"/>
      <c r="T1722" s="248" t="s">
        <v>16014</v>
      </c>
      <c r="U1722" s="248" t="s">
        <v>16270</v>
      </c>
    </row>
    <row r="1723" spans="1:21" s="1" customFormat="1" ht="23.25" customHeight="1" x14ac:dyDescent="0.25">
      <c r="A1723" t="s">
        <v>2461</v>
      </c>
      <c r="B1723" t="str">
        <f t="shared" si="111"/>
        <v>32</v>
      </c>
      <c r="C1723" t="str">
        <f t="shared" si="112"/>
        <v>L00</v>
      </c>
      <c r="D1723" t="str">
        <f t="shared" si="113"/>
        <v>333</v>
      </c>
      <c r="E1723" s="161" t="s">
        <v>2462</v>
      </c>
      <c r="F1723" t="s">
        <v>17168</v>
      </c>
      <c r="G1723" t="s">
        <v>2463</v>
      </c>
      <c r="H1723" s="209">
        <v>32</v>
      </c>
      <c r="I1723" s="209" t="s">
        <v>2258</v>
      </c>
      <c r="J1723" s="209">
        <v>333</v>
      </c>
      <c r="K1723" s="209">
        <v>318122</v>
      </c>
      <c r="L1723" s="209">
        <v>210100</v>
      </c>
      <c r="M1723" s="209">
        <v>404</v>
      </c>
      <c r="N1723" s="209">
        <v>3019</v>
      </c>
      <c r="O1723" s="209">
        <v>4001</v>
      </c>
      <c r="P1723" s="376">
        <v>41399</v>
      </c>
      <c r="Q1723" s="248"/>
      <c r="R1723" s="251"/>
      <c r="S1723" s="248"/>
      <c r="T1723" s="248" t="s">
        <v>16014</v>
      </c>
      <c r="U1723" s="248" t="s">
        <v>16270</v>
      </c>
    </row>
    <row r="1724" spans="1:21" s="1" customFormat="1" ht="23.25" customHeight="1" x14ac:dyDescent="0.25">
      <c r="A1724" t="s">
        <v>2678</v>
      </c>
      <c r="B1724" t="str">
        <f t="shared" si="111"/>
        <v>32</v>
      </c>
      <c r="C1724" t="str">
        <f t="shared" si="112"/>
        <v>L00</v>
      </c>
      <c r="D1724" t="str">
        <f t="shared" si="113"/>
        <v>427</v>
      </c>
      <c r="E1724" s="161" t="s">
        <v>2679</v>
      </c>
      <c r="F1724" t="s">
        <v>17168</v>
      </c>
      <c r="G1724" t="s">
        <v>2680</v>
      </c>
      <c r="H1724" s="209">
        <v>32</v>
      </c>
      <c r="I1724" s="209" t="s">
        <v>2258</v>
      </c>
      <c r="J1724" s="209">
        <v>427</v>
      </c>
      <c r="K1724" s="209">
        <v>318122</v>
      </c>
      <c r="L1724" s="209">
        <v>210100</v>
      </c>
      <c r="M1724" s="209">
        <v>404</v>
      </c>
      <c r="N1724" s="209">
        <v>3019</v>
      </c>
      <c r="O1724" s="209">
        <v>4001</v>
      </c>
      <c r="P1724" s="376">
        <v>41400</v>
      </c>
      <c r="Q1724" s="248"/>
      <c r="R1724" s="251"/>
      <c r="S1724" s="248"/>
      <c r="T1724" s="248" t="s">
        <v>16014</v>
      </c>
      <c r="U1724" s="248" t="s">
        <v>16270</v>
      </c>
    </row>
    <row r="1725" spans="1:21" s="1" customFormat="1" ht="23.25" customHeight="1" x14ac:dyDescent="0.25">
      <c r="A1725" t="s">
        <v>2636</v>
      </c>
      <c r="B1725" t="str">
        <f t="shared" ref="B1725:B1788" si="114">LEFT(A1725,2)</f>
        <v>32</v>
      </c>
      <c r="C1725" t="str">
        <f t="shared" ref="C1725:C1788" si="115">MID(A1725,4,3)</f>
        <v>L00</v>
      </c>
      <c r="D1725" t="str">
        <f t="shared" ref="D1725:D1788" si="116">RIGHT(A1725,3)</f>
        <v>412</v>
      </c>
      <c r="E1725" s="161" t="s">
        <v>2637</v>
      </c>
      <c r="F1725" t="s">
        <v>17168</v>
      </c>
      <c r="G1725" t="s">
        <v>2638</v>
      </c>
      <c r="H1725" s="209">
        <v>32</v>
      </c>
      <c r="I1725" s="209" t="s">
        <v>2258</v>
      </c>
      <c r="J1725" s="209">
        <v>412</v>
      </c>
      <c r="K1725" s="209">
        <v>318122</v>
      </c>
      <c r="L1725" s="209">
        <v>210100</v>
      </c>
      <c r="M1725" s="209">
        <v>404</v>
      </c>
      <c r="N1725" s="209">
        <v>3019</v>
      </c>
      <c r="O1725" s="209">
        <v>4001</v>
      </c>
      <c r="P1725" s="376">
        <v>41401</v>
      </c>
      <c r="Q1725" s="248"/>
      <c r="R1725" s="251"/>
      <c r="S1725" s="248"/>
      <c r="T1725" s="248" t="s">
        <v>16014</v>
      </c>
      <c r="U1725" s="248" t="s">
        <v>16270</v>
      </c>
    </row>
    <row r="1726" spans="1:21" s="1" customFormat="1" ht="23.25" customHeight="1" x14ac:dyDescent="0.25">
      <c r="A1726" t="s">
        <v>2639</v>
      </c>
      <c r="B1726" t="str">
        <f t="shared" si="114"/>
        <v>32</v>
      </c>
      <c r="C1726" t="str">
        <f t="shared" si="115"/>
        <v>L00</v>
      </c>
      <c r="D1726" t="str">
        <f t="shared" si="116"/>
        <v>413</v>
      </c>
      <c r="E1726" s="161" t="s">
        <v>2640</v>
      </c>
      <c r="F1726" t="s">
        <v>17168</v>
      </c>
      <c r="G1726" t="s">
        <v>2641</v>
      </c>
      <c r="H1726" s="209">
        <v>32</v>
      </c>
      <c r="I1726" s="209" t="s">
        <v>2258</v>
      </c>
      <c r="J1726" s="209">
        <v>413</v>
      </c>
      <c r="K1726" s="209">
        <v>318122</v>
      </c>
      <c r="L1726" s="209">
        <v>210100</v>
      </c>
      <c r="M1726" s="209">
        <v>404</v>
      </c>
      <c r="N1726" s="209">
        <v>3019</v>
      </c>
      <c r="O1726" s="209">
        <v>4001</v>
      </c>
      <c r="P1726" s="376">
        <v>41402</v>
      </c>
      <c r="Q1726" s="248"/>
      <c r="R1726" s="251"/>
      <c r="S1726" s="248"/>
      <c r="T1726" s="248" t="s">
        <v>16014</v>
      </c>
      <c r="U1726" s="248" t="s">
        <v>16270</v>
      </c>
    </row>
    <row r="1727" spans="1:21" s="1" customFormat="1" ht="23.25" customHeight="1" x14ac:dyDescent="0.25">
      <c r="A1727" t="s">
        <v>2722</v>
      </c>
      <c r="B1727" t="str">
        <f t="shared" si="114"/>
        <v>32</v>
      </c>
      <c r="C1727" t="str">
        <f t="shared" si="115"/>
        <v>L00</v>
      </c>
      <c r="D1727" t="str">
        <f t="shared" si="116"/>
        <v>442</v>
      </c>
      <c r="E1727" s="161" t="s">
        <v>2723</v>
      </c>
      <c r="F1727" t="s">
        <v>17168</v>
      </c>
      <c r="G1727" t="s">
        <v>2724</v>
      </c>
      <c r="H1727" s="209">
        <v>32</v>
      </c>
      <c r="I1727" s="209" t="s">
        <v>2258</v>
      </c>
      <c r="J1727" s="209">
        <v>442</v>
      </c>
      <c r="K1727" s="209">
        <v>318122</v>
      </c>
      <c r="L1727" s="209">
        <v>210100</v>
      </c>
      <c r="M1727" s="209">
        <v>404</v>
      </c>
      <c r="N1727" s="209">
        <v>3019</v>
      </c>
      <c r="O1727" s="209">
        <v>4001</v>
      </c>
      <c r="P1727" s="376">
        <v>41403</v>
      </c>
      <c r="Q1727" s="248"/>
      <c r="R1727" s="251"/>
      <c r="S1727" s="248"/>
      <c r="T1727" s="248" t="s">
        <v>16014</v>
      </c>
      <c r="U1727" s="248" t="s">
        <v>16270</v>
      </c>
    </row>
    <row r="1728" spans="1:21" s="1" customFormat="1" ht="23.25" customHeight="1" x14ac:dyDescent="0.25">
      <c r="A1728" t="s">
        <v>2630</v>
      </c>
      <c r="B1728" t="str">
        <f t="shared" si="114"/>
        <v>32</v>
      </c>
      <c r="C1728" t="str">
        <f t="shared" si="115"/>
        <v>L00</v>
      </c>
      <c r="D1728" t="str">
        <f t="shared" si="116"/>
        <v>410</v>
      </c>
      <c r="E1728" s="161" t="s">
        <v>2631</v>
      </c>
      <c r="F1728" t="s">
        <v>17168</v>
      </c>
      <c r="G1728" t="s">
        <v>2632</v>
      </c>
      <c r="H1728" s="209">
        <v>32</v>
      </c>
      <c r="I1728" s="209" t="s">
        <v>2258</v>
      </c>
      <c r="J1728" s="209">
        <v>410</v>
      </c>
      <c r="K1728" s="209">
        <v>318122</v>
      </c>
      <c r="L1728" s="209">
        <v>210100</v>
      </c>
      <c r="M1728" s="209">
        <v>404</v>
      </c>
      <c r="N1728" s="209">
        <v>3019</v>
      </c>
      <c r="O1728" s="209">
        <v>4001</v>
      </c>
      <c r="P1728" s="376">
        <v>41404</v>
      </c>
      <c r="Q1728" s="248"/>
      <c r="R1728" s="251"/>
      <c r="S1728" s="248"/>
      <c r="T1728" s="248" t="s">
        <v>16014</v>
      </c>
      <c r="U1728" s="248" t="s">
        <v>16270</v>
      </c>
    </row>
    <row r="1729" spans="1:21" s="1" customFormat="1" ht="23.25" customHeight="1" x14ac:dyDescent="0.25">
      <c r="A1729" t="s">
        <v>2603</v>
      </c>
      <c r="B1729" t="str">
        <f t="shared" si="114"/>
        <v>32</v>
      </c>
      <c r="C1729" t="str">
        <f t="shared" si="115"/>
        <v>L00</v>
      </c>
      <c r="D1729" t="str">
        <f t="shared" si="116"/>
        <v>400</v>
      </c>
      <c r="E1729" s="161" t="s">
        <v>2604</v>
      </c>
      <c r="F1729" t="s">
        <v>17168</v>
      </c>
      <c r="G1729" t="s">
        <v>2605</v>
      </c>
      <c r="H1729" s="209">
        <v>32</v>
      </c>
      <c r="I1729" s="209" t="s">
        <v>2258</v>
      </c>
      <c r="J1729" s="209">
        <v>400</v>
      </c>
      <c r="K1729" s="209">
        <v>318122</v>
      </c>
      <c r="L1729" s="209">
        <v>210100</v>
      </c>
      <c r="M1729" s="209">
        <v>404</v>
      </c>
      <c r="N1729" s="209">
        <v>3019</v>
      </c>
      <c r="O1729" s="209">
        <v>4001</v>
      </c>
      <c r="P1729" s="376">
        <v>41405</v>
      </c>
      <c r="Q1729" s="248"/>
      <c r="R1729" s="251"/>
      <c r="S1729" s="248"/>
      <c r="T1729" s="248" t="s">
        <v>16014</v>
      </c>
      <c r="U1729" s="248" t="s">
        <v>16270</v>
      </c>
    </row>
    <row r="1730" spans="1:21" s="1" customFormat="1" ht="23.25" customHeight="1" x14ac:dyDescent="0.25">
      <c r="A1730" t="s">
        <v>3250</v>
      </c>
      <c r="B1730" t="str">
        <f t="shared" si="114"/>
        <v>32</v>
      </c>
      <c r="C1730" t="str">
        <f t="shared" si="115"/>
        <v>L00</v>
      </c>
      <c r="D1730" t="str">
        <f t="shared" si="116"/>
        <v>998</v>
      </c>
      <c r="E1730" s="161" t="s">
        <v>3251</v>
      </c>
      <c r="F1730" t="s">
        <v>17168</v>
      </c>
      <c r="G1730" t="s">
        <v>3252</v>
      </c>
      <c r="H1730" s="209">
        <v>32</v>
      </c>
      <c r="I1730" s="209" t="s">
        <v>2258</v>
      </c>
      <c r="J1730" s="209">
        <v>998</v>
      </c>
      <c r="K1730" s="209">
        <v>318122</v>
      </c>
      <c r="L1730" s="209">
        <v>210100</v>
      </c>
      <c r="M1730" s="209">
        <v>404</v>
      </c>
      <c r="N1730" s="209">
        <v>3019</v>
      </c>
      <c r="O1730" s="209">
        <v>4001</v>
      </c>
      <c r="P1730" s="376">
        <v>41406</v>
      </c>
      <c r="Q1730" s="248"/>
      <c r="R1730" s="251"/>
      <c r="S1730" s="248"/>
      <c r="T1730" s="248" t="s">
        <v>16014</v>
      </c>
      <c r="U1730" s="248" t="s">
        <v>16270</v>
      </c>
    </row>
    <row r="1731" spans="1:21" s="1" customFormat="1" ht="23.25" customHeight="1" x14ac:dyDescent="0.25">
      <c r="A1731" t="s">
        <v>2731</v>
      </c>
      <c r="B1731" t="str">
        <f t="shared" si="114"/>
        <v>32</v>
      </c>
      <c r="C1731" t="str">
        <f t="shared" si="115"/>
        <v>L00</v>
      </c>
      <c r="D1731" t="str">
        <f t="shared" si="116"/>
        <v>445</v>
      </c>
      <c r="E1731" s="161" t="s">
        <v>2732</v>
      </c>
      <c r="F1731" t="s">
        <v>17168</v>
      </c>
      <c r="G1731" t="s">
        <v>2733</v>
      </c>
      <c r="H1731" s="209">
        <v>32</v>
      </c>
      <c r="I1731" s="209" t="s">
        <v>2258</v>
      </c>
      <c r="J1731" s="209">
        <v>445</v>
      </c>
      <c r="K1731" s="209">
        <v>318122</v>
      </c>
      <c r="L1731" s="209">
        <v>210100</v>
      </c>
      <c r="M1731" s="209">
        <v>404</v>
      </c>
      <c r="N1731" s="209">
        <v>3019</v>
      </c>
      <c r="O1731" s="209">
        <v>4001</v>
      </c>
      <c r="P1731" s="376">
        <v>41407</v>
      </c>
      <c r="Q1731" s="248"/>
      <c r="R1731" s="251"/>
      <c r="S1731" s="248"/>
      <c r="T1731" s="248" t="s">
        <v>16014</v>
      </c>
      <c r="U1731" s="248" t="s">
        <v>16270</v>
      </c>
    </row>
    <row r="1732" spans="1:21" s="1" customFormat="1" ht="23.25" customHeight="1" x14ac:dyDescent="0.25">
      <c r="A1732" t="s">
        <v>3702</v>
      </c>
      <c r="B1732" t="str">
        <f t="shared" si="114"/>
        <v>32</v>
      </c>
      <c r="C1732" t="str">
        <f t="shared" si="115"/>
        <v>L00</v>
      </c>
      <c r="D1732" t="str">
        <f t="shared" si="116"/>
        <v>B35</v>
      </c>
      <c r="E1732" s="161" t="s">
        <v>3703</v>
      </c>
      <c r="F1732" t="s">
        <v>17168</v>
      </c>
      <c r="G1732" t="s">
        <v>3704</v>
      </c>
      <c r="H1732" s="209">
        <v>32</v>
      </c>
      <c r="I1732" s="209" t="s">
        <v>2258</v>
      </c>
      <c r="J1732" s="209" t="s">
        <v>3705</v>
      </c>
      <c r="K1732" s="209">
        <v>318122</v>
      </c>
      <c r="L1732" s="209">
        <v>210100</v>
      </c>
      <c r="M1732" s="209">
        <v>404</v>
      </c>
      <c r="N1732" s="209">
        <v>3019</v>
      </c>
      <c r="O1732" s="209">
        <v>4001</v>
      </c>
      <c r="P1732" s="376">
        <v>41408</v>
      </c>
      <c r="Q1732" s="248"/>
      <c r="R1732" s="251"/>
      <c r="S1732" s="248"/>
      <c r="T1732" s="248" t="s">
        <v>16014</v>
      </c>
      <c r="U1732" s="248" t="s">
        <v>16270</v>
      </c>
    </row>
    <row r="1733" spans="1:21" s="1" customFormat="1" ht="23.25" customHeight="1" x14ac:dyDescent="0.25">
      <c r="A1733" t="s">
        <v>3550</v>
      </c>
      <c r="B1733" t="str">
        <f t="shared" si="114"/>
        <v>32</v>
      </c>
      <c r="C1733" t="str">
        <f t="shared" si="115"/>
        <v>L00</v>
      </c>
      <c r="D1733" t="str">
        <f t="shared" si="116"/>
        <v>A96</v>
      </c>
      <c r="E1733" s="161" t="s">
        <v>3551</v>
      </c>
      <c r="F1733" t="s">
        <v>17168</v>
      </c>
      <c r="G1733" t="s">
        <v>3552</v>
      </c>
      <c r="H1733" s="209">
        <v>32</v>
      </c>
      <c r="I1733" s="209" t="s">
        <v>2258</v>
      </c>
      <c r="J1733" s="209" t="s">
        <v>3553</v>
      </c>
      <c r="K1733" s="209">
        <v>318122</v>
      </c>
      <c r="L1733" s="209">
        <v>210100</v>
      </c>
      <c r="M1733" s="209">
        <v>404</v>
      </c>
      <c r="N1733" s="209">
        <v>3019</v>
      </c>
      <c r="O1733" s="209">
        <v>4001</v>
      </c>
      <c r="P1733" s="376">
        <v>41409</v>
      </c>
      <c r="Q1733" s="248"/>
      <c r="R1733" s="251"/>
      <c r="S1733" s="248"/>
      <c r="T1733" s="248" t="s">
        <v>16014</v>
      </c>
      <c r="U1733" s="248" t="s">
        <v>16270</v>
      </c>
    </row>
    <row r="1734" spans="1:21" s="1" customFormat="1" ht="23.25" customHeight="1" x14ac:dyDescent="0.25">
      <c r="A1734" t="s">
        <v>3638</v>
      </c>
      <c r="B1734" t="str">
        <f t="shared" si="114"/>
        <v>32</v>
      </c>
      <c r="C1734" t="str">
        <f t="shared" si="115"/>
        <v>L00</v>
      </c>
      <c r="D1734" t="str">
        <f t="shared" si="116"/>
        <v>B19</v>
      </c>
      <c r="E1734" s="161" t="s">
        <v>3639</v>
      </c>
      <c r="F1734" t="s">
        <v>17168</v>
      </c>
      <c r="G1734" t="s">
        <v>3640</v>
      </c>
      <c r="H1734" s="209">
        <v>32</v>
      </c>
      <c r="I1734" s="209" t="s">
        <v>2258</v>
      </c>
      <c r="J1734" s="209" t="s">
        <v>3641</v>
      </c>
      <c r="K1734" s="209">
        <v>318122</v>
      </c>
      <c r="L1734" s="209">
        <v>210100</v>
      </c>
      <c r="M1734" s="209">
        <v>404</v>
      </c>
      <c r="N1734" s="209">
        <v>3019</v>
      </c>
      <c r="O1734" s="209">
        <v>4001</v>
      </c>
      <c r="P1734" s="376">
        <v>41410</v>
      </c>
      <c r="Q1734" s="248"/>
      <c r="R1734" s="251"/>
      <c r="S1734" s="248"/>
      <c r="T1734" s="248" t="s">
        <v>16014</v>
      </c>
      <c r="U1734" s="248" t="s">
        <v>16270</v>
      </c>
    </row>
    <row r="1735" spans="1:21" s="1" customFormat="1" ht="23.25" customHeight="1" x14ac:dyDescent="0.25">
      <c r="A1735" t="s">
        <v>3554</v>
      </c>
      <c r="B1735" t="str">
        <f t="shared" si="114"/>
        <v>32</v>
      </c>
      <c r="C1735" t="str">
        <f t="shared" si="115"/>
        <v>L00</v>
      </c>
      <c r="D1735" t="str">
        <f t="shared" si="116"/>
        <v>A97</v>
      </c>
      <c r="E1735" s="161" t="s">
        <v>3555</v>
      </c>
      <c r="F1735" t="s">
        <v>17168</v>
      </c>
      <c r="G1735" t="s">
        <v>3556</v>
      </c>
      <c r="H1735" s="209">
        <v>32</v>
      </c>
      <c r="I1735" s="209" t="s">
        <v>2258</v>
      </c>
      <c r="J1735" s="209" t="s">
        <v>3557</v>
      </c>
      <c r="K1735" s="209">
        <v>318122</v>
      </c>
      <c r="L1735" s="209">
        <v>210100</v>
      </c>
      <c r="M1735" s="209">
        <v>404</v>
      </c>
      <c r="N1735" s="209">
        <v>3019</v>
      </c>
      <c r="O1735" s="209">
        <v>4001</v>
      </c>
      <c r="P1735" s="376">
        <v>41411</v>
      </c>
      <c r="Q1735" s="248"/>
      <c r="R1735" s="251"/>
      <c r="S1735" s="248"/>
      <c r="T1735" s="248" t="s">
        <v>16014</v>
      </c>
      <c r="U1735" s="248" t="s">
        <v>16270</v>
      </c>
    </row>
    <row r="1736" spans="1:21" s="1" customFormat="1" ht="23.25" customHeight="1" x14ac:dyDescent="0.25">
      <c r="A1736" t="s">
        <v>3670</v>
      </c>
      <c r="B1736" t="str">
        <f t="shared" si="114"/>
        <v>32</v>
      </c>
      <c r="C1736" t="str">
        <f t="shared" si="115"/>
        <v>L00</v>
      </c>
      <c r="D1736" t="str">
        <f t="shared" si="116"/>
        <v>B27</v>
      </c>
      <c r="E1736" s="161" t="s">
        <v>3671</v>
      </c>
      <c r="F1736" t="s">
        <v>17168</v>
      </c>
      <c r="G1736" t="s">
        <v>3672</v>
      </c>
      <c r="H1736" s="209">
        <v>32</v>
      </c>
      <c r="I1736" s="209" t="s">
        <v>2258</v>
      </c>
      <c r="J1736" s="209" t="s">
        <v>3673</v>
      </c>
      <c r="K1736" s="209">
        <v>318122</v>
      </c>
      <c r="L1736" s="209">
        <v>210100</v>
      </c>
      <c r="M1736" s="209">
        <v>404</v>
      </c>
      <c r="N1736" s="209">
        <v>3019</v>
      </c>
      <c r="O1736" s="209">
        <v>4001</v>
      </c>
      <c r="P1736" s="376">
        <v>41412</v>
      </c>
      <c r="Q1736" s="248"/>
      <c r="R1736" s="251"/>
      <c r="S1736" s="248"/>
      <c r="T1736" s="248" t="s">
        <v>16014</v>
      </c>
      <c r="U1736" s="248" t="s">
        <v>16270</v>
      </c>
    </row>
    <row r="1737" spans="1:21" s="1" customFormat="1" ht="23.25" customHeight="1" x14ac:dyDescent="0.25">
      <c r="A1737" t="s">
        <v>3502</v>
      </c>
      <c r="B1737" t="str">
        <f t="shared" si="114"/>
        <v>32</v>
      </c>
      <c r="C1737" t="str">
        <f t="shared" si="115"/>
        <v>L00</v>
      </c>
      <c r="D1737" t="str">
        <f t="shared" si="116"/>
        <v>A84</v>
      </c>
      <c r="E1737" s="161" t="s">
        <v>3503</v>
      </c>
      <c r="F1737" t="s">
        <v>17168</v>
      </c>
      <c r="G1737" t="s">
        <v>3504</v>
      </c>
      <c r="H1737" s="209">
        <v>32</v>
      </c>
      <c r="I1737" s="209" t="s">
        <v>2258</v>
      </c>
      <c r="J1737" s="209" t="s">
        <v>3505</v>
      </c>
      <c r="K1737" s="209">
        <v>318122</v>
      </c>
      <c r="L1737" s="209">
        <v>210100</v>
      </c>
      <c r="M1737" s="209">
        <v>404</v>
      </c>
      <c r="N1737" s="209">
        <v>3019</v>
      </c>
      <c r="O1737" s="209">
        <v>4001</v>
      </c>
      <c r="P1737" s="376">
        <v>41413</v>
      </c>
      <c r="Q1737" s="248"/>
      <c r="R1737" s="251"/>
      <c r="S1737" s="248"/>
      <c r="T1737" s="248" t="s">
        <v>16014</v>
      </c>
      <c r="U1737" s="248" t="s">
        <v>16270</v>
      </c>
    </row>
    <row r="1738" spans="1:21" s="1" customFormat="1" ht="23.25" customHeight="1" x14ac:dyDescent="0.25">
      <c r="A1738" t="s">
        <v>3682</v>
      </c>
      <c r="B1738" t="str">
        <f t="shared" si="114"/>
        <v>32</v>
      </c>
      <c r="C1738" t="str">
        <f t="shared" si="115"/>
        <v>L00</v>
      </c>
      <c r="D1738" t="str">
        <f t="shared" si="116"/>
        <v>B30</v>
      </c>
      <c r="E1738" s="161" t="s">
        <v>3683</v>
      </c>
      <c r="F1738" t="s">
        <v>17168</v>
      </c>
      <c r="G1738" t="s">
        <v>3684</v>
      </c>
      <c r="H1738" s="209">
        <v>32</v>
      </c>
      <c r="I1738" s="209" t="s">
        <v>2258</v>
      </c>
      <c r="J1738" s="209" t="s">
        <v>3685</v>
      </c>
      <c r="K1738" s="209">
        <v>318122</v>
      </c>
      <c r="L1738" s="209">
        <v>210100</v>
      </c>
      <c r="M1738" s="209">
        <v>404</v>
      </c>
      <c r="N1738" s="209">
        <v>3019</v>
      </c>
      <c r="O1738" s="209">
        <v>4001</v>
      </c>
      <c r="P1738" s="376">
        <v>41414</v>
      </c>
      <c r="Q1738" s="248"/>
      <c r="R1738" s="251"/>
      <c r="S1738" s="248"/>
      <c r="T1738" s="248" t="s">
        <v>16014</v>
      </c>
      <c r="U1738" s="248" t="s">
        <v>16270</v>
      </c>
    </row>
    <row r="1739" spans="1:21" s="1" customFormat="1" ht="23.25" customHeight="1" x14ac:dyDescent="0.25">
      <c r="A1739" t="s">
        <v>2642</v>
      </c>
      <c r="B1739" t="str">
        <f t="shared" si="114"/>
        <v>32</v>
      </c>
      <c r="C1739" t="str">
        <f t="shared" si="115"/>
        <v>L00</v>
      </c>
      <c r="D1739" t="str">
        <f t="shared" si="116"/>
        <v>414</v>
      </c>
      <c r="E1739" s="161" t="s">
        <v>2643</v>
      </c>
      <c r="F1739" t="s">
        <v>17168</v>
      </c>
      <c r="G1739" t="s">
        <v>2644</v>
      </c>
      <c r="H1739" s="209">
        <v>32</v>
      </c>
      <c r="I1739" s="209" t="s">
        <v>2258</v>
      </c>
      <c r="J1739" s="209">
        <v>414</v>
      </c>
      <c r="K1739" s="209">
        <v>318122</v>
      </c>
      <c r="L1739" s="209">
        <v>210100</v>
      </c>
      <c r="M1739" s="209">
        <v>404</v>
      </c>
      <c r="N1739" s="209">
        <v>3019</v>
      </c>
      <c r="O1739" s="209">
        <v>4001</v>
      </c>
      <c r="P1739" s="376">
        <v>41415</v>
      </c>
      <c r="Q1739" s="248"/>
      <c r="R1739" s="251"/>
      <c r="S1739" s="248"/>
      <c r="T1739" s="248" t="s">
        <v>16014</v>
      </c>
      <c r="U1739" s="248" t="s">
        <v>16270</v>
      </c>
    </row>
    <row r="1740" spans="1:21" s="1" customFormat="1" ht="23.25" customHeight="1" x14ac:dyDescent="0.25">
      <c r="A1740" t="s">
        <v>3718</v>
      </c>
      <c r="B1740" t="str">
        <f t="shared" si="114"/>
        <v>32</v>
      </c>
      <c r="C1740" t="str">
        <f t="shared" si="115"/>
        <v>L00</v>
      </c>
      <c r="D1740" t="str">
        <f t="shared" si="116"/>
        <v>B39</v>
      </c>
      <c r="E1740" s="161" t="s">
        <v>3719</v>
      </c>
      <c r="F1740" t="s">
        <v>17168</v>
      </c>
      <c r="G1740" t="s">
        <v>3720</v>
      </c>
      <c r="H1740" s="209">
        <v>32</v>
      </c>
      <c r="I1740" s="209" t="s">
        <v>2258</v>
      </c>
      <c r="J1740" s="209" t="s">
        <v>3721</v>
      </c>
      <c r="K1740" s="209">
        <v>318122</v>
      </c>
      <c r="L1740" s="209">
        <v>210100</v>
      </c>
      <c r="M1740" s="209">
        <v>404</v>
      </c>
      <c r="N1740" s="209">
        <v>3019</v>
      </c>
      <c r="O1740" s="209">
        <v>4001</v>
      </c>
      <c r="P1740" s="376">
        <v>41416</v>
      </c>
      <c r="Q1740" s="248"/>
      <c r="R1740" s="251"/>
      <c r="S1740" s="248"/>
      <c r="T1740" s="248" t="s">
        <v>16014</v>
      </c>
      <c r="U1740" s="248" t="s">
        <v>16270</v>
      </c>
    </row>
    <row r="1741" spans="1:21" s="1" customFormat="1" ht="23.25" customHeight="1" x14ac:dyDescent="0.25">
      <c r="A1741" t="s">
        <v>3546</v>
      </c>
      <c r="B1741" t="str">
        <f t="shared" si="114"/>
        <v>32</v>
      </c>
      <c r="C1741" t="str">
        <f t="shared" si="115"/>
        <v>L00</v>
      </c>
      <c r="D1741" t="str">
        <f t="shared" si="116"/>
        <v>A95</v>
      </c>
      <c r="E1741" s="161" t="s">
        <v>3547</v>
      </c>
      <c r="F1741" t="s">
        <v>17168</v>
      </c>
      <c r="G1741" t="s">
        <v>3548</v>
      </c>
      <c r="H1741" s="209">
        <v>32</v>
      </c>
      <c r="I1741" s="209" t="s">
        <v>2258</v>
      </c>
      <c r="J1741" s="209" t="s">
        <v>3549</v>
      </c>
      <c r="K1741" s="209">
        <v>318122</v>
      </c>
      <c r="L1741" s="209">
        <v>210100</v>
      </c>
      <c r="M1741" s="209">
        <v>404</v>
      </c>
      <c r="N1741" s="209">
        <v>3019</v>
      </c>
      <c r="O1741" s="209">
        <v>4001</v>
      </c>
      <c r="P1741" s="376">
        <v>41417</v>
      </c>
      <c r="Q1741" s="248"/>
      <c r="R1741" s="251"/>
      <c r="S1741" s="248"/>
      <c r="T1741" s="248" t="s">
        <v>16014</v>
      </c>
      <c r="U1741" s="248" t="s">
        <v>16270</v>
      </c>
    </row>
    <row r="1742" spans="1:21" s="1" customFormat="1" ht="23.25" customHeight="1" x14ac:dyDescent="0.25">
      <c r="A1742" t="s">
        <v>3626</v>
      </c>
      <c r="B1742" t="str">
        <f t="shared" si="114"/>
        <v>32</v>
      </c>
      <c r="C1742" t="str">
        <f t="shared" si="115"/>
        <v>L00</v>
      </c>
      <c r="D1742" t="str">
        <f t="shared" si="116"/>
        <v>B16</v>
      </c>
      <c r="E1742" s="161" t="s">
        <v>3627</v>
      </c>
      <c r="F1742" t="s">
        <v>17168</v>
      </c>
      <c r="G1742" t="s">
        <v>3628</v>
      </c>
      <c r="H1742" s="209">
        <v>32</v>
      </c>
      <c r="I1742" s="209" t="s">
        <v>2258</v>
      </c>
      <c r="J1742" s="209" t="s">
        <v>3629</v>
      </c>
      <c r="K1742" s="209">
        <v>318122</v>
      </c>
      <c r="L1742" s="209">
        <v>210100</v>
      </c>
      <c r="M1742" s="209">
        <v>404</v>
      </c>
      <c r="N1742" s="209">
        <v>3019</v>
      </c>
      <c r="O1742" s="209">
        <v>4001</v>
      </c>
      <c r="P1742" s="376">
        <v>41418</v>
      </c>
      <c r="Q1742" s="248"/>
      <c r="R1742" s="251"/>
      <c r="S1742" s="248"/>
      <c r="T1742" s="248" t="s">
        <v>16014</v>
      </c>
      <c r="U1742" s="248" t="s">
        <v>16270</v>
      </c>
    </row>
    <row r="1743" spans="1:21" s="1" customFormat="1" ht="23.25" customHeight="1" x14ac:dyDescent="0.25">
      <c r="A1743" t="s">
        <v>3614</v>
      </c>
      <c r="B1743" t="str">
        <f t="shared" si="114"/>
        <v>32</v>
      </c>
      <c r="C1743" t="str">
        <f t="shared" si="115"/>
        <v>L00</v>
      </c>
      <c r="D1743" t="str">
        <f t="shared" si="116"/>
        <v>B13</v>
      </c>
      <c r="E1743" s="161" t="s">
        <v>3615</v>
      </c>
      <c r="F1743" t="s">
        <v>17168</v>
      </c>
      <c r="G1743" t="s">
        <v>3616</v>
      </c>
      <c r="H1743" s="209">
        <v>32</v>
      </c>
      <c r="I1743" s="209" t="s">
        <v>2258</v>
      </c>
      <c r="J1743" s="209" t="s">
        <v>3617</v>
      </c>
      <c r="K1743" s="209">
        <v>318122</v>
      </c>
      <c r="L1743" s="209">
        <v>210100</v>
      </c>
      <c r="M1743" s="209">
        <v>404</v>
      </c>
      <c r="N1743" s="209">
        <v>3019</v>
      </c>
      <c r="O1743" s="209">
        <v>4001</v>
      </c>
      <c r="P1743" s="376">
        <v>41419</v>
      </c>
      <c r="Q1743" s="248"/>
      <c r="R1743" s="251"/>
      <c r="S1743" s="248"/>
      <c r="T1743" s="248" t="s">
        <v>16014</v>
      </c>
      <c r="U1743" s="248" t="s">
        <v>16270</v>
      </c>
    </row>
    <row r="1744" spans="1:21" s="1" customFormat="1" ht="23.25" customHeight="1" x14ac:dyDescent="0.25">
      <c r="A1744" t="s">
        <v>3582</v>
      </c>
      <c r="B1744" t="str">
        <f t="shared" si="114"/>
        <v>32</v>
      </c>
      <c r="C1744" t="str">
        <f t="shared" si="115"/>
        <v>L00</v>
      </c>
      <c r="D1744" t="str">
        <f t="shared" si="116"/>
        <v>B05</v>
      </c>
      <c r="E1744" s="161" t="s">
        <v>3583</v>
      </c>
      <c r="F1744" t="s">
        <v>17168</v>
      </c>
      <c r="G1744" t="s">
        <v>3584</v>
      </c>
      <c r="H1744" s="209">
        <v>32</v>
      </c>
      <c r="I1744" s="209" t="s">
        <v>2258</v>
      </c>
      <c r="J1744" s="209" t="s">
        <v>3585</v>
      </c>
      <c r="K1744" s="209">
        <v>318122</v>
      </c>
      <c r="L1744" s="209">
        <v>210100</v>
      </c>
      <c r="M1744" s="209">
        <v>404</v>
      </c>
      <c r="N1744" s="209">
        <v>3019</v>
      </c>
      <c r="O1744" s="209">
        <v>4001</v>
      </c>
      <c r="P1744" s="376">
        <v>41420</v>
      </c>
      <c r="Q1744" s="248"/>
      <c r="R1744" s="251"/>
      <c r="S1744" s="248"/>
      <c r="T1744" s="248" t="s">
        <v>16014</v>
      </c>
      <c r="U1744" s="248" t="s">
        <v>16270</v>
      </c>
    </row>
    <row r="1745" spans="1:21" s="1" customFormat="1" ht="23.25" customHeight="1" x14ac:dyDescent="0.25">
      <c r="A1745" t="s">
        <v>3462</v>
      </c>
      <c r="B1745" t="str">
        <f t="shared" si="114"/>
        <v>32</v>
      </c>
      <c r="C1745" t="str">
        <f t="shared" si="115"/>
        <v>L00</v>
      </c>
      <c r="D1745" t="str">
        <f t="shared" si="116"/>
        <v>A74</v>
      </c>
      <c r="E1745" s="161" t="s">
        <v>3463</v>
      </c>
      <c r="F1745" t="s">
        <v>17168</v>
      </c>
      <c r="G1745" t="s">
        <v>3464</v>
      </c>
      <c r="H1745" s="209">
        <v>32</v>
      </c>
      <c r="I1745" s="209" t="s">
        <v>2258</v>
      </c>
      <c r="J1745" s="209" t="s">
        <v>3465</v>
      </c>
      <c r="K1745" s="209">
        <v>318122</v>
      </c>
      <c r="L1745" s="209">
        <v>210100</v>
      </c>
      <c r="M1745" s="209">
        <v>404</v>
      </c>
      <c r="N1745" s="209">
        <v>3019</v>
      </c>
      <c r="O1745" s="209">
        <v>4001</v>
      </c>
      <c r="P1745" s="376">
        <v>41421</v>
      </c>
      <c r="Q1745" s="248"/>
      <c r="R1745" s="251"/>
      <c r="S1745" s="248"/>
      <c r="T1745" s="248" t="s">
        <v>16014</v>
      </c>
      <c r="U1745" s="248" t="s">
        <v>16270</v>
      </c>
    </row>
    <row r="1746" spans="1:21" s="1" customFormat="1" ht="23.25" customHeight="1" x14ac:dyDescent="0.25">
      <c r="A1746" t="s">
        <v>3678</v>
      </c>
      <c r="B1746" t="str">
        <f t="shared" si="114"/>
        <v>32</v>
      </c>
      <c r="C1746" t="str">
        <f t="shared" si="115"/>
        <v>L00</v>
      </c>
      <c r="D1746" t="str">
        <f t="shared" si="116"/>
        <v>B29</v>
      </c>
      <c r="E1746" s="161" t="s">
        <v>3679</v>
      </c>
      <c r="F1746" t="s">
        <v>17168</v>
      </c>
      <c r="G1746" t="s">
        <v>3680</v>
      </c>
      <c r="H1746" s="209">
        <v>32</v>
      </c>
      <c r="I1746" s="209" t="s">
        <v>2258</v>
      </c>
      <c r="J1746" s="209" t="s">
        <v>3681</v>
      </c>
      <c r="K1746" s="209">
        <v>318122</v>
      </c>
      <c r="L1746" s="209">
        <v>210100</v>
      </c>
      <c r="M1746" s="209">
        <v>404</v>
      </c>
      <c r="N1746" s="209">
        <v>3019</v>
      </c>
      <c r="O1746" s="209">
        <v>4001</v>
      </c>
      <c r="P1746" s="376">
        <v>41422</v>
      </c>
      <c r="Q1746" s="248"/>
      <c r="R1746" s="251"/>
      <c r="S1746" s="248"/>
      <c r="T1746" s="248" t="s">
        <v>16014</v>
      </c>
      <c r="U1746" s="248" t="s">
        <v>16270</v>
      </c>
    </row>
    <row r="1747" spans="1:21" s="1" customFormat="1" ht="23.25" customHeight="1" x14ac:dyDescent="0.25">
      <c r="A1747" t="s">
        <v>3526</v>
      </c>
      <c r="B1747" t="str">
        <f t="shared" si="114"/>
        <v>32</v>
      </c>
      <c r="C1747" t="str">
        <f t="shared" si="115"/>
        <v>L00</v>
      </c>
      <c r="D1747" t="str">
        <f t="shared" si="116"/>
        <v>A90</v>
      </c>
      <c r="E1747" s="161" t="s">
        <v>3527</v>
      </c>
      <c r="F1747" t="s">
        <v>17168</v>
      </c>
      <c r="G1747" t="s">
        <v>3528</v>
      </c>
      <c r="H1747" s="209">
        <v>32</v>
      </c>
      <c r="I1747" s="209" t="s">
        <v>2258</v>
      </c>
      <c r="J1747" s="209" t="s">
        <v>3529</v>
      </c>
      <c r="K1747" s="209">
        <v>318122</v>
      </c>
      <c r="L1747" s="209">
        <v>210100</v>
      </c>
      <c r="M1747" s="209">
        <v>404</v>
      </c>
      <c r="N1747" s="209">
        <v>3019</v>
      </c>
      <c r="O1747" s="209">
        <v>4001</v>
      </c>
      <c r="P1747" s="376">
        <v>41423</v>
      </c>
      <c r="Q1747" s="248"/>
      <c r="R1747" s="251"/>
      <c r="S1747" s="248"/>
      <c r="T1747" s="248" t="s">
        <v>16014</v>
      </c>
      <c r="U1747" s="248" t="s">
        <v>16270</v>
      </c>
    </row>
    <row r="1748" spans="1:21" s="1" customFormat="1" ht="23.25" customHeight="1" x14ac:dyDescent="0.25">
      <c r="A1748" t="s">
        <v>3430</v>
      </c>
      <c r="B1748" t="str">
        <f t="shared" si="114"/>
        <v>32</v>
      </c>
      <c r="C1748" t="str">
        <f t="shared" si="115"/>
        <v>L00</v>
      </c>
      <c r="D1748" t="str">
        <f t="shared" si="116"/>
        <v>A65</v>
      </c>
      <c r="E1748" s="161" t="s">
        <v>3431</v>
      </c>
      <c r="F1748" t="s">
        <v>17168</v>
      </c>
      <c r="G1748" t="s">
        <v>3432</v>
      </c>
      <c r="H1748" s="209">
        <v>32</v>
      </c>
      <c r="I1748" s="209" t="s">
        <v>2258</v>
      </c>
      <c r="J1748" s="209" t="s">
        <v>3433</v>
      </c>
      <c r="K1748" s="209">
        <v>318122</v>
      </c>
      <c r="L1748" s="209">
        <v>210100</v>
      </c>
      <c r="M1748" s="209">
        <v>404</v>
      </c>
      <c r="N1748" s="209">
        <v>3019</v>
      </c>
      <c r="O1748" s="209">
        <v>4001</v>
      </c>
      <c r="P1748" s="376">
        <v>41424</v>
      </c>
      <c r="Q1748" s="248"/>
      <c r="R1748" s="251"/>
      <c r="S1748" s="248"/>
      <c r="T1748" s="248" t="s">
        <v>16014</v>
      </c>
      <c r="U1748" s="248" t="s">
        <v>16270</v>
      </c>
    </row>
    <row r="1749" spans="1:21" s="1" customFormat="1" ht="23.25" customHeight="1" x14ac:dyDescent="0.25">
      <c r="A1749" t="s">
        <v>3654</v>
      </c>
      <c r="B1749" t="str">
        <f t="shared" si="114"/>
        <v>32</v>
      </c>
      <c r="C1749" t="str">
        <f t="shared" si="115"/>
        <v>L00</v>
      </c>
      <c r="D1749" t="str">
        <f t="shared" si="116"/>
        <v>B23</v>
      </c>
      <c r="E1749" s="161" t="s">
        <v>3655</v>
      </c>
      <c r="F1749" t="s">
        <v>17168</v>
      </c>
      <c r="G1749" t="s">
        <v>3656</v>
      </c>
      <c r="H1749" s="209">
        <v>32</v>
      </c>
      <c r="I1749" s="209" t="s">
        <v>2258</v>
      </c>
      <c r="J1749" s="209" t="s">
        <v>3657</v>
      </c>
      <c r="K1749" s="209">
        <v>318122</v>
      </c>
      <c r="L1749" s="209">
        <v>210100</v>
      </c>
      <c r="M1749" s="209">
        <v>404</v>
      </c>
      <c r="N1749" s="209">
        <v>3019</v>
      </c>
      <c r="O1749" s="209">
        <v>4001</v>
      </c>
      <c r="P1749" s="376">
        <v>41425</v>
      </c>
      <c r="Q1749" s="248"/>
      <c r="R1749" s="251"/>
      <c r="S1749" s="248"/>
      <c r="T1749" s="248" t="s">
        <v>16014</v>
      </c>
      <c r="U1749" s="248" t="s">
        <v>16270</v>
      </c>
    </row>
    <row r="1750" spans="1:21" s="1" customFormat="1" ht="23.25" customHeight="1" x14ac:dyDescent="0.25">
      <c r="A1750" t="s">
        <v>3522</v>
      </c>
      <c r="B1750" t="str">
        <f t="shared" si="114"/>
        <v>32</v>
      </c>
      <c r="C1750" t="str">
        <f t="shared" si="115"/>
        <v>L00</v>
      </c>
      <c r="D1750" t="str">
        <f t="shared" si="116"/>
        <v>A89</v>
      </c>
      <c r="E1750" s="161" t="s">
        <v>3523</v>
      </c>
      <c r="F1750" t="s">
        <v>17168</v>
      </c>
      <c r="G1750" t="s">
        <v>3524</v>
      </c>
      <c r="H1750" s="209">
        <v>32</v>
      </c>
      <c r="I1750" s="209" t="s">
        <v>2258</v>
      </c>
      <c r="J1750" s="209" t="s">
        <v>3525</v>
      </c>
      <c r="K1750" s="209">
        <v>318122</v>
      </c>
      <c r="L1750" s="209">
        <v>210100</v>
      </c>
      <c r="M1750" s="209">
        <v>404</v>
      </c>
      <c r="N1750" s="209">
        <v>3019</v>
      </c>
      <c r="O1750" s="209">
        <v>4001</v>
      </c>
      <c r="P1750" s="376">
        <v>41426</v>
      </c>
      <c r="Q1750" s="248"/>
      <c r="R1750" s="251"/>
      <c r="S1750" s="248"/>
      <c r="T1750" s="248" t="s">
        <v>16014</v>
      </c>
      <c r="U1750" s="248" t="s">
        <v>16270</v>
      </c>
    </row>
    <row r="1751" spans="1:21" s="1" customFormat="1" ht="23.25" customHeight="1" x14ac:dyDescent="0.25">
      <c r="A1751" t="s">
        <v>2645</v>
      </c>
      <c r="B1751" t="str">
        <f t="shared" si="114"/>
        <v>32</v>
      </c>
      <c r="C1751" t="str">
        <f t="shared" si="115"/>
        <v>L00</v>
      </c>
      <c r="D1751" t="str">
        <f t="shared" si="116"/>
        <v>415</v>
      </c>
      <c r="E1751" s="161" t="s">
        <v>2646</v>
      </c>
      <c r="F1751" t="s">
        <v>17168</v>
      </c>
      <c r="G1751" t="s">
        <v>2647</v>
      </c>
      <c r="H1751" s="209">
        <v>32</v>
      </c>
      <c r="I1751" s="209" t="s">
        <v>2258</v>
      </c>
      <c r="J1751" s="209">
        <v>415</v>
      </c>
      <c r="K1751" s="209">
        <v>318122</v>
      </c>
      <c r="L1751" s="209">
        <v>210100</v>
      </c>
      <c r="M1751" s="209">
        <v>404</v>
      </c>
      <c r="N1751" s="209">
        <v>3019</v>
      </c>
      <c r="O1751" s="209">
        <v>4001</v>
      </c>
      <c r="P1751" s="376">
        <v>41427</v>
      </c>
      <c r="Q1751" s="248"/>
      <c r="R1751" s="251"/>
      <c r="S1751" s="248"/>
      <c r="T1751" s="248" t="s">
        <v>16014</v>
      </c>
      <c r="U1751" s="248" t="s">
        <v>16270</v>
      </c>
    </row>
    <row r="1752" spans="1:21" s="1" customFormat="1" ht="23.25" customHeight="1" x14ac:dyDescent="0.25">
      <c r="A1752" t="s">
        <v>2633</v>
      </c>
      <c r="B1752" t="str">
        <f t="shared" si="114"/>
        <v>32</v>
      </c>
      <c r="C1752" t="str">
        <f t="shared" si="115"/>
        <v>L00</v>
      </c>
      <c r="D1752" t="str">
        <f t="shared" si="116"/>
        <v>411</v>
      </c>
      <c r="E1752" s="161" t="s">
        <v>2634</v>
      </c>
      <c r="F1752" t="s">
        <v>17168</v>
      </c>
      <c r="G1752" t="s">
        <v>2635</v>
      </c>
      <c r="H1752" s="209">
        <v>32</v>
      </c>
      <c r="I1752" s="209" t="s">
        <v>2258</v>
      </c>
      <c r="J1752" s="209">
        <v>411</v>
      </c>
      <c r="K1752" s="209">
        <v>318122</v>
      </c>
      <c r="L1752" s="209">
        <v>210100</v>
      </c>
      <c r="M1752" s="209">
        <v>404</v>
      </c>
      <c r="N1752" s="209">
        <v>3019</v>
      </c>
      <c r="O1752" s="209">
        <v>4001</v>
      </c>
      <c r="P1752" s="376">
        <v>41428</v>
      </c>
      <c r="Q1752" s="248"/>
      <c r="R1752" s="251"/>
      <c r="S1752" s="248"/>
      <c r="T1752" s="248" t="s">
        <v>16014</v>
      </c>
      <c r="U1752" s="248" t="s">
        <v>16270</v>
      </c>
    </row>
    <row r="1753" spans="1:21" s="1" customFormat="1" ht="23.25" customHeight="1" x14ac:dyDescent="0.25">
      <c r="A1753" t="s">
        <v>2473</v>
      </c>
      <c r="B1753" t="str">
        <f t="shared" si="114"/>
        <v>32</v>
      </c>
      <c r="C1753" t="str">
        <f t="shared" si="115"/>
        <v>L00</v>
      </c>
      <c r="D1753" t="str">
        <f t="shared" si="116"/>
        <v>337</v>
      </c>
      <c r="E1753" s="161" t="s">
        <v>2474</v>
      </c>
      <c r="F1753" t="s">
        <v>17168</v>
      </c>
      <c r="G1753" t="s">
        <v>2475</v>
      </c>
      <c r="H1753" s="209">
        <v>32</v>
      </c>
      <c r="I1753" s="209" t="s">
        <v>2258</v>
      </c>
      <c r="J1753" s="209">
        <v>337</v>
      </c>
      <c r="K1753" s="209">
        <v>318122</v>
      </c>
      <c r="L1753" s="209">
        <v>210100</v>
      </c>
      <c r="M1753" s="209">
        <v>404</v>
      </c>
      <c r="N1753" s="209">
        <v>3019</v>
      </c>
      <c r="O1753" s="209">
        <v>4001</v>
      </c>
      <c r="P1753" s="376">
        <v>41429</v>
      </c>
      <c r="Q1753" s="248"/>
      <c r="R1753" s="251"/>
      <c r="S1753" s="248"/>
      <c r="T1753" s="248" t="s">
        <v>16014</v>
      </c>
      <c r="U1753" s="248" t="s">
        <v>16270</v>
      </c>
    </row>
    <row r="1754" spans="1:21" s="1" customFormat="1" ht="23.25" customHeight="1" x14ac:dyDescent="0.25">
      <c r="A1754" t="s">
        <v>2648</v>
      </c>
      <c r="B1754" t="str">
        <f t="shared" si="114"/>
        <v>32</v>
      </c>
      <c r="C1754" t="str">
        <f t="shared" si="115"/>
        <v>L00</v>
      </c>
      <c r="D1754" t="str">
        <f t="shared" si="116"/>
        <v>416</v>
      </c>
      <c r="E1754" s="161" t="s">
        <v>2649</v>
      </c>
      <c r="F1754" t="s">
        <v>17168</v>
      </c>
      <c r="G1754" t="s">
        <v>2650</v>
      </c>
      <c r="H1754" s="209">
        <v>32</v>
      </c>
      <c r="I1754" s="209" t="s">
        <v>2258</v>
      </c>
      <c r="J1754" s="209">
        <v>416</v>
      </c>
      <c r="K1754" s="209">
        <v>318122</v>
      </c>
      <c r="L1754" s="209">
        <v>210100</v>
      </c>
      <c r="M1754" s="209">
        <v>404</v>
      </c>
      <c r="N1754" s="209">
        <v>3019</v>
      </c>
      <c r="O1754" s="209">
        <v>4001</v>
      </c>
      <c r="P1754" s="376">
        <v>41430</v>
      </c>
      <c r="Q1754" s="248"/>
      <c r="R1754" s="251"/>
      <c r="S1754" s="248"/>
      <c r="T1754" s="248" t="s">
        <v>16014</v>
      </c>
      <c r="U1754" s="248" t="s">
        <v>16270</v>
      </c>
    </row>
    <row r="1755" spans="1:21" s="1" customFormat="1" ht="23.25" customHeight="1" x14ac:dyDescent="0.25">
      <c r="A1755" t="s">
        <v>2675</v>
      </c>
      <c r="B1755" t="str">
        <f t="shared" si="114"/>
        <v>32</v>
      </c>
      <c r="C1755" t="str">
        <f t="shared" si="115"/>
        <v>L00</v>
      </c>
      <c r="D1755" t="str">
        <f t="shared" si="116"/>
        <v>426</v>
      </c>
      <c r="E1755" s="161" t="s">
        <v>2676</v>
      </c>
      <c r="F1755" t="s">
        <v>17168</v>
      </c>
      <c r="G1755" t="s">
        <v>2677</v>
      </c>
      <c r="H1755" s="209">
        <v>32</v>
      </c>
      <c r="I1755" s="209" t="s">
        <v>2258</v>
      </c>
      <c r="J1755" s="209">
        <v>426</v>
      </c>
      <c r="K1755" s="209">
        <v>318122</v>
      </c>
      <c r="L1755" s="209">
        <v>210100</v>
      </c>
      <c r="M1755" s="209">
        <v>404</v>
      </c>
      <c r="N1755" s="209">
        <v>3019</v>
      </c>
      <c r="O1755" s="209">
        <v>4001</v>
      </c>
      <c r="P1755" s="376">
        <v>41431</v>
      </c>
      <c r="Q1755" s="248"/>
      <c r="R1755" s="251"/>
      <c r="S1755" s="248"/>
      <c r="T1755" s="248" t="s">
        <v>16014</v>
      </c>
      <c r="U1755" s="248" t="s">
        <v>16270</v>
      </c>
    </row>
    <row r="1756" spans="1:21" s="1" customFormat="1" ht="23.25" customHeight="1" x14ac:dyDescent="0.25">
      <c r="A1756" t="s">
        <v>2618</v>
      </c>
      <c r="B1756" t="str">
        <f t="shared" si="114"/>
        <v>32</v>
      </c>
      <c r="C1756" t="str">
        <f t="shared" si="115"/>
        <v>L00</v>
      </c>
      <c r="D1756" t="str">
        <f t="shared" si="116"/>
        <v>406</v>
      </c>
      <c r="E1756" s="161" t="s">
        <v>2619</v>
      </c>
      <c r="F1756" t="s">
        <v>17168</v>
      </c>
      <c r="G1756" t="s">
        <v>2620</v>
      </c>
      <c r="H1756" s="209">
        <v>32</v>
      </c>
      <c r="I1756" s="209" t="s">
        <v>2258</v>
      </c>
      <c r="J1756" s="209">
        <v>406</v>
      </c>
      <c r="K1756" s="209">
        <v>318122</v>
      </c>
      <c r="L1756" s="209">
        <v>210100</v>
      </c>
      <c r="M1756" s="209">
        <v>404</v>
      </c>
      <c r="N1756" s="209">
        <v>3019</v>
      </c>
      <c r="O1756" s="209">
        <v>4001</v>
      </c>
      <c r="P1756" s="376">
        <v>41432</v>
      </c>
      <c r="Q1756" s="248"/>
      <c r="R1756" s="251"/>
      <c r="S1756" s="248"/>
      <c r="T1756" s="248" t="s">
        <v>16014</v>
      </c>
      <c r="U1756" s="248" t="s">
        <v>16270</v>
      </c>
    </row>
    <row r="1757" spans="1:21" s="1" customFormat="1" ht="23.25" customHeight="1" x14ac:dyDescent="0.25">
      <c r="A1757" t="s">
        <v>2684</v>
      </c>
      <c r="B1757" t="str">
        <f t="shared" si="114"/>
        <v>32</v>
      </c>
      <c r="C1757" t="str">
        <f t="shared" si="115"/>
        <v>L00</v>
      </c>
      <c r="D1757" t="str">
        <f t="shared" si="116"/>
        <v>429</v>
      </c>
      <c r="E1757" s="161" t="s">
        <v>2685</v>
      </c>
      <c r="F1757" t="s">
        <v>17168</v>
      </c>
      <c r="G1757" t="s">
        <v>2686</v>
      </c>
      <c r="H1757" s="209">
        <v>32</v>
      </c>
      <c r="I1757" s="209" t="s">
        <v>2258</v>
      </c>
      <c r="J1757" s="209">
        <v>429</v>
      </c>
      <c r="K1757" s="209">
        <v>318122</v>
      </c>
      <c r="L1757" s="209">
        <v>210100</v>
      </c>
      <c r="M1757" s="209">
        <v>404</v>
      </c>
      <c r="N1757" s="209">
        <v>3019</v>
      </c>
      <c r="O1757" s="209">
        <v>4001</v>
      </c>
      <c r="P1757" s="376">
        <v>41433</v>
      </c>
      <c r="Q1757" s="248"/>
      <c r="R1757" s="251"/>
      <c r="S1757" s="248"/>
      <c r="T1757" s="248" t="s">
        <v>16014</v>
      </c>
      <c r="U1757" s="248" t="s">
        <v>16270</v>
      </c>
    </row>
    <row r="1758" spans="1:21" s="1" customFormat="1" ht="23.25" customHeight="1" x14ac:dyDescent="0.25">
      <c r="A1758" t="s">
        <v>2687</v>
      </c>
      <c r="B1758" t="str">
        <f t="shared" si="114"/>
        <v>32</v>
      </c>
      <c r="C1758" t="str">
        <f t="shared" si="115"/>
        <v>L00</v>
      </c>
      <c r="D1758" t="str">
        <f t="shared" si="116"/>
        <v>430</v>
      </c>
      <c r="E1758" s="161" t="s">
        <v>2688</v>
      </c>
      <c r="F1758" t="s">
        <v>17168</v>
      </c>
      <c r="G1758" t="s">
        <v>2689</v>
      </c>
      <c r="H1758" s="209">
        <v>32</v>
      </c>
      <c r="I1758" s="209" t="s">
        <v>2258</v>
      </c>
      <c r="J1758" s="209">
        <v>430</v>
      </c>
      <c r="K1758" s="209">
        <v>318122</v>
      </c>
      <c r="L1758" s="209">
        <v>210100</v>
      </c>
      <c r="M1758" s="209">
        <v>404</v>
      </c>
      <c r="N1758" s="209">
        <v>3019</v>
      </c>
      <c r="O1758" s="209">
        <v>4001</v>
      </c>
      <c r="P1758" s="376">
        <v>41434</v>
      </c>
      <c r="Q1758" s="248"/>
      <c r="R1758" s="251"/>
      <c r="S1758" s="248"/>
      <c r="T1758" s="248" t="s">
        <v>16014</v>
      </c>
      <c r="U1758" s="248" t="s">
        <v>16270</v>
      </c>
    </row>
    <row r="1759" spans="1:21" s="1" customFormat="1" ht="23.25" customHeight="1" x14ac:dyDescent="0.25">
      <c r="A1759" t="s">
        <v>2827</v>
      </c>
      <c r="B1759" t="str">
        <f t="shared" si="114"/>
        <v>32</v>
      </c>
      <c r="C1759" t="str">
        <f t="shared" si="115"/>
        <v>L00</v>
      </c>
      <c r="D1759" t="str">
        <f t="shared" si="116"/>
        <v>480</v>
      </c>
      <c r="E1759" s="161" t="s">
        <v>2828</v>
      </c>
      <c r="F1759" t="s">
        <v>17168</v>
      </c>
      <c r="G1759" t="s">
        <v>2829</v>
      </c>
      <c r="H1759" s="209">
        <v>32</v>
      </c>
      <c r="I1759" s="209" t="s">
        <v>2258</v>
      </c>
      <c r="J1759" s="209">
        <v>480</v>
      </c>
      <c r="K1759" s="209">
        <v>318122</v>
      </c>
      <c r="L1759" s="209">
        <v>210100</v>
      </c>
      <c r="M1759" s="209">
        <v>404</v>
      </c>
      <c r="N1759" s="209">
        <v>3019</v>
      </c>
      <c r="O1759" s="209">
        <v>4001</v>
      </c>
      <c r="P1759" s="376">
        <v>41435</v>
      </c>
      <c r="Q1759" s="248"/>
      <c r="R1759" s="251"/>
      <c r="S1759" s="248"/>
      <c r="T1759" s="248" t="s">
        <v>16014</v>
      </c>
      <c r="U1759" s="248" t="s">
        <v>16270</v>
      </c>
    </row>
    <row r="1760" spans="1:21" s="1" customFormat="1" ht="23.25" customHeight="1" x14ac:dyDescent="0.25">
      <c r="A1760" t="s">
        <v>2830</v>
      </c>
      <c r="B1760" t="str">
        <f t="shared" si="114"/>
        <v>32</v>
      </c>
      <c r="C1760" t="str">
        <f t="shared" si="115"/>
        <v>L00</v>
      </c>
      <c r="D1760" t="str">
        <f t="shared" si="116"/>
        <v>481</v>
      </c>
      <c r="E1760" s="161" t="s">
        <v>2831</v>
      </c>
      <c r="F1760" t="s">
        <v>17168</v>
      </c>
      <c r="G1760" t="s">
        <v>2832</v>
      </c>
      <c r="H1760" s="209">
        <v>32</v>
      </c>
      <c r="I1760" s="209" t="s">
        <v>2258</v>
      </c>
      <c r="J1760" s="209">
        <v>481</v>
      </c>
      <c r="K1760" s="209">
        <v>318122</v>
      </c>
      <c r="L1760" s="209">
        <v>210100</v>
      </c>
      <c r="M1760" s="209">
        <v>404</v>
      </c>
      <c r="N1760" s="209">
        <v>3019</v>
      </c>
      <c r="O1760" s="209">
        <v>4001</v>
      </c>
      <c r="P1760" s="376">
        <v>41436</v>
      </c>
      <c r="Q1760" s="248"/>
      <c r="R1760" s="251"/>
      <c r="S1760" s="248"/>
      <c r="T1760" s="248" t="s">
        <v>16014</v>
      </c>
      <c r="U1760" s="248" t="s">
        <v>16270</v>
      </c>
    </row>
    <row r="1761" spans="1:21" s="1" customFormat="1" ht="23.25" customHeight="1" x14ac:dyDescent="0.25">
      <c r="A1761" t="s">
        <v>2833</v>
      </c>
      <c r="B1761" t="str">
        <f t="shared" si="114"/>
        <v>32</v>
      </c>
      <c r="C1761" t="str">
        <f t="shared" si="115"/>
        <v>L00</v>
      </c>
      <c r="D1761" t="str">
        <f t="shared" si="116"/>
        <v>482</v>
      </c>
      <c r="E1761" s="161" t="s">
        <v>2834</v>
      </c>
      <c r="F1761" t="s">
        <v>17168</v>
      </c>
      <c r="G1761" t="s">
        <v>2835</v>
      </c>
      <c r="H1761" s="209">
        <v>32</v>
      </c>
      <c r="I1761" s="209" t="s">
        <v>2258</v>
      </c>
      <c r="J1761" s="209">
        <v>482</v>
      </c>
      <c r="K1761" s="209">
        <v>318122</v>
      </c>
      <c r="L1761" s="209">
        <v>210100</v>
      </c>
      <c r="M1761" s="209">
        <v>404</v>
      </c>
      <c r="N1761" s="209">
        <v>3019</v>
      </c>
      <c r="O1761" s="209">
        <v>4001</v>
      </c>
      <c r="P1761" s="376">
        <v>41437</v>
      </c>
      <c r="Q1761" s="248"/>
      <c r="R1761" s="251"/>
      <c r="S1761" s="248"/>
      <c r="T1761" s="248" t="s">
        <v>16014</v>
      </c>
      <c r="U1761" s="248" t="s">
        <v>16270</v>
      </c>
    </row>
    <row r="1762" spans="1:21" s="1" customFormat="1" ht="23.25" customHeight="1" x14ac:dyDescent="0.25">
      <c r="A1762" t="s">
        <v>2803</v>
      </c>
      <c r="B1762" t="str">
        <f t="shared" si="114"/>
        <v>32</v>
      </c>
      <c r="C1762" t="str">
        <f t="shared" si="115"/>
        <v>L00</v>
      </c>
      <c r="D1762" t="str">
        <f t="shared" si="116"/>
        <v>472</v>
      </c>
      <c r="E1762" s="161" t="s">
        <v>2804</v>
      </c>
      <c r="F1762" t="s">
        <v>17168</v>
      </c>
      <c r="G1762" t="s">
        <v>2805</v>
      </c>
      <c r="H1762" s="209">
        <v>32</v>
      </c>
      <c r="I1762" s="209" t="s">
        <v>2258</v>
      </c>
      <c r="J1762" s="209">
        <v>472</v>
      </c>
      <c r="K1762" s="209">
        <v>318122</v>
      </c>
      <c r="L1762" s="209">
        <v>210100</v>
      </c>
      <c r="M1762" s="209">
        <v>404</v>
      </c>
      <c r="N1762" s="209">
        <v>3019</v>
      </c>
      <c r="O1762" s="209">
        <v>4001</v>
      </c>
      <c r="P1762" s="376">
        <v>41438</v>
      </c>
      <c r="Q1762" s="248"/>
      <c r="R1762" s="251"/>
      <c r="S1762" s="248"/>
      <c r="T1762" s="248" t="s">
        <v>16014</v>
      </c>
      <c r="U1762" s="248" t="s">
        <v>16270</v>
      </c>
    </row>
    <row r="1763" spans="1:21" s="1" customFormat="1" ht="23.25" customHeight="1" x14ac:dyDescent="0.25">
      <c r="A1763" t="s">
        <v>2621</v>
      </c>
      <c r="B1763" t="str">
        <f t="shared" si="114"/>
        <v>32</v>
      </c>
      <c r="C1763" t="str">
        <f t="shared" si="115"/>
        <v>L00</v>
      </c>
      <c r="D1763" t="str">
        <f t="shared" si="116"/>
        <v>407</v>
      </c>
      <c r="E1763" s="161" t="s">
        <v>2622</v>
      </c>
      <c r="F1763" t="s">
        <v>17168</v>
      </c>
      <c r="G1763" t="s">
        <v>2623</v>
      </c>
      <c r="H1763" s="209">
        <v>32</v>
      </c>
      <c r="I1763" s="209" t="s">
        <v>2258</v>
      </c>
      <c r="J1763" s="209">
        <v>407</v>
      </c>
      <c r="K1763" s="209">
        <v>318122</v>
      </c>
      <c r="L1763" s="209">
        <v>210100</v>
      </c>
      <c r="M1763" s="209">
        <v>404</v>
      </c>
      <c r="N1763" s="209">
        <v>3019</v>
      </c>
      <c r="O1763" s="209">
        <v>4001</v>
      </c>
      <c r="P1763" s="376">
        <v>41439</v>
      </c>
      <c r="Q1763" s="248"/>
      <c r="R1763" s="251"/>
      <c r="S1763" s="248"/>
      <c r="T1763" s="248" t="s">
        <v>16014</v>
      </c>
      <c r="U1763" s="248" t="s">
        <v>16270</v>
      </c>
    </row>
    <row r="1764" spans="1:21" s="1" customFormat="1" ht="23.25" customHeight="1" x14ac:dyDescent="0.25">
      <c r="A1764" t="s">
        <v>2797</v>
      </c>
      <c r="B1764" t="str">
        <f t="shared" si="114"/>
        <v>32</v>
      </c>
      <c r="C1764" t="str">
        <f t="shared" si="115"/>
        <v>L00</v>
      </c>
      <c r="D1764" t="str">
        <f t="shared" si="116"/>
        <v>470</v>
      </c>
      <c r="E1764" s="161" t="s">
        <v>2798</v>
      </c>
      <c r="F1764" t="s">
        <v>17168</v>
      </c>
      <c r="G1764" t="s">
        <v>2799</v>
      </c>
      <c r="H1764" s="209">
        <v>32</v>
      </c>
      <c r="I1764" s="209" t="s">
        <v>2258</v>
      </c>
      <c r="J1764" s="209">
        <v>470</v>
      </c>
      <c r="K1764" s="209">
        <v>318122</v>
      </c>
      <c r="L1764" s="209">
        <v>210100</v>
      </c>
      <c r="M1764" s="209">
        <v>404</v>
      </c>
      <c r="N1764" s="209">
        <v>3019</v>
      </c>
      <c r="O1764" s="209">
        <v>4001</v>
      </c>
      <c r="P1764" s="376">
        <v>41440</v>
      </c>
      <c r="Q1764" s="248"/>
      <c r="R1764" s="251"/>
      <c r="S1764" s="248"/>
      <c r="T1764" s="248" t="s">
        <v>16014</v>
      </c>
      <c r="U1764" s="248" t="s">
        <v>16270</v>
      </c>
    </row>
    <row r="1765" spans="1:21" s="1" customFormat="1" ht="23.25" customHeight="1" x14ac:dyDescent="0.25">
      <c r="A1765" t="s">
        <v>2800</v>
      </c>
      <c r="B1765" t="str">
        <f t="shared" si="114"/>
        <v>32</v>
      </c>
      <c r="C1765" t="str">
        <f t="shared" si="115"/>
        <v>L00</v>
      </c>
      <c r="D1765" t="str">
        <f t="shared" si="116"/>
        <v>471</v>
      </c>
      <c r="E1765" s="161" t="s">
        <v>2801</v>
      </c>
      <c r="F1765" t="s">
        <v>17168</v>
      </c>
      <c r="G1765" t="s">
        <v>2802</v>
      </c>
      <c r="H1765" s="209">
        <v>32</v>
      </c>
      <c r="I1765" s="209" t="s">
        <v>2258</v>
      </c>
      <c r="J1765" s="209">
        <v>471</v>
      </c>
      <c r="K1765" s="209">
        <v>318122</v>
      </c>
      <c r="L1765" s="209">
        <v>210100</v>
      </c>
      <c r="M1765" s="209">
        <v>404</v>
      </c>
      <c r="N1765" s="209">
        <v>3019</v>
      </c>
      <c r="O1765" s="209">
        <v>4001</v>
      </c>
      <c r="P1765" s="376">
        <v>41441</v>
      </c>
      <c r="Q1765" s="248"/>
      <c r="R1765" s="251"/>
      <c r="S1765" s="248"/>
      <c r="T1765" s="248" t="s">
        <v>16014</v>
      </c>
      <c r="U1765" s="248" t="s">
        <v>16270</v>
      </c>
    </row>
    <row r="1766" spans="1:21" s="1" customFormat="1" ht="23.25" customHeight="1" x14ac:dyDescent="0.25">
      <c r="A1766" t="s">
        <v>2470</v>
      </c>
      <c r="B1766" t="str">
        <f t="shared" si="114"/>
        <v>32</v>
      </c>
      <c r="C1766" t="str">
        <f t="shared" si="115"/>
        <v>L00</v>
      </c>
      <c r="D1766" t="str">
        <f t="shared" si="116"/>
        <v>336</v>
      </c>
      <c r="E1766" s="161" t="s">
        <v>2471</v>
      </c>
      <c r="F1766" t="s">
        <v>17168</v>
      </c>
      <c r="G1766" t="s">
        <v>2472</v>
      </c>
      <c r="H1766" s="209">
        <v>32</v>
      </c>
      <c r="I1766" s="209" t="s">
        <v>2258</v>
      </c>
      <c r="J1766" s="209">
        <v>336</v>
      </c>
      <c r="K1766" s="209">
        <v>318122</v>
      </c>
      <c r="L1766" s="209">
        <v>210100</v>
      </c>
      <c r="M1766" s="209">
        <v>404</v>
      </c>
      <c r="N1766" s="209">
        <v>3019</v>
      </c>
      <c r="O1766" s="209">
        <v>4001</v>
      </c>
      <c r="P1766" s="376">
        <v>41442</v>
      </c>
      <c r="Q1766" s="248"/>
      <c r="R1766" s="251"/>
      <c r="S1766" s="248"/>
      <c r="T1766" s="248" t="s">
        <v>16014</v>
      </c>
      <c r="U1766" s="248" t="s">
        <v>16270</v>
      </c>
    </row>
    <row r="1767" spans="1:21" s="1" customFormat="1" ht="23.25" customHeight="1" x14ac:dyDescent="0.25">
      <c r="A1767" t="s">
        <v>2788</v>
      </c>
      <c r="B1767" t="str">
        <f t="shared" si="114"/>
        <v>32</v>
      </c>
      <c r="C1767" t="str">
        <f t="shared" si="115"/>
        <v>L00</v>
      </c>
      <c r="D1767" t="str">
        <f t="shared" si="116"/>
        <v>467</v>
      </c>
      <c r="E1767" s="161" t="s">
        <v>2789</v>
      </c>
      <c r="F1767" t="s">
        <v>17168</v>
      </c>
      <c r="G1767" t="s">
        <v>2790</v>
      </c>
      <c r="H1767" s="209">
        <v>32</v>
      </c>
      <c r="I1767" s="209" t="s">
        <v>2258</v>
      </c>
      <c r="J1767" s="209">
        <v>467</v>
      </c>
      <c r="K1767" s="209">
        <v>318122</v>
      </c>
      <c r="L1767" s="209">
        <v>210100</v>
      </c>
      <c r="M1767" s="209">
        <v>404</v>
      </c>
      <c r="N1767" s="209">
        <v>3019</v>
      </c>
      <c r="O1767" s="209">
        <v>4001</v>
      </c>
      <c r="P1767" s="376">
        <v>41443</v>
      </c>
      <c r="Q1767" s="248"/>
      <c r="R1767" s="251"/>
      <c r="S1767" s="248"/>
      <c r="T1767" s="248" t="s">
        <v>16014</v>
      </c>
      <c r="U1767" s="248" t="s">
        <v>16270</v>
      </c>
    </row>
    <row r="1768" spans="1:21" s="1" customFormat="1" ht="23.25" customHeight="1" x14ac:dyDescent="0.25">
      <c r="A1768" t="s">
        <v>2624</v>
      </c>
      <c r="B1768" t="str">
        <f t="shared" si="114"/>
        <v>32</v>
      </c>
      <c r="C1768" t="str">
        <f t="shared" si="115"/>
        <v>L00</v>
      </c>
      <c r="D1768" t="str">
        <f t="shared" si="116"/>
        <v>408</v>
      </c>
      <c r="E1768" s="161" t="s">
        <v>2625</v>
      </c>
      <c r="F1768" t="s">
        <v>17168</v>
      </c>
      <c r="G1768" t="s">
        <v>2626</v>
      </c>
      <c r="H1768" s="209">
        <v>32</v>
      </c>
      <c r="I1768" s="209" t="s">
        <v>2258</v>
      </c>
      <c r="J1768" s="209">
        <v>408</v>
      </c>
      <c r="K1768" s="209">
        <v>318122</v>
      </c>
      <c r="L1768" s="209">
        <v>210100</v>
      </c>
      <c r="M1768" s="209">
        <v>404</v>
      </c>
      <c r="N1768" s="209">
        <v>3019</v>
      </c>
      <c r="O1768" s="209">
        <v>4001</v>
      </c>
      <c r="P1768" s="376">
        <v>41444</v>
      </c>
      <c r="Q1768" s="248"/>
      <c r="R1768" s="251"/>
      <c r="S1768" s="248"/>
      <c r="T1768" s="248" t="s">
        <v>16014</v>
      </c>
      <c r="U1768" s="248" t="s">
        <v>16270</v>
      </c>
    </row>
    <row r="1769" spans="1:21" s="1" customFormat="1" ht="23.25" customHeight="1" x14ac:dyDescent="0.25">
      <c r="A1769" t="s">
        <v>2791</v>
      </c>
      <c r="B1769" t="str">
        <f t="shared" si="114"/>
        <v>32</v>
      </c>
      <c r="C1769" t="str">
        <f t="shared" si="115"/>
        <v>L00</v>
      </c>
      <c r="D1769" t="str">
        <f t="shared" si="116"/>
        <v>468</v>
      </c>
      <c r="E1769" s="161" t="s">
        <v>2792</v>
      </c>
      <c r="F1769" t="s">
        <v>17168</v>
      </c>
      <c r="G1769" t="s">
        <v>2793</v>
      </c>
      <c r="H1769" s="209">
        <v>32</v>
      </c>
      <c r="I1769" s="209" t="s">
        <v>2258</v>
      </c>
      <c r="J1769" s="209">
        <v>468</v>
      </c>
      <c r="K1769" s="209">
        <v>318122</v>
      </c>
      <c r="L1769" s="209">
        <v>210100</v>
      </c>
      <c r="M1769" s="209">
        <v>404</v>
      </c>
      <c r="N1769" s="209">
        <v>3019</v>
      </c>
      <c r="O1769" s="209">
        <v>4001</v>
      </c>
      <c r="P1769" s="376">
        <v>41445</v>
      </c>
      <c r="Q1769" s="248"/>
      <c r="R1769" s="251"/>
      <c r="S1769" s="248"/>
      <c r="T1769" s="248" t="s">
        <v>16014</v>
      </c>
      <c r="U1769" s="248" t="s">
        <v>16270</v>
      </c>
    </row>
    <row r="1770" spans="1:21" s="1" customFormat="1" ht="23.25" customHeight="1" x14ac:dyDescent="0.25">
      <c r="A1770" t="s">
        <v>2794</v>
      </c>
      <c r="B1770" t="str">
        <f t="shared" si="114"/>
        <v>32</v>
      </c>
      <c r="C1770" t="str">
        <f t="shared" si="115"/>
        <v>L00</v>
      </c>
      <c r="D1770" t="str">
        <f t="shared" si="116"/>
        <v>469</v>
      </c>
      <c r="E1770" s="161" t="s">
        <v>2795</v>
      </c>
      <c r="F1770" t="s">
        <v>17168</v>
      </c>
      <c r="G1770" t="s">
        <v>2796</v>
      </c>
      <c r="H1770" s="209">
        <v>32</v>
      </c>
      <c r="I1770" s="209" t="s">
        <v>2258</v>
      </c>
      <c r="J1770" s="209">
        <v>469</v>
      </c>
      <c r="K1770" s="209">
        <v>318122</v>
      </c>
      <c r="L1770" s="209">
        <v>210100</v>
      </c>
      <c r="M1770" s="209">
        <v>404</v>
      </c>
      <c r="N1770" s="209">
        <v>3019</v>
      </c>
      <c r="O1770" s="209">
        <v>4001</v>
      </c>
      <c r="P1770" s="376">
        <v>41446</v>
      </c>
      <c r="Q1770" s="248"/>
      <c r="R1770" s="251"/>
      <c r="S1770" s="248"/>
      <c r="T1770" s="248" t="s">
        <v>16014</v>
      </c>
      <c r="U1770" s="248" t="s">
        <v>16270</v>
      </c>
    </row>
    <row r="1771" spans="1:21" s="1" customFormat="1" ht="23.25" customHeight="1" x14ac:dyDescent="0.25">
      <c r="A1771" t="s">
        <v>2836</v>
      </c>
      <c r="B1771" t="str">
        <f t="shared" si="114"/>
        <v>32</v>
      </c>
      <c r="C1771" t="str">
        <f t="shared" si="115"/>
        <v>L00</v>
      </c>
      <c r="D1771" t="str">
        <f t="shared" si="116"/>
        <v>483</v>
      </c>
      <c r="E1771" s="161" t="s">
        <v>2837</v>
      </c>
      <c r="F1771" t="s">
        <v>17168</v>
      </c>
      <c r="G1771" t="s">
        <v>2838</v>
      </c>
      <c r="H1771" s="209">
        <v>32</v>
      </c>
      <c r="I1771" s="209" t="s">
        <v>2258</v>
      </c>
      <c r="J1771" s="209">
        <v>483</v>
      </c>
      <c r="K1771" s="209">
        <v>318122</v>
      </c>
      <c r="L1771" s="209">
        <v>210100</v>
      </c>
      <c r="M1771" s="209">
        <v>404</v>
      </c>
      <c r="N1771" s="209">
        <v>3019</v>
      </c>
      <c r="O1771" s="209">
        <v>4001</v>
      </c>
      <c r="P1771" s="376">
        <v>41447</v>
      </c>
      <c r="Q1771" s="248"/>
      <c r="R1771" s="251"/>
      <c r="S1771" s="248"/>
      <c r="T1771" s="248" t="s">
        <v>16014</v>
      </c>
      <c r="U1771" s="248" t="s">
        <v>16270</v>
      </c>
    </row>
    <row r="1772" spans="1:21" s="1" customFormat="1" ht="23.25" customHeight="1" x14ac:dyDescent="0.25">
      <c r="A1772" t="s">
        <v>2332</v>
      </c>
      <c r="B1772" t="str">
        <f t="shared" si="114"/>
        <v>32</v>
      </c>
      <c r="C1772" t="str">
        <f t="shared" si="115"/>
        <v>L00</v>
      </c>
      <c r="D1772" t="str">
        <f t="shared" si="116"/>
        <v>262</v>
      </c>
      <c r="E1772" s="161" t="s">
        <v>2333</v>
      </c>
      <c r="F1772" t="s">
        <v>17168</v>
      </c>
      <c r="G1772" t="s">
        <v>2334</v>
      </c>
      <c r="H1772" s="209">
        <v>32</v>
      </c>
      <c r="I1772" s="209" t="s">
        <v>2258</v>
      </c>
      <c r="J1772" s="209">
        <v>262</v>
      </c>
      <c r="K1772" s="209">
        <v>318122</v>
      </c>
      <c r="L1772" s="209">
        <v>210100</v>
      </c>
      <c r="M1772" s="209">
        <v>404</v>
      </c>
      <c r="N1772" s="209">
        <v>3019</v>
      </c>
      <c r="O1772" s="209">
        <v>4001</v>
      </c>
      <c r="P1772" s="376">
        <v>41448</v>
      </c>
      <c r="Q1772" s="248"/>
      <c r="R1772" s="251"/>
      <c r="S1772" s="248"/>
      <c r="T1772" s="248" t="s">
        <v>16014</v>
      </c>
      <c r="U1772" s="248" t="s">
        <v>16270</v>
      </c>
    </row>
    <row r="1773" spans="1:21" s="1" customFormat="1" ht="23.25" customHeight="1" x14ac:dyDescent="0.25">
      <c r="A1773" t="s">
        <v>2432</v>
      </c>
      <c r="B1773" t="str">
        <f t="shared" si="114"/>
        <v>32</v>
      </c>
      <c r="C1773" t="str">
        <f t="shared" si="115"/>
        <v>L00</v>
      </c>
      <c r="D1773" t="str">
        <f t="shared" si="116"/>
        <v>320</v>
      </c>
      <c r="E1773" s="161" t="s">
        <v>2433</v>
      </c>
      <c r="F1773" t="s">
        <v>17168</v>
      </c>
      <c r="G1773" t="s">
        <v>2434</v>
      </c>
      <c r="H1773" s="209">
        <v>32</v>
      </c>
      <c r="I1773" s="209" t="s">
        <v>2258</v>
      </c>
      <c r="J1773" s="209">
        <v>320</v>
      </c>
      <c r="K1773" s="209">
        <v>318122</v>
      </c>
      <c r="L1773" s="209">
        <v>210100</v>
      </c>
      <c r="M1773" s="209">
        <v>404</v>
      </c>
      <c r="N1773" s="209">
        <v>3019</v>
      </c>
      <c r="O1773" s="209">
        <v>4001</v>
      </c>
      <c r="P1773" s="376">
        <v>41449</v>
      </c>
      <c r="Q1773" s="248"/>
      <c r="R1773" s="251"/>
      <c r="S1773" s="248"/>
      <c r="T1773" s="248" t="s">
        <v>16014</v>
      </c>
      <c r="U1773" s="248" t="s">
        <v>16270</v>
      </c>
    </row>
    <row r="1774" spans="1:21" s="1" customFormat="1" ht="23.25" customHeight="1" x14ac:dyDescent="0.25">
      <c r="A1774" t="s">
        <v>3586</v>
      </c>
      <c r="B1774" t="str">
        <f t="shared" si="114"/>
        <v>32</v>
      </c>
      <c r="C1774" t="str">
        <f t="shared" si="115"/>
        <v>L00</v>
      </c>
      <c r="D1774" t="str">
        <f t="shared" si="116"/>
        <v>B06</v>
      </c>
      <c r="E1774" s="161" t="s">
        <v>3587</v>
      </c>
      <c r="F1774" t="s">
        <v>17168</v>
      </c>
      <c r="G1774" t="s">
        <v>3588</v>
      </c>
      <c r="H1774" s="209">
        <v>32</v>
      </c>
      <c r="I1774" s="209" t="s">
        <v>2258</v>
      </c>
      <c r="J1774" s="209" t="s">
        <v>3589</v>
      </c>
      <c r="K1774" s="209">
        <v>318122</v>
      </c>
      <c r="L1774" s="209">
        <v>210100</v>
      </c>
      <c r="M1774" s="209">
        <v>404</v>
      </c>
      <c r="N1774" s="209">
        <v>3019</v>
      </c>
      <c r="O1774" s="209">
        <v>4001</v>
      </c>
      <c r="P1774" s="376">
        <v>41450</v>
      </c>
      <c r="Q1774" s="248"/>
      <c r="R1774" s="251"/>
      <c r="S1774" s="248"/>
      <c r="T1774" s="248" t="s">
        <v>16014</v>
      </c>
      <c r="U1774" s="248" t="s">
        <v>16270</v>
      </c>
    </row>
    <row r="1775" spans="1:21" s="1" customFormat="1" ht="23.25" customHeight="1" x14ac:dyDescent="0.25">
      <c r="A1775" t="s">
        <v>2839</v>
      </c>
      <c r="B1775" t="str">
        <f t="shared" si="114"/>
        <v>32</v>
      </c>
      <c r="C1775" t="str">
        <f t="shared" si="115"/>
        <v>L00</v>
      </c>
      <c r="D1775" t="str">
        <f t="shared" si="116"/>
        <v>484</v>
      </c>
      <c r="E1775" s="161" t="s">
        <v>2840</v>
      </c>
      <c r="F1775" t="s">
        <v>17168</v>
      </c>
      <c r="G1775" t="s">
        <v>2841</v>
      </c>
      <c r="H1775" s="209">
        <v>32</v>
      </c>
      <c r="I1775" s="209" t="s">
        <v>2258</v>
      </c>
      <c r="J1775" s="209">
        <v>484</v>
      </c>
      <c r="K1775" s="209">
        <v>318122</v>
      </c>
      <c r="L1775" s="209">
        <v>210100</v>
      </c>
      <c r="M1775" s="209">
        <v>404</v>
      </c>
      <c r="N1775" s="209">
        <v>3019</v>
      </c>
      <c r="O1775" s="209">
        <v>4001</v>
      </c>
      <c r="P1775" s="376">
        <v>41451</v>
      </c>
      <c r="Q1775" s="248"/>
      <c r="R1775" s="251"/>
      <c r="S1775" s="248"/>
      <c r="T1775" s="248" t="s">
        <v>16014</v>
      </c>
      <c r="U1775" s="248" t="s">
        <v>16270</v>
      </c>
    </row>
    <row r="1776" spans="1:21" s="1" customFormat="1" ht="23.25" customHeight="1" x14ac:dyDescent="0.25">
      <c r="A1776" t="s">
        <v>2806</v>
      </c>
      <c r="B1776" t="str">
        <f t="shared" si="114"/>
        <v>32</v>
      </c>
      <c r="C1776" t="str">
        <f t="shared" si="115"/>
        <v>L00</v>
      </c>
      <c r="D1776" t="str">
        <f t="shared" si="116"/>
        <v>473</v>
      </c>
      <c r="E1776" s="161" t="s">
        <v>2807</v>
      </c>
      <c r="F1776" t="s">
        <v>17168</v>
      </c>
      <c r="G1776" t="s">
        <v>2808</v>
      </c>
      <c r="H1776" s="209">
        <v>32</v>
      </c>
      <c r="I1776" s="209" t="s">
        <v>2258</v>
      </c>
      <c r="J1776" s="209">
        <v>473</v>
      </c>
      <c r="K1776" s="209">
        <v>318122</v>
      </c>
      <c r="L1776" s="209">
        <v>210100</v>
      </c>
      <c r="M1776" s="209">
        <v>404</v>
      </c>
      <c r="N1776" s="209">
        <v>3019</v>
      </c>
      <c r="O1776" s="209">
        <v>4001</v>
      </c>
      <c r="P1776" s="376">
        <v>41452</v>
      </c>
      <c r="Q1776" s="248"/>
      <c r="R1776" s="251"/>
      <c r="S1776" s="248"/>
      <c r="T1776" s="248" t="s">
        <v>16014</v>
      </c>
      <c r="U1776" s="248" t="s">
        <v>16270</v>
      </c>
    </row>
    <row r="1777" spans="1:21" s="1" customFormat="1" ht="23.25" customHeight="1" x14ac:dyDescent="0.25">
      <c r="A1777" t="s">
        <v>2441</v>
      </c>
      <c r="B1777" t="str">
        <f t="shared" si="114"/>
        <v>32</v>
      </c>
      <c r="C1777" t="str">
        <f t="shared" si="115"/>
        <v>L00</v>
      </c>
      <c r="D1777" t="str">
        <f t="shared" si="116"/>
        <v>323</v>
      </c>
      <c r="E1777" s="161" t="s">
        <v>2442</v>
      </c>
      <c r="F1777" t="s">
        <v>17168</v>
      </c>
      <c r="G1777" t="s">
        <v>2443</v>
      </c>
      <c r="H1777" s="209">
        <v>32</v>
      </c>
      <c r="I1777" s="209" t="s">
        <v>2258</v>
      </c>
      <c r="J1777" s="209">
        <v>323</v>
      </c>
      <c r="K1777" s="209">
        <v>318122</v>
      </c>
      <c r="L1777" s="209">
        <v>210100</v>
      </c>
      <c r="M1777" s="209">
        <v>404</v>
      </c>
      <c r="N1777" s="209">
        <v>3019</v>
      </c>
      <c r="O1777" s="209">
        <v>4001</v>
      </c>
      <c r="P1777" s="376">
        <v>41453</v>
      </c>
      <c r="Q1777" s="248"/>
      <c r="R1777" s="251"/>
      <c r="S1777" s="248"/>
      <c r="T1777" s="248" t="s">
        <v>16014</v>
      </c>
      <c r="U1777" s="248" t="s">
        <v>16270</v>
      </c>
    </row>
    <row r="1778" spans="1:21" s="1" customFormat="1" ht="23.25" customHeight="1" x14ac:dyDescent="0.25">
      <c r="A1778" t="s">
        <v>2482</v>
      </c>
      <c r="B1778" t="str">
        <f t="shared" si="114"/>
        <v>32</v>
      </c>
      <c r="C1778" t="str">
        <f t="shared" si="115"/>
        <v>L00</v>
      </c>
      <c r="D1778" t="str">
        <f t="shared" si="116"/>
        <v>341</v>
      </c>
      <c r="E1778" s="161" t="s">
        <v>2483</v>
      </c>
      <c r="F1778" t="s">
        <v>17168</v>
      </c>
      <c r="G1778" t="s">
        <v>2484</v>
      </c>
      <c r="H1778" s="209">
        <v>32</v>
      </c>
      <c r="I1778" s="209" t="s">
        <v>2258</v>
      </c>
      <c r="J1778" s="209">
        <v>341</v>
      </c>
      <c r="K1778" s="209">
        <v>318122</v>
      </c>
      <c r="L1778" s="209">
        <v>210100</v>
      </c>
      <c r="M1778" s="209">
        <v>404</v>
      </c>
      <c r="N1778" s="209">
        <v>3019</v>
      </c>
      <c r="O1778" s="209">
        <v>4001</v>
      </c>
      <c r="P1778" s="376">
        <v>41454</v>
      </c>
      <c r="Q1778" s="248"/>
      <c r="R1778" s="251"/>
      <c r="S1778" s="248"/>
      <c r="T1778" s="248" t="s">
        <v>16014</v>
      </c>
      <c r="U1778" s="248" t="s">
        <v>16270</v>
      </c>
    </row>
    <row r="1779" spans="1:21" s="1" customFormat="1" ht="23.25" customHeight="1" x14ac:dyDescent="0.25">
      <c r="A1779" t="s">
        <v>2464</v>
      </c>
      <c r="B1779" t="str">
        <f t="shared" si="114"/>
        <v>32</v>
      </c>
      <c r="C1779" t="str">
        <f t="shared" si="115"/>
        <v>L00</v>
      </c>
      <c r="D1779" t="str">
        <f t="shared" si="116"/>
        <v>334</v>
      </c>
      <c r="E1779" s="161" t="s">
        <v>2465</v>
      </c>
      <c r="F1779" t="s">
        <v>17168</v>
      </c>
      <c r="G1779" t="s">
        <v>2466</v>
      </c>
      <c r="H1779" s="209">
        <v>32</v>
      </c>
      <c r="I1779" s="209" t="s">
        <v>2258</v>
      </c>
      <c r="J1779" s="209">
        <v>334</v>
      </c>
      <c r="K1779" s="209">
        <v>318122</v>
      </c>
      <c r="L1779" s="209">
        <v>210100</v>
      </c>
      <c r="M1779" s="209">
        <v>404</v>
      </c>
      <c r="N1779" s="209">
        <v>3019</v>
      </c>
      <c r="O1779" s="209">
        <v>4001</v>
      </c>
      <c r="P1779" s="376">
        <v>41455</v>
      </c>
      <c r="Q1779" s="248"/>
      <c r="R1779" s="251"/>
      <c r="S1779" s="248"/>
      <c r="T1779" s="248" t="s">
        <v>16014</v>
      </c>
      <c r="U1779" s="248" t="s">
        <v>16270</v>
      </c>
    </row>
    <row r="1780" spans="1:21" s="1" customFormat="1" ht="23.25" customHeight="1" x14ac:dyDescent="0.25">
      <c r="A1780" t="s">
        <v>2485</v>
      </c>
      <c r="B1780" t="str">
        <f t="shared" si="114"/>
        <v>32</v>
      </c>
      <c r="C1780" t="str">
        <f t="shared" si="115"/>
        <v>L00</v>
      </c>
      <c r="D1780" t="str">
        <f t="shared" si="116"/>
        <v>342</v>
      </c>
      <c r="E1780" s="161" t="s">
        <v>2486</v>
      </c>
      <c r="F1780" t="s">
        <v>17168</v>
      </c>
      <c r="G1780" t="s">
        <v>2487</v>
      </c>
      <c r="H1780" s="209">
        <v>32</v>
      </c>
      <c r="I1780" s="209" t="s">
        <v>2258</v>
      </c>
      <c r="J1780" s="209">
        <v>342</v>
      </c>
      <c r="K1780" s="209">
        <v>318122</v>
      </c>
      <c r="L1780" s="209">
        <v>210100</v>
      </c>
      <c r="M1780" s="209">
        <v>404</v>
      </c>
      <c r="N1780" s="209">
        <v>3019</v>
      </c>
      <c r="O1780" s="209">
        <v>4001</v>
      </c>
      <c r="P1780" s="376">
        <v>41456</v>
      </c>
      <c r="Q1780" s="248"/>
      <c r="R1780" s="251"/>
      <c r="S1780" s="248"/>
      <c r="T1780" s="248" t="s">
        <v>16014</v>
      </c>
      <c r="U1780" s="248" t="s">
        <v>16270</v>
      </c>
    </row>
    <row r="1781" spans="1:21" s="1" customFormat="1" ht="23.25" customHeight="1" x14ac:dyDescent="0.25">
      <c r="A1781" t="s">
        <v>2785</v>
      </c>
      <c r="B1781" t="str">
        <f t="shared" si="114"/>
        <v>32</v>
      </c>
      <c r="C1781" t="str">
        <f t="shared" si="115"/>
        <v>L00</v>
      </c>
      <c r="D1781" t="str">
        <f t="shared" si="116"/>
        <v>466</v>
      </c>
      <c r="E1781" s="161" t="s">
        <v>2786</v>
      </c>
      <c r="F1781" t="s">
        <v>17168</v>
      </c>
      <c r="G1781" t="s">
        <v>2787</v>
      </c>
      <c r="H1781" s="209">
        <v>32</v>
      </c>
      <c r="I1781" s="209" t="s">
        <v>2258</v>
      </c>
      <c r="J1781" s="209">
        <v>466</v>
      </c>
      <c r="K1781" s="209">
        <v>318122</v>
      </c>
      <c r="L1781" s="209">
        <v>210100</v>
      </c>
      <c r="M1781" s="209">
        <v>404</v>
      </c>
      <c r="N1781" s="209">
        <v>3019</v>
      </c>
      <c r="O1781" s="209">
        <v>4001</v>
      </c>
      <c r="P1781" s="376">
        <v>41457</v>
      </c>
      <c r="Q1781" s="248"/>
      <c r="R1781" s="251"/>
      <c r="S1781" s="248"/>
      <c r="T1781" s="248" t="s">
        <v>16014</v>
      </c>
      <c r="U1781" s="248" t="s">
        <v>16270</v>
      </c>
    </row>
    <row r="1782" spans="1:21" s="1" customFormat="1" ht="23.25" customHeight="1" x14ac:dyDescent="0.25">
      <c r="A1782" t="s">
        <v>2878</v>
      </c>
      <c r="B1782" t="str">
        <f t="shared" si="114"/>
        <v>32</v>
      </c>
      <c r="C1782" t="str">
        <f t="shared" si="115"/>
        <v>L00</v>
      </c>
      <c r="D1782" t="str">
        <f t="shared" si="116"/>
        <v>498</v>
      </c>
      <c r="E1782" s="161" t="s">
        <v>2879</v>
      </c>
      <c r="F1782" t="s">
        <v>17168</v>
      </c>
      <c r="G1782" t="s">
        <v>2880</v>
      </c>
      <c r="H1782" s="209">
        <v>32</v>
      </c>
      <c r="I1782" s="209" t="s">
        <v>2258</v>
      </c>
      <c r="J1782" s="209">
        <v>498</v>
      </c>
      <c r="K1782" s="209">
        <v>318122</v>
      </c>
      <c r="L1782" s="209">
        <v>210100</v>
      </c>
      <c r="M1782" s="209">
        <v>404</v>
      </c>
      <c r="N1782" s="209">
        <v>3019</v>
      </c>
      <c r="O1782" s="209">
        <v>4001</v>
      </c>
      <c r="P1782" s="376">
        <v>41458</v>
      </c>
      <c r="Q1782" s="248"/>
      <c r="R1782" s="251"/>
      <c r="S1782" s="248"/>
      <c r="T1782" s="248" t="s">
        <v>16014</v>
      </c>
      <c r="U1782" s="248" t="s">
        <v>16270</v>
      </c>
    </row>
    <row r="1783" spans="1:21" s="1" customFormat="1" ht="23.25" customHeight="1" x14ac:dyDescent="0.25">
      <c r="A1783" t="s">
        <v>2438</v>
      </c>
      <c r="B1783" t="str">
        <f t="shared" si="114"/>
        <v>32</v>
      </c>
      <c r="C1783" t="str">
        <f t="shared" si="115"/>
        <v>L00</v>
      </c>
      <c r="D1783" t="str">
        <f t="shared" si="116"/>
        <v>322</v>
      </c>
      <c r="E1783" s="161" t="s">
        <v>2439</v>
      </c>
      <c r="F1783" t="s">
        <v>17168</v>
      </c>
      <c r="G1783" t="s">
        <v>2440</v>
      </c>
      <c r="H1783" s="209">
        <v>32</v>
      </c>
      <c r="I1783" s="209" t="s">
        <v>2258</v>
      </c>
      <c r="J1783" s="209">
        <v>322</v>
      </c>
      <c r="K1783" s="209">
        <v>318122</v>
      </c>
      <c r="L1783" s="209">
        <v>210100</v>
      </c>
      <c r="M1783" s="209">
        <v>404</v>
      </c>
      <c r="N1783" s="209">
        <v>3019</v>
      </c>
      <c r="O1783" s="209">
        <v>4001</v>
      </c>
      <c r="P1783" s="376">
        <v>41459</v>
      </c>
      <c r="Q1783" s="248"/>
      <c r="R1783" s="251"/>
      <c r="S1783" s="248"/>
      <c r="T1783" s="248" t="s">
        <v>16014</v>
      </c>
      <c r="U1783" s="248" t="s">
        <v>16270</v>
      </c>
    </row>
    <row r="1784" spans="1:21" s="1" customFormat="1" ht="23.25" customHeight="1" x14ac:dyDescent="0.25">
      <c r="A1784" t="s">
        <v>3722</v>
      </c>
      <c r="B1784" t="str">
        <f t="shared" si="114"/>
        <v>32</v>
      </c>
      <c r="C1784" t="str">
        <f t="shared" si="115"/>
        <v>L00</v>
      </c>
      <c r="D1784" t="str">
        <f t="shared" si="116"/>
        <v>B40</v>
      </c>
      <c r="E1784" s="161" t="s">
        <v>3723</v>
      </c>
      <c r="F1784" t="s">
        <v>17168</v>
      </c>
      <c r="G1784" t="s">
        <v>3724</v>
      </c>
      <c r="H1784" s="209">
        <v>32</v>
      </c>
      <c r="I1784" s="209" t="s">
        <v>2258</v>
      </c>
      <c r="J1784" s="209" t="s">
        <v>3725</v>
      </c>
      <c r="K1784" s="209">
        <v>318122</v>
      </c>
      <c r="L1784" s="209">
        <v>210100</v>
      </c>
      <c r="M1784" s="209">
        <v>404</v>
      </c>
      <c r="N1784" s="209">
        <v>3019</v>
      </c>
      <c r="O1784" s="209">
        <v>4001</v>
      </c>
      <c r="P1784" s="376">
        <v>41460</v>
      </c>
      <c r="Q1784" s="248"/>
      <c r="R1784" s="251"/>
      <c r="S1784" s="248"/>
      <c r="T1784" s="248" t="s">
        <v>16014</v>
      </c>
      <c r="U1784" s="248" t="s">
        <v>16270</v>
      </c>
    </row>
    <row r="1785" spans="1:21" s="1" customFormat="1" ht="23.25" customHeight="1" x14ac:dyDescent="0.25">
      <c r="A1785" t="s">
        <v>3622</v>
      </c>
      <c r="B1785" t="str">
        <f t="shared" si="114"/>
        <v>32</v>
      </c>
      <c r="C1785" t="str">
        <f t="shared" si="115"/>
        <v>L00</v>
      </c>
      <c r="D1785" t="str">
        <f t="shared" si="116"/>
        <v>B15</v>
      </c>
      <c r="E1785" s="161" t="s">
        <v>3623</v>
      </c>
      <c r="F1785" t="s">
        <v>17168</v>
      </c>
      <c r="G1785" t="s">
        <v>3624</v>
      </c>
      <c r="H1785" s="209">
        <v>32</v>
      </c>
      <c r="I1785" s="209" t="s">
        <v>2258</v>
      </c>
      <c r="J1785" s="209" t="s">
        <v>3625</v>
      </c>
      <c r="K1785" s="209">
        <v>318122</v>
      </c>
      <c r="L1785" s="209">
        <v>210100</v>
      </c>
      <c r="M1785" s="209">
        <v>404</v>
      </c>
      <c r="N1785" s="209">
        <v>3019</v>
      </c>
      <c r="O1785" s="209">
        <v>4001</v>
      </c>
      <c r="P1785" s="376">
        <v>41461</v>
      </c>
      <c r="Q1785" s="248"/>
      <c r="R1785" s="251"/>
      <c r="S1785" s="248"/>
      <c r="T1785" s="248" t="s">
        <v>16014</v>
      </c>
      <c r="U1785" s="248" t="s">
        <v>16270</v>
      </c>
    </row>
    <row r="1786" spans="1:21" s="1" customFormat="1" ht="23.25" customHeight="1" x14ac:dyDescent="0.25">
      <c r="A1786" t="s">
        <v>3606</v>
      </c>
      <c r="B1786" t="str">
        <f t="shared" si="114"/>
        <v>32</v>
      </c>
      <c r="C1786" t="str">
        <f t="shared" si="115"/>
        <v>L00</v>
      </c>
      <c r="D1786" t="str">
        <f t="shared" si="116"/>
        <v>B11</v>
      </c>
      <c r="E1786" s="161" t="s">
        <v>3607</v>
      </c>
      <c r="F1786" t="s">
        <v>17168</v>
      </c>
      <c r="G1786" t="s">
        <v>3608</v>
      </c>
      <c r="H1786" s="209">
        <v>32</v>
      </c>
      <c r="I1786" s="209" t="s">
        <v>2258</v>
      </c>
      <c r="J1786" s="209" t="s">
        <v>3609</v>
      </c>
      <c r="K1786" s="209">
        <v>318122</v>
      </c>
      <c r="L1786" s="209">
        <v>210100</v>
      </c>
      <c r="M1786" s="209">
        <v>404</v>
      </c>
      <c r="N1786" s="209">
        <v>3019</v>
      </c>
      <c r="O1786" s="209">
        <v>4001</v>
      </c>
      <c r="P1786" s="376">
        <v>41462</v>
      </c>
      <c r="Q1786" s="248"/>
      <c r="R1786" s="251"/>
      <c r="S1786" s="248"/>
      <c r="T1786" s="248" t="s">
        <v>16014</v>
      </c>
      <c r="U1786" s="248" t="s">
        <v>16270</v>
      </c>
    </row>
    <row r="1787" spans="1:21" s="1" customFormat="1" ht="23.25" customHeight="1" x14ac:dyDescent="0.25">
      <c r="A1787" t="s">
        <v>3734</v>
      </c>
      <c r="B1787" t="str">
        <f t="shared" si="114"/>
        <v>32</v>
      </c>
      <c r="C1787" t="str">
        <f t="shared" si="115"/>
        <v>L00</v>
      </c>
      <c r="D1787" t="str">
        <f t="shared" si="116"/>
        <v>B43</v>
      </c>
      <c r="E1787" s="161" t="s">
        <v>3735</v>
      </c>
      <c r="F1787" t="s">
        <v>17168</v>
      </c>
      <c r="G1787" t="s">
        <v>3736</v>
      </c>
      <c r="H1787" s="209">
        <v>32</v>
      </c>
      <c r="I1787" s="209" t="s">
        <v>2258</v>
      </c>
      <c r="J1787" s="209" t="s">
        <v>3737</v>
      </c>
      <c r="K1787" s="209">
        <v>318122</v>
      </c>
      <c r="L1787" s="209">
        <v>210100</v>
      </c>
      <c r="M1787" s="209">
        <v>404</v>
      </c>
      <c r="N1787" s="209">
        <v>3019</v>
      </c>
      <c r="O1787" s="209">
        <v>4001</v>
      </c>
      <c r="P1787" s="376">
        <v>41463</v>
      </c>
      <c r="Q1787" s="248"/>
      <c r="R1787" s="251"/>
      <c r="S1787" s="248"/>
      <c r="T1787" s="248" t="s">
        <v>16014</v>
      </c>
      <c r="U1787" s="248" t="s">
        <v>16270</v>
      </c>
    </row>
    <row r="1788" spans="1:21" s="1" customFormat="1" ht="23.25" customHeight="1" x14ac:dyDescent="0.25">
      <c r="A1788" t="s">
        <v>3726</v>
      </c>
      <c r="B1788" t="str">
        <f t="shared" si="114"/>
        <v>32</v>
      </c>
      <c r="C1788" t="str">
        <f t="shared" si="115"/>
        <v>L00</v>
      </c>
      <c r="D1788" t="str">
        <f t="shared" si="116"/>
        <v>B41</v>
      </c>
      <c r="E1788" s="161" t="s">
        <v>3727</v>
      </c>
      <c r="F1788" t="s">
        <v>17168</v>
      </c>
      <c r="G1788" t="s">
        <v>3728</v>
      </c>
      <c r="H1788" s="209">
        <v>32</v>
      </c>
      <c r="I1788" s="209" t="s">
        <v>2258</v>
      </c>
      <c r="J1788" s="209" t="s">
        <v>3729</v>
      </c>
      <c r="K1788" s="209">
        <v>318122</v>
      </c>
      <c r="L1788" s="209">
        <v>210100</v>
      </c>
      <c r="M1788" s="209">
        <v>404</v>
      </c>
      <c r="N1788" s="209">
        <v>3019</v>
      </c>
      <c r="O1788" s="209">
        <v>4001</v>
      </c>
      <c r="P1788" s="376">
        <v>41464</v>
      </c>
      <c r="Q1788" s="248"/>
      <c r="R1788" s="251"/>
      <c r="S1788" s="248"/>
      <c r="T1788" s="248" t="s">
        <v>16014</v>
      </c>
      <c r="U1788" s="248" t="s">
        <v>16270</v>
      </c>
    </row>
    <row r="1789" spans="1:21" s="1" customFormat="1" ht="23.25" customHeight="1" x14ac:dyDescent="0.25">
      <c r="A1789" t="s">
        <v>3686</v>
      </c>
      <c r="B1789" t="str">
        <f t="shared" ref="B1789:B1852" si="117">LEFT(A1789,2)</f>
        <v>32</v>
      </c>
      <c r="C1789" t="str">
        <f t="shared" ref="C1789:C1852" si="118">MID(A1789,4,3)</f>
        <v>L00</v>
      </c>
      <c r="D1789" t="str">
        <f t="shared" ref="D1789:D1852" si="119">RIGHT(A1789,3)</f>
        <v>B31</v>
      </c>
      <c r="E1789" s="161" t="s">
        <v>3687</v>
      </c>
      <c r="F1789" t="s">
        <v>17168</v>
      </c>
      <c r="G1789" t="s">
        <v>3688</v>
      </c>
      <c r="H1789" s="209">
        <v>32</v>
      </c>
      <c r="I1789" s="209" t="s">
        <v>2258</v>
      </c>
      <c r="J1789" s="209" t="s">
        <v>3689</v>
      </c>
      <c r="K1789" s="209">
        <v>318122</v>
      </c>
      <c r="L1789" s="209">
        <v>210100</v>
      </c>
      <c r="M1789" s="209">
        <v>404</v>
      </c>
      <c r="N1789" s="209">
        <v>3019</v>
      </c>
      <c r="O1789" s="209">
        <v>4001</v>
      </c>
      <c r="P1789" s="376">
        <v>41465</v>
      </c>
      <c r="Q1789" s="248"/>
      <c r="R1789" s="251"/>
      <c r="S1789" s="248"/>
      <c r="T1789" s="248" t="s">
        <v>16014</v>
      </c>
      <c r="U1789" s="248" t="s">
        <v>16270</v>
      </c>
    </row>
    <row r="1790" spans="1:21" s="1" customFormat="1" ht="23.25" customHeight="1" x14ac:dyDescent="0.25">
      <c r="A1790" t="s">
        <v>3781</v>
      </c>
      <c r="B1790" t="str">
        <f t="shared" si="117"/>
        <v>32</v>
      </c>
      <c r="C1790" t="str">
        <f t="shared" si="118"/>
        <v>L00</v>
      </c>
      <c r="D1790" t="str">
        <f t="shared" si="119"/>
        <v>B55</v>
      </c>
      <c r="E1790" s="161" t="s">
        <v>3782</v>
      </c>
      <c r="F1790" t="s">
        <v>17168</v>
      </c>
      <c r="G1790" t="s">
        <v>3783</v>
      </c>
      <c r="H1790" s="209">
        <v>32</v>
      </c>
      <c r="I1790" s="209" t="s">
        <v>2258</v>
      </c>
      <c r="J1790" s="209" t="s">
        <v>3784</v>
      </c>
      <c r="K1790" s="209">
        <v>318122</v>
      </c>
      <c r="L1790" s="209">
        <v>210100</v>
      </c>
      <c r="M1790" s="209">
        <v>404</v>
      </c>
      <c r="N1790" s="209">
        <v>3019</v>
      </c>
      <c r="O1790" s="209">
        <v>4001</v>
      </c>
      <c r="P1790" s="376">
        <v>41466</v>
      </c>
      <c r="Q1790" s="248"/>
      <c r="R1790" s="251"/>
      <c r="S1790" s="248"/>
      <c r="T1790" s="248" t="s">
        <v>16014</v>
      </c>
      <c r="U1790" s="248" t="s">
        <v>16270</v>
      </c>
    </row>
    <row r="1791" spans="1:21" s="1" customFormat="1" ht="23.25" customHeight="1" x14ac:dyDescent="0.25">
      <c r="A1791" t="s">
        <v>3821</v>
      </c>
      <c r="B1791" t="str">
        <f t="shared" si="117"/>
        <v>32</v>
      </c>
      <c r="C1791" t="str">
        <f t="shared" si="118"/>
        <v>L00</v>
      </c>
      <c r="D1791" t="str">
        <f t="shared" si="119"/>
        <v>B65</v>
      </c>
      <c r="E1791" s="161" t="s">
        <v>3822</v>
      </c>
      <c r="F1791" t="s">
        <v>17168</v>
      </c>
      <c r="G1791" t="s">
        <v>3823</v>
      </c>
      <c r="H1791" s="209">
        <v>32</v>
      </c>
      <c r="I1791" s="209" t="s">
        <v>2258</v>
      </c>
      <c r="J1791" s="209" t="s">
        <v>3824</v>
      </c>
      <c r="K1791" s="209">
        <v>318122</v>
      </c>
      <c r="L1791" s="209">
        <v>210100</v>
      </c>
      <c r="M1791" s="209">
        <v>404</v>
      </c>
      <c r="N1791" s="209">
        <v>3019</v>
      </c>
      <c r="O1791" s="209">
        <v>4001</v>
      </c>
      <c r="P1791" s="376">
        <v>41467</v>
      </c>
      <c r="Q1791" s="248"/>
      <c r="R1791" s="251"/>
      <c r="S1791" s="248"/>
      <c r="T1791" s="248" t="s">
        <v>16014</v>
      </c>
      <c r="U1791" s="248" t="s">
        <v>16270</v>
      </c>
    </row>
    <row r="1792" spans="1:21" s="1" customFormat="1" ht="23.25" customHeight="1" x14ac:dyDescent="0.25">
      <c r="A1792" t="s">
        <v>3618</v>
      </c>
      <c r="B1792" t="str">
        <f t="shared" si="117"/>
        <v>32</v>
      </c>
      <c r="C1792" t="str">
        <f t="shared" si="118"/>
        <v>L00</v>
      </c>
      <c r="D1792" t="str">
        <f t="shared" si="119"/>
        <v>B14</v>
      </c>
      <c r="E1792" s="161" t="s">
        <v>3619</v>
      </c>
      <c r="F1792" t="s">
        <v>17168</v>
      </c>
      <c r="G1792" t="s">
        <v>3620</v>
      </c>
      <c r="H1792" s="209">
        <v>32</v>
      </c>
      <c r="I1792" s="209" t="s">
        <v>2258</v>
      </c>
      <c r="J1792" s="209" t="s">
        <v>3621</v>
      </c>
      <c r="K1792" s="209">
        <v>318122</v>
      </c>
      <c r="L1792" s="209">
        <v>210100</v>
      </c>
      <c r="M1792" s="209">
        <v>404</v>
      </c>
      <c r="N1792" s="209">
        <v>3019</v>
      </c>
      <c r="O1792" s="209">
        <v>4001</v>
      </c>
      <c r="P1792" s="376">
        <v>41468</v>
      </c>
      <c r="Q1792" s="248"/>
      <c r="R1792" s="251"/>
      <c r="S1792" s="248"/>
      <c r="T1792" s="248" t="s">
        <v>16014</v>
      </c>
      <c r="U1792" s="248" t="s">
        <v>16270</v>
      </c>
    </row>
    <row r="1793" spans="1:21" s="1" customFormat="1" ht="23.25" customHeight="1" x14ac:dyDescent="0.25">
      <c r="A1793" t="s">
        <v>3642</v>
      </c>
      <c r="B1793" t="str">
        <f t="shared" si="117"/>
        <v>32</v>
      </c>
      <c r="C1793" t="str">
        <f t="shared" si="118"/>
        <v>L00</v>
      </c>
      <c r="D1793" t="str">
        <f t="shared" si="119"/>
        <v>B20</v>
      </c>
      <c r="E1793" s="161" t="s">
        <v>3643</v>
      </c>
      <c r="F1793" t="s">
        <v>17168</v>
      </c>
      <c r="G1793" t="s">
        <v>3644</v>
      </c>
      <c r="H1793" s="209">
        <v>32</v>
      </c>
      <c r="I1793" s="209" t="s">
        <v>2258</v>
      </c>
      <c r="J1793" s="209" t="s">
        <v>3645</v>
      </c>
      <c r="K1793" s="209">
        <v>318122</v>
      </c>
      <c r="L1793" s="209">
        <v>210100</v>
      </c>
      <c r="M1793" s="209">
        <v>404</v>
      </c>
      <c r="N1793" s="209">
        <v>3019</v>
      </c>
      <c r="O1793" s="209">
        <v>4001</v>
      </c>
      <c r="P1793" s="376">
        <v>41469</v>
      </c>
      <c r="Q1793" s="248"/>
      <c r="R1793" s="251"/>
      <c r="S1793" s="248"/>
      <c r="T1793" s="248" t="s">
        <v>16014</v>
      </c>
      <c r="U1793" s="248" t="s">
        <v>16270</v>
      </c>
    </row>
    <row r="1794" spans="1:21" s="1" customFormat="1" ht="23.25" customHeight="1" x14ac:dyDescent="0.25">
      <c r="A1794" t="s">
        <v>3666</v>
      </c>
      <c r="B1794" t="str">
        <f t="shared" si="117"/>
        <v>32</v>
      </c>
      <c r="C1794" t="str">
        <f t="shared" si="118"/>
        <v>L00</v>
      </c>
      <c r="D1794" t="str">
        <f t="shared" si="119"/>
        <v>B26</v>
      </c>
      <c r="E1794" s="161" t="s">
        <v>3667</v>
      </c>
      <c r="F1794" t="s">
        <v>17168</v>
      </c>
      <c r="G1794" t="s">
        <v>3668</v>
      </c>
      <c r="H1794" s="209">
        <v>32</v>
      </c>
      <c r="I1794" s="209" t="s">
        <v>2258</v>
      </c>
      <c r="J1794" s="209" t="s">
        <v>3669</v>
      </c>
      <c r="K1794" s="209">
        <v>318122</v>
      </c>
      <c r="L1794" s="209">
        <v>210100</v>
      </c>
      <c r="M1794" s="209">
        <v>404</v>
      </c>
      <c r="N1794" s="209">
        <v>3019</v>
      </c>
      <c r="O1794" s="209">
        <v>4001</v>
      </c>
      <c r="P1794" s="376">
        <v>41470</v>
      </c>
      <c r="Q1794" s="248"/>
      <c r="R1794" s="251"/>
      <c r="S1794" s="248"/>
      <c r="T1794" s="248" t="s">
        <v>16014</v>
      </c>
      <c r="U1794" s="248" t="s">
        <v>16270</v>
      </c>
    </row>
    <row r="1795" spans="1:21" s="1" customFormat="1" ht="23.25" customHeight="1" x14ac:dyDescent="0.25">
      <c r="A1795" t="s">
        <v>3809</v>
      </c>
      <c r="B1795" t="str">
        <f t="shared" si="117"/>
        <v>32</v>
      </c>
      <c r="C1795" t="str">
        <f t="shared" si="118"/>
        <v>L00</v>
      </c>
      <c r="D1795" t="str">
        <f t="shared" si="119"/>
        <v>B62</v>
      </c>
      <c r="E1795" s="161" t="s">
        <v>3810</v>
      </c>
      <c r="F1795" t="s">
        <v>17168</v>
      </c>
      <c r="G1795" t="s">
        <v>3811</v>
      </c>
      <c r="H1795" s="209">
        <v>32</v>
      </c>
      <c r="I1795" s="209" t="s">
        <v>2258</v>
      </c>
      <c r="J1795" s="209" t="s">
        <v>3812</v>
      </c>
      <c r="K1795" s="209">
        <v>318122</v>
      </c>
      <c r="L1795" s="209">
        <v>210100</v>
      </c>
      <c r="M1795" s="209">
        <v>404</v>
      </c>
      <c r="N1795" s="209">
        <v>3019</v>
      </c>
      <c r="O1795" s="209">
        <v>4001</v>
      </c>
      <c r="P1795" s="376">
        <v>41471</v>
      </c>
      <c r="Q1795" s="248"/>
      <c r="R1795" s="251"/>
      <c r="S1795" s="248"/>
      <c r="T1795" s="248" t="s">
        <v>16014</v>
      </c>
      <c r="U1795" s="248" t="s">
        <v>16270</v>
      </c>
    </row>
    <row r="1796" spans="1:21" s="1" customFormat="1" ht="23.25" customHeight="1" x14ac:dyDescent="0.25">
      <c r="A1796" t="s">
        <v>3758</v>
      </c>
      <c r="B1796" t="str">
        <f t="shared" si="117"/>
        <v>32</v>
      </c>
      <c r="C1796" t="str">
        <f t="shared" si="118"/>
        <v>L00</v>
      </c>
      <c r="D1796" t="str">
        <f t="shared" si="119"/>
        <v>B49</v>
      </c>
      <c r="E1796" s="161" t="s">
        <v>3759</v>
      </c>
      <c r="F1796" t="s">
        <v>17168</v>
      </c>
      <c r="G1796" t="s">
        <v>3760</v>
      </c>
      <c r="H1796" s="209">
        <v>32</v>
      </c>
      <c r="I1796" s="209" t="s">
        <v>2258</v>
      </c>
      <c r="J1796" s="209" t="s">
        <v>3761</v>
      </c>
      <c r="K1796" s="209">
        <v>318122</v>
      </c>
      <c r="L1796" s="209">
        <v>210100</v>
      </c>
      <c r="M1796" s="209">
        <v>404</v>
      </c>
      <c r="N1796" s="209">
        <v>3019</v>
      </c>
      <c r="O1796" s="209">
        <v>4001</v>
      </c>
      <c r="P1796" s="376">
        <v>41472</v>
      </c>
      <c r="Q1796" s="248"/>
      <c r="R1796" s="251"/>
      <c r="S1796" s="248"/>
      <c r="T1796" s="248" t="s">
        <v>16014</v>
      </c>
      <c r="U1796" s="248" t="s">
        <v>16270</v>
      </c>
    </row>
    <row r="1797" spans="1:21" s="1" customFormat="1" ht="23.25" customHeight="1" x14ac:dyDescent="0.25">
      <c r="A1797" t="s">
        <v>3785</v>
      </c>
      <c r="B1797" t="str">
        <f t="shared" si="117"/>
        <v>32</v>
      </c>
      <c r="C1797" t="str">
        <f t="shared" si="118"/>
        <v>L00</v>
      </c>
      <c r="D1797" t="str">
        <f t="shared" si="119"/>
        <v>B56</v>
      </c>
      <c r="E1797" s="161" t="s">
        <v>3786</v>
      </c>
      <c r="F1797" t="s">
        <v>17168</v>
      </c>
      <c r="G1797" t="s">
        <v>3787</v>
      </c>
      <c r="H1797" s="209">
        <v>32</v>
      </c>
      <c r="I1797" s="209" t="s">
        <v>2258</v>
      </c>
      <c r="J1797" s="209" t="s">
        <v>3788</v>
      </c>
      <c r="K1797" s="209">
        <v>318122</v>
      </c>
      <c r="L1797" s="209">
        <v>210100</v>
      </c>
      <c r="M1797" s="209">
        <v>404</v>
      </c>
      <c r="N1797" s="209">
        <v>3019</v>
      </c>
      <c r="O1797" s="209">
        <v>4001</v>
      </c>
      <c r="P1797" s="376">
        <v>41473</v>
      </c>
      <c r="Q1797" s="248"/>
      <c r="R1797" s="251"/>
      <c r="S1797" s="248"/>
      <c r="T1797" s="248" t="s">
        <v>16014</v>
      </c>
      <c r="U1797" s="248" t="s">
        <v>16270</v>
      </c>
    </row>
    <row r="1798" spans="1:21" s="1" customFormat="1" ht="23.25" customHeight="1" x14ac:dyDescent="0.25">
      <c r="A1798" t="s">
        <v>3730</v>
      </c>
      <c r="B1798" t="str">
        <f t="shared" si="117"/>
        <v>32</v>
      </c>
      <c r="C1798" t="str">
        <f t="shared" si="118"/>
        <v>L00</v>
      </c>
      <c r="D1798" t="str">
        <f t="shared" si="119"/>
        <v>B42</v>
      </c>
      <c r="E1798" s="161" t="s">
        <v>3731</v>
      </c>
      <c r="F1798" t="s">
        <v>17168</v>
      </c>
      <c r="G1798" t="s">
        <v>3732</v>
      </c>
      <c r="H1798" s="209">
        <v>32</v>
      </c>
      <c r="I1798" s="209" t="s">
        <v>2258</v>
      </c>
      <c r="J1798" s="209" t="s">
        <v>3733</v>
      </c>
      <c r="K1798" s="209">
        <v>318122</v>
      </c>
      <c r="L1798" s="209">
        <v>210100</v>
      </c>
      <c r="M1798" s="209">
        <v>404</v>
      </c>
      <c r="N1798" s="209">
        <v>3019</v>
      </c>
      <c r="O1798" s="209">
        <v>4001</v>
      </c>
      <c r="P1798" s="376">
        <v>41474</v>
      </c>
      <c r="Q1798" s="248"/>
      <c r="R1798" s="251"/>
      <c r="S1798" s="248"/>
      <c r="T1798" s="248" t="s">
        <v>16014</v>
      </c>
      <c r="U1798" s="248" t="s">
        <v>16270</v>
      </c>
    </row>
    <row r="1799" spans="1:21" s="1" customFormat="1" ht="23.25" customHeight="1" x14ac:dyDescent="0.25">
      <c r="A1799" t="s">
        <v>3880</v>
      </c>
      <c r="B1799" t="str">
        <f t="shared" si="117"/>
        <v>32</v>
      </c>
      <c r="C1799" t="str">
        <f t="shared" si="118"/>
        <v>L00</v>
      </c>
      <c r="D1799" t="str">
        <f t="shared" si="119"/>
        <v>B80</v>
      </c>
      <c r="E1799" s="161" t="s">
        <v>3881</v>
      </c>
      <c r="F1799" t="s">
        <v>17168</v>
      </c>
      <c r="G1799" t="s">
        <v>3882</v>
      </c>
      <c r="H1799" s="209">
        <v>32</v>
      </c>
      <c r="I1799" s="209" t="s">
        <v>2258</v>
      </c>
      <c r="J1799" s="209" t="s">
        <v>3883</v>
      </c>
      <c r="K1799" s="209">
        <v>318122</v>
      </c>
      <c r="L1799" s="209">
        <v>210100</v>
      </c>
      <c r="M1799" s="209">
        <v>404</v>
      </c>
      <c r="N1799" s="209">
        <v>3019</v>
      </c>
      <c r="O1799" s="209">
        <v>4001</v>
      </c>
      <c r="P1799" s="376">
        <v>41475</v>
      </c>
      <c r="Q1799" s="248"/>
      <c r="R1799" s="251"/>
      <c r="S1799" s="248"/>
      <c r="T1799" s="248" t="s">
        <v>16014</v>
      </c>
      <c r="U1799" s="248" t="s">
        <v>16270</v>
      </c>
    </row>
    <row r="1800" spans="1:21" s="1" customFormat="1" ht="23.25" customHeight="1" x14ac:dyDescent="0.25">
      <c r="A1800" t="s">
        <v>4606</v>
      </c>
      <c r="B1800" t="str">
        <f t="shared" si="117"/>
        <v>32</v>
      </c>
      <c r="C1800" t="str">
        <f t="shared" si="118"/>
        <v>L00</v>
      </c>
      <c r="D1800" t="str">
        <f t="shared" si="119"/>
        <v>D74</v>
      </c>
      <c r="E1800" s="161" t="s">
        <v>4607</v>
      </c>
      <c r="F1800" t="s">
        <v>17168</v>
      </c>
      <c r="G1800" t="s">
        <v>4608</v>
      </c>
      <c r="H1800" s="209">
        <v>32</v>
      </c>
      <c r="I1800" s="209" t="s">
        <v>2258</v>
      </c>
      <c r="J1800" s="209" t="s">
        <v>4609</v>
      </c>
      <c r="K1800" s="209">
        <v>318122</v>
      </c>
      <c r="L1800" s="209">
        <v>210100</v>
      </c>
      <c r="M1800" s="209">
        <v>404</v>
      </c>
      <c r="N1800" s="209">
        <v>3019</v>
      </c>
      <c r="O1800" s="209">
        <v>4001</v>
      </c>
      <c r="P1800" s="376">
        <v>41476</v>
      </c>
      <c r="Q1800" s="248"/>
      <c r="R1800" s="251"/>
      <c r="S1800" s="248"/>
      <c r="T1800" s="248" t="s">
        <v>16014</v>
      </c>
      <c r="U1800" s="248" t="s">
        <v>16270</v>
      </c>
    </row>
    <row r="1801" spans="1:21" s="1" customFormat="1" ht="23.25" customHeight="1" x14ac:dyDescent="0.25">
      <c r="A1801" t="s">
        <v>3738</v>
      </c>
      <c r="B1801" t="str">
        <f t="shared" si="117"/>
        <v>32</v>
      </c>
      <c r="C1801" t="str">
        <f t="shared" si="118"/>
        <v>L00</v>
      </c>
      <c r="D1801" t="str">
        <f t="shared" si="119"/>
        <v>B44</v>
      </c>
      <c r="E1801" s="161" t="s">
        <v>3739</v>
      </c>
      <c r="F1801" t="s">
        <v>17168</v>
      </c>
      <c r="G1801" t="s">
        <v>3740</v>
      </c>
      <c r="H1801" s="209">
        <v>32</v>
      </c>
      <c r="I1801" s="209" t="s">
        <v>2258</v>
      </c>
      <c r="J1801" s="209" t="s">
        <v>3741</v>
      </c>
      <c r="K1801" s="209">
        <v>318122</v>
      </c>
      <c r="L1801" s="209">
        <v>210100</v>
      </c>
      <c r="M1801" s="209">
        <v>404</v>
      </c>
      <c r="N1801" s="209">
        <v>3019</v>
      </c>
      <c r="O1801" s="209">
        <v>4001</v>
      </c>
      <c r="P1801" s="376">
        <v>41477</v>
      </c>
      <c r="Q1801" s="248"/>
      <c r="R1801" s="251"/>
      <c r="S1801" s="248"/>
      <c r="T1801" s="248" t="s">
        <v>16014</v>
      </c>
      <c r="U1801" s="248" t="s">
        <v>16270</v>
      </c>
    </row>
    <row r="1802" spans="1:21" s="1" customFormat="1" ht="23.25" customHeight="1" x14ac:dyDescent="0.25">
      <c r="A1802" t="s">
        <v>3742</v>
      </c>
      <c r="B1802" t="str">
        <f t="shared" si="117"/>
        <v>32</v>
      </c>
      <c r="C1802" t="str">
        <f t="shared" si="118"/>
        <v>L00</v>
      </c>
      <c r="D1802" t="str">
        <f t="shared" si="119"/>
        <v>B45</v>
      </c>
      <c r="E1802" s="161" t="s">
        <v>3743</v>
      </c>
      <c r="F1802" t="s">
        <v>17168</v>
      </c>
      <c r="G1802" t="s">
        <v>3744</v>
      </c>
      <c r="H1802" s="209">
        <v>32</v>
      </c>
      <c r="I1802" s="209" t="s">
        <v>2258</v>
      </c>
      <c r="J1802" s="209" t="s">
        <v>3745</v>
      </c>
      <c r="K1802" s="209">
        <v>318122</v>
      </c>
      <c r="L1802" s="209">
        <v>210100</v>
      </c>
      <c r="M1802" s="209">
        <v>404</v>
      </c>
      <c r="N1802" s="209">
        <v>3019</v>
      </c>
      <c r="O1802" s="209">
        <v>4001</v>
      </c>
      <c r="P1802" s="376">
        <v>41478</v>
      </c>
      <c r="Q1802" s="248"/>
      <c r="R1802" s="251"/>
      <c r="S1802" s="248"/>
      <c r="T1802" s="248" t="s">
        <v>16014</v>
      </c>
      <c r="U1802" s="248" t="s">
        <v>16270</v>
      </c>
    </row>
    <row r="1803" spans="1:21" s="1" customFormat="1" ht="23.25" customHeight="1" x14ac:dyDescent="0.25">
      <c r="A1803" t="s">
        <v>3754</v>
      </c>
      <c r="B1803" t="str">
        <f t="shared" si="117"/>
        <v>32</v>
      </c>
      <c r="C1803" t="str">
        <f t="shared" si="118"/>
        <v>L00</v>
      </c>
      <c r="D1803" t="str">
        <f t="shared" si="119"/>
        <v>B48</v>
      </c>
      <c r="E1803" s="161" t="s">
        <v>3755</v>
      </c>
      <c r="F1803" t="s">
        <v>17168</v>
      </c>
      <c r="G1803" t="s">
        <v>3756</v>
      </c>
      <c r="H1803" s="209">
        <v>32</v>
      </c>
      <c r="I1803" s="209" t="s">
        <v>2258</v>
      </c>
      <c r="J1803" s="209" t="s">
        <v>3757</v>
      </c>
      <c r="K1803" s="209">
        <v>318122</v>
      </c>
      <c r="L1803" s="209">
        <v>210100</v>
      </c>
      <c r="M1803" s="209">
        <v>404</v>
      </c>
      <c r="N1803" s="209">
        <v>3019</v>
      </c>
      <c r="O1803" s="209">
        <v>4001</v>
      </c>
      <c r="P1803" s="376">
        <v>41479</v>
      </c>
      <c r="Q1803" s="248"/>
      <c r="R1803" s="251"/>
      <c r="S1803" s="248"/>
      <c r="T1803" s="248" t="s">
        <v>16014</v>
      </c>
      <c r="U1803" s="248" t="s">
        <v>16270</v>
      </c>
    </row>
    <row r="1804" spans="1:21" s="1" customFormat="1" ht="23.25" customHeight="1" x14ac:dyDescent="0.25">
      <c r="A1804" t="s">
        <v>3793</v>
      </c>
      <c r="B1804" t="str">
        <f t="shared" si="117"/>
        <v>32</v>
      </c>
      <c r="C1804" t="str">
        <f t="shared" si="118"/>
        <v>L00</v>
      </c>
      <c r="D1804" t="str">
        <f t="shared" si="119"/>
        <v>B58</v>
      </c>
      <c r="E1804" s="161" t="s">
        <v>3794</v>
      </c>
      <c r="F1804" t="s">
        <v>17168</v>
      </c>
      <c r="G1804" t="s">
        <v>3795</v>
      </c>
      <c r="H1804" s="209">
        <v>32</v>
      </c>
      <c r="I1804" s="209" t="s">
        <v>2258</v>
      </c>
      <c r="J1804" s="209" t="s">
        <v>3796</v>
      </c>
      <c r="K1804" s="209">
        <v>318122</v>
      </c>
      <c r="L1804" s="209">
        <v>210100</v>
      </c>
      <c r="M1804" s="209">
        <v>404</v>
      </c>
      <c r="N1804" s="209">
        <v>3019</v>
      </c>
      <c r="O1804" s="209">
        <v>4001</v>
      </c>
      <c r="P1804" s="376">
        <v>41480</v>
      </c>
      <c r="Q1804" s="248"/>
      <c r="R1804" s="251"/>
      <c r="S1804" s="248"/>
      <c r="T1804" s="248" t="s">
        <v>16014</v>
      </c>
      <c r="U1804" s="248" t="s">
        <v>16270</v>
      </c>
    </row>
    <row r="1805" spans="1:21" s="1" customFormat="1" ht="23.25" customHeight="1" x14ac:dyDescent="0.25">
      <c r="A1805" t="s">
        <v>3769</v>
      </c>
      <c r="B1805" t="str">
        <f t="shared" si="117"/>
        <v>32</v>
      </c>
      <c r="C1805" t="str">
        <f t="shared" si="118"/>
        <v>L00</v>
      </c>
      <c r="D1805" t="str">
        <f t="shared" si="119"/>
        <v>B52</v>
      </c>
      <c r="E1805" s="161" t="s">
        <v>3770</v>
      </c>
      <c r="F1805" t="s">
        <v>17168</v>
      </c>
      <c r="G1805" t="s">
        <v>3771</v>
      </c>
      <c r="H1805" s="209">
        <v>32</v>
      </c>
      <c r="I1805" s="209" t="s">
        <v>2258</v>
      </c>
      <c r="J1805" s="209" t="s">
        <v>3772</v>
      </c>
      <c r="K1805" s="209">
        <v>318122</v>
      </c>
      <c r="L1805" s="209">
        <v>210100</v>
      </c>
      <c r="M1805" s="209">
        <v>404</v>
      </c>
      <c r="N1805" s="209">
        <v>3019</v>
      </c>
      <c r="O1805" s="209">
        <v>4001</v>
      </c>
      <c r="P1805" s="376">
        <v>41481</v>
      </c>
      <c r="Q1805" s="248"/>
      <c r="R1805" s="251"/>
      <c r="S1805" s="248"/>
      <c r="T1805" s="248" t="s">
        <v>16014</v>
      </c>
      <c r="U1805" s="248" t="s">
        <v>16270</v>
      </c>
    </row>
    <row r="1806" spans="1:21" s="1" customFormat="1" ht="23.25" customHeight="1" x14ac:dyDescent="0.25">
      <c r="A1806" t="s">
        <v>3773</v>
      </c>
      <c r="B1806" t="str">
        <f t="shared" si="117"/>
        <v>32</v>
      </c>
      <c r="C1806" t="str">
        <f t="shared" si="118"/>
        <v>L00</v>
      </c>
      <c r="D1806" t="str">
        <f t="shared" si="119"/>
        <v>B53</v>
      </c>
      <c r="E1806" s="161" t="s">
        <v>3774</v>
      </c>
      <c r="F1806" t="s">
        <v>17168</v>
      </c>
      <c r="G1806" t="s">
        <v>3775</v>
      </c>
      <c r="H1806" s="209">
        <v>32</v>
      </c>
      <c r="I1806" s="209" t="s">
        <v>2258</v>
      </c>
      <c r="J1806" s="209" t="s">
        <v>3776</v>
      </c>
      <c r="K1806" s="209">
        <v>318122</v>
      </c>
      <c r="L1806" s="209">
        <v>210100</v>
      </c>
      <c r="M1806" s="209">
        <v>404</v>
      </c>
      <c r="N1806" s="209">
        <v>3019</v>
      </c>
      <c r="O1806" s="209">
        <v>4001</v>
      </c>
      <c r="P1806" s="376">
        <v>41482</v>
      </c>
      <c r="Q1806" s="248"/>
      <c r="R1806" s="251"/>
      <c r="S1806" s="248"/>
      <c r="T1806" s="248" t="s">
        <v>16014</v>
      </c>
      <c r="U1806" s="248" t="s">
        <v>16270</v>
      </c>
    </row>
    <row r="1807" spans="1:21" s="1" customFormat="1" ht="23.25" customHeight="1" x14ac:dyDescent="0.25">
      <c r="A1807" t="s">
        <v>3813</v>
      </c>
      <c r="B1807" t="str">
        <f t="shared" si="117"/>
        <v>32</v>
      </c>
      <c r="C1807" t="str">
        <f t="shared" si="118"/>
        <v>L00</v>
      </c>
      <c r="D1807" t="str">
        <f t="shared" si="119"/>
        <v>B63</v>
      </c>
      <c r="E1807" s="161" t="s">
        <v>3814</v>
      </c>
      <c r="F1807" t="s">
        <v>17168</v>
      </c>
      <c r="G1807" t="s">
        <v>3815</v>
      </c>
      <c r="H1807" s="209">
        <v>32</v>
      </c>
      <c r="I1807" s="209" t="s">
        <v>2258</v>
      </c>
      <c r="J1807" s="209" t="s">
        <v>3816</v>
      </c>
      <c r="K1807" s="209">
        <v>318122</v>
      </c>
      <c r="L1807" s="209">
        <v>210100</v>
      </c>
      <c r="M1807" s="209">
        <v>404</v>
      </c>
      <c r="N1807" s="209">
        <v>3019</v>
      </c>
      <c r="O1807" s="209">
        <v>4001</v>
      </c>
      <c r="P1807" s="376">
        <v>41483</v>
      </c>
      <c r="Q1807" s="248"/>
      <c r="R1807" s="251"/>
      <c r="S1807" s="248"/>
      <c r="T1807" s="248" t="s">
        <v>16014</v>
      </c>
      <c r="U1807" s="248" t="s">
        <v>16270</v>
      </c>
    </row>
    <row r="1808" spans="1:21" s="1" customFormat="1" ht="23.25" customHeight="1" x14ac:dyDescent="0.25">
      <c r="A1808" t="s">
        <v>3829</v>
      </c>
      <c r="B1808" t="str">
        <f t="shared" si="117"/>
        <v>32</v>
      </c>
      <c r="C1808" t="str">
        <f t="shared" si="118"/>
        <v>L00</v>
      </c>
      <c r="D1808" t="str">
        <f t="shared" si="119"/>
        <v>B67</v>
      </c>
      <c r="E1808" s="161" t="s">
        <v>3830</v>
      </c>
      <c r="F1808" t="s">
        <v>17168</v>
      </c>
      <c r="G1808" t="s">
        <v>3831</v>
      </c>
      <c r="H1808" s="209">
        <v>32</v>
      </c>
      <c r="I1808" s="209" t="s">
        <v>2258</v>
      </c>
      <c r="J1808" s="209" t="s">
        <v>3832</v>
      </c>
      <c r="K1808" s="209">
        <v>318122</v>
      </c>
      <c r="L1808" s="209">
        <v>210100</v>
      </c>
      <c r="M1808" s="209">
        <v>404</v>
      </c>
      <c r="N1808" s="209">
        <v>3019</v>
      </c>
      <c r="O1808" s="209">
        <v>4001</v>
      </c>
      <c r="P1808" s="376">
        <v>41484</v>
      </c>
      <c r="Q1808" s="248"/>
      <c r="R1808" s="251"/>
      <c r="S1808" s="248"/>
      <c r="T1808" s="248" t="s">
        <v>16014</v>
      </c>
      <c r="U1808" s="248" t="s">
        <v>16270</v>
      </c>
    </row>
    <row r="1809" spans="1:21" s="1" customFormat="1" ht="23.25" customHeight="1" x14ac:dyDescent="0.25">
      <c r="A1809" t="s">
        <v>3777</v>
      </c>
      <c r="B1809" t="str">
        <f t="shared" si="117"/>
        <v>32</v>
      </c>
      <c r="C1809" t="str">
        <f t="shared" si="118"/>
        <v>L00</v>
      </c>
      <c r="D1809" t="str">
        <f t="shared" si="119"/>
        <v>B54</v>
      </c>
      <c r="E1809" s="161" t="s">
        <v>3778</v>
      </c>
      <c r="F1809" t="s">
        <v>17168</v>
      </c>
      <c r="G1809" t="s">
        <v>3779</v>
      </c>
      <c r="H1809" s="209">
        <v>32</v>
      </c>
      <c r="I1809" s="209" t="s">
        <v>2258</v>
      </c>
      <c r="J1809" s="209" t="s">
        <v>3780</v>
      </c>
      <c r="K1809" s="209">
        <v>318122</v>
      </c>
      <c r="L1809" s="209">
        <v>210100</v>
      </c>
      <c r="M1809" s="209">
        <v>404</v>
      </c>
      <c r="N1809" s="209">
        <v>3019</v>
      </c>
      <c r="O1809" s="209">
        <v>4001</v>
      </c>
      <c r="P1809" s="376">
        <v>41485</v>
      </c>
      <c r="Q1809" s="248"/>
      <c r="R1809" s="251"/>
      <c r="S1809" s="248"/>
      <c r="T1809" s="248" t="s">
        <v>16014</v>
      </c>
      <c r="U1809" s="248" t="s">
        <v>16270</v>
      </c>
    </row>
    <row r="1810" spans="1:21" s="1" customFormat="1" ht="23.25" customHeight="1" x14ac:dyDescent="0.25">
      <c r="A1810" t="s">
        <v>4315</v>
      </c>
      <c r="B1810" t="str">
        <f t="shared" si="117"/>
        <v>32</v>
      </c>
      <c r="C1810" t="str">
        <f t="shared" si="118"/>
        <v>L00</v>
      </c>
      <c r="D1810" t="str">
        <f t="shared" si="119"/>
        <v>C97</v>
      </c>
      <c r="E1810" s="161" t="s">
        <v>4316</v>
      </c>
      <c r="F1810" t="s">
        <v>17168</v>
      </c>
      <c r="G1810" t="s">
        <v>4317</v>
      </c>
      <c r="H1810" s="209">
        <v>32</v>
      </c>
      <c r="I1810" s="209" t="s">
        <v>2258</v>
      </c>
      <c r="J1810" s="209" t="s">
        <v>4318</v>
      </c>
      <c r="K1810" s="209">
        <v>318122</v>
      </c>
      <c r="L1810" s="209">
        <v>210100</v>
      </c>
      <c r="M1810" s="209">
        <v>404</v>
      </c>
      <c r="N1810" s="209">
        <v>3019</v>
      </c>
      <c r="O1810" s="209">
        <v>4001</v>
      </c>
      <c r="P1810" s="376">
        <v>41486</v>
      </c>
      <c r="Q1810" s="248"/>
      <c r="R1810" s="251"/>
      <c r="S1810" s="248"/>
      <c r="T1810" s="248" t="s">
        <v>16014</v>
      </c>
      <c r="U1810" s="248" t="s">
        <v>16270</v>
      </c>
    </row>
    <row r="1811" spans="1:21" s="1" customFormat="1" ht="23.25" customHeight="1" x14ac:dyDescent="0.25">
      <c r="A1811" t="s">
        <v>3817</v>
      </c>
      <c r="B1811" t="str">
        <f t="shared" si="117"/>
        <v>32</v>
      </c>
      <c r="C1811" t="str">
        <f t="shared" si="118"/>
        <v>L00</v>
      </c>
      <c r="D1811" t="str">
        <f t="shared" si="119"/>
        <v>B64</v>
      </c>
      <c r="E1811" s="161" t="s">
        <v>3818</v>
      </c>
      <c r="F1811" t="s">
        <v>17168</v>
      </c>
      <c r="G1811" t="s">
        <v>3819</v>
      </c>
      <c r="H1811" s="209">
        <v>32</v>
      </c>
      <c r="I1811" s="209" t="s">
        <v>2258</v>
      </c>
      <c r="J1811" s="209" t="s">
        <v>3820</v>
      </c>
      <c r="K1811" s="209">
        <v>318122</v>
      </c>
      <c r="L1811" s="209">
        <v>210100</v>
      </c>
      <c r="M1811" s="209">
        <v>404</v>
      </c>
      <c r="N1811" s="209">
        <v>3019</v>
      </c>
      <c r="O1811" s="209">
        <v>4001</v>
      </c>
      <c r="P1811" s="376">
        <v>41487</v>
      </c>
      <c r="Q1811" s="248"/>
      <c r="R1811" s="251"/>
      <c r="S1811" s="248"/>
      <c r="T1811" s="248" t="s">
        <v>16014</v>
      </c>
      <c r="U1811" s="248" t="s">
        <v>16270</v>
      </c>
    </row>
    <row r="1812" spans="1:21" s="1" customFormat="1" ht="23.25" customHeight="1" x14ac:dyDescent="0.25">
      <c r="A1812" t="s">
        <v>3789</v>
      </c>
      <c r="B1812" t="str">
        <f t="shared" si="117"/>
        <v>32</v>
      </c>
      <c r="C1812" t="str">
        <f t="shared" si="118"/>
        <v>L00</v>
      </c>
      <c r="D1812" t="str">
        <f t="shared" si="119"/>
        <v>B57</v>
      </c>
      <c r="E1812" s="161" t="s">
        <v>3790</v>
      </c>
      <c r="F1812" t="s">
        <v>17168</v>
      </c>
      <c r="G1812" t="s">
        <v>3791</v>
      </c>
      <c r="H1812" s="209">
        <v>32</v>
      </c>
      <c r="I1812" s="209" t="s">
        <v>2258</v>
      </c>
      <c r="J1812" s="209" t="s">
        <v>3792</v>
      </c>
      <c r="K1812" s="209">
        <v>318122</v>
      </c>
      <c r="L1812" s="209">
        <v>210100</v>
      </c>
      <c r="M1812" s="209">
        <v>404</v>
      </c>
      <c r="N1812" s="209">
        <v>3019</v>
      </c>
      <c r="O1812" s="209">
        <v>4001</v>
      </c>
      <c r="P1812" s="376">
        <v>41488</v>
      </c>
      <c r="Q1812" s="248"/>
      <c r="R1812" s="251"/>
      <c r="S1812" s="248"/>
      <c r="T1812" s="248" t="s">
        <v>16014</v>
      </c>
      <c r="U1812" s="248" t="s">
        <v>16270</v>
      </c>
    </row>
    <row r="1813" spans="1:21" s="1" customFormat="1" ht="23.25" customHeight="1" x14ac:dyDescent="0.25">
      <c r="A1813" t="s">
        <v>3848</v>
      </c>
      <c r="B1813" t="str">
        <f t="shared" si="117"/>
        <v>32</v>
      </c>
      <c r="C1813" t="str">
        <f t="shared" si="118"/>
        <v>L00</v>
      </c>
      <c r="D1813" t="str">
        <f t="shared" si="119"/>
        <v>B72</v>
      </c>
      <c r="E1813" s="161" t="s">
        <v>3849</v>
      </c>
      <c r="F1813" t="s">
        <v>17168</v>
      </c>
      <c r="G1813" t="s">
        <v>3850</v>
      </c>
      <c r="H1813" s="209">
        <v>32</v>
      </c>
      <c r="I1813" s="209" t="s">
        <v>2258</v>
      </c>
      <c r="J1813" s="209" t="s">
        <v>3851</v>
      </c>
      <c r="K1813" s="209">
        <v>318122</v>
      </c>
      <c r="L1813" s="209">
        <v>210100</v>
      </c>
      <c r="M1813" s="209">
        <v>404</v>
      </c>
      <c r="N1813" s="209">
        <v>3019</v>
      </c>
      <c r="O1813" s="209">
        <v>4001</v>
      </c>
      <c r="P1813" s="376">
        <v>41489</v>
      </c>
      <c r="Q1813" s="248"/>
      <c r="R1813" s="251"/>
      <c r="S1813" s="248"/>
      <c r="T1813" s="248" t="s">
        <v>16014</v>
      </c>
      <c r="U1813" s="248" t="s">
        <v>16270</v>
      </c>
    </row>
    <row r="1814" spans="1:21" s="1" customFormat="1" ht="23.25" customHeight="1" x14ac:dyDescent="0.25">
      <c r="A1814" t="s">
        <v>4043</v>
      </c>
      <c r="B1814" t="str">
        <f t="shared" si="117"/>
        <v>32</v>
      </c>
      <c r="C1814" t="str">
        <f t="shared" si="118"/>
        <v>L00</v>
      </c>
      <c r="D1814" t="str">
        <f t="shared" si="119"/>
        <v>C22</v>
      </c>
      <c r="E1814" s="161" t="s">
        <v>4044</v>
      </c>
      <c r="F1814" t="s">
        <v>17168</v>
      </c>
      <c r="G1814" t="s">
        <v>4045</v>
      </c>
      <c r="H1814" s="209">
        <v>32</v>
      </c>
      <c r="I1814" s="209" t="s">
        <v>2258</v>
      </c>
      <c r="J1814" s="209" t="s">
        <v>4046</v>
      </c>
      <c r="K1814" s="209">
        <v>318122</v>
      </c>
      <c r="L1814" s="209">
        <v>210100</v>
      </c>
      <c r="M1814" s="209">
        <v>404</v>
      </c>
      <c r="N1814" s="209">
        <v>3019</v>
      </c>
      <c r="O1814" s="209">
        <v>4001</v>
      </c>
      <c r="P1814" s="376">
        <v>41490</v>
      </c>
      <c r="Q1814" s="248"/>
      <c r="R1814" s="251"/>
      <c r="S1814" s="248"/>
      <c r="T1814" s="248" t="s">
        <v>16014</v>
      </c>
      <c r="U1814" s="248" t="s">
        <v>16270</v>
      </c>
    </row>
    <row r="1815" spans="1:21" s="1" customFormat="1" ht="23.25" customHeight="1" x14ac:dyDescent="0.25">
      <c r="A1815" t="s">
        <v>3884</v>
      </c>
      <c r="B1815" t="str">
        <f t="shared" si="117"/>
        <v>32</v>
      </c>
      <c r="C1815" t="str">
        <f t="shared" si="118"/>
        <v>L00</v>
      </c>
      <c r="D1815" t="str">
        <f t="shared" si="119"/>
        <v>B81</v>
      </c>
      <c r="E1815" s="161" t="s">
        <v>3885</v>
      </c>
      <c r="F1815" t="s">
        <v>17168</v>
      </c>
      <c r="G1815" t="s">
        <v>3886</v>
      </c>
      <c r="H1815" s="209">
        <v>32</v>
      </c>
      <c r="I1815" s="209" t="s">
        <v>2258</v>
      </c>
      <c r="J1815" s="209" t="s">
        <v>3887</v>
      </c>
      <c r="K1815" s="209">
        <v>318122</v>
      </c>
      <c r="L1815" s="209">
        <v>210100</v>
      </c>
      <c r="M1815" s="209">
        <v>404</v>
      </c>
      <c r="N1815" s="209">
        <v>3019</v>
      </c>
      <c r="O1815" s="209">
        <v>4001</v>
      </c>
      <c r="P1815" s="376">
        <v>41491</v>
      </c>
      <c r="Q1815" s="248"/>
      <c r="R1815" s="251"/>
      <c r="S1815" s="248"/>
      <c r="T1815" s="248" t="s">
        <v>16014</v>
      </c>
      <c r="U1815" s="248" t="s">
        <v>16270</v>
      </c>
    </row>
    <row r="1816" spans="1:21" s="1" customFormat="1" ht="23.25" customHeight="1" x14ac:dyDescent="0.25">
      <c r="A1816" t="s">
        <v>3888</v>
      </c>
      <c r="B1816" t="str">
        <f t="shared" si="117"/>
        <v>32</v>
      </c>
      <c r="C1816" t="str">
        <f t="shared" si="118"/>
        <v>L00</v>
      </c>
      <c r="D1816" t="str">
        <f t="shared" si="119"/>
        <v>B82</v>
      </c>
      <c r="E1816" s="161" t="s">
        <v>3889</v>
      </c>
      <c r="F1816" t="s">
        <v>17168</v>
      </c>
      <c r="G1816" t="s">
        <v>3890</v>
      </c>
      <c r="H1816" s="209">
        <v>32</v>
      </c>
      <c r="I1816" s="209" t="s">
        <v>2258</v>
      </c>
      <c r="J1816" s="209" t="s">
        <v>3891</v>
      </c>
      <c r="K1816" s="209">
        <v>318122</v>
      </c>
      <c r="L1816" s="209">
        <v>210100</v>
      </c>
      <c r="M1816" s="209">
        <v>404</v>
      </c>
      <c r="N1816" s="209">
        <v>3019</v>
      </c>
      <c r="O1816" s="209">
        <v>4001</v>
      </c>
      <c r="P1816" s="376">
        <v>41492</v>
      </c>
      <c r="Q1816" s="248"/>
      <c r="R1816" s="251"/>
      <c r="S1816" s="248"/>
      <c r="T1816" s="248" t="s">
        <v>16014</v>
      </c>
      <c r="U1816" s="248" t="s">
        <v>16270</v>
      </c>
    </row>
    <row r="1817" spans="1:21" s="1" customFormat="1" ht="23.25" customHeight="1" x14ac:dyDescent="0.25">
      <c r="A1817" t="s">
        <v>4762</v>
      </c>
      <c r="B1817" t="str">
        <f t="shared" si="117"/>
        <v>32</v>
      </c>
      <c r="C1817" t="str">
        <f t="shared" si="118"/>
        <v>L00</v>
      </c>
      <c r="D1817" t="str">
        <f t="shared" si="119"/>
        <v>E15</v>
      </c>
      <c r="E1817" s="161" t="s">
        <v>4763</v>
      </c>
      <c r="F1817" t="s">
        <v>17168</v>
      </c>
      <c r="G1817" t="s">
        <v>4764</v>
      </c>
      <c r="H1817" s="209">
        <v>32</v>
      </c>
      <c r="I1817" s="209" t="s">
        <v>2258</v>
      </c>
      <c r="J1817" s="209" t="s">
        <v>4765</v>
      </c>
      <c r="K1817" s="209">
        <v>318122</v>
      </c>
      <c r="L1817" s="209">
        <v>210100</v>
      </c>
      <c r="M1817" s="209">
        <v>404</v>
      </c>
      <c r="N1817" s="209">
        <v>3019</v>
      </c>
      <c r="O1817" s="209">
        <v>4001</v>
      </c>
      <c r="P1817" s="376">
        <v>41493</v>
      </c>
      <c r="Q1817" s="248"/>
      <c r="R1817" s="251"/>
      <c r="S1817" s="248"/>
      <c r="T1817" s="248" t="s">
        <v>16014</v>
      </c>
      <c r="U1817" s="248" t="s">
        <v>16270</v>
      </c>
    </row>
    <row r="1818" spans="1:21" s="1" customFormat="1" ht="23.25" customHeight="1" x14ac:dyDescent="0.25">
      <c r="A1818" t="s">
        <v>3896</v>
      </c>
      <c r="B1818" t="str">
        <f t="shared" si="117"/>
        <v>32</v>
      </c>
      <c r="C1818" t="str">
        <f t="shared" si="118"/>
        <v>L00</v>
      </c>
      <c r="D1818" t="str">
        <f t="shared" si="119"/>
        <v>B84</v>
      </c>
      <c r="E1818" s="161" t="s">
        <v>3897</v>
      </c>
      <c r="F1818" t="s">
        <v>17168</v>
      </c>
      <c r="G1818" t="s">
        <v>3898</v>
      </c>
      <c r="H1818" s="209">
        <v>32</v>
      </c>
      <c r="I1818" s="209" t="s">
        <v>2258</v>
      </c>
      <c r="J1818" s="209" t="s">
        <v>3899</v>
      </c>
      <c r="K1818" s="209">
        <v>318122</v>
      </c>
      <c r="L1818" s="209">
        <v>210100</v>
      </c>
      <c r="M1818" s="209">
        <v>404</v>
      </c>
      <c r="N1818" s="209">
        <v>3019</v>
      </c>
      <c r="O1818" s="209">
        <v>4001</v>
      </c>
      <c r="P1818" s="376">
        <v>41494</v>
      </c>
      <c r="Q1818" s="248"/>
      <c r="R1818" s="251"/>
      <c r="S1818" s="248"/>
      <c r="T1818" s="248" t="s">
        <v>16014</v>
      </c>
      <c r="U1818" s="248" t="s">
        <v>16270</v>
      </c>
    </row>
    <row r="1819" spans="1:21" s="1" customFormat="1" ht="23.25" customHeight="1" x14ac:dyDescent="0.25">
      <c r="A1819" t="s">
        <v>3944</v>
      </c>
      <c r="B1819" t="str">
        <f t="shared" si="117"/>
        <v>32</v>
      </c>
      <c r="C1819" t="str">
        <f t="shared" si="118"/>
        <v>L00</v>
      </c>
      <c r="D1819" t="str">
        <f t="shared" si="119"/>
        <v>B96</v>
      </c>
      <c r="E1819" s="161" t="s">
        <v>3945</v>
      </c>
      <c r="F1819" t="s">
        <v>17168</v>
      </c>
      <c r="G1819" t="s">
        <v>3946</v>
      </c>
      <c r="H1819" s="209">
        <v>32</v>
      </c>
      <c r="I1819" s="209" t="s">
        <v>2258</v>
      </c>
      <c r="J1819" s="209" t="s">
        <v>3947</v>
      </c>
      <c r="K1819" s="209">
        <v>318122</v>
      </c>
      <c r="L1819" s="209">
        <v>210100</v>
      </c>
      <c r="M1819" s="209">
        <v>404</v>
      </c>
      <c r="N1819" s="209">
        <v>3019</v>
      </c>
      <c r="O1819" s="209">
        <v>4001</v>
      </c>
      <c r="P1819" s="376">
        <v>41495</v>
      </c>
      <c r="Q1819" s="248"/>
      <c r="R1819" s="251"/>
      <c r="S1819" s="248"/>
      <c r="T1819" s="248" t="s">
        <v>16014</v>
      </c>
      <c r="U1819" s="248" t="s">
        <v>16270</v>
      </c>
    </row>
    <row r="1820" spans="1:21" s="1" customFormat="1" ht="23.25" customHeight="1" x14ac:dyDescent="0.25">
      <c r="A1820" t="s">
        <v>4039</v>
      </c>
      <c r="B1820" t="str">
        <f t="shared" si="117"/>
        <v>32</v>
      </c>
      <c r="C1820" t="str">
        <f t="shared" si="118"/>
        <v>L00</v>
      </c>
      <c r="D1820" t="str">
        <f t="shared" si="119"/>
        <v>C21</v>
      </c>
      <c r="E1820" s="161" t="s">
        <v>4040</v>
      </c>
      <c r="F1820" t="s">
        <v>17168</v>
      </c>
      <c r="G1820" t="s">
        <v>4041</v>
      </c>
      <c r="H1820" s="209">
        <v>32</v>
      </c>
      <c r="I1820" s="209" t="s">
        <v>2258</v>
      </c>
      <c r="J1820" s="209" t="s">
        <v>4042</v>
      </c>
      <c r="K1820" s="209">
        <v>318122</v>
      </c>
      <c r="L1820" s="209">
        <v>210100</v>
      </c>
      <c r="M1820" s="209">
        <v>404</v>
      </c>
      <c r="N1820" s="209">
        <v>3019</v>
      </c>
      <c r="O1820" s="209">
        <v>4001</v>
      </c>
      <c r="P1820" s="376">
        <v>41496</v>
      </c>
      <c r="Q1820" s="248"/>
      <c r="R1820" s="251"/>
      <c r="S1820" s="248"/>
      <c r="T1820" s="248" t="s">
        <v>16014</v>
      </c>
      <c r="U1820" s="248" t="s">
        <v>16270</v>
      </c>
    </row>
    <row r="1821" spans="1:21" s="1" customFormat="1" ht="23.25" customHeight="1" x14ac:dyDescent="0.25">
      <c r="A1821" t="s">
        <v>3932</v>
      </c>
      <c r="B1821" t="str">
        <f t="shared" si="117"/>
        <v>32</v>
      </c>
      <c r="C1821" t="str">
        <f t="shared" si="118"/>
        <v>L00</v>
      </c>
      <c r="D1821" t="str">
        <f t="shared" si="119"/>
        <v>B93</v>
      </c>
      <c r="E1821" s="161" t="s">
        <v>3933</v>
      </c>
      <c r="F1821" t="s">
        <v>17168</v>
      </c>
      <c r="G1821" t="s">
        <v>3934</v>
      </c>
      <c r="H1821" s="209">
        <v>32</v>
      </c>
      <c r="I1821" s="209" t="s">
        <v>2258</v>
      </c>
      <c r="J1821" s="209" t="s">
        <v>3935</v>
      </c>
      <c r="K1821" s="209">
        <v>318122</v>
      </c>
      <c r="L1821" s="209">
        <v>210100</v>
      </c>
      <c r="M1821" s="209">
        <v>404</v>
      </c>
      <c r="N1821" s="209">
        <v>3019</v>
      </c>
      <c r="O1821" s="209">
        <v>4001</v>
      </c>
      <c r="P1821" s="376">
        <v>41497</v>
      </c>
      <c r="Q1821" s="248"/>
      <c r="R1821" s="251"/>
      <c r="S1821" s="248"/>
      <c r="T1821" s="248" t="s">
        <v>16014</v>
      </c>
      <c r="U1821" s="248" t="s">
        <v>16270</v>
      </c>
    </row>
    <row r="1822" spans="1:21" s="1" customFormat="1" ht="23.25" customHeight="1" x14ac:dyDescent="0.25">
      <c r="A1822" t="s">
        <v>3940</v>
      </c>
      <c r="B1822" t="str">
        <f t="shared" si="117"/>
        <v>32</v>
      </c>
      <c r="C1822" t="str">
        <f t="shared" si="118"/>
        <v>L00</v>
      </c>
      <c r="D1822" t="str">
        <f t="shared" si="119"/>
        <v>B95</v>
      </c>
      <c r="E1822" s="161" t="s">
        <v>3941</v>
      </c>
      <c r="F1822" t="s">
        <v>17168</v>
      </c>
      <c r="G1822" t="s">
        <v>3942</v>
      </c>
      <c r="H1822" s="209">
        <v>32</v>
      </c>
      <c r="I1822" s="209" t="s">
        <v>2258</v>
      </c>
      <c r="J1822" s="209" t="s">
        <v>3943</v>
      </c>
      <c r="K1822" s="209">
        <v>318122</v>
      </c>
      <c r="L1822" s="209">
        <v>210100</v>
      </c>
      <c r="M1822" s="209">
        <v>404</v>
      </c>
      <c r="N1822" s="209">
        <v>3019</v>
      </c>
      <c r="O1822" s="209">
        <v>4001</v>
      </c>
      <c r="P1822" s="376">
        <v>41498</v>
      </c>
      <c r="Q1822" s="248"/>
      <c r="R1822" s="251"/>
      <c r="S1822" s="248"/>
      <c r="T1822" s="248" t="s">
        <v>16014</v>
      </c>
      <c r="U1822" s="248" t="s">
        <v>16270</v>
      </c>
    </row>
    <row r="1823" spans="1:21" s="1" customFormat="1" ht="23.25" customHeight="1" x14ac:dyDescent="0.25">
      <c r="A1823" t="s">
        <v>3936</v>
      </c>
      <c r="B1823" t="str">
        <f t="shared" si="117"/>
        <v>32</v>
      </c>
      <c r="C1823" t="str">
        <f t="shared" si="118"/>
        <v>L00</v>
      </c>
      <c r="D1823" t="str">
        <f t="shared" si="119"/>
        <v>B94</v>
      </c>
      <c r="E1823" s="161" t="s">
        <v>3937</v>
      </c>
      <c r="F1823" t="s">
        <v>17168</v>
      </c>
      <c r="G1823" t="s">
        <v>3938</v>
      </c>
      <c r="H1823" s="209">
        <v>32</v>
      </c>
      <c r="I1823" s="209" t="s">
        <v>2258</v>
      </c>
      <c r="J1823" s="209" t="s">
        <v>3939</v>
      </c>
      <c r="K1823" s="209">
        <v>318122</v>
      </c>
      <c r="L1823" s="209">
        <v>210100</v>
      </c>
      <c r="M1823" s="209">
        <v>404</v>
      </c>
      <c r="N1823" s="209">
        <v>3019</v>
      </c>
      <c r="O1823" s="209">
        <v>4001</v>
      </c>
      <c r="P1823" s="376">
        <v>41499</v>
      </c>
      <c r="Q1823" s="248"/>
      <c r="R1823" s="251"/>
      <c r="S1823" s="248"/>
      <c r="T1823" s="248" t="s">
        <v>16014</v>
      </c>
      <c r="U1823" s="248" t="s">
        <v>16270</v>
      </c>
    </row>
    <row r="1824" spans="1:21" s="1" customFormat="1" ht="23.25" customHeight="1" x14ac:dyDescent="0.25">
      <c r="A1824" t="s">
        <v>3928</v>
      </c>
      <c r="B1824" t="str">
        <f t="shared" si="117"/>
        <v>32</v>
      </c>
      <c r="C1824" t="str">
        <f t="shared" si="118"/>
        <v>L00</v>
      </c>
      <c r="D1824" t="str">
        <f t="shared" si="119"/>
        <v>B92</v>
      </c>
      <c r="E1824" s="161" t="s">
        <v>3929</v>
      </c>
      <c r="F1824" t="s">
        <v>17168</v>
      </c>
      <c r="G1824" t="s">
        <v>3930</v>
      </c>
      <c r="H1824" s="209">
        <v>32</v>
      </c>
      <c r="I1824" s="209" t="s">
        <v>2258</v>
      </c>
      <c r="J1824" s="209" t="s">
        <v>3931</v>
      </c>
      <c r="K1824" s="209">
        <v>318122</v>
      </c>
      <c r="L1824" s="209">
        <v>210100</v>
      </c>
      <c r="M1824" s="209">
        <v>404</v>
      </c>
      <c r="N1824" s="209">
        <v>3019</v>
      </c>
      <c r="O1824" s="209">
        <v>4001</v>
      </c>
      <c r="P1824" s="376">
        <v>41500</v>
      </c>
      <c r="Q1824" s="248"/>
      <c r="R1824" s="251"/>
      <c r="S1824" s="248"/>
      <c r="T1824" s="248" t="s">
        <v>16014</v>
      </c>
      <c r="U1824" s="248" t="s">
        <v>16270</v>
      </c>
    </row>
    <row r="1825" spans="1:21" s="1" customFormat="1" ht="23.25" customHeight="1" x14ac:dyDescent="0.25">
      <c r="A1825" t="s">
        <v>4015</v>
      </c>
      <c r="B1825" t="str">
        <f t="shared" si="117"/>
        <v>32</v>
      </c>
      <c r="C1825" t="str">
        <f t="shared" si="118"/>
        <v>L00</v>
      </c>
      <c r="D1825" t="str">
        <f t="shared" si="119"/>
        <v>C15</v>
      </c>
      <c r="E1825" s="161" t="s">
        <v>4016</v>
      </c>
      <c r="F1825" t="s">
        <v>17168</v>
      </c>
      <c r="G1825" t="s">
        <v>4017</v>
      </c>
      <c r="H1825" s="209">
        <v>32</v>
      </c>
      <c r="I1825" s="209" t="s">
        <v>2258</v>
      </c>
      <c r="J1825" s="209" t="s">
        <v>4018</v>
      </c>
      <c r="K1825" s="209">
        <v>318122</v>
      </c>
      <c r="L1825" s="209">
        <v>210100</v>
      </c>
      <c r="M1825" s="209">
        <v>404</v>
      </c>
      <c r="N1825" s="209">
        <v>3019</v>
      </c>
      <c r="O1825" s="209">
        <v>4001</v>
      </c>
      <c r="P1825" s="376">
        <v>41501</v>
      </c>
      <c r="Q1825" s="248"/>
      <c r="R1825" s="251"/>
      <c r="S1825" s="248"/>
      <c r="T1825" s="248" t="s">
        <v>16014</v>
      </c>
      <c r="U1825" s="248" t="s">
        <v>16270</v>
      </c>
    </row>
    <row r="1826" spans="1:21" s="1" customFormat="1" ht="23.25" customHeight="1" x14ac:dyDescent="0.25">
      <c r="A1826" t="s">
        <v>4019</v>
      </c>
      <c r="B1826" t="str">
        <f t="shared" si="117"/>
        <v>32</v>
      </c>
      <c r="C1826" t="str">
        <f t="shared" si="118"/>
        <v>L00</v>
      </c>
      <c r="D1826" t="str">
        <f t="shared" si="119"/>
        <v>C16</v>
      </c>
      <c r="E1826" s="161" t="s">
        <v>4020</v>
      </c>
      <c r="F1826" t="s">
        <v>17168</v>
      </c>
      <c r="G1826" t="s">
        <v>4021</v>
      </c>
      <c r="H1826" s="209">
        <v>32</v>
      </c>
      <c r="I1826" s="209" t="s">
        <v>2258</v>
      </c>
      <c r="J1826" s="209" t="s">
        <v>4022</v>
      </c>
      <c r="K1826" s="209">
        <v>318122</v>
      </c>
      <c r="L1826" s="209">
        <v>210100</v>
      </c>
      <c r="M1826" s="209">
        <v>404</v>
      </c>
      <c r="N1826" s="209">
        <v>3019</v>
      </c>
      <c r="O1826" s="209">
        <v>4001</v>
      </c>
      <c r="P1826" s="376">
        <v>41502</v>
      </c>
      <c r="Q1826" s="248"/>
      <c r="R1826" s="251"/>
      <c r="S1826" s="248"/>
      <c r="T1826" s="248" t="s">
        <v>16014</v>
      </c>
      <c r="U1826" s="248" t="s">
        <v>16270</v>
      </c>
    </row>
    <row r="1827" spans="1:21" s="1" customFormat="1" ht="23.25" customHeight="1" x14ac:dyDescent="0.25">
      <c r="A1827" t="s">
        <v>4031</v>
      </c>
      <c r="B1827" t="str">
        <f t="shared" si="117"/>
        <v>32</v>
      </c>
      <c r="C1827" t="str">
        <f t="shared" si="118"/>
        <v>L00</v>
      </c>
      <c r="D1827" t="str">
        <f t="shared" si="119"/>
        <v>C19</v>
      </c>
      <c r="E1827" s="161" t="s">
        <v>4032</v>
      </c>
      <c r="F1827" t="s">
        <v>17168</v>
      </c>
      <c r="G1827" t="s">
        <v>4033</v>
      </c>
      <c r="H1827" s="209">
        <v>32</v>
      </c>
      <c r="I1827" s="209" t="s">
        <v>2258</v>
      </c>
      <c r="J1827" s="209" t="s">
        <v>4034</v>
      </c>
      <c r="K1827" s="209">
        <v>318122</v>
      </c>
      <c r="L1827" s="209">
        <v>210100</v>
      </c>
      <c r="M1827" s="209">
        <v>404</v>
      </c>
      <c r="N1827" s="209">
        <v>3019</v>
      </c>
      <c r="O1827" s="209">
        <v>4001</v>
      </c>
      <c r="P1827" s="376">
        <v>41503</v>
      </c>
      <c r="Q1827" s="248"/>
      <c r="R1827" s="251"/>
      <c r="S1827" s="248"/>
      <c r="T1827" s="248" t="s">
        <v>16014</v>
      </c>
      <c r="U1827" s="248" t="s">
        <v>16270</v>
      </c>
    </row>
    <row r="1828" spans="1:21" s="1" customFormat="1" ht="23.25" customHeight="1" x14ac:dyDescent="0.25">
      <c r="A1828" t="s">
        <v>4027</v>
      </c>
      <c r="B1828" t="str">
        <f t="shared" si="117"/>
        <v>32</v>
      </c>
      <c r="C1828" t="str">
        <f t="shared" si="118"/>
        <v>L00</v>
      </c>
      <c r="D1828" t="str">
        <f t="shared" si="119"/>
        <v>C18</v>
      </c>
      <c r="E1828" s="161" t="s">
        <v>4028</v>
      </c>
      <c r="F1828" t="s">
        <v>17168</v>
      </c>
      <c r="G1828" t="s">
        <v>4029</v>
      </c>
      <c r="H1828" s="209">
        <v>32</v>
      </c>
      <c r="I1828" s="209" t="s">
        <v>2258</v>
      </c>
      <c r="J1828" s="209" t="s">
        <v>4030</v>
      </c>
      <c r="K1828" s="209">
        <v>318122</v>
      </c>
      <c r="L1828" s="209">
        <v>210100</v>
      </c>
      <c r="M1828" s="209">
        <v>404</v>
      </c>
      <c r="N1828" s="209">
        <v>3019</v>
      </c>
      <c r="O1828" s="209">
        <v>4001</v>
      </c>
      <c r="P1828" s="376">
        <v>41504</v>
      </c>
      <c r="Q1828" s="248"/>
      <c r="R1828" s="251"/>
      <c r="S1828" s="248"/>
      <c r="T1828" s="248" t="s">
        <v>16014</v>
      </c>
      <c r="U1828" s="248" t="s">
        <v>16270</v>
      </c>
    </row>
    <row r="1829" spans="1:21" s="1" customFormat="1" ht="23.25" customHeight="1" x14ac:dyDescent="0.25">
      <c r="A1829" t="s">
        <v>4099</v>
      </c>
      <c r="B1829" t="str">
        <f t="shared" si="117"/>
        <v>32</v>
      </c>
      <c r="C1829" t="str">
        <f t="shared" si="118"/>
        <v>L00</v>
      </c>
      <c r="D1829" t="str">
        <f t="shared" si="119"/>
        <v>C37</v>
      </c>
      <c r="E1829" s="161" t="s">
        <v>4100</v>
      </c>
      <c r="F1829" t="s">
        <v>17168</v>
      </c>
      <c r="G1829" t="s">
        <v>4101</v>
      </c>
      <c r="H1829" s="209">
        <v>32</v>
      </c>
      <c r="I1829" s="209" t="s">
        <v>2258</v>
      </c>
      <c r="J1829" s="209" t="s">
        <v>4102</v>
      </c>
      <c r="K1829" s="209">
        <v>318122</v>
      </c>
      <c r="L1829" s="209">
        <v>210100</v>
      </c>
      <c r="M1829" s="209">
        <v>404</v>
      </c>
      <c r="N1829" s="209">
        <v>3019</v>
      </c>
      <c r="O1829" s="209">
        <v>4001</v>
      </c>
      <c r="P1829" s="376">
        <v>41505</v>
      </c>
      <c r="Q1829" s="248"/>
      <c r="R1829" s="251"/>
      <c r="S1829" s="248"/>
      <c r="T1829" s="248" t="s">
        <v>16014</v>
      </c>
      <c r="U1829" s="248" t="s">
        <v>16270</v>
      </c>
    </row>
    <row r="1830" spans="1:21" s="1" customFormat="1" ht="23.25" customHeight="1" x14ac:dyDescent="0.25">
      <c r="A1830" t="s">
        <v>4035</v>
      </c>
      <c r="B1830" t="str">
        <f t="shared" si="117"/>
        <v>32</v>
      </c>
      <c r="C1830" t="str">
        <f t="shared" si="118"/>
        <v>L00</v>
      </c>
      <c r="D1830" t="str">
        <f t="shared" si="119"/>
        <v>C20</v>
      </c>
      <c r="E1830" s="161" t="s">
        <v>4036</v>
      </c>
      <c r="F1830" t="s">
        <v>17168</v>
      </c>
      <c r="G1830" t="s">
        <v>4037</v>
      </c>
      <c r="H1830" s="209">
        <v>32</v>
      </c>
      <c r="I1830" s="209" t="s">
        <v>2258</v>
      </c>
      <c r="J1830" s="209" t="s">
        <v>4038</v>
      </c>
      <c r="K1830" s="209">
        <v>318122</v>
      </c>
      <c r="L1830" s="209">
        <v>210100</v>
      </c>
      <c r="M1830" s="209">
        <v>404</v>
      </c>
      <c r="N1830" s="209">
        <v>3019</v>
      </c>
      <c r="O1830" s="209">
        <v>4001</v>
      </c>
      <c r="P1830" s="376">
        <v>41506</v>
      </c>
      <c r="Q1830" s="248"/>
      <c r="R1830" s="251"/>
      <c r="S1830" s="248"/>
      <c r="T1830" s="248" t="s">
        <v>16014</v>
      </c>
      <c r="U1830" s="248" t="s">
        <v>16270</v>
      </c>
    </row>
    <row r="1831" spans="1:21" s="1" customFormat="1" ht="23.25" customHeight="1" x14ac:dyDescent="0.25">
      <c r="A1831" t="s">
        <v>4095</v>
      </c>
      <c r="B1831" t="str">
        <f t="shared" si="117"/>
        <v>32</v>
      </c>
      <c r="C1831" t="str">
        <f t="shared" si="118"/>
        <v>L00</v>
      </c>
      <c r="D1831" t="str">
        <f t="shared" si="119"/>
        <v>C36</v>
      </c>
      <c r="E1831" s="161" t="s">
        <v>4096</v>
      </c>
      <c r="F1831" t="s">
        <v>17168</v>
      </c>
      <c r="G1831" t="s">
        <v>4097</v>
      </c>
      <c r="H1831" s="209">
        <v>32</v>
      </c>
      <c r="I1831" s="209" t="s">
        <v>2258</v>
      </c>
      <c r="J1831" s="209" t="s">
        <v>4098</v>
      </c>
      <c r="K1831" s="209">
        <v>318122</v>
      </c>
      <c r="L1831" s="209">
        <v>210100</v>
      </c>
      <c r="M1831" s="209">
        <v>404</v>
      </c>
      <c r="N1831" s="209">
        <v>3019</v>
      </c>
      <c r="O1831" s="209">
        <v>4001</v>
      </c>
      <c r="P1831" s="376">
        <v>41507</v>
      </c>
      <c r="Q1831" s="248"/>
      <c r="R1831" s="251"/>
      <c r="S1831" s="248"/>
      <c r="T1831" s="248" t="s">
        <v>16014</v>
      </c>
      <c r="U1831" s="248" t="s">
        <v>16270</v>
      </c>
    </row>
    <row r="1832" spans="1:21" s="1" customFormat="1" ht="23.25" customHeight="1" x14ac:dyDescent="0.25">
      <c r="A1832" t="s">
        <v>4103</v>
      </c>
      <c r="B1832" t="str">
        <f t="shared" si="117"/>
        <v>32</v>
      </c>
      <c r="C1832" t="str">
        <f t="shared" si="118"/>
        <v>L00</v>
      </c>
      <c r="D1832" t="str">
        <f t="shared" si="119"/>
        <v>C38</v>
      </c>
      <c r="E1832" s="161" t="s">
        <v>4104</v>
      </c>
      <c r="F1832" t="s">
        <v>17168</v>
      </c>
      <c r="G1832" t="s">
        <v>4105</v>
      </c>
      <c r="H1832" s="209">
        <v>32</v>
      </c>
      <c r="I1832" s="209" t="s">
        <v>2258</v>
      </c>
      <c r="J1832" s="209" t="s">
        <v>4106</v>
      </c>
      <c r="K1832" s="209">
        <v>318122</v>
      </c>
      <c r="L1832" s="209">
        <v>210100</v>
      </c>
      <c r="M1832" s="209">
        <v>404</v>
      </c>
      <c r="N1832" s="209">
        <v>3019</v>
      </c>
      <c r="O1832" s="209">
        <v>4001</v>
      </c>
      <c r="P1832" s="376">
        <v>41508</v>
      </c>
      <c r="Q1832" s="248"/>
      <c r="R1832" s="251"/>
      <c r="S1832" s="248"/>
      <c r="T1832" s="248" t="s">
        <v>16014</v>
      </c>
      <c r="U1832" s="248" t="s">
        <v>16270</v>
      </c>
    </row>
    <row r="1833" spans="1:21" s="1" customFormat="1" ht="23.25" customHeight="1" x14ac:dyDescent="0.25">
      <c r="A1833" t="s">
        <v>4127</v>
      </c>
      <c r="B1833" t="str">
        <f t="shared" si="117"/>
        <v>32</v>
      </c>
      <c r="C1833" t="str">
        <f t="shared" si="118"/>
        <v>L00</v>
      </c>
      <c r="D1833" t="str">
        <f t="shared" si="119"/>
        <v>C44</v>
      </c>
      <c r="E1833" s="161" t="s">
        <v>4128</v>
      </c>
      <c r="F1833" t="s">
        <v>17168</v>
      </c>
      <c r="G1833" t="s">
        <v>4129</v>
      </c>
      <c r="H1833" s="209">
        <v>32</v>
      </c>
      <c r="I1833" s="209" t="s">
        <v>2258</v>
      </c>
      <c r="J1833" s="209" t="s">
        <v>4130</v>
      </c>
      <c r="K1833" s="209">
        <v>318122</v>
      </c>
      <c r="L1833" s="209">
        <v>210100</v>
      </c>
      <c r="M1833" s="209">
        <v>404</v>
      </c>
      <c r="N1833" s="209">
        <v>3019</v>
      </c>
      <c r="O1833" s="209">
        <v>4001</v>
      </c>
      <c r="P1833" s="376">
        <v>41509</v>
      </c>
      <c r="Q1833" s="248"/>
      <c r="R1833" s="251"/>
      <c r="S1833" s="248"/>
      <c r="T1833" s="248" t="s">
        <v>16014</v>
      </c>
      <c r="U1833" s="248" t="s">
        <v>16270</v>
      </c>
    </row>
    <row r="1834" spans="1:21" s="1" customFormat="1" ht="23.25" customHeight="1" x14ac:dyDescent="0.25">
      <c r="A1834" t="s">
        <v>4131</v>
      </c>
      <c r="B1834" t="str">
        <f t="shared" si="117"/>
        <v>32</v>
      </c>
      <c r="C1834" t="str">
        <f t="shared" si="118"/>
        <v>L00</v>
      </c>
      <c r="D1834" t="str">
        <f t="shared" si="119"/>
        <v>C45</v>
      </c>
      <c r="E1834" s="161" t="s">
        <v>4132</v>
      </c>
      <c r="F1834" t="s">
        <v>17168</v>
      </c>
      <c r="G1834" t="s">
        <v>4133</v>
      </c>
      <c r="H1834" s="209">
        <v>32</v>
      </c>
      <c r="I1834" s="209" t="s">
        <v>2258</v>
      </c>
      <c r="J1834" s="209" t="s">
        <v>4134</v>
      </c>
      <c r="K1834" s="209">
        <v>318122</v>
      </c>
      <c r="L1834" s="209">
        <v>210100</v>
      </c>
      <c r="M1834" s="209">
        <v>404</v>
      </c>
      <c r="N1834" s="209">
        <v>3019</v>
      </c>
      <c r="O1834" s="209">
        <v>4001</v>
      </c>
      <c r="P1834" s="376">
        <v>41510</v>
      </c>
      <c r="Q1834" s="248"/>
      <c r="R1834" s="251"/>
      <c r="S1834" s="248"/>
      <c r="T1834" s="248" t="s">
        <v>16014</v>
      </c>
      <c r="U1834" s="248" t="s">
        <v>16270</v>
      </c>
    </row>
    <row r="1835" spans="1:21" s="1" customFormat="1" ht="23.25" customHeight="1" x14ac:dyDescent="0.25">
      <c r="A1835" t="s">
        <v>4115</v>
      </c>
      <c r="B1835" t="str">
        <f t="shared" si="117"/>
        <v>32</v>
      </c>
      <c r="C1835" t="str">
        <f t="shared" si="118"/>
        <v>L00</v>
      </c>
      <c r="D1835" t="str">
        <f t="shared" si="119"/>
        <v>C41</v>
      </c>
      <c r="E1835" s="161" t="s">
        <v>4116</v>
      </c>
      <c r="F1835" t="s">
        <v>17168</v>
      </c>
      <c r="G1835" t="s">
        <v>4117</v>
      </c>
      <c r="H1835" s="209">
        <v>32</v>
      </c>
      <c r="I1835" s="209" t="s">
        <v>2258</v>
      </c>
      <c r="J1835" s="209" t="s">
        <v>4118</v>
      </c>
      <c r="K1835" s="209">
        <v>318122</v>
      </c>
      <c r="L1835" s="209">
        <v>210100</v>
      </c>
      <c r="M1835" s="209">
        <v>404</v>
      </c>
      <c r="N1835" s="209">
        <v>3019</v>
      </c>
      <c r="O1835" s="209">
        <v>4001</v>
      </c>
      <c r="P1835" s="376">
        <v>41511</v>
      </c>
      <c r="Q1835" s="248"/>
      <c r="R1835" s="251"/>
      <c r="S1835" s="248"/>
      <c r="T1835" s="248" t="s">
        <v>16014</v>
      </c>
      <c r="U1835" s="248" t="s">
        <v>16270</v>
      </c>
    </row>
    <row r="1836" spans="1:21" s="1" customFormat="1" ht="23.25" customHeight="1" x14ac:dyDescent="0.25">
      <c r="A1836" t="s">
        <v>4123</v>
      </c>
      <c r="B1836" t="str">
        <f t="shared" si="117"/>
        <v>32</v>
      </c>
      <c r="C1836" t="str">
        <f t="shared" si="118"/>
        <v>L00</v>
      </c>
      <c r="D1836" t="str">
        <f t="shared" si="119"/>
        <v>C43</v>
      </c>
      <c r="E1836" s="161" t="s">
        <v>4124</v>
      </c>
      <c r="F1836" t="s">
        <v>17168</v>
      </c>
      <c r="G1836" t="s">
        <v>4125</v>
      </c>
      <c r="H1836" s="209">
        <v>32</v>
      </c>
      <c r="I1836" s="209" t="s">
        <v>2258</v>
      </c>
      <c r="J1836" s="209" t="s">
        <v>4126</v>
      </c>
      <c r="K1836" s="209">
        <v>318122</v>
      </c>
      <c r="L1836" s="209">
        <v>210100</v>
      </c>
      <c r="M1836" s="209">
        <v>404</v>
      </c>
      <c r="N1836" s="209">
        <v>3019</v>
      </c>
      <c r="O1836" s="209">
        <v>4001</v>
      </c>
      <c r="P1836" s="376">
        <v>41512</v>
      </c>
      <c r="Q1836" s="248"/>
      <c r="R1836" s="251"/>
      <c r="S1836" s="248"/>
      <c r="T1836" s="248" t="s">
        <v>16014</v>
      </c>
      <c r="U1836" s="248" t="s">
        <v>16270</v>
      </c>
    </row>
    <row r="1837" spans="1:21" s="1" customFormat="1" ht="23.25" customHeight="1" x14ac:dyDescent="0.25">
      <c r="A1837" t="s">
        <v>4135</v>
      </c>
      <c r="B1837" t="str">
        <f t="shared" si="117"/>
        <v>32</v>
      </c>
      <c r="C1837" t="str">
        <f t="shared" si="118"/>
        <v>L00</v>
      </c>
      <c r="D1837" t="str">
        <f t="shared" si="119"/>
        <v>C46</v>
      </c>
      <c r="E1837" s="161" t="s">
        <v>4136</v>
      </c>
      <c r="F1837" t="s">
        <v>17168</v>
      </c>
      <c r="G1837" t="s">
        <v>4137</v>
      </c>
      <c r="H1837" s="209">
        <v>32</v>
      </c>
      <c r="I1837" s="209" t="s">
        <v>2258</v>
      </c>
      <c r="J1837" s="209" t="s">
        <v>4138</v>
      </c>
      <c r="K1837" s="209">
        <v>318122</v>
      </c>
      <c r="L1837" s="209">
        <v>210100</v>
      </c>
      <c r="M1837" s="209">
        <v>404</v>
      </c>
      <c r="N1837" s="209">
        <v>3019</v>
      </c>
      <c r="O1837" s="209">
        <v>4001</v>
      </c>
      <c r="P1837" s="376">
        <v>41513</v>
      </c>
      <c r="Q1837" s="248"/>
      <c r="R1837" s="251"/>
      <c r="S1837" s="248"/>
      <c r="T1837" s="248" t="s">
        <v>16014</v>
      </c>
      <c r="U1837" s="248" t="s">
        <v>16270</v>
      </c>
    </row>
    <row r="1838" spans="1:21" s="1" customFormat="1" ht="23.25" customHeight="1" x14ac:dyDescent="0.25">
      <c r="A1838" t="s">
        <v>4487</v>
      </c>
      <c r="B1838" t="str">
        <f t="shared" si="117"/>
        <v>32</v>
      </c>
      <c r="C1838" t="str">
        <f t="shared" si="118"/>
        <v>L00</v>
      </c>
      <c r="D1838" t="str">
        <f t="shared" si="119"/>
        <v>D43</v>
      </c>
      <c r="E1838" s="161" t="s">
        <v>4488</v>
      </c>
      <c r="F1838" t="s">
        <v>17168</v>
      </c>
      <c r="G1838" t="s">
        <v>4489</v>
      </c>
      <c r="H1838" s="209">
        <v>32</v>
      </c>
      <c r="I1838" s="209" t="s">
        <v>2258</v>
      </c>
      <c r="J1838" s="209" t="s">
        <v>4490</v>
      </c>
      <c r="K1838" s="209">
        <v>318122</v>
      </c>
      <c r="L1838" s="209">
        <v>210100</v>
      </c>
      <c r="M1838" s="209">
        <v>404</v>
      </c>
      <c r="N1838" s="209">
        <v>3019</v>
      </c>
      <c r="O1838" s="209">
        <v>4001</v>
      </c>
      <c r="P1838" s="376">
        <v>41514</v>
      </c>
      <c r="Q1838" s="248"/>
      <c r="R1838" s="251"/>
      <c r="S1838" s="248"/>
      <c r="T1838" s="248" t="s">
        <v>16014</v>
      </c>
      <c r="U1838" s="248" t="s">
        <v>16270</v>
      </c>
    </row>
    <row r="1839" spans="1:21" s="1" customFormat="1" ht="23.25" customHeight="1" x14ac:dyDescent="0.25">
      <c r="A1839" t="s">
        <v>4107</v>
      </c>
      <c r="B1839" t="str">
        <f t="shared" si="117"/>
        <v>32</v>
      </c>
      <c r="C1839" t="str">
        <f t="shared" si="118"/>
        <v>L00</v>
      </c>
      <c r="D1839" t="str">
        <f t="shared" si="119"/>
        <v>C39</v>
      </c>
      <c r="E1839" s="161" t="s">
        <v>4108</v>
      </c>
      <c r="F1839" t="s">
        <v>17168</v>
      </c>
      <c r="G1839" t="s">
        <v>4109</v>
      </c>
      <c r="H1839" s="209">
        <v>32</v>
      </c>
      <c r="I1839" s="209" t="s">
        <v>2258</v>
      </c>
      <c r="J1839" s="209" t="s">
        <v>4110</v>
      </c>
      <c r="K1839" s="209">
        <v>318122</v>
      </c>
      <c r="L1839" s="209">
        <v>210100</v>
      </c>
      <c r="M1839" s="209">
        <v>404</v>
      </c>
      <c r="N1839" s="209">
        <v>3019</v>
      </c>
      <c r="O1839" s="209">
        <v>4001</v>
      </c>
      <c r="P1839" s="376">
        <v>41515</v>
      </c>
      <c r="Q1839" s="248"/>
      <c r="R1839" s="251"/>
      <c r="S1839" s="248"/>
      <c r="T1839" s="248" t="s">
        <v>16014</v>
      </c>
      <c r="U1839" s="248" t="s">
        <v>16270</v>
      </c>
    </row>
    <row r="1840" spans="1:21" s="1" customFormat="1" ht="23.25" customHeight="1" x14ac:dyDescent="0.25">
      <c r="A1840" t="s">
        <v>4111</v>
      </c>
      <c r="B1840" t="str">
        <f t="shared" si="117"/>
        <v>32</v>
      </c>
      <c r="C1840" t="str">
        <f t="shared" si="118"/>
        <v>L00</v>
      </c>
      <c r="D1840" t="str">
        <f t="shared" si="119"/>
        <v>C40</v>
      </c>
      <c r="E1840" s="161" t="s">
        <v>4112</v>
      </c>
      <c r="F1840" t="s">
        <v>17168</v>
      </c>
      <c r="G1840" t="s">
        <v>4113</v>
      </c>
      <c r="H1840" s="209">
        <v>32</v>
      </c>
      <c r="I1840" s="209" t="s">
        <v>2258</v>
      </c>
      <c r="J1840" s="209" t="s">
        <v>4114</v>
      </c>
      <c r="K1840" s="209">
        <v>318122</v>
      </c>
      <c r="L1840" s="209">
        <v>210100</v>
      </c>
      <c r="M1840" s="209">
        <v>404</v>
      </c>
      <c r="N1840" s="209">
        <v>3019</v>
      </c>
      <c r="O1840" s="209">
        <v>4001</v>
      </c>
      <c r="P1840" s="376">
        <v>41516</v>
      </c>
      <c r="Q1840" s="248"/>
      <c r="R1840" s="251"/>
      <c r="S1840" s="248"/>
      <c r="T1840" s="248" t="s">
        <v>16014</v>
      </c>
      <c r="U1840" s="248" t="s">
        <v>16270</v>
      </c>
    </row>
    <row r="1841" spans="1:21" s="1" customFormat="1" ht="23.25" customHeight="1" x14ac:dyDescent="0.25">
      <c r="A1841" t="s">
        <v>4119</v>
      </c>
      <c r="B1841" t="str">
        <f t="shared" si="117"/>
        <v>32</v>
      </c>
      <c r="C1841" t="str">
        <f t="shared" si="118"/>
        <v>L00</v>
      </c>
      <c r="D1841" t="str">
        <f t="shared" si="119"/>
        <v>C42</v>
      </c>
      <c r="E1841" s="161" t="s">
        <v>4120</v>
      </c>
      <c r="F1841" t="s">
        <v>17168</v>
      </c>
      <c r="G1841" t="s">
        <v>4121</v>
      </c>
      <c r="H1841" s="209">
        <v>32</v>
      </c>
      <c r="I1841" s="209" t="s">
        <v>2258</v>
      </c>
      <c r="J1841" s="209" t="s">
        <v>4122</v>
      </c>
      <c r="K1841" s="209">
        <v>318122</v>
      </c>
      <c r="L1841" s="209">
        <v>210100</v>
      </c>
      <c r="M1841" s="209">
        <v>404</v>
      </c>
      <c r="N1841" s="209">
        <v>3019</v>
      </c>
      <c r="O1841" s="209">
        <v>4001</v>
      </c>
      <c r="P1841" s="376">
        <v>41517</v>
      </c>
      <c r="Q1841" s="248"/>
      <c r="R1841" s="251"/>
      <c r="S1841" s="248"/>
      <c r="T1841" s="248" t="s">
        <v>16014</v>
      </c>
      <c r="U1841" s="248" t="s">
        <v>16270</v>
      </c>
    </row>
    <row r="1842" spans="1:21" s="1" customFormat="1" ht="23.25" customHeight="1" x14ac:dyDescent="0.25">
      <c r="A1842" t="s">
        <v>4139</v>
      </c>
      <c r="B1842" t="str">
        <f t="shared" si="117"/>
        <v>32</v>
      </c>
      <c r="C1842" t="str">
        <f t="shared" si="118"/>
        <v>L00</v>
      </c>
      <c r="D1842" t="str">
        <f t="shared" si="119"/>
        <v>C47</v>
      </c>
      <c r="E1842" s="161" t="s">
        <v>4140</v>
      </c>
      <c r="F1842" t="s">
        <v>17168</v>
      </c>
      <c r="G1842" t="s">
        <v>4141</v>
      </c>
      <c r="H1842" s="209">
        <v>32</v>
      </c>
      <c r="I1842" s="209" t="s">
        <v>2258</v>
      </c>
      <c r="J1842" s="209" t="s">
        <v>4142</v>
      </c>
      <c r="K1842" s="209">
        <v>318122</v>
      </c>
      <c r="L1842" s="209">
        <v>210100</v>
      </c>
      <c r="M1842" s="209">
        <v>404</v>
      </c>
      <c r="N1842" s="209">
        <v>3019</v>
      </c>
      <c r="O1842" s="209">
        <v>4001</v>
      </c>
      <c r="P1842" s="376">
        <v>41518</v>
      </c>
      <c r="Q1842" s="248"/>
      <c r="R1842" s="251"/>
      <c r="S1842" s="248"/>
      <c r="T1842" s="248" t="s">
        <v>16014</v>
      </c>
      <c r="U1842" s="248" t="s">
        <v>16270</v>
      </c>
    </row>
    <row r="1843" spans="1:21" s="1" customFormat="1" ht="23.25" customHeight="1" x14ac:dyDescent="0.25">
      <c r="A1843" t="s">
        <v>4143</v>
      </c>
      <c r="B1843" t="str">
        <f t="shared" si="117"/>
        <v>32</v>
      </c>
      <c r="C1843" t="str">
        <f t="shared" si="118"/>
        <v>L00</v>
      </c>
      <c r="D1843" t="str">
        <f t="shared" si="119"/>
        <v>C48</v>
      </c>
      <c r="E1843" s="161" t="s">
        <v>4144</v>
      </c>
      <c r="F1843" t="s">
        <v>17168</v>
      </c>
      <c r="G1843" t="s">
        <v>4145</v>
      </c>
      <c r="H1843" s="209">
        <v>32</v>
      </c>
      <c r="I1843" s="209" t="s">
        <v>2258</v>
      </c>
      <c r="J1843" s="209" t="s">
        <v>4146</v>
      </c>
      <c r="K1843" s="209">
        <v>318122</v>
      </c>
      <c r="L1843" s="209">
        <v>210100</v>
      </c>
      <c r="M1843" s="209">
        <v>404</v>
      </c>
      <c r="N1843" s="209">
        <v>3019</v>
      </c>
      <c r="O1843" s="209">
        <v>4001</v>
      </c>
      <c r="P1843" s="376">
        <v>41519</v>
      </c>
      <c r="Q1843" s="248"/>
      <c r="R1843" s="251"/>
      <c r="S1843" s="248"/>
      <c r="T1843" s="248" t="s">
        <v>16014</v>
      </c>
      <c r="U1843" s="248" t="s">
        <v>16270</v>
      </c>
    </row>
    <row r="1844" spans="1:21" s="1" customFormat="1" ht="23.25" customHeight="1" x14ac:dyDescent="0.25">
      <c r="A1844" t="s">
        <v>4383</v>
      </c>
      <c r="B1844" t="str">
        <f t="shared" si="117"/>
        <v>32</v>
      </c>
      <c r="C1844" t="str">
        <f t="shared" si="118"/>
        <v>L00</v>
      </c>
      <c r="D1844" t="str">
        <f t="shared" si="119"/>
        <v>D17</v>
      </c>
      <c r="E1844" s="161" t="s">
        <v>4384</v>
      </c>
      <c r="F1844" t="s">
        <v>17168</v>
      </c>
      <c r="G1844" t="s">
        <v>4385</v>
      </c>
      <c r="H1844" s="209">
        <v>32</v>
      </c>
      <c r="I1844" s="209" t="s">
        <v>2258</v>
      </c>
      <c r="J1844" s="209" t="s">
        <v>4386</v>
      </c>
      <c r="K1844" s="209">
        <v>318122</v>
      </c>
      <c r="L1844" s="209">
        <v>210100</v>
      </c>
      <c r="M1844" s="209">
        <v>404</v>
      </c>
      <c r="N1844" s="209">
        <v>3019</v>
      </c>
      <c r="O1844" s="209">
        <v>4001</v>
      </c>
      <c r="P1844" s="376">
        <v>41520</v>
      </c>
      <c r="Q1844" s="248"/>
      <c r="R1844" s="251"/>
      <c r="S1844" s="248"/>
      <c r="T1844" s="248" t="s">
        <v>16014</v>
      </c>
      <c r="U1844" s="248" t="s">
        <v>16270</v>
      </c>
    </row>
    <row r="1845" spans="1:21" s="1" customFormat="1" ht="23.25" customHeight="1" x14ac:dyDescent="0.25">
      <c r="A1845" t="s">
        <v>4147</v>
      </c>
      <c r="B1845" t="str">
        <f t="shared" si="117"/>
        <v>32</v>
      </c>
      <c r="C1845" t="str">
        <f t="shared" si="118"/>
        <v>L00</v>
      </c>
      <c r="D1845" t="str">
        <f t="shared" si="119"/>
        <v>C49</v>
      </c>
      <c r="E1845" s="161" t="s">
        <v>4148</v>
      </c>
      <c r="F1845" t="s">
        <v>17168</v>
      </c>
      <c r="G1845" t="s">
        <v>4149</v>
      </c>
      <c r="H1845" s="209">
        <v>32</v>
      </c>
      <c r="I1845" s="209" t="s">
        <v>2258</v>
      </c>
      <c r="J1845" s="209" t="s">
        <v>4150</v>
      </c>
      <c r="K1845" s="209">
        <v>318122</v>
      </c>
      <c r="L1845" s="209">
        <v>210100</v>
      </c>
      <c r="M1845" s="209">
        <v>404</v>
      </c>
      <c r="N1845" s="209">
        <v>3019</v>
      </c>
      <c r="O1845" s="209">
        <v>4001</v>
      </c>
      <c r="P1845" s="376">
        <v>41521</v>
      </c>
      <c r="Q1845" s="248"/>
      <c r="R1845" s="251"/>
      <c r="S1845" s="248"/>
      <c r="T1845" s="248" t="s">
        <v>16014</v>
      </c>
      <c r="U1845" s="248" t="s">
        <v>16270</v>
      </c>
    </row>
    <row r="1846" spans="1:21" s="1" customFormat="1" ht="23.25" customHeight="1" x14ac:dyDescent="0.25">
      <c r="A1846" t="s">
        <v>4387</v>
      </c>
      <c r="B1846" t="str">
        <f t="shared" si="117"/>
        <v>32</v>
      </c>
      <c r="C1846" t="str">
        <f t="shared" si="118"/>
        <v>L00</v>
      </c>
      <c r="D1846" t="str">
        <f t="shared" si="119"/>
        <v>D18</v>
      </c>
      <c r="E1846" s="161" t="s">
        <v>4388</v>
      </c>
      <c r="F1846" t="s">
        <v>17168</v>
      </c>
      <c r="G1846" t="s">
        <v>4389</v>
      </c>
      <c r="H1846" s="209">
        <v>32</v>
      </c>
      <c r="I1846" s="209" t="s">
        <v>2258</v>
      </c>
      <c r="J1846" s="209" t="s">
        <v>4390</v>
      </c>
      <c r="K1846" s="209">
        <v>318122</v>
      </c>
      <c r="L1846" s="209">
        <v>210100</v>
      </c>
      <c r="M1846" s="209">
        <v>404</v>
      </c>
      <c r="N1846" s="209">
        <v>3019</v>
      </c>
      <c r="O1846" s="209">
        <v>4001</v>
      </c>
      <c r="P1846" s="376">
        <v>41522</v>
      </c>
      <c r="Q1846" s="248"/>
      <c r="R1846" s="251"/>
      <c r="S1846" s="248"/>
      <c r="T1846" s="248" t="s">
        <v>16014</v>
      </c>
      <c r="U1846" s="248" t="s">
        <v>16270</v>
      </c>
    </row>
    <row r="1847" spans="1:21" s="1" customFormat="1" ht="23.25" customHeight="1" x14ac:dyDescent="0.25">
      <c r="A1847" t="s">
        <v>4379</v>
      </c>
      <c r="B1847" t="str">
        <f t="shared" si="117"/>
        <v>32</v>
      </c>
      <c r="C1847" t="str">
        <f t="shared" si="118"/>
        <v>L00</v>
      </c>
      <c r="D1847" t="str">
        <f t="shared" si="119"/>
        <v>D16</v>
      </c>
      <c r="E1847" s="161" t="s">
        <v>4380</v>
      </c>
      <c r="F1847" t="s">
        <v>17168</v>
      </c>
      <c r="G1847" t="s">
        <v>4381</v>
      </c>
      <c r="H1847" s="209">
        <v>32</v>
      </c>
      <c r="I1847" s="209" t="s">
        <v>2258</v>
      </c>
      <c r="J1847" s="209" t="s">
        <v>4382</v>
      </c>
      <c r="K1847" s="209">
        <v>318122</v>
      </c>
      <c r="L1847" s="209">
        <v>210100</v>
      </c>
      <c r="M1847" s="209">
        <v>404</v>
      </c>
      <c r="N1847" s="209">
        <v>3019</v>
      </c>
      <c r="O1847" s="209">
        <v>4001</v>
      </c>
      <c r="P1847" s="376">
        <v>41523</v>
      </c>
      <c r="Q1847" s="248"/>
      <c r="R1847" s="251"/>
      <c r="S1847" s="248"/>
      <c r="T1847" s="248" t="s">
        <v>16014</v>
      </c>
      <c r="U1847" s="248" t="s">
        <v>16270</v>
      </c>
    </row>
    <row r="1848" spans="1:21" s="1" customFormat="1" ht="23.25" customHeight="1" x14ac:dyDescent="0.25">
      <c r="A1848" t="s">
        <v>4375</v>
      </c>
      <c r="B1848" t="str">
        <f t="shared" si="117"/>
        <v>32</v>
      </c>
      <c r="C1848" t="str">
        <f t="shared" si="118"/>
        <v>L00</v>
      </c>
      <c r="D1848" t="str">
        <f t="shared" si="119"/>
        <v>D15</v>
      </c>
      <c r="E1848" s="161" t="s">
        <v>4376</v>
      </c>
      <c r="F1848" t="s">
        <v>17168</v>
      </c>
      <c r="G1848" t="s">
        <v>4377</v>
      </c>
      <c r="H1848" s="209">
        <v>32</v>
      </c>
      <c r="I1848" s="209" t="s">
        <v>2258</v>
      </c>
      <c r="J1848" s="209" t="s">
        <v>4378</v>
      </c>
      <c r="K1848" s="209">
        <v>318122</v>
      </c>
      <c r="L1848" s="209">
        <v>210100</v>
      </c>
      <c r="M1848" s="209">
        <v>404</v>
      </c>
      <c r="N1848" s="209">
        <v>3019</v>
      </c>
      <c r="O1848" s="209">
        <v>4001</v>
      </c>
      <c r="P1848" s="376">
        <v>41524</v>
      </c>
      <c r="Q1848" s="248"/>
      <c r="R1848" s="251"/>
      <c r="S1848" s="248"/>
      <c r="T1848" s="248" t="s">
        <v>16014</v>
      </c>
      <c r="U1848" s="248" t="s">
        <v>16270</v>
      </c>
    </row>
    <row r="1849" spans="1:21" s="1" customFormat="1" ht="23.25" customHeight="1" x14ac:dyDescent="0.25">
      <c r="A1849" t="s">
        <v>4391</v>
      </c>
      <c r="B1849" t="str">
        <f t="shared" si="117"/>
        <v>32</v>
      </c>
      <c r="C1849" t="str">
        <f t="shared" si="118"/>
        <v>L00</v>
      </c>
      <c r="D1849" t="str">
        <f t="shared" si="119"/>
        <v>D19</v>
      </c>
      <c r="E1849" s="161" t="s">
        <v>4392</v>
      </c>
      <c r="F1849" t="s">
        <v>17168</v>
      </c>
      <c r="G1849" t="s">
        <v>4393</v>
      </c>
      <c r="H1849" s="209">
        <v>32</v>
      </c>
      <c r="I1849" s="209" t="s">
        <v>2258</v>
      </c>
      <c r="J1849" s="209" t="s">
        <v>4394</v>
      </c>
      <c r="K1849" s="209">
        <v>318122</v>
      </c>
      <c r="L1849" s="209">
        <v>210100</v>
      </c>
      <c r="M1849" s="209">
        <v>404</v>
      </c>
      <c r="N1849" s="209">
        <v>3019</v>
      </c>
      <c r="O1849" s="209">
        <v>4001</v>
      </c>
      <c r="P1849" s="376">
        <v>41525</v>
      </c>
      <c r="Q1849" s="248"/>
      <c r="R1849" s="251"/>
      <c r="S1849" s="248"/>
      <c r="T1849" s="248" t="s">
        <v>16014</v>
      </c>
      <c r="U1849" s="248" t="s">
        <v>16270</v>
      </c>
    </row>
    <row r="1850" spans="1:21" s="1" customFormat="1" ht="23.25" customHeight="1" x14ac:dyDescent="0.25">
      <c r="A1850" t="s">
        <v>4483</v>
      </c>
      <c r="B1850" t="str">
        <f t="shared" si="117"/>
        <v>32</v>
      </c>
      <c r="C1850" t="str">
        <f t="shared" si="118"/>
        <v>L00</v>
      </c>
      <c r="D1850" t="str">
        <f t="shared" si="119"/>
        <v>D42</v>
      </c>
      <c r="E1850" s="161" t="s">
        <v>4484</v>
      </c>
      <c r="F1850" t="s">
        <v>17168</v>
      </c>
      <c r="G1850" t="s">
        <v>4485</v>
      </c>
      <c r="H1850" s="209">
        <v>32</v>
      </c>
      <c r="I1850" s="209" t="s">
        <v>2258</v>
      </c>
      <c r="J1850" s="209" t="s">
        <v>4486</v>
      </c>
      <c r="K1850" s="209">
        <v>318122</v>
      </c>
      <c r="L1850" s="209">
        <v>210100</v>
      </c>
      <c r="M1850" s="209">
        <v>404</v>
      </c>
      <c r="N1850" s="209">
        <v>3019</v>
      </c>
      <c r="O1850" s="209">
        <v>4001</v>
      </c>
      <c r="P1850" s="376">
        <v>41526</v>
      </c>
      <c r="Q1850" s="248"/>
      <c r="R1850" s="251"/>
      <c r="S1850" s="248"/>
      <c r="T1850" s="248" t="s">
        <v>16014</v>
      </c>
      <c r="U1850" s="248" t="s">
        <v>16270</v>
      </c>
    </row>
    <row r="1851" spans="1:21" s="1" customFormat="1" ht="23.25" customHeight="1" x14ac:dyDescent="0.25">
      <c r="A1851" t="s">
        <v>4634</v>
      </c>
      <c r="B1851" t="str">
        <f t="shared" si="117"/>
        <v>32</v>
      </c>
      <c r="C1851" t="str">
        <f t="shared" si="118"/>
        <v>L00</v>
      </c>
      <c r="D1851" t="str">
        <f t="shared" si="119"/>
        <v>D81</v>
      </c>
      <c r="E1851" s="161" t="s">
        <v>4635</v>
      </c>
      <c r="F1851" t="s">
        <v>17168</v>
      </c>
      <c r="G1851" t="s">
        <v>4636</v>
      </c>
      <c r="H1851" s="209">
        <v>32</v>
      </c>
      <c r="I1851" s="209" t="s">
        <v>2258</v>
      </c>
      <c r="J1851" s="209" t="s">
        <v>4637</v>
      </c>
      <c r="K1851" s="209">
        <v>318122</v>
      </c>
      <c r="L1851" s="209">
        <v>210100</v>
      </c>
      <c r="M1851" s="209">
        <v>404</v>
      </c>
      <c r="N1851" s="209">
        <v>3019</v>
      </c>
      <c r="O1851" s="209">
        <v>4001</v>
      </c>
      <c r="P1851" s="376">
        <v>41527</v>
      </c>
      <c r="Q1851" s="248"/>
      <c r="R1851" s="251"/>
      <c r="S1851" s="248"/>
      <c r="T1851" s="248" t="s">
        <v>16014</v>
      </c>
      <c r="U1851" s="248" t="s">
        <v>16270</v>
      </c>
    </row>
    <row r="1852" spans="1:21" s="1" customFormat="1" ht="23.25" customHeight="1" x14ac:dyDescent="0.25">
      <c r="A1852" t="s">
        <v>4546</v>
      </c>
      <c r="B1852" t="str">
        <f t="shared" si="117"/>
        <v>32</v>
      </c>
      <c r="C1852" t="str">
        <f t="shared" si="118"/>
        <v>L00</v>
      </c>
      <c r="D1852" t="str">
        <f t="shared" si="119"/>
        <v>D59</v>
      </c>
      <c r="E1852" s="161" t="s">
        <v>4547</v>
      </c>
      <c r="F1852" t="s">
        <v>17168</v>
      </c>
      <c r="G1852" t="s">
        <v>4548</v>
      </c>
      <c r="H1852" s="209">
        <v>32</v>
      </c>
      <c r="I1852" s="209" t="s">
        <v>2258</v>
      </c>
      <c r="J1852" s="209" t="s">
        <v>4549</v>
      </c>
      <c r="K1852" s="209">
        <v>318122</v>
      </c>
      <c r="L1852" s="209">
        <v>210100</v>
      </c>
      <c r="M1852" s="209">
        <v>404</v>
      </c>
      <c r="N1852" s="209">
        <v>3019</v>
      </c>
      <c r="O1852" s="209">
        <v>4001</v>
      </c>
      <c r="P1852" s="376">
        <v>41528</v>
      </c>
      <c r="Q1852" s="248"/>
      <c r="R1852" s="251"/>
      <c r="S1852" s="248"/>
      <c r="T1852" s="248" t="s">
        <v>16014</v>
      </c>
      <c r="U1852" s="248" t="s">
        <v>16270</v>
      </c>
    </row>
    <row r="1853" spans="1:21" s="1" customFormat="1" ht="23.25" customHeight="1" x14ac:dyDescent="0.25">
      <c r="A1853" t="s">
        <v>4491</v>
      </c>
      <c r="B1853" t="str">
        <f t="shared" ref="B1853:B1916" si="120">LEFT(A1853,2)</f>
        <v>32</v>
      </c>
      <c r="C1853" t="str">
        <f t="shared" ref="C1853:C1916" si="121">MID(A1853,4,3)</f>
        <v>L00</v>
      </c>
      <c r="D1853" t="str">
        <f t="shared" ref="D1853:D1916" si="122">RIGHT(A1853,3)</f>
        <v>D44</v>
      </c>
      <c r="E1853" s="161" t="s">
        <v>4492</v>
      </c>
      <c r="F1853" t="s">
        <v>17168</v>
      </c>
      <c r="G1853" t="s">
        <v>4493</v>
      </c>
      <c r="H1853" s="209">
        <v>32</v>
      </c>
      <c r="I1853" s="209" t="s">
        <v>2258</v>
      </c>
      <c r="J1853" s="209" t="s">
        <v>4494</v>
      </c>
      <c r="K1853" s="209">
        <v>318122</v>
      </c>
      <c r="L1853" s="209">
        <v>210100</v>
      </c>
      <c r="M1853" s="209">
        <v>404</v>
      </c>
      <c r="N1853" s="209">
        <v>3019</v>
      </c>
      <c r="O1853" s="209">
        <v>4001</v>
      </c>
      <c r="P1853" s="376">
        <v>41529</v>
      </c>
      <c r="Q1853" s="248"/>
      <c r="R1853" s="251"/>
      <c r="S1853" s="248"/>
      <c r="T1853" s="248" t="s">
        <v>16014</v>
      </c>
      <c r="U1853" s="248" t="s">
        <v>16270</v>
      </c>
    </row>
    <row r="1854" spans="1:21" s="1" customFormat="1" ht="23.25" customHeight="1" x14ac:dyDescent="0.25">
      <c r="A1854" t="s">
        <v>4495</v>
      </c>
      <c r="B1854" t="str">
        <f t="shared" si="120"/>
        <v>32</v>
      </c>
      <c r="C1854" t="str">
        <f t="shared" si="121"/>
        <v>L00</v>
      </c>
      <c r="D1854" t="str">
        <f t="shared" si="122"/>
        <v>D45</v>
      </c>
      <c r="E1854" s="161" t="s">
        <v>4496</v>
      </c>
      <c r="F1854" t="s">
        <v>17168</v>
      </c>
      <c r="G1854" t="s">
        <v>4497</v>
      </c>
      <c r="H1854" s="209">
        <v>32</v>
      </c>
      <c r="I1854" s="209" t="s">
        <v>2258</v>
      </c>
      <c r="J1854" s="209" t="s">
        <v>4498</v>
      </c>
      <c r="K1854" s="209">
        <v>318122</v>
      </c>
      <c r="L1854" s="209">
        <v>210100</v>
      </c>
      <c r="M1854" s="209">
        <v>404</v>
      </c>
      <c r="N1854" s="209">
        <v>3019</v>
      </c>
      <c r="O1854" s="209">
        <v>4001</v>
      </c>
      <c r="P1854" s="376">
        <v>41530</v>
      </c>
      <c r="Q1854" s="248"/>
      <c r="R1854" s="251"/>
      <c r="S1854" s="248"/>
      <c r="T1854" s="248" t="s">
        <v>16014</v>
      </c>
      <c r="U1854" s="248" t="s">
        <v>16270</v>
      </c>
    </row>
    <row r="1855" spans="1:21" s="1" customFormat="1" ht="23.25" customHeight="1" x14ac:dyDescent="0.25">
      <c r="A1855" t="s">
        <v>4538</v>
      </c>
      <c r="B1855" t="str">
        <f t="shared" si="120"/>
        <v>32</v>
      </c>
      <c r="C1855" t="str">
        <f t="shared" si="121"/>
        <v>L00</v>
      </c>
      <c r="D1855" t="str">
        <f t="shared" si="122"/>
        <v>D57</v>
      </c>
      <c r="E1855" s="161" t="s">
        <v>4539</v>
      </c>
      <c r="F1855" t="s">
        <v>17168</v>
      </c>
      <c r="G1855" t="s">
        <v>4540</v>
      </c>
      <c r="H1855" s="209">
        <v>32</v>
      </c>
      <c r="I1855" s="209" t="s">
        <v>2258</v>
      </c>
      <c r="J1855" s="209" t="s">
        <v>4541</v>
      </c>
      <c r="K1855" s="209">
        <v>318122</v>
      </c>
      <c r="L1855" s="209">
        <v>210100</v>
      </c>
      <c r="M1855" s="209">
        <v>404</v>
      </c>
      <c r="N1855" s="209">
        <v>3019</v>
      </c>
      <c r="O1855" s="209">
        <v>4001</v>
      </c>
      <c r="P1855" s="376">
        <v>41531</v>
      </c>
      <c r="Q1855" s="248"/>
      <c r="R1855" s="251"/>
      <c r="S1855" s="248"/>
      <c r="T1855" s="248" t="s">
        <v>16014</v>
      </c>
      <c r="U1855" s="248" t="s">
        <v>16270</v>
      </c>
    </row>
    <row r="1856" spans="1:21" s="1" customFormat="1" ht="23.25" customHeight="1" x14ac:dyDescent="0.25">
      <c r="A1856" t="s">
        <v>4550</v>
      </c>
      <c r="B1856" t="str">
        <f t="shared" si="120"/>
        <v>32</v>
      </c>
      <c r="C1856" t="str">
        <f t="shared" si="121"/>
        <v>L00</v>
      </c>
      <c r="D1856" t="str">
        <f t="shared" si="122"/>
        <v>D60</v>
      </c>
      <c r="E1856" s="161" t="s">
        <v>4551</v>
      </c>
      <c r="F1856" t="s">
        <v>17168</v>
      </c>
      <c r="G1856" t="s">
        <v>4552</v>
      </c>
      <c r="H1856" s="209">
        <v>32</v>
      </c>
      <c r="I1856" s="209" t="s">
        <v>2258</v>
      </c>
      <c r="J1856" s="209" t="s">
        <v>4553</v>
      </c>
      <c r="K1856" s="209">
        <v>318122</v>
      </c>
      <c r="L1856" s="209">
        <v>210100</v>
      </c>
      <c r="M1856" s="209">
        <v>404</v>
      </c>
      <c r="N1856" s="209">
        <v>3019</v>
      </c>
      <c r="O1856" s="209">
        <v>4001</v>
      </c>
      <c r="P1856" s="376">
        <v>41532</v>
      </c>
      <c r="Q1856" s="248"/>
      <c r="R1856" s="251"/>
      <c r="S1856" s="248"/>
      <c r="T1856" s="248" t="s">
        <v>16014</v>
      </c>
      <c r="U1856" s="248" t="s">
        <v>16270</v>
      </c>
    </row>
    <row r="1857" spans="1:21" s="1" customFormat="1" ht="23.25" customHeight="1" x14ac:dyDescent="0.25">
      <c r="A1857" t="s">
        <v>4738</v>
      </c>
      <c r="B1857" t="str">
        <f t="shared" si="120"/>
        <v>32</v>
      </c>
      <c r="C1857" t="str">
        <f t="shared" si="121"/>
        <v>L00</v>
      </c>
      <c r="D1857" t="str">
        <f t="shared" si="122"/>
        <v>E09</v>
      </c>
      <c r="E1857" s="161" t="s">
        <v>4739</v>
      </c>
      <c r="F1857" t="s">
        <v>17168</v>
      </c>
      <c r="G1857" t="s">
        <v>4740</v>
      </c>
      <c r="H1857" s="209">
        <v>32</v>
      </c>
      <c r="I1857" s="209" t="s">
        <v>2258</v>
      </c>
      <c r="J1857" s="209" t="s">
        <v>4741</v>
      </c>
      <c r="K1857" s="209">
        <v>318122</v>
      </c>
      <c r="L1857" s="209">
        <v>210100</v>
      </c>
      <c r="M1857" s="209">
        <v>404</v>
      </c>
      <c r="N1857" s="209">
        <v>3019</v>
      </c>
      <c r="O1857" s="209">
        <v>4001</v>
      </c>
      <c r="P1857" s="376">
        <v>41533</v>
      </c>
      <c r="Q1857" s="248"/>
      <c r="R1857" s="251"/>
      <c r="S1857" s="248"/>
      <c r="T1857" s="248" t="s">
        <v>16014</v>
      </c>
      <c r="U1857" s="248" t="s">
        <v>16270</v>
      </c>
    </row>
    <row r="1858" spans="1:21" s="1" customFormat="1" ht="23.25" customHeight="1" x14ac:dyDescent="0.25">
      <c r="A1858" t="s">
        <v>4694</v>
      </c>
      <c r="B1858" t="str">
        <f t="shared" si="120"/>
        <v>32</v>
      </c>
      <c r="C1858" t="str">
        <f t="shared" si="121"/>
        <v>L00</v>
      </c>
      <c r="D1858" t="str">
        <f t="shared" si="122"/>
        <v>D97</v>
      </c>
      <c r="E1858" s="161" t="s">
        <v>4695</v>
      </c>
      <c r="F1858" t="s">
        <v>17168</v>
      </c>
      <c r="G1858" t="s">
        <v>4696</v>
      </c>
      <c r="H1858" s="209">
        <v>32</v>
      </c>
      <c r="I1858" s="209" t="s">
        <v>2258</v>
      </c>
      <c r="J1858" s="209" t="s">
        <v>4697</v>
      </c>
      <c r="K1858" s="209">
        <v>318122</v>
      </c>
      <c r="L1858" s="209">
        <v>210100</v>
      </c>
      <c r="M1858" s="209">
        <v>404</v>
      </c>
      <c r="N1858" s="209">
        <v>3019</v>
      </c>
      <c r="O1858" s="209">
        <v>4001</v>
      </c>
      <c r="P1858" s="376">
        <v>41534</v>
      </c>
      <c r="Q1858" s="248"/>
      <c r="R1858" s="251"/>
      <c r="S1858" s="248"/>
      <c r="T1858" s="248" t="s">
        <v>16014</v>
      </c>
      <c r="U1858" s="248" t="s">
        <v>16270</v>
      </c>
    </row>
    <row r="1859" spans="1:21" s="1" customFormat="1" ht="23.25" customHeight="1" x14ac:dyDescent="0.25">
      <c r="A1859" t="s">
        <v>4582</v>
      </c>
      <c r="B1859" t="str">
        <f t="shared" si="120"/>
        <v>32</v>
      </c>
      <c r="C1859" t="str">
        <f t="shared" si="121"/>
        <v>L00</v>
      </c>
      <c r="D1859" t="str">
        <f t="shared" si="122"/>
        <v>D68</v>
      </c>
      <c r="E1859" s="161" t="s">
        <v>4583</v>
      </c>
      <c r="F1859" t="s">
        <v>17168</v>
      </c>
      <c r="G1859" t="s">
        <v>4584</v>
      </c>
      <c r="H1859" s="209">
        <v>32</v>
      </c>
      <c r="I1859" s="209" t="s">
        <v>2258</v>
      </c>
      <c r="J1859" s="209" t="s">
        <v>4585</v>
      </c>
      <c r="K1859" s="209">
        <v>318122</v>
      </c>
      <c r="L1859" s="209">
        <v>210100</v>
      </c>
      <c r="M1859" s="209">
        <v>404</v>
      </c>
      <c r="N1859" s="209">
        <v>3019</v>
      </c>
      <c r="O1859" s="209">
        <v>4001</v>
      </c>
      <c r="P1859" s="376">
        <v>41535</v>
      </c>
      <c r="Q1859" s="248"/>
      <c r="R1859" s="251"/>
      <c r="S1859" s="248"/>
      <c r="T1859" s="248" t="s">
        <v>16014</v>
      </c>
      <c r="U1859" s="248" t="s">
        <v>16270</v>
      </c>
    </row>
    <row r="1860" spans="1:21" s="1" customFormat="1" ht="23.25" customHeight="1" x14ac:dyDescent="0.25">
      <c r="A1860" t="s">
        <v>4622</v>
      </c>
      <c r="B1860" t="str">
        <f t="shared" si="120"/>
        <v>32</v>
      </c>
      <c r="C1860" t="str">
        <f t="shared" si="121"/>
        <v>L00</v>
      </c>
      <c r="D1860" t="str">
        <f t="shared" si="122"/>
        <v>D78</v>
      </c>
      <c r="E1860" s="161" t="s">
        <v>4623</v>
      </c>
      <c r="F1860" t="s">
        <v>17168</v>
      </c>
      <c r="G1860" t="s">
        <v>4624</v>
      </c>
      <c r="H1860" s="209">
        <v>32</v>
      </c>
      <c r="I1860" s="209" t="s">
        <v>2258</v>
      </c>
      <c r="J1860" s="209" t="s">
        <v>4625</v>
      </c>
      <c r="K1860" s="209">
        <v>318122</v>
      </c>
      <c r="L1860" s="209">
        <v>210100</v>
      </c>
      <c r="M1860" s="209">
        <v>404</v>
      </c>
      <c r="N1860" s="209">
        <v>3019</v>
      </c>
      <c r="O1860" s="209">
        <v>4001</v>
      </c>
      <c r="P1860" s="376">
        <v>41536</v>
      </c>
      <c r="Q1860" s="248"/>
      <c r="R1860" s="251"/>
      <c r="S1860" s="248"/>
      <c r="T1860" s="248" t="s">
        <v>16014</v>
      </c>
      <c r="U1860" s="248" t="s">
        <v>16270</v>
      </c>
    </row>
    <row r="1861" spans="1:21" s="1" customFormat="1" ht="23.25" customHeight="1" x14ac:dyDescent="0.25">
      <c r="A1861" t="s">
        <v>4614</v>
      </c>
      <c r="B1861" t="str">
        <f t="shared" si="120"/>
        <v>32</v>
      </c>
      <c r="C1861" t="str">
        <f t="shared" si="121"/>
        <v>L00</v>
      </c>
      <c r="D1861" t="str">
        <f t="shared" si="122"/>
        <v>D76</v>
      </c>
      <c r="E1861" s="161" t="s">
        <v>4615</v>
      </c>
      <c r="F1861" t="s">
        <v>17168</v>
      </c>
      <c r="G1861" t="s">
        <v>4616</v>
      </c>
      <c r="H1861" s="209">
        <v>32</v>
      </c>
      <c r="I1861" s="209" t="s">
        <v>2258</v>
      </c>
      <c r="J1861" s="209" t="s">
        <v>4617</v>
      </c>
      <c r="K1861" s="209">
        <v>318122</v>
      </c>
      <c r="L1861" s="209">
        <v>210100</v>
      </c>
      <c r="M1861" s="209">
        <v>404</v>
      </c>
      <c r="N1861" s="209">
        <v>3019</v>
      </c>
      <c r="O1861" s="209">
        <v>4001</v>
      </c>
      <c r="P1861" s="376">
        <v>41537</v>
      </c>
      <c r="Q1861" s="248"/>
      <c r="R1861" s="251"/>
      <c r="S1861" s="248"/>
      <c r="T1861" s="248" t="s">
        <v>16014</v>
      </c>
      <c r="U1861" s="248" t="s">
        <v>16270</v>
      </c>
    </row>
    <row r="1862" spans="1:21" s="1" customFormat="1" ht="23.25" customHeight="1" x14ac:dyDescent="0.25">
      <c r="A1862" t="s">
        <v>4758</v>
      </c>
      <c r="B1862" t="str">
        <f t="shared" si="120"/>
        <v>32</v>
      </c>
      <c r="C1862" t="str">
        <f t="shared" si="121"/>
        <v>L00</v>
      </c>
      <c r="D1862" t="str">
        <f t="shared" si="122"/>
        <v>E14</v>
      </c>
      <c r="E1862" s="161" t="s">
        <v>4759</v>
      </c>
      <c r="F1862" t="s">
        <v>17168</v>
      </c>
      <c r="G1862" t="s">
        <v>4760</v>
      </c>
      <c r="H1862" s="209">
        <v>32</v>
      </c>
      <c r="I1862" s="209" t="s">
        <v>2258</v>
      </c>
      <c r="J1862" s="209" t="s">
        <v>4761</v>
      </c>
      <c r="K1862" s="209">
        <v>318122</v>
      </c>
      <c r="L1862" s="209">
        <v>210100</v>
      </c>
      <c r="M1862" s="209">
        <v>404</v>
      </c>
      <c r="N1862" s="209">
        <v>3019</v>
      </c>
      <c r="O1862" s="209">
        <v>4001</v>
      </c>
      <c r="P1862" s="376">
        <v>41538</v>
      </c>
      <c r="Q1862" s="248"/>
      <c r="R1862" s="251"/>
      <c r="S1862" s="248"/>
      <c r="T1862" s="248" t="s">
        <v>16014</v>
      </c>
      <c r="U1862" s="248" t="s">
        <v>16270</v>
      </c>
    </row>
    <row r="1863" spans="1:21" s="1" customFormat="1" ht="23.25" customHeight="1" x14ac:dyDescent="0.25">
      <c r="A1863" t="s">
        <v>4618</v>
      </c>
      <c r="B1863" t="str">
        <f t="shared" si="120"/>
        <v>32</v>
      </c>
      <c r="C1863" t="str">
        <f t="shared" si="121"/>
        <v>L00</v>
      </c>
      <c r="D1863" t="str">
        <f t="shared" si="122"/>
        <v>D77</v>
      </c>
      <c r="E1863" s="161" t="s">
        <v>4619</v>
      </c>
      <c r="F1863" t="s">
        <v>17168</v>
      </c>
      <c r="G1863" t="s">
        <v>4620</v>
      </c>
      <c r="H1863" s="209">
        <v>32</v>
      </c>
      <c r="I1863" s="209" t="s">
        <v>2258</v>
      </c>
      <c r="J1863" s="209" t="s">
        <v>4621</v>
      </c>
      <c r="K1863" s="209">
        <v>318122</v>
      </c>
      <c r="L1863" s="209">
        <v>210100</v>
      </c>
      <c r="M1863" s="209">
        <v>404</v>
      </c>
      <c r="N1863" s="209">
        <v>3019</v>
      </c>
      <c r="O1863" s="209">
        <v>4001</v>
      </c>
      <c r="P1863" s="376">
        <v>41539</v>
      </c>
      <c r="Q1863" s="248"/>
      <c r="R1863" s="251"/>
      <c r="S1863" s="248"/>
      <c r="T1863" s="248" t="s">
        <v>16014</v>
      </c>
      <c r="U1863" s="248" t="s">
        <v>16270</v>
      </c>
    </row>
    <row r="1864" spans="1:21" s="1" customFormat="1" ht="23.25" customHeight="1" x14ac:dyDescent="0.25">
      <c r="A1864" t="s">
        <v>4610</v>
      </c>
      <c r="B1864" t="str">
        <f t="shared" si="120"/>
        <v>32</v>
      </c>
      <c r="C1864" t="str">
        <f t="shared" si="121"/>
        <v>L00</v>
      </c>
      <c r="D1864" t="str">
        <f t="shared" si="122"/>
        <v>D75</v>
      </c>
      <c r="E1864" s="161" t="s">
        <v>4611</v>
      </c>
      <c r="F1864" t="s">
        <v>17168</v>
      </c>
      <c r="G1864" t="s">
        <v>4612</v>
      </c>
      <c r="H1864" s="209">
        <v>32</v>
      </c>
      <c r="I1864" s="209" t="s">
        <v>2258</v>
      </c>
      <c r="J1864" s="209" t="s">
        <v>4613</v>
      </c>
      <c r="K1864" s="209">
        <v>318122</v>
      </c>
      <c r="L1864" s="209">
        <v>210100</v>
      </c>
      <c r="M1864" s="209">
        <v>404</v>
      </c>
      <c r="N1864" s="209">
        <v>3019</v>
      </c>
      <c r="O1864" s="209">
        <v>4001</v>
      </c>
      <c r="P1864" s="376">
        <v>41540</v>
      </c>
      <c r="Q1864" s="248"/>
      <c r="R1864" s="251"/>
      <c r="S1864" s="248"/>
      <c r="T1864" s="248" t="s">
        <v>16014</v>
      </c>
      <c r="U1864" s="248" t="s">
        <v>16270</v>
      </c>
    </row>
    <row r="1865" spans="1:21" s="1" customFormat="1" ht="23.25" customHeight="1" x14ac:dyDescent="0.25">
      <c r="A1865" t="s">
        <v>4638</v>
      </c>
      <c r="B1865" t="str">
        <f t="shared" si="120"/>
        <v>32</v>
      </c>
      <c r="C1865" t="str">
        <f t="shared" si="121"/>
        <v>L00</v>
      </c>
      <c r="D1865" t="str">
        <f t="shared" si="122"/>
        <v>D83</v>
      </c>
      <c r="E1865" s="161" t="s">
        <v>4639</v>
      </c>
      <c r="F1865" t="s">
        <v>17168</v>
      </c>
      <c r="G1865" t="s">
        <v>4640</v>
      </c>
      <c r="H1865" s="209">
        <v>32</v>
      </c>
      <c r="I1865" s="209" t="s">
        <v>2258</v>
      </c>
      <c r="J1865" s="209" t="s">
        <v>4641</v>
      </c>
      <c r="K1865" s="209">
        <v>318122</v>
      </c>
      <c r="L1865" s="209">
        <v>210100</v>
      </c>
      <c r="M1865" s="209">
        <v>404</v>
      </c>
      <c r="N1865" s="209">
        <v>3019</v>
      </c>
      <c r="O1865" s="209">
        <v>4001</v>
      </c>
      <c r="P1865" s="376">
        <v>41541</v>
      </c>
      <c r="Q1865" s="248"/>
      <c r="R1865" s="251"/>
      <c r="S1865" s="248"/>
      <c r="T1865" s="248" t="s">
        <v>16014</v>
      </c>
      <c r="U1865" s="248" t="s">
        <v>16270</v>
      </c>
    </row>
    <row r="1866" spans="1:21" s="1" customFormat="1" ht="23.25" customHeight="1" x14ac:dyDescent="0.25">
      <c r="A1866" t="s">
        <v>4726</v>
      </c>
      <c r="B1866" t="str">
        <f t="shared" si="120"/>
        <v>32</v>
      </c>
      <c r="C1866" t="str">
        <f t="shared" si="121"/>
        <v>L00</v>
      </c>
      <c r="D1866" t="str">
        <f t="shared" si="122"/>
        <v>E06</v>
      </c>
      <c r="E1866" s="161" t="s">
        <v>4727</v>
      </c>
      <c r="F1866" t="s">
        <v>17168</v>
      </c>
      <c r="G1866" t="s">
        <v>4728</v>
      </c>
      <c r="H1866" s="209">
        <v>32</v>
      </c>
      <c r="I1866" s="209" t="s">
        <v>2258</v>
      </c>
      <c r="J1866" s="209" t="s">
        <v>4729</v>
      </c>
      <c r="K1866" s="209">
        <v>318122</v>
      </c>
      <c r="L1866" s="209">
        <v>210100</v>
      </c>
      <c r="M1866" s="209">
        <v>404</v>
      </c>
      <c r="N1866" s="209">
        <v>3019</v>
      </c>
      <c r="O1866" s="209">
        <v>4001</v>
      </c>
      <c r="P1866" s="376">
        <v>41542</v>
      </c>
      <c r="Q1866" s="248"/>
      <c r="R1866" s="251"/>
      <c r="S1866" s="248"/>
      <c r="T1866" s="248" t="s">
        <v>16014</v>
      </c>
      <c r="U1866" s="248" t="s">
        <v>16270</v>
      </c>
    </row>
    <row r="1867" spans="1:21" s="1" customFormat="1" ht="23.25" customHeight="1" x14ac:dyDescent="0.25">
      <c r="A1867" t="s">
        <v>4734</v>
      </c>
      <c r="B1867" t="str">
        <f t="shared" si="120"/>
        <v>32</v>
      </c>
      <c r="C1867" t="str">
        <f t="shared" si="121"/>
        <v>L00</v>
      </c>
      <c r="D1867" t="str">
        <f t="shared" si="122"/>
        <v>E08</v>
      </c>
      <c r="E1867" s="161" t="s">
        <v>4735</v>
      </c>
      <c r="F1867" t="s">
        <v>17168</v>
      </c>
      <c r="G1867" t="s">
        <v>4736</v>
      </c>
      <c r="H1867" s="209">
        <v>32</v>
      </c>
      <c r="I1867" s="209" t="s">
        <v>2258</v>
      </c>
      <c r="J1867" s="209" t="s">
        <v>4737</v>
      </c>
      <c r="K1867" s="209">
        <v>318122</v>
      </c>
      <c r="L1867" s="209">
        <v>210100</v>
      </c>
      <c r="M1867" s="209">
        <v>404</v>
      </c>
      <c r="N1867" s="209">
        <v>3019</v>
      </c>
      <c r="O1867" s="209">
        <v>4001</v>
      </c>
      <c r="P1867" s="376">
        <v>41543</v>
      </c>
      <c r="Q1867" s="248"/>
      <c r="R1867" s="251"/>
      <c r="S1867" s="248"/>
      <c r="T1867" s="248" t="s">
        <v>16014</v>
      </c>
      <c r="U1867" s="248" t="s">
        <v>16270</v>
      </c>
    </row>
    <row r="1868" spans="1:21" s="1" customFormat="1" ht="23.25" customHeight="1" x14ac:dyDescent="0.25">
      <c r="A1868" t="s">
        <v>4742</v>
      </c>
      <c r="B1868" t="str">
        <f t="shared" si="120"/>
        <v>32</v>
      </c>
      <c r="C1868" t="str">
        <f t="shared" si="121"/>
        <v>L00</v>
      </c>
      <c r="D1868" t="str">
        <f t="shared" si="122"/>
        <v>E10</v>
      </c>
      <c r="E1868" s="161" t="s">
        <v>4743</v>
      </c>
      <c r="F1868" t="s">
        <v>17168</v>
      </c>
      <c r="G1868" t="s">
        <v>4744</v>
      </c>
      <c r="H1868" s="209">
        <v>32</v>
      </c>
      <c r="I1868" s="209" t="s">
        <v>2258</v>
      </c>
      <c r="J1868" s="209" t="s">
        <v>4745</v>
      </c>
      <c r="K1868" s="209">
        <v>318122</v>
      </c>
      <c r="L1868" s="209">
        <v>210100</v>
      </c>
      <c r="M1868" s="209">
        <v>404</v>
      </c>
      <c r="N1868" s="209">
        <v>3019</v>
      </c>
      <c r="O1868" s="209">
        <v>4001</v>
      </c>
      <c r="P1868" s="376">
        <v>41544</v>
      </c>
      <c r="Q1868" s="248"/>
      <c r="R1868" s="251"/>
      <c r="S1868" s="248"/>
      <c r="T1868" s="248" t="s">
        <v>16014</v>
      </c>
      <c r="U1868" s="248" t="s">
        <v>16270</v>
      </c>
    </row>
    <row r="1869" spans="1:21" s="1" customFormat="1" ht="23.25" customHeight="1" x14ac:dyDescent="0.25">
      <c r="A1869" t="s">
        <v>4698</v>
      </c>
      <c r="B1869" t="str">
        <f t="shared" si="120"/>
        <v>32</v>
      </c>
      <c r="C1869" t="str">
        <f t="shared" si="121"/>
        <v>L00</v>
      </c>
      <c r="D1869" t="str">
        <f t="shared" si="122"/>
        <v>D98</v>
      </c>
      <c r="E1869" s="161" t="s">
        <v>4699</v>
      </c>
      <c r="F1869" t="s">
        <v>17168</v>
      </c>
      <c r="G1869" t="s">
        <v>4700</v>
      </c>
      <c r="H1869" s="209">
        <v>32</v>
      </c>
      <c r="I1869" s="209" t="s">
        <v>2258</v>
      </c>
      <c r="J1869" s="209" t="s">
        <v>4701</v>
      </c>
      <c r="K1869" s="209">
        <v>318122</v>
      </c>
      <c r="L1869" s="209">
        <v>210100</v>
      </c>
      <c r="M1869" s="209">
        <v>404</v>
      </c>
      <c r="N1869" s="209">
        <v>3019</v>
      </c>
      <c r="O1869" s="209">
        <v>4001</v>
      </c>
      <c r="P1869" s="376">
        <v>41545</v>
      </c>
      <c r="Q1869" s="248"/>
      <c r="R1869" s="251"/>
      <c r="S1869" s="248"/>
      <c r="T1869" s="248" t="s">
        <v>16014</v>
      </c>
      <c r="U1869" s="248" t="s">
        <v>16270</v>
      </c>
    </row>
    <row r="1870" spans="1:21" s="1" customFormat="1" ht="23.25" customHeight="1" x14ac:dyDescent="0.25">
      <c r="A1870" t="s">
        <v>4702</v>
      </c>
      <c r="B1870" t="str">
        <f t="shared" si="120"/>
        <v>32</v>
      </c>
      <c r="C1870" t="str">
        <f t="shared" si="121"/>
        <v>L00</v>
      </c>
      <c r="D1870" t="str">
        <f t="shared" si="122"/>
        <v>D99</v>
      </c>
      <c r="E1870" s="161" t="s">
        <v>4703</v>
      </c>
      <c r="F1870" t="s">
        <v>17168</v>
      </c>
      <c r="G1870" t="s">
        <v>4704</v>
      </c>
      <c r="H1870" s="209">
        <v>32</v>
      </c>
      <c r="I1870" s="209" t="s">
        <v>2258</v>
      </c>
      <c r="J1870" s="209" t="s">
        <v>4705</v>
      </c>
      <c r="K1870" s="209">
        <v>318122</v>
      </c>
      <c r="L1870" s="209">
        <v>210100</v>
      </c>
      <c r="M1870" s="209">
        <v>404</v>
      </c>
      <c r="N1870" s="209">
        <v>3019</v>
      </c>
      <c r="O1870" s="209">
        <v>4001</v>
      </c>
      <c r="P1870" s="376">
        <v>41546</v>
      </c>
      <c r="Q1870" s="248"/>
      <c r="R1870" s="251"/>
      <c r="S1870" s="248"/>
      <c r="T1870" s="248" t="s">
        <v>16014</v>
      </c>
      <c r="U1870" s="248" t="s">
        <v>16270</v>
      </c>
    </row>
    <row r="1871" spans="1:21" s="1" customFormat="1" ht="23.25" customHeight="1" x14ac:dyDescent="0.25">
      <c r="A1871" t="s">
        <v>4722</v>
      </c>
      <c r="B1871" t="str">
        <f t="shared" si="120"/>
        <v>32</v>
      </c>
      <c r="C1871" t="str">
        <f t="shared" si="121"/>
        <v>L00</v>
      </c>
      <c r="D1871" t="str">
        <f t="shared" si="122"/>
        <v>E05</v>
      </c>
      <c r="E1871" s="161" t="s">
        <v>4723</v>
      </c>
      <c r="F1871" t="s">
        <v>17168</v>
      </c>
      <c r="G1871" t="s">
        <v>4724</v>
      </c>
      <c r="H1871" s="209">
        <v>32</v>
      </c>
      <c r="I1871" s="209" t="s">
        <v>2258</v>
      </c>
      <c r="J1871" s="209" t="s">
        <v>4725</v>
      </c>
      <c r="K1871" s="209">
        <v>318122</v>
      </c>
      <c r="L1871" s="209">
        <v>210100</v>
      </c>
      <c r="M1871" s="209">
        <v>404</v>
      </c>
      <c r="N1871" s="209">
        <v>3019</v>
      </c>
      <c r="O1871" s="209">
        <v>4001</v>
      </c>
      <c r="P1871" s="376">
        <v>41547</v>
      </c>
      <c r="Q1871" s="248"/>
      <c r="R1871" s="251"/>
      <c r="S1871" s="248"/>
      <c r="T1871" s="248" t="s">
        <v>16014</v>
      </c>
      <c r="U1871" s="248" t="s">
        <v>16270</v>
      </c>
    </row>
    <row r="1872" spans="1:21" s="1" customFormat="1" ht="23.25" customHeight="1" x14ac:dyDescent="0.25">
      <c r="A1872" t="s">
        <v>4706</v>
      </c>
      <c r="B1872" t="str">
        <f t="shared" si="120"/>
        <v>32</v>
      </c>
      <c r="C1872" t="str">
        <f t="shared" si="121"/>
        <v>L00</v>
      </c>
      <c r="D1872" t="str">
        <f t="shared" si="122"/>
        <v>E01</v>
      </c>
      <c r="E1872" s="161" t="s">
        <v>4707</v>
      </c>
      <c r="F1872" t="s">
        <v>17168</v>
      </c>
      <c r="G1872" t="s">
        <v>4708</v>
      </c>
      <c r="H1872" s="209">
        <v>32</v>
      </c>
      <c r="I1872" s="209" t="s">
        <v>2258</v>
      </c>
      <c r="J1872" s="209" t="s">
        <v>4709</v>
      </c>
      <c r="K1872" s="209">
        <v>318122</v>
      </c>
      <c r="L1872" s="209">
        <v>210100</v>
      </c>
      <c r="M1872" s="209">
        <v>404</v>
      </c>
      <c r="N1872" s="209">
        <v>3019</v>
      </c>
      <c r="O1872" s="209">
        <v>4001</v>
      </c>
      <c r="P1872" s="376">
        <v>41548</v>
      </c>
      <c r="Q1872" s="248"/>
      <c r="R1872" s="251"/>
      <c r="S1872" s="248"/>
      <c r="T1872" s="248" t="s">
        <v>16014</v>
      </c>
      <c r="U1872" s="248" t="s">
        <v>16270</v>
      </c>
    </row>
    <row r="1873" spans="1:21" s="1" customFormat="1" ht="23.25" customHeight="1" x14ac:dyDescent="0.25">
      <c r="A1873" t="s">
        <v>4718</v>
      </c>
      <c r="B1873" t="str">
        <f t="shared" si="120"/>
        <v>32</v>
      </c>
      <c r="C1873" t="str">
        <f t="shared" si="121"/>
        <v>L00</v>
      </c>
      <c r="D1873" t="str">
        <f t="shared" si="122"/>
        <v>E04</v>
      </c>
      <c r="E1873" s="161" t="s">
        <v>4719</v>
      </c>
      <c r="F1873" t="s">
        <v>17168</v>
      </c>
      <c r="G1873" t="s">
        <v>4720</v>
      </c>
      <c r="H1873" s="209">
        <v>32</v>
      </c>
      <c r="I1873" s="209" t="s">
        <v>2258</v>
      </c>
      <c r="J1873" s="209" t="s">
        <v>4721</v>
      </c>
      <c r="K1873" s="209">
        <v>318122</v>
      </c>
      <c r="L1873" s="209">
        <v>210100</v>
      </c>
      <c r="M1873" s="209">
        <v>404</v>
      </c>
      <c r="N1873" s="209">
        <v>3019</v>
      </c>
      <c r="O1873" s="209">
        <v>4001</v>
      </c>
      <c r="P1873" s="376">
        <v>41549</v>
      </c>
      <c r="Q1873" s="248"/>
      <c r="R1873" s="251"/>
      <c r="S1873" s="248"/>
      <c r="T1873" s="248" t="s">
        <v>16014</v>
      </c>
      <c r="U1873" s="248" t="s">
        <v>16270</v>
      </c>
    </row>
    <row r="1874" spans="1:21" s="1" customFormat="1" ht="23.25" customHeight="1" x14ac:dyDescent="0.25">
      <c r="A1874" t="s">
        <v>4654</v>
      </c>
      <c r="B1874" t="str">
        <f t="shared" si="120"/>
        <v>32</v>
      </c>
      <c r="C1874" t="str">
        <f t="shared" si="121"/>
        <v>L00</v>
      </c>
      <c r="D1874" t="str">
        <f t="shared" si="122"/>
        <v>D87</v>
      </c>
      <c r="E1874" s="161" t="s">
        <v>4655</v>
      </c>
      <c r="F1874" t="s">
        <v>17168</v>
      </c>
      <c r="G1874" t="s">
        <v>4656</v>
      </c>
      <c r="H1874" s="209">
        <v>32</v>
      </c>
      <c r="I1874" s="209" t="s">
        <v>2258</v>
      </c>
      <c r="J1874" s="209" t="s">
        <v>4657</v>
      </c>
      <c r="K1874" s="209">
        <v>318122</v>
      </c>
      <c r="L1874" s="209">
        <v>210100</v>
      </c>
      <c r="M1874" s="209">
        <v>404</v>
      </c>
      <c r="N1874" s="209">
        <v>3019</v>
      </c>
      <c r="O1874" s="209">
        <v>4001</v>
      </c>
      <c r="P1874" s="376">
        <v>41550</v>
      </c>
      <c r="Q1874" s="248"/>
      <c r="R1874" s="251"/>
      <c r="S1874" s="248"/>
      <c r="T1874" s="248" t="s">
        <v>16014</v>
      </c>
      <c r="U1874" s="248" t="s">
        <v>16270</v>
      </c>
    </row>
    <row r="1875" spans="1:21" s="1" customFormat="1" ht="23.25" customHeight="1" x14ac:dyDescent="0.25">
      <c r="A1875" t="s">
        <v>4658</v>
      </c>
      <c r="B1875" t="str">
        <f t="shared" si="120"/>
        <v>32</v>
      </c>
      <c r="C1875" t="str">
        <f t="shared" si="121"/>
        <v>L00</v>
      </c>
      <c r="D1875" t="str">
        <f t="shared" si="122"/>
        <v>D88</v>
      </c>
      <c r="E1875" s="161" t="s">
        <v>4659</v>
      </c>
      <c r="F1875" t="s">
        <v>17168</v>
      </c>
      <c r="G1875" t="s">
        <v>4660</v>
      </c>
      <c r="H1875" s="209">
        <v>32</v>
      </c>
      <c r="I1875" s="209" t="s">
        <v>2258</v>
      </c>
      <c r="J1875" s="209" t="s">
        <v>4661</v>
      </c>
      <c r="K1875" s="209">
        <v>318122</v>
      </c>
      <c r="L1875" s="209">
        <v>210100</v>
      </c>
      <c r="M1875" s="209">
        <v>404</v>
      </c>
      <c r="N1875" s="209">
        <v>3019</v>
      </c>
      <c r="O1875" s="209">
        <v>4001</v>
      </c>
      <c r="P1875" s="376">
        <v>41551</v>
      </c>
      <c r="Q1875" s="248"/>
      <c r="R1875" s="251"/>
      <c r="S1875" s="248"/>
      <c r="T1875" s="248" t="s">
        <v>16014</v>
      </c>
      <c r="U1875" s="248" t="s">
        <v>16270</v>
      </c>
    </row>
    <row r="1876" spans="1:21" s="1" customFormat="1" ht="23.25" customHeight="1" x14ac:dyDescent="0.25">
      <c r="A1876" t="s">
        <v>4690</v>
      </c>
      <c r="B1876" t="str">
        <f t="shared" si="120"/>
        <v>32</v>
      </c>
      <c r="C1876" t="str">
        <f t="shared" si="121"/>
        <v>L00</v>
      </c>
      <c r="D1876" t="str">
        <f t="shared" si="122"/>
        <v>D96</v>
      </c>
      <c r="E1876" s="161" t="s">
        <v>4691</v>
      </c>
      <c r="F1876" t="s">
        <v>17168</v>
      </c>
      <c r="G1876" t="s">
        <v>4692</v>
      </c>
      <c r="H1876" s="209">
        <v>32</v>
      </c>
      <c r="I1876" s="209" t="s">
        <v>2258</v>
      </c>
      <c r="J1876" s="209" t="s">
        <v>4693</v>
      </c>
      <c r="K1876" s="209">
        <v>318122</v>
      </c>
      <c r="L1876" s="209">
        <v>210100</v>
      </c>
      <c r="M1876" s="209">
        <v>404</v>
      </c>
      <c r="N1876" s="209">
        <v>3019</v>
      </c>
      <c r="O1876" s="209">
        <v>4001</v>
      </c>
      <c r="P1876" s="376">
        <v>41552</v>
      </c>
      <c r="Q1876" s="248"/>
      <c r="R1876" s="251"/>
      <c r="S1876" s="248"/>
      <c r="T1876" s="248" t="s">
        <v>16014</v>
      </c>
      <c r="U1876" s="248" t="s">
        <v>16270</v>
      </c>
    </row>
    <row r="1877" spans="1:21" s="1" customFormat="1" ht="23.25" customHeight="1" x14ac:dyDescent="0.25">
      <c r="A1877" t="s">
        <v>4730</v>
      </c>
      <c r="B1877" t="str">
        <f t="shared" si="120"/>
        <v>32</v>
      </c>
      <c r="C1877" t="str">
        <f t="shared" si="121"/>
        <v>L00</v>
      </c>
      <c r="D1877" t="str">
        <f t="shared" si="122"/>
        <v>E07</v>
      </c>
      <c r="E1877" s="161" t="s">
        <v>4731</v>
      </c>
      <c r="F1877" t="s">
        <v>17168</v>
      </c>
      <c r="G1877" t="s">
        <v>4732</v>
      </c>
      <c r="H1877" s="209">
        <v>32</v>
      </c>
      <c r="I1877" s="209" t="s">
        <v>2258</v>
      </c>
      <c r="J1877" s="209" t="s">
        <v>4733</v>
      </c>
      <c r="K1877" s="209">
        <v>318122</v>
      </c>
      <c r="L1877" s="209">
        <v>210100</v>
      </c>
      <c r="M1877" s="209">
        <v>404</v>
      </c>
      <c r="N1877" s="209">
        <v>3019</v>
      </c>
      <c r="O1877" s="209">
        <v>4001</v>
      </c>
      <c r="P1877" s="376">
        <v>41553</v>
      </c>
      <c r="Q1877" s="248"/>
      <c r="R1877" s="251"/>
      <c r="S1877" s="248"/>
      <c r="T1877" s="248" t="s">
        <v>16014</v>
      </c>
      <c r="U1877" s="248" t="s">
        <v>16270</v>
      </c>
    </row>
    <row r="1878" spans="1:21" s="1" customFormat="1" ht="23.25" customHeight="1" x14ac:dyDescent="0.25">
      <c r="A1878" t="s">
        <v>4746</v>
      </c>
      <c r="B1878" t="str">
        <f t="shared" si="120"/>
        <v>32</v>
      </c>
      <c r="C1878" t="str">
        <f t="shared" si="121"/>
        <v>L00</v>
      </c>
      <c r="D1878" t="str">
        <f t="shared" si="122"/>
        <v>E11</v>
      </c>
      <c r="E1878" s="161" t="s">
        <v>4747</v>
      </c>
      <c r="F1878" t="s">
        <v>17168</v>
      </c>
      <c r="G1878" t="s">
        <v>4748</v>
      </c>
      <c r="H1878" s="209">
        <v>32</v>
      </c>
      <c r="I1878" s="209" t="s">
        <v>2258</v>
      </c>
      <c r="J1878" s="209" t="s">
        <v>4749</v>
      </c>
      <c r="K1878" s="209">
        <v>318122</v>
      </c>
      <c r="L1878" s="209">
        <v>210100</v>
      </c>
      <c r="M1878" s="209">
        <v>404</v>
      </c>
      <c r="N1878" s="209">
        <v>3019</v>
      </c>
      <c r="O1878" s="209">
        <v>4001</v>
      </c>
      <c r="P1878" s="376">
        <v>41554</v>
      </c>
      <c r="Q1878" s="248"/>
      <c r="R1878" s="251"/>
      <c r="S1878" s="248"/>
      <c r="T1878" s="248" t="s">
        <v>16014</v>
      </c>
      <c r="U1878" s="248" t="s">
        <v>16270</v>
      </c>
    </row>
    <row r="1879" spans="1:21" s="1" customFormat="1" ht="23.25" customHeight="1" x14ac:dyDescent="0.25">
      <c r="A1879" t="s">
        <v>4943</v>
      </c>
      <c r="B1879" t="str">
        <f t="shared" si="120"/>
        <v>32</v>
      </c>
      <c r="C1879" t="str">
        <f t="shared" si="121"/>
        <v>L00</v>
      </c>
      <c r="D1879" t="str">
        <f t="shared" si="122"/>
        <v>E61</v>
      </c>
      <c r="E1879" s="161" t="s">
        <v>4944</v>
      </c>
      <c r="F1879" t="s">
        <v>17168</v>
      </c>
      <c r="G1879" t="s">
        <v>4945</v>
      </c>
      <c r="H1879" s="209">
        <v>32</v>
      </c>
      <c r="I1879" s="209" t="s">
        <v>2258</v>
      </c>
      <c r="J1879" s="209" t="s">
        <v>4946</v>
      </c>
      <c r="K1879" s="209">
        <v>318122</v>
      </c>
      <c r="L1879" s="209">
        <v>210100</v>
      </c>
      <c r="M1879" s="209">
        <v>404</v>
      </c>
      <c r="N1879" s="209">
        <v>3019</v>
      </c>
      <c r="O1879" s="209">
        <v>4001</v>
      </c>
      <c r="P1879" s="376">
        <v>41555</v>
      </c>
      <c r="Q1879" s="248"/>
      <c r="R1879" s="251"/>
      <c r="S1879" s="248"/>
      <c r="T1879" s="248" t="s">
        <v>16014</v>
      </c>
      <c r="U1879" s="248" t="s">
        <v>16270</v>
      </c>
    </row>
    <row r="1880" spans="1:21" s="1" customFormat="1" ht="23.25" customHeight="1" x14ac:dyDescent="0.25">
      <c r="A1880" t="s">
        <v>4750</v>
      </c>
      <c r="B1880" t="str">
        <f t="shared" si="120"/>
        <v>32</v>
      </c>
      <c r="C1880" t="str">
        <f t="shared" si="121"/>
        <v>L00</v>
      </c>
      <c r="D1880" t="str">
        <f t="shared" si="122"/>
        <v>E12</v>
      </c>
      <c r="E1880" s="161" t="s">
        <v>4751</v>
      </c>
      <c r="F1880" t="s">
        <v>17168</v>
      </c>
      <c r="G1880" t="s">
        <v>4752</v>
      </c>
      <c r="H1880" s="209">
        <v>32</v>
      </c>
      <c r="I1880" s="209" t="s">
        <v>2258</v>
      </c>
      <c r="J1880" s="209" t="s">
        <v>4753</v>
      </c>
      <c r="K1880" s="209">
        <v>318122</v>
      </c>
      <c r="L1880" s="209">
        <v>210100</v>
      </c>
      <c r="M1880" s="209">
        <v>404</v>
      </c>
      <c r="N1880" s="209">
        <v>3019</v>
      </c>
      <c r="O1880" s="209">
        <v>4001</v>
      </c>
      <c r="P1880" s="376">
        <v>41556</v>
      </c>
      <c r="Q1880" s="248"/>
      <c r="R1880" s="251"/>
      <c r="S1880" s="248"/>
      <c r="T1880" s="248" t="s">
        <v>16014</v>
      </c>
      <c r="U1880" s="248" t="s">
        <v>16270</v>
      </c>
    </row>
    <row r="1881" spans="1:21" s="1" customFormat="1" ht="23.25" customHeight="1" x14ac:dyDescent="0.25">
      <c r="A1881" t="s">
        <v>4766</v>
      </c>
      <c r="B1881" t="str">
        <f t="shared" si="120"/>
        <v>32</v>
      </c>
      <c r="C1881" t="str">
        <f t="shared" si="121"/>
        <v>L00</v>
      </c>
      <c r="D1881" t="str">
        <f t="shared" si="122"/>
        <v>E16</v>
      </c>
      <c r="E1881" s="161" t="s">
        <v>4767</v>
      </c>
      <c r="F1881" t="s">
        <v>17168</v>
      </c>
      <c r="G1881" t="s">
        <v>4768</v>
      </c>
      <c r="H1881" s="209">
        <v>32</v>
      </c>
      <c r="I1881" s="209" t="s">
        <v>2258</v>
      </c>
      <c r="J1881" s="209" t="s">
        <v>4769</v>
      </c>
      <c r="K1881" s="209">
        <v>318122</v>
      </c>
      <c r="L1881" s="209">
        <v>210100</v>
      </c>
      <c r="M1881" s="209">
        <v>404</v>
      </c>
      <c r="N1881" s="209">
        <v>3019</v>
      </c>
      <c r="O1881" s="209">
        <v>4001</v>
      </c>
      <c r="P1881" s="376">
        <v>41557</v>
      </c>
      <c r="Q1881" s="248"/>
      <c r="R1881" s="251"/>
      <c r="S1881" s="248"/>
      <c r="T1881" s="248" t="s">
        <v>16014</v>
      </c>
      <c r="U1881" s="248" t="s">
        <v>16270</v>
      </c>
    </row>
    <row r="1882" spans="1:21" s="1" customFormat="1" ht="23.25" customHeight="1" x14ac:dyDescent="0.25">
      <c r="A1882" t="s">
        <v>4778</v>
      </c>
      <c r="B1882" t="str">
        <f t="shared" si="120"/>
        <v>32</v>
      </c>
      <c r="C1882" t="str">
        <f t="shared" si="121"/>
        <v>L00</v>
      </c>
      <c r="D1882" t="str">
        <f t="shared" si="122"/>
        <v>E19</v>
      </c>
      <c r="E1882" s="161" t="s">
        <v>4779</v>
      </c>
      <c r="F1882" t="s">
        <v>17168</v>
      </c>
      <c r="G1882" t="s">
        <v>4780</v>
      </c>
      <c r="H1882" s="209">
        <v>32</v>
      </c>
      <c r="I1882" s="209" t="s">
        <v>2258</v>
      </c>
      <c r="J1882" s="209" t="s">
        <v>4781</v>
      </c>
      <c r="K1882" s="209">
        <v>318122</v>
      </c>
      <c r="L1882" s="209">
        <v>210100</v>
      </c>
      <c r="M1882" s="209">
        <v>404</v>
      </c>
      <c r="N1882" s="209">
        <v>3019</v>
      </c>
      <c r="O1882" s="209">
        <v>4001</v>
      </c>
      <c r="P1882" s="376">
        <v>41558</v>
      </c>
      <c r="Q1882" s="248"/>
      <c r="R1882" s="251"/>
      <c r="S1882" s="248"/>
      <c r="T1882" s="248" t="s">
        <v>16014</v>
      </c>
      <c r="U1882" s="248" t="s">
        <v>16270</v>
      </c>
    </row>
    <row r="1883" spans="1:21" s="1" customFormat="1" ht="23.25" customHeight="1" x14ac:dyDescent="0.25">
      <c r="A1883" t="s">
        <v>4790</v>
      </c>
      <c r="B1883" t="str">
        <f t="shared" si="120"/>
        <v>32</v>
      </c>
      <c r="C1883" t="str">
        <f t="shared" si="121"/>
        <v>L00</v>
      </c>
      <c r="D1883" t="str">
        <f t="shared" si="122"/>
        <v>E22</v>
      </c>
      <c r="E1883" s="161" t="s">
        <v>4791</v>
      </c>
      <c r="F1883" t="s">
        <v>17168</v>
      </c>
      <c r="G1883" t="s">
        <v>4792</v>
      </c>
      <c r="H1883" s="209">
        <v>32</v>
      </c>
      <c r="I1883" s="209" t="s">
        <v>2258</v>
      </c>
      <c r="J1883" s="209" t="s">
        <v>4793</v>
      </c>
      <c r="K1883" s="209">
        <v>318122</v>
      </c>
      <c r="L1883" s="209">
        <v>210100</v>
      </c>
      <c r="M1883" s="209">
        <v>404</v>
      </c>
      <c r="N1883" s="209">
        <v>3019</v>
      </c>
      <c r="O1883" s="209">
        <v>4001</v>
      </c>
      <c r="P1883" s="376">
        <v>41559</v>
      </c>
      <c r="Q1883" s="248"/>
      <c r="R1883" s="251"/>
      <c r="S1883" s="248"/>
      <c r="T1883" s="248" t="s">
        <v>16014</v>
      </c>
      <c r="U1883" s="248" t="s">
        <v>16270</v>
      </c>
    </row>
    <row r="1884" spans="1:21" s="1" customFormat="1" ht="23.25" customHeight="1" x14ac:dyDescent="0.25">
      <c r="A1884" t="s">
        <v>4770</v>
      </c>
      <c r="B1884" t="str">
        <f t="shared" si="120"/>
        <v>32</v>
      </c>
      <c r="C1884" t="str">
        <f t="shared" si="121"/>
        <v>L00</v>
      </c>
      <c r="D1884" t="str">
        <f t="shared" si="122"/>
        <v>E17</v>
      </c>
      <c r="E1884" s="161" t="s">
        <v>4771</v>
      </c>
      <c r="F1884" t="s">
        <v>17168</v>
      </c>
      <c r="G1884" t="s">
        <v>4772</v>
      </c>
      <c r="H1884" s="209">
        <v>32</v>
      </c>
      <c r="I1884" s="209" t="s">
        <v>2258</v>
      </c>
      <c r="J1884" s="209" t="s">
        <v>4773</v>
      </c>
      <c r="K1884" s="209">
        <v>318122</v>
      </c>
      <c r="L1884" s="209">
        <v>210100</v>
      </c>
      <c r="M1884" s="209">
        <v>404</v>
      </c>
      <c r="N1884" s="209">
        <v>3019</v>
      </c>
      <c r="O1884" s="209">
        <v>4001</v>
      </c>
      <c r="P1884" s="376">
        <v>41560</v>
      </c>
      <c r="Q1884" s="248"/>
      <c r="R1884" s="251"/>
      <c r="S1884" s="248"/>
      <c r="T1884" s="248" t="s">
        <v>16014</v>
      </c>
      <c r="U1884" s="248" t="s">
        <v>16270</v>
      </c>
    </row>
    <row r="1885" spans="1:21" s="1" customFormat="1" ht="23.25" customHeight="1" x14ac:dyDescent="0.25">
      <c r="A1885" t="s">
        <v>4786</v>
      </c>
      <c r="B1885" t="str">
        <f t="shared" si="120"/>
        <v>32</v>
      </c>
      <c r="C1885" t="str">
        <f t="shared" si="121"/>
        <v>L00</v>
      </c>
      <c r="D1885" t="str">
        <f t="shared" si="122"/>
        <v>E21</v>
      </c>
      <c r="E1885" s="161" t="s">
        <v>4787</v>
      </c>
      <c r="F1885" t="s">
        <v>17168</v>
      </c>
      <c r="G1885" t="s">
        <v>4788</v>
      </c>
      <c r="H1885" s="209">
        <v>32</v>
      </c>
      <c r="I1885" s="209" t="s">
        <v>2258</v>
      </c>
      <c r="J1885" s="209" t="s">
        <v>4789</v>
      </c>
      <c r="K1885" s="209">
        <v>318122</v>
      </c>
      <c r="L1885" s="209">
        <v>210100</v>
      </c>
      <c r="M1885" s="209">
        <v>404</v>
      </c>
      <c r="N1885" s="209">
        <v>3019</v>
      </c>
      <c r="O1885" s="209">
        <v>4001</v>
      </c>
      <c r="P1885" s="376">
        <v>41561</v>
      </c>
      <c r="Q1885" s="248"/>
      <c r="R1885" s="251"/>
      <c r="S1885" s="248"/>
      <c r="T1885" s="248" t="s">
        <v>16014</v>
      </c>
      <c r="U1885" s="248" t="s">
        <v>16270</v>
      </c>
    </row>
    <row r="1886" spans="1:21" s="1" customFormat="1" ht="23.25" customHeight="1" x14ac:dyDescent="0.25">
      <c r="A1886" t="s">
        <v>6074</v>
      </c>
      <c r="B1886" t="str">
        <f t="shared" si="120"/>
        <v>32</v>
      </c>
      <c r="C1886" t="str">
        <f t="shared" si="121"/>
        <v>L01</v>
      </c>
      <c r="D1886" t="str">
        <f t="shared" si="122"/>
        <v>004</v>
      </c>
      <c r="E1886" s="161" t="s">
        <v>6075</v>
      </c>
      <c r="F1886" t="s">
        <v>17168</v>
      </c>
      <c r="G1886" t="s">
        <v>6076</v>
      </c>
      <c r="H1886" s="209">
        <v>32</v>
      </c>
      <c r="I1886" s="209" t="s">
        <v>1825</v>
      </c>
      <c r="J1886" s="209">
        <v>4</v>
      </c>
      <c r="K1886" s="209">
        <v>318122</v>
      </c>
      <c r="L1886" s="209">
        <v>210100</v>
      </c>
      <c r="M1886" s="209">
        <v>404</v>
      </c>
      <c r="N1886" s="209">
        <v>3019</v>
      </c>
      <c r="O1886" s="209">
        <v>4001</v>
      </c>
      <c r="P1886" s="376">
        <v>41562</v>
      </c>
      <c r="Q1886" s="248"/>
      <c r="R1886" s="251"/>
      <c r="S1886" s="248"/>
      <c r="T1886" s="248" t="s">
        <v>16014</v>
      </c>
      <c r="U1886" s="248" t="s">
        <v>16270</v>
      </c>
    </row>
    <row r="1887" spans="1:21" s="1" customFormat="1" ht="23.25" customHeight="1" x14ac:dyDescent="0.25">
      <c r="A1887" t="s">
        <v>4782</v>
      </c>
      <c r="B1887" t="str">
        <f t="shared" si="120"/>
        <v>32</v>
      </c>
      <c r="C1887" t="str">
        <f t="shared" si="121"/>
        <v>L00</v>
      </c>
      <c r="D1887" t="str">
        <f t="shared" si="122"/>
        <v>E20</v>
      </c>
      <c r="E1887" s="161" t="s">
        <v>4783</v>
      </c>
      <c r="F1887" t="s">
        <v>17168</v>
      </c>
      <c r="G1887" t="s">
        <v>4784</v>
      </c>
      <c r="H1887" s="209">
        <v>32</v>
      </c>
      <c r="I1887" s="209" t="s">
        <v>2258</v>
      </c>
      <c r="J1887" s="209" t="s">
        <v>4785</v>
      </c>
      <c r="K1887" s="209">
        <v>318122</v>
      </c>
      <c r="L1887" s="209">
        <v>210100</v>
      </c>
      <c r="M1887" s="209">
        <v>404</v>
      </c>
      <c r="N1887" s="209">
        <v>3019</v>
      </c>
      <c r="O1887" s="209">
        <v>4001</v>
      </c>
      <c r="P1887" s="376">
        <v>41563</v>
      </c>
      <c r="Q1887" s="248"/>
      <c r="R1887" s="251"/>
      <c r="S1887" s="248"/>
      <c r="T1887" s="248" t="s">
        <v>16014</v>
      </c>
      <c r="U1887" s="248" t="s">
        <v>16270</v>
      </c>
    </row>
    <row r="1888" spans="1:21" s="1" customFormat="1" ht="23.25" customHeight="1" x14ac:dyDescent="0.25">
      <c r="A1888" t="s">
        <v>6080</v>
      </c>
      <c r="B1888" t="str">
        <f t="shared" si="120"/>
        <v>32</v>
      </c>
      <c r="C1888" t="str">
        <f t="shared" si="121"/>
        <v>L01</v>
      </c>
      <c r="D1888" t="str">
        <f t="shared" si="122"/>
        <v>006</v>
      </c>
      <c r="E1888" s="161" t="s">
        <v>6081</v>
      </c>
      <c r="F1888" t="s">
        <v>17168</v>
      </c>
      <c r="G1888" t="s">
        <v>6082</v>
      </c>
      <c r="H1888" s="209">
        <v>32</v>
      </c>
      <c r="I1888" s="209" t="s">
        <v>1825</v>
      </c>
      <c r="J1888" s="209">
        <v>6</v>
      </c>
      <c r="K1888" s="209">
        <v>318122</v>
      </c>
      <c r="L1888" s="209">
        <v>210100</v>
      </c>
      <c r="M1888" s="209">
        <v>404</v>
      </c>
      <c r="N1888" s="209">
        <v>3019</v>
      </c>
      <c r="O1888" s="209">
        <v>4001</v>
      </c>
      <c r="P1888" s="376">
        <v>41564</v>
      </c>
      <c r="Q1888" s="248"/>
      <c r="R1888" s="251"/>
      <c r="S1888" s="248"/>
      <c r="T1888" s="248" t="s">
        <v>16014</v>
      </c>
      <c r="U1888" s="248" t="s">
        <v>16270</v>
      </c>
    </row>
    <row r="1889" spans="1:21" s="1" customFormat="1" ht="23.25" customHeight="1" x14ac:dyDescent="0.25">
      <c r="A1889" t="s">
        <v>4794</v>
      </c>
      <c r="B1889" t="str">
        <f t="shared" si="120"/>
        <v>32</v>
      </c>
      <c r="C1889" t="str">
        <f t="shared" si="121"/>
        <v>L00</v>
      </c>
      <c r="D1889" t="str">
        <f t="shared" si="122"/>
        <v>E23</v>
      </c>
      <c r="E1889" s="161" t="s">
        <v>4795</v>
      </c>
      <c r="F1889" t="s">
        <v>17168</v>
      </c>
      <c r="G1889" t="s">
        <v>4796</v>
      </c>
      <c r="H1889" s="209">
        <v>32</v>
      </c>
      <c r="I1889" s="209" t="s">
        <v>2258</v>
      </c>
      <c r="J1889" s="209" t="s">
        <v>4797</v>
      </c>
      <c r="K1889" s="209">
        <v>318122</v>
      </c>
      <c r="L1889" s="209">
        <v>210100</v>
      </c>
      <c r="M1889" s="209">
        <v>404</v>
      </c>
      <c r="N1889" s="209">
        <v>3019</v>
      </c>
      <c r="O1889" s="209">
        <v>4001</v>
      </c>
      <c r="P1889" s="376">
        <v>41565</v>
      </c>
      <c r="Q1889" s="248"/>
      <c r="R1889" s="251"/>
      <c r="S1889" s="248"/>
      <c r="T1889" s="248" t="s">
        <v>16014</v>
      </c>
      <c r="U1889" s="248" t="s">
        <v>16270</v>
      </c>
    </row>
    <row r="1890" spans="1:21" s="1" customFormat="1" ht="23.25" customHeight="1" x14ac:dyDescent="0.25">
      <c r="A1890" t="s">
        <v>6077</v>
      </c>
      <c r="B1890" t="str">
        <f t="shared" si="120"/>
        <v>32</v>
      </c>
      <c r="C1890" t="str">
        <f t="shared" si="121"/>
        <v>L01</v>
      </c>
      <c r="D1890" t="str">
        <f t="shared" si="122"/>
        <v>005</v>
      </c>
      <c r="E1890" s="161" t="s">
        <v>6078</v>
      </c>
      <c r="F1890" t="s">
        <v>17168</v>
      </c>
      <c r="G1890" t="s">
        <v>6079</v>
      </c>
      <c r="H1890" s="209">
        <v>32</v>
      </c>
      <c r="I1890" s="209" t="s">
        <v>1825</v>
      </c>
      <c r="J1890" s="209">
        <v>5</v>
      </c>
      <c r="K1890" s="209">
        <v>318122</v>
      </c>
      <c r="L1890" s="209">
        <v>210100</v>
      </c>
      <c r="M1890" s="209">
        <v>404</v>
      </c>
      <c r="N1890" s="209">
        <v>3019</v>
      </c>
      <c r="O1890" s="209">
        <v>4001</v>
      </c>
      <c r="P1890" s="376">
        <v>41566</v>
      </c>
      <c r="Q1890" s="248"/>
      <c r="R1890" s="251"/>
      <c r="S1890" s="248"/>
      <c r="T1890" s="248" t="s">
        <v>16014</v>
      </c>
      <c r="U1890" s="248" t="s">
        <v>16270</v>
      </c>
    </row>
    <row r="1891" spans="1:21" s="1" customFormat="1" ht="23.25" customHeight="1" x14ac:dyDescent="0.25">
      <c r="A1891" t="s">
        <v>4931</v>
      </c>
      <c r="B1891" t="str">
        <f t="shared" si="120"/>
        <v>32</v>
      </c>
      <c r="C1891" t="str">
        <f t="shared" si="121"/>
        <v>L00</v>
      </c>
      <c r="D1891" t="str">
        <f t="shared" si="122"/>
        <v>E58</v>
      </c>
      <c r="E1891" s="161" t="s">
        <v>4932</v>
      </c>
      <c r="F1891" t="s">
        <v>17168</v>
      </c>
      <c r="G1891" t="s">
        <v>4933</v>
      </c>
      <c r="H1891" s="209">
        <v>32</v>
      </c>
      <c r="I1891" s="209" t="s">
        <v>2258</v>
      </c>
      <c r="J1891" s="209" t="s">
        <v>4934</v>
      </c>
      <c r="K1891" s="209">
        <v>318122</v>
      </c>
      <c r="L1891" s="209">
        <v>210100</v>
      </c>
      <c r="M1891" s="209">
        <v>404</v>
      </c>
      <c r="N1891" s="209">
        <v>3019</v>
      </c>
      <c r="O1891" s="209">
        <v>4001</v>
      </c>
      <c r="P1891" s="376">
        <v>41567</v>
      </c>
      <c r="Q1891" s="248"/>
      <c r="R1891" s="251"/>
      <c r="S1891" s="248"/>
      <c r="T1891" s="248" t="s">
        <v>16014</v>
      </c>
      <c r="U1891" s="248" t="s">
        <v>16270</v>
      </c>
    </row>
    <row r="1892" spans="1:21" s="1" customFormat="1" ht="23.25" customHeight="1" x14ac:dyDescent="0.25">
      <c r="A1892" t="s">
        <v>4909</v>
      </c>
      <c r="B1892" t="str">
        <f t="shared" si="120"/>
        <v>32</v>
      </c>
      <c r="C1892" t="str">
        <f t="shared" si="121"/>
        <v>L00</v>
      </c>
      <c r="D1892" t="str">
        <f t="shared" si="122"/>
        <v>E52</v>
      </c>
      <c r="E1892" s="161" t="s">
        <v>4910</v>
      </c>
      <c r="F1892" t="s">
        <v>17168</v>
      </c>
      <c r="G1892" t="s">
        <v>4911</v>
      </c>
      <c r="H1892" s="209">
        <v>32</v>
      </c>
      <c r="I1892" s="209" t="s">
        <v>2258</v>
      </c>
      <c r="J1892" s="209" t="s">
        <v>4912</v>
      </c>
      <c r="K1892" s="209">
        <v>318122</v>
      </c>
      <c r="L1892" s="209">
        <v>210100</v>
      </c>
      <c r="M1892" s="209">
        <v>404</v>
      </c>
      <c r="N1892" s="209">
        <v>3019</v>
      </c>
      <c r="O1892" s="209">
        <v>4001</v>
      </c>
      <c r="P1892" s="376">
        <v>41568</v>
      </c>
      <c r="Q1892" s="248"/>
      <c r="R1892" s="251"/>
      <c r="S1892" s="248"/>
      <c r="T1892" s="248" t="s">
        <v>16014</v>
      </c>
      <c r="U1892" s="248" t="s">
        <v>16270</v>
      </c>
    </row>
    <row r="1893" spans="1:21" s="1" customFormat="1" ht="23.25" customHeight="1" x14ac:dyDescent="0.25">
      <c r="A1893" t="s">
        <v>4905</v>
      </c>
      <c r="B1893" t="str">
        <f t="shared" si="120"/>
        <v>32</v>
      </c>
      <c r="C1893" t="str">
        <f t="shared" si="121"/>
        <v>L00</v>
      </c>
      <c r="D1893" t="str">
        <f t="shared" si="122"/>
        <v>E51</v>
      </c>
      <c r="E1893" s="161" t="s">
        <v>4906</v>
      </c>
      <c r="F1893" t="s">
        <v>17168</v>
      </c>
      <c r="G1893" t="s">
        <v>4907</v>
      </c>
      <c r="H1893" s="209">
        <v>32</v>
      </c>
      <c r="I1893" s="209" t="s">
        <v>2258</v>
      </c>
      <c r="J1893" s="209" t="s">
        <v>4908</v>
      </c>
      <c r="K1893" s="209">
        <v>318122</v>
      </c>
      <c r="L1893" s="209">
        <v>210100</v>
      </c>
      <c r="M1893" s="209">
        <v>404</v>
      </c>
      <c r="N1893" s="209">
        <v>3019</v>
      </c>
      <c r="O1893" s="209">
        <v>4001</v>
      </c>
      <c r="P1893" s="376">
        <v>41569</v>
      </c>
      <c r="Q1893" s="248"/>
      <c r="R1893" s="251"/>
      <c r="S1893" s="248"/>
      <c r="T1893" s="248" t="s">
        <v>16014</v>
      </c>
      <c r="U1893" s="248" t="s">
        <v>16270</v>
      </c>
    </row>
    <row r="1894" spans="1:21" s="1" customFormat="1" ht="23.25" customHeight="1" x14ac:dyDescent="0.25">
      <c r="A1894" t="s">
        <v>4939</v>
      </c>
      <c r="B1894" t="str">
        <f t="shared" si="120"/>
        <v>32</v>
      </c>
      <c r="C1894" t="str">
        <f t="shared" si="121"/>
        <v>L00</v>
      </c>
      <c r="D1894" t="str">
        <f t="shared" si="122"/>
        <v>E60</v>
      </c>
      <c r="E1894" s="161" t="s">
        <v>4940</v>
      </c>
      <c r="F1894" t="s">
        <v>17168</v>
      </c>
      <c r="G1894" t="s">
        <v>4941</v>
      </c>
      <c r="H1894" s="209">
        <v>32</v>
      </c>
      <c r="I1894" s="209" t="s">
        <v>2258</v>
      </c>
      <c r="J1894" s="209" t="s">
        <v>4942</v>
      </c>
      <c r="K1894" s="209">
        <v>318122</v>
      </c>
      <c r="L1894" s="209">
        <v>210100</v>
      </c>
      <c r="M1894" s="209">
        <v>404</v>
      </c>
      <c r="N1894" s="209">
        <v>3019</v>
      </c>
      <c r="O1894" s="209">
        <v>4001</v>
      </c>
      <c r="P1894" s="376">
        <v>41570</v>
      </c>
      <c r="Q1894" s="248"/>
      <c r="R1894" s="251"/>
      <c r="S1894" s="248"/>
      <c r="T1894" s="248" t="s">
        <v>16014</v>
      </c>
      <c r="U1894" s="248" t="s">
        <v>16270</v>
      </c>
    </row>
    <row r="1895" spans="1:21" s="1" customFormat="1" ht="23.25" customHeight="1" x14ac:dyDescent="0.25">
      <c r="A1895" t="s">
        <v>4995</v>
      </c>
      <c r="B1895" t="str">
        <f t="shared" si="120"/>
        <v>32</v>
      </c>
      <c r="C1895" t="str">
        <f t="shared" si="121"/>
        <v>L00</v>
      </c>
      <c r="D1895" t="str">
        <f t="shared" si="122"/>
        <v>E74</v>
      </c>
      <c r="E1895" s="161" t="s">
        <v>4996</v>
      </c>
      <c r="F1895" t="s">
        <v>17168</v>
      </c>
      <c r="G1895" t="s">
        <v>4997</v>
      </c>
      <c r="H1895" s="209">
        <v>32</v>
      </c>
      <c r="I1895" s="209" t="s">
        <v>2258</v>
      </c>
      <c r="J1895" s="209" t="s">
        <v>4998</v>
      </c>
      <c r="K1895" s="209">
        <v>318122</v>
      </c>
      <c r="L1895" s="209">
        <v>210100</v>
      </c>
      <c r="M1895" s="209">
        <v>404</v>
      </c>
      <c r="N1895" s="209">
        <v>3019</v>
      </c>
      <c r="O1895" s="209">
        <v>4001</v>
      </c>
      <c r="P1895" s="376">
        <v>41571</v>
      </c>
      <c r="Q1895" s="248"/>
      <c r="R1895" s="251"/>
      <c r="S1895" s="248"/>
      <c r="T1895" s="248" t="s">
        <v>16014</v>
      </c>
      <c r="U1895" s="248" t="s">
        <v>16270</v>
      </c>
    </row>
    <row r="1896" spans="1:21" s="1" customFormat="1" ht="23.25" customHeight="1" x14ac:dyDescent="0.25">
      <c r="A1896" t="s">
        <v>4983</v>
      </c>
      <c r="B1896" t="str">
        <f t="shared" si="120"/>
        <v>32</v>
      </c>
      <c r="C1896" t="str">
        <f t="shared" si="121"/>
        <v>L00</v>
      </c>
      <c r="D1896" t="str">
        <f t="shared" si="122"/>
        <v>E71</v>
      </c>
      <c r="E1896" s="161" t="s">
        <v>4984</v>
      </c>
      <c r="F1896" t="s">
        <v>17168</v>
      </c>
      <c r="G1896" t="s">
        <v>4985</v>
      </c>
      <c r="H1896" s="209">
        <v>32</v>
      </c>
      <c r="I1896" s="209" t="s">
        <v>2258</v>
      </c>
      <c r="J1896" s="209" t="s">
        <v>4986</v>
      </c>
      <c r="K1896" s="209">
        <v>318122</v>
      </c>
      <c r="L1896" s="209">
        <v>210100</v>
      </c>
      <c r="M1896" s="209">
        <v>404</v>
      </c>
      <c r="N1896" s="209">
        <v>3019</v>
      </c>
      <c r="O1896" s="209">
        <v>4001</v>
      </c>
      <c r="P1896" s="376">
        <v>41572</v>
      </c>
      <c r="Q1896" s="248"/>
      <c r="R1896" s="251"/>
      <c r="S1896" s="248"/>
      <c r="T1896" s="248" t="s">
        <v>16014</v>
      </c>
      <c r="U1896" s="248" t="s">
        <v>16270</v>
      </c>
    </row>
    <row r="1897" spans="1:21" s="1" customFormat="1" ht="23.25" customHeight="1" x14ac:dyDescent="0.25">
      <c r="A1897" t="s">
        <v>4979</v>
      </c>
      <c r="B1897" t="str">
        <f t="shared" si="120"/>
        <v>32</v>
      </c>
      <c r="C1897" t="str">
        <f t="shared" si="121"/>
        <v>L00</v>
      </c>
      <c r="D1897" t="str">
        <f t="shared" si="122"/>
        <v>E70</v>
      </c>
      <c r="E1897" s="161" t="s">
        <v>4980</v>
      </c>
      <c r="F1897" t="s">
        <v>17168</v>
      </c>
      <c r="G1897" t="s">
        <v>4981</v>
      </c>
      <c r="H1897" s="209">
        <v>32</v>
      </c>
      <c r="I1897" s="209" t="s">
        <v>2258</v>
      </c>
      <c r="J1897" s="209" t="s">
        <v>4982</v>
      </c>
      <c r="K1897" s="209">
        <v>318122</v>
      </c>
      <c r="L1897" s="209">
        <v>210100</v>
      </c>
      <c r="M1897" s="209">
        <v>404</v>
      </c>
      <c r="N1897" s="209">
        <v>3019</v>
      </c>
      <c r="O1897" s="209">
        <v>4001</v>
      </c>
      <c r="P1897" s="376">
        <v>41573</v>
      </c>
      <c r="Q1897" s="248"/>
      <c r="R1897" s="251"/>
      <c r="S1897" s="248"/>
      <c r="T1897" s="248" t="s">
        <v>16014</v>
      </c>
      <c r="U1897" s="248" t="s">
        <v>16270</v>
      </c>
    </row>
    <row r="1898" spans="1:21" s="1" customFormat="1" ht="23.25" customHeight="1" x14ac:dyDescent="0.25">
      <c r="A1898" t="s">
        <v>4873</v>
      </c>
      <c r="B1898" t="str">
        <f t="shared" si="120"/>
        <v>32</v>
      </c>
      <c r="C1898" t="str">
        <f t="shared" si="121"/>
        <v>L00</v>
      </c>
      <c r="D1898" t="str">
        <f t="shared" si="122"/>
        <v>E43</v>
      </c>
      <c r="E1898" s="161" t="s">
        <v>4874</v>
      </c>
      <c r="F1898" t="s">
        <v>17168</v>
      </c>
      <c r="G1898" t="s">
        <v>4875</v>
      </c>
      <c r="H1898" s="209">
        <v>32</v>
      </c>
      <c r="I1898" s="209" t="s">
        <v>2258</v>
      </c>
      <c r="J1898" s="209" t="s">
        <v>4876</v>
      </c>
      <c r="K1898" s="209">
        <v>318122</v>
      </c>
      <c r="L1898" s="209">
        <v>210100</v>
      </c>
      <c r="M1898" s="209">
        <v>404</v>
      </c>
      <c r="N1898" s="209">
        <v>3019</v>
      </c>
      <c r="O1898" s="209">
        <v>4001</v>
      </c>
      <c r="P1898" s="376">
        <v>41574</v>
      </c>
      <c r="Q1898" s="248"/>
      <c r="R1898" s="251"/>
      <c r="S1898" s="248"/>
      <c r="T1898" s="248" t="s">
        <v>16014</v>
      </c>
      <c r="U1898" s="248" t="s">
        <v>16270</v>
      </c>
    </row>
    <row r="1899" spans="1:21" s="1" customFormat="1" ht="23.25" customHeight="1" x14ac:dyDescent="0.25">
      <c r="A1899" t="s">
        <v>5011</v>
      </c>
      <c r="B1899" t="str">
        <f t="shared" si="120"/>
        <v>32</v>
      </c>
      <c r="C1899" t="str">
        <f t="shared" si="121"/>
        <v>L00</v>
      </c>
      <c r="D1899" t="str">
        <f t="shared" si="122"/>
        <v>E79</v>
      </c>
      <c r="E1899" s="161" t="s">
        <v>4874</v>
      </c>
      <c r="F1899" t="s">
        <v>17168</v>
      </c>
      <c r="G1899" t="s">
        <v>4875</v>
      </c>
      <c r="H1899" s="209">
        <v>32</v>
      </c>
      <c r="I1899" s="209" t="s">
        <v>2258</v>
      </c>
      <c r="J1899" s="209" t="s">
        <v>5012</v>
      </c>
      <c r="K1899" s="209">
        <v>318122</v>
      </c>
      <c r="L1899" s="209">
        <v>210100</v>
      </c>
      <c r="M1899" s="209">
        <v>404</v>
      </c>
      <c r="N1899" s="209">
        <v>3019</v>
      </c>
      <c r="O1899" s="209">
        <v>4001</v>
      </c>
      <c r="P1899" s="376">
        <v>41575</v>
      </c>
      <c r="Q1899" s="248"/>
      <c r="R1899" s="251"/>
      <c r="S1899" s="248"/>
      <c r="T1899" s="248" t="s">
        <v>16014</v>
      </c>
      <c r="U1899" s="248" t="s">
        <v>16270</v>
      </c>
    </row>
    <row r="1900" spans="1:21" s="1" customFormat="1" ht="23.25" customHeight="1" x14ac:dyDescent="0.25">
      <c r="A1900" t="s">
        <v>4987</v>
      </c>
      <c r="B1900" t="str">
        <f t="shared" si="120"/>
        <v>32</v>
      </c>
      <c r="C1900" t="str">
        <f t="shared" si="121"/>
        <v>L00</v>
      </c>
      <c r="D1900" t="str">
        <f t="shared" si="122"/>
        <v>E72</v>
      </c>
      <c r="E1900" s="161" t="s">
        <v>4988</v>
      </c>
      <c r="F1900" t="s">
        <v>17168</v>
      </c>
      <c r="G1900" t="s">
        <v>4989</v>
      </c>
      <c r="H1900" s="209">
        <v>32</v>
      </c>
      <c r="I1900" s="209" t="s">
        <v>2258</v>
      </c>
      <c r="J1900" s="209" t="s">
        <v>4990</v>
      </c>
      <c r="K1900" s="209">
        <v>318122</v>
      </c>
      <c r="L1900" s="209">
        <v>210100</v>
      </c>
      <c r="M1900" s="209">
        <v>404</v>
      </c>
      <c r="N1900" s="209">
        <v>3019</v>
      </c>
      <c r="O1900" s="209">
        <v>4001</v>
      </c>
      <c r="P1900" s="376">
        <v>41576</v>
      </c>
      <c r="Q1900" s="248"/>
      <c r="R1900" s="251"/>
      <c r="S1900" s="248"/>
      <c r="T1900" s="248" t="s">
        <v>16014</v>
      </c>
      <c r="U1900" s="248" t="s">
        <v>16270</v>
      </c>
    </row>
    <row r="1901" spans="1:21" s="1" customFormat="1" ht="23.25" customHeight="1" x14ac:dyDescent="0.25">
      <c r="A1901" t="s">
        <v>4991</v>
      </c>
      <c r="B1901" t="str">
        <f t="shared" si="120"/>
        <v>32</v>
      </c>
      <c r="C1901" t="str">
        <f t="shared" si="121"/>
        <v>L00</v>
      </c>
      <c r="D1901" t="str">
        <f t="shared" si="122"/>
        <v>E73</v>
      </c>
      <c r="E1901" s="161" t="s">
        <v>4992</v>
      </c>
      <c r="F1901" t="s">
        <v>17168</v>
      </c>
      <c r="G1901" t="s">
        <v>4993</v>
      </c>
      <c r="H1901" s="209">
        <v>32</v>
      </c>
      <c r="I1901" s="209" t="s">
        <v>2258</v>
      </c>
      <c r="J1901" s="209" t="s">
        <v>4994</v>
      </c>
      <c r="K1901" s="209">
        <v>318122</v>
      </c>
      <c r="L1901" s="209">
        <v>210100</v>
      </c>
      <c r="M1901" s="209">
        <v>404</v>
      </c>
      <c r="N1901" s="209">
        <v>3019</v>
      </c>
      <c r="O1901" s="209">
        <v>4001</v>
      </c>
      <c r="P1901" s="376">
        <v>41577</v>
      </c>
      <c r="Q1901" s="248"/>
      <c r="R1901" s="251"/>
      <c r="S1901" s="248"/>
      <c r="T1901" s="248" t="s">
        <v>16014</v>
      </c>
      <c r="U1901" s="248" t="s">
        <v>16270</v>
      </c>
    </row>
    <row r="1902" spans="1:21" s="1" customFormat="1" ht="23.25" customHeight="1" x14ac:dyDescent="0.25">
      <c r="A1902" t="s">
        <v>4885</v>
      </c>
      <c r="B1902" t="str">
        <f t="shared" si="120"/>
        <v>32</v>
      </c>
      <c r="C1902" t="str">
        <f t="shared" si="121"/>
        <v>L00</v>
      </c>
      <c r="D1902" t="str">
        <f t="shared" si="122"/>
        <v>E46</v>
      </c>
      <c r="E1902" s="161" t="s">
        <v>4886</v>
      </c>
      <c r="F1902" t="s">
        <v>17168</v>
      </c>
      <c r="G1902" t="s">
        <v>4887</v>
      </c>
      <c r="H1902" s="209">
        <v>32</v>
      </c>
      <c r="I1902" s="209" t="s">
        <v>2258</v>
      </c>
      <c r="J1902" s="209" t="s">
        <v>4888</v>
      </c>
      <c r="K1902" s="209">
        <v>318122</v>
      </c>
      <c r="L1902" s="209">
        <v>210100</v>
      </c>
      <c r="M1902" s="209">
        <v>404</v>
      </c>
      <c r="N1902" s="209">
        <v>3019</v>
      </c>
      <c r="O1902" s="209">
        <v>4001</v>
      </c>
      <c r="P1902" s="376">
        <v>41578</v>
      </c>
      <c r="Q1902" s="248"/>
      <c r="R1902" s="251"/>
      <c r="S1902" s="248"/>
      <c r="T1902" s="248" t="s">
        <v>16014</v>
      </c>
      <c r="U1902" s="248" t="s">
        <v>16270</v>
      </c>
    </row>
    <row r="1903" spans="1:21" s="1" customFormat="1" ht="23.25" customHeight="1" x14ac:dyDescent="0.25">
      <c r="A1903" t="s">
        <v>5013</v>
      </c>
      <c r="B1903" t="str">
        <f t="shared" si="120"/>
        <v>32</v>
      </c>
      <c r="C1903" t="str">
        <f t="shared" si="121"/>
        <v>L00</v>
      </c>
      <c r="D1903" t="str">
        <f t="shared" si="122"/>
        <v>E80</v>
      </c>
      <c r="E1903" s="161" t="s">
        <v>4886</v>
      </c>
      <c r="F1903" t="s">
        <v>17168</v>
      </c>
      <c r="G1903" t="s">
        <v>4887</v>
      </c>
      <c r="H1903" s="209">
        <v>32</v>
      </c>
      <c r="I1903" s="209" t="s">
        <v>2258</v>
      </c>
      <c r="J1903" s="209" t="s">
        <v>5014</v>
      </c>
      <c r="K1903" s="209">
        <v>318122</v>
      </c>
      <c r="L1903" s="209">
        <v>210100</v>
      </c>
      <c r="M1903" s="209">
        <v>404</v>
      </c>
      <c r="N1903" s="209">
        <v>3019</v>
      </c>
      <c r="O1903" s="209">
        <v>4001</v>
      </c>
      <c r="P1903" s="376">
        <v>41579</v>
      </c>
      <c r="Q1903" s="248"/>
      <c r="R1903" s="251"/>
      <c r="S1903" s="248"/>
      <c r="T1903" s="248" t="s">
        <v>16014</v>
      </c>
      <c r="U1903" s="248" t="s">
        <v>16270</v>
      </c>
    </row>
    <row r="1904" spans="1:21" s="1" customFormat="1" ht="23.25" customHeight="1" x14ac:dyDescent="0.25">
      <c r="A1904" t="s">
        <v>5015</v>
      </c>
      <c r="B1904" t="str">
        <f t="shared" si="120"/>
        <v>32</v>
      </c>
      <c r="C1904" t="str">
        <f t="shared" si="121"/>
        <v>L00</v>
      </c>
      <c r="D1904" t="str">
        <f t="shared" si="122"/>
        <v>E81</v>
      </c>
      <c r="E1904" s="161" t="s">
        <v>5016</v>
      </c>
      <c r="F1904" t="s">
        <v>17168</v>
      </c>
      <c r="G1904" t="s">
        <v>5017</v>
      </c>
      <c r="H1904" s="209">
        <v>32</v>
      </c>
      <c r="I1904" s="209" t="s">
        <v>2258</v>
      </c>
      <c r="J1904" s="209" t="s">
        <v>5018</v>
      </c>
      <c r="K1904" s="209">
        <v>318122</v>
      </c>
      <c r="L1904" s="209">
        <v>210100</v>
      </c>
      <c r="M1904" s="209">
        <v>404</v>
      </c>
      <c r="N1904" s="209">
        <v>3019</v>
      </c>
      <c r="O1904" s="209">
        <v>4001</v>
      </c>
      <c r="P1904" s="376">
        <v>41580</v>
      </c>
      <c r="Q1904" s="248"/>
      <c r="R1904" s="251"/>
      <c r="S1904" s="248"/>
      <c r="T1904" s="248" t="s">
        <v>16014</v>
      </c>
      <c r="U1904" s="248" t="s">
        <v>16270</v>
      </c>
    </row>
    <row r="1905" spans="1:21" s="1" customFormat="1" ht="23.25" customHeight="1" x14ac:dyDescent="0.25">
      <c r="A1905" t="s">
        <v>5019</v>
      </c>
      <c r="B1905" t="str">
        <f t="shared" si="120"/>
        <v>32</v>
      </c>
      <c r="C1905" t="str">
        <f t="shared" si="121"/>
        <v>L00</v>
      </c>
      <c r="D1905" t="str">
        <f t="shared" si="122"/>
        <v>E82</v>
      </c>
      <c r="E1905" s="161" t="s">
        <v>5020</v>
      </c>
      <c r="F1905" t="s">
        <v>17168</v>
      </c>
      <c r="G1905" t="s">
        <v>5021</v>
      </c>
      <c r="H1905" s="209">
        <v>32</v>
      </c>
      <c r="I1905" s="209" t="s">
        <v>2258</v>
      </c>
      <c r="J1905" s="209" t="s">
        <v>5022</v>
      </c>
      <c r="K1905" s="209">
        <v>318122</v>
      </c>
      <c r="L1905" s="209">
        <v>210100</v>
      </c>
      <c r="M1905" s="209">
        <v>404</v>
      </c>
      <c r="N1905" s="209">
        <v>3019</v>
      </c>
      <c r="O1905" s="209">
        <v>4001</v>
      </c>
      <c r="P1905" s="376">
        <v>41581</v>
      </c>
      <c r="Q1905" s="248"/>
      <c r="R1905" s="251"/>
      <c r="S1905" s="248"/>
      <c r="T1905" s="248" t="s">
        <v>16014</v>
      </c>
      <c r="U1905" s="248" t="s">
        <v>16270</v>
      </c>
    </row>
    <row r="1906" spans="1:21" s="1" customFormat="1" ht="23.25" customHeight="1" x14ac:dyDescent="0.25">
      <c r="A1906" t="s">
        <v>5023</v>
      </c>
      <c r="B1906" t="str">
        <f t="shared" si="120"/>
        <v>32</v>
      </c>
      <c r="C1906" t="str">
        <f t="shared" si="121"/>
        <v>L00</v>
      </c>
      <c r="D1906" t="str">
        <f t="shared" si="122"/>
        <v>E83</v>
      </c>
      <c r="E1906" s="161" t="s">
        <v>5024</v>
      </c>
      <c r="F1906" t="s">
        <v>17168</v>
      </c>
      <c r="G1906" t="s">
        <v>5025</v>
      </c>
      <c r="H1906" s="209">
        <v>32</v>
      </c>
      <c r="I1906" s="209" t="s">
        <v>2258</v>
      </c>
      <c r="J1906" s="209" t="s">
        <v>5026</v>
      </c>
      <c r="K1906" s="209">
        <v>318122</v>
      </c>
      <c r="L1906" s="209">
        <v>210100</v>
      </c>
      <c r="M1906" s="209">
        <v>404</v>
      </c>
      <c r="N1906" s="209">
        <v>3019</v>
      </c>
      <c r="O1906" s="209">
        <v>4001</v>
      </c>
      <c r="P1906" s="376">
        <v>41582</v>
      </c>
      <c r="Q1906" s="248"/>
      <c r="R1906" s="251"/>
      <c r="S1906" s="248"/>
      <c r="T1906" s="248" t="s">
        <v>16014</v>
      </c>
      <c r="U1906" s="248" t="s">
        <v>16270</v>
      </c>
    </row>
    <row r="1907" spans="1:21" s="1" customFormat="1" ht="23.25" customHeight="1" x14ac:dyDescent="0.25">
      <c r="A1907" t="s">
        <v>4897</v>
      </c>
      <c r="B1907" t="str">
        <f t="shared" si="120"/>
        <v>32</v>
      </c>
      <c r="C1907" t="str">
        <f t="shared" si="121"/>
        <v>L00</v>
      </c>
      <c r="D1907" t="str">
        <f t="shared" si="122"/>
        <v>E49</v>
      </c>
      <c r="E1907" s="161" t="s">
        <v>4898</v>
      </c>
      <c r="F1907" t="s">
        <v>17168</v>
      </c>
      <c r="G1907" t="s">
        <v>4899</v>
      </c>
      <c r="H1907" s="209">
        <v>32</v>
      </c>
      <c r="I1907" s="209" t="s">
        <v>2258</v>
      </c>
      <c r="J1907" s="209" t="s">
        <v>4900</v>
      </c>
      <c r="K1907" s="209">
        <v>318122</v>
      </c>
      <c r="L1907" s="209">
        <v>210100</v>
      </c>
      <c r="M1907" s="209">
        <v>404</v>
      </c>
      <c r="N1907" s="209">
        <v>3019</v>
      </c>
      <c r="O1907" s="209">
        <v>4001</v>
      </c>
      <c r="P1907" s="376">
        <v>41583</v>
      </c>
      <c r="Q1907" s="248"/>
      <c r="R1907" s="251"/>
      <c r="S1907" s="248"/>
      <c r="T1907" s="248" t="s">
        <v>16014</v>
      </c>
      <c r="U1907" s="248" t="s">
        <v>16270</v>
      </c>
    </row>
    <row r="1908" spans="1:21" s="1" customFormat="1" ht="23.25" customHeight="1" x14ac:dyDescent="0.25">
      <c r="A1908" t="s">
        <v>5047</v>
      </c>
      <c r="B1908" t="str">
        <f t="shared" si="120"/>
        <v>32</v>
      </c>
      <c r="C1908" t="str">
        <f t="shared" si="121"/>
        <v>L00</v>
      </c>
      <c r="D1908" t="str">
        <f t="shared" si="122"/>
        <v>E89</v>
      </c>
      <c r="E1908" s="161" t="s">
        <v>5048</v>
      </c>
      <c r="F1908" t="s">
        <v>17168</v>
      </c>
      <c r="G1908" t="s">
        <v>5049</v>
      </c>
      <c r="H1908" s="209">
        <v>32</v>
      </c>
      <c r="I1908" s="209" t="s">
        <v>2258</v>
      </c>
      <c r="J1908" s="209" t="s">
        <v>5050</v>
      </c>
      <c r="K1908" s="209">
        <v>318122</v>
      </c>
      <c r="L1908" s="209">
        <v>210100</v>
      </c>
      <c r="M1908" s="209">
        <v>404</v>
      </c>
      <c r="N1908" s="209">
        <v>3019</v>
      </c>
      <c r="O1908" s="209">
        <v>4001</v>
      </c>
      <c r="P1908" s="376">
        <v>41584</v>
      </c>
      <c r="Q1908" s="248"/>
      <c r="R1908" s="251"/>
      <c r="S1908" s="248"/>
      <c r="T1908" s="248" t="s">
        <v>16014</v>
      </c>
      <c r="U1908" s="248" t="s">
        <v>16270</v>
      </c>
    </row>
    <row r="1909" spans="1:21" s="1" customFormat="1" ht="23.25" customHeight="1" x14ac:dyDescent="0.25">
      <c r="A1909" t="s">
        <v>5027</v>
      </c>
      <c r="B1909" t="str">
        <f t="shared" si="120"/>
        <v>32</v>
      </c>
      <c r="C1909" t="str">
        <f t="shared" si="121"/>
        <v>L00</v>
      </c>
      <c r="D1909" t="str">
        <f t="shared" si="122"/>
        <v>E84</v>
      </c>
      <c r="E1909" s="161" t="s">
        <v>5028</v>
      </c>
      <c r="F1909" t="s">
        <v>17168</v>
      </c>
      <c r="G1909" t="s">
        <v>5029</v>
      </c>
      <c r="H1909" s="209">
        <v>32</v>
      </c>
      <c r="I1909" s="209" t="s">
        <v>2258</v>
      </c>
      <c r="J1909" s="209" t="s">
        <v>5030</v>
      </c>
      <c r="K1909" s="209">
        <v>318122</v>
      </c>
      <c r="L1909" s="209">
        <v>210100</v>
      </c>
      <c r="M1909" s="209">
        <v>404</v>
      </c>
      <c r="N1909" s="209">
        <v>3019</v>
      </c>
      <c r="O1909" s="209">
        <v>4001</v>
      </c>
      <c r="P1909" s="376">
        <v>41585</v>
      </c>
      <c r="Q1909" s="248"/>
      <c r="R1909" s="251"/>
      <c r="S1909" s="248"/>
      <c r="T1909" s="248" t="s">
        <v>16014</v>
      </c>
      <c r="U1909" s="248" t="s">
        <v>16270</v>
      </c>
    </row>
    <row r="1910" spans="1:21" s="1" customFormat="1" ht="23.25" customHeight="1" x14ac:dyDescent="0.25">
      <c r="A1910" t="s">
        <v>5051</v>
      </c>
      <c r="B1910" t="str">
        <f t="shared" si="120"/>
        <v>32</v>
      </c>
      <c r="C1910" t="str">
        <f t="shared" si="121"/>
        <v>L00</v>
      </c>
      <c r="D1910" t="str">
        <f t="shared" si="122"/>
        <v>E90</v>
      </c>
      <c r="E1910" s="161" t="s">
        <v>5052</v>
      </c>
      <c r="F1910" t="s">
        <v>17168</v>
      </c>
      <c r="G1910" t="s">
        <v>5053</v>
      </c>
      <c r="H1910" s="209">
        <v>32</v>
      </c>
      <c r="I1910" s="209" t="s">
        <v>2258</v>
      </c>
      <c r="J1910" s="209" t="s">
        <v>5054</v>
      </c>
      <c r="K1910" s="209">
        <v>318122</v>
      </c>
      <c r="L1910" s="209">
        <v>210100</v>
      </c>
      <c r="M1910" s="209">
        <v>404</v>
      </c>
      <c r="N1910" s="209">
        <v>3019</v>
      </c>
      <c r="O1910" s="209">
        <v>4001</v>
      </c>
      <c r="P1910" s="376">
        <v>41586</v>
      </c>
      <c r="Q1910" s="248"/>
      <c r="R1910" s="251"/>
      <c r="S1910" s="248"/>
      <c r="T1910" s="248" t="s">
        <v>16014</v>
      </c>
      <c r="U1910" s="248" t="s">
        <v>16270</v>
      </c>
    </row>
    <row r="1911" spans="1:21" s="1" customFormat="1" ht="23.25" customHeight="1" x14ac:dyDescent="0.25">
      <c r="A1911" t="s">
        <v>5043</v>
      </c>
      <c r="B1911" t="str">
        <f t="shared" si="120"/>
        <v>32</v>
      </c>
      <c r="C1911" t="str">
        <f t="shared" si="121"/>
        <v>L00</v>
      </c>
      <c r="D1911" t="str">
        <f t="shared" si="122"/>
        <v>E88</v>
      </c>
      <c r="E1911" s="161" t="s">
        <v>5044</v>
      </c>
      <c r="F1911" t="s">
        <v>17168</v>
      </c>
      <c r="G1911" t="s">
        <v>5045</v>
      </c>
      <c r="H1911" s="209">
        <v>32</v>
      </c>
      <c r="I1911" s="209" t="s">
        <v>2258</v>
      </c>
      <c r="J1911" s="209" t="s">
        <v>5046</v>
      </c>
      <c r="K1911" s="209">
        <v>318122</v>
      </c>
      <c r="L1911" s="209">
        <v>210100</v>
      </c>
      <c r="M1911" s="209">
        <v>404</v>
      </c>
      <c r="N1911" s="209">
        <v>3019</v>
      </c>
      <c r="O1911" s="209">
        <v>4001</v>
      </c>
      <c r="P1911" s="376">
        <v>41587</v>
      </c>
      <c r="Q1911" s="248"/>
      <c r="R1911" s="251"/>
      <c r="S1911" s="248"/>
      <c r="T1911" s="248" t="s">
        <v>16014</v>
      </c>
      <c r="U1911" s="248" t="s">
        <v>16270</v>
      </c>
    </row>
    <row r="1912" spans="1:21" s="1" customFormat="1" ht="23.25" customHeight="1" x14ac:dyDescent="0.25">
      <c r="A1912" t="s">
        <v>5067</v>
      </c>
      <c r="B1912" t="str">
        <f t="shared" si="120"/>
        <v>32</v>
      </c>
      <c r="C1912" t="str">
        <f t="shared" si="121"/>
        <v>L00</v>
      </c>
      <c r="D1912" t="str">
        <f t="shared" si="122"/>
        <v>E94</v>
      </c>
      <c r="E1912" s="161" t="s">
        <v>5068</v>
      </c>
      <c r="F1912" t="s">
        <v>17168</v>
      </c>
      <c r="G1912" t="s">
        <v>5069</v>
      </c>
      <c r="H1912" s="209">
        <v>32</v>
      </c>
      <c r="I1912" s="209" t="s">
        <v>2258</v>
      </c>
      <c r="J1912" s="209" t="s">
        <v>5070</v>
      </c>
      <c r="K1912" s="209">
        <v>318122</v>
      </c>
      <c r="L1912" s="209">
        <v>210100</v>
      </c>
      <c r="M1912" s="209">
        <v>404</v>
      </c>
      <c r="N1912" s="209">
        <v>3019</v>
      </c>
      <c r="O1912" s="209">
        <v>4001</v>
      </c>
      <c r="P1912" s="376">
        <v>41588</v>
      </c>
      <c r="Q1912" s="248"/>
      <c r="R1912" s="251"/>
      <c r="S1912" s="248"/>
      <c r="T1912" s="248" t="s">
        <v>16014</v>
      </c>
      <c r="U1912" s="248" t="s">
        <v>16270</v>
      </c>
    </row>
    <row r="1913" spans="1:21" s="1" customFormat="1" ht="23.25" customHeight="1" x14ac:dyDescent="0.25">
      <c r="A1913" t="s">
        <v>5127</v>
      </c>
      <c r="B1913" t="str">
        <f t="shared" si="120"/>
        <v>32</v>
      </c>
      <c r="C1913" t="str">
        <f t="shared" si="121"/>
        <v>L00</v>
      </c>
      <c r="D1913" t="str">
        <f t="shared" si="122"/>
        <v>F11</v>
      </c>
      <c r="E1913" s="161" t="s">
        <v>5128</v>
      </c>
      <c r="F1913" t="s">
        <v>17168</v>
      </c>
      <c r="G1913" t="s">
        <v>5129</v>
      </c>
      <c r="H1913" s="209">
        <v>32</v>
      </c>
      <c r="I1913" s="209" t="s">
        <v>2258</v>
      </c>
      <c r="J1913" s="209" t="s">
        <v>5130</v>
      </c>
      <c r="K1913" s="209">
        <v>318122</v>
      </c>
      <c r="L1913" s="209">
        <v>210100</v>
      </c>
      <c r="M1913" s="209">
        <v>404</v>
      </c>
      <c r="N1913" s="209">
        <v>3019</v>
      </c>
      <c r="O1913" s="209">
        <v>4001</v>
      </c>
      <c r="P1913" s="376">
        <v>41589</v>
      </c>
      <c r="Q1913" s="248"/>
      <c r="R1913" s="251"/>
      <c r="S1913" s="248"/>
      <c r="T1913" s="248" t="s">
        <v>16014</v>
      </c>
      <c r="U1913" s="248" t="s">
        <v>16270</v>
      </c>
    </row>
    <row r="1914" spans="1:21" s="1" customFormat="1" ht="23.25" customHeight="1" x14ac:dyDescent="0.25">
      <c r="A1914" t="s">
        <v>5215</v>
      </c>
      <c r="B1914" t="str">
        <f t="shared" si="120"/>
        <v>32</v>
      </c>
      <c r="C1914" t="str">
        <f t="shared" si="121"/>
        <v>L00</v>
      </c>
      <c r="D1914" t="str">
        <f t="shared" si="122"/>
        <v>F33</v>
      </c>
      <c r="E1914" s="161" t="s">
        <v>5216</v>
      </c>
      <c r="F1914" t="s">
        <v>17168</v>
      </c>
      <c r="G1914" t="s">
        <v>5217</v>
      </c>
      <c r="H1914" s="209">
        <v>32</v>
      </c>
      <c r="I1914" s="209" t="s">
        <v>2258</v>
      </c>
      <c r="J1914" s="209" t="s">
        <v>5218</v>
      </c>
      <c r="K1914" s="209">
        <v>318122</v>
      </c>
      <c r="L1914" s="209">
        <v>210100</v>
      </c>
      <c r="M1914" s="209">
        <v>404</v>
      </c>
      <c r="N1914" s="209">
        <v>3019</v>
      </c>
      <c r="O1914" s="209">
        <v>4001</v>
      </c>
      <c r="P1914" s="376">
        <v>41590</v>
      </c>
      <c r="Q1914" s="248"/>
      <c r="R1914" s="251"/>
      <c r="S1914" s="248"/>
      <c r="T1914" s="248" t="s">
        <v>16014</v>
      </c>
      <c r="U1914" s="248" t="s">
        <v>16270</v>
      </c>
    </row>
    <row r="1915" spans="1:21" s="1" customFormat="1" ht="23.25" customHeight="1" x14ac:dyDescent="0.25">
      <c r="A1915" t="s">
        <v>5131</v>
      </c>
      <c r="B1915" t="str">
        <f t="shared" si="120"/>
        <v>32</v>
      </c>
      <c r="C1915" t="str">
        <f t="shared" si="121"/>
        <v>L00</v>
      </c>
      <c r="D1915" t="str">
        <f t="shared" si="122"/>
        <v>F12</v>
      </c>
      <c r="E1915" s="161" t="s">
        <v>5132</v>
      </c>
      <c r="F1915" t="s">
        <v>17168</v>
      </c>
      <c r="G1915" t="s">
        <v>5133</v>
      </c>
      <c r="H1915" s="209">
        <v>32</v>
      </c>
      <c r="I1915" s="209" t="s">
        <v>2258</v>
      </c>
      <c r="J1915" s="209" t="s">
        <v>5134</v>
      </c>
      <c r="K1915" s="209">
        <v>318122</v>
      </c>
      <c r="L1915" s="209">
        <v>210100</v>
      </c>
      <c r="M1915" s="209">
        <v>404</v>
      </c>
      <c r="N1915" s="209">
        <v>3019</v>
      </c>
      <c r="O1915" s="209">
        <v>4001</v>
      </c>
      <c r="P1915" s="376">
        <v>41591</v>
      </c>
      <c r="Q1915" s="248"/>
      <c r="R1915" s="251"/>
      <c r="S1915" s="248"/>
      <c r="T1915" s="248" t="s">
        <v>16014</v>
      </c>
      <c r="U1915" s="248" t="s">
        <v>16270</v>
      </c>
    </row>
    <row r="1916" spans="1:21" s="1" customFormat="1" ht="23.25" customHeight="1" x14ac:dyDescent="0.25">
      <c r="A1916" t="s">
        <v>5123</v>
      </c>
      <c r="B1916" t="str">
        <f t="shared" si="120"/>
        <v>32</v>
      </c>
      <c r="C1916" t="str">
        <f t="shared" si="121"/>
        <v>L00</v>
      </c>
      <c r="D1916" t="str">
        <f t="shared" si="122"/>
        <v>F10</v>
      </c>
      <c r="E1916" s="161" t="s">
        <v>5124</v>
      </c>
      <c r="F1916" t="s">
        <v>17168</v>
      </c>
      <c r="G1916" t="s">
        <v>5125</v>
      </c>
      <c r="H1916" s="209">
        <v>32</v>
      </c>
      <c r="I1916" s="209" t="s">
        <v>2258</v>
      </c>
      <c r="J1916" s="209" t="s">
        <v>5126</v>
      </c>
      <c r="K1916" s="209">
        <v>318122</v>
      </c>
      <c r="L1916" s="209">
        <v>210100</v>
      </c>
      <c r="M1916" s="209">
        <v>404</v>
      </c>
      <c r="N1916" s="209">
        <v>3019</v>
      </c>
      <c r="O1916" s="209">
        <v>4001</v>
      </c>
      <c r="P1916" s="376">
        <v>41592</v>
      </c>
      <c r="Q1916" s="248"/>
      <c r="R1916" s="251"/>
      <c r="S1916" s="248"/>
      <c r="T1916" s="248" t="s">
        <v>16014</v>
      </c>
      <c r="U1916" s="248" t="s">
        <v>16270</v>
      </c>
    </row>
    <row r="1917" spans="1:21" s="1" customFormat="1" ht="23.25" customHeight="1" x14ac:dyDescent="0.25">
      <c r="A1917" t="s">
        <v>5159</v>
      </c>
      <c r="B1917" t="str">
        <f t="shared" ref="B1917:B1980" si="123">LEFT(A1917,2)</f>
        <v>32</v>
      </c>
      <c r="C1917" t="str">
        <f t="shared" ref="C1917:C1980" si="124">MID(A1917,4,3)</f>
        <v>L00</v>
      </c>
      <c r="D1917" t="str">
        <f t="shared" ref="D1917:D1980" si="125">RIGHT(A1917,3)</f>
        <v>F19</v>
      </c>
      <c r="E1917" s="161" t="s">
        <v>5160</v>
      </c>
      <c r="F1917" t="s">
        <v>17168</v>
      </c>
      <c r="G1917" t="s">
        <v>5161</v>
      </c>
      <c r="H1917" s="209">
        <v>32</v>
      </c>
      <c r="I1917" s="209" t="s">
        <v>2258</v>
      </c>
      <c r="J1917" s="209" t="s">
        <v>5162</v>
      </c>
      <c r="K1917" s="209">
        <v>318122</v>
      </c>
      <c r="L1917" s="209">
        <v>210100</v>
      </c>
      <c r="M1917" s="209">
        <v>404</v>
      </c>
      <c r="N1917" s="209">
        <v>3019</v>
      </c>
      <c r="O1917" s="209">
        <v>4001</v>
      </c>
      <c r="P1917" s="376">
        <v>41593</v>
      </c>
      <c r="Q1917" s="248"/>
      <c r="R1917" s="251"/>
      <c r="S1917" s="248"/>
      <c r="T1917" s="248" t="s">
        <v>16014</v>
      </c>
      <c r="U1917" s="248" t="s">
        <v>16270</v>
      </c>
    </row>
    <row r="1918" spans="1:21" s="1" customFormat="1" ht="23.25" customHeight="1" x14ac:dyDescent="0.25">
      <c r="A1918" t="s">
        <v>5231</v>
      </c>
      <c r="B1918" t="str">
        <f t="shared" si="123"/>
        <v>32</v>
      </c>
      <c r="C1918" t="str">
        <f t="shared" si="124"/>
        <v>L00</v>
      </c>
      <c r="D1918" t="str">
        <f t="shared" si="125"/>
        <v>F37</v>
      </c>
      <c r="E1918" s="161" t="s">
        <v>5232</v>
      </c>
      <c r="F1918" t="s">
        <v>17168</v>
      </c>
      <c r="G1918" t="s">
        <v>5233</v>
      </c>
      <c r="H1918" s="209">
        <v>32</v>
      </c>
      <c r="I1918" s="209" t="s">
        <v>2258</v>
      </c>
      <c r="J1918" s="209" t="s">
        <v>5234</v>
      </c>
      <c r="K1918" s="209">
        <v>318122</v>
      </c>
      <c r="L1918" s="209">
        <v>210100</v>
      </c>
      <c r="M1918" s="209">
        <v>404</v>
      </c>
      <c r="N1918" s="209">
        <v>3019</v>
      </c>
      <c r="O1918" s="209">
        <v>4001</v>
      </c>
      <c r="P1918" s="376">
        <v>41594</v>
      </c>
      <c r="Q1918" s="248"/>
      <c r="R1918" s="251"/>
      <c r="S1918" s="248"/>
      <c r="T1918" s="248" t="s">
        <v>16014</v>
      </c>
      <c r="U1918" s="248" t="s">
        <v>16270</v>
      </c>
    </row>
    <row r="1919" spans="1:21" s="1" customFormat="1" ht="23.25" customHeight="1" x14ac:dyDescent="0.25">
      <c r="A1919" t="s">
        <v>5219</v>
      </c>
      <c r="B1919" t="str">
        <f t="shared" si="123"/>
        <v>32</v>
      </c>
      <c r="C1919" t="str">
        <f t="shared" si="124"/>
        <v>L00</v>
      </c>
      <c r="D1919" t="str">
        <f t="shared" si="125"/>
        <v>F34</v>
      </c>
      <c r="E1919" s="161" t="s">
        <v>5220</v>
      </c>
      <c r="F1919" t="s">
        <v>17168</v>
      </c>
      <c r="G1919" t="s">
        <v>5221</v>
      </c>
      <c r="H1919" s="209">
        <v>32</v>
      </c>
      <c r="I1919" s="209" t="s">
        <v>2258</v>
      </c>
      <c r="J1919" s="209" t="s">
        <v>5222</v>
      </c>
      <c r="K1919" s="209">
        <v>318122</v>
      </c>
      <c r="L1919" s="209">
        <v>210100</v>
      </c>
      <c r="M1919" s="209">
        <v>404</v>
      </c>
      <c r="N1919" s="209">
        <v>3019</v>
      </c>
      <c r="O1919" s="209">
        <v>4001</v>
      </c>
      <c r="P1919" s="376">
        <v>41595</v>
      </c>
      <c r="Q1919" s="248"/>
      <c r="R1919" s="251"/>
      <c r="S1919" s="248"/>
      <c r="T1919" s="248" t="s">
        <v>16014</v>
      </c>
      <c r="U1919" s="248" t="s">
        <v>16270</v>
      </c>
    </row>
    <row r="1920" spans="1:21" s="1" customFormat="1" ht="23.25" customHeight="1" x14ac:dyDescent="0.25">
      <c r="A1920" t="s">
        <v>5492</v>
      </c>
      <c r="B1920" t="str">
        <f t="shared" si="123"/>
        <v>32</v>
      </c>
      <c r="C1920" t="str">
        <f t="shared" si="124"/>
        <v>L00</v>
      </c>
      <c r="D1920" t="str">
        <f t="shared" si="125"/>
        <v>G10</v>
      </c>
      <c r="E1920" s="161" t="s">
        <v>5493</v>
      </c>
      <c r="F1920" t="s">
        <v>17168</v>
      </c>
      <c r="G1920" t="s">
        <v>5494</v>
      </c>
      <c r="H1920" s="209">
        <v>32</v>
      </c>
      <c r="I1920" s="209" t="s">
        <v>2258</v>
      </c>
      <c r="J1920" s="209" t="s">
        <v>1769</v>
      </c>
      <c r="K1920" s="209">
        <v>318122</v>
      </c>
      <c r="L1920" s="209">
        <v>210100</v>
      </c>
      <c r="M1920" s="209">
        <v>404</v>
      </c>
      <c r="N1920" s="209">
        <v>3019</v>
      </c>
      <c r="O1920" s="209">
        <v>4001</v>
      </c>
      <c r="P1920" s="376">
        <v>41596</v>
      </c>
      <c r="Q1920" s="248"/>
      <c r="R1920" s="251"/>
      <c r="S1920" s="248"/>
      <c r="T1920" s="248" t="s">
        <v>16014</v>
      </c>
      <c r="U1920" s="248" t="s">
        <v>16270</v>
      </c>
    </row>
    <row r="1921" spans="1:21" s="1" customFormat="1" ht="23.25" customHeight="1" x14ac:dyDescent="0.25">
      <c r="A1921" t="s">
        <v>6996</v>
      </c>
      <c r="B1921" t="str">
        <f t="shared" si="123"/>
        <v>32</v>
      </c>
      <c r="C1921" t="str">
        <f t="shared" si="124"/>
        <v>L04</v>
      </c>
      <c r="D1921" t="str">
        <f t="shared" si="125"/>
        <v>007</v>
      </c>
      <c r="E1921" s="161" t="s">
        <v>6997</v>
      </c>
      <c r="F1921" t="s">
        <v>17168</v>
      </c>
      <c r="G1921" t="s">
        <v>6998</v>
      </c>
      <c r="H1921" s="209">
        <v>32</v>
      </c>
      <c r="I1921" s="209" t="s">
        <v>1837</v>
      </c>
      <c r="J1921" s="209">
        <v>7</v>
      </c>
      <c r="K1921" s="209">
        <v>316122</v>
      </c>
      <c r="L1921" s="209">
        <v>210100</v>
      </c>
      <c r="M1921" s="209">
        <v>404</v>
      </c>
      <c r="N1921" s="209">
        <v>3020</v>
      </c>
      <c r="O1921" s="209">
        <v>4001</v>
      </c>
      <c r="P1921" s="376">
        <v>41597</v>
      </c>
      <c r="Q1921" s="248"/>
      <c r="R1921" s="251"/>
      <c r="S1921" s="248"/>
      <c r="T1921" s="248" t="s">
        <v>16014</v>
      </c>
      <c r="U1921" s="248" t="s">
        <v>16270</v>
      </c>
    </row>
    <row r="1922" spans="1:21" s="248" customFormat="1" ht="23.25" customHeight="1" x14ac:dyDescent="0.25">
      <c r="A1922" t="s">
        <v>7214</v>
      </c>
      <c r="B1922" t="str">
        <f t="shared" si="123"/>
        <v>32</v>
      </c>
      <c r="C1922" t="str">
        <f t="shared" si="124"/>
        <v>L04</v>
      </c>
      <c r="D1922" t="str">
        <f t="shared" si="125"/>
        <v>081</v>
      </c>
      <c r="E1922" s="161" t="s">
        <v>7215</v>
      </c>
      <c r="F1922" t="s">
        <v>17168</v>
      </c>
      <c r="G1922" t="s">
        <v>7216</v>
      </c>
      <c r="H1922" s="209">
        <v>32</v>
      </c>
      <c r="I1922" s="209" t="s">
        <v>1837</v>
      </c>
      <c r="J1922" s="209">
        <v>81</v>
      </c>
      <c r="K1922" s="209">
        <v>316122</v>
      </c>
      <c r="L1922" s="209">
        <v>210100</v>
      </c>
      <c r="M1922" s="209">
        <v>404</v>
      </c>
      <c r="N1922" s="209">
        <v>3020</v>
      </c>
      <c r="O1922" s="209">
        <v>4001</v>
      </c>
      <c r="P1922" s="376">
        <v>41598</v>
      </c>
      <c r="R1922" s="251"/>
      <c r="T1922" s="248" t="s">
        <v>16014</v>
      </c>
      <c r="U1922" s="248" t="s">
        <v>16270</v>
      </c>
    </row>
    <row r="1923" spans="1:21" s="1" customFormat="1" ht="23.25" customHeight="1" x14ac:dyDescent="0.25">
      <c r="A1923" t="s">
        <v>5667</v>
      </c>
      <c r="B1923" t="str">
        <f t="shared" si="123"/>
        <v>32</v>
      </c>
      <c r="C1923" t="str">
        <f t="shared" si="124"/>
        <v>L00</v>
      </c>
      <c r="D1923" t="str">
        <f t="shared" si="125"/>
        <v>G57</v>
      </c>
      <c r="E1923" s="161" t="s">
        <v>5668</v>
      </c>
      <c r="F1923" t="s">
        <v>17168</v>
      </c>
      <c r="G1923" t="s">
        <v>5669</v>
      </c>
      <c r="H1923" s="209">
        <v>32</v>
      </c>
      <c r="I1923" s="209" t="s">
        <v>2258</v>
      </c>
      <c r="J1923" s="209" t="s">
        <v>5670</v>
      </c>
      <c r="K1923" s="209">
        <v>316122</v>
      </c>
      <c r="L1923" s="209">
        <v>210100</v>
      </c>
      <c r="M1923" s="209">
        <v>404</v>
      </c>
      <c r="N1923" s="209">
        <v>3020</v>
      </c>
      <c r="O1923" s="209">
        <v>4001</v>
      </c>
      <c r="P1923" s="376">
        <v>41599</v>
      </c>
      <c r="Q1923" s="248"/>
      <c r="R1923" s="251"/>
      <c r="S1923" s="248"/>
      <c r="T1923" s="248" t="s">
        <v>16014</v>
      </c>
      <c r="U1923" s="248" t="s">
        <v>16270</v>
      </c>
    </row>
    <row r="1924" spans="1:21" s="1" customFormat="1" ht="23.25" customHeight="1" x14ac:dyDescent="0.25">
      <c r="A1924" t="s">
        <v>7217</v>
      </c>
      <c r="B1924" t="str">
        <f t="shared" si="123"/>
        <v>32</v>
      </c>
      <c r="C1924" t="str">
        <f t="shared" si="124"/>
        <v>L04</v>
      </c>
      <c r="D1924" t="str">
        <f t="shared" si="125"/>
        <v>082</v>
      </c>
      <c r="E1924" s="161" t="s">
        <v>7218</v>
      </c>
      <c r="F1924" t="s">
        <v>17168</v>
      </c>
      <c r="G1924" t="s">
        <v>7219</v>
      </c>
      <c r="H1924" s="209">
        <v>32</v>
      </c>
      <c r="I1924" s="209" t="s">
        <v>1837</v>
      </c>
      <c r="J1924" s="209">
        <v>82</v>
      </c>
      <c r="K1924" s="209">
        <v>316122</v>
      </c>
      <c r="L1924" s="209">
        <v>210100</v>
      </c>
      <c r="M1924" s="209">
        <v>404</v>
      </c>
      <c r="N1924" s="209">
        <v>3020</v>
      </c>
      <c r="O1924" s="209">
        <v>4001</v>
      </c>
      <c r="P1924" s="376">
        <v>41600</v>
      </c>
      <c r="Q1924" s="248"/>
      <c r="R1924" s="251"/>
      <c r="S1924" s="248"/>
      <c r="T1924" s="248" t="s">
        <v>16014</v>
      </c>
      <c r="U1924" s="248" t="s">
        <v>16270</v>
      </c>
    </row>
    <row r="1925" spans="1:21" s="1" customFormat="1" ht="23.25" customHeight="1" x14ac:dyDescent="0.25">
      <c r="A1925" t="s">
        <v>7249</v>
      </c>
      <c r="B1925" t="str">
        <f t="shared" si="123"/>
        <v>32</v>
      </c>
      <c r="C1925" t="str">
        <f t="shared" si="124"/>
        <v>L04</v>
      </c>
      <c r="D1925" t="str">
        <f t="shared" si="125"/>
        <v>093</v>
      </c>
      <c r="E1925" s="161" t="s">
        <v>7250</v>
      </c>
      <c r="F1925" t="s">
        <v>17168</v>
      </c>
      <c r="G1925" t="s">
        <v>7251</v>
      </c>
      <c r="H1925" s="209">
        <v>32</v>
      </c>
      <c r="I1925" s="209" t="s">
        <v>1837</v>
      </c>
      <c r="J1925" s="209">
        <v>93</v>
      </c>
      <c r="K1925" s="209">
        <v>316122</v>
      </c>
      <c r="L1925" s="209">
        <v>210100</v>
      </c>
      <c r="M1925" s="209">
        <v>404</v>
      </c>
      <c r="N1925" s="209">
        <v>3020</v>
      </c>
      <c r="O1925" s="209">
        <v>4001</v>
      </c>
      <c r="P1925" s="376">
        <v>41601</v>
      </c>
      <c r="Q1925" s="248"/>
      <c r="R1925" s="251"/>
      <c r="S1925" s="248"/>
      <c r="T1925" s="248" t="s">
        <v>16014</v>
      </c>
      <c r="U1925" s="248" t="s">
        <v>16270</v>
      </c>
    </row>
    <row r="1926" spans="1:21" s="1" customFormat="1" ht="23.25" customHeight="1" x14ac:dyDescent="0.25">
      <c r="A1926" t="s">
        <v>7252</v>
      </c>
      <c r="B1926" t="str">
        <f t="shared" si="123"/>
        <v>32</v>
      </c>
      <c r="C1926" t="str">
        <f t="shared" si="124"/>
        <v>L04</v>
      </c>
      <c r="D1926" t="str">
        <f t="shared" si="125"/>
        <v>094</v>
      </c>
      <c r="E1926" s="161" t="s">
        <v>7253</v>
      </c>
      <c r="F1926" t="s">
        <v>17168</v>
      </c>
      <c r="G1926" t="s">
        <v>7254</v>
      </c>
      <c r="H1926" s="209">
        <v>32</v>
      </c>
      <c r="I1926" s="209" t="s">
        <v>1837</v>
      </c>
      <c r="J1926" s="209">
        <v>94</v>
      </c>
      <c r="K1926" s="209">
        <v>316122</v>
      </c>
      <c r="L1926" s="209">
        <v>210100</v>
      </c>
      <c r="M1926" s="209">
        <v>404</v>
      </c>
      <c r="N1926" s="209">
        <v>3020</v>
      </c>
      <c r="O1926" s="209">
        <v>4001</v>
      </c>
      <c r="P1926" s="376">
        <v>41602</v>
      </c>
      <c r="Q1926" s="248"/>
      <c r="R1926" s="251"/>
      <c r="S1926" s="248"/>
      <c r="T1926" s="248" t="s">
        <v>16014</v>
      </c>
      <c r="U1926" s="248" t="s">
        <v>16270</v>
      </c>
    </row>
    <row r="1927" spans="1:21" s="1" customFormat="1" ht="23.25" customHeight="1" x14ac:dyDescent="0.25">
      <c r="A1927" t="s">
        <v>5675</v>
      </c>
      <c r="B1927" t="str">
        <f t="shared" si="123"/>
        <v>32</v>
      </c>
      <c r="C1927" t="str">
        <f t="shared" si="124"/>
        <v>L00</v>
      </c>
      <c r="D1927" t="str">
        <f t="shared" si="125"/>
        <v>G59</v>
      </c>
      <c r="E1927" s="161" t="s">
        <v>5676</v>
      </c>
      <c r="F1927" t="s">
        <v>17168</v>
      </c>
      <c r="G1927" t="s">
        <v>5677</v>
      </c>
      <c r="H1927" s="209">
        <v>32</v>
      </c>
      <c r="I1927" s="209" t="s">
        <v>2258</v>
      </c>
      <c r="J1927" s="209" t="s">
        <v>5678</v>
      </c>
      <c r="K1927" s="209">
        <v>316122</v>
      </c>
      <c r="L1927" s="209">
        <v>210100</v>
      </c>
      <c r="M1927" s="209">
        <v>404</v>
      </c>
      <c r="N1927" s="209">
        <v>3020</v>
      </c>
      <c r="O1927" s="209">
        <v>4001</v>
      </c>
      <c r="P1927" s="376">
        <v>41603</v>
      </c>
      <c r="Q1927" s="248"/>
      <c r="R1927" s="251"/>
      <c r="S1927" s="248"/>
      <c r="T1927" s="248" t="s">
        <v>16014</v>
      </c>
      <c r="U1927" s="248" t="s">
        <v>16270</v>
      </c>
    </row>
    <row r="1928" spans="1:21" s="1" customFormat="1" ht="23.25" customHeight="1" x14ac:dyDescent="0.25">
      <c r="A1928" t="s">
        <v>7200</v>
      </c>
      <c r="B1928" t="str">
        <f t="shared" si="123"/>
        <v>32</v>
      </c>
      <c r="C1928" t="str">
        <f t="shared" si="124"/>
        <v>L04</v>
      </c>
      <c r="D1928" t="str">
        <f t="shared" si="125"/>
        <v>076</v>
      </c>
      <c r="E1928" s="161" t="s">
        <v>7201</v>
      </c>
      <c r="F1928" t="s">
        <v>17168</v>
      </c>
      <c r="G1928" t="s">
        <v>7201</v>
      </c>
      <c r="H1928" s="209">
        <v>32</v>
      </c>
      <c r="I1928" s="209" t="s">
        <v>1837</v>
      </c>
      <c r="J1928" s="209">
        <v>76</v>
      </c>
      <c r="K1928" s="209">
        <v>316122</v>
      </c>
      <c r="L1928" s="209">
        <v>210100</v>
      </c>
      <c r="M1928" s="209">
        <v>404</v>
      </c>
      <c r="N1928" s="209">
        <v>3020</v>
      </c>
      <c r="O1928" s="209">
        <v>4001</v>
      </c>
      <c r="P1928" s="376">
        <v>41604</v>
      </c>
      <c r="Q1928" s="248"/>
      <c r="R1928" s="251"/>
      <c r="S1928" s="248"/>
      <c r="T1928" s="248" t="s">
        <v>16014</v>
      </c>
      <c r="U1928" s="248" t="s">
        <v>16270</v>
      </c>
    </row>
    <row r="1929" spans="1:21" s="1" customFormat="1" ht="23.25" customHeight="1" x14ac:dyDescent="0.25">
      <c r="A1929" t="s">
        <v>7202</v>
      </c>
      <c r="B1929" t="str">
        <f t="shared" si="123"/>
        <v>32</v>
      </c>
      <c r="C1929" t="str">
        <f t="shared" si="124"/>
        <v>L04</v>
      </c>
      <c r="D1929" t="str">
        <f t="shared" si="125"/>
        <v>077</v>
      </c>
      <c r="E1929" s="161" t="s">
        <v>7203</v>
      </c>
      <c r="F1929" t="s">
        <v>17168</v>
      </c>
      <c r="G1929" t="s">
        <v>7204</v>
      </c>
      <c r="H1929" s="209">
        <v>32</v>
      </c>
      <c r="I1929" s="209" t="s">
        <v>1837</v>
      </c>
      <c r="J1929" s="209">
        <v>77</v>
      </c>
      <c r="K1929" s="209">
        <v>316122</v>
      </c>
      <c r="L1929" s="209">
        <v>210100</v>
      </c>
      <c r="M1929" s="209">
        <v>404</v>
      </c>
      <c r="N1929" s="209">
        <v>3020</v>
      </c>
      <c r="O1929" s="209">
        <v>4001</v>
      </c>
      <c r="P1929" s="376">
        <v>41605</v>
      </c>
      <c r="Q1929" s="248"/>
      <c r="R1929" s="251"/>
      <c r="S1929" s="248"/>
      <c r="T1929" s="248" t="s">
        <v>16014</v>
      </c>
      <c r="U1929" s="248" t="s">
        <v>16270</v>
      </c>
    </row>
    <row r="1930" spans="1:21" s="1" customFormat="1" ht="23.25" customHeight="1" x14ac:dyDescent="0.25">
      <c r="A1930" t="s">
        <v>7255</v>
      </c>
      <c r="B1930" t="str">
        <f t="shared" si="123"/>
        <v>32</v>
      </c>
      <c r="C1930" t="str">
        <f t="shared" si="124"/>
        <v>L04</v>
      </c>
      <c r="D1930" t="str">
        <f t="shared" si="125"/>
        <v>095</v>
      </c>
      <c r="E1930" s="161" t="s">
        <v>7256</v>
      </c>
      <c r="F1930" t="s">
        <v>17168</v>
      </c>
      <c r="G1930" t="s">
        <v>7257</v>
      </c>
      <c r="H1930" s="209">
        <v>32</v>
      </c>
      <c r="I1930" s="209" t="s">
        <v>1837</v>
      </c>
      <c r="J1930" s="209">
        <v>95</v>
      </c>
      <c r="K1930" s="209">
        <v>316122</v>
      </c>
      <c r="L1930" s="209">
        <v>210100</v>
      </c>
      <c r="M1930" s="209">
        <v>404</v>
      </c>
      <c r="N1930" s="209">
        <v>3020</v>
      </c>
      <c r="O1930" s="209">
        <v>4001</v>
      </c>
      <c r="P1930" s="376">
        <v>41606</v>
      </c>
      <c r="Q1930" s="248"/>
      <c r="R1930" s="251"/>
      <c r="S1930" s="248"/>
      <c r="T1930" s="248" t="s">
        <v>16014</v>
      </c>
      <c r="U1930" s="248" t="s">
        <v>16270</v>
      </c>
    </row>
    <row r="1931" spans="1:21" s="1" customFormat="1" ht="23.25" customHeight="1" x14ac:dyDescent="0.25">
      <c r="A1931" t="s">
        <v>7240</v>
      </c>
      <c r="B1931" t="str">
        <f t="shared" si="123"/>
        <v>32</v>
      </c>
      <c r="C1931" t="str">
        <f t="shared" si="124"/>
        <v>L04</v>
      </c>
      <c r="D1931" t="str">
        <f t="shared" si="125"/>
        <v>090</v>
      </c>
      <c r="E1931" s="161" t="s">
        <v>7241</v>
      </c>
      <c r="F1931" t="s">
        <v>17168</v>
      </c>
      <c r="G1931" t="s">
        <v>7242</v>
      </c>
      <c r="H1931" s="209">
        <v>32</v>
      </c>
      <c r="I1931" s="209" t="s">
        <v>1837</v>
      </c>
      <c r="J1931" s="209">
        <v>90</v>
      </c>
      <c r="K1931" s="209">
        <v>316122</v>
      </c>
      <c r="L1931" s="209">
        <v>210100</v>
      </c>
      <c r="M1931" s="209">
        <v>404</v>
      </c>
      <c r="N1931" s="209">
        <v>3020</v>
      </c>
      <c r="O1931" s="209">
        <v>4001</v>
      </c>
      <c r="P1931" s="376">
        <v>41607</v>
      </c>
      <c r="Q1931" s="248"/>
      <c r="R1931" s="251"/>
      <c r="S1931" s="248"/>
      <c r="T1931" s="248" t="s">
        <v>16014</v>
      </c>
      <c r="U1931" s="248" t="s">
        <v>16270</v>
      </c>
    </row>
    <row r="1932" spans="1:21" s="1" customFormat="1" ht="23.25" customHeight="1" x14ac:dyDescent="0.25">
      <c r="A1932" t="s">
        <v>7226</v>
      </c>
      <c r="B1932" t="str">
        <f t="shared" si="123"/>
        <v>32</v>
      </c>
      <c r="C1932" t="str">
        <f t="shared" si="124"/>
        <v>L04</v>
      </c>
      <c r="D1932" t="str">
        <f t="shared" si="125"/>
        <v>085</v>
      </c>
      <c r="E1932" s="161" t="s">
        <v>7227</v>
      </c>
      <c r="F1932" t="s">
        <v>17168</v>
      </c>
      <c r="G1932" t="s">
        <v>7228</v>
      </c>
      <c r="H1932" s="209">
        <v>32</v>
      </c>
      <c r="I1932" s="209" t="s">
        <v>1837</v>
      </c>
      <c r="J1932" s="209">
        <v>85</v>
      </c>
      <c r="K1932" s="209">
        <v>316122</v>
      </c>
      <c r="L1932" s="209">
        <v>210100</v>
      </c>
      <c r="M1932" s="209">
        <v>404</v>
      </c>
      <c r="N1932" s="209">
        <v>3020</v>
      </c>
      <c r="O1932" s="209">
        <v>4001</v>
      </c>
      <c r="P1932" s="376">
        <v>41608</v>
      </c>
      <c r="Q1932" s="248"/>
      <c r="R1932" s="251"/>
      <c r="S1932" s="248"/>
      <c r="T1932" s="248" t="s">
        <v>16014</v>
      </c>
      <c r="U1932" s="248" t="s">
        <v>16270</v>
      </c>
    </row>
    <row r="1933" spans="1:21" s="1" customFormat="1" ht="23.25" customHeight="1" x14ac:dyDescent="0.25">
      <c r="A1933" t="s">
        <v>7223</v>
      </c>
      <c r="B1933" t="str">
        <f t="shared" si="123"/>
        <v>32</v>
      </c>
      <c r="C1933" t="str">
        <f t="shared" si="124"/>
        <v>L04</v>
      </c>
      <c r="D1933" t="str">
        <f t="shared" si="125"/>
        <v>084</v>
      </c>
      <c r="E1933" s="161" t="s">
        <v>7224</v>
      </c>
      <c r="F1933" t="s">
        <v>17168</v>
      </c>
      <c r="G1933" t="s">
        <v>7225</v>
      </c>
      <c r="H1933" s="209">
        <v>32</v>
      </c>
      <c r="I1933" s="209" t="s">
        <v>1837</v>
      </c>
      <c r="J1933" s="209">
        <v>84</v>
      </c>
      <c r="K1933" s="209">
        <v>316122</v>
      </c>
      <c r="L1933" s="209">
        <v>210100</v>
      </c>
      <c r="M1933" s="209">
        <v>404</v>
      </c>
      <c r="N1933" s="209">
        <v>3020</v>
      </c>
      <c r="O1933" s="209">
        <v>4001</v>
      </c>
      <c r="P1933" s="376">
        <v>41609</v>
      </c>
      <c r="Q1933" s="248"/>
      <c r="R1933" s="251"/>
      <c r="S1933" s="248"/>
      <c r="T1933" s="248" t="s">
        <v>16014</v>
      </c>
      <c r="U1933" s="248" t="s">
        <v>16270</v>
      </c>
    </row>
    <row r="1934" spans="1:21" s="1" customFormat="1" ht="23.25" customHeight="1" x14ac:dyDescent="0.25">
      <c r="A1934" t="s">
        <v>7208</v>
      </c>
      <c r="B1934" t="str">
        <f t="shared" si="123"/>
        <v>32</v>
      </c>
      <c r="C1934" t="str">
        <f t="shared" si="124"/>
        <v>L04</v>
      </c>
      <c r="D1934" t="str">
        <f t="shared" si="125"/>
        <v>079</v>
      </c>
      <c r="E1934" s="161" t="s">
        <v>7209</v>
      </c>
      <c r="F1934" t="s">
        <v>17168</v>
      </c>
      <c r="G1934" t="s">
        <v>7210</v>
      </c>
      <c r="H1934" s="209">
        <v>32</v>
      </c>
      <c r="I1934" s="209" t="s">
        <v>1837</v>
      </c>
      <c r="J1934" s="209">
        <v>79</v>
      </c>
      <c r="K1934" s="209">
        <v>316122</v>
      </c>
      <c r="L1934" s="209">
        <v>210100</v>
      </c>
      <c r="M1934" s="209">
        <v>404</v>
      </c>
      <c r="N1934" s="209">
        <v>3020</v>
      </c>
      <c r="O1934" s="209">
        <v>4001</v>
      </c>
      <c r="P1934" s="376">
        <v>41610</v>
      </c>
      <c r="Q1934" s="248"/>
      <c r="R1934" s="251"/>
      <c r="S1934" s="248"/>
      <c r="T1934" s="248" t="s">
        <v>16014</v>
      </c>
      <c r="U1934" s="248" t="s">
        <v>16270</v>
      </c>
    </row>
    <row r="1935" spans="1:21" s="248" customFormat="1" ht="23.25" customHeight="1" x14ac:dyDescent="0.25">
      <c r="A1935" t="s">
        <v>7237</v>
      </c>
      <c r="B1935" t="str">
        <f t="shared" si="123"/>
        <v>32</v>
      </c>
      <c r="C1935" t="str">
        <f t="shared" si="124"/>
        <v>L04</v>
      </c>
      <c r="D1935" t="str">
        <f t="shared" si="125"/>
        <v>089</v>
      </c>
      <c r="E1935" s="161" t="s">
        <v>7238</v>
      </c>
      <c r="F1935" t="s">
        <v>17168</v>
      </c>
      <c r="G1935" t="s">
        <v>7239</v>
      </c>
      <c r="H1935" s="209">
        <v>32</v>
      </c>
      <c r="I1935" s="209" t="s">
        <v>1837</v>
      </c>
      <c r="J1935" s="209">
        <v>89</v>
      </c>
      <c r="K1935" s="209">
        <v>316122</v>
      </c>
      <c r="L1935" s="209">
        <v>210100</v>
      </c>
      <c r="M1935" s="209">
        <v>404</v>
      </c>
      <c r="N1935" s="209">
        <v>3020</v>
      </c>
      <c r="O1935" s="209">
        <v>4001</v>
      </c>
      <c r="P1935" s="376">
        <v>41611</v>
      </c>
      <c r="R1935" s="251"/>
      <c r="T1935" s="248" t="s">
        <v>16014</v>
      </c>
      <c r="U1935" s="248" t="s">
        <v>16270</v>
      </c>
    </row>
    <row r="1936" spans="1:21" s="248" customFormat="1" ht="23.25" customHeight="1" x14ac:dyDescent="0.25">
      <c r="A1936" t="s">
        <v>6999</v>
      </c>
      <c r="B1936" t="str">
        <f t="shared" si="123"/>
        <v>32</v>
      </c>
      <c r="C1936" t="str">
        <f t="shared" si="124"/>
        <v>L04</v>
      </c>
      <c r="D1936" t="str">
        <f t="shared" si="125"/>
        <v>008</v>
      </c>
      <c r="E1936" s="161" t="s">
        <v>7000</v>
      </c>
      <c r="F1936" t="s">
        <v>17168</v>
      </c>
      <c r="G1936" t="s">
        <v>7001</v>
      </c>
      <c r="H1936" s="209">
        <v>32</v>
      </c>
      <c r="I1936" s="209" t="s">
        <v>1837</v>
      </c>
      <c r="J1936" s="209">
        <v>8</v>
      </c>
      <c r="K1936" s="209">
        <v>316122</v>
      </c>
      <c r="L1936" s="209">
        <v>210100</v>
      </c>
      <c r="M1936" s="209">
        <v>404</v>
      </c>
      <c r="N1936" s="209">
        <v>3020</v>
      </c>
      <c r="O1936" s="209">
        <v>4001</v>
      </c>
      <c r="P1936" s="376">
        <v>41612</v>
      </c>
      <c r="R1936" s="251"/>
      <c r="T1936" s="248" t="s">
        <v>16014</v>
      </c>
      <c r="U1936" s="248" t="s">
        <v>16270</v>
      </c>
    </row>
    <row r="1937" spans="1:21" s="1" customFormat="1" ht="23.25" customHeight="1" x14ac:dyDescent="0.25">
      <c r="A1937" t="s">
        <v>7002</v>
      </c>
      <c r="B1937" t="str">
        <f t="shared" si="123"/>
        <v>32</v>
      </c>
      <c r="C1937" t="str">
        <f t="shared" si="124"/>
        <v>L04</v>
      </c>
      <c r="D1937" t="str">
        <f t="shared" si="125"/>
        <v>009</v>
      </c>
      <c r="E1937" s="161" t="s">
        <v>7003</v>
      </c>
      <c r="F1937" t="s">
        <v>17168</v>
      </c>
      <c r="G1937" t="s">
        <v>7004</v>
      </c>
      <c r="H1937" s="209">
        <v>32</v>
      </c>
      <c r="I1937" s="209" t="s">
        <v>1837</v>
      </c>
      <c r="J1937" s="209">
        <v>9</v>
      </c>
      <c r="K1937" s="209">
        <v>316122</v>
      </c>
      <c r="L1937" s="209">
        <v>210100</v>
      </c>
      <c r="M1937" s="209">
        <v>404</v>
      </c>
      <c r="N1937" s="209">
        <v>3020</v>
      </c>
      <c r="O1937" s="209">
        <v>4001</v>
      </c>
      <c r="P1937" s="376">
        <v>41613</v>
      </c>
      <c r="Q1937" s="248"/>
      <c r="R1937" s="251"/>
      <c r="S1937" s="248"/>
      <c r="T1937" s="248" t="s">
        <v>16014</v>
      </c>
      <c r="U1937" s="248" t="s">
        <v>16270</v>
      </c>
    </row>
    <row r="1938" spans="1:21" s="1" customFormat="1" ht="23.25" customHeight="1" x14ac:dyDescent="0.25">
      <c r="A1938" t="s">
        <v>6993</v>
      </c>
      <c r="B1938" t="str">
        <f t="shared" si="123"/>
        <v>32</v>
      </c>
      <c r="C1938" t="str">
        <f t="shared" si="124"/>
        <v>L04</v>
      </c>
      <c r="D1938" t="str">
        <f t="shared" si="125"/>
        <v>006</v>
      </c>
      <c r="E1938" s="161" t="s">
        <v>6994</v>
      </c>
      <c r="F1938" t="s">
        <v>17168</v>
      </c>
      <c r="G1938" t="s">
        <v>6995</v>
      </c>
      <c r="H1938" s="209">
        <v>32</v>
      </c>
      <c r="I1938" s="209" t="s">
        <v>1837</v>
      </c>
      <c r="J1938" s="209">
        <v>6</v>
      </c>
      <c r="K1938" s="209">
        <v>316122</v>
      </c>
      <c r="L1938" s="209">
        <v>210100</v>
      </c>
      <c r="M1938" s="209">
        <v>404</v>
      </c>
      <c r="N1938" s="209">
        <v>3020</v>
      </c>
      <c r="O1938" s="209">
        <v>4001</v>
      </c>
      <c r="P1938" s="376">
        <v>41614</v>
      </c>
      <c r="Q1938" s="248"/>
      <c r="R1938" s="251"/>
      <c r="S1938" s="248"/>
      <c r="T1938" s="248" t="s">
        <v>16014</v>
      </c>
      <c r="U1938" s="248" t="s">
        <v>16270</v>
      </c>
    </row>
    <row r="1939" spans="1:21" s="1" customFormat="1" ht="23.25" customHeight="1" x14ac:dyDescent="0.25">
      <c r="A1939" t="s">
        <v>7211</v>
      </c>
      <c r="B1939" t="str">
        <f t="shared" si="123"/>
        <v>32</v>
      </c>
      <c r="C1939" t="str">
        <f t="shared" si="124"/>
        <v>L04</v>
      </c>
      <c r="D1939" t="str">
        <f t="shared" si="125"/>
        <v>080</v>
      </c>
      <c r="E1939" s="161" t="s">
        <v>7212</v>
      </c>
      <c r="F1939" t="s">
        <v>17168</v>
      </c>
      <c r="G1939" t="s">
        <v>7213</v>
      </c>
      <c r="H1939" s="209">
        <v>32</v>
      </c>
      <c r="I1939" s="209" t="s">
        <v>1837</v>
      </c>
      <c r="J1939" s="209">
        <v>80</v>
      </c>
      <c r="K1939" s="209">
        <v>316122</v>
      </c>
      <c r="L1939" s="209">
        <v>210100</v>
      </c>
      <c r="M1939" s="209">
        <v>404</v>
      </c>
      <c r="N1939" s="209">
        <v>3020</v>
      </c>
      <c r="O1939" s="209">
        <v>4001</v>
      </c>
      <c r="P1939" s="376">
        <v>41615</v>
      </c>
      <c r="Q1939" s="248"/>
      <c r="R1939" s="251"/>
      <c r="S1939" s="248"/>
      <c r="T1939" s="248" t="s">
        <v>16014</v>
      </c>
      <c r="U1939" s="248" t="s">
        <v>16270</v>
      </c>
    </row>
    <row r="1940" spans="1:21" s="1" customFormat="1" ht="23.25" customHeight="1" x14ac:dyDescent="0.25">
      <c r="A1940" t="s">
        <v>7220</v>
      </c>
      <c r="B1940" t="str">
        <f t="shared" si="123"/>
        <v>32</v>
      </c>
      <c r="C1940" t="str">
        <f t="shared" si="124"/>
        <v>L04</v>
      </c>
      <c r="D1940" t="str">
        <f t="shared" si="125"/>
        <v>083</v>
      </c>
      <c r="E1940" s="161" t="s">
        <v>7221</v>
      </c>
      <c r="F1940" t="s">
        <v>17168</v>
      </c>
      <c r="G1940" t="s">
        <v>7222</v>
      </c>
      <c r="H1940" s="209">
        <v>32</v>
      </c>
      <c r="I1940" s="209" t="s">
        <v>1837</v>
      </c>
      <c r="J1940" s="209">
        <v>83</v>
      </c>
      <c r="K1940" s="209">
        <v>316122</v>
      </c>
      <c r="L1940" s="209">
        <v>210100</v>
      </c>
      <c r="M1940" s="209">
        <v>404</v>
      </c>
      <c r="N1940" s="209">
        <v>3020</v>
      </c>
      <c r="O1940" s="209">
        <v>4001</v>
      </c>
      <c r="P1940" s="376">
        <v>41616</v>
      </c>
      <c r="Q1940" s="248"/>
      <c r="R1940" s="251"/>
      <c r="S1940" s="248"/>
      <c r="T1940" s="248" t="s">
        <v>16014</v>
      </c>
      <c r="U1940" s="248" t="s">
        <v>16270</v>
      </c>
    </row>
    <row r="1941" spans="1:21" s="1" customFormat="1" ht="23.25" customHeight="1" x14ac:dyDescent="0.25">
      <c r="A1941" t="s">
        <v>7229</v>
      </c>
      <c r="B1941" t="str">
        <f t="shared" si="123"/>
        <v>32</v>
      </c>
      <c r="C1941" t="str">
        <f t="shared" si="124"/>
        <v>L04</v>
      </c>
      <c r="D1941" t="str">
        <f t="shared" si="125"/>
        <v>086</v>
      </c>
      <c r="E1941" s="161" t="s">
        <v>7230</v>
      </c>
      <c r="F1941" t="s">
        <v>17168</v>
      </c>
      <c r="G1941" t="s">
        <v>7231</v>
      </c>
      <c r="H1941" s="209">
        <v>32</v>
      </c>
      <c r="I1941" s="209" t="s">
        <v>1837</v>
      </c>
      <c r="J1941" s="209">
        <v>86</v>
      </c>
      <c r="K1941" s="209">
        <v>316122</v>
      </c>
      <c r="L1941" s="209">
        <v>210100</v>
      </c>
      <c r="M1941" s="209">
        <v>404</v>
      </c>
      <c r="N1941" s="209">
        <v>3020</v>
      </c>
      <c r="O1941" s="209">
        <v>4001</v>
      </c>
      <c r="P1941" s="376">
        <v>41617</v>
      </c>
      <c r="Q1941" s="248"/>
      <c r="R1941" s="251"/>
      <c r="S1941" s="248"/>
      <c r="T1941" s="248" t="s">
        <v>16014</v>
      </c>
      <c r="U1941" s="248" t="s">
        <v>16270</v>
      </c>
    </row>
    <row r="1942" spans="1:21" s="1" customFormat="1" ht="23.25" customHeight="1" x14ac:dyDescent="0.25">
      <c r="A1942" t="s">
        <v>7232</v>
      </c>
      <c r="B1942" t="str">
        <f t="shared" si="123"/>
        <v>32</v>
      </c>
      <c r="C1942" t="str">
        <f t="shared" si="124"/>
        <v>L04</v>
      </c>
      <c r="D1942" t="str">
        <f t="shared" si="125"/>
        <v>087</v>
      </c>
      <c r="E1942" s="161" t="s">
        <v>7233</v>
      </c>
      <c r="F1942" t="s">
        <v>17168</v>
      </c>
      <c r="G1942" t="s">
        <v>7233</v>
      </c>
      <c r="H1942" s="209">
        <v>32</v>
      </c>
      <c r="I1942" s="209" t="s">
        <v>1837</v>
      </c>
      <c r="J1942" s="209">
        <v>87</v>
      </c>
      <c r="K1942" s="209">
        <v>316122</v>
      </c>
      <c r="L1942" s="209">
        <v>210100</v>
      </c>
      <c r="M1942" s="209">
        <v>404</v>
      </c>
      <c r="N1942" s="209">
        <v>3020</v>
      </c>
      <c r="O1942" s="209">
        <v>4001</v>
      </c>
      <c r="P1942" s="376">
        <v>41618</v>
      </c>
      <c r="Q1942" s="248"/>
      <c r="R1942" s="251"/>
      <c r="S1942" s="248"/>
      <c r="T1942" s="248" t="s">
        <v>16014</v>
      </c>
      <c r="U1942" s="248" t="s">
        <v>16270</v>
      </c>
    </row>
    <row r="1943" spans="1:21" s="1" customFormat="1" ht="23.25" customHeight="1" x14ac:dyDescent="0.25">
      <c r="A1943" t="s">
        <v>7116</v>
      </c>
      <c r="B1943" t="str">
        <f t="shared" si="123"/>
        <v>32</v>
      </c>
      <c r="C1943" t="str">
        <f t="shared" si="124"/>
        <v>L04</v>
      </c>
      <c r="D1943" t="str">
        <f t="shared" si="125"/>
        <v>047</v>
      </c>
      <c r="E1943" s="161" t="s">
        <v>7117</v>
      </c>
      <c r="F1943" t="s">
        <v>17168</v>
      </c>
      <c r="G1943" t="s">
        <v>7118</v>
      </c>
      <c r="H1943" s="209">
        <v>32</v>
      </c>
      <c r="I1943" s="209" t="s">
        <v>1837</v>
      </c>
      <c r="J1943" s="209">
        <v>47</v>
      </c>
      <c r="K1943" s="209">
        <v>316122</v>
      </c>
      <c r="L1943" s="209">
        <v>210100</v>
      </c>
      <c r="M1943" s="209">
        <v>404</v>
      </c>
      <c r="N1943" s="209">
        <v>3020</v>
      </c>
      <c r="O1943" s="209">
        <v>4001</v>
      </c>
      <c r="P1943" s="376">
        <v>41619</v>
      </c>
      <c r="Q1943" s="248"/>
      <c r="R1943" s="251"/>
      <c r="S1943" s="248"/>
      <c r="T1943" s="248" t="s">
        <v>16014</v>
      </c>
      <c r="U1943" s="248" t="s">
        <v>16270</v>
      </c>
    </row>
    <row r="1944" spans="1:21" s="1" customFormat="1" ht="23.25" customHeight="1" x14ac:dyDescent="0.25">
      <c r="A1944" t="s">
        <v>7119</v>
      </c>
      <c r="B1944" t="str">
        <f t="shared" si="123"/>
        <v>32</v>
      </c>
      <c r="C1944" t="str">
        <f t="shared" si="124"/>
        <v>L04</v>
      </c>
      <c r="D1944" t="str">
        <f t="shared" si="125"/>
        <v>048</v>
      </c>
      <c r="E1944" s="161" t="s">
        <v>7120</v>
      </c>
      <c r="F1944" t="s">
        <v>17168</v>
      </c>
      <c r="G1944" t="s">
        <v>7121</v>
      </c>
      <c r="H1944" s="209">
        <v>32</v>
      </c>
      <c r="I1944" s="209" t="s">
        <v>1837</v>
      </c>
      <c r="J1944" s="209">
        <v>48</v>
      </c>
      <c r="K1944" s="209">
        <v>316122</v>
      </c>
      <c r="L1944" s="209">
        <v>210100</v>
      </c>
      <c r="M1944" s="209">
        <v>404</v>
      </c>
      <c r="N1944" s="209">
        <v>3020</v>
      </c>
      <c r="O1944" s="209">
        <v>4001</v>
      </c>
      <c r="P1944" s="376">
        <v>41620</v>
      </c>
      <c r="Q1944" s="248"/>
      <c r="R1944" s="251"/>
      <c r="S1944" s="248"/>
      <c r="T1944" s="248" t="s">
        <v>16014</v>
      </c>
      <c r="U1944" s="248" t="s">
        <v>16270</v>
      </c>
    </row>
    <row r="1945" spans="1:21" s="1" customFormat="1" ht="23.25" customHeight="1" x14ac:dyDescent="0.25">
      <c r="A1945" t="s">
        <v>7122</v>
      </c>
      <c r="B1945" t="str">
        <f t="shared" si="123"/>
        <v>32</v>
      </c>
      <c r="C1945" t="str">
        <f t="shared" si="124"/>
        <v>L04</v>
      </c>
      <c r="D1945" t="str">
        <f t="shared" si="125"/>
        <v>049</v>
      </c>
      <c r="E1945" s="161" t="s">
        <v>7123</v>
      </c>
      <c r="F1945" t="s">
        <v>17168</v>
      </c>
      <c r="G1945" t="s">
        <v>7124</v>
      </c>
      <c r="H1945" s="209">
        <v>32</v>
      </c>
      <c r="I1945" s="209" t="s">
        <v>1837</v>
      </c>
      <c r="J1945" s="209">
        <v>49</v>
      </c>
      <c r="K1945" s="209">
        <v>316122</v>
      </c>
      <c r="L1945" s="209">
        <v>210100</v>
      </c>
      <c r="M1945" s="209">
        <v>404</v>
      </c>
      <c r="N1945" s="209">
        <v>3020</v>
      </c>
      <c r="O1945" s="209">
        <v>4001</v>
      </c>
      <c r="P1945" s="376">
        <v>41621</v>
      </c>
      <c r="Q1945" s="248"/>
      <c r="R1945" s="251"/>
      <c r="S1945" s="248"/>
      <c r="T1945" s="248" t="s">
        <v>16014</v>
      </c>
      <c r="U1945" s="248" t="s">
        <v>16270</v>
      </c>
    </row>
    <row r="1946" spans="1:21" s="1" customFormat="1" ht="23.25" customHeight="1" x14ac:dyDescent="0.25">
      <c r="A1946" t="s">
        <v>7160</v>
      </c>
      <c r="B1946" t="str">
        <f t="shared" si="123"/>
        <v>32</v>
      </c>
      <c r="C1946" t="str">
        <f t="shared" si="124"/>
        <v>L04</v>
      </c>
      <c r="D1946" t="str">
        <f t="shared" si="125"/>
        <v>062</v>
      </c>
      <c r="E1946" s="161" t="s">
        <v>7161</v>
      </c>
      <c r="F1946" t="s">
        <v>17168</v>
      </c>
      <c r="G1946" t="s">
        <v>7162</v>
      </c>
      <c r="H1946" s="209">
        <v>32</v>
      </c>
      <c r="I1946" s="209" t="s">
        <v>1837</v>
      </c>
      <c r="J1946" s="209">
        <v>62</v>
      </c>
      <c r="K1946" s="209">
        <v>316122</v>
      </c>
      <c r="L1946" s="209">
        <v>210100</v>
      </c>
      <c r="M1946" s="209">
        <v>404</v>
      </c>
      <c r="N1946" s="209">
        <v>3020</v>
      </c>
      <c r="O1946" s="209">
        <v>4001</v>
      </c>
      <c r="P1946" s="376">
        <v>41622</v>
      </c>
      <c r="Q1946" s="248"/>
      <c r="R1946" s="251"/>
      <c r="S1946" s="248"/>
      <c r="T1946" s="248" t="s">
        <v>16014</v>
      </c>
      <c r="U1946" s="248" t="s">
        <v>16270</v>
      </c>
    </row>
    <row r="1947" spans="1:21" s="1" customFormat="1" ht="23.25" customHeight="1" x14ac:dyDescent="0.25">
      <c r="A1947" t="s">
        <v>7113</v>
      </c>
      <c r="B1947" t="str">
        <f t="shared" si="123"/>
        <v>32</v>
      </c>
      <c r="C1947" t="str">
        <f t="shared" si="124"/>
        <v>L04</v>
      </c>
      <c r="D1947" t="str">
        <f t="shared" si="125"/>
        <v>046</v>
      </c>
      <c r="E1947" s="161" t="s">
        <v>7114</v>
      </c>
      <c r="F1947" t="s">
        <v>17168</v>
      </c>
      <c r="G1947" t="s">
        <v>7115</v>
      </c>
      <c r="H1947" s="209">
        <v>32</v>
      </c>
      <c r="I1947" s="209" t="s">
        <v>1837</v>
      </c>
      <c r="J1947" s="209">
        <v>46</v>
      </c>
      <c r="K1947" s="209">
        <v>316122</v>
      </c>
      <c r="L1947" s="209">
        <v>210100</v>
      </c>
      <c r="M1947" s="209">
        <v>404</v>
      </c>
      <c r="N1947" s="209">
        <v>3020</v>
      </c>
      <c r="O1947" s="209">
        <v>4001</v>
      </c>
      <c r="P1947" s="376">
        <v>41623</v>
      </c>
      <c r="Q1947" s="248"/>
      <c r="R1947" s="251"/>
      <c r="S1947" s="248"/>
      <c r="T1947" s="248" t="s">
        <v>16014</v>
      </c>
      <c r="U1947" s="248" t="s">
        <v>16270</v>
      </c>
    </row>
    <row r="1948" spans="1:21" s="1" customFormat="1" ht="23.25" customHeight="1" x14ac:dyDescent="0.25">
      <c r="A1948" t="s">
        <v>6978</v>
      </c>
      <c r="B1948" t="str">
        <f t="shared" si="123"/>
        <v>32</v>
      </c>
      <c r="C1948" t="str">
        <f t="shared" si="124"/>
        <v>L04</v>
      </c>
      <c r="D1948" t="str">
        <f t="shared" si="125"/>
        <v>001</v>
      </c>
      <c r="E1948" s="161" t="s">
        <v>6979</v>
      </c>
      <c r="F1948" t="s">
        <v>17168</v>
      </c>
      <c r="G1948" t="s">
        <v>6980</v>
      </c>
      <c r="H1948" s="209">
        <v>32</v>
      </c>
      <c r="I1948" s="209" t="s">
        <v>1837</v>
      </c>
      <c r="J1948" s="209">
        <v>1</v>
      </c>
      <c r="K1948" s="209">
        <v>316122</v>
      </c>
      <c r="L1948" s="209">
        <v>210100</v>
      </c>
      <c r="M1948" s="209">
        <v>404</v>
      </c>
      <c r="N1948" s="209">
        <v>3020</v>
      </c>
      <c r="O1948" s="209">
        <v>4001</v>
      </c>
      <c r="P1948" s="376">
        <v>41624</v>
      </c>
      <c r="Q1948" s="248"/>
      <c r="R1948" s="251"/>
      <c r="S1948" s="248"/>
      <c r="T1948" s="248" t="s">
        <v>16014</v>
      </c>
      <c r="U1948" s="248" t="s">
        <v>16270</v>
      </c>
    </row>
    <row r="1949" spans="1:21" s="1" customFormat="1" ht="23.25" customHeight="1" x14ac:dyDescent="0.25">
      <c r="A1949" t="s">
        <v>6981</v>
      </c>
      <c r="B1949" t="str">
        <f t="shared" si="123"/>
        <v>32</v>
      </c>
      <c r="C1949" t="str">
        <f t="shared" si="124"/>
        <v>L04</v>
      </c>
      <c r="D1949" t="str">
        <f t="shared" si="125"/>
        <v>002</v>
      </c>
      <c r="E1949" s="161" t="s">
        <v>6982</v>
      </c>
      <c r="F1949" t="s">
        <v>17168</v>
      </c>
      <c r="G1949" t="s">
        <v>6983</v>
      </c>
      <c r="H1949" s="209">
        <v>32</v>
      </c>
      <c r="I1949" s="209" t="s">
        <v>1837</v>
      </c>
      <c r="J1949" s="209">
        <v>2</v>
      </c>
      <c r="K1949" s="209">
        <v>316122</v>
      </c>
      <c r="L1949" s="209">
        <v>210100</v>
      </c>
      <c r="M1949" s="209">
        <v>404</v>
      </c>
      <c r="N1949" s="209">
        <v>3020</v>
      </c>
      <c r="O1949" s="209">
        <v>4001</v>
      </c>
      <c r="P1949" s="376">
        <v>41625</v>
      </c>
      <c r="Q1949" s="248"/>
      <c r="R1949" s="251"/>
      <c r="S1949" s="248"/>
      <c r="T1949" s="248" t="s">
        <v>16014</v>
      </c>
      <c r="U1949" s="248" t="s">
        <v>16270</v>
      </c>
    </row>
    <row r="1950" spans="1:21" s="1" customFormat="1" ht="23.25" customHeight="1" x14ac:dyDescent="0.25">
      <c r="A1950" t="s">
        <v>7195</v>
      </c>
      <c r="B1950" t="str">
        <f t="shared" si="123"/>
        <v>32</v>
      </c>
      <c r="C1950" t="str">
        <f t="shared" si="124"/>
        <v>L04</v>
      </c>
      <c r="D1950" t="str">
        <f t="shared" si="125"/>
        <v>074</v>
      </c>
      <c r="E1950" s="161" t="s">
        <v>7196</v>
      </c>
      <c r="F1950" t="s">
        <v>17168</v>
      </c>
      <c r="G1950" t="s">
        <v>7197</v>
      </c>
      <c r="H1950" s="209">
        <v>32</v>
      </c>
      <c r="I1950" s="209" t="s">
        <v>1837</v>
      </c>
      <c r="J1950" s="209">
        <v>74</v>
      </c>
      <c r="K1950" s="209">
        <v>316122</v>
      </c>
      <c r="L1950" s="209">
        <v>210100</v>
      </c>
      <c r="M1950" s="209">
        <v>404</v>
      </c>
      <c r="N1950" s="209">
        <v>3020</v>
      </c>
      <c r="O1950" s="209">
        <v>4001</v>
      </c>
      <c r="P1950" s="376">
        <v>41626</v>
      </c>
      <c r="Q1950" s="248"/>
      <c r="R1950" s="251"/>
      <c r="S1950" s="248"/>
      <c r="T1950" s="248" t="s">
        <v>16014</v>
      </c>
      <c r="U1950" s="248" t="s">
        <v>16270</v>
      </c>
    </row>
    <row r="1951" spans="1:21" s="1" customFormat="1" ht="23.25" customHeight="1" x14ac:dyDescent="0.25">
      <c r="A1951" t="s">
        <v>7157</v>
      </c>
      <c r="B1951" t="str">
        <f t="shared" si="123"/>
        <v>32</v>
      </c>
      <c r="C1951" t="str">
        <f t="shared" si="124"/>
        <v>L04</v>
      </c>
      <c r="D1951" t="str">
        <f t="shared" si="125"/>
        <v>061</v>
      </c>
      <c r="E1951" s="161" t="s">
        <v>7158</v>
      </c>
      <c r="F1951" t="s">
        <v>17168</v>
      </c>
      <c r="G1951" t="s">
        <v>7159</v>
      </c>
      <c r="H1951" s="209">
        <v>32</v>
      </c>
      <c r="I1951" s="209" t="s">
        <v>1837</v>
      </c>
      <c r="J1951" s="209">
        <v>61</v>
      </c>
      <c r="K1951" s="209">
        <v>316122</v>
      </c>
      <c r="L1951" s="209">
        <v>210100</v>
      </c>
      <c r="M1951" s="209">
        <v>404</v>
      </c>
      <c r="N1951" s="209">
        <v>3020</v>
      </c>
      <c r="O1951" s="209">
        <v>4001</v>
      </c>
      <c r="P1951" s="376">
        <v>41627</v>
      </c>
      <c r="Q1951" s="248"/>
      <c r="R1951" s="251"/>
      <c r="S1951" s="248"/>
      <c r="T1951" s="248" t="s">
        <v>16014</v>
      </c>
      <c r="U1951" s="248" t="s">
        <v>16270</v>
      </c>
    </row>
    <row r="1952" spans="1:21" s="1" customFormat="1" ht="23.25" customHeight="1" x14ac:dyDescent="0.25">
      <c r="A1952" t="s">
        <v>7169</v>
      </c>
      <c r="B1952" t="str">
        <f t="shared" si="123"/>
        <v>32</v>
      </c>
      <c r="C1952" t="str">
        <f t="shared" si="124"/>
        <v>L04</v>
      </c>
      <c r="D1952" t="str">
        <f t="shared" si="125"/>
        <v>065</v>
      </c>
      <c r="E1952" s="161" t="s">
        <v>7170</v>
      </c>
      <c r="F1952" t="s">
        <v>17168</v>
      </c>
      <c r="G1952" t="s">
        <v>7171</v>
      </c>
      <c r="H1952" s="209">
        <v>32</v>
      </c>
      <c r="I1952" s="209" t="s">
        <v>1837</v>
      </c>
      <c r="J1952" s="209">
        <v>65</v>
      </c>
      <c r="K1952" s="209">
        <v>316122</v>
      </c>
      <c r="L1952" s="209">
        <v>210100</v>
      </c>
      <c r="M1952" s="209">
        <v>404</v>
      </c>
      <c r="N1952" s="209">
        <v>3020</v>
      </c>
      <c r="O1952" s="209">
        <v>4001</v>
      </c>
      <c r="P1952" s="376">
        <v>41628</v>
      </c>
      <c r="Q1952" s="248"/>
      <c r="R1952" s="251"/>
      <c r="S1952" s="248"/>
      <c r="T1952" s="248" t="s">
        <v>16014</v>
      </c>
      <c r="U1952" s="248" t="s">
        <v>16270</v>
      </c>
    </row>
    <row r="1953" spans="1:21" s="1" customFormat="1" ht="23.25" customHeight="1" x14ac:dyDescent="0.25">
      <c r="A1953" t="s">
        <v>7155</v>
      </c>
      <c r="B1953" t="str">
        <f t="shared" si="123"/>
        <v>32</v>
      </c>
      <c r="C1953" t="str">
        <f t="shared" si="124"/>
        <v>L04</v>
      </c>
      <c r="D1953" t="str">
        <f t="shared" si="125"/>
        <v>060</v>
      </c>
      <c r="E1953" s="161" t="s">
        <v>7156</v>
      </c>
      <c r="F1953" t="s">
        <v>17168</v>
      </c>
      <c r="G1953" t="s">
        <v>7156</v>
      </c>
      <c r="H1953" s="209">
        <v>32</v>
      </c>
      <c r="I1953" s="209" t="s">
        <v>1837</v>
      </c>
      <c r="J1953" s="209">
        <v>60</v>
      </c>
      <c r="K1953" s="209">
        <v>316122</v>
      </c>
      <c r="L1953" s="209">
        <v>210100</v>
      </c>
      <c r="M1953" s="209">
        <v>404</v>
      </c>
      <c r="N1953" s="209">
        <v>3020</v>
      </c>
      <c r="O1953" s="209">
        <v>4001</v>
      </c>
      <c r="P1953" s="376">
        <v>41629</v>
      </c>
      <c r="Q1953" s="248"/>
      <c r="R1953" s="251"/>
      <c r="S1953" s="248"/>
      <c r="T1953" s="248" t="s">
        <v>16014</v>
      </c>
      <c r="U1953" s="248" t="s">
        <v>16270</v>
      </c>
    </row>
    <row r="1954" spans="1:21" s="1" customFormat="1" ht="23.25" customHeight="1" x14ac:dyDescent="0.25">
      <c r="A1954" t="s">
        <v>7125</v>
      </c>
      <c r="B1954" t="str">
        <f t="shared" si="123"/>
        <v>32</v>
      </c>
      <c r="C1954" t="str">
        <f t="shared" si="124"/>
        <v>L04</v>
      </c>
      <c r="D1954" t="str">
        <f t="shared" si="125"/>
        <v>050</v>
      </c>
      <c r="E1954" s="161" t="s">
        <v>7126</v>
      </c>
      <c r="F1954" t="s">
        <v>17168</v>
      </c>
      <c r="G1954" t="s">
        <v>7127</v>
      </c>
      <c r="H1954" s="209">
        <v>32</v>
      </c>
      <c r="I1954" s="209" t="s">
        <v>1837</v>
      </c>
      <c r="J1954" s="209">
        <v>50</v>
      </c>
      <c r="K1954" s="209">
        <v>316122</v>
      </c>
      <c r="L1954" s="209">
        <v>210100</v>
      </c>
      <c r="M1954" s="209">
        <v>404</v>
      </c>
      <c r="N1954" s="209">
        <v>3020</v>
      </c>
      <c r="O1954" s="209">
        <v>4001</v>
      </c>
      <c r="P1954" s="376">
        <v>41630</v>
      </c>
      <c r="Q1954" s="248"/>
      <c r="R1954" s="251"/>
      <c r="S1954" s="248"/>
      <c r="T1954" s="248" t="s">
        <v>16014</v>
      </c>
      <c r="U1954" s="248" t="s">
        <v>16270</v>
      </c>
    </row>
    <row r="1955" spans="1:21" s="1" customFormat="1" ht="23.25" customHeight="1" x14ac:dyDescent="0.25">
      <c r="A1955" t="s">
        <v>6984</v>
      </c>
      <c r="B1955" t="str">
        <f t="shared" si="123"/>
        <v>32</v>
      </c>
      <c r="C1955" t="str">
        <f t="shared" si="124"/>
        <v>L04</v>
      </c>
      <c r="D1955" t="str">
        <f t="shared" si="125"/>
        <v>003</v>
      </c>
      <c r="E1955" s="161" t="s">
        <v>6985</v>
      </c>
      <c r="F1955" t="s">
        <v>17168</v>
      </c>
      <c r="G1955" t="s">
        <v>6986</v>
      </c>
      <c r="H1955" s="209">
        <v>32</v>
      </c>
      <c r="I1955" s="209" t="s">
        <v>1837</v>
      </c>
      <c r="J1955" s="209">
        <v>3</v>
      </c>
      <c r="K1955" s="209">
        <v>316122</v>
      </c>
      <c r="L1955" s="209">
        <v>210100</v>
      </c>
      <c r="M1955" s="209">
        <v>404</v>
      </c>
      <c r="N1955" s="209">
        <v>3020</v>
      </c>
      <c r="O1955" s="209">
        <v>4001</v>
      </c>
      <c r="P1955" s="376">
        <v>41631</v>
      </c>
      <c r="Q1955" s="248"/>
      <c r="R1955" s="251"/>
      <c r="S1955" s="248"/>
      <c r="T1955" s="248" t="s">
        <v>16014</v>
      </c>
      <c r="U1955" s="248" t="s">
        <v>16270</v>
      </c>
    </row>
    <row r="1956" spans="1:21" s="1" customFormat="1" ht="23.25" customHeight="1" x14ac:dyDescent="0.25">
      <c r="A1956" t="s">
        <v>7110</v>
      </c>
      <c r="B1956" t="str">
        <f t="shared" si="123"/>
        <v>32</v>
      </c>
      <c r="C1956" t="str">
        <f t="shared" si="124"/>
        <v>L04</v>
      </c>
      <c r="D1956" t="str">
        <f t="shared" si="125"/>
        <v>045</v>
      </c>
      <c r="E1956" s="161" t="s">
        <v>7111</v>
      </c>
      <c r="F1956" t="s">
        <v>17168</v>
      </c>
      <c r="G1956" t="s">
        <v>7112</v>
      </c>
      <c r="H1956" s="209">
        <v>32</v>
      </c>
      <c r="I1956" s="209" t="s">
        <v>1837</v>
      </c>
      <c r="J1956" s="209">
        <v>45</v>
      </c>
      <c r="K1956" s="209">
        <v>316122</v>
      </c>
      <c r="L1956" s="209">
        <v>210100</v>
      </c>
      <c r="M1956" s="209">
        <v>404</v>
      </c>
      <c r="N1956" s="209">
        <v>3020</v>
      </c>
      <c r="O1956" s="209">
        <v>4001</v>
      </c>
      <c r="P1956" s="376">
        <v>41632</v>
      </c>
      <c r="Q1956" s="248"/>
      <c r="R1956" s="251"/>
      <c r="S1956" s="248"/>
      <c r="T1956" s="248" t="s">
        <v>16014</v>
      </c>
      <c r="U1956" s="248" t="s">
        <v>16270</v>
      </c>
    </row>
    <row r="1957" spans="1:21" s="1" customFormat="1" ht="23.25" customHeight="1" x14ac:dyDescent="0.25">
      <c r="A1957" t="s">
        <v>7128</v>
      </c>
      <c r="B1957" t="str">
        <f t="shared" si="123"/>
        <v>32</v>
      </c>
      <c r="C1957" t="str">
        <f t="shared" si="124"/>
        <v>L04</v>
      </c>
      <c r="D1957" t="str">
        <f t="shared" si="125"/>
        <v>051</v>
      </c>
      <c r="E1957" s="161" t="s">
        <v>7129</v>
      </c>
      <c r="F1957" t="s">
        <v>17168</v>
      </c>
      <c r="G1957" t="s">
        <v>7130</v>
      </c>
      <c r="H1957" s="209">
        <v>32</v>
      </c>
      <c r="I1957" s="209" t="s">
        <v>1837</v>
      </c>
      <c r="J1957" s="209">
        <v>51</v>
      </c>
      <c r="K1957" s="209">
        <v>316122</v>
      </c>
      <c r="L1957" s="209">
        <v>210100</v>
      </c>
      <c r="M1957" s="209">
        <v>404</v>
      </c>
      <c r="N1957" s="209">
        <v>3020</v>
      </c>
      <c r="O1957" s="209">
        <v>4001</v>
      </c>
      <c r="P1957" s="376">
        <v>41633</v>
      </c>
      <c r="Q1957" s="248"/>
      <c r="R1957" s="251"/>
      <c r="S1957" s="248"/>
      <c r="T1957" s="248" t="s">
        <v>16014</v>
      </c>
      <c r="U1957" s="248" t="s">
        <v>16270</v>
      </c>
    </row>
    <row r="1958" spans="1:21" s="1" customFormat="1" ht="23.25" customHeight="1" x14ac:dyDescent="0.25">
      <c r="A1958" t="s">
        <v>7163</v>
      </c>
      <c r="B1958" t="str">
        <f t="shared" si="123"/>
        <v>32</v>
      </c>
      <c r="C1958" t="str">
        <f t="shared" si="124"/>
        <v>L04</v>
      </c>
      <c r="D1958" t="str">
        <f t="shared" si="125"/>
        <v>063</v>
      </c>
      <c r="E1958" s="161" t="s">
        <v>7164</v>
      </c>
      <c r="F1958" t="s">
        <v>17168</v>
      </c>
      <c r="G1958" t="s">
        <v>7165</v>
      </c>
      <c r="H1958" s="209">
        <v>32</v>
      </c>
      <c r="I1958" s="209" t="s">
        <v>1837</v>
      </c>
      <c r="J1958" s="209">
        <v>63</v>
      </c>
      <c r="K1958" s="209">
        <v>316122</v>
      </c>
      <c r="L1958" s="209">
        <v>210100</v>
      </c>
      <c r="M1958" s="209">
        <v>404</v>
      </c>
      <c r="N1958" s="209">
        <v>3020</v>
      </c>
      <c r="O1958" s="209">
        <v>4001</v>
      </c>
      <c r="P1958" s="376">
        <v>41634</v>
      </c>
      <c r="Q1958" s="248"/>
      <c r="R1958" s="251"/>
      <c r="S1958" s="248"/>
      <c r="T1958" s="248" t="s">
        <v>16014</v>
      </c>
      <c r="U1958" s="248" t="s">
        <v>16270</v>
      </c>
    </row>
    <row r="1959" spans="1:21" s="1" customFormat="1" ht="23.25" customHeight="1" x14ac:dyDescent="0.25">
      <c r="A1959" t="s">
        <v>7131</v>
      </c>
      <c r="B1959" t="str">
        <f t="shared" si="123"/>
        <v>32</v>
      </c>
      <c r="C1959" t="str">
        <f t="shared" si="124"/>
        <v>L04</v>
      </c>
      <c r="D1959" t="str">
        <f t="shared" si="125"/>
        <v>052</v>
      </c>
      <c r="E1959" s="161" t="s">
        <v>7132</v>
      </c>
      <c r="F1959" t="s">
        <v>17168</v>
      </c>
      <c r="G1959" t="s">
        <v>7133</v>
      </c>
      <c r="H1959" s="209">
        <v>32</v>
      </c>
      <c r="I1959" s="209" t="s">
        <v>1837</v>
      </c>
      <c r="J1959" s="209">
        <v>52</v>
      </c>
      <c r="K1959" s="209">
        <v>316122</v>
      </c>
      <c r="L1959" s="209">
        <v>210100</v>
      </c>
      <c r="M1959" s="209">
        <v>404</v>
      </c>
      <c r="N1959" s="209">
        <v>3020</v>
      </c>
      <c r="O1959" s="209">
        <v>4001</v>
      </c>
      <c r="P1959" s="376">
        <v>41635</v>
      </c>
      <c r="Q1959" s="248"/>
      <c r="R1959" s="251"/>
      <c r="S1959" s="248"/>
      <c r="T1959" s="248" t="s">
        <v>16014</v>
      </c>
      <c r="U1959" s="248" t="s">
        <v>16270</v>
      </c>
    </row>
    <row r="1960" spans="1:21" s="1" customFormat="1" ht="23.25" customHeight="1" x14ac:dyDescent="0.25">
      <c r="A1960" t="s">
        <v>7104</v>
      </c>
      <c r="B1960" t="str">
        <f t="shared" si="123"/>
        <v>32</v>
      </c>
      <c r="C1960" t="str">
        <f t="shared" si="124"/>
        <v>L04</v>
      </c>
      <c r="D1960" t="str">
        <f t="shared" si="125"/>
        <v>043</v>
      </c>
      <c r="E1960" s="161" t="s">
        <v>7105</v>
      </c>
      <c r="F1960" t="s">
        <v>17168</v>
      </c>
      <c r="G1960" t="s">
        <v>7106</v>
      </c>
      <c r="H1960" s="209">
        <v>32</v>
      </c>
      <c r="I1960" s="209" t="s">
        <v>1837</v>
      </c>
      <c r="J1960" s="209">
        <v>43</v>
      </c>
      <c r="K1960" s="209">
        <v>316122</v>
      </c>
      <c r="L1960" s="209">
        <v>210100</v>
      </c>
      <c r="M1960" s="209">
        <v>404</v>
      </c>
      <c r="N1960" s="209">
        <v>3020</v>
      </c>
      <c r="O1960" s="209">
        <v>4001</v>
      </c>
      <c r="P1960" s="376">
        <v>41636</v>
      </c>
      <c r="Q1960" s="248"/>
      <c r="R1960" s="251"/>
      <c r="S1960" s="248"/>
      <c r="T1960" s="248" t="s">
        <v>16014</v>
      </c>
      <c r="U1960" s="248" t="s">
        <v>16270</v>
      </c>
    </row>
    <row r="1961" spans="1:21" s="1" customFormat="1" ht="23.25" customHeight="1" x14ac:dyDescent="0.25">
      <c r="A1961" t="s">
        <v>7101</v>
      </c>
      <c r="B1961" t="str">
        <f t="shared" si="123"/>
        <v>32</v>
      </c>
      <c r="C1961" t="str">
        <f t="shared" si="124"/>
        <v>L04</v>
      </c>
      <c r="D1961" t="str">
        <f t="shared" si="125"/>
        <v>042</v>
      </c>
      <c r="E1961" s="161" t="s">
        <v>7102</v>
      </c>
      <c r="F1961" t="s">
        <v>17168</v>
      </c>
      <c r="G1961" t="s">
        <v>7103</v>
      </c>
      <c r="H1961" s="209">
        <v>32</v>
      </c>
      <c r="I1961" s="209" t="s">
        <v>1837</v>
      </c>
      <c r="J1961" s="209">
        <v>42</v>
      </c>
      <c r="K1961" s="209">
        <v>316122</v>
      </c>
      <c r="L1961" s="209">
        <v>210100</v>
      </c>
      <c r="M1961" s="209">
        <v>404</v>
      </c>
      <c r="N1961" s="209">
        <v>3020</v>
      </c>
      <c r="O1961" s="209">
        <v>4001</v>
      </c>
      <c r="P1961" s="376">
        <v>41637</v>
      </c>
      <c r="Q1961" s="248"/>
      <c r="R1961" s="251"/>
      <c r="S1961" s="248"/>
      <c r="T1961" s="248" t="s">
        <v>16014</v>
      </c>
      <c r="U1961" s="248" t="s">
        <v>16270</v>
      </c>
    </row>
    <row r="1962" spans="1:21" s="1" customFormat="1" ht="23.25" customHeight="1" x14ac:dyDescent="0.25">
      <c r="A1962" t="s">
        <v>7092</v>
      </c>
      <c r="B1962" t="str">
        <f t="shared" si="123"/>
        <v>32</v>
      </c>
      <c r="C1962" t="str">
        <f t="shared" si="124"/>
        <v>L04</v>
      </c>
      <c r="D1962" t="str">
        <f t="shared" si="125"/>
        <v>039</v>
      </c>
      <c r="E1962" s="161" t="s">
        <v>7093</v>
      </c>
      <c r="F1962" t="s">
        <v>17168</v>
      </c>
      <c r="G1962" t="s">
        <v>7094</v>
      </c>
      <c r="H1962" s="209">
        <v>32</v>
      </c>
      <c r="I1962" s="209" t="s">
        <v>1837</v>
      </c>
      <c r="J1962" s="209">
        <v>39</v>
      </c>
      <c r="K1962" s="209">
        <v>316122</v>
      </c>
      <c r="L1962" s="209">
        <v>210100</v>
      </c>
      <c r="M1962" s="209">
        <v>404</v>
      </c>
      <c r="N1962" s="209">
        <v>3020</v>
      </c>
      <c r="O1962" s="209">
        <v>4001</v>
      </c>
      <c r="P1962" s="376">
        <v>41638</v>
      </c>
      <c r="Q1962" s="248"/>
      <c r="R1962" s="251"/>
      <c r="S1962" s="248"/>
      <c r="T1962" s="248" t="s">
        <v>16014</v>
      </c>
      <c r="U1962" s="248" t="s">
        <v>16270</v>
      </c>
    </row>
    <row r="1963" spans="1:21" s="1" customFormat="1" ht="23.25" customHeight="1" x14ac:dyDescent="0.25">
      <c r="A1963" t="s">
        <v>7086</v>
      </c>
      <c r="B1963" t="str">
        <f t="shared" si="123"/>
        <v>32</v>
      </c>
      <c r="C1963" t="str">
        <f t="shared" si="124"/>
        <v>L04</v>
      </c>
      <c r="D1963" t="str">
        <f t="shared" si="125"/>
        <v>037</v>
      </c>
      <c r="E1963" s="161" t="s">
        <v>7087</v>
      </c>
      <c r="F1963" t="s">
        <v>17168</v>
      </c>
      <c r="G1963" t="s">
        <v>7088</v>
      </c>
      <c r="H1963" s="209">
        <v>32</v>
      </c>
      <c r="I1963" s="209" t="s">
        <v>1837</v>
      </c>
      <c r="J1963" s="209">
        <v>37</v>
      </c>
      <c r="K1963" s="209">
        <v>316122</v>
      </c>
      <c r="L1963" s="209">
        <v>210100</v>
      </c>
      <c r="M1963" s="209">
        <v>404</v>
      </c>
      <c r="N1963" s="209">
        <v>3020</v>
      </c>
      <c r="O1963" s="209">
        <v>4001</v>
      </c>
      <c r="P1963" s="376">
        <v>41639</v>
      </c>
      <c r="Q1963" s="248"/>
      <c r="R1963" s="251"/>
      <c r="S1963" s="248"/>
      <c r="T1963" s="248" t="s">
        <v>16014</v>
      </c>
      <c r="U1963" s="248" t="s">
        <v>16270</v>
      </c>
    </row>
    <row r="1964" spans="1:21" s="1" customFormat="1" ht="23.25" customHeight="1" x14ac:dyDescent="0.25">
      <c r="A1964" t="s">
        <v>7083</v>
      </c>
      <c r="B1964" t="str">
        <f t="shared" si="123"/>
        <v>32</v>
      </c>
      <c r="C1964" t="str">
        <f t="shared" si="124"/>
        <v>L04</v>
      </c>
      <c r="D1964" t="str">
        <f t="shared" si="125"/>
        <v>036</v>
      </c>
      <c r="E1964" s="161" t="s">
        <v>7084</v>
      </c>
      <c r="F1964" t="s">
        <v>17168</v>
      </c>
      <c r="G1964" t="s">
        <v>7085</v>
      </c>
      <c r="H1964" s="209">
        <v>32</v>
      </c>
      <c r="I1964" s="209" t="s">
        <v>1837</v>
      </c>
      <c r="J1964" s="209">
        <v>36</v>
      </c>
      <c r="K1964" s="209">
        <v>316122</v>
      </c>
      <c r="L1964" s="209">
        <v>210100</v>
      </c>
      <c r="M1964" s="209">
        <v>404</v>
      </c>
      <c r="N1964" s="209">
        <v>3020</v>
      </c>
      <c r="O1964" s="209">
        <v>4001</v>
      </c>
      <c r="P1964" s="376">
        <v>41640</v>
      </c>
      <c r="Q1964" s="248"/>
      <c r="R1964" s="251"/>
      <c r="S1964" s="248"/>
      <c r="T1964" s="248" t="s">
        <v>16014</v>
      </c>
      <c r="U1964" s="248" t="s">
        <v>16270</v>
      </c>
    </row>
    <row r="1965" spans="1:21" s="1" customFormat="1" ht="23.25" customHeight="1" x14ac:dyDescent="0.25">
      <c r="A1965" t="s">
        <v>7095</v>
      </c>
      <c r="B1965" t="str">
        <f t="shared" si="123"/>
        <v>32</v>
      </c>
      <c r="C1965" t="str">
        <f t="shared" si="124"/>
        <v>L04</v>
      </c>
      <c r="D1965" t="str">
        <f t="shared" si="125"/>
        <v>040</v>
      </c>
      <c r="E1965" s="161" t="s">
        <v>7096</v>
      </c>
      <c r="F1965" t="s">
        <v>17168</v>
      </c>
      <c r="G1965" t="s">
        <v>7097</v>
      </c>
      <c r="H1965" s="209">
        <v>32</v>
      </c>
      <c r="I1965" s="209" t="s">
        <v>1837</v>
      </c>
      <c r="J1965" s="209">
        <v>40</v>
      </c>
      <c r="K1965" s="209">
        <v>316122</v>
      </c>
      <c r="L1965" s="209">
        <v>210100</v>
      </c>
      <c r="M1965" s="209">
        <v>404</v>
      </c>
      <c r="N1965" s="209">
        <v>3020</v>
      </c>
      <c r="O1965" s="209">
        <v>4001</v>
      </c>
      <c r="P1965" s="376">
        <v>41641</v>
      </c>
      <c r="Q1965" s="248"/>
      <c r="R1965" s="251"/>
      <c r="S1965" s="248"/>
      <c r="T1965" s="248" t="s">
        <v>16014</v>
      </c>
      <c r="U1965" s="248" t="s">
        <v>16270</v>
      </c>
    </row>
    <row r="1966" spans="1:21" s="1" customFormat="1" ht="23.25" customHeight="1" x14ac:dyDescent="0.25">
      <c r="A1966" t="s">
        <v>7089</v>
      </c>
      <c r="B1966" t="str">
        <f t="shared" si="123"/>
        <v>32</v>
      </c>
      <c r="C1966" t="str">
        <f t="shared" si="124"/>
        <v>L04</v>
      </c>
      <c r="D1966" t="str">
        <f t="shared" si="125"/>
        <v>038</v>
      </c>
      <c r="E1966" s="161" t="s">
        <v>7090</v>
      </c>
      <c r="F1966" t="s">
        <v>17168</v>
      </c>
      <c r="G1966" t="s">
        <v>7091</v>
      </c>
      <c r="H1966" s="209">
        <v>32</v>
      </c>
      <c r="I1966" s="209" t="s">
        <v>1837</v>
      </c>
      <c r="J1966" s="209">
        <v>38</v>
      </c>
      <c r="K1966" s="209">
        <v>316122</v>
      </c>
      <c r="L1966" s="209">
        <v>210100</v>
      </c>
      <c r="M1966" s="209">
        <v>404</v>
      </c>
      <c r="N1966" s="209">
        <v>3020</v>
      </c>
      <c r="O1966" s="209">
        <v>4001</v>
      </c>
      <c r="P1966" s="376">
        <v>41642</v>
      </c>
      <c r="Q1966" s="248"/>
      <c r="R1966" s="251"/>
      <c r="S1966" s="248"/>
      <c r="T1966" s="248" t="s">
        <v>16014</v>
      </c>
      <c r="U1966" s="248" t="s">
        <v>16270</v>
      </c>
    </row>
    <row r="1967" spans="1:21" s="1" customFormat="1" ht="23.25" customHeight="1" x14ac:dyDescent="0.25">
      <c r="A1967" t="s">
        <v>7080</v>
      </c>
      <c r="B1967" t="str">
        <f t="shared" si="123"/>
        <v>32</v>
      </c>
      <c r="C1967" t="str">
        <f t="shared" si="124"/>
        <v>L04</v>
      </c>
      <c r="D1967" t="str">
        <f t="shared" si="125"/>
        <v>035</v>
      </c>
      <c r="E1967" s="161" t="s">
        <v>7081</v>
      </c>
      <c r="F1967" t="s">
        <v>17168</v>
      </c>
      <c r="G1967" t="s">
        <v>7082</v>
      </c>
      <c r="H1967" s="209">
        <v>32</v>
      </c>
      <c r="I1967" s="209" t="s">
        <v>1837</v>
      </c>
      <c r="J1967" s="209">
        <v>35</v>
      </c>
      <c r="K1967" s="209">
        <v>316122</v>
      </c>
      <c r="L1967" s="209">
        <v>210100</v>
      </c>
      <c r="M1967" s="209">
        <v>404</v>
      </c>
      <c r="N1967" s="209">
        <v>3020</v>
      </c>
      <c r="O1967" s="209">
        <v>4001</v>
      </c>
      <c r="P1967" s="376">
        <v>41643</v>
      </c>
      <c r="Q1967" s="248"/>
      <c r="R1967" s="251"/>
      <c r="S1967" s="248"/>
      <c r="T1967" s="248" t="s">
        <v>16014</v>
      </c>
      <c r="U1967" s="248" t="s">
        <v>16270</v>
      </c>
    </row>
    <row r="1968" spans="1:21" s="1" customFormat="1" ht="23.25" customHeight="1" x14ac:dyDescent="0.25">
      <c r="A1968" t="s">
        <v>7098</v>
      </c>
      <c r="B1968" t="str">
        <f t="shared" si="123"/>
        <v>32</v>
      </c>
      <c r="C1968" t="str">
        <f t="shared" si="124"/>
        <v>L04</v>
      </c>
      <c r="D1968" t="str">
        <f t="shared" si="125"/>
        <v>041</v>
      </c>
      <c r="E1968" s="161" t="s">
        <v>7099</v>
      </c>
      <c r="F1968" t="s">
        <v>17168</v>
      </c>
      <c r="G1968" t="s">
        <v>7100</v>
      </c>
      <c r="H1968" s="209">
        <v>32</v>
      </c>
      <c r="I1968" s="209" t="s">
        <v>1837</v>
      </c>
      <c r="J1968" s="209">
        <v>41</v>
      </c>
      <c r="K1968" s="209">
        <v>316122</v>
      </c>
      <c r="L1968" s="209">
        <v>210100</v>
      </c>
      <c r="M1968" s="209">
        <v>404</v>
      </c>
      <c r="N1968" s="209">
        <v>3020</v>
      </c>
      <c r="O1968" s="209">
        <v>4001</v>
      </c>
      <c r="P1968" s="376">
        <v>41644</v>
      </c>
      <c r="Q1968" s="248"/>
      <c r="R1968" s="251"/>
      <c r="S1968" s="248"/>
      <c r="T1968" s="248" t="s">
        <v>16014</v>
      </c>
      <c r="U1968" s="248" t="s">
        <v>16270</v>
      </c>
    </row>
    <row r="1969" spans="1:21" s="1" customFormat="1" ht="23.25" customHeight="1" x14ac:dyDescent="0.25">
      <c r="A1969" t="s">
        <v>7107</v>
      </c>
      <c r="B1969" t="str">
        <f t="shared" si="123"/>
        <v>32</v>
      </c>
      <c r="C1969" t="str">
        <f t="shared" si="124"/>
        <v>L04</v>
      </c>
      <c r="D1969" t="str">
        <f t="shared" si="125"/>
        <v>044</v>
      </c>
      <c r="E1969" s="161" t="s">
        <v>7108</v>
      </c>
      <c r="F1969" t="s">
        <v>17168</v>
      </c>
      <c r="G1969" t="s">
        <v>7109</v>
      </c>
      <c r="H1969" s="209">
        <v>32</v>
      </c>
      <c r="I1969" s="209" t="s">
        <v>1837</v>
      </c>
      <c r="J1969" s="209">
        <v>44</v>
      </c>
      <c r="K1969" s="209">
        <v>316122</v>
      </c>
      <c r="L1969" s="209">
        <v>210100</v>
      </c>
      <c r="M1969" s="209">
        <v>404</v>
      </c>
      <c r="N1969" s="209">
        <v>3020</v>
      </c>
      <c r="O1969" s="209">
        <v>4001</v>
      </c>
      <c r="P1969" s="376">
        <v>41645</v>
      </c>
      <c r="Q1969" s="248"/>
      <c r="R1969" s="251"/>
      <c r="S1969" s="248"/>
      <c r="T1969" s="248" t="s">
        <v>16014</v>
      </c>
      <c r="U1969" s="248" t="s">
        <v>16270</v>
      </c>
    </row>
    <row r="1970" spans="1:21" s="1" customFormat="1" ht="23.25" customHeight="1" x14ac:dyDescent="0.25">
      <c r="A1970" t="s">
        <v>7166</v>
      </c>
      <c r="B1970" t="str">
        <f t="shared" si="123"/>
        <v>32</v>
      </c>
      <c r="C1970" t="str">
        <f t="shared" si="124"/>
        <v>L04</v>
      </c>
      <c r="D1970" t="str">
        <f t="shared" si="125"/>
        <v>064</v>
      </c>
      <c r="E1970" s="161" t="s">
        <v>7167</v>
      </c>
      <c r="F1970" t="s">
        <v>17168</v>
      </c>
      <c r="G1970" t="s">
        <v>7168</v>
      </c>
      <c r="H1970" s="209">
        <v>32</v>
      </c>
      <c r="I1970" s="209" t="s">
        <v>1837</v>
      </c>
      <c r="J1970" s="209">
        <v>64</v>
      </c>
      <c r="K1970" s="209">
        <v>316122</v>
      </c>
      <c r="L1970" s="209">
        <v>210100</v>
      </c>
      <c r="M1970" s="209">
        <v>404</v>
      </c>
      <c r="N1970" s="209">
        <v>3020</v>
      </c>
      <c r="O1970" s="209">
        <v>4001</v>
      </c>
      <c r="P1970" s="376">
        <v>41646</v>
      </c>
      <c r="Q1970" s="248"/>
      <c r="R1970" s="251"/>
      <c r="S1970" s="248"/>
      <c r="T1970" s="248" t="s">
        <v>16014</v>
      </c>
      <c r="U1970" s="248" t="s">
        <v>16270</v>
      </c>
    </row>
    <row r="1971" spans="1:21" s="1" customFormat="1" ht="23.25" customHeight="1" x14ac:dyDescent="0.25">
      <c r="A1971" t="s">
        <v>7172</v>
      </c>
      <c r="B1971" t="str">
        <f t="shared" si="123"/>
        <v>32</v>
      </c>
      <c r="C1971" t="str">
        <f t="shared" si="124"/>
        <v>L04</v>
      </c>
      <c r="D1971" t="str">
        <f t="shared" si="125"/>
        <v>066</v>
      </c>
      <c r="E1971" s="161" t="s">
        <v>7173</v>
      </c>
      <c r="F1971" t="s">
        <v>17168</v>
      </c>
      <c r="G1971" t="s">
        <v>7174</v>
      </c>
      <c r="H1971" s="209">
        <v>32</v>
      </c>
      <c r="I1971" s="209" t="s">
        <v>1837</v>
      </c>
      <c r="J1971" s="209">
        <v>66</v>
      </c>
      <c r="K1971" s="209">
        <v>316122</v>
      </c>
      <c r="L1971" s="209">
        <v>210100</v>
      </c>
      <c r="M1971" s="209">
        <v>404</v>
      </c>
      <c r="N1971" s="209">
        <v>3020</v>
      </c>
      <c r="O1971" s="209">
        <v>4001</v>
      </c>
      <c r="P1971" s="376">
        <v>41647</v>
      </c>
      <c r="Q1971" s="248"/>
      <c r="R1971" s="251"/>
      <c r="S1971" s="248"/>
      <c r="T1971" s="248" t="s">
        <v>16014</v>
      </c>
      <c r="U1971" s="248" t="s">
        <v>16270</v>
      </c>
    </row>
    <row r="1972" spans="1:21" s="1" customFormat="1" ht="23.25" customHeight="1" x14ac:dyDescent="0.25">
      <c r="A1972" t="s">
        <v>7198</v>
      </c>
      <c r="B1972" t="str">
        <f t="shared" si="123"/>
        <v>32</v>
      </c>
      <c r="C1972" t="str">
        <f t="shared" si="124"/>
        <v>L04</v>
      </c>
      <c r="D1972" t="str">
        <f t="shared" si="125"/>
        <v>075</v>
      </c>
      <c r="E1972" s="161" t="s">
        <v>7199</v>
      </c>
      <c r="F1972" t="s">
        <v>17168</v>
      </c>
      <c r="G1972" t="s">
        <v>7199</v>
      </c>
      <c r="H1972" s="209">
        <v>32</v>
      </c>
      <c r="I1972" s="209" t="s">
        <v>1837</v>
      </c>
      <c r="J1972" s="209">
        <v>75</v>
      </c>
      <c r="K1972" s="209">
        <v>316122</v>
      </c>
      <c r="L1972" s="209">
        <v>210100</v>
      </c>
      <c r="M1972" s="209">
        <v>404</v>
      </c>
      <c r="N1972" s="209">
        <v>3020</v>
      </c>
      <c r="O1972" s="209">
        <v>4001</v>
      </c>
      <c r="P1972" s="376">
        <v>41648</v>
      </c>
      <c r="Q1972" s="248"/>
      <c r="R1972" s="251"/>
      <c r="S1972" s="248"/>
      <c r="T1972" s="248" t="s">
        <v>16014</v>
      </c>
      <c r="U1972" s="248" t="s">
        <v>16270</v>
      </c>
    </row>
    <row r="1973" spans="1:21" s="1" customFormat="1" ht="23.25" customHeight="1" x14ac:dyDescent="0.25">
      <c r="A1973" t="s">
        <v>7137</v>
      </c>
      <c r="B1973" t="str">
        <f t="shared" si="123"/>
        <v>32</v>
      </c>
      <c r="C1973" t="str">
        <f t="shared" si="124"/>
        <v>L04</v>
      </c>
      <c r="D1973" t="str">
        <f t="shared" si="125"/>
        <v>054</v>
      </c>
      <c r="E1973" s="161" t="s">
        <v>7138</v>
      </c>
      <c r="F1973" t="s">
        <v>17168</v>
      </c>
      <c r="G1973" t="s">
        <v>7139</v>
      </c>
      <c r="H1973" s="209">
        <v>32</v>
      </c>
      <c r="I1973" s="209" t="s">
        <v>1837</v>
      </c>
      <c r="J1973" s="209">
        <v>54</v>
      </c>
      <c r="K1973" s="209">
        <v>316122</v>
      </c>
      <c r="L1973" s="209">
        <v>210100</v>
      </c>
      <c r="M1973" s="209">
        <v>404</v>
      </c>
      <c r="N1973" s="209">
        <v>3020</v>
      </c>
      <c r="O1973" s="209">
        <v>4001</v>
      </c>
      <c r="P1973" s="376">
        <v>41649</v>
      </c>
      <c r="Q1973" s="248"/>
      <c r="R1973" s="251"/>
      <c r="S1973" s="248"/>
      <c r="T1973" s="248" t="s">
        <v>16014</v>
      </c>
      <c r="U1973" s="248" t="s">
        <v>16270</v>
      </c>
    </row>
    <row r="1974" spans="1:21" s="1" customFormat="1" ht="23.25" customHeight="1" x14ac:dyDescent="0.25">
      <c r="A1974" t="s">
        <v>7140</v>
      </c>
      <c r="B1974" t="str">
        <f t="shared" si="123"/>
        <v>32</v>
      </c>
      <c r="C1974" t="str">
        <f t="shared" si="124"/>
        <v>L04</v>
      </c>
      <c r="D1974" t="str">
        <f t="shared" si="125"/>
        <v>055</v>
      </c>
      <c r="E1974" s="161" t="s">
        <v>7141</v>
      </c>
      <c r="F1974" t="s">
        <v>17168</v>
      </c>
      <c r="G1974" t="s">
        <v>7142</v>
      </c>
      <c r="H1974" s="209">
        <v>32</v>
      </c>
      <c r="I1974" s="209" t="s">
        <v>1837</v>
      </c>
      <c r="J1974" s="209">
        <v>55</v>
      </c>
      <c r="K1974" s="209">
        <v>316122</v>
      </c>
      <c r="L1974" s="209">
        <v>210100</v>
      </c>
      <c r="M1974" s="209">
        <v>404</v>
      </c>
      <c r="N1974" s="209">
        <v>3020</v>
      </c>
      <c r="O1974" s="209">
        <v>4001</v>
      </c>
      <c r="P1974" s="376">
        <v>41650</v>
      </c>
      <c r="Q1974" s="248"/>
      <c r="R1974" s="251"/>
      <c r="S1974" s="248"/>
      <c r="T1974" s="248" t="s">
        <v>16014</v>
      </c>
      <c r="U1974" s="248" t="s">
        <v>16270</v>
      </c>
    </row>
    <row r="1975" spans="1:21" s="1" customFormat="1" ht="23.25" customHeight="1" x14ac:dyDescent="0.25">
      <c r="A1975" t="s">
        <v>7146</v>
      </c>
      <c r="B1975" t="str">
        <f t="shared" si="123"/>
        <v>32</v>
      </c>
      <c r="C1975" t="str">
        <f t="shared" si="124"/>
        <v>L04</v>
      </c>
      <c r="D1975" t="str">
        <f t="shared" si="125"/>
        <v>057</v>
      </c>
      <c r="E1975" s="161" t="s">
        <v>7147</v>
      </c>
      <c r="F1975" t="s">
        <v>17168</v>
      </c>
      <c r="G1975" t="s">
        <v>7148</v>
      </c>
      <c r="H1975" s="209">
        <v>32</v>
      </c>
      <c r="I1975" s="209" t="s">
        <v>1837</v>
      </c>
      <c r="J1975" s="209">
        <v>57</v>
      </c>
      <c r="K1975" s="209">
        <v>316122</v>
      </c>
      <c r="L1975" s="209">
        <v>210100</v>
      </c>
      <c r="M1975" s="209">
        <v>404</v>
      </c>
      <c r="N1975" s="209">
        <v>3020</v>
      </c>
      <c r="O1975" s="209">
        <v>4001</v>
      </c>
      <c r="P1975" s="376">
        <v>41651</v>
      </c>
      <c r="Q1975" s="248"/>
      <c r="R1975" s="251"/>
      <c r="S1975" s="248"/>
      <c r="T1975" s="248" t="s">
        <v>16014</v>
      </c>
      <c r="U1975" s="248" t="s">
        <v>16270</v>
      </c>
    </row>
    <row r="1976" spans="1:21" s="1" customFormat="1" ht="23.25" customHeight="1" x14ac:dyDescent="0.25">
      <c r="A1976" t="s">
        <v>7143</v>
      </c>
      <c r="B1976" t="str">
        <f t="shared" si="123"/>
        <v>32</v>
      </c>
      <c r="C1976" t="str">
        <f t="shared" si="124"/>
        <v>L04</v>
      </c>
      <c r="D1976" t="str">
        <f t="shared" si="125"/>
        <v>056</v>
      </c>
      <c r="E1976" s="161" t="s">
        <v>7144</v>
      </c>
      <c r="F1976" t="s">
        <v>17168</v>
      </c>
      <c r="G1976" t="s">
        <v>7145</v>
      </c>
      <c r="H1976" s="209">
        <v>32</v>
      </c>
      <c r="I1976" s="209" t="s">
        <v>1837</v>
      </c>
      <c r="J1976" s="209">
        <v>56</v>
      </c>
      <c r="K1976" s="209">
        <v>316122</v>
      </c>
      <c r="L1976" s="209">
        <v>210100</v>
      </c>
      <c r="M1976" s="209">
        <v>404</v>
      </c>
      <c r="N1976" s="209">
        <v>3020</v>
      </c>
      <c r="O1976" s="209">
        <v>4001</v>
      </c>
      <c r="P1976" s="376">
        <v>41652</v>
      </c>
      <c r="Q1976" s="248"/>
      <c r="R1976" s="251"/>
      <c r="S1976" s="248"/>
      <c r="T1976" s="248" t="s">
        <v>16014</v>
      </c>
      <c r="U1976" s="248" t="s">
        <v>16270</v>
      </c>
    </row>
    <row r="1977" spans="1:21" s="1" customFormat="1" ht="23.25" customHeight="1" x14ac:dyDescent="0.25">
      <c r="A1977" t="s">
        <v>7134</v>
      </c>
      <c r="B1977" t="str">
        <f t="shared" si="123"/>
        <v>32</v>
      </c>
      <c r="C1977" t="str">
        <f t="shared" si="124"/>
        <v>L04</v>
      </c>
      <c r="D1977" t="str">
        <f t="shared" si="125"/>
        <v>053</v>
      </c>
      <c r="E1977" s="161" t="s">
        <v>7135</v>
      </c>
      <c r="F1977" t="s">
        <v>17168</v>
      </c>
      <c r="G1977" t="s">
        <v>7136</v>
      </c>
      <c r="H1977" s="209">
        <v>32</v>
      </c>
      <c r="I1977" s="209" t="s">
        <v>1837</v>
      </c>
      <c r="J1977" s="209">
        <v>53</v>
      </c>
      <c r="K1977" s="209">
        <v>316122</v>
      </c>
      <c r="L1977" s="209">
        <v>210100</v>
      </c>
      <c r="M1977" s="209">
        <v>404</v>
      </c>
      <c r="N1977" s="209">
        <v>3020</v>
      </c>
      <c r="O1977" s="209">
        <v>4001</v>
      </c>
      <c r="P1977" s="376">
        <v>41653</v>
      </c>
      <c r="Q1977" s="248"/>
      <c r="R1977" s="251"/>
      <c r="S1977" s="248"/>
      <c r="T1977" s="248" t="s">
        <v>16014</v>
      </c>
      <c r="U1977" s="248" t="s">
        <v>16270</v>
      </c>
    </row>
    <row r="1978" spans="1:21" s="1" customFormat="1" ht="23.25" customHeight="1" x14ac:dyDescent="0.25">
      <c r="A1978" t="s">
        <v>7205</v>
      </c>
      <c r="B1978" t="str">
        <f t="shared" si="123"/>
        <v>32</v>
      </c>
      <c r="C1978" t="str">
        <f t="shared" si="124"/>
        <v>L04</v>
      </c>
      <c r="D1978" t="str">
        <f t="shared" si="125"/>
        <v>078</v>
      </c>
      <c r="E1978" s="161" t="s">
        <v>7206</v>
      </c>
      <c r="F1978" t="s">
        <v>17168</v>
      </c>
      <c r="G1978" t="s">
        <v>7207</v>
      </c>
      <c r="H1978" s="209">
        <v>32</v>
      </c>
      <c r="I1978" s="209" t="s">
        <v>1837</v>
      </c>
      <c r="J1978" s="209">
        <v>78</v>
      </c>
      <c r="K1978" s="209">
        <v>316122</v>
      </c>
      <c r="L1978" s="209">
        <v>210100</v>
      </c>
      <c r="M1978" s="209">
        <v>404</v>
      </c>
      <c r="N1978" s="209">
        <v>3020</v>
      </c>
      <c r="O1978" s="209">
        <v>4001</v>
      </c>
      <c r="P1978" s="376">
        <v>41654</v>
      </c>
      <c r="Q1978" s="248"/>
      <c r="R1978" s="251"/>
      <c r="S1978" s="248"/>
      <c r="T1978" s="248" t="s">
        <v>16014</v>
      </c>
      <c r="U1978" s="248" t="s">
        <v>16270</v>
      </c>
    </row>
    <row r="1979" spans="1:21" s="1" customFormat="1" ht="23.25" customHeight="1" x14ac:dyDescent="0.25">
      <c r="A1979" t="s">
        <v>7038</v>
      </c>
      <c r="B1979" t="str">
        <f t="shared" si="123"/>
        <v>32</v>
      </c>
      <c r="C1979" t="str">
        <f t="shared" si="124"/>
        <v>L04</v>
      </c>
      <c r="D1979" t="str">
        <f t="shared" si="125"/>
        <v>021</v>
      </c>
      <c r="E1979" s="161" t="s">
        <v>7039</v>
      </c>
      <c r="F1979" t="s">
        <v>17168</v>
      </c>
      <c r="G1979" t="s">
        <v>7040</v>
      </c>
      <c r="H1979" s="209">
        <v>32</v>
      </c>
      <c r="I1979" s="209" t="s">
        <v>1837</v>
      </c>
      <c r="J1979" s="209">
        <v>21</v>
      </c>
      <c r="K1979" s="209">
        <v>316122</v>
      </c>
      <c r="L1979" s="209">
        <v>210100</v>
      </c>
      <c r="M1979" s="209">
        <v>404</v>
      </c>
      <c r="N1979" s="209">
        <v>3020</v>
      </c>
      <c r="O1979" s="209">
        <v>4001</v>
      </c>
      <c r="P1979" s="376">
        <v>41655</v>
      </c>
      <c r="Q1979" s="248"/>
      <c r="R1979" s="251"/>
      <c r="S1979" s="248"/>
      <c r="T1979" s="248" t="s">
        <v>16014</v>
      </c>
      <c r="U1979" s="248" t="s">
        <v>16270</v>
      </c>
    </row>
    <row r="1980" spans="1:21" s="1" customFormat="1" ht="23.25" customHeight="1" x14ac:dyDescent="0.25">
      <c r="A1980" t="s">
        <v>7041</v>
      </c>
      <c r="B1980" t="str">
        <f t="shared" si="123"/>
        <v>32</v>
      </c>
      <c r="C1980" t="str">
        <f t="shared" si="124"/>
        <v>L04</v>
      </c>
      <c r="D1980" t="str">
        <f t="shared" si="125"/>
        <v>022</v>
      </c>
      <c r="E1980" s="161" t="s">
        <v>7042</v>
      </c>
      <c r="F1980" t="s">
        <v>17168</v>
      </c>
      <c r="G1980" t="s">
        <v>7043</v>
      </c>
      <c r="H1980" s="209">
        <v>32</v>
      </c>
      <c r="I1980" s="209" t="s">
        <v>1837</v>
      </c>
      <c r="J1980" s="209">
        <v>22</v>
      </c>
      <c r="K1980" s="209">
        <v>316122</v>
      </c>
      <c r="L1980" s="209">
        <v>210100</v>
      </c>
      <c r="M1980" s="209">
        <v>404</v>
      </c>
      <c r="N1980" s="209">
        <v>3020</v>
      </c>
      <c r="O1980" s="209">
        <v>4001</v>
      </c>
      <c r="P1980" s="376">
        <v>41656</v>
      </c>
      <c r="Q1980" s="248"/>
      <c r="R1980" s="251"/>
      <c r="S1980" s="248"/>
      <c r="T1980" s="248" t="s">
        <v>16014</v>
      </c>
      <c r="U1980" s="248" t="s">
        <v>16270</v>
      </c>
    </row>
    <row r="1981" spans="1:21" s="1" customFormat="1" ht="23.25" customHeight="1" x14ac:dyDescent="0.25">
      <c r="A1981" t="s">
        <v>7005</v>
      </c>
      <c r="B1981" t="str">
        <f t="shared" ref="B1981:B2037" si="126">LEFT(A1981,2)</f>
        <v>32</v>
      </c>
      <c r="C1981" t="str">
        <f t="shared" ref="C1981:C2037" si="127">MID(A1981,4,3)</f>
        <v>L04</v>
      </c>
      <c r="D1981" t="str">
        <f t="shared" ref="D1981:D2044" si="128">RIGHT(A1981,3)</f>
        <v>010</v>
      </c>
      <c r="E1981" s="161" t="s">
        <v>7006</v>
      </c>
      <c r="F1981" t="s">
        <v>17168</v>
      </c>
      <c r="G1981" t="s">
        <v>7007</v>
      </c>
      <c r="H1981" s="209">
        <v>32</v>
      </c>
      <c r="I1981" s="209" t="s">
        <v>1837</v>
      </c>
      <c r="J1981" s="209">
        <v>10</v>
      </c>
      <c r="K1981" s="209">
        <v>316122</v>
      </c>
      <c r="L1981" s="209">
        <v>210100</v>
      </c>
      <c r="M1981" s="209">
        <v>404</v>
      </c>
      <c r="N1981" s="209">
        <v>3020</v>
      </c>
      <c r="O1981" s="209">
        <v>4001</v>
      </c>
      <c r="P1981" s="376">
        <v>41657</v>
      </c>
      <c r="Q1981" s="248"/>
      <c r="R1981" s="251"/>
      <c r="S1981" s="248"/>
      <c r="T1981" s="248" t="s">
        <v>16014</v>
      </c>
      <c r="U1981" s="248" t="s">
        <v>16270</v>
      </c>
    </row>
    <row r="1982" spans="1:21" s="1" customFormat="1" ht="23.25" customHeight="1" x14ac:dyDescent="0.25">
      <c r="A1982" t="s">
        <v>7008</v>
      </c>
      <c r="B1982" t="str">
        <f t="shared" si="126"/>
        <v>32</v>
      </c>
      <c r="C1982" t="str">
        <f t="shared" si="127"/>
        <v>L04</v>
      </c>
      <c r="D1982" t="str">
        <f t="shared" si="128"/>
        <v>011</v>
      </c>
      <c r="E1982" s="161" t="s">
        <v>7009</v>
      </c>
      <c r="F1982" t="s">
        <v>17168</v>
      </c>
      <c r="G1982" t="s">
        <v>7010</v>
      </c>
      <c r="H1982" s="209">
        <v>32</v>
      </c>
      <c r="I1982" s="209" t="s">
        <v>1837</v>
      </c>
      <c r="J1982" s="209">
        <v>11</v>
      </c>
      <c r="K1982" s="209">
        <v>316122</v>
      </c>
      <c r="L1982" s="209">
        <v>210100</v>
      </c>
      <c r="M1982" s="209">
        <v>404</v>
      </c>
      <c r="N1982" s="209">
        <v>3020</v>
      </c>
      <c r="O1982" s="209">
        <v>4001</v>
      </c>
      <c r="P1982" s="376">
        <v>41658</v>
      </c>
      <c r="Q1982" s="248"/>
      <c r="R1982" s="251"/>
      <c r="S1982" s="248"/>
      <c r="T1982" s="248" t="s">
        <v>16014</v>
      </c>
      <c r="U1982" s="248" t="s">
        <v>16270</v>
      </c>
    </row>
    <row r="1983" spans="1:21" s="1" customFormat="1" ht="23.25" customHeight="1" x14ac:dyDescent="0.25">
      <c r="A1983" t="s">
        <v>7149</v>
      </c>
      <c r="B1983" t="str">
        <f t="shared" si="126"/>
        <v>32</v>
      </c>
      <c r="C1983" t="str">
        <f t="shared" si="127"/>
        <v>L04</v>
      </c>
      <c r="D1983" t="str">
        <f t="shared" si="128"/>
        <v>058</v>
      </c>
      <c r="E1983" s="161" t="s">
        <v>7150</v>
      </c>
      <c r="F1983" t="s">
        <v>17168</v>
      </c>
      <c r="G1983" t="s">
        <v>7151</v>
      </c>
      <c r="H1983" s="209">
        <v>32</v>
      </c>
      <c r="I1983" s="209" t="s">
        <v>1837</v>
      </c>
      <c r="J1983" s="209">
        <v>58</v>
      </c>
      <c r="K1983" s="209">
        <v>316122</v>
      </c>
      <c r="L1983" s="209">
        <v>210100</v>
      </c>
      <c r="M1983" s="209">
        <v>404</v>
      </c>
      <c r="N1983" s="209">
        <v>3020</v>
      </c>
      <c r="O1983" s="209">
        <v>4001</v>
      </c>
      <c r="P1983" s="376">
        <v>41659</v>
      </c>
      <c r="Q1983" s="248"/>
      <c r="R1983" s="251"/>
      <c r="S1983" s="248"/>
      <c r="T1983" s="248" t="s">
        <v>16014</v>
      </c>
      <c r="U1983" s="248" t="s">
        <v>16270</v>
      </c>
    </row>
    <row r="1984" spans="1:21" s="1" customFormat="1" ht="23.25" customHeight="1" x14ac:dyDescent="0.25">
      <c r="A1984" t="s">
        <v>7011</v>
      </c>
      <c r="B1984" t="str">
        <f t="shared" si="126"/>
        <v>32</v>
      </c>
      <c r="C1984" t="str">
        <f t="shared" si="127"/>
        <v>L04</v>
      </c>
      <c r="D1984" t="str">
        <f t="shared" si="128"/>
        <v>012</v>
      </c>
      <c r="E1984" s="161" t="s">
        <v>7012</v>
      </c>
      <c r="F1984" t="s">
        <v>17168</v>
      </c>
      <c r="G1984" t="s">
        <v>7013</v>
      </c>
      <c r="H1984" s="209">
        <v>32</v>
      </c>
      <c r="I1984" s="209" t="s">
        <v>1837</v>
      </c>
      <c r="J1984" s="209">
        <v>12</v>
      </c>
      <c r="K1984" s="209">
        <v>316122</v>
      </c>
      <c r="L1984" s="209">
        <v>210100</v>
      </c>
      <c r="M1984" s="209">
        <v>404</v>
      </c>
      <c r="N1984" s="209">
        <v>3020</v>
      </c>
      <c r="O1984" s="209">
        <v>4001</v>
      </c>
      <c r="P1984" s="376">
        <v>41660</v>
      </c>
      <c r="Q1984" s="248"/>
      <c r="R1984" s="251"/>
      <c r="S1984" s="248"/>
      <c r="T1984" s="248" t="s">
        <v>16014</v>
      </c>
      <c r="U1984" s="248" t="s">
        <v>16270</v>
      </c>
    </row>
    <row r="1985" spans="1:21" s="1" customFormat="1" ht="23.25" customHeight="1" x14ac:dyDescent="0.25">
      <c r="A1985" t="s">
        <v>7152</v>
      </c>
      <c r="B1985" t="str">
        <f t="shared" si="126"/>
        <v>32</v>
      </c>
      <c r="C1985" t="str">
        <f t="shared" si="127"/>
        <v>L04</v>
      </c>
      <c r="D1985" t="str">
        <f t="shared" si="128"/>
        <v>059</v>
      </c>
      <c r="E1985" s="161" t="s">
        <v>7153</v>
      </c>
      <c r="F1985" t="s">
        <v>17168</v>
      </c>
      <c r="G1985" t="s">
        <v>7154</v>
      </c>
      <c r="H1985" s="209">
        <v>32</v>
      </c>
      <c r="I1985" s="209" t="s">
        <v>1837</v>
      </c>
      <c r="J1985" s="209">
        <v>59</v>
      </c>
      <c r="K1985" s="209">
        <v>316122</v>
      </c>
      <c r="L1985" s="209">
        <v>210100</v>
      </c>
      <c r="M1985" s="209">
        <v>404</v>
      </c>
      <c r="N1985" s="209">
        <v>3020</v>
      </c>
      <c r="O1985" s="209">
        <v>4001</v>
      </c>
      <c r="P1985" s="376">
        <v>41661</v>
      </c>
      <c r="Q1985" s="248"/>
      <c r="R1985" s="251"/>
      <c r="S1985" s="248"/>
      <c r="T1985" s="248" t="s">
        <v>16014</v>
      </c>
      <c r="U1985" s="248" t="s">
        <v>16270</v>
      </c>
    </row>
    <row r="1986" spans="1:21" s="1" customFormat="1" ht="23.25" customHeight="1" x14ac:dyDescent="0.25">
      <c r="A1986" t="s">
        <v>7035</v>
      </c>
      <c r="B1986" t="str">
        <f t="shared" si="126"/>
        <v>32</v>
      </c>
      <c r="C1986" t="str">
        <f t="shared" si="127"/>
        <v>L04</v>
      </c>
      <c r="D1986" t="str">
        <f t="shared" si="128"/>
        <v>020</v>
      </c>
      <c r="E1986" s="161" t="s">
        <v>7036</v>
      </c>
      <c r="F1986" t="s">
        <v>17168</v>
      </c>
      <c r="G1986" t="s">
        <v>7037</v>
      </c>
      <c r="H1986" s="209">
        <v>32</v>
      </c>
      <c r="I1986" s="209" t="s">
        <v>1837</v>
      </c>
      <c r="J1986" s="209">
        <v>20</v>
      </c>
      <c r="K1986" s="209">
        <v>316122</v>
      </c>
      <c r="L1986" s="209">
        <v>210100</v>
      </c>
      <c r="M1986" s="209">
        <v>404</v>
      </c>
      <c r="N1986" s="209">
        <v>3020</v>
      </c>
      <c r="O1986" s="209">
        <v>4001</v>
      </c>
      <c r="P1986" s="376">
        <v>41662</v>
      </c>
      <c r="Q1986" s="248"/>
      <c r="R1986" s="251"/>
      <c r="S1986" s="248"/>
      <c r="T1986" s="248" t="s">
        <v>16014</v>
      </c>
      <c r="U1986" s="248" t="s">
        <v>16270</v>
      </c>
    </row>
    <row r="1987" spans="1:21" s="1" customFormat="1" ht="23.25" customHeight="1" x14ac:dyDescent="0.25">
      <c r="A1987" t="s">
        <v>7044</v>
      </c>
      <c r="B1987" t="str">
        <f t="shared" si="126"/>
        <v>32</v>
      </c>
      <c r="C1987" t="str">
        <f t="shared" si="127"/>
        <v>L04</v>
      </c>
      <c r="D1987" t="str">
        <f t="shared" si="128"/>
        <v>023</v>
      </c>
      <c r="E1987" s="161" t="s">
        <v>7045</v>
      </c>
      <c r="F1987" t="s">
        <v>17168</v>
      </c>
      <c r="G1987" t="s">
        <v>7046</v>
      </c>
      <c r="H1987" s="209">
        <v>32</v>
      </c>
      <c r="I1987" s="209" t="s">
        <v>1837</v>
      </c>
      <c r="J1987" s="209">
        <v>23</v>
      </c>
      <c r="K1987" s="209">
        <v>316122</v>
      </c>
      <c r="L1987" s="209">
        <v>210100</v>
      </c>
      <c r="M1987" s="209">
        <v>404</v>
      </c>
      <c r="N1987" s="209">
        <v>3020</v>
      </c>
      <c r="O1987" s="209">
        <v>4001</v>
      </c>
      <c r="P1987" s="376">
        <v>41663</v>
      </c>
      <c r="Q1987" s="248"/>
      <c r="R1987" s="251"/>
      <c r="S1987" s="248"/>
      <c r="T1987" s="248" t="s">
        <v>16014</v>
      </c>
      <c r="U1987" s="248" t="s">
        <v>16270</v>
      </c>
    </row>
    <row r="1988" spans="1:21" s="1" customFormat="1" ht="23.25" customHeight="1" x14ac:dyDescent="0.25">
      <c r="A1988" t="s">
        <v>7014</v>
      </c>
      <c r="B1988" t="str">
        <f t="shared" si="126"/>
        <v>32</v>
      </c>
      <c r="C1988" t="str">
        <f t="shared" si="127"/>
        <v>L04</v>
      </c>
      <c r="D1988" t="str">
        <f t="shared" si="128"/>
        <v>013</v>
      </c>
      <c r="E1988" s="161" t="s">
        <v>7015</v>
      </c>
      <c r="F1988" t="s">
        <v>17168</v>
      </c>
      <c r="G1988" t="s">
        <v>7016</v>
      </c>
      <c r="H1988" s="209">
        <v>32</v>
      </c>
      <c r="I1988" s="209" t="s">
        <v>1837</v>
      </c>
      <c r="J1988" s="209">
        <v>13</v>
      </c>
      <c r="K1988" s="209">
        <v>316122</v>
      </c>
      <c r="L1988" s="209">
        <v>210100</v>
      </c>
      <c r="M1988" s="209">
        <v>404</v>
      </c>
      <c r="N1988" s="209">
        <v>3020</v>
      </c>
      <c r="O1988" s="209">
        <v>4001</v>
      </c>
      <c r="P1988" s="376">
        <v>41664</v>
      </c>
      <c r="Q1988" s="248"/>
      <c r="R1988" s="251"/>
      <c r="S1988" s="248"/>
      <c r="T1988" s="248" t="s">
        <v>16014</v>
      </c>
      <c r="U1988" s="248" t="s">
        <v>16270</v>
      </c>
    </row>
    <row r="1989" spans="1:21" s="1" customFormat="1" ht="23.25" customHeight="1" x14ac:dyDescent="0.25">
      <c r="A1989" t="s">
        <v>7017</v>
      </c>
      <c r="B1989" t="str">
        <f t="shared" si="126"/>
        <v>32</v>
      </c>
      <c r="C1989" t="str">
        <f t="shared" si="127"/>
        <v>L04</v>
      </c>
      <c r="D1989" t="str">
        <f t="shared" si="128"/>
        <v>014</v>
      </c>
      <c r="E1989" s="161" t="s">
        <v>7018</v>
      </c>
      <c r="F1989" t="s">
        <v>17168</v>
      </c>
      <c r="G1989" t="s">
        <v>7019</v>
      </c>
      <c r="H1989" s="209">
        <v>32</v>
      </c>
      <c r="I1989" s="209" t="s">
        <v>1837</v>
      </c>
      <c r="J1989" s="209">
        <v>14</v>
      </c>
      <c r="K1989" s="209">
        <v>316122</v>
      </c>
      <c r="L1989" s="209">
        <v>210100</v>
      </c>
      <c r="M1989" s="209">
        <v>404</v>
      </c>
      <c r="N1989" s="209">
        <v>3020</v>
      </c>
      <c r="O1989" s="209">
        <v>4001</v>
      </c>
      <c r="P1989" s="376">
        <v>41665</v>
      </c>
      <c r="Q1989" s="248"/>
      <c r="R1989" s="251"/>
      <c r="S1989" s="248"/>
      <c r="T1989" s="248" t="s">
        <v>16014</v>
      </c>
      <c r="U1989" s="248" t="s">
        <v>16270</v>
      </c>
    </row>
    <row r="1990" spans="1:21" s="1" customFormat="1" ht="23.25" customHeight="1" x14ac:dyDescent="0.25">
      <c r="A1990" t="s">
        <v>7020</v>
      </c>
      <c r="B1990" t="str">
        <f t="shared" si="126"/>
        <v>32</v>
      </c>
      <c r="C1990" t="str">
        <f t="shared" si="127"/>
        <v>L04</v>
      </c>
      <c r="D1990" t="str">
        <f t="shared" si="128"/>
        <v>015</v>
      </c>
      <c r="E1990" s="161" t="s">
        <v>7021</v>
      </c>
      <c r="F1990" t="s">
        <v>17168</v>
      </c>
      <c r="G1990" t="s">
        <v>7022</v>
      </c>
      <c r="H1990" s="209">
        <v>32</v>
      </c>
      <c r="I1990" s="209" t="s">
        <v>1837</v>
      </c>
      <c r="J1990" s="209">
        <v>15</v>
      </c>
      <c r="K1990" s="209">
        <v>316122</v>
      </c>
      <c r="L1990" s="209">
        <v>210100</v>
      </c>
      <c r="M1990" s="209">
        <v>404</v>
      </c>
      <c r="N1990" s="209">
        <v>3020</v>
      </c>
      <c r="O1990" s="209">
        <v>4001</v>
      </c>
      <c r="P1990" s="376">
        <v>41666</v>
      </c>
      <c r="Q1990" s="248"/>
      <c r="R1990" s="251"/>
      <c r="S1990" s="248"/>
      <c r="T1990" s="248" t="s">
        <v>16014</v>
      </c>
      <c r="U1990" s="248" t="s">
        <v>16270</v>
      </c>
    </row>
    <row r="1991" spans="1:21" s="1" customFormat="1" ht="23.25" customHeight="1" x14ac:dyDescent="0.25">
      <c r="A1991" t="s">
        <v>7023</v>
      </c>
      <c r="B1991" t="str">
        <f t="shared" si="126"/>
        <v>32</v>
      </c>
      <c r="C1991" t="str">
        <f t="shared" si="127"/>
        <v>L04</v>
      </c>
      <c r="D1991" t="str">
        <f t="shared" si="128"/>
        <v>016</v>
      </c>
      <c r="E1991" s="161" t="s">
        <v>7024</v>
      </c>
      <c r="F1991" t="s">
        <v>17168</v>
      </c>
      <c r="G1991" t="s">
        <v>7025</v>
      </c>
      <c r="H1991" s="209">
        <v>32</v>
      </c>
      <c r="I1991" s="209" t="s">
        <v>1837</v>
      </c>
      <c r="J1991" s="209">
        <v>16</v>
      </c>
      <c r="K1991" s="209">
        <v>316122</v>
      </c>
      <c r="L1991" s="209">
        <v>210100</v>
      </c>
      <c r="M1991" s="209">
        <v>404</v>
      </c>
      <c r="N1991" s="209">
        <v>3020</v>
      </c>
      <c r="O1991" s="209">
        <v>4001</v>
      </c>
      <c r="P1991" s="376">
        <v>41667</v>
      </c>
      <c r="Q1991" s="248"/>
      <c r="R1991" s="251"/>
      <c r="S1991" s="248"/>
      <c r="T1991" s="248" t="s">
        <v>16014</v>
      </c>
      <c r="U1991" s="248" t="s">
        <v>16270</v>
      </c>
    </row>
    <row r="1992" spans="1:21" s="1" customFormat="1" ht="23.25" customHeight="1" x14ac:dyDescent="0.25">
      <c r="A1992" t="s">
        <v>7047</v>
      </c>
      <c r="B1992" t="str">
        <f t="shared" si="126"/>
        <v>32</v>
      </c>
      <c r="C1992" t="str">
        <f t="shared" si="127"/>
        <v>L04</v>
      </c>
      <c r="D1992" t="str">
        <f t="shared" si="128"/>
        <v>024</v>
      </c>
      <c r="E1992" s="161" t="s">
        <v>7048</v>
      </c>
      <c r="F1992" t="s">
        <v>17168</v>
      </c>
      <c r="G1992" t="s">
        <v>7049</v>
      </c>
      <c r="H1992" s="209">
        <v>32</v>
      </c>
      <c r="I1992" s="209" t="s">
        <v>1837</v>
      </c>
      <c r="J1992" s="209">
        <v>24</v>
      </c>
      <c r="K1992" s="209">
        <v>316122</v>
      </c>
      <c r="L1992" s="209">
        <v>210100</v>
      </c>
      <c r="M1992" s="209">
        <v>404</v>
      </c>
      <c r="N1992" s="209">
        <v>3020</v>
      </c>
      <c r="O1992" s="209">
        <v>4001</v>
      </c>
      <c r="P1992" s="376">
        <v>41668</v>
      </c>
      <c r="Q1992" s="248"/>
      <c r="R1992" s="251"/>
      <c r="S1992" s="248"/>
      <c r="T1992" s="248" t="s">
        <v>16014</v>
      </c>
      <c r="U1992" s="248" t="s">
        <v>16270</v>
      </c>
    </row>
    <row r="1993" spans="1:21" s="1" customFormat="1" ht="23.25" customHeight="1" x14ac:dyDescent="0.25">
      <c r="A1993" t="s">
        <v>5922</v>
      </c>
      <c r="B1993" t="str">
        <f t="shared" si="126"/>
        <v>32</v>
      </c>
      <c r="C1993" t="str">
        <f t="shared" si="127"/>
        <v>L00</v>
      </c>
      <c r="D1993" t="str">
        <f t="shared" si="128"/>
        <v>H37</v>
      </c>
      <c r="E1993" s="161" t="s">
        <v>5923</v>
      </c>
      <c r="F1993" t="s">
        <v>1552</v>
      </c>
      <c r="G1993" t="s">
        <v>5924</v>
      </c>
      <c r="H1993" s="209">
        <v>32</v>
      </c>
      <c r="I1993" s="209" t="s">
        <v>2258</v>
      </c>
      <c r="J1993" s="209" t="s">
        <v>5925</v>
      </c>
      <c r="K1993" s="209">
        <v>316122</v>
      </c>
      <c r="L1993" s="209">
        <v>210100</v>
      </c>
      <c r="M1993" s="209">
        <v>404</v>
      </c>
      <c r="N1993" s="209">
        <v>3020</v>
      </c>
      <c r="O1993" s="209">
        <v>4001</v>
      </c>
      <c r="P1993" s="376">
        <v>41669</v>
      </c>
      <c r="Q1993" s="248"/>
      <c r="R1993" s="251"/>
      <c r="S1993" s="248"/>
      <c r="T1993" s="248" t="s">
        <v>16014</v>
      </c>
      <c r="U1993" s="248" t="s">
        <v>16270</v>
      </c>
    </row>
    <row r="1994" spans="1:21" s="1" customFormat="1" ht="23.25" customHeight="1" x14ac:dyDescent="0.25">
      <c r="A1994" t="s">
        <v>5623</v>
      </c>
      <c r="B1994" t="str">
        <f t="shared" si="126"/>
        <v>32</v>
      </c>
      <c r="C1994" t="str">
        <f t="shared" si="127"/>
        <v>L00</v>
      </c>
      <c r="D1994" t="str">
        <f t="shared" si="128"/>
        <v>G46</v>
      </c>
      <c r="E1994" s="161" t="s">
        <v>5624</v>
      </c>
      <c r="F1994" t="s">
        <v>17168</v>
      </c>
      <c r="G1994" t="s">
        <v>5625</v>
      </c>
      <c r="H1994" s="209">
        <v>32</v>
      </c>
      <c r="I1994" s="209" t="s">
        <v>2258</v>
      </c>
      <c r="J1994" s="209" t="s">
        <v>5626</v>
      </c>
      <c r="K1994" s="209">
        <v>316122</v>
      </c>
      <c r="L1994" s="209">
        <v>210100</v>
      </c>
      <c r="M1994" s="209">
        <v>404</v>
      </c>
      <c r="N1994" s="209">
        <v>3020</v>
      </c>
      <c r="O1994" s="209">
        <v>4001</v>
      </c>
      <c r="P1994" s="376">
        <v>41670</v>
      </c>
      <c r="Q1994" s="248"/>
      <c r="R1994" s="251"/>
      <c r="S1994" s="248"/>
      <c r="T1994" s="248" t="s">
        <v>16014</v>
      </c>
      <c r="U1994" s="248" t="s">
        <v>16270</v>
      </c>
    </row>
    <row r="1995" spans="1:21" s="1" customFormat="1" ht="23.25" customHeight="1" x14ac:dyDescent="0.25">
      <c r="A1995" t="s">
        <v>7026</v>
      </c>
      <c r="B1995" t="str">
        <f t="shared" si="126"/>
        <v>32</v>
      </c>
      <c r="C1995" t="str">
        <f t="shared" si="127"/>
        <v>L04</v>
      </c>
      <c r="D1995" t="str">
        <f t="shared" si="128"/>
        <v>017</v>
      </c>
      <c r="E1995" s="161" t="s">
        <v>7027</v>
      </c>
      <c r="F1995" t="s">
        <v>17168</v>
      </c>
      <c r="G1995" t="s">
        <v>7028</v>
      </c>
      <c r="H1995" s="209">
        <v>32</v>
      </c>
      <c r="I1995" s="209" t="s">
        <v>1837</v>
      </c>
      <c r="J1995" s="209">
        <v>17</v>
      </c>
      <c r="K1995" s="209">
        <v>316122</v>
      </c>
      <c r="L1995" s="209">
        <v>210100</v>
      </c>
      <c r="M1995" s="209">
        <v>404</v>
      </c>
      <c r="N1995" s="209">
        <v>3020</v>
      </c>
      <c r="O1995" s="209">
        <v>4001</v>
      </c>
      <c r="P1995" s="376">
        <v>41671</v>
      </c>
      <c r="Q1995" s="248"/>
      <c r="R1995" s="251"/>
      <c r="S1995" s="248"/>
      <c r="T1995" s="248" t="s">
        <v>16014</v>
      </c>
      <c r="U1995" s="248" t="s">
        <v>16270</v>
      </c>
    </row>
    <row r="1996" spans="1:21" s="1" customFormat="1" ht="23.25" customHeight="1" x14ac:dyDescent="0.25">
      <c r="A1996" t="s">
        <v>6005</v>
      </c>
      <c r="B1996" t="str">
        <f t="shared" si="126"/>
        <v>32</v>
      </c>
      <c r="C1996" t="str">
        <f t="shared" si="127"/>
        <v>L00</v>
      </c>
      <c r="D1996" t="str">
        <f t="shared" si="128"/>
        <v>H58</v>
      </c>
      <c r="E1996" s="161" t="s">
        <v>6006</v>
      </c>
      <c r="F1996" t="s">
        <v>1552</v>
      </c>
      <c r="G1996" t="s">
        <v>6007</v>
      </c>
      <c r="H1996" s="209">
        <v>32</v>
      </c>
      <c r="I1996" s="209" t="s">
        <v>2258</v>
      </c>
      <c r="J1996" s="209" t="s">
        <v>6008</v>
      </c>
      <c r="K1996" s="209">
        <v>319122</v>
      </c>
      <c r="L1996" s="209">
        <v>210100</v>
      </c>
      <c r="M1996" s="209">
        <v>404</v>
      </c>
      <c r="N1996" s="209">
        <v>2000</v>
      </c>
      <c r="O1996" s="209">
        <v>4001</v>
      </c>
      <c r="P1996" s="376">
        <v>41672</v>
      </c>
      <c r="Q1996" s="248"/>
      <c r="R1996" s="248"/>
      <c r="S1996" s="248"/>
      <c r="T1996" s="251" t="s">
        <v>16014</v>
      </c>
      <c r="U1996" s="248" t="s">
        <v>16270</v>
      </c>
    </row>
    <row r="1997" spans="1:21" s="1" customFormat="1" ht="23.25" customHeight="1" x14ac:dyDescent="0.25">
      <c r="A1997" t="s">
        <v>7053</v>
      </c>
      <c r="B1997" t="str">
        <f t="shared" si="126"/>
        <v>32</v>
      </c>
      <c r="C1997" t="str">
        <f t="shared" si="127"/>
        <v>L04</v>
      </c>
      <c r="D1997" t="str">
        <f t="shared" si="128"/>
        <v>026</v>
      </c>
      <c r="E1997" s="161" t="s">
        <v>7054</v>
      </c>
      <c r="F1997" t="s">
        <v>17168</v>
      </c>
      <c r="G1997" t="s">
        <v>7055</v>
      </c>
      <c r="H1997" s="209">
        <v>32</v>
      </c>
      <c r="I1997" s="209" t="s">
        <v>1837</v>
      </c>
      <c r="J1997" s="209">
        <v>26</v>
      </c>
      <c r="K1997" s="209">
        <v>316122</v>
      </c>
      <c r="L1997" s="209">
        <v>210100</v>
      </c>
      <c r="M1997" s="209">
        <v>404</v>
      </c>
      <c r="N1997" s="209">
        <v>3020</v>
      </c>
      <c r="O1997" s="209">
        <v>4001</v>
      </c>
      <c r="P1997" s="376">
        <v>41673</v>
      </c>
      <c r="Q1997" s="248"/>
      <c r="R1997" s="251"/>
      <c r="S1997" s="248"/>
      <c r="T1997" s="248" t="s">
        <v>16014</v>
      </c>
      <c r="U1997" s="248" t="s">
        <v>16270</v>
      </c>
    </row>
    <row r="1998" spans="1:21" s="1" customFormat="1" ht="23.25" customHeight="1" x14ac:dyDescent="0.25">
      <c r="A1998" t="s">
        <v>7056</v>
      </c>
      <c r="B1998" t="str">
        <f t="shared" si="126"/>
        <v>32</v>
      </c>
      <c r="C1998" t="str">
        <f t="shared" si="127"/>
        <v>L04</v>
      </c>
      <c r="D1998" t="str">
        <f t="shared" si="128"/>
        <v>027</v>
      </c>
      <c r="E1998" s="161" t="s">
        <v>7057</v>
      </c>
      <c r="F1998" t="s">
        <v>17168</v>
      </c>
      <c r="G1998" t="s">
        <v>7058</v>
      </c>
      <c r="H1998" s="209">
        <v>32</v>
      </c>
      <c r="I1998" s="209" t="s">
        <v>1837</v>
      </c>
      <c r="J1998" s="209">
        <v>27</v>
      </c>
      <c r="K1998" s="209">
        <v>316122</v>
      </c>
      <c r="L1998" s="209">
        <v>210100</v>
      </c>
      <c r="M1998" s="209">
        <v>404</v>
      </c>
      <c r="N1998" s="209">
        <v>3020</v>
      </c>
      <c r="O1998" s="209">
        <v>4001</v>
      </c>
      <c r="P1998" s="376">
        <v>41674</v>
      </c>
      <c r="Q1998" s="248"/>
      <c r="R1998" s="251"/>
      <c r="S1998" s="248"/>
      <c r="T1998" s="248" t="s">
        <v>16014</v>
      </c>
      <c r="U1998" s="248" t="s">
        <v>16270</v>
      </c>
    </row>
    <row r="1999" spans="1:21" s="1" customFormat="1" ht="23.25" customHeight="1" x14ac:dyDescent="0.25">
      <c r="A1999" t="s">
        <v>7029</v>
      </c>
      <c r="B1999" t="str">
        <f t="shared" si="126"/>
        <v>32</v>
      </c>
      <c r="C1999" t="str">
        <f t="shared" si="127"/>
        <v>L04</v>
      </c>
      <c r="D1999" t="str">
        <f t="shared" si="128"/>
        <v>018</v>
      </c>
      <c r="E1999" s="161" t="s">
        <v>7030</v>
      </c>
      <c r="F1999" t="s">
        <v>17168</v>
      </c>
      <c r="G1999" t="s">
        <v>7031</v>
      </c>
      <c r="H1999" s="209">
        <v>32</v>
      </c>
      <c r="I1999" s="209" t="s">
        <v>1837</v>
      </c>
      <c r="J1999" s="209">
        <v>18</v>
      </c>
      <c r="K1999" s="209">
        <v>316122</v>
      </c>
      <c r="L1999" s="209">
        <v>210100</v>
      </c>
      <c r="M1999" s="209">
        <v>404</v>
      </c>
      <c r="N1999" s="209">
        <v>3020</v>
      </c>
      <c r="O1999" s="209">
        <v>4001</v>
      </c>
      <c r="P1999" s="376">
        <v>41675</v>
      </c>
      <c r="Q1999" s="248"/>
      <c r="R1999" s="251"/>
      <c r="S1999" s="248"/>
      <c r="T1999" s="248" t="s">
        <v>16014</v>
      </c>
      <c r="U1999" s="248" t="s">
        <v>16270</v>
      </c>
    </row>
    <row r="2000" spans="1:21" s="1" customFormat="1" ht="23.25" customHeight="1" x14ac:dyDescent="0.25">
      <c r="A2000" t="s">
        <v>7032</v>
      </c>
      <c r="B2000" t="str">
        <f t="shared" si="126"/>
        <v>32</v>
      </c>
      <c r="C2000" t="str">
        <f t="shared" si="127"/>
        <v>L04</v>
      </c>
      <c r="D2000" t="str">
        <f t="shared" si="128"/>
        <v>019</v>
      </c>
      <c r="E2000" s="161" t="s">
        <v>7033</v>
      </c>
      <c r="F2000" t="s">
        <v>17168</v>
      </c>
      <c r="G2000" t="s">
        <v>7034</v>
      </c>
      <c r="H2000" s="209">
        <v>32</v>
      </c>
      <c r="I2000" s="209" t="s">
        <v>1837</v>
      </c>
      <c r="J2000" s="209">
        <v>19</v>
      </c>
      <c r="K2000" s="209">
        <v>316122</v>
      </c>
      <c r="L2000" s="209">
        <v>210100</v>
      </c>
      <c r="M2000" s="209">
        <v>404</v>
      </c>
      <c r="N2000" s="209">
        <v>3020</v>
      </c>
      <c r="O2000" s="209">
        <v>4001</v>
      </c>
      <c r="P2000" s="376">
        <v>41676</v>
      </c>
      <c r="Q2000" s="248"/>
      <c r="R2000" s="251"/>
      <c r="S2000" s="248"/>
      <c r="T2000" s="248" t="s">
        <v>16014</v>
      </c>
      <c r="U2000" s="248" t="s">
        <v>16270</v>
      </c>
    </row>
    <row r="2001" spans="1:21" s="1" customFormat="1" ht="23.25" customHeight="1" x14ac:dyDescent="0.25">
      <c r="A2001" t="s">
        <v>7190</v>
      </c>
      <c r="B2001" t="str">
        <f t="shared" si="126"/>
        <v>32</v>
      </c>
      <c r="C2001" t="str">
        <f t="shared" si="127"/>
        <v>L04</v>
      </c>
      <c r="D2001" t="str">
        <f t="shared" si="128"/>
        <v>072</v>
      </c>
      <c r="E2001" s="161" t="s">
        <v>7191</v>
      </c>
      <c r="F2001" t="s">
        <v>17168</v>
      </c>
      <c r="G2001" t="s">
        <v>7191</v>
      </c>
      <c r="H2001" s="209">
        <v>32</v>
      </c>
      <c r="I2001" s="209" t="s">
        <v>1837</v>
      </c>
      <c r="J2001" s="209">
        <v>72</v>
      </c>
      <c r="K2001" s="209">
        <v>316122</v>
      </c>
      <c r="L2001" s="209">
        <v>210100</v>
      </c>
      <c r="M2001" s="209">
        <v>404</v>
      </c>
      <c r="N2001" s="209">
        <v>3020</v>
      </c>
      <c r="O2001" s="209">
        <v>4001</v>
      </c>
      <c r="P2001" s="376">
        <v>41677</v>
      </c>
      <c r="Q2001" s="248"/>
      <c r="R2001" s="251"/>
      <c r="S2001" s="248"/>
      <c r="T2001" s="248" t="s">
        <v>16014</v>
      </c>
      <c r="U2001" s="248" t="s">
        <v>16270</v>
      </c>
    </row>
    <row r="2002" spans="1:21" s="1" customFormat="1" ht="23.25" customHeight="1" x14ac:dyDescent="0.25">
      <c r="A2002" t="s">
        <v>7234</v>
      </c>
      <c r="B2002" t="str">
        <f t="shared" si="126"/>
        <v>32</v>
      </c>
      <c r="C2002" t="str">
        <f t="shared" si="127"/>
        <v>L04</v>
      </c>
      <c r="D2002" t="str">
        <f t="shared" si="128"/>
        <v>088</v>
      </c>
      <c r="E2002" s="161" t="s">
        <v>7235</v>
      </c>
      <c r="F2002" t="s">
        <v>17168</v>
      </c>
      <c r="G2002" t="s">
        <v>7236</v>
      </c>
      <c r="H2002" s="209">
        <v>32</v>
      </c>
      <c r="I2002" s="209" t="s">
        <v>1837</v>
      </c>
      <c r="J2002" s="209">
        <v>88</v>
      </c>
      <c r="K2002" s="209">
        <v>316122</v>
      </c>
      <c r="L2002" s="209">
        <v>210100</v>
      </c>
      <c r="M2002" s="209">
        <v>404</v>
      </c>
      <c r="N2002" s="209">
        <v>3020</v>
      </c>
      <c r="O2002" s="209">
        <v>4001</v>
      </c>
      <c r="P2002" s="376">
        <v>41678</v>
      </c>
      <c r="Q2002" s="248"/>
      <c r="R2002" s="251"/>
      <c r="S2002" s="248"/>
      <c r="T2002" s="248" t="s">
        <v>16014</v>
      </c>
      <c r="U2002" s="248" t="s">
        <v>16270</v>
      </c>
    </row>
    <row r="2003" spans="1:21" s="1" customFormat="1" ht="23.25" customHeight="1" x14ac:dyDescent="0.25">
      <c r="A2003" t="s">
        <v>7192</v>
      </c>
      <c r="B2003" t="str">
        <f t="shared" si="126"/>
        <v>32</v>
      </c>
      <c r="C2003" t="str">
        <f t="shared" si="127"/>
        <v>L04</v>
      </c>
      <c r="D2003" t="str">
        <f t="shared" si="128"/>
        <v>073</v>
      </c>
      <c r="E2003" s="161" t="s">
        <v>7193</v>
      </c>
      <c r="F2003" t="s">
        <v>17168</v>
      </c>
      <c r="G2003" t="s">
        <v>7194</v>
      </c>
      <c r="H2003" s="209">
        <v>32</v>
      </c>
      <c r="I2003" s="209" t="s">
        <v>1837</v>
      </c>
      <c r="J2003" s="209">
        <v>73</v>
      </c>
      <c r="K2003" s="209">
        <v>316122</v>
      </c>
      <c r="L2003" s="209">
        <v>210100</v>
      </c>
      <c r="M2003" s="209">
        <v>404</v>
      </c>
      <c r="N2003" s="209">
        <v>3020</v>
      </c>
      <c r="O2003" s="209">
        <v>4001</v>
      </c>
      <c r="P2003" s="376">
        <v>41679</v>
      </c>
      <c r="Q2003" s="248"/>
      <c r="R2003" s="251"/>
      <c r="S2003" s="248"/>
      <c r="T2003" s="248" t="s">
        <v>16014</v>
      </c>
      <c r="U2003" s="248" t="s">
        <v>16270</v>
      </c>
    </row>
    <row r="2004" spans="1:21" s="1" customFormat="1" ht="23.25" customHeight="1" x14ac:dyDescent="0.25">
      <c r="A2004" t="s">
        <v>7175</v>
      </c>
      <c r="B2004" t="str">
        <f t="shared" si="126"/>
        <v>32</v>
      </c>
      <c r="C2004" t="str">
        <f t="shared" si="127"/>
        <v>L04</v>
      </c>
      <c r="D2004" t="str">
        <f t="shared" si="128"/>
        <v>067</v>
      </c>
      <c r="E2004" s="161" t="s">
        <v>7176</v>
      </c>
      <c r="F2004" t="s">
        <v>17168</v>
      </c>
      <c r="G2004" t="s">
        <v>7177</v>
      </c>
      <c r="H2004" s="209">
        <v>32</v>
      </c>
      <c r="I2004" s="209" t="s">
        <v>1837</v>
      </c>
      <c r="J2004" s="209">
        <v>67</v>
      </c>
      <c r="K2004" s="209">
        <v>316122</v>
      </c>
      <c r="L2004" s="209">
        <v>210100</v>
      </c>
      <c r="M2004" s="209">
        <v>404</v>
      </c>
      <c r="N2004" s="209">
        <v>3020</v>
      </c>
      <c r="O2004" s="209">
        <v>4001</v>
      </c>
      <c r="P2004" s="376">
        <v>41681</v>
      </c>
      <c r="Q2004" s="248"/>
      <c r="R2004" s="251"/>
      <c r="S2004" s="248"/>
      <c r="T2004" s="248" t="s">
        <v>16014</v>
      </c>
      <c r="U2004" s="248" t="s">
        <v>16270</v>
      </c>
    </row>
    <row r="2005" spans="1:21" s="1" customFormat="1" ht="23.25" customHeight="1" x14ac:dyDescent="0.25">
      <c r="A2005" t="s">
        <v>7184</v>
      </c>
      <c r="B2005" t="str">
        <f t="shared" si="126"/>
        <v>32</v>
      </c>
      <c r="C2005" t="str">
        <f t="shared" si="127"/>
        <v>L04</v>
      </c>
      <c r="D2005" t="str">
        <f t="shared" si="128"/>
        <v>070</v>
      </c>
      <c r="E2005" s="161" t="s">
        <v>7185</v>
      </c>
      <c r="F2005" t="s">
        <v>17168</v>
      </c>
      <c r="G2005" t="s">
        <v>7186</v>
      </c>
      <c r="H2005" s="209">
        <v>32</v>
      </c>
      <c r="I2005" s="209" t="s">
        <v>1837</v>
      </c>
      <c r="J2005" s="209">
        <v>70</v>
      </c>
      <c r="K2005" s="209">
        <v>316122</v>
      </c>
      <c r="L2005" s="209">
        <v>210100</v>
      </c>
      <c r="M2005" s="209">
        <v>404</v>
      </c>
      <c r="N2005" s="209">
        <v>3020</v>
      </c>
      <c r="O2005" s="209">
        <v>4001</v>
      </c>
      <c r="P2005" s="376">
        <v>41682</v>
      </c>
      <c r="Q2005" s="248"/>
      <c r="R2005" s="251"/>
      <c r="S2005" s="248"/>
      <c r="T2005" s="248" t="s">
        <v>16014</v>
      </c>
      <c r="U2005" s="248" t="s">
        <v>16270</v>
      </c>
    </row>
    <row r="2006" spans="1:21" s="1" customFormat="1" ht="23.25" customHeight="1" x14ac:dyDescent="0.25">
      <c r="A2006" t="s">
        <v>7178</v>
      </c>
      <c r="B2006" t="str">
        <f t="shared" si="126"/>
        <v>32</v>
      </c>
      <c r="C2006" t="str">
        <f t="shared" si="127"/>
        <v>L04</v>
      </c>
      <c r="D2006" t="str">
        <f t="shared" si="128"/>
        <v>068</v>
      </c>
      <c r="E2006" s="161" t="s">
        <v>7179</v>
      </c>
      <c r="F2006" t="s">
        <v>17168</v>
      </c>
      <c r="G2006" t="s">
        <v>7180</v>
      </c>
      <c r="H2006" s="209">
        <v>32</v>
      </c>
      <c r="I2006" s="209" t="s">
        <v>1837</v>
      </c>
      <c r="J2006" s="209">
        <v>68</v>
      </c>
      <c r="K2006" s="209">
        <v>316122</v>
      </c>
      <c r="L2006" s="209">
        <v>210100</v>
      </c>
      <c r="M2006" s="209">
        <v>404</v>
      </c>
      <c r="N2006" s="209">
        <v>3020</v>
      </c>
      <c r="O2006" s="209">
        <v>4001</v>
      </c>
      <c r="P2006" s="376">
        <v>41683</v>
      </c>
      <c r="Q2006" s="248"/>
      <c r="R2006" s="251"/>
      <c r="S2006" s="248"/>
      <c r="T2006" s="248" t="s">
        <v>16014</v>
      </c>
      <c r="U2006" s="248" t="s">
        <v>16270</v>
      </c>
    </row>
    <row r="2007" spans="1:21" s="1" customFormat="1" ht="23.25" customHeight="1" x14ac:dyDescent="0.25">
      <c r="A2007" t="s">
        <v>7181</v>
      </c>
      <c r="B2007" t="str">
        <f t="shared" si="126"/>
        <v>32</v>
      </c>
      <c r="C2007" t="str">
        <f t="shared" si="127"/>
        <v>L04</v>
      </c>
      <c r="D2007" t="str">
        <f t="shared" si="128"/>
        <v>069</v>
      </c>
      <c r="E2007" s="161" t="s">
        <v>7182</v>
      </c>
      <c r="F2007" t="s">
        <v>17168</v>
      </c>
      <c r="G2007" t="s">
        <v>7183</v>
      </c>
      <c r="H2007" s="209">
        <v>32</v>
      </c>
      <c r="I2007" s="209" t="s">
        <v>1837</v>
      </c>
      <c r="J2007" s="209">
        <v>69</v>
      </c>
      <c r="K2007" s="209">
        <v>316122</v>
      </c>
      <c r="L2007" s="209">
        <v>210100</v>
      </c>
      <c r="M2007" s="209">
        <v>404</v>
      </c>
      <c r="N2007" s="209">
        <v>3020</v>
      </c>
      <c r="O2007" s="209">
        <v>4001</v>
      </c>
      <c r="P2007" s="376">
        <v>41684</v>
      </c>
      <c r="Q2007" s="248"/>
      <c r="R2007" s="251"/>
      <c r="S2007" s="248"/>
      <c r="T2007" s="248" t="s">
        <v>16014</v>
      </c>
      <c r="U2007" s="248" t="s">
        <v>16270</v>
      </c>
    </row>
    <row r="2008" spans="1:21" s="1" customFormat="1" ht="23.25" customHeight="1" x14ac:dyDescent="0.25">
      <c r="A2008" t="s">
        <v>7187</v>
      </c>
      <c r="B2008" t="str">
        <f t="shared" si="126"/>
        <v>32</v>
      </c>
      <c r="C2008" t="str">
        <f t="shared" si="127"/>
        <v>L04</v>
      </c>
      <c r="D2008" t="str">
        <f t="shared" si="128"/>
        <v>071</v>
      </c>
      <c r="E2008" s="161" t="s">
        <v>7188</v>
      </c>
      <c r="F2008" t="s">
        <v>17168</v>
      </c>
      <c r="G2008" t="s">
        <v>7189</v>
      </c>
      <c r="H2008" s="209">
        <v>32</v>
      </c>
      <c r="I2008" s="209" t="s">
        <v>1837</v>
      </c>
      <c r="J2008" s="209">
        <v>71</v>
      </c>
      <c r="K2008" s="209">
        <v>316122</v>
      </c>
      <c r="L2008" s="209">
        <v>210100</v>
      </c>
      <c r="M2008" s="209">
        <v>404</v>
      </c>
      <c r="N2008" s="209">
        <v>3020</v>
      </c>
      <c r="O2008" s="209">
        <v>4001</v>
      </c>
      <c r="P2008" s="376">
        <v>41685</v>
      </c>
      <c r="Q2008" s="248"/>
      <c r="R2008" s="251"/>
      <c r="S2008" s="248"/>
      <c r="T2008" s="248" t="s">
        <v>16014</v>
      </c>
      <c r="U2008" s="248" t="s">
        <v>16270</v>
      </c>
    </row>
    <row r="2009" spans="1:21" s="1" customFormat="1" ht="23.25" customHeight="1" x14ac:dyDescent="0.25">
      <c r="A2009" t="s">
        <v>7243</v>
      </c>
      <c r="B2009" t="str">
        <f t="shared" si="126"/>
        <v>32</v>
      </c>
      <c r="C2009" t="str">
        <f t="shared" si="127"/>
        <v>L04</v>
      </c>
      <c r="D2009" t="str">
        <f t="shared" si="128"/>
        <v>091</v>
      </c>
      <c r="E2009" s="161" t="s">
        <v>7244</v>
      </c>
      <c r="F2009" t="s">
        <v>17168</v>
      </c>
      <c r="G2009" t="s">
        <v>7245</v>
      </c>
      <c r="H2009" s="209">
        <v>32</v>
      </c>
      <c r="I2009" s="209" t="s">
        <v>1837</v>
      </c>
      <c r="J2009" s="209">
        <v>91</v>
      </c>
      <c r="K2009" s="209">
        <v>316122</v>
      </c>
      <c r="L2009" s="209">
        <v>210100</v>
      </c>
      <c r="M2009" s="209">
        <v>404</v>
      </c>
      <c r="N2009" s="209">
        <v>3020</v>
      </c>
      <c r="O2009" s="209">
        <v>4001</v>
      </c>
      <c r="P2009" s="376">
        <v>41687</v>
      </c>
      <c r="Q2009" s="248"/>
      <c r="R2009" s="251"/>
      <c r="S2009" s="248"/>
      <c r="T2009" s="248" t="s">
        <v>16014</v>
      </c>
      <c r="U2009" s="248" t="s">
        <v>16270</v>
      </c>
    </row>
    <row r="2010" spans="1:21" s="1" customFormat="1" ht="23.25" customHeight="1" x14ac:dyDescent="0.25">
      <c r="A2010" t="s">
        <v>7059</v>
      </c>
      <c r="B2010" t="str">
        <f t="shared" si="126"/>
        <v>32</v>
      </c>
      <c r="C2010" t="str">
        <f t="shared" si="127"/>
        <v>L04</v>
      </c>
      <c r="D2010" t="str">
        <f t="shared" si="128"/>
        <v>028</v>
      </c>
      <c r="E2010" s="161" t="s">
        <v>7060</v>
      </c>
      <c r="F2010" t="s">
        <v>17168</v>
      </c>
      <c r="G2010" t="s">
        <v>7061</v>
      </c>
      <c r="H2010" s="209">
        <v>32</v>
      </c>
      <c r="I2010" s="209" t="s">
        <v>1837</v>
      </c>
      <c r="J2010" s="209">
        <v>28</v>
      </c>
      <c r="K2010" s="209">
        <v>316122</v>
      </c>
      <c r="L2010" s="209">
        <v>210100</v>
      </c>
      <c r="M2010" s="209">
        <v>404</v>
      </c>
      <c r="N2010" s="209">
        <v>3020</v>
      </c>
      <c r="O2010" s="209">
        <v>4001</v>
      </c>
      <c r="P2010" s="376">
        <v>41688</v>
      </c>
      <c r="Q2010" s="248"/>
      <c r="R2010" s="251"/>
      <c r="S2010" s="248"/>
      <c r="T2010" s="248" t="s">
        <v>16014</v>
      </c>
      <c r="U2010" s="248" t="s">
        <v>16270</v>
      </c>
    </row>
    <row r="2011" spans="1:21" s="1" customFormat="1" ht="23.25" customHeight="1" x14ac:dyDescent="0.25">
      <c r="A2011" t="s">
        <v>7062</v>
      </c>
      <c r="B2011" t="str">
        <f t="shared" si="126"/>
        <v>32</v>
      </c>
      <c r="C2011" t="str">
        <f t="shared" si="127"/>
        <v>L04</v>
      </c>
      <c r="D2011" t="str">
        <f t="shared" si="128"/>
        <v>029</v>
      </c>
      <c r="E2011" s="161" t="s">
        <v>7063</v>
      </c>
      <c r="F2011" t="s">
        <v>17168</v>
      </c>
      <c r="G2011" t="s">
        <v>7064</v>
      </c>
      <c r="H2011" s="209">
        <v>32</v>
      </c>
      <c r="I2011" s="209" t="s">
        <v>1837</v>
      </c>
      <c r="J2011" s="209">
        <v>29</v>
      </c>
      <c r="K2011" s="209">
        <v>316122</v>
      </c>
      <c r="L2011" s="209">
        <v>210100</v>
      </c>
      <c r="M2011" s="209">
        <v>404</v>
      </c>
      <c r="N2011" s="209">
        <v>3020</v>
      </c>
      <c r="O2011" s="209">
        <v>4001</v>
      </c>
      <c r="P2011" s="376">
        <v>41689</v>
      </c>
      <c r="Q2011" s="248"/>
      <c r="R2011" s="251"/>
      <c r="S2011" s="248"/>
      <c r="T2011" s="248" t="s">
        <v>16014</v>
      </c>
      <c r="U2011" s="248" t="s">
        <v>16270</v>
      </c>
    </row>
    <row r="2012" spans="1:21" s="1" customFormat="1" ht="23.25" customHeight="1" x14ac:dyDescent="0.25">
      <c r="A2012" t="s">
        <v>7065</v>
      </c>
      <c r="B2012" t="str">
        <f t="shared" si="126"/>
        <v>32</v>
      </c>
      <c r="C2012" t="str">
        <f t="shared" si="127"/>
        <v>L04</v>
      </c>
      <c r="D2012" t="str">
        <f t="shared" si="128"/>
        <v>030</v>
      </c>
      <c r="E2012" s="161" t="s">
        <v>7066</v>
      </c>
      <c r="F2012" t="s">
        <v>17168</v>
      </c>
      <c r="G2012" t="s">
        <v>7067</v>
      </c>
      <c r="H2012" s="209">
        <v>32</v>
      </c>
      <c r="I2012" s="209" t="s">
        <v>1837</v>
      </c>
      <c r="J2012" s="209">
        <v>30</v>
      </c>
      <c r="K2012" s="209">
        <v>316122</v>
      </c>
      <c r="L2012" s="209">
        <v>210100</v>
      </c>
      <c r="M2012" s="209">
        <v>404</v>
      </c>
      <c r="N2012" s="209">
        <v>3020</v>
      </c>
      <c r="O2012" s="209">
        <v>4001</v>
      </c>
      <c r="P2012" s="376">
        <v>41690</v>
      </c>
      <c r="Q2012" s="248"/>
      <c r="R2012" s="251"/>
      <c r="S2012" s="248"/>
      <c r="T2012" s="248" t="s">
        <v>16014</v>
      </c>
      <c r="U2012" s="248" t="s">
        <v>16270</v>
      </c>
    </row>
    <row r="2013" spans="1:21" s="1" customFormat="1" ht="23.25" customHeight="1" x14ac:dyDescent="0.25">
      <c r="A2013" t="s">
        <v>7068</v>
      </c>
      <c r="B2013" t="str">
        <f t="shared" si="126"/>
        <v>32</v>
      </c>
      <c r="C2013" t="str">
        <f t="shared" si="127"/>
        <v>L04</v>
      </c>
      <c r="D2013" t="str">
        <f t="shared" si="128"/>
        <v>031</v>
      </c>
      <c r="E2013" s="161" t="s">
        <v>7069</v>
      </c>
      <c r="F2013" t="s">
        <v>17168</v>
      </c>
      <c r="G2013" t="s">
        <v>7070</v>
      </c>
      <c r="H2013" s="209">
        <v>32</v>
      </c>
      <c r="I2013" s="209" t="s">
        <v>1837</v>
      </c>
      <c r="J2013" s="209">
        <v>31</v>
      </c>
      <c r="K2013" s="209">
        <v>316122</v>
      </c>
      <c r="L2013" s="209">
        <v>210100</v>
      </c>
      <c r="M2013" s="209">
        <v>404</v>
      </c>
      <c r="N2013" s="209">
        <v>3020</v>
      </c>
      <c r="O2013" s="209">
        <v>4001</v>
      </c>
      <c r="P2013" s="376">
        <v>41691</v>
      </c>
      <c r="Q2013" s="248"/>
      <c r="R2013" s="251"/>
      <c r="S2013" s="248"/>
      <c r="T2013" s="248" t="s">
        <v>16014</v>
      </c>
      <c r="U2013" s="248" t="s">
        <v>16270</v>
      </c>
    </row>
    <row r="2014" spans="1:21" s="1" customFormat="1" ht="23.25" customHeight="1" x14ac:dyDescent="0.25">
      <c r="A2014" t="s">
        <v>7071</v>
      </c>
      <c r="B2014" t="str">
        <f t="shared" si="126"/>
        <v>32</v>
      </c>
      <c r="C2014" t="str">
        <f t="shared" si="127"/>
        <v>L04</v>
      </c>
      <c r="D2014" t="str">
        <f t="shared" si="128"/>
        <v>032</v>
      </c>
      <c r="E2014" s="161" t="s">
        <v>7072</v>
      </c>
      <c r="F2014" t="s">
        <v>17168</v>
      </c>
      <c r="G2014" t="s">
        <v>7073</v>
      </c>
      <c r="H2014" s="209">
        <v>32</v>
      </c>
      <c r="I2014" s="209" t="s">
        <v>1837</v>
      </c>
      <c r="J2014" s="209">
        <v>32</v>
      </c>
      <c r="K2014" s="209">
        <v>316122</v>
      </c>
      <c r="L2014" s="209">
        <v>210100</v>
      </c>
      <c r="M2014" s="209">
        <v>404</v>
      </c>
      <c r="N2014" s="209">
        <v>3020</v>
      </c>
      <c r="O2014" s="209">
        <v>4001</v>
      </c>
      <c r="P2014" s="376">
        <v>41692</v>
      </c>
      <c r="Q2014" s="248"/>
      <c r="R2014" s="251"/>
      <c r="S2014" s="248"/>
      <c r="T2014" s="248" t="s">
        <v>16014</v>
      </c>
      <c r="U2014" s="248" t="s">
        <v>16270</v>
      </c>
    </row>
    <row r="2015" spans="1:21" s="1" customFormat="1" ht="23.25" customHeight="1" x14ac:dyDescent="0.25">
      <c r="A2015" t="s">
        <v>7074</v>
      </c>
      <c r="B2015" t="str">
        <f t="shared" si="126"/>
        <v>32</v>
      </c>
      <c r="C2015" t="str">
        <f t="shared" si="127"/>
        <v>L04</v>
      </c>
      <c r="D2015" t="str">
        <f t="shared" si="128"/>
        <v>033</v>
      </c>
      <c r="E2015" s="161" t="s">
        <v>7075</v>
      </c>
      <c r="F2015" t="s">
        <v>17168</v>
      </c>
      <c r="G2015" t="s">
        <v>7076</v>
      </c>
      <c r="H2015" s="209">
        <v>32</v>
      </c>
      <c r="I2015" s="209" t="s">
        <v>1837</v>
      </c>
      <c r="J2015" s="209">
        <v>33</v>
      </c>
      <c r="K2015" s="209">
        <v>316122</v>
      </c>
      <c r="L2015" s="209">
        <v>210100</v>
      </c>
      <c r="M2015" s="209">
        <v>404</v>
      </c>
      <c r="N2015" s="209">
        <v>3020</v>
      </c>
      <c r="O2015" s="209">
        <v>4001</v>
      </c>
      <c r="P2015" s="376">
        <v>41693</v>
      </c>
      <c r="Q2015" s="248"/>
      <c r="R2015" s="251"/>
      <c r="S2015" s="248"/>
      <c r="T2015" s="248" t="s">
        <v>16014</v>
      </c>
      <c r="U2015" s="248" t="s">
        <v>16270</v>
      </c>
    </row>
    <row r="2016" spans="1:21" s="1" customFormat="1" ht="23.25" customHeight="1" x14ac:dyDescent="0.25">
      <c r="A2016" t="s">
        <v>7077</v>
      </c>
      <c r="B2016" t="str">
        <f t="shared" si="126"/>
        <v>32</v>
      </c>
      <c r="C2016" t="str">
        <f t="shared" si="127"/>
        <v>L04</v>
      </c>
      <c r="D2016" t="str">
        <f t="shared" si="128"/>
        <v>034</v>
      </c>
      <c r="E2016" s="161" t="s">
        <v>7078</v>
      </c>
      <c r="F2016" t="s">
        <v>17168</v>
      </c>
      <c r="G2016" t="s">
        <v>7079</v>
      </c>
      <c r="H2016" s="209">
        <v>32</v>
      </c>
      <c r="I2016" s="209" t="s">
        <v>1837</v>
      </c>
      <c r="J2016" s="209">
        <v>34</v>
      </c>
      <c r="K2016" s="209">
        <v>316122</v>
      </c>
      <c r="L2016" s="209">
        <v>210100</v>
      </c>
      <c r="M2016" s="209">
        <v>404</v>
      </c>
      <c r="N2016" s="209">
        <v>3020</v>
      </c>
      <c r="O2016" s="209">
        <v>4001</v>
      </c>
      <c r="P2016" s="376">
        <v>41694</v>
      </c>
      <c r="Q2016" s="248"/>
      <c r="R2016" s="251"/>
      <c r="S2016" s="248"/>
      <c r="T2016" s="248" t="s">
        <v>16014</v>
      </c>
      <c r="U2016" s="248" t="s">
        <v>16270</v>
      </c>
    </row>
    <row r="2017" spans="1:21" s="1" customFormat="1" ht="23.25" customHeight="1" x14ac:dyDescent="0.25">
      <c r="A2017" t="s">
        <v>6987</v>
      </c>
      <c r="B2017" t="str">
        <f t="shared" si="126"/>
        <v>32</v>
      </c>
      <c r="C2017" t="str">
        <f t="shared" si="127"/>
        <v>L04</v>
      </c>
      <c r="D2017" t="str">
        <f t="shared" si="128"/>
        <v>004</v>
      </c>
      <c r="E2017" s="161" t="s">
        <v>6988</v>
      </c>
      <c r="F2017" t="s">
        <v>17168</v>
      </c>
      <c r="G2017" t="s">
        <v>6989</v>
      </c>
      <c r="H2017" s="209">
        <v>32</v>
      </c>
      <c r="I2017" s="209" t="s">
        <v>1837</v>
      </c>
      <c r="J2017" s="209">
        <v>4</v>
      </c>
      <c r="K2017" s="209">
        <v>316122</v>
      </c>
      <c r="L2017" s="209">
        <v>210100</v>
      </c>
      <c r="M2017" s="209">
        <v>404</v>
      </c>
      <c r="N2017" s="209">
        <v>3020</v>
      </c>
      <c r="O2017" s="209">
        <v>4001</v>
      </c>
      <c r="P2017" s="376">
        <v>41695</v>
      </c>
      <c r="Q2017" s="248"/>
      <c r="R2017" s="251"/>
      <c r="S2017" s="248"/>
      <c r="T2017" s="248" t="s">
        <v>16014</v>
      </c>
      <c r="U2017" s="248" t="s">
        <v>16270</v>
      </c>
    </row>
    <row r="2018" spans="1:21" s="1" customFormat="1" ht="23.25" customHeight="1" x14ac:dyDescent="0.25">
      <c r="A2018" t="s">
        <v>6990</v>
      </c>
      <c r="B2018" t="str">
        <f t="shared" si="126"/>
        <v>32</v>
      </c>
      <c r="C2018" t="str">
        <f t="shared" si="127"/>
        <v>L04</v>
      </c>
      <c r="D2018" t="str">
        <f t="shared" si="128"/>
        <v>005</v>
      </c>
      <c r="E2018" s="161" t="s">
        <v>6991</v>
      </c>
      <c r="F2018" t="s">
        <v>17168</v>
      </c>
      <c r="G2018" t="s">
        <v>6992</v>
      </c>
      <c r="H2018" s="209">
        <v>32</v>
      </c>
      <c r="I2018" s="209" t="s">
        <v>1837</v>
      </c>
      <c r="J2018" s="209">
        <v>5</v>
      </c>
      <c r="K2018" s="209">
        <v>316122</v>
      </c>
      <c r="L2018" s="209">
        <v>210100</v>
      </c>
      <c r="M2018" s="209">
        <v>404</v>
      </c>
      <c r="N2018" s="209">
        <v>3020</v>
      </c>
      <c r="O2018" s="209">
        <v>4001</v>
      </c>
      <c r="P2018" s="376">
        <v>41696</v>
      </c>
      <c r="Q2018" s="248"/>
      <c r="R2018" s="251"/>
      <c r="S2018" s="248"/>
      <c r="T2018" s="248" t="s">
        <v>16014</v>
      </c>
      <c r="U2018" s="248" t="s">
        <v>16270</v>
      </c>
    </row>
    <row r="2019" spans="1:21" s="1" customFormat="1" ht="23.25" customHeight="1" x14ac:dyDescent="0.25">
      <c r="A2019" t="s">
        <v>7050</v>
      </c>
      <c r="B2019" t="str">
        <f t="shared" si="126"/>
        <v>32</v>
      </c>
      <c r="C2019" t="str">
        <f t="shared" si="127"/>
        <v>L04</v>
      </c>
      <c r="D2019" t="str">
        <f t="shared" si="128"/>
        <v>025</v>
      </c>
      <c r="E2019" s="161" t="s">
        <v>7051</v>
      </c>
      <c r="F2019" t="s">
        <v>17168</v>
      </c>
      <c r="G2019" t="s">
        <v>7052</v>
      </c>
      <c r="H2019" s="209">
        <v>32</v>
      </c>
      <c r="I2019" s="209" t="s">
        <v>1837</v>
      </c>
      <c r="J2019" s="209">
        <v>25</v>
      </c>
      <c r="K2019" s="209">
        <v>316122</v>
      </c>
      <c r="L2019" s="209">
        <v>210100</v>
      </c>
      <c r="M2019" s="209">
        <v>404</v>
      </c>
      <c r="N2019" s="209">
        <v>3020</v>
      </c>
      <c r="O2019" s="209">
        <v>4001</v>
      </c>
      <c r="P2019" s="376">
        <v>41697</v>
      </c>
      <c r="Q2019" s="248"/>
      <c r="R2019" s="251"/>
      <c r="S2019" s="248"/>
      <c r="T2019" s="248" t="s">
        <v>16014</v>
      </c>
      <c r="U2019" s="248" t="s">
        <v>16270</v>
      </c>
    </row>
    <row r="2020" spans="1:21" s="1" customFormat="1" ht="23.25" customHeight="1" x14ac:dyDescent="0.25">
      <c r="A2020" t="s">
        <v>5663</v>
      </c>
      <c r="B2020" t="str">
        <f t="shared" si="126"/>
        <v>32</v>
      </c>
      <c r="C2020" t="str">
        <f t="shared" si="127"/>
        <v>L00</v>
      </c>
      <c r="D2020" t="str">
        <f t="shared" si="128"/>
        <v>G56</v>
      </c>
      <c r="E2020" s="161" t="s">
        <v>5664</v>
      </c>
      <c r="F2020" t="s">
        <v>17168</v>
      </c>
      <c r="G2020" t="s">
        <v>5665</v>
      </c>
      <c r="H2020" s="209">
        <v>32</v>
      </c>
      <c r="I2020" s="209" t="s">
        <v>2258</v>
      </c>
      <c r="J2020" s="209" t="s">
        <v>5666</v>
      </c>
      <c r="K2020" s="209">
        <v>316122</v>
      </c>
      <c r="L2020" s="209">
        <v>210100</v>
      </c>
      <c r="M2020" s="209">
        <v>404</v>
      </c>
      <c r="N2020" s="209">
        <v>3020</v>
      </c>
      <c r="O2020" s="209">
        <v>4001</v>
      </c>
      <c r="P2020" s="376">
        <v>41698</v>
      </c>
      <c r="Q2020" s="248"/>
      <c r="R2020" s="251"/>
      <c r="S2020" s="248"/>
      <c r="T2020" s="248" t="s">
        <v>16014</v>
      </c>
      <c r="U2020" s="248" t="s">
        <v>16270</v>
      </c>
    </row>
    <row r="2021" spans="1:21" s="1" customFormat="1" ht="23.25" customHeight="1" x14ac:dyDescent="0.25">
      <c r="A2021" t="s">
        <v>7485</v>
      </c>
      <c r="B2021" t="str">
        <f t="shared" si="126"/>
        <v>32</v>
      </c>
      <c r="C2021" t="str">
        <f t="shared" si="127"/>
        <v>L06</v>
      </c>
      <c r="D2021" t="str">
        <f t="shared" si="128"/>
        <v>059</v>
      </c>
      <c r="E2021" s="161" t="s">
        <v>7486</v>
      </c>
      <c r="F2021" t="s">
        <v>17168</v>
      </c>
      <c r="G2021" t="s">
        <v>7487</v>
      </c>
      <c r="H2021" s="209">
        <v>32</v>
      </c>
      <c r="I2021" s="209" t="s">
        <v>1845</v>
      </c>
      <c r="J2021" s="209">
        <v>59</v>
      </c>
      <c r="K2021" s="209">
        <v>317600</v>
      </c>
      <c r="L2021" s="209">
        <v>210100</v>
      </c>
      <c r="M2021" s="209">
        <v>404</v>
      </c>
      <c r="N2021" s="209">
        <v>3018</v>
      </c>
      <c r="O2021" s="209">
        <v>4001</v>
      </c>
      <c r="P2021" s="376">
        <v>41699</v>
      </c>
      <c r="Q2021" s="248"/>
      <c r="R2021" s="248"/>
      <c r="S2021" s="248"/>
      <c r="T2021" s="248" t="s">
        <v>16014</v>
      </c>
      <c r="U2021" s="248" t="s">
        <v>16270</v>
      </c>
    </row>
    <row r="2022" spans="1:21" s="1" customFormat="1" ht="23.25" customHeight="1" x14ac:dyDescent="0.25">
      <c r="A2022" t="s">
        <v>7496</v>
      </c>
      <c r="B2022" t="str">
        <f t="shared" si="126"/>
        <v>32</v>
      </c>
      <c r="C2022" t="str">
        <f t="shared" si="127"/>
        <v>L07</v>
      </c>
      <c r="D2022" t="str">
        <f t="shared" si="128"/>
        <v>001</v>
      </c>
      <c r="E2022" s="161" t="s">
        <v>7497</v>
      </c>
      <c r="F2022" t="s">
        <v>17168</v>
      </c>
      <c r="G2022" t="s">
        <v>7498</v>
      </c>
      <c r="H2022" s="209">
        <v>32</v>
      </c>
      <c r="I2022" s="209" t="s">
        <v>1849</v>
      </c>
      <c r="J2022" s="209">
        <v>1</v>
      </c>
      <c r="K2022" s="209">
        <v>317700</v>
      </c>
      <c r="L2022" s="209">
        <v>210100</v>
      </c>
      <c r="M2022" s="209">
        <v>404</v>
      </c>
      <c r="N2022" s="209">
        <v>3024</v>
      </c>
      <c r="O2022" s="209">
        <v>4001</v>
      </c>
      <c r="P2022" s="376">
        <v>41702</v>
      </c>
      <c r="Q2022" s="248"/>
      <c r="R2022" s="251"/>
      <c r="S2022" s="248"/>
      <c r="T2022" s="248" t="s">
        <v>16014</v>
      </c>
      <c r="U2022" s="248" t="s">
        <v>16270</v>
      </c>
    </row>
    <row r="2023" spans="1:21" s="1" customFormat="1" ht="23.25" customHeight="1" x14ac:dyDescent="0.25">
      <c r="A2023" t="s">
        <v>7499</v>
      </c>
      <c r="B2023" t="str">
        <f t="shared" si="126"/>
        <v>32</v>
      </c>
      <c r="C2023" t="str">
        <f t="shared" si="127"/>
        <v>L07</v>
      </c>
      <c r="D2023" t="str">
        <f t="shared" si="128"/>
        <v>002</v>
      </c>
      <c r="E2023" s="161" t="s">
        <v>7500</v>
      </c>
      <c r="F2023" t="s">
        <v>17168</v>
      </c>
      <c r="G2023" t="s">
        <v>7501</v>
      </c>
      <c r="H2023" s="209">
        <v>32</v>
      </c>
      <c r="I2023" s="209" t="s">
        <v>1849</v>
      </c>
      <c r="J2023" s="209">
        <v>2</v>
      </c>
      <c r="K2023" s="209">
        <v>317700</v>
      </c>
      <c r="L2023" s="209">
        <v>210100</v>
      </c>
      <c r="M2023" s="209">
        <v>404</v>
      </c>
      <c r="N2023" s="209">
        <v>3024</v>
      </c>
      <c r="O2023" s="209">
        <v>4001</v>
      </c>
      <c r="P2023" s="376">
        <v>41703</v>
      </c>
      <c r="Q2023" s="248"/>
      <c r="R2023" s="251"/>
      <c r="S2023" s="248"/>
      <c r="T2023" s="248" t="s">
        <v>16014</v>
      </c>
      <c r="U2023" s="248" t="s">
        <v>16270</v>
      </c>
    </row>
    <row r="2024" spans="1:21" s="1" customFormat="1" ht="23.25" customHeight="1" x14ac:dyDescent="0.25">
      <c r="A2024" t="s">
        <v>2773</v>
      </c>
      <c r="B2024" t="str">
        <f t="shared" si="126"/>
        <v>32</v>
      </c>
      <c r="C2024" t="str">
        <f t="shared" si="127"/>
        <v>L00</v>
      </c>
      <c r="D2024" t="str">
        <f t="shared" si="128"/>
        <v>461</v>
      </c>
      <c r="E2024" s="161" t="s">
        <v>2774</v>
      </c>
      <c r="F2024" t="s">
        <v>1552</v>
      </c>
      <c r="G2024" t="s">
        <v>2775</v>
      </c>
      <c r="H2024" s="209">
        <v>32</v>
      </c>
      <c r="I2024" s="209" t="s">
        <v>2258</v>
      </c>
      <c r="J2024" s="209">
        <v>461</v>
      </c>
      <c r="K2024" s="209">
        <v>319122</v>
      </c>
      <c r="L2024" s="209">
        <v>210100</v>
      </c>
      <c r="M2024" s="209">
        <v>404</v>
      </c>
      <c r="N2024" s="209">
        <v>2000</v>
      </c>
      <c r="O2024" s="209">
        <v>4001</v>
      </c>
      <c r="P2024" s="376">
        <v>41704</v>
      </c>
      <c r="Q2024" s="248"/>
      <c r="R2024" s="248"/>
      <c r="S2024" s="248"/>
      <c r="T2024" s="251" t="s">
        <v>16014</v>
      </c>
      <c r="U2024" s="248" t="s">
        <v>16270</v>
      </c>
    </row>
    <row r="2025" spans="1:21" s="1" customFormat="1" ht="23.25" customHeight="1" x14ac:dyDescent="0.25">
      <c r="A2025" t="s">
        <v>7246</v>
      </c>
      <c r="B2025" t="str">
        <f t="shared" si="126"/>
        <v>32</v>
      </c>
      <c r="C2025" t="str">
        <f t="shared" si="127"/>
        <v>L04</v>
      </c>
      <c r="D2025" t="str">
        <f t="shared" si="128"/>
        <v>092</v>
      </c>
      <c r="E2025" s="161" t="s">
        <v>7247</v>
      </c>
      <c r="F2025" t="s">
        <v>17168</v>
      </c>
      <c r="G2025" t="s">
        <v>7248</v>
      </c>
      <c r="H2025" s="209">
        <v>32</v>
      </c>
      <c r="I2025" s="209" t="s">
        <v>1837</v>
      </c>
      <c r="J2025" s="209">
        <v>92</v>
      </c>
      <c r="K2025" s="209">
        <v>316122</v>
      </c>
      <c r="L2025" s="209">
        <v>210100</v>
      </c>
      <c r="M2025" s="209">
        <v>404</v>
      </c>
      <c r="N2025" s="209">
        <v>3020</v>
      </c>
      <c r="O2025" s="209">
        <v>4001</v>
      </c>
      <c r="P2025" s="376">
        <v>41705</v>
      </c>
      <c r="Q2025" s="248"/>
      <c r="R2025" s="248"/>
      <c r="S2025" s="248"/>
      <c r="T2025" s="248" t="s">
        <v>16014</v>
      </c>
      <c r="U2025" s="248" t="s">
        <v>16270</v>
      </c>
    </row>
    <row r="2026" spans="1:21" s="1" customFormat="1" ht="23.25" customHeight="1" x14ac:dyDescent="0.25">
      <c r="A2026" t="s">
        <v>1507</v>
      </c>
      <c r="B2026" t="str">
        <f t="shared" si="126"/>
        <v>31</v>
      </c>
      <c r="C2026" t="str">
        <f t="shared" si="127"/>
        <v>982</v>
      </c>
      <c r="D2026" t="str">
        <f t="shared" si="128"/>
        <v>000</v>
      </c>
      <c r="E2026" s="161" t="s">
        <v>1508</v>
      </c>
      <c r="F2026" t="s">
        <v>17081</v>
      </c>
      <c r="G2026" t="s">
        <v>1509</v>
      </c>
      <c r="H2026" s="209">
        <v>31</v>
      </c>
      <c r="I2026" s="209">
        <v>982</v>
      </c>
      <c r="J2026" s="209">
        <v>0</v>
      </c>
      <c r="K2026" s="209">
        <v>313131</v>
      </c>
      <c r="L2026" s="308" t="s">
        <v>15177</v>
      </c>
      <c r="M2026" s="209">
        <v>405</v>
      </c>
      <c r="N2026" s="209">
        <v>4105</v>
      </c>
      <c r="O2026" s="209">
        <v>4610</v>
      </c>
      <c r="P2026" s="308">
        <v>41707</v>
      </c>
      <c r="Q2026" s="248"/>
      <c r="R2026" s="248"/>
      <c r="S2026" s="248"/>
      <c r="T2026" s="248" t="s">
        <v>16014</v>
      </c>
      <c r="U2026" s="248" t="s">
        <v>16270</v>
      </c>
    </row>
    <row r="2027" spans="1:21" s="1" customFormat="1" ht="23.25" customHeight="1" x14ac:dyDescent="0.25">
      <c r="A2027" t="s">
        <v>2491</v>
      </c>
      <c r="B2027" t="str">
        <f t="shared" si="126"/>
        <v>32</v>
      </c>
      <c r="C2027" t="str">
        <f t="shared" si="127"/>
        <v>L00</v>
      </c>
      <c r="D2027" t="str">
        <f t="shared" si="128"/>
        <v>346</v>
      </c>
      <c r="E2027" s="161" t="s">
        <v>2492</v>
      </c>
      <c r="F2027" t="s">
        <v>1552</v>
      </c>
      <c r="G2027" t="s">
        <v>2493</v>
      </c>
      <c r="H2027" s="209">
        <v>32</v>
      </c>
      <c r="I2027" s="209" t="s">
        <v>2258</v>
      </c>
      <c r="J2027" s="209">
        <v>346</v>
      </c>
      <c r="K2027" s="209">
        <v>319122</v>
      </c>
      <c r="L2027" s="209">
        <v>210100</v>
      </c>
      <c r="M2027" s="209">
        <v>404</v>
      </c>
      <c r="N2027" s="209">
        <v>2000</v>
      </c>
      <c r="O2027" s="209">
        <v>4001</v>
      </c>
      <c r="P2027" s="376">
        <v>41708</v>
      </c>
      <c r="Q2027" s="248"/>
      <c r="R2027" s="248"/>
      <c r="S2027" s="248"/>
      <c r="T2027" s="251" t="s">
        <v>16014</v>
      </c>
      <c r="U2027" s="248" t="s">
        <v>16270</v>
      </c>
    </row>
    <row r="2028" spans="1:21" s="1" customFormat="1" ht="23.25" customHeight="1" x14ac:dyDescent="0.25">
      <c r="A2028" t="s">
        <v>1446</v>
      </c>
      <c r="B2028" t="str">
        <f t="shared" si="126"/>
        <v>31</v>
      </c>
      <c r="C2028" t="str">
        <f t="shared" si="127"/>
        <v>959</v>
      </c>
      <c r="D2028" t="str">
        <f t="shared" si="128"/>
        <v>000</v>
      </c>
      <c r="E2028" s="161" t="s">
        <v>16795</v>
      </c>
      <c r="F2028" t="s">
        <v>17081</v>
      </c>
      <c r="G2028" t="s">
        <v>1448</v>
      </c>
      <c r="H2028" s="209">
        <v>31</v>
      </c>
      <c r="I2028" s="209">
        <v>959</v>
      </c>
      <c r="J2028" s="209">
        <v>0</v>
      </c>
      <c r="K2028" s="209">
        <v>313131</v>
      </c>
      <c r="L2028" s="308" t="s">
        <v>15177</v>
      </c>
      <c r="M2028" s="209">
        <v>405</v>
      </c>
      <c r="N2028" s="209">
        <v>4123</v>
      </c>
      <c r="O2028" s="209">
        <v>4001</v>
      </c>
      <c r="P2028" s="308">
        <v>41709</v>
      </c>
      <c r="Q2028" s="248"/>
      <c r="R2028" s="248"/>
      <c r="S2028" s="248"/>
      <c r="T2028" s="248" t="s">
        <v>16014</v>
      </c>
      <c r="U2028" s="248" t="s">
        <v>16270</v>
      </c>
    </row>
    <row r="2029" spans="1:21" s="1" customFormat="1" ht="23.25" customHeight="1" x14ac:dyDescent="0.25">
      <c r="A2029" t="s">
        <v>1449</v>
      </c>
      <c r="B2029" t="str">
        <f t="shared" si="126"/>
        <v>31</v>
      </c>
      <c r="C2029" t="str">
        <f t="shared" si="127"/>
        <v>960</v>
      </c>
      <c r="D2029" t="str">
        <f t="shared" si="128"/>
        <v>000</v>
      </c>
      <c r="E2029" s="161" t="s">
        <v>1450</v>
      </c>
      <c r="F2029" t="s">
        <v>17081</v>
      </c>
      <c r="G2029" t="s">
        <v>1451</v>
      </c>
      <c r="H2029" s="209">
        <v>31</v>
      </c>
      <c r="I2029" s="209">
        <v>960</v>
      </c>
      <c r="J2029" s="209">
        <v>0</v>
      </c>
      <c r="K2029" s="209">
        <v>313131</v>
      </c>
      <c r="L2029" s="308" t="s">
        <v>15177</v>
      </c>
      <c r="M2029" s="209">
        <v>405</v>
      </c>
      <c r="N2029" s="209">
        <v>4123</v>
      </c>
      <c r="O2029" s="209">
        <v>4610</v>
      </c>
      <c r="P2029" s="308">
        <v>41710</v>
      </c>
      <c r="Q2029" s="248"/>
      <c r="R2029" s="248"/>
      <c r="S2029" s="248"/>
      <c r="T2029" s="248" t="s">
        <v>16014</v>
      </c>
      <c r="U2029" s="248" t="s">
        <v>16791</v>
      </c>
    </row>
    <row r="2030" spans="1:21" s="1" customFormat="1" ht="23.25" customHeight="1" x14ac:dyDescent="0.25">
      <c r="A2030" t="s">
        <v>1457</v>
      </c>
      <c r="B2030" t="str">
        <f t="shared" si="126"/>
        <v>31</v>
      </c>
      <c r="C2030" t="str">
        <f t="shared" si="127"/>
        <v>963</v>
      </c>
      <c r="D2030" t="str">
        <f t="shared" si="128"/>
        <v>000</v>
      </c>
      <c r="E2030" s="161" t="s">
        <v>1458</v>
      </c>
      <c r="F2030" t="s">
        <v>17081</v>
      </c>
      <c r="G2030" t="s">
        <v>1459</v>
      </c>
      <c r="H2030" s="209">
        <v>31</v>
      </c>
      <c r="I2030" s="209">
        <v>963</v>
      </c>
      <c r="J2030" s="209">
        <v>0</v>
      </c>
      <c r="K2030" s="209">
        <v>313131</v>
      </c>
      <c r="L2030" s="308" t="s">
        <v>15177</v>
      </c>
      <c r="M2030" s="209">
        <v>405</v>
      </c>
      <c r="N2030" s="209">
        <v>4101</v>
      </c>
      <c r="O2030" s="209">
        <v>4001</v>
      </c>
      <c r="P2030" s="308">
        <v>41711</v>
      </c>
      <c r="Q2030" s="248"/>
      <c r="R2030" s="248"/>
      <c r="S2030" s="248"/>
      <c r="T2030" s="248" t="s">
        <v>16014</v>
      </c>
      <c r="U2030" s="248" t="s">
        <v>16270</v>
      </c>
    </row>
    <row r="2031" spans="1:21" s="1" customFormat="1" ht="23.25" customHeight="1" x14ac:dyDescent="0.25">
      <c r="A2031" t="s">
        <v>1468</v>
      </c>
      <c r="B2031" t="str">
        <f t="shared" si="126"/>
        <v>31</v>
      </c>
      <c r="C2031" t="str">
        <f t="shared" si="127"/>
        <v>968</v>
      </c>
      <c r="D2031" t="str">
        <f t="shared" si="128"/>
        <v>000</v>
      </c>
      <c r="E2031" s="161" t="s">
        <v>1469</v>
      </c>
      <c r="F2031" t="s">
        <v>17081</v>
      </c>
      <c r="G2031" t="s">
        <v>1470</v>
      </c>
      <c r="H2031" s="209">
        <v>31</v>
      </c>
      <c r="I2031" s="209">
        <v>968</v>
      </c>
      <c r="J2031" s="209">
        <v>0</v>
      </c>
      <c r="K2031" s="209">
        <v>313131</v>
      </c>
      <c r="L2031" s="308" t="s">
        <v>15177</v>
      </c>
      <c r="M2031" s="209">
        <v>405</v>
      </c>
      <c r="N2031" s="209">
        <v>4101</v>
      </c>
      <c r="O2031" s="209">
        <v>4610</v>
      </c>
      <c r="P2031" s="308">
        <v>41712</v>
      </c>
      <c r="Q2031" s="248"/>
      <c r="R2031" s="248"/>
      <c r="S2031" s="248"/>
      <c r="T2031" s="248" t="s">
        <v>16014</v>
      </c>
      <c r="U2031" s="248" t="s">
        <v>16270</v>
      </c>
    </row>
    <row r="2032" spans="1:21" s="1" customFormat="1" ht="23.25" customHeight="1" x14ac:dyDescent="0.25">
      <c r="A2032" t="s">
        <v>1548</v>
      </c>
      <c r="B2032" t="str">
        <f t="shared" si="126"/>
        <v>31</v>
      </c>
      <c r="C2032" t="str">
        <f t="shared" si="127"/>
        <v>998</v>
      </c>
      <c r="D2032" t="str">
        <f t="shared" si="128"/>
        <v>000</v>
      </c>
      <c r="E2032" s="161" t="s">
        <v>1549</v>
      </c>
      <c r="F2032" t="s">
        <v>17081</v>
      </c>
      <c r="G2032" t="s">
        <v>1550</v>
      </c>
      <c r="H2032" s="209">
        <v>31</v>
      </c>
      <c r="I2032" s="209">
        <v>998</v>
      </c>
      <c r="J2032" s="209">
        <v>0</v>
      </c>
      <c r="K2032" s="209">
        <v>313131</v>
      </c>
      <c r="L2032" s="308" t="s">
        <v>15177</v>
      </c>
      <c r="M2032" s="209">
        <v>405</v>
      </c>
      <c r="N2032" s="209">
        <v>4102</v>
      </c>
      <c r="O2032" s="209">
        <v>4001</v>
      </c>
      <c r="P2032" s="308">
        <v>41713</v>
      </c>
      <c r="Q2032" s="248"/>
      <c r="R2032" s="248"/>
      <c r="S2032" s="248"/>
      <c r="T2032" s="248" t="s">
        <v>16014</v>
      </c>
      <c r="U2032" s="248" t="s">
        <v>16270</v>
      </c>
    </row>
    <row r="2033" spans="1:21" s="1" customFormat="1" ht="23.25" customHeight="1" x14ac:dyDescent="0.25">
      <c r="A2033" t="s">
        <v>1471</v>
      </c>
      <c r="B2033" t="str">
        <f t="shared" si="126"/>
        <v>31</v>
      </c>
      <c r="C2033" t="str">
        <f t="shared" si="127"/>
        <v>969</v>
      </c>
      <c r="D2033" t="str">
        <f t="shared" si="128"/>
        <v>000</v>
      </c>
      <c r="E2033" s="161" t="s">
        <v>1472</v>
      </c>
      <c r="F2033" t="s">
        <v>17081</v>
      </c>
      <c r="G2033" t="s">
        <v>1473</v>
      </c>
      <c r="H2033" s="209">
        <v>31</v>
      </c>
      <c r="I2033" s="209">
        <v>969</v>
      </c>
      <c r="J2033" s="209">
        <v>0</v>
      </c>
      <c r="K2033" s="209">
        <v>313131</v>
      </c>
      <c r="L2033" s="308" t="s">
        <v>15177</v>
      </c>
      <c r="M2033" s="209">
        <v>405</v>
      </c>
      <c r="N2033" s="209">
        <v>4103</v>
      </c>
      <c r="O2033" s="209">
        <v>4610</v>
      </c>
      <c r="P2033" s="308">
        <v>41714</v>
      </c>
      <c r="Q2033" s="248"/>
      <c r="R2033" s="248"/>
      <c r="S2033" s="248"/>
      <c r="T2033" s="248" t="s">
        <v>16014</v>
      </c>
      <c r="U2033" s="248" t="s">
        <v>16270</v>
      </c>
    </row>
    <row r="2034" spans="1:21" s="1" customFormat="1" ht="23.25" customHeight="1" x14ac:dyDescent="0.25">
      <c r="A2034" t="s">
        <v>1422</v>
      </c>
      <c r="B2034" t="str">
        <f t="shared" si="126"/>
        <v>31</v>
      </c>
      <c r="C2034" t="str">
        <f t="shared" si="127"/>
        <v>950</v>
      </c>
      <c r="D2034" t="str">
        <f t="shared" si="128"/>
        <v>000</v>
      </c>
      <c r="E2034" s="161" t="s">
        <v>1423</v>
      </c>
      <c r="F2034" t="s">
        <v>17081</v>
      </c>
      <c r="G2034" t="s">
        <v>1424</v>
      </c>
      <c r="H2034" s="209">
        <v>31</v>
      </c>
      <c r="I2034" s="209">
        <v>950</v>
      </c>
      <c r="J2034" s="209">
        <v>0</v>
      </c>
      <c r="K2034" s="209">
        <v>313131</v>
      </c>
      <c r="L2034" s="308" t="s">
        <v>15177</v>
      </c>
      <c r="M2034" s="209">
        <v>405</v>
      </c>
      <c r="N2034" s="209">
        <v>4103</v>
      </c>
      <c r="O2034" s="209">
        <v>4001</v>
      </c>
      <c r="P2034" s="308">
        <v>41715</v>
      </c>
      <c r="Q2034" s="248"/>
      <c r="R2034" s="248"/>
      <c r="S2034" s="248"/>
      <c r="T2034" s="248" t="s">
        <v>16014</v>
      </c>
      <c r="U2034" s="248" t="s">
        <v>16270</v>
      </c>
    </row>
    <row r="2035" spans="1:21" s="1" customFormat="1" ht="23.25" customHeight="1" x14ac:dyDescent="0.25">
      <c r="A2035" t="s">
        <v>1539</v>
      </c>
      <c r="B2035" t="str">
        <f t="shared" si="126"/>
        <v>31</v>
      </c>
      <c r="C2035" t="str">
        <f t="shared" si="127"/>
        <v>993</v>
      </c>
      <c r="D2035" t="str">
        <f t="shared" si="128"/>
        <v>000</v>
      </c>
      <c r="E2035" s="161" t="s">
        <v>1540</v>
      </c>
      <c r="F2035" t="s">
        <v>17081</v>
      </c>
      <c r="G2035" t="s">
        <v>1541</v>
      </c>
      <c r="H2035" s="209">
        <v>31</v>
      </c>
      <c r="I2035" s="209">
        <v>993</v>
      </c>
      <c r="J2035" s="209">
        <v>0</v>
      </c>
      <c r="K2035" s="209">
        <v>313131</v>
      </c>
      <c r="L2035" s="308" t="s">
        <v>15177</v>
      </c>
      <c r="M2035" s="209">
        <v>405</v>
      </c>
      <c r="N2035" s="209">
        <v>4104</v>
      </c>
      <c r="O2035" s="209">
        <v>4001</v>
      </c>
      <c r="P2035" s="308">
        <v>41716</v>
      </c>
      <c r="Q2035" s="248"/>
      <c r="R2035" s="248"/>
      <c r="S2035" s="248"/>
      <c r="T2035" s="248" t="s">
        <v>16014</v>
      </c>
      <c r="U2035" s="248" t="s">
        <v>16270</v>
      </c>
    </row>
    <row r="2036" spans="1:21" s="1" customFormat="1" ht="23.25" customHeight="1" x14ac:dyDescent="0.25">
      <c r="A2036" t="s">
        <v>1504</v>
      </c>
      <c r="B2036" t="str">
        <f t="shared" si="126"/>
        <v>31</v>
      </c>
      <c r="C2036" t="str">
        <f t="shared" si="127"/>
        <v>981</v>
      </c>
      <c r="D2036" t="str">
        <f t="shared" si="128"/>
        <v>000</v>
      </c>
      <c r="E2036" s="161" t="s">
        <v>1505</v>
      </c>
      <c r="F2036" t="s">
        <v>17081</v>
      </c>
      <c r="G2036" t="s">
        <v>1506</v>
      </c>
      <c r="H2036" s="209">
        <v>31</v>
      </c>
      <c r="I2036" s="209">
        <v>981</v>
      </c>
      <c r="J2036" s="209">
        <v>0</v>
      </c>
      <c r="K2036" s="209">
        <v>313131</v>
      </c>
      <c r="L2036" s="308" t="s">
        <v>15177</v>
      </c>
      <c r="M2036" s="209">
        <v>405</v>
      </c>
      <c r="N2036" s="209">
        <v>4105</v>
      </c>
      <c r="O2036" s="209">
        <v>4001</v>
      </c>
      <c r="P2036" s="308">
        <v>41717</v>
      </c>
      <c r="Q2036" s="248"/>
      <c r="R2036" s="248"/>
      <c r="S2036" s="248"/>
      <c r="T2036" s="248" t="s">
        <v>16014</v>
      </c>
      <c r="U2036" s="248" t="s">
        <v>16270</v>
      </c>
    </row>
    <row r="2037" spans="1:21" s="1" customFormat="1" ht="23.25" customHeight="1" x14ac:dyDescent="0.25">
      <c r="A2037" t="s">
        <v>1474</v>
      </c>
      <c r="B2037" t="str">
        <f t="shared" si="126"/>
        <v>31</v>
      </c>
      <c r="C2037" t="str">
        <f t="shared" si="127"/>
        <v>970</v>
      </c>
      <c r="D2037" t="str">
        <f t="shared" si="128"/>
        <v>000</v>
      </c>
      <c r="E2037" s="161" t="s">
        <v>1475</v>
      </c>
      <c r="F2037" t="s">
        <v>17081</v>
      </c>
      <c r="G2037" t="s">
        <v>1476</v>
      </c>
      <c r="H2037" s="209">
        <v>31</v>
      </c>
      <c r="I2037" s="209">
        <v>970</v>
      </c>
      <c r="J2037" s="209">
        <v>0</v>
      </c>
      <c r="K2037" s="209">
        <v>313131</v>
      </c>
      <c r="L2037" s="308" t="s">
        <v>15177</v>
      </c>
      <c r="M2037" s="209">
        <v>405</v>
      </c>
      <c r="N2037" s="209">
        <v>4106</v>
      </c>
      <c r="O2037" s="209">
        <v>4001</v>
      </c>
      <c r="P2037" s="308">
        <v>41718</v>
      </c>
      <c r="Q2037" s="248"/>
      <c r="R2037" s="248"/>
      <c r="S2037" s="248"/>
      <c r="T2037" s="248" t="s">
        <v>16014</v>
      </c>
      <c r="U2037" s="248" t="s">
        <v>16270</v>
      </c>
    </row>
    <row r="2038" spans="1:21" s="1" customFormat="1" ht="23.25" customHeight="1" x14ac:dyDescent="0.25">
      <c r="A2038" t="s">
        <v>15267</v>
      </c>
      <c r="B2038" s="8">
        <v>31</v>
      </c>
      <c r="C2038" s="8">
        <v>997</v>
      </c>
      <c r="D2038" t="str">
        <f t="shared" si="128"/>
        <v>000</v>
      </c>
      <c r="E2038" s="161" t="s">
        <v>15268</v>
      </c>
      <c r="F2038" t="s">
        <v>17081</v>
      </c>
      <c r="G2038" s="161" t="s">
        <v>15268</v>
      </c>
      <c r="H2038" s="209">
        <v>31</v>
      </c>
      <c r="I2038" s="209">
        <v>997</v>
      </c>
      <c r="J2038" s="209">
        <v>0</v>
      </c>
      <c r="K2038" s="209">
        <v>313131</v>
      </c>
      <c r="L2038" s="308" t="s">
        <v>15177</v>
      </c>
      <c r="M2038" s="209">
        <v>405</v>
      </c>
      <c r="N2038" s="209">
        <v>4107</v>
      </c>
      <c r="O2038" s="209">
        <v>4700</v>
      </c>
      <c r="P2038" s="308">
        <v>41719</v>
      </c>
      <c r="Q2038" s="248"/>
      <c r="R2038" s="248"/>
      <c r="S2038" s="248"/>
      <c r="T2038" s="248" t="s">
        <v>16014</v>
      </c>
      <c r="U2038" s="248" t="s">
        <v>16270</v>
      </c>
    </row>
    <row r="2039" spans="1:21" s="1" customFormat="1" ht="23.25" customHeight="1" x14ac:dyDescent="0.25">
      <c r="A2039" t="s">
        <v>1489</v>
      </c>
      <c r="B2039" t="str">
        <f>LEFT(A2039,2)</f>
        <v>31</v>
      </c>
      <c r="C2039" t="str">
        <f>MID(A2039,4,3)</f>
        <v>976</v>
      </c>
      <c r="D2039" t="str">
        <f t="shared" si="128"/>
        <v>000</v>
      </c>
      <c r="E2039" s="161" t="s">
        <v>1490</v>
      </c>
      <c r="F2039" t="s">
        <v>17081</v>
      </c>
      <c r="G2039" t="s">
        <v>1491</v>
      </c>
      <c r="H2039" s="209">
        <v>31</v>
      </c>
      <c r="I2039" s="209">
        <v>976</v>
      </c>
      <c r="J2039" s="209">
        <v>0</v>
      </c>
      <c r="K2039" s="209">
        <v>313131</v>
      </c>
      <c r="L2039" s="308" t="s">
        <v>15177</v>
      </c>
      <c r="M2039" s="209">
        <v>405</v>
      </c>
      <c r="N2039" s="209">
        <v>4107</v>
      </c>
      <c r="O2039" s="209">
        <v>4610</v>
      </c>
      <c r="P2039" s="308">
        <v>41720</v>
      </c>
      <c r="Q2039" s="248"/>
      <c r="R2039" s="248"/>
      <c r="S2039" s="248"/>
      <c r="T2039" s="248" t="s">
        <v>16014</v>
      </c>
      <c r="U2039" s="248" t="s">
        <v>16270</v>
      </c>
    </row>
    <row r="2040" spans="1:21" s="1" customFormat="1" ht="23.25" customHeight="1" x14ac:dyDescent="0.25">
      <c r="A2040" t="s">
        <v>1492</v>
      </c>
      <c r="B2040" t="str">
        <f>LEFT(A2040,2)</f>
        <v>31</v>
      </c>
      <c r="C2040" t="str">
        <f>MID(A2040,4,3)</f>
        <v>977</v>
      </c>
      <c r="D2040" t="str">
        <f t="shared" si="128"/>
        <v>000</v>
      </c>
      <c r="E2040" s="161" t="s">
        <v>1493</v>
      </c>
      <c r="F2040" t="s">
        <v>17081</v>
      </c>
      <c r="G2040" t="s">
        <v>1494</v>
      </c>
      <c r="H2040" s="209">
        <v>31</v>
      </c>
      <c r="I2040" s="209">
        <v>977</v>
      </c>
      <c r="J2040" s="209">
        <v>0</v>
      </c>
      <c r="K2040" s="209">
        <v>313131</v>
      </c>
      <c r="L2040" s="308" t="s">
        <v>15177</v>
      </c>
      <c r="M2040" s="209">
        <v>405</v>
      </c>
      <c r="N2040" s="209">
        <v>4107</v>
      </c>
      <c r="O2040" s="209">
        <v>4001</v>
      </c>
      <c r="P2040" s="308">
        <v>41721</v>
      </c>
      <c r="Q2040" s="248"/>
      <c r="R2040" s="248"/>
      <c r="S2040" s="248"/>
      <c r="T2040" s="248" t="s">
        <v>16014</v>
      </c>
      <c r="U2040" s="248" t="s">
        <v>16270</v>
      </c>
    </row>
    <row r="2041" spans="1:21" s="248" customFormat="1" ht="23.25" customHeight="1" x14ac:dyDescent="0.25">
      <c r="A2041" t="s">
        <v>15265</v>
      </c>
      <c r="B2041" s="8">
        <v>31</v>
      </c>
      <c r="C2041" s="8">
        <v>996</v>
      </c>
      <c r="D2041" t="str">
        <f t="shared" si="128"/>
        <v>000</v>
      </c>
      <c r="E2041" s="161" t="s">
        <v>15266</v>
      </c>
      <c r="F2041" t="s">
        <v>17081</v>
      </c>
      <c r="G2041" s="161" t="s">
        <v>15266</v>
      </c>
      <c r="H2041" s="209">
        <v>31</v>
      </c>
      <c r="I2041" s="209">
        <v>996</v>
      </c>
      <c r="J2041" s="209">
        <v>0</v>
      </c>
      <c r="K2041" s="209">
        <v>313131</v>
      </c>
      <c r="L2041" s="308" t="s">
        <v>15177</v>
      </c>
      <c r="M2041" s="209">
        <v>405</v>
      </c>
      <c r="N2041" s="209">
        <v>4107</v>
      </c>
      <c r="O2041" s="209">
        <v>4630</v>
      </c>
      <c r="P2041" s="308">
        <v>41722</v>
      </c>
      <c r="T2041" s="248" t="s">
        <v>16014</v>
      </c>
      <c r="U2041" s="248" t="s">
        <v>16270</v>
      </c>
    </row>
    <row r="2042" spans="1:21" s="248" customFormat="1" ht="23.25" customHeight="1" x14ac:dyDescent="0.25">
      <c r="A2042" t="s">
        <v>1428</v>
      </c>
      <c r="B2042" t="str">
        <f t="shared" ref="B2042:B2067" si="129">LEFT(A2042,2)</f>
        <v>31</v>
      </c>
      <c r="C2042" t="str">
        <f t="shared" ref="C2042:C2073" si="130">MID(A2042,4,3)</f>
        <v>952</v>
      </c>
      <c r="D2042" t="str">
        <f t="shared" si="128"/>
        <v>000</v>
      </c>
      <c r="E2042" s="161" t="s">
        <v>1429</v>
      </c>
      <c r="F2042" t="s">
        <v>17081</v>
      </c>
      <c r="G2042" t="s">
        <v>1430</v>
      </c>
      <c r="H2042" s="209">
        <v>31</v>
      </c>
      <c r="I2042" s="209">
        <v>952</v>
      </c>
      <c r="J2042" s="209">
        <v>0</v>
      </c>
      <c r="K2042" s="209">
        <v>313131</v>
      </c>
      <c r="L2042" s="308" t="s">
        <v>15177</v>
      </c>
      <c r="M2042" s="209">
        <v>405</v>
      </c>
      <c r="N2042" s="209">
        <v>4108</v>
      </c>
      <c r="O2042" s="209">
        <v>4002</v>
      </c>
      <c r="P2042" s="308">
        <v>41723</v>
      </c>
      <c r="T2042" s="248" t="s">
        <v>16014</v>
      </c>
      <c r="U2042" s="248" t="s">
        <v>16270</v>
      </c>
    </row>
    <row r="2043" spans="1:21" s="248" customFormat="1" ht="23.25" customHeight="1" x14ac:dyDescent="0.25">
      <c r="A2043" t="s">
        <v>1425</v>
      </c>
      <c r="B2043" t="str">
        <f t="shared" si="129"/>
        <v>31</v>
      </c>
      <c r="C2043" t="str">
        <f t="shared" si="130"/>
        <v>951</v>
      </c>
      <c r="D2043" t="str">
        <f t="shared" si="128"/>
        <v>000</v>
      </c>
      <c r="E2043" s="161" t="s">
        <v>1426</v>
      </c>
      <c r="F2043" t="s">
        <v>17081</v>
      </c>
      <c r="G2043" t="s">
        <v>1427</v>
      </c>
      <c r="H2043" s="209">
        <v>31</v>
      </c>
      <c r="I2043" s="209">
        <v>951</v>
      </c>
      <c r="J2043" s="209">
        <v>0</v>
      </c>
      <c r="K2043" s="209">
        <v>313131</v>
      </c>
      <c r="L2043" s="308" t="s">
        <v>15177</v>
      </c>
      <c r="M2043" s="209">
        <v>405</v>
      </c>
      <c r="N2043" s="209">
        <v>4108</v>
      </c>
      <c r="O2043" s="209">
        <v>4001</v>
      </c>
      <c r="P2043" s="308">
        <v>41724</v>
      </c>
      <c r="T2043" s="248" t="s">
        <v>16014</v>
      </c>
      <c r="U2043" s="248" t="s">
        <v>16270</v>
      </c>
    </row>
    <row r="2044" spans="1:21" s="248" customFormat="1" ht="23.25" customHeight="1" x14ac:dyDescent="0.25">
      <c r="A2044" t="s">
        <v>1522</v>
      </c>
      <c r="B2044" t="str">
        <f t="shared" si="129"/>
        <v>31</v>
      </c>
      <c r="C2044" t="str">
        <f t="shared" si="130"/>
        <v>987</v>
      </c>
      <c r="D2044" t="str">
        <f t="shared" si="128"/>
        <v>000</v>
      </c>
      <c r="E2044" s="161" t="s">
        <v>1523</v>
      </c>
      <c r="F2044" t="s">
        <v>17081</v>
      </c>
      <c r="G2044" t="s">
        <v>1524</v>
      </c>
      <c r="H2044" s="209">
        <v>31</v>
      </c>
      <c r="I2044" s="209">
        <v>987</v>
      </c>
      <c r="J2044" s="209">
        <v>0</v>
      </c>
      <c r="K2044" s="209">
        <v>313131</v>
      </c>
      <c r="L2044" s="308" t="s">
        <v>15177</v>
      </c>
      <c r="M2044" s="209">
        <v>405</v>
      </c>
      <c r="N2044" s="209">
        <v>4109</v>
      </c>
      <c r="O2044" s="209">
        <v>4001</v>
      </c>
      <c r="P2044" s="308">
        <v>41725</v>
      </c>
      <c r="T2044" s="248" t="s">
        <v>16014</v>
      </c>
      <c r="U2044" s="248" t="s">
        <v>16270</v>
      </c>
    </row>
    <row r="2045" spans="1:21" s="1" customFormat="1" ht="23.25" customHeight="1" x14ac:dyDescent="0.25">
      <c r="A2045" t="s">
        <v>1516</v>
      </c>
      <c r="B2045" t="str">
        <f t="shared" si="129"/>
        <v>31</v>
      </c>
      <c r="C2045" t="str">
        <f t="shared" si="130"/>
        <v>985</v>
      </c>
      <c r="D2045" t="str">
        <f t="shared" ref="D2045:D2108" si="131">RIGHT(A2045,3)</f>
        <v>000</v>
      </c>
      <c r="E2045" s="161" t="s">
        <v>1517</v>
      </c>
      <c r="F2045" t="s">
        <v>17081</v>
      </c>
      <c r="G2045" t="s">
        <v>1518</v>
      </c>
      <c r="H2045" s="209">
        <v>31</v>
      </c>
      <c r="I2045" s="209">
        <v>985</v>
      </c>
      <c r="J2045" s="209">
        <v>0</v>
      </c>
      <c r="K2045" s="209">
        <v>313131</v>
      </c>
      <c r="L2045" s="308" t="s">
        <v>15177</v>
      </c>
      <c r="M2045" s="209">
        <v>405</v>
      </c>
      <c r="N2045" s="209">
        <v>4110</v>
      </c>
      <c r="O2045" s="209">
        <v>4001</v>
      </c>
      <c r="P2045" s="308">
        <v>41726</v>
      </c>
      <c r="Q2045" s="248"/>
      <c r="R2045" s="248"/>
      <c r="S2045" s="248"/>
      <c r="T2045" s="248" t="s">
        <v>16014</v>
      </c>
      <c r="U2045" s="248" t="s">
        <v>16270</v>
      </c>
    </row>
    <row r="2046" spans="1:21" s="1" customFormat="1" ht="23.25" customHeight="1" x14ac:dyDescent="0.25">
      <c r="A2046" t="s">
        <v>1419</v>
      </c>
      <c r="B2046" t="str">
        <f t="shared" si="129"/>
        <v>31</v>
      </c>
      <c r="C2046" t="str">
        <f t="shared" si="130"/>
        <v>949</v>
      </c>
      <c r="D2046" t="str">
        <f t="shared" si="131"/>
        <v>000</v>
      </c>
      <c r="E2046" s="161" t="s">
        <v>1420</v>
      </c>
      <c r="F2046" t="s">
        <v>17081</v>
      </c>
      <c r="G2046" t="s">
        <v>1421</v>
      </c>
      <c r="H2046" s="209">
        <v>31</v>
      </c>
      <c r="I2046" s="209">
        <v>949</v>
      </c>
      <c r="J2046" s="209">
        <v>0</v>
      </c>
      <c r="K2046" s="209">
        <v>313131</v>
      </c>
      <c r="L2046" s="308" t="s">
        <v>15177</v>
      </c>
      <c r="M2046" s="209">
        <v>405</v>
      </c>
      <c r="N2046" s="209">
        <v>4110</v>
      </c>
      <c r="O2046" s="209">
        <v>4610</v>
      </c>
      <c r="P2046" s="308">
        <v>41727</v>
      </c>
      <c r="Q2046" s="248"/>
      <c r="R2046" s="248"/>
      <c r="S2046" s="248"/>
      <c r="T2046" s="248" t="s">
        <v>16014</v>
      </c>
      <c r="U2046" s="248" t="s">
        <v>16270</v>
      </c>
    </row>
    <row r="2047" spans="1:21" s="1" customFormat="1" ht="23.25" customHeight="1" x14ac:dyDescent="0.25">
      <c r="A2047" t="s">
        <v>1495</v>
      </c>
      <c r="B2047" t="str">
        <f t="shared" si="129"/>
        <v>31</v>
      </c>
      <c r="C2047" t="str">
        <f t="shared" si="130"/>
        <v>978</v>
      </c>
      <c r="D2047" t="str">
        <f t="shared" si="131"/>
        <v>000</v>
      </c>
      <c r="E2047" s="161" t="s">
        <v>1496</v>
      </c>
      <c r="F2047" t="s">
        <v>17081</v>
      </c>
      <c r="G2047" t="s">
        <v>1497</v>
      </c>
      <c r="H2047" s="209">
        <v>31</v>
      </c>
      <c r="I2047" s="209">
        <v>978</v>
      </c>
      <c r="J2047" s="209">
        <v>0</v>
      </c>
      <c r="K2047" s="209">
        <v>313131</v>
      </c>
      <c r="L2047" s="308" t="s">
        <v>15177</v>
      </c>
      <c r="M2047" s="209">
        <v>405</v>
      </c>
      <c r="N2047" s="209">
        <v>4111</v>
      </c>
      <c r="O2047" s="209">
        <v>4610</v>
      </c>
      <c r="P2047" s="308">
        <v>41728</v>
      </c>
      <c r="Q2047" s="248"/>
      <c r="R2047" s="248"/>
      <c r="S2047" s="248"/>
      <c r="T2047" s="248" t="s">
        <v>16014</v>
      </c>
      <c r="U2047" s="248" t="s">
        <v>16270</v>
      </c>
    </row>
    <row r="2048" spans="1:21" s="1" customFormat="1" ht="23.25" customHeight="1" x14ac:dyDescent="0.25">
      <c r="A2048" t="s">
        <v>1462</v>
      </c>
      <c r="B2048" t="str">
        <f t="shared" si="129"/>
        <v>31</v>
      </c>
      <c r="C2048" t="str">
        <f t="shared" si="130"/>
        <v>965</v>
      </c>
      <c r="D2048" t="str">
        <f t="shared" si="131"/>
        <v>000</v>
      </c>
      <c r="E2048" s="161" t="s">
        <v>1463</v>
      </c>
      <c r="F2048" t="s">
        <v>17081</v>
      </c>
      <c r="G2048" t="s">
        <v>1464</v>
      </c>
      <c r="H2048" s="209">
        <v>31</v>
      </c>
      <c r="I2048" s="209">
        <v>965</v>
      </c>
      <c r="J2048" s="209">
        <v>0</v>
      </c>
      <c r="K2048" s="209">
        <v>313131</v>
      </c>
      <c r="L2048" s="308" t="s">
        <v>15177</v>
      </c>
      <c r="M2048" s="209">
        <v>405</v>
      </c>
      <c r="N2048" s="209">
        <v>4111</v>
      </c>
      <c r="O2048" s="209">
        <v>4001</v>
      </c>
      <c r="P2048" s="308">
        <v>41729</v>
      </c>
      <c r="Q2048" s="248"/>
      <c r="R2048" s="248"/>
      <c r="S2048" s="248"/>
      <c r="T2048" s="248" t="s">
        <v>16014</v>
      </c>
      <c r="U2048" s="248" t="s">
        <v>16270</v>
      </c>
    </row>
    <row r="2049" spans="1:21" s="1" customFormat="1" ht="23.25" customHeight="1" x14ac:dyDescent="0.25">
      <c r="A2049" t="s">
        <v>1443</v>
      </c>
      <c r="B2049" t="str">
        <f t="shared" si="129"/>
        <v>31</v>
      </c>
      <c r="C2049" t="str">
        <f t="shared" si="130"/>
        <v>957</v>
      </c>
      <c r="D2049" t="str">
        <f t="shared" si="131"/>
        <v>000</v>
      </c>
      <c r="E2049" s="161" t="s">
        <v>1444</v>
      </c>
      <c r="F2049" t="s">
        <v>17081</v>
      </c>
      <c r="G2049" t="s">
        <v>1445</v>
      </c>
      <c r="H2049" s="209">
        <v>31</v>
      </c>
      <c r="I2049" s="209">
        <v>957</v>
      </c>
      <c r="J2049" s="209">
        <v>0</v>
      </c>
      <c r="K2049" s="209">
        <v>313131</v>
      </c>
      <c r="L2049" s="308" t="s">
        <v>15177</v>
      </c>
      <c r="M2049" s="209">
        <v>405</v>
      </c>
      <c r="N2049" s="209">
        <v>4112</v>
      </c>
      <c r="O2049" s="209">
        <v>4610</v>
      </c>
      <c r="P2049" s="308">
        <v>41730</v>
      </c>
      <c r="Q2049" s="248"/>
      <c r="R2049" s="248"/>
      <c r="S2049" s="248"/>
      <c r="T2049" s="248" t="s">
        <v>16014</v>
      </c>
      <c r="U2049" s="248" t="s">
        <v>16270</v>
      </c>
    </row>
    <row r="2050" spans="1:21" s="1" customFormat="1" ht="23.25" customHeight="1" x14ac:dyDescent="0.25">
      <c r="A2050" t="s">
        <v>1460</v>
      </c>
      <c r="B2050" t="str">
        <f t="shared" si="129"/>
        <v>31</v>
      </c>
      <c r="C2050" t="str">
        <f t="shared" si="130"/>
        <v>964</v>
      </c>
      <c r="D2050" t="str">
        <f t="shared" si="131"/>
        <v>000</v>
      </c>
      <c r="E2050" s="161" t="s">
        <v>1461</v>
      </c>
      <c r="F2050" t="s">
        <v>17081</v>
      </c>
      <c r="G2050" t="s">
        <v>1461</v>
      </c>
      <c r="H2050" s="209">
        <v>31</v>
      </c>
      <c r="I2050" s="209">
        <v>964</v>
      </c>
      <c r="J2050" s="209">
        <v>0</v>
      </c>
      <c r="K2050" s="209">
        <v>313131</v>
      </c>
      <c r="L2050" s="308" t="s">
        <v>15177</v>
      </c>
      <c r="M2050" s="209">
        <v>405</v>
      </c>
      <c r="N2050" s="209">
        <v>4112</v>
      </c>
      <c r="O2050" s="209">
        <v>4001</v>
      </c>
      <c r="P2050" s="308">
        <v>41731</v>
      </c>
      <c r="Q2050" s="248"/>
      <c r="R2050" s="248"/>
      <c r="S2050" s="248"/>
      <c r="T2050" s="248" t="s">
        <v>16014</v>
      </c>
      <c r="U2050" s="248" t="s">
        <v>16270</v>
      </c>
    </row>
    <row r="2051" spans="1:21" s="1" customFormat="1" ht="23.25" customHeight="1" x14ac:dyDescent="0.25">
      <c r="A2051" t="s">
        <v>1545</v>
      </c>
      <c r="B2051" t="str">
        <f t="shared" si="129"/>
        <v>31</v>
      </c>
      <c r="C2051" t="str">
        <f t="shared" si="130"/>
        <v>995</v>
      </c>
      <c r="D2051" t="str">
        <f t="shared" si="131"/>
        <v>000</v>
      </c>
      <c r="E2051" s="161" t="s">
        <v>1546</v>
      </c>
      <c r="F2051" t="s">
        <v>17081</v>
      </c>
      <c r="G2051" t="s">
        <v>1547</v>
      </c>
      <c r="H2051" s="209">
        <v>31</v>
      </c>
      <c r="I2051" s="209">
        <v>995</v>
      </c>
      <c r="J2051" s="209">
        <v>0</v>
      </c>
      <c r="K2051" s="209">
        <v>313131</v>
      </c>
      <c r="L2051" s="308" t="s">
        <v>15177</v>
      </c>
      <c r="M2051" s="209">
        <v>405</v>
      </c>
      <c r="N2051" s="209">
        <v>4113</v>
      </c>
      <c r="O2051" s="209">
        <v>4001</v>
      </c>
      <c r="P2051" s="308">
        <v>41732</v>
      </c>
      <c r="Q2051" s="248"/>
      <c r="R2051" s="248"/>
      <c r="S2051" s="248"/>
      <c r="T2051" s="248" t="s">
        <v>16014</v>
      </c>
      <c r="U2051" s="248" t="s">
        <v>16270</v>
      </c>
    </row>
    <row r="2052" spans="1:21" s="1" customFormat="1" ht="23.25" customHeight="1" x14ac:dyDescent="0.25">
      <c r="A2052" t="s">
        <v>1483</v>
      </c>
      <c r="B2052" t="str">
        <f t="shared" si="129"/>
        <v>31</v>
      </c>
      <c r="C2052" t="str">
        <f t="shared" si="130"/>
        <v>974</v>
      </c>
      <c r="D2052" t="str">
        <f t="shared" si="131"/>
        <v>000</v>
      </c>
      <c r="E2052" s="161" t="s">
        <v>1484</v>
      </c>
      <c r="F2052" t="s">
        <v>17081</v>
      </c>
      <c r="G2052" t="s">
        <v>1485</v>
      </c>
      <c r="H2052" s="209">
        <v>31</v>
      </c>
      <c r="I2052" s="209">
        <v>974</v>
      </c>
      <c r="J2052" s="209">
        <v>0</v>
      </c>
      <c r="K2052" s="209">
        <v>313131</v>
      </c>
      <c r="L2052" s="308" t="s">
        <v>15177</v>
      </c>
      <c r="M2052" s="209">
        <v>405</v>
      </c>
      <c r="N2052" s="209">
        <v>4114</v>
      </c>
      <c r="O2052" s="209">
        <v>4001</v>
      </c>
      <c r="P2052" s="308">
        <v>41733</v>
      </c>
      <c r="Q2052" s="248"/>
      <c r="R2052" s="248"/>
      <c r="S2052" s="248"/>
      <c r="T2052" s="248" t="s">
        <v>16014</v>
      </c>
      <c r="U2052" s="248" t="s">
        <v>16270</v>
      </c>
    </row>
    <row r="2053" spans="1:21" s="1" customFormat="1" ht="23.25" customHeight="1" x14ac:dyDescent="0.25">
      <c r="A2053" t="s">
        <v>1486</v>
      </c>
      <c r="B2053" t="str">
        <f t="shared" si="129"/>
        <v>31</v>
      </c>
      <c r="C2053" t="str">
        <f t="shared" si="130"/>
        <v>975</v>
      </c>
      <c r="D2053" t="str">
        <f t="shared" si="131"/>
        <v>000</v>
      </c>
      <c r="E2053" s="161" t="s">
        <v>1487</v>
      </c>
      <c r="F2053" t="s">
        <v>17081</v>
      </c>
      <c r="G2053" t="s">
        <v>1488</v>
      </c>
      <c r="H2053" s="209">
        <v>31</v>
      </c>
      <c r="I2053" s="209">
        <v>975</v>
      </c>
      <c r="J2053" s="209">
        <v>0</v>
      </c>
      <c r="K2053" s="209">
        <v>313131</v>
      </c>
      <c r="L2053" s="308" t="s">
        <v>15177</v>
      </c>
      <c r="M2053" s="209">
        <v>405</v>
      </c>
      <c r="N2053" s="209">
        <v>4114</v>
      </c>
      <c r="O2053" s="209">
        <v>4610</v>
      </c>
      <c r="P2053" s="308">
        <v>41734</v>
      </c>
      <c r="Q2053" s="248"/>
      <c r="R2053" s="248"/>
      <c r="S2053" s="248"/>
      <c r="T2053" s="248" t="s">
        <v>16014</v>
      </c>
      <c r="U2053" s="248" t="s">
        <v>16270</v>
      </c>
    </row>
    <row r="2054" spans="1:21" s="1" customFormat="1" ht="23.25" customHeight="1" x14ac:dyDescent="0.25">
      <c r="A2054" t="s">
        <v>1480</v>
      </c>
      <c r="B2054" t="str">
        <f t="shared" si="129"/>
        <v>31</v>
      </c>
      <c r="C2054" t="str">
        <f t="shared" si="130"/>
        <v>973</v>
      </c>
      <c r="D2054" t="str">
        <f t="shared" si="131"/>
        <v>000</v>
      </c>
      <c r="E2054" s="161" t="s">
        <v>1481</v>
      </c>
      <c r="F2054" t="s">
        <v>17081</v>
      </c>
      <c r="G2054" t="s">
        <v>1482</v>
      </c>
      <c r="H2054" s="209">
        <v>31</v>
      </c>
      <c r="I2054" s="209">
        <v>973</v>
      </c>
      <c r="J2054" s="209">
        <v>0</v>
      </c>
      <c r="K2054" s="209">
        <v>313131</v>
      </c>
      <c r="L2054" s="308" t="s">
        <v>15177</v>
      </c>
      <c r="M2054" s="209">
        <v>405</v>
      </c>
      <c r="N2054" s="209">
        <v>4114</v>
      </c>
      <c r="O2054" s="209">
        <v>4002</v>
      </c>
      <c r="P2054" s="308">
        <v>41735</v>
      </c>
      <c r="Q2054" s="248"/>
      <c r="R2054" s="248"/>
      <c r="S2054" s="248"/>
      <c r="T2054" s="248" t="s">
        <v>16014</v>
      </c>
      <c r="U2054" s="248" t="s">
        <v>16270</v>
      </c>
    </row>
    <row r="2055" spans="1:21" s="1" customFormat="1" ht="23.25" customHeight="1" x14ac:dyDescent="0.25">
      <c r="A2055" t="s">
        <v>1542</v>
      </c>
      <c r="B2055" t="str">
        <f t="shared" si="129"/>
        <v>31</v>
      </c>
      <c r="C2055" t="str">
        <f t="shared" si="130"/>
        <v>994</v>
      </c>
      <c r="D2055" t="str">
        <f t="shared" si="131"/>
        <v>000</v>
      </c>
      <c r="E2055" s="161" t="s">
        <v>1543</v>
      </c>
      <c r="F2055" t="s">
        <v>17081</v>
      </c>
      <c r="G2055" t="s">
        <v>1544</v>
      </c>
      <c r="H2055" s="209">
        <v>31</v>
      </c>
      <c r="I2055" s="209">
        <v>994</v>
      </c>
      <c r="J2055" s="209">
        <v>0</v>
      </c>
      <c r="K2055" s="209">
        <v>313131</v>
      </c>
      <c r="L2055" s="308" t="s">
        <v>15177</v>
      </c>
      <c r="M2055" s="209">
        <v>405</v>
      </c>
      <c r="N2055" s="209">
        <v>4115</v>
      </c>
      <c r="O2055" s="209">
        <v>4001</v>
      </c>
      <c r="P2055" s="308">
        <v>41736</v>
      </c>
      <c r="Q2055" s="248"/>
      <c r="R2055" s="248"/>
      <c r="S2055" s="248"/>
      <c r="T2055" s="248" t="s">
        <v>16014</v>
      </c>
      <c r="U2055" s="248" t="s">
        <v>16270</v>
      </c>
    </row>
    <row r="2056" spans="1:21" s="1" customFormat="1" ht="23.25" customHeight="1" x14ac:dyDescent="0.25">
      <c r="A2056" t="s">
        <v>1431</v>
      </c>
      <c r="B2056" t="str">
        <f t="shared" si="129"/>
        <v>31</v>
      </c>
      <c r="C2056" t="str">
        <f t="shared" si="130"/>
        <v>953</v>
      </c>
      <c r="D2056" t="str">
        <f t="shared" si="131"/>
        <v>000</v>
      </c>
      <c r="E2056" s="161" t="s">
        <v>1432</v>
      </c>
      <c r="F2056" t="s">
        <v>17081</v>
      </c>
      <c r="G2056" t="s">
        <v>1433</v>
      </c>
      <c r="H2056" s="209">
        <v>31</v>
      </c>
      <c r="I2056" s="209">
        <v>953</v>
      </c>
      <c r="J2056" s="209">
        <v>0</v>
      </c>
      <c r="K2056" s="209">
        <v>313131</v>
      </c>
      <c r="L2056" s="308" t="s">
        <v>15177</v>
      </c>
      <c r="M2056" s="209">
        <v>405</v>
      </c>
      <c r="N2056" s="209">
        <v>4116</v>
      </c>
      <c r="O2056" s="209">
        <v>4001</v>
      </c>
      <c r="P2056" s="308">
        <v>41737</v>
      </c>
      <c r="Q2056" s="248"/>
      <c r="R2056" s="248"/>
      <c r="S2056" s="248"/>
      <c r="T2056" s="248" t="s">
        <v>16014</v>
      </c>
      <c r="U2056" s="248" t="s">
        <v>16270</v>
      </c>
    </row>
    <row r="2057" spans="1:21" s="1" customFormat="1" ht="23.25" customHeight="1" x14ac:dyDescent="0.25">
      <c r="A2057" t="s">
        <v>1477</v>
      </c>
      <c r="B2057" t="str">
        <f t="shared" si="129"/>
        <v>31</v>
      </c>
      <c r="C2057" t="str">
        <f t="shared" si="130"/>
        <v>971</v>
      </c>
      <c r="D2057" t="str">
        <f t="shared" si="131"/>
        <v>000</v>
      </c>
      <c r="E2057" s="161" t="s">
        <v>16250</v>
      </c>
      <c r="F2057" t="s">
        <v>17081</v>
      </c>
      <c r="G2057" t="s">
        <v>1479</v>
      </c>
      <c r="H2057" s="209">
        <v>31</v>
      </c>
      <c r="I2057" s="209">
        <v>971</v>
      </c>
      <c r="J2057" s="209">
        <v>0</v>
      </c>
      <c r="K2057" s="209">
        <v>313131</v>
      </c>
      <c r="L2057" s="308" t="s">
        <v>15177</v>
      </c>
      <c r="M2057" s="209">
        <v>405</v>
      </c>
      <c r="N2057" s="209">
        <v>4117</v>
      </c>
      <c r="O2057" s="209">
        <v>4002</v>
      </c>
      <c r="P2057" s="308">
        <v>41738</v>
      </c>
      <c r="Q2057" s="248"/>
      <c r="R2057" s="248"/>
      <c r="S2057" s="248"/>
      <c r="T2057" s="248" t="s">
        <v>16014</v>
      </c>
      <c r="U2057" s="248" t="s">
        <v>16791</v>
      </c>
    </row>
    <row r="2058" spans="1:21" s="1" customFormat="1" ht="23.25" customHeight="1" x14ac:dyDescent="0.25">
      <c r="A2058" t="s">
        <v>1454</v>
      </c>
      <c r="B2058" t="str">
        <f t="shared" si="129"/>
        <v>31</v>
      </c>
      <c r="C2058" t="str">
        <f t="shared" si="130"/>
        <v>962</v>
      </c>
      <c r="D2058" t="str">
        <f t="shared" si="131"/>
        <v>000</v>
      </c>
      <c r="E2058" s="161" t="s">
        <v>16249</v>
      </c>
      <c r="F2058" t="s">
        <v>17081</v>
      </c>
      <c r="G2058" t="s">
        <v>1456</v>
      </c>
      <c r="H2058" s="209">
        <v>31</v>
      </c>
      <c r="I2058" s="209">
        <v>962</v>
      </c>
      <c r="J2058" s="209">
        <v>0</v>
      </c>
      <c r="K2058" s="209">
        <v>313131</v>
      </c>
      <c r="L2058" s="308" t="s">
        <v>15177</v>
      </c>
      <c r="M2058" s="209">
        <v>405</v>
      </c>
      <c r="N2058" s="209">
        <v>4117</v>
      </c>
      <c r="O2058" s="209">
        <v>4001</v>
      </c>
      <c r="P2058" s="308">
        <v>41739</v>
      </c>
      <c r="Q2058" s="248"/>
      <c r="R2058" s="248"/>
      <c r="S2058" s="248"/>
      <c r="T2058" s="248" t="s">
        <v>16014</v>
      </c>
      <c r="U2058" s="248" t="s">
        <v>16270</v>
      </c>
    </row>
    <row r="2059" spans="1:21" s="1" customFormat="1" ht="23.25" customHeight="1" x14ac:dyDescent="0.25">
      <c r="A2059" t="s">
        <v>1536</v>
      </c>
      <c r="B2059" t="str">
        <f t="shared" si="129"/>
        <v>31</v>
      </c>
      <c r="C2059" t="str">
        <f t="shared" si="130"/>
        <v>992</v>
      </c>
      <c r="D2059" t="str">
        <f t="shared" si="131"/>
        <v>000</v>
      </c>
      <c r="E2059" s="161" t="s">
        <v>1537</v>
      </c>
      <c r="F2059" t="s">
        <v>17081</v>
      </c>
      <c r="G2059" t="s">
        <v>1538</v>
      </c>
      <c r="H2059" s="209">
        <v>31</v>
      </c>
      <c r="I2059" s="209">
        <v>992</v>
      </c>
      <c r="J2059" s="209">
        <v>0</v>
      </c>
      <c r="K2059" s="209">
        <v>313131</v>
      </c>
      <c r="L2059" s="308" t="s">
        <v>15177</v>
      </c>
      <c r="M2059" s="209">
        <v>405</v>
      </c>
      <c r="N2059" s="209">
        <v>4119</v>
      </c>
      <c r="O2059" s="209">
        <v>4001</v>
      </c>
      <c r="P2059" s="308">
        <v>41740</v>
      </c>
      <c r="Q2059" s="248"/>
      <c r="R2059" s="248"/>
      <c r="S2059" s="248"/>
      <c r="T2059" s="248" t="s">
        <v>16014</v>
      </c>
      <c r="U2059" s="248" t="s">
        <v>16270</v>
      </c>
    </row>
    <row r="2060" spans="1:21" s="1" customFormat="1" ht="23.25" customHeight="1" x14ac:dyDescent="0.25">
      <c r="A2060" t="s">
        <v>1510</v>
      </c>
      <c r="B2060" t="str">
        <f t="shared" si="129"/>
        <v>31</v>
      </c>
      <c r="C2060" t="str">
        <f t="shared" si="130"/>
        <v>983</v>
      </c>
      <c r="D2060" t="str">
        <f t="shared" si="131"/>
        <v>000</v>
      </c>
      <c r="E2060" s="161" t="s">
        <v>1511</v>
      </c>
      <c r="F2060" t="s">
        <v>17081</v>
      </c>
      <c r="G2060" t="s">
        <v>1512</v>
      </c>
      <c r="H2060" s="209">
        <v>31</v>
      </c>
      <c r="I2060" s="209">
        <v>983</v>
      </c>
      <c r="J2060" s="209">
        <v>0</v>
      </c>
      <c r="K2060" s="209">
        <v>313131</v>
      </c>
      <c r="L2060" s="308" t="s">
        <v>15177</v>
      </c>
      <c r="M2060" s="209">
        <v>405</v>
      </c>
      <c r="N2060" s="209">
        <v>4120</v>
      </c>
      <c r="O2060" s="209">
        <v>4001</v>
      </c>
      <c r="P2060" s="308">
        <v>41741</v>
      </c>
      <c r="Q2060" s="248"/>
      <c r="R2060" s="248"/>
      <c r="S2060" s="248"/>
      <c r="T2060" s="248" t="s">
        <v>16014</v>
      </c>
      <c r="U2060" s="248" t="s">
        <v>16270</v>
      </c>
    </row>
    <row r="2061" spans="1:21" s="1" customFormat="1" ht="23.25" customHeight="1" x14ac:dyDescent="0.25">
      <c r="A2061" t="s">
        <v>1513</v>
      </c>
      <c r="B2061" t="str">
        <f t="shared" si="129"/>
        <v>31</v>
      </c>
      <c r="C2061" t="str">
        <f t="shared" si="130"/>
        <v>984</v>
      </c>
      <c r="D2061" t="str">
        <f t="shared" si="131"/>
        <v>000</v>
      </c>
      <c r="E2061" s="161" t="s">
        <v>1514</v>
      </c>
      <c r="F2061" t="s">
        <v>17081</v>
      </c>
      <c r="G2061" t="s">
        <v>1515</v>
      </c>
      <c r="H2061" s="209">
        <v>31</v>
      </c>
      <c r="I2061" s="209">
        <v>984</v>
      </c>
      <c r="J2061" s="209">
        <v>0</v>
      </c>
      <c r="K2061" s="209">
        <v>313131</v>
      </c>
      <c r="L2061" s="308" t="s">
        <v>15177</v>
      </c>
      <c r="M2061" s="209">
        <v>405</v>
      </c>
      <c r="N2061" s="209">
        <v>4120</v>
      </c>
      <c r="O2061" s="209">
        <v>4610</v>
      </c>
      <c r="P2061" s="308">
        <v>41742</v>
      </c>
      <c r="Q2061" s="248"/>
      <c r="R2061" s="248"/>
      <c r="S2061" s="248"/>
      <c r="T2061" s="248" t="s">
        <v>16014</v>
      </c>
      <c r="U2061" s="248" t="s">
        <v>16270</v>
      </c>
    </row>
    <row r="2062" spans="1:21" s="1" customFormat="1" ht="23.25" customHeight="1" x14ac:dyDescent="0.25">
      <c r="A2062" t="s">
        <v>1465</v>
      </c>
      <c r="B2062" t="str">
        <f t="shared" si="129"/>
        <v>31</v>
      </c>
      <c r="C2062" t="str">
        <f t="shared" si="130"/>
        <v>967</v>
      </c>
      <c r="D2062" t="str">
        <f t="shared" si="131"/>
        <v>000</v>
      </c>
      <c r="E2062" s="161" t="s">
        <v>1466</v>
      </c>
      <c r="F2062" t="s">
        <v>17081</v>
      </c>
      <c r="G2062" t="s">
        <v>1467</v>
      </c>
      <c r="H2062" s="209">
        <v>31</v>
      </c>
      <c r="I2062" s="209">
        <v>967</v>
      </c>
      <c r="J2062" s="209">
        <v>0</v>
      </c>
      <c r="K2062" s="209">
        <v>313131</v>
      </c>
      <c r="L2062" s="308" t="s">
        <v>15177</v>
      </c>
      <c r="M2062" s="209">
        <v>405</v>
      </c>
      <c r="N2062" s="209">
        <v>4121</v>
      </c>
      <c r="O2062" s="209">
        <v>4002</v>
      </c>
      <c r="P2062" s="308">
        <v>41743</v>
      </c>
      <c r="Q2062" s="248"/>
      <c r="R2062" s="248"/>
      <c r="S2062" s="248"/>
      <c r="T2062" s="248" t="s">
        <v>16014</v>
      </c>
      <c r="U2062" s="248" t="s">
        <v>16270</v>
      </c>
    </row>
    <row r="2063" spans="1:21" s="1" customFormat="1" ht="23.25" customHeight="1" x14ac:dyDescent="0.25">
      <c r="A2063" t="s">
        <v>1437</v>
      </c>
      <c r="B2063" t="str">
        <f t="shared" si="129"/>
        <v>31</v>
      </c>
      <c r="C2063" t="str">
        <f t="shared" si="130"/>
        <v>955</v>
      </c>
      <c r="D2063" t="str">
        <f t="shared" si="131"/>
        <v>000</v>
      </c>
      <c r="E2063" s="161" t="s">
        <v>1438</v>
      </c>
      <c r="F2063" t="s">
        <v>17081</v>
      </c>
      <c r="G2063" t="s">
        <v>1439</v>
      </c>
      <c r="H2063" s="209">
        <v>31</v>
      </c>
      <c r="I2063" s="209">
        <v>955</v>
      </c>
      <c r="J2063" s="209">
        <v>0</v>
      </c>
      <c r="K2063" s="209">
        <v>313131</v>
      </c>
      <c r="L2063" s="308" t="s">
        <v>15177</v>
      </c>
      <c r="M2063" s="209">
        <v>405</v>
      </c>
      <c r="N2063" s="209">
        <v>4121</v>
      </c>
      <c r="O2063" s="209">
        <v>4610</v>
      </c>
      <c r="P2063" s="308">
        <v>41744</v>
      </c>
      <c r="Q2063" s="248"/>
      <c r="R2063" s="248"/>
      <c r="S2063" s="248"/>
      <c r="T2063" s="248" t="s">
        <v>16014</v>
      </c>
      <c r="U2063" s="248" t="s">
        <v>16270</v>
      </c>
    </row>
    <row r="2064" spans="1:21" s="1" customFormat="1" ht="23.25" customHeight="1" x14ac:dyDescent="0.25">
      <c r="A2064" t="s">
        <v>1440</v>
      </c>
      <c r="B2064" t="str">
        <f t="shared" si="129"/>
        <v>31</v>
      </c>
      <c r="C2064" t="str">
        <f t="shared" si="130"/>
        <v>956</v>
      </c>
      <c r="D2064" t="str">
        <f t="shared" si="131"/>
        <v>000</v>
      </c>
      <c r="E2064" s="161" t="s">
        <v>1441</v>
      </c>
      <c r="F2064" t="s">
        <v>17081</v>
      </c>
      <c r="G2064" t="s">
        <v>1442</v>
      </c>
      <c r="H2064" s="209">
        <v>31</v>
      </c>
      <c r="I2064" s="209">
        <v>956</v>
      </c>
      <c r="J2064" s="209">
        <v>0</v>
      </c>
      <c r="K2064" s="209">
        <v>313131</v>
      </c>
      <c r="L2064" s="308" t="s">
        <v>15177</v>
      </c>
      <c r="M2064" s="209">
        <v>405</v>
      </c>
      <c r="N2064" s="209">
        <v>4121</v>
      </c>
      <c r="O2064" s="209">
        <v>4001</v>
      </c>
      <c r="P2064" s="308">
        <v>41745</v>
      </c>
      <c r="Q2064" s="248"/>
      <c r="R2064" s="248"/>
      <c r="S2064" s="248"/>
      <c r="T2064" s="248" t="s">
        <v>16014</v>
      </c>
      <c r="U2064" s="248" t="s">
        <v>16270</v>
      </c>
    </row>
    <row r="2065" spans="1:21" s="1" customFormat="1" ht="23.25" customHeight="1" x14ac:dyDescent="0.25">
      <c r="A2065" t="s">
        <v>1498</v>
      </c>
      <c r="B2065" t="str">
        <f t="shared" si="129"/>
        <v>31</v>
      </c>
      <c r="C2065" t="str">
        <f t="shared" si="130"/>
        <v>979</v>
      </c>
      <c r="D2065" t="str">
        <f t="shared" si="131"/>
        <v>000</v>
      </c>
      <c r="E2065" s="161" t="s">
        <v>1499</v>
      </c>
      <c r="F2065" t="s">
        <v>17081</v>
      </c>
      <c r="G2065" t="s">
        <v>1500</v>
      </c>
      <c r="H2065" s="209">
        <v>31</v>
      </c>
      <c r="I2065" s="209">
        <v>979</v>
      </c>
      <c r="J2065" s="209">
        <v>0</v>
      </c>
      <c r="K2065" s="209">
        <v>313131</v>
      </c>
      <c r="L2065" s="308" t="s">
        <v>15177</v>
      </c>
      <c r="M2065" s="209">
        <v>405</v>
      </c>
      <c r="N2065" s="209">
        <v>4122</v>
      </c>
      <c r="O2065" s="209">
        <v>4610</v>
      </c>
      <c r="P2065" s="308">
        <v>41746</v>
      </c>
      <c r="Q2065" s="248"/>
      <c r="R2065" s="248"/>
      <c r="S2065" s="248"/>
      <c r="T2065" s="248" t="s">
        <v>16014</v>
      </c>
      <c r="U2065" s="248" t="s">
        <v>16270</v>
      </c>
    </row>
    <row r="2066" spans="1:21" s="1" customFormat="1" ht="23.25" customHeight="1" x14ac:dyDescent="0.25">
      <c r="A2066" t="s">
        <v>1434</v>
      </c>
      <c r="B2066" t="str">
        <f t="shared" si="129"/>
        <v>31</v>
      </c>
      <c r="C2066" t="str">
        <f t="shared" si="130"/>
        <v>954</v>
      </c>
      <c r="D2066" t="str">
        <f t="shared" si="131"/>
        <v>000</v>
      </c>
      <c r="E2066" s="161" t="s">
        <v>1435</v>
      </c>
      <c r="F2066" t="s">
        <v>17081</v>
      </c>
      <c r="G2066" t="s">
        <v>1436</v>
      </c>
      <c r="H2066" s="209">
        <v>31</v>
      </c>
      <c r="I2066" s="209">
        <v>954</v>
      </c>
      <c r="J2066" s="209">
        <v>0</v>
      </c>
      <c r="K2066" s="209">
        <v>313131</v>
      </c>
      <c r="L2066" s="308" t="s">
        <v>15177</v>
      </c>
      <c r="M2066" s="209">
        <v>405</v>
      </c>
      <c r="N2066" s="209">
        <v>4122</v>
      </c>
      <c r="O2066" s="209">
        <v>4001</v>
      </c>
      <c r="P2066" s="308">
        <v>41747</v>
      </c>
      <c r="Q2066" s="248"/>
      <c r="R2066" s="248"/>
      <c r="S2066" s="248"/>
      <c r="T2066" s="248" t="s">
        <v>16014</v>
      </c>
      <c r="U2066" s="248" t="s">
        <v>16270</v>
      </c>
    </row>
    <row r="2067" spans="1:21" s="1" customFormat="1" ht="23.25" customHeight="1" x14ac:dyDescent="0.25">
      <c r="A2067" t="s">
        <v>1519</v>
      </c>
      <c r="B2067" t="str">
        <f t="shared" si="129"/>
        <v>31</v>
      </c>
      <c r="C2067" t="str">
        <f t="shared" si="130"/>
        <v>986</v>
      </c>
      <c r="D2067" t="str">
        <f t="shared" si="131"/>
        <v>000</v>
      </c>
      <c r="E2067" s="161" t="s">
        <v>1520</v>
      </c>
      <c r="F2067" t="s">
        <v>17081</v>
      </c>
      <c r="G2067" t="s">
        <v>1521</v>
      </c>
      <c r="H2067" s="209">
        <v>31</v>
      </c>
      <c r="I2067" s="209">
        <v>986</v>
      </c>
      <c r="J2067" s="209">
        <v>0</v>
      </c>
      <c r="K2067" s="209">
        <v>313131</v>
      </c>
      <c r="L2067" s="308" t="s">
        <v>15177</v>
      </c>
      <c r="M2067" s="209">
        <v>405</v>
      </c>
      <c r="N2067" s="209">
        <v>4105</v>
      </c>
      <c r="O2067" s="209">
        <v>4002</v>
      </c>
      <c r="P2067" s="308">
        <v>41748</v>
      </c>
      <c r="Q2067" s="248"/>
      <c r="R2067" s="248"/>
      <c r="S2067" s="248"/>
      <c r="T2067" s="248" t="s">
        <v>16014</v>
      </c>
      <c r="U2067" s="248" t="s">
        <v>16270</v>
      </c>
    </row>
    <row r="2068" spans="1:21" s="1" customFormat="1" ht="23.25" customHeight="1" x14ac:dyDescent="0.25">
      <c r="A2068" t="s">
        <v>16301</v>
      </c>
      <c r="B2068" t="s">
        <v>16301</v>
      </c>
      <c r="C2068" t="str">
        <f t="shared" si="130"/>
        <v/>
      </c>
      <c r="D2068" t="str">
        <f t="shared" si="131"/>
        <v>no</v>
      </c>
      <c r="E2068" t="s">
        <v>17144</v>
      </c>
      <c r="F2068" t="s">
        <v>17081</v>
      </c>
      <c r="G2068" t="s">
        <v>17144</v>
      </c>
      <c r="H2068" s="209"/>
      <c r="I2068" s="209"/>
      <c r="J2068" s="209"/>
      <c r="K2068" s="209"/>
      <c r="L2068" s="308" t="s">
        <v>15177</v>
      </c>
      <c r="M2068" s="209">
        <v>405</v>
      </c>
      <c r="N2068" s="209">
        <v>4116</v>
      </c>
      <c r="O2068" s="209">
        <v>4002</v>
      </c>
      <c r="P2068" s="371">
        <v>41749</v>
      </c>
      <c r="Q2068" s="248"/>
      <c r="R2068" s="248"/>
      <c r="S2068" s="365" t="s">
        <v>17153</v>
      </c>
      <c r="T2068" s="248"/>
      <c r="U2068" s="248" t="s">
        <v>17145</v>
      </c>
    </row>
    <row r="2069" spans="1:21" s="1" customFormat="1" ht="23.25" customHeight="1" x14ac:dyDescent="0.25">
      <c r="A2069" t="s">
        <v>2081</v>
      </c>
      <c r="B2069" t="str">
        <f t="shared" ref="B2069:B2100" si="132">LEFT(A2069,2)</f>
        <v>32</v>
      </c>
      <c r="C2069" t="str">
        <f t="shared" si="130"/>
        <v>C00</v>
      </c>
      <c r="D2069" t="str">
        <f t="shared" si="131"/>
        <v>722</v>
      </c>
      <c r="E2069" s="161" t="s">
        <v>2082</v>
      </c>
      <c r="F2069" t="s">
        <v>17266</v>
      </c>
      <c r="G2069" t="s">
        <v>2082</v>
      </c>
      <c r="H2069" s="209">
        <v>32</v>
      </c>
      <c r="I2069" s="209" t="s">
        <v>2058</v>
      </c>
      <c r="J2069" s="209">
        <v>722</v>
      </c>
      <c r="K2069" s="209">
        <v>315130</v>
      </c>
      <c r="L2069" s="209">
        <v>210100</v>
      </c>
      <c r="M2069" s="209">
        <v>407</v>
      </c>
      <c r="N2069" s="209">
        <v>4200</v>
      </c>
      <c r="O2069" s="209">
        <v>4001</v>
      </c>
      <c r="P2069" s="308">
        <v>41750</v>
      </c>
      <c r="Q2069" s="248"/>
      <c r="R2069" s="248"/>
      <c r="S2069" s="248"/>
      <c r="T2069" s="248" t="s">
        <v>16014</v>
      </c>
      <c r="U2069" s="248" t="s">
        <v>16270</v>
      </c>
    </row>
    <row r="2070" spans="1:21" s="1" customFormat="1" ht="23.25" customHeight="1" x14ac:dyDescent="0.25">
      <c r="A2070" t="s">
        <v>2086</v>
      </c>
      <c r="B2070" t="str">
        <f t="shared" si="132"/>
        <v>32</v>
      </c>
      <c r="C2070" t="str">
        <f t="shared" si="130"/>
        <v>C00</v>
      </c>
      <c r="D2070" t="str">
        <f t="shared" si="131"/>
        <v>726</v>
      </c>
      <c r="E2070" s="161" t="s">
        <v>2087</v>
      </c>
      <c r="F2070" t="s">
        <v>17266</v>
      </c>
      <c r="G2070" t="s">
        <v>2088</v>
      </c>
      <c r="H2070" s="209">
        <v>32</v>
      </c>
      <c r="I2070" s="209" t="s">
        <v>2058</v>
      </c>
      <c r="J2070" s="209">
        <v>726</v>
      </c>
      <c r="K2070" s="209">
        <v>315130</v>
      </c>
      <c r="L2070" s="209">
        <v>210100</v>
      </c>
      <c r="M2070" s="209">
        <v>407</v>
      </c>
      <c r="N2070" s="209">
        <v>4201</v>
      </c>
      <c r="O2070" s="209">
        <v>4001</v>
      </c>
      <c r="P2070" s="308">
        <v>41751</v>
      </c>
      <c r="Q2070" s="248"/>
      <c r="R2070" s="248"/>
      <c r="S2070" s="248"/>
      <c r="T2070" s="248" t="s">
        <v>16014</v>
      </c>
      <c r="U2070" s="248" t="s">
        <v>16270</v>
      </c>
    </row>
    <row r="2071" spans="1:21" s="1" customFormat="1" ht="23.25" customHeight="1" x14ac:dyDescent="0.25">
      <c r="A2071" t="s">
        <v>2083</v>
      </c>
      <c r="B2071" t="str">
        <f t="shared" si="132"/>
        <v>32</v>
      </c>
      <c r="C2071" t="str">
        <f t="shared" si="130"/>
        <v>C00</v>
      </c>
      <c r="D2071" t="str">
        <f t="shared" si="131"/>
        <v>724</v>
      </c>
      <c r="E2071" s="161" t="s">
        <v>2084</v>
      </c>
      <c r="F2071" t="s">
        <v>17266</v>
      </c>
      <c r="G2071" t="s">
        <v>2085</v>
      </c>
      <c r="H2071" s="209">
        <v>32</v>
      </c>
      <c r="I2071" s="209" t="s">
        <v>2058</v>
      </c>
      <c r="J2071" s="209">
        <v>724</v>
      </c>
      <c r="K2071" s="209">
        <v>315130</v>
      </c>
      <c r="L2071" s="209">
        <v>210100</v>
      </c>
      <c r="M2071" s="209">
        <v>407</v>
      </c>
      <c r="N2071" s="209">
        <v>4202</v>
      </c>
      <c r="O2071" s="209">
        <v>4001</v>
      </c>
      <c r="P2071" s="308">
        <v>41752</v>
      </c>
      <c r="Q2071" s="248"/>
      <c r="R2071" s="248"/>
      <c r="S2071" s="248"/>
      <c r="T2071" s="248" t="s">
        <v>16014</v>
      </c>
      <c r="U2071" s="248" t="s">
        <v>16270</v>
      </c>
    </row>
    <row r="2072" spans="1:21" s="1" customFormat="1" ht="23.25" customHeight="1" x14ac:dyDescent="0.25">
      <c r="A2072" t="s">
        <v>2119</v>
      </c>
      <c r="B2072" t="str">
        <f t="shared" si="132"/>
        <v>32</v>
      </c>
      <c r="C2072" t="str">
        <f t="shared" si="130"/>
        <v>C00</v>
      </c>
      <c r="D2072" t="str">
        <f t="shared" si="131"/>
        <v>760</v>
      </c>
      <c r="E2072" s="161" t="s">
        <v>2120</v>
      </c>
      <c r="F2072" t="s">
        <v>17266</v>
      </c>
      <c r="G2072" t="s">
        <v>2121</v>
      </c>
      <c r="H2072" s="209">
        <v>32</v>
      </c>
      <c r="I2072" s="209" t="s">
        <v>2058</v>
      </c>
      <c r="J2072" s="209">
        <v>760</v>
      </c>
      <c r="K2072" s="209">
        <v>315130</v>
      </c>
      <c r="L2072" s="209">
        <v>210100</v>
      </c>
      <c r="M2072" s="209">
        <v>407</v>
      </c>
      <c r="N2072" s="209">
        <v>4203</v>
      </c>
      <c r="O2072" s="209">
        <v>4001</v>
      </c>
      <c r="P2072" s="308">
        <v>41753</v>
      </c>
      <c r="Q2072" s="248"/>
      <c r="R2072" s="248"/>
      <c r="S2072" s="248"/>
      <c r="T2072" s="248" t="s">
        <v>16014</v>
      </c>
      <c r="U2072" s="248" t="s">
        <v>16270</v>
      </c>
    </row>
    <row r="2073" spans="1:21" s="1" customFormat="1" ht="23.25" customHeight="1" x14ac:dyDescent="0.25">
      <c r="A2073" t="s">
        <v>2239</v>
      </c>
      <c r="B2073" t="str">
        <f t="shared" si="132"/>
        <v>32</v>
      </c>
      <c r="C2073" t="str">
        <f t="shared" si="130"/>
        <v>K01</v>
      </c>
      <c r="D2073" t="str">
        <f t="shared" si="131"/>
        <v>104</v>
      </c>
      <c r="E2073" s="161" t="s">
        <v>2240</v>
      </c>
      <c r="F2073" t="s">
        <v>17269</v>
      </c>
      <c r="G2073" t="s">
        <v>2241</v>
      </c>
      <c r="H2073" s="209">
        <v>32</v>
      </c>
      <c r="I2073" s="209" t="s">
        <v>2202</v>
      </c>
      <c r="J2073" s="209">
        <v>104</v>
      </c>
      <c r="K2073" s="209">
        <v>319220</v>
      </c>
      <c r="L2073" s="209">
        <v>210100</v>
      </c>
      <c r="M2073" s="209">
        <v>408</v>
      </c>
      <c r="N2073" s="308">
        <v>2000</v>
      </c>
      <c r="O2073" s="209">
        <v>4001</v>
      </c>
      <c r="P2073" s="308">
        <v>41754</v>
      </c>
      <c r="Q2073" s="248"/>
      <c r="R2073"/>
      <c r="S2073" s="248"/>
      <c r="T2073" s="251" t="s">
        <v>16014</v>
      </c>
      <c r="U2073" s="248" t="s">
        <v>16270</v>
      </c>
    </row>
    <row r="2074" spans="1:21" s="1" customFormat="1" ht="23.25" customHeight="1" x14ac:dyDescent="0.25">
      <c r="A2074" t="s">
        <v>2233</v>
      </c>
      <c r="B2074" t="str">
        <f t="shared" si="132"/>
        <v>32</v>
      </c>
      <c r="C2074" t="str">
        <f t="shared" ref="C2074:C2105" si="133">MID(A2074,4,3)</f>
        <v>K01</v>
      </c>
      <c r="D2074" t="str">
        <f t="shared" si="131"/>
        <v>102</v>
      </c>
      <c r="E2074" s="161" t="s">
        <v>2234</v>
      </c>
      <c r="F2074" t="s">
        <v>17269</v>
      </c>
      <c r="G2074" t="s">
        <v>2235</v>
      </c>
      <c r="H2074" s="209">
        <v>32</v>
      </c>
      <c r="I2074" s="209" t="s">
        <v>2202</v>
      </c>
      <c r="J2074" s="209">
        <v>102</v>
      </c>
      <c r="K2074" s="209">
        <v>319220</v>
      </c>
      <c r="L2074" s="209">
        <v>210100</v>
      </c>
      <c r="M2074" s="209">
        <v>408</v>
      </c>
      <c r="N2074" s="308">
        <v>2000</v>
      </c>
      <c r="O2074" s="209">
        <v>4001</v>
      </c>
      <c r="P2074" s="308">
        <v>41755</v>
      </c>
      <c r="Q2074" s="248"/>
      <c r="R2074"/>
      <c r="S2074" s="248"/>
      <c r="T2074" s="251" t="s">
        <v>16014</v>
      </c>
      <c r="U2074" s="248" t="s">
        <v>16270</v>
      </c>
    </row>
    <row r="2075" spans="1:21" s="1" customFormat="1" ht="23.25" customHeight="1" x14ac:dyDescent="0.25">
      <c r="A2075" t="s">
        <v>2183</v>
      </c>
      <c r="B2075" t="str">
        <f t="shared" si="132"/>
        <v>32</v>
      </c>
      <c r="C2075" t="str">
        <f t="shared" si="133"/>
        <v>F02</v>
      </c>
      <c r="D2075" t="str">
        <f t="shared" si="131"/>
        <v>564</v>
      </c>
      <c r="E2075" s="161" t="s">
        <v>2184</v>
      </c>
      <c r="F2075" t="s">
        <v>17269</v>
      </c>
      <c r="G2075" t="s">
        <v>2185</v>
      </c>
      <c r="H2075" s="209">
        <v>32</v>
      </c>
      <c r="I2075" s="209" t="s">
        <v>2186</v>
      </c>
      <c r="J2075" s="209">
        <v>564</v>
      </c>
      <c r="K2075" s="209">
        <v>315160</v>
      </c>
      <c r="L2075" s="209">
        <v>210100</v>
      </c>
      <c r="M2075" s="209">
        <v>408</v>
      </c>
      <c r="N2075" s="209">
        <v>4204</v>
      </c>
      <c r="O2075" s="209">
        <v>4700</v>
      </c>
      <c r="P2075" s="308">
        <v>41756</v>
      </c>
      <c r="Q2075" s="248"/>
      <c r="R2075" s="248"/>
      <c r="S2075" s="248"/>
      <c r="T2075" s="248" t="s">
        <v>16014</v>
      </c>
      <c r="U2075" s="248" t="s">
        <v>16270</v>
      </c>
    </row>
    <row r="2076" spans="1:21" s="1" customFormat="1" ht="23.25" customHeight="1" x14ac:dyDescent="0.25">
      <c r="A2076" t="s">
        <v>2169</v>
      </c>
      <c r="B2076" t="str">
        <f t="shared" si="132"/>
        <v>32</v>
      </c>
      <c r="C2076" t="str">
        <f t="shared" si="133"/>
        <v>F00</v>
      </c>
      <c r="D2076" t="str">
        <f t="shared" si="131"/>
        <v>564</v>
      </c>
      <c r="E2076" s="161" t="s">
        <v>2170</v>
      </c>
      <c r="F2076" t="s">
        <v>17269</v>
      </c>
      <c r="G2076" t="s">
        <v>2171</v>
      </c>
      <c r="H2076" s="209">
        <v>32</v>
      </c>
      <c r="I2076" s="209" t="s">
        <v>2168</v>
      </c>
      <c r="J2076" s="209">
        <v>564</v>
      </c>
      <c r="K2076" s="209">
        <v>315160</v>
      </c>
      <c r="L2076" s="209">
        <v>210100</v>
      </c>
      <c r="M2076" s="209">
        <v>408</v>
      </c>
      <c r="N2076" s="209">
        <v>4204</v>
      </c>
      <c r="O2076" s="209">
        <v>4001</v>
      </c>
      <c r="P2076" s="308">
        <v>41757</v>
      </c>
      <c r="Q2076" s="248"/>
      <c r="R2076" s="248"/>
      <c r="S2076" s="248"/>
      <c r="T2076" s="248" t="s">
        <v>16014</v>
      </c>
      <c r="U2076" s="248" t="s">
        <v>16270</v>
      </c>
    </row>
    <row r="2077" spans="1:21" s="1" customFormat="1" ht="23.25" customHeight="1" x14ac:dyDescent="0.25">
      <c r="A2077" t="s">
        <v>2165</v>
      </c>
      <c r="B2077" t="str">
        <f t="shared" si="132"/>
        <v>32</v>
      </c>
      <c r="C2077" t="str">
        <f t="shared" si="133"/>
        <v>F00</v>
      </c>
      <c r="D2077" t="str">
        <f t="shared" si="131"/>
        <v>101</v>
      </c>
      <c r="E2077" s="161" t="s">
        <v>2166</v>
      </c>
      <c r="F2077" t="s">
        <v>17269</v>
      </c>
      <c r="G2077" t="s">
        <v>2167</v>
      </c>
      <c r="H2077" s="209">
        <v>32</v>
      </c>
      <c r="I2077" s="209" t="s">
        <v>2168</v>
      </c>
      <c r="J2077" s="209">
        <v>101</v>
      </c>
      <c r="K2077" s="209">
        <v>315160</v>
      </c>
      <c r="L2077" s="209">
        <v>210100</v>
      </c>
      <c r="M2077" s="209">
        <v>408</v>
      </c>
      <c r="N2077" s="209">
        <v>4204</v>
      </c>
      <c r="O2077" s="209">
        <v>4001</v>
      </c>
      <c r="P2077" s="308">
        <v>41758</v>
      </c>
      <c r="Q2077" s="248"/>
      <c r="R2077" s="248"/>
      <c r="S2077" s="248"/>
      <c r="T2077" s="248" t="s">
        <v>16014</v>
      </c>
      <c r="U2077" s="248" t="s">
        <v>16270</v>
      </c>
    </row>
    <row r="2078" spans="1:21" s="1" customFormat="1" ht="23.25" customHeight="1" x14ac:dyDescent="0.25">
      <c r="A2078" t="s">
        <v>16301</v>
      </c>
      <c r="B2078" t="str">
        <f t="shared" si="132"/>
        <v>no</v>
      </c>
      <c r="C2078" t="str">
        <f t="shared" si="133"/>
        <v/>
      </c>
      <c r="D2078" t="str">
        <f t="shared" si="131"/>
        <v>no</v>
      </c>
      <c r="E2078" s="161" t="s">
        <v>16788</v>
      </c>
      <c r="F2078" t="s">
        <v>1552</v>
      </c>
      <c r="G2078" s="161" t="s">
        <v>16788</v>
      </c>
      <c r="H2078" s="209"/>
      <c r="I2078" s="209"/>
      <c r="J2078" s="209"/>
      <c r="K2078" s="209"/>
      <c r="L2078" s="209">
        <v>210100</v>
      </c>
      <c r="M2078" s="209">
        <v>408</v>
      </c>
      <c r="N2078" s="209">
        <v>4204</v>
      </c>
      <c r="O2078" s="209">
        <v>4630</v>
      </c>
      <c r="P2078" s="308">
        <v>41759</v>
      </c>
      <c r="Q2078"/>
      <c r="R2078"/>
      <c r="S2078"/>
      <c r="T2078" s="248" t="s">
        <v>16014</v>
      </c>
      <c r="U2078" s="248" t="s">
        <v>16270</v>
      </c>
    </row>
    <row r="2079" spans="1:21" s="1" customFormat="1" ht="23.25" customHeight="1" x14ac:dyDescent="0.25">
      <c r="A2079" t="s">
        <v>2195</v>
      </c>
      <c r="B2079" t="str">
        <f t="shared" si="132"/>
        <v>32</v>
      </c>
      <c r="C2079" t="str">
        <f t="shared" si="133"/>
        <v>F07</v>
      </c>
      <c r="D2079" t="str">
        <f t="shared" si="131"/>
        <v>564</v>
      </c>
      <c r="E2079" s="161" t="s">
        <v>2196</v>
      </c>
      <c r="F2079" t="s">
        <v>17269</v>
      </c>
      <c r="G2079" t="s">
        <v>2197</v>
      </c>
      <c r="H2079" s="209">
        <v>32</v>
      </c>
      <c r="I2079" s="209" t="s">
        <v>2198</v>
      </c>
      <c r="J2079" s="209">
        <v>564</v>
      </c>
      <c r="K2079" s="209">
        <v>315160</v>
      </c>
      <c r="L2079" s="209">
        <v>210100</v>
      </c>
      <c r="M2079" s="209">
        <v>408</v>
      </c>
      <c r="N2079" s="209">
        <v>4204</v>
      </c>
      <c r="O2079" s="209">
        <v>4002</v>
      </c>
      <c r="P2079" s="308">
        <v>41760</v>
      </c>
      <c r="Q2079" s="248"/>
      <c r="R2079" s="248"/>
      <c r="S2079" s="248"/>
      <c r="T2079" s="248" t="s">
        <v>16014</v>
      </c>
      <c r="U2079" s="248" t="s">
        <v>16270</v>
      </c>
    </row>
    <row r="2080" spans="1:21" s="1" customFormat="1" ht="23.25" customHeight="1" x14ac:dyDescent="0.25">
      <c r="A2080" t="s">
        <v>1631</v>
      </c>
      <c r="B2080" t="str">
        <f t="shared" si="132"/>
        <v>32</v>
      </c>
      <c r="C2080" t="str">
        <f t="shared" si="133"/>
        <v>A03</v>
      </c>
      <c r="D2080" t="str">
        <f t="shared" si="131"/>
        <v>787</v>
      </c>
      <c r="E2080" s="161" t="s">
        <v>1632</v>
      </c>
      <c r="F2080" t="s">
        <v>17269</v>
      </c>
      <c r="G2080" t="s">
        <v>1633</v>
      </c>
      <c r="H2080" s="209">
        <v>32</v>
      </c>
      <c r="I2080" s="209" t="s">
        <v>1561</v>
      </c>
      <c r="J2080" s="209">
        <v>787</v>
      </c>
      <c r="K2080" s="209">
        <v>319222</v>
      </c>
      <c r="L2080" s="308" t="s">
        <v>15177</v>
      </c>
      <c r="M2080" s="209">
        <v>408</v>
      </c>
      <c r="N2080" s="209">
        <v>4206</v>
      </c>
      <c r="O2080" s="209">
        <v>4001</v>
      </c>
      <c r="P2080" s="308">
        <v>41761</v>
      </c>
      <c r="Q2080" s="248"/>
      <c r="R2080" s="248"/>
      <c r="S2080" s="248"/>
      <c r="T2080" s="248" t="s">
        <v>16014</v>
      </c>
      <c r="U2080" s="248" t="s">
        <v>16270</v>
      </c>
    </row>
    <row r="2081" spans="1:21" s="1" customFormat="1" ht="23.25" customHeight="1" x14ac:dyDescent="0.25">
      <c r="A2081" t="s">
        <v>1410</v>
      </c>
      <c r="B2081" t="str">
        <f t="shared" si="132"/>
        <v>31</v>
      </c>
      <c r="C2081" t="str">
        <f t="shared" si="133"/>
        <v>915</v>
      </c>
      <c r="D2081" t="str">
        <f t="shared" si="131"/>
        <v>000</v>
      </c>
      <c r="E2081" s="161" t="s">
        <v>1411</v>
      </c>
      <c r="F2081" t="s">
        <v>647</v>
      </c>
      <c r="G2081" t="s">
        <v>1412</v>
      </c>
      <c r="H2081" s="209">
        <v>31</v>
      </c>
      <c r="I2081" s="209">
        <v>915</v>
      </c>
      <c r="J2081" s="209">
        <v>0</v>
      </c>
      <c r="K2081" s="209">
        <v>313115</v>
      </c>
      <c r="L2081" s="308" t="s">
        <v>15177</v>
      </c>
      <c r="M2081" s="209">
        <v>408</v>
      </c>
      <c r="N2081" s="209">
        <v>4207</v>
      </c>
      <c r="O2081" s="209">
        <v>4001</v>
      </c>
      <c r="P2081" s="308">
        <v>41762</v>
      </c>
      <c r="Q2081" s="248"/>
      <c r="R2081" s="248"/>
      <c r="S2081" s="248"/>
      <c r="T2081" s="248" t="s">
        <v>16014</v>
      </c>
      <c r="U2081" s="248" t="s">
        <v>16270</v>
      </c>
    </row>
    <row r="2082" spans="1:21" s="1" customFormat="1" ht="23.25" customHeight="1" x14ac:dyDescent="0.25">
      <c r="A2082" s="273" t="s">
        <v>2129</v>
      </c>
      <c r="B2082" s="273" t="str">
        <f t="shared" si="132"/>
        <v>32</v>
      </c>
      <c r="C2082" s="273" t="str">
        <f t="shared" si="133"/>
        <v>C01</v>
      </c>
      <c r="D2082" s="273" t="str">
        <f t="shared" si="131"/>
        <v>755</v>
      </c>
      <c r="E2082" s="275" t="s">
        <v>2130</v>
      </c>
      <c r="F2082" s="273" t="s">
        <v>17267</v>
      </c>
      <c r="G2082" s="273" t="s">
        <v>2131</v>
      </c>
      <c r="H2082" s="324">
        <v>32</v>
      </c>
      <c r="I2082" s="324" t="s">
        <v>2128</v>
      </c>
      <c r="J2082" s="324">
        <v>755</v>
      </c>
      <c r="K2082" s="324">
        <v>315130</v>
      </c>
      <c r="L2082" s="324">
        <v>210100</v>
      </c>
      <c r="M2082" s="324">
        <v>409</v>
      </c>
      <c r="N2082" s="324">
        <v>7000</v>
      </c>
      <c r="O2082" s="324">
        <v>4001</v>
      </c>
      <c r="P2082" s="323">
        <v>41763</v>
      </c>
      <c r="Q2082" s="274"/>
      <c r="R2082" s="274"/>
      <c r="S2082" s="274"/>
      <c r="T2082" s="274" t="s">
        <v>16014</v>
      </c>
      <c r="U2082" s="274" t="s">
        <v>16270</v>
      </c>
    </row>
    <row r="2083" spans="1:21" s="1" customFormat="1" ht="23.25" customHeight="1" x14ac:dyDescent="0.25">
      <c r="A2083" t="s">
        <v>2199</v>
      </c>
      <c r="B2083" t="str">
        <f t="shared" si="132"/>
        <v>32</v>
      </c>
      <c r="C2083" t="str">
        <f t="shared" si="133"/>
        <v>K01</v>
      </c>
      <c r="D2083" t="str">
        <f t="shared" si="131"/>
        <v>058</v>
      </c>
      <c r="E2083" s="161" t="s">
        <v>2200</v>
      </c>
      <c r="F2083" t="s">
        <v>1552</v>
      </c>
      <c r="G2083" t="s">
        <v>2201</v>
      </c>
      <c r="H2083" s="209">
        <v>32</v>
      </c>
      <c r="I2083" s="209" t="s">
        <v>2202</v>
      </c>
      <c r="J2083" s="209">
        <v>58</v>
      </c>
      <c r="K2083" s="209">
        <v>319220</v>
      </c>
      <c r="L2083" s="209">
        <v>210100</v>
      </c>
      <c r="M2083" s="209">
        <v>409</v>
      </c>
      <c r="N2083" s="308">
        <v>2000</v>
      </c>
      <c r="O2083" s="209">
        <v>4001</v>
      </c>
      <c r="P2083" s="308">
        <v>41764</v>
      </c>
      <c r="Q2083" s="248"/>
      <c r="R2083"/>
      <c r="S2083" s="248"/>
      <c r="T2083" s="251" t="s">
        <v>16014</v>
      </c>
      <c r="U2083" s="248" t="s">
        <v>16270</v>
      </c>
    </row>
    <row r="2084" spans="1:21" s="1" customFormat="1" ht="23.25" customHeight="1" x14ac:dyDescent="0.25">
      <c r="A2084" t="s">
        <v>2212</v>
      </c>
      <c r="B2084" t="str">
        <f t="shared" si="132"/>
        <v>32</v>
      </c>
      <c r="C2084" t="str">
        <f t="shared" si="133"/>
        <v>K01</v>
      </c>
      <c r="D2084" t="str">
        <f t="shared" si="131"/>
        <v>091</v>
      </c>
      <c r="E2084" s="161" t="s">
        <v>2213</v>
      </c>
      <c r="F2084" t="s">
        <v>1552</v>
      </c>
      <c r="G2084" t="s">
        <v>2214</v>
      </c>
      <c r="H2084" s="209">
        <v>32</v>
      </c>
      <c r="I2084" s="209" t="s">
        <v>2202</v>
      </c>
      <c r="J2084" s="209">
        <v>91</v>
      </c>
      <c r="K2084" s="209">
        <v>319220</v>
      </c>
      <c r="L2084" s="209">
        <v>210100</v>
      </c>
      <c r="M2084" s="209">
        <v>409</v>
      </c>
      <c r="N2084" s="209">
        <v>2000</v>
      </c>
      <c r="O2084" s="209">
        <v>4001</v>
      </c>
      <c r="P2084" s="308">
        <v>41765</v>
      </c>
      <c r="Q2084" s="248"/>
      <c r="R2084"/>
      <c r="S2084" s="248"/>
      <c r="T2084" s="251" t="s">
        <v>16014</v>
      </c>
      <c r="U2084" s="248" t="s">
        <v>16270</v>
      </c>
    </row>
    <row r="2085" spans="1:21" s="1" customFormat="1" ht="23.25" customHeight="1" x14ac:dyDescent="0.25">
      <c r="A2085" t="s">
        <v>1818</v>
      </c>
      <c r="B2085" t="str">
        <f t="shared" si="132"/>
        <v>32</v>
      </c>
      <c r="C2085" t="str">
        <f t="shared" si="133"/>
        <v>A03</v>
      </c>
      <c r="D2085" t="str">
        <f t="shared" si="131"/>
        <v>K91</v>
      </c>
      <c r="E2085" s="161" t="s">
        <v>1819</v>
      </c>
      <c r="F2085" t="s">
        <v>1552</v>
      </c>
      <c r="G2085" t="s">
        <v>1820</v>
      </c>
      <c r="H2085" s="209">
        <v>32</v>
      </c>
      <c r="I2085" s="209" t="s">
        <v>1561</v>
      </c>
      <c r="J2085" s="209" t="s">
        <v>1821</v>
      </c>
      <c r="K2085" s="209">
        <v>319222</v>
      </c>
      <c r="L2085" s="308" t="s">
        <v>15177</v>
      </c>
      <c r="M2085" s="209">
        <v>409</v>
      </c>
      <c r="N2085" s="209">
        <v>2000</v>
      </c>
      <c r="O2085" s="209">
        <v>4001</v>
      </c>
      <c r="P2085" s="308">
        <v>41766</v>
      </c>
      <c r="Q2085" s="248"/>
      <c r="R2085" s="248"/>
      <c r="S2085" s="248"/>
      <c r="T2085" s="251" t="s">
        <v>16014</v>
      </c>
      <c r="U2085" s="248" t="s">
        <v>16270</v>
      </c>
    </row>
    <row r="2086" spans="1:21" s="1" customFormat="1" ht="23.25" customHeight="1" x14ac:dyDescent="0.25">
      <c r="A2086" t="s">
        <v>1858</v>
      </c>
      <c r="B2086" t="str">
        <f t="shared" si="132"/>
        <v>32</v>
      </c>
      <c r="C2086" t="str">
        <f t="shared" si="133"/>
        <v>A03</v>
      </c>
      <c r="D2086" t="str">
        <f t="shared" si="131"/>
        <v>L12</v>
      </c>
      <c r="E2086" s="161" t="s">
        <v>1859</v>
      </c>
      <c r="F2086" t="s">
        <v>1552</v>
      </c>
      <c r="G2086" t="s">
        <v>1860</v>
      </c>
      <c r="H2086" s="209">
        <v>32</v>
      </c>
      <c r="I2086" s="209" t="s">
        <v>1561</v>
      </c>
      <c r="J2086" s="209" t="s">
        <v>1861</v>
      </c>
      <c r="K2086" s="209">
        <v>319222</v>
      </c>
      <c r="L2086" s="209">
        <v>210100</v>
      </c>
      <c r="M2086" s="209">
        <v>409</v>
      </c>
      <c r="N2086" s="209">
        <v>2000</v>
      </c>
      <c r="O2086" s="209">
        <v>4001</v>
      </c>
      <c r="P2086" s="308">
        <v>41767</v>
      </c>
      <c r="Q2086" s="248"/>
      <c r="R2086" s="248"/>
      <c r="S2086" s="248"/>
      <c r="T2086" s="251" t="s">
        <v>16014</v>
      </c>
      <c r="U2086" s="248" t="s">
        <v>16270</v>
      </c>
    </row>
    <row r="2087" spans="1:21" s="1" customFormat="1" ht="23.25" customHeight="1" x14ac:dyDescent="0.25">
      <c r="A2087" t="s">
        <v>2105</v>
      </c>
      <c r="B2087" t="str">
        <f t="shared" si="132"/>
        <v>32</v>
      </c>
      <c r="C2087" t="str">
        <f t="shared" si="133"/>
        <v>C00</v>
      </c>
      <c r="D2087" t="str">
        <f t="shared" si="131"/>
        <v>755</v>
      </c>
      <c r="E2087" s="161" t="s">
        <v>2106</v>
      </c>
      <c r="F2087" t="s">
        <v>17267</v>
      </c>
      <c r="G2087" t="s">
        <v>2106</v>
      </c>
      <c r="H2087" s="209">
        <v>32</v>
      </c>
      <c r="I2087" s="209" t="s">
        <v>2058</v>
      </c>
      <c r="J2087" s="209">
        <v>755</v>
      </c>
      <c r="K2087" s="209">
        <v>315130</v>
      </c>
      <c r="L2087" s="209">
        <v>210100</v>
      </c>
      <c r="M2087" s="209">
        <v>409</v>
      </c>
      <c r="N2087" s="209">
        <v>7000</v>
      </c>
      <c r="O2087" s="209">
        <v>4001</v>
      </c>
      <c r="P2087" s="308">
        <v>41770</v>
      </c>
      <c r="Q2087" s="248"/>
      <c r="R2087" s="248"/>
      <c r="S2087" s="248"/>
      <c r="T2087" s="248" t="s">
        <v>16014</v>
      </c>
      <c r="U2087" s="248" t="s">
        <v>16270</v>
      </c>
    </row>
    <row r="2088" spans="1:21" s="1" customFormat="1" ht="23.25" customHeight="1" x14ac:dyDescent="0.25">
      <c r="A2088" t="s">
        <v>2062</v>
      </c>
      <c r="B2088" t="str">
        <f t="shared" si="132"/>
        <v>32</v>
      </c>
      <c r="C2088" t="str">
        <f t="shared" si="133"/>
        <v>C00</v>
      </c>
      <c r="D2088" t="str">
        <f t="shared" si="131"/>
        <v>703</v>
      </c>
      <c r="E2088" s="161" t="s">
        <v>2063</v>
      </c>
      <c r="F2088" t="s">
        <v>17272</v>
      </c>
      <c r="G2088" t="s">
        <v>2064</v>
      </c>
      <c r="H2088" s="209">
        <v>32</v>
      </c>
      <c r="I2088" s="209" t="s">
        <v>2058</v>
      </c>
      <c r="J2088" s="209">
        <v>703</v>
      </c>
      <c r="K2088" s="209">
        <v>315130</v>
      </c>
      <c r="L2088" s="209">
        <v>210100</v>
      </c>
      <c r="M2088" s="209">
        <v>409</v>
      </c>
      <c r="N2088" s="209">
        <v>4209</v>
      </c>
      <c r="O2088" s="209">
        <v>4001</v>
      </c>
      <c r="P2088" s="308">
        <v>41771</v>
      </c>
      <c r="Q2088" s="248"/>
      <c r="R2088" s="248"/>
      <c r="S2088" s="248"/>
      <c r="T2088" s="248" t="s">
        <v>16014</v>
      </c>
      <c r="U2088" s="248" t="s">
        <v>16270</v>
      </c>
    </row>
    <row r="2089" spans="1:21" s="1" customFormat="1" ht="23.25" customHeight="1" x14ac:dyDescent="0.25">
      <c r="A2089" t="s">
        <v>2075</v>
      </c>
      <c r="B2089" t="str">
        <f t="shared" si="132"/>
        <v>32</v>
      </c>
      <c r="C2089" t="str">
        <f t="shared" si="133"/>
        <v>C00</v>
      </c>
      <c r="D2089" t="str">
        <f t="shared" si="131"/>
        <v>715</v>
      </c>
      <c r="E2089" s="161" t="s">
        <v>2076</v>
      </c>
      <c r="F2089" t="s">
        <v>17272</v>
      </c>
      <c r="G2089" t="s">
        <v>2077</v>
      </c>
      <c r="H2089" s="209">
        <v>32</v>
      </c>
      <c r="I2089" s="209" t="s">
        <v>2058</v>
      </c>
      <c r="J2089" s="209">
        <v>715</v>
      </c>
      <c r="K2089" s="209">
        <v>315130</v>
      </c>
      <c r="L2089" s="209">
        <v>210100</v>
      </c>
      <c r="M2089" s="209">
        <v>409</v>
      </c>
      <c r="N2089" s="209">
        <v>4210</v>
      </c>
      <c r="O2089" s="209">
        <v>4001</v>
      </c>
      <c r="P2089" s="308">
        <v>41772</v>
      </c>
      <c r="Q2089" s="248"/>
      <c r="R2089" s="248"/>
      <c r="S2089" s="248"/>
      <c r="T2089" s="248" t="s">
        <v>16014</v>
      </c>
      <c r="U2089" s="248" t="s">
        <v>16270</v>
      </c>
    </row>
    <row r="2090" spans="1:21" s="1" customFormat="1" ht="23.25" customHeight="1" x14ac:dyDescent="0.25">
      <c r="A2090" t="s">
        <v>2136</v>
      </c>
      <c r="B2090" t="str">
        <f t="shared" si="132"/>
        <v>32</v>
      </c>
      <c r="C2090" t="str">
        <f t="shared" si="133"/>
        <v>D00</v>
      </c>
      <c r="D2090" t="str">
        <f t="shared" si="131"/>
        <v>715</v>
      </c>
      <c r="E2090" s="161" t="s">
        <v>2137</v>
      </c>
      <c r="F2090" t="s">
        <v>17272</v>
      </c>
      <c r="G2090" t="s">
        <v>2077</v>
      </c>
      <c r="H2090" s="209">
        <v>32</v>
      </c>
      <c r="I2090" s="209" t="s">
        <v>2135</v>
      </c>
      <c r="J2090" s="209">
        <v>715</v>
      </c>
      <c r="K2090" s="209">
        <v>315140</v>
      </c>
      <c r="L2090" s="209">
        <v>210100</v>
      </c>
      <c r="M2090" s="209">
        <v>409</v>
      </c>
      <c r="N2090" s="209">
        <v>4210</v>
      </c>
      <c r="O2090" s="209">
        <v>4700</v>
      </c>
      <c r="P2090" s="308">
        <v>41773</v>
      </c>
      <c r="Q2090" s="248"/>
      <c r="R2090" s="248"/>
      <c r="S2090" s="248"/>
      <c r="T2090" s="248" t="s">
        <v>16014</v>
      </c>
      <c r="U2090" s="248" t="s">
        <v>16270</v>
      </c>
    </row>
    <row r="2091" spans="1:21" s="1" customFormat="1" ht="23.25" customHeight="1" x14ac:dyDescent="0.25">
      <c r="A2091" t="s">
        <v>2152</v>
      </c>
      <c r="B2091" t="str">
        <f t="shared" si="132"/>
        <v>32</v>
      </c>
      <c r="C2091" t="str">
        <f t="shared" si="133"/>
        <v>E00</v>
      </c>
      <c r="D2091" t="str">
        <f t="shared" si="131"/>
        <v>715</v>
      </c>
      <c r="E2091" s="161" t="s">
        <v>2153</v>
      </c>
      <c r="F2091" t="s">
        <v>17272</v>
      </c>
      <c r="G2091" t="s">
        <v>2077</v>
      </c>
      <c r="H2091" s="209">
        <v>32</v>
      </c>
      <c r="I2091" s="209" t="s">
        <v>2148</v>
      </c>
      <c r="J2091" s="209">
        <v>715</v>
      </c>
      <c r="K2091" s="209">
        <v>315150</v>
      </c>
      <c r="L2091" s="209">
        <v>210100</v>
      </c>
      <c r="M2091" s="209">
        <v>409</v>
      </c>
      <c r="N2091" s="209">
        <v>4210</v>
      </c>
      <c r="O2091" s="209">
        <v>4700</v>
      </c>
      <c r="P2091" s="209">
        <v>41773</v>
      </c>
      <c r="Q2091" s="248"/>
      <c r="R2091" s="248"/>
      <c r="S2091" s="248"/>
      <c r="T2091" s="248" t="s">
        <v>16014</v>
      </c>
      <c r="U2091" s="248" t="s">
        <v>16270</v>
      </c>
    </row>
    <row r="2092" spans="1:21" s="1" customFormat="1" ht="23.25" customHeight="1" x14ac:dyDescent="0.25">
      <c r="A2092" t="s">
        <v>2154</v>
      </c>
      <c r="B2092" t="str">
        <f t="shared" si="132"/>
        <v>32</v>
      </c>
      <c r="C2092" t="str">
        <f t="shared" si="133"/>
        <v>E00</v>
      </c>
      <c r="D2092" t="str">
        <f t="shared" si="131"/>
        <v>725</v>
      </c>
      <c r="E2092" s="161" t="s">
        <v>2153</v>
      </c>
      <c r="F2092" t="s">
        <v>17272</v>
      </c>
      <c r="G2092" t="s">
        <v>2077</v>
      </c>
      <c r="H2092" s="209">
        <v>32</v>
      </c>
      <c r="I2092" s="209" t="s">
        <v>2148</v>
      </c>
      <c r="J2092" s="209">
        <v>725</v>
      </c>
      <c r="K2092" s="209">
        <v>315150</v>
      </c>
      <c r="L2092" s="209">
        <v>210100</v>
      </c>
      <c r="M2092" s="209">
        <v>409</v>
      </c>
      <c r="N2092" s="209">
        <v>4210</v>
      </c>
      <c r="O2092" s="209">
        <v>4700</v>
      </c>
      <c r="P2092" s="209">
        <v>41773</v>
      </c>
      <c r="Q2092" s="248"/>
      <c r="R2092" s="248"/>
      <c r="S2092" s="248"/>
      <c r="T2092" s="248" t="s">
        <v>16014</v>
      </c>
      <c r="U2092" s="248" t="s">
        <v>16270</v>
      </c>
    </row>
    <row r="2093" spans="1:21" s="1" customFormat="1" ht="23.25" customHeight="1" x14ac:dyDescent="0.25">
      <c r="A2093" t="s">
        <v>2155</v>
      </c>
      <c r="B2093" t="str">
        <f t="shared" si="132"/>
        <v>32</v>
      </c>
      <c r="C2093" t="str">
        <f t="shared" si="133"/>
        <v>E00</v>
      </c>
      <c r="D2093" t="str">
        <f t="shared" si="131"/>
        <v>745</v>
      </c>
      <c r="E2093" s="161" t="s">
        <v>2156</v>
      </c>
      <c r="F2093" t="s">
        <v>17271</v>
      </c>
      <c r="G2093" t="s">
        <v>2156</v>
      </c>
      <c r="H2093" s="209">
        <v>32</v>
      </c>
      <c r="I2093" s="209" t="s">
        <v>2148</v>
      </c>
      <c r="J2093" s="209">
        <v>745</v>
      </c>
      <c r="K2093" s="209">
        <v>315150</v>
      </c>
      <c r="L2093" s="209">
        <v>210100</v>
      </c>
      <c r="M2093" s="209">
        <v>409</v>
      </c>
      <c r="N2093" s="209">
        <v>4210</v>
      </c>
      <c r="O2093" s="209">
        <v>4700</v>
      </c>
      <c r="P2093" s="209">
        <v>41773</v>
      </c>
      <c r="Q2093" s="248"/>
      <c r="R2093" s="248"/>
      <c r="S2093" s="248"/>
      <c r="T2093" s="248" t="s">
        <v>16014</v>
      </c>
      <c r="U2093" s="248" t="s">
        <v>16270</v>
      </c>
    </row>
    <row r="2094" spans="1:21" s="1" customFormat="1" ht="23.25" customHeight="1" x14ac:dyDescent="0.25">
      <c r="A2094" t="s">
        <v>2059</v>
      </c>
      <c r="B2094" t="str">
        <f t="shared" si="132"/>
        <v>32</v>
      </c>
      <c r="C2094" t="str">
        <f t="shared" si="133"/>
        <v>C00</v>
      </c>
      <c r="D2094" t="str">
        <f t="shared" si="131"/>
        <v>701</v>
      </c>
      <c r="E2094" s="161" t="s">
        <v>2060</v>
      </c>
      <c r="F2094" t="s">
        <v>17271</v>
      </c>
      <c r="G2094" t="s">
        <v>2061</v>
      </c>
      <c r="H2094" s="209">
        <v>32</v>
      </c>
      <c r="I2094" s="209" t="s">
        <v>2058</v>
      </c>
      <c r="J2094" s="209">
        <v>701</v>
      </c>
      <c r="K2094" s="209">
        <v>315130</v>
      </c>
      <c r="L2094" s="209">
        <v>210100</v>
      </c>
      <c r="M2094" s="209">
        <v>409</v>
      </c>
      <c r="N2094" s="209">
        <v>4211</v>
      </c>
      <c r="O2094" s="209">
        <v>4001</v>
      </c>
      <c r="P2094" s="308">
        <v>41776</v>
      </c>
      <c r="Q2094" s="248"/>
      <c r="R2094" s="248"/>
      <c r="S2094" s="248"/>
      <c r="T2094" s="248" t="s">
        <v>16014</v>
      </c>
      <c r="U2094" s="248" t="s">
        <v>16270</v>
      </c>
    </row>
    <row r="2095" spans="1:21" s="1" customFormat="1" ht="23.25" customHeight="1" x14ac:dyDescent="0.25">
      <c r="A2095" t="s">
        <v>2102</v>
      </c>
      <c r="B2095" t="str">
        <f t="shared" si="132"/>
        <v>32</v>
      </c>
      <c r="C2095" t="str">
        <f t="shared" si="133"/>
        <v>C00</v>
      </c>
      <c r="D2095" t="str">
        <f t="shared" si="131"/>
        <v>754</v>
      </c>
      <c r="E2095" s="161" t="s">
        <v>2103</v>
      </c>
      <c r="F2095" t="s">
        <v>17271</v>
      </c>
      <c r="G2095" t="s">
        <v>2104</v>
      </c>
      <c r="H2095" s="209">
        <v>32</v>
      </c>
      <c r="I2095" s="209" t="s">
        <v>2058</v>
      </c>
      <c r="J2095" s="209">
        <v>754</v>
      </c>
      <c r="K2095" s="209">
        <v>315130</v>
      </c>
      <c r="L2095" s="209">
        <v>210100</v>
      </c>
      <c r="M2095" s="209">
        <v>409</v>
      </c>
      <c r="N2095" s="209">
        <v>4212</v>
      </c>
      <c r="O2095" s="209">
        <v>4001</v>
      </c>
      <c r="P2095" s="308">
        <v>41777</v>
      </c>
      <c r="Q2095" s="248"/>
      <c r="R2095" s="248"/>
      <c r="S2095" s="248"/>
      <c r="T2095" s="248" t="s">
        <v>16014</v>
      </c>
      <c r="U2095" s="248" t="s">
        <v>16270</v>
      </c>
    </row>
    <row r="2096" spans="1:21" s="1" customFormat="1" ht="23.25" customHeight="1" x14ac:dyDescent="0.25">
      <c r="A2096" t="s">
        <v>2107</v>
      </c>
      <c r="B2096" t="str">
        <f t="shared" si="132"/>
        <v>32</v>
      </c>
      <c r="C2096" t="str">
        <f t="shared" si="133"/>
        <v>C00</v>
      </c>
      <c r="D2096" t="str">
        <f t="shared" si="131"/>
        <v>756</v>
      </c>
      <c r="E2096" s="161" t="s">
        <v>2108</v>
      </c>
      <c r="F2096" t="s">
        <v>17271</v>
      </c>
      <c r="G2096" t="s">
        <v>2109</v>
      </c>
      <c r="H2096" s="209">
        <v>32</v>
      </c>
      <c r="I2096" s="209" t="s">
        <v>2058</v>
      </c>
      <c r="J2096" s="209">
        <v>756</v>
      </c>
      <c r="K2096" s="209">
        <v>315130</v>
      </c>
      <c r="L2096" s="209">
        <v>210100</v>
      </c>
      <c r="M2096" s="209">
        <v>409</v>
      </c>
      <c r="N2096" s="209">
        <v>4213</v>
      </c>
      <c r="O2096" s="209">
        <v>4001</v>
      </c>
      <c r="P2096" s="308">
        <v>41778</v>
      </c>
      <c r="Q2096" s="248"/>
      <c r="R2096" s="248"/>
      <c r="S2096" s="248"/>
      <c r="T2096" s="248" t="s">
        <v>16014</v>
      </c>
      <c r="U2096" s="248" t="s">
        <v>16270</v>
      </c>
    </row>
    <row r="2097" spans="1:21" s="1" customFormat="1" ht="23.25" customHeight="1" x14ac:dyDescent="0.25">
      <c r="A2097" t="s">
        <v>2143</v>
      </c>
      <c r="B2097" t="str">
        <f t="shared" si="132"/>
        <v>32</v>
      </c>
      <c r="C2097" t="str">
        <f t="shared" si="133"/>
        <v>D00</v>
      </c>
      <c r="D2097" t="str">
        <f t="shared" si="131"/>
        <v>757</v>
      </c>
      <c r="E2097" s="161" t="s">
        <v>2144</v>
      </c>
      <c r="F2097" t="s">
        <v>17271</v>
      </c>
      <c r="G2097" t="s">
        <v>2145</v>
      </c>
      <c r="H2097" s="209">
        <v>32</v>
      </c>
      <c r="I2097" s="209" t="s">
        <v>2135</v>
      </c>
      <c r="J2097" s="209">
        <v>757</v>
      </c>
      <c r="K2097" s="209">
        <v>315140</v>
      </c>
      <c r="L2097" s="209">
        <v>210100</v>
      </c>
      <c r="M2097" s="209">
        <v>409</v>
      </c>
      <c r="N2097" s="209">
        <v>4214</v>
      </c>
      <c r="O2097" s="209">
        <v>4700</v>
      </c>
      <c r="P2097" s="308">
        <v>41779</v>
      </c>
      <c r="Q2097" s="248"/>
      <c r="R2097" s="248"/>
      <c r="S2097" s="248"/>
      <c r="T2097" s="248"/>
      <c r="U2097" s="248" t="s">
        <v>16272</v>
      </c>
    </row>
    <row r="2098" spans="1:21" s="1" customFormat="1" ht="23.25" customHeight="1" x14ac:dyDescent="0.25">
      <c r="A2098" t="s">
        <v>2110</v>
      </c>
      <c r="B2098" t="str">
        <f t="shared" si="132"/>
        <v>32</v>
      </c>
      <c r="C2098" t="str">
        <f t="shared" si="133"/>
        <v>C00</v>
      </c>
      <c r="D2098" t="str">
        <f t="shared" si="131"/>
        <v>757</v>
      </c>
      <c r="E2098" s="161" t="s">
        <v>2111</v>
      </c>
      <c r="F2098" t="s">
        <v>17271</v>
      </c>
      <c r="G2098" t="s">
        <v>2112</v>
      </c>
      <c r="H2098" s="209">
        <v>32</v>
      </c>
      <c r="I2098" s="209" t="s">
        <v>2058</v>
      </c>
      <c r="J2098" s="209">
        <v>757</v>
      </c>
      <c r="K2098" s="209">
        <v>315130</v>
      </c>
      <c r="L2098" s="209">
        <v>210100</v>
      </c>
      <c r="M2098" s="209">
        <v>409</v>
      </c>
      <c r="N2098" s="209">
        <v>4214</v>
      </c>
      <c r="O2098" s="209">
        <v>4001</v>
      </c>
      <c r="P2098" s="308">
        <v>41780</v>
      </c>
      <c r="Q2098" s="248"/>
      <c r="R2098" s="248"/>
      <c r="S2098" s="248"/>
      <c r="T2098" s="248" t="s">
        <v>16014</v>
      </c>
      <c r="U2098" s="248" t="s">
        <v>16270</v>
      </c>
    </row>
    <row r="2099" spans="1:21" s="1" customFormat="1" ht="23.25" customHeight="1" x14ac:dyDescent="0.25">
      <c r="A2099" t="s">
        <v>2162</v>
      </c>
      <c r="B2099" t="str">
        <f t="shared" si="132"/>
        <v>32</v>
      </c>
      <c r="C2099" t="str">
        <f t="shared" si="133"/>
        <v>E00</v>
      </c>
      <c r="D2099" t="str">
        <f t="shared" si="131"/>
        <v>757</v>
      </c>
      <c r="E2099" s="161" t="s">
        <v>2163</v>
      </c>
      <c r="F2099" t="s">
        <v>17271</v>
      </c>
      <c r="G2099" t="s">
        <v>2164</v>
      </c>
      <c r="H2099" s="209">
        <v>32</v>
      </c>
      <c r="I2099" s="209" t="s">
        <v>2148</v>
      </c>
      <c r="J2099" s="209">
        <v>757</v>
      </c>
      <c r="K2099" s="209">
        <v>315150</v>
      </c>
      <c r="L2099" s="209">
        <v>210100</v>
      </c>
      <c r="M2099" s="209">
        <v>409</v>
      </c>
      <c r="N2099" s="209">
        <v>4214</v>
      </c>
      <c r="O2099" s="209">
        <v>4700</v>
      </c>
      <c r="P2099" s="308">
        <v>41781</v>
      </c>
      <c r="Q2099" s="248"/>
      <c r="R2099" s="248"/>
      <c r="S2099" s="248"/>
      <c r="T2099" s="248"/>
      <c r="U2099" s="248" t="s">
        <v>16272</v>
      </c>
    </row>
    <row r="2100" spans="1:21" s="1" customFormat="1" ht="23.25" customHeight="1" x14ac:dyDescent="0.25">
      <c r="A2100" t="s">
        <v>2113</v>
      </c>
      <c r="B2100" t="str">
        <f t="shared" si="132"/>
        <v>32</v>
      </c>
      <c r="C2100" t="str">
        <f t="shared" si="133"/>
        <v>C00</v>
      </c>
      <c r="D2100" t="str">
        <f t="shared" si="131"/>
        <v>758</v>
      </c>
      <c r="E2100" s="161" t="s">
        <v>2114</v>
      </c>
      <c r="F2100" t="s">
        <v>17271</v>
      </c>
      <c r="G2100" t="s">
        <v>2115</v>
      </c>
      <c r="H2100" s="209">
        <v>32</v>
      </c>
      <c r="I2100" s="209" t="s">
        <v>2058</v>
      </c>
      <c r="J2100" s="209">
        <v>758</v>
      </c>
      <c r="K2100" s="209">
        <v>315130</v>
      </c>
      <c r="L2100" s="209">
        <v>210100</v>
      </c>
      <c r="M2100" s="209">
        <v>409</v>
      </c>
      <c r="N2100" s="209">
        <v>4215</v>
      </c>
      <c r="O2100" s="209">
        <v>4001</v>
      </c>
      <c r="P2100" s="308">
        <v>41782</v>
      </c>
      <c r="Q2100" s="248"/>
      <c r="R2100" s="248"/>
      <c r="S2100" s="248"/>
      <c r="T2100" s="248" t="s">
        <v>16014</v>
      </c>
      <c r="U2100" s="248" t="s">
        <v>16270</v>
      </c>
    </row>
    <row r="2101" spans="1:21" s="1" customFormat="1" ht="23.25" customHeight="1" x14ac:dyDescent="0.25">
      <c r="A2101" t="s">
        <v>2122</v>
      </c>
      <c r="B2101" t="str">
        <f t="shared" ref="B2101:B2132" si="134">LEFT(A2101,2)</f>
        <v>32</v>
      </c>
      <c r="C2101" t="str">
        <f t="shared" si="133"/>
        <v>C00</v>
      </c>
      <c r="D2101" t="str">
        <f t="shared" si="131"/>
        <v>761</v>
      </c>
      <c r="E2101" s="161" t="s">
        <v>2123</v>
      </c>
      <c r="F2101" t="s">
        <v>17271</v>
      </c>
      <c r="G2101" t="s">
        <v>2124</v>
      </c>
      <c r="H2101" s="209">
        <v>32</v>
      </c>
      <c r="I2101" s="209" t="s">
        <v>2058</v>
      </c>
      <c r="J2101" s="209">
        <v>761</v>
      </c>
      <c r="K2101" s="209">
        <v>315130</v>
      </c>
      <c r="L2101" s="209">
        <v>210100</v>
      </c>
      <c r="M2101" s="209">
        <v>409</v>
      </c>
      <c r="N2101" s="209">
        <v>4216</v>
      </c>
      <c r="O2101" s="209">
        <v>4001</v>
      </c>
      <c r="P2101" s="308">
        <v>41783</v>
      </c>
      <c r="Q2101" s="248"/>
      <c r="R2101" s="248"/>
      <c r="S2101" s="248"/>
      <c r="T2101" s="248" t="s">
        <v>16014</v>
      </c>
      <c r="U2101" s="248" t="s">
        <v>16270</v>
      </c>
    </row>
    <row r="2102" spans="1:21" s="1" customFormat="1" ht="23.25" customHeight="1" x14ac:dyDescent="0.25">
      <c r="A2102" t="s">
        <v>2091</v>
      </c>
      <c r="B2102" t="str">
        <f t="shared" si="134"/>
        <v>32</v>
      </c>
      <c r="C2102" t="str">
        <f t="shared" si="133"/>
        <v>C00</v>
      </c>
      <c r="D2102" t="str">
        <f t="shared" si="131"/>
        <v>750</v>
      </c>
      <c r="E2102" s="161" t="s">
        <v>2092</v>
      </c>
      <c r="F2102" t="s">
        <v>17271</v>
      </c>
      <c r="G2102" t="s">
        <v>2092</v>
      </c>
      <c r="H2102" s="209">
        <v>32</v>
      </c>
      <c r="I2102" s="209" t="s">
        <v>2058</v>
      </c>
      <c r="J2102" s="209">
        <v>750</v>
      </c>
      <c r="K2102" s="209">
        <v>315130</v>
      </c>
      <c r="L2102" s="209">
        <v>210100</v>
      </c>
      <c r="M2102" s="209">
        <v>409</v>
      </c>
      <c r="N2102" s="209">
        <v>4217</v>
      </c>
      <c r="O2102" s="209">
        <v>4001</v>
      </c>
      <c r="P2102" s="308">
        <v>41784</v>
      </c>
      <c r="Q2102" s="248"/>
      <c r="R2102" s="248"/>
      <c r="S2102" s="248"/>
      <c r="T2102" s="248" t="s">
        <v>16014</v>
      </c>
      <c r="U2102" s="248" t="s">
        <v>16270</v>
      </c>
    </row>
    <row r="2103" spans="1:21" s="1" customFormat="1" ht="23.25" customHeight="1" x14ac:dyDescent="0.25">
      <c r="A2103" t="s">
        <v>2093</v>
      </c>
      <c r="B2103" t="str">
        <f t="shared" si="134"/>
        <v>32</v>
      </c>
      <c r="C2103" t="str">
        <f t="shared" si="133"/>
        <v>C00</v>
      </c>
      <c r="D2103" t="str">
        <f t="shared" si="131"/>
        <v>751</v>
      </c>
      <c r="E2103" s="161" t="s">
        <v>2094</v>
      </c>
      <c r="F2103" t="s">
        <v>17271</v>
      </c>
      <c r="G2103" t="s">
        <v>2095</v>
      </c>
      <c r="H2103" s="209">
        <v>32</v>
      </c>
      <c r="I2103" s="209" t="s">
        <v>2058</v>
      </c>
      <c r="J2103" s="209">
        <v>751</v>
      </c>
      <c r="K2103" s="209">
        <v>315130</v>
      </c>
      <c r="L2103" s="209">
        <v>210100</v>
      </c>
      <c r="M2103" s="209">
        <v>409</v>
      </c>
      <c r="N2103" s="209">
        <v>4218</v>
      </c>
      <c r="O2103" s="209">
        <v>4001</v>
      </c>
      <c r="P2103" s="308">
        <v>41785</v>
      </c>
      <c r="Q2103" s="248"/>
      <c r="R2103" s="248"/>
      <c r="S2103" s="248"/>
      <c r="T2103" s="248" t="s">
        <v>16014</v>
      </c>
      <c r="U2103" s="248" t="s">
        <v>16270</v>
      </c>
    </row>
    <row r="2104" spans="1:21" s="1" customFormat="1" ht="23.25" customHeight="1" x14ac:dyDescent="0.25">
      <c r="A2104" t="s">
        <v>2099</v>
      </c>
      <c r="B2104" t="str">
        <f t="shared" si="134"/>
        <v>32</v>
      </c>
      <c r="C2104" t="str">
        <f t="shared" si="133"/>
        <v>C00</v>
      </c>
      <c r="D2104" t="str">
        <f t="shared" si="131"/>
        <v>753</v>
      </c>
      <c r="E2104" s="161" t="s">
        <v>2100</v>
      </c>
      <c r="F2104" t="s">
        <v>17271</v>
      </c>
      <c r="G2104" t="s">
        <v>2101</v>
      </c>
      <c r="H2104" s="209">
        <v>32</v>
      </c>
      <c r="I2104" s="209" t="s">
        <v>2058</v>
      </c>
      <c r="J2104" s="209">
        <v>753</v>
      </c>
      <c r="K2104" s="209">
        <v>315130</v>
      </c>
      <c r="L2104" s="209">
        <v>210100</v>
      </c>
      <c r="M2104" s="209">
        <v>409</v>
      </c>
      <c r="N2104" s="209">
        <v>4219</v>
      </c>
      <c r="O2104" s="209">
        <v>4001</v>
      </c>
      <c r="P2104" s="308">
        <v>41786</v>
      </c>
      <c r="Q2104" s="248"/>
      <c r="R2104" s="248"/>
      <c r="S2104" s="248"/>
      <c r="T2104" s="248" t="s">
        <v>16014</v>
      </c>
      <c r="U2104" s="248" t="s">
        <v>16270</v>
      </c>
    </row>
    <row r="2105" spans="1:21" s="1" customFormat="1" ht="23.25" customHeight="1" x14ac:dyDescent="0.25">
      <c r="A2105" t="s">
        <v>2146</v>
      </c>
      <c r="B2105" t="str">
        <f t="shared" si="134"/>
        <v>32</v>
      </c>
      <c r="C2105" t="str">
        <f t="shared" si="133"/>
        <v>E00</v>
      </c>
      <c r="D2105" t="str">
        <f t="shared" si="131"/>
        <v>711</v>
      </c>
      <c r="E2105" s="161" t="s">
        <v>2147</v>
      </c>
      <c r="F2105" t="s">
        <v>17271</v>
      </c>
      <c r="G2105" t="s">
        <v>2147</v>
      </c>
      <c r="H2105" s="209">
        <v>32</v>
      </c>
      <c r="I2105" s="209" t="s">
        <v>2148</v>
      </c>
      <c r="J2105" s="209">
        <v>711</v>
      </c>
      <c r="K2105" s="209">
        <v>315150</v>
      </c>
      <c r="L2105" s="209">
        <v>210100</v>
      </c>
      <c r="M2105" s="209">
        <v>409</v>
      </c>
      <c r="N2105" s="209">
        <v>4220</v>
      </c>
      <c r="O2105" s="209">
        <v>4700</v>
      </c>
      <c r="P2105" s="308">
        <v>41789</v>
      </c>
      <c r="Q2105" s="248"/>
      <c r="R2105" s="248"/>
      <c r="S2105" s="248"/>
      <c r="T2105" s="248" t="s">
        <v>16014</v>
      </c>
      <c r="U2105" s="248" t="s">
        <v>16270</v>
      </c>
    </row>
    <row r="2106" spans="1:21" s="1" customFormat="1" ht="23.25" customHeight="1" x14ac:dyDescent="0.25">
      <c r="A2106" t="s">
        <v>2068</v>
      </c>
      <c r="B2106" t="str">
        <f t="shared" si="134"/>
        <v>32</v>
      </c>
      <c r="C2106" t="str">
        <f t="shared" ref="C2106:C2137" si="135">MID(A2106,4,3)</f>
        <v>C00</v>
      </c>
      <c r="D2106" t="str">
        <f t="shared" si="131"/>
        <v>711</v>
      </c>
      <c r="E2106" s="161" t="s">
        <v>2069</v>
      </c>
      <c r="F2106" t="s">
        <v>17271</v>
      </c>
      <c r="G2106" t="s">
        <v>2070</v>
      </c>
      <c r="H2106" s="209">
        <v>32</v>
      </c>
      <c r="I2106" s="209" t="s">
        <v>2058</v>
      </c>
      <c r="J2106" s="209">
        <v>711</v>
      </c>
      <c r="K2106" s="209">
        <v>315130</v>
      </c>
      <c r="L2106" s="209">
        <v>210100</v>
      </c>
      <c r="M2106" s="209">
        <v>409</v>
      </c>
      <c r="N2106" s="209">
        <v>4220</v>
      </c>
      <c r="O2106" s="209">
        <v>4001</v>
      </c>
      <c r="P2106" s="308">
        <v>41790</v>
      </c>
      <c r="Q2106" s="248"/>
      <c r="R2106" s="248"/>
      <c r="S2106" s="248"/>
      <c r="T2106" s="248" t="s">
        <v>16014</v>
      </c>
      <c r="U2106" s="248" t="s">
        <v>16270</v>
      </c>
    </row>
    <row r="2107" spans="1:21" s="1" customFormat="1" ht="23.25" customHeight="1" x14ac:dyDescent="0.25">
      <c r="A2107" t="s">
        <v>2071</v>
      </c>
      <c r="B2107" t="str">
        <f t="shared" si="134"/>
        <v>32</v>
      </c>
      <c r="C2107" t="str">
        <f t="shared" si="135"/>
        <v>C00</v>
      </c>
      <c r="D2107" t="str">
        <f t="shared" si="131"/>
        <v>712</v>
      </c>
      <c r="E2107" s="161" t="s">
        <v>2072</v>
      </c>
      <c r="F2107" t="s">
        <v>17271</v>
      </c>
      <c r="G2107" t="s">
        <v>2072</v>
      </c>
      <c r="H2107" s="209">
        <v>32</v>
      </c>
      <c r="I2107" s="209" t="s">
        <v>2058</v>
      </c>
      <c r="J2107" s="209">
        <v>712</v>
      </c>
      <c r="K2107" s="209">
        <v>315130</v>
      </c>
      <c r="L2107" s="209">
        <v>210100</v>
      </c>
      <c r="M2107" s="209">
        <v>409</v>
      </c>
      <c r="N2107" s="209">
        <v>4221</v>
      </c>
      <c r="O2107" s="209">
        <v>4001</v>
      </c>
      <c r="P2107" s="308">
        <v>41791</v>
      </c>
      <c r="Q2107" s="248"/>
      <c r="R2107" s="248"/>
      <c r="S2107" s="248"/>
      <c r="T2107" s="248" t="s">
        <v>16014</v>
      </c>
      <c r="U2107" s="248" t="s">
        <v>16270</v>
      </c>
    </row>
    <row r="2108" spans="1:21" s="1" customFormat="1" ht="23.25" customHeight="1" x14ac:dyDescent="0.25">
      <c r="A2108" t="s">
        <v>2073</v>
      </c>
      <c r="B2108" t="str">
        <f t="shared" si="134"/>
        <v>32</v>
      </c>
      <c r="C2108" t="str">
        <f t="shared" si="135"/>
        <v>C00</v>
      </c>
      <c r="D2108" t="str">
        <f t="shared" si="131"/>
        <v>714</v>
      </c>
      <c r="E2108" s="161" t="s">
        <v>2074</v>
      </c>
      <c r="F2108" t="s">
        <v>17271</v>
      </c>
      <c r="G2108" t="s">
        <v>2074</v>
      </c>
      <c r="H2108" s="209">
        <v>32</v>
      </c>
      <c r="I2108" s="209" t="s">
        <v>2058</v>
      </c>
      <c r="J2108" s="209">
        <v>714</v>
      </c>
      <c r="K2108" s="209">
        <v>315130</v>
      </c>
      <c r="L2108" s="209">
        <v>210100</v>
      </c>
      <c r="M2108" s="209">
        <v>409</v>
      </c>
      <c r="N2108" s="209">
        <v>4222</v>
      </c>
      <c r="O2108" s="209">
        <v>4001</v>
      </c>
      <c r="P2108" s="308">
        <v>41792</v>
      </c>
      <c r="Q2108" s="248"/>
      <c r="R2108" s="248"/>
      <c r="S2108" s="248"/>
      <c r="T2108" s="248" t="s">
        <v>16014</v>
      </c>
      <c r="U2108" s="248" t="s">
        <v>16270</v>
      </c>
    </row>
    <row r="2109" spans="1:21" s="1" customFormat="1" ht="23.25" customHeight="1" x14ac:dyDescent="0.25">
      <c r="A2109" t="s">
        <v>2096</v>
      </c>
      <c r="B2109" t="str">
        <f t="shared" si="134"/>
        <v>32</v>
      </c>
      <c r="C2109" t="str">
        <f t="shared" si="135"/>
        <v>C00</v>
      </c>
      <c r="D2109" t="str">
        <f t="shared" ref="D2109:D2172" si="136">RIGHT(A2109,3)</f>
        <v>752</v>
      </c>
      <c r="E2109" s="161" t="s">
        <v>2097</v>
      </c>
      <c r="F2109" t="s">
        <v>17271</v>
      </c>
      <c r="G2109" t="s">
        <v>2098</v>
      </c>
      <c r="H2109" s="209">
        <v>32</v>
      </c>
      <c r="I2109" s="209" t="s">
        <v>2058</v>
      </c>
      <c r="J2109" s="209">
        <v>752</v>
      </c>
      <c r="K2109" s="209">
        <v>315130</v>
      </c>
      <c r="L2109" s="209">
        <v>210100</v>
      </c>
      <c r="M2109" s="209">
        <v>409</v>
      </c>
      <c r="N2109" s="209">
        <v>4223</v>
      </c>
      <c r="O2109" s="209">
        <v>4001</v>
      </c>
      <c r="P2109" s="308">
        <v>41793</v>
      </c>
      <c r="Q2109" s="248"/>
      <c r="R2109" s="248"/>
      <c r="S2109" s="248"/>
      <c r="T2109" s="248" t="s">
        <v>16014</v>
      </c>
      <c r="U2109" s="248" t="s">
        <v>16270</v>
      </c>
    </row>
    <row r="2110" spans="1:21" s="1" customFormat="1" ht="23.25" customHeight="1" x14ac:dyDescent="0.25">
      <c r="A2110" t="s">
        <v>2138</v>
      </c>
      <c r="B2110" t="str">
        <f t="shared" si="134"/>
        <v>32</v>
      </c>
      <c r="C2110" t="str">
        <f t="shared" si="135"/>
        <v>D00</v>
      </c>
      <c r="D2110" t="str">
        <f t="shared" si="136"/>
        <v>752</v>
      </c>
      <c r="E2110" s="161" t="s">
        <v>2139</v>
      </c>
      <c r="F2110" t="s">
        <v>17271</v>
      </c>
      <c r="G2110" t="s">
        <v>2140</v>
      </c>
      <c r="H2110" s="209">
        <v>32</v>
      </c>
      <c r="I2110" s="209" t="s">
        <v>2135</v>
      </c>
      <c r="J2110" s="209">
        <v>752</v>
      </c>
      <c r="K2110" s="209">
        <v>315140</v>
      </c>
      <c r="L2110" s="209">
        <v>210100</v>
      </c>
      <c r="M2110" s="209">
        <v>409</v>
      </c>
      <c r="N2110" s="209">
        <v>4223</v>
      </c>
      <c r="O2110" s="209">
        <v>4700</v>
      </c>
      <c r="P2110" s="308">
        <v>41794</v>
      </c>
      <c r="Q2110" s="248"/>
      <c r="R2110" s="248"/>
      <c r="S2110" s="248"/>
      <c r="T2110" s="248" t="s">
        <v>16014</v>
      </c>
      <c r="U2110" s="248" t="s">
        <v>16270</v>
      </c>
    </row>
    <row r="2111" spans="1:21" s="1" customFormat="1" ht="23.25" customHeight="1" x14ac:dyDescent="0.25">
      <c r="A2111" t="s">
        <v>2157</v>
      </c>
      <c r="B2111" t="str">
        <f t="shared" si="134"/>
        <v>32</v>
      </c>
      <c r="C2111" t="str">
        <f t="shared" si="135"/>
        <v>E00</v>
      </c>
      <c r="D2111" t="str">
        <f t="shared" si="136"/>
        <v>752</v>
      </c>
      <c r="E2111" s="161" t="s">
        <v>2158</v>
      </c>
      <c r="F2111" t="s">
        <v>17271</v>
      </c>
      <c r="G2111" t="s">
        <v>2159</v>
      </c>
      <c r="H2111" s="209">
        <v>32</v>
      </c>
      <c r="I2111" s="209" t="s">
        <v>2148</v>
      </c>
      <c r="J2111" s="209">
        <v>752</v>
      </c>
      <c r="K2111" s="209">
        <v>315150</v>
      </c>
      <c r="L2111" s="209">
        <v>210100</v>
      </c>
      <c r="M2111" s="209">
        <v>409</v>
      </c>
      <c r="N2111" s="209">
        <v>4223</v>
      </c>
      <c r="O2111" s="209">
        <v>4700</v>
      </c>
      <c r="P2111" s="209">
        <v>41794</v>
      </c>
      <c r="Q2111" s="248"/>
      <c r="R2111" s="248"/>
      <c r="S2111" s="248"/>
      <c r="T2111" s="248" t="s">
        <v>16014</v>
      </c>
      <c r="U2111" s="248" t="s">
        <v>16270</v>
      </c>
    </row>
    <row r="2112" spans="1:21" s="1" customFormat="1" ht="23.25" customHeight="1" x14ac:dyDescent="0.25">
      <c r="A2112" t="s">
        <v>2078</v>
      </c>
      <c r="B2112" t="str">
        <f t="shared" si="134"/>
        <v>32</v>
      </c>
      <c r="C2112" t="str">
        <f t="shared" si="135"/>
        <v>C00</v>
      </c>
      <c r="D2112" t="str">
        <f t="shared" si="136"/>
        <v>716</v>
      </c>
      <c r="E2112" s="161" t="s">
        <v>2079</v>
      </c>
      <c r="F2112" t="s">
        <v>17271</v>
      </c>
      <c r="G2112" t="s">
        <v>2080</v>
      </c>
      <c r="H2112" s="209">
        <v>32</v>
      </c>
      <c r="I2112" s="209" t="s">
        <v>2058</v>
      </c>
      <c r="J2112" s="209">
        <v>716</v>
      </c>
      <c r="K2112" s="209">
        <v>315130</v>
      </c>
      <c r="L2112" s="209">
        <v>210100</v>
      </c>
      <c r="M2112" s="209">
        <v>409</v>
      </c>
      <c r="N2112" s="209">
        <v>4224</v>
      </c>
      <c r="O2112" s="209">
        <v>4001</v>
      </c>
      <c r="P2112" s="308">
        <v>41795</v>
      </c>
      <c r="Q2112" s="248"/>
      <c r="R2112" s="248"/>
      <c r="S2112" s="248"/>
      <c r="T2112" s="248" t="s">
        <v>16014</v>
      </c>
      <c r="U2112" s="248" t="s">
        <v>16270</v>
      </c>
    </row>
    <row r="2113" spans="1:21" s="1" customFormat="1" ht="23.25" customHeight="1" x14ac:dyDescent="0.25">
      <c r="A2113" t="s">
        <v>2055</v>
      </c>
      <c r="B2113" t="str">
        <f t="shared" si="134"/>
        <v>32</v>
      </c>
      <c r="C2113" t="str">
        <f t="shared" si="135"/>
        <v>C00</v>
      </c>
      <c r="D2113" t="str">
        <f t="shared" si="136"/>
        <v>105</v>
      </c>
      <c r="E2113" s="161" t="s">
        <v>2056</v>
      </c>
      <c r="F2113" t="s">
        <v>1552</v>
      </c>
      <c r="G2113" t="s">
        <v>2057</v>
      </c>
      <c r="H2113" s="209">
        <v>32</v>
      </c>
      <c r="I2113" s="209" t="s">
        <v>2058</v>
      </c>
      <c r="J2113" s="209">
        <v>105</v>
      </c>
      <c r="K2113" s="209">
        <v>315130</v>
      </c>
      <c r="L2113" s="209">
        <v>210100</v>
      </c>
      <c r="M2113" s="209">
        <v>409</v>
      </c>
      <c r="N2113" s="209">
        <v>4225</v>
      </c>
      <c r="O2113" s="209">
        <v>4001</v>
      </c>
      <c r="P2113" s="308">
        <v>41796</v>
      </c>
      <c r="Q2113" s="248"/>
      <c r="R2113" s="248"/>
      <c r="S2113" s="248"/>
      <c r="T2113" s="248" t="s">
        <v>16014</v>
      </c>
      <c r="U2113" s="248" t="s">
        <v>16270</v>
      </c>
    </row>
    <row r="2114" spans="1:21" s="1" customFormat="1" ht="23.25" customHeight="1" x14ac:dyDescent="0.25">
      <c r="A2114" t="s">
        <v>2089</v>
      </c>
      <c r="B2114" t="str">
        <f t="shared" si="134"/>
        <v>32</v>
      </c>
      <c r="C2114" t="str">
        <f t="shared" si="135"/>
        <v>C00</v>
      </c>
      <c r="D2114" t="str">
        <f t="shared" si="136"/>
        <v>730</v>
      </c>
      <c r="E2114" s="161" t="s">
        <v>2090</v>
      </c>
      <c r="F2114" t="s">
        <v>1552</v>
      </c>
      <c r="G2114" t="s">
        <v>2090</v>
      </c>
      <c r="H2114" s="209">
        <v>32</v>
      </c>
      <c r="I2114" s="209" t="s">
        <v>2058</v>
      </c>
      <c r="J2114" s="209">
        <v>730</v>
      </c>
      <c r="K2114" s="209">
        <v>315130</v>
      </c>
      <c r="L2114" s="209">
        <v>210100</v>
      </c>
      <c r="M2114" s="209">
        <v>409</v>
      </c>
      <c r="N2114" s="209">
        <v>4226</v>
      </c>
      <c r="O2114" s="209">
        <v>4001</v>
      </c>
      <c r="P2114" s="308">
        <v>41797</v>
      </c>
      <c r="Q2114" s="248"/>
      <c r="R2114" s="248"/>
      <c r="S2114" s="248"/>
      <c r="T2114" s="248" t="s">
        <v>16014</v>
      </c>
      <c r="U2114" s="248" t="s">
        <v>16270</v>
      </c>
    </row>
    <row r="2115" spans="1:21" s="1" customFormat="1" ht="23.25" customHeight="1" x14ac:dyDescent="0.25">
      <c r="A2115" t="s">
        <v>2132</v>
      </c>
      <c r="B2115" t="str">
        <f t="shared" si="134"/>
        <v>32</v>
      </c>
      <c r="C2115" t="str">
        <f t="shared" si="135"/>
        <v>D00</v>
      </c>
      <c r="D2115" t="str">
        <f t="shared" si="136"/>
        <v>714</v>
      </c>
      <c r="E2115" s="161" t="s">
        <v>2133</v>
      </c>
      <c r="F2115" t="s">
        <v>1552</v>
      </c>
      <c r="G2115" t="s">
        <v>2134</v>
      </c>
      <c r="H2115" s="209">
        <v>32</v>
      </c>
      <c r="I2115" s="209" t="s">
        <v>2135</v>
      </c>
      <c r="J2115" s="209">
        <v>714</v>
      </c>
      <c r="K2115" s="209">
        <v>315140</v>
      </c>
      <c r="L2115" s="209">
        <v>210100</v>
      </c>
      <c r="M2115" s="209">
        <v>409</v>
      </c>
      <c r="N2115" s="209">
        <v>4226</v>
      </c>
      <c r="O2115" s="209">
        <v>4700</v>
      </c>
      <c r="P2115" s="209">
        <v>41798</v>
      </c>
      <c r="Q2115" s="248"/>
      <c r="R2115" s="248"/>
      <c r="S2115" s="248"/>
      <c r="T2115" s="248" t="s">
        <v>16014</v>
      </c>
      <c r="U2115" s="248" t="s">
        <v>16270</v>
      </c>
    </row>
    <row r="2116" spans="1:21" s="1" customFormat="1" ht="23.25" customHeight="1" x14ac:dyDescent="0.25">
      <c r="A2116" t="s">
        <v>2149</v>
      </c>
      <c r="B2116" t="str">
        <f t="shared" si="134"/>
        <v>32</v>
      </c>
      <c r="C2116" t="str">
        <f t="shared" si="135"/>
        <v>E00</v>
      </c>
      <c r="D2116" t="str">
        <f t="shared" si="136"/>
        <v>714</v>
      </c>
      <c r="E2116" s="161" t="s">
        <v>2150</v>
      </c>
      <c r="F2116" t="s">
        <v>1552</v>
      </c>
      <c r="G2116" t="s">
        <v>2151</v>
      </c>
      <c r="H2116" s="209">
        <v>32</v>
      </c>
      <c r="I2116" s="209" t="s">
        <v>2148</v>
      </c>
      <c r="J2116" s="209">
        <v>714</v>
      </c>
      <c r="K2116" s="209">
        <v>315150</v>
      </c>
      <c r="L2116" s="209">
        <v>210100</v>
      </c>
      <c r="M2116" s="209">
        <v>409</v>
      </c>
      <c r="N2116" s="209">
        <v>4226</v>
      </c>
      <c r="O2116" s="209">
        <v>4700</v>
      </c>
      <c r="P2116" s="308">
        <v>41798</v>
      </c>
      <c r="Q2116" s="248"/>
      <c r="R2116" s="248"/>
      <c r="S2116" s="248"/>
      <c r="T2116" s="248" t="s">
        <v>16014</v>
      </c>
      <c r="U2116" s="248" t="s">
        <v>16270</v>
      </c>
    </row>
    <row r="2117" spans="1:21" s="1" customFormat="1" ht="23.25" customHeight="1" x14ac:dyDescent="0.25">
      <c r="A2117" t="s">
        <v>2125</v>
      </c>
      <c r="B2117" t="str">
        <f t="shared" si="134"/>
        <v>32</v>
      </c>
      <c r="C2117" t="str">
        <f t="shared" si="135"/>
        <v>C01</v>
      </c>
      <c r="D2117" t="str">
        <f t="shared" si="136"/>
        <v>100</v>
      </c>
      <c r="E2117" s="161" t="s">
        <v>2126</v>
      </c>
      <c r="F2117" t="s">
        <v>17267</v>
      </c>
      <c r="G2117" t="s">
        <v>2127</v>
      </c>
      <c r="H2117" s="209">
        <v>32</v>
      </c>
      <c r="I2117" s="209" t="s">
        <v>2128</v>
      </c>
      <c r="J2117" s="209">
        <v>100</v>
      </c>
      <c r="K2117" s="209">
        <v>315130</v>
      </c>
      <c r="L2117" s="209">
        <v>210100</v>
      </c>
      <c r="M2117" s="209">
        <v>409</v>
      </c>
      <c r="N2117" s="209">
        <v>7000</v>
      </c>
      <c r="O2117" s="209">
        <v>4001</v>
      </c>
      <c r="P2117" s="308">
        <v>41800</v>
      </c>
      <c r="Q2117" s="248"/>
      <c r="R2117" s="248"/>
      <c r="S2117" s="248"/>
      <c r="T2117" s="248" t="s">
        <v>16014</v>
      </c>
      <c r="U2117" s="248" t="s">
        <v>16270</v>
      </c>
    </row>
    <row r="2118" spans="1:21" s="1" customFormat="1" ht="23.25" customHeight="1" x14ac:dyDescent="0.25">
      <c r="A2118" t="s">
        <v>2116</v>
      </c>
      <c r="B2118" t="str">
        <f t="shared" si="134"/>
        <v>32</v>
      </c>
      <c r="C2118" t="str">
        <f t="shared" si="135"/>
        <v>C00</v>
      </c>
      <c r="D2118" t="str">
        <f t="shared" si="136"/>
        <v>759</v>
      </c>
      <c r="E2118" s="161" t="s">
        <v>2117</v>
      </c>
      <c r="F2118" t="s">
        <v>17271</v>
      </c>
      <c r="G2118" t="s">
        <v>2118</v>
      </c>
      <c r="H2118" s="209">
        <v>32</v>
      </c>
      <c r="I2118" s="209" t="s">
        <v>2058</v>
      </c>
      <c r="J2118" s="209">
        <v>759</v>
      </c>
      <c r="K2118" s="209">
        <v>315130</v>
      </c>
      <c r="L2118" s="209">
        <v>210100</v>
      </c>
      <c r="M2118" s="209">
        <v>409</v>
      </c>
      <c r="N2118" s="209">
        <v>4227</v>
      </c>
      <c r="O2118" s="209">
        <v>4001</v>
      </c>
      <c r="P2118" s="308">
        <v>41801</v>
      </c>
      <c r="Q2118" s="248"/>
      <c r="R2118" s="248"/>
      <c r="S2118" s="248"/>
      <c r="T2118" s="248" t="s">
        <v>16014</v>
      </c>
      <c r="U2118" s="248" t="s">
        <v>16270</v>
      </c>
    </row>
    <row r="2119" spans="1:21" s="1" customFormat="1" ht="23.25" customHeight="1" x14ac:dyDescent="0.25">
      <c r="A2119" t="s">
        <v>1395</v>
      </c>
      <c r="B2119" t="str">
        <f t="shared" si="134"/>
        <v>31</v>
      </c>
      <c r="C2119" t="str">
        <f t="shared" si="135"/>
        <v>910</v>
      </c>
      <c r="D2119" t="str">
        <f t="shared" si="136"/>
        <v>000</v>
      </c>
      <c r="E2119" s="161" t="s">
        <v>1396</v>
      </c>
      <c r="F2119" t="s">
        <v>647</v>
      </c>
      <c r="G2119" t="s">
        <v>1397</v>
      </c>
      <c r="H2119" s="209">
        <v>31</v>
      </c>
      <c r="I2119" s="209">
        <v>910</v>
      </c>
      <c r="J2119" s="209">
        <v>0</v>
      </c>
      <c r="K2119" s="209">
        <v>313115</v>
      </c>
      <c r="L2119" s="308" t="s">
        <v>15177</v>
      </c>
      <c r="M2119" s="209">
        <v>409</v>
      </c>
      <c r="N2119" s="308">
        <v>4233</v>
      </c>
      <c r="O2119" s="209">
        <v>4001</v>
      </c>
      <c r="P2119" s="308">
        <v>41802</v>
      </c>
      <c r="Q2119" s="248"/>
      <c r="R2119" s="248"/>
      <c r="S2119" s="248"/>
      <c r="T2119" s="248" t="s">
        <v>16014</v>
      </c>
      <c r="U2119" s="248" t="s">
        <v>16270</v>
      </c>
    </row>
    <row r="2120" spans="1:21" s="1" customFormat="1" ht="23.25" customHeight="1" x14ac:dyDescent="0.25">
      <c r="A2120" t="s">
        <v>1501</v>
      </c>
      <c r="B2120" t="str">
        <f t="shared" si="134"/>
        <v>31</v>
      </c>
      <c r="C2120" t="str">
        <f t="shared" si="135"/>
        <v>980</v>
      </c>
      <c r="D2120" t="str">
        <f t="shared" si="136"/>
        <v>000</v>
      </c>
      <c r="E2120" s="161" t="s">
        <v>1502</v>
      </c>
      <c r="F2120" t="s">
        <v>647</v>
      </c>
      <c r="G2120" t="s">
        <v>1503</v>
      </c>
      <c r="H2120" s="209">
        <v>31</v>
      </c>
      <c r="I2120" s="209">
        <v>980</v>
      </c>
      <c r="J2120" s="209">
        <v>0</v>
      </c>
      <c r="K2120" s="209">
        <v>311505</v>
      </c>
      <c r="L2120" s="308" t="s">
        <v>15177</v>
      </c>
      <c r="M2120" s="209">
        <v>409</v>
      </c>
      <c r="N2120" s="209">
        <v>4236</v>
      </c>
      <c r="O2120" s="209">
        <v>4001</v>
      </c>
      <c r="P2120" s="308">
        <v>41803</v>
      </c>
      <c r="Q2120" s="248"/>
      <c r="R2120"/>
      <c r="S2120" s="248"/>
      <c r="T2120" s="248" t="s">
        <v>16014</v>
      </c>
      <c r="U2120" s="248" t="s">
        <v>16270</v>
      </c>
    </row>
    <row r="2121" spans="1:21" s="1" customFormat="1" ht="23.25" customHeight="1" x14ac:dyDescent="0.25">
      <c r="A2121" t="s">
        <v>1948</v>
      </c>
      <c r="B2121" t="str">
        <f t="shared" si="134"/>
        <v>32</v>
      </c>
      <c r="C2121" t="str">
        <f t="shared" si="135"/>
        <v>B00</v>
      </c>
      <c r="D2121" t="str">
        <f t="shared" si="136"/>
        <v>620</v>
      </c>
      <c r="E2121" s="161" t="s">
        <v>16010</v>
      </c>
      <c r="F2121" t="s">
        <v>11137</v>
      </c>
      <c r="G2121" t="s">
        <v>1950</v>
      </c>
      <c r="H2121" s="209">
        <v>32</v>
      </c>
      <c r="I2121" s="209" t="s">
        <v>1912</v>
      </c>
      <c r="J2121" s="209">
        <v>620</v>
      </c>
      <c r="K2121" s="209">
        <v>315120</v>
      </c>
      <c r="L2121" s="209">
        <v>210100</v>
      </c>
      <c r="M2121" s="209">
        <v>410</v>
      </c>
      <c r="N2121" s="209">
        <v>4020</v>
      </c>
      <c r="O2121" s="209">
        <v>4001</v>
      </c>
      <c r="P2121" s="308">
        <v>41804</v>
      </c>
      <c r="Q2121" s="248"/>
      <c r="R2121" s="248"/>
      <c r="S2121" s="248"/>
      <c r="T2121" s="248" t="s">
        <v>16014</v>
      </c>
      <c r="U2121" s="248" t="s">
        <v>16270</v>
      </c>
    </row>
    <row r="2122" spans="1:21" s="1" customFormat="1" ht="23.25" customHeight="1" x14ac:dyDescent="0.25">
      <c r="A2122" t="s">
        <v>1945</v>
      </c>
      <c r="B2122" t="str">
        <f t="shared" si="134"/>
        <v>32</v>
      </c>
      <c r="C2122" t="str">
        <f t="shared" si="135"/>
        <v>B00</v>
      </c>
      <c r="D2122" t="str">
        <f t="shared" si="136"/>
        <v>619</v>
      </c>
      <c r="E2122" s="161" t="s">
        <v>16011</v>
      </c>
      <c r="F2122" t="s">
        <v>11137</v>
      </c>
      <c r="G2122" t="s">
        <v>1947</v>
      </c>
      <c r="H2122" s="209">
        <v>32</v>
      </c>
      <c r="I2122" s="209" t="s">
        <v>1912</v>
      </c>
      <c r="J2122" s="209">
        <v>619</v>
      </c>
      <c r="K2122" s="209">
        <v>315120</v>
      </c>
      <c r="L2122" s="209">
        <v>210100</v>
      </c>
      <c r="M2122" s="209">
        <v>410</v>
      </c>
      <c r="N2122" s="209">
        <v>4019</v>
      </c>
      <c r="O2122" s="209">
        <v>4001</v>
      </c>
      <c r="P2122" s="308">
        <v>41805</v>
      </c>
      <c r="Q2122" s="248"/>
      <c r="R2122" s="248"/>
      <c r="S2122" s="248"/>
      <c r="T2122" s="248" t="s">
        <v>16014</v>
      </c>
      <c r="U2122" s="248" t="s">
        <v>16270</v>
      </c>
    </row>
    <row r="2123" spans="1:21" s="1" customFormat="1" ht="23.25" customHeight="1" x14ac:dyDescent="0.25">
      <c r="A2123" t="s">
        <v>1975</v>
      </c>
      <c r="B2123" t="str">
        <f t="shared" si="134"/>
        <v>32</v>
      </c>
      <c r="C2123" t="str">
        <f t="shared" si="135"/>
        <v>B00</v>
      </c>
      <c r="D2123" t="str">
        <f t="shared" si="136"/>
        <v>631</v>
      </c>
      <c r="E2123" s="161" t="s">
        <v>16012</v>
      </c>
      <c r="F2123" t="s">
        <v>11137</v>
      </c>
      <c r="G2123" t="s">
        <v>1977</v>
      </c>
      <c r="H2123" s="209">
        <v>32</v>
      </c>
      <c r="I2123" s="209" t="s">
        <v>1912</v>
      </c>
      <c r="J2123" s="209">
        <v>631</v>
      </c>
      <c r="K2123" s="209">
        <v>315120</v>
      </c>
      <c r="L2123" s="209">
        <v>210100</v>
      </c>
      <c r="M2123" s="209">
        <v>410</v>
      </c>
      <c r="N2123" s="209">
        <v>4031</v>
      </c>
      <c r="O2123" s="209">
        <v>4001</v>
      </c>
      <c r="P2123" s="308">
        <v>41806</v>
      </c>
      <c r="Q2123" s="248"/>
      <c r="R2123" s="248"/>
      <c r="S2123" s="248"/>
      <c r="T2123" s="248" t="s">
        <v>16014</v>
      </c>
      <c r="U2123" s="248" t="s">
        <v>16270</v>
      </c>
    </row>
    <row r="2124" spans="1:21" s="1" customFormat="1" ht="23.25" customHeight="1" x14ac:dyDescent="0.25">
      <c r="A2124" t="s">
        <v>1957</v>
      </c>
      <c r="B2124" t="str">
        <f t="shared" si="134"/>
        <v>32</v>
      </c>
      <c r="C2124" t="str">
        <f t="shared" si="135"/>
        <v>B00</v>
      </c>
      <c r="D2124" t="str">
        <f t="shared" si="136"/>
        <v>625</v>
      </c>
      <c r="E2124" s="161" t="s">
        <v>16013</v>
      </c>
      <c r="F2124" t="s">
        <v>11137</v>
      </c>
      <c r="G2124" t="s">
        <v>1959</v>
      </c>
      <c r="H2124" s="209">
        <v>32</v>
      </c>
      <c r="I2124" s="209" t="s">
        <v>1912</v>
      </c>
      <c r="J2124" s="209">
        <v>625</v>
      </c>
      <c r="K2124" s="209">
        <v>315120</v>
      </c>
      <c r="L2124" s="209">
        <v>210100</v>
      </c>
      <c r="M2124" s="209">
        <v>410</v>
      </c>
      <c r="N2124" s="209">
        <v>4025</v>
      </c>
      <c r="O2124" s="209">
        <v>4001</v>
      </c>
      <c r="P2124" s="308">
        <v>41807</v>
      </c>
      <c r="Q2124" s="248"/>
      <c r="R2124" s="248"/>
      <c r="S2124" s="248"/>
      <c r="T2124" s="248" t="s">
        <v>16014</v>
      </c>
      <c r="U2124" s="248" t="s">
        <v>16270</v>
      </c>
    </row>
    <row r="2125" spans="1:21" s="1" customFormat="1" ht="23.25" customHeight="1" x14ac:dyDescent="0.25">
      <c r="A2125" t="s">
        <v>1909</v>
      </c>
      <c r="B2125" t="str">
        <f t="shared" si="134"/>
        <v>32</v>
      </c>
      <c r="C2125" t="str">
        <f t="shared" si="135"/>
        <v>B00</v>
      </c>
      <c r="D2125" t="str">
        <f t="shared" si="136"/>
        <v>601</v>
      </c>
      <c r="E2125" s="161" t="s">
        <v>15973</v>
      </c>
      <c r="F2125" t="s">
        <v>11137</v>
      </c>
      <c r="G2125" t="s">
        <v>1911</v>
      </c>
      <c r="H2125" s="209">
        <v>32</v>
      </c>
      <c r="I2125" s="209" t="s">
        <v>1912</v>
      </c>
      <c r="J2125" s="209">
        <v>601</v>
      </c>
      <c r="K2125" s="209">
        <v>315120</v>
      </c>
      <c r="L2125" s="209">
        <v>210100</v>
      </c>
      <c r="M2125" s="209">
        <v>410</v>
      </c>
      <c r="N2125" s="209">
        <v>4001</v>
      </c>
      <c r="O2125" s="209">
        <v>4001</v>
      </c>
      <c r="P2125" s="308">
        <v>41808</v>
      </c>
      <c r="Q2125" s="248"/>
      <c r="R2125" s="248"/>
      <c r="S2125" s="248"/>
      <c r="T2125" s="248" t="s">
        <v>16014</v>
      </c>
      <c r="U2125" s="248" t="s">
        <v>16270</v>
      </c>
    </row>
    <row r="2126" spans="1:21" s="1" customFormat="1" ht="23.25" customHeight="1" x14ac:dyDescent="0.25">
      <c r="A2126" t="s">
        <v>1913</v>
      </c>
      <c r="B2126" t="str">
        <f t="shared" si="134"/>
        <v>32</v>
      </c>
      <c r="C2126" t="str">
        <f t="shared" si="135"/>
        <v>B00</v>
      </c>
      <c r="D2126" t="str">
        <f t="shared" si="136"/>
        <v>602</v>
      </c>
      <c r="E2126" s="161" t="s">
        <v>15974</v>
      </c>
      <c r="F2126" t="s">
        <v>11137</v>
      </c>
      <c r="G2126" t="s">
        <v>1915</v>
      </c>
      <c r="H2126" s="209">
        <v>32</v>
      </c>
      <c r="I2126" s="209" t="s">
        <v>1912</v>
      </c>
      <c r="J2126" s="209">
        <v>602</v>
      </c>
      <c r="K2126" s="209">
        <v>315120</v>
      </c>
      <c r="L2126" s="209">
        <v>210100</v>
      </c>
      <c r="M2126" s="209">
        <v>410</v>
      </c>
      <c r="N2126" s="209">
        <v>4002</v>
      </c>
      <c r="O2126" s="209">
        <v>4001</v>
      </c>
      <c r="P2126" s="308">
        <v>41809</v>
      </c>
      <c r="Q2126" s="248"/>
      <c r="R2126" s="248"/>
      <c r="S2126" s="248"/>
      <c r="T2126" s="248" t="s">
        <v>16014</v>
      </c>
      <c r="U2126" s="248" t="s">
        <v>16270</v>
      </c>
    </row>
    <row r="2127" spans="1:21" s="1" customFormat="1" ht="23.25" customHeight="1" x14ac:dyDescent="0.25">
      <c r="A2127" t="s">
        <v>1916</v>
      </c>
      <c r="B2127" t="str">
        <f t="shared" si="134"/>
        <v>32</v>
      </c>
      <c r="C2127" t="str">
        <f t="shared" si="135"/>
        <v>B00</v>
      </c>
      <c r="D2127" t="str">
        <f t="shared" si="136"/>
        <v>603</v>
      </c>
      <c r="E2127" s="161" t="s">
        <v>15975</v>
      </c>
      <c r="F2127" t="s">
        <v>11137</v>
      </c>
      <c r="G2127" t="s">
        <v>1917</v>
      </c>
      <c r="H2127" s="209">
        <v>32</v>
      </c>
      <c r="I2127" s="209" t="s">
        <v>1912</v>
      </c>
      <c r="J2127" s="209">
        <v>603</v>
      </c>
      <c r="K2127" s="209">
        <v>315120</v>
      </c>
      <c r="L2127" s="209">
        <v>210100</v>
      </c>
      <c r="M2127" s="209">
        <v>410</v>
      </c>
      <c r="N2127" s="209">
        <v>4003</v>
      </c>
      <c r="O2127" s="209">
        <v>4001</v>
      </c>
      <c r="P2127" s="308">
        <v>41810</v>
      </c>
      <c r="Q2127" s="248"/>
      <c r="R2127" s="248"/>
      <c r="S2127" s="248"/>
      <c r="T2127" s="248" t="s">
        <v>16014</v>
      </c>
      <c r="U2127" s="248" t="s">
        <v>16270</v>
      </c>
    </row>
    <row r="2128" spans="1:21" s="1" customFormat="1" ht="23.25" customHeight="1" x14ac:dyDescent="0.25">
      <c r="A2128" t="s">
        <v>1918</v>
      </c>
      <c r="B2128" t="str">
        <f t="shared" si="134"/>
        <v>32</v>
      </c>
      <c r="C2128" t="str">
        <f t="shared" si="135"/>
        <v>B00</v>
      </c>
      <c r="D2128" t="str">
        <f t="shared" si="136"/>
        <v>604</v>
      </c>
      <c r="E2128" s="161" t="s">
        <v>15976</v>
      </c>
      <c r="F2128" t="s">
        <v>11137</v>
      </c>
      <c r="G2128" t="s">
        <v>1920</v>
      </c>
      <c r="H2128" s="209">
        <v>32</v>
      </c>
      <c r="I2128" s="209" t="s">
        <v>1912</v>
      </c>
      <c r="J2128" s="209">
        <v>604</v>
      </c>
      <c r="K2128" s="209">
        <v>315120</v>
      </c>
      <c r="L2128" s="209">
        <v>210100</v>
      </c>
      <c r="M2128" s="209">
        <v>410</v>
      </c>
      <c r="N2128" s="209">
        <v>4004</v>
      </c>
      <c r="O2128" s="209">
        <v>4001</v>
      </c>
      <c r="P2128" s="308">
        <v>41811</v>
      </c>
      <c r="Q2128" s="248"/>
      <c r="R2128" s="248"/>
      <c r="S2128" s="248"/>
      <c r="T2128" s="248" t="s">
        <v>16014</v>
      </c>
      <c r="U2128" s="248" t="s">
        <v>16270</v>
      </c>
    </row>
    <row r="2129" spans="1:21" s="1" customFormat="1" ht="23.25" customHeight="1" x14ac:dyDescent="0.25">
      <c r="A2129" t="s">
        <v>1921</v>
      </c>
      <c r="B2129" t="str">
        <f t="shared" si="134"/>
        <v>32</v>
      </c>
      <c r="C2129" t="str">
        <f t="shared" si="135"/>
        <v>B00</v>
      </c>
      <c r="D2129" t="str">
        <f t="shared" si="136"/>
        <v>606</v>
      </c>
      <c r="E2129" s="161" t="s">
        <v>15977</v>
      </c>
      <c r="F2129" t="s">
        <v>11137</v>
      </c>
      <c r="G2129" t="s">
        <v>1923</v>
      </c>
      <c r="H2129" s="209">
        <v>32</v>
      </c>
      <c r="I2129" s="209" t="s">
        <v>1912</v>
      </c>
      <c r="J2129" s="209">
        <v>606</v>
      </c>
      <c r="K2129" s="209">
        <v>315120</v>
      </c>
      <c r="L2129" s="209">
        <v>210100</v>
      </c>
      <c r="M2129" s="209">
        <v>410</v>
      </c>
      <c r="N2129" s="209">
        <v>4006</v>
      </c>
      <c r="O2129" s="209">
        <v>4001</v>
      </c>
      <c r="P2129" s="308">
        <v>41812</v>
      </c>
      <c r="Q2129" s="248"/>
      <c r="R2129" s="248"/>
      <c r="S2129" s="248"/>
      <c r="T2129" s="248" t="s">
        <v>16014</v>
      </c>
      <c r="U2129" s="248" t="s">
        <v>16270</v>
      </c>
    </row>
    <row r="2130" spans="1:21" s="1" customFormat="1" ht="23.25" customHeight="1" x14ac:dyDescent="0.25">
      <c r="A2130" t="s">
        <v>1924</v>
      </c>
      <c r="B2130" t="str">
        <f t="shared" si="134"/>
        <v>32</v>
      </c>
      <c r="C2130" t="str">
        <f t="shared" si="135"/>
        <v>B00</v>
      </c>
      <c r="D2130" t="str">
        <f t="shared" si="136"/>
        <v>607</v>
      </c>
      <c r="E2130" s="161" t="s">
        <v>15978</v>
      </c>
      <c r="F2130" t="s">
        <v>11137</v>
      </c>
      <c r="G2130" t="s">
        <v>1926</v>
      </c>
      <c r="H2130" s="209">
        <v>32</v>
      </c>
      <c r="I2130" s="209" t="s">
        <v>1912</v>
      </c>
      <c r="J2130" s="209">
        <v>607</v>
      </c>
      <c r="K2130" s="209">
        <v>315120</v>
      </c>
      <c r="L2130" s="209">
        <v>210100</v>
      </c>
      <c r="M2130" s="209">
        <v>410</v>
      </c>
      <c r="N2130" s="209">
        <v>4007</v>
      </c>
      <c r="O2130" s="209">
        <v>4001</v>
      </c>
      <c r="P2130" s="308">
        <v>41813</v>
      </c>
      <c r="Q2130" s="248"/>
      <c r="R2130" s="248"/>
      <c r="S2130" s="248"/>
      <c r="T2130" s="248" t="s">
        <v>16014</v>
      </c>
      <c r="U2130" s="248" t="s">
        <v>16270</v>
      </c>
    </row>
    <row r="2131" spans="1:21" s="1" customFormat="1" ht="23.25" customHeight="1" x14ac:dyDescent="0.25">
      <c r="A2131" t="s">
        <v>1927</v>
      </c>
      <c r="B2131" t="str">
        <f t="shared" si="134"/>
        <v>32</v>
      </c>
      <c r="C2131" t="str">
        <f t="shared" si="135"/>
        <v>B00</v>
      </c>
      <c r="D2131" t="str">
        <f t="shared" si="136"/>
        <v>608</v>
      </c>
      <c r="E2131" s="161" t="s">
        <v>15979</v>
      </c>
      <c r="F2131" t="s">
        <v>11137</v>
      </c>
      <c r="G2131" t="s">
        <v>1929</v>
      </c>
      <c r="H2131" s="209">
        <v>32</v>
      </c>
      <c r="I2131" s="209" t="s">
        <v>1912</v>
      </c>
      <c r="J2131" s="209">
        <v>608</v>
      </c>
      <c r="K2131" s="209">
        <v>315120</v>
      </c>
      <c r="L2131" s="209">
        <v>210100</v>
      </c>
      <c r="M2131" s="209">
        <v>410</v>
      </c>
      <c r="N2131" s="209">
        <v>4008</v>
      </c>
      <c r="O2131" s="209">
        <v>4001</v>
      </c>
      <c r="P2131" s="308">
        <v>41814</v>
      </c>
      <c r="Q2131" s="248"/>
      <c r="R2131" s="248"/>
      <c r="S2131" s="248"/>
      <c r="T2131" s="248" t="s">
        <v>16014</v>
      </c>
      <c r="U2131" s="248" t="s">
        <v>16270</v>
      </c>
    </row>
    <row r="2132" spans="1:21" s="1" customFormat="1" ht="23.25" customHeight="1" x14ac:dyDescent="0.25">
      <c r="A2132" t="s">
        <v>1930</v>
      </c>
      <c r="B2132" t="str">
        <f t="shared" si="134"/>
        <v>32</v>
      </c>
      <c r="C2132" t="str">
        <f t="shared" si="135"/>
        <v>B00</v>
      </c>
      <c r="D2132" t="str">
        <f t="shared" si="136"/>
        <v>610</v>
      </c>
      <c r="E2132" s="161" t="s">
        <v>15980</v>
      </c>
      <c r="F2132" t="s">
        <v>11137</v>
      </c>
      <c r="G2132" t="s">
        <v>1932</v>
      </c>
      <c r="H2132" s="209">
        <v>32</v>
      </c>
      <c r="I2132" s="209" t="s">
        <v>1912</v>
      </c>
      <c r="J2132" s="209">
        <v>610</v>
      </c>
      <c r="K2132" s="209">
        <v>315120</v>
      </c>
      <c r="L2132" s="209">
        <v>210100</v>
      </c>
      <c r="M2132" s="209">
        <v>410</v>
      </c>
      <c r="N2132" s="209">
        <v>4010</v>
      </c>
      <c r="O2132" s="209">
        <v>4001</v>
      </c>
      <c r="P2132" s="308">
        <v>41815</v>
      </c>
      <c r="Q2132" s="248"/>
      <c r="R2132" s="248"/>
      <c r="S2132" s="248"/>
      <c r="T2132" s="248" t="s">
        <v>16014</v>
      </c>
      <c r="U2132" s="248" t="s">
        <v>16270</v>
      </c>
    </row>
    <row r="2133" spans="1:21" s="1" customFormat="1" ht="23.25" customHeight="1" x14ac:dyDescent="0.25">
      <c r="A2133" t="s">
        <v>1933</v>
      </c>
      <c r="B2133" t="str">
        <f t="shared" ref="B2133:B2164" si="137">LEFT(A2133,2)</f>
        <v>32</v>
      </c>
      <c r="C2133" t="str">
        <f t="shared" si="135"/>
        <v>B00</v>
      </c>
      <c r="D2133" t="str">
        <f t="shared" si="136"/>
        <v>611</v>
      </c>
      <c r="E2133" s="161" t="s">
        <v>15981</v>
      </c>
      <c r="F2133" t="s">
        <v>11137</v>
      </c>
      <c r="G2133" t="s">
        <v>1935</v>
      </c>
      <c r="H2133" s="209">
        <v>32</v>
      </c>
      <c r="I2133" s="209" t="s">
        <v>1912</v>
      </c>
      <c r="J2133" s="209">
        <v>611</v>
      </c>
      <c r="K2133" s="209">
        <v>315120</v>
      </c>
      <c r="L2133" s="209">
        <v>210100</v>
      </c>
      <c r="M2133" s="209">
        <v>410</v>
      </c>
      <c r="N2133" s="209">
        <v>4011</v>
      </c>
      <c r="O2133" s="209">
        <v>4001</v>
      </c>
      <c r="P2133" s="308">
        <v>41816</v>
      </c>
      <c r="Q2133" s="248"/>
      <c r="R2133" s="248"/>
      <c r="S2133" s="248"/>
      <c r="T2133" s="248" t="s">
        <v>16014</v>
      </c>
      <c r="U2133" s="248" t="s">
        <v>16270</v>
      </c>
    </row>
    <row r="2134" spans="1:21" s="1" customFormat="1" ht="23.25" customHeight="1" x14ac:dyDescent="0.25">
      <c r="A2134" t="s">
        <v>1942</v>
      </c>
      <c r="B2134" t="str">
        <f t="shared" si="137"/>
        <v>32</v>
      </c>
      <c r="C2134" t="str">
        <f t="shared" si="135"/>
        <v>B00</v>
      </c>
      <c r="D2134" t="str">
        <f t="shared" si="136"/>
        <v>615</v>
      </c>
      <c r="E2134" s="161" t="s">
        <v>15982</v>
      </c>
      <c r="F2134" t="s">
        <v>11137</v>
      </c>
      <c r="G2134" t="s">
        <v>1944</v>
      </c>
      <c r="H2134" s="209">
        <v>32</v>
      </c>
      <c r="I2134" s="209" t="s">
        <v>1912</v>
      </c>
      <c r="J2134" s="209">
        <v>615</v>
      </c>
      <c r="K2134" s="209">
        <v>315120</v>
      </c>
      <c r="L2134" s="209">
        <v>210100</v>
      </c>
      <c r="M2134" s="209">
        <v>410</v>
      </c>
      <c r="N2134" s="209">
        <v>4015</v>
      </c>
      <c r="O2134" s="209">
        <v>4001</v>
      </c>
      <c r="P2134" s="308">
        <v>41817</v>
      </c>
      <c r="Q2134" s="248"/>
      <c r="R2134" s="248"/>
      <c r="S2134" s="248"/>
      <c r="T2134" s="248" t="s">
        <v>16014</v>
      </c>
      <c r="U2134" s="248" t="s">
        <v>16270</v>
      </c>
    </row>
    <row r="2135" spans="1:21" s="1" customFormat="1" ht="23.25" customHeight="1" x14ac:dyDescent="0.25">
      <c r="A2135" t="s">
        <v>1951</v>
      </c>
      <c r="B2135" t="str">
        <f t="shared" si="137"/>
        <v>32</v>
      </c>
      <c r="C2135" t="str">
        <f t="shared" si="135"/>
        <v>B00</v>
      </c>
      <c r="D2135" t="str">
        <f t="shared" si="136"/>
        <v>622</v>
      </c>
      <c r="E2135" s="161" t="s">
        <v>15983</v>
      </c>
      <c r="F2135" t="s">
        <v>11137</v>
      </c>
      <c r="G2135" t="s">
        <v>1953</v>
      </c>
      <c r="H2135" s="209">
        <v>32</v>
      </c>
      <c r="I2135" s="209" t="s">
        <v>1912</v>
      </c>
      <c r="J2135" s="209">
        <v>622</v>
      </c>
      <c r="K2135" s="209">
        <v>315120</v>
      </c>
      <c r="L2135" s="209">
        <v>210100</v>
      </c>
      <c r="M2135" s="209">
        <v>410</v>
      </c>
      <c r="N2135" s="209">
        <v>4022</v>
      </c>
      <c r="O2135" s="209">
        <v>4001</v>
      </c>
      <c r="P2135" s="308">
        <v>41818</v>
      </c>
      <c r="Q2135" s="248"/>
      <c r="R2135" s="248"/>
      <c r="S2135" s="248"/>
      <c r="T2135" s="248" t="s">
        <v>16014</v>
      </c>
      <c r="U2135" s="248" t="s">
        <v>16270</v>
      </c>
    </row>
    <row r="2136" spans="1:21" s="1" customFormat="1" ht="23.25" customHeight="1" x14ac:dyDescent="0.25">
      <c r="A2136" t="s">
        <v>1954</v>
      </c>
      <c r="B2136" t="str">
        <f t="shared" si="137"/>
        <v>32</v>
      </c>
      <c r="C2136" t="str">
        <f t="shared" si="135"/>
        <v>B00</v>
      </c>
      <c r="D2136" t="str">
        <f t="shared" si="136"/>
        <v>624</v>
      </c>
      <c r="E2136" s="161" t="s">
        <v>15984</v>
      </c>
      <c r="F2136" t="s">
        <v>11137</v>
      </c>
      <c r="G2136" t="s">
        <v>1956</v>
      </c>
      <c r="H2136" s="209">
        <v>32</v>
      </c>
      <c r="I2136" s="209" t="s">
        <v>1912</v>
      </c>
      <c r="J2136" s="209">
        <v>624</v>
      </c>
      <c r="K2136" s="209">
        <v>315120</v>
      </c>
      <c r="L2136" s="209">
        <v>210100</v>
      </c>
      <c r="M2136" s="209">
        <v>410</v>
      </c>
      <c r="N2136" s="209">
        <v>4024</v>
      </c>
      <c r="O2136" s="209">
        <v>4001</v>
      </c>
      <c r="P2136" s="308">
        <v>41819</v>
      </c>
      <c r="Q2136" s="248"/>
      <c r="R2136" s="248"/>
      <c r="S2136" s="248"/>
      <c r="T2136" s="248" t="s">
        <v>16014</v>
      </c>
      <c r="U2136" s="248" t="s">
        <v>16270</v>
      </c>
    </row>
    <row r="2137" spans="1:21" s="1" customFormat="1" ht="23.25" customHeight="1" x14ac:dyDescent="0.25">
      <c r="A2137" t="s">
        <v>1960</v>
      </c>
      <c r="B2137" t="str">
        <f t="shared" si="137"/>
        <v>32</v>
      </c>
      <c r="C2137" t="str">
        <f t="shared" si="135"/>
        <v>B00</v>
      </c>
      <c r="D2137" t="str">
        <f t="shared" si="136"/>
        <v>626</v>
      </c>
      <c r="E2137" s="161" t="s">
        <v>15985</v>
      </c>
      <c r="F2137" t="s">
        <v>11137</v>
      </c>
      <c r="G2137" t="s">
        <v>1962</v>
      </c>
      <c r="H2137" s="209">
        <v>32</v>
      </c>
      <c r="I2137" s="209" t="s">
        <v>1912</v>
      </c>
      <c r="J2137" s="209">
        <v>626</v>
      </c>
      <c r="K2137" s="209">
        <v>315120</v>
      </c>
      <c r="L2137" s="209">
        <v>210100</v>
      </c>
      <c r="M2137" s="209">
        <v>410</v>
      </c>
      <c r="N2137" s="209">
        <v>4026</v>
      </c>
      <c r="O2137" s="209">
        <v>4001</v>
      </c>
      <c r="P2137" s="308">
        <v>41820</v>
      </c>
      <c r="Q2137" s="248"/>
      <c r="R2137" s="248"/>
      <c r="S2137" s="248"/>
      <c r="T2137" s="248" t="s">
        <v>16014</v>
      </c>
      <c r="U2137" s="248" t="s">
        <v>16270</v>
      </c>
    </row>
    <row r="2138" spans="1:21" s="1" customFormat="1" ht="23.25" customHeight="1" x14ac:dyDescent="0.25">
      <c r="A2138" t="s">
        <v>1963</v>
      </c>
      <c r="B2138" t="str">
        <f t="shared" si="137"/>
        <v>32</v>
      </c>
      <c r="C2138" t="str">
        <f t="shared" ref="C2138:C2169" si="138">MID(A2138,4,3)</f>
        <v>B00</v>
      </c>
      <c r="D2138" t="str">
        <f t="shared" si="136"/>
        <v>627</v>
      </c>
      <c r="E2138" s="161" t="s">
        <v>15986</v>
      </c>
      <c r="F2138" t="s">
        <v>11137</v>
      </c>
      <c r="G2138" t="s">
        <v>1965</v>
      </c>
      <c r="H2138" s="209">
        <v>32</v>
      </c>
      <c r="I2138" s="209" t="s">
        <v>1912</v>
      </c>
      <c r="J2138" s="209">
        <v>627</v>
      </c>
      <c r="K2138" s="209">
        <v>315120</v>
      </c>
      <c r="L2138" s="209">
        <v>210100</v>
      </c>
      <c r="M2138" s="209">
        <v>410</v>
      </c>
      <c r="N2138" s="209">
        <v>4027</v>
      </c>
      <c r="O2138" s="209">
        <v>4001</v>
      </c>
      <c r="P2138" s="308">
        <v>41821</v>
      </c>
      <c r="Q2138" s="248"/>
      <c r="R2138" s="248"/>
      <c r="S2138" s="248"/>
      <c r="T2138" s="248" t="s">
        <v>16014</v>
      </c>
      <c r="U2138" s="248" t="s">
        <v>16270</v>
      </c>
    </row>
    <row r="2139" spans="1:21" s="1" customFormat="1" ht="23.25" customHeight="1" x14ac:dyDescent="0.25">
      <c r="A2139" t="s">
        <v>1966</v>
      </c>
      <c r="B2139" t="str">
        <f t="shared" si="137"/>
        <v>32</v>
      </c>
      <c r="C2139" t="str">
        <f t="shared" si="138"/>
        <v>B00</v>
      </c>
      <c r="D2139" t="str">
        <f t="shared" si="136"/>
        <v>628</v>
      </c>
      <c r="E2139" s="161" t="s">
        <v>15987</v>
      </c>
      <c r="F2139" t="s">
        <v>11137</v>
      </c>
      <c r="G2139" t="s">
        <v>1968</v>
      </c>
      <c r="H2139" s="209">
        <v>32</v>
      </c>
      <c r="I2139" s="209" t="s">
        <v>1912</v>
      </c>
      <c r="J2139" s="209">
        <v>628</v>
      </c>
      <c r="K2139" s="209">
        <v>315120</v>
      </c>
      <c r="L2139" s="209">
        <v>210100</v>
      </c>
      <c r="M2139" s="209">
        <v>410</v>
      </c>
      <c r="N2139" s="209">
        <v>4028</v>
      </c>
      <c r="O2139" s="209">
        <v>4001</v>
      </c>
      <c r="P2139" s="308">
        <v>41822</v>
      </c>
      <c r="Q2139" s="248"/>
      <c r="R2139" s="248"/>
      <c r="S2139" s="248"/>
      <c r="T2139" s="248" t="s">
        <v>16014</v>
      </c>
      <c r="U2139" s="248" t="s">
        <v>16270</v>
      </c>
    </row>
    <row r="2140" spans="1:21" s="1" customFormat="1" ht="23.25" customHeight="1" x14ac:dyDescent="0.25">
      <c r="A2140" t="s">
        <v>1969</v>
      </c>
      <c r="B2140" t="str">
        <f t="shared" si="137"/>
        <v>32</v>
      </c>
      <c r="C2140" t="str">
        <f t="shared" si="138"/>
        <v>B00</v>
      </c>
      <c r="D2140" t="str">
        <f t="shared" si="136"/>
        <v>629</v>
      </c>
      <c r="E2140" s="161" t="s">
        <v>1970</v>
      </c>
      <c r="F2140" t="s">
        <v>11137</v>
      </c>
      <c r="G2140" t="s">
        <v>1971</v>
      </c>
      <c r="H2140" s="209">
        <v>32</v>
      </c>
      <c r="I2140" s="209" t="s">
        <v>1912</v>
      </c>
      <c r="J2140" s="209">
        <v>629</v>
      </c>
      <c r="K2140" s="209">
        <v>315120</v>
      </c>
      <c r="L2140" s="209">
        <v>210100</v>
      </c>
      <c r="M2140" s="209">
        <v>410</v>
      </c>
      <c r="N2140" s="209">
        <v>4029</v>
      </c>
      <c r="O2140" s="209">
        <v>4001</v>
      </c>
      <c r="P2140" s="308">
        <v>41823</v>
      </c>
      <c r="Q2140" s="248"/>
      <c r="R2140" s="248"/>
      <c r="S2140" s="248"/>
      <c r="T2140" s="248" t="s">
        <v>16014</v>
      </c>
      <c r="U2140" s="248" t="s">
        <v>16270</v>
      </c>
    </row>
    <row r="2141" spans="1:21" s="1" customFormat="1" ht="23.25" customHeight="1" x14ac:dyDescent="0.25">
      <c r="A2141" t="s">
        <v>1993</v>
      </c>
      <c r="B2141" t="str">
        <f t="shared" si="137"/>
        <v>32</v>
      </c>
      <c r="C2141" t="str">
        <f t="shared" si="138"/>
        <v>B00</v>
      </c>
      <c r="D2141" t="str">
        <f t="shared" si="136"/>
        <v>637</v>
      </c>
      <c r="E2141" s="161" t="s">
        <v>15988</v>
      </c>
      <c r="F2141" t="s">
        <v>11137</v>
      </c>
      <c r="G2141" t="s">
        <v>1995</v>
      </c>
      <c r="H2141" s="209">
        <v>32</v>
      </c>
      <c r="I2141" s="209" t="s">
        <v>1912</v>
      </c>
      <c r="J2141" s="209">
        <v>637</v>
      </c>
      <c r="K2141" s="209">
        <v>315120</v>
      </c>
      <c r="L2141" s="209">
        <v>210100</v>
      </c>
      <c r="M2141" s="209">
        <v>410</v>
      </c>
      <c r="N2141" s="209">
        <v>4037</v>
      </c>
      <c r="O2141" s="209">
        <v>4001</v>
      </c>
      <c r="P2141" s="308">
        <v>41824</v>
      </c>
      <c r="Q2141" s="248"/>
      <c r="R2141" s="248"/>
      <c r="S2141" s="248"/>
      <c r="T2141" s="248" t="s">
        <v>16014</v>
      </c>
      <c r="U2141" s="248" t="s">
        <v>16270</v>
      </c>
    </row>
    <row r="2142" spans="1:21" s="1" customFormat="1" ht="23.25" customHeight="1" x14ac:dyDescent="0.25">
      <c r="A2142" t="s">
        <v>1999</v>
      </c>
      <c r="B2142" t="str">
        <f t="shared" si="137"/>
        <v>32</v>
      </c>
      <c r="C2142" t="str">
        <f t="shared" si="138"/>
        <v>B00</v>
      </c>
      <c r="D2142" t="str">
        <f t="shared" si="136"/>
        <v>639</v>
      </c>
      <c r="E2142" s="161" t="s">
        <v>15989</v>
      </c>
      <c r="F2142" t="s">
        <v>11137</v>
      </c>
      <c r="G2142" t="s">
        <v>2001</v>
      </c>
      <c r="H2142" s="209">
        <v>32</v>
      </c>
      <c r="I2142" s="209" t="s">
        <v>1912</v>
      </c>
      <c r="J2142" s="209">
        <v>639</v>
      </c>
      <c r="K2142" s="209">
        <v>315120</v>
      </c>
      <c r="L2142" s="209">
        <v>210100</v>
      </c>
      <c r="M2142" s="209">
        <v>410</v>
      </c>
      <c r="N2142" s="209">
        <v>4039</v>
      </c>
      <c r="O2142" s="209">
        <v>4001</v>
      </c>
      <c r="P2142" s="308">
        <v>41825</v>
      </c>
      <c r="Q2142" s="248"/>
      <c r="R2142" s="248"/>
      <c r="S2142" s="248"/>
      <c r="T2142" s="248" t="s">
        <v>16014</v>
      </c>
      <c r="U2142" s="248" t="s">
        <v>16270</v>
      </c>
    </row>
    <row r="2143" spans="1:21" s="1" customFormat="1" ht="23.25" customHeight="1" x14ac:dyDescent="0.25">
      <c r="A2143" t="s">
        <v>2002</v>
      </c>
      <c r="B2143" t="str">
        <f t="shared" si="137"/>
        <v>32</v>
      </c>
      <c r="C2143" t="str">
        <f t="shared" si="138"/>
        <v>B00</v>
      </c>
      <c r="D2143" t="str">
        <f t="shared" si="136"/>
        <v>640</v>
      </c>
      <c r="E2143" s="161" t="s">
        <v>2003</v>
      </c>
      <c r="F2143" t="s">
        <v>11137</v>
      </c>
      <c r="G2143" t="s">
        <v>2004</v>
      </c>
      <c r="H2143" s="209">
        <v>32</v>
      </c>
      <c r="I2143" s="209" t="s">
        <v>1912</v>
      </c>
      <c r="J2143" s="209">
        <v>640</v>
      </c>
      <c r="K2143" s="209">
        <v>315120</v>
      </c>
      <c r="L2143" s="209">
        <v>210100</v>
      </c>
      <c r="M2143" s="209">
        <v>410</v>
      </c>
      <c r="N2143" s="209">
        <v>4040</v>
      </c>
      <c r="O2143" s="209">
        <v>4001</v>
      </c>
      <c r="P2143" s="308">
        <v>41826</v>
      </c>
      <c r="Q2143" s="248"/>
      <c r="R2143" s="248"/>
      <c r="S2143" s="248"/>
      <c r="T2143" s="248" t="s">
        <v>16014</v>
      </c>
      <c r="U2143" s="248" t="s">
        <v>16270</v>
      </c>
    </row>
    <row r="2144" spans="1:21" s="1" customFormat="1" ht="23.25" customHeight="1" x14ac:dyDescent="0.25">
      <c r="A2144" t="s">
        <v>2005</v>
      </c>
      <c r="B2144" t="str">
        <f t="shared" si="137"/>
        <v>32</v>
      </c>
      <c r="C2144" t="str">
        <f t="shared" si="138"/>
        <v>B00</v>
      </c>
      <c r="D2144" t="str">
        <f t="shared" si="136"/>
        <v>641</v>
      </c>
      <c r="E2144" s="161" t="s">
        <v>15990</v>
      </c>
      <c r="F2144" t="s">
        <v>11137</v>
      </c>
      <c r="G2144" t="s">
        <v>2007</v>
      </c>
      <c r="H2144" s="209">
        <v>32</v>
      </c>
      <c r="I2144" s="209" t="s">
        <v>1912</v>
      </c>
      <c r="J2144" s="209">
        <v>641</v>
      </c>
      <c r="K2144" s="209">
        <v>315120</v>
      </c>
      <c r="L2144" s="209">
        <v>210100</v>
      </c>
      <c r="M2144" s="209">
        <v>410</v>
      </c>
      <c r="N2144" s="209">
        <v>4041</v>
      </c>
      <c r="O2144" s="209">
        <v>4001</v>
      </c>
      <c r="P2144" s="308">
        <v>41827</v>
      </c>
      <c r="Q2144" s="248"/>
      <c r="R2144" s="248"/>
      <c r="S2144" s="248"/>
      <c r="T2144" s="248" t="s">
        <v>16014</v>
      </c>
      <c r="U2144" s="248" t="s">
        <v>16270</v>
      </c>
    </row>
    <row r="2145" spans="1:21" s="1" customFormat="1" ht="23.25" customHeight="1" x14ac:dyDescent="0.25">
      <c r="A2145" t="s">
        <v>2008</v>
      </c>
      <c r="B2145" t="str">
        <f t="shared" si="137"/>
        <v>32</v>
      </c>
      <c r="C2145" t="str">
        <f t="shared" si="138"/>
        <v>B00</v>
      </c>
      <c r="D2145" t="str">
        <f t="shared" si="136"/>
        <v>642</v>
      </c>
      <c r="E2145" s="161" t="s">
        <v>2009</v>
      </c>
      <c r="F2145" t="s">
        <v>11137</v>
      </c>
      <c r="G2145" t="s">
        <v>2010</v>
      </c>
      <c r="H2145" s="209">
        <v>32</v>
      </c>
      <c r="I2145" s="209" t="s">
        <v>1912</v>
      </c>
      <c r="J2145" s="209">
        <v>642</v>
      </c>
      <c r="K2145" s="209">
        <v>315120</v>
      </c>
      <c r="L2145" s="209">
        <v>210100</v>
      </c>
      <c r="M2145" s="209">
        <v>410</v>
      </c>
      <c r="N2145" s="209">
        <v>4042</v>
      </c>
      <c r="O2145" s="209">
        <v>4001</v>
      </c>
      <c r="P2145" s="308">
        <v>41828</v>
      </c>
      <c r="Q2145" s="248"/>
      <c r="R2145" s="248"/>
      <c r="S2145" s="248"/>
      <c r="T2145" s="248" t="s">
        <v>16014</v>
      </c>
      <c r="U2145" s="248" t="s">
        <v>16270</v>
      </c>
    </row>
    <row r="2146" spans="1:21" s="1" customFormat="1" ht="23.25" customHeight="1" x14ac:dyDescent="0.25">
      <c r="A2146" t="s">
        <v>2011</v>
      </c>
      <c r="B2146" t="str">
        <f t="shared" si="137"/>
        <v>32</v>
      </c>
      <c r="C2146" t="str">
        <f t="shared" si="138"/>
        <v>B00</v>
      </c>
      <c r="D2146" t="str">
        <f t="shared" si="136"/>
        <v>643</v>
      </c>
      <c r="E2146" s="161" t="s">
        <v>15991</v>
      </c>
      <c r="F2146" t="s">
        <v>11137</v>
      </c>
      <c r="G2146" t="s">
        <v>2013</v>
      </c>
      <c r="H2146" s="209">
        <v>32</v>
      </c>
      <c r="I2146" s="209" t="s">
        <v>1912</v>
      </c>
      <c r="J2146" s="209">
        <v>643</v>
      </c>
      <c r="K2146" s="209">
        <v>315120</v>
      </c>
      <c r="L2146" s="209">
        <v>210100</v>
      </c>
      <c r="M2146" s="209">
        <v>410</v>
      </c>
      <c r="N2146" s="209">
        <v>4043</v>
      </c>
      <c r="O2146" s="209">
        <v>4001</v>
      </c>
      <c r="P2146" s="308">
        <v>41829</v>
      </c>
      <c r="Q2146" s="248"/>
      <c r="R2146" s="248"/>
      <c r="S2146" s="248"/>
      <c r="T2146" s="248" t="s">
        <v>16014</v>
      </c>
      <c r="U2146" s="248" t="s">
        <v>16270</v>
      </c>
    </row>
    <row r="2147" spans="1:21" s="1" customFormat="1" ht="23.25" customHeight="1" x14ac:dyDescent="0.25">
      <c r="A2147" t="s">
        <v>2014</v>
      </c>
      <c r="B2147" t="str">
        <f t="shared" si="137"/>
        <v>32</v>
      </c>
      <c r="C2147" t="str">
        <f t="shared" si="138"/>
        <v>B00</v>
      </c>
      <c r="D2147" t="str">
        <f t="shared" si="136"/>
        <v>644</v>
      </c>
      <c r="E2147" s="161" t="s">
        <v>15994</v>
      </c>
      <c r="F2147" t="s">
        <v>11137</v>
      </c>
      <c r="G2147" t="s">
        <v>2016</v>
      </c>
      <c r="H2147" s="209">
        <v>32</v>
      </c>
      <c r="I2147" s="209" t="s">
        <v>1912</v>
      </c>
      <c r="J2147" s="209">
        <v>644</v>
      </c>
      <c r="K2147" s="209">
        <v>315120</v>
      </c>
      <c r="L2147" s="209">
        <v>210100</v>
      </c>
      <c r="M2147" s="209">
        <v>410</v>
      </c>
      <c r="N2147" s="209">
        <v>4044</v>
      </c>
      <c r="O2147" s="209">
        <v>4001</v>
      </c>
      <c r="P2147" s="308">
        <v>41830</v>
      </c>
      <c r="Q2147" s="248"/>
      <c r="R2147" s="248"/>
      <c r="S2147" s="248"/>
      <c r="T2147" s="248" t="s">
        <v>16014</v>
      </c>
      <c r="U2147" s="248" t="s">
        <v>16270</v>
      </c>
    </row>
    <row r="2148" spans="1:21" s="1" customFormat="1" ht="23.25" customHeight="1" x14ac:dyDescent="0.25">
      <c r="A2148" t="s">
        <v>2017</v>
      </c>
      <c r="B2148" t="str">
        <f t="shared" si="137"/>
        <v>32</v>
      </c>
      <c r="C2148" t="str">
        <f t="shared" si="138"/>
        <v>B00</v>
      </c>
      <c r="D2148" t="str">
        <f t="shared" si="136"/>
        <v>645</v>
      </c>
      <c r="E2148" s="161" t="s">
        <v>15993</v>
      </c>
      <c r="F2148" t="s">
        <v>11137</v>
      </c>
      <c r="G2148" t="s">
        <v>2019</v>
      </c>
      <c r="H2148" s="209">
        <v>32</v>
      </c>
      <c r="I2148" s="209" t="s">
        <v>1912</v>
      </c>
      <c r="J2148" s="209">
        <v>645</v>
      </c>
      <c r="K2148" s="209">
        <v>315120</v>
      </c>
      <c r="L2148" s="209">
        <v>210100</v>
      </c>
      <c r="M2148" s="209">
        <v>410</v>
      </c>
      <c r="N2148" s="209">
        <v>4045</v>
      </c>
      <c r="O2148" s="209">
        <v>4001</v>
      </c>
      <c r="P2148" s="308">
        <v>41831</v>
      </c>
      <c r="Q2148" s="248"/>
      <c r="R2148" s="248"/>
      <c r="S2148" s="248"/>
      <c r="T2148" s="248" t="s">
        <v>16014</v>
      </c>
      <c r="U2148" s="248" t="s">
        <v>16270</v>
      </c>
    </row>
    <row r="2149" spans="1:21" s="1" customFormat="1" ht="23.25" customHeight="1" x14ac:dyDescent="0.25">
      <c r="A2149" t="s">
        <v>2020</v>
      </c>
      <c r="B2149" t="str">
        <f t="shared" si="137"/>
        <v>32</v>
      </c>
      <c r="C2149" t="str">
        <f t="shared" si="138"/>
        <v>B00</v>
      </c>
      <c r="D2149" t="str">
        <f t="shared" si="136"/>
        <v>646</v>
      </c>
      <c r="E2149" s="161" t="s">
        <v>15995</v>
      </c>
      <c r="F2149" t="s">
        <v>11137</v>
      </c>
      <c r="G2149" t="s">
        <v>2022</v>
      </c>
      <c r="H2149" s="209">
        <v>32</v>
      </c>
      <c r="I2149" s="209" t="s">
        <v>1912</v>
      </c>
      <c r="J2149" s="209">
        <v>646</v>
      </c>
      <c r="K2149" s="209">
        <v>315120</v>
      </c>
      <c r="L2149" s="209">
        <v>210100</v>
      </c>
      <c r="M2149" s="209">
        <v>410</v>
      </c>
      <c r="N2149" s="209">
        <v>4046</v>
      </c>
      <c r="O2149" s="209">
        <v>4001</v>
      </c>
      <c r="P2149" s="308">
        <v>41832</v>
      </c>
      <c r="Q2149" s="248"/>
      <c r="R2149" s="248"/>
      <c r="S2149" s="248"/>
      <c r="T2149" s="248" t="s">
        <v>16014</v>
      </c>
      <c r="U2149" s="248" t="s">
        <v>16270</v>
      </c>
    </row>
    <row r="2150" spans="1:21" s="1" customFormat="1" ht="23.25" customHeight="1" x14ac:dyDescent="0.25">
      <c r="A2150" t="s">
        <v>2029</v>
      </c>
      <c r="B2150" t="str">
        <f t="shared" si="137"/>
        <v>32</v>
      </c>
      <c r="C2150" t="str">
        <f t="shared" si="138"/>
        <v>B00</v>
      </c>
      <c r="D2150" t="str">
        <f t="shared" si="136"/>
        <v>649</v>
      </c>
      <c r="E2150" s="161" t="s">
        <v>2030</v>
      </c>
      <c r="F2150" t="s">
        <v>11137</v>
      </c>
      <c r="G2150" t="s">
        <v>2031</v>
      </c>
      <c r="H2150" s="209">
        <v>32</v>
      </c>
      <c r="I2150" s="209" t="s">
        <v>1912</v>
      </c>
      <c r="J2150" s="209">
        <v>649</v>
      </c>
      <c r="K2150" s="209">
        <v>315120</v>
      </c>
      <c r="L2150" s="209">
        <v>210100</v>
      </c>
      <c r="M2150" s="209">
        <v>410</v>
      </c>
      <c r="N2150" s="209">
        <v>4049</v>
      </c>
      <c r="O2150" s="209">
        <v>4001</v>
      </c>
      <c r="P2150" s="308">
        <v>41833</v>
      </c>
      <c r="Q2150" s="248"/>
      <c r="R2150" s="248"/>
      <c r="S2150" s="248"/>
      <c r="T2150" s="248" t="s">
        <v>16014</v>
      </c>
      <c r="U2150" s="248" t="s">
        <v>16270</v>
      </c>
    </row>
    <row r="2151" spans="1:21" s="1" customFormat="1" ht="23.25" customHeight="1" x14ac:dyDescent="0.25">
      <c r="A2151" t="s">
        <v>2032</v>
      </c>
      <c r="B2151" t="str">
        <f t="shared" si="137"/>
        <v>32</v>
      </c>
      <c r="C2151" t="str">
        <f t="shared" si="138"/>
        <v>B00</v>
      </c>
      <c r="D2151" t="str">
        <f t="shared" si="136"/>
        <v>650</v>
      </c>
      <c r="E2151" s="161" t="s">
        <v>2034</v>
      </c>
      <c r="F2151" t="s">
        <v>11137</v>
      </c>
      <c r="G2151" t="s">
        <v>2034</v>
      </c>
      <c r="H2151" s="209">
        <v>32</v>
      </c>
      <c r="I2151" s="209" t="s">
        <v>1912</v>
      </c>
      <c r="J2151" s="209">
        <v>650</v>
      </c>
      <c r="K2151" s="209">
        <v>315120</v>
      </c>
      <c r="L2151" s="209">
        <v>210100</v>
      </c>
      <c r="M2151" s="209">
        <v>410</v>
      </c>
      <c r="N2151" s="209">
        <v>4050</v>
      </c>
      <c r="O2151" s="209">
        <v>4001</v>
      </c>
      <c r="P2151" s="308">
        <v>41834</v>
      </c>
      <c r="Q2151" s="248"/>
      <c r="R2151" s="248"/>
      <c r="S2151" s="248"/>
      <c r="T2151" s="248" t="s">
        <v>16014</v>
      </c>
      <c r="U2151" s="248" t="s">
        <v>16270</v>
      </c>
    </row>
    <row r="2152" spans="1:21" s="1" customFormat="1" ht="23.25" customHeight="1" x14ac:dyDescent="0.25">
      <c r="A2152" t="s">
        <v>2035</v>
      </c>
      <c r="B2152" t="str">
        <f t="shared" si="137"/>
        <v>32</v>
      </c>
      <c r="C2152" t="str">
        <f t="shared" si="138"/>
        <v>B00</v>
      </c>
      <c r="D2152" t="str">
        <f t="shared" si="136"/>
        <v>651</v>
      </c>
      <c r="E2152" s="161" t="s">
        <v>15996</v>
      </c>
      <c r="F2152" t="s">
        <v>11137</v>
      </c>
      <c r="G2152" t="s">
        <v>2037</v>
      </c>
      <c r="H2152" s="209">
        <v>32</v>
      </c>
      <c r="I2152" s="209" t="s">
        <v>1912</v>
      </c>
      <c r="J2152" s="209">
        <v>651</v>
      </c>
      <c r="K2152" s="209">
        <v>315120</v>
      </c>
      <c r="L2152" s="209">
        <v>210100</v>
      </c>
      <c r="M2152" s="209">
        <v>410</v>
      </c>
      <c r="N2152" s="209">
        <v>4051</v>
      </c>
      <c r="O2152" s="209">
        <v>4001</v>
      </c>
      <c r="P2152" s="308">
        <v>41835</v>
      </c>
      <c r="Q2152" s="248"/>
      <c r="R2152" s="248"/>
      <c r="S2152" s="248"/>
      <c r="T2152" s="248" t="s">
        <v>16014</v>
      </c>
      <c r="U2152" s="248" t="s">
        <v>16270</v>
      </c>
    </row>
    <row r="2153" spans="1:21" s="1" customFormat="1" ht="23.25" customHeight="1" x14ac:dyDescent="0.25">
      <c r="A2153" t="s">
        <v>2038</v>
      </c>
      <c r="B2153" t="str">
        <f t="shared" si="137"/>
        <v>32</v>
      </c>
      <c r="C2153" t="str">
        <f t="shared" si="138"/>
        <v>B00</v>
      </c>
      <c r="D2153" t="str">
        <f t="shared" si="136"/>
        <v>652</v>
      </c>
      <c r="E2153" s="161" t="s">
        <v>15992</v>
      </c>
      <c r="F2153" t="s">
        <v>11137</v>
      </c>
      <c r="G2153" t="s">
        <v>2040</v>
      </c>
      <c r="H2153" s="209">
        <v>32</v>
      </c>
      <c r="I2153" s="209" t="s">
        <v>1912</v>
      </c>
      <c r="J2153" s="209">
        <v>652</v>
      </c>
      <c r="K2153" s="209">
        <v>315120</v>
      </c>
      <c r="L2153" s="209">
        <v>210100</v>
      </c>
      <c r="M2153" s="209">
        <v>410</v>
      </c>
      <c r="N2153" s="209">
        <v>4052</v>
      </c>
      <c r="O2153" s="209">
        <v>4001</v>
      </c>
      <c r="P2153" s="308">
        <v>41836</v>
      </c>
      <c r="Q2153" s="248"/>
      <c r="R2153" s="248"/>
      <c r="S2153" s="248"/>
      <c r="T2153" s="248" t="s">
        <v>16014</v>
      </c>
      <c r="U2153" s="248" t="s">
        <v>16270</v>
      </c>
    </row>
    <row r="2154" spans="1:21" s="1" customFormat="1" ht="23.25" customHeight="1" x14ac:dyDescent="0.25">
      <c r="A2154" t="s">
        <v>2041</v>
      </c>
      <c r="B2154" t="str">
        <f t="shared" si="137"/>
        <v>32</v>
      </c>
      <c r="C2154" t="str">
        <f t="shared" si="138"/>
        <v>B00</v>
      </c>
      <c r="D2154" t="str">
        <f t="shared" si="136"/>
        <v>653</v>
      </c>
      <c r="E2154" s="161" t="s">
        <v>15997</v>
      </c>
      <c r="F2154" t="s">
        <v>11137</v>
      </c>
      <c r="G2154" t="s">
        <v>2043</v>
      </c>
      <c r="H2154" s="209">
        <v>32</v>
      </c>
      <c r="I2154" s="209" t="s">
        <v>1912</v>
      </c>
      <c r="J2154" s="209">
        <v>653</v>
      </c>
      <c r="K2154" s="209">
        <v>315120</v>
      </c>
      <c r="L2154" s="209">
        <v>210100</v>
      </c>
      <c r="M2154" s="209">
        <v>410</v>
      </c>
      <c r="N2154" s="209">
        <v>4053</v>
      </c>
      <c r="O2154" s="209">
        <v>4001</v>
      </c>
      <c r="P2154" s="308">
        <v>41837</v>
      </c>
      <c r="Q2154" s="248"/>
      <c r="R2154" s="248"/>
      <c r="S2154" s="248"/>
      <c r="T2154" s="248" t="s">
        <v>16014</v>
      </c>
      <c r="U2154" s="248" t="s">
        <v>16270</v>
      </c>
    </row>
    <row r="2155" spans="1:21" s="1" customFormat="1" ht="23.25" customHeight="1" x14ac:dyDescent="0.25">
      <c r="A2155" t="s">
        <v>2050</v>
      </c>
      <c r="B2155" t="str">
        <f t="shared" si="137"/>
        <v>32</v>
      </c>
      <c r="C2155" t="str">
        <f t="shared" si="138"/>
        <v>B00</v>
      </c>
      <c r="D2155" t="str">
        <f t="shared" si="136"/>
        <v>656</v>
      </c>
      <c r="E2155" s="161" t="s">
        <v>15998</v>
      </c>
      <c r="F2155" t="s">
        <v>11137</v>
      </c>
      <c r="G2155" t="s">
        <v>2052</v>
      </c>
      <c r="H2155" s="209">
        <v>32</v>
      </c>
      <c r="I2155" s="209" t="s">
        <v>1912</v>
      </c>
      <c r="J2155" s="209">
        <v>656</v>
      </c>
      <c r="K2155" s="209">
        <v>315120</v>
      </c>
      <c r="L2155" s="209">
        <v>210100</v>
      </c>
      <c r="M2155" s="209">
        <v>410</v>
      </c>
      <c r="N2155" s="209">
        <v>4056</v>
      </c>
      <c r="O2155" s="209">
        <v>4001</v>
      </c>
      <c r="P2155" s="308">
        <v>41838</v>
      </c>
      <c r="Q2155" s="248"/>
      <c r="R2155" s="248"/>
      <c r="S2155" s="248"/>
      <c r="T2155" s="248" t="s">
        <v>16014</v>
      </c>
      <c r="U2155" s="248" t="s">
        <v>16270</v>
      </c>
    </row>
    <row r="2156" spans="1:21" s="1" customFormat="1" ht="23.25" customHeight="1" x14ac:dyDescent="0.25">
      <c r="A2156" t="s">
        <v>1972</v>
      </c>
      <c r="B2156" t="str">
        <f t="shared" si="137"/>
        <v>32</v>
      </c>
      <c r="C2156" t="str">
        <f t="shared" si="138"/>
        <v>B00</v>
      </c>
      <c r="D2156" t="str">
        <f t="shared" si="136"/>
        <v>630</v>
      </c>
      <c r="E2156" s="161" t="s">
        <v>16000</v>
      </c>
      <c r="F2156" t="s">
        <v>11137</v>
      </c>
      <c r="G2156" t="s">
        <v>1974</v>
      </c>
      <c r="H2156" s="209">
        <v>32</v>
      </c>
      <c r="I2156" s="209" t="s">
        <v>1912</v>
      </c>
      <c r="J2156" s="209">
        <v>630</v>
      </c>
      <c r="K2156" s="209">
        <v>315120</v>
      </c>
      <c r="L2156" s="209">
        <v>210100</v>
      </c>
      <c r="M2156" s="209">
        <v>410</v>
      </c>
      <c r="N2156" s="209">
        <v>4030</v>
      </c>
      <c r="O2156" s="209">
        <v>4001</v>
      </c>
      <c r="P2156" s="308">
        <v>41839</v>
      </c>
      <c r="Q2156" s="248"/>
      <c r="R2156" s="248"/>
      <c r="S2156" s="248"/>
      <c r="T2156" s="248" t="s">
        <v>16014</v>
      </c>
      <c r="U2156" s="248" t="s">
        <v>16270</v>
      </c>
    </row>
    <row r="2157" spans="1:21" s="1" customFormat="1" ht="23.25" customHeight="1" x14ac:dyDescent="0.25">
      <c r="A2157" t="s">
        <v>1987</v>
      </c>
      <c r="B2157" t="str">
        <f t="shared" si="137"/>
        <v>32</v>
      </c>
      <c r="C2157" t="str">
        <f t="shared" si="138"/>
        <v>B00</v>
      </c>
      <c r="D2157" t="str">
        <f t="shared" si="136"/>
        <v>635</v>
      </c>
      <c r="E2157" s="161" t="s">
        <v>15999</v>
      </c>
      <c r="F2157" t="s">
        <v>17271</v>
      </c>
      <c r="G2157" t="s">
        <v>1989</v>
      </c>
      <c r="H2157" s="209">
        <v>32</v>
      </c>
      <c r="I2157" s="209" t="s">
        <v>1912</v>
      </c>
      <c r="J2157" s="209">
        <v>635</v>
      </c>
      <c r="K2157" s="209">
        <v>315120</v>
      </c>
      <c r="L2157" s="209">
        <v>210100</v>
      </c>
      <c r="M2157" s="209">
        <v>410</v>
      </c>
      <c r="N2157" s="209">
        <v>4035</v>
      </c>
      <c r="O2157" s="209">
        <v>4001</v>
      </c>
      <c r="P2157" s="308">
        <v>41840</v>
      </c>
      <c r="Q2157" s="248"/>
      <c r="R2157" s="248"/>
      <c r="S2157" s="248"/>
      <c r="T2157" s="248" t="s">
        <v>16014</v>
      </c>
      <c r="U2157" s="248" t="s">
        <v>16270</v>
      </c>
    </row>
    <row r="2158" spans="1:21" s="1" customFormat="1" ht="23.25" customHeight="1" x14ac:dyDescent="0.25">
      <c r="A2158" t="s">
        <v>1990</v>
      </c>
      <c r="B2158" t="str">
        <f t="shared" si="137"/>
        <v>32</v>
      </c>
      <c r="C2158" t="str">
        <f t="shared" si="138"/>
        <v>B00</v>
      </c>
      <c r="D2158" t="str">
        <f t="shared" si="136"/>
        <v>636</v>
      </c>
      <c r="E2158" s="161" t="s">
        <v>16001</v>
      </c>
      <c r="F2158" t="s">
        <v>11137</v>
      </c>
      <c r="G2158" t="s">
        <v>1992</v>
      </c>
      <c r="H2158" s="209">
        <v>32</v>
      </c>
      <c r="I2158" s="209" t="s">
        <v>1912</v>
      </c>
      <c r="J2158" s="209">
        <v>636</v>
      </c>
      <c r="K2158" s="209">
        <v>315120</v>
      </c>
      <c r="L2158" s="209">
        <v>210100</v>
      </c>
      <c r="M2158" s="209">
        <v>410</v>
      </c>
      <c r="N2158" s="209">
        <v>4036</v>
      </c>
      <c r="O2158" s="209">
        <v>4001</v>
      </c>
      <c r="P2158" s="308">
        <v>41841</v>
      </c>
      <c r="Q2158" s="248"/>
      <c r="R2158" s="248"/>
      <c r="S2158" s="248"/>
      <c r="T2158" s="248" t="s">
        <v>16014</v>
      </c>
      <c r="U2158" s="248" t="s">
        <v>16270</v>
      </c>
    </row>
    <row r="2159" spans="1:21" s="248" customFormat="1" ht="23.25" customHeight="1" x14ac:dyDescent="0.25">
      <c r="A2159" t="s">
        <v>2023</v>
      </c>
      <c r="B2159" t="str">
        <f t="shared" si="137"/>
        <v>32</v>
      </c>
      <c r="C2159" t="str">
        <f t="shared" si="138"/>
        <v>B00</v>
      </c>
      <c r="D2159" t="str">
        <f t="shared" si="136"/>
        <v>647</v>
      </c>
      <c r="E2159" s="161" t="s">
        <v>16002</v>
      </c>
      <c r="F2159" t="s">
        <v>11137</v>
      </c>
      <c r="G2159" t="s">
        <v>2025</v>
      </c>
      <c r="H2159" s="209">
        <v>32</v>
      </c>
      <c r="I2159" s="209" t="s">
        <v>1912</v>
      </c>
      <c r="J2159" s="209">
        <v>647</v>
      </c>
      <c r="K2159" s="209">
        <v>315120</v>
      </c>
      <c r="L2159" s="209">
        <v>210100</v>
      </c>
      <c r="M2159" s="209">
        <v>410</v>
      </c>
      <c r="N2159" s="209">
        <v>4047</v>
      </c>
      <c r="O2159" s="209">
        <v>4001</v>
      </c>
      <c r="P2159" s="308">
        <v>41842</v>
      </c>
      <c r="T2159" s="248" t="s">
        <v>16014</v>
      </c>
      <c r="U2159" s="248" t="s">
        <v>16270</v>
      </c>
    </row>
    <row r="2160" spans="1:21" s="248" customFormat="1" ht="23.25" customHeight="1" x14ac:dyDescent="0.25">
      <c r="A2160" t="s">
        <v>2026</v>
      </c>
      <c r="B2160" t="str">
        <f t="shared" si="137"/>
        <v>32</v>
      </c>
      <c r="C2160" t="str">
        <f t="shared" si="138"/>
        <v>B00</v>
      </c>
      <c r="D2160" t="str">
        <f t="shared" si="136"/>
        <v>648</v>
      </c>
      <c r="E2160" s="161" t="s">
        <v>16003</v>
      </c>
      <c r="F2160" t="s">
        <v>11137</v>
      </c>
      <c r="G2160" t="s">
        <v>2028</v>
      </c>
      <c r="H2160" s="209">
        <v>32</v>
      </c>
      <c r="I2160" s="209" t="s">
        <v>1912</v>
      </c>
      <c r="J2160" s="209">
        <v>648</v>
      </c>
      <c r="K2160" s="209">
        <v>315120</v>
      </c>
      <c r="L2160" s="209">
        <v>210100</v>
      </c>
      <c r="M2160" s="209">
        <v>410</v>
      </c>
      <c r="N2160" s="209">
        <v>4048</v>
      </c>
      <c r="O2160" s="209">
        <v>4001</v>
      </c>
      <c r="P2160" s="308">
        <v>41843</v>
      </c>
      <c r="T2160" s="248" t="s">
        <v>16014</v>
      </c>
      <c r="U2160" s="248" t="s">
        <v>16270</v>
      </c>
    </row>
    <row r="2161" spans="1:21" s="248" customFormat="1" ht="23.25" customHeight="1" x14ac:dyDescent="0.25">
      <c r="A2161" t="s">
        <v>1996</v>
      </c>
      <c r="B2161" t="str">
        <f t="shared" si="137"/>
        <v>32</v>
      </c>
      <c r="C2161" t="str">
        <f t="shared" si="138"/>
        <v>B00</v>
      </c>
      <c r="D2161" t="str">
        <f t="shared" si="136"/>
        <v>638</v>
      </c>
      <c r="E2161" s="161" t="s">
        <v>16004</v>
      </c>
      <c r="F2161" t="s">
        <v>11137</v>
      </c>
      <c r="G2161" t="s">
        <v>1998</v>
      </c>
      <c r="H2161" s="209">
        <v>32</v>
      </c>
      <c r="I2161" s="209" t="s">
        <v>1912</v>
      </c>
      <c r="J2161" s="209">
        <v>638</v>
      </c>
      <c r="K2161" s="209">
        <v>315120</v>
      </c>
      <c r="L2161" s="209">
        <v>210100</v>
      </c>
      <c r="M2161" s="209">
        <v>410</v>
      </c>
      <c r="N2161" s="209">
        <v>4038</v>
      </c>
      <c r="O2161" s="209">
        <v>4001</v>
      </c>
      <c r="P2161" s="308">
        <v>41844</v>
      </c>
      <c r="T2161" s="248" t="s">
        <v>16014</v>
      </c>
      <c r="U2161" s="248" t="s">
        <v>16270</v>
      </c>
    </row>
    <row r="2162" spans="1:21" s="248" customFormat="1" ht="23.25" customHeight="1" x14ac:dyDescent="0.25">
      <c r="A2162" t="s">
        <v>1981</v>
      </c>
      <c r="B2162" t="str">
        <f t="shared" si="137"/>
        <v>32</v>
      </c>
      <c r="C2162" t="str">
        <f t="shared" si="138"/>
        <v>B00</v>
      </c>
      <c r="D2162" t="str">
        <f t="shared" si="136"/>
        <v>633</v>
      </c>
      <c r="E2162" s="161" t="s">
        <v>16005</v>
      </c>
      <c r="F2162" t="s">
        <v>11137</v>
      </c>
      <c r="G2162" t="s">
        <v>1983</v>
      </c>
      <c r="H2162" s="209">
        <v>32</v>
      </c>
      <c r="I2162" s="209" t="s">
        <v>1912</v>
      </c>
      <c r="J2162" s="209">
        <v>633</v>
      </c>
      <c r="K2162" s="209">
        <v>315120</v>
      </c>
      <c r="L2162" s="209">
        <v>210100</v>
      </c>
      <c r="M2162" s="209">
        <v>410</v>
      </c>
      <c r="N2162" s="209">
        <v>4033</v>
      </c>
      <c r="O2162" s="209">
        <v>4001</v>
      </c>
      <c r="P2162" s="308">
        <v>41845</v>
      </c>
      <c r="T2162" s="248" t="s">
        <v>16014</v>
      </c>
      <c r="U2162" s="248" t="s">
        <v>16270</v>
      </c>
    </row>
    <row r="2163" spans="1:21" s="248" customFormat="1" ht="23.25" customHeight="1" x14ac:dyDescent="0.25">
      <c r="A2163" t="s">
        <v>1939</v>
      </c>
      <c r="B2163" t="str">
        <f t="shared" si="137"/>
        <v>32</v>
      </c>
      <c r="C2163" t="str">
        <f t="shared" si="138"/>
        <v>B00</v>
      </c>
      <c r="D2163" t="str">
        <f t="shared" si="136"/>
        <v>613</v>
      </c>
      <c r="E2163" s="161" t="s">
        <v>16006</v>
      </c>
      <c r="F2163" t="s">
        <v>11137</v>
      </c>
      <c r="G2163" t="s">
        <v>1941</v>
      </c>
      <c r="H2163" s="209">
        <v>32</v>
      </c>
      <c r="I2163" s="209" t="s">
        <v>1912</v>
      </c>
      <c r="J2163" s="209">
        <v>613</v>
      </c>
      <c r="K2163" s="209">
        <v>315120</v>
      </c>
      <c r="L2163" s="209">
        <v>210100</v>
      </c>
      <c r="M2163" s="209">
        <v>410</v>
      </c>
      <c r="N2163" s="209">
        <v>4012</v>
      </c>
      <c r="O2163" s="209">
        <v>4001</v>
      </c>
      <c r="P2163" s="308">
        <v>41846</v>
      </c>
      <c r="T2163" s="248" t="s">
        <v>16014</v>
      </c>
      <c r="U2163" s="248" t="s">
        <v>16270</v>
      </c>
    </row>
    <row r="2164" spans="1:21" s="248" customFormat="1" ht="23.25" customHeight="1" x14ac:dyDescent="0.25">
      <c r="A2164" t="s">
        <v>1936</v>
      </c>
      <c r="B2164" t="str">
        <f t="shared" si="137"/>
        <v>32</v>
      </c>
      <c r="C2164" t="str">
        <f t="shared" si="138"/>
        <v>B00</v>
      </c>
      <c r="D2164" t="str">
        <f t="shared" si="136"/>
        <v>612</v>
      </c>
      <c r="E2164" s="161" t="s">
        <v>16006</v>
      </c>
      <c r="F2164" t="s">
        <v>11137</v>
      </c>
      <c r="G2164" t="s">
        <v>1938</v>
      </c>
      <c r="H2164" s="209">
        <v>32</v>
      </c>
      <c r="I2164" s="209" t="s">
        <v>1912</v>
      </c>
      <c r="J2164" s="209">
        <v>612</v>
      </c>
      <c r="K2164" s="209">
        <v>315120</v>
      </c>
      <c r="L2164" s="209">
        <v>210100</v>
      </c>
      <c r="M2164" s="209">
        <v>410</v>
      </c>
      <c r="N2164" s="209">
        <v>4012</v>
      </c>
      <c r="O2164" s="209">
        <v>4001</v>
      </c>
      <c r="P2164" s="308">
        <v>41847</v>
      </c>
      <c r="T2164" s="248" t="s">
        <v>16014</v>
      </c>
      <c r="U2164" s="248" t="s">
        <v>16270</v>
      </c>
    </row>
    <row r="2165" spans="1:21" s="248" customFormat="1" ht="23.25" customHeight="1" x14ac:dyDescent="0.25">
      <c r="A2165" t="s">
        <v>1978</v>
      </c>
      <c r="B2165" t="str">
        <f t="shared" ref="B2165:B2183" si="139">LEFT(A2165,2)</f>
        <v>32</v>
      </c>
      <c r="C2165" t="str">
        <f t="shared" si="138"/>
        <v>B00</v>
      </c>
      <c r="D2165" t="str">
        <f t="shared" si="136"/>
        <v>632</v>
      </c>
      <c r="E2165" s="161" t="s">
        <v>1980</v>
      </c>
      <c r="F2165" t="s">
        <v>11137</v>
      </c>
      <c r="G2165" t="s">
        <v>1980</v>
      </c>
      <c r="H2165" s="209">
        <v>32</v>
      </c>
      <c r="I2165" s="209" t="s">
        <v>1912</v>
      </c>
      <c r="J2165" s="209">
        <v>632</v>
      </c>
      <c r="K2165" s="209">
        <v>315120</v>
      </c>
      <c r="L2165" s="209">
        <v>210100</v>
      </c>
      <c r="M2165" s="209">
        <v>410</v>
      </c>
      <c r="N2165" s="209">
        <v>4032</v>
      </c>
      <c r="O2165" s="209">
        <v>4001</v>
      </c>
      <c r="P2165" s="308">
        <v>41848</v>
      </c>
      <c r="T2165" s="248" t="s">
        <v>16014</v>
      </c>
      <c r="U2165" s="248" t="s">
        <v>16270</v>
      </c>
    </row>
    <row r="2166" spans="1:21" s="248" customFormat="1" ht="23.25" customHeight="1" x14ac:dyDescent="0.25">
      <c r="A2166" t="s">
        <v>1984</v>
      </c>
      <c r="B2166" t="str">
        <f t="shared" si="139"/>
        <v>32</v>
      </c>
      <c r="C2166" t="str">
        <f t="shared" si="138"/>
        <v>B00</v>
      </c>
      <c r="D2166" t="str">
        <f t="shared" si="136"/>
        <v>634</v>
      </c>
      <c r="E2166" s="161" t="s">
        <v>16007</v>
      </c>
      <c r="F2166" t="s">
        <v>11137</v>
      </c>
      <c r="G2166" t="s">
        <v>1986</v>
      </c>
      <c r="H2166" s="209">
        <v>32</v>
      </c>
      <c r="I2166" s="209" t="s">
        <v>1912</v>
      </c>
      <c r="J2166" s="209">
        <v>634</v>
      </c>
      <c r="K2166" s="209">
        <v>315120</v>
      </c>
      <c r="L2166" s="209">
        <v>210100</v>
      </c>
      <c r="M2166" s="209">
        <v>410</v>
      </c>
      <c r="N2166" s="209">
        <v>4034</v>
      </c>
      <c r="O2166" s="209">
        <v>4001</v>
      </c>
      <c r="P2166" s="308">
        <v>41849</v>
      </c>
      <c r="T2166" s="248" t="s">
        <v>16014</v>
      </c>
      <c r="U2166" s="248" t="s">
        <v>16270</v>
      </c>
    </row>
    <row r="2167" spans="1:21" s="248" customFormat="1" ht="23.25" customHeight="1" x14ac:dyDescent="0.25">
      <c r="A2167" t="s">
        <v>2047</v>
      </c>
      <c r="B2167" t="str">
        <f t="shared" si="139"/>
        <v>32</v>
      </c>
      <c r="C2167" t="str">
        <f t="shared" si="138"/>
        <v>B00</v>
      </c>
      <c r="D2167" t="str">
        <f t="shared" si="136"/>
        <v>655</v>
      </c>
      <c r="E2167" s="161" t="s">
        <v>16008</v>
      </c>
      <c r="F2167" t="s">
        <v>11137</v>
      </c>
      <c r="G2167" t="s">
        <v>2049</v>
      </c>
      <c r="H2167" s="209">
        <v>32</v>
      </c>
      <c r="I2167" s="209" t="s">
        <v>1912</v>
      </c>
      <c r="J2167" s="209">
        <v>655</v>
      </c>
      <c r="K2167" s="209">
        <v>315120</v>
      </c>
      <c r="L2167" s="209">
        <v>210100</v>
      </c>
      <c r="M2167" s="209">
        <v>410</v>
      </c>
      <c r="N2167" s="209">
        <v>4055</v>
      </c>
      <c r="O2167" s="209">
        <v>4001</v>
      </c>
      <c r="P2167" s="308">
        <v>41850</v>
      </c>
      <c r="T2167" s="248" t="s">
        <v>16014</v>
      </c>
      <c r="U2167" s="248" t="s">
        <v>16270</v>
      </c>
    </row>
    <row r="2168" spans="1:21" s="248" customFormat="1" ht="23.25" customHeight="1" x14ac:dyDescent="0.25">
      <c r="A2168" t="s">
        <v>2044</v>
      </c>
      <c r="B2168" t="str">
        <f t="shared" si="139"/>
        <v>32</v>
      </c>
      <c r="C2168" t="str">
        <f t="shared" si="138"/>
        <v>B00</v>
      </c>
      <c r="D2168" t="str">
        <f t="shared" si="136"/>
        <v>654</v>
      </c>
      <c r="E2168" s="161" t="s">
        <v>16009</v>
      </c>
      <c r="F2168" t="s">
        <v>11137</v>
      </c>
      <c r="G2168" t="s">
        <v>2046</v>
      </c>
      <c r="H2168" s="209">
        <v>32</v>
      </c>
      <c r="I2168" s="209" t="s">
        <v>1912</v>
      </c>
      <c r="J2168" s="209">
        <v>654</v>
      </c>
      <c r="K2168" s="209">
        <v>315120</v>
      </c>
      <c r="L2168" s="209">
        <v>210100</v>
      </c>
      <c r="M2168" s="209">
        <v>410</v>
      </c>
      <c r="N2168" s="209">
        <v>4054</v>
      </c>
      <c r="O2168" s="209">
        <v>4001</v>
      </c>
      <c r="P2168" s="308">
        <v>41851</v>
      </c>
      <c r="T2168" s="248" t="s">
        <v>16014</v>
      </c>
      <c r="U2168" s="248" t="s">
        <v>16270</v>
      </c>
    </row>
    <row r="2169" spans="1:21" s="248" customFormat="1" ht="23.25" customHeight="1" x14ac:dyDescent="0.25">
      <c r="A2169" t="s">
        <v>2172</v>
      </c>
      <c r="B2169" t="str">
        <f t="shared" si="139"/>
        <v>32</v>
      </c>
      <c r="C2169" t="str">
        <f t="shared" si="138"/>
        <v>F00</v>
      </c>
      <c r="D2169" t="str">
        <f t="shared" si="136"/>
        <v>567</v>
      </c>
      <c r="E2169" s="161" t="s">
        <v>2173</v>
      </c>
      <c r="F2169" t="s">
        <v>17270</v>
      </c>
      <c r="G2169" t="s">
        <v>2174</v>
      </c>
      <c r="H2169" s="209">
        <v>32</v>
      </c>
      <c r="I2169" s="209" t="s">
        <v>2168</v>
      </c>
      <c r="J2169" s="209">
        <v>567</v>
      </c>
      <c r="K2169" s="209">
        <v>315160</v>
      </c>
      <c r="L2169" s="209">
        <v>210100</v>
      </c>
      <c r="M2169" s="209">
        <v>413</v>
      </c>
      <c r="N2169" s="209">
        <v>4205</v>
      </c>
      <c r="O2169" s="209">
        <v>4001</v>
      </c>
      <c r="P2169" s="308">
        <v>41855</v>
      </c>
      <c r="T2169" s="248" t="s">
        <v>16014</v>
      </c>
      <c r="U2169" s="248" t="s">
        <v>16270</v>
      </c>
    </row>
    <row r="2170" spans="1:21" s="248" customFormat="1" ht="23.25" customHeight="1" x14ac:dyDescent="0.25">
      <c r="A2170" t="s">
        <v>1533</v>
      </c>
      <c r="B2170" t="str">
        <f t="shared" si="139"/>
        <v>31</v>
      </c>
      <c r="C2170" t="str">
        <f t="shared" ref="C2170:C2183" si="140">MID(A2170,4,3)</f>
        <v>991</v>
      </c>
      <c r="D2170" t="str">
        <f t="shared" si="136"/>
        <v>000</v>
      </c>
      <c r="E2170" s="161" t="s">
        <v>1534</v>
      </c>
      <c r="F2170" t="s">
        <v>647</v>
      </c>
      <c r="G2170" t="s">
        <v>1535</v>
      </c>
      <c r="H2170" s="209">
        <v>31</v>
      </c>
      <c r="I2170" s="209">
        <v>991</v>
      </c>
      <c r="J2170" s="209">
        <v>0</v>
      </c>
      <c r="K2170" s="209">
        <v>311505</v>
      </c>
      <c r="L2170" s="209">
        <v>210100</v>
      </c>
      <c r="M2170" s="209">
        <v>414</v>
      </c>
      <c r="N2170" s="209">
        <v>2000</v>
      </c>
      <c r="O2170" s="209">
        <v>2991</v>
      </c>
      <c r="P2170" s="308">
        <v>41857</v>
      </c>
      <c r="R2170"/>
      <c r="T2170" s="251" t="s">
        <v>16014</v>
      </c>
      <c r="U2170" s="248" t="s">
        <v>16270</v>
      </c>
    </row>
    <row r="2171" spans="1:21" s="248" customFormat="1" ht="23.25" customHeight="1" x14ac:dyDescent="0.25">
      <c r="A2171" t="s">
        <v>1413</v>
      </c>
      <c r="B2171" t="str">
        <f t="shared" si="139"/>
        <v>31</v>
      </c>
      <c r="C2171" t="str">
        <f t="shared" si="140"/>
        <v>918</v>
      </c>
      <c r="D2171" t="str">
        <f t="shared" si="136"/>
        <v>000</v>
      </c>
      <c r="E2171" s="161" t="s">
        <v>1414</v>
      </c>
      <c r="F2171" t="s">
        <v>647</v>
      </c>
      <c r="G2171" t="s">
        <v>1415</v>
      </c>
      <c r="H2171" s="209">
        <v>31</v>
      </c>
      <c r="I2171" s="209">
        <v>918</v>
      </c>
      <c r="J2171" s="209">
        <v>0</v>
      </c>
      <c r="K2171" s="209">
        <v>313115</v>
      </c>
      <c r="L2171" s="308" t="s">
        <v>15177</v>
      </c>
      <c r="M2171" s="209">
        <v>415</v>
      </c>
      <c r="N2171" s="209">
        <v>4228</v>
      </c>
      <c r="O2171" s="209">
        <v>4001</v>
      </c>
      <c r="P2171" s="308">
        <v>41858</v>
      </c>
      <c r="T2171" s="248" t="s">
        <v>16014</v>
      </c>
      <c r="U2171" s="248" t="s">
        <v>16270</v>
      </c>
    </row>
    <row r="2172" spans="1:21" s="248" customFormat="1" ht="23.25" customHeight="1" x14ac:dyDescent="0.25">
      <c r="A2172" t="s">
        <v>1378</v>
      </c>
      <c r="B2172" t="str">
        <f t="shared" si="139"/>
        <v>31</v>
      </c>
      <c r="C2172" t="str">
        <f t="shared" si="140"/>
        <v>901</v>
      </c>
      <c r="D2172" t="str">
        <f t="shared" si="136"/>
        <v>000</v>
      </c>
      <c r="E2172" s="161" t="s">
        <v>1379</v>
      </c>
      <c r="F2172" t="s">
        <v>647</v>
      </c>
      <c r="G2172" t="s">
        <v>1380</v>
      </c>
      <c r="H2172" s="209">
        <v>31</v>
      </c>
      <c r="I2172" s="209">
        <v>901</v>
      </c>
      <c r="J2172" s="209">
        <v>0</v>
      </c>
      <c r="K2172" s="209">
        <v>313112</v>
      </c>
      <c r="L2172" s="308" t="s">
        <v>15177</v>
      </c>
      <c r="M2172" s="209">
        <v>416</v>
      </c>
      <c r="N2172" s="209">
        <v>4229</v>
      </c>
      <c r="O2172" s="209">
        <v>4001</v>
      </c>
      <c r="P2172" s="308">
        <v>41861</v>
      </c>
      <c r="R2172"/>
      <c r="T2172" s="248" t="s">
        <v>16014</v>
      </c>
      <c r="U2172" s="248" t="s">
        <v>16270</v>
      </c>
    </row>
    <row r="2173" spans="1:21" s="248" customFormat="1" ht="23.25" customHeight="1" x14ac:dyDescent="0.25">
      <c r="A2173" t="s">
        <v>2175</v>
      </c>
      <c r="B2173" t="str">
        <f t="shared" si="139"/>
        <v>32</v>
      </c>
      <c r="C2173" t="str">
        <f t="shared" si="140"/>
        <v>F00</v>
      </c>
      <c r="D2173" t="str">
        <f t="shared" ref="D2173:D2183" si="141">RIGHT(A2173,3)</f>
        <v>570</v>
      </c>
      <c r="E2173" s="161" t="s">
        <v>2176</v>
      </c>
      <c r="F2173" t="s">
        <v>17265</v>
      </c>
      <c r="G2173" t="s">
        <v>2177</v>
      </c>
      <c r="H2173" s="209">
        <v>32</v>
      </c>
      <c r="I2173" s="209" t="s">
        <v>2168</v>
      </c>
      <c r="J2173" s="209">
        <v>570</v>
      </c>
      <c r="K2173" s="209">
        <v>315160</v>
      </c>
      <c r="L2173" s="209">
        <v>210100</v>
      </c>
      <c r="M2173" s="209">
        <v>499</v>
      </c>
      <c r="N2173" s="209">
        <v>4234</v>
      </c>
      <c r="O2173" s="209">
        <v>4001</v>
      </c>
      <c r="P2173" s="308">
        <v>41875</v>
      </c>
      <c r="T2173" s="248" t="s">
        <v>16014</v>
      </c>
      <c r="U2173" s="248" t="s">
        <v>16270</v>
      </c>
    </row>
    <row r="2174" spans="1:21" s="248" customFormat="1" ht="23.25" customHeight="1" x14ac:dyDescent="0.25">
      <c r="A2174" t="s">
        <v>1551</v>
      </c>
      <c r="B2174" t="str">
        <f t="shared" si="139"/>
        <v>32</v>
      </c>
      <c r="C2174" t="str">
        <f t="shared" si="140"/>
        <v>992</v>
      </c>
      <c r="D2174" t="str">
        <f t="shared" si="141"/>
        <v>000</v>
      </c>
      <c r="E2174" s="161" t="s">
        <v>1553</v>
      </c>
      <c r="F2174" t="s">
        <v>17168</v>
      </c>
      <c r="G2174" t="s">
        <v>1554</v>
      </c>
      <c r="H2174" s="209">
        <v>32</v>
      </c>
      <c r="I2174" s="209">
        <v>992</v>
      </c>
      <c r="J2174" s="209">
        <v>0</v>
      </c>
      <c r="K2174" s="209">
        <v>319122</v>
      </c>
      <c r="L2174" s="209">
        <v>210100</v>
      </c>
      <c r="M2174" s="209">
        <v>404</v>
      </c>
      <c r="N2174" s="209">
        <v>2000</v>
      </c>
      <c r="O2174" s="209">
        <v>2992</v>
      </c>
      <c r="P2174" s="376">
        <v>41876</v>
      </c>
      <c r="R2174" s="251"/>
      <c r="T2174" s="251" t="s">
        <v>16014</v>
      </c>
      <c r="U2174" s="248" t="s">
        <v>16270</v>
      </c>
    </row>
    <row r="2175" spans="1:21" s="248" customFormat="1" ht="23.25" customHeight="1" x14ac:dyDescent="0.25">
      <c r="A2175" t="s">
        <v>1555</v>
      </c>
      <c r="B2175" t="str">
        <f t="shared" si="139"/>
        <v>32</v>
      </c>
      <c r="C2175" t="str">
        <f t="shared" si="140"/>
        <v>993</v>
      </c>
      <c r="D2175" t="str">
        <f t="shared" si="141"/>
        <v>000</v>
      </c>
      <c r="E2175" s="161" t="s">
        <v>1556</v>
      </c>
      <c r="F2175" t="s">
        <v>397</v>
      </c>
      <c r="G2175" t="s">
        <v>1557</v>
      </c>
      <c r="H2175" s="209">
        <v>32</v>
      </c>
      <c r="I2175" s="209">
        <v>993</v>
      </c>
      <c r="J2175" s="209">
        <v>0</v>
      </c>
      <c r="K2175" s="209">
        <v>319222</v>
      </c>
      <c r="L2175" s="209">
        <v>210100</v>
      </c>
      <c r="M2175" s="209">
        <v>499</v>
      </c>
      <c r="N2175" s="209">
        <v>2000</v>
      </c>
      <c r="O2175" s="209">
        <v>2993</v>
      </c>
      <c r="P2175" s="209">
        <v>41877</v>
      </c>
      <c r="R2175" s="251"/>
      <c r="T2175" s="248" t="s">
        <v>16014</v>
      </c>
      <c r="U2175" s="248" t="s">
        <v>16270</v>
      </c>
    </row>
    <row r="2176" spans="1:21" s="1" customFormat="1" ht="23.25" customHeight="1" x14ac:dyDescent="0.25">
      <c r="A2176" s="13" t="s">
        <v>1220</v>
      </c>
      <c r="B2176" s="13" t="str">
        <f t="shared" si="139"/>
        <v>31</v>
      </c>
      <c r="C2176" s="13" t="str">
        <f t="shared" si="140"/>
        <v>534</v>
      </c>
      <c r="D2176" s="13" t="str">
        <f t="shared" si="141"/>
        <v>000</v>
      </c>
      <c r="E2176" s="224" t="s">
        <v>1221</v>
      </c>
      <c r="F2176" s="13" t="s">
        <v>647</v>
      </c>
      <c r="G2176" s="13" t="s">
        <v>1222</v>
      </c>
      <c r="H2176" s="328">
        <v>31</v>
      </c>
      <c r="I2176" s="328">
        <v>534</v>
      </c>
      <c r="J2176" s="328">
        <v>0</v>
      </c>
      <c r="K2176" s="328">
        <v>311350</v>
      </c>
      <c r="L2176" s="328">
        <v>210100</v>
      </c>
      <c r="M2176" s="328">
        <v>417</v>
      </c>
      <c r="N2176" s="328">
        <v>4235</v>
      </c>
      <c r="O2176" s="328">
        <v>4001</v>
      </c>
      <c r="P2176" s="328">
        <v>41878</v>
      </c>
      <c r="Q2176" s="332" t="s">
        <v>16333</v>
      </c>
      <c r="R2176" s="13"/>
      <c r="S2176" s="340"/>
      <c r="T2176" s="340"/>
      <c r="U2176" s="248"/>
    </row>
    <row r="2177" spans="1:21" s="1" customFormat="1" ht="23.25" customHeight="1" x14ac:dyDescent="0.25">
      <c r="A2177" t="s">
        <v>16125</v>
      </c>
      <c r="B2177" t="str">
        <f t="shared" si="139"/>
        <v>32</v>
      </c>
      <c r="C2177" t="str">
        <f t="shared" si="140"/>
        <v>001</v>
      </c>
      <c r="D2177" t="str">
        <f t="shared" si="141"/>
        <v>534</v>
      </c>
      <c r="E2177" s="161" t="s">
        <v>16147</v>
      </c>
      <c r="F2177" t="s">
        <v>17264</v>
      </c>
      <c r="G2177" s="161" t="s">
        <v>16147</v>
      </c>
      <c r="H2177" s="209">
        <v>32</v>
      </c>
      <c r="I2177" s="209">
        <v>1</v>
      </c>
      <c r="J2177" s="209">
        <v>534</v>
      </c>
      <c r="K2177" s="209">
        <v>315200</v>
      </c>
      <c r="L2177" s="308" t="s">
        <v>15177</v>
      </c>
      <c r="M2177" s="209">
        <v>417</v>
      </c>
      <c r="N2177" s="209">
        <v>4235</v>
      </c>
      <c r="O2177" s="209">
        <v>4001</v>
      </c>
      <c r="P2177" s="209">
        <v>41878</v>
      </c>
      <c r="Q2177" s="248"/>
      <c r="R2177" s="248"/>
      <c r="S2177" s="248"/>
      <c r="T2177" s="248" t="s">
        <v>16014</v>
      </c>
      <c r="U2177" s="248" t="s">
        <v>16270</v>
      </c>
    </row>
    <row r="2178" spans="1:21" s="1" customFormat="1" ht="23.25" customHeight="1" x14ac:dyDescent="0.25">
      <c r="A2178" t="s">
        <v>16126</v>
      </c>
      <c r="B2178" t="str">
        <f t="shared" si="139"/>
        <v>32</v>
      </c>
      <c r="C2178" t="str">
        <f t="shared" si="140"/>
        <v>030</v>
      </c>
      <c r="D2178" t="str">
        <f t="shared" si="141"/>
        <v>534</v>
      </c>
      <c r="E2178" s="161" t="s">
        <v>16141</v>
      </c>
      <c r="F2178" t="s">
        <v>17264</v>
      </c>
      <c r="G2178" s="161" t="s">
        <v>16141</v>
      </c>
      <c r="H2178" s="209">
        <v>32</v>
      </c>
      <c r="I2178" s="209">
        <v>30</v>
      </c>
      <c r="J2178" s="209">
        <v>534</v>
      </c>
      <c r="K2178" s="209">
        <v>315200</v>
      </c>
      <c r="L2178" s="308" t="s">
        <v>15177</v>
      </c>
      <c r="M2178" s="209">
        <v>417</v>
      </c>
      <c r="N2178" s="209">
        <v>4235</v>
      </c>
      <c r="O2178" s="209">
        <v>4030</v>
      </c>
      <c r="P2178" s="209">
        <v>41879</v>
      </c>
      <c r="Q2178" s="248"/>
      <c r="R2178" s="248"/>
      <c r="S2178" s="248"/>
      <c r="T2178" s="248" t="s">
        <v>16014</v>
      </c>
      <c r="U2178" s="248" t="s">
        <v>16270</v>
      </c>
    </row>
    <row r="2179" spans="1:21" s="1" customFormat="1" ht="23.25" customHeight="1" x14ac:dyDescent="0.25">
      <c r="A2179" t="s">
        <v>16127</v>
      </c>
      <c r="B2179" t="str">
        <f t="shared" si="139"/>
        <v>32</v>
      </c>
      <c r="C2179" t="str">
        <f t="shared" si="140"/>
        <v>040</v>
      </c>
      <c r="D2179" t="str">
        <f t="shared" si="141"/>
        <v>534</v>
      </c>
      <c r="E2179" s="161" t="s">
        <v>16142</v>
      </c>
      <c r="F2179" t="s">
        <v>17264</v>
      </c>
      <c r="G2179" s="161" t="s">
        <v>16142</v>
      </c>
      <c r="H2179" s="209">
        <v>32</v>
      </c>
      <c r="I2179" s="209">
        <v>40</v>
      </c>
      <c r="J2179" s="209">
        <v>534</v>
      </c>
      <c r="K2179" s="209">
        <v>315200</v>
      </c>
      <c r="L2179" s="308" t="s">
        <v>15177</v>
      </c>
      <c r="M2179" s="209">
        <v>417</v>
      </c>
      <c r="N2179" s="209">
        <v>4235</v>
      </c>
      <c r="O2179" s="209">
        <v>4040</v>
      </c>
      <c r="P2179" s="209">
        <v>41880</v>
      </c>
      <c r="Q2179" s="248"/>
      <c r="R2179" s="248"/>
      <c r="S2179" s="248"/>
      <c r="T2179" s="248" t="s">
        <v>16014</v>
      </c>
      <c r="U2179" s="248" t="s">
        <v>16270</v>
      </c>
    </row>
    <row r="2180" spans="1:21" s="1" customFormat="1" ht="23.25" customHeight="1" x14ac:dyDescent="0.25">
      <c r="A2180" t="s">
        <v>16128</v>
      </c>
      <c r="B2180" t="str">
        <f t="shared" si="139"/>
        <v>32</v>
      </c>
      <c r="C2180" t="str">
        <f t="shared" si="140"/>
        <v>530</v>
      </c>
      <c r="D2180" t="str">
        <f t="shared" si="141"/>
        <v>534</v>
      </c>
      <c r="E2180" s="161" t="s">
        <v>16143</v>
      </c>
      <c r="F2180" t="s">
        <v>17264</v>
      </c>
      <c r="G2180" s="161" t="s">
        <v>16143</v>
      </c>
      <c r="H2180" s="209">
        <v>32</v>
      </c>
      <c r="I2180" s="209">
        <v>530</v>
      </c>
      <c r="J2180" s="209">
        <v>534</v>
      </c>
      <c r="K2180" s="209">
        <v>315200</v>
      </c>
      <c r="L2180" s="308" t="s">
        <v>15177</v>
      </c>
      <c r="M2180" s="209">
        <v>417</v>
      </c>
      <c r="N2180" s="209">
        <v>4235</v>
      </c>
      <c r="O2180" s="209">
        <v>4530</v>
      </c>
      <c r="P2180" s="209">
        <v>41881</v>
      </c>
      <c r="Q2180" s="248"/>
      <c r="R2180" s="248"/>
      <c r="S2180" s="248"/>
      <c r="T2180" s="248" t="s">
        <v>16014</v>
      </c>
      <c r="U2180" s="248" t="s">
        <v>16270</v>
      </c>
    </row>
    <row r="2181" spans="1:21" s="1" customFormat="1" ht="23.25" customHeight="1" x14ac:dyDescent="0.25">
      <c r="A2181" t="s">
        <v>16129</v>
      </c>
      <c r="B2181" t="str">
        <f t="shared" si="139"/>
        <v>32</v>
      </c>
      <c r="C2181" t="str">
        <f t="shared" si="140"/>
        <v>535</v>
      </c>
      <c r="D2181" t="str">
        <f t="shared" si="141"/>
        <v>534</v>
      </c>
      <c r="E2181" s="161" t="s">
        <v>16144</v>
      </c>
      <c r="F2181" t="s">
        <v>17264</v>
      </c>
      <c r="G2181" s="161" t="s">
        <v>16144</v>
      </c>
      <c r="H2181" s="209">
        <v>32</v>
      </c>
      <c r="I2181" s="209">
        <v>535</v>
      </c>
      <c r="J2181" s="209">
        <v>534</v>
      </c>
      <c r="K2181" s="209">
        <v>315200</v>
      </c>
      <c r="L2181" s="308" t="s">
        <v>15177</v>
      </c>
      <c r="M2181" s="209">
        <v>417</v>
      </c>
      <c r="N2181" s="209">
        <v>4235</v>
      </c>
      <c r="O2181" s="209">
        <v>4535</v>
      </c>
      <c r="P2181" s="209">
        <v>41882</v>
      </c>
      <c r="Q2181" s="248"/>
      <c r="R2181" s="248"/>
      <c r="S2181" s="248"/>
      <c r="T2181" s="248" t="s">
        <v>16014</v>
      </c>
      <c r="U2181" s="248" t="s">
        <v>16270</v>
      </c>
    </row>
    <row r="2182" spans="1:21" s="1" customFormat="1" ht="23.25" customHeight="1" x14ac:dyDescent="0.25">
      <c r="A2182" t="s">
        <v>16130</v>
      </c>
      <c r="B2182" t="str">
        <f t="shared" si="139"/>
        <v>32</v>
      </c>
      <c r="C2182" t="str">
        <f t="shared" si="140"/>
        <v>540</v>
      </c>
      <c r="D2182" t="str">
        <f t="shared" si="141"/>
        <v>534</v>
      </c>
      <c r="E2182" s="161" t="s">
        <v>16363</v>
      </c>
      <c r="F2182" t="s">
        <v>17264</v>
      </c>
      <c r="G2182" s="161" t="s">
        <v>16363</v>
      </c>
      <c r="H2182" s="209">
        <v>32</v>
      </c>
      <c r="I2182" s="209">
        <v>540</v>
      </c>
      <c r="J2182" s="209">
        <v>534</v>
      </c>
      <c r="K2182" s="209">
        <v>315200</v>
      </c>
      <c r="L2182" s="308" t="s">
        <v>15177</v>
      </c>
      <c r="M2182" s="209">
        <v>417</v>
      </c>
      <c r="N2182" s="209">
        <v>4235</v>
      </c>
      <c r="O2182" s="209">
        <v>4540</v>
      </c>
      <c r="P2182" s="209">
        <v>41883</v>
      </c>
      <c r="Q2182" s="248"/>
      <c r="R2182" s="248"/>
      <c r="S2182" s="248"/>
      <c r="T2182" s="248" t="s">
        <v>16014</v>
      </c>
      <c r="U2182" s="248" t="s">
        <v>16270</v>
      </c>
    </row>
    <row r="2183" spans="1:21" s="1" customFormat="1" ht="23.25" customHeight="1" x14ac:dyDescent="0.25">
      <c r="A2183" t="s">
        <v>16131</v>
      </c>
      <c r="B2183" t="str">
        <f t="shared" si="139"/>
        <v>32</v>
      </c>
      <c r="C2183" t="str">
        <f t="shared" si="140"/>
        <v>630</v>
      </c>
      <c r="D2183" t="str">
        <f t="shared" si="141"/>
        <v>534</v>
      </c>
      <c r="E2183" s="161" t="s">
        <v>16315</v>
      </c>
      <c r="F2183" t="s">
        <v>17264</v>
      </c>
      <c r="G2183" s="161" t="s">
        <v>16315</v>
      </c>
      <c r="H2183" s="209">
        <v>32</v>
      </c>
      <c r="I2183" s="209">
        <v>630</v>
      </c>
      <c r="J2183" s="209">
        <v>534</v>
      </c>
      <c r="K2183" s="209">
        <v>315200</v>
      </c>
      <c r="L2183" s="308" t="s">
        <v>15177</v>
      </c>
      <c r="M2183" s="209">
        <v>417</v>
      </c>
      <c r="N2183" s="209">
        <v>4235</v>
      </c>
      <c r="O2183" s="209">
        <v>4630</v>
      </c>
      <c r="P2183" s="209">
        <v>41884</v>
      </c>
      <c r="Q2183" s="248"/>
      <c r="R2183" s="248"/>
      <c r="S2183" s="248"/>
      <c r="T2183" s="248" t="s">
        <v>16014</v>
      </c>
      <c r="U2183" s="248" t="s">
        <v>16270</v>
      </c>
    </row>
    <row r="2184" spans="1:21" s="1" customFormat="1" ht="23.25" customHeight="1" x14ac:dyDescent="0.25">
      <c r="A2184" s="13" t="s">
        <v>15258</v>
      </c>
      <c r="B2184" s="332">
        <v>31</v>
      </c>
      <c r="C2184" s="332">
        <v>539</v>
      </c>
      <c r="D2184" s="341">
        <v>0</v>
      </c>
      <c r="E2184" s="224" t="s">
        <v>15259</v>
      </c>
      <c r="F2184" s="13"/>
      <c r="G2184" s="13" t="s">
        <v>17281</v>
      </c>
      <c r="H2184" s="328">
        <v>31</v>
      </c>
      <c r="I2184" s="328">
        <v>539</v>
      </c>
      <c r="J2184" s="328">
        <v>0</v>
      </c>
      <c r="K2184" s="328">
        <v>311350</v>
      </c>
      <c r="L2184" s="328">
        <v>210100</v>
      </c>
      <c r="M2184" s="328">
        <v>417</v>
      </c>
      <c r="N2184" s="328">
        <v>4235</v>
      </c>
      <c r="O2184" s="328">
        <v>4700</v>
      </c>
      <c r="P2184" s="328">
        <v>41885</v>
      </c>
      <c r="Q2184" s="332" t="s">
        <v>16333</v>
      </c>
      <c r="R2184" s="13"/>
      <c r="S2184" s="340"/>
      <c r="T2184" s="340"/>
      <c r="U2184" s="248"/>
    </row>
    <row r="2185" spans="1:21" s="1" customFormat="1" ht="23.25" customHeight="1" x14ac:dyDescent="0.25">
      <c r="A2185" t="s">
        <v>16132</v>
      </c>
      <c r="B2185" t="str">
        <f t="shared" ref="B2185:B2191" si="142">LEFT(A2185,2)</f>
        <v>32</v>
      </c>
      <c r="C2185" t="str">
        <f t="shared" ref="C2185:C2191" si="143">MID(A2185,4,3)</f>
        <v>700</v>
      </c>
      <c r="D2185" t="str">
        <f t="shared" ref="D2185:D2191" si="144">RIGHT(A2185,3)</f>
        <v>534</v>
      </c>
      <c r="E2185" s="161" t="s">
        <v>16145</v>
      </c>
      <c r="F2185" t="s">
        <v>17264</v>
      </c>
      <c r="G2185" s="161" t="s">
        <v>16145</v>
      </c>
      <c r="H2185" s="209">
        <v>32</v>
      </c>
      <c r="I2185" s="209">
        <v>700</v>
      </c>
      <c r="J2185" s="209">
        <v>534</v>
      </c>
      <c r="K2185" s="209">
        <v>315200</v>
      </c>
      <c r="L2185" s="308" t="s">
        <v>15177</v>
      </c>
      <c r="M2185" s="209">
        <v>417</v>
      </c>
      <c r="N2185" s="209">
        <v>4235</v>
      </c>
      <c r="O2185" s="209">
        <v>4700</v>
      </c>
      <c r="P2185" s="209">
        <v>41885</v>
      </c>
      <c r="Q2185" s="248"/>
      <c r="R2185" s="248"/>
      <c r="S2185" s="248"/>
      <c r="T2185" s="248" t="s">
        <v>16014</v>
      </c>
      <c r="U2185" s="248" t="s">
        <v>16270</v>
      </c>
    </row>
    <row r="2186" spans="1:21" s="1" customFormat="1" ht="23.25" customHeight="1" x14ac:dyDescent="0.25">
      <c r="A2186" t="s">
        <v>16173</v>
      </c>
      <c r="B2186" t="str">
        <f t="shared" si="142"/>
        <v>32</v>
      </c>
      <c r="C2186" t="str">
        <f t="shared" si="143"/>
        <v>750</v>
      </c>
      <c r="D2186" t="str">
        <f t="shared" si="144"/>
        <v>534</v>
      </c>
      <c r="E2186" s="161" t="s">
        <v>16146</v>
      </c>
      <c r="F2186" t="s">
        <v>17264</v>
      </c>
      <c r="G2186" s="161" t="s">
        <v>16146</v>
      </c>
      <c r="H2186" s="209">
        <v>32</v>
      </c>
      <c r="I2186" s="209">
        <v>750</v>
      </c>
      <c r="J2186" s="209">
        <v>534</v>
      </c>
      <c r="K2186" s="209">
        <v>315200</v>
      </c>
      <c r="L2186" s="308" t="s">
        <v>15177</v>
      </c>
      <c r="M2186" s="209">
        <v>417</v>
      </c>
      <c r="N2186" s="209">
        <v>4235</v>
      </c>
      <c r="O2186" s="209">
        <v>4750</v>
      </c>
      <c r="P2186" s="209">
        <v>41886</v>
      </c>
      <c r="Q2186" s="248"/>
      <c r="R2186" s="248"/>
      <c r="S2186" s="248"/>
      <c r="T2186" s="248" t="s">
        <v>16014</v>
      </c>
      <c r="U2186" s="248" t="s">
        <v>16270</v>
      </c>
    </row>
    <row r="2187" spans="1:21" s="1" customFormat="1" ht="23.25" customHeight="1" x14ac:dyDescent="0.25">
      <c r="A2187" t="s">
        <v>16133</v>
      </c>
      <c r="B2187" t="str">
        <f t="shared" si="142"/>
        <v>32</v>
      </c>
      <c r="C2187" t="str">
        <f t="shared" si="143"/>
        <v>791</v>
      </c>
      <c r="D2187" t="str">
        <f t="shared" si="144"/>
        <v>534</v>
      </c>
      <c r="E2187" s="161" t="s">
        <v>16148</v>
      </c>
      <c r="F2187" t="s">
        <v>17264</v>
      </c>
      <c r="G2187" s="161" t="s">
        <v>16148</v>
      </c>
      <c r="H2187" s="209">
        <v>32</v>
      </c>
      <c r="I2187" s="209">
        <v>791</v>
      </c>
      <c r="J2187" s="209">
        <v>534</v>
      </c>
      <c r="K2187" s="209">
        <v>315200</v>
      </c>
      <c r="L2187" s="308" t="s">
        <v>15177</v>
      </c>
      <c r="M2187" s="209">
        <v>417</v>
      </c>
      <c r="N2187" s="209">
        <v>4235</v>
      </c>
      <c r="O2187" s="209">
        <v>4791</v>
      </c>
      <c r="P2187" s="209">
        <v>41887</v>
      </c>
      <c r="Q2187" s="248"/>
      <c r="R2187" s="248"/>
      <c r="S2187" s="248"/>
      <c r="T2187" s="248" t="s">
        <v>16014</v>
      </c>
      <c r="U2187" s="248" t="s">
        <v>16270</v>
      </c>
    </row>
    <row r="2188" spans="1:21" s="1" customFormat="1" ht="23.25" customHeight="1" x14ac:dyDescent="0.25">
      <c r="A2188" t="s">
        <v>16134</v>
      </c>
      <c r="B2188" t="str">
        <f t="shared" si="142"/>
        <v>32</v>
      </c>
      <c r="C2188" t="str">
        <f t="shared" si="143"/>
        <v>792</v>
      </c>
      <c r="D2188" t="str">
        <f t="shared" si="144"/>
        <v>534</v>
      </c>
      <c r="E2188" s="161" t="s">
        <v>16149</v>
      </c>
      <c r="F2188" t="s">
        <v>17264</v>
      </c>
      <c r="G2188" s="161" t="s">
        <v>16149</v>
      </c>
      <c r="H2188" s="209">
        <v>32</v>
      </c>
      <c r="I2188" s="209">
        <v>792</v>
      </c>
      <c r="J2188" s="209">
        <v>534</v>
      </c>
      <c r="K2188" s="209">
        <v>315200</v>
      </c>
      <c r="L2188" s="308" t="s">
        <v>15177</v>
      </c>
      <c r="M2188" s="209">
        <v>417</v>
      </c>
      <c r="N2188" s="209">
        <v>4235</v>
      </c>
      <c r="O2188" s="209">
        <v>4792</v>
      </c>
      <c r="P2188" s="209">
        <v>41888</v>
      </c>
      <c r="Q2188" s="248"/>
      <c r="R2188" s="248"/>
      <c r="S2188" s="248"/>
      <c r="T2188" s="248" t="s">
        <v>16014</v>
      </c>
      <c r="U2188" s="248" t="s">
        <v>16270</v>
      </c>
    </row>
    <row r="2189" spans="1:21" s="1" customFormat="1" ht="23.25" customHeight="1" x14ac:dyDescent="0.25">
      <c r="A2189" t="s">
        <v>16135</v>
      </c>
      <c r="B2189" t="str">
        <f t="shared" si="142"/>
        <v>32</v>
      </c>
      <c r="C2189" t="str">
        <f t="shared" si="143"/>
        <v>793</v>
      </c>
      <c r="D2189" t="str">
        <f t="shared" si="144"/>
        <v>534</v>
      </c>
      <c r="E2189" s="161" t="s">
        <v>16361</v>
      </c>
      <c r="F2189" t="s">
        <v>17264</v>
      </c>
      <c r="G2189" s="161" t="s">
        <v>16361</v>
      </c>
      <c r="H2189" s="209">
        <v>32</v>
      </c>
      <c r="I2189" s="209">
        <v>793</v>
      </c>
      <c r="J2189" s="209">
        <v>534</v>
      </c>
      <c r="K2189" s="209">
        <v>315200</v>
      </c>
      <c r="L2189" s="308" t="s">
        <v>15177</v>
      </c>
      <c r="M2189" s="209">
        <v>417</v>
      </c>
      <c r="N2189" s="209">
        <v>4235</v>
      </c>
      <c r="O2189" s="209">
        <v>4793</v>
      </c>
      <c r="P2189" s="209">
        <v>41889</v>
      </c>
      <c r="Q2189" s="248"/>
      <c r="R2189" s="248"/>
      <c r="S2189" s="248"/>
      <c r="T2189" s="248" t="s">
        <v>16014</v>
      </c>
      <c r="U2189" s="248" t="s">
        <v>16270</v>
      </c>
    </row>
    <row r="2190" spans="1:21" s="1" customFormat="1" ht="23.25" customHeight="1" x14ac:dyDescent="0.25">
      <c r="A2190" t="s">
        <v>16136</v>
      </c>
      <c r="B2190" t="str">
        <f t="shared" si="142"/>
        <v>32</v>
      </c>
      <c r="C2190" t="str">
        <f t="shared" si="143"/>
        <v>794</v>
      </c>
      <c r="D2190" t="str">
        <f t="shared" si="144"/>
        <v>534</v>
      </c>
      <c r="E2190" s="161" t="s">
        <v>16362</v>
      </c>
      <c r="F2190" t="s">
        <v>17264</v>
      </c>
      <c r="G2190" s="161" t="s">
        <v>16362</v>
      </c>
      <c r="H2190" s="209">
        <v>32</v>
      </c>
      <c r="I2190" s="209">
        <v>794</v>
      </c>
      <c r="J2190" s="209">
        <v>534</v>
      </c>
      <c r="K2190" s="209">
        <v>315200</v>
      </c>
      <c r="L2190" s="308" t="s">
        <v>15177</v>
      </c>
      <c r="M2190" s="209">
        <v>417</v>
      </c>
      <c r="N2190" s="209">
        <v>4235</v>
      </c>
      <c r="O2190" s="209">
        <v>4794</v>
      </c>
      <c r="P2190" s="209">
        <v>41890</v>
      </c>
      <c r="Q2190" s="248"/>
      <c r="R2190" s="248"/>
      <c r="S2190" s="248"/>
      <c r="T2190" s="248" t="s">
        <v>16014</v>
      </c>
      <c r="U2190" s="248" t="s">
        <v>16270</v>
      </c>
    </row>
    <row r="2191" spans="1:21" s="1" customFormat="1" ht="23.25" customHeight="1" x14ac:dyDescent="0.25">
      <c r="A2191" t="s">
        <v>16137</v>
      </c>
      <c r="B2191" t="str">
        <f t="shared" si="142"/>
        <v>32</v>
      </c>
      <c r="C2191" t="str">
        <f t="shared" si="143"/>
        <v>795</v>
      </c>
      <c r="D2191" t="str">
        <f t="shared" si="144"/>
        <v>534</v>
      </c>
      <c r="E2191" s="161" t="s">
        <v>16150</v>
      </c>
      <c r="F2191" t="s">
        <v>17264</v>
      </c>
      <c r="G2191" s="161" t="s">
        <v>16150</v>
      </c>
      <c r="H2191" s="209">
        <v>32</v>
      </c>
      <c r="I2191" s="209">
        <v>795</v>
      </c>
      <c r="J2191" s="209">
        <v>534</v>
      </c>
      <c r="K2191" s="209">
        <v>315200</v>
      </c>
      <c r="L2191" s="308" t="s">
        <v>15177</v>
      </c>
      <c r="M2191" s="209">
        <v>417</v>
      </c>
      <c r="N2191" s="209">
        <v>4235</v>
      </c>
      <c r="O2191" s="209">
        <v>4795</v>
      </c>
      <c r="P2191" s="209">
        <v>41891</v>
      </c>
      <c r="Q2191" s="248"/>
      <c r="R2191" s="248"/>
      <c r="S2191" s="248"/>
      <c r="T2191" s="248" t="s">
        <v>16014</v>
      </c>
      <c r="U2191" s="248" t="s">
        <v>16270</v>
      </c>
    </row>
    <row r="2192" spans="1:21" s="1" customFormat="1" ht="23.25" customHeight="1" x14ac:dyDescent="0.25">
      <c r="A2192" t="s">
        <v>15272</v>
      </c>
      <c r="B2192" s="8">
        <v>32</v>
      </c>
      <c r="C2192" t="s">
        <v>1884</v>
      </c>
      <c r="D2192" s="63" t="s">
        <v>10393</v>
      </c>
      <c r="E2192" s="161" t="s">
        <v>15273</v>
      </c>
      <c r="F2192" t="s">
        <v>17277</v>
      </c>
      <c r="G2192" s="161" t="s">
        <v>15273</v>
      </c>
      <c r="H2192" s="209">
        <v>32</v>
      </c>
      <c r="I2192" s="209" t="s">
        <v>1884</v>
      </c>
      <c r="J2192" s="209">
        <v>10</v>
      </c>
      <c r="K2192" s="209">
        <v>315117</v>
      </c>
      <c r="L2192" s="209">
        <v>210100</v>
      </c>
      <c r="M2192" s="209">
        <v>402</v>
      </c>
      <c r="N2192" s="209">
        <v>3002</v>
      </c>
      <c r="O2192" s="209">
        <v>4001</v>
      </c>
      <c r="P2192" s="335">
        <v>41892</v>
      </c>
      <c r="Q2192"/>
      <c r="R2192" s="251"/>
      <c r="S2192" s="251"/>
      <c r="T2192" s="248" t="s">
        <v>16014</v>
      </c>
      <c r="U2192" s="248" t="s">
        <v>16270</v>
      </c>
    </row>
    <row r="2193" spans="1:21" s="1" customFormat="1" ht="23.25" customHeight="1" x14ac:dyDescent="0.25">
      <c r="A2193" t="s">
        <v>15276</v>
      </c>
      <c r="B2193" s="8">
        <v>32</v>
      </c>
      <c r="C2193" t="s">
        <v>1884</v>
      </c>
      <c r="D2193" s="63" t="s">
        <v>10419</v>
      </c>
      <c r="E2193" s="161" t="s">
        <v>15277</v>
      </c>
      <c r="F2193" t="s">
        <v>17277</v>
      </c>
      <c r="G2193" s="161" t="s">
        <v>15277</v>
      </c>
      <c r="H2193" s="209">
        <v>32</v>
      </c>
      <c r="I2193" s="209" t="s">
        <v>1884</v>
      </c>
      <c r="J2193" s="209">
        <v>12</v>
      </c>
      <c r="K2193" s="209">
        <v>315117</v>
      </c>
      <c r="L2193" s="209">
        <v>210100</v>
      </c>
      <c r="M2193" s="209">
        <v>402</v>
      </c>
      <c r="N2193" s="209">
        <v>3011</v>
      </c>
      <c r="O2193" s="209">
        <v>4001</v>
      </c>
      <c r="P2193" s="335">
        <v>41893</v>
      </c>
      <c r="Q2193"/>
      <c r="R2193" s="251"/>
      <c r="S2193" s="251"/>
      <c r="T2193" s="248" t="s">
        <v>16014</v>
      </c>
      <c r="U2193" s="248" t="s">
        <v>16270</v>
      </c>
    </row>
    <row r="2194" spans="1:21" s="1" customFormat="1" ht="23.25" customHeight="1" x14ac:dyDescent="0.25">
      <c r="A2194" t="s">
        <v>16174</v>
      </c>
      <c r="B2194" s="8">
        <v>32</v>
      </c>
      <c r="C2194" t="s">
        <v>1884</v>
      </c>
      <c r="D2194" s="63" t="s">
        <v>10420</v>
      </c>
      <c r="E2194" s="161" t="s">
        <v>16201</v>
      </c>
      <c r="F2194" t="s">
        <v>17277</v>
      </c>
      <c r="G2194" s="161" t="s">
        <v>16201</v>
      </c>
      <c r="H2194" s="209">
        <v>32</v>
      </c>
      <c r="I2194" s="209" t="s">
        <v>1884</v>
      </c>
      <c r="J2194" s="209">
        <v>13</v>
      </c>
      <c r="K2194" s="209">
        <v>315117</v>
      </c>
      <c r="L2194" s="209">
        <v>210100</v>
      </c>
      <c r="M2194" s="209">
        <v>402</v>
      </c>
      <c r="N2194" s="209">
        <v>3014</v>
      </c>
      <c r="O2194" s="209">
        <v>4001</v>
      </c>
      <c r="P2194" s="335">
        <v>41894</v>
      </c>
      <c r="Q2194"/>
      <c r="R2194" s="251"/>
      <c r="S2194" s="251"/>
      <c r="T2194" s="248" t="s">
        <v>16014</v>
      </c>
      <c r="U2194" s="248" t="s">
        <v>16270</v>
      </c>
    </row>
    <row r="2195" spans="1:21" s="1" customFormat="1" ht="23.25" customHeight="1" x14ac:dyDescent="0.25">
      <c r="A2195" t="s">
        <v>16198</v>
      </c>
      <c r="B2195" s="8">
        <v>32</v>
      </c>
      <c r="C2195" t="s">
        <v>1884</v>
      </c>
      <c r="D2195" s="63" t="s">
        <v>10143</v>
      </c>
      <c r="E2195" s="161" t="s">
        <v>16202</v>
      </c>
      <c r="F2195" t="s">
        <v>17277</v>
      </c>
      <c r="G2195" s="161" t="s">
        <v>16202</v>
      </c>
      <c r="H2195" s="209">
        <v>32</v>
      </c>
      <c r="I2195" s="209" t="s">
        <v>1884</v>
      </c>
      <c r="J2195" s="209">
        <v>14</v>
      </c>
      <c r="K2195" s="209">
        <v>315117</v>
      </c>
      <c r="L2195" s="209">
        <v>210100</v>
      </c>
      <c r="M2195" s="209">
        <v>402</v>
      </c>
      <c r="N2195" s="209">
        <v>3014</v>
      </c>
      <c r="O2195" s="209">
        <v>4001</v>
      </c>
      <c r="P2195" s="335">
        <v>41895</v>
      </c>
      <c r="Q2195"/>
      <c r="R2195" s="251"/>
      <c r="S2195" s="251"/>
      <c r="T2195" s="248" t="s">
        <v>16014</v>
      </c>
      <c r="U2195" s="248" t="s">
        <v>16270</v>
      </c>
    </row>
    <row r="2196" spans="1:21" s="1" customFormat="1" ht="23.25" customHeight="1" x14ac:dyDescent="0.25">
      <c r="A2196" t="s">
        <v>16175</v>
      </c>
      <c r="B2196" s="8">
        <v>32</v>
      </c>
      <c r="C2196" t="s">
        <v>1884</v>
      </c>
      <c r="D2196" s="63" t="s">
        <v>10421</v>
      </c>
      <c r="E2196" s="161" t="s">
        <v>16203</v>
      </c>
      <c r="F2196" t="s">
        <v>17277</v>
      </c>
      <c r="G2196" s="161" t="s">
        <v>16203</v>
      </c>
      <c r="H2196" s="209">
        <v>32</v>
      </c>
      <c r="I2196" s="209" t="s">
        <v>1884</v>
      </c>
      <c r="J2196" s="209">
        <v>15</v>
      </c>
      <c r="K2196" s="209">
        <v>315117</v>
      </c>
      <c r="L2196" s="209">
        <v>210100</v>
      </c>
      <c r="M2196" s="209">
        <v>402</v>
      </c>
      <c r="N2196" s="209">
        <v>3002</v>
      </c>
      <c r="O2196" s="209">
        <v>4001</v>
      </c>
      <c r="P2196" s="335">
        <v>41896</v>
      </c>
      <c r="Q2196"/>
      <c r="R2196" s="251"/>
      <c r="S2196" s="251"/>
      <c r="T2196" s="248" t="s">
        <v>16014</v>
      </c>
      <c r="U2196" s="248" t="s">
        <v>16270</v>
      </c>
    </row>
    <row r="2197" spans="1:21" s="1" customFormat="1" ht="23.25" customHeight="1" x14ac:dyDescent="0.25">
      <c r="A2197" t="s">
        <v>15279</v>
      </c>
      <c r="B2197" s="8">
        <v>32</v>
      </c>
      <c r="C2197" t="s">
        <v>1829</v>
      </c>
      <c r="D2197" s="315">
        <v>133</v>
      </c>
      <c r="E2197" s="161" t="s">
        <v>16232</v>
      </c>
      <c r="F2197" t="s">
        <v>17168</v>
      </c>
      <c r="G2197" s="161" t="s">
        <v>16232</v>
      </c>
      <c r="H2197" s="209">
        <v>32</v>
      </c>
      <c r="I2197" s="209" t="s">
        <v>1829</v>
      </c>
      <c r="J2197" s="209">
        <v>133</v>
      </c>
      <c r="K2197" s="209">
        <v>317122</v>
      </c>
      <c r="L2197" s="209">
        <v>210100</v>
      </c>
      <c r="M2197" s="209">
        <v>404</v>
      </c>
      <c r="N2197" s="209">
        <v>3009</v>
      </c>
      <c r="O2197" s="209">
        <v>4001</v>
      </c>
      <c r="P2197" s="379">
        <v>41897</v>
      </c>
      <c r="Q2197"/>
      <c r="R2197" s="251"/>
      <c r="S2197" s="251"/>
      <c r="T2197" s="248" t="s">
        <v>16014</v>
      </c>
      <c r="U2197" s="248" t="s">
        <v>16270</v>
      </c>
    </row>
    <row r="2198" spans="1:21" s="1" customFormat="1" ht="23.25" customHeight="1" x14ac:dyDescent="0.25">
      <c r="A2198" t="s">
        <v>15283</v>
      </c>
      <c r="B2198" s="8">
        <v>32</v>
      </c>
      <c r="C2198" t="s">
        <v>1829</v>
      </c>
      <c r="D2198" s="315">
        <v>135</v>
      </c>
      <c r="E2198" s="161" t="s">
        <v>16231</v>
      </c>
      <c r="F2198" t="s">
        <v>17168</v>
      </c>
      <c r="G2198" s="161" t="s">
        <v>16231</v>
      </c>
      <c r="H2198" s="209">
        <v>32</v>
      </c>
      <c r="I2198" s="209" t="s">
        <v>1829</v>
      </c>
      <c r="J2198" s="209">
        <v>135</v>
      </c>
      <c r="K2198" s="209">
        <v>317122</v>
      </c>
      <c r="L2198" s="209">
        <v>210100</v>
      </c>
      <c r="M2198" s="209">
        <v>404</v>
      </c>
      <c r="N2198" s="209">
        <v>3009</v>
      </c>
      <c r="O2198" s="209">
        <v>4001</v>
      </c>
      <c r="P2198" s="379">
        <v>41898</v>
      </c>
      <c r="Q2198"/>
      <c r="R2198" s="251"/>
      <c r="S2198" s="251"/>
      <c r="T2198" s="248" t="s">
        <v>16014</v>
      </c>
      <c r="U2198" s="248" t="s">
        <v>16270</v>
      </c>
    </row>
    <row r="2199" spans="1:21" s="1" customFormat="1" ht="23.25" customHeight="1" x14ac:dyDescent="0.25">
      <c r="A2199" t="s">
        <v>16176</v>
      </c>
      <c r="B2199" s="8">
        <v>32</v>
      </c>
      <c r="C2199" t="s">
        <v>1829</v>
      </c>
      <c r="D2199" s="315">
        <v>142</v>
      </c>
      <c r="E2199" s="161" t="s">
        <v>16204</v>
      </c>
      <c r="F2199" t="s">
        <v>17168</v>
      </c>
      <c r="G2199" s="161" t="s">
        <v>16204</v>
      </c>
      <c r="H2199" s="209">
        <v>32</v>
      </c>
      <c r="I2199" s="209" t="s">
        <v>1829</v>
      </c>
      <c r="J2199" s="209">
        <v>142</v>
      </c>
      <c r="K2199" s="209">
        <v>317122</v>
      </c>
      <c r="L2199" s="209">
        <v>210100</v>
      </c>
      <c r="M2199" s="209">
        <v>404</v>
      </c>
      <c r="N2199" s="209">
        <v>3009</v>
      </c>
      <c r="O2199" s="209">
        <v>4001</v>
      </c>
      <c r="P2199" s="379">
        <v>41899</v>
      </c>
      <c r="Q2199"/>
      <c r="R2199" s="251"/>
      <c r="S2199" s="251"/>
      <c r="T2199" s="248" t="s">
        <v>16014</v>
      </c>
      <c r="U2199" s="248" t="s">
        <v>16270</v>
      </c>
    </row>
    <row r="2200" spans="1:21" s="1" customFormat="1" ht="23.25" customHeight="1" x14ac:dyDescent="0.25">
      <c r="A2200" t="s">
        <v>16177</v>
      </c>
      <c r="B2200" s="8">
        <v>32</v>
      </c>
      <c r="C2200" t="s">
        <v>1829</v>
      </c>
      <c r="D2200" s="315">
        <v>143</v>
      </c>
      <c r="E2200" s="161" t="s">
        <v>16205</v>
      </c>
      <c r="F2200" t="s">
        <v>17168</v>
      </c>
      <c r="G2200" s="161" t="s">
        <v>16205</v>
      </c>
      <c r="H2200" s="209">
        <v>32</v>
      </c>
      <c r="I2200" s="209" t="s">
        <v>1829</v>
      </c>
      <c r="J2200" s="209">
        <v>143</v>
      </c>
      <c r="K2200" s="209">
        <v>317122</v>
      </c>
      <c r="L2200" s="209">
        <v>210100</v>
      </c>
      <c r="M2200" s="209">
        <v>404</v>
      </c>
      <c r="N2200" s="209">
        <v>3009</v>
      </c>
      <c r="O2200" s="209">
        <v>4001</v>
      </c>
      <c r="P2200" s="379">
        <v>41900</v>
      </c>
      <c r="Q2200"/>
      <c r="R2200" s="251"/>
      <c r="S2200" s="251"/>
      <c r="T2200" s="248" t="s">
        <v>16014</v>
      </c>
      <c r="U2200" s="248" t="s">
        <v>16270</v>
      </c>
    </row>
    <row r="2201" spans="1:21" s="1" customFormat="1" ht="23.25" customHeight="1" x14ac:dyDescent="0.25">
      <c r="A2201" t="s">
        <v>15303</v>
      </c>
      <c r="B2201" s="8">
        <v>32</v>
      </c>
      <c r="C2201" t="s">
        <v>1833</v>
      </c>
      <c r="D2201" s="63" t="s">
        <v>10522</v>
      </c>
      <c r="E2201" s="161" t="s">
        <v>15304</v>
      </c>
      <c r="F2201" t="s">
        <v>17168</v>
      </c>
      <c r="G2201" s="161" t="s">
        <v>15304</v>
      </c>
      <c r="H2201" s="209">
        <v>32</v>
      </c>
      <c r="I2201" s="209" t="s">
        <v>1833</v>
      </c>
      <c r="J2201" s="209">
        <v>162</v>
      </c>
      <c r="K2201" s="209">
        <v>317500</v>
      </c>
      <c r="L2201" s="209">
        <v>210100</v>
      </c>
      <c r="M2201" s="209">
        <v>404</v>
      </c>
      <c r="N2201" s="209">
        <v>3016</v>
      </c>
      <c r="O2201" s="209">
        <v>4001</v>
      </c>
      <c r="P2201" s="379">
        <v>41901</v>
      </c>
      <c r="Q2201"/>
      <c r="R2201" s="251"/>
      <c r="S2201" s="251"/>
      <c r="T2201" s="248" t="s">
        <v>16014</v>
      </c>
      <c r="U2201" s="248" t="s">
        <v>16270</v>
      </c>
    </row>
    <row r="2202" spans="1:21" s="1" customFormat="1" ht="23.25" customHeight="1" x14ac:dyDescent="0.25">
      <c r="A2202" t="s">
        <v>15305</v>
      </c>
      <c r="B2202" s="8">
        <v>32</v>
      </c>
      <c r="C2202" t="s">
        <v>1833</v>
      </c>
      <c r="D2202" s="63" t="s">
        <v>10523</v>
      </c>
      <c r="E2202" s="161" t="s">
        <v>15306</v>
      </c>
      <c r="F2202" t="s">
        <v>17168</v>
      </c>
      <c r="G2202" s="161" t="s">
        <v>15306</v>
      </c>
      <c r="H2202" s="209">
        <v>32</v>
      </c>
      <c r="I2202" s="209" t="s">
        <v>1833</v>
      </c>
      <c r="J2202" s="209">
        <v>163</v>
      </c>
      <c r="K2202" s="209">
        <v>317500</v>
      </c>
      <c r="L2202" s="209">
        <v>210100</v>
      </c>
      <c r="M2202" s="209">
        <v>404</v>
      </c>
      <c r="N2202" s="209">
        <v>3016</v>
      </c>
      <c r="O2202" s="209">
        <v>4001</v>
      </c>
      <c r="P2202" s="379">
        <v>41902</v>
      </c>
      <c r="Q2202"/>
      <c r="R2202" s="251"/>
      <c r="S2202" s="251"/>
      <c r="T2202" s="248" t="s">
        <v>16014</v>
      </c>
      <c r="U2202" s="248" t="s">
        <v>16270</v>
      </c>
    </row>
    <row r="2203" spans="1:21" s="1" customFormat="1" ht="23.25" customHeight="1" x14ac:dyDescent="0.25">
      <c r="A2203" t="s">
        <v>15307</v>
      </c>
      <c r="B2203" s="8">
        <v>32</v>
      </c>
      <c r="C2203" t="s">
        <v>1833</v>
      </c>
      <c r="D2203" s="63" t="s">
        <v>10524</v>
      </c>
      <c r="E2203" s="161" t="s">
        <v>15308</v>
      </c>
      <c r="F2203" t="s">
        <v>17168</v>
      </c>
      <c r="G2203" s="161" t="s">
        <v>15308</v>
      </c>
      <c r="H2203" s="209">
        <v>32</v>
      </c>
      <c r="I2203" s="209" t="s">
        <v>1833</v>
      </c>
      <c r="J2203" s="209">
        <v>164</v>
      </c>
      <c r="K2203" s="209">
        <v>317500</v>
      </c>
      <c r="L2203" s="209">
        <v>210100</v>
      </c>
      <c r="M2203" s="209">
        <v>404</v>
      </c>
      <c r="N2203" s="209">
        <v>3016</v>
      </c>
      <c r="O2203" s="209">
        <v>4001</v>
      </c>
      <c r="P2203" s="379">
        <v>41903</v>
      </c>
      <c r="Q2203"/>
      <c r="R2203" s="251"/>
      <c r="S2203" s="251"/>
      <c r="T2203" s="248" t="s">
        <v>16014</v>
      </c>
      <c r="U2203" s="248" t="s">
        <v>16270</v>
      </c>
    </row>
    <row r="2204" spans="1:21" s="1" customFormat="1" ht="23.25" customHeight="1" x14ac:dyDescent="0.25">
      <c r="A2204" t="s">
        <v>15311</v>
      </c>
      <c r="B2204" s="8">
        <v>32</v>
      </c>
      <c r="C2204" t="s">
        <v>1833</v>
      </c>
      <c r="D2204" s="63" t="s">
        <v>10526</v>
      </c>
      <c r="E2204" s="161" t="s">
        <v>15312</v>
      </c>
      <c r="F2204" t="s">
        <v>17168</v>
      </c>
      <c r="G2204" s="161" t="s">
        <v>15312</v>
      </c>
      <c r="H2204" s="209">
        <v>32</v>
      </c>
      <c r="I2204" s="209" t="s">
        <v>1833</v>
      </c>
      <c r="J2204" s="209">
        <v>166</v>
      </c>
      <c r="K2204" s="209">
        <v>317500</v>
      </c>
      <c r="L2204" s="209">
        <v>210100</v>
      </c>
      <c r="M2204" s="209">
        <v>404</v>
      </c>
      <c r="N2204" s="209">
        <v>3016</v>
      </c>
      <c r="O2204" s="209">
        <v>4001</v>
      </c>
      <c r="P2204" s="379">
        <v>41904</v>
      </c>
      <c r="Q2204"/>
      <c r="R2204" s="251"/>
      <c r="S2204" s="251"/>
      <c r="T2204" s="248" t="s">
        <v>16014</v>
      </c>
      <c r="U2204" s="248" t="s">
        <v>16270</v>
      </c>
    </row>
    <row r="2205" spans="1:21" s="1" customFormat="1" ht="23.25" customHeight="1" x14ac:dyDescent="0.25">
      <c r="A2205" t="s">
        <v>15313</v>
      </c>
      <c r="B2205" s="8">
        <v>32</v>
      </c>
      <c r="C2205" t="s">
        <v>1833</v>
      </c>
      <c r="D2205" s="63" t="s">
        <v>10527</v>
      </c>
      <c r="E2205" s="161" t="s">
        <v>15314</v>
      </c>
      <c r="F2205" t="s">
        <v>17168</v>
      </c>
      <c r="G2205" s="161" t="s">
        <v>15314</v>
      </c>
      <c r="H2205" s="209">
        <v>32</v>
      </c>
      <c r="I2205" s="209" t="s">
        <v>1833</v>
      </c>
      <c r="J2205" s="209">
        <v>167</v>
      </c>
      <c r="K2205" s="209">
        <v>317500</v>
      </c>
      <c r="L2205" s="209">
        <v>210100</v>
      </c>
      <c r="M2205" s="209">
        <v>404</v>
      </c>
      <c r="N2205" s="209">
        <v>3016</v>
      </c>
      <c r="O2205" s="209">
        <v>4001</v>
      </c>
      <c r="P2205" s="379">
        <v>41905</v>
      </c>
      <c r="Q2205"/>
      <c r="R2205" s="251"/>
      <c r="S2205" s="251"/>
      <c r="T2205" s="248" t="s">
        <v>16014</v>
      </c>
      <c r="U2205" s="248" t="s">
        <v>16270</v>
      </c>
    </row>
    <row r="2206" spans="1:21" s="1" customFormat="1" ht="23.25" customHeight="1" x14ac:dyDescent="0.25">
      <c r="A2206" t="s">
        <v>15315</v>
      </c>
      <c r="B2206" s="8">
        <v>32</v>
      </c>
      <c r="C2206" t="s">
        <v>1833</v>
      </c>
      <c r="D2206" s="63" t="s">
        <v>10528</v>
      </c>
      <c r="E2206" s="161" t="s">
        <v>15316</v>
      </c>
      <c r="F2206" t="s">
        <v>17168</v>
      </c>
      <c r="G2206" s="161" t="s">
        <v>15316</v>
      </c>
      <c r="H2206" s="209">
        <v>32</v>
      </c>
      <c r="I2206" s="209" t="s">
        <v>1833</v>
      </c>
      <c r="J2206" s="209">
        <v>168</v>
      </c>
      <c r="K2206" s="209">
        <v>317500</v>
      </c>
      <c r="L2206" s="209">
        <v>210100</v>
      </c>
      <c r="M2206" s="209">
        <v>404</v>
      </c>
      <c r="N2206" s="209">
        <v>3016</v>
      </c>
      <c r="O2206" s="209">
        <v>4001</v>
      </c>
      <c r="P2206" s="379">
        <v>41906</v>
      </c>
      <c r="Q2206"/>
      <c r="R2206" s="251"/>
      <c r="S2206" s="251"/>
      <c r="T2206" s="248" t="s">
        <v>16014</v>
      </c>
      <c r="U2206" s="248" t="s">
        <v>16270</v>
      </c>
    </row>
    <row r="2207" spans="1:21" s="1" customFormat="1" ht="23.25" customHeight="1" x14ac:dyDescent="0.25">
      <c r="A2207" t="s">
        <v>15317</v>
      </c>
      <c r="B2207" s="8">
        <v>32</v>
      </c>
      <c r="C2207" t="s">
        <v>1833</v>
      </c>
      <c r="D2207" s="63" t="s">
        <v>10529</v>
      </c>
      <c r="E2207" s="161" t="s">
        <v>15318</v>
      </c>
      <c r="F2207" t="s">
        <v>17168</v>
      </c>
      <c r="G2207" s="161" t="s">
        <v>15318</v>
      </c>
      <c r="H2207" s="209">
        <v>32</v>
      </c>
      <c r="I2207" s="209" t="s">
        <v>1833</v>
      </c>
      <c r="J2207" s="209">
        <v>169</v>
      </c>
      <c r="K2207" s="209">
        <v>317500</v>
      </c>
      <c r="L2207" s="209">
        <v>210100</v>
      </c>
      <c r="M2207" s="209">
        <v>404</v>
      </c>
      <c r="N2207" s="209">
        <v>3016</v>
      </c>
      <c r="O2207" s="209">
        <v>4001</v>
      </c>
      <c r="P2207" s="379">
        <v>41907</v>
      </c>
      <c r="Q2207"/>
      <c r="R2207" s="251"/>
      <c r="S2207" s="251"/>
      <c r="T2207" s="248" t="s">
        <v>16014</v>
      </c>
      <c r="U2207" s="248" t="s">
        <v>16270</v>
      </c>
    </row>
    <row r="2208" spans="1:21" s="1" customFormat="1" ht="23.25" customHeight="1" x14ac:dyDescent="0.25">
      <c r="A2208" t="s">
        <v>15319</v>
      </c>
      <c r="B2208" s="8">
        <v>32</v>
      </c>
      <c r="C2208" t="s">
        <v>1833</v>
      </c>
      <c r="D2208" s="63" t="s">
        <v>10530</v>
      </c>
      <c r="E2208" s="161" t="s">
        <v>15320</v>
      </c>
      <c r="F2208" t="s">
        <v>17168</v>
      </c>
      <c r="G2208" s="161" t="s">
        <v>15320</v>
      </c>
      <c r="H2208" s="209">
        <v>32</v>
      </c>
      <c r="I2208" s="209" t="s">
        <v>1833</v>
      </c>
      <c r="J2208" s="209">
        <v>170</v>
      </c>
      <c r="K2208" s="209">
        <v>317500</v>
      </c>
      <c r="L2208" s="209">
        <v>210100</v>
      </c>
      <c r="M2208" s="209">
        <v>404</v>
      </c>
      <c r="N2208" s="209">
        <v>3016</v>
      </c>
      <c r="O2208" s="209">
        <v>4001</v>
      </c>
      <c r="P2208" s="379">
        <v>41908</v>
      </c>
      <c r="Q2208"/>
      <c r="R2208" s="251"/>
      <c r="S2208" s="251"/>
      <c r="T2208" s="248" t="s">
        <v>16014</v>
      </c>
      <c r="U2208" s="248" t="s">
        <v>16270</v>
      </c>
    </row>
    <row r="2209" spans="1:21" s="1" customFormat="1" ht="23.25" customHeight="1" x14ac:dyDescent="0.25">
      <c r="A2209" t="s">
        <v>15321</v>
      </c>
      <c r="B2209" s="8">
        <v>32</v>
      </c>
      <c r="C2209" t="s">
        <v>1833</v>
      </c>
      <c r="D2209" s="63" t="s">
        <v>10531</v>
      </c>
      <c r="E2209" s="161" t="s">
        <v>15322</v>
      </c>
      <c r="F2209" t="s">
        <v>17168</v>
      </c>
      <c r="G2209" s="161" t="s">
        <v>15322</v>
      </c>
      <c r="H2209" s="209">
        <v>32</v>
      </c>
      <c r="I2209" s="209" t="s">
        <v>1833</v>
      </c>
      <c r="J2209" s="209">
        <v>171</v>
      </c>
      <c r="K2209" s="209">
        <v>317500</v>
      </c>
      <c r="L2209" s="209">
        <v>210100</v>
      </c>
      <c r="M2209" s="209">
        <v>404</v>
      </c>
      <c r="N2209" s="209">
        <v>3016</v>
      </c>
      <c r="O2209" s="209">
        <v>4001</v>
      </c>
      <c r="P2209" s="379">
        <v>41909</v>
      </c>
      <c r="Q2209"/>
      <c r="R2209" s="251"/>
      <c r="S2209" s="251"/>
      <c r="T2209" s="248" t="s">
        <v>16014</v>
      </c>
      <c r="U2209" s="248" t="s">
        <v>16270</v>
      </c>
    </row>
    <row r="2210" spans="1:21" s="1" customFormat="1" ht="23.25" customHeight="1" x14ac:dyDescent="0.25">
      <c r="A2210" t="s">
        <v>16178</v>
      </c>
      <c r="B2210" s="8">
        <v>32</v>
      </c>
      <c r="C2210" t="s">
        <v>1833</v>
      </c>
      <c r="D2210" s="63" t="s">
        <v>10532</v>
      </c>
      <c r="E2210" s="161" t="s">
        <v>16206</v>
      </c>
      <c r="F2210" t="s">
        <v>17168</v>
      </c>
      <c r="G2210" s="161" t="s">
        <v>16206</v>
      </c>
      <c r="H2210" s="209">
        <v>32</v>
      </c>
      <c r="I2210" s="209" t="s">
        <v>1833</v>
      </c>
      <c r="J2210" s="209">
        <v>172</v>
      </c>
      <c r="K2210" s="209">
        <v>317500</v>
      </c>
      <c r="L2210" s="209">
        <v>210100</v>
      </c>
      <c r="M2210" s="209">
        <v>404</v>
      </c>
      <c r="N2210" s="209">
        <v>3016</v>
      </c>
      <c r="O2210" s="209">
        <v>4001</v>
      </c>
      <c r="P2210" s="379">
        <v>41910</v>
      </c>
      <c r="Q2210"/>
      <c r="R2210" s="251"/>
      <c r="S2210" s="251"/>
      <c r="T2210" s="248" t="s">
        <v>16014</v>
      </c>
      <c r="U2210" s="248" t="s">
        <v>16270</v>
      </c>
    </row>
    <row r="2211" spans="1:21" s="1" customFormat="1" ht="23.25" customHeight="1" x14ac:dyDescent="0.25">
      <c r="A2211" t="s">
        <v>16179</v>
      </c>
      <c r="B2211" s="8">
        <v>32</v>
      </c>
      <c r="C2211" t="s">
        <v>1833</v>
      </c>
      <c r="D2211" s="63" t="s">
        <v>10533</v>
      </c>
      <c r="E2211" s="161" t="s">
        <v>16207</v>
      </c>
      <c r="F2211" t="s">
        <v>17168</v>
      </c>
      <c r="G2211" s="161" t="s">
        <v>16207</v>
      </c>
      <c r="H2211" s="209">
        <v>32</v>
      </c>
      <c r="I2211" s="209" t="s">
        <v>1833</v>
      </c>
      <c r="J2211" s="209">
        <v>173</v>
      </c>
      <c r="K2211" s="209">
        <v>317500</v>
      </c>
      <c r="L2211" s="209">
        <v>210100</v>
      </c>
      <c r="M2211" s="209">
        <v>404</v>
      </c>
      <c r="N2211" s="209">
        <v>3016</v>
      </c>
      <c r="O2211" s="209">
        <v>4001</v>
      </c>
      <c r="P2211" s="379">
        <v>41911</v>
      </c>
      <c r="Q2211"/>
      <c r="R2211" s="251"/>
      <c r="S2211" s="251"/>
      <c r="T2211" s="248" t="s">
        <v>16014</v>
      </c>
      <c r="U2211" s="248" t="s">
        <v>16270</v>
      </c>
    </row>
    <row r="2212" spans="1:21" s="1" customFormat="1" ht="23.25" customHeight="1" x14ac:dyDescent="0.25">
      <c r="A2212" t="s">
        <v>16180</v>
      </c>
      <c r="B2212" s="8">
        <v>32</v>
      </c>
      <c r="C2212" t="s">
        <v>1833</v>
      </c>
      <c r="D2212" s="63" t="s">
        <v>10534</v>
      </c>
      <c r="E2212" s="161" t="s">
        <v>16208</v>
      </c>
      <c r="F2212" t="s">
        <v>17168</v>
      </c>
      <c r="G2212" s="161" t="s">
        <v>16208</v>
      </c>
      <c r="H2212" s="209">
        <v>32</v>
      </c>
      <c r="I2212" s="209" t="s">
        <v>1833</v>
      </c>
      <c r="J2212" s="209">
        <v>174</v>
      </c>
      <c r="K2212" s="209">
        <v>317500</v>
      </c>
      <c r="L2212" s="209">
        <v>210100</v>
      </c>
      <c r="M2212" s="209">
        <v>404</v>
      </c>
      <c r="N2212" s="209">
        <v>3016</v>
      </c>
      <c r="O2212" s="209">
        <v>4001</v>
      </c>
      <c r="P2212" s="379">
        <v>41912</v>
      </c>
      <c r="Q2212"/>
      <c r="R2212" s="251"/>
      <c r="S2212" s="251"/>
      <c r="T2212" s="248" t="s">
        <v>16014</v>
      </c>
      <c r="U2212" s="248" t="s">
        <v>16270</v>
      </c>
    </row>
    <row r="2213" spans="1:21" s="1" customFormat="1" ht="23.25" customHeight="1" x14ac:dyDescent="0.25">
      <c r="A2213" t="s">
        <v>16181</v>
      </c>
      <c r="B2213" s="8">
        <v>32</v>
      </c>
      <c r="C2213" t="s">
        <v>1833</v>
      </c>
      <c r="D2213" s="63" t="s">
        <v>10535</v>
      </c>
      <c r="E2213" s="161" t="s">
        <v>16209</v>
      </c>
      <c r="F2213" t="s">
        <v>17168</v>
      </c>
      <c r="G2213" s="161" t="s">
        <v>16209</v>
      </c>
      <c r="H2213" s="209">
        <v>32</v>
      </c>
      <c r="I2213" s="209" t="s">
        <v>1833</v>
      </c>
      <c r="J2213" s="209">
        <v>175</v>
      </c>
      <c r="K2213" s="209">
        <v>317500</v>
      </c>
      <c r="L2213" s="209">
        <v>210100</v>
      </c>
      <c r="M2213" s="209">
        <v>404</v>
      </c>
      <c r="N2213" s="209">
        <v>3016</v>
      </c>
      <c r="O2213" s="209">
        <v>4001</v>
      </c>
      <c r="P2213" s="379">
        <v>41913</v>
      </c>
      <c r="Q2213"/>
      <c r="R2213" s="251"/>
      <c r="S2213" s="251"/>
      <c r="T2213" s="248" t="s">
        <v>16014</v>
      </c>
      <c r="U2213" s="248" t="s">
        <v>16270</v>
      </c>
    </row>
    <row r="2214" spans="1:21" s="1" customFormat="1" ht="23.25" customHeight="1" x14ac:dyDescent="0.25">
      <c r="A2214" t="s">
        <v>16182</v>
      </c>
      <c r="B2214" s="8">
        <v>32</v>
      </c>
      <c r="C2214" t="s">
        <v>1833</v>
      </c>
      <c r="D2214" s="63" t="s">
        <v>10536</v>
      </c>
      <c r="E2214" s="161" t="s">
        <v>16210</v>
      </c>
      <c r="F2214" t="s">
        <v>17168</v>
      </c>
      <c r="G2214" s="161" t="s">
        <v>16210</v>
      </c>
      <c r="H2214" s="209">
        <v>32</v>
      </c>
      <c r="I2214" s="209" t="s">
        <v>1833</v>
      </c>
      <c r="J2214" s="209">
        <v>176</v>
      </c>
      <c r="K2214" s="209">
        <v>317500</v>
      </c>
      <c r="L2214" s="209">
        <v>210100</v>
      </c>
      <c r="M2214" s="209">
        <v>404</v>
      </c>
      <c r="N2214" s="209">
        <v>3016</v>
      </c>
      <c r="O2214" s="209">
        <v>4001</v>
      </c>
      <c r="P2214" s="379">
        <v>41914</v>
      </c>
      <c r="Q2214"/>
      <c r="R2214" s="251"/>
      <c r="S2214" s="251"/>
      <c r="T2214" s="248" t="s">
        <v>16014</v>
      </c>
      <c r="U2214" s="248" t="s">
        <v>16270</v>
      </c>
    </row>
    <row r="2215" spans="1:21" s="1" customFormat="1" ht="23.25" customHeight="1" x14ac:dyDescent="0.25">
      <c r="A2215" t="s">
        <v>16183</v>
      </c>
      <c r="B2215" s="8">
        <v>32</v>
      </c>
      <c r="C2215" t="s">
        <v>1833</v>
      </c>
      <c r="D2215" s="63" t="s">
        <v>10537</v>
      </c>
      <c r="E2215" s="161" t="s">
        <v>16211</v>
      </c>
      <c r="F2215" t="s">
        <v>17168</v>
      </c>
      <c r="G2215" s="161" t="s">
        <v>16211</v>
      </c>
      <c r="H2215" s="209">
        <v>32</v>
      </c>
      <c r="I2215" s="209" t="s">
        <v>1833</v>
      </c>
      <c r="J2215" s="209">
        <v>177</v>
      </c>
      <c r="K2215" s="209">
        <v>317500</v>
      </c>
      <c r="L2215" s="209">
        <v>210100</v>
      </c>
      <c r="M2215" s="209">
        <v>404</v>
      </c>
      <c r="N2215" s="209">
        <v>3016</v>
      </c>
      <c r="O2215" s="209">
        <v>4001</v>
      </c>
      <c r="P2215" s="379">
        <v>41915</v>
      </c>
      <c r="Q2215"/>
      <c r="R2215" s="251"/>
      <c r="S2215" s="251"/>
      <c r="T2215" s="248" t="s">
        <v>16014</v>
      </c>
      <c r="U2215" s="248" t="s">
        <v>16270</v>
      </c>
    </row>
    <row r="2216" spans="1:21" s="1" customFormat="1" ht="23.25" customHeight="1" x14ac:dyDescent="0.25">
      <c r="A2216" t="s">
        <v>16184</v>
      </c>
      <c r="B2216" s="8">
        <v>32</v>
      </c>
      <c r="C2216" t="s">
        <v>1833</v>
      </c>
      <c r="D2216" s="63" t="s">
        <v>10538</v>
      </c>
      <c r="E2216" s="161" t="s">
        <v>16212</v>
      </c>
      <c r="F2216" t="s">
        <v>17168</v>
      </c>
      <c r="G2216" s="161" t="s">
        <v>16212</v>
      </c>
      <c r="H2216" s="209">
        <v>32</v>
      </c>
      <c r="I2216" s="209" t="s">
        <v>1833</v>
      </c>
      <c r="J2216" s="209">
        <v>178</v>
      </c>
      <c r="K2216" s="209">
        <v>317500</v>
      </c>
      <c r="L2216" s="209">
        <v>210100</v>
      </c>
      <c r="M2216" s="209">
        <v>404</v>
      </c>
      <c r="N2216" s="209">
        <v>3016</v>
      </c>
      <c r="O2216" s="209">
        <v>4001</v>
      </c>
      <c r="P2216" s="379">
        <v>41916</v>
      </c>
      <c r="Q2216"/>
      <c r="R2216" s="251"/>
      <c r="S2216" s="251"/>
      <c r="T2216" s="248" t="s">
        <v>16014</v>
      </c>
      <c r="U2216" s="248" t="s">
        <v>16270</v>
      </c>
    </row>
    <row r="2217" spans="1:21" s="1" customFormat="1" ht="23.25" customHeight="1" x14ac:dyDescent="0.25">
      <c r="A2217" t="s">
        <v>16185</v>
      </c>
      <c r="B2217" s="8">
        <v>32</v>
      </c>
      <c r="C2217" t="s">
        <v>1833</v>
      </c>
      <c r="D2217" s="63" t="s">
        <v>10539</v>
      </c>
      <c r="E2217" s="161" t="s">
        <v>16213</v>
      </c>
      <c r="F2217" t="s">
        <v>17168</v>
      </c>
      <c r="G2217" s="161" t="s">
        <v>16213</v>
      </c>
      <c r="H2217" s="209">
        <v>32</v>
      </c>
      <c r="I2217" s="209" t="s">
        <v>1833</v>
      </c>
      <c r="J2217" s="209">
        <v>179</v>
      </c>
      <c r="K2217" s="209">
        <v>317500</v>
      </c>
      <c r="L2217" s="209">
        <v>210100</v>
      </c>
      <c r="M2217" s="209">
        <v>404</v>
      </c>
      <c r="N2217" s="209">
        <v>3016</v>
      </c>
      <c r="O2217" s="209">
        <v>4001</v>
      </c>
      <c r="P2217" s="379">
        <v>41917</v>
      </c>
      <c r="Q2217"/>
      <c r="R2217" s="251"/>
      <c r="S2217" s="251"/>
      <c r="T2217" s="248" t="s">
        <v>16014</v>
      </c>
      <c r="U2217" s="248" t="s">
        <v>16270</v>
      </c>
    </row>
    <row r="2218" spans="1:21" s="1" customFormat="1" ht="23.25" customHeight="1" x14ac:dyDescent="0.25">
      <c r="A2218" t="s">
        <v>16186</v>
      </c>
      <c r="B2218" s="8">
        <v>32</v>
      </c>
      <c r="C2218" t="s">
        <v>1833</v>
      </c>
      <c r="D2218" s="63" t="s">
        <v>12233</v>
      </c>
      <c r="E2218" s="161" t="s">
        <v>16214</v>
      </c>
      <c r="F2218" t="s">
        <v>17168</v>
      </c>
      <c r="G2218" s="161" t="s">
        <v>16214</v>
      </c>
      <c r="H2218" s="209">
        <v>32</v>
      </c>
      <c r="I2218" s="209" t="s">
        <v>1833</v>
      </c>
      <c r="J2218" s="209">
        <v>180</v>
      </c>
      <c r="K2218" s="209">
        <v>317500</v>
      </c>
      <c r="L2218" s="209">
        <v>210100</v>
      </c>
      <c r="M2218" s="209">
        <v>404</v>
      </c>
      <c r="N2218" s="209">
        <v>3016</v>
      </c>
      <c r="O2218" s="209">
        <v>4001</v>
      </c>
      <c r="P2218" s="379">
        <v>41918</v>
      </c>
      <c r="Q2218"/>
      <c r="R2218" s="251"/>
      <c r="S2218" s="251"/>
      <c r="T2218" s="248" t="s">
        <v>16014</v>
      </c>
      <c r="U2218" s="248" t="s">
        <v>16270</v>
      </c>
    </row>
    <row r="2219" spans="1:21" s="1" customFormat="1" ht="23.25" customHeight="1" x14ac:dyDescent="0.25">
      <c r="A2219" t="s">
        <v>16187</v>
      </c>
      <c r="B2219" s="8">
        <v>32</v>
      </c>
      <c r="C2219" t="s">
        <v>1833</v>
      </c>
      <c r="D2219" s="63" t="s">
        <v>10540</v>
      </c>
      <c r="E2219" s="161" t="s">
        <v>16215</v>
      </c>
      <c r="F2219" t="s">
        <v>17168</v>
      </c>
      <c r="G2219" s="161" t="s">
        <v>16215</v>
      </c>
      <c r="H2219" s="209">
        <v>32</v>
      </c>
      <c r="I2219" s="209" t="s">
        <v>1833</v>
      </c>
      <c r="J2219" s="209">
        <v>181</v>
      </c>
      <c r="K2219" s="209">
        <v>317500</v>
      </c>
      <c r="L2219" s="209">
        <v>210100</v>
      </c>
      <c r="M2219" s="209">
        <v>404</v>
      </c>
      <c r="N2219" s="209">
        <v>3016</v>
      </c>
      <c r="O2219" s="209">
        <v>4001</v>
      </c>
      <c r="P2219" s="379">
        <v>41919</v>
      </c>
      <c r="Q2219"/>
      <c r="R2219" s="251"/>
      <c r="S2219" s="251"/>
      <c r="T2219" s="248" t="s">
        <v>16014</v>
      </c>
      <c r="U2219" s="248" t="s">
        <v>16270</v>
      </c>
    </row>
    <row r="2220" spans="1:21" s="1" customFormat="1" ht="23.25" customHeight="1" x14ac:dyDescent="0.25">
      <c r="A2220" t="s">
        <v>16199</v>
      </c>
      <c r="B2220" s="8">
        <v>32</v>
      </c>
      <c r="C2220" t="s">
        <v>1833</v>
      </c>
      <c r="D2220" s="63" t="s">
        <v>10541</v>
      </c>
      <c r="E2220" s="161" t="s">
        <v>16216</v>
      </c>
      <c r="F2220" t="s">
        <v>17168</v>
      </c>
      <c r="G2220" s="161" t="s">
        <v>16216</v>
      </c>
      <c r="H2220" s="209">
        <v>32</v>
      </c>
      <c r="I2220" s="209" t="s">
        <v>1833</v>
      </c>
      <c r="J2220" s="209">
        <v>182</v>
      </c>
      <c r="K2220" s="209">
        <v>317500</v>
      </c>
      <c r="L2220" s="209">
        <v>210100</v>
      </c>
      <c r="M2220" s="209">
        <v>404</v>
      </c>
      <c r="N2220" s="209">
        <v>3016</v>
      </c>
      <c r="O2220" s="209">
        <v>4001</v>
      </c>
      <c r="P2220" s="379">
        <v>41920</v>
      </c>
      <c r="Q2220"/>
      <c r="R2220" s="251"/>
      <c r="S2220" s="251"/>
      <c r="T2220" s="248" t="s">
        <v>16014</v>
      </c>
      <c r="U2220" s="248" t="s">
        <v>16270</v>
      </c>
    </row>
    <row r="2221" spans="1:21" s="1" customFormat="1" ht="23.25" customHeight="1" x14ac:dyDescent="0.25">
      <c r="A2221" t="s">
        <v>16188</v>
      </c>
      <c r="B2221" s="8">
        <v>32</v>
      </c>
      <c r="C2221" t="s">
        <v>1833</v>
      </c>
      <c r="D2221" s="63" t="s">
        <v>10542</v>
      </c>
      <c r="E2221" s="161" t="s">
        <v>16217</v>
      </c>
      <c r="F2221" t="s">
        <v>17168</v>
      </c>
      <c r="G2221" s="161" t="s">
        <v>16217</v>
      </c>
      <c r="H2221" s="209">
        <v>32</v>
      </c>
      <c r="I2221" s="209" t="s">
        <v>1833</v>
      </c>
      <c r="J2221" s="209">
        <v>183</v>
      </c>
      <c r="K2221" s="209">
        <v>317500</v>
      </c>
      <c r="L2221" s="209">
        <v>210100</v>
      </c>
      <c r="M2221" s="209">
        <v>404</v>
      </c>
      <c r="N2221" s="209">
        <v>3016</v>
      </c>
      <c r="O2221" s="209">
        <v>4001</v>
      </c>
      <c r="P2221" s="379">
        <v>41921</v>
      </c>
      <c r="Q2221"/>
      <c r="R2221" s="251"/>
      <c r="S2221" s="251"/>
      <c r="T2221" s="248" t="s">
        <v>16014</v>
      </c>
      <c r="U2221" s="248" t="s">
        <v>16270</v>
      </c>
    </row>
    <row r="2222" spans="1:21" s="1" customFormat="1" ht="23.25" customHeight="1" x14ac:dyDescent="0.25">
      <c r="A2222" t="s">
        <v>16189</v>
      </c>
      <c r="B2222" s="8">
        <v>32</v>
      </c>
      <c r="C2222" t="s">
        <v>1833</v>
      </c>
      <c r="D2222" s="63" t="s">
        <v>10543</v>
      </c>
      <c r="E2222" s="161" t="s">
        <v>16218</v>
      </c>
      <c r="F2222" t="s">
        <v>17168</v>
      </c>
      <c r="G2222" s="161" t="s">
        <v>16218</v>
      </c>
      <c r="H2222" s="209">
        <v>32</v>
      </c>
      <c r="I2222" s="209" t="s">
        <v>1833</v>
      </c>
      <c r="J2222" s="209">
        <v>184</v>
      </c>
      <c r="K2222" s="209">
        <v>317500</v>
      </c>
      <c r="L2222" s="209">
        <v>210100</v>
      </c>
      <c r="M2222" s="209">
        <v>404</v>
      </c>
      <c r="N2222" s="209">
        <v>3016</v>
      </c>
      <c r="O2222" s="209">
        <v>4001</v>
      </c>
      <c r="P2222" s="379">
        <v>41922</v>
      </c>
      <c r="Q2222"/>
      <c r="R2222" s="251"/>
      <c r="S2222" s="251"/>
      <c r="T2222" s="248" t="s">
        <v>16014</v>
      </c>
      <c r="U2222" s="248" t="s">
        <v>16270</v>
      </c>
    </row>
    <row r="2223" spans="1:21" s="1" customFormat="1" ht="23.25" customHeight="1" x14ac:dyDescent="0.25">
      <c r="A2223" t="s">
        <v>16190</v>
      </c>
      <c r="B2223" s="8">
        <v>32</v>
      </c>
      <c r="C2223" t="s">
        <v>1833</v>
      </c>
      <c r="D2223" s="63" t="s">
        <v>10544</v>
      </c>
      <c r="E2223" s="161" t="s">
        <v>16219</v>
      </c>
      <c r="F2223" t="s">
        <v>17168</v>
      </c>
      <c r="G2223" s="161" t="s">
        <v>16219</v>
      </c>
      <c r="H2223" s="209">
        <v>32</v>
      </c>
      <c r="I2223" s="209" t="s">
        <v>1833</v>
      </c>
      <c r="J2223" s="209">
        <v>185</v>
      </c>
      <c r="K2223" s="209">
        <v>317500</v>
      </c>
      <c r="L2223" s="209">
        <v>210100</v>
      </c>
      <c r="M2223" s="209">
        <v>404</v>
      </c>
      <c r="N2223" s="209">
        <v>3016</v>
      </c>
      <c r="O2223" s="209">
        <v>4001</v>
      </c>
      <c r="P2223" s="379">
        <v>41923</v>
      </c>
      <c r="Q2223"/>
      <c r="R2223" s="251"/>
      <c r="S2223" s="251"/>
      <c r="T2223" s="248" t="s">
        <v>16014</v>
      </c>
      <c r="U2223" s="248" t="s">
        <v>16270</v>
      </c>
    </row>
    <row r="2224" spans="1:21" s="1" customFormat="1" ht="23.25" customHeight="1" x14ac:dyDescent="0.25">
      <c r="A2224" t="s">
        <v>16191</v>
      </c>
      <c r="B2224" s="8">
        <v>32</v>
      </c>
      <c r="C2224" t="s">
        <v>1833</v>
      </c>
      <c r="D2224" s="63" t="s">
        <v>10545</v>
      </c>
      <c r="E2224" s="161" t="s">
        <v>16220</v>
      </c>
      <c r="F2224" t="s">
        <v>17168</v>
      </c>
      <c r="G2224" s="161" t="s">
        <v>16220</v>
      </c>
      <c r="H2224" s="209">
        <v>32</v>
      </c>
      <c r="I2224" s="209" t="s">
        <v>1833</v>
      </c>
      <c r="J2224" s="209">
        <v>186</v>
      </c>
      <c r="K2224" s="209">
        <v>317500</v>
      </c>
      <c r="L2224" s="209">
        <v>210100</v>
      </c>
      <c r="M2224" s="209">
        <v>404</v>
      </c>
      <c r="N2224" s="209">
        <v>3016</v>
      </c>
      <c r="O2224" s="209">
        <v>4001</v>
      </c>
      <c r="P2224" s="379">
        <v>41924</v>
      </c>
      <c r="Q2224"/>
      <c r="R2224" s="251"/>
      <c r="S2224" s="251"/>
      <c r="T2224" s="248" t="s">
        <v>16014</v>
      </c>
      <c r="U2224" s="248" t="s">
        <v>16270</v>
      </c>
    </row>
    <row r="2225" spans="1:21" s="1" customFormat="1" ht="23.25" customHeight="1" x14ac:dyDescent="0.25">
      <c r="A2225" t="s">
        <v>16200</v>
      </c>
      <c r="B2225" s="8">
        <v>32</v>
      </c>
      <c r="C2225" t="s">
        <v>1837</v>
      </c>
      <c r="D2225" s="63" t="s">
        <v>10469</v>
      </c>
      <c r="E2225" s="161" t="s">
        <v>16230</v>
      </c>
      <c r="F2225" t="s">
        <v>17168</v>
      </c>
      <c r="G2225" s="161" t="s">
        <v>16230</v>
      </c>
      <c r="H2225" s="209">
        <v>32</v>
      </c>
      <c r="I2225" s="209" t="s">
        <v>1837</v>
      </c>
      <c r="J2225" s="209">
        <v>97</v>
      </c>
      <c r="K2225" s="209">
        <v>316122</v>
      </c>
      <c r="L2225" s="209">
        <v>210100</v>
      </c>
      <c r="M2225" s="209">
        <v>404</v>
      </c>
      <c r="N2225" s="209">
        <v>3020</v>
      </c>
      <c r="O2225" s="209">
        <v>4001</v>
      </c>
      <c r="P2225" s="379">
        <v>41925</v>
      </c>
      <c r="Q2225"/>
      <c r="R2225" s="251"/>
      <c r="S2225" s="251"/>
      <c r="T2225" s="248" t="s">
        <v>16014</v>
      </c>
      <c r="U2225" s="248" t="s">
        <v>16270</v>
      </c>
    </row>
    <row r="2226" spans="1:21" s="1" customFormat="1" ht="23.25" customHeight="1" x14ac:dyDescent="0.25">
      <c r="A2226" t="s">
        <v>15331</v>
      </c>
      <c r="B2226" s="8">
        <v>32</v>
      </c>
      <c r="C2226" t="s">
        <v>1845</v>
      </c>
      <c r="D2226" s="63" t="s">
        <v>10445</v>
      </c>
      <c r="E2226" s="161" t="s">
        <v>16917</v>
      </c>
      <c r="F2226" t="s">
        <v>17168</v>
      </c>
      <c r="G2226" s="161" t="s">
        <v>16917</v>
      </c>
      <c r="H2226" s="209">
        <v>32</v>
      </c>
      <c r="I2226" s="209" t="s">
        <v>1845</v>
      </c>
      <c r="J2226" s="209">
        <v>65</v>
      </c>
      <c r="K2226" s="209">
        <v>317600</v>
      </c>
      <c r="L2226" s="209">
        <v>210100</v>
      </c>
      <c r="M2226" s="209">
        <v>404</v>
      </c>
      <c r="N2226" s="209">
        <v>3018</v>
      </c>
      <c r="O2226" s="209">
        <v>4001</v>
      </c>
      <c r="P2226" s="379">
        <v>41926</v>
      </c>
      <c r="Q2226"/>
      <c r="R2226" s="251"/>
      <c r="S2226" s="251"/>
      <c r="T2226" s="248" t="s">
        <v>16014</v>
      </c>
      <c r="U2226" s="248" t="s">
        <v>16270</v>
      </c>
    </row>
    <row r="2227" spans="1:21" s="1" customFormat="1" ht="23.25" customHeight="1" x14ac:dyDescent="0.25">
      <c r="A2227" t="s">
        <v>15333</v>
      </c>
      <c r="B2227" s="8">
        <v>32</v>
      </c>
      <c r="C2227" t="s">
        <v>1845</v>
      </c>
      <c r="D2227" s="63" t="s">
        <v>10167</v>
      </c>
      <c r="E2227" s="161" t="s">
        <v>16918</v>
      </c>
      <c r="F2227" t="s">
        <v>17168</v>
      </c>
      <c r="G2227" s="161" t="s">
        <v>16918</v>
      </c>
      <c r="H2227" s="209">
        <v>32</v>
      </c>
      <c r="I2227" s="209" t="s">
        <v>1845</v>
      </c>
      <c r="J2227" s="209">
        <v>66</v>
      </c>
      <c r="K2227" s="209">
        <v>317600</v>
      </c>
      <c r="L2227" s="209">
        <v>210100</v>
      </c>
      <c r="M2227" s="209">
        <v>404</v>
      </c>
      <c r="N2227" s="209">
        <v>3018</v>
      </c>
      <c r="O2227" s="209">
        <v>4001</v>
      </c>
      <c r="P2227" s="379">
        <v>41927</v>
      </c>
      <c r="Q2227"/>
      <c r="R2227" s="251"/>
      <c r="S2227" s="251"/>
      <c r="T2227" s="248" t="s">
        <v>16014</v>
      </c>
      <c r="U2227" s="248" t="s">
        <v>16270</v>
      </c>
    </row>
    <row r="2228" spans="1:21" s="1" customFormat="1" ht="23.25" customHeight="1" x14ac:dyDescent="0.25">
      <c r="A2228" t="s">
        <v>15335</v>
      </c>
      <c r="B2228" s="8">
        <v>32</v>
      </c>
      <c r="C2228" t="s">
        <v>1845</v>
      </c>
      <c r="D2228" s="63" t="s">
        <v>10446</v>
      </c>
      <c r="E2228" s="161" t="s">
        <v>16919</v>
      </c>
      <c r="F2228" t="s">
        <v>17168</v>
      </c>
      <c r="G2228" s="161" t="s">
        <v>16919</v>
      </c>
      <c r="H2228" s="209">
        <v>32</v>
      </c>
      <c r="I2228" s="209" t="s">
        <v>1845</v>
      </c>
      <c r="J2228" s="209">
        <v>67</v>
      </c>
      <c r="K2228" s="209">
        <v>317600</v>
      </c>
      <c r="L2228" s="209">
        <v>210100</v>
      </c>
      <c r="M2228" s="209">
        <v>404</v>
      </c>
      <c r="N2228" s="209">
        <v>3018</v>
      </c>
      <c r="O2228" s="209">
        <v>4001</v>
      </c>
      <c r="P2228" s="379">
        <v>41928</v>
      </c>
      <c r="Q2228"/>
      <c r="R2228" s="251"/>
      <c r="S2228" s="251"/>
      <c r="T2228" s="248" t="s">
        <v>16014</v>
      </c>
      <c r="U2228" s="248" t="s">
        <v>16270</v>
      </c>
    </row>
    <row r="2229" spans="1:21" s="1" customFormat="1" ht="23.25" customHeight="1" x14ac:dyDescent="0.25">
      <c r="A2229" t="s">
        <v>15347</v>
      </c>
      <c r="B2229" s="8">
        <v>32</v>
      </c>
      <c r="C2229" t="s">
        <v>1845</v>
      </c>
      <c r="D2229" s="63" t="s">
        <v>10452</v>
      </c>
      <c r="E2229" s="161" t="s">
        <v>16920</v>
      </c>
      <c r="F2229" t="s">
        <v>17168</v>
      </c>
      <c r="G2229" s="161" t="s">
        <v>16920</v>
      </c>
      <c r="H2229" s="209">
        <v>32</v>
      </c>
      <c r="I2229" s="209" t="s">
        <v>1845</v>
      </c>
      <c r="J2229" s="209">
        <v>73</v>
      </c>
      <c r="K2229" s="209">
        <v>317600</v>
      </c>
      <c r="L2229" s="209">
        <v>210100</v>
      </c>
      <c r="M2229" s="209">
        <v>404</v>
      </c>
      <c r="N2229" s="209">
        <v>3018</v>
      </c>
      <c r="O2229" s="209">
        <v>4001</v>
      </c>
      <c r="P2229" s="379">
        <v>41929</v>
      </c>
      <c r="Q2229"/>
      <c r="R2229" s="251"/>
      <c r="S2229" s="251"/>
      <c r="T2229" s="248" t="s">
        <v>16014</v>
      </c>
      <c r="U2229" s="248" t="s">
        <v>16270</v>
      </c>
    </row>
    <row r="2230" spans="1:21" s="1" customFormat="1" ht="23.25" customHeight="1" x14ac:dyDescent="0.25">
      <c r="A2230" t="s">
        <v>16192</v>
      </c>
      <c r="B2230" s="8">
        <v>32</v>
      </c>
      <c r="C2230" t="s">
        <v>1845</v>
      </c>
      <c r="D2230" s="63" t="s">
        <v>10453</v>
      </c>
      <c r="E2230" s="161" t="s">
        <v>16221</v>
      </c>
      <c r="F2230" t="s">
        <v>17168</v>
      </c>
      <c r="G2230" s="161" t="s">
        <v>16221</v>
      </c>
      <c r="H2230" s="209">
        <v>32</v>
      </c>
      <c r="I2230" s="209" t="s">
        <v>1845</v>
      </c>
      <c r="J2230" s="209">
        <v>74</v>
      </c>
      <c r="K2230" s="209">
        <v>317600</v>
      </c>
      <c r="L2230" s="209">
        <v>210100</v>
      </c>
      <c r="M2230" s="209">
        <v>404</v>
      </c>
      <c r="N2230" s="209">
        <v>3018</v>
      </c>
      <c r="O2230" s="209">
        <v>4001</v>
      </c>
      <c r="P2230" s="379">
        <v>41930</v>
      </c>
      <c r="Q2230"/>
      <c r="R2230" s="251"/>
      <c r="S2230" s="251"/>
      <c r="T2230" s="248" t="s">
        <v>16014</v>
      </c>
      <c r="U2230" s="248" t="s">
        <v>16270</v>
      </c>
    </row>
    <row r="2231" spans="1:21" s="1" customFormat="1" ht="23.25" customHeight="1" x14ac:dyDescent="0.25">
      <c r="A2231" t="s">
        <v>16193</v>
      </c>
      <c r="B2231" s="8">
        <v>32</v>
      </c>
      <c r="C2231" t="s">
        <v>1845</v>
      </c>
      <c r="D2231" s="63" t="s">
        <v>10454</v>
      </c>
      <c r="E2231" s="161" t="s">
        <v>16222</v>
      </c>
      <c r="F2231" t="s">
        <v>17168</v>
      </c>
      <c r="G2231" s="161" t="s">
        <v>16222</v>
      </c>
      <c r="H2231" s="209">
        <v>32</v>
      </c>
      <c r="I2231" s="209" t="s">
        <v>1845</v>
      </c>
      <c r="J2231" s="209">
        <v>75</v>
      </c>
      <c r="K2231" s="209">
        <v>317600</v>
      </c>
      <c r="L2231" s="209">
        <v>210100</v>
      </c>
      <c r="M2231" s="209">
        <v>404</v>
      </c>
      <c r="N2231" s="209">
        <v>3018</v>
      </c>
      <c r="O2231" s="209">
        <v>4001</v>
      </c>
      <c r="P2231" s="379">
        <v>41931</v>
      </c>
      <c r="Q2231"/>
      <c r="R2231" s="251"/>
      <c r="S2231" s="251"/>
      <c r="T2231" s="248" t="s">
        <v>16014</v>
      </c>
      <c r="U2231" s="248" t="s">
        <v>16270</v>
      </c>
    </row>
    <row r="2232" spans="1:21" s="1" customFormat="1" ht="23.25" customHeight="1" x14ac:dyDescent="0.25">
      <c r="A2232" t="s">
        <v>16223</v>
      </c>
      <c r="B2232" s="8">
        <v>32</v>
      </c>
      <c r="C2232" t="s">
        <v>1845</v>
      </c>
      <c r="D2232" s="63" t="s">
        <v>10455</v>
      </c>
      <c r="E2232" s="161" t="s">
        <v>16224</v>
      </c>
      <c r="F2232" t="s">
        <v>17168</v>
      </c>
      <c r="G2232" s="161" t="s">
        <v>16224</v>
      </c>
      <c r="H2232" s="209">
        <v>32</v>
      </c>
      <c r="I2232" s="209" t="s">
        <v>1845</v>
      </c>
      <c r="J2232" s="209">
        <v>76</v>
      </c>
      <c r="K2232" s="209">
        <v>317600</v>
      </c>
      <c r="L2232" s="209">
        <v>210100</v>
      </c>
      <c r="M2232" s="209">
        <v>404</v>
      </c>
      <c r="N2232" s="209">
        <v>3018</v>
      </c>
      <c r="O2232" s="209">
        <v>4001</v>
      </c>
      <c r="P2232" s="379">
        <v>41932</v>
      </c>
      <c r="Q2232"/>
      <c r="R2232" s="251"/>
      <c r="S2232" s="251"/>
      <c r="T2232" s="248" t="s">
        <v>16014</v>
      </c>
      <c r="U2232" s="248" t="s">
        <v>16270</v>
      </c>
    </row>
    <row r="2233" spans="1:21" s="1" customFormat="1" ht="23.25" customHeight="1" x14ac:dyDescent="0.25">
      <c r="A2233" t="s">
        <v>16194</v>
      </c>
      <c r="B2233" s="8">
        <v>32</v>
      </c>
      <c r="C2233" t="s">
        <v>1845</v>
      </c>
      <c r="D2233" s="63" t="s">
        <v>10168</v>
      </c>
      <c r="E2233" s="161" t="s">
        <v>16225</v>
      </c>
      <c r="F2233" t="s">
        <v>17168</v>
      </c>
      <c r="G2233" s="161" t="s">
        <v>16225</v>
      </c>
      <c r="H2233" s="209">
        <v>32</v>
      </c>
      <c r="I2233" s="209" t="s">
        <v>1845</v>
      </c>
      <c r="J2233" s="209">
        <v>77</v>
      </c>
      <c r="K2233" s="209">
        <v>317600</v>
      </c>
      <c r="L2233" s="209">
        <v>210100</v>
      </c>
      <c r="M2233" s="209">
        <v>404</v>
      </c>
      <c r="N2233" s="209">
        <v>3018</v>
      </c>
      <c r="O2233" s="209">
        <v>4001</v>
      </c>
      <c r="P2233" s="379">
        <v>41933</v>
      </c>
      <c r="Q2233"/>
      <c r="R2233" s="251"/>
      <c r="S2233" s="251"/>
      <c r="T2233" s="248" t="s">
        <v>16014</v>
      </c>
      <c r="U2233" s="248" t="s">
        <v>16270</v>
      </c>
    </row>
    <row r="2234" spans="1:21" s="1" customFormat="1" ht="23.25" customHeight="1" x14ac:dyDescent="0.25">
      <c r="A2234" t="s">
        <v>16195</v>
      </c>
      <c r="B2234" s="8">
        <v>32</v>
      </c>
      <c r="C2234" t="s">
        <v>1845</v>
      </c>
      <c r="D2234" s="63" t="s">
        <v>10456</v>
      </c>
      <c r="E2234" s="161" t="s">
        <v>16226</v>
      </c>
      <c r="F2234" t="s">
        <v>17168</v>
      </c>
      <c r="G2234" s="161" t="s">
        <v>16226</v>
      </c>
      <c r="H2234" s="209">
        <v>32</v>
      </c>
      <c r="I2234" s="209" t="s">
        <v>1845</v>
      </c>
      <c r="J2234" s="209">
        <v>78</v>
      </c>
      <c r="K2234" s="209">
        <v>317600</v>
      </c>
      <c r="L2234" s="209">
        <v>210100</v>
      </c>
      <c r="M2234" s="209">
        <v>404</v>
      </c>
      <c r="N2234" s="209">
        <v>3018</v>
      </c>
      <c r="O2234" s="209">
        <v>4001</v>
      </c>
      <c r="P2234" s="379">
        <v>41934</v>
      </c>
      <c r="Q2234"/>
      <c r="R2234" s="251"/>
      <c r="S2234" s="251"/>
      <c r="T2234" s="248" t="s">
        <v>16014</v>
      </c>
      <c r="U2234" s="248" t="s">
        <v>16270</v>
      </c>
    </row>
    <row r="2235" spans="1:21" s="1" customFormat="1" ht="23.25" customHeight="1" x14ac:dyDescent="0.25">
      <c r="A2235" t="s">
        <v>16196</v>
      </c>
      <c r="B2235" s="8">
        <v>32</v>
      </c>
      <c r="C2235" t="s">
        <v>1845</v>
      </c>
      <c r="D2235" s="63" t="s">
        <v>10457</v>
      </c>
      <c r="E2235" s="161" t="s">
        <v>16227</v>
      </c>
      <c r="F2235" t="s">
        <v>17168</v>
      </c>
      <c r="G2235" s="161" t="s">
        <v>16227</v>
      </c>
      <c r="H2235" s="209">
        <v>32</v>
      </c>
      <c r="I2235" s="209" t="s">
        <v>1845</v>
      </c>
      <c r="J2235" s="209">
        <v>79</v>
      </c>
      <c r="K2235" s="209">
        <v>317600</v>
      </c>
      <c r="L2235" s="209">
        <v>210100</v>
      </c>
      <c r="M2235" s="209">
        <v>404</v>
      </c>
      <c r="N2235" s="209">
        <v>3018</v>
      </c>
      <c r="O2235" s="209">
        <v>4001</v>
      </c>
      <c r="P2235" s="379">
        <v>41935</v>
      </c>
      <c r="Q2235"/>
      <c r="R2235" s="251"/>
      <c r="S2235" s="251"/>
      <c r="T2235" s="248" t="s">
        <v>16014</v>
      </c>
      <c r="U2235" s="248" t="s">
        <v>16270</v>
      </c>
    </row>
    <row r="2236" spans="1:21" s="1" customFormat="1" ht="23.25" customHeight="1" x14ac:dyDescent="0.25">
      <c r="A2236" t="s">
        <v>16197</v>
      </c>
      <c r="B2236" s="8">
        <v>32</v>
      </c>
      <c r="C2236" t="s">
        <v>1845</v>
      </c>
      <c r="D2236" s="63" t="s">
        <v>10458</v>
      </c>
      <c r="E2236" s="161" t="s">
        <v>16228</v>
      </c>
      <c r="F2236" t="s">
        <v>17168</v>
      </c>
      <c r="G2236" s="161" t="s">
        <v>16228</v>
      </c>
      <c r="H2236" s="209">
        <v>32</v>
      </c>
      <c r="I2236" s="209" t="s">
        <v>1845</v>
      </c>
      <c r="J2236" s="209">
        <v>80</v>
      </c>
      <c r="K2236" s="209">
        <v>317600</v>
      </c>
      <c r="L2236" s="209">
        <v>210100</v>
      </c>
      <c r="M2236" s="209">
        <v>404</v>
      </c>
      <c r="N2236" s="209">
        <v>3018</v>
      </c>
      <c r="O2236" s="209">
        <v>4001</v>
      </c>
      <c r="P2236" s="379">
        <v>41936</v>
      </c>
      <c r="Q2236"/>
      <c r="R2236" s="251"/>
      <c r="S2236" s="251"/>
      <c r="T2236" s="248" t="s">
        <v>16014</v>
      </c>
      <c r="U2236" s="248" t="s">
        <v>16270</v>
      </c>
    </row>
    <row r="2237" spans="1:21" s="1" customFormat="1" ht="23.25" customHeight="1" x14ac:dyDescent="0.25">
      <c r="A2237" t="s">
        <v>16233</v>
      </c>
      <c r="B2237" s="8">
        <v>32</v>
      </c>
      <c r="C2237" t="s">
        <v>7516</v>
      </c>
      <c r="D2237" s="63">
        <v>22</v>
      </c>
      <c r="E2237" s="161" t="s">
        <v>16229</v>
      </c>
      <c r="F2237" t="s">
        <v>17168</v>
      </c>
      <c r="G2237" s="161" t="s">
        <v>16229</v>
      </c>
      <c r="H2237" s="209">
        <v>32</v>
      </c>
      <c r="I2237" s="209" t="s">
        <v>7516</v>
      </c>
      <c r="J2237" s="209">
        <v>22</v>
      </c>
      <c r="K2237" s="209">
        <v>317900</v>
      </c>
      <c r="L2237" s="209">
        <v>210100</v>
      </c>
      <c r="M2237" s="209">
        <v>404</v>
      </c>
      <c r="N2237" s="209">
        <v>3002</v>
      </c>
      <c r="O2237" s="209">
        <v>4001</v>
      </c>
      <c r="P2237" s="379">
        <v>41937</v>
      </c>
      <c r="Q2237"/>
      <c r="R2237" s="251"/>
      <c r="S2237" s="251"/>
      <c r="T2237" s="248" t="s">
        <v>16014</v>
      </c>
      <c r="U2237" s="248" t="s">
        <v>16270</v>
      </c>
    </row>
    <row r="2238" spans="1:21" s="1" customFormat="1" ht="23.25" customHeight="1" x14ac:dyDescent="0.25">
      <c r="A2238" t="s">
        <v>1416</v>
      </c>
      <c r="B2238" t="str">
        <f t="shared" ref="B2238:B2269" si="145">LEFT(A2238,2)</f>
        <v>31</v>
      </c>
      <c r="C2238" t="str">
        <f>MID(A2238,4,3)</f>
        <v>948</v>
      </c>
      <c r="D2238" t="str">
        <f t="shared" ref="D2238:D2269" si="146">RIGHT(A2238,3)</f>
        <v>000</v>
      </c>
      <c r="E2238" s="161" t="s">
        <v>1417</v>
      </c>
      <c r="F2238" t="s">
        <v>17081</v>
      </c>
      <c r="G2238" t="s">
        <v>1418</v>
      </c>
      <c r="H2238" s="209">
        <v>31</v>
      </c>
      <c r="I2238" s="209">
        <v>948</v>
      </c>
      <c r="J2238" s="209">
        <v>0</v>
      </c>
      <c r="K2238" s="209">
        <v>313131</v>
      </c>
      <c r="L2238" s="308" t="s">
        <v>15177</v>
      </c>
      <c r="M2238" s="209">
        <v>405</v>
      </c>
      <c r="N2238" s="334">
        <v>4107</v>
      </c>
      <c r="O2238" s="209">
        <v>4002</v>
      </c>
      <c r="P2238" s="209">
        <v>41938</v>
      </c>
      <c r="Q2238" s="248"/>
      <c r="R2238" s="248"/>
      <c r="S2238" s="248"/>
      <c r="T2238" s="248" t="s">
        <v>16014</v>
      </c>
      <c r="U2238" s="248" t="s">
        <v>16270</v>
      </c>
    </row>
    <row r="2239" spans="1:21" s="1" customFormat="1" ht="23.25" customHeight="1" x14ac:dyDescent="0.25">
      <c r="A2239" t="s">
        <v>16257</v>
      </c>
      <c r="B2239" t="str">
        <f t="shared" si="145"/>
        <v>31</v>
      </c>
      <c r="C2239" t="str">
        <f>MID(A2239,4,3)</f>
        <v>966</v>
      </c>
      <c r="D2239" t="str">
        <f t="shared" si="146"/>
        <v>000</v>
      </c>
      <c r="E2239" s="161" t="s">
        <v>16269</v>
      </c>
      <c r="F2239" t="s">
        <v>17081</v>
      </c>
      <c r="G2239" t="s">
        <v>1479</v>
      </c>
      <c r="H2239" s="209">
        <v>31</v>
      </c>
      <c r="I2239" s="209">
        <v>971</v>
      </c>
      <c r="J2239" s="209">
        <v>0</v>
      </c>
      <c r="K2239" s="209">
        <v>313131</v>
      </c>
      <c r="L2239" s="308" t="s">
        <v>15177</v>
      </c>
      <c r="M2239" s="209">
        <v>405</v>
      </c>
      <c r="N2239" s="308">
        <v>4116</v>
      </c>
      <c r="O2239" s="209">
        <v>4630</v>
      </c>
      <c r="P2239" s="209">
        <v>41939</v>
      </c>
      <c r="Q2239" s="248"/>
      <c r="R2239" s="248"/>
      <c r="S2239" s="248"/>
      <c r="T2239" s="248" t="s">
        <v>16014</v>
      </c>
      <c r="U2239" s="248" t="s">
        <v>16270</v>
      </c>
    </row>
    <row r="2240" spans="1:21" s="1" customFormat="1" ht="23.25" customHeight="1" x14ac:dyDescent="0.25">
      <c r="A2240" t="s">
        <v>16255</v>
      </c>
      <c r="B2240" t="str">
        <f t="shared" si="145"/>
        <v>31</v>
      </c>
      <c r="C2240" t="str">
        <f>MID(A2240,4,3)</f>
        <v>972</v>
      </c>
      <c r="D2240" t="str">
        <f t="shared" si="146"/>
        <v>000</v>
      </c>
      <c r="E2240" s="161" t="s">
        <v>16256</v>
      </c>
      <c r="F2240" t="s">
        <v>17081</v>
      </c>
      <c r="G2240" t="s">
        <v>1479</v>
      </c>
      <c r="H2240" s="209">
        <v>31</v>
      </c>
      <c r="I2240" s="209">
        <v>971</v>
      </c>
      <c r="J2240" s="209">
        <v>0</v>
      </c>
      <c r="K2240" s="209">
        <v>313131</v>
      </c>
      <c r="L2240" s="308" t="s">
        <v>15177</v>
      </c>
      <c r="M2240" s="209">
        <v>405</v>
      </c>
      <c r="N2240" s="308">
        <v>4116</v>
      </c>
      <c r="O2240" s="209">
        <v>4700</v>
      </c>
      <c r="P2240" s="209">
        <v>41940</v>
      </c>
      <c r="Q2240" s="248"/>
      <c r="R2240" s="248"/>
      <c r="S2240" s="248"/>
      <c r="T2240" s="248" t="s">
        <v>16014</v>
      </c>
      <c r="U2240" s="248" t="s">
        <v>16270</v>
      </c>
    </row>
    <row r="2241" spans="1:21" s="1" customFormat="1" ht="23.25" customHeight="1" x14ac:dyDescent="0.25">
      <c r="A2241" t="s">
        <v>16342</v>
      </c>
      <c r="B2241" t="str">
        <f t="shared" si="145"/>
        <v>31</v>
      </c>
      <c r="C2241" t="str">
        <f>MID(A2241,4,3)</f>
        <v>945</v>
      </c>
      <c r="D2241" t="str">
        <f t="shared" si="146"/>
        <v>000</v>
      </c>
      <c r="E2241" s="161" t="s">
        <v>16340</v>
      </c>
      <c r="F2241" t="s">
        <v>17081</v>
      </c>
      <c r="G2241" t="s">
        <v>1494</v>
      </c>
      <c r="H2241" s="209">
        <v>31</v>
      </c>
      <c r="I2241" s="209">
        <v>977</v>
      </c>
      <c r="J2241" s="209">
        <v>0</v>
      </c>
      <c r="K2241" s="209">
        <v>313131</v>
      </c>
      <c r="L2241" s="308" t="s">
        <v>15177</v>
      </c>
      <c r="M2241" s="209">
        <v>405</v>
      </c>
      <c r="N2241" s="308">
        <v>4127</v>
      </c>
      <c r="O2241" s="209">
        <v>4001</v>
      </c>
      <c r="P2241" s="209">
        <v>41941</v>
      </c>
      <c r="Q2241" s="248"/>
      <c r="R2241" s="248"/>
      <c r="S2241" s="248"/>
      <c r="T2241" s="248" t="s">
        <v>16014</v>
      </c>
      <c r="U2241" s="248" t="s">
        <v>16270</v>
      </c>
    </row>
    <row r="2242" spans="1:21" s="1" customFormat="1" ht="23.25" customHeight="1" x14ac:dyDescent="0.25">
      <c r="A2242" t="s">
        <v>16343</v>
      </c>
      <c r="B2242" t="str">
        <f t="shared" si="145"/>
        <v>31</v>
      </c>
      <c r="C2242" t="str">
        <f>MID(A2242,4,3)</f>
        <v>946</v>
      </c>
      <c r="D2242" t="str">
        <f t="shared" si="146"/>
        <v>000</v>
      </c>
      <c r="E2242" s="161" t="s">
        <v>16341</v>
      </c>
      <c r="F2242" t="s">
        <v>17081</v>
      </c>
      <c r="G2242" t="s">
        <v>1494</v>
      </c>
      <c r="H2242" s="209">
        <v>31</v>
      </c>
      <c r="I2242" s="209">
        <v>977</v>
      </c>
      <c r="J2242" s="209">
        <v>0</v>
      </c>
      <c r="K2242" s="209">
        <v>313131</v>
      </c>
      <c r="L2242" s="308" t="s">
        <v>15177</v>
      </c>
      <c r="M2242" s="209">
        <v>405</v>
      </c>
      <c r="N2242" s="308">
        <v>4127</v>
      </c>
      <c r="O2242" s="209">
        <v>4610</v>
      </c>
      <c r="P2242" s="209">
        <v>41942</v>
      </c>
      <c r="Q2242" s="248"/>
      <c r="R2242" s="248"/>
      <c r="S2242" s="248"/>
      <c r="T2242" s="248" t="s">
        <v>16014</v>
      </c>
      <c r="U2242" s="248" t="s">
        <v>16270</v>
      </c>
    </row>
    <row r="2243" spans="1:21" s="1" customFormat="1" ht="23.25" customHeight="1" x14ac:dyDescent="0.25">
      <c r="A2243" t="s">
        <v>16301</v>
      </c>
      <c r="B2243" t="str">
        <f t="shared" si="145"/>
        <v>no</v>
      </c>
      <c r="C2243"/>
      <c r="D2243" t="str">
        <f t="shared" si="146"/>
        <v>no</v>
      </c>
      <c r="E2243" s="161" t="s">
        <v>16258</v>
      </c>
      <c r="F2243" t="s">
        <v>17081</v>
      </c>
      <c r="G2243" t="s">
        <v>1459</v>
      </c>
      <c r="H2243" s="209">
        <v>31</v>
      </c>
      <c r="I2243" s="209">
        <v>963</v>
      </c>
      <c r="J2243" s="209">
        <v>0</v>
      </c>
      <c r="K2243" s="209">
        <v>313131</v>
      </c>
      <c r="L2243" s="209">
        <v>210100</v>
      </c>
      <c r="M2243" s="209">
        <v>405</v>
      </c>
      <c r="N2243" s="209">
        <v>4101</v>
      </c>
      <c r="O2243" s="209">
        <v>4750</v>
      </c>
      <c r="P2243" s="209">
        <v>41943</v>
      </c>
      <c r="Q2243" s="248"/>
      <c r="R2243" s="248"/>
      <c r="S2243" s="248"/>
      <c r="T2243" s="248" t="s">
        <v>16014</v>
      </c>
      <c r="U2243" s="248" t="s">
        <v>16270</v>
      </c>
    </row>
    <row r="2244" spans="1:21" s="1" customFormat="1" ht="23.25" customHeight="1" x14ac:dyDescent="0.25">
      <c r="A2244" t="s">
        <v>16301</v>
      </c>
      <c r="B2244" t="str">
        <f t="shared" si="145"/>
        <v>no</v>
      </c>
      <c r="C2244"/>
      <c r="D2244" t="str">
        <f t="shared" si="146"/>
        <v>no</v>
      </c>
      <c r="E2244" s="161" t="s">
        <v>16259</v>
      </c>
      <c r="F2244" t="s">
        <v>17081</v>
      </c>
      <c r="G2244" t="s">
        <v>1424</v>
      </c>
      <c r="H2244" s="209">
        <v>31</v>
      </c>
      <c r="I2244" s="209">
        <v>950</v>
      </c>
      <c r="J2244" s="209">
        <v>0</v>
      </c>
      <c r="K2244" s="209">
        <v>313131</v>
      </c>
      <c r="L2244" s="209">
        <v>210100</v>
      </c>
      <c r="M2244" s="209">
        <v>405</v>
      </c>
      <c r="N2244" s="209">
        <v>4103</v>
      </c>
      <c r="O2244" s="209">
        <v>4750</v>
      </c>
      <c r="P2244" s="209">
        <v>41944</v>
      </c>
      <c r="Q2244" s="248"/>
      <c r="R2244" s="248"/>
      <c r="S2244" s="248"/>
      <c r="T2244" s="248" t="s">
        <v>16014</v>
      </c>
      <c r="U2244" s="248" t="s">
        <v>16270</v>
      </c>
    </row>
    <row r="2245" spans="1:21" s="1" customFormat="1" ht="23.25" customHeight="1" x14ac:dyDescent="0.25">
      <c r="A2245" t="s">
        <v>16301</v>
      </c>
      <c r="B2245" t="str">
        <f t="shared" si="145"/>
        <v>no</v>
      </c>
      <c r="C2245"/>
      <c r="D2245" t="str">
        <f t="shared" si="146"/>
        <v>no</v>
      </c>
      <c r="E2245" s="161" t="s">
        <v>16260</v>
      </c>
      <c r="F2245" t="s">
        <v>17081</v>
      </c>
      <c r="G2245" t="s">
        <v>1541</v>
      </c>
      <c r="H2245" s="209">
        <v>31</v>
      </c>
      <c r="I2245" s="209">
        <v>993</v>
      </c>
      <c r="J2245" s="209">
        <v>0</v>
      </c>
      <c r="K2245" s="209">
        <v>313131</v>
      </c>
      <c r="L2245" s="209">
        <v>210100</v>
      </c>
      <c r="M2245" s="209">
        <v>405</v>
      </c>
      <c r="N2245" s="209">
        <v>4104</v>
      </c>
      <c r="O2245" s="209">
        <v>4750</v>
      </c>
      <c r="P2245" s="209">
        <v>41945</v>
      </c>
      <c r="Q2245" s="248"/>
      <c r="R2245" s="248"/>
      <c r="S2245" s="248"/>
      <c r="T2245" s="248" t="s">
        <v>16014</v>
      </c>
      <c r="U2245" s="248" t="s">
        <v>16270</v>
      </c>
    </row>
    <row r="2246" spans="1:21" s="1" customFormat="1" ht="23.25" customHeight="1" x14ac:dyDescent="0.25">
      <c r="A2246" t="s">
        <v>16301</v>
      </c>
      <c r="B2246" t="str">
        <f t="shared" si="145"/>
        <v>no</v>
      </c>
      <c r="C2246"/>
      <c r="D2246" t="str">
        <f t="shared" si="146"/>
        <v>no</v>
      </c>
      <c r="E2246" s="161" t="s">
        <v>16339</v>
      </c>
      <c r="F2246" t="s">
        <v>17081</v>
      </c>
      <c r="G2246" t="s">
        <v>1494</v>
      </c>
      <c r="H2246" s="209">
        <v>31</v>
      </c>
      <c r="I2246" s="209">
        <v>977</v>
      </c>
      <c r="J2246" s="209">
        <v>0</v>
      </c>
      <c r="K2246" s="209">
        <v>313131</v>
      </c>
      <c r="L2246" s="209">
        <v>210100</v>
      </c>
      <c r="M2246" s="209">
        <v>405</v>
      </c>
      <c r="N2246" s="308">
        <v>4107</v>
      </c>
      <c r="O2246" s="209">
        <v>4750</v>
      </c>
      <c r="P2246" s="209">
        <v>41946</v>
      </c>
      <c r="Q2246" s="248"/>
      <c r="R2246" s="248"/>
      <c r="S2246" s="248"/>
      <c r="T2246" s="248" t="s">
        <v>16014</v>
      </c>
      <c r="U2246" s="248" t="s">
        <v>16270</v>
      </c>
    </row>
    <row r="2247" spans="1:21" s="1" customFormat="1" ht="23.25" customHeight="1" x14ac:dyDescent="0.25">
      <c r="A2247" t="s">
        <v>16301</v>
      </c>
      <c r="B2247" t="str">
        <f t="shared" si="145"/>
        <v>no</v>
      </c>
      <c r="C2247"/>
      <c r="D2247" t="str">
        <f t="shared" si="146"/>
        <v>no</v>
      </c>
      <c r="E2247" s="161" t="s">
        <v>16261</v>
      </c>
      <c r="F2247" t="s">
        <v>17081</v>
      </c>
      <c r="G2247" t="s">
        <v>1456</v>
      </c>
      <c r="H2247" s="209">
        <v>31</v>
      </c>
      <c r="I2247" s="209">
        <v>962</v>
      </c>
      <c r="J2247" s="209">
        <v>0</v>
      </c>
      <c r="K2247" s="209">
        <v>313131</v>
      </c>
      <c r="L2247" s="209">
        <v>210100</v>
      </c>
      <c r="M2247" s="209">
        <v>405</v>
      </c>
      <c r="N2247" s="209">
        <v>4117</v>
      </c>
      <c r="O2247" s="209">
        <v>4750</v>
      </c>
      <c r="P2247" s="209">
        <v>41947</v>
      </c>
      <c r="Q2247" s="248"/>
      <c r="R2247" s="248"/>
      <c r="S2247" s="248"/>
      <c r="T2247" s="248" t="s">
        <v>16014</v>
      </c>
      <c r="U2247" s="248" t="s">
        <v>16270</v>
      </c>
    </row>
    <row r="2248" spans="1:21" s="1" customFormat="1" ht="23.25" customHeight="1" x14ac:dyDescent="0.25">
      <c r="A2248" t="s">
        <v>16301</v>
      </c>
      <c r="B2248" t="str">
        <f t="shared" si="145"/>
        <v>no</v>
      </c>
      <c r="C2248"/>
      <c r="D2248" t="str">
        <f t="shared" si="146"/>
        <v>no</v>
      </c>
      <c r="E2248" s="161" t="s">
        <v>16262</v>
      </c>
      <c r="F2248" t="s">
        <v>17081</v>
      </c>
      <c r="G2248" t="s">
        <v>1524</v>
      </c>
      <c r="H2248" s="209">
        <v>31</v>
      </c>
      <c r="I2248" s="209">
        <v>987</v>
      </c>
      <c r="J2248" s="209">
        <v>0</v>
      </c>
      <c r="K2248" s="209">
        <v>313131</v>
      </c>
      <c r="L2248" s="209">
        <v>210100</v>
      </c>
      <c r="M2248" s="209">
        <v>405</v>
      </c>
      <c r="N2248" s="209">
        <v>4109</v>
      </c>
      <c r="O2248" s="209">
        <v>4750</v>
      </c>
      <c r="P2248" s="209">
        <v>41948</v>
      </c>
      <c r="Q2248" s="248"/>
      <c r="R2248" s="248"/>
      <c r="S2248" s="248"/>
      <c r="T2248" s="248" t="s">
        <v>16014</v>
      </c>
      <c r="U2248" s="248" t="s">
        <v>16270</v>
      </c>
    </row>
    <row r="2249" spans="1:21" s="1" customFormat="1" ht="23.25" customHeight="1" x14ac:dyDescent="0.25">
      <c r="A2249" t="s">
        <v>16301</v>
      </c>
      <c r="B2249" t="str">
        <f t="shared" si="145"/>
        <v>no</v>
      </c>
      <c r="C2249"/>
      <c r="D2249" t="str">
        <f t="shared" si="146"/>
        <v>no</v>
      </c>
      <c r="E2249" s="161" t="s">
        <v>16263</v>
      </c>
      <c r="F2249" t="s">
        <v>17081</v>
      </c>
      <c r="G2249" t="s">
        <v>1497</v>
      </c>
      <c r="H2249" s="209">
        <v>31</v>
      </c>
      <c r="I2249" s="209">
        <v>978</v>
      </c>
      <c r="J2249" s="209">
        <v>0</v>
      </c>
      <c r="K2249" s="209">
        <v>313131</v>
      </c>
      <c r="L2249" s="209">
        <v>210100</v>
      </c>
      <c r="M2249" s="209">
        <v>405</v>
      </c>
      <c r="N2249" s="209">
        <v>4111</v>
      </c>
      <c r="O2249" s="209">
        <v>4750</v>
      </c>
      <c r="P2249" s="209">
        <v>41949</v>
      </c>
      <c r="Q2249" s="248"/>
      <c r="R2249" s="248"/>
      <c r="S2249" s="248"/>
      <c r="T2249" s="248" t="s">
        <v>16014</v>
      </c>
      <c r="U2249" s="248" t="s">
        <v>16270</v>
      </c>
    </row>
    <row r="2250" spans="1:21" s="1" customFormat="1" ht="23.25" customHeight="1" x14ac:dyDescent="0.25">
      <c r="A2250" t="s">
        <v>16301</v>
      </c>
      <c r="B2250" t="str">
        <f t="shared" si="145"/>
        <v>no</v>
      </c>
      <c r="C2250"/>
      <c r="D2250" t="str">
        <f t="shared" si="146"/>
        <v>no</v>
      </c>
      <c r="E2250" s="161" t="s">
        <v>16264</v>
      </c>
      <c r="F2250" t="s">
        <v>17081</v>
      </c>
      <c r="G2250" t="s">
        <v>1547</v>
      </c>
      <c r="H2250" s="209">
        <v>31</v>
      </c>
      <c r="I2250" s="209">
        <v>995</v>
      </c>
      <c r="J2250" s="209">
        <v>0</v>
      </c>
      <c r="K2250" s="209">
        <v>313131</v>
      </c>
      <c r="L2250" s="209">
        <v>210100</v>
      </c>
      <c r="M2250" s="209">
        <v>405</v>
      </c>
      <c r="N2250" s="209">
        <v>4113</v>
      </c>
      <c r="O2250" s="209">
        <v>4750</v>
      </c>
      <c r="P2250" s="209">
        <v>41950</v>
      </c>
      <c r="Q2250" s="248"/>
      <c r="R2250" s="248"/>
      <c r="S2250" s="248"/>
      <c r="T2250" s="248" t="s">
        <v>16014</v>
      </c>
      <c r="U2250" s="248" t="s">
        <v>16270</v>
      </c>
    </row>
    <row r="2251" spans="1:21" s="1" customFormat="1" ht="23.25" customHeight="1" x14ac:dyDescent="0.25">
      <c r="A2251" t="s">
        <v>16301</v>
      </c>
      <c r="B2251" t="str">
        <f t="shared" si="145"/>
        <v>no</v>
      </c>
      <c r="C2251"/>
      <c r="D2251" t="str">
        <f t="shared" si="146"/>
        <v>no</v>
      </c>
      <c r="E2251" s="161" t="s">
        <v>16265</v>
      </c>
      <c r="F2251" t="s">
        <v>17081</v>
      </c>
      <c r="G2251" t="s">
        <v>1485</v>
      </c>
      <c r="H2251" s="209">
        <v>31</v>
      </c>
      <c r="I2251" s="209">
        <v>974</v>
      </c>
      <c r="J2251" s="209">
        <v>0</v>
      </c>
      <c r="K2251" s="209">
        <v>313131</v>
      </c>
      <c r="L2251" s="209">
        <v>210100</v>
      </c>
      <c r="M2251" s="209">
        <v>405</v>
      </c>
      <c r="N2251" s="209">
        <v>4114</v>
      </c>
      <c r="O2251" s="209">
        <v>4750</v>
      </c>
      <c r="P2251" s="209">
        <v>41951</v>
      </c>
      <c r="Q2251" s="248"/>
      <c r="R2251" s="248"/>
      <c r="S2251" s="248"/>
      <c r="T2251" s="248" t="s">
        <v>16014</v>
      </c>
      <c r="U2251" s="248" t="s">
        <v>16270</v>
      </c>
    </row>
    <row r="2252" spans="1:21" s="1" customFormat="1" ht="23.25" customHeight="1" x14ac:dyDescent="0.25">
      <c r="A2252" t="s">
        <v>16301</v>
      </c>
      <c r="B2252" t="str">
        <f t="shared" si="145"/>
        <v>no</v>
      </c>
      <c r="C2252"/>
      <c r="D2252" t="str">
        <f t="shared" si="146"/>
        <v>no</v>
      </c>
      <c r="E2252" s="161" t="s">
        <v>16266</v>
      </c>
      <c r="F2252" t="s">
        <v>17081</v>
      </c>
      <c r="G2252" t="s">
        <v>1479</v>
      </c>
      <c r="H2252" s="209">
        <v>31</v>
      </c>
      <c r="I2252" s="209">
        <v>971</v>
      </c>
      <c r="J2252" s="209">
        <v>0</v>
      </c>
      <c r="K2252" s="209">
        <v>313131</v>
      </c>
      <c r="L2252" s="209">
        <v>210100</v>
      </c>
      <c r="M2252" s="209">
        <v>405</v>
      </c>
      <c r="N2252" s="308">
        <v>4116</v>
      </c>
      <c r="O2252" s="209">
        <v>4750</v>
      </c>
      <c r="P2252" s="209">
        <v>41952</v>
      </c>
      <c r="Q2252" s="248"/>
      <c r="R2252" s="248"/>
      <c r="S2252" s="248"/>
      <c r="T2252" s="248" t="s">
        <v>16014</v>
      </c>
      <c r="U2252" s="248" t="s">
        <v>16270</v>
      </c>
    </row>
    <row r="2253" spans="1:21" s="1" customFormat="1" ht="23.25" customHeight="1" x14ac:dyDescent="0.25">
      <c r="A2253" t="s">
        <v>16301</v>
      </c>
      <c r="B2253" t="str">
        <f t="shared" si="145"/>
        <v>no</v>
      </c>
      <c r="C2253"/>
      <c r="D2253" t="str">
        <f t="shared" si="146"/>
        <v>no</v>
      </c>
      <c r="E2253" s="161" t="s">
        <v>16796</v>
      </c>
      <c r="F2253" t="s">
        <v>17081</v>
      </c>
      <c r="G2253" t="s">
        <v>1448</v>
      </c>
      <c r="H2253" s="209">
        <v>31</v>
      </c>
      <c r="I2253" s="209">
        <v>959</v>
      </c>
      <c r="J2253" s="209">
        <v>0</v>
      </c>
      <c r="K2253" s="209">
        <v>313131</v>
      </c>
      <c r="L2253" s="209">
        <v>210100</v>
      </c>
      <c r="M2253" s="209">
        <v>405</v>
      </c>
      <c r="N2253" s="209">
        <v>4123</v>
      </c>
      <c r="O2253" s="209">
        <v>4750</v>
      </c>
      <c r="P2253" s="209">
        <v>41953</v>
      </c>
      <c r="Q2253" s="248"/>
      <c r="R2253" s="248"/>
      <c r="S2253" s="248"/>
      <c r="T2253" s="248" t="s">
        <v>16014</v>
      </c>
      <c r="U2253" s="248" t="s">
        <v>16270</v>
      </c>
    </row>
    <row r="2254" spans="1:21" s="1" customFormat="1" ht="23.25" customHeight="1" x14ac:dyDescent="0.25">
      <c r="A2254" t="s">
        <v>16301</v>
      </c>
      <c r="B2254" t="str">
        <f t="shared" si="145"/>
        <v>no</v>
      </c>
      <c r="C2254"/>
      <c r="D2254" t="str">
        <f t="shared" si="146"/>
        <v>no</v>
      </c>
      <c r="E2254" s="161" t="s">
        <v>16267</v>
      </c>
      <c r="F2254" t="s">
        <v>17081</v>
      </c>
      <c r="G2254" t="s">
        <v>1538</v>
      </c>
      <c r="H2254" s="209">
        <v>31</v>
      </c>
      <c r="I2254" s="209">
        <v>992</v>
      </c>
      <c r="J2254" s="209">
        <v>0</v>
      </c>
      <c r="K2254" s="209">
        <v>313131</v>
      </c>
      <c r="L2254" s="209">
        <v>210100</v>
      </c>
      <c r="M2254" s="209">
        <v>405</v>
      </c>
      <c r="N2254" s="209">
        <v>4119</v>
      </c>
      <c r="O2254" s="209">
        <v>4750</v>
      </c>
      <c r="P2254" s="209">
        <v>41954</v>
      </c>
      <c r="Q2254" s="248"/>
      <c r="R2254" s="248"/>
      <c r="S2254" s="248"/>
      <c r="T2254" s="248" t="s">
        <v>16014</v>
      </c>
      <c r="U2254" s="248" t="s">
        <v>16270</v>
      </c>
    </row>
    <row r="2255" spans="1:21" s="1" customFormat="1" ht="23.25" customHeight="1" x14ac:dyDescent="0.25">
      <c r="A2255" t="s">
        <v>16301</v>
      </c>
      <c r="B2255" t="str">
        <f t="shared" si="145"/>
        <v>no</v>
      </c>
      <c r="C2255"/>
      <c r="D2255" t="str">
        <f t="shared" si="146"/>
        <v>no</v>
      </c>
      <c r="E2255" s="161" t="s">
        <v>16268</v>
      </c>
      <c r="F2255" t="s">
        <v>17081</v>
      </c>
      <c r="G2255" t="s">
        <v>1512</v>
      </c>
      <c r="H2255" s="209">
        <v>31</v>
      </c>
      <c r="I2255" s="209">
        <v>983</v>
      </c>
      <c r="J2255" s="209">
        <v>0</v>
      </c>
      <c r="K2255" s="209">
        <v>313131</v>
      </c>
      <c r="L2255" s="209">
        <v>210100</v>
      </c>
      <c r="M2255" s="209">
        <v>405</v>
      </c>
      <c r="N2255" s="209">
        <v>4120</v>
      </c>
      <c r="O2255" s="209">
        <v>4750</v>
      </c>
      <c r="P2255" s="209">
        <v>41955</v>
      </c>
      <c r="Q2255" s="248"/>
      <c r="R2255" s="248"/>
      <c r="S2255" s="248"/>
      <c r="T2255" s="248" t="s">
        <v>16014</v>
      </c>
      <c r="U2255" s="248" t="s">
        <v>16270</v>
      </c>
    </row>
    <row r="2256" spans="1:21" s="1" customFormat="1" ht="23.25" customHeight="1" x14ac:dyDescent="0.25">
      <c r="A2256" t="s">
        <v>16301</v>
      </c>
      <c r="B2256" t="str">
        <f t="shared" si="145"/>
        <v>no</v>
      </c>
      <c r="C2256"/>
      <c r="D2256" t="str">
        <f t="shared" si="146"/>
        <v>no</v>
      </c>
      <c r="E2256" s="161" t="s">
        <v>16273</v>
      </c>
      <c r="F2256" t="s">
        <v>17081</v>
      </c>
      <c r="G2256" t="s">
        <v>1436</v>
      </c>
      <c r="H2256" s="209">
        <v>31</v>
      </c>
      <c r="I2256" s="209">
        <v>954</v>
      </c>
      <c r="J2256" s="209">
        <v>0</v>
      </c>
      <c r="K2256" s="209">
        <v>313131</v>
      </c>
      <c r="L2256" s="209">
        <v>210100</v>
      </c>
      <c r="M2256" s="209">
        <v>405</v>
      </c>
      <c r="N2256" s="308">
        <v>4105</v>
      </c>
      <c r="O2256" s="209">
        <v>4750</v>
      </c>
      <c r="P2256" s="209">
        <v>41956</v>
      </c>
      <c r="Q2256" s="248"/>
      <c r="R2256" s="248"/>
      <c r="S2256" s="248"/>
      <c r="T2256" s="248" t="s">
        <v>16014</v>
      </c>
      <c r="U2256" s="248" t="s">
        <v>16270</v>
      </c>
    </row>
    <row r="2257" spans="1:21" s="1" customFormat="1" ht="23.25" customHeight="1" x14ac:dyDescent="0.25">
      <c r="A2257" t="s">
        <v>16254</v>
      </c>
      <c r="B2257" t="str">
        <f t="shared" si="145"/>
        <v>32</v>
      </c>
      <c r="C2257" t="str">
        <f t="shared" ref="C2257:C2288" si="147">MID(A2257,4,3)</f>
        <v>B00</v>
      </c>
      <c r="D2257" t="str">
        <f t="shared" si="146"/>
        <v>659</v>
      </c>
      <c r="E2257" s="161" t="s">
        <v>16253</v>
      </c>
      <c r="F2257" t="s">
        <v>11137</v>
      </c>
      <c r="G2257" s="161" t="s">
        <v>16253</v>
      </c>
      <c r="H2257" s="209">
        <v>32</v>
      </c>
      <c r="I2257" s="209" t="s">
        <v>1912</v>
      </c>
      <c r="J2257" s="209">
        <v>659</v>
      </c>
      <c r="K2257" s="209">
        <v>315120</v>
      </c>
      <c r="L2257" s="209">
        <v>210100</v>
      </c>
      <c r="M2257" s="209">
        <v>410</v>
      </c>
      <c r="N2257" s="308">
        <v>4059</v>
      </c>
      <c r="O2257" s="209">
        <v>4001</v>
      </c>
      <c r="P2257" s="209">
        <v>41957</v>
      </c>
      <c r="Q2257" s="248"/>
      <c r="R2257" s="248"/>
      <c r="S2257" s="248"/>
      <c r="T2257" s="248" t="s">
        <v>16014</v>
      </c>
      <c r="U2257" s="248" t="s">
        <v>16270</v>
      </c>
    </row>
    <row r="2258" spans="1:21" s="1" customFormat="1" ht="23.25" customHeight="1" x14ac:dyDescent="0.25">
      <c r="A2258" t="s">
        <v>16334</v>
      </c>
      <c r="B2258" t="str">
        <f t="shared" si="145"/>
        <v>32</v>
      </c>
      <c r="C2258" t="str">
        <f t="shared" si="147"/>
        <v>A04</v>
      </c>
      <c r="D2258" t="str">
        <f t="shared" si="146"/>
        <v>016</v>
      </c>
      <c r="E2258" s="161" t="s">
        <v>16336</v>
      </c>
      <c r="F2258" t="s">
        <v>17277</v>
      </c>
      <c r="G2258" t="s">
        <v>1883</v>
      </c>
      <c r="H2258" s="209">
        <v>32</v>
      </c>
      <c r="I2258" s="209" t="s">
        <v>1884</v>
      </c>
      <c r="J2258" s="209">
        <v>1</v>
      </c>
      <c r="K2258" s="209">
        <v>315117</v>
      </c>
      <c r="L2258" s="209">
        <v>210100</v>
      </c>
      <c r="M2258" s="335">
        <v>402</v>
      </c>
      <c r="N2258" s="209">
        <v>3011</v>
      </c>
      <c r="O2258" s="209">
        <v>4001</v>
      </c>
      <c r="P2258" s="209">
        <v>41958</v>
      </c>
      <c r="Q2258" s="248"/>
      <c r="R2258" s="251"/>
      <c r="S2258" s="248"/>
      <c r="T2258" s="251" t="s">
        <v>16014</v>
      </c>
      <c r="U2258" s="248" t="s">
        <v>16270</v>
      </c>
    </row>
    <row r="2259" spans="1:21" s="1" customFormat="1" ht="23.25" customHeight="1" x14ac:dyDescent="0.25">
      <c r="A2259" t="s">
        <v>16335</v>
      </c>
      <c r="B2259" t="str">
        <f t="shared" si="145"/>
        <v>32</v>
      </c>
      <c r="C2259" t="str">
        <f t="shared" si="147"/>
        <v>A04</v>
      </c>
      <c r="D2259" t="str">
        <f t="shared" si="146"/>
        <v>017</v>
      </c>
      <c r="E2259" s="161" t="s">
        <v>1882</v>
      </c>
      <c r="F2259" t="s">
        <v>17277</v>
      </c>
      <c r="G2259" t="s">
        <v>1883</v>
      </c>
      <c r="H2259" s="209">
        <v>32</v>
      </c>
      <c r="I2259" s="209" t="s">
        <v>1884</v>
      </c>
      <c r="J2259" s="209">
        <v>1</v>
      </c>
      <c r="K2259" s="209">
        <v>315117</v>
      </c>
      <c r="L2259" s="209">
        <v>210100</v>
      </c>
      <c r="M2259" s="335">
        <v>402</v>
      </c>
      <c r="N2259" s="209">
        <v>3011</v>
      </c>
      <c r="O2259" s="209">
        <v>4001</v>
      </c>
      <c r="P2259" s="209">
        <v>41959</v>
      </c>
      <c r="Q2259" s="248"/>
      <c r="R2259" s="251"/>
      <c r="S2259" s="248"/>
      <c r="T2259" s="251" t="s">
        <v>16014</v>
      </c>
      <c r="U2259" s="248" t="s">
        <v>16270</v>
      </c>
    </row>
    <row r="2260" spans="1:21" s="1" customFormat="1" ht="23.25" customHeight="1" x14ac:dyDescent="0.25">
      <c r="A2260" t="s">
        <v>16337</v>
      </c>
      <c r="B2260" t="str">
        <f t="shared" si="145"/>
        <v>32</v>
      </c>
      <c r="C2260" t="str">
        <f t="shared" si="147"/>
        <v>L00</v>
      </c>
      <c r="D2260" t="str">
        <f t="shared" si="146"/>
        <v>H73</v>
      </c>
      <c r="E2260" s="161" t="s">
        <v>16356</v>
      </c>
      <c r="F2260" t="s">
        <v>17168</v>
      </c>
      <c r="G2260" t="s">
        <v>5999</v>
      </c>
      <c r="H2260" s="209">
        <v>32</v>
      </c>
      <c r="I2260" s="209" t="s">
        <v>2258</v>
      </c>
      <c r="J2260" s="209" t="s">
        <v>6000</v>
      </c>
      <c r="K2260" s="209">
        <v>319122</v>
      </c>
      <c r="L2260" s="209">
        <v>210100</v>
      </c>
      <c r="M2260" s="209">
        <v>404</v>
      </c>
      <c r="N2260" s="209">
        <v>2000</v>
      </c>
      <c r="O2260" s="209">
        <v>4001</v>
      </c>
      <c r="P2260" s="376">
        <v>41960</v>
      </c>
      <c r="Q2260" s="248"/>
      <c r="R2260" s="248"/>
      <c r="S2260" s="248"/>
      <c r="T2260" s="251" t="s">
        <v>16014</v>
      </c>
      <c r="U2260" s="248" t="s">
        <v>16270</v>
      </c>
    </row>
    <row r="2261" spans="1:21" s="1" customFormat="1" ht="23.25" customHeight="1" x14ac:dyDescent="0.25">
      <c r="A2261" t="s">
        <v>16345</v>
      </c>
      <c r="B2261" t="str">
        <f t="shared" si="145"/>
        <v>31</v>
      </c>
      <c r="C2261" t="str">
        <f t="shared" si="147"/>
        <v>947</v>
      </c>
      <c r="D2261" t="str">
        <f t="shared" si="146"/>
        <v>000</v>
      </c>
      <c r="E2261" s="161" t="s">
        <v>16344</v>
      </c>
      <c r="F2261" t="s">
        <v>17081</v>
      </c>
      <c r="G2261" t="s">
        <v>16344</v>
      </c>
      <c r="H2261" s="209">
        <v>31</v>
      </c>
      <c r="I2261" s="209">
        <v>947</v>
      </c>
      <c r="J2261" s="209">
        <v>0</v>
      </c>
      <c r="K2261" s="209">
        <v>313131</v>
      </c>
      <c r="L2261" s="308" t="s">
        <v>15177</v>
      </c>
      <c r="M2261" s="209">
        <v>405</v>
      </c>
      <c r="N2261" s="308">
        <v>4127</v>
      </c>
      <c r="O2261" s="209">
        <v>4002</v>
      </c>
      <c r="P2261" s="209">
        <v>41961</v>
      </c>
      <c r="Q2261" s="248"/>
      <c r="R2261" s="248"/>
      <c r="S2261" s="248"/>
      <c r="T2261" s="248" t="s">
        <v>16014</v>
      </c>
      <c r="U2261" s="248" t="s">
        <v>16270</v>
      </c>
    </row>
    <row r="2262" spans="1:21" s="1" customFormat="1" ht="23.25" customHeight="1" x14ac:dyDescent="0.25">
      <c r="A2262" t="s">
        <v>16349</v>
      </c>
      <c r="B2262" t="str">
        <f t="shared" si="145"/>
        <v>32</v>
      </c>
      <c r="C2262" t="str">
        <f t="shared" si="147"/>
        <v>002</v>
      </c>
      <c r="D2262" t="str">
        <f t="shared" si="146"/>
        <v>534</v>
      </c>
      <c r="E2262" s="161" t="s">
        <v>16360</v>
      </c>
      <c r="F2262" t="s">
        <v>17264</v>
      </c>
      <c r="G2262" s="161" t="s">
        <v>16360</v>
      </c>
      <c r="H2262" s="209">
        <v>32</v>
      </c>
      <c r="I2262" s="209">
        <v>2</v>
      </c>
      <c r="J2262" s="209">
        <v>534</v>
      </c>
      <c r="K2262" s="209">
        <v>315200</v>
      </c>
      <c r="L2262" s="308" t="s">
        <v>15177</v>
      </c>
      <c r="M2262" s="209">
        <v>417</v>
      </c>
      <c r="N2262" s="209">
        <v>4235</v>
      </c>
      <c r="O2262" s="209">
        <v>4002</v>
      </c>
      <c r="P2262" s="209">
        <v>41962</v>
      </c>
      <c r="Q2262" s="248"/>
      <c r="R2262" s="248"/>
      <c r="S2262" s="248"/>
      <c r="T2262" s="251" t="s">
        <v>16014</v>
      </c>
      <c r="U2262" s="248" t="s">
        <v>16270</v>
      </c>
    </row>
    <row r="2263" spans="1:21" s="1" customFormat="1" ht="23.25" customHeight="1" x14ac:dyDescent="0.25">
      <c r="A2263" t="s">
        <v>16367</v>
      </c>
      <c r="B2263" t="str">
        <f t="shared" si="145"/>
        <v>32</v>
      </c>
      <c r="C2263" t="str">
        <f t="shared" si="147"/>
        <v>B00</v>
      </c>
      <c r="D2263" t="str">
        <f t="shared" si="146"/>
        <v>658</v>
      </c>
      <c r="E2263" s="161" t="s">
        <v>16366</v>
      </c>
      <c r="F2263" t="s">
        <v>11137</v>
      </c>
      <c r="G2263" s="161" t="s">
        <v>16366</v>
      </c>
      <c r="H2263" s="209">
        <v>32</v>
      </c>
      <c r="I2263" s="209" t="s">
        <v>1912</v>
      </c>
      <c r="J2263" s="209">
        <v>658</v>
      </c>
      <c r="K2263" s="209">
        <v>315120</v>
      </c>
      <c r="L2263" s="209">
        <v>210100</v>
      </c>
      <c r="M2263" s="209">
        <v>410</v>
      </c>
      <c r="N2263" s="209">
        <v>4058</v>
      </c>
      <c r="O2263" s="209">
        <v>4001</v>
      </c>
      <c r="P2263" s="209">
        <v>41963</v>
      </c>
      <c r="Q2263" s="248"/>
      <c r="R2263" s="248"/>
      <c r="S2263" s="248"/>
      <c r="T2263" s="248" t="s">
        <v>16014</v>
      </c>
      <c r="U2263" s="248" t="s">
        <v>16270</v>
      </c>
    </row>
    <row r="2264" spans="1:21" s="1" customFormat="1" ht="23.25" customHeight="1" x14ac:dyDescent="0.25">
      <c r="A2264" t="s">
        <v>16372</v>
      </c>
      <c r="B2264" t="str">
        <f t="shared" si="145"/>
        <v>32</v>
      </c>
      <c r="C2264" t="str">
        <f t="shared" si="147"/>
        <v>L04</v>
      </c>
      <c r="D2264" t="str">
        <f t="shared" si="146"/>
        <v>100</v>
      </c>
      <c r="E2264" t="s">
        <v>16374</v>
      </c>
      <c r="F2264" t="s">
        <v>17168</v>
      </c>
      <c r="G2264" t="s">
        <v>16374</v>
      </c>
      <c r="H2264" s="209">
        <v>32</v>
      </c>
      <c r="I2264" s="209" t="s">
        <v>1837</v>
      </c>
      <c r="J2264" s="209">
        <v>100</v>
      </c>
      <c r="K2264" s="209">
        <v>316122</v>
      </c>
      <c r="L2264" s="209">
        <v>210100</v>
      </c>
      <c r="M2264" s="209">
        <v>404</v>
      </c>
      <c r="N2264" s="209">
        <v>3020</v>
      </c>
      <c r="O2264" s="209">
        <v>4001</v>
      </c>
      <c r="P2264" s="376">
        <v>41964</v>
      </c>
      <c r="Q2264" s="248"/>
      <c r="R2264" s="248"/>
      <c r="S2264" s="248"/>
      <c r="T2264" s="248" t="s">
        <v>16014</v>
      </c>
      <c r="U2264" s="248" t="s">
        <v>16270</v>
      </c>
    </row>
    <row r="2265" spans="1:21" s="1" customFormat="1" ht="23.25" customHeight="1" x14ac:dyDescent="0.25">
      <c r="A2265" t="s">
        <v>16373</v>
      </c>
      <c r="B2265" t="str">
        <f t="shared" si="145"/>
        <v>32</v>
      </c>
      <c r="C2265" t="str">
        <f t="shared" si="147"/>
        <v>L04</v>
      </c>
      <c r="D2265" t="str">
        <f t="shared" si="146"/>
        <v>101</v>
      </c>
      <c r="E2265" t="s">
        <v>16375</v>
      </c>
      <c r="F2265" t="s">
        <v>17168</v>
      </c>
      <c r="G2265" t="s">
        <v>16375</v>
      </c>
      <c r="H2265" s="209">
        <v>32</v>
      </c>
      <c r="I2265" s="209" t="s">
        <v>1837</v>
      </c>
      <c r="J2265" s="209">
        <v>101</v>
      </c>
      <c r="K2265" s="209">
        <v>316122</v>
      </c>
      <c r="L2265" s="209">
        <v>210100</v>
      </c>
      <c r="M2265" s="209">
        <v>404</v>
      </c>
      <c r="N2265" s="209">
        <v>3020</v>
      </c>
      <c r="O2265" s="209">
        <v>4001</v>
      </c>
      <c r="P2265" s="376">
        <v>41965</v>
      </c>
      <c r="Q2265" s="248"/>
      <c r="R2265" s="248"/>
      <c r="S2265" s="248"/>
      <c r="T2265" s="248" t="s">
        <v>16014</v>
      </c>
      <c r="U2265" s="248" t="s">
        <v>16270</v>
      </c>
    </row>
    <row r="2266" spans="1:21" s="1" customFormat="1" ht="23.25" customHeight="1" x14ac:dyDescent="0.25">
      <c r="A2266" t="s">
        <v>16414</v>
      </c>
      <c r="B2266" t="str">
        <f t="shared" si="145"/>
        <v>32</v>
      </c>
      <c r="C2266" t="str">
        <f t="shared" si="147"/>
        <v>A04</v>
      </c>
      <c r="D2266" t="str">
        <f t="shared" si="146"/>
        <v>021</v>
      </c>
      <c r="E2266" t="s">
        <v>16418</v>
      </c>
      <c r="F2266" t="s">
        <v>17277</v>
      </c>
      <c r="G2266" t="s">
        <v>16418</v>
      </c>
      <c r="H2266" s="209">
        <v>32</v>
      </c>
      <c r="I2266" s="209" t="s">
        <v>1884</v>
      </c>
      <c r="J2266" s="209">
        <v>21</v>
      </c>
      <c r="K2266" s="209">
        <v>315117</v>
      </c>
      <c r="L2266" s="308">
        <v>210100</v>
      </c>
      <c r="M2266" s="308">
        <v>402</v>
      </c>
      <c r="N2266" s="308">
        <v>3014</v>
      </c>
      <c r="O2266" s="308">
        <v>4001</v>
      </c>
      <c r="P2266" s="308">
        <v>41966</v>
      </c>
      <c r="Q2266" s="248"/>
      <c r="R2266" s="248"/>
      <c r="S2266" s="248"/>
      <c r="T2266" s="248" t="s">
        <v>16014</v>
      </c>
      <c r="U2266" s="248" t="s">
        <v>16270</v>
      </c>
    </row>
    <row r="2267" spans="1:21" s="1" customFormat="1" ht="23.25" customHeight="1" x14ac:dyDescent="0.25">
      <c r="A2267" t="s">
        <v>16415</v>
      </c>
      <c r="B2267" t="str">
        <f t="shared" si="145"/>
        <v>32</v>
      </c>
      <c r="C2267" t="str">
        <f t="shared" si="147"/>
        <v>A04</v>
      </c>
      <c r="D2267" t="str">
        <f t="shared" si="146"/>
        <v>019</v>
      </c>
      <c r="E2267" t="s">
        <v>16419</v>
      </c>
      <c r="F2267" t="s">
        <v>17277</v>
      </c>
      <c r="G2267" t="s">
        <v>16419</v>
      </c>
      <c r="H2267" s="209">
        <v>32</v>
      </c>
      <c r="I2267" s="209" t="s">
        <v>1884</v>
      </c>
      <c r="J2267" s="209">
        <v>19</v>
      </c>
      <c r="K2267" s="209">
        <v>315117</v>
      </c>
      <c r="L2267" s="308">
        <v>210100</v>
      </c>
      <c r="M2267" s="308">
        <v>402</v>
      </c>
      <c r="N2267" s="308">
        <v>3011</v>
      </c>
      <c r="O2267" s="308">
        <v>4001</v>
      </c>
      <c r="P2267" s="308">
        <v>41967</v>
      </c>
      <c r="Q2267" s="248"/>
      <c r="R2267" s="248"/>
      <c r="S2267" s="248"/>
      <c r="T2267" s="248" t="s">
        <v>16014</v>
      </c>
      <c r="U2267" s="248" t="s">
        <v>16270</v>
      </c>
    </row>
    <row r="2268" spans="1:21" s="1" customFormat="1" ht="23.25" customHeight="1" x14ac:dyDescent="0.25">
      <c r="A2268" t="s">
        <v>16416</v>
      </c>
      <c r="B2268" t="str">
        <f t="shared" si="145"/>
        <v>32</v>
      </c>
      <c r="C2268" t="str">
        <f t="shared" si="147"/>
        <v>A04</v>
      </c>
      <c r="D2268" t="str">
        <f t="shared" si="146"/>
        <v>018</v>
      </c>
      <c r="E2268" t="s">
        <v>16420</v>
      </c>
      <c r="F2268" t="s">
        <v>17277</v>
      </c>
      <c r="G2268" t="s">
        <v>16420</v>
      </c>
      <c r="H2268" s="209">
        <v>32</v>
      </c>
      <c r="I2268" s="209" t="s">
        <v>1884</v>
      </c>
      <c r="J2268" s="209">
        <v>18</v>
      </c>
      <c r="K2268" s="209">
        <v>315117</v>
      </c>
      <c r="L2268" s="308">
        <v>210100</v>
      </c>
      <c r="M2268" s="308">
        <v>402</v>
      </c>
      <c r="N2268" s="308">
        <v>3011</v>
      </c>
      <c r="O2268" s="308">
        <v>4001</v>
      </c>
      <c r="P2268" s="308">
        <v>41968</v>
      </c>
      <c r="Q2268" s="248"/>
      <c r="R2268" s="248"/>
      <c r="S2268" s="248"/>
      <c r="T2268" s="248" t="s">
        <v>16014</v>
      </c>
      <c r="U2268" s="248" t="s">
        <v>16270</v>
      </c>
    </row>
    <row r="2269" spans="1:21" s="1" customFormat="1" ht="23.25" customHeight="1" x14ac:dyDescent="0.25">
      <c r="A2269" t="s">
        <v>16417</v>
      </c>
      <c r="B2269" t="str">
        <f t="shared" si="145"/>
        <v>32</v>
      </c>
      <c r="C2269" t="str">
        <f t="shared" si="147"/>
        <v>A04</v>
      </c>
      <c r="D2269" t="str">
        <f t="shared" si="146"/>
        <v>020</v>
      </c>
      <c r="E2269" t="s">
        <v>16421</v>
      </c>
      <c r="F2269" t="s">
        <v>17277</v>
      </c>
      <c r="G2269" t="s">
        <v>16421</v>
      </c>
      <c r="H2269" s="209">
        <v>32</v>
      </c>
      <c r="I2269" s="209" t="s">
        <v>1884</v>
      </c>
      <c r="J2269" s="209">
        <v>20</v>
      </c>
      <c r="K2269" s="209">
        <v>315117</v>
      </c>
      <c r="L2269" s="308">
        <v>210100</v>
      </c>
      <c r="M2269" s="308">
        <v>402</v>
      </c>
      <c r="N2269" s="308">
        <v>3002</v>
      </c>
      <c r="O2269" s="308">
        <v>4001</v>
      </c>
      <c r="P2269" s="308">
        <v>41969</v>
      </c>
      <c r="Q2269" s="248"/>
      <c r="R2269" s="248"/>
      <c r="S2269" s="248"/>
      <c r="T2269" s="248" t="s">
        <v>16014</v>
      </c>
      <c r="U2269" s="248" t="s">
        <v>16270</v>
      </c>
    </row>
    <row r="2270" spans="1:21" s="1" customFormat="1" ht="23.25" customHeight="1" x14ac:dyDescent="0.25">
      <c r="A2270" s="4" t="s">
        <v>16404</v>
      </c>
      <c r="B2270" t="str">
        <f t="shared" ref="B2270:B2301" si="148">LEFT(A2270,2)</f>
        <v>32</v>
      </c>
      <c r="C2270" t="str">
        <f t="shared" si="147"/>
        <v>L02</v>
      </c>
      <c r="D2270" s="209" t="str">
        <f t="shared" ref="D2270:D2301" si="149">RIGHT(A2270,3)</f>
        <v>144</v>
      </c>
      <c r="E2270" t="s">
        <v>16409</v>
      </c>
      <c r="F2270" t="s">
        <v>17168</v>
      </c>
      <c r="G2270" t="s">
        <v>16409</v>
      </c>
      <c r="H2270" s="209">
        <v>32</v>
      </c>
      <c r="I2270" s="209" t="s">
        <v>1829</v>
      </c>
      <c r="J2270" s="209">
        <v>144</v>
      </c>
      <c r="K2270" s="209">
        <v>317122</v>
      </c>
      <c r="L2270" s="308">
        <v>210100</v>
      </c>
      <c r="M2270" s="209">
        <v>404</v>
      </c>
      <c r="N2270" s="308">
        <v>3009</v>
      </c>
      <c r="O2270" s="308">
        <v>4001</v>
      </c>
      <c r="P2270" s="376">
        <v>41970</v>
      </c>
      <c r="Q2270" s="248"/>
      <c r="R2270" s="251"/>
      <c r="S2270" s="248"/>
      <c r="T2270" s="248" t="s">
        <v>16014</v>
      </c>
      <c r="U2270" s="248" t="s">
        <v>16270</v>
      </c>
    </row>
    <row r="2271" spans="1:21" s="1" customFormat="1" ht="23.25" customHeight="1" x14ac:dyDescent="0.25">
      <c r="A2271" s="4" t="s">
        <v>16405</v>
      </c>
      <c r="B2271" t="str">
        <f t="shared" si="148"/>
        <v>32</v>
      </c>
      <c r="C2271" t="str">
        <f t="shared" si="147"/>
        <v>L02</v>
      </c>
      <c r="D2271" s="209" t="str">
        <f t="shared" si="149"/>
        <v>145</v>
      </c>
      <c r="E2271" t="s">
        <v>16410</v>
      </c>
      <c r="F2271" t="s">
        <v>17168</v>
      </c>
      <c r="G2271" t="s">
        <v>16410</v>
      </c>
      <c r="H2271" s="209">
        <v>32</v>
      </c>
      <c r="I2271" s="209" t="s">
        <v>1829</v>
      </c>
      <c r="J2271" s="209">
        <v>145</v>
      </c>
      <c r="K2271" s="209">
        <v>317122</v>
      </c>
      <c r="L2271" s="308">
        <v>210100</v>
      </c>
      <c r="M2271" s="209">
        <v>404</v>
      </c>
      <c r="N2271" s="308">
        <v>3009</v>
      </c>
      <c r="O2271" s="308">
        <v>4001</v>
      </c>
      <c r="P2271" s="376">
        <v>41971</v>
      </c>
      <c r="Q2271" s="248"/>
      <c r="R2271" s="251"/>
      <c r="S2271" s="248"/>
      <c r="T2271" s="248" t="s">
        <v>16014</v>
      </c>
      <c r="U2271" s="248" t="s">
        <v>16270</v>
      </c>
    </row>
    <row r="2272" spans="1:21" s="1" customFormat="1" ht="23.25" customHeight="1" x14ac:dyDescent="0.25">
      <c r="A2272" s="4" t="s">
        <v>16406</v>
      </c>
      <c r="B2272" t="str">
        <f t="shared" si="148"/>
        <v>32</v>
      </c>
      <c r="C2272" t="str">
        <f t="shared" si="147"/>
        <v>L02</v>
      </c>
      <c r="D2272" s="209" t="str">
        <f t="shared" si="149"/>
        <v>146</v>
      </c>
      <c r="E2272" t="s">
        <v>16411</v>
      </c>
      <c r="F2272" t="s">
        <v>17168</v>
      </c>
      <c r="G2272" t="s">
        <v>16411</v>
      </c>
      <c r="H2272" s="209">
        <v>32</v>
      </c>
      <c r="I2272" s="209" t="s">
        <v>1829</v>
      </c>
      <c r="J2272" s="209">
        <v>146</v>
      </c>
      <c r="K2272" s="209">
        <v>317122</v>
      </c>
      <c r="L2272" s="308">
        <v>210100</v>
      </c>
      <c r="M2272" s="209">
        <v>404</v>
      </c>
      <c r="N2272" s="308">
        <v>3009</v>
      </c>
      <c r="O2272" s="308">
        <v>4001</v>
      </c>
      <c r="P2272" s="376">
        <v>41972</v>
      </c>
      <c r="Q2272" s="248"/>
      <c r="R2272" s="251"/>
      <c r="S2272" s="248"/>
      <c r="T2272" s="248" t="s">
        <v>16014</v>
      </c>
      <c r="U2272" s="248" t="s">
        <v>16270</v>
      </c>
    </row>
    <row r="2273" spans="1:21" s="1" customFormat="1" ht="23.25" customHeight="1" x14ac:dyDescent="0.25">
      <c r="A2273" s="4" t="s">
        <v>16407</v>
      </c>
      <c r="B2273" t="str">
        <f t="shared" si="148"/>
        <v>32</v>
      </c>
      <c r="C2273" t="str">
        <f t="shared" si="147"/>
        <v>L02</v>
      </c>
      <c r="D2273" s="209" t="str">
        <f t="shared" si="149"/>
        <v>147</v>
      </c>
      <c r="E2273" t="s">
        <v>16412</v>
      </c>
      <c r="F2273" t="s">
        <v>17168</v>
      </c>
      <c r="G2273" t="s">
        <v>16412</v>
      </c>
      <c r="H2273" s="209">
        <v>32</v>
      </c>
      <c r="I2273" s="209" t="s">
        <v>1829</v>
      </c>
      <c r="J2273" s="209">
        <v>147</v>
      </c>
      <c r="K2273" s="209">
        <v>317122</v>
      </c>
      <c r="L2273" s="308">
        <v>210100</v>
      </c>
      <c r="M2273" s="209">
        <v>404</v>
      </c>
      <c r="N2273" s="308">
        <v>3009</v>
      </c>
      <c r="O2273" s="308">
        <v>4001</v>
      </c>
      <c r="P2273" s="376">
        <v>41973</v>
      </c>
      <c r="Q2273" s="248"/>
      <c r="R2273" s="251"/>
      <c r="S2273" s="248"/>
      <c r="T2273" s="248" t="s">
        <v>16014</v>
      </c>
      <c r="U2273" s="248" t="s">
        <v>16270</v>
      </c>
    </row>
    <row r="2274" spans="1:21" s="1" customFormat="1" ht="23.25" customHeight="1" x14ac:dyDescent="0.25">
      <c r="A2274" s="4" t="s">
        <v>16408</v>
      </c>
      <c r="B2274" t="str">
        <f t="shared" si="148"/>
        <v>32</v>
      </c>
      <c r="C2274" t="str">
        <f t="shared" si="147"/>
        <v>L02</v>
      </c>
      <c r="D2274" s="209" t="str">
        <f t="shared" si="149"/>
        <v>148</v>
      </c>
      <c r="E2274" t="s">
        <v>16413</v>
      </c>
      <c r="F2274" t="s">
        <v>17168</v>
      </c>
      <c r="G2274" t="s">
        <v>16413</v>
      </c>
      <c r="H2274" s="209">
        <v>32</v>
      </c>
      <c r="I2274" s="209" t="s">
        <v>1829</v>
      </c>
      <c r="J2274" s="209">
        <v>148</v>
      </c>
      <c r="K2274" s="209">
        <v>317122</v>
      </c>
      <c r="L2274" s="308">
        <v>210100</v>
      </c>
      <c r="M2274" s="209">
        <v>404</v>
      </c>
      <c r="N2274" s="308">
        <v>3009</v>
      </c>
      <c r="O2274" s="308">
        <v>4001</v>
      </c>
      <c r="P2274" s="376">
        <v>41974</v>
      </c>
      <c r="Q2274" s="248"/>
      <c r="R2274" s="251"/>
      <c r="S2274" s="248"/>
      <c r="T2274" s="248" t="s">
        <v>16014</v>
      </c>
      <c r="U2274" s="248" t="s">
        <v>16270</v>
      </c>
    </row>
    <row r="2275" spans="1:21" s="1" customFormat="1" ht="23.25" customHeight="1" x14ac:dyDescent="0.25">
      <c r="A2275" s="4" t="s">
        <v>16376</v>
      </c>
      <c r="B2275" t="str">
        <f t="shared" si="148"/>
        <v>32</v>
      </c>
      <c r="C2275" t="str">
        <f t="shared" si="147"/>
        <v>L03</v>
      </c>
      <c r="D2275" t="str">
        <f t="shared" si="149"/>
        <v>187</v>
      </c>
      <c r="E2275" t="s">
        <v>16390</v>
      </c>
      <c r="F2275" t="s">
        <v>17168</v>
      </c>
      <c r="G2275" t="s">
        <v>6635</v>
      </c>
      <c r="H2275" s="209">
        <v>32</v>
      </c>
      <c r="I2275" s="209" t="s">
        <v>1833</v>
      </c>
      <c r="J2275" s="209">
        <v>43</v>
      </c>
      <c r="K2275" s="209">
        <v>317500</v>
      </c>
      <c r="L2275" s="209">
        <v>210100</v>
      </c>
      <c r="M2275" s="209">
        <v>404</v>
      </c>
      <c r="N2275" s="209">
        <v>3016</v>
      </c>
      <c r="O2275" s="209">
        <v>4001</v>
      </c>
      <c r="P2275" s="376">
        <v>41975</v>
      </c>
      <c r="Q2275" s="248"/>
      <c r="R2275" s="251"/>
      <c r="S2275" s="248"/>
      <c r="T2275" s="248" t="s">
        <v>16014</v>
      </c>
      <c r="U2275" s="248" t="s">
        <v>16270</v>
      </c>
    </row>
    <row r="2276" spans="1:21" s="1" customFormat="1" ht="23.25" customHeight="1" x14ac:dyDescent="0.25">
      <c r="A2276" s="4" t="s">
        <v>16377</v>
      </c>
      <c r="B2276" t="str">
        <f t="shared" si="148"/>
        <v>32</v>
      </c>
      <c r="C2276" t="str">
        <f t="shared" si="147"/>
        <v>L03</v>
      </c>
      <c r="D2276" t="str">
        <f t="shared" si="149"/>
        <v>188</v>
      </c>
      <c r="E2276" t="s">
        <v>16391</v>
      </c>
      <c r="F2276" t="s">
        <v>17168</v>
      </c>
      <c r="G2276" t="s">
        <v>6635</v>
      </c>
      <c r="H2276" s="209">
        <v>32</v>
      </c>
      <c r="I2276" s="209" t="s">
        <v>1833</v>
      </c>
      <c r="J2276" s="209">
        <v>43</v>
      </c>
      <c r="K2276" s="209">
        <v>317500</v>
      </c>
      <c r="L2276" s="209">
        <v>210100</v>
      </c>
      <c r="M2276" s="209">
        <v>404</v>
      </c>
      <c r="N2276" s="209">
        <v>3016</v>
      </c>
      <c r="O2276" s="209">
        <v>4001</v>
      </c>
      <c r="P2276" s="376">
        <v>41976</v>
      </c>
      <c r="Q2276" s="248"/>
      <c r="R2276" s="251"/>
      <c r="S2276" s="248"/>
      <c r="T2276" s="248" t="s">
        <v>16014</v>
      </c>
      <c r="U2276" s="248" t="s">
        <v>16270</v>
      </c>
    </row>
    <row r="2277" spans="1:21" s="1" customFormat="1" ht="23.25" customHeight="1" x14ac:dyDescent="0.25">
      <c r="A2277" s="4" t="s">
        <v>16378</v>
      </c>
      <c r="B2277" t="str">
        <f t="shared" si="148"/>
        <v>32</v>
      </c>
      <c r="C2277" t="str">
        <f t="shared" si="147"/>
        <v>L03</v>
      </c>
      <c r="D2277" t="str">
        <f t="shared" si="149"/>
        <v>189</v>
      </c>
      <c r="E2277" t="s">
        <v>16392</v>
      </c>
      <c r="F2277" t="s">
        <v>17168</v>
      </c>
      <c r="G2277" t="s">
        <v>6635</v>
      </c>
      <c r="H2277" s="209">
        <v>32</v>
      </c>
      <c r="I2277" s="209" t="s">
        <v>1833</v>
      </c>
      <c r="J2277" s="209">
        <v>43</v>
      </c>
      <c r="K2277" s="209">
        <v>317500</v>
      </c>
      <c r="L2277" s="209">
        <v>210100</v>
      </c>
      <c r="M2277" s="209">
        <v>404</v>
      </c>
      <c r="N2277" s="209">
        <v>3016</v>
      </c>
      <c r="O2277" s="209">
        <v>4001</v>
      </c>
      <c r="P2277" s="376">
        <v>41977</v>
      </c>
      <c r="Q2277" s="248"/>
      <c r="R2277" s="251"/>
      <c r="S2277" s="248"/>
      <c r="T2277" s="248" t="s">
        <v>16014</v>
      </c>
      <c r="U2277" s="248" t="s">
        <v>16270</v>
      </c>
    </row>
    <row r="2278" spans="1:21" s="1" customFormat="1" ht="23.25" customHeight="1" x14ac:dyDescent="0.25">
      <c r="A2278" s="4" t="s">
        <v>16379</v>
      </c>
      <c r="B2278" t="str">
        <f t="shared" si="148"/>
        <v>32</v>
      </c>
      <c r="C2278" t="str">
        <f t="shared" si="147"/>
        <v>L03</v>
      </c>
      <c r="D2278" t="str">
        <f t="shared" si="149"/>
        <v>190</v>
      </c>
      <c r="E2278" t="s">
        <v>16393</v>
      </c>
      <c r="F2278" t="s">
        <v>17168</v>
      </c>
      <c r="G2278" t="s">
        <v>6635</v>
      </c>
      <c r="H2278" s="209">
        <v>32</v>
      </c>
      <c r="I2278" s="209" t="s">
        <v>1833</v>
      </c>
      <c r="J2278" s="209">
        <v>43</v>
      </c>
      <c r="K2278" s="209">
        <v>317500</v>
      </c>
      <c r="L2278" s="209">
        <v>210100</v>
      </c>
      <c r="M2278" s="209">
        <v>404</v>
      </c>
      <c r="N2278" s="209">
        <v>3016</v>
      </c>
      <c r="O2278" s="209">
        <v>4001</v>
      </c>
      <c r="P2278" s="376">
        <v>41978</v>
      </c>
      <c r="Q2278" s="248"/>
      <c r="R2278" s="251"/>
      <c r="S2278" s="248"/>
      <c r="T2278" s="248" t="s">
        <v>16014</v>
      </c>
      <c r="U2278" s="248" t="s">
        <v>16270</v>
      </c>
    </row>
    <row r="2279" spans="1:21" s="1" customFormat="1" ht="23.25" customHeight="1" x14ac:dyDescent="0.25">
      <c r="A2279" s="4" t="s">
        <v>16380</v>
      </c>
      <c r="B2279" t="str">
        <f t="shared" si="148"/>
        <v>32</v>
      </c>
      <c r="C2279" t="str">
        <f t="shared" si="147"/>
        <v>L03</v>
      </c>
      <c r="D2279" t="str">
        <f t="shared" si="149"/>
        <v>191</v>
      </c>
      <c r="E2279" t="s">
        <v>16394</v>
      </c>
      <c r="F2279" t="s">
        <v>17168</v>
      </c>
      <c r="G2279" t="s">
        <v>6635</v>
      </c>
      <c r="H2279" s="209">
        <v>32</v>
      </c>
      <c r="I2279" s="209" t="s">
        <v>1833</v>
      </c>
      <c r="J2279" s="209">
        <v>43</v>
      </c>
      <c r="K2279" s="209">
        <v>317500</v>
      </c>
      <c r="L2279" s="209">
        <v>210100</v>
      </c>
      <c r="M2279" s="209">
        <v>404</v>
      </c>
      <c r="N2279" s="209">
        <v>3016</v>
      </c>
      <c r="O2279" s="209">
        <v>4001</v>
      </c>
      <c r="P2279" s="376">
        <v>41979</v>
      </c>
      <c r="Q2279" s="248"/>
      <c r="R2279" s="251"/>
      <c r="S2279" s="248"/>
      <c r="T2279" s="248" t="s">
        <v>16014</v>
      </c>
      <c r="U2279" s="248" t="s">
        <v>16270</v>
      </c>
    </row>
    <row r="2280" spans="1:21" s="1" customFormat="1" ht="23.25" customHeight="1" x14ac:dyDescent="0.25">
      <c r="A2280" s="4" t="s">
        <v>16381</v>
      </c>
      <c r="B2280" t="str">
        <f t="shared" si="148"/>
        <v>32</v>
      </c>
      <c r="C2280" t="str">
        <f t="shared" si="147"/>
        <v>L03</v>
      </c>
      <c r="D2280" t="str">
        <f t="shared" si="149"/>
        <v>192</v>
      </c>
      <c r="E2280" t="s">
        <v>16395</v>
      </c>
      <c r="F2280" t="s">
        <v>17168</v>
      </c>
      <c r="G2280" t="s">
        <v>6635</v>
      </c>
      <c r="H2280" s="209">
        <v>32</v>
      </c>
      <c r="I2280" s="209" t="s">
        <v>1833</v>
      </c>
      <c r="J2280" s="209">
        <v>43</v>
      </c>
      <c r="K2280" s="209">
        <v>317500</v>
      </c>
      <c r="L2280" s="209">
        <v>210100</v>
      </c>
      <c r="M2280" s="209">
        <v>404</v>
      </c>
      <c r="N2280" s="209">
        <v>3016</v>
      </c>
      <c r="O2280" s="209">
        <v>4001</v>
      </c>
      <c r="P2280" s="376">
        <v>41980</v>
      </c>
      <c r="Q2280" s="248"/>
      <c r="R2280" s="251"/>
      <c r="S2280" s="248"/>
      <c r="T2280" s="248" t="s">
        <v>16014</v>
      </c>
      <c r="U2280" s="248" t="s">
        <v>16270</v>
      </c>
    </row>
    <row r="2281" spans="1:21" s="1" customFormat="1" ht="23.25" customHeight="1" x14ac:dyDescent="0.25">
      <c r="A2281" s="4" t="s">
        <v>16382</v>
      </c>
      <c r="B2281" t="str">
        <f t="shared" si="148"/>
        <v>32</v>
      </c>
      <c r="C2281" t="str">
        <f t="shared" si="147"/>
        <v>L03</v>
      </c>
      <c r="D2281" t="str">
        <f t="shared" si="149"/>
        <v>193</v>
      </c>
      <c r="E2281" t="s">
        <v>16396</v>
      </c>
      <c r="F2281" t="s">
        <v>17168</v>
      </c>
      <c r="G2281" t="s">
        <v>6635</v>
      </c>
      <c r="H2281" s="209">
        <v>32</v>
      </c>
      <c r="I2281" s="209" t="s">
        <v>1833</v>
      </c>
      <c r="J2281" s="209">
        <v>43</v>
      </c>
      <c r="K2281" s="209">
        <v>317500</v>
      </c>
      <c r="L2281" s="209">
        <v>210100</v>
      </c>
      <c r="M2281" s="209">
        <v>404</v>
      </c>
      <c r="N2281" s="209">
        <v>3016</v>
      </c>
      <c r="O2281" s="209">
        <v>4001</v>
      </c>
      <c r="P2281" s="376">
        <v>41981</v>
      </c>
      <c r="Q2281" s="248"/>
      <c r="R2281" s="251"/>
      <c r="S2281" s="248"/>
      <c r="T2281" s="248" t="s">
        <v>16014</v>
      </c>
      <c r="U2281" s="248" t="s">
        <v>16270</v>
      </c>
    </row>
    <row r="2282" spans="1:21" s="1" customFormat="1" ht="23.25" customHeight="1" x14ac:dyDescent="0.25">
      <c r="A2282" s="4" t="s">
        <v>16383</v>
      </c>
      <c r="B2282" t="str">
        <f t="shared" si="148"/>
        <v>32</v>
      </c>
      <c r="C2282" t="str">
        <f t="shared" si="147"/>
        <v>L03</v>
      </c>
      <c r="D2282" t="str">
        <f t="shared" si="149"/>
        <v>194</v>
      </c>
      <c r="E2282" t="s">
        <v>16397</v>
      </c>
      <c r="F2282" t="s">
        <v>17168</v>
      </c>
      <c r="G2282" t="s">
        <v>6635</v>
      </c>
      <c r="H2282" s="209">
        <v>32</v>
      </c>
      <c r="I2282" s="209" t="s">
        <v>1833</v>
      </c>
      <c r="J2282" s="209">
        <v>43</v>
      </c>
      <c r="K2282" s="209">
        <v>317500</v>
      </c>
      <c r="L2282" s="209">
        <v>210100</v>
      </c>
      <c r="M2282" s="209">
        <v>404</v>
      </c>
      <c r="N2282" s="209">
        <v>3016</v>
      </c>
      <c r="O2282" s="209">
        <v>4001</v>
      </c>
      <c r="P2282" s="376">
        <v>41982</v>
      </c>
      <c r="Q2282" s="248"/>
      <c r="R2282" s="251"/>
      <c r="S2282" s="248"/>
      <c r="T2282" s="248" t="s">
        <v>16014</v>
      </c>
      <c r="U2282" s="248" t="s">
        <v>16270</v>
      </c>
    </row>
    <row r="2283" spans="1:21" s="248" customFormat="1" ht="23.25" customHeight="1" x14ac:dyDescent="0.25">
      <c r="A2283" s="4" t="s">
        <v>16384</v>
      </c>
      <c r="B2283" t="str">
        <f t="shared" si="148"/>
        <v>32</v>
      </c>
      <c r="C2283" t="str">
        <f t="shared" si="147"/>
        <v>L03</v>
      </c>
      <c r="D2283" t="str">
        <f t="shared" si="149"/>
        <v>195</v>
      </c>
      <c r="E2283" t="s">
        <v>16398</v>
      </c>
      <c r="F2283" t="s">
        <v>17168</v>
      </c>
      <c r="G2283" t="s">
        <v>6635</v>
      </c>
      <c r="H2283" s="209">
        <v>32</v>
      </c>
      <c r="I2283" s="209" t="s">
        <v>1833</v>
      </c>
      <c r="J2283" s="209">
        <v>43</v>
      </c>
      <c r="K2283" s="209">
        <v>317500</v>
      </c>
      <c r="L2283" s="209">
        <v>210100</v>
      </c>
      <c r="M2283" s="209">
        <v>404</v>
      </c>
      <c r="N2283" s="209">
        <v>3016</v>
      </c>
      <c r="O2283" s="209">
        <v>4001</v>
      </c>
      <c r="P2283" s="376">
        <v>41983</v>
      </c>
      <c r="R2283" s="251"/>
      <c r="T2283" s="248" t="s">
        <v>16014</v>
      </c>
      <c r="U2283" s="248" t="s">
        <v>16270</v>
      </c>
    </row>
    <row r="2284" spans="1:21" s="248" customFormat="1" ht="23.25" customHeight="1" x14ac:dyDescent="0.25">
      <c r="A2284" s="4" t="s">
        <v>16385</v>
      </c>
      <c r="B2284" t="str">
        <f t="shared" si="148"/>
        <v>32</v>
      </c>
      <c r="C2284" t="str">
        <f t="shared" si="147"/>
        <v>L03</v>
      </c>
      <c r="D2284" t="str">
        <f t="shared" si="149"/>
        <v>196</v>
      </c>
      <c r="E2284" t="s">
        <v>16399</v>
      </c>
      <c r="F2284" t="s">
        <v>17168</v>
      </c>
      <c r="G2284" t="s">
        <v>6635</v>
      </c>
      <c r="H2284" s="209">
        <v>32</v>
      </c>
      <c r="I2284" s="209" t="s">
        <v>1833</v>
      </c>
      <c r="J2284" s="209">
        <v>43</v>
      </c>
      <c r="K2284" s="209">
        <v>317500</v>
      </c>
      <c r="L2284" s="209">
        <v>210100</v>
      </c>
      <c r="M2284" s="209">
        <v>404</v>
      </c>
      <c r="N2284" s="209">
        <v>3016</v>
      </c>
      <c r="O2284" s="209">
        <v>4001</v>
      </c>
      <c r="P2284" s="376">
        <v>41984</v>
      </c>
      <c r="R2284" s="251"/>
      <c r="T2284" s="248" t="s">
        <v>16014</v>
      </c>
      <c r="U2284" s="248" t="s">
        <v>16270</v>
      </c>
    </row>
    <row r="2285" spans="1:21" s="248" customFormat="1" ht="23.25" customHeight="1" x14ac:dyDescent="0.25">
      <c r="A2285" s="4" t="s">
        <v>16386</v>
      </c>
      <c r="B2285" t="str">
        <f t="shared" si="148"/>
        <v>32</v>
      </c>
      <c r="C2285" t="str">
        <f t="shared" si="147"/>
        <v>L03</v>
      </c>
      <c r="D2285" t="str">
        <f t="shared" si="149"/>
        <v>197</v>
      </c>
      <c r="E2285" t="s">
        <v>16400</v>
      </c>
      <c r="F2285" t="s">
        <v>17168</v>
      </c>
      <c r="G2285" t="s">
        <v>6635</v>
      </c>
      <c r="H2285" s="209">
        <v>32</v>
      </c>
      <c r="I2285" s="209" t="s">
        <v>1833</v>
      </c>
      <c r="J2285" s="209">
        <v>43</v>
      </c>
      <c r="K2285" s="209">
        <v>317500</v>
      </c>
      <c r="L2285" s="209">
        <v>210100</v>
      </c>
      <c r="M2285" s="209">
        <v>404</v>
      </c>
      <c r="N2285" s="209">
        <v>3016</v>
      </c>
      <c r="O2285" s="209">
        <v>4001</v>
      </c>
      <c r="P2285" s="376">
        <v>41985</v>
      </c>
      <c r="R2285" s="251"/>
      <c r="T2285" s="248" t="s">
        <v>16014</v>
      </c>
      <c r="U2285" s="248" t="s">
        <v>16270</v>
      </c>
    </row>
    <row r="2286" spans="1:21" s="248" customFormat="1" ht="23.25" customHeight="1" x14ac:dyDescent="0.25">
      <c r="A2286" s="4" t="s">
        <v>16387</v>
      </c>
      <c r="B2286" t="str">
        <f t="shared" si="148"/>
        <v>32</v>
      </c>
      <c r="C2286" t="str">
        <f t="shared" si="147"/>
        <v>L03</v>
      </c>
      <c r="D2286" t="str">
        <f t="shared" si="149"/>
        <v>198</v>
      </c>
      <c r="E2286" t="s">
        <v>16401</v>
      </c>
      <c r="F2286" t="s">
        <v>17168</v>
      </c>
      <c r="G2286" t="s">
        <v>6635</v>
      </c>
      <c r="H2286" s="209">
        <v>32</v>
      </c>
      <c r="I2286" s="209" t="s">
        <v>1833</v>
      </c>
      <c r="J2286" s="209">
        <v>43</v>
      </c>
      <c r="K2286" s="209">
        <v>317500</v>
      </c>
      <c r="L2286" s="209">
        <v>210100</v>
      </c>
      <c r="M2286" s="209">
        <v>404</v>
      </c>
      <c r="N2286" s="209">
        <v>3016</v>
      </c>
      <c r="O2286" s="209">
        <v>4001</v>
      </c>
      <c r="P2286" s="376">
        <v>41986</v>
      </c>
      <c r="R2286" s="251"/>
      <c r="T2286" s="248" t="s">
        <v>16014</v>
      </c>
      <c r="U2286" s="248" t="s">
        <v>16270</v>
      </c>
    </row>
    <row r="2287" spans="1:21" s="248" customFormat="1" ht="23.25" customHeight="1" x14ac:dyDescent="0.25">
      <c r="A2287" s="4" t="s">
        <v>16388</v>
      </c>
      <c r="B2287" t="str">
        <f t="shared" si="148"/>
        <v>32</v>
      </c>
      <c r="C2287" t="str">
        <f t="shared" si="147"/>
        <v>L03</v>
      </c>
      <c r="D2287" t="str">
        <f t="shared" si="149"/>
        <v>199</v>
      </c>
      <c r="E2287" t="s">
        <v>16402</v>
      </c>
      <c r="F2287" t="s">
        <v>17168</v>
      </c>
      <c r="G2287" t="s">
        <v>6635</v>
      </c>
      <c r="H2287" s="209">
        <v>32</v>
      </c>
      <c r="I2287" s="209" t="s">
        <v>1833</v>
      </c>
      <c r="J2287" s="209">
        <v>43</v>
      </c>
      <c r="K2287" s="209">
        <v>317500</v>
      </c>
      <c r="L2287" s="209">
        <v>210100</v>
      </c>
      <c r="M2287" s="209">
        <v>404</v>
      </c>
      <c r="N2287" s="209">
        <v>3016</v>
      </c>
      <c r="O2287" s="209">
        <v>4001</v>
      </c>
      <c r="P2287" s="376">
        <v>41987</v>
      </c>
      <c r="R2287" s="251"/>
      <c r="T2287" s="248" t="s">
        <v>16014</v>
      </c>
      <c r="U2287" s="248" t="s">
        <v>16270</v>
      </c>
    </row>
    <row r="2288" spans="1:21" s="248" customFormat="1" ht="23.25" customHeight="1" x14ac:dyDescent="0.25">
      <c r="A2288" s="4" t="s">
        <v>16389</v>
      </c>
      <c r="B2288" t="str">
        <f t="shared" si="148"/>
        <v>32</v>
      </c>
      <c r="C2288" t="str">
        <f t="shared" si="147"/>
        <v>L03</v>
      </c>
      <c r="D2288" t="str">
        <f t="shared" si="149"/>
        <v>200</v>
      </c>
      <c r="E2288" t="s">
        <v>16403</v>
      </c>
      <c r="F2288" t="s">
        <v>17168</v>
      </c>
      <c r="G2288" t="s">
        <v>6635</v>
      </c>
      <c r="H2288" s="209">
        <v>32</v>
      </c>
      <c r="I2288" s="209" t="s">
        <v>1833</v>
      </c>
      <c r="J2288" s="209">
        <v>43</v>
      </c>
      <c r="K2288" s="209">
        <v>317500</v>
      </c>
      <c r="L2288" s="209">
        <v>210100</v>
      </c>
      <c r="M2288" s="209">
        <v>404</v>
      </c>
      <c r="N2288" s="209">
        <v>3016</v>
      </c>
      <c r="O2288" s="209">
        <v>4001</v>
      </c>
      <c r="P2288" s="376">
        <v>41988</v>
      </c>
      <c r="R2288" s="251"/>
      <c r="T2288" s="248" t="s">
        <v>16014</v>
      </c>
      <c r="U2288" s="248" t="s">
        <v>16270</v>
      </c>
    </row>
    <row r="2289" spans="1:21" s="248" customFormat="1" ht="23.25" customHeight="1" x14ac:dyDescent="0.25">
      <c r="A2289" t="s">
        <v>16368</v>
      </c>
      <c r="B2289" t="str">
        <f t="shared" si="148"/>
        <v>32</v>
      </c>
      <c r="C2289" t="str">
        <f t="shared" ref="C2289:C2320" si="150">MID(A2289,4,3)</f>
        <v>L04</v>
      </c>
      <c r="D2289" t="str">
        <f t="shared" si="149"/>
        <v>098</v>
      </c>
      <c r="E2289" t="s">
        <v>16369</v>
      </c>
      <c r="F2289" t="s">
        <v>17168</v>
      </c>
      <c r="G2289" t="s">
        <v>16369</v>
      </c>
      <c r="H2289" s="209">
        <v>32</v>
      </c>
      <c r="I2289" s="209" t="s">
        <v>1837</v>
      </c>
      <c r="J2289" s="209">
        <v>98</v>
      </c>
      <c r="K2289" s="209">
        <v>316122</v>
      </c>
      <c r="L2289" s="209">
        <v>210100</v>
      </c>
      <c r="M2289" s="209">
        <v>404</v>
      </c>
      <c r="N2289" s="209">
        <v>3020</v>
      </c>
      <c r="O2289" s="209">
        <v>4001</v>
      </c>
      <c r="P2289" s="376">
        <v>41989</v>
      </c>
      <c r="T2289" s="248" t="s">
        <v>16014</v>
      </c>
      <c r="U2289" s="248" t="s">
        <v>16270</v>
      </c>
    </row>
    <row r="2290" spans="1:21" s="248" customFormat="1" ht="23.25" customHeight="1" x14ac:dyDescent="0.25">
      <c r="A2290" t="s">
        <v>16371</v>
      </c>
      <c r="B2290" t="str">
        <f t="shared" si="148"/>
        <v>32</v>
      </c>
      <c r="C2290" t="str">
        <f t="shared" si="150"/>
        <v>L04</v>
      </c>
      <c r="D2290" t="str">
        <f t="shared" si="149"/>
        <v>099</v>
      </c>
      <c r="E2290" t="s">
        <v>16370</v>
      </c>
      <c r="F2290" t="s">
        <v>17168</v>
      </c>
      <c r="G2290" t="s">
        <v>16370</v>
      </c>
      <c r="H2290" s="209">
        <v>32</v>
      </c>
      <c r="I2290" s="209" t="s">
        <v>1837</v>
      </c>
      <c r="J2290" s="209">
        <v>99</v>
      </c>
      <c r="K2290" s="209">
        <v>316122</v>
      </c>
      <c r="L2290" s="209">
        <v>210100</v>
      </c>
      <c r="M2290" s="209">
        <v>404</v>
      </c>
      <c r="N2290" s="209">
        <v>3020</v>
      </c>
      <c r="O2290" s="209">
        <v>4001</v>
      </c>
      <c r="P2290" s="376">
        <v>41990</v>
      </c>
      <c r="T2290" s="248" t="s">
        <v>16014</v>
      </c>
      <c r="U2290" s="248" t="s">
        <v>16270</v>
      </c>
    </row>
    <row r="2291" spans="1:21" s="248" customFormat="1" ht="23.25" customHeight="1" x14ac:dyDescent="0.25">
      <c r="A2291" t="s">
        <v>16301</v>
      </c>
      <c r="B2291" t="str">
        <f t="shared" si="148"/>
        <v>no</v>
      </c>
      <c r="C2291" t="str">
        <f t="shared" si="150"/>
        <v/>
      </c>
      <c r="D2291" t="str">
        <f t="shared" si="149"/>
        <v>no</v>
      </c>
      <c r="E2291" t="s">
        <v>16675</v>
      </c>
      <c r="F2291" t="s">
        <v>17081</v>
      </c>
      <c r="G2291" t="s">
        <v>16675</v>
      </c>
      <c r="H2291" s="209"/>
      <c r="I2291" s="209"/>
      <c r="J2291" s="209"/>
      <c r="K2291" s="209"/>
      <c r="L2291" s="308">
        <v>210100</v>
      </c>
      <c r="M2291" s="209">
        <v>405</v>
      </c>
      <c r="N2291" s="209">
        <v>4127</v>
      </c>
      <c r="O2291" s="209">
        <v>4750</v>
      </c>
      <c r="P2291" s="209">
        <v>41991</v>
      </c>
    </row>
    <row r="2292" spans="1:21" s="248" customFormat="1" ht="23.25" customHeight="1" x14ac:dyDescent="0.25">
      <c r="A2292" t="s">
        <v>16301</v>
      </c>
      <c r="B2292" t="str">
        <f t="shared" si="148"/>
        <v>no</v>
      </c>
      <c r="C2292" t="str">
        <f t="shared" si="150"/>
        <v/>
      </c>
      <c r="D2292" t="str">
        <f t="shared" si="149"/>
        <v>no</v>
      </c>
      <c r="E2292" t="s">
        <v>16676</v>
      </c>
      <c r="F2292" t="s">
        <v>17081</v>
      </c>
      <c r="G2292" t="s">
        <v>16676</v>
      </c>
      <c r="H2292" s="209"/>
      <c r="I2292" s="209"/>
      <c r="J2292" s="209"/>
      <c r="K2292" s="209"/>
      <c r="L2292" s="308">
        <v>210100</v>
      </c>
      <c r="M2292" s="209">
        <v>405</v>
      </c>
      <c r="N2292" s="209">
        <v>4103</v>
      </c>
      <c r="O2292" s="209">
        <v>4630</v>
      </c>
      <c r="P2292" s="209">
        <v>41992</v>
      </c>
      <c r="T2292" s="248" t="s">
        <v>16014</v>
      </c>
      <c r="U2292" s="248" t="s">
        <v>16270</v>
      </c>
    </row>
    <row r="2293" spans="1:21" s="248" customFormat="1" ht="23.25" customHeight="1" x14ac:dyDescent="0.25">
      <c r="A2293" t="s">
        <v>16678</v>
      </c>
      <c r="B2293" t="str">
        <f t="shared" si="148"/>
        <v>31</v>
      </c>
      <c r="C2293" t="str">
        <f t="shared" si="150"/>
        <v>944</v>
      </c>
      <c r="D2293" t="str">
        <f t="shared" si="149"/>
        <v>000</v>
      </c>
      <c r="E2293" t="s">
        <v>16677</v>
      </c>
      <c r="F2293" t="s">
        <v>17081</v>
      </c>
      <c r="G2293" t="s">
        <v>16677</v>
      </c>
      <c r="H2293" s="209">
        <v>31</v>
      </c>
      <c r="I2293" s="209">
        <v>944</v>
      </c>
      <c r="J2293" s="209">
        <v>0</v>
      </c>
      <c r="K2293" s="209">
        <v>313131</v>
      </c>
      <c r="L2293" s="308">
        <v>210100</v>
      </c>
      <c r="M2293" s="209">
        <v>405</v>
      </c>
      <c r="N2293" s="209">
        <v>4103</v>
      </c>
      <c r="O2293" s="209">
        <v>4700</v>
      </c>
      <c r="P2293" s="209">
        <v>41993</v>
      </c>
      <c r="T2293" s="248" t="s">
        <v>16014</v>
      </c>
      <c r="U2293" s="248" t="s">
        <v>16270</v>
      </c>
    </row>
    <row r="2294" spans="1:21" s="248" customFormat="1" ht="23.25" customHeight="1" x14ac:dyDescent="0.25">
      <c r="A2294" t="s">
        <v>16679</v>
      </c>
      <c r="B2294" t="str">
        <f t="shared" si="148"/>
        <v>32</v>
      </c>
      <c r="C2294" t="str">
        <f t="shared" si="150"/>
        <v>B00</v>
      </c>
      <c r="D2294" t="str">
        <f t="shared" si="149"/>
        <v>660</v>
      </c>
      <c r="E2294" t="s">
        <v>16680</v>
      </c>
      <c r="F2294" t="s">
        <v>11137</v>
      </c>
      <c r="G2294" t="s">
        <v>16680</v>
      </c>
      <c r="H2294" s="209">
        <v>32</v>
      </c>
      <c r="I2294" s="209" t="s">
        <v>1912</v>
      </c>
      <c r="J2294" s="209">
        <v>660</v>
      </c>
      <c r="K2294" s="209">
        <v>315120</v>
      </c>
      <c r="L2294" s="308">
        <v>210100</v>
      </c>
      <c r="M2294" s="209">
        <v>410</v>
      </c>
      <c r="N2294" s="209">
        <v>4060</v>
      </c>
      <c r="O2294" s="209">
        <v>4001</v>
      </c>
      <c r="P2294" s="209">
        <v>41994</v>
      </c>
      <c r="T2294" s="248" t="s">
        <v>16014</v>
      </c>
      <c r="U2294" s="248" t="s">
        <v>16270</v>
      </c>
    </row>
    <row r="2295" spans="1:21" s="248" customFormat="1" ht="23.25" customHeight="1" x14ac:dyDescent="0.25">
      <c r="A2295" t="s">
        <v>2189</v>
      </c>
      <c r="B2295" t="str">
        <f t="shared" si="148"/>
        <v>32</v>
      </c>
      <c r="C2295" t="str">
        <f t="shared" si="150"/>
        <v>F03</v>
      </c>
      <c r="D2295" t="str">
        <f t="shared" si="149"/>
        <v>564</v>
      </c>
      <c r="E2295" s="161" t="s">
        <v>16699</v>
      </c>
      <c r="F2295" t="s">
        <v>17269</v>
      </c>
      <c r="G2295" t="s">
        <v>2191</v>
      </c>
      <c r="H2295" s="209">
        <v>32</v>
      </c>
      <c r="I2295" s="209" t="s">
        <v>2192</v>
      </c>
      <c r="J2295" s="209">
        <v>564</v>
      </c>
      <c r="K2295" s="209">
        <v>315160</v>
      </c>
      <c r="L2295" s="209">
        <v>210100</v>
      </c>
      <c r="M2295" s="209">
        <v>408</v>
      </c>
      <c r="N2295" s="209">
        <v>4204</v>
      </c>
      <c r="O2295" s="209">
        <v>4610</v>
      </c>
      <c r="P2295" s="209">
        <v>41995</v>
      </c>
      <c r="T2295" s="248" t="s">
        <v>16014</v>
      </c>
      <c r="U2295" s="248" t="s">
        <v>16270</v>
      </c>
    </row>
    <row r="2296" spans="1:21" s="248" customFormat="1" ht="23.25" customHeight="1" x14ac:dyDescent="0.25">
      <c r="A2296" s="209" t="s">
        <v>16707</v>
      </c>
      <c r="B2296" t="str">
        <f t="shared" si="148"/>
        <v>32</v>
      </c>
      <c r="C2296" t="str">
        <f t="shared" si="150"/>
        <v>L04</v>
      </c>
      <c r="D2296" t="str">
        <f t="shared" si="149"/>
        <v>102</v>
      </c>
      <c r="E2296" t="s">
        <v>16731</v>
      </c>
      <c r="F2296" t="s">
        <v>17168</v>
      </c>
      <c r="G2296" t="s">
        <v>16731</v>
      </c>
      <c r="H2296" s="209">
        <v>32</v>
      </c>
      <c r="I2296" s="209" t="s">
        <v>1837</v>
      </c>
      <c r="J2296" s="209">
        <v>102</v>
      </c>
      <c r="K2296" s="209">
        <v>316122</v>
      </c>
      <c r="L2296" s="209">
        <v>210100</v>
      </c>
      <c r="M2296" s="209">
        <v>404</v>
      </c>
      <c r="N2296" s="209">
        <v>3020</v>
      </c>
      <c r="O2296" s="209">
        <v>4001</v>
      </c>
      <c r="P2296" s="380">
        <v>41996</v>
      </c>
      <c r="S2296" s="356" t="s">
        <v>16706</v>
      </c>
    </row>
    <row r="2297" spans="1:21" s="248" customFormat="1" ht="23.25" customHeight="1" x14ac:dyDescent="0.25">
      <c r="A2297" s="209" t="s">
        <v>16708</v>
      </c>
      <c r="B2297" t="str">
        <f t="shared" si="148"/>
        <v>32</v>
      </c>
      <c r="C2297" t="str">
        <f t="shared" si="150"/>
        <v>L04</v>
      </c>
      <c r="D2297" t="str">
        <f t="shared" si="149"/>
        <v>103</v>
      </c>
      <c r="E2297" t="s">
        <v>16732</v>
      </c>
      <c r="F2297" t="s">
        <v>17168</v>
      </c>
      <c r="G2297" t="s">
        <v>16732</v>
      </c>
      <c r="H2297" s="209">
        <v>32</v>
      </c>
      <c r="I2297" s="209" t="s">
        <v>1837</v>
      </c>
      <c r="J2297" s="209">
        <v>103</v>
      </c>
      <c r="K2297" s="209">
        <v>316122</v>
      </c>
      <c r="L2297" s="209">
        <v>210100</v>
      </c>
      <c r="M2297" s="209">
        <v>404</v>
      </c>
      <c r="N2297" s="209">
        <v>3020</v>
      </c>
      <c r="O2297" s="209">
        <v>4001</v>
      </c>
      <c r="P2297" s="380">
        <v>41997</v>
      </c>
      <c r="S2297" s="356" t="s">
        <v>16706</v>
      </c>
    </row>
    <row r="2298" spans="1:21" s="248" customFormat="1" ht="23.25" customHeight="1" x14ac:dyDescent="0.25">
      <c r="A2298" s="209" t="s">
        <v>16709</v>
      </c>
      <c r="B2298" t="str">
        <f t="shared" si="148"/>
        <v>32</v>
      </c>
      <c r="C2298" t="str">
        <f t="shared" si="150"/>
        <v>L06</v>
      </c>
      <c r="D2298" t="str">
        <f t="shared" si="149"/>
        <v>081</v>
      </c>
      <c r="E2298" t="s">
        <v>16733</v>
      </c>
      <c r="F2298" t="s">
        <v>17168</v>
      </c>
      <c r="G2298" t="s">
        <v>16733</v>
      </c>
      <c r="H2298" s="209">
        <v>32</v>
      </c>
      <c r="I2298" s="209" t="s">
        <v>1845</v>
      </c>
      <c r="J2298" s="209">
        <v>81</v>
      </c>
      <c r="K2298" s="209">
        <v>317600</v>
      </c>
      <c r="L2298" s="209">
        <v>210100</v>
      </c>
      <c r="M2298" s="209">
        <v>404</v>
      </c>
      <c r="N2298" s="209">
        <v>3018</v>
      </c>
      <c r="O2298" s="209">
        <v>4001</v>
      </c>
      <c r="P2298" s="380">
        <v>41998</v>
      </c>
      <c r="S2298" s="356" t="s">
        <v>16706</v>
      </c>
      <c r="T2298" s="248" t="s">
        <v>16014</v>
      </c>
      <c r="U2298" s="248" t="s">
        <v>16270</v>
      </c>
    </row>
    <row r="2299" spans="1:21" s="248" customFormat="1" ht="23.25" customHeight="1" x14ac:dyDescent="0.25">
      <c r="A2299" s="209" t="s">
        <v>16710</v>
      </c>
      <c r="B2299" t="str">
        <f t="shared" si="148"/>
        <v>32</v>
      </c>
      <c r="C2299" t="str">
        <f t="shared" si="150"/>
        <v>A03</v>
      </c>
      <c r="D2299" t="str">
        <f t="shared" si="149"/>
        <v>822</v>
      </c>
      <c r="E2299" t="s">
        <v>16734</v>
      </c>
      <c r="F2299" t="s">
        <v>11136</v>
      </c>
      <c r="G2299" t="s">
        <v>16734</v>
      </c>
      <c r="H2299" s="209">
        <v>32</v>
      </c>
      <c r="I2299" s="209" t="s">
        <v>1561</v>
      </c>
      <c r="J2299" s="209">
        <v>822</v>
      </c>
      <c r="K2299" s="209">
        <v>315115</v>
      </c>
      <c r="L2299" s="209">
        <v>210100</v>
      </c>
      <c r="M2299" s="209">
        <v>401</v>
      </c>
      <c r="N2299" s="209">
        <v>3014</v>
      </c>
      <c r="O2299" s="209">
        <v>4001</v>
      </c>
      <c r="P2299" s="370">
        <v>41999</v>
      </c>
      <c r="S2299" s="356" t="s">
        <v>16706</v>
      </c>
      <c r="T2299" s="248" t="s">
        <v>16014</v>
      </c>
      <c r="U2299" s="248" t="s">
        <v>16270</v>
      </c>
    </row>
    <row r="2300" spans="1:21" s="248" customFormat="1" ht="23.25" customHeight="1" x14ac:dyDescent="0.25">
      <c r="A2300" s="209" t="s">
        <v>16711</v>
      </c>
      <c r="B2300" t="str">
        <f t="shared" si="148"/>
        <v>32</v>
      </c>
      <c r="C2300" t="str">
        <f t="shared" si="150"/>
        <v>A04</v>
      </c>
      <c r="D2300" t="str">
        <f t="shared" si="149"/>
        <v>022</v>
      </c>
      <c r="E2300" t="s">
        <v>16735</v>
      </c>
      <c r="F2300" t="s">
        <v>17277</v>
      </c>
      <c r="G2300" t="s">
        <v>16735</v>
      </c>
      <c r="H2300" s="209">
        <v>32</v>
      </c>
      <c r="I2300" s="209" t="s">
        <v>1884</v>
      </c>
      <c r="J2300" s="209">
        <v>22</v>
      </c>
      <c r="K2300" s="209">
        <v>315117</v>
      </c>
      <c r="L2300" s="209">
        <v>210100</v>
      </c>
      <c r="M2300" s="209">
        <v>402</v>
      </c>
      <c r="N2300" s="209">
        <v>3014</v>
      </c>
      <c r="O2300" s="209">
        <v>4001</v>
      </c>
      <c r="P2300" s="370">
        <v>42000</v>
      </c>
      <c r="S2300" s="356" t="s">
        <v>16706</v>
      </c>
      <c r="T2300" s="248" t="s">
        <v>16014</v>
      </c>
      <c r="U2300" s="248" t="s">
        <v>16270</v>
      </c>
    </row>
    <row r="2301" spans="1:21" s="248" customFormat="1" ht="23.25" customHeight="1" x14ac:dyDescent="0.25">
      <c r="A2301" s="209" t="s">
        <v>16712</v>
      </c>
      <c r="B2301" t="str">
        <f t="shared" si="148"/>
        <v>32</v>
      </c>
      <c r="C2301" t="str">
        <f t="shared" si="150"/>
        <v>A04</v>
      </c>
      <c r="D2301" t="str">
        <f t="shared" si="149"/>
        <v>023</v>
      </c>
      <c r="E2301" t="s">
        <v>16736</v>
      </c>
      <c r="F2301" t="s">
        <v>17277</v>
      </c>
      <c r="G2301" t="s">
        <v>16736</v>
      </c>
      <c r="H2301" s="209">
        <v>32</v>
      </c>
      <c r="I2301" s="209" t="s">
        <v>1884</v>
      </c>
      <c r="J2301" s="209">
        <v>23</v>
      </c>
      <c r="K2301" s="209">
        <v>315117</v>
      </c>
      <c r="L2301" s="209">
        <v>210100</v>
      </c>
      <c r="M2301" s="209">
        <v>402</v>
      </c>
      <c r="N2301" s="209">
        <v>3014</v>
      </c>
      <c r="O2301" s="209">
        <v>4001</v>
      </c>
      <c r="P2301" s="370">
        <v>42001</v>
      </c>
      <c r="S2301" s="356" t="s">
        <v>16706</v>
      </c>
      <c r="T2301" s="248" t="s">
        <v>16014</v>
      </c>
      <c r="U2301" s="248" t="s">
        <v>16270</v>
      </c>
    </row>
    <row r="2302" spans="1:21" s="248" customFormat="1" ht="23.25" customHeight="1" x14ac:dyDescent="0.25">
      <c r="A2302" s="209" t="s">
        <v>16713</v>
      </c>
      <c r="B2302" t="str">
        <f t="shared" ref="B2302:B2333" si="151">LEFT(A2302,2)</f>
        <v>32</v>
      </c>
      <c r="C2302" t="str">
        <f t="shared" si="150"/>
        <v>A04</v>
      </c>
      <c r="D2302" t="str">
        <f t="shared" ref="D2302:D2333" si="152">RIGHT(A2302,3)</f>
        <v>024</v>
      </c>
      <c r="E2302" t="s">
        <v>16737</v>
      </c>
      <c r="F2302" t="s">
        <v>17277</v>
      </c>
      <c r="G2302" t="s">
        <v>16737</v>
      </c>
      <c r="H2302" s="209">
        <v>32</v>
      </c>
      <c r="I2302" s="209" t="s">
        <v>1884</v>
      </c>
      <c r="J2302" s="209">
        <v>24</v>
      </c>
      <c r="K2302" s="209">
        <v>315117</v>
      </c>
      <c r="L2302" s="209">
        <v>210100</v>
      </c>
      <c r="M2302" s="209">
        <v>402</v>
      </c>
      <c r="N2302" s="209">
        <v>3014</v>
      </c>
      <c r="O2302" s="209">
        <v>4001</v>
      </c>
      <c r="P2302" s="370">
        <v>42002</v>
      </c>
      <c r="S2302" s="356" t="s">
        <v>16706</v>
      </c>
      <c r="T2302" s="248" t="s">
        <v>16014</v>
      </c>
      <c r="U2302" s="248" t="s">
        <v>16270</v>
      </c>
    </row>
    <row r="2303" spans="1:21" s="248" customFormat="1" ht="23.25" customHeight="1" x14ac:dyDescent="0.25">
      <c r="A2303" s="209" t="s">
        <v>16714</v>
      </c>
      <c r="B2303" t="str">
        <f t="shared" si="151"/>
        <v>32</v>
      </c>
      <c r="C2303" t="str">
        <f t="shared" si="150"/>
        <v>A04</v>
      </c>
      <c r="D2303" t="str">
        <f t="shared" si="152"/>
        <v>025</v>
      </c>
      <c r="E2303" t="s">
        <v>16738</v>
      </c>
      <c r="F2303" t="s">
        <v>17277</v>
      </c>
      <c r="G2303" t="s">
        <v>16738</v>
      </c>
      <c r="H2303" s="209">
        <v>32</v>
      </c>
      <c r="I2303" s="209" t="s">
        <v>1884</v>
      </c>
      <c r="J2303" s="209">
        <v>25</v>
      </c>
      <c r="K2303" s="209">
        <v>315117</v>
      </c>
      <c r="L2303" s="209">
        <v>210100</v>
      </c>
      <c r="M2303" s="209">
        <v>402</v>
      </c>
      <c r="N2303" s="209">
        <v>3002</v>
      </c>
      <c r="O2303" s="209">
        <v>4001</v>
      </c>
      <c r="P2303" s="370">
        <v>42003</v>
      </c>
      <c r="S2303" s="356" t="s">
        <v>16706</v>
      </c>
      <c r="T2303" s="248" t="s">
        <v>16014</v>
      </c>
      <c r="U2303" s="248" t="s">
        <v>16270</v>
      </c>
    </row>
    <row r="2304" spans="1:21" s="248" customFormat="1" ht="23.25" customHeight="1" x14ac:dyDescent="0.25">
      <c r="A2304" s="209" t="s">
        <v>16715</v>
      </c>
      <c r="B2304" t="str">
        <f t="shared" si="151"/>
        <v>32</v>
      </c>
      <c r="C2304" t="str">
        <f t="shared" si="150"/>
        <v>L02</v>
      </c>
      <c r="D2304" s="209" t="str">
        <f t="shared" si="152"/>
        <v>149</v>
      </c>
      <c r="E2304" t="s">
        <v>16739</v>
      </c>
      <c r="F2304" t="s">
        <v>17168</v>
      </c>
      <c r="G2304" t="s">
        <v>16739</v>
      </c>
      <c r="H2304" s="209">
        <v>32</v>
      </c>
      <c r="I2304" s="209" t="s">
        <v>1829</v>
      </c>
      <c r="J2304" s="209">
        <v>149</v>
      </c>
      <c r="K2304" s="209">
        <v>317122</v>
      </c>
      <c r="L2304" s="209">
        <v>210100</v>
      </c>
      <c r="M2304" s="209">
        <v>404</v>
      </c>
      <c r="N2304" s="209">
        <v>3009</v>
      </c>
      <c r="O2304" s="209">
        <v>4001</v>
      </c>
      <c r="P2304" s="380">
        <v>42004</v>
      </c>
      <c r="S2304" s="356" t="s">
        <v>16706</v>
      </c>
      <c r="T2304" s="248" t="s">
        <v>16014</v>
      </c>
      <c r="U2304" s="248" t="s">
        <v>16270</v>
      </c>
    </row>
    <row r="2305" spans="1:21" s="248" customFormat="1" ht="23.25" customHeight="1" x14ac:dyDescent="0.25">
      <c r="A2305" s="209" t="s">
        <v>16716</v>
      </c>
      <c r="B2305" t="str">
        <f t="shared" si="151"/>
        <v>32</v>
      </c>
      <c r="C2305" t="str">
        <f t="shared" si="150"/>
        <v>L02</v>
      </c>
      <c r="D2305" s="209" t="str">
        <f t="shared" si="152"/>
        <v>150</v>
      </c>
      <c r="E2305" t="s">
        <v>16740</v>
      </c>
      <c r="F2305" t="s">
        <v>17168</v>
      </c>
      <c r="G2305" t="s">
        <v>16740</v>
      </c>
      <c r="H2305" s="209">
        <v>32</v>
      </c>
      <c r="I2305" s="209" t="s">
        <v>1829</v>
      </c>
      <c r="J2305" s="209">
        <v>150</v>
      </c>
      <c r="K2305" s="209">
        <v>317122</v>
      </c>
      <c r="L2305" s="209">
        <v>210100</v>
      </c>
      <c r="M2305" s="209">
        <v>404</v>
      </c>
      <c r="N2305" s="209">
        <v>3009</v>
      </c>
      <c r="O2305" s="209">
        <v>4001</v>
      </c>
      <c r="P2305" s="380">
        <v>42005</v>
      </c>
      <c r="S2305" s="356" t="s">
        <v>16706</v>
      </c>
      <c r="T2305" s="248" t="s">
        <v>16014</v>
      </c>
      <c r="U2305" s="248" t="s">
        <v>16270</v>
      </c>
    </row>
    <row r="2306" spans="1:21" s="248" customFormat="1" ht="23.25" customHeight="1" x14ac:dyDescent="0.25">
      <c r="A2306" s="209" t="s">
        <v>16717</v>
      </c>
      <c r="B2306" t="str">
        <f t="shared" si="151"/>
        <v>32</v>
      </c>
      <c r="C2306" t="str">
        <f t="shared" si="150"/>
        <v>L02</v>
      </c>
      <c r="D2306" s="209" t="str">
        <f t="shared" si="152"/>
        <v>151</v>
      </c>
      <c r="E2306" t="s">
        <v>16741</v>
      </c>
      <c r="F2306" t="s">
        <v>17168</v>
      </c>
      <c r="G2306" t="s">
        <v>16741</v>
      </c>
      <c r="H2306" s="209">
        <v>32</v>
      </c>
      <c r="I2306" s="209" t="s">
        <v>1829</v>
      </c>
      <c r="J2306" s="209">
        <v>151</v>
      </c>
      <c r="K2306" s="209">
        <v>317122</v>
      </c>
      <c r="L2306" s="209">
        <v>210100</v>
      </c>
      <c r="M2306" s="209">
        <v>404</v>
      </c>
      <c r="N2306" s="209">
        <v>3009</v>
      </c>
      <c r="O2306" s="209">
        <v>4001</v>
      </c>
      <c r="P2306" s="380">
        <v>42006</v>
      </c>
      <c r="S2306" s="356" t="s">
        <v>16706</v>
      </c>
      <c r="T2306" s="248" t="s">
        <v>16014</v>
      </c>
      <c r="U2306" s="248" t="s">
        <v>16270</v>
      </c>
    </row>
    <row r="2307" spans="1:21" s="248" customFormat="1" ht="23.25" customHeight="1" x14ac:dyDescent="0.25">
      <c r="A2307" s="209" t="s">
        <v>16718</v>
      </c>
      <c r="B2307" t="str">
        <f t="shared" si="151"/>
        <v>32</v>
      </c>
      <c r="C2307" t="str">
        <f t="shared" si="150"/>
        <v>L02</v>
      </c>
      <c r="D2307" s="209" t="str">
        <f t="shared" si="152"/>
        <v>152</v>
      </c>
      <c r="E2307" t="s">
        <v>16742</v>
      </c>
      <c r="F2307" t="s">
        <v>17168</v>
      </c>
      <c r="G2307" t="s">
        <v>16742</v>
      </c>
      <c r="H2307" s="209">
        <v>32</v>
      </c>
      <c r="I2307" s="209" t="s">
        <v>1829</v>
      </c>
      <c r="J2307" s="209">
        <v>152</v>
      </c>
      <c r="K2307" s="209">
        <v>317122</v>
      </c>
      <c r="L2307" s="209">
        <v>210100</v>
      </c>
      <c r="M2307" s="209">
        <v>404</v>
      </c>
      <c r="N2307" s="209">
        <v>3009</v>
      </c>
      <c r="O2307" s="209">
        <v>4001</v>
      </c>
      <c r="P2307" s="380">
        <v>42007</v>
      </c>
      <c r="S2307" s="356" t="s">
        <v>16706</v>
      </c>
      <c r="T2307" s="248" t="s">
        <v>16014</v>
      </c>
      <c r="U2307" s="248" t="s">
        <v>16270</v>
      </c>
    </row>
    <row r="2308" spans="1:21" s="248" customFormat="1" ht="23.25" customHeight="1" x14ac:dyDescent="0.25">
      <c r="A2308" s="209" t="s">
        <v>16719</v>
      </c>
      <c r="B2308" t="str">
        <f t="shared" si="151"/>
        <v>32</v>
      </c>
      <c r="C2308" t="str">
        <f t="shared" si="150"/>
        <v>L02</v>
      </c>
      <c r="D2308" s="209" t="str">
        <f t="shared" si="152"/>
        <v>153</v>
      </c>
      <c r="E2308" t="s">
        <v>16743</v>
      </c>
      <c r="F2308" t="s">
        <v>17168</v>
      </c>
      <c r="G2308" t="s">
        <v>16743</v>
      </c>
      <c r="H2308" s="209">
        <v>32</v>
      </c>
      <c r="I2308" s="209" t="s">
        <v>1829</v>
      </c>
      <c r="J2308" s="209">
        <v>153</v>
      </c>
      <c r="K2308" s="209">
        <v>317122</v>
      </c>
      <c r="L2308" s="209">
        <v>210100</v>
      </c>
      <c r="M2308" s="209">
        <v>404</v>
      </c>
      <c r="N2308" s="209">
        <v>3009</v>
      </c>
      <c r="O2308" s="209">
        <v>4001</v>
      </c>
      <c r="P2308" s="380">
        <v>42008</v>
      </c>
      <c r="S2308" s="356" t="s">
        <v>16706</v>
      </c>
      <c r="T2308" s="248" t="s">
        <v>16014</v>
      </c>
      <c r="U2308" s="248" t="s">
        <v>16270</v>
      </c>
    </row>
    <row r="2309" spans="1:21" s="248" customFormat="1" ht="23.25" customHeight="1" x14ac:dyDescent="0.25">
      <c r="A2309" s="209" t="s">
        <v>16720</v>
      </c>
      <c r="B2309" t="str">
        <f t="shared" si="151"/>
        <v>32</v>
      </c>
      <c r="C2309" t="str">
        <f t="shared" si="150"/>
        <v>L03</v>
      </c>
      <c r="D2309" t="str">
        <f t="shared" si="152"/>
        <v>201</v>
      </c>
      <c r="E2309" t="s">
        <v>16744</v>
      </c>
      <c r="F2309" t="s">
        <v>17168</v>
      </c>
      <c r="G2309" t="s">
        <v>16744</v>
      </c>
      <c r="H2309" s="209">
        <v>32</v>
      </c>
      <c r="I2309" s="209" t="s">
        <v>1833</v>
      </c>
      <c r="J2309" s="209">
        <v>201</v>
      </c>
      <c r="K2309" s="209">
        <v>317500</v>
      </c>
      <c r="L2309" s="209">
        <v>210100</v>
      </c>
      <c r="M2309" s="209">
        <v>404</v>
      </c>
      <c r="N2309" s="209">
        <v>3016</v>
      </c>
      <c r="O2309" s="209">
        <v>4001</v>
      </c>
      <c r="P2309" s="380">
        <v>42009</v>
      </c>
      <c r="S2309" s="356" t="s">
        <v>16706</v>
      </c>
      <c r="T2309" s="248" t="s">
        <v>16014</v>
      </c>
      <c r="U2309" s="248" t="s">
        <v>16270</v>
      </c>
    </row>
    <row r="2310" spans="1:21" s="248" customFormat="1" ht="23.25" customHeight="1" x14ac:dyDescent="0.25">
      <c r="A2310" s="209" t="s">
        <v>16721</v>
      </c>
      <c r="B2310" t="str">
        <f t="shared" si="151"/>
        <v>32</v>
      </c>
      <c r="C2310" t="str">
        <f t="shared" si="150"/>
        <v>L03</v>
      </c>
      <c r="D2310" t="str">
        <f t="shared" si="152"/>
        <v>202</v>
      </c>
      <c r="E2310" t="s">
        <v>16745</v>
      </c>
      <c r="F2310" t="s">
        <v>17168</v>
      </c>
      <c r="G2310" t="s">
        <v>16745</v>
      </c>
      <c r="H2310" s="209">
        <v>32</v>
      </c>
      <c r="I2310" s="209" t="s">
        <v>1833</v>
      </c>
      <c r="J2310" s="209">
        <v>202</v>
      </c>
      <c r="K2310" s="209">
        <v>317500</v>
      </c>
      <c r="L2310" s="209">
        <v>210100</v>
      </c>
      <c r="M2310" s="209">
        <v>404</v>
      </c>
      <c r="N2310" s="209">
        <v>3016</v>
      </c>
      <c r="O2310" s="209">
        <v>4001</v>
      </c>
      <c r="P2310" s="380">
        <v>42010</v>
      </c>
      <c r="S2310" s="356" t="s">
        <v>16706</v>
      </c>
      <c r="T2310" s="248" t="s">
        <v>16014</v>
      </c>
      <c r="U2310" s="248" t="s">
        <v>16270</v>
      </c>
    </row>
    <row r="2311" spans="1:21" s="248" customFormat="1" ht="23.25" customHeight="1" x14ac:dyDescent="0.25">
      <c r="A2311" s="209" t="s">
        <v>16722</v>
      </c>
      <c r="B2311" t="str">
        <f t="shared" si="151"/>
        <v>32</v>
      </c>
      <c r="C2311" t="str">
        <f t="shared" si="150"/>
        <v>L03</v>
      </c>
      <c r="D2311" t="str">
        <f t="shared" si="152"/>
        <v>203</v>
      </c>
      <c r="E2311" t="s">
        <v>16746</v>
      </c>
      <c r="F2311" t="s">
        <v>17168</v>
      </c>
      <c r="G2311" t="s">
        <v>16746</v>
      </c>
      <c r="H2311" s="209">
        <v>32</v>
      </c>
      <c r="I2311" s="209" t="s">
        <v>1833</v>
      </c>
      <c r="J2311" s="209">
        <v>203</v>
      </c>
      <c r="K2311" s="209">
        <v>317500</v>
      </c>
      <c r="L2311" s="209">
        <v>210100</v>
      </c>
      <c r="M2311" s="209">
        <v>404</v>
      </c>
      <c r="N2311" s="209">
        <v>3016</v>
      </c>
      <c r="O2311" s="209">
        <v>4001</v>
      </c>
      <c r="P2311" s="380">
        <v>42011</v>
      </c>
      <c r="S2311" s="356" t="s">
        <v>16706</v>
      </c>
      <c r="T2311" s="248" t="s">
        <v>16014</v>
      </c>
      <c r="U2311" s="248" t="s">
        <v>16270</v>
      </c>
    </row>
    <row r="2312" spans="1:21" s="248" customFormat="1" ht="23.25" customHeight="1" x14ac:dyDescent="0.25">
      <c r="A2312" s="209" t="s">
        <v>16723</v>
      </c>
      <c r="B2312" t="str">
        <f t="shared" si="151"/>
        <v>32</v>
      </c>
      <c r="C2312" t="str">
        <f t="shared" si="150"/>
        <v>L03</v>
      </c>
      <c r="D2312" t="str">
        <f t="shared" si="152"/>
        <v>204</v>
      </c>
      <c r="E2312" t="s">
        <v>16747</v>
      </c>
      <c r="F2312" t="s">
        <v>17168</v>
      </c>
      <c r="G2312" t="s">
        <v>16747</v>
      </c>
      <c r="H2312" s="209">
        <v>32</v>
      </c>
      <c r="I2312" s="209" t="s">
        <v>1833</v>
      </c>
      <c r="J2312" s="209">
        <v>204</v>
      </c>
      <c r="K2312" s="209">
        <v>317500</v>
      </c>
      <c r="L2312" s="209">
        <v>210100</v>
      </c>
      <c r="M2312" s="209">
        <v>404</v>
      </c>
      <c r="N2312" s="209">
        <v>3016</v>
      </c>
      <c r="O2312" s="209">
        <v>4001</v>
      </c>
      <c r="P2312" s="380">
        <v>42012</v>
      </c>
      <c r="S2312" s="356" t="s">
        <v>16706</v>
      </c>
      <c r="T2312" s="248" t="s">
        <v>16014</v>
      </c>
      <c r="U2312" s="248" t="s">
        <v>16270</v>
      </c>
    </row>
    <row r="2313" spans="1:21" s="248" customFormat="1" ht="23.25" customHeight="1" x14ac:dyDescent="0.25">
      <c r="A2313" s="209" t="s">
        <v>16724</v>
      </c>
      <c r="B2313" t="str">
        <f t="shared" si="151"/>
        <v>32</v>
      </c>
      <c r="C2313" t="str">
        <f t="shared" si="150"/>
        <v>L03</v>
      </c>
      <c r="D2313" t="str">
        <f t="shared" si="152"/>
        <v>205</v>
      </c>
      <c r="E2313" t="s">
        <v>16748</v>
      </c>
      <c r="F2313" t="s">
        <v>17168</v>
      </c>
      <c r="G2313" t="s">
        <v>16748</v>
      </c>
      <c r="H2313" s="209">
        <v>32</v>
      </c>
      <c r="I2313" s="209" t="s">
        <v>1833</v>
      </c>
      <c r="J2313" s="209">
        <v>205</v>
      </c>
      <c r="K2313" s="209">
        <v>317500</v>
      </c>
      <c r="L2313" s="209">
        <v>210100</v>
      </c>
      <c r="M2313" s="209">
        <v>404</v>
      </c>
      <c r="N2313" s="209">
        <v>3016</v>
      </c>
      <c r="O2313" s="209">
        <v>4001</v>
      </c>
      <c r="P2313" s="380">
        <v>42013</v>
      </c>
      <c r="S2313" s="356" t="s">
        <v>16706</v>
      </c>
      <c r="T2313" s="248" t="s">
        <v>16014</v>
      </c>
      <c r="U2313" s="248" t="s">
        <v>16270</v>
      </c>
    </row>
    <row r="2314" spans="1:21" s="248" customFormat="1" ht="23.25" customHeight="1" x14ac:dyDescent="0.25">
      <c r="A2314" s="209" t="s">
        <v>16725</v>
      </c>
      <c r="B2314" t="str">
        <f t="shared" si="151"/>
        <v>32</v>
      </c>
      <c r="C2314" t="str">
        <f t="shared" si="150"/>
        <v>L03</v>
      </c>
      <c r="D2314" t="str">
        <f t="shared" si="152"/>
        <v>206</v>
      </c>
      <c r="E2314" t="s">
        <v>16749</v>
      </c>
      <c r="F2314" t="s">
        <v>17168</v>
      </c>
      <c r="G2314" t="s">
        <v>16749</v>
      </c>
      <c r="H2314" s="209">
        <v>32</v>
      </c>
      <c r="I2314" s="209" t="s">
        <v>1833</v>
      </c>
      <c r="J2314" s="209">
        <v>206</v>
      </c>
      <c r="K2314" s="209">
        <v>317500</v>
      </c>
      <c r="L2314" s="209">
        <v>210100</v>
      </c>
      <c r="M2314" s="209">
        <v>404</v>
      </c>
      <c r="N2314" s="209">
        <v>3016</v>
      </c>
      <c r="O2314" s="209">
        <v>4001</v>
      </c>
      <c r="P2314" s="380">
        <v>42014</v>
      </c>
      <c r="S2314" s="356" t="s">
        <v>16706</v>
      </c>
      <c r="T2314" s="248" t="s">
        <v>16014</v>
      </c>
      <c r="U2314" s="248" t="s">
        <v>16270</v>
      </c>
    </row>
    <row r="2315" spans="1:21" s="248" customFormat="1" ht="23.25" customHeight="1" x14ac:dyDescent="0.25">
      <c r="A2315" s="209" t="s">
        <v>16726</v>
      </c>
      <c r="B2315" t="str">
        <f t="shared" si="151"/>
        <v>32</v>
      </c>
      <c r="C2315" t="str">
        <f t="shared" si="150"/>
        <v>L03</v>
      </c>
      <c r="D2315" t="str">
        <f t="shared" si="152"/>
        <v>207</v>
      </c>
      <c r="E2315" t="s">
        <v>16750</v>
      </c>
      <c r="F2315" t="s">
        <v>17168</v>
      </c>
      <c r="G2315" t="s">
        <v>16750</v>
      </c>
      <c r="H2315" s="209">
        <v>32</v>
      </c>
      <c r="I2315" s="209" t="s">
        <v>1833</v>
      </c>
      <c r="J2315" s="209">
        <v>207</v>
      </c>
      <c r="K2315" s="209">
        <v>317500</v>
      </c>
      <c r="L2315" s="209">
        <v>210100</v>
      </c>
      <c r="M2315" s="209">
        <v>404</v>
      </c>
      <c r="N2315" s="209">
        <v>3016</v>
      </c>
      <c r="O2315" s="209">
        <v>4001</v>
      </c>
      <c r="P2315" s="380">
        <v>42015</v>
      </c>
      <c r="S2315" s="356" t="s">
        <v>16706</v>
      </c>
      <c r="T2315" s="248" t="s">
        <v>16014</v>
      </c>
      <c r="U2315" s="248" t="s">
        <v>16270</v>
      </c>
    </row>
    <row r="2316" spans="1:21" s="248" customFormat="1" ht="23.25" customHeight="1" x14ac:dyDescent="0.25">
      <c r="A2316" s="209" t="s">
        <v>16727</v>
      </c>
      <c r="B2316" t="str">
        <f t="shared" si="151"/>
        <v>32</v>
      </c>
      <c r="C2316" t="str">
        <f t="shared" si="150"/>
        <v>L03</v>
      </c>
      <c r="D2316" t="str">
        <f t="shared" si="152"/>
        <v>208</v>
      </c>
      <c r="E2316" t="s">
        <v>16751</v>
      </c>
      <c r="F2316" t="s">
        <v>17168</v>
      </c>
      <c r="G2316" t="s">
        <v>16751</v>
      </c>
      <c r="H2316" s="209">
        <v>32</v>
      </c>
      <c r="I2316" s="209" t="s">
        <v>1833</v>
      </c>
      <c r="J2316" s="209">
        <v>208</v>
      </c>
      <c r="K2316" s="209">
        <v>317500</v>
      </c>
      <c r="L2316" s="209">
        <v>210100</v>
      </c>
      <c r="M2316" s="209">
        <v>404</v>
      </c>
      <c r="N2316" s="209">
        <v>3016</v>
      </c>
      <c r="O2316" s="209">
        <v>4001</v>
      </c>
      <c r="P2316" s="380">
        <v>42016</v>
      </c>
      <c r="S2316" s="356" t="s">
        <v>16706</v>
      </c>
      <c r="T2316" s="248" t="s">
        <v>16014</v>
      </c>
      <c r="U2316" s="248" t="s">
        <v>16270</v>
      </c>
    </row>
    <row r="2317" spans="1:21" s="248" customFormat="1" ht="23.25" customHeight="1" x14ac:dyDescent="0.25">
      <c r="A2317" s="209" t="s">
        <v>16728</v>
      </c>
      <c r="B2317" t="str">
        <f t="shared" si="151"/>
        <v>32</v>
      </c>
      <c r="C2317" t="str">
        <f t="shared" si="150"/>
        <v>L03</v>
      </c>
      <c r="D2317" t="str">
        <f t="shared" si="152"/>
        <v>209</v>
      </c>
      <c r="E2317" t="s">
        <v>16752</v>
      </c>
      <c r="F2317" t="s">
        <v>17168</v>
      </c>
      <c r="G2317" t="s">
        <v>16752</v>
      </c>
      <c r="H2317" s="209">
        <v>32</v>
      </c>
      <c r="I2317" s="209" t="s">
        <v>1833</v>
      </c>
      <c r="J2317" s="209">
        <v>209</v>
      </c>
      <c r="K2317" s="209">
        <v>317500</v>
      </c>
      <c r="L2317" s="209">
        <v>210100</v>
      </c>
      <c r="M2317" s="209">
        <v>404</v>
      </c>
      <c r="N2317" s="209">
        <v>3016</v>
      </c>
      <c r="O2317" s="209">
        <v>4001</v>
      </c>
      <c r="P2317" s="380">
        <v>42017</v>
      </c>
      <c r="S2317" s="356" t="s">
        <v>16706</v>
      </c>
      <c r="T2317" s="248" t="s">
        <v>16014</v>
      </c>
      <c r="U2317" s="248" t="s">
        <v>16270</v>
      </c>
    </row>
    <row r="2318" spans="1:21" s="248" customFormat="1" ht="23.25" customHeight="1" x14ac:dyDescent="0.25">
      <c r="A2318" s="209" t="s">
        <v>16729</v>
      </c>
      <c r="B2318" t="str">
        <f t="shared" si="151"/>
        <v>32</v>
      </c>
      <c r="C2318" t="str">
        <f t="shared" si="150"/>
        <v>L03</v>
      </c>
      <c r="D2318" t="str">
        <f t="shared" si="152"/>
        <v>210</v>
      </c>
      <c r="E2318" t="s">
        <v>16753</v>
      </c>
      <c r="F2318" t="s">
        <v>17168</v>
      </c>
      <c r="G2318" t="s">
        <v>16753</v>
      </c>
      <c r="H2318" s="209">
        <v>32</v>
      </c>
      <c r="I2318" s="209" t="s">
        <v>1833</v>
      </c>
      <c r="J2318" s="209">
        <v>210</v>
      </c>
      <c r="K2318" s="209">
        <v>317500</v>
      </c>
      <c r="L2318" s="209">
        <v>210100</v>
      </c>
      <c r="M2318" s="209">
        <v>404</v>
      </c>
      <c r="N2318" s="209">
        <v>3016</v>
      </c>
      <c r="O2318" s="209">
        <v>4001</v>
      </c>
      <c r="P2318" s="380">
        <v>42018</v>
      </c>
      <c r="S2318" s="356" t="s">
        <v>16706</v>
      </c>
      <c r="T2318" s="248" t="s">
        <v>16014</v>
      </c>
      <c r="U2318" s="248" t="s">
        <v>16270</v>
      </c>
    </row>
    <row r="2319" spans="1:21" s="248" customFormat="1" ht="23.25" customHeight="1" x14ac:dyDescent="0.25">
      <c r="A2319" s="209" t="s">
        <v>16730</v>
      </c>
      <c r="B2319" t="str">
        <f t="shared" si="151"/>
        <v>32</v>
      </c>
      <c r="C2319" t="str">
        <f t="shared" si="150"/>
        <v>L03</v>
      </c>
      <c r="D2319" t="str">
        <f t="shared" si="152"/>
        <v>211</v>
      </c>
      <c r="E2319" t="s">
        <v>16754</v>
      </c>
      <c r="F2319" t="s">
        <v>17168</v>
      </c>
      <c r="G2319" t="s">
        <v>16754</v>
      </c>
      <c r="H2319" s="209">
        <v>32</v>
      </c>
      <c r="I2319" s="209" t="s">
        <v>1833</v>
      </c>
      <c r="J2319" s="209">
        <v>211</v>
      </c>
      <c r="K2319" s="209">
        <v>317500</v>
      </c>
      <c r="L2319" s="209">
        <v>210100</v>
      </c>
      <c r="M2319" s="209">
        <v>404</v>
      </c>
      <c r="N2319" s="209">
        <v>3016</v>
      </c>
      <c r="O2319" s="209">
        <v>4001</v>
      </c>
      <c r="P2319" s="380">
        <v>42019</v>
      </c>
      <c r="S2319" s="356" t="s">
        <v>16706</v>
      </c>
      <c r="T2319" s="248" t="s">
        <v>16014</v>
      </c>
      <c r="U2319" s="248" t="s">
        <v>16270</v>
      </c>
    </row>
    <row r="2320" spans="1:21" s="248" customFormat="1" ht="23.25" customHeight="1" x14ac:dyDescent="0.25">
      <c r="A2320" s="209" t="s">
        <v>16755</v>
      </c>
      <c r="B2320" t="str">
        <f t="shared" si="151"/>
        <v>32</v>
      </c>
      <c r="C2320" t="str">
        <f t="shared" si="150"/>
        <v>L04</v>
      </c>
      <c r="D2320" t="str">
        <f t="shared" si="152"/>
        <v>104</v>
      </c>
      <c r="E2320" t="s">
        <v>16759</v>
      </c>
      <c r="F2320" t="s">
        <v>17168</v>
      </c>
      <c r="G2320" t="s">
        <v>16759</v>
      </c>
      <c r="H2320" s="209">
        <v>32</v>
      </c>
      <c r="I2320" s="209" t="s">
        <v>1837</v>
      </c>
      <c r="J2320" s="209">
        <v>104</v>
      </c>
      <c r="K2320" s="209">
        <v>316122</v>
      </c>
      <c r="L2320" s="209">
        <v>210100</v>
      </c>
      <c r="M2320" s="209">
        <v>404</v>
      </c>
      <c r="N2320" s="209">
        <v>3020</v>
      </c>
      <c r="O2320" s="209">
        <v>4001</v>
      </c>
      <c r="P2320" s="380">
        <v>42020</v>
      </c>
      <c r="S2320" s="356" t="s">
        <v>16773</v>
      </c>
    </row>
    <row r="2321" spans="1:21" s="248" customFormat="1" ht="23.25" customHeight="1" x14ac:dyDescent="0.25">
      <c r="A2321" s="209" t="s">
        <v>16756</v>
      </c>
      <c r="B2321" t="str">
        <f t="shared" si="151"/>
        <v>32</v>
      </c>
      <c r="C2321" t="str">
        <f t="shared" ref="C2321:C2352" si="153">MID(A2321,4,3)</f>
        <v>L04</v>
      </c>
      <c r="D2321" t="str">
        <f t="shared" si="152"/>
        <v>105</v>
      </c>
      <c r="E2321" t="s">
        <v>16760</v>
      </c>
      <c r="F2321" t="s">
        <v>17168</v>
      </c>
      <c r="G2321" t="s">
        <v>16760</v>
      </c>
      <c r="H2321" s="209">
        <v>32</v>
      </c>
      <c r="I2321" s="209" t="s">
        <v>1837</v>
      </c>
      <c r="J2321" s="209">
        <v>105</v>
      </c>
      <c r="K2321" s="209">
        <v>316122</v>
      </c>
      <c r="L2321" s="209">
        <v>210100</v>
      </c>
      <c r="M2321" s="209">
        <v>404</v>
      </c>
      <c r="N2321" s="209">
        <v>3020</v>
      </c>
      <c r="O2321" s="209">
        <v>4001</v>
      </c>
      <c r="P2321" s="380">
        <v>42021</v>
      </c>
      <c r="S2321" s="356" t="s">
        <v>16773</v>
      </c>
    </row>
    <row r="2322" spans="1:21" s="248" customFormat="1" ht="23.25" customHeight="1" x14ac:dyDescent="0.25">
      <c r="A2322" s="209" t="s">
        <v>16757</v>
      </c>
      <c r="B2322" t="str">
        <f t="shared" si="151"/>
        <v>32</v>
      </c>
      <c r="C2322" t="str">
        <f t="shared" si="153"/>
        <v>L06</v>
      </c>
      <c r="D2322" t="str">
        <f t="shared" si="152"/>
        <v>082</v>
      </c>
      <c r="E2322" t="s">
        <v>16761</v>
      </c>
      <c r="F2322" t="s">
        <v>17168</v>
      </c>
      <c r="G2322" t="s">
        <v>16761</v>
      </c>
      <c r="H2322" s="209">
        <v>32</v>
      </c>
      <c r="I2322" s="209" t="s">
        <v>1845</v>
      </c>
      <c r="J2322" s="209">
        <v>82</v>
      </c>
      <c r="K2322" s="209">
        <v>317600</v>
      </c>
      <c r="L2322" s="209">
        <v>210100</v>
      </c>
      <c r="M2322" s="209">
        <v>404</v>
      </c>
      <c r="N2322" s="209">
        <v>3018</v>
      </c>
      <c r="O2322" s="209">
        <v>4001</v>
      </c>
      <c r="P2322" s="380">
        <v>42022</v>
      </c>
      <c r="S2322" s="356" t="s">
        <v>16773</v>
      </c>
      <c r="T2322" s="248" t="s">
        <v>16014</v>
      </c>
      <c r="U2322" s="248" t="s">
        <v>16270</v>
      </c>
    </row>
    <row r="2323" spans="1:21" s="248" customFormat="1" ht="23.25" customHeight="1" x14ac:dyDescent="0.25">
      <c r="A2323" s="209" t="s">
        <v>16758</v>
      </c>
      <c r="B2323" t="str">
        <f t="shared" si="151"/>
        <v>32</v>
      </c>
      <c r="C2323" t="str">
        <f t="shared" si="153"/>
        <v>L06</v>
      </c>
      <c r="D2323" t="str">
        <f t="shared" si="152"/>
        <v>083</v>
      </c>
      <c r="E2323" t="s">
        <v>16762</v>
      </c>
      <c r="F2323" t="s">
        <v>17168</v>
      </c>
      <c r="G2323" t="s">
        <v>16762</v>
      </c>
      <c r="H2323" s="209">
        <v>32</v>
      </c>
      <c r="I2323" s="209" t="s">
        <v>1845</v>
      </c>
      <c r="J2323" s="209">
        <v>83</v>
      </c>
      <c r="K2323" s="209">
        <v>317600</v>
      </c>
      <c r="L2323" s="209">
        <v>210100</v>
      </c>
      <c r="M2323" s="209">
        <v>404</v>
      </c>
      <c r="N2323" s="209">
        <v>3018</v>
      </c>
      <c r="O2323" s="209">
        <v>4001</v>
      </c>
      <c r="P2323" s="380">
        <v>42023</v>
      </c>
      <c r="S2323" s="356" t="s">
        <v>16773</v>
      </c>
      <c r="T2323" s="248" t="s">
        <v>16014</v>
      </c>
      <c r="U2323" s="248" t="s">
        <v>16270</v>
      </c>
    </row>
    <row r="2324" spans="1:21" s="248" customFormat="1" ht="23.25" customHeight="1" x14ac:dyDescent="0.25">
      <c r="A2324" s="209" t="s">
        <v>16763</v>
      </c>
      <c r="B2324" t="str">
        <f t="shared" si="151"/>
        <v>32</v>
      </c>
      <c r="C2324" t="str">
        <f t="shared" si="153"/>
        <v>L02</v>
      </c>
      <c r="D2324" s="209" t="str">
        <f t="shared" si="152"/>
        <v>154</v>
      </c>
      <c r="E2324" t="s">
        <v>16765</v>
      </c>
      <c r="F2324" t="s">
        <v>17168</v>
      </c>
      <c r="G2324" t="s">
        <v>16765</v>
      </c>
      <c r="H2324" s="209">
        <v>32</v>
      </c>
      <c r="I2324" s="209" t="s">
        <v>1829</v>
      </c>
      <c r="J2324" s="209">
        <v>154</v>
      </c>
      <c r="K2324" s="209">
        <v>317122</v>
      </c>
      <c r="L2324" s="209">
        <v>210100</v>
      </c>
      <c r="M2324" s="209">
        <v>404</v>
      </c>
      <c r="N2324" s="209">
        <v>3009</v>
      </c>
      <c r="O2324" s="209">
        <v>4001</v>
      </c>
      <c r="P2324" s="380">
        <v>42024</v>
      </c>
      <c r="S2324" s="356" t="s">
        <v>16773</v>
      </c>
      <c r="T2324" s="248" t="s">
        <v>16014</v>
      </c>
      <c r="U2324" s="248" t="s">
        <v>16270</v>
      </c>
    </row>
    <row r="2325" spans="1:21" s="248" customFormat="1" ht="23.25" customHeight="1" x14ac:dyDescent="0.25">
      <c r="A2325" s="209" t="s">
        <v>16764</v>
      </c>
      <c r="B2325" t="str">
        <f t="shared" si="151"/>
        <v>32</v>
      </c>
      <c r="C2325" t="str">
        <f t="shared" si="153"/>
        <v>L02</v>
      </c>
      <c r="D2325" s="209" t="str">
        <f t="shared" si="152"/>
        <v>155</v>
      </c>
      <c r="E2325" t="s">
        <v>16766</v>
      </c>
      <c r="F2325" t="s">
        <v>17168</v>
      </c>
      <c r="G2325" t="s">
        <v>16766</v>
      </c>
      <c r="H2325" s="209">
        <v>32</v>
      </c>
      <c r="I2325" s="209" t="s">
        <v>1829</v>
      </c>
      <c r="J2325" s="209">
        <v>155</v>
      </c>
      <c r="K2325" s="209">
        <v>317122</v>
      </c>
      <c r="L2325" s="209">
        <v>210100</v>
      </c>
      <c r="M2325" s="209">
        <v>404</v>
      </c>
      <c r="N2325" s="209">
        <v>3009</v>
      </c>
      <c r="O2325" s="209">
        <v>4001</v>
      </c>
      <c r="P2325" s="380">
        <v>42025</v>
      </c>
      <c r="S2325" s="356" t="s">
        <v>16773</v>
      </c>
      <c r="T2325" s="248" t="s">
        <v>16014</v>
      </c>
      <c r="U2325" s="248" t="s">
        <v>16270</v>
      </c>
    </row>
    <row r="2326" spans="1:21" s="248" customFormat="1" ht="23.25" customHeight="1" x14ac:dyDescent="0.25">
      <c r="A2326" s="209" t="s">
        <v>16767</v>
      </c>
      <c r="B2326" t="str">
        <f t="shared" si="151"/>
        <v>32</v>
      </c>
      <c r="C2326" t="str">
        <f t="shared" si="153"/>
        <v>L09</v>
      </c>
      <c r="D2326" t="str">
        <f t="shared" si="152"/>
        <v>023</v>
      </c>
      <c r="E2326" t="s">
        <v>16769</v>
      </c>
      <c r="F2326" t="s">
        <v>17168</v>
      </c>
      <c r="G2326" t="s">
        <v>16769</v>
      </c>
      <c r="H2326" s="209">
        <v>32</v>
      </c>
      <c r="I2326" s="209" t="s">
        <v>7516</v>
      </c>
      <c r="J2326" s="209">
        <v>23</v>
      </c>
      <c r="K2326" s="209">
        <v>317900</v>
      </c>
      <c r="L2326" s="209">
        <v>210100</v>
      </c>
      <c r="M2326" s="209">
        <v>404</v>
      </c>
      <c r="N2326" s="209">
        <v>3002</v>
      </c>
      <c r="O2326" s="209">
        <v>4001</v>
      </c>
      <c r="P2326" s="380">
        <v>42026</v>
      </c>
      <c r="S2326" s="356" t="s">
        <v>16773</v>
      </c>
      <c r="T2326" s="248" t="s">
        <v>16014</v>
      </c>
      <c r="U2326" s="248" t="s">
        <v>16270</v>
      </c>
    </row>
    <row r="2327" spans="1:21" s="248" customFormat="1" ht="23.25" customHeight="1" x14ac:dyDescent="0.25">
      <c r="A2327" s="209" t="s">
        <v>16768</v>
      </c>
      <c r="B2327" t="str">
        <f t="shared" si="151"/>
        <v>32</v>
      </c>
      <c r="C2327" t="str">
        <f t="shared" si="153"/>
        <v>L00</v>
      </c>
      <c r="D2327" t="str">
        <f t="shared" si="152"/>
        <v>H74</v>
      </c>
      <c r="E2327" t="s">
        <v>16770</v>
      </c>
      <c r="F2327" t="s">
        <v>17168</v>
      </c>
      <c r="G2327" t="s">
        <v>16770</v>
      </c>
      <c r="H2327" s="209">
        <v>32</v>
      </c>
      <c r="I2327" s="209" t="s">
        <v>2258</v>
      </c>
      <c r="J2327" s="209" t="s">
        <v>17083</v>
      </c>
      <c r="K2327" s="209">
        <v>319122</v>
      </c>
      <c r="L2327" s="209">
        <v>210100</v>
      </c>
      <c r="M2327" s="209">
        <v>404</v>
      </c>
      <c r="N2327" s="209">
        <v>2000</v>
      </c>
      <c r="O2327" s="209">
        <v>4001</v>
      </c>
      <c r="P2327" s="380">
        <v>42027</v>
      </c>
      <c r="S2327" s="356" t="s">
        <v>16773</v>
      </c>
      <c r="T2327" s="248" t="s">
        <v>16014</v>
      </c>
      <c r="U2327" s="248" t="s">
        <v>16270</v>
      </c>
    </row>
    <row r="2328" spans="1:21" s="248" customFormat="1" ht="23.25" customHeight="1" x14ac:dyDescent="0.25">
      <c r="A2328" s="209" t="s">
        <v>16771</v>
      </c>
      <c r="B2328" t="str">
        <f t="shared" si="151"/>
        <v>32</v>
      </c>
      <c r="C2328" t="str">
        <f t="shared" si="153"/>
        <v>B00</v>
      </c>
      <c r="D2328" t="str">
        <f t="shared" si="152"/>
        <v>661</v>
      </c>
      <c r="E2328" t="s">
        <v>16772</v>
      </c>
      <c r="F2328" t="s">
        <v>11137</v>
      </c>
      <c r="G2328" t="s">
        <v>16772</v>
      </c>
      <c r="H2328" s="209">
        <v>32</v>
      </c>
      <c r="I2328" s="209" t="s">
        <v>1912</v>
      </c>
      <c r="J2328" s="209">
        <v>661</v>
      </c>
      <c r="K2328" s="209">
        <v>315120</v>
      </c>
      <c r="L2328" s="209">
        <v>210100</v>
      </c>
      <c r="M2328" s="209">
        <v>410</v>
      </c>
      <c r="N2328" s="209">
        <v>4061</v>
      </c>
      <c r="O2328" s="209">
        <v>4001</v>
      </c>
      <c r="P2328" s="370">
        <v>42028</v>
      </c>
      <c r="S2328" s="356" t="s">
        <v>16773</v>
      </c>
      <c r="T2328" s="248" t="s">
        <v>16014</v>
      </c>
      <c r="U2328" s="248" t="s">
        <v>16270</v>
      </c>
    </row>
    <row r="2329" spans="1:21" s="248" customFormat="1" ht="23.25" customHeight="1" x14ac:dyDescent="0.25">
      <c r="A2329" s="209" t="s">
        <v>15323</v>
      </c>
      <c r="B2329" t="str">
        <f t="shared" si="151"/>
        <v>32</v>
      </c>
      <c r="C2329" t="str">
        <f t="shared" si="153"/>
        <v>L04</v>
      </c>
      <c r="D2329" t="str">
        <f t="shared" si="152"/>
        <v>096</v>
      </c>
      <c r="E2329" t="s">
        <v>16776</v>
      </c>
      <c r="F2329" t="s">
        <v>17168</v>
      </c>
      <c r="G2329" t="s">
        <v>16776</v>
      </c>
      <c r="H2329" s="209">
        <v>32</v>
      </c>
      <c r="I2329" s="209" t="s">
        <v>1837</v>
      </c>
      <c r="J2329" s="315">
        <v>96</v>
      </c>
      <c r="K2329" s="209">
        <v>316122</v>
      </c>
      <c r="L2329" s="209">
        <v>210100</v>
      </c>
      <c r="M2329" s="209">
        <v>404</v>
      </c>
      <c r="N2329" s="209">
        <v>3020</v>
      </c>
      <c r="O2329" s="209">
        <v>4001</v>
      </c>
      <c r="P2329" s="380">
        <v>42029</v>
      </c>
      <c r="S2329" s="356" t="s">
        <v>16777</v>
      </c>
      <c r="T2329" s="248" t="s">
        <v>16014</v>
      </c>
      <c r="U2329" s="248" t="s">
        <v>16270</v>
      </c>
    </row>
    <row r="2330" spans="1:21" s="248" customFormat="1" ht="23.25" customHeight="1" x14ac:dyDescent="0.25">
      <c r="A2330" s="209" t="s">
        <v>16800</v>
      </c>
      <c r="B2330" t="str">
        <f t="shared" si="151"/>
        <v>32</v>
      </c>
      <c r="C2330" t="str">
        <f t="shared" si="153"/>
        <v>B00</v>
      </c>
      <c r="D2330" t="str">
        <f t="shared" si="152"/>
        <v>662</v>
      </c>
      <c r="E2330" t="s">
        <v>16801</v>
      </c>
      <c r="F2330" t="s">
        <v>11137</v>
      </c>
      <c r="G2330" t="s">
        <v>16801</v>
      </c>
      <c r="H2330" s="209">
        <v>32</v>
      </c>
      <c r="I2330" s="209" t="s">
        <v>1912</v>
      </c>
      <c r="J2330" s="209">
        <v>662</v>
      </c>
      <c r="K2330" s="209">
        <v>315120</v>
      </c>
      <c r="L2330" s="209">
        <v>210100</v>
      </c>
      <c r="M2330" s="209">
        <v>410</v>
      </c>
      <c r="N2330" s="209">
        <v>4062</v>
      </c>
      <c r="O2330" s="209">
        <v>4001</v>
      </c>
      <c r="P2330" s="370">
        <v>42030</v>
      </c>
      <c r="S2330" s="356" t="s">
        <v>16802</v>
      </c>
      <c r="T2330" s="248" t="s">
        <v>16014</v>
      </c>
      <c r="U2330" s="248" t="s">
        <v>16270</v>
      </c>
    </row>
    <row r="2331" spans="1:21" s="248" customFormat="1" ht="23.25" customHeight="1" x14ac:dyDescent="0.25">
      <c r="A2331" s="209" t="s">
        <v>16803</v>
      </c>
      <c r="B2331" t="str">
        <f t="shared" si="151"/>
        <v>32</v>
      </c>
      <c r="C2331" t="str">
        <f t="shared" si="153"/>
        <v>B00</v>
      </c>
      <c r="D2331" t="str">
        <f t="shared" si="152"/>
        <v>663</v>
      </c>
      <c r="E2331" t="s">
        <v>16804</v>
      </c>
      <c r="F2331" t="s">
        <v>11137</v>
      </c>
      <c r="G2331" t="s">
        <v>16804</v>
      </c>
      <c r="H2331" s="209">
        <v>32</v>
      </c>
      <c r="I2331" s="209" t="s">
        <v>1912</v>
      </c>
      <c r="J2331" s="209">
        <v>663</v>
      </c>
      <c r="K2331" s="209">
        <v>315120</v>
      </c>
      <c r="L2331" s="209">
        <v>210100</v>
      </c>
      <c r="M2331" s="209">
        <v>410</v>
      </c>
      <c r="N2331" s="209">
        <v>4063</v>
      </c>
      <c r="O2331" s="209">
        <v>4001</v>
      </c>
      <c r="P2331" s="370">
        <v>42031</v>
      </c>
      <c r="S2331" s="356" t="s">
        <v>16802</v>
      </c>
      <c r="T2331" s="248" t="s">
        <v>16014</v>
      </c>
      <c r="U2331" s="248" t="s">
        <v>16270</v>
      </c>
    </row>
    <row r="2332" spans="1:21" s="248" customFormat="1" ht="23.25" customHeight="1" x14ac:dyDescent="0.25">
      <c r="A2332" s="209" t="s">
        <v>16811</v>
      </c>
      <c r="B2332" t="str">
        <f t="shared" si="151"/>
        <v>32</v>
      </c>
      <c r="C2332" t="str">
        <f t="shared" si="153"/>
        <v>B00</v>
      </c>
      <c r="D2332" t="str">
        <f t="shared" si="152"/>
        <v>664</v>
      </c>
      <c r="E2332" t="s">
        <v>16812</v>
      </c>
      <c r="F2332" t="s">
        <v>11137</v>
      </c>
      <c r="G2332" t="s">
        <v>16812</v>
      </c>
      <c r="H2332" s="209">
        <v>32</v>
      </c>
      <c r="I2332" s="209" t="s">
        <v>1912</v>
      </c>
      <c r="J2332" s="209">
        <v>664</v>
      </c>
      <c r="K2332" s="209">
        <v>315120</v>
      </c>
      <c r="L2332" s="209">
        <v>210100</v>
      </c>
      <c r="M2332" s="209">
        <v>410</v>
      </c>
      <c r="N2332" s="209">
        <v>4064</v>
      </c>
      <c r="O2332" s="209">
        <v>4001</v>
      </c>
      <c r="P2332" s="370">
        <v>42032</v>
      </c>
      <c r="S2332" s="356" t="s">
        <v>16813</v>
      </c>
      <c r="T2332" s="248" t="s">
        <v>16014</v>
      </c>
      <c r="U2332" s="248" t="s">
        <v>16270</v>
      </c>
    </row>
    <row r="2333" spans="1:21" s="248" customFormat="1" ht="23.25" customHeight="1" x14ac:dyDescent="0.25">
      <c r="A2333" s="209" t="s">
        <v>16814</v>
      </c>
      <c r="B2333" t="str">
        <f t="shared" si="151"/>
        <v>32</v>
      </c>
      <c r="C2333" t="str">
        <f t="shared" si="153"/>
        <v>B00</v>
      </c>
      <c r="D2333" t="str">
        <f t="shared" si="152"/>
        <v>665</v>
      </c>
      <c r="E2333" t="s">
        <v>16821</v>
      </c>
      <c r="F2333" t="s">
        <v>11137</v>
      </c>
      <c r="G2333" t="s">
        <v>16821</v>
      </c>
      <c r="H2333" s="209">
        <v>32</v>
      </c>
      <c r="I2333" s="209" t="s">
        <v>1912</v>
      </c>
      <c r="J2333" s="209">
        <v>665</v>
      </c>
      <c r="K2333" s="209">
        <v>315120</v>
      </c>
      <c r="L2333" s="209">
        <v>210100</v>
      </c>
      <c r="M2333" s="209">
        <v>410</v>
      </c>
      <c r="N2333" s="209">
        <v>4065</v>
      </c>
      <c r="O2333" s="209">
        <v>4001</v>
      </c>
      <c r="P2333" s="370">
        <v>42033</v>
      </c>
      <c r="S2333" s="356" t="s">
        <v>16813</v>
      </c>
      <c r="T2333" s="248" t="s">
        <v>16014</v>
      </c>
      <c r="U2333" s="248" t="s">
        <v>16270</v>
      </c>
    </row>
    <row r="2334" spans="1:21" s="248" customFormat="1" ht="23.25" customHeight="1" x14ac:dyDescent="0.25">
      <c r="A2334" s="209" t="s">
        <v>16815</v>
      </c>
      <c r="B2334" t="str">
        <f t="shared" ref="B2334:B2365" si="154">LEFT(A2334,2)</f>
        <v>32</v>
      </c>
      <c r="C2334" t="str">
        <f t="shared" si="153"/>
        <v>B00</v>
      </c>
      <c r="D2334" t="str">
        <f t="shared" ref="D2334:D2365" si="155">RIGHT(A2334,3)</f>
        <v>666</v>
      </c>
      <c r="E2334" t="s">
        <v>16822</v>
      </c>
      <c r="F2334" t="s">
        <v>11137</v>
      </c>
      <c r="G2334" t="s">
        <v>16822</v>
      </c>
      <c r="H2334" s="209">
        <v>32</v>
      </c>
      <c r="I2334" s="209" t="s">
        <v>1912</v>
      </c>
      <c r="J2334" s="209">
        <v>666</v>
      </c>
      <c r="K2334" s="209">
        <v>315120</v>
      </c>
      <c r="L2334" s="209">
        <v>210100</v>
      </c>
      <c r="M2334" s="209">
        <v>410</v>
      </c>
      <c r="N2334" s="209">
        <v>4066</v>
      </c>
      <c r="O2334" s="209">
        <v>4001</v>
      </c>
      <c r="P2334" s="370">
        <v>42034</v>
      </c>
      <c r="S2334" s="356" t="s">
        <v>16813</v>
      </c>
      <c r="T2334" s="248" t="s">
        <v>16014</v>
      </c>
      <c r="U2334" s="248" t="s">
        <v>16270</v>
      </c>
    </row>
    <row r="2335" spans="1:21" s="1" customFormat="1" ht="23.25" customHeight="1" x14ac:dyDescent="0.25">
      <c r="A2335" s="209" t="s">
        <v>16816</v>
      </c>
      <c r="B2335" t="str">
        <f t="shared" si="154"/>
        <v>32</v>
      </c>
      <c r="C2335" t="str">
        <f t="shared" si="153"/>
        <v>B00</v>
      </c>
      <c r="D2335" t="str">
        <f t="shared" si="155"/>
        <v>667</v>
      </c>
      <c r="E2335" t="s">
        <v>16823</v>
      </c>
      <c r="F2335" t="s">
        <v>11137</v>
      </c>
      <c r="G2335" t="s">
        <v>16823</v>
      </c>
      <c r="H2335" s="209">
        <v>32</v>
      </c>
      <c r="I2335" s="209" t="s">
        <v>1912</v>
      </c>
      <c r="J2335" s="209">
        <v>667</v>
      </c>
      <c r="K2335" s="209">
        <v>315120</v>
      </c>
      <c r="L2335" s="209">
        <v>210100</v>
      </c>
      <c r="M2335" s="209">
        <v>410</v>
      </c>
      <c r="N2335" s="209">
        <v>4067</v>
      </c>
      <c r="O2335" s="209">
        <v>4001</v>
      </c>
      <c r="P2335" s="370">
        <v>42035</v>
      </c>
      <c r="Q2335" s="248"/>
      <c r="R2335" s="248"/>
      <c r="S2335" s="356" t="s">
        <v>16813</v>
      </c>
      <c r="T2335" s="248" t="s">
        <v>16014</v>
      </c>
      <c r="U2335" s="248" t="s">
        <v>16270</v>
      </c>
    </row>
    <row r="2336" spans="1:21" s="248" customFormat="1" ht="23.25" customHeight="1" x14ac:dyDescent="0.25">
      <c r="A2336" s="209" t="s">
        <v>16817</v>
      </c>
      <c r="B2336" t="str">
        <f t="shared" si="154"/>
        <v>32</v>
      </c>
      <c r="C2336" t="str">
        <f t="shared" si="153"/>
        <v>B00</v>
      </c>
      <c r="D2336" t="str">
        <f t="shared" si="155"/>
        <v>668</v>
      </c>
      <c r="E2336" t="s">
        <v>16824</v>
      </c>
      <c r="F2336" t="s">
        <v>11137</v>
      </c>
      <c r="G2336" t="s">
        <v>16824</v>
      </c>
      <c r="H2336" s="209">
        <v>32</v>
      </c>
      <c r="I2336" s="209" t="s">
        <v>1912</v>
      </c>
      <c r="J2336" s="209">
        <v>668</v>
      </c>
      <c r="K2336" s="209">
        <v>315120</v>
      </c>
      <c r="L2336" s="209">
        <v>210100</v>
      </c>
      <c r="M2336" s="209">
        <v>410</v>
      </c>
      <c r="N2336" s="209">
        <v>4068</v>
      </c>
      <c r="O2336" s="209">
        <v>4001</v>
      </c>
      <c r="P2336" s="370">
        <v>42036</v>
      </c>
      <c r="S2336" s="356" t="s">
        <v>16813</v>
      </c>
      <c r="T2336" s="248" t="s">
        <v>16014</v>
      </c>
      <c r="U2336" s="248" t="s">
        <v>16270</v>
      </c>
    </row>
    <row r="2337" spans="1:21" s="1" customFormat="1" ht="23.25" customHeight="1" x14ac:dyDescent="0.25">
      <c r="A2337" s="209" t="s">
        <v>16818</v>
      </c>
      <c r="B2337" t="str">
        <f t="shared" si="154"/>
        <v>32</v>
      </c>
      <c r="C2337" t="str">
        <f t="shared" si="153"/>
        <v>B00</v>
      </c>
      <c r="D2337" t="str">
        <f t="shared" si="155"/>
        <v>669</v>
      </c>
      <c r="E2337" t="s">
        <v>16825</v>
      </c>
      <c r="F2337" t="s">
        <v>11137</v>
      </c>
      <c r="G2337" t="s">
        <v>16825</v>
      </c>
      <c r="H2337" s="209">
        <v>32</v>
      </c>
      <c r="I2337" s="209" t="s">
        <v>1912</v>
      </c>
      <c r="J2337" s="209">
        <v>669</v>
      </c>
      <c r="K2337" s="209">
        <v>315120</v>
      </c>
      <c r="L2337" s="209">
        <v>210100</v>
      </c>
      <c r="M2337" s="209">
        <v>410</v>
      </c>
      <c r="N2337" s="209">
        <v>4069</v>
      </c>
      <c r="O2337" s="209">
        <v>4001</v>
      </c>
      <c r="P2337" s="370">
        <v>42037</v>
      </c>
      <c r="Q2337" s="248"/>
      <c r="R2337" s="248"/>
      <c r="S2337" s="356" t="s">
        <v>16813</v>
      </c>
      <c r="T2337" s="248" t="s">
        <v>16014</v>
      </c>
      <c r="U2337" s="248" t="s">
        <v>16270</v>
      </c>
    </row>
    <row r="2338" spans="1:21" s="1" customFormat="1" ht="23.25" customHeight="1" x14ac:dyDescent="0.25">
      <c r="A2338" s="209" t="s">
        <v>16819</v>
      </c>
      <c r="B2338" t="str">
        <f t="shared" si="154"/>
        <v>32</v>
      </c>
      <c r="C2338" t="str">
        <f t="shared" si="153"/>
        <v>B00</v>
      </c>
      <c r="D2338" t="str">
        <f t="shared" si="155"/>
        <v>670</v>
      </c>
      <c r="E2338" t="s">
        <v>16826</v>
      </c>
      <c r="F2338" t="s">
        <v>11137</v>
      </c>
      <c r="G2338" t="s">
        <v>16826</v>
      </c>
      <c r="H2338" s="209">
        <v>32</v>
      </c>
      <c r="I2338" s="209" t="s">
        <v>1912</v>
      </c>
      <c r="J2338" s="209">
        <v>670</v>
      </c>
      <c r="K2338" s="209">
        <v>315120</v>
      </c>
      <c r="L2338" s="209">
        <v>210100</v>
      </c>
      <c r="M2338" s="209">
        <v>410</v>
      </c>
      <c r="N2338" s="209">
        <v>4070</v>
      </c>
      <c r="O2338" s="209">
        <v>4001</v>
      </c>
      <c r="P2338" s="370">
        <v>42038</v>
      </c>
      <c r="Q2338" s="248"/>
      <c r="R2338" s="248"/>
      <c r="S2338" s="356" t="s">
        <v>16813</v>
      </c>
      <c r="T2338" s="248" t="s">
        <v>16014</v>
      </c>
      <c r="U2338" s="248" t="s">
        <v>16270</v>
      </c>
    </row>
    <row r="2339" spans="1:21" s="1" customFormat="1" ht="23.25" customHeight="1" x14ac:dyDescent="0.25">
      <c r="A2339" s="209" t="s">
        <v>16820</v>
      </c>
      <c r="B2339" t="str">
        <f t="shared" si="154"/>
        <v>32</v>
      </c>
      <c r="C2339" t="str">
        <f t="shared" si="153"/>
        <v>B00</v>
      </c>
      <c r="D2339" t="str">
        <f t="shared" si="155"/>
        <v>671</v>
      </c>
      <c r="E2339" t="s">
        <v>16827</v>
      </c>
      <c r="F2339" t="s">
        <v>11137</v>
      </c>
      <c r="G2339" t="s">
        <v>16827</v>
      </c>
      <c r="H2339" s="209">
        <v>32</v>
      </c>
      <c r="I2339" s="209" t="s">
        <v>1912</v>
      </c>
      <c r="J2339" s="209">
        <v>671</v>
      </c>
      <c r="K2339" s="209">
        <v>315120</v>
      </c>
      <c r="L2339" s="209">
        <v>210100</v>
      </c>
      <c r="M2339" s="209">
        <v>410</v>
      </c>
      <c r="N2339" s="209">
        <v>4071</v>
      </c>
      <c r="O2339" s="209">
        <v>4001</v>
      </c>
      <c r="P2339" s="370">
        <v>42039</v>
      </c>
      <c r="Q2339" s="248"/>
      <c r="R2339" s="248"/>
      <c r="S2339" s="356" t="s">
        <v>16813</v>
      </c>
      <c r="T2339" s="248" t="s">
        <v>16014</v>
      </c>
      <c r="U2339" s="248" t="s">
        <v>16270</v>
      </c>
    </row>
    <row r="2340" spans="1:21" s="1" customFormat="1" ht="23.25" customHeight="1" x14ac:dyDescent="0.25">
      <c r="A2340" s="209" t="s">
        <v>16828</v>
      </c>
      <c r="B2340" t="str">
        <f t="shared" si="154"/>
        <v>32</v>
      </c>
      <c r="C2340" t="str">
        <f t="shared" si="153"/>
        <v>A04</v>
      </c>
      <c r="D2340" t="str">
        <f t="shared" si="155"/>
        <v>026</v>
      </c>
      <c r="E2340" t="s">
        <v>16830</v>
      </c>
      <c r="F2340" t="s">
        <v>17277</v>
      </c>
      <c r="G2340" t="s">
        <v>16830</v>
      </c>
      <c r="H2340" s="209">
        <v>32</v>
      </c>
      <c r="I2340" s="209" t="s">
        <v>1884</v>
      </c>
      <c r="J2340" s="209">
        <v>26</v>
      </c>
      <c r="K2340" s="209">
        <v>315117</v>
      </c>
      <c r="L2340" s="209">
        <v>210100</v>
      </c>
      <c r="M2340" s="209">
        <v>402</v>
      </c>
      <c r="N2340" s="209">
        <v>3014</v>
      </c>
      <c r="O2340" s="209">
        <v>4001</v>
      </c>
      <c r="P2340" s="370">
        <v>42040</v>
      </c>
      <c r="Q2340" s="248"/>
      <c r="R2340" s="248"/>
      <c r="S2340" s="356" t="s">
        <v>16813</v>
      </c>
      <c r="T2340" s="248" t="s">
        <v>16014</v>
      </c>
      <c r="U2340" s="248" t="s">
        <v>16270</v>
      </c>
    </row>
    <row r="2341" spans="1:21" s="1" customFormat="1" ht="23.25" customHeight="1" x14ac:dyDescent="0.25">
      <c r="A2341" s="209" t="s">
        <v>16829</v>
      </c>
      <c r="B2341" t="str">
        <f t="shared" si="154"/>
        <v>32</v>
      </c>
      <c r="C2341" t="str">
        <f t="shared" si="153"/>
        <v>A04</v>
      </c>
      <c r="D2341" t="str">
        <f t="shared" si="155"/>
        <v>027</v>
      </c>
      <c r="E2341" t="s">
        <v>16831</v>
      </c>
      <c r="F2341" t="s">
        <v>17277</v>
      </c>
      <c r="G2341" t="s">
        <v>16831</v>
      </c>
      <c r="H2341" s="209">
        <v>32</v>
      </c>
      <c r="I2341" s="209" t="s">
        <v>1884</v>
      </c>
      <c r="J2341" s="209">
        <v>27</v>
      </c>
      <c r="K2341" s="209">
        <v>315117</v>
      </c>
      <c r="L2341" s="209">
        <v>210100</v>
      </c>
      <c r="M2341" s="209">
        <v>402</v>
      </c>
      <c r="N2341" s="209">
        <v>3014</v>
      </c>
      <c r="O2341" s="209">
        <v>4001</v>
      </c>
      <c r="P2341" s="370">
        <v>42041</v>
      </c>
      <c r="Q2341" s="248"/>
      <c r="R2341" s="248"/>
      <c r="S2341" s="356" t="s">
        <v>16813</v>
      </c>
      <c r="T2341" s="248" t="s">
        <v>16014</v>
      </c>
      <c r="U2341" s="248" t="s">
        <v>16270</v>
      </c>
    </row>
    <row r="2342" spans="1:21" s="1" customFormat="1" ht="23.25" customHeight="1" x14ac:dyDescent="0.25">
      <c r="A2342" s="209" t="s">
        <v>16832</v>
      </c>
      <c r="B2342" t="str">
        <f t="shared" si="154"/>
        <v>32</v>
      </c>
      <c r="C2342" t="str">
        <f t="shared" si="153"/>
        <v>A04</v>
      </c>
      <c r="D2342" t="str">
        <f t="shared" si="155"/>
        <v>028</v>
      </c>
      <c r="E2342" t="s">
        <v>16833</v>
      </c>
      <c r="F2342" t="s">
        <v>17277</v>
      </c>
      <c r="G2342" t="s">
        <v>16833</v>
      </c>
      <c r="H2342" s="209">
        <v>32</v>
      </c>
      <c r="I2342" s="209" t="s">
        <v>1884</v>
      </c>
      <c r="J2342" s="209">
        <v>28</v>
      </c>
      <c r="K2342" s="209">
        <v>315117</v>
      </c>
      <c r="L2342" s="308">
        <v>210100</v>
      </c>
      <c r="M2342" s="308">
        <v>402</v>
      </c>
      <c r="N2342" s="308">
        <v>3011</v>
      </c>
      <c r="O2342" s="308">
        <v>4001</v>
      </c>
      <c r="P2342" s="370">
        <v>42042</v>
      </c>
      <c r="Q2342" s="248"/>
      <c r="R2342" s="248"/>
      <c r="S2342" s="356" t="s">
        <v>16813</v>
      </c>
      <c r="T2342" s="248" t="s">
        <v>16014</v>
      </c>
      <c r="U2342" s="248" t="s">
        <v>16270</v>
      </c>
    </row>
    <row r="2343" spans="1:21" s="1" customFormat="1" ht="23.25" customHeight="1" x14ac:dyDescent="0.25">
      <c r="A2343" s="209" t="s">
        <v>16834</v>
      </c>
      <c r="B2343" t="str">
        <f t="shared" si="154"/>
        <v>32</v>
      </c>
      <c r="C2343" t="str">
        <f t="shared" si="153"/>
        <v>A04</v>
      </c>
      <c r="D2343" t="str">
        <f t="shared" si="155"/>
        <v>029</v>
      </c>
      <c r="E2343" t="s">
        <v>16836</v>
      </c>
      <c r="F2343" t="s">
        <v>17277</v>
      </c>
      <c r="G2343" t="s">
        <v>16836</v>
      </c>
      <c r="H2343" s="209">
        <v>32</v>
      </c>
      <c r="I2343" s="209" t="s">
        <v>1884</v>
      </c>
      <c r="J2343" s="209">
        <v>29</v>
      </c>
      <c r="K2343" s="209">
        <v>315117</v>
      </c>
      <c r="L2343" s="209">
        <v>210100</v>
      </c>
      <c r="M2343" s="209">
        <v>402</v>
      </c>
      <c r="N2343" s="209">
        <v>3014</v>
      </c>
      <c r="O2343" s="209">
        <v>4001</v>
      </c>
      <c r="P2343" s="369">
        <v>42043</v>
      </c>
      <c r="Q2343" s="248"/>
      <c r="R2343" s="248"/>
      <c r="S2343" s="357" t="s">
        <v>16838</v>
      </c>
      <c r="T2343" s="248" t="s">
        <v>16014</v>
      </c>
      <c r="U2343" s="248" t="s">
        <v>16270</v>
      </c>
    </row>
    <row r="2344" spans="1:21" s="1" customFormat="1" ht="23.25" customHeight="1" x14ac:dyDescent="0.25">
      <c r="A2344" s="209" t="s">
        <v>16835</v>
      </c>
      <c r="B2344" t="str">
        <f t="shared" si="154"/>
        <v>32</v>
      </c>
      <c r="C2344" t="str">
        <f t="shared" si="153"/>
        <v>A04</v>
      </c>
      <c r="D2344" t="str">
        <f t="shared" si="155"/>
        <v>030</v>
      </c>
      <c r="E2344" t="s">
        <v>16837</v>
      </c>
      <c r="F2344" t="s">
        <v>17277</v>
      </c>
      <c r="G2344" t="s">
        <v>16837</v>
      </c>
      <c r="H2344" s="209">
        <v>32</v>
      </c>
      <c r="I2344" s="209" t="s">
        <v>1884</v>
      </c>
      <c r="J2344" s="209">
        <v>30</v>
      </c>
      <c r="K2344" s="209">
        <v>315117</v>
      </c>
      <c r="L2344" s="308">
        <v>210100</v>
      </c>
      <c r="M2344" s="308">
        <v>402</v>
      </c>
      <c r="N2344" s="209">
        <v>3014</v>
      </c>
      <c r="O2344" s="308">
        <v>4001</v>
      </c>
      <c r="P2344" s="369">
        <v>42044</v>
      </c>
      <c r="Q2344" s="248"/>
      <c r="R2344" s="248"/>
      <c r="S2344" s="357" t="s">
        <v>16838</v>
      </c>
      <c r="T2344" s="248" t="s">
        <v>16014</v>
      </c>
      <c r="U2344" s="248" t="s">
        <v>16270</v>
      </c>
    </row>
    <row r="2345" spans="1:21" s="1" customFormat="1" ht="23.25" customHeight="1" x14ac:dyDescent="0.25">
      <c r="A2345" s="209" t="s">
        <v>16839</v>
      </c>
      <c r="B2345" t="str">
        <f t="shared" si="154"/>
        <v>32</v>
      </c>
      <c r="C2345" t="str">
        <f t="shared" si="153"/>
        <v>B00</v>
      </c>
      <c r="D2345" t="str">
        <f t="shared" si="155"/>
        <v>672</v>
      </c>
      <c r="E2345" t="s">
        <v>16840</v>
      </c>
      <c r="F2345" t="s">
        <v>11137</v>
      </c>
      <c r="G2345" t="s">
        <v>16840</v>
      </c>
      <c r="H2345" s="209">
        <v>32</v>
      </c>
      <c r="I2345" s="209" t="s">
        <v>1912</v>
      </c>
      <c r="J2345" s="209">
        <v>672</v>
      </c>
      <c r="K2345" s="209">
        <v>315120</v>
      </c>
      <c r="L2345" s="209">
        <v>210100</v>
      </c>
      <c r="M2345" s="209">
        <v>410</v>
      </c>
      <c r="N2345" s="209">
        <v>4072</v>
      </c>
      <c r="O2345" s="209">
        <v>4001</v>
      </c>
      <c r="P2345" s="369">
        <v>42045</v>
      </c>
      <c r="Q2345" s="248"/>
      <c r="R2345" s="248"/>
      <c r="S2345" s="357" t="s">
        <v>16838</v>
      </c>
      <c r="T2345" s="248" t="s">
        <v>16014</v>
      </c>
      <c r="U2345" s="248" t="s">
        <v>16270</v>
      </c>
    </row>
    <row r="2346" spans="1:21" s="1" customFormat="1" ht="23.25" customHeight="1" x14ac:dyDescent="0.25">
      <c r="A2346" s="209" t="s">
        <v>16843</v>
      </c>
      <c r="B2346" t="str">
        <f t="shared" si="154"/>
        <v>32</v>
      </c>
      <c r="C2346" t="str">
        <f t="shared" si="153"/>
        <v>A04</v>
      </c>
      <c r="D2346" t="str">
        <f t="shared" si="155"/>
        <v>031</v>
      </c>
      <c r="E2346" t="s">
        <v>16844</v>
      </c>
      <c r="F2346" t="s">
        <v>17277</v>
      </c>
      <c r="G2346" t="s">
        <v>16844</v>
      </c>
      <c r="H2346" s="209">
        <v>32</v>
      </c>
      <c r="I2346" s="209" t="s">
        <v>1884</v>
      </c>
      <c r="J2346" s="209">
        <v>31</v>
      </c>
      <c r="K2346" s="209">
        <v>315117</v>
      </c>
      <c r="L2346" s="308">
        <v>210100</v>
      </c>
      <c r="M2346" s="308">
        <v>402</v>
      </c>
      <c r="N2346" s="209">
        <v>3002</v>
      </c>
      <c r="O2346" s="308">
        <v>4001</v>
      </c>
      <c r="P2346" s="369">
        <v>42046</v>
      </c>
      <c r="Q2346" s="248"/>
      <c r="R2346" s="248"/>
      <c r="S2346" s="357" t="s">
        <v>16893</v>
      </c>
      <c r="T2346" s="248" t="s">
        <v>16014</v>
      </c>
      <c r="U2346" s="248" t="s">
        <v>16270</v>
      </c>
    </row>
    <row r="2347" spans="1:21" s="1" customFormat="1" ht="23.25" customHeight="1" x14ac:dyDescent="0.25">
      <c r="A2347" s="209" t="s">
        <v>16846</v>
      </c>
      <c r="B2347" t="str">
        <f t="shared" si="154"/>
        <v>32</v>
      </c>
      <c r="C2347" t="str">
        <f t="shared" si="153"/>
        <v>A03</v>
      </c>
      <c r="D2347" t="str">
        <f t="shared" si="155"/>
        <v>823</v>
      </c>
      <c r="E2347" t="s">
        <v>16845</v>
      </c>
      <c r="F2347" t="s">
        <v>11136</v>
      </c>
      <c r="G2347" t="s">
        <v>16845</v>
      </c>
      <c r="H2347" s="209">
        <v>32</v>
      </c>
      <c r="I2347" s="209" t="s">
        <v>1561</v>
      </c>
      <c r="J2347" s="209">
        <v>823</v>
      </c>
      <c r="K2347" s="209">
        <v>315115</v>
      </c>
      <c r="L2347" s="209">
        <v>210100</v>
      </c>
      <c r="M2347" s="209">
        <v>401</v>
      </c>
      <c r="N2347" s="209">
        <v>3001</v>
      </c>
      <c r="O2347" s="209">
        <v>4001</v>
      </c>
      <c r="P2347" s="369">
        <v>42047</v>
      </c>
      <c r="Q2347" s="248"/>
      <c r="R2347" s="248"/>
      <c r="S2347" s="357" t="s">
        <v>16893</v>
      </c>
      <c r="T2347" s="248" t="s">
        <v>16014</v>
      </c>
      <c r="U2347" s="248" t="s">
        <v>16270</v>
      </c>
    </row>
    <row r="2348" spans="1:21" s="1" customFormat="1" ht="23.25" customHeight="1" x14ac:dyDescent="0.25">
      <c r="A2348" s="209" t="s">
        <v>16847</v>
      </c>
      <c r="B2348" t="str">
        <f t="shared" si="154"/>
        <v>32</v>
      </c>
      <c r="C2348" t="str">
        <f t="shared" si="153"/>
        <v>L03</v>
      </c>
      <c r="D2348" t="str">
        <f t="shared" si="155"/>
        <v>212</v>
      </c>
      <c r="E2348" t="s">
        <v>16870</v>
      </c>
      <c r="F2348" t="s">
        <v>17168</v>
      </c>
      <c r="G2348" t="s">
        <v>16870</v>
      </c>
      <c r="H2348" s="209">
        <v>32</v>
      </c>
      <c r="I2348" s="209" t="s">
        <v>1833</v>
      </c>
      <c r="J2348" s="209">
        <v>212</v>
      </c>
      <c r="K2348" s="209">
        <v>317500</v>
      </c>
      <c r="L2348" s="209">
        <v>210100</v>
      </c>
      <c r="M2348" s="209">
        <v>404</v>
      </c>
      <c r="N2348" s="209">
        <v>3016</v>
      </c>
      <c r="O2348" s="209">
        <v>4001</v>
      </c>
      <c r="P2348" s="381">
        <v>42048</v>
      </c>
      <c r="Q2348" s="248"/>
      <c r="R2348" s="248"/>
      <c r="S2348" s="357" t="s">
        <v>16893</v>
      </c>
      <c r="T2348" s="248" t="s">
        <v>16014</v>
      </c>
      <c r="U2348" s="248" t="s">
        <v>16270</v>
      </c>
    </row>
    <row r="2349" spans="1:21" s="1" customFormat="1" ht="23.25" customHeight="1" x14ac:dyDescent="0.25">
      <c r="A2349" s="209" t="s">
        <v>16848</v>
      </c>
      <c r="B2349" t="str">
        <f t="shared" si="154"/>
        <v>32</v>
      </c>
      <c r="C2349" t="str">
        <f t="shared" si="153"/>
        <v>L03</v>
      </c>
      <c r="D2349" t="str">
        <f t="shared" si="155"/>
        <v>213</v>
      </c>
      <c r="E2349" t="s">
        <v>16871</v>
      </c>
      <c r="F2349" t="s">
        <v>17168</v>
      </c>
      <c r="G2349" t="s">
        <v>16871</v>
      </c>
      <c r="H2349" s="209">
        <v>32</v>
      </c>
      <c r="I2349" s="209" t="s">
        <v>1833</v>
      </c>
      <c r="J2349" s="209">
        <v>213</v>
      </c>
      <c r="K2349" s="209">
        <v>317500</v>
      </c>
      <c r="L2349" s="209">
        <v>210100</v>
      </c>
      <c r="M2349" s="209">
        <v>404</v>
      </c>
      <c r="N2349" s="209">
        <v>3016</v>
      </c>
      <c r="O2349" s="209">
        <v>4001</v>
      </c>
      <c r="P2349" s="381">
        <v>42049</v>
      </c>
      <c r="Q2349" s="248"/>
      <c r="R2349" s="248"/>
      <c r="S2349" s="357" t="s">
        <v>16893</v>
      </c>
      <c r="T2349" s="248" t="s">
        <v>16014</v>
      </c>
      <c r="U2349" s="248" t="s">
        <v>16270</v>
      </c>
    </row>
    <row r="2350" spans="1:21" s="248" customFormat="1" ht="23.25" customHeight="1" x14ac:dyDescent="0.25">
      <c r="A2350" s="209" t="s">
        <v>16849</v>
      </c>
      <c r="B2350" t="str">
        <f t="shared" si="154"/>
        <v>32</v>
      </c>
      <c r="C2350" t="str">
        <f t="shared" si="153"/>
        <v>L03</v>
      </c>
      <c r="D2350" t="str">
        <f t="shared" si="155"/>
        <v>214</v>
      </c>
      <c r="E2350" t="s">
        <v>16872</v>
      </c>
      <c r="F2350" t="s">
        <v>17168</v>
      </c>
      <c r="G2350" t="s">
        <v>16872</v>
      </c>
      <c r="H2350" s="209">
        <v>32</v>
      </c>
      <c r="I2350" s="209" t="s">
        <v>1833</v>
      </c>
      <c r="J2350" s="209">
        <v>214</v>
      </c>
      <c r="K2350" s="209">
        <v>317500</v>
      </c>
      <c r="L2350" s="209">
        <v>210100</v>
      </c>
      <c r="M2350" s="209">
        <v>404</v>
      </c>
      <c r="N2350" s="209">
        <v>3016</v>
      </c>
      <c r="O2350" s="209">
        <v>4001</v>
      </c>
      <c r="P2350" s="381">
        <v>42050</v>
      </c>
      <c r="S2350" s="357" t="s">
        <v>16893</v>
      </c>
      <c r="T2350" s="248" t="s">
        <v>16014</v>
      </c>
      <c r="U2350" s="248" t="s">
        <v>16270</v>
      </c>
    </row>
    <row r="2351" spans="1:21" s="248" customFormat="1" ht="23.25" customHeight="1" x14ac:dyDescent="0.25">
      <c r="A2351" s="209" t="s">
        <v>16850</v>
      </c>
      <c r="B2351" t="str">
        <f t="shared" si="154"/>
        <v>32</v>
      </c>
      <c r="C2351" t="str">
        <f t="shared" si="153"/>
        <v>L03</v>
      </c>
      <c r="D2351" t="str">
        <f t="shared" si="155"/>
        <v>215</v>
      </c>
      <c r="E2351" t="s">
        <v>16873</v>
      </c>
      <c r="F2351" t="s">
        <v>17168</v>
      </c>
      <c r="G2351" t="s">
        <v>16873</v>
      </c>
      <c r="H2351" s="209">
        <v>32</v>
      </c>
      <c r="I2351" s="209" t="s">
        <v>1833</v>
      </c>
      <c r="J2351" s="209">
        <v>215</v>
      </c>
      <c r="K2351" s="209">
        <v>317500</v>
      </c>
      <c r="L2351" s="209">
        <v>210100</v>
      </c>
      <c r="M2351" s="209">
        <v>404</v>
      </c>
      <c r="N2351" s="209">
        <v>3016</v>
      </c>
      <c r="O2351" s="209">
        <v>4001</v>
      </c>
      <c r="P2351" s="381">
        <v>42051</v>
      </c>
      <c r="S2351" s="357" t="s">
        <v>16893</v>
      </c>
      <c r="T2351" s="248" t="s">
        <v>16014</v>
      </c>
      <c r="U2351" s="248" t="s">
        <v>16270</v>
      </c>
    </row>
    <row r="2352" spans="1:21" s="248" customFormat="1" ht="23.25" customHeight="1" x14ac:dyDescent="0.25">
      <c r="A2352" s="209" t="s">
        <v>16851</v>
      </c>
      <c r="B2352" t="str">
        <f t="shared" si="154"/>
        <v>32</v>
      </c>
      <c r="C2352" t="str">
        <f t="shared" si="153"/>
        <v>L03</v>
      </c>
      <c r="D2352" t="str">
        <f t="shared" si="155"/>
        <v>216</v>
      </c>
      <c r="E2352" t="s">
        <v>16874</v>
      </c>
      <c r="F2352" t="s">
        <v>17168</v>
      </c>
      <c r="G2352" t="s">
        <v>16874</v>
      </c>
      <c r="H2352" s="209">
        <v>32</v>
      </c>
      <c r="I2352" s="209" t="s">
        <v>1833</v>
      </c>
      <c r="J2352" s="209">
        <v>216</v>
      </c>
      <c r="K2352" s="209">
        <v>317500</v>
      </c>
      <c r="L2352" s="209">
        <v>210100</v>
      </c>
      <c r="M2352" s="209">
        <v>404</v>
      </c>
      <c r="N2352" s="209">
        <v>3016</v>
      </c>
      <c r="O2352" s="209">
        <v>4001</v>
      </c>
      <c r="P2352" s="381">
        <v>42052</v>
      </c>
      <c r="S2352" s="357" t="s">
        <v>16893</v>
      </c>
      <c r="T2352" s="248" t="s">
        <v>16014</v>
      </c>
      <c r="U2352" s="248" t="s">
        <v>16270</v>
      </c>
    </row>
    <row r="2353" spans="1:21" s="248" customFormat="1" ht="23.25" customHeight="1" x14ac:dyDescent="0.25">
      <c r="A2353" s="209" t="s">
        <v>16852</v>
      </c>
      <c r="B2353" t="str">
        <f t="shared" si="154"/>
        <v>32</v>
      </c>
      <c r="C2353" t="str">
        <f t="shared" ref="C2353:C2384" si="156">MID(A2353,4,3)</f>
        <v>L06</v>
      </c>
      <c r="D2353" t="str">
        <f t="shared" si="155"/>
        <v>084</v>
      </c>
      <c r="E2353" t="s">
        <v>16875</v>
      </c>
      <c r="F2353" t="s">
        <v>17168</v>
      </c>
      <c r="G2353" t="s">
        <v>16875</v>
      </c>
      <c r="H2353" s="209">
        <v>32</v>
      </c>
      <c r="I2353" s="209" t="s">
        <v>1845</v>
      </c>
      <c r="J2353" s="209">
        <v>84</v>
      </c>
      <c r="K2353" s="209">
        <v>317600</v>
      </c>
      <c r="L2353" s="209">
        <v>210100</v>
      </c>
      <c r="M2353" s="209">
        <v>404</v>
      </c>
      <c r="N2353" s="209">
        <v>3018</v>
      </c>
      <c r="O2353" s="209">
        <v>4001</v>
      </c>
      <c r="P2353" s="381">
        <v>42053</v>
      </c>
      <c r="S2353" s="357" t="s">
        <v>16893</v>
      </c>
      <c r="T2353" s="248" t="s">
        <v>16014</v>
      </c>
      <c r="U2353" s="248" t="s">
        <v>16270</v>
      </c>
    </row>
    <row r="2354" spans="1:21" s="248" customFormat="1" ht="23.25" customHeight="1" x14ac:dyDescent="0.25">
      <c r="A2354" s="209" t="s">
        <v>16853</v>
      </c>
      <c r="B2354" t="str">
        <f t="shared" si="154"/>
        <v>32</v>
      </c>
      <c r="C2354" t="str">
        <f t="shared" si="156"/>
        <v>L06</v>
      </c>
      <c r="D2354" t="str">
        <f t="shared" si="155"/>
        <v>085</v>
      </c>
      <c r="E2354" t="s">
        <v>16876</v>
      </c>
      <c r="F2354" t="s">
        <v>17168</v>
      </c>
      <c r="G2354" t="s">
        <v>16876</v>
      </c>
      <c r="H2354" s="209">
        <v>32</v>
      </c>
      <c r="I2354" s="209" t="s">
        <v>1845</v>
      </c>
      <c r="J2354" s="209">
        <v>85</v>
      </c>
      <c r="K2354" s="209">
        <v>317600</v>
      </c>
      <c r="L2354" s="209">
        <v>210100</v>
      </c>
      <c r="M2354" s="209">
        <v>404</v>
      </c>
      <c r="N2354" s="209">
        <v>3018</v>
      </c>
      <c r="O2354" s="209">
        <v>4001</v>
      </c>
      <c r="P2354" s="381">
        <v>42054</v>
      </c>
      <c r="S2354" s="357" t="s">
        <v>16893</v>
      </c>
      <c r="T2354" s="248" t="s">
        <v>16014</v>
      </c>
      <c r="U2354" s="248" t="s">
        <v>16270</v>
      </c>
    </row>
    <row r="2355" spans="1:21" s="248" customFormat="1" ht="23.25" customHeight="1" x14ac:dyDescent="0.25">
      <c r="A2355" s="209" t="s">
        <v>16854</v>
      </c>
      <c r="B2355" t="str">
        <f t="shared" si="154"/>
        <v>32</v>
      </c>
      <c r="C2355" t="str">
        <f t="shared" si="156"/>
        <v>L06</v>
      </c>
      <c r="D2355" t="str">
        <f t="shared" si="155"/>
        <v>086</v>
      </c>
      <c r="E2355" t="s">
        <v>16877</v>
      </c>
      <c r="F2355" t="s">
        <v>17168</v>
      </c>
      <c r="G2355" t="s">
        <v>16877</v>
      </c>
      <c r="H2355" s="209">
        <v>32</v>
      </c>
      <c r="I2355" s="209" t="s">
        <v>1845</v>
      </c>
      <c r="J2355" s="209">
        <v>86</v>
      </c>
      <c r="K2355" s="209">
        <v>317600</v>
      </c>
      <c r="L2355" s="209">
        <v>210100</v>
      </c>
      <c r="M2355" s="209">
        <v>404</v>
      </c>
      <c r="N2355" s="209">
        <v>3018</v>
      </c>
      <c r="O2355" s="209">
        <v>4001</v>
      </c>
      <c r="P2355" s="381">
        <v>42055</v>
      </c>
      <c r="S2355" s="357" t="s">
        <v>16893</v>
      </c>
      <c r="T2355" s="248" t="s">
        <v>16014</v>
      </c>
      <c r="U2355" s="248" t="s">
        <v>16270</v>
      </c>
    </row>
    <row r="2356" spans="1:21" s="248" customFormat="1" ht="23.25" customHeight="1" x14ac:dyDescent="0.25">
      <c r="A2356" s="209" t="s">
        <v>16855</v>
      </c>
      <c r="B2356" t="str">
        <f t="shared" si="154"/>
        <v>32</v>
      </c>
      <c r="C2356" t="str">
        <f t="shared" si="156"/>
        <v>L06</v>
      </c>
      <c r="D2356" t="str">
        <f t="shared" si="155"/>
        <v>087</v>
      </c>
      <c r="E2356" t="s">
        <v>16878</v>
      </c>
      <c r="F2356" t="s">
        <v>17168</v>
      </c>
      <c r="G2356" t="s">
        <v>16878</v>
      </c>
      <c r="H2356" s="209">
        <v>32</v>
      </c>
      <c r="I2356" s="209" t="s">
        <v>1845</v>
      </c>
      <c r="J2356" s="209">
        <v>87</v>
      </c>
      <c r="K2356" s="209">
        <v>317600</v>
      </c>
      <c r="L2356" s="209">
        <v>210100</v>
      </c>
      <c r="M2356" s="209">
        <v>404</v>
      </c>
      <c r="N2356" s="209">
        <v>3018</v>
      </c>
      <c r="O2356" s="209">
        <v>4001</v>
      </c>
      <c r="P2356" s="381">
        <v>42056</v>
      </c>
      <c r="S2356" s="357" t="s">
        <v>16893</v>
      </c>
      <c r="T2356" s="248" t="s">
        <v>16014</v>
      </c>
      <c r="U2356" s="248" t="s">
        <v>16270</v>
      </c>
    </row>
    <row r="2357" spans="1:21" s="248" customFormat="1" ht="23.25" customHeight="1" x14ac:dyDescent="0.25">
      <c r="A2357" s="209" t="s">
        <v>16856</v>
      </c>
      <c r="B2357" t="str">
        <f t="shared" si="154"/>
        <v>32</v>
      </c>
      <c r="C2357" t="str">
        <f t="shared" si="156"/>
        <v>L06</v>
      </c>
      <c r="D2357" t="str">
        <f t="shared" si="155"/>
        <v>088</v>
      </c>
      <c r="E2357" t="s">
        <v>16879</v>
      </c>
      <c r="F2357" t="s">
        <v>17168</v>
      </c>
      <c r="G2357" t="s">
        <v>16879</v>
      </c>
      <c r="H2357" s="209">
        <v>32</v>
      </c>
      <c r="I2357" s="209" t="s">
        <v>1845</v>
      </c>
      <c r="J2357" s="209">
        <v>88</v>
      </c>
      <c r="K2357" s="209">
        <v>317600</v>
      </c>
      <c r="L2357" s="209">
        <v>210100</v>
      </c>
      <c r="M2357" s="209">
        <v>404</v>
      </c>
      <c r="N2357" s="209">
        <v>3018</v>
      </c>
      <c r="O2357" s="209">
        <v>4001</v>
      </c>
      <c r="P2357" s="381">
        <v>42057</v>
      </c>
      <c r="S2357" s="357" t="s">
        <v>16893</v>
      </c>
      <c r="T2357" s="248" t="s">
        <v>16014</v>
      </c>
      <c r="U2357" s="248" t="s">
        <v>16270</v>
      </c>
    </row>
    <row r="2358" spans="1:21" s="248" customFormat="1" ht="23.25" customHeight="1" x14ac:dyDescent="0.25">
      <c r="A2358" s="209" t="s">
        <v>16857</v>
      </c>
      <c r="B2358" t="str">
        <f t="shared" si="154"/>
        <v>32</v>
      </c>
      <c r="C2358" t="str">
        <f t="shared" si="156"/>
        <v>L06</v>
      </c>
      <c r="D2358" t="str">
        <f t="shared" si="155"/>
        <v>089</v>
      </c>
      <c r="E2358" t="s">
        <v>16880</v>
      </c>
      <c r="F2358" t="s">
        <v>17168</v>
      </c>
      <c r="G2358" t="s">
        <v>16880</v>
      </c>
      <c r="H2358" s="209">
        <v>32</v>
      </c>
      <c r="I2358" s="209" t="s">
        <v>1845</v>
      </c>
      <c r="J2358" s="209">
        <v>89</v>
      </c>
      <c r="K2358" s="209">
        <v>317600</v>
      </c>
      <c r="L2358" s="209">
        <v>210100</v>
      </c>
      <c r="M2358" s="209">
        <v>404</v>
      </c>
      <c r="N2358" s="209">
        <v>3018</v>
      </c>
      <c r="O2358" s="209">
        <v>4001</v>
      </c>
      <c r="P2358" s="381">
        <v>42058</v>
      </c>
      <c r="S2358" s="357" t="s">
        <v>16893</v>
      </c>
      <c r="T2358" s="248" t="s">
        <v>16014</v>
      </c>
      <c r="U2358" s="248" t="s">
        <v>16270</v>
      </c>
    </row>
    <row r="2359" spans="1:21" s="248" customFormat="1" ht="23.25" customHeight="1" x14ac:dyDescent="0.25">
      <c r="A2359" s="209" t="s">
        <v>16858</v>
      </c>
      <c r="B2359" t="str">
        <f t="shared" si="154"/>
        <v>32</v>
      </c>
      <c r="C2359" t="str">
        <f t="shared" si="156"/>
        <v>L06</v>
      </c>
      <c r="D2359" t="str">
        <f t="shared" si="155"/>
        <v>090</v>
      </c>
      <c r="E2359" t="s">
        <v>16881</v>
      </c>
      <c r="F2359" t="s">
        <v>17168</v>
      </c>
      <c r="G2359" t="s">
        <v>16881</v>
      </c>
      <c r="H2359" s="209">
        <v>32</v>
      </c>
      <c r="I2359" s="209" t="s">
        <v>1845</v>
      </c>
      <c r="J2359" s="209">
        <v>90</v>
      </c>
      <c r="K2359" s="209">
        <v>317600</v>
      </c>
      <c r="L2359" s="209">
        <v>210100</v>
      </c>
      <c r="M2359" s="209">
        <v>404</v>
      </c>
      <c r="N2359" s="209">
        <v>3018</v>
      </c>
      <c r="O2359" s="209">
        <v>4001</v>
      </c>
      <c r="P2359" s="381">
        <v>42059</v>
      </c>
      <c r="S2359" s="357" t="s">
        <v>16893</v>
      </c>
      <c r="T2359" s="248" t="s">
        <v>16014</v>
      </c>
      <c r="U2359" s="248" t="s">
        <v>16270</v>
      </c>
    </row>
    <row r="2360" spans="1:21" s="248" customFormat="1" ht="23.25" customHeight="1" x14ac:dyDescent="0.25">
      <c r="A2360" s="209" t="s">
        <v>16859</v>
      </c>
      <c r="B2360" t="str">
        <f t="shared" si="154"/>
        <v>32</v>
      </c>
      <c r="C2360" t="str">
        <f t="shared" si="156"/>
        <v>L06</v>
      </c>
      <c r="D2360" t="str">
        <f t="shared" si="155"/>
        <v>091</v>
      </c>
      <c r="E2360" t="s">
        <v>16882</v>
      </c>
      <c r="F2360" t="s">
        <v>17168</v>
      </c>
      <c r="G2360" t="s">
        <v>16882</v>
      </c>
      <c r="H2360" s="209">
        <v>32</v>
      </c>
      <c r="I2360" s="209" t="s">
        <v>1845</v>
      </c>
      <c r="J2360" s="209">
        <v>91</v>
      </c>
      <c r="K2360" s="209">
        <v>317600</v>
      </c>
      <c r="L2360" s="209">
        <v>210100</v>
      </c>
      <c r="M2360" s="209">
        <v>404</v>
      </c>
      <c r="N2360" s="209">
        <v>3018</v>
      </c>
      <c r="O2360" s="209">
        <v>4001</v>
      </c>
      <c r="P2360" s="381">
        <v>42060</v>
      </c>
      <c r="S2360" s="357" t="s">
        <v>16893</v>
      </c>
      <c r="T2360" s="248" t="s">
        <v>16014</v>
      </c>
      <c r="U2360" s="248" t="s">
        <v>16270</v>
      </c>
    </row>
    <row r="2361" spans="1:21" s="248" customFormat="1" ht="23.25" customHeight="1" x14ac:dyDescent="0.25">
      <c r="A2361" s="209" t="s">
        <v>16860</v>
      </c>
      <c r="B2361" t="str">
        <f t="shared" si="154"/>
        <v>32</v>
      </c>
      <c r="C2361" t="str">
        <f t="shared" si="156"/>
        <v>L06</v>
      </c>
      <c r="D2361" t="str">
        <f t="shared" si="155"/>
        <v>092</v>
      </c>
      <c r="E2361" t="s">
        <v>16883</v>
      </c>
      <c r="F2361" t="s">
        <v>17168</v>
      </c>
      <c r="G2361" t="s">
        <v>16883</v>
      </c>
      <c r="H2361" s="209">
        <v>32</v>
      </c>
      <c r="I2361" s="209" t="s">
        <v>1845</v>
      </c>
      <c r="J2361" s="209">
        <v>92</v>
      </c>
      <c r="K2361" s="209">
        <v>317600</v>
      </c>
      <c r="L2361" s="209">
        <v>210100</v>
      </c>
      <c r="M2361" s="209">
        <v>404</v>
      </c>
      <c r="N2361" s="209">
        <v>3018</v>
      </c>
      <c r="O2361" s="209">
        <v>4001</v>
      </c>
      <c r="P2361" s="381">
        <v>42061</v>
      </c>
      <c r="S2361" s="357" t="s">
        <v>16893</v>
      </c>
      <c r="T2361" s="248" t="s">
        <v>16014</v>
      </c>
      <c r="U2361" s="248" t="s">
        <v>16270</v>
      </c>
    </row>
    <row r="2362" spans="1:21" s="248" customFormat="1" ht="23.25" customHeight="1" x14ac:dyDescent="0.25">
      <c r="A2362" s="209" t="s">
        <v>16861</v>
      </c>
      <c r="B2362" t="str">
        <f t="shared" si="154"/>
        <v>32</v>
      </c>
      <c r="C2362" t="str">
        <f t="shared" si="156"/>
        <v>L06</v>
      </c>
      <c r="D2362" t="str">
        <f t="shared" si="155"/>
        <v>093</v>
      </c>
      <c r="E2362" t="s">
        <v>16884</v>
      </c>
      <c r="F2362" t="s">
        <v>17168</v>
      </c>
      <c r="G2362" t="s">
        <v>16884</v>
      </c>
      <c r="H2362" s="209">
        <v>32</v>
      </c>
      <c r="I2362" s="209" t="s">
        <v>1845</v>
      </c>
      <c r="J2362" s="209">
        <v>93</v>
      </c>
      <c r="K2362" s="209">
        <v>317600</v>
      </c>
      <c r="L2362" s="209">
        <v>210100</v>
      </c>
      <c r="M2362" s="209">
        <v>404</v>
      </c>
      <c r="N2362" s="209">
        <v>3018</v>
      </c>
      <c r="O2362" s="209">
        <v>4001</v>
      </c>
      <c r="P2362" s="381">
        <v>42062</v>
      </c>
      <c r="S2362" s="357" t="s">
        <v>16893</v>
      </c>
      <c r="T2362" s="248" t="s">
        <v>16014</v>
      </c>
      <c r="U2362" s="248" t="s">
        <v>16270</v>
      </c>
    </row>
    <row r="2363" spans="1:21" s="248" customFormat="1" ht="23.25" customHeight="1" x14ac:dyDescent="0.25">
      <c r="A2363" s="209" t="s">
        <v>16862</v>
      </c>
      <c r="B2363" t="str">
        <f t="shared" si="154"/>
        <v>32</v>
      </c>
      <c r="C2363" t="str">
        <f t="shared" si="156"/>
        <v>L06</v>
      </c>
      <c r="D2363" t="str">
        <f t="shared" si="155"/>
        <v>094</v>
      </c>
      <c r="E2363" t="s">
        <v>16885</v>
      </c>
      <c r="F2363" t="s">
        <v>17168</v>
      </c>
      <c r="G2363" t="s">
        <v>16885</v>
      </c>
      <c r="H2363" s="209">
        <v>32</v>
      </c>
      <c r="I2363" s="209" t="s">
        <v>1845</v>
      </c>
      <c r="J2363" s="209">
        <v>94</v>
      </c>
      <c r="K2363" s="209">
        <v>317600</v>
      </c>
      <c r="L2363" s="209">
        <v>210100</v>
      </c>
      <c r="M2363" s="209">
        <v>404</v>
      </c>
      <c r="N2363" s="209">
        <v>3018</v>
      </c>
      <c r="O2363" s="209">
        <v>4001</v>
      </c>
      <c r="P2363" s="381">
        <v>42063</v>
      </c>
      <c r="S2363" s="357" t="s">
        <v>16893</v>
      </c>
      <c r="T2363" s="248" t="s">
        <v>16014</v>
      </c>
      <c r="U2363" s="248" t="s">
        <v>16270</v>
      </c>
    </row>
    <row r="2364" spans="1:21" s="248" customFormat="1" ht="23.25" customHeight="1" x14ac:dyDescent="0.25">
      <c r="A2364" s="209" t="s">
        <v>16863</v>
      </c>
      <c r="B2364" t="str">
        <f t="shared" si="154"/>
        <v>32</v>
      </c>
      <c r="C2364" t="str">
        <f t="shared" si="156"/>
        <v>L06</v>
      </c>
      <c r="D2364" t="str">
        <f t="shared" si="155"/>
        <v>095</v>
      </c>
      <c r="E2364" t="s">
        <v>16886</v>
      </c>
      <c r="F2364" t="s">
        <v>17168</v>
      </c>
      <c r="G2364" t="s">
        <v>16886</v>
      </c>
      <c r="H2364" s="209">
        <v>32</v>
      </c>
      <c r="I2364" s="209" t="s">
        <v>1845</v>
      </c>
      <c r="J2364" s="209">
        <v>95</v>
      </c>
      <c r="K2364" s="209">
        <v>317600</v>
      </c>
      <c r="L2364" s="209">
        <v>210100</v>
      </c>
      <c r="M2364" s="209">
        <v>404</v>
      </c>
      <c r="N2364" s="209">
        <v>3018</v>
      </c>
      <c r="O2364" s="209">
        <v>4001</v>
      </c>
      <c r="P2364" s="381">
        <v>42064</v>
      </c>
      <c r="S2364" s="357" t="s">
        <v>16893</v>
      </c>
      <c r="T2364" s="248" t="s">
        <v>16014</v>
      </c>
      <c r="U2364" s="248" t="s">
        <v>16270</v>
      </c>
    </row>
    <row r="2365" spans="1:21" s="248" customFormat="1" ht="23.25" customHeight="1" x14ac:dyDescent="0.25">
      <c r="A2365" s="209" t="s">
        <v>16864</v>
      </c>
      <c r="B2365" t="str">
        <f t="shared" si="154"/>
        <v>32</v>
      </c>
      <c r="C2365" t="str">
        <f t="shared" si="156"/>
        <v>L06</v>
      </c>
      <c r="D2365" t="str">
        <f t="shared" si="155"/>
        <v>096</v>
      </c>
      <c r="E2365" t="s">
        <v>16887</v>
      </c>
      <c r="F2365" t="s">
        <v>17168</v>
      </c>
      <c r="G2365" t="s">
        <v>16887</v>
      </c>
      <c r="H2365" s="209">
        <v>32</v>
      </c>
      <c r="I2365" s="209" t="s">
        <v>1845</v>
      </c>
      <c r="J2365" s="209">
        <v>96</v>
      </c>
      <c r="K2365" s="209">
        <v>317600</v>
      </c>
      <c r="L2365" s="209">
        <v>210100</v>
      </c>
      <c r="M2365" s="209">
        <v>404</v>
      </c>
      <c r="N2365" s="209">
        <v>3018</v>
      </c>
      <c r="O2365" s="209">
        <v>4001</v>
      </c>
      <c r="P2365" s="381">
        <v>42065</v>
      </c>
      <c r="S2365" s="357" t="s">
        <v>16893</v>
      </c>
      <c r="T2365" s="248" t="s">
        <v>16014</v>
      </c>
      <c r="U2365" s="248" t="s">
        <v>16270</v>
      </c>
    </row>
    <row r="2366" spans="1:21" s="248" customFormat="1" ht="23.25" customHeight="1" x14ac:dyDescent="0.25">
      <c r="A2366" s="209" t="s">
        <v>16865</v>
      </c>
      <c r="B2366" t="str">
        <f t="shared" ref="B2366:B2397" si="157">LEFT(A2366,2)</f>
        <v>32</v>
      </c>
      <c r="C2366" t="str">
        <f t="shared" si="156"/>
        <v>L04</v>
      </c>
      <c r="D2366" t="str">
        <f t="shared" ref="D2366:D2397" si="158">RIGHT(A2366,3)</f>
        <v>106</v>
      </c>
      <c r="E2366" t="s">
        <v>16888</v>
      </c>
      <c r="F2366" t="s">
        <v>17168</v>
      </c>
      <c r="G2366" t="s">
        <v>16888</v>
      </c>
      <c r="H2366" s="209">
        <v>32</v>
      </c>
      <c r="I2366" s="209" t="s">
        <v>1837</v>
      </c>
      <c r="J2366" s="209">
        <v>106</v>
      </c>
      <c r="K2366" s="209">
        <v>316122</v>
      </c>
      <c r="L2366" s="209">
        <v>210100</v>
      </c>
      <c r="M2366" s="209">
        <v>404</v>
      </c>
      <c r="N2366" s="209">
        <v>3020</v>
      </c>
      <c r="O2366" s="209">
        <v>4001</v>
      </c>
      <c r="P2366" s="381">
        <v>42066</v>
      </c>
      <c r="S2366" s="357" t="s">
        <v>16893</v>
      </c>
    </row>
    <row r="2367" spans="1:21" s="248" customFormat="1" ht="23.25" customHeight="1" x14ac:dyDescent="0.25">
      <c r="A2367" s="209" t="s">
        <v>16866</v>
      </c>
      <c r="B2367" t="str">
        <f t="shared" si="157"/>
        <v>32</v>
      </c>
      <c r="C2367" t="str">
        <f t="shared" si="156"/>
        <v>L04</v>
      </c>
      <c r="D2367" t="str">
        <f t="shared" si="158"/>
        <v>107</v>
      </c>
      <c r="E2367" t="s">
        <v>16889</v>
      </c>
      <c r="F2367" t="s">
        <v>17168</v>
      </c>
      <c r="G2367" t="s">
        <v>16889</v>
      </c>
      <c r="H2367" s="209">
        <v>32</v>
      </c>
      <c r="I2367" s="209" t="s">
        <v>1837</v>
      </c>
      <c r="J2367" s="209">
        <v>107</v>
      </c>
      <c r="K2367" s="209">
        <v>316122</v>
      </c>
      <c r="L2367" s="209">
        <v>210100</v>
      </c>
      <c r="M2367" s="209">
        <v>404</v>
      </c>
      <c r="N2367" s="209">
        <v>3020</v>
      </c>
      <c r="O2367" s="209">
        <v>4001</v>
      </c>
      <c r="P2367" s="381">
        <v>42067</v>
      </c>
      <c r="S2367" s="357" t="s">
        <v>16893</v>
      </c>
    </row>
    <row r="2368" spans="1:21" s="248" customFormat="1" ht="23.25" customHeight="1" x14ac:dyDescent="0.25">
      <c r="A2368" s="209" t="s">
        <v>16867</v>
      </c>
      <c r="B2368" t="str">
        <f t="shared" si="157"/>
        <v>32</v>
      </c>
      <c r="C2368" t="str">
        <f t="shared" si="156"/>
        <v>L04</v>
      </c>
      <c r="D2368" t="str">
        <f t="shared" si="158"/>
        <v>108</v>
      </c>
      <c r="E2368" t="s">
        <v>16890</v>
      </c>
      <c r="F2368" t="s">
        <v>17168</v>
      </c>
      <c r="G2368" t="s">
        <v>16890</v>
      </c>
      <c r="H2368" s="209">
        <v>32</v>
      </c>
      <c r="I2368" s="209" t="s">
        <v>1837</v>
      </c>
      <c r="J2368" s="209">
        <v>108</v>
      </c>
      <c r="K2368" s="209">
        <v>316122</v>
      </c>
      <c r="L2368" s="209">
        <v>210100</v>
      </c>
      <c r="M2368" s="209">
        <v>404</v>
      </c>
      <c r="N2368" s="209">
        <v>3020</v>
      </c>
      <c r="O2368" s="209">
        <v>4001</v>
      </c>
      <c r="P2368" s="381">
        <v>42068</v>
      </c>
      <c r="S2368" s="357" t="s">
        <v>16893</v>
      </c>
    </row>
    <row r="2369" spans="1:21" s="248" customFormat="1" ht="23.25" customHeight="1" x14ac:dyDescent="0.25">
      <c r="A2369" s="209" t="s">
        <v>16868</v>
      </c>
      <c r="B2369" t="str">
        <f t="shared" si="157"/>
        <v>32</v>
      </c>
      <c r="C2369" t="str">
        <f t="shared" si="156"/>
        <v>L04</v>
      </c>
      <c r="D2369" t="str">
        <f t="shared" si="158"/>
        <v>109</v>
      </c>
      <c r="E2369" t="s">
        <v>16891</v>
      </c>
      <c r="F2369" t="s">
        <v>17168</v>
      </c>
      <c r="G2369" t="s">
        <v>16891</v>
      </c>
      <c r="H2369" s="209">
        <v>32</v>
      </c>
      <c r="I2369" s="209" t="s">
        <v>1837</v>
      </c>
      <c r="J2369" s="209">
        <v>109</v>
      </c>
      <c r="K2369" s="209">
        <v>316122</v>
      </c>
      <c r="L2369" s="209">
        <v>210100</v>
      </c>
      <c r="M2369" s="209">
        <v>404</v>
      </c>
      <c r="N2369" s="209">
        <v>3020</v>
      </c>
      <c r="O2369" s="209">
        <v>4001</v>
      </c>
      <c r="P2369" s="381">
        <v>42069</v>
      </c>
      <c r="S2369" s="357" t="s">
        <v>16893</v>
      </c>
    </row>
    <row r="2370" spans="1:21" s="248" customFormat="1" ht="23.25" customHeight="1" x14ac:dyDescent="0.25">
      <c r="A2370" s="209" t="s">
        <v>16869</v>
      </c>
      <c r="B2370" t="str">
        <f t="shared" si="157"/>
        <v>32</v>
      </c>
      <c r="C2370" t="str">
        <f t="shared" si="156"/>
        <v>L04</v>
      </c>
      <c r="D2370" t="str">
        <f t="shared" si="158"/>
        <v>110</v>
      </c>
      <c r="E2370" t="s">
        <v>16892</v>
      </c>
      <c r="F2370" t="s">
        <v>17168</v>
      </c>
      <c r="G2370" t="s">
        <v>16892</v>
      </c>
      <c r="H2370" s="209">
        <v>32</v>
      </c>
      <c r="I2370" s="209" t="s">
        <v>1837</v>
      </c>
      <c r="J2370" s="209">
        <v>110</v>
      </c>
      <c r="K2370" s="209">
        <v>316122</v>
      </c>
      <c r="L2370" s="209">
        <v>210100</v>
      </c>
      <c r="M2370" s="209">
        <v>404</v>
      </c>
      <c r="N2370" s="209">
        <v>3020</v>
      </c>
      <c r="O2370" s="209">
        <v>4001</v>
      </c>
      <c r="P2370" s="381">
        <v>42070</v>
      </c>
      <c r="S2370" s="357" t="s">
        <v>16893</v>
      </c>
    </row>
    <row r="2371" spans="1:21" s="248" customFormat="1" ht="23.25" customHeight="1" x14ac:dyDescent="0.25">
      <c r="A2371" s="209" t="s">
        <v>16895</v>
      </c>
      <c r="B2371" t="str">
        <f t="shared" si="157"/>
        <v>32</v>
      </c>
      <c r="C2371" t="str">
        <f t="shared" si="156"/>
        <v>B00</v>
      </c>
      <c r="D2371" t="str">
        <f t="shared" si="158"/>
        <v>673</v>
      </c>
      <c r="E2371" t="s">
        <v>16897</v>
      </c>
      <c r="F2371" t="s">
        <v>11137</v>
      </c>
      <c r="G2371" t="s">
        <v>16897</v>
      </c>
      <c r="H2371" s="209">
        <v>32</v>
      </c>
      <c r="I2371" s="209" t="s">
        <v>1912</v>
      </c>
      <c r="J2371" s="209">
        <v>673</v>
      </c>
      <c r="K2371" s="209">
        <v>315120</v>
      </c>
      <c r="L2371" s="209">
        <v>210100</v>
      </c>
      <c r="M2371" s="209">
        <v>410</v>
      </c>
      <c r="N2371" s="209">
        <v>4073</v>
      </c>
      <c r="O2371" s="209">
        <v>4001</v>
      </c>
      <c r="P2371" s="369">
        <v>42071</v>
      </c>
      <c r="S2371" s="357" t="s">
        <v>16896</v>
      </c>
      <c r="T2371" s="248" t="s">
        <v>16014</v>
      </c>
      <c r="U2371" s="248" t="s">
        <v>16270</v>
      </c>
    </row>
    <row r="2372" spans="1:21" s="248" customFormat="1" ht="23.25" customHeight="1" x14ac:dyDescent="0.25">
      <c r="A2372" s="209" t="s">
        <v>16898</v>
      </c>
      <c r="B2372" t="str">
        <f t="shared" si="157"/>
        <v>32</v>
      </c>
      <c r="C2372" t="str">
        <f t="shared" si="156"/>
        <v>B00</v>
      </c>
      <c r="D2372" t="str">
        <f t="shared" si="158"/>
        <v>674</v>
      </c>
      <c r="E2372" s="251" t="s">
        <v>16911</v>
      </c>
      <c r="F2372" t="s">
        <v>11137</v>
      </c>
      <c r="G2372" s="251" t="s">
        <v>16911</v>
      </c>
      <c r="H2372" s="209">
        <v>32</v>
      </c>
      <c r="I2372" s="209" t="s">
        <v>1912</v>
      </c>
      <c r="J2372" s="209">
        <v>674</v>
      </c>
      <c r="K2372" s="209">
        <v>315120</v>
      </c>
      <c r="L2372" s="209">
        <v>210100</v>
      </c>
      <c r="M2372" s="209">
        <v>410</v>
      </c>
      <c r="N2372" s="209">
        <v>4074</v>
      </c>
      <c r="O2372" s="209">
        <v>4001</v>
      </c>
      <c r="P2372" s="369">
        <v>42072</v>
      </c>
      <c r="S2372" s="357" t="s">
        <v>16912</v>
      </c>
      <c r="T2372" s="248" t="s">
        <v>16014</v>
      </c>
      <c r="U2372" s="248" t="s">
        <v>16270</v>
      </c>
    </row>
    <row r="2373" spans="1:21" s="248" customFormat="1" ht="23.25" customHeight="1" x14ac:dyDescent="0.25">
      <c r="A2373" s="209" t="s">
        <v>16899</v>
      </c>
      <c r="B2373" t="str">
        <f t="shared" si="157"/>
        <v>32</v>
      </c>
      <c r="C2373" t="str">
        <f t="shared" si="156"/>
        <v>B00</v>
      </c>
      <c r="D2373" t="str">
        <f t="shared" si="158"/>
        <v>675</v>
      </c>
      <c r="E2373" s="354" t="s">
        <v>16913</v>
      </c>
      <c r="F2373" t="s">
        <v>11137</v>
      </c>
      <c r="G2373" s="354" t="s">
        <v>16913</v>
      </c>
      <c r="H2373" s="209">
        <v>32</v>
      </c>
      <c r="I2373" s="209" t="s">
        <v>1912</v>
      </c>
      <c r="J2373" s="209">
        <v>675</v>
      </c>
      <c r="K2373" s="209">
        <v>315120</v>
      </c>
      <c r="L2373" s="209">
        <v>210100</v>
      </c>
      <c r="M2373" s="209">
        <v>410</v>
      </c>
      <c r="N2373" s="209">
        <v>4075</v>
      </c>
      <c r="O2373" s="209">
        <v>4001</v>
      </c>
      <c r="P2373" s="369">
        <v>42073</v>
      </c>
      <c r="S2373" s="357" t="s">
        <v>16916</v>
      </c>
      <c r="T2373" s="248" t="s">
        <v>16014</v>
      </c>
      <c r="U2373" s="248" t="s">
        <v>16270</v>
      </c>
    </row>
    <row r="2374" spans="1:21" s="248" customFormat="1" ht="23.25" customHeight="1" x14ac:dyDescent="0.25">
      <c r="A2374" s="209" t="s">
        <v>16900</v>
      </c>
      <c r="B2374" t="str">
        <f t="shared" si="157"/>
        <v>32</v>
      </c>
      <c r="C2374" t="str">
        <f t="shared" si="156"/>
        <v>B00</v>
      </c>
      <c r="D2374" t="str">
        <f t="shared" si="158"/>
        <v>676</v>
      </c>
      <c r="E2374" s="251" t="s">
        <v>16914</v>
      </c>
      <c r="F2374" t="s">
        <v>11137</v>
      </c>
      <c r="G2374" s="251" t="s">
        <v>16914</v>
      </c>
      <c r="H2374" s="209">
        <v>32</v>
      </c>
      <c r="I2374" s="209" t="s">
        <v>1912</v>
      </c>
      <c r="J2374" s="209">
        <v>676</v>
      </c>
      <c r="K2374" s="209">
        <v>315120</v>
      </c>
      <c r="L2374" s="209">
        <v>210100</v>
      </c>
      <c r="M2374" s="209">
        <v>410</v>
      </c>
      <c r="N2374" s="209">
        <v>4076</v>
      </c>
      <c r="O2374" s="209">
        <v>4001</v>
      </c>
      <c r="P2374" s="369">
        <v>42074</v>
      </c>
      <c r="S2374" s="357" t="s">
        <v>16915</v>
      </c>
      <c r="T2374" s="248" t="s">
        <v>16014</v>
      </c>
      <c r="U2374" s="248" t="s">
        <v>16270</v>
      </c>
    </row>
    <row r="2375" spans="1:21" s="248" customFormat="1" ht="23.25" customHeight="1" x14ac:dyDescent="0.25">
      <c r="A2375" s="209" t="s">
        <v>16901</v>
      </c>
      <c r="B2375" t="str">
        <f t="shared" si="157"/>
        <v>32</v>
      </c>
      <c r="C2375" t="str">
        <f t="shared" si="156"/>
        <v>B00</v>
      </c>
      <c r="D2375" t="str">
        <f t="shared" si="158"/>
        <v>677</v>
      </c>
      <c r="E2375" s="251" t="s">
        <v>16925</v>
      </c>
      <c r="F2375" t="s">
        <v>11137</v>
      </c>
      <c r="G2375" s="251" t="s">
        <v>16925</v>
      </c>
      <c r="H2375" s="209">
        <v>32</v>
      </c>
      <c r="I2375" s="209" t="s">
        <v>1912</v>
      </c>
      <c r="J2375" s="209">
        <v>677</v>
      </c>
      <c r="K2375" s="209">
        <v>315120</v>
      </c>
      <c r="L2375" s="209">
        <v>210100</v>
      </c>
      <c r="M2375" s="209">
        <v>410</v>
      </c>
      <c r="N2375" s="209">
        <v>4077</v>
      </c>
      <c r="O2375" s="209">
        <v>4001</v>
      </c>
      <c r="P2375" s="369">
        <v>42075</v>
      </c>
      <c r="S2375" s="357" t="s">
        <v>16924</v>
      </c>
      <c r="T2375" s="248" t="s">
        <v>16014</v>
      </c>
      <c r="U2375" s="248" t="s">
        <v>16270</v>
      </c>
    </row>
    <row r="2376" spans="1:21" s="248" customFormat="1" ht="23.25" customHeight="1" x14ac:dyDescent="0.25">
      <c r="A2376" s="209" t="s">
        <v>16902</v>
      </c>
      <c r="B2376" t="str">
        <f t="shared" si="157"/>
        <v>32</v>
      </c>
      <c r="C2376" t="str">
        <f t="shared" si="156"/>
        <v>B00</v>
      </c>
      <c r="D2376" t="str">
        <f t="shared" si="158"/>
        <v>678</v>
      </c>
      <c r="E2376" s="248" t="s">
        <v>16989</v>
      </c>
      <c r="F2376" t="s">
        <v>11137</v>
      </c>
      <c r="G2376" s="248" t="s">
        <v>16989</v>
      </c>
      <c r="H2376" s="209">
        <v>32</v>
      </c>
      <c r="I2376" s="209" t="s">
        <v>1912</v>
      </c>
      <c r="J2376" s="209">
        <v>678</v>
      </c>
      <c r="K2376" s="209">
        <v>315120</v>
      </c>
      <c r="L2376" s="209">
        <v>210100</v>
      </c>
      <c r="M2376" s="209">
        <v>410</v>
      </c>
      <c r="N2376" s="209">
        <v>4078</v>
      </c>
      <c r="O2376" s="209">
        <v>4001</v>
      </c>
      <c r="P2376" s="368">
        <v>42076</v>
      </c>
      <c r="S2376" s="358" t="s">
        <v>16991</v>
      </c>
      <c r="T2376" s="248" t="s">
        <v>16014</v>
      </c>
      <c r="U2376" s="248" t="s">
        <v>16270</v>
      </c>
    </row>
    <row r="2377" spans="1:21" s="248" customFormat="1" ht="23.25" customHeight="1" x14ac:dyDescent="0.25">
      <c r="A2377" s="209" t="s">
        <v>16903</v>
      </c>
      <c r="B2377" t="str">
        <f t="shared" si="157"/>
        <v>32</v>
      </c>
      <c r="C2377" t="str">
        <f t="shared" si="156"/>
        <v>B00</v>
      </c>
      <c r="D2377" t="str">
        <f t="shared" si="158"/>
        <v>679</v>
      </c>
      <c r="E2377" s="248" t="s">
        <v>16990</v>
      </c>
      <c r="F2377" t="s">
        <v>11137</v>
      </c>
      <c r="G2377" s="248" t="s">
        <v>16990</v>
      </c>
      <c r="H2377" s="209">
        <v>32</v>
      </c>
      <c r="I2377" s="209" t="s">
        <v>1912</v>
      </c>
      <c r="J2377" s="209">
        <v>679</v>
      </c>
      <c r="K2377" s="209">
        <v>315120</v>
      </c>
      <c r="L2377" s="209">
        <v>210100</v>
      </c>
      <c r="M2377" s="209">
        <v>410</v>
      </c>
      <c r="N2377" s="209">
        <v>4079</v>
      </c>
      <c r="O2377" s="209">
        <v>4001</v>
      </c>
      <c r="P2377" s="368">
        <v>42077</v>
      </c>
      <c r="S2377" s="358" t="s">
        <v>16991</v>
      </c>
      <c r="T2377" s="248" t="s">
        <v>16014</v>
      </c>
      <c r="U2377" s="248" t="s">
        <v>16270</v>
      </c>
    </row>
    <row r="2378" spans="1:21" s="248" customFormat="1" ht="23.25" customHeight="1" x14ac:dyDescent="0.25">
      <c r="A2378" s="209" t="s">
        <v>16904</v>
      </c>
      <c r="B2378" t="str">
        <f t="shared" si="157"/>
        <v>32</v>
      </c>
      <c r="C2378" t="str">
        <f t="shared" si="156"/>
        <v>B00</v>
      </c>
      <c r="D2378" t="str">
        <f t="shared" si="158"/>
        <v>680</v>
      </c>
      <c r="E2378" s="248" t="s">
        <v>17002</v>
      </c>
      <c r="F2378" t="s">
        <v>11137</v>
      </c>
      <c r="G2378" s="248" t="s">
        <v>17002</v>
      </c>
      <c r="H2378" s="209">
        <v>32</v>
      </c>
      <c r="I2378" s="209" t="s">
        <v>1912</v>
      </c>
      <c r="J2378" s="209">
        <v>680</v>
      </c>
      <c r="K2378" s="209">
        <v>315120</v>
      </c>
      <c r="L2378" s="209">
        <v>210100</v>
      </c>
      <c r="M2378" s="209">
        <v>410</v>
      </c>
      <c r="N2378" s="209">
        <v>4080</v>
      </c>
      <c r="O2378" s="209">
        <v>4001</v>
      </c>
      <c r="P2378" s="368">
        <v>42078</v>
      </c>
      <c r="S2378" s="358" t="s">
        <v>17003</v>
      </c>
    </row>
    <row r="2379" spans="1:21" s="248" customFormat="1" ht="23.25" customHeight="1" x14ac:dyDescent="0.25">
      <c r="A2379" s="209" t="s">
        <v>16928</v>
      </c>
      <c r="B2379" t="str">
        <f t="shared" si="157"/>
        <v>32</v>
      </c>
      <c r="C2379" t="str">
        <f t="shared" si="156"/>
        <v>B00</v>
      </c>
      <c r="D2379" t="str">
        <f t="shared" si="158"/>
        <v>681</v>
      </c>
      <c r="E2379" s="248" t="s">
        <v>17010</v>
      </c>
      <c r="F2379" t="s">
        <v>11137</v>
      </c>
      <c r="G2379" s="248" t="s">
        <v>17010</v>
      </c>
      <c r="H2379" s="209">
        <v>32</v>
      </c>
      <c r="I2379" s="209" t="s">
        <v>1912</v>
      </c>
      <c r="J2379" s="209">
        <v>681</v>
      </c>
      <c r="K2379" s="209">
        <v>315120</v>
      </c>
      <c r="L2379" s="209">
        <v>210100</v>
      </c>
      <c r="M2379" s="209">
        <v>410</v>
      </c>
      <c r="N2379" s="209">
        <v>4081</v>
      </c>
      <c r="O2379" s="209">
        <v>4001</v>
      </c>
      <c r="P2379" s="368">
        <v>42079</v>
      </c>
      <c r="S2379" s="358" t="s">
        <v>17003</v>
      </c>
    </row>
    <row r="2380" spans="1:21" s="248" customFormat="1" ht="23.25" customHeight="1" x14ac:dyDescent="0.25">
      <c r="A2380" s="328" t="s">
        <v>16929</v>
      </c>
      <c r="B2380" s="13" t="str">
        <f t="shared" si="157"/>
        <v>32</v>
      </c>
      <c r="C2380" s="13" t="str">
        <f t="shared" si="156"/>
        <v>B00</v>
      </c>
      <c r="D2380" s="13" t="str">
        <f t="shared" si="158"/>
        <v>682</v>
      </c>
      <c r="E2380" s="367" t="s">
        <v>17156</v>
      </c>
      <c r="F2380" t="s">
        <v>11137</v>
      </c>
      <c r="G2380" s="385" t="s">
        <v>17156</v>
      </c>
      <c r="H2380" s="328">
        <v>32</v>
      </c>
      <c r="I2380" s="328" t="s">
        <v>1912</v>
      </c>
      <c r="J2380" s="372">
        <v>682</v>
      </c>
      <c r="K2380" s="328">
        <v>315120</v>
      </c>
      <c r="L2380" s="328">
        <v>210100</v>
      </c>
      <c r="M2380" s="328">
        <v>410</v>
      </c>
      <c r="N2380" s="328">
        <v>4082</v>
      </c>
      <c r="O2380" s="328">
        <v>4001</v>
      </c>
      <c r="P2380" s="372">
        <v>42080</v>
      </c>
      <c r="Q2380" s="340" t="s">
        <v>17259</v>
      </c>
      <c r="R2380" s="340"/>
      <c r="S2380" s="366" t="s">
        <v>17157</v>
      </c>
      <c r="T2380" s="248" t="s">
        <v>17260</v>
      </c>
    </row>
    <row r="2381" spans="1:21" s="248" customFormat="1" ht="23.25" customHeight="1" x14ac:dyDescent="0.25">
      <c r="A2381" s="209" t="s">
        <v>16930</v>
      </c>
      <c r="B2381" t="str">
        <f t="shared" si="157"/>
        <v>32</v>
      </c>
      <c r="C2381" t="str">
        <f t="shared" si="156"/>
        <v>B00</v>
      </c>
      <c r="D2381" t="str">
        <f t="shared" si="158"/>
        <v>683</v>
      </c>
      <c r="E2381" s="355" t="s">
        <v>14321</v>
      </c>
      <c r="F2381" t="s">
        <v>11137</v>
      </c>
      <c r="G2381" s="355" t="s">
        <v>14321</v>
      </c>
      <c r="H2381" s="209">
        <v>32</v>
      </c>
      <c r="I2381" s="209" t="s">
        <v>1912</v>
      </c>
      <c r="J2381" s="209">
        <v>683</v>
      </c>
      <c r="K2381" s="209">
        <v>315120</v>
      </c>
      <c r="L2381" s="209">
        <v>210100</v>
      </c>
      <c r="M2381" s="209">
        <v>410</v>
      </c>
      <c r="N2381" s="209">
        <v>4083</v>
      </c>
      <c r="O2381" s="209">
        <v>4001</v>
      </c>
      <c r="P2381" s="209">
        <v>42081</v>
      </c>
      <c r="S2381" s="248" t="s">
        <v>14321</v>
      </c>
    </row>
    <row r="2382" spans="1:21" s="248" customFormat="1" ht="23.25" customHeight="1" x14ac:dyDescent="0.25">
      <c r="A2382" s="209" t="s">
        <v>16931</v>
      </c>
      <c r="B2382" t="str">
        <f t="shared" si="157"/>
        <v>32</v>
      </c>
      <c r="C2382" t="str">
        <f t="shared" si="156"/>
        <v>B00</v>
      </c>
      <c r="D2382" t="str">
        <f t="shared" si="158"/>
        <v>684</v>
      </c>
      <c r="E2382" s="355" t="s">
        <v>14321</v>
      </c>
      <c r="F2382" t="s">
        <v>11137</v>
      </c>
      <c r="G2382" s="355" t="s">
        <v>14321</v>
      </c>
      <c r="H2382" s="209">
        <v>32</v>
      </c>
      <c r="I2382" s="209" t="s">
        <v>1912</v>
      </c>
      <c r="J2382" s="209">
        <v>684</v>
      </c>
      <c r="K2382" s="209">
        <v>315120</v>
      </c>
      <c r="L2382" s="209">
        <v>210100</v>
      </c>
      <c r="M2382" s="209">
        <v>410</v>
      </c>
      <c r="N2382" s="209">
        <v>4084</v>
      </c>
      <c r="O2382" s="209">
        <v>4001</v>
      </c>
      <c r="P2382" s="209">
        <v>42082</v>
      </c>
      <c r="S2382" s="248" t="s">
        <v>14321</v>
      </c>
    </row>
    <row r="2383" spans="1:21" s="248" customFormat="1" ht="23.25" customHeight="1" x14ac:dyDescent="0.25">
      <c r="A2383" s="209" t="s">
        <v>16932</v>
      </c>
      <c r="B2383" t="str">
        <f t="shared" si="157"/>
        <v>32</v>
      </c>
      <c r="C2383" t="str">
        <f t="shared" si="156"/>
        <v>B00</v>
      </c>
      <c r="D2383" t="str">
        <f t="shared" si="158"/>
        <v>685</v>
      </c>
      <c r="E2383" s="355" t="s">
        <v>14321</v>
      </c>
      <c r="F2383" t="s">
        <v>11137</v>
      </c>
      <c r="G2383" s="355" t="s">
        <v>14321</v>
      </c>
      <c r="H2383" s="209">
        <v>32</v>
      </c>
      <c r="I2383" s="209" t="s">
        <v>1912</v>
      </c>
      <c r="J2383" s="209">
        <v>685</v>
      </c>
      <c r="K2383" s="209">
        <v>315120</v>
      </c>
      <c r="L2383" s="209">
        <v>210100</v>
      </c>
      <c r="M2383" s="209">
        <v>410</v>
      </c>
      <c r="N2383" s="209">
        <v>4085</v>
      </c>
      <c r="O2383" s="209">
        <v>4001</v>
      </c>
      <c r="P2383" s="209">
        <v>42083</v>
      </c>
      <c r="S2383" s="248" t="s">
        <v>14321</v>
      </c>
    </row>
    <row r="2384" spans="1:21" s="248" customFormat="1" ht="23.25" customHeight="1" x14ac:dyDescent="0.25">
      <c r="A2384" s="209" t="s">
        <v>16933</v>
      </c>
      <c r="B2384" t="str">
        <f t="shared" si="157"/>
        <v>32</v>
      </c>
      <c r="C2384" t="str">
        <f t="shared" si="156"/>
        <v>B00</v>
      </c>
      <c r="D2384" t="str">
        <f t="shared" si="158"/>
        <v>686</v>
      </c>
      <c r="E2384" s="355" t="s">
        <v>14321</v>
      </c>
      <c r="F2384" t="s">
        <v>11137</v>
      </c>
      <c r="G2384" s="355" t="s">
        <v>14321</v>
      </c>
      <c r="H2384" s="209">
        <v>32</v>
      </c>
      <c r="I2384" s="209" t="s">
        <v>1912</v>
      </c>
      <c r="J2384" s="209">
        <v>686</v>
      </c>
      <c r="K2384" s="209">
        <v>315120</v>
      </c>
      <c r="L2384" s="209">
        <v>210100</v>
      </c>
      <c r="M2384" s="209">
        <v>410</v>
      </c>
      <c r="N2384" s="209">
        <v>4086</v>
      </c>
      <c r="O2384" s="209">
        <v>4001</v>
      </c>
      <c r="P2384" s="209">
        <v>42084</v>
      </c>
      <c r="S2384" s="248" t="s">
        <v>14321</v>
      </c>
    </row>
    <row r="2385" spans="1:19" s="248" customFormat="1" ht="23.25" customHeight="1" x14ac:dyDescent="0.25">
      <c r="A2385" s="209" t="s">
        <v>16934</v>
      </c>
      <c r="B2385" t="str">
        <f t="shared" si="157"/>
        <v>32</v>
      </c>
      <c r="C2385" t="str">
        <f t="shared" ref="C2385:C2397" si="159">MID(A2385,4,3)</f>
        <v>B00</v>
      </c>
      <c r="D2385" t="str">
        <f t="shared" si="158"/>
        <v>687</v>
      </c>
      <c r="E2385" s="248" t="s">
        <v>14321</v>
      </c>
      <c r="F2385" t="s">
        <v>11137</v>
      </c>
      <c r="G2385" s="248" t="s">
        <v>14321</v>
      </c>
      <c r="H2385" s="209">
        <v>32</v>
      </c>
      <c r="I2385" s="209" t="s">
        <v>1912</v>
      </c>
      <c r="J2385" s="209">
        <v>687</v>
      </c>
      <c r="K2385" s="209">
        <v>315120</v>
      </c>
      <c r="L2385" s="209">
        <v>210100</v>
      </c>
      <c r="M2385" s="209">
        <v>410</v>
      </c>
      <c r="N2385" s="209">
        <v>4087</v>
      </c>
      <c r="O2385" s="209">
        <v>4001</v>
      </c>
      <c r="P2385" s="209">
        <v>42085</v>
      </c>
      <c r="S2385" s="248" t="s">
        <v>14321</v>
      </c>
    </row>
    <row r="2386" spans="1:19" s="248" customFormat="1" ht="23.25" customHeight="1" x14ac:dyDescent="0.25">
      <c r="A2386" s="209" t="s">
        <v>16935</v>
      </c>
      <c r="B2386" t="str">
        <f t="shared" si="157"/>
        <v>32</v>
      </c>
      <c r="C2386" t="str">
        <f t="shared" si="159"/>
        <v>B00</v>
      </c>
      <c r="D2386" t="str">
        <f t="shared" si="158"/>
        <v>688</v>
      </c>
      <c r="E2386" s="248" t="s">
        <v>14321</v>
      </c>
      <c r="F2386" t="s">
        <v>11137</v>
      </c>
      <c r="G2386" s="248" t="s">
        <v>14321</v>
      </c>
      <c r="H2386" s="209">
        <v>32</v>
      </c>
      <c r="I2386" s="209" t="s">
        <v>1912</v>
      </c>
      <c r="J2386" s="209">
        <v>688</v>
      </c>
      <c r="K2386" s="209">
        <v>315120</v>
      </c>
      <c r="L2386" s="209">
        <v>210100</v>
      </c>
      <c r="M2386" s="209">
        <v>410</v>
      </c>
      <c r="N2386" s="209">
        <v>4088</v>
      </c>
      <c r="O2386" s="209">
        <v>4001</v>
      </c>
      <c r="P2386" s="209">
        <v>42086</v>
      </c>
      <c r="S2386" s="248" t="s">
        <v>14321</v>
      </c>
    </row>
    <row r="2387" spans="1:19" s="248" customFormat="1" ht="23.25" customHeight="1" x14ac:dyDescent="0.25">
      <c r="A2387" s="209" t="s">
        <v>16936</v>
      </c>
      <c r="B2387" t="str">
        <f t="shared" si="157"/>
        <v>32</v>
      </c>
      <c r="C2387" t="str">
        <f t="shared" si="159"/>
        <v>B00</v>
      </c>
      <c r="D2387" t="str">
        <f t="shared" si="158"/>
        <v>689</v>
      </c>
      <c r="E2387" s="248" t="s">
        <v>14321</v>
      </c>
      <c r="F2387" t="s">
        <v>11137</v>
      </c>
      <c r="G2387" s="248" t="s">
        <v>14321</v>
      </c>
      <c r="H2387" s="209">
        <v>32</v>
      </c>
      <c r="I2387" s="209" t="s">
        <v>1912</v>
      </c>
      <c r="J2387" s="209">
        <v>689</v>
      </c>
      <c r="K2387" s="209">
        <v>315120</v>
      </c>
      <c r="L2387" s="209">
        <v>210100</v>
      </c>
      <c r="M2387" s="209">
        <v>410</v>
      </c>
      <c r="N2387" s="209">
        <v>4089</v>
      </c>
      <c r="O2387" s="209">
        <v>4001</v>
      </c>
      <c r="P2387" s="209">
        <v>42087</v>
      </c>
      <c r="S2387" s="248" t="s">
        <v>14321</v>
      </c>
    </row>
    <row r="2388" spans="1:19" s="248" customFormat="1" ht="23.25" customHeight="1" x14ac:dyDescent="0.25">
      <c r="A2388" s="209" t="s">
        <v>16937</v>
      </c>
      <c r="B2388" t="str">
        <f t="shared" si="157"/>
        <v>32</v>
      </c>
      <c r="C2388" t="str">
        <f t="shared" si="159"/>
        <v>B00</v>
      </c>
      <c r="D2388" t="str">
        <f t="shared" si="158"/>
        <v>690</v>
      </c>
      <c r="E2388" s="248" t="s">
        <v>14321</v>
      </c>
      <c r="F2388" t="s">
        <v>11137</v>
      </c>
      <c r="G2388" s="248" t="s">
        <v>14321</v>
      </c>
      <c r="H2388" s="209">
        <v>32</v>
      </c>
      <c r="I2388" s="209" t="s">
        <v>1912</v>
      </c>
      <c r="J2388" s="209">
        <v>690</v>
      </c>
      <c r="K2388" s="209">
        <v>315120</v>
      </c>
      <c r="L2388" s="209">
        <v>210100</v>
      </c>
      <c r="M2388" s="209">
        <v>410</v>
      </c>
      <c r="N2388" s="209">
        <v>4090</v>
      </c>
      <c r="O2388" s="209">
        <v>4001</v>
      </c>
      <c r="P2388" s="209">
        <v>42088</v>
      </c>
      <c r="S2388" s="248" t="s">
        <v>14321</v>
      </c>
    </row>
    <row r="2389" spans="1:19" s="248" customFormat="1" ht="23.25" customHeight="1" x14ac:dyDescent="0.25">
      <c r="A2389" s="209" t="s">
        <v>16938</v>
      </c>
      <c r="B2389" t="str">
        <f t="shared" si="157"/>
        <v>32</v>
      </c>
      <c r="C2389" t="str">
        <f t="shared" si="159"/>
        <v>B00</v>
      </c>
      <c r="D2389" t="str">
        <f t="shared" si="158"/>
        <v>691</v>
      </c>
      <c r="E2389" s="248" t="s">
        <v>14321</v>
      </c>
      <c r="F2389" t="s">
        <v>11137</v>
      </c>
      <c r="G2389" s="248" t="s">
        <v>14321</v>
      </c>
      <c r="H2389" s="209">
        <v>32</v>
      </c>
      <c r="I2389" s="209" t="s">
        <v>1912</v>
      </c>
      <c r="J2389" s="209">
        <v>691</v>
      </c>
      <c r="K2389" s="209">
        <v>315120</v>
      </c>
      <c r="L2389" s="209">
        <v>210100</v>
      </c>
      <c r="M2389" s="209">
        <v>410</v>
      </c>
      <c r="N2389" s="209">
        <v>4091</v>
      </c>
      <c r="O2389" s="209">
        <v>4001</v>
      </c>
      <c r="P2389" s="209">
        <v>42089</v>
      </c>
      <c r="S2389" s="248" t="s">
        <v>14321</v>
      </c>
    </row>
    <row r="2390" spans="1:19" s="248" customFormat="1" ht="23.25" customHeight="1" x14ac:dyDescent="0.25">
      <c r="A2390" s="209" t="s">
        <v>16939</v>
      </c>
      <c r="B2390" t="str">
        <f t="shared" si="157"/>
        <v>32</v>
      </c>
      <c r="C2390" t="str">
        <f t="shared" si="159"/>
        <v>B00</v>
      </c>
      <c r="D2390" t="str">
        <f t="shared" si="158"/>
        <v>692</v>
      </c>
      <c r="E2390" s="248" t="s">
        <v>14321</v>
      </c>
      <c r="F2390" t="s">
        <v>11137</v>
      </c>
      <c r="G2390" s="248" t="s">
        <v>14321</v>
      </c>
      <c r="H2390" s="209">
        <v>32</v>
      </c>
      <c r="I2390" s="209" t="s">
        <v>1912</v>
      </c>
      <c r="J2390" s="209">
        <v>692</v>
      </c>
      <c r="K2390" s="209">
        <v>315120</v>
      </c>
      <c r="L2390" s="209">
        <v>210100</v>
      </c>
      <c r="M2390" s="209">
        <v>410</v>
      </c>
      <c r="N2390" s="209">
        <v>4092</v>
      </c>
      <c r="O2390" s="209">
        <v>4001</v>
      </c>
      <c r="P2390" s="209">
        <v>42090</v>
      </c>
      <c r="S2390" s="248" t="s">
        <v>14321</v>
      </c>
    </row>
    <row r="2391" spans="1:19" s="248" customFormat="1" ht="23.25" customHeight="1" x14ac:dyDescent="0.25">
      <c r="A2391" s="209" t="s">
        <v>16940</v>
      </c>
      <c r="B2391" t="str">
        <f t="shared" si="157"/>
        <v>32</v>
      </c>
      <c r="C2391" t="str">
        <f t="shared" si="159"/>
        <v>B00</v>
      </c>
      <c r="D2391" t="str">
        <f t="shared" si="158"/>
        <v>693</v>
      </c>
      <c r="E2391" s="248" t="s">
        <v>14321</v>
      </c>
      <c r="F2391" t="s">
        <v>11137</v>
      </c>
      <c r="G2391" s="248" t="s">
        <v>14321</v>
      </c>
      <c r="H2391" s="209">
        <v>32</v>
      </c>
      <c r="I2391" s="209" t="s">
        <v>1912</v>
      </c>
      <c r="J2391" s="209">
        <v>693</v>
      </c>
      <c r="K2391" s="209">
        <v>315120</v>
      </c>
      <c r="L2391" s="209">
        <v>210100</v>
      </c>
      <c r="M2391" s="209">
        <v>410</v>
      </c>
      <c r="N2391" s="209">
        <v>4093</v>
      </c>
      <c r="O2391" s="209">
        <v>4001</v>
      </c>
      <c r="P2391" s="209">
        <v>42091</v>
      </c>
      <c r="S2391" s="248" t="s">
        <v>14321</v>
      </c>
    </row>
    <row r="2392" spans="1:19" s="248" customFormat="1" ht="23.25" customHeight="1" x14ac:dyDescent="0.25">
      <c r="A2392" s="209" t="s">
        <v>16941</v>
      </c>
      <c r="B2392" t="str">
        <f t="shared" si="157"/>
        <v>32</v>
      </c>
      <c r="C2392" t="str">
        <f t="shared" si="159"/>
        <v>B00</v>
      </c>
      <c r="D2392" t="str">
        <f t="shared" si="158"/>
        <v>694</v>
      </c>
      <c r="E2392" s="355" t="s">
        <v>14321</v>
      </c>
      <c r="F2392" t="s">
        <v>11137</v>
      </c>
      <c r="G2392" s="355" t="s">
        <v>14321</v>
      </c>
      <c r="H2392" s="209">
        <v>32</v>
      </c>
      <c r="I2392" s="209" t="s">
        <v>1912</v>
      </c>
      <c r="J2392" s="209">
        <v>694</v>
      </c>
      <c r="K2392" s="209">
        <v>315120</v>
      </c>
      <c r="L2392" s="209">
        <v>210100</v>
      </c>
      <c r="M2392" s="209">
        <v>410</v>
      </c>
      <c r="N2392" s="209">
        <v>4094</v>
      </c>
      <c r="O2392" s="209">
        <v>4001</v>
      </c>
      <c r="P2392" s="209">
        <v>42092</v>
      </c>
      <c r="S2392" s="248" t="s">
        <v>14321</v>
      </c>
    </row>
    <row r="2393" spans="1:19" s="248" customFormat="1" ht="23.25" customHeight="1" x14ac:dyDescent="0.25">
      <c r="A2393" s="209" t="s">
        <v>16942</v>
      </c>
      <c r="B2393" t="str">
        <f t="shared" si="157"/>
        <v>32</v>
      </c>
      <c r="C2393" t="str">
        <f t="shared" si="159"/>
        <v>B00</v>
      </c>
      <c r="D2393" t="str">
        <f t="shared" si="158"/>
        <v>695</v>
      </c>
      <c r="E2393" s="355" t="s">
        <v>14321</v>
      </c>
      <c r="F2393" t="s">
        <v>11137</v>
      </c>
      <c r="G2393" s="355" t="s">
        <v>14321</v>
      </c>
      <c r="H2393" s="209">
        <v>32</v>
      </c>
      <c r="I2393" s="209" t="s">
        <v>1912</v>
      </c>
      <c r="J2393" s="209">
        <v>695</v>
      </c>
      <c r="K2393" s="209">
        <v>315120</v>
      </c>
      <c r="L2393" s="209">
        <v>210100</v>
      </c>
      <c r="M2393" s="209">
        <v>410</v>
      </c>
      <c r="N2393" s="209">
        <v>4095</v>
      </c>
      <c r="O2393" s="209">
        <v>4001</v>
      </c>
      <c r="P2393" s="209">
        <v>42093</v>
      </c>
      <c r="S2393" s="248" t="s">
        <v>14321</v>
      </c>
    </row>
    <row r="2394" spans="1:19" s="248" customFormat="1" ht="23.25" customHeight="1" x14ac:dyDescent="0.25">
      <c r="A2394" s="209" t="s">
        <v>16943</v>
      </c>
      <c r="B2394" t="str">
        <f t="shared" si="157"/>
        <v>32</v>
      </c>
      <c r="C2394" t="str">
        <f t="shared" si="159"/>
        <v>B00</v>
      </c>
      <c r="D2394" t="str">
        <f t="shared" si="158"/>
        <v>696</v>
      </c>
      <c r="E2394" s="248" t="s">
        <v>14321</v>
      </c>
      <c r="F2394" t="s">
        <v>11137</v>
      </c>
      <c r="G2394" s="248" t="s">
        <v>14321</v>
      </c>
      <c r="H2394" s="209">
        <v>32</v>
      </c>
      <c r="I2394" s="209" t="s">
        <v>1912</v>
      </c>
      <c r="J2394" s="209">
        <v>696</v>
      </c>
      <c r="K2394" s="209">
        <v>315120</v>
      </c>
      <c r="L2394" s="209">
        <v>210100</v>
      </c>
      <c r="M2394" s="209">
        <v>410</v>
      </c>
      <c r="N2394" s="209">
        <v>4096</v>
      </c>
      <c r="O2394" s="209">
        <v>4001</v>
      </c>
      <c r="P2394" s="209">
        <v>42094</v>
      </c>
      <c r="S2394" s="248" t="s">
        <v>14321</v>
      </c>
    </row>
    <row r="2395" spans="1:19" s="248" customFormat="1" ht="23.25" customHeight="1" x14ac:dyDescent="0.25">
      <c r="A2395" s="209" t="s">
        <v>16944</v>
      </c>
      <c r="B2395" t="str">
        <f t="shared" si="157"/>
        <v>32</v>
      </c>
      <c r="C2395" t="str">
        <f t="shared" si="159"/>
        <v>B00</v>
      </c>
      <c r="D2395" t="str">
        <f t="shared" si="158"/>
        <v>697</v>
      </c>
      <c r="E2395" s="248" t="s">
        <v>14321</v>
      </c>
      <c r="F2395" t="s">
        <v>11137</v>
      </c>
      <c r="G2395" s="248" t="s">
        <v>14321</v>
      </c>
      <c r="H2395" s="209">
        <v>32</v>
      </c>
      <c r="I2395" s="209" t="s">
        <v>1912</v>
      </c>
      <c r="J2395" s="209">
        <v>697</v>
      </c>
      <c r="K2395" s="209">
        <v>315120</v>
      </c>
      <c r="L2395" s="209">
        <v>210100</v>
      </c>
      <c r="M2395" s="209">
        <v>410</v>
      </c>
      <c r="N2395" s="209">
        <v>4097</v>
      </c>
      <c r="O2395" s="209">
        <v>4001</v>
      </c>
      <c r="P2395" s="209">
        <v>42095</v>
      </c>
      <c r="S2395" s="248" t="s">
        <v>14321</v>
      </c>
    </row>
    <row r="2396" spans="1:19" s="248" customFormat="1" ht="23.25" customHeight="1" x14ac:dyDescent="0.25">
      <c r="A2396" s="209" t="s">
        <v>16945</v>
      </c>
      <c r="B2396" t="str">
        <f t="shared" si="157"/>
        <v>32</v>
      </c>
      <c r="C2396" t="str">
        <f t="shared" si="159"/>
        <v>B00</v>
      </c>
      <c r="D2396" t="str">
        <f t="shared" si="158"/>
        <v>698</v>
      </c>
      <c r="E2396" s="248" t="s">
        <v>14321</v>
      </c>
      <c r="F2396" t="s">
        <v>11137</v>
      </c>
      <c r="G2396" s="248" t="s">
        <v>14321</v>
      </c>
      <c r="H2396" s="209">
        <v>32</v>
      </c>
      <c r="I2396" s="209" t="s">
        <v>1912</v>
      </c>
      <c r="J2396" s="209">
        <v>698</v>
      </c>
      <c r="K2396" s="209">
        <v>315120</v>
      </c>
      <c r="L2396" s="209">
        <v>210100</v>
      </c>
      <c r="M2396" s="209">
        <v>410</v>
      </c>
      <c r="N2396" s="209">
        <v>4098</v>
      </c>
      <c r="O2396" s="209">
        <v>4001</v>
      </c>
      <c r="P2396" s="209">
        <v>42096</v>
      </c>
      <c r="S2396" s="248" t="s">
        <v>14321</v>
      </c>
    </row>
    <row r="2397" spans="1:19" s="248" customFormat="1" ht="23.25" customHeight="1" x14ac:dyDescent="0.25">
      <c r="A2397" s="209" t="s">
        <v>2053</v>
      </c>
      <c r="B2397" t="str">
        <f t="shared" si="157"/>
        <v>32</v>
      </c>
      <c r="C2397" t="str">
        <f t="shared" si="159"/>
        <v>B00</v>
      </c>
      <c r="D2397" t="str">
        <f t="shared" si="158"/>
        <v>699</v>
      </c>
      <c r="E2397" s="248" t="s">
        <v>14321</v>
      </c>
      <c r="F2397" t="s">
        <v>11137</v>
      </c>
      <c r="G2397" s="248" t="s">
        <v>14321</v>
      </c>
      <c r="H2397" s="209">
        <v>32</v>
      </c>
      <c r="I2397" s="209" t="s">
        <v>1912</v>
      </c>
      <c r="J2397" s="209">
        <v>699</v>
      </c>
      <c r="K2397" s="209">
        <v>315120</v>
      </c>
      <c r="L2397" s="209">
        <v>210100</v>
      </c>
      <c r="M2397" s="209">
        <v>410</v>
      </c>
      <c r="N2397" s="209">
        <v>4099</v>
      </c>
      <c r="O2397" s="209">
        <v>4001</v>
      </c>
      <c r="P2397" s="209">
        <v>42097</v>
      </c>
      <c r="S2397" s="248" t="s">
        <v>14321</v>
      </c>
    </row>
    <row r="2398" spans="1:19" s="248" customFormat="1" ht="23.25" customHeight="1" x14ac:dyDescent="0.25">
      <c r="A2398" s="308" t="s">
        <v>16946</v>
      </c>
      <c r="B2398" s="8" t="str">
        <f t="shared" ref="B2398:B2429" si="160">LEFT(A2398,2)</f>
        <v>32</v>
      </c>
      <c r="C2398" s="8" t="s">
        <v>7516</v>
      </c>
      <c r="D2398">
        <v>24</v>
      </c>
      <c r="E2398" t="s">
        <v>16965</v>
      </c>
      <c r="F2398" t="s">
        <v>17168</v>
      </c>
      <c r="G2398" t="s">
        <v>16965</v>
      </c>
      <c r="H2398" s="209">
        <v>32</v>
      </c>
      <c r="I2398" s="209" t="s">
        <v>7516</v>
      </c>
      <c r="J2398" s="209">
        <v>24</v>
      </c>
      <c r="K2398" s="209">
        <v>317900</v>
      </c>
      <c r="L2398" s="209">
        <v>210100</v>
      </c>
      <c r="M2398" s="209">
        <v>404</v>
      </c>
      <c r="N2398" s="209">
        <v>3002</v>
      </c>
      <c r="O2398" s="209">
        <v>4001</v>
      </c>
      <c r="P2398" s="377">
        <v>42098</v>
      </c>
      <c r="S2398" s="358" t="s">
        <v>16988</v>
      </c>
    </row>
    <row r="2399" spans="1:19" s="248" customFormat="1" ht="23.25" customHeight="1" x14ac:dyDescent="0.25">
      <c r="A2399" s="308" t="s">
        <v>16947</v>
      </c>
      <c r="B2399" s="8" t="str">
        <f t="shared" si="160"/>
        <v>32</v>
      </c>
      <c r="C2399" s="8" t="s">
        <v>1884</v>
      </c>
      <c r="D2399" s="8" t="s">
        <v>10432</v>
      </c>
      <c r="E2399" t="s">
        <v>16966</v>
      </c>
      <c r="F2399" t="s">
        <v>17277</v>
      </c>
      <c r="G2399" t="s">
        <v>16966</v>
      </c>
      <c r="H2399" s="209">
        <v>32</v>
      </c>
      <c r="I2399" s="209" t="s">
        <v>1884</v>
      </c>
      <c r="J2399" s="209">
        <v>32</v>
      </c>
      <c r="K2399" s="209">
        <v>315117</v>
      </c>
      <c r="L2399" s="209">
        <v>210100</v>
      </c>
      <c r="M2399" s="209">
        <v>402</v>
      </c>
      <c r="N2399" s="209">
        <v>3002</v>
      </c>
      <c r="O2399" s="209">
        <v>4001</v>
      </c>
      <c r="P2399" s="368">
        <v>42099</v>
      </c>
      <c r="S2399" s="358" t="s">
        <v>16988</v>
      </c>
    </row>
    <row r="2400" spans="1:19" s="248" customFormat="1" ht="23.25" customHeight="1" x14ac:dyDescent="0.25">
      <c r="A2400" s="308" t="s">
        <v>16948</v>
      </c>
      <c r="B2400" s="8" t="str">
        <f t="shared" si="160"/>
        <v>32</v>
      </c>
      <c r="C2400" s="8" t="s">
        <v>1884</v>
      </c>
      <c r="D2400" s="8" t="s">
        <v>10149</v>
      </c>
      <c r="E2400" t="s">
        <v>16967</v>
      </c>
      <c r="F2400" t="s">
        <v>17277</v>
      </c>
      <c r="G2400" t="s">
        <v>16967</v>
      </c>
      <c r="H2400" s="209">
        <v>32</v>
      </c>
      <c r="I2400" s="209" t="s">
        <v>1884</v>
      </c>
      <c r="J2400" s="209">
        <v>33</v>
      </c>
      <c r="K2400" s="209">
        <v>315117</v>
      </c>
      <c r="L2400" s="209">
        <v>210100</v>
      </c>
      <c r="M2400" s="209">
        <v>402</v>
      </c>
      <c r="N2400" s="209">
        <v>3002</v>
      </c>
      <c r="O2400" s="209">
        <v>4001</v>
      </c>
      <c r="P2400" s="368">
        <v>42100</v>
      </c>
      <c r="S2400" s="358" t="s">
        <v>16988</v>
      </c>
    </row>
    <row r="2401" spans="1:19" s="248" customFormat="1" ht="23.25" customHeight="1" x14ac:dyDescent="0.25">
      <c r="A2401" s="308" t="s">
        <v>16949</v>
      </c>
      <c r="B2401" s="8" t="str">
        <f t="shared" si="160"/>
        <v>32</v>
      </c>
      <c r="C2401" s="8" t="s">
        <v>1884</v>
      </c>
      <c r="D2401" s="8" t="s">
        <v>10150</v>
      </c>
      <c r="E2401" t="s">
        <v>16968</v>
      </c>
      <c r="F2401" t="s">
        <v>17277</v>
      </c>
      <c r="G2401" t="s">
        <v>16968</v>
      </c>
      <c r="H2401" s="209">
        <v>32</v>
      </c>
      <c r="I2401" s="209" t="s">
        <v>1884</v>
      </c>
      <c r="J2401" s="209">
        <v>34</v>
      </c>
      <c r="K2401" s="209">
        <v>315117</v>
      </c>
      <c r="L2401" s="209">
        <v>210100</v>
      </c>
      <c r="M2401" s="209">
        <v>402</v>
      </c>
      <c r="N2401" s="209">
        <v>3002</v>
      </c>
      <c r="O2401" s="209">
        <v>4001</v>
      </c>
      <c r="P2401" s="368">
        <v>42101</v>
      </c>
      <c r="S2401" s="358" t="s">
        <v>16988</v>
      </c>
    </row>
    <row r="2402" spans="1:19" s="248" customFormat="1" ht="23.25" customHeight="1" x14ac:dyDescent="0.25">
      <c r="A2402" s="308" t="s">
        <v>16950</v>
      </c>
      <c r="B2402" s="8" t="str">
        <f t="shared" si="160"/>
        <v>32</v>
      </c>
      <c r="C2402" s="8" t="s">
        <v>1884</v>
      </c>
      <c r="D2402" s="8" t="s">
        <v>10151</v>
      </c>
      <c r="E2402" t="s">
        <v>16969</v>
      </c>
      <c r="F2402" t="s">
        <v>17277</v>
      </c>
      <c r="G2402" t="s">
        <v>16969</v>
      </c>
      <c r="H2402" s="209">
        <v>32</v>
      </c>
      <c r="I2402" s="209" t="s">
        <v>1884</v>
      </c>
      <c r="J2402" s="209">
        <v>35</v>
      </c>
      <c r="K2402" s="209">
        <v>315117</v>
      </c>
      <c r="L2402" s="209">
        <v>210100</v>
      </c>
      <c r="M2402" s="209">
        <v>402</v>
      </c>
      <c r="N2402" s="209">
        <v>3002</v>
      </c>
      <c r="O2402" s="209">
        <v>4001</v>
      </c>
      <c r="P2402" s="368">
        <v>42102</v>
      </c>
      <c r="S2402" s="358" t="s">
        <v>16988</v>
      </c>
    </row>
    <row r="2403" spans="1:19" s="248" customFormat="1" ht="23.25" customHeight="1" x14ac:dyDescent="0.25">
      <c r="A2403" s="308" t="s">
        <v>16951</v>
      </c>
      <c r="B2403" s="8" t="str">
        <f t="shared" si="160"/>
        <v>32</v>
      </c>
      <c r="C2403" s="8" t="s">
        <v>1884</v>
      </c>
      <c r="D2403" s="8" t="s">
        <v>10152</v>
      </c>
      <c r="E2403" t="s">
        <v>16970</v>
      </c>
      <c r="F2403" t="s">
        <v>17277</v>
      </c>
      <c r="G2403" t="s">
        <v>16970</v>
      </c>
      <c r="H2403" s="209">
        <v>32</v>
      </c>
      <c r="I2403" s="209" t="s">
        <v>1884</v>
      </c>
      <c r="J2403" s="209">
        <v>36</v>
      </c>
      <c r="K2403" s="209">
        <v>315117</v>
      </c>
      <c r="L2403" s="209">
        <v>210100</v>
      </c>
      <c r="M2403" s="209">
        <v>402</v>
      </c>
      <c r="N2403" s="209">
        <v>3002</v>
      </c>
      <c r="O2403" s="209">
        <v>4001</v>
      </c>
      <c r="P2403" s="368">
        <v>42103</v>
      </c>
      <c r="S2403" s="358" t="s">
        <v>16988</v>
      </c>
    </row>
    <row r="2404" spans="1:19" s="248" customFormat="1" ht="23.25" customHeight="1" x14ac:dyDescent="0.25">
      <c r="A2404" s="308" t="s">
        <v>16986</v>
      </c>
      <c r="B2404" s="8" t="str">
        <f t="shared" si="160"/>
        <v>32</v>
      </c>
      <c r="C2404" s="8" t="s">
        <v>1561</v>
      </c>
      <c r="D2404" s="8">
        <v>824</v>
      </c>
      <c r="E2404" t="s">
        <v>16971</v>
      </c>
      <c r="F2404" t="s">
        <v>11136</v>
      </c>
      <c r="G2404" t="s">
        <v>16971</v>
      </c>
      <c r="H2404" s="209">
        <v>32</v>
      </c>
      <c r="I2404" s="209" t="s">
        <v>1561</v>
      </c>
      <c r="J2404" s="209">
        <v>824</v>
      </c>
      <c r="K2404" s="209">
        <v>315115</v>
      </c>
      <c r="L2404" s="209">
        <v>210100</v>
      </c>
      <c r="M2404" s="209">
        <v>401</v>
      </c>
      <c r="N2404" s="209">
        <v>3014</v>
      </c>
      <c r="O2404" s="209">
        <v>4001</v>
      </c>
      <c r="P2404" s="368">
        <v>42104</v>
      </c>
      <c r="S2404" s="358" t="s">
        <v>16988</v>
      </c>
    </row>
    <row r="2405" spans="1:19" s="248" customFormat="1" ht="23.25" customHeight="1" x14ac:dyDescent="0.25">
      <c r="A2405" s="308" t="s">
        <v>16952</v>
      </c>
      <c r="B2405" s="8" t="str">
        <f t="shared" si="160"/>
        <v>32</v>
      </c>
      <c r="C2405" s="8" t="s">
        <v>1884</v>
      </c>
      <c r="D2405" s="8" t="s">
        <v>10433</v>
      </c>
      <c r="E2405" t="s">
        <v>16972</v>
      </c>
      <c r="F2405" t="s">
        <v>17277</v>
      </c>
      <c r="G2405" t="s">
        <v>16972</v>
      </c>
      <c r="H2405" s="209">
        <v>32</v>
      </c>
      <c r="I2405" s="209" t="s">
        <v>1884</v>
      </c>
      <c r="J2405" s="209">
        <v>37</v>
      </c>
      <c r="K2405" s="209">
        <v>315117</v>
      </c>
      <c r="L2405" s="209">
        <v>210100</v>
      </c>
      <c r="M2405" s="209">
        <v>402</v>
      </c>
      <c r="N2405" s="209">
        <v>3014</v>
      </c>
      <c r="O2405" s="209">
        <v>4001</v>
      </c>
      <c r="P2405" s="368">
        <v>42105</v>
      </c>
      <c r="S2405" s="358" t="s">
        <v>16988</v>
      </c>
    </row>
    <row r="2406" spans="1:19" s="248" customFormat="1" ht="23.25" customHeight="1" x14ac:dyDescent="0.25">
      <c r="A2406" s="308" t="s">
        <v>16953</v>
      </c>
      <c r="B2406" s="8" t="str">
        <f t="shared" si="160"/>
        <v>32</v>
      </c>
      <c r="C2406" s="8" t="s">
        <v>1884</v>
      </c>
      <c r="D2406" s="8" t="s">
        <v>10434</v>
      </c>
      <c r="E2406" t="s">
        <v>16973</v>
      </c>
      <c r="F2406" t="s">
        <v>17277</v>
      </c>
      <c r="G2406" t="s">
        <v>16973</v>
      </c>
      <c r="H2406" s="209">
        <v>32</v>
      </c>
      <c r="I2406" s="209" t="s">
        <v>1884</v>
      </c>
      <c r="J2406" s="209">
        <v>38</v>
      </c>
      <c r="K2406" s="209">
        <v>315117</v>
      </c>
      <c r="L2406" s="209">
        <v>210100</v>
      </c>
      <c r="M2406" s="209">
        <v>402</v>
      </c>
      <c r="N2406" s="209">
        <v>3014</v>
      </c>
      <c r="O2406" s="209">
        <v>4001</v>
      </c>
      <c r="P2406" s="368">
        <v>42106</v>
      </c>
      <c r="S2406" s="358" t="s">
        <v>16988</v>
      </c>
    </row>
    <row r="2407" spans="1:19" s="248" customFormat="1" ht="23.25" customHeight="1" x14ac:dyDescent="0.25">
      <c r="A2407" s="209" t="s">
        <v>16954</v>
      </c>
      <c r="B2407" s="8" t="str">
        <f t="shared" si="160"/>
        <v>32</v>
      </c>
      <c r="C2407" s="8" t="s">
        <v>1833</v>
      </c>
      <c r="D2407" s="8">
        <v>217</v>
      </c>
      <c r="E2407" t="s">
        <v>16974</v>
      </c>
      <c r="F2407" t="s">
        <v>17168</v>
      </c>
      <c r="G2407" t="s">
        <v>16974</v>
      </c>
      <c r="H2407" s="209">
        <v>32</v>
      </c>
      <c r="I2407" s="209" t="s">
        <v>1833</v>
      </c>
      <c r="J2407" s="209">
        <v>217</v>
      </c>
      <c r="K2407" s="209">
        <v>317500</v>
      </c>
      <c r="L2407" s="209">
        <v>210100</v>
      </c>
      <c r="M2407" s="209">
        <v>404</v>
      </c>
      <c r="N2407" s="209">
        <v>3016</v>
      </c>
      <c r="O2407" s="209">
        <v>4001</v>
      </c>
      <c r="P2407" s="377">
        <v>42107</v>
      </c>
      <c r="S2407" s="358" t="s">
        <v>16988</v>
      </c>
    </row>
    <row r="2408" spans="1:19" s="248" customFormat="1" ht="23.25" customHeight="1" x14ac:dyDescent="0.25">
      <c r="A2408" s="209" t="s">
        <v>16955</v>
      </c>
      <c r="B2408" s="8" t="str">
        <f t="shared" si="160"/>
        <v>32</v>
      </c>
      <c r="C2408" s="8" t="s">
        <v>1833</v>
      </c>
      <c r="D2408" s="8">
        <v>218</v>
      </c>
      <c r="E2408" t="s">
        <v>16975</v>
      </c>
      <c r="F2408" t="s">
        <v>17168</v>
      </c>
      <c r="G2408" t="s">
        <v>16975</v>
      </c>
      <c r="H2408" s="209">
        <v>32</v>
      </c>
      <c r="I2408" s="209" t="s">
        <v>1833</v>
      </c>
      <c r="J2408" s="209">
        <v>218</v>
      </c>
      <c r="K2408" s="209">
        <v>317500</v>
      </c>
      <c r="L2408" s="209">
        <v>210100</v>
      </c>
      <c r="M2408" s="209">
        <v>404</v>
      </c>
      <c r="N2408" s="209">
        <v>3016</v>
      </c>
      <c r="O2408" s="209">
        <v>4001</v>
      </c>
      <c r="P2408" s="377">
        <v>42108</v>
      </c>
      <c r="S2408" s="358" t="s">
        <v>16988</v>
      </c>
    </row>
    <row r="2409" spans="1:19" s="248" customFormat="1" ht="23.25" customHeight="1" x14ac:dyDescent="0.25">
      <c r="A2409" s="209" t="s">
        <v>16956</v>
      </c>
      <c r="B2409" s="8" t="str">
        <f t="shared" si="160"/>
        <v>32</v>
      </c>
      <c r="C2409" s="8" t="s">
        <v>1833</v>
      </c>
      <c r="D2409" s="8">
        <v>219</v>
      </c>
      <c r="E2409" t="s">
        <v>16976</v>
      </c>
      <c r="F2409" t="s">
        <v>17168</v>
      </c>
      <c r="G2409" t="s">
        <v>16976</v>
      </c>
      <c r="H2409" s="209">
        <v>32</v>
      </c>
      <c r="I2409" s="209" t="s">
        <v>1833</v>
      </c>
      <c r="J2409" s="209">
        <v>219</v>
      </c>
      <c r="K2409" s="209">
        <v>317500</v>
      </c>
      <c r="L2409" s="209">
        <v>210100</v>
      </c>
      <c r="M2409" s="209">
        <v>404</v>
      </c>
      <c r="N2409" s="209">
        <v>3016</v>
      </c>
      <c r="O2409" s="209">
        <v>4001</v>
      </c>
      <c r="P2409" s="377">
        <v>42109</v>
      </c>
      <c r="S2409" s="358" t="s">
        <v>16988</v>
      </c>
    </row>
    <row r="2410" spans="1:19" s="248" customFormat="1" ht="23.25" customHeight="1" x14ac:dyDescent="0.25">
      <c r="A2410" s="209" t="s">
        <v>16957</v>
      </c>
      <c r="B2410" s="8" t="str">
        <f t="shared" si="160"/>
        <v>32</v>
      </c>
      <c r="C2410" s="8" t="s">
        <v>1833</v>
      </c>
      <c r="D2410" s="8">
        <v>220</v>
      </c>
      <c r="E2410" t="s">
        <v>16977</v>
      </c>
      <c r="F2410" t="s">
        <v>17168</v>
      </c>
      <c r="G2410" t="s">
        <v>16977</v>
      </c>
      <c r="H2410" s="209">
        <v>32</v>
      </c>
      <c r="I2410" s="209" t="s">
        <v>1833</v>
      </c>
      <c r="J2410" s="209">
        <v>220</v>
      </c>
      <c r="K2410" s="209">
        <v>317500</v>
      </c>
      <c r="L2410" s="209">
        <v>210100</v>
      </c>
      <c r="M2410" s="209">
        <v>404</v>
      </c>
      <c r="N2410" s="209">
        <v>3016</v>
      </c>
      <c r="O2410" s="209">
        <v>4001</v>
      </c>
      <c r="P2410" s="377">
        <v>42110</v>
      </c>
      <c r="S2410" s="358" t="s">
        <v>16988</v>
      </c>
    </row>
    <row r="2411" spans="1:19" s="248" customFormat="1" ht="23.25" customHeight="1" x14ac:dyDescent="0.25">
      <c r="A2411" s="209" t="s">
        <v>16958</v>
      </c>
      <c r="B2411" s="8" t="str">
        <f t="shared" si="160"/>
        <v>32</v>
      </c>
      <c r="C2411" s="8" t="s">
        <v>1833</v>
      </c>
      <c r="D2411" s="8">
        <v>221</v>
      </c>
      <c r="E2411" t="s">
        <v>16978</v>
      </c>
      <c r="F2411" t="s">
        <v>17168</v>
      </c>
      <c r="G2411" t="s">
        <v>16978</v>
      </c>
      <c r="H2411" s="209">
        <v>32</v>
      </c>
      <c r="I2411" s="209" t="s">
        <v>1833</v>
      </c>
      <c r="J2411" s="209">
        <v>221</v>
      </c>
      <c r="K2411" s="209">
        <v>317500</v>
      </c>
      <c r="L2411" s="209">
        <v>210100</v>
      </c>
      <c r="M2411" s="209">
        <v>404</v>
      </c>
      <c r="N2411" s="209">
        <v>3016</v>
      </c>
      <c r="O2411" s="209">
        <v>4001</v>
      </c>
      <c r="P2411" s="377">
        <v>42111</v>
      </c>
      <c r="S2411" s="358" t="s">
        <v>16988</v>
      </c>
    </row>
    <row r="2412" spans="1:19" s="248" customFormat="1" ht="23.25" customHeight="1" x14ac:dyDescent="0.25">
      <c r="A2412" s="209" t="s">
        <v>16987</v>
      </c>
      <c r="B2412" s="8" t="str">
        <f t="shared" si="160"/>
        <v>32</v>
      </c>
      <c r="C2412" s="8" t="s">
        <v>1561</v>
      </c>
      <c r="D2412" s="8">
        <v>825</v>
      </c>
      <c r="E2412" t="s">
        <v>16979</v>
      </c>
      <c r="F2412" t="s">
        <v>17168</v>
      </c>
      <c r="G2412" t="s">
        <v>16979</v>
      </c>
      <c r="H2412" s="209">
        <v>32</v>
      </c>
      <c r="I2412" s="209" t="s">
        <v>1561</v>
      </c>
      <c r="J2412" s="209">
        <v>825</v>
      </c>
      <c r="K2412" s="209">
        <v>315116</v>
      </c>
      <c r="L2412" s="209">
        <v>210100</v>
      </c>
      <c r="M2412" s="209">
        <v>400</v>
      </c>
      <c r="N2412" s="209">
        <v>3016</v>
      </c>
      <c r="O2412" s="209">
        <v>4001</v>
      </c>
      <c r="P2412" s="368">
        <v>42112</v>
      </c>
      <c r="S2412" s="358" t="s">
        <v>16988</v>
      </c>
    </row>
    <row r="2413" spans="1:19" s="248" customFormat="1" ht="23.25" customHeight="1" x14ac:dyDescent="0.25">
      <c r="A2413" s="209" t="s">
        <v>16959</v>
      </c>
      <c r="B2413" s="8" t="str">
        <f t="shared" si="160"/>
        <v>32</v>
      </c>
      <c r="C2413" s="8" t="s">
        <v>1845</v>
      </c>
      <c r="D2413" s="4">
        <v>97</v>
      </c>
      <c r="E2413" t="s">
        <v>16980</v>
      </c>
      <c r="F2413" t="s">
        <v>17168</v>
      </c>
      <c r="G2413" t="s">
        <v>16980</v>
      </c>
      <c r="H2413" s="209">
        <v>32</v>
      </c>
      <c r="I2413" s="209" t="s">
        <v>1845</v>
      </c>
      <c r="J2413" s="209">
        <v>97</v>
      </c>
      <c r="K2413" s="209">
        <v>317600</v>
      </c>
      <c r="L2413" s="209">
        <v>210100</v>
      </c>
      <c r="M2413" s="209">
        <v>404</v>
      </c>
      <c r="N2413" s="209">
        <v>3018</v>
      </c>
      <c r="O2413" s="209">
        <v>4001</v>
      </c>
      <c r="P2413" s="377">
        <v>42113</v>
      </c>
      <c r="S2413" s="358" t="s">
        <v>16988</v>
      </c>
    </row>
    <row r="2414" spans="1:19" s="248" customFormat="1" ht="23.25" customHeight="1" x14ac:dyDescent="0.25">
      <c r="A2414" s="209" t="s">
        <v>16960</v>
      </c>
      <c r="B2414" s="8" t="str">
        <f t="shared" si="160"/>
        <v>32</v>
      </c>
      <c r="C2414" s="8" t="s">
        <v>1845</v>
      </c>
      <c r="D2414" s="4">
        <v>98</v>
      </c>
      <c r="E2414" t="s">
        <v>16981</v>
      </c>
      <c r="F2414" t="s">
        <v>17168</v>
      </c>
      <c r="G2414" t="s">
        <v>16981</v>
      </c>
      <c r="H2414" s="209">
        <v>32</v>
      </c>
      <c r="I2414" s="209" t="s">
        <v>1845</v>
      </c>
      <c r="J2414" s="209">
        <v>98</v>
      </c>
      <c r="K2414" s="209">
        <v>317600</v>
      </c>
      <c r="L2414" s="209">
        <v>210100</v>
      </c>
      <c r="M2414" s="209">
        <v>404</v>
      </c>
      <c r="N2414" s="209">
        <v>3018</v>
      </c>
      <c r="O2414" s="209">
        <v>4001</v>
      </c>
      <c r="P2414" s="377">
        <v>42114</v>
      </c>
      <c r="S2414" s="358" t="s">
        <v>16988</v>
      </c>
    </row>
    <row r="2415" spans="1:19" s="248" customFormat="1" ht="23.25" customHeight="1" x14ac:dyDescent="0.25">
      <c r="A2415" s="209" t="s">
        <v>16961</v>
      </c>
      <c r="B2415" s="8" t="str">
        <f t="shared" si="160"/>
        <v>32</v>
      </c>
      <c r="C2415" s="8" t="s">
        <v>1845</v>
      </c>
      <c r="D2415" s="4">
        <v>99</v>
      </c>
      <c r="E2415" t="s">
        <v>16982</v>
      </c>
      <c r="F2415" t="s">
        <v>17168</v>
      </c>
      <c r="G2415" t="s">
        <v>16982</v>
      </c>
      <c r="H2415" s="209">
        <v>32</v>
      </c>
      <c r="I2415" s="209" t="s">
        <v>1845</v>
      </c>
      <c r="J2415" s="209">
        <v>99</v>
      </c>
      <c r="K2415" s="209">
        <v>317600</v>
      </c>
      <c r="L2415" s="209">
        <v>210100</v>
      </c>
      <c r="M2415" s="209">
        <v>404</v>
      </c>
      <c r="N2415" s="209">
        <v>3018</v>
      </c>
      <c r="O2415" s="209">
        <v>4001</v>
      </c>
      <c r="P2415" s="377">
        <v>42115</v>
      </c>
      <c r="S2415" s="358" t="s">
        <v>16988</v>
      </c>
    </row>
    <row r="2416" spans="1:19" s="248" customFormat="1" ht="23.25" customHeight="1" x14ac:dyDescent="0.25">
      <c r="A2416" s="209" t="s">
        <v>16962</v>
      </c>
      <c r="B2416" s="8" t="str">
        <f t="shared" si="160"/>
        <v>32</v>
      </c>
      <c r="C2416" s="8" t="s">
        <v>1837</v>
      </c>
      <c r="D2416" s="4">
        <v>111</v>
      </c>
      <c r="E2416" t="s">
        <v>16983</v>
      </c>
      <c r="F2416" t="s">
        <v>17168</v>
      </c>
      <c r="G2416" t="s">
        <v>16983</v>
      </c>
      <c r="H2416" s="209">
        <v>32</v>
      </c>
      <c r="I2416" s="209" t="s">
        <v>1837</v>
      </c>
      <c r="J2416" s="209">
        <v>111</v>
      </c>
      <c r="K2416" s="209">
        <v>316122</v>
      </c>
      <c r="L2416" s="209">
        <v>210100</v>
      </c>
      <c r="M2416" s="209">
        <v>404</v>
      </c>
      <c r="N2416" s="209">
        <v>3020</v>
      </c>
      <c r="O2416" s="209">
        <v>4001</v>
      </c>
      <c r="P2416" s="377">
        <v>42116</v>
      </c>
      <c r="S2416" s="358" t="s">
        <v>16988</v>
      </c>
    </row>
    <row r="2417" spans="1:21" s="248" customFormat="1" ht="23.25" customHeight="1" x14ac:dyDescent="0.25">
      <c r="A2417" s="209" t="s">
        <v>16963</v>
      </c>
      <c r="B2417" s="8" t="str">
        <f t="shared" si="160"/>
        <v>32</v>
      </c>
      <c r="C2417" s="8" t="s">
        <v>1837</v>
      </c>
      <c r="D2417" s="4">
        <v>112</v>
      </c>
      <c r="E2417" t="s">
        <v>16984</v>
      </c>
      <c r="F2417" t="s">
        <v>17168</v>
      </c>
      <c r="G2417" t="s">
        <v>16984</v>
      </c>
      <c r="H2417" s="209">
        <v>32</v>
      </c>
      <c r="I2417" s="209" t="s">
        <v>1837</v>
      </c>
      <c r="J2417" s="209">
        <v>112</v>
      </c>
      <c r="K2417" s="209">
        <v>316122</v>
      </c>
      <c r="L2417" s="209">
        <v>210100</v>
      </c>
      <c r="M2417" s="209">
        <v>404</v>
      </c>
      <c r="N2417" s="209">
        <v>3020</v>
      </c>
      <c r="O2417" s="209">
        <v>4001</v>
      </c>
      <c r="P2417" s="377">
        <v>42117</v>
      </c>
      <c r="S2417" s="358" t="s">
        <v>16988</v>
      </c>
    </row>
    <row r="2418" spans="1:21" s="248" customFormat="1" ht="23.25" customHeight="1" x14ac:dyDescent="0.25">
      <c r="A2418" s="209" t="s">
        <v>16964</v>
      </c>
      <c r="B2418" s="8" t="str">
        <f t="shared" si="160"/>
        <v>32</v>
      </c>
      <c r="C2418" s="8" t="s">
        <v>1837</v>
      </c>
      <c r="D2418" s="4">
        <v>113</v>
      </c>
      <c r="E2418" t="s">
        <v>16985</v>
      </c>
      <c r="F2418" t="s">
        <v>17168</v>
      </c>
      <c r="G2418" t="s">
        <v>16985</v>
      </c>
      <c r="H2418" s="209">
        <v>32</v>
      </c>
      <c r="I2418" s="209" t="s">
        <v>1837</v>
      </c>
      <c r="J2418" s="209">
        <v>113</v>
      </c>
      <c r="K2418" s="209">
        <v>316122</v>
      </c>
      <c r="L2418" s="209">
        <v>210100</v>
      </c>
      <c r="M2418" s="209">
        <v>404</v>
      </c>
      <c r="N2418" s="209">
        <v>3020</v>
      </c>
      <c r="O2418" s="209">
        <v>4001</v>
      </c>
      <c r="P2418" s="377">
        <v>42118</v>
      </c>
      <c r="S2418" s="358" t="s">
        <v>16988</v>
      </c>
    </row>
    <row r="2419" spans="1:21" s="248" customFormat="1" ht="23.25" customHeight="1" x14ac:dyDescent="0.25">
      <c r="A2419" t="s">
        <v>16301</v>
      </c>
      <c r="B2419" t="str">
        <f t="shared" si="160"/>
        <v>no</v>
      </c>
      <c r="C2419" t="str">
        <f>MID(A2419,4,3)</f>
        <v/>
      </c>
      <c r="D2419" t="str">
        <f>RIGHT(A2419,3)</f>
        <v>no</v>
      </c>
      <c r="E2419" t="s">
        <v>17005</v>
      </c>
      <c r="F2419" t="s">
        <v>17081</v>
      </c>
      <c r="G2419" t="s">
        <v>17005</v>
      </c>
      <c r="H2419" s="209"/>
      <c r="I2419" s="209"/>
      <c r="J2419" s="209"/>
      <c r="K2419" s="209"/>
      <c r="L2419" s="308">
        <v>210100</v>
      </c>
      <c r="M2419" s="209">
        <v>405</v>
      </c>
      <c r="N2419" s="209">
        <v>4114</v>
      </c>
      <c r="O2419" s="209">
        <v>4630</v>
      </c>
      <c r="P2419" s="368">
        <v>42119</v>
      </c>
      <c r="S2419" s="358" t="s">
        <v>17006</v>
      </c>
      <c r="T2419" s="248" t="s">
        <v>17007</v>
      </c>
      <c r="U2419" s="248" t="s">
        <v>17008</v>
      </c>
    </row>
    <row r="2420" spans="1:21" s="248" customFormat="1" ht="23.25" customHeight="1" x14ac:dyDescent="0.25">
      <c r="A2420" s="13" t="s">
        <v>17009</v>
      </c>
      <c r="B2420" s="13" t="str">
        <f t="shared" si="160"/>
        <v>31</v>
      </c>
      <c r="C2420" s="13" t="str">
        <f>MID(A2420,4,3)</f>
        <v>943</v>
      </c>
      <c r="D2420" s="13" t="str">
        <f>RIGHT(A2420,3)</f>
        <v>000</v>
      </c>
      <c r="E2420" t="s">
        <v>17004</v>
      </c>
      <c r="F2420" t="s">
        <v>17081</v>
      </c>
      <c r="G2420" t="s">
        <v>17004</v>
      </c>
      <c r="H2420" s="209">
        <v>31</v>
      </c>
      <c r="I2420" s="209">
        <v>943</v>
      </c>
      <c r="J2420" s="209">
        <v>0</v>
      </c>
      <c r="K2420" s="209">
        <v>313131</v>
      </c>
      <c r="L2420" s="308">
        <v>210100</v>
      </c>
      <c r="M2420" s="209">
        <v>405</v>
      </c>
      <c r="N2420" s="209">
        <v>4114</v>
      </c>
      <c r="O2420" s="209">
        <v>4700</v>
      </c>
      <c r="P2420" s="368">
        <v>42120</v>
      </c>
      <c r="S2420" s="358" t="s">
        <v>17006</v>
      </c>
      <c r="T2420" s="248" t="s">
        <v>17007</v>
      </c>
      <c r="U2420" s="248" t="s">
        <v>17008</v>
      </c>
    </row>
    <row r="2421" spans="1:21" s="248" customFormat="1" ht="23.25" customHeight="1" x14ac:dyDescent="0.25">
      <c r="A2421" s="325" t="s">
        <v>17053</v>
      </c>
      <c r="B2421">
        <v>32</v>
      </c>
      <c r="C2421" s="325" t="s">
        <v>1829</v>
      </c>
      <c r="D2421" s="326">
        <v>156</v>
      </c>
      <c r="E2421" t="s">
        <v>17022</v>
      </c>
      <c r="F2421" t="s">
        <v>17168</v>
      </c>
      <c r="G2421" t="s">
        <v>17022</v>
      </c>
      <c r="H2421" s="209">
        <v>32</v>
      </c>
      <c r="I2421" s="209" t="s">
        <v>1829</v>
      </c>
      <c r="J2421" s="209">
        <v>156</v>
      </c>
      <c r="K2421" s="209">
        <v>317122</v>
      </c>
      <c r="L2421" s="209">
        <v>210100</v>
      </c>
      <c r="M2421" s="209">
        <v>404</v>
      </c>
      <c r="N2421" s="209">
        <v>3009</v>
      </c>
      <c r="O2421" s="209">
        <v>4001</v>
      </c>
      <c r="P2421" s="382">
        <v>42121</v>
      </c>
      <c r="Q2421"/>
      <c r="R2421"/>
      <c r="S2421" s="364" t="s">
        <v>17054</v>
      </c>
      <c r="T2421"/>
      <c r="U2421"/>
    </row>
    <row r="2422" spans="1:21" s="248" customFormat="1" ht="23.25" customHeight="1" x14ac:dyDescent="0.25">
      <c r="A2422" s="325" t="s">
        <v>17055</v>
      </c>
      <c r="B2422" s="325">
        <v>32</v>
      </c>
      <c r="C2422" s="325" t="s">
        <v>1829</v>
      </c>
      <c r="D2422" s="326">
        <v>157</v>
      </c>
      <c r="E2422" t="s">
        <v>17027</v>
      </c>
      <c r="F2422" t="s">
        <v>17168</v>
      </c>
      <c r="G2422" t="s">
        <v>17027</v>
      </c>
      <c r="H2422" s="209">
        <v>32</v>
      </c>
      <c r="I2422" s="209" t="s">
        <v>1829</v>
      </c>
      <c r="J2422" s="209">
        <v>157</v>
      </c>
      <c r="K2422" s="209">
        <v>317122</v>
      </c>
      <c r="L2422" s="209">
        <v>210100</v>
      </c>
      <c r="M2422" s="209">
        <v>404</v>
      </c>
      <c r="N2422" s="209">
        <v>3009</v>
      </c>
      <c r="O2422" s="209">
        <v>4001</v>
      </c>
      <c r="P2422" s="382">
        <v>42122</v>
      </c>
      <c r="Q2422"/>
      <c r="R2422"/>
      <c r="S2422" s="364" t="s">
        <v>17054</v>
      </c>
      <c r="T2422"/>
      <c r="U2422"/>
    </row>
    <row r="2423" spans="1:21" s="248" customFormat="1" ht="23.25" customHeight="1" x14ac:dyDescent="0.25">
      <c r="A2423" t="s">
        <v>17072</v>
      </c>
      <c r="B2423" s="325">
        <v>32</v>
      </c>
      <c r="C2423" s="325" t="s">
        <v>1829</v>
      </c>
      <c r="D2423" s="209">
        <v>158</v>
      </c>
      <c r="E2423" t="s">
        <v>17040</v>
      </c>
      <c r="F2423" t="s">
        <v>17168</v>
      </c>
      <c r="G2423" t="s">
        <v>17071</v>
      </c>
      <c r="H2423" s="209">
        <v>32</v>
      </c>
      <c r="I2423" s="209" t="s">
        <v>1829</v>
      </c>
      <c r="J2423" s="209">
        <v>158</v>
      </c>
      <c r="K2423" s="209">
        <v>317122</v>
      </c>
      <c r="L2423" s="209">
        <v>210100</v>
      </c>
      <c r="M2423" s="209">
        <v>404</v>
      </c>
      <c r="N2423" s="209">
        <v>3009</v>
      </c>
      <c r="O2423" s="209">
        <v>4001</v>
      </c>
      <c r="P2423" s="382">
        <v>42123</v>
      </c>
      <c r="Q2423"/>
      <c r="R2423"/>
      <c r="S2423" s="364" t="s">
        <v>17054</v>
      </c>
      <c r="T2423"/>
      <c r="U2423"/>
    </row>
    <row r="2424" spans="1:21" s="248" customFormat="1" ht="23.25" customHeight="1" x14ac:dyDescent="0.25">
      <c r="A2424" s="209" t="s">
        <v>17074</v>
      </c>
      <c r="B2424" t="str">
        <f>LEFT(A2424,2)</f>
        <v>32</v>
      </c>
      <c r="C2424" t="s">
        <v>7516</v>
      </c>
      <c r="D2424" s="209">
        <v>25</v>
      </c>
      <c r="E2424" t="s">
        <v>17033</v>
      </c>
      <c r="F2424" t="s">
        <v>17168</v>
      </c>
      <c r="G2424" t="s">
        <v>17033</v>
      </c>
      <c r="H2424" s="209">
        <v>32</v>
      </c>
      <c r="I2424" s="209" t="s">
        <v>7516</v>
      </c>
      <c r="J2424" s="209">
        <v>25</v>
      </c>
      <c r="K2424" s="209">
        <v>317900</v>
      </c>
      <c r="L2424" s="209">
        <v>210100</v>
      </c>
      <c r="M2424" s="209">
        <v>404</v>
      </c>
      <c r="N2424" s="209">
        <v>3002</v>
      </c>
      <c r="O2424" s="209">
        <v>4001</v>
      </c>
      <c r="P2424" s="382">
        <v>42124</v>
      </c>
      <c r="Q2424"/>
      <c r="R2424"/>
      <c r="S2424" s="364" t="s">
        <v>17057</v>
      </c>
      <c r="T2424"/>
      <c r="U2424"/>
    </row>
    <row r="2425" spans="1:21" s="248" customFormat="1" ht="23.25" customHeight="1" x14ac:dyDescent="0.25">
      <c r="A2425" s="209" t="s">
        <v>17075</v>
      </c>
      <c r="B2425" t="str">
        <f>LEFT(A2425,2)</f>
        <v>32</v>
      </c>
      <c r="C2425" t="s">
        <v>7516</v>
      </c>
      <c r="D2425" s="209">
        <v>26</v>
      </c>
      <c r="E2425" t="s">
        <v>17035</v>
      </c>
      <c r="F2425" t="s">
        <v>17168</v>
      </c>
      <c r="G2425" t="s">
        <v>17035</v>
      </c>
      <c r="H2425" s="209">
        <v>32</v>
      </c>
      <c r="I2425" s="209" t="s">
        <v>7516</v>
      </c>
      <c r="J2425" s="209">
        <v>26</v>
      </c>
      <c r="K2425" s="209">
        <v>317900</v>
      </c>
      <c r="L2425" s="209">
        <v>210100</v>
      </c>
      <c r="M2425" s="209">
        <v>404</v>
      </c>
      <c r="N2425" s="209">
        <v>3002</v>
      </c>
      <c r="O2425" s="209">
        <v>4001</v>
      </c>
      <c r="P2425" s="382">
        <v>42125</v>
      </c>
      <c r="Q2425"/>
      <c r="R2425"/>
      <c r="S2425" s="364" t="s">
        <v>17057</v>
      </c>
      <c r="T2425"/>
      <c r="U2425"/>
    </row>
    <row r="2426" spans="1:21" s="248" customFormat="1" ht="23.25" customHeight="1" x14ac:dyDescent="0.25">
      <c r="A2426" s="209" t="s">
        <v>17076</v>
      </c>
      <c r="B2426" t="str">
        <f>LEFT(A2426,2)</f>
        <v>32</v>
      </c>
      <c r="C2426" t="s">
        <v>7516</v>
      </c>
      <c r="D2426" s="209">
        <v>27</v>
      </c>
      <c r="E2426" t="s">
        <v>17045</v>
      </c>
      <c r="F2426" t="s">
        <v>17168</v>
      </c>
      <c r="G2426" t="s">
        <v>17045</v>
      </c>
      <c r="H2426" s="209">
        <v>32</v>
      </c>
      <c r="I2426" s="209" t="s">
        <v>7516</v>
      </c>
      <c r="J2426" s="209">
        <v>27</v>
      </c>
      <c r="K2426" s="209">
        <v>317900</v>
      </c>
      <c r="L2426" s="209">
        <v>210100</v>
      </c>
      <c r="M2426" s="209">
        <v>404</v>
      </c>
      <c r="N2426" s="209">
        <v>3002</v>
      </c>
      <c r="O2426" s="209">
        <v>4001</v>
      </c>
      <c r="P2426" s="382">
        <v>42126</v>
      </c>
      <c r="Q2426"/>
      <c r="R2426"/>
      <c r="S2426" s="364" t="s">
        <v>17057</v>
      </c>
      <c r="T2426"/>
      <c r="U2426"/>
    </row>
    <row r="2427" spans="1:21" s="1" customFormat="1" ht="23.25" customHeight="1" x14ac:dyDescent="0.25">
      <c r="A2427" s="209" t="s">
        <v>17077</v>
      </c>
      <c r="B2427" t="str">
        <f>LEFT(A2427,2)</f>
        <v>32</v>
      </c>
      <c r="C2427" t="s">
        <v>7516</v>
      </c>
      <c r="D2427" s="209">
        <v>28</v>
      </c>
      <c r="E2427" t="s">
        <v>17046</v>
      </c>
      <c r="F2427" t="s">
        <v>17168</v>
      </c>
      <c r="G2427" t="s">
        <v>17046</v>
      </c>
      <c r="H2427" s="209">
        <v>32</v>
      </c>
      <c r="I2427" s="209" t="s">
        <v>7516</v>
      </c>
      <c r="J2427" s="209">
        <v>28</v>
      </c>
      <c r="K2427" s="209">
        <v>317900</v>
      </c>
      <c r="L2427" s="209">
        <v>210100</v>
      </c>
      <c r="M2427" s="209">
        <v>404</v>
      </c>
      <c r="N2427" s="209">
        <v>3002</v>
      </c>
      <c r="O2427" s="209">
        <v>4001</v>
      </c>
      <c r="P2427" s="382">
        <v>42127</v>
      </c>
      <c r="Q2427"/>
      <c r="R2427"/>
      <c r="S2427" s="364" t="s">
        <v>17057</v>
      </c>
      <c r="T2427"/>
      <c r="U2427"/>
    </row>
    <row r="2428" spans="1:21" s="1" customFormat="1" ht="23.25" customHeight="1" x14ac:dyDescent="0.25">
      <c r="A2428" t="s">
        <v>17058</v>
      </c>
      <c r="B2428" s="337">
        <v>32</v>
      </c>
      <c r="C2428" s="337" t="s">
        <v>1833</v>
      </c>
      <c r="D2428" s="337">
        <v>227</v>
      </c>
      <c r="E2428" t="s">
        <v>17029</v>
      </c>
      <c r="F2428" t="s">
        <v>17168</v>
      </c>
      <c r="G2428" t="s">
        <v>17029</v>
      </c>
      <c r="H2428" s="209">
        <v>32</v>
      </c>
      <c r="I2428" s="209" t="s">
        <v>1833</v>
      </c>
      <c r="J2428" s="209">
        <v>227</v>
      </c>
      <c r="K2428" s="209">
        <v>317500</v>
      </c>
      <c r="L2428" s="209">
        <v>210100</v>
      </c>
      <c r="M2428" s="209">
        <v>404</v>
      </c>
      <c r="N2428" s="209">
        <v>3016</v>
      </c>
      <c r="O2428" s="209">
        <v>4001</v>
      </c>
      <c r="P2428" s="382">
        <v>42128</v>
      </c>
      <c r="Q2428"/>
      <c r="R2428"/>
      <c r="S2428" s="364" t="s">
        <v>17054</v>
      </c>
      <c r="T2428"/>
      <c r="U2428"/>
    </row>
    <row r="2429" spans="1:21" s="1" customFormat="1" ht="23.25" customHeight="1" x14ac:dyDescent="0.25">
      <c r="A2429" t="s">
        <v>17059</v>
      </c>
      <c r="B2429" s="337">
        <v>32</v>
      </c>
      <c r="C2429" s="337" t="s">
        <v>1833</v>
      </c>
      <c r="D2429" s="337">
        <v>228</v>
      </c>
      <c r="E2429" t="s">
        <v>17030</v>
      </c>
      <c r="F2429" t="s">
        <v>17168</v>
      </c>
      <c r="G2429" t="s">
        <v>17030</v>
      </c>
      <c r="H2429" s="209">
        <v>32</v>
      </c>
      <c r="I2429" s="209" t="s">
        <v>1833</v>
      </c>
      <c r="J2429" s="209">
        <v>228</v>
      </c>
      <c r="K2429" s="209">
        <v>317500</v>
      </c>
      <c r="L2429" s="209">
        <v>210100</v>
      </c>
      <c r="M2429" s="209">
        <v>404</v>
      </c>
      <c r="N2429" s="209">
        <v>3016</v>
      </c>
      <c r="O2429" s="209">
        <v>4001</v>
      </c>
      <c r="P2429" s="382">
        <v>42129</v>
      </c>
      <c r="Q2429"/>
      <c r="R2429"/>
      <c r="S2429" s="364" t="s">
        <v>17054</v>
      </c>
      <c r="T2429"/>
      <c r="U2429"/>
    </row>
    <row r="2430" spans="1:21" s="1" customFormat="1" ht="23.25" customHeight="1" x14ac:dyDescent="0.25">
      <c r="A2430" t="s">
        <v>17060</v>
      </c>
      <c r="B2430" s="337">
        <v>32</v>
      </c>
      <c r="C2430" s="337" t="s">
        <v>1833</v>
      </c>
      <c r="D2430" s="337">
        <v>229</v>
      </c>
      <c r="E2430" t="s">
        <v>17031</v>
      </c>
      <c r="F2430" t="s">
        <v>17168</v>
      </c>
      <c r="G2430" t="s">
        <v>17031</v>
      </c>
      <c r="H2430" s="209">
        <v>32</v>
      </c>
      <c r="I2430" s="209" t="s">
        <v>1833</v>
      </c>
      <c r="J2430" s="209">
        <v>229</v>
      </c>
      <c r="K2430" s="209">
        <v>317500</v>
      </c>
      <c r="L2430" s="209">
        <v>210100</v>
      </c>
      <c r="M2430" s="209">
        <v>404</v>
      </c>
      <c r="N2430" s="209">
        <v>3016</v>
      </c>
      <c r="O2430" s="209">
        <v>4001</v>
      </c>
      <c r="P2430" s="382">
        <v>42130</v>
      </c>
      <c r="Q2430"/>
      <c r="R2430"/>
      <c r="S2430" s="364" t="s">
        <v>17054</v>
      </c>
      <c r="T2430"/>
      <c r="U2430"/>
    </row>
    <row r="2431" spans="1:21" s="1" customFormat="1" ht="23.25" customHeight="1" x14ac:dyDescent="0.25">
      <c r="A2431" t="s">
        <v>17061</v>
      </c>
      <c r="B2431" s="337">
        <v>32</v>
      </c>
      <c r="C2431" s="337" t="s">
        <v>1833</v>
      </c>
      <c r="D2431" s="337">
        <v>230</v>
      </c>
      <c r="E2431" t="s">
        <v>17032</v>
      </c>
      <c r="F2431" t="s">
        <v>17168</v>
      </c>
      <c r="G2431" t="s">
        <v>17032</v>
      </c>
      <c r="H2431" s="209">
        <v>32</v>
      </c>
      <c r="I2431" s="209" t="s">
        <v>1833</v>
      </c>
      <c r="J2431" s="209">
        <v>230</v>
      </c>
      <c r="K2431" s="209">
        <v>317500</v>
      </c>
      <c r="L2431" s="209">
        <v>210100</v>
      </c>
      <c r="M2431" s="209">
        <v>404</v>
      </c>
      <c r="N2431" s="209">
        <v>3016</v>
      </c>
      <c r="O2431" s="209">
        <v>4001</v>
      </c>
      <c r="P2431" s="382">
        <v>42131</v>
      </c>
      <c r="Q2431"/>
      <c r="R2431"/>
      <c r="S2431" s="364" t="s">
        <v>17054</v>
      </c>
      <c r="T2431"/>
      <c r="U2431"/>
    </row>
    <row r="2432" spans="1:21" s="1" customFormat="1" ht="23.25" customHeight="1" x14ac:dyDescent="0.25">
      <c r="A2432" s="325" t="s">
        <v>17051</v>
      </c>
      <c r="B2432" s="337">
        <v>32</v>
      </c>
      <c r="C2432" s="337" t="s">
        <v>1833</v>
      </c>
      <c r="D2432" s="337">
        <v>224</v>
      </c>
      <c r="E2432" t="s">
        <v>17025</v>
      </c>
      <c r="F2432" t="s">
        <v>17168</v>
      </c>
      <c r="G2432" t="s">
        <v>17025</v>
      </c>
      <c r="H2432" s="209">
        <v>32</v>
      </c>
      <c r="I2432" s="209" t="s">
        <v>1833</v>
      </c>
      <c r="J2432" s="209">
        <v>224</v>
      </c>
      <c r="K2432" s="209">
        <v>317500</v>
      </c>
      <c r="L2432" s="209">
        <v>210100</v>
      </c>
      <c r="M2432" s="209">
        <v>404</v>
      </c>
      <c r="N2432" s="209">
        <v>3016</v>
      </c>
      <c r="O2432" s="209">
        <v>4001</v>
      </c>
      <c r="P2432" s="382">
        <v>42132</v>
      </c>
      <c r="Q2432"/>
      <c r="R2432"/>
      <c r="S2432" s="364" t="s">
        <v>17054</v>
      </c>
      <c r="T2432"/>
      <c r="U2432"/>
    </row>
    <row r="2433" spans="1:21" s="1" customFormat="1" ht="23.25" customHeight="1" x14ac:dyDescent="0.25">
      <c r="A2433" s="325" t="s">
        <v>17052</v>
      </c>
      <c r="B2433" s="337">
        <v>32</v>
      </c>
      <c r="C2433" s="337" t="s">
        <v>1833</v>
      </c>
      <c r="D2433" s="337">
        <v>225</v>
      </c>
      <c r="E2433" t="s">
        <v>17026</v>
      </c>
      <c r="F2433" t="s">
        <v>17168</v>
      </c>
      <c r="G2433" t="s">
        <v>17026</v>
      </c>
      <c r="H2433" s="209">
        <v>32</v>
      </c>
      <c r="I2433" s="209" t="s">
        <v>1833</v>
      </c>
      <c r="J2433" s="209">
        <v>225</v>
      </c>
      <c r="K2433" s="209">
        <v>317500</v>
      </c>
      <c r="L2433" s="209">
        <v>210100</v>
      </c>
      <c r="M2433" s="209">
        <v>404</v>
      </c>
      <c r="N2433" s="209">
        <v>3016</v>
      </c>
      <c r="O2433" s="209">
        <v>4001</v>
      </c>
      <c r="P2433" s="382">
        <v>42133</v>
      </c>
      <c r="Q2433"/>
      <c r="R2433"/>
      <c r="S2433" s="364" t="s">
        <v>17054</v>
      </c>
      <c r="T2433"/>
      <c r="U2433"/>
    </row>
    <row r="2434" spans="1:21" s="1" customFormat="1" ht="23.25" customHeight="1" x14ac:dyDescent="0.25">
      <c r="A2434" s="325" t="s">
        <v>17021</v>
      </c>
      <c r="B2434" s="337">
        <v>32</v>
      </c>
      <c r="C2434" s="337" t="s">
        <v>1833</v>
      </c>
      <c r="D2434" s="337">
        <v>222</v>
      </c>
      <c r="E2434" t="s">
        <v>17023</v>
      </c>
      <c r="F2434" t="s">
        <v>17168</v>
      </c>
      <c r="G2434" t="s">
        <v>17023</v>
      </c>
      <c r="H2434" s="209">
        <v>32</v>
      </c>
      <c r="I2434" s="209" t="s">
        <v>1833</v>
      </c>
      <c r="J2434" s="209">
        <v>222</v>
      </c>
      <c r="K2434" s="209">
        <v>317500</v>
      </c>
      <c r="L2434" s="209">
        <v>210100</v>
      </c>
      <c r="M2434" s="209">
        <v>404</v>
      </c>
      <c r="N2434" s="209">
        <v>3016</v>
      </c>
      <c r="O2434" s="209">
        <v>4001</v>
      </c>
      <c r="P2434" s="382">
        <v>42134</v>
      </c>
      <c r="Q2434"/>
      <c r="R2434"/>
      <c r="S2434" s="364" t="s">
        <v>17054</v>
      </c>
      <c r="T2434"/>
      <c r="U2434"/>
    </row>
    <row r="2435" spans="1:21" s="1" customFormat="1" ht="23.25" customHeight="1" x14ac:dyDescent="0.25">
      <c r="A2435" t="s">
        <v>17056</v>
      </c>
      <c r="B2435" s="337">
        <v>32</v>
      </c>
      <c r="C2435" s="337" t="s">
        <v>1833</v>
      </c>
      <c r="D2435" s="337">
        <v>226</v>
      </c>
      <c r="E2435" t="s">
        <v>17028</v>
      </c>
      <c r="F2435" t="s">
        <v>17168</v>
      </c>
      <c r="G2435" t="s">
        <v>17028</v>
      </c>
      <c r="H2435" s="209">
        <v>32</v>
      </c>
      <c r="I2435" s="209" t="s">
        <v>1833</v>
      </c>
      <c r="J2435" s="209">
        <v>226</v>
      </c>
      <c r="K2435" s="209">
        <v>317500</v>
      </c>
      <c r="L2435" s="209">
        <v>210100</v>
      </c>
      <c r="M2435" s="209">
        <v>404</v>
      </c>
      <c r="N2435" s="209">
        <v>3016</v>
      </c>
      <c r="O2435" s="209">
        <v>4001</v>
      </c>
      <c r="P2435" s="382">
        <v>42135</v>
      </c>
      <c r="Q2435"/>
      <c r="R2435"/>
      <c r="S2435" s="364" t="s">
        <v>17054</v>
      </c>
      <c r="T2435"/>
      <c r="U2435"/>
    </row>
    <row r="2436" spans="1:21" s="1" customFormat="1" ht="23.25" customHeight="1" x14ac:dyDescent="0.25">
      <c r="A2436" t="s">
        <v>17064</v>
      </c>
      <c r="B2436" s="337">
        <v>32</v>
      </c>
      <c r="C2436" s="337" t="s">
        <v>1833</v>
      </c>
      <c r="D2436" s="4">
        <v>233</v>
      </c>
      <c r="E2436" t="s">
        <v>17037</v>
      </c>
      <c r="F2436" t="s">
        <v>17168</v>
      </c>
      <c r="G2436" t="s">
        <v>17037</v>
      </c>
      <c r="H2436" s="209">
        <v>32</v>
      </c>
      <c r="I2436" s="209" t="s">
        <v>1833</v>
      </c>
      <c r="J2436" s="209">
        <v>233</v>
      </c>
      <c r="K2436" s="209">
        <v>317500</v>
      </c>
      <c r="L2436" s="209">
        <v>210100</v>
      </c>
      <c r="M2436" s="209">
        <v>404</v>
      </c>
      <c r="N2436" s="209">
        <v>3016</v>
      </c>
      <c r="O2436" s="209">
        <v>4001</v>
      </c>
      <c r="P2436" s="382">
        <v>42136</v>
      </c>
      <c r="Q2436"/>
      <c r="R2436"/>
      <c r="S2436" s="364" t="s">
        <v>17054</v>
      </c>
      <c r="T2436"/>
      <c r="U2436"/>
    </row>
    <row r="2437" spans="1:21" s="1" customFormat="1" ht="23.25" customHeight="1" x14ac:dyDescent="0.25">
      <c r="A2437" t="s">
        <v>17065</v>
      </c>
      <c r="B2437" s="337">
        <v>32</v>
      </c>
      <c r="C2437" s="337" t="s">
        <v>1833</v>
      </c>
      <c r="D2437" s="337">
        <v>234</v>
      </c>
      <c r="E2437" t="s">
        <v>17038</v>
      </c>
      <c r="F2437" t="s">
        <v>17168</v>
      </c>
      <c r="G2437" t="s">
        <v>17038</v>
      </c>
      <c r="H2437" s="209">
        <v>32</v>
      </c>
      <c r="I2437" s="209" t="s">
        <v>1833</v>
      </c>
      <c r="J2437" s="209">
        <v>234</v>
      </c>
      <c r="K2437" s="209">
        <v>317500</v>
      </c>
      <c r="L2437" s="209">
        <v>210100</v>
      </c>
      <c r="M2437" s="209">
        <v>404</v>
      </c>
      <c r="N2437" s="209">
        <v>3016</v>
      </c>
      <c r="O2437" s="209">
        <v>4001</v>
      </c>
      <c r="P2437" s="382">
        <v>42137</v>
      </c>
      <c r="Q2437"/>
      <c r="R2437"/>
      <c r="S2437" s="364" t="s">
        <v>17054</v>
      </c>
      <c r="T2437"/>
      <c r="U2437"/>
    </row>
    <row r="2438" spans="1:21" s="1" customFormat="1" ht="23.25" customHeight="1" x14ac:dyDescent="0.25">
      <c r="A2438" t="s">
        <v>17066</v>
      </c>
      <c r="B2438" s="337">
        <v>32</v>
      </c>
      <c r="C2438" s="337" t="s">
        <v>1833</v>
      </c>
      <c r="D2438" s="4">
        <v>235</v>
      </c>
      <c r="E2438" t="s">
        <v>17039</v>
      </c>
      <c r="F2438" t="s">
        <v>17168</v>
      </c>
      <c r="G2438" t="s">
        <v>17039</v>
      </c>
      <c r="H2438" s="209">
        <v>32</v>
      </c>
      <c r="I2438" s="209" t="s">
        <v>1833</v>
      </c>
      <c r="J2438" s="209">
        <v>235</v>
      </c>
      <c r="K2438" s="209">
        <v>317500</v>
      </c>
      <c r="L2438" s="209">
        <v>210100</v>
      </c>
      <c r="M2438" s="209">
        <v>404</v>
      </c>
      <c r="N2438" s="209">
        <v>3016</v>
      </c>
      <c r="O2438" s="209">
        <v>4001</v>
      </c>
      <c r="P2438" s="382">
        <v>42138</v>
      </c>
      <c r="Q2438"/>
      <c r="R2438"/>
      <c r="S2438" s="364" t="s">
        <v>17054</v>
      </c>
      <c r="T2438"/>
      <c r="U2438"/>
    </row>
    <row r="2439" spans="1:21" s="1" customFormat="1" ht="23.25" customHeight="1" x14ac:dyDescent="0.25">
      <c r="A2439" s="325" t="s">
        <v>17050</v>
      </c>
      <c r="B2439" s="337">
        <v>32</v>
      </c>
      <c r="C2439" s="337" t="s">
        <v>1833</v>
      </c>
      <c r="D2439" s="337">
        <v>223</v>
      </c>
      <c r="E2439" t="s">
        <v>17024</v>
      </c>
      <c r="F2439" t="s">
        <v>17168</v>
      </c>
      <c r="G2439" t="s">
        <v>17024</v>
      </c>
      <c r="H2439" s="209">
        <v>32</v>
      </c>
      <c r="I2439" s="209" t="s">
        <v>1833</v>
      </c>
      <c r="J2439" s="209">
        <v>223</v>
      </c>
      <c r="K2439" s="209">
        <v>317500</v>
      </c>
      <c r="L2439" s="209">
        <v>210100</v>
      </c>
      <c r="M2439" s="209">
        <v>404</v>
      </c>
      <c r="N2439" s="209">
        <v>3016</v>
      </c>
      <c r="O2439" s="209">
        <v>4001</v>
      </c>
      <c r="P2439" s="382">
        <v>42139</v>
      </c>
      <c r="Q2439"/>
      <c r="R2439"/>
      <c r="S2439" s="364" t="s">
        <v>17054</v>
      </c>
      <c r="T2439"/>
      <c r="U2439"/>
    </row>
    <row r="2440" spans="1:21" s="1" customFormat="1" ht="23.25" customHeight="1" x14ac:dyDescent="0.25">
      <c r="A2440" t="s">
        <v>17067</v>
      </c>
      <c r="B2440" s="337">
        <v>32</v>
      </c>
      <c r="C2440" s="337" t="s">
        <v>1833</v>
      </c>
      <c r="D2440" s="4">
        <v>236</v>
      </c>
      <c r="E2440" t="s">
        <v>17041</v>
      </c>
      <c r="F2440" t="s">
        <v>17168</v>
      </c>
      <c r="G2440" t="s">
        <v>17041</v>
      </c>
      <c r="H2440" s="209">
        <v>32</v>
      </c>
      <c r="I2440" s="209" t="s">
        <v>1833</v>
      </c>
      <c r="J2440" s="209">
        <v>236</v>
      </c>
      <c r="K2440" s="209">
        <v>317500</v>
      </c>
      <c r="L2440" s="209">
        <v>210100</v>
      </c>
      <c r="M2440" s="209">
        <v>404</v>
      </c>
      <c r="N2440" s="209">
        <v>3016</v>
      </c>
      <c r="O2440" s="209">
        <v>4001</v>
      </c>
      <c r="P2440" s="382">
        <v>42140</v>
      </c>
      <c r="Q2440"/>
      <c r="R2440"/>
      <c r="S2440" s="364" t="s">
        <v>17054</v>
      </c>
      <c r="T2440"/>
      <c r="U2440"/>
    </row>
    <row r="2441" spans="1:21" s="1" customFormat="1" ht="23.25" customHeight="1" x14ac:dyDescent="0.25">
      <c r="A2441" t="s">
        <v>17068</v>
      </c>
      <c r="B2441" s="337">
        <v>32</v>
      </c>
      <c r="C2441" s="337" t="s">
        <v>1833</v>
      </c>
      <c r="D2441" s="4">
        <v>237</v>
      </c>
      <c r="E2441" t="s">
        <v>17042</v>
      </c>
      <c r="F2441" t="s">
        <v>17168</v>
      </c>
      <c r="G2441" t="s">
        <v>17042</v>
      </c>
      <c r="H2441" s="209">
        <v>32</v>
      </c>
      <c r="I2441" s="209" t="s">
        <v>1833</v>
      </c>
      <c r="J2441" s="209">
        <v>237</v>
      </c>
      <c r="K2441" s="209">
        <v>317500</v>
      </c>
      <c r="L2441" s="209">
        <v>210100</v>
      </c>
      <c r="M2441" s="209">
        <v>404</v>
      </c>
      <c r="N2441" s="209">
        <v>3016</v>
      </c>
      <c r="O2441" s="209">
        <v>4001</v>
      </c>
      <c r="P2441" s="382">
        <v>42141</v>
      </c>
      <c r="Q2441"/>
      <c r="R2441"/>
      <c r="S2441" s="364" t="s">
        <v>17054</v>
      </c>
      <c r="T2441"/>
      <c r="U2441"/>
    </row>
    <row r="2442" spans="1:21" s="1" customFormat="1" ht="23.25" customHeight="1" x14ac:dyDescent="0.25">
      <c r="A2442" t="s">
        <v>17069</v>
      </c>
      <c r="B2442" s="337">
        <v>32</v>
      </c>
      <c r="C2442" s="337" t="s">
        <v>1833</v>
      </c>
      <c r="D2442" s="4">
        <v>238</v>
      </c>
      <c r="E2442" t="s">
        <v>17043</v>
      </c>
      <c r="F2442" t="s">
        <v>17168</v>
      </c>
      <c r="G2442" t="s">
        <v>17043</v>
      </c>
      <c r="H2442" s="209">
        <v>32</v>
      </c>
      <c r="I2442" s="209" t="s">
        <v>1833</v>
      </c>
      <c r="J2442" s="209">
        <v>238</v>
      </c>
      <c r="K2442" s="209">
        <v>317500</v>
      </c>
      <c r="L2442" s="209">
        <v>210100</v>
      </c>
      <c r="M2442" s="209">
        <v>404</v>
      </c>
      <c r="N2442" s="209">
        <v>3016</v>
      </c>
      <c r="O2442" s="209">
        <v>4001</v>
      </c>
      <c r="P2442" s="382">
        <v>42142</v>
      </c>
      <c r="Q2442"/>
      <c r="R2442"/>
      <c r="S2442" s="364" t="s">
        <v>17054</v>
      </c>
      <c r="T2442"/>
      <c r="U2442"/>
    </row>
    <row r="2443" spans="1:21" s="1" customFormat="1" ht="23.25" customHeight="1" x14ac:dyDescent="0.25">
      <c r="A2443" t="s">
        <v>17063</v>
      </c>
      <c r="B2443" s="337">
        <v>32</v>
      </c>
      <c r="C2443" s="337" t="s">
        <v>1833</v>
      </c>
      <c r="D2443" s="337">
        <v>232</v>
      </c>
      <c r="E2443" t="s">
        <v>17036</v>
      </c>
      <c r="F2443" t="s">
        <v>17168</v>
      </c>
      <c r="G2443" t="s">
        <v>17036</v>
      </c>
      <c r="H2443" s="209">
        <v>32</v>
      </c>
      <c r="I2443" s="209" t="s">
        <v>1833</v>
      </c>
      <c r="J2443" s="209">
        <v>232</v>
      </c>
      <c r="K2443" s="209">
        <v>317500</v>
      </c>
      <c r="L2443" s="209">
        <v>210100</v>
      </c>
      <c r="M2443" s="209">
        <v>404</v>
      </c>
      <c r="N2443" s="209">
        <v>3016</v>
      </c>
      <c r="O2443" s="209">
        <v>4001</v>
      </c>
      <c r="P2443" s="382">
        <v>42143</v>
      </c>
      <c r="Q2443"/>
      <c r="R2443"/>
      <c r="S2443" s="364" t="s">
        <v>17054</v>
      </c>
      <c r="T2443"/>
      <c r="U2443"/>
    </row>
    <row r="2444" spans="1:21" s="1" customFormat="1" ht="23.25" customHeight="1" x14ac:dyDescent="0.25">
      <c r="A2444" t="s">
        <v>17062</v>
      </c>
      <c r="B2444" s="337">
        <v>32</v>
      </c>
      <c r="C2444" s="337" t="s">
        <v>1833</v>
      </c>
      <c r="D2444" s="337">
        <v>231</v>
      </c>
      <c r="E2444" t="s">
        <v>17034</v>
      </c>
      <c r="F2444" t="s">
        <v>17168</v>
      </c>
      <c r="G2444" t="s">
        <v>17034</v>
      </c>
      <c r="H2444" s="209">
        <v>32</v>
      </c>
      <c r="I2444" s="209" t="s">
        <v>1833</v>
      </c>
      <c r="J2444" s="209">
        <v>231</v>
      </c>
      <c r="K2444" s="209">
        <v>317500</v>
      </c>
      <c r="L2444" s="209">
        <v>210100</v>
      </c>
      <c r="M2444" s="209">
        <v>404</v>
      </c>
      <c r="N2444" s="209">
        <v>3016</v>
      </c>
      <c r="O2444" s="209">
        <v>4001</v>
      </c>
      <c r="P2444" s="382">
        <v>42144</v>
      </c>
      <c r="Q2444"/>
      <c r="R2444"/>
      <c r="S2444" s="364" t="s">
        <v>17054</v>
      </c>
      <c r="T2444"/>
      <c r="U2444"/>
    </row>
    <row r="2445" spans="1:21" s="1" customFormat="1" ht="23.25" customHeight="1" x14ac:dyDescent="0.25">
      <c r="A2445" s="209" t="s">
        <v>17073</v>
      </c>
      <c r="B2445" s="8" t="str">
        <f>LEFT(A2445,2)</f>
        <v>32</v>
      </c>
      <c r="C2445" s="8" t="s">
        <v>1837</v>
      </c>
      <c r="D2445" s="4">
        <v>114</v>
      </c>
      <c r="E2445" t="s">
        <v>17044</v>
      </c>
      <c r="F2445" t="s">
        <v>17168</v>
      </c>
      <c r="G2445" t="s">
        <v>17044</v>
      </c>
      <c r="H2445" s="209">
        <v>32</v>
      </c>
      <c r="I2445" s="209" t="s">
        <v>1837</v>
      </c>
      <c r="J2445" s="209">
        <v>114</v>
      </c>
      <c r="K2445" s="209">
        <v>316122</v>
      </c>
      <c r="L2445" s="209">
        <v>210100</v>
      </c>
      <c r="M2445" s="209">
        <v>404</v>
      </c>
      <c r="N2445" s="209">
        <v>3020</v>
      </c>
      <c r="O2445" s="209">
        <v>4001</v>
      </c>
      <c r="P2445" s="382">
        <v>42145</v>
      </c>
      <c r="Q2445" s="248"/>
      <c r="R2445" s="248"/>
      <c r="S2445" s="359" t="s">
        <v>17054</v>
      </c>
      <c r="T2445" s="248"/>
      <c r="U2445" s="248"/>
    </row>
    <row r="2446" spans="1:21" s="1" customFormat="1" ht="23.25" customHeight="1" x14ac:dyDescent="0.25">
      <c r="A2446" s="209" t="s">
        <v>17070</v>
      </c>
      <c r="B2446" t="str">
        <f>LEFT(A2446,2)</f>
        <v>32</v>
      </c>
      <c r="C2446" t="s">
        <v>1884</v>
      </c>
      <c r="D2446" s="209">
        <v>39</v>
      </c>
      <c r="E2446" t="s">
        <v>17047</v>
      </c>
      <c r="F2446" t="s">
        <v>17277</v>
      </c>
      <c r="G2446" t="s">
        <v>17047</v>
      </c>
      <c r="H2446" s="209">
        <v>32</v>
      </c>
      <c r="I2446" s="209" t="s">
        <v>1884</v>
      </c>
      <c r="J2446" s="209">
        <v>39</v>
      </c>
      <c r="K2446" s="209">
        <v>315117</v>
      </c>
      <c r="L2446" s="209">
        <v>210100</v>
      </c>
      <c r="M2446" s="209">
        <v>402</v>
      </c>
      <c r="N2446" s="209">
        <v>3014</v>
      </c>
      <c r="O2446" s="209">
        <v>4001</v>
      </c>
      <c r="P2446" s="371">
        <v>42146</v>
      </c>
      <c r="Q2446"/>
      <c r="R2446"/>
      <c r="S2446" s="364" t="s">
        <v>17057</v>
      </c>
      <c r="T2446"/>
      <c r="U2446"/>
    </row>
    <row r="2447" spans="1:21" s="1" customFormat="1" ht="23.25" customHeight="1" x14ac:dyDescent="0.25">
      <c r="A2447" s="209" t="s">
        <v>16986</v>
      </c>
      <c r="B2447" t="str">
        <f>LEFT(A2447,2)</f>
        <v>32</v>
      </c>
      <c r="C2447" t="s">
        <v>1561</v>
      </c>
      <c r="D2447" s="209">
        <v>824</v>
      </c>
      <c r="E2447" t="s">
        <v>17048</v>
      </c>
      <c r="F2447" t="s">
        <v>11136</v>
      </c>
      <c r="G2447" t="s">
        <v>17048</v>
      </c>
      <c r="H2447" s="209">
        <v>32</v>
      </c>
      <c r="I2447" s="209" t="s">
        <v>1561</v>
      </c>
      <c r="J2447" s="209">
        <v>824</v>
      </c>
      <c r="K2447" s="209">
        <v>315115</v>
      </c>
      <c r="L2447" s="209">
        <v>210100</v>
      </c>
      <c r="M2447" s="209">
        <v>401</v>
      </c>
      <c r="N2447" s="209">
        <v>3016</v>
      </c>
      <c r="O2447" s="209">
        <v>4001</v>
      </c>
      <c r="P2447" s="371">
        <v>42147</v>
      </c>
      <c r="Q2447"/>
      <c r="R2447"/>
      <c r="S2447" s="364" t="s">
        <v>17057</v>
      </c>
      <c r="T2447"/>
      <c r="U2447"/>
    </row>
    <row r="2448" spans="1:21" s="1" customFormat="1" ht="23.25" customHeight="1" x14ac:dyDescent="0.25">
      <c r="A2448" s="209" t="s">
        <v>16987</v>
      </c>
      <c r="B2448" t="str">
        <f>LEFT(A2448,2)</f>
        <v>32</v>
      </c>
      <c r="C2448" t="s">
        <v>1561</v>
      </c>
      <c r="D2448" s="209">
        <v>825</v>
      </c>
      <c r="E2448" t="s">
        <v>17049</v>
      </c>
      <c r="F2448" t="s">
        <v>11136</v>
      </c>
      <c r="G2448" t="s">
        <v>17049</v>
      </c>
      <c r="H2448" s="209">
        <v>32</v>
      </c>
      <c r="I2448" s="209" t="s">
        <v>1561</v>
      </c>
      <c r="J2448" s="209">
        <v>825</v>
      </c>
      <c r="K2448" s="209">
        <v>315115</v>
      </c>
      <c r="L2448" s="209">
        <v>210100</v>
      </c>
      <c r="M2448" s="209">
        <v>401</v>
      </c>
      <c r="N2448" s="209">
        <v>3016</v>
      </c>
      <c r="O2448" s="209">
        <v>4001</v>
      </c>
      <c r="P2448" s="371">
        <v>42148</v>
      </c>
      <c r="Q2448"/>
      <c r="R2448"/>
      <c r="S2448" s="364" t="s">
        <v>17057</v>
      </c>
      <c r="T2448"/>
      <c r="U2448"/>
    </row>
    <row r="2449" spans="1:21" s="1" customFormat="1" ht="23.25" customHeight="1" x14ac:dyDescent="0.25">
      <c r="A2449" t="s">
        <v>17171</v>
      </c>
      <c r="B2449" s="337">
        <v>32</v>
      </c>
      <c r="C2449" s="337" t="s">
        <v>1833</v>
      </c>
      <c r="D2449" s="209">
        <v>239</v>
      </c>
      <c r="E2449" t="s">
        <v>17158</v>
      </c>
      <c r="F2449" t="s">
        <v>17168</v>
      </c>
      <c r="G2449" s="373" t="s">
        <v>17158</v>
      </c>
      <c r="H2449" s="209">
        <v>32</v>
      </c>
      <c r="I2449" s="209" t="s">
        <v>1833</v>
      </c>
      <c r="J2449" s="372">
        <v>239</v>
      </c>
      <c r="K2449" s="209">
        <v>317500</v>
      </c>
      <c r="L2449" s="209">
        <v>210100</v>
      </c>
      <c r="M2449" s="209">
        <v>404</v>
      </c>
      <c r="N2449" s="209">
        <v>3016</v>
      </c>
      <c r="O2449" s="209">
        <v>4001</v>
      </c>
      <c r="P2449" s="383">
        <v>42149</v>
      </c>
      <c r="Q2449" t="s">
        <v>17259</v>
      </c>
      <c r="R2449"/>
      <c r="S2449" s="373" t="s">
        <v>17169</v>
      </c>
      <c r="T2449" t="s">
        <v>17259</v>
      </c>
      <c r="U2449"/>
    </row>
    <row r="2450" spans="1:21" s="1" customFormat="1" ht="23.25" customHeight="1" x14ac:dyDescent="0.25">
      <c r="A2450" t="s">
        <v>17170</v>
      </c>
      <c r="B2450" s="337">
        <v>32</v>
      </c>
      <c r="C2450" s="337" t="s">
        <v>1833</v>
      </c>
      <c r="D2450" s="209">
        <v>240</v>
      </c>
      <c r="E2450" t="s">
        <v>17159</v>
      </c>
      <c r="F2450" t="s">
        <v>17168</v>
      </c>
      <c r="G2450" s="373" t="s">
        <v>17159</v>
      </c>
      <c r="H2450" s="209">
        <v>32</v>
      </c>
      <c r="I2450" s="209" t="s">
        <v>1833</v>
      </c>
      <c r="J2450" s="372">
        <v>240</v>
      </c>
      <c r="K2450" s="209">
        <v>317500</v>
      </c>
      <c r="L2450" s="209">
        <v>210100</v>
      </c>
      <c r="M2450" s="209">
        <v>404</v>
      </c>
      <c r="N2450" s="209">
        <v>3016</v>
      </c>
      <c r="O2450" s="209">
        <v>4001</v>
      </c>
      <c r="P2450" s="383">
        <v>42150</v>
      </c>
      <c r="Q2450" t="s">
        <v>17259</v>
      </c>
      <c r="R2450"/>
      <c r="S2450" s="373" t="s">
        <v>17169</v>
      </c>
      <c r="T2450" t="s">
        <v>17259</v>
      </c>
      <c r="U2450"/>
    </row>
    <row r="2451" spans="1:21" s="1" customFormat="1" ht="23.25" customHeight="1" x14ac:dyDescent="0.25">
      <c r="A2451" t="s">
        <v>17172</v>
      </c>
      <c r="B2451" s="337">
        <v>32</v>
      </c>
      <c r="C2451" s="337" t="s">
        <v>1833</v>
      </c>
      <c r="D2451" s="209">
        <v>241</v>
      </c>
      <c r="E2451" t="s">
        <v>17160</v>
      </c>
      <c r="F2451" t="s">
        <v>17168</v>
      </c>
      <c r="G2451" s="373" t="s">
        <v>17160</v>
      </c>
      <c r="H2451" s="209">
        <v>32</v>
      </c>
      <c r="I2451" s="209" t="s">
        <v>1833</v>
      </c>
      <c r="J2451" s="372">
        <v>241</v>
      </c>
      <c r="K2451" s="209">
        <v>317500</v>
      </c>
      <c r="L2451" s="209">
        <v>210100</v>
      </c>
      <c r="M2451" s="209">
        <v>404</v>
      </c>
      <c r="N2451" s="209">
        <v>3016</v>
      </c>
      <c r="O2451" s="209">
        <v>4001</v>
      </c>
      <c r="P2451" s="383">
        <v>42151</v>
      </c>
      <c r="Q2451" t="s">
        <v>17259</v>
      </c>
      <c r="R2451"/>
      <c r="S2451" s="373" t="s">
        <v>17169</v>
      </c>
      <c r="T2451" t="s">
        <v>17259</v>
      </c>
      <c r="U2451"/>
    </row>
    <row r="2452" spans="1:21" s="1" customFormat="1" ht="23.25" customHeight="1" x14ac:dyDescent="0.25">
      <c r="A2452" t="s">
        <v>17173</v>
      </c>
      <c r="B2452" s="337">
        <v>32</v>
      </c>
      <c r="C2452" s="337" t="s">
        <v>1833</v>
      </c>
      <c r="D2452" s="209">
        <v>242</v>
      </c>
      <c r="E2452" t="s">
        <v>17161</v>
      </c>
      <c r="F2452" t="s">
        <v>17168</v>
      </c>
      <c r="G2452" s="373" t="s">
        <v>17161</v>
      </c>
      <c r="H2452" s="209">
        <v>32</v>
      </c>
      <c r="I2452" s="209" t="s">
        <v>1833</v>
      </c>
      <c r="J2452" s="372">
        <v>242</v>
      </c>
      <c r="K2452" s="209">
        <v>317500</v>
      </c>
      <c r="L2452" s="209">
        <v>210100</v>
      </c>
      <c r="M2452" s="209">
        <v>404</v>
      </c>
      <c r="N2452" s="209">
        <v>3016</v>
      </c>
      <c r="O2452" s="209">
        <v>4001</v>
      </c>
      <c r="P2452" s="383">
        <v>42152</v>
      </c>
      <c r="Q2452" t="s">
        <v>17259</v>
      </c>
      <c r="R2452"/>
      <c r="S2452" s="373" t="s">
        <v>17169</v>
      </c>
      <c r="T2452" t="s">
        <v>17259</v>
      </c>
      <c r="U2452"/>
    </row>
    <row r="2453" spans="1:21" s="1" customFormat="1" ht="23.25" customHeight="1" x14ac:dyDescent="0.25">
      <c r="A2453" t="s">
        <v>17174</v>
      </c>
      <c r="B2453" s="337">
        <v>32</v>
      </c>
      <c r="C2453" s="337" t="s">
        <v>1833</v>
      </c>
      <c r="D2453" s="209">
        <v>243</v>
      </c>
      <c r="E2453" t="s">
        <v>17162</v>
      </c>
      <c r="F2453" t="s">
        <v>17168</v>
      </c>
      <c r="G2453" s="373" t="s">
        <v>17162</v>
      </c>
      <c r="H2453" s="209">
        <v>32</v>
      </c>
      <c r="I2453" s="209" t="s">
        <v>1833</v>
      </c>
      <c r="J2453" s="372">
        <v>243</v>
      </c>
      <c r="K2453" s="209">
        <v>317500</v>
      </c>
      <c r="L2453" s="209">
        <v>210100</v>
      </c>
      <c r="M2453" s="209">
        <v>404</v>
      </c>
      <c r="N2453" s="209">
        <v>3016</v>
      </c>
      <c r="O2453" s="209">
        <v>4001</v>
      </c>
      <c r="P2453" s="383">
        <v>42153</v>
      </c>
      <c r="Q2453" t="s">
        <v>17259</v>
      </c>
      <c r="R2453"/>
      <c r="S2453" s="373" t="s">
        <v>17169</v>
      </c>
      <c r="T2453" t="s">
        <v>17259</v>
      </c>
      <c r="U2453"/>
    </row>
    <row r="2454" spans="1:21" s="1" customFormat="1" ht="23.25" customHeight="1" x14ac:dyDescent="0.25">
      <c r="A2454" t="s">
        <v>17175</v>
      </c>
      <c r="B2454" s="337">
        <v>32</v>
      </c>
      <c r="C2454" s="337" t="s">
        <v>1833</v>
      </c>
      <c r="D2454" s="209">
        <v>244</v>
      </c>
      <c r="E2454" t="s">
        <v>17163</v>
      </c>
      <c r="F2454" t="s">
        <v>17168</v>
      </c>
      <c r="G2454" s="373" t="s">
        <v>17163</v>
      </c>
      <c r="H2454" s="209">
        <v>32</v>
      </c>
      <c r="I2454" s="209" t="s">
        <v>1833</v>
      </c>
      <c r="J2454" s="372">
        <v>244</v>
      </c>
      <c r="K2454" s="209">
        <v>317500</v>
      </c>
      <c r="L2454" s="209">
        <v>210100</v>
      </c>
      <c r="M2454" s="209">
        <v>404</v>
      </c>
      <c r="N2454" s="209">
        <v>3016</v>
      </c>
      <c r="O2454" s="209">
        <v>4001</v>
      </c>
      <c r="P2454" s="383">
        <v>42154</v>
      </c>
      <c r="Q2454" t="s">
        <v>17259</v>
      </c>
      <c r="R2454"/>
      <c r="S2454" s="373" t="s">
        <v>17169</v>
      </c>
      <c r="T2454" t="s">
        <v>17259</v>
      </c>
      <c r="U2454"/>
    </row>
    <row r="2455" spans="1:21" s="1" customFormat="1" ht="23.25" customHeight="1" x14ac:dyDescent="0.25">
      <c r="A2455" t="s">
        <v>17176</v>
      </c>
      <c r="B2455" s="337">
        <v>32</v>
      </c>
      <c r="C2455" s="337" t="s">
        <v>1833</v>
      </c>
      <c r="D2455" s="209">
        <v>245</v>
      </c>
      <c r="E2455" t="s">
        <v>17164</v>
      </c>
      <c r="F2455" t="s">
        <v>17168</v>
      </c>
      <c r="G2455" s="373" t="s">
        <v>17164</v>
      </c>
      <c r="H2455" s="209">
        <v>32</v>
      </c>
      <c r="I2455" s="209" t="s">
        <v>1833</v>
      </c>
      <c r="J2455" s="372">
        <v>245</v>
      </c>
      <c r="K2455" s="209">
        <v>317500</v>
      </c>
      <c r="L2455" s="209">
        <v>210100</v>
      </c>
      <c r="M2455" s="209">
        <v>404</v>
      </c>
      <c r="N2455" s="209">
        <v>3016</v>
      </c>
      <c r="O2455" s="209">
        <v>4001</v>
      </c>
      <c r="P2455" s="383">
        <v>42155</v>
      </c>
      <c r="Q2455" t="s">
        <v>17259</v>
      </c>
      <c r="R2455"/>
      <c r="S2455" s="373" t="s">
        <v>17169</v>
      </c>
      <c r="T2455" t="s">
        <v>17259</v>
      </c>
      <c r="U2455"/>
    </row>
    <row r="2456" spans="1:21" s="1" customFormat="1" ht="23.25" customHeight="1" x14ac:dyDescent="0.25">
      <c r="A2456" t="s">
        <v>17177</v>
      </c>
      <c r="B2456" s="337">
        <v>32</v>
      </c>
      <c r="C2456" s="337" t="s">
        <v>1833</v>
      </c>
      <c r="D2456" s="209">
        <v>246</v>
      </c>
      <c r="E2456" t="s">
        <v>17165</v>
      </c>
      <c r="F2456" t="s">
        <v>17168</v>
      </c>
      <c r="G2456" s="373" t="s">
        <v>17165</v>
      </c>
      <c r="H2456" s="209">
        <v>32</v>
      </c>
      <c r="I2456" s="209" t="s">
        <v>1833</v>
      </c>
      <c r="J2456" s="372">
        <v>246</v>
      </c>
      <c r="K2456" s="209">
        <v>317500</v>
      </c>
      <c r="L2456" s="209">
        <v>210100</v>
      </c>
      <c r="M2456" s="209">
        <v>404</v>
      </c>
      <c r="N2456" s="209">
        <v>3016</v>
      </c>
      <c r="O2456" s="209">
        <v>4001</v>
      </c>
      <c r="P2456" s="383">
        <v>42156</v>
      </c>
      <c r="Q2456" t="s">
        <v>17259</v>
      </c>
      <c r="R2456"/>
      <c r="S2456" s="373" t="s">
        <v>17169</v>
      </c>
      <c r="T2456" t="s">
        <v>17259</v>
      </c>
      <c r="U2456"/>
    </row>
    <row r="2457" spans="1:21" s="1" customFormat="1" ht="23.25" customHeight="1" x14ac:dyDescent="0.25">
      <c r="A2457" t="s">
        <v>17178</v>
      </c>
      <c r="B2457" s="337">
        <v>32</v>
      </c>
      <c r="C2457" s="337" t="s">
        <v>1833</v>
      </c>
      <c r="D2457" s="209">
        <v>247</v>
      </c>
      <c r="E2457" t="s">
        <v>17166</v>
      </c>
      <c r="F2457" t="s">
        <v>17168</v>
      </c>
      <c r="G2457" s="373" t="s">
        <v>17166</v>
      </c>
      <c r="H2457" s="209">
        <v>32</v>
      </c>
      <c r="I2457" s="209" t="s">
        <v>1833</v>
      </c>
      <c r="J2457" s="372">
        <v>247</v>
      </c>
      <c r="K2457" s="209">
        <v>317500</v>
      </c>
      <c r="L2457" s="209">
        <v>210100</v>
      </c>
      <c r="M2457" s="209">
        <v>404</v>
      </c>
      <c r="N2457" s="209">
        <v>3016</v>
      </c>
      <c r="O2457" s="209">
        <v>4001</v>
      </c>
      <c r="P2457" s="383">
        <v>42157</v>
      </c>
      <c r="Q2457" t="s">
        <v>17259</v>
      </c>
      <c r="R2457"/>
      <c r="S2457" s="373" t="s">
        <v>17169</v>
      </c>
      <c r="T2457" t="s">
        <v>17259</v>
      </c>
      <c r="U2457"/>
    </row>
    <row r="2458" spans="1:21" s="1" customFormat="1" ht="23.25" customHeight="1" x14ac:dyDescent="0.25">
      <c r="A2458" t="s">
        <v>17179</v>
      </c>
      <c r="B2458" s="337">
        <v>32</v>
      </c>
      <c r="C2458" s="337" t="s">
        <v>1833</v>
      </c>
      <c r="D2458" s="209">
        <v>248</v>
      </c>
      <c r="E2458" t="s">
        <v>17167</v>
      </c>
      <c r="F2458" t="s">
        <v>17168</v>
      </c>
      <c r="G2458" s="373" t="s">
        <v>17167</v>
      </c>
      <c r="H2458" s="209">
        <v>32</v>
      </c>
      <c r="I2458" s="209" t="s">
        <v>1833</v>
      </c>
      <c r="J2458" s="372">
        <v>248</v>
      </c>
      <c r="K2458" s="209">
        <v>317500</v>
      </c>
      <c r="L2458" s="209">
        <v>210100</v>
      </c>
      <c r="M2458" s="209">
        <v>404</v>
      </c>
      <c r="N2458" s="209">
        <v>3016</v>
      </c>
      <c r="O2458" s="209">
        <v>4001</v>
      </c>
      <c r="P2458" s="383">
        <v>42158</v>
      </c>
      <c r="Q2458" t="s">
        <v>17259</v>
      </c>
      <c r="R2458"/>
      <c r="S2458" s="373" t="s">
        <v>17169</v>
      </c>
      <c r="T2458" t="s">
        <v>17259</v>
      </c>
      <c r="U2458"/>
    </row>
    <row r="2459" spans="1:21" s="1" customFormat="1" ht="23.25" customHeight="1" x14ac:dyDescent="0.25">
      <c r="A2459" s="209" t="s">
        <v>17222</v>
      </c>
      <c r="B2459" s="8" t="str">
        <f t="shared" ref="B2459:B2465" si="161">LEFT(A2459,2)</f>
        <v>32</v>
      </c>
      <c r="C2459" s="8" t="s">
        <v>1845</v>
      </c>
      <c r="D2459" s="4">
        <v>100</v>
      </c>
      <c r="E2459" t="s">
        <v>17215</v>
      </c>
      <c r="F2459" t="s">
        <v>17168</v>
      </c>
      <c r="G2459" s="373" t="s">
        <v>17215</v>
      </c>
      <c r="H2459" s="209">
        <v>32</v>
      </c>
      <c r="I2459" s="209" t="s">
        <v>1845</v>
      </c>
      <c r="J2459" s="372">
        <v>100</v>
      </c>
      <c r="K2459" s="209">
        <v>317600</v>
      </c>
      <c r="L2459" s="209">
        <v>210100</v>
      </c>
      <c r="M2459" s="209">
        <v>404</v>
      </c>
      <c r="N2459" s="209">
        <v>3018</v>
      </c>
      <c r="O2459" s="209">
        <v>4001</v>
      </c>
      <c r="P2459" s="383">
        <v>42159</v>
      </c>
      <c r="Q2459" s="248" t="s">
        <v>17259</v>
      </c>
      <c r="R2459" s="248"/>
      <c r="S2459" s="366" t="s">
        <v>17229</v>
      </c>
      <c r="T2459" t="s">
        <v>17259</v>
      </c>
      <c r="U2459" s="248"/>
    </row>
    <row r="2460" spans="1:21" s="1" customFormat="1" ht="23.25" customHeight="1" x14ac:dyDescent="0.25">
      <c r="A2460" s="209" t="s">
        <v>17223</v>
      </c>
      <c r="B2460" s="8" t="str">
        <f t="shared" si="161"/>
        <v>32</v>
      </c>
      <c r="C2460" s="8" t="s">
        <v>1845</v>
      </c>
      <c r="D2460" s="4">
        <v>101</v>
      </c>
      <c r="E2460" t="s">
        <v>17216</v>
      </c>
      <c r="F2460" t="s">
        <v>17168</v>
      </c>
      <c r="G2460" s="373" t="s">
        <v>17216</v>
      </c>
      <c r="H2460" s="209">
        <v>32</v>
      </c>
      <c r="I2460" s="209" t="s">
        <v>1845</v>
      </c>
      <c r="J2460" s="372">
        <v>101</v>
      </c>
      <c r="K2460" s="209">
        <v>317600</v>
      </c>
      <c r="L2460" s="209">
        <v>210100</v>
      </c>
      <c r="M2460" s="209">
        <v>404</v>
      </c>
      <c r="N2460" s="209">
        <v>3018</v>
      </c>
      <c r="O2460" s="209">
        <v>4001</v>
      </c>
      <c r="P2460" s="383">
        <v>42160</v>
      </c>
      <c r="Q2460" s="248" t="s">
        <v>17259</v>
      </c>
      <c r="R2460" s="248"/>
      <c r="S2460" s="366" t="s">
        <v>17229</v>
      </c>
      <c r="T2460" t="s">
        <v>17259</v>
      </c>
      <c r="U2460" s="248"/>
    </row>
    <row r="2461" spans="1:21" s="1" customFormat="1" ht="23.25" customHeight="1" x14ac:dyDescent="0.25">
      <c r="A2461" s="209" t="s">
        <v>17224</v>
      </c>
      <c r="B2461" s="8" t="str">
        <f t="shared" si="161"/>
        <v>32</v>
      </c>
      <c r="C2461" s="8" t="s">
        <v>1845</v>
      </c>
      <c r="D2461" s="4">
        <v>102</v>
      </c>
      <c r="E2461" t="s">
        <v>17217</v>
      </c>
      <c r="F2461" t="s">
        <v>17168</v>
      </c>
      <c r="G2461" s="373" t="s">
        <v>17217</v>
      </c>
      <c r="H2461" s="209">
        <v>32</v>
      </c>
      <c r="I2461" s="209" t="s">
        <v>1845</v>
      </c>
      <c r="J2461" s="372">
        <v>102</v>
      </c>
      <c r="K2461" s="209">
        <v>317600</v>
      </c>
      <c r="L2461" s="209">
        <v>210100</v>
      </c>
      <c r="M2461" s="209">
        <v>404</v>
      </c>
      <c r="N2461" s="209">
        <v>3018</v>
      </c>
      <c r="O2461" s="209">
        <v>4001</v>
      </c>
      <c r="P2461" s="383">
        <v>42161</v>
      </c>
      <c r="Q2461" s="248" t="s">
        <v>17259</v>
      </c>
      <c r="R2461" s="248"/>
      <c r="S2461" s="366" t="s">
        <v>17229</v>
      </c>
      <c r="T2461" t="s">
        <v>17259</v>
      </c>
      <c r="U2461" s="248"/>
    </row>
    <row r="2462" spans="1:21" s="1" customFormat="1" ht="23.25" customHeight="1" x14ac:dyDescent="0.25">
      <c r="A2462" s="209" t="s">
        <v>17225</v>
      </c>
      <c r="B2462" s="8" t="str">
        <f t="shared" si="161"/>
        <v>32</v>
      </c>
      <c r="C2462" s="8" t="s">
        <v>1845</v>
      </c>
      <c r="D2462" s="4">
        <v>103</v>
      </c>
      <c r="E2462" t="s">
        <v>17218</v>
      </c>
      <c r="F2462" t="s">
        <v>17168</v>
      </c>
      <c r="G2462" s="373" t="s">
        <v>17218</v>
      </c>
      <c r="H2462" s="209">
        <v>32</v>
      </c>
      <c r="I2462" s="209" t="s">
        <v>1845</v>
      </c>
      <c r="J2462" s="372">
        <v>103</v>
      </c>
      <c r="K2462" s="209">
        <v>317600</v>
      </c>
      <c r="L2462" s="209">
        <v>210100</v>
      </c>
      <c r="M2462" s="209">
        <v>404</v>
      </c>
      <c r="N2462" s="209">
        <v>3018</v>
      </c>
      <c r="O2462" s="209">
        <v>4001</v>
      </c>
      <c r="P2462" s="383">
        <v>42162</v>
      </c>
      <c r="Q2462" s="248" t="s">
        <v>17259</v>
      </c>
      <c r="R2462" s="248"/>
      <c r="S2462" s="366" t="s">
        <v>17229</v>
      </c>
      <c r="T2462" t="s">
        <v>17259</v>
      </c>
      <c r="U2462" s="248"/>
    </row>
    <row r="2463" spans="1:21" s="1" customFormat="1" ht="23.25" customHeight="1" x14ac:dyDescent="0.25">
      <c r="A2463" s="209" t="s">
        <v>17226</v>
      </c>
      <c r="B2463" s="8" t="str">
        <f t="shared" si="161"/>
        <v>32</v>
      </c>
      <c r="C2463" s="8" t="s">
        <v>1845</v>
      </c>
      <c r="D2463" s="4">
        <v>104</v>
      </c>
      <c r="E2463" t="s">
        <v>17219</v>
      </c>
      <c r="F2463" t="s">
        <v>17168</v>
      </c>
      <c r="G2463" s="373" t="s">
        <v>17219</v>
      </c>
      <c r="H2463" s="209">
        <v>32</v>
      </c>
      <c r="I2463" s="209" t="s">
        <v>1845</v>
      </c>
      <c r="J2463" s="372">
        <v>104</v>
      </c>
      <c r="K2463" s="209">
        <v>317600</v>
      </c>
      <c r="L2463" s="209">
        <v>210100</v>
      </c>
      <c r="M2463" s="209">
        <v>404</v>
      </c>
      <c r="N2463" s="209">
        <v>3018</v>
      </c>
      <c r="O2463" s="209">
        <v>4001</v>
      </c>
      <c r="P2463" s="383">
        <v>42163</v>
      </c>
      <c r="Q2463" s="248" t="s">
        <v>11091</v>
      </c>
      <c r="R2463" s="248"/>
      <c r="S2463" s="366" t="s">
        <v>17229</v>
      </c>
      <c r="T2463" t="s">
        <v>17259</v>
      </c>
      <c r="U2463" s="248"/>
    </row>
    <row r="2464" spans="1:21" s="1" customFormat="1" ht="23.25" customHeight="1" x14ac:dyDescent="0.25">
      <c r="A2464" s="209" t="s">
        <v>17228</v>
      </c>
      <c r="B2464" s="8" t="str">
        <f t="shared" si="161"/>
        <v>32</v>
      </c>
      <c r="C2464" s="8" t="s">
        <v>1845</v>
      </c>
      <c r="D2464" s="4">
        <v>105</v>
      </c>
      <c r="E2464" t="s">
        <v>17220</v>
      </c>
      <c r="F2464" t="s">
        <v>17168</v>
      </c>
      <c r="G2464" s="373" t="s">
        <v>17220</v>
      </c>
      <c r="H2464" s="209">
        <v>32</v>
      </c>
      <c r="I2464" s="209" t="s">
        <v>1845</v>
      </c>
      <c r="J2464" s="372">
        <v>105</v>
      </c>
      <c r="K2464" s="209">
        <v>317600</v>
      </c>
      <c r="L2464" s="209">
        <v>210100</v>
      </c>
      <c r="M2464" s="209">
        <v>404</v>
      </c>
      <c r="N2464" s="209">
        <v>3018</v>
      </c>
      <c r="O2464" s="209">
        <v>4001</v>
      </c>
      <c r="P2464" s="383">
        <v>42164</v>
      </c>
      <c r="Q2464" s="248" t="s">
        <v>11091</v>
      </c>
      <c r="R2464" s="248"/>
      <c r="S2464" s="366" t="s">
        <v>17229</v>
      </c>
      <c r="T2464" t="s">
        <v>17259</v>
      </c>
      <c r="U2464" s="248"/>
    </row>
    <row r="2465" spans="1:21" s="1" customFormat="1" ht="23.25" customHeight="1" x14ac:dyDescent="0.25">
      <c r="A2465" s="209" t="s">
        <v>17227</v>
      </c>
      <c r="B2465" s="8" t="str">
        <f t="shared" si="161"/>
        <v>32</v>
      </c>
      <c r="C2465" s="8" t="s">
        <v>1845</v>
      </c>
      <c r="D2465" s="4">
        <v>106</v>
      </c>
      <c r="E2465" t="s">
        <v>17221</v>
      </c>
      <c r="F2465" t="s">
        <v>17168</v>
      </c>
      <c r="G2465" s="373" t="s">
        <v>17221</v>
      </c>
      <c r="H2465" s="209">
        <v>32</v>
      </c>
      <c r="I2465" s="209" t="s">
        <v>1845</v>
      </c>
      <c r="J2465" s="372">
        <v>106</v>
      </c>
      <c r="K2465" s="209">
        <v>317600</v>
      </c>
      <c r="L2465" s="209">
        <v>210100</v>
      </c>
      <c r="M2465" s="209">
        <v>404</v>
      </c>
      <c r="N2465" s="209">
        <v>3018</v>
      </c>
      <c r="O2465" s="209">
        <v>4001</v>
      </c>
      <c r="P2465" s="383">
        <v>42165</v>
      </c>
      <c r="Q2465" s="248" t="s">
        <v>11091</v>
      </c>
      <c r="R2465" s="248"/>
      <c r="S2465" s="366" t="s">
        <v>17229</v>
      </c>
      <c r="T2465" t="s">
        <v>17259</v>
      </c>
      <c r="U2465" s="248"/>
    </row>
    <row r="2466" spans="1:21" s="1" customFormat="1" ht="23.25" customHeight="1" x14ac:dyDescent="0.25">
      <c r="A2466" s="209" t="s">
        <v>17243</v>
      </c>
      <c r="B2466" s="4">
        <v>32</v>
      </c>
      <c r="C2466" s="8" t="s">
        <v>1845</v>
      </c>
      <c r="D2466" s="4">
        <v>107</v>
      </c>
      <c r="E2466" t="s">
        <v>17230</v>
      </c>
      <c r="F2466" t="s">
        <v>17168</v>
      </c>
      <c r="G2466" s="373" t="s">
        <v>17230</v>
      </c>
      <c r="H2466" s="209">
        <v>32</v>
      </c>
      <c r="I2466" s="209" t="s">
        <v>1845</v>
      </c>
      <c r="J2466" s="372">
        <v>107</v>
      </c>
      <c r="K2466" s="209">
        <v>317600</v>
      </c>
      <c r="L2466" s="209">
        <v>210100</v>
      </c>
      <c r="M2466" s="209">
        <v>404</v>
      </c>
      <c r="N2466" s="209">
        <v>3018</v>
      </c>
      <c r="O2466" s="209">
        <v>4001</v>
      </c>
      <c r="P2466" s="383">
        <v>42166</v>
      </c>
      <c r="Q2466" s="248" t="s">
        <v>17259</v>
      </c>
      <c r="R2466" s="248"/>
      <c r="S2466" s="366" t="s">
        <v>17229</v>
      </c>
      <c r="T2466" t="s">
        <v>17259</v>
      </c>
      <c r="U2466" s="248"/>
    </row>
    <row r="2467" spans="1:21" s="1" customFormat="1" ht="23.25" customHeight="1" x14ac:dyDescent="0.25">
      <c r="A2467" s="209" t="s">
        <v>17244</v>
      </c>
      <c r="B2467" s="4">
        <v>32</v>
      </c>
      <c r="C2467" s="8" t="s">
        <v>1845</v>
      </c>
      <c r="D2467" s="4">
        <v>108</v>
      </c>
      <c r="E2467" t="s">
        <v>17231</v>
      </c>
      <c r="F2467" t="s">
        <v>17168</v>
      </c>
      <c r="G2467" s="373" t="s">
        <v>17231</v>
      </c>
      <c r="H2467" s="209">
        <v>32</v>
      </c>
      <c r="I2467" s="209" t="s">
        <v>1845</v>
      </c>
      <c r="J2467" s="372">
        <v>108</v>
      </c>
      <c r="K2467" s="209">
        <v>317600</v>
      </c>
      <c r="L2467" s="209">
        <v>210100</v>
      </c>
      <c r="M2467" s="209">
        <v>404</v>
      </c>
      <c r="N2467" s="209">
        <v>3018</v>
      </c>
      <c r="O2467" s="209">
        <v>4001</v>
      </c>
      <c r="P2467" s="383">
        <v>42167</v>
      </c>
      <c r="Q2467" s="248" t="s">
        <v>17259</v>
      </c>
      <c r="R2467" s="248"/>
      <c r="S2467" s="366" t="s">
        <v>17229</v>
      </c>
      <c r="T2467" t="s">
        <v>17259</v>
      </c>
      <c r="U2467" s="248"/>
    </row>
    <row r="2468" spans="1:21" s="1" customFormat="1" ht="23.25" customHeight="1" x14ac:dyDescent="0.25">
      <c r="A2468" s="209" t="s">
        <v>17245</v>
      </c>
      <c r="B2468" s="4">
        <v>32</v>
      </c>
      <c r="C2468" s="8" t="s">
        <v>1845</v>
      </c>
      <c r="D2468" s="4">
        <v>109</v>
      </c>
      <c r="E2468" t="s">
        <v>17232</v>
      </c>
      <c r="F2468" t="s">
        <v>17168</v>
      </c>
      <c r="G2468" s="373" t="s">
        <v>17232</v>
      </c>
      <c r="H2468" s="209">
        <v>32</v>
      </c>
      <c r="I2468" s="209" t="s">
        <v>1845</v>
      </c>
      <c r="J2468" s="372">
        <v>109</v>
      </c>
      <c r="K2468" s="209">
        <v>317600</v>
      </c>
      <c r="L2468" s="209">
        <v>210100</v>
      </c>
      <c r="M2468" s="209">
        <v>404</v>
      </c>
      <c r="N2468" s="209">
        <v>3018</v>
      </c>
      <c r="O2468" s="209">
        <v>4001</v>
      </c>
      <c r="P2468" s="383">
        <v>42168</v>
      </c>
      <c r="Q2468" s="248" t="s">
        <v>17259</v>
      </c>
      <c r="R2468" s="248"/>
      <c r="S2468" s="366" t="s">
        <v>17229</v>
      </c>
      <c r="T2468" t="s">
        <v>17259</v>
      </c>
      <c r="U2468" s="248"/>
    </row>
    <row r="2469" spans="1:21" s="1" customFormat="1" ht="23.25" customHeight="1" x14ac:dyDescent="0.25">
      <c r="A2469" s="209" t="s">
        <v>17246</v>
      </c>
      <c r="B2469" s="4">
        <v>32</v>
      </c>
      <c r="C2469" s="8" t="s">
        <v>1845</v>
      </c>
      <c r="D2469" s="4">
        <v>110</v>
      </c>
      <c r="E2469" t="s">
        <v>17233</v>
      </c>
      <c r="F2469" t="s">
        <v>17168</v>
      </c>
      <c r="G2469" s="373" t="s">
        <v>17233</v>
      </c>
      <c r="H2469" s="209">
        <v>32</v>
      </c>
      <c r="I2469" s="209" t="s">
        <v>1845</v>
      </c>
      <c r="J2469" s="372">
        <v>110</v>
      </c>
      <c r="K2469" s="209">
        <v>317600</v>
      </c>
      <c r="L2469" s="209">
        <v>210100</v>
      </c>
      <c r="M2469" s="209">
        <v>404</v>
      </c>
      <c r="N2469" s="209">
        <v>3018</v>
      </c>
      <c r="O2469" s="209">
        <v>4001</v>
      </c>
      <c r="P2469" s="383">
        <v>42169</v>
      </c>
      <c r="Q2469" s="248" t="s">
        <v>17259</v>
      </c>
      <c r="R2469" s="248"/>
      <c r="S2469" s="366" t="s">
        <v>17229</v>
      </c>
      <c r="T2469" t="s">
        <v>17259</v>
      </c>
      <c r="U2469" s="248"/>
    </row>
    <row r="2470" spans="1:21" s="1" customFormat="1" ht="23.25" customHeight="1" x14ac:dyDescent="0.25">
      <c r="A2470" s="209" t="s">
        <v>17247</v>
      </c>
      <c r="B2470" s="4">
        <v>32</v>
      </c>
      <c r="C2470" s="8" t="s">
        <v>1845</v>
      </c>
      <c r="D2470" s="4">
        <v>111</v>
      </c>
      <c r="E2470" t="s">
        <v>17234</v>
      </c>
      <c r="F2470" t="s">
        <v>17168</v>
      </c>
      <c r="G2470" s="373" t="s">
        <v>17234</v>
      </c>
      <c r="H2470" s="209">
        <v>32</v>
      </c>
      <c r="I2470" s="209" t="s">
        <v>1845</v>
      </c>
      <c r="J2470" s="372">
        <v>111</v>
      </c>
      <c r="K2470" s="209">
        <v>317600</v>
      </c>
      <c r="L2470" s="209">
        <v>210100</v>
      </c>
      <c r="M2470" s="209">
        <v>404</v>
      </c>
      <c r="N2470" s="209">
        <v>3018</v>
      </c>
      <c r="O2470" s="209">
        <v>4001</v>
      </c>
      <c r="P2470" s="383">
        <v>42170</v>
      </c>
      <c r="Q2470" s="248" t="s">
        <v>17259</v>
      </c>
      <c r="R2470" s="248"/>
      <c r="S2470" s="366" t="s">
        <v>17229</v>
      </c>
      <c r="T2470" t="s">
        <v>17259</v>
      </c>
      <c r="U2470" s="248"/>
    </row>
    <row r="2471" spans="1:21" s="1" customFormat="1" ht="23.25" customHeight="1" x14ac:dyDescent="0.25">
      <c r="A2471" s="209" t="s">
        <v>17248</v>
      </c>
      <c r="B2471" s="4">
        <v>32</v>
      </c>
      <c r="C2471" s="8" t="s">
        <v>1845</v>
      </c>
      <c r="D2471" s="4">
        <v>112</v>
      </c>
      <c r="E2471" t="s">
        <v>17235</v>
      </c>
      <c r="F2471" t="s">
        <v>17168</v>
      </c>
      <c r="G2471" s="373" t="s">
        <v>17235</v>
      </c>
      <c r="H2471" s="209">
        <v>32</v>
      </c>
      <c r="I2471" s="209" t="s">
        <v>1845</v>
      </c>
      <c r="J2471" s="372">
        <v>112</v>
      </c>
      <c r="K2471" s="209">
        <v>317600</v>
      </c>
      <c r="L2471" s="209">
        <v>210100</v>
      </c>
      <c r="M2471" s="209">
        <v>404</v>
      </c>
      <c r="N2471" s="209">
        <v>3018</v>
      </c>
      <c r="O2471" s="209">
        <v>4001</v>
      </c>
      <c r="P2471" s="383">
        <v>42171</v>
      </c>
      <c r="Q2471" s="248" t="s">
        <v>17259</v>
      </c>
      <c r="R2471" s="248"/>
      <c r="S2471" s="366" t="s">
        <v>17229</v>
      </c>
      <c r="T2471" t="s">
        <v>17259</v>
      </c>
      <c r="U2471" s="248"/>
    </row>
    <row r="2472" spans="1:21" s="1" customFormat="1" ht="23.25" customHeight="1" x14ac:dyDescent="0.25">
      <c r="A2472" s="209" t="s">
        <v>17249</v>
      </c>
      <c r="B2472" s="4">
        <v>32</v>
      </c>
      <c r="C2472" s="8" t="s">
        <v>1845</v>
      </c>
      <c r="D2472" s="4">
        <v>113</v>
      </c>
      <c r="E2472" t="s">
        <v>17236</v>
      </c>
      <c r="F2472" t="s">
        <v>17168</v>
      </c>
      <c r="G2472" s="373" t="s">
        <v>17236</v>
      </c>
      <c r="H2472" s="209">
        <v>32</v>
      </c>
      <c r="I2472" s="209" t="s">
        <v>1845</v>
      </c>
      <c r="J2472" s="372">
        <v>113</v>
      </c>
      <c r="K2472" s="209">
        <v>317600</v>
      </c>
      <c r="L2472" s="209">
        <v>210100</v>
      </c>
      <c r="M2472" s="209">
        <v>404</v>
      </c>
      <c r="N2472" s="209">
        <v>3018</v>
      </c>
      <c r="O2472" s="209">
        <v>4001</v>
      </c>
      <c r="P2472" s="383">
        <v>42172</v>
      </c>
      <c r="Q2472" s="248" t="s">
        <v>17259</v>
      </c>
      <c r="R2472" s="248"/>
      <c r="S2472" s="366" t="s">
        <v>17229</v>
      </c>
      <c r="T2472" t="s">
        <v>17259</v>
      </c>
      <c r="U2472" s="248"/>
    </row>
    <row r="2473" spans="1:21" s="1" customFormat="1" ht="23.25" customHeight="1" x14ac:dyDescent="0.25">
      <c r="A2473" s="209" t="s">
        <v>17250</v>
      </c>
      <c r="B2473" s="4">
        <v>32</v>
      </c>
      <c r="C2473" s="8" t="s">
        <v>1845</v>
      </c>
      <c r="D2473" s="4">
        <v>114</v>
      </c>
      <c r="E2473" t="s">
        <v>17237</v>
      </c>
      <c r="F2473" t="s">
        <v>17168</v>
      </c>
      <c r="G2473" s="373" t="s">
        <v>17237</v>
      </c>
      <c r="H2473" s="209">
        <v>32</v>
      </c>
      <c r="I2473" s="209" t="s">
        <v>1845</v>
      </c>
      <c r="J2473" s="372">
        <v>114</v>
      </c>
      <c r="K2473" s="209">
        <v>317600</v>
      </c>
      <c r="L2473" s="209">
        <v>210100</v>
      </c>
      <c r="M2473" s="209">
        <v>404</v>
      </c>
      <c r="N2473" s="209">
        <v>3018</v>
      </c>
      <c r="O2473" s="209">
        <v>4001</v>
      </c>
      <c r="P2473" s="383">
        <v>42173</v>
      </c>
      <c r="Q2473" s="248" t="s">
        <v>17259</v>
      </c>
      <c r="R2473" s="248"/>
      <c r="S2473" s="366" t="s">
        <v>17229</v>
      </c>
      <c r="T2473" t="s">
        <v>17259</v>
      </c>
      <c r="U2473" s="248"/>
    </row>
    <row r="2474" spans="1:21" s="1" customFormat="1" ht="23.25" customHeight="1" x14ac:dyDescent="0.25">
      <c r="A2474" s="209" t="s">
        <v>17251</v>
      </c>
      <c r="B2474" s="4">
        <v>32</v>
      </c>
      <c r="C2474" s="8" t="s">
        <v>1845</v>
      </c>
      <c r="D2474" s="4">
        <v>115</v>
      </c>
      <c r="E2474" t="s">
        <v>17238</v>
      </c>
      <c r="F2474" t="s">
        <v>17168</v>
      </c>
      <c r="G2474" s="373" t="s">
        <v>17238</v>
      </c>
      <c r="H2474" s="209">
        <v>32</v>
      </c>
      <c r="I2474" s="209" t="s">
        <v>1845</v>
      </c>
      <c r="J2474" s="372">
        <v>115</v>
      </c>
      <c r="K2474" s="209">
        <v>317600</v>
      </c>
      <c r="L2474" s="209">
        <v>210100</v>
      </c>
      <c r="M2474" s="209">
        <v>404</v>
      </c>
      <c r="N2474" s="209">
        <v>3018</v>
      </c>
      <c r="O2474" s="209">
        <v>4001</v>
      </c>
      <c r="P2474" s="383">
        <v>42174</v>
      </c>
      <c r="Q2474" s="248" t="s">
        <v>17259</v>
      </c>
      <c r="R2474" s="248"/>
      <c r="S2474" s="366" t="s">
        <v>17229</v>
      </c>
      <c r="T2474" t="s">
        <v>17259</v>
      </c>
      <c r="U2474" s="248"/>
    </row>
    <row r="2475" spans="1:21" s="1" customFormat="1" ht="23.25" customHeight="1" x14ac:dyDescent="0.25">
      <c r="A2475" s="209" t="s">
        <v>17252</v>
      </c>
      <c r="B2475" s="4">
        <v>32</v>
      </c>
      <c r="C2475" s="8" t="s">
        <v>1845</v>
      </c>
      <c r="D2475" s="4">
        <v>116</v>
      </c>
      <c r="E2475" t="s">
        <v>17239</v>
      </c>
      <c r="F2475" t="s">
        <v>17168</v>
      </c>
      <c r="G2475" s="373" t="s">
        <v>17239</v>
      </c>
      <c r="H2475" s="209">
        <v>32</v>
      </c>
      <c r="I2475" s="209" t="s">
        <v>1845</v>
      </c>
      <c r="J2475" s="372">
        <v>116</v>
      </c>
      <c r="K2475" s="209">
        <v>317600</v>
      </c>
      <c r="L2475" s="209">
        <v>210100</v>
      </c>
      <c r="M2475" s="209">
        <v>404</v>
      </c>
      <c r="N2475" s="209">
        <v>3018</v>
      </c>
      <c r="O2475" s="209">
        <v>4001</v>
      </c>
      <c r="P2475" s="383">
        <v>42175</v>
      </c>
      <c r="Q2475" s="248" t="s">
        <v>17259</v>
      </c>
      <c r="R2475" s="248"/>
      <c r="S2475" s="366" t="s">
        <v>17229</v>
      </c>
      <c r="T2475" t="s">
        <v>17259</v>
      </c>
      <c r="U2475" s="248"/>
    </row>
    <row r="2476" spans="1:21" s="1" customFormat="1" ht="23.25" customHeight="1" x14ac:dyDescent="0.25">
      <c r="A2476" s="209" t="s">
        <v>17253</v>
      </c>
      <c r="B2476" s="4">
        <v>32</v>
      </c>
      <c r="C2476" s="8" t="s">
        <v>1845</v>
      </c>
      <c r="D2476" s="4">
        <v>117</v>
      </c>
      <c r="E2476" t="s">
        <v>17240</v>
      </c>
      <c r="F2476" t="s">
        <v>17168</v>
      </c>
      <c r="G2476" s="373" t="s">
        <v>17240</v>
      </c>
      <c r="H2476" s="209">
        <v>32</v>
      </c>
      <c r="I2476" s="209" t="s">
        <v>1845</v>
      </c>
      <c r="J2476" s="372">
        <v>117</v>
      </c>
      <c r="K2476" s="209">
        <v>317600</v>
      </c>
      <c r="L2476" s="209">
        <v>210100</v>
      </c>
      <c r="M2476" s="209">
        <v>404</v>
      </c>
      <c r="N2476" s="209">
        <v>3018</v>
      </c>
      <c r="O2476" s="209">
        <v>4001</v>
      </c>
      <c r="P2476" s="383">
        <v>42176</v>
      </c>
      <c r="Q2476" s="248" t="s">
        <v>17259</v>
      </c>
      <c r="R2476" s="248"/>
      <c r="S2476" s="366" t="s">
        <v>17229</v>
      </c>
      <c r="T2476" t="s">
        <v>17259</v>
      </c>
      <c r="U2476" s="248"/>
    </row>
    <row r="2477" spans="1:21" s="1" customFormat="1" ht="23.25" customHeight="1" x14ac:dyDescent="0.25">
      <c r="A2477" s="209" t="s">
        <v>17254</v>
      </c>
      <c r="B2477" s="4">
        <v>32</v>
      </c>
      <c r="C2477" s="8" t="s">
        <v>1845</v>
      </c>
      <c r="D2477" s="4">
        <v>118</v>
      </c>
      <c r="E2477" t="s">
        <v>17241</v>
      </c>
      <c r="F2477" t="s">
        <v>17168</v>
      </c>
      <c r="G2477" s="373" t="s">
        <v>17241</v>
      </c>
      <c r="H2477" s="209">
        <v>32</v>
      </c>
      <c r="I2477" s="209" t="s">
        <v>1845</v>
      </c>
      <c r="J2477" s="372">
        <v>118</v>
      </c>
      <c r="K2477" s="209">
        <v>317600</v>
      </c>
      <c r="L2477" s="209">
        <v>210100</v>
      </c>
      <c r="M2477" s="209">
        <v>404</v>
      </c>
      <c r="N2477" s="209">
        <v>3018</v>
      </c>
      <c r="O2477" s="209">
        <v>4001</v>
      </c>
      <c r="P2477" s="383">
        <v>42177</v>
      </c>
      <c r="Q2477" s="248" t="s">
        <v>17259</v>
      </c>
      <c r="R2477" s="248"/>
      <c r="S2477" s="366" t="s">
        <v>17229</v>
      </c>
      <c r="T2477" t="s">
        <v>17259</v>
      </c>
      <c r="U2477" s="248"/>
    </row>
    <row r="2478" spans="1:21" s="1" customFormat="1" ht="23.25" customHeight="1" x14ac:dyDescent="0.25">
      <c r="A2478" s="209" t="s">
        <v>17255</v>
      </c>
      <c r="B2478" s="4">
        <v>32</v>
      </c>
      <c r="C2478" s="8" t="s">
        <v>1845</v>
      </c>
      <c r="D2478" s="4">
        <v>119</v>
      </c>
      <c r="E2478" t="s">
        <v>17242</v>
      </c>
      <c r="F2478" t="s">
        <v>17168</v>
      </c>
      <c r="G2478" s="373" t="s">
        <v>17242</v>
      </c>
      <c r="H2478" s="209">
        <v>32</v>
      </c>
      <c r="I2478" s="209" t="s">
        <v>1845</v>
      </c>
      <c r="J2478" s="372">
        <v>119</v>
      </c>
      <c r="K2478" s="209">
        <v>317600</v>
      </c>
      <c r="L2478" s="209">
        <v>210100</v>
      </c>
      <c r="M2478" s="209">
        <v>404</v>
      </c>
      <c r="N2478" s="209">
        <v>3018</v>
      </c>
      <c r="O2478" s="209">
        <v>4001</v>
      </c>
      <c r="P2478" s="383">
        <v>42178</v>
      </c>
      <c r="Q2478" s="248" t="s">
        <v>17259</v>
      </c>
      <c r="R2478" s="248"/>
      <c r="S2478" s="366" t="s">
        <v>17229</v>
      </c>
      <c r="T2478" t="s">
        <v>17259</v>
      </c>
      <c r="U2478" s="248"/>
    </row>
    <row r="2479" spans="1:21" s="1" customFormat="1" ht="23.25" customHeight="1" x14ac:dyDescent="0.25">
      <c r="A2479" s="209" t="s">
        <v>17203</v>
      </c>
      <c r="B2479" t="str">
        <f t="shared" ref="B2479:B2491" si="162">LEFT(A2479,2)</f>
        <v>32</v>
      </c>
      <c r="C2479" t="str">
        <f t="shared" ref="C2479:C2491" si="163">MID(A2479,4,3)</f>
        <v>L04</v>
      </c>
      <c r="D2479" t="str">
        <f t="shared" ref="D2479:D2491" si="164">RIGHT(A2479,3)</f>
        <v>115</v>
      </c>
      <c r="E2479" t="s">
        <v>17191</v>
      </c>
      <c r="F2479" t="s">
        <v>17168</v>
      </c>
      <c r="G2479" s="373" t="s">
        <v>17191</v>
      </c>
      <c r="H2479" s="209">
        <v>32</v>
      </c>
      <c r="I2479" s="209" t="s">
        <v>1837</v>
      </c>
      <c r="J2479" s="372">
        <v>115</v>
      </c>
      <c r="K2479" s="209">
        <v>316122</v>
      </c>
      <c r="L2479" s="209">
        <v>210100</v>
      </c>
      <c r="M2479" s="209">
        <v>404</v>
      </c>
      <c r="N2479" s="209">
        <v>3020</v>
      </c>
      <c r="O2479" s="209">
        <v>4001</v>
      </c>
      <c r="P2479" s="383">
        <v>42179</v>
      </c>
      <c r="Q2479" s="248" t="s">
        <v>17259</v>
      </c>
      <c r="R2479" s="248"/>
      <c r="S2479" s="373" t="s">
        <v>17169</v>
      </c>
      <c r="T2479" t="s">
        <v>17259</v>
      </c>
      <c r="U2479" s="248"/>
    </row>
    <row r="2480" spans="1:21" s="1" customFormat="1" ht="23.25" customHeight="1" x14ac:dyDescent="0.25">
      <c r="A2480" s="209" t="s">
        <v>17204</v>
      </c>
      <c r="B2480" t="str">
        <f t="shared" si="162"/>
        <v>32</v>
      </c>
      <c r="C2480" t="str">
        <f t="shared" si="163"/>
        <v>L04</v>
      </c>
      <c r="D2480" t="str">
        <f t="shared" si="164"/>
        <v>116</v>
      </c>
      <c r="E2480" t="s">
        <v>17192</v>
      </c>
      <c r="F2480" t="s">
        <v>17168</v>
      </c>
      <c r="G2480" s="373" t="s">
        <v>17192</v>
      </c>
      <c r="H2480" s="209">
        <v>32</v>
      </c>
      <c r="I2480" s="209" t="s">
        <v>1837</v>
      </c>
      <c r="J2480" s="372">
        <v>116</v>
      </c>
      <c r="K2480" s="209">
        <v>316122</v>
      </c>
      <c r="L2480" s="209">
        <v>210100</v>
      </c>
      <c r="M2480" s="209">
        <v>404</v>
      </c>
      <c r="N2480" s="209">
        <v>3020</v>
      </c>
      <c r="O2480" s="209">
        <v>4001</v>
      </c>
      <c r="P2480" s="383">
        <v>42180</v>
      </c>
      <c r="Q2480" s="248" t="s">
        <v>17259</v>
      </c>
      <c r="R2480" s="248"/>
      <c r="S2480" s="373" t="s">
        <v>17169</v>
      </c>
      <c r="T2480" t="s">
        <v>17259</v>
      </c>
      <c r="U2480" s="248"/>
    </row>
    <row r="2481" spans="1:21" s="1" customFormat="1" ht="23.25" customHeight="1" x14ac:dyDescent="0.25">
      <c r="A2481" s="209" t="s">
        <v>17205</v>
      </c>
      <c r="B2481" t="str">
        <f t="shared" si="162"/>
        <v>32</v>
      </c>
      <c r="C2481" t="str">
        <f t="shared" si="163"/>
        <v>L04</v>
      </c>
      <c r="D2481" t="str">
        <f t="shared" si="164"/>
        <v>117</v>
      </c>
      <c r="E2481" t="s">
        <v>17193</v>
      </c>
      <c r="F2481" t="s">
        <v>17168</v>
      </c>
      <c r="G2481" s="373" t="s">
        <v>17193</v>
      </c>
      <c r="H2481" s="209">
        <v>32</v>
      </c>
      <c r="I2481" s="209" t="s">
        <v>1837</v>
      </c>
      <c r="J2481" s="372">
        <v>117</v>
      </c>
      <c r="K2481" s="209">
        <v>316122</v>
      </c>
      <c r="L2481" s="209">
        <v>210100</v>
      </c>
      <c r="M2481" s="209">
        <v>404</v>
      </c>
      <c r="N2481" s="209">
        <v>3020</v>
      </c>
      <c r="O2481" s="209">
        <v>4001</v>
      </c>
      <c r="P2481" s="383">
        <v>42181</v>
      </c>
      <c r="Q2481" s="248" t="s">
        <v>17259</v>
      </c>
      <c r="R2481" s="248"/>
      <c r="S2481" s="373" t="s">
        <v>17169</v>
      </c>
      <c r="T2481" t="s">
        <v>17259</v>
      </c>
      <c r="U2481" s="248"/>
    </row>
    <row r="2482" spans="1:21" s="1" customFormat="1" ht="23.25" customHeight="1" x14ac:dyDescent="0.25">
      <c r="A2482" s="209" t="s">
        <v>17206</v>
      </c>
      <c r="B2482" t="str">
        <f t="shared" si="162"/>
        <v>32</v>
      </c>
      <c r="C2482" t="str">
        <f t="shared" si="163"/>
        <v>L04</v>
      </c>
      <c r="D2482" t="str">
        <f t="shared" si="164"/>
        <v>118</v>
      </c>
      <c r="E2482" t="s">
        <v>17194</v>
      </c>
      <c r="F2482" t="s">
        <v>17168</v>
      </c>
      <c r="G2482" s="373" t="s">
        <v>17194</v>
      </c>
      <c r="H2482" s="209">
        <v>32</v>
      </c>
      <c r="I2482" s="209" t="s">
        <v>1837</v>
      </c>
      <c r="J2482" s="372">
        <v>118</v>
      </c>
      <c r="K2482" s="209">
        <v>316122</v>
      </c>
      <c r="L2482" s="209">
        <v>210100</v>
      </c>
      <c r="M2482" s="209">
        <v>404</v>
      </c>
      <c r="N2482" s="209">
        <v>3020</v>
      </c>
      <c r="O2482" s="209">
        <v>4001</v>
      </c>
      <c r="P2482" s="383">
        <v>42182</v>
      </c>
      <c r="Q2482" s="248" t="s">
        <v>17259</v>
      </c>
      <c r="R2482" s="248"/>
      <c r="S2482" s="373" t="s">
        <v>17169</v>
      </c>
      <c r="T2482" t="s">
        <v>17259</v>
      </c>
      <c r="U2482" s="248"/>
    </row>
    <row r="2483" spans="1:21" s="1" customFormat="1" ht="23.25" customHeight="1" x14ac:dyDescent="0.25">
      <c r="A2483" s="209" t="s">
        <v>17207</v>
      </c>
      <c r="B2483" t="str">
        <f t="shared" si="162"/>
        <v>32</v>
      </c>
      <c r="C2483" t="str">
        <f t="shared" si="163"/>
        <v>L04</v>
      </c>
      <c r="D2483" t="str">
        <f t="shared" si="164"/>
        <v>119</v>
      </c>
      <c r="E2483" t="s">
        <v>17195</v>
      </c>
      <c r="F2483" t="s">
        <v>17168</v>
      </c>
      <c r="G2483" s="373" t="s">
        <v>17195</v>
      </c>
      <c r="H2483" s="209">
        <v>32</v>
      </c>
      <c r="I2483" s="209" t="s">
        <v>1837</v>
      </c>
      <c r="J2483" s="372">
        <v>119</v>
      </c>
      <c r="K2483" s="209">
        <v>316122</v>
      </c>
      <c r="L2483" s="209">
        <v>210100</v>
      </c>
      <c r="M2483" s="209">
        <v>404</v>
      </c>
      <c r="N2483" s="209">
        <v>3020</v>
      </c>
      <c r="O2483" s="209">
        <v>4001</v>
      </c>
      <c r="P2483" s="383">
        <v>42183</v>
      </c>
      <c r="Q2483" s="248" t="s">
        <v>17259</v>
      </c>
      <c r="R2483" s="248"/>
      <c r="S2483" s="373" t="s">
        <v>17169</v>
      </c>
      <c r="T2483" t="s">
        <v>17259</v>
      </c>
      <c r="U2483" s="248"/>
    </row>
    <row r="2484" spans="1:21" s="1" customFormat="1" ht="23.25" customHeight="1" x14ac:dyDescent="0.25">
      <c r="A2484" s="209" t="s">
        <v>17208</v>
      </c>
      <c r="B2484" t="str">
        <f t="shared" si="162"/>
        <v>32</v>
      </c>
      <c r="C2484" t="str">
        <f t="shared" si="163"/>
        <v>L04</v>
      </c>
      <c r="D2484" t="str">
        <f t="shared" si="164"/>
        <v>120</v>
      </c>
      <c r="E2484" t="s">
        <v>17196</v>
      </c>
      <c r="F2484" t="s">
        <v>17168</v>
      </c>
      <c r="G2484" s="373" t="s">
        <v>17196</v>
      </c>
      <c r="H2484" s="209">
        <v>32</v>
      </c>
      <c r="I2484" s="209" t="s">
        <v>1837</v>
      </c>
      <c r="J2484" s="372">
        <v>120</v>
      </c>
      <c r="K2484" s="209">
        <v>316122</v>
      </c>
      <c r="L2484" s="209">
        <v>210100</v>
      </c>
      <c r="M2484" s="209">
        <v>404</v>
      </c>
      <c r="N2484" s="209">
        <v>3020</v>
      </c>
      <c r="O2484" s="209">
        <v>4001</v>
      </c>
      <c r="P2484" s="383">
        <v>42184</v>
      </c>
      <c r="Q2484" s="248" t="s">
        <v>17259</v>
      </c>
      <c r="R2484" s="248"/>
      <c r="S2484" s="373" t="s">
        <v>17169</v>
      </c>
      <c r="T2484" t="s">
        <v>17259</v>
      </c>
      <c r="U2484" s="248"/>
    </row>
    <row r="2485" spans="1:21" s="1" customFormat="1" ht="23.25" customHeight="1" x14ac:dyDescent="0.25">
      <c r="A2485" s="209" t="s">
        <v>17209</v>
      </c>
      <c r="B2485" t="str">
        <f t="shared" si="162"/>
        <v>32</v>
      </c>
      <c r="C2485" t="str">
        <f t="shared" si="163"/>
        <v>L04</v>
      </c>
      <c r="D2485" t="str">
        <f t="shared" si="164"/>
        <v>121</v>
      </c>
      <c r="E2485" t="s">
        <v>17197</v>
      </c>
      <c r="F2485" t="s">
        <v>17168</v>
      </c>
      <c r="G2485" s="373" t="s">
        <v>17197</v>
      </c>
      <c r="H2485" s="209">
        <v>32</v>
      </c>
      <c r="I2485" s="209" t="s">
        <v>1837</v>
      </c>
      <c r="J2485" s="372">
        <v>121</v>
      </c>
      <c r="K2485" s="209">
        <v>316122</v>
      </c>
      <c r="L2485" s="209">
        <v>210100</v>
      </c>
      <c r="M2485" s="209">
        <v>404</v>
      </c>
      <c r="N2485" s="209">
        <v>3020</v>
      </c>
      <c r="O2485" s="209">
        <v>4001</v>
      </c>
      <c r="P2485" s="383">
        <v>42185</v>
      </c>
      <c r="Q2485" s="248" t="s">
        <v>17259</v>
      </c>
      <c r="R2485" s="248"/>
      <c r="S2485" s="373" t="s">
        <v>17169</v>
      </c>
      <c r="T2485" t="s">
        <v>17259</v>
      </c>
      <c r="U2485" s="248"/>
    </row>
    <row r="2486" spans="1:21" s="1" customFormat="1" ht="23.25" customHeight="1" x14ac:dyDescent="0.25">
      <c r="A2486" s="209" t="s">
        <v>17210</v>
      </c>
      <c r="B2486" t="str">
        <f t="shared" si="162"/>
        <v>32</v>
      </c>
      <c r="C2486" t="str">
        <f t="shared" si="163"/>
        <v>L04</v>
      </c>
      <c r="D2486" t="str">
        <f t="shared" si="164"/>
        <v>122</v>
      </c>
      <c r="E2486" t="s">
        <v>17198</v>
      </c>
      <c r="F2486" t="s">
        <v>17168</v>
      </c>
      <c r="G2486" s="373" t="s">
        <v>17198</v>
      </c>
      <c r="H2486" s="209">
        <v>32</v>
      </c>
      <c r="I2486" s="209" t="s">
        <v>1837</v>
      </c>
      <c r="J2486" s="372">
        <v>122</v>
      </c>
      <c r="K2486" s="209">
        <v>316122</v>
      </c>
      <c r="L2486" s="209">
        <v>210100</v>
      </c>
      <c r="M2486" s="209">
        <v>404</v>
      </c>
      <c r="N2486" s="209">
        <v>3020</v>
      </c>
      <c r="O2486" s="209">
        <v>4001</v>
      </c>
      <c r="P2486" s="383">
        <v>42186</v>
      </c>
      <c r="Q2486" s="248" t="s">
        <v>17259</v>
      </c>
      <c r="R2486" s="248"/>
      <c r="S2486" s="373" t="s">
        <v>17169</v>
      </c>
      <c r="T2486" t="s">
        <v>17259</v>
      </c>
      <c r="U2486" s="248"/>
    </row>
    <row r="2487" spans="1:21" s="1" customFormat="1" ht="23.25" customHeight="1" x14ac:dyDescent="0.25">
      <c r="A2487" s="209" t="s">
        <v>17211</v>
      </c>
      <c r="B2487" t="str">
        <f t="shared" si="162"/>
        <v>32</v>
      </c>
      <c r="C2487" t="str">
        <f t="shared" si="163"/>
        <v>L04</v>
      </c>
      <c r="D2487" t="str">
        <f t="shared" si="164"/>
        <v>123</v>
      </c>
      <c r="E2487" t="s">
        <v>17199</v>
      </c>
      <c r="F2487" t="s">
        <v>17168</v>
      </c>
      <c r="G2487" s="373" t="s">
        <v>17199</v>
      </c>
      <c r="H2487" s="209">
        <v>32</v>
      </c>
      <c r="I2487" s="209" t="s">
        <v>1837</v>
      </c>
      <c r="J2487" s="372">
        <v>123</v>
      </c>
      <c r="K2487" s="209">
        <v>316122</v>
      </c>
      <c r="L2487" s="209">
        <v>210100</v>
      </c>
      <c r="M2487" s="209">
        <v>404</v>
      </c>
      <c r="N2487" s="209">
        <v>3020</v>
      </c>
      <c r="O2487" s="209">
        <v>4001</v>
      </c>
      <c r="P2487" s="383">
        <v>42187</v>
      </c>
      <c r="Q2487" s="248" t="s">
        <v>17259</v>
      </c>
      <c r="R2487" s="248"/>
      <c r="S2487" s="373" t="s">
        <v>17169</v>
      </c>
      <c r="T2487" t="s">
        <v>17259</v>
      </c>
      <c r="U2487" s="248"/>
    </row>
    <row r="2488" spans="1:21" s="1" customFormat="1" ht="23.25" customHeight="1" x14ac:dyDescent="0.25">
      <c r="A2488" s="209" t="s">
        <v>17212</v>
      </c>
      <c r="B2488" t="str">
        <f t="shared" si="162"/>
        <v>32</v>
      </c>
      <c r="C2488" t="str">
        <f t="shared" si="163"/>
        <v>L04</v>
      </c>
      <c r="D2488" t="str">
        <f t="shared" si="164"/>
        <v>124</v>
      </c>
      <c r="E2488" t="s">
        <v>17200</v>
      </c>
      <c r="F2488" t="s">
        <v>17168</v>
      </c>
      <c r="G2488" s="373" t="s">
        <v>17200</v>
      </c>
      <c r="H2488" s="209">
        <v>32</v>
      </c>
      <c r="I2488" s="209" t="s">
        <v>1837</v>
      </c>
      <c r="J2488" s="372">
        <v>124</v>
      </c>
      <c r="K2488" s="209">
        <v>316122</v>
      </c>
      <c r="L2488" s="209">
        <v>210100</v>
      </c>
      <c r="M2488" s="209">
        <v>404</v>
      </c>
      <c r="N2488" s="209">
        <v>3020</v>
      </c>
      <c r="O2488" s="209">
        <v>4001</v>
      </c>
      <c r="P2488" s="383">
        <v>42188</v>
      </c>
      <c r="Q2488" s="248" t="s">
        <v>17259</v>
      </c>
      <c r="R2488" s="248"/>
      <c r="S2488" s="373" t="s">
        <v>17169</v>
      </c>
      <c r="T2488" t="s">
        <v>17259</v>
      </c>
      <c r="U2488" s="248"/>
    </row>
    <row r="2489" spans="1:21" s="1" customFormat="1" ht="23.25" customHeight="1" x14ac:dyDescent="0.25">
      <c r="A2489" s="209" t="s">
        <v>17213</v>
      </c>
      <c r="B2489" t="str">
        <f t="shared" si="162"/>
        <v>32</v>
      </c>
      <c r="C2489" t="str">
        <f t="shared" si="163"/>
        <v>L04</v>
      </c>
      <c r="D2489" t="str">
        <f t="shared" si="164"/>
        <v>125</v>
      </c>
      <c r="E2489" t="s">
        <v>17201</v>
      </c>
      <c r="F2489" t="s">
        <v>17168</v>
      </c>
      <c r="G2489" s="373" t="s">
        <v>17201</v>
      </c>
      <c r="H2489" s="209">
        <v>32</v>
      </c>
      <c r="I2489" s="209" t="s">
        <v>1837</v>
      </c>
      <c r="J2489" s="372">
        <v>125</v>
      </c>
      <c r="K2489" s="209">
        <v>316122</v>
      </c>
      <c r="L2489" s="209">
        <v>210100</v>
      </c>
      <c r="M2489" s="209">
        <v>404</v>
      </c>
      <c r="N2489" s="209">
        <v>3020</v>
      </c>
      <c r="O2489" s="209">
        <v>4001</v>
      </c>
      <c r="P2489" s="383">
        <v>42189</v>
      </c>
      <c r="Q2489" s="248" t="s">
        <v>17259</v>
      </c>
      <c r="R2489" s="248"/>
      <c r="S2489" s="373" t="s">
        <v>17169</v>
      </c>
      <c r="T2489" t="s">
        <v>17259</v>
      </c>
      <c r="U2489" s="248"/>
    </row>
    <row r="2490" spans="1:21" s="1" customFormat="1" ht="23.25" customHeight="1" x14ac:dyDescent="0.25">
      <c r="A2490" s="209" t="s">
        <v>17214</v>
      </c>
      <c r="B2490" t="str">
        <f t="shared" si="162"/>
        <v>32</v>
      </c>
      <c r="C2490" t="str">
        <f t="shared" si="163"/>
        <v>L04</v>
      </c>
      <c r="D2490" t="str">
        <f t="shared" si="164"/>
        <v>126</v>
      </c>
      <c r="E2490" t="s">
        <v>17202</v>
      </c>
      <c r="F2490" t="s">
        <v>17168</v>
      </c>
      <c r="G2490" s="373" t="s">
        <v>17202</v>
      </c>
      <c r="H2490" s="209">
        <v>32</v>
      </c>
      <c r="I2490" s="209" t="s">
        <v>1837</v>
      </c>
      <c r="J2490" s="372">
        <v>126</v>
      </c>
      <c r="K2490" s="209">
        <v>316122</v>
      </c>
      <c r="L2490" s="209">
        <v>210100</v>
      </c>
      <c r="M2490" s="209">
        <v>404</v>
      </c>
      <c r="N2490" s="209">
        <v>3020</v>
      </c>
      <c r="O2490" s="209">
        <v>4001</v>
      </c>
      <c r="P2490" s="383">
        <v>42190</v>
      </c>
      <c r="Q2490" s="248" t="s">
        <v>17259</v>
      </c>
      <c r="R2490" s="248"/>
      <c r="S2490" s="373" t="s">
        <v>17169</v>
      </c>
      <c r="T2490" t="s">
        <v>17259</v>
      </c>
      <c r="U2490" s="248"/>
    </row>
    <row r="2491" spans="1:21" s="1" customFormat="1" ht="23.25" customHeight="1" x14ac:dyDescent="0.25">
      <c r="A2491" s="209" t="s">
        <v>17257</v>
      </c>
      <c r="B2491" t="str">
        <f t="shared" si="162"/>
        <v>32</v>
      </c>
      <c r="C2491" t="str">
        <f t="shared" si="163"/>
        <v>L04</v>
      </c>
      <c r="D2491" t="str">
        <f t="shared" si="164"/>
        <v>127</v>
      </c>
      <c r="E2491" t="s">
        <v>17258</v>
      </c>
      <c r="F2491" t="s">
        <v>17168</v>
      </c>
      <c r="G2491" s="373" t="s">
        <v>17258</v>
      </c>
      <c r="H2491" s="209">
        <v>32</v>
      </c>
      <c r="I2491" s="209" t="s">
        <v>1837</v>
      </c>
      <c r="J2491" s="372">
        <v>127</v>
      </c>
      <c r="K2491" s="209">
        <v>316122</v>
      </c>
      <c r="L2491" s="209">
        <v>210100</v>
      </c>
      <c r="M2491" s="209">
        <v>404</v>
      </c>
      <c r="N2491" s="209">
        <v>3020</v>
      </c>
      <c r="O2491" s="209">
        <v>4001</v>
      </c>
      <c r="P2491" s="383">
        <v>42191</v>
      </c>
      <c r="Q2491" s="248" t="s">
        <v>17259</v>
      </c>
      <c r="R2491" s="248"/>
      <c r="S2491" s="373" t="s">
        <v>17169</v>
      </c>
      <c r="T2491" t="s">
        <v>17259</v>
      </c>
      <c r="U2491" s="248"/>
    </row>
    <row r="2492" spans="1:21" s="1" customFormat="1" ht="23.25" customHeight="1" x14ac:dyDescent="0.25">
      <c r="A2492" s="336"/>
      <c r="B2492" s="386"/>
      <c r="C2492" s="386"/>
      <c r="D2492" s="386"/>
      <c r="E2492" s="386" t="s">
        <v>17261</v>
      </c>
      <c r="F2492" s="386" t="s">
        <v>17168</v>
      </c>
      <c r="G2492" s="386" t="s">
        <v>17262</v>
      </c>
      <c r="H2492" s="209">
        <v>32</v>
      </c>
      <c r="I2492" s="209" t="s">
        <v>1837</v>
      </c>
      <c r="J2492" s="372"/>
      <c r="K2492" s="209"/>
      <c r="L2492" s="209"/>
      <c r="M2492" s="336">
        <v>404</v>
      </c>
      <c r="N2492" s="336">
        <v>3020</v>
      </c>
      <c r="O2492" s="336">
        <v>4001</v>
      </c>
      <c r="P2492" s="387">
        <v>42192</v>
      </c>
      <c r="Q2492" s="248" t="s">
        <v>17259</v>
      </c>
      <c r="R2492" s="248"/>
      <c r="S2492" s="386"/>
      <c r="T2492" t="s">
        <v>17259</v>
      </c>
      <c r="U2492" s="248"/>
    </row>
    <row r="2493" spans="1:21" s="1" customFormat="1" ht="23.25" customHeight="1" x14ac:dyDescent="0.25">
      <c r="A2493" s="209" t="s">
        <v>17187</v>
      </c>
      <c r="B2493">
        <v>32</v>
      </c>
      <c r="C2493" t="s">
        <v>7516</v>
      </c>
      <c r="D2493" s="209">
        <v>29</v>
      </c>
      <c r="E2493" s="161" t="s">
        <v>17188</v>
      </c>
      <c r="F2493" t="s">
        <v>17168</v>
      </c>
      <c r="G2493" s="373" t="s">
        <v>17188</v>
      </c>
      <c r="H2493" s="209">
        <v>32</v>
      </c>
      <c r="I2493" s="209" t="s">
        <v>7516</v>
      </c>
      <c r="J2493" s="372">
        <v>29</v>
      </c>
      <c r="K2493" s="209">
        <v>317900</v>
      </c>
      <c r="L2493" s="209">
        <v>210100</v>
      </c>
      <c r="M2493" s="209">
        <v>404</v>
      </c>
      <c r="N2493" s="209">
        <v>3002</v>
      </c>
      <c r="O2493" s="209">
        <v>4001</v>
      </c>
      <c r="P2493" s="383">
        <v>42193</v>
      </c>
      <c r="Q2493" s="248" t="s">
        <v>17259</v>
      </c>
      <c r="R2493" s="251"/>
      <c r="S2493" s="373" t="s">
        <v>17169</v>
      </c>
      <c r="T2493" t="s">
        <v>17259</v>
      </c>
      <c r="U2493" s="248"/>
    </row>
    <row r="2494" spans="1:21" s="1" customFormat="1" ht="23.25" customHeight="1" x14ac:dyDescent="0.25">
      <c r="A2494" t="s">
        <v>17184</v>
      </c>
      <c r="B2494" s="325">
        <v>32</v>
      </c>
      <c r="C2494" s="325" t="s">
        <v>1829</v>
      </c>
      <c r="D2494" s="209">
        <v>159</v>
      </c>
      <c r="E2494" t="s">
        <v>17181</v>
      </c>
      <c r="F2494" t="s">
        <v>17168</v>
      </c>
      <c r="G2494" s="373" t="s">
        <v>17181</v>
      </c>
      <c r="H2494" s="209">
        <v>32</v>
      </c>
      <c r="I2494" s="209" t="s">
        <v>1829</v>
      </c>
      <c r="J2494" s="372">
        <v>159</v>
      </c>
      <c r="K2494" s="209">
        <v>317122</v>
      </c>
      <c r="L2494" s="209">
        <v>210100</v>
      </c>
      <c r="M2494" s="209">
        <v>404</v>
      </c>
      <c r="N2494" s="209">
        <v>3009</v>
      </c>
      <c r="O2494" s="209">
        <v>4001</v>
      </c>
      <c r="P2494" s="383">
        <v>42194</v>
      </c>
      <c r="Q2494" s="248" t="s">
        <v>17259</v>
      </c>
      <c r="R2494"/>
      <c r="S2494" s="373" t="s">
        <v>17169</v>
      </c>
      <c r="T2494" t="s">
        <v>17259</v>
      </c>
      <c r="U2494"/>
    </row>
    <row r="2495" spans="1:21" s="1" customFormat="1" ht="23.25" customHeight="1" x14ac:dyDescent="0.25">
      <c r="A2495" t="s">
        <v>17185</v>
      </c>
      <c r="B2495" s="325">
        <v>32</v>
      </c>
      <c r="C2495" s="325" t="s">
        <v>1829</v>
      </c>
      <c r="D2495" s="209">
        <v>160</v>
      </c>
      <c r="E2495" t="s">
        <v>17182</v>
      </c>
      <c r="F2495" t="s">
        <v>17168</v>
      </c>
      <c r="G2495" s="373" t="s">
        <v>17182</v>
      </c>
      <c r="H2495" s="209">
        <v>32</v>
      </c>
      <c r="I2495" s="209" t="s">
        <v>1829</v>
      </c>
      <c r="J2495" s="372">
        <v>160</v>
      </c>
      <c r="K2495" s="209">
        <v>317122</v>
      </c>
      <c r="L2495" s="209">
        <v>210100</v>
      </c>
      <c r="M2495" s="209">
        <v>404</v>
      </c>
      <c r="N2495" s="209">
        <v>3009</v>
      </c>
      <c r="O2495" s="209">
        <v>4001</v>
      </c>
      <c r="P2495" s="383">
        <v>42195</v>
      </c>
      <c r="Q2495" s="248" t="s">
        <v>17259</v>
      </c>
      <c r="R2495"/>
      <c r="S2495" s="373" t="s">
        <v>17169</v>
      </c>
      <c r="T2495" t="s">
        <v>17259</v>
      </c>
      <c r="U2495"/>
    </row>
    <row r="2496" spans="1:21" s="1" customFormat="1" ht="23.25" customHeight="1" x14ac:dyDescent="0.25">
      <c r="A2496" t="s">
        <v>17186</v>
      </c>
      <c r="B2496" s="325">
        <v>32</v>
      </c>
      <c r="C2496" s="325" t="s">
        <v>1829</v>
      </c>
      <c r="D2496" s="209">
        <v>161</v>
      </c>
      <c r="E2496" t="s">
        <v>17183</v>
      </c>
      <c r="F2496" t="s">
        <v>17168</v>
      </c>
      <c r="G2496" s="373" t="s">
        <v>17183</v>
      </c>
      <c r="H2496" s="209">
        <v>32</v>
      </c>
      <c r="I2496" s="209" t="s">
        <v>1829</v>
      </c>
      <c r="J2496" s="372">
        <v>161</v>
      </c>
      <c r="K2496" s="209">
        <v>317122</v>
      </c>
      <c r="L2496" s="209">
        <v>210100</v>
      </c>
      <c r="M2496" s="209">
        <v>404</v>
      </c>
      <c r="N2496" s="209">
        <v>3009</v>
      </c>
      <c r="O2496" s="209">
        <v>4001</v>
      </c>
      <c r="P2496" s="383">
        <v>42196</v>
      </c>
      <c r="Q2496" s="248" t="s">
        <v>17259</v>
      </c>
      <c r="R2496"/>
      <c r="S2496" s="373" t="s">
        <v>17169</v>
      </c>
      <c r="T2496" t="s">
        <v>17259</v>
      </c>
      <c r="U2496"/>
    </row>
    <row r="2497" spans="1:21" s="1" customFormat="1" ht="23.25" customHeight="1" x14ac:dyDescent="0.25">
      <c r="A2497" t="s">
        <v>17189</v>
      </c>
      <c r="B2497" s="325">
        <v>32</v>
      </c>
      <c r="C2497" s="325" t="s">
        <v>1884</v>
      </c>
      <c r="D2497" s="209">
        <v>40</v>
      </c>
      <c r="E2497" s="161" t="s">
        <v>17190</v>
      </c>
      <c r="F2497" t="s">
        <v>17277</v>
      </c>
      <c r="G2497" s="374" t="s">
        <v>17190</v>
      </c>
      <c r="H2497" s="209">
        <v>32</v>
      </c>
      <c r="I2497" s="209" t="s">
        <v>1884</v>
      </c>
      <c r="J2497" s="372">
        <v>40</v>
      </c>
      <c r="K2497" s="209">
        <v>315117</v>
      </c>
      <c r="L2497" s="209">
        <v>210100</v>
      </c>
      <c r="M2497" s="209">
        <v>402</v>
      </c>
      <c r="N2497" s="209">
        <v>3011</v>
      </c>
      <c r="O2497" s="209">
        <v>4001</v>
      </c>
      <c r="P2497" s="383">
        <v>42197</v>
      </c>
      <c r="Q2497" s="248" t="s">
        <v>17259</v>
      </c>
      <c r="R2497"/>
      <c r="S2497" s="373" t="s">
        <v>17169</v>
      </c>
      <c r="T2497" t="s">
        <v>17259</v>
      </c>
      <c r="U2497"/>
    </row>
    <row r="2498" spans="1:21" s="1" customFormat="1" ht="23.25" customHeight="1" x14ac:dyDescent="0.25">
      <c r="A2498" t="s">
        <v>9681</v>
      </c>
      <c r="B2498" t="str">
        <f t="shared" ref="B2498:B2561" si="165">LEFT(A2498,2)</f>
        <v>34</v>
      </c>
      <c r="C2498" t="str">
        <f t="shared" ref="C2498:C2561" si="166">MID(A2498,4,3)</f>
        <v>001</v>
      </c>
      <c r="D2498" t="str">
        <f t="shared" ref="D2498:D2561" si="167">RIGHT(A2498,3)</f>
        <v>216</v>
      </c>
      <c r="E2498" s="161" t="s">
        <v>17097</v>
      </c>
      <c r="F2498" t="s">
        <v>17085</v>
      </c>
      <c r="G2498" t="s">
        <v>9668</v>
      </c>
      <c r="H2498" s="209">
        <v>34</v>
      </c>
      <c r="I2498" s="209">
        <v>1</v>
      </c>
      <c r="J2498" s="209">
        <v>216</v>
      </c>
      <c r="K2498" s="209">
        <v>320120</v>
      </c>
      <c r="L2498" s="308" t="s">
        <v>15177</v>
      </c>
      <c r="M2498" s="209">
        <v>500</v>
      </c>
      <c r="N2498" s="308">
        <v>5216</v>
      </c>
      <c r="O2498" s="308">
        <v>5001</v>
      </c>
      <c r="P2498" s="209">
        <v>50001</v>
      </c>
      <c r="Q2498" s="248"/>
      <c r="R2498" s="248"/>
      <c r="S2498" s="248"/>
      <c r="T2498" s="248" t="s">
        <v>16014</v>
      </c>
      <c r="U2498" s="248" t="s">
        <v>16270</v>
      </c>
    </row>
    <row r="2499" spans="1:21" s="1" customFormat="1" ht="23.25" customHeight="1" x14ac:dyDescent="0.25">
      <c r="A2499" t="s">
        <v>9709</v>
      </c>
      <c r="B2499" t="str">
        <f t="shared" si="165"/>
        <v>34</v>
      </c>
      <c r="C2499" t="str">
        <f t="shared" si="166"/>
        <v>002</v>
      </c>
      <c r="D2499" t="str">
        <f t="shared" si="167"/>
        <v>216</v>
      </c>
      <c r="E2499" s="161" t="s">
        <v>9710</v>
      </c>
      <c r="F2499" t="s">
        <v>17085</v>
      </c>
      <c r="G2499" t="s">
        <v>7729</v>
      </c>
      <c r="H2499" s="209">
        <v>34</v>
      </c>
      <c r="I2499" s="209">
        <v>2</v>
      </c>
      <c r="J2499" s="209">
        <v>216</v>
      </c>
      <c r="K2499" s="209">
        <v>320220</v>
      </c>
      <c r="L2499" s="308" t="s">
        <v>15177</v>
      </c>
      <c r="M2499" s="209">
        <v>500</v>
      </c>
      <c r="N2499" s="308">
        <v>5216</v>
      </c>
      <c r="O2499" s="308">
        <v>5002</v>
      </c>
      <c r="P2499" s="209">
        <v>50002</v>
      </c>
      <c r="Q2499" s="248"/>
      <c r="R2499" s="251"/>
      <c r="S2499" s="248"/>
      <c r="T2499" s="248" t="s">
        <v>16014</v>
      </c>
      <c r="U2499" s="248" t="s">
        <v>16270</v>
      </c>
    </row>
    <row r="2500" spans="1:21" s="1" customFormat="1" ht="23.25" customHeight="1" x14ac:dyDescent="0.25">
      <c r="A2500" t="s">
        <v>9731</v>
      </c>
      <c r="B2500" t="str">
        <f t="shared" si="165"/>
        <v>34</v>
      </c>
      <c r="C2500" t="str">
        <f t="shared" si="166"/>
        <v>010</v>
      </c>
      <c r="D2500" t="str">
        <f t="shared" si="167"/>
        <v>216</v>
      </c>
      <c r="E2500" s="161" t="s">
        <v>17092</v>
      </c>
      <c r="F2500" t="s">
        <v>17085</v>
      </c>
      <c r="G2500" t="s">
        <v>7828</v>
      </c>
      <c r="H2500" s="209">
        <v>34</v>
      </c>
      <c r="I2500" s="209">
        <v>10</v>
      </c>
      <c r="J2500" s="209">
        <v>216</v>
      </c>
      <c r="K2500" s="209">
        <v>320320</v>
      </c>
      <c r="L2500" s="308" t="s">
        <v>15177</v>
      </c>
      <c r="M2500" s="209">
        <v>500</v>
      </c>
      <c r="N2500" s="308">
        <v>5216</v>
      </c>
      <c r="O2500" s="308">
        <v>5010</v>
      </c>
      <c r="P2500" s="209">
        <v>50003</v>
      </c>
      <c r="Q2500" s="248"/>
      <c r="R2500" s="251"/>
      <c r="S2500" s="248"/>
      <c r="T2500" s="248" t="s">
        <v>16014</v>
      </c>
      <c r="U2500" s="248" t="s">
        <v>16270</v>
      </c>
    </row>
    <row r="2501" spans="1:21" s="1" customFormat="1" ht="23.25" customHeight="1" x14ac:dyDescent="0.25">
      <c r="A2501" t="s">
        <v>9754</v>
      </c>
      <c r="B2501" t="str">
        <f t="shared" si="165"/>
        <v>34</v>
      </c>
      <c r="C2501" t="str">
        <f t="shared" si="166"/>
        <v>030</v>
      </c>
      <c r="D2501" t="str">
        <f t="shared" si="167"/>
        <v>216</v>
      </c>
      <c r="E2501" s="161" t="s">
        <v>9755</v>
      </c>
      <c r="F2501" t="s">
        <v>17085</v>
      </c>
      <c r="G2501" t="s">
        <v>9745</v>
      </c>
      <c r="H2501" s="209">
        <v>34</v>
      </c>
      <c r="I2501" s="209">
        <v>30</v>
      </c>
      <c r="J2501" s="209">
        <v>216</v>
      </c>
      <c r="K2501" s="209">
        <v>320920</v>
      </c>
      <c r="L2501" s="308" t="s">
        <v>15177</v>
      </c>
      <c r="M2501" s="209">
        <v>500</v>
      </c>
      <c r="N2501" s="308">
        <v>5216</v>
      </c>
      <c r="O2501" s="308">
        <v>5030</v>
      </c>
      <c r="P2501" s="209">
        <v>50004</v>
      </c>
      <c r="Q2501" s="248"/>
      <c r="R2501" s="251"/>
      <c r="S2501" s="248"/>
      <c r="T2501" s="248" t="s">
        <v>16014</v>
      </c>
      <c r="U2501" s="248" t="s">
        <v>16270</v>
      </c>
    </row>
    <row r="2502" spans="1:21" s="1" customFormat="1" ht="23.25" customHeight="1" x14ac:dyDescent="0.25">
      <c r="A2502" t="s">
        <v>9776</v>
      </c>
      <c r="B2502" t="str">
        <f t="shared" si="165"/>
        <v>34</v>
      </c>
      <c r="C2502" t="str">
        <f t="shared" si="166"/>
        <v>035</v>
      </c>
      <c r="D2502" t="str">
        <f t="shared" si="167"/>
        <v>216</v>
      </c>
      <c r="E2502" s="161" t="s">
        <v>9777</v>
      </c>
      <c r="F2502" t="s">
        <v>17085</v>
      </c>
      <c r="G2502" t="s">
        <v>8026</v>
      </c>
      <c r="H2502" s="209">
        <v>34</v>
      </c>
      <c r="I2502" s="209">
        <v>35</v>
      </c>
      <c r="J2502" s="209">
        <v>216</v>
      </c>
      <c r="K2502" s="209">
        <v>320926</v>
      </c>
      <c r="L2502" s="209">
        <v>210100</v>
      </c>
      <c r="M2502" s="209">
        <v>500</v>
      </c>
      <c r="N2502" s="308">
        <v>5216</v>
      </c>
      <c r="O2502" s="308">
        <v>5035</v>
      </c>
      <c r="P2502" s="209">
        <v>50005</v>
      </c>
      <c r="Q2502" s="248"/>
      <c r="R2502" s="251"/>
      <c r="S2502" s="248"/>
      <c r="T2502" s="248" t="s">
        <v>16014</v>
      </c>
      <c r="U2502" s="248" t="s">
        <v>16270</v>
      </c>
    </row>
    <row r="2503" spans="1:21" s="1" customFormat="1" ht="23.25" customHeight="1" x14ac:dyDescent="0.25">
      <c r="A2503" t="s">
        <v>9795</v>
      </c>
      <c r="B2503" t="str">
        <f t="shared" si="165"/>
        <v>34</v>
      </c>
      <c r="C2503" t="str">
        <f t="shared" si="166"/>
        <v>040</v>
      </c>
      <c r="D2503" t="str">
        <f t="shared" si="167"/>
        <v>216</v>
      </c>
      <c r="E2503" s="161" t="s">
        <v>9796</v>
      </c>
      <c r="F2503" t="s">
        <v>17085</v>
      </c>
      <c r="G2503" t="s">
        <v>9786</v>
      </c>
      <c r="H2503" s="209">
        <v>34</v>
      </c>
      <c r="I2503" s="209">
        <v>40</v>
      </c>
      <c r="J2503" s="209">
        <v>216</v>
      </c>
      <c r="K2503" s="209">
        <v>320940</v>
      </c>
      <c r="L2503" s="209">
        <v>210100</v>
      </c>
      <c r="M2503" s="209">
        <v>500</v>
      </c>
      <c r="N2503" s="308">
        <v>5216</v>
      </c>
      <c r="O2503" s="308">
        <v>5040</v>
      </c>
      <c r="P2503" s="209">
        <v>50006</v>
      </c>
      <c r="Q2503" s="248"/>
      <c r="R2503" s="251"/>
      <c r="S2503" s="248"/>
      <c r="T2503" s="248" t="s">
        <v>16014</v>
      </c>
      <c r="U2503" s="248" t="s">
        <v>16270</v>
      </c>
    </row>
    <row r="2504" spans="1:21" s="1" customFormat="1" ht="23.25" customHeight="1" x14ac:dyDescent="0.25">
      <c r="A2504" t="s">
        <v>9815</v>
      </c>
      <c r="B2504" t="str">
        <f t="shared" si="165"/>
        <v>34</v>
      </c>
      <c r="C2504" t="str">
        <f t="shared" si="166"/>
        <v>200</v>
      </c>
      <c r="D2504" t="str">
        <f t="shared" si="167"/>
        <v>216</v>
      </c>
      <c r="E2504" s="161" t="s">
        <v>9816</v>
      </c>
      <c r="F2504" t="s">
        <v>17085</v>
      </c>
      <c r="G2504" t="s">
        <v>8224</v>
      </c>
      <c r="H2504" s="209">
        <v>34</v>
      </c>
      <c r="I2504" s="209">
        <v>200</v>
      </c>
      <c r="J2504" s="209">
        <v>216</v>
      </c>
      <c r="K2504" s="209">
        <v>322020</v>
      </c>
      <c r="L2504" s="209">
        <v>210100</v>
      </c>
      <c r="M2504" s="209">
        <v>500</v>
      </c>
      <c r="N2504" s="308">
        <v>5216</v>
      </c>
      <c r="O2504" s="308">
        <v>5200</v>
      </c>
      <c r="P2504" s="209">
        <v>50007</v>
      </c>
      <c r="Q2504" s="248"/>
      <c r="R2504" s="251"/>
      <c r="S2504" s="248"/>
      <c r="T2504" s="248" t="s">
        <v>16014</v>
      </c>
      <c r="U2504" s="248" t="s">
        <v>16270</v>
      </c>
    </row>
    <row r="2505" spans="1:21" s="1" customFormat="1" ht="23.25" customHeight="1" x14ac:dyDescent="0.25">
      <c r="A2505" t="s">
        <v>9837</v>
      </c>
      <c r="B2505" t="str">
        <f t="shared" si="165"/>
        <v>34</v>
      </c>
      <c r="C2505" t="str">
        <f t="shared" si="166"/>
        <v>610</v>
      </c>
      <c r="D2505" t="str">
        <f t="shared" si="167"/>
        <v>216</v>
      </c>
      <c r="E2505" s="161" t="s">
        <v>9838</v>
      </c>
      <c r="F2505" t="s">
        <v>17085</v>
      </c>
      <c r="G2505" t="s">
        <v>8323</v>
      </c>
      <c r="H2505" s="209">
        <v>34</v>
      </c>
      <c r="I2505" s="209">
        <v>610</v>
      </c>
      <c r="J2505" s="209">
        <v>216</v>
      </c>
      <c r="K2505" s="209">
        <v>327420</v>
      </c>
      <c r="L2505" s="209">
        <v>210100</v>
      </c>
      <c r="M2505" s="209">
        <v>500</v>
      </c>
      <c r="N2505" s="308">
        <v>5216</v>
      </c>
      <c r="O2505" s="308">
        <v>5610</v>
      </c>
      <c r="P2505" s="209">
        <v>50008</v>
      </c>
      <c r="Q2505" s="248"/>
      <c r="R2505" s="251"/>
      <c r="S2505" s="248"/>
      <c r="T2505" s="248" t="s">
        <v>16014</v>
      </c>
      <c r="U2505" s="248" t="s">
        <v>16270</v>
      </c>
    </row>
    <row r="2506" spans="1:21" s="1" customFormat="1" ht="23.25" customHeight="1" x14ac:dyDescent="0.25">
      <c r="A2506" t="s">
        <v>9859</v>
      </c>
      <c r="B2506" t="str">
        <f t="shared" si="165"/>
        <v>34</v>
      </c>
      <c r="C2506" t="str">
        <f t="shared" si="166"/>
        <v>620</v>
      </c>
      <c r="D2506" t="str">
        <f t="shared" si="167"/>
        <v>216</v>
      </c>
      <c r="E2506" s="161" t="s">
        <v>9860</v>
      </c>
      <c r="F2506" t="s">
        <v>17085</v>
      </c>
      <c r="G2506" t="s">
        <v>8422</v>
      </c>
      <c r="H2506" s="209">
        <v>34</v>
      </c>
      <c r="I2506" s="209">
        <v>620</v>
      </c>
      <c r="J2506" s="209">
        <v>216</v>
      </c>
      <c r="K2506" s="209">
        <v>327520</v>
      </c>
      <c r="L2506" s="209">
        <v>210100</v>
      </c>
      <c r="M2506" s="209">
        <v>500</v>
      </c>
      <c r="N2506" s="308">
        <v>5216</v>
      </c>
      <c r="O2506" s="308">
        <v>5620</v>
      </c>
      <c r="P2506" s="209">
        <v>50009</v>
      </c>
      <c r="Q2506" s="248"/>
      <c r="R2506" s="251"/>
      <c r="S2506" s="248"/>
      <c r="T2506" s="248" t="s">
        <v>16014</v>
      </c>
      <c r="U2506" s="248" t="s">
        <v>16270</v>
      </c>
    </row>
    <row r="2507" spans="1:21" s="1" customFormat="1" ht="23.25" customHeight="1" x14ac:dyDescent="0.25">
      <c r="A2507" t="s">
        <v>9892</v>
      </c>
      <c r="B2507" t="str">
        <f t="shared" si="165"/>
        <v>34</v>
      </c>
      <c r="C2507" t="str">
        <f t="shared" si="166"/>
        <v>630</v>
      </c>
      <c r="D2507" t="str">
        <f t="shared" si="167"/>
        <v>216</v>
      </c>
      <c r="E2507" s="161" t="s">
        <v>9893</v>
      </c>
      <c r="F2507" t="s">
        <v>17085</v>
      </c>
      <c r="G2507" t="s">
        <v>8571</v>
      </c>
      <c r="H2507" s="209">
        <v>34</v>
      </c>
      <c r="I2507" s="209">
        <v>630</v>
      </c>
      <c r="J2507" s="209">
        <v>216</v>
      </c>
      <c r="K2507" s="209">
        <v>327620</v>
      </c>
      <c r="L2507" s="209">
        <v>210100</v>
      </c>
      <c r="M2507" s="209">
        <v>500</v>
      </c>
      <c r="N2507" s="308">
        <v>5216</v>
      </c>
      <c r="O2507" s="308">
        <v>5630</v>
      </c>
      <c r="P2507" s="209">
        <v>50011</v>
      </c>
      <c r="Q2507" s="248"/>
      <c r="R2507" s="251"/>
      <c r="S2507" s="248"/>
      <c r="T2507" s="248" t="s">
        <v>16014</v>
      </c>
      <c r="U2507" s="248" t="s">
        <v>16270</v>
      </c>
    </row>
    <row r="2508" spans="1:21" s="1" customFormat="1" ht="23.25" customHeight="1" x14ac:dyDescent="0.25">
      <c r="A2508" t="s">
        <v>9914</v>
      </c>
      <c r="B2508" t="str">
        <f t="shared" si="165"/>
        <v>34</v>
      </c>
      <c r="C2508" t="str">
        <f t="shared" si="166"/>
        <v>637</v>
      </c>
      <c r="D2508" t="str">
        <f t="shared" si="167"/>
        <v>216</v>
      </c>
      <c r="E2508" s="161" t="s">
        <v>9915</v>
      </c>
      <c r="F2508" t="s">
        <v>17085</v>
      </c>
      <c r="G2508" t="s">
        <v>8670</v>
      </c>
      <c r="H2508" s="209">
        <v>34</v>
      </c>
      <c r="I2508" s="209">
        <v>637</v>
      </c>
      <c r="J2508" s="209">
        <v>216</v>
      </c>
      <c r="K2508" s="209">
        <v>327631</v>
      </c>
      <c r="L2508" s="209">
        <v>210100</v>
      </c>
      <c r="M2508" s="209">
        <v>500</v>
      </c>
      <c r="N2508" s="308">
        <v>5216</v>
      </c>
      <c r="O2508" s="308">
        <v>5637</v>
      </c>
      <c r="P2508" s="209">
        <v>50012</v>
      </c>
      <c r="Q2508" s="248"/>
      <c r="R2508" s="251"/>
      <c r="S2508" s="248"/>
      <c r="T2508" s="248" t="s">
        <v>16014</v>
      </c>
      <c r="U2508" s="248" t="s">
        <v>16270</v>
      </c>
    </row>
    <row r="2509" spans="1:21" s="1" customFormat="1" ht="23.25" customHeight="1" x14ac:dyDescent="0.25">
      <c r="A2509" t="s">
        <v>9926</v>
      </c>
      <c r="B2509" t="str">
        <f t="shared" si="165"/>
        <v>34</v>
      </c>
      <c r="C2509" t="str">
        <f t="shared" si="166"/>
        <v>645</v>
      </c>
      <c r="D2509" t="str">
        <f t="shared" si="167"/>
        <v>216</v>
      </c>
      <c r="E2509" s="161" t="s">
        <v>9927</v>
      </c>
      <c r="F2509" t="s">
        <v>17085</v>
      </c>
      <c r="G2509" t="s">
        <v>8772</v>
      </c>
      <c r="H2509" s="209">
        <v>34</v>
      </c>
      <c r="I2509" s="209">
        <v>645</v>
      </c>
      <c r="J2509" s="209">
        <v>216</v>
      </c>
      <c r="K2509" s="209">
        <v>327710</v>
      </c>
      <c r="L2509" s="209">
        <v>210100</v>
      </c>
      <c r="M2509" s="209">
        <v>500</v>
      </c>
      <c r="N2509" s="308">
        <v>5216</v>
      </c>
      <c r="O2509" s="308">
        <v>5645</v>
      </c>
      <c r="P2509" s="209">
        <v>50013</v>
      </c>
      <c r="Q2509"/>
      <c r="R2509" s="251"/>
      <c r="S2509"/>
      <c r="T2509" s="248" t="s">
        <v>16014</v>
      </c>
      <c r="U2509" s="248" t="s">
        <v>16270</v>
      </c>
    </row>
    <row r="2510" spans="1:21" s="1" customFormat="1" ht="23.25" customHeight="1" x14ac:dyDescent="0.25">
      <c r="A2510" t="s">
        <v>9948</v>
      </c>
      <c r="B2510" t="str">
        <f t="shared" si="165"/>
        <v>34</v>
      </c>
      <c r="C2510" t="str">
        <f t="shared" si="166"/>
        <v>685</v>
      </c>
      <c r="D2510" t="str">
        <f t="shared" si="167"/>
        <v>216</v>
      </c>
      <c r="E2510" s="161" t="s">
        <v>9949</v>
      </c>
      <c r="F2510" t="s">
        <v>17085</v>
      </c>
      <c r="G2510" t="s">
        <v>8871</v>
      </c>
      <c r="H2510" s="209">
        <v>34</v>
      </c>
      <c r="I2510" s="209">
        <v>685</v>
      </c>
      <c r="J2510" s="209">
        <v>216</v>
      </c>
      <c r="K2510" s="209">
        <v>327740</v>
      </c>
      <c r="L2510" s="209">
        <v>210100</v>
      </c>
      <c r="M2510" s="209">
        <v>500</v>
      </c>
      <c r="N2510" s="308">
        <v>5216</v>
      </c>
      <c r="O2510" s="308">
        <v>5686</v>
      </c>
      <c r="P2510" s="209">
        <v>50014</v>
      </c>
      <c r="Q2510" s="248"/>
      <c r="R2510" s="251"/>
      <c r="S2510" s="248"/>
      <c r="T2510" s="248" t="s">
        <v>16014</v>
      </c>
      <c r="U2510" s="248" t="s">
        <v>16270</v>
      </c>
    </row>
    <row r="2511" spans="1:21" s="1" customFormat="1" ht="23.25" customHeight="1" x14ac:dyDescent="0.25">
      <c r="A2511" t="s">
        <v>9970</v>
      </c>
      <c r="B2511" t="str">
        <f t="shared" si="165"/>
        <v>34</v>
      </c>
      <c r="C2511" t="str">
        <f t="shared" si="166"/>
        <v>690</v>
      </c>
      <c r="D2511" t="str">
        <f t="shared" si="167"/>
        <v>216</v>
      </c>
      <c r="E2511" s="161" t="s">
        <v>9971</v>
      </c>
      <c r="F2511" t="s">
        <v>17085</v>
      </c>
      <c r="G2511" t="s">
        <v>8971</v>
      </c>
      <c r="H2511" s="209">
        <v>34</v>
      </c>
      <c r="I2511" s="209">
        <v>690</v>
      </c>
      <c r="J2511" s="209">
        <v>216</v>
      </c>
      <c r="K2511" s="209">
        <v>327760</v>
      </c>
      <c r="L2511" s="209">
        <v>210100</v>
      </c>
      <c r="M2511" s="209">
        <v>500</v>
      </c>
      <c r="N2511" s="308">
        <v>5216</v>
      </c>
      <c r="O2511" s="209">
        <v>5691</v>
      </c>
      <c r="P2511" s="209">
        <v>50015</v>
      </c>
      <c r="Q2511" s="248"/>
      <c r="R2511" s="251"/>
      <c r="S2511" s="248"/>
      <c r="T2511" s="248" t="s">
        <v>16014</v>
      </c>
      <c r="U2511" s="248" t="s">
        <v>16270</v>
      </c>
    </row>
    <row r="2512" spans="1:21" s="1" customFormat="1" ht="23.25" customHeight="1" x14ac:dyDescent="0.25">
      <c r="A2512" t="s">
        <v>9992</v>
      </c>
      <c r="B2512" t="str">
        <f t="shared" si="165"/>
        <v>34</v>
      </c>
      <c r="C2512" t="str">
        <f t="shared" si="166"/>
        <v>695</v>
      </c>
      <c r="D2512" t="str">
        <f t="shared" si="167"/>
        <v>216</v>
      </c>
      <c r="E2512" s="161" t="s">
        <v>9993</v>
      </c>
      <c r="F2512" t="s">
        <v>17085</v>
      </c>
      <c r="G2512" t="s">
        <v>9071</v>
      </c>
      <c r="H2512" s="209">
        <v>34</v>
      </c>
      <c r="I2512" s="209">
        <v>695</v>
      </c>
      <c r="J2512" s="209">
        <v>216</v>
      </c>
      <c r="K2512" s="209">
        <v>327780</v>
      </c>
      <c r="L2512" s="209">
        <v>210100</v>
      </c>
      <c r="M2512" s="209">
        <v>500</v>
      </c>
      <c r="N2512" s="308">
        <v>5216</v>
      </c>
      <c r="O2512" s="308">
        <v>5695</v>
      </c>
      <c r="P2512" s="209">
        <v>50016</v>
      </c>
      <c r="Q2512" s="248"/>
      <c r="R2512" s="251"/>
      <c r="S2512" s="248"/>
      <c r="T2512" s="248" t="s">
        <v>16014</v>
      </c>
      <c r="U2512" s="248" t="s">
        <v>16270</v>
      </c>
    </row>
    <row r="2513" spans="1:21" s="1" customFormat="1" ht="23.25" customHeight="1" x14ac:dyDescent="0.25">
      <c r="A2513" t="s">
        <v>10014</v>
      </c>
      <c r="B2513" t="str">
        <f t="shared" si="165"/>
        <v>34</v>
      </c>
      <c r="C2513" t="str">
        <f t="shared" si="166"/>
        <v>700</v>
      </c>
      <c r="D2513" t="str">
        <f t="shared" si="167"/>
        <v>216</v>
      </c>
      <c r="E2513" s="161" t="s">
        <v>10015</v>
      </c>
      <c r="F2513" t="s">
        <v>17085</v>
      </c>
      <c r="G2513" t="s">
        <v>9171</v>
      </c>
      <c r="H2513" s="209">
        <v>34</v>
      </c>
      <c r="I2513" s="209">
        <v>700</v>
      </c>
      <c r="J2513" s="209">
        <v>216</v>
      </c>
      <c r="K2513" s="209">
        <v>327820</v>
      </c>
      <c r="L2513" s="209">
        <v>210100</v>
      </c>
      <c r="M2513" s="209">
        <v>500</v>
      </c>
      <c r="N2513" s="308">
        <v>5216</v>
      </c>
      <c r="O2513" s="308">
        <v>5700</v>
      </c>
      <c r="P2513" s="209">
        <v>50017</v>
      </c>
      <c r="Q2513" s="248"/>
      <c r="R2513" s="251"/>
      <c r="S2513" s="248"/>
      <c r="T2513" s="248" t="s">
        <v>16014</v>
      </c>
      <c r="U2513" s="248" t="s">
        <v>16270</v>
      </c>
    </row>
    <row r="2514" spans="1:21" s="1" customFormat="1" ht="23.25" customHeight="1" x14ac:dyDescent="0.25">
      <c r="A2514" t="s">
        <v>10036</v>
      </c>
      <c r="B2514" t="str">
        <f t="shared" si="165"/>
        <v>34</v>
      </c>
      <c r="C2514" t="str">
        <f t="shared" si="166"/>
        <v>745</v>
      </c>
      <c r="D2514" t="str">
        <f t="shared" si="167"/>
        <v>216</v>
      </c>
      <c r="E2514" s="161" t="s">
        <v>10037</v>
      </c>
      <c r="F2514" t="s">
        <v>17085</v>
      </c>
      <c r="G2514" t="s">
        <v>9270</v>
      </c>
      <c r="H2514" s="209">
        <v>34</v>
      </c>
      <c r="I2514" s="209">
        <v>745</v>
      </c>
      <c r="J2514" s="209">
        <v>216</v>
      </c>
      <c r="K2514" s="209">
        <v>328440</v>
      </c>
      <c r="L2514" s="209">
        <v>210100</v>
      </c>
      <c r="M2514" s="209">
        <v>500</v>
      </c>
      <c r="N2514" s="308">
        <v>5216</v>
      </c>
      <c r="O2514" s="308">
        <v>5745</v>
      </c>
      <c r="P2514" s="209">
        <v>50018</v>
      </c>
      <c r="Q2514" s="248"/>
      <c r="R2514" s="251"/>
      <c r="S2514" s="248"/>
      <c r="T2514" s="248" t="s">
        <v>16014</v>
      </c>
      <c r="U2514" s="248" t="s">
        <v>16270</v>
      </c>
    </row>
    <row r="2515" spans="1:21" s="1" customFormat="1" ht="23.25" customHeight="1" x14ac:dyDescent="0.25">
      <c r="A2515" t="s">
        <v>10058</v>
      </c>
      <c r="B2515" t="str">
        <f t="shared" si="165"/>
        <v>34</v>
      </c>
      <c r="C2515" t="str">
        <f t="shared" si="166"/>
        <v>750</v>
      </c>
      <c r="D2515" t="str">
        <f t="shared" si="167"/>
        <v>216</v>
      </c>
      <c r="E2515" s="161" t="s">
        <v>10059</v>
      </c>
      <c r="F2515" t="s">
        <v>17085</v>
      </c>
      <c r="G2515" t="s">
        <v>9369</v>
      </c>
      <c r="H2515" s="209">
        <v>34</v>
      </c>
      <c r="I2515" s="209">
        <v>750</v>
      </c>
      <c r="J2515" s="209">
        <v>216</v>
      </c>
      <c r="K2515" s="209">
        <v>328460</v>
      </c>
      <c r="L2515" s="209">
        <v>210100</v>
      </c>
      <c r="M2515" s="209">
        <v>500</v>
      </c>
      <c r="N2515" s="308">
        <v>5216</v>
      </c>
      <c r="O2515" s="308">
        <v>5750</v>
      </c>
      <c r="P2515" s="209">
        <v>50019</v>
      </c>
      <c r="Q2515"/>
      <c r="R2515" s="251"/>
      <c r="S2515"/>
      <c r="T2515" s="248" t="s">
        <v>16014</v>
      </c>
      <c r="U2515" s="248" t="s">
        <v>16270</v>
      </c>
    </row>
    <row r="2516" spans="1:21" s="1" customFormat="1" ht="23.25" customHeight="1" x14ac:dyDescent="0.25">
      <c r="A2516" t="s">
        <v>10081</v>
      </c>
      <c r="B2516" t="str">
        <f t="shared" si="165"/>
        <v>34</v>
      </c>
      <c r="C2516" t="str">
        <f t="shared" si="166"/>
        <v>795</v>
      </c>
      <c r="D2516" t="str">
        <f t="shared" si="167"/>
        <v>216</v>
      </c>
      <c r="E2516" s="161" t="s">
        <v>10082</v>
      </c>
      <c r="F2516" t="s">
        <v>17085</v>
      </c>
      <c r="G2516" t="s">
        <v>10072</v>
      </c>
      <c r="H2516" s="209">
        <v>34</v>
      </c>
      <c r="I2516" s="209">
        <v>795</v>
      </c>
      <c r="J2516" s="209">
        <v>216</v>
      </c>
      <c r="K2516" s="209">
        <v>328790</v>
      </c>
      <c r="L2516" s="209">
        <v>210100</v>
      </c>
      <c r="M2516" s="209">
        <v>500</v>
      </c>
      <c r="N2516" s="308">
        <v>5216</v>
      </c>
      <c r="O2516" s="308">
        <v>5795</v>
      </c>
      <c r="P2516" s="209">
        <v>50020</v>
      </c>
      <c r="Q2516" s="248"/>
      <c r="R2516" s="251"/>
      <c r="S2516" s="248"/>
      <c r="T2516" s="248" t="s">
        <v>16014</v>
      </c>
      <c r="U2516" s="248" t="s">
        <v>16270</v>
      </c>
    </row>
    <row r="2517" spans="1:21" s="1" customFormat="1" ht="23.25" customHeight="1" x14ac:dyDescent="0.25">
      <c r="A2517" t="s">
        <v>10103</v>
      </c>
      <c r="B2517" t="str">
        <f t="shared" si="165"/>
        <v>34</v>
      </c>
      <c r="C2517" t="str">
        <f t="shared" si="166"/>
        <v>850</v>
      </c>
      <c r="D2517" t="str">
        <f t="shared" si="167"/>
        <v>216</v>
      </c>
      <c r="E2517" s="161" t="s">
        <v>10104</v>
      </c>
      <c r="F2517" t="s">
        <v>17085</v>
      </c>
      <c r="G2517" t="s">
        <v>9567</v>
      </c>
      <c r="H2517" s="209">
        <v>34</v>
      </c>
      <c r="I2517" s="209">
        <v>850</v>
      </c>
      <c r="J2517" s="209">
        <v>216</v>
      </c>
      <c r="K2517" s="209">
        <v>328920</v>
      </c>
      <c r="L2517" s="308" t="s">
        <v>15177</v>
      </c>
      <c r="M2517" s="209">
        <v>500</v>
      </c>
      <c r="N2517" s="308">
        <v>5216</v>
      </c>
      <c r="O2517" s="308">
        <v>5850</v>
      </c>
      <c r="P2517" s="209">
        <v>50021</v>
      </c>
      <c r="Q2517" s="248"/>
      <c r="R2517" s="251"/>
      <c r="S2517" s="248"/>
      <c r="T2517" s="248" t="s">
        <v>16014</v>
      </c>
      <c r="U2517" s="248" t="s">
        <v>16270</v>
      </c>
    </row>
    <row r="2518" spans="1:21" s="1" customFormat="1" ht="23.25" customHeight="1" x14ac:dyDescent="0.25">
      <c r="A2518" t="s">
        <v>9664</v>
      </c>
      <c r="B2518" t="str">
        <f t="shared" si="165"/>
        <v>34</v>
      </c>
      <c r="C2518" t="str">
        <f t="shared" si="166"/>
        <v>001</v>
      </c>
      <c r="D2518" t="str">
        <f t="shared" si="167"/>
        <v>201</v>
      </c>
      <c r="E2518" s="161" t="s">
        <v>17086</v>
      </c>
      <c r="F2518" t="s">
        <v>17085</v>
      </c>
      <c r="G2518" t="s">
        <v>9668</v>
      </c>
      <c r="H2518" s="209">
        <v>34</v>
      </c>
      <c r="I2518" s="209">
        <v>1</v>
      </c>
      <c r="J2518" s="209">
        <v>201</v>
      </c>
      <c r="K2518" s="209">
        <v>320120</v>
      </c>
      <c r="L2518" s="308" t="s">
        <v>15177</v>
      </c>
      <c r="M2518" s="209">
        <v>500</v>
      </c>
      <c r="N2518" s="308">
        <v>5201</v>
      </c>
      <c r="O2518" s="308">
        <v>5001</v>
      </c>
      <c r="P2518" s="209">
        <v>50022</v>
      </c>
      <c r="Q2518" s="248"/>
      <c r="R2518" s="248"/>
      <c r="S2518" s="248"/>
      <c r="T2518" s="248" t="s">
        <v>16014</v>
      </c>
      <c r="U2518" s="248" t="s">
        <v>16270</v>
      </c>
    </row>
    <row r="2519" spans="1:21" s="1" customFormat="1" ht="23.25" customHeight="1" x14ac:dyDescent="0.25">
      <c r="A2519" t="s">
        <v>9699</v>
      </c>
      <c r="B2519" t="str">
        <f t="shared" si="165"/>
        <v>34</v>
      </c>
      <c r="C2519" t="str">
        <f t="shared" si="166"/>
        <v>002</v>
      </c>
      <c r="D2519" t="str">
        <f t="shared" si="167"/>
        <v>201</v>
      </c>
      <c r="E2519" s="161" t="s">
        <v>9700</v>
      </c>
      <c r="F2519" t="s">
        <v>17085</v>
      </c>
      <c r="G2519" t="s">
        <v>7729</v>
      </c>
      <c r="H2519" s="209">
        <v>34</v>
      </c>
      <c r="I2519" s="209">
        <v>2</v>
      </c>
      <c r="J2519" s="209">
        <v>201</v>
      </c>
      <c r="K2519" s="209">
        <v>320220</v>
      </c>
      <c r="L2519" s="308" t="s">
        <v>15177</v>
      </c>
      <c r="M2519" s="209">
        <v>500</v>
      </c>
      <c r="N2519" s="308">
        <v>5201</v>
      </c>
      <c r="O2519" s="308">
        <v>5002</v>
      </c>
      <c r="P2519" s="209">
        <v>50023</v>
      </c>
      <c r="Q2519" s="248"/>
      <c r="R2519" s="251"/>
      <c r="S2519" s="248"/>
      <c r="T2519" s="248" t="s">
        <v>16014</v>
      </c>
      <c r="U2519" s="248" t="s">
        <v>16270</v>
      </c>
    </row>
    <row r="2520" spans="1:21" s="1" customFormat="1" ht="23.25" customHeight="1" x14ac:dyDescent="0.25">
      <c r="A2520" t="s">
        <v>9721</v>
      </c>
      <c r="B2520" t="str">
        <f t="shared" si="165"/>
        <v>34</v>
      </c>
      <c r="C2520" t="str">
        <f t="shared" si="166"/>
        <v>010</v>
      </c>
      <c r="D2520" t="str">
        <f t="shared" si="167"/>
        <v>201</v>
      </c>
      <c r="E2520" s="161" t="s">
        <v>17087</v>
      </c>
      <c r="F2520" t="s">
        <v>17085</v>
      </c>
      <c r="G2520" t="s">
        <v>7828</v>
      </c>
      <c r="H2520" s="209">
        <v>34</v>
      </c>
      <c r="I2520" s="209">
        <v>10</v>
      </c>
      <c r="J2520" s="209">
        <v>201</v>
      </c>
      <c r="K2520" s="209">
        <v>320320</v>
      </c>
      <c r="L2520" s="308" t="s">
        <v>15177</v>
      </c>
      <c r="M2520" s="209">
        <v>500</v>
      </c>
      <c r="N2520" s="308">
        <v>5201</v>
      </c>
      <c r="O2520" s="308">
        <v>5010</v>
      </c>
      <c r="P2520" s="209">
        <v>50024</v>
      </c>
      <c r="Q2520" s="248"/>
      <c r="R2520" s="251"/>
      <c r="S2520" s="248"/>
      <c r="T2520" s="248" t="s">
        <v>16014</v>
      </c>
      <c r="U2520" s="248" t="s">
        <v>16270</v>
      </c>
    </row>
    <row r="2521" spans="1:21" s="1" customFormat="1" ht="23.25" customHeight="1" x14ac:dyDescent="0.25">
      <c r="A2521" t="s">
        <v>9743</v>
      </c>
      <c r="B2521" t="str">
        <f t="shared" si="165"/>
        <v>34</v>
      </c>
      <c r="C2521" t="str">
        <f t="shared" si="166"/>
        <v>030</v>
      </c>
      <c r="D2521" t="str">
        <f t="shared" si="167"/>
        <v>201</v>
      </c>
      <c r="E2521" s="161" t="s">
        <v>9744</v>
      </c>
      <c r="F2521" t="s">
        <v>17085</v>
      </c>
      <c r="G2521" t="s">
        <v>9745</v>
      </c>
      <c r="H2521" s="209">
        <v>34</v>
      </c>
      <c r="I2521" s="209">
        <v>30</v>
      </c>
      <c r="J2521" s="209">
        <v>201</v>
      </c>
      <c r="K2521" s="209">
        <v>320920</v>
      </c>
      <c r="L2521" s="308" t="s">
        <v>15177</v>
      </c>
      <c r="M2521" s="209">
        <v>500</v>
      </c>
      <c r="N2521" s="308">
        <v>5201</v>
      </c>
      <c r="O2521" s="308">
        <v>5030</v>
      </c>
      <c r="P2521" s="209">
        <v>50025</v>
      </c>
      <c r="Q2521" s="248"/>
      <c r="R2521" s="251"/>
      <c r="S2521" s="248"/>
      <c r="T2521" s="248" t="s">
        <v>16014</v>
      </c>
      <c r="U2521" s="248" t="s">
        <v>16270</v>
      </c>
    </row>
    <row r="2522" spans="1:21" s="1" customFormat="1" ht="23.25" customHeight="1" x14ac:dyDescent="0.25">
      <c r="A2522" t="s">
        <v>9766</v>
      </c>
      <c r="B2522" t="str">
        <f t="shared" si="165"/>
        <v>34</v>
      </c>
      <c r="C2522" t="str">
        <f t="shared" si="166"/>
        <v>035</v>
      </c>
      <c r="D2522" t="str">
        <f t="shared" si="167"/>
        <v>201</v>
      </c>
      <c r="E2522" s="161" t="s">
        <v>9767</v>
      </c>
      <c r="F2522" t="s">
        <v>17085</v>
      </c>
      <c r="G2522" t="s">
        <v>8026</v>
      </c>
      <c r="H2522" s="209">
        <v>34</v>
      </c>
      <c r="I2522" s="209">
        <v>35</v>
      </c>
      <c r="J2522" s="209">
        <v>201</v>
      </c>
      <c r="K2522" s="209">
        <v>320926</v>
      </c>
      <c r="L2522" s="308" t="s">
        <v>15177</v>
      </c>
      <c r="M2522" s="209">
        <v>500</v>
      </c>
      <c r="N2522" s="308">
        <v>5201</v>
      </c>
      <c r="O2522" s="308">
        <v>5035</v>
      </c>
      <c r="P2522" s="209">
        <v>50026</v>
      </c>
      <c r="Q2522" s="248"/>
      <c r="R2522" s="251"/>
      <c r="S2522" s="248"/>
      <c r="T2522" s="248" t="s">
        <v>16014</v>
      </c>
      <c r="U2522" s="248" t="s">
        <v>16270</v>
      </c>
    </row>
    <row r="2523" spans="1:21" s="1" customFormat="1" ht="23.25" customHeight="1" x14ac:dyDescent="0.25">
      <c r="A2523" t="s">
        <v>9784</v>
      </c>
      <c r="B2523" t="str">
        <f t="shared" si="165"/>
        <v>34</v>
      </c>
      <c r="C2523" t="str">
        <f t="shared" si="166"/>
        <v>040</v>
      </c>
      <c r="D2523" t="str">
        <f t="shared" si="167"/>
        <v>201</v>
      </c>
      <c r="E2523" s="161" t="s">
        <v>9785</v>
      </c>
      <c r="F2523" t="s">
        <v>17085</v>
      </c>
      <c r="G2523" t="s">
        <v>9786</v>
      </c>
      <c r="H2523" s="209">
        <v>34</v>
      </c>
      <c r="I2523" s="209">
        <v>40</v>
      </c>
      <c r="J2523" s="209">
        <v>201</v>
      </c>
      <c r="K2523" s="209">
        <v>320940</v>
      </c>
      <c r="L2523" s="209">
        <v>210100</v>
      </c>
      <c r="M2523" s="209">
        <v>500</v>
      </c>
      <c r="N2523" s="308">
        <v>5201</v>
      </c>
      <c r="O2523" s="308">
        <v>5040</v>
      </c>
      <c r="P2523" s="209">
        <v>50027</v>
      </c>
      <c r="Q2523" s="248"/>
      <c r="R2523" s="251"/>
      <c r="S2523" s="248"/>
      <c r="T2523" s="248" t="s">
        <v>16014</v>
      </c>
      <c r="U2523" s="248" t="s">
        <v>16270</v>
      </c>
    </row>
    <row r="2524" spans="1:21" s="1" customFormat="1" ht="23.25" customHeight="1" x14ac:dyDescent="0.25">
      <c r="A2524" t="s">
        <v>9805</v>
      </c>
      <c r="B2524" t="str">
        <f t="shared" si="165"/>
        <v>34</v>
      </c>
      <c r="C2524" t="str">
        <f t="shared" si="166"/>
        <v>200</v>
      </c>
      <c r="D2524" t="str">
        <f t="shared" si="167"/>
        <v>201</v>
      </c>
      <c r="E2524" s="161" t="s">
        <v>9806</v>
      </c>
      <c r="F2524" t="s">
        <v>17085</v>
      </c>
      <c r="G2524" t="s">
        <v>8224</v>
      </c>
      <c r="H2524" s="209">
        <v>34</v>
      </c>
      <c r="I2524" s="209">
        <v>200</v>
      </c>
      <c r="J2524" s="209">
        <v>201</v>
      </c>
      <c r="K2524" s="209">
        <v>322020</v>
      </c>
      <c r="L2524" s="209">
        <v>210100</v>
      </c>
      <c r="M2524" s="209">
        <v>500</v>
      </c>
      <c r="N2524" s="308">
        <v>5201</v>
      </c>
      <c r="O2524" s="308">
        <v>5200</v>
      </c>
      <c r="P2524" s="209">
        <v>50028</v>
      </c>
      <c r="Q2524" s="248"/>
      <c r="R2524" s="251"/>
      <c r="S2524" s="248"/>
      <c r="T2524" s="248" t="s">
        <v>16014</v>
      </c>
      <c r="U2524" s="248" t="s">
        <v>16270</v>
      </c>
    </row>
    <row r="2525" spans="1:21" s="1" customFormat="1" ht="23.25" customHeight="1" x14ac:dyDescent="0.25">
      <c r="A2525" t="s">
        <v>9827</v>
      </c>
      <c r="B2525" t="str">
        <f t="shared" si="165"/>
        <v>34</v>
      </c>
      <c r="C2525" t="str">
        <f t="shared" si="166"/>
        <v>610</v>
      </c>
      <c r="D2525" t="str">
        <f t="shared" si="167"/>
        <v>201</v>
      </c>
      <c r="E2525" s="161" t="s">
        <v>9828</v>
      </c>
      <c r="F2525" t="s">
        <v>17085</v>
      </c>
      <c r="G2525" t="s">
        <v>8323</v>
      </c>
      <c r="H2525" s="209">
        <v>34</v>
      </c>
      <c r="I2525" s="209">
        <v>610</v>
      </c>
      <c r="J2525" s="209">
        <v>201</v>
      </c>
      <c r="K2525" s="209">
        <v>327420</v>
      </c>
      <c r="L2525" s="209">
        <v>210100</v>
      </c>
      <c r="M2525" s="209">
        <v>500</v>
      </c>
      <c r="N2525" s="308">
        <v>5201</v>
      </c>
      <c r="O2525" s="308">
        <v>5610</v>
      </c>
      <c r="P2525" s="209">
        <v>50029</v>
      </c>
      <c r="Q2525" s="248"/>
      <c r="R2525" s="251"/>
      <c r="S2525" s="248"/>
      <c r="T2525" s="248" t="s">
        <v>16014</v>
      </c>
      <c r="U2525" s="248" t="s">
        <v>16270</v>
      </c>
    </row>
    <row r="2526" spans="1:21" s="1" customFormat="1" ht="23.25" customHeight="1" x14ac:dyDescent="0.25">
      <c r="A2526" t="s">
        <v>9849</v>
      </c>
      <c r="B2526" t="str">
        <f t="shared" si="165"/>
        <v>34</v>
      </c>
      <c r="C2526" t="str">
        <f t="shared" si="166"/>
        <v>620</v>
      </c>
      <c r="D2526" t="str">
        <f t="shared" si="167"/>
        <v>201</v>
      </c>
      <c r="E2526" s="161" t="s">
        <v>9850</v>
      </c>
      <c r="F2526" t="s">
        <v>17085</v>
      </c>
      <c r="G2526" t="s">
        <v>8422</v>
      </c>
      <c r="H2526" s="209">
        <v>34</v>
      </c>
      <c r="I2526" s="209">
        <v>620</v>
      </c>
      <c r="J2526" s="209">
        <v>201</v>
      </c>
      <c r="K2526" s="209">
        <v>327520</v>
      </c>
      <c r="L2526" s="209">
        <v>210100</v>
      </c>
      <c r="M2526" s="209">
        <v>500</v>
      </c>
      <c r="N2526" s="308">
        <v>5201</v>
      </c>
      <c r="O2526" s="308">
        <v>5620</v>
      </c>
      <c r="P2526" s="209">
        <v>50030</v>
      </c>
      <c r="Q2526" s="248"/>
      <c r="R2526" s="251"/>
      <c r="S2526" s="248"/>
      <c r="T2526" s="248" t="s">
        <v>16014</v>
      </c>
      <c r="U2526" s="248" t="s">
        <v>16270</v>
      </c>
    </row>
    <row r="2527" spans="1:21" s="1" customFormat="1" ht="23.25" customHeight="1" x14ac:dyDescent="0.25">
      <c r="A2527" t="s">
        <v>9882</v>
      </c>
      <c r="B2527" t="str">
        <f t="shared" si="165"/>
        <v>34</v>
      </c>
      <c r="C2527" t="str">
        <f t="shared" si="166"/>
        <v>630</v>
      </c>
      <c r="D2527" t="str">
        <f t="shared" si="167"/>
        <v>201</v>
      </c>
      <c r="E2527" s="161" t="s">
        <v>9883</v>
      </c>
      <c r="F2527" t="s">
        <v>17085</v>
      </c>
      <c r="G2527" t="s">
        <v>8571</v>
      </c>
      <c r="H2527" s="209">
        <v>34</v>
      </c>
      <c r="I2527" s="209">
        <v>630</v>
      </c>
      <c r="J2527" s="209">
        <v>201</v>
      </c>
      <c r="K2527" s="209">
        <v>327620</v>
      </c>
      <c r="L2527" s="209">
        <v>210100</v>
      </c>
      <c r="M2527" s="209">
        <v>500</v>
      </c>
      <c r="N2527" s="308">
        <v>5201</v>
      </c>
      <c r="O2527" s="308">
        <v>5630</v>
      </c>
      <c r="P2527" s="209">
        <v>50032</v>
      </c>
      <c r="Q2527" s="248"/>
      <c r="R2527" s="251"/>
      <c r="S2527" s="248"/>
      <c r="T2527" s="248" t="s">
        <v>16014</v>
      </c>
      <c r="U2527" s="248" t="s">
        <v>16270</v>
      </c>
    </row>
    <row r="2528" spans="1:21" s="1" customFormat="1" ht="23.25" customHeight="1" x14ac:dyDescent="0.25">
      <c r="A2528" t="s">
        <v>9904</v>
      </c>
      <c r="B2528" t="str">
        <f t="shared" si="165"/>
        <v>34</v>
      </c>
      <c r="C2528" t="str">
        <f t="shared" si="166"/>
        <v>637</v>
      </c>
      <c r="D2528" t="str">
        <f t="shared" si="167"/>
        <v>201</v>
      </c>
      <c r="E2528" s="161" t="s">
        <v>9905</v>
      </c>
      <c r="F2528" t="s">
        <v>17085</v>
      </c>
      <c r="G2528" t="s">
        <v>8670</v>
      </c>
      <c r="H2528" s="209">
        <v>34</v>
      </c>
      <c r="I2528" s="209">
        <v>637</v>
      </c>
      <c r="J2528" s="209">
        <v>201</v>
      </c>
      <c r="K2528" s="209">
        <v>327631</v>
      </c>
      <c r="L2528" s="209">
        <v>210100</v>
      </c>
      <c r="M2528" s="209">
        <v>500</v>
      </c>
      <c r="N2528" s="308">
        <v>5201</v>
      </c>
      <c r="O2528" s="308">
        <v>5637</v>
      </c>
      <c r="P2528" s="209">
        <v>50033</v>
      </c>
      <c r="Q2528" s="248"/>
      <c r="R2528" s="251"/>
      <c r="S2528" s="248"/>
      <c r="T2528" s="248" t="s">
        <v>16014</v>
      </c>
      <c r="U2528" s="248" t="s">
        <v>16270</v>
      </c>
    </row>
    <row r="2529" spans="1:21" s="1" customFormat="1" ht="23.25" customHeight="1" x14ac:dyDescent="0.25">
      <c r="A2529" t="s">
        <v>9916</v>
      </c>
      <c r="B2529" t="str">
        <f t="shared" si="165"/>
        <v>34</v>
      </c>
      <c r="C2529" t="str">
        <f t="shared" si="166"/>
        <v>645</v>
      </c>
      <c r="D2529" t="str">
        <f t="shared" si="167"/>
        <v>201</v>
      </c>
      <c r="E2529" s="161" t="s">
        <v>9917</v>
      </c>
      <c r="F2529" t="s">
        <v>17085</v>
      </c>
      <c r="G2529" t="s">
        <v>8772</v>
      </c>
      <c r="H2529" s="209">
        <v>34</v>
      </c>
      <c r="I2529" s="209">
        <v>645</v>
      </c>
      <c r="J2529" s="209">
        <v>201</v>
      </c>
      <c r="K2529" s="209">
        <v>327720</v>
      </c>
      <c r="L2529" s="209">
        <v>210100</v>
      </c>
      <c r="M2529" s="209">
        <v>500</v>
      </c>
      <c r="N2529" s="308">
        <v>5201</v>
      </c>
      <c r="O2529" s="308">
        <v>5645</v>
      </c>
      <c r="P2529" s="209">
        <v>50034</v>
      </c>
      <c r="Q2529"/>
      <c r="R2529" s="251"/>
      <c r="S2529"/>
      <c r="T2529" s="248" t="s">
        <v>16014</v>
      </c>
      <c r="U2529" s="248" t="s">
        <v>16270</v>
      </c>
    </row>
    <row r="2530" spans="1:21" s="1" customFormat="1" ht="23.25" customHeight="1" x14ac:dyDescent="0.25">
      <c r="A2530" t="s">
        <v>9938</v>
      </c>
      <c r="B2530" t="str">
        <f t="shared" si="165"/>
        <v>34</v>
      </c>
      <c r="C2530" t="str">
        <f t="shared" si="166"/>
        <v>685</v>
      </c>
      <c r="D2530" t="str">
        <f t="shared" si="167"/>
        <v>201</v>
      </c>
      <c r="E2530" s="161" t="s">
        <v>9939</v>
      </c>
      <c r="F2530" t="s">
        <v>17085</v>
      </c>
      <c r="G2530" t="s">
        <v>8871</v>
      </c>
      <c r="H2530" s="209">
        <v>34</v>
      </c>
      <c r="I2530" s="209">
        <v>685</v>
      </c>
      <c r="J2530" s="209">
        <v>201</v>
      </c>
      <c r="K2530" s="209">
        <v>327740</v>
      </c>
      <c r="L2530" s="209">
        <v>210100</v>
      </c>
      <c r="M2530" s="209">
        <v>500</v>
      </c>
      <c r="N2530" s="308">
        <v>5201</v>
      </c>
      <c r="O2530" s="308">
        <v>5686</v>
      </c>
      <c r="P2530" s="209">
        <v>50035</v>
      </c>
      <c r="Q2530" s="248"/>
      <c r="R2530" s="251"/>
      <c r="S2530" s="248"/>
      <c r="T2530" s="248" t="s">
        <v>16014</v>
      </c>
      <c r="U2530" s="248" t="s">
        <v>16270</v>
      </c>
    </row>
    <row r="2531" spans="1:21" s="1" customFormat="1" ht="23.25" customHeight="1" x14ac:dyDescent="0.25">
      <c r="A2531" t="s">
        <v>9960</v>
      </c>
      <c r="B2531" t="str">
        <f t="shared" si="165"/>
        <v>34</v>
      </c>
      <c r="C2531" t="str">
        <f t="shared" si="166"/>
        <v>690</v>
      </c>
      <c r="D2531" t="str">
        <f t="shared" si="167"/>
        <v>201</v>
      </c>
      <c r="E2531" s="161" t="s">
        <v>9961</v>
      </c>
      <c r="F2531" t="s">
        <v>17085</v>
      </c>
      <c r="G2531" t="s">
        <v>8971</v>
      </c>
      <c r="H2531" s="209">
        <v>34</v>
      </c>
      <c r="I2531" s="209">
        <v>690</v>
      </c>
      <c r="J2531" s="209">
        <v>201</v>
      </c>
      <c r="K2531" s="209">
        <v>327760</v>
      </c>
      <c r="L2531" s="209">
        <v>210100</v>
      </c>
      <c r="M2531" s="209">
        <v>500</v>
      </c>
      <c r="N2531" s="308">
        <v>5201</v>
      </c>
      <c r="O2531" s="209">
        <v>5691</v>
      </c>
      <c r="P2531" s="209">
        <v>50036</v>
      </c>
      <c r="Q2531" s="248"/>
      <c r="R2531" s="251"/>
      <c r="S2531" s="248"/>
      <c r="T2531" s="248" t="s">
        <v>16014</v>
      </c>
      <c r="U2531" s="248" t="s">
        <v>16270</v>
      </c>
    </row>
    <row r="2532" spans="1:21" s="1" customFormat="1" ht="23.25" customHeight="1" x14ac:dyDescent="0.25">
      <c r="A2532" t="s">
        <v>9982</v>
      </c>
      <c r="B2532" t="str">
        <f t="shared" si="165"/>
        <v>34</v>
      </c>
      <c r="C2532" t="str">
        <f t="shared" si="166"/>
        <v>695</v>
      </c>
      <c r="D2532" t="str">
        <f t="shared" si="167"/>
        <v>201</v>
      </c>
      <c r="E2532" s="161" t="s">
        <v>9983</v>
      </c>
      <c r="F2532" t="s">
        <v>17085</v>
      </c>
      <c r="G2532" t="s">
        <v>9071</v>
      </c>
      <c r="H2532" s="209">
        <v>34</v>
      </c>
      <c r="I2532" s="209">
        <v>695</v>
      </c>
      <c r="J2532" s="209">
        <v>201</v>
      </c>
      <c r="K2532" s="209">
        <v>327780</v>
      </c>
      <c r="L2532" s="209">
        <v>210100</v>
      </c>
      <c r="M2532" s="209">
        <v>500</v>
      </c>
      <c r="N2532" s="308">
        <v>5201</v>
      </c>
      <c r="O2532" s="308">
        <v>5695</v>
      </c>
      <c r="P2532" s="209">
        <v>50037</v>
      </c>
      <c r="Q2532" s="248"/>
      <c r="R2532" s="251"/>
      <c r="S2532" s="248"/>
      <c r="T2532" s="248" t="s">
        <v>16014</v>
      </c>
      <c r="U2532" s="248" t="s">
        <v>16270</v>
      </c>
    </row>
    <row r="2533" spans="1:21" s="1" customFormat="1" ht="23.25" customHeight="1" x14ac:dyDescent="0.25">
      <c r="A2533" t="s">
        <v>10004</v>
      </c>
      <c r="B2533" t="str">
        <f t="shared" si="165"/>
        <v>34</v>
      </c>
      <c r="C2533" t="str">
        <f t="shared" si="166"/>
        <v>700</v>
      </c>
      <c r="D2533" t="str">
        <f t="shared" si="167"/>
        <v>201</v>
      </c>
      <c r="E2533" s="161" t="s">
        <v>10005</v>
      </c>
      <c r="F2533" t="s">
        <v>17085</v>
      </c>
      <c r="G2533" t="s">
        <v>9171</v>
      </c>
      <c r="H2533" s="209">
        <v>34</v>
      </c>
      <c r="I2533" s="209">
        <v>700</v>
      </c>
      <c r="J2533" s="209">
        <v>201</v>
      </c>
      <c r="K2533" s="209">
        <v>327820</v>
      </c>
      <c r="L2533" s="209">
        <v>210100</v>
      </c>
      <c r="M2533" s="209">
        <v>500</v>
      </c>
      <c r="N2533" s="308">
        <v>5201</v>
      </c>
      <c r="O2533" s="308">
        <v>5700</v>
      </c>
      <c r="P2533" s="209">
        <v>50038</v>
      </c>
      <c r="Q2533" s="248"/>
      <c r="R2533" s="251"/>
      <c r="S2533" s="248"/>
      <c r="T2533" s="248" t="s">
        <v>16014</v>
      </c>
      <c r="U2533" s="248" t="s">
        <v>16270</v>
      </c>
    </row>
    <row r="2534" spans="1:21" s="1" customFormat="1" ht="23.25" customHeight="1" x14ac:dyDescent="0.25">
      <c r="A2534" t="s">
        <v>10026</v>
      </c>
      <c r="B2534" t="str">
        <f t="shared" si="165"/>
        <v>34</v>
      </c>
      <c r="C2534" t="str">
        <f t="shared" si="166"/>
        <v>745</v>
      </c>
      <c r="D2534" t="str">
        <f t="shared" si="167"/>
        <v>201</v>
      </c>
      <c r="E2534" s="161" t="s">
        <v>10027</v>
      </c>
      <c r="F2534" t="s">
        <v>17085</v>
      </c>
      <c r="G2534" t="s">
        <v>9270</v>
      </c>
      <c r="H2534" s="209">
        <v>34</v>
      </c>
      <c r="I2534" s="209">
        <v>745</v>
      </c>
      <c r="J2534" s="209">
        <v>201</v>
      </c>
      <c r="K2534" s="209">
        <v>328440</v>
      </c>
      <c r="L2534" s="209">
        <v>210100</v>
      </c>
      <c r="M2534" s="209">
        <v>500</v>
      </c>
      <c r="N2534" s="308">
        <v>5201</v>
      </c>
      <c r="O2534" s="308">
        <v>5745</v>
      </c>
      <c r="P2534" s="209">
        <v>50039</v>
      </c>
      <c r="Q2534" s="248"/>
      <c r="R2534" s="251"/>
      <c r="S2534" s="248"/>
      <c r="T2534" s="248" t="s">
        <v>16014</v>
      </c>
      <c r="U2534" s="248" t="s">
        <v>16270</v>
      </c>
    </row>
    <row r="2535" spans="1:21" s="1" customFormat="1" ht="23.25" customHeight="1" x14ac:dyDescent="0.25">
      <c r="A2535" t="s">
        <v>10048</v>
      </c>
      <c r="B2535" t="str">
        <f t="shared" si="165"/>
        <v>34</v>
      </c>
      <c r="C2535" t="str">
        <f t="shared" si="166"/>
        <v>750</v>
      </c>
      <c r="D2535" t="str">
        <f t="shared" si="167"/>
        <v>201</v>
      </c>
      <c r="E2535" s="161" t="s">
        <v>10049</v>
      </c>
      <c r="F2535" t="s">
        <v>17085</v>
      </c>
      <c r="G2535" t="s">
        <v>9369</v>
      </c>
      <c r="H2535" s="209">
        <v>34</v>
      </c>
      <c r="I2535" s="209">
        <v>750</v>
      </c>
      <c r="J2535" s="209">
        <v>201</v>
      </c>
      <c r="K2535" s="209">
        <v>328460</v>
      </c>
      <c r="L2535" s="209">
        <v>210100</v>
      </c>
      <c r="M2535" s="209">
        <v>500</v>
      </c>
      <c r="N2535" s="308">
        <v>5201</v>
      </c>
      <c r="O2535" s="308">
        <v>5750</v>
      </c>
      <c r="P2535" s="209">
        <v>50040</v>
      </c>
      <c r="Q2535"/>
      <c r="R2535" s="251"/>
      <c r="S2535"/>
      <c r="T2535" s="248" t="s">
        <v>16014</v>
      </c>
      <c r="U2535" s="248" t="s">
        <v>16270</v>
      </c>
    </row>
    <row r="2536" spans="1:21" s="1" customFormat="1" ht="23.25" customHeight="1" x14ac:dyDescent="0.25">
      <c r="A2536" t="s">
        <v>10070</v>
      </c>
      <c r="B2536" t="str">
        <f t="shared" si="165"/>
        <v>34</v>
      </c>
      <c r="C2536" t="str">
        <f t="shared" si="166"/>
        <v>795</v>
      </c>
      <c r="D2536" t="str">
        <f t="shared" si="167"/>
        <v>201</v>
      </c>
      <c r="E2536" s="161" t="s">
        <v>10071</v>
      </c>
      <c r="F2536" t="s">
        <v>17085</v>
      </c>
      <c r="G2536" t="s">
        <v>10072</v>
      </c>
      <c r="H2536" s="209">
        <v>34</v>
      </c>
      <c r="I2536" s="209">
        <v>795</v>
      </c>
      <c r="J2536" s="209">
        <v>201</v>
      </c>
      <c r="K2536" s="209">
        <v>328790</v>
      </c>
      <c r="L2536" s="209">
        <v>210100</v>
      </c>
      <c r="M2536" s="209">
        <v>500</v>
      </c>
      <c r="N2536" s="308">
        <v>5201</v>
      </c>
      <c r="O2536" s="308">
        <v>5795</v>
      </c>
      <c r="P2536" s="209">
        <v>50041</v>
      </c>
      <c r="Q2536" s="248"/>
      <c r="R2536" s="251"/>
      <c r="S2536" s="248"/>
      <c r="T2536" s="248" t="s">
        <v>16014</v>
      </c>
      <c r="U2536" s="248" t="s">
        <v>16270</v>
      </c>
    </row>
    <row r="2537" spans="1:21" s="1" customFormat="1" ht="23.25" customHeight="1" x14ac:dyDescent="0.25">
      <c r="A2537" t="s">
        <v>10093</v>
      </c>
      <c r="B2537" t="str">
        <f t="shared" si="165"/>
        <v>34</v>
      </c>
      <c r="C2537" t="str">
        <f t="shared" si="166"/>
        <v>850</v>
      </c>
      <c r="D2537" t="str">
        <f t="shared" si="167"/>
        <v>201</v>
      </c>
      <c r="E2537" s="161" t="s">
        <v>10094</v>
      </c>
      <c r="F2537" t="s">
        <v>17085</v>
      </c>
      <c r="G2537" t="s">
        <v>9567</v>
      </c>
      <c r="H2537" s="209">
        <v>34</v>
      </c>
      <c r="I2537" s="209">
        <v>850</v>
      </c>
      <c r="J2537" s="209">
        <v>201</v>
      </c>
      <c r="K2537" s="209">
        <v>328920</v>
      </c>
      <c r="L2537" s="209">
        <v>210100</v>
      </c>
      <c r="M2537" s="209">
        <v>500</v>
      </c>
      <c r="N2537" s="308">
        <v>5201</v>
      </c>
      <c r="O2537" s="308">
        <v>5850</v>
      </c>
      <c r="P2537" s="209">
        <v>50042</v>
      </c>
      <c r="Q2537" s="248"/>
      <c r="R2537" s="251"/>
      <c r="S2537" s="248"/>
      <c r="T2537" s="248" t="s">
        <v>16014</v>
      </c>
      <c r="U2537" s="248" t="s">
        <v>16270</v>
      </c>
    </row>
    <row r="2538" spans="1:21" s="1" customFormat="1" ht="23.25" customHeight="1" x14ac:dyDescent="0.25">
      <c r="A2538" t="s">
        <v>9669</v>
      </c>
      <c r="B2538" t="str">
        <f t="shared" si="165"/>
        <v>34</v>
      </c>
      <c r="C2538" t="str">
        <f t="shared" si="166"/>
        <v>001</v>
      </c>
      <c r="D2538" t="str">
        <f t="shared" si="167"/>
        <v>205</v>
      </c>
      <c r="E2538" s="161" t="s">
        <v>17093</v>
      </c>
      <c r="F2538" t="s">
        <v>17085</v>
      </c>
      <c r="G2538" t="s">
        <v>9668</v>
      </c>
      <c r="H2538" s="209">
        <v>34</v>
      </c>
      <c r="I2538" s="209">
        <v>1</v>
      </c>
      <c r="J2538" s="209">
        <v>205</v>
      </c>
      <c r="K2538" s="209">
        <v>320120</v>
      </c>
      <c r="L2538" s="308" t="s">
        <v>15177</v>
      </c>
      <c r="M2538" s="209">
        <v>500</v>
      </c>
      <c r="N2538" s="308">
        <v>5205</v>
      </c>
      <c r="O2538" s="308">
        <v>5001</v>
      </c>
      <c r="P2538" s="209">
        <v>50043</v>
      </c>
      <c r="Q2538" s="248"/>
      <c r="R2538" s="248"/>
      <c r="S2538" s="248"/>
      <c r="T2538" s="248" t="s">
        <v>16014</v>
      </c>
      <c r="U2538" s="248" t="s">
        <v>16270</v>
      </c>
    </row>
    <row r="2539" spans="1:21" s="1" customFormat="1" ht="23.25" customHeight="1" x14ac:dyDescent="0.25">
      <c r="A2539" t="s">
        <v>9701</v>
      </c>
      <c r="B2539" t="str">
        <f t="shared" si="165"/>
        <v>34</v>
      </c>
      <c r="C2539" t="str">
        <f t="shared" si="166"/>
        <v>002</v>
      </c>
      <c r="D2539" t="str">
        <f t="shared" si="167"/>
        <v>205</v>
      </c>
      <c r="E2539" s="161" t="s">
        <v>9702</v>
      </c>
      <c r="F2539" t="s">
        <v>17085</v>
      </c>
      <c r="G2539" t="s">
        <v>7729</v>
      </c>
      <c r="H2539" s="209">
        <v>34</v>
      </c>
      <c r="I2539" s="209">
        <v>2</v>
      </c>
      <c r="J2539" s="209">
        <v>205</v>
      </c>
      <c r="K2539" s="209">
        <v>320220</v>
      </c>
      <c r="L2539" s="308" t="s">
        <v>15177</v>
      </c>
      <c r="M2539" s="209">
        <v>500</v>
      </c>
      <c r="N2539" s="308">
        <v>5205</v>
      </c>
      <c r="O2539" s="308">
        <v>5002</v>
      </c>
      <c r="P2539" s="209">
        <v>50044</v>
      </c>
      <c r="Q2539" s="248"/>
      <c r="R2539" s="251"/>
      <c r="S2539" s="248"/>
      <c r="T2539" s="248" t="s">
        <v>16014</v>
      </c>
      <c r="U2539" s="248" t="s">
        <v>16270</v>
      </c>
    </row>
    <row r="2540" spans="1:21" s="1" customFormat="1" ht="23.25" customHeight="1" x14ac:dyDescent="0.25">
      <c r="A2540" t="s">
        <v>9723</v>
      </c>
      <c r="B2540" t="str">
        <f t="shared" si="165"/>
        <v>34</v>
      </c>
      <c r="C2540" t="str">
        <f t="shared" si="166"/>
        <v>010</v>
      </c>
      <c r="D2540" t="str">
        <f t="shared" si="167"/>
        <v>205</v>
      </c>
      <c r="E2540" s="161" t="s">
        <v>17088</v>
      </c>
      <c r="F2540" t="s">
        <v>17085</v>
      </c>
      <c r="G2540" t="s">
        <v>7828</v>
      </c>
      <c r="H2540" s="209">
        <v>34</v>
      </c>
      <c r="I2540" s="209">
        <v>10</v>
      </c>
      <c r="J2540" s="209">
        <v>205</v>
      </c>
      <c r="K2540" s="209">
        <v>320320</v>
      </c>
      <c r="L2540" s="308" t="s">
        <v>15177</v>
      </c>
      <c r="M2540" s="209">
        <v>500</v>
      </c>
      <c r="N2540" s="308">
        <v>5205</v>
      </c>
      <c r="O2540" s="308">
        <v>5010</v>
      </c>
      <c r="P2540" s="209">
        <v>50045</v>
      </c>
      <c r="Q2540" s="248"/>
      <c r="R2540" s="251"/>
      <c r="S2540" s="248"/>
      <c r="T2540" s="248" t="s">
        <v>16014</v>
      </c>
      <c r="U2540" s="248" t="s">
        <v>16270</v>
      </c>
    </row>
    <row r="2541" spans="1:21" s="1" customFormat="1" ht="23.25" customHeight="1" x14ac:dyDescent="0.25">
      <c r="A2541" t="s">
        <v>9746</v>
      </c>
      <c r="B2541" t="str">
        <f t="shared" si="165"/>
        <v>34</v>
      </c>
      <c r="C2541" t="str">
        <f t="shared" si="166"/>
        <v>030</v>
      </c>
      <c r="D2541" t="str">
        <f t="shared" si="167"/>
        <v>205</v>
      </c>
      <c r="E2541" s="161" t="s">
        <v>9747</v>
      </c>
      <c r="F2541" t="s">
        <v>17085</v>
      </c>
      <c r="G2541" t="s">
        <v>9745</v>
      </c>
      <c r="H2541" s="209">
        <v>34</v>
      </c>
      <c r="I2541" s="209">
        <v>30</v>
      </c>
      <c r="J2541" s="209">
        <v>205</v>
      </c>
      <c r="K2541" s="209">
        <v>320920</v>
      </c>
      <c r="L2541" s="308" t="s">
        <v>15177</v>
      </c>
      <c r="M2541" s="209">
        <v>500</v>
      </c>
      <c r="N2541" s="308">
        <v>5205</v>
      </c>
      <c r="O2541" s="308">
        <v>5030</v>
      </c>
      <c r="P2541" s="209">
        <v>50046</v>
      </c>
      <c r="Q2541" s="248"/>
      <c r="R2541" s="251"/>
      <c r="S2541" s="248"/>
      <c r="T2541" s="248" t="s">
        <v>16014</v>
      </c>
      <c r="U2541" s="248" t="s">
        <v>16270</v>
      </c>
    </row>
    <row r="2542" spans="1:21" s="1" customFormat="1" ht="23.25" customHeight="1" x14ac:dyDescent="0.25">
      <c r="A2542" t="s">
        <v>9768</v>
      </c>
      <c r="B2542" t="str">
        <f t="shared" si="165"/>
        <v>34</v>
      </c>
      <c r="C2542" t="str">
        <f t="shared" si="166"/>
        <v>035</v>
      </c>
      <c r="D2542" t="str">
        <f t="shared" si="167"/>
        <v>205</v>
      </c>
      <c r="E2542" s="161" t="s">
        <v>9769</v>
      </c>
      <c r="F2542" t="s">
        <v>17085</v>
      </c>
      <c r="G2542" t="s">
        <v>8026</v>
      </c>
      <c r="H2542" s="209">
        <v>34</v>
      </c>
      <c r="I2542" s="209">
        <v>35</v>
      </c>
      <c r="J2542" s="209">
        <v>205</v>
      </c>
      <c r="K2542" s="209">
        <v>320926</v>
      </c>
      <c r="L2542" s="308" t="s">
        <v>15177</v>
      </c>
      <c r="M2542" s="209">
        <v>500</v>
      </c>
      <c r="N2542" s="308">
        <v>5205</v>
      </c>
      <c r="O2542" s="308">
        <v>5035</v>
      </c>
      <c r="P2542" s="209">
        <v>50047</v>
      </c>
      <c r="Q2542" s="248"/>
      <c r="R2542" s="251"/>
      <c r="S2542" s="248"/>
      <c r="T2542" s="248" t="s">
        <v>16014</v>
      </c>
      <c r="U2542" s="248" t="s">
        <v>16270</v>
      </c>
    </row>
    <row r="2543" spans="1:21" s="1" customFormat="1" ht="23.25" customHeight="1" x14ac:dyDescent="0.25">
      <c r="A2543" t="s">
        <v>9787</v>
      </c>
      <c r="B2543" t="str">
        <f t="shared" si="165"/>
        <v>34</v>
      </c>
      <c r="C2543" t="str">
        <f t="shared" si="166"/>
        <v>040</v>
      </c>
      <c r="D2543" t="str">
        <f t="shared" si="167"/>
        <v>205</v>
      </c>
      <c r="E2543" s="161" t="s">
        <v>9788</v>
      </c>
      <c r="F2543" t="s">
        <v>17085</v>
      </c>
      <c r="G2543" t="s">
        <v>9786</v>
      </c>
      <c r="H2543" s="209">
        <v>34</v>
      </c>
      <c r="I2543" s="209">
        <v>40</v>
      </c>
      <c r="J2543" s="209">
        <v>205</v>
      </c>
      <c r="K2543" s="209">
        <v>320940</v>
      </c>
      <c r="L2543" s="209">
        <v>210100</v>
      </c>
      <c r="M2543" s="209">
        <v>500</v>
      </c>
      <c r="N2543" s="308">
        <v>5205</v>
      </c>
      <c r="O2543" s="308">
        <v>5040</v>
      </c>
      <c r="P2543" s="209">
        <v>50048</v>
      </c>
      <c r="Q2543" s="248"/>
      <c r="R2543" s="251"/>
      <c r="S2543" s="248"/>
      <c r="T2543" s="248" t="s">
        <v>16014</v>
      </c>
      <c r="U2543" s="248" t="s">
        <v>16270</v>
      </c>
    </row>
    <row r="2544" spans="1:21" s="1" customFormat="1" ht="23.25" customHeight="1" x14ac:dyDescent="0.25">
      <c r="A2544" t="s">
        <v>9807</v>
      </c>
      <c r="B2544" t="str">
        <f t="shared" si="165"/>
        <v>34</v>
      </c>
      <c r="C2544" t="str">
        <f t="shared" si="166"/>
        <v>200</v>
      </c>
      <c r="D2544" t="str">
        <f t="shared" si="167"/>
        <v>205</v>
      </c>
      <c r="E2544" s="161" t="s">
        <v>9808</v>
      </c>
      <c r="F2544" t="s">
        <v>17085</v>
      </c>
      <c r="G2544" t="s">
        <v>8224</v>
      </c>
      <c r="H2544" s="209">
        <v>34</v>
      </c>
      <c r="I2544" s="209">
        <v>200</v>
      </c>
      <c r="J2544" s="209">
        <v>205</v>
      </c>
      <c r="K2544" s="209">
        <v>322020</v>
      </c>
      <c r="L2544" s="209">
        <v>210100</v>
      </c>
      <c r="M2544" s="209">
        <v>500</v>
      </c>
      <c r="N2544" s="308">
        <v>5205</v>
      </c>
      <c r="O2544" s="308">
        <v>5200</v>
      </c>
      <c r="P2544" s="209">
        <v>50049</v>
      </c>
      <c r="Q2544" s="248"/>
      <c r="R2544" s="251"/>
      <c r="S2544" s="248"/>
      <c r="T2544" s="248" t="s">
        <v>16014</v>
      </c>
      <c r="U2544" s="248" t="s">
        <v>16270</v>
      </c>
    </row>
    <row r="2545" spans="1:21" s="1" customFormat="1" ht="23.25" customHeight="1" x14ac:dyDescent="0.25">
      <c r="A2545" t="s">
        <v>9829</v>
      </c>
      <c r="B2545" t="str">
        <f t="shared" si="165"/>
        <v>34</v>
      </c>
      <c r="C2545" t="str">
        <f t="shared" si="166"/>
        <v>610</v>
      </c>
      <c r="D2545" t="str">
        <f t="shared" si="167"/>
        <v>205</v>
      </c>
      <c r="E2545" s="161" t="s">
        <v>9830</v>
      </c>
      <c r="F2545" t="s">
        <v>17085</v>
      </c>
      <c r="G2545" t="s">
        <v>8323</v>
      </c>
      <c r="H2545" s="209">
        <v>34</v>
      </c>
      <c r="I2545" s="209">
        <v>610</v>
      </c>
      <c r="J2545" s="209">
        <v>205</v>
      </c>
      <c r="K2545" s="209">
        <v>327420</v>
      </c>
      <c r="L2545" s="209">
        <v>210100</v>
      </c>
      <c r="M2545" s="209">
        <v>500</v>
      </c>
      <c r="N2545" s="308">
        <v>5205</v>
      </c>
      <c r="O2545" s="308">
        <v>5610</v>
      </c>
      <c r="P2545" s="209">
        <v>50050</v>
      </c>
      <c r="Q2545" s="248"/>
      <c r="R2545" s="251"/>
      <c r="S2545" s="248"/>
      <c r="T2545" s="248" t="s">
        <v>16014</v>
      </c>
      <c r="U2545" s="248" t="s">
        <v>16270</v>
      </c>
    </row>
    <row r="2546" spans="1:21" s="1" customFormat="1" ht="23.25" customHeight="1" x14ac:dyDescent="0.25">
      <c r="A2546" t="s">
        <v>9851</v>
      </c>
      <c r="B2546" t="str">
        <f t="shared" si="165"/>
        <v>34</v>
      </c>
      <c r="C2546" t="str">
        <f t="shared" si="166"/>
        <v>620</v>
      </c>
      <c r="D2546" t="str">
        <f t="shared" si="167"/>
        <v>205</v>
      </c>
      <c r="E2546" s="161" t="s">
        <v>9852</v>
      </c>
      <c r="F2546" t="s">
        <v>17085</v>
      </c>
      <c r="G2546" t="s">
        <v>8422</v>
      </c>
      <c r="H2546" s="209">
        <v>34</v>
      </c>
      <c r="I2546" s="209">
        <v>620</v>
      </c>
      <c r="J2546" s="209">
        <v>205</v>
      </c>
      <c r="K2546" s="209">
        <v>327520</v>
      </c>
      <c r="L2546" s="209">
        <v>210100</v>
      </c>
      <c r="M2546" s="209">
        <v>500</v>
      </c>
      <c r="N2546" s="308">
        <v>5205</v>
      </c>
      <c r="O2546" s="308">
        <v>5620</v>
      </c>
      <c r="P2546" s="209">
        <v>50051</v>
      </c>
      <c r="Q2546" s="248"/>
      <c r="R2546" s="251"/>
      <c r="S2546" s="248"/>
      <c r="T2546" s="248" t="s">
        <v>16014</v>
      </c>
      <c r="U2546" s="248" t="s">
        <v>16270</v>
      </c>
    </row>
    <row r="2547" spans="1:21" s="1" customFormat="1" ht="23.25" customHeight="1" x14ac:dyDescent="0.25">
      <c r="A2547" t="s">
        <v>9884</v>
      </c>
      <c r="B2547" t="str">
        <f t="shared" si="165"/>
        <v>34</v>
      </c>
      <c r="C2547" t="str">
        <f t="shared" si="166"/>
        <v>630</v>
      </c>
      <c r="D2547" t="str">
        <f t="shared" si="167"/>
        <v>205</v>
      </c>
      <c r="E2547" s="161" t="s">
        <v>9885</v>
      </c>
      <c r="F2547" t="s">
        <v>17085</v>
      </c>
      <c r="G2547" t="s">
        <v>8571</v>
      </c>
      <c r="H2547" s="209">
        <v>34</v>
      </c>
      <c r="I2547" s="209">
        <v>630</v>
      </c>
      <c r="J2547" s="209">
        <v>205</v>
      </c>
      <c r="K2547" s="209">
        <v>327620</v>
      </c>
      <c r="L2547" s="209">
        <v>210100</v>
      </c>
      <c r="M2547" s="209">
        <v>500</v>
      </c>
      <c r="N2547" s="308">
        <v>5205</v>
      </c>
      <c r="O2547" s="308">
        <v>5630</v>
      </c>
      <c r="P2547" s="209">
        <v>50053</v>
      </c>
      <c r="Q2547" s="248"/>
      <c r="R2547" s="251"/>
      <c r="S2547" s="248"/>
      <c r="T2547" s="248" t="s">
        <v>16014</v>
      </c>
      <c r="U2547" s="248" t="s">
        <v>16270</v>
      </c>
    </row>
    <row r="2548" spans="1:21" s="1" customFormat="1" ht="23.25" customHeight="1" x14ac:dyDescent="0.25">
      <c r="A2548" t="s">
        <v>9906</v>
      </c>
      <c r="B2548" t="str">
        <f t="shared" si="165"/>
        <v>34</v>
      </c>
      <c r="C2548" t="str">
        <f t="shared" si="166"/>
        <v>637</v>
      </c>
      <c r="D2548" t="str">
        <f t="shared" si="167"/>
        <v>205</v>
      </c>
      <c r="E2548" s="161" t="s">
        <v>9907</v>
      </c>
      <c r="F2548" t="s">
        <v>17085</v>
      </c>
      <c r="G2548" t="s">
        <v>8670</v>
      </c>
      <c r="H2548" s="209">
        <v>34</v>
      </c>
      <c r="I2548" s="209">
        <v>637</v>
      </c>
      <c r="J2548" s="209">
        <v>205</v>
      </c>
      <c r="K2548" s="209">
        <v>327631</v>
      </c>
      <c r="L2548" s="209">
        <v>210100</v>
      </c>
      <c r="M2548" s="209">
        <v>500</v>
      </c>
      <c r="N2548" s="308">
        <v>5205</v>
      </c>
      <c r="O2548" s="308">
        <v>5637</v>
      </c>
      <c r="P2548" s="209">
        <v>50054</v>
      </c>
      <c r="Q2548" s="248"/>
      <c r="R2548" s="251"/>
      <c r="S2548" s="248"/>
      <c r="T2548" s="248" t="s">
        <v>16014</v>
      </c>
      <c r="U2548" s="248" t="s">
        <v>16270</v>
      </c>
    </row>
    <row r="2549" spans="1:21" s="1" customFormat="1" ht="23.25" customHeight="1" x14ac:dyDescent="0.25">
      <c r="A2549" t="s">
        <v>9918</v>
      </c>
      <c r="B2549" t="str">
        <f t="shared" si="165"/>
        <v>34</v>
      </c>
      <c r="C2549" t="str">
        <f t="shared" si="166"/>
        <v>645</v>
      </c>
      <c r="D2549" t="str">
        <f t="shared" si="167"/>
        <v>205</v>
      </c>
      <c r="E2549" s="161" t="s">
        <v>9919</v>
      </c>
      <c r="F2549" t="s">
        <v>17085</v>
      </c>
      <c r="G2549" t="s">
        <v>8772</v>
      </c>
      <c r="H2549" s="209">
        <v>34</v>
      </c>
      <c r="I2549" s="209">
        <v>645</v>
      </c>
      <c r="J2549" s="209">
        <v>205</v>
      </c>
      <c r="K2549" s="209">
        <v>327720</v>
      </c>
      <c r="L2549" s="209">
        <v>210100</v>
      </c>
      <c r="M2549" s="209">
        <v>500</v>
      </c>
      <c r="N2549" s="308">
        <v>5205</v>
      </c>
      <c r="O2549" s="308">
        <v>5645</v>
      </c>
      <c r="P2549" s="209">
        <v>50055</v>
      </c>
      <c r="Q2549"/>
      <c r="R2549" s="251"/>
      <c r="S2549"/>
      <c r="T2549" s="248" t="s">
        <v>16014</v>
      </c>
      <c r="U2549" s="248" t="s">
        <v>16270</v>
      </c>
    </row>
    <row r="2550" spans="1:21" s="1" customFormat="1" ht="23.25" customHeight="1" x14ac:dyDescent="0.25">
      <c r="A2550" t="s">
        <v>9940</v>
      </c>
      <c r="B2550" t="str">
        <f t="shared" si="165"/>
        <v>34</v>
      </c>
      <c r="C2550" t="str">
        <f t="shared" si="166"/>
        <v>685</v>
      </c>
      <c r="D2550" t="str">
        <f t="shared" si="167"/>
        <v>205</v>
      </c>
      <c r="E2550" s="161" t="s">
        <v>9941</v>
      </c>
      <c r="F2550" t="s">
        <v>17085</v>
      </c>
      <c r="G2550" t="s">
        <v>8871</v>
      </c>
      <c r="H2550" s="209">
        <v>34</v>
      </c>
      <c r="I2550" s="209">
        <v>685</v>
      </c>
      <c r="J2550" s="209">
        <v>205</v>
      </c>
      <c r="K2550" s="209">
        <v>327740</v>
      </c>
      <c r="L2550" s="209">
        <v>210100</v>
      </c>
      <c r="M2550" s="209">
        <v>500</v>
      </c>
      <c r="N2550" s="308">
        <v>5205</v>
      </c>
      <c r="O2550" s="308">
        <v>5686</v>
      </c>
      <c r="P2550" s="209">
        <v>50056</v>
      </c>
      <c r="Q2550" s="248"/>
      <c r="R2550" s="251"/>
      <c r="S2550" s="248"/>
      <c r="T2550" s="248" t="s">
        <v>16014</v>
      </c>
      <c r="U2550" s="248" t="s">
        <v>16270</v>
      </c>
    </row>
    <row r="2551" spans="1:21" s="1" customFormat="1" ht="23.25" customHeight="1" x14ac:dyDescent="0.25">
      <c r="A2551" t="s">
        <v>9962</v>
      </c>
      <c r="B2551" t="str">
        <f t="shared" si="165"/>
        <v>34</v>
      </c>
      <c r="C2551" t="str">
        <f t="shared" si="166"/>
        <v>690</v>
      </c>
      <c r="D2551" t="str">
        <f t="shared" si="167"/>
        <v>205</v>
      </c>
      <c r="E2551" s="161" t="s">
        <v>9963</v>
      </c>
      <c r="F2551" t="s">
        <v>17085</v>
      </c>
      <c r="G2551" t="s">
        <v>8971</v>
      </c>
      <c r="H2551" s="209">
        <v>34</v>
      </c>
      <c r="I2551" s="209">
        <v>690</v>
      </c>
      <c r="J2551" s="209">
        <v>205</v>
      </c>
      <c r="K2551" s="209">
        <v>327760</v>
      </c>
      <c r="L2551" s="209">
        <v>210100</v>
      </c>
      <c r="M2551" s="209">
        <v>500</v>
      </c>
      <c r="N2551" s="308">
        <v>5205</v>
      </c>
      <c r="O2551" s="209">
        <v>5691</v>
      </c>
      <c r="P2551" s="209">
        <v>50057</v>
      </c>
      <c r="Q2551" s="248"/>
      <c r="R2551" s="251"/>
      <c r="S2551" s="248"/>
      <c r="T2551" s="248" t="s">
        <v>16014</v>
      </c>
      <c r="U2551" s="248" t="s">
        <v>16270</v>
      </c>
    </row>
    <row r="2552" spans="1:21" s="1" customFormat="1" ht="23.25" customHeight="1" x14ac:dyDescent="0.25">
      <c r="A2552" t="s">
        <v>9984</v>
      </c>
      <c r="B2552" t="str">
        <f t="shared" si="165"/>
        <v>34</v>
      </c>
      <c r="C2552" t="str">
        <f t="shared" si="166"/>
        <v>695</v>
      </c>
      <c r="D2552" t="str">
        <f t="shared" si="167"/>
        <v>205</v>
      </c>
      <c r="E2552" s="161" t="s">
        <v>9985</v>
      </c>
      <c r="F2552" t="s">
        <v>17085</v>
      </c>
      <c r="G2552" t="s">
        <v>9071</v>
      </c>
      <c r="H2552" s="209">
        <v>34</v>
      </c>
      <c r="I2552" s="209">
        <v>695</v>
      </c>
      <c r="J2552" s="209">
        <v>205</v>
      </c>
      <c r="K2552" s="209">
        <v>327780</v>
      </c>
      <c r="L2552" s="209">
        <v>210100</v>
      </c>
      <c r="M2552" s="209">
        <v>500</v>
      </c>
      <c r="N2552" s="308">
        <v>5205</v>
      </c>
      <c r="O2552" s="308">
        <v>5695</v>
      </c>
      <c r="P2552" s="209">
        <v>50058</v>
      </c>
      <c r="Q2552" s="248"/>
      <c r="R2552" s="251"/>
      <c r="S2552" s="248"/>
      <c r="T2552" s="248" t="s">
        <v>16014</v>
      </c>
      <c r="U2552" s="248" t="s">
        <v>16270</v>
      </c>
    </row>
    <row r="2553" spans="1:21" s="1" customFormat="1" ht="23.25" customHeight="1" x14ac:dyDescent="0.25">
      <c r="A2553" t="s">
        <v>10006</v>
      </c>
      <c r="B2553" t="str">
        <f t="shared" si="165"/>
        <v>34</v>
      </c>
      <c r="C2553" t="str">
        <f t="shared" si="166"/>
        <v>700</v>
      </c>
      <c r="D2553" t="str">
        <f t="shared" si="167"/>
        <v>205</v>
      </c>
      <c r="E2553" s="161" t="s">
        <v>10007</v>
      </c>
      <c r="F2553" t="s">
        <v>17085</v>
      </c>
      <c r="G2553" t="s">
        <v>9171</v>
      </c>
      <c r="H2553" s="209">
        <v>34</v>
      </c>
      <c r="I2553" s="209">
        <v>700</v>
      </c>
      <c r="J2553" s="209">
        <v>205</v>
      </c>
      <c r="K2553" s="209">
        <v>327820</v>
      </c>
      <c r="L2553" s="209">
        <v>210100</v>
      </c>
      <c r="M2553" s="209">
        <v>500</v>
      </c>
      <c r="N2553" s="308">
        <v>5205</v>
      </c>
      <c r="O2553" s="308">
        <v>5700</v>
      </c>
      <c r="P2553" s="209">
        <v>50059</v>
      </c>
      <c r="Q2553" s="248"/>
      <c r="R2553" s="251"/>
      <c r="S2553" s="248"/>
      <c r="T2553" s="248" t="s">
        <v>16014</v>
      </c>
      <c r="U2553" s="248" t="s">
        <v>16270</v>
      </c>
    </row>
    <row r="2554" spans="1:21" s="1" customFormat="1" ht="23.25" customHeight="1" x14ac:dyDescent="0.25">
      <c r="A2554" t="s">
        <v>10028</v>
      </c>
      <c r="B2554" t="str">
        <f t="shared" si="165"/>
        <v>34</v>
      </c>
      <c r="C2554" t="str">
        <f t="shared" si="166"/>
        <v>745</v>
      </c>
      <c r="D2554" t="str">
        <f t="shared" si="167"/>
        <v>205</v>
      </c>
      <c r="E2554" s="161" t="s">
        <v>10029</v>
      </c>
      <c r="F2554" t="s">
        <v>17085</v>
      </c>
      <c r="G2554" t="s">
        <v>9270</v>
      </c>
      <c r="H2554" s="209">
        <v>34</v>
      </c>
      <c r="I2554" s="209">
        <v>745</v>
      </c>
      <c r="J2554" s="209">
        <v>205</v>
      </c>
      <c r="K2554" s="209">
        <v>328440</v>
      </c>
      <c r="L2554" s="209">
        <v>210100</v>
      </c>
      <c r="M2554" s="209">
        <v>500</v>
      </c>
      <c r="N2554" s="308">
        <v>5205</v>
      </c>
      <c r="O2554" s="308">
        <v>5745</v>
      </c>
      <c r="P2554" s="209">
        <v>50060</v>
      </c>
      <c r="Q2554" s="248"/>
      <c r="R2554" s="251"/>
      <c r="S2554" s="248"/>
      <c r="T2554" s="248" t="s">
        <v>16014</v>
      </c>
      <c r="U2554" s="248" t="s">
        <v>16270</v>
      </c>
    </row>
    <row r="2555" spans="1:21" s="1" customFormat="1" ht="23.25" customHeight="1" x14ac:dyDescent="0.25">
      <c r="A2555" t="s">
        <v>10050</v>
      </c>
      <c r="B2555" t="str">
        <f t="shared" si="165"/>
        <v>34</v>
      </c>
      <c r="C2555" t="str">
        <f t="shared" si="166"/>
        <v>750</v>
      </c>
      <c r="D2555" t="str">
        <f t="shared" si="167"/>
        <v>205</v>
      </c>
      <c r="E2555" s="161" t="s">
        <v>10051</v>
      </c>
      <c r="F2555" t="s">
        <v>17085</v>
      </c>
      <c r="G2555" t="s">
        <v>9369</v>
      </c>
      <c r="H2555" s="209">
        <v>34</v>
      </c>
      <c r="I2555" s="209">
        <v>750</v>
      </c>
      <c r="J2555" s="209">
        <v>205</v>
      </c>
      <c r="K2555" s="209">
        <v>328460</v>
      </c>
      <c r="L2555" s="209">
        <v>210100</v>
      </c>
      <c r="M2555" s="209">
        <v>500</v>
      </c>
      <c r="N2555" s="308">
        <v>5205</v>
      </c>
      <c r="O2555" s="308">
        <v>5750</v>
      </c>
      <c r="P2555" s="209">
        <v>50061</v>
      </c>
      <c r="Q2555"/>
      <c r="R2555" s="251"/>
      <c r="S2555"/>
      <c r="T2555" s="248" t="s">
        <v>16014</v>
      </c>
      <c r="U2555" s="248" t="s">
        <v>16270</v>
      </c>
    </row>
    <row r="2556" spans="1:21" s="1" customFormat="1" ht="23.25" customHeight="1" x14ac:dyDescent="0.25">
      <c r="A2556" t="s">
        <v>10073</v>
      </c>
      <c r="B2556" t="str">
        <f t="shared" si="165"/>
        <v>34</v>
      </c>
      <c r="C2556" t="str">
        <f t="shared" si="166"/>
        <v>795</v>
      </c>
      <c r="D2556" t="str">
        <f t="shared" si="167"/>
        <v>205</v>
      </c>
      <c r="E2556" s="161" t="s">
        <v>10074</v>
      </c>
      <c r="F2556" t="s">
        <v>17085</v>
      </c>
      <c r="G2556" t="s">
        <v>10072</v>
      </c>
      <c r="H2556" s="209">
        <v>34</v>
      </c>
      <c r="I2556" s="209">
        <v>795</v>
      </c>
      <c r="J2556" s="209">
        <v>205</v>
      </c>
      <c r="K2556" s="209">
        <v>328790</v>
      </c>
      <c r="L2556" s="209">
        <v>210100</v>
      </c>
      <c r="M2556" s="209">
        <v>500</v>
      </c>
      <c r="N2556" s="308">
        <v>5205</v>
      </c>
      <c r="O2556" s="308">
        <v>5795</v>
      </c>
      <c r="P2556" s="209">
        <v>50062</v>
      </c>
      <c r="Q2556" s="248"/>
      <c r="R2556" s="251"/>
      <c r="S2556" s="248"/>
      <c r="T2556" s="248" t="s">
        <v>16014</v>
      </c>
      <c r="U2556" s="248" t="s">
        <v>16270</v>
      </c>
    </row>
    <row r="2557" spans="1:21" s="1" customFormat="1" ht="23.25" customHeight="1" x14ac:dyDescent="0.25">
      <c r="A2557" t="s">
        <v>10095</v>
      </c>
      <c r="B2557" t="str">
        <f t="shared" si="165"/>
        <v>34</v>
      </c>
      <c r="C2557" t="str">
        <f t="shared" si="166"/>
        <v>850</v>
      </c>
      <c r="D2557" t="str">
        <f t="shared" si="167"/>
        <v>205</v>
      </c>
      <c r="E2557" s="161" t="s">
        <v>10096</v>
      </c>
      <c r="F2557" t="s">
        <v>17085</v>
      </c>
      <c r="G2557" t="s">
        <v>9567</v>
      </c>
      <c r="H2557" s="209">
        <v>34</v>
      </c>
      <c r="I2557" s="209">
        <v>850</v>
      </c>
      <c r="J2557" s="209">
        <v>205</v>
      </c>
      <c r="K2557" s="209">
        <v>328920</v>
      </c>
      <c r="L2557" s="209">
        <v>210100</v>
      </c>
      <c r="M2557" s="209">
        <v>500</v>
      </c>
      <c r="N2557" s="308">
        <v>5205</v>
      </c>
      <c r="O2557" s="308">
        <v>5850</v>
      </c>
      <c r="P2557" s="209">
        <v>50063</v>
      </c>
      <c r="Q2557" s="248"/>
      <c r="R2557" s="251"/>
      <c r="S2557" s="248"/>
      <c r="T2557" s="248" t="s">
        <v>16014</v>
      </c>
      <c r="U2557" s="248" t="s">
        <v>16270</v>
      </c>
    </row>
    <row r="2558" spans="1:21" s="1" customFormat="1" ht="23.25" customHeight="1" x14ac:dyDescent="0.25">
      <c r="A2558" t="s">
        <v>9672</v>
      </c>
      <c r="B2558" t="str">
        <f t="shared" si="165"/>
        <v>34</v>
      </c>
      <c r="C2558" t="str">
        <f t="shared" si="166"/>
        <v>001</v>
      </c>
      <c r="D2558" t="str">
        <f t="shared" si="167"/>
        <v>210</v>
      </c>
      <c r="E2558" s="161" t="s">
        <v>17094</v>
      </c>
      <c r="F2558" t="s">
        <v>17085</v>
      </c>
      <c r="G2558" t="s">
        <v>9668</v>
      </c>
      <c r="H2558" s="209">
        <v>34</v>
      </c>
      <c r="I2558" s="209">
        <v>1</v>
      </c>
      <c r="J2558" s="209">
        <v>210</v>
      </c>
      <c r="K2558" s="209">
        <v>320120</v>
      </c>
      <c r="L2558" s="308" t="s">
        <v>15177</v>
      </c>
      <c r="M2558" s="209">
        <v>500</v>
      </c>
      <c r="N2558" s="308">
        <v>5210</v>
      </c>
      <c r="O2558" s="308">
        <v>5001</v>
      </c>
      <c r="P2558" s="209">
        <v>50064</v>
      </c>
      <c r="Q2558" s="248"/>
      <c r="R2558" s="248"/>
      <c r="S2558" s="248"/>
      <c r="T2558" s="248" t="s">
        <v>16014</v>
      </c>
      <c r="U2558" s="248" t="s">
        <v>16270</v>
      </c>
    </row>
    <row r="2559" spans="1:21" s="1" customFormat="1" ht="23.25" customHeight="1" x14ac:dyDescent="0.25">
      <c r="A2559" t="s">
        <v>9703</v>
      </c>
      <c r="B2559" t="str">
        <f t="shared" si="165"/>
        <v>34</v>
      </c>
      <c r="C2559" t="str">
        <f t="shared" si="166"/>
        <v>002</v>
      </c>
      <c r="D2559" t="str">
        <f t="shared" si="167"/>
        <v>210</v>
      </c>
      <c r="E2559" s="161" t="s">
        <v>9704</v>
      </c>
      <c r="F2559" t="s">
        <v>17085</v>
      </c>
      <c r="G2559" t="s">
        <v>7729</v>
      </c>
      <c r="H2559" s="209">
        <v>34</v>
      </c>
      <c r="I2559" s="209">
        <v>2</v>
      </c>
      <c r="J2559" s="209">
        <v>210</v>
      </c>
      <c r="K2559" s="209">
        <v>320220</v>
      </c>
      <c r="L2559" s="308" t="s">
        <v>15177</v>
      </c>
      <c r="M2559" s="209">
        <v>500</v>
      </c>
      <c r="N2559" s="308">
        <v>5210</v>
      </c>
      <c r="O2559" s="308">
        <v>5002</v>
      </c>
      <c r="P2559" s="209">
        <v>50065</v>
      </c>
      <c r="Q2559" s="248"/>
      <c r="R2559" s="251"/>
      <c r="S2559" s="248"/>
      <c r="T2559" s="248" t="s">
        <v>16014</v>
      </c>
      <c r="U2559" s="248" t="s">
        <v>16270</v>
      </c>
    </row>
    <row r="2560" spans="1:21" s="1" customFormat="1" ht="23.25" customHeight="1" x14ac:dyDescent="0.25">
      <c r="A2560" t="s">
        <v>9725</v>
      </c>
      <c r="B2560" t="str">
        <f t="shared" si="165"/>
        <v>34</v>
      </c>
      <c r="C2560" t="str">
        <f t="shared" si="166"/>
        <v>010</v>
      </c>
      <c r="D2560" t="str">
        <f t="shared" si="167"/>
        <v>210</v>
      </c>
      <c r="E2560" s="161" t="s">
        <v>17089</v>
      </c>
      <c r="F2560" t="s">
        <v>17085</v>
      </c>
      <c r="G2560" t="s">
        <v>7828</v>
      </c>
      <c r="H2560" s="209">
        <v>34</v>
      </c>
      <c r="I2560" s="209">
        <v>10</v>
      </c>
      <c r="J2560" s="209">
        <v>210</v>
      </c>
      <c r="K2560" s="209">
        <v>320320</v>
      </c>
      <c r="L2560" s="308" t="s">
        <v>15177</v>
      </c>
      <c r="M2560" s="209">
        <v>500</v>
      </c>
      <c r="N2560" s="308">
        <v>5210</v>
      </c>
      <c r="O2560" s="308">
        <v>5010</v>
      </c>
      <c r="P2560" s="209">
        <v>50066</v>
      </c>
      <c r="Q2560" s="248"/>
      <c r="R2560" s="251"/>
      <c r="S2560" s="248"/>
      <c r="T2560" s="248" t="s">
        <v>16014</v>
      </c>
      <c r="U2560" s="248" t="s">
        <v>16270</v>
      </c>
    </row>
    <row r="2561" spans="1:21" s="1" customFormat="1" ht="23.25" customHeight="1" x14ac:dyDescent="0.25">
      <c r="A2561" t="s">
        <v>9748</v>
      </c>
      <c r="B2561" t="str">
        <f t="shared" si="165"/>
        <v>34</v>
      </c>
      <c r="C2561" t="str">
        <f t="shared" si="166"/>
        <v>030</v>
      </c>
      <c r="D2561" t="str">
        <f t="shared" si="167"/>
        <v>210</v>
      </c>
      <c r="E2561" s="161" t="s">
        <v>9749</v>
      </c>
      <c r="F2561" t="s">
        <v>17085</v>
      </c>
      <c r="G2561" t="s">
        <v>9745</v>
      </c>
      <c r="H2561" s="209">
        <v>34</v>
      </c>
      <c r="I2561" s="209">
        <v>30</v>
      </c>
      <c r="J2561" s="209">
        <v>210</v>
      </c>
      <c r="K2561" s="209">
        <v>320920</v>
      </c>
      <c r="L2561" s="308" t="s">
        <v>15177</v>
      </c>
      <c r="M2561" s="209">
        <v>500</v>
      </c>
      <c r="N2561" s="308">
        <v>5210</v>
      </c>
      <c r="O2561" s="308">
        <v>5030</v>
      </c>
      <c r="P2561" s="209">
        <v>50067</v>
      </c>
      <c r="Q2561" s="248"/>
      <c r="R2561" s="251"/>
      <c r="S2561" s="248"/>
      <c r="T2561" s="248" t="s">
        <v>16014</v>
      </c>
      <c r="U2561" s="248" t="s">
        <v>16270</v>
      </c>
    </row>
    <row r="2562" spans="1:21" s="1" customFormat="1" ht="23.25" customHeight="1" x14ac:dyDescent="0.25">
      <c r="A2562" t="s">
        <v>9770</v>
      </c>
      <c r="B2562" t="str">
        <f t="shared" ref="B2562:B2625" si="168">LEFT(A2562,2)</f>
        <v>34</v>
      </c>
      <c r="C2562" t="str">
        <f t="shared" ref="C2562:C2625" si="169">MID(A2562,4,3)</f>
        <v>035</v>
      </c>
      <c r="D2562" t="str">
        <f t="shared" ref="D2562:D2625" si="170">RIGHT(A2562,3)</f>
        <v>210</v>
      </c>
      <c r="E2562" s="161" t="s">
        <v>9771</v>
      </c>
      <c r="F2562" t="s">
        <v>17085</v>
      </c>
      <c r="G2562" t="s">
        <v>8026</v>
      </c>
      <c r="H2562" s="209">
        <v>34</v>
      </c>
      <c r="I2562" s="209">
        <v>35</v>
      </c>
      <c r="J2562" s="209">
        <v>210</v>
      </c>
      <c r="K2562" s="209">
        <v>320926</v>
      </c>
      <c r="L2562" s="209">
        <v>210100</v>
      </c>
      <c r="M2562" s="209">
        <v>500</v>
      </c>
      <c r="N2562" s="308">
        <v>5210</v>
      </c>
      <c r="O2562" s="308">
        <v>5035</v>
      </c>
      <c r="P2562" s="209">
        <v>50068</v>
      </c>
      <c r="Q2562" s="248"/>
      <c r="R2562" s="251"/>
      <c r="S2562" s="248"/>
      <c r="T2562" s="248" t="s">
        <v>16014</v>
      </c>
      <c r="U2562" s="248" t="s">
        <v>16270</v>
      </c>
    </row>
    <row r="2563" spans="1:21" s="1" customFormat="1" ht="23.25" customHeight="1" x14ac:dyDescent="0.25">
      <c r="A2563" t="s">
        <v>9789</v>
      </c>
      <c r="B2563" t="str">
        <f t="shared" si="168"/>
        <v>34</v>
      </c>
      <c r="C2563" t="str">
        <f t="shared" si="169"/>
        <v>040</v>
      </c>
      <c r="D2563" t="str">
        <f t="shared" si="170"/>
        <v>210</v>
      </c>
      <c r="E2563" s="161" t="s">
        <v>9790</v>
      </c>
      <c r="F2563" t="s">
        <v>17085</v>
      </c>
      <c r="G2563" t="s">
        <v>9786</v>
      </c>
      <c r="H2563" s="209">
        <v>34</v>
      </c>
      <c r="I2563" s="209">
        <v>40</v>
      </c>
      <c r="J2563" s="209">
        <v>210</v>
      </c>
      <c r="K2563" s="209">
        <v>320940</v>
      </c>
      <c r="L2563" s="209">
        <v>210100</v>
      </c>
      <c r="M2563" s="209">
        <v>500</v>
      </c>
      <c r="N2563" s="308">
        <v>5210</v>
      </c>
      <c r="O2563" s="308">
        <v>5040</v>
      </c>
      <c r="P2563" s="209">
        <v>50069</v>
      </c>
      <c r="Q2563" s="248"/>
      <c r="R2563" s="251"/>
      <c r="S2563" s="248"/>
      <c r="T2563" s="248" t="s">
        <v>16014</v>
      </c>
      <c r="U2563" s="248" t="s">
        <v>16270</v>
      </c>
    </row>
    <row r="2564" spans="1:21" s="1" customFormat="1" ht="23.25" customHeight="1" x14ac:dyDescent="0.25">
      <c r="A2564" t="s">
        <v>9809</v>
      </c>
      <c r="B2564" t="str">
        <f t="shared" si="168"/>
        <v>34</v>
      </c>
      <c r="C2564" t="str">
        <f t="shared" si="169"/>
        <v>200</v>
      </c>
      <c r="D2564" t="str">
        <f t="shared" si="170"/>
        <v>210</v>
      </c>
      <c r="E2564" s="161" t="s">
        <v>9810</v>
      </c>
      <c r="F2564" t="s">
        <v>17085</v>
      </c>
      <c r="G2564" t="s">
        <v>8224</v>
      </c>
      <c r="H2564" s="209">
        <v>34</v>
      </c>
      <c r="I2564" s="209">
        <v>200</v>
      </c>
      <c r="J2564" s="209">
        <v>210</v>
      </c>
      <c r="K2564" s="209">
        <v>322020</v>
      </c>
      <c r="L2564" s="209">
        <v>210100</v>
      </c>
      <c r="M2564" s="209">
        <v>500</v>
      </c>
      <c r="N2564" s="308">
        <v>5210</v>
      </c>
      <c r="O2564" s="308">
        <v>5200</v>
      </c>
      <c r="P2564" s="209">
        <v>50070</v>
      </c>
      <c r="Q2564" s="248"/>
      <c r="R2564" s="251"/>
      <c r="S2564" s="248"/>
      <c r="T2564" s="248" t="s">
        <v>16014</v>
      </c>
      <c r="U2564" s="248" t="s">
        <v>16270</v>
      </c>
    </row>
    <row r="2565" spans="1:21" s="1" customFormat="1" ht="23.25" customHeight="1" x14ac:dyDescent="0.25">
      <c r="A2565" t="s">
        <v>9831</v>
      </c>
      <c r="B2565" t="str">
        <f t="shared" si="168"/>
        <v>34</v>
      </c>
      <c r="C2565" t="str">
        <f t="shared" si="169"/>
        <v>610</v>
      </c>
      <c r="D2565" t="str">
        <f t="shared" si="170"/>
        <v>210</v>
      </c>
      <c r="E2565" s="161" t="s">
        <v>9832</v>
      </c>
      <c r="F2565" t="s">
        <v>17085</v>
      </c>
      <c r="G2565" t="s">
        <v>8323</v>
      </c>
      <c r="H2565" s="209">
        <v>34</v>
      </c>
      <c r="I2565" s="209">
        <v>610</v>
      </c>
      <c r="J2565" s="209">
        <v>210</v>
      </c>
      <c r="K2565" s="209">
        <v>327420</v>
      </c>
      <c r="L2565" s="209">
        <v>210100</v>
      </c>
      <c r="M2565" s="209">
        <v>500</v>
      </c>
      <c r="N2565" s="308">
        <v>5210</v>
      </c>
      <c r="O2565" s="308">
        <v>5610</v>
      </c>
      <c r="P2565" s="209">
        <v>50071</v>
      </c>
      <c r="Q2565" s="248"/>
      <c r="R2565" s="251"/>
      <c r="S2565" s="248"/>
      <c r="T2565" s="248" t="s">
        <v>16014</v>
      </c>
      <c r="U2565" s="248" t="s">
        <v>16270</v>
      </c>
    </row>
    <row r="2566" spans="1:21" s="1" customFormat="1" ht="23.25" customHeight="1" x14ac:dyDescent="0.25">
      <c r="A2566" t="s">
        <v>9853</v>
      </c>
      <c r="B2566" t="str">
        <f t="shared" si="168"/>
        <v>34</v>
      </c>
      <c r="C2566" t="str">
        <f t="shared" si="169"/>
        <v>620</v>
      </c>
      <c r="D2566" t="str">
        <f t="shared" si="170"/>
        <v>210</v>
      </c>
      <c r="E2566" s="161" t="s">
        <v>9854</v>
      </c>
      <c r="F2566" t="s">
        <v>17085</v>
      </c>
      <c r="G2566" t="s">
        <v>8422</v>
      </c>
      <c r="H2566" s="209">
        <v>34</v>
      </c>
      <c r="I2566" s="209">
        <v>620</v>
      </c>
      <c r="J2566" s="209">
        <v>210</v>
      </c>
      <c r="K2566" s="209">
        <v>327520</v>
      </c>
      <c r="L2566" s="209">
        <v>210100</v>
      </c>
      <c r="M2566" s="209">
        <v>500</v>
      </c>
      <c r="N2566" s="308">
        <v>5210</v>
      </c>
      <c r="O2566" s="308">
        <v>5620</v>
      </c>
      <c r="P2566" s="209">
        <v>50072</v>
      </c>
      <c r="Q2566" s="248"/>
      <c r="R2566" s="251"/>
      <c r="S2566" s="248"/>
      <c r="T2566" s="248" t="s">
        <v>16014</v>
      </c>
      <c r="U2566" s="248" t="s">
        <v>16270</v>
      </c>
    </row>
    <row r="2567" spans="1:21" s="1" customFormat="1" ht="23.25" customHeight="1" x14ac:dyDescent="0.25">
      <c r="A2567" t="s">
        <v>9886</v>
      </c>
      <c r="B2567" t="str">
        <f t="shared" si="168"/>
        <v>34</v>
      </c>
      <c r="C2567" t="str">
        <f t="shared" si="169"/>
        <v>630</v>
      </c>
      <c r="D2567" t="str">
        <f t="shared" si="170"/>
        <v>210</v>
      </c>
      <c r="E2567" s="161" t="s">
        <v>9887</v>
      </c>
      <c r="F2567" t="s">
        <v>17085</v>
      </c>
      <c r="G2567" t="s">
        <v>8571</v>
      </c>
      <c r="H2567" s="209">
        <v>34</v>
      </c>
      <c r="I2567" s="209">
        <v>630</v>
      </c>
      <c r="J2567" s="209">
        <v>210</v>
      </c>
      <c r="K2567" s="209">
        <v>327620</v>
      </c>
      <c r="L2567" s="209">
        <v>210100</v>
      </c>
      <c r="M2567" s="209">
        <v>500</v>
      </c>
      <c r="N2567" s="308">
        <v>5210</v>
      </c>
      <c r="O2567" s="308">
        <v>5630</v>
      </c>
      <c r="P2567" s="209">
        <v>50074</v>
      </c>
      <c r="Q2567" s="248"/>
      <c r="R2567" s="251"/>
      <c r="S2567" s="248"/>
      <c r="T2567" s="248" t="s">
        <v>16014</v>
      </c>
      <c r="U2567" s="248" t="s">
        <v>16270</v>
      </c>
    </row>
    <row r="2568" spans="1:21" s="1" customFormat="1" ht="23.25" customHeight="1" x14ac:dyDescent="0.25">
      <c r="A2568" t="s">
        <v>9908</v>
      </c>
      <c r="B2568" t="str">
        <f t="shared" si="168"/>
        <v>34</v>
      </c>
      <c r="C2568" t="str">
        <f t="shared" si="169"/>
        <v>637</v>
      </c>
      <c r="D2568" t="str">
        <f t="shared" si="170"/>
        <v>210</v>
      </c>
      <c r="E2568" s="161" t="s">
        <v>9909</v>
      </c>
      <c r="F2568" t="s">
        <v>17085</v>
      </c>
      <c r="G2568" t="s">
        <v>8670</v>
      </c>
      <c r="H2568" s="209">
        <v>34</v>
      </c>
      <c r="I2568" s="209">
        <v>637</v>
      </c>
      <c r="J2568" s="209">
        <v>210</v>
      </c>
      <c r="K2568" s="209">
        <v>327631</v>
      </c>
      <c r="L2568" s="209">
        <v>210100</v>
      </c>
      <c r="M2568" s="209">
        <v>500</v>
      </c>
      <c r="N2568" s="308">
        <v>5210</v>
      </c>
      <c r="O2568" s="308">
        <v>5637</v>
      </c>
      <c r="P2568" s="209">
        <v>50075</v>
      </c>
      <c r="Q2568" s="248"/>
      <c r="R2568" s="251"/>
      <c r="S2568" s="248"/>
      <c r="T2568" s="248" t="s">
        <v>16014</v>
      </c>
      <c r="U2568" s="248" t="s">
        <v>16270</v>
      </c>
    </row>
    <row r="2569" spans="1:21" s="1" customFormat="1" ht="23.25" customHeight="1" x14ac:dyDescent="0.25">
      <c r="A2569" t="s">
        <v>9920</v>
      </c>
      <c r="B2569" t="str">
        <f t="shared" si="168"/>
        <v>34</v>
      </c>
      <c r="C2569" t="str">
        <f t="shared" si="169"/>
        <v>645</v>
      </c>
      <c r="D2569" t="str">
        <f t="shared" si="170"/>
        <v>210</v>
      </c>
      <c r="E2569" s="161" t="s">
        <v>9921</v>
      </c>
      <c r="F2569" t="s">
        <v>17085</v>
      </c>
      <c r="G2569" t="s">
        <v>8772</v>
      </c>
      <c r="H2569" s="209">
        <v>34</v>
      </c>
      <c r="I2569" s="209">
        <v>645</v>
      </c>
      <c r="J2569" s="209">
        <v>210</v>
      </c>
      <c r="K2569" s="209">
        <v>327720</v>
      </c>
      <c r="L2569" s="209">
        <v>210100</v>
      </c>
      <c r="M2569" s="209">
        <v>500</v>
      </c>
      <c r="N2569" s="308">
        <v>5210</v>
      </c>
      <c r="O2569" s="308">
        <v>5645</v>
      </c>
      <c r="P2569" s="209">
        <v>50076</v>
      </c>
      <c r="Q2569"/>
      <c r="R2569" s="251"/>
      <c r="S2569"/>
      <c r="T2569" s="248" t="s">
        <v>16014</v>
      </c>
      <c r="U2569" s="248" t="s">
        <v>16270</v>
      </c>
    </row>
    <row r="2570" spans="1:21" s="1" customFormat="1" ht="23.25" customHeight="1" x14ac:dyDescent="0.25">
      <c r="A2570" t="s">
        <v>9942</v>
      </c>
      <c r="B2570" t="str">
        <f t="shared" si="168"/>
        <v>34</v>
      </c>
      <c r="C2570" t="str">
        <f t="shared" si="169"/>
        <v>685</v>
      </c>
      <c r="D2570" t="str">
        <f t="shared" si="170"/>
        <v>210</v>
      </c>
      <c r="E2570" s="161" t="s">
        <v>9943</v>
      </c>
      <c r="F2570" t="s">
        <v>17085</v>
      </c>
      <c r="G2570" t="s">
        <v>8871</v>
      </c>
      <c r="H2570" s="209">
        <v>34</v>
      </c>
      <c r="I2570" s="209">
        <v>685</v>
      </c>
      <c r="J2570" s="209">
        <v>210</v>
      </c>
      <c r="K2570" s="209">
        <v>327740</v>
      </c>
      <c r="L2570" s="209">
        <v>210100</v>
      </c>
      <c r="M2570" s="209">
        <v>500</v>
      </c>
      <c r="N2570" s="308">
        <v>5210</v>
      </c>
      <c r="O2570" s="308">
        <v>5686</v>
      </c>
      <c r="P2570" s="209">
        <v>50077</v>
      </c>
      <c r="Q2570" s="248"/>
      <c r="R2570" s="251"/>
      <c r="S2570" s="248"/>
      <c r="T2570" s="248" t="s">
        <v>16014</v>
      </c>
      <c r="U2570" s="248" t="s">
        <v>16270</v>
      </c>
    </row>
    <row r="2571" spans="1:21" s="1" customFormat="1" ht="23.25" customHeight="1" x14ac:dyDescent="0.25">
      <c r="A2571" t="s">
        <v>9964</v>
      </c>
      <c r="B2571" t="str">
        <f t="shared" si="168"/>
        <v>34</v>
      </c>
      <c r="C2571" t="str">
        <f t="shared" si="169"/>
        <v>690</v>
      </c>
      <c r="D2571" t="str">
        <f t="shared" si="170"/>
        <v>210</v>
      </c>
      <c r="E2571" s="161" t="s">
        <v>9965</v>
      </c>
      <c r="F2571" t="s">
        <v>17085</v>
      </c>
      <c r="G2571" t="s">
        <v>8971</v>
      </c>
      <c r="H2571" s="209">
        <v>34</v>
      </c>
      <c r="I2571" s="209">
        <v>690</v>
      </c>
      <c r="J2571" s="209">
        <v>210</v>
      </c>
      <c r="K2571" s="209">
        <v>327760</v>
      </c>
      <c r="L2571" s="209">
        <v>210100</v>
      </c>
      <c r="M2571" s="209">
        <v>500</v>
      </c>
      <c r="N2571" s="308">
        <v>5210</v>
      </c>
      <c r="O2571" s="209">
        <v>5691</v>
      </c>
      <c r="P2571" s="209">
        <v>50078</v>
      </c>
      <c r="Q2571" s="248"/>
      <c r="R2571" s="251"/>
      <c r="S2571" s="248"/>
      <c r="T2571" s="248" t="s">
        <v>16014</v>
      </c>
      <c r="U2571" s="248" t="s">
        <v>16270</v>
      </c>
    </row>
    <row r="2572" spans="1:21" s="1" customFormat="1" ht="23.25" customHeight="1" x14ac:dyDescent="0.25">
      <c r="A2572" t="s">
        <v>9986</v>
      </c>
      <c r="B2572" t="str">
        <f t="shared" si="168"/>
        <v>34</v>
      </c>
      <c r="C2572" t="str">
        <f t="shared" si="169"/>
        <v>695</v>
      </c>
      <c r="D2572" t="str">
        <f t="shared" si="170"/>
        <v>210</v>
      </c>
      <c r="E2572" s="161" t="s">
        <v>9987</v>
      </c>
      <c r="F2572" t="s">
        <v>17085</v>
      </c>
      <c r="G2572" t="s">
        <v>9071</v>
      </c>
      <c r="H2572" s="209">
        <v>34</v>
      </c>
      <c r="I2572" s="209">
        <v>695</v>
      </c>
      <c r="J2572" s="209">
        <v>210</v>
      </c>
      <c r="K2572" s="209">
        <v>327780</v>
      </c>
      <c r="L2572" s="209">
        <v>210100</v>
      </c>
      <c r="M2572" s="209">
        <v>500</v>
      </c>
      <c r="N2572" s="308">
        <v>5210</v>
      </c>
      <c r="O2572" s="308">
        <v>5695</v>
      </c>
      <c r="P2572" s="209">
        <v>50079</v>
      </c>
      <c r="Q2572" s="248"/>
      <c r="R2572" s="251"/>
      <c r="S2572" s="248"/>
      <c r="T2572" s="248" t="s">
        <v>16014</v>
      </c>
      <c r="U2572" s="248" t="s">
        <v>16270</v>
      </c>
    </row>
    <row r="2573" spans="1:21" s="1" customFormat="1" ht="23.25" customHeight="1" x14ac:dyDescent="0.25">
      <c r="A2573" t="s">
        <v>10008</v>
      </c>
      <c r="B2573" t="str">
        <f t="shared" si="168"/>
        <v>34</v>
      </c>
      <c r="C2573" t="str">
        <f t="shared" si="169"/>
        <v>700</v>
      </c>
      <c r="D2573" t="str">
        <f t="shared" si="170"/>
        <v>210</v>
      </c>
      <c r="E2573" s="161" t="s">
        <v>10009</v>
      </c>
      <c r="F2573" t="s">
        <v>17085</v>
      </c>
      <c r="G2573" t="s">
        <v>9171</v>
      </c>
      <c r="H2573" s="209">
        <v>34</v>
      </c>
      <c r="I2573" s="209">
        <v>700</v>
      </c>
      <c r="J2573" s="209">
        <v>210</v>
      </c>
      <c r="K2573" s="209">
        <v>327820</v>
      </c>
      <c r="L2573" s="209">
        <v>210100</v>
      </c>
      <c r="M2573" s="209">
        <v>500</v>
      </c>
      <c r="N2573" s="308">
        <v>5210</v>
      </c>
      <c r="O2573" s="308">
        <v>5700</v>
      </c>
      <c r="P2573" s="209">
        <v>50080</v>
      </c>
      <c r="Q2573" s="248"/>
      <c r="R2573" s="251"/>
      <c r="S2573" s="248"/>
      <c r="T2573" s="248" t="s">
        <v>16014</v>
      </c>
      <c r="U2573" s="248" t="s">
        <v>16270</v>
      </c>
    </row>
    <row r="2574" spans="1:21" s="1" customFormat="1" ht="23.25" customHeight="1" x14ac:dyDescent="0.25">
      <c r="A2574" t="s">
        <v>10030</v>
      </c>
      <c r="B2574" t="str">
        <f t="shared" si="168"/>
        <v>34</v>
      </c>
      <c r="C2574" t="str">
        <f t="shared" si="169"/>
        <v>745</v>
      </c>
      <c r="D2574" t="str">
        <f t="shared" si="170"/>
        <v>210</v>
      </c>
      <c r="E2574" s="161" t="s">
        <v>10031</v>
      </c>
      <c r="F2574" t="s">
        <v>17085</v>
      </c>
      <c r="G2574" t="s">
        <v>9270</v>
      </c>
      <c r="H2574" s="209">
        <v>34</v>
      </c>
      <c r="I2574" s="209">
        <v>745</v>
      </c>
      <c r="J2574" s="209">
        <v>210</v>
      </c>
      <c r="K2574" s="209">
        <v>328440</v>
      </c>
      <c r="L2574" s="209">
        <v>210100</v>
      </c>
      <c r="M2574" s="209">
        <v>500</v>
      </c>
      <c r="N2574" s="308">
        <v>5210</v>
      </c>
      <c r="O2574" s="308">
        <v>5745</v>
      </c>
      <c r="P2574" s="209">
        <v>50081</v>
      </c>
      <c r="Q2574" s="248"/>
      <c r="R2574" s="251"/>
      <c r="S2574" s="248"/>
      <c r="T2574" s="248" t="s">
        <v>16014</v>
      </c>
      <c r="U2574" s="248" t="s">
        <v>16270</v>
      </c>
    </row>
    <row r="2575" spans="1:21" s="1" customFormat="1" ht="23.25" customHeight="1" x14ac:dyDescent="0.25">
      <c r="A2575" t="s">
        <v>10052</v>
      </c>
      <c r="B2575" t="str">
        <f t="shared" si="168"/>
        <v>34</v>
      </c>
      <c r="C2575" t="str">
        <f t="shared" si="169"/>
        <v>750</v>
      </c>
      <c r="D2575" t="str">
        <f t="shared" si="170"/>
        <v>210</v>
      </c>
      <c r="E2575" s="161" t="s">
        <v>10053</v>
      </c>
      <c r="F2575" t="s">
        <v>17085</v>
      </c>
      <c r="G2575" t="s">
        <v>9369</v>
      </c>
      <c r="H2575" s="209">
        <v>34</v>
      </c>
      <c r="I2575" s="209">
        <v>750</v>
      </c>
      <c r="J2575" s="209">
        <v>210</v>
      </c>
      <c r="K2575" s="209">
        <v>328460</v>
      </c>
      <c r="L2575" s="209">
        <v>210100</v>
      </c>
      <c r="M2575" s="209">
        <v>500</v>
      </c>
      <c r="N2575" s="308">
        <v>5210</v>
      </c>
      <c r="O2575" s="308">
        <v>5750</v>
      </c>
      <c r="P2575" s="209">
        <v>50082</v>
      </c>
      <c r="Q2575"/>
      <c r="R2575" s="251"/>
      <c r="S2575"/>
      <c r="T2575" s="248" t="s">
        <v>16014</v>
      </c>
      <c r="U2575" s="248" t="s">
        <v>16270</v>
      </c>
    </row>
    <row r="2576" spans="1:21" s="1" customFormat="1" ht="23.25" customHeight="1" x14ac:dyDescent="0.25">
      <c r="A2576" t="s">
        <v>10075</v>
      </c>
      <c r="B2576" t="str">
        <f t="shared" si="168"/>
        <v>34</v>
      </c>
      <c r="C2576" t="str">
        <f t="shared" si="169"/>
        <v>795</v>
      </c>
      <c r="D2576" t="str">
        <f t="shared" si="170"/>
        <v>210</v>
      </c>
      <c r="E2576" s="161" t="s">
        <v>10076</v>
      </c>
      <c r="F2576" t="s">
        <v>17085</v>
      </c>
      <c r="G2576" t="s">
        <v>10072</v>
      </c>
      <c r="H2576" s="209">
        <v>34</v>
      </c>
      <c r="I2576" s="209">
        <v>795</v>
      </c>
      <c r="J2576" s="209">
        <v>210</v>
      </c>
      <c r="K2576" s="209">
        <v>328790</v>
      </c>
      <c r="L2576" s="209">
        <v>210100</v>
      </c>
      <c r="M2576" s="209">
        <v>500</v>
      </c>
      <c r="N2576" s="308">
        <v>5210</v>
      </c>
      <c r="O2576" s="308">
        <v>5795</v>
      </c>
      <c r="P2576" s="209">
        <v>50083</v>
      </c>
      <c r="Q2576" s="248"/>
      <c r="R2576" s="251"/>
      <c r="S2576" s="248"/>
      <c r="T2576" s="248" t="s">
        <v>16014</v>
      </c>
      <c r="U2576" s="248" t="s">
        <v>16270</v>
      </c>
    </row>
    <row r="2577" spans="1:21" s="1" customFormat="1" ht="23.25" customHeight="1" x14ac:dyDescent="0.25">
      <c r="A2577" t="s">
        <v>10097</v>
      </c>
      <c r="B2577" t="str">
        <f t="shared" si="168"/>
        <v>34</v>
      </c>
      <c r="C2577" t="str">
        <f t="shared" si="169"/>
        <v>850</v>
      </c>
      <c r="D2577" t="str">
        <f t="shared" si="170"/>
        <v>210</v>
      </c>
      <c r="E2577" s="161" t="s">
        <v>10098</v>
      </c>
      <c r="F2577" t="s">
        <v>17085</v>
      </c>
      <c r="G2577" t="s">
        <v>9567</v>
      </c>
      <c r="H2577" s="209">
        <v>34</v>
      </c>
      <c r="I2577" s="209">
        <v>850</v>
      </c>
      <c r="J2577" s="209">
        <v>210</v>
      </c>
      <c r="K2577" s="209">
        <v>328920</v>
      </c>
      <c r="L2577" s="209">
        <v>210100</v>
      </c>
      <c r="M2577" s="209">
        <v>500</v>
      </c>
      <c r="N2577" s="308">
        <v>5210</v>
      </c>
      <c r="O2577" s="308">
        <v>5850</v>
      </c>
      <c r="P2577" s="209">
        <v>50084</v>
      </c>
      <c r="Q2577" s="248"/>
      <c r="R2577" s="251"/>
      <c r="S2577" s="248"/>
      <c r="T2577" s="248" t="s">
        <v>16014</v>
      </c>
      <c r="U2577" s="248" t="s">
        <v>16270</v>
      </c>
    </row>
    <row r="2578" spans="1:21" s="1" customFormat="1" ht="23.25" customHeight="1" x14ac:dyDescent="0.25">
      <c r="A2578" t="s">
        <v>9675</v>
      </c>
      <c r="B2578" t="str">
        <f t="shared" si="168"/>
        <v>34</v>
      </c>
      <c r="C2578" t="str">
        <f t="shared" si="169"/>
        <v>001</v>
      </c>
      <c r="D2578" t="str">
        <f t="shared" si="170"/>
        <v>213</v>
      </c>
      <c r="E2578" s="161" t="s">
        <v>17095</v>
      </c>
      <c r="F2578" t="s">
        <v>17085</v>
      </c>
      <c r="G2578" t="s">
        <v>9668</v>
      </c>
      <c r="H2578" s="209">
        <v>34</v>
      </c>
      <c r="I2578" s="209">
        <v>1</v>
      </c>
      <c r="J2578" s="209">
        <v>213</v>
      </c>
      <c r="K2578" s="209">
        <v>320120</v>
      </c>
      <c r="L2578" s="308" t="s">
        <v>15177</v>
      </c>
      <c r="M2578" s="209">
        <v>500</v>
      </c>
      <c r="N2578" s="308">
        <v>5213</v>
      </c>
      <c r="O2578" s="308">
        <v>5001</v>
      </c>
      <c r="P2578" s="209">
        <v>50085</v>
      </c>
      <c r="Q2578" s="248"/>
      <c r="R2578" s="248"/>
      <c r="S2578" s="248"/>
      <c r="T2578" s="248" t="s">
        <v>16014</v>
      </c>
      <c r="U2578" s="248" t="s">
        <v>16270</v>
      </c>
    </row>
    <row r="2579" spans="1:21" s="1" customFormat="1" ht="23.25" customHeight="1" x14ac:dyDescent="0.25">
      <c r="A2579" t="s">
        <v>9705</v>
      </c>
      <c r="B2579" t="str">
        <f t="shared" si="168"/>
        <v>34</v>
      </c>
      <c r="C2579" t="str">
        <f t="shared" si="169"/>
        <v>002</v>
      </c>
      <c r="D2579" t="str">
        <f t="shared" si="170"/>
        <v>213</v>
      </c>
      <c r="E2579" s="161" t="s">
        <v>9706</v>
      </c>
      <c r="F2579" t="s">
        <v>17085</v>
      </c>
      <c r="G2579" t="s">
        <v>7729</v>
      </c>
      <c r="H2579" s="209">
        <v>34</v>
      </c>
      <c r="I2579" s="209">
        <v>2</v>
      </c>
      <c r="J2579" s="209">
        <v>213</v>
      </c>
      <c r="K2579" s="209">
        <v>320220</v>
      </c>
      <c r="L2579" s="308" t="s">
        <v>15177</v>
      </c>
      <c r="M2579" s="209">
        <v>500</v>
      </c>
      <c r="N2579" s="308">
        <v>5213</v>
      </c>
      <c r="O2579" s="308">
        <v>5002</v>
      </c>
      <c r="P2579" s="209">
        <v>50086</v>
      </c>
      <c r="Q2579" s="248"/>
      <c r="R2579" s="251"/>
      <c r="S2579" s="248"/>
      <c r="T2579" s="248" t="s">
        <v>16014</v>
      </c>
      <c r="U2579" s="248" t="s">
        <v>16270</v>
      </c>
    </row>
    <row r="2580" spans="1:21" s="1" customFormat="1" ht="23.25" customHeight="1" x14ac:dyDescent="0.25">
      <c r="A2580" t="s">
        <v>9727</v>
      </c>
      <c r="B2580" t="str">
        <f t="shared" si="168"/>
        <v>34</v>
      </c>
      <c r="C2580" t="str">
        <f t="shared" si="169"/>
        <v>010</v>
      </c>
      <c r="D2580" t="str">
        <f t="shared" si="170"/>
        <v>213</v>
      </c>
      <c r="E2580" s="161" t="s">
        <v>17090</v>
      </c>
      <c r="F2580" t="s">
        <v>17085</v>
      </c>
      <c r="G2580" t="s">
        <v>7828</v>
      </c>
      <c r="H2580" s="209">
        <v>34</v>
      </c>
      <c r="I2580" s="209">
        <v>10</v>
      </c>
      <c r="J2580" s="209">
        <v>213</v>
      </c>
      <c r="K2580" s="209">
        <v>320320</v>
      </c>
      <c r="L2580" s="308" t="s">
        <v>15177</v>
      </c>
      <c r="M2580" s="209">
        <v>500</v>
      </c>
      <c r="N2580" s="308">
        <v>5213</v>
      </c>
      <c r="O2580" s="308">
        <v>5010</v>
      </c>
      <c r="P2580" s="209">
        <v>50087</v>
      </c>
      <c r="Q2580" s="248"/>
      <c r="R2580" s="251"/>
      <c r="S2580" s="248"/>
      <c r="T2580" s="248" t="s">
        <v>16014</v>
      </c>
      <c r="U2580" s="248" t="s">
        <v>16270</v>
      </c>
    </row>
    <row r="2581" spans="1:21" s="1" customFormat="1" ht="23.25" customHeight="1" x14ac:dyDescent="0.25">
      <c r="A2581" t="s">
        <v>9750</v>
      </c>
      <c r="B2581" t="str">
        <f t="shared" si="168"/>
        <v>34</v>
      </c>
      <c r="C2581" t="str">
        <f t="shared" si="169"/>
        <v>030</v>
      </c>
      <c r="D2581" t="str">
        <f t="shared" si="170"/>
        <v>213</v>
      </c>
      <c r="E2581" s="161" t="s">
        <v>9751</v>
      </c>
      <c r="F2581" t="s">
        <v>17085</v>
      </c>
      <c r="G2581" t="s">
        <v>9745</v>
      </c>
      <c r="H2581" s="209">
        <v>34</v>
      </c>
      <c r="I2581" s="209">
        <v>30</v>
      </c>
      <c r="J2581" s="209">
        <v>213</v>
      </c>
      <c r="K2581" s="209">
        <v>320920</v>
      </c>
      <c r="L2581" s="308" t="s">
        <v>15177</v>
      </c>
      <c r="M2581" s="209">
        <v>500</v>
      </c>
      <c r="N2581" s="308">
        <v>5213</v>
      </c>
      <c r="O2581" s="308">
        <v>5030</v>
      </c>
      <c r="P2581" s="209">
        <v>50088</v>
      </c>
      <c r="Q2581" s="248"/>
      <c r="R2581" s="251"/>
      <c r="S2581" s="248"/>
      <c r="T2581" s="248" t="s">
        <v>16014</v>
      </c>
      <c r="U2581" s="248" t="s">
        <v>16270</v>
      </c>
    </row>
    <row r="2582" spans="1:21" s="1" customFormat="1" ht="23.25" customHeight="1" x14ac:dyDescent="0.25">
      <c r="A2582" t="s">
        <v>9772</v>
      </c>
      <c r="B2582" t="str">
        <f t="shared" si="168"/>
        <v>34</v>
      </c>
      <c r="C2582" t="str">
        <f t="shared" si="169"/>
        <v>035</v>
      </c>
      <c r="D2582" t="str">
        <f t="shared" si="170"/>
        <v>213</v>
      </c>
      <c r="E2582" s="161" t="s">
        <v>9773</v>
      </c>
      <c r="F2582" t="s">
        <v>17085</v>
      </c>
      <c r="G2582" t="s">
        <v>8026</v>
      </c>
      <c r="H2582" s="209">
        <v>34</v>
      </c>
      <c r="I2582" s="209">
        <v>35</v>
      </c>
      <c r="J2582" s="209">
        <v>213</v>
      </c>
      <c r="K2582" s="209">
        <v>320926</v>
      </c>
      <c r="L2582" s="209">
        <v>210100</v>
      </c>
      <c r="M2582" s="209">
        <v>500</v>
      </c>
      <c r="N2582" s="308">
        <v>5213</v>
      </c>
      <c r="O2582" s="308">
        <v>5035</v>
      </c>
      <c r="P2582" s="209">
        <v>50089</v>
      </c>
      <c r="Q2582" s="248"/>
      <c r="R2582" s="251"/>
      <c r="S2582" s="248"/>
      <c r="T2582" s="248" t="s">
        <v>16014</v>
      </c>
      <c r="U2582" s="248" t="s">
        <v>16270</v>
      </c>
    </row>
    <row r="2583" spans="1:21" s="1" customFormat="1" ht="23.25" customHeight="1" x14ac:dyDescent="0.25">
      <c r="A2583" t="s">
        <v>9791</v>
      </c>
      <c r="B2583" t="str">
        <f t="shared" si="168"/>
        <v>34</v>
      </c>
      <c r="C2583" t="str">
        <f t="shared" si="169"/>
        <v>040</v>
      </c>
      <c r="D2583" t="str">
        <f t="shared" si="170"/>
        <v>213</v>
      </c>
      <c r="E2583" s="161" t="s">
        <v>9792</v>
      </c>
      <c r="F2583" t="s">
        <v>17085</v>
      </c>
      <c r="G2583" t="s">
        <v>9786</v>
      </c>
      <c r="H2583" s="209">
        <v>34</v>
      </c>
      <c r="I2583" s="209">
        <v>40</v>
      </c>
      <c r="J2583" s="209">
        <v>213</v>
      </c>
      <c r="K2583" s="209">
        <v>320940</v>
      </c>
      <c r="L2583" s="209">
        <v>210100</v>
      </c>
      <c r="M2583" s="209">
        <v>500</v>
      </c>
      <c r="N2583" s="308">
        <v>5213</v>
      </c>
      <c r="O2583" s="308">
        <v>5040</v>
      </c>
      <c r="P2583" s="209">
        <v>50090</v>
      </c>
      <c r="Q2583" s="248"/>
      <c r="R2583" s="251"/>
      <c r="S2583" s="248"/>
      <c r="T2583" s="248" t="s">
        <v>16014</v>
      </c>
      <c r="U2583" s="248" t="s">
        <v>16270</v>
      </c>
    </row>
    <row r="2584" spans="1:21" s="1" customFormat="1" ht="23.25" customHeight="1" x14ac:dyDescent="0.25">
      <c r="A2584" t="s">
        <v>9811</v>
      </c>
      <c r="B2584" t="str">
        <f t="shared" si="168"/>
        <v>34</v>
      </c>
      <c r="C2584" t="str">
        <f t="shared" si="169"/>
        <v>200</v>
      </c>
      <c r="D2584" t="str">
        <f t="shared" si="170"/>
        <v>213</v>
      </c>
      <c r="E2584" s="161" t="s">
        <v>9812</v>
      </c>
      <c r="F2584" t="s">
        <v>17085</v>
      </c>
      <c r="G2584" t="s">
        <v>8224</v>
      </c>
      <c r="H2584" s="209">
        <v>34</v>
      </c>
      <c r="I2584" s="209">
        <v>200</v>
      </c>
      <c r="J2584" s="209">
        <v>213</v>
      </c>
      <c r="K2584" s="209">
        <v>322020</v>
      </c>
      <c r="L2584" s="209">
        <v>210100</v>
      </c>
      <c r="M2584" s="209">
        <v>500</v>
      </c>
      <c r="N2584" s="308">
        <v>5213</v>
      </c>
      <c r="O2584" s="308">
        <v>5200</v>
      </c>
      <c r="P2584" s="209">
        <v>50091</v>
      </c>
      <c r="Q2584" s="248"/>
      <c r="R2584" s="251"/>
      <c r="S2584" s="248"/>
      <c r="T2584" s="248" t="s">
        <v>16014</v>
      </c>
      <c r="U2584" s="248" t="s">
        <v>16270</v>
      </c>
    </row>
    <row r="2585" spans="1:21" s="1" customFormat="1" ht="23.25" customHeight="1" x14ac:dyDescent="0.25">
      <c r="A2585" t="s">
        <v>9833</v>
      </c>
      <c r="B2585" t="str">
        <f t="shared" si="168"/>
        <v>34</v>
      </c>
      <c r="C2585" t="str">
        <f t="shared" si="169"/>
        <v>610</v>
      </c>
      <c r="D2585" t="str">
        <f t="shared" si="170"/>
        <v>213</v>
      </c>
      <c r="E2585" s="161" t="s">
        <v>9834</v>
      </c>
      <c r="F2585" t="s">
        <v>17085</v>
      </c>
      <c r="G2585" t="s">
        <v>8323</v>
      </c>
      <c r="H2585" s="209">
        <v>34</v>
      </c>
      <c r="I2585" s="209">
        <v>610</v>
      </c>
      <c r="J2585" s="209">
        <v>213</v>
      </c>
      <c r="K2585" s="209">
        <v>327420</v>
      </c>
      <c r="L2585" s="209">
        <v>210100</v>
      </c>
      <c r="M2585" s="209">
        <v>500</v>
      </c>
      <c r="N2585" s="308">
        <v>5213</v>
      </c>
      <c r="O2585" s="308">
        <v>5610</v>
      </c>
      <c r="P2585" s="209">
        <v>50092</v>
      </c>
      <c r="Q2585" s="248"/>
      <c r="R2585" s="251"/>
      <c r="S2585" s="248"/>
      <c r="T2585" s="248" t="s">
        <v>16014</v>
      </c>
      <c r="U2585" s="248" t="s">
        <v>16270</v>
      </c>
    </row>
    <row r="2586" spans="1:21" s="1" customFormat="1" ht="23.25" customHeight="1" x14ac:dyDescent="0.25">
      <c r="A2586" t="s">
        <v>9855</v>
      </c>
      <c r="B2586" t="str">
        <f t="shared" si="168"/>
        <v>34</v>
      </c>
      <c r="C2586" t="str">
        <f t="shared" si="169"/>
        <v>620</v>
      </c>
      <c r="D2586" t="str">
        <f t="shared" si="170"/>
        <v>213</v>
      </c>
      <c r="E2586" s="161" t="s">
        <v>9856</v>
      </c>
      <c r="F2586" t="s">
        <v>17085</v>
      </c>
      <c r="G2586" t="s">
        <v>8422</v>
      </c>
      <c r="H2586" s="209">
        <v>34</v>
      </c>
      <c r="I2586" s="209">
        <v>620</v>
      </c>
      <c r="J2586" s="209">
        <v>213</v>
      </c>
      <c r="K2586" s="209">
        <v>327520</v>
      </c>
      <c r="L2586" s="209">
        <v>210100</v>
      </c>
      <c r="M2586" s="209">
        <v>500</v>
      </c>
      <c r="N2586" s="308">
        <v>5213</v>
      </c>
      <c r="O2586" s="308">
        <v>5620</v>
      </c>
      <c r="P2586" s="209">
        <v>50093</v>
      </c>
      <c r="Q2586" s="248"/>
      <c r="R2586" s="251"/>
      <c r="S2586" s="248"/>
      <c r="T2586" s="248" t="s">
        <v>16014</v>
      </c>
      <c r="U2586" s="248" t="s">
        <v>16270</v>
      </c>
    </row>
    <row r="2587" spans="1:21" s="1" customFormat="1" ht="23.25" customHeight="1" x14ac:dyDescent="0.25">
      <c r="A2587" t="s">
        <v>9888</v>
      </c>
      <c r="B2587" t="str">
        <f t="shared" si="168"/>
        <v>34</v>
      </c>
      <c r="C2587" t="str">
        <f t="shared" si="169"/>
        <v>630</v>
      </c>
      <c r="D2587" t="str">
        <f t="shared" si="170"/>
        <v>213</v>
      </c>
      <c r="E2587" s="161" t="s">
        <v>9889</v>
      </c>
      <c r="F2587" t="s">
        <v>17085</v>
      </c>
      <c r="G2587" t="s">
        <v>8571</v>
      </c>
      <c r="H2587" s="209">
        <v>34</v>
      </c>
      <c r="I2587" s="209">
        <v>630</v>
      </c>
      <c r="J2587" s="209">
        <v>213</v>
      </c>
      <c r="K2587" s="209">
        <v>327620</v>
      </c>
      <c r="L2587" s="209">
        <v>210100</v>
      </c>
      <c r="M2587" s="209">
        <v>500</v>
      </c>
      <c r="N2587" s="308">
        <v>5213</v>
      </c>
      <c r="O2587" s="308">
        <v>5630</v>
      </c>
      <c r="P2587" s="209">
        <v>50095</v>
      </c>
      <c r="Q2587" s="248"/>
      <c r="R2587" s="251"/>
      <c r="S2587" s="248"/>
      <c r="T2587" s="248" t="s">
        <v>16014</v>
      </c>
      <c r="U2587" s="248" t="s">
        <v>16270</v>
      </c>
    </row>
    <row r="2588" spans="1:21" s="1" customFormat="1" ht="23.25" customHeight="1" x14ac:dyDescent="0.25">
      <c r="A2588" t="s">
        <v>9910</v>
      </c>
      <c r="B2588" t="str">
        <f t="shared" si="168"/>
        <v>34</v>
      </c>
      <c r="C2588" t="str">
        <f t="shared" si="169"/>
        <v>637</v>
      </c>
      <c r="D2588" t="str">
        <f t="shared" si="170"/>
        <v>213</v>
      </c>
      <c r="E2588" s="161" t="s">
        <v>9911</v>
      </c>
      <c r="F2588" t="s">
        <v>17085</v>
      </c>
      <c r="G2588" t="s">
        <v>8670</v>
      </c>
      <c r="H2588" s="209">
        <v>34</v>
      </c>
      <c r="I2588" s="209">
        <v>637</v>
      </c>
      <c r="J2588" s="209">
        <v>213</v>
      </c>
      <c r="K2588" s="209">
        <v>327631</v>
      </c>
      <c r="L2588" s="209">
        <v>210100</v>
      </c>
      <c r="M2588" s="209">
        <v>500</v>
      </c>
      <c r="N2588" s="308">
        <v>5213</v>
      </c>
      <c r="O2588" s="308">
        <v>5637</v>
      </c>
      <c r="P2588" s="209">
        <v>50096</v>
      </c>
      <c r="Q2588" s="248"/>
      <c r="R2588" s="251"/>
      <c r="S2588" s="248"/>
      <c r="T2588" s="248" t="s">
        <v>16014</v>
      </c>
      <c r="U2588" s="248" t="s">
        <v>16270</v>
      </c>
    </row>
    <row r="2589" spans="1:21" s="1" customFormat="1" ht="23.25" customHeight="1" x14ac:dyDescent="0.25">
      <c r="A2589" t="s">
        <v>9922</v>
      </c>
      <c r="B2589" t="str">
        <f t="shared" si="168"/>
        <v>34</v>
      </c>
      <c r="C2589" t="str">
        <f t="shared" si="169"/>
        <v>645</v>
      </c>
      <c r="D2589" t="str">
        <f t="shared" si="170"/>
        <v>213</v>
      </c>
      <c r="E2589" s="161" t="s">
        <v>9923</v>
      </c>
      <c r="F2589" t="s">
        <v>17085</v>
      </c>
      <c r="G2589" t="s">
        <v>8772</v>
      </c>
      <c r="H2589" s="209">
        <v>34</v>
      </c>
      <c r="I2589" s="209">
        <v>645</v>
      </c>
      <c r="J2589" s="209">
        <v>213</v>
      </c>
      <c r="K2589" s="209">
        <v>327720</v>
      </c>
      <c r="L2589" s="209">
        <v>210100</v>
      </c>
      <c r="M2589" s="209">
        <v>500</v>
      </c>
      <c r="N2589" s="308">
        <v>5213</v>
      </c>
      <c r="O2589" s="308">
        <v>5645</v>
      </c>
      <c r="P2589" s="209">
        <v>50097</v>
      </c>
      <c r="Q2589"/>
      <c r="R2589" s="251"/>
      <c r="S2589"/>
      <c r="T2589" s="248" t="s">
        <v>16014</v>
      </c>
      <c r="U2589" s="248" t="s">
        <v>16270</v>
      </c>
    </row>
    <row r="2590" spans="1:21" s="1" customFormat="1" ht="23.25" customHeight="1" x14ac:dyDescent="0.25">
      <c r="A2590" t="s">
        <v>9944</v>
      </c>
      <c r="B2590" t="str">
        <f t="shared" si="168"/>
        <v>34</v>
      </c>
      <c r="C2590" t="str">
        <f t="shared" si="169"/>
        <v>685</v>
      </c>
      <c r="D2590" t="str">
        <f t="shared" si="170"/>
        <v>213</v>
      </c>
      <c r="E2590" s="161" t="s">
        <v>9945</v>
      </c>
      <c r="F2590" t="s">
        <v>17085</v>
      </c>
      <c r="G2590" t="s">
        <v>8871</v>
      </c>
      <c r="H2590" s="209">
        <v>34</v>
      </c>
      <c r="I2590" s="209">
        <v>685</v>
      </c>
      <c r="J2590" s="209">
        <v>213</v>
      </c>
      <c r="K2590" s="209">
        <v>327740</v>
      </c>
      <c r="L2590" s="209">
        <v>210100</v>
      </c>
      <c r="M2590" s="209">
        <v>500</v>
      </c>
      <c r="N2590" s="308">
        <v>5213</v>
      </c>
      <c r="O2590" s="308">
        <v>5686</v>
      </c>
      <c r="P2590" s="209">
        <v>50098</v>
      </c>
      <c r="Q2590" s="248"/>
      <c r="R2590" s="251"/>
      <c r="S2590" s="248"/>
      <c r="T2590" s="248" t="s">
        <v>16014</v>
      </c>
      <c r="U2590" s="248" t="s">
        <v>16270</v>
      </c>
    </row>
    <row r="2591" spans="1:21" s="1" customFormat="1" ht="23.25" customHeight="1" x14ac:dyDescent="0.25">
      <c r="A2591" t="s">
        <v>9966</v>
      </c>
      <c r="B2591" t="str">
        <f t="shared" si="168"/>
        <v>34</v>
      </c>
      <c r="C2591" t="str">
        <f t="shared" si="169"/>
        <v>690</v>
      </c>
      <c r="D2591" t="str">
        <f t="shared" si="170"/>
        <v>213</v>
      </c>
      <c r="E2591" s="161" t="s">
        <v>9967</v>
      </c>
      <c r="F2591" t="s">
        <v>17085</v>
      </c>
      <c r="G2591" t="s">
        <v>8971</v>
      </c>
      <c r="H2591" s="209">
        <v>34</v>
      </c>
      <c r="I2591" s="209">
        <v>690</v>
      </c>
      <c r="J2591" s="209">
        <v>213</v>
      </c>
      <c r="K2591" s="209">
        <v>327760</v>
      </c>
      <c r="L2591" s="209">
        <v>210100</v>
      </c>
      <c r="M2591" s="209">
        <v>500</v>
      </c>
      <c r="N2591" s="308">
        <v>5213</v>
      </c>
      <c r="O2591" s="209">
        <v>5691</v>
      </c>
      <c r="P2591" s="209">
        <v>50099</v>
      </c>
      <c r="Q2591" s="248"/>
      <c r="R2591" s="251"/>
      <c r="S2591" s="248"/>
      <c r="T2591" s="248" t="s">
        <v>16014</v>
      </c>
      <c r="U2591" s="248" t="s">
        <v>16270</v>
      </c>
    </row>
    <row r="2592" spans="1:21" s="1" customFormat="1" ht="23.25" customHeight="1" x14ac:dyDescent="0.25">
      <c r="A2592" t="s">
        <v>9988</v>
      </c>
      <c r="B2592" t="str">
        <f t="shared" si="168"/>
        <v>34</v>
      </c>
      <c r="C2592" t="str">
        <f t="shared" si="169"/>
        <v>695</v>
      </c>
      <c r="D2592" t="str">
        <f t="shared" si="170"/>
        <v>213</v>
      </c>
      <c r="E2592" s="161" t="s">
        <v>9989</v>
      </c>
      <c r="F2592" t="s">
        <v>17085</v>
      </c>
      <c r="G2592" t="s">
        <v>9071</v>
      </c>
      <c r="H2592" s="209">
        <v>34</v>
      </c>
      <c r="I2592" s="209">
        <v>695</v>
      </c>
      <c r="J2592" s="209">
        <v>213</v>
      </c>
      <c r="K2592" s="209">
        <v>327780</v>
      </c>
      <c r="L2592" s="209">
        <v>210100</v>
      </c>
      <c r="M2592" s="209">
        <v>500</v>
      </c>
      <c r="N2592" s="308">
        <v>5213</v>
      </c>
      <c r="O2592" s="308">
        <v>5695</v>
      </c>
      <c r="P2592" s="209">
        <v>50100</v>
      </c>
      <c r="Q2592" s="248"/>
      <c r="R2592" s="251"/>
      <c r="S2592" s="248"/>
      <c r="T2592" s="248" t="s">
        <v>16014</v>
      </c>
      <c r="U2592" s="248" t="s">
        <v>16270</v>
      </c>
    </row>
    <row r="2593" spans="1:21" s="1" customFormat="1" ht="23.25" customHeight="1" x14ac:dyDescent="0.25">
      <c r="A2593" t="s">
        <v>10010</v>
      </c>
      <c r="B2593" t="str">
        <f t="shared" si="168"/>
        <v>34</v>
      </c>
      <c r="C2593" t="str">
        <f t="shared" si="169"/>
        <v>700</v>
      </c>
      <c r="D2593" t="str">
        <f t="shared" si="170"/>
        <v>213</v>
      </c>
      <c r="E2593" s="161" t="s">
        <v>10011</v>
      </c>
      <c r="F2593" t="s">
        <v>17085</v>
      </c>
      <c r="G2593" t="s">
        <v>9171</v>
      </c>
      <c r="H2593" s="209">
        <v>34</v>
      </c>
      <c r="I2593" s="209">
        <v>700</v>
      </c>
      <c r="J2593" s="209">
        <v>213</v>
      </c>
      <c r="K2593" s="209">
        <v>327820</v>
      </c>
      <c r="L2593" s="209">
        <v>210100</v>
      </c>
      <c r="M2593" s="209">
        <v>500</v>
      </c>
      <c r="N2593" s="308">
        <v>5213</v>
      </c>
      <c r="O2593" s="308">
        <v>5700</v>
      </c>
      <c r="P2593" s="209">
        <v>50101</v>
      </c>
      <c r="Q2593" s="248"/>
      <c r="R2593" s="251"/>
      <c r="S2593" s="248"/>
      <c r="T2593" s="248" t="s">
        <v>16014</v>
      </c>
      <c r="U2593" s="248" t="s">
        <v>16270</v>
      </c>
    </row>
    <row r="2594" spans="1:21" s="1" customFormat="1" ht="23.25" customHeight="1" x14ac:dyDescent="0.25">
      <c r="A2594" t="s">
        <v>10032</v>
      </c>
      <c r="B2594" t="str">
        <f t="shared" si="168"/>
        <v>34</v>
      </c>
      <c r="C2594" t="str">
        <f t="shared" si="169"/>
        <v>745</v>
      </c>
      <c r="D2594" t="str">
        <f t="shared" si="170"/>
        <v>213</v>
      </c>
      <c r="E2594" s="161" t="s">
        <v>10033</v>
      </c>
      <c r="F2594" t="s">
        <v>17085</v>
      </c>
      <c r="G2594" t="s">
        <v>9270</v>
      </c>
      <c r="H2594" s="209">
        <v>34</v>
      </c>
      <c r="I2594" s="209">
        <v>745</v>
      </c>
      <c r="J2594" s="209">
        <v>213</v>
      </c>
      <c r="K2594" s="209">
        <v>328440</v>
      </c>
      <c r="L2594" s="209">
        <v>210100</v>
      </c>
      <c r="M2594" s="209">
        <v>500</v>
      </c>
      <c r="N2594" s="308">
        <v>5213</v>
      </c>
      <c r="O2594" s="308">
        <v>5745</v>
      </c>
      <c r="P2594" s="209">
        <v>50102</v>
      </c>
      <c r="Q2594" s="248"/>
      <c r="R2594" s="251"/>
      <c r="S2594" s="248"/>
      <c r="T2594" s="248" t="s">
        <v>16014</v>
      </c>
      <c r="U2594" s="248" t="s">
        <v>16270</v>
      </c>
    </row>
    <row r="2595" spans="1:21" s="1" customFormat="1" ht="23.25" customHeight="1" x14ac:dyDescent="0.25">
      <c r="A2595" t="s">
        <v>10054</v>
      </c>
      <c r="B2595" t="str">
        <f t="shared" si="168"/>
        <v>34</v>
      </c>
      <c r="C2595" t="str">
        <f t="shared" si="169"/>
        <v>750</v>
      </c>
      <c r="D2595" t="str">
        <f t="shared" si="170"/>
        <v>213</v>
      </c>
      <c r="E2595" s="161" t="s">
        <v>10055</v>
      </c>
      <c r="F2595" t="s">
        <v>17085</v>
      </c>
      <c r="G2595" t="s">
        <v>9369</v>
      </c>
      <c r="H2595" s="209">
        <v>34</v>
      </c>
      <c r="I2595" s="209">
        <v>750</v>
      </c>
      <c r="J2595" s="209">
        <v>213</v>
      </c>
      <c r="K2595" s="209">
        <v>328460</v>
      </c>
      <c r="L2595" s="209">
        <v>210100</v>
      </c>
      <c r="M2595" s="209">
        <v>500</v>
      </c>
      <c r="N2595" s="308">
        <v>5213</v>
      </c>
      <c r="O2595" s="308">
        <v>5750</v>
      </c>
      <c r="P2595" s="209">
        <v>50103</v>
      </c>
      <c r="Q2595"/>
      <c r="R2595" s="251"/>
      <c r="S2595"/>
      <c r="T2595" s="248" t="s">
        <v>16014</v>
      </c>
      <c r="U2595" s="248" t="s">
        <v>16270</v>
      </c>
    </row>
    <row r="2596" spans="1:21" s="1" customFormat="1" ht="23.25" customHeight="1" x14ac:dyDescent="0.25">
      <c r="A2596" t="s">
        <v>10077</v>
      </c>
      <c r="B2596" t="str">
        <f t="shared" si="168"/>
        <v>34</v>
      </c>
      <c r="C2596" t="str">
        <f t="shared" si="169"/>
        <v>795</v>
      </c>
      <c r="D2596" t="str">
        <f t="shared" si="170"/>
        <v>213</v>
      </c>
      <c r="E2596" s="161" t="s">
        <v>10078</v>
      </c>
      <c r="F2596" t="s">
        <v>17085</v>
      </c>
      <c r="G2596" t="s">
        <v>10072</v>
      </c>
      <c r="H2596" s="209">
        <v>34</v>
      </c>
      <c r="I2596" s="209">
        <v>795</v>
      </c>
      <c r="J2596" s="209">
        <v>213</v>
      </c>
      <c r="K2596" s="209">
        <v>328790</v>
      </c>
      <c r="L2596" s="209">
        <v>210100</v>
      </c>
      <c r="M2596" s="209">
        <v>500</v>
      </c>
      <c r="N2596" s="308">
        <v>5213</v>
      </c>
      <c r="O2596" s="308">
        <v>5795</v>
      </c>
      <c r="P2596" s="209">
        <v>50104</v>
      </c>
      <c r="Q2596" s="248"/>
      <c r="R2596" s="251"/>
      <c r="S2596" s="248"/>
      <c r="T2596" s="248" t="s">
        <v>16014</v>
      </c>
      <c r="U2596" s="248" t="s">
        <v>16270</v>
      </c>
    </row>
    <row r="2597" spans="1:21" s="1" customFormat="1" ht="23.25" customHeight="1" x14ac:dyDescent="0.25">
      <c r="A2597" t="s">
        <v>10099</v>
      </c>
      <c r="B2597" t="str">
        <f t="shared" si="168"/>
        <v>34</v>
      </c>
      <c r="C2597" t="str">
        <f t="shared" si="169"/>
        <v>850</v>
      </c>
      <c r="D2597" t="str">
        <f t="shared" si="170"/>
        <v>213</v>
      </c>
      <c r="E2597" s="161" t="s">
        <v>10100</v>
      </c>
      <c r="F2597" t="s">
        <v>17085</v>
      </c>
      <c r="G2597" t="s">
        <v>9567</v>
      </c>
      <c r="H2597" s="209">
        <v>34</v>
      </c>
      <c r="I2597" s="209">
        <v>850</v>
      </c>
      <c r="J2597" s="209">
        <v>213</v>
      </c>
      <c r="K2597" s="209">
        <v>328920</v>
      </c>
      <c r="L2597" s="209">
        <v>210100</v>
      </c>
      <c r="M2597" s="209">
        <v>500</v>
      </c>
      <c r="N2597" s="308">
        <v>5213</v>
      </c>
      <c r="O2597" s="308">
        <v>5850</v>
      </c>
      <c r="P2597" s="209">
        <v>50105</v>
      </c>
      <c r="Q2597" s="248"/>
      <c r="R2597" s="251"/>
      <c r="S2597" s="248"/>
      <c r="T2597" s="248" t="s">
        <v>16014</v>
      </c>
      <c r="U2597" s="248" t="s">
        <v>16270</v>
      </c>
    </row>
    <row r="2598" spans="1:21" s="1" customFormat="1" ht="23.25" customHeight="1" x14ac:dyDescent="0.25">
      <c r="A2598" t="s">
        <v>9678</v>
      </c>
      <c r="B2598" t="str">
        <f t="shared" si="168"/>
        <v>34</v>
      </c>
      <c r="C2598" t="str">
        <f t="shared" si="169"/>
        <v>001</v>
      </c>
      <c r="D2598" t="str">
        <f t="shared" si="170"/>
        <v>214</v>
      </c>
      <c r="E2598" s="161" t="s">
        <v>17096</v>
      </c>
      <c r="F2598" t="s">
        <v>17085</v>
      </c>
      <c r="G2598" t="s">
        <v>9668</v>
      </c>
      <c r="H2598" s="209">
        <v>34</v>
      </c>
      <c r="I2598" s="209">
        <v>1</v>
      </c>
      <c r="J2598" s="209">
        <v>214</v>
      </c>
      <c r="K2598" s="209">
        <v>320120</v>
      </c>
      <c r="L2598" s="308" t="s">
        <v>15177</v>
      </c>
      <c r="M2598" s="209">
        <v>500</v>
      </c>
      <c r="N2598" s="308">
        <v>5214</v>
      </c>
      <c r="O2598" s="308">
        <v>5001</v>
      </c>
      <c r="P2598" s="209">
        <v>50106</v>
      </c>
      <c r="Q2598" s="248"/>
      <c r="R2598" s="248"/>
      <c r="S2598" s="248"/>
      <c r="T2598" s="248" t="s">
        <v>16014</v>
      </c>
      <c r="U2598" s="248" t="s">
        <v>16270</v>
      </c>
    </row>
    <row r="2599" spans="1:21" s="1" customFormat="1" ht="23.25" customHeight="1" x14ac:dyDescent="0.25">
      <c r="A2599" t="s">
        <v>9707</v>
      </c>
      <c r="B2599" t="str">
        <f t="shared" si="168"/>
        <v>34</v>
      </c>
      <c r="C2599" t="str">
        <f t="shared" si="169"/>
        <v>002</v>
      </c>
      <c r="D2599" t="str">
        <f t="shared" si="170"/>
        <v>214</v>
      </c>
      <c r="E2599" s="161" t="s">
        <v>9708</v>
      </c>
      <c r="F2599" t="s">
        <v>17085</v>
      </c>
      <c r="G2599" t="s">
        <v>7729</v>
      </c>
      <c r="H2599" s="209">
        <v>34</v>
      </c>
      <c r="I2599" s="209">
        <v>2</v>
      </c>
      <c r="J2599" s="209">
        <v>214</v>
      </c>
      <c r="K2599" s="209">
        <v>320220</v>
      </c>
      <c r="L2599" s="308" t="s">
        <v>15177</v>
      </c>
      <c r="M2599" s="209">
        <v>500</v>
      </c>
      <c r="N2599" s="308">
        <v>5214</v>
      </c>
      <c r="O2599" s="308">
        <v>5002</v>
      </c>
      <c r="P2599" s="209">
        <v>50107</v>
      </c>
      <c r="Q2599" s="248"/>
      <c r="R2599" s="251"/>
      <c r="S2599" s="248"/>
      <c r="T2599" s="248" t="s">
        <v>16014</v>
      </c>
      <c r="U2599" s="248" t="s">
        <v>16270</v>
      </c>
    </row>
    <row r="2600" spans="1:21" s="1" customFormat="1" ht="23.25" customHeight="1" x14ac:dyDescent="0.25">
      <c r="A2600" t="s">
        <v>9729</v>
      </c>
      <c r="B2600" t="str">
        <f t="shared" si="168"/>
        <v>34</v>
      </c>
      <c r="C2600" t="str">
        <f t="shared" si="169"/>
        <v>010</v>
      </c>
      <c r="D2600" t="str">
        <f t="shared" si="170"/>
        <v>214</v>
      </c>
      <c r="E2600" s="161" t="s">
        <v>17091</v>
      </c>
      <c r="F2600" t="s">
        <v>17085</v>
      </c>
      <c r="G2600" t="s">
        <v>7828</v>
      </c>
      <c r="H2600" s="209">
        <v>34</v>
      </c>
      <c r="I2600" s="209">
        <v>10</v>
      </c>
      <c r="J2600" s="209">
        <v>214</v>
      </c>
      <c r="K2600" s="209">
        <v>320320</v>
      </c>
      <c r="L2600" s="308" t="s">
        <v>15177</v>
      </c>
      <c r="M2600" s="209">
        <v>500</v>
      </c>
      <c r="N2600" s="308">
        <v>5214</v>
      </c>
      <c r="O2600" s="308">
        <v>5010</v>
      </c>
      <c r="P2600" s="209">
        <v>50108</v>
      </c>
      <c r="Q2600" s="248"/>
      <c r="R2600" s="251"/>
      <c r="S2600" s="248"/>
      <c r="T2600" s="248" t="s">
        <v>16014</v>
      </c>
      <c r="U2600" s="248" t="s">
        <v>16270</v>
      </c>
    </row>
    <row r="2601" spans="1:21" s="1" customFormat="1" ht="23.25" customHeight="1" x14ac:dyDescent="0.25">
      <c r="A2601" t="s">
        <v>9752</v>
      </c>
      <c r="B2601" t="str">
        <f t="shared" si="168"/>
        <v>34</v>
      </c>
      <c r="C2601" t="str">
        <f t="shared" si="169"/>
        <v>030</v>
      </c>
      <c r="D2601" t="str">
        <f t="shared" si="170"/>
        <v>214</v>
      </c>
      <c r="E2601" s="161" t="s">
        <v>9753</v>
      </c>
      <c r="F2601" t="s">
        <v>17085</v>
      </c>
      <c r="G2601" t="s">
        <v>9745</v>
      </c>
      <c r="H2601" s="209">
        <v>34</v>
      </c>
      <c r="I2601" s="209">
        <v>30</v>
      </c>
      <c r="J2601" s="209">
        <v>214</v>
      </c>
      <c r="K2601" s="209">
        <v>320920</v>
      </c>
      <c r="L2601" s="308" t="s">
        <v>15177</v>
      </c>
      <c r="M2601" s="209">
        <v>500</v>
      </c>
      <c r="N2601" s="308">
        <v>5214</v>
      </c>
      <c r="O2601" s="308">
        <v>5030</v>
      </c>
      <c r="P2601" s="209">
        <v>50109</v>
      </c>
      <c r="Q2601" s="248"/>
      <c r="R2601" s="251"/>
      <c r="S2601" s="248"/>
      <c r="T2601" s="248" t="s">
        <v>16014</v>
      </c>
      <c r="U2601" s="248" t="s">
        <v>16270</v>
      </c>
    </row>
    <row r="2602" spans="1:21" s="1" customFormat="1" ht="23.25" customHeight="1" x14ac:dyDescent="0.25">
      <c r="A2602" t="s">
        <v>9774</v>
      </c>
      <c r="B2602" t="str">
        <f t="shared" si="168"/>
        <v>34</v>
      </c>
      <c r="C2602" t="str">
        <f t="shared" si="169"/>
        <v>035</v>
      </c>
      <c r="D2602" t="str">
        <f t="shared" si="170"/>
        <v>214</v>
      </c>
      <c r="E2602" s="161" t="s">
        <v>9775</v>
      </c>
      <c r="F2602" t="s">
        <v>17085</v>
      </c>
      <c r="G2602" t="s">
        <v>8026</v>
      </c>
      <c r="H2602" s="209">
        <v>34</v>
      </c>
      <c r="I2602" s="209">
        <v>35</v>
      </c>
      <c r="J2602" s="209">
        <v>214</v>
      </c>
      <c r="K2602" s="209">
        <v>320926</v>
      </c>
      <c r="L2602" s="209">
        <v>210100</v>
      </c>
      <c r="M2602" s="209">
        <v>500</v>
      </c>
      <c r="N2602" s="308">
        <v>5214</v>
      </c>
      <c r="O2602" s="308">
        <v>5035</v>
      </c>
      <c r="P2602" s="209">
        <v>50110</v>
      </c>
      <c r="Q2602" s="248"/>
      <c r="R2602" s="251"/>
      <c r="S2602" s="248"/>
      <c r="T2602" s="248" t="s">
        <v>16014</v>
      </c>
      <c r="U2602" s="248" t="s">
        <v>16270</v>
      </c>
    </row>
    <row r="2603" spans="1:21" s="1" customFormat="1" ht="23.25" customHeight="1" x14ac:dyDescent="0.25">
      <c r="A2603" t="s">
        <v>9793</v>
      </c>
      <c r="B2603" t="str">
        <f t="shared" si="168"/>
        <v>34</v>
      </c>
      <c r="C2603" t="str">
        <f t="shared" si="169"/>
        <v>040</v>
      </c>
      <c r="D2603" t="str">
        <f t="shared" si="170"/>
        <v>214</v>
      </c>
      <c r="E2603" s="161" t="s">
        <v>9794</v>
      </c>
      <c r="F2603" t="s">
        <v>17085</v>
      </c>
      <c r="G2603" t="s">
        <v>9786</v>
      </c>
      <c r="H2603" s="209">
        <v>34</v>
      </c>
      <c r="I2603" s="209">
        <v>40</v>
      </c>
      <c r="J2603" s="209">
        <v>214</v>
      </c>
      <c r="K2603" s="209">
        <v>320940</v>
      </c>
      <c r="L2603" s="209">
        <v>210100</v>
      </c>
      <c r="M2603" s="209">
        <v>500</v>
      </c>
      <c r="N2603" s="308">
        <v>5214</v>
      </c>
      <c r="O2603" s="308">
        <v>5040</v>
      </c>
      <c r="P2603" s="209">
        <v>50111</v>
      </c>
      <c r="Q2603" s="248"/>
      <c r="R2603" s="251"/>
      <c r="S2603" s="248"/>
      <c r="T2603" s="248" t="s">
        <v>16014</v>
      </c>
      <c r="U2603" s="248" t="s">
        <v>16270</v>
      </c>
    </row>
    <row r="2604" spans="1:21" s="1" customFormat="1" ht="23.25" customHeight="1" x14ac:dyDescent="0.25">
      <c r="A2604" t="s">
        <v>9813</v>
      </c>
      <c r="B2604" t="str">
        <f t="shared" si="168"/>
        <v>34</v>
      </c>
      <c r="C2604" t="str">
        <f t="shared" si="169"/>
        <v>200</v>
      </c>
      <c r="D2604" t="str">
        <f t="shared" si="170"/>
        <v>214</v>
      </c>
      <c r="E2604" s="161" t="s">
        <v>9814</v>
      </c>
      <c r="F2604" t="s">
        <v>17085</v>
      </c>
      <c r="G2604" t="s">
        <v>8224</v>
      </c>
      <c r="H2604" s="209">
        <v>34</v>
      </c>
      <c r="I2604" s="209">
        <v>200</v>
      </c>
      <c r="J2604" s="209">
        <v>214</v>
      </c>
      <c r="K2604" s="209">
        <v>322020</v>
      </c>
      <c r="L2604" s="209">
        <v>210100</v>
      </c>
      <c r="M2604" s="209">
        <v>500</v>
      </c>
      <c r="N2604" s="308">
        <v>5214</v>
      </c>
      <c r="O2604" s="308">
        <v>5200</v>
      </c>
      <c r="P2604" s="209">
        <v>50112</v>
      </c>
      <c r="Q2604" s="248"/>
      <c r="R2604" s="251"/>
      <c r="S2604" s="248"/>
      <c r="T2604" s="248" t="s">
        <v>16014</v>
      </c>
      <c r="U2604" s="248" t="s">
        <v>16270</v>
      </c>
    </row>
    <row r="2605" spans="1:21" s="1" customFormat="1" ht="23.25" customHeight="1" x14ac:dyDescent="0.25">
      <c r="A2605" t="s">
        <v>9835</v>
      </c>
      <c r="B2605" t="str">
        <f t="shared" si="168"/>
        <v>34</v>
      </c>
      <c r="C2605" t="str">
        <f t="shared" si="169"/>
        <v>610</v>
      </c>
      <c r="D2605" t="str">
        <f t="shared" si="170"/>
        <v>214</v>
      </c>
      <c r="E2605" s="161" t="s">
        <v>9836</v>
      </c>
      <c r="F2605" t="s">
        <v>17085</v>
      </c>
      <c r="G2605" t="s">
        <v>8323</v>
      </c>
      <c r="H2605" s="209">
        <v>34</v>
      </c>
      <c r="I2605" s="209">
        <v>610</v>
      </c>
      <c r="J2605" s="209">
        <v>214</v>
      </c>
      <c r="K2605" s="209">
        <v>327420</v>
      </c>
      <c r="L2605" s="209">
        <v>210100</v>
      </c>
      <c r="M2605" s="209">
        <v>500</v>
      </c>
      <c r="N2605" s="308">
        <v>5214</v>
      </c>
      <c r="O2605" s="308">
        <v>5610</v>
      </c>
      <c r="P2605" s="209">
        <v>50113</v>
      </c>
      <c r="Q2605" s="248"/>
      <c r="R2605" s="251"/>
      <c r="S2605" s="248"/>
      <c r="T2605" s="248" t="s">
        <v>16014</v>
      </c>
      <c r="U2605" s="248" t="s">
        <v>16270</v>
      </c>
    </row>
    <row r="2606" spans="1:21" s="1" customFormat="1" ht="23.25" customHeight="1" x14ac:dyDescent="0.25">
      <c r="A2606" t="s">
        <v>9857</v>
      </c>
      <c r="B2606" t="str">
        <f t="shared" si="168"/>
        <v>34</v>
      </c>
      <c r="C2606" t="str">
        <f t="shared" si="169"/>
        <v>620</v>
      </c>
      <c r="D2606" t="str">
        <f t="shared" si="170"/>
        <v>214</v>
      </c>
      <c r="E2606" s="161" t="s">
        <v>9858</v>
      </c>
      <c r="F2606" t="s">
        <v>17085</v>
      </c>
      <c r="G2606" t="s">
        <v>8422</v>
      </c>
      <c r="H2606" s="209">
        <v>34</v>
      </c>
      <c r="I2606" s="209">
        <v>620</v>
      </c>
      <c r="J2606" s="209">
        <v>214</v>
      </c>
      <c r="K2606" s="209">
        <v>327520</v>
      </c>
      <c r="L2606" s="209">
        <v>210100</v>
      </c>
      <c r="M2606" s="209">
        <v>500</v>
      </c>
      <c r="N2606" s="308">
        <v>5214</v>
      </c>
      <c r="O2606" s="308">
        <v>5620</v>
      </c>
      <c r="P2606" s="209">
        <v>50114</v>
      </c>
      <c r="Q2606" s="248"/>
      <c r="R2606" s="251"/>
      <c r="S2606" s="248"/>
      <c r="T2606" s="248" t="s">
        <v>16014</v>
      </c>
      <c r="U2606" s="248" t="s">
        <v>16270</v>
      </c>
    </row>
    <row r="2607" spans="1:21" s="1" customFormat="1" ht="23.25" customHeight="1" x14ac:dyDescent="0.25">
      <c r="A2607" t="s">
        <v>9890</v>
      </c>
      <c r="B2607" t="str">
        <f t="shared" si="168"/>
        <v>34</v>
      </c>
      <c r="C2607" t="str">
        <f t="shared" si="169"/>
        <v>630</v>
      </c>
      <c r="D2607" t="str">
        <f t="shared" si="170"/>
        <v>214</v>
      </c>
      <c r="E2607" s="161" t="s">
        <v>9891</v>
      </c>
      <c r="F2607" t="s">
        <v>17085</v>
      </c>
      <c r="G2607" t="s">
        <v>8571</v>
      </c>
      <c r="H2607" s="209">
        <v>34</v>
      </c>
      <c r="I2607" s="209">
        <v>630</v>
      </c>
      <c r="J2607" s="209">
        <v>214</v>
      </c>
      <c r="K2607" s="209">
        <v>327620</v>
      </c>
      <c r="L2607" s="209">
        <v>210100</v>
      </c>
      <c r="M2607" s="209">
        <v>500</v>
      </c>
      <c r="N2607" s="308">
        <v>5214</v>
      </c>
      <c r="O2607" s="308">
        <v>5630</v>
      </c>
      <c r="P2607" s="209">
        <v>50116</v>
      </c>
      <c r="Q2607" s="248"/>
      <c r="R2607" s="251"/>
      <c r="S2607" s="248"/>
      <c r="T2607" s="248" t="s">
        <v>16014</v>
      </c>
      <c r="U2607" s="248" t="s">
        <v>16270</v>
      </c>
    </row>
    <row r="2608" spans="1:21" s="1" customFormat="1" ht="23.25" customHeight="1" x14ac:dyDescent="0.25">
      <c r="A2608" t="s">
        <v>9912</v>
      </c>
      <c r="B2608" t="str">
        <f t="shared" si="168"/>
        <v>34</v>
      </c>
      <c r="C2608" t="str">
        <f t="shared" si="169"/>
        <v>637</v>
      </c>
      <c r="D2608" t="str">
        <f t="shared" si="170"/>
        <v>214</v>
      </c>
      <c r="E2608" s="161" t="s">
        <v>9913</v>
      </c>
      <c r="F2608" t="s">
        <v>17085</v>
      </c>
      <c r="G2608" t="s">
        <v>8670</v>
      </c>
      <c r="H2608" s="209">
        <v>34</v>
      </c>
      <c r="I2608" s="209">
        <v>637</v>
      </c>
      <c r="J2608" s="209">
        <v>214</v>
      </c>
      <c r="K2608" s="209">
        <v>327631</v>
      </c>
      <c r="L2608" s="209">
        <v>210100</v>
      </c>
      <c r="M2608" s="209">
        <v>500</v>
      </c>
      <c r="N2608" s="308">
        <v>5214</v>
      </c>
      <c r="O2608" s="308">
        <v>5637</v>
      </c>
      <c r="P2608" s="209">
        <v>50117</v>
      </c>
      <c r="Q2608" s="248"/>
      <c r="R2608" s="251"/>
      <c r="S2608" s="248"/>
      <c r="T2608" s="248"/>
      <c r="U2608" s="248" t="s">
        <v>16270</v>
      </c>
    </row>
    <row r="2609" spans="1:21" s="1" customFormat="1" ht="23.25" customHeight="1" x14ac:dyDescent="0.25">
      <c r="A2609" t="s">
        <v>9924</v>
      </c>
      <c r="B2609" t="str">
        <f t="shared" si="168"/>
        <v>34</v>
      </c>
      <c r="C2609" t="str">
        <f t="shared" si="169"/>
        <v>645</v>
      </c>
      <c r="D2609" t="str">
        <f t="shared" si="170"/>
        <v>214</v>
      </c>
      <c r="E2609" s="161" t="s">
        <v>9925</v>
      </c>
      <c r="F2609" t="s">
        <v>17085</v>
      </c>
      <c r="G2609" t="s">
        <v>8772</v>
      </c>
      <c r="H2609" s="209">
        <v>34</v>
      </c>
      <c r="I2609" s="209">
        <v>645</v>
      </c>
      <c r="J2609" s="209">
        <v>214</v>
      </c>
      <c r="K2609" s="209">
        <v>327720</v>
      </c>
      <c r="L2609" s="209">
        <v>210100</v>
      </c>
      <c r="M2609" s="209">
        <v>500</v>
      </c>
      <c r="N2609" s="308">
        <v>5214</v>
      </c>
      <c r="O2609" s="308">
        <v>5645</v>
      </c>
      <c r="P2609" s="209">
        <v>50118</v>
      </c>
      <c r="Q2609"/>
      <c r="R2609" s="251"/>
      <c r="S2609"/>
      <c r="T2609" s="248" t="s">
        <v>16014</v>
      </c>
      <c r="U2609" s="248" t="s">
        <v>16270</v>
      </c>
    </row>
    <row r="2610" spans="1:21" s="1" customFormat="1" ht="23.25" customHeight="1" x14ac:dyDescent="0.25">
      <c r="A2610" t="s">
        <v>9946</v>
      </c>
      <c r="B2610" t="str">
        <f t="shared" si="168"/>
        <v>34</v>
      </c>
      <c r="C2610" t="str">
        <f t="shared" si="169"/>
        <v>685</v>
      </c>
      <c r="D2610" t="str">
        <f t="shared" si="170"/>
        <v>214</v>
      </c>
      <c r="E2610" s="161" t="s">
        <v>9947</v>
      </c>
      <c r="F2610" t="s">
        <v>17085</v>
      </c>
      <c r="G2610" t="s">
        <v>8871</v>
      </c>
      <c r="H2610" s="209">
        <v>34</v>
      </c>
      <c r="I2610" s="209">
        <v>685</v>
      </c>
      <c r="J2610" s="209">
        <v>214</v>
      </c>
      <c r="K2610" s="209">
        <v>327740</v>
      </c>
      <c r="L2610" s="209">
        <v>210100</v>
      </c>
      <c r="M2610" s="209">
        <v>500</v>
      </c>
      <c r="N2610" s="308">
        <v>5214</v>
      </c>
      <c r="O2610" s="308">
        <v>5686</v>
      </c>
      <c r="P2610" s="209">
        <v>50119</v>
      </c>
      <c r="Q2610" s="248"/>
      <c r="R2610" s="251"/>
      <c r="S2610" s="248"/>
      <c r="T2610" s="248" t="s">
        <v>16014</v>
      </c>
      <c r="U2610" s="248" t="s">
        <v>16270</v>
      </c>
    </row>
    <row r="2611" spans="1:21" s="1" customFormat="1" ht="23.25" customHeight="1" x14ac:dyDescent="0.25">
      <c r="A2611" t="s">
        <v>9968</v>
      </c>
      <c r="B2611" t="str">
        <f t="shared" si="168"/>
        <v>34</v>
      </c>
      <c r="C2611" t="str">
        <f t="shared" si="169"/>
        <v>690</v>
      </c>
      <c r="D2611" t="str">
        <f t="shared" si="170"/>
        <v>214</v>
      </c>
      <c r="E2611" s="161" t="s">
        <v>9969</v>
      </c>
      <c r="F2611" t="s">
        <v>17085</v>
      </c>
      <c r="G2611" t="s">
        <v>8971</v>
      </c>
      <c r="H2611" s="209">
        <v>34</v>
      </c>
      <c r="I2611" s="209">
        <v>690</v>
      </c>
      <c r="J2611" s="209">
        <v>214</v>
      </c>
      <c r="K2611" s="209">
        <v>327760</v>
      </c>
      <c r="L2611" s="209">
        <v>210100</v>
      </c>
      <c r="M2611" s="209">
        <v>500</v>
      </c>
      <c r="N2611" s="308">
        <v>5214</v>
      </c>
      <c r="O2611" s="209">
        <v>5691</v>
      </c>
      <c r="P2611" s="209">
        <v>50120</v>
      </c>
      <c r="Q2611" s="248"/>
      <c r="R2611" s="251"/>
      <c r="S2611" s="248"/>
      <c r="T2611" s="248" t="s">
        <v>16014</v>
      </c>
      <c r="U2611" s="248" t="s">
        <v>16270</v>
      </c>
    </row>
    <row r="2612" spans="1:21" s="1" customFormat="1" ht="23.25" customHeight="1" x14ac:dyDescent="0.25">
      <c r="A2612" t="s">
        <v>9990</v>
      </c>
      <c r="B2612" t="str">
        <f t="shared" si="168"/>
        <v>34</v>
      </c>
      <c r="C2612" t="str">
        <f t="shared" si="169"/>
        <v>695</v>
      </c>
      <c r="D2612" t="str">
        <f t="shared" si="170"/>
        <v>214</v>
      </c>
      <c r="E2612" s="161" t="s">
        <v>9991</v>
      </c>
      <c r="F2612" t="s">
        <v>17085</v>
      </c>
      <c r="G2612" t="s">
        <v>9071</v>
      </c>
      <c r="H2612" s="209">
        <v>34</v>
      </c>
      <c r="I2612" s="209">
        <v>695</v>
      </c>
      <c r="J2612" s="209">
        <v>214</v>
      </c>
      <c r="K2612" s="209">
        <v>327780</v>
      </c>
      <c r="L2612" s="209">
        <v>210100</v>
      </c>
      <c r="M2612" s="209">
        <v>500</v>
      </c>
      <c r="N2612" s="308">
        <v>5214</v>
      </c>
      <c r="O2612" s="308">
        <v>5695</v>
      </c>
      <c r="P2612" s="209">
        <v>50121</v>
      </c>
      <c r="Q2612" s="248"/>
      <c r="R2612" s="251"/>
      <c r="S2612" s="248"/>
      <c r="T2612" s="248" t="s">
        <v>16014</v>
      </c>
      <c r="U2612" s="248" t="s">
        <v>16270</v>
      </c>
    </row>
    <row r="2613" spans="1:21" s="1" customFormat="1" ht="23.25" customHeight="1" x14ac:dyDescent="0.25">
      <c r="A2613" t="s">
        <v>10012</v>
      </c>
      <c r="B2613" t="str">
        <f t="shared" si="168"/>
        <v>34</v>
      </c>
      <c r="C2613" t="str">
        <f t="shared" si="169"/>
        <v>700</v>
      </c>
      <c r="D2613" t="str">
        <f t="shared" si="170"/>
        <v>214</v>
      </c>
      <c r="E2613" s="161" t="s">
        <v>10013</v>
      </c>
      <c r="F2613" t="s">
        <v>17085</v>
      </c>
      <c r="G2613" t="s">
        <v>9171</v>
      </c>
      <c r="H2613" s="209">
        <v>34</v>
      </c>
      <c r="I2613" s="209">
        <v>700</v>
      </c>
      <c r="J2613" s="209">
        <v>214</v>
      </c>
      <c r="K2613" s="209">
        <v>327820</v>
      </c>
      <c r="L2613" s="209">
        <v>210100</v>
      </c>
      <c r="M2613" s="209">
        <v>500</v>
      </c>
      <c r="N2613" s="308">
        <v>5214</v>
      </c>
      <c r="O2613" s="308">
        <v>5700</v>
      </c>
      <c r="P2613" s="209">
        <v>50122</v>
      </c>
      <c r="Q2613" s="248"/>
      <c r="R2613" s="251"/>
      <c r="S2613" s="248"/>
      <c r="T2613" s="248" t="s">
        <v>16014</v>
      </c>
      <c r="U2613" s="248" t="s">
        <v>16270</v>
      </c>
    </row>
    <row r="2614" spans="1:21" s="1" customFormat="1" ht="23.25" customHeight="1" x14ac:dyDescent="0.25">
      <c r="A2614" t="s">
        <v>10034</v>
      </c>
      <c r="B2614" t="str">
        <f t="shared" si="168"/>
        <v>34</v>
      </c>
      <c r="C2614" t="str">
        <f t="shared" si="169"/>
        <v>745</v>
      </c>
      <c r="D2614" t="str">
        <f t="shared" si="170"/>
        <v>214</v>
      </c>
      <c r="E2614" s="161" t="s">
        <v>10035</v>
      </c>
      <c r="F2614" t="s">
        <v>17085</v>
      </c>
      <c r="G2614" t="s">
        <v>9270</v>
      </c>
      <c r="H2614" s="209">
        <v>34</v>
      </c>
      <c r="I2614" s="209">
        <v>745</v>
      </c>
      <c r="J2614" s="209">
        <v>214</v>
      </c>
      <c r="K2614" s="209">
        <v>328440</v>
      </c>
      <c r="L2614" s="209">
        <v>210100</v>
      </c>
      <c r="M2614" s="209">
        <v>500</v>
      </c>
      <c r="N2614" s="308">
        <v>5214</v>
      </c>
      <c r="O2614" s="308">
        <v>5745</v>
      </c>
      <c r="P2614" s="209">
        <v>50123</v>
      </c>
      <c r="Q2614" s="248"/>
      <c r="R2614" s="251"/>
      <c r="S2614" s="248"/>
      <c r="T2614" s="248" t="s">
        <v>16014</v>
      </c>
      <c r="U2614" s="248" t="s">
        <v>16270</v>
      </c>
    </row>
    <row r="2615" spans="1:21" s="1" customFormat="1" ht="23.25" customHeight="1" x14ac:dyDescent="0.25">
      <c r="A2615" t="s">
        <v>10056</v>
      </c>
      <c r="B2615" t="str">
        <f t="shared" si="168"/>
        <v>34</v>
      </c>
      <c r="C2615" t="str">
        <f t="shared" si="169"/>
        <v>750</v>
      </c>
      <c r="D2615" t="str">
        <f t="shared" si="170"/>
        <v>214</v>
      </c>
      <c r="E2615" s="161" t="s">
        <v>10057</v>
      </c>
      <c r="F2615" t="s">
        <v>17085</v>
      </c>
      <c r="G2615" t="s">
        <v>9369</v>
      </c>
      <c r="H2615" s="209">
        <v>34</v>
      </c>
      <c r="I2615" s="209">
        <v>750</v>
      </c>
      <c r="J2615" s="209">
        <v>214</v>
      </c>
      <c r="K2615" s="209">
        <v>328460</v>
      </c>
      <c r="L2615" s="209">
        <v>210100</v>
      </c>
      <c r="M2615" s="209">
        <v>500</v>
      </c>
      <c r="N2615" s="308">
        <v>5214</v>
      </c>
      <c r="O2615" s="308">
        <v>5750</v>
      </c>
      <c r="P2615" s="209">
        <v>50124</v>
      </c>
      <c r="Q2615"/>
      <c r="R2615" s="251"/>
      <c r="S2615"/>
      <c r="T2615" s="248" t="s">
        <v>16014</v>
      </c>
      <c r="U2615" s="248" t="s">
        <v>16270</v>
      </c>
    </row>
    <row r="2616" spans="1:21" s="1" customFormat="1" ht="23.25" customHeight="1" x14ac:dyDescent="0.25">
      <c r="A2616" t="s">
        <v>10079</v>
      </c>
      <c r="B2616" t="str">
        <f t="shared" si="168"/>
        <v>34</v>
      </c>
      <c r="C2616" t="str">
        <f t="shared" si="169"/>
        <v>795</v>
      </c>
      <c r="D2616" t="str">
        <f t="shared" si="170"/>
        <v>214</v>
      </c>
      <c r="E2616" s="161" t="s">
        <v>10080</v>
      </c>
      <c r="F2616" t="s">
        <v>17085</v>
      </c>
      <c r="G2616" t="s">
        <v>10072</v>
      </c>
      <c r="H2616" s="209">
        <v>34</v>
      </c>
      <c r="I2616" s="209">
        <v>795</v>
      </c>
      <c r="J2616" s="209">
        <v>214</v>
      </c>
      <c r="K2616" s="209">
        <v>328790</v>
      </c>
      <c r="L2616" s="209">
        <v>210100</v>
      </c>
      <c r="M2616" s="209">
        <v>500</v>
      </c>
      <c r="N2616" s="308">
        <v>5214</v>
      </c>
      <c r="O2616" s="308">
        <v>5795</v>
      </c>
      <c r="P2616" s="209">
        <v>50125</v>
      </c>
      <c r="Q2616" s="248"/>
      <c r="R2616" s="251"/>
      <c r="S2616" s="248"/>
      <c r="T2616" s="248" t="s">
        <v>16014</v>
      </c>
      <c r="U2616" s="248" t="s">
        <v>16270</v>
      </c>
    </row>
    <row r="2617" spans="1:21" s="1" customFormat="1" ht="23.25" customHeight="1" x14ac:dyDescent="0.25">
      <c r="A2617" t="s">
        <v>10101</v>
      </c>
      <c r="B2617" t="str">
        <f t="shared" si="168"/>
        <v>34</v>
      </c>
      <c r="C2617" t="str">
        <f t="shared" si="169"/>
        <v>850</v>
      </c>
      <c r="D2617" t="str">
        <f t="shared" si="170"/>
        <v>214</v>
      </c>
      <c r="E2617" s="161" t="s">
        <v>10102</v>
      </c>
      <c r="F2617" t="s">
        <v>17085</v>
      </c>
      <c r="G2617" t="s">
        <v>9567</v>
      </c>
      <c r="H2617" s="209">
        <v>34</v>
      </c>
      <c r="I2617" s="209">
        <v>850</v>
      </c>
      <c r="J2617" s="209">
        <v>214</v>
      </c>
      <c r="K2617" s="209">
        <v>328920</v>
      </c>
      <c r="L2617" s="209">
        <v>210100</v>
      </c>
      <c r="M2617" s="209">
        <v>500</v>
      </c>
      <c r="N2617" s="308">
        <v>5214</v>
      </c>
      <c r="O2617" s="308">
        <v>5850</v>
      </c>
      <c r="P2617" s="209">
        <v>50126</v>
      </c>
      <c r="Q2617" s="248"/>
      <c r="R2617" s="251"/>
      <c r="S2617" s="248"/>
      <c r="T2617" s="248" t="s">
        <v>16014</v>
      </c>
      <c r="U2617" s="248" t="s">
        <v>16270</v>
      </c>
    </row>
    <row r="2618" spans="1:21" s="1" customFormat="1" ht="23.25" customHeight="1" x14ac:dyDescent="0.25">
      <c r="A2618" t="s">
        <v>7667</v>
      </c>
      <c r="B2618" t="str">
        <f t="shared" si="168"/>
        <v>33</v>
      </c>
      <c r="C2618" t="str">
        <f t="shared" si="169"/>
        <v>001</v>
      </c>
      <c r="D2618" t="str">
        <f t="shared" si="170"/>
        <v>063</v>
      </c>
      <c r="E2618" s="161" t="s">
        <v>7669</v>
      </c>
      <c r="F2618" t="s">
        <v>17084</v>
      </c>
      <c r="G2618" t="s">
        <v>7582</v>
      </c>
      <c r="H2618" s="209">
        <v>33</v>
      </c>
      <c r="I2618" s="209">
        <v>1</v>
      </c>
      <c r="J2618" s="209">
        <v>63</v>
      </c>
      <c r="K2618" s="209">
        <v>320110</v>
      </c>
      <c r="L2618" s="209" t="s">
        <v>15177</v>
      </c>
      <c r="M2618" s="209">
        <v>510</v>
      </c>
      <c r="N2618" s="209">
        <v>5063</v>
      </c>
      <c r="O2618" s="209">
        <v>5001</v>
      </c>
      <c r="P2618" s="209">
        <v>50127</v>
      </c>
      <c r="Q2618" s="248"/>
      <c r="R2618" s="248"/>
      <c r="S2618" s="248"/>
      <c r="T2618" s="248" t="s">
        <v>16014</v>
      </c>
      <c r="U2618" s="248" t="s">
        <v>16270</v>
      </c>
    </row>
    <row r="2619" spans="1:21" s="1" customFormat="1" ht="23.25" customHeight="1" x14ac:dyDescent="0.25">
      <c r="A2619" t="s">
        <v>7786</v>
      </c>
      <c r="B2619" t="str">
        <f t="shared" si="168"/>
        <v>33</v>
      </c>
      <c r="C2619" t="str">
        <f t="shared" si="169"/>
        <v>002</v>
      </c>
      <c r="D2619" t="str">
        <f t="shared" si="170"/>
        <v>063</v>
      </c>
      <c r="E2619" s="161" t="s">
        <v>7787</v>
      </c>
      <c r="F2619" t="s">
        <v>17084</v>
      </c>
      <c r="G2619" t="s">
        <v>7729</v>
      </c>
      <c r="H2619" s="209">
        <v>33</v>
      </c>
      <c r="I2619" s="209">
        <v>2</v>
      </c>
      <c r="J2619" s="209">
        <v>63</v>
      </c>
      <c r="K2619" s="209">
        <v>320210</v>
      </c>
      <c r="L2619" s="209" t="s">
        <v>15177</v>
      </c>
      <c r="M2619" s="209">
        <v>510</v>
      </c>
      <c r="N2619" s="209">
        <v>5063</v>
      </c>
      <c r="O2619" s="209">
        <v>5002</v>
      </c>
      <c r="P2619" s="209">
        <v>50128</v>
      </c>
      <c r="Q2619" s="248"/>
      <c r="R2619" s="248"/>
      <c r="S2619" s="248"/>
      <c r="T2619" s="248" t="s">
        <v>16014</v>
      </c>
      <c r="U2619" s="248" t="s">
        <v>16270</v>
      </c>
    </row>
    <row r="2620" spans="1:21" s="1" customFormat="1" ht="23.25" customHeight="1" x14ac:dyDescent="0.25">
      <c r="A2620" t="s">
        <v>7885</v>
      </c>
      <c r="B2620" t="str">
        <f t="shared" si="168"/>
        <v>33</v>
      </c>
      <c r="C2620" t="str">
        <f t="shared" si="169"/>
        <v>010</v>
      </c>
      <c r="D2620" t="str">
        <f t="shared" si="170"/>
        <v>063</v>
      </c>
      <c r="E2620" s="161" t="s">
        <v>7886</v>
      </c>
      <c r="F2620" t="s">
        <v>17084</v>
      </c>
      <c r="G2620" t="s">
        <v>7828</v>
      </c>
      <c r="H2620" s="209">
        <v>33</v>
      </c>
      <c r="I2620" s="209">
        <v>10</v>
      </c>
      <c r="J2620" s="209">
        <v>63</v>
      </c>
      <c r="K2620" s="209">
        <v>320310</v>
      </c>
      <c r="L2620" s="209" t="s">
        <v>15177</v>
      </c>
      <c r="M2620" s="209">
        <v>510</v>
      </c>
      <c r="N2620" s="209">
        <v>5063</v>
      </c>
      <c r="O2620" s="209">
        <v>5010</v>
      </c>
      <c r="P2620" s="209">
        <v>50129</v>
      </c>
      <c r="Q2620" s="248"/>
      <c r="R2620" s="251"/>
      <c r="S2620" s="248"/>
      <c r="T2620" s="248" t="s">
        <v>16014</v>
      </c>
      <c r="U2620" s="248" t="s">
        <v>16270</v>
      </c>
    </row>
    <row r="2621" spans="1:21" s="1" customFormat="1" ht="23.25" customHeight="1" x14ac:dyDescent="0.25">
      <c r="A2621" t="s">
        <v>7984</v>
      </c>
      <c r="B2621" t="str">
        <f t="shared" si="168"/>
        <v>33</v>
      </c>
      <c r="C2621" t="str">
        <f t="shared" si="169"/>
        <v>030</v>
      </c>
      <c r="D2621" t="str">
        <f t="shared" si="170"/>
        <v>063</v>
      </c>
      <c r="E2621" s="161" t="s">
        <v>7985</v>
      </c>
      <c r="F2621" t="s">
        <v>17084</v>
      </c>
      <c r="G2621" t="s">
        <v>7927</v>
      </c>
      <c r="H2621" s="209">
        <v>33</v>
      </c>
      <c r="I2621" s="209">
        <v>30</v>
      </c>
      <c r="J2621" s="209">
        <v>63</v>
      </c>
      <c r="K2621" s="209">
        <v>320910</v>
      </c>
      <c r="L2621" s="209" t="s">
        <v>15177</v>
      </c>
      <c r="M2621" s="209">
        <v>510</v>
      </c>
      <c r="N2621" s="209">
        <v>5063</v>
      </c>
      <c r="O2621" s="209">
        <v>5030</v>
      </c>
      <c r="P2621" s="209">
        <v>50130</v>
      </c>
      <c r="Q2621" s="248"/>
      <c r="R2621" s="251"/>
      <c r="S2621" s="248"/>
      <c r="T2621" s="248" t="s">
        <v>16014</v>
      </c>
      <c r="U2621" s="248" t="s">
        <v>16270</v>
      </c>
    </row>
    <row r="2622" spans="1:21" s="1" customFormat="1" ht="23.25" customHeight="1" x14ac:dyDescent="0.25">
      <c r="A2622" t="s">
        <v>8083</v>
      </c>
      <c r="B2622" t="str">
        <f t="shared" si="168"/>
        <v>33</v>
      </c>
      <c r="C2622" t="str">
        <f t="shared" si="169"/>
        <v>035</v>
      </c>
      <c r="D2622" t="str">
        <f t="shared" si="170"/>
        <v>063</v>
      </c>
      <c r="E2622" s="161" t="s">
        <v>8084</v>
      </c>
      <c r="F2622" t="s">
        <v>17084</v>
      </c>
      <c r="G2622" t="s">
        <v>8026</v>
      </c>
      <c r="H2622" s="209">
        <v>33</v>
      </c>
      <c r="I2622" s="209">
        <v>35</v>
      </c>
      <c r="J2622" s="209">
        <v>63</v>
      </c>
      <c r="K2622" s="209">
        <v>320925</v>
      </c>
      <c r="L2622" s="209" t="s">
        <v>15177</v>
      </c>
      <c r="M2622" s="209">
        <v>510</v>
      </c>
      <c r="N2622" s="209">
        <v>5063</v>
      </c>
      <c r="O2622" s="209">
        <v>5035</v>
      </c>
      <c r="P2622" s="209">
        <v>50131</v>
      </c>
      <c r="Q2622" s="248"/>
      <c r="R2622" s="251"/>
      <c r="S2622" s="248"/>
      <c r="T2622" s="248" t="s">
        <v>16014</v>
      </c>
      <c r="U2622" s="248" t="s">
        <v>16270</v>
      </c>
    </row>
    <row r="2623" spans="1:21" s="1" customFormat="1" ht="23.25" customHeight="1" x14ac:dyDescent="0.25">
      <c r="A2623" t="s">
        <v>8182</v>
      </c>
      <c r="B2623" t="str">
        <f t="shared" si="168"/>
        <v>33</v>
      </c>
      <c r="C2623" t="str">
        <f t="shared" si="169"/>
        <v>040</v>
      </c>
      <c r="D2623" t="str">
        <f t="shared" si="170"/>
        <v>063</v>
      </c>
      <c r="E2623" s="161" t="s">
        <v>8183</v>
      </c>
      <c r="F2623" t="s">
        <v>17084</v>
      </c>
      <c r="G2623" t="s">
        <v>8125</v>
      </c>
      <c r="H2623" s="209">
        <v>33</v>
      </c>
      <c r="I2623" s="209">
        <v>40</v>
      </c>
      <c r="J2623" s="209">
        <v>63</v>
      </c>
      <c r="K2623" s="209">
        <v>320930</v>
      </c>
      <c r="L2623" s="209" t="s">
        <v>15177</v>
      </c>
      <c r="M2623" s="209">
        <v>510</v>
      </c>
      <c r="N2623" s="209">
        <v>5063</v>
      </c>
      <c r="O2623" s="209">
        <v>5040</v>
      </c>
      <c r="P2623" s="209">
        <v>50132</v>
      </c>
      <c r="Q2623" s="248"/>
      <c r="R2623" s="251"/>
      <c r="S2623" s="248"/>
      <c r="T2623" s="248" t="s">
        <v>16014</v>
      </c>
      <c r="U2623" s="248" t="s">
        <v>16270</v>
      </c>
    </row>
    <row r="2624" spans="1:21" s="1" customFormat="1" ht="23.25" customHeight="1" x14ac:dyDescent="0.25">
      <c r="A2624" t="s">
        <v>8281</v>
      </c>
      <c r="B2624" t="str">
        <f t="shared" si="168"/>
        <v>33</v>
      </c>
      <c r="C2624" t="str">
        <f t="shared" si="169"/>
        <v>200</v>
      </c>
      <c r="D2624" t="str">
        <f t="shared" si="170"/>
        <v>063</v>
      </c>
      <c r="E2624" s="161" t="s">
        <v>8282</v>
      </c>
      <c r="F2624" t="s">
        <v>17084</v>
      </c>
      <c r="G2624" t="s">
        <v>8224</v>
      </c>
      <c r="H2624" s="209">
        <v>33</v>
      </c>
      <c r="I2624" s="209">
        <v>200</v>
      </c>
      <c r="J2624" s="209">
        <v>63</v>
      </c>
      <c r="K2624" s="209">
        <v>322010</v>
      </c>
      <c r="L2624" s="209" t="s">
        <v>15177</v>
      </c>
      <c r="M2624" s="209">
        <v>510</v>
      </c>
      <c r="N2624" s="209">
        <v>5063</v>
      </c>
      <c r="O2624" s="209">
        <v>5200</v>
      </c>
      <c r="P2624" s="209">
        <v>50133</v>
      </c>
      <c r="Q2624" s="248"/>
      <c r="R2624" s="251"/>
      <c r="S2624" s="248"/>
      <c r="T2624" s="248" t="s">
        <v>16014</v>
      </c>
      <c r="U2624" s="248" t="s">
        <v>16270</v>
      </c>
    </row>
    <row r="2625" spans="1:21" s="1" customFormat="1" ht="23.25" customHeight="1" x14ac:dyDescent="0.25">
      <c r="A2625" t="s">
        <v>8380</v>
      </c>
      <c r="B2625" t="str">
        <f t="shared" si="168"/>
        <v>33</v>
      </c>
      <c r="C2625" t="str">
        <f t="shared" si="169"/>
        <v>610</v>
      </c>
      <c r="D2625" t="str">
        <f t="shared" si="170"/>
        <v>063</v>
      </c>
      <c r="E2625" s="161" t="s">
        <v>8381</v>
      </c>
      <c r="F2625" t="s">
        <v>17084</v>
      </c>
      <c r="G2625" t="s">
        <v>8323</v>
      </c>
      <c r="H2625" s="209">
        <v>33</v>
      </c>
      <c r="I2625" s="209">
        <v>610</v>
      </c>
      <c r="J2625" s="209">
        <v>63</v>
      </c>
      <c r="K2625" s="209">
        <v>327410</v>
      </c>
      <c r="L2625" s="209" t="s">
        <v>15177</v>
      </c>
      <c r="M2625" s="209">
        <v>510</v>
      </c>
      <c r="N2625" s="209">
        <v>5063</v>
      </c>
      <c r="O2625" s="209">
        <v>5610</v>
      </c>
      <c r="P2625" s="209">
        <v>50134</v>
      </c>
      <c r="Q2625" s="248"/>
      <c r="R2625" s="251"/>
      <c r="S2625" s="248"/>
      <c r="T2625" s="248" t="s">
        <v>16014</v>
      </c>
      <c r="U2625" s="248" t="s">
        <v>16270</v>
      </c>
    </row>
    <row r="2626" spans="1:21" s="1" customFormat="1" ht="23.25" customHeight="1" x14ac:dyDescent="0.25">
      <c r="A2626" t="s">
        <v>8479</v>
      </c>
      <c r="B2626" t="str">
        <f t="shared" ref="B2626:B2689" si="171">LEFT(A2626,2)</f>
        <v>33</v>
      </c>
      <c r="C2626" t="str">
        <f t="shared" ref="C2626:C2689" si="172">MID(A2626,4,3)</f>
        <v>620</v>
      </c>
      <c r="D2626" t="str">
        <f t="shared" ref="D2626:D2689" si="173">RIGHT(A2626,3)</f>
        <v>063</v>
      </c>
      <c r="E2626" s="161" t="s">
        <v>8480</v>
      </c>
      <c r="F2626" t="s">
        <v>17084</v>
      </c>
      <c r="G2626" t="s">
        <v>8422</v>
      </c>
      <c r="H2626" s="209">
        <v>33</v>
      </c>
      <c r="I2626" s="209">
        <v>620</v>
      </c>
      <c r="J2626" s="209">
        <v>63</v>
      </c>
      <c r="K2626" s="209">
        <v>327510</v>
      </c>
      <c r="L2626" s="209" t="s">
        <v>15177</v>
      </c>
      <c r="M2626" s="209">
        <v>510</v>
      </c>
      <c r="N2626" s="209">
        <v>5063</v>
      </c>
      <c r="O2626" s="209">
        <v>5620</v>
      </c>
      <c r="P2626" s="209">
        <v>50135</v>
      </c>
      <c r="Q2626" s="248"/>
      <c r="R2626" s="251"/>
      <c r="S2626" s="248"/>
      <c r="T2626" s="248" t="s">
        <v>16014</v>
      </c>
      <c r="U2626" s="248" t="s">
        <v>16270</v>
      </c>
    </row>
    <row r="2627" spans="1:21" s="1" customFormat="1" ht="23.25" customHeight="1" x14ac:dyDescent="0.25">
      <c r="A2627" t="s">
        <v>8628</v>
      </c>
      <c r="B2627" t="str">
        <f t="shared" si="171"/>
        <v>33</v>
      </c>
      <c r="C2627" t="str">
        <f t="shared" si="172"/>
        <v>630</v>
      </c>
      <c r="D2627" t="str">
        <f t="shared" si="173"/>
        <v>063</v>
      </c>
      <c r="E2627" s="161" t="s">
        <v>8629</v>
      </c>
      <c r="F2627" t="s">
        <v>17084</v>
      </c>
      <c r="G2627" t="s">
        <v>8571</v>
      </c>
      <c r="H2627" s="209">
        <v>33</v>
      </c>
      <c r="I2627" s="209">
        <v>630</v>
      </c>
      <c r="J2627" s="209">
        <v>63</v>
      </c>
      <c r="K2627" s="209">
        <v>327610</v>
      </c>
      <c r="L2627" s="209" t="s">
        <v>15177</v>
      </c>
      <c r="M2627" s="209">
        <v>510</v>
      </c>
      <c r="N2627" s="209">
        <v>5063</v>
      </c>
      <c r="O2627" s="209">
        <v>5630</v>
      </c>
      <c r="P2627" s="209">
        <v>50137</v>
      </c>
      <c r="Q2627" s="248"/>
      <c r="R2627" s="251"/>
      <c r="S2627" s="248"/>
      <c r="T2627" s="248" t="s">
        <v>16014</v>
      </c>
      <c r="U2627" s="248" t="s">
        <v>16270</v>
      </c>
    </row>
    <row r="2628" spans="1:21" s="1" customFormat="1" ht="23.25" customHeight="1" x14ac:dyDescent="0.25">
      <c r="A2628" t="s">
        <v>8727</v>
      </c>
      <c r="B2628" t="str">
        <f t="shared" si="171"/>
        <v>33</v>
      </c>
      <c r="C2628" t="str">
        <f t="shared" si="172"/>
        <v>637</v>
      </c>
      <c r="D2628" t="str">
        <f t="shared" si="173"/>
        <v>063</v>
      </c>
      <c r="E2628" s="161" t="s">
        <v>8728</v>
      </c>
      <c r="F2628" t="s">
        <v>17084</v>
      </c>
      <c r="G2628" t="s">
        <v>8670</v>
      </c>
      <c r="H2628" s="209">
        <v>33</v>
      </c>
      <c r="I2628" s="209">
        <v>637</v>
      </c>
      <c r="J2628" s="209">
        <v>63</v>
      </c>
      <c r="K2628" s="209">
        <v>327630</v>
      </c>
      <c r="L2628" s="209" t="s">
        <v>15177</v>
      </c>
      <c r="M2628" s="209">
        <v>510</v>
      </c>
      <c r="N2628" s="209">
        <v>5063</v>
      </c>
      <c r="O2628" s="209">
        <v>5637</v>
      </c>
      <c r="P2628" s="209">
        <v>50138</v>
      </c>
      <c r="Q2628" s="248"/>
      <c r="R2628" s="251"/>
      <c r="S2628" s="248"/>
      <c r="T2628" s="248" t="s">
        <v>16014</v>
      </c>
      <c r="U2628" s="248" t="s">
        <v>16270</v>
      </c>
    </row>
    <row r="2629" spans="1:21" s="1" customFormat="1" ht="23.25" customHeight="1" x14ac:dyDescent="0.25">
      <c r="A2629" t="s">
        <v>8829</v>
      </c>
      <c r="B2629" t="str">
        <f t="shared" si="171"/>
        <v>33</v>
      </c>
      <c r="C2629" t="str">
        <f t="shared" si="172"/>
        <v>645</v>
      </c>
      <c r="D2629" t="str">
        <f t="shared" si="173"/>
        <v>063</v>
      </c>
      <c r="E2629" s="161" t="s">
        <v>8830</v>
      </c>
      <c r="F2629" t="s">
        <v>17084</v>
      </c>
      <c r="G2629" t="s">
        <v>8772</v>
      </c>
      <c r="H2629" s="209">
        <v>33</v>
      </c>
      <c r="I2629" s="209">
        <v>645</v>
      </c>
      <c r="J2629" s="209">
        <v>63</v>
      </c>
      <c r="K2629" s="209">
        <v>327710</v>
      </c>
      <c r="L2629" s="209" t="s">
        <v>15177</v>
      </c>
      <c r="M2629" s="209">
        <v>510</v>
      </c>
      <c r="N2629" s="209">
        <v>5063</v>
      </c>
      <c r="O2629" s="209">
        <v>5645</v>
      </c>
      <c r="P2629" s="209">
        <v>50139</v>
      </c>
      <c r="Q2629"/>
      <c r="R2629" s="251"/>
      <c r="S2629"/>
      <c r="T2629" s="248" t="s">
        <v>16014</v>
      </c>
      <c r="U2629" s="248" t="s">
        <v>16270</v>
      </c>
    </row>
    <row r="2630" spans="1:21" s="1" customFormat="1" ht="23.25" customHeight="1" x14ac:dyDescent="0.25">
      <c r="A2630" t="s">
        <v>8929</v>
      </c>
      <c r="B2630" t="str">
        <f t="shared" si="171"/>
        <v>33</v>
      </c>
      <c r="C2630" t="str">
        <f t="shared" si="172"/>
        <v>685</v>
      </c>
      <c r="D2630" t="str">
        <f t="shared" si="173"/>
        <v>063</v>
      </c>
      <c r="E2630" s="161" t="s">
        <v>8930</v>
      </c>
      <c r="F2630" t="s">
        <v>17084</v>
      </c>
      <c r="G2630" t="s">
        <v>8872</v>
      </c>
      <c r="H2630" s="209">
        <v>33</v>
      </c>
      <c r="I2630" s="209">
        <v>685</v>
      </c>
      <c r="J2630" s="209">
        <v>63</v>
      </c>
      <c r="K2630" s="209">
        <v>327730</v>
      </c>
      <c r="L2630" s="209" t="s">
        <v>15177</v>
      </c>
      <c r="M2630" s="209">
        <v>510</v>
      </c>
      <c r="N2630" s="209">
        <v>5063</v>
      </c>
      <c r="O2630" s="209">
        <v>5686</v>
      </c>
      <c r="P2630" s="209">
        <v>50140</v>
      </c>
      <c r="Q2630" s="248"/>
      <c r="R2630" s="251"/>
      <c r="S2630" s="248"/>
      <c r="T2630" s="248" t="s">
        <v>16014</v>
      </c>
      <c r="U2630" s="248" t="s">
        <v>16270</v>
      </c>
    </row>
    <row r="2631" spans="1:21" s="1" customFormat="1" ht="23.25" customHeight="1" x14ac:dyDescent="0.25">
      <c r="A2631" t="s">
        <v>9029</v>
      </c>
      <c r="B2631" t="str">
        <f t="shared" si="171"/>
        <v>33</v>
      </c>
      <c r="C2631" t="str">
        <f t="shared" si="172"/>
        <v>690</v>
      </c>
      <c r="D2631" t="str">
        <f t="shared" si="173"/>
        <v>063</v>
      </c>
      <c r="E2631" s="161" t="s">
        <v>9030</v>
      </c>
      <c r="F2631" t="s">
        <v>17084</v>
      </c>
      <c r="G2631" t="s">
        <v>8972</v>
      </c>
      <c r="H2631" s="209">
        <v>33</v>
      </c>
      <c r="I2631" s="209">
        <v>690</v>
      </c>
      <c r="J2631" s="209">
        <v>63</v>
      </c>
      <c r="K2631" s="209">
        <v>327750</v>
      </c>
      <c r="L2631" s="209" t="s">
        <v>15177</v>
      </c>
      <c r="M2631" s="209">
        <v>510</v>
      </c>
      <c r="N2631" s="209">
        <v>5063</v>
      </c>
      <c r="O2631" s="209">
        <v>5691</v>
      </c>
      <c r="P2631" s="209">
        <v>50141</v>
      </c>
      <c r="Q2631" s="248"/>
      <c r="R2631" s="251"/>
      <c r="S2631" s="248"/>
      <c r="T2631" s="248" t="s">
        <v>16014</v>
      </c>
      <c r="U2631" s="248" t="s">
        <v>16270</v>
      </c>
    </row>
    <row r="2632" spans="1:21" s="1" customFormat="1" ht="23.25" customHeight="1" x14ac:dyDescent="0.25">
      <c r="A2632" t="s">
        <v>9129</v>
      </c>
      <c r="B2632" t="str">
        <f t="shared" si="171"/>
        <v>33</v>
      </c>
      <c r="C2632" t="str">
        <f t="shared" si="172"/>
        <v>695</v>
      </c>
      <c r="D2632" t="str">
        <f t="shared" si="173"/>
        <v>063</v>
      </c>
      <c r="E2632" s="161" t="s">
        <v>9130</v>
      </c>
      <c r="F2632" t="s">
        <v>17084</v>
      </c>
      <c r="G2632" t="s">
        <v>9072</v>
      </c>
      <c r="H2632" s="209">
        <v>33</v>
      </c>
      <c r="I2632" s="209">
        <v>695</v>
      </c>
      <c r="J2632" s="209">
        <v>63</v>
      </c>
      <c r="K2632" s="209">
        <v>327770</v>
      </c>
      <c r="L2632" s="209" t="s">
        <v>15177</v>
      </c>
      <c r="M2632" s="209">
        <v>510</v>
      </c>
      <c r="N2632" s="209">
        <v>5063</v>
      </c>
      <c r="O2632" s="209">
        <v>5695</v>
      </c>
      <c r="P2632" s="209">
        <v>50142</v>
      </c>
      <c r="Q2632" s="248"/>
      <c r="R2632" s="251"/>
      <c r="S2632" s="248"/>
      <c r="T2632" s="248" t="s">
        <v>16014</v>
      </c>
      <c r="U2632" s="248" t="s">
        <v>16270</v>
      </c>
    </row>
    <row r="2633" spans="1:21" s="1" customFormat="1" ht="23.25" customHeight="1" x14ac:dyDescent="0.25">
      <c r="A2633" t="s">
        <v>9228</v>
      </c>
      <c r="B2633" t="str">
        <f t="shared" si="171"/>
        <v>33</v>
      </c>
      <c r="C2633" t="str">
        <f t="shared" si="172"/>
        <v>700</v>
      </c>
      <c r="D2633" t="str">
        <f t="shared" si="173"/>
        <v>063</v>
      </c>
      <c r="E2633" s="161" t="s">
        <v>9229</v>
      </c>
      <c r="F2633" t="s">
        <v>17084</v>
      </c>
      <c r="G2633" t="s">
        <v>9171</v>
      </c>
      <c r="H2633" s="209">
        <v>33</v>
      </c>
      <c r="I2633" s="209">
        <v>700</v>
      </c>
      <c r="J2633" s="209">
        <v>63</v>
      </c>
      <c r="K2633" s="209">
        <v>327810</v>
      </c>
      <c r="L2633" s="209" t="s">
        <v>15177</v>
      </c>
      <c r="M2633" s="209">
        <v>510</v>
      </c>
      <c r="N2633" s="209">
        <v>5063</v>
      </c>
      <c r="O2633" s="209">
        <v>5700</v>
      </c>
      <c r="P2633" s="209">
        <v>50143</v>
      </c>
      <c r="Q2633" s="248"/>
      <c r="R2633" s="251"/>
      <c r="S2633" s="248"/>
      <c r="T2633" s="248" t="s">
        <v>16014</v>
      </c>
      <c r="U2633" s="248" t="s">
        <v>16270</v>
      </c>
    </row>
    <row r="2634" spans="1:21" s="1" customFormat="1" ht="23.25" customHeight="1" x14ac:dyDescent="0.25">
      <c r="A2634" t="s">
        <v>9327</v>
      </c>
      <c r="B2634" t="str">
        <f t="shared" si="171"/>
        <v>33</v>
      </c>
      <c r="C2634" t="str">
        <f t="shared" si="172"/>
        <v>745</v>
      </c>
      <c r="D2634" t="str">
        <f t="shared" si="173"/>
        <v>063</v>
      </c>
      <c r="E2634" s="161" t="s">
        <v>9328</v>
      </c>
      <c r="F2634" t="s">
        <v>17084</v>
      </c>
      <c r="G2634" t="s">
        <v>9270</v>
      </c>
      <c r="H2634" s="209">
        <v>33</v>
      </c>
      <c r="I2634" s="209">
        <v>745</v>
      </c>
      <c r="J2634" s="209">
        <v>63</v>
      </c>
      <c r="K2634" s="209">
        <v>328430</v>
      </c>
      <c r="L2634" s="209" t="s">
        <v>15177</v>
      </c>
      <c r="M2634" s="209">
        <v>510</v>
      </c>
      <c r="N2634" s="209">
        <v>5063</v>
      </c>
      <c r="O2634" s="209">
        <v>5745</v>
      </c>
      <c r="P2634" s="209">
        <v>50144</v>
      </c>
      <c r="Q2634" s="248"/>
      <c r="R2634" s="251"/>
      <c r="S2634" s="248"/>
      <c r="T2634" s="248" t="s">
        <v>16014</v>
      </c>
      <c r="U2634" s="248" t="s">
        <v>16270</v>
      </c>
    </row>
    <row r="2635" spans="1:21" s="1" customFormat="1" ht="23.25" customHeight="1" x14ac:dyDescent="0.25">
      <c r="A2635" t="s">
        <v>9426</v>
      </c>
      <c r="B2635" t="str">
        <f t="shared" si="171"/>
        <v>33</v>
      </c>
      <c r="C2635" t="str">
        <f t="shared" si="172"/>
        <v>750</v>
      </c>
      <c r="D2635" t="str">
        <f t="shared" si="173"/>
        <v>063</v>
      </c>
      <c r="E2635" s="161" t="s">
        <v>9427</v>
      </c>
      <c r="F2635" t="s">
        <v>17084</v>
      </c>
      <c r="G2635" t="s">
        <v>9369</v>
      </c>
      <c r="H2635" s="209">
        <v>33</v>
      </c>
      <c r="I2635" s="209">
        <v>750</v>
      </c>
      <c r="J2635" s="209">
        <v>63</v>
      </c>
      <c r="K2635" s="209">
        <v>328450</v>
      </c>
      <c r="L2635" s="209" t="s">
        <v>15177</v>
      </c>
      <c r="M2635" s="209">
        <v>510</v>
      </c>
      <c r="N2635" s="209">
        <v>5063</v>
      </c>
      <c r="O2635" s="209">
        <v>5750</v>
      </c>
      <c r="P2635" s="209">
        <v>50145</v>
      </c>
      <c r="Q2635"/>
      <c r="R2635" s="251"/>
      <c r="S2635"/>
      <c r="T2635" s="248" t="s">
        <v>16014</v>
      </c>
      <c r="U2635" s="248" t="s">
        <v>16270</v>
      </c>
    </row>
    <row r="2636" spans="1:21" s="1" customFormat="1" ht="23.25" customHeight="1" x14ac:dyDescent="0.25">
      <c r="A2636" t="s">
        <v>9525</v>
      </c>
      <c r="B2636" t="str">
        <f t="shared" si="171"/>
        <v>33</v>
      </c>
      <c r="C2636" t="str">
        <f t="shared" si="172"/>
        <v>795</v>
      </c>
      <c r="D2636" t="str">
        <f t="shared" si="173"/>
        <v>063</v>
      </c>
      <c r="E2636" s="161" t="s">
        <v>9526</v>
      </c>
      <c r="F2636" t="s">
        <v>17084</v>
      </c>
      <c r="G2636" t="s">
        <v>9468</v>
      </c>
      <c r="H2636" s="209">
        <v>33</v>
      </c>
      <c r="I2636" s="209">
        <v>795</v>
      </c>
      <c r="J2636" s="209">
        <v>63</v>
      </c>
      <c r="K2636" s="209">
        <v>328780</v>
      </c>
      <c r="L2636" s="209" t="s">
        <v>15177</v>
      </c>
      <c r="M2636" s="209">
        <v>510</v>
      </c>
      <c r="N2636" s="209">
        <v>5063</v>
      </c>
      <c r="O2636" s="209">
        <v>5795</v>
      </c>
      <c r="P2636" s="209">
        <v>50146</v>
      </c>
      <c r="Q2636" s="248"/>
      <c r="R2636" s="251"/>
      <c r="S2636" s="248"/>
      <c r="T2636" s="248" t="s">
        <v>16014</v>
      </c>
      <c r="U2636" s="248" t="s">
        <v>16270</v>
      </c>
    </row>
    <row r="2637" spans="1:21" s="1" customFormat="1" ht="23.25" customHeight="1" x14ac:dyDescent="0.25">
      <c r="A2637" t="s">
        <v>9624</v>
      </c>
      <c r="B2637" t="str">
        <f t="shared" si="171"/>
        <v>33</v>
      </c>
      <c r="C2637" t="str">
        <f t="shared" si="172"/>
        <v>850</v>
      </c>
      <c r="D2637" t="str">
        <f t="shared" si="173"/>
        <v>063</v>
      </c>
      <c r="E2637" s="161" t="s">
        <v>9625</v>
      </c>
      <c r="F2637" t="s">
        <v>17084</v>
      </c>
      <c r="G2637" t="s">
        <v>9567</v>
      </c>
      <c r="H2637" s="209">
        <v>33</v>
      </c>
      <c r="I2637" s="209">
        <v>850</v>
      </c>
      <c r="J2637" s="209">
        <v>63</v>
      </c>
      <c r="K2637" s="209">
        <v>328910</v>
      </c>
      <c r="L2637" s="209" t="s">
        <v>15177</v>
      </c>
      <c r="M2637" s="209">
        <v>510</v>
      </c>
      <c r="N2637" s="209">
        <v>5063</v>
      </c>
      <c r="O2637" s="209">
        <v>5850</v>
      </c>
      <c r="P2637" s="209">
        <v>50147</v>
      </c>
      <c r="Q2637" s="248"/>
      <c r="R2637" s="251"/>
      <c r="S2637" s="248"/>
      <c r="T2637" s="248" t="s">
        <v>16014</v>
      </c>
      <c r="U2637" s="248" t="s">
        <v>16270</v>
      </c>
    </row>
    <row r="2638" spans="1:21" s="1" customFormat="1" ht="23.25" customHeight="1" x14ac:dyDescent="0.25">
      <c r="A2638" t="s">
        <v>7676</v>
      </c>
      <c r="B2638" t="str">
        <f t="shared" si="171"/>
        <v>33</v>
      </c>
      <c r="C2638" t="str">
        <f t="shared" si="172"/>
        <v>001</v>
      </c>
      <c r="D2638" t="str">
        <f t="shared" si="173"/>
        <v>068</v>
      </c>
      <c r="E2638" s="161" t="s">
        <v>7678</v>
      </c>
      <c r="F2638" t="s">
        <v>17084</v>
      </c>
      <c r="G2638" t="s">
        <v>7582</v>
      </c>
      <c r="H2638" s="209">
        <v>33</v>
      </c>
      <c r="I2638" s="209">
        <v>1</v>
      </c>
      <c r="J2638" s="209">
        <v>68</v>
      </c>
      <c r="K2638" s="209">
        <v>320110</v>
      </c>
      <c r="L2638" s="209" t="s">
        <v>15177</v>
      </c>
      <c r="M2638" s="209">
        <v>510</v>
      </c>
      <c r="N2638" s="209">
        <v>5068</v>
      </c>
      <c r="O2638" s="209">
        <v>5001</v>
      </c>
      <c r="P2638" s="209">
        <v>50148</v>
      </c>
      <c r="Q2638" s="248"/>
      <c r="R2638" s="248"/>
      <c r="S2638" s="248"/>
      <c r="T2638" s="248" t="s">
        <v>16014</v>
      </c>
      <c r="U2638" s="248" t="s">
        <v>16270</v>
      </c>
    </row>
    <row r="2639" spans="1:21" s="1" customFormat="1" ht="23.25" customHeight="1" x14ac:dyDescent="0.25">
      <c r="A2639" t="s">
        <v>7792</v>
      </c>
      <c r="B2639" t="str">
        <f t="shared" si="171"/>
        <v>33</v>
      </c>
      <c r="C2639" t="str">
        <f t="shared" si="172"/>
        <v>002</v>
      </c>
      <c r="D2639" t="str">
        <f t="shared" si="173"/>
        <v>068</v>
      </c>
      <c r="E2639" s="161" t="s">
        <v>7793</v>
      </c>
      <c r="F2639" t="s">
        <v>17084</v>
      </c>
      <c r="G2639" t="s">
        <v>7729</v>
      </c>
      <c r="H2639" s="209">
        <v>33</v>
      </c>
      <c r="I2639" s="209">
        <v>2</v>
      </c>
      <c r="J2639" s="209">
        <v>68</v>
      </c>
      <c r="K2639" s="209">
        <v>320210</v>
      </c>
      <c r="L2639" s="209" t="s">
        <v>15177</v>
      </c>
      <c r="M2639" s="209">
        <v>510</v>
      </c>
      <c r="N2639" s="209">
        <v>5068</v>
      </c>
      <c r="O2639" s="209">
        <v>5002</v>
      </c>
      <c r="P2639" s="209">
        <v>50149</v>
      </c>
      <c r="Q2639" s="248"/>
      <c r="R2639" s="248"/>
      <c r="S2639" s="248"/>
      <c r="T2639" s="248" t="s">
        <v>16014</v>
      </c>
      <c r="U2639" s="248" t="s">
        <v>16270</v>
      </c>
    </row>
    <row r="2640" spans="1:21" s="1" customFormat="1" ht="23.25" customHeight="1" x14ac:dyDescent="0.25">
      <c r="A2640" t="s">
        <v>7891</v>
      </c>
      <c r="B2640" t="str">
        <f t="shared" si="171"/>
        <v>33</v>
      </c>
      <c r="C2640" t="str">
        <f t="shared" si="172"/>
        <v>010</v>
      </c>
      <c r="D2640" t="str">
        <f t="shared" si="173"/>
        <v>068</v>
      </c>
      <c r="E2640" s="161" t="s">
        <v>7892</v>
      </c>
      <c r="F2640" t="s">
        <v>17084</v>
      </c>
      <c r="G2640" t="s">
        <v>7828</v>
      </c>
      <c r="H2640" s="209">
        <v>33</v>
      </c>
      <c r="I2640" s="209">
        <v>10</v>
      </c>
      <c r="J2640" s="209">
        <v>68</v>
      </c>
      <c r="K2640" s="209">
        <v>320310</v>
      </c>
      <c r="L2640" s="209" t="s">
        <v>15177</v>
      </c>
      <c r="M2640" s="209">
        <v>510</v>
      </c>
      <c r="N2640" s="209">
        <v>5068</v>
      </c>
      <c r="O2640" s="209">
        <v>5010</v>
      </c>
      <c r="P2640" s="209">
        <v>50150</v>
      </c>
      <c r="Q2640" s="248"/>
      <c r="R2640" s="251"/>
      <c r="S2640" s="248"/>
      <c r="T2640" s="248" t="s">
        <v>16014</v>
      </c>
      <c r="U2640" s="248" t="s">
        <v>16270</v>
      </c>
    </row>
    <row r="2641" spans="1:21" s="1" customFormat="1" ht="23.25" customHeight="1" x14ac:dyDescent="0.25">
      <c r="A2641" t="s">
        <v>7990</v>
      </c>
      <c r="B2641" t="str">
        <f t="shared" si="171"/>
        <v>33</v>
      </c>
      <c r="C2641" t="str">
        <f t="shared" si="172"/>
        <v>030</v>
      </c>
      <c r="D2641" t="str">
        <f t="shared" si="173"/>
        <v>068</v>
      </c>
      <c r="E2641" s="161" t="s">
        <v>17129</v>
      </c>
      <c r="F2641" t="s">
        <v>17084</v>
      </c>
      <c r="G2641" t="s">
        <v>7927</v>
      </c>
      <c r="H2641" s="209">
        <v>33</v>
      </c>
      <c r="I2641" s="209">
        <v>30</v>
      </c>
      <c r="J2641" s="209">
        <v>68</v>
      </c>
      <c r="K2641" s="209">
        <v>320910</v>
      </c>
      <c r="L2641" s="209" t="s">
        <v>15177</v>
      </c>
      <c r="M2641" s="209">
        <v>510</v>
      </c>
      <c r="N2641" s="209">
        <v>5068</v>
      </c>
      <c r="O2641" s="209">
        <v>5030</v>
      </c>
      <c r="P2641" s="209">
        <v>50151</v>
      </c>
      <c r="Q2641" s="248"/>
      <c r="R2641" s="251"/>
      <c r="S2641" s="248"/>
      <c r="T2641" s="248" t="s">
        <v>16014</v>
      </c>
      <c r="U2641" s="248" t="s">
        <v>16270</v>
      </c>
    </row>
    <row r="2642" spans="1:21" s="1" customFormat="1" ht="23.25" customHeight="1" x14ac:dyDescent="0.25">
      <c r="A2642" t="s">
        <v>8089</v>
      </c>
      <c r="B2642" t="str">
        <f t="shared" si="171"/>
        <v>33</v>
      </c>
      <c r="C2642" t="str">
        <f t="shared" si="172"/>
        <v>035</v>
      </c>
      <c r="D2642" t="str">
        <f t="shared" si="173"/>
        <v>068</v>
      </c>
      <c r="E2642" s="161" t="s">
        <v>8090</v>
      </c>
      <c r="F2642" t="s">
        <v>17084</v>
      </c>
      <c r="G2642" t="s">
        <v>8026</v>
      </c>
      <c r="H2642" s="209">
        <v>33</v>
      </c>
      <c r="I2642" s="209">
        <v>35</v>
      </c>
      <c r="J2642" s="209">
        <v>68</v>
      </c>
      <c r="K2642" s="209">
        <v>320925</v>
      </c>
      <c r="L2642" s="209" t="s">
        <v>15177</v>
      </c>
      <c r="M2642" s="209">
        <v>510</v>
      </c>
      <c r="N2642" s="209">
        <v>5068</v>
      </c>
      <c r="O2642" s="209">
        <v>5035</v>
      </c>
      <c r="P2642" s="209">
        <v>50152</v>
      </c>
      <c r="Q2642" s="248"/>
      <c r="R2642" s="251"/>
      <c r="S2642" s="248"/>
      <c r="T2642" s="248" t="s">
        <v>16014</v>
      </c>
      <c r="U2642" s="248" t="s">
        <v>16270</v>
      </c>
    </row>
    <row r="2643" spans="1:21" s="1" customFormat="1" ht="23.25" customHeight="1" x14ac:dyDescent="0.25">
      <c r="A2643" t="s">
        <v>8188</v>
      </c>
      <c r="B2643" t="str">
        <f t="shared" si="171"/>
        <v>33</v>
      </c>
      <c r="C2643" t="str">
        <f t="shared" si="172"/>
        <v>040</v>
      </c>
      <c r="D2643" t="str">
        <f t="shared" si="173"/>
        <v>068</v>
      </c>
      <c r="E2643" s="161" t="s">
        <v>8189</v>
      </c>
      <c r="F2643" t="s">
        <v>17084</v>
      </c>
      <c r="G2643" t="s">
        <v>8125</v>
      </c>
      <c r="H2643" s="209">
        <v>33</v>
      </c>
      <c r="I2643" s="209">
        <v>40</v>
      </c>
      <c r="J2643" s="209">
        <v>68</v>
      </c>
      <c r="K2643" s="209">
        <v>320930</v>
      </c>
      <c r="L2643" s="209" t="s">
        <v>15177</v>
      </c>
      <c r="M2643" s="209">
        <v>510</v>
      </c>
      <c r="N2643" s="209">
        <v>5068</v>
      </c>
      <c r="O2643" s="209">
        <v>5040</v>
      </c>
      <c r="P2643" s="209">
        <v>50153</v>
      </c>
      <c r="Q2643" s="248"/>
      <c r="R2643" s="251"/>
      <c r="S2643" s="248"/>
      <c r="T2643" s="248" t="s">
        <v>16014</v>
      </c>
      <c r="U2643" s="248" t="s">
        <v>16270</v>
      </c>
    </row>
    <row r="2644" spans="1:21" s="1" customFormat="1" ht="23.25" customHeight="1" x14ac:dyDescent="0.25">
      <c r="A2644" t="s">
        <v>8287</v>
      </c>
      <c r="B2644" t="str">
        <f t="shared" si="171"/>
        <v>33</v>
      </c>
      <c r="C2644" t="str">
        <f t="shared" si="172"/>
        <v>200</v>
      </c>
      <c r="D2644" t="str">
        <f t="shared" si="173"/>
        <v>068</v>
      </c>
      <c r="E2644" s="161" t="s">
        <v>8288</v>
      </c>
      <c r="F2644" t="s">
        <v>17084</v>
      </c>
      <c r="G2644" t="s">
        <v>8224</v>
      </c>
      <c r="H2644" s="209">
        <v>33</v>
      </c>
      <c r="I2644" s="209">
        <v>200</v>
      </c>
      <c r="J2644" s="209">
        <v>68</v>
      </c>
      <c r="K2644" s="209">
        <v>322010</v>
      </c>
      <c r="L2644" s="209" t="s">
        <v>15177</v>
      </c>
      <c r="M2644" s="209">
        <v>510</v>
      </c>
      <c r="N2644" s="209">
        <v>5068</v>
      </c>
      <c r="O2644" s="209">
        <v>5200</v>
      </c>
      <c r="P2644" s="209">
        <v>50154</v>
      </c>
      <c r="Q2644" s="248"/>
      <c r="R2644" s="251"/>
      <c r="S2644" s="248"/>
      <c r="T2644" s="248" t="s">
        <v>16014</v>
      </c>
      <c r="U2644" s="248" t="s">
        <v>16270</v>
      </c>
    </row>
    <row r="2645" spans="1:21" s="1" customFormat="1" ht="23.25" customHeight="1" x14ac:dyDescent="0.25">
      <c r="A2645" t="s">
        <v>8386</v>
      </c>
      <c r="B2645" t="str">
        <f t="shared" si="171"/>
        <v>33</v>
      </c>
      <c r="C2645" t="str">
        <f t="shared" si="172"/>
        <v>610</v>
      </c>
      <c r="D2645" t="str">
        <f t="shared" si="173"/>
        <v>068</v>
      </c>
      <c r="E2645" s="161" t="s">
        <v>8387</v>
      </c>
      <c r="F2645" t="s">
        <v>17084</v>
      </c>
      <c r="G2645" t="s">
        <v>8323</v>
      </c>
      <c r="H2645" s="209">
        <v>33</v>
      </c>
      <c r="I2645" s="209">
        <v>610</v>
      </c>
      <c r="J2645" s="209">
        <v>68</v>
      </c>
      <c r="K2645" s="209">
        <v>327410</v>
      </c>
      <c r="L2645" s="209" t="s">
        <v>15177</v>
      </c>
      <c r="M2645" s="209">
        <v>510</v>
      </c>
      <c r="N2645" s="209">
        <v>5068</v>
      </c>
      <c r="O2645" s="209">
        <v>5610</v>
      </c>
      <c r="P2645" s="209">
        <v>50155</v>
      </c>
      <c r="Q2645" s="248"/>
      <c r="R2645" s="251"/>
      <c r="S2645" s="248"/>
      <c r="T2645" s="248" t="s">
        <v>16014</v>
      </c>
      <c r="U2645" s="248" t="s">
        <v>16270</v>
      </c>
    </row>
    <row r="2646" spans="1:21" s="1" customFormat="1" ht="23.25" customHeight="1" x14ac:dyDescent="0.25">
      <c r="A2646" t="s">
        <v>8485</v>
      </c>
      <c r="B2646" t="str">
        <f t="shared" si="171"/>
        <v>33</v>
      </c>
      <c r="C2646" t="str">
        <f t="shared" si="172"/>
        <v>620</v>
      </c>
      <c r="D2646" t="str">
        <f t="shared" si="173"/>
        <v>068</v>
      </c>
      <c r="E2646" s="161" t="s">
        <v>8486</v>
      </c>
      <c r="F2646" t="s">
        <v>17084</v>
      </c>
      <c r="G2646" t="s">
        <v>8422</v>
      </c>
      <c r="H2646" s="209">
        <v>33</v>
      </c>
      <c r="I2646" s="209">
        <v>620</v>
      </c>
      <c r="J2646" s="209">
        <v>68</v>
      </c>
      <c r="K2646" s="209">
        <v>327510</v>
      </c>
      <c r="L2646" s="209" t="s">
        <v>15177</v>
      </c>
      <c r="M2646" s="209">
        <v>510</v>
      </c>
      <c r="N2646" s="209">
        <v>5068</v>
      </c>
      <c r="O2646" s="209">
        <v>5620</v>
      </c>
      <c r="P2646" s="209">
        <v>50156</v>
      </c>
      <c r="Q2646" s="248"/>
      <c r="R2646" s="251"/>
      <c r="S2646" s="248"/>
      <c r="T2646" s="248" t="s">
        <v>16014</v>
      </c>
      <c r="U2646" s="248" t="s">
        <v>16270</v>
      </c>
    </row>
    <row r="2647" spans="1:21" s="1" customFormat="1" ht="23.25" customHeight="1" x14ac:dyDescent="0.25">
      <c r="A2647" t="s">
        <v>8634</v>
      </c>
      <c r="B2647" t="str">
        <f t="shared" si="171"/>
        <v>33</v>
      </c>
      <c r="C2647" t="str">
        <f t="shared" si="172"/>
        <v>630</v>
      </c>
      <c r="D2647" t="str">
        <f t="shared" si="173"/>
        <v>068</v>
      </c>
      <c r="E2647" s="161" t="s">
        <v>8635</v>
      </c>
      <c r="F2647" t="s">
        <v>17084</v>
      </c>
      <c r="G2647" t="s">
        <v>8571</v>
      </c>
      <c r="H2647" s="209">
        <v>33</v>
      </c>
      <c r="I2647" s="209">
        <v>630</v>
      </c>
      <c r="J2647" s="209">
        <v>68</v>
      </c>
      <c r="K2647" s="209">
        <v>327610</v>
      </c>
      <c r="L2647" s="209" t="s">
        <v>15177</v>
      </c>
      <c r="M2647" s="209">
        <v>510</v>
      </c>
      <c r="N2647" s="209">
        <v>5068</v>
      </c>
      <c r="O2647" s="209">
        <v>5630</v>
      </c>
      <c r="P2647" s="209">
        <v>50158</v>
      </c>
      <c r="Q2647" s="248"/>
      <c r="R2647" s="251"/>
      <c r="S2647" s="248"/>
      <c r="T2647" s="248" t="s">
        <v>16014</v>
      </c>
      <c r="U2647" s="248" t="s">
        <v>16270</v>
      </c>
    </row>
    <row r="2648" spans="1:21" s="1" customFormat="1" ht="23.25" customHeight="1" x14ac:dyDescent="0.25">
      <c r="A2648" t="s">
        <v>8733</v>
      </c>
      <c r="B2648" t="str">
        <f t="shared" si="171"/>
        <v>33</v>
      </c>
      <c r="C2648" t="str">
        <f t="shared" si="172"/>
        <v>637</v>
      </c>
      <c r="D2648" t="str">
        <f t="shared" si="173"/>
        <v>068</v>
      </c>
      <c r="E2648" s="161" t="s">
        <v>8734</v>
      </c>
      <c r="F2648" t="s">
        <v>17084</v>
      </c>
      <c r="G2648" t="s">
        <v>8670</v>
      </c>
      <c r="H2648" s="209">
        <v>33</v>
      </c>
      <c r="I2648" s="209">
        <v>637</v>
      </c>
      <c r="J2648" s="209">
        <v>68</v>
      </c>
      <c r="K2648" s="209">
        <v>327630</v>
      </c>
      <c r="L2648" s="209" t="s">
        <v>15177</v>
      </c>
      <c r="M2648" s="209">
        <v>510</v>
      </c>
      <c r="N2648" s="209">
        <v>5068</v>
      </c>
      <c r="O2648" s="209">
        <v>5637</v>
      </c>
      <c r="P2648" s="209">
        <v>50159</v>
      </c>
      <c r="Q2648" s="248"/>
      <c r="R2648" s="251"/>
      <c r="S2648" s="248"/>
      <c r="T2648" s="248" t="s">
        <v>16014</v>
      </c>
      <c r="U2648" s="248" t="s">
        <v>16270</v>
      </c>
    </row>
    <row r="2649" spans="1:21" s="1" customFormat="1" ht="23.25" customHeight="1" x14ac:dyDescent="0.25">
      <c r="A2649" t="s">
        <v>8835</v>
      </c>
      <c r="B2649" t="str">
        <f t="shared" si="171"/>
        <v>33</v>
      </c>
      <c r="C2649" t="str">
        <f t="shared" si="172"/>
        <v>645</v>
      </c>
      <c r="D2649" t="str">
        <f t="shared" si="173"/>
        <v>068</v>
      </c>
      <c r="E2649" s="161" t="s">
        <v>8836</v>
      </c>
      <c r="F2649" t="s">
        <v>17084</v>
      </c>
      <c r="G2649" t="s">
        <v>8772</v>
      </c>
      <c r="H2649" s="209">
        <v>33</v>
      </c>
      <c r="I2649" s="209">
        <v>645</v>
      </c>
      <c r="J2649" s="209">
        <v>68</v>
      </c>
      <c r="K2649" s="209">
        <v>327710</v>
      </c>
      <c r="L2649" s="209" t="s">
        <v>15177</v>
      </c>
      <c r="M2649" s="209">
        <v>510</v>
      </c>
      <c r="N2649" s="209">
        <v>5068</v>
      </c>
      <c r="O2649" s="209">
        <v>5645</v>
      </c>
      <c r="P2649" s="209">
        <v>50160</v>
      </c>
      <c r="Q2649"/>
      <c r="R2649" s="251"/>
      <c r="S2649"/>
      <c r="T2649" s="248" t="s">
        <v>16014</v>
      </c>
      <c r="U2649" s="248" t="s">
        <v>16270</v>
      </c>
    </row>
    <row r="2650" spans="1:21" s="1" customFormat="1" ht="23.25" customHeight="1" x14ac:dyDescent="0.25">
      <c r="A2650" t="s">
        <v>8935</v>
      </c>
      <c r="B2650" t="str">
        <f t="shared" si="171"/>
        <v>33</v>
      </c>
      <c r="C2650" t="str">
        <f t="shared" si="172"/>
        <v>685</v>
      </c>
      <c r="D2650" t="str">
        <f t="shared" si="173"/>
        <v>068</v>
      </c>
      <c r="E2650" s="161" t="s">
        <v>8936</v>
      </c>
      <c r="F2650" t="s">
        <v>17084</v>
      </c>
      <c r="G2650" t="s">
        <v>8872</v>
      </c>
      <c r="H2650" s="209">
        <v>33</v>
      </c>
      <c r="I2650" s="209">
        <v>685</v>
      </c>
      <c r="J2650" s="209">
        <v>68</v>
      </c>
      <c r="K2650" s="209">
        <v>327730</v>
      </c>
      <c r="L2650" s="209" t="s">
        <v>15177</v>
      </c>
      <c r="M2650" s="209">
        <v>510</v>
      </c>
      <c r="N2650" s="209">
        <v>5068</v>
      </c>
      <c r="O2650" s="209">
        <v>5686</v>
      </c>
      <c r="P2650" s="209">
        <v>50161</v>
      </c>
      <c r="Q2650" s="248"/>
      <c r="R2650" s="251"/>
      <c r="S2650" s="248"/>
      <c r="T2650" s="248" t="s">
        <v>16014</v>
      </c>
      <c r="U2650" s="248" t="s">
        <v>16270</v>
      </c>
    </row>
    <row r="2651" spans="1:21" s="1" customFormat="1" ht="23.25" customHeight="1" x14ac:dyDescent="0.25">
      <c r="A2651" t="s">
        <v>9035</v>
      </c>
      <c r="B2651" t="str">
        <f t="shared" si="171"/>
        <v>33</v>
      </c>
      <c r="C2651" t="str">
        <f t="shared" si="172"/>
        <v>690</v>
      </c>
      <c r="D2651" t="str">
        <f t="shared" si="173"/>
        <v>068</v>
      </c>
      <c r="E2651" s="161" t="s">
        <v>9036</v>
      </c>
      <c r="F2651" t="s">
        <v>17084</v>
      </c>
      <c r="G2651" t="s">
        <v>8972</v>
      </c>
      <c r="H2651" s="209">
        <v>33</v>
      </c>
      <c r="I2651" s="209">
        <v>690</v>
      </c>
      <c r="J2651" s="209">
        <v>68</v>
      </c>
      <c r="K2651" s="209">
        <v>327750</v>
      </c>
      <c r="L2651" s="209" t="s">
        <v>15177</v>
      </c>
      <c r="M2651" s="209">
        <v>510</v>
      </c>
      <c r="N2651" s="209">
        <v>5068</v>
      </c>
      <c r="O2651" s="209">
        <v>5691</v>
      </c>
      <c r="P2651" s="209">
        <v>50162</v>
      </c>
      <c r="Q2651" s="248"/>
      <c r="R2651" s="251"/>
      <c r="S2651" s="248"/>
      <c r="T2651" s="248" t="s">
        <v>16014</v>
      </c>
      <c r="U2651" s="248" t="s">
        <v>16270</v>
      </c>
    </row>
    <row r="2652" spans="1:21" s="1" customFormat="1" ht="23.25" customHeight="1" x14ac:dyDescent="0.25">
      <c r="A2652" t="s">
        <v>9135</v>
      </c>
      <c r="B2652" t="str">
        <f t="shared" si="171"/>
        <v>33</v>
      </c>
      <c r="C2652" t="str">
        <f t="shared" si="172"/>
        <v>695</v>
      </c>
      <c r="D2652" t="str">
        <f t="shared" si="173"/>
        <v>068</v>
      </c>
      <c r="E2652" s="161" t="s">
        <v>9136</v>
      </c>
      <c r="F2652" t="s">
        <v>17084</v>
      </c>
      <c r="G2652" t="s">
        <v>9072</v>
      </c>
      <c r="H2652" s="209">
        <v>33</v>
      </c>
      <c r="I2652" s="209">
        <v>695</v>
      </c>
      <c r="J2652" s="209">
        <v>68</v>
      </c>
      <c r="K2652" s="209">
        <v>327770</v>
      </c>
      <c r="L2652" s="209" t="s">
        <v>15177</v>
      </c>
      <c r="M2652" s="209">
        <v>510</v>
      </c>
      <c r="N2652" s="209">
        <v>5068</v>
      </c>
      <c r="O2652" s="209">
        <v>5695</v>
      </c>
      <c r="P2652" s="209">
        <v>50163</v>
      </c>
      <c r="Q2652" s="248"/>
      <c r="R2652" s="251"/>
      <c r="S2652" s="248"/>
      <c r="T2652" s="248" t="s">
        <v>16014</v>
      </c>
      <c r="U2652" s="248" t="s">
        <v>16270</v>
      </c>
    </row>
    <row r="2653" spans="1:21" s="1" customFormat="1" ht="23.25" customHeight="1" x14ac:dyDescent="0.25">
      <c r="A2653" t="s">
        <v>9234</v>
      </c>
      <c r="B2653" t="str">
        <f t="shared" si="171"/>
        <v>33</v>
      </c>
      <c r="C2653" t="str">
        <f t="shared" si="172"/>
        <v>700</v>
      </c>
      <c r="D2653" t="str">
        <f t="shared" si="173"/>
        <v>068</v>
      </c>
      <c r="E2653" s="161" t="s">
        <v>9235</v>
      </c>
      <c r="F2653" t="s">
        <v>17084</v>
      </c>
      <c r="G2653" t="s">
        <v>9171</v>
      </c>
      <c r="H2653" s="209">
        <v>33</v>
      </c>
      <c r="I2653" s="209">
        <v>700</v>
      </c>
      <c r="J2653" s="209">
        <v>68</v>
      </c>
      <c r="K2653" s="209">
        <v>327810</v>
      </c>
      <c r="L2653" s="209" t="s">
        <v>15177</v>
      </c>
      <c r="M2653" s="209">
        <v>510</v>
      </c>
      <c r="N2653" s="209">
        <v>5068</v>
      </c>
      <c r="O2653" s="209">
        <v>5700</v>
      </c>
      <c r="P2653" s="209">
        <v>50164</v>
      </c>
      <c r="Q2653" s="248"/>
      <c r="R2653" s="251"/>
      <c r="S2653" s="248"/>
      <c r="T2653" s="248" t="s">
        <v>16014</v>
      </c>
      <c r="U2653" s="248" t="s">
        <v>16270</v>
      </c>
    </row>
    <row r="2654" spans="1:21" s="1" customFormat="1" ht="23.25" customHeight="1" x14ac:dyDescent="0.25">
      <c r="A2654" t="s">
        <v>9333</v>
      </c>
      <c r="B2654" t="str">
        <f t="shared" si="171"/>
        <v>33</v>
      </c>
      <c r="C2654" t="str">
        <f t="shared" si="172"/>
        <v>745</v>
      </c>
      <c r="D2654" t="str">
        <f t="shared" si="173"/>
        <v>068</v>
      </c>
      <c r="E2654" s="161" t="s">
        <v>9334</v>
      </c>
      <c r="F2654" t="s">
        <v>17084</v>
      </c>
      <c r="G2654" t="s">
        <v>9270</v>
      </c>
      <c r="H2654" s="209">
        <v>33</v>
      </c>
      <c r="I2654" s="209">
        <v>745</v>
      </c>
      <c r="J2654" s="209">
        <v>68</v>
      </c>
      <c r="K2654" s="209">
        <v>328430</v>
      </c>
      <c r="L2654" s="209" t="s">
        <v>15177</v>
      </c>
      <c r="M2654" s="209">
        <v>510</v>
      </c>
      <c r="N2654" s="209">
        <v>5068</v>
      </c>
      <c r="O2654" s="209">
        <v>5745</v>
      </c>
      <c r="P2654" s="209">
        <v>50165</v>
      </c>
      <c r="Q2654" s="248"/>
      <c r="R2654" s="251"/>
      <c r="S2654" s="248"/>
      <c r="T2654" s="248" t="s">
        <v>16014</v>
      </c>
      <c r="U2654" s="248" t="s">
        <v>16270</v>
      </c>
    </row>
    <row r="2655" spans="1:21" s="1" customFormat="1" ht="23.25" customHeight="1" x14ac:dyDescent="0.25">
      <c r="A2655" t="s">
        <v>9432</v>
      </c>
      <c r="B2655" t="str">
        <f t="shared" si="171"/>
        <v>33</v>
      </c>
      <c r="C2655" t="str">
        <f t="shared" si="172"/>
        <v>750</v>
      </c>
      <c r="D2655" t="str">
        <f t="shared" si="173"/>
        <v>068</v>
      </c>
      <c r="E2655" s="161" t="s">
        <v>9433</v>
      </c>
      <c r="F2655" t="s">
        <v>17084</v>
      </c>
      <c r="G2655" t="s">
        <v>9369</v>
      </c>
      <c r="H2655" s="209">
        <v>33</v>
      </c>
      <c r="I2655" s="209">
        <v>750</v>
      </c>
      <c r="J2655" s="209">
        <v>68</v>
      </c>
      <c r="K2655" s="209">
        <v>328450</v>
      </c>
      <c r="L2655" s="209" t="s">
        <v>15177</v>
      </c>
      <c r="M2655" s="209">
        <v>510</v>
      </c>
      <c r="N2655" s="209">
        <v>5068</v>
      </c>
      <c r="O2655" s="209">
        <v>5750</v>
      </c>
      <c r="P2655" s="209">
        <v>50166</v>
      </c>
      <c r="Q2655"/>
      <c r="R2655" s="251"/>
      <c r="S2655"/>
      <c r="T2655" s="248" t="s">
        <v>16014</v>
      </c>
      <c r="U2655" s="248" t="s">
        <v>16270</v>
      </c>
    </row>
    <row r="2656" spans="1:21" s="1" customFormat="1" ht="23.25" customHeight="1" x14ac:dyDescent="0.25">
      <c r="A2656" t="s">
        <v>9531</v>
      </c>
      <c r="B2656" t="str">
        <f t="shared" si="171"/>
        <v>33</v>
      </c>
      <c r="C2656" t="str">
        <f t="shared" si="172"/>
        <v>795</v>
      </c>
      <c r="D2656" t="str">
        <f t="shared" si="173"/>
        <v>068</v>
      </c>
      <c r="E2656" s="161" t="s">
        <v>9532</v>
      </c>
      <c r="F2656" t="s">
        <v>17084</v>
      </c>
      <c r="G2656" t="s">
        <v>9468</v>
      </c>
      <c r="H2656" s="209">
        <v>33</v>
      </c>
      <c r="I2656" s="209">
        <v>795</v>
      </c>
      <c r="J2656" s="209">
        <v>68</v>
      </c>
      <c r="K2656" s="209">
        <v>328780</v>
      </c>
      <c r="L2656" s="209" t="s">
        <v>15177</v>
      </c>
      <c r="M2656" s="209">
        <v>510</v>
      </c>
      <c r="N2656" s="209">
        <v>5068</v>
      </c>
      <c r="O2656" s="209">
        <v>5795</v>
      </c>
      <c r="P2656" s="209">
        <v>50167</v>
      </c>
      <c r="Q2656" s="248"/>
      <c r="R2656" s="251"/>
      <c r="S2656" s="248"/>
      <c r="T2656" s="248" t="s">
        <v>16014</v>
      </c>
      <c r="U2656" s="248" t="s">
        <v>16270</v>
      </c>
    </row>
    <row r="2657" spans="1:21" s="1" customFormat="1" ht="23.25" customHeight="1" x14ac:dyDescent="0.25">
      <c r="A2657" t="s">
        <v>9630</v>
      </c>
      <c r="B2657" t="str">
        <f t="shared" si="171"/>
        <v>33</v>
      </c>
      <c r="C2657" t="str">
        <f t="shared" si="172"/>
        <v>850</v>
      </c>
      <c r="D2657" t="str">
        <f t="shared" si="173"/>
        <v>068</v>
      </c>
      <c r="E2657" s="161" t="s">
        <v>9631</v>
      </c>
      <c r="F2657" t="s">
        <v>17084</v>
      </c>
      <c r="G2657" t="s">
        <v>9567</v>
      </c>
      <c r="H2657" s="209">
        <v>33</v>
      </c>
      <c r="I2657" s="209">
        <v>850</v>
      </c>
      <c r="J2657" s="209">
        <v>68</v>
      </c>
      <c r="K2657" s="209">
        <v>328910</v>
      </c>
      <c r="L2657" s="209" t="s">
        <v>15177</v>
      </c>
      <c r="M2657" s="209">
        <v>510</v>
      </c>
      <c r="N2657" s="209">
        <v>5068</v>
      </c>
      <c r="O2657" s="209">
        <v>5850</v>
      </c>
      <c r="P2657" s="209">
        <v>50168</v>
      </c>
      <c r="Q2657" s="248"/>
      <c r="R2657" s="251"/>
      <c r="S2657" s="248"/>
      <c r="T2657" s="248" t="s">
        <v>16014</v>
      </c>
      <c r="U2657" s="248" t="s">
        <v>16270</v>
      </c>
    </row>
    <row r="2658" spans="1:21" s="1" customFormat="1" ht="23.25" customHeight="1" x14ac:dyDescent="0.25">
      <c r="A2658" t="s">
        <v>7649</v>
      </c>
      <c r="B2658" t="str">
        <f t="shared" si="171"/>
        <v>33</v>
      </c>
      <c r="C2658" t="str">
        <f t="shared" si="172"/>
        <v>001</v>
      </c>
      <c r="D2658" t="str">
        <f t="shared" si="173"/>
        <v>047</v>
      </c>
      <c r="E2658" s="161" t="s">
        <v>7651</v>
      </c>
      <c r="F2658" t="s">
        <v>17084</v>
      </c>
      <c r="G2658" t="s">
        <v>7582</v>
      </c>
      <c r="H2658" s="209">
        <v>33</v>
      </c>
      <c r="I2658" s="209">
        <v>1</v>
      </c>
      <c r="J2658" s="209">
        <v>47</v>
      </c>
      <c r="K2658" s="209">
        <v>320110</v>
      </c>
      <c r="L2658" s="209" t="s">
        <v>15177</v>
      </c>
      <c r="M2658" s="209">
        <v>510</v>
      </c>
      <c r="N2658" s="209">
        <v>5047</v>
      </c>
      <c r="O2658" s="209">
        <v>5001</v>
      </c>
      <c r="P2658" s="209">
        <v>50169</v>
      </c>
      <c r="Q2658" s="248"/>
      <c r="R2658" s="248"/>
      <c r="S2658" s="248"/>
      <c r="T2658" s="248" t="s">
        <v>16014</v>
      </c>
      <c r="U2658" s="248" t="s">
        <v>16270</v>
      </c>
    </row>
    <row r="2659" spans="1:21" s="1" customFormat="1" ht="23.25" customHeight="1" x14ac:dyDescent="0.25">
      <c r="A2659" t="s">
        <v>7774</v>
      </c>
      <c r="B2659" t="str">
        <f t="shared" si="171"/>
        <v>33</v>
      </c>
      <c r="C2659" t="str">
        <f t="shared" si="172"/>
        <v>002</v>
      </c>
      <c r="D2659" t="str">
        <f t="shared" si="173"/>
        <v>047</v>
      </c>
      <c r="E2659" s="161" t="s">
        <v>7775</v>
      </c>
      <c r="F2659" t="s">
        <v>17084</v>
      </c>
      <c r="G2659" t="s">
        <v>7729</v>
      </c>
      <c r="H2659" s="209">
        <v>33</v>
      </c>
      <c r="I2659" s="209">
        <v>2</v>
      </c>
      <c r="J2659" s="209">
        <v>47</v>
      </c>
      <c r="K2659" s="209">
        <v>320210</v>
      </c>
      <c r="L2659" s="209" t="s">
        <v>15177</v>
      </c>
      <c r="M2659" s="209">
        <v>510</v>
      </c>
      <c r="N2659" s="209">
        <v>5047</v>
      </c>
      <c r="O2659" s="209">
        <v>5002</v>
      </c>
      <c r="P2659" s="209">
        <v>50170</v>
      </c>
      <c r="Q2659" s="248"/>
      <c r="R2659" s="248"/>
      <c r="S2659" s="248"/>
      <c r="T2659" s="248" t="s">
        <v>16014</v>
      </c>
      <c r="U2659" s="248" t="s">
        <v>16270</v>
      </c>
    </row>
    <row r="2660" spans="1:21" s="1" customFormat="1" ht="23.25" customHeight="1" x14ac:dyDescent="0.25">
      <c r="A2660" t="s">
        <v>7873</v>
      </c>
      <c r="B2660" t="str">
        <f t="shared" si="171"/>
        <v>33</v>
      </c>
      <c r="C2660" t="str">
        <f t="shared" si="172"/>
        <v>010</v>
      </c>
      <c r="D2660" t="str">
        <f t="shared" si="173"/>
        <v>047</v>
      </c>
      <c r="E2660" s="161" t="s">
        <v>7874</v>
      </c>
      <c r="F2660" t="s">
        <v>17084</v>
      </c>
      <c r="G2660" t="s">
        <v>7828</v>
      </c>
      <c r="H2660" s="209">
        <v>33</v>
      </c>
      <c r="I2660" s="209">
        <v>10</v>
      </c>
      <c r="J2660" s="209">
        <v>47</v>
      </c>
      <c r="K2660" s="209">
        <v>320310</v>
      </c>
      <c r="L2660" s="209" t="s">
        <v>15177</v>
      </c>
      <c r="M2660" s="209">
        <v>510</v>
      </c>
      <c r="N2660" s="209">
        <v>5047</v>
      </c>
      <c r="O2660" s="209">
        <v>5010</v>
      </c>
      <c r="P2660" s="209">
        <v>50171</v>
      </c>
      <c r="Q2660" s="248"/>
      <c r="R2660" s="251"/>
      <c r="S2660" s="248"/>
      <c r="T2660" s="248" t="s">
        <v>16014</v>
      </c>
      <c r="U2660" s="248" t="s">
        <v>16270</v>
      </c>
    </row>
    <row r="2661" spans="1:21" s="1" customFormat="1" ht="23.25" customHeight="1" x14ac:dyDescent="0.25">
      <c r="A2661" t="s">
        <v>7972</v>
      </c>
      <c r="B2661" t="str">
        <f t="shared" si="171"/>
        <v>33</v>
      </c>
      <c r="C2661" t="str">
        <f t="shared" si="172"/>
        <v>030</v>
      </c>
      <c r="D2661" t="str">
        <f t="shared" si="173"/>
        <v>047</v>
      </c>
      <c r="E2661" s="161" t="s">
        <v>17125</v>
      </c>
      <c r="F2661" t="s">
        <v>17084</v>
      </c>
      <c r="G2661" t="s">
        <v>7927</v>
      </c>
      <c r="H2661" s="209">
        <v>33</v>
      </c>
      <c r="I2661" s="209">
        <v>30</v>
      </c>
      <c r="J2661" s="209">
        <v>47</v>
      </c>
      <c r="K2661" s="209">
        <v>320910</v>
      </c>
      <c r="L2661" s="209" t="s">
        <v>15177</v>
      </c>
      <c r="M2661" s="209">
        <v>510</v>
      </c>
      <c r="N2661" s="209">
        <v>5047</v>
      </c>
      <c r="O2661" s="209">
        <v>5030</v>
      </c>
      <c r="P2661" s="209">
        <v>50172</v>
      </c>
      <c r="Q2661" s="248"/>
      <c r="R2661" s="251"/>
      <c r="S2661" s="248"/>
      <c r="T2661" s="248" t="s">
        <v>16014</v>
      </c>
      <c r="U2661" s="248" t="s">
        <v>16270</v>
      </c>
    </row>
    <row r="2662" spans="1:21" s="1" customFormat="1" ht="23.25" customHeight="1" x14ac:dyDescent="0.25">
      <c r="A2662" t="s">
        <v>8071</v>
      </c>
      <c r="B2662" t="str">
        <f t="shared" si="171"/>
        <v>33</v>
      </c>
      <c r="C2662" t="str">
        <f t="shared" si="172"/>
        <v>035</v>
      </c>
      <c r="D2662" t="str">
        <f t="shared" si="173"/>
        <v>047</v>
      </c>
      <c r="E2662" s="161" t="s">
        <v>8072</v>
      </c>
      <c r="F2662" t="s">
        <v>17084</v>
      </c>
      <c r="G2662" t="s">
        <v>8026</v>
      </c>
      <c r="H2662" s="209">
        <v>33</v>
      </c>
      <c r="I2662" s="209">
        <v>35</v>
      </c>
      <c r="J2662" s="209">
        <v>47</v>
      </c>
      <c r="K2662" s="209">
        <v>320925</v>
      </c>
      <c r="L2662" s="209" t="s">
        <v>15177</v>
      </c>
      <c r="M2662" s="209">
        <v>510</v>
      </c>
      <c r="N2662" s="209">
        <v>5047</v>
      </c>
      <c r="O2662" s="209">
        <v>5035</v>
      </c>
      <c r="P2662" s="209">
        <v>50173</v>
      </c>
      <c r="Q2662" s="248"/>
      <c r="R2662" s="251"/>
      <c r="S2662" s="248"/>
      <c r="T2662" s="248" t="s">
        <v>16014</v>
      </c>
      <c r="U2662" s="248" t="s">
        <v>16270</v>
      </c>
    </row>
    <row r="2663" spans="1:21" s="1" customFormat="1" ht="23.25" customHeight="1" x14ac:dyDescent="0.25">
      <c r="A2663" t="s">
        <v>8170</v>
      </c>
      <c r="B2663" t="str">
        <f t="shared" si="171"/>
        <v>33</v>
      </c>
      <c r="C2663" t="str">
        <f t="shared" si="172"/>
        <v>040</v>
      </c>
      <c r="D2663" t="str">
        <f t="shared" si="173"/>
        <v>047</v>
      </c>
      <c r="E2663" s="161" t="s">
        <v>8171</v>
      </c>
      <c r="F2663" t="s">
        <v>17084</v>
      </c>
      <c r="G2663" t="s">
        <v>8125</v>
      </c>
      <c r="H2663" s="209">
        <v>33</v>
      </c>
      <c r="I2663" s="209">
        <v>40</v>
      </c>
      <c r="J2663" s="209">
        <v>47</v>
      </c>
      <c r="K2663" s="209">
        <v>320930</v>
      </c>
      <c r="L2663" s="209" t="s">
        <v>15177</v>
      </c>
      <c r="M2663" s="209">
        <v>510</v>
      </c>
      <c r="N2663" s="209">
        <v>5047</v>
      </c>
      <c r="O2663" s="209">
        <v>5040</v>
      </c>
      <c r="P2663" s="209">
        <v>50174</v>
      </c>
      <c r="Q2663" s="248"/>
      <c r="R2663" s="251"/>
      <c r="S2663" s="248"/>
      <c r="T2663" s="248" t="s">
        <v>16014</v>
      </c>
      <c r="U2663" s="248" t="s">
        <v>16270</v>
      </c>
    </row>
    <row r="2664" spans="1:21" s="1" customFormat="1" ht="23.25" customHeight="1" x14ac:dyDescent="0.25">
      <c r="A2664" t="s">
        <v>8269</v>
      </c>
      <c r="B2664" t="str">
        <f t="shared" si="171"/>
        <v>33</v>
      </c>
      <c r="C2664" t="str">
        <f t="shared" si="172"/>
        <v>200</v>
      </c>
      <c r="D2664" t="str">
        <f t="shared" si="173"/>
        <v>047</v>
      </c>
      <c r="E2664" s="161" t="s">
        <v>8270</v>
      </c>
      <c r="F2664" t="s">
        <v>17084</v>
      </c>
      <c r="G2664" t="s">
        <v>8224</v>
      </c>
      <c r="H2664" s="209">
        <v>33</v>
      </c>
      <c r="I2664" s="209">
        <v>200</v>
      </c>
      <c r="J2664" s="209">
        <v>47</v>
      </c>
      <c r="K2664" s="209">
        <v>322010</v>
      </c>
      <c r="L2664" s="209" t="s">
        <v>15177</v>
      </c>
      <c r="M2664" s="209">
        <v>510</v>
      </c>
      <c r="N2664" s="209">
        <v>5047</v>
      </c>
      <c r="O2664" s="209">
        <v>5200</v>
      </c>
      <c r="P2664" s="209">
        <v>50175</v>
      </c>
      <c r="Q2664" s="248"/>
      <c r="R2664" s="251"/>
      <c r="S2664" s="248"/>
      <c r="T2664" s="248" t="s">
        <v>16014</v>
      </c>
      <c r="U2664" s="248" t="s">
        <v>16270</v>
      </c>
    </row>
    <row r="2665" spans="1:21" s="1" customFormat="1" ht="23.25" customHeight="1" x14ac:dyDescent="0.25">
      <c r="A2665" t="s">
        <v>8368</v>
      </c>
      <c r="B2665" t="str">
        <f t="shared" si="171"/>
        <v>33</v>
      </c>
      <c r="C2665" t="str">
        <f t="shared" si="172"/>
        <v>610</v>
      </c>
      <c r="D2665" t="str">
        <f t="shared" si="173"/>
        <v>047</v>
      </c>
      <c r="E2665" s="161" t="s">
        <v>8369</v>
      </c>
      <c r="F2665" t="s">
        <v>17084</v>
      </c>
      <c r="G2665" t="s">
        <v>8323</v>
      </c>
      <c r="H2665" s="209">
        <v>33</v>
      </c>
      <c r="I2665" s="209">
        <v>610</v>
      </c>
      <c r="J2665" s="209">
        <v>47</v>
      </c>
      <c r="K2665" s="209">
        <v>327410</v>
      </c>
      <c r="L2665" s="209" t="s">
        <v>15177</v>
      </c>
      <c r="M2665" s="209">
        <v>510</v>
      </c>
      <c r="N2665" s="209">
        <v>5047</v>
      </c>
      <c r="O2665" s="209">
        <v>5610</v>
      </c>
      <c r="P2665" s="209">
        <v>50176</v>
      </c>
      <c r="Q2665" s="248"/>
      <c r="R2665" s="251"/>
      <c r="S2665" s="248"/>
      <c r="T2665" s="248" t="s">
        <v>16014</v>
      </c>
      <c r="U2665" s="248" t="s">
        <v>16270</v>
      </c>
    </row>
    <row r="2666" spans="1:21" s="1" customFormat="1" ht="23.25" customHeight="1" x14ac:dyDescent="0.25">
      <c r="A2666" t="s">
        <v>8467</v>
      </c>
      <c r="B2666" t="str">
        <f t="shared" si="171"/>
        <v>33</v>
      </c>
      <c r="C2666" t="str">
        <f t="shared" si="172"/>
        <v>620</v>
      </c>
      <c r="D2666" t="str">
        <f t="shared" si="173"/>
        <v>047</v>
      </c>
      <c r="E2666" s="161" t="s">
        <v>8468</v>
      </c>
      <c r="F2666" t="s">
        <v>17084</v>
      </c>
      <c r="G2666" t="s">
        <v>8422</v>
      </c>
      <c r="H2666" s="209">
        <v>33</v>
      </c>
      <c r="I2666" s="209">
        <v>620</v>
      </c>
      <c r="J2666" s="209">
        <v>47</v>
      </c>
      <c r="K2666" s="209">
        <v>327510</v>
      </c>
      <c r="L2666" s="209" t="s">
        <v>15177</v>
      </c>
      <c r="M2666" s="209">
        <v>510</v>
      </c>
      <c r="N2666" s="209">
        <v>5047</v>
      </c>
      <c r="O2666" s="209">
        <v>5620</v>
      </c>
      <c r="P2666" s="209">
        <v>50177</v>
      </c>
      <c r="Q2666" s="248"/>
      <c r="R2666" s="251"/>
      <c r="S2666" s="248"/>
      <c r="T2666" s="248" t="s">
        <v>16014</v>
      </c>
      <c r="U2666" s="248" t="s">
        <v>16270</v>
      </c>
    </row>
    <row r="2667" spans="1:21" s="1" customFormat="1" ht="23.25" customHeight="1" x14ac:dyDescent="0.25">
      <c r="A2667" t="s">
        <v>8616</v>
      </c>
      <c r="B2667" t="str">
        <f t="shared" si="171"/>
        <v>33</v>
      </c>
      <c r="C2667" t="str">
        <f t="shared" si="172"/>
        <v>630</v>
      </c>
      <c r="D2667" t="str">
        <f t="shared" si="173"/>
        <v>047</v>
      </c>
      <c r="E2667" s="161" t="s">
        <v>8617</v>
      </c>
      <c r="F2667" t="s">
        <v>17084</v>
      </c>
      <c r="G2667" t="s">
        <v>8571</v>
      </c>
      <c r="H2667" s="209">
        <v>33</v>
      </c>
      <c r="I2667" s="209">
        <v>630</v>
      </c>
      <c r="J2667" s="209">
        <v>47</v>
      </c>
      <c r="K2667" s="209">
        <v>327610</v>
      </c>
      <c r="L2667" s="209" t="s">
        <v>15177</v>
      </c>
      <c r="M2667" s="209">
        <v>510</v>
      </c>
      <c r="N2667" s="209">
        <v>5047</v>
      </c>
      <c r="O2667" s="209">
        <v>5630</v>
      </c>
      <c r="P2667" s="209">
        <v>50179</v>
      </c>
      <c r="Q2667" s="248"/>
      <c r="R2667" s="251"/>
      <c r="S2667" s="248"/>
      <c r="T2667" s="248" t="s">
        <v>16014</v>
      </c>
      <c r="U2667" s="248" t="s">
        <v>16270</v>
      </c>
    </row>
    <row r="2668" spans="1:21" s="1" customFormat="1" ht="23.25" customHeight="1" x14ac:dyDescent="0.25">
      <c r="A2668" t="s">
        <v>8715</v>
      </c>
      <c r="B2668" t="str">
        <f t="shared" si="171"/>
        <v>33</v>
      </c>
      <c r="C2668" t="str">
        <f t="shared" si="172"/>
        <v>637</v>
      </c>
      <c r="D2668" t="str">
        <f t="shared" si="173"/>
        <v>047</v>
      </c>
      <c r="E2668" s="161" t="s">
        <v>8716</v>
      </c>
      <c r="F2668" t="s">
        <v>17084</v>
      </c>
      <c r="G2668" t="s">
        <v>8670</v>
      </c>
      <c r="H2668" s="209">
        <v>33</v>
      </c>
      <c r="I2668" s="209">
        <v>637</v>
      </c>
      <c r="J2668" s="209">
        <v>47</v>
      </c>
      <c r="K2668" s="209">
        <v>327630</v>
      </c>
      <c r="L2668" s="209" t="s">
        <v>15177</v>
      </c>
      <c r="M2668" s="209">
        <v>510</v>
      </c>
      <c r="N2668" s="209">
        <v>5047</v>
      </c>
      <c r="O2668" s="209">
        <v>5637</v>
      </c>
      <c r="P2668" s="209">
        <v>50180</v>
      </c>
      <c r="Q2668" s="248"/>
      <c r="R2668" s="251"/>
      <c r="S2668" s="248"/>
      <c r="T2668" s="248" t="s">
        <v>16014</v>
      </c>
      <c r="U2668" s="248" t="s">
        <v>16270</v>
      </c>
    </row>
    <row r="2669" spans="1:21" s="1" customFormat="1" ht="23.25" customHeight="1" x14ac:dyDescent="0.25">
      <c r="A2669" t="s">
        <v>8817</v>
      </c>
      <c r="B2669" t="str">
        <f t="shared" si="171"/>
        <v>33</v>
      </c>
      <c r="C2669" t="str">
        <f t="shared" si="172"/>
        <v>645</v>
      </c>
      <c r="D2669" t="str">
        <f t="shared" si="173"/>
        <v>047</v>
      </c>
      <c r="E2669" s="161" t="s">
        <v>8818</v>
      </c>
      <c r="F2669" t="s">
        <v>17084</v>
      </c>
      <c r="G2669" t="s">
        <v>8772</v>
      </c>
      <c r="H2669" s="209">
        <v>33</v>
      </c>
      <c r="I2669" s="209">
        <v>645</v>
      </c>
      <c r="J2669" s="209">
        <v>47</v>
      </c>
      <c r="K2669" s="209">
        <v>327710</v>
      </c>
      <c r="L2669" s="209" t="s">
        <v>15177</v>
      </c>
      <c r="M2669" s="209">
        <v>510</v>
      </c>
      <c r="N2669" s="209">
        <v>5047</v>
      </c>
      <c r="O2669" s="209">
        <v>5645</v>
      </c>
      <c r="P2669" s="209">
        <v>50181</v>
      </c>
      <c r="Q2669"/>
      <c r="R2669" s="251"/>
      <c r="S2669"/>
      <c r="T2669" s="248" t="s">
        <v>16014</v>
      </c>
      <c r="U2669" s="248" t="s">
        <v>16270</v>
      </c>
    </row>
    <row r="2670" spans="1:21" s="1" customFormat="1" ht="23.25" customHeight="1" x14ac:dyDescent="0.25">
      <c r="A2670" t="s">
        <v>8917</v>
      </c>
      <c r="B2670" t="str">
        <f t="shared" si="171"/>
        <v>33</v>
      </c>
      <c r="C2670" t="str">
        <f t="shared" si="172"/>
        <v>685</v>
      </c>
      <c r="D2670" t="str">
        <f t="shared" si="173"/>
        <v>047</v>
      </c>
      <c r="E2670" s="161" t="s">
        <v>8918</v>
      </c>
      <c r="F2670" t="s">
        <v>17084</v>
      </c>
      <c r="G2670" t="s">
        <v>8872</v>
      </c>
      <c r="H2670" s="209">
        <v>33</v>
      </c>
      <c r="I2670" s="209">
        <v>685</v>
      </c>
      <c r="J2670" s="209">
        <v>47</v>
      </c>
      <c r="K2670" s="209">
        <v>327730</v>
      </c>
      <c r="L2670" s="209" t="s">
        <v>15177</v>
      </c>
      <c r="M2670" s="209">
        <v>510</v>
      </c>
      <c r="N2670" s="209">
        <v>5047</v>
      </c>
      <c r="O2670" s="209">
        <v>5686</v>
      </c>
      <c r="P2670" s="209">
        <v>50182</v>
      </c>
      <c r="Q2670" s="248"/>
      <c r="R2670" s="251"/>
      <c r="S2670" s="248"/>
      <c r="T2670" s="248" t="s">
        <v>16014</v>
      </c>
      <c r="U2670" s="248" t="s">
        <v>16270</v>
      </c>
    </row>
    <row r="2671" spans="1:21" s="1" customFormat="1" ht="23.25" customHeight="1" x14ac:dyDescent="0.25">
      <c r="A2671" t="s">
        <v>9017</v>
      </c>
      <c r="B2671" t="str">
        <f t="shared" si="171"/>
        <v>33</v>
      </c>
      <c r="C2671" t="str">
        <f t="shared" si="172"/>
        <v>690</v>
      </c>
      <c r="D2671" t="str">
        <f t="shared" si="173"/>
        <v>047</v>
      </c>
      <c r="E2671" s="161" t="s">
        <v>9018</v>
      </c>
      <c r="F2671" t="s">
        <v>17084</v>
      </c>
      <c r="G2671" t="s">
        <v>8972</v>
      </c>
      <c r="H2671" s="209">
        <v>33</v>
      </c>
      <c r="I2671" s="209">
        <v>690</v>
      </c>
      <c r="J2671" s="209">
        <v>47</v>
      </c>
      <c r="K2671" s="209">
        <v>327750</v>
      </c>
      <c r="L2671" s="209" t="s">
        <v>15177</v>
      </c>
      <c r="M2671" s="209">
        <v>510</v>
      </c>
      <c r="N2671" s="209">
        <v>5047</v>
      </c>
      <c r="O2671" s="209">
        <v>5691</v>
      </c>
      <c r="P2671" s="209">
        <v>50183</v>
      </c>
      <c r="Q2671" s="248"/>
      <c r="R2671" s="251"/>
      <c r="S2671" s="248"/>
      <c r="T2671" s="248" t="s">
        <v>16014</v>
      </c>
      <c r="U2671" s="248" t="s">
        <v>16270</v>
      </c>
    </row>
    <row r="2672" spans="1:21" s="1" customFormat="1" ht="23.25" customHeight="1" x14ac:dyDescent="0.25">
      <c r="A2672" t="s">
        <v>9117</v>
      </c>
      <c r="B2672" t="str">
        <f t="shared" si="171"/>
        <v>33</v>
      </c>
      <c r="C2672" t="str">
        <f t="shared" si="172"/>
        <v>695</v>
      </c>
      <c r="D2672" t="str">
        <f t="shared" si="173"/>
        <v>047</v>
      </c>
      <c r="E2672" s="161" t="s">
        <v>9118</v>
      </c>
      <c r="F2672" t="s">
        <v>17084</v>
      </c>
      <c r="G2672" t="s">
        <v>9072</v>
      </c>
      <c r="H2672" s="209">
        <v>33</v>
      </c>
      <c r="I2672" s="209">
        <v>695</v>
      </c>
      <c r="J2672" s="209">
        <v>47</v>
      </c>
      <c r="K2672" s="209">
        <v>327770</v>
      </c>
      <c r="L2672" s="209" t="s">
        <v>15177</v>
      </c>
      <c r="M2672" s="209">
        <v>510</v>
      </c>
      <c r="N2672" s="209">
        <v>5047</v>
      </c>
      <c r="O2672" s="209">
        <v>5695</v>
      </c>
      <c r="P2672" s="209">
        <v>50184</v>
      </c>
      <c r="Q2672" s="248"/>
      <c r="R2672" s="251"/>
      <c r="S2672" s="248"/>
      <c r="T2672" s="248" t="s">
        <v>16014</v>
      </c>
      <c r="U2672" s="248" t="s">
        <v>16270</v>
      </c>
    </row>
    <row r="2673" spans="1:21" s="1" customFormat="1" ht="23.25" customHeight="1" x14ac:dyDescent="0.25">
      <c r="A2673" t="s">
        <v>9216</v>
      </c>
      <c r="B2673" t="str">
        <f t="shared" si="171"/>
        <v>33</v>
      </c>
      <c r="C2673" t="str">
        <f t="shared" si="172"/>
        <v>700</v>
      </c>
      <c r="D2673" t="str">
        <f t="shared" si="173"/>
        <v>047</v>
      </c>
      <c r="E2673" s="161" t="s">
        <v>9217</v>
      </c>
      <c r="F2673" t="s">
        <v>17084</v>
      </c>
      <c r="G2673" t="s">
        <v>9171</v>
      </c>
      <c r="H2673" s="209">
        <v>33</v>
      </c>
      <c r="I2673" s="209">
        <v>700</v>
      </c>
      <c r="J2673" s="209">
        <v>47</v>
      </c>
      <c r="K2673" s="209">
        <v>327810</v>
      </c>
      <c r="L2673" s="209" t="s">
        <v>15177</v>
      </c>
      <c r="M2673" s="209">
        <v>510</v>
      </c>
      <c r="N2673" s="209">
        <v>5047</v>
      </c>
      <c r="O2673" s="209">
        <v>5700</v>
      </c>
      <c r="P2673" s="209">
        <v>50185</v>
      </c>
      <c r="Q2673" s="248"/>
      <c r="R2673" s="251"/>
      <c r="S2673" s="248"/>
      <c r="T2673" s="248" t="s">
        <v>16014</v>
      </c>
      <c r="U2673" s="248" t="s">
        <v>16270</v>
      </c>
    </row>
    <row r="2674" spans="1:21" s="1" customFormat="1" ht="23.25" customHeight="1" x14ac:dyDescent="0.25">
      <c r="A2674" t="s">
        <v>9315</v>
      </c>
      <c r="B2674" t="str">
        <f t="shared" si="171"/>
        <v>33</v>
      </c>
      <c r="C2674" t="str">
        <f t="shared" si="172"/>
        <v>745</v>
      </c>
      <c r="D2674" t="str">
        <f t="shared" si="173"/>
        <v>047</v>
      </c>
      <c r="E2674" s="161" t="s">
        <v>9316</v>
      </c>
      <c r="F2674" t="s">
        <v>17084</v>
      </c>
      <c r="G2674" t="s">
        <v>9270</v>
      </c>
      <c r="H2674" s="209">
        <v>33</v>
      </c>
      <c r="I2674" s="209">
        <v>745</v>
      </c>
      <c r="J2674" s="209">
        <v>47</v>
      </c>
      <c r="K2674" s="209">
        <v>328430</v>
      </c>
      <c r="L2674" s="209" t="s">
        <v>15177</v>
      </c>
      <c r="M2674" s="209">
        <v>510</v>
      </c>
      <c r="N2674" s="209">
        <v>5047</v>
      </c>
      <c r="O2674" s="209">
        <v>5745</v>
      </c>
      <c r="P2674" s="209">
        <v>50186</v>
      </c>
      <c r="Q2674" s="248"/>
      <c r="R2674" s="251"/>
      <c r="S2674" s="248"/>
      <c r="T2674" s="248" t="s">
        <v>16014</v>
      </c>
      <c r="U2674" s="248" t="s">
        <v>16270</v>
      </c>
    </row>
    <row r="2675" spans="1:21" s="1" customFormat="1" ht="23.25" customHeight="1" x14ac:dyDescent="0.25">
      <c r="A2675" t="s">
        <v>9414</v>
      </c>
      <c r="B2675" t="str">
        <f t="shared" si="171"/>
        <v>33</v>
      </c>
      <c r="C2675" t="str">
        <f t="shared" si="172"/>
        <v>750</v>
      </c>
      <c r="D2675" t="str">
        <f t="shared" si="173"/>
        <v>047</v>
      </c>
      <c r="E2675" s="161" t="s">
        <v>9415</v>
      </c>
      <c r="F2675" t="s">
        <v>17084</v>
      </c>
      <c r="G2675" t="s">
        <v>9369</v>
      </c>
      <c r="H2675" s="209">
        <v>33</v>
      </c>
      <c r="I2675" s="209">
        <v>750</v>
      </c>
      <c r="J2675" s="209">
        <v>47</v>
      </c>
      <c r="K2675" s="209">
        <v>328450</v>
      </c>
      <c r="L2675" s="209" t="s">
        <v>15177</v>
      </c>
      <c r="M2675" s="209">
        <v>510</v>
      </c>
      <c r="N2675" s="209">
        <v>5047</v>
      </c>
      <c r="O2675" s="209">
        <v>5750</v>
      </c>
      <c r="P2675" s="209">
        <v>50187</v>
      </c>
      <c r="Q2675"/>
      <c r="R2675" s="251"/>
      <c r="S2675"/>
      <c r="T2675" s="248" t="s">
        <v>16014</v>
      </c>
      <c r="U2675" s="248" t="s">
        <v>16270</v>
      </c>
    </row>
    <row r="2676" spans="1:21" s="1" customFormat="1" ht="23.25" customHeight="1" x14ac:dyDescent="0.25">
      <c r="A2676" t="s">
        <v>9513</v>
      </c>
      <c r="B2676" t="str">
        <f t="shared" si="171"/>
        <v>33</v>
      </c>
      <c r="C2676" t="str">
        <f t="shared" si="172"/>
        <v>795</v>
      </c>
      <c r="D2676" t="str">
        <f t="shared" si="173"/>
        <v>047</v>
      </c>
      <c r="E2676" s="161" t="s">
        <v>9514</v>
      </c>
      <c r="F2676" t="s">
        <v>17084</v>
      </c>
      <c r="G2676" t="s">
        <v>9468</v>
      </c>
      <c r="H2676" s="209">
        <v>33</v>
      </c>
      <c r="I2676" s="209">
        <v>795</v>
      </c>
      <c r="J2676" s="209">
        <v>47</v>
      </c>
      <c r="K2676" s="209">
        <v>328780</v>
      </c>
      <c r="L2676" s="209" t="s">
        <v>15177</v>
      </c>
      <c r="M2676" s="209">
        <v>510</v>
      </c>
      <c r="N2676" s="209">
        <v>5047</v>
      </c>
      <c r="O2676" s="209">
        <v>5795</v>
      </c>
      <c r="P2676" s="209">
        <v>50188</v>
      </c>
      <c r="Q2676" s="248"/>
      <c r="R2676" s="251"/>
      <c r="S2676" s="248"/>
      <c r="T2676" s="248" t="s">
        <v>16014</v>
      </c>
      <c r="U2676" s="248" t="s">
        <v>16270</v>
      </c>
    </row>
    <row r="2677" spans="1:21" s="1" customFormat="1" ht="23.25" customHeight="1" x14ac:dyDescent="0.25">
      <c r="A2677" t="s">
        <v>9612</v>
      </c>
      <c r="B2677" t="str">
        <f t="shared" si="171"/>
        <v>33</v>
      </c>
      <c r="C2677" t="str">
        <f t="shared" si="172"/>
        <v>850</v>
      </c>
      <c r="D2677" t="str">
        <f t="shared" si="173"/>
        <v>047</v>
      </c>
      <c r="E2677" s="161" t="s">
        <v>9613</v>
      </c>
      <c r="F2677" t="s">
        <v>17084</v>
      </c>
      <c r="G2677" t="s">
        <v>9567</v>
      </c>
      <c r="H2677" s="209">
        <v>33</v>
      </c>
      <c r="I2677" s="209">
        <v>850</v>
      </c>
      <c r="J2677" s="209">
        <v>47</v>
      </c>
      <c r="K2677" s="209">
        <v>328910</v>
      </c>
      <c r="L2677" s="209" t="s">
        <v>15177</v>
      </c>
      <c r="M2677" s="209">
        <v>510</v>
      </c>
      <c r="N2677" s="209">
        <v>5047</v>
      </c>
      <c r="O2677" s="209">
        <v>5850</v>
      </c>
      <c r="P2677" s="209">
        <v>50189</v>
      </c>
      <c r="Q2677" s="248"/>
      <c r="R2677" s="251"/>
      <c r="S2677" s="248"/>
      <c r="T2677" s="248" t="s">
        <v>16014</v>
      </c>
      <c r="U2677" s="248" t="s">
        <v>16270</v>
      </c>
    </row>
    <row r="2678" spans="1:21" s="1" customFormat="1" ht="23.25" customHeight="1" x14ac:dyDescent="0.25">
      <c r="A2678" t="s">
        <v>7643</v>
      </c>
      <c r="B2678" t="str">
        <f t="shared" si="171"/>
        <v>33</v>
      </c>
      <c r="C2678" t="str">
        <f t="shared" si="172"/>
        <v>001</v>
      </c>
      <c r="D2678" t="str">
        <f t="shared" si="173"/>
        <v>044</v>
      </c>
      <c r="E2678" s="161" t="s">
        <v>7645</v>
      </c>
      <c r="F2678" t="s">
        <v>17084</v>
      </c>
      <c r="G2678" t="s">
        <v>7582</v>
      </c>
      <c r="H2678" s="209">
        <v>33</v>
      </c>
      <c r="I2678" s="209">
        <v>1</v>
      </c>
      <c r="J2678" s="209">
        <v>44</v>
      </c>
      <c r="K2678" s="209">
        <v>320110</v>
      </c>
      <c r="L2678" s="209" t="s">
        <v>15177</v>
      </c>
      <c r="M2678" s="209">
        <v>510</v>
      </c>
      <c r="N2678" s="209">
        <v>5044</v>
      </c>
      <c r="O2678" s="209">
        <v>5001</v>
      </c>
      <c r="P2678" s="209">
        <v>50190</v>
      </c>
      <c r="Q2678" s="248"/>
      <c r="R2678" s="248"/>
      <c r="S2678" s="248"/>
      <c r="T2678" s="248" t="s">
        <v>16014</v>
      </c>
      <c r="U2678" s="248" t="s">
        <v>16270</v>
      </c>
    </row>
    <row r="2679" spans="1:21" s="1" customFormat="1" ht="23.25" customHeight="1" x14ac:dyDescent="0.25">
      <c r="A2679" t="s">
        <v>7770</v>
      </c>
      <c r="B2679" t="str">
        <f t="shared" si="171"/>
        <v>33</v>
      </c>
      <c r="C2679" t="str">
        <f t="shared" si="172"/>
        <v>002</v>
      </c>
      <c r="D2679" t="str">
        <f t="shared" si="173"/>
        <v>044</v>
      </c>
      <c r="E2679" s="161" t="s">
        <v>7771</v>
      </c>
      <c r="F2679" t="s">
        <v>17084</v>
      </c>
      <c r="G2679" t="s">
        <v>7729</v>
      </c>
      <c r="H2679" s="209">
        <v>33</v>
      </c>
      <c r="I2679" s="209">
        <v>2</v>
      </c>
      <c r="J2679" s="209">
        <v>44</v>
      </c>
      <c r="K2679" s="209">
        <v>320210</v>
      </c>
      <c r="L2679" s="209" t="s">
        <v>15177</v>
      </c>
      <c r="M2679" s="209">
        <v>510</v>
      </c>
      <c r="N2679" s="209">
        <v>5044</v>
      </c>
      <c r="O2679" s="209">
        <v>5002</v>
      </c>
      <c r="P2679" s="209">
        <v>50191</v>
      </c>
      <c r="Q2679" s="248"/>
      <c r="R2679" s="248"/>
      <c r="S2679" s="248"/>
      <c r="T2679" s="248" t="s">
        <v>16014</v>
      </c>
      <c r="U2679" s="248" t="s">
        <v>16270</v>
      </c>
    </row>
    <row r="2680" spans="1:21" s="1" customFormat="1" ht="23.25" customHeight="1" x14ac:dyDescent="0.25">
      <c r="A2680" t="s">
        <v>7869</v>
      </c>
      <c r="B2680" t="str">
        <f t="shared" si="171"/>
        <v>33</v>
      </c>
      <c r="C2680" t="str">
        <f t="shared" si="172"/>
        <v>010</v>
      </c>
      <c r="D2680" t="str">
        <f t="shared" si="173"/>
        <v>044</v>
      </c>
      <c r="E2680" s="161" t="s">
        <v>7870</v>
      </c>
      <c r="F2680" t="s">
        <v>17084</v>
      </c>
      <c r="G2680" t="s">
        <v>7828</v>
      </c>
      <c r="H2680" s="209">
        <v>33</v>
      </c>
      <c r="I2680" s="209">
        <v>10</v>
      </c>
      <c r="J2680" s="209">
        <v>44</v>
      </c>
      <c r="K2680" s="209">
        <v>320310</v>
      </c>
      <c r="L2680" s="209" t="s">
        <v>15177</v>
      </c>
      <c r="M2680" s="209">
        <v>510</v>
      </c>
      <c r="N2680" s="209">
        <v>5044</v>
      </c>
      <c r="O2680" s="209">
        <v>5010</v>
      </c>
      <c r="P2680" s="209">
        <v>50192</v>
      </c>
      <c r="Q2680" s="248"/>
      <c r="R2680" s="251"/>
      <c r="S2680" s="248"/>
      <c r="T2680" s="248" t="s">
        <v>16014</v>
      </c>
      <c r="U2680" s="248" t="s">
        <v>16270</v>
      </c>
    </row>
    <row r="2681" spans="1:21" s="1" customFormat="1" ht="23.25" customHeight="1" x14ac:dyDescent="0.25">
      <c r="A2681" t="s">
        <v>7968</v>
      </c>
      <c r="B2681" t="str">
        <f t="shared" si="171"/>
        <v>33</v>
      </c>
      <c r="C2681" t="str">
        <f t="shared" si="172"/>
        <v>030</v>
      </c>
      <c r="D2681" t="str">
        <f t="shared" si="173"/>
        <v>044</v>
      </c>
      <c r="E2681" s="161" t="s">
        <v>17124</v>
      </c>
      <c r="F2681" t="s">
        <v>17084</v>
      </c>
      <c r="G2681" t="s">
        <v>7927</v>
      </c>
      <c r="H2681" s="209">
        <v>33</v>
      </c>
      <c r="I2681" s="209">
        <v>30</v>
      </c>
      <c r="J2681" s="209">
        <v>44</v>
      </c>
      <c r="K2681" s="209">
        <v>320910</v>
      </c>
      <c r="L2681" s="209" t="s">
        <v>15177</v>
      </c>
      <c r="M2681" s="209">
        <v>510</v>
      </c>
      <c r="N2681" s="209">
        <v>5044</v>
      </c>
      <c r="O2681" s="209">
        <v>5030</v>
      </c>
      <c r="P2681" s="209">
        <v>50193</v>
      </c>
      <c r="Q2681" s="248"/>
      <c r="R2681" s="251"/>
      <c r="S2681" s="248"/>
      <c r="T2681" s="248" t="s">
        <v>16014</v>
      </c>
      <c r="U2681" s="248" t="s">
        <v>16270</v>
      </c>
    </row>
    <row r="2682" spans="1:21" s="1" customFormat="1" ht="23.25" customHeight="1" x14ac:dyDescent="0.25">
      <c r="A2682" t="s">
        <v>8067</v>
      </c>
      <c r="B2682" t="str">
        <f t="shared" si="171"/>
        <v>33</v>
      </c>
      <c r="C2682" t="str">
        <f t="shared" si="172"/>
        <v>035</v>
      </c>
      <c r="D2682" t="str">
        <f t="shared" si="173"/>
        <v>044</v>
      </c>
      <c r="E2682" s="161" t="s">
        <v>8068</v>
      </c>
      <c r="F2682" t="s">
        <v>17084</v>
      </c>
      <c r="G2682" t="s">
        <v>8026</v>
      </c>
      <c r="H2682" s="209">
        <v>33</v>
      </c>
      <c r="I2682" s="209">
        <v>35</v>
      </c>
      <c r="J2682" s="209">
        <v>44</v>
      </c>
      <c r="K2682" s="209">
        <v>320925</v>
      </c>
      <c r="L2682" s="209" t="s">
        <v>15177</v>
      </c>
      <c r="M2682" s="209">
        <v>510</v>
      </c>
      <c r="N2682" s="209">
        <v>5044</v>
      </c>
      <c r="O2682" s="209">
        <v>5035</v>
      </c>
      <c r="P2682" s="209">
        <v>50194</v>
      </c>
      <c r="Q2682" s="248"/>
      <c r="R2682" s="251"/>
      <c r="S2682" s="248"/>
      <c r="T2682" s="248" t="s">
        <v>16014</v>
      </c>
      <c r="U2682" s="248" t="s">
        <v>16270</v>
      </c>
    </row>
    <row r="2683" spans="1:21" s="1" customFormat="1" ht="23.25" customHeight="1" x14ac:dyDescent="0.25">
      <c r="A2683" t="s">
        <v>8166</v>
      </c>
      <c r="B2683" t="str">
        <f t="shared" si="171"/>
        <v>33</v>
      </c>
      <c r="C2683" t="str">
        <f t="shared" si="172"/>
        <v>040</v>
      </c>
      <c r="D2683" t="str">
        <f t="shared" si="173"/>
        <v>044</v>
      </c>
      <c r="E2683" s="161" t="s">
        <v>8167</v>
      </c>
      <c r="F2683" t="s">
        <v>17084</v>
      </c>
      <c r="G2683" t="s">
        <v>8125</v>
      </c>
      <c r="H2683" s="209">
        <v>33</v>
      </c>
      <c r="I2683" s="209">
        <v>40</v>
      </c>
      <c r="J2683" s="209">
        <v>44</v>
      </c>
      <c r="K2683" s="209">
        <v>320930</v>
      </c>
      <c r="L2683" s="209" t="s">
        <v>15177</v>
      </c>
      <c r="M2683" s="209">
        <v>510</v>
      </c>
      <c r="N2683" s="209">
        <v>5044</v>
      </c>
      <c r="O2683" s="209">
        <v>5040</v>
      </c>
      <c r="P2683" s="209">
        <v>50195</v>
      </c>
      <c r="Q2683" s="248"/>
      <c r="R2683" s="251"/>
      <c r="S2683" s="248"/>
      <c r="T2683" s="248" t="s">
        <v>16014</v>
      </c>
      <c r="U2683" s="248" t="s">
        <v>16270</v>
      </c>
    </row>
    <row r="2684" spans="1:21" s="1" customFormat="1" ht="23.25" customHeight="1" x14ac:dyDescent="0.25">
      <c r="A2684" t="s">
        <v>8265</v>
      </c>
      <c r="B2684" t="str">
        <f t="shared" si="171"/>
        <v>33</v>
      </c>
      <c r="C2684" t="str">
        <f t="shared" si="172"/>
        <v>200</v>
      </c>
      <c r="D2684" t="str">
        <f t="shared" si="173"/>
        <v>044</v>
      </c>
      <c r="E2684" s="161" t="s">
        <v>8266</v>
      </c>
      <c r="F2684" t="s">
        <v>17084</v>
      </c>
      <c r="G2684" t="s">
        <v>8224</v>
      </c>
      <c r="H2684" s="209">
        <v>33</v>
      </c>
      <c r="I2684" s="209">
        <v>200</v>
      </c>
      <c r="J2684" s="209">
        <v>44</v>
      </c>
      <c r="K2684" s="209">
        <v>322010</v>
      </c>
      <c r="L2684" s="209" t="s">
        <v>15177</v>
      </c>
      <c r="M2684" s="209">
        <v>510</v>
      </c>
      <c r="N2684" s="209">
        <v>5044</v>
      </c>
      <c r="O2684" s="209">
        <v>5200</v>
      </c>
      <c r="P2684" s="209">
        <v>50196</v>
      </c>
      <c r="Q2684" s="248"/>
      <c r="R2684" s="251"/>
      <c r="S2684" s="248"/>
      <c r="T2684" s="248" t="s">
        <v>16014</v>
      </c>
      <c r="U2684" s="248" t="s">
        <v>16270</v>
      </c>
    </row>
    <row r="2685" spans="1:21" s="1" customFormat="1" ht="23.25" customHeight="1" x14ac:dyDescent="0.25">
      <c r="A2685" t="s">
        <v>8364</v>
      </c>
      <c r="B2685" t="str">
        <f t="shared" si="171"/>
        <v>33</v>
      </c>
      <c r="C2685" t="str">
        <f t="shared" si="172"/>
        <v>610</v>
      </c>
      <c r="D2685" t="str">
        <f t="shared" si="173"/>
        <v>044</v>
      </c>
      <c r="E2685" s="161" t="s">
        <v>8365</v>
      </c>
      <c r="F2685" t="s">
        <v>17084</v>
      </c>
      <c r="G2685" t="s">
        <v>8323</v>
      </c>
      <c r="H2685" s="209">
        <v>33</v>
      </c>
      <c r="I2685" s="209">
        <v>610</v>
      </c>
      <c r="J2685" s="209">
        <v>44</v>
      </c>
      <c r="K2685" s="209">
        <v>327410</v>
      </c>
      <c r="L2685" s="209" t="s">
        <v>15177</v>
      </c>
      <c r="M2685" s="209">
        <v>510</v>
      </c>
      <c r="N2685" s="209">
        <v>5044</v>
      </c>
      <c r="O2685" s="209">
        <v>5610</v>
      </c>
      <c r="P2685" s="209">
        <v>50197</v>
      </c>
      <c r="Q2685" s="248"/>
      <c r="R2685" s="251"/>
      <c r="S2685" s="248"/>
      <c r="T2685" s="248" t="s">
        <v>16014</v>
      </c>
      <c r="U2685" s="248" t="s">
        <v>16270</v>
      </c>
    </row>
    <row r="2686" spans="1:21" s="1" customFormat="1" ht="23.25" customHeight="1" x14ac:dyDescent="0.25">
      <c r="A2686" t="s">
        <v>8463</v>
      </c>
      <c r="B2686" t="str">
        <f t="shared" si="171"/>
        <v>33</v>
      </c>
      <c r="C2686" t="str">
        <f t="shared" si="172"/>
        <v>620</v>
      </c>
      <c r="D2686" t="str">
        <f t="shared" si="173"/>
        <v>044</v>
      </c>
      <c r="E2686" s="161" t="s">
        <v>8464</v>
      </c>
      <c r="F2686" t="s">
        <v>17084</v>
      </c>
      <c r="G2686" t="s">
        <v>8422</v>
      </c>
      <c r="H2686" s="209">
        <v>33</v>
      </c>
      <c r="I2686" s="209">
        <v>620</v>
      </c>
      <c r="J2686" s="209">
        <v>44</v>
      </c>
      <c r="K2686" s="209">
        <v>327510</v>
      </c>
      <c r="L2686" s="209" t="s">
        <v>15177</v>
      </c>
      <c r="M2686" s="209">
        <v>510</v>
      </c>
      <c r="N2686" s="209">
        <v>5044</v>
      </c>
      <c r="O2686" s="209">
        <v>5620</v>
      </c>
      <c r="P2686" s="209">
        <v>50198</v>
      </c>
      <c r="Q2686" s="248"/>
      <c r="R2686" s="251"/>
      <c r="S2686" s="248"/>
      <c r="T2686" s="248" t="s">
        <v>16014</v>
      </c>
      <c r="U2686" s="248" t="s">
        <v>16270</v>
      </c>
    </row>
    <row r="2687" spans="1:21" s="1" customFormat="1" ht="23.25" customHeight="1" x14ac:dyDescent="0.25">
      <c r="A2687" t="s">
        <v>8612</v>
      </c>
      <c r="B2687" t="str">
        <f t="shared" si="171"/>
        <v>33</v>
      </c>
      <c r="C2687" t="str">
        <f t="shared" si="172"/>
        <v>630</v>
      </c>
      <c r="D2687" t="str">
        <f t="shared" si="173"/>
        <v>044</v>
      </c>
      <c r="E2687" s="161" t="s">
        <v>8613</v>
      </c>
      <c r="F2687" t="s">
        <v>17084</v>
      </c>
      <c r="G2687" t="s">
        <v>8571</v>
      </c>
      <c r="H2687" s="209">
        <v>33</v>
      </c>
      <c r="I2687" s="209">
        <v>630</v>
      </c>
      <c r="J2687" s="209">
        <v>44</v>
      </c>
      <c r="K2687" s="209">
        <v>327610</v>
      </c>
      <c r="L2687" s="209" t="s">
        <v>15177</v>
      </c>
      <c r="M2687" s="209">
        <v>510</v>
      </c>
      <c r="N2687" s="209">
        <v>5044</v>
      </c>
      <c r="O2687" s="209">
        <v>5630</v>
      </c>
      <c r="P2687" s="209">
        <v>50200</v>
      </c>
      <c r="Q2687" s="248"/>
      <c r="R2687" s="251"/>
      <c r="S2687" s="248"/>
      <c r="T2687" s="248" t="s">
        <v>16014</v>
      </c>
      <c r="U2687" s="248" t="s">
        <v>16270</v>
      </c>
    </row>
    <row r="2688" spans="1:21" s="1" customFormat="1" ht="23.25" customHeight="1" x14ac:dyDescent="0.25">
      <c r="A2688" t="s">
        <v>8711</v>
      </c>
      <c r="B2688" t="str">
        <f t="shared" si="171"/>
        <v>33</v>
      </c>
      <c r="C2688" t="str">
        <f t="shared" si="172"/>
        <v>637</v>
      </c>
      <c r="D2688" t="str">
        <f t="shared" si="173"/>
        <v>044</v>
      </c>
      <c r="E2688" s="161" t="s">
        <v>8712</v>
      </c>
      <c r="F2688" t="s">
        <v>17084</v>
      </c>
      <c r="G2688" t="s">
        <v>8670</v>
      </c>
      <c r="H2688" s="209">
        <v>33</v>
      </c>
      <c r="I2688" s="209">
        <v>637</v>
      </c>
      <c r="J2688" s="209">
        <v>44</v>
      </c>
      <c r="K2688" s="209">
        <v>327630</v>
      </c>
      <c r="L2688" s="209" t="s">
        <v>15177</v>
      </c>
      <c r="M2688" s="209">
        <v>510</v>
      </c>
      <c r="N2688" s="209">
        <v>5044</v>
      </c>
      <c r="O2688" s="209">
        <v>5637</v>
      </c>
      <c r="P2688" s="209">
        <v>50201</v>
      </c>
      <c r="Q2688" s="248"/>
      <c r="R2688" s="251"/>
      <c r="S2688" s="248"/>
      <c r="T2688" s="248" t="s">
        <v>16014</v>
      </c>
      <c r="U2688" s="248" t="s">
        <v>16270</v>
      </c>
    </row>
    <row r="2689" spans="1:21" s="1" customFormat="1" ht="23.25" customHeight="1" x14ac:dyDescent="0.25">
      <c r="A2689" t="s">
        <v>8813</v>
      </c>
      <c r="B2689" t="str">
        <f t="shared" si="171"/>
        <v>33</v>
      </c>
      <c r="C2689" t="str">
        <f t="shared" si="172"/>
        <v>645</v>
      </c>
      <c r="D2689" t="str">
        <f t="shared" si="173"/>
        <v>044</v>
      </c>
      <c r="E2689" s="161" t="s">
        <v>8814</v>
      </c>
      <c r="F2689" t="s">
        <v>17084</v>
      </c>
      <c r="G2689" t="s">
        <v>8772</v>
      </c>
      <c r="H2689" s="209">
        <v>33</v>
      </c>
      <c r="I2689" s="209">
        <v>645</v>
      </c>
      <c r="J2689" s="209">
        <v>44</v>
      </c>
      <c r="K2689" s="209">
        <v>327710</v>
      </c>
      <c r="L2689" s="209" t="s">
        <v>15177</v>
      </c>
      <c r="M2689" s="209">
        <v>510</v>
      </c>
      <c r="N2689" s="209">
        <v>5044</v>
      </c>
      <c r="O2689" s="209">
        <v>5645</v>
      </c>
      <c r="P2689" s="209">
        <v>50202</v>
      </c>
      <c r="Q2689"/>
      <c r="R2689" s="251"/>
      <c r="S2689"/>
      <c r="T2689" s="248" t="s">
        <v>16014</v>
      </c>
      <c r="U2689" s="248" t="s">
        <v>16270</v>
      </c>
    </row>
    <row r="2690" spans="1:21" s="1" customFormat="1" ht="23.25" customHeight="1" x14ac:dyDescent="0.25">
      <c r="A2690" t="s">
        <v>8913</v>
      </c>
      <c r="B2690" t="str">
        <f t="shared" ref="B2690:B2753" si="174">LEFT(A2690,2)</f>
        <v>33</v>
      </c>
      <c r="C2690" t="str">
        <f t="shared" ref="C2690:C2753" si="175">MID(A2690,4,3)</f>
        <v>685</v>
      </c>
      <c r="D2690" t="str">
        <f t="shared" ref="D2690:D2753" si="176">RIGHT(A2690,3)</f>
        <v>044</v>
      </c>
      <c r="E2690" s="161" t="s">
        <v>8914</v>
      </c>
      <c r="F2690" t="s">
        <v>17084</v>
      </c>
      <c r="G2690" t="s">
        <v>8872</v>
      </c>
      <c r="H2690" s="209">
        <v>33</v>
      </c>
      <c r="I2690" s="209">
        <v>685</v>
      </c>
      <c r="J2690" s="209">
        <v>44</v>
      </c>
      <c r="K2690" s="209">
        <v>327730</v>
      </c>
      <c r="L2690" s="209" t="s">
        <v>15177</v>
      </c>
      <c r="M2690" s="209">
        <v>510</v>
      </c>
      <c r="N2690" s="209">
        <v>5044</v>
      </c>
      <c r="O2690" s="209">
        <v>5686</v>
      </c>
      <c r="P2690" s="209">
        <v>50203</v>
      </c>
      <c r="Q2690" s="248"/>
      <c r="R2690" s="251"/>
      <c r="S2690" s="248"/>
      <c r="T2690" s="248" t="s">
        <v>16014</v>
      </c>
      <c r="U2690" s="248" t="s">
        <v>16270</v>
      </c>
    </row>
    <row r="2691" spans="1:21" s="1" customFormat="1" ht="23.25" customHeight="1" x14ac:dyDescent="0.25">
      <c r="A2691" t="s">
        <v>9013</v>
      </c>
      <c r="B2691" t="str">
        <f t="shared" si="174"/>
        <v>33</v>
      </c>
      <c r="C2691" t="str">
        <f t="shared" si="175"/>
        <v>690</v>
      </c>
      <c r="D2691" t="str">
        <f t="shared" si="176"/>
        <v>044</v>
      </c>
      <c r="E2691" s="161" t="s">
        <v>9014</v>
      </c>
      <c r="F2691" t="s">
        <v>17084</v>
      </c>
      <c r="G2691" t="s">
        <v>8972</v>
      </c>
      <c r="H2691" s="209">
        <v>33</v>
      </c>
      <c r="I2691" s="209">
        <v>690</v>
      </c>
      <c r="J2691" s="209">
        <v>44</v>
      </c>
      <c r="K2691" s="209">
        <v>327750</v>
      </c>
      <c r="L2691" s="209" t="s">
        <v>15177</v>
      </c>
      <c r="M2691" s="209">
        <v>510</v>
      </c>
      <c r="N2691" s="209">
        <v>5044</v>
      </c>
      <c r="O2691" s="209">
        <v>5691</v>
      </c>
      <c r="P2691" s="209">
        <v>50204</v>
      </c>
      <c r="Q2691" s="248"/>
      <c r="R2691" s="251"/>
      <c r="S2691" s="248"/>
      <c r="T2691" s="248" t="s">
        <v>16014</v>
      </c>
      <c r="U2691" s="248" t="s">
        <v>16270</v>
      </c>
    </row>
    <row r="2692" spans="1:21" s="1" customFormat="1" ht="23.25" customHeight="1" x14ac:dyDescent="0.25">
      <c r="A2692" t="s">
        <v>9113</v>
      </c>
      <c r="B2692" t="str">
        <f t="shared" si="174"/>
        <v>33</v>
      </c>
      <c r="C2692" t="str">
        <f t="shared" si="175"/>
        <v>695</v>
      </c>
      <c r="D2692" t="str">
        <f t="shared" si="176"/>
        <v>044</v>
      </c>
      <c r="E2692" s="161" t="s">
        <v>9114</v>
      </c>
      <c r="F2692" t="s">
        <v>17084</v>
      </c>
      <c r="G2692" t="s">
        <v>9072</v>
      </c>
      <c r="H2692" s="209">
        <v>33</v>
      </c>
      <c r="I2692" s="209">
        <v>695</v>
      </c>
      <c r="J2692" s="209">
        <v>44</v>
      </c>
      <c r="K2692" s="209">
        <v>327770</v>
      </c>
      <c r="L2692" s="209" t="s">
        <v>15177</v>
      </c>
      <c r="M2692" s="209">
        <v>510</v>
      </c>
      <c r="N2692" s="209">
        <v>5044</v>
      </c>
      <c r="O2692" s="209">
        <v>5695</v>
      </c>
      <c r="P2692" s="209">
        <v>50205</v>
      </c>
      <c r="Q2692" s="248"/>
      <c r="R2692" s="251"/>
      <c r="S2692" s="248"/>
      <c r="T2692" s="248" t="s">
        <v>16014</v>
      </c>
      <c r="U2692" s="248" t="s">
        <v>16270</v>
      </c>
    </row>
    <row r="2693" spans="1:21" s="1" customFormat="1" ht="23.25" customHeight="1" x14ac:dyDescent="0.25">
      <c r="A2693" t="s">
        <v>9212</v>
      </c>
      <c r="B2693" t="str">
        <f t="shared" si="174"/>
        <v>33</v>
      </c>
      <c r="C2693" t="str">
        <f t="shared" si="175"/>
        <v>700</v>
      </c>
      <c r="D2693" t="str">
        <f t="shared" si="176"/>
        <v>044</v>
      </c>
      <c r="E2693" s="161" t="s">
        <v>9213</v>
      </c>
      <c r="F2693" t="s">
        <v>17084</v>
      </c>
      <c r="G2693" t="s">
        <v>9171</v>
      </c>
      <c r="H2693" s="209">
        <v>33</v>
      </c>
      <c r="I2693" s="209">
        <v>700</v>
      </c>
      <c r="J2693" s="209">
        <v>44</v>
      </c>
      <c r="K2693" s="209">
        <v>327810</v>
      </c>
      <c r="L2693" s="209" t="s">
        <v>15177</v>
      </c>
      <c r="M2693" s="209">
        <v>510</v>
      </c>
      <c r="N2693" s="209">
        <v>5044</v>
      </c>
      <c r="O2693" s="209">
        <v>5700</v>
      </c>
      <c r="P2693" s="209">
        <v>50206</v>
      </c>
      <c r="Q2693" s="248"/>
      <c r="R2693" s="251"/>
      <c r="S2693" s="248"/>
      <c r="T2693" s="248" t="s">
        <v>16014</v>
      </c>
      <c r="U2693" s="248" t="s">
        <v>16270</v>
      </c>
    </row>
    <row r="2694" spans="1:21" s="1" customFormat="1" ht="23.25" customHeight="1" x14ac:dyDescent="0.25">
      <c r="A2694" t="s">
        <v>9311</v>
      </c>
      <c r="B2694" t="str">
        <f t="shared" si="174"/>
        <v>33</v>
      </c>
      <c r="C2694" t="str">
        <f t="shared" si="175"/>
        <v>745</v>
      </c>
      <c r="D2694" t="str">
        <f t="shared" si="176"/>
        <v>044</v>
      </c>
      <c r="E2694" s="161" t="s">
        <v>9312</v>
      </c>
      <c r="F2694" t="s">
        <v>17084</v>
      </c>
      <c r="G2694" t="s">
        <v>9270</v>
      </c>
      <c r="H2694" s="209">
        <v>33</v>
      </c>
      <c r="I2694" s="209">
        <v>745</v>
      </c>
      <c r="J2694" s="209">
        <v>44</v>
      </c>
      <c r="K2694" s="209">
        <v>328430</v>
      </c>
      <c r="L2694" s="209" t="s">
        <v>15177</v>
      </c>
      <c r="M2694" s="209">
        <v>510</v>
      </c>
      <c r="N2694" s="209">
        <v>5044</v>
      </c>
      <c r="O2694" s="209">
        <v>5745</v>
      </c>
      <c r="P2694" s="209">
        <v>50207</v>
      </c>
      <c r="Q2694" s="248"/>
      <c r="R2694" s="251"/>
      <c r="S2694" s="248"/>
      <c r="T2694" s="248" t="s">
        <v>16014</v>
      </c>
      <c r="U2694" s="248" t="s">
        <v>16270</v>
      </c>
    </row>
    <row r="2695" spans="1:21" s="1" customFormat="1" ht="23.25" customHeight="1" x14ac:dyDescent="0.25">
      <c r="A2695" t="s">
        <v>9410</v>
      </c>
      <c r="B2695" t="str">
        <f t="shared" si="174"/>
        <v>33</v>
      </c>
      <c r="C2695" t="str">
        <f t="shared" si="175"/>
        <v>750</v>
      </c>
      <c r="D2695" t="str">
        <f t="shared" si="176"/>
        <v>044</v>
      </c>
      <c r="E2695" s="161" t="s">
        <v>9411</v>
      </c>
      <c r="F2695" t="s">
        <v>17084</v>
      </c>
      <c r="G2695" t="s">
        <v>9369</v>
      </c>
      <c r="H2695" s="209">
        <v>33</v>
      </c>
      <c r="I2695" s="209">
        <v>750</v>
      </c>
      <c r="J2695" s="209">
        <v>44</v>
      </c>
      <c r="K2695" s="209">
        <v>328450</v>
      </c>
      <c r="L2695" s="209" t="s">
        <v>15177</v>
      </c>
      <c r="M2695" s="209">
        <v>510</v>
      </c>
      <c r="N2695" s="209">
        <v>5044</v>
      </c>
      <c r="O2695" s="209">
        <v>5750</v>
      </c>
      <c r="P2695" s="209">
        <v>50208</v>
      </c>
      <c r="Q2695"/>
      <c r="R2695" s="251"/>
      <c r="S2695"/>
      <c r="T2695" s="248" t="s">
        <v>16014</v>
      </c>
      <c r="U2695" s="248" t="s">
        <v>16270</v>
      </c>
    </row>
    <row r="2696" spans="1:21" s="1" customFormat="1" ht="23.25" customHeight="1" x14ac:dyDescent="0.25">
      <c r="A2696" t="s">
        <v>9509</v>
      </c>
      <c r="B2696" t="str">
        <f t="shared" si="174"/>
        <v>33</v>
      </c>
      <c r="C2696" t="str">
        <f t="shared" si="175"/>
        <v>795</v>
      </c>
      <c r="D2696" t="str">
        <f t="shared" si="176"/>
        <v>044</v>
      </c>
      <c r="E2696" s="161" t="s">
        <v>9510</v>
      </c>
      <c r="F2696" t="s">
        <v>17084</v>
      </c>
      <c r="G2696" t="s">
        <v>9468</v>
      </c>
      <c r="H2696" s="209">
        <v>33</v>
      </c>
      <c r="I2696" s="209">
        <v>795</v>
      </c>
      <c r="J2696" s="209">
        <v>44</v>
      </c>
      <c r="K2696" s="209">
        <v>328780</v>
      </c>
      <c r="L2696" s="209" t="s">
        <v>15177</v>
      </c>
      <c r="M2696" s="209">
        <v>510</v>
      </c>
      <c r="N2696" s="209">
        <v>5044</v>
      </c>
      <c r="O2696" s="209">
        <v>5795</v>
      </c>
      <c r="P2696" s="209">
        <v>50209</v>
      </c>
      <c r="Q2696" s="248"/>
      <c r="R2696" s="251"/>
      <c r="S2696" s="248"/>
      <c r="T2696" s="248" t="s">
        <v>16014</v>
      </c>
      <c r="U2696" s="248" t="s">
        <v>16270</v>
      </c>
    </row>
    <row r="2697" spans="1:21" s="1" customFormat="1" ht="23.25" customHeight="1" x14ac:dyDescent="0.25">
      <c r="A2697" t="s">
        <v>9608</v>
      </c>
      <c r="B2697" t="str">
        <f t="shared" si="174"/>
        <v>33</v>
      </c>
      <c r="C2697" t="str">
        <f t="shared" si="175"/>
        <v>850</v>
      </c>
      <c r="D2697" t="str">
        <f t="shared" si="176"/>
        <v>044</v>
      </c>
      <c r="E2697" s="161" t="s">
        <v>9609</v>
      </c>
      <c r="F2697" t="s">
        <v>17084</v>
      </c>
      <c r="G2697" t="s">
        <v>9567</v>
      </c>
      <c r="H2697" s="209">
        <v>33</v>
      </c>
      <c r="I2697" s="209">
        <v>850</v>
      </c>
      <c r="J2697" s="209">
        <v>44</v>
      </c>
      <c r="K2697" s="209">
        <v>328910</v>
      </c>
      <c r="L2697" s="209" t="s">
        <v>15177</v>
      </c>
      <c r="M2697" s="209">
        <v>510</v>
      </c>
      <c r="N2697" s="209">
        <v>5044</v>
      </c>
      <c r="O2697" s="209">
        <v>5850</v>
      </c>
      <c r="P2697" s="209">
        <v>50210</v>
      </c>
      <c r="Q2697" s="248"/>
      <c r="R2697" s="251"/>
      <c r="S2697" s="248"/>
      <c r="T2697" s="248" t="s">
        <v>16014</v>
      </c>
      <c r="U2697" s="248" t="s">
        <v>16270</v>
      </c>
    </row>
    <row r="2698" spans="1:21" s="1" customFormat="1" ht="23.25" customHeight="1" x14ac:dyDescent="0.25">
      <c r="A2698" t="s">
        <v>7628</v>
      </c>
      <c r="B2698" t="str">
        <f t="shared" si="174"/>
        <v>33</v>
      </c>
      <c r="C2698" t="str">
        <f t="shared" si="175"/>
        <v>001</v>
      </c>
      <c r="D2698" t="str">
        <f t="shared" si="176"/>
        <v>031</v>
      </c>
      <c r="E2698" s="161" t="s">
        <v>7630</v>
      </c>
      <c r="F2698" t="s">
        <v>17084</v>
      </c>
      <c r="G2698" t="s">
        <v>7582</v>
      </c>
      <c r="H2698" s="209">
        <v>33</v>
      </c>
      <c r="I2698" s="209">
        <v>1</v>
      </c>
      <c r="J2698" s="209">
        <v>31</v>
      </c>
      <c r="K2698" s="209">
        <v>320110</v>
      </c>
      <c r="L2698" s="209" t="s">
        <v>15177</v>
      </c>
      <c r="M2698" s="209">
        <v>510</v>
      </c>
      <c r="N2698" s="209">
        <v>5031</v>
      </c>
      <c r="O2698" s="209">
        <v>5001</v>
      </c>
      <c r="P2698" s="209">
        <v>50211</v>
      </c>
      <c r="Q2698" s="248"/>
      <c r="R2698" s="248"/>
      <c r="S2698" s="248"/>
      <c r="T2698" s="248" t="s">
        <v>16014</v>
      </c>
      <c r="U2698" s="248" t="s">
        <v>16270</v>
      </c>
    </row>
    <row r="2699" spans="1:21" s="1" customFormat="1" ht="23.25" customHeight="1" x14ac:dyDescent="0.25">
      <c r="A2699" t="s">
        <v>7760</v>
      </c>
      <c r="B2699" t="str">
        <f t="shared" si="174"/>
        <v>33</v>
      </c>
      <c r="C2699" t="str">
        <f t="shared" si="175"/>
        <v>002</v>
      </c>
      <c r="D2699" t="str">
        <f t="shared" si="176"/>
        <v>031</v>
      </c>
      <c r="E2699" s="161" t="s">
        <v>7761</v>
      </c>
      <c r="F2699" t="s">
        <v>17084</v>
      </c>
      <c r="G2699" t="s">
        <v>7729</v>
      </c>
      <c r="H2699" s="209">
        <v>33</v>
      </c>
      <c r="I2699" s="209">
        <v>2</v>
      </c>
      <c r="J2699" s="209">
        <v>31</v>
      </c>
      <c r="K2699" s="209">
        <v>320210</v>
      </c>
      <c r="L2699" s="209" t="s">
        <v>15177</v>
      </c>
      <c r="M2699" s="209">
        <v>510</v>
      </c>
      <c r="N2699" s="209">
        <v>5031</v>
      </c>
      <c r="O2699" s="209">
        <v>5002</v>
      </c>
      <c r="P2699" s="209">
        <v>50212</v>
      </c>
      <c r="Q2699" s="248"/>
      <c r="R2699" s="248"/>
      <c r="S2699" s="248"/>
      <c r="T2699" s="248" t="s">
        <v>16014</v>
      </c>
      <c r="U2699" s="248" t="s">
        <v>16270</v>
      </c>
    </row>
    <row r="2700" spans="1:21" s="1" customFormat="1" ht="23.25" customHeight="1" x14ac:dyDescent="0.25">
      <c r="A2700" t="s">
        <v>7859</v>
      </c>
      <c r="B2700" t="str">
        <f t="shared" si="174"/>
        <v>33</v>
      </c>
      <c r="C2700" t="str">
        <f t="shared" si="175"/>
        <v>010</v>
      </c>
      <c r="D2700" t="str">
        <f t="shared" si="176"/>
        <v>031</v>
      </c>
      <c r="E2700" s="161" t="s">
        <v>7860</v>
      </c>
      <c r="F2700" t="s">
        <v>17084</v>
      </c>
      <c r="G2700" t="s">
        <v>7828</v>
      </c>
      <c r="H2700" s="209">
        <v>33</v>
      </c>
      <c r="I2700" s="209">
        <v>10</v>
      </c>
      <c r="J2700" s="209">
        <v>31</v>
      </c>
      <c r="K2700" s="209">
        <v>320310</v>
      </c>
      <c r="L2700" s="209" t="s">
        <v>15177</v>
      </c>
      <c r="M2700" s="209">
        <v>510</v>
      </c>
      <c r="N2700" s="209">
        <v>5031</v>
      </c>
      <c r="O2700" s="209">
        <v>5010</v>
      </c>
      <c r="P2700" s="209">
        <v>50213</v>
      </c>
      <c r="Q2700" s="248"/>
      <c r="R2700" s="251"/>
      <c r="S2700" s="248"/>
      <c r="T2700" s="248" t="s">
        <v>16014</v>
      </c>
      <c r="U2700" s="248" t="s">
        <v>16270</v>
      </c>
    </row>
    <row r="2701" spans="1:21" s="1" customFormat="1" ht="23.25" customHeight="1" x14ac:dyDescent="0.25">
      <c r="A2701" t="s">
        <v>7958</v>
      </c>
      <c r="B2701" t="str">
        <f t="shared" si="174"/>
        <v>33</v>
      </c>
      <c r="C2701" t="str">
        <f t="shared" si="175"/>
        <v>030</v>
      </c>
      <c r="D2701" t="str">
        <f t="shared" si="176"/>
        <v>031</v>
      </c>
      <c r="E2701" s="161" t="s">
        <v>7959</v>
      </c>
      <c r="F2701" t="s">
        <v>17084</v>
      </c>
      <c r="G2701" t="s">
        <v>7927</v>
      </c>
      <c r="H2701" s="209">
        <v>33</v>
      </c>
      <c r="I2701" s="209">
        <v>30</v>
      </c>
      <c r="J2701" s="209">
        <v>31</v>
      </c>
      <c r="K2701" s="209">
        <v>320910</v>
      </c>
      <c r="L2701" s="209" t="s">
        <v>15177</v>
      </c>
      <c r="M2701" s="209">
        <v>510</v>
      </c>
      <c r="N2701" s="209">
        <v>5031</v>
      </c>
      <c r="O2701" s="209">
        <v>5030</v>
      </c>
      <c r="P2701" s="209">
        <v>50214</v>
      </c>
      <c r="Q2701" s="248"/>
      <c r="R2701" s="251"/>
      <c r="S2701" s="248"/>
      <c r="T2701" s="248" t="s">
        <v>16014</v>
      </c>
      <c r="U2701" s="248" t="s">
        <v>16270</v>
      </c>
    </row>
    <row r="2702" spans="1:21" s="1" customFormat="1" ht="23.25" customHeight="1" x14ac:dyDescent="0.25">
      <c r="A2702" t="s">
        <v>8057</v>
      </c>
      <c r="B2702" t="str">
        <f t="shared" si="174"/>
        <v>33</v>
      </c>
      <c r="C2702" t="str">
        <f t="shared" si="175"/>
        <v>035</v>
      </c>
      <c r="D2702" t="str">
        <f t="shared" si="176"/>
        <v>031</v>
      </c>
      <c r="E2702" s="161" t="s">
        <v>8058</v>
      </c>
      <c r="F2702" t="s">
        <v>17084</v>
      </c>
      <c r="G2702" t="s">
        <v>8026</v>
      </c>
      <c r="H2702" s="209">
        <v>33</v>
      </c>
      <c r="I2702" s="209">
        <v>35</v>
      </c>
      <c r="J2702" s="209">
        <v>31</v>
      </c>
      <c r="K2702" s="209">
        <v>320925</v>
      </c>
      <c r="L2702" s="209" t="s">
        <v>15177</v>
      </c>
      <c r="M2702" s="209">
        <v>510</v>
      </c>
      <c r="N2702" s="209">
        <v>5031</v>
      </c>
      <c r="O2702" s="209">
        <v>5035</v>
      </c>
      <c r="P2702" s="209">
        <v>50215</v>
      </c>
      <c r="Q2702" s="248"/>
      <c r="R2702" s="251"/>
      <c r="S2702" s="248"/>
      <c r="T2702" s="248" t="s">
        <v>16014</v>
      </c>
      <c r="U2702" s="248" t="s">
        <v>16270</v>
      </c>
    </row>
    <row r="2703" spans="1:21" s="1" customFormat="1" ht="23.25" customHeight="1" x14ac:dyDescent="0.25">
      <c r="A2703" t="s">
        <v>8156</v>
      </c>
      <c r="B2703" t="str">
        <f t="shared" si="174"/>
        <v>33</v>
      </c>
      <c r="C2703" t="str">
        <f t="shared" si="175"/>
        <v>040</v>
      </c>
      <c r="D2703" t="str">
        <f t="shared" si="176"/>
        <v>031</v>
      </c>
      <c r="E2703" s="161" t="s">
        <v>8157</v>
      </c>
      <c r="F2703" t="s">
        <v>17084</v>
      </c>
      <c r="G2703" t="s">
        <v>8125</v>
      </c>
      <c r="H2703" s="209">
        <v>33</v>
      </c>
      <c r="I2703" s="209">
        <v>40</v>
      </c>
      <c r="J2703" s="209">
        <v>31</v>
      </c>
      <c r="K2703" s="209">
        <v>320930</v>
      </c>
      <c r="L2703" s="209" t="s">
        <v>15177</v>
      </c>
      <c r="M2703" s="209">
        <v>510</v>
      </c>
      <c r="N2703" s="209">
        <v>5031</v>
      </c>
      <c r="O2703" s="209">
        <v>5040</v>
      </c>
      <c r="P2703" s="209">
        <v>50216</v>
      </c>
      <c r="Q2703" s="248"/>
      <c r="R2703" s="251"/>
      <c r="S2703" s="248"/>
      <c r="T2703" s="248" t="s">
        <v>16014</v>
      </c>
      <c r="U2703" s="248" t="s">
        <v>16270</v>
      </c>
    </row>
    <row r="2704" spans="1:21" s="1" customFormat="1" ht="23.25" customHeight="1" x14ac:dyDescent="0.25">
      <c r="A2704" t="s">
        <v>8255</v>
      </c>
      <c r="B2704" t="str">
        <f t="shared" si="174"/>
        <v>33</v>
      </c>
      <c r="C2704" t="str">
        <f t="shared" si="175"/>
        <v>200</v>
      </c>
      <c r="D2704" t="str">
        <f t="shared" si="176"/>
        <v>031</v>
      </c>
      <c r="E2704" s="161" t="s">
        <v>8256</v>
      </c>
      <c r="F2704" t="s">
        <v>17084</v>
      </c>
      <c r="G2704" t="s">
        <v>8224</v>
      </c>
      <c r="H2704" s="209">
        <v>33</v>
      </c>
      <c r="I2704" s="209">
        <v>200</v>
      </c>
      <c r="J2704" s="209">
        <v>31</v>
      </c>
      <c r="K2704" s="209">
        <v>322010</v>
      </c>
      <c r="L2704" s="209" t="s">
        <v>15177</v>
      </c>
      <c r="M2704" s="209">
        <v>510</v>
      </c>
      <c r="N2704" s="209">
        <v>5031</v>
      </c>
      <c r="O2704" s="209">
        <v>5200</v>
      </c>
      <c r="P2704" s="209">
        <v>50217</v>
      </c>
      <c r="Q2704" s="248"/>
      <c r="R2704" s="251"/>
      <c r="S2704" s="248"/>
      <c r="T2704" s="248" t="s">
        <v>16014</v>
      </c>
      <c r="U2704" s="248" t="s">
        <v>16270</v>
      </c>
    </row>
    <row r="2705" spans="1:21" s="1" customFormat="1" ht="23.25" customHeight="1" x14ac:dyDescent="0.25">
      <c r="A2705" t="s">
        <v>8354</v>
      </c>
      <c r="B2705" t="str">
        <f t="shared" si="174"/>
        <v>33</v>
      </c>
      <c r="C2705" t="str">
        <f t="shared" si="175"/>
        <v>610</v>
      </c>
      <c r="D2705" t="str">
        <f t="shared" si="176"/>
        <v>031</v>
      </c>
      <c r="E2705" s="161" t="s">
        <v>8355</v>
      </c>
      <c r="F2705" t="s">
        <v>17084</v>
      </c>
      <c r="G2705" t="s">
        <v>8323</v>
      </c>
      <c r="H2705" s="209">
        <v>33</v>
      </c>
      <c r="I2705" s="209">
        <v>610</v>
      </c>
      <c r="J2705" s="209">
        <v>31</v>
      </c>
      <c r="K2705" s="209">
        <v>327410</v>
      </c>
      <c r="L2705" s="209" t="s">
        <v>15177</v>
      </c>
      <c r="M2705" s="209">
        <v>510</v>
      </c>
      <c r="N2705" s="209">
        <v>5031</v>
      </c>
      <c r="O2705" s="209">
        <v>5610</v>
      </c>
      <c r="P2705" s="209">
        <v>50218</v>
      </c>
      <c r="Q2705" s="248"/>
      <c r="R2705" s="251"/>
      <c r="S2705" s="248"/>
      <c r="T2705" s="248" t="s">
        <v>16014</v>
      </c>
      <c r="U2705" s="248" t="s">
        <v>16270</v>
      </c>
    </row>
    <row r="2706" spans="1:21" s="1" customFormat="1" ht="23.25" customHeight="1" x14ac:dyDescent="0.25">
      <c r="A2706" t="s">
        <v>8453</v>
      </c>
      <c r="B2706" t="str">
        <f t="shared" si="174"/>
        <v>33</v>
      </c>
      <c r="C2706" t="str">
        <f t="shared" si="175"/>
        <v>620</v>
      </c>
      <c r="D2706" t="str">
        <f t="shared" si="176"/>
        <v>031</v>
      </c>
      <c r="E2706" s="161" t="s">
        <v>8454</v>
      </c>
      <c r="F2706" t="s">
        <v>17084</v>
      </c>
      <c r="G2706" t="s">
        <v>8422</v>
      </c>
      <c r="H2706" s="209">
        <v>33</v>
      </c>
      <c r="I2706" s="209">
        <v>620</v>
      </c>
      <c r="J2706" s="209">
        <v>31</v>
      </c>
      <c r="K2706" s="209">
        <v>327510</v>
      </c>
      <c r="L2706" s="209" t="s">
        <v>15177</v>
      </c>
      <c r="M2706" s="209">
        <v>510</v>
      </c>
      <c r="N2706" s="209">
        <v>5031</v>
      </c>
      <c r="O2706" s="209">
        <v>5620</v>
      </c>
      <c r="P2706" s="209">
        <v>50219</v>
      </c>
      <c r="Q2706" s="248"/>
      <c r="R2706" s="251"/>
      <c r="S2706" s="248"/>
      <c r="T2706" s="248" t="s">
        <v>16014</v>
      </c>
      <c r="U2706" s="248" t="s">
        <v>16270</v>
      </c>
    </row>
    <row r="2707" spans="1:21" s="1" customFormat="1" ht="23.25" customHeight="1" x14ac:dyDescent="0.25">
      <c r="A2707" t="s">
        <v>8602</v>
      </c>
      <c r="B2707" t="str">
        <f t="shared" si="174"/>
        <v>33</v>
      </c>
      <c r="C2707" t="str">
        <f t="shared" si="175"/>
        <v>630</v>
      </c>
      <c r="D2707" t="str">
        <f t="shared" si="176"/>
        <v>031</v>
      </c>
      <c r="E2707" s="161" t="s">
        <v>8603</v>
      </c>
      <c r="F2707" t="s">
        <v>17084</v>
      </c>
      <c r="G2707" t="s">
        <v>8571</v>
      </c>
      <c r="H2707" s="209">
        <v>33</v>
      </c>
      <c r="I2707" s="209">
        <v>630</v>
      </c>
      <c r="J2707" s="209">
        <v>31</v>
      </c>
      <c r="K2707" s="209">
        <v>327610</v>
      </c>
      <c r="L2707" s="209" t="s">
        <v>15177</v>
      </c>
      <c r="M2707" s="209">
        <v>510</v>
      </c>
      <c r="N2707" s="209">
        <v>5031</v>
      </c>
      <c r="O2707" s="209">
        <v>5630</v>
      </c>
      <c r="P2707" s="209">
        <v>50221</v>
      </c>
      <c r="Q2707" s="248"/>
      <c r="R2707" s="251"/>
      <c r="S2707" s="248"/>
      <c r="T2707" s="248" t="s">
        <v>16014</v>
      </c>
      <c r="U2707" s="248" t="s">
        <v>16270</v>
      </c>
    </row>
    <row r="2708" spans="1:21" s="1" customFormat="1" ht="23.25" customHeight="1" x14ac:dyDescent="0.25">
      <c r="A2708" t="s">
        <v>8701</v>
      </c>
      <c r="B2708" t="str">
        <f t="shared" si="174"/>
        <v>33</v>
      </c>
      <c r="C2708" t="str">
        <f t="shared" si="175"/>
        <v>637</v>
      </c>
      <c r="D2708" t="str">
        <f t="shared" si="176"/>
        <v>031</v>
      </c>
      <c r="E2708" s="161" t="s">
        <v>8702</v>
      </c>
      <c r="F2708" t="s">
        <v>17084</v>
      </c>
      <c r="G2708" t="s">
        <v>8670</v>
      </c>
      <c r="H2708" s="209">
        <v>33</v>
      </c>
      <c r="I2708" s="209">
        <v>637</v>
      </c>
      <c r="J2708" s="209">
        <v>31</v>
      </c>
      <c r="K2708" s="209">
        <v>327630</v>
      </c>
      <c r="L2708" s="209" t="s">
        <v>15177</v>
      </c>
      <c r="M2708" s="209">
        <v>510</v>
      </c>
      <c r="N2708" s="209">
        <v>5031</v>
      </c>
      <c r="O2708" s="209">
        <v>5637</v>
      </c>
      <c r="P2708" s="209">
        <v>50222</v>
      </c>
      <c r="Q2708" s="248"/>
      <c r="R2708" s="251"/>
      <c r="S2708" s="248"/>
      <c r="T2708" s="248" t="s">
        <v>16014</v>
      </c>
      <c r="U2708" s="248" t="s">
        <v>16270</v>
      </c>
    </row>
    <row r="2709" spans="1:21" s="1" customFormat="1" ht="23.25" customHeight="1" x14ac:dyDescent="0.25">
      <c r="A2709" t="s">
        <v>8803</v>
      </c>
      <c r="B2709" t="str">
        <f t="shared" si="174"/>
        <v>33</v>
      </c>
      <c r="C2709" t="str">
        <f t="shared" si="175"/>
        <v>645</v>
      </c>
      <c r="D2709" t="str">
        <f t="shared" si="176"/>
        <v>031</v>
      </c>
      <c r="E2709" s="161" t="s">
        <v>8804</v>
      </c>
      <c r="F2709" t="s">
        <v>17084</v>
      </c>
      <c r="G2709" t="s">
        <v>8772</v>
      </c>
      <c r="H2709" s="209">
        <v>33</v>
      </c>
      <c r="I2709" s="209">
        <v>645</v>
      </c>
      <c r="J2709" s="209">
        <v>31</v>
      </c>
      <c r="K2709" s="209">
        <v>327710</v>
      </c>
      <c r="L2709" s="209" t="s">
        <v>15177</v>
      </c>
      <c r="M2709" s="209">
        <v>510</v>
      </c>
      <c r="N2709" s="209">
        <v>5031</v>
      </c>
      <c r="O2709" s="209">
        <v>5645</v>
      </c>
      <c r="P2709" s="209">
        <v>50223</v>
      </c>
      <c r="Q2709"/>
      <c r="R2709" s="251"/>
      <c r="S2709"/>
      <c r="T2709" s="248" t="s">
        <v>16014</v>
      </c>
      <c r="U2709" s="248" t="s">
        <v>16270</v>
      </c>
    </row>
    <row r="2710" spans="1:21" s="1" customFormat="1" ht="23.25" customHeight="1" x14ac:dyDescent="0.25">
      <c r="A2710" t="s">
        <v>8903</v>
      </c>
      <c r="B2710" t="str">
        <f t="shared" si="174"/>
        <v>33</v>
      </c>
      <c r="C2710" t="str">
        <f t="shared" si="175"/>
        <v>685</v>
      </c>
      <c r="D2710" t="str">
        <f t="shared" si="176"/>
        <v>031</v>
      </c>
      <c r="E2710" s="161" t="s">
        <v>8904</v>
      </c>
      <c r="F2710" t="s">
        <v>17084</v>
      </c>
      <c r="G2710" t="s">
        <v>8872</v>
      </c>
      <c r="H2710" s="209">
        <v>33</v>
      </c>
      <c r="I2710" s="209">
        <v>685</v>
      </c>
      <c r="J2710" s="209">
        <v>31</v>
      </c>
      <c r="K2710" s="209">
        <v>327730</v>
      </c>
      <c r="L2710" s="209" t="s">
        <v>15177</v>
      </c>
      <c r="M2710" s="209">
        <v>510</v>
      </c>
      <c r="N2710" s="209">
        <v>5031</v>
      </c>
      <c r="O2710" s="209">
        <v>5686</v>
      </c>
      <c r="P2710" s="209">
        <v>50224</v>
      </c>
      <c r="Q2710" s="248"/>
      <c r="R2710" s="251"/>
      <c r="S2710" s="248"/>
      <c r="T2710" s="248" t="s">
        <v>16014</v>
      </c>
      <c r="U2710" s="248" t="s">
        <v>16270</v>
      </c>
    </row>
    <row r="2711" spans="1:21" s="1" customFormat="1" ht="23.25" customHeight="1" x14ac:dyDescent="0.25">
      <c r="A2711" t="s">
        <v>9003</v>
      </c>
      <c r="B2711" t="str">
        <f t="shared" si="174"/>
        <v>33</v>
      </c>
      <c r="C2711" t="str">
        <f t="shared" si="175"/>
        <v>690</v>
      </c>
      <c r="D2711" t="str">
        <f t="shared" si="176"/>
        <v>031</v>
      </c>
      <c r="E2711" s="161" t="s">
        <v>9004</v>
      </c>
      <c r="F2711" t="s">
        <v>17084</v>
      </c>
      <c r="G2711" t="s">
        <v>8972</v>
      </c>
      <c r="H2711" s="209">
        <v>33</v>
      </c>
      <c r="I2711" s="209">
        <v>690</v>
      </c>
      <c r="J2711" s="209">
        <v>31</v>
      </c>
      <c r="K2711" s="209">
        <v>327750</v>
      </c>
      <c r="L2711" s="209" t="s">
        <v>15177</v>
      </c>
      <c r="M2711" s="209">
        <v>510</v>
      </c>
      <c r="N2711" s="209">
        <v>5031</v>
      </c>
      <c r="O2711" s="209">
        <v>5691</v>
      </c>
      <c r="P2711" s="209">
        <v>50225</v>
      </c>
      <c r="Q2711" s="248"/>
      <c r="R2711" s="251"/>
      <c r="S2711" s="248"/>
      <c r="T2711" s="248" t="s">
        <v>16014</v>
      </c>
      <c r="U2711" s="248" t="s">
        <v>16270</v>
      </c>
    </row>
    <row r="2712" spans="1:21" s="1" customFormat="1" ht="23.25" customHeight="1" x14ac:dyDescent="0.25">
      <c r="A2712" t="s">
        <v>9103</v>
      </c>
      <c r="B2712" t="str">
        <f t="shared" si="174"/>
        <v>33</v>
      </c>
      <c r="C2712" t="str">
        <f t="shared" si="175"/>
        <v>695</v>
      </c>
      <c r="D2712" t="str">
        <f t="shared" si="176"/>
        <v>031</v>
      </c>
      <c r="E2712" s="161" t="s">
        <v>9104</v>
      </c>
      <c r="F2712" t="s">
        <v>17084</v>
      </c>
      <c r="G2712" t="s">
        <v>9072</v>
      </c>
      <c r="H2712" s="209">
        <v>33</v>
      </c>
      <c r="I2712" s="209">
        <v>695</v>
      </c>
      <c r="J2712" s="209">
        <v>31</v>
      </c>
      <c r="K2712" s="209">
        <v>327770</v>
      </c>
      <c r="L2712" s="209" t="s">
        <v>15177</v>
      </c>
      <c r="M2712" s="209">
        <v>510</v>
      </c>
      <c r="N2712" s="209">
        <v>5031</v>
      </c>
      <c r="O2712" s="209">
        <v>5695</v>
      </c>
      <c r="P2712" s="209">
        <v>50226</v>
      </c>
      <c r="Q2712" s="248"/>
      <c r="R2712" s="251"/>
      <c r="S2712" s="248"/>
      <c r="T2712" s="248" t="s">
        <v>16014</v>
      </c>
      <c r="U2712" s="248" t="s">
        <v>16270</v>
      </c>
    </row>
    <row r="2713" spans="1:21" s="1" customFormat="1" ht="23.25" customHeight="1" x14ac:dyDescent="0.25">
      <c r="A2713" t="s">
        <v>9202</v>
      </c>
      <c r="B2713" t="str">
        <f t="shared" si="174"/>
        <v>33</v>
      </c>
      <c r="C2713" t="str">
        <f t="shared" si="175"/>
        <v>700</v>
      </c>
      <c r="D2713" t="str">
        <f t="shared" si="176"/>
        <v>031</v>
      </c>
      <c r="E2713" s="161" t="s">
        <v>9203</v>
      </c>
      <c r="F2713" t="s">
        <v>17084</v>
      </c>
      <c r="G2713" t="s">
        <v>9171</v>
      </c>
      <c r="H2713" s="209">
        <v>33</v>
      </c>
      <c r="I2713" s="209">
        <v>700</v>
      </c>
      <c r="J2713" s="209">
        <v>31</v>
      </c>
      <c r="K2713" s="209">
        <v>327810</v>
      </c>
      <c r="L2713" s="209" t="s">
        <v>15177</v>
      </c>
      <c r="M2713" s="209">
        <v>510</v>
      </c>
      <c r="N2713" s="209">
        <v>5031</v>
      </c>
      <c r="O2713" s="209">
        <v>5700</v>
      </c>
      <c r="P2713" s="209">
        <v>50227</v>
      </c>
      <c r="Q2713" s="248"/>
      <c r="R2713" s="251"/>
      <c r="S2713" s="248"/>
      <c r="T2713" s="248" t="s">
        <v>16014</v>
      </c>
      <c r="U2713" s="248" t="s">
        <v>16270</v>
      </c>
    </row>
    <row r="2714" spans="1:21" s="1" customFormat="1" ht="23.25" customHeight="1" x14ac:dyDescent="0.25">
      <c r="A2714" t="s">
        <v>9301</v>
      </c>
      <c r="B2714" t="str">
        <f t="shared" si="174"/>
        <v>33</v>
      </c>
      <c r="C2714" t="str">
        <f t="shared" si="175"/>
        <v>745</v>
      </c>
      <c r="D2714" t="str">
        <f t="shared" si="176"/>
        <v>031</v>
      </c>
      <c r="E2714" s="161" t="s">
        <v>9302</v>
      </c>
      <c r="F2714" t="s">
        <v>17084</v>
      </c>
      <c r="G2714" t="s">
        <v>9270</v>
      </c>
      <c r="H2714" s="209">
        <v>33</v>
      </c>
      <c r="I2714" s="209">
        <v>745</v>
      </c>
      <c r="J2714" s="209">
        <v>31</v>
      </c>
      <c r="K2714" s="209">
        <v>328430</v>
      </c>
      <c r="L2714" s="209" t="s">
        <v>15177</v>
      </c>
      <c r="M2714" s="209">
        <v>510</v>
      </c>
      <c r="N2714" s="209">
        <v>5031</v>
      </c>
      <c r="O2714" s="209">
        <v>5745</v>
      </c>
      <c r="P2714" s="209">
        <v>50228</v>
      </c>
      <c r="Q2714" s="248"/>
      <c r="R2714" s="251"/>
      <c r="S2714" s="248"/>
      <c r="T2714" s="248" t="s">
        <v>16014</v>
      </c>
      <c r="U2714" s="248" t="s">
        <v>16270</v>
      </c>
    </row>
    <row r="2715" spans="1:21" s="1" customFormat="1" ht="23.25" customHeight="1" x14ac:dyDescent="0.25">
      <c r="A2715" t="s">
        <v>9400</v>
      </c>
      <c r="B2715" t="str">
        <f t="shared" si="174"/>
        <v>33</v>
      </c>
      <c r="C2715" t="str">
        <f t="shared" si="175"/>
        <v>750</v>
      </c>
      <c r="D2715" t="str">
        <f t="shared" si="176"/>
        <v>031</v>
      </c>
      <c r="E2715" s="161" t="s">
        <v>9401</v>
      </c>
      <c r="F2715" t="s">
        <v>17084</v>
      </c>
      <c r="G2715" t="s">
        <v>9369</v>
      </c>
      <c r="H2715" s="209">
        <v>33</v>
      </c>
      <c r="I2715" s="209">
        <v>750</v>
      </c>
      <c r="J2715" s="209">
        <v>31</v>
      </c>
      <c r="K2715" s="209">
        <v>328450</v>
      </c>
      <c r="L2715" s="209" t="s">
        <v>15177</v>
      </c>
      <c r="M2715" s="209">
        <v>510</v>
      </c>
      <c r="N2715" s="209">
        <v>5031</v>
      </c>
      <c r="O2715" s="209">
        <v>5750</v>
      </c>
      <c r="P2715" s="209">
        <v>50229</v>
      </c>
      <c r="Q2715"/>
      <c r="R2715" s="251"/>
      <c r="S2715"/>
      <c r="T2715" s="248" t="s">
        <v>16014</v>
      </c>
      <c r="U2715" s="248" t="s">
        <v>16270</v>
      </c>
    </row>
    <row r="2716" spans="1:21" s="1" customFormat="1" ht="23.25" customHeight="1" x14ac:dyDescent="0.25">
      <c r="A2716" t="s">
        <v>9499</v>
      </c>
      <c r="B2716" t="str">
        <f t="shared" si="174"/>
        <v>33</v>
      </c>
      <c r="C2716" t="str">
        <f t="shared" si="175"/>
        <v>795</v>
      </c>
      <c r="D2716" t="str">
        <f t="shared" si="176"/>
        <v>031</v>
      </c>
      <c r="E2716" s="161" t="s">
        <v>9500</v>
      </c>
      <c r="F2716" t="s">
        <v>17084</v>
      </c>
      <c r="G2716" t="s">
        <v>9468</v>
      </c>
      <c r="H2716" s="209">
        <v>33</v>
      </c>
      <c r="I2716" s="209">
        <v>795</v>
      </c>
      <c r="J2716" s="209">
        <v>31</v>
      </c>
      <c r="K2716" s="209">
        <v>328780</v>
      </c>
      <c r="L2716" s="209" t="s">
        <v>15177</v>
      </c>
      <c r="M2716" s="209">
        <v>510</v>
      </c>
      <c r="N2716" s="209">
        <v>5031</v>
      </c>
      <c r="O2716" s="209">
        <v>5795</v>
      </c>
      <c r="P2716" s="209">
        <v>50230</v>
      </c>
      <c r="Q2716" s="248"/>
      <c r="R2716" s="251"/>
      <c r="S2716" s="248"/>
      <c r="T2716" s="248" t="s">
        <v>16014</v>
      </c>
      <c r="U2716" s="248" t="s">
        <v>16270</v>
      </c>
    </row>
    <row r="2717" spans="1:21" s="1" customFormat="1" ht="23.25" customHeight="1" x14ac:dyDescent="0.25">
      <c r="A2717" t="s">
        <v>9598</v>
      </c>
      <c r="B2717" t="str">
        <f t="shared" si="174"/>
        <v>33</v>
      </c>
      <c r="C2717" t="str">
        <f t="shared" si="175"/>
        <v>850</v>
      </c>
      <c r="D2717" t="str">
        <f t="shared" si="176"/>
        <v>031</v>
      </c>
      <c r="E2717" s="161" t="s">
        <v>9599</v>
      </c>
      <c r="F2717" t="s">
        <v>17084</v>
      </c>
      <c r="G2717" t="s">
        <v>9567</v>
      </c>
      <c r="H2717" s="209">
        <v>33</v>
      </c>
      <c r="I2717" s="209">
        <v>850</v>
      </c>
      <c r="J2717" s="209">
        <v>31</v>
      </c>
      <c r="K2717" s="209">
        <v>328910</v>
      </c>
      <c r="L2717" s="209" t="s">
        <v>15177</v>
      </c>
      <c r="M2717" s="209">
        <v>510</v>
      </c>
      <c r="N2717" s="209">
        <v>5031</v>
      </c>
      <c r="O2717" s="209">
        <v>5850</v>
      </c>
      <c r="P2717" s="209">
        <v>50231</v>
      </c>
      <c r="Q2717" s="248"/>
      <c r="R2717" s="251"/>
      <c r="S2717" s="248"/>
      <c r="T2717" s="248" t="s">
        <v>16014</v>
      </c>
      <c r="U2717" s="248" t="s">
        <v>16270</v>
      </c>
    </row>
    <row r="2718" spans="1:21" s="1" customFormat="1" ht="23.25" customHeight="1" x14ac:dyDescent="0.25">
      <c r="A2718" t="s">
        <v>7631</v>
      </c>
      <c r="B2718" t="str">
        <f t="shared" si="174"/>
        <v>33</v>
      </c>
      <c r="C2718" t="str">
        <f t="shared" si="175"/>
        <v>001</v>
      </c>
      <c r="D2718" t="str">
        <f t="shared" si="176"/>
        <v>033</v>
      </c>
      <c r="E2718" s="161" t="s">
        <v>7633</v>
      </c>
      <c r="F2718" t="s">
        <v>17084</v>
      </c>
      <c r="G2718" t="s">
        <v>7582</v>
      </c>
      <c r="H2718" s="209">
        <v>33</v>
      </c>
      <c r="I2718" s="209">
        <v>1</v>
      </c>
      <c r="J2718" s="209">
        <v>33</v>
      </c>
      <c r="K2718" s="209">
        <v>320110</v>
      </c>
      <c r="L2718" s="209" t="s">
        <v>15177</v>
      </c>
      <c r="M2718" s="209">
        <v>510</v>
      </c>
      <c r="N2718" s="209">
        <v>5033</v>
      </c>
      <c r="O2718" s="209">
        <v>5001</v>
      </c>
      <c r="P2718" s="209">
        <v>50232</v>
      </c>
      <c r="Q2718" s="248"/>
      <c r="R2718" s="248"/>
      <c r="S2718" s="248"/>
      <c r="T2718" s="248" t="s">
        <v>16014</v>
      </c>
      <c r="U2718" s="248" t="s">
        <v>16270</v>
      </c>
    </row>
    <row r="2719" spans="1:21" s="1" customFormat="1" ht="23.25" customHeight="1" x14ac:dyDescent="0.25">
      <c r="A2719" t="s">
        <v>7762</v>
      </c>
      <c r="B2719" t="str">
        <f t="shared" si="174"/>
        <v>33</v>
      </c>
      <c r="C2719" t="str">
        <f t="shared" si="175"/>
        <v>002</v>
      </c>
      <c r="D2719" t="str">
        <f t="shared" si="176"/>
        <v>033</v>
      </c>
      <c r="E2719" s="161" t="s">
        <v>7763</v>
      </c>
      <c r="F2719" t="s">
        <v>17084</v>
      </c>
      <c r="G2719" t="s">
        <v>7729</v>
      </c>
      <c r="H2719" s="209">
        <v>33</v>
      </c>
      <c r="I2719" s="209">
        <v>2</v>
      </c>
      <c r="J2719" s="209">
        <v>33</v>
      </c>
      <c r="K2719" s="209">
        <v>320210</v>
      </c>
      <c r="L2719" s="209" t="s">
        <v>15177</v>
      </c>
      <c r="M2719" s="209">
        <v>510</v>
      </c>
      <c r="N2719" s="209">
        <v>5033</v>
      </c>
      <c r="O2719" s="209">
        <v>5002</v>
      </c>
      <c r="P2719" s="209">
        <v>50233</v>
      </c>
      <c r="Q2719" s="248"/>
      <c r="R2719" s="248"/>
      <c r="S2719" s="248"/>
      <c r="T2719" s="248" t="s">
        <v>16014</v>
      </c>
      <c r="U2719" s="248" t="s">
        <v>16270</v>
      </c>
    </row>
    <row r="2720" spans="1:21" s="1" customFormat="1" ht="23.25" customHeight="1" x14ac:dyDescent="0.25">
      <c r="A2720" t="s">
        <v>7861</v>
      </c>
      <c r="B2720" t="str">
        <f t="shared" si="174"/>
        <v>33</v>
      </c>
      <c r="C2720" t="str">
        <f t="shared" si="175"/>
        <v>010</v>
      </c>
      <c r="D2720" t="str">
        <f t="shared" si="176"/>
        <v>033</v>
      </c>
      <c r="E2720" s="161" t="s">
        <v>7862</v>
      </c>
      <c r="F2720" t="s">
        <v>17084</v>
      </c>
      <c r="G2720" t="s">
        <v>7828</v>
      </c>
      <c r="H2720" s="209">
        <v>33</v>
      </c>
      <c r="I2720" s="209">
        <v>10</v>
      </c>
      <c r="J2720" s="209">
        <v>33</v>
      </c>
      <c r="K2720" s="209">
        <v>320310</v>
      </c>
      <c r="L2720" s="209" t="s">
        <v>15177</v>
      </c>
      <c r="M2720" s="209">
        <v>510</v>
      </c>
      <c r="N2720" s="209">
        <v>5033</v>
      </c>
      <c r="O2720" s="209">
        <v>5010</v>
      </c>
      <c r="P2720" s="209">
        <v>50234</v>
      </c>
      <c r="Q2720" s="248"/>
      <c r="R2720" s="251"/>
      <c r="S2720" s="248"/>
      <c r="T2720" s="248" t="s">
        <v>16014</v>
      </c>
      <c r="U2720" s="248" t="s">
        <v>16270</v>
      </c>
    </row>
    <row r="2721" spans="1:21" s="1" customFormat="1" ht="23.25" customHeight="1" x14ac:dyDescent="0.25">
      <c r="A2721" t="s">
        <v>7960</v>
      </c>
      <c r="B2721" t="str">
        <f t="shared" si="174"/>
        <v>33</v>
      </c>
      <c r="C2721" t="str">
        <f t="shared" si="175"/>
        <v>030</v>
      </c>
      <c r="D2721" t="str">
        <f t="shared" si="176"/>
        <v>033</v>
      </c>
      <c r="E2721" s="161" t="s">
        <v>7961</v>
      </c>
      <c r="F2721" t="s">
        <v>17084</v>
      </c>
      <c r="G2721" t="s">
        <v>7927</v>
      </c>
      <c r="H2721" s="209">
        <v>33</v>
      </c>
      <c r="I2721" s="209">
        <v>30</v>
      </c>
      <c r="J2721" s="209">
        <v>33</v>
      </c>
      <c r="K2721" s="209">
        <v>320910</v>
      </c>
      <c r="L2721" s="209" t="s">
        <v>15177</v>
      </c>
      <c r="M2721" s="209">
        <v>510</v>
      </c>
      <c r="N2721" s="209">
        <v>5033</v>
      </c>
      <c r="O2721" s="209">
        <v>5030</v>
      </c>
      <c r="P2721" s="209">
        <v>50235</v>
      </c>
      <c r="Q2721" s="248"/>
      <c r="R2721" s="251"/>
      <c r="S2721" s="248"/>
      <c r="T2721" s="248" t="s">
        <v>16014</v>
      </c>
      <c r="U2721" s="248" t="s">
        <v>16270</v>
      </c>
    </row>
    <row r="2722" spans="1:21" s="1" customFormat="1" ht="23.25" customHeight="1" x14ac:dyDescent="0.25">
      <c r="A2722" t="s">
        <v>8059</v>
      </c>
      <c r="B2722" t="str">
        <f t="shared" si="174"/>
        <v>33</v>
      </c>
      <c r="C2722" t="str">
        <f t="shared" si="175"/>
        <v>035</v>
      </c>
      <c r="D2722" t="str">
        <f t="shared" si="176"/>
        <v>033</v>
      </c>
      <c r="E2722" s="161" t="s">
        <v>8060</v>
      </c>
      <c r="F2722" t="s">
        <v>17084</v>
      </c>
      <c r="G2722" t="s">
        <v>8026</v>
      </c>
      <c r="H2722" s="209">
        <v>33</v>
      </c>
      <c r="I2722" s="209">
        <v>35</v>
      </c>
      <c r="J2722" s="209">
        <v>33</v>
      </c>
      <c r="K2722" s="209">
        <v>320925</v>
      </c>
      <c r="L2722" s="209" t="s">
        <v>15177</v>
      </c>
      <c r="M2722" s="209">
        <v>510</v>
      </c>
      <c r="N2722" s="209">
        <v>5033</v>
      </c>
      <c r="O2722" s="209">
        <v>5035</v>
      </c>
      <c r="P2722" s="209">
        <v>50236</v>
      </c>
      <c r="Q2722" s="248"/>
      <c r="R2722" s="251"/>
      <c r="S2722" s="248"/>
      <c r="T2722" s="248" t="s">
        <v>16014</v>
      </c>
      <c r="U2722" s="248" t="s">
        <v>16270</v>
      </c>
    </row>
    <row r="2723" spans="1:21" s="1" customFormat="1" ht="23.25" customHeight="1" x14ac:dyDescent="0.25">
      <c r="A2723" t="s">
        <v>8158</v>
      </c>
      <c r="B2723" t="str">
        <f t="shared" si="174"/>
        <v>33</v>
      </c>
      <c r="C2723" t="str">
        <f t="shared" si="175"/>
        <v>040</v>
      </c>
      <c r="D2723" t="str">
        <f t="shared" si="176"/>
        <v>033</v>
      </c>
      <c r="E2723" s="161" t="s">
        <v>8159</v>
      </c>
      <c r="F2723" t="s">
        <v>17084</v>
      </c>
      <c r="G2723" t="s">
        <v>8125</v>
      </c>
      <c r="H2723" s="209">
        <v>33</v>
      </c>
      <c r="I2723" s="209">
        <v>40</v>
      </c>
      <c r="J2723" s="209">
        <v>33</v>
      </c>
      <c r="K2723" s="209">
        <v>320930</v>
      </c>
      <c r="L2723" s="209" t="s">
        <v>15177</v>
      </c>
      <c r="M2723" s="209">
        <v>510</v>
      </c>
      <c r="N2723" s="209">
        <v>5033</v>
      </c>
      <c r="O2723" s="209">
        <v>5040</v>
      </c>
      <c r="P2723" s="209">
        <v>50237</v>
      </c>
      <c r="Q2723" s="248"/>
      <c r="R2723" s="251"/>
      <c r="S2723" s="248"/>
      <c r="T2723" s="248" t="s">
        <v>16014</v>
      </c>
      <c r="U2723" s="248" t="s">
        <v>16270</v>
      </c>
    </row>
    <row r="2724" spans="1:21" s="1" customFormat="1" ht="23.25" customHeight="1" x14ac:dyDescent="0.25">
      <c r="A2724" t="s">
        <v>8257</v>
      </c>
      <c r="B2724" t="str">
        <f t="shared" si="174"/>
        <v>33</v>
      </c>
      <c r="C2724" t="str">
        <f t="shared" si="175"/>
        <v>200</v>
      </c>
      <c r="D2724" t="str">
        <f t="shared" si="176"/>
        <v>033</v>
      </c>
      <c r="E2724" s="161" t="s">
        <v>8258</v>
      </c>
      <c r="F2724" t="s">
        <v>17084</v>
      </c>
      <c r="G2724" t="s">
        <v>8224</v>
      </c>
      <c r="H2724" s="209">
        <v>33</v>
      </c>
      <c r="I2724" s="209">
        <v>200</v>
      </c>
      <c r="J2724" s="209">
        <v>33</v>
      </c>
      <c r="K2724" s="209">
        <v>322010</v>
      </c>
      <c r="L2724" s="209" t="s">
        <v>15177</v>
      </c>
      <c r="M2724" s="209">
        <v>510</v>
      </c>
      <c r="N2724" s="209">
        <v>5033</v>
      </c>
      <c r="O2724" s="209">
        <v>5200</v>
      </c>
      <c r="P2724" s="209">
        <v>50238</v>
      </c>
      <c r="Q2724" s="248"/>
      <c r="R2724" s="251"/>
      <c r="S2724" s="248"/>
      <c r="T2724" s="248" t="s">
        <v>16014</v>
      </c>
      <c r="U2724" s="248" t="s">
        <v>16270</v>
      </c>
    </row>
    <row r="2725" spans="1:21" s="1" customFormat="1" ht="23.25" customHeight="1" x14ac:dyDescent="0.25">
      <c r="A2725" t="s">
        <v>8356</v>
      </c>
      <c r="B2725" t="str">
        <f t="shared" si="174"/>
        <v>33</v>
      </c>
      <c r="C2725" t="str">
        <f t="shared" si="175"/>
        <v>610</v>
      </c>
      <c r="D2725" t="str">
        <f t="shared" si="176"/>
        <v>033</v>
      </c>
      <c r="E2725" s="161" t="s">
        <v>8357</v>
      </c>
      <c r="F2725" t="s">
        <v>17084</v>
      </c>
      <c r="G2725" t="s">
        <v>8323</v>
      </c>
      <c r="H2725" s="209">
        <v>33</v>
      </c>
      <c r="I2725" s="209">
        <v>610</v>
      </c>
      <c r="J2725" s="209">
        <v>33</v>
      </c>
      <c r="K2725" s="209">
        <v>327410</v>
      </c>
      <c r="L2725" s="209" t="s">
        <v>15177</v>
      </c>
      <c r="M2725" s="209">
        <v>510</v>
      </c>
      <c r="N2725" s="209">
        <v>5033</v>
      </c>
      <c r="O2725" s="209">
        <v>5610</v>
      </c>
      <c r="P2725" s="209">
        <v>50239</v>
      </c>
      <c r="Q2725" s="248"/>
      <c r="R2725" s="251"/>
      <c r="S2725" s="248"/>
      <c r="T2725" s="248" t="s">
        <v>16014</v>
      </c>
      <c r="U2725" s="248" t="s">
        <v>16270</v>
      </c>
    </row>
    <row r="2726" spans="1:21" s="1" customFormat="1" ht="23.25" customHeight="1" x14ac:dyDescent="0.25">
      <c r="A2726" t="s">
        <v>8455</v>
      </c>
      <c r="B2726" t="str">
        <f t="shared" si="174"/>
        <v>33</v>
      </c>
      <c r="C2726" t="str">
        <f t="shared" si="175"/>
        <v>620</v>
      </c>
      <c r="D2726" t="str">
        <f t="shared" si="176"/>
        <v>033</v>
      </c>
      <c r="E2726" s="161" t="s">
        <v>8456</v>
      </c>
      <c r="F2726" t="s">
        <v>17084</v>
      </c>
      <c r="G2726" t="s">
        <v>8422</v>
      </c>
      <c r="H2726" s="209">
        <v>33</v>
      </c>
      <c r="I2726" s="209">
        <v>620</v>
      </c>
      <c r="J2726" s="209">
        <v>33</v>
      </c>
      <c r="K2726" s="209">
        <v>327510</v>
      </c>
      <c r="L2726" s="209" t="s">
        <v>15177</v>
      </c>
      <c r="M2726" s="209">
        <v>510</v>
      </c>
      <c r="N2726" s="209">
        <v>5033</v>
      </c>
      <c r="O2726" s="209">
        <v>5620</v>
      </c>
      <c r="P2726" s="209">
        <v>50240</v>
      </c>
      <c r="Q2726" s="248"/>
      <c r="R2726" s="251"/>
      <c r="S2726" s="248"/>
      <c r="T2726" s="248" t="s">
        <v>16014</v>
      </c>
      <c r="U2726" s="248" t="s">
        <v>16270</v>
      </c>
    </row>
    <row r="2727" spans="1:21" s="1" customFormat="1" ht="23.25" customHeight="1" x14ac:dyDescent="0.25">
      <c r="A2727" t="s">
        <v>8604</v>
      </c>
      <c r="B2727" t="str">
        <f t="shared" si="174"/>
        <v>33</v>
      </c>
      <c r="C2727" t="str">
        <f t="shared" si="175"/>
        <v>630</v>
      </c>
      <c r="D2727" t="str">
        <f t="shared" si="176"/>
        <v>033</v>
      </c>
      <c r="E2727" s="161" t="s">
        <v>8605</v>
      </c>
      <c r="F2727" t="s">
        <v>17084</v>
      </c>
      <c r="G2727" t="s">
        <v>8571</v>
      </c>
      <c r="H2727" s="209">
        <v>33</v>
      </c>
      <c r="I2727" s="209">
        <v>630</v>
      </c>
      <c r="J2727" s="209">
        <v>33</v>
      </c>
      <c r="K2727" s="209">
        <v>327610</v>
      </c>
      <c r="L2727" s="209" t="s">
        <v>15177</v>
      </c>
      <c r="M2727" s="209">
        <v>510</v>
      </c>
      <c r="N2727" s="209">
        <v>5033</v>
      </c>
      <c r="O2727" s="209">
        <v>5630</v>
      </c>
      <c r="P2727" s="209">
        <v>50242</v>
      </c>
      <c r="Q2727" s="248"/>
      <c r="R2727" s="251"/>
      <c r="S2727" s="248"/>
      <c r="T2727" s="248" t="s">
        <v>16014</v>
      </c>
      <c r="U2727" s="248" t="s">
        <v>16270</v>
      </c>
    </row>
    <row r="2728" spans="1:21" s="1" customFormat="1" ht="23.25" customHeight="1" x14ac:dyDescent="0.25">
      <c r="A2728" t="s">
        <v>8703</v>
      </c>
      <c r="B2728" t="str">
        <f t="shared" si="174"/>
        <v>33</v>
      </c>
      <c r="C2728" t="str">
        <f t="shared" si="175"/>
        <v>637</v>
      </c>
      <c r="D2728" t="str">
        <f t="shared" si="176"/>
        <v>033</v>
      </c>
      <c r="E2728" s="161" t="s">
        <v>8704</v>
      </c>
      <c r="F2728" t="s">
        <v>17084</v>
      </c>
      <c r="G2728" t="s">
        <v>8670</v>
      </c>
      <c r="H2728" s="209">
        <v>33</v>
      </c>
      <c r="I2728" s="209">
        <v>637</v>
      </c>
      <c r="J2728" s="209">
        <v>33</v>
      </c>
      <c r="K2728" s="209">
        <v>327630</v>
      </c>
      <c r="L2728" s="209" t="s">
        <v>15177</v>
      </c>
      <c r="M2728" s="209">
        <v>510</v>
      </c>
      <c r="N2728" s="209">
        <v>5033</v>
      </c>
      <c r="O2728" s="209">
        <v>5637</v>
      </c>
      <c r="P2728" s="209">
        <v>50243</v>
      </c>
      <c r="Q2728" s="248"/>
      <c r="R2728" s="251"/>
      <c r="S2728" s="248"/>
      <c r="T2728" s="248" t="s">
        <v>16014</v>
      </c>
      <c r="U2728" s="248" t="s">
        <v>16270</v>
      </c>
    </row>
    <row r="2729" spans="1:21" s="1" customFormat="1" ht="23.25" customHeight="1" x14ac:dyDescent="0.25">
      <c r="A2729" t="s">
        <v>8805</v>
      </c>
      <c r="B2729" t="str">
        <f t="shared" si="174"/>
        <v>33</v>
      </c>
      <c r="C2729" t="str">
        <f t="shared" si="175"/>
        <v>645</v>
      </c>
      <c r="D2729" t="str">
        <f t="shared" si="176"/>
        <v>033</v>
      </c>
      <c r="E2729" s="161" t="s">
        <v>8806</v>
      </c>
      <c r="F2729" t="s">
        <v>17084</v>
      </c>
      <c r="G2729" t="s">
        <v>8772</v>
      </c>
      <c r="H2729" s="209">
        <v>33</v>
      </c>
      <c r="I2729" s="209">
        <v>645</v>
      </c>
      <c r="J2729" s="209">
        <v>33</v>
      </c>
      <c r="K2729" s="209">
        <v>327710</v>
      </c>
      <c r="L2729" s="209" t="s">
        <v>15177</v>
      </c>
      <c r="M2729" s="209">
        <v>510</v>
      </c>
      <c r="N2729" s="209">
        <v>5033</v>
      </c>
      <c r="O2729" s="209">
        <v>5645</v>
      </c>
      <c r="P2729" s="209">
        <v>50244</v>
      </c>
      <c r="Q2729"/>
      <c r="R2729" s="251"/>
      <c r="S2729"/>
      <c r="T2729" s="248" t="s">
        <v>16014</v>
      </c>
      <c r="U2729" s="248" t="s">
        <v>16270</v>
      </c>
    </row>
    <row r="2730" spans="1:21" s="1" customFormat="1" ht="23.25" customHeight="1" x14ac:dyDescent="0.25">
      <c r="A2730" t="s">
        <v>8905</v>
      </c>
      <c r="B2730" t="str">
        <f t="shared" si="174"/>
        <v>33</v>
      </c>
      <c r="C2730" t="str">
        <f t="shared" si="175"/>
        <v>685</v>
      </c>
      <c r="D2730" t="str">
        <f t="shared" si="176"/>
        <v>033</v>
      </c>
      <c r="E2730" s="161" t="s">
        <v>8906</v>
      </c>
      <c r="F2730" t="s">
        <v>17084</v>
      </c>
      <c r="G2730" t="s">
        <v>8872</v>
      </c>
      <c r="H2730" s="209">
        <v>33</v>
      </c>
      <c r="I2730" s="209">
        <v>685</v>
      </c>
      <c r="J2730" s="209">
        <v>33</v>
      </c>
      <c r="K2730" s="209">
        <v>327730</v>
      </c>
      <c r="L2730" s="209" t="s">
        <v>15177</v>
      </c>
      <c r="M2730" s="209">
        <v>510</v>
      </c>
      <c r="N2730" s="209">
        <v>5033</v>
      </c>
      <c r="O2730" s="209">
        <v>5686</v>
      </c>
      <c r="P2730" s="209">
        <v>50245</v>
      </c>
      <c r="Q2730" s="248"/>
      <c r="R2730" s="251"/>
      <c r="S2730" s="248"/>
      <c r="T2730" s="248" t="s">
        <v>16014</v>
      </c>
      <c r="U2730" s="248" t="s">
        <v>16270</v>
      </c>
    </row>
    <row r="2731" spans="1:21" s="1" customFormat="1" ht="23.25" customHeight="1" x14ac:dyDescent="0.25">
      <c r="A2731" t="s">
        <v>9005</v>
      </c>
      <c r="B2731" t="str">
        <f t="shared" si="174"/>
        <v>33</v>
      </c>
      <c r="C2731" t="str">
        <f t="shared" si="175"/>
        <v>690</v>
      </c>
      <c r="D2731" t="str">
        <f t="shared" si="176"/>
        <v>033</v>
      </c>
      <c r="E2731" s="161" t="s">
        <v>9006</v>
      </c>
      <c r="F2731" t="s">
        <v>17084</v>
      </c>
      <c r="G2731" t="s">
        <v>8972</v>
      </c>
      <c r="H2731" s="209">
        <v>33</v>
      </c>
      <c r="I2731" s="209">
        <v>690</v>
      </c>
      <c r="J2731" s="209">
        <v>33</v>
      </c>
      <c r="K2731" s="209">
        <v>327750</v>
      </c>
      <c r="L2731" s="209" t="s">
        <v>15177</v>
      </c>
      <c r="M2731" s="209">
        <v>510</v>
      </c>
      <c r="N2731" s="209">
        <v>5033</v>
      </c>
      <c r="O2731" s="209">
        <v>5691</v>
      </c>
      <c r="P2731" s="209">
        <v>50246</v>
      </c>
      <c r="Q2731" s="248"/>
      <c r="R2731" s="251"/>
      <c r="S2731" s="248"/>
      <c r="T2731" s="248" t="s">
        <v>16014</v>
      </c>
      <c r="U2731" s="248" t="s">
        <v>16270</v>
      </c>
    </row>
    <row r="2732" spans="1:21" s="1" customFormat="1" ht="23.25" customHeight="1" x14ac:dyDescent="0.25">
      <c r="A2732" t="s">
        <v>9105</v>
      </c>
      <c r="B2732" t="str">
        <f t="shared" si="174"/>
        <v>33</v>
      </c>
      <c r="C2732" t="str">
        <f t="shared" si="175"/>
        <v>695</v>
      </c>
      <c r="D2732" t="str">
        <f t="shared" si="176"/>
        <v>033</v>
      </c>
      <c r="E2732" s="161" t="s">
        <v>9106</v>
      </c>
      <c r="F2732" t="s">
        <v>17084</v>
      </c>
      <c r="G2732" t="s">
        <v>9072</v>
      </c>
      <c r="H2732" s="209">
        <v>33</v>
      </c>
      <c r="I2732" s="209">
        <v>695</v>
      </c>
      <c r="J2732" s="209">
        <v>33</v>
      </c>
      <c r="K2732" s="209">
        <v>327770</v>
      </c>
      <c r="L2732" s="209" t="s">
        <v>15177</v>
      </c>
      <c r="M2732" s="209">
        <v>510</v>
      </c>
      <c r="N2732" s="209">
        <v>5033</v>
      </c>
      <c r="O2732" s="209">
        <v>5695</v>
      </c>
      <c r="P2732" s="209">
        <v>50247</v>
      </c>
      <c r="Q2732" s="248"/>
      <c r="R2732" s="251"/>
      <c r="S2732" s="248"/>
      <c r="T2732" s="248" t="s">
        <v>16014</v>
      </c>
      <c r="U2732" s="248" t="s">
        <v>16270</v>
      </c>
    </row>
    <row r="2733" spans="1:21" s="1" customFormat="1" ht="23.25" customHeight="1" x14ac:dyDescent="0.25">
      <c r="A2733" t="s">
        <v>9204</v>
      </c>
      <c r="B2733" t="str">
        <f t="shared" si="174"/>
        <v>33</v>
      </c>
      <c r="C2733" t="str">
        <f t="shared" si="175"/>
        <v>700</v>
      </c>
      <c r="D2733" t="str">
        <f t="shared" si="176"/>
        <v>033</v>
      </c>
      <c r="E2733" s="161" t="s">
        <v>9205</v>
      </c>
      <c r="F2733" t="s">
        <v>17084</v>
      </c>
      <c r="G2733" t="s">
        <v>9171</v>
      </c>
      <c r="H2733" s="209">
        <v>33</v>
      </c>
      <c r="I2733" s="209">
        <v>700</v>
      </c>
      <c r="J2733" s="209">
        <v>33</v>
      </c>
      <c r="K2733" s="209">
        <v>327810</v>
      </c>
      <c r="L2733" s="209" t="s">
        <v>15177</v>
      </c>
      <c r="M2733" s="209">
        <v>510</v>
      </c>
      <c r="N2733" s="209">
        <v>5033</v>
      </c>
      <c r="O2733" s="209">
        <v>5700</v>
      </c>
      <c r="P2733" s="209">
        <v>50248</v>
      </c>
      <c r="Q2733" s="248"/>
      <c r="R2733" s="251"/>
      <c r="S2733" s="248"/>
      <c r="T2733" s="248" t="s">
        <v>16014</v>
      </c>
      <c r="U2733" s="248" t="s">
        <v>16270</v>
      </c>
    </row>
    <row r="2734" spans="1:21" s="1" customFormat="1" ht="23.25" customHeight="1" x14ac:dyDescent="0.25">
      <c r="A2734" t="s">
        <v>9303</v>
      </c>
      <c r="B2734" t="str">
        <f t="shared" si="174"/>
        <v>33</v>
      </c>
      <c r="C2734" t="str">
        <f t="shared" si="175"/>
        <v>745</v>
      </c>
      <c r="D2734" t="str">
        <f t="shared" si="176"/>
        <v>033</v>
      </c>
      <c r="E2734" s="161" t="s">
        <v>9304</v>
      </c>
      <c r="F2734" t="s">
        <v>17084</v>
      </c>
      <c r="G2734" t="s">
        <v>9270</v>
      </c>
      <c r="H2734" s="209">
        <v>33</v>
      </c>
      <c r="I2734" s="209">
        <v>745</v>
      </c>
      <c r="J2734" s="209">
        <v>33</v>
      </c>
      <c r="K2734" s="209">
        <v>328430</v>
      </c>
      <c r="L2734" s="209" t="s">
        <v>15177</v>
      </c>
      <c r="M2734" s="209">
        <v>510</v>
      </c>
      <c r="N2734" s="209">
        <v>5033</v>
      </c>
      <c r="O2734" s="209">
        <v>5745</v>
      </c>
      <c r="P2734" s="209">
        <v>50249</v>
      </c>
      <c r="Q2734" s="248"/>
      <c r="R2734" s="251"/>
      <c r="S2734" s="248"/>
      <c r="T2734" s="248" t="s">
        <v>16014</v>
      </c>
      <c r="U2734" s="248" t="s">
        <v>16270</v>
      </c>
    </row>
    <row r="2735" spans="1:21" s="1" customFormat="1" ht="23.25" customHeight="1" x14ac:dyDescent="0.25">
      <c r="A2735" t="s">
        <v>9402</v>
      </c>
      <c r="B2735" t="str">
        <f t="shared" si="174"/>
        <v>33</v>
      </c>
      <c r="C2735" t="str">
        <f t="shared" si="175"/>
        <v>750</v>
      </c>
      <c r="D2735" t="str">
        <f t="shared" si="176"/>
        <v>033</v>
      </c>
      <c r="E2735" s="161" t="s">
        <v>9403</v>
      </c>
      <c r="F2735" t="s">
        <v>17084</v>
      </c>
      <c r="G2735" t="s">
        <v>9369</v>
      </c>
      <c r="H2735" s="209">
        <v>33</v>
      </c>
      <c r="I2735" s="209">
        <v>750</v>
      </c>
      <c r="J2735" s="209">
        <v>33</v>
      </c>
      <c r="K2735" s="209">
        <v>328450</v>
      </c>
      <c r="L2735" s="209" t="s">
        <v>15177</v>
      </c>
      <c r="M2735" s="209">
        <v>510</v>
      </c>
      <c r="N2735" s="209">
        <v>5033</v>
      </c>
      <c r="O2735" s="209">
        <v>5750</v>
      </c>
      <c r="P2735" s="209">
        <v>50250</v>
      </c>
      <c r="Q2735"/>
      <c r="R2735" s="251"/>
      <c r="S2735"/>
      <c r="T2735" s="248" t="s">
        <v>16014</v>
      </c>
      <c r="U2735" s="248" t="s">
        <v>16270</v>
      </c>
    </row>
    <row r="2736" spans="1:21" s="1" customFormat="1" ht="23.25" customHeight="1" x14ac:dyDescent="0.25">
      <c r="A2736" t="s">
        <v>9501</v>
      </c>
      <c r="B2736" t="str">
        <f t="shared" si="174"/>
        <v>33</v>
      </c>
      <c r="C2736" t="str">
        <f t="shared" si="175"/>
        <v>795</v>
      </c>
      <c r="D2736" t="str">
        <f t="shared" si="176"/>
        <v>033</v>
      </c>
      <c r="E2736" s="161" t="s">
        <v>9502</v>
      </c>
      <c r="F2736" t="s">
        <v>17084</v>
      </c>
      <c r="G2736" t="s">
        <v>9468</v>
      </c>
      <c r="H2736" s="209">
        <v>33</v>
      </c>
      <c r="I2736" s="209">
        <v>795</v>
      </c>
      <c r="J2736" s="209">
        <v>33</v>
      </c>
      <c r="K2736" s="209">
        <v>328780</v>
      </c>
      <c r="L2736" s="209" t="s">
        <v>15177</v>
      </c>
      <c r="M2736" s="209">
        <v>510</v>
      </c>
      <c r="N2736" s="209">
        <v>5033</v>
      </c>
      <c r="O2736" s="209">
        <v>5795</v>
      </c>
      <c r="P2736" s="209">
        <v>50251</v>
      </c>
      <c r="Q2736" s="248"/>
      <c r="R2736" s="251"/>
      <c r="S2736" s="248"/>
      <c r="T2736" s="248" t="s">
        <v>16014</v>
      </c>
      <c r="U2736" s="248" t="s">
        <v>16270</v>
      </c>
    </row>
    <row r="2737" spans="1:21" s="1" customFormat="1" ht="23.25" customHeight="1" x14ac:dyDescent="0.25">
      <c r="A2737" t="s">
        <v>9600</v>
      </c>
      <c r="B2737" t="str">
        <f t="shared" si="174"/>
        <v>33</v>
      </c>
      <c r="C2737" t="str">
        <f t="shared" si="175"/>
        <v>850</v>
      </c>
      <c r="D2737" t="str">
        <f t="shared" si="176"/>
        <v>033</v>
      </c>
      <c r="E2737" s="161" t="s">
        <v>9601</v>
      </c>
      <c r="F2737" t="s">
        <v>17084</v>
      </c>
      <c r="G2737" t="s">
        <v>9567</v>
      </c>
      <c r="H2737" s="209">
        <v>33</v>
      </c>
      <c r="I2737" s="209">
        <v>850</v>
      </c>
      <c r="J2737" s="209">
        <v>33</v>
      </c>
      <c r="K2737" s="209">
        <v>328910</v>
      </c>
      <c r="L2737" s="209" t="s">
        <v>15177</v>
      </c>
      <c r="M2737" s="209">
        <v>510</v>
      </c>
      <c r="N2737" s="209">
        <v>5033</v>
      </c>
      <c r="O2737" s="209">
        <v>5850</v>
      </c>
      <c r="P2737" s="209">
        <v>50252</v>
      </c>
      <c r="Q2737" s="248"/>
      <c r="R2737" s="251"/>
      <c r="S2737" s="248"/>
      <c r="T2737" s="248" t="s">
        <v>16014</v>
      </c>
      <c r="U2737" s="248" t="s">
        <v>16270</v>
      </c>
    </row>
    <row r="2738" spans="1:21" s="1" customFormat="1" ht="23.25" customHeight="1" x14ac:dyDescent="0.25">
      <c r="A2738" t="s">
        <v>7697</v>
      </c>
      <c r="B2738" t="str">
        <f t="shared" si="174"/>
        <v>33</v>
      </c>
      <c r="C2738" t="str">
        <f t="shared" si="175"/>
        <v>001</v>
      </c>
      <c r="D2738" t="str">
        <f t="shared" si="176"/>
        <v>083</v>
      </c>
      <c r="E2738" s="161" t="s">
        <v>7699</v>
      </c>
      <c r="F2738" t="s">
        <v>17084</v>
      </c>
      <c r="G2738" t="s">
        <v>7582</v>
      </c>
      <c r="H2738" s="209">
        <v>33</v>
      </c>
      <c r="I2738" s="209">
        <v>1</v>
      </c>
      <c r="J2738" s="209">
        <v>83</v>
      </c>
      <c r="K2738" s="209">
        <v>320110</v>
      </c>
      <c r="L2738" s="209" t="s">
        <v>15177</v>
      </c>
      <c r="M2738" s="209">
        <v>510</v>
      </c>
      <c r="N2738" s="209">
        <v>5083</v>
      </c>
      <c r="O2738" s="209">
        <v>5001</v>
      </c>
      <c r="P2738" s="209">
        <v>50253</v>
      </c>
      <c r="Q2738" s="248"/>
      <c r="R2738" s="248"/>
      <c r="S2738" s="248"/>
      <c r="T2738" s="248" t="s">
        <v>16014</v>
      </c>
      <c r="U2738" s="248" t="s">
        <v>16270</v>
      </c>
    </row>
    <row r="2739" spans="1:21" s="1" customFormat="1" ht="23.25" customHeight="1" x14ac:dyDescent="0.25">
      <c r="A2739" t="s">
        <v>7806</v>
      </c>
      <c r="B2739" t="str">
        <f t="shared" si="174"/>
        <v>33</v>
      </c>
      <c r="C2739" t="str">
        <f t="shared" si="175"/>
        <v>002</v>
      </c>
      <c r="D2739" t="str">
        <f t="shared" si="176"/>
        <v>083</v>
      </c>
      <c r="E2739" s="161" t="s">
        <v>7807</v>
      </c>
      <c r="F2739" t="s">
        <v>17084</v>
      </c>
      <c r="G2739" t="s">
        <v>7729</v>
      </c>
      <c r="H2739" s="209">
        <v>33</v>
      </c>
      <c r="I2739" s="209">
        <v>2</v>
      </c>
      <c r="J2739" s="209">
        <v>83</v>
      </c>
      <c r="K2739" s="209">
        <v>320210</v>
      </c>
      <c r="L2739" s="209" t="s">
        <v>15177</v>
      </c>
      <c r="M2739" s="209">
        <v>510</v>
      </c>
      <c r="N2739" s="209">
        <v>5083</v>
      </c>
      <c r="O2739" s="209">
        <v>5002</v>
      </c>
      <c r="P2739" s="209">
        <v>50254</v>
      </c>
      <c r="Q2739" s="248"/>
      <c r="R2739" s="248"/>
      <c r="S2739" s="248"/>
      <c r="T2739" s="248" t="s">
        <v>16014</v>
      </c>
      <c r="U2739" s="248" t="s">
        <v>16270</v>
      </c>
    </row>
    <row r="2740" spans="1:21" s="1" customFormat="1" ht="23.25" customHeight="1" x14ac:dyDescent="0.25">
      <c r="A2740" t="s">
        <v>7905</v>
      </c>
      <c r="B2740" t="str">
        <f t="shared" si="174"/>
        <v>33</v>
      </c>
      <c r="C2740" t="str">
        <f t="shared" si="175"/>
        <v>010</v>
      </c>
      <c r="D2740" t="str">
        <f t="shared" si="176"/>
        <v>083</v>
      </c>
      <c r="E2740" s="161" t="s">
        <v>7906</v>
      </c>
      <c r="F2740" t="s">
        <v>17084</v>
      </c>
      <c r="G2740" t="s">
        <v>7828</v>
      </c>
      <c r="H2740" s="209">
        <v>33</v>
      </c>
      <c r="I2740" s="209">
        <v>10</v>
      </c>
      <c r="J2740" s="209">
        <v>83</v>
      </c>
      <c r="K2740" s="209">
        <v>320310</v>
      </c>
      <c r="L2740" s="209" t="s">
        <v>15177</v>
      </c>
      <c r="M2740" s="209">
        <v>510</v>
      </c>
      <c r="N2740" s="209">
        <v>5083</v>
      </c>
      <c r="O2740" s="209">
        <v>5010</v>
      </c>
      <c r="P2740" s="209">
        <v>50255</v>
      </c>
      <c r="Q2740" s="248"/>
      <c r="R2740" s="251"/>
      <c r="S2740" s="248"/>
      <c r="T2740" s="248" t="s">
        <v>16014</v>
      </c>
      <c r="U2740" s="248" t="s">
        <v>16270</v>
      </c>
    </row>
    <row r="2741" spans="1:21" s="1" customFormat="1" ht="23.25" customHeight="1" x14ac:dyDescent="0.25">
      <c r="A2741" t="s">
        <v>8004</v>
      </c>
      <c r="B2741" t="str">
        <f t="shared" si="174"/>
        <v>33</v>
      </c>
      <c r="C2741" t="str">
        <f t="shared" si="175"/>
        <v>030</v>
      </c>
      <c r="D2741" t="str">
        <f t="shared" si="176"/>
        <v>083</v>
      </c>
      <c r="E2741" s="161" t="s">
        <v>17121</v>
      </c>
      <c r="F2741" t="s">
        <v>17084</v>
      </c>
      <c r="G2741" t="s">
        <v>7927</v>
      </c>
      <c r="H2741" s="209">
        <v>33</v>
      </c>
      <c r="I2741" s="209">
        <v>30</v>
      </c>
      <c r="J2741" s="209">
        <v>83</v>
      </c>
      <c r="K2741" s="209">
        <v>320910</v>
      </c>
      <c r="L2741" s="209" t="s">
        <v>15177</v>
      </c>
      <c r="M2741" s="209">
        <v>510</v>
      </c>
      <c r="N2741" s="209">
        <v>5083</v>
      </c>
      <c r="O2741" s="209">
        <v>5030</v>
      </c>
      <c r="P2741" s="209">
        <v>50256</v>
      </c>
      <c r="Q2741" s="248"/>
      <c r="R2741" s="251"/>
      <c r="S2741" s="248"/>
      <c r="T2741" s="248" t="s">
        <v>16014</v>
      </c>
      <c r="U2741" s="248" t="s">
        <v>16270</v>
      </c>
    </row>
    <row r="2742" spans="1:21" s="1" customFormat="1" ht="23.25" customHeight="1" x14ac:dyDescent="0.25">
      <c r="A2742" t="s">
        <v>8103</v>
      </c>
      <c r="B2742" t="str">
        <f t="shared" si="174"/>
        <v>33</v>
      </c>
      <c r="C2742" t="str">
        <f t="shared" si="175"/>
        <v>035</v>
      </c>
      <c r="D2742" t="str">
        <f t="shared" si="176"/>
        <v>083</v>
      </c>
      <c r="E2742" s="161" t="s">
        <v>8104</v>
      </c>
      <c r="F2742" t="s">
        <v>17084</v>
      </c>
      <c r="G2742" t="s">
        <v>8026</v>
      </c>
      <c r="H2742" s="209">
        <v>33</v>
      </c>
      <c r="I2742" s="209">
        <v>35</v>
      </c>
      <c r="J2742" s="209">
        <v>83</v>
      </c>
      <c r="K2742" s="209">
        <v>320925</v>
      </c>
      <c r="L2742" s="209" t="s">
        <v>15177</v>
      </c>
      <c r="M2742" s="209">
        <v>510</v>
      </c>
      <c r="N2742" s="209">
        <v>5083</v>
      </c>
      <c r="O2742" s="209">
        <v>5035</v>
      </c>
      <c r="P2742" s="209">
        <v>50257</v>
      </c>
      <c r="Q2742" s="248"/>
      <c r="R2742" s="251"/>
      <c r="S2742" s="248"/>
      <c r="T2742" s="248" t="s">
        <v>16014</v>
      </c>
      <c r="U2742" s="248" t="s">
        <v>16270</v>
      </c>
    </row>
    <row r="2743" spans="1:21" s="1" customFormat="1" ht="23.25" customHeight="1" x14ac:dyDescent="0.25">
      <c r="A2743" t="s">
        <v>8202</v>
      </c>
      <c r="B2743" t="str">
        <f t="shared" si="174"/>
        <v>33</v>
      </c>
      <c r="C2743" t="str">
        <f t="shared" si="175"/>
        <v>040</v>
      </c>
      <c r="D2743" t="str">
        <f t="shared" si="176"/>
        <v>083</v>
      </c>
      <c r="E2743" s="161" t="s">
        <v>8203</v>
      </c>
      <c r="F2743" t="s">
        <v>17084</v>
      </c>
      <c r="G2743" t="s">
        <v>8125</v>
      </c>
      <c r="H2743" s="209">
        <v>33</v>
      </c>
      <c r="I2743" s="209">
        <v>40</v>
      </c>
      <c r="J2743" s="209">
        <v>83</v>
      </c>
      <c r="K2743" s="209">
        <v>320930</v>
      </c>
      <c r="L2743" s="209" t="s">
        <v>15177</v>
      </c>
      <c r="M2743" s="209">
        <v>510</v>
      </c>
      <c r="N2743" s="209">
        <v>5083</v>
      </c>
      <c r="O2743" s="209">
        <v>5040</v>
      </c>
      <c r="P2743" s="209">
        <v>50258</v>
      </c>
      <c r="Q2743" s="248"/>
      <c r="R2743" s="251"/>
      <c r="S2743" s="248"/>
      <c r="T2743" s="248" t="s">
        <v>16014</v>
      </c>
      <c r="U2743" s="248" t="s">
        <v>16270</v>
      </c>
    </row>
    <row r="2744" spans="1:21" s="1" customFormat="1" ht="23.25" customHeight="1" x14ac:dyDescent="0.25">
      <c r="A2744" t="s">
        <v>8301</v>
      </c>
      <c r="B2744" t="str">
        <f t="shared" si="174"/>
        <v>33</v>
      </c>
      <c r="C2744" t="str">
        <f t="shared" si="175"/>
        <v>200</v>
      </c>
      <c r="D2744" t="str">
        <f t="shared" si="176"/>
        <v>083</v>
      </c>
      <c r="E2744" s="161" t="s">
        <v>8302</v>
      </c>
      <c r="F2744" t="s">
        <v>17084</v>
      </c>
      <c r="G2744" t="s">
        <v>8224</v>
      </c>
      <c r="H2744" s="209">
        <v>33</v>
      </c>
      <c r="I2744" s="209">
        <v>200</v>
      </c>
      <c r="J2744" s="209">
        <v>83</v>
      </c>
      <c r="K2744" s="209">
        <v>322010</v>
      </c>
      <c r="L2744" s="209" t="s">
        <v>15177</v>
      </c>
      <c r="M2744" s="209">
        <v>510</v>
      </c>
      <c r="N2744" s="209">
        <v>5083</v>
      </c>
      <c r="O2744" s="209">
        <v>5200</v>
      </c>
      <c r="P2744" s="209">
        <v>50259</v>
      </c>
      <c r="Q2744" s="248"/>
      <c r="R2744" s="251"/>
      <c r="S2744" s="248"/>
      <c r="T2744" s="248" t="s">
        <v>16014</v>
      </c>
      <c r="U2744" s="248" t="s">
        <v>16270</v>
      </c>
    </row>
    <row r="2745" spans="1:21" s="1" customFormat="1" ht="23.25" customHeight="1" x14ac:dyDescent="0.25">
      <c r="A2745" t="s">
        <v>8400</v>
      </c>
      <c r="B2745" t="str">
        <f t="shared" si="174"/>
        <v>33</v>
      </c>
      <c r="C2745" t="str">
        <f t="shared" si="175"/>
        <v>610</v>
      </c>
      <c r="D2745" t="str">
        <f t="shared" si="176"/>
        <v>083</v>
      </c>
      <c r="E2745" s="161" t="s">
        <v>8401</v>
      </c>
      <c r="F2745" t="s">
        <v>17084</v>
      </c>
      <c r="G2745" t="s">
        <v>8323</v>
      </c>
      <c r="H2745" s="209">
        <v>33</v>
      </c>
      <c r="I2745" s="209">
        <v>610</v>
      </c>
      <c r="J2745" s="209">
        <v>83</v>
      </c>
      <c r="K2745" s="209">
        <v>327410</v>
      </c>
      <c r="L2745" s="209" t="s">
        <v>15177</v>
      </c>
      <c r="M2745" s="209">
        <v>510</v>
      </c>
      <c r="N2745" s="209">
        <v>5083</v>
      </c>
      <c r="O2745" s="209">
        <v>5610</v>
      </c>
      <c r="P2745" s="209">
        <v>50260</v>
      </c>
      <c r="Q2745" s="248"/>
      <c r="R2745" s="251"/>
      <c r="S2745" s="248"/>
      <c r="T2745" s="248" t="s">
        <v>16014</v>
      </c>
      <c r="U2745" s="248" t="s">
        <v>16270</v>
      </c>
    </row>
    <row r="2746" spans="1:21" s="1" customFormat="1" ht="23.25" customHeight="1" x14ac:dyDescent="0.25">
      <c r="A2746" t="s">
        <v>8499</v>
      </c>
      <c r="B2746" t="str">
        <f t="shared" si="174"/>
        <v>33</v>
      </c>
      <c r="C2746" t="str">
        <f t="shared" si="175"/>
        <v>620</v>
      </c>
      <c r="D2746" t="str">
        <f t="shared" si="176"/>
        <v>083</v>
      </c>
      <c r="E2746" s="161" t="s">
        <v>8500</v>
      </c>
      <c r="F2746" t="s">
        <v>17084</v>
      </c>
      <c r="G2746" t="s">
        <v>8422</v>
      </c>
      <c r="H2746" s="209">
        <v>33</v>
      </c>
      <c r="I2746" s="209">
        <v>620</v>
      </c>
      <c r="J2746" s="209">
        <v>83</v>
      </c>
      <c r="K2746" s="209">
        <v>327510</v>
      </c>
      <c r="L2746" s="209" t="s">
        <v>15177</v>
      </c>
      <c r="M2746" s="209">
        <v>510</v>
      </c>
      <c r="N2746" s="209">
        <v>5083</v>
      </c>
      <c r="O2746" s="209">
        <v>5620</v>
      </c>
      <c r="P2746" s="209">
        <v>50261</v>
      </c>
      <c r="Q2746" s="248"/>
      <c r="R2746" s="251"/>
      <c r="S2746" s="248"/>
      <c r="T2746" s="248" t="s">
        <v>16014</v>
      </c>
      <c r="U2746" s="248" t="s">
        <v>16270</v>
      </c>
    </row>
    <row r="2747" spans="1:21" s="1" customFormat="1" ht="23.25" customHeight="1" x14ac:dyDescent="0.25">
      <c r="A2747" t="s">
        <v>8648</v>
      </c>
      <c r="B2747" t="str">
        <f t="shared" si="174"/>
        <v>33</v>
      </c>
      <c r="C2747" t="str">
        <f t="shared" si="175"/>
        <v>630</v>
      </c>
      <c r="D2747" t="str">
        <f t="shared" si="176"/>
        <v>083</v>
      </c>
      <c r="E2747" s="161" t="s">
        <v>8649</v>
      </c>
      <c r="F2747" t="s">
        <v>17084</v>
      </c>
      <c r="G2747" t="s">
        <v>8571</v>
      </c>
      <c r="H2747" s="209">
        <v>33</v>
      </c>
      <c r="I2747" s="209">
        <v>630</v>
      </c>
      <c r="J2747" s="209">
        <v>83</v>
      </c>
      <c r="K2747" s="209">
        <v>327610</v>
      </c>
      <c r="L2747" s="209" t="s">
        <v>15177</v>
      </c>
      <c r="M2747" s="209">
        <v>510</v>
      </c>
      <c r="N2747" s="209">
        <v>5083</v>
      </c>
      <c r="O2747" s="209">
        <v>5630</v>
      </c>
      <c r="P2747" s="209">
        <v>50263</v>
      </c>
      <c r="Q2747" s="248"/>
      <c r="R2747" s="251"/>
      <c r="S2747" s="248"/>
      <c r="T2747" s="248" t="s">
        <v>16014</v>
      </c>
      <c r="U2747" s="248" t="s">
        <v>16270</v>
      </c>
    </row>
    <row r="2748" spans="1:21" s="1" customFormat="1" ht="23.25" customHeight="1" x14ac:dyDescent="0.25">
      <c r="A2748" t="s">
        <v>8747</v>
      </c>
      <c r="B2748" t="str">
        <f t="shared" si="174"/>
        <v>33</v>
      </c>
      <c r="C2748" t="str">
        <f t="shared" si="175"/>
        <v>637</v>
      </c>
      <c r="D2748" t="str">
        <f t="shared" si="176"/>
        <v>083</v>
      </c>
      <c r="E2748" s="161" t="s">
        <v>8748</v>
      </c>
      <c r="F2748" t="s">
        <v>17084</v>
      </c>
      <c r="G2748" t="s">
        <v>8670</v>
      </c>
      <c r="H2748" s="209">
        <v>33</v>
      </c>
      <c r="I2748" s="209">
        <v>637</v>
      </c>
      <c r="J2748" s="209">
        <v>83</v>
      </c>
      <c r="K2748" s="209">
        <v>327630</v>
      </c>
      <c r="L2748" s="209" t="s">
        <v>15177</v>
      </c>
      <c r="M2748" s="209">
        <v>510</v>
      </c>
      <c r="N2748" s="209">
        <v>5083</v>
      </c>
      <c r="O2748" s="209">
        <v>5637</v>
      </c>
      <c r="P2748" s="209">
        <v>50264</v>
      </c>
      <c r="Q2748" s="248"/>
      <c r="R2748" s="251"/>
      <c r="S2748" s="248"/>
      <c r="T2748" s="248" t="s">
        <v>16014</v>
      </c>
      <c r="U2748" s="248" t="s">
        <v>16270</v>
      </c>
    </row>
    <row r="2749" spans="1:21" s="1" customFormat="1" ht="23.25" customHeight="1" x14ac:dyDescent="0.25">
      <c r="A2749" t="s">
        <v>8849</v>
      </c>
      <c r="B2749" t="str">
        <f t="shared" si="174"/>
        <v>33</v>
      </c>
      <c r="C2749" t="str">
        <f t="shared" si="175"/>
        <v>645</v>
      </c>
      <c r="D2749" t="str">
        <f t="shared" si="176"/>
        <v>083</v>
      </c>
      <c r="E2749" s="161" t="s">
        <v>8850</v>
      </c>
      <c r="F2749" t="s">
        <v>17084</v>
      </c>
      <c r="G2749" t="s">
        <v>8772</v>
      </c>
      <c r="H2749" s="209">
        <v>33</v>
      </c>
      <c r="I2749" s="209">
        <v>645</v>
      </c>
      <c r="J2749" s="209">
        <v>83</v>
      </c>
      <c r="K2749" s="209">
        <v>327710</v>
      </c>
      <c r="L2749" s="209" t="s">
        <v>15177</v>
      </c>
      <c r="M2749" s="209">
        <v>510</v>
      </c>
      <c r="N2749" s="209">
        <v>5083</v>
      </c>
      <c r="O2749" s="209">
        <v>5645</v>
      </c>
      <c r="P2749" s="209">
        <v>50265</v>
      </c>
      <c r="Q2749"/>
      <c r="R2749" s="251"/>
      <c r="S2749"/>
      <c r="T2749" s="248" t="s">
        <v>16014</v>
      </c>
      <c r="U2749" s="248" t="s">
        <v>16270</v>
      </c>
    </row>
    <row r="2750" spans="1:21" s="1" customFormat="1" ht="23.25" customHeight="1" x14ac:dyDescent="0.25">
      <c r="A2750" t="s">
        <v>8949</v>
      </c>
      <c r="B2750" t="str">
        <f t="shared" si="174"/>
        <v>33</v>
      </c>
      <c r="C2750" t="str">
        <f t="shared" si="175"/>
        <v>685</v>
      </c>
      <c r="D2750" t="str">
        <f t="shared" si="176"/>
        <v>083</v>
      </c>
      <c r="E2750" s="161" t="s">
        <v>8950</v>
      </c>
      <c r="F2750" t="s">
        <v>17084</v>
      </c>
      <c r="G2750" t="s">
        <v>8872</v>
      </c>
      <c r="H2750" s="209">
        <v>33</v>
      </c>
      <c r="I2750" s="209">
        <v>685</v>
      </c>
      <c r="J2750" s="209">
        <v>83</v>
      </c>
      <c r="K2750" s="209">
        <v>327730</v>
      </c>
      <c r="L2750" s="209" t="s">
        <v>15177</v>
      </c>
      <c r="M2750" s="209">
        <v>510</v>
      </c>
      <c r="N2750" s="209">
        <v>5083</v>
      </c>
      <c r="O2750" s="209">
        <v>5686</v>
      </c>
      <c r="P2750" s="209">
        <v>50266</v>
      </c>
      <c r="Q2750" s="248"/>
      <c r="R2750" s="251"/>
      <c r="S2750" s="248"/>
      <c r="T2750" s="248" t="s">
        <v>16014</v>
      </c>
      <c r="U2750" s="248" t="s">
        <v>16270</v>
      </c>
    </row>
    <row r="2751" spans="1:21" s="1" customFormat="1" ht="23.25" customHeight="1" x14ac:dyDescent="0.25">
      <c r="A2751" t="s">
        <v>9049</v>
      </c>
      <c r="B2751" t="str">
        <f t="shared" si="174"/>
        <v>33</v>
      </c>
      <c r="C2751" t="str">
        <f t="shared" si="175"/>
        <v>690</v>
      </c>
      <c r="D2751" t="str">
        <f t="shared" si="176"/>
        <v>083</v>
      </c>
      <c r="E2751" s="161" t="s">
        <v>9050</v>
      </c>
      <c r="F2751" t="s">
        <v>17084</v>
      </c>
      <c r="G2751" t="s">
        <v>8972</v>
      </c>
      <c r="H2751" s="209">
        <v>33</v>
      </c>
      <c r="I2751" s="209">
        <v>690</v>
      </c>
      <c r="J2751" s="209">
        <v>83</v>
      </c>
      <c r="K2751" s="209">
        <v>327750</v>
      </c>
      <c r="L2751" s="209" t="s">
        <v>15177</v>
      </c>
      <c r="M2751" s="209">
        <v>510</v>
      </c>
      <c r="N2751" s="209">
        <v>5083</v>
      </c>
      <c r="O2751" s="209">
        <v>5691</v>
      </c>
      <c r="P2751" s="209">
        <v>50267</v>
      </c>
      <c r="Q2751" s="248"/>
      <c r="R2751" s="251"/>
      <c r="S2751" s="248"/>
      <c r="T2751" s="248" t="s">
        <v>16014</v>
      </c>
      <c r="U2751" s="248" t="s">
        <v>16270</v>
      </c>
    </row>
    <row r="2752" spans="1:21" s="1" customFormat="1" ht="23.25" customHeight="1" x14ac:dyDescent="0.25">
      <c r="A2752" t="s">
        <v>9149</v>
      </c>
      <c r="B2752" t="str">
        <f t="shared" si="174"/>
        <v>33</v>
      </c>
      <c r="C2752" t="str">
        <f t="shared" si="175"/>
        <v>695</v>
      </c>
      <c r="D2752" t="str">
        <f t="shared" si="176"/>
        <v>083</v>
      </c>
      <c r="E2752" s="161" t="s">
        <v>9150</v>
      </c>
      <c r="F2752" t="s">
        <v>17084</v>
      </c>
      <c r="G2752" t="s">
        <v>9072</v>
      </c>
      <c r="H2752" s="209">
        <v>33</v>
      </c>
      <c r="I2752" s="209">
        <v>695</v>
      </c>
      <c r="J2752" s="209">
        <v>83</v>
      </c>
      <c r="K2752" s="209">
        <v>327770</v>
      </c>
      <c r="L2752" s="209" t="s">
        <v>15177</v>
      </c>
      <c r="M2752" s="209">
        <v>510</v>
      </c>
      <c r="N2752" s="209">
        <v>5083</v>
      </c>
      <c r="O2752" s="209">
        <v>5695</v>
      </c>
      <c r="P2752" s="209">
        <v>50268</v>
      </c>
      <c r="Q2752" s="248"/>
      <c r="R2752" s="251"/>
      <c r="S2752" s="248"/>
      <c r="T2752" s="248" t="s">
        <v>16014</v>
      </c>
      <c r="U2752" s="248" t="s">
        <v>16270</v>
      </c>
    </row>
    <row r="2753" spans="1:21" s="1" customFormat="1" ht="23.25" customHeight="1" x14ac:dyDescent="0.25">
      <c r="A2753" t="s">
        <v>9248</v>
      </c>
      <c r="B2753" t="str">
        <f t="shared" si="174"/>
        <v>33</v>
      </c>
      <c r="C2753" t="str">
        <f t="shared" si="175"/>
        <v>700</v>
      </c>
      <c r="D2753" t="str">
        <f t="shared" si="176"/>
        <v>083</v>
      </c>
      <c r="E2753" s="161" t="s">
        <v>9249</v>
      </c>
      <c r="F2753" t="s">
        <v>17084</v>
      </c>
      <c r="G2753" t="s">
        <v>9171</v>
      </c>
      <c r="H2753" s="209">
        <v>33</v>
      </c>
      <c r="I2753" s="209">
        <v>700</v>
      </c>
      <c r="J2753" s="209">
        <v>83</v>
      </c>
      <c r="K2753" s="209">
        <v>327810</v>
      </c>
      <c r="L2753" s="209" t="s">
        <v>15177</v>
      </c>
      <c r="M2753" s="209">
        <v>510</v>
      </c>
      <c r="N2753" s="209">
        <v>5083</v>
      </c>
      <c r="O2753" s="209">
        <v>5700</v>
      </c>
      <c r="P2753" s="209">
        <v>50269</v>
      </c>
      <c r="Q2753" s="248"/>
      <c r="R2753" s="251"/>
      <c r="S2753" s="248"/>
      <c r="T2753" s="248" t="s">
        <v>16014</v>
      </c>
      <c r="U2753" s="248" t="s">
        <v>16270</v>
      </c>
    </row>
    <row r="2754" spans="1:21" s="1" customFormat="1" ht="23.25" customHeight="1" x14ac:dyDescent="0.25">
      <c r="A2754" t="s">
        <v>9347</v>
      </c>
      <c r="B2754" t="str">
        <f t="shared" ref="B2754:B2817" si="177">LEFT(A2754,2)</f>
        <v>33</v>
      </c>
      <c r="C2754" t="str">
        <f t="shared" ref="C2754:C2817" si="178">MID(A2754,4,3)</f>
        <v>745</v>
      </c>
      <c r="D2754" t="str">
        <f t="shared" ref="D2754:D2817" si="179">RIGHT(A2754,3)</f>
        <v>083</v>
      </c>
      <c r="E2754" s="161" t="s">
        <v>9348</v>
      </c>
      <c r="F2754" t="s">
        <v>17084</v>
      </c>
      <c r="G2754" t="s">
        <v>9270</v>
      </c>
      <c r="H2754" s="209">
        <v>33</v>
      </c>
      <c r="I2754" s="209">
        <v>745</v>
      </c>
      <c r="J2754" s="209">
        <v>83</v>
      </c>
      <c r="K2754" s="209">
        <v>328430</v>
      </c>
      <c r="L2754" s="209" t="s">
        <v>15177</v>
      </c>
      <c r="M2754" s="209">
        <v>510</v>
      </c>
      <c r="N2754" s="209">
        <v>5083</v>
      </c>
      <c r="O2754" s="209">
        <v>5745</v>
      </c>
      <c r="P2754" s="209">
        <v>50270</v>
      </c>
      <c r="Q2754" s="248"/>
      <c r="R2754" s="251"/>
      <c r="S2754" s="248"/>
      <c r="T2754" s="248" t="s">
        <v>16014</v>
      </c>
      <c r="U2754" s="248" t="s">
        <v>16270</v>
      </c>
    </row>
    <row r="2755" spans="1:21" s="1" customFormat="1" ht="23.25" customHeight="1" x14ac:dyDescent="0.25">
      <c r="A2755" t="s">
        <v>9446</v>
      </c>
      <c r="B2755" t="str">
        <f t="shared" si="177"/>
        <v>33</v>
      </c>
      <c r="C2755" t="str">
        <f t="shared" si="178"/>
        <v>750</v>
      </c>
      <c r="D2755" t="str">
        <f t="shared" si="179"/>
        <v>083</v>
      </c>
      <c r="E2755" s="161" t="s">
        <v>9447</v>
      </c>
      <c r="F2755" t="s">
        <v>17084</v>
      </c>
      <c r="G2755" t="s">
        <v>9369</v>
      </c>
      <c r="H2755" s="209">
        <v>33</v>
      </c>
      <c r="I2755" s="209">
        <v>750</v>
      </c>
      <c r="J2755" s="209">
        <v>83</v>
      </c>
      <c r="K2755" s="209">
        <v>328450</v>
      </c>
      <c r="L2755" s="209" t="s">
        <v>15177</v>
      </c>
      <c r="M2755" s="209">
        <v>510</v>
      </c>
      <c r="N2755" s="209">
        <v>5083</v>
      </c>
      <c r="O2755" s="209">
        <v>5750</v>
      </c>
      <c r="P2755" s="209">
        <v>50271</v>
      </c>
      <c r="Q2755"/>
      <c r="R2755" s="251"/>
      <c r="S2755"/>
      <c r="T2755" s="248" t="s">
        <v>16014</v>
      </c>
      <c r="U2755" s="248" t="s">
        <v>16270</v>
      </c>
    </row>
    <row r="2756" spans="1:21" s="1" customFormat="1" ht="23.25" customHeight="1" x14ac:dyDescent="0.25">
      <c r="A2756" t="s">
        <v>9545</v>
      </c>
      <c r="B2756" t="str">
        <f t="shared" si="177"/>
        <v>33</v>
      </c>
      <c r="C2756" t="str">
        <f t="shared" si="178"/>
        <v>795</v>
      </c>
      <c r="D2756" t="str">
        <f t="shared" si="179"/>
        <v>083</v>
      </c>
      <c r="E2756" s="161" t="s">
        <v>9546</v>
      </c>
      <c r="F2756" t="s">
        <v>17084</v>
      </c>
      <c r="G2756" t="s">
        <v>9468</v>
      </c>
      <c r="H2756" s="209">
        <v>33</v>
      </c>
      <c r="I2756" s="209">
        <v>795</v>
      </c>
      <c r="J2756" s="209">
        <v>83</v>
      </c>
      <c r="K2756" s="209">
        <v>328780</v>
      </c>
      <c r="L2756" s="209" t="s">
        <v>15177</v>
      </c>
      <c r="M2756" s="209">
        <v>510</v>
      </c>
      <c r="N2756" s="209">
        <v>5083</v>
      </c>
      <c r="O2756" s="209">
        <v>5795</v>
      </c>
      <c r="P2756" s="209">
        <v>50272</v>
      </c>
      <c r="Q2756" s="248"/>
      <c r="R2756" s="251"/>
      <c r="S2756" s="248"/>
      <c r="T2756" s="248" t="s">
        <v>16014</v>
      </c>
      <c r="U2756" s="248" t="s">
        <v>16270</v>
      </c>
    </row>
    <row r="2757" spans="1:21" s="1" customFormat="1" ht="23.25" customHeight="1" x14ac:dyDescent="0.25">
      <c r="A2757" t="s">
        <v>9644</v>
      </c>
      <c r="B2757" t="str">
        <f t="shared" si="177"/>
        <v>33</v>
      </c>
      <c r="C2757" t="str">
        <f t="shared" si="178"/>
        <v>850</v>
      </c>
      <c r="D2757" t="str">
        <f t="shared" si="179"/>
        <v>083</v>
      </c>
      <c r="E2757" s="161" t="s">
        <v>9645</v>
      </c>
      <c r="F2757" t="s">
        <v>17084</v>
      </c>
      <c r="G2757" t="s">
        <v>9567</v>
      </c>
      <c r="H2757" s="209">
        <v>33</v>
      </c>
      <c r="I2757" s="209">
        <v>850</v>
      </c>
      <c r="J2757" s="209">
        <v>83</v>
      </c>
      <c r="K2757" s="209">
        <v>328910</v>
      </c>
      <c r="L2757" s="209" t="s">
        <v>15177</v>
      </c>
      <c r="M2757" s="209">
        <v>510</v>
      </c>
      <c r="N2757" s="209">
        <v>5083</v>
      </c>
      <c r="O2757" s="209">
        <v>5850</v>
      </c>
      <c r="P2757" s="209">
        <v>50273</v>
      </c>
      <c r="Q2757" s="248"/>
      <c r="R2757" s="251"/>
      <c r="S2757" s="248"/>
      <c r="T2757" s="248" t="s">
        <v>16014</v>
      </c>
      <c r="U2757" s="248" t="s">
        <v>16270</v>
      </c>
    </row>
    <row r="2758" spans="1:21" s="1" customFormat="1" ht="23.25" customHeight="1" x14ac:dyDescent="0.25">
      <c r="A2758" t="s">
        <v>7610</v>
      </c>
      <c r="B2758" t="str">
        <f t="shared" si="177"/>
        <v>33</v>
      </c>
      <c r="C2758" t="str">
        <f t="shared" si="178"/>
        <v>001</v>
      </c>
      <c r="D2758" t="str">
        <f t="shared" si="179"/>
        <v>014</v>
      </c>
      <c r="E2758" s="161" t="s">
        <v>17113</v>
      </c>
      <c r="F2758" t="s">
        <v>17084</v>
      </c>
      <c r="G2758" t="s">
        <v>7582</v>
      </c>
      <c r="H2758" s="209">
        <v>33</v>
      </c>
      <c r="I2758" s="209">
        <v>1</v>
      </c>
      <c r="J2758" s="209">
        <v>14</v>
      </c>
      <c r="K2758" s="209">
        <v>320110</v>
      </c>
      <c r="L2758" s="209" t="s">
        <v>15177</v>
      </c>
      <c r="M2758" s="209">
        <v>510</v>
      </c>
      <c r="N2758" s="209">
        <v>5014</v>
      </c>
      <c r="O2758" s="209">
        <v>5001</v>
      </c>
      <c r="P2758" s="209">
        <v>50274</v>
      </c>
      <c r="Q2758" s="248"/>
      <c r="R2758" s="248"/>
      <c r="S2758" s="248"/>
      <c r="T2758" s="248" t="s">
        <v>16014</v>
      </c>
      <c r="U2758" s="248" t="s">
        <v>16270</v>
      </c>
    </row>
    <row r="2759" spans="1:21" s="1" customFormat="1" ht="23.25" customHeight="1" x14ac:dyDescent="0.25">
      <c r="A2759" t="s">
        <v>7748</v>
      </c>
      <c r="B2759" t="str">
        <f t="shared" si="177"/>
        <v>33</v>
      </c>
      <c r="C2759" t="str">
        <f t="shared" si="178"/>
        <v>002</v>
      </c>
      <c r="D2759" t="str">
        <f t="shared" si="179"/>
        <v>014</v>
      </c>
      <c r="E2759" s="161" t="s">
        <v>7749</v>
      </c>
      <c r="F2759" t="s">
        <v>17084</v>
      </c>
      <c r="G2759" t="s">
        <v>7729</v>
      </c>
      <c r="H2759" s="209">
        <v>33</v>
      </c>
      <c r="I2759" s="209">
        <v>2</v>
      </c>
      <c r="J2759" s="209">
        <v>14</v>
      </c>
      <c r="K2759" s="209">
        <v>320210</v>
      </c>
      <c r="L2759" s="209" t="s">
        <v>15177</v>
      </c>
      <c r="M2759" s="209">
        <v>510</v>
      </c>
      <c r="N2759" s="209">
        <v>5014</v>
      </c>
      <c r="O2759" s="209">
        <v>5002</v>
      </c>
      <c r="P2759" s="209">
        <v>50275</v>
      </c>
      <c r="Q2759" s="248"/>
      <c r="R2759" s="248"/>
      <c r="S2759" s="248"/>
      <c r="T2759" s="248" t="s">
        <v>16014</v>
      </c>
      <c r="U2759" s="248" t="s">
        <v>16270</v>
      </c>
    </row>
    <row r="2760" spans="1:21" s="1" customFormat="1" ht="23.25" customHeight="1" x14ac:dyDescent="0.25">
      <c r="A2760" t="s">
        <v>7847</v>
      </c>
      <c r="B2760" t="str">
        <f t="shared" si="177"/>
        <v>33</v>
      </c>
      <c r="C2760" t="str">
        <f t="shared" si="178"/>
        <v>010</v>
      </c>
      <c r="D2760" t="str">
        <f t="shared" si="179"/>
        <v>014</v>
      </c>
      <c r="E2760" s="161" t="s">
        <v>7848</v>
      </c>
      <c r="F2760" t="s">
        <v>17084</v>
      </c>
      <c r="G2760" t="s">
        <v>7828</v>
      </c>
      <c r="H2760" s="209">
        <v>33</v>
      </c>
      <c r="I2760" s="209">
        <v>10</v>
      </c>
      <c r="J2760" s="209">
        <v>14</v>
      </c>
      <c r="K2760" s="209">
        <v>320310</v>
      </c>
      <c r="L2760" s="209" t="s">
        <v>15177</v>
      </c>
      <c r="M2760" s="209">
        <v>510</v>
      </c>
      <c r="N2760" s="209">
        <v>5014</v>
      </c>
      <c r="O2760" s="209">
        <v>5010</v>
      </c>
      <c r="P2760" s="209">
        <v>50276</v>
      </c>
      <c r="Q2760" s="248"/>
      <c r="R2760" s="251"/>
      <c r="S2760" s="248"/>
      <c r="T2760" s="248" t="s">
        <v>16014</v>
      </c>
      <c r="U2760" s="248" t="s">
        <v>16270</v>
      </c>
    </row>
    <row r="2761" spans="1:21" s="1" customFormat="1" ht="23.25" customHeight="1" x14ac:dyDescent="0.25">
      <c r="A2761" t="s">
        <v>7946</v>
      </c>
      <c r="B2761" t="str">
        <f t="shared" si="177"/>
        <v>33</v>
      </c>
      <c r="C2761" t="str">
        <f t="shared" si="178"/>
        <v>030</v>
      </c>
      <c r="D2761" t="str">
        <f t="shared" si="179"/>
        <v>014</v>
      </c>
      <c r="E2761" s="161" t="s">
        <v>7947</v>
      </c>
      <c r="F2761" t="s">
        <v>17084</v>
      </c>
      <c r="G2761" t="s">
        <v>7927</v>
      </c>
      <c r="H2761" s="209">
        <v>33</v>
      </c>
      <c r="I2761" s="209">
        <v>30</v>
      </c>
      <c r="J2761" s="209">
        <v>14</v>
      </c>
      <c r="K2761" s="209">
        <v>320910</v>
      </c>
      <c r="L2761" s="209" t="s">
        <v>15177</v>
      </c>
      <c r="M2761" s="209">
        <v>510</v>
      </c>
      <c r="N2761" s="209">
        <v>5014</v>
      </c>
      <c r="O2761" s="209">
        <v>5030</v>
      </c>
      <c r="P2761" s="209">
        <v>50277</v>
      </c>
      <c r="Q2761" s="248"/>
      <c r="R2761" s="251"/>
      <c r="S2761" s="248"/>
      <c r="T2761" s="248" t="s">
        <v>16014</v>
      </c>
      <c r="U2761" s="248" t="s">
        <v>16270</v>
      </c>
    </row>
    <row r="2762" spans="1:21" s="1" customFormat="1" ht="23.25" customHeight="1" x14ac:dyDescent="0.25">
      <c r="A2762" t="s">
        <v>8045</v>
      </c>
      <c r="B2762" t="str">
        <f t="shared" si="177"/>
        <v>33</v>
      </c>
      <c r="C2762" t="str">
        <f t="shared" si="178"/>
        <v>035</v>
      </c>
      <c r="D2762" t="str">
        <f t="shared" si="179"/>
        <v>014</v>
      </c>
      <c r="E2762" s="161" t="s">
        <v>8046</v>
      </c>
      <c r="F2762" t="s">
        <v>17084</v>
      </c>
      <c r="G2762" t="s">
        <v>8026</v>
      </c>
      <c r="H2762" s="209">
        <v>33</v>
      </c>
      <c r="I2762" s="209">
        <v>35</v>
      </c>
      <c r="J2762" s="209">
        <v>14</v>
      </c>
      <c r="K2762" s="209">
        <v>320925</v>
      </c>
      <c r="L2762" s="209" t="s">
        <v>15177</v>
      </c>
      <c r="M2762" s="209">
        <v>510</v>
      </c>
      <c r="N2762" s="209">
        <v>5014</v>
      </c>
      <c r="O2762" s="209">
        <v>5035</v>
      </c>
      <c r="P2762" s="209">
        <v>50278</v>
      </c>
      <c r="Q2762" s="248"/>
      <c r="R2762" s="251"/>
      <c r="S2762" s="248"/>
      <c r="T2762" s="248" t="s">
        <v>16014</v>
      </c>
      <c r="U2762" s="248" t="s">
        <v>16270</v>
      </c>
    </row>
    <row r="2763" spans="1:21" s="1" customFormat="1" ht="23.25" customHeight="1" x14ac:dyDescent="0.25">
      <c r="A2763" t="s">
        <v>8144</v>
      </c>
      <c r="B2763" t="str">
        <f t="shared" si="177"/>
        <v>33</v>
      </c>
      <c r="C2763" t="str">
        <f t="shared" si="178"/>
        <v>040</v>
      </c>
      <c r="D2763" t="str">
        <f t="shared" si="179"/>
        <v>014</v>
      </c>
      <c r="E2763" s="161" t="s">
        <v>8145</v>
      </c>
      <c r="F2763" t="s">
        <v>17084</v>
      </c>
      <c r="G2763" t="s">
        <v>8125</v>
      </c>
      <c r="H2763" s="209">
        <v>33</v>
      </c>
      <c r="I2763" s="209">
        <v>40</v>
      </c>
      <c r="J2763" s="209">
        <v>14</v>
      </c>
      <c r="K2763" s="209">
        <v>320930</v>
      </c>
      <c r="L2763" s="209" t="s">
        <v>15177</v>
      </c>
      <c r="M2763" s="209">
        <v>510</v>
      </c>
      <c r="N2763" s="209">
        <v>5014</v>
      </c>
      <c r="O2763" s="209">
        <v>5040</v>
      </c>
      <c r="P2763" s="209">
        <v>50279</v>
      </c>
      <c r="Q2763" s="248"/>
      <c r="R2763" s="251"/>
      <c r="S2763" s="248"/>
      <c r="T2763" s="248" t="s">
        <v>16014</v>
      </c>
      <c r="U2763" s="248" t="s">
        <v>16270</v>
      </c>
    </row>
    <row r="2764" spans="1:21" s="1" customFormat="1" ht="23.25" customHeight="1" x14ac:dyDescent="0.25">
      <c r="A2764" t="s">
        <v>8243</v>
      </c>
      <c r="B2764" t="str">
        <f t="shared" si="177"/>
        <v>33</v>
      </c>
      <c r="C2764" t="str">
        <f t="shared" si="178"/>
        <v>200</v>
      </c>
      <c r="D2764" t="str">
        <f t="shared" si="179"/>
        <v>014</v>
      </c>
      <c r="E2764" s="161" t="s">
        <v>8244</v>
      </c>
      <c r="F2764" t="s">
        <v>17084</v>
      </c>
      <c r="G2764" t="s">
        <v>8224</v>
      </c>
      <c r="H2764" s="209">
        <v>33</v>
      </c>
      <c r="I2764" s="209">
        <v>200</v>
      </c>
      <c r="J2764" s="209">
        <v>14</v>
      </c>
      <c r="K2764" s="209">
        <v>322010</v>
      </c>
      <c r="L2764" s="209" t="s">
        <v>15177</v>
      </c>
      <c r="M2764" s="209">
        <v>510</v>
      </c>
      <c r="N2764" s="209">
        <v>5014</v>
      </c>
      <c r="O2764" s="209">
        <v>5200</v>
      </c>
      <c r="P2764" s="209">
        <v>50280</v>
      </c>
      <c r="Q2764" s="248"/>
      <c r="R2764" s="251"/>
      <c r="S2764" s="248"/>
      <c r="T2764" s="248" t="s">
        <v>16014</v>
      </c>
      <c r="U2764" s="248" t="s">
        <v>16270</v>
      </c>
    </row>
    <row r="2765" spans="1:21" s="1" customFormat="1" ht="23.25" customHeight="1" x14ac:dyDescent="0.25">
      <c r="A2765" t="s">
        <v>8342</v>
      </c>
      <c r="B2765" t="str">
        <f t="shared" si="177"/>
        <v>33</v>
      </c>
      <c r="C2765" t="str">
        <f t="shared" si="178"/>
        <v>610</v>
      </c>
      <c r="D2765" t="str">
        <f t="shared" si="179"/>
        <v>014</v>
      </c>
      <c r="E2765" s="161" t="s">
        <v>8343</v>
      </c>
      <c r="F2765" t="s">
        <v>17084</v>
      </c>
      <c r="G2765" t="s">
        <v>8323</v>
      </c>
      <c r="H2765" s="209">
        <v>33</v>
      </c>
      <c r="I2765" s="209">
        <v>610</v>
      </c>
      <c r="J2765" s="209">
        <v>14</v>
      </c>
      <c r="K2765" s="209">
        <v>327410</v>
      </c>
      <c r="L2765" s="209" t="s">
        <v>15177</v>
      </c>
      <c r="M2765" s="209">
        <v>510</v>
      </c>
      <c r="N2765" s="209">
        <v>5014</v>
      </c>
      <c r="O2765" s="209">
        <v>5610</v>
      </c>
      <c r="P2765" s="209">
        <v>50281</v>
      </c>
      <c r="Q2765" s="248"/>
      <c r="R2765" s="251"/>
      <c r="S2765" s="248"/>
      <c r="T2765" s="248" t="s">
        <v>16014</v>
      </c>
      <c r="U2765" s="248" t="s">
        <v>16270</v>
      </c>
    </row>
    <row r="2766" spans="1:21" s="1" customFormat="1" ht="23.25" customHeight="1" x14ac:dyDescent="0.25">
      <c r="A2766" t="s">
        <v>8441</v>
      </c>
      <c r="B2766" t="str">
        <f t="shared" si="177"/>
        <v>33</v>
      </c>
      <c r="C2766" t="str">
        <f t="shared" si="178"/>
        <v>620</v>
      </c>
      <c r="D2766" t="str">
        <f t="shared" si="179"/>
        <v>014</v>
      </c>
      <c r="E2766" s="161" t="s">
        <v>8442</v>
      </c>
      <c r="F2766" t="s">
        <v>17084</v>
      </c>
      <c r="G2766" t="s">
        <v>8422</v>
      </c>
      <c r="H2766" s="209">
        <v>33</v>
      </c>
      <c r="I2766" s="209">
        <v>620</v>
      </c>
      <c r="J2766" s="209">
        <v>14</v>
      </c>
      <c r="K2766" s="209">
        <v>327510</v>
      </c>
      <c r="L2766" s="209" t="s">
        <v>15177</v>
      </c>
      <c r="M2766" s="209">
        <v>510</v>
      </c>
      <c r="N2766" s="209">
        <v>5014</v>
      </c>
      <c r="O2766" s="209">
        <v>5620</v>
      </c>
      <c r="P2766" s="209">
        <v>50282</v>
      </c>
      <c r="Q2766" s="248"/>
      <c r="R2766" s="251"/>
      <c r="S2766" s="248"/>
      <c r="T2766" s="248" t="s">
        <v>16014</v>
      </c>
      <c r="U2766" s="248" t="s">
        <v>16270</v>
      </c>
    </row>
    <row r="2767" spans="1:21" s="1" customFormat="1" ht="23.25" customHeight="1" x14ac:dyDescent="0.25">
      <c r="A2767" t="s">
        <v>8590</v>
      </c>
      <c r="B2767" t="str">
        <f t="shared" si="177"/>
        <v>33</v>
      </c>
      <c r="C2767" t="str">
        <f t="shared" si="178"/>
        <v>630</v>
      </c>
      <c r="D2767" t="str">
        <f t="shared" si="179"/>
        <v>014</v>
      </c>
      <c r="E2767" s="161" t="s">
        <v>8591</v>
      </c>
      <c r="F2767" t="s">
        <v>17084</v>
      </c>
      <c r="G2767" t="s">
        <v>8571</v>
      </c>
      <c r="H2767" s="209">
        <v>33</v>
      </c>
      <c r="I2767" s="209">
        <v>630</v>
      </c>
      <c r="J2767" s="209">
        <v>14</v>
      </c>
      <c r="K2767" s="209">
        <v>327610</v>
      </c>
      <c r="L2767" s="209" t="s">
        <v>15177</v>
      </c>
      <c r="M2767" s="209">
        <v>510</v>
      </c>
      <c r="N2767" s="209">
        <v>5014</v>
      </c>
      <c r="O2767" s="209">
        <v>5630</v>
      </c>
      <c r="P2767" s="209">
        <v>50284</v>
      </c>
      <c r="Q2767" s="248"/>
      <c r="R2767" s="251"/>
      <c r="S2767" s="248"/>
      <c r="T2767" s="248" t="s">
        <v>16014</v>
      </c>
      <c r="U2767" s="248" t="s">
        <v>16270</v>
      </c>
    </row>
    <row r="2768" spans="1:21" s="1" customFormat="1" ht="23.25" customHeight="1" x14ac:dyDescent="0.25">
      <c r="A2768" t="s">
        <v>8689</v>
      </c>
      <c r="B2768" t="str">
        <f t="shared" si="177"/>
        <v>33</v>
      </c>
      <c r="C2768" t="str">
        <f t="shared" si="178"/>
        <v>637</v>
      </c>
      <c r="D2768" t="str">
        <f t="shared" si="179"/>
        <v>014</v>
      </c>
      <c r="E2768" s="161" t="s">
        <v>8690</v>
      </c>
      <c r="F2768" t="s">
        <v>17084</v>
      </c>
      <c r="G2768" t="s">
        <v>8670</v>
      </c>
      <c r="H2768" s="209">
        <v>33</v>
      </c>
      <c r="I2768" s="209">
        <v>637</v>
      </c>
      <c r="J2768" s="209">
        <v>14</v>
      </c>
      <c r="K2768" s="209">
        <v>327630</v>
      </c>
      <c r="L2768" s="209" t="s">
        <v>15177</v>
      </c>
      <c r="M2768" s="209">
        <v>510</v>
      </c>
      <c r="N2768" s="209">
        <v>5014</v>
      </c>
      <c r="O2768" s="209">
        <v>5637</v>
      </c>
      <c r="P2768" s="209">
        <v>50285</v>
      </c>
      <c r="Q2768" s="248"/>
      <c r="R2768" s="251"/>
      <c r="S2768" s="248"/>
      <c r="T2768" s="248" t="s">
        <v>16014</v>
      </c>
      <c r="U2768" s="248" t="s">
        <v>16270</v>
      </c>
    </row>
    <row r="2769" spans="1:21" s="1" customFormat="1" ht="23.25" customHeight="1" x14ac:dyDescent="0.25">
      <c r="A2769" t="s">
        <v>8791</v>
      </c>
      <c r="B2769" t="str">
        <f t="shared" si="177"/>
        <v>33</v>
      </c>
      <c r="C2769" t="str">
        <f t="shared" si="178"/>
        <v>645</v>
      </c>
      <c r="D2769" t="str">
        <f t="shared" si="179"/>
        <v>014</v>
      </c>
      <c r="E2769" s="161" t="s">
        <v>8792</v>
      </c>
      <c r="F2769" t="s">
        <v>17084</v>
      </c>
      <c r="G2769" t="s">
        <v>8772</v>
      </c>
      <c r="H2769" s="209">
        <v>33</v>
      </c>
      <c r="I2769" s="209">
        <v>645</v>
      </c>
      <c r="J2769" s="209">
        <v>14</v>
      </c>
      <c r="K2769" s="209">
        <v>327710</v>
      </c>
      <c r="L2769" s="209" t="s">
        <v>15177</v>
      </c>
      <c r="M2769" s="209">
        <v>510</v>
      </c>
      <c r="N2769" s="209">
        <v>5014</v>
      </c>
      <c r="O2769" s="209">
        <v>5645</v>
      </c>
      <c r="P2769" s="209">
        <v>50286</v>
      </c>
      <c r="Q2769"/>
      <c r="R2769" s="251"/>
      <c r="S2769"/>
      <c r="T2769" s="248" t="s">
        <v>16014</v>
      </c>
      <c r="U2769" s="248" t="s">
        <v>16270</v>
      </c>
    </row>
    <row r="2770" spans="1:21" s="1" customFormat="1" ht="23.25" customHeight="1" x14ac:dyDescent="0.25">
      <c r="A2770" t="s">
        <v>8891</v>
      </c>
      <c r="B2770" t="str">
        <f t="shared" si="177"/>
        <v>33</v>
      </c>
      <c r="C2770" t="str">
        <f t="shared" si="178"/>
        <v>685</v>
      </c>
      <c r="D2770" t="str">
        <f t="shared" si="179"/>
        <v>014</v>
      </c>
      <c r="E2770" s="161" t="s">
        <v>8892</v>
      </c>
      <c r="F2770" t="s">
        <v>17084</v>
      </c>
      <c r="G2770" t="s">
        <v>8872</v>
      </c>
      <c r="H2770" s="209">
        <v>33</v>
      </c>
      <c r="I2770" s="209">
        <v>685</v>
      </c>
      <c r="J2770" s="209">
        <v>14</v>
      </c>
      <c r="K2770" s="209">
        <v>327730</v>
      </c>
      <c r="L2770" s="209" t="s">
        <v>15177</v>
      </c>
      <c r="M2770" s="209">
        <v>510</v>
      </c>
      <c r="N2770" s="209">
        <v>5014</v>
      </c>
      <c r="O2770" s="209">
        <v>5686</v>
      </c>
      <c r="P2770" s="209">
        <v>50287</v>
      </c>
      <c r="Q2770" s="248"/>
      <c r="R2770" s="251"/>
      <c r="S2770" s="248"/>
      <c r="T2770" s="248" t="s">
        <v>16014</v>
      </c>
      <c r="U2770" s="248" t="s">
        <v>16270</v>
      </c>
    </row>
    <row r="2771" spans="1:21" s="1" customFormat="1" ht="23.25" customHeight="1" x14ac:dyDescent="0.25">
      <c r="A2771" t="s">
        <v>8991</v>
      </c>
      <c r="B2771" t="str">
        <f t="shared" si="177"/>
        <v>33</v>
      </c>
      <c r="C2771" t="str">
        <f t="shared" si="178"/>
        <v>690</v>
      </c>
      <c r="D2771" t="str">
        <f t="shared" si="179"/>
        <v>014</v>
      </c>
      <c r="E2771" s="161" t="s">
        <v>8992</v>
      </c>
      <c r="F2771" t="s">
        <v>17084</v>
      </c>
      <c r="G2771" t="s">
        <v>8972</v>
      </c>
      <c r="H2771" s="209">
        <v>33</v>
      </c>
      <c r="I2771" s="209">
        <v>690</v>
      </c>
      <c r="J2771" s="209">
        <v>14</v>
      </c>
      <c r="K2771" s="209">
        <v>327750</v>
      </c>
      <c r="L2771" s="209" t="s">
        <v>15177</v>
      </c>
      <c r="M2771" s="209">
        <v>510</v>
      </c>
      <c r="N2771" s="209">
        <v>5014</v>
      </c>
      <c r="O2771" s="209">
        <v>5691</v>
      </c>
      <c r="P2771" s="209">
        <v>50288</v>
      </c>
      <c r="Q2771" s="248"/>
      <c r="R2771" s="251"/>
      <c r="S2771" s="248"/>
      <c r="T2771" s="248" t="s">
        <v>16014</v>
      </c>
      <c r="U2771" s="248" t="s">
        <v>16270</v>
      </c>
    </row>
    <row r="2772" spans="1:21" s="1" customFormat="1" ht="23.25" customHeight="1" x14ac:dyDescent="0.25">
      <c r="A2772" t="s">
        <v>9091</v>
      </c>
      <c r="B2772" t="str">
        <f t="shared" si="177"/>
        <v>33</v>
      </c>
      <c r="C2772" t="str">
        <f t="shared" si="178"/>
        <v>695</v>
      </c>
      <c r="D2772" t="str">
        <f t="shared" si="179"/>
        <v>014</v>
      </c>
      <c r="E2772" s="161" t="s">
        <v>9092</v>
      </c>
      <c r="F2772" t="s">
        <v>17084</v>
      </c>
      <c r="G2772" t="s">
        <v>9072</v>
      </c>
      <c r="H2772" s="209">
        <v>33</v>
      </c>
      <c r="I2772" s="209">
        <v>695</v>
      </c>
      <c r="J2772" s="209">
        <v>14</v>
      </c>
      <c r="K2772" s="209">
        <v>327770</v>
      </c>
      <c r="L2772" s="209" t="s">
        <v>15177</v>
      </c>
      <c r="M2772" s="209">
        <v>510</v>
      </c>
      <c r="N2772" s="209">
        <v>5014</v>
      </c>
      <c r="O2772" s="209">
        <v>5695</v>
      </c>
      <c r="P2772" s="209">
        <v>50289</v>
      </c>
      <c r="Q2772" s="248"/>
      <c r="R2772" s="251"/>
      <c r="S2772" s="248"/>
      <c r="T2772" s="248" t="s">
        <v>16014</v>
      </c>
      <c r="U2772" s="248" t="s">
        <v>16270</v>
      </c>
    </row>
    <row r="2773" spans="1:21" s="1" customFormat="1" ht="23.25" customHeight="1" x14ac:dyDescent="0.25">
      <c r="A2773" t="s">
        <v>9190</v>
      </c>
      <c r="B2773" t="str">
        <f t="shared" si="177"/>
        <v>33</v>
      </c>
      <c r="C2773" t="str">
        <f t="shared" si="178"/>
        <v>700</v>
      </c>
      <c r="D2773" t="str">
        <f t="shared" si="179"/>
        <v>014</v>
      </c>
      <c r="E2773" s="161" t="s">
        <v>9191</v>
      </c>
      <c r="F2773" t="s">
        <v>17084</v>
      </c>
      <c r="G2773" t="s">
        <v>9171</v>
      </c>
      <c r="H2773" s="209">
        <v>33</v>
      </c>
      <c r="I2773" s="209">
        <v>700</v>
      </c>
      <c r="J2773" s="209">
        <v>14</v>
      </c>
      <c r="K2773" s="209">
        <v>327810</v>
      </c>
      <c r="L2773" s="209" t="s">
        <v>15177</v>
      </c>
      <c r="M2773" s="209">
        <v>510</v>
      </c>
      <c r="N2773" s="209">
        <v>5014</v>
      </c>
      <c r="O2773" s="209">
        <v>5700</v>
      </c>
      <c r="P2773" s="209">
        <v>50290</v>
      </c>
      <c r="Q2773" s="248"/>
      <c r="R2773" s="251"/>
      <c r="S2773" s="248"/>
      <c r="T2773" s="248" t="s">
        <v>16014</v>
      </c>
      <c r="U2773" s="248" t="s">
        <v>16270</v>
      </c>
    </row>
    <row r="2774" spans="1:21" s="1" customFormat="1" ht="23.25" customHeight="1" x14ac:dyDescent="0.25">
      <c r="A2774" t="s">
        <v>9289</v>
      </c>
      <c r="B2774" t="str">
        <f t="shared" si="177"/>
        <v>33</v>
      </c>
      <c r="C2774" t="str">
        <f t="shared" si="178"/>
        <v>745</v>
      </c>
      <c r="D2774" t="str">
        <f t="shared" si="179"/>
        <v>014</v>
      </c>
      <c r="E2774" s="161" t="s">
        <v>9290</v>
      </c>
      <c r="F2774" t="s">
        <v>17084</v>
      </c>
      <c r="G2774" t="s">
        <v>9270</v>
      </c>
      <c r="H2774" s="209">
        <v>33</v>
      </c>
      <c r="I2774" s="209">
        <v>745</v>
      </c>
      <c r="J2774" s="209">
        <v>14</v>
      </c>
      <c r="K2774" s="209">
        <v>328430</v>
      </c>
      <c r="L2774" s="209" t="s">
        <v>15177</v>
      </c>
      <c r="M2774" s="209">
        <v>510</v>
      </c>
      <c r="N2774" s="209">
        <v>5014</v>
      </c>
      <c r="O2774" s="209">
        <v>5745</v>
      </c>
      <c r="P2774" s="209">
        <v>50291</v>
      </c>
      <c r="Q2774" s="248"/>
      <c r="R2774" s="251"/>
      <c r="S2774" s="248"/>
      <c r="T2774" s="248" t="s">
        <v>16014</v>
      </c>
      <c r="U2774" s="248" t="s">
        <v>16270</v>
      </c>
    </row>
    <row r="2775" spans="1:21" s="1" customFormat="1" ht="23.25" customHeight="1" x14ac:dyDescent="0.25">
      <c r="A2775" t="s">
        <v>9388</v>
      </c>
      <c r="B2775" t="str">
        <f t="shared" si="177"/>
        <v>33</v>
      </c>
      <c r="C2775" t="str">
        <f t="shared" si="178"/>
        <v>750</v>
      </c>
      <c r="D2775" t="str">
        <f t="shared" si="179"/>
        <v>014</v>
      </c>
      <c r="E2775" s="161" t="s">
        <v>9389</v>
      </c>
      <c r="F2775" t="s">
        <v>17084</v>
      </c>
      <c r="G2775" t="s">
        <v>9369</v>
      </c>
      <c r="H2775" s="209">
        <v>33</v>
      </c>
      <c r="I2775" s="209">
        <v>750</v>
      </c>
      <c r="J2775" s="209">
        <v>14</v>
      </c>
      <c r="K2775" s="209">
        <v>328450</v>
      </c>
      <c r="L2775" s="209" t="s">
        <v>15177</v>
      </c>
      <c r="M2775" s="209">
        <v>510</v>
      </c>
      <c r="N2775" s="209">
        <v>5014</v>
      </c>
      <c r="O2775" s="209">
        <v>5750</v>
      </c>
      <c r="P2775" s="209">
        <v>50292</v>
      </c>
      <c r="Q2775"/>
      <c r="R2775" s="251"/>
      <c r="S2775"/>
      <c r="T2775" s="248" t="s">
        <v>16014</v>
      </c>
      <c r="U2775" s="248" t="s">
        <v>16270</v>
      </c>
    </row>
    <row r="2776" spans="1:21" s="1" customFormat="1" ht="23.25" customHeight="1" x14ac:dyDescent="0.25">
      <c r="A2776" t="s">
        <v>9487</v>
      </c>
      <c r="B2776" t="str">
        <f t="shared" si="177"/>
        <v>33</v>
      </c>
      <c r="C2776" t="str">
        <f t="shared" si="178"/>
        <v>795</v>
      </c>
      <c r="D2776" t="str">
        <f t="shared" si="179"/>
        <v>014</v>
      </c>
      <c r="E2776" s="161" t="s">
        <v>9488</v>
      </c>
      <c r="F2776" t="s">
        <v>17084</v>
      </c>
      <c r="G2776" t="s">
        <v>9468</v>
      </c>
      <c r="H2776" s="209">
        <v>33</v>
      </c>
      <c r="I2776" s="209">
        <v>795</v>
      </c>
      <c r="J2776" s="209">
        <v>14</v>
      </c>
      <c r="K2776" s="209">
        <v>328780</v>
      </c>
      <c r="L2776" s="209" t="s">
        <v>15177</v>
      </c>
      <c r="M2776" s="209">
        <v>510</v>
      </c>
      <c r="N2776" s="209">
        <v>5014</v>
      </c>
      <c r="O2776" s="209">
        <v>5795</v>
      </c>
      <c r="P2776" s="209">
        <v>50293</v>
      </c>
      <c r="Q2776" s="248"/>
      <c r="R2776" s="251"/>
      <c r="S2776" s="248"/>
      <c r="T2776" s="248" t="s">
        <v>16014</v>
      </c>
      <c r="U2776" s="248" t="s">
        <v>16270</v>
      </c>
    </row>
    <row r="2777" spans="1:21" s="1" customFormat="1" ht="23.25" customHeight="1" x14ac:dyDescent="0.25">
      <c r="A2777" t="s">
        <v>9586</v>
      </c>
      <c r="B2777" t="str">
        <f t="shared" si="177"/>
        <v>33</v>
      </c>
      <c r="C2777" t="str">
        <f t="shared" si="178"/>
        <v>850</v>
      </c>
      <c r="D2777" t="str">
        <f t="shared" si="179"/>
        <v>014</v>
      </c>
      <c r="E2777" s="161" t="s">
        <v>9587</v>
      </c>
      <c r="F2777" t="s">
        <v>17084</v>
      </c>
      <c r="G2777" t="s">
        <v>9567</v>
      </c>
      <c r="H2777" s="209">
        <v>33</v>
      </c>
      <c r="I2777" s="209">
        <v>850</v>
      </c>
      <c r="J2777" s="209">
        <v>14</v>
      </c>
      <c r="K2777" s="209">
        <v>328910</v>
      </c>
      <c r="L2777" s="209" t="s">
        <v>15177</v>
      </c>
      <c r="M2777" s="209">
        <v>510</v>
      </c>
      <c r="N2777" s="209">
        <v>5014</v>
      </c>
      <c r="O2777" s="209">
        <v>5850</v>
      </c>
      <c r="P2777" s="209">
        <v>50294</v>
      </c>
      <c r="Q2777" s="248"/>
      <c r="R2777" s="251"/>
      <c r="S2777" s="248"/>
      <c r="T2777" s="248" t="s">
        <v>16014</v>
      </c>
      <c r="U2777" s="248" t="s">
        <v>16270</v>
      </c>
    </row>
    <row r="2778" spans="1:21" s="1" customFormat="1" ht="23.25" customHeight="1" x14ac:dyDescent="0.25">
      <c r="A2778" t="s">
        <v>7646</v>
      </c>
      <c r="B2778" t="str">
        <f t="shared" si="177"/>
        <v>33</v>
      </c>
      <c r="C2778" t="str">
        <f t="shared" si="178"/>
        <v>001</v>
      </c>
      <c r="D2778" t="str">
        <f t="shared" si="179"/>
        <v>045</v>
      </c>
      <c r="E2778" s="161" t="s">
        <v>7648</v>
      </c>
      <c r="F2778" t="s">
        <v>17084</v>
      </c>
      <c r="G2778" t="s">
        <v>7582</v>
      </c>
      <c r="H2778" s="209">
        <v>33</v>
      </c>
      <c r="I2778" s="209">
        <v>1</v>
      </c>
      <c r="J2778" s="209">
        <v>45</v>
      </c>
      <c r="K2778" s="209">
        <v>320110</v>
      </c>
      <c r="L2778" s="209" t="s">
        <v>15177</v>
      </c>
      <c r="M2778" s="209">
        <v>510</v>
      </c>
      <c r="N2778" s="209">
        <v>5045</v>
      </c>
      <c r="O2778" s="209">
        <v>5001</v>
      </c>
      <c r="P2778" s="209">
        <v>50295</v>
      </c>
      <c r="Q2778" s="248"/>
      <c r="R2778" s="248"/>
      <c r="S2778" s="248"/>
      <c r="T2778" s="248" t="s">
        <v>16014</v>
      </c>
      <c r="U2778" s="248" t="s">
        <v>16270</v>
      </c>
    </row>
    <row r="2779" spans="1:21" s="1" customFormat="1" ht="23.25" customHeight="1" x14ac:dyDescent="0.25">
      <c r="A2779" t="s">
        <v>7772</v>
      </c>
      <c r="B2779" t="str">
        <f t="shared" si="177"/>
        <v>33</v>
      </c>
      <c r="C2779" t="str">
        <f t="shared" si="178"/>
        <v>002</v>
      </c>
      <c r="D2779" t="str">
        <f t="shared" si="179"/>
        <v>045</v>
      </c>
      <c r="E2779" s="161" t="s">
        <v>7773</v>
      </c>
      <c r="F2779" t="s">
        <v>17084</v>
      </c>
      <c r="G2779" t="s">
        <v>7729</v>
      </c>
      <c r="H2779" s="209">
        <v>33</v>
      </c>
      <c r="I2779" s="209">
        <v>2</v>
      </c>
      <c r="J2779" s="209">
        <v>45</v>
      </c>
      <c r="K2779" s="209">
        <v>320210</v>
      </c>
      <c r="L2779" s="209" t="s">
        <v>15177</v>
      </c>
      <c r="M2779" s="209">
        <v>510</v>
      </c>
      <c r="N2779" s="209">
        <v>5045</v>
      </c>
      <c r="O2779" s="209">
        <v>5002</v>
      </c>
      <c r="P2779" s="209">
        <v>50296</v>
      </c>
      <c r="Q2779" s="248"/>
      <c r="R2779" s="248"/>
      <c r="S2779" s="248"/>
      <c r="T2779" s="248" t="s">
        <v>16014</v>
      </c>
      <c r="U2779" s="248" t="s">
        <v>16270</v>
      </c>
    </row>
    <row r="2780" spans="1:21" s="1" customFormat="1" ht="23.25" customHeight="1" x14ac:dyDescent="0.25">
      <c r="A2780" t="s">
        <v>7871</v>
      </c>
      <c r="B2780" t="str">
        <f t="shared" si="177"/>
        <v>33</v>
      </c>
      <c r="C2780" t="str">
        <f t="shared" si="178"/>
        <v>010</v>
      </c>
      <c r="D2780" t="str">
        <f t="shared" si="179"/>
        <v>045</v>
      </c>
      <c r="E2780" s="161" t="s">
        <v>7872</v>
      </c>
      <c r="F2780" t="s">
        <v>17084</v>
      </c>
      <c r="G2780" t="s">
        <v>7828</v>
      </c>
      <c r="H2780" s="209">
        <v>33</v>
      </c>
      <c r="I2780" s="209">
        <v>10</v>
      </c>
      <c r="J2780" s="209">
        <v>45</v>
      </c>
      <c r="K2780" s="209">
        <v>320310</v>
      </c>
      <c r="L2780" s="209" t="s">
        <v>15177</v>
      </c>
      <c r="M2780" s="209">
        <v>510</v>
      </c>
      <c r="N2780" s="209">
        <v>5045</v>
      </c>
      <c r="O2780" s="209">
        <v>5010</v>
      </c>
      <c r="P2780" s="209">
        <v>50297</v>
      </c>
      <c r="Q2780" s="248"/>
      <c r="R2780" s="251"/>
      <c r="S2780" s="248"/>
      <c r="T2780" s="248" t="s">
        <v>16014</v>
      </c>
      <c r="U2780" s="248" t="s">
        <v>16270</v>
      </c>
    </row>
    <row r="2781" spans="1:21" s="1" customFormat="1" ht="23.25" customHeight="1" x14ac:dyDescent="0.25">
      <c r="A2781" t="s">
        <v>7970</v>
      </c>
      <c r="B2781" t="str">
        <f t="shared" si="177"/>
        <v>33</v>
      </c>
      <c r="C2781" t="str">
        <f t="shared" si="178"/>
        <v>030</v>
      </c>
      <c r="D2781" t="str">
        <f t="shared" si="179"/>
        <v>045</v>
      </c>
      <c r="E2781" s="161" t="s">
        <v>7971</v>
      </c>
      <c r="F2781" t="s">
        <v>17084</v>
      </c>
      <c r="G2781" t="s">
        <v>7927</v>
      </c>
      <c r="H2781" s="209">
        <v>33</v>
      </c>
      <c r="I2781" s="209">
        <v>30</v>
      </c>
      <c r="J2781" s="209">
        <v>45</v>
      </c>
      <c r="K2781" s="209">
        <v>320910</v>
      </c>
      <c r="L2781" s="209" t="s">
        <v>15177</v>
      </c>
      <c r="M2781" s="209">
        <v>510</v>
      </c>
      <c r="N2781" s="209">
        <v>5045</v>
      </c>
      <c r="O2781" s="209">
        <v>5030</v>
      </c>
      <c r="P2781" s="209">
        <v>50298</v>
      </c>
      <c r="Q2781" s="248"/>
      <c r="R2781" s="251"/>
      <c r="S2781" s="248"/>
      <c r="T2781" s="248" t="s">
        <v>16014</v>
      </c>
      <c r="U2781" s="248" t="s">
        <v>16270</v>
      </c>
    </row>
    <row r="2782" spans="1:21" s="1" customFormat="1" ht="23.25" customHeight="1" x14ac:dyDescent="0.25">
      <c r="A2782" t="s">
        <v>8069</v>
      </c>
      <c r="B2782" t="str">
        <f t="shared" si="177"/>
        <v>33</v>
      </c>
      <c r="C2782" t="str">
        <f t="shared" si="178"/>
        <v>035</v>
      </c>
      <c r="D2782" t="str">
        <f t="shared" si="179"/>
        <v>045</v>
      </c>
      <c r="E2782" s="161" t="s">
        <v>8070</v>
      </c>
      <c r="F2782" t="s">
        <v>17084</v>
      </c>
      <c r="G2782" t="s">
        <v>8026</v>
      </c>
      <c r="H2782" s="209">
        <v>33</v>
      </c>
      <c r="I2782" s="209">
        <v>35</v>
      </c>
      <c r="J2782" s="209">
        <v>45</v>
      </c>
      <c r="K2782" s="209">
        <v>320925</v>
      </c>
      <c r="L2782" s="209" t="s">
        <v>15177</v>
      </c>
      <c r="M2782" s="209">
        <v>510</v>
      </c>
      <c r="N2782" s="209">
        <v>5045</v>
      </c>
      <c r="O2782" s="209">
        <v>5035</v>
      </c>
      <c r="P2782" s="209">
        <v>50299</v>
      </c>
      <c r="Q2782" s="248"/>
      <c r="R2782" s="251"/>
      <c r="S2782" s="248"/>
      <c r="T2782" s="248" t="s">
        <v>16014</v>
      </c>
      <c r="U2782" s="248" t="s">
        <v>16270</v>
      </c>
    </row>
    <row r="2783" spans="1:21" s="1" customFormat="1" ht="23.25" customHeight="1" x14ac:dyDescent="0.25">
      <c r="A2783" t="s">
        <v>8168</v>
      </c>
      <c r="B2783" t="str">
        <f t="shared" si="177"/>
        <v>33</v>
      </c>
      <c r="C2783" t="str">
        <f t="shared" si="178"/>
        <v>040</v>
      </c>
      <c r="D2783" t="str">
        <f t="shared" si="179"/>
        <v>045</v>
      </c>
      <c r="E2783" s="161" t="s">
        <v>8169</v>
      </c>
      <c r="F2783" t="s">
        <v>17084</v>
      </c>
      <c r="G2783" t="s">
        <v>8125</v>
      </c>
      <c r="H2783" s="209">
        <v>33</v>
      </c>
      <c r="I2783" s="209">
        <v>40</v>
      </c>
      <c r="J2783" s="209">
        <v>45</v>
      </c>
      <c r="K2783" s="209">
        <v>320930</v>
      </c>
      <c r="L2783" s="209" t="s">
        <v>15177</v>
      </c>
      <c r="M2783" s="209">
        <v>510</v>
      </c>
      <c r="N2783" s="209">
        <v>5045</v>
      </c>
      <c r="O2783" s="209">
        <v>5040</v>
      </c>
      <c r="P2783" s="209">
        <v>50300</v>
      </c>
      <c r="Q2783" s="248"/>
      <c r="R2783" s="251"/>
      <c r="S2783" s="248"/>
      <c r="T2783" s="248" t="s">
        <v>16014</v>
      </c>
      <c r="U2783" s="248" t="s">
        <v>16270</v>
      </c>
    </row>
    <row r="2784" spans="1:21" s="1" customFormat="1" ht="23.25" customHeight="1" x14ac:dyDescent="0.25">
      <c r="A2784" t="s">
        <v>8267</v>
      </c>
      <c r="B2784" t="str">
        <f t="shared" si="177"/>
        <v>33</v>
      </c>
      <c r="C2784" t="str">
        <f t="shared" si="178"/>
        <v>200</v>
      </c>
      <c r="D2784" t="str">
        <f t="shared" si="179"/>
        <v>045</v>
      </c>
      <c r="E2784" s="161" t="s">
        <v>8268</v>
      </c>
      <c r="F2784" t="s">
        <v>17084</v>
      </c>
      <c r="G2784" t="s">
        <v>8224</v>
      </c>
      <c r="H2784" s="209">
        <v>33</v>
      </c>
      <c r="I2784" s="209">
        <v>200</v>
      </c>
      <c r="J2784" s="209">
        <v>45</v>
      </c>
      <c r="K2784" s="209">
        <v>322010</v>
      </c>
      <c r="L2784" s="209" t="s">
        <v>15177</v>
      </c>
      <c r="M2784" s="209">
        <v>510</v>
      </c>
      <c r="N2784" s="209">
        <v>5045</v>
      </c>
      <c r="O2784" s="209">
        <v>5200</v>
      </c>
      <c r="P2784" s="209">
        <v>50301</v>
      </c>
      <c r="Q2784" s="248"/>
      <c r="R2784" s="251"/>
      <c r="S2784" s="248"/>
      <c r="T2784" s="248" t="s">
        <v>16014</v>
      </c>
      <c r="U2784" s="248" t="s">
        <v>16270</v>
      </c>
    </row>
    <row r="2785" spans="1:21" s="1" customFormat="1" ht="23.25" customHeight="1" x14ac:dyDescent="0.25">
      <c r="A2785" t="s">
        <v>8366</v>
      </c>
      <c r="B2785" t="str">
        <f t="shared" si="177"/>
        <v>33</v>
      </c>
      <c r="C2785" t="str">
        <f t="shared" si="178"/>
        <v>610</v>
      </c>
      <c r="D2785" t="str">
        <f t="shared" si="179"/>
        <v>045</v>
      </c>
      <c r="E2785" s="161" t="s">
        <v>8367</v>
      </c>
      <c r="F2785" t="s">
        <v>17084</v>
      </c>
      <c r="G2785" t="s">
        <v>8323</v>
      </c>
      <c r="H2785" s="209">
        <v>33</v>
      </c>
      <c r="I2785" s="209">
        <v>610</v>
      </c>
      <c r="J2785" s="209">
        <v>45</v>
      </c>
      <c r="K2785" s="209">
        <v>327410</v>
      </c>
      <c r="L2785" s="209" t="s">
        <v>15177</v>
      </c>
      <c r="M2785" s="209">
        <v>510</v>
      </c>
      <c r="N2785" s="209">
        <v>5045</v>
      </c>
      <c r="O2785" s="209">
        <v>5610</v>
      </c>
      <c r="P2785" s="209">
        <v>50302</v>
      </c>
      <c r="Q2785" s="248"/>
      <c r="R2785" s="251"/>
      <c r="S2785" s="248"/>
      <c r="T2785" s="248" t="s">
        <v>16014</v>
      </c>
      <c r="U2785" s="248" t="s">
        <v>16270</v>
      </c>
    </row>
    <row r="2786" spans="1:21" s="1" customFormat="1" ht="23.25" customHeight="1" x14ac:dyDescent="0.25">
      <c r="A2786" t="s">
        <v>8465</v>
      </c>
      <c r="B2786" t="str">
        <f t="shared" si="177"/>
        <v>33</v>
      </c>
      <c r="C2786" t="str">
        <f t="shared" si="178"/>
        <v>620</v>
      </c>
      <c r="D2786" t="str">
        <f t="shared" si="179"/>
        <v>045</v>
      </c>
      <c r="E2786" s="161" t="s">
        <v>8466</v>
      </c>
      <c r="F2786" t="s">
        <v>17084</v>
      </c>
      <c r="G2786" t="s">
        <v>8422</v>
      </c>
      <c r="H2786" s="209">
        <v>33</v>
      </c>
      <c r="I2786" s="209">
        <v>620</v>
      </c>
      <c r="J2786" s="209">
        <v>45</v>
      </c>
      <c r="K2786" s="209">
        <v>327510</v>
      </c>
      <c r="L2786" s="209" t="s">
        <v>15177</v>
      </c>
      <c r="M2786" s="209">
        <v>510</v>
      </c>
      <c r="N2786" s="209">
        <v>5045</v>
      </c>
      <c r="O2786" s="209">
        <v>5620</v>
      </c>
      <c r="P2786" s="209">
        <v>50303</v>
      </c>
      <c r="Q2786" s="248"/>
      <c r="R2786" s="251"/>
      <c r="S2786" s="248"/>
      <c r="T2786" s="248" t="s">
        <v>16014</v>
      </c>
      <c r="U2786" s="248" t="s">
        <v>16270</v>
      </c>
    </row>
    <row r="2787" spans="1:21" s="1" customFormat="1" ht="23.25" customHeight="1" x14ac:dyDescent="0.25">
      <c r="A2787" t="s">
        <v>8614</v>
      </c>
      <c r="B2787" t="str">
        <f t="shared" si="177"/>
        <v>33</v>
      </c>
      <c r="C2787" t="str">
        <f t="shared" si="178"/>
        <v>630</v>
      </c>
      <c r="D2787" t="str">
        <f t="shared" si="179"/>
        <v>045</v>
      </c>
      <c r="E2787" s="161" t="s">
        <v>8615</v>
      </c>
      <c r="F2787" t="s">
        <v>17084</v>
      </c>
      <c r="G2787" t="s">
        <v>8571</v>
      </c>
      <c r="H2787" s="209">
        <v>33</v>
      </c>
      <c r="I2787" s="209">
        <v>630</v>
      </c>
      <c r="J2787" s="209">
        <v>45</v>
      </c>
      <c r="K2787" s="209">
        <v>327610</v>
      </c>
      <c r="L2787" s="209" t="s">
        <v>15177</v>
      </c>
      <c r="M2787" s="209">
        <v>510</v>
      </c>
      <c r="N2787" s="209">
        <v>5045</v>
      </c>
      <c r="O2787" s="209">
        <v>5630</v>
      </c>
      <c r="P2787" s="209">
        <v>50305</v>
      </c>
      <c r="Q2787" s="248"/>
      <c r="R2787" s="251"/>
      <c r="S2787" s="248"/>
      <c r="T2787" s="248" t="s">
        <v>16014</v>
      </c>
      <c r="U2787" s="248" t="s">
        <v>16270</v>
      </c>
    </row>
    <row r="2788" spans="1:21" s="1" customFormat="1" ht="23.25" customHeight="1" x14ac:dyDescent="0.25">
      <c r="A2788" t="s">
        <v>8713</v>
      </c>
      <c r="B2788" t="str">
        <f t="shared" si="177"/>
        <v>33</v>
      </c>
      <c r="C2788" t="str">
        <f t="shared" si="178"/>
        <v>637</v>
      </c>
      <c r="D2788" t="str">
        <f t="shared" si="179"/>
        <v>045</v>
      </c>
      <c r="E2788" s="161" t="s">
        <v>8714</v>
      </c>
      <c r="F2788" t="s">
        <v>17084</v>
      </c>
      <c r="G2788" t="s">
        <v>8670</v>
      </c>
      <c r="H2788" s="209">
        <v>33</v>
      </c>
      <c r="I2788" s="209">
        <v>637</v>
      </c>
      <c r="J2788" s="209">
        <v>45</v>
      </c>
      <c r="K2788" s="209">
        <v>327630</v>
      </c>
      <c r="L2788" s="209" t="s">
        <v>15177</v>
      </c>
      <c r="M2788" s="209">
        <v>510</v>
      </c>
      <c r="N2788" s="209">
        <v>5045</v>
      </c>
      <c r="O2788" s="209">
        <v>5637</v>
      </c>
      <c r="P2788" s="209">
        <v>50306</v>
      </c>
      <c r="Q2788" s="248"/>
      <c r="R2788" s="251"/>
      <c r="S2788" s="248"/>
      <c r="T2788" s="248" t="s">
        <v>16014</v>
      </c>
      <c r="U2788" s="248" t="s">
        <v>16270</v>
      </c>
    </row>
    <row r="2789" spans="1:21" s="1" customFormat="1" ht="23.25" customHeight="1" x14ac:dyDescent="0.25">
      <c r="A2789" t="s">
        <v>8815</v>
      </c>
      <c r="B2789" t="str">
        <f t="shared" si="177"/>
        <v>33</v>
      </c>
      <c r="C2789" t="str">
        <f t="shared" si="178"/>
        <v>645</v>
      </c>
      <c r="D2789" t="str">
        <f t="shared" si="179"/>
        <v>045</v>
      </c>
      <c r="E2789" s="161" t="s">
        <v>8816</v>
      </c>
      <c r="F2789" t="s">
        <v>17084</v>
      </c>
      <c r="G2789" t="s">
        <v>8772</v>
      </c>
      <c r="H2789" s="209">
        <v>33</v>
      </c>
      <c r="I2789" s="209">
        <v>645</v>
      </c>
      <c r="J2789" s="209">
        <v>45</v>
      </c>
      <c r="K2789" s="209">
        <v>327710</v>
      </c>
      <c r="L2789" s="209" t="s">
        <v>15177</v>
      </c>
      <c r="M2789" s="209">
        <v>510</v>
      </c>
      <c r="N2789" s="209">
        <v>5045</v>
      </c>
      <c r="O2789" s="209">
        <v>5645</v>
      </c>
      <c r="P2789" s="209">
        <v>50307</v>
      </c>
      <c r="Q2789"/>
      <c r="R2789" s="251"/>
      <c r="S2789"/>
      <c r="T2789" s="248" t="s">
        <v>16014</v>
      </c>
      <c r="U2789" s="248" t="s">
        <v>16270</v>
      </c>
    </row>
    <row r="2790" spans="1:21" s="1" customFormat="1" ht="23.25" customHeight="1" x14ac:dyDescent="0.25">
      <c r="A2790" t="s">
        <v>8915</v>
      </c>
      <c r="B2790" t="str">
        <f t="shared" si="177"/>
        <v>33</v>
      </c>
      <c r="C2790" t="str">
        <f t="shared" si="178"/>
        <v>685</v>
      </c>
      <c r="D2790" t="str">
        <f t="shared" si="179"/>
        <v>045</v>
      </c>
      <c r="E2790" s="161" t="s">
        <v>8916</v>
      </c>
      <c r="F2790" t="s">
        <v>17084</v>
      </c>
      <c r="G2790" t="s">
        <v>8872</v>
      </c>
      <c r="H2790" s="209">
        <v>33</v>
      </c>
      <c r="I2790" s="209">
        <v>685</v>
      </c>
      <c r="J2790" s="209">
        <v>45</v>
      </c>
      <c r="K2790" s="209">
        <v>327730</v>
      </c>
      <c r="L2790" s="209" t="s">
        <v>15177</v>
      </c>
      <c r="M2790" s="209">
        <v>510</v>
      </c>
      <c r="N2790" s="209">
        <v>5045</v>
      </c>
      <c r="O2790" s="209">
        <v>5686</v>
      </c>
      <c r="P2790" s="209">
        <v>50308</v>
      </c>
      <c r="Q2790" s="248"/>
      <c r="R2790" s="251"/>
      <c r="S2790" s="248"/>
      <c r="T2790" s="248" t="s">
        <v>16014</v>
      </c>
      <c r="U2790" s="248" t="s">
        <v>16270</v>
      </c>
    </row>
    <row r="2791" spans="1:21" s="1" customFormat="1" ht="23.25" customHeight="1" x14ac:dyDescent="0.25">
      <c r="A2791" t="s">
        <v>9015</v>
      </c>
      <c r="B2791" t="str">
        <f t="shared" si="177"/>
        <v>33</v>
      </c>
      <c r="C2791" t="str">
        <f t="shared" si="178"/>
        <v>690</v>
      </c>
      <c r="D2791" t="str">
        <f t="shared" si="179"/>
        <v>045</v>
      </c>
      <c r="E2791" s="161" t="s">
        <v>9016</v>
      </c>
      <c r="F2791" t="s">
        <v>17084</v>
      </c>
      <c r="G2791" t="s">
        <v>8972</v>
      </c>
      <c r="H2791" s="209">
        <v>33</v>
      </c>
      <c r="I2791" s="209">
        <v>690</v>
      </c>
      <c r="J2791" s="209">
        <v>45</v>
      </c>
      <c r="K2791" s="209">
        <v>327750</v>
      </c>
      <c r="L2791" s="209" t="s">
        <v>15177</v>
      </c>
      <c r="M2791" s="209">
        <v>510</v>
      </c>
      <c r="N2791" s="209">
        <v>5045</v>
      </c>
      <c r="O2791" s="209">
        <v>5691</v>
      </c>
      <c r="P2791" s="209">
        <v>50309</v>
      </c>
      <c r="Q2791" s="248"/>
      <c r="R2791" s="251"/>
      <c r="S2791" s="248"/>
      <c r="T2791" s="248" t="s">
        <v>16014</v>
      </c>
      <c r="U2791" s="248" t="s">
        <v>16270</v>
      </c>
    </row>
    <row r="2792" spans="1:21" s="1" customFormat="1" ht="23.25" customHeight="1" x14ac:dyDescent="0.25">
      <c r="A2792" t="s">
        <v>9115</v>
      </c>
      <c r="B2792" t="str">
        <f t="shared" si="177"/>
        <v>33</v>
      </c>
      <c r="C2792" t="str">
        <f t="shared" si="178"/>
        <v>695</v>
      </c>
      <c r="D2792" t="str">
        <f t="shared" si="179"/>
        <v>045</v>
      </c>
      <c r="E2792" s="161" t="s">
        <v>9116</v>
      </c>
      <c r="F2792" t="s">
        <v>17084</v>
      </c>
      <c r="G2792" t="s">
        <v>9072</v>
      </c>
      <c r="H2792" s="209">
        <v>33</v>
      </c>
      <c r="I2792" s="209">
        <v>695</v>
      </c>
      <c r="J2792" s="209">
        <v>45</v>
      </c>
      <c r="K2792" s="209">
        <v>327770</v>
      </c>
      <c r="L2792" s="209" t="s">
        <v>15177</v>
      </c>
      <c r="M2792" s="209">
        <v>510</v>
      </c>
      <c r="N2792" s="209">
        <v>5045</v>
      </c>
      <c r="O2792" s="209">
        <v>5695</v>
      </c>
      <c r="P2792" s="209">
        <v>50310</v>
      </c>
      <c r="Q2792" s="248"/>
      <c r="R2792" s="251"/>
      <c r="S2792" s="248"/>
      <c r="T2792" s="248" t="s">
        <v>16014</v>
      </c>
      <c r="U2792" s="248" t="s">
        <v>16270</v>
      </c>
    </row>
    <row r="2793" spans="1:21" s="1" customFormat="1" ht="23.25" customHeight="1" x14ac:dyDescent="0.25">
      <c r="A2793" t="s">
        <v>9214</v>
      </c>
      <c r="B2793" t="str">
        <f t="shared" si="177"/>
        <v>33</v>
      </c>
      <c r="C2793" t="str">
        <f t="shared" si="178"/>
        <v>700</v>
      </c>
      <c r="D2793" t="str">
        <f t="shared" si="179"/>
        <v>045</v>
      </c>
      <c r="E2793" s="161" t="s">
        <v>9215</v>
      </c>
      <c r="F2793" t="s">
        <v>17084</v>
      </c>
      <c r="G2793" t="s">
        <v>9171</v>
      </c>
      <c r="H2793" s="209">
        <v>33</v>
      </c>
      <c r="I2793" s="209">
        <v>700</v>
      </c>
      <c r="J2793" s="209">
        <v>45</v>
      </c>
      <c r="K2793" s="209">
        <v>327810</v>
      </c>
      <c r="L2793" s="209" t="s">
        <v>15177</v>
      </c>
      <c r="M2793" s="209">
        <v>510</v>
      </c>
      <c r="N2793" s="209">
        <v>5045</v>
      </c>
      <c r="O2793" s="209">
        <v>5700</v>
      </c>
      <c r="P2793" s="209">
        <v>50311</v>
      </c>
      <c r="Q2793" s="248"/>
      <c r="R2793" s="251"/>
      <c r="S2793" s="248"/>
      <c r="T2793" s="248" t="s">
        <v>16014</v>
      </c>
      <c r="U2793" s="248" t="s">
        <v>16270</v>
      </c>
    </row>
    <row r="2794" spans="1:21" s="1" customFormat="1" ht="23.25" customHeight="1" x14ac:dyDescent="0.25">
      <c r="A2794" t="s">
        <v>9313</v>
      </c>
      <c r="B2794" t="str">
        <f t="shared" si="177"/>
        <v>33</v>
      </c>
      <c r="C2794" t="str">
        <f t="shared" si="178"/>
        <v>745</v>
      </c>
      <c r="D2794" t="str">
        <f t="shared" si="179"/>
        <v>045</v>
      </c>
      <c r="E2794" s="161" t="s">
        <v>9314</v>
      </c>
      <c r="F2794" t="s">
        <v>17084</v>
      </c>
      <c r="G2794" t="s">
        <v>9270</v>
      </c>
      <c r="H2794" s="209">
        <v>33</v>
      </c>
      <c r="I2794" s="209">
        <v>745</v>
      </c>
      <c r="J2794" s="209">
        <v>45</v>
      </c>
      <c r="K2794" s="209">
        <v>328430</v>
      </c>
      <c r="L2794" s="209" t="s">
        <v>15177</v>
      </c>
      <c r="M2794" s="209">
        <v>510</v>
      </c>
      <c r="N2794" s="209">
        <v>5045</v>
      </c>
      <c r="O2794" s="209">
        <v>5745</v>
      </c>
      <c r="P2794" s="209">
        <v>50312</v>
      </c>
      <c r="Q2794" s="248"/>
      <c r="R2794" s="251"/>
      <c r="S2794" s="248"/>
      <c r="T2794" s="248" t="s">
        <v>16014</v>
      </c>
      <c r="U2794" s="248" t="s">
        <v>16270</v>
      </c>
    </row>
    <row r="2795" spans="1:21" s="1" customFormat="1" ht="23.25" customHeight="1" x14ac:dyDescent="0.25">
      <c r="A2795" t="s">
        <v>9412</v>
      </c>
      <c r="B2795" t="str">
        <f t="shared" si="177"/>
        <v>33</v>
      </c>
      <c r="C2795" t="str">
        <f t="shared" si="178"/>
        <v>750</v>
      </c>
      <c r="D2795" t="str">
        <f t="shared" si="179"/>
        <v>045</v>
      </c>
      <c r="E2795" s="161" t="s">
        <v>9413</v>
      </c>
      <c r="F2795" t="s">
        <v>17084</v>
      </c>
      <c r="G2795" t="s">
        <v>9369</v>
      </c>
      <c r="H2795" s="209">
        <v>33</v>
      </c>
      <c r="I2795" s="209">
        <v>750</v>
      </c>
      <c r="J2795" s="209">
        <v>45</v>
      </c>
      <c r="K2795" s="209">
        <v>328450</v>
      </c>
      <c r="L2795" s="209" t="s">
        <v>15177</v>
      </c>
      <c r="M2795" s="209">
        <v>510</v>
      </c>
      <c r="N2795" s="209">
        <v>5045</v>
      </c>
      <c r="O2795" s="209">
        <v>5750</v>
      </c>
      <c r="P2795" s="209">
        <v>50313</v>
      </c>
      <c r="Q2795"/>
      <c r="R2795" s="251"/>
      <c r="S2795"/>
      <c r="T2795" s="248" t="s">
        <v>16014</v>
      </c>
      <c r="U2795" s="248" t="s">
        <v>16270</v>
      </c>
    </row>
    <row r="2796" spans="1:21" s="1" customFormat="1" ht="23.25" customHeight="1" x14ac:dyDescent="0.25">
      <c r="A2796" t="s">
        <v>9511</v>
      </c>
      <c r="B2796" t="str">
        <f t="shared" si="177"/>
        <v>33</v>
      </c>
      <c r="C2796" t="str">
        <f t="shared" si="178"/>
        <v>795</v>
      </c>
      <c r="D2796" t="str">
        <f t="shared" si="179"/>
        <v>045</v>
      </c>
      <c r="E2796" s="161" t="s">
        <v>9512</v>
      </c>
      <c r="F2796" t="s">
        <v>17084</v>
      </c>
      <c r="G2796" t="s">
        <v>9468</v>
      </c>
      <c r="H2796" s="209">
        <v>33</v>
      </c>
      <c r="I2796" s="209">
        <v>795</v>
      </c>
      <c r="J2796" s="209">
        <v>45</v>
      </c>
      <c r="K2796" s="209">
        <v>328780</v>
      </c>
      <c r="L2796" s="209" t="s">
        <v>15177</v>
      </c>
      <c r="M2796" s="209">
        <v>510</v>
      </c>
      <c r="N2796" s="209">
        <v>5045</v>
      </c>
      <c r="O2796" s="209">
        <v>5795</v>
      </c>
      <c r="P2796" s="209">
        <v>50314</v>
      </c>
      <c r="Q2796" s="248"/>
      <c r="R2796" s="251"/>
      <c r="S2796" s="248"/>
      <c r="T2796" s="248" t="s">
        <v>16014</v>
      </c>
      <c r="U2796" s="248" t="s">
        <v>16270</v>
      </c>
    </row>
    <row r="2797" spans="1:21" s="1" customFormat="1" ht="23.25" customHeight="1" x14ac:dyDescent="0.25">
      <c r="A2797" t="s">
        <v>9610</v>
      </c>
      <c r="B2797" t="str">
        <f t="shared" si="177"/>
        <v>33</v>
      </c>
      <c r="C2797" t="str">
        <f t="shared" si="178"/>
        <v>850</v>
      </c>
      <c r="D2797" t="str">
        <f t="shared" si="179"/>
        <v>045</v>
      </c>
      <c r="E2797" s="161" t="s">
        <v>9611</v>
      </c>
      <c r="F2797" t="s">
        <v>17084</v>
      </c>
      <c r="G2797" t="s">
        <v>9567</v>
      </c>
      <c r="H2797" s="209">
        <v>33</v>
      </c>
      <c r="I2797" s="209">
        <v>850</v>
      </c>
      <c r="J2797" s="209">
        <v>45</v>
      </c>
      <c r="K2797" s="209">
        <v>328910</v>
      </c>
      <c r="L2797" s="209" t="s">
        <v>15177</v>
      </c>
      <c r="M2797" s="209">
        <v>510</v>
      </c>
      <c r="N2797" s="209">
        <v>5045</v>
      </c>
      <c r="O2797" s="209">
        <v>5850</v>
      </c>
      <c r="P2797" s="209">
        <v>50315</v>
      </c>
      <c r="Q2797" s="248"/>
      <c r="R2797" s="251"/>
      <c r="S2797" s="248"/>
      <c r="T2797" s="248" t="s">
        <v>16014</v>
      </c>
      <c r="U2797" s="248" t="s">
        <v>16270</v>
      </c>
    </row>
    <row r="2798" spans="1:21" s="1" customFormat="1" ht="23.25" customHeight="1" x14ac:dyDescent="0.25">
      <c r="A2798" t="s">
        <v>7637</v>
      </c>
      <c r="B2798" t="str">
        <f t="shared" si="177"/>
        <v>33</v>
      </c>
      <c r="C2798" t="str">
        <f t="shared" si="178"/>
        <v>001</v>
      </c>
      <c r="D2798" t="str">
        <f t="shared" si="179"/>
        <v>040</v>
      </c>
      <c r="E2798" s="161" t="s">
        <v>7639</v>
      </c>
      <c r="F2798" t="s">
        <v>17084</v>
      </c>
      <c r="G2798" t="s">
        <v>7582</v>
      </c>
      <c r="H2798" s="209">
        <v>33</v>
      </c>
      <c r="I2798" s="209">
        <v>1</v>
      </c>
      <c r="J2798" s="209">
        <v>40</v>
      </c>
      <c r="K2798" s="209">
        <v>320110</v>
      </c>
      <c r="L2798" s="209" t="s">
        <v>15177</v>
      </c>
      <c r="M2798" s="209">
        <v>510</v>
      </c>
      <c r="N2798" s="209">
        <v>5040</v>
      </c>
      <c r="O2798" s="209">
        <v>5001</v>
      </c>
      <c r="P2798" s="209">
        <v>50316</v>
      </c>
      <c r="Q2798" s="248"/>
      <c r="R2798" s="248"/>
      <c r="S2798" s="248"/>
      <c r="T2798" s="248" t="s">
        <v>16014</v>
      </c>
      <c r="U2798" s="248" t="s">
        <v>16270</v>
      </c>
    </row>
    <row r="2799" spans="1:21" s="1" customFormat="1" ht="23.25" customHeight="1" x14ac:dyDescent="0.25">
      <c r="A2799" t="s">
        <v>7766</v>
      </c>
      <c r="B2799" t="str">
        <f t="shared" si="177"/>
        <v>33</v>
      </c>
      <c r="C2799" t="str">
        <f t="shared" si="178"/>
        <v>002</v>
      </c>
      <c r="D2799" t="str">
        <f t="shared" si="179"/>
        <v>040</v>
      </c>
      <c r="E2799" s="161" t="s">
        <v>7767</v>
      </c>
      <c r="F2799" t="s">
        <v>17084</v>
      </c>
      <c r="G2799" t="s">
        <v>7729</v>
      </c>
      <c r="H2799" s="209">
        <v>33</v>
      </c>
      <c r="I2799" s="209">
        <v>2</v>
      </c>
      <c r="J2799" s="209">
        <v>40</v>
      </c>
      <c r="K2799" s="209">
        <v>320210</v>
      </c>
      <c r="L2799" s="209" t="s">
        <v>15177</v>
      </c>
      <c r="M2799" s="209">
        <v>510</v>
      </c>
      <c r="N2799" s="209">
        <v>5040</v>
      </c>
      <c r="O2799" s="209">
        <v>5002</v>
      </c>
      <c r="P2799" s="209">
        <v>50317</v>
      </c>
      <c r="Q2799" s="248"/>
      <c r="R2799" s="248"/>
      <c r="S2799" s="248"/>
      <c r="T2799" s="248" t="s">
        <v>16014</v>
      </c>
      <c r="U2799" s="248" t="s">
        <v>16270</v>
      </c>
    </row>
    <row r="2800" spans="1:21" s="1" customFormat="1" ht="23.25" customHeight="1" x14ac:dyDescent="0.25">
      <c r="A2800" t="s">
        <v>7865</v>
      </c>
      <c r="B2800" t="str">
        <f t="shared" si="177"/>
        <v>33</v>
      </c>
      <c r="C2800" t="str">
        <f t="shared" si="178"/>
        <v>010</v>
      </c>
      <c r="D2800" t="str">
        <f t="shared" si="179"/>
        <v>040</v>
      </c>
      <c r="E2800" s="161" t="s">
        <v>7866</v>
      </c>
      <c r="F2800" t="s">
        <v>17084</v>
      </c>
      <c r="G2800" t="s">
        <v>7828</v>
      </c>
      <c r="H2800" s="209">
        <v>33</v>
      </c>
      <c r="I2800" s="209">
        <v>10</v>
      </c>
      <c r="J2800" s="209">
        <v>40</v>
      </c>
      <c r="K2800" s="209">
        <v>320310</v>
      </c>
      <c r="L2800" s="209" t="s">
        <v>15177</v>
      </c>
      <c r="M2800" s="209">
        <v>510</v>
      </c>
      <c r="N2800" s="209">
        <v>5040</v>
      </c>
      <c r="O2800" s="209">
        <v>5010</v>
      </c>
      <c r="P2800" s="209">
        <v>50318</v>
      </c>
      <c r="Q2800" s="248"/>
      <c r="R2800" s="251"/>
      <c r="S2800" s="248"/>
      <c r="T2800" s="248" t="s">
        <v>16014</v>
      </c>
      <c r="U2800" s="248" t="s">
        <v>16270</v>
      </c>
    </row>
    <row r="2801" spans="1:21" s="1" customFormat="1" ht="23.25" customHeight="1" x14ac:dyDescent="0.25">
      <c r="A2801" t="s">
        <v>7964</v>
      </c>
      <c r="B2801" t="str">
        <f t="shared" si="177"/>
        <v>33</v>
      </c>
      <c r="C2801" t="str">
        <f t="shared" si="178"/>
        <v>030</v>
      </c>
      <c r="D2801" t="str">
        <f t="shared" si="179"/>
        <v>040</v>
      </c>
      <c r="E2801" s="161" t="s">
        <v>17123</v>
      </c>
      <c r="F2801" t="s">
        <v>17084</v>
      </c>
      <c r="G2801" t="s">
        <v>7927</v>
      </c>
      <c r="H2801" s="209">
        <v>33</v>
      </c>
      <c r="I2801" s="209">
        <v>30</v>
      </c>
      <c r="J2801" s="209">
        <v>40</v>
      </c>
      <c r="K2801" s="209">
        <v>320910</v>
      </c>
      <c r="L2801" s="209" t="s">
        <v>15177</v>
      </c>
      <c r="M2801" s="209">
        <v>510</v>
      </c>
      <c r="N2801" s="209">
        <v>5040</v>
      </c>
      <c r="O2801" s="209">
        <v>5030</v>
      </c>
      <c r="P2801" s="209">
        <v>50319</v>
      </c>
      <c r="Q2801" s="248"/>
      <c r="R2801" s="251"/>
      <c r="S2801" s="248"/>
      <c r="T2801" s="248" t="s">
        <v>16014</v>
      </c>
      <c r="U2801" s="248" t="s">
        <v>16270</v>
      </c>
    </row>
    <row r="2802" spans="1:21" s="1" customFormat="1" ht="23.25" customHeight="1" x14ac:dyDescent="0.25">
      <c r="A2802" t="s">
        <v>8063</v>
      </c>
      <c r="B2802" t="str">
        <f t="shared" si="177"/>
        <v>33</v>
      </c>
      <c r="C2802" t="str">
        <f t="shared" si="178"/>
        <v>035</v>
      </c>
      <c r="D2802" t="str">
        <f t="shared" si="179"/>
        <v>040</v>
      </c>
      <c r="E2802" s="161" t="s">
        <v>8064</v>
      </c>
      <c r="F2802" t="s">
        <v>17084</v>
      </c>
      <c r="G2802" t="s">
        <v>8026</v>
      </c>
      <c r="H2802" s="209">
        <v>33</v>
      </c>
      <c r="I2802" s="209">
        <v>35</v>
      </c>
      <c r="J2802" s="209">
        <v>40</v>
      </c>
      <c r="K2802" s="209">
        <v>320925</v>
      </c>
      <c r="L2802" s="209" t="s">
        <v>15177</v>
      </c>
      <c r="M2802" s="209">
        <v>510</v>
      </c>
      <c r="N2802" s="209">
        <v>5040</v>
      </c>
      <c r="O2802" s="209">
        <v>5035</v>
      </c>
      <c r="P2802" s="209">
        <v>50320</v>
      </c>
      <c r="Q2802" s="248"/>
      <c r="R2802" s="251"/>
      <c r="S2802" s="248"/>
      <c r="T2802" s="248" t="s">
        <v>16014</v>
      </c>
      <c r="U2802" s="248" t="s">
        <v>16270</v>
      </c>
    </row>
    <row r="2803" spans="1:21" s="1" customFormat="1" ht="23.25" customHeight="1" x14ac:dyDescent="0.25">
      <c r="A2803" t="s">
        <v>8162</v>
      </c>
      <c r="B2803" t="str">
        <f t="shared" si="177"/>
        <v>33</v>
      </c>
      <c r="C2803" t="str">
        <f t="shared" si="178"/>
        <v>040</v>
      </c>
      <c r="D2803" t="str">
        <f t="shared" si="179"/>
        <v>040</v>
      </c>
      <c r="E2803" s="161" t="s">
        <v>8163</v>
      </c>
      <c r="F2803" t="s">
        <v>17084</v>
      </c>
      <c r="G2803" t="s">
        <v>8125</v>
      </c>
      <c r="H2803" s="209">
        <v>33</v>
      </c>
      <c r="I2803" s="209">
        <v>40</v>
      </c>
      <c r="J2803" s="209">
        <v>40</v>
      </c>
      <c r="K2803" s="209">
        <v>320930</v>
      </c>
      <c r="L2803" s="209" t="s">
        <v>15177</v>
      </c>
      <c r="M2803" s="209">
        <v>510</v>
      </c>
      <c r="N2803" s="209">
        <v>5040</v>
      </c>
      <c r="O2803" s="209">
        <v>5040</v>
      </c>
      <c r="P2803" s="209">
        <v>50321</v>
      </c>
      <c r="Q2803" s="248"/>
      <c r="R2803" s="251"/>
      <c r="S2803" s="248"/>
      <c r="T2803" s="248" t="s">
        <v>16014</v>
      </c>
      <c r="U2803" s="248" t="s">
        <v>16270</v>
      </c>
    </row>
    <row r="2804" spans="1:21" s="1" customFormat="1" ht="23.25" customHeight="1" x14ac:dyDescent="0.25">
      <c r="A2804" t="s">
        <v>8261</v>
      </c>
      <c r="B2804" t="str">
        <f t="shared" si="177"/>
        <v>33</v>
      </c>
      <c r="C2804" t="str">
        <f t="shared" si="178"/>
        <v>200</v>
      </c>
      <c r="D2804" t="str">
        <f t="shared" si="179"/>
        <v>040</v>
      </c>
      <c r="E2804" s="161" t="s">
        <v>8262</v>
      </c>
      <c r="F2804" t="s">
        <v>17084</v>
      </c>
      <c r="G2804" t="s">
        <v>8224</v>
      </c>
      <c r="H2804" s="209">
        <v>33</v>
      </c>
      <c r="I2804" s="209">
        <v>200</v>
      </c>
      <c r="J2804" s="209">
        <v>40</v>
      </c>
      <c r="K2804" s="209">
        <v>322010</v>
      </c>
      <c r="L2804" s="209" t="s">
        <v>15177</v>
      </c>
      <c r="M2804" s="209">
        <v>510</v>
      </c>
      <c r="N2804" s="209">
        <v>5040</v>
      </c>
      <c r="O2804" s="209">
        <v>5200</v>
      </c>
      <c r="P2804" s="209">
        <v>50322</v>
      </c>
      <c r="Q2804" s="248"/>
      <c r="R2804" s="251"/>
      <c r="S2804" s="248"/>
      <c r="T2804" s="248" t="s">
        <v>16014</v>
      </c>
      <c r="U2804" s="248" t="s">
        <v>16270</v>
      </c>
    </row>
    <row r="2805" spans="1:21" s="1" customFormat="1" ht="23.25" customHeight="1" x14ac:dyDescent="0.25">
      <c r="A2805" t="s">
        <v>8360</v>
      </c>
      <c r="B2805" t="str">
        <f t="shared" si="177"/>
        <v>33</v>
      </c>
      <c r="C2805" t="str">
        <f t="shared" si="178"/>
        <v>610</v>
      </c>
      <c r="D2805" t="str">
        <f t="shared" si="179"/>
        <v>040</v>
      </c>
      <c r="E2805" s="161" t="s">
        <v>8361</v>
      </c>
      <c r="F2805" t="s">
        <v>17084</v>
      </c>
      <c r="G2805" t="s">
        <v>8323</v>
      </c>
      <c r="H2805" s="209">
        <v>33</v>
      </c>
      <c r="I2805" s="209">
        <v>610</v>
      </c>
      <c r="J2805" s="209">
        <v>40</v>
      </c>
      <c r="K2805" s="209">
        <v>327410</v>
      </c>
      <c r="L2805" s="209" t="s">
        <v>15177</v>
      </c>
      <c r="M2805" s="209">
        <v>510</v>
      </c>
      <c r="N2805" s="209">
        <v>5040</v>
      </c>
      <c r="O2805" s="209">
        <v>5610</v>
      </c>
      <c r="P2805" s="209">
        <v>50323</v>
      </c>
      <c r="Q2805" s="248"/>
      <c r="R2805" s="251"/>
      <c r="S2805" s="248"/>
      <c r="T2805" s="248" t="s">
        <v>16014</v>
      </c>
      <c r="U2805" s="248" t="s">
        <v>16270</v>
      </c>
    </row>
    <row r="2806" spans="1:21" s="1" customFormat="1" ht="23.25" customHeight="1" x14ac:dyDescent="0.25">
      <c r="A2806" t="s">
        <v>8459</v>
      </c>
      <c r="B2806" t="str">
        <f t="shared" si="177"/>
        <v>33</v>
      </c>
      <c r="C2806" t="str">
        <f t="shared" si="178"/>
        <v>620</v>
      </c>
      <c r="D2806" t="str">
        <f t="shared" si="179"/>
        <v>040</v>
      </c>
      <c r="E2806" s="161" t="s">
        <v>8460</v>
      </c>
      <c r="F2806" t="s">
        <v>17084</v>
      </c>
      <c r="G2806" t="s">
        <v>8422</v>
      </c>
      <c r="H2806" s="209">
        <v>33</v>
      </c>
      <c r="I2806" s="209">
        <v>620</v>
      </c>
      <c r="J2806" s="209">
        <v>40</v>
      </c>
      <c r="K2806" s="209">
        <v>327510</v>
      </c>
      <c r="L2806" s="209" t="s">
        <v>15177</v>
      </c>
      <c r="M2806" s="209">
        <v>510</v>
      </c>
      <c r="N2806" s="209">
        <v>5040</v>
      </c>
      <c r="O2806" s="209">
        <v>5620</v>
      </c>
      <c r="P2806" s="209">
        <v>50324</v>
      </c>
      <c r="Q2806" s="248"/>
      <c r="R2806" s="251"/>
      <c r="S2806" s="248"/>
      <c r="T2806" s="248" t="s">
        <v>16014</v>
      </c>
      <c r="U2806" s="248" t="s">
        <v>16270</v>
      </c>
    </row>
    <row r="2807" spans="1:21" s="1" customFormat="1" ht="23.25" customHeight="1" x14ac:dyDescent="0.25">
      <c r="A2807" t="s">
        <v>8608</v>
      </c>
      <c r="B2807" t="str">
        <f t="shared" si="177"/>
        <v>33</v>
      </c>
      <c r="C2807" t="str">
        <f t="shared" si="178"/>
        <v>630</v>
      </c>
      <c r="D2807" t="str">
        <f t="shared" si="179"/>
        <v>040</v>
      </c>
      <c r="E2807" s="161" t="s">
        <v>8609</v>
      </c>
      <c r="F2807" t="s">
        <v>17084</v>
      </c>
      <c r="G2807" t="s">
        <v>8571</v>
      </c>
      <c r="H2807" s="209">
        <v>33</v>
      </c>
      <c r="I2807" s="209">
        <v>630</v>
      </c>
      <c r="J2807" s="209">
        <v>40</v>
      </c>
      <c r="K2807" s="209">
        <v>327610</v>
      </c>
      <c r="L2807" s="209" t="s">
        <v>15177</v>
      </c>
      <c r="M2807" s="209">
        <v>510</v>
      </c>
      <c r="N2807" s="209">
        <v>5040</v>
      </c>
      <c r="O2807" s="209">
        <v>5630</v>
      </c>
      <c r="P2807" s="209">
        <v>50326</v>
      </c>
      <c r="Q2807" s="248"/>
      <c r="R2807" s="251"/>
      <c r="S2807" s="248"/>
      <c r="T2807" s="248" t="s">
        <v>16014</v>
      </c>
      <c r="U2807" s="248" t="s">
        <v>16270</v>
      </c>
    </row>
    <row r="2808" spans="1:21" s="1" customFormat="1" ht="23.25" customHeight="1" x14ac:dyDescent="0.25">
      <c r="A2808" t="s">
        <v>8707</v>
      </c>
      <c r="B2808" t="str">
        <f t="shared" si="177"/>
        <v>33</v>
      </c>
      <c r="C2808" t="str">
        <f t="shared" si="178"/>
        <v>637</v>
      </c>
      <c r="D2808" t="str">
        <f t="shared" si="179"/>
        <v>040</v>
      </c>
      <c r="E2808" s="161" t="s">
        <v>8708</v>
      </c>
      <c r="F2808" t="s">
        <v>17084</v>
      </c>
      <c r="G2808" t="s">
        <v>8670</v>
      </c>
      <c r="H2808" s="209">
        <v>33</v>
      </c>
      <c r="I2808" s="209">
        <v>637</v>
      </c>
      <c r="J2808" s="209">
        <v>40</v>
      </c>
      <c r="K2808" s="209">
        <v>327630</v>
      </c>
      <c r="L2808" s="209" t="s">
        <v>15177</v>
      </c>
      <c r="M2808" s="209">
        <v>510</v>
      </c>
      <c r="N2808" s="209">
        <v>5040</v>
      </c>
      <c r="O2808" s="209">
        <v>5637</v>
      </c>
      <c r="P2808" s="209">
        <v>50327</v>
      </c>
      <c r="Q2808" s="248"/>
      <c r="R2808" s="251"/>
      <c r="S2808" s="248"/>
      <c r="T2808" s="248" t="s">
        <v>16014</v>
      </c>
      <c r="U2808" s="248" t="s">
        <v>16270</v>
      </c>
    </row>
    <row r="2809" spans="1:21" s="1" customFormat="1" ht="23.25" customHeight="1" x14ac:dyDescent="0.25">
      <c r="A2809" t="s">
        <v>8809</v>
      </c>
      <c r="B2809" t="str">
        <f t="shared" si="177"/>
        <v>33</v>
      </c>
      <c r="C2809" t="str">
        <f t="shared" si="178"/>
        <v>645</v>
      </c>
      <c r="D2809" t="str">
        <f t="shared" si="179"/>
        <v>040</v>
      </c>
      <c r="E2809" s="161" t="s">
        <v>8810</v>
      </c>
      <c r="F2809" t="s">
        <v>17084</v>
      </c>
      <c r="G2809" t="s">
        <v>8772</v>
      </c>
      <c r="H2809" s="209">
        <v>33</v>
      </c>
      <c r="I2809" s="209">
        <v>645</v>
      </c>
      <c r="J2809" s="209">
        <v>40</v>
      </c>
      <c r="K2809" s="209">
        <v>327710</v>
      </c>
      <c r="L2809" s="209" t="s">
        <v>15177</v>
      </c>
      <c r="M2809" s="209">
        <v>510</v>
      </c>
      <c r="N2809" s="209">
        <v>5040</v>
      </c>
      <c r="O2809" s="209">
        <v>5645</v>
      </c>
      <c r="P2809" s="209">
        <v>50328</v>
      </c>
      <c r="Q2809"/>
      <c r="R2809" s="251"/>
      <c r="S2809"/>
      <c r="T2809" s="248" t="s">
        <v>16014</v>
      </c>
      <c r="U2809" s="248" t="s">
        <v>16270</v>
      </c>
    </row>
    <row r="2810" spans="1:21" s="1" customFormat="1" ht="23.25" customHeight="1" x14ac:dyDescent="0.25">
      <c r="A2810" t="s">
        <v>8909</v>
      </c>
      <c r="B2810" t="str">
        <f t="shared" si="177"/>
        <v>33</v>
      </c>
      <c r="C2810" t="str">
        <f t="shared" si="178"/>
        <v>685</v>
      </c>
      <c r="D2810" t="str">
        <f t="shared" si="179"/>
        <v>040</v>
      </c>
      <c r="E2810" s="161" t="s">
        <v>8910</v>
      </c>
      <c r="F2810" t="s">
        <v>17084</v>
      </c>
      <c r="G2810" t="s">
        <v>8872</v>
      </c>
      <c r="H2810" s="209">
        <v>33</v>
      </c>
      <c r="I2810" s="209">
        <v>685</v>
      </c>
      <c r="J2810" s="209">
        <v>40</v>
      </c>
      <c r="K2810" s="209">
        <v>327730</v>
      </c>
      <c r="L2810" s="209" t="s">
        <v>15177</v>
      </c>
      <c r="M2810" s="209">
        <v>510</v>
      </c>
      <c r="N2810" s="209">
        <v>5040</v>
      </c>
      <c r="O2810" s="209">
        <v>5686</v>
      </c>
      <c r="P2810" s="209">
        <v>50329</v>
      </c>
      <c r="Q2810" s="248"/>
      <c r="R2810" s="251"/>
      <c r="S2810" s="248"/>
      <c r="T2810" s="248" t="s">
        <v>16014</v>
      </c>
      <c r="U2810" s="248" t="s">
        <v>16270</v>
      </c>
    </row>
    <row r="2811" spans="1:21" s="1" customFormat="1" ht="23.25" customHeight="1" x14ac:dyDescent="0.25">
      <c r="A2811" t="s">
        <v>9009</v>
      </c>
      <c r="B2811" t="str">
        <f t="shared" si="177"/>
        <v>33</v>
      </c>
      <c r="C2811" t="str">
        <f t="shared" si="178"/>
        <v>690</v>
      </c>
      <c r="D2811" t="str">
        <f t="shared" si="179"/>
        <v>040</v>
      </c>
      <c r="E2811" s="161" t="s">
        <v>9010</v>
      </c>
      <c r="F2811" t="s">
        <v>17084</v>
      </c>
      <c r="G2811" t="s">
        <v>8972</v>
      </c>
      <c r="H2811" s="209">
        <v>33</v>
      </c>
      <c r="I2811" s="209">
        <v>690</v>
      </c>
      <c r="J2811" s="209">
        <v>40</v>
      </c>
      <c r="K2811" s="209">
        <v>327750</v>
      </c>
      <c r="L2811" s="209" t="s">
        <v>15177</v>
      </c>
      <c r="M2811" s="209">
        <v>510</v>
      </c>
      <c r="N2811" s="209">
        <v>5040</v>
      </c>
      <c r="O2811" s="209">
        <v>5691</v>
      </c>
      <c r="P2811" s="209">
        <v>50330</v>
      </c>
      <c r="Q2811" s="248"/>
      <c r="R2811" s="251"/>
      <c r="S2811" s="248"/>
      <c r="T2811" s="248" t="s">
        <v>16014</v>
      </c>
      <c r="U2811" s="248" t="s">
        <v>16270</v>
      </c>
    </row>
    <row r="2812" spans="1:21" s="1" customFormat="1" ht="23.25" customHeight="1" x14ac:dyDescent="0.25">
      <c r="A2812" t="s">
        <v>9109</v>
      </c>
      <c r="B2812" t="str">
        <f t="shared" si="177"/>
        <v>33</v>
      </c>
      <c r="C2812" t="str">
        <f t="shared" si="178"/>
        <v>695</v>
      </c>
      <c r="D2812" t="str">
        <f t="shared" si="179"/>
        <v>040</v>
      </c>
      <c r="E2812" s="161" t="s">
        <v>9110</v>
      </c>
      <c r="F2812" t="s">
        <v>17084</v>
      </c>
      <c r="G2812" t="s">
        <v>9072</v>
      </c>
      <c r="H2812" s="209">
        <v>33</v>
      </c>
      <c r="I2812" s="209">
        <v>695</v>
      </c>
      <c r="J2812" s="209">
        <v>40</v>
      </c>
      <c r="K2812" s="209">
        <v>327770</v>
      </c>
      <c r="L2812" s="209" t="s">
        <v>15177</v>
      </c>
      <c r="M2812" s="209">
        <v>510</v>
      </c>
      <c r="N2812" s="209">
        <v>5040</v>
      </c>
      <c r="O2812" s="209">
        <v>5695</v>
      </c>
      <c r="P2812" s="209">
        <v>50331</v>
      </c>
      <c r="Q2812" s="248"/>
      <c r="R2812" s="251"/>
      <c r="S2812" s="248"/>
      <c r="T2812" s="248" t="s">
        <v>16014</v>
      </c>
      <c r="U2812" s="248" t="s">
        <v>16270</v>
      </c>
    </row>
    <row r="2813" spans="1:21" s="1" customFormat="1" ht="23.25" customHeight="1" x14ac:dyDescent="0.25">
      <c r="A2813" t="s">
        <v>9208</v>
      </c>
      <c r="B2813" t="str">
        <f t="shared" si="177"/>
        <v>33</v>
      </c>
      <c r="C2813" t="str">
        <f t="shared" si="178"/>
        <v>700</v>
      </c>
      <c r="D2813" t="str">
        <f t="shared" si="179"/>
        <v>040</v>
      </c>
      <c r="E2813" s="161" t="s">
        <v>9209</v>
      </c>
      <c r="F2813" t="s">
        <v>17084</v>
      </c>
      <c r="G2813" t="s">
        <v>9171</v>
      </c>
      <c r="H2813" s="209">
        <v>33</v>
      </c>
      <c r="I2813" s="209">
        <v>700</v>
      </c>
      <c r="J2813" s="209">
        <v>40</v>
      </c>
      <c r="K2813" s="209">
        <v>327810</v>
      </c>
      <c r="L2813" s="209" t="s">
        <v>15177</v>
      </c>
      <c r="M2813" s="209">
        <v>510</v>
      </c>
      <c r="N2813" s="209">
        <v>5040</v>
      </c>
      <c r="O2813" s="209">
        <v>5700</v>
      </c>
      <c r="P2813" s="209">
        <v>50332</v>
      </c>
      <c r="Q2813" s="248"/>
      <c r="R2813" s="251"/>
      <c r="S2813" s="248"/>
      <c r="T2813" s="248" t="s">
        <v>16014</v>
      </c>
      <c r="U2813" s="248" t="s">
        <v>16270</v>
      </c>
    </row>
    <row r="2814" spans="1:21" s="1" customFormat="1" ht="23.25" customHeight="1" x14ac:dyDescent="0.25">
      <c r="A2814" t="s">
        <v>9307</v>
      </c>
      <c r="B2814" t="str">
        <f t="shared" si="177"/>
        <v>33</v>
      </c>
      <c r="C2814" t="str">
        <f t="shared" si="178"/>
        <v>745</v>
      </c>
      <c r="D2814" t="str">
        <f t="shared" si="179"/>
        <v>040</v>
      </c>
      <c r="E2814" s="161" t="s">
        <v>9308</v>
      </c>
      <c r="F2814" t="s">
        <v>17084</v>
      </c>
      <c r="G2814" t="s">
        <v>9270</v>
      </c>
      <c r="H2814" s="209">
        <v>33</v>
      </c>
      <c r="I2814" s="209">
        <v>745</v>
      </c>
      <c r="J2814" s="209">
        <v>40</v>
      </c>
      <c r="K2814" s="209">
        <v>328430</v>
      </c>
      <c r="L2814" s="209" t="s">
        <v>15177</v>
      </c>
      <c r="M2814" s="209">
        <v>510</v>
      </c>
      <c r="N2814" s="209">
        <v>5040</v>
      </c>
      <c r="O2814" s="209">
        <v>5745</v>
      </c>
      <c r="P2814" s="209">
        <v>50333</v>
      </c>
      <c r="Q2814" s="248"/>
      <c r="R2814" s="251"/>
      <c r="S2814" s="248"/>
      <c r="T2814" s="248" t="s">
        <v>16014</v>
      </c>
      <c r="U2814" s="248" t="s">
        <v>16270</v>
      </c>
    </row>
    <row r="2815" spans="1:21" s="1" customFormat="1" ht="23.25" customHeight="1" x14ac:dyDescent="0.25">
      <c r="A2815" t="s">
        <v>9406</v>
      </c>
      <c r="B2815" t="str">
        <f t="shared" si="177"/>
        <v>33</v>
      </c>
      <c r="C2815" t="str">
        <f t="shared" si="178"/>
        <v>750</v>
      </c>
      <c r="D2815" t="str">
        <f t="shared" si="179"/>
        <v>040</v>
      </c>
      <c r="E2815" s="161" t="s">
        <v>9407</v>
      </c>
      <c r="F2815" t="s">
        <v>17084</v>
      </c>
      <c r="G2815" t="s">
        <v>9369</v>
      </c>
      <c r="H2815" s="209">
        <v>33</v>
      </c>
      <c r="I2815" s="209">
        <v>750</v>
      </c>
      <c r="J2815" s="209">
        <v>40</v>
      </c>
      <c r="K2815" s="209">
        <v>328450</v>
      </c>
      <c r="L2815" s="209" t="s">
        <v>15177</v>
      </c>
      <c r="M2815" s="209">
        <v>510</v>
      </c>
      <c r="N2815" s="209">
        <v>5040</v>
      </c>
      <c r="O2815" s="209">
        <v>5750</v>
      </c>
      <c r="P2815" s="209">
        <v>50334</v>
      </c>
      <c r="Q2815"/>
      <c r="R2815" s="251"/>
      <c r="S2815"/>
      <c r="T2815" s="248" t="s">
        <v>16014</v>
      </c>
      <c r="U2815" s="248" t="s">
        <v>16270</v>
      </c>
    </row>
    <row r="2816" spans="1:21" s="1" customFormat="1" ht="23.25" customHeight="1" x14ac:dyDescent="0.25">
      <c r="A2816" t="s">
        <v>9505</v>
      </c>
      <c r="B2816" t="str">
        <f t="shared" si="177"/>
        <v>33</v>
      </c>
      <c r="C2816" t="str">
        <f t="shared" si="178"/>
        <v>795</v>
      </c>
      <c r="D2816" t="str">
        <f t="shared" si="179"/>
        <v>040</v>
      </c>
      <c r="E2816" s="161" t="s">
        <v>9506</v>
      </c>
      <c r="F2816" t="s">
        <v>17084</v>
      </c>
      <c r="G2816" t="s">
        <v>9468</v>
      </c>
      <c r="H2816" s="209">
        <v>33</v>
      </c>
      <c r="I2816" s="209">
        <v>795</v>
      </c>
      <c r="J2816" s="209">
        <v>40</v>
      </c>
      <c r="K2816" s="209">
        <v>328780</v>
      </c>
      <c r="L2816" s="209" t="s">
        <v>15177</v>
      </c>
      <c r="M2816" s="209">
        <v>510</v>
      </c>
      <c r="N2816" s="209">
        <v>5040</v>
      </c>
      <c r="O2816" s="209">
        <v>5795</v>
      </c>
      <c r="P2816" s="209">
        <v>50335</v>
      </c>
      <c r="Q2816" s="248"/>
      <c r="R2816" s="251"/>
      <c r="S2816" s="248"/>
      <c r="T2816" s="248" t="s">
        <v>16014</v>
      </c>
      <c r="U2816" s="248" t="s">
        <v>16270</v>
      </c>
    </row>
    <row r="2817" spans="1:21" s="1" customFormat="1" ht="23.25" customHeight="1" x14ac:dyDescent="0.25">
      <c r="A2817" t="s">
        <v>9604</v>
      </c>
      <c r="B2817" t="str">
        <f t="shared" si="177"/>
        <v>33</v>
      </c>
      <c r="C2817" t="str">
        <f t="shared" si="178"/>
        <v>850</v>
      </c>
      <c r="D2817" t="str">
        <f t="shared" si="179"/>
        <v>040</v>
      </c>
      <c r="E2817" s="161" t="s">
        <v>9605</v>
      </c>
      <c r="F2817" t="s">
        <v>17084</v>
      </c>
      <c r="G2817" t="s">
        <v>9567</v>
      </c>
      <c r="H2817" s="209">
        <v>33</v>
      </c>
      <c r="I2817" s="209">
        <v>850</v>
      </c>
      <c r="J2817" s="209">
        <v>40</v>
      </c>
      <c r="K2817" s="209">
        <v>328910</v>
      </c>
      <c r="L2817" s="209" t="s">
        <v>15177</v>
      </c>
      <c r="M2817" s="209">
        <v>510</v>
      </c>
      <c r="N2817" s="209">
        <v>5040</v>
      </c>
      <c r="O2817" s="209">
        <v>5850</v>
      </c>
      <c r="P2817" s="209">
        <v>50336</v>
      </c>
      <c r="Q2817" s="248"/>
      <c r="R2817" s="251"/>
      <c r="S2817" s="248"/>
      <c r="T2817" s="248" t="s">
        <v>16014</v>
      </c>
      <c r="U2817" s="248" t="s">
        <v>16270</v>
      </c>
    </row>
    <row r="2818" spans="1:21" s="1" customFormat="1" ht="23.25" customHeight="1" x14ac:dyDescent="0.25">
      <c r="A2818" t="s">
        <v>7592</v>
      </c>
      <c r="B2818" t="str">
        <f t="shared" ref="B2818:B2881" si="180">LEFT(A2818,2)</f>
        <v>33</v>
      </c>
      <c r="C2818" t="str">
        <f t="shared" ref="C2818:C2881" si="181">MID(A2818,4,3)</f>
        <v>001</v>
      </c>
      <c r="D2818" t="str">
        <f t="shared" ref="D2818:D2881" si="182">RIGHT(A2818,3)</f>
        <v>005</v>
      </c>
      <c r="E2818" s="161" t="s">
        <v>17109</v>
      </c>
      <c r="F2818" t="s">
        <v>17084</v>
      </c>
      <c r="G2818" t="s">
        <v>7582</v>
      </c>
      <c r="H2818" s="209">
        <v>33</v>
      </c>
      <c r="I2818" s="209">
        <v>1</v>
      </c>
      <c r="J2818" s="209">
        <v>5</v>
      </c>
      <c r="K2818" s="209">
        <v>320110</v>
      </c>
      <c r="L2818" s="209" t="s">
        <v>15177</v>
      </c>
      <c r="M2818" s="209">
        <v>510</v>
      </c>
      <c r="N2818" s="209">
        <v>5005</v>
      </c>
      <c r="O2818" s="209">
        <v>5001</v>
      </c>
      <c r="P2818" s="209">
        <v>50337</v>
      </c>
      <c r="Q2818" s="248"/>
      <c r="R2818" s="248"/>
      <c r="S2818" s="248"/>
      <c r="T2818" s="248" t="s">
        <v>16014</v>
      </c>
      <c r="U2818" s="248" t="s">
        <v>16270</v>
      </c>
    </row>
    <row r="2819" spans="1:21" s="1" customFormat="1" ht="23.25" customHeight="1" x14ac:dyDescent="0.25">
      <c r="A2819" t="s">
        <v>7736</v>
      </c>
      <c r="B2819" t="str">
        <f t="shared" si="180"/>
        <v>33</v>
      </c>
      <c r="C2819" t="str">
        <f t="shared" si="181"/>
        <v>002</v>
      </c>
      <c r="D2819" t="str">
        <f t="shared" si="182"/>
        <v>005</v>
      </c>
      <c r="E2819" s="161" t="s">
        <v>7737</v>
      </c>
      <c r="F2819" t="s">
        <v>17084</v>
      </c>
      <c r="G2819" t="s">
        <v>7729</v>
      </c>
      <c r="H2819" s="209">
        <v>33</v>
      </c>
      <c r="I2819" s="209">
        <v>2</v>
      </c>
      <c r="J2819" s="209">
        <v>5</v>
      </c>
      <c r="K2819" s="209">
        <v>320210</v>
      </c>
      <c r="L2819" s="209" t="s">
        <v>15177</v>
      </c>
      <c r="M2819" s="209">
        <v>510</v>
      </c>
      <c r="N2819" s="209">
        <v>5005</v>
      </c>
      <c r="O2819" s="209">
        <v>5002</v>
      </c>
      <c r="P2819" s="209">
        <v>50338</v>
      </c>
      <c r="Q2819" s="248"/>
      <c r="R2819" s="248"/>
      <c r="S2819" s="248"/>
      <c r="T2819" s="248" t="s">
        <v>16014</v>
      </c>
      <c r="U2819" s="248" t="s">
        <v>16270</v>
      </c>
    </row>
    <row r="2820" spans="1:21" s="1" customFormat="1" ht="23.25" customHeight="1" x14ac:dyDescent="0.25">
      <c r="A2820" t="s">
        <v>7835</v>
      </c>
      <c r="B2820" t="str">
        <f t="shared" si="180"/>
        <v>33</v>
      </c>
      <c r="C2820" t="str">
        <f t="shared" si="181"/>
        <v>010</v>
      </c>
      <c r="D2820" t="str">
        <f t="shared" si="182"/>
        <v>005</v>
      </c>
      <c r="E2820" s="161" t="s">
        <v>7836</v>
      </c>
      <c r="F2820" t="s">
        <v>17084</v>
      </c>
      <c r="G2820" t="s">
        <v>7828</v>
      </c>
      <c r="H2820" s="209">
        <v>33</v>
      </c>
      <c r="I2820" s="209">
        <v>10</v>
      </c>
      <c r="J2820" s="209">
        <v>5</v>
      </c>
      <c r="K2820" s="209">
        <v>320310</v>
      </c>
      <c r="L2820" s="209" t="s">
        <v>15177</v>
      </c>
      <c r="M2820" s="209">
        <v>510</v>
      </c>
      <c r="N2820" s="209">
        <v>5005</v>
      </c>
      <c r="O2820" s="209">
        <v>5010</v>
      </c>
      <c r="P2820" s="209">
        <v>50339</v>
      </c>
      <c r="Q2820" s="248"/>
      <c r="R2820" s="251"/>
      <c r="S2820" s="248"/>
      <c r="T2820" s="248" t="s">
        <v>16014</v>
      </c>
      <c r="U2820" s="248" t="s">
        <v>16270</v>
      </c>
    </row>
    <row r="2821" spans="1:21" s="1" customFormat="1" ht="23.25" customHeight="1" x14ac:dyDescent="0.25">
      <c r="A2821" t="s">
        <v>7934</v>
      </c>
      <c r="B2821" t="str">
        <f t="shared" si="180"/>
        <v>33</v>
      </c>
      <c r="C2821" t="str">
        <f t="shared" si="181"/>
        <v>030</v>
      </c>
      <c r="D2821" t="str">
        <f t="shared" si="182"/>
        <v>005</v>
      </c>
      <c r="E2821" s="161" t="s">
        <v>7935</v>
      </c>
      <c r="F2821" t="s">
        <v>17084</v>
      </c>
      <c r="G2821" t="s">
        <v>7927</v>
      </c>
      <c r="H2821" s="209">
        <v>33</v>
      </c>
      <c r="I2821" s="209">
        <v>30</v>
      </c>
      <c r="J2821" s="209">
        <v>5</v>
      </c>
      <c r="K2821" s="209">
        <v>320910</v>
      </c>
      <c r="L2821" s="209" t="s">
        <v>15177</v>
      </c>
      <c r="M2821" s="209">
        <v>510</v>
      </c>
      <c r="N2821" s="209">
        <v>5005</v>
      </c>
      <c r="O2821" s="209">
        <v>5030</v>
      </c>
      <c r="P2821" s="209">
        <v>50340</v>
      </c>
      <c r="Q2821" s="248"/>
      <c r="R2821" s="251"/>
      <c r="S2821" s="248"/>
      <c r="T2821" s="248" t="s">
        <v>16014</v>
      </c>
      <c r="U2821" s="248" t="s">
        <v>16270</v>
      </c>
    </row>
    <row r="2822" spans="1:21" s="1" customFormat="1" ht="23.25" customHeight="1" x14ac:dyDescent="0.25">
      <c r="A2822" t="s">
        <v>8033</v>
      </c>
      <c r="B2822" t="str">
        <f t="shared" si="180"/>
        <v>33</v>
      </c>
      <c r="C2822" t="str">
        <f t="shared" si="181"/>
        <v>035</v>
      </c>
      <c r="D2822" t="str">
        <f t="shared" si="182"/>
        <v>005</v>
      </c>
      <c r="E2822" s="161" t="s">
        <v>8034</v>
      </c>
      <c r="F2822" t="s">
        <v>17084</v>
      </c>
      <c r="G2822" t="s">
        <v>8026</v>
      </c>
      <c r="H2822" s="209">
        <v>33</v>
      </c>
      <c r="I2822" s="209">
        <v>35</v>
      </c>
      <c r="J2822" s="209">
        <v>5</v>
      </c>
      <c r="K2822" s="209">
        <v>320925</v>
      </c>
      <c r="L2822" s="209" t="s">
        <v>15177</v>
      </c>
      <c r="M2822" s="209">
        <v>510</v>
      </c>
      <c r="N2822" s="209">
        <v>5005</v>
      </c>
      <c r="O2822" s="209">
        <v>5035</v>
      </c>
      <c r="P2822" s="209">
        <v>50341</v>
      </c>
      <c r="Q2822" s="248"/>
      <c r="R2822" s="251"/>
      <c r="S2822" s="248"/>
      <c r="T2822" s="248" t="s">
        <v>16014</v>
      </c>
      <c r="U2822" s="248" t="s">
        <v>16270</v>
      </c>
    </row>
    <row r="2823" spans="1:21" s="1" customFormat="1" ht="23.25" customHeight="1" x14ac:dyDescent="0.25">
      <c r="A2823" t="s">
        <v>8132</v>
      </c>
      <c r="B2823" t="str">
        <f t="shared" si="180"/>
        <v>33</v>
      </c>
      <c r="C2823" t="str">
        <f t="shared" si="181"/>
        <v>040</v>
      </c>
      <c r="D2823" t="str">
        <f t="shared" si="182"/>
        <v>005</v>
      </c>
      <c r="E2823" s="161" t="s">
        <v>8133</v>
      </c>
      <c r="F2823" t="s">
        <v>17084</v>
      </c>
      <c r="G2823" t="s">
        <v>8125</v>
      </c>
      <c r="H2823" s="209">
        <v>33</v>
      </c>
      <c r="I2823" s="209">
        <v>40</v>
      </c>
      <c r="J2823" s="209">
        <v>5</v>
      </c>
      <c r="K2823" s="209">
        <v>320930</v>
      </c>
      <c r="L2823" s="209" t="s">
        <v>15177</v>
      </c>
      <c r="M2823" s="209">
        <v>510</v>
      </c>
      <c r="N2823" s="209">
        <v>5005</v>
      </c>
      <c r="O2823" s="209">
        <v>5040</v>
      </c>
      <c r="P2823" s="209">
        <v>50342</v>
      </c>
      <c r="Q2823" s="248"/>
      <c r="R2823" s="251"/>
      <c r="S2823" s="248"/>
      <c r="T2823" s="248" t="s">
        <v>16014</v>
      </c>
      <c r="U2823" s="248" t="s">
        <v>16270</v>
      </c>
    </row>
    <row r="2824" spans="1:21" s="1" customFormat="1" ht="23.25" customHeight="1" x14ac:dyDescent="0.25">
      <c r="A2824" t="s">
        <v>8231</v>
      </c>
      <c r="B2824" t="str">
        <f t="shared" si="180"/>
        <v>33</v>
      </c>
      <c r="C2824" t="str">
        <f t="shared" si="181"/>
        <v>200</v>
      </c>
      <c r="D2824" t="str">
        <f t="shared" si="182"/>
        <v>005</v>
      </c>
      <c r="E2824" s="161" t="s">
        <v>8232</v>
      </c>
      <c r="F2824" t="s">
        <v>17084</v>
      </c>
      <c r="G2824" t="s">
        <v>8224</v>
      </c>
      <c r="H2824" s="209">
        <v>33</v>
      </c>
      <c r="I2824" s="209">
        <v>200</v>
      </c>
      <c r="J2824" s="209">
        <v>5</v>
      </c>
      <c r="K2824" s="209">
        <v>322010</v>
      </c>
      <c r="L2824" s="209" t="s">
        <v>15177</v>
      </c>
      <c r="M2824" s="209">
        <v>510</v>
      </c>
      <c r="N2824" s="209">
        <v>5005</v>
      </c>
      <c r="O2824" s="209">
        <v>5200</v>
      </c>
      <c r="P2824" s="209">
        <v>50343</v>
      </c>
      <c r="Q2824" s="248"/>
      <c r="R2824" s="251"/>
      <c r="S2824" s="248"/>
      <c r="T2824" s="248" t="s">
        <v>16014</v>
      </c>
      <c r="U2824" s="248" t="s">
        <v>16270</v>
      </c>
    </row>
    <row r="2825" spans="1:21" s="1" customFormat="1" ht="23.25" customHeight="1" x14ac:dyDescent="0.25">
      <c r="A2825" t="s">
        <v>8330</v>
      </c>
      <c r="B2825" t="str">
        <f t="shared" si="180"/>
        <v>33</v>
      </c>
      <c r="C2825" t="str">
        <f t="shared" si="181"/>
        <v>610</v>
      </c>
      <c r="D2825" t="str">
        <f t="shared" si="182"/>
        <v>005</v>
      </c>
      <c r="E2825" s="161" t="s">
        <v>8331</v>
      </c>
      <c r="F2825" t="s">
        <v>17084</v>
      </c>
      <c r="G2825" t="s">
        <v>8323</v>
      </c>
      <c r="H2825" s="209">
        <v>33</v>
      </c>
      <c r="I2825" s="209">
        <v>610</v>
      </c>
      <c r="J2825" s="209">
        <v>5</v>
      </c>
      <c r="K2825" s="209">
        <v>327410</v>
      </c>
      <c r="L2825" s="209" t="s">
        <v>15177</v>
      </c>
      <c r="M2825" s="209">
        <v>510</v>
      </c>
      <c r="N2825" s="209">
        <v>5005</v>
      </c>
      <c r="O2825" s="209">
        <v>5610</v>
      </c>
      <c r="P2825" s="209">
        <v>50344</v>
      </c>
      <c r="Q2825" s="248"/>
      <c r="R2825" s="251"/>
      <c r="S2825" s="248"/>
      <c r="T2825" s="248" t="s">
        <v>16014</v>
      </c>
      <c r="U2825" s="248" t="s">
        <v>16270</v>
      </c>
    </row>
    <row r="2826" spans="1:21" s="1" customFormat="1" ht="23.25" customHeight="1" x14ac:dyDescent="0.25">
      <c r="A2826" t="s">
        <v>8429</v>
      </c>
      <c r="B2826" t="str">
        <f t="shared" si="180"/>
        <v>33</v>
      </c>
      <c r="C2826" t="str">
        <f t="shared" si="181"/>
        <v>620</v>
      </c>
      <c r="D2826" t="str">
        <f t="shared" si="182"/>
        <v>005</v>
      </c>
      <c r="E2826" s="161" t="s">
        <v>8430</v>
      </c>
      <c r="F2826" t="s">
        <v>17084</v>
      </c>
      <c r="G2826" t="s">
        <v>8422</v>
      </c>
      <c r="H2826" s="209">
        <v>33</v>
      </c>
      <c r="I2826" s="209">
        <v>620</v>
      </c>
      <c r="J2826" s="209">
        <v>5</v>
      </c>
      <c r="K2826" s="209">
        <v>327510</v>
      </c>
      <c r="L2826" s="209" t="s">
        <v>15177</v>
      </c>
      <c r="M2826" s="209">
        <v>510</v>
      </c>
      <c r="N2826" s="209">
        <v>5005</v>
      </c>
      <c r="O2826" s="209">
        <v>5620</v>
      </c>
      <c r="P2826" s="209">
        <v>50345</v>
      </c>
      <c r="Q2826" s="248"/>
      <c r="R2826" s="251"/>
      <c r="S2826" s="248"/>
      <c r="T2826" s="248" t="s">
        <v>16014</v>
      </c>
      <c r="U2826" s="248" t="s">
        <v>16270</v>
      </c>
    </row>
    <row r="2827" spans="1:21" s="1" customFormat="1" ht="23.25" customHeight="1" x14ac:dyDescent="0.25">
      <c r="A2827" t="s">
        <v>8578</v>
      </c>
      <c r="B2827" t="str">
        <f t="shared" si="180"/>
        <v>33</v>
      </c>
      <c r="C2827" t="str">
        <f t="shared" si="181"/>
        <v>630</v>
      </c>
      <c r="D2827" t="str">
        <f t="shared" si="182"/>
        <v>005</v>
      </c>
      <c r="E2827" s="161" t="s">
        <v>8579</v>
      </c>
      <c r="F2827" t="s">
        <v>17084</v>
      </c>
      <c r="G2827" t="s">
        <v>8571</v>
      </c>
      <c r="H2827" s="209">
        <v>33</v>
      </c>
      <c r="I2827" s="209">
        <v>630</v>
      </c>
      <c r="J2827" s="209">
        <v>5</v>
      </c>
      <c r="K2827" s="209">
        <v>327610</v>
      </c>
      <c r="L2827" s="209" t="s">
        <v>15177</v>
      </c>
      <c r="M2827" s="209">
        <v>510</v>
      </c>
      <c r="N2827" s="209">
        <v>5005</v>
      </c>
      <c r="O2827" s="209">
        <v>5630</v>
      </c>
      <c r="P2827" s="209">
        <v>50347</v>
      </c>
      <c r="Q2827" s="248"/>
      <c r="R2827" s="251"/>
      <c r="S2827" s="248"/>
      <c r="T2827" s="248" t="s">
        <v>16014</v>
      </c>
      <c r="U2827" s="248" t="s">
        <v>16270</v>
      </c>
    </row>
    <row r="2828" spans="1:21" s="1" customFormat="1" ht="23.25" customHeight="1" x14ac:dyDescent="0.25">
      <c r="A2828" t="s">
        <v>8677</v>
      </c>
      <c r="B2828" t="str">
        <f t="shared" si="180"/>
        <v>33</v>
      </c>
      <c r="C2828" t="str">
        <f t="shared" si="181"/>
        <v>637</v>
      </c>
      <c r="D2828" t="str">
        <f t="shared" si="182"/>
        <v>005</v>
      </c>
      <c r="E2828" s="161" t="s">
        <v>8678</v>
      </c>
      <c r="F2828" t="s">
        <v>17084</v>
      </c>
      <c r="G2828" t="s">
        <v>8670</v>
      </c>
      <c r="H2828" s="209">
        <v>33</v>
      </c>
      <c r="I2828" s="209">
        <v>637</v>
      </c>
      <c r="J2828" s="209">
        <v>5</v>
      </c>
      <c r="K2828" s="209">
        <v>327630</v>
      </c>
      <c r="L2828" s="209" t="s">
        <v>15177</v>
      </c>
      <c r="M2828" s="209">
        <v>510</v>
      </c>
      <c r="N2828" s="209">
        <v>5005</v>
      </c>
      <c r="O2828" s="209">
        <v>5637</v>
      </c>
      <c r="P2828" s="209">
        <v>50348</v>
      </c>
      <c r="Q2828" s="248"/>
      <c r="R2828" s="251"/>
      <c r="S2828" s="248"/>
      <c r="T2828" s="248" t="s">
        <v>16014</v>
      </c>
      <c r="U2828" s="248" t="s">
        <v>16270</v>
      </c>
    </row>
    <row r="2829" spans="1:21" s="1" customFormat="1" ht="23.25" customHeight="1" x14ac:dyDescent="0.25">
      <c r="A2829" t="s">
        <v>8779</v>
      </c>
      <c r="B2829" t="str">
        <f t="shared" si="180"/>
        <v>33</v>
      </c>
      <c r="C2829" t="str">
        <f t="shared" si="181"/>
        <v>645</v>
      </c>
      <c r="D2829" t="str">
        <f t="shared" si="182"/>
        <v>005</v>
      </c>
      <c r="E2829" s="161" t="s">
        <v>8780</v>
      </c>
      <c r="F2829" t="s">
        <v>17084</v>
      </c>
      <c r="G2829" t="s">
        <v>8772</v>
      </c>
      <c r="H2829" s="209">
        <v>33</v>
      </c>
      <c r="I2829" s="209">
        <v>645</v>
      </c>
      <c r="J2829" s="209">
        <v>5</v>
      </c>
      <c r="K2829" s="209">
        <v>327710</v>
      </c>
      <c r="L2829" s="209" t="s">
        <v>15177</v>
      </c>
      <c r="M2829" s="209">
        <v>510</v>
      </c>
      <c r="N2829" s="209">
        <v>5005</v>
      </c>
      <c r="O2829" s="209">
        <v>5645</v>
      </c>
      <c r="P2829" s="209">
        <v>50349</v>
      </c>
      <c r="Q2829"/>
      <c r="R2829" s="251"/>
      <c r="S2829"/>
      <c r="T2829" s="248" t="s">
        <v>16014</v>
      </c>
      <c r="U2829" s="248" t="s">
        <v>16270</v>
      </c>
    </row>
    <row r="2830" spans="1:21" s="1" customFormat="1" ht="23.25" customHeight="1" x14ac:dyDescent="0.25">
      <c r="A2830" t="s">
        <v>8879</v>
      </c>
      <c r="B2830" t="str">
        <f t="shared" si="180"/>
        <v>33</v>
      </c>
      <c r="C2830" t="str">
        <f t="shared" si="181"/>
        <v>685</v>
      </c>
      <c r="D2830" t="str">
        <f t="shared" si="182"/>
        <v>005</v>
      </c>
      <c r="E2830" s="161" t="s">
        <v>8880</v>
      </c>
      <c r="F2830" t="s">
        <v>17084</v>
      </c>
      <c r="G2830" t="s">
        <v>8872</v>
      </c>
      <c r="H2830" s="209">
        <v>33</v>
      </c>
      <c r="I2830" s="209">
        <v>685</v>
      </c>
      <c r="J2830" s="209">
        <v>5</v>
      </c>
      <c r="K2830" s="209">
        <v>327730</v>
      </c>
      <c r="L2830" s="209" t="s">
        <v>15177</v>
      </c>
      <c r="M2830" s="209">
        <v>510</v>
      </c>
      <c r="N2830" s="209">
        <v>5005</v>
      </c>
      <c r="O2830" s="209">
        <v>5686</v>
      </c>
      <c r="P2830" s="209">
        <v>50350</v>
      </c>
      <c r="Q2830" s="248"/>
      <c r="R2830" s="251"/>
      <c r="S2830" s="248"/>
      <c r="T2830" s="248" t="s">
        <v>16014</v>
      </c>
      <c r="U2830" s="248" t="s">
        <v>16270</v>
      </c>
    </row>
    <row r="2831" spans="1:21" s="1" customFormat="1" ht="23.25" customHeight="1" x14ac:dyDescent="0.25">
      <c r="A2831" t="s">
        <v>8979</v>
      </c>
      <c r="B2831" t="str">
        <f t="shared" si="180"/>
        <v>33</v>
      </c>
      <c r="C2831" t="str">
        <f t="shared" si="181"/>
        <v>690</v>
      </c>
      <c r="D2831" t="str">
        <f t="shared" si="182"/>
        <v>005</v>
      </c>
      <c r="E2831" s="161" t="s">
        <v>8980</v>
      </c>
      <c r="F2831" t="s">
        <v>17084</v>
      </c>
      <c r="G2831" t="s">
        <v>8972</v>
      </c>
      <c r="H2831" s="209">
        <v>33</v>
      </c>
      <c r="I2831" s="209">
        <v>690</v>
      </c>
      <c r="J2831" s="209">
        <v>5</v>
      </c>
      <c r="K2831" s="209">
        <v>327750</v>
      </c>
      <c r="L2831" s="209" t="s">
        <v>15177</v>
      </c>
      <c r="M2831" s="209">
        <v>510</v>
      </c>
      <c r="N2831" s="209">
        <v>5005</v>
      </c>
      <c r="O2831" s="209">
        <v>5691</v>
      </c>
      <c r="P2831" s="209">
        <v>50351</v>
      </c>
      <c r="Q2831" s="248"/>
      <c r="R2831" s="251"/>
      <c r="S2831" s="248"/>
      <c r="T2831" s="248" t="s">
        <v>16014</v>
      </c>
      <c r="U2831" s="248" t="s">
        <v>16270</v>
      </c>
    </row>
    <row r="2832" spans="1:21" s="1" customFormat="1" ht="23.25" customHeight="1" x14ac:dyDescent="0.25">
      <c r="A2832" t="s">
        <v>9079</v>
      </c>
      <c r="B2832" t="str">
        <f t="shared" si="180"/>
        <v>33</v>
      </c>
      <c r="C2832" t="str">
        <f t="shared" si="181"/>
        <v>695</v>
      </c>
      <c r="D2832" t="str">
        <f t="shared" si="182"/>
        <v>005</v>
      </c>
      <c r="E2832" s="161" t="s">
        <v>9080</v>
      </c>
      <c r="F2832" t="s">
        <v>17084</v>
      </c>
      <c r="G2832" t="s">
        <v>9072</v>
      </c>
      <c r="H2832" s="209">
        <v>33</v>
      </c>
      <c r="I2832" s="209">
        <v>695</v>
      </c>
      <c r="J2832" s="209">
        <v>5</v>
      </c>
      <c r="K2832" s="209">
        <v>327770</v>
      </c>
      <c r="L2832" s="209" t="s">
        <v>15177</v>
      </c>
      <c r="M2832" s="209">
        <v>510</v>
      </c>
      <c r="N2832" s="209">
        <v>5005</v>
      </c>
      <c r="O2832" s="209">
        <v>5695</v>
      </c>
      <c r="P2832" s="209">
        <v>50352</v>
      </c>
      <c r="Q2832" s="248"/>
      <c r="R2832" s="251"/>
      <c r="S2832" s="248"/>
      <c r="T2832" s="248" t="s">
        <v>16014</v>
      </c>
      <c r="U2832" s="248" t="s">
        <v>16270</v>
      </c>
    </row>
    <row r="2833" spans="1:21" s="1" customFormat="1" ht="23.25" customHeight="1" x14ac:dyDescent="0.25">
      <c r="A2833" t="s">
        <v>9178</v>
      </c>
      <c r="B2833" t="str">
        <f t="shared" si="180"/>
        <v>33</v>
      </c>
      <c r="C2833" t="str">
        <f t="shared" si="181"/>
        <v>700</v>
      </c>
      <c r="D2833" t="str">
        <f t="shared" si="182"/>
        <v>005</v>
      </c>
      <c r="E2833" s="161" t="s">
        <v>9179</v>
      </c>
      <c r="F2833" t="s">
        <v>17084</v>
      </c>
      <c r="G2833" t="s">
        <v>9171</v>
      </c>
      <c r="H2833" s="209">
        <v>33</v>
      </c>
      <c r="I2833" s="209">
        <v>700</v>
      </c>
      <c r="J2833" s="209">
        <v>5</v>
      </c>
      <c r="K2833" s="209">
        <v>327810</v>
      </c>
      <c r="L2833" s="209" t="s">
        <v>15177</v>
      </c>
      <c r="M2833" s="209">
        <v>510</v>
      </c>
      <c r="N2833" s="209">
        <v>5005</v>
      </c>
      <c r="O2833" s="209">
        <v>5700</v>
      </c>
      <c r="P2833" s="209">
        <v>50353</v>
      </c>
      <c r="Q2833" s="248"/>
      <c r="R2833" s="251"/>
      <c r="S2833" s="248"/>
      <c r="T2833" s="248" t="s">
        <v>16014</v>
      </c>
      <c r="U2833" s="248" t="s">
        <v>16270</v>
      </c>
    </row>
    <row r="2834" spans="1:21" s="1" customFormat="1" ht="23.25" customHeight="1" x14ac:dyDescent="0.25">
      <c r="A2834" t="s">
        <v>9277</v>
      </c>
      <c r="B2834" t="str">
        <f t="shared" si="180"/>
        <v>33</v>
      </c>
      <c r="C2834" t="str">
        <f t="shared" si="181"/>
        <v>745</v>
      </c>
      <c r="D2834" t="str">
        <f t="shared" si="182"/>
        <v>005</v>
      </c>
      <c r="E2834" s="161" t="s">
        <v>9278</v>
      </c>
      <c r="F2834" t="s">
        <v>17084</v>
      </c>
      <c r="G2834" t="s">
        <v>9270</v>
      </c>
      <c r="H2834" s="209">
        <v>33</v>
      </c>
      <c r="I2834" s="209">
        <v>745</v>
      </c>
      <c r="J2834" s="209">
        <v>5</v>
      </c>
      <c r="K2834" s="209">
        <v>328430</v>
      </c>
      <c r="L2834" s="209" t="s">
        <v>15177</v>
      </c>
      <c r="M2834" s="209">
        <v>510</v>
      </c>
      <c r="N2834" s="209">
        <v>5005</v>
      </c>
      <c r="O2834" s="209">
        <v>5745</v>
      </c>
      <c r="P2834" s="209">
        <v>50354</v>
      </c>
      <c r="Q2834" s="248"/>
      <c r="R2834" s="251"/>
      <c r="S2834" s="248"/>
      <c r="T2834" s="248" t="s">
        <v>16014</v>
      </c>
      <c r="U2834" s="248" t="s">
        <v>16270</v>
      </c>
    </row>
    <row r="2835" spans="1:21" s="1" customFormat="1" ht="23.25" customHeight="1" x14ac:dyDescent="0.25">
      <c r="A2835" t="s">
        <v>9376</v>
      </c>
      <c r="B2835" t="str">
        <f t="shared" si="180"/>
        <v>33</v>
      </c>
      <c r="C2835" t="str">
        <f t="shared" si="181"/>
        <v>750</v>
      </c>
      <c r="D2835" t="str">
        <f t="shared" si="182"/>
        <v>005</v>
      </c>
      <c r="E2835" s="161" t="s">
        <v>9377</v>
      </c>
      <c r="F2835" t="s">
        <v>17084</v>
      </c>
      <c r="G2835" t="s">
        <v>9369</v>
      </c>
      <c r="H2835" s="209">
        <v>33</v>
      </c>
      <c r="I2835" s="209">
        <v>750</v>
      </c>
      <c r="J2835" s="209">
        <v>5</v>
      </c>
      <c r="K2835" s="209">
        <v>328450</v>
      </c>
      <c r="L2835" s="209" t="s">
        <v>15177</v>
      </c>
      <c r="M2835" s="209">
        <v>510</v>
      </c>
      <c r="N2835" s="209">
        <v>5005</v>
      </c>
      <c r="O2835" s="209">
        <v>5750</v>
      </c>
      <c r="P2835" s="209">
        <v>50355</v>
      </c>
      <c r="Q2835"/>
      <c r="R2835" s="251"/>
      <c r="S2835"/>
      <c r="T2835" s="248" t="s">
        <v>16014</v>
      </c>
      <c r="U2835" s="248" t="s">
        <v>16270</v>
      </c>
    </row>
    <row r="2836" spans="1:21" s="1" customFormat="1" ht="23.25" customHeight="1" x14ac:dyDescent="0.25">
      <c r="A2836" t="s">
        <v>9475</v>
      </c>
      <c r="B2836" t="str">
        <f t="shared" si="180"/>
        <v>33</v>
      </c>
      <c r="C2836" t="str">
        <f t="shared" si="181"/>
        <v>795</v>
      </c>
      <c r="D2836" t="str">
        <f t="shared" si="182"/>
        <v>005</v>
      </c>
      <c r="E2836" s="161" t="s">
        <v>9476</v>
      </c>
      <c r="F2836" t="s">
        <v>17084</v>
      </c>
      <c r="G2836" t="s">
        <v>9468</v>
      </c>
      <c r="H2836" s="209">
        <v>33</v>
      </c>
      <c r="I2836" s="209">
        <v>795</v>
      </c>
      <c r="J2836" s="209">
        <v>5</v>
      </c>
      <c r="K2836" s="209">
        <v>328780</v>
      </c>
      <c r="L2836" s="209" t="s">
        <v>15177</v>
      </c>
      <c r="M2836" s="209">
        <v>510</v>
      </c>
      <c r="N2836" s="209">
        <v>5005</v>
      </c>
      <c r="O2836" s="209">
        <v>5795</v>
      </c>
      <c r="P2836" s="209">
        <v>50356</v>
      </c>
      <c r="Q2836" s="248"/>
      <c r="R2836" s="251"/>
      <c r="S2836" s="248"/>
      <c r="T2836" s="248" t="s">
        <v>16014</v>
      </c>
      <c r="U2836" s="248" t="s">
        <v>16270</v>
      </c>
    </row>
    <row r="2837" spans="1:21" s="1" customFormat="1" ht="23.25" customHeight="1" x14ac:dyDescent="0.25">
      <c r="A2837" t="s">
        <v>9574</v>
      </c>
      <c r="B2837" t="str">
        <f t="shared" si="180"/>
        <v>33</v>
      </c>
      <c r="C2837" t="str">
        <f t="shared" si="181"/>
        <v>850</v>
      </c>
      <c r="D2837" t="str">
        <f t="shared" si="182"/>
        <v>005</v>
      </c>
      <c r="E2837" s="161" t="s">
        <v>9575</v>
      </c>
      <c r="F2837" t="s">
        <v>17084</v>
      </c>
      <c r="G2837" t="s">
        <v>9567</v>
      </c>
      <c r="H2837" s="209">
        <v>33</v>
      </c>
      <c r="I2837" s="209">
        <v>850</v>
      </c>
      <c r="J2837" s="209">
        <v>5</v>
      </c>
      <c r="K2837" s="209">
        <v>328910</v>
      </c>
      <c r="L2837" s="209" t="s">
        <v>15177</v>
      </c>
      <c r="M2837" s="209">
        <v>510</v>
      </c>
      <c r="N2837" s="209">
        <v>5005</v>
      </c>
      <c r="O2837" s="209">
        <v>5850</v>
      </c>
      <c r="P2837" s="209">
        <v>50357</v>
      </c>
      <c r="Q2837" s="248"/>
      <c r="R2837" s="251"/>
      <c r="S2837" s="248"/>
      <c r="T2837" s="248" t="s">
        <v>16014</v>
      </c>
      <c r="U2837" s="248" t="s">
        <v>16270</v>
      </c>
    </row>
    <row r="2838" spans="1:21" s="1" customFormat="1" ht="23.25" customHeight="1" x14ac:dyDescent="0.25">
      <c r="A2838" t="s">
        <v>7625</v>
      </c>
      <c r="B2838" t="str">
        <f t="shared" si="180"/>
        <v>33</v>
      </c>
      <c r="C2838" t="str">
        <f t="shared" si="181"/>
        <v>001</v>
      </c>
      <c r="D2838" t="str">
        <f t="shared" si="182"/>
        <v>028</v>
      </c>
      <c r="E2838" s="161" t="s">
        <v>7627</v>
      </c>
      <c r="F2838" t="s">
        <v>17084</v>
      </c>
      <c r="G2838" t="s">
        <v>7582</v>
      </c>
      <c r="H2838" s="209">
        <v>33</v>
      </c>
      <c r="I2838" s="209">
        <v>1</v>
      </c>
      <c r="J2838" s="209">
        <v>28</v>
      </c>
      <c r="K2838" s="209">
        <v>320110</v>
      </c>
      <c r="L2838" s="209" t="s">
        <v>15177</v>
      </c>
      <c r="M2838" s="209">
        <v>510</v>
      </c>
      <c r="N2838" s="209">
        <v>5028</v>
      </c>
      <c r="O2838" s="209">
        <v>5001</v>
      </c>
      <c r="P2838" s="209">
        <v>50358</v>
      </c>
      <c r="Q2838" s="248"/>
      <c r="R2838" s="248"/>
      <c r="S2838" s="248"/>
      <c r="T2838" s="248" t="s">
        <v>16014</v>
      </c>
      <c r="U2838" s="248" t="s">
        <v>16270</v>
      </c>
    </row>
    <row r="2839" spans="1:21" s="1" customFormat="1" ht="23.25" customHeight="1" x14ac:dyDescent="0.25">
      <c r="A2839" t="s">
        <v>7758</v>
      </c>
      <c r="B2839" t="str">
        <f t="shared" si="180"/>
        <v>33</v>
      </c>
      <c r="C2839" t="str">
        <f t="shared" si="181"/>
        <v>002</v>
      </c>
      <c r="D2839" t="str">
        <f t="shared" si="182"/>
        <v>028</v>
      </c>
      <c r="E2839" s="161" t="s">
        <v>7759</v>
      </c>
      <c r="F2839" t="s">
        <v>17084</v>
      </c>
      <c r="G2839" t="s">
        <v>7729</v>
      </c>
      <c r="H2839" s="209">
        <v>33</v>
      </c>
      <c r="I2839" s="209">
        <v>2</v>
      </c>
      <c r="J2839" s="209">
        <v>28</v>
      </c>
      <c r="K2839" s="209">
        <v>320210</v>
      </c>
      <c r="L2839" s="209" t="s">
        <v>15177</v>
      </c>
      <c r="M2839" s="209">
        <v>510</v>
      </c>
      <c r="N2839" s="209">
        <v>5028</v>
      </c>
      <c r="O2839" s="209">
        <v>5002</v>
      </c>
      <c r="P2839" s="209">
        <v>50359</v>
      </c>
      <c r="Q2839" s="248"/>
      <c r="R2839" s="248"/>
      <c r="S2839" s="248"/>
      <c r="T2839" s="248" t="s">
        <v>16014</v>
      </c>
      <c r="U2839" s="248" t="s">
        <v>16270</v>
      </c>
    </row>
    <row r="2840" spans="1:21" s="1" customFormat="1" ht="23.25" customHeight="1" x14ac:dyDescent="0.25">
      <c r="A2840" t="s">
        <v>7857</v>
      </c>
      <c r="B2840" t="str">
        <f t="shared" si="180"/>
        <v>33</v>
      </c>
      <c r="C2840" t="str">
        <f t="shared" si="181"/>
        <v>010</v>
      </c>
      <c r="D2840" t="str">
        <f t="shared" si="182"/>
        <v>028</v>
      </c>
      <c r="E2840" s="161" t="s">
        <v>7858</v>
      </c>
      <c r="F2840" t="s">
        <v>17084</v>
      </c>
      <c r="G2840" t="s">
        <v>7828</v>
      </c>
      <c r="H2840" s="209">
        <v>33</v>
      </c>
      <c r="I2840" s="209">
        <v>10</v>
      </c>
      <c r="J2840" s="209">
        <v>28</v>
      </c>
      <c r="K2840" s="209">
        <v>320310</v>
      </c>
      <c r="L2840" s="209" t="s">
        <v>15177</v>
      </c>
      <c r="M2840" s="209">
        <v>510</v>
      </c>
      <c r="N2840" s="209">
        <v>5028</v>
      </c>
      <c r="O2840" s="209">
        <v>5010</v>
      </c>
      <c r="P2840" s="209">
        <v>50360</v>
      </c>
      <c r="Q2840" s="248"/>
      <c r="R2840" s="251"/>
      <c r="S2840" s="248"/>
      <c r="T2840" s="248" t="s">
        <v>16014</v>
      </c>
      <c r="U2840" s="248" t="s">
        <v>16270</v>
      </c>
    </row>
    <row r="2841" spans="1:21" s="1" customFormat="1" ht="23.25" customHeight="1" x14ac:dyDescent="0.25">
      <c r="A2841" t="s">
        <v>7956</v>
      </c>
      <c r="B2841" t="str">
        <f t="shared" si="180"/>
        <v>33</v>
      </c>
      <c r="C2841" t="str">
        <f t="shared" si="181"/>
        <v>030</v>
      </c>
      <c r="D2841" t="str">
        <f t="shared" si="182"/>
        <v>028</v>
      </c>
      <c r="E2841" s="161" t="s">
        <v>7957</v>
      </c>
      <c r="F2841" t="s">
        <v>17084</v>
      </c>
      <c r="G2841" t="s">
        <v>7927</v>
      </c>
      <c r="H2841" s="209">
        <v>33</v>
      </c>
      <c r="I2841" s="209">
        <v>30</v>
      </c>
      <c r="J2841" s="209">
        <v>28</v>
      </c>
      <c r="K2841" s="209">
        <v>320910</v>
      </c>
      <c r="L2841" s="209" t="s">
        <v>15177</v>
      </c>
      <c r="M2841" s="209">
        <v>510</v>
      </c>
      <c r="N2841" s="209">
        <v>5028</v>
      </c>
      <c r="O2841" s="209">
        <v>5030</v>
      </c>
      <c r="P2841" s="209">
        <v>50361</v>
      </c>
      <c r="Q2841" s="248"/>
      <c r="R2841" s="251"/>
      <c r="S2841" s="248"/>
      <c r="T2841" s="248" t="s">
        <v>16014</v>
      </c>
      <c r="U2841" s="248" t="s">
        <v>16270</v>
      </c>
    </row>
    <row r="2842" spans="1:21" s="1" customFormat="1" ht="23.25" customHeight="1" x14ac:dyDescent="0.25">
      <c r="A2842" t="s">
        <v>8055</v>
      </c>
      <c r="B2842" t="str">
        <f t="shared" si="180"/>
        <v>33</v>
      </c>
      <c r="C2842" t="str">
        <f t="shared" si="181"/>
        <v>035</v>
      </c>
      <c r="D2842" t="str">
        <f t="shared" si="182"/>
        <v>028</v>
      </c>
      <c r="E2842" s="161" t="s">
        <v>8056</v>
      </c>
      <c r="F2842" t="s">
        <v>17084</v>
      </c>
      <c r="G2842" t="s">
        <v>8026</v>
      </c>
      <c r="H2842" s="209">
        <v>33</v>
      </c>
      <c r="I2842" s="209">
        <v>35</v>
      </c>
      <c r="J2842" s="209">
        <v>28</v>
      </c>
      <c r="K2842" s="209">
        <v>320925</v>
      </c>
      <c r="L2842" s="209" t="s">
        <v>15177</v>
      </c>
      <c r="M2842" s="209">
        <v>510</v>
      </c>
      <c r="N2842" s="209">
        <v>5028</v>
      </c>
      <c r="O2842" s="209">
        <v>5035</v>
      </c>
      <c r="P2842" s="209">
        <v>50362</v>
      </c>
      <c r="Q2842" s="248"/>
      <c r="R2842" s="251"/>
      <c r="S2842" s="248"/>
      <c r="T2842" s="248" t="s">
        <v>16014</v>
      </c>
      <c r="U2842" s="248" t="s">
        <v>16270</v>
      </c>
    </row>
    <row r="2843" spans="1:21" s="1" customFormat="1" ht="23.25" customHeight="1" x14ac:dyDescent="0.25">
      <c r="A2843" t="s">
        <v>8154</v>
      </c>
      <c r="B2843" t="str">
        <f t="shared" si="180"/>
        <v>33</v>
      </c>
      <c r="C2843" t="str">
        <f t="shared" si="181"/>
        <v>040</v>
      </c>
      <c r="D2843" t="str">
        <f t="shared" si="182"/>
        <v>028</v>
      </c>
      <c r="E2843" s="161" t="s">
        <v>8155</v>
      </c>
      <c r="F2843" t="s">
        <v>17084</v>
      </c>
      <c r="G2843" t="s">
        <v>8125</v>
      </c>
      <c r="H2843" s="209">
        <v>33</v>
      </c>
      <c r="I2843" s="209">
        <v>40</v>
      </c>
      <c r="J2843" s="209">
        <v>28</v>
      </c>
      <c r="K2843" s="209">
        <v>320930</v>
      </c>
      <c r="L2843" s="209" t="s">
        <v>15177</v>
      </c>
      <c r="M2843" s="209">
        <v>510</v>
      </c>
      <c r="N2843" s="209">
        <v>5028</v>
      </c>
      <c r="O2843" s="209">
        <v>5040</v>
      </c>
      <c r="P2843" s="209">
        <v>50363</v>
      </c>
      <c r="Q2843" s="248"/>
      <c r="R2843" s="251"/>
      <c r="S2843" s="248"/>
      <c r="T2843" s="248" t="s">
        <v>16014</v>
      </c>
      <c r="U2843" s="248" t="s">
        <v>16270</v>
      </c>
    </row>
    <row r="2844" spans="1:21" s="1" customFormat="1" ht="23.25" customHeight="1" x14ac:dyDescent="0.25">
      <c r="A2844" t="s">
        <v>8253</v>
      </c>
      <c r="B2844" t="str">
        <f t="shared" si="180"/>
        <v>33</v>
      </c>
      <c r="C2844" t="str">
        <f t="shared" si="181"/>
        <v>200</v>
      </c>
      <c r="D2844" t="str">
        <f t="shared" si="182"/>
        <v>028</v>
      </c>
      <c r="E2844" s="161" t="s">
        <v>8254</v>
      </c>
      <c r="F2844" t="s">
        <v>17084</v>
      </c>
      <c r="G2844" t="s">
        <v>8224</v>
      </c>
      <c r="H2844" s="209">
        <v>33</v>
      </c>
      <c r="I2844" s="209">
        <v>200</v>
      </c>
      <c r="J2844" s="209">
        <v>28</v>
      </c>
      <c r="K2844" s="209">
        <v>322010</v>
      </c>
      <c r="L2844" s="209" t="s">
        <v>15177</v>
      </c>
      <c r="M2844" s="209">
        <v>510</v>
      </c>
      <c r="N2844" s="209">
        <v>5028</v>
      </c>
      <c r="O2844" s="209">
        <v>5200</v>
      </c>
      <c r="P2844" s="209">
        <v>50364</v>
      </c>
      <c r="Q2844" s="248"/>
      <c r="R2844" s="251"/>
      <c r="S2844" s="248"/>
      <c r="T2844" s="248" t="s">
        <v>16014</v>
      </c>
      <c r="U2844" s="248" t="s">
        <v>16270</v>
      </c>
    </row>
    <row r="2845" spans="1:21" s="1" customFormat="1" ht="23.25" customHeight="1" x14ac:dyDescent="0.25">
      <c r="A2845" t="s">
        <v>8352</v>
      </c>
      <c r="B2845" t="str">
        <f t="shared" si="180"/>
        <v>33</v>
      </c>
      <c r="C2845" t="str">
        <f t="shared" si="181"/>
        <v>610</v>
      </c>
      <c r="D2845" t="str">
        <f t="shared" si="182"/>
        <v>028</v>
      </c>
      <c r="E2845" s="161" t="s">
        <v>8353</v>
      </c>
      <c r="F2845" t="s">
        <v>17084</v>
      </c>
      <c r="G2845" t="s">
        <v>8323</v>
      </c>
      <c r="H2845" s="209">
        <v>33</v>
      </c>
      <c r="I2845" s="209">
        <v>610</v>
      </c>
      <c r="J2845" s="209">
        <v>28</v>
      </c>
      <c r="K2845" s="209">
        <v>327410</v>
      </c>
      <c r="L2845" s="209" t="s">
        <v>15177</v>
      </c>
      <c r="M2845" s="209">
        <v>510</v>
      </c>
      <c r="N2845" s="209">
        <v>5028</v>
      </c>
      <c r="O2845" s="209">
        <v>5610</v>
      </c>
      <c r="P2845" s="209">
        <v>50365</v>
      </c>
      <c r="Q2845" s="248"/>
      <c r="R2845" s="251"/>
      <c r="S2845" s="248"/>
      <c r="T2845" s="248" t="s">
        <v>16014</v>
      </c>
      <c r="U2845" s="248" t="s">
        <v>16270</v>
      </c>
    </row>
    <row r="2846" spans="1:21" s="1" customFormat="1" ht="23.25" customHeight="1" x14ac:dyDescent="0.25">
      <c r="A2846" t="s">
        <v>8451</v>
      </c>
      <c r="B2846" t="str">
        <f t="shared" si="180"/>
        <v>33</v>
      </c>
      <c r="C2846" t="str">
        <f t="shared" si="181"/>
        <v>620</v>
      </c>
      <c r="D2846" t="str">
        <f t="shared" si="182"/>
        <v>028</v>
      </c>
      <c r="E2846" s="161" t="s">
        <v>8452</v>
      </c>
      <c r="F2846" t="s">
        <v>17084</v>
      </c>
      <c r="G2846" t="s">
        <v>8422</v>
      </c>
      <c r="H2846" s="209">
        <v>33</v>
      </c>
      <c r="I2846" s="209">
        <v>620</v>
      </c>
      <c r="J2846" s="209">
        <v>28</v>
      </c>
      <c r="K2846" s="209">
        <v>327510</v>
      </c>
      <c r="L2846" s="209" t="s">
        <v>15177</v>
      </c>
      <c r="M2846" s="209">
        <v>510</v>
      </c>
      <c r="N2846" s="209">
        <v>5028</v>
      </c>
      <c r="O2846" s="209">
        <v>5620</v>
      </c>
      <c r="P2846" s="209">
        <v>50366</v>
      </c>
      <c r="Q2846" s="248"/>
      <c r="R2846" s="251"/>
      <c r="S2846" s="248"/>
      <c r="T2846" s="248" t="s">
        <v>16014</v>
      </c>
      <c r="U2846" s="248" t="s">
        <v>16270</v>
      </c>
    </row>
    <row r="2847" spans="1:21" s="1" customFormat="1" ht="23.25" customHeight="1" x14ac:dyDescent="0.25">
      <c r="A2847" t="s">
        <v>8600</v>
      </c>
      <c r="B2847" t="str">
        <f t="shared" si="180"/>
        <v>33</v>
      </c>
      <c r="C2847" t="str">
        <f t="shared" si="181"/>
        <v>630</v>
      </c>
      <c r="D2847" t="str">
        <f t="shared" si="182"/>
        <v>028</v>
      </c>
      <c r="E2847" s="161" t="s">
        <v>8601</v>
      </c>
      <c r="F2847" t="s">
        <v>17084</v>
      </c>
      <c r="G2847" t="s">
        <v>8571</v>
      </c>
      <c r="H2847" s="209">
        <v>33</v>
      </c>
      <c r="I2847" s="209">
        <v>630</v>
      </c>
      <c r="J2847" s="209">
        <v>28</v>
      </c>
      <c r="K2847" s="209">
        <v>327610</v>
      </c>
      <c r="L2847" s="209" t="s">
        <v>15177</v>
      </c>
      <c r="M2847" s="209">
        <v>510</v>
      </c>
      <c r="N2847" s="209">
        <v>5028</v>
      </c>
      <c r="O2847" s="209">
        <v>5630</v>
      </c>
      <c r="P2847" s="209">
        <v>50368</v>
      </c>
      <c r="Q2847" s="248"/>
      <c r="R2847" s="251"/>
      <c r="S2847" s="248"/>
      <c r="T2847" s="248" t="s">
        <v>16014</v>
      </c>
      <c r="U2847" s="248" t="s">
        <v>16270</v>
      </c>
    </row>
    <row r="2848" spans="1:21" s="1" customFormat="1" ht="23.25" customHeight="1" x14ac:dyDescent="0.25">
      <c r="A2848" t="s">
        <v>8699</v>
      </c>
      <c r="B2848" t="str">
        <f t="shared" si="180"/>
        <v>33</v>
      </c>
      <c r="C2848" t="str">
        <f t="shared" si="181"/>
        <v>637</v>
      </c>
      <c r="D2848" t="str">
        <f t="shared" si="182"/>
        <v>028</v>
      </c>
      <c r="E2848" s="161" t="s">
        <v>8700</v>
      </c>
      <c r="F2848" t="s">
        <v>17084</v>
      </c>
      <c r="G2848" t="s">
        <v>8670</v>
      </c>
      <c r="H2848" s="209">
        <v>33</v>
      </c>
      <c r="I2848" s="209">
        <v>637</v>
      </c>
      <c r="J2848" s="209">
        <v>28</v>
      </c>
      <c r="K2848" s="209">
        <v>327630</v>
      </c>
      <c r="L2848" s="209" t="s">
        <v>15177</v>
      </c>
      <c r="M2848" s="209">
        <v>510</v>
      </c>
      <c r="N2848" s="209">
        <v>5028</v>
      </c>
      <c r="O2848" s="209">
        <v>5637</v>
      </c>
      <c r="P2848" s="209">
        <v>50369</v>
      </c>
      <c r="Q2848" s="248"/>
      <c r="R2848" s="251"/>
      <c r="S2848" s="248"/>
      <c r="T2848" s="248" t="s">
        <v>16014</v>
      </c>
      <c r="U2848" s="248" t="s">
        <v>16270</v>
      </c>
    </row>
    <row r="2849" spans="1:21" s="1" customFormat="1" ht="23.25" customHeight="1" x14ac:dyDescent="0.25">
      <c r="A2849" t="s">
        <v>8801</v>
      </c>
      <c r="B2849" t="str">
        <f t="shared" si="180"/>
        <v>33</v>
      </c>
      <c r="C2849" t="str">
        <f t="shared" si="181"/>
        <v>645</v>
      </c>
      <c r="D2849" t="str">
        <f t="shared" si="182"/>
        <v>028</v>
      </c>
      <c r="E2849" s="161" t="s">
        <v>8802</v>
      </c>
      <c r="F2849" t="s">
        <v>17084</v>
      </c>
      <c r="G2849" t="s">
        <v>8772</v>
      </c>
      <c r="H2849" s="209">
        <v>33</v>
      </c>
      <c r="I2849" s="209">
        <v>645</v>
      </c>
      <c r="J2849" s="209">
        <v>28</v>
      </c>
      <c r="K2849" s="209">
        <v>327710</v>
      </c>
      <c r="L2849" s="209" t="s">
        <v>15177</v>
      </c>
      <c r="M2849" s="209">
        <v>510</v>
      </c>
      <c r="N2849" s="209">
        <v>5028</v>
      </c>
      <c r="O2849" s="209">
        <v>5645</v>
      </c>
      <c r="P2849" s="209">
        <v>50370</v>
      </c>
      <c r="Q2849"/>
      <c r="R2849" s="251"/>
      <c r="S2849"/>
      <c r="T2849" s="248" t="s">
        <v>16014</v>
      </c>
      <c r="U2849" s="248" t="s">
        <v>16270</v>
      </c>
    </row>
    <row r="2850" spans="1:21" s="1" customFormat="1" ht="23.25" customHeight="1" x14ac:dyDescent="0.25">
      <c r="A2850" t="s">
        <v>8901</v>
      </c>
      <c r="B2850" t="str">
        <f t="shared" si="180"/>
        <v>33</v>
      </c>
      <c r="C2850" t="str">
        <f t="shared" si="181"/>
        <v>685</v>
      </c>
      <c r="D2850" t="str">
        <f t="shared" si="182"/>
        <v>028</v>
      </c>
      <c r="E2850" s="161" t="s">
        <v>8902</v>
      </c>
      <c r="F2850" t="s">
        <v>17084</v>
      </c>
      <c r="G2850" t="s">
        <v>8872</v>
      </c>
      <c r="H2850" s="209">
        <v>33</v>
      </c>
      <c r="I2850" s="209">
        <v>685</v>
      </c>
      <c r="J2850" s="209">
        <v>28</v>
      </c>
      <c r="K2850" s="209">
        <v>327730</v>
      </c>
      <c r="L2850" s="209" t="s">
        <v>15177</v>
      </c>
      <c r="M2850" s="209">
        <v>510</v>
      </c>
      <c r="N2850" s="209">
        <v>5028</v>
      </c>
      <c r="O2850" s="209">
        <v>5686</v>
      </c>
      <c r="P2850" s="209">
        <v>50371</v>
      </c>
      <c r="Q2850" s="248"/>
      <c r="R2850" s="251"/>
      <c r="S2850" s="248"/>
      <c r="T2850" s="248" t="s">
        <v>16014</v>
      </c>
      <c r="U2850" s="248" t="s">
        <v>16270</v>
      </c>
    </row>
    <row r="2851" spans="1:21" s="1" customFormat="1" ht="23.25" customHeight="1" x14ac:dyDescent="0.25">
      <c r="A2851" t="s">
        <v>9001</v>
      </c>
      <c r="B2851" t="str">
        <f t="shared" si="180"/>
        <v>33</v>
      </c>
      <c r="C2851" t="str">
        <f t="shared" si="181"/>
        <v>690</v>
      </c>
      <c r="D2851" t="str">
        <f t="shared" si="182"/>
        <v>028</v>
      </c>
      <c r="E2851" s="161" t="s">
        <v>9002</v>
      </c>
      <c r="F2851" t="s">
        <v>17084</v>
      </c>
      <c r="G2851" t="s">
        <v>8972</v>
      </c>
      <c r="H2851" s="209">
        <v>33</v>
      </c>
      <c r="I2851" s="209">
        <v>690</v>
      </c>
      <c r="J2851" s="209">
        <v>28</v>
      </c>
      <c r="K2851" s="209">
        <v>327750</v>
      </c>
      <c r="L2851" s="209" t="s">
        <v>15177</v>
      </c>
      <c r="M2851" s="209">
        <v>510</v>
      </c>
      <c r="N2851" s="209">
        <v>5028</v>
      </c>
      <c r="O2851" s="209">
        <v>5691</v>
      </c>
      <c r="P2851" s="209">
        <v>50372</v>
      </c>
      <c r="Q2851" s="248"/>
      <c r="R2851" s="251"/>
      <c r="S2851" s="248"/>
      <c r="T2851" s="248" t="s">
        <v>16014</v>
      </c>
      <c r="U2851" s="248" t="s">
        <v>16270</v>
      </c>
    </row>
    <row r="2852" spans="1:21" s="1" customFormat="1" ht="23.25" customHeight="1" x14ac:dyDescent="0.25">
      <c r="A2852" t="s">
        <v>9101</v>
      </c>
      <c r="B2852" t="str">
        <f t="shared" si="180"/>
        <v>33</v>
      </c>
      <c r="C2852" t="str">
        <f t="shared" si="181"/>
        <v>695</v>
      </c>
      <c r="D2852" t="str">
        <f t="shared" si="182"/>
        <v>028</v>
      </c>
      <c r="E2852" s="161" t="s">
        <v>9102</v>
      </c>
      <c r="F2852" t="s">
        <v>17084</v>
      </c>
      <c r="G2852" t="s">
        <v>9072</v>
      </c>
      <c r="H2852" s="209">
        <v>33</v>
      </c>
      <c r="I2852" s="209">
        <v>695</v>
      </c>
      <c r="J2852" s="209">
        <v>28</v>
      </c>
      <c r="K2852" s="209">
        <v>327770</v>
      </c>
      <c r="L2852" s="209" t="s">
        <v>15177</v>
      </c>
      <c r="M2852" s="209">
        <v>510</v>
      </c>
      <c r="N2852" s="209">
        <v>5028</v>
      </c>
      <c r="O2852" s="209">
        <v>5695</v>
      </c>
      <c r="P2852" s="209">
        <v>50373</v>
      </c>
      <c r="Q2852" s="248"/>
      <c r="R2852" s="251"/>
      <c r="S2852" s="248"/>
      <c r="T2852" s="248" t="s">
        <v>16014</v>
      </c>
      <c r="U2852" s="248" t="s">
        <v>16270</v>
      </c>
    </row>
    <row r="2853" spans="1:21" s="1" customFormat="1" ht="23.25" customHeight="1" x14ac:dyDescent="0.25">
      <c r="A2853" t="s">
        <v>9200</v>
      </c>
      <c r="B2853" t="str">
        <f t="shared" si="180"/>
        <v>33</v>
      </c>
      <c r="C2853" t="str">
        <f t="shared" si="181"/>
        <v>700</v>
      </c>
      <c r="D2853" t="str">
        <f t="shared" si="182"/>
        <v>028</v>
      </c>
      <c r="E2853" s="161" t="s">
        <v>9201</v>
      </c>
      <c r="F2853" t="s">
        <v>17084</v>
      </c>
      <c r="G2853" t="s">
        <v>9171</v>
      </c>
      <c r="H2853" s="209">
        <v>33</v>
      </c>
      <c r="I2853" s="209">
        <v>700</v>
      </c>
      <c r="J2853" s="209">
        <v>28</v>
      </c>
      <c r="K2853" s="209">
        <v>327810</v>
      </c>
      <c r="L2853" s="209" t="s">
        <v>15177</v>
      </c>
      <c r="M2853" s="209">
        <v>510</v>
      </c>
      <c r="N2853" s="209">
        <v>5028</v>
      </c>
      <c r="O2853" s="209">
        <v>5700</v>
      </c>
      <c r="P2853" s="209">
        <v>50374</v>
      </c>
      <c r="Q2853" s="248"/>
      <c r="R2853" s="251"/>
      <c r="S2853" s="248"/>
      <c r="T2853" s="248" t="s">
        <v>16014</v>
      </c>
      <c r="U2853" s="248" t="s">
        <v>16270</v>
      </c>
    </row>
    <row r="2854" spans="1:21" s="1" customFormat="1" ht="23.25" customHeight="1" x14ac:dyDescent="0.25">
      <c r="A2854" t="s">
        <v>9299</v>
      </c>
      <c r="B2854" t="str">
        <f t="shared" si="180"/>
        <v>33</v>
      </c>
      <c r="C2854" t="str">
        <f t="shared" si="181"/>
        <v>745</v>
      </c>
      <c r="D2854" t="str">
        <f t="shared" si="182"/>
        <v>028</v>
      </c>
      <c r="E2854" s="161" t="s">
        <v>9300</v>
      </c>
      <c r="F2854" t="s">
        <v>17084</v>
      </c>
      <c r="G2854" t="s">
        <v>9270</v>
      </c>
      <c r="H2854" s="209">
        <v>33</v>
      </c>
      <c r="I2854" s="209">
        <v>745</v>
      </c>
      <c r="J2854" s="209">
        <v>28</v>
      </c>
      <c r="K2854" s="209">
        <v>328430</v>
      </c>
      <c r="L2854" s="209" t="s">
        <v>15177</v>
      </c>
      <c r="M2854" s="209">
        <v>510</v>
      </c>
      <c r="N2854" s="209">
        <v>5028</v>
      </c>
      <c r="O2854" s="209">
        <v>5745</v>
      </c>
      <c r="P2854" s="209">
        <v>50375</v>
      </c>
      <c r="Q2854" s="248"/>
      <c r="R2854" s="251"/>
      <c r="S2854" s="248"/>
      <c r="T2854" s="248" t="s">
        <v>16014</v>
      </c>
      <c r="U2854" s="248" t="s">
        <v>16270</v>
      </c>
    </row>
    <row r="2855" spans="1:21" s="1" customFormat="1" ht="23.25" customHeight="1" x14ac:dyDescent="0.25">
      <c r="A2855" t="s">
        <v>9398</v>
      </c>
      <c r="B2855" t="str">
        <f t="shared" si="180"/>
        <v>33</v>
      </c>
      <c r="C2855" t="str">
        <f t="shared" si="181"/>
        <v>750</v>
      </c>
      <c r="D2855" t="str">
        <f t="shared" si="182"/>
        <v>028</v>
      </c>
      <c r="E2855" s="161" t="s">
        <v>9399</v>
      </c>
      <c r="F2855" t="s">
        <v>17084</v>
      </c>
      <c r="G2855" t="s">
        <v>9369</v>
      </c>
      <c r="H2855" s="209">
        <v>33</v>
      </c>
      <c r="I2855" s="209">
        <v>750</v>
      </c>
      <c r="J2855" s="209">
        <v>28</v>
      </c>
      <c r="K2855" s="209">
        <v>328450</v>
      </c>
      <c r="L2855" s="209" t="s">
        <v>15177</v>
      </c>
      <c r="M2855" s="209">
        <v>510</v>
      </c>
      <c r="N2855" s="209">
        <v>5028</v>
      </c>
      <c r="O2855" s="209">
        <v>5750</v>
      </c>
      <c r="P2855" s="209">
        <v>50376</v>
      </c>
      <c r="Q2855"/>
      <c r="R2855" s="251"/>
      <c r="S2855"/>
      <c r="T2855" s="248" t="s">
        <v>16014</v>
      </c>
      <c r="U2855" s="248" t="s">
        <v>16270</v>
      </c>
    </row>
    <row r="2856" spans="1:21" s="1" customFormat="1" ht="23.25" customHeight="1" x14ac:dyDescent="0.25">
      <c r="A2856" t="s">
        <v>9497</v>
      </c>
      <c r="B2856" t="str">
        <f t="shared" si="180"/>
        <v>33</v>
      </c>
      <c r="C2856" t="str">
        <f t="shared" si="181"/>
        <v>795</v>
      </c>
      <c r="D2856" t="str">
        <f t="shared" si="182"/>
        <v>028</v>
      </c>
      <c r="E2856" s="161" t="s">
        <v>9498</v>
      </c>
      <c r="F2856" t="s">
        <v>17084</v>
      </c>
      <c r="G2856" t="s">
        <v>9468</v>
      </c>
      <c r="H2856" s="209">
        <v>33</v>
      </c>
      <c r="I2856" s="209">
        <v>795</v>
      </c>
      <c r="J2856" s="209">
        <v>28</v>
      </c>
      <c r="K2856" s="209">
        <v>328780</v>
      </c>
      <c r="L2856" s="209" t="s">
        <v>15177</v>
      </c>
      <c r="M2856" s="209">
        <v>510</v>
      </c>
      <c r="N2856" s="209">
        <v>5028</v>
      </c>
      <c r="O2856" s="209">
        <v>5795</v>
      </c>
      <c r="P2856" s="209">
        <v>50377</v>
      </c>
      <c r="Q2856" s="248"/>
      <c r="R2856" s="251"/>
      <c r="S2856" s="248"/>
      <c r="T2856" s="248" t="s">
        <v>16014</v>
      </c>
      <c r="U2856" s="248" t="s">
        <v>16270</v>
      </c>
    </row>
    <row r="2857" spans="1:21" s="1" customFormat="1" ht="23.25" customHeight="1" x14ac:dyDescent="0.25">
      <c r="A2857" t="s">
        <v>9596</v>
      </c>
      <c r="B2857" t="str">
        <f t="shared" si="180"/>
        <v>33</v>
      </c>
      <c r="C2857" t="str">
        <f t="shared" si="181"/>
        <v>850</v>
      </c>
      <c r="D2857" t="str">
        <f t="shared" si="182"/>
        <v>028</v>
      </c>
      <c r="E2857" s="161" t="s">
        <v>9597</v>
      </c>
      <c r="F2857" t="s">
        <v>17084</v>
      </c>
      <c r="G2857" t="s">
        <v>9567</v>
      </c>
      <c r="H2857" s="209">
        <v>33</v>
      </c>
      <c r="I2857" s="209">
        <v>850</v>
      </c>
      <c r="J2857" s="209">
        <v>28</v>
      </c>
      <c r="K2857" s="209">
        <v>328910</v>
      </c>
      <c r="L2857" s="209" t="s">
        <v>15177</v>
      </c>
      <c r="M2857" s="209">
        <v>510</v>
      </c>
      <c r="N2857" s="209">
        <v>5028</v>
      </c>
      <c r="O2857" s="209">
        <v>5850</v>
      </c>
      <c r="P2857" s="209">
        <v>50378</v>
      </c>
      <c r="Q2857" s="248"/>
      <c r="R2857" s="251"/>
      <c r="S2857" s="248"/>
      <c r="T2857" s="248" t="s">
        <v>16014</v>
      </c>
      <c r="U2857" s="248" t="s">
        <v>16270</v>
      </c>
    </row>
    <row r="2858" spans="1:21" s="1" customFormat="1" ht="23.25" customHeight="1" x14ac:dyDescent="0.25">
      <c r="A2858" t="s">
        <v>7658</v>
      </c>
      <c r="B2858" t="str">
        <f t="shared" si="180"/>
        <v>33</v>
      </c>
      <c r="C2858" t="str">
        <f t="shared" si="181"/>
        <v>001</v>
      </c>
      <c r="D2858" t="str">
        <f t="shared" si="182"/>
        <v>059</v>
      </c>
      <c r="E2858" s="161" t="s">
        <v>7660</v>
      </c>
      <c r="F2858" t="s">
        <v>17084</v>
      </c>
      <c r="G2858" t="s">
        <v>7582</v>
      </c>
      <c r="H2858" s="209">
        <v>33</v>
      </c>
      <c r="I2858" s="209">
        <v>1</v>
      </c>
      <c r="J2858" s="209">
        <v>59</v>
      </c>
      <c r="K2858" s="209">
        <v>320110</v>
      </c>
      <c r="L2858" s="209" t="s">
        <v>15177</v>
      </c>
      <c r="M2858" s="209">
        <v>510</v>
      </c>
      <c r="N2858" s="209">
        <v>5059</v>
      </c>
      <c r="O2858" s="209">
        <v>5001</v>
      </c>
      <c r="P2858" s="209">
        <v>50379</v>
      </c>
      <c r="Q2858" s="248"/>
      <c r="R2858" s="248"/>
      <c r="S2858" s="248"/>
      <c r="T2858" s="248" t="s">
        <v>16014</v>
      </c>
      <c r="U2858" s="248" t="s">
        <v>16270</v>
      </c>
    </row>
    <row r="2859" spans="1:21" s="1" customFormat="1" ht="23.25" customHeight="1" x14ac:dyDescent="0.25">
      <c r="A2859" t="s">
        <v>7780</v>
      </c>
      <c r="B2859" t="str">
        <f t="shared" si="180"/>
        <v>33</v>
      </c>
      <c r="C2859" t="str">
        <f t="shared" si="181"/>
        <v>002</v>
      </c>
      <c r="D2859" t="str">
        <f t="shared" si="182"/>
        <v>059</v>
      </c>
      <c r="E2859" s="161" t="s">
        <v>7781</v>
      </c>
      <c r="F2859" t="s">
        <v>17084</v>
      </c>
      <c r="G2859" t="s">
        <v>7729</v>
      </c>
      <c r="H2859" s="209">
        <v>33</v>
      </c>
      <c r="I2859" s="209">
        <v>2</v>
      </c>
      <c r="J2859" s="209">
        <v>59</v>
      </c>
      <c r="K2859" s="209">
        <v>320210</v>
      </c>
      <c r="L2859" s="209" t="s">
        <v>15177</v>
      </c>
      <c r="M2859" s="209">
        <v>510</v>
      </c>
      <c r="N2859" s="209">
        <v>5059</v>
      </c>
      <c r="O2859" s="209">
        <v>5002</v>
      </c>
      <c r="P2859" s="209">
        <v>50380</v>
      </c>
      <c r="Q2859" s="248"/>
      <c r="R2859" s="248"/>
      <c r="S2859" s="248"/>
      <c r="T2859" s="248" t="s">
        <v>16014</v>
      </c>
      <c r="U2859" s="248" t="s">
        <v>16270</v>
      </c>
    </row>
    <row r="2860" spans="1:21" s="1" customFormat="1" ht="23.25" customHeight="1" x14ac:dyDescent="0.25">
      <c r="A2860" t="s">
        <v>7879</v>
      </c>
      <c r="B2860" t="str">
        <f t="shared" si="180"/>
        <v>33</v>
      </c>
      <c r="C2860" t="str">
        <f t="shared" si="181"/>
        <v>010</v>
      </c>
      <c r="D2860" t="str">
        <f t="shared" si="182"/>
        <v>059</v>
      </c>
      <c r="E2860" s="161" t="s">
        <v>7880</v>
      </c>
      <c r="F2860" t="s">
        <v>17084</v>
      </c>
      <c r="G2860" t="s">
        <v>7828</v>
      </c>
      <c r="H2860" s="209">
        <v>33</v>
      </c>
      <c r="I2860" s="209">
        <v>10</v>
      </c>
      <c r="J2860" s="209">
        <v>59</v>
      </c>
      <c r="K2860" s="209">
        <v>320310</v>
      </c>
      <c r="L2860" s="209" t="s">
        <v>15177</v>
      </c>
      <c r="M2860" s="209">
        <v>510</v>
      </c>
      <c r="N2860" s="209">
        <v>5059</v>
      </c>
      <c r="O2860" s="209">
        <v>5010</v>
      </c>
      <c r="P2860" s="209">
        <v>50381</v>
      </c>
      <c r="Q2860" s="248"/>
      <c r="R2860" s="251"/>
      <c r="S2860" s="248"/>
      <c r="T2860" s="248" t="s">
        <v>16014</v>
      </c>
      <c r="U2860" s="248" t="s">
        <v>16270</v>
      </c>
    </row>
    <row r="2861" spans="1:21" s="1" customFormat="1" ht="23.25" customHeight="1" x14ac:dyDescent="0.25">
      <c r="A2861" t="s">
        <v>7978</v>
      </c>
      <c r="B2861" t="str">
        <f t="shared" si="180"/>
        <v>33</v>
      </c>
      <c r="C2861" t="str">
        <f t="shared" si="181"/>
        <v>030</v>
      </c>
      <c r="D2861" t="str">
        <f t="shared" si="182"/>
        <v>059</v>
      </c>
      <c r="E2861" s="161" t="s">
        <v>7979</v>
      </c>
      <c r="F2861" t="s">
        <v>17084</v>
      </c>
      <c r="G2861" t="s">
        <v>7927</v>
      </c>
      <c r="H2861" s="209">
        <v>33</v>
      </c>
      <c r="I2861" s="209">
        <v>30</v>
      </c>
      <c r="J2861" s="209">
        <v>59</v>
      </c>
      <c r="K2861" s="209">
        <v>320910</v>
      </c>
      <c r="L2861" s="209" t="s">
        <v>15177</v>
      </c>
      <c r="M2861" s="209">
        <v>510</v>
      </c>
      <c r="N2861" s="209">
        <v>5059</v>
      </c>
      <c r="O2861" s="209">
        <v>5030</v>
      </c>
      <c r="P2861" s="209">
        <v>50382</v>
      </c>
      <c r="Q2861" s="248"/>
      <c r="R2861" s="251"/>
      <c r="S2861" s="248"/>
      <c r="T2861" s="248" t="s">
        <v>16014</v>
      </c>
      <c r="U2861" s="248" t="s">
        <v>16270</v>
      </c>
    </row>
    <row r="2862" spans="1:21" s="1" customFormat="1" ht="23.25" customHeight="1" x14ac:dyDescent="0.25">
      <c r="A2862" t="s">
        <v>8077</v>
      </c>
      <c r="B2862" t="str">
        <f t="shared" si="180"/>
        <v>33</v>
      </c>
      <c r="C2862" t="str">
        <f t="shared" si="181"/>
        <v>035</v>
      </c>
      <c r="D2862" t="str">
        <f t="shared" si="182"/>
        <v>059</v>
      </c>
      <c r="E2862" s="161" t="s">
        <v>8078</v>
      </c>
      <c r="F2862" t="s">
        <v>17084</v>
      </c>
      <c r="G2862" t="s">
        <v>8026</v>
      </c>
      <c r="H2862" s="209">
        <v>33</v>
      </c>
      <c r="I2862" s="209">
        <v>35</v>
      </c>
      <c r="J2862" s="209">
        <v>59</v>
      </c>
      <c r="K2862" s="209">
        <v>320925</v>
      </c>
      <c r="L2862" s="209" t="s">
        <v>15177</v>
      </c>
      <c r="M2862" s="209">
        <v>510</v>
      </c>
      <c r="N2862" s="209">
        <v>5059</v>
      </c>
      <c r="O2862" s="209">
        <v>5035</v>
      </c>
      <c r="P2862" s="209">
        <v>50383</v>
      </c>
      <c r="Q2862" s="248"/>
      <c r="R2862" s="251"/>
      <c r="S2862" s="248"/>
      <c r="T2862" s="248" t="s">
        <v>16014</v>
      </c>
      <c r="U2862" s="248" t="s">
        <v>16270</v>
      </c>
    </row>
    <row r="2863" spans="1:21" s="1" customFormat="1" ht="23.25" customHeight="1" x14ac:dyDescent="0.25">
      <c r="A2863" t="s">
        <v>8176</v>
      </c>
      <c r="B2863" t="str">
        <f t="shared" si="180"/>
        <v>33</v>
      </c>
      <c r="C2863" t="str">
        <f t="shared" si="181"/>
        <v>040</v>
      </c>
      <c r="D2863" t="str">
        <f t="shared" si="182"/>
        <v>059</v>
      </c>
      <c r="E2863" s="161" t="s">
        <v>8177</v>
      </c>
      <c r="F2863" t="s">
        <v>17084</v>
      </c>
      <c r="G2863" t="s">
        <v>8125</v>
      </c>
      <c r="H2863" s="209">
        <v>33</v>
      </c>
      <c r="I2863" s="209">
        <v>40</v>
      </c>
      <c r="J2863" s="209">
        <v>59</v>
      </c>
      <c r="K2863" s="209">
        <v>320930</v>
      </c>
      <c r="L2863" s="209" t="s">
        <v>15177</v>
      </c>
      <c r="M2863" s="209">
        <v>510</v>
      </c>
      <c r="N2863" s="209">
        <v>5059</v>
      </c>
      <c r="O2863" s="209">
        <v>5040</v>
      </c>
      <c r="P2863" s="209">
        <v>50384</v>
      </c>
      <c r="Q2863" s="248"/>
      <c r="R2863" s="251"/>
      <c r="S2863" s="248"/>
      <c r="T2863" s="248" t="s">
        <v>16014</v>
      </c>
      <c r="U2863" s="248" t="s">
        <v>16270</v>
      </c>
    </row>
    <row r="2864" spans="1:21" s="1" customFormat="1" ht="23.25" customHeight="1" x14ac:dyDescent="0.25">
      <c r="A2864" t="s">
        <v>8275</v>
      </c>
      <c r="B2864" t="str">
        <f t="shared" si="180"/>
        <v>33</v>
      </c>
      <c r="C2864" t="str">
        <f t="shared" si="181"/>
        <v>200</v>
      </c>
      <c r="D2864" t="str">
        <f t="shared" si="182"/>
        <v>059</v>
      </c>
      <c r="E2864" s="161" t="s">
        <v>8276</v>
      </c>
      <c r="F2864" t="s">
        <v>17084</v>
      </c>
      <c r="G2864" t="s">
        <v>8224</v>
      </c>
      <c r="H2864" s="209">
        <v>33</v>
      </c>
      <c r="I2864" s="209">
        <v>200</v>
      </c>
      <c r="J2864" s="209">
        <v>59</v>
      </c>
      <c r="K2864" s="209">
        <v>322010</v>
      </c>
      <c r="L2864" s="209" t="s">
        <v>15177</v>
      </c>
      <c r="M2864" s="209">
        <v>510</v>
      </c>
      <c r="N2864" s="209">
        <v>5059</v>
      </c>
      <c r="O2864" s="209">
        <v>5200</v>
      </c>
      <c r="P2864" s="209">
        <v>50385</v>
      </c>
      <c r="Q2864" s="248"/>
      <c r="R2864" s="251"/>
      <c r="S2864" s="248"/>
      <c r="T2864" s="248" t="s">
        <v>16014</v>
      </c>
      <c r="U2864" s="248" t="s">
        <v>16270</v>
      </c>
    </row>
    <row r="2865" spans="1:21" s="1" customFormat="1" ht="23.25" customHeight="1" x14ac:dyDescent="0.25">
      <c r="A2865" t="s">
        <v>8374</v>
      </c>
      <c r="B2865" t="str">
        <f t="shared" si="180"/>
        <v>33</v>
      </c>
      <c r="C2865" t="str">
        <f t="shared" si="181"/>
        <v>610</v>
      </c>
      <c r="D2865" t="str">
        <f t="shared" si="182"/>
        <v>059</v>
      </c>
      <c r="E2865" s="161" t="s">
        <v>8375</v>
      </c>
      <c r="F2865" t="s">
        <v>17084</v>
      </c>
      <c r="G2865" t="s">
        <v>8323</v>
      </c>
      <c r="H2865" s="209">
        <v>33</v>
      </c>
      <c r="I2865" s="209">
        <v>610</v>
      </c>
      <c r="J2865" s="209">
        <v>59</v>
      </c>
      <c r="K2865" s="209">
        <v>327410</v>
      </c>
      <c r="L2865" s="209" t="s">
        <v>15177</v>
      </c>
      <c r="M2865" s="209">
        <v>510</v>
      </c>
      <c r="N2865" s="209">
        <v>5059</v>
      </c>
      <c r="O2865" s="209">
        <v>5610</v>
      </c>
      <c r="P2865" s="209">
        <v>50386</v>
      </c>
      <c r="Q2865" s="248"/>
      <c r="R2865" s="251"/>
      <c r="S2865" s="248"/>
      <c r="T2865" s="248" t="s">
        <v>16014</v>
      </c>
      <c r="U2865" s="248" t="s">
        <v>16270</v>
      </c>
    </row>
    <row r="2866" spans="1:21" s="1" customFormat="1" ht="23.25" customHeight="1" x14ac:dyDescent="0.25">
      <c r="A2866" t="s">
        <v>8473</v>
      </c>
      <c r="B2866" t="str">
        <f t="shared" si="180"/>
        <v>33</v>
      </c>
      <c r="C2866" t="str">
        <f t="shared" si="181"/>
        <v>620</v>
      </c>
      <c r="D2866" t="str">
        <f t="shared" si="182"/>
        <v>059</v>
      </c>
      <c r="E2866" s="161" t="s">
        <v>8474</v>
      </c>
      <c r="F2866" t="s">
        <v>17084</v>
      </c>
      <c r="G2866" t="s">
        <v>8422</v>
      </c>
      <c r="H2866" s="209">
        <v>33</v>
      </c>
      <c r="I2866" s="209">
        <v>620</v>
      </c>
      <c r="J2866" s="209">
        <v>59</v>
      </c>
      <c r="K2866" s="209">
        <v>327510</v>
      </c>
      <c r="L2866" s="209" t="s">
        <v>15177</v>
      </c>
      <c r="M2866" s="209">
        <v>510</v>
      </c>
      <c r="N2866" s="209">
        <v>5059</v>
      </c>
      <c r="O2866" s="209">
        <v>5620</v>
      </c>
      <c r="P2866" s="209">
        <v>50387</v>
      </c>
      <c r="Q2866" s="248"/>
      <c r="R2866" s="251"/>
      <c r="S2866" s="248"/>
      <c r="T2866" s="248" t="s">
        <v>16014</v>
      </c>
      <c r="U2866" s="248" t="s">
        <v>16270</v>
      </c>
    </row>
    <row r="2867" spans="1:21" s="1" customFormat="1" ht="23.25" customHeight="1" x14ac:dyDescent="0.25">
      <c r="A2867" t="s">
        <v>8622</v>
      </c>
      <c r="B2867" t="str">
        <f t="shared" si="180"/>
        <v>33</v>
      </c>
      <c r="C2867" t="str">
        <f t="shared" si="181"/>
        <v>630</v>
      </c>
      <c r="D2867" t="str">
        <f t="shared" si="182"/>
        <v>059</v>
      </c>
      <c r="E2867" s="161" t="s">
        <v>8623</v>
      </c>
      <c r="F2867" t="s">
        <v>17084</v>
      </c>
      <c r="G2867" t="s">
        <v>8571</v>
      </c>
      <c r="H2867" s="209">
        <v>33</v>
      </c>
      <c r="I2867" s="209">
        <v>630</v>
      </c>
      <c r="J2867" s="209">
        <v>59</v>
      </c>
      <c r="K2867" s="209">
        <v>327610</v>
      </c>
      <c r="L2867" s="209" t="s">
        <v>15177</v>
      </c>
      <c r="M2867" s="209">
        <v>510</v>
      </c>
      <c r="N2867" s="209">
        <v>5059</v>
      </c>
      <c r="O2867" s="209">
        <v>5630</v>
      </c>
      <c r="P2867" s="209">
        <v>50389</v>
      </c>
      <c r="Q2867" s="248"/>
      <c r="R2867" s="251"/>
      <c r="S2867" s="248"/>
      <c r="T2867" s="248" t="s">
        <v>16014</v>
      </c>
      <c r="U2867" s="248" t="s">
        <v>16270</v>
      </c>
    </row>
    <row r="2868" spans="1:21" s="1" customFormat="1" ht="23.25" customHeight="1" x14ac:dyDescent="0.25">
      <c r="A2868" t="s">
        <v>8721</v>
      </c>
      <c r="B2868" t="str">
        <f t="shared" si="180"/>
        <v>33</v>
      </c>
      <c r="C2868" t="str">
        <f t="shared" si="181"/>
        <v>637</v>
      </c>
      <c r="D2868" t="str">
        <f t="shared" si="182"/>
        <v>059</v>
      </c>
      <c r="E2868" s="161" t="s">
        <v>8722</v>
      </c>
      <c r="F2868" t="s">
        <v>17084</v>
      </c>
      <c r="G2868" t="s">
        <v>8670</v>
      </c>
      <c r="H2868" s="209">
        <v>33</v>
      </c>
      <c r="I2868" s="209">
        <v>637</v>
      </c>
      <c r="J2868" s="209">
        <v>59</v>
      </c>
      <c r="K2868" s="209">
        <v>327630</v>
      </c>
      <c r="L2868" s="209" t="s">
        <v>15177</v>
      </c>
      <c r="M2868" s="209">
        <v>510</v>
      </c>
      <c r="N2868" s="209">
        <v>5059</v>
      </c>
      <c r="O2868" s="209">
        <v>5637</v>
      </c>
      <c r="P2868" s="209">
        <v>50390</v>
      </c>
      <c r="Q2868" s="248"/>
      <c r="R2868" s="251"/>
      <c r="S2868" s="248"/>
      <c r="T2868" s="248" t="s">
        <v>16014</v>
      </c>
      <c r="U2868" s="248" t="s">
        <v>16270</v>
      </c>
    </row>
    <row r="2869" spans="1:21" s="1" customFormat="1" ht="23.25" customHeight="1" x14ac:dyDescent="0.25">
      <c r="A2869" t="s">
        <v>8823</v>
      </c>
      <c r="B2869" t="str">
        <f t="shared" si="180"/>
        <v>33</v>
      </c>
      <c r="C2869" t="str">
        <f t="shared" si="181"/>
        <v>645</v>
      </c>
      <c r="D2869" t="str">
        <f t="shared" si="182"/>
        <v>059</v>
      </c>
      <c r="E2869" s="161" t="s">
        <v>8824</v>
      </c>
      <c r="F2869" t="s">
        <v>17084</v>
      </c>
      <c r="G2869" t="s">
        <v>8772</v>
      </c>
      <c r="H2869" s="209">
        <v>33</v>
      </c>
      <c r="I2869" s="209">
        <v>645</v>
      </c>
      <c r="J2869" s="209">
        <v>59</v>
      </c>
      <c r="K2869" s="209">
        <v>327710</v>
      </c>
      <c r="L2869" s="209" t="s">
        <v>15177</v>
      </c>
      <c r="M2869" s="209">
        <v>510</v>
      </c>
      <c r="N2869" s="209">
        <v>5059</v>
      </c>
      <c r="O2869" s="209">
        <v>5645</v>
      </c>
      <c r="P2869" s="209">
        <v>50391</v>
      </c>
      <c r="Q2869"/>
      <c r="R2869" s="251"/>
      <c r="S2869"/>
      <c r="T2869" s="248" t="s">
        <v>16014</v>
      </c>
      <c r="U2869" s="248" t="s">
        <v>16270</v>
      </c>
    </row>
    <row r="2870" spans="1:21" s="1" customFormat="1" ht="23.25" customHeight="1" x14ac:dyDescent="0.25">
      <c r="A2870" t="s">
        <v>8923</v>
      </c>
      <c r="B2870" t="str">
        <f t="shared" si="180"/>
        <v>33</v>
      </c>
      <c r="C2870" t="str">
        <f t="shared" si="181"/>
        <v>685</v>
      </c>
      <c r="D2870" t="str">
        <f t="shared" si="182"/>
        <v>059</v>
      </c>
      <c r="E2870" s="161" t="s">
        <v>8924</v>
      </c>
      <c r="F2870" t="s">
        <v>17084</v>
      </c>
      <c r="G2870" t="s">
        <v>8872</v>
      </c>
      <c r="H2870" s="209">
        <v>33</v>
      </c>
      <c r="I2870" s="209">
        <v>685</v>
      </c>
      <c r="J2870" s="209">
        <v>59</v>
      </c>
      <c r="K2870" s="209">
        <v>327730</v>
      </c>
      <c r="L2870" s="209" t="s">
        <v>15177</v>
      </c>
      <c r="M2870" s="209">
        <v>510</v>
      </c>
      <c r="N2870" s="209">
        <v>5059</v>
      </c>
      <c r="O2870" s="209">
        <v>5686</v>
      </c>
      <c r="P2870" s="209">
        <v>50392</v>
      </c>
      <c r="Q2870" s="248"/>
      <c r="R2870" s="251"/>
      <c r="S2870" s="248"/>
      <c r="T2870" s="248" t="s">
        <v>16014</v>
      </c>
      <c r="U2870" s="248" t="s">
        <v>16270</v>
      </c>
    </row>
    <row r="2871" spans="1:21" s="1" customFormat="1" ht="23.25" customHeight="1" x14ac:dyDescent="0.25">
      <c r="A2871" t="s">
        <v>9023</v>
      </c>
      <c r="B2871" t="str">
        <f t="shared" si="180"/>
        <v>33</v>
      </c>
      <c r="C2871" t="str">
        <f t="shared" si="181"/>
        <v>690</v>
      </c>
      <c r="D2871" t="str">
        <f t="shared" si="182"/>
        <v>059</v>
      </c>
      <c r="E2871" s="161" t="s">
        <v>9024</v>
      </c>
      <c r="F2871" t="s">
        <v>17084</v>
      </c>
      <c r="G2871" t="s">
        <v>8972</v>
      </c>
      <c r="H2871" s="209">
        <v>33</v>
      </c>
      <c r="I2871" s="209">
        <v>690</v>
      </c>
      <c r="J2871" s="209">
        <v>59</v>
      </c>
      <c r="K2871" s="209">
        <v>327750</v>
      </c>
      <c r="L2871" s="209" t="s">
        <v>15177</v>
      </c>
      <c r="M2871" s="209">
        <v>510</v>
      </c>
      <c r="N2871" s="209">
        <v>5059</v>
      </c>
      <c r="O2871" s="209">
        <v>5691</v>
      </c>
      <c r="P2871" s="209">
        <v>50393</v>
      </c>
      <c r="Q2871" s="248"/>
      <c r="R2871" s="251"/>
      <c r="S2871" s="248"/>
      <c r="T2871" s="248" t="s">
        <v>16014</v>
      </c>
      <c r="U2871" s="248" t="s">
        <v>16270</v>
      </c>
    </row>
    <row r="2872" spans="1:21" s="1" customFormat="1" ht="23.25" customHeight="1" x14ac:dyDescent="0.25">
      <c r="A2872" t="s">
        <v>9123</v>
      </c>
      <c r="B2872" t="str">
        <f t="shared" si="180"/>
        <v>33</v>
      </c>
      <c r="C2872" t="str">
        <f t="shared" si="181"/>
        <v>695</v>
      </c>
      <c r="D2872" t="str">
        <f t="shared" si="182"/>
        <v>059</v>
      </c>
      <c r="E2872" s="161" t="s">
        <v>9124</v>
      </c>
      <c r="F2872" t="s">
        <v>17084</v>
      </c>
      <c r="G2872" t="s">
        <v>9072</v>
      </c>
      <c r="H2872" s="209">
        <v>33</v>
      </c>
      <c r="I2872" s="209">
        <v>695</v>
      </c>
      <c r="J2872" s="209">
        <v>59</v>
      </c>
      <c r="K2872" s="209">
        <v>327770</v>
      </c>
      <c r="L2872" s="209" t="s">
        <v>15177</v>
      </c>
      <c r="M2872" s="209">
        <v>510</v>
      </c>
      <c r="N2872" s="209">
        <v>5059</v>
      </c>
      <c r="O2872" s="209">
        <v>5695</v>
      </c>
      <c r="P2872" s="209">
        <v>50394</v>
      </c>
      <c r="Q2872" s="248"/>
      <c r="R2872" s="251"/>
      <c r="S2872" s="248"/>
      <c r="T2872" s="248" t="s">
        <v>16014</v>
      </c>
      <c r="U2872" s="248" t="s">
        <v>16270</v>
      </c>
    </row>
    <row r="2873" spans="1:21" s="1" customFormat="1" ht="23.25" customHeight="1" x14ac:dyDescent="0.25">
      <c r="A2873" t="s">
        <v>9222</v>
      </c>
      <c r="B2873" t="str">
        <f t="shared" si="180"/>
        <v>33</v>
      </c>
      <c r="C2873" t="str">
        <f t="shared" si="181"/>
        <v>700</v>
      </c>
      <c r="D2873" t="str">
        <f t="shared" si="182"/>
        <v>059</v>
      </c>
      <c r="E2873" s="161" t="s">
        <v>9223</v>
      </c>
      <c r="F2873" t="s">
        <v>17084</v>
      </c>
      <c r="G2873" t="s">
        <v>9171</v>
      </c>
      <c r="H2873" s="209">
        <v>33</v>
      </c>
      <c r="I2873" s="209">
        <v>700</v>
      </c>
      <c r="J2873" s="209">
        <v>59</v>
      </c>
      <c r="K2873" s="209">
        <v>327810</v>
      </c>
      <c r="L2873" s="209" t="s">
        <v>15177</v>
      </c>
      <c r="M2873" s="209">
        <v>510</v>
      </c>
      <c r="N2873" s="209">
        <v>5059</v>
      </c>
      <c r="O2873" s="209">
        <v>5700</v>
      </c>
      <c r="P2873" s="209">
        <v>50395</v>
      </c>
      <c r="Q2873" s="248"/>
      <c r="R2873" s="251"/>
      <c r="S2873" s="248"/>
      <c r="T2873" s="248" t="s">
        <v>16014</v>
      </c>
      <c r="U2873" s="248" t="s">
        <v>16270</v>
      </c>
    </row>
    <row r="2874" spans="1:21" s="1" customFormat="1" ht="23.25" customHeight="1" x14ac:dyDescent="0.25">
      <c r="A2874" t="s">
        <v>9321</v>
      </c>
      <c r="B2874" t="str">
        <f t="shared" si="180"/>
        <v>33</v>
      </c>
      <c r="C2874" t="str">
        <f t="shared" si="181"/>
        <v>745</v>
      </c>
      <c r="D2874" t="str">
        <f t="shared" si="182"/>
        <v>059</v>
      </c>
      <c r="E2874" s="161" t="s">
        <v>9322</v>
      </c>
      <c r="F2874" t="s">
        <v>17084</v>
      </c>
      <c r="G2874" t="s">
        <v>9270</v>
      </c>
      <c r="H2874" s="209">
        <v>33</v>
      </c>
      <c r="I2874" s="209">
        <v>745</v>
      </c>
      <c r="J2874" s="209">
        <v>59</v>
      </c>
      <c r="K2874" s="209">
        <v>328430</v>
      </c>
      <c r="L2874" s="209" t="s">
        <v>15177</v>
      </c>
      <c r="M2874" s="209">
        <v>510</v>
      </c>
      <c r="N2874" s="209">
        <v>5059</v>
      </c>
      <c r="O2874" s="209">
        <v>5745</v>
      </c>
      <c r="P2874" s="209">
        <v>50396</v>
      </c>
      <c r="Q2874" s="248"/>
      <c r="R2874" s="251"/>
      <c r="S2874" s="248"/>
      <c r="T2874" s="248" t="s">
        <v>16014</v>
      </c>
      <c r="U2874" s="248" t="s">
        <v>16270</v>
      </c>
    </row>
    <row r="2875" spans="1:21" s="1" customFormat="1" ht="23.25" customHeight="1" x14ac:dyDescent="0.25">
      <c r="A2875" t="s">
        <v>9420</v>
      </c>
      <c r="B2875" t="str">
        <f t="shared" si="180"/>
        <v>33</v>
      </c>
      <c r="C2875" t="str">
        <f t="shared" si="181"/>
        <v>750</v>
      </c>
      <c r="D2875" t="str">
        <f t="shared" si="182"/>
        <v>059</v>
      </c>
      <c r="E2875" s="161" t="s">
        <v>9421</v>
      </c>
      <c r="F2875" t="s">
        <v>17084</v>
      </c>
      <c r="G2875" t="s">
        <v>9369</v>
      </c>
      <c r="H2875" s="209">
        <v>33</v>
      </c>
      <c r="I2875" s="209">
        <v>750</v>
      </c>
      <c r="J2875" s="209">
        <v>59</v>
      </c>
      <c r="K2875" s="209">
        <v>328450</v>
      </c>
      <c r="L2875" s="209" t="s">
        <v>15177</v>
      </c>
      <c r="M2875" s="209">
        <v>510</v>
      </c>
      <c r="N2875" s="209">
        <v>5059</v>
      </c>
      <c r="O2875" s="209">
        <v>5750</v>
      </c>
      <c r="P2875" s="209">
        <v>50397</v>
      </c>
      <c r="Q2875"/>
      <c r="R2875" s="251"/>
      <c r="S2875"/>
      <c r="T2875" s="248" t="s">
        <v>16014</v>
      </c>
      <c r="U2875" s="248" t="s">
        <v>16270</v>
      </c>
    </row>
    <row r="2876" spans="1:21" s="1" customFormat="1" ht="23.25" customHeight="1" x14ac:dyDescent="0.25">
      <c r="A2876" t="s">
        <v>9519</v>
      </c>
      <c r="B2876" t="str">
        <f t="shared" si="180"/>
        <v>33</v>
      </c>
      <c r="C2876" t="str">
        <f t="shared" si="181"/>
        <v>795</v>
      </c>
      <c r="D2876" t="str">
        <f t="shared" si="182"/>
        <v>059</v>
      </c>
      <c r="E2876" s="161" t="s">
        <v>9520</v>
      </c>
      <c r="F2876" t="s">
        <v>17084</v>
      </c>
      <c r="G2876" t="s">
        <v>9468</v>
      </c>
      <c r="H2876" s="209">
        <v>33</v>
      </c>
      <c r="I2876" s="209">
        <v>795</v>
      </c>
      <c r="J2876" s="209">
        <v>59</v>
      </c>
      <c r="K2876" s="209">
        <v>328780</v>
      </c>
      <c r="L2876" s="209" t="s">
        <v>15177</v>
      </c>
      <c r="M2876" s="209">
        <v>510</v>
      </c>
      <c r="N2876" s="209">
        <v>5059</v>
      </c>
      <c r="O2876" s="209">
        <v>5795</v>
      </c>
      <c r="P2876" s="209">
        <v>50398</v>
      </c>
      <c r="Q2876" s="248"/>
      <c r="R2876" s="251"/>
      <c r="S2876" s="248"/>
      <c r="T2876" s="248" t="s">
        <v>16014</v>
      </c>
      <c r="U2876" s="248" t="s">
        <v>16270</v>
      </c>
    </row>
    <row r="2877" spans="1:21" s="1" customFormat="1" ht="23.25" customHeight="1" x14ac:dyDescent="0.25">
      <c r="A2877" t="s">
        <v>9618</v>
      </c>
      <c r="B2877" t="str">
        <f t="shared" si="180"/>
        <v>33</v>
      </c>
      <c r="C2877" t="str">
        <f t="shared" si="181"/>
        <v>850</v>
      </c>
      <c r="D2877" t="str">
        <f t="shared" si="182"/>
        <v>059</v>
      </c>
      <c r="E2877" s="161" t="s">
        <v>9619</v>
      </c>
      <c r="F2877" t="s">
        <v>17084</v>
      </c>
      <c r="G2877" t="s">
        <v>9567</v>
      </c>
      <c r="H2877" s="209">
        <v>33</v>
      </c>
      <c r="I2877" s="209">
        <v>850</v>
      </c>
      <c r="J2877" s="209">
        <v>59</v>
      </c>
      <c r="K2877" s="209">
        <v>328910</v>
      </c>
      <c r="L2877" s="209" t="s">
        <v>15177</v>
      </c>
      <c r="M2877" s="209">
        <v>510</v>
      </c>
      <c r="N2877" s="209">
        <v>5059</v>
      </c>
      <c r="O2877" s="209">
        <v>5850</v>
      </c>
      <c r="P2877" s="209">
        <v>50399</v>
      </c>
      <c r="Q2877" s="248"/>
      <c r="R2877" s="251"/>
      <c r="S2877" s="248"/>
      <c r="T2877" s="248" t="s">
        <v>16014</v>
      </c>
      <c r="U2877" s="248" t="s">
        <v>16270</v>
      </c>
    </row>
    <row r="2878" spans="1:21" s="1" customFormat="1" ht="23.25" customHeight="1" x14ac:dyDescent="0.25">
      <c r="A2878" t="s">
        <v>7622</v>
      </c>
      <c r="B2878" t="str">
        <f t="shared" si="180"/>
        <v>33</v>
      </c>
      <c r="C2878" t="str">
        <f t="shared" si="181"/>
        <v>001</v>
      </c>
      <c r="D2878" t="str">
        <f t="shared" si="182"/>
        <v>025</v>
      </c>
      <c r="E2878" s="161" t="s">
        <v>17118</v>
      </c>
      <c r="F2878" t="s">
        <v>17084</v>
      </c>
      <c r="G2878" t="s">
        <v>7582</v>
      </c>
      <c r="H2878" s="209">
        <v>33</v>
      </c>
      <c r="I2878" s="209">
        <v>1</v>
      </c>
      <c r="J2878" s="209">
        <v>25</v>
      </c>
      <c r="K2878" s="209">
        <v>320110</v>
      </c>
      <c r="L2878" s="209" t="s">
        <v>15177</v>
      </c>
      <c r="M2878" s="209">
        <v>510</v>
      </c>
      <c r="N2878" s="209">
        <v>5025</v>
      </c>
      <c r="O2878" s="209">
        <v>5001</v>
      </c>
      <c r="P2878" s="209">
        <v>50400</v>
      </c>
      <c r="Q2878" s="248"/>
      <c r="R2878" s="248"/>
      <c r="S2878" s="248"/>
      <c r="T2878" s="248" t="s">
        <v>16014</v>
      </c>
      <c r="U2878" s="248" t="s">
        <v>16270</v>
      </c>
    </row>
    <row r="2879" spans="1:21" s="1" customFormat="1" ht="23.25" customHeight="1" x14ac:dyDescent="0.25">
      <c r="A2879" t="s">
        <v>7756</v>
      </c>
      <c r="B2879" t="str">
        <f t="shared" si="180"/>
        <v>33</v>
      </c>
      <c r="C2879" t="str">
        <f t="shared" si="181"/>
        <v>002</v>
      </c>
      <c r="D2879" t="str">
        <f t="shared" si="182"/>
        <v>025</v>
      </c>
      <c r="E2879" s="161" t="s">
        <v>7757</v>
      </c>
      <c r="F2879" t="s">
        <v>17084</v>
      </c>
      <c r="G2879" t="s">
        <v>7729</v>
      </c>
      <c r="H2879" s="209">
        <v>33</v>
      </c>
      <c r="I2879" s="209">
        <v>2</v>
      </c>
      <c r="J2879" s="209">
        <v>25</v>
      </c>
      <c r="K2879" s="209">
        <v>320210</v>
      </c>
      <c r="L2879" s="209" t="s">
        <v>15177</v>
      </c>
      <c r="M2879" s="209">
        <v>510</v>
      </c>
      <c r="N2879" s="209">
        <v>5025</v>
      </c>
      <c r="O2879" s="209">
        <v>5002</v>
      </c>
      <c r="P2879" s="209">
        <v>50401</v>
      </c>
      <c r="Q2879" s="248"/>
      <c r="R2879" s="248"/>
      <c r="S2879" s="248"/>
      <c r="T2879" s="248" t="s">
        <v>16014</v>
      </c>
      <c r="U2879" s="248" t="s">
        <v>16270</v>
      </c>
    </row>
    <row r="2880" spans="1:21" s="1" customFormat="1" ht="23.25" customHeight="1" x14ac:dyDescent="0.25">
      <c r="A2880" t="s">
        <v>7855</v>
      </c>
      <c r="B2880" t="str">
        <f t="shared" si="180"/>
        <v>33</v>
      </c>
      <c r="C2880" t="str">
        <f t="shared" si="181"/>
        <v>010</v>
      </c>
      <c r="D2880" t="str">
        <f t="shared" si="182"/>
        <v>025</v>
      </c>
      <c r="E2880" s="161" t="s">
        <v>7856</v>
      </c>
      <c r="F2880" t="s">
        <v>17084</v>
      </c>
      <c r="G2880" t="s">
        <v>7828</v>
      </c>
      <c r="H2880" s="209">
        <v>33</v>
      </c>
      <c r="I2880" s="209">
        <v>10</v>
      </c>
      <c r="J2880" s="209">
        <v>25</v>
      </c>
      <c r="K2880" s="209">
        <v>320310</v>
      </c>
      <c r="L2880" s="209" t="s">
        <v>15177</v>
      </c>
      <c r="M2880" s="209">
        <v>510</v>
      </c>
      <c r="N2880" s="209">
        <v>5025</v>
      </c>
      <c r="O2880" s="209">
        <v>5010</v>
      </c>
      <c r="P2880" s="209">
        <v>50402</v>
      </c>
      <c r="Q2880" s="248"/>
      <c r="R2880" s="251"/>
      <c r="S2880" s="248"/>
      <c r="T2880" s="248" t="s">
        <v>16014</v>
      </c>
      <c r="U2880" s="248" t="s">
        <v>16270</v>
      </c>
    </row>
    <row r="2881" spans="1:21" s="1" customFormat="1" ht="23.25" customHeight="1" x14ac:dyDescent="0.25">
      <c r="A2881" t="s">
        <v>7954</v>
      </c>
      <c r="B2881" t="str">
        <f t="shared" si="180"/>
        <v>33</v>
      </c>
      <c r="C2881" t="str">
        <f t="shared" si="181"/>
        <v>030</v>
      </c>
      <c r="D2881" t="str">
        <f t="shared" si="182"/>
        <v>025</v>
      </c>
      <c r="E2881" s="161" t="s">
        <v>7955</v>
      </c>
      <c r="F2881" t="s">
        <v>17084</v>
      </c>
      <c r="G2881" t="s">
        <v>7927</v>
      </c>
      <c r="H2881" s="209">
        <v>33</v>
      </c>
      <c r="I2881" s="209">
        <v>30</v>
      </c>
      <c r="J2881" s="209">
        <v>25</v>
      </c>
      <c r="K2881" s="209">
        <v>320910</v>
      </c>
      <c r="L2881" s="209" t="s">
        <v>15177</v>
      </c>
      <c r="M2881" s="209">
        <v>510</v>
      </c>
      <c r="N2881" s="209">
        <v>5025</v>
      </c>
      <c r="O2881" s="209">
        <v>5030</v>
      </c>
      <c r="P2881" s="209">
        <v>50403</v>
      </c>
      <c r="Q2881" s="248"/>
      <c r="R2881" s="251"/>
      <c r="S2881" s="248"/>
      <c r="T2881" s="248" t="s">
        <v>16014</v>
      </c>
      <c r="U2881" s="248" t="s">
        <v>16270</v>
      </c>
    </row>
    <row r="2882" spans="1:21" s="1" customFormat="1" ht="23.25" customHeight="1" x14ac:dyDescent="0.25">
      <c r="A2882" t="s">
        <v>8053</v>
      </c>
      <c r="B2882" t="str">
        <f t="shared" ref="B2882:B2945" si="183">LEFT(A2882,2)</f>
        <v>33</v>
      </c>
      <c r="C2882" t="str">
        <f t="shared" ref="C2882:C2945" si="184">MID(A2882,4,3)</f>
        <v>035</v>
      </c>
      <c r="D2882" t="str">
        <f t="shared" ref="D2882:D2945" si="185">RIGHT(A2882,3)</f>
        <v>025</v>
      </c>
      <c r="E2882" s="161" t="s">
        <v>8054</v>
      </c>
      <c r="F2882" t="s">
        <v>17084</v>
      </c>
      <c r="G2882" t="s">
        <v>8026</v>
      </c>
      <c r="H2882" s="209">
        <v>33</v>
      </c>
      <c r="I2882" s="209">
        <v>35</v>
      </c>
      <c r="J2882" s="209">
        <v>25</v>
      </c>
      <c r="K2882" s="209">
        <v>320925</v>
      </c>
      <c r="L2882" s="209" t="s">
        <v>15177</v>
      </c>
      <c r="M2882" s="209">
        <v>510</v>
      </c>
      <c r="N2882" s="209">
        <v>5025</v>
      </c>
      <c r="O2882" s="209">
        <v>5035</v>
      </c>
      <c r="P2882" s="209">
        <v>50404</v>
      </c>
      <c r="Q2882" s="248"/>
      <c r="R2882" s="251"/>
      <c r="S2882" s="248"/>
      <c r="T2882" s="248" t="s">
        <v>16014</v>
      </c>
      <c r="U2882" s="248" t="s">
        <v>16270</v>
      </c>
    </row>
    <row r="2883" spans="1:21" s="1" customFormat="1" ht="23.25" customHeight="1" x14ac:dyDescent="0.25">
      <c r="A2883" t="s">
        <v>8152</v>
      </c>
      <c r="B2883" t="str">
        <f t="shared" si="183"/>
        <v>33</v>
      </c>
      <c r="C2883" t="str">
        <f t="shared" si="184"/>
        <v>040</v>
      </c>
      <c r="D2883" t="str">
        <f t="shared" si="185"/>
        <v>025</v>
      </c>
      <c r="E2883" s="161" t="s">
        <v>8153</v>
      </c>
      <c r="F2883" t="s">
        <v>17084</v>
      </c>
      <c r="G2883" t="s">
        <v>8125</v>
      </c>
      <c r="H2883" s="209">
        <v>33</v>
      </c>
      <c r="I2883" s="209">
        <v>40</v>
      </c>
      <c r="J2883" s="209">
        <v>25</v>
      </c>
      <c r="K2883" s="209">
        <v>320930</v>
      </c>
      <c r="L2883" s="209" t="s">
        <v>15177</v>
      </c>
      <c r="M2883" s="209">
        <v>510</v>
      </c>
      <c r="N2883" s="209">
        <v>5025</v>
      </c>
      <c r="O2883" s="209">
        <v>5040</v>
      </c>
      <c r="P2883" s="209">
        <v>50405</v>
      </c>
      <c r="Q2883" s="248"/>
      <c r="R2883" s="251"/>
      <c r="S2883" s="248"/>
      <c r="T2883" s="248" t="s">
        <v>16014</v>
      </c>
      <c r="U2883" s="248" t="s">
        <v>16270</v>
      </c>
    </row>
    <row r="2884" spans="1:21" s="1" customFormat="1" ht="23.25" customHeight="1" x14ac:dyDescent="0.25">
      <c r="A2884" t="s">
        <v>8251</v>
      </c>
      <c r="B2884" t="str">
        <f t="shared" si="183"/>
        <v>33</v>
      </c>
      <c r="C2884" t="str">
        <f t="shared" si="184"/>
        <v>200</v>
      </c>
      <c r="D2884" t="str">
        <f t="shared" si="185"/>
        <v>025</v>
      </c>
      <c r="E2884" s="161" t="s">
        <v>8252</v>
      </c>
      <c r="F2884" t="s">
        <v>17084</v>
      </c>
      <c r="G2884" t="s">
        <v>8224</v>
      </c>
      <c r="H2884" s="209">
        <v>33</v>
      </c>
      <c r="I2884" s="209">
        <v>200</v>
      </c>
      <c r="J2884" s="209">
        <v>25</v>
      </c>
      <c r="K2884" s="209">
        <v>322010</v>
      </c>
      <c r="L2884" s="209" t="s">
        <v>15177</v>
      </c>
      <c r="M2884" s="209">
        <v>510</v>
      </c>
      <c r="N2884" s="209">
        <v>5025</v>
      </c>
      <c r="O2884" s="209">
        <v>5200</v>
      </c>
      <c r="P2884" s="209">
        <v>50406</v>
      </c>
      <c r="Q2884" s="248"/>
      <c r="R2884" s="251"/>
      <c r="S2884" s="248"/>
      <c r="T2884" s="248" t="s">
        <v>16014</v>
      </c>
      <c r="U2884" s="248" t="s">
        <v>16270</v>
      </c>
    </row>
    <row r="2885" spans="1:21" s="1" customFormat="1" ht="23.25" customHeight="1" x14ac:dyDescent="0.25">
      <c r="A2885" t="s">
        <v>8350</v>
      </c>
      <c r="B2885" t="str">
        <f t="shared" si="183"/>
        <v>33</v>
      </c>
      <c r="C2885" t="str">
        <f t="shared" si="184"/>
        <v>610</v>
      </c>
      <c r="D2885" t="str">
        <f t="shared" si="185"/>
        <v>025</v>
      </c>
      <c r="E2885" s="161" t="s">
        <v>8351</v>
      </c>
      <c r="F2885" t="s">
        <v>17084</v>
      </c>
      <c r="G2885" t="s">
        <v>8323</v>
      </c>
      <c r="H2885" s="209">
        <v>33</v>
      </c>
      <c r="I2885" s="209">
        <v>610</v>
      </c>
      <c r="J2885" s="209">
        <v>25</v>
      </c>
      <c r="K2885" s="209">
        <v>327410</v>
      </c>
      <c r="L2885" s="209" t="s">
        <v>15177</v>
      </c>
      <c r="M2885" s="209">
        <v>510</v>
      </c>
      <c r="N2885" s="209">
        <v>5025</v>
      </c>
      <c r="O2885" s="209">
        <v>5610</v>
      </c>
      <c r="P2885" s="209">
        <v>50407</v>
      </c>
      <c r="Q2885" s="248"/>
      <c r="R2885" s="251"/>
      <c r="S2885" s="248"/>
      <c r="T2885" s="248" t="s">
        <v>16014</v>
      </c>
      <c r="U2885" s="248" t="s">
        <v>16270</v>
      </c>
    </row>
    <row r="2886" spans="1:21" s="1" customFormat="1" ht="23.25" customHeight="1" x14ac:dyDescent="0.25">
      <c r="A2886" t="s">
        <v>8449</v>
      </c>
      <c r="B2886" t="str">
        <f t="shared" si="183"/>
        <v>33</v>
      </c>
      <c r="C2886" t="str">
        <f t="shared" si="184"/>
        <v>620</v>
      </c>
      <c r="D2886" t="str">
        <f t="shared" si="185"/>
        <v>025</v>
      </c>
      <c r="E2886" s="161" t="s">
        <v>8450</v>
      </c>
      <c r="F2886" t="s">
        <v>17084</v>
      </c>
      <c r="G2886" t="s">
        <v>8422</v>
      </c>
      <c r="H2886" s="209">
        <v>33</v>
      </c>
      <c r="I2886" s="209">
        <v>620</v>
      </c>
      <c r="J2886" s="209">
        <v>25</v>
      </c>
      <c r="K2886" s="209">
        <v>327510</v>
      </c>
      <c r="L2886" s="209" t="s">
        <v>15177</v>
      </c>
      <c r="M2886" s="209">
        <v>510</v>
      </c>
      <c r="N2886" s="209">
        <v>5025</v>
      </c>
      <c r="O2886" s="209">
        <v>5620</v>
      </c>
      <c r="P2886" s="209">
        <v>50408</v>
      </c>
      <c r="Q2886" s="248"/>
      <c r="R2886" s="251"/>
      <c r="S2886" s="248"/>
      <c r="T2886" s="248" t="s">
        <v>16014</v>
      </c>
      <c r="U2886" s="248" t="s">
        <v>16270</v>
      </c>
    </row>
    <row r="2887" spans="1:21" s="1" customFormat="1" ht="23.25" customHeight="1" x14ac:dyDescent="0.25">
      <c r="A2887" t="s">
        <v>8598</v>
      </c>
      <c r="B2887" t="str">
        <f t="shared" si="183"/>
        <v>33</v>
      </c>
      <c r="C2887" t="str">
        <f t="shared" si="184"/>
        <v>630</v>
      </c>
      <c r="D2887" t="str">
        <f t="shared" si="185"/>
        <v>025</v>
      </c>
      <c r="E2887" s="161" t="s">
        <v>8599</v>
      </c>
      <c r="F2887" t="s">
        <v>17084</v>
      </c>
      <c r="G2887" t="s">
        <v>8571</v>
      </c>
      <c r="H2887" s="209">
        <v>33</v>
      </c>
      <c r="I2887" s="209">
        <v>630</v>
      </c>
      <c r="J2887" s="209">
        <v>25</v>
      </c>
      <c r="K2887" s="209">
        <v>327610</v>
      </c>
      <c r="L2887" s="209" t="s">
        <v>15177</v>
      </c>
      <c r="M2887" s="209">
        <v>510</v>
      </c>
      <c r="N2887" s="209">
        <v>5025</v>
      </c>
      <c r="O2887" s="209">
        <v>5630</v>
      </c>
      <c r="P2887" s="209">
        <v>50410</v>
      </c>
      <c r="Q2887" s="248"/>
      <c r="R2887" s="251"/>
      <c r="S2887" s="248"/>
      <c r="T2887" s="248" t="s">
        <v>16014</v>
      </c>
      <c r="U2887" s="248" t="s">
        <v>16270</v>
      </c>
    </row>
    <row r="2888" spans="1:21" s="1" customFormat="1" ht="23.25" customHeight="1" x14ac:dyDescent="0.25">
      <c r="A2888" t="s">
        <v>8697</v>
      </c>
      <c r="B2888" t="str">
        <f t="shared" si="183"/>
        <v>33</v>
      </c>
      <c r="C2888" t="str">
        <f t="shared" si="184"/>
        <v>637</v>
      </c>
      <c r="D2888" t="str">
        <f t="shared" si="185"/>
        <v>025</v>
      </c>
      <c r="E2888" s="161" t="s">
        <v>8698</v>
      </c>
      <c r="F2888" t="s">
        <v>17084</v>
      </c>
      <c r="G2888" t="s">
        <v>8670</v>
      </c>
      <c r="H2888" s="209">
        <v>33</v>
      </c>
      <c r="I2888" s="209">
        <v>637</v>
      </c>
      <c r="J2888" s="209">
        <v>25</v>
      </c>
      <c r="K2888" s="209">
        <v>327630</v>
      </c>
      <c r="L2888" s="209" t="s">
        <v>15177</v>
      </c>
      <c r="M2888" s="209">
        <v>510</v>
      </c>
      <c r="N2888" s="209">
        <v>5025</v>
      </c>
      <c r="O2888" s="209">
        <v>5637</v>
      </c>
      <c r="P2888" s="209">
        <v>50411</v>
      </c>
      <c r="Q2888" s="248"/>
      <c r="R2888" s="251"/>
      <c r="S2888" s="248"/>
      <c r="T2888" s="248" t="s">
        <v>16014</v>
      </c>
      <c r="U2888" s="248" t="s">
        <v>16270</v>
      </c>
    </row>
    <row r="2889" spans="1:21" s="1" customFormat="1" ht="23.25" customHeight="1" x14ac:dyDescent="0.25">
      <c r="A2889" t="s">
        <v>8799</v>
      </c>
      <c r="B2889" t="str">
        <f t="shared" si="183"/>
        <v>33</v>
      </c>
      <c r="C2889" t="str">
        <f t="shared" si="184"/>
        <v>645</v>
      </c>
      <c r="D2889" t="str">
        <f t="shared" si="185"/>
        <v>025</v>
      </c>
      <c r="E2889" s="161" t="s">
        <v>8800</v>
      </c>
      <c r="F2889" t="s">
        <v>17084</v>
      </c>
      <c r="G2889" t="s">
        <v>8772</v>
      </c>
      <c r="H2889" s="209">
        <v>33</v>
      </c>
      <c r="I2889" s="209">
        <v>645</v>
      </c>
      <c r="J2889" s="209">
        <v>25</v>
      </c>
      <c r="K2889" s="209">
        <v>327710</v>
      </c>
      <c r="L2889" s="209" t="s">
        <v>15177</v>
      </c>
      <c r="M2889" s="209">
        <v>510</v>
      </c>
      <c r="N2889" s="209">
        <v>5025</v>
      </c>
      <c r="O2889" s="209">
        <v>5645</v>
      </c>
      <c r="P2889" s="209">
        <v>50412</v>
      </c>
      <c r="Q2889"/>
      <c r="R2889" s="251"/>
      <c r="S2889"/>
      <c r="T2889" s="248" t="s">
        <v>16014</v>
      </c>
      <c r="U2889" s="248" t="s">
        <v>16270</v>
      </c>
    </row>
    <row r="2890" spans="1:21" s="1" customFormat="1" ht="23.25" customHeight="1" x14ac:dyDescent="0.25">
      <c r="A2890" t="s">
        <v>8899</v>
      </c>
      <c r="B2890" t="str">
        <f t="shared" si="183"/>
        <v>33</v>
      </c>
      <c r="C2890" t="str">
        <f t="shared" si="184"/>
        <v>685</v>
      </c>
      <c r="D2890" t="str">
        <f t="shared" si="185"/>
        <v>025</v>
      </c>
      <c r="E2890" s="161" t="s">
        <v>8900</v>
      </c>
      <c r="F2890" t="s">
        <v>17084</v>
      </c>
      <c r="G2890" t="s">
        <v>8872</v>
      </c>
      <c r="H2890" s="209">
        <v>33</v>
      </c>
      <c r="I2890" s="209">
        <v>685</v>
      </c>
      <c r="J2890" s="209">
        <v>25</v>
      </c>
      <c r="K2890" s="209">
        <v>327730</v>
      </c>
      <c r="L2890" s="209" t="s">
        <v>15177</v>
      </c>
      <c r="M2890" s="209">
        <v>510</v>
      </c>
      <c r="N2890" s="209">
        <v>5025</v>
      </c>
      <c r="O2890" s="209">
        <v>5686</v>
      </c>
      <c r="P2890" s="209">
        <v>50413</v>
      </c>
      <c r="Q2890" s="248"/>
      <c r="R2890" s="251"/>
      <c r="S2890" s="248"/>
      <c r="T2890" s="248" t="s">
        <v>16014</v>
      </c>
      <c r="U2890" s="248" t="s">
        <v>16270</v>
      </c>
    </row>
    <row r="2891" spans="1:21" s="1" customFormat="1" ht="23.25" customHeight="1" x14ac:dyDescent="0.25">
      <c r="A2891" t="s">
        <v>8999</v>
      </c>
      <c r="B2891" t="str">
        <f t="shared" si="183"/>
        <v>33</v>
      </c>
      <c r="C2891" t="str">
        <f t="shared" si="184"/>
        <v>690</v>
      </c>
      <c r="D2891" t="str">
        <f t="shared" si="185"/>
        <v>025</v>
      </c>
      <c r="E2891" s="161" t="s">
        <v>9000</v>
      </c>
      <c r="F2891" t="s">
        <v>17084</v>
      </c>
      <c r="G2891" t="s">
        <v>8972</v>
      </c>
      <c r="H2891" s="209">
        <v>33</v>
      </c>
      <c r="I2891" s="209">
        <v>690</v>
      </c>
      <c r="J2891" s="209">
        <v>25</v>
      </c>
      <c r="K2891" s="209">
        <v>327750</v>
      </c>
      <c r="L2891" s="209" t="s">
        <v>15177</v>
      </c>
      <c r="M2891" s="209">
        <v>510</v>
      </c>
      <c r="N2891" s="209">
        <v>5025</v>
      </c>
      <c r="O2891" s="209">
        <v>5691</v>
      </c>
      <c r="P2891" s="209">
        <v>50414</v>
      </c>
      <c r="Q2891" s="248"/>
      <c r="R2891" s="251"/>
      <c r="S2891" s="248"/>
      <c r="T2891" s="248" t="s">
        <v>16014</v>
      </c>
      <c r="U2891" s="248" t="s">
        <v>16270</v>
      </c>
    </row>
    <row r="2892" spans="1:21" s="1" customFormat="1" ht="23.25" customHeight="1" x14ac:dyDescent="0.25">
      <c r="A2892" t="s">
        <v>9099</v>
      </c>
      <c r="B2892" t="str">
        <f t="shared" si="183"/>
        <v>33</v>
      </c>
      <c r="C2892" t="str">
        <f t="shared" si="184"/>
        <v>695</v>
      </c>
      <c r="D2892" t="str">
        <f t="shared" si="185"/>
        <v>025</v>
      </c>
      <c r="E2892" s="161" t="s">
        <v>9100</v>
      </c>
      <c r="F2892" t="s">
        <v>17084</v>
      </c>
      <c r="G2892" t="s">
        <v>9072</v>
      </c>
      <c r="H2892" s="209">
        <v>33</v>
      </c>
      <c r="I2892" s="209">
        <v>695</v>
      </c>
      <c r="J2892" s="209">
        <v>25</v>
      </c>
      <c r="K2892" s="209">
        <v>327770</v>
      </c>
      <c r="L2892" s="209" t="s">
        <v>15177</v>
      </c>
      <c r="M2892" s="209">
        <v>510</v>
      </c>
      <c r="N2892" s="209">
        <v>5025</v>
      </c>
      <c r="O2892" s="209">
        <v>5695</v>
      </c>
      <c r="P2892" s="209">
        <v>50415</v>
      </c>
      <c r="Q2892" s="248"/>
      <c r="R2892" s="251"/>
      <c r="S2892" s="248"/>
      <c r="T2892" s="248" t="s">
        <v>16014</v>
      </c>
      <c r="U2892" s="248" t="s">
        <v>16270</v>
      </c>
    </row>
    <row r="2893" spans="1:21" s="1" customFormat="1" ht="23.25" customHeight="1" x14ac:dyDescent="0.25">
      <c r="A2893" t="s">
        <v>9198</v>
      </c>
      <c r="B2893" t="str">
        <f t="shared" si="183"/>
        <v>33</v>
      </c>
      <c r="C2893" t="str">
        <f t="shared" si="184"/>
        <v>700</v>
      </c>
      <c r="D2893" t="str">
        <f t="shared" si="185"/>
        <v>025</v>
      </c>
      <c r="E2893" s="161" t="s">
        <v>9199</v>
      </c>
      <c r="F2893" t="s">
        <v>17084</v>
      </c>
      <c r="G2893" t="s">
        <v>9171</v>
      </c>
      <c r="H2893" s="209">
        <v>33</v>
      </c>
      <c r="I2893" s="209">
        <v>700</v>
      </c>
      <c r="J2893" s="209">
        <v>25</v>
      </c>
      <c r="K2893" s="209">
        <v>327810</v>
      </c>
      <c r="L2893" s="209" t="s">
        <v>15177</v>
      </c>
      <c r="M2893" s="209">
        <v>510</v>
      </c>
      <c r="N2893" s="209">
        <v>5025</v>
      </c>
      <c r="O2893" s="209">
        <v>5700</v>
      </c>
      <c r="P2893" s="209">
        <v>50416</v>
      </c>
      <c r="Q2893" s="248"/>
      <c r="R2893" s="251"/>
      <c r="S2893" s="248"/>
      <c r="T2893" s="248" t="s">
        <v>16014</v>
      </c>
      <c r="U2893" s="248" t="s">
        <v>16270</v>
      </c>
    </row>
    <row r="2894" spans="1:21" s="1" customFormat="1" ht="23.25" customHeight="1" x14ac:dyDescent="0.25">
      <c r="A2894" t="s">
        <v>9297</v>
      </c>
      <c r="B2894" t="str">
        <f t="shared" si="183"/>
        <v>33</v>
      </c>
      <c r="C2894" t="str">
        <f t="shared" si="184"/>
        <v>745</v>
      </c>
      <c r="D2894" t="str">
        <f t="shared" si="185"/>
        <v>025</v>
      </c>
      <c r="E2894" s="161" t="s">
        <v>9298</v>
      </c>
      <c r="F2894" t="s">
        <v>17084</v>
      </c>
      <c r="G2894" t="s">
        <v>9270</v>
      </c>
      <c r="H2894" s="209">
        <v>33</v>
      </c>
      <c r="I2894" s="209">
        <v>745</v>
      </c>
      <c r="J2894" s="209">
        <v>25</v>
      </c>
      <c r="K2894" s="209">
        <v>328430</v>
      </c>
      <c r="L2894" s="209" t="s">
        <v>15177</v>
      </c>
      <c r="M2894" s="209">
        <v>510</v>
      </c>
      <c r="N2894" s="209">
        <v>5025</v>
      </c>
      <c r="O2894" s="209">
        <v>5745</v>
      </c>
      <c r="P2894" s="209">
        <v>50417</v>
      </c>
      <c r="Q2894" s="248"/>
      <c r="R2894" s="251"/>
      <c r="S2894" s="248"/>
      <c r="T2894" s="248" t="s">
        <v>16014</v>
      </c>
      <c r="U2894" s="248" t="s">
        <v>16270</v>
      </c>
    </row>
    <row r="2895" spans="1:21" s="1" customFormat="1" ht="23.25" customHeight="1" x14ac:dyDescent="0.25">
      <c r="A2895" t="s">
        <v>9396</v>
      </c>
      <c r="B2895" t="str">
        <f t="shared" si="183"/>
        <v>33</v>
      </c>
      <c r="C2895" t="str">
        <f t="shared" si="184"/>
        <v>750</v>
      </c>
      <c r="D2895" t="str">
        <f t="shared" si="185"/>
        <v>025</v>
      </c>
      <c r="E2895" s="161" t="s">
        <v>9397</v>
      </c>
      <c r="F2895" t="s">
        <v>17084</v>
      </c>
      <c r="G2895" t="s">
        <v>9369</v>
      </c>
      <c r="H2895" s="209">
        <v>33</v>
      </c>
      <c r="I2895" s="209">
        <v>750</v>
      </c>
      <c r="J2895" s="209">
        <v>25</v>
      </c>
      <c r="K2895" s="209">
        <v>328450</v>
      </c>
      <c r="L2895" s="209" t="s">
        <v>15177</v>
      </c>
      <c r="M2895" s="209">
        <v>510</v>
      </c>
      <c r="N2895" s="209">
        <v>5025</v>
      </c>
      <c r="O2895" s="209">
        <v>5750</v>
      </c>
      <c r="P2895" s="209">
        <v>50418</v>
      </c>
      <c r="Q2895"/>
      <c r="R2895" s="251"/>
      <c r="S2895"/>
      <c r="T2895" s="248" t="s">
        <v>16014</v>
      </c>
      <c r="U2895" s="248" t="s">
        <v>16270</v>
      </c>
    </row>
    <row r="2896" spans="1:21" s="1" customFormat="1" ht="23.25" customHeight="1" x14ac:dyDescent="0.25">
      <c r="A2896" t="s">
        <v>9495</v>
      </c>
      <c r="B2896" t="str">
        <f t="shared" si="183"/>
        <v>33</v>
      </c>
      <c r="C2896" t="str">
        <f t="shared" si="184"/>
        <v>795</v>
      </c>
      <c r="D2896" t="str">
        <f t="shared" si="185"/>
        <v>025</v>
      </c>
      <c r="E2896" s="161" t="s">
        <v>9496</v>
      </c>
      <c r="F2896" t="s">
        <v>17084</v>
      </c>
      <c r="G2896" t="s">
        <v>9468</v>
      </c>
      <c r="H2896" s="209">
        <v>33</v>
      </c>
      <c r="I2896" s="209">
        <v>795</v>
      </c>
      <c r="J2896" s="209">
        <v>25</v>
      </c>
      <c r="K2896" s="209">
        <v>328780</v>
      </c>
      <c r="L2896" s="209" t="s">
        <v>15177</v>
      </c>
      <c r="M2896" s="209">
        <v>510</v>
      </c>
      <c r="N2896" s="209">
        <v>5025</v>
      </c>
      <c r="O2896" s="209">
        <v>5795</v>
      </c>
      <c r="P2896" s="209">
        <v>50419</v>
      </c>
      <c r="Q2896" s="248"/>
      <c r="R2896" s="251"/>
      <c r="S2896" s="248"/>
      <c r="T2896" s="248" t="s">
        <v>16014</v>
      </c>
      <c r="U2896" s="248" t="s">
        <v>16270</v>
      </c>
    </row>
    <row r="2897" spans="1:21" s="1" customFormat="1" ht="23.25" customHeight="1" x14ac:dyDescent="0.25">
      <c r="A2897" t="s">
        <v>9594</v>
      </c>
      <c r="B2897" t="str">
        <f t="shared" si="183"/>
        <v>33</v>
      </c>
      <c r="C2897" t="str">
        <f t="shared" si="184"/>
        <v>850</v>
      </c>
      <c r="D2897" t="str">
        <f t="shared" si="185"/>
        <v>025</v>
      </c>
      <c r="E2897" s="161" t="s">
        <v>9595</v>
      </c>
      <c r="F2897" t="s">
        <v>17084</v>
      </c>
      <c r="G2897" t="s">
        <v>9567</v>
      </c>
      <c r="H2897" s="209">
        <v>33</v>
      </c>
      <c r="I2897" s="209">
        <v>850</v>
      </c>
      <c r="J2897" s="209">
        <v>25</v>
      </c>
      <c r="K2897" s="209">
        <v>328910</v>
      </c>
      <c r="L2897" s="209" t="s">
        <v>15177</v>
      </c>
      <c r="M2897" s="209">
        <v>510</v>
      </c>
      <c r="N2897" s="209">
        <v>5025</v>
      </c>
      <c r="O2897" s="209">
        <v>5850</v>
      </c>
      <c r="P2897" s="209">
        <v>50420</v>
      </c>
      <c r="Q2897" s="248"/>
      <c r="R2897" s="251"/>
      <c r="S2897" s="248"/>
      <c r="T2897" s="248" t="s">
        <v>16014</v>
      </c>
      <c r="U2897" s="248" t="s">
        <v>16270</v>
      </c>
    </row>
    <row r="2898" spans="1:21" s="1" customFormat="1" ht="23.25" customHeight="1" x14ac:dyDescent="0.25">
      <c r="A2898" t="s">
        <v>7688</v>
      </c>
      <c r="B2898" t="str">
        <f t="shared" si="183"/>
        <v>33</v>
      </c>
      <c r="C2898" t="str">
        <f t="shared" si="184"/>
        <v>001</v>
      </c>
      <c r="D2898" t="str">
        <f t="shared" si="185"/>
        <v>079</v>
      </c>
      <c r="E2898" s="161" t="s">
        <v>7690</v>
      </c>
      <c r="F2898" t="s">
        <v>17084</v>
      </c>
      <c r="G2898" t="s">
        <v>7582</v>
      </c>
      <c r="H2898" s="209">
        <v>33</v>
      </c>
      <c r="I2898" s="209">
        <v>1</v>
      </c>
      <c r="J2898" s="209">
        <v>79</v>
      </c>
      <c r="K2898" s="209">
        <v>320110</v>
      </c>
      <c r="L2898" s="209" t="s">
        <v>15177</v>
      </c>
      <c r="M2898" s="209">
        <v>510</v>
      </c>
      <c r="N2898" s="209">
        <v>5079</v>
      </c>
      <c r="O2898" s="209">
        <v>5001</v>
      </c>
      <c r="P2898" s="209">
        <v>50421</v>
      </c>
      <c r="Q2898" s="248"/>
      <c r="R2898" s="248"/>
      <c r="S2898" s="248"/>
      <c r="T2898" s="248" t="s">
        <v>16014</v>
      </c>
      <c r="U2898" s="248" t="s">
        <v>16270</v>
      </c>
    </row>
    <row r="2899" spans="1:21" s="1" customFormat="1" ht="23.25" customHeight="1" x14ac:dyDescent="0.25">
      <c r="A2899" t="s">
        <v>7800</v>
      </c>
      <c r="B2899" t="str">
        <f t="shared" si="183"/>
        <v>33</v>
      </c>
      <c r="C2899" t="str">
        <f t="shared" si="184"/>
        <v>002</v>
      </c>
      <c r="D2899" t="str">
        <f t="shared" si="185"/>
        <v>079</v>
      </c>
      <c r="E2899" s="161" t="s">
        <v>7801</v>
      </c>
      <c r="F2899" t="s">
        <v>17084</v>
      </c>
      <c r="G2899" t="s">
        <v>7729</v>
      </c>
      <c r="H2899" s="209">
        <v>33</v>
      </c>
      <c r="I2899" s="209">
        <v>2</v>
      </c>
      <c r="J2899" s="209">
        <v>79</v>
      </c>
      <c r="K2899" s="209">
        <v>320210</v>
      </c>
      <c r="L2899" s="209" t="s">
        <v>15177</v>
      </c>
      <c r="M2899" s="209">
        <v>510</v>
      </c>
      <c r="N2899" s="209">
        <v>5079</v>
      </c>
      <c r="O2899" s="209">
        <v>5002</v>
      </c>
      <c r="P2899" s="209">
        <v>50422</v>
      </c>
      <c r="Q2899" s="248"/>
      <c r="R2899" s="248"/>
      <c r="S2899" s="248"/>
      <c r="T2899" s="248" t="s">
        <v>16014</v>
      </c>
      <c r="U2899" s="248" t="s">
        <v>16270</v>
      </c>
    </row>
    <row r="2900" spans="1:21" s="1" customFormat="1" ht="23.25" customHeight="1" x14ac:dyDescent="0.25">
      <c r="A2900" t="s">
        <v>7899</v>
      </c>
      <c r="B2900" t="str">
        <f t="shared" si="183"/>
        <v>33</v>
      </c>
      <c r="C2900" t="str">
        <f t="shared" si="184"/>
        <v>010</v>
      </c>
      <c r="D2900" t="str">
        <f t="shared" si="185"/>
        <v>079</v>
      </c>
      <c r="E2900" s="161" t="s">
        <v>7900</v>
      </c>
      <c r="F2900" t="s">
        <v>17084</v>
      </c>
      <c r="G2900" t="s">
        <v>7828</v>
      </c>
      <c r="H2900" s="209">
        <v>33</v>
      </c>
      <c r="I2900" s="209">
        <v>10</v>
      </c>
      <c r="J2900" s="209">
        <v>79</v>
      </c>
      <c r="K2900" s="209">
        <v>320310</v>
      </c>
      <c r="L2900" s="209" t="s">
        <v>15177</v>
      </c>
      <c r="M2900" s="209">
        <v>510</v>
      </c>
      <c r="N2900" s="209">
        <v>5079</v>
      </c>
      <c r="O2900" s="209">
        <v>5010</v>
      </c>
      <c r="P2900" s="209">
        <v>50423</v>
      </c>
      <c r="Q2900" s="248"/>
      <c r="R2900" s="251"/>
      <c r="S2900" s="248"/>
      <c r="T2900" s="248" t="s">
        <v>16014</v>
      </c>
      <c r="U2900" s="248" t="s">
        <v>16270</v>
      </c>
    </row>
    <row r="2901" spans="1:21" s="1" customFormat="1" ht="23.25" customHeight="1" x14ac:dyDescent="0.25">
      <c r="A2901" t="s">
        <v>7998</v>
      </c>
      <c r="B2901" t="str">
        <f t="shared" si="183"/>
        <v>33</v>
      </c>
      <c r="C2901" t="str">
        <f t="shared" si="184"/>
        <v>030</v>
      </c>
      <c r="D2901" t="str">
        <f t="shared" si="185"/>
        <v>079</v>
      </c>
      <c r="E2901" s="161" t="s">
        <v>17132</v>
      </c>
      <c r="F2901" t="s">
        <v>17084</v>
      </c>
      <c r="G2901" t="s">
        <v>7927</v>
      </c>
      <c r="H2901" s="209">
        <v>33</v>
      </c>
      <c r="I2901" s="209">
        <v>30</v>
      </c>
      <c r="J2901" s="209">
        <v>79</v>
      </c>
      <c r="K2901" s="209">
        <v>320910</v>
      </c>
      <c r="L2901" s="209" t="s">
        <v>15177</v>
      </c>
      <c r="M2901" s="209">
        <v>510</v>
      </c>
      <c r="N2901" s="209">
        <v>5079</v>
      </c>
      <c r="O2901" s="209">
        <v>5030</v>
      </c>
      <c r="P2901" s="209">
        <v>50424</v>
      </c>
      <c r="Q2901" s="248"/>
      <c r="R2901" s="251"/>
      <c r="S2901" s="248"/>
      <c r="T2901" s="248" t="s">
        <v>16014</v>
      </c>
      <c r="U2901" s="248" t="s">
        <v>16270</v>
      </c>
    </row>
    <row r="2902" spans="1:21" s="1" customFormat="1" ht="23.25" customHeight="1" x14ac:dyDescent="0.25">
      <c r="A2902" t="s">
        <v>8097</v>
      </c>
      <c r="B2902" t="str">
        <f t="shared" si="183"/>
        <v>33</v>
      </c>
      <c r="C2902" t="str">
        <f t="shared" si="184"/>
        <v>035</v>
      </c>
      <c r="D2902" t="str">
        <f t="shared" si="185"/>
        <v>079</v>
      </c>
      <c r="E2902" s="161" t="s">
        <v>8098</v>
      </c>
      <c r="F2902" t="s">
        <v>17084</v>
      </c>
      <c r="G2902" t="s">
        <v>8026</v>
      </c>
      <c r="H2902" s="209">
        <v>33</v>
      </c>
      <c r="I2902" s="209">
        <v>35</v>
      </c>
      <c r="J2902" s="209">
        <v>79</v>
      </c>
      <c r="K2902" s="209">
        <v>320925</v>
      </c>
      <c r="L2902" s="209" t="s">
        <v>15177</v>
      </c>
      <c r="M2902" s="209">
        <v>510</v>
      </c>
      <c r="N2902" s="209">
        <v>5079</v>
      </c>
      <c r="O2902" s="209">
        <v>5035</v>
      </c>
      <c r="P2902" s="209">
        <v>50425</v>
      </c>
      <c r="Q2902" s="248"/>
      <c r="R2902" s="251"/>
      <c r="S2902" s="248"/>
      <c r="T2902" s="248" t="s">
        <v>16014</v>
      </c>
      <c r="U2902" s="248" t="s">
        <v>16270</v>
      </c>
    </row>
    <row r="2903" spans="1:21" s="1" customFormat="1" ht="23.25" customHeight="1" x14ac:dyDescent="0.25">
      <c r="A2903" t="s">
        <v>8196</v>
      </c>
      <c r="B2903" t="str">
        <f t="shared" si="183"/>
        <v>33</v>
      </c>
      <c r="C2903" t="str">
        <f t="shared" si="184"/>
        <v>040</v>
      </c>
      <c r="D2903" t="str">
        <f t="shared" si="185"/>
        <v>079</v>
      </c>
      <c r="E2903" s="161" t="s">
        <v>8197</v>
      </c>
      <c r="F2903" t="s">
        <v>17084</v>
      </c>
      <c r="G2903" t="s">
        <v>8125</v>
      </c>
      <c r="H2903" s="209">
        <v>33</v>
      </c>
      <c r="I2903" s="209">
        <v>40</v>
      </c>
      <c r="J2903" s="209">
        <v>79</v>
      </c>
      <c r="K2903" s="209">
        <v>320930</v>
      </c>
      <c r="L2903" s="209" t="s">
        <v>15177</v>
      </c>
      <c r="M2903" s="209">
        <v>510</v>
      </c>
      <c r="N2903" s="209">
        <v>5079</v>
      </c>
      <c r="O2903" s="209">
        <v>5040</v>
      </c>
      <c r="P2903" s="209">
        <v>50426</v>
      </c>
      <c r="Q2903" s="248"/>
      <c r="R2903" s="251"/>
      <c r="S2903" s="248"/>
      <c r="T2903" s="248" t="s">
        <v>16014</v>
      </c>
      <c r="U2903" s="248" t="s">
        <v>16270</v>
      </c>
    </row>
    <row r="2904" spans="1:21" s="1" customFormat="1" ht="23.25" customHeight="1" x14ac:dyDescent="0.25">
      <c r="A2904" t="s">
        <v>8295</v>
      </c>
      <c r="B2904" t="str">
        <f t="shared" si="183"/>
        <v>33</v>
      </c>
      <c r="C2904" t="str">
        <f t="shared" si="184"/>
        <v>200</v>
      </c>
      <c r="D2904" t="str">
        <f t="shared" si="185"/>
        <v>079</v>
      </c>
      <c r="E2904" s="161" t="s">
        <v>8296</v>
      </c>
      <c r="F2904" t="s">
        <v>17084</v>
      </c>
      <c r="G2904" t="s">
        <v>8224</v>
      </c>
      <c r="H2904" s="209">
        <v>33</v>
      </c>
      <c r="I2904" s="209">
        <v>200</v>
      </c>
      <c r="J2904" s="209">
        <v>79</v>
      </c>
      <c r="K2904" s="209">
        <v>322010</v>
      </c>
      <c r="L2904" s="209" t="s">
        <v>15177</v>
      </c>
      <c r="M2904" s="209">
        <v>510</v>
      </c>
      <c r="N2904" s="209">
        <v>5079</v>
      </c>
      <c r="O2904" s="209">
        <v>5200</v>
      </c>
      <c r="P2904" s="209">
        <v>50427</v>
      </c>
      <c r="Q2904" s="248"/>
      <c r="R2904" s="251"/>
      <c r="S2904" s="248"/>
      <c r="T2904" s="248" t="s">
        <v>16014</v>
      </c>
      <c r="U2904" s="248" t="s">
        <v>16270</v>
      </c>
    </row>
    <row r="2905" spans="1:21" s="1" customFormat="1" ht="23.25" customHeight="1" x14ac:dyDescent="0.25">
      <c r="A2905" t="s">
        <v>8394</v>
      </c>
      <c r="B2905" t="str">
        <f t="shared" si="183"/>
        <v>33</v>
      </c>
      <c r="C2905" t="str">
        <f t="shared" si="184"/>
        <v>610</v>
      </c>
      <c r="D2905" t="str">
        <f t="shared" si="185"/>
        <v>079</v>
      </c>
      <c r="E2905" s="161" t="s">
        <v>8395</v>
      </c>
      <c r="F2905" t="s">
        <v>17084</v>
      </c>
      <c r="G2905" t="s">
        <v>8323</v>
      </c>
      <c r="H2905" s="209">
        <v>33</v>
      </c>
      <c r="I2905" s="209">
        <v>610</v>
      </c>
      <c r="J2905" s="209">
        <v>79</v>
      </c>
      <c r="K2905" s="209">
        <v>327410</v>
      </c>
      <c r="L2905" s="209" t="s">
        <v>15177</v>
      </c>
      <c r="M2905" s="209">
        <v>510</v>
      </c>
      <c r="N2905" s="209">
        <v>5079</v>
      </c>
      <c r="O2905" s="209">
        <v>5610</v>
      </c>
      <c r="P2905" s="209">
        <v>50428</v>
      </c>
      <c r="Q2905" s="248"/>
      <c r="R2905" s="251"/>
      <c r="S2905" s="248"/>
      <c r="T2905" s="248" t="s">
        <v>16014</v>
      </c>
      <c r="U2905" s="248" t="s">
        <v>16270</v>
      </c>
    </row>
    <row r="2906" spans="1:21" s="1" customFormat="1" ht="23.25" customHeight="1" x14ac:dyDescent="0.25">
      <c r="A2906" t="s">
        <v>8493</v>
      </c>
      <c r="B2906" t="str">
        <f t="shared" si="183"/>
        <v>33</v>
      </c>
      <c r="C2906" t="str">
        <f t="shared" si="184"/>
        <v>620</v>
      </c>
      <c r="D2906" t="str">
        <f t="shared" si="185"/>
        <v>079</v>
      </c>
      <c r="E2906" s="161" t="s">
        <v>8494</v>
      </c>
      <c r="F2906" t="s">
        <v>17084</v>
      </c>
      <c r="G2906" t="s">
        <v>8422</v>
      </c>
      <c r="H2906" s="209">
        <v>33</v>
      </c>
      <c r="I2906" s="209">
        <v>620</v>
      </c>
      <c r="J2906" s="209">
        <v>79</v>
      </c>
      <c r="K2906" s="209">
        <v>327510</v>
      </c>
      <c r="L2906" s="209" t="s">
        <v>15177</v>
      </c>
      <c r="M2906" s="209">
        <v>510</v>
      </c>
      <c r="N2906" s="209">
        <v>5079</v>
      </c>
      <c r="O2906" s="209">
        <v>5620</v>
      </c>
      <c r="P2906" s="209">
        <v>50429</v>
      </c>
      <c r="Q2906" s="248"/>
      <c r="R2906" s="251"/>
      <c r="S2906" s="248"/>
      <c r="T2906" s="248" t="s">
        <v>16014</v>
      </c>
      <c r="U2906" s="248" t="s">
        <v>16270</v>
      </c>
    </row>
    <row r="2907" spans="1:21" s="1" customFormat="1" ht="23.25" customHeight="1" x14ac:dyDescent="0.25">
      <c r="A2907" t="s">
        <v>8642</v>
      </c>
      <c r="B2907" t="str">
        <f t="shared" si="183"/>
        <v>33</v>
      </c>
      <c r="C2907" t="str">
        <f t="shared" si="184"/>
        <v>630</v>
      </c>
      <c r="D2907" t="str">
        <f t="shared" si="185"/>
        <v>079</v>
      </c>
      <c r="E2907" s="161" t="s">
        <v>8643</v>
      </c>
      <c r="F2907" t="s">
        <v>17084</v>
      </c>
      <c r="G2907" t="s">
        <v>8571</v>
      </c>
      <c r="H2907" s="209">
        <v>33</v>
      </c>
      <c r="I2907" s="209">
        <v>630</v>
      </c>
      <c r="J2907" s="209">
        <v>79</v>
      </c>
      <c r="K2907" s="209">
        <v>327610</v>
      </c>
      <c r="L2907" s="209" t="s">
        <v>15177</v>
      </c>
      <c r="M2907" s="209">
        <v>510</v>
      </c>
      <c r="N2907" s="209">
        <v>5079</v>
      </c>
      <c r="O2907" s="209">
        <v>5630</v>
      </c>
      <c r="P2907" s="209">
        <v>50431</v>
      </c>
      <c r="Q2907" s="248"/>
      <c r="R2907" s="251"/>
      <c r="S2907" s="248"/>
      <c r="T2907" s="248" t="s">
        <v>16014</v>
      </c>
      <c r="U2907" s="248" t="s">
        <v>16270</v>
      </c>
    </row>
    <row r="2908" spans="1:21" s="1" customFormat="1" ht="23.25" customHeight="1" x14ac:dyDescent="0.25">
      <c r="A2908" t="s">
        <v>8741</v>
      </c>
      <c r="B2908" t="str">
        <f t="shared" si="183"/>
        <v>33</v>
      </c>
      <c r="C2908" t="str">
        <f t="shared" si="184"/>
        <v>637</v>
      </c>
      <c r="D2908" t="str">
        <f t="shared" si="185"/>
        <v>079</v>
      </c>
      <c r="E2908" s="161" t="s">
        <v>8742</v>
      </c>
      <c r="F2908" t="s">
        <v>17084</v>
      </c>
      <c r="G2908" t="s">
        <v>8670</v>
      </c>
      <c r="H2908" s="209">
        <v>33</v>
      </c>
      <c r="I2908" s="209">
        <v>637</v>
      </c>
      <c r="J2908" s="209">
        <v>79</v>
      </c>
      <c r="K2908" s="209">
        <v>327630</v>
      </c>
      <c r="L2908" s="209" t="s">
        <v>15177</v>
      </c>
      <c r="M2908" s="209">
        <v>510</v>
      </c>
      <c r="N2908" s="209">
        <v>5079</v>
      </c>
      <c r="O2908" s="209">
        <v>5637</v>
      </c>
      <c r="P2908" s="209">
        <v>50432</v>
      </c>
      <c r="Q2908" s="248"/>
      <c r="R2908" s="251"/>
      <c r="S2908" s="248"/>
      <c r="T2908" s="248" t="s">
        <v>16014</v>
      </c>
      <c r="U2908" s="248" t="s">
        <v>16270</v>
      </c>
    </row>
    <row r="2909" spans="1:21" s="1" customFormat="1" ht="23.25" customHeight="1" x14ac:dyDescent="0.25">
      <c r="A2909" t="s">
        <v>8843</v>
      </c>
      <c r="B2909" t="str">
        <f t="shared" si="183"/>
        <v>33</v>
      </c>
      <c r="C2909" t="str">
        <f t="shared" si="184"/>
        <v>645</v>
      </c>
      <c r="D2909" t="str">
        <f t="shared" si="185"/>
        <v>079</v>
      </c>
      <c r="E2909" s="161" t="s">
        <v>8844</v>
      </c>
      <c r="F2909" t="s">
        <v>17084</v>
      </c>
      <c r="G2909" t="s">
        <v>8772</v>
      </c>
      <c r="H2909" s="209">
        <v>33</v>
      </c>
      <c r="I2909" s="209">
        <v>645</v>
      </c>
      <c r="J2909" s="209">
        <v>79</v>
      </c>
      <c r="K2909" s="209">
        <v>327710</v>
      </c>
      <c r="L2909" s="209" t="s">
        <v>15177</v>
      </c>
      <c r="M2909" s="209">
        <v>510</v>
      </c>
      <c r="N2909" s="209">
        <v>5079</v>
      </c>
      <c r="O2909" s="209">
        <v>5645</v>
      </c>
      <c r="P2909" s="209">
        <v>50433</v>
      </c>
      <c r="Q2909"/>
      <c r="R2909" s="251"/>
      <c r="S2909"/>
      <c r="T2909" s="248" t="s">
        <v>16014</v>
      </c>
      <c r="U2909" s="248" t="s">
        <v>16270</v>
      </c>
    </row>
    <row r="2910" spans="1:21" s="1" customFormat="1" ht="23.25" customHeight="1" x14ac:dyDescent="0.25">
      <c r="A2910" t="s">
        <v>8943</v>
      </c>
      <c r="B2910" t="str">
        <f t="shared" si="183"/>
        <v>33</v>
      </c>
      <c r="C2910" t="str">
        <f t="shared" si="184"/>
        <v>685</v>
      </c>
      <c r="D2910" t="str">
        <f t="shared" si="185"/>
        <v>079</v>
      </c>
      <c r="E2910" s="161" t="s">
        <v>8944</v>
      </c>
      <c r="F2910" t="s">
        <v>17084</v>
      </c>
      <c r="G2910" t="s">
        <v>8872</v>
      </c>
      <c r="H2910" s="209">
        <v>33</v>
      </c>
      <c r="I2910" s="209">
        <v>685</v>
      </c>
      <c r="J2910" s="209">
        <v>79</v>
      </c>
      <c r="K2910" s="209">
        <v>327730</v>
      </c>
      <c r="L2910" s="209" t="s">
        <v>15177</v>
      </c>
      <c r="M2910" s="209">
        <v>510</v>
      </c>
      <c r="N2910" s="209">
        <v>5079</v>
      </c>
      <c r="O2910" s="209">
        <v>5686</v>
      </c>
      <c r="P2910" s="209">
        <v>50434</v>
      </c>
      <c r="Q2910" s="248"/>
      <c r="R2910" s="251"/>
      <c r="S2910" s="248"/>
      <c r="T2910" s="248" t="s">
        <v>16014</v>
      </c>
      <c r="U2910" s="248" t="s">
        <v>16270</v>
      </c>
    </row>
    <row r="2911" spans="1:21" s="1" customFormat="1" ht="23.25" customHeight="1" x14ac:dyDescent="0.25">
      <c r="A2911" t="s">
        <v>9043</v>
      </c>
      <c r="B2911" t="str">
        <f t="shared" si="183"/>
        <v>33</v>
      </c>
      <c r="C2911" t="str">
        <f t="shared" si="184"/>
        <v>690</v>
      </c>
      <c r="D2911" t="str">
        <f t="shared" si="185"/>
        <v>079</v>
      </c>
      <c r="E2911" s="161" t="s">
        <v>9044</v>
      </c>
      <c r="F2911" t="s">
        <v>17084</v>
      </c>
      <c r="G2911" t="s">
        <v>8972</v>
      </c>
      <c r="H2911" s="209">
        <v>33</v>
      </c>
      <c r="I2911" s="209">
        <v>690</v>
      </c>
      <c r="J2911" s="209">
        <v>79</v>
      </c>
      <c r="K2911" s="209">
        <v>327750</v>
      </c>
      <c r="L2911" s="209" t="s">
        <v>15177</v>
      </c>
      <c r="M2911" s="209">
        <v>510</v>
      </c>
      <c r="N2911" s="209">
        <v>5079</v>
      </c>
      <c r="O2911" s="209">
        <v>5691</v>
      </c>
      <c r="P2911" s="209">
        <v>50435</v>
      </c>
      <c r="Q2911" s="248"/>
      <c r="R2911" s="251"/>
      <c r="S2911" s="248"/>
      <c r="T2911" s="248" t="s">
        <v>16014</v>
      </c>
      <c r="U2911" s="248" t="s">
        <v>16270</v>
      </c>
    </row>
    <row r="2912" spans="1:21" s="1" customFormat="1" ht="23.25" customHeight="1" x14ac:dyDescent="0.25">
      <c r="A2912" t="s">
        <v>9143</v>
      </c>
      <c r="B2912" t="str">
        <f t="shared" si="183"/>
        <v>33</v>
      </c>
      <c r="C2912" t="str">
        <f t="shared" si="184"/>
        <v>695</v>
      </c>
      <c r="D2912" t="str">
        <f t="shared" si="185"/>
        <v>079</v>
      </c>
      <c r="E2912" s="161" t="s">
        <v>9144</v>
      </c>
      <c r="F2912" t="s">
        <v>17084</v>
      </c>
      <c r="G2912" t="s">
        <v>9072</v>
      </c>
      <c r="H2912" s="209">
        <v>33</v>
      </c>
      <c r="I2912" s="209">
        <v>695</v>
      </c>
      <c r="J2912" s="209">
        <v>79</v>
      </c>
      <c r="K2912" s="209">
        <v>327770</v>
      </c>
      <c r="L2912" s="209" t="s">
        <v>15177</v>
      </c>
      <c r="M2912" s="209">
        <v>510</v>
      </c>
      <c r="N2912" s="209">
        <v>5079</v>
      </c>
      <c r="O2912" s="209">
        <v>5695</v>
      </c>
      <c r="P2912" s="209">
        <v>50436</v>
      </c>
      <c r="Q2912" s="248"/>
      <c r="R2912" s="251"/>
      <c r="S2912" s="248"/>
      <c r="T2912" s="248" t="s">
        <v>16014</v>
      </c>
      <c r="U2912" s="248" t="s">
        <v>16270</v>
      </c>
    </row>
    <row r="2913" spans="1:21" s="1" customFormat="1" ht="23.25" customHeight="1" x14ac:dyDescent="0.25">
      <c r="A2913" t="s">
        <v>9242</v>
      </c>
      <c r="B2913" t="str">
        <f t="shared" si="183"/>
        <v>33</v>
      </c>
      <c r="C2913" t="str">
        <f t="shared" si="184"/>
        <v>700</v>
      </c>
      <c r="D2913" t="str">
        <f t="shared" si="185"/>
        <v>079</v>
      </c>
      <c r="E2913" s="161" t="s">
        <v>9243</v>
      </c>
      <c r="F2913" t="s">
        <v>17084</v>
      </c>
      <c r="G2913" t="s">
        <v>9171</v>
      </c>
      <c r="H2913" s="209">
        <v>33</v>
      </c>
      <c r="I2913" s="209">
        <v>700</v>
      </c>
      <c r="J2913" s="209">
        <v>79</v>
      </c>
      <c r="K2913" s="209">
        <v>327810</v>
      </c>
      <c r="L2913" s="209" t="s">
        <v>15177</v>
      </c>
      <c r="M2913" s="209">
        <v>510</v>
      </c>
      <c r="N2913" s="209">
        <v>5079</v>
      </c>
      <c r="O2913" s="209">
        <v>5700</v>
      </c>
      <c r="P2913" s="209">
        <v>50437</v>
      </c>
      <c r="Q2913" s="248"/>
      <c r="R2913" s="251"/>
      <c r="S2913" s="248"/>
      <c r="T2913" s="248" t="s">
        <v>16014</v>
      </c>
      <c r="U2913" s="248" t="s">
        <v>16270</v>
      </c>
    </row>
    <row r="2914" spans="1:21" s="1" customFormat="1" ht="23.25" customHeight="1" x14ac:dyDescent="0.25">
      <c r="A2914" t="s">
        <v>9341</v>
      </c>
      <c r="B2914" t="str">
        <f t="shared" si="183"/>
        <v>33</v>
      </c>
      <c r="C2914" t="str">
        <f t="shared" si="184"/>
        <v>745</v>
      </c>
      <c r="D2914" t="str">
        <f t="shared" si="185"/>
        <v>079</v>
      </c>
      <c r="E2914" s="161" t="s">
        <v>9342</v>
      </c>
      <c r="F2914" t="s">
        <v>17084</v>
      </c>
      <c r="G2914" t="s">
        <v>9270</v>
      </c>
      <c r="H2914" s="209">
        <v>33</v>
      </c>
      <c r="I2914" s="209">
        <v>745</v>
      </c>
      <c r="J2914" s="209">
        <v>79</v>
      </c>
      <c r="K2914" s="209">
        <v>328430</v>
      </c>
      <c r="L2914" s="209" t="s">
        <v>15177</v>
      </c>
      <c r="M2914" s="209">
        <v>510</v>
      </c>
      <c r="N2914" s="209">
        <v>5079</v>
      </c>
      <c r="O2914" s="209">
        <v>5745</v>
      </c>
      <c r="P2914" s="209">
        <v>50438</v>
      </c>
      <c r="Q2914" s="248"/>
      <c r="R2914" s="251"/>
      <c r="S2914" s="248"/>
      <c r="T2914" s="248" t="s">
        <v>16014</v>
      </c>
      <c r="U2914" s="248" t="s">
        <v>16270</v>
      </c>
    </row>
    <row r="2915" spans="1:21" s="1" customFormat="1" ht="23.25" customHeight="1" x14ac:dyDescent="0.25">
      <c r="A2915" t="s">
        <v>9440</v>
      </c>
      <c r="B2915" t="str">
        <f t="shared" si="183"/>
        <v>33</v>
      </c>
      <c r="C2915" t="str">
        <f t="shared" si="184"/>
        <v>750</v>
      </c>
      <c r="D2915" t="str">
        <f t="shared" si="185"/>
        <v>079</v>
      </c>
      <c r="E2915" s="161" t="s">
        <v>9441</v>
      </c>
      <c r="F2915" t="s">
        <v>17084</v>
      </c>
      <c r="G2915" t="s">
        <v>9369</v>
      </c>
      <c r="H2915" s="209">
        <v>33</v>
      </c>
      <c r="I2915" s="209">
        <v>750</v>
      </c>
      <c r="J2915" s="209">
        <v>79</v>
      </c>
      <c r="K2915" s="209">
        <v>328450</v>
      </c>
      <c r="L2915" s="209" t="s">
        <v>15177</v>
      </c>
      <c r="M2915" s="209">
        <v>510</v>
      </c>
      <c r="N2915" s="209">
        <v>5079</v>
      </c>
      <c r="O2915" s="209">
        <v>5750</v>
      </c>
      <c r="P2915" s="209">
        <v>50439</v>
      </c>
      <c r="Q2915"/>
      <c r="R2915" s="251"/>
      <c r="S2915"/>
      <c r="T2915" s="248" t="s">
        <v>16014</v>
      </c>
      <c r="U2915" s="248" t="s">
        <v>16270</v>
      </c>
    </row>
    <row r="2916" spans="1:21" s="1" customFormat="1" ht="23.25" customHeight="1" x14ac:dyDescent="0.25">
      <c r="A2916" t="s">
        <v>9539</v>
      </c>
      <c r="B2916" t="str">
        <f t="shared" si="183"/>
        <v>33</v>
      </c>
      <c r="C2916" t="str">
        <f t="shared" si="184"/>
        <v>795</v>
      </c>
      <c r="D2916" t="str">
        <f t="shared" si="185"/>
        <v>079</v>
      </c>
      <c r="E2916" s="161" t="s">
        <v>9540</v>
      </c>
      <c r="F2916" t="s">
        <v>17084</v>
      </c>
      <c r="G2916" t="s">
        <v>9468</v>
      </c>
      <c r="H2916" s="209">
        <v>33</v>
      </c>
      <c r="I2916" s="209">
        <v>795</v>
      </c>
      <c r="J2916" s="209">
        <v>79</v>
      </c>
      <c r="K2916" s="209">
        <v>328780</v>
      </c>
      <c r="L2916" s="209" t="s">
        <v>15177</v>
      </c>
      <c r="M2916" s="209">
        <v>510</v>
      </c>
      <c r="N2916" s="209">
        <v>5079</v>
      </c>
      <c r="O2916" s="209">
        <v>5795</v>
      </c>
      <c r="P2916" s="209">
        <v>50440</v>
      </c>
      <c r="Q2916" s="248"/>
      <c r="R2916" s="251"/>
      <c r="S2916" s="248"/>
      <c r="T2916" s="248" t="s">
        <v>16014</v>
      </c>
      <c r="U2916" s="248" t="s">
        <v>16270</v>
      </c>
    </row>
    <row r="2917" spans="1:21" s="1" customFormat="1" ht="23.25" customHeight="1" x14ac:dyDescent="0.25">
      <c r="A2917" t="s">
        <v>9638</v>
      </c>
      <c r="B2917" t="str">
        <f t="shared" si="183"/>
        <v>33</v>
      </c>
      <c r="C2917" t="str">
        <f t="shared" si="184"/>
        <v>850</v>
      </c>
      <c r="D2917" t="str">
        <f t="shared" si="185"/>
        <v>079</v>
      </c>
      <c r="E2917" s="161" t="s">
        <v>9639</v>
      </c>
      <c r="F2917" t="s">
        <v>17084</v>
      </c>
      <c r="G2917" t="s">
        <v>9567</v>
      </c>
      <c r="H2917" s="209">
        <v>33</v>
      </c>
      <c r="I2917" s="209">
        <v>850</v>
      </c>
      <c r="J2917" s="209">
        <v>79</v>
      </c>
      <c r="K2917" s="209">
        <v>328910</v>
      </c>
      <c r="L2917" s="209" t="s">
        <v>15177</v>
      </c>
      <c r="M2917" s="209">
        <v>510</v>
      </c>
      <c r="N2917" s="209">
        <v>5079</v>
      </c>
      <c r="O2917" s="209">
        <v>5850</v>
      </c>
      <c r="P2917" s="209">
        <v>50441</v>
      </c>
      <c r="Q2917" s="248"/>
      <c r="R2917" s="251"/>
      <c r="S2917" s="248"/>
      <c r="T2917" s="248" t="s">
        <v>16014</v>
      </c>
      <c r="U2917" s="248" t="s">
        <v>16270</v>
      </c>
    </row>
    <row r="2918" spans="1:21" s="1" customFormat="1" ht="23.25" customHeight="1" x14ac:dyDescent="0.25">
      <c r="A2918" t="s">
        <v>7670</v>
      </c>
      <c r="B2918" t="str">
        <f t="shared" si="183"/>
        <v>33</v>
      </c>
      <c r="C2918" t="str">
        <f t="shared" si="184"/>
        <v>001</v>
      </c>
      <c r="D2918" t="str">
        <f t="shared" si="185"/>
        <v>065</v>
      </c>
      <c r="E2918" s="161" t="s">
        <v>7672</v>
      </c>
      <c r="F2918" t="s">
        <v>17084</v>
      </c>
      <c r="G2918" t="s">
        <v>7582</v>
      </c>
      <c r="H2918" s="209">
        <v>33</v>
      </c>
      <c r="I2918" s="209">
        <v>1</v>
      </c>
      <c r="J2918" s="209">
        <v>65</v>
      </c>
      <c r="K2918" s="209">
        <v>320110</v>
      </c>
      <c r="L2918" s="209" t="s">
        <v>15177</v>
      </c>
      <c r="M2918" s="209">
        <v>510</v>
      </c>
      <c r="N2918" s="209">
        <v>5065</v>
      </c>
      <c r="O2918" s="209">
        <v>5001</v>
      </c>
      <c r="P2918" s="209">
        <v>50442</v>
      </c>
      <c r="Q2918" s="248"/>
      <c r="R2918" s="248"/>
      <c r="S2918" s="248"/>
      <c r="T2918" s="248" t="s">
        <v>16014</v>
      </c>
      <c r="U2918" s="248" t="s">
        <v>16270</v>
      </c>
    </row>
    <row r="2919" spans="1:21" s="1" customFormat="1" ht="23.25" customHeight="1" x14ac:dyDescent="0.25">
      <c r="A2919" t="s">
        <v>7788</v>
      </c>
      <c r="B2919" t="str">
        <f t="shared" si="183"/>
        <v>33</v>
      </c>
      <c r="C2919" t="str">
        <f t="shared" si="184"/>
        <v>002</v>
      </c>
      <c r="D2919" t="str">
        <f t="shared" si="185"/>
        <v>065</v>
      </c>
      <c r="E2919" s="161" t="s">
        <v>7789</v>
      </c>
      <c r="F2919" t="s">
        <v>17084</v>
      </c>
      <c r="G2919" t="s">
        <v>7729</v>
      </c>
      <c r="H2919" s="209">
        <v>33</v>
      </c>
      <c r="I2919" s="209">
        <v>2</v>
      </c>
      <c r="J2919" s="209">
        <v>65</v>
      </c>
      <c r="K2919" s="209">
        <v>320210</v>
      </c>
      <c r="L2919" s="209" t="s">
        <v>15177</v>
      </c>
      <c r="M2919" s="209">
        <v>510</v>
      </c>
      <c r="N2919" s="209">
        <v>5065</v>
      </c>
      <c r="O2919" s="209">
        <v>5002</v>
      </c>
      <c r="P2919" s="209">
        <v>50443</v>
      </c>
      <c r="Q2919" s="248"/>
      <c r="R2919" s="248"/>
      <c r="S2919" s="248"/>
      <c r="T2919" s="248" t="s">
        <v>16014</v>
      </c>
      <c r="U2919" s="248" t="s">
        <v>16270</v>
      </c>
    </row>
    <row r="2920" spans="1:21" s="1" customFormat="1" ht="23.25" customHeight="1" x14ac:dyDescent="0.25">
      <c r="A2920" t="s">
        <v>7887</v>
      </c>
      <c r="B2920" t="str">
        <f t="shared" si="183"/>
        <v>33</v>
      </c>
      <c r="C2920" t="str">
        <f t="shared" si="184"/>
        <v>010</v>
      </c>
      <c r="D2920" t="str">
        <f t="shared" si="185"/>
        <v>065</v>
      </c>
      <c r="E2920" s="161" t="s">
        <v>7888</v>
      </c>
      <c r="F2920" t="s">
        <v>17084</v>
      </c>
      <c r="G2920" t="s">
        <v>7828</v>
      </c>
      <c r="H2920" s="209">
        <v>33</v>
      </c>
      <c r="I2920" s="209">
        <v>10</v>
      </c>
      <c r="J2920" s="209">
        <v>65</v>
      </c>
      <c r="K2920" s="209">
        <v>320310</v>
      </c>
      <c r="L2920" s="209" t="s">
        <v>15177</v>
      </c>
      <c r="M2920" s="209">
        <v>510</v>
      </c>
      <c r="N2920" s="209">
        <v>5065</v>
      </c>
      <c r="O2920" s="209">
        <v>5010</v>
      </c>
      <c r="P2920" s="209">
        <v>50444</v>
      </c>
      <c r="Q2920" s="248"/>
      <c r="R2920" s="251"/>
      <c r="S2920" s="248"/>
      <c r="T2920" s="248" t="s">
        <v>16014</v>
      </c>
      <c r="U2920" s="248" t="s">
        <v>16270</v>
      </c>
    </row>
    <row r="2921" spans="1:21" s="1" customFormat="1" ht="23.25" customHeight="1" x14ac:dyDescent="0.25">
      <c r="A2921" t="s">
        <v>7986</v>
      </c>
      <c r="B2921" t="str">
        <f t="shared" si="183"/>
        <v>33</v>
      </c>
      <c r="C2921" t="str">
        <f t="shared" si="184"/>
        <v>030</v>
      </c>
      <c r="D2921" t="str">
        <f t="shared" si="185"/>
        <v>065</v>
      </c>
      <c r="E2921" s="161" t="s">
        <v>17127</v>
      </c>
      <c r="F2921" t="s">
        <v>17084</v>
      </c>
      <c r="G2921" t="s">
        <v>7927</v>
      </c>
      <c r="H2921" s="209">
        <v>33</v>
      </c>
      <c r="I2921" s="209">
        <v>30</v>
      </c>
      <c r="J2921" s="209">
        <v>65</v>
      </c>
      <c r="K2921" s="209">
        <v>320910</v>
      </c>
      <c r="L2921" s="209" t="s">
        <v>15177</v>
      </c>
      <c r="M2921" s="209">
        <v>510</v>
      </c>
      <c r="N2921" s="209">
        <v>5065</v>
      </c>
      <c r="O2921" s="209">
        <v>5030</v>
      </c>
      <c r="P2921" s="209">
        <v>50445</v>
      </c>
      <c r="Q2921" s="248"/>
      <c r="R2921" s="251"/>
      <c r="S2921" s="248"/>
      <c r="T2921" s="248" t="s">
        <v>16014</v>
      </c>
      <c r="U2921" s="248" t="s">
        <v>16270</v>
      </c>
    </row>
    <row r="2922" spans="1:21" s="1" customFormat="1" ht="23.25" customHeight="1" x14ac:dyDescent="0.25">
      <c r="A2922" t="s">
        <v>8085</v>
      </c>
      <c r="B2922" t="str">
        <f t="shared" si="183"/>
        <v>33</v>
      </c>
      <c r="C2922" t="str">
        <f t="shared" si="184"/>
        <v>035</v>
      </c>
      <c r="D2922" t="str">
        <f t="shared" si="185"/>
        <v>065</v>
      </c>
      <c r="E2922" s="161" t="s">
        <v>8086</v>
      </c>
      <c r="F2922" t="s">
        <v>17084</v>
      </c>
      <c r="G2922" t="s">
        <v>8026</v>
      </c>
      <c r="H2922" s="209">
        <v>33</v>
      </c>
      <c r="I2922" s="209">
        <v>35</v>
      </c>
      <c r="J2922" s="209">
        <v>65</v>
      </c>
      <c r="K2922" s="209">
        <v>320925</v>
      </c>
      <c r="L2922" s="209" t="s">
        <v>15177</v>
      </c>
      <c r="M2922" s="209">
        <v>510</v>
      </c>
      <c r="N2922" s="209">
        <v>5065</v>
      </c>
      <c r="O2922" s="209">
        <v>5035</v>
      </c>
      <c r="P2922" s="209">
        <v>50446</v>
      </c>
      <c r="Q2922" s="248"/>
      <c r="R2922" s="251"/>
      <c r="S2922" s="248"/>
      <c r="T2922" s="248" t="s">
        <v>16014</v>
      </c>
      <c r="U2922" s="248" t="s">
        <v>16270</v>
      </c>
    </row>
    <row r="2923" spans="1:21" s="1" customFormat="1" ht="23.25" customHeight="1" x14ac:dyDescent="0.25">
      <c r="A2923" t="s">
        <v>8184</v>
      </c>
      <c r="B2923" t="str">
        <f t="shared" si="183"/>
        <v>33</v>
      </c>
      <c r="C2923" t="str">
        <f t="shared" si="184"/>
        <v>040</v>
      </c>
      <c r="D2923" t="str">
        <f t="shared" si="185"/>
        <v>065</v>
      </c>
      <c r="E2923" s="161" t="s">
        <v>8185</v>
      </c>
      <c r="F2923" t="s">
        <v>17084</v>
      </c>
      <c r="G2923" t="s">
        <v>8125</v>
      </c>
      <c r="H2923" s="209">
        <v>33</v>
      </c>
      <c r="I2923" s="209">
        <v>40</v>
      </c>
      <c r="J2923" s="209">
        <v>65</v>
      </c>
      <c r="K2923" s="209">
        <v>320930</v>
      </c>
      <c r="L2923" s="209" t="s">
        <v>15177</v>
      </c>
      <c r="M2923" s="209">
        <v>510</v>
      </c>
      <c r="N2923" s="209">
        <v>5065</v>
      </c>
      <c r="O2923" s="209">
        <v>5040</v>
      </c>
      <c r="P2923" s="209">
        <v>50447</v>
      </c>
      <c r="Q2923" s="248"/>
      <c r="R2923" s="251"/>
      <c r="S2923" s="248"/>
      <c r="T2923" s="248" t="s">
        <v>16014</v>
      </c>
      <c r="U2923" s="248" t="s">
        <v>16270</v>
      </c>
    </row>
    <row r="2924" spans="1:21" s="1" customFormat="1" ht="23.25" customHeight="1" x14ac:dyDescent="0.25">
      <c r="A2924" t="s">
        <v>8283</v>
      </c>
      <c r="B2924" t="str">
        <f t="shared" si="183"/>
        <v>33</v>
      </c>
      <c r="C2924" t="str">
        <f t="shared" si="184"/>
        <v>200</v>
      </c>
      <c r="D2924" t="str">
        <f t="shared" si="185"/>
        <v>065</v>
      </c>
      <c r="E2924" s="161" t="s">
        <v>8284</v>
      </c>
      <c r="F2924" t="s">
        <v>17084</v>
      </c>
      <c r="G2924" t="s">
        <v>8224</v>
      </c>
      <c r="H2924" s="209">
        <v>33</v>
      </c>
      <c r="I2924" s="209">
        <v>200</v>
      </c>
      <c r="J2924" s="209">
        <v>65</v>
      </c>
      <c r="K2924" s="209">
        <v>322010</v>
      </c>
      <c r="L2924" s="209" t="s">
        <v>15177</v>
      </c>
      <c r="M2924" s="209">
        <v>510</v>
      </c>
      <c r="N2924" s="209">
        <v>5065</v>
      </c>
      <c r="O2924" s="209">
        <v>5200</v>
      </c>
      <c r="P2924" s="209">
        <v>50448</v>
      </c>
      <c r="Q2924" s="248"/>
      <c r="R2924" s="251"/>
      <c r="S2924" s="248"/>
      <c r="T2924" s="248" t="s">
        <v>16014</v>
      </c>
      <c r="U2924" s="248" t="s">
        <v>16270</v>
      </c>
    </row>
    <row r="2925" spans="1:21" s="1" customFormat="1" ht="23.25" customHeight="1" x14ac:dyDescent="0.25">
      <c r="A2925" t="s">
        <v>8382</v>
      </c>
      <c r="B2925" t="str">
        <f t="shared" si="183"/>
        <v>33</v>
      </c>
      <c r="C2925" t="str">
        <f t="shared" si="184"/>
        <v>610</v>
      </c>
      <c r="D2925" t="str">
        <f t="shared" si="185"/>
        <v>065</v>
      </c>
      <c r="E2925" s="161" t="s">
        <v>8383</v>
      </c>
      <c r="F2925" t="s">
        <v>17084</v>
      </c>
      <c r="G2925" t="s">
        <v>8323</v>
      </c>
      <c r="H2925" s="209">
        <v>33</v>
      </c>
      <c r="I2925" s="209">
        <v>610</v>
      </c>
      <c r="J2925" s="209">
        <v>65</v>
      </c>
      <c r="K2925" s="209">
        <v>327410</v>
      </c>
      <c r="L2925" s="209" t="s">
        <v>15177</v>
      </c>
      <c r="M2925" s="209">
        <v>510</v>
      </c>
      <c r="N2925" s="209">
        <v>5065</v>
      </c>
      <c r="O2925" s="209">
        <v>5610</v>
      </c>
      <c r="P2925" s="209">
        <v>50449</v>
      </c>
      <c r="Q2925" s="248"/>
      <c r="R2925" s="251"/>
      <c r="S2925" s="248"/>
      <c r="T2925" s="248" t="s">
        <v>16014</v>
      </c>
      <c r="U2925" s="248" t="s">
        <v>16270</v>
      </c>
    </row>
    <row r="2926" spans="1:21" s="1" customFormat="1" ht="23.25" customHeight="1" x14ac:dyDescent="0.25">
      <c r="A2926" t="s">
        <v>8481</v>
      </c>
      <c r="B2926" t="str">
        <f t="shared" si="183"/>
        <v>33</v>
      </c>
      <c r="C2926" t="str">
        <f t="shared" si="184"/>
        <v>620</v>
      </c>
      <c r="D2926" t="str">
        <f t="shared" si="185"/>
        <v>065</v>
      </c>
      <c r="E2926" s="161" t="s">
        <v>8482</v>
      </c>
      <c r="F2926" t="s">
        <v>17084</v>
      </c>
      <c r="G2926" t="s">
        <v>8422</v>
      </c>
      <c r="H2926" s="209">
        <v>33</v>
      </c>
      <c r="I2926" s="209">
        <v>620</v>
      </c>
      <c r="J2926" s="209">
        <v>65</v>
      </c>
      <c r="K2926" s="209">
        <v>327510</v>
      </c>
      <c r="L2926" s="209" t="s">
        <v>15177</v>
      </c>
      <c r="M2926" s="209">
        <v>510</v>
      </c>
      <c r="N2926" s="209">
        <v>5065</v>
      </c>
      <c r="O2926" s="209">
        <v>5620</v>
      </c>
      <c r="P2926" s="209">
        <v>50450</v>
      </c>
      <c r="Q2926" s="248"/>
      <c r="R2926" s="251"/>
      <c r="S2926" s="248"/>
      <c r="T2926" s="248" t="s">
        <v>16014</v>
      </c>
      <c r="U2926" s="248" t="s">
        <v>16270</v>
      </c>
    </row>
    <row r="2927" spans="1:21" s="1" customFormat="1" ht="23.25" customHeight="1" x14ac:dyDescent="0.25">
      <c r="A2927" t="s">
        <v>8630</v>
      </c>
      <c r="B2927" t="str">
        <f t="shared" si="183"/>
        <v>33</v>
      </c>
      <c r="C2927" t="str">
        <f t="shared" si="184"/>
        <v>630</v>
      </c>
      <c r="D2927" t="str">
        <f t="shared" si="185"/>
        <v>065</v>
      </c>
      <c r="E2927" s="161" t="s">
        <v>8631</v>
      </c>
      <c r="F2927" t="s">
        <v>17084</v>
      </c>
      <c r="G2927" t="s">
        <v>8571</v>
      </c>
      <c r="H2927" s="209">
        <v>33</v>
      </c>
      <c r="I2927" s="209">
        <v>630</v>
      </c>
      <c r="J2927" s="209">
        <v>65</v>
      </c>
      <c r="K2927" s="209">
        <v>327610</v>
      </c>
      <c r="L2927" s="209" t="s">
        <v>15177</v>
      </c>
      <c r="M2927" s="209">
        <v>510</v>
      </c>
      <c r="N2927" s="209">
        <v>5065</v>
      </c>
      <c r="O2927" s="209">
        <v>5630</v>
      </c>
      <c r="P2927" s="209">
        <v>50452</v>
      </c>
      <c r="Q2927" s="248"/>
      <c r="R2927" s="251"/>
      <c r="S2927" s="248"/>
      <c r="T2927" s="248" t="s">
        <v>16014</v>
      </c>
      <c r="U2927" s="248" t="s">
        <v>16270</v>
      </c>
    </row>
    <row r="2928" spans="1:21" s="1" customFormat="1" ht="23.25" customHeight="1" x14ac:dyDescent="0.25">
      <c r="A2928" t="s">
        <v>8729</v>
      </c>
      <c r="B2928" t="str">
        <f t="shared" si="183"/>
        <v>33</v>
      </c>
      <c r="C2928" t="str">
        <f t="shared" si="184"/>
        <v>637</v>
      </c>
      <c r="D2928" t="str">
        <f t="shared" si="185"/>
        <v>065</v>
      </c>
      <c r="E2928" s="161" t="s">
        <v>8730</v>
      </c>
      <c r="F2928" t="s">
        <v>17084</v>
      </c>
      <c r="G2928" t="s">
        <v>8670</v>
      </c>
      <c r="H2928" s="209">
        <v>33</v>
      </c>
      <c r="I2928" s="209">
        <v>637</v>
      </c>
      <c r="J2928" s="209">
        <v>65</v>
      </c>
      <c r="K2928" s="209">
        <v>327630</v>
      </c>
      <c r="L2928" s="209" t="s">
        <v>15177</v>
      </c>
      <c r="M2928" s="209">
        <v>510</v>
      </c>
      <c r="N2928" s="209">
        <v>5065</v>
      </c>
      <c r="O2928" s="209">
        <v>5637</v>
      </c>
      <c r="P2928" s="209">
        <v>50453</v>
      </c>
      <c r="Q2928" s="248"/>
      <c r="R2928" s="251"/>
      <c r="S2928" s="248"/>
      <c r="T2928" s="248" t="s">
        <v>16014</v>
      </c>
      <c r="U2928" s="248" t="s">
        <v>16270</v>
      </c>
    </row>
    <row r="2929" spans="1:21" s="1" customFormat="1" ht="23.25" customHeight="1" x14ac:dyDescent="0.25">
      <c r="A2929" t="s">
        <v>8831</v>
      </c>
      <c r="B2929" t="str">
        <f t="shared" si="183"/>
        <v>33</v>
      </c>
      <c r="C2929" t="str">
        <f t="shared" si="184"/>
        <v>645</v>
      </c>
      <c r="D2929" t="str">
        <f t="shared" si="185"/>
        <v>065</v>
      </c>
      <c r="E2929" s="161" t="s">
        <v>8832</v>
      </c>
      <c r="F2929" t="s">
        <v>17084</v>
      </c>
      <c r="G2929" t="s">
        <v>8772</v>
      </c>
      <c r="H2929" s="209">
        <v>33</v>
      </c>
      <c r="I2929" s="209">
        <v>645</v>
      </c>
      <c r="J2929" s="209">
        <v>65</v>
      </c>
      <c r="K2929" s="209">
        <v>327710</v>
      </c>
      <c r="L2929" s="209" t="s">
        <v>15177</v>
      </c>
      <c r="M2929" s="209">
        <v>510</v>
      </c>
      <c r="N2929" s="209">
        <v>5065</v>
      </c>
      <c r="O2929" s="209">
        <v>5645</v>
      </c>
      <c r="P2929" s="209">
        <v>50454</v>
      </c>
      <c r="Q2929"/>
      <c r="R2929" s="251"/>
      <c r="S2929"/>
      <c r="T2929" s="248" t="s">
        <v>16014</v>
      </c>
      <c r="U2929" s="248" t="s">
        <v>16270</v>
      </c>
    </row>
    <row r="2930" spans="1:21" s="1" customFormat="1" ht="23.25" customHeight="1" x14ac:dyDescent="0.25">
      <c r="A2930" t="s">
        <v>8931</v>
      </c>
      <c r="B2930" t="str">
        <f t="shared" si="183"/>
        <v>33</v>
      </c>
      <c r="C2930" t="str">
        <f t="shared" si="184"/>
        <v>685</v>
      </c>
      <c r="D2930" t="str">
        <f t="shared" si="185"/>
        <v>065</v>
      </c>
      <c r="E2930" s="161" t="s">
        <v>8932</v>
      </c>
      <c r="F2930" t="s">
        <v>17084</v>
      </c>
      <c r="G2930" t="s">
        <v>8872</v>
      </c>
      <c r="H2930" s="209">
        <v>33</v>
      </c>
      <c r="I2930" s="209">
        <v>685</v>
      </c>
      <c r="J2930" s="209">
        <v>65</v>
      </c>
      <c r="K2930" s="209">
        <v>327730</v>
      </c>
      <c r="L2930" s="209" t="s">
        <v>15177</v>
      </c>
      <c r="M2930" s="209">
        <v>510</v>
      </c>
      <c r="N2930" s="209">
        <v>5065</v>
      </c>
      <c r="O2930" s="209">
        <v>5686</v>
      </c>
      <c r="P2930" s="209">
        <v>50455</v>
      </c>
      <c r="Q2930" s="248"/>
      <c r="R2930" s="251"/>
      <c r="S2930" s="248"/>
      <c r="T2930" s="248" t="s">
        <v>16014</v>
      </c>
      <c r="U2930" s="248" t="s">
        <v>16270</v>
      </c>
    </row>
    <row r="2931" spans="1:21" s="1" customFormat="1" ht="23.25" customHeight="1" x14ac:dyDescent="0.25">
      <c r="A2931" t="s">
        <v>9031</v>
      </c>
      <c r="B2931" t="str">
        <f t="shared" si="183"/>
        <v>33</v>
      </c>
      <c r="C2931" t="str">
        <f t="shared" si="184"/>
        <v>690</v>
      </c>
      <c r="D2931" t="str">
        <f t="shared" si="185"/>
        <v>065</v>
      </c>
      <c r="E2931" s="161" t="s">
        <v>9032</v>
      </c>
      <c r="F2931" t="s">
        <v>17084</v>
      </c>
      <c r="G2931" t="s">
        <v>8972</v>
      </c>
      <c r="H2931" s="209">
        <v>33</v>
      </c>
      <c r="I2931" s="209">
        <v>690</v>
      </c>
      <c r="J2931" s="209">
        <v>65</v>
      </c>
      <c r="K2931" s="209">
        <v>327750</v>
      </c>
      <c r="L2931" s="209" t="s">
        <v>15177</v>
      </c>
      <c r="M2931" s="209">
        <v>510</v>
      </c>
      <c r="N2931" s="209">
        <v>5065</v>
      </c>
      <c r="O2931" s="209">
        <v>5691</v>
      </c>
      <c r="P2931" s="209">
        <v>50456</v>
      </c>
      <c r="Q2931" s="248"/>
      <c r="R2931" s="251"/>
      <c r="S2931" s="248"/>
      <c r="T2931" s="248" t="s">
        <v>16014</v>
      </c>
      <c r="U2931" s="248" t="s">
        <v>16270</v>
      </c>
    </row>
    <row r="2932" spans="1:21" s="1" customFormat="1" ht="23.25" customHeight="1" x14ac:dyDescent="0.25">
      <c r="A2932" t="s">
        <v>9131</v>
      </c>
      <c r="B2932" t="str">
        <f t="shared" si="183"/>
        <v>33</v>
      </c>
      <c r="C2932" t="str">
        <f t="shared" si="184"/>
        <v>695</v>
      </c>
      <c r="D2932" t="str">
        <f t="shared" si="185"/>
        <v>065</v>
      </c>
      <c r="E2932" s="161" t="s">
        <v>9132</v>
      </c>
      <c r="F2932" t="s">
        <v>17084</v>
      </c>
      <c r="G2932" t="s">
        <v>9072</v>
      </c>
      <c r="H2932" s="209">
        <v>33</v>
      </c>
      <c r="I2932" s="209">
        <v>695</v>
      </c>
      <c r="J2932" s="209">
        <v>65</v>
      </c>
      <c r="K2932" s="209">
        <v>327770</v>
      </c>
      <c r="L2932" s="209" t="s">
        <v>15177</v>
      </c>
      <c r="M2932" s="209">
        <v>510</v>
      </c>
      <c r="N2932" s="209">
        <v>5065</v>
      </c>
      <c r="O2932" s="209">
        <v>5695</v>
      </c>
      <c r="P2932" s="209">
        <v>50457</v>
      </c>
      <c r="Q2932" s="248"/>
      <c r="R2932" s="251"/>
      <c r="S2932" s="248"/>
      <c r="T2932" s="248" t="s">
        <v>16014</v>
      </c>
      <c r="U2932" s="248" t="s">
        <v>16270</v>
      </c>
    </row>
    <row r="2933" spans="1:21" s="1" customFormat="1" ht="23.25" customHeight="1" x14ac:dyDescent="0.25">
      <c r="A2933" t="s">
        <v>9230</v>
      </c>
      <c r="B2933" t="str">
        <f t="shared" si="183"/>
        <v>33</v>
      </c>
      <c r="C2933" t="str">
        <f t="shared" si="184"/>
        <v>700</v>
      </c>
      <c r="D2933" t="str">
        <f t="shared" si="185"/>
        <v>065</v>
      </c>
      <c r="E2933" s="161" t="s">
        <v>9231</v>
      </c>
      <c r="F2933" t="s">
        <v>17084</v>
      </c>
      <c r="G2933" t="s">
        <v>9171</v>
      </c>
      <c r="H2933" s="209">
        <v>33</v>
      </c>
      <c r="I2933" s="209">
        <v>700</v>
      </c>
      <c r="J2933" s="209">
        <v>65</v>
      </c>
      <c r="K2933" s="209">
        <v>327810</v>
      </c>
      <c r="L2933" s="209" t="s">
        <v>15177</v>
      </c>
      <c r="M2933" s="209">
        <v>510</v>
      </c>
      <c r="N2933" s="209">
        <v>5065</v>
      </c>
      <c r="O2933" s="209">
        <v>5700</v>
      </c>
      <c r="P2933" s="209">
        <v>50458</v>
      </c>
      <c r="Q2933" s="248"/>
      <c r="R2933" s="251"/>
      <c r="S2933" s="248"/>
      <c r="T2933" s="248" t="s">
        <v>16014</v>
      </c>
      <c r="U2933" s="248" t="s">
        <v>16270</v>
      </c>
    </row>
    <row r="2934" spans="1:21" s="1" customFormat="1" ht="23.25" customHeight="1" x14ac:dyDescent="0.25">
      <c r="A2934" t="s">
        <v>9329</v>
      </c>
      <c r="B2934" t="str">
        <f t="shared" si="183"/>
        <v>33</v>
      </c>
      <c r="C2934" t="str">
        <f t="shared" si="184"/>
        <v>745</v>
      </c>
      <c r="D2934" t="str">
        <f t="shared" si="185"/>
        <v>065</v>
      </c>
      <c r="E2934" s="161" t="s">
        <v>9330</v>
      </c>
      <c r="F2934" t="s">
        <v>17084</v>
      </c>
      <c r="G2934" t="s">
        <v>9270</v>
      </c>
      <c r="H2934" s="209">
        <v>33</v>
      </c>
      <c r="I2934" s="209">
        <v>745</v>
      </c>
      <c r="J2934" s="209">
        <v>65</v>
      </c>
      <c r="K2934" s="209">
        <v>328430</v>
      </c>
      <c r="L2934" s="209" t="s">
        <v>15177</v>
      </c>
      <c r="M2934" s="209">
        <v>510</v>
      </c>
      <c r="N2934" s="209">
        <v>5065</v>
      </c>
      <c r="O2934" s="209">
        <v>5745</v>
      </c>
      <c r="P2934" s="209">
        <v>50459</v>
      </c>
      <c r="Q2934" s="248"/>
      <c r="R2934" s="251"/>
      <c r="S2934" s="248"/>
      <c r="T2934" s="248" t="s">
        <v>16014</v>
      </c>
      <c r="U2934" s="248" t="s">
        <v>16270</v>
      </c>
    </row>
    <row r="2935" spans="1:21" s="1" customFormat="1" ht="23.25" customHeight="1" x14ac:dyDescent="0.25">
      <c r="A2935" t="s">
        <v>9428</v>
      </c>
      <c r="B2935" t="str">
        <f t="shared" si="183"/>
        <v>33</v>
      </c>
      <c r="C2935" t="str">
        <f t="shared" si="184"/>
        <v>750</v>
      </c>
      <c r="D2935" t="str">
        <f t="shared" si="185"/>
        <v>065</v>
      </c>
      <c r="E2935" s="161" t="s">
        <v>9429</v>
      </c>
      <c r="F2935" t="s">
        <v>17084</v>
      </c>
      <c r="G2935" t="s">
        <v>9369</v>
      </c>
      <c r="H2935" s="209">
        <v>33</v>
      </c>
      <c r="I2935" s="209">
        <v>750</v>
      </c>
      <c r="J2935" s="209">
        <v>65</v>
      </c>
      <c r="K2935" s="209">
        <v>328450</v>
      </c>
      <c r="L2935" s="209" t="s">
        <v>15177</v>
      </c>
      <c r="M2935" s="209">
        <v>510</v>
      </c>
      <c r="N2935" s="209">
        <v>5065</v>
      </c>
      <c r="O2935" s="209">
        <v>5750</v>
      </c>
      <c r="P2935" s="209">
        <v>50460</v>
      </c>
      <c r="Q2935"/>
      <c r="R2935" s="251"/>
      <c r="S2935"/>
      <c r="T2935" s="248" t="s">
        <v>16014</v>
      </c>
      <c r="U2935" s="248" t="s">
        <v>16270</v>
      </c>
    </row>
    <row r="2936" spans="1:21" s="1" customFormat="1" ht="23.25" customHeight="1" x14ac:dyDescent="0.25">
      <c r="A2936" t="s">
        <v>9527</v>
      </c>
      <c r="B2936" t="str">
        <f t="shared" si="183"/>
        <v>33</v>
      </c>
      <c r="C2936" t="str">
        <f t="shared" si="184"/>
        <v>795</v>
      </c>
      <c r="D2936" t="str">
        <f t="shared" si="185"/>
        <v>065</v>
      </c>
      <c r="E2936" s="161" t="s">
        <v>9528</v>
      </c>
      <c r="F2936" t="s">
        <v>17084</v>
      </c>
      <c r="G2936" t="s">
        <v>9468</v>
      </c>
      <c r="H2936" s="209">
        <v>33</v>
      </c>
      <c r="I2936" s="209">
        <v>795</v>
      </c>
      <c r="J2936" s="209">
        <v>65</v>
      </c>
      <c r="K2936" s="209">
        <v>328780</v>
      </c>
      <c r="L2936" s="209" t="s">
        <v>15177</v>
      </c>
      <c r="M2936" s="209">
        <v>510</v>
      </c>
      <c r="N2936" s="209">
        <v>5065</v>
      </c>
      <c r="O2936" s="209">
        <v>5795</v>
      </c>
      <c r="P2936" s="209">
        <v>50461</v>
      </c>
      <c r="Q2936" s="248"/>
      <c r="R2936" s="251"/>
      <c r="S2936" s="248"/>
      <c r="T2936" s="248" t="s">
        <v>16014</v>
      </c>
      <c r="U2936" s="248" t="s">
        <v>16270</v>
      </c>
    </row>
    <row r="2937" spans="1:21" s="1" customFormat="1" ht="23.25" customHeight="1" x14ac:dyDescent="0.25">
      <c r="A2937" t="s">
        <v>9626</v>
      </c>
      <c r="B2937" t="str">
        <f t="shared" si="183"/>
        <v>33</v>
      </c>
      <c r="C2937" t="str">
        <f t="shared" si="184"/>
        <v>850</v>
      </c>
      <c r="D2937" t="str">
        <f t="shared" si="185"/>
        <v>065</v>
      </c>
      <c r="E2937" s="161" t="s">
        <v>9627</v>
      </c>
      <c r="F2937" t="s">
        <v>17084</v>
      </c>
      <c r="G2937" t="s">
        <v>9567</v>
      </c>
      <c r="H2937" s="209">
        <v>33</v>
      </c>
      <c r="I2937" s="209">
        <v>850</v>
      </c>
      <c r="J2937" s="209">
        <v>65</v>
      </c>
      <c r="K2937" s="209">
        <v>328910</v>
      </c>
      <c r="L2937" s="209" t="s">
        <v>15177</v>
      </c>
      <c r="M2937" s="209">
        <v>510</v>
      </c>
      <c r="N2937" s="209">
        <v>5065</v>
      </c>
      <c r="O2937" s="209">
        <v>5850</v>
      </c>
      <c r="P2937" s="209">
        <v>50462</v>
      </c>
      <c r="Q2937" s="248"/>
      <c r="R2937" s="251"/>
      <c r="S2937" s="248"/>
      <c r="T2937" s="248" t="s">
        <v>16014</v>
      </c>
      <c r="U2937" s="248" t="s">
        <v>16270</v>
      </c>
    </row>
    <row r="2938" spans="1:21" s="1" customFormat="1" ht="23.25" customHeight="1" x14ac:dyDescent="0.25">
      <c r="A2938" t="s">
        <v>7634</v>
      </c>
      <c r="B2938" t="str">
        <f t="shared" si="183"/>
        <v>33</v>
      </c>
      <c r="C2938" t="str">
        <f t="shared" si="184"/>
        <v>001</v>
      </c>
      <c r="D2938" t="str">
        <f t="shared" si="185"/>
        <v>038</v>
      </c>
      <c r="E2938" s="161" t="s">
        <v>7636</v>
      </c>
      <c r="F2938" t="s">
        <v>17084</v>
      </c>
      <c r="G2938" t="s">
        <v>7582</v>
      </c>
      <c r="H2938" s="209">
        <v>33</v>
      </c>
      <c r="I2938" s="209">
        <v>1</v>
      </c>
      <c r="J2938" s="209">
        <v>38</v>
      </c>
      <c r="K2938" s="209">
        <v>320110</v>
      </c>
      <c r="L2938" s="209" t="s">
        <v>15177</v>
      </c>
      <c r="M2938" s="209">
        <v>510</v>
      </c>
      <c r="N2938" s="209">
        <v>5038</v>
      </c>
      <c r="O2938" s="209">
        <v>5001</v>
      </c>
      <c r="P2938" s="209">
        <v>50463</v>
      </c>
      <c r="Q2938" s="248"/>
      <c r="R2938" s="248"/>
      <c r="S2938" s="248"/>
      <c r="T2938" s="248" t="s">
        <v>16014</v>
      </c>
      <c r="U2938" s="248" t="s">
        <v>16270</v>
      </c>
    </row>
    <row r="2939" spans="1:21" s="1" customFormat="1" ht="23.25" customHeight="1" x14ac:dyDescent="0.25">
      <c r="A2939" t="s">
        <v>7764</v>
      </c>
      <c r="B2939" t="str">
        <f t="shared" si="183"/>
        <v>33</v>
      </c>
      <c r="C2939" t="str">
        <f t="shared" si="184"/>
        <v>002</v>
      </c>
      <c r="D2939" t="str">
        <f t="shared" si="185"/>
        <v>038</v>
      </c>
      <c r="E2939" s="161" t="s">
        <v>7765</v>
      </c>
      <c r="F2939" t="s">
        <v>17084</v>
      </c>
      <c r="G2939" t="s">
        <v>7729</v>
      </c>
      <c r="H2939" s="209">
        <v>33</v>
      </c>
      <c r="I2939" s="209">
        <v>2</v>
      </c>
      <c r="J2939" s="209">
        <v>38</v>
      </c>
      <c r="K2939" s="209">
        <v>320210</v>
      </c>
      <c r="L2939" s="209" t="s">
        <v>15177</v>
      </c>
      <c r="M2939" s="209">
        <v>510</v>
      </c>
      <c r="N2939" s="209">
        <v>5038</v>
      </c>
      <c r="O2939" s="209">
        <v>5002</v>
      </c>
      <c r="P2939" s="209">
        <v>50464</v>
      </c>
      <c r="Q2939" s="248"/>
      <c r="R2939" s="248"/>
      <c r="S2939" s="248"/>
      <c r="T2939" s="248" t="s">
        <v>16014</v>
      </c>
      <c r="U2939" s="248" t="s">
        <v>16270</v>
      </c>
    </row>
    <row r="2940" spans="1:21" s="1" customFormat="1" ht="23.25" customHeight="1" x14ac:dyDescent="0.25">
      <c r="A2940" t="s">
        <v>7863</v>
      </c>
      <c r="B2940" t="str">
        <f t="shared" si="183"/>
        <v>33</v>
      </c>
      <c r="C2940" t="str">
        <f t="shared" si="184"/>
        <v>010</v>
      </c>
      <c r="D2940" t="str">
        <f t="shared" si="185"/>
        <v>038</v>
      </c>
      <c r="E2940" s="161" t="s">
        <v>7864</v>
      </c>
      <c r="F2940" t="s">
        <v>17084</v>
      </c>
      <c r="G2940" t="s">
        <v>7828</v>
      </c>
      <c r="H2940" s="209">
        <v>33</v>
      </c>
      <c r="I2940" s="209">
        <v>10</v>
      </c>
      <c r="J2940" s="209">
        <v>38</v>
      </c>
      <c r="K2940" s="209">
        <v>320310</v>
      </c>
      <c r="L2940" s="209" t="s">
        <v>15177</v>
      </c>
      <c r="M2940" s="209">
        <v>510</v>
      </c>
      <c r="N2940" s="209">
        <v>5038</v>
      </c>
      <c r="O2940" s="209">
        <v>5010</v>
      </c>
      <c r="P2940" s="209">
        <v>50465</v>
      </c>
      <c r="Q2940" s="248"/>
      <c r="R2940" s="251"/>
      <c r="S2940" s="248"/>
      <c r="T2940" s="248" t="s">
        <v>16014</v>
      </c>
      <c r="U2940" s="248" t="s">
        <v>16270</v>
      </c>
    </row>
    <row r="2941" spans="1:21" s="1" customFormat="1" ht="23.25" customHeight="1" x14ac:dyDescent="0.25">
      <c r="A2941" t="s">
        <v>7962</v>
      </c>
      <c r="B2941" t="str">
        <f t="shared" si="183"/>
        <v>33</v>
      </c>
      <c r="C2941" t="str">
        <f t="shared" si="184"/>
        <v>030</v>
      </c>
      <c r="D2941" t="str">
        <f t="shared" si="185"/>
        <v>038</v>
      </c>
      <c r="E2941" s="161" t="s">
        <v>17122</v>
      </c>
      <c r="F2941" t="s">
        <v>17084</v>
      </c>
      <c r="G2941" t="s">
        <v>7927</v>
      </c>
      <c r="H2941" s="209">
        <v>33</v>
      </c>
      <c r="I2941" s="209">
        <v>30</v>
      </c>
      <c r="J2941" s="209">
        <v>38</v>
      </c>
      <c r="K2941" s="209">
        <v>320910</v>
      </c>
      <c r="L2941" s="209" t="s">
        <v>15177</v>
      </c>
      <c r="M2941" s="209">
        <v>510</v>
      </c>
      <c r="N2941" s="209">
        <v>5038</v>
      </c>
      <c r="O2941" s="209">
        <v>5030</v>
      </c>
      <c r="P2941" s="209">
        <v>50466</v>
      </c>
      <c r="Q2941" s="248"/>
      <c r="R2941" s="251"/>
      <c r="S2941" s="248"/>
      <c r="T2941" s="248" t="s">
        <v>16014</v>
      </c>
      <c r="U2941" s="248" t="s">
        <v>16270</v>
      </c>
    </row>
    <row r="2942" spans="1:21" s="1" customFormat="1" ht="23.25" customHeight="1" x14ac:dyDescent="0.25">
      <c r="A2942" t="s">
        <v>8061</v>
      </c>
      <c r="B2942" t="str">
        <f t="shared" si="183"/>
        <v>33</v>
      </c>
      <c r="C2942" t="str">
        <f t="shared" si="184"/>
        <v>035</v>
      </c>
      <c r="D2942" t="str">
        <f t="shared" si="185"/>
        <v>038</v>
      </c>
      <c r="E2942" s="161" t="s">
        <v>8062</v>
      </c>
      <c r="F2942" t="s">
        <v>17084</v>
      </c>
      <c r="G2942" t="s">
        <v>8026</v>
      </c>
      <c r="H2942" s="209">
        <v>33</v>
      </c>
      <c r="I2942" s="209">
        <v>35</v>
      </c>
      <c r="J2942" s="209">
        <v>38</v>
      </c>
      <c r="K2942" s="209">
        <v>320925</v>
      </c>
      <c r="L2942" s="209" t="s">
        <v>15177</v>
      </c>
      <c r="M2942" s="209">
        <v>510</v>
      </c>
      <c r="N2942" s="209">
        <v>5038</v>
      </c>
      <c r="O2942" s="209">
        <v>5035</v>
      </c>
      <c r="P2942" s="209">
        <v>50467</v>
      </c>
      <c r="Q2942" s="248"/>
      <c r="R2942" s="251"/>
      <c r="S2942" s="248"/>
      <c r="T2942" s="248" t="s">
        <v>16014</v>
      </c>
      <c r="U2942" s="248" t="s">
        <v>16270</v>
      </c>
    </row>
    <row r="2943" spans="1:21" s="1" customFormat="1" ht="23.25" customHeight="1" x14ac:dyDescent="0.25">
      <c r="A2943" t="s">
        <v>8160</v>
      </c>
      <c r="B2943" t="str">
        <f t="shared" si="183"/>
        <v>33</v>
      </c>
      <c r="C2943" t="str">
        <f t="shared" si="184"/>
        <v>040</v>
      </c>
      <c r="D2943" t="str">
        <f t="shared" si="185"/>
        <v>038</v>
      </c>
      <c r="E2943" s="161" t="s">
        <v>8161</v>
      </c>
      <c r="F2943" t="s">
        <v>17084</v>
      </c>
      <c r="G2943" t="s">
        <v>8125</v>
      </c>
      <c r="H2943" s="209">
        <v>33</v>
      </c>
      <c r="I2943" s="209">
        <v>40</v>
      </c>
      <c r="J2943" s="209">
        <v>38</v>
      </c>
      <c r="K2943" s="209">
        <v>320930</v>
      </c>
      <c r="L2943" s="209" t="s">
        <v>15177</v>
      </c>
      <c r="M2943" s="209">
        <v>510</v>
      </c>
      <c r="N2943" s="209">
        <v>5038</v>
      </c>
      <c r="O2943" s="209">
        <v>5040</v>
      </c>
      <c r="P2943" s="209">
        <v>50468</v>
      </c>
      <c r="Q2943" s="248"/>
      <c r="R2943" s="251"/>
      <c r="S2943" s="248"/>
      <c r="T2943" s="248" t="s">
        <v>16014</v>
      </c>
      <c r="U2943" s="248" t="s">
        <v>16270</v>
      </c>
    </row>
    <row r="2944" spans="1:21" s="1" customFormat="1" ht="23.25" customHeight="1" x14ac:dyDescent="0.25">
      <c r="A2944" t="s">
        <v>8259</v>
      </c>
      <c r="B2944" t="str">
        <f t="shared" si="183"/>
        <v>33</v>
      </c>
      <c r="C2944" t="str">
        <f t="shared" si="184"/>
        <v>200</v>
      </c>
      <c r="D2944" t="str">
        <f t="shared" si="185"/>
        <v>038</v>
      </c>
      <c r="E2944" s="161" t="s">
        <v>8260</v>
      </c>
      <c r="F2944" t="s">
        <v>17084</v>
      </c>
      <c r="G2944" t="s">
        <v>8224</v>
      </c>
      <c r="H2944" s="209">
        <v>33</v>
      </c>
      <c r="I2944" s="209">
        <v>200</v>
      </c>
      <c r="J2944" s="209">
        <v>38</v>
      </c>
      <c r="K2944" s="209">
        <v>322010</v>
      </c>
      <c r="L2944" s="209" t="s">
        <v>15177</v>
      </c>
      <c r="M2944" s="209">
        <v>510</v>
      </c>
      <c r="N2944" s="209">
        <v>5038</v>
      </c>
      <c r="O2944" s="209">
        <v>5200</v>
      </c>
      <c r="P2944" s="209">
        <v>50469</v>
      </c>
      <c r="Q2944" s="248"/>
      <c r="R2944" s="251"/>
      <c r="S2944" s="248"/>
      <c r="T2944" s="248" t="s">
        <v>16014</v>
      </c>
      <c r="U2944" s="248" t="s">
        <v>16270</v>
      </c>
    </row>
    <row r="2945" spans="1:21" s="1" customFormat="1" ht="23.25" customHeight="1" x14ac:dyDescent="0.25">
      <c r="A2945" t="s">
        <v>8358</v>
      </c>
      <c r="B2945" t="str">
        <f t="shared" si="183"/>
        <v>33</v>
      </c>
      <c r="C2945" t="str">
        <f t="shared" si="184"/>
        <v>610</v>
      </c>
      <c r="D2945" t="str">
        <f t="shared" si="185"/>
        <v>038</v>
      </c>
      <c r="E2945" s="161" t="s">
        <v>8359</v>
      </c>
      <c r="F2945" t="s">
        <v>17084</v>
      </c>
      <c r="G2945" t="s">
        <v>8323</v>
      </c>
      <c r="H2945" s="209">
        <v>33</v>
      </c>
      <c r="I2945" s="209">
        <v>610</v>
      </c>
      <c r="J2945" s="209">
        <v>38</v>
      </c>
      <c r="K2945" s="209">
        <v>327410</v>
      </c>
      <c r="L2945" s="209" t="s">
        <v>15177</v>
      </c>
      <c r="M2945" s="209">
        <v>510</v>
      </c>
      <c r="N2945" s="209">
        <v>5038</v>
      </c>
      <c r="O2945" s="209">
        <v>5610</v>
      </c>
      <c r="P2945" s="209">
        <v>50470</v>
      </c>
      <c r="Q2945" s="248"/>
      <c r="R2945" s="251"/>
      <c r="S2945" s="248"/>
      <c r="T2945" s="248" t="s">
        <v>16014</v>
      </c>
      <c r="U2945" s="248" t="s">
        <v>16270</v>
      </c>
    </row>
    <row r="2946" spans="1:21" s="1" customFormat="1" ht="23.25" customHeight="1" x14ac:dyDescent="0.25">
      <c r="A2946" t="s">
        <v>8457</v>
      </c>
      <c r="B2946" t="str">
        <f t="shared" ref="B2946:B3009" si="186">LEFT(A2946,2)</f>
        <v>33</v>
      </c>
      <c r="C2946" t="str">
        <f t="shared" ref="C2946:C3009" si="187">MID(A2946,4,3)</f>
        <v>620</v>
      </c>
      <c r="D2946" t="str">
        <f t="shared" ref="D2946:D3009" si="188">RIGHT(A2946,3)</f>
        <v>038</v>
      </c>
      <c r="E2946" s="161" t="s">
        <v>8458</v>
      </c>
      <c r="F2946" t="s">
        <v>17084</v>
      </c>
      <c r="G2946" t="s">
        <v>8422</v>
      </c>
      <c r="H2946" s="209">
        <v>33</v>
      </c>
      <c r="I2946" s="209">
        <v>620</v>
      </c>
      <c r="J2946" s="209">
        <v>38</v>
      </c>
      <c r="K2946" s="209">
        <v>327510</v>
      </c>
      <c r="L2946" s="209" t="s">
        <v>15177</v>
      </c>
      <c r="M2946" s="209">
        <v>510</v>
      </c>
      <c r="N2946" s="209">
        <v>5038</v>
      </c>
      <c r="O2946" s="209">
        <v>5620</v>
      </c>
      <c r="P2946" s="209">
        <v>50471</v>
      </c>
      <c r="Q2946" s="248"/>
      <c r="R2946" s="251"/>
      <c r="S2946" s="248"/>
      <c r="T2946" s="248" t="s">
        <v>16014</v>
      </c>
      <c r="U2946" s="248" t="s">
        <v>16270</v>
      </c>
    </row>
    <row r="2947" spans="1:21" s="1" customFormat="1" ht="23.25" customHeight="1" x14ac:dyDescent="0.25">
      <c r="A2947" t="s">
        <v>8606</v>
      </c>
      <c r="B2947" t="str">
        <f t="shared" si="186"/>
        <v>33</v>
      </c>
      <c r="C2947" t="str">
        <f t="shared" si="187"/>
        <v>630</v>
      </c>
      <c r="D2947" t="str">
        <f t="shared" si="188"/>
        <v>038</v>
      </c>
      <c r="E2947" s="161" t="s">
        <v>8607</v>
      </c>
      <c r="F2947" t="s">
        <v>17084</v>
      </c>
      <c r="G2947" t="s">
        <v>8571</v>
      </c>
      <c r="H2947" s="209">
        <v>33</v>
      </c>
      <c r="I2947" s="209">
        <v>630</v>
      </c>
      <c r="J2947" s="209">
        <v>38</v>
      </c>
      <c r="K2947" s="209">
        <v>327610</v>
      </c>
      <c r="L2947" s="209" t="s">
        <v>15177</v>
      </c>
      <c r="M2947" s="209">
        <v>510</v>
      </c>
      <c r="N2947" s="209">
        <v>5038</v>
      </c>
      <c r="O2947" s="209">
        <v>5630</v>
      </c>
      <c r="P2947" s="209">
        <v>50473</v>
      </c>
      <c r="Q2947" s="248"/>
      <c r="R2947" s="251"/>
      <c r="S2947" s="248"/>
      <c r="T2947" s="248" t="s">
        <v>16014</v>
      </c>
      <c r="U2947" s="248" t="s">
        <v>16270</v>
      </c>
    </row>
    <row r="2948" spans="1:21" s="1" customFormat="1" ht="23.25" customHeight="1" x14ac:dyDescent="0.25">
      <c r="A2948" t="s">
        <v>8705</v>
      </c>
      <c r="B2948" t="str">
        <f t="shared" si="186"/>
        <v>33</v>
      </c>
      <c r="C2948" t="str">
        <f t="shared" si="187"/>
        <v>637</v>
      </c>
      <c r="D2948" t="str">
        <f t="shared" si="188"/>
        <v>038</v>
      </c>
      <c r="E2948" s="161" t="s">
        <v>8706</v>
      </c>
      <c r="F2948" t="s">
        <v>17084</v>
      </c>
      <c r="G2948" t="s">
        <v>8670</v>
      </c>
      <c r="H2948" s="209">
        <v>33</v>
      </c>
      <c r="I2948" s="209">
        <v>637</v>
      </c>
      <c r="J2948" s="209">
        <v>38</v>
      </c>
      <c r="K2948" s="209">
        <v>327630</v>
      </c>
      <c r="L2948" s="209" t="s">
        <v>15177</v>
      </c>
      <c r="M2948" s="209">
        <v>510</v>
      </c>
      <c r="N2948" s="209">
        <v>5038</v>
      </c>
      <c r="O2948" s="209">
        <v>5637</v>
      </c>
      <c r="P2948" s="209">
        <v>50474</v>
      </c>
      <c r="Q2948" s="248"/>
      <c r="R2948" s="251"/>
      <c r="S2948" s="248"/>
      <c r="T2948" s="248" t="s">
        <v>16014</v>
      </c>
      <c r="U2948" s="248" t="s">
        <v>16270</v>
      </c>
    </row>
    <row r="2949" spans="1:21" s="1" customFormat="1" ht="23.25" customHeight="1" x14ac:dyDescent="0.25">
      <c r="A2949" t="s">
        <v>8807</v>
      </c>
      <c r="B2949" t="str">
        <f t="shared" si="186"/>
        <v>33</v>
      </c>
      <c r="C2949" t="str">
        <f t="shared" si="187"/>
        <v>645</v>
      </c>
      <c r="D2949" t="str">
        <f t="shared" si="188"/>
        <v>038</v>
      </c>
      <c r="E2949" s="161" t="s">
        <v>8808</v>
      </c>
      <c r="F2949" t="s">
        <v>17084</v>
      </c>
      <c r="G2949" t="s">
        <v>8772</v>
      </c>
      <c r="H2949" s="209">
        <v>33</v>
      </c>
      <c r="I2949" s="209">
        <v>645</v>
      </c>
      <c r="J2949" s="209">
        <v>38</v>
      </c>
      <c r="K2949" s="209">
        <v>327710</v>
      </c>
      <c r="L2949" s="209" t="s">
        <v>15177</v>
      </c>
      <c r="M2949" s="209">
        <v>510</v>
      </c>
      <c r="N2949" s="209">
        <v>5038</v>
      </c>
      <c r="O2949" s="209">
        <v>5645</v>
      </c>
      <c r="P2949" s="209">
        <v>50475</v>
      </c>
      <c r="Q2949"/>
      <c r="R2949" s="251"/>
      <c r="S2949"/>
      <c r="T2949" s="248" t="s">
        <v>16014</v>
      </c>
      <c r="U2949" s="248" t="s">
        <v>16270</v>
      </c>
    </row>
    <row r="2950" spans="1:21" s="1" customFormat="1" ht="23.25" customHeight="1" x14ac:dyDescent="0.25">
      <c r="A2950" t="s">
        <v>8907</v>
      </c>
      <c r="B2950" t="str">
        <f t="shared" si="186"/>
        <v>33</v>
      </c>
      <c r="C2950" t="str">
        <f t="shared" si="187"/>
        <v>685</v>
      </c>
      <c r="D2950" t="str">
        <f t="shared" si="188"/>
        <v>038</v>
      </c>
      <c r="E2950" s="161" t="s">
        <v>8908</v>
      </c>
      <c r="F2950" t="s">
        <v>17084</v>
      </c>
      <c r="G2950" t="s">
        <v>8872</v>
      </c>
      <c r="H2950" s="209">
        <v>33</v>
      </c>
      <c r="I2950" s="209">
        <v>685</v>
      </c>
      <c r="J2950" s="209">
        <v>38</v>
      </c>
      <c r="K2950" s="209">
        <v>327730</v>
      </c>
      <c r="L2950" s="209" t="s">
        <v>15177</v>
      </c>
      <c r="M2950" s="209">
        <v>510</v>
      </c>
      <c r="N2950" s="209">
        <v>5038</v>
      </c>
      <c r="O2950" s="209">
        <v>5686</v>
      </c>
      <c r="P2950" s="209">
        <v>50476</v>
      </c>
      <c r="Q2950" s="248"/>
      <c r="R2950" s="251"/>
      <c r="S2950" s="248"/>
      <c r="T2950" s="248" t="s">
        <v>16014</v>
      </c>
      <c r="U2950" s="248" t="s">
        <v>16270</v>
      </c>
    </row>
    <row r="2951" spans="1:21" s="1" customFormat="1" ht="23.25" customHeight="1" x14ac:dyDescent="0.25">
      <c r="A2951" t="s">
        <v>9007</v>
      </c>
      <c r="B2951" t="str">
        <f t="shared" si="186"/>
        <v>33</v>
      </c>
      <c r="C2951" t="str">
        <f t="shared" si="187"/>
        <v>690</v>
      </c>
      <c r="D2951" t="str">
        <f t="shared" si="188"/>
        <v>038</v>
      </c>
      <c r="E2951" s="161" t="s">
        <v>9008</v>
      </c>
      <c r="F2951" t="s">
        <v>17084</v>
      </c>
      <c r="G2951" t="s">
        <v>8972</v>
      </c>
      <c r="H2951" s="209">
        <v>33</v>
      </c>
      <c r="I2951" s="209">
        <v>690</v>
      </c>
      <c r="J2951" s="209">
        <v>38</v>
      </c>
      <c r="K2951" s="209">
        <v>327750</v>
      </c>
      <c r="L2951" s="209" t="s">
        <v>15177</v>
      </c>
      <c r="M2951" s="209">
        <v>510</v>
      </c>
      <c r="N2951" s="209">
        <v>5038</v>
      </c>
      <c r="O2951" s="209">
        <v>5691</v>
      </c>
      <c r="P2951" s="209">
        <v>50477</v>
      </c>
      <c r="Q2951" s="248"/>
      <c r="R2951" s="251"/>
      <c r="S2951" s="248"/>
      <c r="T2951" s="248" t="s">
        <v>16014</v>
      </c>
      <c r="U2951" s="248" t="s">
        <v>16270</v>
      </c>
    </row>
    <row r="2952" spans="1:21" s="1" customFormat="1" ht="23.25" customHeight="1" x14ac:dyDescent="0.25">
      <c r="A2952" t="s">
        <v>9107</v>
      </c>
      <c r="B2952" t="str">
        <f t="shared" si="186"/>
        <v>33</v>
      </c>
      <c r="C2952" t="str">
        <f t="shared" si="187"/>
        <v>695</v>
      </c>
      <c r="D2952" t="str">
        <f t="shared" si="188"/>
        <v>038</v>
      </c>
      <c r="E2952" s="161" t="s">
        <v>9108</v>
      </c>
      <c r="F2952" t="s">
        <v>17084</v>
      </c>
      <c r="G2952" t="s">
        <v>9072</v>
      </c>
      <c r="H2952" s="209">
        <v>33</v>
      </c>
      <c r="I2952" s="209">
        <v>695</v>
      </c>
      <c r="J2952" s="209">
        <v>38</v>
      </c>
      <c r="K2952" s="209">
        <v>327770</v>
      </c>
      <c r="L2952" s="209" t="s">
        <v>15177</v>
      </c>
      <c r="M2952" s="209">
        <v>510</v>
      </c>
      <c r="N2952" s="209">
        <v>5038</v>
      </c>
      <c r="O2952" s="209">
        <v>5695</v>
      </c>
      <c r="P2952" s="209">
        <v>50478</v>
      </c>
      <c r="Q2952" s="248"/>
      <c r="R2952" s="251"/>
      <c r="S2952" s="248"/>
      <c r="T2952" s="248" t="s">
        <v>16014</v>
      </c>
      <c r="U2952" s="248" t="s">
        <v>16270</v>
      </c>
    </row>
    <row r="2953" spans="1:21" s="1" customFormat="1" ht="23.25" customHeight="1" x14ac:dyDescent="0.25">
      <c r="A2953" t="s">
        <v>9206</v>
      </c>
      <c r="B2953" t="str">
        <f t="shared" si="186"/>
        <v>33</v>
      </c>
      <c r="C2953" t="str">
        <f t="shared" si="187"/>
        <v>700</v>
      </c>
      <c r="D2953" t="str">
        <f t="shared" si="188"/>
        <v>038</v>
      </c>
      <c r="E2953" s="161" t="s">
        <v>9207</v>
      </c>
      <c r="F2953" t="s">
        <v>17084</v>
      </c>
      <c r="G2953" t="s">
        <v>9171</v>
      </c>
      <c r="H2953" s="209">
        <v>33</v>
      </c>
      <c r="I2953" s="209">
        <v>700</v>
      </c>
      <c r="J2953" s="209">
        <v>38</v>
      </c>
      <c r="K2953" s="209">
        <v>327810</v>
      </c>
      <c r="L2953" s="209" t="s">
        <v>15177</v>
      </c>
      <c r="M2953" s="209">
        <v>510</v>
      </c>
      <c r="N2953" s="209">
        <v>5038</v>
      </c>
      <c r="O2953" s="209">
        <v>5700</v>
      </c>
      <c r="P2953" s="209">
        <v>50479</v>
      </c>
      <c r="Q2953" s="248"/>
      <c r="R2953" s="251"/>
      <c r="S2953" s="248"/>
      <c r="T2953" s="248" t="s">
        <v>16014</v>
      </c>
      <c r="U2953" s="248" t="s">
        <v>16270</v>
      </c>
    </row>
    <row r="2954" spans="1:21" s="1" customFormat="1" ht="23.25" customHeight="1" x14ac:dyDescent="0.25">
      <c r="A2954" t="s">
        <v>9305</v>
      </c>
      <c r="B2954" t="str">
        <f t="shared" si="186"/>
        <v>33</v>
      </c>
      <c r="C2954" t="str">
        <f t="shared" si="187"/>
        <v>745</v>
      </c>
      <c r="D2954" t="str">
        <f t="shared" si="188"/>
        <v>038</v>
      </c>
      <c r="E2954" s="161" t="s">
        <v>9306</v>
      </c>
      <c r="F2954" t="s">
        <v>17084</v>
      </c>
      <c r="G2954" t="s">
        <v>9270</v>
      </c>
      <c r="H2954" s="209">
        <v>33</v>
      </c>
      <c r="I2954" s="209">
        <v>745</v>
      </c>
      <c r="J2954" s="209">
        <v>38</v>
      </c>
      <c r="K2954" s="209">
        <v>328430</v>
      </c>
      <c r="L2954" s="209" t="s">
        <v>15177</v>
      </c>
      <c r="M2954" s="209">
        <v>510</v>
      </c>
      <c r="N2954" s="209">
        <v>5038</v>
      </c>
      <c r="O2954" s="209">
        <v>5745</v>
      </c>
      <c r="P2954" s="209">
        <v>50480</v>
      </c>
      <c r="Q2954" s="248"/>
      <c r="R2954" s="251"/>
      <c r="S2954" s="248"/>
      <c r="T2954" s="248" t="s">
        <v>16014</v>
      </c>
      <c r="U2954" s="248" t="s">
        <v>16270</v>
      </c>
    </row>
    <row r="2955" spans="1:21" s="1" customFormat="1" ht="23.25" customHeight="1" x14ac:dyDescent="0.25">
      <c r="A2955" t="s">
        <v>9404</v>
      </c>
      <c r="B2955" t="str">
        <f t="shared" si="186"/>
        <v>33</v>
      </c>
      <c r="C2955" t="str">
        <f t="shared" si="187"/>
        <v>750</v>
      </c>
      <c r="D2955" t="str">
        <f t="shared" si="188"/>
        <v>038</v>
      </c>
      <c r="E2955" s="161" t="s">
        <v>9405</v>
      </c>
      <c r="F2955" t="s">
        <v>17084</v>
      </c>
      <c r="G2955" t="s">
        <v>9369</v>
      </c>
      <c r="H2955" s="209">
        <v>33</v>
      </c>
      <c r="I2955" s="209">
        <v>750</v>
      </c>
      <c r="J2955" s="209">
        <v>38</v>
      </c>
      <c r="K2955" s="209">
        <v>328450</v>
      </c>
      <c r="L2955" s="209" t="s">
        <v>15177</v>
      </c>
      <c r="M2955" s="209">
        <v>510</v>
      </c>
      <c r="N2955" s="209">
        <v>5038</v>
      </c>
      <c r="O2955" s="209">
        <v>5750</v>
      </c>
      <c r="P2955" s="209">
        <v>50481</v>
      </c>
      <c r="Q2955"/>
      <c r="R2955" s="251"/>
      <c r="S2955"/>
      <c r="T2955" s="248" t="s">
        <v>16014</v>
      </c>
      <c r="U2955" s="248" t="s">
        <v>16270</v>
      </c>
    </row>
    <row r="2956" spans="1:21" s="1" customFormat="1" ht="23.25" customHeight="1" x14ac:dyDescent="0.25">
      <c r="A2956" t="s">
        <v>9503</v>
      </c>
      <c r="B2956" t="str">
        <f t="shared" si="186"/>
        <v>33</v>
      </c>
      <c r="C2956" t="str">
        <f t="shared" si="187"/>
        <v>795</v>
      </c>
      <c r="D2956" t="str">
        <f t="shared" si="188"/>
        <v>038</v>
      </c>
      <c r="E2956" s="161" t="s">
        <v>9504</v>
      </c>
      <c r="F2956" t="s">
        <v>17084</v>
      </c>
      <c r="G2956" t="s">
        <v>9468</v>
      </c>
      <c r="H2956" s="209">
        <v>33</v>
      </c>
      <c r="I2956" s="209">
        <v>795</v>
      </c>
      <c r="J2956" s="209">
        <v>38</v>
      </c>
      <c r="K2956" s="209">
        <v>328780</v>
      </c>
      <c r="L2956" s="209" t="s">
        <v>15177</v>
      </c>
      <c r="M2956" s="209">
        <v>510</v>
      </c>
      <c r="N2956" s="209">
        <v>5038</v>
      </c>
      <c r="O2956" s="209">
        <v>5795</v>
      </c>
      <c r="P2956" s="209">
        <v>50482</v>
      </c>
      <c r="Q2956" s="248"/>
      <c r="R2956" s="251"/>
      <c r="S2956" s="248"/>
      <c r="T2956" s="248" t="s">
        <v>16014</v>
      </c>
      <c r="U2956" s="248" t="s">
        <v>16270</v>
      </c>
    </row>
    <row r="2957" spans="1:21" s="1" customFormat="1" ht="23.25" customHeight="1" x14ac:dyDescent="0.25">
      <c r="A2957" t="s">
        <v>9602</v>
      </c>
      <c r="B2957" t="str">
        <f t="shared" si="186"/>
        <v>33</v>
      </c>
      <c r="C2957" t="str">
        <f t="shared" si="187"/>
        <v>850</v>
      </c>
      <c r="D2957" t="str">
        <f t="shared" si="188"/>
        <v>038</v>
      </c>
      <c r="E2957" s="161" t="s">
        <v>9603</v>
      </c>
      <c r="F2957" t="s">
        <v>17084</v>
      </c>
      <c r="G2957" t="s">
        <v>9567</v>
      </c>
      <c r="H2957" s="209">
        <v>33</v>
      </c>
      <c r="I2957" s="209">
        <v>850</v>
      </c>
      <c r="J2957" s="209">
        <v>38</v>
      </c>
      <c r="K2957" s="209">
        <v>328910</v>
      </c>
      <c r="L2957" s="209" t="s">
        <v>15177</v>
      </c>
      <c r="M2957" s="209">
        <v>510</v>
      </c>
      <c r="N2957" s="209">
        <v>5038</v>
      </c>
      <c r="O2957" s="209">
        <v>5850</v>
      </c>
      <c r="P2957" s="209">
        <v>50483</v>
      </c>
      <c r="Q2957" s="248"/>
      <c r="R2957" s="251"/>
      <c r="S2957" s="248"/>
      <c r="T2957" s="248" t="s">
        <v>16014</v>
      </c>
      <c r="U2957" s="248" t="s">
        <v>16270</v>
      </c>
    </row>
    <row r="2958" spans="1:21" s="1" customFormat="1" ht="23.25" customHeight="1" x14ac:dyDescent="0.25">
      <c r="A2958" t="s">
        <v>7700</v>
      </c>
      <c r="B2958" t="str">
        <f t="shared" si="186"/>
        <v>33</v>
      </c>
      <c r="C2958" t="str">
        <f t="shared" si="187"/>
        <v>001</v>
      </c>
      <c r="D2958" t="str">
        <f t="shared" si="188"/>
        <v>086</v>
      </c>
      <c r="E2958" s="161" t="s">
        <v>7702</v>
      </c>
      <c r="F2958" t="s">
        <v>17084</v>
      </c>
      <c r="G2958" t="s">
        <v>7582</v>
      </c>
      <c r="H2958" s="209">
        <v>33</v>
      </c>
      <c r="I2958" s="209">
        <v>1</v>
      </c>
      <c r="J2958" s="209">
        <v>86</v>
      </c>
      <c r="K2958" s="209">
        <v>320110</v>
      </c>
      <c r="L2958" s="209" t="s">
        <v>15177</v>
      </c>
      <c r="M2958" s="209">
        <v>510</v>
      </c>
      <c r="N2958" s="209">
        <v>5086</v>
      </c>
      <c r="O2958" s="209">
        <v>5001</v>
      </c>
      <c r="P2958" s="209">
        <v>50484</v>
      </c>
      <c r="Q2958" s="248"/>
      <c r="R2958" s="248"/>
      <c r="S2958" s="248"/>
      <c r="T2958" s="248" t="s">
        <v>16014</v>
      </c>
      <c r="U2958" s="248" t="s">
        <v>16270</v>
      </c>
    </row>
    <row r="2959" spans="1:21" s="1" customFormat="1" ht="23.25" customHeight="1" x14ac:dyDescent="0.25">
      <c r="A2959" t="s">
        <v>7808</v>
      </c>
      <c r="B2959" t="str">
        <f t="shared" si="186"/>
        <v>33</v>
      </c>
      <c r="C2959" t="str">
        <f t="shared" si="187"/>
        <v>002</v>
      </c>
      <c r="D2959" t="str">
        <f t="shared" si="188"/>
        <v>086</v>
      </c>
      <c r="E2959" s="161" t="s">
        <v>7809</v>
      </c>
      <c r="F2959" t="s">
        <v>17084</v>
      </c>
      <c r="G2959" t="s">
        <v>7729</v>
      </c>
      <c r="H2959" s="209">
        <v>33</v>
      </c>
      <c r="I2959" s="209">
        <v>2</v>
      </c>
      <c r="J2959" s="209">
        <v>86</v>
      </c>
      <c r="K2959" s="209">
        <v>320210</v>
      </c>
      <c r="L2959" s="209" t="s">
        <v>15177</v>
      </c>
      <c r="M2959" s="209">
        <v>510</v>
      </c>
      <c r="N2959" s="209">
        <v>5086</v>
      </c>
      <c r="O2959" s="209">
        <v>5002</v>
      </c>
      <c r="P2959" s="209">
        <v>50485</v>
      </c>
      <c r="Q2959" s="248"/>
      <c r="R2959" s="248"/>
      <c r="S2959" s="248"/>
      <c r="T2959" s="248" t="s">
        <v>16014</v>
      </c>
      <c r="U2959" s="248" t="s">
        <v>16270</v>
      </c>
    </row>
    <row r="2960" spans="1:21" s="1" customFormat="1" ht="23.25" customHeight="1" x14ac:dyDescent="0.25">
      <c r="A2960" t="s">
        <v>7907</v>
      </c>
      <c r="B2960" t="str">
        <f t="shared" si="186"/>
        <v>33</v>
      </c>
      <c r="C2960" t="str">
        <f t="shared" si="187"/>
        <v>010</v>
      </c>
      <c r="D2960" t="str">
        <f t="shared" si="188"/>
        <v>086</v>
      </c>
      <c r="E2960" s="161" t="s">
        <v>7908</v>
      </c>
      <c r="F2960" t="s">
        <v>17084</v>
      </c>
      <c r="G2960" t="s">
        <v>7828</v>
      </c>
      <c r="H2960" s="209">
        <v>33</v>
      </c>
      <c r="I2960" s="209">
        <v>10</v>
      </c>
      <c r="J2960" s="209">
        <v>86</v>
      </c>
      <c r="K2960" s="209">
        <v>320310</v>
      </c>
      <c r="L2960" s="209" t="s">
        <v>15177</v>
      </c>
      <c r="M2960" s="209">
        <v>510</v>
      </c>
      <c r="N2960" s="209">
        <v>5086</v>
      </c>
      <c r="O2960" s="209">
        <v>5010</v>
      </c>
      <c r="P2960" s="209">
        <v>50486</v>
      </c>
      <c r="Q2960" s="248"/>
      <c r="R2960" s="251"/>
      <c r="S2960" s="248"/>
      <c r="T2960" s="248" t="s">
        <v>16014</v>
      </c>
      <c r="U2960" s="248" t="s">
        <v>16270</v>
      </c>
    </row>
    <row r="2961" spans="1:21" s="1" customFormat="1" ht="23.25" customHeight="1" x14ac:dyDescent="0.25">
      <c r="A2961" t="s">
        <v>8006</v>
      </c>
      <c r="B2961" t="str">
        <f t="shared" si="186"/>
        <v>33</v>
      </c>
      <c r="C2961" t="str">
        <f t="shared" si="187"/>
        <v>030</v>
      </c>
      <c r="D2961" t="str">
        <f t="shared" si="188"/>
        <v>086</v>
      </c>
      <c r="E2961" s="161" t="s">
        <v>8007</v>
      </c>
      <c r="F2961" t="s">
        <v>17084</v>
      </c>
      <c r="G2961" t="s">
        <v>7927</v>
      </c>
      <c r="H2961" s="209">
        <v>33</v>
      </c>
      <c r="I2961" s="209">
        <v>30</v>
      </c>
      <c r="J2961" s="209">
        <v>86</v>
      </c>
      <c r="K2961" s="209">
        <v>320910</v>
      </c>
      <c r="L2961" s="209" t="s">
        <v>15177</v>
      </c>
      <c r="M2961" s="209">
        <v>510</v>
      </c>
      <c r="N2961" s="209">
        <v>5086</v>
      </c>
      <c r="O2961" s="209">
        <v>5030</v>
      </c>
      <c r="P2961" s="209">
        <v>50487</v>
      </c>
      <c r="Q2961" s="248"/>
      <c r="R2961" s="251"/>
      <c r="S2961" s="248"/>
      <c r="T2961" s="248" t="s">
        <v>16014</v>
      </c>
      <c r="U2961" s="248" t="s">
        <v>16270</v>
      </c>
    </row>
    <row r="2962" spans="1:21" s="1" customFormat="1" ht="23.25" customHeight="1" x14ac:dyDescent="0.25">
      <c r="A2962" t="s">
        <v>8105</v>
      </c>
      <c r="B2962" t="str">
        <f t="shared" si="186"/>
        <v>33</v>
      </c>
      <c r="C2962" t="str">
        <f t="shared" si="187"/>
        <v>035</v>
      </c>
      <c r="D2962" t="str">
        <f t="shared" si="188"/>
        <v>086</v>
      </c>
      <c r="E2962" s="161" t="s">
        <v>8106</v>
      </c>
      <c r="F2962" t="s">
        <v>17084</v>
      </c>
      <c r="G2962" t="s">
        <v>8026</v>
      </c>
      <c r="H2962" s="209">
        <v>33</v>
      </c>
      <c r="I2962" s="209">
        <v>35</v>
      </c>
      <c r="J2962" s="209">
        <v>86</v>
      </c>
      <c r="K2962" s="209">
        <v>320925</v>
      </c>
      <c r="L2962" s="209" t="s">
        <v>15177</v>
      </c>
      <c r="M2962" s="209">
        <v>510</v>
      </c>
      <c r="N2962" s="209">
        <v>5086</v>
      </c>
      <c r="O2962" s="209">
        <v>5035</v>
      </c>
      <c r="P2962" s="209">
        <v>50488</v>
      </c>
      <c r="Q2962" s="248"/>
      <c r="R2962" s="251"/>
      <c r="S2962" s="248"/>
      <c r="T2962" s="248" t="s">
        <v>16014</v>
      </c>
      <c r="U2962" s="248" t="s">
        <v>16270</v>
      </c>
    </row>
    <row r="2963" spans="1:21" s="1" customFormat="1" ht="23.25" customHeight="1" x14ac:dyDescent="0.25">
      <c r="A2963" t="s">
        <v>8204</v>
      </c>
      <c r="B2963" t="str">
        <f t="shared" si="186"/>
        <v>33</v>
      </c>
      <c r="C2963" t="str">
        <f t="shared" si="187"/>
        <v>040</v>
      </c>
      <c r="D2963" t="str">
        <f t="shared" si="188"/>
        <v>086</v>
      </c>
      <c r="E2963" s="161" t="s">
        <v>8205</v>
      </c>
      <c r="F2963" t="s">
        <v>17084</v>
      </c>
      <c r="G2963" t="s">
        <v>8125</v>
      </c>
      <c r="H2963" s="209">
        <v>33</v>
      </c>
      <c r="I2963" s="209">
        <v>40</v>
      </c>
      <c r="J2963" s="209">
        <v>86</v>
      </c>
      <c r="K2963" s="209">
        <v>320930</v>
      </c>
      <c r="L2963" s="209" t="s">
        <v>15177</v>
      </c>
      <c r="M2963" s="209">
        <v>510</v>
      </c>
      <c r="N2963" s="209">
        <v>5086</v>
      </c>
      <c r="O2963" s="209">
        <v>5040</v>
      </c>
      <c r="P2963" s="209">
        <v>50489</v>
      </c>
      <c r="Q2963" s="248"/>
      <c r="R2963" s="251"/>
      <c r="S2963" s="248"/>
      <c r="T2963" s="248" t="s">
        <v>16014</v>
      </c>
      <c r="U2963" s="248" t="s">
        <v>16270</v>
      </c>
    </row>
    <row r="2964" spans="1:21" s="1" customFormat="1" ht="23.25" customHeight="1" x14ac:dyDescent="0.25">
      <c r="A2964" t="s">
        <v>8303</v>
      </c>
      <c r="B2964" t="str">
        <f t="shared" si="186"/>
        <v>33</v>
      </c>
      <c r="C2964" t="str">
        <f t="shared" si="187"/>
        <v>200</v>
      </c>
      <c r="D2964" t="str">
        <f t="shared" si="188"/>
        <v>086</v>
      </c>
      <c r="E2964" s="161" t="s">
        <v>8304</v>
      </c>
      <c r="F2964" t="s">
        <v>17084</v>
      </c>
      <c r="G2964" t="s">
        <v>8224</v>
      </c>
      <c r="H2964" s="209">
        <v>33</v>
      </c>
      <c r="I2964" s="209">
        <v>200</v>
      </c>
      <c r="J2964" s="209">
        <v>86</v>
      </c>
      <c r="K2964" s="209">
        <v>322010</v>
      </c>
      <c r="L2964" s="209" t="s">
        <v>15177</v>
      </c>
      <c r="M2964" s="209">
        <v>510</v>
      </c>
      <c r="N2964" s="209">
        <v>5086</v>
      </c>
      <c r="O2964" s="209">
        <v>5200</v>
      </c>
      <c r="P2964" s="209">
        <v>50490</v>
      </c>
      <c r="Q2964" s="248"/>
      <c r="R2964" s="251"/>
      <c r="S2964" s="248"/>
      <c r="T2964" s="248" t="s">
        <v>16014</v>
      </c>
      <c r="U2964" s="248" t="s">
        <v>16270</v>
      </c>
    </row>
    <row r="2965" spans="1:21" s="1" customFormat="1" ht="23.25" customHeight="1" x14ac:dyDescent="0.25">
      <c r="A2965" t="s">
        <v>8402</v>
      </c>
      <c r="B2965" t="str">
        <f t="shared" si="186"/>
        <v>33</v>
      </c>
      <c r="C2965" t="str">
        <f t="shared" si="187"/>
        <v>610</v>
      </c>
      <c r="D2965" t="str">
        <f t="shared" si="188"/>
        <v>086</v>
      </c>
      <c r="E2965" s="161" t="s">
        <v>8403</v>
      </c>
      <c r="F2965" t="s">
        <v>17084</v>
      </c>
      <c r="G2965" t="s">
        <v>8323</v>
      </c>
      <c r="H2965" s="209">
        <v>33</v>
      </c>
      <c r="I2965" s="209">
        <v>610</v>
      </c>
      <c r="J2965" s="209">
        <v>86</v>
      </c>
      <c r="K2965" s="209">
        <v>327410</v>
      </c>
      <c r="L2965" s="209" t="s">
        <v>15177</v>
      </c>
      <c r="M2965" s="209">
        <v>510</v>
      </c>
      <c r="N2965" s="209">
        <v>5086</v>
      </c>
      <c r="O2965" s="209">
        <v>5610</v>
      </c>
      <c r="P2965" s="209">
        <v>50491</v>
      </c>
      <c r="Q2965" s="248"/>
      <c r="R2965" s="251"/>
      <c r="S2965" s="248"/>
      <c r="T2965" s="248" t="s">
        <v>16014</v>
      </c>
      <c r="U2965" s="248" t="s">
        <v>16270</v>
      </c>
    </row>
    <row r="2966" spans="1:21" s="1" customFormat="1" ht="23.25" customHeight="1" x14ac:dyDescent="0.25">
      <c r="A2966" t="s">
        <v>8501</v>
      </c>
      <c r="B2966" t="str">
        <f t="shared" si="186"/>
        <v>33</v>
      </c>
      <c r="C2966" t="str">
        <f t="shared" si="187"/>
        <v>620</v>
      </c>
      <c r="D2966" t="str">
        <f t="shared" si="188"/>
        <v>086</v>
      </c>
      <c r="E2966" s="161" t="s">
        <v>8502</v>
      </c>
      <c r="F2966" t="s">
        <v>17084</v>
      </c>
      <c r="G2966" t="s">
        <v>8422</v>
      </c>
      <c r="H2966" s="209">
        <v>33</v>
      </c>
      <c r="I2966" s="209">
        <v>620</v>
      </c>
      <c r="J2966" s="209">
        <v>86</v>
      </c>
      <c r="K2966" s="209">
        <v>327510</v>
      </c>
      <c r="L2966" s="209" t="s">
        <v>15177</v>
      </c>
      <c r="M2966" s="209">
        <v>510</v>
      </c>
      <c r="N2966" s="209">
        <v>5086</v>
      </c>
      <c r="O2966" s="209">
        <v>5620</v>
      </c>
      <c r="P2966" s="209">
        <v>50492</v>
      </c>
      <c r="Q2966" s="248"/>
      <c r="R2966" s="251"/>
      <c r="S2966" s="248"/>
      <c r="T2966" s="248" t="s">
        <v>16014</v>
      </c>
      <c r="U2966" s="248" t="s">
        <v>16270</v>
      </c>
    </row>
    <row r="2967" spans="1:21" s="1" customFormat="1" ht="23.25" customHeight="1" x14ac:dyDescent="0.25">
      <c r="A2967" t="s">
        <v>8650</v>
      </c>
      <c r="B2967" t="str">
        <f t="shared" si="186"/>
        <v>33</v>
      </c>
      <c r="C2967" t="str">
        <f t="shared" si="187"/>
        <v>630</v>
      </c>
      <c r="D2967" t="str">
        <f t="shared" si="188"/>
        <v>086</v>
      </c>
      <c r="E2967" s="161" t="s">
        <v>8651</v>
      </c>
      <c r="F2967" t="s">
        <v>17084</v>
      </c>
      <c r="G2967" t="s">
        <v>8571</v>
      </c>
      <c r="H2967" s="209">
        <v>33</v>
      </c>
      <c r="I2967" s="209">
        <v>630</v>
      </c>
      <c r="J2967" s="209">
        <v>86</v>
      </c>
      <c r="K2967" s="209">
        <v>327610</v>
      </c>
      <c r="L2967" s="209" t="s">
        <v>15177</v>
      </c>
      <c r="M2967" s="209">
        <v>510</v>
      </c>
      <c r="N2967" s="209">
        <v>5086</v>
      </c>
      <c r="O2967" s="209">
        <v>5630</v>
      </c>
      <c r="P2967" s="209">
        <v>50494</v>
      </c>
      <c r="Q2967" s="248"/>
      <c r="R2967" s="251"/>
      <c r="S2967" s="248"/>
      <c r="T2967" s="248" t="s">
        <v>16014</v>
      </c>
      <c r="U2967" s="248" t="s">
        <v>16270</v>
      </c>
    </row>
    <row r="2968" spans="1:21" s="1" customFormat="1" ht="23.25" customHeight="1" x14ac:dyDescent="0.25">
      <c r="A2968" t="s">
        <v>8749</v>
      </c>
      <c r="B2968" t="str">
        <f t="shared" si="186"/>
        <v>33</v>
      </c>
      <c r="C2968" t="str">
        <f t="shared" si="187"/>
        <v>637</v>
      </c>
      <c r="D2968" t="str">
        <f t="shared" si="188"/>
        <v>086</v>
      </c>
      <c r="E2968" s="161" t="s">
        <v>8750</v>
      </c>
      <c r="F2968" t="s">
        <v>17084</v>
      </c>
      <c r="G2968" t="s">
        <v>8670</v>
      </c>
      <c r="H2968" s="209">
        <v>33</v>
      </c>
      <c r="I2968" s="209">
        <v>637</v>
      </c>
      <c r="J2968" s="209">
        <v>86</v>
      </c>
      <c r="K2968" s="209">
        <v>327630</v>
      </c>
      <c r="L2968" s="209" t="s">
        <v>15177</v>
      </c>
      <c r="M2968" s="209">
        <v>510</v>
      </c>
      <c r="N2968" s="209">
        <v>5086</v>
      </c>
      <c r="O2968" s="209">
        <v>5637</v>
      </c>
      <c r="P2968" s="209">
        <v>50495</v>
      </c>
      <c r="Q2968" s="248"/>
      <c r="R2968" s="251"/>
      <c r="S2968" s="248"/>
      <c r="T2968" s="248" t="s">
        <v>16014</v>
      </c>
      <c r="U2968" s="248" t="s">
        <v>16270</v>
      </c>
    </row>
    <row r="2969" spans="1:21" s="1" customFormat="1" ht="23.25" customHeight="1" x14ac:dyDescent="0.25">
      <c r="A2969" t="s">
        <v>8851</v>
      </c>
      <c r="B2969" t="str">
        <f t="shared" si="186"/>
        <v>33</v>
      </c>
      <c r="C2969" t="str">
        <f t="shared" si="187"/>
        <v>645</v>
      </c>
      <c r="D2969" t="str">
        <f t="shared" si="188"/>
        <v>086</v>
      </c>
      <c r="E2969" s="161" t="s">
        <v>8852</v>
      </c>
      <c r="F2969" t="s">
        <v>17084</v>
      </c>
      <c r="G2969" t="s">
        <v>8772</v>
      </c>
      <c r="H2969" s="209">
        <v>33</v>
      </c>
      <c r="I2969" s="209">
        <v>645</v>
      </c>
      <c r="J2969" s="209">
        <v>86</v>
      </c>
      <c r="K2969" s="209">
        <v>327710</v>
      </c>
      <c r="L2969" s="209" t="s">
        <v>15177</v>
      </c>
      <c r="M2969" s="209">
        <v>510</v>
      </c>
      <c r="N2969" s="209">
        <v>5086</v>
      </c>
      <c r="O2969" s="209">
        <v>5645</v>
      </c>
      <c r="P2969" s="209">
        <v>50496</v>
      </c>
      <c r="Q2969"/>
      <c r="R2969" s="251"/>
      <c r="S2969"/>
      <c r="T2969" s="248" t="s">
        <v>16014</v>
      </c>
      <c r="U2969" s="248" t="s">
        <v>16270</v>
      </c>
    </row>
    <row r="2970" spans="1:21" s="1" customFormat="1" ht="23.25" customHeight="1" x14ac:dyDescent="0.25">
      <c r="A2970" t="s">
        <v>8951</v>
      </c>
      <c r="B2970" t="str">
        <f t="shared" si="186"/>
        <v>33</v>
      </c>
      <c r="C2970" t="str">
        <f t="shared" si="187"/>
        <v>685</v>
      </c>
      <c r="D2970" t="str">
        <f t="shared" si="188"/>
        <v>086</v>
      </c>
      <c r="E2970" s="161" t="s">
        <v>8952</v>
      </c>
      <c r="F2970" t="s">
        <v>17084</v>
      </c>
      <c r="G2970" t="s">
        <v>8872</v>
      </c>
      <c r="H2970" s="209">
        <v>33</v>
      </c>
      <c r="I2970" s="209">
        <v>685</v>
      </c>
      <c r="J2970" s="209">
        <v>86</v>
      </c>
      <c r="K2970" s="209">
        <v>327730</v>
      </c>
      <c r="L2970" s="209" t="s">
        <v>15177</v>
      </c>
      <c r="M2970" s="209">
        <v>510</v>
      </c>
      <c r="N2970" s="209">
        <v>5086</v>
      </c>
      <c r="O2970" s="209">
        <v>5686</v>
      </c>
      <c r="P2970" s="209">
        <v>50497</v>
      </c>
      <c r="Q2970" s="248"/>
      <c r="R2970" s="251"/>
      <c r="S2970" s="248"/>
      <c r="T2970" s="248" t="s">
        <v>16014</v>
      </c>
      <c r="U2970" s="248" t="s">
        <v>16270</v>
      </c>
    </row>
    <row r="2971" spans="1:21" s="1" customFormat="1" ht="23.25" customHeight="1" x14ac:dyDescent="0.25">
      <c r="A2971" t="s">
        <v>9051</v>
      </c>
      <c r="B2971" t="str">
        <f t="shared" si="186"/>
        <v>33</v>
      </c>
      <c r="C2971" t="str">
        <f t="shared" si="187"/>
        <v>690</v>
      </c>
      <c r="D2971" t="str">
        <f t="shared" si="188"/>
        <v>086</v>
      </c>
      <c r="E2971" s="161" t="s">
        <v>9052</v>
      </c>
      <c r="F2971" t="s">
        <v>17084</v>
      </c>
      <c r="G2971" t="s">
        <v>8972</v>
      </c>
      <c r="H2971" s="209">
        <v>33</v>
      </c>
      <c r="I2971" s="209">
        <v>690</v>
      </c>
      <c r="J2971" s="209">
        <v>86</v>
      </c>
      <c r="K2971" s="209">
        <v>327750</v>
      </c>
      <c r="L2971" s="209" t="s">
        <v>15177</v>
      </c>
      <c r="M2971" s="209">
        <v>510</v>
      </c>
      <c r="N2971" s="209">
        <v>5086</v>
      </c>
      <c r="O2971" s="209">
        <v>5691</v>
      </c>
      <c r="P2971" s="209">
        <v>50498</v>
      </c>
      <c r="Q2971" s="248"/>
      <c r="R2971" s="251"/>
      <c r="S2971" s="248"/>
      <c r="T2971" s="248" t="s">
        <v>16014</v>
      </c>
      <c r="U2971" s="248" t="s">
        <v>16270</v>
      </c>
    </row>
    <row r="2972" spans="1:21" s="1" customFormat="1" ht="23.25" customHeight="1" x14ac:dyDescent="0.25">
      <c r="A2972" t="s">
        <v>9151</v>
      </c>
      <c r="B2972" t="str">
        <f t="shared" si="186"/>
        <v>33</v>
      </c>
      <c r="C2972" t="str">
        <f t="shared" si="187"/>
        <v>695</v>
      </c>
      <c r="D2972" t="str">
        <f t="shared" si="188"/>
        <v>086</v>
      </c>
      <c r="E2972" s="161" t="s">
        <v>9152</v>
      </c>
      <c r="F2972" t="s">
        <v>17084</v>
      </c>
      <c r="G2972" t="s">
        <v>9072</v>
      </c>
      <c r="H2972" s="209">
        <v>33</v>
      </c>
      <c r="I2972" s="209">
        <v>695</v>
      </c>
      <c r="J2972" s="209">
        <v>86</v>
      </c>
      <c r="K2972" s="209">
        <v>327770</v>
      </c>
      <c r="L2972" s="209" t="s">
        <v>15177</v>
      </c>
      <c r="M2972" s="209">
        <v>510</v>
      </c>
      <c r="N2972" s="209">
        <v>5086</v>
      </c>
      <c r="O2972" s="209">
        <v>5695</v>
      </c>
      <c r="P2972" s="209">
        <v>50499</v>
      </c>
      <c r="Q2972" s="248"/>
      <c r="R2972" s="251"/>
      <c r="S2972" s="248"/>
      <c r="T2972" s="248" t="s">
        <v>16014</v>
      </c>
      <c r="U2972" s="248" t="s">
        <v>16270</v>
      </c>
    </row>
    <row r="2973" spans="1:21" s="1" customFormat="1" ht="23.25" customHeight="1" x14ac:dyDescent="0.25">
      <c r="A2973" t="s">
        <v>9250</v>
      </c>
      <c r="B2973" t="str">
        <f t="shared" si="186"/>
        <v>33</v>
      </c>
      <c r="C2973" t="str">
        <f t="shared" si="187"/>
        <v>700</v>
      </c>
      <c r="D2973" t="str">
        <f t="shared" si="188"/>
        <v>086</v>
      </c>
      <c r="E2973" s="161" t="s">
        <v>9251</v>
      </c>
      <c r="F2973" t="s">
        <v>17084</v>
      </c>
      <c r="G2973" t="s">
        <v>9171</v>
      </c>
      <c r="H2973" s="209">
        <v>33</v>
      </c>
      <c r="I2973" s="209">
        <v>700</v>
      </c>
      <c r="J2973" s="209">
        <v>86</v>
      </c>
      <c r="K2973" s="209">
        <v>327810</v>
      </c>
      <c r="L2973" s="209" t="s">
        <v>15177</v>
      </c>
      <c r="M2973" s="209">
        <v>510</v>
      </c>
      <c r="N2973" s="209">
        <v>5086</v>
      </c>
      <c r="O2973" s="209">
        <v>5700</v>
      </c>
      <c r="P2973" s="209">
        <v>50500</v>
      </c>
      <c r="Q2973" s="248"/>
      <c r="R2973" s="251"/>
      <c r="S2973" s="248"/>
      <c r="T2973" s="248" t="s">
        <v>16014</v>
      </c>
      <c r="U2973" s="248" t="s">
        <v>16270</v>
      </c>
    </row>
    <row r="2974" spans="1:21" s="1" customFormat="1" ht="23.25" customHeight="1" x14ac:dyDescent="0.25">
      <c r="A2974" t="s">
        <v>9349</v>
      </c>
      <c r="B2974" t="str">
        <f t="shared" si="186"/>
        <v>33</v>
      </c>
      <c r="C2974" t="str">
        <f t="shared" si="187"/>
        <v>745</v>
      </c>
      <c r="D2974" t="str">
        <f t="shared" si="188"/>
        <v>086</v>
      </c>
      <c r="E2974" s="161" t="s">
        <v>9350</v>
      </c>
      <c r="F2974" t="s">
        <v>17084</v>
      </c>
      <c r="G2974" t="s">
        <v>9270</v>
      </c>
      <c r="H2974" s="209">
        <v>33</v>
      </c>
      <c r="I2974" s="209">
        <v>745</v>
      </c>
      <c r="J2974" s="209">
        <v>86</v>
      </c>
      <c r="K2974" s="209">
        <v>328430</v>
      </c>
      <c r="L2974" s="209" t="s">
        <v>15177</v>
      </c>
      <c r="M2974" s="209">
        <v>510</v>
      </c>
      <c r="N2974" s="209">
        <v>5086</v>
      </c>
      <c r="O2974" s="209">
        <v>5745</v>
      </c>
      <c r="P2974" s="209">
        <v>50501</v>
      </c>
      <c r="Q2974" s="248"/>
      <c r="R2974" s="251"/>
      <c r="S2974" s="248"/>
      <c r="T2974" s="248" t="s">
        <v>16014</v>
      </c>
      <c r="U2974" s="248" t="s">
        <v>16270</v>
      </c>
    </row>
    <row r="2975" spans="1:21" s="1" customFormat="1" ht="23.25" customHeight="1" x14ac:dyDescent="0.25">
      <c r="A2975" t="s">
        <v>9448</v>
      </c>
      <c r="B2975" t="str">
        <f t="shared" si="186"/>
        <v>33</v>
      </c>
      <c r="C2975" t="str">
        <f t="shared" si="187"/>
        <v>750</v>
      </c>
      <c r="D2975" t="str">
        <f t="shared" si="188"/>
        <v>086</v>
      </c>
      <c r="E2975" s="161" t="s">
        <v>9449</v>
      </c>
      <c r="F2975" t="s">
        <v>17084</v>
      </c>
      <c r="G2975" t="s">
        <v>9369</v>
      </c>
      <c r="H2975" s="209">
        <v>33</v>
      </c>
      <c r="I2975" s="209">
        <v>750</v>
      </c>
      <c r="J2975" s="209">
        <v>86</v>
      </c>
      <c r="K2975" s="209">
        <v>328450</v>
      </c>
      <c r="L2975" s="209" t="s">
        <v>15177</v>
      </c>
      <c r="M2975" s="209">
        <v>510</v>
      </c>
      <c r="N2975" s="209">
        <v>5086</v>
      </c>
      <c r="O2975" s="209">
        <v>5750</v>
      </c>
      <c r="P2975" s="209">
        <v>50502</v>
      </c>
      <c r="Q2975"/>
      <c r="R2975" s="251"/>
      <c r="S2975"/>
      <c r="T2975" s="248" t="s">
        <v>16014</v>
      </c>
      <c r="U2975" s="248" t="s">
        <v>16270</v>
      </c>
    </row>
    <row r="2976" spans="1:21" s="1" customFormat="1" ht="23.25" customHeight="1" x14ac:dyDescent="0.25">
      <c r="A2976" t="s">
        <v>9547</v>
      </c>
      <c r="B2976" t="str">
        <f t="shared" si="186"/>
        <v>33</v>
      </c>
      <c r="C2976" t="str">
        <f t="shared" si="187"/>
        <v>795</v>
      </c>
      <c r="D2976" t="str">
        <f t="shared" si="188"/>
        <v>086</v>
      </c>
      <c r="E2976" s="161" t="s">
        <v>9548</v>
      </c>
      <c r="F2976" t="s">
        <v>17084</v>
      </c>
      <c r="G2976" t="s">
        <v>9468</v>
      </c>
      <c r="H2976" s="209">
        <v>33</v>
      </c>
      <c r="I2976" s="209">
        <v>795</v>
      </c>
      <c r="J2976" s="209">
        <v>86</v>
      </c>
      <c r="K2976" s="209">
        <v>328780</v>
      </c>
      <c r="L2976" s="209" t="s">
        <v>15177</v>
      </c>
      <c r="M2976" s="209">
        <v>510</v>
      </c>
      <c r="N2976" s="209">
        <v>5086</v>
      </c>
      <c r="O2976" s="209">
        <v>5795</v>
      </c>
      <c r="P2976" s="209">
        <v>50503</v>
      </c>
      <c r="Q2976" s="248"/>
      <c r="R2976" s="251"/>
      <c r="S2976" s="248"/>
      <c r="T2976" s="248" t="s">
        <v>16014</v>
      </c>
      <c r="U2976" s="248" t="s">
        <v>16270</v>
      </c>
    </row>
    <row r="2977" spans="1:21" s="1" customFormat="1" ht="23.25" customHeight="1" x14ac:dyDescent="0.25">
      <c r="A2977" t="s">
        <v>9646</v>
      </c>
      <c r="B2977" t="str">
        <f t="shared" si="186"/>
        <v>33</v>
      </c>
      <c r="C2977" t="str">
        <f t="shared" si="187"/>
        <v>850</v>
      </c>
      <c r="D2977" t="str">
        <f t="shared" si="188"/>
        <v>086</v>
      </c>
      <c r="E2977" s="161" t="s">
        <v>9647</v>
      </c>
      <c r="F2977" t="s">
        <v>17084</v>
      </c>
      <c r="G2977" t="s">
        <v>9567</v>
      </c>
      <c r="H2977" s="209">
        <v>33</v>
      </c>
      <c r="I2977" s="209">
        <v>850</v>
      </c>
      <c r="J2977" s="209">
        <v>86</v>
      </c>
      <c r="K2977" s="209">
        <v>328910</v>
      </c>
      <c r="L2977" s="209" t="s">
        <v>15177</v>
      </c>
      <c r="M2977" s="209">
        <v>510</v>
      </c>
      <c r="N2977" s="209">
        <v>5086</v>
      </c>
      <c r="O2977" s="209">
        <v>5850</v>
      </c>
      <c r="P2977" s="209">
        <v>50504</v>
      </c>
      <c r="Q2977" s="248"/>
      <c r="R2977" s="251"/>
      <c r="S2977" s="248"/>
      <c r="T2977" s="248" t="s">
        <v>16014</v>
      </c>
      <c r="U2977" s="248" t="s">
        <v>16270</v>
      </c>
    </row>
    <row r="2978" spans="1:21" s="1" customFormat="1" ht="23.25" customHeight="1" x14ac:dyDescent="0.25">
      <c r="A2978" t="s">
        <v>7685</v>
      </c>
      <c r="B2978" t="str">
        <f t="shared" si="186"/>
        <v>33</v>
      </c>
      <c r="C2978" t="str">
        <f t="shared" si="187"/>
        <v>001</v>
      </c>
      <c r="D2978" t="str">
        <f t="shared" si="188"/>
        <v>075</v>
      </c>
      <c r="E2978" s="161" t="s">
        <v>7687</v>
      </c>
      <c r="F2978" t="s">
        <v>17084</v>
      </c>
      <c r="G2978" t="s">
        <v>7582</v>
      </c>
      <c r="H2978" s="209">
        <v>33</v>
      </c>
      <c r="I2978" s="209">
        <v>1</v>
      </c>
      <c r="J2978" s="209">
        <v>75</v>
      </c>
      <c r="K2978" s="209">
        <v>320110</v>
      </c>
      <c r="L2978" s="209" t="s">
        <v>15177</v>
      </c>
      <c r="M2978" s="209">
        <v>510</v>
      </c>
      <c r="N2978" s="209">
        <v>5075</v>
      </c>
      <c r="O2978" s="209">
        <v>5001</v>
      </c>
      <c r="P2978" s="209">
        <v>50505</v>
      </c>
      <c r="Q2978" s="248"/>
      <c r="R2978" s="248"/>
      <c r="S2978" s="248"/>
      <c r="T2978" s="248" t="s">
        <v>16014</v>
      </c>
      <c r="U2978" s="248" t="s">
        <v>16270</v>
      </c>
    </row>
    <row r="2979" spans="1:21" s="1" customFormat="1" ht="23.25" customHeight="1" x14ac:dyDescent="0.25">
      <c r="A2979" t="s">
        <v>7798</v>
      </c>
      <c r="B2979" t="str">
        <f t="shared" si="186"/>
        <v>33</v>
      </c>
      <c r="C2979" t="str">
        <f t="shared" si="187"/>
        <v>002</v>
      </c>
      <c r="D2979" t="str">
        <f t="shared" si="188"/>
        <v>075</v>
      </c>
      <c r="E2979" s="161" t="s">
        <v>7799</v>
      </c>
      <c r="F2979" t="s">
        <v>17084</v>
      </c>
      <c r="G2979" t="s">
        <v>7729</v>
      </c>
      <c r="H2979" s="209">
        <v>33</v>
      </c>
      <c r="I2979" s="209">
        <v>2</v>
      </c>
      <c r="J2979" s="209">
        <v>75</v>
      </c>
      <c r="K2979" s="209">
        <v>320210</v>
      </c>
      <c r="L2979" s="209" t="s">
        <v>15177</v>
      </c>
      <c r="M2979" s="209">
        <v>510</v>
      </c>
      <c r="N2979" s="209">
        <v>5075</v>
      </c>
      <c r="O2979" s="209">
        <v>5002</v>
      </c>
      <c r="P2979" s="209">
        <v>50506</v>
      </c>
      <c r="Q2979" s="248"/>
      <c r="R2979" s="248"/>
      <c r="S2979" s="248"/>
      <c r="T2979" s="248" t="s">
        <v>16014</v>
      </c>
      <c r="U2979" s="248" t="s">
        <v>16270</v>
      </c>
    </row>
    <row r="2980" spans="1:21" s="1" customFormat="1" ht="23.25" customHeight="1" x14ac:dyDescent="0.25">
      <c r="A2980" t="s">
        <v>7897</v>
      </c>
      <c r="B2980" t="str">
        <f t="shared" si="186"/>
        <v>33</v>
      </c>
      <c r="C2980" t="str">
        <f t="shared" si="187"/>
        <v>010</v>
      </c>
      <c r="D2980" t="str">
        <f t="shared" si="188"/>
        <v>075</v>
      </c>
      <c r="E2980" s="161" t="s">
        <v>7898</v>
      </c>
      <c r="F2980" t="s">
        <v>17084</v>
      </c>
      <c r="G2980" t="s">
        <v>7828</v>
      </c>
      <c r="H2980" s="209">
        <v>33</v>
      </c>
      <c r="I2980" s="209">
        <v>10</v>
      </c>
      <c r="J2980" s="209">
        <v>75</v>
      </c>
      <c r="K2980" s="209">
        <v>320310</v>
      </c>
      <c r="L2980" s="209" t="s">
        <v>15177</v>
      </c>
      <c r="M2980" s="209">
        <v>510</v>
      </c>
      <c r="N2980" s="209">
        <v>5075</v>
      </c>
      <c r="O2980" s="209">
        <v>5010</v>
      </c>
      <c r="P2980" s="209">
        <v>50507</v>
      </c>
      <c r="Q2980" s="248"/>
      <c r="R2980" s="251"/>
      <c r="S2980" s="248"/>
      <c r="T2980" s="248" t="s">
        <v>16014</v>
      </c>
      <c r="U2980" s="248" t="s">
        <v>16270</v>
      </c>
    </row>
    <row r="2981" spans="1:21" s="1" customFormat="1" ht="23.25" customHeight="1" x14ac:dyDescent="0.25">
      <c r="A2981" t="s">
        <v>7996</v>
      </c>
      <c r="B2981" t="str">
        <f t="shared" si="186"/>
        <v>33</v>
      </c>
      <c r="C2981" t="str">
        <f t="shared" si="187"/>
        <v>030</v>
      </c>
      <c r="D2981" t="str">
        <f t="shared" si="188"/>
        <v>075</v>
      </c>
      <c r="E2981" s="161" t="s">
        <v>17131</v>
      </c>
      <c r="F2981" t="s">
        <v>17084</v>
      </c>
      <c r="G2981" t="s">
        <v>7927</v>
      </c>
      <c r="H2981" s="209">
        <v>33</v>
      </c>
      <c r="I2981" s="209">
        <v>30</v>
      </c>
      <c r="J2981" s="209">
        <v>75</v>
      </c>
      <c r="K2981" s="209">
        <v>320910</v>
      </c>
      <c r="L2981" s="209" t="s">
        <v>15177</v>
      </c>
      <c r="M2981" s="209">
        <v>510</v>
      </c>
      <c r="N2981" s="209">
        <v>5075</v>
      </c>
      <c r="O2981" s="209">
        <v>5030</v>
      </c>
      <c r="P2981" s="209">
        <v>50508</v>
      </c>
      <c r="Q2981" s="248"/>
      <c r="R2981" s="251"/>
      <c r="S2981" s="248"/>
      <c r="T2981" s="248" t="s">
        <v>16014</v>
      </c>
      <c r="U2981" s="248" t="s">
        <v>16270</v>
      </c>
    </row>
    <row r="2982" spans="1:21" s="1" customFormat="1" ht="23.25" customHeight="1" x14ac:dyDescent="0.25">
      <c r="A2982" t="s">
        <v>8095</v>
      </c>
      <c r="B2982" t="str">
        <f t="shared" si="186"/>
        <v>33</v>
      </c>
      <c r="C2982" t="str">
        <f t="shared" si="187"/>
        <v>035</v>
      </c>
      <c r="D2982" t="str">
        <f t="shared" si="188"/>
        <v>075</v>
      </c>
      <c r="E2982" s="161" t="s">
        <v>8096</v>
      </c>
      <c r="F2982" t="s">
        <v>17084</v>
      </c>
      <c r="G2982" t="s">
        <v>8026</v>
      </c>
      <c r="H2982" s="209">
        <v>33</v>
      </c>
      <c r="I2982" s="209">
        <v>35</v>
      </c>
      <c r="J2982" s="209">
        <v>75</v>
      </c>
      <c r="K2982" s="209">
        <v>320925</v>
      </c>
      <c r="L2982" s="209" t="s">
        <v>15177</v>
      </c>
      <c r="M2982" s="209">
        <v>510</v>
      </c>
      <c r="N2982" s="209">
        <v>5075</v>
      </c>
      <c r="O2982" s="209">
        <v>5035</v>
      </c>
      <c r="P2982" s="209">
        <v>50509</v>
      </c>
      <c r="Q2982" s="248"/>
      <c r="R2982" s="251"/>
      <c r="S2982" s="248"/>
      <c r="T2982" s="248" t="s">
        <v>16014</v>
      </c>
      <c r="U2982" s="248" t="s">
        <v>16270</v>
      </c>
    </row>
    <row r="2983" spans="1:21" s="1" customFormat="1" ht="23.25" customHeight="1" x14ac:dyDescent="0.25">
      <c r="A2983" t="s">
        <v>8194</v>
      </c>
      <c r="B2983" t="str">
        <f t="shared" si="186"/>
        <v>33</v>
      </c>
      <c r="C2983" t="str">
        <f t="shared" si="187"/>
        <v>040</v>
      </c>
      <c r="D2983" t="str">
        <f t="shared" si="188"/>
        <v>075</v>
      </c>
      <c r="E2983" s="161" t="s">
        <v>8195</v>
      </c>
      <c r="F2983" t="s">
        <v>17084</v>
      </c>
      <c r="G2983" t="s">
        <v>8125</v>
      </c>
      <c r="H2983" s="209">
        <v>33</v>
      </c>
      <c r="I2983" s="209">
        <v>40</v>
      </c>
      <c r="J2983" s="209">
        <v>75</v>
      </c>
      <c r="K2983" s="209">
        <v>320930</v>
      </c>
      <c r="L2983" s="209" t="s">
        <v>15177</v>
      </c>
      <c r="M2983" s="209">
        <v>510</v>
      </c>
      <c r="N2983" s="209">
        <v>5075</v>
      </c>
      <c r="O2983" s="209">
        <v>5040</v>
      </c>
      <c r="P2983" s="209">
        <v>50510</v>
      </c>
      <c r="Q2983" s="248"/>
      <c r="R2983" s="251"/>
      <c r="S2983" s="248"/>
      <c r="T2983" s="248" t="s">
        <v>16014</v>
      </c>
      <c r="U2983" s="248" t="s">
        <v>16270</v>
      </c>
    </row>
    <row r="2984" spans="1:21" s="1" customFormat="1" ht="23.25" customHeight="1" x14ac:dyDescent="0.25">
      <c r="A2984" t="s">
        <v>8293</v>
      </c>
      <c r="B2984" t="str">
        <f t="shared" si="186"/>
        <v>33</v>
      </c>
      <c r="C2984" t="str">
        <f t="shared" si="187"/>
        <v>200</v>
      </c>
      <c r="D2984" t="str">
        <f t="shared" si="188"/>
        <v>075</v>
      </c>
      <c r="E2984" s="161" t="s">
        <v>8294</v>
      </c>
      <c r="F2984" t="s">
        <v>17084</v>
      </c>
      <c r="G2984" t="s">
        <v>8224</v>
      </c>
      <c r="H2984" s="209">
        <v>33</v>
      </c>
      <c r="I2984" s="209">
        <v>200</v>
      </c>
      <c r="J2984" s="209">
        <v>75</v>
      </c>
      <c r="K2984" s="209">
        <v>322010</v>
      </c>
      <c r="L2984" s="209" t="s">
        <v>15177</v>
      </c>
      <c r="M2984" s="209">
        <v>510</v>
      </c>
      <c r="N2984" s="209">
        <v>5075</v>
      </c>
      <c r="O2984" s="209">
        <v>5200</v>
      </c>
      <c r="P2984" s="209">
        <v>50511</v>
      </c>
      <c r="Q2984" s="248"/>
      <c r="R2984" s="251"/>
      <c r="S2984" s="248"/>
      <c r="T2984" s="248" t="s">
        <v>16014</v>
      </c>
      <c r="U2984" s="248" t="s">
        <v>16270</v>
      </c>
    </row>
    <row r="2985" spans="1:21" s="1" customFormat="1" ht="23.25" customHeight="1" x14ac:dyDescent="0.25">
      <c r="A2985" t="s">
        <v>8392</v>
      </c>
      <c r="B2985" t="str">
        <f t="shared" si="186"/>
        <v>33</v>
      </c>
      <c r="C2985" t="str">
        <f t="shared" si="187"/>
        <v>610</v>
      </c>
      <c r="D2985" t="str">
        <f t="shared" si="188"/>
        <v>075</v>
      </c>
      <c r="E2985" s="161" t="s">
        <v>8393</v>
      </c>
      <c r="F2985" t="s">
        <v>17084</v>
      </c>
      <c r="G2985" t="s">
        <v>8323</v>
      </c>
      <c r="H2985" s="209">
        <v>33</v>
      </c>
      <c r="I2985" s="209">
        <v>610</v>
      </c>
      <c r="J2985" s="209">
        <v>75</v>
      </c>
      <c r="K2985" s="209">
        <v>327410</v>
      </c>
      <c r="L2985" s="209" t="s">
        <v>15177</v>
      </c>
      <c r="M2985" s="209">
        <v>510</v>
      </c>
      <c r="N2985" s="209">
        <v>5075</v>
      </c>
      <c r="O2985" s="209">
        <v>5610</v>
      </c>
      <c r="P2985" s="209">
        <v>50512</v>
      </c>
      <c r="Q2985" s="248"/>
      <c r="R2985" s="251"/>
      <c r="S2985" s="248"/>
      <c r="T2985" s="248" t="s">
        <v>16014</v>
      </c>
      <c r="U2985" s="248" t="s">
        <v>16270</v>
      </c>
    </row>
    <row r="2986" spans="1:21" s="1" customFormat="1" ht="23.25" customHeight="1" x14ac:dyDescent="0.25">
      <c r="A2986" t="s">
        <v>8491</v>
      </c>
      <c r="B2986" t="str">
        <f t="shared" si="186"/>
        <v>33</v>
      </c>
      <c r="C2986" t="str">
        <f t="shared" si="187"/>
        <v>620</v>
      </c>
      <c r="D2986" t="str">
        <f t="shared" si="188"/>
        <v>075</v>
      </c>
      <c r="E2986" s="161" t="s">
        <v>8492</v>
      </c>
      <c r="F2986" t="s">
        <v>17084</v>
      </c>
      <c r="G2986" t="s">
        <v>8422</v>
      </c>
      <c r="H2986" s="209">
        <v>33</v>
      </c>
      <c r="I2986" s="209">
        <v>620</v>
      </c>
      <c r="J2986" s="209">
        <v>75</v>
      </c>
      <c r="K2986" s="209">
        <v>327510</v>
      </c>
      <c r="L2986" s="209" t="s">
        <v>15177</v>
      </c>
      <c r="M2986" s="209">
        <v>510</v>
      </c>
      <c r="N2986" s="209">
        <v>5075</v>
      </c>
      <c r="O2986" s="209">
        <v>5620</v>
      </c>
      <c r="P2986" s="209">
        <v>50513</v>
      </c>
      <c r="Q2986" s="248"/>
      <c r="R2986" s="251"/>
      <c r="S2986" s="248"/>
      <c r="T2986" s="248" t="s">
        <v>16014</v>
      </c>
      <c r="U2986" s="248" t="s">
        <v>16270</v>
      </c>
    </row>
    <row r="2987" spans="1:21" s="1" customFormat="1" ht="23.25" customHeight="1" x14ac:dyDescent="0.25">
      <c r="A2987" t="s">
        <v>8640</v>
      </c>
      <c r="B2987" t="str">
        <f t="shared" si="186"/>
        <v>33</v>
      </c>
      <c r="C2987" t="str">
        <f t="shared" si="187"/>
        <v>630</v>
      </c>
      <c r="D2987" t="str">
        <f t="shared" si="188"/>
        <v>075</v>
      </c>
      <c r="E2987" s="161" t="s">
        <v>8641</v>
      </c>
      <c r="F2987" t="s">
        <v>17084</v>
      </c>
      <c r="G2987" t="s">
        <v>8571</v>
      </c>
      <c r="H2987" s="209">
        <v>33</v>
      </c>
      <c r="I2987" s="209">
        <v>630</v>
      </c>
      <c r="J2987" s="209">
        <v>75</v>
      </c>
      <c r="K2987" s="209">
        <v>327610</v>
      </c>
      <c r="L2987" s="209" t="s">
        <v>15177</v>
      </c>
      <c r="M2987" s="209">
        <v>510</v>
      </c>
      <c r="N2987" s="209">
        <v>5075</v>
      </c>
      <c r="O2987" s="209">
        <v>5630</v>
      </c>
      <c r="P2987" s="209">
        <v>50515</v>
      </c>
      <c r="Q2987" s="248"/>
      <c r="R2987" s="251"/>
      <c r="S2987" s="248"/>
      <c r="T2987" s="248" t="s">
        <v>16014</v>
      </c>
      <c r="U2987" s="248" t="s">
        <v>16270</v>
      </c>
    </row>
    <row r="2988" spans="1:21" s="1" customFormat="1" ht="23.25" customHeight="1" x14ac:dyDescent="0.25">
      <c r="A2988" t="s">
        <v>8739</v>
      </c>
      <c r="B2988" t="str">
        <f t="shared" si="186"/>
        <v>33</v>
      </c>
      <c r="C2988" t="str">
        <f t="shared" si="187"/>
        <v>637</v>
      </c>
      <c r="D2988" t="str">
        <f t="shared" si="188"/>
        <v>075</v>
      </c>
      <c r="E2988" s="161" t="s">
        <v>8740</v>
      </c>
      <c r="F2988" t="s">
        <v>17084</v>
      </c>
      <c r="G2988" t="s">
        <v>8670</v>
      </c>
      <c r="H2988" s="209">
        <v>33</v>
      </c>
      <c r="I2988" s="209">
        <v>637</v>
      </c>
      <c r="J2988" s="209">
        <v>75</v>
      </c>
      <c r="K2988" s="209">
        <v>327630</v>
      </c>
      <c r="L2988" s="209" t="s">
        <v>15177</v>
      </c>
      <c r="M2988" s="209">
        <v>510</v>
      </c>
      <c r="N2988" s="209">
        <v>5075</v>
      </c>
      <c r="O2988" s="209">
        <v>5637</v>
      </c>
      <c r="P2988" s="209">
        <v>50516</v>
      </c>
      <c r="Q2988" s="248"/>
      <c r="R2988" s="251"/>
      <c r="S2988" s="248"/>
      <c r="T2988" s="248" t="s">
        <v>16014</v>
      </c>
      <c r="U2988" s="248" t="s">
        <v>16270</v>
      </c>
    </row>
    <row r="2989" spans="1:21" s="1" customFormat="1" ht="23.25" customHeight="1" x14ac:dyDescent="0.25">
      <c r="A2989" t="s">
        <v>8841</v>
      </c>
      <c r="B2989" t="str">
        <f t="shared" si="186"/>
        <v>33</v>
      </c>
      <c r="C2989" t="str">
        <f t="shared" si="187"/>
        <v>645</v>
      </c>
      <c r="D2989" t="str">
        <f t="shared" si="188"/>
        <v>075</v>
      </c>
      <c r="E2989" s="161" t="s">
        <v>8842</v>
      </c>
      <c r="F2989" t="s">
        <v>17084</v>
      </c>
      <c r="G2989" t="s">
        <v>8772</v>
      </c>
      <c r="H2989" s="209">
        <v>33</v>
      </c>
      <c r="I2989" s="209">
        <v>645</v>
      </c>
      <c r="J2989" s="209">
        <v>75</v>
      </c>
      <c r="K2989" s="209">
        <v>327710</v>
      </c>
      <c r="L2989" s="209" t="s">
        <v>15177</v>
      </c>
      <c r="M2989" s="209">
        <v>510</v>
      </c>
      <c r="N2989" s="209">
        <v>5075</v>
      </c>
      <c r="O2989" s="209">
        <v>5645</v>
      </c>
      <c r="P2989" s="209">
        <v>50517</v>
      </c>
      <c r="Q2989"/>
      <c r="R2989" s="251"/>
      <c r="S2989"/>
      <c r="T2989" s="248" t="s">
        <v>16014</v>
      </c>
      <c r="U2989" s="248" t="s">
        <v>16270</v>
      </c>
    </row>
    <row r="2990" spans="1:21" s="1" customFormat="1" ht="23.25" customHeight="1" x14ac:dyDescent="0.25">
      <c r="A2990" t="s">
        <v>8941</v>
      </c>
      <c r="B2990" t="str">
        <f t="shared" si="186"/>
        <v>33</v>
      </c>
      <c r="C2990" t="str">
        <f t="shared" si="187"/>
        <v>685</v>
      </c>
      <c r="D2990" t="str">
        <f t="shared" si="188"/>
        <v>075</v>
      </c>
      <c r="E2990" s="161" t="s">
        <v>8942</v>
      </c>
      <c r="F2990" t="s">
        <v>17084</v>
      </c>
      <c r="G2990" t="s">
        <v>8872</v>
      </c>
      <c r="H2990" s="209">
        <v>33</v>
      </c>
      <c r="I2990" s="209">
        <v>685</v>
      </c>
      <c r="J2990" s="209">
        <v>75</v>
      </c>
      <c r="K2990" s="209">
        <v>327730</v>
      </c>
      <c r="L2990" s="209" t="s">
        <v>15177</v>
      </c>
      <c r="M2990" s="209">
        <v>510</v>
      </c>
      <c r="N2990" s="209">
        <v>5075</v>
      </c>
      <c r="O2990" s="209">
        <v>5686</v>
      </c>
      <c r="P2990" s="209">
        <v>50518</v>
      </c>
      <c r="Q2990" s="248"/>
      <c r="R2990" s="251"/>
      <c r="S2990" s="248"/>
      <c r="T2990" s="248" t="s">
        <v>16014</v>
      </c>
      <c r="U2990" s="248" t="s">
        <v>16270</v>
      </c>
    </row>
    <row r="2991" spans="1:21" s="1" customFormat="1" ht="23.25" customHeight="1" x14ac:dyDescent="0.25">
      <c r="A2991" t="s">
        <v>9041</v>
      </c>
      <c r="B2991" t="str">
        <f t="shared" si="186"/>
        <v>33</v>
      </c>
      <c r="C2991" t="str">
        <f t="shared" si="187"/>
        <v>690</v>
      </c>
      <c r="D2991" t="str">
        <f t="shared" si="188"/>
        <v>075</v>
      </c>
      <c r="E2991" s="161" t="s">
        <v>9042</v>
      </c>
      <c r="F2991" t="s">
        <v>17084</v>
      </c>
      <c r="G2991" t="s">
        <v>8972</v>
      </c>
      <c r="H2991" s="209">
        <v>33</v>
      </c>
      <c r="I2991" s="209">
        <v>690</v>
      </c>
      <c r="J2991" s="209">
        <v>75</v>
      </c>
      <c r="K2991" s="209">
        <v>327750</v>
      </c>
      <c r="L2991" s="209" t="s">
        <v>15177</v>
      </c>
      <c r="M2991" s="209">
        <v>510</v>
      </c>
      <c r="N2991" s="209">
        <v>5075</v>
      </c>
      <c r="O2991" s="209">
        <v>5691</v>
      </c>
      <c r="P2991" s="209">
        <v>50519</v>
      </c>
      <c r="Q2991" s="248"/>
      <c r="R2991" s="251"/>
      <c r="S2991" s="248"/>
      <c r="T2991" s="248" t="s">
        <v>16014</v>
      </c>
      <c r="U2991" s="248" t="s">
        <v>16270</v>
      </c>
    </row>
    <row r="2992" spans="1:21" s="1" customFormat="1" ht="23.25" customHeight="1" x14ac:dyDescent="0.25">
      <c r="A2992" t="s">
        <v>9141</v>
      </c>
      <c r="B2992" t="str">
        <f t="shared" si="186"/>
        <v>33</v>
      </c>
      <c r="C2992" t="str">
        <f t="shared" si="187"/>
        <v>695</v>
      </c>
      <c r="D2992" t="str">
        <f t="shared" si="188"/>
        <v>075</v>
      </c>
      <c r="E2992" s="161" t="s">
        <v>9142</v>
      </c>
      <c r="F2992" t="s">
        <v>17084</v>
      </c>
      <c r="G2992" t="s">
        <v>9072</v>
      </c>
      <c r="H2992" s="209">
        <v>33</v>
      </c>
      <c r="I2992" s="209">
        <v>695</v>
      </c>
      <c r="J2992" s="209">
        <v>75</v>
      </c>
      <c r="K2992" s="209">
        <v>327770</v>
      </c>
      <c r="L2992" s="209" t="s">
        <v>15177</v>
      </c>
      <c r="M2992" s="209">
        <v>510</v>
      </c>
      <c r="N2992" s="209">
        <v>5075</v>
      </c>
      <c r="O2992" s="209">
        <v>5695</v>
      </c>
      <c r="P2992" s="209">
        <v>50520</v>
      </c>
      <c r="Q2992" s="248"/>
      <c r="R2992" s="251"/>
      <c r="S2992" s="248"/>
      <c r="T2992" s="248" t="s">
        <v>16014</v>
      </c>
      <c r="U2992" s="248" t="s">
        <v>16270</v>
      </c>
    </row>
    <row r="2993" spans="1:21" s="1" customFormat="1" ht="23.25" customHeight="1" x14ac:dyDescent="0.25">
      <c r="A2993" t="s">
        <v>9240</v>
      </c>
      <c r="B2993" t="str">
        <f t="shared" si="186"/>
        <v>33</v>
      </c>
      <c r="C2993" t="str">
        <f t="shared" si="187"/>
        <v>700</v>
      </c>
      <c r="D2993" t="str">
        <f t="shared" si="188"/>
        <v>075</v>
      </c>
      <c r="E2993" s="161" t="s">
        <v>9241</v>
      </c>
      <c r="F2993" t="s">
        <v>17084</v>
      </c>
      <c r="G2993" t="s">
        <v>9171</v>
      </c>
      <c r="H2993" s="209">
        <v>33</v>
      </c>
      <c r="I2993" s="209">
        <v>700</v>
      </c>
      <c r="J2993" s="209">
        <v>75</v>
      </c>
      <c r="K2993" s="209">
        <v>327810</v>
      </c>
      <c r="L2993" s="209" t="s">
        <v>15177</v>
      </c>
      <c r="M2993" s="209">
        <v>510</v>
      </c>
      <c r="N2993" s="209">
        <v>5075</v>
      </c>
      <c r="O2993" s="209">
        <v>5700</v>
      </c>
      <c r="P2993" s="209">
        <v>50521</v>
      </c>
      <c r="Q2993" s="248"/>
      <c r="R2993" s="251"/>
      <c r="S2993" s="248"/>
      <c r="T2993" s="248" t="s">
        <v>16014</v>
      </c>
      <c r="U2993" s="248" t="s">
        <v>16270</v>
      </c>
    </row>
    <row r="2994" spans="1:21" s="1" customFormat="1" ht="23.25" customHeight="1" x14ac:dyDescent="0.25">
      <c r="A2994" t="s">
        <v>9339</v>
      </c>
      <c r="B2994" t="str">
        <f t="shared" si="186"/>
        <v>33</v>
      </c>
      <c r="C2994" t="str">
        <f t="shared" si="187"/>
        <v>745</v>
      </c>
      <c r="D2994" t="str">
        <f t="shared" si="188"/>
        <v>075</v>
      </c>
      <c r="E2994" s="161" t="s">
        <v>9340</v>
      </c>
      <c r="F2994" t="s">
        <v>17084</v>
      </c>
      <c r="G2994" t="s">
        <v>9270</v>
      </c>
      <c r="H2994" s="209">
        <v>33</v>
      </c>
      <c r="I2994" s="209">
        <v>745</v>
      </c>
      <c r="J2994" s="209">
        <v>75</v>
      </c>
      <c r="K2994" s="209">
        <v>328430</v>
      </c>
      <c r="L2994" s="209" t="s">
        <v>15177</v>
      </c>
      <c r="M2994" s="209">
        <v>510</v>
      </c>
      <c r="N2994" s="209">
        <v>5075</v>
      </c>
      <c r="O2994" s="209">
        <v>5745</v>
      </c>
      <c r="P2994" s="209">
        <v>50522</v>
      </c>
      <c r="Q2994" s="248"/>
      <c r="R2994" s="251"/>
      <c r="S2994" s="248"/>
      <c r="T2994" s="248" t="s">
        <v>16014</v>
      </c>
      <c r="U2994" s="248" t="s">
        <v>16270</v>
      </c>
    </row>
    <row r="2995" spans="1:21" s="1" customFormat="1" ht="23.25" customHeight="1" x14ac:dyDescent="0.25">
      <c r="A2995" t="s">
        <v>9438</v>
      </c>
      <c r="B2995" t="str">
        <f t="shared" si="186"/>
        <v>33</v>
      </c>
      <c r="C2995" t="str">
        <f t="shared" si="187"/>
        <v>750</v>
      </c>
      <c r="D2995" t="str">
        <f t="shared" si="188"/>
        <v>075</v>
      </c>
      <c r="E2995" s="161" t="s">
        <v>9439</v>
      </c>
      <c r="F2995" t="s">
        <v>17084</v>
      </c>
      <c r="G2995" t="s">
        <v>9369</v>
      </c>
      <c r="H2995" s="209">
        <v>33</v>
      </c>
      <c r="I2995" s="209">
        <v>750</v>
      </c>
      <c r="J2995" s="209">
        <v>75</v>
      </c>
      <c r="K2995" s="209">
        <v>328450</v>
      </c>
      <c r="L2995" s="209" t="s">
        <v>15177</v>
      </c>
      <c r="M2995" s="209">
        <v>510</v>
      </c>
      <c r="N2995" s="209">
        <v>5075</v>
      </c>
      <c r="O2995" s="209">
        <v>5750</v>
      </c>
      <c r="P2995" s="209">
        <v>50523</v>
      </c>
      <c r="Q2995"/>
      <c r="R2995" s="251"/>
      <c r="S2995"/>
      <c r="T2995" s="248" t="s">
        <v>16014</v>
      </c>
      <c r="U2995" s="248" t="s">
        <v>16270</v>
      </c>
    </row>
    <row r="2996" spans="1:21" s="1" customFormat="1" ht="23.25" customHeight="1" x14ac:dyDescent="0.25">
      <c r="A2996" t="s">
        <v>9537</v>
      </c>
      <c r="B2996" t="str">
        <f t="shared" si="186"/>
        <v>33</v>
      </c>
      <c r="C2996" t="str">
        <f t="shared" si="187"/>
        <v>795</v>
      </c>
      <c r="D2996" t="str">
        <f t="shared" si="188"/>
        <v>075</v>
      </c>
      <c r="E2996" s="161" t="s">
        <v>9538</v>
      </c>
      <c r="F2996" t="s">
        <v>17084</v>
      </c>
      <c r="G2996" t="s">
        <v>9468</v>
      </c>
      <c r="H2996" s="209">
        <v>33</v>
      </c>
      <c r="I2996" s="209">
        <v>795</v>
      </c>
      <c r="J2996" s="209">
        <v>75</v>
      </c>
      <c r="K2996" s="209">
        <v>328780</v>
      </c>
      <c r="L2996" s="209" t="s">
        <v>15177</v>
      </c>
      <c r="M2996" s="209">
        <v>510</v>
      </c>
      <c r="N2996" s="209">
        <v>5075</v>
      </c>
      <c r="O2996" s="209">
        <v>5795</v>
      </c>
      <c r="P2996" s="209">
        <v>50524</v>
      </c>
      <c r="Q2996" s="248"/>
      <c r="R2996" s="251"/>
      <c r="S2996" s="248"/>
      <c r="T2996" s="248" t="s">
        <v>16014</v>
      </c>
      <c r="U2996" s="248" t="s">
        <v>16270</v>
      </c>
    </row>
    <row r="2997" spans="1:21" s="1" customFormat="1" ht="23.25" customHeight="1" x14ac:dyDescent="0.25">
      <c r="A2997" t="s">
        <v>9636</v>
      </c>
      <c r="B2997" t="str">
        <f t="shared" si="186"/>
        <v>33</v>
      </c>
      <c r="C2997" t="str">
        <f t="shared" si="187"/>
        <v>850</v>
      </c>
      <c r="D2997" t="str">
        <f t="shared" si="188"/>
        <v>075</v>
      </c>
      <c r="E2997" s="161" t="s">
        <v>9637</v>
      </c>
      <c r="F2997" t="s">
        <v>17084</v>
      </c>
      <c r="G2997" t="s">
        <v>9567</v>
      </c>
      <c r="H2997" s="209">
        <v>33</v>
      </c>
      <c r="I2997" s="209">
        <v>850</v>
      </c>
      <c r="J2997" s="209">
        <v>75</v>
      </c>
      <c r="K2997" s="209">
        <v>328910</v>
      </c>
      <c r="L2997" s="209" t="s">
        <v>15177</v>
      </c>
      <c r="M2997" s="209">
        <v>510</v>
      </c>
      <c r="N2997" s="209">
        <v>5075</v>
      </c>
      <c r="O2997" s="209">
        <v>5850</v>
      </c>
      <c r="P2997" s="209">
        <v>50525</v>
      </c>
      <c r="Q2997" s="248"/>
      <c r="R2997" s="251"/>
      <c r="S2997" s="248"/>
      <c r="T2997" s="248" t="s">
        <v>16014</v>
      </c>
      <c r="U2997" s="248" t="s">
        <v>16270</v>
      </c>
    </row>
    <row r="2998" spans="1:21" s="1" customFormat="1" ht="23.25" customHeight="1" x14ac:dyDescent="0.25">
      <c r="A2998" t="s">
        <v>7616</v>
      </c>
      <c r="B2998" t="str">
        <f t="shared" si="186"/>
        <v>33</v>
      </c>
      <c r="C2998" t="str">
        <f t="shared" si="187"/>
        <v>001</v>
      </c>
      <c r="D2998" t="str">
        <f t="shared" si="188"/>
        <v>021</v>
      </c>
      <c r="E2998" s="161" t="s">
        <v>17115</v>
      </c>
      <c r="F2998" t="s">
        <v>17084</v>
      </c>
      <c r="G2998" t="s">
        <v>7582</v>
      </c>
      <c r="H2998" s="209">
        <v>33</v>
      </c>
      <c r="I2998" s="209">
        <v>1</v>
      </c>
      <c r="J2998" s="209">
        <v>21</v>
      </c>
      <c r="K2998" s="209">
        <v>320110</v>
      </c>
      <c r="L2998" s="209" t="s">
        <v>15177</v>
      </c>
      <c r="M2998" s="209">
        <v>510</v>
      </c>
      <c r="N2998" s="209">
        <v>5021</v>
      </c>
      <c r="O2998" s="209">
        <v>5001</v>
      </c>
      <c r="P2998" s="209">
        <v>50526</v>
      </c>
      <c r="Q2998" s="248"/>
      <c r="R2998" s="248"/>
      <c r="S2998" s="248"/>
      <c r="T2998" s="248" t="s">
        <v>16014</v>
      </c>
      <c r="U2998" s="248" t="s">
        <v>16270</v>
      </c>
    </row>
    <row r="2999" spans="1:21" s="1" customFormat="1" ht="23.25" customHeight="1" x14ac:dyDescent="0.25">
      <c r="A2999" t="s">
        <v>7752</v>
      </c>
      <c r="B2999" t="str">
        <f t="shared" si="186"/>
        <v>33</v>
      </c>
      <c r="C2999" t="str">
        <f t="shared" si="187"/>
        <v>002</v>
      </c>
      <c r="D2999" t="str">
        <f t="shared" si="188"/>
        <v>021</v>
      </c>
      <c r="E2999" s="161" t="s">
        <v>7753</v>
      </c>
      <c r="F2999" t="s">
        <v>17084</v>
      </c>
      <c r="G2999" t="s">
        <v>7729</v>
      </c>
      <c r="H2999" s="209">
        <v>33</v>
      </c>
      <c r="I2999" s="209">
        <v>2</v>
      </c>
      <c r="J2999" s="209">
        <v>21</v>
      </c>
      <c r="K2999" s="209">
        <v>320210</v>
      </c>
      <c r="L2999" s="209" t="s">
        <v>15177</v>
      </c>
      <c r="M2999" s="209">
        <v>510</v>
      </c>
      <c r="N2999" s="209">
        <v>5021</v>
      </c>
      <c r="O2999" s="209">
        <v>5002</v>
      </c>
      <c r="P2999" s="209">
        <v>50527</v>
      </c>
      <c r="Q2999" s="248"/>
      <c r="R2999" s="248"/>
      <c r="S2999" s="248"/>
      <c r="T2999" s="248" t="s">
        <v>16014</v>
      </c>
      <c r="U2999" s="248" t="s">
        <v>16270</v>
      </c>
    </row>
    <row r="3000" spans="1:21" s="1" customFormat="1" ht="23.25" customHeight="1" x14ac:dyDescent="0.25">
      <c r="A3000" t="s">
        <v>7851</v>
      </c>
      <c r="B3000" t="str">
        <f t="shared" si="186"/>
        <v>33</v>
      </c>
      <c r="C3000" t="str">
        <f t="shared" si="187"/>
        <v>010</v>
      </c>
      <c r="D3000" t="str">
        <f t="shared" si="188"/>
        <v>021</v>
      </c>
      <c r="E3000" s="161" t="s">
        <v>7852</v>
      </c>
      <c r="F3000" t="s">
        <v>17084</v>
      </c>
      <c r="G3000" t="s">
        <v>7828</v>
      </c>
      <c r="H3000" s="209">
        <v>33</v>
      </c>
      <c r="I3000" s="209">
        <v>10</v>
      </c>
      <c r="J3000" s="209">
        <v>21</v>
      </c>
      <c r="K3000" s="209">
        <v>320310</v>
      </c>
      <c r="L3000" s="209" t="s">
        <v>15177</v>
      </c>
      <c r="M3000" s="209">
        <v>510</v>
      </c>
      <c r="N3000" s="209">
        <v>5021</v>
      </c>
      <c r="O3000" s="209">
        <v>5010</v>
      </c>
      <c r="P3000" s="209">
        <v>50528</v>
      </c>
      <c r="Q3000" s="248"/>
      <c r="R3000" s="251"/>
      <c r="S3000" s="248"/>
      <c r="T3000" s="248" t="s">
        <v>16014</v>
      </c>
      <c r="U3000" s="248" t="s">
        <v>16270</v>
      </c>
    </row>
    <row r="3001" spans="1:21" s="1" customFormat="1" ht="23.25" customHeight="1" x14ac:dyDescent="0.25">
      <c r="A3001" t="s">
        <v>7950</v>
      </c>
      <c r="B3001" t="str">
        <f t="shared" si="186"/>
        <v>33</v>
      </c>
      <c r="C3001" t="str">
        <f t="shared" si="187"/>
        <v>030</v>
      </c>
      <c r="D3001" t="str">
        <f t="shared" si="188"/>
        <v>021</v>
      </c>
      <c r="E3001" s="161" t="s">
        <v>7951</v>
      </c>
      <c r="F3001" t="s">
        <v>17084</v>
      </c>
      <c r="G3001" t="s">
        <v>7927</v>
      </c>
      <c r="H3001" s="209">
        <v>33</v>
      </c>
      <c r="I3001" s="209">
        <v>30</v>
      </c>
      <c r="J3001" s="209">
        <v>21</v>
      </c>
      <c r="K3001" s="209">
        <v>320910</v>
      </c>
      <c r="L3001" s="209" t="s">
        <v>15177</v>
      </c>
      <c r="M3001" s="209">
        <v>510</v>
      </c>
      <c r="N3001" s="209">
        <v>5021</v>
      </c>
      <c r="O3001" s="209">
        <v>5030</v>
      </c>
      <c r="P3001" s="209">
        <v>50529</v>
      </c>
      <c r="Q3001" s="248"/>
      <c r="R3001" s="251"/>
      <c r="S3001" s="248"/>
      <c r="T3001" s="248" t="s">
        <v>16014</v>
      </c>
      <c r="U3001" s="248" t="s">
        <v>16270</v>
      </c>
    </row>
    <row r="3002" spans="1:21" s="1" customFormat="1" ht="23.25" customHeight="1" x14ac:dyDescent="0.25">
      <c r="A3002" t="s">
        <v>8049</v>
      </c>
      <c r="B3002" t="str">
        <f t="shared" si="186"/>
        <v>33</v>
      </c>
      <c r="C3002" t="str">
        <f t="shared" si="187"/>
        <v>035</v>
      </c>
      <c r="D3002" t="str">
        <f t="shared" si="188"/>
        <v>021</v>
      </c>
      <c r="E3002" s="161" t="s">
        <v>8050</v>
      </c>
      <c r="F3002" t="s">
        <v>17084</v>
      </c>
      <c r="G3002" t="s">
        <v>8026</v>
      </c>
      <c r="H3002" s="209">
        <v>33</v>
      </c>
      <c r="I3002" s="209">
        <v>35</v>
      </c>
      <c r="J3002" s="209">
        <v>21</v>
      </c>
      <c r="K3002" s="209">
        <v>320925</v>
      </c>
      <c r="L3002" s="209" t="s">
        <v>15177</v>
      </c>
      <c r="M3002" s="209">
        <v>510</v>
      </c>
      <c r="N3002" s="209">
        <v>5021</v>
      </c>
      <c r="O3002" s="209">
        <v>5035</v>
      </c>
      <c r="P3002" s="209">
        <v>50530</v>
      </c>
      <c r="Q3002" s="248"/>
      <c r="R3002" s="251"/>
      <c r="S3002" s="248"/>
      <c r="T3002" s="248" t="s">
        <v>16014</v>
      </c>
      <c r="U3002" s="248" t="s">
        <v>16270</v>
      </c>
    </row>
    <row r="3003" spans="1:21" s="1" customFormat="1" ht="23.25" customHeight="1" x14ac:dyDescent="0.25">
      <c r="A3003" t="s">
        <v>8148</v>
      </c>
      <c r="B3003" t="str">
        <f t="shared" si="186"/>
        <v>33</v>
      </c>
      <c r="C3003" t="str">
        <f t="shared" si="187"/>
        <v>040</v>
      </c>
      <c r="D3003" t="str">
        <f t="shared" si="188"/>
        <v>021</v>
      </c>
      <c r="E3003" s="161" t="s">
        <v>8149</v>
      </c>
      <c r="F3003" t="s">
        <v>17084</v>
      </c>
      <c r="G3003" t="s">
        <v>8125</v>
      </c>
      <c r="H3003" s="209">
        <v>33</v>
      </c>
      <c r="I3003" s="209">
        <v>40</v>
      </c>
      <c r="J3003" s="209">
        <v>21</v>
      </c>
      <c r="K3003" s="209">
        <v>320930</v>
      </c>
      <c r="L3003" s="209" t="s">
        <v>15177</v>
      </c>
      <c r="M3003" s="209">
        <v>510</v>
      </c>
      <c r="N3003" s="209">
        <v>5021</v>
      </c>
      <c r="O3003" s="209">
        <v>5040</v>
      </c>
      <c r="P3003" s="209">
        <v>50531</v>
      </c>
      <c r="Q3003" s="248"/>
      <c r="R3003" s="251"/>
      <c r="S3003" s="248"/>
      <c r="T3003" s="248" t="s">
        <v>16014</v>
      </c>
      <c r="U3003" s="248" t="s">
        <v>16270</v>
      </c>
    </row>
    <row r="3004" spans="1:21" s="1" customFormat="1" ht="23.25" customHeight="1" x14ac:dyDescent="0.25">
      <c r="A3004" t="s">
        <v>8247</v>
      </c>
      <c r="B3004" t="str">
        <f t="shared" si="186"/>
        <v>33</v>
      </c>
      <c r="C3004" t="str">
        <f t="shared" si="187"/>
        <v>200</v>
      </c>
      <c r="D3004" t="str">
        <f t="shared" si="188"/>
        <v>021</v>
      </c>
      <c r="E3004" s="161" t="s">
        <v>8248</v>
      </c>
      <c r="F3004" t="s">
        <v>17084</v>
      </c>
      <c r="G3004" t="s">
        <v>8224</v>
      </c>
      <c r="H3004" s="209">
        <v>33</v>
      </c>
      <c r="I3004" s="209">
        <v>200</v>
      </c>
      <c r="J3004" s="209">
        <v>21</v>
      </c>
      <c r="K3004" s="209">
        <v>322010</v>
      </c>
      <c r="L3004" s="209" t="s">
        <v>15177</v>
      </c>
      <c r="M3004" s="209">
        <v>510</v>
      </c>
      <c r="N3004" s="209">
        <v>5021</v>
      </c>
      <c r="O3004" s="209">
        <v>5200</v>
      </c>
      <c r="P3004" s="209">
        <v>50532</v>
      </c>
      <c r="Q3004" s="248"/>
      <c r="R3004" s="251"/>
      <c r="S3004" s="248"/>
      <c r="T3004" s="248" t="s">
        <v>16014</v>
      </c>
      <c r="U3004" s="248" t="s">
        <v>16270</v>
      </c>
    </row>
    <row r="3005" spans="1:21" s="1" customFormat="1" ht="23.25" customHeight="1" x14ac:dyDescent="0.25">
      <c r="A3005" t="s">
        <v>8346</v>
      </c>
      <c r="B3005" t="str">
        <f t="shared" si="186"/>
        <v>33</v>
      </c>
      <c r="C3005" t="str">
        <f t="shared" si="187"/>
        <v>610</v>
      </c>
      <c r="D3005" t="str">
        <f t="shared" si="188"/>
        <v>021</v>
      </c>
      <c r="E3005" s="161" t="s">
        <v>8347</v>
      </c>
      <c r="F3005" t="s">
        <v>17084</v>
      </c>
      <c r="G3005" t="s">
        <v>8323</v>
      </c>
      <c r="H3005" s="209">
        <v>33</v>
      </c>
      <c r="I3005" s="209">
        <v>610</v>
      </c>
      <c r="J3005" s="209">
        <v>21</v>
      </c>
      <c r="K3005" s="209">
        <v>327410</v>
      </c>
      <c r="L3005" s="209" t="s">
        <v>15177</v>
      </c>
      <c r="M3005" s="209">
        <v>510</v>
      </c>
      <c r="N3005" s="209">
        <v>5021</v>
      </c>
      <c r="O3005" s="209">
        <v>5610</v>
      </c>
      <c r="P3005" s="209">
        <v>50533</v>
      </c>
      <c r="Q3005" s="248"/>
      <c r="R3005" s="251"/>
      <c r="S3005" s="248"/>
      <c r="T3005" s="248" t="s">
        <v>16014</v>
      </c>
      <c r="U3005" s="248" t="s">
        <v>16270</v>
      </c>
    </row>
    <row r="3006" spans="1:21" s="1" customFormat="1" ht="23.25" customHeight="1" x14ac:dyDescent="0.25">
      <c r="A3006" t="s">
        <v>8445</v>
      </c>
      <c r="B3006" t="str">
        <f t="shared" si="186"/>
        <v>33</v>
      </c>
      <c r="C3006" t="str">
        <f t="shared" si="187"/>
        <v>620</v>
      </c>
      <c r="D3006" t="str">
        <f t="shared" si="188"/>
        <v>021</v>
      </c>
      <c r="E3006" s="161" t="s">
        <v>8446</v>
      </c>
      <c r="F3006" t="s">
        <v>17084</v>
      </c>
      <c r="G3006" t="s">
        <v>8422</v>
      </c>
      <c r="H3006" s="209">
        <v>33</v>
      </c>
      <c r="I3006" s="209">
        <v>620</v>
      </c>
      <c r="J3006" s="209">
        <v>21</v>
      </c>
      <c r="K3006" s="209">
        <v>327510</v>
      </c>
      <c r="L3006" s="209" t="s">
        <v>15177</v>
      </c>
      <c r="M3006" s="209">
        <v>510</v>
      </c>
      <c r="N3006" s="209">
        <v>5021</v>
      </c>
      <c r="O3006" s="209">
        <v>5620</v>
      </c>
      <c r="P3006" s="209">
        <v>50534</v>
      </c>
      <c r="Q3006" s="248"/>
      <c r="R3006" s="251"/>
      <c r="S3006" s="248"/>
      <c r="T3006" s="248" t="s">
        <v>16014</v>
      </c>
      <c r="U3006" s="248" t="s">
        <v>16270</v>
      </c>
    </row>
    <row r="3007" spans="1:21" s="1" customFormat="1" ht="23.25" customHeight="1" x14ac:dyDescent="0.25">
      <c r="A3007" t="s">
        <v>8594</v>
      </c>
      <c r="B3007" t="str">
        <f t="shared" si="186"/>
        <v>33</v>
      </c>
      <c r="C3007" t="str">
        <f t="shared" si="187"/>
        <v>630</v>
      </c>
      <c r="D3007" t="str">
        <f t="shared" si="188"/>
        <v>021</v>
      </c>
      <c r="E3007" s="161" t="s">
        <v>8595</v>
      </c>
      <c r="F3007" t="s">
        <v>17084</v>
      </c>
      <c r="G3007" t="s">
        <v>8571</v>
      </c>
      <c r="H3007" s="209">
        <v>33</v>
      </c>
      <c r="I3007" s="209">
        <v>630</v>
      </c>
      <c r="J3007" s="209">
        <v>21</v>
      </c>
      <c r="K3007" s="209">
        <v>327610</v>
      </c>
      <c r="L3007" s="209" t="s">
        <v>15177</v>
      </c>
      <c r="M3007" s="209">
        <v>510</v>
      </c>
      <c r="N3007" s="209">
        <v>5021</v>
      </c>
      <c r="O3007" s="209">
        <v>5630</v>
      </c>
      <c r="P3007" s="209">
        <v>50536</v>
      </c>
      <c r="Q3007" s="248"/>
      <c r="R3007" s="251"/>
      <c r="S3007" s="248"/>
      <c r="T3007" s="248" t="s">
        <v>16014</v>
      </c>
      <c r="U3007" s="248" t="s">
        <v>16270</v>
      </c>
    </row>
    <row r="3008" spans="1:21" s="1" customFormat="1" ht="23.25" customHeight="1" x14ac:dyDescent="0.25">
      <c r="A3008" t="s">
        <v>8693</v>
      </c>
      <c r="B3008" t="str">
        <f t="shared" si="186"/>
        <v>33</v>
      </c>
      <c r="C3008" t="str">
        <f t="shared" si="187"/>
        <v>637</v>
      </c>
      <c r="D3008" t="str">
        <f t="shared" si="188"/>
        <v>021</v>
      </c>
      <c r="E3008" s="161" t="s">
        <v>8694</v>
      </c>
      <c r="F3008" t="s">
        <v>17084</v>
      </c>
      <c r="G3008" t="s">
        <v>8670</v>
      </c>
      <c r="H3008" s="209">
        <v>33</v>
      </c>
      <c r="I3008" s="209">
        <v>637</v>
      </c>
      <c r="J3008" s="209">
        <v>21</v>
      </c>
      <c r="K3008" s="209">
        <v>327630</v>
      </c>
      <c r="L3008" s="209" t="s">
        <v>15177</v>
      </c>
      <c r="M3008" s="209">
        <v>510</v>
      </c>
      <c r="N3008" s="209">
        <v>5021</v>
      </c>
      <c r="O3008" s="209">
        <v>5637</v>
      </c>
      <c r="P3008" s="209">
        <v>50537</v>
      </c>
      <c r="Q3008" s="248"/>
      <c r="R3008" s="251"/>
      <c r="S3008" s="248"/>
      <c r="T3008" s="248" t="s">
        <v>16014</v>
      </c>
      <c r="U3008" s="248" t="s">
        <v>16270</v>
      </c>
    </row>
    <row r="3009" spans="1:21" s="1" customFormat="1" ht="23.25" customHeight="1" x14ac:dyDescent="0.25">
      <c r="A3009" t="s">
        <v>8795</v>
      </c>
      <c r="B3009" t="str">
        <f t="shared" si="186"/>
        <v>33</v>
      </c>
      <c r="C3009" t="str">
        <f t="shared" si="187"/>
        <v>645</v>
      </c>
      <c r="D3009" t="str">
        <f t="shared" si="188"/>
        <v>021</v>
      </c>
      <c r="E3009" s="161" t="s">
        <v>8796</v>
      </c>
      <c r="F3009" t="s">
        <v>17084</v>
      </c>
      <c r="G3009" t="s">
        <v>8772</v>
      </c>
      <c r="H3009" s="209">
        <v>33</v>
      </c>
      <c r="I3009" s="209">
        <v>645</v>
      </c>
      <c r="J3009" s="209">
        <v>21</v>
      </c>
      <c r="K3009" s="209">
        <v>327710</v>
      </c>
      <c r="L3009" s="209" t="s">
        <v>15177</v>
      </c>
      <c r="M3009" s="209">
        <v>510</v>
      </c>
      <c r="N3009" s="209">
        <v>5021</v>
      </c>
      <c r="O3009" s="209">
        <v>5645</v>
      </c>
      <c r="P3009" s="209">
        <v>50538</v>
      </c>
      <c r="Q3009"/>
      <c r="R3009" s="251"/>
      <c r="S3009"/>
      <c r="T3009" s="248" t="s">
        <v>16014</v>
      </c>
      <c r="U3009" s="248" t="s">
        <v>16270</v>
      </c>
    </row>
    <row r="3010" spans="1:21" s="1" customFormat="1" ht="23.25" customHeight="1" x14ac:dyDescent="0.25">
      <c r="A3010" t="s">
        <v>8895</v>
      </c>
      <c r="B3010" t="str">
        <f t="shared" ref="B3010:B3073" si="189">LEFT(A3010,2)</f>
        <v>33</v>
      </c>
      <c r="C3010" t="str">
        <f t="shared" ref="C3010:C3073" si="190">MID(A3010,4,3)</f>
        <v>685</v>
      </c>
      <c r="D3010" t="str">
        <f t="shared" ref="D3010:D3073" si="191">RIGHT(A3010,3)</f>
        <v>021</v>
      </c>
      <c r="E3010" s="161" t="s">
        <v>8896</v>
      </c>
      <c r="F3010" t="s">
        <v>17084</v>
      </c>
      <c r="G3010" t="s">
        <v>8872</v>
      </c>
      <c r="H3010" s="209">
        <v>33</v>
      </c>
      <c r="I3010" s="209">
        <v>685</v>
      </c>
      <c r="J3010" s="209">
        <v>21</v>
      </c>
      <c r="K3010" s="209">
        <v>327730</v>
      </c>
      <c r="L3010" s="209" t="s">
        <v>15177</v>
      </c>
      <c r="M3010" s="209">
        <v>510</v>
      </c>
      <c r="N3010" s="209">
        <v>5021</v>
      </c>
      <c r="O3010" s="209">
        <v>5686</v>
      </c>
      <c r="P3010" s="209">
        <v>50539</v>
      </c>
      <c r="Q3010" s="248"/>
      <c r="R3010" s="251"/>
      <c r="S3010" s="248"/>
      <c r="T3010" s="248" t="s">
        <v>16014</v>
      </c>
      <c r="U3010" s="248" t="s">
        <v>16270</v>
      </c>
    </row>
    <row r="3011" spans="1:21" s="1" customFormat="1" ht="23.25" customHeight="1" x14ac:dyDescent="0.25">
      <c r="A3011" t="s">
        <v>8995</v>
      </c>
      <c r="B3011" t="str">
        <f t="shared" si="189"/>
        <v>33</v>
      </c>
      <c r="C3011" t="str">
        <f t="shared" si="190"/>
        <v>690</v>
      </c>
      <c r="D3011" t="str">
        <f t="shared" si="191"/>
        <v>021</v>
      </c>
      <c r="E3011" s="161" t="s">
        <v>8996</v>
      </c>
      <c r="F3011" t="s">
        <v>17084</v>
      </c>
      <c r="G3011" t="s">
        <v>8972</v>
      </c>
      <c r="H3011" s="209">
        <v>33</v>
      </c>
      <c r="I3011" s="209">
        <v>690</v>
      </c>
      <c r="J3011" s="209">
        <v>21</v>
      </c>
      <c r="K3011" s="209">
        <v>327750</v>
      </c>
      <c r="L3011" s="209" t="s">
        <v>15177</v>
      </c>
      <c r="M3011" s="209">
        <v>510</v>
      </c>
      <c r="N3011" s="209">
        <v>5021</v>
      </c>
      <c r="O3011" s="209">
        <v>5691</v>
      </c>
      <c r="P3011" s="209">
        <v>50540</v>
      </c>
      <c r="Q3011" s="248"/>
      <c r="R3011" s="251"/>
      <c r="S3011" s="248"/>
      <c r="T3011" s="248" t="s">
        <v>16014</v>
      </c>
      <c r="U3011" s="248" t="s">
        <v>16270</v>
      </c>
    </row>
    <row r="3012" spans="1:21" s="1" customFormat="1" ht="23.25" customHeight="1" x14ac:dyDescent="0.25">
      <c r="A3012" t="s">
        <v>9095</v>
      </c>
      <c r="B3012" t="str">
        <f t="shared" si="189"/>
        <v>33</v>
      </c>
      <c r="C3012" t="str">
        <f t="shared" si="190"/>
        <v>695</v>
      </c>
      <c r="D3012" t="str">
        <f t="shared" si="191"/>
        <v>021</v>
      </c>
      <c r="E3012" s="161" t="s">
        <v>9096</v>
      </c>
      <c r="F3012" t="s">
        <v>17084</v>
      </c>
      <c r="G3012" t="s">
        <v>9072</v>
      </c>
      <c r="H3012" s="209">
        <v>33</v>
      </c>
      <c r="I3012" s="209">
        <v>695</v>
      </c>
      <c r="J3012" s="209">
        <v>21</v>
      </c>
      <c r="K3012" s="209">
        <v>327770</v>
      </c>
      <c r="L3012" s="209" t="s">
        <v>15177</v>
      </c>
      <c r="M3012" s="209">
        <v>510</v>
      </c>
      <c r="N3012" s="209">
        <v>5021</v>
      </c>
      <c r="O3012" s="209">
        <v>5695</v>
      </c>
      <c r="P3012" s="209">
        <v>50541</v>
      </c>
      <c r="Q3012" s="248"/>
      <c r="R3012" s="251"/>
      <c r="S3012" s="248"/>
      <c r="T3012" s="248" t="s">
        <v>16014</v>
      </c>
      <c r="U3012" s="248" t="s">
        <v>16270</v>
      </c>
    </row>
    <row r="3013" spans="1:21" s="1" customFormat="1" ht="23.25" customHeight="1" x14ac:dyDescent="0.25">
      <c r="A3013" t="s">
        <v>9194</v>
      </c>
      <c r="B3013" t="str">
        <f t="shared" si="189"/>
        <v>33</v>
      </c>
      <c r="C3013" t="str">
        <f t="shared" si="190"/>
        <v>700</v>
      </c>
      <c r="D3013" t="str">
        <f t="shared" si="191"/>
        <v>021</v>
      </c>
      <c r="E3013" s="161" t="s">
        <v>9195</v>
      </c>
      <c r="F3013" t="s">
        <v>17084</v>
      </c>
      <c r="G3013" t="s">
        <v>9171</v>
      </c>
      <c r="H3013" s="209">
        <v>33</v>
      </c>
      <c r="I3013" s="209">
        <v>700</v>
      </c>
      <c r="J3013" s="209">
        <v>21</v>
      </c>
      <c r="K3013" s="209">
        <v>327810</v>
      </c>
      <c r="L3013" s="209" t="s">
        <v>15177</v>
      </c>
      <c r="M3013" s="209">
        <v>510</v>
      </c>
      <c r="N3013" s="209">
        <v>5021</v>
      </c>
      <c r="O3013" s="209">
        <v>5700</v>
      </c>
      <c r="P3013" s="209">
        <v>50542</v>
      </c>
      <c r="Q3013" s="248"/>
      <c r="R3013" s="251"/>
      <c r="S3013" s="248"/>
      <c r="T3013" s="248" t="s">
        <v>16014</v>
      </c>
      <c r="U3013" s="248" t="s">
        <v>16270</v>
      </c>
    </row>
    <row r="3014" spans="1:21" s="1" customFormat="1" ht="23.25" customHeight="1" x14ac:dyDescent="0.25">
      <c r="A3014" t="s">
        <v>9293</v>
      </c>
      <c r="B3014" t="str">
        <f t="shared" si="189"/>
        <v>33</v>
      </c>
      <c r="C3014" t="str">
        <f t="shared" si="190"/>
        <v>745</v>
      </c>
      <c r="D3014" t="str">
        <f t="shared" si="191"/>
        <v>021</v>
      </c>
      <c r="E3014" s="161" t="s">
        <v>9294</v>
      </c>
      <c r="F3014" t="s">
        <v>17084</v>
      </c>
      <c r="G3014" t="s">
        <v>9270</v>
      </c>
      <c r="H3014" s="209">
        <v>33</v>
      </c>
      <c r="I3014" s="209">
        <v>745</v>
      </c>
      <c r="J3014" s="209">
        <v>21</v>
      </c>
      <c r="K3014" s="209">
        <v>328430</v>
      </c>
      <c r="L3014" s="209" t="s">
        <v>15177</v>
      </c>
      <c r="M3014" s="209">
        <v>510</v>
      </c>
      <c r="N3014" s="209">
        <v>5021</v>
      </c>
      <c r="O3014" s="209">
        <v>5745</v>
      </c>
      <c r="P3014" s="209">
        <v>50543</v>
      </c>
      <c r="Q3014" s="248"/>
      <c r="R3014" s="251"/>
      <c r="S3014" s="248"/>
      <c r="T3014" s="248" t="s">
        <v>16014</v>
      </c>
      <c r="U3014" s="248" t="s">
        <v>16270</v>
      </c>
    </row>
    <row r="3015" spans="1:21" s="1" customFormat="1" ht="23.25" customHeight="1" x14ac:dyDescent="0.25">
      <c r="A3015" t="s">
        <v>9392</v>
      </c>
      <c r="B3015" t="str">
        <f t="shared" si="189"/>
        <v>33</v>
      </c>
      <c r="C3015" t="str">
        <f t="shared" si="190"/>
        <v>750</v>
      </c>
      <c r="D3015" t="str">
        <f t="shared" si="191"/>
        <v>021</v>
      </c>
      <c r="E3015" s="161" t="s">
        <v>9393</v>
      </c>
      <c r="F3015" t="s">
        <v>17084</v>
      </c>
      <c r="G3015" t="s">
        <v>9369</v>
      </c>
      <c r="H3015" s="209">
        <v>33</v>
      </c>
      <c r="I3015" s="209">
        <v>750</v>
      </c>
      <c r="J3015" s="209">
        <v>21</v>
      </c>
      <c r="K3015" s="209">
        <v>328450</v>
      </c>
      <c r="L3015" s="209" t="s">
        <v>15177</v>
      </c>
      <c r="M3015" s="209">
        <v>510</v>
      </c>
      <c r="N3015" s="209">
        <v>5021</v>
      </c>
      <c r="O3015" s="209">
        <v>5750</v>
      </c>
      <c r="P3015" s="209">
        <v>50544</v>
      </c>
      <c r="Q3015"/>
      <c r="R3015" s="251"/>
      <c r="S3015"/>
      <c r="T3015" s="248" t="s">
        <v>16014</v>
      </c>
      <c r="U3015" s="248" t="s">
        <v>16270</v>
      </c>
    </row>
    <row r="3016" spans="1:21" s="1" customFormat="1" ht="23.25" customHeight="1" x14ac:dyDescent="0.25">
      <c r="A3016" t="s">
        <v>9491</v>
      </c>
      <c r="B3016" t="str">
        <f t="shared" si="189"/>
        <v>33</v>
      </c>
      <c r="C3016" t="str">
        <f t="shared" si="190"/>
        <v>795</v>
      </c>
      <c r="D3016" t="str">
        <f t="shared" si="191"/>
        <v>021</v>
      </c>
      <c r="E3016" s="161" t="s">
        <v>9492</v>
      </c>
      <c r="F3016" t="s">
        <v>17084</v>
      </c>
      <c r="G3016" t="s">
        <v>9468</v>
      </c>
      <c r="H3016" s="209">
        <v>33</v>
      </c>
      <c r="I3016" s="209">
        <v>795</v>
      </c>
      <c r="J3016" s="209">
        <v>21</v>
      </c>
      <c r="K3016" s="209">
        <v>328780</v>
      </c>
      <c r="L3016" s="209" t="s">
        <v>15177</v>
      </c>
      <c r="M3016" s="209">
        <v>510</v>
      </c>
      <c r="N3016" s="209">
        <v>5021</v>
      </c>
      <c r="O3016" s="209">
        <v>5795</v>
      </c>
      <c r="P3016" s="209">
        <v>50545</v>
      </c>
      <c r="Q3016" s="248"/>
      <c r="R3016" s="251"/>
      <c r="S3016" s="248"/>
      <c r="T3016" s="248" t="s">
        <v>16014</v>
      </c>
      <c r="U3016" s="248" t="s">
        <v>16270</v>
      </c>
    </row>
    <row r="3017" spans="1:21" s="1" customFormat="1" ht="23.25" customHeight="1" x14ac:dyDescent="0.25">
      <c r="A3017" t="s">
        <v>9590</v>
      </c>
      <c r="B3017" t="str">
        <f t="shared" si="189"/>
        <v>33</v>
      </c>
      <c r="C3017" t="str">
        <f t="shared" si="190"/>
        <v>850</v>
      </c>
      <c r="D3017" t="str">
        <f t="shared" si="191"/>
        <v>021</v>
      </c>
      <c r="E3017" s="161" t="s">
        <v>9591</v>
      </c>
      <c r="F3017" t="s">
        <v>17084</v>
      </c>
      <c r="G3017" t="s">
        <v>9567</v>
      </c>
      <c r="H3017" s="209">
        <v>33</v>
      </c>
      <c r="I3017" s="209">
        <v>850</v>
      </c>
      <c r="J3017" s="209">
        <v>21</v>
      </c>
      <c r="K3017" s="209">
        <v>328910</v>
      </c>
      <c r="L3017" s="209" t="s">
        <v>15177</v>
      </c>
      <c r="M3017" s="209">
        <v>510</v>
      </c>
      <c r="N3017" s="209">
        <v>5021</v>
      </c>
      <c r="O3017" s="209">
        <v>5850</v>
      </c>
      <c r="P3017" s="209">
        <v>50546</v>
      </c>
      <c r="Q3017" s="248"/>
      <c r="R3017" s="251"/>
      <c r="S3017" s="248"/>
      <c r="T3017" s="248" t="s">
        <v>16014</v>
      </c>
      <c r="U3017" s="248" t="s">
        <v>16270</v>
      </c>
    </row>
    <row r="3018" spans="1:21" s="1" customFormat="1" ht="23.25" customHeight="1" x14ac:dyDescent="0.25">
      <c r="A3018" t="s">
        <v>7601</v>
      </c>
      <c r="B3018" t="str">
        <f t="shared" si="189"/>
        <v>33</v>
      </c>
      <c r="C3018" t="str">
        <f t="shared" si="190"/>
        <v>001</v>
      </c>
      <c r="D3018" t="str">
        <f t="shared" si="191"/>
        <v>008</v>
      </c>
      <c r="E3018" s="161" t="s">
        <v>17112</v>
      </c>
      <c r="F3018" t="s">
        <v>17084</v>
      </c>
      <c r="G3018" t="s">
        <v>7582</v>
      </c>
      <c r="H3018" s="209">
        <v>33</v>
      </c>
      <c r="I3018" s="209">
        <v>1</v>
      </c>
      <c r="J3018" s="209">
        <v>8</v>
      </c>
      <c r="K3018" s="209">
        <v>320110</v>
      </c>
      <c r="L3018" s="209" t="s">
        <v>15177</v>
      </c>
      <c r="M3018" s="209">
        <v>510</v>
      </c>
      <c r="N3018" s="209">
        <v>5008</v>
      </c>
      <c r="O3018" s="209">
        <v>5001</v>
      </c>
      <c r="P3018" s="209">
        <v>50547</v>
      </c>
      <c r="Q3018" s="248"/>
      <c r="R3018" s="248"/>
      <c r="S3018" s="248"/>
      <c r="T3018" s="248" t="s">
        <v>16014</v>
      </c>
      <c r="U3018" s="248" t="s">
        <v>16270</v>
      </c>
    </row>
    <row r="3019" spans="1:21" s="1" customFormat="1" ht="23.25" customHeight="1" x14ac:dyDescent="0.25">
      <c r="A3019" t="s">
        <v>7742</v>
      </c>
      <c r="B3019" t="str">
        <f t="shared" si="189"/>
        <v>33</v>
      </c>
      <c r="C3019" t="str">
        <f t="shared" si="190"/>
        <v>002</v>
      </c>
      <c r="D3019" t="str">
        <f t="shared" si="191"/>
        <v>008</v>
      </c>
      <c r="E3019" s="161" t="s">
        <v>7743</v>
      </c>
      <c r="F3019" t="s">
        <v>17084</v>
      </c>
      <c r="G3019" t="s">
        <v>7729</v>
      </c>
      <c r="H3019" s="209">
        <v>33</v>
      </c>
      <c r="I3019" s="209">
        <v>2</v>
      </c>
      <c r="J3019" s="209">
        <v>8</v>
      </c>
      <c r="K3019" s="209">
        <v>320210</v>
      </c>
      <c r="L3019" s="209" t="s">
        <v>15177</v>
      </c>
      <c r="M3019" s="209">
        <v>510</v>
      </c>
      <c r="N3019" s="209">
        <v>5008</v>
      </c>
      <c r="O3019" s="209">
        <v>5002</v>
      </c>
      <c r="P3019" s="209">
        <v>50548</v>
      </c>
      <c r="Q3019" s="248"/>
      <c r="R3019" s="248"/>
      <c r="S3019" s="248"/>
      <c r="T3019" s="248" t="s">
        <v>16014</v>
      </c>
      <c r="U3019" s="248" t="s">
        <v>16270</v>
      </c>
    </row>
    <row r="3020" spans="1:21" s="1" customFormat="1" ht="23.25" customHeight="1" x14ac:dyDescent="0.25">
      <c r="A3020" t="s">
        <v>7841</v>
      </c>
      <c r="B3020" t="str">
        <f t="shared" si="189"/>
        <v>33</v>
      </c>
      <c r="C3020" t="str">
        <f t="shared" si="190"/>
        <v>010</v>
      </c>
      <c r="D3020" t="str">
        <f t="shared" si="191"/>
        <v>008</v>
      </c>
      <c r="E3020" s="161" t="s">
        <v>7842</v>
      </c>
      <c r="F3020" t="s">
        <v>17084</v>
      </c>
      <c r="G3020" t="s">
        <v>7828</v>
      </c>
      <c r="H3020" s="209">
        <v>33</v>
      </c>
      <c r="I3020" s="209">
        <v>10</v>
      </c>
      <c r="J3020" s="209">
        <v>8</v>
      </c>
      <c r="K3020" s="209">
        <v>320310</v>
      </c>
      <c r="L3020" s="209" t="s">
        <v>15177</v>
      </c>
      <c r="M3020" s="209">
        <v>510</v>
      </c>
      <c r="N3020" s="209">
        <v>5008</v>
      </c>
      <c r="O3020" s="209">
        <v>5010</v>
      </c>
      <c r="P3020" s="209">
        <v>50549</v>
      </c>
      <c r="Q3020" s="248"/>
      <c r="R3020" s="251"/>
      <c r="S3020" s="248"/>
      <c r="T3020" s="248" t="s">
        <v>16014</v>
      </c>
      <c r="U3020" s="248" t="s">
        <v>16270</v>
      </c>
    </row>
    <row r="3021" spans="1:21" s="1" customFormat="1" ht="23.25" customHeight="1" x14ac:dyDescent="0.25">
      <c r="A3021" t="s">
        <v>7940</v>
      </c>
      <c r="B3021" t="str">
        <f t="shared" si="189"/>
        <v>33</v>
      </c>
      <c r="C3021" t="str">
        <f t="shared" si="190"/>
        <v>030</v>
      </c>
      <c r="D3021" t="str">
        <f t="shared" si="191"/>
        <v>008</v>
      </c>
      <c r="E3021" s="161" t="s">
        <v>7941</v>
      </c>
      <c r="F3021" t="s">
        <v>17084</v>
      </c>
      <c r="G3021" t="s">
        <v>7927</v>
      </c>
      <c r="H3021" s="209">
        <v>33</v>
      </c>
      <c r="I3021" s="209">
        <v>30</v>
      </c>
      <c r="J3021" s="209">
        <v>8</v>
      </c>
      <c r="K3021" s="209">
        <v>320910</v>
      </c>
      <c r="L3021" s="209" t="s">
        <v>15177</v>
      </c>
      <c r="M3021" s="209">
        <v>510</v>
      </c>
      <c r="N3021" s="209">
        <v>5008</v>
      </c>
      <c r="O3021" s="209">
        <v>5030</v>
      </c>
      <c r="P3021" s="209">
        <v>50550</v>
      </c>
      <c r="Q3021" s="248"/>
      <c r="R3021" s="251"/>
      <c r="S3021" s="248"/>
      <c r="T3021" s="248" t="s">
        <v>16014</v>
      </c>
      <c r="U3021" s="248" t="s">
        <v>16270</v>
      </c>
    </row>
    <row r="3022" spans="1:21" s="1" customFormat="1" ht="23.25" customHeight="1" x14ac:dyDescent="0.25">
      <c r="A3022" t="s">
        <v>8039</v>
      </c>
      <c r="B3022" t="str">
        <f t="shared" si="189"/>
        <v>33</v>
      </c>
      <c r="C3022" t="str">
        <f t="shared" si="190"/>
        <v>035</v>
      </c>
      <c r="D3022" t="str">
        <f t="shared" si="191"/>
        <v>008</v>
      </c>
      <c r="E3022" s="161" t="s">
        <v>8040</v>
      </c>
      <c r="F3022" t="s">
        <v>17084</v>
      </c>
      <c r="G3022" t="s">
        <v>8026</v>
      </c>
      <c r="H3022" s="209">
        <v>33</v>
      </c>
      <c r="I3022" s="209">
        <v>35</v>
      </c>
      <c r="J3022" s="209">
        <v>8</v>
      </c>
      <c r="K3022" s="209">
        <v>320925</v>
      </c>
      <c r="L3022" s="209" t="s">
        <v>15177</v>
      </c>
      <c r="M3022" s="209">
        <v>510</v>
      </c>
      <c r="N3022" s="209">
        <v>5008</v>
      </c>
      <c r="O3022" s="209">
        <v>5035</v>
      </c>
      <c r="P3022" s="209">
        <v>50551</v>
      </c>
      <c r="Q3022" s="248"/>
      <c r="R3022" s="251"/>
      <c r="S3022" s="248"/>
      <c r="T3022" s="248" t="s">
        <v>16014</v>
      </c>
      <c r="U3022" s="248" t="s">
        <v>16270</v>
      </c>
    </row>
    <row r="3023" spans="1:21" s="1" customFormat="1" ht="23.25" customHeight="1" x14ac:dyDescent="0.25">
      <c r="A3023" t="s">
        <v>8138</v>
      </c>
      <c r="B3023" t="str">
        <f t="shared" si="189"/>
        <v>33</v>
      </c>
      <c r="C3023" t="str">
        <f t="shared" si="190"/>
        <v>040</v>
      </c>
      <c r="D3023" t="str">
        <f t="shared" si="191"/>
        <v>008</v>
      </c>
      <c r="E3023" s="161" t="s">
        <v>8139</v>
      </c>
      <c r="F3023" t="s">
        <v>17084</v>
      </c>
      <c r="G3023" t="s">
        <v>8125</v>
      </c>
      <c r="H3023" s="209">
        <v>33</v>
      </c>
      <c r="I3023" s="209">
        <v>40</v>
      </c>
      <c r="J3023" s="209">
        <v>8</v>
      </c>
      <c r="K3023" s="209">
        <v>320930</v>
      </c>
      <c r="L3023" s="209" t="s">
        <v>15177</v>
      </c>
      <c r="M3023" s="209">
        <v>510</v>
      </c>
      <c r="N3023" s="209">
        <v>5008</v>
      </c>
      <c r="O3023" s="209">
        <v>5040</v>
      </c>
      <c r="P3023" s="209">
        <v>50552</v>
      </c>
      <c r="Q3023" s="248"/>
      <c r="R3023" s="251"/>
      <c r="S3023" s="248"/>
      <c r="T3023" s="248" t="s">
        <v>16014</v>
      </c>
      <c r="U3023" s="248" t="s">
        <v>16270</v>
      </c>
    </row>
    <row r="3024" spans="1:21" s="1" customFormat="1" ht="23.25" customHeight="1" x14ac:dyDescent="0.25">
      <c r="A3024" t="s">
        <v>8237</v>
      </c>
      <c r="B3024" t="str">
        <f t="shared" si="189"/>
        <v>33</v>
      </c>
      <c r="C3024" t="str">
        <f t="shared" si="190"/>
        <v>200</v>
      </c>
      <c r="D3024" t="str">
        <f t="shared" si="191"/>
        <v>008</v>
      </c>
      <c r="E3024" s="161" t="s">
        <v>8238</v>
      </c>
      <c r="F3024" t="s">
        <v>17084</v>
      </c>
      <c r="G3024" t="s">
        <v>8224</v>
      </c>
      <c r="H3024" s="209">
        <v>33</v>
      </c>
      <c r="I3024" s="209">
        <v>200</v>
      </c>
      <c r="J3024" s="209">
        <v>8</v>
      </c>
      <c r="K3024" s="209">
        <v>322010</v>
      </c>
      <c r="L3024" s="209" t="s">
        <v>15177</v>
      </c>
      <c r="M3024" s="209">
        <v>510</v>
      </c>
      <c r="N3024" s="209">
        <v>5008</v>
      </c>
      <c r="O3024" s="209">
        <v>5200</v>
      </c>
      <c r="P3024" s="209">
        <v>50553</v>
      </c>
      <c r="Q3024" s="248"/>
      <c r="R3024" s="251"/>
      <c r="S3024" s="248"/>
      <c r="T3024" s="248" t="s">
        <v>16014</v>
      </c>
      <c r="U3024" s="248" t="s">
        <v>16270</v>
      </c>
    </row>
    <row r="3025" spans="1:21" s="1" customFormat="1" ht="23.25" customHeight="1" x14ac:dyDescent="0.25">
      <c r="A3025" t="s">
        <v>8336</v>
      </c>
      <c r="B3025" t="str">
        <f t="shared" si="189"/>
        <v>33</v>
      </c>
      <c r="C3025" t="str">
        <f t="shared" si="190"/>
        <v>610</v>
      </c>
      <c r="D3025" t="str">
        <f t="shared" si="191"/>
        <v>008</v>
      </c>
      <c r="E3025" s="161" t="s">
        <v>8337</v>
      </c>
      <c r="F3025" t="s">
        <v>17084</v>
      </c>
      <c r="G3025" t="s">
        <v>8323</v>
      </c>
      <c r="H3025" s="209">
        <v>33</v>
      </c>
      <c r="I3025" s="209">
        <v>610</v>
      </c>
      <c r="J3025" s="209">
        <v>8</v>
      </c>
      <c r="K3025" s="209">
        <v>327410</v>
      </c>
      <c r="L3025" s="209" t="s">
        <v>15177</v>
      </c>
      <c r="M3025" s="209">
        <v>510</v>
      </c>
      <c r="N3025" s="209">
        <v>5008</v>
      </c>
      <c r="O3025" s="209">
        <v>5610</v>
      </c>
      <c r="P3025" s="209">
        <v>50554</v>
      </c>
      <c r="Q3025" s="248"/>
      <c r="R3025" s="251"/>
      <c r="S3025" s="248"/>
      <c r="T3025" s="248" t="s">
        <v>16014</v>
      </c>
      <c r="U3025" s="248" t="s">
        <v>16270</v>
      </c>
    </row>
    <row r="3026" spans="1:21" s="1" customFormat="1" ht="23.25" customHeight="1" x14ac:dyDescent="0.25">
      <c r="A3026" t="s">
        <v>8435</v>
      </c>
      <c r="B3026" t="str">
        <f t="shared" si="189"/>
        <v>33</v>
      </c>
      <c r="C3026" t="str">
        <f t="shared" si="190"/>
        <v>620</v>
      </c>
      <c r="D3026" t="str">
        <f t="shared" si="191"/>
        <v>008</v>
      </c>
      <c r="E3026" s="161" t="s">
        <v>8436</v>
      </c>
      <c r="F3026" t="s">
        <v>17084</v>
      </c>
      <c r="G3026" t="s">
        <v>8422</v>
      </c>
      <c r="H3026" s="209">
        <v>33</v>
      </c>
      <c r="I3026" s="209">
        <v>620</v>
      </c>
      <c r="J3026" s="209">
        <v>8</v>
      </c>
      <c r="K3026" s="209">
        <v>327510</v>
      </c>
      <c r="L3026" s="209" t="s">
        <v>15177</v>
      </c>
      <c r="M3026" s="209">
        <v>510</v>
      </c>
      <c r="N3026" s="209">
        <v>5008</v>
      </c>
      <c r="O3026" s="209">
        <v>5620</v>
      </c>
      <c r="P3026" s="209">
        <v>50555</v>
      </c>
      <c r="Q3026" s="248"/>
      <c r="R3026" s="251"/>
      <c r="S3026" s="248"/>
      <c r="T3026" s="248" t="s">
        <v>16014</v>
      </c>
      <c r="U3026" s="248" t="s">
        <v>16270</v>
      </c>
    </row>
    <row r="3027" spans="1:21" s="1" customFormat="1" ht="23.25" customHeight="1" x14ac:dyDescent="0.25">
      <c r="A3027" t="s">
        <v>8584</v>
      </c>
      <c r="B3027" t="str">
        <f t="shared" si="189"/>
        <v>33</v>
      </c>
      <c r="C3027" t="str">
        <f t="shared" si="190"/>
        <v>630</v>
      </c>
      <c r="D3027" t="str">
        <f t="shared" si="191"/>
        <v>008</v>
      </c>
      <c r="E3027" s="161" t="s">
        <v>8585</v>
      </c>
      <c r="F3027" t="s">
        <v>17084</v>
      </c>
      <c r="G3027" t="s">
        <v>8571</v>
      </c>
      <c r="H3027" s="209">
        <v>33</v>
      </c>
      <c r="I3027" s="209">
        <v>630</v>
      </c>
      <c r="J3027" s="209">
        <v>8</v>
      </c>
      <c r="K3027" s="209">
        <v>327610</v>
      </c>
      <c r="L3027" s="209" t="s">
        <v>15177</v>
      </c>
      <c r="M3027" s="209">
        <v>510</v>
      </c>
      <c r="N3027" s="209">
        <v>5008</v>
      </c>
      <c r="O3027" s="209">
        <v>5630</v>
      </c>
      <c r="P3027" s="209">
        <v>50557</v>
      </c>
      <c r="Q3027" s="248"/>
      <c r="R3027" s="251"/>
      <c r="S3027" s="248"/>
      <c r="T3027" s="248" t="s">
        <v>16014</v>
      </c>
      <c r="U3027" s="248" t="s">
        <v>16270</v>
      </c>
    </row>
    <row r="3028" spans="1:21" s="1" customFormat="1" ht="23.25" customHeight="1" x14ac:dyDescent="0.25">
      <c r="A3028" t="s">
        <v>8683</v>
      </c>
      <c r="B3028" t="str">
        <f t="shared" si="189"/>
        <v>33</v>
      </c>
      <c r="C3028" t="str">
        <f t="shared" si="190"/>
        <v>637</v>
      </c>
      <c r="D3028" t="str">
        <f t="shared" si="191"/>
        <v>008</v>
      </c>
      <c r="E3028" s="161" t="s">
        <v>8684</v>
      </c>
      <c r="F3028" t="s">
        <v>17084</v>
      </c>
      <c r="G3028" t="s">
        <v>8670</v>
      </c>
      <c r="H3028" s="209">
        <v>33</v>
      </c>
      <c r="I3028" s="209">
        <v>637</v>
      </c>
      <c r="J3028" s="209">
        <v>8</v>
      </c>
      <c r="K3028" s="209">
        <v>327630</v>
      </c>
      <c r="L3028" s="209" t="s">
        <v>15177</v>
      </c>
      <c r="M3028" s="209">
        <v>510</v>
      </c>
      <c r="N3028" s="209">
        <v>5008</v>
      </c>
      <c r="O3028" s="209">
        <v>5637</v>
      </c>
      <c r="P3028" s="209">
        <v>50558</v>
      </c>
      <c r="Q3028" s="248"/>
      <c r="R3028" s="251"/>
      <c r="S3028" s="248"/>
      <c r="T3028" s="248" t="s">
        <v>16014</v>
      </c>
      <c r="U3028" s="248" t="s">
        <v>16270</v>
      </c>
    </row>
    <row r="3029" spans="1:21" s="1" customFormat="1" ht="23.25" customHeight="1" x14ac:dyDescent="0.25">
      <c r="A3029" t="s">
        <v>8785</v>
      </c>
      <c r="B3029" t="str">
        <f t="shared" si="189"/>
        <v>33</v>
      </c>
      <c r="C3029" t="str">
        <f t="shared" si="190"/>
        <v>645</v>
      </c>
      <c r="D3029" t="str">
        <f t="shared" si="191"/>
        <v>008</v>
      </c>
      <c r="E3029" s="161" t="s">
        <v>8786</v>
      </c>
      <c r="F3029" t="s">
        <v>17084</v>
      </c>
      <c r="G3029" t="s">
        <v>8772</v>
      </c>
      <c r="H3029" s="209">
        <v>33</v>
      </c>
      <c r="I3029" s="209">
        <v>645</v>
      </c>
      <c r="J3029" s="209">
        <v>8</v>
      </c>
      <c r="K3029" s="209">
        <v>327710</v>
      </c>
      <c r="L3029" s="209" t="s">
        <v>15177</v>
      </c>
      <c r="M3029" s="209">
        <v>510</v>
      </c>
      <c r="N3029" s="209">
        <v>5008</v>
      </c>
      <c r="O3029" s="209">
        <v>5645</v>
      </c>
      <c r="P3029" s="209">
        <v>50559</v>
      </c>
      <c r="Q3029"/>
      <c r="R3029" s="251"/>
      <c r="S3029"/>
      <c r="T3029" s="248" t="s">
        <v>16014</v>
      </c>
      <c r="U3029" s="248" t="s">
        <v>16270</v>
      </c>
    </row>
    <row r="3030" spans="1:21" s="1" customFormat="1" ht="23.25" customHeight="1" x14ac:dyDescent="0.25">
      <c r="A3030" t="s">
        <v>8885</v>
      </c>
      <c r="B3030" t="str">
        <f t="shared" si="189"/>
        <v>33</v>
      </c>
      <c r="C3030" t="str">
        <f t="shared" si="190"/>
        <v>685</v>
      </c>
      <c r="D3030" t="str">
        <f t="shared" si="191"/>
        <v>008</v>
      </c>
      <c r="E3030" s="161" t="s">
        <v>8886</v>
      </c>
      <c r="F3030" t="s">
        <v>17084</v>
      </c>
      <c r="G3030" t="s">
        <v>8872</v>
      </c>
      <c r="H3030" s="209">
        <v>33</v>
      </c>
      <c r="I3030" s="209">
        <v>685</v>
      </c>
      <c r="J3030" s="209">
        <v>8</v>
      </c>
      <c r="K3030" s="209">
        <v>327730</v>
      </c>
      <c r="L3030" s="209" t="s">
        <v>15177</v>
      </c>
      <c r="M3030" s="209">
        <v>510</v>
      </c>
      <c r="N3030" s="209">
        <v>5008</v>
      </c>
      <c r="O3030" s="209">
        <v>5686</v>
      </c>
      <c r="P3030" s="209">
        <v>50560</v>
      </c>
      <c r="Q3030" s="248"/>
      <c r="R3030" s="251"/>
      <c r="S3030" s="248"/>
      <c r="T3030" s="248" t="s">
        <v>16014</v>
      </c>
      <c r="U3030" s="248" t="s">
        <v>16270</v>
      </c>
    </row>
    <row r="3031" spans="1:21" s="1" customFormat="1" ht="23.25" customHeight="1" x14ac:dyDescent="0.25">
      <c r="A3031" t="s">
        <v>8985</v>
      </c>
      <c r="B3031" t="str">
        <f t="shared" si="189"/>
        <v>33</v>
      </c>
      <c r="C3031" t="str">
        <f t="shared" si="190"/>
        <v>690</v>
      </c>
      <c r="D3031" t="str">
        <f t="shared" si="191"/>
        <v>008</v>
      </c>
      <c r="E3031" s="161" t="s">
        <v>8986</v>
      </c>
      <c r="F3031" t="s">
        <v>17084</v>
      </c>
      <c r="G3031" t="s">
        <v>8972</v>
      </c>
      <c r="H3031" s="209">
        <v>33</v>
      </c>
      <c r="I3031" s="209">
        <v>690</v>
      </c>
      <c r="J3031" s="209">
        <v>8</v>
      </c>
      <c r="K3031" s="209">
        <v>327750</v>
      </c>
      <c r="L3031" s="209" t="s">
        <v>15177</v>
      </c>
      <c r="M3031" s="209">
        <v>510</v>
      </c>
      <c r="N3031" s="209">
        <v>5008</v>
      </c>
      <c r="O3031" s="209">
        <v>5691</v>
      </c>
      <c r="P3031" s="209">
        <v>50561</v>
      </c>
      <c r="Q3031" s="248"/>
      <c r="R3031" s="251"/>
      <c r="S3031" s="248"/>
      <c r="T3031" s="248" t="s">
        <v>16014</v>
      </c>
      <c r="U3031" s="248" t="s">
        <v>16270</v>
      </c>
    </row>
    <row r="3032" spans="1:21" s="1" customFormat="1" ht="23.25" customHeight="1" x14ac:dyDescent="0.25">
      <c r="A3032" t="s">
        <v>9085</v>
      </c>
      <c r="B3032" t="str">
        <f t="shared" si="189"/>
        <v>33</v>
      </c>
      <c r="C3032" t="str">
        <f t="shared" si="190"/>
        <v>695</v>
      </c>
      <c r="D3032" t="str">
        <f t="shared" si="191"/>
        <v>008</v>
      </c>
      <c r="E3032" s="161" t="s">
        <v>9086</v>
      </c>
      <c r="F3032" t="s">
        <v>17084</v>
      </c>
      <c r="G3032" t="s">
        <v>9072</v>
      </c>
      <c r="H3032" s="209">
        <v>33</v>
      </c>
      <c r="I3032" s="209">
        <v>695</v>
      </c>
      <c r="J3032" s="209">
        <v>8</v>
      </c>
      <c r="K3032" s="209">
        <v>327770</v>
      </c>
      <c r="L3032" s="209" t="s">
        <v>15177</v>
      </c>
      <c r="M3032" s="209">
        <v>510</v>
      </c>
      <c r="N3032" s="209">
        <v>5008</v>
      </c>
      <c r="O3032" s="209">
        <v>5695</v>
      </c>
      <c r="P3032" s="209">
        <v>50562</v>
      </c>
      <c r="Q3032" s="248"/>
      <c r="R3032" s="251"/>
      <c r="S3032" s="248"/>
      <c r="T3032" s="248" t="s">
        <v>16014</v>
      </c>
      <c r="U3032" s="248" t="s">
        <v>16270</v>
      </c>
    </row>
    <row r="3033" spans="1:21" s="1" customFormat="1" ht="23.25" customHeight="1" x14ac:dyDescent="0.25">
      <c r="A3033" t="s">
        <v>9184</v>
      </c>
      <c r="B3033" t="str">
        <f t="shared" si="189"/>
        <v>33</v>
      </c>
      <c r="C3033" t="str">
        <f t="shared" si="190"/>
        <v>700</v>
      </c>
      <c r="D3033" t="str">
        <f t="shared" si="191"/>
        <v>008</v>
      </c>
      <c r="E3033" s="161" t="s">
        <v>9185</v>
      </c>
      <c r="F3033" t="s">
        <v>17084</v>
      </c>
      <c r="G3033" t="s">
        <v>9171</v>
      </c>
      <c r="H3033" s="209">
        <v>33</v>
      </c>
      <c r="I3033" s="209">
        <v>700</v>
      </c>
      <c r="J3033" s="209">
        <v>8</v>
      </c>
      <c r="K3033" s="209">
        <v>327810</v>
      </c>
      <c r="L3033" s="209" t="s">
        <v>15177</v>
      </c>
      <c r="M3033" s="209">
        <v>510</v>
      </c>
      <c r="N3033" s="209">
        <v>5008</v>
      </c>
      <c r="O3033" s="209">
        <v>5700</v>
      </c>
      <c r="P3033" s="209">
        <v>50563</v>
      </c>
      <c r="Q3033" s="248"/>
      <c r="R3033" s="251"/>
      <c r="S3033" s="248"/>
      <c r="T3033" s="248" t="s">
        <v>16014</v>
      </c>
      <c r="U3033" s="248" t="s">
        <v>16270</v>
      </c>
    </row>
    <row r="3034" spans="1:21" s="1" customFormat="1" ht="23.25" customHeight="1" x14ac:dyDescent="0.25">
      <c r="A3034" t="s">
        <v>9283</v>
      </c>
      <c r="B3034" t="str">
        <f t="shared" si="189"/>
        <v>33</v>
      </c>
      <c r="C3034" t="str">
        <f t="shared" si="190"/>
        <v>745</v>
      </c>
      <c r="D3034" t="str">
        <f t="shared" si="191"/>
        <v>008</v>
      </c>
      <c r="E3034" s="161" t="s">
        <v>9284</v>
      </c>
      <c r="F3034" t="s">
        <v>17084</v>
      </c>
      <c r="G3034" t="s">
        <v>9270</v>
      </c>
      <c r="H3034" s="209">
        <v>33</v>
      </c>
      <c r="I3034" s="209">
        <v>745</v>
      </c>
      <c r="J3034" s="209">
        <v>8</v>
      </c>
      <c r="K3034" s="209">
        <v>328430</v>
      </c>
      <c r="L3034" s="209" t="s">
        <v>15177</v>
      </c>
      <c r="M3034" s="209">
        <v>510</v>
      </c>
      <c r="N3034" s="209">
        <v>5008</v>
      </c>
      <c r="O3034" s="209">
        <v>5745</v>
      </c>
      <c r="P3034" s="209">
        <v>50564</v>
      </c>
      <c r="Q3034" s="248"/>
      <c r="R3034" s="251"/>
      <c r="S3034" s="248"/>
      <c r="T3034" s="248" t="s">
        <v>16014</v>
      </c>
      <c r="U3034" s="248" t="s">
        <v>16270</v>
      </c>
    </row>
    <row r="3035" spans="1:21" s="1" customFormat="1" ht="23.25" customHeight="1" x14ac:dyDescent="0.25">
      <c r="A3035" t="s">
        <v>9382</v>
      </c>
      <c r="B3035" t="str">
        <f t="shared" si="189"/>
        <v>33</v>
      </c>
      <c r="C3035" t="str">
        <f t="shared" si="190"/>
        <v>750</v>
      </c>
      <c r="D3035" t="str">
        <f t="shared" si="191"/>
        <v>008</v>
      </c>
      <c r="E3035" s="161" t="s">
        <v>9383</v>
      </c>
      <c r="F3035" t="s">
        <v>17084</v>
      </c>
      <c r="G3035" t="s">
        <v>9369</v>
      </c>
      <c r="H3035" s="209">
        <v>33</v>
      </c>
      <c r="I3035" s="209">
        <v>750</v>
      </c>
      <c r="J3035" s="209">
        <v>8</v>
      </c>
      <c r="K3035" s="209">
        <v>328450</v>
      </c>
      <c r="L3035" s="209" t="s">
        <v>15177</v>
      </c>
      <c r="M3035" s="209">
        <v>510</v>
      </c>
      <c r="N3035" s="209">
        <v>5008</v>
      </c>
      <c r="O3035" s="209">
        <v>5750</v>
      </c>
      <c r="P3035" s="209">
        <v>50565</v>
      </c>
      <c r="Q3035"/>
      <c r="R3035" s="251"/>
      <c r="S3035"/>
      <c r="T3035" s="248" t="s">
        <v>16014</v>
      </c>
      <c r="U3035" s="248" t="s">
        <v>16270</v>
      </c>
    </row>
    <row r="3036" spans="1:21" s="1" customFormat="1" ht="23.25" customHeight="1" x14ac:dyDescent="0.25">
      <c r="A3036" t="s">
        <v>9481</v>
      </c>
      <c r="B3036" t="str">
        <f t="shared" si="189"/>
        <v>33</v>
      </c>
      <c r="C3036" t="str">
        <f t="shared" si="190"/>
        <v>795</v>
      </c>
      <c r="D3036" t="str">
        <f t="shared" si="191"/>
        <v>008</v>
      </c>
      <c r="E3036" s="161" t="s">
        <v>9482</v>
      </c>
      <c r="F3036" t="s">
        <v>17084</v>
      </c>
      <c r="G3036" t="s">
        <v>9468</v>
      </c>
      <c r="H3036" s="209">
        <v>33</v>
      </c>
      <c r="I3036" s="209">
        <v>795</v>
      </c>
      <c r="J3036" s="209">
        <v>8</v>
      </c>
      <c r="K3036" s="209">
        <v>328780</v>
      </c>
      <c r="L3036" s="209" t="s">
        <v>15177</v>
      </c>
      <c r="M3036" s="209">
        <v>510</v>
      </c>
      <c r="N3036" s="209">
        <v>5008</v>
      </c>
      <c r="O3036" s="209">
        <v>5795</v>
      </c>
      <c r="P3036" s="209">
        <v>50566</v>
      </c>
      <c r="Q3036" s="248"/>
      <c r="R3036" s="251"/>
      <c r="S3036" s="248"/>
      <c r="T3036" s="248" t="s">
        <v>16014</v>
      </c>
      <c r="U3036" s="248" t="s">
        <v>16270</v>
      </c>
    </row>
    <row r="3037" spans="1:21" s="1" customFormat="1" ht="23.25" customHeight="1" x14ac:dyDescent="0.25">
      <c r="A3037" t="s">
        <v>9580</v>
      </c>
      <c r="B3037" t="str">
        <f t="shared" si="189"/>
        <v>33</v>
      </c>
      <c r="C3037" t="str">
        <f t="shared" si="190"/>
        <v>850</v>
      </c>
      <c r="D3037" t="str">
        <f t="shared" si="191"/>
        <v>008</v>
      </c>
      <c r="E3037" s="161" t="s">
        <v>9581</v>
      </c>
      <c r="F3037" t="s">
        <v>17084</v>
      </c>
      <c r="G3037" t="s">
        <v>9567</v>
      </c>
      <c r="H3037" s="209">
        <v>33</v>
      </c>
      <c r="I3037" s="209">
        <v>850</v>
      </c>
      <c r="J3037" s="209">
        <v>8</v>
      </c>
      <c r="K3037" s="209">
        <v>328910</v>
      </c>
      <c r="L3037" s="209" t="s">
        <v>15177</v>
      </c>
      <c r="M3037" s="209">
        <v>510</v>
      </c>
      <c r="N3037" s="209">
        <v>5008</v>
      </c>
      <c r="O3037" s="209">
        <v>5850</v>
      </c>
      <c r="P3037" s="209">
        <v>50567</v>
      </c>
      <c r="Q3037" s="248"/>
      <c r="R3037" s="251"/>
      <c r="S3037" s="248"/>
      <c r="T3037" s="248" t="s">
        <v>16014</v>
      </c>
      <c r="U3037" s="248" t="s">
        <v>16270</v>
      </c>
    </row>
    <row r="3038" spans="1:21" s="1" customFormat="1" ht="23.25" customHeight="1" x14ac:dyDescent="0.25">
      <c r="A3038" t="s">
        <v>7655</v>
      </c>
      <c r="B3038" t="str">
        <f t="shared" si="189"/>
        <v>33</v>
      </c>
      <c r="C3038" t="str">
        <f t="shared" si="190"/>
        <v>001</v>
      </c>
      <c r="D3038" t="str">
        <f t="shared" si="191"/>
        <v>049</v>
      </c>
      <c r="E3038" s="161" t="s">
        <v>7657</v>
      </c>
      <c r="F3038" t="s">
        <v>17084</v>
      </c>
      <c r="G3038" t="s">
        <v>7582</v>
      </c>
      <c r="H3038" s="209">
        <v>33</v>
      </c>
      <c r="I3038" s="209">
        <v>1</v>
      </c>
      <c r="J3038" s="209">
        <v>49</v>
      </c>
      <c r="K3038" s="209">
        <v>320110</v>
      </c>
      <c r="L3038" s="209" t="s">
        <v>15177</v>
      </c>
      <c r="M3038" s="209">
        <v>510</v>
      </c>
      <c r="N3038" s="209">
        <v>5049</v>
      </c>
      <c r="O3038" s="209">
        <v>5001</v>
      </c>
      <c r="P3038" s="209">
        <v>50568</v>
      </c>
      <c r="Q3038" s="248"/>
      <c r="R3038" s="248"/>
      <c r="S3038" s="248"/>
      <c r="T3038" s="248" t="s">
        <v>16014</v>
      </c>
      <c r="U3038" s="248" t="s">
        <v>16270</v>
      </c>
    </row>
    <row r="3039" spans="1:21" s="1" customFormat="1" ht="23.25" customHeight="1" x14ac:dyDescent="0.25">
      <c r="A3039" t="s">
        <v>7778</v>
      </c>
      <c r="B3039" t="str">
        <f t="shared" si="189"/>
        <v>33</v>
      </c>
      <c r="C3039" t="str">
        <f t="shared" si="190"/>
        <v>002</v>
      </c>
      <c r="D3039" t="str">
        <f t="shared" si="191"/>
        <v>049</v>
      </c>
      <c r="E3039" s="161" t="s">
        <v>7779</v>
      </c>
      <c r="F3039" t="s">
        <v>17084</v>
      </c>
      <c r="G3039" t="s">
        <v>7729</v>
      </c>
      <c r="H3039" s="209">
        <v>33</v>
      </c>
      <c r="I3039" s="209">
        <v>2</v>
      </c>
      <c r="J3039" s="209">
        <v>49</v>
      </c>
      <c r="K3039" s="209">
        <v>320210</v>
      </c>
      <c r="L3039" s="209" t="s">
        <v>15177</v>
      </c>
      <c r="M3039" s="209">
        <v>510</v>
      </c>
      <c r="N3039" s="209">
        <v>5049</v>
      </c>
      <c r="O3039" s="209">
        <v>5002</v>
      </c>
      <c r="P3039" s="209">
        <v>50569</v>
      </c>
      <c r="Q3039" s="248"/>
      <c r="R3039" s="248"/>
      <c r="S3039" s="248"/>
      <c r="T3039" s="248" t="s">
        <v>16014</v>
      </c>
      <c r="U3039" s="248" t="s">
        <v>16270</v>
      </c>
    </row>
    <row r="3040" spans="1:21" s="1" customFormat="1" ht="23.25" customHeight="1" x14ac:dyDescent="0.25">
      <c r="A3040" t="s">
        <v>7877</v>
      </c>
      <c r="B3040" t="str">
        <f t="shared" si="189"/>
        <v>33</v>
      </c>
      <c r="C3040" t="str">
        <f t="shared" si="190"/>
        <v>010</v>
      </c>
      <c r="D3040" t="str">
        <f t="shared" si="191"/>
        <v>049</v>
      </c>
      <c r="E3040" s="161" t="s">
        <v>7878</v>
      </c>
      <c r="F3040" t="s">
        <v>17084</v>
      </c>
      <c r="G3040" t="s">
        <v>7828</v>
      </c>
      <c r="H3040" s="209">
        <v>33</v>
      </c>
      <c r="I3040" s="209">
        <v>10</v>
      </c>
      <c r="J3040" s="209">
        <v>49</v>
      </c>
      <c r="K3040" s="209">
        <v>320310</v>
      </c>
      <c r="L3040" s="209" t="s">
        <v>15177</v>
      </c>
      <c r="M3040" s="209">
        <v>510</v>
      </c>
      <c r="N3040" s="209">
        <v>5049</v>
      </c>
      <c r="O3040" s="209">
        <v>5010</v>
      </c>
      <c r="P3040" s="209">
        <v>50570</v>
      </c>
      <c r="Q3040" s="248"/>
      <c r="R3040" s="251"/>
      <c r="S3040" s="248"/>
      <c r="T3040" s="248" t="s">
        <v>16014</v>
      </c>
      <c r="U3040" s="248" t="s">
        <v>16270</v>
      </c>
    </row>
    <row r="3041" spans="1:21" s="1" customFormat="1" ht="23.25" customHeight="1" x14ac:dyDescent="0.25">
      <c r="A3041" t="s">
        <v>7976</v>
      </c>
      <c r="B3041" t="str">
        <f t="shared" si="189"/>
        <v>33</v>
      </c>
      <c r="C3041" t="str">
        <f t="shared" si="190"/>
        <v>030</v>
      </c>
      <c r="D3041" t="str">
        <f t="shared" si="191"/>
        <v>049</v>
      </c>
      <c r="E3041" s="161" t="s">
        <v>17126</v>
      </c>
      <c r="F3041" t="s">
        <v>17084</v>
      </c>
      <c r="G3041" t="s">
        <v>7927</v>
      </c>
      <c r="H3041" s="209">
        <v>33</v>
      </c>
      <c r="I3041" s="209">
        <v>30</v>
      </c>
      <c r="J3041" s="209">
        <v>49</v>
      </c>
      <c r="K3041" s="209">
        <v>320910</v>
      </c>
      <c r="L3041" s="209" t="s">
        <v>15177</v>
      </c>
      <c r="M3041" s="209">
        <v>510</v>
      </c>
      <c r="N3041" s="209">
        <v>5049</v>
      </c>
      <c r="O3041" s="209">
        <v>5030</v>
      </c>
      <c r="P3041" s="209">
        <v>50571</v>
      </c>
      <c r="Q3041" s="248"/>
      <c r="R3041" s="251"/>
      <c r="S3041" s="248"/>
      <c r="T3041" s="248" t="s">
        <v>16014</v>
      </c>
      <c r="U3041" s="248" t="s">
        <v>16270</v>
      </c>
    </row>
    <row r="3042" spans="1:21" s="1" customFormat="1" ht="23.25" customHeight="1" x14ac:dyDescent="0.25">
      <c r="A3042" t="s">
        <v>8075</v>
      </c>
      <c r="B3042" t="str">
        <f t="shared" si="189"/>
        <v>33</v>
      </c>
      <c r="C3042" t="str">
        <f t="shared" si="190"/>
        <v>035</v>
      </c>
      <c r="D3042" t="str">
        <f t="shared" si="191"/>
        <v>049</v>
      </c>
      <c r="E3042" s="161" t="s">
        <v>8076</v>
      </c>
      <c r="F3042" t="s">
        <v>17084</v>
      </c>
      <c r="G3042" t="s">
        <v>8026</v>
      </c>
      <c r="H3042" s="209">
        <v>33</v>
      </c>
      <c r="I3042" s="209">
        <v>35</v>
      </c>
      <c r="J3042" s="209">
        <v>49</v>
      </c>
      <c r="K3042" s="209">
        <v>320925</v>
      </c>
      <c r="L3042" s="209" t="s">
        <v>15177</v>
      </c>
      <c r="M3042" s="209">
        <v>510</v>
      </c>
      <c r="N3042" s="209">
        <v>5049</v>
      </c>
      <c r="O3042" s="209">
        <v>5035</v>
      </c>
      <c r="P3042" s="209">
        <v>50572</v>
      </c>
      <c r="Q3042" s="248"/>
      <c r="R3042" s="251"/>
      <c r="S3042" s="248"/>
      <c r="T3042" s="248" t="s">
        <v>16014</v>
      </c>
      <c r="U3042" s="248" t="s">
        <v>16270</v>
      </c>
    </row>
    <row r="3043" spans="1:21" s="1" customFormat="1" ht="23.25" customHeight="1" x14ac:dyDescent="0.25">
      <c r="A3043" t="s">
        <v>8174</v>
      </c>
      <c r="B3043" t="str">
        <f t="shared" si="189"/>
        <v>33</v>
      </c>
      <c r="C3043" t="str">
        <f t="shared" si="190"/>
        <v>040</v>
      </c>
      <c r="D3043" t="str">
        <f t="shared" si="191"/>
        <v>049</v>
      </c>
      <c r="E3043" s="161" t="s">
        <v>8175</v>
      </c>
      <c r="F3043" t="s">
        <v>17084</v>
      </c>
      <c r="G3043" t="s">
        <v>8125</v>
      </c>
      <c r="H3043" s="209">
        <v>33</v>
      </c>
      <c r="I3043" s="209">
        <v>40</v>
      </c>
      <c r="J3043" s="209">
        <v>49</v>
      </c>
      <c r="K3043" s="209">
        <v>320930</v>
      </c>
      <c r="L3043" s="209" t="s">
        <v>15177</v>
      </c>
      <c r="M3043" s="209">
        <v>510</v>
      </c>
      <c r="N3043" s="209">
        <v>5049</v>
      </c>
      <c r="O3043" s="209">
        <v>5040</v>
      </c>
      <c r="P3043" s="209">
        <v>50573</v>
      </c>
      <c r="Q3043" s="248"/>
      <c r="R3043" s="251"/>
      <c r="S3043" s="248"/>
      <c r="T3043" s="248" t="s">
        <v>16014</v>
      </c>
      <c r="U3043" s="248" t="s">
        <v>16270</v>
      </c>
    </row>
    <row r="3044" spans="1:21" s="1" customFormat="1" ht="23.25" customHeight="1" x14ac:dyDescent="0.25">
      <c r="A3044" t="s">
        <v>8273</v>
      </c>
      <c r="B3044" t="str">
        <f t="shared" si="189"/>
        <v>33</v>
      </c>
      <c r="C3044" t="str">
        <f t="shared" si="190"/>
        <v>200</v>
      </c>
      <c r="D3044" t="str">
        <f t="shared" si="191"/>
        <v>049</v>
      </c>
      <c r="E3044" s="161" t="s">
        <v>8274</v>
      </c>
      <c r="F3044" t="s">
        <v>17084</v>
      </c>
      <c r="G3044" t="s">
        <v>8224</v>
      </c>
      <c r="H3044" s="209">
        <v>33</v>
      </c>
      <c r="I3044" s="209">
        <v>200</v>
      </c>
      <c r="J3044" s="209">
        <v>49</v>
      </c>
      <c r="K3044" s="209">
        <v>322010</v>
      </c>
      <c r="L3044" s="209" t="s">
        <v>15177</v>
      </c>
      <c r="M3044" s="209">
        <v>510</v>
      </c>
      <c r="N3044" s="209">
        <v>5049</v>
      </c>
      <c r="O3044" s="209">
        <v>5200</v>
      </c>
      <c r="P3044" s="209">
        <v>50574</v>
      </c>
      <c r="Q3044" s="248"/>
      <c r="R3044" s="251"/>
      <c r="S3044" s="248"/>
      <c r="T3044" s="248" t="s">
        <v>16014</v>
      </c>
      <c r="U3044" s="248" t="s">
        <v>16270</v>
      </c>
    </row>
    <row r="3045" spans="1:21" s="1" customFormat="1" ht="23.25" customHeight="1" x14ac:dyDescent="0.25">
      <c r="A3045" t="s">
        <v>8372</v>
      </c>
      <c r="B3045" t="str">
        <f t="shared" si="189"/>
        <v>33</v>
      </c>
      <c r="C3045" t="str">
        <f t="shared" si="190"/>
        <v>610</v>
      </c>
      <c r="D3045" t="str">
        <f t="shared" si="191"/>
        <v>049</v>
      </c>
      <c r="E3045" s="161" t="s">
        <v>8373</v>
      </c>
      <c r="F3045" t="s">
        <v>17084</v>
      </c>
      <c r="G3045" t="s">
        <v>8323</v>
      </c>
      <c r="H3045" s="209">
        <v>33</v>
      </c>
      <c r="I3045" s="209">
        <v>610</v>
      </c>
      <c r="J3045" s="209">
        <v>49</v>
      </c>
      <c r="K3045" s="209">
        <v>327410</v>
      </c>
      <c r="L3045" s="209" t="s">
        <v>15177</v>
      </c>
      <c r="M3045" s="209">
        <v>510</v>
      </c>
      <c r="N3045" s="209">
        <v>5049</v>
      </c>
      <c r="O3045" s="209">
        <v>5610</v>
      </c>
      <c r="P3045" s="209">
        <v>50575</v>
      </c>
      <c r="Q3045" s="248"/>
      <c r="R3045" s="251"/>
      <c r="S3045" s="248"/>
      <c r="T3045" s="248" t="s">
        <v>16014</v>
      </c>
      <c r="U3045" s="248" t="s">
        <v>16270</v>
      </c>
    </row>
    <row r="3046" spans="1:21" s="1" customFormat="1" ht="23.25" customHeight="1" x14ac:dyDescent="0.25">
      <c r="A3046" t="s">
        <v>8471</v>
      </c>
      <c r="B3046" t="str">
        <f t="shared" si="189"/>
        <v>33</v>
      </c>
      <c r="C3046" t="str">
        <f t="shared" si="190"/>
        <v>620</v>
      </c>
      <c r="D3046" t="str">
        <f t="shared" si="191"/>
        <v>049</v>
      </c>
      <c r="E3046" s="161" t="s">
        <v>8472</v>
      </c>
      <c r="F3046" t="s">
        <v>17084</v>
      </c>
      <c r="G3046" t="s">
        <v>8422</v>
      </c>
      <c r="H3046" s="209">
        <v>33</v>
      </c>
      <c r="I3046" s="209">
        <v>620</v>
      </c>
      <c r="J3046" s="209">
        <v>49</v>
      </c>
      <c r="K3046" s="209">
        <v>327510</v>
      </c>
      <c r="L3046" s="209" t="s">
        <v>15177</v>
      </c>
      <c r="M3046" s="209">
        <v>510</v>
      </c>
      <c r="N3046" s="209">
        <v>5049</v>
      </c>
      <c r="O3046" s="209">
        <v>5620</v>
      </c>
      <c r="P3046" s="209">
        <v>50576</v>
      </c>
      <c r="Q3046" s="248"/>
      <c r="R3046" s="251"/>
      <c r="S3046" s="248"/>
      <c r="T3046" s="248" t="s">
        <v>16014</v>
      </c>
      <c r="U3046" s="248" t="s">
        <v>16270</v>
      </c>
    </row>
    <row r="3047" spans="1:21" s="1" customFormat="1" ht="23.25" customHeight="1" x14ac:dyDescent="0.25">
      <c r="A3047" t="s">
        <v>8620</v>
      </c>
      <c r="B3047" t="str">
        <f t="shared" si="189"/>
        <v>33</v>
      </c>
      <c r="C3047" t="str">
        <f t="shared" si="190"/>
        <v>630</v>
      </c>
      <c r="D3047" t="str">
        <f t="shared" si="191"/>
        <v>049</v>
      </c>
      <c r="E3047" s="161" t="s">
        <v>8621</v>
      </c>
      <c r="F3047" t="s">
        <v>17084</v>
      </c>
      <c r="G3047" t="s">
        <v>8571</v>
      </c>
      <c r="H3047" s="209">
        <v>33</v>
      </c>
      <c r="I3047" s="209">
        <v>630</v>
      </c>
      <c r="J3047" s="209">
        <v>49</v>
      </c>
      <c r="K3047" s="209">
        <v>327610</v>
      </c>
      <c r="L3047" s="209" t="s">
        <v>15177</v>
      </c>
      <c r="M3047" s="209">
        <v>510</v>
      </c>
      <c r="N3047" s="209">
        <v>5049</v>
      </c>
      <c r="O3047" s="209">
        <v>5630</v>
      </c>
      <c r="P3047" s="209">
        <v>50578</v>
      </c>
      <c r="Q3047" s="248"/>
      <c r="R3047" s="251"/>
      <c r="S3047" s="248"/>
      <c r="T3047" s="248" t="s">
        <v>16014</v>
      </c>
      <c r="U3047" s="248" t="s">
        <v>16270</v>
      </c>
    </row>
    <row r="3048" spans="1:21" s="1" customFormat="1" ht="23.25" customHeight="1" x14ac:dyDescent="0.25">
      <c r="A3048" t="s">
        <v>8719</v>
      </c>
      <c r="B3048" t="str">
        <f t="shared" si="189"/>
        <v>33</v>
      </c>
      <c r="C3048" t="str">
        <f t="shared" si="190"/>
        <v>637</v>
      </c>
      <c r="D3048" t="str">
        <f t="shared" si="191"/>
        <v>049</v>
      </c>
      <c r="E3048" s="161" t="s">
        <v>8720</v>
      </c>
      <c r="F3048" t="s">
        <v>17084</v>
      </c>
      <c r="G3048" t="s">
        <v>8670</v>
      </c>
      <c r="H3048" s="209">
        <v>33</v>
      </c>
      <c r="I3048" s="209">
        <v>637</v>
      </c>
      <c r="J3048" s="209">
        <v>49</v>
      </c>
      <c r="K3048" s="209">
        <v>327630</v>
      </c>
      <c r="L3048" s="209" t="s">
        <v>15177</v>
      </c>
      <c r="M3048" s="209">
        <v>510</v>
      </c>
      <c r="N3048" s="209">
        <v>5049</v>
      </c>
      <c r="O3048" s="209">
        <v>5637</v>
      </c>
      <c r="P3048" s="209">
        <v>50579</v>
      </c>
      <c r="Q3048" s="248"/>
      <c r="R3048" s="251"/>
      <c r="S3048" s="248"/>
      <c r="T3048" s="248" t="s">
        <v>16014</v>
      </c>
      <c r="U3048" s="248" t="s">
        <v>16270</v>
      </c>
    </row>
    <row r="3049" spans="1:21" s="1" customFormat="1" ht="23.25" customHeight="1" x14ac:dyDescent="0.25">
      <c r="A3049" t="s">
        <v>8821</v>
      </c>
      <c r="B3049" t="str">
        <f t="shared" si="189"/>
        <v>33</v>
      </c>
      <c r="C3049" t="str">
        <f t="shared" si="190"/>
        <v>645</v>
      </c>
      <c r="D3049" t="str">
        <f t="shared" si="191"/>
        <v>049</v>
      </c>
      <c r="E3049" s="161" t="s">
        <v>8822</v>
      </c>
      <c r="F3049" t="s">
        <v>17084</v>
      </c>
      <c r="G3049" t="s">
        <v>8772</v>
      </c>
      <c r="H3049" s="209">
        <v>33</v>
      </c>
      <c r="I3049" s="209">
        <v>645</v>
      </c>
      <c r="J3049" s="209">
        <v>49</v>
      </c>
      <c r="K3049" s="209">
        <v>327710</v>
      </c>
      <c r="L3049" s="209" t="s">
        <v>15177</v>
      </c>
      <c r="M3049" s="209">
        <v>510</v>
      </c>
      <c r="N3049" s="209">
        <v>5049</v>
      </c>
      <c r="O3049" s="209">
        <v>5645</v>
      </c>
      <c r="P3049" s="209">
        <v>50580</v>
      </c>
      <c r="Q3049"/>
      <c r="R3049" s="251"/>
      <c r="S3049"/>
      <c r="T3049" s="248" t="s">
        <v>16014</v>
      </c>
      <c r="U3049" s="248" t="s">
        <v>16270</v>
      </c>
    </row>
    <row r="3050" spans="1:21" s="1" customFormat="1" ht="23.25" customHeight="1" x14ac:dyDescent="0.25">
      <c r="A3050" t="s">
        <v>8921</v>
      </c>
      <c r="B3050" t="str">
        <f t="shared" si="189"/>
        <v>33</v>
      </c>
      <c r="C3050" t="str">
        <f t="shared" si="190"/>
        <v>685</v>
      </c>
      <c r="D3050" t="str">
        <f t="shared" si="191"/>
        <v>049</v>
      </c>
      <c r="E3050" s="161" t="s">
        <v>8922</v>
      </c>
      <c r="F3050" t="s">
        <v>17084</v>
      </c>
      <c r="G3050" t="s">
        <v>8872</v>
      </c>
      <c r="H3050" s="209">
        <v>33</v>
      </c>
      <c r="I3050" s="209">
        <v>685</v>
      </c>
      <c r="J3050" s="209">
        <v>49</v>
      </c>
      <c r="K3050" s="209">
        <v>327730</v>
      </c>
      <c r="L3050" s="209" t="s">
        <v>15177</v>
      </c>
      <c r="M3050" s="209">
        <v>510</v>
      </c>
      <c r="N3050" s="209">
        <v>5049</v>
      </c>
      <c r="O3050" s="209">
        <v>5686</v>
      </c>
      <c r="P3050" s="209">
        <v>50581</v>
      </c>
      <c r="Q3050" s="248"/>
      <c r="R3050" s="251"/>
      <c r="S3050" s="248"/>
      <c r="T3050" s="248" t="s">
        <v>16014</v>
      </c>
      <c r="U3050" s="248" t="s">
        <v>16270</v>
      </c>
    </row>
    <row r="3051" spans="1:21" s="1" customFormat="1" ht="23.25" customHeight="1" x14ac:dyDescent="0.25">
      <c r="A3051" t="s">
        <v>9021</v>
      </c>
      <c r="B3051" t="str">
        <f t="shared" si="189"/>
        <v>33</v>
      </c>
      <c r="C3051" t="str">
        <f t="shared" si="190"/>
        <v>690</v>
      </c>
      <c r="D3051" t="str">
        <f t="shared" si="191"/>
        <v>049</v>
      </c>
      <c r="E3051" s="161" t="s">
        <v>9022</v>
      </c>
      <c r="F3051" t="s">
        <v>17084</v>
      </c>
      <c r="G3051" t="s">
        <v>8972</v>
      </c>
      <c r="H3051" s="209">
        <v>33</v>
      </c>
      <c r="I3051" s="209">
        <v>690</v>
      </c>
      <c r="J3051" s="209">
        <v>49</v>
      </c>
      <c r="K3051" s="209">
        <v>327750</v>
      </c>
      <c r="L3051" s="209" t="s">
        <v>15177</v>
      </c>
      <c r="M3051" s="209">
        <v>510</v>
      </c>
      <c r="N3051" s="209">
        <v>5049</v>
      </c>
      <c r="O3051" s="209">
        <v>5691</v>
      </c>
      <c r="P3051" s="209">
        <v>50582</v>
      </c>
      <c r="Q3051" s="248"/>
      <c r="R3051" s="251"/>
      <c r="S3051" s="248"/>
      <c r="T3051" s="248" t="s">
        <v>16014</v>
      </c>
      <c r="U3051" s="248" t="s">
        <v>16270</v>
      </c>
    </row>
    <row r="3052" spans="1:21" s="1" customFormat="1" ht="23.25" customHeight="1" x14ac:dyDescent="0.25">
      <c r="A3052" t="s">
        <v>9121</v>
      </c>
      <c r="B3052" t="str">
        <f t="shared" si="189"/>
        <v>33</v>
      </c>
      <c r="C3052" t="str">
        <f t="shared" si="190"/>
        <v>695</v>
      </c>
      <c r="D3052" t="str">
        <f t="shared" si="191"/>
        <v>049</v>
      </c>
      <c r="E3052" s="161" t="s">
        <v>9122</v>
      </c>
      <c r="F3052" t="s">
        <v>17084</v>
      </c>
      <c r="G3052" t="s">
        <v>9072</v>
      </c>
      <c r="H3052" s="209">
        <v>33</v>
      </c>
      <c r="I3052" s="209">
        <v>695</v>
      </c>
      <c r="J3052" s="209">
        <v>49</v>
      </c>
      <c r="K3052" s="209">
        <v>327770</v>
      </c>
      <c r="L3052" s="209" t="s">
        <v>15177</v>
      </c>
      <c r="M3052" s="209">
        <v>510</v>
      </c>
      <c r="N3052" s="209">
        <v>5049</v>
      </c>
      <c r="O3052" s="209">
        <v>5695</v>
      </c>
      <c r="P3052" s="209">
        <v>50583</v>
      </c>
      <c r="Q3052" s="248"/>
      <c r="R3052" s="251"/>
      <c r="S3052" s="248"/>
      <c r="T3052" s="248" t="s">
        <v>16014</v>
      </c>
      <c r="U3052" s="248" t="s">
        <v>16270</v>
      </c>
    </row>
    <row r="3053" spans="1:21" s="1" customFormat="1" ht="23.25" customHeight="1" x14ac:dyDescent="0.25">
      <c r="A3053" t="s">
        <v>9220</v>
      </c>
      <c r="B3053" t="str">
        <f t="shared" si="189"/>
        <v>33</v>
      </c>
      <c r="C3053" t="str">
        <f t="shared" si="190"/>
        <v>700</v>
      </c>
      <c r="D3053" t="str">
        <f t="shared" si="191"/>
        <v>049</v>
      </c>
      <c r="E3053" s="161" t="s">
        <v>9221</v>
      </c>
      <c r="F3053" t="s">
        <v>17084</v>
      </c>
      <c r="G3053" t="s">
        <v>9171</v>
      </c>
      <c r="H3053" s="209">
        <v>33</v>
      </c>
      <c r="I3053" s="209">
        <v>700</v>
      </c>
      <c r="J3053" s="209">
        <v>49</v>
      </c>
      <c r="K3053" s="209">
        <v>327810</v>
      </c>
      <c r="L3053" s="209" t="s">
        <v>15177</v>
      </c>
      <c r="M3053" s="209">
        <v>510</v>
      </c>
      <c r="N3053" s="209">
        <v>5049</v>
      </c>
      <c r="O3053" s="209">
        <v>5700</v>
      </c>
      <c r="P3053" s="209">
        <v>50584</v>
      </c>
      <c r="Q3053" s="248"/>
      <c r="R3053" s="251"/>
      <c r="S3053" s="248"/>
      <c r="T3053" s="248" t="s">
        <v>16014</v>
      </c>
      <c r="U3053" s="248" t="s">
        <v>16270</v>
      </c>
    </row>
    <row r="3054" spans="1:21" s="1" customFormat="1" ht="23.25" customHeight="1" x14ac:dyDescent="0.25">
      <c r="A3054" t="s">
        <v>9319</v>
      </c>
      <c r="B3054" t="str">
        <f t="shared" si="189"/>
        <v>33</v>
      </c>
      <c r="C3054" t="str">
        <f t="shared" si="190"/>
        <v>745</v>
      </c>
      <c r="D3054" t="str">
        <f t="shared" si="191"/>
        <v>049</v>
      </c>
      <c r="E3054" s="161" t="s">
        <v>9320</v>
      </c>
      <c r="F3054" t="s">
        <v>17084</v>
      </c>
      <c r="G3054" t="s">
        <v>9270</v>
      </c>
      <c r="H3054" s="209">
        <v>33</v>
      </c>
      <c r="I3054" s="209">
        <v>745</v>
      </c>
      <c r="J3054" s="209">
        <v>49</v>
      </c>
      <c r="K3054" s="209">
        <v>328430</v>
      </c>
      <c r="L3054" s="209" t="s">
        <v>15177</v>
      </c>
      <c r="M3054" s="209">
        <v>510</v>
      </c>
      <c r="N3054" s="209">
        <v>5049</v>
      </c>
      <c r="O3054" s="209">
        <v>5745</v>
      </c>
      <c r="P3054" s="209">
        <v>50585</v>
      </c>
      <c r="Q3054" s="248"/>
      <c r="R3054" s="251"/>
      <c r="S3054" s="248"/>
      <c r="T3054" s="248" t="s">
        <v>16014</v>
      </c>
      <c r="U3054" s="248" t="s">
        <v>16270</v>
      </c>
    </row>
    <row r="3055" spans="1:21" s="1" customFormat="1" ht="23.25" customHeight="1" x14ac:dyDescent="0.25">
      <c r="A3055" t="s">
        <v>9418</v>
      </c>
      <c r="B3055" t="str">
        <f t="shared" si="189"/>
        <v>33</v>
      </c>
      <c r="C3055" t="str">
        <f t="shared" si="190"/>
        <v>750</v>
      </c>
      <c r="D3055" t="str">
        <f t="shared" si="191"/>
        <v>049</v>
      </c>
      <c r="E3055" s="161" t="s">
        <v>9419</v>
      </c>
      <c r="F3055" t="s">
        <v>17084</v>
      </c>
      <c r="G3055" t="s">
        <v>9369</v>
      </c>
      <c r="H3055" s="209">
        <v>33</v>
      </c>
      <c r="I3055" s="209">
        <v>750</v>
      </c>
      <c r="J3055" s="209">
        <v>49</v>
      </c>
      <c r="K3055" s="209">
        <v>328450</v>
      </c>
      <c r="L3055" s="209" t="s">
        <v>15177</v>
      </c>
      <c r="M3055" s="209">
        <v>510</v>
      </c>
      <c r="N3055" s="209">
        <v>5049</v>
      </c>
      <c r="O3055" s="209">
        <v>5750</v>
      </c>
      <c r="P3055" s="209">
        <v>50586</v>
      </c>
      <c r="Q3055"/>
      <c r="R3055" s="251"/>
      <c r="S3055"/>
      <c r="T3055" s="248" t="s">
        <v>16014</v>
      </c>
      <c r="U3055" s="248" t="s">
        <v>16270</v>
      </c>
    </row>
    <row r="3056" spans="1:21" s="1" customFormat="1" ht="23.25" customHeight="1" x14ac:dyDescent="0.25">
      <c r="A3056" t="s">
        <v>9517</v>
      </c>
      <c r="B3056" t="str">
        <f t="shared" si="189"/>
        <v>33</v>
      </c>
      <c r="C3056" t="str">
        <f t="shared" si="190"/>
        <v>795</v>
      </c>
      <c r="D3056" t="str">
        <f t="shared" si="191"/>
        <v>049</v>
      </c>
      <c r="E3056" s="161" t="s">
        <v>9518</v>
      </c>
      <c r="F3056" t="s">
        <v>17084</v>
      </c>
      <c r="G3056" t="s">
        <v>9468</v>
      </c>
      <c r="H3056" s="209">
        <v>33</v>
      </c>
      <c r="I3056" s="209">
        <v>795</v>
      </c>
      <c r="J3056" s="209">
        <v>49</v>
      </c>
      <c r="K3056" s="209">
        <v>328780</v>
      </c>
      <c r="L3056" s="209" t="s">
        <v>15177</v>
      </c>
      <c r="M3056" s="209">
        <v>510</v>
      </c>
      <c r="N3056" s="209">
        <v>5049</v>
      </c>
      <c r="O3056" s="209">
        <v>5795</v>
      </c>
      <c r="P3056" s="209">
        <v>50587</v>
      </c>
      <c r="Q3056" s="248"/>
      <c r="R3056" s="251"/>
      <c r="S3056" s="248"/>
      <c r="T3056" s="248" t="s">
        <v>16014</v>
      </c>
      <c r="U3056" s="248" t="s">
        <v>16270</v>
      </c>
    </row>
    <row r="3057" spans="1:21" s="1" customFormat="1" ht="23.25" customHeight="1" x14ac:dyDescent="0.25">
      <c r="A3057" t="s">
        <v>9616</v>
      </c>
      <c r="B3057" t="str">
        <f t="shared" si="189"/>
        <v>33</v>
      </c>
      <c r="C3057" t="str">
        <f t="shared" si="190"/>
        <v>850</v>
      </c>
      <c r="D3057" t="str">
        <f t="shared" si="191"/>
        <v>049</v>
      </c>
      <c r="E3057" s="161" t="s">
        <v>9617</v>
      </c>
      <c r="F3057" t="s">
        <v>17084</v>
      </c>
      <c r="G3057" t="s">
        <v>9567</v>
      </c>
      <c r="H3057" s="209">
        <v>33</v>
      </c>
      <c r="I3057" s="209">
        <v>850</v>
      </c>
      <c r="J3057" s="209">
        <v>49</v>
      </c>
      <c r="K3057" s="209">
        <v>328910</v>
      </c>
      <c r="L3057" s="209" t="s">
        <v>15177</v>
      </c>
      <c r="M3057" s="209">
        <v>510</v>
      </c>
      <c r="N3057" s="209">
        <v>5049</v>
      </c>
      <c r="O3057" s="209">
        <v>5850</v>
      </c>
      <c r="P3057" s="209">
        <v>50588</v>
      </c>
      <c r="Q3057" s="248"/>
      <c r="R3057" s="251"/>
      <c r="S3057" s="248"/>
      <c r="T3057" s="248" t="s">
        <v>16014</v>
      </c>
      <c r="U3057" s="248" t="s">
        <v>16270</v>
      </c>
    </row>
    <row r="3058" spans="1:21" s="1" customFormat="1" ht="23.25" customHeight="1" x14ac:dyDescent="0.25">
      <c r="A3058" t="s">
        <v>7715</v>
      </c>
      <c r="B3058" t="str">
        <f t="shared" si="189"/>
        <v>33</v>
      </c>
      <c r="C3058" t="str">
        <f t="shared" si="190"/>
        <v>001</v>
      </c>
      <c r="D3058" t="str">
        <f t="shared" si="191"/>
        <v>094</v>
      </c>
      <c r="E3058" s="161" t="s">
        <v>17116</v>
      </c>
      <c r="F3058" t="s">
        <v>17084</v>
      </c>
      <c r="G3058" t="s">
        <v>7582</v>
      </c>
      <c r="H3058" s="209">
        <v>33</v>
      </c>
      <c r="I3058" s="209">
        <v>1</v>
      </c>
      <c r="J3058" s="209">
        <v>94</v>
      </c>
      <c r="K3058" s="209">
        <v>320110</v>
      </c>
      <c r="L3058" s="209" t="s">
        <v>15177</v>
      </c>
      <c r="M3058" s="209">
        <v>510</v>
      </c>
      <c r="N3058" s="209">
        <v>5094</v>
      </c>
      <c r="O3058" s="209">
        <v>5001</v>
      </c>
      <c r="P3058" s="209">
        <v>50589</v>
      </c>
      <c r="Q3058" s="248"/>
      <c r="R3058" s="248"/>
      <c r="S3058" s="248"/>
      <c r="T3058" s="248" t="s">
        <v>16014</v>
      </c>
      <c r="U3058" s="248" t="s">
        <v>16270</v>
      </c>
    </row>
    <row r="3059" spans="1:21" s="1" customFormat="1" ht="23.25" customHeight="1" x14ac:dyDescent="0.25">
      <c r="A3059" t="s">
        <v>7818</v>
      </c>
      <c r="B3059" t="str">
        <f t="shared" si="189"/>
        <v>33</v>
      </c>
      <c r="C3059" t="str">
        <f t="shared" si="190"/>
        <v>002</v>
      </c>
      <c r="D3059" t="str">
        <f t="shared" si="191"/>
        <v>094</v>
      </c>
      <c r="E3059" s="161" t="s">
        <v>7819</v>
      </c>
      <c r="F3059" t="s">
        <v>17084</v>
      </c>
      <c r="G3059" t="s">
        <v>7729</v>
      </c>
      <c r="H3059" s="209">
        <v>33</v>
      </c>
      <c r="I3059" s="209">
        <v>2</v>
      </c>
      <c r="J3059" s="209">
        <v>94</v>
      </c>
      <c r="K3059" s="209">
        <v>320210</v>
      </c>
      <c r="L3059" s="209" t="s">
        <v>15177</v>
      </c>
      <c r="M3059" s="209">
        <v>510</v>
      </c>
      <c r="N3059" s="209">
        <v>5094</v>
      </c>
      <c r="O3059" s="209">
        <v>5002</v>
      </c>
      <c r="P3059" s="209">
        <v>50590</v>
      </c>
      <c r="Q3059" s="248"/>
      <c r="R3059" s="251"/>
      <c r="S3059" s="248"/>
      <c r="T3059" s="248" t="s">
        <v>16014</v>
      </c>
      <c r="U3059" s="248" t="s">
        <v>16270</v>
      </c>
    </row>
    <row r="3060" spans="1:21" s="1" customFormat="1" ht="23.25" customHeight="1" x14ac:dyDescent="0.25">
      <c r="A3060" t="s">
        <v>7917</v>
      </c>
      <c r="B3060" t="str">
        <f t="shared" si="189"/>
        <v>33</v>
      </c>
      <c r="C3060" t="str">
        <f t="shared" si="190"/>
        <v>010</v>
      </c>
      <c r="D3060" t="str">
        <f t="shared" si="191"/>
        <v>094</v>
      </c>
      <c r="E3060" s="161" t="s">
        <v>7918</v>
      </c>
      <c r="F3060" t="s">
        <v>17084</v>
      </c>
      <c r="G3060" t="s">
        <v>7828</v>
      </c>
      <c r="H3060" s="209">
        <v>33</v>
      </c>
      <c r="I3060" s="209">
        <v>10</v>
      </c>
      <c r="J3060" s="209">
        <v>94</v>
      </c>
      <c r="K3060" s="209">
        <v>320310</v>
      </c>
      <c r="L3060" s="209" t="s">
        <v>15177</v>
      </c>
      <c r="M3060" s="209">
        <v>510</v>
      </c>
      <c r="N3060" s="209">
        <v>5094</v>
      </c>
      <c r="O3060" s="209">
        <v>5010</v>
      </c>
      <c r="P3060" s="209">
        <v>50591</v>
      </c>
      <c r="Q3060" s="248"/>
      <c r="R3060" s="251"/>
      <c r="S3060" s="248"/>
      <c r="T3060" s="248" t="s">
        <v>16014</v>
      </c>
      <c r="U3060" s="248" t="s">
        <v>16270</v>
      </c>
    </row>
    <row r="3061" spans="1:21" s="1" customFormat="1" ht="23.25" customHeight="1" x14ac:dyDescent="0.25">
      <c r="A3061" t="s">
        <v>8016</v>
      </c>
      <c r="B3061" t="str">
        <f t="shared" si="189"/>
        <v>33</v>
      </c>
      <c r="C3061" t="str">
        <f t="shared" si="190"/>
        <v>030</v>
      </c>
      <c r="D3061" t="str">
        <f t="shared" si="191"/>
        <v>094</v>
      </c>
      <c r="E3061" s="161" t="s">
        <v>8017</v>
      </c>
      <c r="F3061" t="s">
        <v>17084</v>
      </c>
      <c r="G3061" t="s">
        <v>7927</v>
      </c>
      <c r="H3061" s="209">
        <v>33</v>
      </c>
      <c r="I3061" s="209">
        <v>30</v>
      </c>
      <c r="J3061" s="209">
        <v>94</v>
      </c>
      <c r="K3061" s="209">
        <v>320910</v>
      </c>
      <c r="L3061" s="209" t="s">
        <v>15177</v>
      </c>
      <c r="M3061" s="209">
        <v>510</v>
      </c>
      <c r="N3061" s="209">
        <v>5094</v>
      </c>
      <c r="O3061" s="209">
        <v>5030</v>
      </c>
      <c r="P3061" s="209">
        <v>50592</v>
      </c>
      <c r="Q3061" s="248"/>
      <c r="R3061" s="251"/>
      <c r="S3061" s="248"/>
      <c r="T3061" s="248" t="s">
        <v>16014</v>
      </c>
      <c r="U3061" s="248" t="s">
        <v>16270</v>
      </c>
    </row>
    <row r="3062" spans="1:21" s="1" customFormat="1" ht="23.25" customHeight="1" x14ac:dyDescent="0.25">
      <c r="A3062" t="s">
        <v>8115</v>
      </c>
      <c r="B3062" t="str">
        <f t="shared" si="189"/>
        <v>33</v>
      </c>
      <c r="C3062" t="str">
        <f t="shared" si="190"/>
        <v>035</v>
      </c>
      <c r="D3062" t="str">
        <f t="shared" si="191"/>
        <v>094</v>
      </c>
      <c r="E3062" s="161" t="s">
        <v>8116</v>
      </c>
      <c r="F3062" t="s">
        <v>17084</v>
      </c>
      <c r="G3062" t="s">
        <v>8026</v>
      </c>
      <c r="H3062" s="209">
        <v>33</v>
      </c>
      <c r="I3062" s="209">
        <v>35</v>
      </c>
      <c r="J3062" s="209">
        <v>94</v>
      </c>
      <c r="K3062" s="209">
        <v>320925</v>
      </c>
      <c r="L3062" s="209" t="s">
        <v>15177</v>
      </c>
      <c r="M3062" s="209">
        <v>510</v>
      </c>
      <c r="N3062" s="209">
        <v>5094</v>
      </c>
      <c r="O3062" s="209">
        <v>5035</v>
      </c>
      <c r="P3062" s="209">
        <v>50593</v>
      </c>
      <c r="Q3062" s="248"/>
      <c r="R3062" s="251"/>
      <c r="S3062" s="248"/>
      <c r="T3062" s="248" t="s">
        <v>16014</v>
      </c>
      <c r="U3062" s="248" t="s">
        <v>16270</v>
      </c>
    </row>
    <row r="3063" spans="1:21" s="1" customFormat="1" ht="23.25" customHeight="1" x14ac:dyDescent="0.25">
      <c r="A3063" t="s">
        <v>8214</v>
      </c>
      <c r="B3063" t="str">
        <f t="shared" si="189"/>
        <v>33</v>
      </c>
      <c r="C3063" t="str">
        <f t="shared" si="190"/>
        <v>040</v>
      </c>
      <c r="D3063" t="str">
        <f t="shared" si="191"/>
        <v>094</v>
      </c>
      <c r="E3063" s="161" t="s">
        <v>8215</v>
      </c>
      <c r="F3063" t="s">
        <v>17084</v>
      </c>
      <c r="G3063" t="s">
        <v>8125</v>
      </c>
      <c r="H3063" s="209">
        <v>33</v>
      </c>
      <c r="I3063" s="209">
        <v>40</v>
      </c>
      <c r="J3063" s="209">
        <v>94</v>
      </c>
      <c r="K3063" s="209">
        <v>320930</v>
      </c>
      <c r="L3063" s="209" t="s">
        <v>15177</v>
      </c>
      <c r="M3063" s="209">
        <v>510</v>
      </c>
      <c r="N3063" s="209">
        <v>5094</v>
      </c>
      <c r="O3063" s="209">
        <v>5040</v>
      </c>
      <c r="P3063" s="209">
        <v>50594</v>
      </c>
      <c r="Q3063" s="248"/>
      <c r="R3063" s="251"/>
      <c r="S3063" s="248"/>
      <c r="T3063" s="248" t="s">
        <v>16014</v>
      </c>
      <c r="U3063" s="248" t="s">
        <v>16270</v>
      </c>
    </row>
    <row r="3064" spans="1:21" s="1" customFormat="1" ht="23.25" customHeight="1" x14ac:dyDescent="0.25">
      <c r="A3064" t="s">
        <v>8313</v>
      </c>
      <c r="B3064" t="str">
        <f t="shared" si="189"/>
        <v>33</v>
      </c>
      <c r="C3064" t="str">
        <f t="shared" si="190"/>
        <v>200</v>
      </c>
      <c r="D3064" t="str">
        <f t="shared" si="191"/>
        <v>094</v>
      </c>
      <c r="E3064" s="161" t="s">
        <v>8314</v>
      </c>
      <c r="F3064" t="s">
        <v>17084</v>
      </c>
      <c r="G3064" t="s">
        <v>8224</v>
      </c>
      <c r="H3064" s="209">
        <v>33</v>
      </c>
      <c r="I3064" s="209">
        <v>200</v>
      </c>
      <c r="J3064" s="209">
        <v>94</v>
      </c>
      <c r="K3064" s="209">
        <v>322010</v>
      </c>
      <c r="L3064" s="209" t="s">
        <v>15177</v>
      </c>
      <c r="M3064" s="209">
        <v>510</v>
      </c>
      <c r="N3064" s="209">
        <v>5094</v>
      </c>
      <c r="O3064" s="209">
        <v>5200</v>
      </c>
      <c r="P3064" s="209">
        <v>50595</v>
      </c>
      <c r="Q3064" s="248"/>
      <c r="R3064" s="251"/>
      <c r="S3064" s="248"/>
      <c r="T3064" s="248" t="s">
        <v>16014</v>
      </c>
      <c r="U3064" s="248" t="s">
        <v>16270</v>
      </c>
    </row>
    <row r="3065" spans="1:21" s="1" customFormat="1" ht="23.25" customHeight="1" x14ac:dyDescent="0.25">
      <c r="A3065" t="s">
        <v>8412</v>
      </c>
      <c r="B3065" t="str">
        <f t="shared" si="189"/>
        <v>33</v>
      </c>
      <c r="C3065" t="str">
        <f t="shared" si="190"/>
        <v>610</v>
      </c>
      <c r="D3065" t="str">
        <f t="shared" si="191"/>
        <v>094</v>
      </c>
      <c r="E3065" s="161" t="s">
        <v>8413</v>
      </c>
      <c r="F3065" t="s">
        <v>17084</v>
      </c>
      <c r="G3065" t="s">
        <v>8323</v>
      </c>
      <c r="H3065" s="209">
        <v>33</v>
      </c>
      <c r="I3065" s="209">
        <v>610</v>
      </c>
      <c r="J3065" s="209">
        <v>94</v>
      </c>
      <c r="K3065" s="209">
        <v>327410</v>
      </c>
      <c r="L3065" s="209" t="s">
        <v>15177</v>
      </c>
      <c r="M3065" s="209">
        <v>510</v>
      </c>
      <c r="N3065" s="209">
        <v>5094</v>
      </c>
      <c r="O3065" s="209">
        <v>5610</v>
      </c>
      <c r="P3065" s="209">
        <v>50596</v>
      </c>
      <c r="Q3065" s="248"/>
      <c r="R3065" s="251"/>
      <c r="S3065" s="248"/>
      <c r="T3065" s="248" t="s">
        <v>16014</v>
      </c>
      <c r="U3065" s="248" t="s">
        <v>16270</v>
      </c>
    </row>
    <row r="3066" spans="1:21" s="1" customFormat="1" ht="23.25" customHeight="1" x14ac:dyDescent="0.25">
      <c r="A3066" t="s">
        <v>8511</v>
      </c>
      <c r="B3066" t="str">
        <f t="shared" si="189"/>
        <v>33</v>
      </c>
      <c r="C3066" t="str">
        <f t="shared" si="190"/>
        <v>620</v>
      </c>
      <c r="D3066" t="str">
        <f t="shared" si="191"/>
        <v>094</v>
      </c>
      <c r="E3066" s="161" t="s">
        <v>8512</v>
      </c>
      <c r="F3066" t="s">
        <v>17084</v>
      </c>
      <c r="G3066" t="s">
        <v>8422</v>
      </c>
      <c r="H3066" s="209">
        <v>33</v>
      </c>
      <c r="I3066" s="209">
        <v>620</v>
      </c>
      <c r="J3066" s="209">
        <v>94</v>
      </c>
      <c r="K3066" s="209">
        <v>327510</v>
      </c>
      <c r="L3066" s="209" t="s">
        <v>15177</v>
      </c>
      <c r="M3066" s="209">
        <v>510</v>
      </c>
      <c r="N3066" s="209">
        <v>5094</v>
      </c>
      <c r="O3066" s="209">
        <v>5620</v>
      </c>
      <c r="P3066" s="209">
        <v>50597</v>
      </c>
      <c r="Q3066" s="248"/>
      <c r="R3066" s="251"/>
      <c r="S3066" s="248"/>
      <c r="T3066" s="248" t="s">
        <v>16014</v>
      </c>
      <c r="U3066" s="248" t="s">
        <v>16270</v>
      </c>
    </row>
    <row r="3067" spans="1:21" s="1" customFormat="1" ht="23.25" customHeight="1" x14ac:dyDescent="0.25">
      <c r="A3067" t="s">
        <v>8660</v>
      </c>
      <c r="B3067" t="str">
        <f t="shared" si="189"/>
        <v>33</v>
      </c>
      <c r="C3067" t="str">
        <f t="shared" si="190"/>
        <v>630</v>
      </c>
      <c r="D3067" t="str">
        <f t="shared" si="191"/>
        <v>094</v>
      </c>
      <c r="E3067" s="161" t="s">
        <v>8661</v>
      </c>
      <c r="F3067" t="s">
        <v>17084</v>
      </c>
      <c r="G3067" t="s">
        <v>8571</v>
      </c>
      <c r="H3067" s="209">
        <v>33</v>
      </c>
      <c r="I3067" s="209">
        <v>630</v>
      </c>
      <c r="J3067" s="209">
        <v>94</v>
      </c>
      <c r="K3067" s="209">
        <v>327610</v>
      </c>
      <c r="L3067" s="209" t="s">
        <v>15177</v>
      </c>
      <c r="M3067" s="209">
        <v>510</v>
      </c>
      <c r="N3067" s="209">
        <v>5094</v>
      </c>
      <c r="O3067" s="209">
        <v>5630</v>
      </c>
      <c r="P3067" s="209">
        <v>50599</v>
      </c>
      <c r="Q3067" s="248"/>
      <c r="R3067" s="251"/>
      <c r="S3067" s="248"/>
      <c r="T3067" s="248" t="s">
        <v>16014</v>
      </c>
      <c r="U3067" s="248" t="s">
        <v>16270</v>
      </c>
    </row>
    <row r="3068" spans="1:21" s="1" customFormat="1" ht="23.25" customHeight="1" x14ac:dyDescent="0.25">
      <c r="A3068" t="s">
        <v>8759</v>
      </c>
      <c r="B3068" t="str">
        <f t="shared" si="189"/>
        <v>33</v>
      </c>
      <c r="C3068" t="str">
        <f t="shared" si="190"/>
        <v>637</v>
      </c>
      <c r="D3068" t="str">
        <f t="shared" si="191"/>
        <v>094</v>
      </c>
      <c r="E3068" s="161" t="s">
        <v>8760</v>
      </c>
      <c r="F3068" t="s">
        <v>17084</v>
      </c>
      <c r="G3068" t="s">
        <v>8670</v>
      </c>
      <c r="H3068" s="209">
        <v>33</v>
      </c>
      <c r="I3068" s="209">
        <v>637</v>
      </c>
      <c r="J3068" s="209">
        <v>94</v>
      </c>
      <c r="K3068" s="209">
        <v>327630</v>
      </c>
      <c r="L3068" s="209" t="s">
        <v>15177</v>
      </c>
      <c r="M3068" s="209">
        <v>510</v>
      </c>
      <c r="N3068" s="209">
        <v>5094</v>
      </c>
      <c r="O3068" s="209">
        <v>5637</v>
      </c>
      <c r="P3068" s="209">
        <v>50600</v>
      </c>
      <c r="Q3068" s="248"/>
      <c r="R3068" s="251"/>
      <c r="S3068" s="248"/>
      <c r="T3068" s="248" t="s">
        <v>16014</v>
      </c>
      <c r="U3068" s="248" t="s">
        <v>16270</v>
      </c>
    </row>
    <row r="3069" spans="1:21" s="1" customFormat="1" ht="23.25" customHeight="1" x14ac:dyDescent="0.25">
      <c r="A3069" t="s">
        <v>8861</v>
      </c>
      <c r="B3069" t="str">
        <f t="shared" si="189"/>
        <v>33</v>
      </c>
      <c r="C3069" t="str">
        <f t="shared" si="190"/>
        <v>645</v>
      </c>
      <c r="D3069" t="str">
        <f t="shared" si="191"/>
        <v>094</v>
      </c>
      <c r="E3069" s="161" t="s">
        <v>8862</v>
      </c>
      <c r="F3069" t="s">
        <v>17084</v>
      </c>
      <c r="G3069" t="s">
        <v>8772</v>
      </c>
      <c r="H3069" s="209">
        <v>33</v>
      </c>
      <c r="I3069" s="209">
        <v>645</v>
      </c>
      <c r="J3069" s="209">
        <v>94</v>
      </c>
      <c r="K3069" s="209">
        <v>327710</v>
      </c>
      <c r="L3069" s="209" t="s">
        <v>15177</v>
      </c>
      <c r="M3069" s="209">
        <v>510</v>
      </c>
      <c r="N3069" s="209">
        <v>5094</v>
      </c>
      <c r="O3069" s="209">
        <v>5645</v>
      </c>
      <c r="P3069" s="209">
        <v>50601</v>
      </c>
      <c r="Q3069"/>
      <c r="R3069" s="251"/>
      <c r="S3069"/>
      <c r="T3069" s="248" t="s">
        <v>16014</v>
      </c>
      <c r="U3069" s="248" t="s">
        <v>16270</v>
      </c>
    </row>
    <row r="3070" spans="1:21" s="1" customFormat="1" ht="23.25" customHeight="1" x14ac:dyDescent="0.25">
      <c r="A3070" t="s">
        <v>8961</v>
      </c>
      <c r="B3070" t="str">
        <f t="shared" si="189"/>
        <v>33</v>
      </c>
      <c r="C3070" t="str">
        <f t="shared" si="190"/>
        <v>685</v>
      </c>
      <c r="D3070" t="str">
        <f t="shared" si="191"/>
        <v>094</v>
      </c>
      <c r="E3070" s="161" t="s">
        <v>8962</v>
      </c>
      <c r="F3070" t="s">
        <v>17084</v>
      </c>
      <c r="G3070" t="s">
        <v>8872</v>
      </c>
      <c r="H3070" s="209">
        <v>33</v>
      </c>
      <c r="I3070" s="209">
        <v>685</v>
      </c>
      <c r="J3070" s="209">
        <v>94</v>
      </c>
      <c r="K3070" s="209">
        <v>327730</v>
      </c>
      <c r="L3070" s="209" t="s">
        <v>15177</v>
      </c>
      <c r="M3070" s="209">
        <v>510</v>
      </c>
      <c r="N3070" s="209">
        <v>5094</v>
      </c>
      <c r="O3070" s="209">
        <v>5686</v>
      </c>
      <c r="P3070" s="209">
        <v>50602</v>
      </c>
      <c r="Q3070" s="248"/>
      <c r="R3070" s="251"/>
      <c r="S3070" s="248"/>
      <c r="T3070" s="248" t="s">
        <v>16014</v>
      </c>
      <c r="U3070" s="248" t="s">
        <v>16270</v>
      </c>
    </row>
    <row r="3071" spans="1:21" s="1" customFormat="1" ht="23.25" customHeight="1" x14ac:dyDescent="0.25">
      <c r="A3071" t="s">
        <v>9061</v>
      </c>
      <c r="B3071" t="str">
        <f t="shared" si="189"/>
        <v>33</v>
      </c>
      <c r="C3071" t="str">
        <f t="shared" si="190"/>
        <v>690</v>
      </c>
      <c r="D3071" t="str">
        <f t="shared" si="191"/>
        <v>094</v>
      </c>
      <c r="E3071" s="161" t="s">
        <v>9062</v>
      </c>
      <c r="F3071" t="s">
        <v>17084</v>
      </c>
      <c r="G3071" t="s">
        <v>8972</v>
      </c>
      <c r="H3071" s="209">
        <v>33</v>
      </c>
      <c r="I3071" s="209">
        <v>690</v>
      </c>
      <c r="J3071" s="209">
        <v>94</v>
      </c>
      <c r="K3071" s="209">
        <v>327750</v>
      </c>
      <c r="L3071" s="209" t="s">
        <v>15177</v>
      </c>
      <c r="M3071" s="209">
        <v>510</v>
      </c>
      <c r="N3071" s="209">
        <v>5094</v>
      </c>
      <c r="O3071" s="209">
        <v>5691</v>
      </c>
      <c r="P3071" s="209">
        <v>50603</v>
      </c>
      <c r="Q3071" s="248"/>
      <c r="R3071" s="251"/>
      <c r="S3071" s="248"/>
      <c r="T3071" s="248" t="s">
        <v>16014</v>
      </c>
      <c r="U3071" s="248" t="s">
        <v>16270</v>
      </c>
    </row>
    <row r="3072" spans="1:21" s="1" customFormat="1" ht="23.25" customHeight="1" x14ac:dyDescent="0.25">
      <c r="A3072" t="s">
        <v>9161</v>
      </c>
      <c r="B3072" t="str">
        <f t="shared" si="189"/>
        <v>33</v>
      </c>
      <c r="C3072" t="str">
        <f t="shared" si="190"/>
        <v>695</v>
      </c>
      <c r="D3072" t="str">
        <f t="shared" si="191"/>
        <v>094</v>
      </c>
      <c r="E3072" s="161" t="s">
        <v>9162</v>
      </c>
      <c r="F3072" t="s">
        <v>17084</v>
      </c>
      <c r="G3072" t="s">
        <v>9072</v>
      </c>
      <c r="H3072" s="209">
        <v>33</v>
      </c>
      <c r="I3072" s="209">
        <v>695</v>
      </c>
      <c r="J3072" s="209">
        <v>94</v>
      </c>
      <c r="K3072" s="209">
        <v>327770</v>
      </c>
      <c r="L3072" s="209" t="s">
        <v>15177</v>
      </c>
      <c r="M3072" s="209">
        <v>510</v>
      </c>
      <c r="N3072" s="209">
        <v>5094</v>
      </c>
      <c r="O3072" s="209">
        <v>5695</v>
      </c>
      <c r="P3072" s="209">
        <v>50604</v>
      </c>
      <c r="Q3072" s="248"/>
      <c r="R3072" s="251"/>
      <c r="S3072" s="248"/>
      <c r="T3072" s="248" t="s">
        <v>16014</v>
      </c>
      <c r="U3072" s="248" t="s">
        <v>16270</v>
      </c>
    </row>
    <row r="3073" spans="1:21" s="1" customFormat="1" ht="23.25" customHeight="1" x14ac:dyDescent="0.25">
      <c r="A3073" t="s">
        <v>9260</v>
      </c>
      <c r="B3073" t="str">
        <f t="shared" si="189"/>
        <v>33</v>
      </c>
      <c r="C3073" t="str">
        <f t="shared" si="190"/>
        <v>700</v>
      </c>
      <c r="D3073" t="str">
        <f t="shared" si="191"/>
        <v>094</v>
      </c>
      <c r="E3073" s="161" t="s">
        <v>9261</v>
      </c>
      <c r="F3073" t="s">
        <v>17084</v>
      </c>
      <c r="G3073" t="s">
        <v>9171</v>
      </c>
      <c r="H3073" s="209">
        <v>33</v>
      </c>
      <c r="I3073" s="209">
        <v>700</v>
      </c>
      <c r="J3073" s="209">
        <v>94</v>
      </c>
      <c r="K3073" s="209">
        <v>327810</v>
      </c>
      <c r="L3073" s="209" t="s">
        <v>15177</v>
      </c>
      <c r="M3073" s="209">
        <v>510</v>
      </c>
      <c r="N3073" s="209">
        <v>5094</v>
      </c>
      <c r="O3073" s="209">
        <v>5700</v>
      </c>
      <c r="P3073" s="209">
        <v>50605</v>
      </c>
      <c r="Q3073" s="248"/>
      <c r="R3073" s="251"/>
      <c r="S3073" s="248"/>
      <c r="T3073" s="248" t="s">
        <v>16014</v>
      </c>
      <c r="U3073" s="248" t="s">
        <v>16270</v>
      </c>
    </row>
    <row r="3074" spans="1:21" s="1" customFormat="1" ht="23.25" customHeight="1" x14ac:dyDescent="0.25">
      <c r="A3074" t="s">
        <v>9359</v>
      </c>
      <c r="B3074" t="str">
        <f t="shared" ref="B3074:B3137" si="192">LEFT(A3074,2)</f>
        <v>33</v>
      </c>
      <c r="C3074" t="str">
        <f t="shared" ref="C3074:C3137" si="193">MID(A3074,4,3)</f>
        <v>745</v>
      </c>
      <c r="D3074" t="str">
        <f t="shared" ref="D3074:D3137" si="194">RIGHT(A3074,3)</f>
        <v>094</v>
      </c>
      <c r="E3074" s="161" t="s">
        <v>9360</v>
      </c>
      <c r="F3074" t="s">
        <v>17084</v>
      </c>
      <c r="G3074" t="s">
        <v>9270</v>
      </c>
      <c r="H3074" s="209">
        <v>33</v>
      </c>
      <c r="I3074" s="209">
        <v>745</v>
      </c>
      <c r="J3074" s="209">
        <v>94</v>
      </c>
      <c r="K3074" s="209">
        <v>328430</v>
      </c>
      <c r="L3074" s="209" t="s">
        <v>15177</v>
      </c>
      <c r="M3074" s="209">
        <v>510</v>
      </c>
      <c r="N3074" s="209">
        <v>5094</v>
      </c>
      <c r="O3074" s="209">
        <v>5745</v>
      </c>
      <c r="P3074" s="209">
        <v>50606</v>
      </c>
      <c r="Q3074" s="248"/>
      <c r="R3074" s="251"/>
      <c r="S3074" s="248"/>
      <c r="T3074" s="248" t="s">
        <v>16014</v>
      </c>
      <c r="U3074" s="248" t="s">
        <v>16270</v>
      </c>
    </row>
    <row r="3075" spans="1:21" s="1" customFormat="1" ht="23.25" customHeight="1" x14ac:dyDescent="0.25">
      <c r="A3075" t="s">
        <v>9458</v>
      </c>
      <c r="B3075" t="str">
        <f t="shared" si="192"/>
        <v>33</v>
      </c>
      <c r="C3075" t="str">
        <f t="shared" si="193"/>
        <v>750</v>
      </c>
      <c r="D3075" t="str">
        <f t="shared" si="194"/>
        <v>094</v>
      </c>
      <c r="E3075" s="161" t="s">
        <v>9459</v>
      </c>
      <c r="F3075" t="s">
        <v>17084</v>
      </c>
      <c r="G3075" t="s">
        <v>9369</v>
      </c>
      <c r="H3075" s="209">
        <v>33</v>
      </c>
      <c r="I3075" s="209">
        <v>750</v>
      </c>
      <c r="J3075" s="209">
        <v>94</v>
      </c>
      <c r="K3075" s="209">
        <v>328450</v>
      </c>
      <c r="L3075" s="209" t="s">
        <v>15177</v>
      </c>
      <c r="M3075" s="209">
        <v>510</v>
      </c>
      <c r="N3075" s="209">
        <v>5094</v>
      </c>
      <c r="O3075" s="209">
        <v>5750</v>
      </c>
      <c r="P3075" s="209">
        <v>50607</v>
      </c>
      <c r="Q3075"/>
      <c r="R3075" s="251"/>
      <c r="S3075"/>
      <c r="T3075" s="248" t="s">
        <v>16014</v>
      </c>
      <c r="U3075" s="248" t="s">
        <v>16270</v>
      </c>
    </row>
    <row r="3076" spans="1:21" s="1" customFormat="1" ht="23.25" customHeight="1" x14ac:dyDescent="0.25">
      <c r="A3076" t="s">
        <v>9557</v>
      </c>
      <c r="B3076" t="str">
        <f t="shared" si="192"/>
        <v>33</v>
      </c>
      <c r="C3076" t="str">
        <f t="shared" si="193"/>
        <v>795</v>
      </c>
      <c r="D3076" t="str">
        <f t="shared" si="194"/>
        <v>094</v>
      </c>
      <c r="E3076" s="161" t="s">
        <v>9558</v>
      </c>
      <c r="F3076" t="s">
        <v>17084</v>
      </c>
      <c r="G3076" t="s">
        <v>9468</v>
      </c>
      <c r="H3076" s="209">
        <v>33</v>
      </c>
      <c r="I3076" s="209">
        <v>795</v>
      </c>
      <c r="J3076" s="209">
        <v>94</v>
      </c>
      <c r="K3076" s="209">
        <v>328780</v>
      </c>
      <c r="L3076" s="209" t="s">
        <v>15177</v>
      </c>
      <c r="M3076" s="209">
        <v>510</v>
      </c>
      <c r="N3076" s="209">
        <v>5094</v>
      </c>
      <c r="O3076" s="209">
        <v>5795</v>
      </c>
      <c r="P3076" s="209">
        <v>50608</v>
      </c>
      <c r="Q3076" s="248"/>
      <c r="R3076" s="251"/>
      <c r="S3076" s="248"/>
      <c r="T3076" s="248" t="s">
        <v>16014</v>
      </c>
      <c r="U3076" s="248" t="s">
        <v>16270</v>
      </c>
    </row>
    <row r="3077" spans="1:21" s="1" customFormat="1" ht="23.25" customHeight="1" x14ac:dyDescent="0.25">
      <c r="A3077" t="s">
        <v>9656</v>
      </c>
      <c r="B3077" t="str">
        <f t="shared" si="192"/>
        <v>33</v>
      </c>
      <c r="C3077" t="str">
        <f t="shared" si="193"/>
        <v>850</v>
      </c>
      <c r="D3077" t="str">
        <f t="shared" si="194"/>
        <v>094</v>
      </c>
      <c r="E3077" s="161" t="s">
        <v>9657</v>
      </c>
      <c r="F3077" t="s">
        <v>17084</v>
      </c>
      <c r="G3077" t="s">
        <v>9567</v>
      </c>
      <c r="H3077" s="209">
        <v>33</v>
      </c>
      <c r="I3077" s="209">
        <v>850</v>
      </c>
      <c r="J3077" s="209">
        <v>94</v>
      </c>
      <c r="K3077" s="209">
        <v>328910</v>
      </c>
      <c r="L3077" s="209" t="s">
        <v>15177</v>
      </c>
      <c r="M3077" s="209">
        <v>510</v>
      </c>
      <c r="N3077" s="209">
        <v>5094</v>
      </c>
      <c r="O3077" s="209">
        <v>5850</v>
      </c>
      <c r="P3077" s="209">
        <v>50609</v>
      </c>
      <c r="Q3077" s="248"/>
      <c r="R3077" s="251"/>
      <c r="S3077" s="248"/>
      <c r="T3077" s="248" t="s">
        <v>16014</v>
      </c>
      <c r="U3077" s="248" t="s">
        <v>16270</v>
      </c>
    </row>
    <row r="3078" spans="1:21" s="1" customFormat="1" ht="23.25" customHeight="1" x14ac:dyDescent="0.25">
      <c r="A3078" t="s">
        <v>7709</v>
      </c>
      <c r="B3078" t="str">
        <f t="shared" si="192"/>
        <v>33</v>
      </c>
      <c r="C3078" t="str">
        <f t="shared" si="193"/>
        <v>001</v>
      </c>
      <c r="D3078" t="str">
        <f t="shared" si="194"/>
        <v>092</v>
      </c>
      <c r="E3078" s="161" t="s">
        <v>17117</v>
      </c>
      <c r="F3078" t="s">
        <v>17084</v>
      </c>
      <c r="G3078" t="s">
        <v>7582</v>
      </c>
      <c r="H3078" s="209">
        <v>33</v>
      </c>
      <c r="I3078" s="209">
        <v>1</v>
      </c>
      <c r="J3078" s="209">
        <v>92</v>
      </c>
      <c r="K3078" s="209">
        <v>320110</v>
      </c>
      <c r="L3078" s="209" t="s">
        <v>15177</v>
      </c>
      <c r="M3078" s="209">
        <v>510</v>
      </c>
      <c r="N3078" s="209">
        <v>5092</v>
      </c>
      <c r="O3078" s="209">
        <v>5001</v>
      </c>
      <c r="P3078" s="209">
        <v>50610</v>
      </c>
      <c r="Q3078" s="248"/>
      <c r="R3078" s="248"/>
      <c r="S3078" s="248"/>
      <c r="T3078" s="248" t="s">
        <v>16014</v>
      </c>
      <c r="U3078" s="248" t="s">
        <v>16270</v>
      </c>
    </row>
    <row r="3079" spans="1:21" s="1" customFormat="1" ht="23.25" customHeight="1" x14ac:dyDescent="0.25">
      <c r="A3079" t="s">
        <v>7814</v>
      </c>
      <c r="B3079" t="str">
        <f t="shared" si="192"/>
        <v>33</v>
      </c>
      <c r="C3079" t="str">
        <f t="shared" si="193"/>
        <v>002</v>
      </c>
      <c r="D3079" t="str">
        <f t="shared" si="194"/>
        <v>092</v>
      </c>
      <c r="E3079" s="161" t="s">
        <v>7815</v>
      </c>
      <c r="F3079" t="s">
        <v>17084</v>
      </c>
      <c r="G3079" t="s">
        <v>7729</v>
      </c>
      <c r="H3079" s="209">
        <v>33</v>
      </c>
      <c r="I3079" s="209">
        <v>2</v>
      </c>
      <c r="J3079" s="209">
        <v>92</v>
      </c>
      <c r="K3079" s="209">
        <v>320210</v>
      </c>
      <c r="L3079" s="209" t="s">
        <v>15177</v>
      </c>
      <c r="M3079" s="209">
        <v>510</v>
      </c>
      <c r="N3079" s="209">
        <v>5092</v>
      </c>
      <c r="O3079" s="209">
        <v>5002</v>
      </c>
      <c r="P3079" s="209">
        <v>50611</v>
      </c>
      <c r="Q3079" s="248"/>
      <c r="R3079" s="248"/>
      <c r="S3079" s="248"/>
      <c r="T3079" s="248" t="s">
        <v>16014</v>
      </c>
      <c r="U3079" s="248" t="s">
        <v>16270</v>
      </c>
    </row>
    <row r="3080" spans="1:21" s="1" customFormat="1" ht="23.25" customHeight="1" x14ac:dyDescent="0.25">
      <c r="A3080" t="s">
        <v>7913</v>
      </c>
      <c r="B3080" t="str">
        <f t="shared" si="192"/>
        <v>33</v>
      </c>
      <c r="C3080" t="str">
        <f t="shared" si="193"/>
        <v>010</v>
      </c>
      <c r="D3080" t="str">
        <f t="shared" si="194"/>
        <v>092</v>
      </c>
      <c r="E3080" s="161" t="s">
        <v>7914</v>
      </c>
      <c r="F3080" t="s">
        <v>17084</v>
      </c>
      <c r="G3080" t="s">
        <v>7828</v>
      </c>
      <c r="H3080" s="209">
        <v>33</v>
      </c>
      <c r="I3080" s="209">
        <v>10</v>
      </c>
      <c r="J3080" s="209">
        <v>92</v>
      </c>
      <c r="K3080" s="209">
        <v>320310</v>
      </c>
      <c r="L3080" s="209" t="s">
        <v>15177</v>
      </c>
      <c r="M3080" s="209">
        <v>510</v>
      </c>
      <c r="N3080" s="209">
        <v>5092</v>
      </c>
      <c r="O3080" s="209">
        <v>5010</v>
      </c>
      <c r="P3080" s="209">
        <v>50612</v>
      </c>
      <c r="Q3080" s="248"/>
      <c r="R3080" s="251"/>
      <c r="S3080" s="248"/>
      <c r="T3080" s="248" t="s">
        <v>16014</v>
      </c>
      <c r="U3080" s="248" t="s">
        <v>16270</v>
      </c>
    </row>
    <row r="3081" spans="1:21" s="1" customFormat="1" ht="23.25" customHeight="1" x14ac:dyDescent="0.25">
      <c r="A3081" t="s">
        <v>8012</v>
      </c>
      <c r="B3081" t="str">
        <f t="shared" si="192"/>
        <v>33</v>
      </c>
      <c r="C3081" t="str">
        <f t="shared" si="193"/>
        <v>030</v>
      </c>
      <c r="D3081" t="str">
        <f t="shared" si="194"/>
        <v>092</v>
      </c>
      <c r="E3081" s="161" t="s">
        <v>17120</v>
      </c>
      <c r="F3081" t="s">
        <v>17084</v>
      </c>
      <c r="G3081" t="s">
        <v>7927</v>
      </c>
      <c r="H3081" s="209">
        <v>33</v>
      </c>
      <c r="I3081" s="209">
        <v>30</v>
      </c>
      <c r="J3081" s="209">
        <v>92</v>
      </c>
      <c r="K3081" s="209">
        <v>320910</v>
      </c>
      <c r="L3081" s="209" t="s">
        <v>15177</v>
      </c>
      <c r="M3081" s="209">
        <v>510</v>
      </c>
      <c r="N3081" s="209">
        <v>5092</v>
      </c>
      <c r="O3081" s="209">
        <v>5030</v>
      </c>
      <c r="P3081" s="209">
        <v>50613</v>
      </c>
      <c r="Q3081" s="248"/>
      <c r="R3081" s="251"/>
      <c r="S3081" s="248"/>
      <c r="T3081" s="248" t="s">
        <v>16014</v>
      </c>
      <c r="U3081" s="248" t="s">
        <v>16270</v>
      </c>
    </row>
    <row r="3082" spans="1:21" s="1" customFormat="1" ht="23.25" customHeight="1" x14ac:dyDescent="0.25">
      <c r="A3082" t="s">
        <v>8111</v>
      </c>
      <c r="B3082" t="str">
        <f t="shared" si="192"/>
        <v>33</v>
      </c>
      <c r="C3082" t="str">
        <f t="shared" si="193"/>
        <v>035</v>
      </c>
      <c r="D3082" t="str">
        <f t="shared" si="194"/>
        <v>092</v>
      </c>
      <c r="E3082" s="161" t="s">
        <v>8112</v>
      </c>
      <c r="F3082" t="s">
        <v>17084</v>
      </c>
      <c r="G3082" t="s">
        <v>8026</v>
      </c>
      <c r="H3082" s="209">
        <v>33</v>
      </c>
      <c r="I3082" s="209">
        <v>35</v>
      </c>
      <c r="J3082" s="209">
        <v>92</v>
      </c>
      <c r="K3082" s="209">
        <v>320925</v>
      </c>
      <c r="L3082" s="209" t="s">
        <v>15177</v>
      </c>
      <c r="M3082" s="209">
        <v>510</v>
      </c>
      <c r="N3082" s="209">
        <v>5092</v>
      </c>
      <c r="O3082" s="209">
        <v>5035</v>
      </c>
      <c r="P3082" s="209">
        <v>50614</v>
      </c>
      <c r="Q3082" s="248"/>
      <c r="R3082" s="251"/>
      <c r="S3082" s="248"/>
      <c r="T3082" s="248" t="s">
        <v>16014</v>
      </c>
      <c r="U3082" s="248" t="s">
        <v>16270</v>
      </c>
    </row>
    <row r="3083" spans="1:21" s="1" customFormat="1" ht="23.25" customHeight="1" x14ac:dyDescent="0.25">
      <c r="A3083" t="s">
        <v>8210</v>
      </c>
      <c r="B3083" t="str">
        <f t="shared" si="192"/>
        <v>33</v>
      </c>
      <c r="C3083" t="str">
        <f t="shared" si="193"/>
        <v>040</v>
      </c>
      <c r="D3083" t="str">
        <f t="shared" si="194"/>
        <v>092</v>
      </c>
      <c r="E3083" s="161" t="s">
        <v>8211</v>
      </c>
      <c r="F3083" t="s">
        <v>17084</v>
      </c>
      <c r="G3083" t="s">
        <v>8125</v>
      </c>
      <c r="H3083" s="209">
        <v>33</v>
      </c>
      <c r="I3083" s="209">
        <v>40</v>
      </c>
      <c r="J3083" s="209">
        <v>92</v>
      </c>
      <c r="K3083" s="209">
        <v>320930</v>
      </c>
      <c r="L3083" s="209" t="s">
        <v>15177</v>
      </c>
      <c r="M3083" s="209">
        <v>510</v>
      </c>
      <c r="N3083" s="209">
        <v>5092</v>
      </c>
      <c r="O3083" s="209">
        <v>5040</v>
      </c>
      <c r="P3083" s="209">
        <v>50615</v>
      </c>
      <c r="Q3083" s="248"/>
      <c r="R3083" s="251"/>
      <c r="S3083" s="248"/>
      <c r="T3083" s="248" t="s">
        <v>16014</v>
      </c>
      <c r="U3083" s="248" t="s">
        <v>16270</v>
      </c>
    </row>
    <row r="3084" spans="1:21" s="1" customFormat="1" ht="23.25" customHeight="1" x14ac:dyDescent="0.25">
      <c r="A3084" t="s">
        <v>8309</v>
      </c>
      <c r="B3084" t="str">
        <f t="shared" si="192"/>
        <v>33</v>
      </c>
      <c r="C3084" t="str">
        <f t="shared" si="193"/>
        <v>200</v>
      </c>
      <c r="D3084" t="str">
        <f t="shared" si="194"/>
        <v>092</v>
      </c>
      <c r="E3084" s="161" t="s">
        <v>8310</v>
      </c>
      <c r="F3084" t="s">
        <v>17084</v>
      </c>
      <c r="G3084" t="s">
        <v>8224</v>
      </c>
      <c r="H3084" s="209">
        <v>33</v>
      </c>
      <c r="I3084" s="209">
        <v>200</v>
      </c>
      <c r="J3084" s="209">
        <v>92</v>
      </c>
      <c r="K3084" s="209">
        <v>322010</v>
      </c>
      <c r="L3084" s="209" t="s">
        <v>15177</v>
      </c>
      <c r="M3084" s="209">
        <v>510</v>
      </c>
      <c r="N3084" s="209">
        <v>5092</v>
      </c>
      <c r="O3084" s="209">
        <v>5200</v>
      </c>
      <c r="P3084" s="209">
        <v>50616</v>
      </c>
      <c r="Q3084" s="248"/>
      <c r="R3084" s="251"/>
      <c r="S3084" s="248"/>
      <c r="T3084" s="248" t="s">
        <v>16014</v>
      </c>
      <c r="U3084" s="248" t="s">
        <v>16270</v>
      </c>
    </row>
    <row r="3085" spans="1:21" s="1" customFormat="1" ht="23.25" customHeight="1" x14ac:dyDescent="0.25">
      <c r="A3085" t="s">
        <v>8408</v>
      </c>
      <c r="B3085" t="str">
        <f t="shared" si="192"/>
        <v>33</v>
      </c>
      <c r="C3085" t="str">
        <f t="shared" si="193"/>
        <v>610</v>
      </c>
      <c r="D3085" t="str">
        <f t="shared" si="194"/>
        <v>092</v>
      </c>
      <c r="E3085" s="161" t="s">
        <v>8409</v>
      </c>
      <c r="F3085" t="s">
        <v>17084</v>
      </c>
      <c r="G3085" t="s">
        <v>8323</v>
      </c>
      <c r="H3085" s="209">
        <v>33</v>
      </c>
      <c r="I3085" s="209">
        <v>610</v>
      </c>
      <c r="J3085" s="209">
        <v>92</v>
      </c>
      <c r="K3085" s="209">
        <v>327410</v>
      </c>
      <c r="L3085" s="209" t="s">
        <v>15177</v>
      </c>
      <c r="M3085" s="209">
        <v>510</v>
      </c>
      <c r="N3085" s="209">
        <v>5092</v>
      </c>
      <c r="O3085" s="209">
        <v>5610</v>
      </c>
      <c r="P3085" s="209">
        <v>50617</v>
      </c>
      <c r="Q3085" s="248"/>
      <c r="R3085" s="251"/>
      <c r="S3085" s="248"/>
      <c r="T3085" s="248" t="s">
        <v>16014</v>
      </c>
      <c r="U3085" s="248" t="s">
        <v>16270</v>
      </c>
    </row>
    <row r="3086" spans="1:21" s="1" customFormat="1" ht="23.25" customHeight="1" x14ac:dyDescent="0.25">
      <c r="A3086" t="s">
        <v>8507</v>
      </c>
      <c r="B3086" t="str">
        <f t="shared" si="192"/>
        <v>33</v>
      </c>
      <c r="C3086" t="str">
        <f t="shared" si="193"/>
        <v>620</v>
      </c>
      <c r="D3086" t="str">
        <f t="shared" si="194"/>
        <v>092</v>
      </c>
      <c r="E3086" s="161" t="s">
        <v>8508</v>
      </c>
      <c r="F3086" t="s">
        <v>17084</v>
      </c>
      <c r="G3086" t="s">
        <v>8422</v>
      </c>
      <c r="H3086" s="209">
        <v>33</v>
      </c>
      <c r="I3086" s="209">
        <v>620</v>
      </c>
      <c r="J3086" s="209">
        <v>92</v>
      </c>
      <c r="K3086" s="209">
        <v>327510</v>
      </c>
      <c r="L3086" s="209" t="s">
        <v>15177</v>
      </c>
      <c r="M3086" s="209">
        <v>510</v>
      </c>
      <c r="N3086" s="209">
        <v>5092</v>
      </c>
      <c r="O3086" s="209">
        <v>5620</v>
      </c>
      <c r="P3086" s="209">
        <v>50618</v>
      </c>
      <c r="Q3086" s="248"/>
      <c r="R3086" s="251"/>
      <c r="S3086" s="248"/>
      <c r="T3086" s="248" t="s">
        <v>16014</v>
      </c>
      <c r="U3086" s="248" t="s">
        <v>16270</v>
      </c>
    </row>
    <row r="3087" spans="1:21" s="1" customFormat="1" ht="23.25" customHeight="1" x14ac:dyDescent="0.25">
      <c r="A3087" t="s">
        <v>8656</v>
      </c>
      <c r="B3087" t="str">
        <f t="shared" si="192"/>
        <v>33</v>
      </c>
      <c r="C3087" t="str">
        <f t="shared" si="193"/>
        <v>630</v>
      </c>
      <c r="D3087" t="str">
        <f t="shared" si="194"/>
        <v>092</v>
      </c>
      <c r="E3087" s="161" t="s">
        <v>8657</v>
      </c>
      <c r="F3087" t="s">
        <v>17084</v>
      </c>
      <c r="G3087" t="s">
        <v>8571</v>
      </c>
      <c r="H3087" s="209">
        <v>33</v>
      </c>
      <c r="I3087" s="209">
        <v>630</v>
      </c>
      <c r="J3087" s="209">
        <v>92</v>
      </c>
      <c r="K3087" s="209">
        <v>327610</v>
      </c>
      <c r="L3087" s="209" t="s">
        <v>15177</v>
      </c>
      <c r="M3087" s="209">
        <v>510</v>
      </c>
      <c r="N3087" s="209">
        <v>5092</v>
      </c>
      <c r="O3087" s="209">
        <v>5630</v>
      </c>
      <c r="P3087" s="209">
        <v>50620</v>
      </c>
      <c r="Q3087" s="248"/>
      <c r="R3087" s="251"/>
      <c r="S3087" s="248"/>
      <c r="T3087" s="248" t="s">
        <v>16014</v>
      </c>
      <c r="U3087" s="248" t="s">
        <v>16270</v>
      </c>
    </row>
    <row r="3088" spans="1:21" s="1" customFormat="1" ht="23.25" customHeight="1" x14ac:dyDescent="0.25">
      <c r="A3088" t="s">
        <v>8755</v>
      </c>
      <c r="B3088" t="str">
        <f t="shared" si="192"/>
        <v>33</v>
      </c>
      <c r="C3088" t="str">
        <f t="shared" si="193"/>
        <v>637</v>
      </c>
      <c r="D3088" t="str">
        <f t="shared" si="194"/>
        <v>092</v>
      </c>
      <c r="E3088" s="161" t="s">
        <v>8756</v>
      </c>
      <c r="F3088" t="s">
        <v>17084</v>
      </c>
      <c r="G3088" t="s">
        <v>8670</v>
      </c>
      <c r="H3088" s="209">
        <v>33</v>
      </c>
      <c r="I3088" s="209">
        <v>637</v>
      </c>
      <c r="J3088" s="209">
        <v>92</v>
      </c>
      <c r="K3088" s="209">
        <v>327630</v>
      </c>
      <c r="L3088" s="209" t="s">
        <v>15177</v>
      </c>
      <c r="M3088" s="209">
        <v>510</v>
      </c>
      <c r="N3088" s="209">
        <v>5092</v>
      </c>
      <c r="O3088" s="209">
        <v>5637</v>
      </c>
      <c r="P3088" s="209">
        <v>50621</v>
      </c>
      <c r="Q3088" s="248"/>
      <c r="R3088" s="251"/>
      <c r="S3088" s="248"/>
      <c r="T3088" s="248" t="s">
        <v>16014</v>
      </c>
      <c r="U3088" s="248" t="s">
        <v>16270</v>
      </c>
    </row>
    <row r="3089" spans="1:21" s="1" customFormat="1" ht="23.25" customHeight="1" x14ac:dyDescent="0.25">
      <c r="A3089" t="s">
        <v>8857</v>
      </c>
      <c r="B3089" t="str">
        <f t="shared" si="192"/>
        <v>33</v>
      </c>
      <c r="C3089" t="str">
        <f t="shared" si="193"/>
        <v>645</v>
      </c>
      <c r="D3089" t="str">
        <f t="shared" si="194"/>
        <v>092</v>
      </c>
      <c r="E3089" s="161" t="s">
        <v>8858</v>
      </c>
      <c r="F3089" t="s">
        <v>17084</v>
      </c>
      <c r="G3089" t="s">
        <v>8772</v>
      </c>
      <c r="H3089" s="209">
        <v>33</v>
      </c>
      <c r="I3089" s="209">
        <v>645</v>
      </c>
      <c r="J3089" s="209">
        <v>92</v>
      </c>
      <c r="K3089" s="209">
        <v>327710</v>
      </c>
      <c r="L3089" s="209" t="s">
        <v>15177</v>
      </c>
      <c r="M3089" s="209">
        <v>510</v>
      </c>
      <c r="N3089" s="209">
        <v>5092</v>
      </c>
      <c r="O3089" s="209">
        <v>5645</v>
      </c>
      <c r="P3089" s="209">
        <v>50622</v>
      </c>
      <c r="Q3089"/>
      <c r="R3089" s="251"/>
      <c r="S3089"/>
      <c r="T3089" s="248" t="s">
        <v>16014</v>
      </c>
      <c r="U3089" s="248" t="s">
        <v>16270</v>
      </c>
    </row>
    <row r="3090" spans="1:21" s="1" customFormat="1" ht="23.25" customHeight="1" x14ac:dyDescent="0.25">
      <c r="A3090" t="s">
        <v>8957</v>
      </c>
      <c r="B3090" t="str">
        <f t="shared" si="192"/>
        <v>33</v>
      </c>
      <c r="C3090" t="str">
        <f t="shared" si="193"/>
        <v>685</v>
      </c>
      <c r="D3090" t="str">
        <f t="shared" si="194"/>
        <v>092</v>
      </c>
      <c r="E3090" s="161" t="s">
        <v>8958</v>
      </c>
      <c r="F3090" t="s">
        <v>17084</v>
      </c>
      <c r="G3090" t="s">
        <v>8872</v>
      </c>
      <c r="H3090" s="209">
        <v>33</v>
      </c>
      <c r="I3090" s="209">
        <v>685</v>
      </c>
      <c r="J3090" s="209">
        <v>92</v>
      </c>
      <c r="K3090" s="209">
        <v>327730</v>
      </c>
      <c r="L3090" s="209" t="s">
        <v>15177</v>
      </c>
      <c r="M3090" s="209">
        <v>510</v>
      </c>
      <c r="N3090" s="209">
        <v>5092</v>
      </c>
      <c r="O3090" s="209">
        <v>5686</v>
      </c>
      <c r="P3090" s="209">
        <v>50623</v>
      </c>
      <c r="Q3090" s="248"/>
      <c r="R3090" s="251"/>
      <c r="S3090" s="248"/>
      <c r="T3090" s="248" t="s">
        <v>16014</v>
      </c>
      <c r="U3090" s="248" t="s">
        <v>16270</v>
      </c>
    </row>
    <row r="3091" spans="1:21" s="1" customFormat="1" ht="23.25" customHeight="1" x14ac:dyDescent="0.25">
      <c r="A3091" t="s">
        <v>9057</v>
      </c>
      <c r="B3091" t="str">
        <f t="shared" si="192"/>
        <v>33</v>
      </c>
      <c r="C3091" t="str">
        <f t="shared" si="193"/>
        <v>690</v>
      </c>
      <c r="D3091" t="str">
        <f t="shared" si="194"/>
        <v>092</v>
      </c>
      <c r="E3091" s="161" t="s">
        <v>9058</v>
      </c>
      <c r="F3091" t="s">
        <v>17084</v>
      </c>
      <c r="G3091" t="s">
        <v>8972</v>
      </c>
      <c r="H3091" s="209">
        <v>33</v>
      </c>
      <c r="I3091" s="209">
        <v>690</v>
      </c>
      <c r="J3091" s="209">
        <v>92</v>
      </c>
      <c r="K3091" s="209">
        <v>327750</v>
      </c>
      <c r="L3091" s="209" t="s">
        <v>15177</v>
      </c>
      <c r="M3091" s="209">
        <v>510</v>
      </c>
      <c r="N3091" s="209">
        <v>5092</v>
      </c>
      <c r="O3091" s="209">
        <v>5691</v>
      </c>
      <c r="P3091" s="209">
        <v>50624</v>
      </c>
      <c r="Q3091" s="248"/>
      <c r="R3091" s="251"/>
      <c r="S3091" s="248"/>
      <c r="T3091" s="248" t="s">
        <v>16014</v>
      </c>
      <c r="U3091" s="248" t="s">
        <v>16270</v>
      </c>
    </row>
    <row r="3092" spans="1:21" s="1" customFormat="1" ht="23.25" customHeight="1" x14ac:dyDescent="0.25">
      <c r="A3092" t="s">
        <v>9157</v>
      </c>
      <c r="B3092" t="str">
        <f t="shared" si="192"/>
        <v>33</v>
      </c>
      <c r="C3092" t="str">
        <f t="shared" si="193"/>
        <v>695</v>
      </c>
      <c r="D3092" t="str">
        <f t="shared" si="194"/>
        <v>092</v>
      </c>
      <c r="E3092" s="161" t="s">
        <v>9158</v>
      </c>
      <c r="F3092" t="s">
        <v>17084</v>
      </c>
      <c r="G3092" t="s">
        <v>9072</v>
      </c>
      <c r="H3092" s="209">
        <v>33</v>
      </c>
      <c r="I3092" s="209">
        <v>695</v>
      </c>
      <c r="J3092" s="209">
        <v>92</v>
      </c>
      <c r="K3092" s="209">
        <v>327770</v>
      </c>
      <c r="L3092" s="209" t="s">
        <v>15177</v>
      </c>
      <c r="M3092" s="209">
        <v>510</v>
      </c>
      <c r="N3092" s="209">
        <v>5092</v>
      </c>
      <c r="O3092" s="209">
        <v>5695</v>
      </c>
      <c r="P3092" s="209">
        <v>50625</v>
      </c>
      <c r="Q3092" s="248"/>
      <c r="R3092" s="251"/>
      <c r="S3092" s="248"/>
      <c r="T3092" s="248" t="s">
        <v>16014</v>
      </c>
      <c r="U3092" s="248" t="s">
        <v>16270</v>
      </c>
    </row>
    <row r="3093" spans="1:21" s="1" customFormat="1" ht="23.25" customHeight="1" x14ac:dyDescent="0.25">
      <c r="A3093" t="s">
        <v>9256</v>
      </c>
      <c r="B3093" t="str">
        <f t="shared" si="192"/>
        <v>33</v>
      </c>
      <c r="C3093" t="str">
        <f t="shared" si="193"/>
        <v>700</v>
      </c>
      <c r="D3093" t="str">
        <f t="shared" si="194"/>
        <v>092</v>
      </c>
      <c r="E3093" s="161" t="s">
        <v>9257</v>
      </c>
      <c r="F3093" t="s">
        <v>17084</v>
      </c>
      <c r="G3093" t="s">
        <v>9171</v>
      </c>
      <c r="H3093" s="209">
        <v>33</v>
      </c>
      <c r="I3093" s="209">
        <v>700</v>
      </c>
      <c r="J3093" s="209">
        <v>92</v>
      </c>
      <c r="K3093" s="209">
        <v>327810</v>
      </c>
      <c r="L3093" s="209" t="s">
        <v>15177</v>
      </c>
      <c r="M3093" s="209">
        <v>510</v>
      </c>
      <c r="N3093" s="209">
        <v>5092</v>
      </c>
      <c r="O3093" s="209">
        <v>5700</v>
      </c>
      <c r="P3093" s="209">
        <v>50626</v>
      </c>
      <c r="Q3093" s="248"/>
      <c r="R3093" s="251"/>
      <c r="S3093" s="248"/>
      <c r="T3093" s="248" t="s">
        <v>16014</v>
      </c>
      <c r="U3093" s="248" t="s">
        <v>16270</v>
      </c>
    </row>
    <row r="3094" spans="1:21" s="1" customFormat="1" ht="23.25" customHeight="1" x14ac:dyDescent="0.25">
      <c r="A3094" t="s">
        <v>9355</v>
      </c>
      <c r="B3094" t="str">
        <f t="shared" si="192"/>
        <v>33</v>
      </c>
      <c r="C3094" t="str">
        <f t="shared" si="193"/>
        <v>745</v>
      </c>
      <c r="D3094" t="str">
        <f t="shared" si="194"/>
        <v>092</v>
      </c>
      <c r="E3094" s="161" t="s">
        <v>9356</v>
      </c>
      <c r="F3094" t="s">
        <v>17084</v>
      </c>
      <c r="G3094" t="s">
        <v>9270</v>
      </c>
      <c r="H3094" s="209">
        <v>33</v>
      </c>
      <c r="I3094" s="209">
        <v>745</v>
      </c>
      <c r="J3094" s="209">
        <v>92</v>
      </c>
      <c r="K3094" s="209">
        <v>328430</v>
      </c>
      <c r="L3094" s="209" t="s">
        <v>15177</v>
      </c>
      <c r="M3094" s="209">
        <v>510</v>
      </c>
      <c r="N3094" s="209">
        <v>5092</v>
      </c>
      <c r="O3094" s="209">
        <v>5745</v>
      </c>
      <c r="P3094" s="209">
        <v>50627</v>
      </c>
      <c r="Q3094" s="248"/>
      <c r="R3094" s="251"/>
      <c r="S3094" s="248"/>
      <c r="T3094" s="248" t="s">
        <v>16014</v>
      </c>
      <c r="U3094" s="248" t="s">
        <v>16270</v>
      </c>
    </row>
    <row r="3095" spans="1:21" s="1" customFormat="1" ht="23.25" customHeight="1" x14ac:dyDescent="0.25">
      <c r="A3095" t="s">
        <v>9454</v>
      </c>
      <c r="B3095" t="str">
        <f t="shared" si="192"/>
        <v>33</v>
      </c>
      <c r="C3095" t="str">
        <f t="shared" si="193"/>
        <v>750</v>
      </c>
      <c r="D3095" t="str">
        <f t="shared" si="194"/>
        <v>092</v>
      </c>
      <c r="E3095" s="161" t="s">
        <v>9455</v>
      </c>
      <c r="F3095" t="s">
        <v>17084</v>
      </c>
      <c r="G3095" t="s">
        <v>9369</v>
      </c>
      <c r="H3095" s="209">
        <v>33</v>
      </c>
      <c r="I3095" s="209">
        <v>750</v>
      </c>
      <c r="J3095" s="209">
        <v>92</v>
      </c>
      <c r="K3095" s="209">
        <v>328450</v>
      </c>
      <c r="L3095" s="209" t="s">
        <v>15177</v>
      </c>
      <c r="M3095" s="209">
        <v>510</v>
      </c>
      <c r="N3095" s="209">
        <v>5092</v>
      </c>
      <c r="O3095" s="209">
        <v>5750</v>
      </c>
      <c r="P3095" s="209">
        <v>50628</v>
      </c>
      <c r="Q3095"/>
      <c r="R3095" s="251"/>
      <c r="S3095"/>
      <c r="T3095" s="248" t="s">
        <v>16014</v>
      </c>
      <c r="U3095" s="248" t="s">
        <v>16270</v>
      </c>
    </row>
    <row r="3096" spans="1:21" s="1" customFormat="1" ht="23.25" customHeight="1" x14ac:dyDescent="0.25">
      <c r="A3096" t="s">
        <v>9553</v>
      </c>
      <c r="B3096" t="str">
        <f t="shared" si="192"/>
        <v>33</v>
      </c>
      <c r="C3096" t="str">
        <f t="shared" si="193"/>
        <v>795</v>
      </c>
      <c r="D3096" t="str">
        <f t="shared" si="194"/>
        <v>092</v>
      </c>
      <c r="E3096" s="161" t="s">
        <v>9554</v>
      </c>
      <c r="F3096" t="s">
        <v>17084</v>
      </c>
      <c r="G3096" t="s">
        <v>9468</v>
      </c>
      <c r="H3096" s="209">
        <v>33</v>
      </c>
      <c r="I3096" s="209">
        <v>795</v>
      </c>
      <c r="J3096" s="209">
        <v>92</v>
      </c>
      <c r="K3096" s="209">
        <v>328780</v>
      </c>
      <c r="L3096" s="209" t="s">
        <v>15177</v>
      </c>
      <c r="M3096" s="209">
        <v>510</v>
      </c>
      <c r="N3096" s="209">
        <v>5092</v>
      </c>
      <c r="O3096" s="209">
        <v>5795</v>
      </c>
      <c r="P3096" s="209">
        <v>50629</v>
      </c>
      <c r="Q3096" s="248"/>
      <c r="R3096" s="251"/>
      <c r="S3096" s="248"/>
      <c r="T3096" s="248" t="s">
        <v>16014</v>
      </c>
      <c r="U3096" s="248" t="s">
        <v>16270</v>
      </c>
    </row>
    <row r="3097" spans="1:21" s="1" customFormat="1" ht="23.25" customHeight="1" x14ac:dyDescent="0.25">
      <c r="A3097" t="s">
        <v>9652</v>
      </c>
      <c r="B3097" t="str">
        <f t="shared" si="192"/>
        <v>33</v>
      </c>
      <c r="C3097" t="str">
        <f t="shared" si="193"/>
        <v>850</v>
      </c>
      <c r="D3097" t="str">
        <f t="shared" si="194"/>
        <v>092</v>
      </c>
      <c r="E3097" s="161" t="s">
        <v>9653</v>
      </c>
      <c r="F3097" t="s">
        <v>17084</v>
      </c>
      <c r="G3097" t="s">
        <v>9567</v>
      </c>
      <c r="H3097" s="209">
        <v>33</v>
      </c>
      <c r="I3097" s="209">
        <v>850</v>
      </c>
      <c r="J3097" s="209">
        <v>92</v>
      </c>
      <c r="K3097" s="209">
        <v>328910</v>
      </c>
      <c r="L3097" s="209" t="s">
        <v>15177</v>
      </c>
      <c r="M3097" s="209">
        <v>510</v>
      </c>
      <c r="N3097" s="209">
        <v>5092</v>
      </c>
      <c r="O3097" s="209">
        <v>5850</v>
      </c>
      <c r="P3097" s="209">
        <v>50630</v>
      </c>
      <c r="Q3097" s="248"/>
      <c r="R3097" s="251"/>
      <c r="S3097" s="248"/>
      <c r="T3097" s="248" t="s">
        <v>16014</v>
      </c>
      <c r="U3097" s="248" t="s">
        <v>16270</v>
      </c>
    </row>
    <row r="3098" spans="1:21" s="1" customFormat="1" ht="23.25" customHeight="1" x14ac:dyDescent="0.25">
      <c r="A3098" t="s">
        <v>7578</v>
      </c>
      <c r="B3098" t="str">
        <f t="shared" si="192"/>
        <v>33</v>
      </c>
      <c r="C3098" t="str">
        <f t="shared" si="193"/>
        <v>001</v>
      </c>
      <c r="D3098" t="str">
        <f t="shared" si="194"/>
        <v>001</v>
      </c>
      <c r="E3098" s="161" t="s">
        <v>17106</v>
      </c>
      <c r="F3098" t="s">
        <v>17084</v>
      </c>
      <c r="G3098" t="s">
        <v>7582</v>
      </c>
      <c r="H3098" s="209">
        <v>33</v>
      </c>
      <c r="I3098" s="209">
        <v>1</v>
      </c>
      <c r="J3098" s="209">
        <v>1</v>
      </c>
      <c r="K3098" s="209">
        <v>320110</v>
      </c>
      <c r="L3098" s="209" t="s">
        <v>15177</v>
      </c>
      <c r="M3098" s="209">
        <v>510</v>
      </c>
      <c r="N3098" s="209">
        <v>5001</v>
      </c>
      <c r="O3098" s="209">
        <v>5001</v>
      </c>
      <c r="P3098" s="209">
        <v>50631</v>
      </c>
      <c r="Q3098" s="248"/>
      <c r="R3098" s="248"/>
      <c r="S3098" s="248"/>
      <c r="T3098" s="248" t="s">
        <v>16014</v>
      </c>
      <c r="U3098" s="248" t="s">
        <v>16270</v>
      </c>
    </row>
    <row r="3099" spans="1:21" s="1" customFormat="1" ht="23.25" customHeight="1" x14ac:dyDescent="0.25">
      <c r="A3099" t="s">
        <v>7727</v>
      </c>
      <c r="B3099" t="str">
        <f t="shared" si="192"/>
        <v>33</v>
      </c>
      <c r="C3099" t="str">
        <f t="shared" si="193"/>
        <v>002</v>
      </c>
      <c r="D3099" t="str">
        <f t="shared" si="194"/>
        <v>001</v>
      </c>
      <c r="E3099" s="161" t="s">
        <v>7728</v>
      </c>
      <c r="F3099" t="s">
        <v>17084</v>
      </c>
      <c r="G3099" t="s">
        <v>7729</v>
      </c>
      <c r="H3099" s="209">
        <v>33</v>
      </c>
      <c r="I3099" s="209">
        <v>2</v>
      </c>
      <c r="J3099" s="209">
        <v>1</v>
      </c>
      <c r="K3099" s="209">
        <v>320210</v>
      </c>
      <c r="L3099" s="209" t="s">
        <v>15177</v>
      </c>
      <c r="M3099" s="209">
        <v>510</v>
      </c>
      <c r="N3099" s="209">
        <v>5001</v>
      </c>
      <c r="O3099" s="209">
        <v>5002</v>
      </c>
      <c r="P3099" s="209">
        <v>50632</v>
      </c>
      <c r="Q3099" s="248"/>
      <c r="R3099" s="248"/>
      <c r="S3099" s="248"/>
      <c r="T3099" s="248" t="s">
        <v>16014</v>
      </c>
      <c r="U3099" s="248" t="s">
        <v>16270</v>
      </c>
    </row>
    <row r="3100" spans="1:21" s="1" customFormat="1" ht="23.25" customHeight="1" x14ac:dyDescent="0.25">
      <c r="A3100" t="s">
        <v>7826</v>
      </c>
      <c r="B3100" t="str">
        <f t="shared" si="192"/>
        <v>33</v>
      </c>
      <c r="C3100" t="str">
        <f t="shared" si="193"/>
        <v>010</v>
      </c>
      <c r="D3100" t="str">
        <f t="shared" si="194"/>
        <v>001</v>
      </c>
      <c r="E3100" s="161" t="s">
        <v>7827</v>
      </c>
      <c r="F3100" t="s">
        <v>17084</v>
      </c>
      <c r="G3100" t="s">
        <v>7828</v>
      </c>
      <c r="H3100" s="209">
        <v>33</v>
      </c>
      <c r="I3100" s="209">
        <v>10</v>
      </c>
      <c r="J3100" s="209">
        <v>1</v>
      </c>
      <c r="K3100" s="209">
        <v>320310</v>
      </c>
      <c r="L3100" s="209" t="s">
        <v>15177</v>
      </c>
      <c r="M3100" s="209">
        <v>510</v>
      </c>
      <c r="N3100" s="209">
        <v>5001</v>
      </c>
      <c r="O3100" s="209">
        <v>5010</v>
      </c>
      <c r="P3100" s="209">
        <v>50633</v>
      </c>
      <c r="Q3100" s="248"/>
      <c r="R3100" s="251"/>
      <c r="S3100" s="248"/>
      <c r="T3100" s="248" t="s">
        <v>16014</v>
      </c>
      <c r="U3100" s="248" t="s">
        <v>16270</v>
      </c>
    </row>
    <row r="3101" spans="1:21" s="1" customFormat="1" ht="23.25" customHeight="1" x14ac:dyDescent="0.25">
      <c r="A3101" t="s">
        <v>7925</v>
      </c>
      <c r="B3101" t="str">
        <f t="shared" si="192"/>
        <v>33</v>
      </c>
      <c r="C3101" t="str">
        <f t="shared" si="193"/>
        <v>030</v>
      </c>
      <c r="D3101" t="str">
        <f t="shared" si="194"/>
        <v>001</v>
      </c>
      <c r="E3101" s="161" t="s">
        <v>17119</v>
      </c>
      <c r="F3101" t="s">
        <v>17084</v>
      </c>
      <c r="G3101" t="s">
        <v>7927</v>
      </c>
      <c r="H3101" s="209">
        <v>33</v>
      </c>
      <c r="I3101" s="209">
        <v>30</v>
      </c>
      <c r="J3101" s="209">
        <v>1</v>
      </c>
      <c r="K3101" s="209">
        <v>320910</v>
      </c>
      <c r="L3101" s="209" t="s">
        <v>15177</v>
      </c>
      <c r="M3101" s="209">
        <v>510</v>
      </c>
      <c r="N3101" s="209">
        <v>5001</v>
      </c>
      <c r="O3101" s="209">
        <v>5030</v>
      </c>
      <c r="P3101" s="209">
        <v>50634</v>
      </c>
      <c r="Q3101" s="248"/>
      <c r="R3101" s="251"/>
      <c r="S3101" s="248"/>
      <c r="T3101" s="248" t="s">
        <v>16014</v>
      </c>
      <c r="U3101" s="248" t="s">
        <v>16270</v>
      </c>
    </row>
    <row r="3102" spans="1:21" s="1" customFormat="1" ht="23.25" customHeight="1" x14ac:dyDescent="0.25">
      <c r="A3102" t="s">
        <v>8024</v>
      </c>
      <c r="B3102" t="str">
        <f t="shared" si="192"/>
        <v>33</v>
      </c>
      <c r="C3102" t="str">
        <f t="shared" si="193"/>
        <v>035</v>
      </c>
      <c r="D3102" t="str">
        <f t="shared" si="194"/>
        <v>001</v>
      </c>
      <c r="E3102" s="161" t="s">
        <v>8025</v>
      </c>
      <c r="F3102" t="s">
        <v>17084</v>
      </c>
      <c r="G3102" t="s">
        <v>8026</v>
      </c>
      <c r="H3102" s="209">
        <v>33</v>
      </c>
      <c r="I3102" s="209">
        <v>35</v>
      </c>
      <c r="J3102" s="209">
        <v>1</v>
      </c>
      <c r="K3102" s="209">
        <v>320925</v>
      </c>
      <c r="L3102" s="209" t="s">
        <v>15177</v>
      </c>
      <c r="M3102" s="209">
        <v>510</v>
      </c>
      <c r="N3102" s="209">
        <v>5001</v>
      </c>
      <c r="O3102" s="209">
        <v>5035</v>
      </c>
      <c r="P3102" s="209">
        <v>50635</v>
      </c>
      <c r="Q3102" s="248"/>
      <c r="R3102" s="251"/>
      <c r="S3102" s="248"/>
      <c r="T3102" s="248" t="s">
        <v>16014</v>
      </c>
      <c r="U3102" s="248" t="s">
        <v>16270</v>
      </c>
    </row>
    <row r="3103" spans="1:21" s="1" customFormat="1" ht="23.25" customHeight="1" x14ac:dyDescent="0.25">
      <c r="A3103" t="s">
        <v>8123</v>
      </c>
      <c r="B3103" t="str">
        <f t="shared" si="192"/>
        <v>33</v>
      </c>
      <c r="C3103" t="str">
        <f t="shared" si="193"/>
        <v>040</v>
      </c>
      <c r="D3103" t="str">
        <f t="shared" si="194"/>
        <v>001</v>
      </c>
      <c r="E3103" s="161" t="s">
        <v>8124</v>
      </c>
      <c r="F3103" t="s">
        <v>17084</v>
      </c>
      <c r="G3103" t="s">
        <v>8125</v>
      </c>
      <c r="H3103" s="209">
        <v>33</v>
      </c>
      <c r="I3103" s="209">
        <v>40</v>
      </c>
      <c r="J3103" s="209">
        <v>1</v>
      </c>
      <c r="K3103" s="209">
        <v>320930</v>
      </c>
      <c r="L3103" s="209" t="s">
        <v>15177</v>
      </c>
      <c r="M3103" s="209">
        <v>510</v>
      </c>
      <c r="N3103" s="209">
        <v>5001</v>
      </c>
      <c r="O3103" s="209">
        <v>5040</v>
      </c>
      <c r="P3103" s="209">
        <v>50636</v>
      </c>
      <c r="Q3103" s="248"/>
      <c r="R3103" s="251"/>
      <c r="S3103" s="248"/>
      <c r="T3103" s="248" t="s">
        <v>16014</v>
      </c>
      <c r="U3103" s="248" t="s">
        <v>16270</v>
      </c>
    </row>
    <row r="3104" spans="1:21" s="1" customFormat="1" ht="23.25" customHeight="1" x14ac:dyDescent="0.25">
      <c r="A3104" t="s">
        <v>8222</v>
      </c>
      <c r="B3104" t="str">
        <f t="shared" si="192"/>
        <v>33</v>
      </c>
      <c r="C3104" t="str">
        <f t="shared" si="193"/>
        <v>200</v>
      </c>
      <c r="D3104" t="str">
        <f t="shared" si="194"/>
        <v>001</v>
      </c>
      <c r="E3104" s="161" t="s">
        <v>8223</v>
      </c>
      <c r="F3104" t="s">
        <v>17084</v>
      </c>
      <c r="G3104" t="s">
        <v>8224</v>
      </c>
      <c r="H3104" s="209">
        <v>33</v>
      </c>
      <c r="I3104" s="209">
        <v>200</v>
      </c>
      <c r="J3104" s="209">
        <v>1</v>
      </c>
      <c r="K3104" s="209">
        <v>322010</v>
      </c>
      <c r="L3104" s="209" t="s">
        <v>15177</v>
      </c>
      <c r="M3104" s="209">
        <v>510</v>
      </c>
      <c r="N3104" s="209">
        <v>5001</v>
      </c>
      <c r="O3104" s="209">
        <v>5200</v>
      </c>
      <c r="P3104" s="209">
        <v>50637</v>
      </c>
      <c r="Q3104" s="248"/>
      <c r="R3104" s="251"/>
      <c r="S3104" s="248"/>
      <c r="T3104" s="248" t="s">
        <v>16014</v>
      </c>
      <c r="U3104" s="248" t="s">
        <v>16270</v>
      </c>
    </row>
    <row r="3105" spans="1:21" s="1" customFormat="1" ht="23.25" customHeight="1" x14ac:dyDescent="0.25">
      <c r="A3105" t="s">
        <v>8321</v>
      </c>
      <c r="B3105" t="str">
        <f t="shared" si="192"/>
        <v>33</v>
      </c>
      <c r="C3105" t="str">
        <f t="shared" si="193"/>
        <v>610</v>
      </c>
      <c r="D3105" t="str">
        <f t="shared" si="194"/>
        <v>001</v>
      </c>
      <c r="E3105" s="161" t="s">
        <v>8322</v>
      </c>
      <c r="F3105" t="s">
        <v>17084</v>
      </c>
      <c r="G3105" t="s">
        <v>8323</v>
      </c>
      <c r="H3105" s="209">
        <v>33</v>
      </c>
      <c r="I3105" s="209">
        <v>610</v>
      </c>
      <c r="J3105" s="209">
        <v>1</v>
      </c>
      <c r="K3105" s="209">
        <v>327410</v>
      </c>
      <c r="L3105" s="209" t="s">
        <v>15177</v>
      </c>
      <c r="M3105" s="209">
        <v>510</v>
      </c>
      <c r="N3105" s="209">
        <v>5001</v>
      </c>
      <c r="O3105" s="209">
        <v>5610</v>
      </c>
      <c r="P3105" s="209">
        <v>50638</v>
      </c>
      <c r="Q3105" s="248"/>
      <c r="R3105" s="251"/>
      <c r="S3105" s="248"/>
      <c r="T3105" s="248" t="s">
        <v>16014</v>
      </c>
      <c r="U3105" s="248" t="s">
        <v>16270</v>
      </c>
    </row>
    <row r="3106" spans="1:21" s="1" customFormat="1" ht="23.25" customHeight="1" x14ac:dyDescent="0.25">
      <c r="A3106" t="s">
        <v>8420</v>
      </c>
      <c r="B3106" t="str">
        <f t="shared" si="192"/>
        <v>33</v>
      </c>
      <c r="C3106" t="str">
        <f t="shared" si="193"/>
        <v>620</v>
      </c>
      <c r="D3106" t="str">
        <f t="shared" si="194"/>
        <v>001</v>
      </c>
      <c r="E3106" s="161" t="s">
        <v>8421</v>
      </c>
      <c r="F3106" t="s">
        <v>17084</v>
      </c>
      <c r="G3106" t="s">
        <v>8422</v>
      </c>
      <c r="H3106" s="209">
        <v>33</v>
      </c>
      <c r="I3106" s="209">
        <v>620</v>
      </c>
      <c r="J3106" s="209">
        <v>1</v>
      </c>
      <c r="K3106" s="209">
        <v>327510</v>
      </c>
      <c r="L3106" s="209" t="s">
        <v>15177</v>
      </c>
      <c r="M3106" s="209">
        <v>510</v>
      </c>
      <c r="N3106" s="209">
        <v>5001</v>
      </c>
      <c r="O3106" s="209">
        <v>5620</v>
      </c>
      <c r="P3106" s="209">
        <v>50639</v>
      </c>
      <c r="Q3106" s="248"/>
      <c r="R3106" s="251"/>
      <c r="S3106" s="248"/>
      <c r="T3106" s="248" t="s">
        <v>16014</v>
      </c>
      <c r="U3106" s="248" t="s">
        <v>16270</v>
      </c>
    </row>
    <row r="3107" spans="1:21" s="1" customFormat="1" ht="23.25" customHeight="1" x14ac:dyDescent="0.25">
      <c r="A3107" t="s">
        <v>8569</v>
      </c>
      <c r="B3107" t="str">
        <f t="shared" si="192"/>
        <v>33</v>
      </c>
      <c r="C3107" t="str">
        <f t="shared" si="193"/>
        <v>630</v>
      </c>
      <c r="D3107" t="str">
        <f t="shared" si="194"/>
        <v>001</v>
      </c>
      <c r="E3107" s="161" t="s">
        <v>8570</v>
      </c>
      <c r="F3107" t="s">
        <v>17084</v>
      </c>
      <c r="G3107" t="s">
        <v>8571</v>
      </c>
      <c r="H3107" s="209">
        <v>33</v>
      </c>
      <c r="I3107" s="209">
        <v>630</v>
      </c>
      <c r="J3107" s="209">
        <v>1</v>
      </c>
      <c r="K3107" s="209">
        <v>327610</v>
      </c>
      <c r="L3107" s="209" t="s">
        <v>15177</v>
      </c>
      <c r="M3107" s="209">
        <v>510</v>
      </c>
      <c r="N3107" s="209">
        <v>5001</v>
      </c>
      <c r="O3107" s="209">
        <v>5630</v>
      </c>
      <c r="P3107" s="209">
        <v>50641</v>
      </c>
      <c r="Q3107" s="248"/>
      <c r="R3107" s="251"/>
      <c r="S3107" s="248"/>
      <c r="T3107" s="248" t="s">
        <v>16014</v>
      </c>
      <c r="U3107" s="248" t="s">
        <v>16270</v>
      </c>
    </row>
    <row r="3108" spans="1:21" s="1" customFormat="1" ht="23.25" customHeight="1" x14ac:dyDescent="0.25">
      <c r="A3108" t="s">
        <v>8668</v>
      </c>
      <c r="B3108" t="str">
        <f t="shared" si="192"/>
        <v>33</v>
      </c>
      <c r="C3108" t="str">
        <f t="shared" si="193"/>
        <v>637</v>
      </c>
      <c r="D3108" t="str">
        <f t="shared" si="194"/>
        <v>001</v>
      </c>
      <c r="E3108" s="161" t="s">
        <v>8669</v>
      </c>
      <c r="F3108" t="s">
        <v>17084</v>
      </c>
      <c r="G3108" t="s">
        <v>8670</v>
      </c>
      <c r="H3108" s="209">
        <v>33</v>
      </c>
      <c r="I3108" s="209">
        <v>637</v>
      </c>
      <c r="J3108" s="209">
        <v>1</v>
      </c>
      <c r="K3108" s="209">
        <v>327630</v>
      </c>
      <c r="L3108" s="209" t="s">
        <v>15177</v>
      </c>
      <c r="M3108" s="209">
        <v>510</v>
      </c>
      <c r="N3108" s="209">
        <v>5001</v>
      </c>
      <c r="O3108" s="209">
        <v>5637</v>
      </c>
      <c r="P3108" s="209">
        <v>50642</v>
      </c>
      <c r="Q3108" s="248"/>
      <c r="R3108" s="251"/>
      <c r="S3108" s="248"/>
      <c r="T3108" s="248" t="s">
        <v>16014</v>
      </c>
      <c r="U3108" s="248" t="s">
        <v>16270</v>
      </c>
    </row>
    <row r="3109" spans="1:21" s="1" customFormat="1" ht="23.25" customHeight="1" x14ac:dyDescent="0.25">
      <c r="A3109" t="s">
        <v>8770</v>
      </c>
      <c r="B3109" t="str">
        <f t="shared" si="192"/>
        <v>33</v>
      </c>
      <c r="C3109" t="str">
        <f t="shared" si="193"/>
        <v>645</v>
      </c>
      <c r="D3109" t="str">
        <f t="shared" si="194"/>
        <v>001</v>
      </c>
      <c r="E3109" s="161" t="s">
        <v>8771</v>
      </c>
      <c r="F3109" t="s">
        <v>17084</v>
      </c>
      <c r="G3109" t="s">
        <v>8772</v>
      </c>
      <c r="H3109" s="209">
        <v>33</v>
      </c>
      <c r="I3109" s="209">
        <v>645</v>
      </c>
      <c r="J3109" s="209">
        <v>1</v>
      </c>
      <c r="K3109" s="209">
        <v>327710</v>
      </c>
      <c r="L3109" s="209" t="s">
        <v>15177</v>
      </c>
      <c r="M3109" s="209">
        <v>510</v>
      </c>
      <c r="N3109" s="209">
        <v>5001</v>
      </c>
      <c r="O3109" s="209">
        <v>5645</v>
      </c>
      <c r="P3109" s="209">
        <v>50643</v>
      </c>
      <c r="Q3109"/>
      <c r="R3109" s="251"/>
      <c r="S3109"/>
      <c r="T3109" s="248" t="s">
        <v>16014</v>
      </c>
      <c r="U3109" s="248" t="s">
        <v>16270</v>
      </c>
    </row>
    <row r="3110" spans="1:21" s="1" customFormat="1" ht="23.25" customHeight="1" x14ac:dyDescent="0.25">
      <c r="A3110" t="s">
        <v>8869</v>
      </c>
      <c r="B3110" t="str">
        <f t="shared" si="192"/>
        <v>33</v>
      </c>
      <c r="C3110" t="str">
        <f t="shared" si="193"/>
        <v>685</v>
      </c>
      <c r="D3110" t="str">
        <f t="shared" si="194"/>
        <v>001</v>
      </c>
      <c r="E3110" s="161" t="s">
        <v>8870</v>
      </c>
      <c r="F3110" t="s">
        <v>17084</v>
      </c>
      <c r="G3110" t="s">
        <v>8872</v>
      </c>
      <c r="H3110" s="209">
        <v>33</v>
      </c>
      <c r="I3110" s="209">
        <v>685</v>
      </c>
      <c r="J3110" s="209">
        <v>1</v>
      </c>
      <c r="K3110" s="209">
        <v>327730</v>
      </c>
      <c r="L3110" s="209" t="s">
        <v>15177</v>
      </c>
      <c r="M3110" s="209">
        <v>510</v>
      </c>
      <c r="N3110" s="209">
        <v>5001</v>
      </c>
      <c r="O3110" s="209">
        <v>5686</v>
      </c>
      <c r="P3110" s="209">
        <v>50644</v>
      </c>
      <c r="Q3110" s="248"/>
      <c r="R3110" s="251"/>
      <c r="S3110" s="248"/>
      <c r="T3110" s="248" t="s">
        <v>16014</v>
      </c>
      <c r="U3110" s="248" t="s">
        <v>16270</v>
      </c>
    </row>
    <row r="3111" spans="1:21" s="1" customFormat="1" ht="23.25" customHeight="1" x14ac:dyDescent="0.25">
      <c r="A3111" t="s">
        <v>8969</v>
      </c>
      <c r="B3111" t="str">
        <f t="shared" si="192"/>
        <v>33</v>
      </c>
      <c r="C3111" t="str">
        <f t="shared" si="193"/>
        <v>690</v>
      </c>
      <c r="D3111" t="str">
        <f t="shared" si="194"/>
        <v>001</v>
      </c>
      <c r="E3111" s="161" t="s">
        <v>8970</v>
      </c>
      <c r="F3111" t="s">
        <v>17084</v>
      </c>
      <c r="G3111" t="s">
        <v>8972</v>
      </c>
      <c r="H3111" s="209">
        <v>33</v>
      </c>
      <c r="I3111" s="209">
        <v>690</v>
      </c>
      <c r="J3111" s="209">
        <v>1</v>
      </c>
      <c r="K3111" s="209">
        <v>327750</v>
      </c>
      <c r="L3111" s="209" t="s">
        <v>15177</v>
      </c>
      <c r="M3111" s="209">
        <v>510</v>
      </c>
      <c r="N3111" s="209">
        <v>5001</v>
      </c>
      <c r="O3111" s="209">
        <v>5691</v>
      </c>
      <c r="P3111" s="209">
        <v>50645</v>
      </c>
      <c r="Q3111" s="248"/>
      <c r="R3111" s="251"/>
      <c r="S3111" s="248"/>
      <c r="T3111" s="248" t="s">
        <v>16014</v>
      </c>
      <c r="U3111" s="248" t="s">
        <v>16270</v>
      </c>
    </row>
    <row r="3112" spans="1:21" s="1" customFormat="1" ht="23.25" customHeight="1" x14ac:dyDescent="0.25">
      <c r="A3112" t="s">
        <v>9069</v>
      </c>
      <c r="B3112" t="str">
        <f t="shared" si="192"/>
        <v>33</v>
      </c>
      <c r="C3112" t="str">
        <f t="shared" si="193"/>
        <v>695</v>
      </c>
      <c r="D3112" t="str">
        <f t="shared" si="194"/>
        <v>001</v>
      </c>
      <c r="E3112" s="161" t="s">
        <v>9070</v>
      </c>
      <c r="F3112" t="s">
        <v>17084</v>
      </c>
      <c r="G3112" t="s">
        <v>9072</v>
      </c>
      <c r="H3112" s="209">
        <v>33</v>
      </c>
      <c r="I3112" s="209">
        <v>695</v>
      </c>
      <c r="J3112" s="209">
        <v>1</v>
      </c>
      <c r="K3112" s="209">
        <v>327770</v>
      </c>
      <c r="L3112" s="209" t="s">
        <v>15177</v>
      </c>
      <c r="M3112" s="209">
        <v>510</v>
      </c>
      <c r="N3112" s="209">
        <v>5001</v>
      </c>
      <c r="O3112" s="209">
        <v>5695</v>
      </c>
      <c r="P3112" s="209">
        <v>50646</v>
      </c>
      <c r="Q3112" s="248"/>
      <c r="R3112" s="251"/>
      <c r="S3112" s="248"/>
      <c r="T3112" s="248" t="s">
        <v>16014</v>
      </c>
      <c r="U3112" s="248" t="s">
        <v>16270</v>
      </c>
    </row>
    <row r="3113" spans="1:21" s="1" customFormat="1" ht="23.25" customHeight="1" x14ac:dyDescent="0.25">
      <c r="A3113" t="s">
        <v>9169</v>
      </c>
      <c r="B3113" t="str">
        <f t="shared" si="192"/>
        <v>33</v>
      </c>
      <c r="C3113" t="str">
        <f t="shared" si="193"/>
        <v>700</v>
      </c>
      <c r="D3113" t="str">
        <f t="shared" si="194"/>
        <v>001</v>
      </c>
      <c r="E3113" s="161" t="s">
        <v>9170</v>
      </c>
      <c r="F3113" t="s">
        <v>17084</v>
      </c>
      <c r="G3113" t="s">
        <v>9171</v>
      </c>
      <c r="H3113" s="209">
        <v>33</v>
      </c>
      <c r="I3113" s="209">
        <v>700</v>
      </c>
      <c r="J3113" s="209">
        <v>1</v>
      </c>
      <c r="K3113" s="209">
        <v>327810</v>
      </c>
      <c r="L3113" s="209" t="s">
        <v>15177</v>
      </c>
      <c r="M3113" s="209">
        <v>510</v>
      </c>
      <c r="N3113" s="209">
        <v>5001</v>
      </c>
      <c r="O3113" s="209">
        <v>5700</v>
      </c>
      <c r="P3113" s="209">
        <v>50647</v>
      </c>
      <c r="Q3113" s="248"/>
      <c r="R3113" s="251"/>
      <c r="S3113" s="248"/>
      <c r="T3113" s="248" t="s">
        <v>16014</v>
      </c>
      <c r="U3113" s="248" t="s">
        <v>16270</v>
      </c>
    </row>
    <row r="3114" spans="1:21" s="1" customFormat="1" ht="23.25" customHeight="1" x14ac:dyDescent="0.25">
      <c r="A3114" t="s">
        <v>9268</v>
      </c>
      <c r="B3114" t="str">
        <f t="shared" si="192"/>
        <v>33</v>
      </c>
      <c r="C3114" t="str">
        <f t="shared" si="193"/>
        <v>745</v>
      </c>
      <c r="D3114" t="str">
        <f t="shared" si="194"/>
        <v>001</v>
      </c>
      <c r="E3114" s="161" t="s">
        <v>9269</v>
      </c>
      <c r="F3114" t="s">
        <v>17084</v>
      </c>
      <c r="G3114" t="s">
        <v>9270</v>
      </c>
      <c r="H3114" s="209">
        <v>33</v>
      </c>
      <c r="I3114" s="209">
        <v>745</v>
      </c>
      <c r="J3114" s="209">
        <v>1</v>
      </c>
      <c r="K3114" s="209">
        <v>328430</v>
      </c>
      <c r="L3114" s="209" t="s">
        <v>15177</v>
      </c>
      <c r="M3114" s="209">
        <v>510</v>
      </c>
      <c r="N3114" s="209">
        <v>5001</v>
      </c>
      <c r="O3114" s="209">
        <v>5745</v>
      </c>
      <c r="P3114" s="209">
        <v>50648</v>
      </c>
      <c r="Q3114" s="248"/>
      <c r="R3114" s="251"/>
      <c r="S3114" s="248"/>
      <c r="T3114" s="248" t="s">
        <v>16014</v>
      </c>
      <c r="U3114" s="248" t="s">
        <v>16270</v>
      </c>
    </row>
    <row r="3115" spans="1:21" s="1" customFormat="1" ht="23.25" customHeight="1" x14ac:dyDescent="0.25">
      <c r="A3115" t="s">
        <v>9367</v>
      </c>
      <c r="B3115" t="str">
        <f t="shared" si="192"/>
        <v>33</v>
      </c>
      <c r="C3115" t="str">
        <f t="shared" si="193"/>
        <v>750</v>
      </c>
      <c r="D3115" t="str">
        <f t="shared" si="194"/>
        <v>001</v>
      </c>
      <c r="E3115" s="161" t="s">
        <v>9368</v>
      </c>
      <c r="F3115" t="s">
        <v>17084</v>
      </c>
      <c r="G3115" t="s">
        <v>9369</v>
      </c>
      <c r="H3115" s="209">
        <v>33</v>
      </c>
      <c r="I3115" s="209">
        <v>750</v>
      </c>
      <c r="J3115" s="209">
        <v>1</v>
      </c>
      <c r="K3115" s="209">
        <v>328450</v>
      </c>
      <c r="L3115" s="209" t="s">
        <v>15177</v>
      </c>
      <c r="M3115" s="209">
        <v>510</v>
      </c>
      <c r="N3115" s="209">
        <v>5001</v>
      </c>
      <c r="O3115" s="209">
        <v>5750</v>
      </c>
      <c r="P3115" s="209">
        <v>50649</v>
      </c>
      <c r="Q3115"/>
      <c r="R3115" s="251"/>
      <c r="S3115"/>
      <c r="T3115" s="248" t="s">
        <v>16014</v>
      </c>
      <c r="U3115" s="248" t="s">
        <v>16270</v>
      </c>
    </row>
    <row r="3116" spans="1:21" s="1" customFormat="1" ht="23.25" customHeight="1" x14ac:dyDescent="0.25">
      <c r="A3116" t="s">
        <v>9466</v>
      </c>
      <c r="B3116" t="str">
        <f t="shared" si="192"/>
        <v>33</v>
      </c>
      <c r="C3116" t="str">
        <f t="shared" si="193"/>
        <v>795</v>
      </c>
      <c r="D3116" t="str">
        <f t="shared" si="194"/>
        <v>001</v>
      </c>
      <c r="E3116" s="161" t="s">
        <v>9467</v>
      </c>
      <c r="F3116" t="s">
        <v>17084</v>
      </c>
      <c r="G3116" t="s">
        <v>9468</v>
      </c>
      <c r="H3116" s="209">
        <v>33</v>
      </c>
      <c r="I3116" s="209">
        <v>795</v>
      </c>
      <c r="J3116" s="209">
        <v>1</v>
      </c>
      <c r="K3116" s="209">
        <v>328780</v>
      </c>
      <c r="L3116" s="209" t="s">
        <v>15177</v>
      </c>
      <c r="M3116" s="209">
        <v>510</v>
      </c>
      <c r="N3116" s="209">
        <v>5001</v>
      </c>
      <c r="O3116" s="209">
        <v>5795</v>
      </c>
      <c r="P3116" s="209">
        <v>50650</v>
      </c>
      <c r="Q3116" s="248"/>
      <c r="R3116" s="251"/>
      <c r="S3116" s="248"/>
      <c r="T3116" s="248" t="s">
        <v>16014</v>
      </c>
      <c r="U3116" s="248" t="s">
        <v>16270</v>
      </c>
    </row>
    <row r="3117" spans="1:21" s="1" customFormat="1" ht="23.25" customHeight="1" x14ac:dyDescent="0.25">
      <c r="A3117" t="s">
        <v>9565</v>
      </c>
      <c r="B3117" t="str">
        <f t="shared" si="192"/>
        <v>33</v>
      </c>
      <c r="C3117" t="str">
        <f t="shared" si="193"/>
        <v>850</v>
      </c>
      <c r="D3117" t="str">
        <f t="shared" si="194"/>
        <v>001</v>
      </c>
      <c r="E3117" s="161" t="s">
        <v>9566</v>
      </c>
      <c r="F3117" t="s">
        <v>17084</v>
      </c>
      <c r="G3117" t="s">
        <v>9567</v>
      </c>
      <c r="H3117" s="209">
        <v>33</v>
      </c>
      <c r="I3117" s="209">
        <v>850</v>
      </c>
      <c r="J3117" s="209">
        <v>1</v>
      </c>
      <c r="K3117" s="209">
        <v>328910</v>
      </c>
      <c r="L3117" s="209" t="s">
        <v>15177</v>
      </c>
      <c r="M3117" s="209">
        <v>510</v>
      </c>
      <c r="N3117" s="209">
        <v>5001</v>
      </c>
      <c r="O3117" s="209">
        <v>5850</v>
      </c>
      <c r="P3117" s="209">
        <v>50651</v>
      </c>
      <c r="Q3117" s="248"/>
      <c r="R3117" s="251"/>
      <c r="S3117" s="248"/>
      <c r="T3117" s="248" t="s">
        <v>16014</v>
      </c>
      <c r="U3117" s="248" t="s">
        <v>16270</v>
      </c>
    </row>
    <row r="3118" spans="1:21" s="1" customFormat="1" ht="23.25" customHeight="1" x14ac:dyDescent="0.25">
      <c r="A3118" t="s">
        <v>7583</v>
      </c>
      <c r="B3118" t="str">
        <f t="shared" si="192"/>
        <v>33</v>
      </c>
      <c r="C3118" t="str">
        <f t="shared" si="193"/>
        <v>001</v>
      </c>
      <c r="D3118" t="str">
        <f t="shared" si="194"/>
        <v>002</v>
      </c>
      <c r="E3118" s="161" t="s">
        <v>17107</v>
      </c>
      <c r="F3118" t="s">
        <v>17084</v>
      </c>
      <c r="G3118" t="s">
        <v>7582</v>
      </c>
      <c r="H3118" s="209">
        <v>33</v>
      </c>
      <c r="I3118" s="209">
        <v>1</v>
      </c>
      <c r="J3118" s="209">
        <v>2</v>
      </c>
      <c r="K3118" s="209">
        <v>320110</v>
      </c>
      <c r="L3118" s="209" t="s">
        <v>15177</v>
      </c>
      <c r="M3118" s="209">
        <v>510</v>
      </c>
      <c r="N3118" s="209">
        <v>5002</v>
      </c>
      <c r="O3118" s="209">
        <v>5001</v>
      </c>
      <c r="P3118" s="209">
        <v>50652</v>
      </c>
      <c r="Q3118" s="248"/>
      <c r="R3118" s="248"/>
      <c r="S3118" s="248"/>
      <c r="T3118" s="248" t="s">
        <v>16014</v>
      </c>
      <c r="U3118" s="248" t="s">
        <v>16270</v>
      </c>
    </row>
    <row r="3119" spans="1:21" s="1" customFormat="1" ht="23.25" customHeight="1" x14ac:dyDescent="0.25">
      <c r="A3119" t="s">
        <v>7730</v>
      </c>
      <c r="B3119" t="str">
        <f t="shared" si="192"/>
        <v>33</v>
      </c>
      <c r="C3119" t="str">
        <f t="shared" si="193"/>
        <v>002</v>
      </c>
      <c r="D3119" t="str">
        <f t="shared" si="194"/>
        <v>002</v>
      </c>
      <c r="E3119" s="161" t="s">
        <v>7731</v>
      </c>
      <c r="F3119" t="s">
        <v>17084</v>
      </c>
      <c r="G3119" t="s">
        <v>7729</v>
      </c>
      <c r="H3119" s="209">
        <v>33</v>
      </c>
      <c r="I3119" s="209">
        <v>2</v>
      </c>
      <c r="J3119" s="209">
        <v>2</v>
      </c>
      <c r="K3119" s="209">
        <v>320210</v>
      </c>
      <c r="L3119" s="209" t="s">
        <v>15177</v>
      </c>
      <c r="M3119" s="209">
        <v>510</v>
      </c>
      <c r="N3119" s="209">
        <v>5002</v>
      </c>
      <c r="O3119" s="209">
        <v>5002</v>
      </c>
      <c r="P3119" s="209">
        <v>50653</v>
      </c>
      <c r="Q3119" s="248"/>
      <c r="R3119" s="248"/>
      <c r="S3119" s="248"/>
      <c r="T3119" s="248" t="s">
        <v>16014</v>
      </c>
      <c r="U3119" s="248" t="s">
        <v>16270</v>
      </c>
    </row>
    <row r="3120" spans="1:21" s="1" customFormat="1" ht="23.25" customHeight="1" x14ac:dyDescent="0.25">
      <c r="A3120" t="s">
        <v>7829</v>
      </c>
      <c r="B3120" t="str">
        <f t="shared" si="192"/>
        <v>33</v>
      </c>
      <c r="C3120" t="str">
        <f t="shared" si="193"/>
        <v>010</v>
      </c>
      <c r="D3120" t="str">
        <f t="shared" si="194"/>
        <v>002</v>
      </c>
      <c r="E3120" s="161" t="s">
        <v>7830</v>
      </c>
      <c r="F3120" t="s">
        <v>17084</v>
      </c>
      <c r="G3120" t="s">
        <v>7828</v>
      </c>
      <c r="H3120" s="209">
        <v>33</v>
      </c>
      <c r="I3120" s="209">
        <v>10</v>
      </c>
      <c r="J3120" s="209">
        <v>2</v>
      </c>
      <c r="K3120" s="209">
        <v>320310</v>
      </c>
      <c r="L3120" s="209" t="s">
        <v>15177</v>
      </c>
      <c r="M3120" s="209">
        <v>510</v>
      </c>
      <c r="N3120" s="209">
        <v>5002</v>
      </c>
      <c r="O3120" s="209">
        <v>5010</v>
      </c>
      <c r="P3120" s="209">
        <v>50654</v>
      </c>
      <c r="Q3120" s="248"/>
      <c r="R3120" s="251"/>
      <c r="S3120" s="248"/>
      <c r="T3120" s="248" t="s">
        <v>16014</v>
      </c>
      <c r="U3120" s="248" t="s">
        <v>16270</v>
      </c>
    </row>
    <row r="3121" spans="1:21" s="1" customFormat="1" ht="23.25" customHeight="1" x14ac:dyDescent="0.25">
      <c r="A3121" t="s">
        <v>7928</v>
      </c>
      <c r="B3121" t="str">
        <f t="shared" si="192"/>
        <v>33</v>
      </c>
      <c r="C3121" t="str">
        <f t="shared" si="193"/>
        <v>030</v>
      </c>
      <c r="D3121" t="str">
        <f t="shared" si="194"/>
        <v>002</v>
      </c>
      <c r="E3121" s="161" t="s">
        <v>7929</v>
      </c>
      <c r="F3121" t="s">
        <v>17084</v>
      </c>
      <c r="G3121" t="s">
        <v>7927</v>
      </c>
      <c r="H3121" s="209">
        <v>33</v>
      </c>
      <c r="I3121" s="209">
        <v>30</v>
      </c>
      <c r="J3121" s="209">
        <v>2</v>
      </c>
      <c r="K3121" s="209">
        <v>320910</v>
      </c>
      <c r="L3121" s="209" t="s">
        <v>15177</v>
      </c>
      <c r="M3121" s="209">
        <v>510</v>
      </c>
      <c r="N3121" s="209">
        <v>5002</v>
      </c>
      <c r="O3121" s="209">
        <v>5030</v>
      </c>
      <c r="P3121" s="209">
        <v>50655</v>
      </c>
      <c r="Q3121" s="248"/>
      <c r="R3121" s="251"/>
      <c r="S3121" s="248"/>
      <c r="T3121" s="248" t="s">
        <v>16014</v>
      </c>
      <c r="U3121" s="248" t="s">
        <v>16270</v>
      </c>
    </row>
    <row r="3122" spans="1:21" s="1" customFormat="1" ht="23.25" customHeight="1" x14ac:dyDescent="0.25">
      <c r="A3122" t="s">
        <v>8027</v>
      </c>
      <c r="B3122" t="str">
        <f t="shared" si="192"/>
        <v>33</v>
      </c>
      <c r="C3122" t="str">
        <f t="shared" si="193"/>
        <v>035</v>
      </c>
      <c r="D3122" t="str">
        <f t="shared" si="194"/>
        <v>002</v>
      </c>
      <c r="E3122" s="161" t="s">
        <v>8028</v>
      </c>
      <c r="F3122" t="s">
        <v>17084</v>
      </c>
      <c r="G3122" t="s">
        <v>8026</v>
      </c>
      <c r="H3122" s="209">
        <v>33</v>
      </c>
      <c r="I3122" s="209">
        <v>35</v>
      </c>
      <c r="J3122" s="209">
        <v>2</v>
      </c>
      <c r="K3122" s="209">
        <v>320925</v>
      </c>
      <c r="L3122" s="209" t="s">
        <v>15177</v>
      </c>
      <c r="M3122" s="209">
        <v>510</v>
      </c>
      <c r="N3122" s="209">
        <v>5002</v>
      </c>
      <c r="O3122" s="209">
        <v>5035</v>
      </c>
      <c r="P3122" s="209">
        <v>50656</v>
      </c>
      <c r="Q3122" s="248"/>
      <c r="R3122" s="251"/>
      <c r="S3122" s="248"/>
      <c r="T3122" s="248" t="s">
        <v>16014</v>
      </c>
      <c r="U3122" s="248" t="s">
        <v>16270</v>
      </c>
    </row>
    <row r="3123" spans="1:21" s="1" customFormat="1" ht="23.25" customHeight="1" x14ac:dyDescent="0.25">
      <c r="A3123" t="s">
        <v>8126</v>
      </c>
      <c r="B3123" t="str">
        <f t="shared" si="192"/>
        <v>33</v>
      </c>
      <c r="C3123" t="str">
        <f t="shared" si="193"/>
        <v>040</v>
      </c>
      <c r="D3123" t="str">
        <f t="shared" si="194"/>
        <v>002</v>
      </c>
      <c r="E3123" s="161" t="s">
        <v>8127</v>
      </c>
      <c r="F3123" t="s">
        <v>17084</v>
      </c>
      <c r="G3123" t="s">
        <v>8125</v>
      </c>
      <c r="H3123" s="209">
        <v>33</v>
      </c>
      <c r="I3123" s="209">
        <v>40</v>
      </c>
      <c r="J3123" s="209">
        <v>2</v>
      </c>
      <c r="K3123" s="209">
        <v>320930</v>
      </c>
      <c r="L3123" s="209" t="s">
        <v>15177</v>
      </c>
      <c r="M3123" s="209">
        <v>510</v>
      </c>
      <c r="N3123" s="209">
        <v>5002</v>
      </c>
      <c r="O3123" s="209">
        <v>5040</v>
      </c>
      <c r="P3123" s="209">
        <v>50657</v>
      </c>
      <c r="Q3123" s="248"/>
      <c r="R3123" s="251"/>
      <c r="S3123" s="248"/>
      <c r="T3123" s="248" t="s">
        <v>16014</v>
      </c>
      <c r="U3123" s="248" t="s">
        <v>16270</v>
      </c>
    </row>
    <row r="3124" spans="1:21" s="1" customFormat="1" ht="23.25" customHeight="1" x14ac:dyDescent="0.25">
      <c r="A3124" t="s">
        <v>8225</v>
      </c>
      <c r="B3124" t="str">
        <f t="shared" si="192"/>
        <v>33</v>
      </c>
      <c r="C3124" t="str">
        <f t="shared" si="193"/>
        <v>200</v>
      </c>
      <c r="D3124" t="str">
        <f t="shared" si="194"/>
        <v>002</v>
      </c>
      <c r="E3124" s="161" t="s">
        <v>8226</v>
      </c>
      <c r="F3124" t="s">
        <v>17084</v>
      </c>
      <c r="G3124" t="s">
        <v>8224</v>
      </c>
      <c r="H3124" s="209">
        <v>33</v>
      </c>
      <c r="I3124" s="209">
        <v>200</v>
      </c>
      <c r="J3124" s="209">
        <v>2</v>
      </c>
      <c r="K3124" s="209">
        <v>322010</v>
      </c>
      <c r="L3124" s="209" t="s">
        <v>15177</v>
      </c>
      <c r="M3124" s="209">
        <v>510</v>
      </c>
      <c r="N3124" s="209">
        <v>5002</v>
      </c>
      <c r="O3124" s="209">
        <v>5200</v>
      </c>
      <c r="P3124" s="209">
        <v>50658</v>
      </c>
      <c r="Q3124" s="248"/>
      <c r="R3124" s="251"/>
      <c r="S3124" s="248"/>
      <c r="T3124" s="248" t="s">
        <v>16014</v>
      </c>
      <c r="U3124" s="248" t="s">
        <v>16270</v>
      </c>
    </row>
    <row r="3125" spans="1:21" s="1" customFormat="1" ht="23.25" customHeight="1" x14ac:dyDescent="0.25">
      <c r="A3125" t="s">
        <v>8324</v>
      </c>
      <c r="B3125" t="str">
        <f t="shared" si="192"/>
        <v>33</v>
      </c>
      <c r="C3125" t="str">
        <f t="shared" si="193"/>
        <v>610</v>
      </c>
      <c r="D3125" t="str">
        <f t="shared" si="194"/>
        <v>002</v>
      </c>
      <c r="E3125" s="161" t="s">
        <v>8325</v>
      </c>
      <c r="F3125" t="s">
        <v>17084</v>
      </c>
      <c r="G3125" t="s">
        <v>8323</v>
      </c>
      <c r="H3125" s="209">
        <v>33</v>
      </c>
      <c r="I3125" s="209">
        <v>610</v>
      </c>
      <c r="J3125" s="209">
        <v>2</v>
      </c>
      <c r="K3125" s="209">
        <v>327410</v>
      </c>
      <c r="L3125" s="209" t="s">
        <v>15177</v>
      </c>
      <c r="M3125" s="209">
        <v>510</v>
      </c>
      <c r="N3125" s="209">
        <v>5002</v>
      </c>
      <c r="O3125" s="209">
        <v>5610</v>
      </c>
      <c r="P3125" s="209">
        <v>50659</v>
      </c>
      <c r="Q3125" s="248"/>
      <c r="R3125" s="251"/>
      <c r="S3125" s="248"/>
      <c r="T3125" s="248" t="s">
        <v>16014</v>
      </c>
      <c r="U3125" s="248" t="s">
        <v>16270</v>
      </c>
    </row>
    <row r="3126" spans="1:21" s="1" customFormat="1" ht="23.25" customHeight="1" x14ac:dyDescent="0.25">
      <c r="A3126" t="s">
        <v>8423</v>
      </c>
      <c r="B3126" t="str">
        <f t="shared" si="192"/>
        <v>33</v>
      </c>
      <c r="C3126" t="str">
        <f t="shared" si="193"/>
        <v>620</v>
      </c>
      <c r="D3126" t="str">
        <f t="shared" si="194"/>
        <v>002</v>
      </c>
      <c r="E3126" s="161" t="s">
        <v>8424</v>
      </c>
      <c r="F3126" t="s">
        <v>17084</v>
      </c>
      <c r="G3126" t="s">
        <v>8422</v>
      </c>
      <c r="H3126" s="209">
        <v>33</v>
      </c>
      <c r="I3126" s="209">
        <v>620</v>
      </c>
      <c r="J3126" s="209">
        <v>2</v>
      </c>
      <c r="K3126" s="209">
        <v>327510</v>
      </c>
      <c r="L3126" s="209" t="s">
        <v>15177</v>
      </c>
      <c r="M3126" s="209">
        <v>510</v>
      </c>
      <c r="N3126" s="209">
        <v>5002</v>
      </c>
      <c r="O3126" s="209">
        <v>5620</v>
      </c>
      <c r="P3126" s="209">
        <v>50660</v>
      </c>
      <c r="Q3126" s="248"/>
      <c r="R3126" s="251"/>
      <c r="S3126" s="248"/>
      <c r="T3126" s="248" t="s">
        <v>16014</v>
      </c>
      <c r="U3126" s="248" t="s">
        <v>16270</v>
      </c>
    </row>
    <row r="3127" spans="1:21" s="1" customFormat="1" ht="23.25" customHeight="1" x14ac:dyDescent="0.25">
      <c r="A3127" t="s">
        <v>8572</v>
      </c>
      <c r="B3127" t="str">
        <f t="shared" si="192"/>
        <v>33</v>
      </c>
      <c r="C3127" t="str">
        <f t="shared" si="193"/>
        <v>630</v>
      </c>
      <c r="D3127" t="str">
        <f t="shared" si="194"/>
        <v>002</v>
      </c>
      <c r="E3127" s="161" t="s">
        <v>8573</v>
      </c>
      <c r="F3127" t="s">
        <v>17084</v>
      </c>
      <c r="G3127" t="s">
        <v>8571</v>
      </c>
      <c r="H3127" s="209">
        <v>33</v>
      </c>
      <c r="I3127" s="209">
        <v>630</v>
      </c>
      <c r="J3127" s="209">
        <v>2</v>
      </c>
      <c r="K3127" s="209">
        <v>327610</v>
      </c>
      <c r="L3127" s="209" t="s">
        <v>15177</v>
      </c>
      <c r="M3127" s="209">
        <v>510</v>
      </c>
      <c r="N3127" s="209">
        <v>5002</v>
      </c>
      <c r="O3127" s="209">
        <v>5630</v>
      </c>
      <c r="P3127" s="209">
        <v>50662</v>
      </c>
      <c r="Q3127" s="248"/>
      <c r="R3127" s="251"/>
      <c r="S3127" s="248"/>
      <c r="T3127" s="248" t="s">
        <v>16014</v>
      </c>
      <c r="U3127" s="248" t="s">
        <v>16270</v>
      </c>
    </row>
    <row r="3128" spans="1:21" s="1" customFormat="1" ht="23.25" customHeight="1" x14ac:dyDescent="0.25">
      <c r="A3128" t="s">
        <v>8671</v>
      </c>
      <c r="B3128" t="str">
        <f t="shared" si="192"/>
        <v>33</v>
      </c>
      <c r="C3128" t="str">
        <f t="shared" si="193"/>
        <v>637</v>
      </c>
      <c r="D3128" t="str">
        <f t="shared" si="194"/>
        <v>002</v>
      </c>
      <c r="E3128" s="161" t="s">
        <v>8672</v>
      </c>
      <c r="F3128" t="s">
        <v>17084</v>
      </c>
      <c r="G3128" t="s">
        <v>8670</v>
      </c>
      <c r="H3128" s="209">
        <v>33</v>
      </c>
      <c r="I3128" s="209">
        <v>637</v>
      </c>
      <c r="J3128" s="209">
        <v>2</v>
      </c>
      <c r="K3128" s="209">
        <v>327630</v>
      </c>
      <c r="L3128" s="209" t="s">
        <v>15177</v>
      </c>
      <c r="M3128" s="209">
        <v>510</v>
      </c>
      <c r="N3128" s="209">
        <v>5002</v>
      </c>
      <c r="O3128" s="209">
        <v>5637</v>
      </c>
      <c r="P3128" s="209">
        <v>50663</v>
      </c>
      <c r="Q3128" s="248"/>
      <c r="R3128" s="251"/>
      <c r="S3128" s="248"/>
      <c r="T3128" s="248" t="s">
        <v>16014</v>
      </c>
      <c r="U3128" s="248" t="s">
        <v>16270</v>
      </c>
    </row>
    <row r="3129" spans="1:21" s="1" customFormat="1" ht="23.25" customHeight="1" x14ac:dyDescent="0.25">
      <c r="A3129" t="s">
        <v>8773</v>
      </c>
      <c r="B3129" t="str">
        <f t="shared" si="192"/>
        <v>33</v>
      </c>
      <c r="C3129" t="str">
        <f t="shared" si="193"/>
        <v>645</v>
      </c>
      <c r="D3129" t="str">
        <f t="shared" si="194"/>
        <v>002</v>
      </c>
      <c r="E3129" s="161" t="s">
        <v>8774</v>
      </c>
      <c r="F3129" t="s">
        <v>17084</v>
      </c>
      <c r="G3129" t="s">
        <v>8772</v>
      </c>
      <c r="H3129" s="209">
        <v>33</v>
      </c>
      <c r="I3129" s="209">
        <v>645</v>
      </c>
      <c r="J3129" s="209">
        <v>2</v>
      </c>
      <c r="K3129" s="209">
        <v>327710</v>
      </c>
      <c r="L3129" s="209" t="s">
        <v>15177</v>
      </c>
      <c r="M3129" s="209">
        <v>510</v>
      </c>
      <c r="N3129" s="209">
        <v>5002</v>
      </c>
      <c r="O3129" s="209">
        <v>5645</v>
      </c>
      <c r="P3129" s="209">
        <v>50664</v>
      </c>
      <c r="Q3129"/>
      <c r="R3129" s="251"/>
      <c r="S3129"/>
      <c r="T3129" s="248" t="s">
        <v>16014</v>
      </c>
      <c r="U3129" s="248" t="s">
        <v>16270</v>
      </c>
    </row>
    <row r="3130" spans="1:21" s="1" customFormat="1" ht="23.25" customHeight="1" x14ac:dyDescent="0.25">
      <c r="A3130" t="s">
        <v>8873</v>
      </c>
      <c r="B3130" t="str">
        <f t="shared" si="192"/>
        <v>33</v>
      </c>
      <c r="C3130" t="str">
        <f t="shared" si="193"/>
        <v>685</v>
      </c>
      <c r="D3130" t="str">
        <f t="shared" si="194"/>
        <v>002</v>
      </c>
      <c r="E3130" s="161" t="s">
        <v>8874</v>
      </c>
      <c r="F3130" t="s">
        <v>17084</v>
      </c>
      <c r="G3130" t="s">
        <v>8872</v>
      </c>
      <c r="H3130" s="209">
        <v>33</v>
      </c>
      <c r="I3130" s="209">
        <v>685</v>
      </c>
      <c r="J3130" s="209">
        <v>2</v>
      </c>
      <c r="K3130" s="209">
        <v>327730</v>
      </c>
      <c r="L3130" s="209" t="s">
        <v>15177</v>
      </c>
      <c r="M3130" s="209">
        <v>510</v>
      </c>
      <c r="N3130" s="209">
        <v>5002</v>
      </c>
      <c r="O3130" s="209">
        <v>5686</v>
      </c>
      <c r="P3130" s="209">
        <v>50665</v>
      </c>
      <c r="Q3130" s="248"/>
      <c r="R3130" s="251"/>
      <c r="S3130" s="248"/>
      <c r="T3130" s="248" t="s">
        <v>16014</v>
      </c>
      <c r="U3130" s="248" t="s">
        <v>16270</v>
      </c>
    </row>
    <row r="3131" spans="1:21" s="1" customFormat="1" ht="23.25" customHeight="1" x14ac:dyDescent="0.25">
      <c r="A3131" t="s">
        <v>8973</v>
      </c>
      <c r="B3131" t="str">
        <f t="shared" si="192"/>
        <v>33</v>
      </c>
      <c r="C3131" t="str">
        <f t="shared" si="193"/>
        <v>690</v>
      </c>
      <c r="D3131" t="str">
        <f t="shared" si="194"/>
        <v>002</v>
      </c>
      <c r="E3131" s="161" t="s">
        <v>8974</v>
      </c>
      <c r="F3131" t="s">
        <v>17084</v>
      </c>
      <c r="G3131" t="s">
        <v>8972</v>
      </c>
      <c r="H3131" s="209">
        <v>33</v>
      </c>
      <c r="I3131" s="209">
        <v>690</v>
      </c>
      <c r="J3131" s="209">
        <v>2</v>
      </c>
      <c r="K3131" s="209">
        <v>327750</v>
      </c>
      <c r="L3131" s="209" t="s">
        <v>15177</v>
      </c>
      <c r="M3131" s="209">
        <v>510</v>
      </c>
      <c r="N3131" s="209">
        <v>5002</v>
      </c>
      <c r="O3131" s="209">
        <v>5691</v>
      </c>
      <c r="P3131" s="209">
        <v>50666</v>
      </c>
      <c r="Q3131" s="248"/>
      <c r="R3131" s="251"/>
      <c r="S3131" s="248"/>
      <c r="T3131" s="248" t="s">
        <v>16014</v>
      </c>
      <c r="U3131" s="248" t="s">
        <v>16270</v>
      </c>
    </row>
    <row r="3132" spans="1:21" s="1" customFormat="1" ht="23.25" customHeight="1" x14ac:dyDescent="0.25">
      <c r="A3132" t="s">
        <v>9073</v>
      </c>
      <c r="B3132" t="str">
        <f t="shared" si="192"/>
        <v>33</v>
      </c>
      <c r="C3132" t="str">
        <f t="shared" si="193"/>
        <v>695</v>
      </c>
      <c r="D3132" t="str">
        <f t="shared" si="194"/>
        <v>002</v>
      </c>
      <c r="E3132" s="161" t="s">
        <v>9074</v>
      </c>
      <c r="F3132" t="s">
        <v>17084</v>
      </c>
      <c r="G3132" t="s">
        <v>9072</v>
      </c>
      <c r="H3132" s="209">
        <v>33</v>
      </c>
      <c r="I3132" s="209">
        <v>695</v>
      </c>
      <c r="J3132" s="209">
        <v>2</v>
      </c>
      <c r="K3132" s="209">
        <v>327770</v>
      </c>
      <c r="L3132" s="209" t="s">
        <v>15177</v>
      </c>
      <c r="M3132" s="209">
        <v>510</v>
      </c>
      <c r="N3132" s="209">
        <v>5002</v>
      </c>
      <c r="O3132" s="209">
        <v>5695</v>
      </c>
      <c r="P3132" s="209">
        <v>50667</v>
      </c>
      <c r="Q3132" s="248"/>
      <c r="R3132" s="251"/>
      <c r="S3132" s="248"/>
      <c r="T3132" s="248" t="s">
        <v>16014</v>
      </c>
      <c r="U3132" s="248" t="s">
        <v>16270</v>
      </c>
    </row>
    <row r="3133" spans="1:21" s="1" customFormat="1" ht="23.25" customHeight="1" x14ac:dyDescent="0.25">
      <c r="A3133" t="s">
        <v>9172</v>
      </c>
      <c r="B3133" t="str">
        <f t="shared" si="192"/>
        <v>33</v>
      </c>
      <c r="C3133" t="str">
        <f t="shared" si="193"/>
        <v>700</v>
      </c>
      <c r="D3133" t="str">
        <f t="shared" si="194"/>
        <v>002</v>
      </c>
      <c r="E3133" s="161" t="s">
        <v>9173</v>
      </c>
      <c r="F3133" t="s">
        <v>17084</v>
      </c>
      <c r="G3133" t="s">
        <v>9171</v>
      </c>
      <c r="H3133" s="209">
        <v>33</v>
      </c>
      <c r="I3133" s="209">
        <v>700</v>
      </c>
      <c r="J3133" s="209">
        <v>2</v>
      </c>
      <c r="K3133" s="209">
        <v>327810</v>
      </c>
      <c r="L3133" s="209" t="s">
        <v>15177</v>
      </c>
      <c r="M3133" s="209">
        <v>510</v>
      </c>
      <c r="N3133" s="209">
        <v>5002</v>
      </c>
      <c r="O3133" s="209">
        <v>5700</v>
      </c>
      <c r="P3133" s="209">
        <v>50668</v>
      </c>
      <c r="Q3133" s="248"/>
      <c r="R3133" s="251"/>
      <c r="S3133" s="248"/>
      <c r="T3133" s="248" t="s">
        <v>16014</v>
      </c>
      <c r="U3133" s="248" t="s">
        <v>16270</v>
      </c>
    </row>
    <row r="3134" spans="1:21" s="1" customFormat="1" ht="23.25" customHeight="1" x14ac:dyDescent="0.25">
      <c r="A3134" t="s">
        <v>9271</v>
      </c>
      <c r="B3134" t="str">
        <f t="shared" si="192"/>
        <v>33</v>
      </c>
      <c r="C3134" t="str">
        <f t="shared" si="193"/>
        <v>745</v>
      </c>
      <c r="D3134" t="str">
        <f t="shared" si="194"/>
        <v>002</v>
      </c>
      <c r="E3134" s="161" t="s">
        <v>9272</v>
      </c>
      <c r="F3134" t="s">
        <v>17084</v>
      </c>
      <c r="G3134" t="s">
        <v>9270</v>
      </c>
      <c r="H3134" s="209">
        <v>33</v>
      </c>
      <c r="I3134" s="209">
        <v>745</v>
      </c>
      <c r="J3134" s="209">
        <v>2</v>
      </c>
      <c r="K3134" s="209">
        <v>328430</v>
      </c>
      <c r="L3134" s="209" t="s">
        <v>15177</v>
      </c>
      <c r="M3134" s="209">
        <v>510</v>
      </c>
      <c r="N3134" s="209">
        <v>5002</v>
      </c>
      <c r="O3134" s="209">
        <v>5745</v>
      </c>
      <c r="P3134" s="209">
        <v>50669</v>
      </c>
      <c r="Q3134" s="248"/>
      <c r="R3134" s="251"/>
      <c r="S3134" s="248"/>
      <c r="T3134" s="248" t="s">
        <v>16014</v>
      </c>
      <c r="U3134" s="248" t="s">
        <v>16270</v>
      </c>
    </row>
    <row r="3135" spans="1:21" s="1" customFormat="1" ht="23.25" customHeight="1" x14ac:dyDescent="0.25">
      <c r="A3135" t="s">
        <v>9370</v>
      </c>
      <c r="B3135" t="str">
        <f t="shared" si="192"/>
        <v>33</v>
      </c>
      <c r="C3135" t="str">
        <f t="shared" si="193"/>
        <v>750</v>
      </c>
      <c r="D3135" t="str">
        <f t="shared" si="194"/>
        <v>002</v>
      </c>
      <c r="E3135" s="161" t="s">
        <v>9371</v>
      </c>
      <c r="F3135" t="s">
        <v>17084</v>
      </c>
      <c r="G3135" t="s">
        <v>9369</v>
      </c>
      <c r="H3135" s="209">
        <v>33</v>
      </c>
      <c r="I3135" s="209">
        <v>750</v>
      </c>
      <c r="J3135" s="209">
        <v>2</v>
      </c>
      <c r="K3135" s="209">
        <v>328450</v>
      </c>
      <c r="L3135" s="209" t="s">
        <v>15177</v>
      </c>
      <c r="M3135" s="209">
        <v>510</v>
      </c>
      <c r="N3135" s="209">
        <v>5002</v>
      </c>
      <c r="O3135" s="209">
        <v>5750</v>
      </c>
      <c r="P3135" s="209">
        <v>50670</v>
      </c>
      <c r="Q3135"/>
      <c r="R3135" s="251"/>
      <c r="S3135"/>
      <c r="T3135" s="248" t="s">
        <v>16014</v>
      </c>
      <c r="U3135" s="248" t="s">
        <v>16270</v>
      </c>
    </row>
    <row r="3136" spans="1:21" s="1" customFormat="1" ht="23.25" customHeight="1" x14ac:dyDescent="0.25">
      <c r="A3136" t="s">
        <v>9469</v>
      </c>
      <c r="B3136" t="str">
        <f t="shared" si="192"/>
        <v>33</v>
      </c>
      <c r="C3136" t="str">
        <f t="shared" si="193"/>
        <v>795</v>
      </c>
      <c r="D3136" t="str">
        <f t="shared" si="194"/>
        <v>002</v>
      </c>
      <c r="E3136" s="161" t="s">
        <v>9470</v>
      </c>
      <c r="F3136" t="s">
        <v>17084</v>
      </c>
      <c r="G3136" t="s">
        <v>9468</v>
      </c>
      <c r="H3136" s="209">
        <v>33</v>
      </c>
      <c r="I3136" s="209">
        <v>795</v>
      </c>
      <c r="J3136" s="209">
        <v>2</v>
      </c>
      <c r="K3136" s="209">
        <v>328780</v>
      </c>
      <c r="L3136" s="209" t="s">
        <v>15177</v>
      </c>
      <c r="M3136" s="209">
        <v>510</v>
      </c>
      <c r="N3136" s="209">
        <v>5002</v>
      </c>
      <c r="O3136" s="209">
        <v>5795</v>
      </c>
      <c r="P3136" s="209">
        <v>50671</v>
      </c>
      <c r="Q3136" s="248"/>
      <c r="R3136" s="251"/>
      <c r="S3136" s="248"/>
      <c r="T3136" s="248" t="s">
        <v>16014</v>
      </c>
      <c r="U3136" s="248" t="s">
        <v>16270</v>
      </c>
    </row>
    <row r="3137" spans="1:21" s="1" customFormat="1" ht="23.25" customHeight="1" x14ac:dyDescent="0.25">
      <c r="A3137" t="s">
        <v>9568</v>
      </c>
      <c r="B3137" t="str">
        <f t="shared" si="192"/>
        <v>33</v>
      </c>
      <c r="C3137" t="str">
        <f t="shared" si="193"/>
        <v>850</v>
      </c>
      <c r="D3137" t="str">
        <f t="shared" si="194"/>
        <v>002</v>
      </c>
      <c r="E3137" s="161" t="s">
        <v>9569</v>
      </c>
      <c r="F3137" t="s">
        <v>17084</v>
      </c>
      <c r="G3137" t="s">
        <v>9567</v>
      </c>
      <c r="H3137" s="209">
        <v>33</v>
      </c>
      <c r="I3137" s="209">
        <v>850</v>
      </c>
      <c r="J3137" s="209">
        <v>2</v>
      </c>
      <c r="K3137" s="209">
        <v>328910</v>
      </c>
      <c r="L3137" s="209" t="s">
        <v>15177</v>
      </c>
      <c r="M3137" s="209">
        <v>510</v>
      </c>
      <c r="N3137" s="209">
        <v>5002</v>
      </c>
      <c r="O3137" s="209">
        <v>5850</v>
      </c>
      <c r="P3137" s="209">
        <v>50672</v>
      </c>
      <c r="Q3137" s="248"/>
      <c r="R3137" s="251"/>
      <c r="S3137" s="248"/>
      <c r="T3137" s="248" t="s">
        <v>16014</v>
      </c>
      <c r="U3137" s="248" t="s">
        <v>16270</v>
      </c>
    </row>
    <row r="3138" spans="1:21" s="1" customFormat="1" ht="23.25" customHeight="1" x14ac:dyDescent="0.25">
      <c r="A3138" t="s">
        <v>7673</v>
      </c>
      <c r="B3138" t="str">
        <f t="shared" ref="B3138:B3201" si="195">LEFT(A3138,2)</f>
        <v>33</v>
      </c>
      <c r="C3138" t="str">
        <f t="shared" ref="C3138:C3201" si="196">MID(A3138,4,3)</f>
        <v>001</v>
      </c>
      <c r="D3138" t="str">
        <f t="shared" ref="D3138:D3201" si="197">RIGHT(A3138,3)</f>
        <v>066</v>
      </c>
      <c r="E3138" s="161" t="s">
        <v>7675</v>
      </c>
      <c r="F3138" t="s">
        <v>17084</v>
      </c>
      <c r="G3138" t="s">
        <v>7582</v>
      </c>
      <c r="H3138" s="209">
        <v>33</v>
      </c>
      <c r="I3138" s="209">
        <v>1</v>
      </c>
      <c r="J3138" s="209">
        <v>66</v>
      </c>
      <c r="K3138" s="209">
        <v>320110</v>
      </c>
      <c r="L3138" s="209" t="s">
        <v>15177</v>
      </c>
      <c r="M3138" s="209">
        <v>510</v>
      </c>
      <c r="N3138" s="209">
        <v>5066</v>
      </c>
      <c r="O3138" s="209">
        <v>5001</v>
      </c>
      <c r="P3138" s="209">
        <v>50673</v>
      </c>
      <c r="Q3138" s="248"/>
      <c r="R3138" s="248"/>
      <c r="S3138" s="248"/>
      <c r="T3138" s="248" t="s">
        <v>16014</v>
      </c>
      <c r="U3138" s="248" t="s">
        <v>16270</v>
      </c>
    </row>
    <row r="3139" spans="1:21" s="1" customFormat="1" ht="23.25" customHeight="1" x14ac:dyDescent="0.25">
      <c r="A3139" t="s">
        <v>7790</v>
      </c>
      <c r="B3139" t="str">
        <f t="shared" si="195"/>
        <v>33</v>
      </c>
      <c r="C3139" t="str">
        <f t="shared" si="196"/>
        <v>002</v>
      </c>
      <c r="D3139" t="str">
        <f t="shared" si="197"/>
        <v>066</v>
      </c>
      <c r="E3139" s="161" t="s">
        <v>7791</v>
      </c>
      <c r="F3139" t="s">
        <v>17084</v>
      </c>
      <c r="G3139" t="s">
        <v>7729</v>
      </c>
      <c r="H3139" s="209">
        <v>33</v>
      </c>
      <c r="I3139" s="209">
        <v>2</v>
      </c>
      <c r="J3139" s="209">
        <v>66</v>
      </c>
      <c r="K3139" s="209">
        <v>320210</v>
      </c>
      <c r="L3139" s="209" t="s">
        <v>15177</v>
      </c>
      <c r="M3139" s="209">
        <v>510</v>
      </c>
      <c r="N3139" s="209">
        <v>5066</v>
      </c>
      <c r="O3139" s="209">
        <v>5002</v>
      </c>
      <c r="P3139" s="209">
        <v>50674</v>
      </c>
      <c r="Q3139" s="248"/>
      <c r="R3139" s="248"/>
      <c r="S3139" s="248"/>
      <c r="T3139" s="248" t="s">
        <v>16014</v>
      </c>
      <c r="U3139" s="248" t="s">
        <v>16270</v>
      </c>
    </row>
    <row r="3140" spans="1:21" s="1" customFormat="1" ht="23.25" customHeight="1" x14ac:dyDescent="0.25">
      <c r="A3140" t="s">
        <v>7889</v>
      </c>
      <c r="B3140" t="str">
        <f t="shared" si="195"/>
        <v>33</v>
      </c>
      <c r="C3140" t="str">
        <f t="shared" si="196"/>
        <v>010</v>
      </c>
      <c r="D3140" t="str">
        <f t="shared" si="197"/>
        <v>066</v>
      </c>
      <c r="E3140" s="161" t="s">
        <v>7890</v>
      </c>
      <c r="F3140" t="s">
        <v>17084</v>
      </c>
      <c r="G3140" t="s">
        <v>7828</v>
      </c>
      <c r="H3140" s="209">
        <v>33</v>
      </c>
      <c r="I3140" s="209">
        <v>10</v>
      </c>
      <c r="J3140" s="209">
        <v>66</v>
      </c>
      <c r="K3140" s="209">
        <v>320310</v>
      </c>
      <c r="L3140" s="209" t="s">
        <v>15177</v>
      </c>
      <c r="M3140" s="209">
        <v>510</v>
      </c>
      <c r="N3140" s="209">
        <v>5066</v>
      </c>
      <c r="O3140" s="209">
        <v>5010</v>
      </c>
      <c r="P3140" s="209">
        <v>50675</v>
      </c>
      <c r="Q3140" s="248"/>
      <c r="R3140" s="251"/>
      <c r="S3140" s="248"/>
      <c r="T3140" s="248" t="s">
        <v>16014</v>
      </c>
      <c r="U3140" s="248" t="s">
        <v>16270</v>
      </c>
    </row>
    <row r="3141" spans="1:21" s="1" customFormat="1" ht="23.25" customHeight="1" x14ac:dyDescent="0.25">
      <c r="A3141" t="s">
        <v>7988</v>
      </c>
      <c r="B3141" t="str">
        <f t="shared" si="195"/>
        <v>33</v>
      </c>
      <c r="C3141" t="str">
        <f t="shared" si="196"/>
        <v>030</v>
      </c>
      <c r="D3141" t="str">
        <f t="shared" si="197"/>
        <v>066</v>
      </c>
      <c r="E3141" s="161" t="s">
        <v>17128</v>
      </c>
      <c r="F3141" t="s">
        <v>17084</v>
      </c>
      <c r="G3141" t="s">
        <v>7927</v>
      </c>
      <c r="H3141" s="209">
        <v>33</v>
      </c>
      <c r="I3141" s="209">
        <v>30</v>
      </c>
      <c r="J3141" s="209">
        <v>66</v>
      </c>
      <c r="K3141" s="209">
        <v>320910</v>
      </c>
      <c r="L3141" s="209" t="s">
        <v>15177</v>
      </c>
      <c r="M3141" s="209">
        <v>510</v>
      </c>
      <c r="N3141" s="209">
        <v>5066</v>
      </c>
      <c r="O3141" s="209">
        <v>5030</v>
      </c>
      <c r="P3141" s="209">
        <v>50676</v>
      </c>
      <c r="Q3141" s="248"/>
      <c r="R3141" s="251"/>
      <c r="S3141" s="248"/>
      <c r="T3141" s="248" t="s">
        <v>16014</v>
      </c>
      <c r="U3141" s="248" t="s">
        <v>16270</v>
      </c>
    </row>
    <row r="3142" spans="1:21" s="1" customFormat="1" ht="23.25" customHeight="1" x14ac:dyDescent="0.25">
      <c r="A3142" t="s">
        <v>8087</v>
      </c>
      <c r="B3142" t="str">
        <f t="shared" si="195"/>
        <v>33</v>
      </c>
      <c r="C3142" t="str">
        <f t="shared" si="196"/>
        <v>035</v>
      </c>
      <c r="D3142" t="str">
        <f t="shared" si="197"/>
        <v>066</v>
      </c>
      <c r="E3142" s="161" t="s">
        <v>8088</v>
      </c>
      <c r="F3142" t="s">
        <v>17084</v>
      </c>
      <c r="G3142" t="s">
        <v>8026</v>
      </c>
      <c r="H3142" s="209">
        <v>33</v>
      </c>
      <c r="I3142" s="209">
        <v>35</v>
      </c>
      <c r="J3142" s="209">
        <v>66</v>
      </c>
      <c r="K3142" s="209">
        <v>320925</v>
      </c>
      <c r="L3142" s="209" t="s">
        <v>15177</v>
      </c>
      <c r="M3142" s="209">
        <v>510</v>
      </c>
      <c r="N3142" s="209">
        <v>5066</v>
      </c>
      <c r="O3142" s="209">
        <v>5035</v>
      </c>
      <c r="P3142" s="209">
        <v>50677</v>
      </c>
      <c r="Q3142" s="248"/>
      <c r="R3142" s="251"/>
      <c r="S3142" s="248"/>
      <c r="T3142" s="248" t="s">
        <v>16014</v>
      </c>
      <c r="U3142" s="248" t="s">
        <v>16270</v>
      </c>
    </row>
    <row r="3143" spans="1:21" s="1" customFormat="1" ht="23.25" customHeight="1" x14ac:dyDescent="0.25">
      <c r="A3143" t="s">
        <v>8186</v>
      </c>
      <c r="B3143" t="str">
        <f t="shared" si="195"/>
        <v>33</v>
      </c>
      <c r="C3143" t="str">
        <f t="shared" si="196"/>
        <v>040</v>
      </c>
      <c r="D3143" t="str">
        <f t="shared" si="197"/>
        <v>066</v>
      </c>
      <c r="E3143" s="161" t="s">
        <v>8187</v>
      </c>
      <c r="F3143" t="s">
        <v>17084</v>
      </c>
      <c r="G3143" t="s">
        <v>8125</v>
      </c>
      <c r="H3143" s="209">
        <v>33</v>
      </c>
      <c r="I3143" s="209">
        <v>40</v>
      </c>
      <c r="J3143" s="209">
        <v>66</v>
      </c>
      <c r="K3143" s="209">
        <v>320930</v>
      </c>
      <c r="L3143" s="209" t="s">
        <v>15177</v>
      </c>
      <c r="M3143" s="209">
        <v>510</v>
      </c>
      <c r="N3143" s="209">
        <v>5066</v>
      </c>
      <c r="O3143" s="209">
        <v>5040</v>
      </c>
      <c r="P3143" s="209">
        <v>50678</v>
      </c>
      <c r="Q3143" s="248"/>
      <c r="R3143" s="251"/>
      <c r="S3143" s="248"/>
      <c r="T3143" s="248" t="s">
        <v>16014</v>
      </c>
      <c r="U3143" s="248" t="s">
        <v>16270</v>
      </c>
    </row>
    <row r="3144" spans="1:21" s="1" customFormat="1" ht="23.25" customHeight="1" x14ac:dyDescent="0.25">
      <c r="A3144" t="s">
        <v>8285</v>
      </c>
      <c r="B3144" t="str">
        <f t="shared" si="195"/>
        <v>33</v>
      </c>
      <c r="C3144" t="str">
        <f t="shared" si="196"/>
        <v>200</v>
      </c>
      <c r="D3144" t="str">
        <f t="shared" si="197"/>
        <v>066</v>
      </c>
      <c r="E3144" s="161" t="s">
        <v>8286</v>
      </c>
      <c r="F3144" t="s">
        <v>17084</v>
      </c>
      <c r="G3144" t="s">
        <v>8224</v>
      </c>
      <c r="H3144" s="209">
        <v>33</v>
      </c>
      <c r="I3144" s="209">
        <v>200</v>
      </c>
      <c r="J3144" s="209">
        <v>66</v>
      </c>
      <c r="K3144" s="209">
        <v>322010</v>
      </c>
      <c r="L3144" s="209" t="s">
        <v>15177</v>
      </c>
      <c r="M3144" s="209">
        <v>510</v>
      </c>
      <c r="N3144" s="209">
        <v>5066</v>
      </c>
      <c r="O3144" s="209">
        <v>5200</v>
      </c>
      <c r="P3144" s="209">
        <v>50679</v>
      </c>
      <c r="Q3144" s="248"/>
      <c r="R3144" s="251"/>
      <c r="S3144" s="248"/>
      <c r="T3144" s="248" t="s">
        <v>16014</v>
      </c>
      <c r="U3144" s="248" t="s">
        <v>16270</v>
      </c>
    </row>
    <row r="3145" spans="1:21" s="1" customFormat="1" ht="23.25" customHeight="1" x14ac:dyDescent="0.25">
      <c r="A3145" t="s">
        <v>8384</v>
      </c>
      <c r="B3145" t="str">
        <f t="shared" si="195"/>
        <v>33</v>
      </c>
      <c r="C3145" t="str">
        <f t="shared" si="196"/>
        <v>610</v>
      </c>
      <c r="D3145" t="str">
        <f t="shared" si="197"/>
        <v>066</v>
      </c>
      <c r="E3145" s="161" t="s">
        <v>8385</v>
      </c>
      <c r="F3145" t="s">
        <v>17084</v>
      </c>
      <c r="G3145" t="s">
        <v>8323</v>
      </c>
      <c r="H3145" s="209">
        <v>33</v>
      </c>
      <c r="I3145" s="209">
        <v>610</v>
      </c>
      <c r="J3145" s="209">
        <v>66</v>
      </c>
      <c r="K3145" s="209">
        <v>327410</v>
      </c>
      <c r="L3145" s="209" t="s">
        <v>15177</v>
      </c>
      <c r="M3145" s="209">
        <v>510</v>
      </c>
      <c r="N3145" s="209">
        <v>5066</v>
      </c>
      <c r="O3145" s="209">
        <v>5610</v>
      </c>
      <c r="P3145" s="209">
        <v>50680</v>
      </c>
      <c r="Q3145" s="248"/>
      <c r="R3145" s="251"/>
      <c r="S3145" s="248"/>
      <c r="T3145" s="248" t="s">
        <v>16014</v>
      </c>
      <c r="U3145" s="248" t="s">
        <v>16270</v>
      </c>
    </row>
    <row r="3146" spans="1:21" s="1" customFormat="1" ht="23.25" customHeight="1" x14ac:dyDescent="0.25">
      <c r="A3146" t="s">
        <v>8483</v>
      </c>
      <c r="B3146" t="str">
        <f t="shared" si="195"/>
        <v>33</v>
      </c>
      <c r="C3146" t="str">
        <f t="shared" si="196"/>
        <v>620</v>
      </c>
      <c r="D3146" t="str">
        <f t="shared" si="197"/>
        <v>066</v>
      </c>
      <c r="E3146" s="161" t="s">
        <v>8484</v>
      </c>
      <c r="F3146" t="s">
        <v>17084</v>
      </c>
      <c r="G3146" t="s">
        <v>8422</v>
      </c>
      <c r="H3146" s="209">
        <v>33</v>
      </c>
      <c r="I3146" s="209">
        <v>620</v>
      </c>
      <c r="J3146" s="209">
        <v>66</v>
      </c>
      <c r="K3146" s="209">
        <v>327510</v>
      </c>
      <c r="L3146" s="209" t="s">
        <v>15177</v>
      </c>
      <c r="M3146" s="209">
        <v>510</v>
      </c>
      <c r="N3146" s="209">
        <v>5066</v>
      </c>
      <c r="O3146" s="209">
        <v>5620</v>
      </c>
      <c r="P3146" s="209">
        <v>50681</v>
      </c>
      <c r="Q3146" s="248"/>
      <c r="R3146" s="251"/>
      <c r="S3146" s="248"/>
      <c r="T3146" s="248" t="s">
        <v>16014</v>
      </c>
      <c r="U3146" s="248" t="s">
        <v>16270</v>
      </c>
    </row>
    <row r="3147" spans="1:21" s="1" customFormat="1" ht="23.25" customHeight="1" x14ac:dyDescent="0.25">
      <c r="A3147" t="s">
        <v>8632</v>
      </c>
      <c r="B3147" t="str">
        <f t="shared" si="195"/>
        <v>33</v>
      </c>
      <c r="C3147" t="str">
        <f t="shared" si="196"/>
        <v>630</v>
      </c>
      <c r="D3147" t="str">
        <f t="shared" si="197"/>
        <v>066</v>
      </c>
      <c r="E3147" s="161" t="s">
        <v>8633</v>
      </c>
      <c r="F3147" t="s">
        <v>17084</v>
      </c>
      <c r="G3147" t="s">
        <v>8571</v>
      </c>
      <c r="H3147" s="209">
        <v>33</v>
      </c>
      <c r="I3147" s="209">
        <v>630</v>
      </c>
      <c r="J3147" s="209">
        <v>66</v>
      </c>
      <c r="K3147" s="209">
        <v>327610</v>
      </c>
      <c r="L3147" s="209" t="s">
        <v>15177</v>
      </c>
      <c r="M3147" s="209">
        <v>510</v>
      </c>
      <c r="N3147" s="209">
        <v>5066</v>
      </c>
      <c r="O3147" s="209">
        <v>5630</v>
      </c>
      <c r="P3147" s="209">
        <v>50683</v>
      </c>
      <c r="Q3147" s="248"/>
      <c r="R3147" s="251"/>
      <c r="S3147" s="248"/>
      <c r="T3147" s="248" t="s">
        <v>16014</v>
      </c>
      <c r="U3147" s="248" t="s">
        <v>16270</v>
      </c>
    </row>
    <row r="3148" spans="1:21" s="1" customFormat="1" ht="23.25" customHeight="1" x14ac:dyDescent="0.25">
      <c r="A3148" t="s">
        <v>8731</v>
      </c>
      <c r="B3148" t="str">
        <f t="shared" si="195"/>
        <v>33</v>
      </c>
      <c r="C3148" t="str">
        <f t="shared" si="196"/>
        <v>637</v>
      </c>
      <c r="D3148" t="str">
        <f t="shared" si="197"/>
        <v>066</v>
      </c>
      <c r="E3148" s="161" t="s">
        <v>8732</v>
      </c>
      <c r="F3148" t="s">
        <v>17084</v>
      </c>
      <c r="G3148" t="s">
        <v>8670</v>
      </c>
      <c r="H3148" s="209">
        <v>33</v>
      </c>
      <c r="I3148" s="209">
        <v>637</v>
      </c>
      <c r="J3148" s="209">
        <v>66</v>
      </c>
      <c r="K3148" s="209">
        <v>327630</v>
      </c>
      <c r="L3148" s="209" t="s">
        <v>15177</v>
      </c>
      <c r="M3148" s="209">
        <v>510</v>
      </c>
      <c r="N3148" s="209">
        <v>5066</v>
      </c>
      <c r="O3148" s="209">
        <v>5637</v>
      </c>
      <c r="P3148" s="209">
        <v>50684</v>
      </c>
      <c r="Q3148" s="248"/>
      <c r="R3148" s="251"/>
      <c r="S3148" s="248"/>
      <c r="T3148" s="248" t="s">
        <v>16014</v>
      </c>
      <c r="U3148" s="248" t="s">
        <v>16270</v>
      </c>
    </row>
    <row r="3149" spans="1:21" s="1" customFormat="1" ht="23.25" customHeight="1" x14ac:dyDescent="0.25">
      <c r="A3149" t="s">
        <v>8833</v>
      </c>
      <c r="B3149" t="str">
        <f t="shared" si="195"/>
        <v>33</v>
      </c>
      <c r="C3149" t="str">
        <f t="shared" si="196"/>
        <v>645</v>
      </c>
      <c r="D3149" t="str">
        <f t="shared" si="197"/>
        <v>066</v>
      </c>
      <c r="E3149" s="161" t="s">
        <v>8834</v>
      </c>
      <c r="F3149" t="s">
        <v>17084</v>
      </c>
      <c r="G3149" t="s">
        <v>8772</v>
      </c>
      <c r="H3149" s="209">
        <v>33</v>
      </c>
      <c r="I3149" s="209">
        <v>645</v>
      </c>
      <c r="J3149" s="209">
        <v>66</v>
      </c>
      <c r="K3149" s="209">
        <v>327710</v>
      </c>
      <c r="L3149" s="209" t="s">
        <v>15177</v>
      </c>
      <c r="M3149" s="209">
        <v>510</v>
      </c>
      <c r="N3149" s="209">
        <v>5066</v>
      </c>
      <c r="O3149" s="209">
        <v>5645</v>
      </c>
      <c r="P3149" s="209">
        <v>50685</v>
      </c>
      <c r="Q3149"/>
      <c r="R3149" s="251"/>
      <c r="S3149"/>
      <c r="T3149" s="248" t="s">
        <v>16014</v>
      </c>
      <c r="U3149" s="248" t="s">
        <v>16270</v>
      </c>
    </row>
    <row r="3150" spans="1:21" s="1" customFormat="1" ht="23.25" customHeight="1" x14ac:dyDescent="0.25">
      <c r="A3150" t="s">
        <v>8933</v>
      </c>
      <c r="B3150" t="str">
        <f t="shared" si="195"/>
        <v>33</v>
      </c>
      <c r="C3150" t="str">
        <f t="shared" si="196"/>
        <v>685</v>
      </c>
      <c r="D3150" t="str">
        <f t="shared" si="197"/>
        <v>066</v>
      </c>
      <c r="E3150" s="161" t="s">
        <v>8934</v>
      </c>
      <c r="F3150" t="s">
        <v>17084</v>
      </c>
      <c r="G3150" t="s">
        <v>8872</v>
      </c>
      <c r="H3150" s="209">
        <v>33</v>
      </c>
      <c r="I3150" s="209">
        <v>685</v>
      </c>
      <c r="J3150" s="209">
        <v>66</v>
      </c>
      <c r="K3150" s="209">
        <v>327730</v>
      </c>
      <c r="L3150" s="209" t="s">
        <v>15177</v>
      </c>
      <c r="M3150" s="209">
        <v>510</v>
      </c>
      <c r="N3150" s="209">
        <v>5066</v>
      </c>
      <c r="O3150" s="209">
        <v>5686</v>
      </c>
      <c r="P3150" s="209">
        <v>50686</v>
      </c>
      <c r="Q3150" s="248"/>
      <c r="R3150" s="251"/>
      <c r="S3150" s="248"/>
      <c r="T3150" s="248" t="s">
        <v>16014</v>
      </c>
      <c r="U3150" s="248" t="s">
        <v>16270</v>
      </c>
    </row>
    <row r="3151" spans="1:21" s="1" customFormat="1" ht="23.25" customHeight="1" x14ac:dyDescent="0.25">
      <c r="A3151" t="s">
        <v>9033</v>
      </c>
      <c r="B3151" t="str">
        <f t="shared" si="195"/>
        <v>33</v>
      </c>
      <c r="C3151" t="str">
        <f t="shared" si="196"/>
        <v>690</v>
      </c>
      <c r="D3151" t="str">
        <f t="shared" si="197"/>
        <v>066</v>
      </c>
      <c r="E3151" s="161" t="s">
        <v>9034</v>
      </c>
      <c r="F3151" t="s">
        <v>17084</v>
      </c>
      <c r="G3151" t="s">
        <v>8972</v>
      </c>
      <c r="H3151" s="209">
        <v>33</v>
      </c>
      <c r="I3151" s="209">
        <v>690</v>
      </c>
      <c r="J3151" s="209">
        <v>66</v>
      </c>
      <c r="K3151" s="209">
        <v>327750</v>
      </c>
      <c r="L3151" s="209" t="s">
        <v>15177</v>
      </c>
      <c r="M3151" s="209">
        <v>510</v>
      </c>
      <c r="N3151" s="209">
        <v>5066</v>
      </c>
      <c r="O3151" s="209">
        <v>5691</v>
      </c>
      <c r="P3151" s="209">
        <v>50687</v>
      </c>
      <c r="Q3151" s="248"/>
      <c r="R3151" s="251"/>
      <c r="S3151" s="248"/>
      <c r="T3151" s="248" t="s">
        <v>16014</v>
      </c>
      <c r="U3151" s="248" t="s">
        <v>16270</v>
      </c>
    </row>
    <row r="3152" spans="1:21" s="1" customFormat="1" ht="23.25" customHeight="1" x14ac:dyDescent="0.25">
      <c r="A3152" t="s">
        <v>9133</v>
      </c>
      <c r="B3152" t="str">
        <f t="shared" si="195"/>
        <v>33</v>
      </c>
      <c r="C3152" t="str">
        <f t="shared" si="196"/>
        <v>695</v>
      </c>
      <c r="D3152" t="str">
        <f t="shared" si="197"/>
        <v>066</v>
      </c>
      <c r="E3152" s="161" t="s">
        <v>9134</v>
      </c>
      <c r="F3152" t="s">
        <v>17084</v>
      </c>
      <c r="G3152" t="s">
        <v>9072</v>
      </c>
      <c r="H3152" s="209">
        <v>33</v>
      </c>
      <c r="I3152" s="209">
        <v>695</v>
      </c>
      <c r="J3152" s="209">
        <v>66</v>
      </c>
      <c r="K3152" s="209">
        <v>327770</v>
      </c>
      <c r="L3152" s="209" t="s">
        <v>15177</v>
      </c>
      <c r="M3152" s="209">
        <v>510</v>
      </c>
      <c r="N3152" s="209">
        <v>5066</v>
      </c>
      <c r="O3152" s="209">
        <v>5695</v>
      </c>
      <c r="P3152" s="209">
        <v>50688</v>
      </c>
      <c r="Q3152" s="248"/>
      <c r="R3152" s="251"/>
      <c r="S3152" s="248"/>
      <c r="T3152" s="248" t="s">
        <v>16014</v>
      </c>
      <c r="U3152" s="248" t="s">
        <v>16270</v>
      </c>
    </row>
    <row r="3153" spans="1:21" s="1" customFormat="1" ht="23.25" customHeight="1" x14ac:dyDescent="0.25">
      <c r="A3153" t="s">
        <v>9232</v>
      </c>
      <c r="B3153" t="str">
        <f t="shared" si="195"/>
        <v>33</v>
      </c>
      <c r="C3153" t="str">
        <f t="shared" si="196"/>
        <v>700</v>
      </c>
      <c r="D3153" t="str">
        <f t="shared" si="197"/>
        <v>066</v>
      </c>
      <c r="E3153" s="161" t="s">
        <v>9233</v>
      </c>
      <c r="F3153" t="s">
        <v>17084</v>
      </c>
      <c r="G3153" t="s">
        <v>9171</v>
      </c>
      <c r="H3153" s="209">
        <v>33</v>
      </c>
      <c r="I3153" s="209">
        <v>700</v>
      </c>
      <c r="J3153" s="209">
        <v>66</v>
      </c>
      <c r="K3153" s="209">
        <v>327810</v>
      </c>
      <c r="L3153" s="209" t="s">
        <v>15177</v>
      </c>
      <c r="M3153" s="209">
        <v>510</v>
      </c>
      <c r="N3153" s="209">
        <v>5066</v>
      </c>
      <c r="O3153" s="209">
        <v>5700</v>
      </c>
      <c r="P3153" s="209">
        <v>50689</v>
      </c>
      <c r="Q3153" s="248"/>
      <c r="R3153" s="251"/>
      <c r="S3153" s="248"/>
      <c r="T3153" s="248" t="s">
        <v>16014</v>
      </c>
      <c r="U3153" s="248" t="s">
        <v>16270</v>
      </c>
    </row>
    <row r="3154" spans="1:21" s="1" customFormat="1" ht="23.25" customHeight="1" x14ac:dyDescent="0.25">
      <c r="A3154" t="s">
        <v>9331</v>
      </c>
      <c r="B3154" t="str">
        <f t="shared" si="195"/>
        <v>33</v>
      </c>
      <c r="C3154" t="str">
        <f t="shared" si="196"/>
        <v>745</v>
      </c>
      <c r="D3154" t="str">
        <f t="shared" si="197"/>
        <v>066</v>
      </c>
      <c r="E3154" s="161" t="s">
        <v>9332</v>
      </c>
      <c r="F3154" t="s">
        <v>17084</v>
      </c>
      <c r="G3154" t="s">
        <v>9270</v>
      </c>
      <c r="H3154" s="209">
        <v>33</v>
      </c>
      <c r="I3154" s="209">
        <v>745</v>
      </c>
      <c r="J3154" s="209">
        <v>66</v>
      </c>
      <c r="K3154" s="209">
        <v>328430</v>
      </c>
      <c r="L3154" s="209" t="s">
        <v>15177</v>
      </c>
      <c r="M3154" s="209">
        <v>510</v>
      </c>
      <c r="N3154" s="209">
        <v>5066</v>
      </c>
      <c r="O3154" s="209">
        <v>5745</v>
      </c>
      <c r="P3154" s="209">
        <v>50690</v>
      </c>
      <c r="Q3154" s="248"/>
      <c r="R3154" s="251"/>
      <c r="S3154" s="248"/>
      <c r="T3154" s="248" t="s">
        <v>16014</v>
      </c>
      <c r="U3154" s="248" t="s">
        <v>16270</v>
      </c>
    </row>
    <row r="3155" spans="1:21" s="1" customFormat="1" ht="23.25" customHeight="1" x14ac:dyDescent="0.25">
      <c r="A3155" t="s">
        <v>9430</v>
      </c>
      <c r="B3155" t="str">
        <f t="shared" si="195"/>
        <v>33</v>
      </c>
      <c r="C3155" t="str">
        <f t="shared" si="196"/>
        <v>750</v>
      </c>
      <c r="D3155" t="str">
        <f t="shared" si="197"/>
        <v>066</v>
      </c>
      <c r="E3155" s="161" t="s">
        <v>9431</v>
      </c>
      <c r="F3155" t="s">
        <v>17084</v>
      </c>
      <c r="G3155" t="s">
        <v>9369</v>
      </c>
      <c r="H3155" s="209">
        <v>33</v>
      </c>
      <c r="I3155" s="209">
        <v>750</v>
      </c>
      <c r="J3155" s="209">
        <v>66</v>
      </c>
      <c r="K3155" s="209">
        <v>328450</v>
      </c>
      <c r="L3155" s="209" t="s">
        <v>15177</v>
      </c>
      <c r="M3155" s="209">
        <v>510</v>
      </c>
      <c r="N3155" s="209">
        <v>5066</v>
      </c>
      <c r="O3155" s="209">
        <v>5750</v>
      </c>
      <c r="P3155" s="209">
        <v>50691</v>
      </c>
      <c r="Q3155"/>
      <c r="R3155" s="251"/>
      <c r="S3155"/>
      <c r="T3155" s="248" t="s">
        <v>16014</v>
      </c>
      <c r="U3155" s="248" t="s">
        <v>16270</v>
      </c>
    </row>
    <row r="3156" spans="1:21" s="1" customFormat="1" ht="23.25" customHeight="1" x14ac:dyDescent="0.25">
      <c r="A3156" t="s">
        <v>9529</v>
      </c>
      <c r="B3156" t="str">
        <f t="shared" si="195"/>
        <v>33</v>
      </c>
      <c r="C3156" t="str">
        <f t="shared" si="196"/>
        <v>795</v>
      </c>
      <c r="D3156" t="str">
        <f t="shared" si="197"/>
        <v>066</v>
      </c>
      <c r="E3156" s="161" t="s">
        <v>9530</v>
      </c>
      <c r="F3156" t="s">
        <v>17084</v>
      </c>
      <c r="G3156" t="s">
        <v>9468</v>
      </c>
      <c r="H3156" s="209">
        <v>33</v>
      </c>
      <c r="I3156" s="209">
        <v>795</v>
      </c>
      <c r="J3156" s="209">
        <v>66</v>
      </c>
      <c r="K3156" s="209">
        <v>328780</v>
      </c>
      <c r="L3156" s="209" t="s">
        <v>15177</v>
      </c>
      <c r="M3156" s="209">
        <v>510</v>
      </c>
      <c r="N3156" s="209">
        <v>5066</v>
      </c>
      <c r="O3156" s="209">
        <v>5795</v>
      </c>
      <c r="P3156" s="209">
        <v>50692</v>
      </c>
      <c r="Q3156" s="248"/>
      <c r="R3156" s="251"/>
      <c r="S3156" s="248"/>
      <c r="T3156" s="248" t="s">
        <v>16014</v>
      </c>
      <c r="U3156" s="248" t="s">
        <v>16270</v>
      </c>
    </row>
    <row r="3157" spans="1:21" s="1" customFormat="1" ht="23.25" customHeight="1" x14ac:dyDescent="0.25">
      <c r="A3157" t="s">
        <v>9628</v>
      </c>
      <c r="B3157" t="str">
        <f t="shared" si="195"/>
        <v>33</v>
      </c>
      <c r="C3157" t="str">
        <f t="shared" si="196"/>
        <v>850</v>
      </c>
      <c r="D3157" t="str">
        <f t="shared" si="197"/>
        <v>066</v>
      </c>
      <c r="E3157" s="161" t="s">
        <v>9629</v>
      </c>
      <c r="F3157" t="s">
        <v>17084</v>
      </c>
      <c r="G3157" t="s">
        <v>9567</v>
      </c>
      <c r="H3157" s="209">
        <v>33</v>
      </c>
      <c r="I3157" s="209">
        <v>850</v>
      </c>
      <c r="J3157" s="209">
        <v>66</v>
      </c>
      <c r="K3157" s="209">
        <v>328910</v>
      </c>
      <c r="L3157" s="209" t="s">
        <v>15177</v>
      </c>
      <c r="M3157" s="209">
        <v>510</v>
      </c>
      <c r="N3157" s="209">
        <v>5066</v>
      </c>
      <c r="O3157" s="209">
        <v>5850</v>
      </c>
      <c r="P3157" s="209">
        <v>50693</v>
      </c>
      <c r="Q3157" s="248"/>
      <c r="R3157" s="251"/>
      <c r="S3157" s="248"/>
      <c r="T3157" s="248" t="s">
        <v>16014</v>
      </c>
      <c r="U3157" s="248" t="s">
        <v>16270</v>
      </c>
    </row>
    <row r="3158" spans="1:21" s="1" customFormat="1" ht="23.25" customHeight="1" x14ac:dyDescent="0.25">
      <c r="A3158" t="s">
        <v>7682</v>
      </c>
      <c r="B3158" t="str">
        <f t="shared" si="195"/>
        <v>33</v>
      </c>
      <c r="C3158" t="str">
        <f t="shared" si="196"/>
        <v>001</v>
      </c>
      <c r="D3158" t="str">
        <f t="shared" si="197"/>
        <v>071</v>
      </c>
      <c r="E3158" s="161" t="s">
        <v>7684</v>
      </c>
      <c r="F3158" t="s">
        <v>17084</v>
      </c>
      <c r="G3158" t="s">
        <v>7582</v>
      </c>
      <c r="H3158" s="209">
        <v>33</v>
      </c>
      <c r="I3158" s="209">
        <v>1</v>
      </c>
      <c r="J3158" s="209">
        <v>71</v>
      </c>
      <c r="K3158" s="209">
        <v>320110</v>
      </c>
      <c r="L3158" s="209" t="s">
        <v>15177</v>
      </c>
      <c r="M3158" s="209">
        <v>510</v>
      </c>
      <c r="N3158" s="209">
        <v>5071</v>
      </c>
      <c r="O3158" s="209">
        <v>5001</v>
      </c>
      <c r="P3158" s="209">
        <v>50694</v>
      </c>
      <c r="Q3158" s="248"/>
      <c r="R3158" s="248"/>
      <c r="S3158" s="248"/>
      <c r="T3158" s="248" t="s">
        <v>16014</v>
      </c>
      <c r="U3158" s="248" t="s">
        <v>16270</v>
      </c>
    </row>
    <row r="3159" spans="1:21" s="1" customFormat="1" ht="23.25" customHeight="1" x14ac:dyDescent="0.25">
      <c r="A3159" t="s">
        <v>7796</v>
      </c>
      <c r="B3159" t="str">
        <f t="shared" si="195"/>
        <v>33</v>
      </c>
      <c r="C3159" t="str">
        <f t="shared" si="196"/>
        <v>002</v>
      </c>
      <c r="D3159" t="str">
        <f t="shared" si="197"/>
        <v>071</v>
      </c>
      <c r="E3159" s="161" t="s">
        <v>7797</v>
      </c>
      <c r="F3159" t="s">
        <v>17084</v>
      </c>
      <c r="G3159" t="s">
        <v>7729</v>
      </c>
      <c r="H3159" s="209">
        <v>33</v>
      </c>
      <c r="I3159" s="209">
        <v>2</v>
      </c>
      <c r="J3159" s="209">
        <v>71</v>
      </c>
      <c r="K3159" s="209">
        <v>320210</v>
      </c>
      <c r="L3159" s="209" t="s">
        <v>15177</v>
      </c>
      <c r="M3159" s="209">
        <v>510</v>
      </c>
      <c r="N3159" s="209">
        <v>5071</v>
      </c>
      <c r="O3159" s="209">
        <v>5002</v>
      </c>
      <c r="P3159" s="209">
        <v>50695</v>
      </c>
      <c r="Q3159" s="248"/>
      <c r="R3159" s="248"/>
      <c r="S3159" s="248"/>
      <c r="T3159" s="248" t="s">
        <v>16014</v>
      </c>
      <c r="U3159" s="248" t="s">
        <v>16270</v>
      </c>
    </row>
    <row r="3160" spans="1:21" s="1" customFormat="1" ht="23.25" customHeight="1" x14ac:dyDescent="0.25">
      <c r="A3160" t="s">
        <v>7895</v>
      </c>
      <c r="B3160" t="str">
        <f t="shared" si="195"/>
        <v>33</v>
      </c>
      <c r="C3160" t="str">
        <f t="shared" si="196"/>
        <v>010</v>
      </c>
      <c r="D3160" t="str">
        <f t="shared" si="197"/>
        <v>071</v>
      </c>
      <c r="E3160" s="161" t="s">
        <v>7896</v>
      </c>
      <c r="F3160" t="s">
        <v>17084</v>
      </c>
      <c r="G3160" t="s">
        <v>7828</v>
      </c>
      <c r="H3160" s="209">
        <v>33</v>
      </c>
      <c r="I3160" s="209">
        <v>10</v>
      </c>
      <c r="J3160" s="209">
        <v>71</v>
      </c>
      <c r="K3160" s="209">
        <v>320310</v>
      </c>
      <c r="L3160" s="209" t="s">
        <v>15177</v>
      </c>
      <c r="M3160" s="209">
        <v>510</v>
      </c>
      <c r="N3160" s="209">
        <v>5071</v>
      </c>
      <c r="O3160" s="209">
        <v>5010</v>
      </c>
      <c r="P3160" s="209">
        <v>50696</v>
      </c>
      <c r="Q3160" s="248"/>
      <c r="R3160" s="251"/>
      <c r="S3160" s="248"/>
      <c r="T3160" s="248" t="s">
        <v>16014</v>
      </c>
      <c r="U3160" s="248" t="s">
        <v>16270</v>
      </c>
    </row>
    <row r="3161" spans="1:21" s="1" customFormat="1" ht="23.25" customHeight="1" x14ac:dyDescent="0.25">
      <c r="A3161" t="s">
        <v>7994</v>
      </c>
      <c r="B3161" t="str">
        <f t="shared" si="195"/>
        <v>33</v>
      </c>
      <c r="C3161" t="str">
        <f t="shared" si="196"/>
        <v>030</v>
      </c>
      <c r="D3161" t="str">
        <f t="shared" si="197"/>
        <v>071</v>
      </c>
      <c r="E3161" s="161" t="s">
        <v>17130</v>
      </c>
      <c r="F3161" t="s">
        <v>17084</v>
      </c>
      <c r="G3161" t="s">
        <v>7927</v>
      </c>
      <c r="H3161" s="209">
        <v>33</v>
      </c>
      <c r="I3161" s="209">
        <v>30</v>
      </c>
      <c r="J3161" s="209">
        <v>71</v>
      </c>
      <c r="K3161" s="209">
        <v>320910</v>
      </c>
      <c r="L3161" s="209" t="s">
        <v>15177</v>
      </c>
      <c r="M3161" s="209">
        <v>510</v>
      </c>
      <c r="N3161" s="209">
        <v>5071</v>
      </c>
      <c r="O3161" s="209">
        <v>5030</v>
      </c>
      <c r="P3161" s="209">
        <v>50697</v>
      </c>
      <c r="Q3161" s="248"/>
      <c r="R3161" s="251"/>
      <c r="S3161" s="248"/>
      <c r="T3161" s="248" t="s">
        <v>16014</v>
      </c>
      <c r="U3161" s="248" t="s">
        <v>16270</v>
      </c>
    </row>
    <row r="3162" spans="1:21" s="1" customFormat="1" ht="23.25" customHeight="1" x14ac:dyDescent="0.25">
      <c r="A3162" t="s">
        <v>8093</v>
      </c>
      <c r="B3162" t="str">
        <f t="shared" si="195"/>
        <v>33</v>
      </c>
      <c r="C3162" t="str">
        <f t="shared" si="196"/>
        <v>035</v>
      </c>
      <c r="D3162" t="str">
        <f t="shared" si="197"/>
        <v>071</v>
      </c>
      <c r="E3162" s="161" t="s">
        <v>8094</v>
      </c>
      <c r="F3162" t="s">
        <v>17084</v>
      </c>
      <c r="G3162" t="s">
        <v>8026</v>
      </c>
      <c r="H3162" s="209">
        <v>33</v>
      </c>
      <c r="I3162" s="209">
        <v>35</v>
      </c>
      <c r="J3162" s="209">
        <v>71</v>
      </c>
      <c r="K3162" s="209">
        <v>320925</v>
      </c>
      <c r="L3162" s="209" t="s">
        <v>15177</v>
      </c>
      <c r="M3162" s="209">
        <v>510</v>
      </c>
      <c r="N3162" s="209">
        <v>5071</v>
      </c>
      <c r="O3162" s="209">
        <v>5035</v>
      </c>
      <c r="P3162" s="209">
        <v>50698</v>
      </c>
      <c r="Q3162" s="248"/>
      <c r="R3162" s="251"/>
      <c r="S3162" s="248"/>
      <c r="T3162" s="248" t="s">
        <v>16014</v>
      </c>
      <c r="U3162" s="248" t="s">
        <v>16270</v>
      </c>
    </row>
    <row r="3163" spans="1:21" s="1" customFormat="1" ht="23.25" customHeight="1" x14ac:dyDescent="0.25">
      <c r="A3163" t="s">
        <v>8192</v>
      </c>
      <c r="B3163" t="str">
        <f t="shared" si="195"/>
        <v>33</v>
      </c>
      <c r="C3163" t="str">
        <f t="shared" si="196"/>
        <v>040</v>
      </c>
      <c r="D3163" t="str">
        <f t="shared" si="197"/>
        <v>071</v>
      </c>
      <c r="E3163" s="161" t="s">
        <v>8193</v>
      </c>
      <c r="F3163" t="s">
        <v>17084</v>
      </c>
      <c r="G3163" t="s">
        <v>8125</v>
      </c>
      <c r="H3163" s="209">
        <v>33</v>
      </c>
      <c r="I3163" s="209">
        <v>40</v>
      </c>
      <c r="J3163" s="209">
        <v>71</v>
      </c>
      <c r="K3163" s="209">
        <v>320930</v>
      </c>
      <c r="L3163" s="209" t="s">
        <v>15177</v>
      </c>
      <c r="M3163" s="209">
        <v>510</v>
      </c>
      <c r="N3163" s="209">
        <v>5071</v>
      </c>
      <c r="O3163" s="209">
        <v>5040</v>
      </c>
      <c r="P3163" s="209">
        <v>50699</v>
      </c>
      <c r="Q3163" s="248"/>
      <c r="R3163" s="251"/>
      <c r="S3163" s="248"/>
      <c r="T3163" s="248" t="s">
        <v>16014</v>
      </c>
      <c r="U3163" s="248" t="s">
        <v>16270</v>
      </c>
    </row>
    <row r="3164" spans="1:21" s="1" customFormat="1" ht="23.25" customHeight="1" x14ac:dyDescent="0.25">
      <c r="A3164" t="s">
        <v>8291</v>
      </c>
      <c r="B3164" t="str">
        <f t="shared" si="195"/>
        <v>33</v>
      </c>
      <c r="C3164" t="str">
        <f t="shared" si="196"/>
        <v>200</v>
      </c>
      <c r="D3164" t="str">
        <f t="shared" si="197"/>
        <v>071</v>
      </c>
      <c r="E3164" s="161" t="s">
        <v>8292</v>
      </c>
      <c r="F3164" t="s">
        <v>17084</v>
      </c>
      <c r="G3164" t="s">
        <v>8224</v>
      </c>
      <c r="H3164" s="209">
        <v>33</v>
      </c>
      <c r="I3164" s="209">
        <v>200</v>
      </c>
      <c r="J3164" s="209">
        <v>71</v>
      </c>
      <c r="K3164" s="209">
        <v>322010</v>
      </c>
      <c r="L3164" s="209" t="s">
        <v>15177</v>
      </c>
      <c r="M3164" s="209">
        <v>510</v>
      </c>
      <c r="N3164" s="209">
        <v>5071</v>
      </c>
      <c r="O3164" s="209">
        <v>5200</v>
      </c>
      <c r="P3164" s="209">
        <v>50700</v>
      </c>
      <c r="Q3164" s="248"/>
      <c r="R3164" s="251"/>
      <c r="S3164" s="248"/>
      <c r="T3164" s="248" t="s">
        <v>16014</v>
      </c>
      <c r="U3164" s="248" t="s">
        <v>16270</v>
      </c>
    </row>
    <row r="3165" spans="1:21" s="1" customFormat="1" ht="23.25" customHeight="1" x14ac:dyDescent="0.25">
      <c r="A3165" t="s">
        <v>8390</v>
      </c>
      <c r="B3165" t="str">
        <f t="shared" si="195"/>
        <v>33</v>
      </c>
      <c r="C3165" t="str">
        <f t="shared" si="196"/>
        <v>610</v>
      </c>
      <c r="D3165" t="str">
        <f t="shared" si="197"/>
        <v>071</v>
      </c>
      <c r="E3165" s="161" t="s">
        <v>8391</v>
      </c>
      <c r="F3165" t="s">
        <v>17084</v>
      </c>
      <c r="G3165" t="s">
        <v>8323</v>
      </c>
      <c r="H3165" s="209">
        <v>33</v>
      </c>
      <c r="I3165" s="209">
        <v>610</v>
      </c>
      <c r="J3165" s="209">
        <v>71</v>
      </c>
      <c r="K3165" s="209">
        <v>327410</v>
      </c>
      <c r="L3165" s="209" t="s">
        <v>15177</v>
      </c>
      <c r="M3165" s="209">
        <v>510</v>
      </c>
      <c r="N3165" s="209">
        <v>5071</v>
      </c>
      <c r="O3165" s="209">
        <v>5610</v>
      </c>
      <c r="P3165" s="209">
        <v>50701</v>
      </c>
      <c r="Q3165" s="248"/>
      <c r="R3165" s="251"/>
      <c r="S3165" s="248"/>
      <c r="T3165" s="248" t="s">
        <v>16014</v>
      </c>
      <c r="U3165" s="248" t="s">
        <v>16270</v>
      </c>
    </row>
    <row r="3166" spans="1:21" s="1" customFormat="1" ht="23.25" customHeight="1" x14ac:dyDescent="0.25">
      <c r="A3166" t="s">
        <v>8489</v>
      </c>
      <c r="B3166" t="str">
        <f t="shared" si="195"/>
        <v>33</v>
      </c>
      <c r="C3166" t="str">
        <f t="shared" si="196"/>
        <v>620</v>
      </c>
      <c r="D3166" t="str">
        <f t="shared" si="197"/>
        <v>071</v>
      </c>
      <c r="E3166" s="161" t="s">
        <v>8490</v>
      </c>
      <c r="F3166" t="s">
        <v>17084</v>
      </c>
      <c r="G3166" t="s">
        <v>8422</v>
      </c>
      <c r="H3166" s="209">
        <v>33</v>
      </c>
      <c r="I3166" s="209">
        <v>620</v>
      </c>
      <c r="J3166" s="209">
        <v>71</v>
      </c>
      <c r="K3166" s="209">
        <v>327510</v>
      </c>
      <c r="L3166" s="209" t="s">
        <v>15177</v>
      </c>
      <c r="M3166" s="209">
        <v>510</v>
      </c>
      <c r="N3166" s="209">
        <v>5071</v>
      </c>
      <c r="O3166" s="209">
        <v>5620</v>
      </c>
      <c r="P3166" s="209">
        <v>50702</v>
      </c>
      <c r="Q3166" s="248"/>
      <c r="R3166" s="251"/>
      <c r="S3166" s="248"/>
      <c r="T3166" s="248" t="s">
        <v>16014</v>
      </c>
      <c r="U3166" s="248" t="s">
        <v>16270</v>
      </c>
    </row>
    <row r="3167" spans="1:21" s="1" customFormat="1" ht="23.25" customHeight="1" x14ac:dyDescent="0.25">
      <c r="A3167" t="s">
        <v>8638</v>
      </c>
      <c r="B3167" t="str">
        <f t="shared" si="195"/>
        <v>33</v>
      </c>
      <c r="C3167" t="str">
        <f t="shared" si="196"/>
        <v>630</v>
      </c>
      <c r="D3167" t="str">
        <f t="shared" si="197"/>
        <v>071</v>
      </c>
      <c r="E3167" s="161" t="s">
        <v>8639</v>
      </c>
      <c r="F3167" t="s">
        <v>17084</v>
      </c>
      <c r="G3167" t="s">
        <v>8571</v>
      </c>
      <c r="H3167" s="209">
        <v>33</v>
      </c>
      <c r="I3167" s="209">
        <v>630</v>
      </c>
      <c r="J3167" s="209">
        <v>71</v>
      </c>
      <c r="K3167" s="209">
        <v>327610</v>
      </c>
      <c r="L3167" s="209" t="s">
        <v>15177</v>
      </c>
      <c r="M3167" s="209">
        <v>510</v>
      </c>
      <c r="N3167" s="209">
        <v>5071</v>
      </c>
      <c r="O3167" s="209">
        <v>5630</v>
      </c>
      <c r="P3167" s="209">
        <v>50704</v>
      </c>
      <c r="Q3167" s="248"/>
      <c r="R3167" s="251"/>
      <c r="S3167" s="248"/>
      <c r="T3167" s="248" t="s">
        <v>16014</v>
      </c>
      <c r="U3167" s="248" t="s">
        <v>16270</v>
      </c>
    </row>
    <row r="3168" spans="1:21" s="1" customFormat="1" ht="23.25" customHeight="1" x14ac:dyDescent="0.25">
      <c r="A3168" t="s">
        <v>8737</v>
      </c>
      <c r="B3168" t="str">
        <f t="shared" si="195"/>
        <v>33</v>
      </c>
      <c r="C3168" t="str">
        <f t="shared" si="196"/>
        <v>637</v>
      </c>
      <c r="D3168" t="str">
        <f t="shared" si="197"/>
        <v>071</v>
      </c>
      <c r="E3168" s="161" t="s">
        <v>8738</v>
      </c>
      <c r="F3168" t="s">
        <v>17084</v>
      </c>
      <c r="G3168" t="s">
        <v>8670</v>
      </c>
      <c r="H3168" s="209">
        <v>33</v>
      </c>
      <c r="I3168" s="209">
        <v>637</v>
      </c>
      <c r="J3168" s="209">
        <v>71</v>
      </c>
      <c r="K3168" s="209">
        <v>327630</v>
      </c>
      <c r="L3168" s="209" t="s">
        <v>15177</v>
      </c>
      <c r="M3168" s="209">
        <v>510</v>
      </c>
      <c r="N3168" s="209">
        <v>5071</v>
      </c>
      <c r="O3168" s="209">
        <v>5637</v>
      </c>
      <c r="P3168" s="209">
        <v>50705</v>
      </c>
      <c r="Q3168" s="248"/>
      <c r="R3168" s="251"/>
      <c r="S3168" s="248"/>
      <c r="T3168" s="248" t="s">
        <v>16014</v>
      </c>
      <c r="U3168" s="248" t="s">
        <v>16270</v>
      </c>
    </row>
    <row r="3169" spans="1:21" s="1" customFormat="1" ht="23.25" customHeight="1" x14ac:dyDescent="0.25">
      <c r="A3169" t="s">
        <v>8839</v>
      </c>
      <c r="B3169" t="str">
        <f t="shared" si="195"/>
        <v>33</v>
      </c>
      <c r="C3169" t="str">
        <f t="shared" si="196"/>
        <v>645</v>
      </c>
      <c r="D3169" t="str">
        <f t="shared" si="197"/>
        <v>071</v>
      </c>
      <c r="E3169" s="161" t="s">
        <v>8840</v>
      </c>
      <c r="F3169" t="s">
        <v>17084</v>
      </c>
      <c r="G3169" t="s">
        <v>8772</v>
      </c>
      <c r="H3169" s="209">
        <v>33</v>
      </c>
      <c r="I3169" s="209">
        <v>645</v>
      </c>
      <c r="J3169" s="209">
        <v>71</v>
      </c>
      <c r="K3169" s="209">
        <v>327710</v>
      </c>
      <c r="L3169" s="209" t="s">
        <v>15177</v>
      </c>
      <c r="M3169" s="209">
        <v>510</v>
      </c>
      <c r="N3169" s="209">
        <v>5071</v>
      </c>
      <c r="O3169" s="209">
        <v>5645</v>
      </c>
      <c r="P3169" s="209">
        <v>50706</v>
      </c>
      <c r="Q3169"/>
      <c r="R3169" s="251"/>
      <c r="S3169"/>
      <c r="T3169" s="248" t="s">
        <v>16014</v>
      </c>
      <c r="U3169" s="248" t="s">
        <v>16270</v>
      </c>
    </row>
    <row r="3170" spans="1:21" s="1" customFormat="1" ht="23.25" customHeight="1" x14ac:dyDescent="0.25">
      <c r="A3170" t="s">
        <v>8939</v>
      </c>
      <c r="B3170" t="str">
        <f t="shared" si="195"/>
        <v>33</v>
      </c>
      <c r="C3170" t="str">
        <f t="shared" si="196"/>
        <v>685</v>
      </c>
      <c r="D3170" t="str">
        <f t="shared" si="197"/>
        <v>071</v>
      </c>
      <c r="E3170" s="161" t="s">
        <v>8940</v>
      </c>
      <c r="F3170" t="s">
        <v>17084</v>
      </c>
      <c r="G3170" t="s">
        <v>8872</v>
      </c>
      <c r="H3170" s="209">
        <v>33</v>
      </c>
      <c r="I3170" s="209">
        <v>685</v>
      </c>
      <c r="J3170" s="209">
        <v>71</v>
      </c>
      <c r="K3170" s="209">
        <v>327730</v>
      </c>
      <c r="L3170" s="209" t="s">
        <v>15177</v>
      </c>
      <c r="M3170" s="209">
        <v>510</v>
      </c>
      <c r="N3170" s="209">
        <v>5071</v>
      </c>
      <c r="O3170" s="209">
        <v>5686</v>
      </c>
      <c r="P3170" s="209">
        <v>50707</v>
      </c>
      <c r="Q3170" s="248"/>
      <c r="R3170" s="251"/>
      <c r="S3170" s="248"/>
      <c r="T3170" s="248" t="s">
        <v>16014</v>
      </c>
      <c r="U3170" s="248" t="s">
        <v>16270</v>
      </c>
    </row>
    <row r="3171" spans="1:21" s="1" customFormat="1" ht="23.25" customHeight="1" x14ac:dyDescent="0.25">
      <c r="A3171" t="s">
        <v>9039</v>
      </c>
      <c r="B3171" t="str">
        <f t="shared" si="195"/>
        <v>33</v>
      </c>
      <c r="C3171" t="str">
        <f t="shared" si="196"/>
        <v>690</v>
      </c>
      <c r="D3171" t="str">
        <f t="shared" si="197"/>
        <v>071</v>
      </c>
      <c r="E3171" s="161" t="s">
        <v>9040</v>
      </c>
      <c r="F3171" t="s">
        <v>17084</v>
      </c>
      <c r="G3171" t="s">
        <v>8972</v>
      </c>
      <c r="H3171" s="209">
        <v>33</v>
      </c>
      <c r="I3171" s="209">
        <v>690</v>
      </c>
      <c r="J3171" s="209">
        <v>71</v>
      </c>
      <c r="K3171" s="209">
        <v>327750</v>
      </c>
      <c r="L3171" s="209" t="s">
        <v>15177</v>
      </c>
      <c r="M3171" s="209">
        <v>510</v>
      </c>
      <c r="N3171" s="209">
        <v>5071</v>
      </c>
      <c r="O3171" s="209">
        <v>5691</v>
      </c>
      <c r="P3171" s="209">
        <v>50708</v>
      </c>
      <c r="Q3171" s="248"/>
      <c r="R3171" s="251"/>
      <c r="S3171" s="248"/>
      <c r="T3171" s="248" t="s">
        <v>16014</v>
      </c>
      <c r="U3171" s="248" t="s">
        <v>16270</v>
      </c>
    </row>
    <row r="3172" spans="1:21" s="1" customFormat="1" ht="23.25" customHeight="1" x14ac:dyDescent="0.25">
      <c r="A3172" t="s">
        <v>9139</v>
      </c>
      <c r="B3172" t="str">
        <f t="shared" si="195"/>
        <v>33</v>
      </c>
      <c r="C3172" t="str">
        <f t="shared" si="196"/>
        <v>695</v>
      </c>
      <c r="D3172" t="str">
        <f t="shared" si="197"/>
        <v>071</v>
      </c>
      <c r="E3172" s="161" t="s">
        <v>9140</v>
      </c>
      <c r="F3172" t="s">
        <v>17084</v>
      </c>
      <c r="G3172" t="s">
        <v>9072</v>
      </c>
      <c r="H3172" s="209">
        <v>33</v>
      </c>
      <c r="I3172" s="209">
        <v>695</v>
      </c>
      <c r="J3172" s="209">
        <v>71</v>
      </c>
      <c r="K3172" s="209">
        <v>327770</v>
      </c>
      <c r="L3172" s="209" t="s">
        <v>15177</v>
      </c>
      <c r="M3172" s="209">
        <v>510</v>
      </c>
      <c r="N3172" s="209">
        <v>5071</v>
      </c>
      <c r="O3172" s="209">
        <v>5695</v>
      </c>
      <c r="P3172" s="209">
        <v>50709</v>
      </c>
      <c r="Q3172" s="248"/>
      <c r="R3172" s="251"/>
      <c r="S3172" s="248"/>
      <c r="T3172" s="248" t="s">
        <v>16014</v>
      </c>
      <c r="U3172" s="248" t="s">
        <v>16270</v>
      </c>
    </row>
    <row r="3173" spans="1:21" s="1" customFormat="1" ht="23.25" customHeight="1" x14ac:dyDescent="0.25">
      <c r="A3173" t="s">
        <v>9238</v>
      </c>
      <c r="B3173" t="str">
        <f t="shared" si="195"/>
        <v>33</v>
      </c>
      <c r="C3173" t="str">
        <f t="shared" si="196"/>
        <v>700</v>
      </c>
      <c r="D3173" t="str">
        <f t="shared" si="197"/>
        <v>071</v>
      </c>
      <c r="E3173" s="161" t="s">
        <v>9239</v>
      </c>
      <c r="F3173" t="s">
        <v>17084</v>
      </c>
      <c r="G3173" t="s">
        <v>9171</v>
      </c>
      <c r="H3173" s="209">
        <v>33</v>
      </c>
      <c r="I3173" s="209">
        <v>700</v>
      </c>
      <c r="J3173" s="209">
        <v>71</v>
      </c>
      <c r="K3173" s="209">
        <v>327810</v>
      </c>
      <c r="L3173" s="209" t="s">
        <v>15177</v>
      </c>
      <c r="M3173" s="209">
        <v>510</v>
      </c>
      <c r="N3173" s="209">
        <v>5071</v>
      </c>
      <c r="O3173" s="209">
        <v>5700</v>
      </c>
      <c r="P3173" s="209">
        <v>50710</v>
      </c>
      <c r="Q3173" s="248"/>
      <c r="R3173" s="251"/>
      <c r="S3173" s="248"/>
      <c r="T3173" s="248" t="s">
        <v>16014</v>
      </c>
      <c r="U3173" s="248" t="s">
        <v>16270</v>
      </c>
    </row>
    <row r="3174" spans="1:21" s="1" customFormat="1" ht="23.25" customHeight="1" x14ac:dyDescent="0.25">
      <c r="A3174" t="s">
        <v>9337</v>
      </c>
      <c r="B3174" t="str">
        <f t="shared" si="195"/>
        <v>33</v>
      </c>
      <c r="C3174" t="str">
        <f t="shared" si="196"/>
        <v>745</v>
      </c>
      <c r="D3174" t="str">
        <f t="shared" si="197"/>
        <v>071</v>
      </c>
      <c r="E3174" s="161" t="s">
        <v>9338</v>
      </c>
      <c r="F3174" t="s">
        <v>17084</v>
      </c>
      <c r="G3174" t="s">
        <v>9270</v>
      </c>
      <c r="H3174" s="209">
        <v>33</v>
      </c>
      <c r="I3174" s="209">
        <v>745</v>
      </c>
      <c r="J3174" s="209">
        <v>71</v>
      </c>
      <c r="K3174" s="209">
        <v>328430</v>
      </c>
      <c r="L3174" s="209" t="s">
        <v>15177</v>
      </c>
      <c r="M3174" s="209">
        <v>510</v>
      </c>
      <c r="N3174" s="209">
        <v>5071</v>
      </c>
      <c r="O3174" s="209">
        <v>5745</v>
      </c>
      <c r="P3174" s="209">
        <v>50711</v>
      </c>
      <c r="Q3174" s="248"/>
      <c r="R3174" s="251"/>
      <c r="S3174" s="248"/>
      <c r="T3174" s="248" t="s">
        <v>16014</v>
      </c>
      <c r="U3174" s="248" t="s">
        <v>16270</v>
      </c>
    </row>
    <row r="3175" spans="1:21" s="1" customFormat="1" ht="23.25" customHeight="1" x14ac:dyDescent="0.25">
      <c r="A3175" t="s">
        <v>9436</v>
      </c>
      <c r="B3175" t="str">
        <f t="shared" si="195"/>
        <v>33</v>
      </c>
      <c r="C3175" t="str">
        <f t="shared" si="196"/>
        <v>750</v>
      </c>
      <c r="D3175" t="str">
        <f t="shared" si="197"/>
        <v>071</v>
      </c>
      <c r="E3175" s="161" t="s">
        <v>9437</v>
      </c>
      <c r="F3175" t="s">
        <v>17084</v>
      </c>
      <c r="G3175" t="s">
        <v>9369</v>
      </c>
      <c r="H3175" s="209">
        <v>33</v>
      </c>
      <c r="I3175" s="209">
        <v>750</v>
      </c>
      <c r="J3175" s="209">
        <v>71</v>
      </c>
      <c r="K3175" s="209">
        <v>328450</v>
      </c>
      <c r="L3175" s="209" t="s">
        <v>15177</v>
      </c>
      <c r="M3175" s="209">
        <v>510</v>
      </c>
      <c r="N3175" s="209">
        <v>5071</v>
      </c>
      <c r="O3175" s="209">
        <v>5750</v>
      </c>
      <c r="P3175" s="209">
        <v>50712</v>
      </c>
      <c r="Q3175"/>
      <c r="R3175" s="251"/>
      <c r="S3175"/>
      <c r="T3175" s="248" t="s">
        <v>16014</v>
      </c>
      <c r="U3175" s="248" t="s">
        <v>16270</v>
      </c>
    </row>
    <row r="3176" spans="1:21" s="1" customFormat="1" ht="23.25" customHeight="1" x14ac:dyDescent="0.25">
      <c r="A3176" t="s">
        <v>9535</v>
      </c>
      <c r="B3176" t="str">
        <f t="shared" si="195"/>
        <v>33</v>
      </c>
      <c r="C3176" t="str">
        <f t="shared" si="196"/>
        <v>795</v>
      </c>
      <c r="D3176" t="str">
        <f t="shared" si="197"/>
        <v>071</v>
      </c>
      <c r="E3176" s="161" t="s">
        <v>9536</v>
      </c>
      <c r="F3176" t="s">
        <v>17084</v>
      </c>
      <c r="G3176" t="s">
        <v>9468</v>
      </c>
      <c r="H3176" s="209">
        <v>33</v>
      </c>
      <c r="I3176" s="209">
        <v>795</v>
      </c>
      <c r="J3176" s="209">
        <v>71</v>
      </c>
      <c r="K3176" s="209">
        <v>328780</v>
      </c>
      <c r="L3176" s="209" t="s">
        <v>15177</v>
      </c>
      <c r="M3176" s="209">
        <v>510</v>
      </c>
      <c r="N3176" s="209">
        <v>5071</v>
      </c>
      <c r="O3176" s="209">
        <v>5795</v>
      </c>
      <c r="P3176" s="209">
        <v>50713</v>
      </c>
      <c r="Q3176" s="248"/>
      <c r="R3176" s="251"/>
      <c r="S3176" s="248"/>
      <c r="T3176" s="248" t="s">
        <v>16014</v>
      </c>
      <c r="U3176" s="248" t="s">
        <v>16270</v>
      </c>
    </row>
    <row r="3177" spans="1:21" s="1" customFormat="1" ht="23.25" customHeight="1" x14ac:dyDescent="0.25">
      <c r="A3177" t="s">
        <v>9634</v>
      </c>
      <c r="B3177" t="str">
        <f t="shared" si="195"/>
        <v>33</v>
      </c>
      <c r="C3177" t="str">
        <f t="shared" si="196"/>
        <v>850</v>
      </c>
      <c r="D3177" t="str">
        <f t="shared" si="197"/>
        <v>071</v>
      </c>
      <c r="E3177" s="161" t="s">
        <v>9635</v>
      </c>
      <c r="F3177" t="s">
        <v>17084</v>
      </c>
      <c r="G3177" t="s">
        <v>9567</v>
      </c>
      <c r="H3177" s="209">
        <v>33</v>
      </c>
      <c r="I3177" s="209">
        <v>850</v>
      </c>
      <c r="J3177" s="209">
        <v>71</v>
      </c>
      <c r="K3177" s="209">
        <v>328910</v>
      </c>
      <c r="L3177" s="209" t="s">
        <v>15177</v>
      </c>
      <c r="M3177" s="209">
        <v>510</v>
      </c>
      <c r="N3177" s="209">
        <v>5071</v>
      </c>
      <c r="O3177" s="209">
        <v>5850</v>
      </c>
      <c r="P3177" s="209">
        <v>50714</v>
      </c>
      <c r="Q3177" s="248"/>
      <c r="R3177" s="251"/>
      <c r="S3177" s="248"/>
      <c r="T3177" s="248" t="s">
        <v>16014</v>
      </c>
      <c r="U3177" s="248" t="s">
        <v>16270</v>
      </c>
    </row>
    <row r="3178" spans="1:21" s="1" customFormat="1" ht="23.25" customHeight="1" x14ac:dyDescent="0.25">
      <c r="A3178" t="s">
        <v>7586</v>
      </c>
      <c r="B3178" t="str">
        <f t="shared" si="195"/>
        <v>33</v>
      </c>
      <c r="C3178" t="str">
        <f t="shared" si="196"/>
        <v>001</v>
      </c>
      <c r="D3178" t="str">
        <f t="shared" si="197"/>
        <v>003</v>
      </c>
      <c r="E3178" s="161" t="s">
        <v>17108</v>
      </c>
      <c r="F3178" t="s">
        <v>17084</v>
      </c>
      <c r="G3178" t="s">
        <v>7582</v>
      </c>
      <c r="H3178" s="209">
        <v>33</v>
      </c>
      <c r="I3178" s="209">
        <v>1</v>
      </c>
      <c r="J3178" s="209">
        <v>3</v>
      </c>
      <c r="K3178" s="209">
        <v>320110</v>
      </c>
      <c r="L3178" s="209" t="s">
        <v>15177</v>
      </c>
      <c r="M3178" s="209">
        <v>510</v>
      </c>
      <c r="N3178" s="209">
        <v>5003</v>
      </c>
      <c r="O3178" s="209">
        <v>5001</v>
      </c>
      <c r="P3178" s="209">
        <v>50715</v>
      </c>
      <c r="Q3178" s="248"/>
      <c r="R3178" s="248"/>
      <c r="S3178" s="248"/>
      <c r="T3178" s="248" t="s">
        <v>16014</v>
      </c>
      <c r="U3178" s="248" t="s">
        <v>16270</v>
      </c>
    </row>
    <row r="3179" spans="1:21" s="1" customFormat="1" ht="23.25" customHeight="1" x14ac:dyDescent="0.25">
      <c r="A3179" t="s">
        <v>7732</v>
      </c>
      <c r="B3179" t="str">
        <f t="shared" si="195"/>
        <v>33</v>
      </c>
      <c r="C3179" t="str">
        <f t="shared" si="196"/>
        <v>002</v>
      </c>
      <c r="D3179" t="str">
        <f t="shared" si="197"/>
        <v>003</v>
      </c>
      <c r="E3179" s="161" t="s">
        <v>7733</v>
      </c>
      <c r="F3179" t="s">
        <v>17084</v>
      </c>
      <c r="G3179" t="s">
        <v>7729</v>
      </c>
      <c r="H3179" s="209">
        <v>33</v>
      </c>
      <c r="I3179" s="209">
        <v>2</v>
      </c>
      <c r="J3179" s="209">
        <v>3</v>
      </c>
      <c r="K3179" s="209">
        <v>320210</v>
      </c>
      <c r="L3179" s="209" t="s">
        <v>15177</v>
      </c>
      <c r="M3179" s="209">
        <v>510</v>
      </c>
      <c r="N3179" s="209">
        <v>5003</v>
      </c>
      <c r="O3179" s="209">
        <v>5002</v>
      </c>
      <c r="P3179" s="209">
        <v>50716</v>
      </c>
      <c r="Q3179" s="248"/>
      <c r="R3179" s="248"/>
      <c r="S3179" s="248"/>
      <c r="T3179" s="248" t="s">
        <v>16014</v>
      </c>
      <c r="U3179" s="248" t="s">
        <v>16270</v>
      </c>
    </row>
    <row r="3180" spans="1:21" s="1" customFormat="1" ht="23.25" customHeight="1" x14ac:dyDescent="0.25">
      <c r="A3180" t="s">
        <v>7831</v>
      </c>
      <c r="B3180" t="str">
        <f t="shared" si="195"/>
        <v>33</v>
      </c>
      <c r="C3180" t="str">
        <f t="shared" si="196"/>
        <v>010</v>
      </c>
      <c r="D3180" t="str">
        <f t="shared" si="197"/>
        <v>003</v>
      </c>
      <c r="E3180" s="161" t="s">
        <v>7832</v>
      </c>
      <c r="F3180" t="s">
        <v>17084</v>
      </c>
      <c r="G3180" t="s">
        <v>7828</v>
      </c>
      <c r="H3180" s="209">
        <v>33</v>
      </c>
      <c r="I3180" s="209">
        <v>10</v>
      </c>
      <c r="J3180" s="209">
        <v>3</v>
      </c>
      <c r="K3180" s="209">
        <v>320310</v>
      </c>
      <c r="L3180" s="209" t="s">
        <v>15177</v>
      </c>
      <c r="M3180" s="209">
        <v>510</v>
      </c>
      <c r="N3180" s="209">
        <v>5003</v>
      </c>
      <c r="O3180" s="209">
        <v>5010</v>
      </c>
      <c r="P3180" s="209">
        <v>50717</v>
      </c>
      <c r="Q3180" s="248"/>
      <c r="R3180" s="251"/>
      <c r="S3180" s="248"/>
      <c r="T3180" s="248" t="s">
        <v>16014</v>
      </c>
      <c r="U3180" s="248" t="s">
        <v>16270</v>
      </c>
    </row>
    <row r="3181" spans="1:21" s="1" customFormat="1" ht="23.25" customHeight="1" x14ac:dyDescent="0.25">
      <c r="A3181" t="s">
        <v>7930</v>
      </c>
      <c r="B3181" t="str">
        <f t="shared" si="195"/>
        <v>33</v>
      </c>
      <c r="C3181" t="str">
        <f t="shared" si="196"/>
        <v>030</v>
      </c>
      <c r="D3181" t="str">
        <f t="shared" si="197"/>
        <v>003</v>
      </c>
      <c r="E3181" s="161" t="s">
        <v>7931</v>
      </c>
      <c r="F3181" t="s">
        <v>17084</v>
      </c>
      <c r="G3181" t="s">
        <v>7927</v>
      </c>
      <c r="H3181" s="209">
        <v>33</v>
      </c>
      <c r="I3181" s="209">
        <v>30</v>
      </c>
      <c r="J3181" s="209">
        <v>3</v>
      </c>
      <c r="K3181" s="209">
        <v>320910</v>
      </c>
      <c r="L3181" s="209" t="s">
        <v>15177</v>
      </c>
      <c r="M3181" s="209">
        <v>510</v>
      </c>
      <c r="N3181" s="209">
        <v>5003</v>
      </c>
      <c r="O3181" s="209">
        <v>5030</v>
      </c>
      <c r="P3181" s="209">
        <v>50718</v>
      </c>
      <c r="Q3181" s="248"/>
      <c r="R3181" s="251"/>
      <c r="S3181" s="248"/>
      <c r="T3181" s="248" t="s">
        <v>16014</v>
      </c>
      <c r="U3181" s="248" t="s">
        <v>16270</v>
      </c>
    </row>
    <row r="3182" spans="1:21" s="1" customFormat="1" ht="23.25" customHeight="1" x14ac:dyDescent="0.25">
      <c r="A3182" t="s">
        <v>8029</v>
      </c>
      <c r="B3182" t="str">
        <f t="shared" si="195"/>
        <v>33</v>
      </c>
      <c r="C3182" t="str">
        <f t="shared" si="196"/>
        <v>035</v>
      </c>
      <c r="D3182" t="str">
        <f t="shared" si="197"/>
        <v>003</v>
      </c>
      <c r="E3182" s="161" t="s">
        <v>8030</v>
      </c>
      <c r="F3182" t="s">
        <v>17084</v>
      </c>
      <c r="G3182" t="s">
        <v>8026</v>
      </c>
      <c r="H3182" s="209">
        <v>33</v>
      </c>
      <c r="I3182" s="209">
        <v>35</v>
      </c>
      <c r="J3182" s="209">
        <v>3</v>
      </c>
      <c r="K3182" s="209">
        <v>320925</v>
      </c>
      <c r="L3182" s="209" t="s">
        <v>15177</v>
      </c>
      <c r="M3182" s="209">
        <v>510</v>
      </c>
      <c r="N3182" s="209">
        <v>5003</v>
      </c>
      <c r="O3182" s="209">
        <v>5035</v>
      </c>
      <c r="P3182" s="209">
        <v>50719</v>
      </c>
      <c r="Q3182" s="248"/>
      <c r="R3182" s="251"/>
      <c r="S3182" s="248"/>
      <c r="T3182" s="248" t="s">
        <v>16014</v>
      </c>
      <c r="U3182" s="248" t="s">
        <v>16270</v>
      </c>
    </row>
    <row r="3183" spans="1:21" s="1" customFormat="1" ht="23.25" customHeight="1" x14ac:dyDescent="0.25">
      <c r="A3183" t="s">
        <v>8128</v>
      </c>
      <c r="B3183" t="str">
        <f t="shared" si="195"/>
        <v>33</v>
      </c>
      <c r="C3183" t="str">
        <f t="shared" si="196"/>
        <v>040</v>
      </c>
      <c r="D3183" t="str">
        <f t="shared" si="197"/>
        <v>003</v>
      </c>
      <c r="E3183" s="161" t="s">
        <v>8129</v>
      </c>
      <c r="F3183" t="s">
        <v>17084</v>
      </c>
      <c r="G3183" t="s">
        <v>8125</v>
      </c>
      <c r="H3183" s="209">
        <v>33</v>
      </c>
      <c r="I3183" s="209">
        <v>40</v>
      </c>
      <c r="J3183" s="209">
        <v>3</v>
      </c>
      <c r="K3183" s="209">
        <v>320930</v>
      </c>
      <c r="L3183" s="209" t="s">
        <v>15177</v>
      </c>
      <c r="M3183" s="209">
        <v>510</v>
      </c>
      <c r="N3183" s="209">
        <v>5003</v>
      </c>
      <c r="O3183" s="209">
        <v>5040</v>
      </c>
      <c r="P3183" s="209">
        <v>50720</v>
      </c>
      <c r="Q3183" s="248"/>
      <c r="R3183" s="251"/>
      <c r="S3183" s="248"/>
      <c r="T3183" s="248" t="s">
        <v>16014</v>
      </c>
      <c r="U3183" s="248" t="s">
        <v>16270</v>
      </c>
    </row>
    <row r="3184" spans="1:21" s="1" customFormat="1" ht="23.25" customHeight="1" x14ac:dyDescent="0.25">
      <c r="A3184" t="s">
        <v>8227</v>
      </c>
      <c r="B3184" t="str">
        <f t="shared" si="195"/>
        <v>33</v>
      </c>
      <c r="C3184" t="str">
        <f t="shared" si="196"/>
        <v>200</v>
      </c>
      <c r="D3184" t="str">
        <f t="shared" si="197"/>
        <v>003</v>
      </c>
      <c r="E3184" s="161" t="s">
        <v>8228</v>
      </c>
      <c r="F3184" t="s">
        <v>17084</v>
      </c>
      <c r="G3184" t="s">
        <v>8224</v>
      </c>
      <c r="H3184" s="209">
        <v>33</v>
      </c>
      <c r="I3184" s="209">
        <v>200</v>
      </c>
      <c r="J3184" s="209">
        <v>3</v>
      </c>
      <c r="K3184" s="209">
        <v>322010</v>
      </c>
      <c r="L3184" s="209" t="s">
        <v>15177</v>
      </c>
      <c r="M3184" s="209">
        <v>510</v>
      </c>
      <c r="N3184" s="209">
        <v>5003</v>
      </c>
      <c r="O3184" s="209">
        <v>5200</v>
      </c>
      <c r="P3184" s="209">
        <v>50721</v>
      </c>
      <c r="Q3184" s="248"/>
      <c r="R3184" s="251"/>
      <c r="S3184" s="248"/>
      <c r="T3184" s="248" t="s">
        <v>16014</v>
      </c>
      <c r="U3184" s="248" t="s">
        <v>16270</v>
      </c>
    </row>
    <row r="3185" spans="1:21" s="1" customFormat="1" ht="23.25" customHeight="1" x14ac:dyDescent="0.25">
      <c r="A3185" t="s">
        <v>8326</v>
      </c>
      <c r="B3185" t="str">
        <f t="shared" si="195"/>
        <v>33</v>
      </c>
      <c r="C3185" t="str">
        <f t="shared" si="196"/>
        <v>610</v>
      </c>
      <c r="D3185" t="str">
        <f t="shared" si="197"/>
        <v>003</v>
      </c>
      <c r="E3185" s="161" t="s">
        <v>8327</v>
      </c>
      <c r="F3185" t="s">
        <v>17084</v>
      </c>
      <c r="G3185" t="s">
        <v>8323</v>
      </c>
      <c r="H3185" s="209">
        <v>33</v>
      </c>
      <c r="I3185" s="209">
        <v>610</v>
      </c>
      <c r="J3185" s="209">
        <v>3</v>
      </c>
      <c r="K3185" s="209">
        <v>327410</v>
      </c>
      <c r="L3185" s="209" t="s">
        <v>15177</v>
      </c>
      <c r="M3185" s="209">
        <v>510</v>
      </c>
      <c r="N3185" s="209">
        <v>5003</v>
      </c>
      <c r="O3185" s="209">
        <v>5610</v>
      </c>
      <c r="P3185" s="209">
        <v>50722</v>
      </c>
      <c r="Q3185" s="248"/>
      <c r="R3185" s="251"/>
      <c r="S3185" s="248"/>
      <c r="T3185" s="248" t="s">
        <v>16014</v>
      </c>
      <c r="U3185" s="248" t="s">
        <v>16270</v>
      </c>
    </row>
    <row r="3186" spans="1:21" s="1" customFormat="1" ht="23.25" customHeight="1" x14ac:dyDescent="0.25">
      <c r="A3186" t="s">
        <v>8425</v>
      </c>
      <c r="B3186" t="str">
        <f t="shared" si="195"/>
        <v>33</v>
      </c>
      <c r="C3186" t="str">
        <f t="shared" si="196"/>
        <v>620</v>
      </c>
      <c r="D3186" t="str">
        <f t="shared" si="197"/>
        <v>003</v>
      </c>
      <c r="E3186" s="161" t="s">
        <v>8426</v>
      </c>
      <c r="F3186" t="s">
        <v>17084</v>
      </c>
      <c r="G3186" t="s">
        <v>8422</v>
      </c>
      <c r="H3186" s="209">
        <v>33</v>
      </c>
      <c r="I3186" s="209">
        <v>620</v>
      </c>
      <c r="J3186" s="209">
        <v>3</v>
      </c>
      <c r="K3186" s="209">
        <v>327510</v>
      </c>
      <c r="L3186" s="209" t="s">
        <v>15177</v>
      </c>
      <c r="M3186" s="209">
        <v>510</v>
      </c>
      <c r="N3186" s="209">
        <v>5003</v>
      </c>
      <c r="O3186" s="209">
        <v>5620</v>
      </c>
      <c r="P3186" s="209">
        <v>50723</v>
      </c>
      <c r="Q3186" s="248"/>
      <c r="R3186" s="251"/>
      <c r="S3186" s="248"/>
      <c r="T3186" s="248" t="s">
        <v>16014</v>
      </c>
      <c r="U3186" s="248" t="s">
        <v>16270</v>
      </c>
    </row>
    <row r="3187" spans="1:21" s="1" customFormat="1" ht="23.25" customHeight="1" x14ac:dyDescent="0.25">
      <c r="A3187" t="s">
        <v>8574</v>
      </c>
      <c r="B3187" t="str">
        <f t="shared" si="195"/>
        <v>33</v>
      </c>
      <c r="C3187" t="str">
        <f t="shared" si="196"/>
        <v>630</v>
      </c>
      <c r="D3187" t="str">
        <f t="shared" si="197"/>
        <v>003</v>
      </c>
      <c r="E3187" s="161" t="s">
        <v>8575</v>
      </c>
      <c r="F3187" t="s">
        <v>17084</v>
      </c>
      <c r="G3187" t="s">
        <v>8571</v>
      </c>
      <c r="H3187" s="209">
        <v>33</v>
      </c>
      <c r="I3187" s="209">
        <v>630</v>
      </c>
      <c r="J3187" s="209">
        <v>3</v>
      </c>
      <c r="K3187" s="209">
        <v>327610</v>
      </c>
      <c r="L3187" s="209" t="s">
        <v>15177</v>
      </c>
      <c r="M3187" s="209">
        <v>510</v>
      </c>
      <c r="N3187" s="209">
        <v>5003</v>
      </c>
      <c r="O3187" s="209">
        <v>5630</v>
      </c>
      <c r="P3187" s="209">
        <v>50725</v>
      </c>
      <c r="Q3187" s="248"/>
      <c r="R3187" s="251"/>
      <c r="S3187" s="248"/>
      <c r="T3187" s="248" t="s">
        <v>16014</v>
      </c>
      <c r="U3187" s="248" t="s">
        <v>16270</v>
      </c>
    </row>
    <row r="3188" spans="1:21" s="1" customFormat="1" ht="23.25" customHeight="1" x14ac:dyDescent="0.25">
      <c r="A3188" t="s">
        <v>8673</v>
      </c>
      <c r="B3188" t="str">
        <f t="shared" si="195"/>
        <v>33</v>
      </c>
      <c r="C3188" t="str">
        <f t="shared" si="196"/>
        <v>637</v>
      </c>
      <c r="D3188" t="str">
        <f t="shared" si="197"/>
        <v>003</v>
      </c>
      <c r="E3188" s="161" t="s">
        <v>8674</v>
      </c>
      <c r="F3188" t="s">
        <v>17084</v>
      </c>
      <c r="G3188" t="s">
        <v>8670</v>
      </c>
      <c r="H3188" s="209">
        <v>33</v>
      </c>
      <c r="I3188" s="209">
        <v>637</v>
      </c>
      <c r="J3188" s="209">
        <v>3</v>
      </c>
      <c r="K3188" s="209">
        <v>327630</v>
      </c>
      <c r="L3188" s="209" t="s">
        <v>15177</v>
      </c>
      <c r="M3188" s="209">
        <v>510</v>
      </c>
      <c r="N3188" s="209">
        <v>5003</v>
      </c>
      <c r="O3188" s="209">
        <v>5637</v>
      </c>
      <c r="P3188" s="209">
        <v>50726</v>
      </c>
      <c r="Q3188" s="248"/>
      <c r="R3188" s="251"/>
      <c r="S3188" s="248"/>
      <c r="T3188" s="248" t="s">
        <v>16014</v>
      </c>
      <c r="U3188" s="248" t="s">
        <v>16270</v>
      </c>
    </row>
    <row r="3189" spans="1:21" s="1" customFormat="1" ht="23.25" customHeight="1" x14ac:dyDescent="0.25">
      <c r="A3189" t="s">
        <v>8775</v>
      </c>
      <c r="B3189" t="str">
        <f t="shared" si="195"/>
        <v>33</v>
      </c>
      <c r="C3189" t="str">
        <f t="shared" si="196"/>
        <v>645</v>
      </c>
      <c r="D3189" t="str">
        <f t="shared" si="197"/>
        <v>003</v>
      </c>
      <c r="E3189" s="161" t="s">
        <v>8776</v>
      </c>
      <c r="F3189" t="s">
        <v>17084</v>
      </c>
      <c r="G3189" t="s">
        <v>8772</v>
      </c>
      <c r="H3189" s="209">
        <v>33</v>
      </c>
      <c r="I3189" s="209">
        <v>645</v>
      </c>
      <c r="J3189" s="209">
        <v>3</v>
      </c>
      <c r="K3189" s="209">
        <v>327710</v>
      </c>
      <c r="L3189" s="209" t="s">
        <v>15177</v>
      </c>
      <c r="M3189" s="209">
        <v>510</v>
      </c>
      <c r="N3189" s="209">
        <v>5003</v>
      </c>
      <c r="O3189" s="209">
        <v>5645</v>
      </c>
      <c r="P3189" s="209">
        <v>50727</v>
      </c>
      <c r="Q3189"/>
      <c r="R3189" s="251"/>
      <c r="S3189"/>
      <c r="T3189" s="248" t="s">
        <v>16014</v>
      </c>
      <c r="U3189" s="248" t="s">
        <v>16270</v>
      </c>
    </row>
    <row r="3190" spans="1:21" s="1" customFormat="1" ht="23.25" customHeight="1" x14ac:dyDescent="0.25">
      <c r="A3190" t="s">
        <v>8875</v>
      </c>
      <c r="B3190" t="str">
        <f t="shared" si="195"/>
        <v>33</v>
      </c>
      <c r="C3190" t="str">
        <f t="shared" si="196"/>
        <v>685</v>
      </c>
      <c r="D3190" t="str">
        <f t="shared" si="197"/>
        <v>003</v>
      </c>
      <c r="E3190" s="161" t="s">
        <v>8876</v>
      </c>
      <c r="F3190" t="s">
        <v>17084</v>
      </c>
      <c r="G3190" t="s">
        <v>8872</v>
      </c>
      <c r="H3190" s="209">
        <v>33</v>
      </c>
      <c r="I3190" s="209">
        <v>685</v>
      </c>
      <c r="J3190" s="209">
        <v>3</v>
      </c>
      <c r="K3190" s="209">
        <v>327730</v>
      </c>
      <c r="L3190" s="209" t="s">
        <v>15177</v>
      </c>
      <c r="M3190" s="209">
        <v>510</v>
      </c>
      <c r="N3190" s="209">
        <v>5003</v>
      </c>
      <c r="O3190" s="209">
        <v>5686</v>
      </c>
      <c r="P3190" s="209">
        <v>50728</v>
      </c>
      <c r="Q3190" s="248"/>
      <c r="R3190" s="251"/>
      <c r="S3190" s="248"/>
      <c r="T3190" s="248" t="s">
        <v>16014</v>
      </c>
      <c r="U3190" s="248" t="s">
        <v>16270</v>
      </c>
    </row>
    <row r="3191" spans="1:21" s="1" customFormat="1" ht="23.25" customHeight="1" x14ac:dyDescent="0.25">
      <c r="A3191" t="s">
        <v>8975</v>
      </c>
      <c r="B3191" t="str">
        <f t="shared" si="195"/>
        <v>33</v>
      </c>
      <c r="C3191" t="str">
        <f t="shared" si="196"/>
        <v>690</v>
      </c>
      <c r="D3191" t="str">
        <f t="shared" si="197"/>
        <v>003</v>
      </c>
      <c r="E3191" s="161" t="s">
        <v>8976</v>
      </c>
      <c r="F3191" t="s">
        <v>17084</v>
      </c>
      <c r="G3191" t="s">
        <v>8972</v>
      </c>
      <c r="H3191" s="209">
        <v>33</v>
      </c>
      <c r="I3191" s="209">
        <v>690</v>
      </c>
      <c r="J3191" s="209">
        <v>3</v>
      </c>
      <c r="K3191" s="209">
        <v>327750</v>
      </c>
      <c r="L3191" s="209" t="s">
        <v>15177</v>
      </c>
      <c r="M3191" s="209">
        <v>510</v>
      </c>
      <c r="N3191" s="209">
        <v>5003</v>
      </c>
      <c r="O3191" s="209">
        <v>5691</v>
      </c>
      <c r="P3191" s="209">
        <v>50729</v>
      </c>
      <c r="Q3191" s="248"/>
      <c r="R3191" s="251"/>
      <c r="S3191" s="248"/>
      <c r="T3191" s="248" t="s">
        <v>16014</v>
      </c>
      <c r="U3191" s="248" t="s">
        <v>16270</v>
      </c>
    </row>
    <row r="3192" spans="1:21" s="1" customFormat="1" ht="23.25" customHeight="1" x14ac:dyDescent="0.25">
      <c r="A3192" t="s">
        <v>9075</v>
      </c>
      <c r="B3192" t="str">
        <f t="shared" si="195"/>
        <v>33</v>
      </c>
      <c r="C3192" t="str">
        <f t="shared" si="196"/>
        <v>695</v>
      </c>
      <c r="D3192" t="str">
        <f t="shared" si="197"/>
        <v>003</v>
      </c>
      <c r="E3192" s="161" t="s">
        <v>9076</v>
      </c>
      <c r="F3192" t="s">
        <v>17084</v>
      </c>
      <c r="G3192" t="s">
        <v>9072</v>
      </c>
      <c r="H3192" s="209">
        <v>33</v>
      </c>
      <c r="I3192" s="209">
        <v>695</v>
      </c>
      <c r="J3192" s="209">
        <v>3</v>
      </c>
      <c r="K3192" s="209">
        <v>327770</v>
      </c>
      <c r="L3192" s="209" t="s">
        <v>15177</v>
      </c>
      <c r="M3192" s="209">
        <v>510</v>
      </c>
      <c r="N3192" s="209">
        <v>5003</v>
      </c>
      <c r="O3192" s="209">
        <v>5695</v>
      </c>
      <c r="P3192" s="209">
        <v>50730</v>
      </c>
      <c r="Q3192" s="248"/>
      <c r="R3192" s="251"/>
      <c r="S3192" s="248"/>
      <c r="T3192" s="248" t="s">
        <v>16014</v>
      </c>
      <c r="U3192" s="248" t="s">
        <v>16270</v>
      </c>
    </row>
    <row r="3193" spans="1:21" s="1" customFormat="1" ht="23.25" customHeight="1" x14ac:dyDescent="0.25">
      <c r="A3193" t="s">
        <v>9174</v>
      </c>
      <c r="B3193" t="str">
        <f t="shared" si="195"/>
        <v>33</v>
      </c>
      <c r="C3193" t="str">
        <f t="shared" si="196"/>
        <v>700</v>
      </c>
      <c r="D3193" t="str">
        <f t="shared" si="197"/>
        <v>003</v>
      </c>
      <c r="E3193" s="161" t="s">
        <v>9175</v>
      </c>
      <c r="F3193" t="s">
        <v>17084</v>
      </c>
      <c r="G3193" t="s">
        <v>9171</v>
      </c>
      <c r="H3193" s="209">
        <v>33</v>
      </c>
      <c r="I3193" s="209">
        <v>700</v>
      </c>
      <c r="J3193" s="209">
        <v>3</v>
      </c>
      <c r="K3193" s="209">
        <v>327810</v>
      </c>
      <c r="L3193" s="209" t="s">
        <v>15177</v>
      </c>
      <c r="M3193" s="209">
        <v>510</v>
      </c>
      <c r="N3193" s="209">
        <v>5003</v>
      </c>
      <c r="O3193" s="209">
        <v>5700</v>
      </c>
      <c r="P3193" s="209">
        <v>50731</v>
      </c>
      <c r="Q3193" s="248"/>
      <c r="R3193" s="251"/>
      <c r="S3193" s="248"/>
      <c r="T3193" s="248" t="s">
        <v>16014</v>
      </c>
      <c r="U3193" s="248" t="s">
        <v>16270</v>
      </c>
    </row>
    <row r="3194" spans="1:21" s="1" customFormat="1" ht="23.25" customHeight="1" x14ac:dyDescent="0.25">
      <c r="A3194" t="s">
        <v>9273</v>
      </c>
      <c r="B3194" t="str">
        <f t="shared" si="195"/>
        <v>33</v>
      </c>
      <c r="C3194" t="str">
        <f t="shared" si="196"/>
        <v>745</v>
      </c>
      <c r="D3194" t="str">
        <f t="shared" si="197"/>
        <v>003</v>
      </c>
      <c r="E3194" s="161" t="s">
        <v>9274</v>
      </c>
      <c r="F3194" t="s">
        <v>17084</v>
      </c>
      <c r="G3194" t="s">
        <v>9270</v>
      </c>
      <c r="H3194" s="209">
        <v>33</v>
      </c>
      <c r="I3194" s="209">
        <v>745</v>
      </c>
      <c r="J3194" s="209">
        <v>3</v>
      </c>
      <c r="K3194" s="209">
        <v>328430</v>
      </c>
      <c r="L3194" s="209" t="s">
        <v>15177</v>
      </c>
      <c r="M3194" s="209">
        <v>510</v>
      </c>
      <c r="N3194" s="209">
        <v>5003</v>
      </c>
      <c r="O3194" s="209">
        <v>5745</v>
      </c>
      <c r="P3194" s="209">
        <v>50732</v>
      </c>
      <c r="Q3194" s="248"/>
      <c r="R3194" s="251"/>
      <c r="S3194" s="248"/>
      <c r="T3194" s="248" t="s">
        <v>16014</v>
      </c>
      <c r="U3194" s="248" t="s">
        <v>16270</v>
      </c>
    </row>
    <row r="3195" spans="1:21" s="1" customFormat="1" ht="23.25" customHeight="1" x14ac:dyDescent="0.25">
      <c r="A3195" t="s">
        <v>9372</v>
      </c>
      <c r="B3195" t="str">
        <f t="shared" si="195"/>
        <v>33</v>
      </c>
      <c r="C3195" t="str">
        <f t="shared" si="196"/>
        <v>750</v>
      </c>
      <c r="D3195" t="str">
        <f t="shared" si="197"/>
        <v>003</v>
      </c>
      <c r="E3195" s="161" t="s">
        <v>9373</v>
      </c>
      <c r="F3195" t="s">
        <v>17084</v>
      </c>
      <c r="G3195" t="s">
        <v>9369</v>
      </c>
      <c r="H3195" s="209">
        <v>33</v>
      </c>
      <c r="I3195" s="209">
        <v>750</v>
      </c>
      <c r="J3195" s="209">
        <v>3</v>
      </c>
      <c r="K3195" s="209">
        <v>328450</v>
      </c>
      <c r="L3195" s="209" t="s">
        <v>15177</v>
      </c>
      <c r="M3195" s="209">
        <v>510</v>
      </c>
      <c r="N3195" s="209">
        <v>5003</v>
      </c>
      <c r="O3195" s="209">
        <v>5750</v>
      </c>
      <c r="P3195" s="209">
        <v>50733</v>
      </c>
      <c r="Q3195"/>
      <c r="R3195" s="251"/>
      <c r="S3195"/>
      <c r="T3195" s="248" t="s">
        <v>16014</v>
      </c>
      <c r="U3195" s="248" t="s">
        <v>16270</v>
      </c>
    </row>
    <row r="3196" spans="1:21" s="1" customFormat="1" ht="23.25" customHeight="1" x14ac:dyDescent="0.25">
      <c r="A3196" t="s">
        <v>9471</v>
      </c>
      <c r="B3196" t="str">
        <f t="shared" si="195"/>
        <v>33</v>
      </c>
      <c r="C3196" t="str">
        <f t="shared" si="196"/>
        <v>795</v>
      </c>
      <c r="D3196" t="str">
        <f t="shared" si="197"/>
        <v>003</v>
      </c>
      <c r="E3196" s="161" t="s">
        <v>9472</v>
      </c>
      <c r="F3196" t="s">
        <v>17084</v>
      </c>
      <c r="G3196" t="s">
        <v>9468</v>
      </c>
      <c r="H3196" s="209">
        <v>33</v>
      </c>
      <c r="I3196" s="209">
        <v>795</v>
      </c>
      <c r="J3196" s="209">
        <v>3</v>
      </c>
      <c r="K3196" s="209">
        <v>328780</v>
      </c>
      <c r="L3196" s="209" t="s">
        <v>15177</v>
      </c>
      <c r="M3196" s="209">
        <v>510</v>
      </c>
      <c r="N3196" s="209">
        <v>5003</v>
      </c>
      <c r="O3196" s="209">
        <v>5795</v>
      </c>
      <c r="P3196" s="209">
        <v>50734</v>
      </c>
      <c r="Q3196" s="248"/>
      <c r="R3196" s="251"/>
      <c r="S3196" s="248"/>
      <c r="T3196" s="248" t="s">
        <v>16014</v>
      </c>
      <c r="U3196" s="248" t="s">
        <v>16270</v>
      </c>
    </row>
    <row r="3197" spans="1:21" s="1" customFormat="1" ht="23.25" customHeight="1" x14ac:dyDescent="0.25">
      <c r="A3197" t="s">
        <v>9570</v>
      </c>
      <c r="B3197" t="str">
        <f t="shared" si="195"/>
        <v>33</v>
      </c>
      <c r="C3197" t="str">
        <f t="shared" si="196"/>
        <v>850</v>
      </c>
      <c r="D3197" t="str">
        <f t="shared" si="197"/>
        <v>003</v>
      </c>
      <c r="E3197" s="161" t="s">
        <v>9571</v>
      </c>
      <c r="F3197" t="s">
        <v>17084</v>
      </c>
      <c r="G3197" t="s">
        <v>9567</v>
      </c>
      <c r="H3197" s="209">
        <v>33</v>
      </c>
      <c r="I3197" s="209">
        <v>850</v>
      </c>
      <c r="J3197" s="209">
        <v>3</v>
      </c>
      <c r="K3197" s="209">
        <v>328910</v>
      </c>
      <c r="L3197" s="209" t="s">
        <v>15177</v>
      </c>
      <c r="M3197" s="209">
        <v>510</v>
      </c>
      <c r="N3197" s="209">
        <v>5003</v>
      </c>
      <c r="O3197" s="209">
        <v>5850</v>
      </c>
      <c r="P3197" s="209">
        <v>50735</v>
      </c>
      <c r="Q3197" s="248"/>
      <c r="R3197" s="251"/>
      <c r="S3197" s="248"/>
      <c r="T3197" s="248" t="s">
        <v>16014</v>
      </c>
      <c r="U3197" s="248" t="s">
        <v>16270</v>
      </c>
    </row>
    <row r="3198" spans="1:21" s="1" customFormat="1" ht="23.25" customHeight="1" x14ac:dyDescent="0.25">
      <c r="A3198" t="s">
        <v>7613</v>
      </c>
      <c r="B3198" t="str">
        <f t="shared" si="195"/>
        <v>33</v>
      </c>
      <c r="C3198" t="str">
        <f t="shared" si="196"/>
        <v>001</v>
      </c>
      <c r="D3198" t="str">
        <f t="shared" si="197"/>
        <v>017</v>
      </c>
      <c r="E3198" s="161" t="s">
        <v>17114</v>
      </c>
      <c r="F3198" t="s">
        <v>17084</v>
      </c>
      <c r="G3198" t="s">
        <v>7582</v>
      </c>
      <c r="H3198" s="209">
        <v>33</v>
      </c>
      <c r="I3198" s="209">
        <v>1</v>
      </c>
      <c r="J3198" s="209">
        <v>17</v>
      </c>
      <c r="K3198" s="209">
        <v>320110</v>
      </c>
      <c r="L3198" s="209" t="s">
        <v>15177</v>
      </c>
      <c r="M3198" s="209">
        <v>510</v>
      </c>
      <c r="N3198" s="209">
        <v>5017</v>
      </c>
      <c r="O3198" s="209">
        <v>5001</v>
      </c>
      <c r="P3198" s="209">
        <v>50736</v>
      </c>
      <c r="Q3198" s="248"/>
      <c r="R3198" s="248"/>
      <c r="S3198" s="248"/>
      <c r="T3198" s="248" t="s">
        <v>16014</v>
      </c>
      <c r="U3198" s="248" t="s">
        <v>16270</v>
      </c>
    </row>
    <row r="3199" spans="1:21" s="1" customFormat="1" ht="23.25" customHeight="1" x14ac:dyDescent="0.25">
      <c r="A3199" t="s">
        <v>7750</v>
      </c>
      <c r="B3199" t="str">
        <f t="shared" si="195"/>
        <v>33</v>
      </c>
      <c r="C3199" t="str">
        <f t="shared" si="196"/>
        <v>002</v>
      </c>
      <c r="D3199" t="str">
        <f t="shared" si="197"/>
        <v>017</v>
      </c>
      <c r="E3199" s="161" t="s">
        <v>7751</v>
      </c>
      <c r="F3199" t="s">
        <v>17084</v>
      </c>
      <c r="G3199" t="s">
        <v>7729</v>
      </c>
      <c r="H3199" s="209">
        <v>33</v>
      </c>
      <c r="I3199" s="209">
        <v>2</v>
      </c>
      <c r="J3199" s="209">
        <v>17</v>
      </c>
      <c r="K3199" s="209">
        <v>320210</v>
      </c>
      <c r="L3199" s="209" t="s">
        <v>15177</v>
      </c>
      <c r="M3199" s="209">
        <v>510</v>
      </c>
      <c r="N3199" s="209">
        <v>5017</v>
      </c>
      <c r="O3199" s="209">
        <v>5002</v>
      </c>
      <c r="P3199" s="209">
        <v>50737</v>
      </c>
      <c r="Q3199" s="248"/>
      <c r="R3199" s="248"/>
      <c r="S3199" s="248"/>
      <c r="T3199" s="248" t="s">
        <v>16014</v>
      </c>
      <c r="U3199" s="248" t="s">
        <v>16270</v>
      </c>
    </row>
    <row r="3200" spans="1:21" s="1" customFormat="1" ht="23.25" customHeight="1" x14ac:dyDescent="0.25">
      <c r="A3200" t="s">
        <v>7849</v>
      </c>
      <c r="B3200" t="str">
        <f t="shared" si="195"/>
        <v>33</v>
      </c>
      <c r="C3200" t="str">
        <f t="shared" si="196"/>
        <v>010</v>
      </c>
      <c r="D3200" t="str">
        <f t="shared" si="197"/>
        <v>017</v>
      </c>
      <c r="E3200" s="161" t="s">
        <v>7850</v>
      </c>
      <c r="F3200" t="s">
        <v>17084</v>
      </c>
      <c r="G3200" t="s">
        <v>7828</v>
      </c>
      <c r="H3200" s="209">
        <v>33</v>
      </c>
      <c r="I3200" s="209">
        <v>10</v>
      </c>
      <c r="J3200" s="209">
        <v>17</v>
      </c>
      <c r="K3200" s="209">
        <v>320310</v>
      </c>
      <c r="L3200" s="209" t="s">
        <v>15177</v>
      </c>
      <c r="M3200" s="209">
        <v>510</v>
      </c>
      <c r="N3200" s="209">
        <v>5017</v>
      </c>
      <c r="O3200" s="209">
        <v>5010</v>
      </c>
      <c r="P3200" s="209">
        <v>50738</v>
      </c>
      <c r="Q3200" s="248"/>
      <c r="R3200" s="251"/>
      <c r="S3200" s="248"/>
      <c r="T3200" s="248" t="s">
        <v>16014</v>
      </c>
      <c r="U3200" s="248" t="s">
        <v>16270</v>
      </c>
    </row>
    <row r="3201" spans="1:21" s="1" customFormat="1" ht="23.25" customHeight="1" x14ac:dyDescent="0.25">
      <c r="A3201" t="s">
        <v>7948</v>
      </c>
      <c r="B3201" t="str">
        <f t="shared" si="195"/>
        <v>33</v>
      </c>
      <c r="C3201" t="str">
        <f t="shared" si="196"/>
        <v>030</v>
      </c>
      <c r="D3201" t="str">
        <f t="shared" si="197"/>
        <v>017</v>
      </c>
      <c r="E3201" s="161" t="s">
        <v>7949</v>
      </c>
      <c r="F3201" t="s">
        <v>17084</v>
      </c>
      <c r="G3201" t="s">
        <v>7927</v>
      </c>
      <c r="H3201" s="209">
        <v>33</v>
      </c>
      <c r="I3201" s="209">
        <v>30</v>
      </c>
      <c r="J3201" s="209">
        <v>17</v>
      </c>
      <c r="K3201" s="209">
        <v>320910</v>
      </c>
      <c r="L3201" s="209" t="s">
        <v>15177</v>
      </c>
      <c r="M3201" s="209">
        <v>510</v>
      </c>
      <c r="N3201" s="209">
        <v>5017</v>
      </c>
      <c r="O3201" s="209">
        <v>5030</v>
      </c>
      <c r="P3201" s="209">
        <v>50739</v>
      </c>
      <c r="Q3201" s="248"/>
      <c r="R3201" s="251"/>
      <c r="S3201" s="248"/>
      <c r="T3201" s="248" t="s">
        <v>16014</v>
      </c>
      <c r="U3201" s="248" t="s">
        <v>16270</v>
      </c>
    </row>
    <row r="3202" spans="1:21" s="1" customFormat="1" ht="23.25" customHeight="1" x14ac:dyDescent="0.25">
      <c r="A3202" t="s">
        <v>8047</v>
      </c>
      <c r="B3202" t="str">
        <f t="shared" ref="B3202:B3265" si="198">LEFT(A3202,2)</f>
        <v>33</v>
      </c>
      <c r="C3202" t="str">
        <f t="shared" ref="C3202:C3265" si="199">MID(A3202,4,3)</f>
        <v>035</v>
      </c>
      <c r="D3202" t="str">
        <f t="shared" ref="D3202:D3265" si="200">RIGHT(A3202,3)</f>
        <v>017</v>
      </c>
      <c r="E3202" s="161" t="s">
        <v>8048</v>
      </c>
      <c r="F3202" t="s">
        <v>17084</v>
      </c>
      <c r="G3202" t="s">
        <v>8026</v>
      </c>
      <c r="H3202" s="209">
        <v>33</v>
      </c>
      <c r="I3202" s="209">
        <v>35</v>
      </c>
      <c r="J3202" s="209">
        <v>17</v>
      </c>
      <c r="K3202" s="209">
        <v>320925</v>
      </c>
      <c r="L3202" s="209" t="s">
        <v>15177</v>
      </c>
      <c r="M3202" s="209">
        <v>510</v>
      </c>
      <c r="N3202" s="209">
        <v>5017</v>
      </c>
      <c r="O3202" s="209">
        <v>5035</v>
      </c>
      <c r="P3202" s="209">
        <v>50740</v>
      </c>
      <c r="Q3202" s="248"/>
      <c r="R3202" s="251"/>
      <c r="S3202" s="248"/>
      <c r="T3202" s="248" t="s">
        <v>16014</v>
      </c>
      <c r="U3202" s="248" t="s">
        <v>16270</v>
      </c>
    </row>
    <row r="3203" spans="1:21" s="1" customFormat="1" ht="23.25" customHeight="1" x14ac:dyDescent="0.25">
      <c r="A3203" t="s">
        <v>8146</v>
      </c>
      <c r="B3203" t="str">
        <f t="shared" si="198"/>
        <v>33</v>
      </c>
      <c r="C3203" t="str">
        <f t="shared" si="199"/>
        <v>040</v>
      </c>
      <c r="D3203" t="str">
        <f t="shared" si="200"/>
        <v>017</v>
      </c>
      <c r="E3203" s="161" t="s">
        <v>8147</v>
      </c>
      <c r="F3203" t="s">
        <v>17084</v>
      </c>
      <c r="G3203" t="s">
        <v>8125</v>
      </c>
      <c r="H3203" s="209">
        <v>33</v>
      </c>
      <c r="I3203" s="209">
        <v>40</v>
      </c>
      <c r="J3203" s="209">
        <v>17</v>
      </c>
      <c r="K3203" s="209">
        <v>320930</v>
      </c>
      <c r="L3203" s="209" t="s">
        <v>15177</v>
      </c>
      <c r="M3203" s="209">
        <v>510</v>
      </c>
      <c r="N3203" s="209">
        <v>5017</v>
      </c>
      <c r="O3203" s="209">
        <v>5040</v>
      </c>
      <c r="P3203" s="209">
        <v>50741</v>
      </c>
      <c r="Q3203" s="248"/>
      <c r="R3203" s="251"/>
      <c r="S3203" s="248"/>
      <c r="T3203" s="248" t="s">
        <v>16014</v>
      </c>
      <c r="U3203" s="248" t="s">
        <v>16270</v>
      </c>
    </row>
    <row r="3204" spans="1:21" s="1" customFormat="1" ht="23.25" customHeight="1" x14ac:dyDescent="0.25">
      <c r="A3204" t="s">
        <v>8245</v>
      </c>
      <c r="B3204" t="str">
        <f t="shared" si="198"/>
        <v>33</v>
      </c>
      <c r="C3204" t="str">
        <f t="shared" si="199"/>
        <v>200</v>
      </c>
      <c r="D3204" t="str">
        <f t="shared" si="200"/>
        <v>017</v>
      </c>
      <c r="E3204" s="161" t="s">
        <v>8246</v>
      </c>
      <c r="F3204" t="s">
        <v>17084</v>
      </c>
      <c r="G3204" t="s">
        <v>8224</v>
      </c>
      <c r="H3204" s="209">
        <v>33</v>
      </c>
      <c r="I3204" s="209">
        <v>200</v>
      </c>
      <c r="J3204" s="209">
        <v>17</v>
      </c>
      <c r="K3204" s="209">
        <v>322010</v>
      </c>
      <c r="L3204" s="209" t="s">
        <v>15177</v>
      </c>
      <c r="M3204" s="209">
        <v>510</v>
      </c>
      <c r="N3204" s="209">
        <v>5017</v>
      </c>
      <c r="O3204" s="209">
        <v>5200</v>
      </c>
      <c r="P3204" s="209">
        <v>50742</v>
      </c>
      <c r="Q3204" s="248"/>
      <c r="R3204" s="251"/>
      <c r="S3204" s="248"/>
      <c r="T3204" s="248" t="s">
        <v>16014</v>
      </c>
      <c r="U3204" s="248" t="s">
        <v>16270</v>
      </c>
    </row>
    <row r="3205" spans="1:21" s="1" customFormat="1" ht="23.25" customHeight="1" x14ac:dyDescent="0.25">
      <c r="A3205" t="s">
        <v>8344</v>
      </c>
      <c r="B3205" t="str">
        <f t="shared" si="198"/>
        <v>33</v>
      </c>
      <c r="C3205" t="str">
        <f t="shared" si="199"/>
        <v>610</v>
      </c>
      <c r="D3205" t="str">
        <f t="shared" si="200"/>
        <v>017</v>
      </c>
      <c r="E3205" s="161" t="s">
        <v>8345</v>
      </c>
      <c r="F3205" t="s">
        <v>17084</v>
      </c>
      <c r="G3205" t="s">
        <v>8323</v>
      </c>
      <c r="H3205" s="209">
        <v>33</v>
      </c>
      <c r="I3205" s="209">
        <v>610</v>
      </c>
      <c r="J3205" s="209">
        <v>17</v>
      </c>
      <c r="K3205" s="209">
        <v>327410</v>
      </c>
      <c r="L3205" s="209" t="s">
        <v>15177</v>
      </c>
      <c r="M3205" s="209">
        <v>510</v>
      </c>
      <c r="N3205" s="209">
        <v>5017</v>
      </c>
      <c r="O3205" s="209">
        <v>5610</v>
      </c>
      <c r="P3205" s="209">
        <v>50743</v>
      </c>
      <c r="Q3205" s="248"/>
      <c r="R3205" s="251"/>
      <c r="S3205" s="248"/>
      <c r="T3205" s="248" t="s">
        <v>16014</v>
      </c>
      <c r="U3205" s="248" t="s">
        <v>16270</v>
      </c>
    </row>
    <row r="3206" spans="1:21" s="1" customFormat="1" ht="23.25" customHeight="1" x14ac:dyDescent="0.25">
      <c r="A3206" t="s">
        <v>8443</v>
      </c>
      <c r="B3206" t="str">
        <f t="shared" si="198"/>
        <v>33</v>
      </c>
      <c r="C3206" t="str">
        <f t="shared" si="199"/>
        <v>620</v>
      </c>
      <c r="D3206" t="str">
        <f t="shared" si="200"/>
        <v>017</v>
      </c>
      <c r="E3206" s="161" t="s">
        <v>8444</v>
      </c>
      <c r="F3206" t="s">
        <v>17084</v>
      </c>
      <c r="G3206" t="s">
        <v>8422</v>
      </c>
      <c r="H3206" s="209">
        <v>33</v>
      </c>
      <c r="I3206" s="209">
        <v>620</v>
      </c>
      <c r="J3206" s="209">
        <v>17</v>
      </c>
      <c r="K3206" s="209">
        <v>327510</v>
      </c>
      <c r="L3206" s="209" t="s">
        <v>15177</v>
      </c>
      <c r="M3206" s="209">
        <v>510</v>
      </c>
      <c r="N3206" s="209">
        <v>5017</v>
      </c>
      <c r="O3206" s="209">
        <v>5620</v>
      </c>
      <c r="P3206" s="209">
        <v>50744</v>
      </c>
      <c r="Q3206" s="248"/>
      <c r="R3206" s="251"/>
      <c r="S3206" s="248"/>
      <c r="T3206" s="248" t="s">
        <v>16014</v>
      </c>
      <c r="U3206" s="248" t="s">
        <v>16270</v>
      </c>
    </row>
    <row r="3207" spans="1:21" s="1" customFormat="1" ht="23.25" customHeight="1" x14ac:dyDescent="0.25">
      <c r="A3207" t="s">
        <v>8592</v>
      </c>
      <c r="B3207" t="str">
        <f t="shared" si="198"/>
        <v>33</v>
      </c>
      <c r="C3207" t="str">
        <f t="shared" si="199"/>
        <v>630</v>
      </c>
      <c r="D3207" t="str">
        <f t="shared" si="200"/>
        <v>017</v>
      </c>
      <c r="E3207" s="161" t="s">
        <v>8593</v>
      </c>
      <c r="F3207" t="s">
        <v>17084</v>
      </c>
      <c r="G3207" t="s">
        <v>8571</v>
      </c>
      <c r="H3207" s="209">
        <v>33</v>
      </c>
      <c r="I3207" s="209">
        <v>630</v>
      </c>
      <c r="J3207" s="209">
        <v>17</v>
      </c>
      <c r="K3207" s="209">
        <v>327610</v>
      </c>
      <c r="L3207" s="209" t="s">
        <v>15177</v>
      </c>
      <c r="M3207" s="209">
        <v>510</v>
      </c>
      <c r="N3207" s="209">
        <v>5017</v>
      </c>
      <c r="O3207" s="209">
        <v>5630</v>
      </c>
      <c r="P3207" s="209">
        <v>50746</v>
      </c>
      <c r="Q3207" s="248"/>
      <c r="R3207" s="251"/>
      <c r="S3207" s="248"/>
      <c r="T3207" s="248" t="s">
        <v>16014</v>
      </c>
      <c r="U3207" s="248" t="s">
        <v>16270</v>
      </c>
    </row>
    <row r="3208" spans="1:21" s="1" customFormat="1" ht="23.25" customHeight="1" x14ac:dyDescent="0.25">
      <c r="A3208" t="s">
        <v>8691</v>
      </c>
      <c r="B3208" t="str">
        <f t="shared" si="198"/>
        <v>33</v>
      </c>
      <c r="C3208" t="str">
        <f t="shared" si="199"/>
        <v>637</v>
      </c>
      <c r="D3208" t="str">
        <f t="shared" si="200"/>
        <v>017</v>
      </c>
      <c r="E3208" s="161" t="s">
        <v>8692</v>
      </c>
      <c r="F3208" t="s">
        <v>17084</v>
      </c>
      <c r="G3208" t="s">
        <v>8670</v>
      </c>
      <c r="H3208" s="209">
        <v>33</v>
      </c>
      <c r="I3208" s="209">
        <v>637</v>
      </c>
      <c r="J3208" s="209">
        <v>17</v>
      </c>
      <c r="K3208" s="209">
        <v>327630</v>
      </c>
      <c r="L3208" s="209" t="s">
        <v>15177</v>
      </c>
      <c r="M3208" s="209">
        <v>510</v>
      </c>
      <c r="N3208" s="209">
        <v>5017</v>
      </c>
      <c r="O3208" s="209">
        <v>5637</v>
      </c>
      <c r="P3208" s="209">
        <v>50747</v>
      </c>
      <c r="Q3208" s="248"/>
      <c r="R3208" s="251"/>
      <c r="S3208" s="248"/>
      <c r="T3208" s="248" t="s">
        <v>16014</v>
      </c>
      <c r="U3208" s="248" t="s">
        <v>16270</v>
      </c>
    </row>
    <row r="3209" spans="1:21" s="1" customFormat="1" ht="23.25" customHeight="1" x14ac:dyDescent="0.25">
      <c r="A3209" t="s">
        <v>8793</v>
      </c>
      <c r="B3209" t="str">
        <f t="shared" si="198"/>
        <v>33</v>
      </c>
      <c r="C3209" t="str">
        <f t="shared" si="199"/>
        <v>645</v>
      </c>
      <c r="D3209" t="str">
        <f t="shared" si="200"/>
        <v>017</v>
      </c>
      <c r="E3209" s="161" t="s">
        <v>8794</v>
      </c>
      <c r="F3209" t="s">
        <v>17084</v>
      </c>
      <c r="G3209" t="s">
        <v>8772</v>
      </c>
      <c r="H3209" s="209">
        <v>33</v>
      </c>
      <c r="I3209" s="209">
        <v>645</v>
      </c>
      <c r="J3209" s="209">
        <v>17</v>
      </c>
      <c r="K3209" s="209">
        <v>327710</v>
      </c>
      <c r="L3209" s="209" t="s">
        <v>15177</v>
      </c>
      <c r="M3209" s="209">
        <v>510</v>
      </c>
      <c r="N3209" s="209">
        <v>5017</v>
      </c>
      <c r="O3209" s="209">
        <v>5645</v>
      </c>
      <c r="P3209" s="209">
        <v>50748</v>
      </c>
      <c r="Q3209"/>
      <c r="R3209" s="251"/>
      <c r="S3209"/>
      <c r="T3209" s="248" t="s">
        <v>16014</v>
      </c>
      <c r="U3209" s="248" t="s">
        <v>16270</v>
      </c>
    </row>
    <row r="3210" spans="1:21" s="1" customFormat="1" ht="23.25" customHeight="1" x14ac:dyDescent="0.25">
      <c r="A3210" t="s">
        <v>8893</v>
      </c>
      <c r="B3210" t="str">
        <f t="shared" si="198"/>
        <v>33</v>
      </c>
      <c r="C3210" t="str">
        <f t="shared" si="199"/>
        <v>685</v>
      </c>
      <c r="D3210" t="str">
        <f t="shared" si="200"/>
        <v>017</v>
      </c>
      <c r="E3210" s="161" t="s">
        <v>8894</v>
      </c>
      <c r="F3210" t="s">
        <v>17084</v>
      </c>
      <c r="G3210" t="s">
        <v>8872</v>
      </c>
      <c r="H3210" s="209">
        <v>33</v>
      </c>
      <c r="I3210" s="209">
        <v>685</v>
      </c>
      <c r="J3210" s="209">
        <v>17</v>
      </c>
      <c r="K3210" s="209">
        <v>327730</v>
      </c>
      <c r="L3210" s="209" t="s">
        <v>15177</v>
      </c>
      <c r="M3210" s="209">
        <v>510</v>
      </c>
      <c r="N3210" s="209">
        <v>5017</v>
      </c>
      <c r="O3210" s="209">
        <v>5686</v>
      </c>
      <c r="P3210" s="209">
        <v>50749</v>
      </c>
      <c r="Q3210" s="248"/>
      <c r="R3210" s="251"/>
      <c r="S3210" s="248"/>
      <c r="T3210" s="248" t="s">
        <v>16014</v>
      </c>
      <c r="U3210" s="248" t="s">
        <v>16270</v>
      </c>
    </row>
    <row r="3211" spans="1:21" s="1" customFormat="1" ht="23.25" customHeight="1" x14ac:dyDescent="0.25">
      <c r="A3211" t="s">
        <v>8993</v>
      </c>
      <c r="B3211" t="str">
        <f t="shared" si="198"/>
        <v>33</v>
      </c>
      <c r="C3211" t="str">
        <f t="shared" si="199"/>
        <v>690</v>
      </c>
      <c r="D3211" t="str">
        <f t="shared" si="200"/>
        <v>017</v>
      </c>
      <c r="E3211" s="161" t="s">
        <v>8994</v>
      </c>
      <c r="F3211" t="s">
        <v>17084</v>
      </c>
      <c r="G3211" t="s">
        <v>8972</v>
      </c>
      <c r="H3211" s="209">
        <v>33</v>
      </c>
      <c r="I3211" s="209">
        <v>690</v>
      </c>
      <c r="J3211" s="209">
        <v>17</v>
      </c>
      <c r="K3211" s="209">
        <v>327750</v>
      </c>
      <c r="L3211" s="209" t="s">
        <v>15177</v>
      </c>
      <c r="M3211" s="209">
        <v>510</v>
      </c>
      <c r="N3211" s="209">
        <v>5017</v>
      </c>
      <c r="O3211" s="209">
        <v>5691</v>
      </c>
      <c r="P3211" s="209">
        <v>50750</v>
      </c>
      <c r="Q3211" s="248"/>
      <c r="R3211" s="251"/>
      <c r="S3211" s="248"/>
      <c r="T3211" s="248" t="s">
        <v>16014</v>
      </c>
      <c r="U3211" s="248" t="s">
        <v>16270</v>
      </c>
    </row>
    <row r="3212" spans="1:21" s="1" customFormat="1" ht="23.25" customHeight="1" x14ac:dyDescent="0.25">
      <c r="A3212" t="s">
        <v>9093</v>
      </c>
      <c r="B3212" t="str">
        <f t="shared" si="198"/>
        <v>33</v>
      </c>
      <c r="C3212" t="str">
        <f t="shared" si="199"/>
        <v>695</v>
      </c>
      <c r="D3212" t="str">
        <f t="shared" si="200"/>
        <v>017</v>
      </c>
      <c r="E3212" s="161" t="s">
        <v>9094</v>
      </c>
      <c r="F3212" t="s">
        <v>17084</v>
      </c>
      <c r="G3212" t="s">
        <v>9072</v>
      </c>
      <c r="H3212" s="209">
        <v>33</v>
      </c>
      <c r="I3212" s="209">
        <v>695</v>
      </c>
      <c r="J3212" s="209">
        <v>17</v>
      </c>
      <c r="K3212" s="209">
        <v>327770</v>
      </c>
      <c r="L3212" s="209" t="s">
        <v>15177</v>
      </c>
      <c r="M3212" s="209">
        <v>510</v>
      </c>
      <c r="N3212" s="209">
        <v>5017</v>
      </c>
      <c r="O3212" s="209">
        <v>5695</v>
      </c>
      <c r="P3212" s="209">
        <v>50751</v>
      </c>
      <c r="Q3212" s="248"/>
      <c r="R3212" s="251"/>
      <c r="S3212" s="248"/>
      <c r="T3212" s="248" t="s">
        <v>16014</v>
      </c>
      <c r="U3212" s="248" t="s">
        <v>16270</v>
      </c>
    </row>
    <row r="3213" spans="1:21" s="1" customFormat="1" ht="23.25" customHeight="1" x14ac:dyDescent="0.25">
      <c r="A3213" t="s">
        <v>9192</v>
      </c>
      <c r="B3213" t="str">
        <f t="shared" si="198"/>
        <v>33</v>
      </c>
      <c r="C3213" t="str">
        <f t="shared" si="199"/>
        <v>700</v>
      </c>
      <c r="D3213" t="str">
        <f t="shared" si="200"/>
        <v>017</v>
      </c>
      <c r="E3213" s="161" t="s">
        <v>9193</v>
      </c>
      <c r="F3213" t="s">
        <v>17084</v>
      </c>
      <c r="G3213" t="s">
        <v>9171</v>
      </c>
      <c r="H3213" s="209">
        <v>33</v>
      </c>
      <c r="I3213" s="209">
        <v>700</v>
      </c>
      <c r="J3213" s="209">
        <v>17</v>
      </c>
      <c r="K3213" s="209">
        <v>327810</v>
      </c>
      <c r="L3213" s="209" t="s">
        <v>15177</v>
      </c>
      <c r="M3213" s="209">
        <v>510</v>
      </c>
      <c r="N3213" s="209">
        <v>5017</v>
      </c>
      <c r="O3213" s="209">
        <v>5700</v>
      </c>
      <c r="P3213" s="209">
        <v>50752</v>
      </c>
      <c r="Q3213" s="248"/>
      <c r="R3213" s="251"/>
      <c r="S3213" s="248"/>
      <c r="T3213" s="248" t="s">
        <v>16014</v>
      </c>
      <c r="U3213" s="248" t="s">
        <v>16270</v>
      </c>
    </row>
    <row r="3214" spans="1:21" s="1" customFormat="1" ht="23.25" customHeight="1" x14ac:dyDescent="0.25">
      <c r="A3214" t="s">
        <v>9291</v>
      </c>
      <c r="B3214" t="str">
        <f t="shared" si="198"/>
        <v>33</v>
      </c>
      <c r="C3214" t="str">
        <f t="shared" si="199"/>
        <v>745</v>
      </c>
      <c r="D3214" t="str">
        <f t="shared" si="200"/>
        <v>017</v>
      </c>
      <c r="E3214" s="161" t="s">
        <v>9292</v>
      </c>
      <c r="F3214" t="s">
        <v>17084</v>
      </c>
      <c r="G3214" t="s">
        <v>9270</v>
      </c>
      <c r="H3214" s="209">
        <v>33</v>
      </c>
      <c r="I3214" s="209">
        <v>745</v>
      </c>
      <c r="J3214" s="209">
        <v>17</v>
      </c>
      <c r="K3214" s="209">
        <v>328430</v>
      </c>
      <c r="L3214" s="209" t="s">
        <v>15177</v>
      </c>
      <c r="M3214" s="209">
        <v>510</v>
      </c>
      <c r="N3214" s="209">
        <v>5017</v>
      </c>
      <c r="O3214" s="209">
        <v>5745</v>
      </c>
      <c r="P3214" s="209">
        <v>50753</v>
      </c>
      <c r="Q3214" s="248"/>
      <c r="R3214" s="251"/>
      <c r="S3214" s="248"/>
      <c r="T3214" s="248" t="s">
        <v>16014</v>
      </c>
      <c r="U3214" s="248" t="s">
        <v>16270</v>
      </c>
    </row>
    <row r="3215" spans="1:21" s="1" customFormat="1" ht="23.25" customHeight="1" x14ac:dyDescent="0.25">
      <c r="A3215" t="s">
        <v>9390</v>
      </c>
      <c r="B3215" t="str">
        <f t="shared" si="198"/>
        <v>33</v>
      </c>
      <c r="C3215" t="str">
        <f t="shared" si="199"/>
        <v>750</v>
      </c>
      <c r="D3215" t="str">
        <f t="shared" si="200"/>
        <v>017</v>
      </c>
      <c r="E3215" s="161" t="s">
        <v>9391</v>
      </c>
      <c r="F3215" t="s">
        <v>17084</v>
      </c>
      <c r="G3215" t="s">
        <v>9369</v>
      </c>
      <c r="H3215" s="209">
        <v>33</v>
      </c>
      <c r="I3215" s="209">
        <v>750</v>
      </c>
      <c r="J3215" s="209">
        <v>17</v>
      </c>
      <c r="K3215" s="209">
        <v>328450</v>
      </c>
      <c r="L3215" s="209" t="s">
        <v>15177</v>
      </c>
      <c r="M3215" s="209">
        <v>510</v>
      </c>
      <c r="N3215" s="209">
        <v>5017</v>
      </c>
      <c r="O3215" s="209">
        <v>5750</v>
      </c>
      <c r="P3215" s="209">
        <v>50754</v>
      </c>
      <c r="Q3215"/>
      <c r="R3215" s="251"/>
      <c r="S3215"/>
      <c r="T3215" s="248" t="s">
        <v>16014</v>
      </c>
      <c r="U3215" s="248" t="s">
        <v>16270</v>
      </c>
    </row>
    <row r="3216" spans="1:21" s="1" customFormat="1" ht="23.25" customHeight="1" x14ac:dyDescent="0.25">
      <c r="A3216" t="s">
        <v>9489</v>
      </c>
      <c r="B3216" t="str">
        <f t="shared" si="198"/>
        <v>33</v>
      </c>
      <c r="C3216" t="str">
        <f t="shared" si="199"/>
        <v>795</v>
      </c>
      <c r="D3216" t="str">
        <f t="shared" si="200"/>
        <v>017</v>
      </c>
      <c r="E3216" s="161" t="s">
        <v>9490</v>
      </c>
      <c r="F3216" t="s">
        <v>17084</v>
      </c>
      <c r="G3216" t="s">
        <v>9468</v>
      </c>
      <c r="H3216" s="209">
        <v>33</v>
      </c>
      <c r="I3216" s="209">
        <v>795</v>
      </c>
      <c r="J3216" s="209">
        <v>17</v>
      </c>
      <c r="K3216" s="209">
        <v>328780</v>
      </c>
      <c r="L3216" s="209" t="s">
        <v>15177</v>
      </c>
      <c r="M3216" s="209">
        <v>510</v>
      </c>
      <c r="N3216" s="209">
        <v>5017</v>
      </c>
      <c r="O3216" s="209">
        <v>5795</v>
      </c>
      <c r="P3216" s="209">
        <v>50755</v>
      </c>
      <c r="Q3216" s="248"/>
      <c r="R3216" s="251"/>
      <c r="S3216" s="248"/>
      <c r="T3216" s="248" t="s">
        <v>16014</v>
      </c>
      <c r="U3216" s="248" t="s">
        <v>16270</v>
      </c>
    </row>
    <row r="3217" spans="1:21" s="1" customFormat="1" ht="23.25" customHeight="1" x14ac:dyDescent="0.25">
      <c r="A3217" t="s">
        <v>9588</v>
      </c>
      <c r="B3217" t="str">
        <f t="shared" si="198"/>
        <v>33</v>
      </c>
      <c r="C3217" t="str">
        <f t="shared" si="199"/>
        <v>850</v>
      </c>
      <c r="D3217" t="str">
        <f t="shared" si="200"/>
        <v>017</v>
      </c>
      <c r="E3217" s="161" t="s">
        <v>9589</v>
      </c>
      <c r="F3217" t="s">
        <v>17084</v>
      </c>
      <c r="G3217" t="s">
        <v>9567</v>
      </c>
      <c r="H3217" s="209">
        <v>33</v>
      </c>
      <c r="I3217" s="209">
        <v>850</v>
      </c>
      <c r="J3217" s="209">
        <v>17</v>
      </c>
      <c r="K3217" s="209">
        <v>328910</v>
      </c>
      <c r="L3217" s="209" t="s">
        <v>15177</v>
      </c>
      <c r="M3217" s="209">
        <v>510</v>
      </c>
      <c r="N3217" s="209">
        <v>5017</v>
      </c>
      <c r="O3217" s="209">
        <v>5850</v>
      </c>
      <c r="P3217" s="209">
        <v>50756</v>
      </c>
      <c r="Q3217" s="248"/>
      <c r="R3217" s="251"/>
      <c r="S3217" s="248"/>
      <c r="T3217" s="248" t="s">
        <v>16014</v>
      </c>
      <c r="U3217" s="248" t="s">
        <v>16270</v>
      </c>
    </row>
    <row r="3218" spans="1:21" s="1" customFormat="1" ht="23.25" customHeight="1" x14ac:dyDescent="0.25">
      <c r="A3218" t="s">
        <v>7664</v>
      </c>
      <c r="B3218" t="str">
        <f t="shared" si="198"/>
        <v>33</v>
      </c>
      <c r="C3218" t="str">
        <f t="shared" si="199"/>
        <v>001</v>
      </c>
      <c r="D3218" t="str">
        <f t="shared" si="200"/>
        <v>062</v>
      </c>
      <c r="E3218" s="161" t="s">
        <v>7666</v>
      </c>
      <c r="F3218" t="s">
        <v>17084</v>
      </c>
      <c r="G3218" t="s">
        <v>7582</v>
      </c>
      <c r="H3218" s="209">
        <v>33</v>
      </c>
      <c r="I3218" s="209">
        <v>1</v>
      </c>
      <c r="J3218" s="209">
        <v>62</v>
      </c>
      <c r="K3218" s="209">
        <v>320110</v>
      </c>
      <c r="L3218" s="209" t="s">
        <v>15177</v>
      </c>
      <c r="M3218" s="209">
        <v>510</v>
      </c>
      <c r="N3218" s="209">
        <v>5062</v>
      </c>
      <c r="O3218" s="209">
        <v>5001</v>
      </c>
      <c r="P3218" s="209">
        <v>50757</v>
      </c>
      <c r="Q3218" s="248"/>
      <c r="R3218" s="248"/>
      <c r="S3218" s="248"/>
      <c r="T3218" s="248" t="s">
        <v>16014</v>
      </c>
      <c r="U3218" s="248" t="s">
        <v>16270</v>
      </c>
    </row>
    <row r="3219" spans="1:21" s="1" customFormat="1" ht="23.25" customHeight="1" x14ac:dyDescent="0.25">
      <c r="A3219" t="s">
        <v>7784</v>
      </c>
      <c r="B3219" t="str">
        <f t="shared" si="198"/>
        <v>33</v>
      </c>
      <c r="C3219" t="str">
        <f t="shared" si="199"/>
        <v>002</v>
      </c>
      <c r="D3219" t="str">
        <f t="shared" si="200"/>
        <v>062</v>
      </c>
      <c r="E3219" s="161" t="s">
        <v>7785</v>
      </c>
      <c r="F3219" t="s">
        <v>17084</v>
      </c>
      <c r="G3219" t="s">
        <v>7729</v>
      </c>
      <c r="H3219" s="209">
        <v>33</v>
      </c>
      <c r="I3219" s="209">
        <v>2</v>
      </c>
      <c r="J3219" s="209">
        <v>62</v>
      </c>
      <c r="K3219" s="209">
        <v>320210</v>
      </c>
      <c r="L3219" s="209" t="s">
        <v>15177</v>
      </c>
      <c r="M3219" s="209">
        <v>510</v>
      </c>
      <c r="N3219" s="209">
        <v>5062</v>
      </c>
      <c r="O3219" s="209">
        <v>5002</v>
      </c>
      <c r="P3219" s="209">
        <v>50758</v>
      </c>
      <c r="Q3219" s="248"/>
      <c r="R3219" s="248"/>
      <c r="S3219" s="248"/>
      <c r="T3219" s="248" t="s">
        <v>16014</v>
      </c>
      <c r="U3219" s="248" t="s">
        <v>16270</v>
      </c>
    </row>
    <row r="3220" spans="1:21" s="1" customFormat="1" ht="23.25" customHeight="1" x14ac:dyDescent="0.25">
      <c r="A3220" t="s">
        <v>7883</v>
      </c>
      <c r="B3220" t="str">
        <f t="shared" si="198"/>
        <v>33</v>
      </c>
      <c r="C3220" t="str">
        <f t="shared" si="199"/>
        <v>010</v>
      </c>
      <c r="D3220" t="str">
        <f t="shared" si="200"/>
        <v>062</v>
      </c>
      <c r="E3220" s="161" t="s">
        <v>7884</v>
      </c>
      <c r="F3220" t="s">
        <v>17084</v>
      </c>
      <c r="G3220" t="s">
        <v>7828</v>
      </c>
      <c r="H3220" s="209">
        <v>33</v>
      </c>
      <c r="I3220" s="209">
        <v>10</v>
      </c>
      <c r="J3220" s="209">
        <v>62</v>
      </c>
      <c r="K3220" s="209">
        <v>320310</v>
      </c>
      <c r="L3220" s="209" t="s">
        <v>15177</v>
      </c>
      <c r="M3220" s="209">
        <v>510</v>
      </c>
      <c r="N3220" s="209">
        <v>5062</v>
      </c>
      <c r="O3220" s="209">
        <v>5010</v>
      </c>
      <c r="P3220" s="209">
        <v>50759</v>
      </c>
      <c r="Q3220" s="248"/>
      <c r="R3220" s="251"/>
      <c r="S3220" s="248"/>
      <c r="T3220" s="248" t="s">
        <v>16014</v>
      </c>
      <c r="U3220" s="248" t="s">
        <v>16270</v>
      </c>
    </row>
    <row r="3221" spans="1:21" s="1" customFormat="1" ht="23.25" customHeight="1" x14ac:dyDescent="0.25">
      <c r="A3221" t="s">
        <v>7982</v>
      </c>
      <c r="B3221" t="str">
        <f t="shared" si="198"/>
        <v>33</v>
      </c>
      <c r="C3221" t="str">
        <f t="shared" si="199"/>
        <v>030</v>
      </c>
      <c r="D3221" t="str">
        <f t="shared" si="200"/>
        <v>062</v>
      </c>
      <c r="E3221" s="161" t="s">
        <v>7983</v>
      </c>
      <c r="F3221" t="s">
        <v>17084</v>
      </c>
      <c r="G3221" t="s">
        <v>7927</v>
      </c>
      <c r="H3221" s="209">
        <v>33</v>
      </c>
      <c r="I3221" s="209">
        <v>30</v>
      </c>
      <c r="J3221" s="209">
        <v>62</v>
      </c>
      <c r="K3221" s="209">
        <v>320910</v>
      </c>
      <c r="L3221" s="209" t="s">
        <v>15177</v>
      </c>
      <c r="M3221" s="209">
        <v>510</v>
      </c>
      <c r="N3221" s="209">
        <v>5062</v>
      </c>
      <c r="O3221" s="209">
        <v>5030</v>
      </c>
      <c r="P3221" s="209">
        <v>50760</v>
      </c>
      <c r="Q3221" s="248"/>
      <c r="R3221" s="251"/>
      <c r="S3221" s="248"/>
      <c r="T3221" s="248" t="s">
        <v>16014</v>
      </c>
      <c r="U3221" s="248" t="s">
        <v>16270</v>
      </c>
    </row>
    <row r="3222" spans="1:21" s="1" customFormat="1" ht="23.25" customHeight="1" x14ac:dyDescent="0.25">
      <c r="A3222" t="s">
        <v>8081</v>
      </c>
      <c r="B3222" t="str">
        <f t="shared" si="198"/>
        <v>33</v>
      </c>
      <c r="C3222" t="str">
        <f t="shared" si="199"/>
        <v>035</v>
      </c>
      <c r="D3222" t="str">
        <f t="shared" si="200"/>
        <v>062</v>
      </c>
      <c r="E3222" s="161" t="s">
        <v>8082</v>
      </c>
      <c r="F3222" t="s">
        <v>17084</v>
      </c>
      <c r="G3222" t="s">
        <v>8026</v>
      </c>
      <c r="H3222" s="209">
        <v>33</v>
      </c>
      <c r="I3222" s="209">
        <v>35</v>
      </c>
      <c r="J3222" s="209">
        <v>62</v>
      </c>
      <c r="K3222" s="209">
        <v>320925</v>
      </c>
      <c r="L3222" s="209" t="s">
        <v>15177</v>
      </c>
      <c r="M3222" s="209">
        <v>510</v>
      </c>
      <c r="N3222" s="209">
        <v>5062</v>
      </c>
      <c r="O3222" s="209">
        <v>5035</v>
      </c>
      <c r="P3222" s="209">
        <v>50761</v>
      </c>
      <c r="Q3222" s="248"/>
      <c r="R3222" s="251"/>
      <c r="S3222" s="248"/>
      <c r="T3222" s="248" t="s">
        <v>16014</v>
      </c>
      <c r="U3222" s="248" t="s">
        <v>16270</v>
      </c>
    </row>
    <row r="3223" spans="1:21" s="1" customFormat="1" ht="23.25" customHeight="1" x14ac:dyDescent="0.25">
      <c r="A3223" t="s">
        <v>8180</v>
      </c>
      <c r="B3223" t="str">
        <f t="shared" si="198"/>
        <v>33</v>
      </c>
      <c r="C3223" t="str">
        <f t="shared" si="199"/>
        <v>040</v>
      </c>
      <c r="D3223" t="str">
        <f t="shared" si="200"/>
        <v>062</v>
      </c>
      <c r="E3223" s="161" t="s">
        <v>8181</v>
      </c>
      <c r="F3223" t="s">
        <v>17084</v>
      </c>
      <c r="G3223" t="s">
        <v>8125</v>
      </c>
      <c r="H3223" s="209">
        <v>33</v>
      </c>
      <c r="I3223" s="209">
        <v>40</v>
      </c>
      <c r="J3223" s="209">
        <v>62</v>
      </c>
      <c r="K3223" s="209">
        <v>320930</v>
      </c>
      <c r="L3223" s="209" t="s">
        <v>15177</v>
      </c>
      <c r="M3223" s="209">
        <v>510</v>
      </c>
      <c r="N3223" s="209">
        <v>5062</v>
      </c>
      <c r="O3223" s="209">
        <v>5040</v>
      </c>
      <c r="P3223" s="209">
        <v>50762</v>
      </c>
      <c r="Q3223" s="248"/>
      <c r="R3223" s="251"/>
      <c r="S3223" s="248"/>
      <c r="T3223" s="248" t="s">
        <v>16014</v>
      </c>
      <c r="U3223" s="248" t="s">
        <v>16270</v>
      </c>
    </row>
    <row r="3224" spans="1:21" s="1" customFormat="1" ht="23.25" customHeight="1" x14ac:dyDescent="0.25">
      <c r="A3224" t="s">
        <v>8279</v>
      </c>
      <c r="B3224" t="str">
        <f t="shared" si="198"/>
        <v>33</v>
      </c>
      <c r="C3224" t="str">
        <f t="shared" si="199"/>
        <v>200</v>
      </c>
      <c r="D3224" t="str">
        <f t="shared" si="200"/>
        <v>062</v>
      </c>
      <c r="E3224" s="161" t="s">
        <v>8280</v>
      </c>
      <c r="F3224" t="s">
        <v>17084</v>
      </c>
      <c r="G3224" t="s">
        <v>8224</v>
      </c>
      <c r="H3224" s="209">
        <v>33</v>
      </c>
      <c r="I3224" s="209">
        <v>200</v>
      </c>
      <c r="J3224" s="209">
        <v>62</v>
      </c>
      <c r="K3224" s="209">
        <v>322010</v>
      </c>
      <c r="L3224" s="209" t="s">
        <v>15177</v>
      </c>
      <c r="M3224" s="209">
        <v>510</v>
      </c>
      <c r="N3224" s="209">
        <v>5062</v>
      </c>
      <c r="O3224" s="209">
        <v>5200</v>
      </c>
      <c r="P3224" s="209">
        <v>50763</v>
      </c>
      <c r="Q3224" s="248"/>
      <c r="R3224" s="251"/>
      <c r="S3224" s="248"/>
      <c r="T3224" s="248" t="s">
        <v>16014</v>
      </c>
      <c r="U3224" s="248" t="s">
        <v>16270</v>
      </c>
    </row>
    <row r="3225" spans="1:21" s="1" customFormat="1" ht="23.25" customHeight="1" x14ac:dyDescent="0.25">
      <c r="A3225" t="s">
        <v>8378</v>
      </c>
      <c r="B3225" t="str">
        <f t="shared" si="198"/>
        <v>33</v>
      </c>
      <c r="C3225" t="str">
        <f t="shared" si="199"/>
        <v>610</v>
      </c>
      <c r="D3225" t="str">
        <f t="shared" si="200"/>
        <v>062</v>
      </c>
      <c r="E3225" s="161" t="s">
        <v>8379</v>
      </c>
      <c r="F3225" t="s">
        <v>17084</v>
      </c>
      <c r="G3225" t="s">
        <v>8323</v>
      </c>
      <c r="H3225" s="209">
        <v>33</v>
      </c>
      <c r="I3225" s="209">
        <v>610</v>
      </c>
      <c r="J3225" s="209">
        <v>62</v>
      </c>
      <c r="K3225" s="209">
        <v>327410</v>
      </c>
      <c r="L3225" s="209" t="s">
        <v>15177</v>
      </c>
      <c r="M3225" s="209">
        <v>510</v>
      </c>
      <c r="N3225" s="209">
        <v>5062</v>
      </c>
      <c r="O3225" s="209">
        <v>5610</v>
      </c>
      <c r="P3225" s="209">
        <v>50764</v>
      </c>
      <c r="Q3225" s="248"/>
      <c r="R3225" s="251"/>
      <c r="S3225" s="248"/>
      <c r="T3225" s="248" t="s">
        <v>16014</v>
      </c>
      <c r="U3225" s="248" t="s">
        <v>16270</v>
      </c>
    </row>
    <row r="3226" spans="1:21" s="1" customFormat="1" ht="23.25" customHeight="1" x14ac:dyDescent="0.25">
      <c r="A3226" t="s">
        <v>8477</v>
      </c>
      <c r="B3226" t="str">
        <f t="shared" si="198"/>
        <v>33</v>
      </c>
      <c r="C3226" t="str">
        <f t="shared" si="199"/>
        <v>620</v>
      </c>
      <c r="D3226" t="str">
        <f t="shared" si="200"/>
        <v>062</v>
      </c>
      <c r="E3226" s="161" t="s">
        <v>8478</v>
      </c>
      <c r="F3226" t="s">
        <v>17084</v>
      </c>
      <c r="G3226" t="s">
        <v>8422</v>
      </c>
      <c r="H3226" s="209">
        <v>33</v>
      </c>
      <c r="I3226" s="209">
        <v>620</v>
      </c>
      <c r="J3226" s="209">
        <v>62</v>
      </c>
      <c r="K3226" s="209">
        <v>327510</v>
      </c>
      <c r="L3226" s="209" t="s">
        <v>15177</v>
      </c>
      <c r="M3226" s="209">
        <v>510</v>
      </c>
      <c r="N3226" s="209">
        <v>5062</v>
      </c>
      <c r="O3226" s="209">
        <v>5620</v>
      </c>
      <c r="P3226" s="209">
        <v>50765</v>
      </c>
      <c r="Q3226" s="248"/>
      <c r="R3226" s="251"/>
      <c r="S3226" s="248"/>
      <c r="T3226" s="248" t="s">
        <v>16014</v>
      </c>
      <c r="U3226" s="248" t="s">
        <v>16270</v>
      </c>
    </row>
    <row r="3227" spans="1:21" s="1" customFormat="1" ht="23.25" customHeight="1" x14ac:dyDescent="0.25">
      <c r="A3227" t="s">
        <v>8626</v>
      </c>
      <c r="B3227" t="str">
        <f t="shared" si="198"/>
        <v>33</v>
      </c>
      <c r="C3227" t="str">
        <f t="shared" si="199"/>
        <v>630</v>
      </c>
      <c r="D3227" t="str">
        <f t="shared" si="200"/>
        <v>062</v>
      </c>
      <c r="E3227" s="161" t="s">
        <v>8627</v>
      </c>
      <c r="F3227" t="s">
        <v>17084</v>
      </c>
      <c r="G3227" t="s">
        <v>8571</v>
      </c>
      <c r="H3227" s="209">
        <v>33</v>
      </c>
      <c r="I3227" s="209">
        <v>630</v>
      </c>
      <c r="J3227" s="209">
        <v>62</v>
      </c>
      <c r="K3227" s="209">
        <v>327610</v>
      </c>
      <c r="L3227" s="209" t="s">
        <v>15177</v>
      </c>
      <c r="M3227" s="209">
        <v>510</v>
      </c>
      <c r="N3227" s="209">
        <v>5062</v>
      </c>
      <c r="O3227" s="209">
        <v>5630</v>
      </c>
      <c r="P3227" s="209">
        <v>50767</v>
      </c>
      <c r="Q3227" s="248"/>
      <c r="R3227" s="251"/>
      <c r="S3227" s="248"/>
      <c r="T3227" s="248" t="s">
        <v>16014</v>
      </c>
      <c r="U3227" s="248" t="s">
        <v>16270</v>
      </c>
    </row>
    <row r="3228" spans="1:21" s="1" customFormat="1" ht="23.25" customHeight="1" x14ac:dyDescent="0.25">
      <c r="A3228" t="s">
        <v>8725</v>
      </c>
      <c r="B3228" t="str">
        <f t="shared" si="198"/>
        <v>33</v>
      </c>
      <c r="C3228" t="str">
        <f t="shared" si="199"/>
        <v>637</v>
      </c>
      <c r="D3228" t="str">
        <f t="shared" si="200"/>
        <v>062</v>
      </c>
      <c r="E3228" s="161" t="s">
        <v>8726</v>
      </c>
      <c r="F3228" t="s">
        <v>17084</v>
      </c>
      <c r="G3228" t="s">
        <v>8670</v>
      </c>
      <c r="H3228" s="209">
        <v>33</v>
      </c>
      <c r="I3228" s="209">
        <v>637</v>
      </c>
      <c r="J3228" s="209">
        <v>62</v>
      </c>
      <c r="K3228" s="209">
        <v>327630</v>
      </c>
      <c r="L3228" s="209" t="s">
        <v>15177</v>
      </c>
      <c r="M3228" s="209">
        <v>510</v>
      </c>
      <c r="N3228" s="209">
        <v>5062</v>
      </c>
      <c r="O3228" s="209">
        <v>5637</v>
      </c>
      <c r="P3228" s="209">
        <v>50768</v>
      </c>
      <c r="Q3228" s="248"/>
      <c r="R3228" s="251"/>
      <c r="S3228" s="248"/>
      <c r="T3228" s="248" t="s">
        <v>16014</v>
      </c>
      <c r="U3228" s="248" t="s">
        <v>16270</v>
      </c>
    </row>
    <row r="3229" spans="1:21" s="1" customFormat="1" ht="23.25" customHeight="1" x14ac:dyDescent="0.25">
      <c r="A3229" t="s">
        <v>8827</v>
      </c>
      <c r="B3229" t="str">
        <f t="shared" si="198"/>
        <v>33</v>
      </c>
      <c r="C3229" t="str">
        <f t="shared" si="199"/>
        <v>645</v>
      </c>
      <c r="D3229" t="str">
        <f t="shared" si="200"/>
        <v>062</v>
      </c>
      <c r="E3229" s="161" t="s">
        <v>8828</v>
      </c>
      <c r="F3229" t="s">
        <v>17084</v>
      </c>
      <c r="G3229" t="s">
        <v>8772</v>
      </c>
      <c r="H3229" s="209">
        <v>33</v>
      </c>
      <c r="I3229" s="209">
        <v>645</v>
      </c>
      <c r="J3229" s="209">
        <v>62</v>
      </c>
      <c r="K3229" s="209">
        <v>327710</v>
      </c>
      <c r="L3229" s="209" t="s">
        <v>15177</v>
      </c>
      <c r="M3229" s="209">
        <v>510</v>
      </c>
      <c r="N3229" s="209">
        <v>5062</v>
      </c>
      <c r="O3229" s="209">
        <v>5645</v>
      </c>
      <c r="P3229" s="209">
        <v>50769</v>
      </c>
      <c r="Q3229"/>
      <c r="R3229" s="251"/>
      <c r="S3229"/>
      <c r="T3229" s="248" t="s">
        <v>16014</v>
      </c>
      <c r="U3229" s="248" t="s">
        <v>16270</v>
      </c>
    </row>
    <row r="3230" spans="1:21" s="1" customFormat="1" ht="23.25" customHeight="1" x14ac:dyDescent="0.25">
      <c r="A3230" t="s">
        <v>8927</v>
      </c>
      <c r="B3230" t="str">
        <f t="shared" si="198"/>
        <v>33</v>
      </c>
      <c r="C3230" t="str">
        <f t="shared" si="199"/>
        <v>685</v>
      </c>
      <c r="D3230" t="str">
        <f t="shared" si="200"/>
        <v>062</v>
      </c>
      <c r="E3230" s="161" t="s">
        <v>8928</v>
      </c>
      <c r="F3230" t="s">
        <v>17084</v>
      </c>
      <c r="G3230" t="s">
        <v>8872</v>
      </c>
      <c r="H3230" s="209">
        <v>33</v>
      </c>
      <c r="I3230" s="209">
        <v>685</v>
      </c>
      <c r="J3230" s="209">
        <v>62</v>
      </c>
      <c r="K3230" s="209">
        <v>327730</v>
      </c>
      <c r="L3230" s="209" t="s">
        <v>15177</v>
      </c>
      <c r="M3230" s="209">
        <v>510</v>
      </c>
      <c r="N3230" s="209">
        <v>5062</v>
      </c>
      <c r="O3230" s="209">
        <v>5686</v>
      </c>
      <c r="P3230" s="209">
        <v>50770</v>
      </c>
      <c r="Q3230" s="248"/>
      <c r="R3230" s="251"/>
      <c r="S3230" s="248"/>
      <c r="T3230" s="248" t="s">
        <v>16014</v>
      </c>
      <c r="U3230" s="248" t="s">
        <v>16270</v>
      </c>
    </row>
    <row r="3231" spans="1:21" s="1" customFormat="1" ht="23.25" customHeight="1" x14ac:dyDescent="0.25">
      <c r="A3231" t="s">
        <v>9027</v>
      </c>
      <c r="B3231" t="str">
        <f t="shared" si="198"/>
        <v>33</v>
      </c>
      <c r="C3231" t="str">
        <f t="shared" si="199"/>
        <v>690</v>
      </c>
      <c r="D3231" t="str">
        <f t="shared" si="200"/>
        <v>062</v>
      </c>
      <c r="E3231" s="161" t="s">
        <v>9028</v>
      </c>
      <c r="F3231" t="s">
        <v>17084</v>
      </c>
      <c r="G3231" t="s">
        <v>8972</v>
      </c>
      <c r="H3231" s="209">
        <v>33</v>
      </c>
      <c r="I3231" s="209">
        <v>690</v>
      </c>
      <c r="J3231" s="209">
        <v>62</v>
      </c>
      <c r="K3231" s="209">
        <v>327750</v>
      </c>
      <c r="L3231" s="209" t="s">
        <v>15177</v>
      </c>
      <c r="M3231" s="209">
        <v>510</v>
      </c>
      <c r="N3231" s="209">
        <v>5062</v>
      </c>
      <c r="O3231" s="209">
        <v>5691</v>
      </c>
      <c r="P3231" s="209">
        <v>50771</v>
      </c>
      <c r="Q3231" s="248"/>
      <c r="R3231" s="251"/>
      <c r="S3231" s="248"/>
      <c r="T3231" s="248" t="s">
        <v>16014</v>
      </c>
      <c r="U3231" s="248" t="s">
        <v>16270</v>
      </c>
    </row>
    <row r="3232" spans="1:21" s="1" customFormat="1" ht="23.25" customHeight="1" x14ac:dyDescent="0.25">
      <c r="A3232" t="s">
        <v>9127</v>
      </c>
      <c r="B3232" t="str">
        <f t="shared" si="198"/>
        <v>33</v>
      </c>
      <c r="C3232" t="str">
        <f t="shared" si="199"/>
        <v>695</v>
      </c>
      <c r="D3232" t="str">
        <f t="shared" si="200"/>
        <v>062</v>
      </c>
      <c r="E3232" s="161" t="s">
        <v>9128</v>
      </c>
      <c r="F3232" t="s">
        <v>17084</v>
      </c>
      <c r="G3232" t="s">
        <v>9072</v>
      </c>
      <c r="H3232" s="209">
        <v>33</v>
      </c>
      <c r="I3232" s="209">
        <v>695</v>
      </c>
      <c r="J3232" s="209">
        <v>62</v>
      </c>
      <c r="K3232" s="209">
        <v>327770</v>
      </c>
      <c r="L3232" s="209" t="s">
        <v>15177</v>
      </c>
      <c r="M3232" s="209">
        <v>510</v>
      </c>
      <c r="N3232" s="209">
        <v>5062</v>
      </c>
      <c r="O3232" s="209">
        <v>5695</v>
      </c>
      <c r="P3232" s="209">
        <v>50772</v>
      </c>
      <c r="Q3232" s="248"/>
      <c r="R3232" s="251"/>
      <c r="S3232" s="248"/>
      <c r="T3232" s="248" t="s">
        <v>16014</v>
      </c>
      <c r="U3232" s="248" t="s">
        <v>16270</v>
      </c>
    </row>
    <row r="3233" spans="1:21" s="1" customFormat="1" ht="23.25" customHeight="1" x14ac:dyDescent="0.25">
      <c r="A3233" t="s">
        <v>9226</v>
      </c>
      <c r="B3233" t="str">
        <f t="shared" si="198"/>
        <v>33</v>
      </c>
      <c r="C3233" t="str">
        <f t="shared" si="199"/>
        <v>700</v>
      </c>
      <c r="D3233" t="str">
        <f t="shared" si="200"/>
        <v>062</v>
      </c>
      <c r="E3233" s="161" t="s">
        <v>9227</v>
      </c>
      <c r="F3233" t="s">
        <v>17084</v>
      </c>
      <c r="G3233" t="s">
        <v>9171</v>
      </c>
      <c r="H3233" s="209">
        <v>33</v>
      </c>
      <c r="I3233" s="209">
        <v>700</v>
      </c>
      <c r="J3233" s="209">
        <v>62</v>
      </c>
      <c r="K3233" s="209">
        <v>327810</v>
      </c>
      <c r="L3233" s="209" t="s">
        <v>15177</v>
      </c>
      <c r="M3233" s="209">
        <v>510</v>
      </c>
      <c r="N3233" s="209">
        <v>5062</v>
      </c>
      <c r="O3233" s="209">
        <v>5700</v>
      </c>
      <c r="P3233" s="209">
        <v>50773</v>
      </c>
      <c r="Q3233" s="248"/>
      <c r="R3233" s="251"/>
      <c r="S3233" s="248"/>
      <c r="T3233" s="248" t="s">
        <v>16014</v>
      </c>
      <c r="U3233" s="248" t="s">
        <v>16270</v>
      </c>
    </row>
    <row r="3234" spans="1:21" s="1" customFormat="1" ht="23.25" customHeight="1" x14ac:dyDescent="0.25">
      <c r="A3234" t="s">
        <v>9325</v>
      </c>
      <c r="B3234" t="str">
        <f t="shared" si="198"/>
        <v>33</v>
      </c>
      <c r="C3234" t="str">
        <f t="shared" si="199"/>
        <v>745</v>
      </c>
      <c r="D3234" t="str">
        <f t="shared" si="200"/>
        <v>062</v>
      </c>
      <c r="E3234" s="161" t="s">
        <v>9326</v>
      </c>
      <c r="F3234" t="s">
        <v>17084</v>
      </c>
      <c r="G3234" t="s">
        <v>9270</v>
      </c>
      <c r="H3234" s="209">
        <v>33</v>
      </c>
      <c r="I3234" s="209">
        <v>745</v>
      </c>
      <c r="J3234" s="209">
        <v>62</v>
      </c>
      <c r="K3234" s="209">
        <v>328430</v>
      </c>
      <c r="L3234" s="209" t="s">
        <v>15177</v>
      </c>
      <c r="M3234" s="209">
        <v>510</v>
      </c>
      <c r="N3234" s="209">
        <v>5062</v>
      </c>
      <c r="O3234" s="209">
        <v>5745</v>
      </c>
      <c r="P3234" s="209">
        <v>50774</v>
      </c>
      <c r="Q3234" s="248"/>
      <c r="R3234" s="251"/>
      <c r="S3234" s="248"/>
      <c r="T3234" s="248" t="s">
        <v>16014</v>
      </c>
      <c r="U3234" s="248" t="s">
        <v>16270</v>
      </c>
    </row>
    <row r="3235" spans="1:21" s="1" customFormat="1" ht="23.25" customHeight="1" x14ac:dyDescent="0.25">
      <c r="A3235" t="s">
        <v>9424</v>
      </c>
      <c r="B3235" t="str">
        <f t="shared" si="198"/>
        <v>33</v>
      </c>
      <c r="C3235" t="str">
        <f t="shared" si="199"/>
        <v>750</v>
      </c>
      <c r="D3235" t="str">
        <f t="shared" si="200"/>
        <v>062</v>
      </c>
      <c r="E3235" s="161" t="s">
        <v>9425</v>
      </c>
      <c r="F3235" t="s">
        <v>17084</v>
      </c>
      <c r="G3235" t="s">
        <v>9369</v>
      </c>
      <c r="H3235" s="209">
        <v>33</v>
      </c>
      <c r="I3235" s="209">
        <v>750</v>
      </c>
      <c r="J3235" s="209">
        <v>62</v>
      </c>
      <c r="K3235" s="209">
        <v>328450</v>
      </c>
      <c r="L3235" s="209" t="s">
        <v>15177</v>
      </c>
      <c r="M3235" s="209">
        <v>510</v>
      </c>
      <c r="N3235" s="209">
        <v>5062</v>
      </c>
      <c r="O3235" s="209">
        <v>5750</v>
      </c>
      <c r="P3235" s="209">
        <v>50775</v>
      </c>
      <c r="Q3235"/>
      <c r="R3235" s="251"/>
      <c r="S3235"/>
      <c r="T3235" s="248" t="s">
        <v>16014</v>
      </c>
      <c r="U3235" s="248" t="s">
        <v>16270</v>
      </c>
    </row>
    <row r="3236" spans="1:21" s="1" customFormat="1" ht="23.25" customHeight="1" x14ac:dyDescent="0.25">
      <c r="A3236" t="s">
        <v>9523</v>
      </c>
      <c r="B3236" t="str">
        <f t="shared" si="198"/>
        <v>33</v>
      </c>
      <c r="C3236" t="str">
        <f t="shared" si="199"/>
        <v>795</v>
      </c>
      <c r="D3236" t="str">
        <f t="shared" si="200"/>
        <v>062</v>
      </c>
      <c r="E3236" s="161" t="s">
        <v>9524</v>
      </c>
      <c r="F3236" t="s">
        <v>17084</v>
      </c>
      <c r="G3236" t="s">
        <v>9468</v>
      </c>
      <c r="H3236" s="209">
        <v>33</v>
      </c>
      <c r="I3236" s="209">
        <v>795</v>
      </c>
      <c r="J3236" s="209">
        <v>62</v>
      </c>
      <c r="K3236" s="209">
        <v>328780</v>
      </c>
      <c r="L3236" s="209" t="s">
        <v>15177</v>
      </c>
      <c r="M3236" s="209">
        <v>510</v>
      </c>
      <c r="N3236" s="209">
        <v>5062</v>
      </c>
      <c r="O3236" s="209">
        <v>5795</v>
      </c>
      <c r="P3236" s="209">
        <v>50776</v>
      </c>
      <c r="Q3236" s="248"/>
      <c r="R3236" s="251"/>
      <c r="S3236" s="248"/>
      <c r="T3236" s="248" t="s">
        <v>16014</v>
      </c>
      <c r="U3236" s="248" t="s">
        <v>16270</v>
      </c>
    </row>
    <row r="3237" spans="1:21" s="1" customFormat="1" ht="23.25" customHeight="1" x14ac:dyDescent="0.25">
      <c r="A3237" t="s">
        <v>9622</v>
      </c>
      <c r="B3237" t="str">
        <f t="shared" si="198"/>
        <v>33</v>
      </c>
      <c r="C3237" t="str">
        <f t="shared" si="199"/>
        <v>850</v>
      </c>
      <c r="D3237" t="str">
        <f t="shared" si="200"/>
        <v>062</v>
      </c>
      <c r="E3237" s="161" t="s">
        <v>9623</v>
      </c>
      <c r="F3237" t="s">
        <v>17084</v>
      </c>
      <c r="G3237" t="s">
        <v>9567</v>
      </c>
      <c r="H3237" s="209">
        <v>33</v>
      </c>
      <c r="I3237" s="209">
        <v>850</v>
      </c>
      <c r="J3237" s="209">
        <v>62</v>
      </c>
      <c r="K3237" s="209">
        <v>328910</v>
      </c>
      <c r="L3237" s="209" t="s">
        <v>15177</v>
      </c>
      <c r="M3237" s="209">
        <v>510</v>
      </c>
      <c r="N3237" s="209">
        <v>5062</v>
      </c>
      <c r="O3237" s="209">
        <v>5850</v>
      </c>
      <c r="P3237" s="209">
        <v>50777</v>
      </c>
      <c r="Q3237" s="248"/>
      <c r="R3237" s="251"/>
      <c r="S3237" s="248"/>
      <c r="T3237" s="248" t="s">
        <v>16014</v>
      </c>
      <c r="U3237" s="248" t="s">
        <v>16270</v>
      </c>
    </row>
    <row r="3238" spans="1:21" s="1" customFormat="1" ht="23.25" customHeight="1" x14ac:dyDescent="0.25">
      <c r="A3238" t="s">
        <v>7595</v>
      </c>
      <c r="B3238" t="str">
        <f t="shared" si="198"/>
        <v>33</v>
      </c>
      <c r="C3238" t="str">
        <f t="shared" si="199"/>
        <v>001</v>
      </c>
      <c r="D3238" t="str">
        <f t="shared" si="200"/>
        <v>006</v>
      </c>
      <c r="E3238" s="161" t="s">
        <v>17110</v>
      </c>
      <c r="F3238" t="s">
        <v>17084</v>
      </c>
      <c r="G3238" t="s">
        <v>7582</v>
      </c>
      <c r="H3238" s="209">
        <v>33</v>
      </c>
      <c r="I3238" s="209">
        <v>1</v>
      </c>
      <c r="J3238" s="209">
        <v>6</v>
      </c>
      <c r="K3238" s="209">
        <v>320110</v>
      </c>
      <c r="L3238" s="209" t="s">
        <v>15177</v>
      </c>
      <c r="M3238" s="209">
        <v>510</v>
      </c>
      <c r="N3238" s="209">
        <v>5006</v>
      </c>
      <c r="O3238" s="209">
        <v>5001</v>
      </c>
      <c r="P3238" s="209">
        <v>50778</v>
      </c>
      <c r="Q3238" s="248"/>
      <c r="R3238" s="248"/>
      <c r="S3238" s="248"/>
      <c r="T3238" s="248" t="s">
        <v>16014</v>
      </c>
      <c r="U3238" s="248" t="s">
        <v>16270</v>
      </c>
    </row>
    <row r="3239" spans="1:21" s="1" customFormat="1" ht="23.25" customHeight="1" x14ac:dyDescent="0.25">
      <c r="A3239" t="s">
        <v>7738</v>
      </c>
      <c r="B3239" t="str">
        <f t="shared" si="198"/>
        <v>33</v>
      </c>
      <c r="C3239" t="str">
        <f t="shared" si="199"/>
        <v>002</v>
      </c>
      <c r="D3239" t="str">
        <f t="shared" si="200"/>
        <v>006</v>
      </c>
      <c r="E3239" s="161" t="s">
        <v>7739</v>
      </c>
      <c r="F3239" t="s">
        <v>17084</v>
      </c>
      <c r="G3239" t="s">
        <v>7729</v>
      </c>
      <c r="H3239" s="209">
        <v>33</v>
      </c>
      <c r="I3239" s="209">
        <v>2</v>
      </c>
      <c r="J3239" s="209">
        <v>6</v>
      </c>
      <c r="K3239" s="209">
        <v>320210</v>
      </c>
      <c r="L3239" s="209" t="s">
        <v>15177</v>
      </c>
      <c r="M3239" s="209">
        <v>510</v>
      </c>
      <c r="N3239" s="209">
        <v>5006</v>
      </c>
      <c r="O3239" s="209">
        <v>5002</v>
      </c>
      <c r="P3239" s="209">
        <v>50779</v>
      </c>
      <c r="Q3239" s="248"/>
      <c r="R3239" s="248"/>
      <c r="S3239" s="248"/>
      <c r="T3239" s="248" t="s">
        <v>16014</v>
      </c>
      <c r="U3239" s="248" t="s">
        <v>16270</v>
      </c>
    </row>
    <row r="3240" spans="1:21" s="1" customFormat="1" ht="23.25" customHeight="1" x14ac:dyDescent="0.25">
      <c r="A3240" t="s">
        <v>7837</v>
      </c>
      <c r="B3240" t="str">
        <f t="shared" si="198"/>
        <v>33</v>
      </c>
      <c r="C3240" t="str">
        <f t="shared" si="199"/>
        <v>010</v>
      </c>
      <c r="D3240" t="str">
        <f t="shared" si="200"/>
        <v>006</v>
      </c>
      <c r="E3240" s="161" t="s">
        <v>7838</v>
      </c>
      <c r="F3240" t="s">
        <v>17084</v>
      </c>
      <c r="G3240" t="s">
        <v>7828</v>
      </c>
      <c r="H3240" s="209">
        <v>33</v>
      </c>
      <c r="I3240" s="209">
        <v>10</v>
      </c>
      <c r="J3240" s="209">
        <v>6</v>
      </c>
      <c r="K3240" s="209">
        <v>320310</v>
      </c>
      <c r="L3240" s="209" t="s">
        <v>15177</v>
      </c>
      <c r="M3240" s="209">
        <v>510</v>
      </c>
      <c r="N3240" s="209">
        <v>5006</v>
      </c>
      <c r="O3240" s="209">
        <v>5010</v>
      </c>
      <c r="P3240" s="209">
        <v>50780</v>
      </c>
      <c r="Q3240" s="248"/>
      <c r="R3240" s="251"/>
      <c r="S3240" s="248"/>
      <c r="T3240" s="248" t="s">
        <v>16014</v>
      </c>
      <c r="U3240" s="248" t="s">
        <v>16270</v>
      </c>
    </row>
    <row r="3241" spans="1:21" s="1" customFormat="1" ht="23.25" customHeight="1" x14ac:dyDescent="0.25">
      <c r="A3241" t="s">
        <v>7936</v>
      </c>
      <c r="B3241" t="str">
        <f t="shared" si="198"/>
        <v>33</v>
      </c>
      <c r="C3241" t="str">
        <f t="shared" si="199"/>
        <v>030</v>
      </c>
      <c r="D3241" t="str">
        <f t="shared" si="200"/>
        <v>006</v>
      </c>
      <c r="E3241" s="161" t="s">
        <v>7937</v>
      </c>
      <c r="F3241" t="s">
        <v>17084</v>
      </c>
      <c r="G3241" t="s">
        <v>7927</v>
      </c>
      <c r="H3241" s="209">
        <v>33</v>
      </c>
      <c r="I3241" s="209">
        <v>30</v>
      </c>
      <c r="J3241" s="209">
        <v>6</v>
      </c>
      <c r="K3241" s="209">
        <v>320910</v>
      </c>
      <c r="L3241" s="209" t="s">
        <v>15177</v>
      </c>
      <c r="M3241" s="209">
        <v>510</v>
      </c>
      <c r="N3241" s="209">
        <v>5006</v>
      </c>
      <c r="O3241" s="209">
        <v>5030</v>
      </c>
      <c r="P3241" s="209">
        <v>50781</v>
      </c>
      <c r="Q3241" s="248"/>
      <c r="R3241" s="251"/>
      <c r="S3241" s="248"/>
      <c r="T3241" s="248" t="s">
        <v>16014</v>
      </c>
      <c r="U3241" s="248" t="s">
        <v>16270</v>
      </c>
    </row>
    <row r="3242" spans="1:21" s="1" customFormat="1" ht="23.25" customHeight="1" x14ac:dyDescent="0.25">
      <c r="A3242" t="s">
        <v>8035</v>
      </c>
      <c r="B3242" t="str">
        <f t="shared" si="198"/>
        <v>33</v>
      </c>
      <c r="C3242" t="str">
        <f t="shared" si="199"/>
        <v>035</v>
      </c>
      <c r="D3242" t="str">
        <f t="shared" si="200"/>
        <v>006</v>
      </c>
      <c r="E3242" s="161" t="s">
        <v>8036</v>
      </c>
      <c r="F3242" t="s">
        <v>17084</v>
      </c>
      <c r="G3242" t="s">
        <v>8026</v>
      </c>
      <c r="H3242" s="209">
        <v>33</v>
      </c>
      <c r="I3242" s="209">
        <v>35</v>
      </c>
      <c r="J3242" s="209">
        <v>6</v>
      </c>
      <c r="K3242" s="209">
        <v>320925</v>
      </c>
      <c r="L3242" s="209" t="s">
        <v>15177</v>
      </c>
      <c r="M3242" s="209">
        <v>510</v>
      </c>
      <c r="N3242" s="209">
        <v>5006</v>
      </c>
      <c r="O3242" s="209">
        <v>5035</v>
      </c>
      <c r="P3242" s="209">
        <v>50782</v>
      </c>
      <c r="Q3242" s="248"/>
      <c r="R3242" s="251"/>
      <c r="S3242" s="248"/>
      <c r="T3242" s="248" t="s">
        <v>16014</v>
      </c>
      <c r="U3242" s="248" t="s">
        <v>16270</v>
      </c>
    </row>
    <row r="3243" spans="1:21" s="1" customFormat="1" ht="23.25" customHeight="1" x14ac:dyDescent="0.25">
      <c r="A3243" t="s">
        <v>8134</v>
      </c>
      <c r="B3243" t="str">
        <f t="shared" si="198"/>
        <v>33</v>
      </c>
      <c r="C3243" t="str">
        <f t="shared" si="199"/>
        <v>040</v>
      </c>
      <c r="D3243" t="str">
        <f t="shared" si="200"/>
        <v>006</v>
      </c>
      <c r="E3243" s="161" t="s">
        <v>8135</v>
      </c>
      <c r="F3243" t="s">
        <v>17084</v>
      </c>
      <c r="G3243" t="s">
        <v>8125</v>
      </c>
      <c r="H3243" s="209">
        <v>33</v>
      </c>
      <c r="I3243" s="209">
        <v>40</v>
      </c>
      <c r="J3243" s="209">
        <v>6</v>
      </c>
      <c r="K3243" s="209">
        <v>320930</v>
      </c>
      <c r="L3243" s="209" t="s">
        <v>15177</v>
      </c>
      <c r="M3243" s="209">
        <v>510</v>
      </c>
      <c r="N3243" s="209">
        <v>5006</v>
      </c>
      <c r="O3243" s="209">
        <v>5040</v>
      </c>
      <c r="P3243" s="209">
        <v>50783</v>
      </c>
      <c r="Q3243" s="248"/>
      <c r="R3243" s="251"/>
      <c r="S3243" s="248"/>
      <c r="T3243" s="248" t="s">
        <v>16014</v>
      </c>
      <c r="U3243" s="248" t="s">
        <v>16270</v>
      </c>
    </row>
    <row r="3244" spans="1:21" s="1" customFormat="1" ht="23.25" customHeight="1" x14ac:dyDescent="0.25">
      <c r="A3244" t="s">
        <v>8233</v>
      </c>
      <c r="B3244" t="str">
        <f t="shared" si="198"/>
        <v>33</v>
      </c>
      <c r="C3244" t="str">
        <f t="shared" si="199"/>
        <v>200</v>
      </c>
      <c r="D3244" t="str">
        <f t="shared" si="200"/>
        <v>006</v>
      </c>
      <c r="E3244" s="161" t="s">
        <v>8234</v>
      </c>
      <c r="F3244" t="s">
        <v>17084</v>
      </c>
      <c r="G3244" t="s">
        <v>8224</v>
      </c>
      <c r="H3244" s="209">
        <v>33</v>
      </c>
      <c r="I3244" s="209">
        <v>200</v>
      </c>
      <c r="J3244" s="209">
        <v>6</v>
      </c>
      <c r="K3244" s="209">
        <v>322010</v>
      </c>
      <c r="L3244" s="209" t="s">
        <v>15177</v>
      </c>
      <c r="M3244" s="209">
        <v>510</v>
      </c>
      <c r="N3244" s="209">
        <v>5006</v>
      </c>
      <c r="O3244" s="209">
        <v>5200</v>
      </c>
      <c r="P3244" s="209">
        <v>50784</v>
      </c>
      <c r="Q3244" s="248"/>
      <c r="R3244" s="251"/>
      <c r="S3244" s="248"/>
      <c r="T3244" s="248" t="s">
        <v>16014</v>
      </c>
      <c r="U3244" s="248" t="s">
        <v>16270</v>
      </c>
    </row>
    <row r="3245" spans="1:21" s="1" customFormat="1" ht="23.25" customHeight="1" x14ac:dyDescent="0.25">
      <c r="A3245" t="s">
        <v>8332</v>
      </c>
      <c r="B3245" t="str">
        <f t="shared" si="198"/>
        <v>33</v>
      </c>
      <c r="C3245" t="str">
        <f t="shared" si="199"/>
        <v>610</v>
      </c>
      <c r="D3245" t="str">
        <f t="shared" si="200"/>
        <v>006</v>
      </c>
      <c r="E3245" s="161" t="s">
        <v>8333</v>
      </c>
      <c r="F3245" t="s">
        <v>17084</v>
      </c>
      <c r="G3245" t="s">
        <v>8323</v>
      </c>
      <c r="H3245" s="209">
        <v>33</v>
      </c>
      <c r="I3245" s="209">
        <v>610</v>
      </c>
      <c r="J3245" s="209">
        <v>6</v>
      </c>
      <c r="K3245" s="209">
        <v>327410</v>
      </c>
      <c r="L3245" s="209" t="s">
        <v>15177</v>
      </c>
      <c r="M3245" s="209">
        <v>510</v>
      </c>
      <c r="N3245" s="209">
        <v>5006</v>
      </c>
      <c r="O3245" s="209">
        <v>5610</v>
      </c>
      <c r="P3245" s="209">
        <v>50785</v>
      </c>
      <c r="Q3245" s="248"/>
      <c r="R3245" s="251"/>
      <c r="S3245" s="248"/>
      <c r="T3245" s="248" t="s">
        <v>16014</v>
      </c>
      <c r="U3245" s="248" t="s">
        <v>16270</v>
      </c>
    </row>
    <row r="3246" spans="1:21" s="1" customFormat="1" ht="23.25" customHeight="1" x14ac:dyDescent="0.25">
      <c r="A3246" t="s">
        <v>8431</v>
      </c>
      <c r="B3246" t="str">
        <f t="shared" si="198"/>
        <v>33</v>
      </c>
      <c r="C3246" t="str">
        <f t="shared" si="199"/>
        <v>620</v>
      </c>
      <c r="D3246" t="str">
        <f t="shared" si="200"/>
        <v>006</v>
      </c>
      <c r="E3246" s="161" t="s">
        <v>8432</v>
      </c>
      <c r="F3246" t="s">
        <v>17084</v>
      </c>
      <c r="G3246" t="s">
        <v>8422</v>
      </c>
      <c r="H3246" s="209">
        <v>33</v>
      </c>
      <c r="I3246" s="209">
        <v>620</v>
      </c>
      <c r="J3246" s="209">
        <v>6</v>
      </c>
      <c r="K3246" s="209">
        <v>327510</v>
      </c>
      <c r="L3246" s="209" t="s">
        <v>15177</v>
      </c>
      <c r="M3246" s="209">
        <v>510</v>
      </c>
      <c r="N3246" s="209">
        <v>5006</v>
      </c>
      <c r="O3246" s="209">
        <v>5620</v>
      </c>
      <c r="P3246" s="209">
        <v>50786</v>
      </c>
      <c r="Q3246" s="248"/>
      <c r="R3246" s="251"/>
      <c r="S3246" s="248"/>
      <c r="T3246" s="248" t="s">
        <v>16014</v>
      </c>
      <c r="U3246" s="248" t="s">
        <v>16270</v>
      </c>
    </row>
    <row r="3247" spans="1:21" s="1" customFormat="1" ht="23.25" customHeight="1" x14ac:dyDescent="0.25">
      <c r="A3247" t="s">
        <v>8580</v>
      </c>
      <c r="B3247" t="str">
        <f t="shared" si="198"/>
        <v>33</v>
      </c>
      <c r="C3247" t="str">
        <f t="shared" si="199"/>
        <v>630</v>
      </c>
      <c r="D3247" t="str">
        <f t="shared" si="200"/>
        <v>006</v>
      </c>
      <c r="E3247" s="161" t="s">
        <v>8581</v>
      </c>
      <c r="F3247" t="s">
        <v>17084</v>
      </c>
      <c r="G3247" t="s">
        <v>8571</v>
      </c>
      <c r="H3247" s="209">
        <v>33</v>
      </c>
      <c r="I3247" s="209">
        <v>630</v>
      </c>
      <c r="J3247" s="209">
        <v>6</v>
      </c>
      <c r="K3247" s="209">
        <v>327610</v>
      </c>
      <c r="L3247" s="209" t="s">
        <v>15177</v>
      </c>
      <c r="M3247" s="209">
        <v>510</v>
      </c>
      <c r="N3247" s="209">
        <v>5006</v>
      </c>
      <c r="O3247" s="209">
        <v>5630</v>
      </c>
      <c r="P3247" s="209">
        <v>50788</v>
      </c>
      <c r="Q3247" s="248"/>
      <c r="R3247" s="251"/>
      <c r="S3247" s="248"/>
      <c r="T3247" s="248" t="s">
        <v>16014</v>
      </c>
      <c r="U3247" s="248" t="s">
        <v>16270</v>
      </c>
    </row>
    <row r="3248" spans="1:21" s="1" customFormat="1" ht="23.25" customHeight="1" x14ac:dyDescent="0.25">
      <c r="A3248" t="s">
        <v>8679</v>
      </c>
      <c r="B3248" t="str">
        <f t="shared" si="198"/>
        <v>33</v>
      </c>
      <c r="C3248" t="str">
        <f t="shared" si="199"/>
        <v>637</v>
      </c>
      <c r="D3248" t="str">
        <f t="shared" si="200"/>
        <v>006</v>
      </c>
      <c r="E3248" s="161" t="s">
        <v>8680</v>
      </c>
      <c r="F3248" t="s">
        <v>17084</v>
      </c>
      <c r="G3248" t="s">
        <v>8670</v>
      </c>
      <c r="H3248" s="209">
        <v>33</v>
      </c>
      <c r="I3248" s="209">
        <v>637</v>
      </c>
      <c r="J3248" s="209">
        <v>6</v>
      </c>
      <c r="K3248" s="209">
        <v>327630</v>
      </c>
      <c r="L3248" s="209" t="s">
        <v>15177</v>
      </c>
      <c r="M3248" s="209">
        <v>510</v>
      </c>
      <c r="N3248" s="209">
        <v>5006</v>
      </c>
      <c r="O3248" s="209">
        <v>5637</v>
      </c>
      <c r="P3248" s="209">
        <v>50789</v>
      </c>
      <c r="Q3248" s="248"/>
      <c r="R3248" s="251"/>
      <c r="S3248" s="248"/>
      <c r="T3248" s="248" t="s">
        <v>16014</v>
      </c>
      <c r="U3248" s="248" t="s">
        <v>16270</v>
      </c>
    </row>
    <row r="3249" spans="1:21" s="1" customFormat="1" ht="23.25" customHeight="1" x14ac:dyDescent="0.25">
      <c r="A3249" t="s">
        <v>8767</v>
      </c>
      <c r="B3249" t="str">
        <f t="shared" si="198"/>
        <v>33</v>
      </c>
      <c r="C3249" t="str">
        <f t="shared" si="199"/>
        <v>638</v>
      </c>
      <c r="D3249" t="str">
        <f t="shared" si="200"/>
        <v>006</v>
      </c>
      <c r="E3249" s="161" t="s">
        <v>8768</v>
      </c>
      <c r="F3249" t="s">
        <v>17084</v>
      </c>
      <c r="G3249" t="s">
        <v>8769</v>
      </c>
      <c r="H3249" s="209">
        <v>33</v>
      </c>
      <c r="I3249" s="209">
        <v>638</v>
      </c>
      <c r="J3249" s="209">
        <v>6</v>
      </c>
      <c r="K3249" s="209">
        <v>327650</v>
      </c>
      <c r="L3249" s="209" t="s">
        <v>15177</v>
      </c>
      <c r="M3249" s="209">
        <v>510</v>
      </c>
      <c r="N3249" s="209">
        <v>5006</v>
      </c>
      <c r="O3249" s="209">
        <v>5638</v>
      </c>
      <c r="P3249" s="209">
        <v>50790</v>
      </c>
      <c r="Q3249" s="248"/>
      <c r="R3249" s="251"/>
      <c r="S3249" s="248"/>
      <c r="T3249" s="248" t="s">
        <v>16014</v>
      </c>
      <c r="U3249" s="248" t="s">
        <v>16270</v>
      </c>
    </row>
    <row r="3250" spans="1:21" s="1" customFormat="1" ht="23.25" customHeight="1" x14ac:dyDescent="0.25">
      <c r="A3250" t="s">
        <v>8781</v>
      </c>
      <c r="B3250" t="str">
        <f t="shared" si="198"/>
        <v>33</v>
      </c>
      <c r="C3250" t="str">
        <f t="shared" si="199"/>
        <v>645</v>
      </c>
      <c r="D3250" t="str">
        <f t="shared" si="200"/>
        <v>006</v>
      </c>
      <c r="E3250" s="161" t="s">
        <v>8782</v>
      </c>
      <c r="F3250" t="s">
        <v>17084</v>
      </c>
      <c r="G3250" t="s">
        <v>8772</v>
      </c>
      <c r="H3250" s="209">
        <v>33</v>
      </c>
      <c r="I3250" s="209">
        <v>645</v>
      </c>
      <c r="J3250" s="209">
        <v>6</v>
      </c>
      <c r="K3250" s="209">
        <v>327710</v>
      </c>
      <c r="L3250" s="209" t="s">
        <v>15177</v>
      </c>
      <c r="M3250" s="209">
        <v>510</v>
      </c>
      <c r="N3250" s="209">
        <v>5006</v>
      </c>
      <c r="O3250" s="209">
        <v>5645</v>
      </c>
      <c r="P3250" s="209">
        <v>50791</v>
      </c>
      <c r="Q3250"/>
      <c r="R3250" s="251"/>
      <c r="S3250"/>
      <c r="T3250" s="248" t="s">
        <v>16014</v>
      </c>
      <c r="U3250" s="248" t="s">
        <v>16270</v>
      </c>
    </row>
    <row r="3251" spans="1:21" s="1" customFormat="1" ht="23.25" customHeight="1" x14ac:dyDescent="0.25">
      <c r="A3251" t="s">
        <v>8881</v>
      </c>
      <c r="B3251" t="str">
        <f t="shared" si="198"/>
        <v>33</v>
      </c>
      <c r="C3251" t="str">
        <f t="shared" si="199"/>
        <v>685</v>
      </c>
      <c r="D3251" t="str">
        <f t="shared" si="200"/>
        <v>006</v>
      </c>
      <c r="E3251" s="161" t="s">
        <v>8882</v>
      </c>
      <c r="F3251" t="s">
        <v>17084</v>
      </c>
      <c r="G3251" t="s">
        <v>8872</v>
      </c>
      <c r="H3251" s="209">
        <v>33</v>
      </c>
      <c r="I3251" s="209">
        <v>685</v>
      </c>
      <c r="J3251" s="209">
        <v>6</v>
      </c>
      <c r="K3251" s="209">
        <v>327730</v>
      </c>
      <c r="L3251" s="209" t="s">
        <v>15177</v>
      </c>
      <c r="M3251" s="209">
        <v>510</v>
      </c>
      <c r="N3251" s="209">
        <v>5006</v>
      </c>
      <c r="O3251" s="209">
        <v>5686</v>
      </c>
      <c r="P3251" s="209">
        <v>50792</v>
      </c>
      <c r="Q3251" s="248"/>
      <c r="R3251" s="251"/>
      <c r="S3251" s="248"/>
      <c r="T3251" s="248" t="s">
        <v>16014</v>
      </c>
      <c r="U3251" s="248" t="s">
        <v>16270</v>
      </c>
    </row>
    <row r="3252" spans="1:21" s="1" customFormat="1" ht="23.25" customHeight="1" x14ac:dyDescent="0.25">
      <c r="A3252" t="s">
        <v>8981</v>
      </c>
      <c r="B3252" t="str">
        <f t="shared" si="198"/>
        <v>33</v>
      </c>
      <c r="C3252" t="str">
        <f t="shared" si="199"/>
        <v>690</v>
      </c>
      <c r="D3252" t="str">
        <f t="shared" si="200"/>
        <v>006</v>
      </c>
      <c r="E3252" s="161" t="s">
        <v>8982</v>
      </c>
      <c r="F3252" t="s">
        <v>17084</v>
      </c>
      <c r="G3252" t="s">
        <v>8972</v>
      </c>
      <c r="H3252" s="209">
        <v>33</v>
      </c>
      <c r="I3252" s="209">
        <v>690</v>
      </c>
      <c r="J3252" s="209">
        <v>6</v>
      </c>
      <c r="K3252" s="209">
        <v>327750</v>
      </c>
      <c r="L3252" s="209" t="s">
        <v>15177</v>
      </c>
      <c r="M3252" s="209">
        <v>510</v>
      </c>
      <c r="N3252" s="209">
        <v>5006</v>
      </c>
      <c r="O3252" s="209">
        <v>5691</v>
      </c>
      <c r="P3252" s="209">
        <v>50793</v>
      </c>
      <c r="Q3252" s="248"/>
      <c r="R3252" s="251"/>
      <c r="S3252" s="248"/>
      <c r="T3252" s="248" t="s">
        <v>16014</v>
      </c>
      <c r="U3252" s="248" t="s">
        <v>16270</v>
      </c>
    </row>
    <row r="3253" spans="1:21" s="1" customFormat="1" ht="23.25" customHeight="1" x14ac:dyDescent="0.25">
      <c r="A3253" t="s">
        <v>9081</v>
      </c>
      <c r="B3253" t="str">
        <f t="shared" si="198"/>
        <v>33</v>
      </c>
      <c r="C3253" t="str">
        <f t="shared" si="199"/>
        <v>695</v>
      </c>
      <c r="D3253" t="str">
        <f t="shared" si="200"/>
        <v>006</v>
      </c>
      <c r="E3253" s="161" t="s">
        <v>9082</v>
      </c>
      <c r="F3253" t="s">
        <v>17084</v>
      </c>
      <c r="G3253" t="s">
        <v>9072</v>
      </c>
      <c r="H3253" s="209">
        <v>33</v>
      </c>
      <c r="I3253" s="209">
        <v>695</v>
      </c>
      <c r="J3253" s="209">
        <v>6</v>
      </c>
      <c r="K3253" s="209">
        <v>327770</v>
      </c>
      <c r="L3253" s="209" t="s">
        <v>15177</v>
      </c>
      <c r="M3253" s="209">
        <v>510</v>
      </c>
      <c r="N3253" s="209">
        <v>5006</v>
      </c>
      <c r="O3253" s="209">
        <v>5695</v>
      </c>
      <c r="P3253" s="209">
        <v>50794</v>
      </c>
      <c r="Q3253" s="248"/>
      <c r="R3253" s="251"/>
      <c r="S3253" s="248"/>
      <c r="T3253" s="248" t="s">
        <v>16014</v>
      </c>
      <c r="U3253" s="248" t="s">
        <v>16270</v>
      </c>
    </row>
    <row r="3254" spans="1:21" s="1" customFormat="1" ht="23.25" customHeight="1" x14ac:dyDescent="0.25">
      <c r="A3254" t="s">
        <v>9180</v>
      </c>
      <c r="B3254" t="str">
        <f t="shared" si="198"/>
        <v>33</v>
      </c>
      <c r="C3254" t="str">
        <f t="shared" si="199"/>
        <v>700</v>
      </c>
      <c r="D3254" t="str">
        <f t="shared" si="200"/>
        <v>006</v>
      </c>
      <c r="E3254" s="161" t="s">
        <v>9181</v>
      </c>
      <c r="F3254" t="s">
        <v>17084</v>
      </c>
      <c r="G3254" t="s">
        <v>9171</v>
      </c>
      <c r="H3254" s="209">
        <v>33</v>
      </c>
      <c r="I3254" s="209">
        <v>700</v>
      </c>
      <c r="J3254" s="209">
        <v>6</v>
      </c>
      <c r="K3254" s="209">
        <v>327810</v>
      </c>
      <c r="L3254" s="209" t="s">
        <v>15177</v>
      </c>
      <c r="M3254" s="209">
        <v>510</v>
      </c>
      <c r="N3254" s="209">
        <v>5006</v>
      </c>
      <c r="O3254" s="209">
        <v>5700</v>
      </c>
      <c r="P3254" s="209">
        <v>50795</v>
      </c>
      <c r="Q3254" s="248"/>
      <c r="R3254" s="251"/>
      <c r="S3254" s="248"/>
      <c r="T3254" s="248" t="s">
        <v>16014</v>
      </c>
      <c r="U3254" s="248" t="s">
        <v>16270</v>
      </c>
    </row>
    <row r="3255" spans="1:21" s="1" customFormat="1" ht="23.25" customHeight="1" x14ac:dyDescent="0.25">
      <c r="A3255" t="s">
        <v>9279</v>
      </c>
      <c r="B3255" t="str">
        <f t="shared" si="198"/>
        <v>33</v>
      </c>
      <c r="C3255" t="str">
        <f t="shared" si="199"/>
        <v>745</v>
      </c>
      <c r="D3255" t="str">
        <f t="shared" si="200"/>
        <v>006</v>
      </c>
      <c r="E3255" s="161" t="s">
        <v>9280</v>
      </c>
      <c r="F3255" t="s">
        <v>17084</v>
      </c>
      <c r="G3255" t="s">
        <v>9270</v>
      </c>
      <c r="H3255" s="209">
        <v>33</v>
      </c>
      <c r="I3255" s="209">
        <v>745</v>
      </c>
      <c r="J3255" s="209">
        <v>6</v>
      </c>
      <c r="K3255" s="209">
        <v>328430</v>
      </c>
      <c r="L3255" s="209" t="s">
        <v>15177</v>
      </c>
      <c r="M3255" s="209">
        <v>510</v>
      </c>
      <c r="N3255" s="209">
        <v>5006</v>
      </c>
      <c r="O3255" s="209">
        <v>5745</v>
      </c>
      <c r="P3255" s="209">
        <v>50796</v>
      </c>
      <c r="Q3255" s="248"/>
      <c r="R3255" s="251"/>
      <c r="S3255" s="248"/>
      <c r="T3255" s="248" t="s">
        <v>16014</v>
      </c>
      <c r="U3255" s="248" t="s">
        <v>16270</v>
      </c>
    </row>
    <row r="3256" spans="1:21" s="1" customFormat="1" ht="23.25" customHeight="1" x14ac:dyDescent="0.25">
      <c r="A3256" t="s">
        <v>9378</v>
      </c>
      <c r="B3256" t="str">
        <f t="shared" si="198"/>
        <v>33</v>
      </c>
      <c r="C3256" t="str">
        <f t="shared" si="199"/>
        <v>750</v>
      </c>
      <c r="D3256" t="str">
        <f t="shared" si="200"/>
        <v>006</v>
      </c>
      <c r="E3256" s="161" t="s">
        <v>9379</v>
      </c>
      <c r="F3256" t="s">
        <v>17084</v>
      </c>
      <c r="G3256" t="s">
        <v>9369</v>
      </c>
      <c r="H3256" s="209">
        <v>33</v>
      </c>
      <c r="I3256" s="209">
        <v>750</v>
      </c>
      <c r="J3256" s="209">
        <v>6</v>
      </c>
      <c r="K3256" s="209">
        <v>328450</v>
      </c>
      <c r="L3256" s="209" t="s">
        <v>15177</v>
      </c>
      <c r="M3256" s="209">
        <v>510</v>
      </c>
      <c r="N3256" s="209">
        <v>5006</v>
      </c>
      <c r="O3256" s="209">
        <v>5750</v>
      </c>
      <c r="P3256" s="209">
        <v>50797</v>
      </c>
      <c r="Q3256"/>
      <c r="R3256" s="251"/>
      <c r="S3256"/>
      <c r="T3256" s="248" t="s">
        <v>16014</v>
      </c>
      <c r="U3256" s="248" t="s">
        <v>16270</v>
      </c>
    </row>
    <row r="3257" spans="1:21" s="1" customFormat="1" ht="23.25" customHeight="1" x14ac:dyDescent="0.25">
      <c r="A3257" t="s">
        <v>9477</v>
      </c>
      <c r="B3257" t="str">
        <f t="shared" si="198"/>
        <v>33</v>
      </c>
      <c r="C3257" t="str">
        <f t="shared" si="199"/>
        <v>795</v>
      </c>
      <c r="D3257" t="str">
        <f t="shared" si="200"/>
        <v>006</v>
      </c>
      <c r="E3257" s="161" t="s">
        <v>9478</v>
      </c>
      <c r="F3257" t="s">
        <v>17084</v>
      </c>
      <c r="G3257" t="s">
        <v>9468</v>
      </c>
      <c r="H3257" s="209">
        <v>33</v>
      </c>
      <c r="I3257" s="209">
        <v>795</v>
      </c>
      <c r="J3257" s="209">
        <v>6</v>
      </c>
      <c r="K3257" s="209">
        <v>328780</v>
      </c>
      <c r="L3257" s="209" t="s">
        <v>15177</v>
      </c>
      <c r="M3257" s="209">
        <v>510</v>
      </c>
      <c r="N3257" s="209">
        <v>5006</v>
      </c>
      <c r="O3257" s="209">
        <v>5795</v>
      </c>
      <c r="P3257" s="209">
        <v>50798</v>
      </c>
      <c r="Q3257" s="248"/>
      <c r="R3257" s="251"/>
      <c r="S3257" s="248"/>
      <c r="T3257" s="248" t="s">
        <v>16014</v>
      </c>
      <c r="U3257" s="248" t="s">
        <v>16270</v>
      </c>
    </row>
    <row r="3258" spans="1:21" s="1" customFormat="1" ht="23.25" customHeight="1" x14ac:dyDescent="0.25">
      <c r="A3258" t="s">
        <v>9576</v>
      </c>
      <c r="B3258" t="str">
        <f t="shared" si="198"/>
        <v>33</v>
      </c>
      <c r="C3258" t="str">
        <f t="shared" si="199"/>
        <v>850</v>
      </c>
      <c r="D3258" t="str">
        <f t="shared" si="200"/>
        <v>006</v>
      </c>
      <c r="E3258" s="161" t="s">
        <v>9577</v>
      </c>
      <c r="F3258" t="s">
        <v>17084</v>
      </c>
      <c r="G3258" t="s">
        <v>9567</v>
      </c>
      <c r="H3258" s="209">
        <v>33</v>
      </c>
      <c r="I3258" s="209">
        <v>850</v>
      </c>
      <c r="J3258" s="209">
        <v>6</v>
      </c>
      <c r="K3258" s="209">
        <v>328910</v>
      </c>
      <c r="L3258" s="209" t="s">
        <v>15177</v>
      </c>
      <c r="M3258" s="209">
        <v>510</v>
      </c>
      <c r="N3258" s="209">
        <v>5006</v>
      </c>
      <c r="O3258" s="209">
        <v>5850</v>
      </c>
      <c r="P3258" s="209">
        <v>50799</v>
      </c>
      <c r="Q3258" s="248"/>
      <c r="R3258" s="251"/>
      <c r="S3258" s="248"/>
      <c r="T3258" s="248" t="s">
        <v>16014</v>
      </c>
      <c r="U3258" s="248" t="s">
        <v>16270</v>
      </c>
    </row>
    <row r="3259" spans="1:21" s="1" customFormat="1" ht="23.25" customHeight="1" x14ac:dyDescent="0.25">
      <c r="A3259" t="s">
        <v>7598</v>
      </c>
      <c r="B3259" t="str">
        <f t="shared" si="198"/>
        <v>33</v>
      </c>
      <c r="C3259" t="str">
        <f t="shared" si="199"/>
        <v>001</v>
      </c>
      <c r="D3259" t="str">
        <f t="shared" si="200"/>
        <v>007</v>
      </c>
      <c r="E3259" s="161" t="s">
        <v>17111</v>
      </c>
      <c r="F3259" t="s">
        <v>17084</v>
      </c>
      <c r="G3259" t="s">
        <v>7582</v>
      </c>
      <c r="H3259" s="209">
        <v>33</v>
      </c>
      <c r="I3259" s="209">
        <v>1</v>
      </c>
      <c r="J3259" s="209">
        <v>7</v>
      </c>
      <c r="K3259" s="209">
        <v>320110</v>
      </c>
      <c r="L3259" s="209" t="s">
        <v>15177</v>
      </c>
      <c r="M3259" s="209">
        <v>510</v>
      </c>
      <c r="N3259" s="209">
        <v>5007</v>
      </c>
      <c r="O3259" s="209">
        <v>5001</v>
      </c>
      <c r="P3259" s="209">
        <v>50800</v>
      </c>
      <c r="Q3259" s="248"/>
      <c r="R3259" s="248"/>
      <c r="S3259" s="248"/>
      <c r="T3259" s="248" t="s">
        <v>16014</v>
      </c>
      <c r="U3259" s="248" t="s">
        <v>16270</v>
      </c>
    </row>
    <row r="3260" spans="1:21" s="1" customFormat="1" ht="23.25" customHeight="1" x14ac:dyDescent="0.25">
      <c r="A3260" t="s">
        <v>7740</v>
      </c>
      <c r="B3260" t="str">
        <f t="shared" si="198"/>
        <v>33</v>
      </c>
      <c r="C3260" t="str">
        <f t="shared" si="199"/>
        <v>002</v>
      </c>
      <c r="D3260" t="str">
        <f t="shared" si="200"/>
        <v>007</v>
      </c>
      <c r="E3260" s="161" t="s">
        <v>7741</v>
      </c>
      <c r="F3260" t="s">
        <v>17084</v>
      </c>
      <c r="G3260" t="s">
        <v>7729</v>
      </c>
      <c r="H3260" s="209">
        <v>33</v>
      </c>
      <c r="I3260" s="209">
        <v>2</v>
      </c>
      <c r="J3260" s="209">
        <v>7</v>
      </c>
      <c r="K3260" s="209">
        <v>320210</v>
      </c>
      <c r="L3260" s="209" t="s">
        <v>15177</v>
      </c>
      <c r="M3260" s="209">
        <v>510</v>
      </c>
      <c r="N3260" s="209">
        <v>5007</v>
      </c>
      <c r="O3260" s="209">
        <v>5002</v>
      </c>
      <c r="P3260" s="209">
        <v>50801</v>
      </c>
      <c r="Q3260" s="248"/>
      <c r="R3260" s="248"/>
      <c r="S3260" s="248"/>
      <c r="T3260" s="248" t="s">
        <v>16014</v>
      </c>
      <c r="U3260" s="248" t="s">
        <v>16270</v>
      </c>
    </row>
    <row r="3261" spans="1:21" s="1" customFormat="1" ht="23.25" customHeight="1" x14ac:dyDescent="0.25">
      <c r="A3261" t="s">
        <v>7839</v>
      </c>
      <c r="B3261" t="str">
        <f t="shared" si="198"/>
        <v>33</v>
      </c>
      <c r="C3261" t="str">
        <f t="shared" si="199"/>
        <v>010</v>
      </c>
      <c r="D3261" t="str">
        <f t="shared" si="200"/>
        <v>007</v>
      </c>
      <c r="E3261" s="161" t="s">
        <v>7840</v>
      </c>
      <c r="F3261" t="s">
        <v>17084</v>
      </c>
      <c r="G3261" t="s">
        <v>7828</v>
      </c>
      <c r="H3261" s="209">
        <v>33</v>
      </c>
      <c r="I3261" s="209">
        <v>10</v>
      </c>
      <c r="J3261" s="209">
        <v>7</v>
      </c>
      <c r="K3261" s="209">
        <v>320310</v>
      </c>
      <c r="L3261" s="209" t="s">
        <v>15177</v>
      </c>
      <c r="M3261" s="209">
        <v>510</v>
      </c>
      <c r="N3261" s="209">
        <v>5007</v>
      </c>
      <c r="O3261" s="209">
        <v>5010</v>
      </c>
      <c r="P3261" s="209">
        <v>50802</v>
      </c>
      <c r="Q3261" s="248"/>
      <c r="R3261" s="251"/>
      <c r="S3261" s="248"/>
      <c r="T3261" s="248" t="s">
        <v>16014</v>
      </c>
      <c r="U3261" s="248" t="s">
        <v>16270</v>
      </c>
    </row>
    <row r="3262" spans="1:21" s="1" customFormat="1" ht="23.25" customHeight="1" x14ac:dyDescent="0.25">
      <c r="A3262" t="s">
        <v>7938</v>
      </c>
      <c r="B3262" t="str">
        <f t="shared" si="198"/>
        <v>33</v>
      </c>
      <c r="C3262" t="str">
        <f t="shared" si="199"/>
        <v>030</v>
      </c>
      <c r="D3262" t="str">
        <f t="shared" si="200"/>
        <v>007</v>
      </c>
      <c r="E3262" s="161" t="s">
        <v>7939</v>
      </c>
      <c r="F3262" t="s">
        <v>17084</v>
      </c>
      <c r="G3262" t="s">
        <v>7927</v>
      </c>
      <c r="H3262" s="209">
        <v>33</v>
      </c>
      <c r="I3262" s="209">
        <v>30</v>
      </c>
      <c r="J3262" s="209">
        <v>7</v>
      </c>
      <c r="K3262" s="209">
        <v>320910</v>
      </c>
      <c r="L3262" s="209" t="s">
        <v>15177</v>
      </c>
      <c r="M3262" s="209">
        <v>510</v>
      </c>
      <c r="N3262" s="209">
        <v>5007</v>
      </c>
      <c r="O3262" s="209">
        <v>5030</v>
      </c>
      <c r="P3262" s="209">
        <v>50803</v>
      </c>
      <c r="Q3262" s="248"/>
      <c r="R3262" s="251"/>
      <c r="S3262" s="248"/>
      <c r="T3262" s="248" t="s">
        <v>16014</v>
      </c>
      <c r="U3262" s="248" t="s">
        <v>16270</v>
      </c>
    </row>
    <row r="3263" spans="1:21" s="1" customFormat="1" ht="23.25" customHeight="1" x14ac:dyDescent="0.25">
      <c r="A3263" t="s">
        <v>8037</v>
      </c>
      <c r="B3263" t="str">
        <f t="shared" si="198"/>
        <v>33</v>
      </c>
      <c r="C3263" t="str">
        <f t="shared" si="199"/>
        <v>035</v>
      </c>
      <c r="D3263" t="str">
        <f t="shared" si="200"/>
        <v>007</v>
      </c>
      <c r="E3263" s="161" t="s">
        <v>8038</v>
      </c>
      <c r="F3263" t="s">
        <v>17084</v>
      </c>
      <c r="G3263" t="s">
        <v>8026</v>
      </c>
      <c r="H3263" s="209">
        <v>33</v>
      </c>
      <c r="I3263" s="209">
        <v>35</v>
      </c>
      <c r="J3263" s="209">
        <v>7</v>
      </c>
      <c r="K3263" s="209">
        <v>320925</v>
      </c>
      <c r="L3263" s="209" t="s">
        <v>15177</v>
      </c>
      <c r="M3263" s="209">
        <v>510</v>
      </c>
      <c r="N3263" s="209">
        <v>5007</v>
      </c>
      <c r="O3263" s="209">
        <v>5035</v>
      </c>
      <c r="P3263" s="209">
        <v>50804</v>
      </c>
      <c r="Q3263" s="248"/>
      <c r="R3263" s="251"/>
      <c r="S3263" s="248"/>
      <c r="T3263" s="248" t="s">
        <v>16014</v>
      </c>
      <c r="U3263" s="248" t="s">
        <v>16270</v>
      </c>
    </row>
    <row r="3264" spans="1:21" s="1" customFormat="1" ht="23.25" customHeight="1" x14ac:dyDescent="0.25">
      <c r="A3264" t="s">
        <v>8136</v>
      </c>
      <c r="B3264" t="str">
        <f t="shared" si="198"/>
        <v>33</v>
      </c>
      <c r="C3264" t="str">
        <f t="shared" si="199"/>
        <v>040</v>
      </c>
      <c r="D3264" t="str">
        <f t="shared" si="200"/>
        <v>007</v>
      </c>
      <c r="E3264" s="161" t="s">
        <v>8137</v>
      </c>
      <c r="F3264" t="s">
        <v>17084</v>
      </c>
      <c r="G3264" t="s">
        <v>8125</v>
      </c>
      <c r="H3264" s="209">
        <v>33</v>
      </c>
      <c r="I3264" s="209">
        <v>40</v>
      </c>
      <c r="J3264" s="209">
        <v>7</v>
      </c>
      <c r="K3264" s="209">
        <v>320930</v>
      </c>
      <c r="L3264" s="209" t="s">
        <v>15177</v>
      </c>
      <c r="M3264" s="209">
        <v>510</v>
      </c>
      <c r="N3264" s="209">
        <v>5007</v>
      </c>
      <c r="O3264" s="209">
        <v>5040</v>
      </c>
      <c r="P3264" s="209">
        <v>50805</v>
      </c>
      <c r="Q3264" s="248"/>
      <c r="R3264" s="251"/>
      <c r="S3264" s="248"/>
      <c r="T3264" s="248" t="s">
        <v>16014</v>
      </c>
      <c r="U3264" s="248" t="s">
        <v>16270</v>
      </c>
    </row>
    <row r="3265" spans="1:21" s="1" customFormat="1" ht="23.25" customHeight="1" x14ac:dyDescent="0.25">
      <c r="A3265" t="s">
        <v>8235</v>
      </c>
      <c r="B3265" t="str">
        <f t="shared" si="198"/>
        <v>33</v>
      </c>
      <c r="C3265" t="str">
        <f t="shared" si="199"/>
        <v>200</v>
      </c>
      <c r="D3265" t="str">
        <f t="shared" si="200"/>
        <v>007</v>
      </c>
      <c r="E3265" s="161" t="s">
        <v>8236</v>
      </c>
      <c r="F3265" t="s">
        <v>17084</v>
      </c>
      <c r="G3265" t="s">
        <v>8224</v>
      </c>
      <c r="H3265" s="209">
        <v>33</v>
      </c>
      <c r="I3265" s="209">
        <v>200</v>
      </c>
      <c r="J3265" s="209">
        <v>7</v>
      </c>
      <c r="K3265" s="209">
        <v>322010</v>
      </c>
      <c r="L3265" s="209" t="s">
        <v>15177</v>
      </c>
      <c r="M3265" s="209">
        <v>510</v>
      </c>
      <c r="N3265" s="209">
        <v>5007</v>
      </c>
      <c r="O3265" s="209">
        <v>5200</v>
      </c>
      <c r="P3265" s="209">
        <v>50806</v>
      </c>
      <c r="Q3265" s="248"/>
      <c r="R3265" s="251"/>
      <c r="S3265" s="248"/>
      <c r="T3265" s="248" t="s">
        <v>16014</v>
      </c>
      <c r="U3265" s="248" t="s">
        <v>16270</v>
      </c>
    </row>
    <row r="3266" spans="1:21" s="1" customFormat="1" ht="23.25" customHeight="1" x14ac:dyDescent="0.25">
      <c r="A3266" t="s">
        <v>8334</v>
      </c>
      <c r="B3266" t="str">
        <f t="shared" ref="B3266:B3329" si="201">LEFT(A3266,2)</f>
        <v>33</v>
      </c>
      <c r="C3266" t="str">
        <f t="shared" ref="C3266:C3329" si="202">MID(A3266,4,3)</f>
        <v>610</v>
      </c>
      <c r="D3266" t="str">
        <f t="shared" ref="D3266:D3329" si="203">RIGHT(A3266,3)</f>
        <v>007</v>
      </c>
      <c r="E3266" s="161" t="s">
        <v>8335</v>
      </c>
      <c r="F3266" t="s">
        <v>17084</v>
      </c>
      <c r="G3266" t="s">
        <v>8323</v>
      </c>
      <c r="H3266" s="209">
        <v>33</v>
      </c>
      <c r="I3266" s="209">
        <v>610</v>
      </c>
      <c r="J3266" s="209">
        <v>7</v>
      </c>
      <c r="K3266" s="209">
        <v>327410</v>
      </c>
      <c r="L3266" s="209" t="s">
        <v>15177</v>
      </c>
      <c r="M3266" s="209">
        <v>510</v>
      </c>
      <c r="N3266" s="209">
        <v>5007</v>
      </c>
      <c r="O3266" s="209">
        <v>5610</v>
      </c>
      <c r="P3266" s="209">
        <v>50807</v>
      </c>
      <c r="Q3266" s="248"/>
      <c r="R3266" s="251"/>
      <c r="S3266" s="248"/>
      <c r="T3266" s="248" t="s">
        <v>16014</v>
      </c>
      <c r="U3266" s="248" t="s">
        <v>16270</v>
      </c>
    </row>
    <row r="3267" spans="1:21" s="1" customFormat="1" ht="23.25" customHeight="1" x14ac:dyDescent="0.25">
      <c r="A3267" t="s">
        <v>8433</v>
      </c>
      <c r="B3267" t="str">
        <f t="shared" si="201"/>
        <v>33</v>
      </c>
      <c r="C3267" t="str">
        <f t="shared" si="202"/>
        <v>620</v>
      </c>
      <c r="D3267" t="str">
        <f t="shared" si="203"/>
        <v>007</v>
      </c>
      <c r="E3267" s="161" t="s">
        <v>8434</v>
      </c>
      <c r="F3267" t="s">
        <v>17084</v>
      </c>
      <c r="G3267" t="s">
        <v>8422</v>
      </c>
      <c r="H3267" s="209">
        <v>33</v>
      </c>
      <c r="I3267" s="209">
        <v>620</v>
      </c>
      <c r="J3267" s="209">
        <v>7</v>
      </c>
      <c r="K3267" s="209">
        <v>327510</v>
      </c>
      <c r="L3267" s="209" t="s">
        <v>15177</v>
      </c>
      <c r="M3267" s="209">
        <v>510</v>
      </c>
      <c r="N3267" s="209">
        <v>5007</v>
      </c>
      <c r="O3267" s="209">
        <v>5620</v>
      </c>
      <c r="P3267" s="209">
        <v>50808</v>
      </c>
      <c r="Q3267" s="248"/>
      <c r="R3267" s="251"/>
      <c r="S3267" s="248"/>
      <c r="T3267" s="248" t="s">
        <v>16014</v>
      </c>
      <c r="U3267" s="248" t="s">
        <v>16270</v>
      </c>
    </row>
    <row r="3268" spans="1:21" s="1" customFormat="1" ht="23.25" customHeight="1" x14ac:dyDescent="0.25">
      <c r="A3268" t="s">
        <v>8582</v>
      </c>
      <c r="B3268" t="str">
        <f t="shared" si="201"/>
        <v>33</v>
      </c>
      <c r="C3268" t="str">
        <f t="shared" si="202"/>
        <v>630</v>
      </c>
      <c r="D3268" t="str">
        <f t="shared" si="203"/>
        <v>007</v>
      </c>
      <c r="E3268" s="161" t="s">
        <v>8583</v>
      </c>
      <c r="F3268" t="s">
        <v>17084</v>
      </c>
      <c r="G3268" t="s">
        <v>8571</v>
      </c>
      <c r="H3268" s="209">
        <v>33</v>
      </c>
      <c r="I3268" s="209">
        <v>630</v>
      </c>
      <c r="J3268" s="209">
        <v>7</v>
      </c>
      <c r="K3268" s="209">
        <v>327610</v>
      </c>
      <c r="L3268" s="209" t="s">
        <v>15177</v>
      </c>
      <c r="M3268" s="209">
        <v>510</v>
      </c>
      <c r="N3268" s="209">
        <v>5007</v>
      </c>
      <c r="O3268" s="209">
        <v>5630</v>
      </c>
      <c r="P3268" s="209">
        <v>50810</v>
      </c>
      <c r="Q3268" s="248"/>
      <c r="R3268" s="251"/>
      <c r="S3268" s="248"/>
      <c r="T3268" s="248" t="s">
        <v>16014</v>
      </c>
      <c r="U3268" s="248" t="s">
        <v>16270</v>
      </c>
    </row>
    <row r="3269" spans="1:21" s="1" customFormat="1" ht="23.25" customHeight="1" x14ac:dyDescent="0.25">
      <c r="A3269" t="s">
        <v>8681</v>
      </c>
      <c r="B3269" t="str">
        <f t="shared" si="201"/>
        <v>33</v>
      </c>
      <c r="C3269" t="str">
        <f t="shared" si="202"/>
        <v>637</v>
      </c>
      <c r="D3269" t="str">
        <f t="shared" si="203"/>
        <v>007</v>
      </c>
      <c r="E3269" s="161" t="s">
        <v>8682</v>
      </c>
      <c r="F3269" t="s">
        <v>17084</v>
      </c>
      <c r="G3269" t="s">
        <v>8670</v>
      </c>
      <c r="H3269" s="209">
        <v>33</v>
      </c>
      <c r="I3269" s="209">
        <v>637</v>
      </c>
      <c r="J3269" s="209">
        <v>7</v>
      </c>
      <c r="K3269" s="209">
        <v>327630</v>
      </c>
      <c r="L3269" s="209" t="s">
        <v>15177</v>
      </c>
      <c r="M3269" s="209">
        <v>510</v>
      </c>
      <c r="N3269" s="209">
        <v>5007</v>
      </c>
      <c r="O3269" s="209">
        <v>5637</v>
      </c>
      <c r="P3269" s="209">
        <v>50811</v>
      </c>
      <c r="Q3269" s="248"/>
      <c r="R3269" s="251"/>
      <c r="S3269" s="248"/>
      <c r="T3269" s="248" t="s">
        <v>16014</v>
      </c>
      <c r="U3269" s="248" t="s">
        <v>16270</v>
      </c>
    </row>
    <row r="3270" spans="1:21" s="1" customFormat="1" ht="23.25" customHeight="1" x14ac:dyDescent="0.25">
      <c r="A3270" t="s">
        <v>8783</v>
      </c>
      <c r="B3270" t="str">
        <f t="shared" si="201"/>
        <v>33</v>
      </c>
      <c r="C3270" t="str">
        <f t="shared" si="202"/>
        <v>645</v>
      </c>
      <c r="D3270" t="str">
        <f t="shared" si="203"/>
        <v>007</v>
      </c>
      <c r="E3270" s="161" t="s">
        <v>8784</v>
      </c>
      <c r="F3270" t="s">
        <v>17084</v>
      </c>
      <c r="G3270" t="s">
        <v>8772</v>
      </c>
      <c r="H3270" s="209">
        <v>33</v>
      </c>
      <c r="I3270" s="209">
        <v>645</v>
      </c>
      <c r="J3270" s="209">
        <v>7</v>
      </c>
      <c r="K3270" s="209">
        <v>327710</v>
      </c>
      <c r="L3270" s="209" t="s">
        <v>15177</v>
      </c>
      <c r="M3270" s="209">
        <v>510</v>
      </c>
      <c r="N3270" s="209">
        <v>5007</v>
      </c>
      <c r="O3270" s="209">
        <v>5645</v>
      </c>
      <c r="P3270" s="209">
        <v>50812</v>
      </c>
      <c r="Q3270"/>
      <c r="R3270" s="251"/>
      <c r="S3270"/>
      <c r="T3270" s="248" t="s">
        <v>16014</v>
      </c>
      <c r="U3270" s="248" t="s">
        <v>16270</v>
      </c>
    </row>
    <row r="3271" spans="1:21" s="1" customFormat="1" ht="23.25" customHeight="1" x14ac:dyDescent="0.25">
      <c r="A3271" t="s">
        <v>8883</v>
      </c>
      <c r="B3271" t="str">
        <f t="shared" si="201"/>
        <v>33</v>
      </c>
      <c r="C3271" t="str">
        <f t="shared" si="202"/>
        <v>685</v>
      </c>
      <c r="D3271" t="str">
        <f t="shared" si="203"/>
        <v>007</v>
      </c>
      <c r="E3271" s="161" t="s">
        <v>8884</v>
      </c>
      <c r="F3271" t="s">
        <v>17084</v>
      </c>
      <c r="G3271" t="s">
        <v>8872</v>
      </c>
      <c r="H3271" s="209">
        <v>33</v>
      </c>
      <c r="I3271" s="209">
        <v>685</v>
      </c>
      <c r="J3271" s="209">
        <v>7</v>
      </c>
      <c r="K3271" s="209">
        <v>327730</v>
      </c>
      <c r="L3271" s="209" t="s">
        <v>15177</v>
      </c>
      <c r="M3271" s="209">
        <v>510</v>
      </c>
      <c r="N3271" s="209">
        <v>5007</v>
      </c>
      <c r="O3271" s="209">
        <v>5686</v>
      </c>
      <c r="P3271" s="209">
        <v>50813</v>
      </c>
      <c r="Q3271" s="248"/>
      <c r="R3271" s="251"/>
      <c r="S3271" s="248"/>
      <c r="T3271" s="248" t="s">
        <v>16014</v>
      </c>
      <c r="U3271" s="248" t="s">
        <v>16270</v>
      </c>
    </row>
    <row r="3272" spans="1:21" s="1" customFormat="1" ht="23.25" customHeight="1" x14ac:dyDescent="0.25">
      <c r="A3272" t="s">
        <v>8983</v>
      </c>
      <c r="B3272" t="str">
        <f t="shared" si="201"/>
        <v>33</v>
      </c>
      <c r="C3272" t="str">
        <f t="shared" si="202"/>
        <v>690</v>
      </c>
      <c r="D3272" t="str">
        <f t="shared" si="203"/>
        <v>007</v>
      </c>
      <c r="E3272" s="161" t="s">
        <v>8984</v>
      </c>
      <c r="F3272" t="s">
        <v>17084</v>
      </c>
      <c r="G3272" t="s">
        <v>8972</v>
      </c>
      <c r="H3272" s="209">
        <v>33</v>
      </c>
      <c r="I3272" s="209">
        <v>690</v>
      </c>
      <c r="J3272" s="209">
        <v>7</v>
      </c>
      <c r="K3272" s="209">
        <v>327750</v>
      </c>
      <c r="L3272" s="209" t="s">
        <v>15177</v>
      </c>
      <c r="M3272" s="209">
        <v>510</v>
      </c>
      <c r="N3272" s="209">
        <v>5007</v>
      </c>
      <c r="O3272" s="209">
        <v>5691</v>
      </c>
      <c r="P3272" s="209">
        <v>50814</v>
      </c>
      <c r="Q3272" s="248"/>
      <c r="R3272" s="251"/>
      <c r="S3272" s="248"/>
      <c r="T3272" s="248" t="s">
        <v>16014</v>
      </c>
      <c r="U3272" s="248" t="s">
        <v>16270</v>
      </c>
    </row>
    <row r="3273" spans="1:21" s="1" customFormat="1" ht="23.25" customHeight="1" x14ac:dyDescent="0.25">
      <c r="A3273" t="s">
        <v>9083</v>
      </c>
      <c r="B3273" t="str">
        <f t="shared" si="201"/>
        <v>33</v>
      </c>
      <c r="C3273" t="str">
        <f t="shared" si="202"/>
        <v>695</v>
      </c>
      <c r="D3273" t="str">
        <f t="shared" si="203"/>
        <v>007</v>
      </c>
      <c r="E3273" s="161" t="s">
        <v>9084</v>
      </c>
      <c r="F3273" t="s">
        <v>17084</v>
      </c>
      <c r="G3273" t="s">
        <v>9072</v>
      </c>
      <c r="H3273" s="209">
        <v>33</v>
      </c>
      <c r="I3273" s="209">
        <v>695</v>
      </c>
      <c r="J3273" s="209">
        <v>7</v>
      </c>
      <c r="K3273" s="209">
        <v>327770</v>
      </c>
      <c r="L3273" s="209" t="s">
        <v>15177</v>
      </c>
      <c r="M3273" s="209">
        <v>510</v>
      </c>
      <c r="N3273" s="209">
        <v>5007</v>
      </c>
      <c r="O3273" s="209">
        <v>5695</v>
      </c>
      <c r="P3273" s="209">
        <v>50815</v>
      </c>
      <c r="Q3273" s="248"/>
      <c r="R3273" s="251"/>
      <c r="S3273" s="248"/>
      <c r="T3273" s="248" t="s">
        <v>16014</v>
      </c>
      <c r="U3273" s="248" t="s">
        <v>16270</v>
      </c>
    </row>
    <row r="3274" spans="1:21" s="1" customFormat="1" ht="23.25" customHeight="1" x14ac:dyDescent="0.25">
      <c r="A3274" t="s">
        <v>9182</v>
      </c>
      <c r="B3274" t="str">
        <f t="shared" si="201"/>
        <v>33</v>
      </c>
      <c r="C3274" t="str">
        <f t="shared" si="202"/>
        <v>700</v>
      </c>
      <c r="D3274" t="str">
        <f t="shared" si="203"/>
        <v>007</v>
      </c>
      <c r="E3274" s="161" t="s">
        <v>9183</v>
      </c>
      <c r="F3274" t="s">
        <v>17084</v>
      </c>
      <c r="G3274" t="s">
        <v>9171</v>
      </c>
      <c r="H3274" s="209">
        <v>33</v>
      </c>
      <c r="I3274" s="209">
        <v>700</v>
      </c>
      <c r="J3274" s="209">
        <v>7</v>
      </c>
      <c r="K3274" s="209">
        <v>327810</v>
      </c>
      <c r="L3274" s="209" t="s">
        <v>15177</v>
      </c>
      <c r="M3274" s="209">
        <v>510</v>
      </c>
      <c r="N3274" s="209">
        <v>5007</v>
      </c>
      <c r="O3274" s="209">
        <v>5700</v>
      </c>
      <c r="P3274" s="209">
        <v>50816</v>
      </c>
      <c r="Q3274" s="248"/>
      <c r="R3274" s="251"/>
      <c r="S3274" s="248"/>
      <c r="T3274" s="248" t="s">
        <v>16014</v>
      </c>
      <c r="U3274" s="248" t="s">
        <v>16270</v>
      </c>
    </row>
    <row r="3275" spans="1:21" s="1" customFormat="1" ht="23.25" customHeight="1" x14ac:dyDescent="0.25">
      <c r="A3275" t="s">
        <v>9281</v>
      </c>
      <c r="B3275" t="str">
        <f t="shared" si="201"/>
        <v>33</v>
      </c>
      <c r="C3275" t="str">
        <f t="shared" si="202"/>
        <v>745</v>
      </c>
      <c r="D3275" t="str">
        <f t="shared" si="203"/>
        <v>007</v>
      </c>
      <c r="E3275" s="161" t="s">
        <v>9282</v>
      </c>
      <c r="F3275" t="s">
        <v>17084</v>
      </c>
      <c r="G3275" t="s">
        <v>9270</v>
      </c>
      <c r="H3275" s="209">
        <v>33</v>
      </c>
      <c r="I3275" s="209">
        <v>745</v>
      </c>
      <c r="J3275" s="209">
        <v>7</v>
      </c>
      <c r="K3275" s="209">
        <v>328430</v>
      </c>
      <c r="L3275" s="209" t="s">
        <v>15177</v>
      </c>
      <c r="M3275" s="209">
        <v>510</v>
      </c>
      <c r="N3275" s="209">
        <v>5007</v>
      </c>
      <c r="O3275" s="209">
        <v>5745</v>
      </c>
      <c r="P3275" s="209">
        <v>50817</v>
      </c>
      <c r="Q3275" s="248"/>
      <c r="R3275" s="251"/>
      <c r="S3275" s="248"/>
      <c r="T3275" s="248" t="s">
        <v>16014</v>
      </c>
      <c r="U3275" s="248" t="s">
        <v>16270</v>
      </c>
    </row>
    <row r="3276" spans="1:21" s="1" customFormat="1" ht="23.25" customHeight="1" x14ac:dyDescent="0.25">
      <c r="A3276" t="s">
        <v>9380</v>
      </c>
      <c r="B3276" t="str">
        <f t="shared" si="201"/>
        <v>33</v>
      </c>
      <c r="C3276" t="str">
        <f t="shared" si="202"/>
        <v>750</v>
      </c>
      <c r="D3276" t="str">
        <f t="shared" si="203"/>
        <v>007</v>
      </c>
      <c r="E3276" s="161" t="s">
        <v>9381</v>
      </c>
      <c r="F3276" t="s">
        <v>17084</v>
      </c>
      <c r="G3276" t="s">
        <v>9369</v>
      </c>
      <c r="H3276" s="209">
        <v>33</v>
      </c>
      <c r="I3276" s="209">
        <v>750</v>
      </c>
      <c r="J3276" s="209">
        <v>7</v>
      </c>
      <c r="K3276" s="209">
        <v>328450</v>
      </c>
      <c r="L3276" s="209" t="s">
        <v>15177</v>
      </c>
      <c r="M3276" s="209">
        <v>510</v>
      </c>
      <c r="N3276" s="209">
        <v>5007</v>
      </c>
      <c r="O3276" s="209">
        <v>5750</v>
      </c>
      <c r="P3276" s="209">
        <v>50818</v>
      </c>
      <c r="Q3276"/>
      <c r="R3276" s="251"/>
      <c r="S3276"/>
      <c r="T3276" s="248" t="s">
        <v>16014</v>
      </c>
      <c r="U3276" s="248" t="s">
        <v>16270</v>
      </c>
    </row>
    <row r="3277" spans="1:21" s="1" customFormat="1" ht="23.25" customHeight="1" x14ac:dyDescent="0.25">
      <c r="A3277" t="s">
        <v>9479</v>
      </c>
      <c r="B3277" t="str">
        <f t="shared" si="201"/>
        <v>33</v>
      </c>
      <c r="C3277" t="str">
        <f t="shared" si="202"/>
        <v>795</v>
      </c>
      <c r="D3277" t="str">
        <f t="shared" si="203"/>
        <v>007</v>
      </c>
      <c r="E3277" s="161" t="s">
        <v>9480</v>
      </c>
      <c r="F3277" t="s">
        <v>17084</v>
      </c>
      <c r="G3277" t="s">
        <v>9468</v>
      </c>
      <c r="H3277" s="209">
        <v>33</v>
      </c>
      <c r="I3277" s="209">
        <v>795</v>
      </c>
      <c r="J3277" s="209">
        <v>7</v>
      </c>
      <c r="K3277" s="209">
        <v>328780</v>
      </c>
      <c r="L3277" s="209" t="s">
        <v>15177</v>
      </c>
      <c r="M3277" s="209">
        <v>510</v>
      </c>
      <c r="N3277" s="209">
        <v>5007</v>
      </c>
      <c r="O3277" s="209">
        <v>5795</v>
      </c>
      <c r="P3277" s="209">
        <v>50819</v>
      </c>
      <c r="Q3277" s="248"/>
      <c r="R3277" s="251"/>
      <c r="S3277" s="248"/>
      <c r="T3277" s="248" t="s">
        <v>16014</v>
      </c>
      <c r="U3277" s="248" t="s">
        <v>16270</v>
      </c>
    </row>
    <row r="3278" spans="1:21" s="1" customFormat="1" ht="23.25" customHeight="1" x14ac:dyDescent="0.25">
      <c r="A3278" t="s">
        <v>9578</v>
      </c>
      <c r="B3278" t="str">
        <f t="shared" si="201"/>
        <v>33</v>
      </c>
      <c r="C3278" t="str">
        <f t="shared" si="202"/>
        <v>850</v>
      </c>
      <c r="D3278" t="str">
        <f t="shared" si="203"/>
        <v>007</v>
      </c>
      <c r="E3278" s="161" t="s">
        <v>9579</v>
      </c>
      <c r="F3278" t="s">
        <v>17084</v>
      </c>
      <c r="G3278" t="s">
        <v>9567</v>
      </c>
      <c r="H3278" s="209">
        <v>33</v>
      </c>
      <c r="I3278" s="209">
        <v>850</v>
      </c>
      <c r="J3278" s="209">
        <v>7</v>
      </c>
      <c r="K3278" s="209">
        <v>328910</v>
      </c>
      <c r="L3278" s="209" t="s">
        <v>15177</v>
      </c>
      <c r="M3278" s="209">
        <v>510</v>
      </c>
      <c r="N3278" s="209">
        <v>5007</v>
      </c>
      <c r="O3278" s="209">
        <v>5850</v>
      </c>
      <c r="P3278" s="209">
        <v>50820</v>
      </c>
      <c r="Q3278" s="248"/>
      <c r="R3278" s="251"/>
      <c r="S3278" s="248"/>
      <c r="T3278" s="248" t="s">
        <v>16014</v>
      </c>
      <c r="U3278" s="248" t="s">
        <v>16270</v>
      </c>
    </row>
    <row r="3279" spans="1:21" s="1" customFormat="1" ht="23.25" customHeight="1" x14ac:dyDescent="0.25">
      <c r="A3279" t="s">
        <v>7712</v>
      </c>
      <c r="B3279" t="str">
        <f t="shared" si="201"/>
        <v>33</v>
      </c>
      <c r="C3279" t="str">
        <f t="shared" si="202"/>
        <v>001</v>
      </c>
      <c r="D3279" t="str">
        <f t="shared" si="203"/>
        <v>093</v>
      </c>
      <c r="E3279" s="161" t="s">
        <v>7714</v>
      </c>
      <c r="F3279" t="s">
        <v>17084</v>
      </c>
      <c r="G3279" t="s">
        <v>7582</v>
      </c>
      <c r="H3279" s="209">
        <v>33</v>
      </c>
      <c r="I3279" s="209">
        <v>1</v>
      </c>
      <c r="J3279" s="209">
        <v>93</v>
      </c>
      <c r="K3279" s="209">
        <v>320110</v>
      </c>
      <c r="L3279" s="209" t="s">
        <v>15177</v>
      </c>
      <c r="M3279" s="209">
        <v>520</v>
      </c>
      <c r="N3279" s="209">
        <v>5093</v>
      </c>
      <c r="O3279" s="209">
        <v>5001</v>
      </c>
      <c r="P3279" s="209">
        <v>50821</v>
      </c>
      <c r="Q3279" s="248"/>
      <c r="R3279" s="248"/>
      <c r="S3279" s="248"/>
      <c r="T3279" s="248" t="s">
        <v>16014</v>
      </c>
      <c r="U3279" s="248" t="s">
        <v>16270</v>
      </c>
    </row>
    <row r="3280" spans="1:21" s="1" customFormat="1" ht="23.25" customHeight="1" x14ac:dyDescent="0.25">
      <c r="A3280" t="s">
        <v>7816</v>
      </c>
      <c r="B3280" t="str">
        <f t="shared" si="201"/>
        <v>33</v>
      </c>
      <c r="C3280" t="str">
        <f t="shared" si="202"/>
        <v>002</v>
      </c>
      <c r="D3280" t="str">
        <f t="shared" si="203"/>
        <v>093</v>
      </c>
      <c r="E3280" s="161" t="s">
        <v>7817</v>
      </c>
      <c r="F3280" t="s">
        <v>17084</v>
      </c>
      <c r="G3280" t="s">
        <v>7729</v>
      </c>
      <c r="H3280" s="209">
        <v>33</v>
      </c>
      <c r="I3280" s="209">
        <v>2</v>
      </c>
      <c r="J3280" s="209">
        <v>93</v>
      </c>
      <c r="K3280" s="209">
        <v>320210</v>
      </c>
      <c r="L3280" s="209" t="s">
        <v>15177</v>
      </c>
      <c r="M3280" s="209">
        <v>520</v>
      </c>
      <c r="N3280" s="209">
        <v>5093</v>
      </c>
      <c r="O3280" s="209">
        <v>5002</v>
      </c>
      <c r="P3280" s="209">
        <v>50822</v>
      </c>
      <c r="Q3280" s="248"/>
      <c r="R3280" s="248"/>
      <c r="S3280" s="248"/>
      <c r="T3280" s="248" t="s">
        <v>16014</v>
      </c>
      <c r="U3280" s="248" t="s">
        <v>16270</v>
      </c>
    </row>
    <row r="3281" spans="1:21" s="1" customFormat="1" ht="23.25" customHeight="1" x14ac:dyDescent="0.25">
      <c r="A3281" t="s">
        <v>7915</v>
      </c>
      <c r="B3281" t="str">
        <f t="shared" si="201"/>
        <v>33</v>
      </c>
      <c r="C3281" t="str">
        <f t="shared" si="202"/>
        <v>010</v>
      </c>
      <c r="D3281" t="str">
        <f t="shared" si="203"/>
        <v>093</v>
      </c>
      <c r="E3281" s="161" t="s">
        <v>7916</v>
      </c>
      <c r="F3281" t="s">
        <v>17084</v>
      </c>
      <c r="G3281" t="s">
        <v>7828</v>
      </c>
      <c r="H3281" s="209">
        <v>33</v>
      </c>
      <c r="I3281" s="209">
        <v>10</v>
      </c>
      <c r="J3281" s="209">
        <v>93</v>
      </c>
      <c r="K3281" s="209">
        <v>320310</v>
      </c>
      <c r="L3281" s="209" t="s">
        <v>15177</v>
      </c>
      <c r="M3281" s="209">
        <v>520</v>
      </c>
      <c r="N3281" s="209">
        <v>5093</v>
      </c>
      <c r="O3281" s="209">
        <v>5010</v>
      </c>
      <c r="P3281" s="209">
        <v>50823</v>
      </c>
      <c r="Q3281" s="248"/>
      <c r="R3281" s="251"/>
      <c r="S3281" s="248"/>
      <c r="T3281" s="248" t="s">
        <v>16014</v>
      </c>
      <c r="U3281" s="248" t="s">
        <v>16270</v>
      </c>
    </row>
    <row r="3282" spans="1:21" s="1" customFormat="1" ht="23.25" customHeight="1" x14ac:dyDescent="0.25">
      <c r="A3282" t="s">
        <v>8014</v>
      </c>
      <c r="B3282" t="str">
        <f t="shared" si="201"/>
        <v>33</v>
      </c>
      <c r="C3282" t="str">
        <f t="shared" si="202"/>
        <v>030</v>
      </c>
      <c r="D3282" t="str">
        <f t="shared" si="203"/>
        <v>093</v>
      </c>
      <c r="E3282" s="161" t="s">
        <v>8015</v>
      </c>
      <c r="F3282" t="s">
        <v>17084</v>
      </c>
      <c r="G3282" t="s">
        <v>7927</v>
      </c>
      <c r="H3282" s="209">
        <v>33</v>
      </c>
      <c r="I3282" s="209">
        <v>30</v>
      </c>
      <c r="J3282" s="209">
        <v>93</v>
      </c>
      <c r="K3282" s="209">
        <v>320910</v>
      </c>
      <c r="L3282" s="209" t="s">
        <v>15177</v>
      </c>
      <c r="M3282" s="209">
        <v>520</v>
      </c>
      <c r="N3282" s="209">
        <v>5093</v>
      </c>
      <c r="O3282" s="209">
        <v>5030</v>
      </c>
      <c r="P3282" s="209">
        <v>50824</v>
      </c>
      <c r="Q3282" s="248"/>
      <c r="R3282" s="251"/>
      <c r="S3282" s="248"/>
      <c r="T3282" s="248" t="s">
        <v>16014</v>
      </c>
      <c r="U3282" s="248" t="s">
        <v>16270</v>
      </c>
    </row>
    <row r="3283" spans="1:21" s="1" customFormat="1" ht="23.25" customHeight="1" x14ac:dyDescent="0.25">
      <c r="A3283" t="s">
        <v>8113</v>
      </c>
      <c r="B3283" t="str">
        <f t="shared" si="201"/>
        <v>33</v>
      </c>
      <c r="C3283" t="str">
        <f t="shared" si="202"/>
        <v>035</v>
      </c>
      <c r="D3283" t="str">
        <f t="shared" si="203"/>
        <v>093</v>
      </c>
      <c r="E3283" s="161" t="s">
        <v>8114</v>
      </c>
      <c r="F3283" t="s">
        <v>17084</v>
      </c>
      <c r="G3283" t="s">
        <v>8026</v>
      </c>
      <c r="H3283" s="209">
        <v>33</v>
      </c>
      <c r="I3283" s="209">
        <v>35</v>
      </c>
      <c r="J3283" s="209">
        <v>93</v>
      </c>
      <c r="K3283" s="209">
        <v>320925</v>
      </c>
      <c r="L3283" s="209" t="s">
        <v>15177</v>
      </c>
      <c r="M3283" s="209">
        <v>520</v>
      </c>
      <c r="N3283" s="209">
        <v>5093</v>
      </c>
      <c r="O3283" s="209">
        <v>5035</v>
      </c>
      <c r="P3283" s="209">
        <v>50825</v>
      </c>
      <c r="Q3283" s="248"/>
      <c r="R3283" s="251"/>
      <c r="S3283" s="248"/>
      <c r="T3283" s="248" t="s">
        <v>16014</v>
      </c>
      <c r="U3283" s="248" t="s">
        <v>16270</v>
      </c>
    </row>
    <row r="3284" spans="1:21" s="1" customFormat="1" ht="23.25" customHeight="1" x14ac:dyDescent="0.25">
      <c r="A3284" t="s">
        <v>8212</v>
      </c>
      <c r="B3284" t="str">
        <f t="shared" si="201"/>
        <v>33</v>
      </c>
      <c r="C3284" t="str">
        <f t="shared" si="202"/>
        <v>040</v>
      </c>
      <c r="D3284" t="str">
        <f t="shared" si="203"/>
        <v>093</v>
      </c>
      <c r="E3284" s="161" t="s">
        <v>8213</v>
      </c>
      <c r="F3284" t="s">
        <v>17084</v>
      </c>
      <c r="G3284" t="s">
        <v>8125</v>
      </c>
      <c r="H3284" s="209">
        <v>33</v>
      </c>
      <c r="I3284" s="209">
        <v>40</v>
      </c>
      <c r="J3284" s="209">
        <v>93</v>
      </c>
      <c r="K3284" s="209">
        <v>320930</v>
      </c>
      <c r="L3284" s="209" t="s">
        <v>15177</v>
      </c>
      <c r="M3284" s="209">
        <v>520</v>
      </c>
      <c r="N3284" s="209">
        <v>5093</v>
      </c>
      <c r="O3284" s="209">
        <v>5040</v>
      </c>
      <c r="P3284" s="209">
        <v>50826</v>
      </c>
      <c r="Q3284" s="248"/>
      <c r="R3284" s="251"/>
      <c r="S3284" s="248"/>
      <c r="T3284" s="248" t="s">
        <v>16014</v>
      </c>
      <c r="U3284" s="248" t="s">
        <v>16270</v>
      </c>
    </row>
    <row r="3285" spans="1:21" s="1" customFormat="1" ht="23.25" customHeight="1" x14ac:dyDescent="0.25">
      <c r="A3285" t="s">
        <v>8311</v>
      </c>
      <c r="B3285" t="str">
        <f t="shared" si="201"/>
        <v>33</v>
      </c>
      <c r="C3285" t="str">
        <f t="shared" si="202"/>
        <v>200</v>
      </c>
      <c r="D3285" t="str">
        <f t="shared" si="203"/>
        <v>093</v>
      </c>
      <c r="E3285" s="161" t="s">
        <v>8312</v>
      </c>
      <c r="F3285" t="s">
        <v>17084</v>
      </c>
      <c r="G3285" t="s">
        <v>8224</v>
      </c>
      <c r="H3285" s="209">
        <v>33</v>
      </c>
      <c r="I3285" s="209">
        <v>200</v>
      </c>
      <c r="J3285" s="209">
        <v>93</v>
      </c>
      <c r="K3285" s="209">
        <v>322010</v>
      </c>
      <c r="L3285" s="209" t="s">
        <v>15177</v>
      </c>
      <c r="M3285" s="209">
        <v>520</v>
      </c>
      <c r="N3285" s="209">
        <v>5093</v>
      </c>
      <c r="O3285" s="209">
        <v>5200</v>
      </c>
      <c r="P3285" s="209">
        <v>50827</v>
      </c>
      <c r="Q3285" s="248"/>
      <c r="R3285" s="251"/>
      <c r="S3285" s="248"/>
      <c r="T3285" s="248" t="s">
        <v>16014</v>
      </c>
      <c r="U3285" s="248" t="s">
        <v>16270</v>
      </c>
    </row>
    <row r="3286" spans="1:21" s="1" customFormat="1" ht="23.25" customHeight="1" x14ac:dyDescent="0.25">
      <c r="A3286" t="s">
        <v>8410</v>
      </c>
      <c r="B3286" t="str">
        <f t="shared" si="201"/>
        <v>33</v>
      </c>
      <c r="C3286" t="str">
        <f t="shared" si="202"/>
        <v>610</v>
      </c>
      <c r="D3286" t="str">
        <f t="shared" si="203"/>
        <v>093</v>
      </c>
      <c r="E3286" s="161" t="s">
        <v>8411</v>
      </c>
      <c r="F3286" t="s">
        <v>17084</v>
      </c>
      <c r="G3286" t="s">
        <v>8323</v>
      </c>
      <c r="H3286" s="209">
        <v>33</v>
      </c>
      <c r="I3286" s="209">
        <v>610</v>
      </c>
      <c r="J3286" s="209">
        <v>93</v>
      </c>
      <c r="K3286" s="209">
        <v>327410</v>
      </c>
      <c r="L3286" s="209" t="s">
        <v>15177</v>
      </c>
      <c r="M3286" s="209">
        <v>520</v>
      </c>
      <c r="N3286" s="209">
        <v>5093</v>
      </c>
      <c r="O3286" s="209">
        <v>5610</v>
      </c>
      <c r="P3286" s="209">
        <v>50828</v>
      </c>
      <c r="Q3286" s="248"/>
      <c r="R3286" s="251"/>
      <c r="S3286" s="248"/>
      <c r="T3286" s="248" t="s">
        <v>16014</v>
      </c>
      <c r="U3286" s="248" t="s">
        <v>16270</v>
      </c>
    </row>
    <row r="3287" spans="1:21" s="1" customFormat="1" ht="23.25" customHeight="1" x14ac:dyDescent="0.25">
      <c r="A3287" t="s">
        <v>8509</v>
      </c>
      <c r="B3287" t="str">
        <f t="shared" si="201"/>
        <v>33</v>
      </c>
      <c r="C3287" t="str">
        <f t="shared" si="202"/>
        <v>620</v>
      </c>
      <c r="D3287" t="str">
        <f t="shared" si="203"/>
        <v>093</v>
      </c>
      <c r="E3287" s="161" t="s">
        <v>8510</v>
      </c>
      <c r="F3287" t="s">
        <v>17084</v>
      </c>
      <c r="G3287" t="s">
        <v>8422</v>
      </c>
      <c r="H3287" s="209">
        <v>33</v>
      </c>
      <c r="I3287" s="209">
        <v>620</v>
      </c>
      <c r="J3287" s="209">
        <v>93</v>
      </c>
      <c r="K3287" s="209">
        <v>327510</v>
      </c>
      <c r="L3287" s="209" t="s">
        <v>15177</v>
      </c>
      <c r="M3287" s="209">
        <v>520</v>
      </c>
      <c r="N3287" s="209">
        <v>5093</v>
      </c>
      <c r="O3287" s="209">
        <v>5620</v>
      </c>
      <c r="P3287" s="209">
        <v>50829</v>
      </c>
      <c r="Q3287" s="248"/>
      <c r="R3287" s="251"/>
      <c r="S3287" s="248"/>
      <c r="T3287" s="248" t="s">
        <v>16014</v>
      </c>
      <c r="U3287" s="248" t="s">
        <v>16270</v>
      </c>
    </row>
    <row r="3288" spans="1:21" s="1" customFormat="1" ht="23.25" customHeight="1" x14ac:dyDescent="0.25">
      <c r="A3288" t="s">
        <v>8658</v>
      </c>
      <c r="B3288" t="str">
        <f t="shared" si="201"/>
        <v>33</v>
      </c>
      <c r="C3288" t="str">
        <f t="shared" si="202"/>
        <v>630</v>
      </c>
      <c r="D3288" t="str">
        <f t="shared" si="203"/>
        <v>093</v>
      </c>
      <c r="E3288" s="161" t="s">
        <v>8659</v>
      </c>
      <c r="F3288" t="s">
        <v>17084</v>
      </c>
      <c r="G3288" t="s">
        <v>8571</v>
      </c>
      <c r="H3288" s="209">
        <v>33</v>
      </c>
      <c r="I3288" s="209">
        <v>630</v>
      </c>
      <c r="J3288" s="209">
        <v>93</v>
      </c>
      <c r="K3288" s="209">
        <v>327610</v>
      </c>
      <c r="L3288" s="209" t="s">
        <v>15177</v>
      </c>
      <c r="M3288" s="209">
        <v>520</v>
      </c>
      <c r="N3288" s="209">
        <v>5093</v>
      </c>
      <c r="O3288" s="209">
        <v>5630</v>
      </c>
      <c r="P3288" s="209">
        <v>50831</v>
      </c>
      <c r="Q3288" s="248"/>
      <c r="R3288" s="251"/>
      <c r="S3288" s="248"/>
      <c r="T3288" s="248" t="s">
        <v>16014</v>
      </c>
      <c r="U3288" s="248" t="s">
        <v>16270</v>
      </c>
    </row>
    <row r="3289" spans="1:21" s="1" customFormat="1" ht="23.25" customHeight="1" x14ac:dyDescent="0.25">
      <c r="A3289" t="s">
        <v>8757</v>
      </c>
      <c r="B3289" t="str">
        <f t="shared" si="201"/>
        <v>33</v>
      </c>
      <c r="C3289" t="str">
        <f t="shared" si="202"/>
        <v>637</v>
      </c>
      <c r="D3289" t="str">
        <f t="shared" si="203"/>
        <v>093</v>
      </c>
      <c r="E3289" s="161" t="s">
        <v>8758</v>
      </c>
      <c r="F3289" t="s">
        <v>17084</v>
      </c>
      <c r="G3289" t="s">
        <v>8670</v>
      </c>
      <c r="H3289" s="209">
        <v>33</v>
      </c>
      <c r="I3289" s="209">
        <v>637</v>
      </c>
      <c r="J3289" s="209">
        <v>93</v>
      </c>
      <c r="K3289" s="209">
        <v>327630</v>
      </c>
      <c r="L3289" s="209" t="s">
        <v>15177</v>
      </c>
      <c r="M3289" s="209">
        <v>520</v>
      </c>
      <c r="N3289" s="209">
        <v>5093</v>
      </c>
      <c r="O3289" s="209">
        <v>5637</v>
      </c>
      <c r="P3289" s="209">
        <v>50832</v>
      </c>
      <c r="Q3289" s="248"/>
      <c r="R3289" s="251"/>
      <c r="S3289" s="248"/>
      <c r="T3289" s="248" t="s">
        <v>16014</v>
      </c>
      <c r="U3289" s="248" t="s">
        <v>16270</v>
      </c>
    </row>
    <row r="3290" spans="1:21" s="1" customFormat="1" ht="23.25" customHeight="1" x14ac:dyDescent="0.25">
      <c r="A3290" t="s">
        <v>8859</v>
      </c>
      <c r="B3290" t="str">
        <f t="shared" si="201"/>
        <v>33</v>
      </c>
      <c r="C3290" t="str">
        <f t="shared" si="202"/>
        <v>645</v>
      </c>
      <c r="D3290" t="str">
        <f t="shared" si="203"/>
        <v>093</v>
      </c>
      <c r="E3290" s="161" t="s">
        <v>8860</v>
      </c>
      <c r="F3290" t="s">
        <v>17084</v>
      </c>
      <c r="G3290" t="s">
        <v>8772</v>
      </c>
      <c r="H3290" s="209">
        <v>33</v>
      </c>
      <c r="I3290" s="209">
        <v>645</v>
      </c>
      <c r="J3290" s="209">
        <v>93</v>
      </c>
      <c r="K3290" s="209">
        <v>327710</v>
      </c>
      <c r="L3290" s="209" t="s">
        <v>15177</v>
      </c>
      <c r="M3290" s="209">
        <v>520</v>
      </c>
      <c r="N3290" s="209">
        <v>5093</v>
      </c>
      <c r="O3290" s="209">
        <v>5645</v>
      </c>
      <c r="P3290" s="209">
        <v>50833</v>
      </c>
      <c r="Q3290"/>
      <c r="R3290" s="251"/>
      <c r="S3290"/>
      <c r="T3290" s="248" t="s">
        <v>16014</v>
      </c>
      <c r="U3290" s="248" t="s">
        <v>16270</v>
      </c>
    </row>
    <row r="3291" spans="1:21" s="1" customFormat="1" ht="23.25" customHeight="1" x14ac:dyDescent="0.25">
      <c r="A3291" t="s">
        <v>8959</v>
      </c>
      <c r="B3291" t="str">
        <f t="shared" si="201"/>
        <v>33</v>
      </c>
      <c r="C3291" t="str">
        <f t="shared" si="202"/>
        <v>685</v>
      </c>
      <c r="D3291" t="str">
        <f t="shared" si="203"/>
        <v>093</v>
      </c>
      <c r="E3291" s="161" t="s">
        <v>8960</v>
      </c>
      <c r="F3291" t="s">
        <v>17084</v>
      </c>
      <c r="G3291" t="s">
        <v>8872</v>
      </c>
      <c r="H3291" s="209">
        <v>33</v>
      </c>
      <c r="I3291" s="209">
        <v>685</v>
      </c>
      <c r="J3291" s="209">
        <v>93</v>
      </c>
      <c r="K3291" s="209">
        <v>327730</v>
      </c>
      <c r="L3291" s="209" t="s">
        <v>15177</v>
      </c>
      <c r="M3291" s="209">
        <v>520</v>
      </c>
      <c r="N3291" s="209">
        <v>5093</v>
      </c>
      <c r="O3291" s="209">
        <v>5686</v>
      </c>
      <c r="P3291" s="209">
        <v>50834</v>
      </c>
      <c r="Q3291" s="248"/>
      <c r="R3291" s="251"/>
      <c r="S3291" s="248"/>
      <c r="T3291" s="248" t="s">
        <v>16014</v>
      </c>
      <c r="U3291" s="248" t="s">
        <v>16270</v>
      </c>
    </row>
    <row r="3292" spans="1:21" s="1" customFormat="1" ht="23.25" customHeight="1" x14ac:dyDescent="0.25">
      <c r="A3292" t="s">
        <v>9059</v>
      </c>
      <c r="B3292" t="str">
        <f t="shared" si="201"/>
        <v>33</v>
      </c>
      <c r="C3292" t="str">
        <f t="shared" si="202"/>
        <v>690</v>
      </c>
      <c r="D3292" t="str">
        <f t="shared" si="203"/>
        <v>093</v>
      </c>
      <c r="E3292" s="161" t="s">
        <v>9060</v>
      </c>
      <c r="F3292" t="s">
        <v>17084</v>
      </c>
      <c r="G3292" t="s">
        <v>8972</v>
      </c>
      <c r="H3292" s="209">
        <v>33</v>
      </c>
      <c r="I3292" s="209">
        <v>690</v>
      </c>
      <c r="J3292" s="209">
        <v>93</v>
      </c>
      <c r="K3292" s="209">
        <v>327750</v>
      </c>
      <c r="L3292" s="209" t="s">
        <v>15177</v>
      </c>
      <c r="M3292" s="209">
        <v>520</v>
      </c>
      <c r="N3292" s="209">
        <v>5093</v>
      </c>
      <c r="O3292" s="209">
        <v>5691</v>
      </c>
      <c r="P3292" s="209">
        <v>50835</v>
      </c>
      <c r="Q3292" s="248"/>
      <c r="R3292" s="251"/>
      <c r="S3292" s="248"/>
      <c r="T3292" s="248" t="s">
        <v>16014</v>
      </c>
      <c r="U3292" s="248" t="s">
        <v>16270</v>
      </c>
    </row>
    <row r="3293" spans="1:21" s="1" customFormat="1" ht="23.25" customHeight="1" x14ac:dyDescent="0.25">
      <c r="A3293" t="s">
        <v>9159</v>
      </c>
      <c r="B3293" t="str">
        <f t="shared" si="201"/>
        <v>33</v>
      </c>
      <c r="C3293" t="str">
        <f t="shared" si="202"/>
        <v>695</v>
      </c>
      <c r="D3293" t="str">
        <f t="shared" si="203"/>
        <v>093</v>
      </c>
      <c r="E3293" s="161" t="s">
        <v>9160</v>
      </c>
      <c r="F3293" t="s">
        <v>17084</v>
      </c>
      <c r="G3293" t="s">
        <v>9072</v>
      </c>
      <c r="H3293" s="209">
        <v>33</v>
      </c>
      <c r="I3293" s="209">
        <v>695</v>
      </c>
      <c r="J3293" s="209">
        <v>93</v>
      </c>
      <c r="K3293" s="209">
        <v>327770</v>
      </c>
      <c r="L3293" s="209" t="s">
        <v>15177</v>
      </c>
      <c r="M3293" s="209">
        <v>520</v>
      </c>
      <c r="N3293" s="209">
        <v>5093</v>
      </c>
      <c r="O3293" s="209">
        <v>5695</v>
      </c>
      <c r="P3293" s="209">
        <v>50836</v>
      </c>
      <c r="Q3293" s="248"/>
      <c r="R3293" s="251"/>
      <c r="S3293" s="248"/>
      <c r="T3293" s="248" t="s">
        <v>16014</v>
      </c>
      <c r="U3293" s="248" t="s">
        <v>16270</v>
      </c>
    </row>
    <row r="3294" spans="1:21" s="1" customFormat="1" ht="23.25" customHeight="1" x14ac:dyDescent="0.25">
      <c r="A3294" t="s">
        <v>9258</v>
      </c>
      <c r="B3294" t="str">
        <f t="shared" si="201"/>
        <v>33</v>
      </c>
      <c r="C3294" t="str">
        <f t="shared" si="202"/>
        <v>700</v>
      </c>
      <c r="D3294" t="str">
        <f t="shared" si="203"/>
        <v>093</v>
      </c>
      <c r="E3294" s="161" t="s">
        <v>9259</v>
      </c>
      <c r="F3294" t="s">
        <v>17084</v>
      </c>
      <c r="G3294" t="s">
        <v>9171</v>
      </c>
      <c r="H3294" s="209">
        <v>33</v>
      </c>
      <c r="I3294" s="209">
        <v>700</v>
      </c>
      <c r="J3294" s="209">
        <v>93</v>
      </c>
      <c r="K3294" s="209">
        <v>327810</v>
      </c>
      <c r="L3294" s="209" t="s">
        <v>15177</v>
      </c>
      <c r="M3294" s="209">
        <v>520</v>
      </c>
      <c r="N3294" s="209">
        <v>5093</v>
      </c>
      <c r="O3294" s="209">
        <v>5700</v>
      </c>
      <c r="P3294" s="209">
        <v>50837</v>
      </c>
      <c r="Q3294" s="248"/>
      <c r="R3294" s="251"/>
      <c r="S3294" s="248"/>
      <c r="T3294" s="248" t="s">
        <v>16014</v>
      </c>
      <c r="U3294" s="248" t="s">
        <v>16270</v>
      </c>
    </row>
    <row r="3295" spans="1:21" s="1" customFormat="1" ht="23.25" customHeight="1" x14ac:dyDescent="0.25">
      <c r="A3295" t="s">
        <v>9357</v>
      </c>
      <c r="B3295" t="str">
        <f t="shared" si="201"/>
        <v>33</v>
      </c>
      <c r="C3295" t="str">
        <f t="shared" si="202"/>
        <v>745</v>
      </c>
      <c r="D3295" t="str">
        <f t="shared" si="203"/>
        <v>093</v>
      </c>
      <c r="E3295" s="161" t="s">
        <v>9358</v>
      </c>
      <c r="F3295" t="s">
        <v>17084</v>
      </c>
      <c r="G3295" t="s">
        <v>9270</v>
      </c>
      <c r="H3295" s="209">
        <v>33</v>
      </c>
      <c r="I3295" s="209">
        <v>745</v>
      </c>
      <c r="J3295" s="209">
        <v>93</v>
      </c>
      <c r="K3295" s="209">
        <v>328430</v>
      </c>
      <c r="L3295" s="209" t="s">
        <v>15177</v>
      </c>
      <c r="M3295" s="209">
        <v>520</v>
      </c>
      <c r="N3295" s="209">
        <v>5093</v>
      </c>
      <c r="O3295" s="209">
        <v>5745</v>
      </c>
      <c r="P3295" s="209">
        <v>50838</v>
      </c>
      <c r="Q3295" s="248"/>
      <c r="R3295" s="251"/>
      <c r="S3295" s="248"/>
      <c r="T3295" s="248" t="s">
        <v>16014</v>
      </c>
      <c r="U3295" s="248" t="s">
        <v>16270</v>
      </c>
    </row>
    <row r="3296" spans="1:21" s="1" customFormat="1" ht="23.25" customHeight="1" x14ac:dyDescent="0.25">
      <c r="A3296" t="s">
        <v>9456</v>
      </c>
      <c r="B3296" t="str">
        <f t="shared" si="201"/>
        <v>33</v>
      </c>
      <c r="C3296" t="str">
        <f t="shared" si="202"/>
        <v>750</v>
      </c>
      <c r="D3296" t="str">
        <f t="shared" si="203"/>
        <v>093</v>
      </c>
      <c r="E3296" s="161" t="s">
        <v>9457</v>
      </c>
      <c r="F3296" t="s">
        <v>17084</v>
      </c>
      <c r="G3296" t="s">
        <v>9369</v>
      </c>
      <c r="H3296" s="209">
        <v>33</v>
      </c>
      <c r="I3296" s="209">
        <v>750</v>
      </c>
      <c r="J3296" s="209">
        <v>93</v>
      </c>
      <c r="K3296" s="209">
        <v>328450</v>
      </c>
      <c r="L3296" s="209" t="s">
        <v>15177</v>
      </c>
      <c r="M3296" s="209">
        <v>520</v>
      </c>
      <c r="N3296" s="209">
        <v>5093</v>
      </c>
      <c r="O3296" s="209">
        <v>5750</v>
      </c>
      <c r="P3296" s="209">
        <v>50839</v>
      </c>
      <c r="Q3296"/>
      <c r="R3296" s="251"/>
      <c r="S3296"/>
      <c r="T3296" s="248" t="s">
        <v>16014</v>
      </c>
      <c r="U3296" s="248" t="s">
        <v>16270</v>
      </c>
    </row>
    <row r="3297" spans="1:21" s="1" customFormat="1" ht="23.25" customHeight="1" x14ac:dyDescent="0.25">
      <c r="A3297" t="s">
        <v>9555</v>
      </c>
      <c r="B3297" t="str">
        <f t="shared" si="201"/>
        <v>33</v>
      </c>
      <c r="C3297" t="str">
        <f t="shared" si="202"/>
        <v>795</v>
      </c>
      <c r="D3297" t="str">
        <f t="shared" si="203"/>
        <v>093</v>
      </c>
      <c r="E3297" s="161" t="s">
        <v>9556</v>
      </c>
      <c r="F3297" t="s">
        <v>17084</v>
      </c>
      <c r="G3297" t="s">
        <v>9468</v>
      </c>
      <c r="H3297" s="209">
        <v>33</v>
      </c>
      <c r="I3297" s="209">
        <v>795</v>
      </c>
      <c r="J3297" s="209">
        <v>93</v>
      </c>
      <c r="K3297" s="209">
        <v>328780</v>
      </c>
      <c r="L3297" s="209" t="s">
        <v>15177</v>
      </c>
      <c r="M3297" s="209">
        <v>520</v>
      </c>
      <c r="N3297" s="209">
        <v>5093</v>
      </c>
      <c r="O3297" s="209">
        <v>5795</v>
      </c>
      <c r="P3297" s="209">
        <v>50840</v>
      </c>
      <c r="Q3297" s="248"/>
      <c r="R3297" s="251"/>
      <c r="S3297" s="248"/>
      <c r="T3297" s="248" t="s">
        <v>16014</v>
      </c>
      <c r="U3297" s="248" t="s">
        <v>16270</v>
      </c>
    </row>
    <row r="3298" spans="1:21" s="1" customFormat="1" ht="23.25" customHeight="1" x14ac:dyDescent="0.25">
      <c r="A3298" t="s">
        <v>9654</v>
      </c>
      <c r="B3298" t="str">
        <f t="shared" si="201"/>
        <v>33</v>
      </c>
      <c r="C3298" t="str">
        <f t="shared" si="202"/>
        <v>850</v>
      </c>
      <c r="D3298" t="str">
        <f t="shared" si="203"/>
        <v>093</v>
      </c>
      <c r="E3298" s="161" t="s">
        <v>9655</v>
      </c>
      <c r="F3298" t="s">
        <v>17084</v>
      </c>
      <c r="G3298" t="s">
        <v>9567</v>
      </c>
      <c r="H3298" s="209">
        <v>33</v>
      </c>
      <c r="I3298" s="209">
        <v>850</v>
      </c>
      <c r="J3298" s="209">
        <v>93</v>
      </c>
      <c r="K3298" s="209">
        <v>328910</v>
      </c>
      <c r="L3298" s="209" t="s">
        <v>15177</v>
      </c>
      <c r="M3298" s="209">
        <v>520</v>
      </c>
      <c r="N3298" s="209">
        <v>5093</v>
      </c>
      <c r="O3298" s="209">
        <v>5850</v>
      </c>
      <c r="P3298" s="209">
        <v>50841</v>
      </c>
      <c r="Q3298" s="248"/>
      <c r="R3298" s="251"/>
      <c r="S3298" s="248"/>
      <c r="T3298" s="248" t="s">
        <v>16014</v>
      </c>
      <c r="U3298" s="248" t="s">
        <v>16270</v>
      </c>
    </row>
    <row r="3299" spans="1:21" s="1" customFormat="1" ht="23.25" customHeight="1" x14ac:dyDescent="0.25">
      <c r="A3299" t="s">
        <v>7691</v>
      </c>
      <c r="B3299" t="str">
        <f t="shared" si="201"/>
        <v>33</v>
      </c>
      <c r="C3299" t="str">
        <f t="shared" si="202"/>
        <v>001</v>
      </c>
      <c r="D3299" t="str">
        <f t="shared" si="203"/>
        <v>080</v>
      </c>
      <c r="E3299" s="161" t="s">
        <v>7693</v>
      </c>
      <c r="F3299" t="s">
        <v>17084</v>
      </c>
      <c r="G3299" t="s">
        <v>7582</v>
      </c>
      <c r="H3299" s="209">
        <v>33</v>
      </c>
      <c r="I3299" s="209">
        <v>1</v>
      </c>
      <c r="J3299" s="209">
        <v>80</v>
      </c>
      <c r="K3299" s="209">
        <v>320110</v>
      </c>
      <c r="L3299" s="209" t="s">
        <v>15177</v>
      </c>
      <c r="M3299" s="209">
        <v>520</v>
      </c>
      <c r="N3299" s="209">
        <v>5080</v>
      </c>
      <c r="O3299" s="209">
        <v>5001</v>
      </c>
      <c r="P3299" s="209">
        <v>50842</v>
      </c>
      <c r="Q3299" s="248"/>
      <c r="R3299" s="248"/>
      <c r="S3299" s="248"/>
      <c r="T3299" s="248" t="s">
        <v>16014</v>
      </c>
      <c r="U3299" s="248" t="s">
        <v>16270</v>
      </c>
    </row>
    <row r="3300" spans="1:21" s="1" customFormat="1" ht="23.25" customHeight="1" x14ac:dyDescent="0.25">
      <c r="A3300" t="s">
        <v>7802</v>
      </c>
      <c r="B3300" t="str">
        <f t="shared" si="201"/>
        <v>33</v>
      </c>
      <c r="C3300" t="str">
        <f t="shared" si="202"/>
        <v>002</v>
      </c>
      <c r="D3300" t="str">
        <f t="shared" si="203"/>
        <v>080</v>
      </c>
      <c r="E3300" s="161" t="s">
        <v>7803</v>
      </c>
      <c r="F3300" t="s">
        <v>17084</v>
      </c>
      <c r="G3300" t="s">
        <v>7729</v>
      </c>
      <c r="H3300" s="209">
        <v>33</v>
      </c>
      <c r="I3300" s="209">
        <v>2</v>
      </c>
      <c r="J3300" s="209">
        <v>80</v>
      </c>
      <c r="K3300" s="209">
        <v>320210</v>
      </c>
      <c r="L3300" s="209" t="s">
        <v>15177</v>
      </c>
      <c r="M3300" s="209">
        <v>520</v>
      </c>
      <c r="N3300" s="209">
        <v>5080</v>
      </c>
      <c r="O3300" s="209">
        <v>5002</v>
      </c>
      <c r="P3300" s="209">
        <v>50843</v>
      </c>
      <c r="Q3300" s="248"/>
      <c r="R3300" s="248"/>
      <c r="S3300" s="248"/>
      <c r="T3300" s="248" t="s">
        <v>16014</v>
      </c>
      <c r="U3300" s="248" t="s">
        <v>16270</v>
      </c>
    </row>
    <row r="3301" spans="1:21" s="1" customFormat="1" ht="23.25" customHeight="1" x14ac:dyDescent="0.25">
      <c r="A3301" t="s">
        <v>7901</v>
      </c>
      <c r="B3301" t="str">
        <f t="shared" si="201"/>
        <v>33</v>
      </c>
      <c r="C3301" t="str">
        <f t="shared" si="202"/>
        <v>010</v>
      </c>
      <c r="D3301" t="str">
        <f t="shared" si="203"/>
        <v>080</v>
      </c>
      <c r="E3301" s="161" t="s">
        <v>7902</v>
      </c>
      <c r="F3301" t="s">
        <v>17084</v>
      </c>
      <c r="G3301" t="s">
        <v>7828</v>
      </c>
      <c r="H3301" s="209">
        <v>33</v>
      </c>
      <c r="I3301" s="209">
        <v>10</v>
      </c>
      <c r="J3301" s="209">
        <v>80</v>
      </c>
      <c r="K3301" s="209">
        <v>320310</v>
      </c>
      <c r="L3301" s="209" t="s">
        <v>15177</v>
      </c>
      <c r="M3301" s="209">
        <v>520</v>
      </c>
      <c r="N3301" s="209">
        <v>5080</v>
      </c>
      <c r="O3301" s="209">
        <v>5010</v>
      </c>
      <c r="P3301" s="209">
        <v>50844</v>
      </c>
      <c r="Q3301" s="248"/>
      <c r="R3301" s="251"/>
      <c r="S3301" s="248"/>
      <c r="T3301" s="248" t="s">
        <v>16014</v>
      </c>
      <c r="U3301" s="248" t="s">
        <v>16270</v>
      </c>
    </row>
    <row r="3302" spans="1:21" s="1" customFormat="1" ht="23.25" customHeight="1" x14ac:dyDescent="0.25">
      <c r="A3302" t="s">
        <v>8000</v>
      </c>
      <c r="B3302" t="str">
        <f t="shared" si="201"/>
        <v>33</v>
      </c>
      <c r="C3302" t="str">
        <f t="shared" si="202"/>
        <v>030</v>
      </c>
      <c r="D3302" t="str">
        <f t="shared" si="203"/>
        <v>080</v>
      </c>
      <c r="E3302" s="161" t="s">
        <v>8001</v>
      </c>
      <c r="F3302" t="s">
        <v>17084</v>
      </c>
      <c r="G3302" t="s">
        <v>7927</v>
      </c>
      <c r="H3302" s="209">
        <v>33</v>
      </c>
      <c r="I3302" s="209">
        <v>30</v>
      </c>
      <c r="J3302" s="209">
        <v>80</v>
      </c>
      <c r="K3302" s="209">
        <v>320910</v>
      </c>
      <c r="L3302" s="209" t="s">
        <v>15177</v>
      </c>
      <c r="M3302" s="209">
        <v>520</v>
      </c>
      <c r="N3302" s="209">
        <v>5080</v>
      </c>
      <c r="O3302" s="209">
        <v>5030</v>
      </c>
      <c r="P3302" s="209">
        <v>50845</v>
      </c>
      <c r="Q3302" s="248"/>
      <c r="R3302" s="251"/>
      <c r="S3302" s="248"/>
      <c r="T3302" s="248" t="s">
        <v>16014</v>
      </c>
      <c r="U3302" s="248" t="s">
        <v>16270</v>
      </c>
    </row>
    <row r="3303" spans="1:21" s="1" customFormat="1" ht="23.25" customHeight="1" x14ac:dyDescent="0.25">
      <c r="A3303" t="s">
        <v>8099</v>
      </c>
      <c r="B3303" t="str">
        <f t="shared" si="201"/>
        <v>33</v>
      </c>
      <c r="C3303" t="str">
        <f t="shared" si="202"/>
        <v>035</v>
      </c>
      <c r="D3303" t="str">
        <f t="shared" si="203"/>
        <v>080</v>
      </c>
      <c r="E3303" s="161" t="s">
        <v>8100</v>
      </c>
      <c r="F3303" t="s">
        <v>17084</v>
      </c>
      <c r="G3303" t="s">
        <v>8026</v>
      </c>
      <c r="H3303" s="209">
        <v>33</v>
      </c>
      <c r="I3303" s="209">
        <v>35</v>
      </c>
      <c r="J3303" s="209">
        <v>80</v>
      </c>
      <c r="K3303" s="209">
        <v>320925</v>
      </c>
      <c r="L3303" s="209" t="s">
        <v>15177</v>
      </c>
      <c r="M3303" s="209">
        <v>520</v>
      </c>
      <c r="N3303" s="209">
        <v>5080</v>
      </c>
      <c r="O3303" s="209">
        <v>5035</v>
      </c>
      <c r="P3303" s="209">
        <v>50846</v>
      </c>
      <c r="Q3303" s="248"/>
      <c r="R3303" s="251"/>
      <c r="S3303" s="248"/>
      <c r="T3303" s="248" t="s">
        <v>16014</v>
      </c>
      <c r="U3303" s="248" t="s">
        <v>16270</v>
      </c>
    </row>
    <row r="3304" spans="1:21" s="1" customFormat="1" ht="23.25" customHeight="1" x14ac:dyDescent="0.25">
      <c r="A3304" t="s">
        <v>8198</v>
      </c>
      <c r="B3304" t="str">
        <f t="shared" si="201"/>
        <v>33</v>
      </c>
      <c r="C3304" t="str">
        <f t="shared" si="202"/>
        <v>040</v>
      </c>
      <c r="D3304" t="str">
        <f t="shared" si="203"/>
        <v>080</v>
      </c>
      <c r="E3304" s="161" t="s">
        <v>8199</v>
      </c>
      <c r="F3304" t="s">
        <v>17084</v>
      </c>
      <c r="G3304" t="s">
        <v>8125</v>
      </c>
      <c r="H3304" s="209">
        <v>33</v>
      </c>
      <c r="I3304" s="209">
        <v>40</v>
      </c>
      <c r="J3304" s="209">
        <v>80</v>
      </c>
      <c r="K3304" s="209">
        <v>320930</v>
      </c>
      <c r="L3304" s="209" t="s">
        <v>15177</v>
      </c>
      <c r="M3304" s="209">
        <v>520</v>
      </c>
      <c r="N3304" s="209">
        <v>5080</v>
      </c>
      <c r="O3304" s="209">
        <v>5040</v>
      </c>
      <c r="P3304" s="209">
        <v>50847</v>
      </c>
      <c r="Q3304" s="248"/>
      <c r="R3304" s="251"/>
      <c r="S3304" s="248"/>
      <c r="T3304" s="248" t="s">
        <v>16014</v>
      </c>
      <c r="U3304" s="248" t="s">
        <v>16270</v>
      </c>
    </row>
    <row r="3305" spans="1:21" s="1" customFormat="1" ht="23.25" customHeight="1" x14ac:dyDescent="0.25">
      <c r="A3305" t="s">
        <v>8297</v>
      </c>
      <c r="B3305" t="str">
        <f t="shared" si="201"/>
        <v>33</v>
      </c>
      <c r="C3305" t="str">
        <f t="shared" si="202"/>
        <v>200</v>
      </c>
      <c r="D3305" t="str">
        <f t="shared" si="203"/>
        <v>080</v>
      </c>
      <c r="E3305" s="161" t="s">
        <v>8298</v>
      </c>
      <c r="F3305" t="s">
        <v>17084</v>
      </c>
      <c r="G3305" t="s">
        <v>8224</v>
      </c>
      <c r="H3305" s="209">
        <v>33</v>
      </c>
      <c r="I3305" s="209">
        <v>200</v>
      </c>
      <c r="J3305" s="209">
        <v>80</v>
      </c>
      <c r="K3305" s="209">
        <v>322010</v>
      </c>
      <c r="L3305" s="209" t="s">
        <v>15177</v>
      </c>
      <c r="M3305" s="209">
        <v>520</v>
      </c>
      <c r="N3305" s="209">
        <v>5080</v>
      </c>
      <c r="O3305" s="209">
        <v>5200</v>
      </c>
      <c r="P3305" s="209">
        <v>50848</v>
      </c>
      <c r="Q3305" s="248"/>
      <c r="R3305" s="251"/>
      <c r="S3305" s="248"/>
      <c r="T3305" s="248" t="s">
        <v>16014</v>
      </c>
      <c r="U3305" s="248" t="s">
        <v>16270</v>
      </c>
    </row>
    <row r="3306" spans="1:21" s="1" customFormat="1" ht="23.25" customHeight="1" x14ac:dyDescent="0.25">
      <c r="A3306" t="s">
        <v>8396</v>
      </c>
      <c r="B3306" t="str">
        <f t="shared" si="201"/>
        <v>33</v>
      </c>
      <c r="C3306" t="str">
        <f t="shared" si="202"/>
        <v>610</v>
      </c>
      <c r="D3306" t="str">
        <f t="shared" si="203"/>
        <v>080</v>
      </c>
      <c r="E3306" s="161" t="s">
        <v>8397</v>
      </c>
      <c r="F3306" t="s">
        <v>17084</v>
      </c>
      <c r="G3306" t="s">
        <v>8323</v>
      </c>
      <c r="H3306" s="209">
        <v>33</v>
      </c>
      <c r="I3306" s="209">
        <v>610</v>
      </c>
      <c r="J3306" s="209">
        <v>80</v>
      </c>
      <c r="K3306" s="209">
        <v>327410</v>
      </c>
      <c r="L3306" s="209" t="s">
        <v>15177</v>
      </c>
      <c r="M3306" s="209">
        <v>520</v>
      </c>
      <c r="N3306" s="209">
        <v>5080</v>
      </c>
      <c r="O3306" s="209">
        <v>5610</v>
      </c>
      <c r="P3306" s="209">
        <v>50849</v>
      </c>
      <c r="Q3306" s="248"/>
      <c r="R3306" s="251"/>
      <c r="S3306" s="248"/>
      <c r="T3306" s="248" t="s">
        <v>16014</v>
      </c>
      <c r="U3306" s="248" t="s">
        <v>16270</v>
      </c>
    </row>
    <row r="3307" spans="1:21" s="1" customFormat="1" ht="23.25" customHeight="1" x14ac:dyDescent="0.25">
      <c r="A3307" t="s">
        <v>8495</v>
      </c>
      <c r="B3307" t="str">
        <f t="shared" si="201"/>
        <v>33</v>
      </c>
      <c r="C3307" t="str">
        <f t="shared" si="202"/>
        <v>620</v>
      </c>
      <c r="D3307" t="str">
        <f t="shared" si="203"/>
        <v>080</v>
      </c>
      <c r="E3307" s="161" t="s">
        <v>8496</v>
      </c>
      <c r="F3307" t="s">
        <v>17084</v>
      </c>
      <c r="G3307" t="s">
        <v>8422</v>
      </c>
      <c r="H3307" s="209">
        <v>33</v>
      </c>
      <c r="I3307" s="209">
        <v>620</v>
      </c>
      <c r="J3307" s="209">
        <v>80</v>
      </c>
      <c r="K3307" s="209">
        <v>327510</v>
      </c>
      <c r="L3307" s="209" t="s">
        <v>15177</v>
      </c>
      <c r="M3307" s="209">
        <v>520</v>
      </c>
      <c r="N3307" s="209">
        <v>5080</v>
      </c>
      <c r="O3307" s="209">
        <v>5620</v>
      </c>
      <c r="P3307" s="209">
        <v>50850</v>
      </c>
      <c r="Q3307" s="248"/>
      <c r="R3307" s="251"/>
      <c r="S3307" s="248"/>
      <c r="T3307" s="248" t="s">
        <v>16014</v>
      </c>
      <c r="U3307" s="248" t="s">
        <v>16270</v>
      </c>
    </row>
    <row r="3308" spans="1:21" s="1" customFormat="1" ht="23.25" customHeight="1" x14ac:dyDescent="0.25">
      <c r="A3308" t="s">
        <v>8644</v>
      </c>
      <c r="B3308" t="str">
        <f t="shared" si="201"/>
        <v>33</v>
      </c>
      <c r="C3308" t="str">
        <f t="shared" si="202"/>
        <v>630</v>
      </c>
      <c r="D3308" t="str">
        <f t="shared" si="203"/>
        <v>080</v>
      </c>
      <c r="E3308" s="161" t="s">
        <v>8645</v>
      </c>
      <c r="F3308" t="s">
        <v>17084</v>
      </c>
      <c r="G3308" t="s">
        <v>8571</v>
      </c>
      <c r="H3308" s="209">
        <v>33</v>
      </c>
      <c r="I3308" s="209">
        <v>630</v>
      </c>
      <c r="J3308" s="209">
        <v>80</v>
      </c>
      <c r="K3308" s="209">
        <v>327610</v>
      </c>
      <c r="L3308" s="209" t="s">
        <v>15177</v>
      </c>
      <c r="M3308" s="209">
        <v>520</v>
      </c>
      <c r="N3308" s="209">
        <v>5080</v>
      </c>
      <c r="O3308" s="209">
        <v>5630</v>
      </c>
      <c r="P3308" s="209">
        <v>50852</v>
      </c>
      <c r="Q3308" s="248"/>
      <c r="R3308" s="251"/>
      <c r="S3308" s="248"/>
      <c r="T3308" s="248" t="s">
        <v>16014</v>
      </c>
      <c r="U3308" s="248" t="s">
        <v>16270</v>
      </c>
    </row>
    <row r="3309" spans="1:21" s="1" customFormat="1" ht="23.25" customHeight="1" x14ac:dyDescent="0.25">
      <c r="A3309" t="s">
        <v>8743</v>
      </c>
      <c r="B3309" t="str">
        <f t="shared" si="201"/>
        <v>33</v>
      </c>
      <c r="C3309" t="str">
        <f t="shared" si="202"/>
        <v>637</v>
      </c>
      <c r="D3309" t="str">
        <f t="shared" si="203"/>
        <v>080</v>
      </c>
      <c r="E3309" s="161" t="s">
        <v>8744</v>
      </c>
      <c r="F3309" t="s">
        <v>17084</v>
      </c>
      <c r="G3309" t="s">
        <v>8670</v>
      </c>
      <c r="H3309" s="209">
        <v>33</v>
      </c>
      <c r="I3309" s="209">
        <v>637</v>
      </c>
      <c r="J3309" s="209">
        <v>80</v>
      </c>
      <c r="K3309" s="209">
        <v>327630</v>
      </c>
      <c r="L3309" s="209" t="s">
        <v>15177</v>
      </c>
      <c r="M3309" s="209">
        <v>520</v>
      </c>
      <c r="N3309" s="209">
        <v>5080</v>
      </c>
      <c r="O3309" s="209">
        <v>5637</v>
      </c>
      <c r="P3309" s="209">
        <v>50853</v>
      </c>
      <c r="Q3309" s="248"/>
      <c r="R3309" s="251"/>
      <c r="S3309" s="248"/>
      <c r="T3309" s="248" t="s">
        <v>16014</v>
      </c>
      <c r="U3309" s="248" t="s">
        <v>16270</v>
      </c>
    </row>
    <row r="3310" spans="1:21" s="1" customFormat="1" ht="23.25" customHeight="1" x14ac:dyDescent="0.25">
      <c r="A3310" t="s">
        <v>8845</v>
      </c>
      <c r="B3310" t="str">
        <f t="shared" si="201"/>
        <v>33</v>
      </c>
      <c r="C3310" t="str">
        <f t="shared" si="202"/>
        <v>645</v>
      </c>
      <c r="D3310" t="str">
        <f t="shared" si="203"/>
        <v>080</v>
      </c>
      <c r="E3310" s="161" t="s">
        <v>8846</v>
      </c>
      <c r="F3310" t="s">
        <v>17084</v>
      </c>
      <c r="G3310" t="s">
        <v>8772</v>
      </c>
      <c r="H3310" s="209">
        <v>33</v>
      </c>
      <c r="I3310" s="209">
        <v>645</v>
      </c>
      <c r="J3310" s="209">
        <v>80</v>
      </c>
      <c r="K3310" s="209">
        <v>327710</v>
      </c>
      <c r="L3310" s="209" t="s">
        <v>15177</v>
      </c>
      <c r="M3310" s="209">
        <v>520</v>
      </c>
      <c r="N3310" s="209">
        <v>5080</v>
      </c>
      <c r="O3310" s="209">
        <v>5645</v>
      </c>
      <c r="P3310" s="209">
        <v>50854</v>
      </c>
      <c r="Q3310"/>
      <c r="R3310" s="251"/>
      <c r="S3310"/>
      <c r="T3310" s="248" t="s">
        <v>16014</v>
      </c>
      <c r="U3310" s="248" t="s">
        <v>16270</v>
      </c>
    </row>
    <row r="3311" spans="1:21" s="1" customFormat="1" ht="23.25" customHeight="1" x14ac:dyDescent="0.25">
      <c r="A3311" t="s">
        <v>8945</v>
      </c>
      <c r="B3311" t="str">
        <f t="shared" si="201"/>
        <v>33</v>
      </c>
      <c r="C3311" t="str">
        <f t="shared" si="202"/>
        <v>685</v>
      </c>
      <c r="D3311" t="str">
        <f t="shared" si="203"/>
        <v>080</v>
      </c>
      <c r="E3311" s="161" t="s">
        <v>8946</v>
      </c>
      <c r="F3311" t="s">
        <v>17084</v>
      </c>
      <c r="G3311" t="s">
        <v>8872</v>
      </c>
      <c r="H3311" s="209">
        <v>33</v>
      </c>
      <c r="I3311" s="209">
        <v>685</v>
      </c>
      <c r="J3311" s="209">
        <v>80</v>
      </c>
      <c r="K3311" s="209">
        <v>327730</v>
      </c>
      <c r="L3311" s="209" t="s">
        <v>15177</v>
      </c>
      <c r="M3311" s="209">
        <v>520</v>
      </c>
      <c r="N3311" s="209">
        <v>5080</v>
      </c>
      <c r="O3311" s="209">
        <v>5686</v>
      </c>
      <c r="P3311" s="209">
        <v>50855</v>
      </c>
      <c r="Q3311" s="248"/>
      <c r="R3311" s="251"/>
      <c r="S3311" s="248"/>
      <c r="T3311" s="248" t="s">
        <v>16014</v>
      </c>
      <c r="U3311" s="248" t="s">
        <v>16270</v>
      </c>
    </row>
    <row r="3312" spans="1:21" s="1" customFormat="1" ht="23.25" customHeight="1" x14ac:dyDescent="0.25">
      <c r="A3312" t="s">
        <v>9045</v>
      </c>
      <c r="B3312" t="str">
        <f t="shared" si="201"/>
        <v>33</v>
      </c>
      <c r="C3312" t="str">
        <f t="shared" si="202"/>
        <v>690</v>
      </c>
      <c r="D3312" t="str">
        <f t="shared" si="203"/>
        <v>080</v>
      </c>
      <c r="E3312" s="161" t="s">
        <v>9046</v>
      </c>
      <c r="F3312" t="s">
        <v>17084</v>
      </c>
      <c r="G3312" t="s">
        <v>8972</v>
      </c>
      <c r="H3312" s="209">
        <v>33</v>
      </c>
      <c r="I3312" s="209">
        <v>690</v>
      </c>
      <c r="J3312" s="209">
        <v>80</v>
      </c>
      <c r="K3312" s="209">
        <v>327750</v>
      </c>
      <c r="L3312" s="209" t="s">
        <v>15177</v>
      </c>
      <c r="M3312" s="209">
        <v>520</v>
      </c>
      <c r="N3312" s="209">
        <v>5080</v>
      </c>
      <c r="O3312" s="209">
        <v>5691</v>
      </c>
      <c r="P3312" s="209">
        <v>50856</v>
      </c>
      <c r="Q3312" s="248"/>
      <c r="R3312" s="251"/>
      <c r="S3312" s="248"/>
      <c r="T3312" s="248" t="s">
        <v>16014</v>
      </c>
      <c r="U3312" s="248" t="s">
        <v>16270</v>
      </c>
    </row>
    <row r="3313" spans="1:21" s="1" customFormat="1" ht="23.25" customHeight="1" x14ac:dyDescent="0.25">
      <c r="A3313" t="s">
        <v>9145</v>
      </c>
      <c r="B3313" t="str">
        <f t="shared" si="201"/>
        <v>33</v>
      </c>
      <c r="C3313" t="str">
        <f t="shared" si="202"/>
        <v>695</v>
      </c>
      <c r="D3313" t="str">
        <f t="shared" si="203"/>
        <v>080</v>
      </c>
      <c r="E3313" s="161" t="s">
        <v>9146</v>
      </c>
      <c r="F3313" t="s">
        <v>17084</v>
      </c>
      <c r="G3313" t="s">
        <v>9072</v>
      </c>
      <c r="H3313" s="209">
        <v>33</v>
      </c>
      <c r="I3313" s="209">
        <v>695</v>
      </c>
      <c r="J3313" s="209">
        <v>80</v>
      </c>
      <c r="K3313" s="209">
        <v>327770</v>
      </c>
      <c r="L3313" s="209" t="s">
        <v>15177</v>
      </c>
      <c r="M3313" s="209">
        <v>520</v>
      </c>
      <c r="N3313" s="209">
        <v>5080</v>
      </c>
      <c r="O3313" s="209">
        <v>5695</v>
      </c>
      <c r="P3313" s="209">
        <v>50857</v>
      </c>
      <c r="Q3313" s="248"/>
      <c r="R3313" s="251"/>
      <c r="S3313" s="248"/>
      <c r="T3313" s="248" t="s">
        <v>16014</v>
      </c>
      <c r="U3313" s="248" t="s">
        <v>16270</v>
      </c>
    </row>
    <row r="3314" spans="1:21" s="1" customFormat="1" ht="23.25" customHeight="1" x14ac:dyDescent="0.25">
      <c r="A3314" t="s">
        <v>9244</v>
      </c>
      <c r="B3314" t="str">
        <f t="shared" si="201"/>
        <v>33</v>
      </c>
      <c r="C3314" t="str">
        <f t="shared" si="202"/>
        <v>700</v>
      </c>
      <c r="D3314" t="str">
        <f t="shared" si="203"/>
        <v>080</v>
      </c>
      <c r="E3314" s="161" t="s">
        <v>9245</v>
      </c>
      <c r="F3314" t="s">
        <v>17084</v>
      </c>
      <c r="G3314" t="s">
        <v>9171</v>
      </c>
      <c r="H3314" s="209">
        <v>33</v>
      </c>
      <c r="I3314" s="209">
        <v>700</v>
      </c>
      <c r="J3314" s="209">
        <v>80</v>
      </c>
      <c r="K3314" s="209">
        <v>327810</v>
      </c>
      <c r="L3314" s="209" t="s">
        <v>15177</v>
      </c>
      <c r="M3314" s="209">
        <v>520</v>
      </c>
      <c r="N3314" s="209">
        <v>5080</v>
      </c>
      <c r="O3314" s="209">
        <v>5700</v>
      </c>
      <c r="P3314" s="209">
        <v>50858</v>
      </c>
      <c r="Q3314" s="248"/>
      <c r="R3314" s="251"/>
      <c r="S3314" s="248"/>
      <c r="T3314" s="248" t="s">
        <v>16014</v>
      </c>
      <c r="U3314" s="248" t="s">
        <v>16270</v>
      </c>
    </row>
    <row r="3315" spans="1:21" s="1" customFormat="1" ht="23.25" customHeight="1" x14ac:dyDescent="0.25">
      <c r="A3315" t="s">
        <v>9343</v>
      </c>
      <c r="B3315" t="str">
        <f t="shared" si="201"/>
        <v>33</v>
      </c>
      <c r="C3315" t="str">
        <f t="shared" si="202"/>
        <v>745</v>
      </c>
      <c r="D3315" t="str">
        <f t="shared" si="203"/>
        <v>080</v>
      </c>
      <c r="E3315" s="161" t="s">
        <v>9344</v>
      </c>
      <c r="F3315" t="s">
        <v>17084</v>
      </c>
      <c r="G3315" t="s">
        <v>9270</v>
      </c>
      <c r="H3315" s="209">
        <v>33</v>
      </c>
      <c r="I3315" s="209">
        <v>745</v>
      </c>
      <c r="J3315" s="209">
        <v>80</v>
      </c>
      <c r="K3315" s="209">
        <v>328430</v>
      </c>
      <c r="L3315" s="209" t="s">
        <v>15177</v>
      </c>
      <c r="M3315" s="209">
        <v>520</v>
      </c>
      <c r="N3315" s="209">
        <v>5080</v>
      </c>
      <c r="O3315" s="209">
        <v>5745</v>
      </c>
      <c r="P3315" s="209">
        <v>50859</v>
      </c>
      <c r="Q3315" s="248"/>
      <c r="R3315" s="251"/>
      <c r="S3315" s="248"/>
      <c r="T3315" s="248" t="s">
        <v>16014</v>
      </c>
      <c r="U3315" s="248" t="s">
        <v>16270</v>
      </c>
    </row>
    <row r="3316" spans="1:21" s="1" customFormat="1" ht="23.25" customHeight="1" x14ac:dyDescent="0.25">
      <c r="A3316" t="s">
        <v>9442</v>
      </c>
      <c r="B3316" t="str">
        <f t="shared" si="201"/>
        <v>33</v>
      </c>
      <c r="C3316" t="str">
        <f t="shared" si="202"/>
        <v>750</v>
      </c>
      <c r="D3316" t="str">
        <f t="shared" si="203"/>
        <v>080</v>
      </c>
      <c r="E3316" s="161" t="s">
        <v>9443</v>
      </c>
      <c r="F3316" t="s">
        <v>17084</v>
      </c>
      <c r="G3316" t="s">
        <v>9369</v>
      </c>
      <c r="H3316" s="209">
        <v>33</v>
      </c>
      <c r="I3316" s="209">
        <v>750</v>
      </c>
      <c r="J3316" s="209">
        <v>80</v>
      </c>
      <c r="K3316" s="209">
        <v>328450</v>
      </c>
      <c r="L3316" s="209" t="s">
        <v>15177</v>
      </c>
      <c r="M3316" s="209">
        <v>520</v>
      </c>
      <c r="N3316" s="209">
        <v>5080</v>
      </c>
      <c r="O3316" s="209">
        <v>5750</v>
      </c>
      <c r="P3316" s="209">
        <v>50860</v>
      </c>
      <c r="Q3316"/>
      <c r="R3316" s="251"/>
      <c r="S3316"/>
      <c r="T3316" s="248" t="s">
        <v>16014</v>
      </c>
      <c r="U3316" s="248" t="s">
        <v>16270</v>
      </c>
    </row>
    <row r="3317" spans="1:21" s="1" customFormat="1" ht="23.25" customHeight="1" x14ac:dyDescent="0.25">
      <c r="A3317" t="s">
        <v>9541</v>
      </c>
      <c r="B3317" t="str">
        <f t="shared" si="201"/>
        <v>33</v>
      </c>
      <c r="C3317" t="str">
        <f t="shared" si="202"/>
        <v>795</v>
      </c>
      <c r="D3317" t="str">
        <f t="shared" si="203"/>
        <v>080</v>
      </c>
      <c r="E3317" s="161" t="s">
        <v>9542</v>
      </c>
      <c r="F3317" t="s">
        <v>17084</v>
      </c>
      <c r="G3317" t="s">
        <v>9468</v>
      </c>
      <c r="H3317" s="209">
        <v>33</v>
      </c>
      <c r="I3317" s="209">
        <v>795</v>
      </c>
      <c r="J3317" s="209">
        <v>80</v>
      </c>
      <c r="K3317" s="209">
        <v>328780</v>
      </c>
      <c r="L3317" s="209" t="s">
        <v>15177</v>
      </c>
      <c r="M3317" s="209">
        <v>520</v>
      </c>
      <c r="N3317" s="209">
        <v>5080</v>
      </c>
      <c r="O3317" s="209">
        <v>5795</v>
      </c>
      <c r="P3317" s="209">
        <v>50861</v>
      </c>
      <c r="Q3317" s="248"/>
      <c r="R3317" s="251"/>
      <c r="S3317" s="248"/>
      <c r="T3317" s="248" t="s">
        <v>16014</v>
      </c>
      <c r="U3317" s="248" t="s">
        <v>16270</v>
      </c>
    </row>
    <row r="3318" spans="1:21" s="1" customFormat="1" ht="23.25" customHeight="1" x14ac:dyDescent="0.25">
      <c r="A3318" t="s">
        <v>9640</v>
      </c>
      <c r="B3318" t="str">
        <f t="shared" si="201"/>
        <v>33</v>
      </c>
      <c r="C3318" t="str">
        <f t="shared" si="202"/>
        <v>850</v>
      </c>
      <c r="D3318" t="str">
        <f t="shared" si="203"/>
        <v>080</v>
      </c>
      <c r="E3318" s="161" t="s">
        <v>9641</v>
      </c>
      <c r="F3318" t="s">
        <v>17084</v>
      </c>
      <c r="G3318" t="s">
        <v>9567</v>
      </c>
      <c r="H3318" s="209">
        <v>33</v>
      </c>
      <c r="I3318" s="209">
        <v>850</v>
      </c>
      <c r="J3318" s="209">
        <v>80</v>
      </c>
      <c r="K3318" s="209">
        <v>328910</v>
      </c>
      <c r="L3318" s="209" t="s">
        <v>15177</v>
      </c>
      <c r="M3318" s="209">
        <v>520</v>
      </c>
      <c r="N3318" s="209">
        <v>5080</v>
      </c>
      <c r="O3318" s="209">
        <v>5850</v>
      </c>
      <c r="P3318" s="209">
        <v>50862</v>
      </c>
      <c r="Q3318" s="248"/>
      <c r="R3318" s="251"/>
      <c r="S3318" s="248"/>
      <c r="T3318" s="248" t="s">
        <v>16014</v>
      </c>
      <c r="U3318" s="248" t="s">
        <v>16270</v>
      </c>
    </row>
    <row r="3319" spans="1:21" s="1" customFormat="1" ht="23.25" customHeight="1" x14ac:dyDescent="0.25">
      <c r="A3319" t="s">
        <v>7721</v>
      </c>
      <c r="B3319" t="str">
        <f t="shared" si="201"/>
        <v>33</v>
      </c>
      <c r="C3319" t="str">
        <f t="shared" si="202"/>
        <v>001</v>
      </c>
      <c r="D3319" t="str">
        <f t="shared" si="203"/>
        <v>097</v>
      </c>
      <c r="E3319" s="161" t="s">
        <v>7723</v>
      </c>
      <c r="F3319" t="s">
        <v>17084</v>
      </c>
      <c r="G3319" t="s">
        <v>7582</v>
      </c>
      <c r="H3319" s="209">
        <v>33</v>
      </c>
      <c r="I3319" s="209">
        <v>1</v>
      </c>
      <c r="J3319" s="209">
        <v>97</v>
      </c>
      <c r="K3319" s="209">
        <v>320110</v>
      </c>
      <c r="L3319" s="209" t="s">
        <v>15177</v>
      </c>
      <c r="M3319" s="209">
        <v>520</v>
      </c>
      <c r="N3319" s="209">
        <v>5097</v>
      </c>
      <c r="O3319" s="209">
        <v>5001</v>
      </c>
      <c r="P3319" s="209">
        <v>50863</v>
      </c>
      <c r="Q3319" s="248"/>
      <c r="R3319" s="248"/>
      <c r="S3319" s="248"/>
      <c r="T3319" s="248" t="s">
        <v>16014</v>
      </c>
      <c r="U3319" s="248" t="s">
        <v>16270</v>
      </c>
    </row>
    <row r="3320" spans="1:21" s="1" customFormat="1" ht="23.25" customHeight="1" x14ac:dyDescent="0.25">
      <c r="A3320" t="s">
        <v>7822</v>
      </c>
      <c r="B3320" t="str">
        <f t="shared" si="201"/>
        <v>33</v>
      </c>
      <c r="C3320" t="str">
        <f t="shared" si="202"/>
        <v>002</v>
      </c>
      <c r="D3320" t="str">
        <f t="shared" si="203"/>
        <v>097</v>
      </c>
      <c r="E3320" s="161" t="s">
        <v>7823</v>
      </c>
      <c r="F3320" t="s">
        <v>17084</v>
      </c>
      <c r="G3320" t="s">
        <v>7729</v>
      </c>
      <c r="H3320" s="209">
        <v>33</v>
      </c>
      <c r="I3320" s="209">
        <v>2</v>
      </c>
      <c r="J3320" s="209">
        <v>97</v>
      </c>
      <c r="K3320" s="209">
        <v>320210</v>
      </c>
      <c r="L3320" s="209" t="s">
        <v>15177</v>
      </c>
      <c r="M3320" s="209">
        <v>520</v>
      </c>
      <c r="N3320" s="209">
        <v>5097</v>
      </c>
      <c r="O3320" s="209">
        <v>5002</v>
      </c>
      <c r="P3320" s="209">
        <v>50864</v>
      </c>
      <c r="Q3320" s="248"/>
      <c r="R3320" s="251"/>
      <c r="S3320" s="248"/>
      <c r="T3320" s="248" t="s">
        <v>16014</v>
      </c>
      <c r="U3320" s="248" t="s">
        <v>16270</v>
      </c>
    </row>
    <row r="3321" spans="1:21" s="1" customFormat="1" ht="23.25" customHeight="1" x14ac:dyDescent="0.25">
      <c r="A3321" t="s">
        <v>7921</v>
      </c>
      <c r="B3321" t="str">
        <f t="shared" si="201"/>
        <v>33</v>
      </c>
      <c r="C3321" t="str">
        <f t="shared" si="202"/>
        <v>010</v>
      </c>
      <c r="D3321" t="str">
        <f t="shared" si="203"/>
        <v>097</v>
      </c>
      <c r="E3321" s="161" t="s">
        <v>7922</v>
      </c>
      <c r="F3321" t="s">
        <v>17084</v>
      </c>
      <c r="G3321" t="s">
        <v>7828</v>
      </c>
      <c r="H3321" s="209">
        <v>33</v>
      </c>
      <c r="I3321" s="209">
        <v>10</v>
      </c>
      <c r="J3321" s="209">
        <v>97</v>
      </c>
      <c r="K3321" s="209">
        <v>320310</v>
      </c>
      <c r="L3321" s="209" t="s">
        <v>15177</v>
      </c>
      <c r="M3321" s="209">
        <v>520</v>
      </c>
      <c r="N3321" s="209">
        <v>5097</v>
      </c>
      <c r="O3321" s="209">
        <v>5010</v>
      </c>
      <c r="P3321" s="209">
        <v>50865</v>
      </c>
      <c r="Q3321" s="248"/>
      <c r="R3321" s="251"/>
      <c r="S3321" s="248"/>
      <c r="T3321" s="248" t="s">
        <v>16014</v>
      </c>
      <c r="U3321" s="248" t="s">
        <v>16270</v>
      </c>
    </row>
    <row r="3322" spans="1:21" s="1" customFormat="1" ht="23.25" customHeight="1" x14ac:dyDescent="0.25">
      <c r="A3322" t="s">
        <v>8020</v>
      </c>
      <c r="B3322" t="str">
        <f t="shared" si="201"/>
        <v>33</v>
      </c>
      <c r="C3322" t="str">
        <f t="shared" si="202"/>
        <v>030</v>
      </c>
      <c r="D3322" t="str">
        <f t="shared" si="203"/>
        <v>097</v>
      </c>
      <c r="E3322" s="161" t="s">
        <v>8021</v>
      </c>
      <c r="F3322" t="s">
        <v>17084</v>
      </c>
      <c r="G3322" t="s">
        <v>7927</v>
      </c>
      <c r="H3322" s="209">
        <v>33</v>
      </c>
      <c r="I3322" s="209">
        <v>30</v>
      </c>
      <c r="J3322" s="209">
        <v>97</v>
      </c>
      <c r="K3322" s="209">
        <v>320910</v>
      </c>
      <c r="L3322" s="209" t="s">
        <v>15177</v>
      </c>
      <c r="M3322" s="209">
        <v>520</v>
      </c>
      <c r="N3322" s="209">
        <v>5097</v>
      </c>
      <c r="O3322" s="209">
        <v>5030</v>
      </c>
      <c r="P3322" s="209">
        <v>50866</v>
      </c>
      <c r="Q3322" s="248"/>
      <c r="R3322" s="251"/>
      <c r="S3322" s="248"/>
      <c r="T3322" s="248" t="s">
        <v>16014</v>
      </c>
      <c r="U3322" s="248" t="s">
        <v>16270</v>
      </c>
    </row>
    <row r="3323" spans="1:21" s="1" customFormat="1" ht="23.25" customHeight="1" x14ac:dyDescent="0.25">
      <c r="A3323" t="s">
        <v>8119</v>
      </c>
      <c r="B3323" t="str">
        <f t="shared" si="201"/>
        <v>33</v>
      </c>
      <c r="C3323" t="str">
        <f t="shared" si="202"/>
        <v>035</v>
      </c>
      <c r="D3323" t="str">
        <f t="shared" si="203"/>
        <v>097</v>
      </c>
      <c r="E3323" s="161" t="s">
        <v>8120</v>
      </c>
      <c r="F3323" t="s">
        <v>17084</v>
      </c>
      <c r="G3323" t="s">
        <v>8026</v>
      </c>
      <c r="H3323" s="209">
        <v>33</v>
      </c>
      <c r="I3323" s="209">
        <v>35</v>
      </c>
      <c r="J3323" s="209">
        <v>97</v>
      </c>
      <c r="K3323" s="209">
        <v>320925</v>
      </c>
      <c r="L3323" s="209" t="s">
        <v>15177</v>
      </c>
      <c r="M3323" s="209">
        <v>520</v>
      </c>
      <c r="N3323" s="209">
        <v>5097</v>
      </c>
      <c r="O3323" s="209">
        <v>5035</v>
      </c>
      <c r="P3323" s="209">
        <v>50867</v>
      </c>
      <c r="Q3323" s="248"/>
      <c r="R3323" s="251"/>
      <c r="S3323" s="248"/>
      <c r="T3323" s="248" t="s">
        <v>16014</v>
      </c>
      <c r="U3323" s="248" t="s">
        <v>16270</v>
      </c>
    </row>
    <row r="3324" spans="1:21" s="1" customFormat="1" ht="23.25" customHeight="1" x14ac:dyDescent="0.25">
      <c r="A3324" t="s">
        <v>8218</v>
      </c>
      <c r="B3324" t="str">
        <f t="shared" si="201"/>
        <v>33</v>
      </c>
      <c r="C3324" t="str">
        <f t="shared" si="202"/>
        <v>040</v>
      </c>
      <c r="D3324" t="str">
        <f t="shared" si="203"/>
        <v>097</v>
      </c>
      <c r="E3324" s="161" t="s">
        <v>8219</v>
      </c>
      <c r="F3324" t="s">
        <v>17084</v>
      </c>
      <c r="G3324" t="s">
        <v>8125</v>
      </c>
      <c r="H3324" s="209">
        <v>33</v>
      </c>
      <c r="I3324" s="209">
        <v>40</v>
      </c>
      <c r="J3324" s="209">
        <v>97</v>
      </c>
      <c r="K3324" s="209">
        <v>320930</v>
      </c>
      <c r="L3324" s="209" t="s">
        <v>15177</v>
      </c>
      <c r="M3324" s="209">
        <v>520</v>
      </c>
      <c r="N3324" s="209">
        <v>5097</v>
      </c>
      <c r="O3324" s="209">
        <v>5040</v>
      </c>
      <c r="P3324" s="209">
        <v>50868</v>
      </c>
      <c r="Q3324" s="248"/>
      <c r="R3324" s="251"/>
      <c r="S3324" s="248"/>
      <c r="T3324" s="248" t="s">
        <v>16014</v>
      </c>
      <c r="U3324" s="248" t="s">
        <v>16270</v>
      </c>
    </row>
    <row r="3325" spans="1:21" s="1" customFormat="1" ht="23.25" customHeight="1" x14ac:dyDescent="0.25">
      <c r="A3325" t="s">
        <v>8317</v>
      </c>
      <c r="B3325" t="str">
        <f t="shared" si="201"/>
        <v>33</v>
      </c>
      <c r="C3325" t="str">
        <f t="shared" si="202"/>
        <v>200</v>
      </c>
      <c r="D3325" t="str">
        <f t="shared" si="203"/>
        <v>097</v>
      </c>
      <c r="E3325" s="161" t="s">
        <v>8318</v>
      </c>
      <c r="F3325" t="s">
        <v>17084</v>
      </c>
      <c r="G3325" t="s">
        <v>8224</v>
      </c>
      <c r="H3325" s="209">
        <v>33</v>
      </c>
      <c r="I3325" s="209">
        <v>200</v>
      </c>
      <c r="J3325" s="209">
        <v>97</v>
      </c>
      <c r="K3325" s="209">
        <v>322010</v>
      </c>
      <c r="L3325" s="209" t="s">
        <v>15177</v>
      </c>
      <c r="M3325" s="209">
        <v>520</v>
      </c>
      <c r="N3325" s="209">
        <v>5097</v>
      </c>
      <c r="O3325" s="209">
        <v>5200</v>
      </c>
      <c r="P3325" s="209">
        <v>50869</v>
      </c>
      <c r="Q3325" s="248"/>
      <c r="R3325" s="251"/>
      <c r="S3325" s="248"/>
      <c r="T3325" s="248" t="s">
        <v>16014</v>
      </c>
      <c r="U3325" s="248" t="s">
        <v>16270</v>
      </c>
    </row>
    <row r="3326" spans="1:21" s="1" customFormat="1" ht="23.25" customHeight="1" x14ac:dyDescent="0.25">
      <c r="A3326" t="s">
        <v>8416</v>
      </c>
      <c r="B3326" t="str">
        <f t="shared" si="201"/>
        <v>33</v>
      </c>
      <c r="C3326" t="str">
        <f t="shared" si="202"/>
        <v>610</v>
      </c>
      <c r="D3326" t="str">
        <f t="shared" si="203"/>
        <v>097</v>
      </c>
      <c r="E3326" s="161" t="s">
        <v>8417</v>
      </c>
      <c r="F3326" t="s">
        <v>17084</v>
      </c>
      <c r="G3326" t="s">
        <v>8323</v>
      </c>
      <c r="H3326" s="209">
        <v>33</v>
      </c>
      <c r="I3326" s="209">
        <v>610</v>
      </c>
      <c r="J3326" s="209">
        <v>97</v>
      </c>
      <c r="K3326" s="209">
        <v>327410</v>
      </c>
      <c r="L3326" s="209" t="s">
        <v>15177</v>
      </c>
      <c r="M3326" s="209">
        <v>520</v>
      </c>
      <c r="N3326" s="209">
        <v>5097</v>
      </c>
      <c r="O3326" s="209">
        <v>5610</v>
      </c>
      <c r="P3326" s="209">
        <v>50870</v>
      </c>
      <c r="Q3326" s="248"/>
      <c r="R3326" s="251"/>
      <c r="S3326" s="248"/>
      <c r="T3326" s="248" t="s">
        <v>16014</v>
      </c>
      <c r="U3326" s="248" t="s">
        <v>16270</v>
      </c>
    </row>
    <row r="3327" spans="1:21" s="1" customFormat="1" ht="23.25" customHeight="1" x14ac:dyDescent="0.25">
      <c r="A3327" t="s">
        <v>8515</v>
      </c>
      <c r="B3327" t="str">
        <f t="shared" si="201"/>
        <v>33</v>
      </c>
      <c r="C3327" t="str">
        <f t="shared" si="202"/>
        <v>620</v>
      </c>
      <c r="D3327" t="str">
        <f t="shared" si="203"/>
        <v>097</v>
      </c>
      <c r="E3327" s="161" t="s">
        <v>8516</v>
      </c>
      <c r="F3327" t="s">
        <v>17084</v>
      </c>
      <c r="G3327" t="s">
        <v>8422</v>
      </c>
      <c r="H3327" s="209">
        <v>33</v>
      </c>
      <c r="I3327" s="209">
        <v>620</v>
      </c>
      <c r="J3327" s="209">
        <v>97</v>
      </c>
      <c r="K3327" s="209">
        <v>327510</v>
      </c>
      <c r="L3327" s="209" t="s">
        <v>15177</v>
      </c>
      <c r="M3327" s="209">
        <v>520</v>
      </c>
      <c r="N3327" s="209">
        <v>5097</v>
      </c>
      <c r="O3327" s="209">
        <v>5620</v>
      </c>
      <c r="P3327" s="209">
        <v>50871</v>
      </c>
      <c r="Q3327" s="248"/>
      <c r="R3327" s="251"/>
      <c r="S3327" s="248"/>
      <c r="T3327" s="248" t="s">
        <v>16014</v>
      </c>
      <c r="U3327" s="248" t="s">
        <v>16270</v>
      </c>
    </row>
    <row r="3328" spans="1:21" s="1" customFormat="1" ht="23.25" customHeight="1" x14ac:dyDescent="0.25">
      <c r="A3328" t="s">
        <v>8664</v>
      </c>
      <c r="B3328" t="str">
        <f t="shared" si="201"/>
        <v>33</v>
      </c>
      <c r="C3328" t="str">
        <f t="shared" si="202"/>
        <v>630</v>
      </c>
      <c r="D3328" t="str">
        <f t="shared" si="203"/>
        <v>097</v>
      </c>
      <c r="E3328" s="161" t="s">
        <v>8665</v>
      </c>
      <c r="F3328" t="s">
        <v>17084</v>
      </c>
      <c r="G3328" t="s">
        <v>8571</v>
      </c>
      <c r="H3328" s="209">
        <v>33</v>
      </c>
      <c r="I3328" s="209">
        <v>630</v>
      </c>
      <c r="J3328" s="209">
        <v>97</v>
      </c>
      <c r="K3328" s="209">
        <v>327610</v>
      </c>
      <c r="L3328" s="209" t="s">
        <v>15177</v>
      </c>
      <c r="M3328" s="209">
        <v>520</v>
      </c>
      <c r="N3328" s="209">
        <v>5097</v>
      </c>
      <c r="O3328" s="209">
        <v>5630</v>
      </c>
      <c r="P3328" s="209">
        <v>50873</v>
      </c>
      <c r="Q3328" s="248"/>
      <c r="R3328" s="251"/>
      <c r="S3328" s="248"/>
      <c r="T3328" s="248" t="s">
        <v>16014</v>
      </c>
      <c r="U3328" s="248" t="s">
        <v>16270</v>
      </c>
    </row>
    <row r="3329" spans="1:21" s="1" customFormat="1" ht="23.25" customHeight="1" x14ac:dyDescent="0.25">
      <c r="A3329" t="s">
        <v>8763</v>
      </c>
      <c r="B3329" t="str">
        <f t="shared" si="201"/>
        <v>33</v>
      </c>
      <c r="C3329" t="str">
        <f t="shared" si="202"/>
        <v>637</v>
      </c>
      <c r="D3329" t="str">
        <f t="shared" si="203"/>
        <v>097</v>
      </c>
      <c r="E3329" s="161" t="s">
        <v>8764</v>
      </c>
      <c r="F3329" t="s">
        <v>17084</v>
      </c>
      <c r="G3329" t="s">
        <v>8670</v>
      </c>
      <c r="H3329" s="209">
        <v>33</v>
      </c>
      <c r="I3329" s="209">
        <v>637</v>
      </c>
      <c r="J3329" s="209">
        <v>97</v>
      </c>
      <c r="K3329" s="209">
        <v>327630</v>
      </c>
      <c r="L3329" s="209" t="s">
        <v>15177</v>
      </c>
      <c r="M3329" s="209">
        <v>520</v>
      </c>
      <c r="N3329" s="209">
        <v>5097</v>
      </c>
      <c r="O3329" s="209">
        <v>5637</v>
      </c>
      <c r="P3329" s="209">
        <v>50874</v>
      </c>
      <c r="Q3329" s="248"/>
      <c r="R3329" s="251"/>
      <c r="S3329" s="248"/>
      <c r="T3329" s="248" t="s">
        <v>16014</v>
      </c>
      <c r="U3329" s="248" t="s">
        <v>16270</v>
      </c>
    </row>
    <row r="3330" spans="1:21" s="1" customFormat="1" ht="23.25" customHeight="1" x14ac:dyDescent="0.25">
      <c r="A3330" t="s">
        <v>8865</v>
      </c>
      <c r="B3330" t="str">
        <f t="shared" ref="B3330:B3393" si="204">LEFT(A3330,2)</f>
        <v>33</v>
      </c>
      <c r="C3330" t="str">
        <f t="shared" ref="C3330:C3393" si="205">MID(A3330,4,3)</f>
        <v>645</v>
      </c>
      <c r="D3330" t="str">
        <f t="shared" ref="D3330:D3393" si="206">RIGHT(A3330,3)</f>
        <v>097</v>
      </c>
      <c r="E3330" s="161" t="s">
        <v>8866</v>
      </c>
      <c r="F3330" t="s">
        <v>17084</v>
      </c>
      <c r="G3330" t="s">
        <v>8772</v>
      </c>
      <c r="H3330" s="209">
        <v>33</v>
      </c>
      <c r="I3330" s="209">
        <v>645</v>
      </c>
      <c r="J3330" s="209">
        <v>97</v>
      </c>
      <c r="K3330" s="209">
        <v>327710</v>
      </c>
      <c r="L3330" s="209" t="s">
        <v>15177</v>
      </c>
      <c r="M3330" s="209">
        <v>520</v>
      </c>
      <c r="N3330" s="209">
        <v>5097</v>
      </c>
      <c r="O3330" s="209">
        <v>5645</v>
      </c>
      <c r="P3330" s="209">
        <v>50875</v>
      </c>
      <c r="Q3330"/>
      <c r="R3330" s="251"/>
      <c r="S3330"/>
      <c r="T3330" s="248" t="s">
        <v>16014</v>
      </c>
      <c r="U3330" s="248" t="s">
        <v>16270</v>
      </c>
    </row>
    <row r="3331" spans="1:21" s="1" customFormat="1" ht="23.25" customHeight="1" x14ac:dyDescent="0.25">
      <c r="A3331" t="s">
        <v>8965</v>
      </c>
      <c r="B3331" t="str">
        <f t="shared" si="204"/>
        <v>33</v>
      </c>
      <c r="C3331" t="str">
        <f t="shared" si="205"/>
        <v>685</v>
      </c>
      <c r="D3331" t="str">
        <f t="shared" si="206"/>
        <v>097</v>
      </c>
      <c r="E3331" s="161" t="s">
        <v>8966</v>
      </c>
      <c r="F3331" t="s">
        <v>17084</v>
      </c>
      <c r="G3331" t="s">
        <v>8872</v>
      </c>
      <c r="H3331" s="209">
        <v>33</v>
      </c>
      <c r="I3331" s="209">
        <v>685</v>
      </c>
      <c r="J3331" s="209">
        <v>97</v>
      </c>
      <c r="K3331" s="209">
        <v>327730</v>
      </c>
      <c r="L3331" s="209" t="s">
        <v>15177</v>
      </c>
      <c r="M3331" s="209">
        <v>520</v>
      </c>
      <c r="N3331" s="209">
        <v>5097</v>
      </c>
      <c r="O3331" s="209">
        <v>5686</v>
      </c>
      <c r="P3331" s="209">
        <v>50876</v>
      </c>
      <c r="Q3331" s="248"/>
      <c r="R3331" s="251"/>
      <c r="S3331" s="248"/>
      <c r="T3331" s="248" t="s">
        <v>16014</v>
      </c>
      <c r="U3331" s="248" t="s">
        <v>16270</v>
      </c>
    </row>
    <row r="3332" spans="1:21" s="1" customFormat="1" ht="23.25" customHeight="1" x14ac:dyDescent="0.25">
      <c r="A3332" t="s">
        <v>9065</v>
      </c>
      <c r="B3332" t="str">
        <f t="shared" si="204"/>
        <v>33</v>
      </c>
      <c r="C3332" t="str">
        <f t="shared" si="205"/>
        <v>690</v>
      </c>
      <c r="D3332" t="str">
        <f t="shared" si="206"/>
        <v>097</v>
      </c>
      <c r="E3332" s="161" t="s">
        <v>9066</v>
      </c>
      <c r="F3332" t="s">
        <v>17084</v>
      </c>
      <c r="G3332" t="s">
        <v>8972</v>
      </c>
      <c r="H3332" s="209">
        <v>33</v>
      </c>
      <c r="I3332" s="209">
        <v>690</v>
      </c>
      <c r="J3332" s="209">
        <v>97</v>
      </c>
      <c r="K3332" s="209">
        <v>327750</v>
      </c>
      <c r="L3332" s="209" t="s">
        <v>15177</v>
      </c>
      <c r="M3332" s="209">
        <v>520</v>
      </c>
      <c r="N3332" s="209">
        <v>5097</v>
      </c>
      <c r="O3332" s="209">
        <v>5691</v>
      </c>
      <c r="P3332" s="209">
        <v>50877</v>
      </c>
      <c r="Q3332" s="248"/>
      <c r="R3332" s="251"/>
      <c r="S3332" s="248"/>
      <c r="T3332" s="248" t="s">
        <v>16014</v>
      </c>
      <c r="U3332" s="248" t="s">
        <v>16270</v>
      </c>
    </row>
    <row r="3333" spans="1:21" s="1" customFormat="1" ht="23.25" customHeight="1" x14ac:dyDescent="0.25">
      <c r="A3333" t="s">
        <v>9165</v>
      </c>
      <c r="B3333" t="str">
        <f t="shared" si="204"/>
        <v>33</v>
      </c>
      <c r="C3333" t="str">
        <f t="shared" si="205"/>
        <v>695</v>
      </c>
      <c r="D3333" t="str">
        <f t="shared" si="206"/>
        <v>097</v>
      </c>
      <c r="E3333" s="161" t="s">
        <v>9166</v>
      </c>
      <c r="F3333" t="s">
        <v>17084</v>
      </c>
      <c r="G3333" t="s">
        <v>9072</v>
      </c>
      <c r="H3333" s="209">
        <v>33</v>
      </c>
      <c r="I3333" s="209">
        <v>695</v>
      </c>
      <c r="J3333" s="209">
        <v>97</v>
      </c>
      <c r="K3333" s="209">
        <v>327770</v>
      </c>
      <c r="L3333" s="209" t="s">
        <v>15177</v>
      </c>
      <c r="M3333" s="209">
        <v>520</v>
      </c>
      <c r="N3333" s="209">
        <v>5097</v>
      </c>
      <c r="O3333" s="209">
        <v>5695</v>
      </c>
      <c r="P3333" s="209">
        <v>50878</v>
      </c>
      <c r="Q3333" s="248"/>
      <c r="R3333" s="251"/>
      <c r="S3333" s="248"/>
      <c r="T3333" s="248" t="s">
        <v>16014</v>
      </c>
      <c r="U3333" s="248" t="s">
        <v>16270</v>
      </c>
    </row>
    <row r="3334" spans="1:21" s="1" customFormat="1" ht="23.25" customHeight="1" x14ac:dyDescent="0.25">
      <c r="A3334" t="s">
        <v>9264</v>
      </c>
      <c r="B3334" t="str">
        <f t="shared" si="204"/>
        <v>33</v>
      </c>
      <c r="C3334" t="str">
        <f t="shared" si="205"/>
        <v>700</v>
      </c>
      <c r="D3334" t="str">
        <f t="shared" si="206"/>
        <v>097</v>
      </c>
      <c r="E3334" s="161" t="s">
        <v>9265</v>
      </c>
      <c r="F3334" t="s">
        <v>17084</v>
      </c>
      <c r="G3334" t="s">
        <v>9171</v>
      </c>
      <c r="H3334" s="209">
        <v>33</v>
      </c>
      <c r="I3334" s="209">
        <v>700</v>
      </c>
      <c r="J3334" s="209">
        <v>97</v>
      </c>
      <c r="K3334" s="209">
        <v>327810</v>
      </c>
      <c r="L3334" s="209" t="s">
        <v>15177</v>
      </c>
      <c r="M3334" s="209">
        <v>520</v>
      </c>
      <c r="N3334" s="209">
        <v>5097</v>
      </c>
      <c r="O3334" s="209">
        <v>5700</v>
      </c>
      <c r="P3334" s="209">
        <v>50879</v>
      </c>
      <c r="Q3334" s="248"/>
      <c r="R3334" s="251"/>
      <c r="S3334" s="248"/>
      <c r="T3334" s="248" t="s">
        <v>16014</v>
      </c>
      <c r="U3334" s="248" t="s">
        <v>16270</v>
      </c>
    </row>
    <row r="3335" spans="1:21" s="1" customFormat="1" ht="23.25" customHeight="1" x14ac:dyDescent="0.25">
      <c r="A3335" t="s">
        <v>9363</v>
      </c>
      <c r="B3335" t="str">
        <f t="shared" si="204"/>
        <v>33</v>
      </c>
      <c r="C3335" t="str">
        <f t="shared" si="205"/>
        <v>745</v>
      </c>
      <c r="D3335" t="str">
        <f t="shared" si="206"/>
        <v>097</v>
      </c>
      <c r="E3335" s="161" t="s">
        <v>9364</v>
      </c>
      <c r="F3335" t="s">
        <v>17084</v>
      </c>
      <c r="G3335" t="s">
        <v>9270</v>
      </c>
      <c r="H3335" s="209">
        <v>33</v>
      </c>
      <c r="I3335" s="209">
        <v>745</v>
      </c>
      <c r="J3335" s="209">
        <v>97</v>
      </c>
      <c r="K3335" s="209">
        <v>328430</v>
      </c>
      <c r="L3335" s="209" t="s">
        <v>15177</v>
      </c>
      <c r="M3335" s="209">
        <v>520</v>
      </c>
      <c r="N3335" s="209">
        <v>5097</v>
      </c>
      <c r="O3335" s="209">
        <v>5745</v>
      </c>
      <c r="P3335" s="209">
        <v>50880</v>
      </c>
      <c r="Q3335" s="248"/>
      <c r="R3335" s="251"/>
      <c r="S3335" s="248"/>
      <c r="T3335" s="248" t="s">
        <v>16014</v>
      </c>
      <c r="U3335" s="248" t="s">
        <v>16270</v>
      </c>
    </row>
    <row r="3336" spans="1:21" s="1" customFormat="1" ht="23.25" customHeight="1" x14ac:dyDescent="0.25">
      <c r="A3336" t="s">
        <v>9462</v>
      </c>
      <c r="B3336" t="str">
        <f t="shared" si="204"/>
        <v>33</v>
      </c>
      <c r="C3336" t="str">
        <f t="shared" si="205"/>
        <v>750</v>
      </c>
      <c r="D3336" t="str">
        <f t="shared" si="206"/>
        <v>097</v>
      </c>
      <c r="E3336" s="161" t="s">
        <v>9463</v>
      </c>
      <c r="F3336" t="s">
        <v>17084</v>
      </c>
      <c r="G3336" t="s">
        <v>9369</v>
      </c>
      <c r="H3336" s="209">
        <v>33</v>
      </c>
      <c r="I3336" s="209">
        <v>750</v>
      </c>
      <c r="J3336" s="209">
        <v>97</v>
      </c>
      <c r="K3336" s="209">
        <v>328450</v>
      </c>
      <c r="L3336" s="209" t="s">
        <v>15177</v>
      </c>
      <c r="M3336" s="209">
        <v>520</v>
      </c>
      <c r="N3336" s="209">
        <v>5097</v>
      </c>
      <c r="O3336" s="209">
        <v>5750</v>
      </c>
      <c r="P3336" s="209">
        <v>50881</v>
      </c>
      <c r="Q3336"/>
      <c r="R3336" s="251"/>
      <c r="S3336"/>
      <c r="T3336" s="248" t="s">
        <v>16014</v>
      </c>
      <c r="U3336" s="248" t="s">
        <v>16270</v>
      </c>
    </row>
    <row r="3337" spans="1:21" s="1" customFormat="1" ht="23.25" customHeight="1" x14ac:dyDescent="0.25">
      <c r="A3337" t="s">
        <v>9561</v>
      </c>
      <c r="B3337" t="str">
        <f t="shared" si="204"/>
        <v>33</v>
      </c>
      <c r="C3337" t="str">
        <f t="shared" si="205"/>
        <v>795</v>
      </c>
      <c r="D3337" t="str">
        <f t="shared" si="206"/>
        <v>097</v>
      </c>
      <c r="E3337" s="161" t="s">
        <v>9562</v>
      </c>
      <c r="F3337" t="s">
        <v>17084</v>
      </c>
      <c r="G3337" t="s">
        <v>9468</v>
      </c>
      <c r="H3337" s="209">
        <v>33</v>
      </c>
      <c r="I3337" s="209">
        <v>795</v>
      </c>
      <c r="J3337" s="209">
        <v>97</v>
      </c>
      <c r="K3337" s="209">
        <v>328780</v>
      </c>
      <c r="L3337" s="209" t="s">
        <v>15177</v>
      </c>
      <c r="M3337" s="209">
        <v>520</v>
      </c>
      <c r="N3337" s="209">
        <v>5097</v>
      </c>
      <c r="O3337" s="209">
        <v>5795</v>
      </c>
      <c r="P3337" s="209">
        <v>50882</v>
      </c>
      <c r="Q3337" s="248"/>
      <c r="R3337" s="251"/>
      <c r="S3337" s="248"/>
      <c r="T3337" s="248" t="s">
        <v>16014</v>
      </c>
      <c r="U3337" s="248" t="s">
        <v>16270</v>
      </c>
    </row>
    <row r="3338" spans="1:21" s="1" customFormat="1" ht="23.25" customHeight="1" x14ac:dyDescent="0.25">
      <c r="A3338" t="s">
        <v>9660</v>
      </c>
      <c r="B3338" t="str">
        <f t="shared" si="204"/>
        <v>33</v>
      </c>
      <c r="C3338" t="str">
        <f t="shared" si="205"/>
        <v>850</v>
      </c>
      <c r="D3338" t="str">
        <f t="shared" si="206"/>
        <v>097</v>
      </c>
      <c r="E3338" s="161" t="s">
        <v>9661</v>
      </c>
      <c r="F3338" t="s">
        <v>17084</v>
      </c>
      <c r="G3338" t="s">
        <v>9567</v>
      </c>
      <c r="H3338" s="209">
        <v>33</v>
      </c>
      <c r="I3338" s="209">
        <v>850</v>
      </c>
      <c r="J3338" s="209">
        <v>97</v>
      </c>
      <c r="K3338" s="209">
        <v>328910</v>
      </c>
      <c r="L3338" s="209" t="s">
        <v>15177</v>
      </c>
      <c r="M3338" s="209">
        <v>520</v>
      </c>
      <c r="N3338" s="209">
        <v>5097</v>
      </c>
      <c r="O3338" s="209">
        <v>5850</v>
      </c>
      <c r="P3338" s="209">
        <v>50883</v>
      </c>
      <c r="Q3338" s="248"/>
      <c r="R3338" s="251"/>
      <c r="S3338" s="248"/>
      <c r="T3338" s="248" t="s">
        <v>16014</v>
      </c>
      <c r="U3338" s="248" t="s">
        <v>16270</v>
      </c>
    </row>
    <row r="3339" spans="1:21" s="1" customFormat="1" ht="23.25" customHeight="1" x14ac:dyDescent="0.25">
      <c r="A3339" t="s">
        <v>7703</v>
      </c>
      <c r="B3339" t="str">
        <f t="shared" si="204"/>
        <v>33</v>
      </c>
      <c r="C3339" t="str">
        <f t="shared" si="205"/>
        <v>001</v>
      </c>
      <c r="D3339" t="str">
        <f t="shared" si="206"/>
        <v>089</v>
      </c>
      <c r="E3339" s="161" t="s">
        <v>7705</v>
      </c>
      <c r="F3339" t="s">
        <v>17084</v>
      </c>
      <c r="G3339" t="s">
        <v>7582</v>
      </c>
      <c r="H3339" s="209">
        <v>33</v>
      </c>
      <c r="I3339" s="209">
        <v>1</v>
      </c>
      <c r="J3339" s="209">
        <v>89</v>
      </c>
      <c r="K3339" s="209">
        <v>320110</v>
      </c>
      <c r="L3339" s="209" t="s">
        <v>15177</v>
      </c>
      <c r="M3339" s="209">
        <v>520</v>
      </c>
      <c r="N3339" s="209">
        <v>5089</v>
      </c>
      <c r="O3339" s="209">
        <v>5001</v>
      </c>
      <c r="P3339" s="209">
        <v>50884</v>
      </c>
      <c r="Q3339" s="248"/>
      <c r="R3339" s="248"/>
      <c r="S3339" s="248"/>
      <c r="T3339" s="248" t="s">
        <v>16014</v>
      </c>
      <c r="U3339" s="248" t="s">
        <v>16270</v>
      </c>
    </row>
    <row r="3340" spans="1:21" s="1" customFormat="1" ht="23.25" customHeight="1" x14ac:dyDescent="0.25">
      <c r="A3340" t="s">
        <v>7810</v>
      </c>
      <c r="B3340" t="str">
        <f t="shared" si="204"/>
        <v>33</v>
      </c>
      <c r="C3340" t="str">
        <f t="shared" si="205"/>
        <v>002</v>
      </c>
      <c r="D3340" t="str">
        <f t="shared" si="206"/>
        <v>089</v>
      </c>
      <c r="E3340" s="161" t="s">
        <v>7811</v>
      </c>
      <c r="F3340" t="s">
        <v>17084</v>
      </c>
      <c r="G3340" t="s">
        <v>7729</v>
      </c>
      <c r="H3340" s="209">
        <v>33</v>
      </c>
      <c r="I3340" s="209">
        <v>2</v>
      </c>
      <c r="J3340" s="209">
        <v>89</v>
      </c>
      <c r="K3340" s="209">
        <v>320210</v>
      </c>
      <c r="L3340" s="209" t="s">
        <v>15177</v>
      </c>
      <c r="M3340" s="209">
        <v>520</v>
      </c>
      <c r="N3340" s="209">
        <v>5089</v>
      </c>
      <c r="O3340" s="209">
        <v>5002</v>
      </c>
      <c r="P3340" s="209">
        <v>50885</v>
      </c>
      <c r="Q3340" s="248"/>
      <c r="R3340" s="248"/>
      <c r="S3340" s="248"/>
      <c r="T3340" s="248" t="s">
        <v>16014</v>
      </c>
      <c r="U3340" s="248" t="s">
        <v>16270</v>
      </c>
    </row>
    <row r="3341" spans="1:21" s="1" customFormat="1" ht="23.25" customHeight="1" x14ac:dyDescent="0.25">
      <c r="A3341" t="s">
        <v>7909</v>
      </c>
      <c r="B3341" t="str">
        <f t="shared" si="204"/>
        <v>33</v>
      </c>
      <c r="C3341" t="str">
        <f t="shared" si="205"/>
        <v>010</v>
      </c>
      <c r="D3341" t="str">
        <f t="shared" si="206"/>
        <v>089</v>
      </c>
      <c r="E3341" s="161" t="s">
        <v>7910</v>
      </c>
      <c r="F3341" t="s">
        <v>17084</v>
      </c>
      <c r="G3341" t="s">
        <v>7828</v>
      </c>
      <c r="H3341" s="209">
        <v>33</v>
      </c>
      <c r="I3341" s="209">
        <v>10</v>
      </c>
      <c r="J3341" s="209">
        <v>89</v>
      </c>
      <c r="K3341" s="209">
        <v>320310</v>
      </c>
      <c r="L3341" s="209" t="s">
        <v>15177</v>
      </c>
      <c r="M3341" s="209">
        <v>520</v>
      </c>
      <c r="N3341" s="209">
        <v>5089</v>
      </c>
      <c r="O3341" s="209">
        <v>5010</v>
      </c>
      <c r="P3341" s="209">
        <v>50886</v>
      </c>
      <c r="Q3341" s="248"/>
      <c r="R3341" s="251"/>
      <c r="S3341" s="248"/>
      <c r="T3341" s="248" t="s">
        <v>16014</v>
      </c>
      <c r="U3341" s="248" t="s">
        <v>16270</v>
      </c>
    </row>
    <row r="3342" spans="1:21" s="1" customFormat="1" ht="23.25" customHeight="1" x14ac:dyDescent="0.25">
      <c r="A3342" t="s">
        <v>8008</v>
      </c>
      <c r="B3342" t="str">
        <f t="shared" si="204"/>
        <v>33</v>
      </c>
      <c r="C3342" t="str">
        <f t="shared" si="205"/>
        <v>030</v>
      </c>
      <c r="D3342" t="str">
        <f t="shared" si="206"/>
        <v>089</v>
      </c>
      <c r="E3342" s="161" t="s">
        <v>8009</v>
      </c>
      <c r="F3342" t="s">
        <v>17084</v>
      </c>
      <c r="G3342" t="s">
        <v>7927</v>
      </c>
      <c r="H3342" s="209">
        <v>33</v>
      </c>
      <c r="I3342" s="209">
        <v>30</v>
      </c>
      <c r="J3342" s="209">
        <v>89</v>
      </c>
      <c r="K3342" s="209">
        <v>320910</v>
      </c>
      <c r="L3342" s="209" t="s">
        <v>15177</v>
      </c>
      <c r="M3342" s="209">
        <v>520</v>
      </c>
      <c r="N3342" s="209">
        <v>5089</v>
      </c>
      <c r="O3342" s="209">
        <v>5030</v>
      </c>
      <c r="P3342" s="209">
        <v>50887</v>
      </c>
      <c r="Q3342" s="248"/>
      <c r="R3342" s="251"/>
      <c r="S3342" s="248"/>
      <c r="T3342" s="248" t="s">
        <v>16014</v>
      </c>
      <c r="U3342" s="248" t="s">
        <v>16270</v>
      </c>
    </row>
    <row r="3343" spans="1:21" s="1" customFormat="1" ht="23.25" customHeight="1" x14ac:dyDescent="0.25">
      <c r="A3343" t="s">
        <v>8107</v>
      </c>
      <c r="B3343" t="str">
        <f t="shared" si="204"/>
        <v>33</v>
      </c>
      <c r="C3343" t="str">
        <f t="shared" si="205"/>
        <v>035</v>
      </c>
      <c r="D3343" t="str">
        <f t="shared" si="206"/>
        <v>089</v>
      </c>
      <c r="E3343" s="161" t="s">
        <v>8108</v>
      </c>
      <c r="F3343" t="s">
        <v>17084</v>
      </c>
      <c r="G3343" t="s">
        <v>8026</v>
      </c>
      <c r="H3343" s="209">
        <v>33</v>
      </c>
      <c r="I3343" s="209">
        <v>35</v>
      </c>
      <c r="J3343" s="209">
        <v>89</v>
      </c>
      <c r="K3343" s="209">
        <v>320925</v>
      </c>
      <c r="L3343" s="209" t="s">
        <v>15177</v>
      </c>
      <c r="M3343" s="209">
        <v>520</v>
      </c>
      <c r="N3343" s="209">
        <v>5089</v>
      </c>
      <c r="O3343" s="209">
        <v>5035</v>
      </c>
      <c r="P3343" s="209">
        <v>50888</v>
      </c>
      <c r="Q3343" s="248"/>
      <c r="R3343" s="251"/>
      <c r="S3343" s="248"/>
      <c r="T3343" s="248" t="s">
        <v>16014</v>
      </c>
      <c r="U3343" s="248" t="s">
        <v>16270</v>
      </c>
    </row>
    <row r="3344" spans="1:21" s="1" customFormat="1" ht="23.25" customHeight="1" x14ac:dyDescent="0.25">
      <c r="A3344" t="s">
        <v>8206</v>
      </c>
      <c r="B3344" t="str">
        <f t="shared" si="204"/>
        <v>33</v>
      </c>
      <c r="C3344" t="str">
        <f t="shared" si="205"/>
        <v>040</v>
      </c>
      <c r="D3344" t="str">
        <f t="shared" si="206"/>
        <v>089</v>
      </c>
      <c r="E3344" s="161" t="s">
        <v>8207</v>
      </c>
      <c r="F3344" t="s">
        <v>17084</v>
      </c>
      <c r="G3344" t="s">
        <v>8125</v>
      </c>
      <c r="H3344" s="209">
        <v>33</v>
      </c>
      <c r="I3344" s="209">
        <v>40</v>
      </c>
      <c r="J3344" s="209">
        <v>89</v>
      </c>
      <c r="K3344" s="209">
        <v>320930</v>
      </c>
      <c r="L3344" s="209" t="s">
        <v>15177</v>
      </c>
      <c r="M3344" s="209">
        <v>520</v>
      </c>
      <c r="N3344" s="209">
        <v>5089</v>
      </c>
      <c r="O3344" s="209">
        <v>5040</v>
      </c>
      <c r="P3344" s="209">
        <v>50889</v>
      </c>
      <c r="Q3344" s="248"/>
      <c r="R3344" s="251"/>
      <c r="S3344" s="248"/>
      <c r="T3344" s="248" t="s">
        <v>16014</v>
      </c>
      <c r="U3344" s="248" t="s">
        <v>16270</v>
      </c>
    </row>
    <row r="3345" spans="1:21" s="1" customFormat="1" ht="23.25" customHeight="1" x14ac:dyDescent="0.25">
      <c r="A3345" t="s">
        <v>8305</v>
      </c>
      <c r="B3345" t="str">
        <f t="shared" si="204"/>
        <v>33</v>
      </c>
      <c r="C3345" t="str">
        <f t="shared" si="205"/>
        <v>200</v>
      </c>
      <c r="D3345" t="str">
        <f t="shared" si="206"/>
        <v>089</v>
      </c>
      <c r="E3345" s="161" t="s">
        <v>8306</v>
      </c>
      <c r="F3345" t="s">
        <v>17084</v>
      </c>
      <c r="G3345" t="s">
        <v>8224</v>
      </c>
      <c r="H3345" s="209">
        <v>33</v>
      </c>
      <c r="I3345" s="209">
        <v>200</v>
      </c>
      <c r="J3345" s="209">
        <v>89</v>
      </c>
      <c r="K3345" s="209">
        <v>322010</v>
      </c>
      <c r="L3345" s="209" t="s">
        <v>15177</v>
      </c>
      <c r="M3345" s="209">
        <v>520</v>
      </c>
      <c r="N3345" s="209">
        <v>5089</v>
      </c>
      <c r="O3345" s="209">
        <v>5200</v>
      </c>
      <c r="P3345" s="209">
        <v>50890</v>
      </c>
      <c r="Q3345" s="248"/>
      <c r="R3345" s="251"/>
      <c r="S3345" s="248"/>
      <c r="T3345" s="248" t="s">
        <v>16014</v>
      </c>
      <c r="U3345" s="248" t="s">
        <v>16270</v>
      </c>
    </row>
    <row r="3346" spans="1:21" s="1" customFormat="1" ht="23.25" customHeight="1" x14ac:dyDescent="0.25">
      <c r="A3346" t="s">
        <v>8404</v>
      </c>
      <c r="B3346" t="str">
        <f t="shared" si="204"/>
        <v>33</v>
      </c>
      <c r="C3346" t="str">
        <f t="shared" si="205"/>
        <v>610</v>
      </c>
      <c r="D3346" t="str">
        <f t="shared" si="206"/>
        <v>089</v>
      </c>
      <c r="E3346" s="161" t="s">
        <v>8405</v>
      </c>
      <c r="F3346" t="s">
        <v>17084</v>
      </c>
      <c r="G3346" t="s">
        <v>8323</v>
      </c>
      <c r="H3346" s="209">
        <v>33</v>
      </c>
      <c r="I3346" s="209">
        <v>610</v>
      </c>
      <c r="J3346" s="209">
        <v>89</v>
      </c>
      <c r="K3346" s="209">
        <v>327410</v>
      </c>
      <c r="L3346" s="209" t="s">
        <v>15177</v>
      </c>
      <c r="M3346" s="209">
        <v>520</v>
      </c>
      <c r="N3346" s="209">
        <v>5089</v>
      </c>
      <c r="O3346" s="209">
        <v>5610</v>
      </c>
      <c r="P3346" s="209">
        <v>50891</v>
      </c>
      <c r="Q3346" s="248"/>
      <c r="R3346" s="251"/>
      <c r="S3346" s="248"/>
      <c r="T3346" s="248" t="s">
        <v>16014</v>
      </c>
      <c r="U3346" s="248" t="s">
        <v>16270</v>
      </c>
    </row>
    <row r="3347" spans="1:21" s="1" customFormat="1" ht="23.25" customHeight="1" x14ac:dyDescent="0.25">
      <c r="A3347" t="s">
        <v>8503</v>
      </c>
      <c r="B3347" t="str">
        <f t="shared" si="204"/>
        <v>33</v>
      </c>
      <c r="C3347" t="str">
        <f t="shared" si="205"/>
        <v>620</v>
      </c>
      <c r="D3347" t="str">
        <f t="shared" si="206"/>
        <v>089</v>
      </c>
      <c r="E3347" s="161" t="s">
        <v>8504</v>
      </c>
      <c r="F3347" t="s">
        <v>17084</v>
      </c>
      <c r="G3347" t="s">
        <v>8422</v>
      </c>
      <c r="H3347" s="209">
        <v>33</v>
      </c>
      <c r="I3347" s="209">
        <v>620</v>
      </c>
      <c r="J3347" s="209">
        <v>89</v>
      </c>
      <c r="K3347" s="209">
        <v>327510</v>
      </c>
      <c r="L3347" s="209" t="s">
        <v>15177</v>
      </c>
      <c r="M3347" s="209">
        <v>520</v>
      </c>
      <c r="N3347" s="209">
        <v>5089</v>
      </c>
      <c r="O3347" s="209">
        <v>5620</v>
      </c>
      <c r="P3347" s="209">
        <v>50892</v>
      </c>
      <c r="Q3347" s="248"/>
      <c r="R3347" s="251"/>
      <c r="S3347" s="248"/>
      <c r="T3347" s="248" t="s">
        <v>16014</v>
      </c>
      <c r="U3347" s="248" t="s">
        <v>16270</v>
      </c>
    </row>
    <row r="3348" spans="1:21" s="1" customFormat="1" ht="23.25" customHeight="1" x14ac:dyDescent="0.25">
      <c r="A3348" t="s">
        <v>8652</v>
      </c>
      <c r="B3348" t="str">
        <f t="shared" si="204"/>
        <v>33</v>
      </c>
      <c r="C3348" t="str">
        <f t="shared" si="205"/>
        <v>630</v>
      </c>
      <c r="D3348" t="str">
        <f t="shared" si="206"/>
        <v>089</v>
      </c>
      <c r="E3348" s="161" t="s">
        <v>8653</v>
      </c>
      <c r="F3348" t="s">
        <v>17084</v>
      </c>
      <c r="G3348" t="s">
        <v>8571</v>
      </c>
      <c r="H3348" s="209">
        <v>33</v>
      </c>
      <c r="I3348" s="209">
        <v>630</v>
      </c>
      <c r="J3348" s="209">
        <v>89</v>
      </c>
      <c r="K3348" s="209">
        <v>327610</v>
      </c>
      <c r="L3348" s="209" t="s">
        <v>15177</v>
      </c>
      <c r="M3348" s="209">
        <v>520</v>
      </c>
      <c r="N3348" s="209">
        <v>5089</v>
      </c>
      <c r="O3348" s="209">
        <v>5630</v>
      </c>
      <c r="P3348" s="209">
        <v>50894</v>
      </c>
      <c r="Q3348" s="248"/>
      <c r="R3348" s="251"/>
      <c r="S3348" s="248"/>
      <c r="T3348" s="248" t="s">
        <v>16014</v>
      </c>
      <c r="U3348" s="248" t="s">
        <v>16270</v>
      </c>
    </row>
    <row r="3349" spans="1:21" s="1" customFormat="1" ht="23.25" customHeight="1" x14ac:dyDescent="0.25">
      <c r="A3349" t="s">
        <v>8751</v>
      </c>
      <c r="B3349" t="str">
        <f t="shared" si="204"/>
        <v>33</v>
      </c>
      <c r="C3349" t="str">
        <f t="shared" si="205"/>
        <v>637</v>
      </c>
      <c r="D3349" t="str">
        <f t="shared" si="206"/>
        <v>089</v>
      </c>
      <c r="E3349" s="161" t="s">
        <v>8752</v>
      </c>
      <c r="F3349" t="s">
        <v>17084</v>
      </c>
      <c r="G3349" t="s">
        <v>8670</v>
      </c>
      <c r="H3349" s="209">
        <v>33</v>
      </c>
      <c r="I3349" s="209">
        <v>637</v>
      </c>
      <c r="J3349" s="209">
        <v>89</v>
      </c>
      <c r="K3349" s="209">
        <v>327630</v>
      </c>
      <c r="L3349" s="209" t="s">
        <v>15177</v>
      </c>
      <c r="M3349" s="209">
        <v>520</v>
      </c>
      <c r="N3349" s="209">
        <v>5089</v>
      </c>
      <c r="O3349" s="209">
        <v>5637</v>
      </c>
      <c r="P3349" s="209">
        <v>50895</v>
      </c>
      <c r="Q3349" s="248"/>
      <c r="R3349" s="251"/>
      <c r="S3349" s="248"/>
      <c r="T3349" s="248" t="s">
        <v>16014</v>
      </c>
      <c r="U3349" s="248" t="s">
        <v>16270</v>
      </c>
    </row>
    <row r="3350" spans="1:21" s="1" customFormat="1" ht="23.25" customHeight="1" x14ac:dyDescent="0.25">
      <c r="A3350" t="s">
        <v>8853</v>
      </c>
      <c r="B3350" t="str">
        <f t="shared" si="204"/>
        <v>33</v>
      </c>
      <c r="C3350" t="str">
        <f t="shared" si="205"/>
        <v>645</v>
      </c>
      <c r="D3350" t="str">
        <f t="shared" si="206"/>
        <v>089</v>
      </c>
      <c r="E3350" s="161" t="s">
        <v>8854</v>
      </c>
      <c r="F3350" t="s">
        <v>17084</v>
      </c>
      <c r="G3350" t="s">
        <v>8772</v>
      </c>
      <c r="H3350" s="209">
        <v>33</v>
      </c>
      <c r="I3350" s="209">
        <v>645</v>
      </c>
      <c r="J3350" s="209">
        <v>89</v>
      </c>
      <c r="K3350" s="209">
        <v>327710</v>
      </c>
      <c r="L3350" s="209" t="s">
        <v>15177</v>
      </c>
      <c r="M3350" s="209">
        <v>520</v>
      </c>
      <c r="N3350" s="209">
        <v>5089</v>
      </c>
      <c r="O3350" s="209">
        <v>5645</v>
      </c>
      <c r="P3350" s="209">
        <v>50896</v>
      </c>
      <c r="Q3350"/>
      <c r="R3350" s="251"/>
      <c r="S3350"/>
      <c r="T3350" s="248" t="s">
        <v>16014</v>
      </c>
      <c r="U3350" s="248" t="s">
        <v>16270</v>
      </c>
    </row>
    <row r="3351" spans="1:21" s="1" customFormat="1" ht="23.25" customHeight="1" x14ac:dyDescent="0.25">
      <c r="A3351" t="s">
        <v>8953</v>
      </c>
      <c r="B3351" t="str">
        <f t="shared" si="204"/>
        <v>33</v>
      </c>
      <c r="C3351" t="str">
        <f t="shared" si="205"/>
        <v>685</v>
      </c>
      <c r="D3351" t="str">
        <f t="shared" si="206"/>
        <v>089</v>
      </c>
      <c r="E3351" s="161" t="s">
        <v>8954</v>
      </c>
      <c r="F3351" t="s">
        <v>17084</v>
      </c>
      <c r="G3351" t="s">
        <v>8872</v>
      </c>
      <c r="H3351" s="209">
        <v>33</v>
      </c>
      <c r="I3351" s="209">
        <v>685</v>
      </c>
      <c r="J3351" s="209">
        <v>89</v>
      </c>
      <c r="K3351" s="209">
        <v>327730</v>
      </c>
      <c r="L3351" s="209" t="s">
        <v>15177</v>
      </c>
      <c r="M3351" s="209">
        <v>520</v>
      </c>
      <c r="N3351" s="209">
        <v>5089</v>
      </c>
      <c r="O3351" s="209">
        <v>5686</v>
      </c>
      <c r="P3351" s="209">
        <v>50897</v>
      </c>
      <c r="Q3351" s="248"/>
      <c r="R3351" s="251"/>
      <c r="S3351" s="248"/>
      <c r="T3351" s="248" t="s">
        <v>16014</v>
      </c>
      <c r="U3351" s="248" t="s">
        <v>16270</v>
      </c>
    </row>
    <row r="3352" spans="1:21" s="1" customFormat="1" ht="23.25" customHeight="1" x14ac:dyDescent="0.25">
      <c r="A3352" t="s">
        <v>9053</v>
      </c>
      <c r="B3352" t="str">
        <f t="shared" si="204"/>
        <v>33</v>
      </c>
      <c r="C3352" t="str">
        <f t="shared" si="205"/>
        <v>690</v>
      </c>
      <c r="D3352" t="str">
        <f t="shared" si="206"/>
        <v>089</v>
      </c>
      <c r="E3352" s="161" t="s">
        <v>9054</v>
      </c>
      <c r="F3352" t="s">
        <v>17084</v>
      </c>
      <c r="G3352" t="s">
        <v>8972</v>
      </c>
      <c r="H3352" s="209">
        <v>33</v>
      </c>
      <c r="I3352" s="209">
        <v>690</v>
      </c>
      <c r="J3352" s="209">
        <v>89</v>
      </c>
      <c r="K3352" s="209">
        <v>327750</v>
      </c>
      <c r="L3352" s="209" t="s">
        <v>15177</v>
      </c>
      <c r="M3352" s="209">
        <v>520</v>
      </c>
      <c r="N3352" s="209">
        <v>5089</v>
      </c>
      <c r="O3352" s="209">
        <v>5691</v>
      </c>
      <c r="P3352" s="209">
        <v>50898</v>
      </c>
      <c r="Q3352" s="248"/>
      <c r="R3352" s="251"/>
      <c r="S3352" s="248"/>
      <c r="T3352" s="248" t="s">
        <v>16014</v>
      </c>
      <c r="U3352" s="248" t="s">
        <v>16270</v>
      </c>
    </row>
    <row r="3353" spans="1:21" s="1" customFormat="1" ht="23.25" customHeight="1" x14ac:dyDescent="0.25">
      <c r="A3353" t="s">
        <v>9153</v>
      </c>
      <c r="B3353" t="str">
        <f t="shared" si="204"/>
        <v>33</v>
      </c>
      <c r="C3353" t="str">
        <f t="shared" si="205"/>
        <v>695</v>
      </c>
      <c r="D3353" t="str">
        <f t="shared" si="206"/>
        <v>089</v>
      </c>
      <c r="E3353" s="161" t="s">
        <v>9154</v>
      </c>
      <c r="F3353" t="s">
        <v>17084</v>
      </c>
      <c r="G3353" t="s">
        <v>9072</v>
      </c>
      <c r="H3353" s="209">
        <v>33</v>
      </c>
      <c r="I3353" s="209">
        <v>695</v>
      </c>
      <c r="J3353" s="209">
        <v>89</v>
      </c>
      <c r="K3353" s="209">
        <v>327770</v>
      </c>
      <c r="L3353" s="209" t="s">
        <v>15177</v>
      </c>
      <c r="M3353" s="209">
        <v>520</v>
      </c>
      <c r="N3353" s="209">
        <v>5089</v>
      </c>
      <c r="O3353" s="209">
        <v>5695</v>
      </c>
      <c r="P3353" s="209">
        <v>50899</v>
      </c>
      <c r="Q3353" s="248"/>
      <c r="R3353" s="251"/>
      <c r="S3353" s="248"/>
      <c r="T3353" s="248" t="s">
        <v>16014</v>
      </c>
      <c r="U3353" s="248" t="s">
        <v>16270</v>
      </c>
    </row>
    <row r="3354" spans="1:21" s="1" customFormat="1" ht="23.25" customHeight="1" x14ac:dyDescent="0.25">
      <c r="A3354" t="s">
        <v>9252</v>
      </c>
      <c r="B3354" t="str">
        <f t="shared" si="204"/>
        <v>33</v>
      </c>
      <c r="C3354" t="str">
        <f t="shared" si="205"/>
        <v>700</v>
      </c>
      <c r="D3354" t="str">
        <f t="shared" si="206"/>
        <v>089</v>
      </c>
      <c r="E3354" s="161" t="s">
        <v>9253</v>
      </c>
      <c r="F3354" t="s">
        <v>17084</v>
      </c>
      <c r="G3354" t="s">
        <v>9171</v>
      </c>
      <c r="H3354" s="209">
        <v>33</v>
      </c>
      <c r="I3354" s="209">
        <v>700</v>
      </c>
      <c r="J3354" s="209">
        <v>89</v>
      </c>
      <c r="K3354" s="209">
        <v>327810</v>
      </c>
      <c r="L3354" s="209" t="s">
        <v>15177</v>
      </c>
      <c r="M3354" s="209">
        <v>520</v>
      </c>
      <c r="N3354" s="209">
        <v>5089</v>
      </c>
      <c r="O3354" s="209">
        <v>5700</v>
      </c>
      <c r="P3354" s="209">
        <v>50900</v>
      </c>
      <c r="Q3354" s="248"/>
      <c r="R3354" s="251"/>
      <c r="S3354" s="248"/>
      <c r="T3354" s="248" t="s">
        <v>16014</v>
      </c>
      <c r="U3354" s="248" t="s">
        <v>16270</v>
      </c>
    </row>
    <row r="3355" spans="1:21" s="1" customFormat="1" ht="23.25" customHeight="1" x14ac:dyDescent="0.25">
      <c r="A3355" t="s">
        <v>9351</v>
      </c>
      <c r="B3355" t="str">
        <f t="shared" si="204"/>
        <v>33</v>
      </c>
      <c r="C3355" t="str">
        <f t="shared" si="205"/>
        <v>745</v>
      </c>
      <c r="D3355" t="str">
        <f t="shared" si="206"/>
        <v>089</v>
      </c>
      <c r="E3355" s="161" t="s">
        <v>9352</v>
      </c>
      <c r="F3355" t="s">
        <v>17084</v>
      </c>
      <c r="G3355" t="s">
        <v>9270</v>
      </c>
      <c r="H3355" s="209">
        <v>33</v>
      </c>
      <c r="I3355" s="209">
        <v>745</v>
      </c>
      <c r="J3355" s="209">
        <v>89</v>
      </c>
      <c r="K3355" s="209">
        <v>328430</v>
      </c>
      <c r="L3355" s="209" t="s">
        <v>15177</v>
      </c>
      <c r="M3355" s="209">
        <v>520</v>
      </c>
      <c r="N3355" s="209">
        <v>5089</v>
      </c>
      <c r="O3355" s="209">
        <v>5745</v>
      </c>
      <c r="P3355" s="209">
        <v>50901</v>
      </c>
      <c r="Q3355" s="248"/>
      <c r="R3355" s="251"/>
      <c r="S3355" s="248"/>
      <c r="T3355" s="248" t="s">
        <v>16014</v>
      </c>
      <c r="U3355" s="248" t="s">
        <v>16270</v>
      </c>
    </row>
    <row r="3356" spans="1:21" s="1" customFormat="1" ht="23.25" customHeight="1" x14ac:dyDescent="0.25">
      <c r="A3356" t="s">
        <v>9450</v>
      </c>
      <c r="B3356" t="str">
        <f t="shared" si="204"/>
        <v>33</v>
      </c>
      <c r="C3356" t="str">
        <f t="shared" si="205"/>
        <v>750</v>
      </c>
      <c r="D3356" t="str">
        <f t="shared" si="206"/>
        <v>089</v>
      </c>
      <c r="E3356" s="161" t="s">
        <v>9451</v>
      </c>
      <c r="F3356" t="s">
        <v>17084</v>
      </c>
      <c r="G3356" t="s">
        <v>9369</v>
      </c>
      <c r="H3356" s="209">
        <v>33</v>
      </c>
      <c r="I3356" s="209">
        <v>750</v>
      </c>
      <c r="J3356" s="209">
        <v>89</v>
      </c>
      <c r="K3356" s="209">
        <v>328450</v>
      </c>
      <c r="L3356" s="209" t="s">
        <v>15177</v>
      </c>
      <c r="M3356" s="209">
        <v>520</v>
      </c>
      <c r="N3356" s="209">
        <v>5089</v>
      </c>
      <c r="O3356" s="209">
        <v>5750</v>
      </c>
      <c r="P3356" s="209">
        <v>50902</v>
      </c>
      <c r="Q3356"/>
      <c r="R3356" s="251"/>
      <c r="S3356"/>
      <c r="T3356" s="248" t="s">
        <v>16014</v>
      </c>
      <c r="U3356" s="248" t="s">
        <v>16270</v>
      </c>
    </row>
    <row r="3357" spans="1:21" s="1" customFormat="1" ht="23.25" customHeight="1" x14ac:dyDescent="0.25">
      <c r="A3357" t="s">
        <v>9549</v>
      </c>
      <c r="B3357" t="str">
        <f t="shared" si="204"/>
        <v>33</v>
      </c>
      <c r="C3357" t="str">
        <f t="shared" si="205"/>
        <v>795</v>
      </c>
      <c r="D3357" t="str">
        <f t="shared" si="206"/>
        <v>089</v>
      </c>
      <c r="E3357" s="161" t="s">
        <v>9550</v>
      </c>
      <c r="F3357" t="s">
        <v>17084</v>
      </c>
      <c r="G3357" t="s">
        <v>9468</v>
      </c>
      <c r="H3357" s="209">
        <v>33</v>
      </c>
      <c r="I3357" s="209">
        <v>795</v>
      </c>
      <c r="J3357" s="209">
        <v>89</v>
      </c>
      <c r="K3357" s="209">
        <v>328780</v>
      </c>
      <c r="L3357" s="209" t="s">
        <v>15177</v>
      </c>
      <c r="M3357" s="209">
        <v>520</v>
      </c>
      <c r="N3357" s="209">
        <v>5089</v>
      </c>
      <c r="O3357" s="209">
        <v>5795</v>
      </c>
      <c r="P3357" s="209">
        <v>50903</v>
      </c>
      <c r="Q3357" s="248"/>
      <c r="R3357" s="251"/>
      <c r="S3357" s="248"/>
      <c r="T3357" s="248" t="s">
        <v>16014</v>
      </c>
      <c r="U3357" s="248" t="s">
        <v>16270</v>
      </c>
    </row>
    <row r="3358" spans="1:21" s="1" customFormat="1" ht="23.25" customHeight="1" x14ac:dyDescent="0.25">
      <c r="A3358" t="s">
        <v>9648</v>
      </c>
      <c r="B3358" t="str">
        <f t="shared" si="204"/>
        <v>33</v>
      </c>
      <c r="C3358" t="str">
        <f t="shared" si="205"/>
        <v>850</v>
      </c>
      <c r="D3358" t="str">
        <f t="shared" si="206"/>
        <v>089</v>
      </c>
      <c r="E3358" s="161" t="s">
        <v>9649</v>
      </c>
      <c r="F3358" t="s">
        <v>17084</v>
      </c>
      <c r="G3358" t="s">
        <v>9567</v>
      </c>
      <c r="H3358" s="209">
        <v>33</v>
      </c>
      <c r="I3358" s="209">
        <v>850</v>
      </c>
      <c r="J3358" s="209">
        <v>89</v>
      </c>
      <c r="K3358" s="209">
        <v>328910</v>
      </c>
      <c r="L3358" s="209" t="s">
        <v>15177</v>
      </c>
      <c r="M3358" s="209">
        <v>520</v>
      </c>
      <c r="N3358" s="209">
        <v>5089</v>
      </c>
      <c r="O3358" s="209">
        <v>5850</v>
      </c>
      <c r="P3358" s="209">
        <v>50904</v>
      </c>
      <c r="Q3358" s="248"/>
      <c r="R3358" s="251"/>
      <c r="S3358" s="248"/>
      <c r="T3358" s="248" t="s">
        <v>16014</v>
      </c>
      <c r="U3358" s="248" t="s">
        <v>16270</v>
      </c>
    </row>
    <row r="3359" spans="1:21" s="1" customFormat="1" ht="23.25" customHeight="1" x14ac:dyDescent="0.25">
      <c r="A3359" t="s">
        <v>7619</v>
      </c>
      <c r="B3359" t="str">
        <f t="shared" si="204"/>
        <v>33</v>
      </c>
      <c r="C3359" t="str">
        <f t="shared" si="205"/>
        <v>001</v>
      </c>
      <c r="D3359" t="str">
        <f t="shared" si="206"/>
        <v>024</v>
      </c>
      <c r="E3359" s="161" t="s">
        <v>7621</v>
      </c>
      <c r="F3359" t="s">
        <v>17084</v>
      </c>
      <c r="G3359" t="s">
        <v>7582</v>
      </c>
      <c r="H3359" s="209">
        <v>33</v>
      </c>
      <c r="I3359" s="209">
        <v>1</v>
      </c>
      <c r="J3359" s="209">
        <v>24</v>
      </c>
      <c r="K3359" s="209">
        <v>320110</v>
      </c>
      <c r="L3359" s="209" t="s">
        <v>15177</v>
      </c>
      <c r="M3359" s="209">
        <v>520</v>
      </c>
      <c r="N3359" s="209">
        <v>5024</v>
      </c>
      <c r="O3359" s="209">
        <v>5001</v>
      </c>
      <c r="P3359" s="209">
        <v>50905</v>
      </c>
      <c r="Q3359" s="248"/>
      <c r="R3359" s="248"/>
      <c r="S3359" s="248"/>
      <c r="T3359" s="248" t="s">
        <v>16014</v>
      </c>
      <c r="U3359" s="248" t="s">
        <v>16270</v>
      </c>
    </row>
    <row r="3360" spans="1:21" s="1" customFormat="1" ht="23.25" customHeight="1" x14ac:dyDescent="0.25">
      <c r="A3360" t="s">
        <v>7754</v>
      </c>
      <c r="B3360" t="str">
        <f t="shared" si="204"/>
        <v>33</v>
      </c>
      <c r="C3360" t="str">
        <f t="shared" si="205"/>
        <v>002</v>
      </c>
      <c r="D3360" t="str">
        <f t="shared" si="206"/>
        <v>024</v>
      </c>
      <c r="E3360" s="161" t="s">
        <v>7755</v>
      </c>
      <c r="F3360" t="s">
        <v>17084</v>
      </c>
      <c r="G3360" t="s">
        <v>7729</v>
      </c>
      <c r="H3360" s="209">
        <v>33</v>
      </c>
      <c r="I3360" s="209">
        <v>2</v>
      </c>
      <c r="J3360" s="209">
        <v>24</v>
      </c>
      <c r="K3360" s="209">
        <v>320210</v>
      </c>
      <c r="L3360" s="209" t="s">
        <v>15177</v>
      </c>
      <c r="M3360" s="209">
        <v>520</v>
      </c>
      <c r="N3360" s="209">
        <v>5024</v>
      </c>
      <c r="O3360" s="209">
        <v>5002</v>
      </c>
      <c r="P3360" s="209">
        <v>50906</v>
      </c>
      <c r="Q3360" s="248"/>
      <c r="R3360" s="248"/>
      <c r="S3360" s="248"/>
      <c r="T3360" s="248" t="s">
        <v>16014</v>
      </c>
      <c r="U3360" s="248" t="s">
        <v>16270</v>
      </c>
    </row>
    <row r="3361" spans="1:21" s="1" customFormat="1" ht="23.25" customHeight="1" x14ac:dyDescent="0.25">
      <c r="A3361" t="s">
        <v>7853</v>
      </c>
      <c r="B3361" t="str">
        <f t="shared" si="204"/>
        <v>33</v>
      </c>
      <c r="C3361" t="str">
        <f t="shared" si="205"/>
        <v>010</v>
      </c>
      <c r="D3361" t="str">
        <f t="shared" si="206"/>
        <v>024</v>
      </c>
      <c r="E3361" s="161" t="s">
        <v>7854</v>
      </c>
      <c r="F3361" t="s">
        <v>17084</v>
      </c>
      <c r="G3361" t="s">
        <v>7828</v>
      </c>
      <c r="H3361" s="209">
        <v>33</v>
      </c>
      <c r="I3361" s="209">
        <v>10</v>
      </c>
      <c r="J3361" s="209">
        <v>24</v>
      </c>
      <c r="K3361" s="209">
        <v>320310</v>
      </c>
      <c r="L3361" s="209" t="s">
        <v>15177</v>
      </c>
      <c r="M3361" s="209">
        <v>520</v>
      </c>
      <c r="N3361" s="209">
        <v>5024</v>
      </c>
      <c r="O3361" s="209">
        <v>5010</v>
      </c>
      <c r="P3361" s="209">
        <v>50907</v>
      </c>
      <c r="Q3361" s="248"/>
      <c r="R3361" s="251"/>
      <c r="S3361" s="248"/>
      <c r="T3361" s="248" t="s">
        <v>16014</v>
      </c>
      <c r="U3361" s="248" t="s">
        <v>16270</v>
      </c>
    </row>
    <row r="3362" spans="1:21" s="1" customFormat="1" ht="23.25" customHeight="1" x14ac:dyDescent="0.25">
      <c r="A3362" t="s">
        <v>7952</v>
      </c>
      <c r="B3362" t="str">
        <f t="shared" si="204"/>
        <v>33</v>
      </c>
      <c r="C3362" t="str">
        <f t="shared" si="205"/>
        <v>030</v>
      </c>
      <c r="D3362" t="str">
        <f t="shared" si="206"/>
        <v>024</v>
      </c>
      <c r="E3362" s="161" t="s">
        <v>7953</v>
      </c>
      <c r="F3362" t="s">
        <v>17084</v>
      </c>
      <c r="G3362" t="s">
        <v>7927</v>
      </c>
      <c r="H3362" s="209">
        <v>33</v>
      </c>
      <c r="I3362" s="209">
        <v>30</v>
      </c>
      <c r="J3362" s="209">
        <v>24</v>
      </c>
      <c r="K3362" s="209">
        <v>320910</v>
      </c>
      <c r="L3362" s="209" t="s">
        <v>15177</v>
      </c>
      <c r="M3362" s="209">
        <v>520</v>
      </c>
      <c r="N3362" s="209">
        <v>5024</v>
      </c>
      <c r="O3362" s="209">
        <v>5030</v>
      </c>
      <c r="P3362" s="209">
        <v>50908</v>
      </c>
      <c r="Q3362" s="248"/>
      <c r="R3362" s="251"/>
      <c r="S3362" s="248"/>
      <c r="T3362" s="248" t="s">
        <v>16014</v>
      </c>
      <c r="U3362" s="248" t="s">
        <v>16270</v>
      </c>
    </row>
    <row r="3363" spans="1:21" s="1" customFormat="1" ht="23.25" customHeight="1" x14ac:dyDescent="0.25">
      <c r="A3363" t="s">
        <v>8051</v>
      </c>
      <c r="B3363" t="str">
        <f t="shared" si="204"/>
        <v>33</v>
      </c>
      <c r="C3363" t="str">
        <f t="shared" si="205"/>
        <v>035</v>
      </c>
      <c r="D3363" t="str">
        <f t="shared" si="206"/>
        <v>024</v>
      </c>
      <c r="E3363" s="161" t="s">
        <v>8052</v>
      </c>
      <c r="F3363" t="s">
        <v>17084</v>
      </c>
      <c r="G3363" t="s">
        <v>8026</v>
      </c>
      <c r="H3363" s="209">
        <v>33</v>
      </c>
      <c r="I3363" s="209">
        <v>35</v>
      </c>
      <c r="J3363" s="209">
        <v>24</v>
      </c>
      <c r="K3363" s="209">
        <v>320925</v>
      </c>
      <c r="L3363" s="209" t="s">
        <v>15177</v>
      </c>
      <c r="M3363" s="209">
        <v>520</v>
      </c>
      <c r="N3363" s="209">
        <v>5024</v>
      </c>
      <c r="O3363" s="209">
        <v>5035</v>
      </c>
      <c r="P3363" s="209">
        <v>50909</v>
      </c>
      <c r="Q3363" s="248"/>
      <c r="R3363" s="251"/>
      <c r="S3363" s="248"/>
      <c r="T3363" s="248" t="s">
        <v>16014</v>
      </c>
      <c r="U3363" s="248" t="s">
        <v>16270</v>
      </c>
    </row>
    <row r="3364" spans="1:21" s="1" customFormat="1" ht="23.25" customHeight="1" x14ac:dyDescent="0.25">
      <c r="A3364" t="s">
        <v>8150</v>
      </c>
      <c r="B3364" t="str">
        <f t="shared" si="204"/>
        <v>33</v>
      </c>
      <c r="C3364" t="str">
        <f t="shared" si="205"/>
        <v>040</v>
      </c>
      <c r="D3364" t="str">
        <f t="shared" si="206"/>
        <v>024</v>
      </c>
      <c r="E3364" s="161" t="s">
        <v>8151</v>
      </c>
      <c r="F3364" t="s">
        <v>17084</v>
      </c>
      <c r="G3364" t="s">
        <v>8125</v>
      </c>
      <c r="H3364" s="209">
        <v>33</v>
      </c>
      <c r="I3364" s="209">
        <v>40</v>
      </c>
      <c r="J3364" s="209">
        <v>24</v>
      </c>
      <c r="K3364" s="209">
        <v>320930</v>
      </c>
      <c r="L3364" s="209" t="s">
        <v>15177</v>
      </c>
      <c r="M3364" s="209">
        <v>520</v>
      </c>
      <c r="N3364" s="209">
        <v>5024</v>
      </c>
      <c r="O3364" s="209">
        <v>5040</v>
      </c>
      <c r="P3364" s="209">
        <v>50910</v>
      </c>
      <c r="Q3364" s="248"/>
      <c r="R3364" s="251"/>
      <c r="S3364" s="248"/>
      <c r="T3364" s="248" t="s">
        <v>16014</v>
      </c>
      <c r="U3364" s="248" t="s">
        <v>16270</v>
      </c>
    </row>
    <row r="3365" spans="1:21" s="1" customFormat="1" ht="23.25" customHeight="1" x14ac:dyDescent="0.25">
      <c r="A3365" t="s">
        <v>8249</v>
      </c>
      <c r="B3365" t="str">
        <f t="shared" si="204"/>
        <v>33</v>
      </c>
      <c r="C3365" t="str">
        <f t="shared" si="205"/>
        <v>200</v>
      </c>
      <c r="D3365" t="str">
        <f t="shared" si="206"/>
        <v>024</v>
      </c>
      <c r="E3365" s="161" t="s">
        <v>8250</v>
      </c>
      <c r="F3365" t="s">
        <v>17084</v>
      </c>
      <c r="G3365" t="s">
        <v>8224</v>
      </c>
      <c r="H3365" s="209">
        <v>33</v>
      </c>
      <c r="I3365" s="209">
        <v>200</v>
      </c>
      <c r="J3365" s="209">
        <v>24</v>
      </c>
      <c r="K3365" s="209">
        <v>322010</v>
      </c>
      <c r="L3365" s="209" t="s">
        <v>15177</v>
      </c>
      <c r="M3365" s="209">
        <v>520</v>
      </c>
      <c r="N3365" s="209">
        <v>5024</v>
      </c>
      <c r="O3365" s="209">
        <v>5200</v>
      </c>
      <c r="P3365" s="209">
        <v>50911</v>
      </c>
      <c r="Q3365" s="248"/>
      <c r="R3365" s="251"/>
      <c r="S3365" s="248"/>
      <c r="T3365" s="248" t="s">
        <v>16014</v>
      </c>
      <c r="U3365" s="248" t="s">
        <v>16270</v>
      </c>
    </row>
    <row r="3366" spans="1:21" s="1" customFormat="1" ht="23.25" customHeight="1" x14ac:dyDescent="0.25">
      <c r="A3366" t="s">
        <v>8348</v>
      </c>
      <c r="B3366" t="str">
        <f t="shared" si="204"/>
        <v>33</v>
      </c>
      <c r="C3366" t="str">
        <f t="shared" si="205"/>
        <v>610</v>
      </c>
      <c r="D3366" t="str">
        <f t="shared" si="206"/>
        <v>024</v>
      </c>
      <c r="E3366" s="161" t="s">
        <v>8349</v>
      </c>
      <c r="F3366" t="s">
        <v>17084</v>
      </c>
      <c r="G3366" t="s">
        <v>8323</v>
      </c>
      <c r="H3366" s="209">
        <v>33</v>
      </c>
      <c r="I3366" s="209">
        <v>610</v>
      </c>
      <c r="J3366" s="209">
        <v>24</v>
      </c>
      <c r="K3366" s="209">
        <v>327410</v>
      </c>
      <c r="L3366" s="209" t="s">
        <v>15177</v>
      </c>
      <c r="M3366" s="209">
        <v>520</v>
      </c>
      <c r="N3366" s="209">
        <v>5024</v>
      </c>
      <c r="O3366" s="209">
        <v>5610</v>
      </c>
      <c r="P3366" s="209">
        <v>50912</v>
      </c>
      <c r="Q3366" s="248"/>
      <c r="R3366" s="251"/>
      <c r="S3366" s="248"/>
      <c r="T3366" s="248" t="s">
        <v>16014</v>
      </c>
      <c r="U3366" s="248" t="s">
        <v>16270</v>
      </c>
    </row>
    <row r="3367" spans="1:21" s="1" customFormat="1" ht="23.25" customHeight="1" x14ac:dyDescent="0.25">
      <c r="A3367" t="s">
        <v>8447</v>
      </c>
      <c r="B3367" t="str">
        <f t="shared" si="204"/>
        <v>33</v>
      </c>
      <c r="C3367" t="str">
        <f t="shared" si="205"/>
        <v>620</v>
      </c>
      <c r="D3367" t="str">
        <f t="shared" si="206"/>
        <v>024</v>
      </c>
      <c r="E3367" s="161" t="s">
        <v>8448</v>
      </c>
      <c r="F3367" t="s">
        <v>17084</v>
      </c>
      <c r="G3367" t="s">
        <v>8422</v>
      </c>
      <c r="H3367" s="209">
        <v>33</v>
      </c>
      <c r="I3367" s="209">
        <v>620</v>
      </c>
      <c r="J3367" s="209">
        <v>24</v>
      </c>
      <c r="K3367" s="209">
        <v>327510</v>
      </c>
      <c r="L3367" s="209" t="s">
        <v>15177</v>
      </c>
      <c r="M3367" s="209">
        <v>520</v>
      </c>
      <c r="N3367" s="209">
        <v>5024</v>
      </c>
      <c r="O3367" s="209">
        <v>5620</v>
      </c>
      <c r="P3367" s="209">
        <v>50913</v>
      </c>
      <c r="Q3367" s="248"/>
      <c r="R3367" s="251"/>
      <c r="S3367" s="248"/>
      <c r="T3367" s="248" t="s">
        <v>16014</v>
      </c>
      <c r="U3367" s="248" t="s">
        <v>16270</v>
      </c>
    </row>
    <row r="3368" spans="1:21" s="1" customFormat="1" ht="23.25" customHeight="1" x14ac:dyDescent="0.25">
      <c r="A3368" t="s">
        <v>8596</v>
      </c>
      <c r="B3368" t="str">
        <f t="shared" si="204"/>
        <v>33</v>
      </c>
      <c r="C3368" t="str">
        <f t="shared" si="205"/>
        <v>630</v>
      </c>
      <c r="D3368" t="str">
        <f t="shared" si="206"/>
        <v>024</v>
      </c>
      <c r="E3368" s="161" t="s">
        <v>8597</v>
      </c>
      <c r="F3368" t="s">
        <v>17084</v>
      </c>
      <c r="G3368" t="s">
        <v>8571</v>
      </c>
      <c r="H3368" s="209">
        <v>33</v>
      </c>
      <c r="I3368" s="209">
        <v>630</v>
      </c>
      <c r="J3368" s="209">
        <v>24</v>
      </c>
      <c r="K3368" s="209">
        <v>327610</v>
      </c>
      <c r="L3368" s="209" t="s">
        <v>15177</v>
      </c>
      <c r="M3368" s="209">
        <v>520</v>
      </c>
      <c r="N3368" s="209">
        <v>5024</v>
      </c>
      <c r="O3368" s="209">
        <v>5630</v>
      </c>
      <c r="P3368" s="209">
        <v>50915</v>
      </c>
      <c r="Q3368" s="248"/>
      <c r="R3368" s="251"/>
      <c r="S3368" s="248"/>
      <c r="T3368" s="248" t="s">
        <v>16014</v>
      </c>
      <c r="U3368" s="248" t="s">
        <v>16270</v>
      </c>
    </row>
    <row r="3369" spans="1:21" s="1" customFormat="1" ht="23.25" customHeight="1" x14ac:dyDescent="0.25">
      <c r="A3369" t="s">
        <v>8695</v>
      </c>
      <c r="B3369" t="str">
        <f t="shared" si="204"/>
        <v>33</v>
      </c>
      <c r="C3369" t="str">
        <f t="shared" si="205"/>
        <v>637</v>
      </c>
      <c r="D3369" t="str">
        <f t="shared" si="206"/>
        <v>024</v>
      </c>
      <c r="E3369" s="161" t="s">
        <v>8696</v>
      </c>
      <c r="F3369" t="s">
        <v>17084</v>
      </c>
      <c r="G3369" t="s">
        <v>8670</v>
      </c>
      <c r="H3369" s="209">
        <v>33</v>
      </c>
      <c r="I3369" s="209">
        <v>637</v>
      </c>
      <c r="J3369" s="209">
        <v>24</v>
      </c>
      <c r="K3369" s="209">
        <v>327630</v>
      </c>
      <c r="L3369" s="209" t="s">
        <v>15177</v>
      </c>
      <c r="M3369" s="209">
        <v>520</v>
      </c>
      <c r="N3369" s="209">
        <v>5024</v>
      </c>
      <c r="O3369" s="209">
        <v>5637</v>
      </c>
      <c r="P3369" s="209">
        <v>50916</v>
      </c>
      <c r="Q3369" s="248"/>
      <c r="R3369" s="251"/>
      <c r="S3369" s="248"/>
      <c r="T3369" s="248" t="s">
        <v>16014</v>
      </c>
      <c r="U3369" s="248" t="s">
        <v>16270</v>
      </c>
    </row>
    <row r="3370" spans="1:21" s="1" customFormat="1" ht="23.25" customHeight="1" x14ac:dyDescent="0.25">
      <c r="A3370" t="s">
        <v>8797</v>
      </c>
      <c r="B3370" t="str">
        <f t="shared" si="204"/>
        <v>33</v>
      </c>
      <c r="C3370" t="str">
        <f t="shared" si="205"/>
        <v>645</v>
      </c>
      <c r="D3370" t="str">
        <f t="shared" si="206"/>
        <v>024</v>
      </c>
      <c r="E3370" s="161" t="s">
        <v>8798</v>
      </c>
      <c r="F3370" t="s">
        <v>17084</v>
      </c>
      <c r="G3370" t="s">
        <v>8772</v>
      </c>
      <c r="H3370" s="209">
        <v>33</v>
      </c>
      <c r="I3370" s="209">
        <v>645</v>
      </c>
      <c r="J3370" s="209">
        <v>24</v>
      </c>
      <c r="K3370" s="209">
        <v>327710</v>
      </c>
      <c r="L3370" s="209" t="s">
        <v>15177</v>
      </c>
      <c r="M3370" s="209">
        <v>520</v>
      </c>
      <c r="N3370" s="209">
        <v>5024</v>
      </c>
      <c r="O3370" s="209">
        <v>5645</v>
      </c>
      <c r="P3370" s="209">
        <v>50917</v>
      </c>
      <c r="Q3370"/>
      <c r="R3370" s="251"/>
      <c r="S3370"/>
      <c r="T3370" s="248" t="s">
        <v>16014</v>
      </c>
      <c r="U3370" s="248" t="s">
        <v>16270</v>
      </c>
    </row>
    <row r="3371" spans="1:21" s="1" customFormat="1" ht="23.25" customHeight="1" x14ac:dyDescent="0.25">
      <c r="A3371" t="s">
        <v>8897</v>
      </c>
      <c r="B3371" t="str">
        <f t="shared" si="204"/>
        <v>33</v>
      </c>
      <c r="C3371" t="str">
        <f t="shared" si="205"/>
        <v>685</v>
      </c>
      <c r="D3371" t="str">
        <f t="shared" si="206"/>
        <v>024</v>
      </c>
      <c r="E3371" s="161" t="s">
        <v>8898</v>
      </c>
      <c r="F3371" t="s">
        <v>17084</v>
      </c>
      <c r="G3371" t="s">
        <v>8872</v>
      </c>
      <c r="H3371" s="209">
        <v>33</v>
      </c>
      <c r="I3371" s="209">
        <v>685</v>
      </c>
      <c r="J3371" s="209">
        <v>24</v>
      </c>
      <c r="K3371" s="209">
        <v>327730</v>
      </c>
      <c r="L3371" s="209" t="s">
        <v>15177</v>
      </c>
      <c r="M3371" s="209">
        <v>520</v>
      </c>
      <c r="N3371" s="209">
        <v>5024</v>
      </c>
      <c r="O3371" s="209">
        <v>5686</v>
      </c>
      <c r="P3371" s="209">
        <v>50918</v>
      </c>
      <c r="Q3371" s="248"/>
      <c r="R3371" s="251"/>
      <c r="S3371" s="248"/>
      <c r="T3371" s="248" t="s">
        <v>16014</v>
      </c>
      <c r="U3371" s="248" t="s">
        <v>16270</v>
      </c>
    </row>
    <row r="3372" spans="1:21" s="1" customFormat="1" ht="23.25" customHeight="1" x14ac:dyDescent="0.25">
      <c r="A3372" t="s">
        <v>8997</v>
      </c>
      <c r="B3372" t="str">
        <f t="shared" si="204"/>
        <v>33</v>
      </c>
      <c r="C3372" t="str">
        <f t="shared" si="205"/>
        <v>690</v>
      </c>
      <c r="D3372" t="str">
        <f t="shared" si="206"/>
        <v>024</v>
      </c>
      <c r="E3372" s="161" t="s">
        <v>8998</v>
      </c>
      <c r="F3372" t="s">
        <v>17084</v>
      </c>
      <c r="G3372" t="s">
        <v>8972</v>
      </c>
      <c r="H3372" s="209">
        <v>33</v>
      </c>
      <c r="I3372" s="209">
        <v>690</v>
      </c>
      <c r="J3372" s="209">
        <v>24</v>
      </c>
      <c r="K3372" s="209">
        <v>327750</v>
      </c>
      <c r="L3372" s="209" t="s">
        <v>15177</v>
      </c>
      <c r="M3372" s="209">
        <v>520</v>
      </c>
      <c r="N3372" s="209">
        <v>5024</v>
      </c>
      <c r="O3372" s="209">
        <v>5691</v>
      </c>
      <c r="P3372" s="209">
        <v>50919</v>
      </c>
      <c r="Q3372" s="248"/>
      <c r="R3372" s="251"/>
      <c r="S3372" s="248"/>
      <c r="T3372" s="248" t="s">
        <v>16014</v>
      </c>
      <c r="U3372" s="248" t="s">
        <v>16270</v>
      </c>
    </row>
    <row r="3373" spans="1:21" s="1" customFormat="1" ht="23.25" customHeight="1" x14ac:dyDescent="0.25">
      <c r="A3373" t="s">
        <v>9097</v>
      </c>
      <c r="B3373" t="str">
        <f t="shared" si="204"/>
        <v>33</v>
      </c>
      <c r="C3373" t="str">
        <f t="shared" si="205"/>
        <v>695</v>
      </c>
      <c r="D3373" t="str">
        <f t="shared" si="206"/>
        <v>024</v>
      </c>
      <c r="E3373" s="161" t="s">
        <v>9098</v>
      </c>
      <c r="F3373" t="s">
        <v>17084</v>
      </c>
      <c r="G3373" t="s">
        <v>9072</v>
      </c>
      <c r="H3373" s="209">
        <v>33</v>
      </c>
      <c r="I3373" s="209">
        <v>695</v>
      </c>
      <c r="J3373" s="209">
        <v>24</v>
      </c>
      <c r="K3373" s="209">
        <v>327770</v>
      </c>
      <c r="L3373" s="209" t="s">
        <v>15177</v>
      </c>
      <c r="M3373" s="209">
        <v>520</v>
      </c>
      <c r="N3373" s="209">
        <v>5024</v>
      </c>
      <c r="O3373" s="209">
        <v>5695</v>
      </c>
      <c r="P3373" s="209">
        <v>50920</v>
      </c>
      <c r="Q3373" s="248"/>
      <c r="R3373" s="251"/>
      <c r="S3373" s="248"/>
      <c r="T3373" s="248" t="s">
        <v>16014</v>
      </c>
      <c r="U3373" s="248" t="s">
        <v>16270</v>
      </c>
    </row>
    <row r="3374" spans="1:21" s="1" customFormat="1" ht="23.25" customHeight="1" x14ac:dyDescent="0.25">
      <c r="A3374" t="s">
        <v>9196</v>
      </c>
      <c r="B3374" t="str">
        <f t="shared" si="204"/>
        <v>33</v>
      </c>
      <c r="C3374" t="str">
        <f t="shared" si="205"/>
        <v>700</v>
      </c>
      <c r="D3374" t="str">
        <f t="shared" si="206"/>
        <v>024</v>
      </c>
      <c r="E3374" s="161" t="s">
        <v>9197</v>
      </c>
      <c r="F3374" t="s">
        <v>17084</v>
      </c>
      <c r="G3374" t="s">
        <v>9171</v>
      </c>
      <c r="H3374" s="209">
        <v>33</v>
      </c>
      <c r="I3374" s="209">
        <v>700</v>
      </c>
      <c r="J3374" s="209">
        <v>24</v>
      </c>
      <c r="K3374" s="209">
        <v>327810</v>
      </c>
      <c r="L3374" s="209" t="s">
        <v>15177</v>
      </c>
      <c r="M3374" s="209">
        <v>520</v>
      </c>
      <c r="N3374" s="209">
        <v>5024</v>
      </c>
      <c r="O3374" s="209">
        <v>5700</v>
      </c>
      <c r="P3374" s="209">
        <v>50921</v>
      </c>
      <c r="Q3374" s="248"/>
      <c r="R3374" s="251"/>
      <c r="S3374" s="248"/>
      <c r="T3374" s="248" t="s">
        <v>16014</v>
      </c>
      <c r="U3374" s="248" t="s">
        <v>16270</v>
      </c>
    </row>
    <row r="3375" spans="1:21" s="1" customFormat="1" ht="23.25" customHeight="1" x14ac:dyDescent="0.25">
      <c r="A3375" t="s">
        <v>9295</v>
      </c>
      <c r="B3375" t="str">
        <f t="shared" si="204"/>
        <v>33</v>
      </c>
      <c r="C3375" t="str">
        <f t="shared" si="205"/>
        <v>745</v>
      </c>
      <c r="D3375" t="str">
        <f t="shared" si="206"/>
        <v>024</v>
      </c>
      <c r="E3375" s="161" t="s">
        <v>9296</v>
      </c>
      <c r="F3375" t="s">
        <v>17084</v>
      </c>
      <c r="G3375" t="s">
        <v>9270</v>
      </c>
      <c r="H3375" s="209">
        <v>33</v>
      </c>
      <c r="I3375" s="209">
        <v>745</v>
      </c>
      <c r="J3375" s="209">
        <v>24</v>
      </c>
      <c r="K3375" s="209">
        <v>328430</v>
      </c>
      <c r="L3375" s="209" t="s">
        <v>15177</v>
      </c>
      <c r="M3375" s="209">
        <v>520</v>
      </c>
      <c r="N3375" s="209">
        <v>5024</v>
      </c>
      <c r="O3375" s="209">
        <v>5745</v>
      </c>
      <c r="P3375" s="209">
        <v>50922</v>
      </c>
      <c r="Q3375" s="248"/>
      <c r="R3375" s="251"/>
      <c r="S3375" s="248"/>
      <c r="T3375" s="248" t="s">
        <v>16014</v>
      </c>
      <c r="U3375" s="248" t="s">
        <v>16270</v>
      </c>
    </row>
    <row r="3376" spans="1:21" s="1" customFormat="1" ht="23.25" customHeight="1" x14ac:dyDescent="0.25">
      <c r="A3376" t="s">
        <v>9394</v>
      </c>
      <c r="B3376" t="str">
        <f t="shared" si="204"/>
        <v>33</v>
      </c>
      <c r="C3376" t="str">
        <f t="shared" si="205"/>
        <v>750</v>
      </c>
      <c r="D3376" t="str">
        <f t="shared" si="206"/>
        <v>024</v>
      </c>
      <c r="E3376" s="161" t="s">
        <v>9395</v>
      </c>
      <c r="F3376" t="s">
        <v>17084</v>
      </c>
      <c r="G3376" t="s">
        <v>9369</v>
      </c>
      <c r="H3376" s="209">
        <v>33</v>
      </c>
      <c r="I3376" s="209">
        <v>750</v>
      </c>
      <c r="J3376" s="209">
        <v>24</v>
      </c>
      <c r="K3376" s="209">
        <v>328450</v>
      </c>
      <c r="L3376" s="209" t="s">
        <v>15177</v>
      </c>
      <c r="M3376" s="209">
        <v>520</v>
      </c>
      <c r="N3376" s="209">
        <v>5024</v>
      </c>
      <c r="O3376" s="209">
        <v>5750</v>
      </c>
      <c r="P3376" s="209">
        <v>50923</v>
      </c>
      <c r="Q3376"/>
      <c r="R3376" s="251"/>
      <c r="S3376"/>
      <c r="T3376" s="248" t="s">
        <v>16014</v>
      </c>
      <c r="U3376" s="248" t="s">
        <v>16270</v>
      </c>
    </row>
    <row r="3377" spans="1:21" s="1" customFormat="1" ht="23.25" customHeight="1" x14ac:dyDescent="0.25">
      <c r="A3377" t="s">
        <v>9493</v>
      </c>
      <c r="B3377" t="str">
        <f t="shared" si="204"/>
        <v>33</v>
      </c>
      <c r="C3377" t="str">
        <f t="shared" si="205"/>
        <v>795</v>
      </c>
      <c r="D3377" t="str">
        <f t="shared" si="206"/>
        <v>024</v>
      </c>
      <c r="E3377" s="161" t="s">
        <v>9494</v>
      </c>
      <c r="F3377" t="s">
        <v>17084</v>
      </c>
      <c r="G3377" t="s">
        <v>9468</v>
      </c>
      <c r="H3377" s="209">
        <v>33</v>
      </c>
      <c r="I3377" s="209">
        <v>795</v>
      </c>
      <c r="J3377" s="209">
        <v>24</v>
      </c>
      <c r="K3377" s="209">
        <v>328780</v>
      </c>
      <c r="L3377" s="209" t="s">
        <v>15177</v>
      </c>
      <c r="M3377" s="209">
        <v>520</v>
      </c>
      <c r="N3377" s="209">
        <v>5024</v>
      </c>
      <c r="O3377" s="209">
        <v>5795</v>
      </c>
      <c r="P3377" s="209">
        <v>50924</v>
      </c>
      <c r="Q3377" s="248"/>
      <c r="R3377" s="251"/>
      <c r="S3377" s="248"/>
      <c r="T3377" s="248" t="s">
        <v>16014</v>
      </c>
      <c r="U3377" s="248" t="s">
        <v>16270</v>
      </c>
    </row>
    <row r="3378" spans="1:21" s="1" customFormat="1" ht="23.25" customHeight="1" x14ac:dyDescent="0.25">
      <c r="A3378" t="s">
        <v>9592</v>
      </c>
      <c r="B3378" t="str">
        <f t="shared" si="204"/>
        <v>33</v>
      </c>
      <c r="C3378" t="str">
        <f t="shared" si="205"/>
        <v>850</v>
      </c>
      <c r="D3378" t="str">
        <f t="shared" si="206"/>
        <v>024</v>
      </c>
      <c r="E3378" s="161" t="s">
        <v>9593</v>
      </c>
      <c r="F3378" t="s">
        <v>17084</v>
      </c>
      <c r="G3378" t="s">
        <v>9567</v>
      </c>
      <c r="H3378" s="209">
        <v>33</v>
      </c>
      <c r="I3378" s="209">
        <v>850</v>
      </c>
      <c r="J3378" s="209">
        <v>24</v>
      </c>
      <c r="K3378" s="209">
        <v>328910</v>
      </c>
      <c r="L3378" s="209" t="s">
        <v>15177</v>
      </c>
      <c r="M3378" s="209">
        <v>520</v>
      </c>
      <c r="N3378" s="209">
        <v>5024</v>
      </c>
      <c r="O3378" s="209">
        <v>5850</v>
      </c>
      <c r="P3378" s="209">
        <v>50925</v>
      </c>
      <c r="Q3378" s="248"/>
      <c r="R3378" s="251"/>
      <c r="S3378" s="248"/>
      <c r="T3378" s="248" t="s">
        <v>16014</v>
      </c>
      <c r="U3378" s="248" t="s">
        <v>16270</v>
      </c>
    </row>
    <row r="3379" spans="1:21" s="1" customFormat="1" ht="23.25" customHeight="1" x14ac:dyDescent="0.25">
      <c r="A3379" t="s">
        <v>7640</v>
      </c>
      <c r="B3379" t="str">
        <f t="shared" si="204"/>
        <v>33</v>
      </c>
      <c r="C3379" t="str">
        <f t="shared" si="205"/>
        <v>001</v>
      </c>
      <c r="D3379" t="str">
        <f t="shared" si="206"/>
        <v>041</v>
      </c>
      <c r="E3379" s="161" t="s">
        <v>7642</v>
      </c>
      <c r="F3379" t="s">
        <v>17084</v>
      </c>
      <c r="G3379" t="s">
        <v>7582</v>
      </c>
      <c r="H3379" s="209">
        <v>33</v>
      </c>
      <c r="I3379" s="209">
        <v>1</v>
      </c>
      <c r="J3379" s="209">
        <v>41</v>
      </c>
      <c r="K3379" s="209">
        <v>320110</v>
      </c>
      <c r="L3379" s="209" t="s">
        <v>15177</v>
      </c>
      <c r="M3379" s="209">
        <v>520</v>
      </c>
      <c r="N3379" s="209">
        <v>5041</v>
      </c>
      <c r="O3379" s="209">
        <v>5001</v>
      </c>
      <c r="P3379" s="209">
        <v>50926</v>
      </c>
      <c r="Q3379" s="248"/>
      <c r="R3379" s="248"/>
      <c r="S3379" s="248"/>
      <c r="T3379" s="248" t="s">
        <v>16014</v>
      </c>
      <c r="U3379" s="248" t="s">
        <v>16270</v>
      </c>
    </row>
    <row r="3380" spans="1:21" s="1" customFormat="1" ht="23.25" customHeight="1" x14ac:dyDescent="0.25">
      <c r="A3380" t="s">
        <v>7768</v>
      </c>
      <c r="B3380" t="str">
        <f t="shared" si="204"/>
        <v>33</v>
      </c>
      <c r="C3380" t="str">
        <f t="shared" si="205"/>
        <v>002</v>
      </c>
      <c r="D3380" t="str">
        <f t="shared" si="206"/>
        <v>041</v>
      </c>
      <c r="E3380" s="161" t="s">
        <v>7769</v>
      </c>
      <c r="F3380" t="s">
        <v>17084</v>
      </c>
      <c r="G3380" t="s">
        <v>7729</v>
      </c>
      <c r="H3380" s="209">
        <v>33</v>
      </c>
      <c r="I3380" s="209">
        <v>2</v>
      </c>
      <c r="J3380" s="209">
        <v>41</v>
      </c>
      <c r="K3380" s="209">
        <v>320210</v>
      </c>
      <c r="L3380" s="209" t="s">
        <v>15177</v>
      </c>
      <c r="M3380" s="209">
        <v>520</v>
      </c>
      <c r="N3380" s="209">
        <v>5041</v>
      </c>
      <c r="O3380" s="209">
        <v>5002</v>
      </c>
      <c r="P3380" s="209">
        <v>50927</v>
      </c>
      <c r="Q3380" s="248"/>
      <c r="R3380" s="248"/>
      <c r="S3380" s="248"/>
      <c r="T3380" s="248" t="s">
        <v>16014</v>
      </c>
      <c r="U3380" s="248" t="s">
        <v>16270</v>
      </c>
    </row>
    <row r="3381" spans="1:21" s="1" customFormat="1" ht="23.25" customHeight="1" x14ac:dyDescent="0.25">
      <c r="A3381" t="s">
        <v>7867</v>
      </c>
      <c r="B3381" t="str">
        <f t="shared" si="204"/>
        <v>33</v>
      </c>
      <c r="C3381" t="str">
        <f t="shared" si="205"/>
        <v>010</v>
      </c>
      <c r="D3381" t="str">
        <f t="shared" si="206"/>
        <v>041</v>
      </c>
      <c r="E3381" s="161" t="s">
        <v>7868</v>
      </c>
      <c r="F3381" t="s">
        <v>17084</v>
      </c>
      <c r="G3381" t="s">
        <v>7828</v>
      </c>
      <c r="H3381" s="209">
        <v>33</v>
      </c>
      <c r="I3381" s="209">
        <v>10</v>
      </c>
      <c r="J3381" s="209">
        <v>41</v>
      </c>
      <c r="K3381" s="209">
        <v>320310</v>
      </c>
      <c r="L3381" s="209" t="s">
        <v>15177</v>
      </c>
      <c r="M3381" s="209">
        <v>520</v>
      </c>
      <c r="N3381" s="209">
        <v>5041</v>
      </c>
      <c r="O3381" s="209">
        <v>5010</v>
      </c>
      <c r="P3381" s="209">
        <v>50928</v>
      </c>
      <c r="Q3381" s="248"/>
      <c r="R3381" s="251"/>
      <c r="S3381" s="248"/>
      <c r="T3381" s="248" t="s">
        <v>16014</v>
      </c>
      <c r="U3381" s="248" t="s">
        <v>16270</v>
      </c>
    </row>
    <row r="3382" spans="1:21" s="1" customFormat="1" ht="23.25" customHeight="1" x14ac:dyDescent="0.25">
      <c r="A3382" t="s">
        <v>7966</v>
      </c>
      <c r="B3382" t="str">
        <f t="shared" si="204"/>
        <v>33</v>
      </c>
      <c r="C3382" t="str">
        <f t="shared" si="205"/>
        <v>030</v>
      </c>
      <c r="D3382" t="str">
        <f t="shared" si="206"/>
        <v>041</v>
      </c>
      <c r="E3382" s="161" t="s">
        <v>7967</v>
      </c>
      <c r="F3382" t="s">
        <v>17084</v>
      </c>
      <c r="G3382" t="s">
        <v>7927</v>
      </c>
      <c r="H3382" s="209">
        <v>33</v>
      </c>
      <c r="I3382" s="209">
        <v>30</v>
      </c>
      <c r="J3382" s="209">
        <v>41</v>
      </c>
      <c r="K3382" s="209">
        <v>320910</v>
      </c>
      <c r="L3382" s="209" t="s">
        <v>15177</v>
      </c>
      <c r="M3382" s="209">
        <v>520</v>
      </c>
      <c r="N3382" s="209">
        <v>5041</v>
      </c>
      <c r="O3382" s="209">
        <v>5030</v>
      </c>
      <c r="P3382" s="209">
        <v>50929</v>
      </c>
      <c r="Q3382" s="248"/>
      <c r="R3382" s="251"/>
      <c r="S3382" s="248"/>
      <c r="T3382" s="248" t="s">
        <v>16014</v>
      </c>
      <c r="U3382" s="248" t="s">
        <v>16270</v>
      </c>
    </row>
    <row r="3383" spans="1:21" s="1" customFormat="1" ht="23.25" customHeight="1" x14ac:dyDescent="0.25">
      <c r="A3383" t="s">
        <v>8065</v>
      </c>
      <c r="B3383" t="str">
        <f t="shared" si="204"/>
        <v>33</v>
      </c>
      <c r="C3383" t="str">
        <f t="shared" si="205"/>
        <v>035</v>
      </c>
      <c r="D3383" t="str">
        <f t="shared" si="206"/>
        <v>041</v>
      </c>
      <c r="E3383" s="161" t="s">
        <v>8066</v>
      </c>
      <c r="F3383" t="s">
        <v>17084</v>
      </c>
      <c r="G3383" t="s">
        <v>8026</v>
      </c>
      <c r="H3383" s="209">
        <v>33</v>
      </c>
      <c r="I3383" s="209">
        <v>35</v>
      </c>
      <c r="J3383" s="209">
        <v>41</v>
      </c>
      <c r="K3383" s="209">
        <v>320925</v>
      </c>
      <c r="L3383" s="209" t="s">
        <v>15177</v>
      </c>
      <c r="M3383" s="209">
        <v>520</v>
      </c>
      <c r="N3383" s="209">
        <v>5041</v>
      </c>
      <c r="O3383" s="209">
        <v>5035</v>
      </c>
      <c r="P3383" s="209">
        <v>50930</v>
      </c>
      <c r="Q3383" s="248"/>
      <c r="R3383" s="251"/>
      <c r="S3383" s="248"/>
      <c r="T3383" s="248" t="s">
        <v>16014</v>
      </c>
      <c r="U3383" s="248" t="s">
        <v>16270</v>
      </c>
    </row>
    <row r="3384" spans="1:21" s="1" customFormat="1" ht="23.25" customHeight="1" x14ac:dyDescent="0.25">
      <c r="A3384" t="s">
        <v>8164</v>
      </c>
      <c r="B3384" t="str">
        <f t="shared" si="204"/>
        <v>33</v>
      </c>
      <c r="C3384" t="str">
        <f t="shared" si="205"/>
        <v>040</v>
      </c>
      <c r="D3384" t="str">
        <f t="shared" si="206"/>
        <v>041</v>
      </c>
      <c r="E3384" s="161" t="s">
        <v>8165</v>
      </c>
      <c r="F3384" t="s">
        <v>17084</v>
      </c>
      <c r="G3384" t="s">
        <v>8125</v>
      </c>
      <c r="H3384" s="209">
        <v>33</v>
      </c>
      <c r="I3384" s="209">
        <v>40</v>
      </c>
      <c r="J3384" s="209">
        <v>41</v>
      </c>
      <c r="K3384" s="209">
        <v>320930</v>
      </c>
      <c r="L3384" s="209" t="s">
        <v>15177</v>
      </c>
      <c r="M3384" s="209">
        <v>520</v>
      </c>
      <c r="N3384" s="209">
        <v>5041</v>
      </c>
      <c r="O3384" s="209">
        <v>5040</v>
      </c>
      <c r="P3384" s="209">
        <v>50931</v>
      </c>
      <c r="Q3384" s="248"/>
      <c r="R3384" s="251"/>
      <c r="S3384" s="248"/>
      <c r="T3384" s="248" t="s">
        <v>16014</v>
      </c>
      <c r="U3384" s="248" t="s">
        <v>16270</v>
      </c>
    </row>
    <row r="3385" spans="1:21" s="1" customFormat="1" ht="23.25" customHeight="1" x14ac:dyDescent="0.25">
      <c r="A3385" t="s">
        <v>8263</v>
      </c>
      <c r="B3385" t="str">
        <f t="shared" si="204"/>
        <v>33</v>
      </c>
      <c r="C3385" t="str">
        <f t="shared" si="205"/>
        <v>200</v>
      </c>
      <c r="D3385" t="str">
        <f t="shared" si="206"/>
        <v>041</v>
      </c>
      <c r="E3385" s="161" t="s">
        <v>8264</v>
      </c>
      <c r="F3385" t="s">
        <v>17084</v>
      </c>
      <c r="G3385" t="s">
        <v>8224</v>
      </c>
      <c r="H3385" s="209">
        <v>33</v>
      </c>
      <c r="I3385" s="209">
        <v>200</v>
      </c>
      <c r="J3385" s="209">
        <v>41</v>
      </c>
      <c r="K3385" s="209">
        <v>322010</v>
      </c>
      <c r="L3385" s="209" t="s">
        <v>15177</v>
      </c>
      <c r="M3385" s="209">
        <v>520</v>
      </c>
      <c r="N3385" s="209">
        <v>5041</v>
      </c>
      <c r="O3385" s="209">
        <v>5200</v>
      </c>
      <c r="P3385" s="209">
        <v>50932</v>
      </c>
      <c r="Q3385" s="248"/>
      <c r="R3385" s="251"/>
      <c r="S3385" s="248"/>
      <c r="T3385" s="248" t="s">
        <v>16014</v>
      </c>
      <c r="U3385" s="248" t="s">
        <v>16270</v>
      </c>
    </row>
    <row r="3386" spans="1:21" s="1" customFormat="1" ht="23.25" customHeight="1" x14ac:dyDescent="0.25">
      <c r="A3386" t="s">
        <v>8362</v>
      </c>
      <c r="B3386" t="str">
        <f t="shared" si="204"/>
        <v>33</v>
      </c>
      <c r="C3386" t="str">
        <f t="shared" si="205"/>
        <v>610</v>
      </c>
      <c r="D3386" t="str">
        <f t="shared" si="206"/>
        <v>041</v>
      </c>
      <c r="E3386" s="161" t="s">
        <v>8363</v>
      </c>
      <c r="F3386" t="s">
        <v>17084</v>
      </c>
      <c r="G3386" t="s">
        <v>8323</v>
      </c>
      <c r="H3386" s="209">
        <v>33</v>
      </c>
      <c r="I3386" s="209">
        <v>610</v>
      </c>
      <c r="J3386" s="209">
        <v>41</v>
      </c>
      <c r="K3386" s="209">
        <v>327410</v>
      </c>
      <c r="L3386" s="209" t="s">
        <v>15177</v>
      </c>
      <c r="M3386" s="209">
        <v>520</v>
      </c>
      <c r="N3386" s="209">
        <v>5041</v>
      </c>
      <c r="O3386" s="209">
        <v>5610</v>
      </c>
      <c r="P3386" s="209">
        <v>50933</v>
      </c>
      <c r="Q3386" s="248"/>
      <c r="R3386" s="251"/>
      <c r="S3386" s="248"/>
      <c r="T3386" s="248" t="s">
        <v>16014</v>
      </c>
      <c r="U3386" s="248" t="s">
        <v>16270</v>
      </c>
    </row>
    <row r="3387" spans="1:21" s="1" customFormat="1" ht="23.25" customHeight="1" x14ac:dyDescent="0.25">
      <c r="A3387" t="s">
        <v>8461</v>
      </c>
      <c r="B3387" t="str">
        <f t="shared" si="204"/>
        <v>33</v>
      </c>
      <c r="C3387" t="str">
        <f t="shared" si="205"/>
        <v>620</v>
      </c>
      <c r="D3387" t="str">
        <f t="shared" si="206"/>
        <v>041</v>
      </c>
      <c r="E3387" s="161" t="s">
        <v>8462</v>
      </c>
      <c r="F3387" t="s">
        <v>17084</v>
      </c>
      <c r="G3387" t="s">
        <v>8422</v>
      </c>
      <c r="H3387" s="209">
        <v>33</v>
      </c>
      <c r="I3387" s="209">
        <v>620</v>
      </c>
      <c r="J3387" s="209">
        <v>41</v>
      </c>
      <c r="K3387" s="209">
        <v>327510</v>
      </c>
      <c r="L3387" s="209" t="s">
        <v>15177</v>
      </c>
      <c r="M3387" s="209">
        <v>520</v>
      </c>
      <c r="N3387" s="209">
        <v>5041</v>
      </c>
      <c r="O3387" s="209">
        <v>5620</v>
      </c>
      <c r="P3387" s="209">
        <v>50934</v>
      </c>
      <c r="Q3387" s="248"/>
      <c r="R3387" s="251"/>
      <c r="S3387" s="248"/>
      <c r="T3387" s="248" t="s">
        <v>16014</v>
      </c>
      <c r="U3387" s="248" t="s">
        <v>16270</v>
      </c>
    </row>
    <row r="3388" spans="1:21" s="1" customFormat="1" ht="23.25" customHeight="1" x14ac:dyDescent="0.25">
      <c r="A3388" t="s">
        <v>8610</v>
      </c>
      <c r="B3388" t="str">
        <f t="shared" si="204"/>
        <v>33</v>
      </c>
      <c r="C3388" t="str">
        <f t="shared" si="205"/>
        <v>630</v>
      </c>
      <c r="D3388" t="str">
        <f t="shared" si="206"/>
        <v>041</v>
      </c>
      <c r="E3388" s="161" t="s">
        <v>8611</v>
      </c>
      <c r="F3388" t="s">
        <v>17084</v>
      </c>
      <c r="G3388" t="s">
        <v>8571</v>
      </c>
      <c r="H3388" s="209">
        <v>33</v>
      </c>
      <c r="I3388" s="209">
        <v>630</v>
      </c>
      <c r="J3388" s="209">
        <v>41</v>
      </c>
      <c r="K3388" s="209">
        <v>327610</v>
      </c>
      <c r="L3388" s="209" t="s">
        <v>15177</v>
      </c>
      <c r="M3388" s="209">
        <v>520</v>
      </c>
      <c r="N3388" s="209">
        <v>5041</v>
      </c>
      <c r="O3388" s="209">
        <v>5630</v>
      </c>
      <c r="P3388" s="209">
        <v>50936</v>
      </c>
      <c r="Q3388" s="248"/>
      <c r="R3388" s="251"/>
      <c r="S3388" s="248"/>
      <c r="T3388" s="248" t="s">
        <v>16014</v>
      </c>
      <c r="U3388" s="248" t="s">
        <v>16270</v>
      </c>
    </row>
    <row r="3389" spans="1:21" s="1" customFormat="1" ht="23.25" customHeight="1" x14ac:dyDescent="0.25">
      <c r="A3389" t="s">
        <v>8709</v>
      </c>
      <c r="B3389" t="str">
        <f t="shared" si="204"/>
        <v>33</v>
      </c>
      <c r="C3389" t="str">
        <f t="shared" si="205"/>
        <v>637</v>
      </c>
      <c r="D3389" t="str">
        <f t="shared" si="206"/>
        <v>041</v>
      </c>
      <c r="E3389" s="161" t="s">
        <v>8710</v>
      </c>
      <c r="F3389" t="s">
        <v>17084</v>
      </c>
      <c r="G3389" t="s">
        <v>8670</v>
      </c>
      <c r="H3389" s="209">
        <v>33</v>
      </c>
      <c r="I3389" s="209">
        <v>637</v>
      </c>
      <c r="J3389" s="209">
        <v>41</v>
      </c>
      <c r="K3389" s="209">
        <v>327630</v>
      </c>
      <c r="L3389" s="209" t="s">
        <v>15177</v>
      </c>
      <c r="M3389" s="209">
        <v>520</v>
      </c>
      <c r="N3389" s="209">
        <v>5041</v>
      </c>
      <c r="O3389" s="209">
        <v>5637</v>
      </c>
      <c r="P3389" s="209">
        <v>50937</v>
      </c>
      <c r="Q3389" s="248"/>
      <c r="R3389" s="251"/>
      <c r="S3389" s="248"/>
      <c r="T3389" s="248" t="s">
        <v>16014</v>
      </c>
      <c r="U3389" s="248" t="s">
        <v>16270</v>
      </c>
    </row>
    <row r="3390" spans="1:21" s="1" customFormat="1" ht="23.25" customHeight="1" x14ac:dyDescent="0.25">
      <c r="A3390" t="s">
        <v>8811</v>
      </c>
      <c r="B3390" t="str">
        <f t="shared" si="204"/>
        <v>33</v>
      </c>
      <c r="C3390" t="str">
        <f t="shared" si="205"/>
        <v>645</v>
      </c>
      <c r="D3390" t="str">
        <f t="shared" si="206"/>
        <v>041</v>
      </c>
      <c r="E3390" s="161" t="s">
        <v>8812</v>
      </c>
      <c r="F3390" t="s">
        <v>17084</v>
      </c>
      <c r="G3390" t="s">
        <v>8772</v>
      </c>
      <c r="H3390" s="209">
        <v>33</v>
      </c>
      <c r="I3390" s="209">
        <v>645</v>
      </c>
      <c r="J3390" s="209">
        <v>41</v>
      </c>
      <c r="K3390" s="209">
        <v>327710</v>
      </c>
      <c r="L3390" s="209" t="s">
        <v>15177</v>
      </c>
      <c r="M3390" s="209">
        <v>520</v>
      </c>
      <c r="N3390" s="209">
        <v>5041</v>
      </c>
      <c r="O3390" s="209">
        <v>5645</v>
      </c>
      <c r="P3390" s="209">
        <v>50938</v>
      </c>
      <c r="Q3390"/>
      <c r="R3390" s="251"/>
      <c r="S3390"/>
      <c r="T3390" s="248" t="s">
        <v>16014</v>
      </c>
      <c r="U3390" s="248" t="s">
        <v>16270</v>
      </c>
    </row>
    <row r="3391" spans="1:21" s="1" customFormat="1" ht="23.25" customHeight="1" x14ac:dyDescent="0.25">
      <c r="A3391" t="s">
        <v>8911</v>
      </c>
      <c r="B3391" t="str">
        <f t="shared" si="204"/>
        <v>33</v>
      </c>
      <c r="C3391" t="str">
        <f t="shared" si="205"/>
        <v>685</v>
      </c>
      <c r="D3391" t="str">
        <f t="shared" si="206"/>
        <v>041</v>
      </c>
      <c r="E3391" s="161" t="s">
        <v>8912</v>
      </c>
      <c r="F3391" t="s">
        <v>17084</v>
      </c>
      <c r="G3391" t="s">
        <v>8872</v>
      </c>
      <c r="H3391" s="209">
        <v>33</v>
      </c>
      <c r="I3391" s="209">
        <v>685</v>
      </c>
      <c r="J3391" s="209">
        <v>41</v>
      </c>
      <c r="K3391" s="209">
        <v>327730</v>
      </c>
      <c r="L3391" s="209" t="s">
        <v>15177</v>
      </c>
      <c r="M3391" s="209">
        <v>520</v>
      </c>
      <c r="N3391" s="209">
        <v>5041</v>
      </c>
      <c r="O3391" s="209">
        <v>5686</v>
      </c>
      <c r="P3391" s="209">
        <v>50939</v>
      </c>
      <c r="Q3391" s="248"/>
      <c r="R3391" s="251"/>
      <c r="S3391" s="248"/>
      <c r="T3391" s="248" t="s">
        <v>16014</v>
      </c>
      <c r="U3391" s="248" t="s">
        <v>16270</v>
      </c>
    </row>
    <row r="3392" spans="1:21" s="1" customFormat="1" ht="23.25" customHeight="1" x14ac:dyDescent="0.25">
      <c r="A3392" t="s">
        <v>9011</v>
      </c>
      <c r="B3392" t="str">
        <f t="shared" si="204"/>
        <v>33</v>
      </c>
      <c r="C3392" t="str">
        <f t="shared" si="205"/>
        <v>690</v>
      </c>
      <c r="D3392" t="str">
        <f t="shared" si="206"/>
        <v>041</v>
      </c>
      <c r="E3392" s="161" t="s">
        <v>9012</v>
      </c>
      <c r="F3392" t="s">
        <v>17084</v>
      </c>
      <c r="G3392" t="s">
        <v>8972</v>
      </c>
      <c r="H3392" s="209">
        <v>33</v>
      </c>
      <c r="I3392" s="209">
        <v>690</v>
      </c>
      <c r="J3392" s="209">
        <v>41</v>
      </c>
      <c r="K3392" s="209">
        <v>327750</v>
      </c>
      <c r="L3392" s="209" t="s">
        <v>15177</v>
      </c>
      <c r="M3392" s="209">
        <v>520</v>
      </c>
      <c r="N3392" s="209">
        <v>5041</v>
      </c>
      <c r="O3392" s="209">
        <v>5691</v>
      </c>
      <c r="P3392" s="209">
        <v>50940</v>
      </c>
      <c r="Q3392" s="248"/>
      <c r="R3392" s="251"/>
      <c r="S3392" s="248"/>
      <c r="T3392" s="248" t="s">
        <v>16014</v>
      </c>
      <c r="U3392" s="248" t="s">
        <v>16270</v>
      </c>
    </row>
    <row r="3393" spans="1:21" s="1" customFormat="1" ht="23.25" customHeight="1" x14ac:dyDescent="0.25">
      <c r="A3393" t="s">
        <v>9111</v>
      </c>
      <c r="B3393" t="str">
        <f t="shared" si="204"/>
        <v>33</v>
      </c>
      <c r="C3393" t="str">
        <f t="shared" si="205"/>
        <v>695</v>
      </c>
      <c r="D3393" t="str">
        <f t="shared" si="206"/>
        <v>041</v>
      </c>
      <c r="E3393" s="161" t="s">
        <v>9112</v>
      </c>
      <c r="F3393" t="s">
        <v>17084</v>
      </c>
      <c r="G3393" t="s">
        <v>9072</v>
      </c>
      <c r="H3393" s="209">
        <v>33</v>
      </c>
      <c r="I3393" s="209">
        <v>695</v>
      </c>
      <c r="J3393" s="209">
        <v>41</v>
      </c>
      <c r="K3393" s="209">
        <v>327770</v>
      </c>
      <c r="L3393" s="209" t="s">
        <v>15177</v>
      </c>
      <c r="M3393" s="209">
        <v>520</v>
      </c>
      <c r="N3393" s="209">
        <v>5041</v>
      </c>
      <c r="O3393" s="209">
        <v>5695</v>
      </c>
      <c r="P3393" s="209">
        <v>50941</v>
      </c>
      <c r="Q3393" s="248"/>
      <c r="R3393" s="251"/>
      <c r="S3393" s="248"/>
      <c r="T3393" s="248" t="s">
        <v>16014</v>
      </c>
      <c r="U3393" s="248" t="s">
        <v>16270</v>
      </c>
    </row>
    <row r="3394" spans="1:21" s="1" customFormat="1" ht="23.25" customHeight="1" x14ac:dyDescent="0.25">
      <c r="A3394" t="s">
        <v>9210</v>
      </c>
      <c r="B3394" t="str">
        <f t="shared" ref="B3394:B3457" si="207">LEFT(A3394,2)</f>
        <v>33</v>
      </c>
      <c r="C3394" t="str">
        <f t="shared" ref="C3394:C3457" si="208">MID(A3394,4,3)</f>
        <v>700</v>
      </c>
      <c r="D3394" t="str">
        <f t="shared" ref="D3394:D3457" si="209">RIGHT(A3394,3)</f>
        <v>041</v>
      </c>
      <c r="E3394" s="161" t="s">
        <v>9211</v>
      </c>
      <c r="F3394" t="s">
        <v>17084</v>
      </c>
      <c r="G3394" t="s">
        <v>9171</v>
      </c>
      <c r="H3394" s="209">
        <v>33</v>
      </c>
      <c r="I3394" s="209">
        <v>700</v>
      </c>
      <c r="J3394" s="209">
        <v>41</v>
      </c>
      <c r="K3394" s="209">
        <v>327810</v>
      </c>
      <c r="L3394" s="209" t="s">
        <v>15177</v>
      </c>
      <c r="M3394" s="209">
        <v>520</v>
      </c>
      <c r="N3394" s="209">
        <v>5041</v>
      </c>
      <c r="O3394" s="209">
        <v>5700</v>
      </c>
      <c r="P3394" s="209">
        <v>50942</v>
      </c>
      <c r="Q3394" s="248"/>
      <c r="R3394" s="251"/>
      <c r="S3394" s="248"/>
      <c r="T3394" s="248" t="s">
        <v>16014</v>
      </c>
      <c r="U3394" s="248" t="s">
        <v>16270</v>
      </c>
    </row>
    <row r="3395" spans="1:21" s="1" customFormat="1" ht="23.25" customHeight="1" x14ac:dyDescent="0.25">
      <c r="A3395" t="s">
        <v>9309</v>
      </c>
      <c r="B3395" t="str">
        <f t="shared" si="207"/>
        <v>33</v>
      </c>
      <c r="C3395" t="str">
        <f t="shared" si="208"/>
        <v>745</v>
      </c>
      <c r="D3395" t="str">
        <f t="shared" si="209"/>
        <v>041</v>
      </c>
      <c r="E3395" s="161" t="s">
        <v>9310</v>
      </c>
      <c r="F3395" t="s">
        <v>17084</v>
      </c>
      <c r="G3395" t="s">
        <v>9270</v>
      </c>
      <c r="H3395" s="209">
        <v>33</v>
      </c>
      <c r="I3395" s="209">
        <v>745</v>
      </c>
      <c r="J3395" s="209">
        <v>41</v>
      </c>
      <c r="K3395" s="209">
        <v>328430</v>
      </c>
      <c r="L3395" s="209" t="s">
        <v>15177</v>
      </c>
      <c r="M3395" s="209">
        <v>520</v>
      </c>
      <c r="N3395" s="209">
        <v>5041</v>
      </c>
      <c r="O3395" s="209">
        <v>5745</v>
      </c>
      <c r="P3395" s="209">
        <v>50943</v>
      </c>
      <c r="Q3395" s="248"/>
      <c r="R3395" s="251"/>
      <c r="S3395" s="248"/>
      <c r="T3395" s="248" t="s">
        <v>16014</v>
      </c>
      <c r="U3395" s="248" t="s">
        <v>16270</v>
      </c>
    </row>
    <row r="3396" spans="1:21" s="1" customFormat="1" ht="23.25" customHeight="1" x14ac:dyDescent="0.25">
      <c r="A3396" t="s">
        <v>9408</v>
      </c>
      <c r="B3396" t="str">
        <f t="shared" si="207"/>
        <v>33</v>
      </c>
      <c r="C3396" t="str">
        <f t="shared" si="208"/>
        <v>750</v>
      </c>
      <c r="D3396" t="str">
        <f t="shared" si="209"/>
        <v>041</v>
      </c>
      <c r="E3396" s="161" t="s">
        <v>9409</v>
      </c>
      <c r="F3396" t="s">
        <v>17084</v>
      </c>
      <c r="G3396" t="s">
        <v>9369</v>
      </c>
      <c r="H3396" s="209">
        <v>33</v>
      </c>
      <c r="I3396" s="209">
        <v>750</v>
      </c>
      <c r="J3396" s="209">
        <v>41</v>
      </c>
      <c r="K3396" s="209">
        <v>328450</v>
      </c>
      <c r="L3396" s="209" t="s">
        <v>15177</v>
      </c>
      <c r="M3396" s="209">
        <v>520</v>
      </c>
      <c r="N3396" s="209">
        <v>5041</v>
      </c>
      <c r="O3396" s="209">
        <v>5750</v>
      </c>
      <c r="P3396" s="209">
        <v>50944</v>
      </c>
      <c r="Q3396"/>
      <c r="R3396" s="251"/>
      <c r="S3396"/>
      <c r="T3396" s="248" t="s">
        <v>16014</v>
      </c>
      <c r="U3396" s="248" t="s">
        <v>16270</v>
      </c>
    </row>
    <row r="3397" spans="1:21" s="1" customFormat="1" ht="23.25" customHeight="1" x14ac:dyDescent="0.25">
      <c r="A3397" t="s">
        <v>9507</v>
      </c>
      <c r="B3397" t="str">
        <f t="shared" si="207"/>
        <v>33</v>
      </c>
      <c r="C3397" t="str">
        <f t="shared" si="208"/>
        <v>795</v>
      </c>
      <c r="D3397" t="str">
        <f t="shared" si="209"/>
        <v>041</v>
      </c>
      <c r="E3397" s="161" t="s">
        <v>9508</v>
      </c>
      <c r="F3397" t="s">
        <v>17084</v>
      </c>
      <c r="G3397" t="s">
        <v>9468</v>
      </c>
      <c r="H3397" s="209">
        <v>33</v>
      </c>
      <c r="I3397" s="209">
        <v>795</v>
      </c>
      <c r="J3397" s="209">
        <v>41</v>
      </c>
      <c r="K3397" s="209">
        <v>328780</v>
      </c>
      <c r="L3397" s="209" t="s">
        <v>15177</v>
      </c>
      <c r="M3397" s="209">
        <v>520</v>
      </c>
      <c r="N3397" s="209">
        <v>5041</v>
      </c>
      <c r="O3397" s="209">
        <v>5795</v>
      </c>
      <c r="P3397" s="209">
        <v>50945</v>
      </c>
      <c r="Q3397" s="248"/>
      <c r="R3397" s="251"/>
      <c r="S3397" s="248"/>
      <c r="T3397" s="248" t="s">
        <v>16014</v>
      </c>
      <c r="U3397" s="248" t="s">
        <v>16270</v>
      </c>
    </row>
    <row r="3398" spans="1:21" s="1" customFormat="1" ht="23.25" customHeight="1" x14ac:dyDescent="0.25">
      <c r="A3398" t="s">
        <v>9606</v>
      </c>
      <c r="B3398" t="str">
        <f t="shared" si="207"/>
        <v>33</v>
      </c>
      <c r="C3398" t="str">
        <f t="shared" si="208"/>
        <v>850</v>
      </c>
      <c r="D3398" t="str">
        <f t="shared" si="209"/>
        <v>041</v>
      </c>
      <c r="E3398" s="161" t="s">
        <v>9607</v>
      </c>
      <c r="F3398" t="s">
        <v>17084</v>
      </c>
      <c r="G3398" t="s">
        <v>9567</v>
      </c>
      <c r="H3398" s="209">
        <v>33</v>
      </c>
      <c r="I3398" s="209">
        <v>850</v>
      </c>
      <c r="J3398" s="209">
        <v>41</v>
      </c>
      <c r="K3398" s="209">
        <v>328910</v>
      </c>
      <c r="L3398" s="209" t="s">
        <v>15177</v>
      </c>
      <c r="M3398" s="209">
        <v>520</v>
      </c>
      <c r="N3398" s="209">
        <v>5041</v>
      </c>
      <c r="O3398" s="209">
        <v>5850</v>
      </c>
      <c r="P3398" s="209">
        <v>50946</v>
      </c>
      <c r="Q3398" s="248"/>
      <c r="R3398" s="251"/>
      <c r="S3398" s="248"/>
      <c r="T3398" s="248" t="s">
        <v>16014</v>
      </c>
      <c r="U3398" s="248" t="s">
        <v>16270</v>
      </c>
    </row>
    <row r="3399" spans="1:21" s="1" customFormat="1" ht="23.25" customHeight="1" x14ac:dyDescent="0.25">
      <c r="A3399" t="s">
        <v>7589</v>
      </c>
      <c r="B3399" t="str">
        <f t="shared" si="207"/>
        <v>33</v>
      </c>
      <c r="C3399" t="str">
        <f t="shared" si="208"/>
        <v>001</v>
      </c>
      <c r="D3399" t="str">
        <f t="shared" si="209"/>
        <v>004</v>
      </c>
      <c r="E3399" s="161" t="s">
        <v>7591</v>
      </c>
      <c r="F3399" t="s">
        <v>17084</v>
      </c>
      <c r="G3399" t="s">
        <v>7582</v>
      </c>
      <c r="H3399" s="209">
        <v>33</v>
      </c>
      <c r="I3399" s="209">
        <v>1</v>
      </c>
      <c r="J3399" s="209">
        <v>4</v>
      </c>
      <c r="K3399" s="209">
        <v>320110</v>
      </c>
      <c r="L3399" s="209" t="s">
        <v>15177</v>
      </c>
      <c r="M3399" s="209">
        <v>520</v>
      </c>
      <c r="N3399" s="209">
        <v>5004</v>
      </c>
      <c r="O3399" s="209">
        <v>5001</v>
      </c>
      <c r="P3399" s="209">
        <v>50947</v>
      </c>
      <c r="Q3399" s="248"/>
      <c r="R3399" s="248"/>
      <c r="S3399" s="248"/>
      <c r="T3399" s="248" t="s">
        <v>16014</v>
      </c>
      <c r="U3399" s="248" t="s">
        <v>16270</v>
      </c>
    </row>
    <row r="3400" spans="1:21" s="1" customFormat="1" ht="23.25" customHeight="1" x14ac:dyDescent="0.25">
      <c r="A3400" t="s">
        <v>7734</v>
      </c>
      <c r="B3400" t="str">
        <f t="shared" si="207"/>
        <v>33</v>
      </c>
      <c r="C3400" t="str">
        <f t="shared" si="208"/>
        <v>002</v>
      </c>
      <c r="D3400" t="str">
        <f t="shared" si="209"/>
        <v>004</v>
      </c>
      <c r="E3400" s="161" t="s">
        <v>7735</v>
      </c>
      <c r="F3400" t="s">
        <v>17084</v>
      </c>
      <c r="G3400" t="s">
        <v>7729</v>
      </c>
      <c r="H3400" s="209">
        <v>33</v>
      </c>
      <c r="I3400" s="209">
        <v>2</v>
      </c>
      <c r="J3400" s="209">
        <v>4</v>
      </c>
      <c r="K3400" s="209">
        <v>320210</v>
      </c>
      <c r="L3400" s="209" t="s">
        <v>15177</v>
      </c>
      <c r="M3400" s="209">
        <v>520</v>
      </c>
      <c r="N3400" s="209">
        <v>5004</v>
      </c>
      <c r="O3400" s="209">
        <v>5002</v>
      </c>
      <c r="P3400" s="209">
        <v>50948</v>
      </c>
      <c r="Q3400" s="248"/>
      <c r="R3400" s="248"/>
      <c r="S3400" s="248"/>
      <c r="T3400" s="248" t="s">
        <v>16014</v>
      </c>
      <c r="U3400" s="248" t="s">
        <v>16270</v>
      </c>
    </row>
    <row r="3401" spans="1:21" s="1" customFormat="1" ht="23.25" customHeight="1" x14ac:dyDescent="0.25">
      <c r="A3401" t="s">
        <v>7833</v>
      </c>
      <c r="B3401" t="str">
        <f t="shared" si="207"/>
        <v>33</v>
      </c>
      <c r="C3401" t="str">
        <f t="shared" si="208"/>
        <v>010</v>
      </c>
      <c r="D3401" t="str">
        <f t="shared" si="209"/>
        <v>004</v>
      </c>
      <c r="E3401" s="161" t="s">
        <v>7834</v>
      </c>
      <c r="F3401" t="s">
        <v>17084</v>
      </c>
      <c r="G3401" t="s">
        <v>7828</v>
      </c>
      <c r="H3401" s="209">
        <v>33</v>
      </c>
      <c r="I3401" s="209">
        <v>10</v>
      </c>
      <c r="J3401" s="209">
        <v>4</v>
      </c>
      <c r="K3401" s="209">
        <v>320310</v>
      </c>
      <c r="L3401" s="209" t="s">
        <v>15177</v>
      </c>
      <c r="M3401" s="209">
        <v>520</v>
      </c>
      <c r="N3401" s="209">
        <v>5004</v>
      </c>
      <c r="O3401" s="209">
        <v>5010</v>
      </c>
      <c r="P3401" s="209">
        <v>50949</v>
      </c>
      <c r="Q3401" s="248"/>
      <c r="R3401" s="251"/>
      <c r="S3401" s="248"/>
      <c r="T3401" s="248" t="s">
        <v>16014</v>
      </c>
      <c r="U3401" s="248" t="s">
        <v>16270</v>
      </c>
    </row>
    <row r="3402" spans="1:21" s="1" customFormat="1" ht="23.25" customHeight="1" x14ac:dyDescent="0.25">
      <c r="A3402" t="s">
        <v>7932</v>
      </c>
      <c r="B3402" t="str">
        <f t="shared" si="207"/>
        <v>33</v>
      </c>
      <c r="C3402" t="str">
        <f t="shared" si="208"/>
        <v>030</v>
      </c>
      <c r="D3402" t="str">
        <f t="shared" si="209"/>
        <v>004</v>
      </c>
      <c r="E3402" s="161" t="s">
        <v>7933</v>
      </c>
      <c r="F3402" t="s">
        <v>17084</v>
      </c>
      <c r="G3402" t="s">
        <v>7927</v>
      </c>
      <c r="H3402" s="209">
        <v>33</v>
      </c>
      <c r="I3402" s="209">
        <v>30</v>
      </c>
      <c r="J3402" s="209">
        <v>4</v>
      </c>
      <c r="K3402" s="209">
        <v>320910</v>
      </c>
      <c r="L3402" s="209" t="s">
        <v>15177</v>
      </c>
      <c r="M3402" s="209">
        <v>520</v>
      </c>
      <c r="N3402" s="209">
        <v>5004</v>
      </c>
      <c r="O3402" s="209">
        <v>5030</v>
      </c>
      <c r="P3402" s="209">
        <v>50950</v>
      </c>
      <c r="Q3402" s="248"/>
      <c r="R3402" s="251"/>
      <c r="S3402" s="248"/>
      <c r="T3402" s="248" t="s">
        <v>16014</v>
      </c>
      <c r="U3402" s="248" t="s">
        <v>16270</v>
      </c>
    </row>
    <row r="3403" spans="1:21" s="1" customFormat="1" ht="23.25" customHeight="1" x14ac:dyDescent="0.25">
      <c r="A3403" t="s">
        <v>8031</v>
      </c>
      <c r="B3403" t="str">
        <f t="shared" si="207"/>
        <v>33</v>
      </c>
      <c r="C3403" t="str">
        <f t="shared" si="208"/>
        <v>035</v>
      </c>
      <c r="D3403" t="str">
        <f t="shared" si="209"/>
        <v>004</v>
      </c>
      <c r="E3403" s="161" t="s">
        <v>8032</v>
      </c>
      <c r="F3403" t="s">
        <v>17084</v>
      </c>
      <c r="G3403" t="s">
        <v>8026</v>
      </c>
      <c r="H3403" s="209">
        <v>33</v>
      </c>
      <c r="I3403" s="209">
        <v>35</v>
      </c>
      <c r="J3403" s="209">
        <v>4</v>
      </c>
      <c r="K3403" s="209">
        <v>320925</v>
      </c>
      <c r="L3403" s="209" t="s">
        <v>15177</v>
      </c>
      <c r="M3403" s="209">
        <v>520</v>
      </c>
      <c r="N3403" s="209">
        <v>5004</v>
      </c>
      <c r="O3403" s="209">
        <v>5035</v>
      </c>
      <c r="P3403" s="209">
        <v>50951</v>
      </c>
      <c r="Q3403" s="248"/>
      <c r="R3403" s="251"/>
      <c r="S3403" s="248"/>
      <c r="T3403" s="248" t="s">
        <v>16014</v>
      </c>
      <c r="U3403" s="248" t="s">
        <v>16270</v>
      </c>
    </row>
    <row r="3404" spans="1:21" s="1" customFormat="1" ht="23.25" customHeight="1" x14ac:dyDescent="0.25">
      <c r="A3404" t="s">
        <v>8130</v>
      </c>
      <c r="B3404" t="str">
        <f t="shared" si="207"/>
        <v>33</v>
      </c>
      <c r="C3404" t="str">
        <f t="shared" si="208"/>
        <v>040</v>
      </c>
      <c r="D3404" t="str">
        <f t="shared" si="209"/>
        <v>004</v>
      </c>
      <c r="E3404" s="161" t="s">
        <v>8131</v>
      </c>
      <c r="F3404" t="s">
        <v>17084</v>
      </c>
      <c r="G3404" t="s">
        <v>8125</v>
      </c>
      <c r="H3404" s="209">
        <v>33</v>
      </c>
      <c r="I3404" s="209">
        <v>40</v>
      </c>
      <c r="J3404" s="209">
        <v>4</v>
      </c>
      <c r="K3404" s="209">
        <v>320930</v>
      </c>
      <c r="L3404" s="209" t="s">
        <v>15177</v>
      </c>
      <c r="M3404" s="209">
        <v>520</v>
      </c>
      <c r="N3404" s="209">
        <v>5004</v>
      </c>
      <c r="O3404" s="209">
        <v>5040</v>
      </c>
      <c r="P3404" s="209">
        <v>50952</v>
      </c>
      <c r="Q3404" s="248"/>
      <c r="R3404" s="251"/>
      <c r="S3404" s="248"/>
      <c r="T3404" s="248" t="s">
        <v>16014</v>
      </c>
      <c r="U3404" s="248" t="s">
        <v>16270</v>
      </c>
    </row>
    <row r="3405" spans="1:21" s="1" customFormat="1" ht="23.25" customHeight="1" x14ac:dyDescent="0.25">
      <c r="A3405" t="s">
        <v>8229</v>
      </c>
      <c r="B3405" t="str">
        <f t="shared" si="207"/>
        <v>33</v>
      </c>
      <c r="C3405" t="str">
        <f t="shared" si="208"/>
        <v>200</v>
      </c>
      <c r="D3405" t="str">
        <f t="shared" si="209"/>
        <v>004</v>
      </c>
      <c r="E3405" s="161" t="s">
        <v>8230</v>
      </c>
      <c r="F3405" t="s">
        <v>17084</v>
      </c>
      <c r="G3405" t="s">
        <v>8224</v>
      </c>
      <c r="H3405" s="209">
        <v>33</v>
      </c>
      <c r="I3405" s="209">
        <v>200</v>
      </c>
      <c r="J3405" s="209">
        <v>4</v>
      </c>
      <c r="K3405" s="209">
        <v>322010</v>
      </c>
      <c r="L3405" s="209" t="s">
        <v>15177</v>
      </c>
      <c r="M3405" s="209">
        <v>520</v>
      </c>
      <c r="N3405" s="209">
        <v>5004</v>
      </c>
      <c r="O3405" s="209">
        <v>5200</v>
      </c>
      <c r="P3405" s="209">
        <v>50953</v>
      </c>
      <c r="Q3405" s="248"/>
      <c r="R3405" s="251"/>
      <c r="S3405" s="248"/>
      <c r="T3405" s="248" t="s">
        <v>16014</v>
      </c>
      <c r="U3405" s="248" t="s">
        <v>16270</v>
      </c>
    </row>
    <row r="3406" spans="1:21" s="1" customFormat="1" ht="23.25" customHeight="1" x14ac:dyDescent="0.25">
      <c r="A3406" t="s">
        <v>8328</v>
      </c>
      <c r="B3406" t="str">
        <f t="shared" si="207"/>
        <v>33</v>
      </c>
      <c r="C3406" t="str">
        <f t="shared" si="208"/>
        <v>610</v>
      </c>
      <c r="D3406" t="str">
        <f t="shared" si="209"/>
        <v>004</v>
      </c>
      <c r="E3406" s="161" t="s">
        <v>8329</v>
      </c>
      <c r="F3406" t="s">
        <v>17084</v>
      </c>
      <c r="G3406" t="s">
        <v>8323</v>
      </c>
      <c r="H3406" s="209">
        <v>33</v>
      </c>
      <c r="I3406" s="209">
        <v>610</v>
      </c>
      <c r="J3406" s="209">
        <v>4</v>
      </c>
      <c r="K3406" s="209">
        <v>327410</v>
      </c>
      <c r="L3406" s="209" t="s">
        <v>15177</v>
      </c>
      <c r="M3406" s="209">
        <v>520</v>
      </c>
      <c r="N3406" s="209">
        <v>5004</v>
      </c>
      <c r="O3406" s="209">
        <v>5610</v>
      </c>
      <c r="P3406" s="209">
        <v>50954</v>
      </c>
      <c r="Q3406" s="248"/>
      <c r="R3406" s="251"/>
      <c r="S3406" s="248"/>
      <c r="T3406" s="248" t="s">
        <v>16014</v>
      </c>
      <c r="U3406" s="248" t="s">
        <v>16270</v>
      </c>
    </row>
    <row r="3407" spans="1:21" s="1" customFormat="1" ht="23.25" customHeight="1" x14ac:dyDescent="0.25">
      <c r="A3407" t="s">
        <v>8427</v>
      </c>
      <c r="B3407" t="str">
        <f t="shared" si="207"/>
        <v>33</v>
      </c>
      <c r="C3407" t="str">
        <f t="shared" si="208"/>
        <v>620</v>
      </c>
      <c r="D3407" t="str">
        <f t="shared" si="209"/>
        <v>004</v>
      </c>
      <c r="E3407" s="161" t="s">
        <v>8428</v>
      </c>
      <c r="F3407" t="s">
        <v>17084</v>
      </c>
      <c r="G3407" t="s">
        <v>8422</v>
      </c>
      <c r="H3407" s="209">
        <v>33</v>
      </c>
      <c r="I3407" s="209">
        <v>620</v>
      </c>
      <c r="J3407" s="209">
        <v>4</v>
      </c>
      <c r="K3407" s="209">
        <v>327510</v>
      </c>
      <c r="L3407" s="209" t="s">
        <v>15177</v>
      </c>
      <c r="M3407" s="209">
        <v>520</v>
      </c>
      <c r="N3407" s="209">
        <v>5004</v>
      </c>
      <c r="O3407" s="209">
        <v>5620</v>
      </c>
      <c r="P3407" s="209">
        <v>50955</v>
      </c>
      <c r="Q3407" s="248"/>
      <c r="R3407" s="251"/>
      <c r="S3407" s="248"/>
      <c r="T3407" s="248" t="s">
        <v>16014</v>
      </c>
      <c r="U3407" s="248" t="s">
        <v>16270</v>
      </c>
    </row>
    <row r="3408" spans="1:21" s="1" customFormat="1" ht="23.25" customHeight="1" x14ac:dyDescent="0.25">
      <c r="A3408" t="s">
        <v>8576</v>
      </c>
      <c r="B3408" t="str">
        <f t="shared" si="207"/>
        <v>33</v>
      </c>
      <c r="C3408" t="str">
        <f t="shared" si="208"/>
        <v>630</v>
      </c>
      <c r="D3408" t="str">
        <f t="shared" si="209"/>
        <v>004</v>
      </c>
      <c r="E3408" s="161" t="s">
        <v>8577</v>
      </c>
      <c r="F3408" t="s">
        <v>17084</v>
      </c>
      <c r="G3408" t="s">
        <v>8571</v>
      </c>
      <c r="H3408" s="209">
        <v>33</v>
      </c>
      <c r="I3408" s="209">
        <v>630</v>
      </c>
      <c r="J3408" s="209">
        <v>4</v>
      </c>
      <c r="K3408" s="209">
        <v>327610</v>
      </c>
      <c r="L3408" s="209" t="s">
        <v>15177</v>
      </c>
      <c r="M3408" s="209">
        <v>520</v>
      </c>
      <c r="N3408" s="209">
        <v>5004</v>
      </c>
      <c r="O3408" s="209">
        <v>5630</v>
      </c>
      <c r="P3408" s="209">
        <v>50957</v>
      </c>
      <c r="Q3408" s="248"/>
      <c r="R3408" s="251"/>
      <c r="S3408" s="248"/>
      <c r="T3408" s="248" t="s">
        <v>16014</v>
      </c>
      <c r="U3408" s="248" t="s">
        <v>16270</v>
      </c>
    </row>
    <row r="3409" spans="1:21" s="1" customFormat="1" ht="23.25" customHeight="1" x14ac:dyDescent="0.25">
      <c r="A3409" t="s">
        <v>8675</v>
      </c>
      <c r="B3409" t="str">
        <f t="shared" si="207"/>
        <v>33</v>
      </c>
      <c r="C3409" t="str">
        <f t="shared" si="208"/>
        <v>637</v>
      </c>
      <c r="D3409" t="str">
        <f t="shared" si="209"/>
        <v>004</v>
      </c>
      <c r="E3409" s="161" t="s">
        <v>8676</v>
      </c>
      <c r="F3409" t="s">
        <v>17084</v>
      </c>
      <c r="G3409" t="s">
        <v>8670</v>
      </c>
      <c r="H3409" s="209">
        <v>33</v>
      </c>
      <c r="I3409" s="209">
        <v>637</v>
      </c>
      <c r="J3409" s="209">
        <v>4</v>
      </c>
      <c r="K3409" s="209">
        <v>327630</v>
      </c>
      <c r="L3409" s="209" t="s">
        <v>15177</v>
      </c>
      <c r="M3409" s="209">
        <v>520</v>
      </c>
      <c r="N3409" s="209">
        <v>5004</v>
      </c>
      <c r="O3409" s="209">
        <v>5637</v>
      </c>
      <c r="P3409" s="209">
        <v>50958</v>
      </c>
      <c r="Q3409" s="248"/>
      <c r="R3409" s="251"/>
      <c r="S3409" s="248"/>
      <c r="T3409" s="248" t="s">
        <v>16014</v>
      </c>
      <c r="U3409" s="248" t="s">
        <v>16270</v>
      </c>
    </row>
    <row r="3410" spans="1:21" s="1" customFormat="1" ht="23.25" customHeight="1" x14ac:dyDescent="0.25">
      <c r="A3410" t="s">
        <v>8777</v>
      </c>
      <c r="B3410" t="str">
        <f t="shared" si="207"/>
        <v>33</v>
      </c>
      <c r="C3410" t="str">
        <f t="shared" si="208"/>
        <v>645</v>
      </c>
      <c r="D3410" t="str">
        <f t="shared" si="209"/>
        <v>004</v>
      </c>
      <c r="E3410" s="161" t="s">
        <v>8778</v>
      </c>
      <c r="F3410" t="s">
        <v>17084</v>
      </c>
      <c r="G3410" t="s">
        <v>8772</v>
      </c>
      <c r="H3410" s="209">
        <v>33</v>
      </c>
      <c r="I3410" s="209">
        <v>645</v>
      </c>
      <c r="J3410" s="209">
        <v>4</v>
      </c>
      <c r="K3410" s="209">
        <v>327710</v>
      </c>
      <c r="L3410" s="209" t="s">
        <v>15177</v>
      </c>
      <c r="M3410" s="209">
        <v>520</v>
      </c>
      <c r="N3410" s="209">
        <v>5004</v>
      </c>
      <c r="O3410" s="209">
        <v>5645</v>
      </c>
      <c r="P3410" s="209">
        <v>50959</v>
      </c>
      <c r="Q3410"/>
      <c r="R3410" s="251"/>
      <c r="S3410"/>
      <c r="T3410" s="248" t="s">
        <v>16014</v>
      </c>
      <c r="U3410" s="248" t="s">
        <v>16270</v>
      </c>
    </row>
    <row r="3411" spans="1:21" s="1" customFormat="1" ht="23.25" customHeight="1" x14ac:dyDescent="0.25">
      <c r="A3411" t="s">
        <v>8877</v>
      </c>
      <c r="B3411" t="str">
        <f t="shared" si="207"/>
        <v>33</v>
      </c>
      <c r="C3411" t="str">
        <f t="shared" si="208"/>
        <v>685</v>
      </c>
      <c r="D3411" t="str">
        <f t="shared" si="209"/>
        <v>004</v>
      </c>
      <c r="E3411" s="161" t="s">
        <v>8878</v>
      </c>
      <c r="F3411" t="s">
        <v>17084</v>
      </c>
      <c r="G3411" t="s">
        <v>8872</v>
      </c>
      <c r="H3411" s="209">
        <v>33</v>
      </c>
      <c r="I3411" s="209">
        <v>685</v>
      </c>
      <c r="J3411" s="209">
        <v>4</v>
      </c>
      <c r="K3411" s="209">
        <v>327730</v>
      </c>
      <c r="L3411" s="209" t="s">
        <v>15177</v>
      </c>
      <c r="M3411" s="209">
        <v>520</v>
      </c>
      <c r="N3411" s="209">
        <v>5004</v>
      </c>
      <c r="O3411" s="209">
        <v>5686</v>
      </c>
      <c r="P3411" s="209">
        <v>50960</v>
      </c>
      <c r="Q3411" s="248"/>
      <c r="R3411" s="251"/>
      <c r="S3411" s="248"/>
      <c r="T3411" s="248" t="s">
        <v>16014</v>
      </c>
      <c r="U3411" s="248" t="s">
        <v>16270</v>
      </c>
    </row>
    <row r="3412" spans="1:21" s="1" customFormat="1" ht="23.25" customHeight="1" x14ac:dyDescent="0.25">
      <c r="A3412" t="s">
        <v>8977</v>
      </c>
      <c r="B3412" t="str">
        <f t="shared" si="207"/>
        <v>33</v>
      </c>
      <c r="C3412" t="str">
        <f t="shared" si="208"/>
        <v>690</v>
      </c>
      <c r="D3412" t="str">
        <f t="shared" si="209"/>
        <v>004</v>
      </c>
      <c r="E3412" s="161" t="s">
        <v>8978</v>
      </c>
      <c r="F3412" t="s">
        <v>17084</v>
      </c>
      <c r="G3412" t="s">
        <v>8972</v>
      </c>
      <c r="H3412" s="209">
        <v>33</v>
      </c>
      <c r="I3412" s="209">
        <v>690</v>
      </c>
      <c r="J3412" s="209">
        <v>4</v>
      </c>
      <c r="K3412" s="209">
        <v>327750</v>
      </c>
      <c r="L3412" s="209" t="s">
        <v>15177</v>
      </c>
      <c r="M3412" s="209">
        <v>520</v>
      </c>
      <c r="N3412" s="209">
        <v>5004</v>
      </c>
      <c r="O3412" s="209">
        <v>5691</v>
      </c>
      <c r="P3412" s="209">
        <v>50961</v>
      </c>
      <c r="Q3412" s="248"/>
      <c r="R3412" s="251"/>
      <c r="S3412" s="248"/>
      <c r="T3412" s="248" t="s">
        <v>16014</v>
      </c>
      <c r="U3412" s="248" t="s">
        <v>16270</v>
      </c>
    </row>
    <row r="3413" spans="1:21" s="1" customFormat="1" ht="23.25" customHeight="1" x14ac:dyDescent="0.25">
      <c r="A3413" t="s">
        <v>9077</v>
      </c>
      <c r="B3413" t="str">
        <f t="shared" si="207"/>
        <v>33</v>
      </c>
      <c r="C3413" t="str">
        <f t="shared" si="208"/>
        <v>695</v>
      </c>
      <c r="D3413" t="str">
        <f t="shared" si="209"/>
        <v>004</v>
      </c>
      <c r="E3413" s="161" t="s">
        <v>9078</v>
      </c>
      <c r="F3413" t="s">
        <v>17084</v>
      </c>
      <c r="G3413" t="s">
        <v>9072</v>
      </c>
      <c r="H3413" s="209">
        <v>33</v>
      </c>
      <c r="I3413" s="209">
        <v>695</v>
      </c>
      <c r="J3413" s="209">
        <v>4</v>
      </c>
      <c r="K3413" s="209">
        <v>327770</v>
      </c>
      <c r="L3413" s="209" t="s">
        <v>15177</v>
      </c>
      <c r="M3413" s="209">
        <v>520</v>
      </c>
      <c r="N3413" s="209">
        <v>5004</v>
      </c>
      <c r="O3413" s="209">
        <v>5695</v>
      </c>
      <c r="P3413" s="209">
        <v>50962</v>
      </c>
      <c r="Q3413" s="248"/>
      <c r="R3413" s="251"/>
      <c r="S3413" s="248"/>
      <c r="T3413" s="248" t="s">
        <v>16014</v>
      </c>
      <c r="U3413" s="248" t="s">
        <v>16270</v>
      </c>
    </row>
    <row r="3414" spans="1:21" s="1" customFormat="1" ht="23.25" customHeight="1" x14ac:dyDescent="0.25">
      <c r="A3414" t="s">
        <v>9176</v>
      </c>
      <c r="B3414" t="str">
        <f t="shared" si="207"/>
        <v>33</v>
      </c>
      <c r="C3414" t="str">
        <f t="shared" si="208"/>
        <v>700</v>
      </c>
      <c r="D3414" t="str">
        <f t="shared" si="209"/>
        <v>004</v>
      </c>
      <c r="E3414" s="161" t="s">
        <v>9177</v>
      </c>
      <c r="F3414" t="s">
        <v>17084</v>
      </c>
      <c r="G3414" t="s">
        <v>9171</v>
      </c>
      <c r="H3414" s="209">
        <v>33</v>
      </c>
      <c r="I3414" s="209">
        <v>700</v>
      </c>
      <c r="J3414" s="209">
        <v>4</v>
      </c>
      <c r="K3414" s="209">
        <v>327810</v>
      </c>
      <c r="L3414" s="209" t="s">
        <v>15177</v>
      </c>
      <c r="M3414" s="209">
        <v>520</v>
      </c>
      <c r="N3414" s="209">
        <v>5004</v>
      </c>
      <c r="O3414" s="209">
        <v>5700</v>
      </c>
      <c r="P3414" s="209">
        <v>50963</v>
      </c>
      <c r="Q3414" s="248"/>
      <c r="R3414" s="251"/>
      <c r="S3414" s="248"/>
      <c r="T3414" s="248" t="s">
        <v>16014</v>
      </c>
      <c r="U3414" s="248" t="s">
        <v>16270</v>
      </c>
    </row>
    <row r="3415" spans="1:21" s="1" customFormat="1" ht="23.25" customHeight="1" x14ac:dyDescent="0.25">
      <c r="A3415" t="s">
        <v>9275</v>
      </c>
      <c r="B3415" t="str">
        <f t="shared" si="207"/>
        <v>33</v>
      </c>
      <c r="C3415" t="str">
        <f t="shared" si="208"/>
        <v>745</v>
      </c>
      <c r="D3415" t="str">
        <f t="shared" si="209"/>
        <v>004</v>
      </c>
      <c r="E3415" s="161" t="s">
        <v>9276</v>
      </c>
      <c r="F3415" t="s">
        <v>17084</v>
      </c>
      <c r="G3415" t="s">
        <v>9270</v>
      </c>
      <c r="H3415" s="209">
        <v>33</v>
      </c>
      <c r="I3415" s="209">
        <v>745</v>
      </c>
      <c r="J3415" s="209">
        <v>4</v>
      </c>
      <c r="K3415" s="209">
        <v>328430</v>
      </c>
      <c r="L3415" s="209" t="s">
        <v>15177</v>
      </c>
      <c r="M3415" s="209">
        <v>520</v>
      </c>
      <c r="N3415" s="209">
        <v>5004</v>
      </c>
      <c r="O3415" s="209">
        <v>5745</v>
      </c>
      <c r="P3415" s="209">
        <v>50964</v>
      </c>
      <c r="Q3415" s="248"/>
      <c r="R3415" s="251"/>
      <c r="S3415" s="248"/>
      <c r="T3415" s="248" t="s">
        <v>16014</v>
      </c>
      <c r="U3415" s="248" t="s">
        <v>16270</v>
      </c>
    </row>
    <row r="3416" spans="1:21" s="1" customFormat="1" ht="23.25" customHeight="1" x14ac:dyDescent="0.25">
      <c r="A3416" t="s">
        <v>9374</v>
      </c>
      <c r="B3416" t="str">
        <f t="shared" si="207"/>
        <v>33</v>
      </c>
      <c r="C3416" t="str">
        <f t="shared" si="208"/>
        <v>750</v>
      </c>
      <c r="D3416" t="str">
        <f t="shared" si="209"/>
        <v>004</v>
      </c>
      <c r="E3416" s="161" t="s">
        <v>9375</v>
      </c>
      <c r="F3416" t="s">
        <v>17084</v>
      </c>
      <c r="G3416" t="s">
        <v>9369</v>
      </c>
      <c r="H3416" s="209">
        <v>33</v>
      </c>
      <c r="I3416" s="209">
        <v>750</v>
      </c>
      <c r="J3416" s="209">
        <v>4</v>
      </c>
      <c r="K3416" s="209">
        <v>328450</v>
      </c>
      <c r="L3416" s="209" t="s">
        <v>15177</v>
      </c>
      <c r="M3416" s="209">
        <v>520</v>
      </c>
      <c r="N3416" s="209">
        <v>5004</v>
      </c>
      <c r="O3416" s="209">
        <v>5750</v>
      </c>
      <c r="P3416" s="209">
        <v>50965</v>
      </c>
      <c r="Q3416"/>
      <c r="R3416" s="251"/>
      <c r="S3416"/>
      <c r="T3416" s="248" t="s">
        <v>16014</v>
      </c>
      <c r="U3416" s="248" t="s">
        <v>16270</v>
      </c>
    </row>
    <row r="3417" spans="1:21" s="1" customFormat="1" ht="23.25" customHeight="1" x14ac:dyDescent="0.25">
      <c r="A3417" t="s">
        <v>9473</v>
      </c>
      <c r="B3417" t="str">
        <f t="shared" si="207"/>
        <v>33</v>
      </c>
      <c r="C3417" t="str">
        <f t="shared" si="208"/>
        <v>795</v>
      </c>
      <c r="D3417" t="str">
        <f t="shared" si="209"/>
        <v>004</v>
      </c>
      <c r="E3417" s="161" t="s">
        <v>9474</v>
      </c>
      <c r="F3417" t="s">
        <v>17084</v>
      </c>
      <c r="G3417" t="s">
        <v>9468</v>
      </c>
      <c r="H3417" s="209">
        <v>33</v>
      </c>
      <c r="I3417" s="209">
        <v>795</v>
      </c>
      <c r="J3417" s="209">
        <v>4</v>
      </c>
      <c r="K3417" s="209">
        <v>328780</v>
      </c>
      <c r="L3417" s="209" t="s">
        <v>15177</v>
      </c>
      <c r="M3417" s="209">
        <v>520</v>
      </c>
      <c r="N3417" s="209">
        <v>5004</v>
      </c>
      <c r="O3417" s="209">
        <v>5795</v>
      </c>
      <c r="P3417" s="209">
        <v>50966</v>
      </c>
      <c r="Q3417" s="248"/>
      <c r="R3417" s="251"/>
      <c r="S3417" s="248"/>
      <c r="T3417" s="248" t="s">
        <v>16014</v>
      </c>
      <c r="U3417" s="248" t="s">
        <v>16270</v>
      </c>
    </row>
    <row r="3418" spans="1:21" s="1" customFormat="1" ht="23.25" customHeight="1" x14ac:dyDescent="0.25">
      <c r="A3418" t="s">
        <v>9572</v>
      </c>
      <c r="B3418" t="str">
        <f t="shared" si="207"/>
        <v>33</v>
      </c>
      <c r="C3418" t="str">
        <f t="shared" si="208"/>
        <v>850</v>
      </c>
      <c r="D3418" t="str">
        <f t="shared" si="209"/>
        <v>004</v>
      </c>
      <c r="E3418" s="161" t="s">
        <v>9573</v>
      </c>
      <c r="F3418" t="s">
        <v>17084</v>
      </c>
      <c r="G3418" t="s">
        <v>9567</v>
      </c>
      <c r="H3418" s="209">
        <v>33</v>
      </c>
      <c r="I3418" s="209">
        <v>850</v>
      </c>
      <c r="J3418" s="209">
        <v>4</v>
      </c>
      <c r="K3418" s="209">
        <v>328910</v>
      </c>
      <c r="L3418" s="209" t="s">
        <v>15177</v>
      </c>
      <c r="M3418" s="209">
        <v>520</v>
      </c>
      <c r="N3418" s="209">
        <v>5004</v>
      </c>
      <c r="O3418" s="209">
        <v>5850</v>
      </c>
      <c r="P3418" s="209">
        <v>50967</v>
      </c>
      <c r="Q3418" s="248"/>
      <c r="R3418" s="251"/>
      <c r="S3418" s="248"/>
      <c r="T3418" s="248" t="s">
        <v>16014</v>
      </c>
      <c r="U3418" s="248" t="s">
        <v>16270</v>
      </c>
    </row>
    <row r="3419" spans="1:21" s="1" customFormat="1" ht="23.25" customHeight="1" x14ac:dyDescent="0.25">
      <c r="A3419" t="s">
        <v>7679</v>
      </c>
      <c r="B3419" t="str">
        <f t="shared" si="207"/>
        <v>33</v>
      </c>
      <c r="C3419" t="str">
        <f t="shared" si="208"/>
        <v>001</v>
      </c>
      <c r="D3419" t="str">
        <f t="shared" si="209"/>
        <v>069</v>
      </c>
      <c r="E3419" s="161" t="s">
        <v>7681</v>
      </c>
      <c r="F3419" t="s">
        <v>17084</v>
      </c>
      <c r="G3419" t="s">
        <v>7582</v>
      </c>
      <c r="H3419" s="209">
        <v>33</v>
      </c>
      <c r="I3419" s="209">
        <v>1</v>
      </c>
      <c r="J3419" s="209">
        <v>69</v>
      </c>
      <c r="K3419" s="209">
        <v>320110</v>
      </c>
      <c r="L3419" s="209" t="s">
        <v>15177</v>
      </c>
      <c r="M3419" s="209">
        <v>520</v>
      </c>
      <c r="N3419" s="209">
        <v>5069</v>
      </c>
      <c r="O3419" s="209">
        <v>5001</v>
      </c>
      <c r="P3419" s="209">
        <v>50968</v>
      </c>
      <c r="Q3419" s="248"/>
      <c r="R3419" s="248"/>
      <c r="S3419" s="248"/>
      <c r="T3419" s="248" t="s">
        <v>16014</v>
      </c>
      <c r="U3419" s="248" t="s">
        <v>16270</v>
      </c>
    </row>
    <row r="3420" spans="1:21" s="1" customFormat="1" ht="23.25" customHeight="1" x14ac:dyDescent="0.25">
      <c r="A3420" t="s">
        <v>7794</v>
      </c>
      <c r="B3420" t="str">
        <f t="shared" si="207"/>
        <v>33</v>
      </c>
      <c r="C3420" t="str">
        <f t="shared" si="208"/>
        <v>002</v>
      </c>
      <c r="D3420" t="str">
        <f t="shared" si="209"/>
        <v>069</v>
      </c>
      <c r="E3420" s="161" t="s">
        <v>7795</v>
      </c>
      <c r="F3420" t="s">
        <v>17084</v>
      </c>
      <c r="G3420" t="s">
        <v>7729</v>
      </c>
      <c r="H3420" s="209">
        <v>33</v>
      </c>
      <c r="I3420" s="209">
        <v>2</v>
      </c>
      <c r="J3420" s="209">
        <v>69</v>
      </c>
      <c r="K3420" s="209">
        <v>320210</v>
      </c>
      <c r="L3420" s="209" t="s">
        <v>15177</v>
      </c>
      <c r="M3420" s="209">
        <v>520</v>
      </c>
      <c r="N3420" s="209">
        <v>5069</v>
      </c>
      <c r="O3420" s="209">
        <v>5002</v>
      </c>
      <c r="P3420" s="209">
        <v>50969</v>
      </c>
      <c r="Q3420" s="248"/>
      <c r="R3420" s="248"/>
      <c r="S3420" s="248"/>
      <c r="T3420" s="248" t="s">
        <v>16014</v>
      </c>
      <c r="U3420" s="248" t="s">
        <v>16270</v>
      </c>
    </row>
    <row r="3421" spans="1:21" s="1" customFormat="1" ht="23.25" customHeight="1" x14ac:dyDescent="0.25">
      <c r="A3421" t="s">
        <v>7893</v>
      </c>
      <c r="B3421" t="str">
        <f t="shared" si="207"/>
        <v>33</v>
      </c>
      <c r="C3421" t="str">
        <f t="shared" si="208"/>
        <v>010</v>
      </c>
      <c r="D3421" t="str">
        <f t="shared" si="209"/>
        <v>069</v>
      </c>
      <c r="E3421" s="161" t="s">
        <v>7894</v>
      </c>
      <c r="F3421" t="s">
        <v>17084</v>
      </c>
      <c r="G3421" t="s">
        <v>7828</v>
      </c>
      <c r="H3421" s="209">
        <v>33</v>
      </c>
      <c r="I3421" s="209">
        <v>10</v>
      </c>
      <c r="J3421" s="209">
        <v>69</v>
      </c>
      <c r="K3421" s="209">
        <v>320310</v>
      </c>
      <c r="L3421" s="209" t="s">
        <v>15177</v>
      </c>
      <c r="M3421" s="209">
        <v>520</v>
      </c>
      <c r="N3421" s="209">
        <v>5069</v>
      </c>
      <c r="O3421" s="209">
        <v>5010</v>
      </c>
      <c r="P3421" s="209">
        <v>50970</v>
      </c>
      <c r="Q3421" s="248"/>
      <c r="R3421" s="251"/>
      <c r="S3421" s="248"/>
      <c r="T3421" s="248" t="s">
        <v>16014</v>
      </c>
      <c r="U3421" s="248" t="s">
        <v>16270</v>
      </c>
    </row>
    <row r="3422" spans="1:21" s="1" customFormat="1" ht="23.25" customHeight="1" x14ac:dyDescent="0.25">
      <c r="A3422" t="s">
        <v>7992</v>
      </c>
      <c r="B3422" t="str">
        <f t="shared" si="207"/>
        <v>33</v>
      </c>
      <c r="C3422" t="str">
        <f t="shared" si="208"/>
        <v>030</v>
      </c>
      <c r="D3422" t="str">
        <f t="shared" si="209"/>
        <v>069</v>
      </c>
      <c r="E3422" s="161" t="s">
        <v>7993</v>
      </c>
      <c r="F3422" t="s">
        <v>17084</v>
      </c>
      <c r="G3422" t="s">
        <v>7927</v>
      </c>
      <c r="H3422" s="209">
        <v>33</v>
      </c>
      <c r="I3422" s="209">
        <v>30</v>
      </c>
      <c r="J3422" s="209">
        <v>69</v>
      </c>
      <c r="K3422" s="209">
        <v>320910</v>
      </c>
      <c r="L3422" s="209" t="s">
        <v>15177</v>
      </c>
      <c r="M3422" s="209">
        <v>520</v>
      </c>
      <c r="N3422" s="209">
        <v>5069</v>
      </c>
      <c r="O3422" s="209">
        <v>5030</v>
      </c>
      <c r="P3422" s="209">
        <v>50971</v>
      </c>
      <c r="Q3422" s="248"/>
      <c r="R3422" s="251"/>
      <c r="S3422" s="248"/>
      <c r="T3422" s="248" t="s">
        <v>16014</v>
      </c>
      <c r="U3422" s="248" t="s">
        <v>16270</v>
      </c>
    </row>
    <row r="3423" spans="1:21" s="1" customFormat="1" ht="23.25" customHeight="1" x14ac:dyDescent="0.25">
      <c r="A3423" t="s">
        <v>8091</v>
      </c>
      <c r="B3423" t="str">
        <f t="shared" si="207"/>
        <v>33</v>
      </c>
      <c r="C3423" t="str">
        <f t="shared" si="208"/>
        <v>035</v>
      </c>
      <c r="D3423" t="str">
        <f t="shared" si="209"/>
        <v>069</v>
      </c>
      <c r="E3423" s="161" t="s">
        <v>8092</v>
      </c>
      <c r="F3423" t="s">
        <v>17084</v>
      </c>
      <c r="G3423" t="s">
        <v>8026</v>
      </c>
      <c r="H3423" s="209">
        <v>33</v>
      </c>
      <c r="I3423" s="209">
        <v>35</v>
      </c>
      <c r="J3423" s="209">
        <v>69</v>
      </c>
      <c r="K3423" s="209">
        <v>320925</v>
      </c>
      <c r="L3423" s="209" t="s">
        <v>15177</v>
      </c>
      <c r="M3423" s="209">
        <v>520</v>
      </c>
      <c r="N3423" s="209">
        <v>5069</v>
      </c>
      <c r="O3423" s="209">
        <v>5035</v>
      </c>
      <c r="P3423" s="209">
        <v>50972</v>
      </c>
      <c r="Q3423" s="248"/>
      <c r="R3423" s="251"/>
      <c r="S3423" s="248"/>
      <c r="T3423" s="248" t="s">
        <v>16014</v>
      </c>
      <c r="U3423" s="248" t="s">
        <v>16270</v>
      </c>
    </row>
    <row r="3424" spans="1:21" s="1" customFormat="1" ht="23.25" customHeight="1" x14ac:dyDescent="0.25">
      <c r="A3424" t="s">
        <v>8190</v>
      </c>
      <c r="B3424" t="str">
        <f t="shared" si="207"/>
        <v>33</v>
      </c>
      <c r="C3424" t="str">
        <f t="shared" si="208"/>
        <v>040</v>
      </c>
      <c r="D3424" t="str">
        <f t="shared" si="209"/>
        <v>069</v>
      </c>
      <c r="E3424" s="161" t="s">
        <v>8191</v>
      </c>
      <c r="F3424" t="s">
        <v>17084</v>
      </c>
      <c r="G3424" t="s">
        <v>8125</v>
      </c>
      <c r="H3424" s="209">
        <v>33</v>
      </c>
      <c r="I3424" s="209">
        <v>40</v>
      </c>
      <c r="J3424" s="209">
        <v>69</v>
      </c>
      <c r="K3424" s="209">
        <v>320930</v>
      </c>
      <c r="L3424" s="209" t="s">
        <v>15177</v>
      </c>
      <c r="M3424" s="209">
        <v>520</v>
      </c>
      <c r="N3424" s="209">
        <v>5069</v>
      </c>
      <c r="O3424" s="209">
        <v>5040</v>
      </c>
      <c r="P3424" s="209">
        <v>50973</v>
      </c>
      <c r="Q3424" s="248"/>
      <c r="R3424" s="251"/>
      <c r="S3424" s="248"/>
      <c r="T3424" s="248" t="s">
        <v>16014</v>
      </c>
      <c r="U3424" s="248" t="s">
        <v>16270</v>
      </c>
    </row>
    <row r="3425" spans="1:21" s="1" customFormat="1" ht="23.25" customHeight="1" x14ac:dyDescent="0.25">
      <c r="A3425" t="s">
        <v>8289</v>
      </c>
      <c r="B3425" t="str">
        <f t="shared" si="207"/>
        <v>33</v>
      </c>
      <c r="C3425" t="str">
        <f t="shared" si="208"/>
        <v>200</v>
      </c>
      <c r="D3425" t="str">
        <f t="shared" si="209"/>
        <v>069</v>
      </c>
      <c r="E3425" s="161" t="s">
        <v>8290</v>
      </c>
      <c r="F3425" t="s">
        <v>17084</v>
      </c>
      <c r="G3425" t="s">
        <v>8224</v>
      </c>
      <c r="H3425" s="209">
        <v>33</v>
      </c>
      <c r="I3425" s="209">
        <v>200</v>
      </c>
      <c r="J3425" s="209">
        <v>69</v>
      </c>
      <c r="K3425" s="209">
        <v>322010</v>
      </c>
      <c r="L3425" s="209" t="s">
        <v>15177</v>
      </c>
      <c r="M3425" s="209">
        <v>520</v>
      </c>
      <c r="N3425" s="209">
        <v>5069</v>
      </c>
      <c r="O3425" s="209">
        <v>5200</v>
      </c>
      <c r="P3425" s="209">
        <v>50974</v>
      </c>
      <c r="Q3425" s="248"/>
      <c r="R3425" s="251"/>
      <c r="S3425" s="248"/>
      <c r="T3425" s="248" t="s">
        <v>16014</v>
      </c>
      <c r="U3425" s="248" t="s">
        <v>16270</v>
      </c>
    </row>
    <row r="3426" spans="1:21" s="1" customFormat="1" ht="23.25" customHeight="1" x14ac:dyDescent="0.25">
      <c r="A3426" t="s">
        <v>8388</v>
      </c>
      <c r="B3426" t="str">
        <f t="shared" si="207"/>
        <v>33</v>
      </c>
      <c r="C3426" t="str">
        <f t="shared" si="208"/>
        <v>610</v>
      </c>
      <c r="D3426" t="str">
        <f t="shared" si="209"/>
        <v>069</v>
      </c>
      <c r="E3426" s="161" t="s">
        <v>8389</v>
      </c>
      <c r="F3426" t="s">
        <v>17084</v>
      </c>
      <c r="G3426" t="s">
        <v>8323</v>
      </c>
      <c r="H3426" s="209">
        <v>33</v>
      </c>
      <c r="I3426" s="209">
        <v>610</v>
      </c>
      <c r="J3426" s="209">
        <v>69</v>
      </c>
      <c r="K3426" s="209">
        <v>327410</v>
      </c>
      <c r="L3426" s="209" t="s">
        <v>15177</v>
      </c>
      <c r="M3426" s="209">
        <v>520</v>
      </c>
      <c r="N3426" s="209">
        <v>5069</v>
      </c>
      <c r="O3426" s="209">
        <v>5610</v>
      </c>
      <c r="P3426" s="209">
        <v>50975</v>
      </c>
      <c r="Q3426" s="248"/>
      <c r="R3426" s="251"/>
      <c r="S3426" s="248"/>
      <c r="T3426" s="248" t="s">
        <v>16014</v>
      </c>
      <c r="U3426" s="248" t="s">
        <v>16270</v>
      </c>
    </row>
    <row r="3427" spans="1:21" s="1" customFormat="1" ht="23.25" customHeight="1" x14ac:dyDescent="0.25">
      <c r="A3427" t="s">
        <v>8487</v>
      </c>
      <c r="B3427" t="str">
        <f t="shared" si="207"/>
        <v>33</v>
      </c>
      <c r="C3427" t="str">
        <f t="shared" si="208"/>
        <v>620</v>
      </c>
      <c r="D3427" t="str">
        <f t="shared" si="209"/>
        <v>069</v>
      </c>
      <c r="E3427" s="161" t="s">
        <v>8488</v>
      </c>
      <c r="F3427" t="s">
        <v>17084</v>
      </c>
      <c r="G3427" t="s">
        <v>8422</v>
      </c>
      <c r="H3427" s="209">
        <v>33</v>
      </c>
      <c r="I3427" s="209">
        <v>620</v>
      </c>
      <c r="J3427" s="209">
        <v>69</v>
      </c>
      <c r="K3427" s="209">
        <v>327510</v>
      </c>
      <c r="L3427" s="209" t="s">
        <v>15177</v>
      </c>
      <c r="M3427" s="209">
        <v>520</v>
      </c>
      <c r="N3427" s="209">
        <v>5069</v>
      </c>
      <c r="O3427" s="209">
        <v>5620</v>
      </c>
      <c r="P3427" s="209">
        <v>50976</v>
      </c>
      <c r="Q3427" s="248"/>
      <c r="R3427" s="251"/>
      <c r="S3427" s="248"/>
      <c r="T3427" s="248" t="s">
        <v>16014</v>
      </c>
      <c r="U3427" s="248" t="s">
        <v>16270</v>
      </c>
    </row>
    <row r="3428" spans="1:21" s="1" customFormat="1" ht="23.25" customHeight="1" x14ac:dyDescent="0.25">
      <c r="A3428" t="s">
        <v>8636</v>
      </c>
      <c r="B3428" t="str">
        <f t="shared" si="207"/>
        <v>33</v>
      </c>
      <c r="C3428" t="str">
        <f t="shared" si="208"/>
        <v>630</v>
      </c>
      <c r="D3428" t="str">
        <f t="shared" si="209"/>
        <v>069</v>
      </c>
      <c r="E3428" s="161" t="s">
        <v>8637</v>
      </c>
      <c r="F3428" t="s">
        <v>17084</v>
      </c>
      <c r="G3428" t="s">
        <v>8571</v>
      </c>
      <c r="H3428" s="209">
        <v>33</v>
      </c>
      <c r="I3428" s="209">
        <v>630</v>
      </c>
      <c r="J3428" s="209">
        <v>69</v>
      </c>
      <c r="K3428" s="209">
        <v>327610</v>
      </c>
      <c r="L3428" s="209" t="s">
        <v>15177</v>
      </c>
      <c r="M3428" s="209">
        <v>520</v>
      </c>
      <c r="N3428" s="209">
        <v>5069</v>
      </c>
      <c r="O3428" s="209">
        <v>5630</v>
      </c>
      <c r="P3428" s="209">
        <v>50978</v>
      </c>
      <c r="Q3428" s="248"/>
      <c r="R3428" s="251"/>
      <c r="S3428" s="248"/>
      <c r="T3428" s="248" t="s">
        <v>16014</v>
      </c>
      <c r="U3428" s="248" t="s">
        <v>16270</v>
      </c>
    </row>
    <row r="3429" spans="1:21" s="1" customFormat="1" ht="23.25" customHeight="1" x14ac:dyDescent="0.25">
      <c r="A3429" t="s">
        <v>8735</v>
      </c>
      <c r="B3429" t="str">
        <f t="shared" si="207"/>
        <v>33</v>
      </c>
      <c r="C3429" t="str">
        <f t="shared" si="208"/>
        <v>637</v>
      </c>
      <c r="D3429" t="str">
        <f t="shared" si="209"/>
        <v>069</v>
      </c>
      <c r="E3429" s="161" t="s">
        <v>8736</v>
      </c>
      <c r="F3429" t="s">
        <v>17084</v>
      </c>
      <c r="G3429" t="s">
        <v>8670</v>
      </c>
      <c r="H3429" s="209">
        <v>33</v>
      </c>
      <c r="I3429" s="209">
        <v>637</v>
      </c>
      <c r="J3429" s="209">
        <v>69</v>
      </c>
      <c r="K3429" s="209">
        <v>327630</v>
      </c>
      <c r="L3429" s="209" t="s">
        <v>15177</v>
      </c>
      <c r="M3429" s="209">
        <v>520</v>
      </c>
      <c r="N3429" s="209">
        <v>5069</v>
      </c>
      <c r="O3429" s="209">
        <v>5637</v>
      </c>
      <c r="P3429" s="209">
        <v>50979</v>
      </c>
      <c r="Q3429" s="248"/>
      <c r="R3429" s="251"/>
      <c r="S3429" s="248"/>
      <c r="T3429" s="248" t="s">
        <v>16014</v>
      </c>
      <c r="U3429" s="248" t="s">
        <v>16270</v>
      </c>
    </row>
    <row r="3430" spans="1:21" s="1" customFormat="1" ht="23.25" customHeight="1" x14ac:dyDescent="0.25">
      <c r="A3430" t="s">
        <v>8837</v>
      </c>
      <c r="B3430" t="str">
        <f t="shared" si="207"/>
        <v>33</v>
      </c>
      <c r="C3430" t="str">
        <f t="shared" si="208"/>
        <v>645</v>
      </c>
      <c r="D3430" t="str">
        <f t="shared" si="209"/>
        <v>069</v>
      </c>
      <c r="E3430" s="161" t="s">
        <v>8838</v>
      </c>
      <c r="F3430" t="s">
        <v>17084</v>
      </c>
      <c r="G3430" t="s">
        <v>8772</v>
      </c>
      <c r="H3430" s="209">
        <v>33</v>
      </c>
      <c r="I3430" s="209">
        <v>645</v>
      </c>
      <c r="J3430" s="209">
        <v>69</v>
      </c>
      <c r="K3430" s="209">
        <v>327710</v>
      </c>
      <c r="L3430" s="209" t="s">
        <v>15177</v>
      </c>
      <c r="M3430" s="209">
        <v>520</v>
      </c>
      <c r="N3430" s="209">
        <v>5069</v>
      </c>
      <c r="O3430" s="209">
        <v>5645</v>
      </c>
      <c r="P3430" s="209">
        <v>50980</v>
      </c>
      <c r="Q3430"/>
      <c r="R3430" s="251"/>
      <c r="S3430"/>
      <c r="T3430" s="248" t="s">
        <v>16014</v>
      </c>
      <c r="U3430" s="248" t="s">
        <v>16270</v>
      </c>
    </row>
    <row r="3431" spans="1:21" s="1" customFormat="1" ht="23.25" customHeight="1" x14ac:dyDescent="0.25">
      <c r="A3431" t="s">
        <v>8937</v>
      </c>
      <c r="B3431" t="str">
        <f t="shared" si="207"/>
        <v>33</v>
      </c>
      <c r="C3431" t="str">
        <f t="shared" si="208"/>
        <v>685</v>
      </c>
      <c r="D3431" t="str">
        <f t="shared" si="209"/>
        <v>069</v>
      </c>
      <c r="E3431" s="161" t="s">
        <v>8938</v>
      </c>
      <c r="F3431" t="s">
        <v>17084</v>
      </c>
      <c r="G3431" t="s">
        <v>8872</v>
      </c>
      <c r="H3431" s="209">
        <v>33</v>
      </c>
      <c r="I3431" s="209">
        <v>685</v>
      </c>
      <c r="J3431" s="209">
        <v>69</v>
      </c>
      <c r="K3431" s="209">
        <v>327730</v>
      </c>
      <c r="L3431" s="209" t="s">
        <v>15177</v>
      </c>
      <c r="M3431" s="209">
        <v>520</v>
      </c>
      <c r="N3431" s="209">
        <v>5069</v>
      </c>
      <c r="O3431" s="209">
        <v>5686</v>
      </c>
      <c r="P3431" s="209">
        <v>50981</v>
      </c>
      <c r="Q3431" s="248"/>
      <c r="R3431" s="251"/>
      <c r="S3431" s="248"/>
      <c r="T3431" s="248" t="s">
        <v>16014</v>
      </c>
      <c r="U3431" s="248" t="s">
        <v>16270</v>
      </c>
    </row>
    <row r="3432" spans="1:21" s="1" customFormat="1" ht="23.25" customHeight="1" x14ac:dyDescent="0.25">
      <c r="A3432" t="s">
        <v>9037</v>
      </c>
      <c r="B3432" t="str">
        <f t="shared" si="207"/>
        <v>33</v>
      </c>
      <c r="C3432" t="str">
        <f t="shared" si="208"/>
        <v>690</v>
      </c>
      <c r="D3432" t="str">
        <f t="shared" si="209"/>
        <v>069</v>
      </c>
      <c r="E3432" s="161" t="s">
        <v>9038</v>
      </c>
      <c r="F3432" t="s">
        <v>17084</v>
      </c>
      <c r="G3432" t="s">
        <v>8972</v>
      </c>
      <c r="H3432" s="209">
        <v>33</v>
      </c>
      <c r="I3432" s="209">
        <v>690</v>
      </c>
      <c r="J3432" s="209">
        <v>69</v>
      </c>
      <c r="K3432" s="209">
        <v>327750</v>
      </c>
      <c r="L3432" s="209" t="s">
        <v>15177</v>
      </c>
      <c r="M3432" s="209">
        <v>520</v>
      </c>
      <c r="N3432" s="209">
        <v>5069</v>
      </c>
      <c r="O3432" s="209">
        <v>5691</v>
      </c>
      <c r="P3432" s="209">
        <v>50982</v>
      </c>
      <c r="Q3432" s="248"/>
      <c r="R3432" s="251"/>
      <c r="S3432" s="248"/>
      <c r="T3432" s="248" t="s">
        <v>16014</v>
      </c>
      <c r="U3432" s="248" t="s">
        <v>16270</v>
      </c>
    </row>
    <row r="3433" spans="1:21" s="1" customFormat="1" ht="23.25" customHeight="1" x14ac:dyDescent="0.25">
      <c r="A3433" t="s">
        <v>9137</v>
      </c>
      <c r="B3433" t="str">
        <f t="shared" si="207"/>
        <v>33</v>
      </c>
      <c r="C3433" t="str">
        <f t="shared" si="208"/>
        <v>695</v>
      </c>
      <c r="D3433" t="str">
        <f t="shared" si="209"/>
        <v>069</v>
      </c>
      <c r="E3433" s="161" t="s">
        <v>9138</v>
      </c>
      <c r="F3433" t="s">
        <v>17084</v>
      </c>
      <c r="G3433" t="s">
        <v>9072</v>
      </c>
      <c r="H3433" s="209">
        <v>33</v>
      </c>
      <c r="I3433" s="209">
        <v>695</v>
      </c>
      <c r="J3433" s="209">
        <v>69</v>
      </c>
      <c r="K3433" s="209">
        <v>327770</v>
      </c>
      <c r="L3433" s="209" t="s">
        <v>15177</v>
      </c>
      <c r="M3433" s="209">
        <v>520</v>
      </c>
      <c r="N3433" s="209">
        <v>5069</v>
      </c>
      <c r="O3433" s="209">
        <v>5695</v>
      </c>
      <c r="P3433" s="209">
        <v>50983</v>
      </c>
      <c r="Q3433" s="248"/>
      <c r="R3433" s="251"/>
      <c r="S3433" s="248"/>
      <c r="T3433" s="248" t="s">
        <v>16014</v>
      </c>
      <c r="U3433" s="248" t="s">
        <v>16270</v>
      </c>
    </row>
    <row r="3434" spans="1:21" s="1" customFormat="1" ht="23.25" customHeight="1" x14ac:dyDescent="0.25">
      <c r="A3434" t="s">
        <v>9236</v>
      </c>
      <c r="B3434" t="str">
        <f t="shared" si="207"/>
        <v>33</v>
      </c>
      <c r="C3434" t="str">
        <f t="shared" si="208"/>
        <v>700</v>
      </c>
      <c r="D3434" t="str">
        <f t="shared" si="209"/>
        <v>069</v>
      </c>
      <c r="E3434" s="161" t="s">
        <v>9237</v>
      </c>
      <c r="F3434" t="s">
        <v>17084</v>
      </c>
      <c r="G3434" t="s">
        <v>9171</v>
      </c>
      <c r="H3434" s="209">
        <v>33</v>
      </c>
      <c r="I3434" s="209">
        <v>700</v>
      </c>
      <c r="J3434" s="209">
        <v>69</v>
      </c>
      <c r="K3434" s="209">
        <v>327810</v>
      </c>
      <c r="L3434" s="209" t="s">
        <v>15177</v>
      </c>
      <c r="M3434" s="209">
        <v>520</v>
      </c>
      <c r="N3434" s="209">
        <v>5069</v>
      </c>
      <c r="O3434" s="209">
        <v>5700</v>
      </c>
      <c r="P3434" s="209">
        <v>50984</v>
      </c>
      <c r="Q3434" s="248"/>
      <c r="R3434" s="251"/>
      <c r="S3434" s="248"/>
      <c r="T3434" s="248" t="s">
        <v>16014</v>
      </c>
      <c r="U3434" s="248" t="s">
        <v>16270</v>
      </c>
    </row>
    <row r="3435" spans="1:21" s="1" customFormat="1" ht="23.25" customHeight="1" x14ac:dyDescent="0.25">
      <c r="A3435" t="s">
        <v>9335</v>
      </c>
      <c r="B3435" t="str">
        <f t="shared" si="207"/>
        <v>33</v>
      </c>
      <c r="C3435" t="str">
        <f t="shared" si="208"/>
        <v>745</v>
      </c>
      <c r="D3435" t="str">
        <f t="shared" si="209"/>
        <v>069</v>
      </c>
      <c r="E3435" s="161" t="s">
        <v>9336</v>
      </c>
      <c r="F3435" t="s">
        <v>17084</v>
      </c>
      <c r="G3435" t="s">
        <v>9270</v>
      </c>
      <c r="H3435" s="209">
        <v>33</v>
      </c>
      <c r="I3435" s="209">
        <v>745</v>
      </c>
      <c r="J3435" s="209">
        <v>69</v>
      </c>
      <c r="K3435" s="209">
        <v>328430</v>
      </c>
      <c r="L3435" s="209" t="s">
        <v>15177</v>
      </c>
      <c r="M3435" s="209">
        <v>520</v>
      </c>
      <c r="N3435" s="209">
        <v>5069</v>
      </c>
      <c r="O3435" s="209">
        <v>5745</v>
      </c>
      <c r="P3435" s="209">
        <v>50985</v>
      </c>
      <c r="Q3435" s="248"/>
      <c r="R3435" s="251"/>
      <c r="S3435" s="248"/>
      <c r="T3435" s="248" t="s">
        <v>16014</v>
      </c>
      <c r="U3435" s="248" t="s">
        <v>16270</v>
      </c>
    </row>
    <row r="3436" spans="1:21" s="1" customFormat="1" ht="23.25" customHeight="1" x14ac:dyDescent="0.25">
      <c r="A3436" t="s">
        <v>9434</v>
      </c>
      <c r="B3436" t="str">
        <f t="shared" si="207"/>
        <v>33</v>
      </c>
      <c r="C3436" t="str">
        <f t="shared" si="208"/>
        <v>750</v>
      </c>
      <c r="D3436" t="str">
        <f t="shared" si="209"/>
        <v>069</v>
      </c>
      <c r="E3436" s="161" t="s">
        <v>9435</v>
      </c>
      <c r="F3436" t="s">
        <v>17084</v>
      </c>
      <c r="G3436" t="s">
        <v>9369</v>
      </c>
      <c r="H3436" s="209">
        <v>33</v>
      </c>
      <c r="I3436" s="209">
        <v>750</v>
      </c>
      <c r="J3436" s="209">
        <v>69</v>
      </c>
      <c r="K3436" s="209">
        <v>328450</v>
      </c>
      <c r="L3436" s="209" t="s">
        <v>15177</v>
      </c>
      <c r="M3436" s="209">
        <v>520</v>
      </c>
      <c r="N3436" s="209">
        <v>5069</v>
      </c>
      <c r="O3436" s="209">
        <v>5750</v>
      </c>
      <c r="P3436" s="209">
        <v>50986</v>
      </c>
      <c r="Q3436"/>
      <c r="R3436" s="251"/>
      <c r="S3436"/>
      <c r="T3436" s="248" t="s">
        <v>16014</v>
      </c>
      <c r="U3436" s="248" t="s">
        <v>16270</v>
      </c>
    </row>
    <row r="3437" spans="1:21" s="1" customFormat="1" ht="23.25" customHeight="1" x14ac:dyDescent="0.25">
      <c r="A3437" t="s">
        <v>9533</v>
      </c>
      <c r="B3437" t="str">
        <f t="shared" si="207"/>
        <v>33</v>
      </c>
      <c r="C3437" t="str">
        <f t="shared" si="208"/>
        <v>795</v>
      </c>
      <c r="D3437" t="str">
        <f t="shared" si="209"/>
        <v>069</v>
      </c>
      <c r="E3437" s="161" t="s">
        <v>9534</v>
      </c>
      <c r="F3437" t="s">
        <v>17084</v>
      </c>
      <c r="G3437" t="s">
        <v>9468</v>
      </c>
      <c r="H3437" s="209">
        <v>33</v>
      </c>
      <c r="I3437" s="209">
        <v>795</v>
      </c>
      <c r="J3437" s="209">
        <v>69</v>
      </c>
      <c r="K3437" s="209">
        <v>328780</v>
      </c>
      <c r="L3437" s="209" t="s">
        <v>15177</v>
      </c>
      <c r="M3437" s="209">
        <v>520</v>
      </c>
      <c r="N3437" s="209">
        <v>5069</v>
      </c>
      <c r="O3437" s="209">
        <v>5795</v>
      </c>
      <c r="P3437" s="209">
        <v>50987</v>
      </c>
      <c r="Q3437" s="248"/>
      <c r="R3437" s="251"/>
      <c r="S3437" s="248"/>
      <c r="T3437" s="248" t="s">
        <v>16014</v>
      </c>
      <c r="U3437" s="248" t="s">
        <v>16270</v>
      </c>
    </row>
    <row r="3438" spans="1:21" s="1" customFormat="1" ht="23.25" customHeight="1" x14ac:dyDescent="0.25">
      <c r="A3438" t="s">
        <v>9632</v>
      </c>
      <c r="B3438" t="str">
        <f t="shared" si="207"/>
        <v>33</v>
      </c>
      <c r="C3438" t="str">
        <f t="shared" si="208"/>
        <v>850</v>
      </c>
      <c r="D3438" t="str">
        <f t="shared" si="209"/>
        <v>069</v>
      </c>
      <c r="E3438" s="161" t="s">
        <v>9633</v>
      </c>
      <c r="F3438" t="s">
        <v>17084</v>
      </c>
      <c r="G3438" t="s">
        <v>9567</v>
      </c>
      <c r="H3438" s="209">
        <v>33</v>
      </c>
      <c r="I3438" s="209">
        <v>850</v>
      </c>
      <c r="J3438" s="209">
        <v>69</v>
      </c>
      <c r="K3438" s="209">
        <v>328910</v>
      </c>
      <c r="L3438" s="209" t="s">
        <v>15177</v>
      </c>
      <c r="M3438" s="209">
        <v>520</v>
      </c>
      <c r="N3438" s="209">
        <v>5069</v>
      </c>
      <c r="O3438" s="209">
        <v>5850</v>
      </c>
      <c r="P3438" s="209">
        <v>50988</v>
      </c>
      <c r="Q3438" s="248"/>
      <c r="R3438" s="251"/>
      <c r="S3438" s="248"/>
      <c r="T3438" s="248" t="s">
        <v>16014</v>
      </c>
      <c r="U3438" s="248" t="s">
        <v>16270</v>
      </c>
    </row>
    <row r="3439" spans="1:21" s="1" customFormat="1" ht="23.25" customHeight="1" x14ac:dyDescent="0.25">
      <c r="A3439" t="s">
        <v>7607</v>
      </c>
      <c r="B3439" t="str">
        <f t="shared" si="207"/>
        <v>33</v>
      </c>
      <c r="C3439" t="str">
        <f t="shared" si="208"/>
        <v>001</v>
      </c>
      <c r="D3439" t="str">
        <f t="shared" si="209"/>
        <v>011</v>
      </c>
      <c r="E3439" s="161" t="s">
        <v>7609</v>
      </c>
      <c r="F3439" t="s">
        <v>17084</v>
      </c>
      <c r="G3439" t="s">
        <v>7582</v>
      </c>
      <c r="H3439" s="209">
        <v>33</v>
      </c>
      <c r="I3439" s="209">
        <v>1</v>
      </c>
      <c r="J3439" s="209">
        <v>11</v>
      </c>
      <c r="K3439" s="209">
        <v>320110</v>
      </c>
      <c r="L3439" s="209" t="s">
        <v>15177</v>
      </c>
      <c r="M3439" s="209">
        <v>520</v>
      </c>
      <c r="N3439" s="209">
        <v>5011</v>
      </c>
      <c r="O3439" s="209">
        <v>5001</v>
      </c>
      <c r="P3439" s="209">
        <v>50989</v>
      </c>
      <c r="Q3439" s="248"/>
      <c r="R3439" s="248"/>
      <c r="S3439" s="248"/>
      <c r="T3439" s="248" t="s">
        <v>16014</v>
      </c>
      <c r="U3439" s="248" t="s">
        <v>16270</v>
      </c>
    </row>
    <row r="3440" spans="1:21" s="1" customFormat="1" ht="23.25" customHeight="1" x14ac:dyDescent="0.25">
      <c r="A3440" t="s">
        <v>7746</v>
      </c>
      <c r="B3440" t="str">
        <f t="shared" si="207"/>
        <v>33</v>
      </c>
      <c r="C3440" t="str">
        <f t="shared" si="208"/>
        <v>002</v>
      </c>
      <c r="D3440" t="str">
        <f t="shared" si="209"/>
        <v>011</v>
      </c>
      <c r="E3440" s="161" t="s">
        <v>7747</v>
      </c>
      <c r="F3440" t="s">
        <v>17084</v>
      </c>
      <c r="G3440" t="s">
        <v>7729</v>
      </c>
      <c r="H3440" s="209">
        <v>33</v>
      </c>
      <c r="I3440" s="209">
        <v>2</v>
      </c>
      <c r="J3440" s="209">
        <v>11</v>
      </c>
      <c r="K3440" s="209">
        <v>320210</v>
      </c>
      <c r="L3440" s="209" t="s">
        <v>15177</v>
      </c>
      <c r="M3440" s="209">
        <v>520</v>
      </c>
      <c r="N3440" s="209">
        <v>5011</v>
      </c>
      <c r="O3440" s="209">
        <v>5002</v>
      </c>
      <c r="P3440" s="209">
        <v>50990</v>
      </c>
      <c r="Q3440" s="248"/>
      <c r="R3440" s="248"/>
      <c r="S3440" s="248"/>
      <c r="T3440" s="248" t="s">
        <v>16014</v>
      </c>
      <c r="U3440" s="248" t="s">
        <v>16270</v>
      </c>
    </row>
    <row r="3441" spans="1:21" s="1" customFormat="1" ht="23.25" customHeight="1" x14ac:dyDescent="0.25">
      <c r="A3441" t="s">
        <v>7845</v>
      </c>
      <c r="B3441" t="str">
        <f t="shared" si="207"/>
        <v>33</v>
      </c>
      <c r="C3441" t="str">
        <f t="shared" si="208"/>
        <v>010</v>
      </c>
      <c r="D3441" t="str">
        <f t="shared" si="209"/>
        <v>011</v>
      </c>
      <c r="E3441" s="161" t="s">
        <v>7846</v>
      </c>
      <c r="F3441" t="s">
        <v>17084</v>
      </c>
      <c r="G3441" t="s">
        <v>7828</v>
      </c>
      <c r="H3441" s="209">
        <v>33</v>
      </c>
      <c r="I3441" s="209">
        <v>10</v>
      </c>
      <c r="J3441" s="209">
        <v>11</v>
      </c>
      <c r="K3441" s="209">
        <v>320310</v>
      </c>
      <c r="L3441" s="209" t="s">
        <v>15177</v>
      </c>
      <c r="M3441" s="209">
        <v>520</v>
      </c>
      <c r="N3441" s="209">
        <v>5011</v>
      </c>
      <c r="O3441" s="209">
        <v>5010</v>
      </c>
      <c r="P3441" s="209">
        <v>50991</v>
      </c>
      <c r="Q3441" s="248"/>
      <c r="R3441" s="251"/>
      <c r="S3441" s="248"/>
      <c r="T3441" s="248" t="s">
        <v>16014</v>
      </c>
      <c r="U3441" s="248" t="s">
        <v>16270</v>
      </c>
    </row>
    <row r="3442" spans="1:21" s="1" customFormat="1" ht="23.25" customHeight="1" x14ac:dyDescent="0.25">
      <c r="A3442" t="s">
        <v>7944</v>
      </c>
      <c r="B3442" t="str">
        <f t="shared" si="207"/>
        <v>33</v>
      </c>
      <c r="C3442" t="str">
        <f t="shared" si="208"/>
        <v>030</v>
      </c>
      <c r="D3442" t="str">
        <f t="shared" si="209"/>
        <v>011</v>
      </c>
      <c r="E3442" s="161" t="s">
        <v>7945</v>
      </c>
      <c r="F3442" t="s">
        <v>17084</v>
      </c>
      <c r="G3442" t="s">
        <v>7927</v>
      </c>
      <c r="H3442" s="209">
        <v>33</v>
      </c>
      <c r="I3442" s="209">
        <v>30</v>
      </c>
      <c r="J3442" s="209">
        <v>11</v>
      </c>
      <c r="K3442" s="209">
        <v>320910</v>
      </c>
      <c r="L3442" s="209" t="s">
        <v>15177</v>
      </c>
      <c r="M3442" s="209">
        <v>520</v>
      </c>
      <c r="N3442" s="209">
        <v>5011</v>
      </c>
      <c r="O3442" s="209">
        <v>5030</v>
      </c>
      <c r="P3442" s="209">
        <v>50992</v>
      </c>
      <c r="Q3442" s="248"/>
      <c r="R3442" s="251"/>
      <c r="S3442" s="248"/>
      <c r="T3442" s="248" t="s">
        <v>16014</v>
      </c>
      <c r="U3442" s="248" t="s">
        <v>16270</v>
      </c>
    </row>
    <row r="3443" spans="1:21" s="1" customFormat="1" ht="23.25" customHeight="1" x14ac:dyDescent="0.25">
      <c r="A3443" t="s">
        <v>8043</v>
      </c>
      <c r="B3443" t="str">
        <f t="shared" si="207"/>
        <v>33</v>
      </c>
      <c r="C3443" t="str">
        <f t="shared" si="208"/>
        <v>035</v>
      </c>
      <c r="D3443" t="str">
        <f t="shared" si="209"/>
        <v>011</v>
      </c>
      <c r="E3443" s="161" t="s">
        <v>8044</v>
      </c>
      <c r="F3443" t="s">
        <v>17084</v>
      </c>
      <c r="G3443" t="s">
        <v>8026</v>
      </c>
      <c r="H3443" s="209">
        <v>33</v>
      </c>
      <c r="I3443" s="209">
        <v>35</v>
      </c>
      <c r="J3443" s="209">
        <v>11</v>
      </c>
      <c r="K3443" s="209">
        <v>320925</v>
      </c>
      <c r="L3443" s="209" t="s">
        <v>15177</v>
      </c>
      <c r="M3443" s="209">
        <v>520</v>
      </c>
      <c r="N3443" s="209">
        <v>5011</v>
      </c>
      <c r="O3443" s="209">
        <v>5035</v>
      </c>
      <c r="P3443" s="209">
        <v>50993</v>
      </c>
      <c r="Q3443" s="248"/>
      <c r="R3443" s="251"/>
      <c r="S3443" s="248"/>
      <c r="T3443" s="248" t="s">
        <v>16014</v>
      </c>
      <c r="U3443" s="248" t="s">
        <v>16270</v>
      </c>
    </row>
    <row r="3444" spans="1:21" s="1" customFormat="1" ht="23.25" customHeight="1" x14ac:dyDescent="0.25">
      <c r="A3444" t="s">
        <v>8142</v>
      </c>
      <c r="B3444" t="str">
        <f t="shared" si="207"/>
        <v>33</v>
      </c>
      <c r="C3444" t="str">
        <f t="shared" si="208"/>
        <v>040</v>
      </c>
      <c r="D3444" t="str">
        <f t="shared" si="209"/>
        <v>011</v>
      </c>
      <c r="E3444" s="161" t="s">
        <v>8143</v>
      </c>
      <c r="F3444" t="s">
        <v>17084</v>
      </c>
      <c r="G3444" t="s">
        <v>8125</v>
      </c>
      <c r="H3444" s="209">
        <v>33</v>
      </c>
      <c r="I3444" s="209">
        <v>40</v>
      </c>
      <c r="J3444" s="209">
        <v>11</v>
      </c>
      <c r="K3444" s="209">
        <v>320930</v>
      </c>
      <c r="L3444" s="209" t="s">
        <v>15177</v>
      </c>
      <c r="M3444" s="209">
        <v>520</v>
      </c>
      <c r="N3444" s="209">
        <v>5011</v>
      </c>
      <c r="O3444" s="209">
        <v>5040</v>
      </c>
      <c r="P3444" s="209">
        <v>50994</v>
      </c>
      <c r="Q3444" s="248"/>
      <c r="R3444" s="251"/>
      <c r="S3444" s="248"/>
      <c r="T3444" s="248" t="s">
        <v>16014</v>
      </c>
      <c r="U3444" s="248" t="s">
        <v>16270</v>
      </c>
    </row>
    <row r="3445" spans="1:21" s="1" customFormat="1" ht="23.25" customHeight="1" x14ac:dyDescent="0.25">
      <c r="A3445" t="s">
        <v>8241</v>
      </c>
      <c r="B3445" t="str">
        <f t="shared" si="207"/>
        <v>33</v>
      </c>
      <c r="C3445" t="str">
        <f t="shared" si="208"/>
        <v>200</v>
      </c>
      <c r="D3445" t="str">
        <f t="shared" si="209"/>
        <v>011</v>
      </c>
      <c r="E3445" s="161" t="s">
        <v>8242</v>
      </c>
      <c r="F3445" t="s">
        <v>17084</v>
      </c>
      <c r="G3445" t="s">
        <v>8224</v>
      </c>
      <c r="H3445" s="209">
        <v>33</v>
      </c>
      <c r="I3445" s="209">
        <v>200</v>
      </c>
      <c r="J3445" s="209">
        <v>11</v>
      </c>
      <c r="K3445" s="209">
        <v>322010</v>
      </c>
      <c r="L3445" s="209" t="s">
        <v>15177</v>
      </c>
      <c r="M3445" s="209">
        <v>520</v>
      </c>
      <c r="N3445" s="209">
        <v>5011</v>
      </c>
      <c r="O3445" s="209">
        <v>5200</v>
      </c>
      <c r="P3445" s="209">
        <v>50995</v>
      </c>
      <c r="Q3445" s="248"/>
      <c r="R3445" s="251"/>
      <c r="S3445" s="248"/>
      <c r="T3445" s="248" t="s">
        <v>16014</v>
      </c>
      <c r="U3445" s="248" t="s">
        <v>16270</v>
      </c>
    </row>
    <row r="3446" spans="1:21" s="1" customFormat="1" ht="23.25" customHeight="1" x14ac:dyDescent="0.25">
      <c r="A3446" t="s">
        <v>8340</v>
      </c>
      <c r="B3446" t="str">
        <f t="shared" si="207"/>
        <v>33</v>
      </c>
      <c r="C3446" t="str">
        <f t="shared" si="208"/>
        <v>610</v>
      </c>
      <c r="D3446" t="str">
        <f t="shared" si="209"/>
        <v>011</v>
      </c>
      <c r="E3446" s="161" t="s">
        <v>8341</v>
      </c>
      <c r="F3446" t="s">
        <v>17084</v>
      </c>
      <c r="G3446" t="s">
        <v>8323</v>
      </c>
      <c r="H3446" s="209">
        <v>33</v>
      </c>
      <c r="I3446" s="209">
        <v>610</v>
      </c>
      <c r="J3446" s="209">
        <v>11</v>
      </c>
      <c r="K3446" s="209">
        <v>327410</v>
      </c>
      <c r="L3446" s="209" t="s">
        <v>15177</v>
      </c>
      <c r="M3446" s="209">
        <v>520</v>
      </c>
      <c r="N3446" s="209">
        <v>5011</v>
      </c>
      <c r="O3446" s="209">
        <v>5610</v>
      </c>
      <c r="P3446" s="209">
        <v>50996</v>
      </c>
      <c r="Q3446" s="248"/>
      <c r="R3446" s="251"/>
      <c r="S3446" s="248"/>
      <c r="T3446" s="248" t="s">
        <v>16014</v>
      </c>
      <c r="U3446" s="248" t="s">
        <v>16270</v>
      </c>
    </row>
    <row r="3447" spans="1:21" s="1" customFormat="1" ht="23.25" customHeight="1" x14ac:dyDescent="0.25">
      <c r="A3447" t="s">
        <v>8439</v>
      </c>
      <c r="B3447" t="str">
        <f t="shared" si="207"/>
        <v>33</v>
      </c>
      <c r="C3447" t="str">
        <f t="shared" si="208"/>
        <v>620</v>
      </c>
      <c r="D3447" t="str">
        <f t="shared" si="209"/>
        <v>011</v>
      </c>
      <c r="E3447" s="161" t="s">
        <v>8440</v>
      </c>
      <c r="F3447" t="s">
        <v>17084</v>
      </c>
      <c r="G3447" t="s">
        <v>8422</v>
      </c>
      <c r="H3447" s="209">
        <v>33</v>
      </c>
      <c r="I3447" s="209">
        <v>620</v>
      </c>
      <c r="J3447" s="209">
        <v>11</v>
      </c>
      <c r="K3447" s="209">
        <v>327510</v>
      </c>
      <c r="L3447" s="209" t="s">
        <v>15177</v>
      </c>
      <c r="M3447" s="209">
        <v>520</v>
      </c>
      <c r="N3447" s="209">
        <v>5011</v>
      </c>
      <c r="O3447" s="209">
        <v>5620</v>
      </c>
      <c r="P3447" s="209">
        <v>50997</v>
      </c>
      <c r="Q3447" s="248"/>
      <c r="R3447" s="251"/>
      <c r="S3447" s="248"/>
      <c r="T3447" s="248" t="s">
        <v>16014</v>
      </c>
      <c r="U3447" s="248" t="s">
        <v>16270</v>
      </c>
    </row>
    <row r="3448" spans="1:21" s="1" customFormat="1" ht="23.25" customHeight="1" x14ac:dyDescent="0.25">
      <c r="A3448" t="s">
        <v>8588</v>
      </c>
      <c r="B3448" t="str">
        <f t="shared" si="207"/>
        <v>33</v>
      </c>
      <c r="C3448" t="str">
        <f t="shared" si="208"/>
        <v>630</v>
      </c>
      <c r="D3448" t="str">
        <f t="shared" si="209"/>
        <v>011</v>
      </c>
      <c r="E3448" s="161" t="s">
        <v>8589</v>
      </c>
      <c r="F3448" t="s">
        <v>17084</v>
      </c>
      <c r="G3448" t="s">
        <v>8571</v>
      </c>
      <c r="H3448" s="209">
        <v>33</v>
      </c>
      <c r="I3448" s="209">
        <v>630</v>
      </c>
      <c r="J3448" s="209">
        <v>11</v>
      </c>
      <c r="K3448" s="209">
        <v>327610</v>
      </c>
      <c r="L3448" s="209" t="s">
        <v>15177</v>
      </c>
      <c r="M3448" s="209">
        <v>520</v>
      </c>
      <c r="N3448" s="209">
        <v>5011</v>
      </c>
      <c r="O3448" s="209">
        <v>5630</v>
      </c>
      <c r="P3448" s="209">
        <v>50999</v>
      </c>
      <c r="Q3448" s="248"/>
      <c r="R3448" s="251"/>
      <c r="S3448" s="248"/>
      <c r="T3448" s="248" t="s">
        <v>16014</v>
      </c>
      <c r="U3448" s="248" t="s">
        <v>16270</v>
      </c>
    </row>
    <row r="3449" spans="1:21" s="1" customFormat="1" ht="23.25" customHeight="1" x14ac:dyDescent="0.25">
      <c r="A3449" t="s">
        <v>8687</v>
      </c>
      <c r="B3449" t="str">
        <f t="shared" si="207"/>
        <v>33</v>
      </c>
      <c r="C3449" t="str">
        <f t="shared" si="208"/>
        <v>637</v>
      </c>
      <c r="D3449" t="str">
        <f t="shared" si="209"/>
        <v>011</v>
      </c>
      <c r="E3449" s="161" t="s">
        <v>8688</v>
      </c>
      <c r="F3449" t="s">
        <v>17084</v>
      </c>
      <c r="G3449" t="s">
        <v>8670</v>
      </c>
      <c r="H3449" s="209">
        <v>33</v>
      </c>
      <c r="I3449" s="209">
        <v>637</v>
      </c>
      <c r="J3449" s="209">
        <v>11</v>
      </c>
      <c r="K3449" s="209">
        <v>327630</v>
      </c>
      <c r="L3449" s="209" t="s">
        <v>15177</v>
      </c>
      <c r="M3449" s="209">
        <v>520</v>
      </c>
      <c r="N3449" s="209">
        <v>5011</v>
      </c>
      <c r="O3449" s="209">
        <v>5637</v>
      </c>
      <c r="P3449" s="209">
        <v>51000</v>
      </c>
      <c r="Q3449" s="248"/>
      <c r="R3449" s="251"/>
      <c r="S3449" s="248"/>
      <c r="T3449" s="248" t="s">
        <v>16014</v>
      </c>
      <c r="U3449" s="248" t="s">
        <v>16270</v>
      </c>
    </row>
    <row r="3450" spans="1:21" s="1" customFormat="1" ht="23.25" customHeight="1" x14ac:dyDescent="0.25">
      <c r="A3450" t="s">
        <v>8789</v>
      </c>
      <c r="B3450" t="str">
        <f t="shared" si="207"/>
        <v>33</v>
      </c>
      <c r="C3450" t="str">
        <f t="shared" si="208"/>
        <v>645</v>
      </c>
      <c r="D3450" t="str">
        <f t="shared" si="209"/>
        <v>011</v>
      </c>
      <c r="E3450" s="161" t="s">
        <v>8790</v>
      </c>
      <c r="F3450" t="s">
        <v>17084</v>
      </c>
      <c r="G3450" t="s">
        <v>8772</v>
      </c>
      <c r="H3450" s="209">
        <v>33</v>
      </c>
      <c r="I3450" s="209">
        <v>645</v>
      </c>
      <c r="J3450" s="209">
        <v>11</v>
      </c>
      <c r="K3450" s="209">
        <v>327710</v>
      </c>
      <c r="L3450" s="209" t="s">
        <v>15177</v>
      </c>
      <c r="M3450" s="209">
        <v>520</v>
      </c>
      <c r="N3450" s="209">
        <v>5011</v>
      </c>
      <c r="O3450" s="209">
        <v>5645</v>
      </c>
      <c r="P3450" s="209">
        <v>51001</v>
      </c>
      <c r="Q3450"/>
      <c r="R3450" s="251"/>
      <c r="S3450"/>
      <c r="T3450" s="248" t="s">
        <v>16014</v>
      </c>
      <c r="U3450" s="248" t="s">
        <v>16270</v>
      </c>
    </row>
    <row r="3451" spans="1:21" s="1" customFormat="1" ht="23.25" customHeight="1" x14ac:dyDescent="0.25">
      <c r="A3451" t="s">
        <v>8889</v>
      </c>
      <c r="B3451" t="str">
        <f t="shared" si="207"/>
        <v>33</v>
      </c>
      <c r="C3451" t="str">
        <f t="shared" si="208"/>
        <v>685</v>
      </c>
      <c r="D3451" t="str">
        <f t="shared" si="209"/>
        <v>011</v>
      </c>
      <c r="E3451" s="161" t="s">
        <v>8890</v>
      </c>
      <c r="F3451" t="s">
        <v>17084</v>
      </c>
      <c r="G3451" t="s">
        <v>8872</v>
      </c>
      <c r="H3451" s="209">
        <v>33</v>
      </c>
      <c r="I3451" s="209">
        <v>685</v>
      </c>
      <c r="J3451" s="209">
        <v>11</v>
      </c>
      <c r="K3451" s="209">
        <v>327730</v>
      </c>
      <c r="L3451" s="209" t="s">
        <v>15177</v>
      </c>
      <c r="M3451" s="209">
        <v>520</v>
      </c>
      <c r="N3451" s="209">
        <v>5011</v>
      </c>
      <c r="O3451" s="209">
        <v>5686</v>
      </c>
      <c r="P3451" s="209">
        <v>51002</v>
      </c>
      <c r="Q3451" s="248"/>
      <c r="R3451" s="251"/>
      <c r="S3451" s="248"/>
      <c r="T3451" s="248" t="s">
        <v>16014</v>
      </c>
      <c r="U3451" s="248" t="s">
        <v>16270</v>
      </c>
    </row>
    <row r="3452" spans="1:21" s="1" customFormat="1" ht="23.25" customHeight="1" x14ac:dyDescent="0.25">
      <c r="A3452" t="s">
        <v>8989</v>
      </c>
      <c r="B3452" t="str">
        <f t="shared" si="207"/>
        <v>33</v>
      </c>
      <c r="C3452" t="str">
        <f t="shared" si="208"/>
        <v>690</v>
      </c>
      <c r="D3452" t="str">
        <f t="shared" si="209"/>
        <v>011</v>
      </c>
      <c r="E3452" s="161" t="s">
        <v>8990</v>
      </c>
      <c r="F3452" t="s">
        <v>17084</v>
      </c>
      <c r="G3452" t="s">
        <v>8972</v>
      </c>
      <c r="H3452" s="209">
        <v>33</v>
      </c>
      <c r="I3452" s="209">
        <v>690</v>
      </c>
      <c r="J3452" s="209">
        <v>11</v>
      </c>
      <c r="K3452" s="209">
        <v>327750</v>
      </c>
      <c r="L3452" s="209" t="s">
        <v>15177</v>
      </c>
      <c r="M3452" s="209">
        <v>520</v>
      </c>
      <c r="N3452" s="209">
        <v>5011</v>
      </c>
      <c r="O3452" s="209">
        <v>5691</v>
      </c>
      <c r="P3452" s="209">
        <v>51003</v>
      </c>
      <c r="Q3452" s="248"/>
      <c r="R3452" s="251"/>
      <c r="S3452" s="248"/>
      <c r="T3452" s="248" t="s">
        <v>16014</v>
      </c>
      <c r="U3452" s="248" t="s">
        <v>16270</v>
      </c>
    </row>
    <row r="3453" spans="1:21" s="1" customFormat="1" ht="23.25" customHeight="1" x14ac:dyDescent="0.25">
      <c r="A3453" t="s">
        <v>9089</v>
      </c>
      <c r="B3453" t="str">
        <f t="shared" si="207"/>
        <v>33</v>
      </c>
      <c r="C3453" t="str">
        <f t="shared" si="208"/>
        <v>695</v>
      </c>
      <c r="D3453" t="str">
        <f t="shared" si="209"/>
        <v>011</v>
      </c>
      <c r="E3453" s="161" t="s">
        <v>9090</v>
      </c>
      <c r="F3453" t="s">
        <v>17084</v>
      </c>
      <c r="G3453" t="s">
        <v>9072</v>
      </c>
      <c r="H3453" s="209">
        <v>33</v>
      </c>
      <c r="I3453" s="209">
        <v>695</v>
      </c>
      <c r="J3453" s="209">
        <v>11</v>
      </c>
      <c r="K3453" s="209">
        <v>327770</v>
      </c>
      <c r="L3453" s="209" t="s">
        <v>15177</v>
      </c>
      <c r="M3453" s="209">
        <v>520</v>
      </c>
      <c r="N3453" s="209">
        <v>5011</v>
      </c>
      <c r="O3453" s="209">
        <v>5695</v>
      </c>
      <c r="P3453" s="209">
        <v>51004</v>
      </c>
      <c r="Q3453" s="248"/>
      <c r="R3453" s="251"/>
      <c r="S3453" s="248"/>
      <c r="T3453" s="248" t="s">
        <v>16014</v>
      </c>
      <c r="U3453" s="248" t="s">
        <v>16270</v>
      </c>
    </row>
    <row r="3454" spans="1:21" s="1" customFormat="1" ht="23.25" customHeight="1" x14ac:dyDescent="0.25">
      <c r="A3454" t="s">
        <v>9188</v>
      </c>
      <c r="B3454" t="str">
        <f t="shared" si="207"/>
        <v>33</v>
      </c>
      <c r="C3454" t="str">
        <f t="shared" si="208"/>
        <v>700</v>
      </c>
      <c r="D3454" t="str">
        <f t="shared" si="209"/>
        <v>011</v>
      </c>
      <c r="E3454" s="161" t="s">
        <v>9189</v>
      </c>
      <c r="F3454" t="s">
        <v>17084</v>
      </c>
      <c r="G3454" t="s">
        <v>9171</v>
      </c>
      <c r="H3454" s="209">
        <v>33</v>
      </c>
      <c r="I3454" s="209">
        <v>700</v>
      </c>
      <c r="J3454" s="209">
        <v>11</v>
      </c>
      <c r="K3454" s="209">
        <v>327810</v>
      </c>
      <c r="L3454" s="209" t="s">
        <v>15177</v>
      </c>
      <c r="M3454" s="209">
        <v>520</v>
      </c>
      <c r="N3454" s="209">
        <v>5011</v>
      </c>
      <c r="O3454" s="209">
        <v>5700</v>
      </c>
      <c r="P3454" s="209">
        <v>51005</v>
      </c>
      <c r="Q3454" s="248"/>
      <c r="R3454" s="251"/>
      <c r="S3454" s="248"/>
      <c r="T3454" s="248" t="s">
        <v>16014</v>
      </c>
      <c r="U3454" s="248" t="s">
        <v>16270</v>
      </c>
    </row>
    <row r="3455" spans="1:21" s="1" customFormat="1" ht="23.25" customHeight="1" x14ac:dyDescent="0.25">
      <c r="A3455" t="s">
        <v>9287</v>
      </c>
      <c r="B3455" t="str">
        <f t="shared" si="207"/>
        <v>33</v>
      </c>
      <c r="C3455" t="str">
        <f t="shared" si="208"/>
        <v>745</v>
      </c>
      <c r="D3455" t="str">
        <f t="shared" si="209"/>
        <v>011</v>
      </c>
      <c r="E3455" s="161" t="s">
        <v>9288</v>
      </c>
      <c r="F3455" t="s">
        <v>17084</v>
      </c>
      <c r="G3455" t="s">
        <v>9270</v>
      </c>
      <c r="H3455" s="209">
        <v>33</v>
      </c>
      <c r="I3455" s="209">
        <v>745</v>
      </c>
      <c r="J3455" s="209">
        <v>11</v>
      </c>
      <c r="K3455" s="209">
        <v>328430</v>
      </c>
      <c r="L3455" s="209" t="s">
        <v>15177</v>
      </c>
      <c r="M3455" s="209">
        <v>520</v>
      </c>
      <c r="N3455" s="209">
        <v>5011</v>
      </c>
      <c r="O3455" s="209">
        <v>5745</v>
      </c>
      <c r="P3455" s="209">
        <v>51006</v>
      </c>
      <c r="Q3455" s="248"/>
      <c r="R3455" s="251"/>
      <c r="S3455" s="248"/>
      <c r="T3455" s="248" t="s">
        <v>16014</v>
      </c>
      <c r="U3455" s="248" t="s">
        <v>16270</v>
      </c>
    </row>
    <row r="3456" spans="1:21" s="1" customFormat="1" ht="23.25" customHeight="1" x14ac:dyDescent="0.25">
      <c r="A3456" t="s">
        <v>9386</v>
      </c>
      <c r="B3456" t="str">
        <f t="shared" si="207"/>
        <v>33</v>
      </c>
      <c r="C3456" t="str">
        <f t="shared" si="208"/>
        <v>750</v>
      </c>
      <c r="D3456" t="str">
        <f t="shared" si="209"/>
        <v>011</v>
      </c>
      <c r="E3456" s="161" t="s">
        <v>9387</v>
      </c>
      <c r="F3456" t="s">
        <v>17084</v>
      </c>
      <c r="G3456" t="s">
        <v>9369</v>
      </c>
      <c r="H3456" s="209">
        <v>33</v>
      </c>
      <c r="I3456" s="209">
        <v>750</v>
      </c>
      <c r="J3456" s="209">
        <v>11</v>
      </c>
      <c r="K3456" s="209">
        <v>328450</v>
      </c>
      <c r="L3456" s="209" t="s">
        <v>15177</v>
      </c>
      <c r="M3456" s="209">
        <v>520</v>
      </c>
      <c r="N3456" s="209">
        <v>5011</v>
      </c>
      <c r="O3456" s="209">
        <v>5750</v>
      </c>
      <c r="P3456" s="209">
        <v>51007</v>
      </c>
      <c r="Q3456"/>
      <c r="R3456" s="251"/>
      <c r="S3456"/>
      <c r="T3456" s="248" t="s">
        <v>16014</v>
      </c>
      <c r="U3456" s="248" t="s">
        <v>16270</v>
      </c>
    </row>
    <row r="3457" spans="1:21" s="1" customFormat="1" ht="23.25" customHeight="1" x14ac:dyDescent="0.25">
      <c r="A3457" t="s">
        <v>9485</v>
      </c>
      <c r="B3457" t="str">
        <f t="shared" si="207"/>
        <v>33</v>
      </c>
      <c r="C3457" t="str">
        <f t="shared" si="208"/>
        <v>795</v>
      </c>
      <c r="D3457" t="str">
        <f t="shared" si="209"/>
        <v>011</v>
      </c>
      <c r="E3457" s="161" t="s">
        <v>9486</v>
      </c>
      <c r="F3457" t="s">
        <v>17084</v>
      </c>
      <c r="G3457" t="s">
        <v>9468</v>
      </c>
      <c r="H3457" s="209">
        <v>33</v>
      </c>
      <c r="I3457" s="209">
        <v>795</v>
      </c>
      <c r="J3457" s="209">
        <v>11</v>
      </c>
      <c r="K3457" s="209">
        <v>328780</v>
      </c>
      <c r="L3457" s="209" t="s">
        <v>15177</v>
      </c>
      <c r="M3457" s="209">
        <v>520</v>
      </c>
      <c r="N3457" s="209">
        <v>5011</v>
      </c>
      <c r="O3457" s="209">
        <v>5795</v>
      </c>
      <c r="P3457" s="209">
        <v>51008</v>
      </c>
      <c r="Q3457" s="248"/>
      <c r="R3457" s="251"/>
      <c r="S3457" s="248"/>
      <c r="T3457" s="248" t="s">
        <v>16014</v>
      </c>
      <c r="U3457" s="248" t="s">
        <v>16270</v>
      </c>
    </row>
    <row r="3458" spans="1:21" s="1" customFormat="1" ht="23.25" customHeight="1" x14ac:dyDescent="0.25">
      <c r="A3458" t="s">
        <v>9584</v>
      </c>
      <c r="B3458" t="str">
        <f t="shared" ref="B3458:B3521" si="210">LEFT(A3458,2)</f>
        <v>33</v>
      </c>
      <c r="C3458" t="str">
        <f t="shared" ref="C3458:C3521" si="211">MID(A3458,4,3)</f>
        <v>850</v>
      </c>
      <c r="D3458" t="str">
        <f t="shared" ref="D3458:D3521" si="212">RIGHT(A3458,3)</f>
        <v>011</v>
      </c>
      <c r="E3458" s="161" t="s">
        <v>9585</v>
      </c>
      <c r="F3458" t="s">
        <v>17084</v>
      </c>
      <c r="G3458" t="s">
        <v>9567</v>
      </c>
      <c r="H3458" s="209">
        <v>33</v>
      </c>
      <c r="I3458" s="209">
        <v>850</v>
      </c>
      <c r="J3458" s="209">
        <v>11</v>
      </c>
      <c r="K3458" s="209">
        <v>328910</v>
      </c>
      <c r="L3458" s="209" t="s">
        <v>15177</v>
      </c>
      <c r="M3458" s="209">
        <v>520</v>
      </c>
      <c r="N3458" s="209">
        <v>5011</v>
      </c>
      <c r="O3458" s="209">
        <v>5850</v>
      </c>
      <c r="P3458" s="209">
        <v>51009</v>
      </c>
      <c r="Q3458" s="248"/>
      <c r="R3458" s="251"/>
      <c r="S3458" s="248"/>
      <c r="T3458" s="248" t="s">
        <v>16014</v>
      </c>
      <c r="U3458" s="248" t="s">
        <v>16270</v>
      </c>
    </row>
    <row r="3459" spans="1:21" s="1" customFormat="1" ht="23.25" customHeight="1" x14ac:dyDescent="0.25">
      <c r="A3459" t="s">
        <v>7718</v>
      </c>
      <c r="B3459" t="str">
        <f t="shared" si="210"/>
        <v>33</v>
      </c>
      <c r="C3459" t="str">
        <f t="shared" si="211"/>
        <v>001</v>
      </c>
      <c r="D3459" t="str">
        <f t="shared" si="212"/>
        <v>095</v>
      </c>
      <c r="E3459" s="161" t="s">
        <v>7720</v>
      </c>
      <c r="F3459" t="s">
        <v>17084</v>
      </c>
      <c r="G3459" t="s">
        <v>7582</v>
      </c>
      <c r="H3459" s="209">
        <v>33</v>
      </c>
      <c r="I3459" s="209">
        <v>1</v>
      </c>
      <c r="J3459" s="209">
        <v>95</v>
      </c>
      <c r="K3459" s="209">
        <v>320110</v>
      </c>
      <c r="L3459" s="209" t="s">
        <v>15177</v>
      </c>
      <c r="M3459" s="209">
        <v>520</v>
      </c>
      <c r="N3459" s="209">
        <v>5095</v>
      </c>
      <c r="O3459" s="209">
        <v>5001</v>
      </c>
      <c r="P3459" s="209">
        <v>51010</v>
      </c>
      <c r="Q3459" s="248"/>
      <c r="R3459" s="248"/>
      <c r="S3459" s="248"/>
      <c r="T3459" s="248" t="s">
        <v>16014</v>
      </c>
      <c r="U3459" s="248" t="s">
        <v>16270</v>
      </c>
    </row>
    <row r="3460" spans="1:21" s="1" customFormat="1" ht="23.25" customHeight="1" x14ac:dyDescent="0.25">
      <c r="A3460" t="s">
        <v>7820</v>
      </c>
      <c r="B3460" t="str">
        <f t="shared" si="210"/>
        <v>33</v>
      </c>
      <c r="C3460" t="str">
        <f t="shared" si="211"/>
        <v>002</v>
      </c>
      <c r="D3460" t="str">
        <f t="shared" si="212"/>
        <v>095</v>
      </c>
      <c r="E3460" s="161" t="s">
        <v>7821</v>
      </c>
      <c r="F3460" t="s">
        <v>17084</v>
      </c>
      <c r="G3460" t="s">
        <v>7729</v>
      </c>
      <c r="H3460" s="209">
        <v>33</v>
      </c>
      <c r="I3460" s="209">
        <v>2</v>
      </c>
      <c r="J3460" s="209">
        <v>95</v>
      </c>
      <c r="K3460" s="209">
        <v>320210</v>
      </c>
      <c r="L3460" s="209" t="s">
        <v>15177</v>
      </c>
      <c r="M3460" s="209">
        <v>520</v>
      </c>
      <c r="N3460" s="209">
        <v>5095</v>
      </c>
      <c r="O3460" s="209">
        <v>5002</v>
      </c>
      <c r="P3460" s="209">
        <v>51011</v>
      </c>
      <c r="Q3460" s="248"/>
      <c r="R3460" s="251"/>
      <c r="S3460" s="248"/>
      <c r="T3460" s="248" t="s">
        <v>16014</v>
      </c>
      <c r="U3460" s="248" t="s">
        <v>16270</v>
      </c>
    </row>
    <row r="3461" spans="1:21" s="1" customFormat="1" ht="23.25" customHeight="1" x14ac:dyDescent="0.25">
      <c r="A3461" t="s">
        <v>7919</v>
      </c>
      <c r="B3461" t="str">
        <f t="shared" si="210"/>
        <v>33</v>
      </c>
      <c r="C3461" t="str">
        <f t="shared" si="211"/>
        <v>010</v>
      </c>
      <c r="D3461" t="str">
        <f t="shared" si="212"/>
        <v>095</v>
      </c>
      <c r="E3461" s="161" t="s">
        <v>7920</v>
      </c>
      <c r="F3461" t="s">
        <v>17084</v>
      </c>
      <c r="G3461" t="s">
        <v>7828</v>
      </c>
      <c r="H3461" s="209">
        <v>33</v>
      </c>
      <c r="I3461" s="209">
        <v>10</v>
      </c>
      <c r="J3461" s="209">
        <v>95</v>
      </c>
      <c r="K3461" s="209">
        <v>320310</v>
      </c>
      <c r="L3461" s="209" t="s">
        <v>15177</v>
      </c>
      <c r="M3461" s="209">
        <v>520</v>
      </c>
      <c r="N3461" s="209">
        <v>5095</v>
      </c>
      <c r="O3461" s="209">
        <v>5010</v>
      </c>
      <c r="P3461" s="209">
        <v>51012</v>
      </c>
      <c r="Q3461" s="248"/>
      <c r="R3461" s="251"/>
      <c r="S3461" s="248"/>
      <c r="T3461" s="248" t="s">
        <v>16014</v>
      </c>
      <c r="U3461" s="248" t="s">
        <v>16270</v>
      </c>
    </row>
    <row r="3462" spans="1:21" s="1" customFormat="1" ht="23.25" customHeight="1" x14ac:dyDescent="0.25">
      <c r="A3462" t="s">
        <v>8018</v>
      </c>
      <c r="B3462" t="str">
        <f t="shared" si="210"/>
        <v>33</v>
      </c>
      <c r="C3462" t="str">
        <f t="shared" si="211"/>
        <v>030</v>
      </c>
      <c r="D3462" t="str">
        <f t="shared" si="212"/>
        <v>095</v>
      </c>
      <c r="E3462" s="161" t="s">
        <v>8019</v>
      </c>
      <c r="F3462" t="s">
        <v>17084</v>
      </c>
      <c r="G3462" t="s">
        <v>7927</v>
      </c>
      <c r="H3462" s="209">
        <v>33</v>
      </c>
      <c r="I3462" s="209">
        <v>30</v>
      </c>
      <c r="J3462" s="209">
        <v>95</v>
      </c>
      <c r="K3462" s="209">
        <v>320910</v>
      </c>
      <c r="L3462" s="209" t="s">
        <v>15177</v>
      </c>
      <c r="M3462" s="209">
        <v>520</v>
      </c>
      <c r="N3462" s="209">
        <v>5095</v>
      </c>
      <c r="O3462" s="209">
        <v>5030</v>
      </c>
      <c r="P3462" s="209">
        <v>51013</v>
      </c>
      <c r="Q3462" s="248"/>
      <c r="R3462" s="251"/>
      <c r="S3462" s="248"/>
      <c r="T3462" s="248" t="s">
        <v>16014</v>
      </c>
      <c r="U3462" s="248" t="s">
        <v>16270</v>
      </c>
    </row>
    <row r="3463" spans="1:21" s="1" customFormat="1" ht="23.25" customHeight="1" x14ac:dyDescent="0.25">
      <c r="A3463" t="s">
        <v>8117</v>
      </c>
      <c r="B3463" t="str">
        <f t="shared" si="210"/>
        <v>33</v>
      </c>
      <c r="C3463" t="str">
        <f t="shared" si="211"/>
        <v>035</v>
      </c>
      <c r="D3463" t="str">
        <f t="shared" si="212"/>
        <v>095</v>
      </c>
      <c r="E3463" s="161" t="s">
        <v>8118</v>
      </c>
      <c r="F3463" t="s">
        <v>17084</v>
      </c>
      <c r="G3463" t="s">
        <v>8026</v>
      </c>
      <c r="H3463" s="209">
        <v>33</v>
      </c>
      <c r="I3463" s="209">
        <v>35</v>
      </c>
      <c r="J3463" s="209">
        <v>95</v>
      </c>
      <c r="K3463" s="209">
        <v>320925</v>
      </c>
      <c r="L3463" s="209" t="s">
        <v>15177</v>
      </c>
      <c r="M3463" s="209">
        <v>520</v>
      </c>
      <c r="N3463" s="209">
        <v>5095</v>
      </c>
      <c r="O3463" s="209">
        <v>5035</v>
      </c>
      <c r="P3463" s="209">
        <v>51014</v>
      </c>
      <c r="Q3463" s="248"/>
      <c r="R3463" s="251"/>
      <c r="S3463" s="248"/>
      <c r="T3463" s="248" t="s">
        <v>16014</v>
      </c>
      <c r="U3463" s="248" t="s">
        <v>16270</v>
      </c>
    </row>
    <row r="3464" spans="1:21" s="1" customFormat="1" ht="23.25" customHeight="1" x14ac:dyDescent="0.25">
      <c r="A3464" t="s">
        <v>8216</v>
      </c>
      <c r="B3464" t="str">
        <f t="shared" si="210"/>
        <v>33</v>
      </c>
      <c r="C3464" t="str">
        <f t="shared" si="211"/>
        <v>040</v>
      </c>
      <c r="D3464" t="str">
        <f t="shared" si="212"/>
        <v>095</v>
      </c>
      <c r="E3464" s="161" t="s">
        <v>8217</v>
      </c>
      <c r="F3464" t="s">
        <v>17084</v>
      </c>
      <c r="G3464" t="s">
        <v>8125</v>
      </c>
      <c r="H3464" s="209">
        <v>33</v>
      </c>
      <c r="I3464" s="209">
        <v>40</v>
      </c>
      <c r="J3464" s="209">
        <v>95</v>
      </c>
      <c r="K3464" s="209">
        <v>320930</v>
      </c>
      <c r="L3464" s="209" t="s">
        <v>15177</v>
      </c>
      <c r="M3464" s="209">
        <v>520</v>
      </c>
      <c r="N3464" s="209">
        <v>5095</v>
      </c>
      <c r="O3464" s="209">
        <v>5040</v>
      </c>
      <c r="P3464" s="209">
        <v>51015</v>
      </c>
      <c r="Q3464" s="248"/>
      <c r="R3464" s="251"/>
      <c r="S3464" s="248"/>
      <c r="T3464" s="248" t="s">
        <v>16014</v>
      </c>
      <c r="U3464" s="248" t="s">
        <v>16270</v>
      </c>
    </row>
    <row r="3465" spans="1:21" s="1" customFormat="1" ht="23.25" customHeight="1" x14ac:dyDescent="0.25">
      <c r="A3465" t="s">
        <v>8315</v>
      </c>
      <c r="B3465" t="str">
        <f t="shared" si="210"/>
        <v>33</v>
      </c>
      <c r="C3465" t="str">
        <f t="shared" si="211"/>
        <v>200</v>
      </c>
      <c r="D3465" t="str">
        <f t="shared" si="212"/>
        <v>095</v>
      </c>
      <c r="E3465" s="161" t="s">
        <v>8316</v>
      </c>
      <c r="F3465" t="s">
        <v>17084</v>
      </c>
      <c r="G3465" t="s">
        <v>8224</v>
      </c>
      <c r="H3465" s="209">
        <v>33</v>
      </c>
      <c r="I3465" s="209">
        <v>200</v>
      </c>
      <c r="J3465" s="209">
        <v>95</v>
      </c>
      <c r="K3465" s="209">
        <v>322010</v>
      </c>
      <c r="L3465" s="209" t="s">
        <v>15177</v>
      </c>
      <c r="M3465" s="209">
        <v>520</v>
      </c>
      <c r="N3465" s="209">
        <v>5095</v>
      </c>
      <c r="O3465" s="209">
        <v>5200</v>
      </c>
      <c r="P3465" s="209">
        <v>51016</v>
      </c>
      <c r="Q3465" s="248"/>
      <c r="R3465" s="251"/>
      <c r="S3465" s="248"/>
      <c r="T3465" s="248" t="s">
        <v>16014</v>
      </c>
      <c r="U3465" s="248" t="s">
        <v>16270</v>
      </c>
    </row>
    <row r="3466" spans="1:21" s="1" customFormat="1" ht="23.25" customHeight="1" x14ac:dyDescent="0.25">
      <c r="A3466" t="s">
        <v>8414</v>
      </c>
      <c r="B3466" t="str">
        <f t="shared" si="210"/>
        <v>33</v>
      </c>
      <c r="C3466" t="str">
        <f t="shared" si="211"/>
        <v>610</v>
      </c>
      <c r="D3466" t="str">
        <f t="shared" si="212"/>
        <v>095</v>
      </c>
      <c r="E3466" s="161" t="s">
        <v>8415</v>
      </c>
      <c r="F3466" t="s">
        <v>17084</v>
      </c>
      <c r="G3466" t="s">
        <v>8323</v>
      </c>
      <c r="H3466" s="209">
        <v>33</v>
      </c>
      <c r="I3466" s="209">
        <v>610</v>
      </c>
      <c r="J3466" s="209">
        <v>95</v>
      </c>
      <c r="K3466" s="209">
        <v>327410</v>
      </c>
      <c r="L3466" s="209" t="s">
        <v>15177</v>
      </c>
      <c r="M3466" s="209">
        <v>520</v>
      </c>
      <c r="N3466" s="209">
        <v>5095</v>
      </c>
      <c r="O3466" s="209">
        <v>5610</v>
      </c>
      <c r="P3466" s="209">
        <v>51017</v>
      </c>
      <c r="Q3466" s="248"/>
      <c r="R3466" s="251"/>
      <c r="S3466" s="248"/>
      <c r="T3466" s="248" t="s">
        <v>16014</v>
      </c>
      <c r="U3466" s="248" t="s">
        <v>16270</v>
      </c>
    </row>
    <row r="3467" spans="1:21" s="1" customFormat="1" ht="23.25" customHeight="1" x14ac:dyDescent="0.25">
      <c r="A3467" t="s">
        <v>8513</v>
      </c>
      <c r="B3467" t="str">
        <f t="shared" si="210"/>
        <v>33</v>
      </c>
      <c r="C3467" t="str">
        <f t="shared" si="211"/>
        <v>620</v>
      </c>
      <c r="D3467" t="str">
        <f t="shared" si="212"/>
        <v>095</v>
      </c>
      <c r="E3467" s="161" t="s">
        <v>8514</v>
      </c>
      <c r="F3467" t="s">
        <v>17084</v>
      </c>
      <c r="G3467" t="s">
        <v>8422</v>
      </c>
      <c r="H3467" s="209">
        <v>33</v>
      </c>
      <c r="I3467" s="209">
        <v>620</v>
      </c>
      <c r="J3467" s="209">
        <v>95</v>
      </c>
      <c r="K3467" s="209">
        <v>327510</v>
      </c>
      <c r="L3467" s="209" t="s">
        <v>15177</v>
      </c>
      <c r="M3467" s="209">
        <v>520</v>
      </c>
      <c r="N3467" s="209">
        <v>5095</v>
      </c>
      <c r="O3467" s="209">
        <v>5620</v>
      </c>
      <c r="P3467" s="209">
        <v>51018</v>
      </c>
      <c r="Q3467" s="248"/>
      <c r="R3467" s="251"/>
      <c r="S3467" s="248"/>
      <c r="T3467" s="248" t="s">
        <v>16014</v>
      </c>
      <c r="U3467" s="248" t="s">
        <v>16270</v>
      </c>
    </row>
    <row r="3468" spans="1:21" s="1" customFormat="1" ht="23.25" customHeight="1" x14ac:dyDescent="0.25">
      <c r="A3468" t="s">
        <v>8662</v>
      </c>
      <c r="B3468" t="str">
        <f t="shared" si="210"/>
        <v>33</v>
      </c>
      <c r="C3468" t="str">
        <f t="shared" si="211"/>
        <v>630</v>
      </c>
      <c r="D3468" t="str">
        <f t="shared" si="212"/>
        <v>095</v>
      </c>
      <c r="E3468" s="161" t="s">
        <v>8663</v>
      </c>
      <c r="F3468" t="s">
        <v>17084</v>
      </c>
      <c r="G3468" t="s">
        <v>8571</v>
      </c>
      <c r="H3468" s="209">
        <v>33</v>
      </c>
      <c r="I3468" s="209">
        <v>630</v>
      </c>
      <c r="J3468" s="209">
        <v>95</v>
      </c>
      <c r="K3468" s="209">
        <v>327610</v>
      </c>
      <c r="L3468" s="209" t="s">
        <v>15177</v>
      </c>
      <c r="M3468" s="209">
        <v>520</v>
      </c>
      <c r="N3468" s="209">
        <v>5095</v>
      </c>
      <c r="O3468" s="209">
        <v>5630</v>
      </c>
      <c r="P3468" s="209">
        <v>51020</v>
      </c>
      <c r="Q3468" s="248"/>
      <c r="R3468" s="251"/>
      <c r="S3468" s="248"/>
      <c r="T3468" s="248" t="s">
        <v>16014</v>
      </c>
      <c r="U3468" s="248" t="s">
        <v>16270</v>
      </c>
    </row>
    <row r="3469" spans="1:21" s="1" customFormat="1" ht="23.25" customHeight="1" x14ac:dyDescent="0.25">
      <c r="A3469" t="s">
        <v>8761</v>
      </c>
      <c r="B3469" t="str">
        <f t="shared" si="210"/>
        <v>33</v>
      </c>
      <c r="C3469" t="str">
        <f t="shared" si="211"/>
        <v>637</v>
      </c>
      <c r="D3469" t="str">
        <f t="shared" si="212"/>
        <v>095</v>
      </c>
      <c r="E3469" s="161" t="s">
        <v>8762</v>
      </c>
      <c r="F3469" t="s">
        <v>17084</v>
      </c>
      <c r="G3469" t="s">
        <v>8670</v>
      </c>
      <c r="H3469" s="209">
        <v>33</v>
      </c>
      <c r="I3469" s="209">
        <v>637</v>
      </c>
      <c r="J3469" s="209">
        <v>95</v>
      </c>
      <c r="K3469" s="209">
        <v>327630</v>
      </c>
      <c r="L3469" s="209" t="s">
        <v>15177</v>
      </c>
      <c r="M3469" s="209">
        <v>520</v>
      </c>
      <c r="N3469" s="209">
        <v>5095</v>
      </c>
      <c r="O3469" s="209">
        <v>5637</v>
      </c>
      <c r="P3469" s="209">
        <v>51021</v>
      </c>
      <c r="Q3469" s="248"/>
      <c r="R3469" s="251"/>
      <c r="S3469" s="248"/>
      <c r="T3469" s="248" t="s">
        <v>16014</v>
      </c>
      <c r="U3469" s="248" t="s">
        <v>16270</v>
      </c>
    </row>
    <row r="3470" spans="1:21" s="1" customFormat="1" ht="23.25" customHeight="1" x14ac:dyDescent="0.25">
      <c r="A3470" t="s">
        <v>8863</v>
      </c>
      <c r="B3470" t="str">
        <f t="shared" si="210"/>
        <v>33</v>
      </c>
      <c r="C3470" t="str">
        <f t="shared" si="211"/>
        <v>645</v>
      </c>
      <c r="D3470" t="str">
        <f t="shared" si="212"/>
        <v>095</v>
      </c>
      <c r="E3470" s="161" t="s">
        <v>8864</v>
      </c>
      <c r="F3470" t="s">
        <v>17084</v>
      </c>
      <c r="G3470" t="s">
        <v>8772</v>
      </c>
      <c r="H3470" s="209">
        <v>33</v>
      </c>
      <c r="I3470" s="209">
        <v>645</v>
      </c>
      <c r="J3470" s="209">
        <v>95</v>
      </c>
      <c r="K3470" s="209">
        <v>327710</v>
      </c>
      <c r="L3470" s="209" t="s">
        <v>15177</v>
      </c>
      <c r="M3470" s="209">
        <v>520</v>
      </c>
      <c r="N3470" s="209">
        <v>5095</v>
      </c>
      <c r="O3470" s="209">
        <v>5645</v>
      </c>
      <c r="P3470" s="209">
        <v>51022</v>
      </c>
      <c r="Q3470"/>
      <c r="R3470" s="251"/>
      <c r="S3470"/>
      <c r="T3470" s="248" t="s">
        <v>16014</v>
      </c>
      <c r="U3470" s="248" t="s">
        <v>16270</v>
      </c>
    </row>
    <row r="3471" spans="1:21" s="1" customFormat="1" ht="23.25" customHeight="1" x14ac:dyDescent="0.25">
      <c r="A3471" t="s">
        <v>8963</v>
      </c>
      <c r="B3471" t="str">
        <f t="shared" si="210"/>
        <v>33</v>
      </c>
      <c r="C3471" t="str">
        <f t="shared" si="211"/>
        <v>685</v>
      </c>
      <c r="D3471" t="str">
        <f t="shared" si="212"/>
        <v>095</v>
      </c>
      <c r="E3471" s="161" t="s">
        <v>8964</v>
      </c>
      <c r="F3471" t="s">
        <v>17084</v>
      </c>
      <c r="G3471" t="s">
        <v>8872</v>
      </c>
      <c r="H3471" s="209">
        <v>33</v>
      </c>
      <c r="I3471" s="209">
        <v>685</v>
      </c>
      <c r="J3471" s="209">
        <v>95</v>
      </c>
      <c r="K3471" s="209">
        <v>327730</v>
      </c>
      <c r="L3471" s="209" t="s">
        <v>15177</v>
      </c>
      <c r="M3471" s="209">
        <v>520</v>
      </c>
      <c r="N3471" s="209">
        <v>5095</v>
      </c>
      <c r="O3471" s="209">
        <v>5686</v>
      </c>
      <c r="P3471" s="209">
        <v>51023</v>
      </c>
      <c r="Q3471" s="248"/>
      <c r="R3471" s="251"/>
      <c r="S3471" s="248"/>
      <c r="T3471" s="248" t="s">
        <v>16014</v>
      </c>
      <c r="U3471" s="248" t="s">
        <v>16270</v>
      </c>
    </row>
    <row r="3472" spans="1:21" s="1" customFormat="1" ht="23.25" customHeight="1" x14ac:dyDescent="0.25">
      <c r="A3472" t="s">
        <v>9063</v>
      </c>
      <c r="B3472" t="str">
        <f t="shared" si="210"/>
        <v>33</v>
      </c>
      <c r="C3472" t="str">
        <f t="shared" si="211"/>
        <v>690</v>
      </c>
      <c r="D3472" t="str">
        <f t="shared" si="212"/>
        <v>095</v>
      </c>
      <c r="E3472" s="161" t="s">
        <v>9064</v>
      </c>
      <c r="F3472" t="s">
        <v>17084</v>
      </c>
      <c r="G3472" t="s">
        <v>8972</v>
      </c>
      <c r="H3472" s="209">
        <v>33</v>
      </c>
      <c r="I3472" s="209">
        <v>690</v>
      </c>
      <c r="J3472" s="209">
        <v>95</v>
      </c>
      <c r="K3472" s="209">
        <v>327750</v>
      </c>
      <c r="L3472" s="209" t="s">
        <v>15177</v>
      </c>
      <c r="M3472" s="209">
        <v>520</v>
      </c>
      <c r="N3472" s="209">
        <v>5095</v>
      </c>
      <c r="O3472" s="209">
        <v>5691</v>
      </c>
      <c r="P3472" s="209">
        <v>51024</v>
      </c>
      <c r="Q3472" s="248"/>
      <c r="R3472" s="251"/>
      <c r="S3472" s="248"/>
      <c r="T3472" s="248" t="s">
        <v>16014</v>
      </c>
      <c r="U3472" s="248" t="s">
        <v>16270</v>
      </c>
    </row>
    <row r="3473" spans="1:21" s="1" customFormat="1" ht="23.25" customHeight="1" x14ac:dyDescent="0.25">
      <c r="A3473" t="s">
        <v>9163</v>
      </c>
      <c r="B3473" t="str">
        <f t="shared" si="210"/>
        <v>33</v>
      </c>
      <c r="C3473" t="str">
        <f t="shared" si="211"/>
        <v>695</v>
      </c>
      <c r="D3473" t="str">
        <f t="shared" si="212"/>
        <v>095</v>
      </c>
      <c r="E3473" s="161" t="s">
        <v>9164</v>
      </c>
      <c r="F3473" t="s">
        <v>17084</v>
      </c>
      <c r="G3473" t="s">
        <v>9072</v>
      </c>
      <c r="H3473" s="209">
        <v>33</v>
      </c>
      <c r="I3473" s="209">
        <v>695</v>
      </c>
      <c r="J3473" s="209">
        <v>95</v>
      </c>
      <c r="K3473" s="209">
        <v>327770</v>
      </c>
      <c r="L3473" s="209" t="s">
        <v>15177</v>
      </c>
      <c r="M3473" s="209">
        <v>520</v>
      </c>
      <c r="N3473" s="209">
        <v>5095</v>
      </c>
      <c r="O3473" s="209">
        <v>5695</v>
      </c>
      <c r="P3473" s="209">
        <v>51025</v>
      </c>
      <c r="Q3473" s="248"/>
      <c r="R3473" s="251"/>
      <c r="S3473" s="248"/>
      <c r="T3473" s="248" t="s">
        <v>16014</v>
      </c>
      <c r="U3473" s="248" t="s">
        <v>16270</v>
      </c>
    </row>
    <row r="3474" spans="1:21" s="1" customFormat="1" ht="23.25" customHeight="1" x14ac:dyDescent="0.25">
      <c r="A3474" t="s">
        <v>9262</v>
      </c>
      <c r="B3474" t="str">
        <f t="shared" si="210"/>
        <v>33</v>
      </c>
      <c r="C3474" t="str">
        <f t="shared" si="211"/>
        <v>700</v>
      </c>
      <c r="D3474" t="str">
        <f t="shared" si="212"/>
        <v>095</v>
      </c>
      <c r="E3474" s="161" t="s">
        <v>9263</v>
      </c>
      <c r="F3474" t="s">
        <v>17084</v>
      </c>
      <c r="G3474" t="s">
        <v>9171</v>
      </c>
      <c r="H3474" s="209">
        <v>33</v>
      </c>
      <c r="I3474" s="209">
        <v>700</v>
      </c>
      <c r="J3474" s="209">
        <v>95</v>
      </c>
      <c r="K3474" s="209">
        <v>327810</v>
      </c>
      <c r="L3474" s="209" t="s">
        <v>15177</v>
      </c>
      <c r="M3474" s="209">
        <v>520</v>
      </c>
      <c r="N3474" s="209">
        <v>5095</v>
      </c>
      <c r="O3474" s="209">
        <v>5700</v>
      </c>
      <c r="P3474" s="209">
        <v>51026</v>
      </c>
      <c r="Q3474" s="248"/>
      <c r="R3474" s="251"/>
      <c r="S3474" s="248"/>
      <c r="T3474" s="248" t="s">
        <v>16014</v>
      </c>
      <c r="U3474" s="248" t="s">
        <v>16270</v>
      </c>
    </row>
    <row r="3475" spans="1:21" s="1" customFormat="1" ht="23.25" customHeight="1" x14ac:dyDescent="0.25">
      <c r="A3475" t="s">
        <v>9361</v>
      </c>
      <c r="B3475" t="str">
        <f t="shared" si="210"/>
        <v>33</v>
      </c>
      <c r="C3475" t="str">
        <f t="shared" si="211"/>
        <v>745</v>
      </c>
      <c r="D3475" t="str">
        <f t="shared" si="212"/>
        <v>095</v>
      </c>
      <c r="E3475" s="161" t="s">
        <v>9362</v>
      </c>
      <c r="F3475" t="s">
        <v>17084</v>
      </c>
      <c r="G3475" t="s">
        <v>9270</v>
      </c>
      <c r="H3475" s="209">
        <v>33</v>
      </c>
      <c r="I3475" s="209">
        <v>745</v>
      </c>
      <c r="J3475" s="209">
        <v>95</v>
      </c>
      <c r="K3475" s="209">
        <v>328430</v>
      </c>
      <c r="L3475" s="209" t="s">
        <v>15177</v>
      </c>
      <c r="M3475" s="209">
        <v>520</v>
      </c>
      <c r="N3475" s="209">
        <v>5095</v>
      </c>
      <c r="O3475" s="209">
        <v>5745</v>
      </c>
      <c r="P3475" s="209">
        <v>51027</v>
      </c>
      <c r="Q3475" s="248"/>
      <c r="R3475" s="251"/>
      <c r="S3475" s="248"/>
      <c r="T3475" s="248" t="s">
        <v>16014</v>
      </c>
      <c r="U3475" s="248" t="s">
        <v>16270</v>
      </c>
    </row>
    <row r="3476" spans="1:21" s="1" customFormat="1" ht="23.25" customHeight="1" x14ac:dyDescent="0.25">
      <c r="A3476" t="s">
        <v>9460</v>
      </c>
      <c r="B3476" t="str">
        <f t="shared" si="210"/>
        <v>33</v>
      </c>
      <c r="C3476" t="str">
        <f t="shared" si="211"/>
        <v>750</v>
      </c>
      <c r="D3476" t="str">
        <f t="shared" si="212"/>
        <v>095</v>
      </c>
      <c r="E3476" s="161" t="s">
        <v>9461</v>
      </c>
      <c r="F3476" t="s">
        <v>17084</v>
      </c>
      <c r="G3476" t="s">
        <v>9369</v>
      </c>
      <c r="H3476" s="209">
        <v>33</v>
      </c>
      <c r="I3476" s="209">
        <v>750</v>
      </c>
      <c r="J3476" s="209">
        <v>95</v>
      </c>
      <c r="K3476" s="209">
        <v>328450</v>
      </c>
      <c r="L3476" s="209" t="s">
        <v>15177</v>
      </c>
      <c r="M3476" s="209">
        <v>520</v>
      </c>
      <c r="N3476" s="209">
        <v>5095</v>
      </c>
      <c r="O3476" s="209">
        <v>5750</v>
      </c>
      <c r="P3476" s="209">
        <v>51028</v>
      </c>
      <c r="Q3476"/>
      <c r="R3476" s="251"/>
      <c r="S3476"/>
      <c r="T3476" s="248" t="s">
        <v>16014</v>
      </c>
      <c r="U3476" s="248" t="s">
        <v>16270</v>
      </c>
    </row>
    <row r="3477" spans="1:21" s="1" customFormat="1" ht="23.25" customHeight="1" x14ac:dyDescent="0.25">
      <c r="A3477" t="s">
        <v>9559</v>
      </c>
      <c r="B3477" t="str">
        <f t="shared" si="210"/>
        <v>33</v>
      </c>
      <c r="C3477" t="str">
        <f t="shared" si="211"/>
        <v>795</v>
      </c>
      <c r="D3477" t="str">
        <f t="shared" si="212"/>
        <v>095</v>
      </c>
      <c r="E3477" s="161" t="s">
        <v>9560</v>
      </c>
      <c r="F3477" t="s">
        <v>17084</v>
      </c>
      <c r="G3477" t="s">
        <v>9468</v>
      </c>
      <c r="H3477" s="209">
        <v>33</v>
      </c>
      <c r="I3477" s="209">
        <v>795</v>
      </c>
      <c r="J3477" s="209">
        <v>95</v>
      </c>
      <c r="K3477" s="209">
        <v>328780</v>
      </c>
      <c r="L3477" s="209" t="s">
        <v>15177</v>
      </c>
      <c r="M3477" s="209">
        <v>520</v>
      </c>
      <c r="N3477" s="209">
        <v>5095</v>
      </c>
      <c r="O3477" s="209">
        <v>5795</v>
      </c>
      <c r="P3477" s="209">
        <v>51029</v>
      </c>
      <c r="Q3477" s="248"/>
      <c r="R3477" s="251"/>
      <c r="S3477" s="248"/>
      <c r="T3477" s="248" t="s">
        <v>16014</v>
      </c>
      <c r="U3477" s="248" t="s">
        <v>16270</v>
      </c>
    </row>
    <row r="3478" spans="1:21" s="1" customFormat="1" ht="23.25" customHeight="1" x14ac:dyDescent="0.25">
      <c r="A3478" t="s">
        <v>9658</v>
      </c>
      <c r="B3478" t="str">
        <f t="shared" si="210"/>
        <v>33</v>
      </c>
      <c r="C3478" t="str">
        <f t="shared" si="211"/>
        <v>850</v>
      </c>
      <c r="D3478" t="str">
        <f t="shared" si="212"/>
        <v>095</v>
      </c>
      <c r="E3478" s="161" t="s">
        <v>9659</v>
      </c>
      <c r="F3478" t="s">
        <v>17084</v>
      </c>
      <c r="G3478" t="s">
        <v>9567</v>
      </c>
      <c r="H3478" s="209">
        <v>33</v>
      </c>
      <c r="I3478" s="209">
        <v>850</v>
      </c>
      <c r="J3478" s="209">
        <v>95</v>
      </c>
      <c r="K3478" s="209">
        <v>328910</v>
      </c>
      <c r="L3478" s="209" t="s">
        <v>15177</v>
      </c>
      <c r="M3478" s="209">
        <v>520</v>
      </c>
      <c r="N3478" s="209">
        <v>5095</v>
      </c>
      <c r="O3478" s="209">
        <v>5850</v>
      </c>
      <c r="P3478" s="209">
        <v>51030</v>
      </c>
      <c r="Q3478" s="248"/>
      <c r="R3478" s="251"/>
      <c r="S3478" s="248"/>
      <c r="T3478" s="248" t="s">
        <v>16014</v>
      </c>
      <c r="U3478" s="248" t="s">
        <v>16270</v>
      </c>
    </row>
    <row r="3479" spans="1:21" s="1" customFormat="1" ht="23.25" customHeight="1" x14ac:dyDescent="0.25">
      <c r="A3479" t="s">
        <v>7706</v>
      </c>
      <c r="B3479" t="str">
        <f t="shared" si="210"/>
        <v>33</v>
      </c>
      <c r="C3479" t="str">
        <f t="shared" si="211"/>
        <v>001</v>
      </c>
      <c r="D3479" t="str">
        <f t="shared" si="212"/>
        <v>090</v>
      </c>
      <c r="E3479" s="161" t="s">
        <v>7708</v>
      </c>
      <c r="F3479" t="s">
        <v>17084</v>
      </c>
      <c r="G3479" t="s">
        <v>7582</v>
      </c>
      <c r="H3479" s="209">
        <v>33</v>
      </c>
      <c r="I3479" s="209">
        <v>1</v>
      </c>
      <c r="J3479" s="209">
        <v>90</v>
      </c>
      <c r="K3479" s="209">
        <v>320110</v>
      </c>
      <c r="L3479" s="209" t="s">
        <v>15177</v>
      </c>
      <c r="M3479" s="209">
        <v>520</v>
      </c>
      <c r="N3479" s="209">
        <v>5090</v>
      </c>
      <c r="O3479" s="209">
        <v>5001</v>
      </c>
      <c r="P3479" s="209">
        <v>51031</v>
      </c>
      <c r="Q3479" s="248"/>
      <c r="R3479" s="248"/>
      <c r="S3479" s="248"/>
      <c r="T3479" s="248" t="s">
        <v>16014</v>
      </c>
      <c r="U3479" s="248" t="s">
        <v>16270</v>
      </c>
    </row>
    <row r="3480" spans="1:21" s="1" customFormat="1" ht="23.25" customHeight="1" x14ac:dyDescent="0.25">
      <c r="A3480" t="s">
        <v>7812</v>
      </c>
      <c r="B3480" t="str">
        <f t="shared" si="210"/>
        <v>33</v>
      </c>
      <c r="C3480" t="str">
        <f t="shared" si="211"/>
        <v>002</v>
      </c>
      <c r="D3480" t="str">
        <f t="shared" si="212"/>
        <v>090</v>
      </c>
      <c r="E3480" s="161" t="s">
        <v>7813</v>
      </c>
      <c r="F3480" t="s">
        <v>17084</v>
      </c>
      <c r="G3480" t="s">
        <v>7729</v>
      </c>
      <c r="H3480" s="209">
        <v>33</v>
      </c>
      <c r="I3480" s="209">
        <v>2</v>
      </c>
      <c r="J3480" s="209">
        <v>90</v>
      </c>
      <c r="K3480" s="209">
        <v>320210</v>
      </c>
      <c r="L3480" s="209" t="s">
        <v>15177</v>
      </c>
      <c r="M3480" s="209">
        <v>520</v>
      </c>
      <c r="N3480" s="209">
        <v>5090</v>
      </c>
      <c r="O3480" s="209">
        <v>5002</v>
      </c>
      <c r="P3480" s="209">
        <v>51032</v>
      </c>
      <c r="Q3480" s="248"/>
      <c r="R3480" s="248"/>
      <c r="S3480" s="248"/>
      <c r="T3480" s="248" t="s">
        <v>16014</v>
      </c>
      <c r="U3480" s="248" t="s">
        <v>16270</v>
      </c>
    </row>
    <row r="3481" spans="1:21" s="1" customFormat="1" ht="23.25" customHeight="1" x14ac:dyDescent="0.25">
      <c r="A3481" t="s">
        <v>7911</v>
      </c>
      <c r="B3481" t="str">
        <f t="shared" si="210"/>
        <v>33</v>
      </c>
      <c r="C3481" t="str">
        <f t="shared" si="211"/>
        <v>010</v>
      </c>
      <c r="D3481" t="str">
        <f t="shared" si="212"/>
        <v>090</v>
      </c>
      <c r="E3481" s="161" t="s">
        <v>7912</v>
      </c>
      <c r="F3481" t="s">
        <v>17084</v>
      </c>
      <c r="G3481" t="s">
        <v>7828</v>
      </c>
      <c r="H3481" s="209">
        <v>33</v>
      </c>
      <c r="I3481" s="209">
        <v>10</v>
      </c>
      <c r="J3481" s="209">
        <v>90</v>
      </c>
      <c r="K3481" s="209">
        <v>320310</v>
      </c>
      <c r="L3481" s="209" t="s">
        <v>15177</v>
      </c>
      <c r="M3481" s="209">
        <v>520</v>
      </c>
      <c r="N3481" s="209">
        <v>5090</v>
      </c>
      <c r="O3481" s="209">
        <v>5010</v>
      </c>
      <c r="P3481" s="209">
        <v>51033</v>
      </c>
      <c r="Q3481" s="248"/>
      <c r="R3481" s="251"/>
      <c r="S3481" s="248"/>
      <c r="T3481" s="248" t="s">
        <v>16014</v>
      </c>
      <c r="U3481" s="248" t="s">
        <v>16270</v>
      </c>
    </row>
    <row r="3482" spans="1:21" s="1" customFormat="1" ht="23.25" customHeight="1" x14ac:dyDescent="0.25">
      <c r="A3482" t="s">
        <v>8010</v>
      </c>
      <c r="B3482" t="str">
        <f t="shared" si="210"/>
        <v>33</v>
      </c>
      <c r="C3482" t="str">
        <f t="shared" si="211"/>
        <v>030</v>
      </c>
      <c r="D3482" t="str">
        <f t="shared" si="212"/>
        <v>090</v>
      </c>
      <c r="E3482" s="161" t="s">
        <v>8011</v>
      </c>
      <c r="F3482" t="s">
        <v>17084</v>
      </c>
      <c r="G3482" t="s">
        <v>7927</v>
      </c>
      <c r="H3482" s="209">
        <v>33</v>
      </c>
      <c r="I3482" s="209">
        <v>30</v>
      </c>
      <c r="J3482" s="209">
        <v>90</v>
      </c>
      <c r="K3482" s="209">
        <v>320910</v>
      </c>
      <c r="L3482" s="209" t="s">
        <v>15177</v>
      </c>
      <c r="M3482" s="209">
        <v>520</v>
      </c>
      <c r="N3482" s="209">
        <v>5090</v>
      </c>
      <c r="O3482" s="209">
        <v>5030</v>
      </c>
      <c r="P3482" s="209">
        <v>51034</v>
      </c>
      <c r="Q3482" s="248"/>
      <c r="R3482" s="251"/>
      <c r="S3482" s="248"/>
      <c r="T3482" s="248" t="s">
        <v>16014</v>
      </c>
      <c r="U3482" s="248" t="s">
        <v>16270</v>
      </c>
    </row>
    <row r="3483" spans="1:21" s="1" customFormat="1" ht="23.25" customHeight="1" x14ac:dyDescent="0.25">
      <c r="A3483" t="s">
        <v>8109</v>
      </c>
      <c r="B3483" t="str">
        <f t="shared" si="210"/>
        <v>33</v>
      </c>
      <c r="C3483" t="str">
        <f t="shared" si="211"/>
        <v>035</v>
      </c>
      <c r="D3483" t="str">
        <f t="shared" si="212"/>
        <v>090</v>
      </c>
      <c r="E3483" s="161" t="s">
        <v>8110</v>
      </c>
      <c r="F3483" t="s">
        <v>17084</v>
      </c>
      <c r="G3483" t="s">
        <v>8026</v>
      </c>
      <c r="H3483" s="209">
        <v>33</v>
      </c>
      <c r="I3483" s="209">
        <v>35</v>
      </c>
      <c r="J3483" s="209">
        <v>90</v>
      </c>
      <c r="K3483" s="209">
        <v>320925</v>
      </c>
      <c r="L3483" s="209" t="s">
        <v>15177</v>
      </c>
      <c r="M3483" s="209">
        <v>520</v>
      </c>
      <c r="N3483" s="209">
        <v>5090</v>
      </c>
      <c r="O3483" s="209">
        <v>5035</v>
      </c>
      <c r="P3483" s="209">
        <v>51035</v>
      </c>
      <c r="Q3483" s="248"/>
      <c r="R3483" s="251"/>
      <c r="S3483" s="248"/>
      <c r="T3483" s="248" t="s">
        <v>16014</v>
      </c>
      <c r="U3483" s="248" t="s">
        <v>16270</v>
      </c>
    </row>
    <row r="3484" spans="1:21" s="1" customFormat="1" ht="23.25" customHeight="1" x14ac:dyDescent="0.25">
      <c r="A3484" t="s">
        <v>8208</v>
      </c>
      <c r="B3484" t="str">
        <f t="shared" si="210"/>
        <v>33</v>
      </c>
      <c r="C3484" t="str">
        <f t="shared" si="211"/>
        <v>040</v>
      </c>
      <c r="D3484" t="str">
        <f t="shared" si="212"/>
        <v>090</v>
      </c>
      <c r="E3484" s="161" t="s">
        <v>8209</v>
      </c>
      <c r="F3484" t="s">
        <v>17084</v>
      </c>
      <c r="G3484" t="s">
        <v>8125</v>
      </c>
      <c r="H3484" s="209">
        <v>33</v>
      </c>
      <c r="I3484" s="209">
        <v>40</v>
      </c>
      <c r="J3484" s="209">
        <v>90</v>
      </c>
      <c r="K3484" s="209">
        <v>320930</v>
      </c>
      <c r="L3484" s="209" t="s">
        <v>15177</v>
      </c>
      <c r="M3484" s="209">
        <v>520</v>
      </c>
      <c r="N3484" s="209">
        <v>5090</v>
      </c>
      <c r="O3484" s="209">
        <v>5040</v>
      </c>
      <c r="P3484" s="209">
        <v>51036</v>
      </c>
      <c r="Q3484" s="248"/>
      <c r="R3484" s="251"/>
      <c r="S3484" s="248"/>
      <c r="T3484" s="248" t="s">
        <v>16014</v>
      </c>
      <c r="U3484" s="248" t="s">
        <v>16270</v>
      </c>
    </row>
    <row r="3485" spans="1:21" s="1" customFormat="1" ht="23.25" customHeight="1" x14ac:dyDescent="0.25">
      <c r="A3485" t="s">
        <v>8307</v>
      </c>
      <c r="B3485" t="str">
        <f t="shared" si="210"/>
        <v>33</v>
      </c>
      <c r="C3485" t="str">
        <f t="shared" si="211"/>
        <v>200</v>
      </c>
      <c r="D3485" t="str">
        <f t="shared" si="212"/>
        <v>090</v>
      </c>
      <c r="E3485" s="161" t="s">
        <v>8308</v>
      </c>
      <c r="F3485" t="s">
        <v>17084</v>
      </c>
      <c r="G3485" t="s">
        <v>8224</v>
      </c>
      <c r="H3485" s="209">
        <v>33</v>
      </c>
      <c r="I3485" s="209">
        <v>200</v>
      </c>
      <c r="J3485" s="209">
        <v>90</v>
      </c>
      <c r="K3485" s="209">
        <v>322010</v>
      </c>
      <c r="L3485" s="209" t="s">
        <v>15177</v>
      </c>
      <c r="M3485" s="209">
        <v>520</v>
      </c>
      <c r="N3485" s="209">
        <v>5090</v>
      </c>
      <c r="O3485" s="209">
        <v>5200</v>
      </c>
      <c r="P3485" s="209">
        <v>51037</v>
      </c>
      <c r="Q3485" s="248"/>
      <c r="R3485" s="251"/>
      <c r="S3485" s="248"/>
      <c r="T3485" s="248" t="s">
        <v>16014</v>
      </c>
      <c r="U3485" s="248" t="s">
        <v>16270</v>
      </c>
    </row>
    <row r="3486" spans="1:21" s="1" customFormat="1" ht="23.25" customHeight="1" x14ac:dyDescent="0.25">
      <c r="A3486" t="s">
        <v>8406</v>
      </c>
      <c r="B3486" t="str">
        <f t="shared" si="210"/>
        <v>33</v>
      </c>
      <c r="C3486" t="str">
        <f t="shared" si="211"/>
        <v>610</v>
      </c>
      <c r="D3486" t="str">
        <f t="shared" si="212"/>
        <v>090</v>
      </c>
      <c r="E3486" s="161" t="s">
        <v>8407</v>
      </c>
      <c r="F3486" t="s">
        <v>17084</v>
      </c>
      <c r="G3486" t="s">
        <v>8323</v>
      </c>
      <c r="H3486" s="209">
        <v>33</v>
      </c>
      <c r="I3486" s="209">
        <v>610</v>
      </c>
      <c r="J3486" s="209">
        <v>90</v>
      </c>
      <c r="K3486" s="209">
        <v>327410</v>
      </c>
      <c r="L3486" s="209" t="s">
        <v>15177</v>
      </c>
      <c r="M3486" s="209">
        <v>520</v>
      </c>
      <c r="N3486" s="209">
        <v>5090</v>
      </c>
      <c r="O3486" s="209">
        <v>5610</v>
      </c>
      <c r="P3486" s="209">
        <v>51038</v>
      </c>
      <c r="Q3486" s="248"/>
      <c r="R3486" s="251"/>
      <c r="S3486" s="248"/>
      <c r="T3486" s="248" t="s">
        <v>16014</v>
      </c>
      <c r="U3486" s="248" t="s">
        <v>16270</v>
      </c>
    </row>
    <row r="3487" spans="1:21" s="1" customFormat="1" ht="23.25" customHeight="1" x14ac:dyDescent="0.25">
      <c r="A3487" t="s">
        <v>8505</v>
      </c>
      <c r="B3487" t="str">
        <f t="shared" si="210"/>
        <v>33</v>
      </c>
      <c r="C3487" t="str">
        <f t="shared" si="211"/>
        <v>620</v>
      </c>
      <c r="D3487" t="str">
        <f t="shared" si="212"/>
        <v>090</v>
      </c>
      <c r="E3487" s="161" t="s">
        <v>8506</v>
      </c>
      <c r="F3487" t="s">
        <v>17084</v>
      </c>
      <c r="G3487" t="s">
        <v>8422</v>
      </c>
      <c r="H3487" s="209">
        <v>33</v>
      </c>
      <c r="I3487" s="209">
        <v>620</v>
      </c>
      <c r="J3487" s="209">
        <v>90</v>
      </c>
      <c r="K3487" s="209">
        <v>327510</v>
      </c>
      <c r="L3487" s="209" t="s">
        <v>15177</v>
      </c>
      <c r="M3487" s="209">
        <v>520</v>
      </c>
      <c r="N3487" s="209">
        <v>5090</v>
      </c>
      <c r="O3487" s="209">
        <v>5620</v>
      </c>
      <c r="P3487" s="209">
        <v>51039</v>
      </c>
      <c r="Q3487" s="248"/>
      <c r="R3487" s="251"/>
      <c r="S3487" s="248"/>
      <c r="T3487" s="248" t="s">
        <v>16014</v>
      </c>
      <c r="U3487" s="248" t="s">
        <v>16270</v>
      </c>
    </row>
    <row r="3488" spans="1:21" s="1" customFormat="1" ht="23.25" customHeight="1" x14ac:dyDescent="0.25">
      <c r="A3488" t="s">
        <v>8654</v>
      </c>
      <c r="B3488" t="str">
        <f t="shared" si="210"/>
        <v>33</v>
      </c>
      <c r="C3488" t="str">
        <f t="shared" si="211"/>
        <v>630</v>
      </c>
      <c r="D3488" t="str">
        <f t="shared" si="212"/>
        <v>090</v>
      </c>
      <c r="E3488" s="161" t="s">
        <v>8655</v>
      </c>
      <c r="F3488" t="s">
        <v>17084</v>
      </c>
      <c r="G3488" t="s">
        <v>8571</v>
      </c>
      <c r="H3488" s="209">
        <v>33</v>
      </c>
      <c r="I3488" s="209">
        <v>630</v>
      </c>
      <c r="J3488" s="209">
        <v>90</v>
      </c>
      <c r="K3488" s="209">
        <v>327610</v>
      </c>
      <c r="L3488" s="209" t="s">
        <v>15177</v>
      </c>
      <c r="M3488" s="209">
        <v>520</v>
      </c>
      <c r="N3488" s="209">
        <v>5090</v>
      </c>
      <c r="O3488" s="209">
        <v>5630</v>
      </c>
      <c r="P3488" s="209">
        <v>51041</v>
      </c>
      <c r="Q3488" s="248"/>
      <c r="R3488" s="251"/>
      <c r="S3488" s="248"/>
      <c r="T3488" s="248" t="s">
        <v>16014</v>
      </c>
      <c r="U3488" s="248" t="s">
        <v>16270</v>
      </c>
    </row>
    <row r="3489" spans="1:21" s="1" customFormat="1" ht="23.25" customHeight="1" x14ac:dyDescent="0.25">
      <c r="A3489" t="s">
        <v>8753</v>
      </c>
      <c r="B3489" t="str">
        <f t="shared" si="210"/>
        <v>33</v>
      </c>
      <c r="C3489" t="str">
        <f t="shared" si="211"/>
        <v>637</v>
      </c>
      <c r="D3489" t="str">
        <f t="shared" si="212"/>
        <v>090</v>
      </c>
      <c r="E3489" s="161" t="s">
        <v>8754</v>
      </c>
      <c r="F3489" t="s">
        <v>17084</v>
      </c>
      <c r="G3489" t="s">
        <v>8670</v>
      </c>
      <c r="H3489" s="209">
        <v>33</v>
      </c>
      <c r="I3489" s="209">
        <v>637</v>
      </c>
      <c r="J3489" s="209">
        <v>90</v>
      </c>
      <c r="K3489" s="209">
        <v>327630</v>
      </c>
      <c r="L3489" s="209" t="s">
        <v>15177</v>
      </c>
      <c r="M3489" s="209">
        <v>520</v>
      </c>
      <c r="N3489" s="209">
        <v>5090</v>
      </c>
      <c r="O3489" s="209">
        <v>5637</v>
      </c>
      <c r="P3489" s="209">
        <v>51042</v>
      </c>
      <c r="Q3489" s="248"/>
      <c r="R3489" s="251"/>
      <c r="S3489" s="248"/>
      <c r="T3489" s="248" t="s">
        <v>16014</v>
      </c>
      <c r="U3489" s="248" t="s">
        <v>16270</v>
      </c>
    </row>
    <row r="3490" spans="1:21" s="1" customFormat="1" ht="23.25" customHeight="1" x14ac:dyDescent="0.25">
      <c r="A3490" t="s">
        <v>8855</v>
      </c>
      <c r="B3490" t="str">
        <f t="shared" si="210"/>
        <v>33</v>
      </c>
      <c r="C3490" t="str">
        <f t="shared" si="211"/>
        <v>645</v>
      </c>
      <c r="D3490" t="str">
        <f t="shared" si="212"/>
        <v>090</v>
      </c>
      <c r="E3490" s="161" t="s">
        <v>8856</v>
      </c>
      <c r="F3490" t="s">
        <v>17084</v>
      </c>
      <c r="G3490" t="s">
        <v>8772</v>
      </c>
      <c r="H3490" s="209">
        <v>33</v>
      </c>
      <c r="I3490" s="209">
        <v>645</v>
      </c>
      <c r="J3490" s="209">
        <v>90</v>
      </c>
      <c r="K3490" s="209">
        <v>327710</v>
      </c>
      <c r="L3490" s="209" t="s">
        <v>15177</v>
      </c>
      <c r="M3490" s="209">
        <v>520</v>
      </c>
      <c r="N3490" s="209">
        <v>5090</v>
      </c>
      <c r="O3490" s="209">
        <v>5645</v>
      </c>
      <c r="P3490" s="209">
        <v>51043</v>
      </c>
      <c r="Q3490"/>
      <c r="R3490" s="251"/>
      <c r="S3490"/>
      <c r="T3490" s="248" t="s">
        <v>16014</v>
      </c>
      <c r="U3490" s="248" t="s">
        <v>16270</v>
      </c>
    </row>
    <row r="3491" spans="1:21" s="1" customFormat="1" ht="23.25" customHeight="1" x14ac:dyDescent="0.25">
      <c r="A3491" t="s">
        <v>8955</v>
      </c>
      <c r="B3491" t="str">
        <f t="shared" si="210"/>
        <v>33</v>
      </c>
      <c r="C3491" t="str">
        <f t="shared" si="211"/>
        <v>685</v>
      </c>
      <c r="D3491" t="str">
        <f t="shared" si="212"/>
        <v>090</v>
      </c>
      <c r="E3491" s="161" t="s">
        <v>8956</v>
      </c>
      <c r="F3491" t="s">
        <v>17084</v>
      </c>
      <c r="G3491" t="s">
        <v>8872</v>
      </c>
      <c r="H3491" s="209">
        <v>33</v>
      </c>
      <c r="I3491" s="209">
        <v>685</v>
      </c>
      <c r="J3491" s="209">
        <v>90</v>
      </c>
      <c r="K3491" s="209">
        <v>327730</v>
      </c>
      <c r="L3491" s="209" t="s">
        <v>15177</v>
      </c>
      <c r="M3491" s="209">
        <v>520</v>
      </c>
      <c r="N3491" s="209">
        <v>5090</v>
      </c>
      <c r="O3491" s="209">
        <v>5686</v>
      </c>
      <c r="P3491" s="209">
        <v>51044</v>
      </c>
      <c r="Q3491" s="248"/>
      <c r="R3491" s="251"/>
      <c r="S3491" s="248"/>
      <c r="T3491" s="248" t="s">
        <v>16014</v>
      </c>
      <c r="U3491" s="248" t="s">
        <v>16270</v>
      </c>
    </row>
    <row r="3492" spans="1:21" s="1" customFormat="1" ht="23.25" customHeight="1" x14ac:dyDescent="0.25">
      <c r="A3492" t="s">
        <v>9055</v>
      </c>
      <c r="B3492" t="str">
        <f t="shared" si="210"/>
        <v>33</v>
      </c>
      <c r="C3492" t="str">
        <f t="shared" si="211"/>
        <v>690</v>
      </c>
      <c r="D3492" t="str">
        <f t="shared" si="212"/>
        <v>090</v>
      </c>
      <c r="E3492" s="161" t="s">
        <v>9056</v>
      </c>
      <c r="F3492" t="s">
        <v>17084</v>
      </c>
      <c r="G3492" t="s">
        <v>8972</v>
      </c>
      <c r="H3492" s="209">
        <v>33</v>
      </c>
      <c r="I3492" s="209">
        <v>690</v>
      </c>
      <c r="J3492" s="209">
        <v>90</v>
      </c>
      <c r="K3492" s="209">
        <v>327750</v>
      </c>
      <c r="L3492" s="209" t="s">
        <v>15177</v>
      </c>
      <c r="M3492" s="209">
        <v>520</v>
      </c>
      <c r="N3492" s="209">
        <v>5090</v>
      </c>
      <c r="O3492" s="209">
        <v>5691</v>
      </c>
      <c r="P3492" s="209">
        <v>51045</v>
      </c>
      <c r="Q3492" s="248"/>
      <c r="R3492" s="251"/>
      <c r="S3492" s="248"/>
      <c r="T3492" s="248" t="s">
        <v>16014</v>
      </c>
      <c r="U3492" s="248" t="s">
        <v>16270</v>
      </c>
    </row>
    <row r="3493" spans="1:21" s="1" customFormat="1" ht="23.25" customHeight="1" x14ac:dyDescent="0.25">
      <c r="A3493" t="s">
        <v>9155</v>
      </c>
      <c r="B3493" t="str">
        <f t="shared" si="210"/>
        <v>33</v>
      </c>
      <c r="C3493" t="str">
        <f t="shared" si="211"/>
        <v>695</v>
      </c>
      <c r="D3493" t="str">
        <f t="shared" si="212"/>
        <v>090</v>
      </c>
      <c r="E3493" s="161" t="s">
        <v>9156</v>
      </c>
      <c r="F3493" t="s">
        <v>17084</v>
      </c>
      <c r="G3493" t="s">
        <v>9072</v>
      </c>
      <c r="H3493" s="209">
        <v>33</v>
      </c>
      <c r="I3493" s="209">
        <v>695</v>
      </c>
      <c r="J3493" s="209">
        <v>90</v>
      </c>
      <c r="K3493" s="209">
        <v>327770</v>
      </c>
      <c r="L3493" s="209" t="s">
        <v>15177</v>
      </c>
      <c r="M3493" s="209">
        <v>520</v>
      </c>
      <c r="N3493" s="209">
        <v>5090</v>
      </c>
      <c r="O3493" s="209">
        <v>5695</v>
      </c>
      <c r="P3493" s="209">
        <v>51046</v>
      </c>
      <c r="Q3493" s="248"/>
      <c r="R3493" s="251"/>
      <c r="S3493" s="248"/>
      <c r="T3493" s="248" t="s">
        <v>16014</v>
      </c>
      <c r="U3493" s="248" t="s">
        <v>16270</v>
      </c>
    </row>
    <row r="3494" spans="1:21" s="1" customFormat="1" ht="23.25" customHeight="1" x14ac:dyDescent="0.25">
      <c r="A3494" t="s">
        <v>9254</v>
      </c>
      <c r="B3494" t="str">
        <f t="shared" si="210"/>
        <v>33</v>
      </c>
      <c r="C3494" t="str">
        <f t="shared" si="211"/>
        <v>700</v>
      </c>
      <c r="D3494" t="str">
        <f t="shared" si="212"/>
        <v>090</v>
      </c>
      <c r="E3494" s="161" t="s">
        <v>9255</v>
      </c>
      <c r="F3494" t="s">
        <v>17084</v>
      </c>
      <c r="G3494" t="s">
        <v>9171</v>
      </c>
      <c r="H3494" s="209">
        <v>33</v>
      </c>
      <c r="I3494" s="209">
        <v>700</v>
      </c>
      <c r="J3494" s="209">
        <v>90</v>
      </c>
      <c r="K3494" s="209">
        <v>327810</v>
      </c>
      <c r="L3494" s="209" t="s">
        <v>15177</v>
      </c>
      <c r="M3494" s="209">
        <v>520</v>
      </c>
      <c r="N3494" s="209">
        <v>5090</v>
      </c>
      <c r="O3494" s="209">
        <v>5700</v>
      </c>
      <c r="P3494" s="209">
        <v>51047</v>
      </c>
      <c r="Q3494" s="248"/>
      <c r="R3494" s="251"/>
      <c r="S3494" s="248"/>
      <c r="T3494" s="248" t="s">
        <v>16014</v>
      </c>
      <c r="U3494" s="248" t="s">
        <v>16270</v>
      </c>
    </row>
    <row r="3495" spans="1:21" s="1" customFormat="1" ht="23.25" customHeight="1" x14ac:dyDescent="0.25">
      <c r="A3495" t="s">
        <v>9353</v>
      </c>
      <c r="B3495" t="str">
        <f t="shared" si="210"/>
        <v>33</v>
      </c>
      <c r="C3495" t="str">
        <f t="shared" si="211"/>
        <v>745</v>
      </c>
      <c r="D3495" t="str">
        <f t="shared" si="212"/>
        <v>090</v>
      </c>
      <c r="E3495" s="161" t="s">
        <v>9354</v>
      </c>
      <c r="F3495" t="s">
        <v>17084</v>
      </c>
      <c r="G3495" t="s">
        <v>9270</v>
      </c>
      <c r="H3495" s="209">
        <v>33</v>
      </c>
      <c r="I3495" s="209">
        <v>745</v>
      </c>
      <c r="J3495" s="209">
        <v>90</v>
      </c>
      <c r="K3495" s="209">
        <v>328430</v>
      </c>
      <c r="L3495" s="209" t="s">
        <v>15177</v>
      </c>
      <c r="M3495" s="209">
        <v>520</v>
      </c>
      <c r="N3495" s="209">
        <v>5090</v>
      </c>
      <c r="O3495" s="209">
        <v>5745</v>
      </c>
      <c r="P3495" s="209">
        <v>51048</v>
      </c>
      <c r="Q3495" s="248"/>
      <c r="R3495" s="251"/>
      <c r="S3495" s="248"/>
      <c r="T3495" s="248" t="s">
        <v>16014</v>
      </c>
      <c r="U3495" s="248" t="s">
        <v>16270</v>
      </c>
    </row>
    <row r="3496" spans="1:21" s="1" customFormat="1" ht="23.25" customHeight="1" x14ac:dyDescent="0.25">
      <c r="A3496" t="s">
        <v>9452</v>
      </c>
      <c r="B3496" t="str">
        <f t="shared" si="210"/>
        <v>33</v>
      </c>
      <c r="C3496" t="str">
        <f t="shared" si="211"/>
        <v>750</v>
      </c>
      <c r="D3496" t="str">
        <f t="shared" si="212"/>
        <v>090</v>
      </c>
      <c r="E3496" s="161" t="s">
        <v>9453</v>
      </c>
      <c r="F3496" t="s">
        <v>17084</v>
      </c>
      <c r="G3496" t="s">
        <v>9369</v>
      </c>
      <c r="H3496" s="209">
        <v>33</v>
      </c>
      <c r="I3496" s="209">
        <v>750</v>
      </c>
      <c r="J3496" s="209">
        <v>90</v>
      </c>
      <c r="K3496" s="209">
        <v>328450</v>
      </c>
      <c r="L3496" s="209" t="s">
        <v>15177</v>
      </c>
      <c r="M3496" s="209">
        <v>520</v>
      </c>
      <c r="N3496" s="209">
        <v>5090</v>
      </c>
      <c r="O3496" s="209">
        <v>5750</v>
      </c>
      <c r="P3496" s="209">
        <v>51049</v>
      </c>
      <c r="Q3496"/>
      <c r="R3496" s="251"/>
      <c r="S3496"/>
      <c r="T3496" s="248" t="s">
        <v>16014</v>
      </c>
      <c r="U3496" s="248" t="s">
        <v>16270</v>
      </c>
    </row>
    <row r="3497" spans="1:21" s="1" customFormat="1" ht="23.25" customHeight="1" x14ac:dyDescent="0.25">
      <c r="A3497" t="s">
        <v>9551</v>
      </c>
      <c r="B3497" t="str">
        <f t="shared" si="210"/>
        <v>33</v>
      </c>
      <c r="C3497" t="str">
        <f t="shared" si="211"/>
        <v>795</v>
      </c>
      <c r="D3497" t="str">
        <f t="shared" si="212"/>
        <v>090</v>
      </c>
      <c r="E3497" s="161" t="s">
        <v>9552</v>
      </c>
      <c r="F3497" t="s">
        <v>17084</v>
      </c>
      <c r="G3497" t="s">
        <v>9468</v>
      </c>
      <c r="H3497" s="209">
        <v>33</v>
      </c>
      <c r="I3497" s="209">
        <v>795</v>
      </c>
      <c r="J3497" s="209">
        <v>90</v>
      </c>
      <c r="K3497" s="209">
        <v>328780</v>
      </c>
      <c r="L3497" s="209" t="s">
        <v>15177</v>
      </c>
      <c r="M3497" s="209">
        <v>520</v>
      </c>
      <c r="N3497" s="209">
        <v>5090</v>
      </c>
      <c r="O3497" s="209">
        <v>5795</v>
      </c>
      <c r="P3497" s="209">
        <v>51050</v>
      </c>
      <c r="Q3497" s="248"/>
      <c r="R3497" s="251"/>
      <c r="S3497" s="248"/>
      <c r="T3497" s="248" t="s">
        <v>16014</v>
      </c>
      <c r="U3497" s="248" t="s">
        <v>16270</v>
      </c>
    </row>
    <row r="3498" spans="1:21" s="1" customFormat="1" ht="23.25" customHeight="1" x14ac:dyDescent="0.25">
      <c r="A3498" t="s">
        <v>9650</v>
      </c>
      <c r="B3498" t="str">
        <f t="shared" si="210"/>
        <v>33</v>
      </c>
      <c r="C3498" t="str">
        <f t="shared" si="211"/>
        <v>850</v>
      </c>
      <c r="D3498" t="str">
        <f t="shared" si="212"/>
        <v>090</v>
      </c>
      <c r="E3498" s="161" t="s">
        <v>9651</v>
      </c>
      <c r="F3498" t="s">
        <v>17084</v>
      </c>
      <c r="G3498" t="s">
        <v>9567</v>
      </c>
      <c r="H3498" s="209">
        <v>33</v>
      </c>
      <c r="I3498" s="209">
        <v>850</v>
      </c>
      <c r="J3498" s="209">
        <v>90</v>
      </c>
      <c r="K3498" s="209">
        <v>328910</v>
      </c>
      <c r="L3498" s="209" t="s">
        <v>15177</v>
      </c>
      <c r="M3498" s="209">
        <v>520</v>
      </c>
      <c r="N3498" s="209">
        <v>5090</v>
      </c>
      <c r="O3498" s="209">
        <v>5850</v>
      </c>
      <c r="P3498" s="209">
        <v>51051</v>
      </c>
      <c r="Q3498" s="248"/>
      <c r="R3498" s="251"/>
      <c r="S3498" s="248"/>
      <c r="T3498" s="248" t="s">
        <v>16014</v>
      </c>
      <c r="U3498" s="248" t="s">
        <v>16270</v>
      </c>
    </row>
    <row r="3499" spans="1:21" s="1" customFormat="1" ht="23.25" customHeight="1" x14ac:dyDescent="0.25">
      <c r="A3499" t="s">
        <v>7652</v>
      </c>
      <c r="B3499" t="str">
        <f t="shared" si="210"/>
        <v>33</v>
      </c>
      <c r="C3499" t="str">
        <f t="shared" si="211"/>
        <v>001</v>
      </c>
      <c r="D3499" t="str">
        <f t="shared" si="212"/>
        <v>048</v>
      </c>
      <c r="E3499" s="161" t="s">
        <v>7654</v>
      </c>
      <c r="F3499" t="s">
        <v>17084</v>
      </c>
      <c r="G3499" t="s">
        <v>7582</v>
      </c>
      <c r="H3499" s="209">
        <v>33</v>
      </c>
      <c r="I3499" s="209">
        <v>1</v>
      </c>
      <c r="J3499" s="209">
        <v>48</v>
      </c>
      <c r="K3499" s="209">
        <v>320110</v>
      </c>
      <c r="L3499" s="209" t="s">
        <v>15177</v>
      </c>
      <c r="M3499" s="209">
        <v>520</v>
      </c>
      <c r="N3499" s="209">
        <v>5048</v>
      </c>
      <c r="O3499" s="209">
        <v>5001</v>
      </c>
      <c r="P3499" s="209">
        <v>51052</v>
      </c>
      <c r="Q3499" s="248"/>
      <c r="R3499" s="248"/>
      <c r="S3499" s="248"/>
      <c r="T3499" s="248" t="s">
        <v>16014</v>
      </c>
      <c r="U3499" s="248" t="s">
        <v>16270</v>
      </c>
    </row>
    <row r="3500" spans="1:21" s="1" customFormat="1" ht="23.25" customHeight="1" x14ac:dyDescent="0.25">
      <c r="A3500" t="s">
        <v>7776</v>
      </c>
      <c r="B3500" t="str">
        <f t="shared" si="210"/>
        <v>33</v>
      </c>
      <c r="C3500" t="str">
        <f t="shared" si="211"/>
        <v>002</v>
      </c>
      <c r="D3500" t="str">
        <f t="shared" si="212"/>
        <v>048</v>
      </c>
      <c r="E3500" s="161" t="s">
        <v>7777</v>
      </c>
      <c r="F3500" t="s">
        <v>17084</v>
      </c>
      <c r="G3500" t="s">
        <v>7729</v>
      </c>
      <c r="H3500" s="209">
        <v>33</v>
      </c>
      <c r="I3500" s="209">
        <v>2</v>
      </c>
      <c r="J3500" s="209">
        <v>48</v>
      </c>
      <c r="K3500" s="209">
        <v>320210</v>
      </c>
      <c r="L3500" s="209" t="s">
        <v>15177</v>
      </c>
      <c r="M3500" s="209">
        <v>520</v>
      </c>
      <c r="N3500" s="209">
        <v>5048</v>
      </c>
      <c r="O3500" s="209">
        <v>5002</v>
      </c>
      <c r="P3500" s="209">
        <v>51053</v>
      </c>
      <c r="Q3500" s="248"/>
      <c r="R3500" s="248"/>
      <c r="S3500" s="248"/>
      <c r="T3500" s="248" t="s">
        <v>16014</v>
      </c>
      <c r="U3500" s="248" t="s">
        <v>16270</v>
      </c>
    </row>
    <row r="3501" spans="1:21" s="1" customFormat="1" ht="23.25" customHeight="1" x14ac:dyDescent="0.25">
      <c r="A3501" t="s">
        <v>7875</v>
      </c>
      <c r="B3501" t="str">
        <f t="shared" si="210"/>
        <v>33</v>
      </c>
      <c r="C3501" t="str">
        <f t="shared" si="211"/>
        <v>010</v>
      </c>
      <c r="D3501" t="str">
        <f t="shared" si="212"/>
        <v>048</v>
      </c>
      <c r="E3501" s="161" t="s">
        <v>7876</v>
      </c>
      <c r="F3501" t="s">
        <v>17084</v>
      </c>
      <c r="G3501" t="s">
        <v>7828</v>
      </c>
      <c r="H3501" s="209">
        <v>33</v>
      </c>
      <c r="I3501" s="209">
        <v>10</v>
      </c>
      <c r="J3501" s="209">
        <v>48</v>
      </c>
      <c r="K3501" s="209">
        <v>320310</v>
      </c>
      <c r="L3501" s="209" t="s">
        <v>15177</v>
      </c>
      <c r="M3501" s="209">
        <v>520</v>
      </c>
      <c r="N3501" s="209">
        <v>5048</v>
      </c>
      <c r="O3501" s="209">
        <v>5010</v>
      </c>
      <c r="P3501" s="209">
        <v>51054</v>
      </c>
      <c r="Q3501" s="248"/>
      <c r="R3501" s="251"/>
      <c r="S3501" s="248"/>
      <c r="T3501" s="248" t="s">
        <v>16014</v>
      </c>
      <c r="U3501" s="248" t="s">
        <v>16270</v>
      </c>
    </row>
    <row r="3502" spans="1:21" s="1" customFormat="1" ht="23.25" customHeight="1" x14ac:dyDescent="0.25">
      <c r="A3502" t="s">
        <v>7974</v>
      </c>
      <c r="B3502" t="str">
        <f t="shared" si="210"/>
        <v>33</v>
      </c>
      <c r="C3502" t="str">
        <f t="shared" si="211"/>
        <v>030</v>
      </c>
      <c r="D3502" t="str">
        <f t="shared" si="212"/>
        <v>048</v>
      </c>
      <c r="E3502" s="161" t="s">
        <v>7975</v>
      </c>
      <c r="F3502" t="s">
        <v>17084</v>
      </c>
      <c r="G3502" t="s">
        <v>7927</v>
      </c>
      <c r="H3502" s="209">
        <v>33</v>
      </c>
      <c r="I3502" s="209">
        <v>30</v>
      </c>
      <c r="J3502" s="209">
        <v>48</v>
      </c>
      <c r="K3502" s="209">
        <v>320910</v>
      </c>
      <c r="L3502" s="209" t="s">
        <v>15177</v>
      </c>
      <c r="M3502" s="209">
        <v>520</v>
      </c>
      <c r="N3502" s="209">
        <v>5048</v>
      </c>
      <c r="O3502" s="209">
        <v>5030</v>
      </c>
      <c r="P3502" s="209">
        <v>51055</v>
      </c>
      <c r="Q3502" s="248"/>
      <c r="R3502" s="251"/>
      <c r="S3502" s="248"/>
      <c r="T3502" s="248" t="s">
        <v>16014</v>
      </c>
      <c r="U3502" s="248" t="s">
        <v>16270</v>
      </c>
    </row>
    <row r="3503" spans="1:21" s="1" customFormat="1" ht="23.25" customHeight="1" x14ac:dyDescent="0.25">
      <c r="A3503" t="s">
        <v>8073</v>
      </c>
      <c r="B3503" t="str">
        <f t="shared" si="210"/>
        <v>33</v>
      </c>
      <c r="C3503" t="str">
        <f t="shared" si="211"/>
        <v>035</v>
      </c>
      <c r="D3503" t="str">
        <f t="shared" si="212"/>
        <v>048</v>
      </c>
      <c r="E3503" s="161" t="s">
        <v>8074</v>
      </c>
      <c r="F3503" t="s">
        <v>17084</v>
      </c>
      <c r="G3503" t="s">
        <v>8026</v>
      </c>
      <c r="H3503" s="209">
        <v>33</v>
      </c>
      <c r="I3503" s="209">
        <v>35</v>
      </c>
      <c r="J3503" s="209">
        <v>48</v>
      </c>
      <c r="K3503" s="209">
        <v>320925</v>
      </c>
      <c r="L3503" s="209" t="s">
        <v>15177</v>
      </c>
      <c r="M3503" s="209">
        <v>520</v>
      </c>
      <c r="N3503" s="209">
        <v>5048</v>
      </c>
      <c r="O3503" s="209">
        <v>5035</v>
      </c>
      <c r="P3503" s="209">
        <v>51056</v>
      </c>
      <c r="Q3503" s="248"/>
      <c r="R3503" s="251"/>
      <c r="S3503" s="248"/>
      <c r="T3503" s="248" t="s">
        <v>16014</v>
      </c>
      <c r="U3503" s="248" t="s">
        <v>16270</v>
      </c>
    </row>
    <row r="3504" spans="1:21" s="1" customFormat="1" ht="23.25" customHeight="1" x14ac:dyDescent="0.25">
      <c r="A3504" t="s">
        <v>8172</v>
      </c>
      <c r="B3504" t="str">
        <f t="shared" si="210"/>
        <v>33</v>
      </c>
      <c r="C3504" t="str">
        <f t="shared" si="211"/>
        <v>040</v>
      </c>
      <c r="D3504" t="str">
        <f t="shared" si="212"/>
        <v>048</v>
      </c>
      <c r="E3504" s="161" t="s">
        <v>8173</v>
      </c>
      <c r="F3504" t="s">
        <v>17084</v>
      </c>
      <c r="G3504" t="s">
        <v>8125</v>
      </c>
      <c r="H3504" s="209">
        <v>33</v>
      </c>
      <c r="I3504" s="209">
        <v>40</v>
      </c>
      <c r="J3504" s="209">
        <v>48</v>
      </c>
      <c r="K3504" s="209">
        <v>320930</v>
      </c>
      <c r="L3504" s="209" t="s">
        <v>15177</v>
      </c>
      <c r="M3504" s="209">
        <v>520</v>
      </c>
      <c r="N3504" s="209">
        <v>5048</v>
      </c>
      <c r="O3504" s="209">
        <v>5040</v>
      </c>
      <c r="P3504" s="209">
        <v>51057</v>
      </c>
      <c r="Q3504" s="248"/>
      <c r="R3504" s="251"/>
      <c r="S3504" s="248"/>
      <c r="T3504" s="248" t="s">
        <v>16014</v>
      </c>
      <c r="U3504" s="248" t="s">
        <v>16270</v>
      </c>
    </row>
    <row r="3505" spans="1:21" s="1" customFormat="1" ht="23.25" customHeight="1" x14ac:dyDescent="0.25">
      <c r="A3505" t="s">
        <v>8271</v>
      </c>
      <c r="B3505" t="str">
        <f t="shared" si="210"/>
        <v>33</v>
      </c>
      <c r="C3505" t="str">
        <f t="shared" si="211"/>
        <v>200</v>
      </c>
      <c r="D3505" t="str">
        <f t="shared" si="212"/>
        <v>048</v>
      </c>
      <c r="E3505" s="161" t="s">
        <v>8272</v>
      </c>
      <c r="F3505" t="s">
        <v>17084</v>
      </c>
      <c r="G3505" t="s">
        <v>8224</v>
      </c>
      <c r="H3505" s="209">
        <v>33</v>
      </c>
      <c r="I3505" s="209">
        <v>200</v>
      </c>
      <c r="J3505" s="209">
        <v>48</v>
      </c>
      <c r="K3505" s="209">
        <v>322010</v>
      </c>
      <c r="L3505" s="209" t="s">
        <v>15177</v>
      </c>
      <c r="M3505" s="209">
        <v>520</v>
      </c>
      <c r="N3505" s="209">
        <v>5048</v>
      </c>
      <c r="O3505" s="209">
        <v>5200</v>
      </c>
      <c r="P3505" s="209">
        <v>51058</v>
      </c>
      <c r="Q3505" s="248"/>
      <c r="R3505" s="251"/>
      <c r="S3505" s="248"/>
      <c r="T3505" s="248" t="s">
        <v>16014</v>
      </c>
      <c r="U3505" s="248" t="s">
        <v>16270</v>
      </c>
    </row>
    <row r="3506" spans="1:21" s="1" customFormat="1" ht="23.25" customHeight="1" x14ac:dyDescent="0.25">
      <c r="A3506" t="s">
        <v>8370</v>
      </c>
      <c r="B3506" t="str">
        <f t="shared" si="210"/>
        <v>33</v>
      </c>
      <c r="C3506" t="str">
        <f t="shared" si="211"/>
        <v>610</v>
      </c>
      <c r="D3506" t="str">
        <f t="shared" si="212"/>
        <v>048</v>
      </c>
      <c r="E3506" s="161" t="s">
        <v>8371</v>
      </c>
      <c r="F3506" t="s">
        <v>17084</v>
      </c>
      <c r="G3506" t="s">
        <v>8323</v>
      </c>
      <c r="H3506" s="209">
        <v>33</v>
      </c>
      <c r="I3506" s="209">
        <v>610</v>
      </c>
      <c r="J3506" s="209">
        <v>48</v>
      </c>
      <c r="K3506" s="209">
        <v>327410</v>
      </c>
      <c r="L3506" s="209" t="s">
        <v>15177</v>
      </c>
      <c r="M3506" s="209">
        <v>520</v>
      </c>
      <c r="N3506" s="209">
        <v>5048</v>
      </c>
      <c r="O3506" s="209">
        <v>5610</v>
      </c>
      <c r="P3506" s="209">
        <v>51059</v>
      </c>
      <c r="Q3506" s="248"/>
      <c r="R3506" s="251"/>
      <c r="S3506" s="248"/>
      <c r="T3506" s="248" t="s">
        <v>16014</v>
      </c>
      <c r="U3506" s="248" t="s">
        <v>16270</v>
      </c>
    </row>
    <row r="3507" spans="1:21" s="1" customFormat="1" ht="23.25" customHeight="1" x14ac:dyDescent="0.25">
      <c r="A3507" t="s">
        <v>8469</v>
      </c>
      <c r="B3507" t="str">
        <f t="shared" si="210"/>
        <v>33</v>
      </c>
      <c r="C3507" t="str">
        <f t="shared" si="211"/>
        <v>620</v>
      </c>
      <c r="D3507" t="str">
        <f t="shared" si="212"/>
        <v>048</v>
      </c>
      <c r="E3507" s="161" t="s">
        <v>8470</v>
      </c>
      <c r="F3507" t="s">
        <v>17084</v>
      </c>
      <c r="G3507" t="s">
        <v>8422</v>
      </c>
      <c r="H3507" s="209">
        <v>33</v>
      </c>
      <c r="I3507" s="209">
        <v>620</v>
      </c>
      <c r="J3507" s="209">
        <v>48</v>
      </c>
      <c r="K3507" s="209">
        <v>327510</v>
      </c>
      <c r="L3507" s="209" t="s">
        <v>15177</v>
      </c>
      <c r="M3507" s="209">
        <v>520</v>
      </c>
      <c r="N3507" s="209">
        <v>5048</v>
      </c>
      <c r="O3507" s="209">
        <v>5620</v>
      </c>
      <c r="P3507" s="209">
        <v>51060</v>
      </c>
      <c r="Q3507" s="248"/>
      <c r="R3507" s="251"/>
      <c r="S3507" s="248"/>
      <c r="T3507" s="248" t="s">
        <v>16014</v>
      </c>
      <c r="U3507" s="248" t="s">
        <v>16270</v>
      </c>
    </row>
    <row r="3508" spans="1:21" s="1" customFormat="1" ht="23.25" customHeight="1" x14ac:dyDescent="0.25">
      <c r="A3508" t="s">
        <v>8618</v>
      </c>
      <c r="B3508" t="str">
        <f t="shared" si="210"/>
        <v>33</v>
      </c>
      <c r="C3508" t="str">
        <f t="shared" si="211"/>
        <v>630</v>
      </c>
      <c r="D3508" t="str">
        <f t="shared" si="212"/>
        <v>048</v>
      </c>
      <c r="E3508" s="161" t="s">
        <v>8619</v>
      </c>
      <c r="F3508" t="s">
        <v>17084</v>
      </c>
      <c r="G3508" t="s">
        <v>8571</v>
      </c>
      <c r="H3508" s="209">
        <v>33</v>
      </c>
      <c r="I3508" s="209">
        <v>630</v>
      </c>
      <c r="J3508" s="209">
        <v>48</v>
      </c>
      <c r="K3508" s="209">
        <v>327610</v>
      </c>
      <c r="L3508" s="209" t="s">
        <v>15177</v>
      </c>
      <c r="M3508" s="209">
        <v>520</v>
      </c>
      <c r="N3508" s="209">
        <v>5048</v>
      </c>
      <c r="O3508" s="209">
        <v>5630</v>
      </c>
      <c r="P3508" s="209">
        <v>51062</v>
      </c>
      <c r="Q3508" s="248"/>
      <c r="R3508" s="251"/>
      <c r="S3508" s="248"/>
      <c r="T3508" s="248" t="s">
        <v>16014</v>
      </c>
      <c r="U3508" s="248" t="s">
        <v>16270</v>
      </c>
    </row>
    <row r="3509" spans="1:21" s="1" customFormat="1" ht="23.25" customHeight="1" x14ac:dyDescent="0.25">
      <c r="A3509" t="s">
        <v>8717</v>
      </c>
      <c r="B3509" t="str">
        <f t="shared" si="210"/>
        <v>33</v>
      </c>
      <c r="C3509" t="str">
        <f t="shared" si="211"/>
        <v>637</v>
      </c>
      <c r="D3509" t="str">
        <f t="shared" si="212"/>
        <v>048</v>
      </c>
      <c r="E3509" s="161" t="s">
        <v>8718</v>
      </c>
      <c r="F3509" t="s">
        <v>17084</v>
      </c>
      <c r="G3509" t="s">
        <v>8670</v>
      </c>
      <c r="H3509" s="209">
        <v>33</v>
      </c>
      <c r="I3509" s="209">
        <v>637</v>
      </c>
      <c r="J3509" s="209">
        <v>48</v>
      </c>
      <c r="K3509" s="209">
        <v>327630</v>
      </c>
      <c r="L3509" s="209" t="s">
        <v>15177</v>
      </c>
      <c r="M3509" s="209">
        <v>520</v>
      </c>
      <c r="N3509" s="209">
        <v>5048</v>
      </c>
      <c r="O3509" s="209">
        <v>5637</v>
      </c>
      <c r="P3509" s="209">
        <v>51063</v>
      </c>
      <c r="Q3509" s="248"/>
      <c r="R3509" s="251"/>
      <c r="S3509" s="248"/>
      <c r="T3509" s="248" t="s">
        <v>16014</v>
      </c>
      <c r="U3509" s="248" t="s">
        <v>16270</v>
      </c>
    </row>
    <row r="3510" spans="1:21" s="1" customFormat="1" ht="23.25" customHeight="1" x14ac:dyDescent="0.25">
      <c r="A3510" t="s">
        <v>8819</v>
      </c>
      <c r="B3510" t="str">
        <f t="shared" si="210"/>
        <v>33</v>
      </c>
      <c r="C3510" t="str">
        <f t="shared" si="211"/>
        <v>645</v>
      </c>
      <c r="D3510" t="str">
        <f t="shared" si="212"/>
        <v>048</v>
      </c>
      <c r="E3510" s="161" t="s">
        <v>8820</v>
      </c>
      <c r="F3510" t="s">
        <v>17084</v>
      </c>
      <c r="G3510" t="s">
        <v>8772</v>
      </c>
      <c r="H3510" s="209">
        <v>33</v>
      </c>
      <c r="I3510" s="209">
        <v>645</v>
      </c>
      <c r="J3510" s="209">
        <v>48</v>
      </c>
      <c r="K3510" s="209">
        <v>327710</v>
      </c>
      <c r="L3510" s="209" t="s">
        <v>15177</v>
      </c>
      <c r="M3510" s="209">
        <v>520</v>
      </c>
      <c r="N3510" s="209">
        <v>5048</v>
      </c>
      <c r="O3510" s="209">
        <v>5645</v>
      </c>
      <c r="P3510" s="209">
        <v>51064</v>
      </c>
      <c r="Q3510"/>
      <c r="R3510" s="251"/>
      <c r="S3510"/>
      <c r="T3510" s="248" t="s">
        <v>16014</v>
      </c>
      <c r="U3510" s="248" t="s">
        <v>16270</v>
      </c>
    </row>
    <row r="3511" spans="1:21" s="1" customFormat="1" ht="23.25" customHeight="1" x14ac:dyDescent="0.25">
      <c r="A3511" t="s">
        <v>8919</v>
      </c>
      <c r="B3511" t="str">
        <f t="shared" si="210"/>
        <v>33</v>
      </c>
      <c r="C3511" t="str">
        <f t="shared" si="211"/>
        <v>685</v>
      </c>
      <c r="D3511" t="str">
        <f t="shared" si="212"/>
        <v>048</v>
      </c>
      <c r="E3511" s="161" t="s">
        <v>8920</v>
      </c>
      <c r="F3511" t="s">
        <v>17084</v>
      </c>
      <c r="G3511" t="s">
        <v>8872</v>
      </c>
      <c r="H3511" s="209">
        <v>33</v>
      </c>
      <c r="I3511" s="209">
        <v>685</v>
      </c>
      <c r="J3511" s="209">
        <v>48</v>
      </c>
      <c r="K3511" s="209">
        <v>327730</v>
      </c>
      <c r="L3511" s="209" t="s">
        <v>15177</v>
      </c>
      <c r="M3511" s="209">
        <v>520</v>
      </c>
      <c r="N3511" s="209">
        <v>5048</v>
      </c>
      <c r="O3511" s="209">
        <v>5686</v>
      </c>
      <c r="P3511" s="209">
        <v>51065</v>
      </c>
      <c r="Q3511" s="248"/>
      <c r="R3511" s="251"/>
      <c r="S3511" s="248"/>
      <c r="T3511" s="248" t="s">
        <v>16014</v>
      </c>
      <c r="U3511" s="248" t="s">
        <v>16270</v>
      </c>
    </row>
    <row r="3512" spans="1:21" s="1" customFormat="1" ht="23.25" customHeight="1" x14ac:dyDescent="0.25">
      <c r="A3512" t="s">
        <v>9019</v>
      </c>
      <c r="B3512" t="str">
        <f t="shared" si="210"/>
        <v>33</v>
      </c>
      <c r="C3512" t="str">
        <f t="shared" si="211"/>
        <v>690</v>
      </c>
      <c r="D3512" t="str">
        <f t="shared" si="212"/>
        <v>048</v>
      </c>
      <c r="E3512" s="161" t="s">
        <v>9020</v>
      </c>
      <c r="F3512" t="s">
        <v>17084</v>
      </c>
      <c r="G3512" t="s">
        <v>8972</v>
      </c>
      <c r="H3512" s="209">
        <v>33</v>
      </c>
      <c r="I3512" s="209">
        <v>690</v>
      </c>
      <c r="J3512" s="209">
        <v>48</v>
      </c>
      <c r="K3512" s="209">
        <v>327750</v>
      </c>
      <c r="L3512" s="209" t="s">
        <v>15177</v>
      </c>
      <c r="M3512" s="209">
        <v>520</v>
      </c>
      <c r="N3512" s="209">
        <v>5048</v>
      </c>
      <c r="O3512" s="209">
        <v>5691</v>
      </c>
      <c r="P3512" s="209">
        <v>51066</v>
      </c>
      <c r="Q3512" s="248"/>
      <c r="R3512" s="251"/>
      <c r="S3512" s="248"/>
      <c r="T3512" s="248" t="s">
        <v>16014</v>
      </c>
      <c r="U3512" s="248" t="s">
        <v>16270</v>
      </c>
    </row>
    <row r="3513" spans="1:21" s="1" customFormat="1" ht="23.25" customHeight="1" x14ac:dyDescent="0.25">
      <c r="A3513" t="s">
        <v>9119</v>
      </c>
      <c r="B3513" t="str">
        <f t="shared" si="210"/>
        <v>33</v>
      </c>
      <c r="C3513" t="str">
        <f t="shared" si="211"/>
        <v>695</v>
      </c>
      <c r="D3513" t="str">
        <f t="shared" si="212"/>
        <v>048</v>
      </c>
      <c r="E3513" s="161" t="s">
        <v>9120</v>
      </c>
      <c r="F3513" t="s">
        <v>17084</v>
      </c>
      <c r="G3513" t="s">
        <v>9072</v>
      </c>
      <c r="H3513" s="209">
        <v>33</v>
      </c>
      <c r="I3513" s="209">
        <v>695</v>
      </c>
      <c r="J3513" s="209">
        <v>48</v>
      </c>
      <c r="K3513" s="209">
        <v>327770</v>
      </c>
      <c r="L3513" s="209" t="s">
        <v>15177</v>
      </c>
      <c r="M3513" s="209">
        <v>520</v>
      </c>
      <c r="N3513" s="209">
        <v>5048</v>
      </c>
      <c r="O3513" s="209">
        <v>5695</v>
      </c>
      <c r="P3513" s="209">
        <v>51067</v>
      </c>
      <c r="Q3513" s="248"/>
      <c r="R3513" s="251"/>
      <c r="S3513" s="248"/>
      <c r="T3513" s="248" t="s">
        <v>16014</v>
      </c>
      <c r="U3513" s="248" t="s">
        <v>16270</v>
      </c>
    </row>
    <row r="3514" spans="1:21" s="1" customFormat="1" ht="23.25" customHeight="1" x14ac:dyDescent="0.25">
      <c r="A3514" t="s">
        <v>9218</v>
      </c>
      <c r="B3514" t="str">
        <f t="shared" si="210"/>
        <v>33</v>
      </c>
      <c r="C3514" t="str">
        <f t="shared" si="211"/>
        <v>700</v>
      </c>
      <c r="D3514" t="str">
        <f t="shared" si="212"/>
        <v>048</v>
      </c>
      <c r="E3514" s="161" t="s">
        <v>9219</v>
      </c>
      <c r="F3514" t="s">
        <v>17084</v>
      </c>
      <c r="G3514" t="s">
        <v>9171</v>
      </c>
      <c r="H3514" s="209">
        <v>33</v>
      </c>
      <c r="I3514" s="209">
        <v>700</v>
      </c>
      <c r="J3514" s="209">
        <v>48</v>
      </c>
      <c r="K3514" s="209">
        <v>327810</v>
      </c>
      <c r="L3514" s="209" t="s">
        <v>15177</v>
      </c>
      <c r="M3514" s="209">
        <v>520</v>
      </c>
      <c r="N3514" s="209">
        <v>5048</v>
      </c>
      <c r="O3514" s="209">
        <v>5700</v>
      </c>
      <c r="P3514" s="209">
        <v>51068</v>
      </c>
      <c r="Q3514" s="248"/>
      <c r="R3514" s="251"/>
      <c r="S3514" s="248"/>
      <c r="T3514" s="248" t="s">
        <v>16014</v>
      </c>
      <c r="U3514" s="248" t="s">
        <v>16270</v>
      </c>
    </row>
    <row r="3515" spans="1:21" s="1" customFormat="1" ht="23.25" customHeight="1" x14ac:dyDescent="0.25">
      <c r="A3515" t="s">
        <v>9317</v>
      </c>
      <c r="B3515" t="str">
        <f t="shared" si="210"/>
        <v>33</v>
      </c>
      <c r="C3515" t="str">
        <f t="shared" si="211"/>
        <v>745</v>
      </c>
      <c r="D3515" t="str">
        <f t="shared" si="212"/>
        <v>048</v>
      </c>
      <c r="E3515" s="161" t="s">
        <v>9318</v>
      </c>
      <c r="F3515" t="s">
        <v>17084</v>
      </c>
      <c r="G3515" t="s">
        <v>9270</v>
      </c>
      <c r="H3515" s="209">
        <v>33</v>
      </c>
      <c r="I3515" s="209">
        <v>745</v>
      </c>
      <c r="J3515" s="209">
        <v>48</v>
      </c>
      <c r="K3515" s="209">
        <v>328430</v>
      </c>
      <c r="L3515" s="209" t="s">
        <v>15177</v>
      </c>
      <c r="M3515" s="209">
        <v>520</v>
      </c>
      <c r="N3515" s="209">
        <v>5048</v>
      </c>
      <c r="O3515" s="209">
        <v>5745</v>
      </c>
      <c r="P3515" s="209">
        <v>51069</v>
      </c>
      <c r="Q3515" s="248"/>
      <c r="R3515" s="251"/>
      <c r="S3515" s="248"/>
      <c r="T3515" s="248" t="s">
        <v>16014</v>
      </c>
      <c r="U3515" s="248" t="s">
        <v>16270</v>
      </c>
    </row>
    <row r="3516" spans="1:21" s="1" customFormat="1" ht="23.25" customHeight="1" x14ac:dyDescent="0.25">
      <c r="A3516" t="s">
        <v>9416</v>
      </c>
      <c r="B3516" t="str">
        <f t="shared" si="210"/>
        <v>33</v>
      </c>
      <c r="C3516" t="str">
        <f t="shared" si="211"/>
        <v>750</v>
      </c>
      <c r="D3516" t="str">
        <f t="shared" si="212"/>
        <v>048</v>
      </c>
      <c r="E3516" s="161" t="s">
        <v>9417</v>
      </c>
      <c r="F3516" t="s">
        <v>17084</v>
      </c>
      <c r="G3516" t="s">
        <v>9369</v>
      </c>
      <c r="H3516" s="209">
        <v>33</v>
      </c>
      <c r="I3516" s="209">
        <v>750</v>
      </c>
      <c r="J3516" s="209">
        <v>48</v>
      </c>
      <c r="K3516" s="209">
        <v>328450</v>
      </c>
      <c r="L3516" s="209" t="s">
        <v>15177</v>
      </c>
      <c r="M3516" s="209">
        <v>520</v>
      </c>
      <c r="N3516" s="209">
        <v>5048</v>
      </c>
      <c r="O3516" s="209">
        <v>5750</v>
      </c>
      <c r="P3516" s="209">
        <v>51070</v>
      </c>
      <c r="Q3516"/>
      <c r="R3516" s="251"/>
      <c r="S3516"/>
      <c r="T3516" s="248" t="s">
        <v>16014</v>
      </c>
      <c r="U3516" s="248" t="s">
        <v>16270</v>
      </c>
    </row>
    <row r="3517" spans="1:21" s="1" customFormat="1" ht="23.25" customHeight="1" x14ac:dyDescent="0.25">
      <c r="A3517" t="s">
        <v>9515</v>
      </c>
      <c r="B3517" t="str">
        <f t="shared" si="210"/>
        <v>33</v>
      </c>
      <c r="C3517" t="str">
        <f t="shared" si="211"/>
        <v>795</v>
      </c>
      <c r="D3517" t="str">
        <f t="shared" si="212"/>
        <v>048</v>
      </c>
      <c r="E3517" s="161" t="s">
        <v>9516</v>
      </c>
      <c r="F3517" t="s">
        <v>17084</v>
      </c>
      <c r="G3517" t="s">
        <v>9468</v>
      </c>
      <c r="H3517" s="209">
        <v>33</v>
      </c>
      <c r="I3517" s="209">
        <v>795</v>
      </c>
      <c r="J3517" s="209">
        <v>48</v>
      </c>
      <c r="K3517" s="209">
        <v>328780</v>
      </c>
      <c r="L3517" s="209" t="s">
        <v>15177</v>
      </c>
      <c r="M3517" s="209">
        <v>520</v>
      </c>
      <c r="N3517" s="209">
        <v>5048</v>
      </c>
      <c r="O3517" s="209">
        <v>5795</v>
      </c>
      <c r="P3517" s="209">
        <v>51071</v>
      </c>
      <c r="Q3517" s="248"/>
      <c r="R3517" s="251"/>
      <c r="S3517" s="248"/>
      <c r="T3517" s="248" t="s">
        <v>16014</v>
      </c>
      <c r="U3517" s="248" t="s">
        <v>16270</v>
      </c>
    </row>
    <row r="3518" spans="1:21" s="1" customFormat="1" ht="23.25" customHeight="1" x14ac:dyDescent="0.25">
      <c r="A3518" t="s">
        <v>9614</v>
      </c>
      <c r="B3518" t="str">
        <f t="shared" si="210"/>
        <v>33</v>
      </c>
      <c r="C3518" t="str">
        <f t="shared" si="211"/>
        <v>850</v>
      </c>
      <c r="D3518" t="str">
        <f t="shared" si="212"/>
        <v>048</v>
      </c>
      <c r="E3518" s="161" t="s">
        <v>9615</v>
      </c>
      <c r="F3518" t="s">
        <v>17084</v>
      </c>
      <c r="G3518" t="s">
        <v>9567</v>
      </c>
      <c r="H3518" s="209">
        <v>33</v>
      </c>
      <c r="I3518" s="209">
        <v>850</v>
      </c>
      <c r="J3518" s="209">
        <v>48</v>
      </c>
      <c r="K3518" s="209">
        <v>328910</v>
      </c>
      <c r="L3518" s="209" t="s">
        <v>15177</v>
      </c>
      <c r="M3518" s="209">
        <v>520</v>
      </c>
      <c r="N3518" s="209">
        <v>5048</v>
      </c>
      <c r="O3518" s="209">
        <v>5850</v>
      </c>
      <c r="P3518" s="209">
        <v>51072</v>
      </c>
      <c r="Q3518" s="248"/>
      <c r="R3518" s="251"/>
      <c r="S3518" s="248"/>
      <c r="T3518" s="248" t="s">
        <v>16014</v>
      </c>
      <c r="U3518" s="248" t="s">
        <v>16270</v>
      </c>
    </row>
    <row r="3519" spans="1:21" s="1" customFormat="1" ht="23.25" customHeight="1" x14ac:dyDescent="0.25">
      <c r="A3519" t="s">
        <v>7604</v>
      </c>
      <c r="B3519" t="str">
        <f t="shared" si="210"/>
        <v>33</v>
      </c>
      <c r="C3519" t="str">
        <f t="shared" si="211"/>
        <v>001</v>
      </c>
      <c r="D3519" t="str">
        <f t="shared" si="212"/>
        <v>009</v>
      </c>
      <c r="E3519" s="161" t="s">
        <v>7606</v>
      </c>
      <c r="F3519" t="s">
        <v>17084</v>
      </c>
      <c r="G3519" t="s">
        <v>7582</v>
      </c>
      <c r="H3519" s="209">
        <v>33</v>
      </c>
      <c r="I3519" s="209">
        <v>1</v>
      </c>
      <c r="J3519" s="209">
        <v>9</v>
      </c>
      <c r="K3519" s="209">
        <v>320110</v>
      </c>
      <c r="L3519" s="209" t="s">
        <v>15177</v>
      </c>
      <c r="M3519" s="209">
        <v>520</v>
      </c>
      <c r="N3519" s="209">
        <v>5009</v>
      </c>
      <c r="O3519" s="209">
        <v>5001</v>
      </c>
      <c r="P3519" s="209">
        <v>51073</v>
      </c>
      <c r="Q3519" s="248"/>
      <c r="R3519" s="248"/>
      <c r="S3519" s="248"/>
      <c r="T3519" s="248" t="s">
        <v>16014</v>
      </c>
      <c r="U3519" s="248" t="s">
        <v>16270</v>
      </c>
    </row>
    <row r="3520" spans="1:21" s="1" customFormat="1" ht="23.25" customHeight="1" x14ac:dyDescent="0.25">
      <c r="A3520" t="s">
        <v>7744</v>
      </c>
      <c r="B3520" t="str">
        <f t="shared" si="210"/>
        <v>33</v>
      </c>
      <c r="C3520" t="str">
        <f t="shared" si="211"/>
        <v>002</v>
      </c>
      <c r="D3520" t="str">
        <f t="shared" si="212"/>
        <v>009</v>
      </c>
      <c r="E3520" s="161" t="s">
        <v>7745</v>
      </c>
      <c r="F3520" t="s">
        <v>17084</v>
      </c>
      <c r="G3520" t="s">
        <v>7729</v>
      </c>
      <c r="H3520" s="209">
        <v>33</v>
      </c>
      <c r="I3520" s="209">
        <v>2</v>
      </c>
      <c r="J3520" s="209">
        <v>9</v>
      </c>
      <c r="K3520" s="209">
        <v>320210</v>
      </c>
      <c r="L3520" s="209" t="s">
        <v>15177</v>
      </c>
      <c r="M3520" s="209">
        <v>520</v>
      </c>
      <c r="N3520" s="209">
        <v>5009</v>
      </c>
      <c r="O3520" s="209">
        <v>5002</v>
      </c>
      <c r="P3520" s="209">
        <v>51074</v>
      </c>
      <c r="Q3520" s="248"/>
      <c r="R3520" s="248"/>
      <c r="S3520" s="248"/>
      <c r="T3520" s="248" t="s">
        <v>16014</v>
      </c>
      <c r="U3520" s="248" t="s">
        <v>16270</v>
      </c>
    </row>
    <row r="3521" spans="1:21" s="1" customFormat="1" ht="23.25" customHeight="1" x14ac:dyDescent="0.25">
      <c r="A3521" t="s">
        <v>7843</v>
      </c>
      <c r="B3521" t="str">
        <f t="shared" si="210"/>
        <v>33</v>
      </c>
      <c r="C3521" t="str">
        <f t="shared" si="211"/>
        <v>010</v>
      </c>
      <c r="D3521" t="str">
        <f t="shared" si="212"/>
        <v>009</v>
      </c>
      <c r="E3521" s="161" t="s">
        <v>7844</v>
      </c>
      <c r="F3521" t="s">
        <v>17084</v>
      </c>
      <c r="G3521" t="s">
        <v>7828</v>
      </c>
      <c r="H3521" s="209">
        <v>33</v>
      </c>
      <c r="I3521" s="209">
        <v>10</v>
      </c>
      <c r="J3521" s="209">
        <v>9</v>
      </c>
      <c r="K3521" s="209">
        <v>320310</v>
      </c>
      <c r="L3521" s="209" t="s">
        <v>15177</v>
      </c>
      <c r="M3521" s="209">
        <v>520</v>
      </c>
      <c r="N3521" s="209">
        <v>5009</v>
      </c>
      <c r="O3521" s="209">
        <v>5010</v>
      </c>
      <c r="P3521" s="209">
        <v>51075</v>
      </c>
      <c r="Q3521" s="248"/>
      <c r="R3521" s="251"/>
      <c r="S3521" s="248"/>
      <c r="T3521" s="248" t="s">
        <v>16014</v>
      </c>
      <c r="U3521" s="248" t="s">
        <v>16270</v>
      </c>
    </row>
    <row r="3522" spans="1:21" s="1" customFormat="1" ht="23.25" customHeight="1" x14ac:dyDescent="0.25">
      <c r="A3522" t="s">
        <v>7942</v>
      </c>
      <c r="B3522" t="str">
        <f t="shared" ref="B3522:B3585" si="213">LEFT(A3522,2)</f>
        <v>33</v>
      </c>
      <c r="C3522" t="str">
        <f t="shared" ref="C3522:C3585" si="214">MID(A3522,4,3)</f>
        <v>030</v>
      </c>
      <c r="D3522" t="str">
        <f t="shared" ref="D3522:D3585" si="215">RIGHT(A3522,3)</f>
        <v>009</v>
      </c>
      <c r="E3522" s="161" t="s">
        <v>7943</v>
      </c>
      <c r="F3522" t="s">
        <v>17084</v>
      </c>
      <c r="G3522" t="s">
        <v>7927</v>
      </c>
      <c r="H3522" s="209">
        <v>33</v>
      </c>
      <c r="I3522" s="209">
        <v>30</v>
      </c>
      <c r="J3522" s="209">
        <v>9</v>
      </c>
      <c r="K3522" s="209">
        <v>320910</v>
      </c>
      <c r="L3522" s="209" t="s">
        <v>15177</v>
      </c>
      <c r="M3522" s="209">
        <v>520</v>
      </c>
      <c r="N3522" s="209">
        <v>5009</v>
      </c>
      <c r="O3522" s="209">
        <v>5030</v>
      </c>
      <c r="P3522" s="209">
        <v>51076</v>
      </c>
      <c r="Q3522" s="248"/>
      <c r="R3522" s="251"/>
      <c r="S3522" s="248"/>
      <c r="T3522" s="248" t="s">
        <v>16014</v>
      </c>
      <c r="U3522" s="248" t="s">
        <v>16270</v>
      </c>
    </row>
    <row r="3523" spans="1:21" s="1" customFormat="1" ht="23.25" customHeight="1" x14ac:dyDescent="0.25">
      <c r="A3523" t="s">
        <v>8041</v>
      </c>
      <c r="B3523" t="str">
        <f t="shared" si="213"/>
        <v>33</v>
      </c>
      <c r="C3523" t="str">
        <f t="shared" si="214"/>
        <v>035</v>
      </c>
      <c r="D3523" t="str">
        <f t="shared" si="215"/>
        <v>009</v>
      </c>
      <c r="E3523" s="161" t="s">
        <v>8042</v>
      </c>
      <c r="F3523" t="s">
        <v>17084</v>
      </c>
      <c r="G3523" t="s">
        <v>8026</v>
      </c>
      <c r="H3523" s="209">
        <v>33</v>
      </c>
      <c r="I3523" s="209">
        <v>35</v>
      </c>
      <c r="J3523" s="209">
        <v>9</v>
      </c>
      <c r="K3523" s="209">
        <v>320925</v>
      </c>
      <c r="L3523" s="209" t="s">
        <v>15177</v>
      </c>
      <c r="M3523" s="209">
        <v>520</v>
      </c>
      <c r="N3523" s="209">
        <v>5009</v>
      </c>
      <c r="O3523" s="209">
        <v>5035</v>
      </c>
      <c r="P3523" s="209">
        <v>51077</v>
      </c>
      <c r="Q3523" s="248"/>
      <c r="R3523" s="251"/>
      <c r="S3523" s="248"/>
      <c r="T3523" s="248" t="s">
        <v>16014</v>
      </c>
      <c r="U3523" s="248" t="s">
        <v>16270</v>
      </c>
    </row>
    <row r="3524" spans="1:21" s="1" customFormat="1" ht="23.25" customHeight="1" x14ac:dyDescent="0.25">
      <c r="A3524" t="s">
        <v>8140</v>
      </c>
      <c r="B3524" t="str">
        <f t="shared" si="213"/>
        <v>33</v>
      </c>
      <c r="C3524" t="str">
        <f t="shared" si="214"/>
        <v>040</v>
      </c>
      <c r="D3524" t="str">
        <f t="shared" si="215"/>
        <v>009</v>
      </c>
      <c r="E3524" s="161" t="s">
        <v>8141</v>
      </c>
      <c r="F3524" t="s">
        <v>17084</v>
      </c>
      <c r="G3524" t="s">
        <v>8125</v>
      </c>
      <c r="H3524" s="209">
        <v>33</v>
      </c>
      <c r="I3524" s="209">
        <v>40</v>
      </c>
      <c r="J3524" s="209">
        <v>9</v>
      </c>
      <c r="K3524" s="209">
        <v>320930</v>
      </c>
      <c r="L3524" s="209" t="s">
        <v>15177</v>
      </c>
      <c r="M3524" s="209">
        <v>520</v>
      </c>
      <c r="N3524" s="209">
        <v>5009</v>
      </c>
      <c r="O3524" s="209">
        <v>5040</v>
      </c>
      <c r="P3524" s="209">
        <v>51078</v>
      </c>
      <c r="Q3524" s="248"/>
      <c r="R3524" s="251"/>
      <c r="S3524" s="248"/>
      <c r="T3524" s="248" t="s">
        <v>16014</v>
      </c>
      <c r="U3524" s="248" t="s">
        <v>16270</v>
      </c>
    </row>
    <row r="3525" spans="1:21" s="1" customFormat="1" ht="23.25" customHeight="1" x14ac:dyDescent="0.25">
      <c r="A3525" t="s">
        <v>8239</v>
      </c>
      <c r="B3525" t="str">
        <f t="shared" si="213"/>
        <v>33</v>
      </c>
      <c r="C3525" t="str">
        <f t="shared" si="214"/>
        <v>200</v>
      </c>
      <c r="D3525" t="str">
        <f t="shared" si="215"/>
        <v>009</v>
      </c>
      <c r="E3525" s="161" t="s">
        <v>8240</v>
      </c>
      <c r="F3525" t="s">
        <v>17084</v>
      </c>
      <c r="G3525" t="s">
        <v>8224</v>
      </c>
      <c r="H3525" s="209">
        <v>33</v>
      </c>
      <c r="I3525" s="209">
        <v>200</v>
      </c>
      <c r="J3525" s="209">
        <v>9</v>
      </c>
      <c r="K3525" s="209">
        <v>322010</v>
      </c>
      <c r="L3525" s="209" t="s">
        <v>15177</v>
      </c>
      <c r="M3525" s="209">
        <v>520</v>
      </c>
      <c r="N3525" s="209">
        <v>5009</v>
      </c>
      <c r="O3525" s="209">
        <v>5200</v>
      </c>
      <c r="P3525" s="209">
        <v>51079</v>
      </c>
      <c r="Q3525" s="248"/>
      <c r="R3525" s="251"/>
      <c r="S3525" s="248"/>
      <c r="T3525" s="248" t="s">
        <v>16014</v>
      </c>
      <c r="U3525" s="248" t="s">
        <v>16270</v>
      </c>
    </row>
    <row r="3526" spans="1:21" s="1" customFormat="1" ht="23.25" customHeight="1" x14ac:dyDescent="0.25">
      <c r="A3526" t="s">
        <v>8338</v>
      </c>
      <c r="B3526" t="str">
        <f t="shared" si="213"/>
        <v>33</v>
      </c>
      <c r="C3526" t="str">
        <f t="shared" si="214"/>
        <v>610</v>
      </c>
      <c r="D3526" t="str">
        <f t="shared" si="215"/>
        <v>009</v>
      </c>
      <c r="E3526" s="161" t="s">
        <v>8339</v>
      </c>
      <c r="F3526" t="s">
        <v>17084</v>
      </c>
      <c r="G3526" t="s">
        <v>8323</v>
      </c>
      <c r="H3526" s="209">
        <v>33</v>
      </c>
      <c r="I3526" s="209">
        <v>610</v>
      </c>
      <c r="J3526" s="209">
        <v>9</v>
      </c>
      <c r="K3526" s="209">
        <v>327410</v>
      </c>
      <c r="L3526" s="209" t="s">
        <v>15177</v>
      </c>
      <c r="M3526" s="209">
        <v>520</v>
      </c>
      <c r="N3526" s="209">
        <v>5009</v>
      </c>
      <c r="O3526" s="209">
        <v>5610</v>
      </c>
      <c r="P3526" s="209">
        <v>51080</v>
      </c>
      <c r="Q3526" s="248"/>
      <c r="R3526" s="251"/>
      <c r="S3526" s="248"/>
      <c r="T3526" s="248" t="s">
        <v>16014</v>
      </c>
      <c r="U3526" s="248" t="s">
        <v>16270</v>
      </c>
    </row>
    <row r="3527" spans="1:21" s="1" customFormat="1" ht="23.25" customHeight="1" x14ac:dyDescent="0.25">
      <c r="A3527" t="s">
        <v>8437</v>
      </c>
      <c r="B3527" t="str">
        <f t="shared" si="213"/>
        <v>33</v>
      </c>
      <c r="C3527" t="str">
        <f t="shared" si="214"/>
        <v>620</v>
      </c>
      <c r="D3527" t="str">
        <f t="shared" si="215"/>
        <v>009</v>
      </c>
      <c r="E3527" s="161" t="s">
        <v>8438</v>
      </c>
      <c r="F3527" t="s">
        <v>17084</v>
      </c>
      <c r="G3527" t="s">
        <v>8422</v>
      </c>
      <c r="H3527" s="209">
        <v>33</v>
      </c>
      <c r="I3527" s="209">
        <v>620</v>
      </c>
      <c r="J3527" s="209">
        <v>9</v>
      </c>
      <c r="K3527" s="209">
        <v>327510</v>
      </c>
      <c r="L3527" s="209" t="s">
        <v>15177</v>
      </c>
      <c r="M3527" s="209">
        <v>520</v>
      </c>
      <c r="N3527" s="209">
        <v>5009</v>
      </c>
      <c r="O3527" s="209">
        <v>5620</v>
      </c>
      <c r="P3527" s="209">
        <v>51081</v>
      </c>
      <c r="Q3527" s="248"/>
      <c r="R3527" s="251"/>
      <c r="S3527" s="248"/>
      <c r="T3527" s="248" t="s">
        <v>16014</v>
      </c>
      <c r="U3527" s="248" t="s">
        <v>16270</v>
      </c>
    </row>
    <row r="3528" spans="1:21" s="1" customFormat="1" ht="23.25" customHeight="1" x14ac:dyDescent="0.25">
      <c r="A3528" t="s">
        <v>8586</v>
      </c>
      <c r="B3528" t="str">
        <f t="shared" si="213"/>
        <v>33</v>
      </c>
      <c r="C3528" t="str">
        <f t="shared" si="214"/>
        <v>630</v>
      </c>
      <c r="D3528" t="str">
        <f t="shared" si="215"/>
        <v>009</v>
      </c>
      <c r="E3528" s="161" t="s">
        <v>8587</v>
      </c>
      <c r="F3528" t="s">
        <v>17084</v>
      </c>
      <c r="G3528" t="s">
        <v>8571</v>
      </c>
      <c r="H3528" s="209">
        <v>33</v>
      </c>
      <c r="I3528" s="209">
        <v>630</v>
      </c>
      <c r="J3528" s="209">
        <v>9</v>
      </c>
      <c r="K3528" s="209">
        <v>327610</v>
      </c>
      <c r="L3528" s="209" t="s">
        <v>15177</v>
      </c>
      <c r="M3528" s="209">
        <v>520</v>
      </c>
      <c r="N3528" s="209">
        <v>5009</v>
      </c>
      <c r="O3528" s="209">
        <v>5630</v>
      </c>
      <c r="P3528" s="209">
        <v>51083</v>
      </c>
      <c r="Q3528" s="248"/>
      <c r="R3528" s="251"/>
      <c r="S3528" s="248"/>
      <c r="T3528" s="248" t="s">
        <v>16014</v>
      </c>
      <c r="U3528" s="248" t="s">
        <v>16270</v>
      </c>
    </row>
    <row r="3529" spans="1:21" s="1" customFormat="1" ht="23.25" customHeight="1" x14ac:dyDescent="0.25">
      <c r="A3529" t="s">
        <v>8685</v>
      </c>
      <c r="B3529" t="str">
        <f t="shared" si="213"/>
        <v>33</v>
      </c>
      <c r="C3529" t="str">
        <f t="shared" si="214"/>
        <v>637</v>
      </c>
      <c r="D3529" t="str">
        <f t="shared" si="215"/>
        <v>009</v>
      </c>
      <c r="E3529" s="161" t="s">
        <v>8686</v>
      </c>
      <c r="F3529" t="s">
        <v>17084</v>
      </c>
      <c r="G3529" t="s">
        <v>8670</v>
      </c>
      <c r="H3529" s="209">
        <v>33</v>
      </c>
      <c r="I3529" s="209">
        <v>637</v>
      </c>
      <c r="J3529" s="209">
        <v>9</v>
      </c>
      <c r="K3529" s="209">
        <v>327630</v>
      </c>
      <c r="L3529" s="209" t="s">
        <v>15177</v>
      </c>
      <c r="M3529" s="209">
        <v>520</v>
      </c>
      <c r="N3529" s="209">
        <v>5009</v>
      </c>
      <c r="O3529" s="209">
        <v>5637</v>
      </c>
      <c r="P3529" s="209">
        <v>51084</v>
      </c>
      <c r="Q3529" s="248"/>
      <c r="R3529" s="251"/>
      <c r="S3529" s="248"/>
      <c r="T3529" s="248" t="s">
        <v>16014</v>
      </c>
      <c r="U3529" s="248" t="s">
        <v>16270</v>
      </c>
    </row>
    <row r="3530" spans="1:21" s="1" customFormat="1" ht="23.25" customHeight="1" x14ac:dyDescent="0.25">
      <c r="A3530" t="s">
        <v>8787</v>
      </c>
      <c r="B3530" t="str">
        <f t="shared" si="213"/>
        <v>33</v>
      </c>
      <c r="C3530" t="str">
        <f t="shared" si="214"/>
        <v>645</v>
      </c>
      <c r="D3530" t="str">
        <f t="shared" si="215"/>
        <v>009</v>
      </c>
      <c r="E3530" s="161" t="s">
        <v>8788</v>
      </c>
      <c r="F3530" t="s">
        <v>17084</v>
      </c>
      <c r="G3530" t="s">
        <v>8772</v>
      </c>
      <c r="H3530" s="209">
        <v>33</v>
      </c>
      <c r="I3530" s="209">
        <v>645</v>
      </c>
      <c r="J3530" s="209">
        <v>9</v>
      </c>
      <c r="K3530" s="209">
        <v>327710</v>
      </c>
      <c r="L3530" s="209" t="s">
        <v>15177</v>
      </c>
      <c r="M3530" s="209">
        <v>520</v>
      </c>
      <c r="N3530" s="209">
        <v>5009</v>
      </c>
      <c r="O3530" s="209">
        <v>5645</v>
      </c>
      <c r="P3530" s="209">
        <v>51085</v>
      </c>
      <c r="Q3530"/>
      <c r="R3530" s="251"/>
      <c r="S3530"/>
      <c r="T3530" s="248" t="s">
        <v>16014</v>
      </c>
      <c r="U3530" s="248" t="s">
        <v>16270</v>
      </c>
    </row>
    <row r="3531" spans="1:21" s="1" customFormat="1" ht="23.25" customHeight="1" x14ac:dyDescent="0.25">
      <c r="A3531" t="s">
        <v>8887</v>
      </c>
      <c r="B3531" t="str">
        <f t="shared" si="213"/>
        <v>33</v>
      </c>
      <c r="C3531" t="str">
        <f t="shared" si="214"/>
        <v>685</v>
      </c>
      <c r="D3531" t="str">
        <f t="shared" si="215"/>
        <v>009</v>
      </c>
      <c r="E3531" s="161" t="s">
        <v>8888</v>
      </c>
      <c r="F3531" t="s">
        <v>17084</v>
      </c>
      <c r="G3531" t="s">
        <v>8872</v>
      </c>
      <c r="H3531" s="209">
        <v>33</v>
      </c>
      <c r="I3531" s="209">
        <v>685</v>
      </c>
      <c r="J3531" s="209">
        <v>9</v>
      </c>
      <c r="K3531" s="209">
        <v>327730</v>
      </c>
      <c r="L3531" s="209" t="s">
        <v>15177</v>
      </c>
      <c r="M3531" s="209">
        <v>520</v>
      </c>
      <c r="N3531" s="209">
        <v>5009</v>
      </c>
      <c r="O3531" s="209">
        <v>5686</v>
      </c>
      <c r="P3531" s="209">
        <v>51086</v>
      </c>
      <c r="Q3531" s="248"/>
      <c r="R3531" s="251"/>
      <c r="S3531" s="248"/>
      <c r="T3531" s="248" t="s">
        <v>16014</v>
      </c>
      <c r="U3531" s="248" t="s">
        <v>16270</v>
      </c>
    </row>
    <row r="3532" spans="1:21" s="1" customFormat="1" ht="23.25" customHeight="1" x14ac:dyDescent="0.25">
      <c r="A3532" t="s">
        <v>8987</v>
      </c>
      <c r="B3532" t="str">
        <f t="shared" si="213"/>
        <v>33</v>
      </c>
      <c r="C3532" t="str">
        <f t="shared" si="214"/>
        <v>690</v>
      </c>
      <c r="D3532" t="str">
        <f t="shared" si="215"/>
        <v>009</v>
      </c>
      <c r="E3532" s="161" t="s">
        <v>8988</v>
      </c>
      <c r="F3532" t="s">
        <v>17084</v>
      </c>
      <c r="G3532" t="s">
        <v>8972</v>
      </c>
      <c r="H3532" s="209">
        <v>33</v>
      </c>
      <c r="I3532" s="209">
        <v>690</v>
      </c>
      <c r="J3532" s="209">
        <v>9</v>
      </c>
      <c r="K3532" s="209">
        <v>327750</v>
      </c>
      <c r="L3532" s="209" t="s">
        <v>15177</v>
      </c>
      <c r="M3532" s="209">
        <v>520</v>
      </c>
      <c r="N3532" s="209">
        <v>5009</v>
      </c>
      <c r="O3532" s="209">
        <v>5691</v>
      </c>
      <c r="P3532" s="209">
        <v>51087</v>
      </c>
      <c r="Q3532" s="248"/>
      <c r="R3532" s="251"/>
      <c r="S3532" s="248"/>
      <c r="T3532" s="248" t="s">
        <v>16014</v>
      </c>
      <c r="U3532" s="248" t="s">
        <v>16270</v>
      </c>
    </row>
    <row r="3533" spans="1:21" s="1" customFormat="1" ht="23.25" customHeight="1" x14ac:dyDescent="0.25">
      <c r="A3533" t="s">
        <v>9087</v>
      </c>
      <c r="B3533" t="str">
        <f t="shared" si="213"/>
        <v>33</v>
      </c>
      <c r="C3533" t="str">
        <f t="shared" si="214"/>
        <v>695</v>
      </c>
      <c r="D3533" t="str">
        <f t="shared" si="215"/>
        <v>009</v>
      </c>
      <c r="E3533" s="161" t="s">
        <v>9088</v>
      </c>
      <c r="F3533" t="s">
        <v>17084</v>
      </c>
      <c r="G3533" t="s">
        <v>9072</v>
      </c>
      <c r="H3533" s="209">
        <v>33</v>
      </c>
      <c r="I3533" s="209">
        <v>695</v>
      </c>
      <c r="J3533" s="209">
        <v>9</v>
      </c>
      <c r="K3533" s="209">
        <v>327770</v>
      </c>
      <c r="L3533" s="209" t="s">
        <v>15177</v>
      </c>
      <c r="M3533" s="209">
        <v>520</v>
      </c>
      <c r="N3533" s="209">
        <v>5009</v>
      </c>
      <c r="O3533" s="209">
        <v>5695</v>
      </c>
      <c r="P3533" s="209">
        <v>51088</v>
      </c>
      <c r="Q3533" s="248"/>
      <c r="R3533" s="251"/>
      <c r="S3533" s="248"/>
      <c r="T3533" s="248" t="s">
        <v>16014</v>
      </c>
      <c r="U3533" s="248" t="s">
        <v>16270</v>
      </c>
    </row>
    <row r="3534" spans="1:21" s="1" customFormat="1" ht="23.25" customHeight="1" x14ac:dyDescent="0.25">
      <c r="A3534" t="s">
        <v>9186</v>
      </c>
      <c r="B3534" t="str">
        <f t="shared" si="213"/>
        <v>33</v>
      </c>
      <c r="C3534" t="str">
        <f t="shared" si="214"/>
        <v>700</v>
      </c>
      <c r="D3534" t="str">
        <f t="shared" si="215"/>
        <v>009</v>
      </c>
      <c r="E3534" s="161" t="s">
        <v>9187</v>
      </c>
      <c r="F3534" t="s">
        <v>17084</v>
      </c>
      <c r="G3534" t="s">
        <v>9171</v>
      </c>
      <c r="H3534" s="209">
        <v>33</v>
      </c>
      <c r="I3534" s="209">
        <v>700</v>
      </c>
      <c r="J3534" s="209">
        <v>9</v>
      </c>
      <c r="K3534" s="209">
        <v>327810</v>
      </c>
      <c r="L3534" s="209" t="s">
        <v>15177</v>
      </c>
      <c r="M3534" s="209">
        <v>520</v>
      </c>
      <c r="N3534" s="209">
        <v>5009</v>
      </c>
      <c r="O3534" s="209">
        <v>5700</v>
      </c>
      <c r="P3534" s="209">
        <v>51089</v>
      </c>
      <c r="Q3534" s="248"/>
      <c r="R3534" s="251"/>
      <c r="S3534" s="248"/>
      <c r="T3534" s="248" t="s">
        <v>16014</v>
      </c>
      <c r="U3534" s="248" t="s">
        <v>16270</v>
      </c>
    </row>
    <row r="3535" spans="1:21" s="1" customFormat="1" ht="23.25" customHeight="1" x14ac:dyDescent="0.25">
      <c r="A3535" t="s">
        <v>9285</v>
      </c>
      <c r="B3535" t="str">
        <f t="shared" si="213"/>
        <v>33</v>
      </c>
      <c r="C3535" t="str">
        <f t="shared" si="214"/>
        <v>745</v>
      </c>
      <c r="D3535" t="str">
        <f t="shared" si="215"/>
        <v>009</v>
      </c>
      <c r="E3535" s="161" t="s">
        <v>9286</v>
      </c>
      <c r="F3535" t="s">
        <v>17084</v>
      </c>
      <c r="G3535" t="s">
        <v>9270</v>
      </c>
      <c r="H3535" s="209">
        <v>33</v>
      </c>
      <c r="I3535" s="209">
        <v>745</v>
      </c>
      <c r="J3535" s="209">
        <v>9</v>
      </c>
      <c r="K3535" s="209">
        <v>328430</v>
      </c>
      <c r="L3535" s="209" t="s">
        <v>15177</v>
      </c>
      <c r="M3535" s="209">
        <v>520</v>
      </c>
      <c r="N3535" s="209">
        <v>5009</v>
      </c>
      <c r="O3535" s="209">
        <v>5745</v>
      </c>
      <c r="P3535" s="209">
        <v>51090</v>
      </c>
      <c r="Q3535" s="248"/>
      <c r="R3535" s="251"/>
      <c r="S3535" s="248"/>
      <c r="T3535" s="248" t="s">
        <v>16014</v>
      </c>
      <c r="U3535" s="248" t="s">
        <v>16270</v>
      </c>
    </row>
    <row r="3536" spans="1:21" s="1" customFormat="1" ht="23.25" customHeight="1" x14ac:dyDescent="0.25">
      <c r="A3536" t="s">
        <v>9384</v>
      </c>
      <c r="B3536" t="str">
        <f t="shared" si="213"/>
        <v>33</v>
      </c>
      <c r="C3536" t="str">
        <f t="shared" si="214"/>
        <v>750</v>
      </c>
      <c r="D3536" t="str">
        <f t="shared" si="215"/>
        <v>009</v>
      </c>
      <c r="E3536" s="161" t="s">
        <v>9385</v>
      </c>
      <c r="F3536" t="s">
        <v>17084</v>
      </c>
      <c r="G3536" t="s">
        <v>9369</v>
      </c>
      <c r="H3536" s="209">
        <v>33</v>
      </c>
      <c r="I3536" s="209">
        <v>750</v>
      </c>
      <c r="J3536" s="209">
        <v>9</v>
      </c>
      <c r="K3536" s="209">
        <v>328450</v>
      </c>
      <c r="L3536" s="209" t="s">
        <v>15177</v>
      </c>
      <c r="M3536" s="209">
        <v>520</v>
      </c>
      <c r="N3536" s="209">
        <v>5009</v>
      </c>
      <c r="O3536" s="209">
        <v>5750</v>
      </c>
      <c r="P3536" s="209">
        <v>51091</v>
      </c>
      <c r="Q3536"/>
      <c r="R3536" s="251"/>
      <c r="S3536"/>
      <c r="T3536" s="248" t="s">
        <v>16014</v>
      </c>
      <c r="U3536" s="248" t="s">
        <v>16270</v>
      </c>
    </row>
    <row r="3537" spans="1:21" s="1" customFormat="1" ht="23.25" customHeight="1" x14ac:dyDescent="0.25">
      <c r="A3537" t="s">
        <v>9483</v>
      </c>
      <c r="B3537" t="str">
        <f t="shared" si="213"/>
        <v>33</v>
      </c>
      <c r="C3537" t="str">
        <f t="shared" si="214"/>
        <v>795</v>
      </c>
      <c r="D3537" t="str">
        <f t="shared" si="215"/>
        <v>009</v>
      </c>
      <c r="E3537" s="161" t="s">
        <v>9484</v>
      </c>
      <c r="F3537" t="s">
        <v>17084</v>
      </c>
      <c r="G3537" t="s">
        <v>9468</v>
      </c>
      <c r="H3537" s="209">
        <v>33</v>
      </c>
      <c r="I3537" s="209">
        <v>795</v>
      </c>
      <c r="J3537" s="209">
        <v>9</v>
      </c>
      <c r="K3537" s="209">
        <v>328780</v>
      </c>
      <c r="L3537" s="209" t="s">
        <v>15177</v>
      </c>
      <c r="M3537" s="209">
        <v>520</v>
      </c>
      <c r="N3537" s="209">
        <v>5009</v>
      </c>
      <c r="O3537" s="209">
        <v>5795</v>
      </c>
      <c r="P3537" s="209">
        <v>51092</v>
      </c>
      <c r="Q3537" s="248"/>
      <c r="R3537" s="251"/>
      <c r="S3537" s="248"/>
      <c r="T3537" s="248" t="s">
        <v>16014</v>
      </c>
      <c r="U3537" s="248" t="s">
        <v>16270</v>
      </c>
    </row>
    <row r="3538" spans="1:21" s="1" customFormat="1" ht="23.25" customHeight="1" x14ac:dyDescent="0.25">
      <c r="A3538" t="s">
        <v>9582</v>
      </c>
      <c r="B3538" t="str">
        <f t="shared" si="213"/>
        <v>33</v>
      </c>
      <c r="C3538" t="str">
        <f t="shared" si="214"/>
        <v>850</v>
      </c>
      <c r="D3538" t="str">
        <f t="shared" si="215"/>
        <v>009</v>
      </c>
      <c r="E3538" s="161" t="s">
        <v>9583</v>
      </c>
      <c r="F3538" t="s">
        <v>17084</v>
      </c>
      <c r="G3538" t="s">
        <v>9567</v>
      </c>
      <c r="H3538" s="209">
        <v>33</v>
      </c>
      <c r="I3538" s="209">
        <v>850</v>
      </c>
      <c r="J3538" s="209">
        <v>9</v>
      </c>
      <c r="K3538" s="209">
        <v>328910</v>
      </c>
      <c r="L3538" s="209" t="s">
        <v>15177</v>
      </c>
      <c r="M3538" s="209">
        <v>520</v>
      </c>
      <c r="N3538" s="209">
        <v>5009</v>
      </c>
      <c r="O3538" s="209">
        <v>5850</v>
      </c>
      <c r="P3538" s="209">
        <v>51093</v>
      </c>
      <c r="Q3538" s="248"/>
      <c r="R3538" s="251"/>
      <c r="S3538" s="248"/>
      <c r="T3538" s="248" t="s">
        <v>16014</v>
      </c>
      <c r="U3538" s="248" t="s">
        <v>16270</v>
      </c>
    </row>
    <row r="3539" spans="1:21" s="1" customFormat="1" ht="23.25" customHeight="1" x14ac:dyDescent="0.25">
      <c r="A3539" t="s">
        <v>7724</v>
      </c>
      <c r="B3539" t="str">
        <f t="shared" si="213"/>
        <v>33</v>
      </c>
      <c r="C3539" t="str">
        <f t="shared" si="214"/>
        <v>001</v>
      </c>
      <c r="D3539" t="str">
        <f t="shared" si="215"/>
        <v>098</v>
      </c>
      <c r="E3539" s="161" t="s">
        <v>15215</v>
      </c>
      <c r="F3539" t="s">
        <v>17084</v>
      </c>
      <c r="G3539" t="s">
        <v>7582</v>
      </c>
      <c r="H3539" s="209">
        <v>33</v>
      </c>
      <c r="I3539" s="209">
        <v>1</v>
      </c>
      <c r="J3539" s="209">
        <v>98</v>
      </c>
      <c r="K3539" s="209">
        <v>320110</v>
      </c>
      <c r="L3539" s="209" t="s">
        <v>15177</v>
      </c>
      <c r="M3539" s="209">
        <v>520</v>
      </c>
      <c r="N3539" s="209">
        <v>5098</v>
      </c>
      <c r="O3539" s="209">
        <v>5001</v>
      </c>
      <c r="P3539" s="209">
        <v>51094</v>
      </c>
      <c r="Q3539" s="248"/>
      <c r="R3539" s="248"/>
      <c r="S3539" s="248"/>
      <c r="T3539" s="248" t="s">
        <v>16014</v>
      </c>
      <c r="U3539" s="248" t="s">
        <v>16270</v>
      </c>
    </row>
    <row r="3540" spans="1:21" s="1" customFormat="1" ht="23.25" customHeight="1" x14ac:dyDescent="0.25">
      <c r="A3540" t="s">
        <v>7824</v>
      </c>
      <c r="B3540" t="str">
        <f t="shared" si="213"/>
        <v>33</v>
      </c>
      <c r="C3540" t="str">
        <f t="shared" si="214"/>
        <v>002</v>
      </c>
      <c r="D3540" t="str">
        <f t="shared" si="215"/>
        <v>098</v>
      </c>
      <c r="E3540" s="161" t="s">
        <v>15216</v>
      </c>
      <c r="F3540" t="s">
        <v>17084</v>
      </c>
      <c r="G3540" t="s">
        <v>7729</v>
      </c>
      <c r="H3540" s="209">
        <v>33</v>
      </c>
      <c r="I3540" s="209">
        <v>2</v>
      </c>
      <c r="J3540" s="209">
        <v>98</v>
      </c>
      <c r="K3540" s="209">
        <v>320210</v>
      </c>
      <c r="L3540" s="209" t="s">
        <v>15177</v>
      </c>
      <c r="M3540" s="209">
        <v>520</v>
      </c>
      <c r="N3540" s="209">
        <v>5098</v>
      </c>
      <c r="O3540" s="209">
        <v>5002</v>
      </c>
      <c r="P3540" s="209">
        <v>51095</v>
      </c>
      <c r="Q3540" s="248"/>
      <c r="R3540" s="251"/>
      <c r="S3540" s="248"/>
      <c r="T3540" s="248" t="s">
        <v>16014</v>
      </c>
      <c r="U3540" s="248" t="s">
        <v>16270</v>
      </c>
    </row>
    <row r="3541" spans="1:21" s="1" customFormat="1" ht="23.25" customHeight="1" x14ac:dyDescent="0.25">
      <c r="A3541" t="s">
        <v>7923</v>
      </c>
      <c r="B3541" t="str">
        <f t="shared" si="213"/>
        <v>33</v>
      </c>
      <c r="C3541" t="str">
        <f t="shared" si="214"/>
        <v>010</v>
      </c>
      <c r="D3541" t="str">
        <f t="shared" si="215"/>
        <v>098</v>
      </c>
      <c r="E3541" s="161" t="s">
        <v>15217</v>
      </c>
      <c r="F3541" t="s">
        <v>17084</v>
      </c>
      <c r="G3541" t="s">
        <v>7828</v>
      </c>
      <c r="H3541" s="209">
        <v>33</v>
      </c>
      <c r="I3541" s="209">
        <v>10</v>
      </c>
      <c r="J3541" s="209">
        <v>98</v>
      </c>
      <c r="K3541" s="209">
        <v>320310</v>
      </c>
      <c r="L3541" s="209" t="s">
        <v>15177</v>
      </c>
      <c r="M3541" s="209">
        <v>520</v>
      </c>
      <c r="N3541" s="209">
        <v>5098</v>
      </c>
      <c r="O3541" s="209">
        <v>5010</v>
      </c>
      <c r="P3541" s="209">
        <v>51096</v>
      </c>
      <c r="Q3541" s="248"/>
      <c r="R3541" s="251"/>
      <c r="S3541" s="248"/>
      <c r="T3541" s="248" t="s">
        <v>16014</v>
      </c>
      <c r="U3541" s="248" t="s">
        <v>16270</v>
      </c>
    </row>
    <row r="3542" spans="1:21" s="1" customFormat="1" ht="23.25" customHeight="1" x14ac:dyDescent="0.25">
      <c r="A3542" t="s">
        <v>8022</v>
      </c>
      <c r="B3542" t="str">
        <f t="shared" si="213"/>
        <v>33</v>
      </c>
      <c r="C3542" t="str">
        <f t="shared" si="214"/>
        <v>030</v>
      </c>
      <c r="D3542" t="str">
        <f t="shared" si="215"/>
        <v>098</v>
      </c>
      <c r="E3542" s="161" t="s">
        <v>15218</v>
      </c>
      <c r="F3542" t="s">
        <v>17084</v>
      </c>
      <c r="G3542" t="s">
        <v>7927</v>
      </c>
      <c r="H3542" s="209">
        <v>33</v>
      </c>
      <c r="I3542" s="209">
        <v>30</v>
      </c>
      <c r="J3542" s="209">
        <v>98</v>
      </c>
      <c r="K3542" s="209">
        <v>320910</v>
      </c>
      <c r="L3542" s="209" t="s">
        <v>15177</v>
      </c>
      <c r="M3542" s="209">
        <v>520</v>
      </c>
      <c r="N3542" s="209">
        <v>5098</v>
      </c>
      <c r="O3542" s="209">
        <v>5030</v>
      </c>
      <c r="P3542" s="209">
        <v>51097</v>
      </c>
      <c r="Q3542" s="248"/>
      <c r="R3542" s="251"/>
      <c r="S3542" s="248"/>
      <c r="T3542" s="248" t="s">
        <v>16014</v>
      </c>
      <c r="U3542" s="248" t="s">
        <v>16270</v>
      </c>
    </row>
    <row r="3543" spans="1:21" s="1" customFormat="1" ht="23.25" customHeight="1" x14ac:dyDescent="0.25">
      <c r="A3543" t="s">
        <v>8121</v>
      </c>
      <c r="B3543" t="str">
        <f t="shared" si="213"/>
        <v>33</v>
      </c>
      <c r="C3543" t="str">
        <f t="shared" si="214"/>
        <v>035</v>
      </c>
      <c r="D3543" t="str">
        <f t="shared" si="215"/>
        <v>098</v>
      </c>
      <c r="E3543" s="161" t="s">
        <v>15219</v>
      </c>
      <c r="F3543" t="s">
        <v>17084</v>
      </c>
      <c r="G3543" t="s">
        <v>8026</v>
      </c>
      <c r="H3543" s="209">
        <v>33</v>
      </c>
      <c r="I3543" s="209">
        <v>35</v>
      </c>
      <c r="J3543" s="209">
        <v>98</v>
      </c>
      <c r="K3543" s="209">
        <v>320925</v>
      </c>
      <c r="L3543" s="209" t="s">
        <v>15177</v>
      </c>
      <c r="M3543" s="209">
        <v>520</v>
      </c>
      <c r="N3543" s="209">
        <v>5098</v>
      </c>
      <c r="O3543" s="209">
        <v>5035</v>
      </c>
      <c r="P3543" s="209">
        <v>51098</v>
      </c>
      <c r="Q3543" s="248"/>
      <c r="R3543" s="251"/>
      <c r="S3543" s="248"/>
      <c r="T3543" s="248" t="s">
        <v>16014</v>
      </c>
      <c r="U3543" s="248" t="s">
        <v>16270</v>
      </c>
    </row>
    <row r="3544" spans="1:21" s="1" customFormat="1" ht="23.25" customHeight="1" x14ac:dyDescent="0.25">
      <c r="A3544" t="s">
        <v>8220</v>
      </c>
      <c r="B3544" t="str">
        <f t="shared" si="213"/>
        <v>33</v>
      </c>
      <c r="C3544" t="str">
        <f t="shared" si="214"/>
        <v>040</v>
      </c>
      <c r="D3544" t="str">
        <f t="shared" si="215"/>
        <v>098</v>
      </c>
      <c r="E3544" s="161" t="s">
        <v>15220</v>
      </c>
      <c r="F3544" t="s">
        <v>17084</v>
      </c>
      <c r="G3544" t="s">
        <v>8125</v>
      </c>
      <c r="H3544" s="209">
        <v>33</v>
      </c>
      <c r="I3544" s="209">
        <v>40</v>
      </c>
      <c r="J3544" s="209">
        <v>98</v>
      </c>
      <c r="K3544" s="209">
        <v>320930</v>
      </c>
      <c r="L3544" s="209" t="s">
        <v>15177</v>
      </c>
      <c r="M3544" s="209">
        <v>520</v>
      </c>
      <c r="N3544" s="209">
        <v>5098</v>
      </c>
      <c r="O3544" s="209">
        <v>5040</v>
      </c>
      <c r="P3544" s="209">
        <v>51099</v>
      </c>
      <c r="Q3544" s="248"/>
      <c r="R3544" s="251"/>
      <c r="S3544" s="248"/>
      <c r="T3544" s="248" t="s">
        <v>16014</v>
      </c>
      <c r="U3544" s="248" t="s">
        <v>16270</v>
      </c>
    </row>
    <row r="3545" spans="1:21" s="1" customFormat="1" ht="23.25" customHeight="1" x14ac:dyDescent="0.25">
      <c r="A3545" t="s">
        <v>8319</v>
      </c>
      <c r="B3545" t="str">
        <f t="shared" si="213"/>
        <v>33</v>
      </c>
      <c r="C3545" t="str">
        <f t="shared" si="214"/>
        <v>200</v>
      </c>
      <c r="D3545" t="str">
        <f t="shared" si="215"/>
        <v>098</v>
      </c>
      <c r="E3545" s="161" t="s">
        <v>15221</v>
      </c>
      <c r="F3545" t="s">
        <v>17084</v>
      </c>
      <c r="G3545" t="s">
        <v>8224</v>
      </c>
      <c r="H3545" s="209">
        <v>33</v>
      </c>
      <c r="I3545" s="209">
        <v>200</v>
      </c>
      <c r="J3545" s="209">
        <v>98</v>
      </c>
      <c r="K3545" s="209">
        <v>322010</v>
      </c>
      <c r="L3545" s="209" t="s">
        <v>15177</v>
      </c>
      <c r="M3545" s="209">
        <v>520</v>
      </c>
      <c r="N3545" s="209">
        <v>5098</v>
      </c>
      <c r="O3545" s="209">
        <v>5200</v>
      </c>
      <c r="P3545" s="209">
        <v>51100</v>
      </c>
      <c r="Q3545" s="248"/>
      <c r="R3545" s="251"/>
      <c r="S3545" s="248"/>
      <c r="T3545" s="248" t="s">
        <v>16014</v>
      </c>
      <c r="U3545" s="248" t="s">
        <v>16270</v>
      </c>
    </row>
    <row r="3546" spans="1:21" s="1" customFormat="1" ht="23.25" customHeight="1" x14ac:dyDescent="0.25">
      <c r="A3546" t="s">
        <v>8418</v>
      </c>
      <c r="B3546" t="str">
        <f t="shared" si="213"/>
        <v>33</v>
      </c>
      <c r="C3546" t="str">
        <f t="shared" si="214"/>
        <v>610</v>
      </c>
      <c r="D3546" t="str">
        <f t="shared" si="215"/>
        <v>098</v>
      </c>
      <c r="E3546" s="161" t="s">
        <v>15222</v>
      </c>
      <c r="F3546" t="s">
        <v>17084</v>
      </c>
      <c r="G3546" t="s">
        <v>8323</v>
      </c>
      <c r="H3546" s="209">
        <v>33</v>
      </c>
      <c r="I3546" s="209">
        <v>610</v>
      </c>
      <c r="J3546" s="209">
        <v>98</v>
      </c>
      <c r="K3546" s="209">
        <v>327410</v>
      </c>
      <c r="L3546" s="209" t="s">
        <v>15177</v>
      </c>
      <c r="M3546" s="209">
        <v>520</v>
      </c>
      <c r="N3546" s="209">
        <v>5098</v>
      </c>
      <c r="O3546" s="209">
        <v>5610</v>
      </c>
      <c r="P3546" s="209">
        <v>51101</v>
      </c>
      <c r="Q3546" s="248"/>
      <c r="R3546" s="251"/>
      <c r="S3546" s="248"/>
      <c r="T3546" s="248" t="s">
        <v>16014</v>
      </c>
      <c r="U3546" s="248" t="s">
        <v>16270</v>
      </c>
    </row>
    <row r="3547" spans="1:21" s="1" customFormat="1" ht="23.25" customHeight="1" x14ac:dyDescent="0.25">
      <c r="A3547" t="s">
        <v>8517</v>
      </c>
      <c r="B3547" t="str">
        <f t="shared" si="213"/>
        <v>33</v>
      </c>
      <c r="C3547" t="str">
        <f t="shared" si="214"/>
        <v>620</v>
      </c>
      <c r="D3547" t="str">
        <f t="shared" si="215"/>
        <v>098</v>
      </c>
      <c r="E3547" s="161" t="s">
        <v>15223</v>
      </c>
      <c r="F3547" t="s">
        <v>17084</v>
      </c>
      <c r="G3547" t="s">
        <v>8422</v>
      </c>
      <c r="H3547" s="209">
        <v>33</v>
      </c>
      <c r="I3547" s="209">
        <v>620</v>
      </c>
      <c r="J3547" s="209">
        <v>98</v>
      </c>
      <c r="K3547" s="209">
        <v>327510</v>
      </c>
      <c r="L3547" s="209" t="s">
        <v>15177</v>
      </c>
      <c r="M3547" s="209">
        <v>520</v>
      </c>
      <c r="N3547" s="209">
        <v>5098</v>
      </c>
      <c r="O3547" s="209">
        <v>5620</v>
      </c>
      <c r="P3547" s="209">
        <v>51102</v>
      </c>
      <c r="Q3547" s="248"/>
      <c r="R3547" s="251"/>
      <c r="S3547" s="248"/>
      <c r="T3547" s="248" t="s">
        <v>16014</v>
      </c>
      <c r="U3547" s="248" t="s">
        <v>16270</v>
      </c>
    </row>
    <row r="3548" spans="1:21" s="248" customFormat="1" ht="23.25" customHeight="1" x14ac:dyDescent="0.25">
      <c r="A3548" t="s">
        <v>8666</v>
      </c>
      <c r="B3548" t="str">
        <f t="shared" si="213"/>
        <v>33</v>
      </c>
      <c r="C3548" t="str">
        <f t="shared" si="214"/>
        <v>630</v>
      </c>
      <c r="D3548" t="str">
        <f t="shared" si="215"/>
        <v>098</v>
      </c>
      <c r="E3548" s="161" t="s">
        <v>15224</v>
      </c>
      <c r="F3548" t="s">
        <v>17084</v>
      </c>
      <c r="G3548" t="s">
        <v>8571</v>
      </c>
      <c r="H3548" s="209">
        <v>33</v>
      </c>
      <c r="I3548" s="209">
        <v>630</v>
      </c>
      <c r="J3548" s="209">
        <v>98</v>
      </c>
      <c r="K3548" s="209">
        <v>327610</v>
      </c>
      <c r="L3548" s="209" t="s">
        <v>15177</v>
      </c>
      <c r="M3548" s="209">
        <v>520</v>
      </c>
      <c r="N3548" s="209">
        <v>5098</v>
      </c>
      <c r="O3548" s="209">
        <v>5630</v>
      </c>
      <c r="P3548" s="209">
        <v>51104</v>
      </c>
      <c r="R3548" s="251"/>
      <c r="T3548" s="248" t="s">
        <v>16014</v>
      </c>
      <c r="U3548" s="248" t="s">
        <v>16270</v>
      </c>
    </row>
    <row r="3549" spans="1:21" s="248" customFormat="1" ht="23.25" customHeight="1" x14ac:dyDescent="0.25">
      <c r="A3549" t="s">
        <v>8765</v>
      </c>
      <c r="B3549" t="str">
        <f t="shared" si="213"/>
        <v>33</v>
      </c>
      <c r="C3549" t="str">
        <f t="shared" si="214"/>
        <v>637</v>
      </c>
      <c r="D3549" t="str">
        <f t="shared" si="215"/>
        <v>098</v>
      </c>
      <c r="E3549" s="161" t="s">
        <v>15225</v>
      </c>
      <c r="F3549" t="s">
        <v>17084</v>
      </c>
      <c r="G3549" t="s">
        <v>8670</v>
      </c>
      <c r="H3549" s="209">
        <v>33</v>
      </c>
      <c r="I3549" s="209">
        <v>637</v>
      </c>
      <c r="J3549" s="209">
        <v>98</v>
      </c>
      <c r="K3549" s="209">
        <v>327630</v>
      </c>
      <c r="L3549" s="209" t="s">
        <v>15177</v>
      </c>
      <c r="M3549" s="209">
        <v>520</v>
      </c>
      <c r="N3549" s="209">
        <v>5098</v>
      </c>
      <c r="O3549" s="209">
        <v>5637</v>
      </c>
      <c r="P3549" s="209">
        <v>51105</v>
      </c>
      <c r="R3549" s="251"/>
      <c r="T3549" s="248" t="s">
        <v>16014</v>
      </c>
      <c r="U3549" s="248" t="s">
        <v>16270</v>
      </c>
    </row>
    <row r="3550" spans="1:21" s="248" customFormat="1" ht="23.25" customHeight="1" x14ac:dyDescent="0.25">
      <c r="A3550" t="s">
        <v>8867</v>
      </c>
      <c r="B3550" t="str">
        <f t="shared" si="213"/>
        <v>33</v>
      </c>
      <c r="C3550" t="str">
        <f t="shared" si="214"/>
        <v>645</v>
      </c>
      <c r="D3550" t="str">
        <f t="shared" si="215"/>
        <v>098</v>
      </c>
      <c r="E3550" s="161" t="s">
        <v>15235</v>
      </c>
      <c r="F3550" t="s">
        <v>17084</v>
      </c>
      <c r="G3550" t="s">
        <v>8772</v>
      </c>
      <c r="H3550" s="209">
        <v>33</v>
      </c>
      <c r="I3550" s="209">
        <v>645</v>
      </c>
      <c r="J3550" s="209">
        <v>98</v>
      </c>
      <c r="K3550" s="209">
        <v>327710</v>
      </c>
      <c r="L3550" s="209" t="s">
        <v>15177</v>
      </c>
      <c r="M3550" s="209">
        <v>520</v>
      </c>
      <c r="N3550" s="209">
        <v>5098</v>
      </c>
      <c r="O3550" s="209">
        <v>5645</v>
      </c>
      <c r="P3550" s="209">
        <v>51106</v>
      </c>
      <c r="Q3550"/>
      <c r="R3550" s="251"/>
      <c r="S3550"/>
      <c r="T3550" s="248" t="s">
        <v>16014</v>
      </c>
      <c r="U3550" s="248" t="s">
        <v>16270</v>
      </c>
    </row>
    <row r="3551" spans="1:21" s="248" customFormat="1" ht="23.25" customHeight="1" x14ac:dyDescent="0.25">
      <c r="A3551" t="s">
        <v>8967</v>
      </c>
      <c r="B3551" t="str">
        <f t="shared" si="213"/>
        <v>33</v>
      </c>
      <c r="C3551" t="str">
        <f t="shared" si="214"/>
        <v>685</v>
      </c>
      <c r="D3551" t="str">
        <f t="shared" si="215"/>
        <v>098</v>
      </c>
      <c r="E3551" s="161" t="s">
        <v>15226</v>
      </c>
      <c r="F3551" t="s">
        <v>17084</v>
      </c>
      <c r="G3551" t="s">
        <v>8872</v>
      </c>
      <c r="H3551" s="209">
        <v>33</v>
      </c>
      <c r="I3551" s="209">
        <v>685</v>
      </c>
      <c r="J3551" s="209">
        <v>98</v>
      </c>
      <c r="K3551" s="209">
        <v>327730</v>
      </c>
      <c r="L3551" s="209" t="s">
        <v>15177</v>
      </c>
      <c r="M3551" s="209">
        <v>520</v>
      </c>
      <c r="N3551" s="209">
        <v>5098</v>
      </c>
      <c r="O3551" s="209">
        <v>5686</v>
      </c>
      <c r="P3551" s="209">
        <v>51107</v>
      </c>
      <c r="R3551" s="251"/>
      <c r="T3551" s="248" t="s">
        <v>16014</v>
      </c>
      <c r="U3551" s="248" t="s">
        <v>16270</v>
      </c>
    </row>
    <row r="3552" spans="1:21" s="248" customFormat="1" ht="23.25" customHeight="1" x14ac:dyDescent="0.25">
      <c r="A3552" t="s">
        <v>9067</v>
      </c>
      <c r="B3552" t="str">
        <f t="shared" si="213"/>
        <v>33</v>
      </c>
      <c r="C3552" t="str">
        <f t="shared" si="214"/>
        <v>690</v>
      </c>
      <c r="D3552" t="str">
        <f t="shared" si="215"/>
        <v>098</v>
      </c>
      <c r="E3552" s="161" t="s">
        <v>15227</v>
      </c>
      <c r="F3552" t="s">
        <v>17084</v>
      </c>
      <c r="G3552" t="s">
        <v>8972</v>
      </c>
      <c r="H3552" s="209">
        <v>33</v>
      </c>
      <c r="I3552" s="209">
        <v>690</v>
      </c>
      <c r="J3552" s="209">
        <v>98</v>
      </c>
      <c r="K3552" s="209">
        <v>327750</v>
      </c>
      <c r="L3552" s="209" t="s">
        <v>15177</v>
      </c>
      <c r="M3552" s="209">
        <v>520</v>
      </c>
      <c r="N3552" s="209">
        <v>5098</v>
      </c>
      <c r="O3552" s="209">
        <v>5691</v>
      </c>
      <c r="P3552" s="209">
        <v>51108</v>
      </c>
      <c r="R3552" s="251"/>
      <c r="T3552" s="248" t="s">
        <v>16014</v>
      </c>
      <c r="U3552" s="248" t="s">
        <v>16270</v>
      </c>
    </row>
    <row r="3553" spans="1:21" s="248" customFormat="1" ht="23.25" customHeight="1" x14ac:dyDescent="0.25">
      <c r="A3553" t="s">
        <v>9167</v>
      </c>
      <c r="B3553" t="str">
        <f t="shared" si="213"/>
        <v>33</v>
      </c>
      <c r="C3553" t="str">
        <f t="shared" si="214"/>
        <v>695</v>
      </c>
      <c r="D3553" t="str">
        <f t="shared" si="215"/>
        <v>098</v>
      </c>
      <c r="E3553" s="161" t="s">
        <v>15228</v>
      </c>
      <c r="F3553" t="s">
        <v>17084</v>
      </c>
      <c r="G3553" t="s">
        <v>9072</v>
      </c>
      <c r="H3553" s="209">
        <v>33</v>
      </c>
      <c r="I3553" s="209">
        <v>695</v>
      </c>
      <c r="J3553" s="209">
        <v>98</v>
      </c>
      <c r="K3553" s="209">
        <v>327770</v>
      </c>
      <c r="L3553" s="209" t="s">
        <v>15177</v>
      </c>
      <c r="M3553" s="209">
        <v>520</v>
      </c>
      <c r="N3553" s="209">
        <v>5098</v>
      </c>
      <c r="O3553" s="209">
        <v>5695</v>
      </c>
      <c r="P3553" s="209">
        <v>51109</v>
      </c>
      <c r="R3553" s="251"/>
      <c r="T3553" s="248" t="s">
        <v>16014</v>
      </c>
      <c r="U3553" s="248" t="s">
        <v>16270</v>
      </c>
    </row>
    <row r="3554" spans="1:21" s="248" customFormat="1" ht="23.25" customHeight="1" x14ac:dyDescent="0.25">
      <c r="A3554" t="s">
        <v>9266</v>
      </c>
      <c r="B3554" t="str">
        <f t="shared" si="213"/>
        <v>33</v>
      </c>
      <c r="C3554" t="str">
        <f t="shared" si="214"/>
        <v>700</v>
      </c>
      <c r="D3554" t="str">
        <f t="shared" si="215"/>
        <v>098</v>
      </c>
      <c r="E3554" s="161" t="s">
        <v>15229</v>
      </c>
      <c r="F3554" t="s">
        <v>17084</v>
      </c>
      <c r="G3554" t="s">
        <v>9171</v>
      </c>
      <c r="H3554" s="209">
        <v>33</v>
      </c>
      <c r="I3554" s="209">
        <v>700</v>
      </c>
      <c r="J3554" s="209">
        <v>98</v>
      </c>
      <c r="K3554" s="209">
        <v>327810</v>
      </c>
      <c r="L3554" s="209" t="s">
        <v>15177</v>
      </c>
      <c r="M3554" s="209">
        <v>520</v>
      </c>
      <c r="N3554" s="209">
        <v>5098</v>
      </c>
      <c r="O3554" s="209">
        <v>5700</v>
      </c>
      <c r="P3554" s="209">
        <v>51110</v>
      </c>
      <c r="R3554" s="251"/>
      <c r="T3554" s="248" t="s">
        <v>16014</v>
      </c>
      <c r="U3554" s="248" t="s">
        <v>16270</v>
      </c>
    </row>
    <row r="3555" spans="1:21" s="248" customFormat="1" ht="23.25" customHeight="1" x14ac:dyDescent="0.25">
      <c r="A3555" t="s">
        <v>9365</v>
      </c>
      <c r="B3555" t="str">
        <f t="shared" si="213"/>
        <v>33</v>
      </c>
      <c r="C3555" t="str">
        <f t="shared" si="214"/>
        <v>745</v>
      </c>
      <c r="D3555" t="str">
        <f t="shared" si="215"/>
        <v>098</v>
      </c>
      <c r="E3555" s="161" t="s">
        <v>15230</v>
      </c>
      <c r="F3555" t="s">
        <v>17084</v>
      </c>
      <c r="G3555" t="s">
        <v>9270</v>
      </c>
      <c r="H3555" s="209">
        <v>33</v>
      </c>
      <c r="I3555" s="209">
        <v>745</v>
      </c>
      <c r="J3555" s="209">
        <v>98</v>
      </c>
      <c r="K3555" s="209">
        <v>328430</v>
      </c>
      <c r="L3555" s="209" t="s">
        <v>15177</v>
      </c>
      <c r="M3555" s="209">
        <v>520</v>
      </c>
      <c r="N3555" s="209">
        <v>5098</v>
      </c>
      <c r="O3555" s="209">
        <v>5745</v>
      </c>
      <c r="P3555" s="209">
        <v>51111</v>
      </c>
      <c r="R3555" s="251"/>
      <c r="T3555" s="248" t="s">
        <v>16014</v>
      </c>
      <c r="U3555" s="248" t="s">
        <v>16270</v>
      </c>
    </row>
    <row r="3556" spans="1:21" s="248" customFormat="1" ht="23.25" customHeight="1" x14ac:dyDescent="0.25">
      <c r="A3556" t="s">
        <v>9464</v>
      </c>
      <c r="B3556" t="str">
        <f t="shared" si="213"/>
        <v>33</v>
      </c>
      <c r="C3556" t="str">
        <f t="shared" si="214"/>
        <v>750</v>
      </c>
      <c r="D3556" t="str">
        <f t="shared" si="215"/>
        <v>098</v>
      </c>
      <c r="E3556" s="161" t="s">
        <v>15238</v>
      </c>
      <c r="F3556" t="s">
        <v>17084</v>
      </c>
      <c r="G3556" t="s">
        <v>9369</v>
      </c>
      <c r="H3556" s="209">
        <v>33</v>
      </c>
      <c r="I3556" s="209">
        <v>750</v>
      </c>
      <c r="J3556" s="209">
        <v>98</v>
      </c>
      <c r="K3556" s="209">
        <v>328450</v>
      </c>
      <c r="L3556" s="209" t="s">
        <v>15177</v>
      </c>
      <c r="M3556" s="209">
        <v>520</v>
      </c>
      <c r="N3556" s="209">
        <v>5098</v>
      </c>
      <c r="O3556" s="209">
        <v>5750</v>
      </c>
      <c r="P3556" s="209">
        <v>51112</v>
      </c>
      <c r="Q3556"/>
      <c r="R3556" s="251"/>
      <c r="S3556"/>
      <c r="T3556" s="248" t="s">
        <v>16014</v>
      </c>
      <c r="U3556" s="248" t="s">
        <v>16270</v>
      </c>
    </row>
    <row r="3557" spans="1:21" s="248" customFormat="1" ht="23.25" customHeight="1" x14ac:dyDescent="0.25">
      <c r="A3557" t="s">
        <v>9563</v>
      </c>
      <c r="B3557" t="str">
        <f t="shared" si="213"/>
        <v>33</v>
      </c>
      <c r="C3557" t="str">
        <f t="shared" si="214"/>
        <v>795</v>
      </c>
      <c r="D3557" t="str">
        <f t="shared" si="215"/>
        <v>098</v>
      </c>
      <c r="E3557" s="161" t="s">
        <v>15231</v>
      </c>
      <c r="F3557" t="s">
        <v>17084</v>
      </c>
      <c r="G3557" t="s">
        <v>9468</v>
      </c>
      <c r="H3557" s="209">
        <v>33</v>
      </c>
      <c r="I3557" s="209">
        <v>795</v>
      </c>
      <c r="J3557" s="209">
        <v>98</v>
      </c>
      <c r="K3557" s="209">
        <v>328780</v>
      </c>
      <c r="L3557" s="209" t="s">
        <v>15177</v>
      </c>
      <c r="M3557" s="209">
        <v>520</v>
      </c>
      <c r="N3557" s="209">
        <v>5098</v>
      </c>
      <c r="O3557" s="209">
        <v>5795</v>
      </c>
      <c r="P3557" s="209">
        <v>51113</v>
      </c>
      <c r="R3557" s="251"/>
      <c r="T3557" s="248" t="s">
        <v>16014</v>
      </c>
      <c r="U3557" s="248" t="s">
        <v>16270</v>
      </c>
    </row>
    <row r="3558" spans="1:21" s="248" customFormat="1" ht="23.25" customHeight="1" x14ac:dyDescent="0.25">
      <c r="A3558" t="s">
        <v>9662</v>
      </c>
      <c r="B3558" t="str">
        <f t="shared" si="213"/>
        <v>33</v>
      </c>
      <c r="C3558" t="str">
        <f t="shared" si="214"/>
        <v>850</v>
      </c>
      <c r="D3558" t="str">
        <f t="shared" si="215"/>
        <v>098</v>
      </c>
      <c r="E3558" s="161" t="s">
        <v>15232</v>
      </c>
      <c r="F3558" t="s">
        <v>17084</v>
      </c>
      <c r="G3558" t="s">
        <v>9567</v>
      </c>
      <c r="H3558" s="209">
        <v>33</v>
      </c>
      <c r="I3558" s="209">
        <v>850</v>
      </c>
      <c r="J3558" s="209">
        <v>98</v>
      </c>
      <c r="K3558" s="209">
        <v>328910</v>
      </c>
      <c r="L3558" s="209" t="s">
        <v>15177</v>
      </c>
      <c r="M3558" s="209">
        <v>520</v>
      </c>
      <c r="N3558" s="209">
        <v>5098</v>
      </c>
      <c r="O3558" s="209">
        <v>5850</v>
      </c>
      <c r="P3558" s="209">
        <v>51114</v>
      </c>
      <c r="R3558" s="251"/>
      <c r="T3558" s="248" t="s">
        <v>16014</v>
      </c>
      <c r="U3558" s="248" t="s">
        <v>16270</v>
      </c>
    </row>
    <row r="3559" spans="1:21" s="248" customFormat="1" ht="23.25" customHeight="1" x14ac:dyDescent="0.25">
      <c r="A3559" t="s">
        <v>7694</v>
      </c>
      <c r="B3559" t="str">
        <f t="shared" si="213"/>
        <v>33</v>
      </c>
      <c r="C3559" t="str">
        <f t="shared" si="214"/>
        <v>001</v>
      </c>
      <c r="D3559" t="str">
        <f t="shared" si="215"/>
        <v>081</v>
      </c>
      <c r="E3559" s="161" t="s">
        <v>15197</v>
      </c>
      <c r="F3559" t="s">
        <v>17084</v>
      </c>
      <c r="G3559" t="s">
        <v>7582</v>
      </c>
      <c r="H3559" s="209">
        <v>33</v>
      </c>
      <c r="I3559" s="209">
        <v>1</v>
      </c>
      <c r="J3559" s="209">
        <v>81</v>
      </c>
      <c r="K3559" s="209">
        <v>320110</v>
      </c>
      <c r="L3559" s="209" t="s">
        <v>15177</v>
      </c>
      <c r="M3559" s="209">
        <v>520</v>
      </c>
      <c r="N3559" s="209">
        <v>5081</v>
      </c>
      <c r="O3559" s="209">
        <v>5001</v>
      </c>
      <c r="P3559" s="209">
        <v>51115</v>
      </c>
      <c r="T3559" s="248" t="s">
        <v>16014</v>
      </c>
      <c r="U3559" s="248" t="s">
        <v>16270</v>
      </c>
    </row>
    <row r="3560" spans="1:21" s="248" customFormat="1" ht="23.25" customHeight="1" x14ac:dyDescent="0.25">
      <c r="A3560" t="s">
        <v>7804</v>
      </c>
      <c r="B3560" t="str">
        <f t="shared" si="213"/>
        <v>33</v>
      </c>
      <c r="C3560" t="str">
        <f t="shared" si="214"/>
        <v>002</v>
      </c>
      <c r="D3560" t="str">
        <f t="shared" si="215"/>
        <v>081</v>
      </c>
      <c r="E3560" s="161" t="s">
        <v>15198</v>
      </c>
      <c r="F3560" t="s">
        <v>17084</v>
      </c>
      <c r="G3560" t="s">
        <v>7729</v>
      </c>
      <c r="H3560" s="209">
        <v>33</v>
      </c>
      <c r="I3560" s="209">
        <v>2</v>
      </c>
      <c r="J3560" s="209">
        <v>81</v>
      </c>
      <c r="K3560" s="209">
        <v>320210</v>
      </c>
      <c r="L3560" s="209" t="s">
        <v>15177</v>
      </c>
      <c r="M3560" s="209">
        <v>520</v>
      </c>
      <c r="N3560" s="209">
        <v>5081</v>
      </c>
      <c r="O3560" s="209">
        <v>5002</v>
      </c>
      <c r="P3560" s="209">
        <v>51116</v>
      </c>
      <c r="T3560" s="248" t="s">
        <v>16014</v>
      </c>
      <c r="U3560" s="248" t="s">
        <v>16270</v>
      </c>
    </row>
    <row r="3561" spans="1:21" s="248" customFormat="1" ht="23.25" customHeight="1" x14ac:dyDescent="0.25">
      <c r="A3561" t="s">
        <v>7903</v>
      </c>
      <c r="B3561" t="str">
        <f t="shared" si="213"/>
        <v>33</v>
      </c>
      <c r="C3561" t="str">
        <f t="shared" si="214"/>
        <v>010</v>
      </c>
      <c r="D3561" t="str">
        <f t="shared" si="215"/>
        <v>081</v>
      </c>
      <c r="E3561" s="161" t="s">
        <v>15199</v>
      </c>
      <c r="F3561" t="s">
        <v>17084</v>
      </c>
      <c r="G3561" t="s">
        <v>7828</v>
      </c>
      <c r="H3561" s="209">
        <v>33</v>
      </c>
      <c r="I3561" s="209">
        <v>10</v>
      </c>
      <c r="J3561" s="209">
        <v>81</v>
      </c>
      <c r="K3561" s="209">
        <v>320310</v>
      </c>
      <c r="L3561" s="209" t="s">
        <v>15177</v>
      </c>
      <c r="M3561" s="209">
        <v>520</v>
      </c>
      <c r="N3561" s="209">
        <v>5081</v>
      </c>
      <c r="O3561" s="209">
        <v>5010</v>
      </c>
      <c r="P3561" s="209">
        <v>51117</v>
      </c>
      <c r="R3561" s="251"/>
      <c r="T3561" s="248" t="s">
        <v>16014</v>
      </c>
      <c r="U3561" s="248" t="s">
        <v>16270</v>
      </c>
    </row>
    <row r="3562" spans="1:21" s="248" customFormat="1" ht="23.25" customHeight="1" x14ac:dyDescent="0.25">
      <c r="A3562" t="s">
        <v>8002</v>
      </c>
      <c r="B3562" t="str">
        <f t="shared" si="213"/>
        <v>33</v>
      </c>
      <c r="C3562" t="str">
        <f t="shared" si="214"/>
        <v>030</v>
      </c>
      <c r="D3562" t="str">
        <f t="shared" si="215"/>
        <v>081</v>
      </c>
      <c r="E3562" s="161" t="s">
        <v>15200</v>
      </c>
      <c r="F3562" t="s">
        <v>17084</v>
      </c>
      <c r="G3562" t="s">
        <v>7927</v>
      </c>
      <c r="H3562" s="209">
        <v>33</v>
      </c>
      <c r="I3562" s="209">
        <v>30</v>
      </c>
      <c r="J3562" s="209">
        <v>81</v>
      </c>
      <c r="K3562" s="209">
        <v>320910</v>
      </c>
      <c r="L3562" s="209" t="s">
        <v>15177</v>
      </c>
      <c r="M3562" s="209">
        <v>520</v>
      </c>
      <c r="N3562" s="209">
        <v>5081</v>
      </c>
      <c r="O3562" s="209">
        <v>5030</v>
      </c>
      <c r="P3562" s="209">
        <v>51118</v>
      </c>
      <c r="R3562" s="251"/>
      <c r="T3562" s="248" t="s">
        <v>16014</v>
      </c>
      <c r="U3562" s="248" t="s">
        <v>16270</v>
      </c>
    </row>
    <row r="3563" spans="1:21" s="248" customFormat="1" ht="23.25" customHeight="1" x14ac:dyDescent="0.25">
      <c r="A3563" t="s">
        <v>8101</v>
      </c>
      <c r="B3563" t="str">
        <f t="shared" si="213"/>
        <v>33</v>
      </c>
      <c r="C3563" t="str">
        <f t="shared" si="214"/>
        <v>035</v>
      </c>
      <c r="D3563" t="str">
        <f t="shared" si="215"/>
        <v>081</v>
      </c>
      <c r="E3563" s="161" t="s">
        <v>15201</v>
      </c>
      <c r="F3563" t="s">
        <v>17084</v>
      </c>
      <c r="G3563" t="s">
        <v>8026</v>
      </c>
      <c r="H3563" s="209">
        <v>33</v>
      </c>
      <c r="I3563" s="209">
        <v>35</v>
      </c>
      <c r="J3563" s="209">
        <v>81</v>
      </c>
      <c r="K3563" s="209">
        <v>320925</v>
      </c>
      <c r="L3563" s="209" t="s">
        <v>15177</v>
      </c>
      <c r="M3563" s="209">
        <v>520</v>
      </c>
      <c r="N3563" s="209">
        <v>5081</v>
      </c>
      <c r="O3563" s="209">
        <v>5035</v>
      </c>
      <c r="P3563" s="209">
        <v>51119</v>
      </c>
      <c r="R3563" s="251"/>
      <c r="T3563" s="248" t="s">
        <v>16014</v>
      </c>
      <c r="U3563" s="248" t="s">
        <v>16270</v>
      </c>
    </row>
    <row r="3564" spans="1:21" s="248" customFormat="1" ht="23.25" customHeight="1" x14ac:dyDescent="0.25">
      <c r="A3564" t="s">
        <v>8200</v>
      </c>
      <c r="B3564" t="str">
        <f t="shared" si="213"/>
        <v>33</v>
      </c>
      <c r="C3564" t="str">
        <f t="shared" si="214"/>
        <v>040</v>
      </c>
      <c r="D3564" t="str">
        <f t="shared" si="215"/>
        <v>081</v>
      </c>
      <c r="E3564" s="161" t="s">
        <v>15202</v>
      </c>
      <c r="F3564" t="s">
        <v>17084</v>
      </c>
      <c r="G3564" t="s">
        <v>8125</v>
      </c>
      <c r="H3564" s="209">
        <v>33</v>
      </c>
      <c r="I3564" s="209">
        <v>40</v>
      </c>
      <c r="J3564" s="209">
        <v>81</v>
      </c>
      <c r="K3564" s="209">
        <v>320930</v>
      </c>
      <c r="L3564" s="209" t="s">
        <v>15177</v>
      </c>
      <c r="M3564" s="209">
        <v>520</v>
      </c>
      <c r="N3564" s="209">
        <v>5081</v>
      </c>
      <c r="O3564" s="209">
        <v>5040</v>
      </c>
      <c r="P3564" s="209">
        <v>51120</v>
      </c>
      <c r="R3564" s="251"/>
      <c r="T3564" s="248" t="s">
        <v>16014</v>
      </c>
      <c r="U3564" s="248" t="s">
        <v>16270</v>
      </c>
    </row>
    <row r="3565" spans="1:21" s="248" customFormat="1" ht="23.25" customHeight="1" x14ac:dyDescent="0.25">
      <c r="A3565" t="s">
        <v>8299</v>
      </c>
      <c r="B3565" t="str">
        <f t="shared" si="213"/>
        <v>33</v>
      </c>
      <c r="C3565" t="str">
        <f t="shared" si="214"/>
        <v>200</v>
      </c>
      <c r="D3565" t="str">
        <f t="shared" si="215"/>
        <v>081</v>
      </c>
      <c r="E3565" s="161" t="s">
        <v>15203</v>
      </c>
      <c r="F3565" t="s">
        <v>17084</v>
      </c>
      <c r="G3565" t="s">
        <v>8224</v>
      </c>
      <c r="H3565" s="209">
        <v>33</v>
      </c>
      <c r="I3565" s="209">
        <v>200</v>
      </c>
      <c r="J3565" s="209">
        <v>81</v>
      </c>
      <c r="K3565" s="209">
        <v>322010</v>
      </c>
      <c r="L3565" s="209" t="s">
        <v>15177</v>
      </c>
      <c r="M3565" s="209">
        <v>520</v>
      </c>
      <c r="N3565" s="209">
        <v>5081</v>
      </c>
      <c r="O3565" s="209">
        <v>5200</v>
      </c>
      <c r="P3565" s="209">
        <v>51121</v>
      </c>
      <c r="R3565" s="251"/>
      <c r="T3565" s="248" t="s">
        <v>16014</v>
      </c>
      <c r="U3565" s="248" t="s">
        <v>16270</v>
      </c>
    </row>
    <row r="3566" spans="1:21" s="248" customFormat="1" ht="23.25" customHeight="1" x14ac:dyDescent="0.25">
      <c r="A3566" t="s">
        <v>8398</v>
      </c>
      <c r="B3566" t="str">
        <f t="shared" si="213"/>
        <v>33</v>
      </c>
      <c r="C3566" t="str">
        <f t="shared" si="214"/>
        <v>610</v>
      </c>
      <c r="D3566" t="str">
        <f t="shared" si="215"/>
        <v>081</v>
      </c>
      <c r="E3566" s="161" t="s">
        <v>15204</v>
      </c>
      <c r="F3566" t="s">
        <v>17084</v>
      </c>
      <c r="G3566" t="s">
        <v>8323</v>
      </c>
      <c r="H3566" s="209">
        <v>33</v>
      </c>
      <c r="I3566" s="209">
        <v>610</v>
      </c>
      <c r="J3566" s="209">
        <v>81</v>
      </c>
      <c r="K3566" s="209">
        <v>327410</v>
      </c>
      <c r="L3566" s="209" t="s">
        <v>15177</v>
      </c>
      <c r="M3566" s="209">
        <v>520</v>
      </c>
      <c r="N3566" s="209">
        <v>5081</v>
      </c>
      <c r="O3566" s="209">
        <v>5610</v>
      </c>
      <c r="P3566" s="209">
        <v>51122</v>
      </c>
      <c r="R3566" s="251"/>
      <c r="T3566" s="248" t="s">
        <v>16014</v>
      </c>
      <c r="U3566" s="248" t="s">
        <v>16270</v>
      </c>
    </row>
    <row r="3567" spans="1:21" s="248" customFormat="1" ht="23.25" customHeight="1" x14ac:dyDescent="0.25">
      <c r="A3567" t="s">
        <v>8497</v>
      </c>
      <c r="B3567" t="str">
        <f t="shared" si="213"/>
        <v>33</v>
      </c>
      <c r="C3567" t="str">
        <f t="shared" si="214"/>
        <v>620</v>
      </c>
      <c r="D3567" t="str">
        <f t="shared" si="215"/>
        <v>081</v>
      </c>
      <c r="E3567" s="161" t="s">
        <v>15205</v>
      </c>
      <c r="F3567" t="s">
        <v>17084</v>
      </c>
      <c r="G3567" t="s">
        <v>8422</v>
      </c>
      <c r="H3567" s="209">
        <v>33</v>
      </c>
      <c r="I3567" s="209">
        <v>620</v>
      </c>
      <c r="J3567" s="209">
        <v>81</v>
      </c>
      <c r="K3567" s="209">
        <v>327510</v>
      </c>
      <c r="L3567" s="209" t="s">
        <v>15177</v>
      </c>
      <c r="M3567" s="209">
        <v>520</v>
      </c>
      <c r="N3567" s="209">
        <v>5081</v>
      </c>
      <c r="O3567" s="209">
        <v>5620</v>
      </c>
      <c r="P3567" s="209">
        <v>51123</v>
      </c>
      <c r="R3567" s="251"/>
      <c r="T3567" s="248" t="s">
        <v>16014</v>
      </c>
      <c r="U3567" s="248" t="s">
        <v>16270</v>
      </c>
    </row>
    <row r="3568" spans="1:21" s="248" customFormat="1" ht="23.25" customHeight="1" x14ac:dyDescent="0.25">
      <c r="A3568" t="s">
        <v>8646</v>
      </c>
      <c r="B3568" t="str">
        <f t="shared" si="213"/>
        <v>33</v>
      </c>
      <c r="C3568" t="str">
        <f t="shared" si="214"/>
        <v>630</v>
      </c>
      <c r="D3568" t="str">
        <f t="shared" si="215"/>
        <v>081</v>
      </c>
      <c r="E3568" s="161" t="s">
        <v>15206</v>
      </c>
      <c r="F3568" t="s">
        <v>17084</v>
      </c>
      <c r="G3568" t="s">
        <v>8571</v>
      </c>
      <c r="H3568" s="209">
        <v>33</v>
      </c>
      <c r="I3568" s="209">
        <v>630</v>
      </c>
      <c r="J3568" s="209">
        <v>81</v>
      </c>
      <c r="K3568" s="209">
        <v>327610</v>
      </c>
      <c r="L3568" s="209" t="s">
        <v>15177</v>
      </c>
      <c r="M3568" s="209">
        <v>520</v>
      </c>
      <c r="N3568" s="209">
        <v>5081</v>
      </c>
      <c r="O3568" s="209">
        <v>5630</v>
      </c>
      <c r="P3568" s="209">
        <v>51125</v>
      </c>
      <c r="R3568" s="251"/>
      <c r="T3568" s="248" t="s">
        <v>16014</v>
      </c>
      <c r="U3568" s="248" t="s">
        <v>16270</v>
      </c>
    </row>
    <row r="3569" spans="1:21" s="248" customFormat="1" ht="23.25" customHeight="1" x14ac:dyDescent="0.25">
      <c r="A3569" t="s">
        <v>8745</v>
      </c>
      <c r="B3569" t="str">
        <f t="shared" si="213"/>
        <v>33</v>
      </c>
      <c r="C3569" t="str">
        <f t="shared" si="214"/>
        <v>637</v>
      </c>
      <c r="D3569" t="str">
        <f t="shared" si="215"/>
        <v>081</v>
      </c>
      <c r="E3569" s="161" t="s">
        <v>15207</v>
      </c>
      <c r="F3569" t="s">
        <v>17084</v>
      </c>
      <c r="G3569" t="s">
        <v>8670</v>
      </c>
      <c r="H3569" s="209">
        <v>33</v>
      </c>
      <c r="I3569" s="209">
        <v>637</v>
      </c>
      <c r="J3569" s="209">
        <v>81</v>
      </c>
      <c r="K3569" s="209">
        <v>327630</v>
      </c>
      <c r="L3569" s="209" t="s">
        <v>15177</v>
      </c>
      <c r="M3569" s="209">
        <v>520</v>
      </c>
      <c r="N3569" s="209">
        <v>5081</v>
      </c>
      <c r="O3569" s="209">
        <v>5637</v>
      </c>
      <c r="P3569" s="209">
        <v>51126</v>
      </c>
      <c r="R3569" s="251"/>
      <c r="T3569" s="248" t="s">
        <v>16014</v>
      </c>
      <c r="U3569" s="248" t="s">
        <v>16270</v>
      </c>
    </row>
    <row r="3570" spans="1:21" s="248" customFormat="1" ht="23.25" customHeight="1" x14ac:dyDescent="0.25">
      <c r="A3570" t="s">
        <v>8847</v>
      </c>
      <c r="B3570" t="str">
        <f t="shared" si="213"/>
        <v>33</v>
      </c>
      <c r="C3570" t="str">
        <f t="shared" si="214"/>
        <v>645</v>
      </c>
      <c r="D3570" t="str">
        <f t="shared" si="215"/>
        <v>081</v>
      </c>
      <c r="E3570" s="161" t="s">
        <v>15234</v>
      </c>
      <c r="F3570" t="s">
        <v>17084</v>
      </c>
      <c r="G3570" t="s">
        <v>8772</v>
      </c>
      <c r="H3570" s="209">
        <v>33</v>
      </c>
      <c r="I3570" s="209">
        <v>645</v>
      </c>
      <c r="J3570" s="209">
        <v>81</v>
      </c>
      <c r="K3570" s="209">
        <v>327710</v>
      </c>
      <c r="L3570" s="209" t="s">
        <v>15177</v>
      </c>
      <c r="M3570" s="209">
        <v>520</v>
      </c>
      <c r="N3570" s="209">
        <v>5081</v>
      </c>
      <c r="O3570" s="209">
        <v>5645</v>
      </c>
      <c r="P3570" s="209">
        <v>51127</v>
      </c>
      <c r="Q3570"/>
      <c r="R3570" s="251"/>
      <c r="S3570"/>
      <c r="T3570" s="248" t="s">
        <v>16014</v>
      </c>
      <c r="U3570" s="248" t="s">
        <v>16270</v>
      </c>
    </row>
    <row r="3571" spans="1:21" s="248" customFormat="1" ht="23.25" customHeight="1" x14ac:dyDescent="0.25">
      <c r="A3571" t="s">
        <v>8947</v>
      </c>
      <c r="B3571" t="str">
        <f t="shared" si="213"/>
        <v>33</v>
      </c>
      <c r="C3571" t="str">
        <f t="shared" si="214"/>
        <v>685</v>
      </c>
      <c r="D3571" t="str">
        <f t="shared" si="215"/>
        <v>081</v>
      </c>
      <c r="E3571" s="161" t="s">
        <v>15208</v>
      </c>
      <c r="F3571" t="s">
        <v>17084</v>
      </c>
      <c r="G3571" t="s">
        <v>8872</v>
      </c>
      <c r="H3571" s="209">
        <v>33</v>
      </c>
      <c r="I3571" s="209">
        <v>685</v>
      </c>
      <c r="J3571" s="209">
        <v>81</v>
      </c>
      <c r="K3571" s="209">
        <v>327730</v>
      </c>
      <c r="L3571" s="209" t="s">
        <v>15177</v>
      </c>
      <c r="M3571" s="209">
        <v>520</v>
      </c>
      <c r="N3571" s="209">
        <v>5081</v>
      </c>
      <c r="O3571" s="209">
        <v>5686</v>
      </c>
      <c r="P3571" s="209">
        <v>51128</v>
      </c>
      <c r="R3571" s="251"/>
      <c r="T3571" s="248" t="s">
        <v>16014</v>
      </c>
      <c r="U3571" s="248" t="s">
        <v>16270</v>
      </c>
    </row>
    <row r="3572" spans="1:21" s="248" customFormat="1" ht="23.25" customHeight="1" x14ac:dyDescent="0.25">
      <c r="A3572" t="s">
        <v>9047</v>
      </c>
      <c r="B3572" t="str">
        <f t="shared" si="213"/>
        <v>33</v>
      </c>
      <c r="C3572" t="str">
        <f t="shared" si="214"/>
        <v>690</v>
      </c>
      <c r="D3572" t="str">
        <f t="shared" si="215"/>
        <v>081</v>
      </c>
      <c r="E3572" s="161" t="s">
        <v>15209</v>
      </c>
      <c r="F3572" t="s">
        <v>17084</v>
      </c>
      <c r="G3572" t="s">
        <v>8972</v>
      </c>
      <c r="H3572" s="209">
        <v>33</v>
      </c>
      <c r="I3572" s="209">
        <v>690</v>
      </c>
      <c r="J3572" s="209">
        <v>81</v>
      </c>
      <c r="K3572" s="209">
        <v>327750</v>
      </c>
      <c r="L3572" s="209" t="s">
        <v>15177</v>
      </c>
      <c r="M3572" s="209">
        <v>520</v>
      </c>
      <c r="N3572" s="209">
        <v>5081</v>
      </c>
      <c r="O3572" s="209">
        <v>5691</v>
      </c>
      <c r="P3572" s="209">
        <v>51129</v>
      </c>
      <c r="R3572" s="251"/>
      <c r="T3572" s="248" t="s">
        <v>16014</v>
      </c>
      <c r="U3572" s="248" t="s">
        <v>16270</v>
      </c>
    </row>
    <row r="3573" spans="1:21" s="248" customFormat="1" ht="23.25" customHeight="1" x14ac:dyDescent="0.25">
      <c r="A3573" t="s">
        <v>9147</v>
      </c>
      <c r="B3573" t="str">
        <f t="shared" si="213"/>
        <v>33</v>
      </c>
      <c r="C3573" t="str">
        <f t="shared" si="214"/>
        <v>695</v>
      </c>
      <c r="D3573" t="str">
        <f t="shared" si="215"/>
        <v>081</v>
      </c>
      <c r="E3573" s="161" t="s">
        <v>15210</v>
      </c>
      <c r="F3573" t="s">
        <v>17084</v>
      </c>
      <c r="G3573" t="s">
        <v>9072</v>
      </c>
      <c r="H3573" s="209">
        <v>33</v>
      </c>
      <c r="I3573" s="209">
        <v>695</v>
      </c>
      <c r="J3573" s="209">
        <v>81</v>
      </c>
      <c r="K3573" s="209">
        <v>327770</v>
      </c>
      <c r="L3573" s="209" t="s">
        <v>15177</v>
      </c>
      <c r="M3573" s="209">
        <v>520</v>
      </c>
      <c r="N3573" s="209">
        <v>5081</v>
      </c>
      <c r="O3573" s="209">
        <v>5695</v>
      </c>
      <c r="P3573" s="209">
        <v>51130</v>
      </c>
      <c r="R3573" s="251"/>
      <c r="T3573" s="248" t="s">
        <v>16014</v>
      </c>
      <c r="U3573" s="248" t="s">
        <v>16270</v>
      </c>
    </row>
    <row r="3574" spans="1:21" s="248" customFormat="1" ht="23.25" customHeight="1" x14ac:dyDescent="0.25">
      <c r="A3574" t="s">
        <v>9246</v>
      </c>
      <c r="B3574" t="str">
        <f t="shared" si="213"/>
        <v>33</v>
      </c>
      <c r="C3574" t="str">
        <f t="shared" si="214"/>
        <v>700</v>
      </c>
      <c r="D3574" t="str">
        <f t="shared" si="215"/>
        <v>081</v>
      </c>
      <c r="E3574" s="161" t="s">
        <v>15211</v>
      </c>
      <c r="F3574" t="s">
        <v>17084</v>
      </c>
      <c r="G3574" t="s">
        <v>9171</v>
      </c>
      <c r="H3574" s="209">
        <v>33</v>
      </c>
      <c r="I3574" s="209">
        <v>700</v>
      </c>
      <c r="J3574" s="209">
        <v>81</v>
      </c>
      <c r="K3574" s="209">
        <v>327810</v>
      </c>
      <c r="L3574" s="209" t="s">
        <v>15177</v>
      </c>
      <c r="M3574" s="209">
        <v>520</v>
      </c>
      <c r="N3574" s="209">
        <v>5081</v>
      </c>
      <c r="O3574" s="209">
        <v>5700</v>
      </c>
      <c r="P3574" s="209">
        <v>51131</v>
      </c>
      <c r="R3574" s="251"/>
      <c r="T3574" s="248" t="s">
        <v>16014</v>
      </c>
      <c r="U3574" s="248" t="s">
        <v>16270</v>
      </c>
    </row>
    <row r="3575" spans="1:21" s="1" customFormat="1" ht="23.25" customHeight="1" x14ac:dyDescent="0.25">
      <c r="A3575" t="s">
        <v>9345</v>
      </c>
      <c r="B3575" t="str">
        <f t="shared" si="213"/>
        <v>33</v>
      </c>
      <c r="C3575" t="str">
        <f t="shared" si="214"/>
        <v>745</v>
      </c>
      <c r="D3575" t="str">
        <f t="shared" si="215"/>
        <v>081</v>
      </c>
      <c r="E3575" s="161" t="s">
        <v>15212</v>
      </c>
      <c r="F3575" t="s">
        <v>17084</v>
      </c>
      <c r="G3575" t="s">
        <v>9270</v>
      </c>
      <c r="H3575" s="209">
        <v>33</v>
      </c>
      <c r="I3575" s="209">
        <v>745</v>
      </c>
      <c r="J3575" s="209">
        <v>81</v>
      </c>
      <c r="K3575" s="209">
        <v>328430</v>
      </c>
      <c r="L3575" s="209" t="s">
        <v>15177</v>
      </c>
      <c r="M3575" s="209">
        <v>520</v>
      </c>
      <c r="N3575" s="209">
        <v>5081</v>
      </c>
      <c r="O3575" s="209">
        <v>5745</v>
      </c>
      <c r="P3575" s="209">
        <v>51132</v>
      </c>
      <c r="Q3575" s="248"/>
      <c r="R3575" s="251"/>
      <c r="S3575" s="248"/>
      <c r="T3575" s="248" t="s">
        <v>16014</v>
      </c>
      <c r="U3575" s="248" t="s">
        <v>16270</v>
      </c>
    </row>
    <row r="3576" spans="1:21" s="1" customFormat="1" ht="23.25" customHeight="1" x14ac:dyDescent="0.25">
      <c r="A3576" t="s">
        <v>9444</v>
      </c>
      <c r="B3576" t="str">
        <f t="shared" si="213"/>
        <v>33</v>
      </c>
      <c r="C3576" t="str">
        <f t="shared" si="214"/>
        <v>750</v>
      </c>
      <c r="D3576" t="str">
        <f t="shared" si="215"/>
        <v>081</v>
      </c>
      <c r="E3576" s="161" t="s">
        <v>15237</v>
      </c>
      <c r="F3576" t="s">
        <v>17084</v>
      </c>
      <c r="G3576" t="s">
        <v>9369</v>
      </c>
      <c r="H3576" s="209">
        <v>33</v>
      </c>
      <c r="I3576" s="209">
        <v>750</v>
      </c>
      <c r="J3576" s="209">
        <v>81</v>
      </c>
      <c r="K3576" s="209">
        <v>328450</v>
      </c>
      <c r="L3576" s="209" t="s">
        <v>15177</v>
      </c>
      <c r="M3576" s="209">
        <v>520</v>
      </c>
      <c r="N3576" s="209">
        <v>5081</v>
      </c>
      <c r="O3576" s="209">
        <v>5750</v>
      </c>
      <c r="P3576" s="209">
        <v>51133</v>
      </c>
      <c r="Q3576"/>
      <c r="R3576" s="251"/>
      <c r="S3576"/>
      <c r="T3576" s="248" t="s">
        <v>16014</v>
      </c>
      <c r="U3576" s="248" t="s">
        <v>16270</v>
      </c>
    </row>
    <row r="3577" spans="1:21" s="1" customFormat="1" ht="23.25" customHeight="1" x14ac:dyDescent="0.25">
      <c r="A3577" t="s">
        <v>9543</v>
      </c>
      <c r="B3577" t="str">
        <f t="shared" si="213"/>
        <v>33</v>
      </c>
      <c r="C3577" t="str">
        <f t="shared" si="214"/>
        <v>795</v>
      </c>
      <c r="D3577" t="str">
        <f t="shared" si="215"/>
        <v>081</v>
      </c>
      <c r="E3577" s="161" t="s">
        <v>15213</v>
      </c>
      <c r="F3577" t="s">
        <v>17084</v>
      </c>
      <c r="G3577" t="s">
        <v>9468</v>
      </c>
      <c r="H3577" s="209">
        <v>33</v>
      </c>
      <c r="I3577" s="209">
        <v>795</v>
      </c>
      <c r="J3577" s="209">
        <v>81</v>
      </c>
      <c r="K3577" s="209">
        <v>328780</v>
      </c>
      <c r="L3577" s="209" t="s">
        <v>15177</v>
      </c>
      <c r="M3577" s="209">
        <v>520</v>
      </c>
      <c r="N3577" s="209">
        <v>5081</v>
      </c>
      <c r="O3577" s="209">
        <v>5795</v>
      </c>
      <c r="P3577" s="209">
        <v>51134</v>
      </c>
      <c r="Q3577" s="248"/>
      <c r="R3577" s="251"/>
      <c r="S3577" s="248"/>
      <c r="T3577" s="248" t="s">
        <v>16014</v>
      </c>
      <c r="U3577" s="248" t="s">
        <v>16270</v>
      </c>
    </row>
    <row r="3578" spans="1:21" s="1" customFormat="1" ht="23.25" customHeight="1" x14ac:dyDescent="0.25">
      <c r="A3578" t="s">
        <v>9642</v>
      </c>
      <c r="B3578" t="str">
        <f t="shared" si="213"/>
        <v>33</v>
      </c>
      <c r="C3578" t="str">
        <f t="shared" si="214"/>
        <v>850</v>
      </c>
      <c r="D3578" t="str">
        <f t="shared" si="215"/>
        <v>081</v>
      </c>
      <c r="E3578" s="161" t="s">
        <v>15214</v>
      </c>
      <c r="F3578" t="s">
        <v>17084</v>
      </c>
      <c r="G3578" t="s">
        <v>9567</v>
      </c>
      <c r="H3578" s="209">
        <v>33</v>
      </c>
      <c r="I3578" s="209">
        <v>850</v>
      </c>
      <c r="J3578" s="209">
        <v>81</v>
      </c>
      <c r="K3578" s="209">
        <v>328910</v>
      </c>
      <c r="L3578" s="209" t="s">
        <v>15177</v>
      </c>
      <c r="M3578" s="209">
        <v>520</v>
      </c>
      <c r="N3578" s="209">
        <v>5081</v>
      </c>
      <c r="O3578" s="209">
        <v>5850</v>
      </c>
      <c r="P3578" s="209">
        <v>51135</v>
      </c>
      <c r="Q3578" s="248"/>
      <c r="R3578" s="251"/>
      <c r="S3578" s="248"/>
      <c r="T3578" s="248" t="s">
        <v>16014</v>
      </c>
      <c r="U3578" s="248" t="s">
        <v>16270</v>
      </c>
    </row>
    <row r="3579" spans="1:21" s="1" customFormat="1" ht="23.25" customHeight="1" x14ac:dyDescent="0.25">
      <c r="A3579" t="s">
        <v>7661</v>
      </c>
      <c r="B3579" t="str">
        <f t="shared" si="213"/>
        <v>33</v>
      </c>
      <c r="C3579" t="str">
        <f t="shared" si="214"/>
        <v>001</v>
      </c>
      <c r="D3579" t="str">
        <f t="shared" si="215"/>
        <v>060</v>
      </c>
      <c r="E3579" s="161" t="s">
        <v>15179</v>
      </c>
      <c r="F3579" t="s">
        <v>17084</v>
      </c>
      <c r="G3579" t="s">
        <v>7582</v>
      </c>
      <c r="H3579" s="209">
        <v>33</v>
      </c>
      <c r="I3579" s="209">
        <v>1</v>
      </c>
      <c r="J3579" s="209">
        <v>60</v>
      </c>
      <c r="K3579" s="209">
        <v>320110</v>
      </c>
      <c r="L3579" s="209" t="s">
        <v>15177</v>
      </c>
      <c r="M3579" s="209">
        <v>520</v>
      </c>
      <c r="N3579" s="209">
        <v>5060</v>
      </c>
      <c r="O3579" s="209">
        <v>5001</v>
      </c>
      <c r="P3579" s="209">
        <v>51136</v>
      </c>
      <c r="Q3579" s="248"/>
      <c r="R3579" s="248"/>
      <c r="S3579" s="248"/>
      <c r="T3579" s="248" t="s">
        <v>16014</v>
      </c>
      <c r="U3579" s="248" t="s">
        <v>16270</v>
      </c>
    </row>
    <row r="3580" spans="1:21" s="1" customFormat="1" ht="23.25" customHeight="1" x14ac:dyDescent="0.25">
      <c r="A3580" t="s">
        <v>7782</v>
      </c>
      <c r="B3580" t="str">
        <f t="shared" si="213"/>
        <v>33</v>
      </c>
      <c r="C3580" t="str">
        <f t="shared" si="214"/>
        <v>002</v>
      </c>
      <c r="D3580" t="str">
        <f t="shared" si="215"/>
        <v>060</v>
      </c>
      <c r="E3580" s="161" t="s">
        <v>15180</v>
      </c>
      <c r="F3580" t="s">
        <v>17084</v>
      </c>
      <c r="G3580" t="s">
        <v>7729</v>
      </c>
      <c r="H3580" s="209">
        <v>33</v>
      </c>
      <c r="I3580" s="209">
        <v>2</v>
      </c>
      <c r="J3580" s="209">
        <v>60</v>
      </c>
      <c r="K3580" s="209">
        <v>320210</v>
      </c>
      <c r="L3580" s="209" t="s">
        <v>15177</v>
      </c>
      <c r="M3580" s="209">
        <v>520</v>
      </c>
      <c r="N3580" s="209">
        <v>5060</v>
      </c>
      <c r="O3580" s="209">
        <v>5002</v>
      </c>
      <c r="P3580" s="209">
        <v>51137</v>
      </c>
      <c r="Q3580" s="248"/>
      <c r="R3580" s="248"/>
      <c r="S3580" s="248"/>
      <c r="T3580" s="248" t="s">
        <v>16014</v>
      </c>
      <c r="U3580" s="248" t="s">
        <v>16270</v>
      </c>
    </row>
    <row r="3581" spans="1:21" s="1" customFormat="1" ht="23.25" customHeight="1" x14ac:dyDescent="0.25">
      <c r="A3581" t="s">
        <v>7881</v>
      </c>
      <c r="B3581" t="str">
        <f t="shared" si="213"/>
        <v>33</v>
      </c>
      <c r="C3581" t="str">
        <f t="shared" si="214"/>
        <v>010</v>
      </c>
      <c r="D3581" t="str">
        <f t="shared" si="215"/>
        <v>060</v>
      </c>
      <c r="E3581" s="161" t="s">
        <v>15181</v>
      </c>
      <c r="F3581" t="s">
        <v>17084</v>
      </c>
      <c r="G3581" t="s">
        <v>7828</v>
      </c>
      <c r="H3581" s="209">
        <v>33</v>
      </c>
      <c r="I3581" s="209">
        <v>10</v>
      </c>
      <c r="J3581" s="209">
        <v>60</v>
      </c>
      <c r="K3581" s="209">
        <v>320310</v>
      </c>
      <c r="L3581" s="209" t="s">
        <v>15177</v>
      </c>
      <c r="M3581" s="209">
        <v>520</v>
      </c>
      <c r="N3581" s="209">
        <v>5060</v>
      </c>
      <c r="O3581" s="209">
        <v>5010</v>
      </c>
      <c r="P3581" s="209">
        <v>51138</v>
      </c>
      <c r="Q3581" s="248"/>
      <c r="R3581" s="251"/>
      <c r="S3581" s="248"/>
      <c r="T3581" s="248" t="s">
        <v>16014</v>
      </c>
      <c r="U3581" s="248" t="s">
        <v>16270</v>
      </c>
    </row>
    <row r="3582" spans="1:21" s="1" customFormat="1" ht="23.25" customHeight="1" x14ac:dyDescent="0.25">
      <c r="A3582" t="s">
        <v>7980</v>
      </c>
      <c r="B3582" t="str">
        <f t="shared" si="213"/>
        <v>33</v>
      </c>
      <c r="C3582" t="str">
        <f t="shared" si="214"/>
        <v>030</v>
      </c>
      <c r="D3582" t="str">
        <f t="shared" si="215"/>
        <v>060</v>
      </c>
      <c r="E3582" s="161" t="s">
        <v>15182</v>
      </c>
      <c r="F3582" t="s">
        <v>17084</v>
      </c>
      <c r="G3582" t="s">
        <v>7927</v>
      </c>
      <c r="H3582" s="209">
        <v>33</v>
      </c>
      <c r="I3582" s="209">
        <v>30</v>
      </c>
      <c r="J3582" s="209">
        <v>60</v>
      </c>
      <c r="K3582" s="209">
        <v>320910</v>
      </c>
      <c r="L3582" s="209" t="s">
        <v>15177</v>
      </c>
      <c r="M3582" s="209">
        <v>520</v>
      </c>
      <c r="N3582" s="209">
        <v>5060</v>
      </c>
      <c r="O3582" s="209">
        <v>5030</v>
      </c>
      <c r="P3582" s="209">
        <v>51139</v>
      </c>
      <c r="Q3582" s="248"/>
      <c r="R3582" s="251"/>
      <c r="S3582" s="248"/>
      <c r="T3582" s="248" t="s">
        <v>16014</v>
      </c>
      <c r="U3582" s="248" t="s">
        <v>16270</v>
      </c>
    </row>
    <row r="3583" spans="1:21" s="1" customFormat="1" ht="23.25" customHeight="1" x14ac:dyDescent="0.25">
      <c r="A3583" t="s">
        <v>8079</v>
      </c>
      <c r="B3583" t="str">
        <f t="shared" si="213"/>
        <v>33</v>
      </c>
      <c r="C3583" t="str">
        <f t="shared" si="214"/>
        <v>035</v>
      </c>
      <c r="D3583" t="str">
        <f t="shared" si="215"/>
        <v>060</v>
      </c>
      <c r="E3583" s="161" t="s">
        <v>15183</v>
      </c>
      <c r="F3583" t="s">
        <v>17084</v>
      </c>
      <c r="G3583" t="s">
        <v>8026</v>
      </c>
      <c r="H3583" s="209">
        <v>33</v>
      </c>
      <c r="I3583" s="209">
        <v>35</v>
      </c>
      <c r="J3583" s="209">
        <v>60</v>
      </c>
      <c r="K3583" s="209">
        <v>320925</v>
      </c>
      <c r="L3583" s="209" t="s">
        <v>15177</v>
      </c>
      <c r="M3583" s="209">
        <v>520</v>
      </c>
      <c r="N3583" s="209">
        <v>5060</v>
      </c>
      <c r="O3583" s="209">
        <v>5035</v>
      </c>
      <c r="P3583" s="209">
        <v>51140</v>
      </c>
      <c r="Q3583" s="248"/>
      <c r="R3583" s="251"/>
      <c r="S3583" s="248"/>
      <c r="T3583" s="248" t="s">
        <v>16014</v>
      </c>
      <c r="U3583" s="248" t="s">
        <v>16270</v>
      </c>
    </row>
    <row r="3584" spans="1:21" s="1" customFormat="1" ht="23.25" customHeight="1" x14ac:dyDescent="0.25">
      <c r="A3584" t="s">
        <v>8178</v>
      </c>
      <c r="B3584" t="str">
        <f t="shared" si="213"/>
        <v>33</v>
      </c>
      <c r="C3584" t="str">
        <f t="shared" si="214"/>
        <v>040</v>
      </c>
      <c r="D3584" t="str">
        <f t="shared" si="215"/>
        <v>060</v>
      </c>
      <c r="E3584" s="161" t="s">
        <v>15184</v>
      </c>
      <c r="F3584" t="s">
        <v>17084</v>
      </c>
      <c r="G3584" t="s">
        <v>8125</v>
      </c>
      <c r="H3584" s="209">
        <v>33</v>
      </c>
      <c r="I3584" s="209">
        <v>40</v>
      </c>
      <c r="J3584" s="209">
        <v>60</v>
      </c>
      <c r="K3584" s="209">
        <v>320930</v>
      </c>
      <c r="L3584" s="209" t="s">
        <v>15177</v>
      </c>
      <c r="M3584" s="209">
        <v>520</v>
      </c>
      <c r="N3584" s="209">
        <v>5060</v>
      </c>
      <c r="O3584" s="209">
        <v>5040</v>
      </c>
      <c r="P3584" s="209">
        <v>51141</v>
      </c>
      <c r="Q3584" s="248"/>
      <c r="R3584" s="251"/>
      <c r="S3584" s="248"/>
      <c r="T3584" s="248" t="s">
        <v>16014</v>
      </c>
      <c r="U3584" s="248" t="s">
        <v>16270</v>
      </c>
    </row>
    <row r="3585" spans="1:21" s="1" customFormat="1" ht="23.25" customHeight="1" x14ac:dyDescent="0.25">
      <c r="A3585" t="s">
        <v>8277</v>
      </c>
      <c r="B3585" t="str">
        <f t="shared" si="213"/>
        <v>33</v>
      </c>
      <c r="C3585" t="str">
        <f t="shared" si="214"/>
        <v>200</v>
      </c>
      <c r="D3585" t="str">
        <f t="shared" si="215"/>
        <v>060</v>
      </c>
      <c r="E3585" s="161" t="s">
        <v>15185</v>
      </c>
      <c r="F3585" t="s">
        <v>17084</v>
      </c>
      <c r="G3585" t="s">
        <v>8224</v>
      </c>
      <c r="H3585" s="209">
        <v>33</v>
      </c>
      <c r="I3585" s="209">
        <v>200</v>
      </c>
      <c r="J3585" s="209">
        <v>60</v>
      </c>
      <c r="K3585" s="209">
        <v>322010</v>
      </c>
      <c r="L3585" s="209" t="s">
        <v>15177</v>
      </c>
      <c r="M3585" s="209">
        <v>520</v>
      </c>
      <c r="N3585" s="209">
        <v>5060</v>
      </c>
      <c r="O3585" s="209">
        <v>5200</v>
      </c>
      <c r="P3585" s="209">
        <v>51142</v>
      </c>
      <c r="Q3585" s="248"/>
      <c r="R3585" s="251"/>
      <c r="S3585" s="248"/>
      <c r="T3585" s="248" t="s">
        <v>16014</v>
      </c>
      <c r="U3585" s="248" t="s">
        <v>16270</v>
      </c>
    </row>
    <row r="3586" spans="1:21" s="1" customFormat="1" ht="23.25" customHeight="1" x14ac:dyDescent="0.25">
      <c r="A3586" t="s">
        <v>8376</v>
      </c>
      <c r="B3586" t="str">
        <f t="shared" ref="B3586:B3649" si="216">LEFT(A3586,2)</f>
        <v>33</v>
      </c>
      <c r="C3586" t="str">
        <f t="shared" ref="C3586:C3649" si="217">MID(A3586,4,3)</f>
        <v>610</v>
      </c>
      <c r="D3586" t="str">
        <f t="shared" ref="D3586:D3649" si="218">RIGHT(A3586,3)</f>
        <v>060</v>
      </c>
      <c r="E3586" s="161" t="s">
        <v>15186</v>
      </c>
      <c r="F3586" t="s">
        <v>17084</v>
      </c>
      <c r="G3586" t="s">
        <v>8323</v>
      </c>
      <c r="H3586" s="209">
        <v>33</v>
      </c>
      <c r="I3586" s="209">
        <v>610</v>
      </c>
      <c r="J3586" s="209">
        <v>60</v>
      </c>
      <c r="K3586" s="209">
        <v>327410</v>
      </c>
      <c r="L3586" s="209" t="s">
        <v>15177</v>
      </c>
      <c r="M3586" s="209">
        <v>520</v>
      </c>
      <c r="N3586" s="209">
        <v>5060</v>
      </c>
      <c r="O3586" s="209">
        <v>5610</v>
      </c>
      <c r="P3586" s="209">
        <v>51143</v>
      </c>
      <c r="Q3586" s="248"/>
      <c r="R3586" s="251"/>
      <c r="S3586" s="248"/>
      <c r="T3586" s="248" t="s">
        <v>16014</v>
      </c>
      <c r="U3586" s="248" t="s">
        <v>16270</v>
      </c>
    </row>
    <row r="3587" spans="1:21" s="1" customFormat="1" ht="23.25" customHeight="1" x14ac:dyDescent="0.25">
      <c r="A3587" t="s">
        <v>8475</v>
      </c>
      <c r="B3587" t="str">
        <f t="shared" si="216"/>
        <v>33</v>
      </c>
      <c r="C3587" t="str">
        <f t="shared" si="217"/>
        <v>620</v>
      </c>
      <c r="D3587" t="str">
        <f t="shared" si="218"/>
        <v>060</v>
      </c>
      <c r="E3587" s="161" t="s">
        <v>15187</v>
      </c>
      <c r="F3587" t="s">
        <v>17084</v>
      </c>
      <c r="G3587" t="s">
        <v>8422</v>
      </c>
      <c r="H3587" s="209">
        <v>33</v>
      </c>
      <c r="I3587" s="209">
        <v>620</v>
      </c>
      <c r="J3587" s="209">
        <v>60</v>
      </c>
      <c r="K3587" s="209">
        <v>327510</v>
      </c>
      <c r="L3587" s="209" t="s">
        <v>15177</v>
      </c>
      <c r="M3587" s="209">
        <v>520</v>
      </c>
      <c r="N3587" s="209">
        <v>5060</v>
      </c>
      <c r="O3587" s="209">
        <v>5620</v>
      </c>
      <c r="P3587" s="209">
        <v>51144</v>
      </c>
      <c r="Q3587" s="248"/>
      <c r="R3587" s="251"/>
      <c r="S3587" s="248"/>
      <c r="T3587" s="248" t="s">
        <v>16014</v>
      </c>
      <c r="U3587" s="248" t="s">
        <v>16270</v>
      </c>
    </row>
    <row r="3588" spans="1:21" s="1" customFormat="1" ht="23.25" customHeight="1" x14ac:dyDescent="0.25">
      <c r="A3588" t="s">
        <v>8624</v>
      </c>
      <c r="B3588" t="str">
        <f t="shared" si="216"/>
        <v>33</v>
      </c>
      <c r="C3588" t="str">
        <f t="shared" si="217"/>
        <v>630</v>
      </c>
      <c r="D3588" t="str">
        <f t="shared" si="218"/>
        <v>060</v>
      </c>
      <c r="E3588" s="161" t="s">
        <v>15188</v>
      </c>
      <c r="F3588" t="s">
        <v>17084</v>
      </c>
      <c r="G3588" t="s">
        <v>8571</v>
      </c>
      <c r="H3588" s="209">
        <v>33</v>
      </c>
      <c r="I3588" s="209">
        <v>630</v>
      </c>
      <c r="J3588" s="209">
        <v>60</v>
      </c>
      <c r="K3588" s="209">
        <v>327610</v>
      </c>
      <c r="L3588" s="209" t="s">
        <v>15177</v>
      </c>
      <c r="M3588" s="209">
        <v>520</v>
      </c>
      <c r="N3588" s="209">
        <v>5060</v>
      </c>
      <c r="O3588" s="209">
        <v>5630</v>
      </c>
      <c r="P3588" s="209">
        <v>51146</v>
      </c>
      <c r="Q3588" s="248"/>
      <c r="R3588" s="251"/>
      <c r="S3588" s="248"/>
      <c r="T3588" s="248" t="s">
        <v>16014</v>
      </c>
      <c r="U3588" s="248" t="s">
        <v>16270</v>
      </c>
    </row>
    <row r="3589" spans="1:21" s="1" customFormat="1" ht="23.25" customHeight="1" x14ac:dyDescent="0.25">
      <c r="A3589" t="s">
        <v>8723</v>
      </c>
      <c r="B3589" t="str">
        <f t="shared" si="216"/>
        <v>33</v>
      </c>
      <c r="C3589" t="str">
        <f t="shared" si="217"/>
        <v>637</v>
      </c>
      <c r="D3589" t="str">
        <f t="shared" si="218"/>
        <v>060</v>
      </c>
      <c r="E3589" s="161" t="s">
        <v>15189</v>
      </c>
      <c r="F3589" t="s">
        <v>17084</v>
      </c>
      <c r="G3589" t="s">
        <v>8670</v>
      </c>
      <c r="H3589" s="209">
        <v>33</v>
      </c>
      <c r="I3589" s="209">
        <v>637</v>
      </c>
      <c r="J3589" s="209">
        <v>60</v>
      </c>
      <c r="K3589" s="209">
        <v>327630</v>
      </c>
      <c r="L3589" s="209" t="s">
        <v>15177</v>
      </c>
      <c r="M3589" s="209">
        <v>520</v>
      </c>
      <c r="N3589" s="209">
        <v>5060</v>
      </c>
      <c r="O3589" s="209">
        <v>5637</v>
      </c>
      <c r="P3589" s="209">
        <v>51147</v>
      </c>
      <c r="Q3589" s="248"/>
      <c r="R3589" s="251"/>
      <c r="S3589" s="248"/>
      <c r="T3589" s="248" t="s">
        <v>16014</v>
      </c>
      <c r="U3589" s="248" t="s">
        <v>16270</v>
      </c>
    </row>
    <row r="3590" spans="1:21" s="1" customFormat="1" ht="23.25" customHeight="1" x14ac:dyDescent="0.25">
      <c r="A3590" t="s">
        <v>8825</v>
      </c>
      <c r="B3590" t="str">
        <f t="shared" si="216"/>
        <v>33</v>
      </c>
      <c r="C3590" t="str">
        <f t="shared" si="217"/>
        <v>645</v>
      </c>
      <c r="D3590" t="str">
        <f t="shared" si="218"/>
        <v>060</v>
      </c>
      <c r="E3590" s="161" t="s">
        <v>15233</v>
      </c>
      <c r="F3590" t="s">
        <v>17084</v>
      </c>
      <c r="G3590" t="s">
        <v>8772</v>
      </c>
      <c r="H3590" s="209">
        <v>33</v>
      </c>
      <c r="I3590" s="209">
        <v>645</v>
      </c>
      <c r="J3590" s="209">
        <v>60</v>
      </c>
      <c r="K3590" s="209">
        <v>327710</v>
      </c>
      <c r="L3590" s="209" t="s">
        <v>15177</v>
      </c>
      <c r="M3590" s="209">
        <v>520</v>
      </c>
      <c r="N3590" s="209">
        <v>5060</v>
      </c>
      <c r="O3590" s="209">
        <v>5645</v>
      </c>
      <c r="P3590" s="209">
        <v>51148</v>
      </c>
      <c r="Q3590"/>
      <c r="R3590" s="251"/>
      <c r="S3590"/>
      <c r="T3590" s="248" t="s">
        <v>16014</v>
      </c>
      <c r="U3590" s="248" t="s">
        <v>16270</v>
      </c>
    </row>
    <row r="3591" spans="1:21" s="1" customFormat="1" ht="23.25" customHeight="1" x14ac:dyDescent="0.25">
      <c r="A3591" t="s">
        <v>8925</v>
      </c>
      <c r="B3591" t="str">
        <f t="shared" si="216"/>
        <v>33</v>
      </c>
      <c r="C3591" t="str">
        <f t="shared" si="217"/>
        <v>685</v>
      </c>
      <c r="D3591" t="str">
        <f t="shared" si="218"/>
        <v>060</v>
      </c>
      <c r="E3591" s="161" t="s">
        <v>15190</v>
      </c>
      <c r="F3591" t="s">
        <v>17084</v>
      </c>
      <c r="G3591" t="s">
        <v>8872</v>
      </c>
      <c r="H3591" s="209">
        <v>33</v>
      </c>
      <c r="I3591" s="209">
        <v>685</v>
      </c>
      <c r="J3591" s="209">
        <v>60</v>
      </c>
      <c r="K3591" s="209">
        <v>327730</v>
      </c>
      <c r="L3591" s="209" t="s">
        <v>15177</v>
      </c>
      <c r="M3591" s="209">
        <v>520</v>
      </c>
      <c r="N3591" s="209">
        <v>5060</v>
      </c>
      <c r="O3591" s="209">
        <v>5686</v>
      </c>
      <c r="P3591" s="209">
        <v>51149</v>
      </c>
      <c r="Q3591" s="248"/>
      <c r="R3591" s="251"/>
      <c r="S3591" s="248"/>
      <c r="T3591" s="248" t="s">
        <v>16014</v>
      </c>
      <c r="U3591" s="248" t="s">
        <v>16270</v>
      </c>
    </row>
    <row r="3592" spans="1:21" s="1" customFormat="1" ht="23.25" customHeight="1" x14ac:dyDescent="0.25">
      <c r="A3592" t="s">
        <v>9025</v>
      </c>
      <c r="B3592" t="str">
        <f t="shared" si="216"/>
        <v>33</v>
      </c>
      <c r="C3592" t="str">
        <f t="shared" si="217"/>
        <v>690</v>
      </c>
      <c r="D3592" t="str">
        <f t="shared" si="218"/>
        <v>060</v>
      </c>
      <c r="E3592" s="161" t="s">
        <v>15191</v>
      </c>
      <c r="F3592" t="s">
        <v>17084</v>
      </c>
      <c r="G3592" t="s">
        <v>8972</v>
      </c>
      <c r="H3592" s="209">
        <v>33</v>
      </c>
      <c r="I3592" s="209">
        <v>690</v>
      </c>
      <c r="J3592" s="209">
        <v>60</v>
      </c>
      <c r="K3592" s="209">
        <v>327750</v>
      </c>
      <c r="L3592" s="209" t="s">
        <v>15177</v>
      </c>
      <c r="M3592" s="209">
        <v>520</v>
      </c>
      <c r="N3592" s="209">
        <v>5060</v>
      </c>
      <c r="O3592" s="209">
        <v>5691</v>
      </c>
      <c r="P3592" s="209">
        <v>51150</v>
      </c>
      <c r="Q3592" s="248"/>
      <c r="R3592" s="251"/>
      <c r="S3592" s="248"/>
      <c r="T3592" s="248" t="s">
        <v>16014</v>
      </c>
      <c r="U3592" s="248" t="s">
        <v>16270</v>
      </c>
    </row>
    <row r="3593" spans="1:21" s="1" customFormat="1" ht="23.25" customHeight="1" x14ac:dyDescent="0.25">
      <c r="A3593" t="s">
        <v>9125</v>
      </c>
      <c r="B3593" t="str">
        <f t="shared" si="216"/>
        <v>33</v>
      </c>
      <c r="C3593" t="str">
        <f t="shared" si="217"/>
        <v>695</v>
      </c>
      <c r="D3593" t="str">
        <f t="shared" si="218"/>
        <v>060</v>
      </c>
      <c r="E3593" s="161" t="s">
        <v>15192</v>
      </c>
      <c r="F3593" t="s">
        <v>17084</v>
      </c>
      <c r="G3593" t="s">
        <v>9072</v>
      </c>
      <c r="H3593" s="209">
        <v>33</v>
      </c>
      <c r="I3593" s="209">
        <v>695</v>
      </c>
      <c r="J3593" s="209">
        <v>60</v>
      </c>
      <c r="K3593" s="209">
        <v>327770</v>
      </c>
      <c r="L3593" s="209" t="s">
        <v>15177</v>
      </c>
      <c r="M3593" s="209">
        <v>520</v>
      </c>
      <c r="N3593" s="209">
        <v>5060</v>
      </c>
      <c r="O3593" s="209">
        <v>5695</v>
      </c>
      <c r="P3593" s="209">
        <v>51151</v>
      </c>
      <c r="Q3593" s="248"/>
      <c r="R3593" s="251"/>
      <c r="S3593" s="248"/>
      <c r="T3593" s="248" t="s">
        <v>16014</v>
      </c>
      <c r="U3593" s="248" t="s">
        <v>16270</v>
      </c>
    </row>
    <row r="3594" spans="1:21" s="1" customFormat="1" ht="23.25" customHeight="1" x14ac:dyDescent="0.25">
      <c r="A3594" t="s">
        <v>9224</v>
      </c>
      <c r="B3594" t="str">
        <f t="shared" si="216"/>
        <v>33</v>
      </c>
      <c r="C3594" t="str">
        <f t="shared" si="217"/>
        <v>700</v>
      </c>
      <c r="D3594" t="str">
        <f t="shared" si="218"/>
        <v>060</v>
      </c>
      <c r="E3594" s="161" t="s">
        <v>15193</v>
      </c>
      <c r="F3594" t="s">
        <v>17084</v>
      </c>
      <c r="G3594" t="s">
        <v>9171</v>
      </c>
      <c r="H3594" s="209">
        <v>33</v>
      </c>
      <c r="I3594" s="209">
        <v>700</v>
      </c>
      <c r="J3594" s="209">
        <v>60</v>
      </c>
      <c r="K3594" s="209">
        <v>327810</v>
      </c>
      <c r="L3594" s="209" t="s">
        <v>15177</v>
      </c>
      <c r="M3594" s="209">
        <v>520</v>
      </c>
      <c r="N3594" s="209">
        <v>5060</v>
      </c>
      <c r="O3594" s="209">
        <v>5700</v>
      </c>
      <c r="P3594" s="209">
        <v>51152</v>
      </c>
      <c r="Q3594" s="248"/>
      <c r="R3594" s="251"/>
      <c r="S3594" s="248"/>
      <c r="T3594" s="248" t="s">
        <v>16014</v>
      </c>
      <c r="U3594" s="248" t="s">
        <v>16270</v>
      </c>
    </row>
    <row r="3595" spans="1:21" s="1" customFormat="1" ht="23.25" customHeight="1" x14ac:dyDescent="0.25">
      <c r="A3595" t="s">
        <v>9323</v>
      </c>
      <c r="B3595" t="str">
        <f t="shared" si="216"/>
        <v>33</v>
      </c>
      <c r="C3595" t="str">
        <f t="shared" si="217"/>
        <v>745</v>
      </c>
      <c r="D3595" t="str">
        <f t="shared" si="218"/>
        <v>060</v>
      </c>
      <c r="E3595" s="161" t="s">
        <v>15194</v>
      </c>
      <c r="F3595" t="s">
        <v>17084</v>
      </c>
      <c r="G3595" t="s">
        <v>9270</v>
      </c>
      <c r="H3595" s="209">
        <v>33</v>
      </c>
      <c r="I3595" s="209">
        <v>745</v>
      </c>
      <c r="J3595" s="209">
        <v>60</v>
      </c>
      <c r="K3595" s="209">
        <v>328430</v>
      </c>
      <c r="L3595" s="209" t="s">
        <v>15177</v>
      </c>
      <c r="M3595" s="209">
        <v>520</v>
      </c>
      <c r="N3595" s="209">
        <v>5060</v>
      </c>
      <c r="O3595" s="209">
        <v>5745</v>
      </c>
      <c r="P3595" s="209">
        <v>51153</v>
      </c>
      <c r="Q3595" s="248"/>
      <c r="R3595" s="251"/>
      <c r="S3595" s="248"/>
      <c r="T3595" s="248" t="s">
        <v>16014</v>
      </c>
      <c r="U3595" s="248" t="s">
        <v>16270</v>
      </c>
    </row>
    <row r="3596" spans="1:21" s="1" customFormat="1" ht="23.25" customHeight="1" x14ac:dyDescent="0.25">
      <c r="A3596" t="s">
        <v>9422</v>
      </c>
      <c r="B3596" t="str">
        <f t="shared" si="216"/>
        <v>33</v>
      </c>
      <c r="C3596" t="str">
        <f t="shared" si="217"/>
        <v>750</v>
      </c>
      <c r="D3596" t="str">
        <f t="shared" si="218"/>
        <v>060</v>
      </c>
      <c r="E3596" s="161" t="s">
        <v>15236</v>
      </c>
      <c r="F3596" t="s">
        <v>17084</v>
      </c>
      <c r="G3596" t="s">
        <v>9369</v>
      </c>
      <c r="H3596" s="209">
        <v>33</v>
      </c>
      <c r="I3596" s="209">
        <v>750</v>
      </c>
      <c r="J3596" s="209">
        <v>60</v>
      </c>
      <c r="K3596" s="209">
        <v>328450</v>
      </c>
      <c r="L3596" s="209" t="s">
        <v>15177</v>
      </c>
      <c r="M3596" s="209">
        <v>520</v>
      </c>
      <c r="N3596" s="209">
        <v>5060</v>
      </c>
      <c r="O3596" s="209">
        <v>5750</v>
      </c>
      <c r="P3596" s="209">
        <v>51154</v>
      </c>
      <c r="Q3596"/>
      <c r="R3596" s="251"/>
      <c r="S3596"/>
      <c r="T3596" s="248" t="s">
        <v>16014</v>
      </c>
      <c r="U3596" s="248" t="s">
        <v>16270</v>
      </c>
    </row>
    <row r="3597" spans="1:21" s="1" customFormat="1" ht="23.25" customHeight="1" x14ac:dyDescent="0.25">
      <c r="A3597" t="s">
        <v>9521</v>
      </c>
      <c r="B3597" t="str">
        <f t="shared" si="216"/>
        <v>33</v>
      </c>
      <c r="C3597" t="str">
        <f t="shared" si="217"/>
        <v>795</v>
      </c>
      <c r="D3597" t="str">
        <f t="shared" si="218"/>
        <v>060</v>
      </c>
      <c r="E3597" s="161" t="s">
        <v>15195</v>
      </c>
      <c r="F3597" t="s">
        <v>17084</v>
      </c>
      <c r="G3597" t="s">
        <v>9468</v>
      </c>
      <c r="H3597" s="209">
        <v>33</v>
      </c>
      <c r="I3597" s="209">
        <v>795</v>
      </c>
      <c r="J3597" s="209">
        <v>60</v>
      </c>
      <c r="K3597" s="209">
        <v>328780</v>
      </c>
      <c r="L3597" s="209" t="s">
        <v>15177</v>
      </c>
      <c r="M3597" s="209">
        <v>520</v>
      </c>
      <c r="N3597" s="209">
        <v>5060</v>
      </c>
      <c r="O3597" s="209">
        <v>5795</v>
      </c>
      <c r="P3597" s="209">
        <v>51155</v>
      </c>
      <c r="Q3597" s="248"/>
      <c r="R3597" s="251"/>
      <c r="S3597" s="248"/>
      <c r="T3597" s="248" t="s">
        <v>16014</v>
      </c>
      <c r="U3597" s="248" t="s">
        <v>16270</v>
      </c>
    </row>
    <row r="3598" spans="1:21" s="1" customFormat="1" ht="23.25" customHeight="1" x14ac:dyDescent="0.25">
      <c r="A3598" t="s">
        <v>9620</v>
      </c>
      <c r="B3598" t="str">
        <f t="shared" si="216"/>
        <v>33</v>
      </c>
      <c r="C3598" t="str">
        <f t="shared" si="217"/>
        <v>850</v>
      </c>
      <c r="D3598" t="str">
        <f t="shared" si="218"/>
        <v>060</v>
      </c>
      <c r="E3598" s="161" t="s">
        <v>15196</v>
      </c>
      <c r="F3598" t="s">
        <v>17084</v>
      </c>
      <c r="G3598" t="s">
        <v>9567</v>
      </c>
      <c r="H3598" s="209">
        <v>33</v>
      </c>
      <c r="I3598" s="209">
        <v>850</v>
      </c>
      <c r="J3598" s="209">
        <v>60</v>
      </c>
      <c r="K3598" s="209">
        <v>328910</v>
      </c>
      <c r="L3598" s="209" t="s">
        <v>15177</v>
      </c>
      <c r="M3598" s="209">
        <v>520</v>
      </c>
      <c r="N3598" s="209">
        <v>5060</v>
      </c>
      <c r="O3598" s="209">
        <v>5850</v>
      </c>
      <c r="P3598" s="209">
        <v>51156</v>
      </c>
      <c r="Q3598" s="248"/>
      <c r="R3598" s="251"/>
      <c r="S3598" s="248"/>
      <c r="T3598" s="248" t="s">
        <v>16014</v>
      </c>
      <c r="U3598" s="248" t="s">
        <v>16270</v>
      </c>
    </row>
    <row r="3599" spans="1:21" s="1" customFormat="1" ht="23.25" customHeight="1" x14ac:dyDescent="0.25">
      <c r="A3599"/>
      <c r="B3599" t="str">
        <f t="shared" si="216"/>
        <v/>
      </c>
      <c r="C3599" t="str">
        <f t="shared" si="217"/>
        <v/>
      </c>
      <c r="D3599" t="str">
        <f t="shared" si="218"/>
        <v/>
      </c>
      <c r="E3599" s="161" t="s">
        <v>16671</v>
      </c>
      <c r="F3599" t="s">
        <v>17085</v>
      </c>
      <c r="G3599" t="s">
        <v>8323</v>
      </c>
      <c r="H3599" s="209">
        <v>34</v>
      </c>
      <c r="I3599" s="209">
        <v>610</v>
      </c>
      <c r="J3599" s="209">
        <v>512</v>
      </c>
      <c r="K3599" s="209">
        <v>327420</v>
      </c>
      <c r="L3599" s="209">
        <v>210100</v>
      </c>
      <c r="M3599" s="209">
        <v>530</v>
      </c>
      <c r="N3599" s="209">
        <v>5512</v>
      </c>
      <c r="O3599" s="209">
        <v>5030</v>
      </c>
      <c r="P3599" s="209">
        <v>51178</v>
      </c>
      <c r="Q3599" s="248"/>
      <c r="R3599" s="251"/>
      <c r="S3599" s="248"/>
      <c r="T3599" s="248" t="s">
        <v>16672</v>
      </c>
      <c r="U3599" s="248" t="s">
        <v>16270</v>
      </c>
    </row>
    <row r="3600" spans="1:21" s="1" customFormat="1" ht="23.25" customHeight="1" x14ac:dyDescent="0.25">
      <c r="A3600" t="s">
        <v>9847</v>
      </c>
      <c r="B3600" t="str">
        <f t="shared" si="216"/>
        <v>34</v>
      </c>
      <c r="C3600" t="str">
        <f t="shared" si="217"/>
        <v>610</v>
      </c>
      <c r="D3600" t="str">
        <f t="shared" si="218"/>
        <v>512</v>
      </c>
      <c r="E3600" s="161" t="s">
        <v>9848</v>
      </c>
      <c r="F3600" t="s">
        <v>17085</v>
      </c>
      <c r="G3600" t="s">
        <v>8323</v>
      </c>
      <c r="H3600" s="209">
        <v>34</v>
      </c>
      <c r="I3600" s="209">
        <v>610</v>
      </c>
      <c r="J3600" s="209">
        <v>512</v>
      </c>
      <c r="K3600" s="209">
        <v>327420</v>
      </c>
      <c r="L3600" s="209" t="s">
        <v>15177</v>
      </c>
      <c r="M3600" s="209">
        <v>530</v>
      </c>
      <c r="N3600" s="209">
        <v>5512</v>
      </c>
      <c r="O3600" s="209">
        <v>5610</v>
      </c>
      <c r="P3600" s="209">
        <v>51181</v>
      </c>
      <c r="Q3600" s="248" t="s">
        <v>15969</v>
      </c>
      <c r="R3600" s="251"/>
      <c r="S3600" s="248"/>
      <c r="T3600" s="248"/>
      <c r="U3600" s="248"/>
    </row>
    <row r="3601" spans="1:21" s="1" customFormat="1" ht="23.25" customHeight="1" x14ac:dyDescent="0.25">
      <c r="A3601" t="s">
        <v>9690</v>
      </c>
      <c r="B3601" t="str">
        <f t="shared" si="216"/>
        <v>34</v>
      </c>
      <c r="C3601" t="str">
        <f t="shared" si="217"/>
        <v>001</v>
      </c>
      <c r="D3601" t="str">
        <f t="shared" si="218"/>
        <v>509</v>
      </c>
      <c r="E3601" s="161" t="s">
        <v>9692</v>
      </c>
      <c r="F3601" t="s">
        <v>17268</v>
      </c>
      <c r="G3601" t="s">
        <v>9668</v>
      </c>
      <c r="H3601" s="209">
        <v>34</v>
      </c>
      <c r="I3601" s="209">
        <v>1</v>
      </c>
      <c r="J3601" s="209">
        <v>509</v>
      </c>
      <c r="K3601" s="209">
        <v>320120</v>
      </c>
      <c r="L3601" s="209" t="s">
        <v>15177</v>
      </c>
      <c r="M3601" s="209">
        <v>530</v>
      </c>
      <c r="N3601" s="209">
        <v>5509</v>
      </c>
      <c r="O3601" s="209">
        <v>5001</v>
      </c>
      <c r="P3601" s="209">
        <v>51194</v>
      </c>
      <c r="Q3601" s="248"/>
      <c r="R3601" s="248"/>
      <c r="S3601" s="248"/>
      <c r="T3601" s="248" t="s">
        <v>16014</v>
      </c>
      <c r="U3601" s="248" t="s">
        <v>16270</v>
      </c>
    </row>
    <row r="3602" spans="1:21" s="1" customFormat="1" ht="23.25" customHeight="1" x14ac:dyDescent="0.25">
      <c r="A3602" t="s">
        <v>9715</v>
      </c>
      <c r="B3602" t="str">
        <f t="shared" si="216"/>
        <v>34</v>
      </c>
      <c r="C3602" t="str">
        <f t="shared" si="217"/>
        <v>002</v>
      </c>
      <c r="D3602" t="str">
        <f t="shared" si="218"/>
        <v>509</v>
      </c>
      <c r="E3602" s="161" t="s">
        <v>9716</v>
      </c>
      <c r="F3602" t="s">
        <v>17268</v>
      </c>
      <c r="G3602" t="s">
        <v>7729</v>
      </c>
      <c r="H3602" s="209">
        <v>34</v>
      </c>
      <c r="I3602" s="209">
        <v>2</v>
      </c>
      <c r="J3602" s="209">
        <v>509</v>
      </c>
      <c r="K3602" s="209">
        <v>320220</v>
      </c>
      <c r="L3602" s="209" t="s">
        <v>15177</v>
      </c>
      <c r="M3602" s="209">
        <v>530</v>
      </c>
      <c r="N3602" s="209">
        <v>5509</v>
      </c>
      <c r="O3602" s="209">
        <v>5002</v>
      </c>
      <c r="P3602" s="209">
        <v>51195</v>
      </c>
      <c r="Q3602" s="248"/>
      <c r="R3602" s="251"/>
      <c r="S3602" s="248"/>
      <c r="T3602" s="248" t="s">
        <v>16014</v>
      </c>
      <c r="U3602" s="248" t="s">
        <v>16270</v>
      </c>
    </row>
    <row r="3603" spans="1:21" s="1" customFormat="1" ht="23.25" customHeight="1" x14ac:dyDescent="0.25">
      <c r="A3603" t="s">
        <v>9737</v>
      </c>
      <c r="B3603" t="str">
        <f t="shared" si="216"/>
        <v>34</v>
      </c>
      <c r="C3603" t="str">
        <f t="shared" si="217"/>
        <v>010</v>
      </c>
      <c r="D3603" t="str">
        <f t="shared" si="218"/>
        <v>509</v>
      </c>
      <c r="E3603" s="161" t="s">
        <v>9738</v>
      </c>
      <c r="F3603" t="s">
        <v>17085</v>
      </c>
      <c r="G3603" t="s">
        <v>7828</v>
      </c>
      <c r="H3603" s="209">
        <v>34</v>
      </c>
      <c r="I3603" s="209">
        <v>10</v>
      </c>
      <c r="J3603" s="209">
        <v>509</v>
      </c>
      <c r="K3603" s="209">
        <v>320320</v>
      </c>
      <c r="L3603" s="209" t="s">
        <v>15177</v>
      </c>
      <c r="M3603" s="209">
        <v>530</v>
      </c>
      <c r="N3603" s="209">
        <v>5509</v>
      </c>
      <c r="O3603" s="209">
        <v>5010</v>
      </c>
      <c r="P3603" s="209">
        <v>51196</v>
      </c>
      <c r="Q3603" s="248"/>
      <c r="R3603" s="251"/>
      <c r="S3603" s="248"/>
      <c r="T3603" s="248" t="s">
        <v>16014</v>
      </c>
      <c r="U3603" s="248" t="s">
        <v>16270</v>
      </c>
    </row>
    <row r="3604" spans="1:21" s="1" customFormat="1" ht="23.25" customHeight="1" x14ac:dyDescent="0.25">
      <c r="A3604" t="s">
        <v>9760</v>
      </c>
      <c r="B3604" t="str">
        <f t="shared" si="216"/>
        <v>34</v>
      </c>
      <c r="C3604" t="str">
        <f t="shared" si="217"/>
        <v>030</v>
      </c>
      <c r="D3604" t="str">
        <f t="shared" si="218"/>
        <v>509</v>
      </c>
      <c r="E3604" s="161" t="s">
        <v>9761</v>
      </c>
      <c r="F3604" t="s">
        <v>17085</v>
      </c>
      <c r="G3604" t="s">
        <v>9745</v>
      </c>
      <c r="H3604" s="209">
        <v>34</v>
      </c>
      <c r="I3604" s="209">
        <v>30</v>
      </c>
      <c r="J3604" s="209">
        <v>509</v>
      </c>
      <c r="K3604" s="209">
        <v>320920</v>
      </c>
      <c r="L3604" s="209" t="s">
        <v>15177</v>
      </c>
      <c r="M3604" s="209">
        <v>530</v>
      </c>
      <c r="N3604" s="209">
        <v>5509</v>
      </c>
      <c r="O3604" s="209">
        <v>5030</v>
      </c>
      <c r="P3604" s="209">
        <v>51197</v>
      </c>
      <c r="Q3604" s="248"/>
      <c r="R3604" s="251"/>
      <c r="S3604" s="248"/>
      <c r="T3604" s="248" t="s">
        <v>16014</v>
      </c>
      <c r="U3604" s="248" t="s">
        <v>16270</v>
      </c>
    </row>
    <row r="3605" spans="1:21" s="1" customFormat="1" ht="23.25" customHeight="1" x14ac:dyDescent="0.25">
      <c r="A3605" t="s">
        <v>9782</v>
      </c>
      <c r="B3605" t="str">
        <f t="shared" si="216"/>
        <v>34</v>
      </c>
      <c r="C3605" t="str">
        <f t="shared" si="217"/>
        <v>035</v>
      </c>
      <c r="D3605" t="str">
        <f t="shared" si="218"/>
        <v>509</v>
      </c>
      <c r="E3605" s="161" t="s">
        <v>9783</v>
      </c>
      <c r="F3605" t="s">
        <v>17085</v>
      </c>
      <c r="G3605" t="s">
        <v>8026</v>
      </c>
      <c r="H3605" s="209">
        <v>34</v>
      </c>
      <c r="I3605" s="209">
        <v>35</v>
      </c>
      <c r="J3605" s="209">
        <v>509</v>
      </c>
      <c r="K3605" s="209">
        <v>320926</v>
      </c>
      <c r="L3605" s="209" t="s">
        <v>15177</v>
      </c>
      <c r="M3605" s="209">
        <v>530</v>
      </c>
      <c r="N3605" s="209">
        <v>5509</v>
      </c>
      <c r="O3605" s="209">
        <v>5035</v>
      </c>
      <c r="P3605" s="209">
        <v>51198</v>
      </c>
      <c r="Q3605" s="248"/>
      <c r="R3605" s="251"/>
      <c r="S3605" s="248"/>
      <c r="T3605" s="248" t="s">
        <v>16014</v>
      </c>
      <c r="U3605" s="248" t="s">
        <v>16270</v>
      </c>
    </row>
    <row r="3606" spans="1:21" s="1" customFormat="1" ht="23.25" customHeight="1" x14ac:dyDescent="0.25">
      <c r="A3606" t="s">
        <v>9801</v>
      </c>
      <c r="B3606" t="str">
        <f t="shared" si="216"/>
        <v>34</v>
      </c>
      <c r="C3606" t="str">
        <f t="shared" si="217"/>
        <v>040</v>
      </c>
      <c r="D3606" t="str">
        <f t="shared" si="218"/>
        <v>509</v>
      </c>
      <c r="E3606" s="161" t="s">
        <v>9802</v>
      </c>
      <c r="F3606" t="s">
        <v>17085</v>
      </c>
      <c r="G3606" t="s">
        <v>9786</v>
      </c>
      <c r="H3606" s="209">
        <v>34</v>
      </c>
      <c r="I3606" s="209">
        <v>40</v>
      </c>
      <c r="J3606" s="209">
        <v>509</v>
      </c>
      <c r="K3606" s="209">
        <v>320940</v>
      </c>
      <c r="L3606" s="209" t="s">
        <v>15177</v>
      </c>
      <c r="M3606" s="209">
        <v>530</v>
      </c>
      <c r="N3606" s="209">
        <v>5509</v>
      </c>
      <c r="O3606" s="209">
        <v>5040</v>
      </c>
      <c r="P3606" s="209">
        <v>51199</v>
      </c>
      <c r="Q3606" s="248"/>
      <c r="R3606" s="251"/>
      <c r="S3606" s="248"/>
      <c r="T3606" s="248" t="s">
        <v>16014</v>
      </c>
      <c r="U3606" s="248" t="s">
        <v>16270</v>
      </c>
    </row>
    <row r="3607" spans="1:21" s="1" customFormat="1" ht="23.25" customHeight="1" x14ac:dyDescent="0.25">
      <c r="A3607" t="s">
        <v>9821</v>
      </c>
      <c r="B3607" t="str">
        <f t="shared" si="216"/>
        <v>34</v>
      </c>
      <c r="C3607" t="str">
        <f t="shared" si="217"/>
        <v>200</v>
      </c>
      <c r="D3607" t="str">
        <f t="shared" si="218"/>
        <v>509</v>
      </c>
      <c r="E3607" s="322" t="s">
        <v>9822</v>
      </c>
      <c r="F3607" t="s">
        <v>17085</v>
      </c>
      <c r="G3607" t="s">
        <v>8224</v>
      </c>
      <c r="H3607" s="209">
        <v>34</v>
      </c>
      <c r="I3607" s="209">
        <v>200</v>
      </c>
      <c r="J3607" s="209">
        <v>509</v>
      </c>
      <c r="K3607" s="209">
        <v>322020</v>
      </c>
      <c r="L3607" s="209" t="s">
        <v>15177</v>
      </c>
      <c r="M3607" s="209">
        <v>530</v>
      </c>
      <c r="N3607" s="209">
        <v>5509</v>
      </c>
      <c r="O3607" s="329">
        <v>5200</v>
      </c>
      <c r="P3607" s="209">
        <v>51200</v>
      </c>
      <c r="Q3607" s="248"/>
      <c r="R3607" s="251"/>
      <c r="S3607" s="248"/>
      <c r="T3607" s="248" t="s">
        <v>16014</v>
      </c>
      <c r="U3607" s="248" t="s">
        <v>16270</v>
      </c>
    </row>
    <row r="3608" spans="1:21" s="1" customFormat="1" ht="23.25" customHeight="1" x14ac:dyDescent="0.25">
      <c r="A3608" t="s">
        <v>9843</v>
      </c>
      <c r="B3608" t="str">
        <f t="shared" si="216"/>
        <v>34</v>
      </c>
      <c r="C3608" t="str">
        <f t="shared" si="217"/>
        <v>610</v>
      </c>
      <c r="D3608" t="str">
        <f t="shared" si="218"/>
        <v>509</v>
      </c>
      <c r="E3608" s="322" t="s">
        <v>9844</v>
      </c>
      <c r="F3608" t="s">
        <v>17085</v>
      </c>
      <c r="G3608" t="s">
        <v>8323</v>
      </c>
      <c r="H3608" s="209">
        <v>34</v>
      </c>
      <c r="I3608" s="209">
        <v>610</v>
      </c>
      <c r="J3608" s="209">
        <v>509</v>
      </c>
      <c r="K3608" s="209">
        <v>327420</v>
      </c>
      <c r="L3608" s="209" t="s">
        <v>15177</v>
      </c>
      <c r="M3608" s="209">
        <v>530</v>
      </c>
      <c r="N3608" s="209">
        <v>5509</v>
      </c>
      <c r="O3608" s="329">
        <v>5610</v>
      </c>
      <c r="P3608" s="209">
        <v>51201</v>
      </c>
      <c r="Q3608" s="248"/>
      <c r="R3608" s="251"/>
      <c r="S3608" s="248"/>
      <c r="T3608" s="248" t="s">
        <v>16014</v>
      </c>
      <c r="U3608" s="248" t="s">
        <v>16270</v>
      </c>
    </row>
    <row r="3609" spans="1:21" s="1" customFormat="1" ht="23.25" customHeight="1" x14ac:dyDescent="0.25">
      <c r="A3609" t="s">
        <v>9865</v>
      </c>
      <c r="B3609" t="str">
        <f t="shared" si="216"/>
        <v>34</v>
      </c>
      <c r="C3609" t="str">
        <f t="shared" si="217"/>
        <v>620</v>
      </c>
      <c r="D3609" t="str">
        <f t="shared" si="218"/>
        <v>509</v>
      </c>
      <c r="E3609" s="322" t="s">
        <v>9866</v>
      </c>
      <c r="F3609" t="s">
        <v>17085</v>
      </c>
      <c r="G3609" t="s">
        <v>8422</v>
      </c>
      <c r="H3609" s="209">
        <v>34</v>
      </c>
      <c r="I3609" s="209">
        <v>620</v>
      </c>
      <c r="J3609" s="209">
        <v>509</v>
      </c>
      <c r="K3609" s="209">
        <v>327520</v>
      </c>
      <c r="L3609" s="209" t="s">
        <v>15177</v>
      </c>
      <c r="M3609" s="209">
        <v>530</v>
      </c>
      <c r="N3609" s="209">
        <v>5509</v>
      </c>
      <c r="O3609" s="329">
        <v>5620</v>
      </c>
      <c r="P3609" s="209">
        <v>51202</v>
      </c>
      <c r="Q3609" s="248"/>
      <c r="R3609" s="251"/>
      <c r="S3609" s="248"/>
      <c r="T3609" s="248" t="s">
        <v>16014</v>
      </c>
      <c r="U3609" s="248" t="s">
        <v>16270</v>
      </c>
    </row>
    <row r="3610" spans="1:21" s="1" customFormat="1" ht="23.25" customHeight="1" x14ac:dyDescent="0.25">
      <c r="A3610" t="s">
        <v>9898</v>
      </c>
      <c r="B3610" t="str">
        <f t="shared" si="216"/>
        <v>34</v>
      </c>
      <c r="C3610" t="str">
        <f t="shared" si="217"/>
        <v>630</v>
      </c>
      <c r="D3610" t="str">
        <f t="shared" si="218"/>
        <v>509</v>
      </c>
      <c r="E3610" s="322" t="s">
        <v>9899</v>
      </c>
      <c r="F3610" t="s">
        <v>17085</v>
      </c>
      <c r="G3610" t="s">
        <v>8571</v>
      </c>
      <c r="H3610" s="209">
        <v>34</v>
      </c>
      <c r="I3610" s="209">
        <v>630</v>
      </c>
      <c r="J3610" s="209">
        <v>509</v>
      </c>
      <c r="K3610" s="209">
        <v>327620</v>
      </c>
      <c r="L3610" s="209" t="s">
        <v>15177</v>
      </c>
      <c r="M3610" s="209">
        <v>530</v>
      </c>
      <c r="N3610" s="209">
        <v>5509</v>
      </c>
      <c r="O3610" s="329">
        <v>5630</v>
      </c>
      <c r="P3610" s="209">
        <v>51204</v>
      </c>
      <c r="Q3610" s="248"/>
      <c r="R3610" s="251"/>
      <c r="S3610" s="248"/>
      <c r="T3610" s="248" t="s">
        <v>16014</v>
      </c>
      <c r="U3610" s="248" t="s">
        <v>16270</v>
      </c>
    </row>
    <row r="3611" spans="1:21" s="1" customFormat="1" ht="23.25" customHeight="1" x14ac:dyDescent="0.25">
      <c r="A3611" t="s">
        <v>9932</v>
      </c>
      <c r="B3611" t="str">
        <f t="shared" si="216"/>
        <v>34</v>
      </c>
      <c r="C3611" t="str">
        <f t="shared" si="217"/>
        <v>645</v>
      </c>
      <c r="D3611" t="str">
        <f t="shared" si="218"/>
        <v>509</v>
      </c>
      <c r="E3611" s="322" t="s">
        <v>9933</v>
      </c>
      <c r="F3611" t="s">
        <v>17085</v>
      </c>
      <c r="G3611" t="s">
        <v>8772</v>
      </c>
      <c r="H3611" s="209">
        <v>34</v>
      </c>
      <c r="I3611" s="209">
        <v>645</v>
      </c>
      <c r="J3611" s="209">
        <v>509</v>
      </c>
      <c r="K3611" s="209">
        <v>327720</v>
      </c>
      <c r="L3611" s="209" t="s">
        <v>15177</v>
      </c>
      <c r="M3611" s="209">
        <v>530</v>
      </c>
      <c r="N3611" s="209">
        <v>5509</v>
      </c>
      <c r="O3611" s="329">
        <v>5645</v>
      </c>
      <c r="P3611" s="209">
        <v>51205</v>
      </c>
      <c r="Q3611"/>
      <c r="R3611" s="251"/>
      <c r="S3611"/>
      <c r="T3611" s="248" t="s">
        <v>16014</v>
      </c>
      <c r="U3611" s="248" t="s">
        <v>16270</v>
      </c>
    </row>
    <row r="3612" spans="1:21" s="1" customFormat="1" ht="23.25" customHeight="1" x14ac:dyDescent="0.25">
      <c r="A3612" t="s">
        <v>9954</v>
      </c>
      <c r="B3612" t="str">
        <f t="shared" si="216"/>
        <v>34</v>
      </c>
      <c r="C3612" t="str">
        <f t="shared" si="217"/>
        <v>685</v>
      </c>
      <c r="D3612" t="str">
        <f t="shared" si="218"/>
        <v>509</v>
      </c>
      <c r="E3612" s="322" t="s">
        <v>9955</v>
      </c>
      <c r="F3612" t="s">
        <v>17085</v>
      </c>
      <c r="G3612" t="s">
        <v>8871</v>
      </c>
      <c r="H3612" s="209">
        <v>34</v>
      </c>
      <c r="I3612" s="209">
        <v>685</v>
      </c>
      <c r="J3612" s="209">
        <v>509</v>
      </c>
      <c r="K3612" s="209">
        <v>327740</v>
      </c>
      <c r="L3612" s="209" t="s">
        <v>15177</v>
      </c>
      <c r="M3612" s="209">
        <v>530</v>
      </c>
      <c r="N3612" s="209">
        <v>5509</v>
      </c>
      <c r="O3612" s="329">
        <v>5686</v>
      </c>
      <c r="P3612" s="209">
        <v>51206</v>
      </c>
      <c r="Q3612" s="248"/>
      <c r="R3612" s="251"/>
      <c r="S3612" s="248"/>
      <c r="T3612" s="248" t="s">
        <v>16014</v>
      </c>
      <c r="U3612" s="248" t="s">
        <v>16270</v>
      </c>
    </row>
    <row r="3613" spans="1:21" s="1" customFormat="1" ht="23.25" customHeight="1" x14ac:dyDescent="0.25">
      <c r="A3613" t="s">
        <v>9976</v>
      </c>
      <c r="B3613" t="str">
        <f t="shared" si="216"/>
        <v>34</v>
      </c>
      <c r="C3613" t="str">
        <f t="shared" si="217"/>
        <v>690</v>
      </c>
      <c r="D3613" t="str">
        <f t="shared" si="218"/>
        <v>509</v>
      </c>
      <c r="E3613" s="322" t="s">
        <v>9977</v>
      </c>
      <c r="F3613" t="s">
        <v>17085</v>
      </c>
      <c r="G3613" t="s">
        <v>8971</v>
      </c>
      <c r="H3613" s="209">
        <v>34</v>
      </c>
      <c r="I3613" s="209">
        <v>690</v>
      </c>
      <c r="J3613" s="209">
        <v>509</v>
      </c>
      <c r="K3613" s="209">
        <v>327760</v>
      </c>
      <c r="L3613" s="209" t="s">
        <v>15177</v>
      </c>
      <c r="M3613" s="209">
        <v>530</v>
      </c>
      <c r="N3613" s="209">
        <v>5509</v>
      </c>
      <c r="O3613" s="329">
        <v>5691</v>
      </c>
      <c r="P3613" s="209">
        <v>51207</v>
      </c>
      <c r="Q3613" s="248"/>
      <c r="R3613" s="251"/>
      <c r="S3613" s="248"/>
      <c r="T3613" s="248" t="s">
        <v>16014</v>
      </c>
      <c r="U3613" s="248" t="s">
        <v>16270</v>
      </c>
    </row>
    <row r="3614" spans="1:21" s="1" customFormat="1" ht="23.25" customHeight="1" x14ac:dyDescent="0.25">
      <c r="A3614" t="s">
        <v>9998</v>
      </c>
      <c r="B3614" t="str">
        <f t="shared" si="216"/>
        <v>34</v>
      </c>
      <c r="C3614" t="str">
        <f t="shared" si="217"/>
        <v>695</v>
      </c>
      <c r="D3614" t="str">
        <f t="shared" si="218"/>
        <v>509</v>
      </c>
      <c r="E3614" s="322" t="s">
        <v>9999</v>
      </c>
      <c r="F3614" t="s">
        <v>17085</v>
      </c>
      <c r="G3614" t="s">
        <v>9071</v>
      </c>
      <c r="H3614" s="209">
        <v>34</v>
      </c>
      <c r="I3614" s="209">
        <v>695</v>
      </c>
      <c r="J3614" s="209">
        <v>509</v>
      </c>
      <c r="K3614" s="209">
        <v>327780</v>
      </c>
      <c r="L3614" s="209" t="s">
        <v>15177</v>
      </c>
      <c r="M3614" s="209">
        <v>530</v>
      </c>
      <c r="N3614" s="209">
        <v>5509</v>
      </c>
      <c r="O3614" s="329">
        <v>5695</v>
      </c>
      <c r="P3614" s="209">
        <v>51208</v>
      </c>
      <c r="Q3614" s="248"/>
      <c r="R3614" s="251"/>
      <c r="S3614" s="248"/>
      <c r="T3614" s="248" t="s">
        <v>16014</v>
      </c>
      <c r="U3614" s="248" t="s">
        <v>16270</v>
      </c>
    </row>
    <row r="3615" spans="1:21" s="1" customFormat="1" ht="23.25" customHeight="1" x14ac:dyDescent="0.25">
      <c r="A3615" t="s">
        <v>10020</v>
      </c>
      <c r="B3615" t="str">
        <f t="shared" si="216"/>
        <v>34</v>
      </c>
      <c r="C3615" t="str">
        <f t="shared" si="217"/>
        <v>700</v>
      </c>
      <c r="D3615" t="str">
        <f t="shared" si="218"/>
        <v>509</v>
      </c>
      <c r="E3615" s="322" t="s">
        <v>10021</v>
      </c>
      <c r="F3615" t="s">
        <v>17085</v>
      </c>
      <c r="G3615" t="s">
        <v>9171</v>
      </c>
      <c r="H3615" s="209">
        <v>34</v>
      </c>
      <c r="I3615" s="209">
        <v>700</v>
      </c>
      <c r="J3615" s="209">
        <v>509</v>
      </c>
      <c r="K3615" s="209">
        <v>327820</v>
      </c>
      <c r="L3615" s="209" t="s">
        <v>15177</v>
      </c>
      <c r="M3615" s="209">
        <v>530</v>
      </c>
      <c r="N3615" s="209">
        <v>5509</v>
      </c>
      <c r="O3615" s="329">
        <v>5700</v>
      </c>
      <c r="P3615" s="209">
        <v>51209</v>
      </c>
      <c r="Q3615" s="248"/>
      <c r="R3615" s="251"/>
      <c r="S3615" s="248"/>
      <c r="T3615" s="248" t="s">
        <v>16014</v>
      </c>
      <c r="U3615" s="248" t="s">
        <v>16270</v>
      </c>
    </row>
    <row r="3616" spans="1:21" s="1" customFormat="1" ht="23.25" customHeight="1" x14ac:dyDescent="0.25">
      <c r="A3616" t="s">
        <v>10042</v>
      </c>
      <c r="B3616" t="str">
        <f t="shared" si="216"/>
        <v>34</v>
      </c>
      <c r="C3616" t="str">
        <f t="shared" si="217"/>
        <v>745</v>
      </c>
      <c r="D3616" t="str">
        <f t="shared" si="218"/>
        <v>509</v>
      </c>
      <c r="E3616" s="322" t="s">
        <v>10043</v>
      </c>
      <c r="F3616" t="s">
        <v>17085</v>
      </c>
      <c r="G3616" t="s">
        <v>9270</v>
      </c>
      <c r="H3616" s="209">
        <v>34</v>
      </c>
      <c r="I3616" s="209">
        <v>745</v>
      </c>
      <c r="J3616" s="209">
        <v>509</v>
      </c>
      <c r="K3616" s="209">
        <v>328440</v>
      </c>
      <c r="L3616" s="209" t="s">
        <v>15177</v>
      </c>
      <c r="M3616" s="209">
        <v>530</v>
      </c>
      <c r="N3616" s="209">
        <v>5509</v>
      </c>
      <c r="O3616" s="329">
        <v>5745</v>
      </c>
      <c r="P3616" s="209">
        <v>51210</v>
      </c>
      <c r="Q3616" s="248"/>
      <c r="R3616" s="251"/>
      <c r="S3616" s="248"/>
      <c r="T3616" s="248" t="s">
        <v>16014</v>
      </c>
      <c r="U3616" s="248" t="s">
        <v>16270</v>
      </c>
    </row>
    <row r="3617" spans="1:21" s="1" customFormat="1" ht="23.25" customHeight="1" x14ac:dyDescent="0.25">
      <c r="A3617" t="s">
        <v>10064</v>
      </c>
      <c r="B3617" t="str">
        <f t="shared" si="216"/>
        <v>34</v>
      </c>
      <c r="C3617" t="str">
        <f t="shared" si="217"/>
        <v>750</v>
      </c>
      <c r="D3617" t="str">
        <f t="shared" si="218"/>
        <v>509</v>
      </c>
      <c r="E3617" s="322" t="s">
        <v>10065</v>
      </c>
      <c r="F3617" t="s">
        <v>17085</v>
      </c>
      <c r="G3617" t="s">
        <v>9369</v>
      </c>
      <c r="H3617" s="209">
        <v>34</v>
      </c>
      <c r="I3617" s="209">
        <v>750</v>
      </c>
      <c r="J3617" s="209">
        <v>509</v>
      </c>
      <c r="K3617" s="209">
        <v>328460</v>
      </c>
      <c r="L3617" s="209" t="s">
        <v>15177</v>
      </c>
      <c r="M3617" s="209">
        <v>530</v>
      </c>
      <c r="N3617" s="209">
        <v>5509</v>
      </c>
      <c r="O3617" s="329">
        <v>5750</v>
      </c>
      <c r="P3617" s="209">
        <v>51211</v>
      </c>
      <c r="Q3617"/>
      <c r="R3617" s="251"/>
      <c r="S3617"/>
      <c r="T3617" s="248" t="s">
        <v>16014</v>
      </c>
      <c r="U3617" s="248" t="s">
        <v>16270</v>
      </c>
    </row>
    <row r="3618" spans="1:21" s="1" customFormat="1" ht="23.25" customHeight="1" x14ac:dyDescent="0.25">
      <c r="A3618" t="s">
        <v>10087</v>
      </c>
      <c r="B3618" t="str">
        <f t="shared" si="216"/>
        <v>34</v>
      </c>
      <c r="C3618" t="str">
        <f t="shared" si="217"/>
        <v>795</v>
      </c>
      <c r="D3618" t="str">
        <f t="shared" si="218"/>
        <v>509</v>
      </c>
      <c r="E3618" s="322" t="s">
        <v>10088</v>
      </c>
      <c r="F3618" t="s">
        <v>17085</v>
      </c>
      <c r="G3618" t="s">
        <v>10072</v>
      </c>
      <c r="H3618" s="209">
        <v>34</v>
      </c>
      <c r="I3618" s="209">
        <v>795</v>
      </c>
      <c r="J3618" s="209">
        <v>509</v>
      </c>
      <c r="K3618" s="209">
        <v>328790</v>
      </c>
      <c r="L3618" s="209" t="s">
        <v>15177</v>
      </c>
      <c r="M3618" s="209">
        <v>530</v>
      </c>
      <c r="N3618" s="209">
        <v>5509</v>
      </c>
      <c r="O3618" s="329">
        <v>5795</v>
      </c>
      <c r="P3618" s="209">
        <v>51212</v>
      </c>
      <c r="Q3618" s="248"/>
      <c r="R3618" s="251"/>
      <c r="S3618" s="248"/>
      <c r="T3618" s="248" t="s">
        <v>16014</v>
      </c>
      <c r="U3618" s="248" t="s">
        <v>16270</v>
      </c>
    </row>
    <row r="3619" spans="1:21" s="1" customFormat="1" ht="23.25" customHeight="1" x14ac:dyDescent="0.25">
      <c r="A3619" t="s">
        <v>10109</v>
      </c>
      <c r="B3619" t="str">
        <f t="shared" si="216"/>
        <v>34</v>
      </c>
      <c r="C3619" t="str">
        <f t="shared" si="217"/>
        <v>850</v>
      </c>
      <c r="D3619" t="str">
        <f t="shared" si="218"/>
        <v>509</v>
      </c>
      <c r="E3619" s="322" t="s">
        <v>10110</v>
      </c>
      <c r="F3619" t="s">
        <v>17085</v>
      </c>
      <c r="G3619" t="s">
        <v>9567</v>
      </c>
      <c r="H3619" s="209">
        <v>34</v>
      </c>
      <c r="I3619" s="209">
        <v>850</v>
      </c>
      <c r="J3619" s="209">
        <v>509</v>
      </c>
      <c r="K3619" s="209">
        <v>328920</v>
      </c>
      <c r="L3619" s="209" t="s">
        <v>15177</v>
      </c>
      <c r="M3619" s="209">
        <v>530</v>
      </c>
      <c r="N3619" s="209">
        <v>5509</v>
      </c>
      <c r="O3619" s="329">
        <v>5850</v>
      </c>
      <c r="P3619" s="209">
        <v>51213</v>
      </c>
      <c r="Q3619" s="248"/>
      <c r="R3619" s="251"/>
      <c r="S3619" s="248"/>
      <c r="T3619" s="248" t="s">
        <v>16014</v>
      </c>
      <c r="U3619" s="248" t="s">
        <v>16270</v>
      </c>
    </row>
    <row r="3620" spans="1:21" s="1" customFormat="1" ht="23.25" customHeight="1" x14ac:dyDescent="0.25">
      <c r="A3620" t="s">
        <v>9684</v>
      </c>
      <c r="B3620" t="str">
        <f t="shared" si="216"/>
        <v>34</v>
      </c>
      <c r="C3620" t="str">
        <f t="shared" si="217"/>
        <v>001</v>
      </c>
      <c r="D3620" t="str">
        <f t="shared" si="218"/>
        <v>401</v>
      </c>
      <c r="E3620" s="322" t="s">
        <v>9686</v>
      </c>
      <c r="F3620" t="s">
        <v>17085</v>
      </c>
      <c r="G3620" t="s">
        <v>9668</v>
      </c>
      <c r="H3620" s="209">
        <v>34</v>
      </c>
      <c r="I3620" s="209">
        <v>1</v>
      </c>
      <c r="J3620" s="209">
        <v>401</v>
      </c>
      <c r="K3620" s="209">
        <v>320120</v>
      </c>
      <c r="L3620" s="209" t="s">
        <v>15177</v>
      </c>
      <c r="M3620" s="209">
        <v>540</v>
      </c>
      <c r="N3620" s="209">
        <v>5401</v>
      </c>
      <c r="O3620" s="329">
        <v>5001</v>
      </c>
      <c r="P3620" s="209">
        <v>51214</v>
      </c>
      <c r="Q3620" s="248"/>
      <c r="R3620" s="248"/>
      <c r="S3620" s="248"/>
      <c r="T3620" s="248" t="s">
        <v>16014</v>
      </c>
      <c r="U3620" s="248" t="s">
        <v>16270</v>
      </c>
    </row>
    <row r="3621" spans="1:21" s="1" customFormat="1" ht="23.25" customHeight="1" x14ac:dyDescent="0.25">
      <c r="A3621" t="s">
        <v>9711</v>
      </c>
      <c r="B3621" t="str">
        <f t="shared" si="216"/>
        <v>34</v>
      </c>
      <c r="C3621" t="str">
        <f t="shared" si="217"/>
        <v>002</v>
      </c>
      <c r="D3621" t="str">
        <f t="shared" si="218"/>
        <v>401</v>
      </c>
      <c r="E3621" s="322" t="s">
        <v>9712</v>
      </c>
      <c r="F3621" t="s">
        <v>17085</v>
      </c>
      <c r="G3621" t="s">
        <v>7729</v>
      </c>
      <c r="H3621" s="209">
        <v>34</v>
      </c>
      <c r="I3621" s="209">
        <v>2</v>
      </c>
      <c r="J3621" s="209">
        <v>401</v>
      </c>
      <c r="K3621" s="209">
        <v>320220</v>
      </c>
      <c r="L3621" s="209" t="s">
        <v>15177</v>
      </c>
      <c r="M3621" s="209">
        <v>540</v>
      </c>
      <c r="N3621" s="209">
        <v>5401</v>
      </c>
      <c r="O3621" s="329">
        <v>5002</v>
      </c>
      <c r="P3621" s="209">
        <v>51215</v>
      </c>
      <c r="Q3621" s="248"/>
      <c r="R3621" s="251"/>
      <c r="S3621" s="248"/>
      <c r="T3621" s="248" t="s">
        <v>16014</v>
      </c>
      <c r="U3621" s="248" t="s">
        <v>16270</v>
      </c>
    </row>
    <row r="3622" spans="1:21" s="1" customFormat="1" ht="23.25" customHeight="1" x14ac:dyDescent="0.25">
      <c r="A3622" t="s">
        <v>9733</v>
      </c>
      <c r="B3622" t="str">
        <f t="shared" si="216"/>
        <v>34</v>
      </c>
      <c r="C3622" t="str">
        <f t="shared" si="217"/>
        <v>010</v>
      </c>
      <c r="D3622" t="str">
        <f t="shared" si="218"/>
        <v>401</v>
      </c>
      <c r="E3622" s="322" t="s">
        <v>9734</v>
      </c>
      <c r="F3622" t="s">
        <v>17085</v>
      </c>
      <c r="G3622" t="s">
        <v>7828</v>
      </c>
      <c r="H3622" s="209">
        <v>34</v>
      </c>
      <c r="I3622" s="209">
        <v>10</v>
      </c>
      <c r="J3622" s="209">
        <v>401</v>
      </c>
      <c r="K3622" s="209">
        <v>320320</v>
      </c>
      <c r="L3622" s="209" t="s">
        <v>15177</v>
      </c>
      <c r="M3622" s="209">
        <v>540</v>
      </c>
      <c r="N3622" s="209">
        <v>5401</v>
      </c>
      <c r="O3622" s="329">
        <v>5010</v>
      </c>
      <c r="P3622" s="209">
        <v>51216</v>
      </c>
      <c r="Q3622" s="248"/>
      <c r="R3622" s="251"/>
      <c r="S3622" s="248"/>
      <c r="T3622" s="248" t="s">
        <v>16014</v>
      </c>
      <c r="U3622" s="248" t="s">
        <v>16270</v>
      </c>
    </row>
    <row r="3623" spans="1:21" s="1" customFormat="1" ht="23.25" customHeight="1" x14ac:dyDescent="0.25">
      <c r="A3623" t="s">
        <v>9756</v>
      </c>
      <c r="B3623" t="str">
        <f t="shared" si="216"/>
        <v>34</v>
      </c>
      <c r="C3623" t="str">
        <f t="shared" si="217"/>
        <v>030</v>
      </c>
      <c r="D3623" t="str">
        <f t="shared" si="218"/>
        <v>401</v>
      </c>
      <c r="E3623" s="322" t="s">
        <v>9757</v>
      </c>
      <c r="F3623" t="s">
        <v>17085</v>
      </c>
      <c r="G3623" t="s">
        <v>9745</v>
      </c>
      <c r="H3623" s="209">
        <v>34</v>
      </c>
      <c r="I3623" s="209">
        <v>30</v>
      </c>
      <c r="J3623" s="209">
        <v>401</v>
      </c>
      <c r="K3623" s="209">
        <v>320920</v>
      </c>
      <c r="L3623" s="209" t="s">
        <v>15177</v>
      </c>
      <c r="M3623" s="209">
        <v>540</v>
      </c>
      <c r="N3623" s="209">
        <v>5401</v>
      </c>
      <c r="O3623" s="329">
        <v>5030</v>
      </c>
      <c r="P3623" s="209">
        <v>51217</v>
      </c>
      <c r="Q3623" s="248"/>
      <c r="R3623" s="251"/>
      <c r="S3623" s="248"/>
      <c r="T3623" s="248" t="s">
        <v>16014</v>
      </c>
      <c r="U3623" s="248" t="s">
        <v>16270</v>
      </c>
    </row>
    <row r="3624" spans="1:21" s="1" customFormat="1" ht="23.25" customHeight="1" x14ac:dyDescent="0.25">
      <c r="A3624" t="s">
        <v>9778</v>
      </c>
      <c r="B3624" t="str">
        <f t="shared" si="216"/>
        <v>34</v>
      </c>
      <c r="C3624" t="str">
        <f t="shared" si="217"/>
        <v>035</v>
      </c>
      <c r="D3624" t="str">
        <f t="shared" si="218"/>
        <v>401</v>
      </c>
      <c r="E3624" s="322" t="s">
        <v>9779</v>
      </c>
      <c r="F3624" t="s">
        <v>17085</v>
      </c>
      <c r="G3624" t="s">
        <v>8026</v>
      </c>
      <c r="H3624" s="209">
        <v>34</v>
      </c>
      <c r="I3624" s="209">
        <v>35</v>
      </c>
      <c r="J3624" s="209">
        <v>401</v>
      </c>
      <c r="K3624" s="209">
        <v>320926</v>
      </c>
      <c r="L3624" s="209" t="s">
        <v>15177</v>
      </c>
      <c r="M3624" s="209">
        <v>540</v>
      </c>
      <c r="N3624" s="209">
        <v>5401</v>
      </c>
      <c r="O3624" s="329">
        <v>5035</v>
      </c>
      <c r="P3624" s="209">
        <v>51218</v>
      </c>
      <c r="Q3624" s="248"/>
      <c r="R3624" s="251"/>
      <c r="S3624" s="248"/>
      <c r="T3624" s="248" t="s">
        <v>16014</v>
      </c>
      <c r="U3624" s="248" t="s">
        <v>16270</v>
      </c>
    </row>
    <row r="3625" spans="1:21" s="1" customFormat="1" ht="23.25" customHeight="1" x14ac:dyDescent="0.25">
      <c r="A3625" t="s">
        <v>9797</v>
      </c>
      <c r="B3625" t="str">
        <f t="shared" si="216"/>
        <v>34</v>
      </c>
      <c r="C3625" t="str">
        <f t="shared" si="217"/>
        <v>040</v>
      </c>
      <c r="D3625" t="str">
        <f t="shared" si="218"/>
        <v>401</v>
      </c>
      <c r="E3625" s="322" t="s">
        <v>9798</v>
      </c>
      <c r="F3625" t="s">
        <v>17085</v>
      </c>
      <c r="G3625" t="s">
        <v>9786</v>
      </c>
      <c r="H3625" s="209">
        <v>34</v>
      </c>
      <c r="I3625" s="209">
        <v>40</v>
      </c>
      <c r="J3625" s="209">
        <v>401</v>
      </c>
      <c r="K3625" s="209">
        <v>320940</v>
      </c>
      <c r="L3625" s="209" t="s">
        <v>15177</v>
      </c>
      <c r="M3625" s="209">
        <v>540</v>
      </c>
      <c r="N3625" s="209">
        <v>5401</v>
      </c>
      <c r="O3625" s="329">
        <v>5040</v>
      </c>
      <c r="P3625" s="209">
        <v>51219</v>
      </c>
      <c r="Q3625" s="248"/>
      <c r="R3625" s="251"/>
      <c r="S3625" s="248"/>
      <c r="T3625" s="248" t="s">
        <v>16014</v>
      </c>
      <c r="U3625" s="248" t="s">
        <v>16270</v>
      </c>
    </row>
    <row r="3626" spans="1:21" s="1" customFormat="1" ht="23.25" customHeight="1" x14ac:dyDescent="0.25">
      <c r="A3626" t="s">
        <v>9817</v>
      </c>
      <c r="B3626" t="str">
        <f t="shared" si="216"/>
        <v>34</v>
      </c>
      <c r="C3626" t="str">
        <f t="shared" si="217"/>
        <v>200</v>
      </c>
      <c r="D3626" t="str">
        <f t="shared" si="218"/>
        <v>401</v>
      </c>
      <c r="E3626" s="322" t="s">
        <v>9818</v>
      </c>
      <c r="F3626" t="s">
        <v>17085</v>
      </c>
      <c r="G3626" t="s">
        <v>8224</v>
      </c>
      <c r="H3626" s="209">
        <v>34</v>
      </c>
      <c r="I3626" s="209">
        <v>200</v>
      </c>
      <c r="J3626" s="209">
        <v>401</v>
      </c>
      <c r="K3626" s="209">
        <v>322020</v>
      </c>
      <c r="L3626" s="209" t="s">
        <v>15177</v>
      </c>
      <c r="M3626" s="209">
        <v>540</v>
      </c>
      <c r="N3626" s="209">
        <v>5401</v>
      </c>
      <c r="O3626" s="329">
        <v>5200</v>
      </c>
      <c r="P3626" s="209">
        <v>51220</v>
      </c>
      <c r="Q3626" s="248"/>
      <c r="R3626" s="251"/>
      <c r="S3626" s="248"/>
      <c r="T3626" s="248" t="s">
        <v>16014</v>
      </c>
      <c r="U3626" s="248" t="s">
        <v>16270</v>
      </c>
    </row>
    <row r="3627" spans="1:21" s="1" customFormat="1" ht="23.25" customHeight="1" x14ac:dyDescent="0.25">
      <c r="A3627" t="s">
        <v>9839</v>
      </c>
      <c r="B3627" t="str">
        <f t="shared" si="216"/>
        <v>34</v>
      </c>
      <c r="C3627" t="str">
        <f t="shared" si="217"/>
        <v>610</v>
      </c>
      <c r="D3627" t="str">
        <f t="shared" si="218"/>
        <v>401</v>
      </c>
      <c r="E3627" s="322" t="s">
        <v>9840</v>
      </c>
      <c r="F3627" t="s">
        <v>17085</v>
      </c>
      <c r="G3627" t="s">
        <v>8323</v>
      </c>
      <c r="H3627" s="209">
        <v>34</v>
      </c>
      <c r="I3627" s="209">
        <v>610</v>
      </c>
      <c r="J3627" s="209">
        <v>401</v>
      </c>
      <c r="K3627" s="209">
        <v>327420</v>
      </c>
      <c r="L3627" s="209" t="s">
        <v>15177</v>
      </c>
      <c r="M3627" s="209">
        <v>540</v>
      </c>
      <c r="N3627" s="209">
        <v>5401</v>
      </c>
      <c r="O3627" s="329">
        <v>5610</v>
      </c>
      <c r="P3627" s="209">
        <v>51221</v>
      </c>
      <c r="Q3627" s="248"/>
      <c r="R3627" s="251"/>
      <c r="S3627" s="248"/>
      <c r="T3627" s="248" t="s">
        <v>16014</v>
      </c>
      <c r="U3627" s="248" t="s">
        <v>16270</v>
      </c>
    </row>
    <row r="3628" spans="1:21" s="1" customFormat="1" ht="23.25" customHeight="1" x14ac:dyDescent="0.25">
      <c r="A3628" t="s">
        <v>9861</v>
      </c>
      <c r="B3628" t="str">
        <f t="shared" si="216"/>
        <v>34</v>
      </c>
      <c r="C3628" t="str">
        <f t="shared" si="217"/>
        <v>620</v>
      </c>
      <c r="D3628" t="str">
        <f t="shared" si="218"/>
        <v>401</v>
      </c>
      <c r="E3628" s="322" t="s">
        <v>9862</v>
      </c>
      <c r="F3628" t="s">
        <v>17085</v>
      </c>
      <c r="G3628" t="s">
        <v>8422</v>
      </c>
      <c r="H3628" s="209">
        <v>34</v>
      </c>
      <c r="I3628" s="209">
        <v>620</v>
      </c>
      <c r="J3628" s="209">
        <v>401</v>
      </c>
      <c r="K3628" s="209">
        <v>327520</v>
      </c>
      <c r="L3628" s="209" t="s">
        <v>15177</v>
      </c>
      <c r="M3628" s="209">
        <v>540</v>
      </c>
      <c r="N3628" s="209">
        <v>5401</v>
      </c>
      <c r="O3628" s="329">
        <v>5620</v>
      </c>
      <c r="P3628" s="209">
        <v>51222</v>
      </c>
      <c r="Q3628" s="248"/>
      <c r="R3628" s="251"/>
      <c r="S3628" s="248"/>
      <c r="T3628" s="248" t="s">
        <v>16014</v>
      </c>
      <c r="U3628" s="248" t="s">
        <v>16270</v>
      </c>
    </row>
    <row r="3629" spans="1:21" s="1" customFormat="1" ht="23.25" customHeight="1" x14ac:dyDescent="0.25">
      <c r="A3629" t="s">
        <v>9894</v>
      </c>
      <c r="B3629" t="str">
        <f t="shared" si="216"/>
        <v>34</v>
      </c>
      <c r="C3629" t="str">
        <f t="shared" si="217"/>
        <v>630</v>
      </c>
      <c r="D3629" t="str">
        <f t="shared" si="218"/>
        <v>401</v>
      </c>
      <c r="E3629" s="322" t="s">
        <v>9895</v>
      </c>
      <c r="F3629" t="s">
        <v>17085</v>
      </c>
      <c r="G3629" t="s">
        <v>8571</v>
      </c>
      <c r="H3629" s="209">
        <v>34</v>
      </c>
      <c r="I3629" s="209">
        <v>630</v>
      </c>
      <c r="J3629" s="209">
        <v>401</v>
      </c>
      <c r="K3629" s="209">
        <v>327620</v>
      </c>
      <c r="L3629" s="209" t="s">
        <v>15177</v>
      </c>
      <c r="M3629" s="209">
        <v>540</v>
      </c>
      <c r="N3629" s="209">
        <v>5401</v>
      </c>
      <c r="O3629" s="329">
        <v>5630</v>
      </c>
      <c r="P3629" s="209">
        <v>51224</v>
      </c>
      <c r="Q3629" s="248"/>
      <c r="R3629" s="251"/>
      <c r="S3629" s="248"/>
      <c r="T3629" s="248" t="s">
        <v>16014</v>
      </c>
      <c r="U3629" s="248" t="s">
        <v>16270</v>
      </c>
    </row>
    <row r="3630" spans="1:21" s="1" customFormat="1" ht="23.25" customHeight="1" x14ac:dyDescent="0.25">
      <c r="A3630" t="s">
        <v>9928</v>
      </c>
      <c r="B3630" t="str">
        <f t="shared" si="216"/>
        <v>34</v>
      </c>
      <c r="C3630" t="str">
        <f t="shared" si="217"/>
        <v>645</v>
      </c>
      <c r="D3630" t="str">
        <f t="shared" si="218"/>
        <v>401</v>
      </c>
      <c r="E3630" s="322" t="s">
        <v>9929</v>
      </c>
      <c r="F3630" t="s">
        <v>17085</v>
      </c>
      <c r="G3630" t="s">
        <v>8772</v>
      </c>
      <c r="H3630" s="209">
        <v>34</v>
      </c>
      <c r="I3630" s="209">
        <v>645</v>
      </c>
      <c r="J3630" s="209">
        <v>401</v>
      </c>
      <c r="K3630" s="209">
        <v>327720</v>
      </c>
      <c r="L3630" s="209" t="s">
        <v>15177</v>
      </c>
      <c r="M3630" s="209">
        <v>540</v>
      </c>
      <c r="N3630" s="209">
        <v>5401</v>
      </c>
      <c r="O3630" s="329">
        <v>5645</v>
      </c>
      <c r="P3630" s="209">
        <v>51225</v>
      </c>
      <c r="Q3630"/>
      <c r="R3630" s="251"/>
      <c r="S3630"/>
      <c r="T3630" s="248" t="s">
        <v>16014</v>
      </c>
      <c r="U3630" s="248" t="s">
        <v>16270</v>
      </c>
    </row>
    <row r="3631" spans="1:21" s="1" customFormat="1" ht="23.25" customHeight="1" x14ac:dyDescent="0.25">
      <c r="A3631" t="s">
        <v>9950</v>
      </c>
      <c r="B3631" t="str">
        <f t="shared" si="216"/>
        <v>34</v>
      </c>
      <c r="C3631" t="str">
        <f t="shared" si="217"/>
        <v>685</v>
      </c>
      <c r="D3631" t="str">
        <f t="shared" si="218"/>
        <v>401</v>
      </c>
      <c r="E3631" s="322" t="s">
        <v>9951</v>
      </c>
      <c r="F3631" t="s">
        <v>17085</v>
      </c>
      <c r="G3631" t="s">
        <v>8871</v>
      </c>
      <c r="H3631" s="209">
        <v>34</v>
      </c>
      <c r="I3631" s="209">
        <v>685</v>
      </c>
      <c r="J3631" s="209">
        <v>401</v>
      </c>
      <c r="K3631" s="209">
        <v>327740</v>
      </c>
      <c r="L3631" s="209" t="s">
        <v>15177</v>
      </c>
      <c r="M3631" s="209">
        <v>540</v>
      </c>
      <c r="N3631" s="209">
        <v>5401</v>
      </c>
      <c r="O3631" s="329">
        <v>5686</v>
      </c>
      <c r="P3631" s="209">
        <v>51226</v>
      </c>
      <c r="Q3631" s="248"/>
      <c r="R3631" s="251"/>
      <c r="S3631" s="248"/>
      <c r="T3631" s="248" t="s">
        <v>16014</v>
      </c>
      <c r="U3631" s="248" t="s">
        <v>16270</v>
      </c>
    </row>
    <row r="3632" spans="1:21" s="1" customFormat="1" ht="23.25" customHeight="1" x14ac:dyDescent="0.25">
      <c r="A3632" t="s">
        <v>9972</v>
      </c>
      <c r="B3632" t="str">
        <f t="shared" si="216"/>
        <v>34</v>
      </c>
      <c r="C3632" t="str">
        <f t="shared" si="217"/>
        <v>690</v>
      </c>
      <c r="D3632" t="str">
        <f t="shared" si="218"/>
        <v>401</v>
      </c>
      <c r="E3632" s="322" t="s">
        <v>9973</v>
      </c>
      <c r="F3632" t="s">
        <v>17085</v>
      </c>
      <c r="G3632" t="s">
        <v>8971</v>
      </c>
      <c r="H3632" s="209">
        <v>34</v>
      </c>
      <c r="I3632" s="209">
        <v>690</v>
      </c>
      <c r="J3632" s="209">
        <v>401</v>
      </c>
      <c r="K3632" s="209">
        <v>327760</v>
      </c>
      <c r="L3632" s="209" t="s">
        <v>15177</v>
      </c>
      <c r="M3632" s="209">
        <v>540</v>
      </c>
      <c r="N3632" s="209">
        <v>5401</v>
      </c>
      <c r="O3632" s="329">
        <v>5691</v>
      </c>
      <c r="P3632" s="209">
        <v>51227</v>
      </c>
      <c r="Q3632" s="248"/>
      <c r="R3632" s="251"/>
      <c r="S3632" s="248"/>
      <c r="T3632" s="248" t="s">
        <v>16014</v>
      </c>
      <c r="U3632" s="248" t="s">
        <v>16270</v>
      </c>
    </row>
    <row r="3633" spans="1:21" s="1" customFormat="1" ht="23.25" customHeight="1" x14ac:dyDescent="0.25">
      <c r="A3633" t="s">
        <v>9994</v>
      </c>
      <c r="B3633" t="str">
        <f t="shared" si="216"/>
        <v>34</v>
      </c>
      <c r="C3633" t="str">
        <f t="shared" si="217"/>
        <v>695</v>
      </c>
      <c r="D3633" t="str">
        <f t="shared" si="218"/>
        <v>401</v>
      </c>
      <c r="E3633" s="322" t="s">
        <v>9995</v>
      </c>
      <c r="F3633" t="s">
        <v>17085</v>
      </c>
      <c r="G3633" t="s">
        <v>9071</v>
      </c>
      <c r="H3633" s="209">
        <v>34</v>
      </c>
      <c r="I3633" s="209">
        <v>695</v>
      </c>
      <c r="J3633" s="209">
        <v>401</v>
      </c>
      <c r="K3633" s="209">
        <v>327780</v>
      </c>
      <c r="L3633" s="209" t="s">
        <v>15177</v>
      </c>
      <c r="M3633" s="209">
        <v>540</v>
      </c>
      <c r="N3633" s="209">
        <v>5401</v>
      </c>
      <c r="O3633" s="329">
        <v>5695</v>
      </c>
      <c r="P3633" s="209">
        <v>51228</v>
      </c>
      <c r="Q3633" s="248"/>
      <c r="R3633" s="251"/>
      <c r="S3633" s="248"/>
      <c r="T3633" s="248" t="s">
        <v>16014</v>
      </c>
      <c r="U3633" s="248" t="s">
        <v>16270</v>
      </c>
    </row>
    <row r="3634" spans="1:21" s="1" customFormat="1" ht="23.25" customHeight="1" x14ac:dyDescent="0.25">
      <c r="A3634" t="s">
        <v>10016</v>
      </c>
      <c r="B3634" t="str">
        <f t="shared" si="216"/>
        <v>34</v>
      </c>
      <c r="C3634" t="str">
        <f t="shared" si="217"/>
        <v>700</v>
      </c>
      <c r="D3634" t="str">
        <f t="shared" si="218"/>
        <v>401</v>
      </c>
      <c r="E3634" s="322" t="s">
        <v>10017</v>
      </c>
      <c r="F3634" t="s">
        <v>17085</v>
      </c>
      <c r="G3634" t="s">
        <v>9171</v>
      </c>
      <c r="H3634" s="209">
        <v>34</v>
      </c>
      <c r="I3634" s="209">
        <v>700</v>
      </c>
      <c r="J3634" s="209">
        <v>401</v>
      </c>
      <c r="K3634" s="209">
        <v>327820</v>
      </c>
      <c r="L3634" s="209" t="s">
        <v>15177</v>
      </c>
      <c r="M3634" s="209">
        <v>540</v>
      </c>
      <c r="N3634" s="209">
        <v>5401</v>
      </c>
      <c r="O3634" s="329">
        <v>5700</v>
      </c>
      <c r="P3634" s="209">
        <v>51229</v>
      </c>
      <c r="Q3634" s="248"/>
      <c r="R3634" s="251"/>
      <c r="S3634" s="248"/>
      <c r="T3634" s="248" t="s">
        <v>16014</v>
      </c>
      <c r="U3634" s="248" t="s">
        <v>16270</v>
      </c>
    </row>
    <row r="3635" spans="1:21" s="1" customFormat="1" ht="23.25" customHeight="1" x14ac:dyDescent="0.25">
      <c r="A3635" t="s">
        <v>10038</v>
      </c>
      <c r="B3635" t="str">
        <f t="shared" si="216"/>
        <v>34</v>
      </c>
      <c r="C3635" t="str">
        <f t="shared" si="217"/>
        <v>745</v>
      </c>
      <c r="D3635" t="str">
        <f t="shared" si="218"/>
        <v>401</v>
      </c>
      <c r="E3635" s="322" t="s">
        <v>10039</v>
      </c>
      <c r="F3635" t="s">
        <v>17085</v>
      </c>
      <c r="G3635" t="s">
        <v>9270</v>
      </c>
      <c r="H3635" s="209">
        <v>34</v>
      </c>
      <c r="I3635" s="209">
        <v>745</v>
      </c>
      <c r="J3635" s="209">
        <v>401</v>
      </c>
      <c r="K3635" s="209">
        <v>328440</v>
      </c>
      <c r="L3635" s="209" t="s">
        <v>15177</v>
      </c>
      <c r="M3635" s="209">
        <v>540</v>
      </c>
      <c r="N3635" s="209">
        <v>5401</v>
      </c>
      <c r="O3635" s="329">
        <v>5745</v>
      </c>
      <c r="P3635" s="209">
        <v>51230</v>
      </c>
      <c r="Q3635" s="248"/>
      <c r="R3635" s="251"/>
      <c r="S3635" s="248"/>
      <c r="T3635" s="248" t="s">
        <v>16014</v>
      </c>
      <c r="U3635" s="248" t="s">
        <v>16270</v>
      </c>
    </row>
    <row r="3636" spans="1:21" s="1" customFormat="1" ht="23.25" customHeight="1" x14ac:dyDescent="0.25">
      <c r="A3636" t="s">
        <v>10060</v>
      </c>
      <c r="B3636" t="str">
        <f t="shared" si="216"/>
        <v>34</v>
      </c>
      <c r="C3636" t="str">
        <f t="shared" si="217"/>
        <v>750</v>
      </c>
      <c r="D3636" t="str">
        <f t="shared" si="218"/>
        <v>401</v>
      </c>
      <c r="E3636" s="322" t="s">
        <v>10061</v>
      </c>
      <c r="F3636" t="s">
        <v>17085</v>
      </c>
      <c r="G3636" t="s">
        <v>9369</v>
      </c>
      <c r="H3636" s="209">
        <v>34</v>
      </c>
      <c r="I3636" s="209">
        <v>750</v>
      </c>
      <c r="J3636" s="209">
        <v>401</v>
      </c>
      <c r="K3636" s="209">
        <v>328460</v>
      </c>
      <c r="L3636" s="209" t="s">
        <v>15177</v>
      </c>
      <c r="M3636" s="209">
        <v>540</v>
      </c>
      <c r="N3636" s="209">
        <v>5401</v>
      </c>
      <c r="O3636" s="329">
        <v>5750</v>
      </c>
      <c r="P3636" s="209">
        <v>51231</v>
      </c>
      <c r="Q3636"/>
      <c r="R3636" s="251"/>
      <c r="S3636"/>
      <c r="T3636" s="248" t="s">
        <v>16014</v>
      </c>
      <c r="U3636" s="248" t="s">
        <v>16270</v>
      </c>
    </row>
    <row r="3637" spans="1:21" s="1" customFormat="1" ht="23.25" customHeight="1" x14ac:dyDescent="0.25">
      <c r="A3637" t="s">
        <v>10083</v>
      </c>
      <c r="B3637" t="str">
        <f t="shared" si="216"/>
        <v>34</v>
      </c>
      <c r="C3637" t="str">
        <f t="shared" si="217"/>
        <v>795</v>
      </c>
      <c r="D3637" t="str">
        <f t="shared" si="218"/>
        <v>401</v>
      </c>
      <c r="E3637" s="322" t="s">
        <v>10084</v>
      </c>
      <c r="F3637" t="s">
        <v>17085</v>
      </c>
      <c r="G3637" t="s">
        <v>10072</v>
      </c>
      <c r="H3637" s="209">
        <v>34</v>
      </c>
      <c r="I3637" s="209">
        <v>795</v>
      </c>
      <c r="J3637" s="209">
        <v>401</v>
      </c>
      <c r="K3637" s="209">
        <v>328790</v>
      </c>
      <c r="L3637" s="209" t="s">
        <v>15177</v>
      </c>
      <c r="M3637" s="209">
        <v>540</v>
      </c>
      <c r="N3637" s="209">
        <v>5401</v>
      </c>
      <c r="O3637" s="329">
        <v>5795</v>
      </c>
      <c r="P3637" s="209">
        <v>51232</v>
      </c>
      <c r="Q3637" s="248"/>
      <c r="R3637" s="251"/>
      <c r="S3637" s="248"/>
      <c r="T3637" s="248" t="s">
        <v>16014</v>
      </c>
      <c r="U3637" s="248" t="s">
        <v>16270</v>
      </c>
    </row>
    <row r="3638" spans="1:21" s="1" customFormat="1" ht="23.25" customHeight="1" x14ac:dyDescent="0.25">
      <c r="A3638" t="s">
        <v>10105</v>
      </c>
      <c r="B3638" t="str">
        <f t="shared" si="216"/>
        <v>34</v>
      </c>
      <c r="C3638" t="str">
        <f t="shared" si="217"/>
        <v>850</v>
      </c>
      <c r="D3638" t="str">
        <f t="shared" si="218"/>
        <v>401</v>
      </c>
      <c r="E3638" s="322" t="s">
        <v>10106</v>
      </c>
      <c r="F3638" t="s">
        <v>17085</v>
      </c>
      <c r="G3638" t="s">
        <v>9567</v>
      </c>
      <c r="H3638" s="209">
        <v>34</v>
      </c>
      <c r="I3638" s="209">
        <v>850</v>
      </c>
      <c r="J3638" s="209">
        <v>401</v>
      </c>
      <c r="K3638" s="209">
        <v>328920</v>
      </c>
      <c r="L3638" s="209" t="s">
        <v>15177</v>
      </c>
      <c r="M3638" s="209">
        <v>540</v>
      </c>
      <c r="N3638" s="209">
        <v>5401</v>
      </c>
      <c r="O3638" s="329">
        <v>5850</v>
      </c>
      <c r="P3638" s="209">
        <v>51233</v>
      </c>
      <c r="Q3638" s="248"/>
      <c r="R3638" s="251"/>
      <c r="S3638" s="248"/>
      <c r="T3638" s="248" t="s">
        <v>16014</v>
      </c>
      <c r="U3638" s="248" t="s">
        <v>16270</v>
      </c>
    </row>
    <row r="3639" spans="1:21" s="1" customFormat="1" ht="23.25" customHeight="1" x14ac:dyDescent="0.25">
      <c r="A3639" t="s">
        <v>9687</v>
      </c>
      <c r="B3639" t="str">
        <f t="shared" si="216"/>
        <v>34</v>
      </c>
      <c r="C3639" t="str">
        <f t="shared" si="217"/>
        <v>001</v>
      </c>
      <c r="D3639" t="str">
        <f t="shared" si="218"/>
        <v>402</v>
      </c>
      <c r="E3639" s="322" t="s">
        <v>9689</v>
      </c>
      <c r="F3639" t="s">
        <v>17085</v>
      </c>
      <c r="G3639" t="s">
        <v>9668</v>
      </c>
      <c r="H3639" s="209">
        <v>34</v>
      </c>
      <c r="I3639" s="209">
        <v>1</v>
      </c>
      <c r="J3639" s="209">
        <v>402</v>
      </c>
      <c r="K3639" s="209">
        <v>320120</v>
      </c>
      <c r="L3639" s="209" t="s">
        <v>15177</v>
      </c>
      <c r="M3639" s="209">
        <v>540</v>
      </c>
      <c r="N3639" s="209">
        <v>5402</v>
      </c>
      <c r="O3639" s="329">
        <v>5001</v>
      </c>
      <c r="P3639" s="209">
        <v>51234</v>
      </c>
      <c r="Q3639" s="248"/>
      <c r="R3639" s="248"/>
      <c r="S3639" s="248"/>
      <c r="T3639" s="248" t="s">
        <v>16014</v>
      </c>
      <c r="U3639" s="248" t="s">
        <v>16270</v>
      </c>
    </row>
    <row r="3640" spans="1:21" s="1" customFormat="1" ht="23.25" customHeight="1" x14ac:dyDescent="0.25">
      <c r="A3640" t="s">
        <v>9713</v>
      </c>
      <c r="B3640" t="str">
        <f t="shared" si="216"/>
        <v>34</v>
      </c>
      <c r="C3640" t="str">
        <f t="shared" si="217"/>
        <v>002</v>
      </c>
      <c r="D3640" t="str">
        <f t="shared" si="218"/>
        <v>402</v>
      </c>
      <c r="E3640" s="322" t="s">
        <v>9714</v>
      </c>
      <c r="F3640" t="s">
        <v>17085</v>
      </c>
      <c r="G3640" t="s">
        <v>7729</v>
      </c>
      <c r="H3640" s="209">
        <v>34</v>
      </c>
      <c r="I3640" s="209">
        <v>2</v>
      </c>
      <c r="J3640" s="209">
        <v>402</v>
      </c>
      <c r="K3640" s="209">
        <v>320220</v>
      </c>
      <c r="L3640" s="209" t="s">
        <v>15177</v>
      </c>
      <c r="M3640" s="209">
        <v>540</v>
      </c>
      <c r="N3640" s="209">
        <v>5402</v>
      </c>
      <c r="O3640" s="329">
        <v>5002</v>
      </c>
      <c r="P3640" s="209">
        <v>51235</v>
      </c>
      <c r="Q3640" s="248"/>
      <c r="R3640" s="251"/>
      <c r="S3640" s="248"/>
      <c r="T3640" s="248" t="s">
        <v>16014</v>
      </c>
      <c r="U3640" s="248" t="s">
        <v>16270</v>
      </c>
    </row>
    <row r="3641" spans="1:21" s="1" customFormat="1" ht="23.25" customHeight="1" x14ac:dyDescent="0.25">
      <c r="A3641" t="s">
        <v>9735</v>
      </c>
      <c r="B3641" t="str">
        <f t="shared" si="216"/>
        <v>34</v>
      </c>
      <c r="C3641" t="str">
        <f t="shared" si="217"/>
        <v>010</v>
      </c>
      <c r="D3641" t="str">
        <f t="shared" si="218"/>
        <v>402</v>
      </c>
      <c r="E3641" s="322" t="s">
        <v>9736</v>
      </c>
      <c r="F3641" t="s">
        <v>17085</v>
      </c>
      <c r="G3641" t="s">
        <v>7828</v>
      </c>
      <c r="H3641" s="209">
        <v>34</v>
      </c>
      <c r="I3641" s="209">
        <v>10</v>
      </c>
      <c r="J3641" s="209">
        <v>402</v>
      </c>
      <c r="K3641" s="209">
        <v>320320</v>
      </c>
      <c r="L3641" s="209" t="s">
        <v>15177</v>
      </c>
      <c r="M3641" s="209">
        <v>540</v>
      </c>
      <c r="N3641" s="209">
        <v>5402</v>
      </c>
      <c r="O3641" s="329">
        <v>5010</v>
      </c>
      <c r="P3641" s="209">
        <v>51236</v>
      </c>
      <c r="Q3641" s="248"/>
      <c r="R3641" s="251"/>
      <c r="S3641" s="248"/>
      <c r="T3641" s="248" t="s">
        <v>16014</v>
      </c>
      <c r="U3641" s="248" t="s">
        <v>16270</v>
      </c>
    </row>
    <row r="3642" spans="1:21" s="1" customFormat="1" ht="23.25" customHeight="1" x14ac:dyDescent="0.25">
      <c r="A3642" t="s">
        <v>9758</v>
      </c>
      <c r="B3642" t="str">
        <f t="shared" si="216"/>
        <v>34</v>
      </c>
      <c r="C3642" t="str">
        <f t="shared" si="217"/>
        <v>030</v>
      </c>
      <c r="D3642" t="str">
        <f t="shared" si="218"/>
        <v>402</v>
      </c>
      <c r="E3642" s="322" t="s">
        <v>9759</v>
      </c>
      <c r="F3642" t="s">
        <v>17085</v>
      </c>
      <c r="G3642" t="s">
        <v>9745</v>
      </c>
      <c r="H3642" s="209">
        <v>34</v>
      </c>
      <c r="I3642" s="209">
        <v>30</v>
      </c>
      <c r="J3642" s="209">
        <v>402</v>
      </c>
      <c r="K3642" s="209">
        <v>320920</v>
      </c>
      <c r="L3642" s="209" t="s">
        <v>15177</v>
      </c>
      <c r="M3642" s="209">
        <v>540</v>
      </c>
      <c r="N3642" s="209">
        <v>5402</v>
      </c>
      <c r="O3642" s="329">
        <v>5030</v>
      </c>
      <c r="P3642" s="209">
        <v>51237</v>
      </c>
      <c r="Q3642" s="248"/>
      <c r="R3642" s="251"/>
      <c r="S3642" s="248"/>
      <c r="T3642" s="248" t="s">
        <v>16014</v>
      </c>
      <c r="U3642" s="248" t="s">
        <v>16270</v>
      </c>
    </row>
    <row r="3643" spans="1:21" s="1" customFormat="1" ht="23.25" customHeight="1" x14ac:dyDescent="0.25">
      <c r="A3643" t="s">
        <v>9780</v>
      </c>
      <c r="B3643" t="str">
        <f t="shared" si="216"/>
        <v>34</v>
      </c>
      <c r="C3643" t="str">
        <f t="shared" si="217"/>
        <v>035</v>
      </c>
      <c r="D3643" t="str">
        <f t="shared" si="218"/>
        <v>402</v>
      </c>
      <c r="E3643" s="322" t="s">
        <v>9781</v>
      </c>
      <c r="F3643" t="s">
        <v>17085</v>
      </c>
      <c r="G3643" t="s">
        <v>8026</v>
      </c>
      <c r="H3643" s="209">
        <v>34</v>
      </c>
      <c r="I3643" s="209">
        <v>35</v>
      </c>
      <c r="J3643" s="209">
        <v>402</v>
      </c>
      <c r="K3643" s="209">
        <v>320926</v>
      </c>
      <c r="L3643" s="209" t="s">
        <v>15177</v>
      </c>
      <c r="M3643" s="209">
        <v>540</v>
      </c>
      <c r="N3643" s="209">
        <v>5402</v>
      </c>
      <c r="O3643" s="329">
        <v>5035</v>
      </c>
      <c r="P3643" s="209">
        <v>51238</v>
      </c>
      <c r="Q3643" s="248"/>
      <c r="R3643" s="251"/>
      <c r="S3643" s="248"/>
      <c r="T3643" s="248" t="s">
        <v>16014</v>
      </c>
      <c r="U3643" s="248" t="s">
        <v>16270</v>
      </c>
    </row>
    <row r="3644" spans="1:21" s="1" customFormat="1" ht="23.25" customHeight="1" x14ac:dyDescent="0.25">
      <c r="A3644" t="s">
        <v>9799</v>
      </c>
      <c r="B3644" t="str">
        <f t="shared" si="216"/>
        <v>34</v>
      </c>
      <c r="C3644" t="str">
        <f t="shared" si="217"/>
        <v>040</v>
      </c>
      <c r="D3644" t="str">
        <f t="shared" si="218"/>
        <v>402</v>
      </c>
      <c r="E3644" s="322" t="s">
        <v>9800</v>
      </c>
      <c r="F3644" t="s">
        <v>17085</v>
      </c>
      <c r="G3644" t="s">
        <v>9786</v>
      </c>
      <c r="H3644" s="209">
        <v>34</v>
      </c>
      <c r="I3644" s="209">
        <v>40</v>
      </c>
      <c r="J3644" s="209">
        <v>402</v>
      </c>
      <c r="K3644" s="209">
        <v>320940</v>
      </c>
      <c r="L3644" s="209" t="s">
        <v>15177</v>
      </c>
      <c r="M3644" s="209">
        <v>540</v>
      </c>
      <c r="N3644" s="209">
        <v>5402</v>
      </c>
      <c r="O3644" s="329">
        <v>5040</v>
      </c>
      <c r="P3644" s="209">
        <v>51239</v>
      </c>
      <c r="Q3644" s="248"/>
      <c r="R3644" s="251"/>
      <c r="S3644" s="248"/>
      <c r="T3644" s="248" t="s">
        <v>16014</v>
      </c>
      <c r="U3644" s="248" t="s">
        <v>16270</v>
      </c>
    </row>
    <row r="3645" spans="1:21" s="1" customFormat="1" ht="23.25" customHeight="1" x14ac:dyDescent="0.25">
      <c r="A3645" t="s">
        <v>9819</v>
      </c>
      <c r="B3645" t="str">
        <f t="shared" si="216"/>
        <v>34</v>
      </c>
      <c r="C3645" t="str">
        <f t="shared" si="217"/>
        <v>200</v>
      </c>
      <c r="D3645" t="str">
        <f t="shared" si="218"/>
        <v>402</v>
      </c>
      <c r="E3645" s="322" t="s">
        <v>9820</v>
      </c>
      <c r="F3645" t="s">
        <v>17085</v>
      </c>
      <c r="G3645" t="s">
        <v>8224</v>
      </c>
      <c r="H3645" s="209">
        <v>34</v>
      </c>
      <c r="I3645" s="209">
        <v>200</v>
      </c>
      <c r="J3645" s="209">
        <v>402</v>
      </c>
      <c r="K3645" s="209">
        <v>322020</v>
      </c>
      <c r="L3645" s="209" t="s">
        <v>15177</v>
      </c>
      <c r="M3645" s="209">
        <v>540</v>
      </c>
      <c r="N3645" s="209">
        <v>5402</v>
      </c>
      <c r="O3645" s="329">
        <v>5200</v>
      </c>
      <c r="P3645" s="209">
        <v>51240</v>
      </c>
      <c r="Q3645" s="248"/>
      <c r="R3645" s="251"/>
      <c r="S3645" s="248"/>
      <c r="T3645" s="248" t="s">
        <v>16014</v>
      </c>
      <c r="U3645" s="248" t="s">
        <v>16270</v>
      </c>
    </row>
    <row r="3646" spans="1:21" s="1" customFormat="1" ht="23.25" customHeight="1" x14ac:dyDescent="0.25">
      <c r="A3646" t="s">
        <v>9841</v>
      </c>
      <c r="B3646" t="str">
        <f t="shared" si="216"/>
        <v>34</v>
      </c>
      <c r="C3646" t="str">
        <f t="shared" si="217"/>
        <v>610</v>
      </c>
      <c r="D3646" t="str">
        <f t="shared" si="218"/>
        <v>402</v>
      </c>
      <c r="E3646" s="322" t="s">
        <v>9842</v>
      </c>
      <c r="F3646" t="s">
        <v>17085</v>
      </c>
      <c r="G3646" t="s">
        <v>8323</v>
      </c>
      <c r="H3646" s="209">
        <v>34</v>
      </c>
      <c r="I3646" s="209">
        <v>610</v>
      </c>
      <c r="J3646" s="209">
        <v>402</v>
      </c>
      <c r="K3646" s="209">
        <v>327420</v>
      </c>
      <c r="L3646" s="209" t="s">
        <v>15177</v>
      </c>
      <c r="M3646" s="209">
        <v>540</v>
      </c>
      <c r="N3646" s="209">
        <v>5402</v>
      </c>
      <c r="O3646" s="329">
        <v>5610</v>
      </c>
      <c r="P3646" s="209">
        <v>51241</v>
      </c>
      <c r="Q3646" s="248"/>
      <c r="R3646" s="251"/>
      <c r="S3646" s="248"/>
      <c r="T3646" s="248" t="s">
        <v>16014</v>
      </c>
      <c r="U3646" s="248" t="s">
        <v>16270</v>
      </c>
    </row>
    <row r="3647" spans="1:21" s="1" customFormat="1" ht="23.25" customHeight="1" x14ac:dyDescent="0.25">
      <c r="A3647" t="s">
        <v>9863</v>
      </c>
      <c r="B3647" t="str">
        <f t="shared" si="216"/>
        <v>34</v>
      </c>
      <c r="C3647" t="str">
        <f t="shared" si="217"/>
        <v>620</v>
      </c>
      <c r="D3647" t="str">
        <f t="shared" si="218"/>
        <v>402</v>
      </c>
      <c r="E3647" s="322" t="s">
        <v>9864</v>
      </c>
      <c r="F3647" t="s">
        <v>17085</v>
      </c>
      <c r="G3647" t="s">
        <v>8422</v>
      </c>
      <c r="H3647" s="209">
        <v>34</v>
      </c>
      <c r="I3647" s="209">
        <v>620</v>
      </c>
      <c r="J3647" s="209">
        <v>402</v>
      </c>
      <c r="K3647" s="209">
        <v>327520</v>
      </c>
      <c r="L3647" s="209" t="s">
        <v>15177</v>
      </c>
      <c r="M3647" s="209">
        <v>540</v>
      </c>
      <c r="N3647" s="209">
        <v>5402</v>
      </c>
      <c r="O3647" s="329">
        <v>5620</v>
      </c>
      <c r="P3647" s="209">
        <v>51242</v>
      </c>
      <c r="Q3647" s="248"/>
      <c r="R3647" s="251"/>
      <c r="S3647" s="248"/>
      <c r="T3647" s="248" t="s">
        <v>16014</v>
      </c>
      <c r="U3647" s="248" t="s">
        <v>16270</v>
      </c>
    </row>
    <row r="3648" spans="1:21" s="1" customFormat="1" ht="23.25" customHeight="1" x14ac:dyDescent="0.25">
      <c r="A3648" t="s">
        <v>9896</v>
      </c>
      <c r="B3648" t="str">
        <f t="shared" si="216"/>
        <v>34</v>
      </c>
      <c r="C3648" t="str">
        <f t="shared" si="217"/>
        <v>630</v>
      </c>
      <c r="D3648" t="str">
        <f t="shared" si="218"/>
        <v>402</v>
      </c>
      <c r="E3648" s="322" t="s">
        <v>9897</v>
      </c>
      <c r="F3648" t="s">
        <v>17085</v>
      </c>
      <c r="G3648" t="s">
        <v>8571</v>
      </c>
      <c r="H3648" s="209">
        <v>34</v>
      </c>
      <c r="I3648" s="209">
        <v>630</v>
      </c>
      <c r="J3648" s="209">
        <v>402</v>
      </c>
      <c r="K3648" s="209">
        <v>327620</v>
      </c>
      <c r="L3648" s="209" t="s">
        <v>15177</v>
      </c>
      <c r="M3648" s="209">
        <v>540</v>
      </c>
      <c r="N3648" s="209">
        <v>5402</v>
      </c>
      <c r="O3648" s="329">
        <v>5630</v>
      </c>
      <c r="P3648" s="209">
        <v>51244</v>
      </c>
      <c r="Q3648" s="248"/>
      <c r="R3648" s="251"/>
      <c r="S3648" s="248"/>
      <c r="T3648" s="248" t="s">
        <v>16014</v>
      </c>
      <c r="U3648" s="248" t="s">
        <v>16270</v>
      </c>
    </row>
    <row r="3649" spans="1:21" s="1" customFormat="1" ht="23.25" customHeight="1" x14ac:dyDescent="0.25">
      <c r="A3649" t="s">
        <v>9930</v>
      </c>
      <c r="B3649" t="str">
        <f t="shared" si="216"/>
        <v>34</v>
      </c>
      <c r="C3649" t="str">
        <f t="shared" si="217"/>
        <v>645</v>
      </c>
      <c r="D3649" t="str">
        <f t="shared" si="218"/>
        <v>402</v>
      </c>
      <c r="E3649" s="322" t="s">
        <v>9931</v>
      </c>
      <c r="F3649" t="s">
        <v>17085</v>
      </c>
      <c r="G3649" t="s">
        <v>8772</v>
      </c>
      <c r="H3649" s="209">
        <v>34</v>
      </c>
      <c r="I3649" s="209">
        <v>645</v>
      </c>
      <c r="J3649" s="209">
        <v>402</v>
      </c>
      <c r="K3649" s="209">
        <v>327720</v>
      </c>
      <c r="L3649" s="209" t="s">
        <v>15177</v>
      </c>
      <c r="M3649" s="209">
        <v>540</v>
      </c>
      <c r="N3649" s="209">
        <v>5402</v>
      </c>
      <c r="O3649" s="329">
        <v>5645</v>
      </c>
      <c r="P3649" s="209">
        <v>51245</v>
      </c>
      <c r="Q3649"/>
      <c r="R3649" s="251"/>
      <c r="S3649"/>
      <c r="T3649" s="248" t="s">
        <v>16014</v>
      </c>
      <c r="U3649" s="248" t="s">
        <v>16270</v>
      </c>
    </row>
    <row r="3650" spans="1:21" s="1" customFormat="1" ht="23.25" customHeight="1" x14ac:dyDescent="0.25">
      <c r="A3650" t="s">
        <v>9952</v>
      </c>
      <c r="B3650" t="str">
        <f t="shared" ref="B3650:B3713" si="219">LEFT(A3650,2)</f>
        <v>34</v>
      </c>
      <c r="C3650" t="str">
        <f t="shared" ref="C3650:C3657" si="220">MID(A3650,4,3)</f>
        <v>685</v>
      </c>
      <c r="D3650" t="str">
        <f t="shared" ref="D3650:D3657" si="221">RIGHT(A3650,3)</f>
        <v>402</v>
      </c>
      <c r="E3650" s="322" t="s">
        <v>9953</v>
      </c>
      <c r="F3650" t="s">
        <v>17085</v>
      </c>
      <c r="G3650" t="s">
        <v>8871</v>
      </c>
      <c r="H3650" s="209">
        <v>34</v>
      </c>
      <c r="I3650" s="209">
        <v>685</v>
      </c>
      <c r="J3650" s="209">
        <v>402</v>
      </c>
      <c r="K3650" s="209">
        <v>327740</v>
      </c>
      <c r="L3650" s="209" t="s">
        <v>15177</v>
      </c>
      <c r="M3650" s="209">
        <v>540</v>
      </c>
      <c r="N3650" s="209">
        <v>5402</v>
      </c>
      <c r="O3650" s="329">
        <v>5686</v>
      </c>
      <c r="P3650" s="209">
        <v>51246</v>
      </c>
      <c r="Q3650" s="248"/>
      <c r="R3650" s="251"/>
      <c r="S3650" s="248"/>
      <c r="T3650" s="248" t="s">
        <v>16014</v>
      </c>
      <c r="U3650" s="248" t="s">
        <v>16270</v>
      </c>
    </row>
    <row r="3651" spans="1:21" s="1" customFormat="1" ht="23.25" customHeight="1" x14ac:dyDescent="0.25">
      <c r="A3651" t="s">
        <v>9974</v>
      </c>
      <c r="B3651" t="str">
        <f t="shared" si="219"/>
        <v>34</v>
      </c>
      <c r="C3651" t="str">
        <f t="shared" si="220"/>
        <v>690</v>
      </c>
      <c r="D3651" t="str">
        <f t="shared" si="221"/>
        <v>402</v>
      </c>
      <c r="E3651" s="322" t="s">
        <v>9975</v>
      </c>
      <c r="F3651" t="s">
        <v>17085</v>
      </c>
      <c r="G3651" t="s">
        <v>8971</v>
      </c>
      <c r="H3651" s="209">
        <v>34</v>
      </c>
      <c r="I3651" s="209">
        <v>690</v>
      </c>
      <c r="J3651" s="209">
        <v>402</v>
      </c>
      <c r="K3651" s="209">
        <v>327760</v>
      </c>
      <c r="L3651" s="209" t="s">
        <v>15177</v>
      </c>
      <c r="M3651" s="209">
        <v>540</v>
      </c>
      <c r="N3651" s="209">
        <v>5402</v>
      </c>
      <c r="O3651" s="329">
        <v>5691</v>
      </c>
      <c r="P3651" s="209">
        <v>51247</v>
      </c>
      <c r="Q3651" s="248"/>
      <c r="R3651" s="251"/>
      <c r="S3651" s="248"/>
      <c r="T3651" s="248" t="s">
        <v>16014</v>
      </c>
      <c r="U3651" s="248" t="s">
        <v>16270</v>
      </c>
    </row>
    <row r="3652" spans="1:21" s="1" customFormat="1" ht="23.25" customHeight="1" x14ac:dyDescent="0.25">
      <c r="A3652" t="s">
        <v>9996</v>
      </c>
      <c r="B3652" t="str">
        <f t="shared" si="219"/>
        <v>34</v>
      </c>
      <c r="C3652" t="str">
        <f t="shared" si="220"/>
        <v>695</v>
      </c>
      <c r="D3652" t="str">
        <f t="shared" si="221"/>
        <v>402</v>
      </c>
      <c r="E3652" s="322" t="s">
        <v>9997</v>
      </c>
      <c r="F3652" t="s">
        <v>17085</v>
      </c>
      <c r="G3652" t="s">
        <v>9071</v>
      </c>
      <c r="H3652" s="209">
        <v>34</v>
      </c>
      <c r="I3652" s="209">
        <v>695</v>
      </c>
      <c r="J3652" s="209">
        <v>402</v>
      </c>
      <c r="K3652" s="209">
        <v>327780</v>
      </c>
      <c r="L3652" s="209" t="s">
        <v>15177</v>
      </c>
      <c r="M3652" s="209">
        <v>540</v>
      </c>
      <c r="N3652" s="209">
        <v>5402</v>
      </c>
      <c r="O3652" s="329">
        <v>5695</v>
      </c>
      <c r="P3652" s="209">
        <v>51248</v>
      </c>
      <c r="Q3652" s="248"/>
      <c r="R3652" s="251"/>
      <c r="S3652" s="248"/>
      <c r="T3652" s="248" t="s">
        <v>16014</v>
      </c>
      <c r="U3652" s="248" t="s">
        <v>16270</v>
      </c>
    </row>
    <row r="3653" spans="1:21" s="1" customFormat="1" ht="23.25" customHeight="1" x14ac:dyDescent="0.25">
      <c r="A3653" t="s">
        <v>10018</v>
      </c>
      <c r="B3653" t="str">
        <f t="shared" si="219"/>
        <v>34</v>
      </c>
      <c r="C3653" t="str">
        <f t="shared" si="220"/>
        <v>700</v>
      </c>
      <c r="D3653" t="str">
        <f t="shared" si="221"/>
        <v>402</v>
      </c>
      <c r="E3653" s="322" t="s">
        <v>10019</v>
      </c>
      <c r="F3653" t="s">
        <v>17085</v>
      </c>
      <c r="G3653" t="s">
        <v>9171</v>
      </c>
      <c r="H3653" s="209">
        <v>34</v>
      </c>
      <c r="I3653" s="209">
        <v>700</v>
      </c>
      <c r="J3653" s="209">
        <v>402</v>
      </c>
      <c r="K3653" s="209">
        <v>327820</v>
      </c>
      <c r="L3653" s="209" t="s">
        <v>15177</v>
      </c>
      <c r="M3653" s="209">
        <v>540</v>
      </c>
      <c r="N3653" s="209">
        <v>5402</v>
      </c>
      <c r="O3653" s="329">
        <v>5700</v>
      </c>
      <c r="P3653" s="209">
        <v>51249</v>
      </c>
      <c r="Q3653" s="248"/>
      <c r="R3653" s="251"/>
      <c r="S3653" s="248"/>
      <c r="T3653" s="248" t="s">
        <v>16014</v>
      </c>
      <c r="U3653" s="248" t="s">
        <v>16270</v>
      </c>
    </row>
    <row r="3654" spans="1:21" s="1" customFormat="1" ht="23.25" customHeight="1" x14ac:dyDescent="0.25">
      <c r="A3654" t="s">
        <v>10040</v>
      </c>
      <c r="B3654" t="str">
        <f t="shared" si="219"/>
        <v>34</v>
      </c>
      <c r="C3654" t="str">
        <f t="shared" si="220"/>
        <v>745</v>
      </c>
      <c r="D3654" t="str">
        <f t="shared" si="221"/>
        <v>402</v>
      </c>
      <c r="E3654" s="322" t="s">
        <v>10041</v>
      </c>
      <c r="F3654" t="s">
        <v>17085</v>
      </c>
      <c r="G3654" t="s">
        <v>9270</v>
      </c>
      <c r="H3654" s="209">
        <v>34</v>
      </c>
      <c r="I3654" s="209">
        <v>745</v>
      </c>
      <c r="J3654" s="209">
        <v>402</v>
      </c>
      <c r="K3654" s="209">
        <v>328440</v>
      </c>
      <c r="L3654" s="209" t="s">
        <v>15177</v>
      </c>
      <c r="M3654" s="209">
        <v>540</v>
      </c>
      <c r="N3654" s="209">
        <v>5402</v>
      </c>
      <c r="O3654" s="329">
        <v>5745</v>
      </c>
      <c r="P3654" s="209">
        <v>51250</v>
      </c>
      <c r="Q3654" s="248"/>
      <c r="R3654" s="251"/>
      <c r="S3654" s="248"/>
      <c r="T3654" s="248" t="s">
        <v>16014</v>
      </c>
      <c r="U3654" s="248" t="s">
        <v>16270</v>
      </c>
    </row>
    <row r="3655" spans="1:21" s="1" customFormat="1" ht="23.25" customHeight="1" x14ac:dyDescent="0.25">
      <c r="A3655" t="s">
        <v>10062</v>
      </c>
      <c r="B3655" t="str">
        <f t="shared" si="219"/>
        <v>34</v>
      </c>
      <c r="C3655" t="str">
        <f t="shared" si="220"/>
        <v>750</v>
      </c>
      <c r="D3655" t="str">
        <f t="shared" si="221"/>
        <v>402</v>
      </c>
      <c r="E3655" s="322" t="s">
        <v>10063</v>
      </c>
      <c r="F3655" t="s">
        <v>17085</v>
      </c>
      <c r="G3655" t="s">
        <v>9369</v>
      </c>
      <c r="H3655" s="209">
        <v>34</v>
      </c>
      <c r="I3655" s="209">
        <v>750</v>
      </c>
      <c r="J3655" s="209">
        <v>402</v>
      </c>
      <c r="K3655" s="209">
        <v>328460</v>
      </c>
      <c r="L3655" s="209" t="s">
        <v>15177</v>
      </c>
      <c r="M3655" s="209">
        <v>540</v>
      </c>
      <c r="N3655" s="209">
        <v>5402</v>
      </c>
      <c r="O3655" s="329">
        <v>5750</v>
      </c>
      <c r="P3655" s="209">
        <v>51251</v>
      </c>
      <c r="Q3655"/>
      <c r="R3655" s="251"/>
      <c r="S3655"/>
      <c r="T3655" s="248" t="s">
        <v>16014</v>
      </c>
      <c r="U3655" s="248" t="s">
        <v>16270</v>
      </c>
    </row>
    <row r="3656" spans="1:21" s="1" customFormat="1" ht="23.25" customHeight="1" x14ac:dyDescent="0.25">
      <c r="A3656" t="s">
        <v>10085</v>
      </c>
      <c r="B3656" t="str">
        <f t="shared" si="219"/>
        <v>34</v>
      </c>
      <c r="C3656" t="str">
        <f t="shared" si="220"/>
        <v>795</v>
      </c>
      <c r="D3656" t="str">
        <f t="shared" si="221"/>
        <v>402</v>
      </c>
      <c r="E3656" s="322" t="s">
        <v>10086</v>
      </c>
      <c r="F3656" t="s">
        <v>17085</v>
      </c>
      <c r="G3656" t="s">
        <v>10072</v>
      </c>
      <c r="H3656" s="209">
        <v>34</v>
      </c>
      <c r="I3656" s="209">
        <v>795</v>
      </c>
      <c r="J3656" s="209">
        <v>402</v>
      </c>
      <c r="K3656" s="209">
        <v>328790</v>
      </c>
      <c r="L3656" s="209" t="s">
        <v>15177</v>
      </c>
      <c r="M3656" s="209">
        <v>540</v>
      </c>
      <c r="N3656" s="209">
        <v>5402</v>
      </c>
      <c r="O3656" s="329">
        <v>5795</v>
      </c>
      <c r="P3656" s="209">
        <v>51252</v>
      </c>
      <c r="Q3656" s="248"/>
      <c r="R3656" s="251"/>
      <c r="S3656" s="248"/>
      <c r="T3656" s="248" t="s">
        <v>16014</v>
      </c>
      <c r="U3656" s="248" t="s">
        <v>16270</v>
      </c>
    </row>
    <row r="3657" spans="1:21" s="1" customFormat="1" ht="23.25" customHeight="1" x14ac:dyDescent="0.25">
      <c r="A3657" t="s">
        <v>10107</v>
      </c>
      <c r="B3657" t="str">
        <f t="shared" si="219"/>
        <v>34</v>
      </c>
      <c r="C3657" t="str">
        <f t="shared" si="220"/>
        <v>850</v>
      </c>
      <c r="D3657" t="str">
        <f t="shared" si="221"/>
        <v>402</v>
      </c>
      <c r="E3657" s="322" t="s">
        <v>10108</v>
      </c>
      <c r="F3657" t="s">
        <v>17085</v>
      </c>
      <c r="G3657" t="s">
        <v>9567</v>
      </c>
      <c r="H3657" s="209">
        <v>34</v>
      </c>
      <c r="I3657" s="209">
        <v>850</v>
      </c>
      <c r="J3657" s="209">
        <v>402</v>
      </c>
      <c r="K3657" s="209">
        <v>328920</v>
      </c>
      <c r="L3657" s="209" t="s">
        <v>15177</v>
      </c>
      <c r="M3657" s="209">
        <v>540</v>
      </c>
      <c r="N3657" s="209">
        <v>5402</v>
      </c>
      <c r="O3657" s="329">
        <v>5850</v>
      </c>
      <c r="P3657" s="209">
        <v>51253</v>
      </c>
      <c r="Q3657" s="248"/>
      <c r="R3657" s="251"/>
      <c r="S3657" s="248"/>
      <c r="T3657" s="248" t="s">
        <v>16014</v>
      </c>
      <c r="U3657" s="248" t="s">
        <v>16270</v>
      </c>
    </row>
    <row r="3658" spans="1:21" s="1" customFormat="1" ht="23.25" customHeight="1" x14ac:dyDescent="0.25">
      <c r="A3658"/>
      <c r="B3658"/>
      <c r="C3658"/>
      <c r="D3658"/>
      <c r="E3658" s="343" t="s">
        <v>16275</v>
      </c>
      <c r="F3658"/>
      <c r="G3658" s="389"/>
      <c r="H3658" s="209"/>
      <c r="I3658" s="209"/>
      <c r="J3658" s="209"/>
      <c r="K3658" s="209"/>
      <c r="L3658" s="327">
        <v>210100</v>
      </c>
      <c r="M3658" s="327">
        <v>510</v>
      </c>
      <c r="N3658" s="327">
        <v>5001</v>
      </c>
      <c r="O3658" s="346">
        <v>5201</v>
      </c>
      <c r="P3658" s="334">
        <v>51254</v>
      </c>
      <c r="Q3658" s="248"/>
      <c r="R3658" s="251"/>
      <c r="S3658" s="248"/>
      <c r="T3658" s="248" t="s">
        <v>16014</v>
      </c>
      <c r="U3658" s="248" t="s">
        <v>16270</v>
      </c>
    </row>
    <row r="3659" spans="1:21" s="1" customFormat="1" ht="23.25" customHeight="1" x14ac:dyDescent="0.25">
      <c r="A3659"/>
      <c r="B3659"/>
      <c r="C3659"/>
      <c r="D3659"/>
      <c r="E3659" s="343" t="s">
        <v>16279</v>
      </c>
      <c r="F3659"/>
      <c r="G3659"/>
      <c r="H3659" s="209"/>
      <c r="I3659" s="209"/>
      <c r="J3659" s="209"/>
      <c r="K3659" s="209"/>
      <c r="L3659" s="327">
        <v>210100</v>
      </c>
      <c r="M3659" s="327">
        <v>510</v>
      </c>
      <c r="N3659" s="327">
        <v>5001</v>
      </c>
      <c r="O3659" s="346">
        <v>5202</v>
      </c>
      <c r="P3659" s="334">
        <v>51255</v>
      </c>
      <c r="Q3659" s="248"/>
      <c r="R3659" s="251"/>
      <c r="S3659" s="248"/>
      <c r="T3659" s="248" t="s">
        <v>16014</v>
      </c>
      <c r="U3659" s="248" t="s">
        <v>16270</v>
      </c>
    </row>
    <row r="3660" spans="1:21" s="1" customFormat="1" ht="23.25" customHeight="1" x14ac:dyDescent="0.25">
      <c r="A3660"/>
      <c r="B3660"/>
      <c r="C3660"/>
      <c r="D3660"/>
      <c r="E3660" s="343" t="s">
        <v>16282</v>
      </c>
      <c r="F3660"/>
      <c r="G3660"/>
      <c r="H3660" s="209"/>
      <c r="I3660" s="209"/>
      <c r="J3660" s="209"/>
      <c r="K3660" s="209"/>
      <c r="L3660" s="327">
        <v>210100</v>
      </c>
      <c r="M3660" s="327">
        <v>510</v>
      </c>
      <c r="N3660" s="327">
        <v>5001</v>
      </c>
      <c r="O3660" s="346">
        <v>5374</v>
      </c>
      <c r="P3660" s="334">
        <v>51256</v>
      </c>
      <c r="Q3660" s="248"/>
      <c r="R3660" s="251"/>
      <c r="S3660" s="248"/>
      <c r="T3660" s="248" t="s">
        <v>16014</v>
      </c>
      <c r="U3660" s="248" t="s">
        <v>16270</v>
      </c>
    </row>
    <row r="3661" spans="1:21" s="1" customFormat="1" ht="23.25" customHeight="1" x14ac:dyDescent="0.25">
      <c r="A3661"/>
      <c r="B3661"/>
      <c r="C3661"/>
      <c r="D3661"/>
      <c r="E3661" s="343" t="s">
        <v>16285</v>
      </c>
      <c r="F3661"/>
      <c r="G3661"/>
      <c r="H3661" s="209"/>
      <c r="I3661" s="209"/>
      <c r="J3661" s="209"/>
      <c r="K3661" s="209"/>
      <c r="L3661" s="327">
        <v>210100</v>
      </c>
      <c r="M3661" s="327">
        <v>510</v>
      </c>
      <c r="N3661" s="327">
        <v>5001</v>
      </c>
      <c r="O3661" s="346">
        <v>5510</v>
      </c>
      <c r="P3661" s="334">
        <v>51257</v>
      </c>
      <c r="Q3661" s="248"/>
      <c r="R3661" s="251"/>
      <c r="S3661" s="248"/>
      <c r="T3661" s="248" t="s">
        <v>16014</v>
      </c>
      <c r="U3661" s="248" t="s">
        <v>16270</v>
      </c>
    </row>
    <row r="3662" spans="1:21" s="1" customFormat="1" ht="23.25" customHeight="1" x14ac:dyDescent="0.25">
      <c r="A3662"/>
      <c r="B3662"/>
      <c r="C3662"/>
      <c r="D3662"/>
      <c r="E3662" s="343" t="s">
        <v>16288</v>
      </c>
      <c r="F3662"/>
      <c r="G3662"/>
      <c r="H3662" s="209"/>
      <c r="I3662" s="209"/>
      <c r="J3662" s="209"/>
      <c r="K3662" s="209"/>
      <c r="L3662" s="327">
        <v>210100</v>
      </c>
      <c r="M3662" s="327">
        <v>510</v>
      </c>
      <c r="N3662" s="327">
        <v>5001</v>
      </c>
      <c r="O3662" s="346">
        <v>5515</v>
      </c>
      <c r="P3662" s="334">
        <v>51258</v>
      </c>
      <c r="Q3662" s="248"/>
      <c r="R3662" s="251"/>
      <c r="S3662" s="248"/>
      <c r="T3662" s="248" t="s">
        <v>16014</v>
      </c>
      <c r="U3662" s="248" t="s">
        <v>16270</v>
      </c>
    </row>
    <row r="3663" spans="1:21" s="1" customFormat="1" ht="23.25" customHeight="1" x14ac:dyDescent="0.25">
      <c r="A3663"/>
      <c r="B3663"/>
      <c r="C3663"/>
      <c r="D3663"/>
      <c r="E3663" s="343" t="s">
        <v>16291</v>
      </c>
      <c r="F3663"/>
      <c r="G3663"/>
      <c r="H3663" s="209"/>
      <c r="I3663" s="209"/>
      <c r="J3663" s="209"/>
      <c r="K3663" s="209"/>
      <c r="L3663" s="327">
        <v>210100</v>
      </c>
      <c r="M3663" s="327">
        <v>510</v>
      </c>
      <c r="N3663" s="327">
        <v>5001</v>
      </c>
      <c r="O3663" s="346">
        <v>5525</v>
      </c>
      <c r="P3663" s="334">
        <v>51259</v>
      </c>
      <c r="Q3663" s="248"/>
      <c r="R3663" s="251"/>
      <c r="S3663" s="248"/>
      <c r="T3663" s="248" t="s">
        <v>16014</v>
      </c>
      <c r="U3663" s="248" t="s">
        <v>16270</v>
      </c>
    </row>
    <row r="3664" spans="1:21" s="1" customFormat="1" ht="23.25" customHeight="1" x14ac:dyDescent="0.25">
      <c r="A3664"/>
      <c r="B3664"/>
      <c r="C3664"/>
      <c r="D3664"/>
      <c r="E3664" s="343" t="s">
        <v>16294</v>
      </c>
      <c r="F3664"/>
      <c r="G3664"/>
      <c r="H3664" s="209"/>
      <c r="I3664" s="209"/>
      <c r="J3664" s="209"/>
      <c r="K3664" s="209"/>
      <c r="L3664" s="327">
        <v>210100</v>
      </c>
      <c r="M3664" s="327">
        <v>510</v>
      </c>
      <c r="N3664" s="327">
        <v>5001</v>
      </c>
      <c r="O3664" s="346">
        <v>5530</v>
      </c>
      <c r="P3664" s="334">
        <v>51260</v>
      </c>
      <c r="Q3664" s="248"/>
      <c r="R3664" s="251"/>
      <c r="S3664" s="248"/>
      <c r="T3664" s="248" t="s">
        <v>16014</v>
      </c>
      <c r="U3664" s="248" t="s">
        <v>16270</v>
      </c>
    </row>
    <row r="3665" spans="1:21" s="1" customFormat="1" ht="23.25" customHeight="1" x14ac:dyDescent="0.25">
      <c r="A3665"/>
      <c r="B3665"/>
      <c r="C3665"/>
      <c r="D3665"/>
      <c r="E3665" s="343" t="s">
        <v>16298</v>
      </c>
      <c r="F3665"/>
      <c r="G3665"/>
      <c r="H3665" s="209"/>
      <c r="I3665" s="209"/>
      <c r="J3665" s="209"/>
      <c r="K3665" s="209"/>
      <c r="L3665" s="327">
        <v>210100</v>
      </c>
      <c r="M3665" s="327">
        <v>510</v>
      </c>
      <c r="N3665" s="327">
        <v>5001</v>
      </c>
      <c r="O3665" s="347">
        <v>5900</v>
      </c>
      <c r="P3665" s="334">
        <v>51261</v>
      </c>
      <c r="Q3665" s="248"/>
      <c r="R3665" s="251"/>
      <c r="S3665" s="248"/>
      <c r="T3665" s="248" t="s">
        <v>16014</v>
      </c>
      <c r="U3665" s="248" t="s">
        <v>16270</v>
      </c>
    </row>
    <row r="3666" spans="1:21" s="1" customFormat="1" ht="23.25" customHeight="1" x14ac:dyDescent="0.25">
      <c r="A3666"/>
      <c r="B3666"/>
      <c r="C3666"/>
      <c r="D3666"/>
      <c r="E3666" s="343" t="s">
        <v>16275</v>
      </c>
      <c r="F3666"/>
      <c r="G3666"/>
      <c r="H3666" s="209"/>
      <c r="I3666" s="209"/>
      <c r="J3666" s="209"/>
      <c r="K3666" s="209"/>
      <c r="L3666" s="327">
        <v>210100</v>
      </c>
      <c r="M3666" s="327">
        <v>510</v>
      </c>
      <c r="N3666" s="327">
        <v>5002</v>
      </c>
      <c r="O3666" s="346">
        <v>5201</v>
      </c>
      <c r="P3666" s="334">
        <v>51262</v>
      </c>
      <c r="Q3666" s="248"/>
      <c r="R3666" s="251"/>
      <c r="S3666" s="248"/>
      <c r="T3666" s="248" t="s">
        <v>16014</v>
      </c>
      <c r="U3666" s="248" t="s">
        <v>16270</v>
      </c>
    </row>
    <row r="3667" spans="1:21" s="1" customFormat="1" ht="23.25" customHeight="1" x14ac:dyDescent="0.25">
      <c r="A3667"/>
      <c r="B3667"/>
      <c r="C3667"/>
      <c r="D3667"/>
      <c r="E3667" s="343" t="s">
        <v>16279</v>
      </c>
      <c r="F3667"/>
      <c r="G3667"/>
      <c r="H3667" s="209"/>
      <c r="I3667" s="209"/>
      <c r="J3667" s="209"/>
      <c r="K3667" s="209"/>
      <c r="L3667" s="327">
        <v>210100</v>
      </c>
      <c r="M3667" s="327">
        <v>510</v>
      </c>
      <c r="N3667" s="327">
        <v>5002</v>
      </c>
      <c r="O3667" s="346">
        <v>5202</v>
      </c>
      <c r="P3667" s="334">
        <v>51263</v>
      </c>
      <c r="Q3667" s="248"/>
      <c r="R3667" s="251"/>
      <c r="S3667" s="248"/>
      <c r="T3667" s="248" t="s">
        <v>16014</v>
      </c>
      <c r="U3667" s="248" t="s">
        <v>16270</v>
      </c>
    </row>
    <row r="3668" spans="1:21" s="1" customFormat="1" ht="23.25" customHeight="1" x14ac:dyDescent="0.25">
      <c r="A3668"/>
      <c r="B3668"/>
      <c r="C3668"/>
      <c r="D3668"/>
      <c r="E3668" s="343" t="s">
        <v>16282</v>
      </c>
      <c r="F3668"/>
      <c r="G3668"/>
      <c r="H3668" s="209"/>
      <c r="I3668" s="209"/>
      <c r="J3668" s="209"/>
      <c r="K3668" s="209"/>
      <c r="L3668" s="327">
        <v>210100</v>
      </c>
      <c r="M3668" s="327">
        <v>510</v>
      </c>
      <c r="N3668" s="327">
        <v>5002</v>
      </c>
      <c r="O3668" s="346">
        <v>5374</v>
      </c>
      <c r="P3668" s="334">
        <v>51264</v>
      </c>
      <c r="Q3668" s="248"/>
      <c r="R3668" s="251"/>
      <c r="S3668" s="248"/>
      <c r="T3668" s="248" t="s">
        <v>16014</v>
      </c>
      <c r="U3668" s="248" t="s">
        <v>16270</v>
      </c>
    </row>
    <row r="3669" spans="1:21" s="1" customFormat="1" ht="23.25" customHeight="1" x14ac:dyDescent="0.25">
      <c r="A3669"/>
      <c r="B3669"/>
      <c r="C3669"/>
      <c r="D3669"/>
      <c r="E3669" s="343" t="s">
        <v>16285</v>
      </c>
      <c r="F3669"/>
      <c r="G3669"/>
      <c r="H3669" s="209"/>
      <c r="I3669" s="209"/>
      <c r="J3669" s="209"/>
      <c r="K3669" s="209"/>
      <c r="L3669" s="327">
        <v>210100</v>
      </c>
      <c r="M3669" s="327">
        <v>510</v>
      </c>
      <c r="N3669" s="327">
        <v>5002</v>
      </c>
      <c r="O3669" s="346">
        <v>5510</v>
      </c>
      <c r="P3669" s="334">
        <v>51265</v>
      </c>
      <c r="Q3669" s="248"/>
      <c r="R3669" s="251"/>
      <c r="S3669" s="248"/>
      <c r="T3669" s="248" t="s">
        <v>16014</v>
      </c>
      <c r="U3669" s="248" t="s">
        <v>16270</v>
      </c>
    </row>
    <row r="3670" spans="1:21" s="1" customFormat="1" ht="23.25" customHeight="1" x14ac:dyDescent="0.25">
      <c r="A3670"/>
      <c r="B3670"/>
      <c r="C3670"/>
      <c r="D3670"/>
      <c r="E3670" s="343" t="s">
        <v>16288</v>
      </c>
      <c r="F3670"/>
      <c r="G3670"/>
      <c r="H3670" s="209"/>
      <c r="I3670" s="209"/>
      <c r="J3670" s="209"/>
      <c r="K3670" s="209"/>
      <c r="L3670" s="327">
        <v>210100</v>
      </c>
      <c r="M3670" s="327">
        <v>510</v>
      </c>
      <c r="N3670" s="327">
        <v>5002</v>
      </c>
      <c r="O3670" s="346">
        <v>5515</v>
      </c>
      <c r="P3670" s="334">
        <v>51266</v>
      </c>
      <c r="Q3670" s="248"/>
      <c r="R3670" s="251"/>
      <c r="S3670" s="248"/>
      <c r="T3670" s="248" t="s">
        <v>16014</v>
      </c>
      <c r="U3670" s="248" t="s">
        <v>16270</v>
      </c>
    </row>
    <row r="3671" spans="1:21" s="1" customFormat="1" ht="23.25" customHeight="1" x14ac:dyDescent="0.25">
      <c r="A3671"/>
      <c r="B3671"/>
      <c r="C3671"/>
      <c r="D3671"/>
      <c r="E3671" s="343" t="s">
        <v>16291</v>
      </c>
      <c r="F3671"/>
      <c r="G3671"/>
      <c r="H3671" s="209"/>
      <c r="I3671" s="209"/>
      <c r="J3671" s="209"/>
      <c r="K3671" s="209"/>
      <c r="L3671" s="327">
        <v>210100</v>
      </c>
      <c r="M3671" s="327">
        <v>510</v>
      </c>
      <c r="N3671" s="327">
        <v>5002</v>
      </c>
      <c r="O3671" s="346">
        <v>5525</v>
      </c>
      <c r="P3671" s="334">
        <v>51267</v>
      </c>
      <c r="Q3671" s="248"/>
      <c r="R3671" s="251"/>
      <c r="S3671" s="248"/>
      <c r="T3671" s="248" t="s">
        <v>16014</v>
      </c>
      <c r="U3671" s="248" t="s">
        <v>16270</v>
      </c>
    </row>
    <row r="3672" spans="1:21" s="1" customFormat="1" ht="23.25" customHeight="1" x14ac:dyDescent="0.25">
      <c r="A3672"/>
      <c r="B3672"/>
      <c r="C3672"/>
      <c r="D3672"/>
      <c r="E3672" s="343" t="s">
        <v>16294</v>
      </c>
      <c r="F3672"/>
      <c r="G3672"/>
      <c r="H3672" s="209"/>
      <c r="I3672" s="209"/>
      <c r="J3672" s="209"/>
      <c r="K3672" s="209"/>
      <c r="L3672" s="327">
        <v>210100</v>
      </c>
      <c r="M3672" s="327">
        <v>510</v>
      </c>
      <c r="N3672" s="327">
        <v>5002</v>
      </c>
      <c r="O3672" s="346">
        <v>5530</v>
      </c>
      <c r="P3672" s="334">
        <v>51268</v>
      </c>
      <c r="Q3672" s="248"/>
      <c r="R3672" s="251"/>
      <c r="S3672" s="248"/>
      <c r="T3672" s="248" t="s">
        <v>16014</v>
      </c>
      <c r="U3672" s="248" t="s">
        <v>16270</v>
      </c>
    </row>
    <row r="3673" spans="1:21" s="1" customFormat="1" ht="23.25" customHeight="1" x14ac:dyDescent="0.25">
      <c r="A3673"/>
      <c r="B3673"/>
      <c r="C3673"/>
      <c r="D3673"/>
      <c r="E3673" s="343" t="s">
        <v>16298</v>
      </c>
      <c r="F3673"/>
      <c r="G3673"/>
      <c r="H3673" s="209"/>
      <c r="I3673" s="209"/>
      <c r="J3673" s="209"/>
      <c r="K3673" s="209"/>
      <c r="L3673" s="327">
        <v>210100</v>
      </c>
      <c r="M3673" s="327">
        <v>510</v>
      </c>
      <c r="N3673" s="327">
        <v>5002</v>
      </c>
      <c r="O3673" s="347">
        <v>5900</v>
      </c>
      <c r="P3673" s="334">
        <v>51269</v>
      </c>
      <c r="Q3673" s="248"/>
      <c r="R3673" s="251"/>
      <c r="S3673" s="248"/>
      <c r="T3673" s="248" t="s">
        <v>16014</v>
      </c>
      <c r="U3673" s="248" t="s">
        <v>16270</v>
      </c>
    </row>
    <row r="3674" spans="1:21" s="1" customFormat="1" ht="23.25" customHeight="1" x14ac:dyDescent="0.25">
      <c r="A3674"/>
      <c r="B3674"/>
      <c r="C3674"/>
      <c r="D3674"/>
      <c r="E3674" s="343" t="s">
        <v>16275</v>
      </c>
      <c r="F3674"/>
      <c r="G3674"/>
      <c r="H3674" s="209"/>
      <c r="I3674" s="209"/>
      <c r="J3674" s="209"/>
      <c r="K3674" s="209"/>
      <c r="L3674" s="327">
        <v>210100</v>
      </c>
      <c r="M3674" s="327">
        <v>510</v>
      </c>
      <c r="N3674" s="327">
        <v>5003</v>
      </c>
      <c r="O3674" s="346">
        <v>5201</v>
      </c>
      <c r="P3674" s="334">
        <v>51270</v>
      </c>
      <c r="Q3674" s="248"/>
      <c r="R3674" s="251"/>
      <c r="S3674" s="248"/>
      <c r="T3674" s="248" t="s">
        <v>16014</v>
      </c>
      <c r="U3674" s="248" t="s">
        <v>16270</v>
      </c>
    </row>
    <row r="3675" spans="1:21" s="1" customFormat="1" ht="23.25" customHeight="1" x14ac:dyDescent="0.25">
      <c r="A3675"/>
      <c r="B3675"/>
      <c r="C3675"/>
      <c r="D3675"/>
      <c r="E3675" s="343" t="s">
        <v>16279</v>
      </c>
      <c r="F3675"/>
      <c r="G3675"/>
      <c r="H3675" s="209"/>
      <c r="I3675" s="209"/>
      <c r="J3675" s="209"/>
      <c r="K3675" s="209"/>
      <c r="L3675" s="327">
        <v>210100</v>
      </c>
      <c r="M3675" s="327">
        <v>510</v>
      </c>
      <c r="N3675" s="327">
        <v>5003</v>
      </c>
      <c r="O3675" s="346">
        <v>5202</v>
      </c>
      <c r="P3675" s="334">
        <v>51271</v>
      </c>
      <c r="Q3675" s="248"/>
      <c r="R3675" s="251"/>
      <c r="S3675" s="248"/>
      <c r="T3675" s="248" t="s">
        <v>16014</v>
      </c>
      <c r="U3675" s="248" t="s">
        <v>16270</v>
      </c>
    </row>
    <row r="3676" spans="1:21" s="1" customFormat="1" ht="23.25" customHeight="1" x14ac:dyDescent="0.25">
      <c r="A3676"/>
      <c r="B3676"/>
      <c r="C3676"/>
      <c r="D3676"/>
      <c r="E3676" s="343" t="s">
        <v>16282</v>
      </c>
      <c r="F3676"/>
      <c r="G3676"/>
      <c r="H3676" s="209"/>
      <c r="I3676" s="209"/>
      <c r="J3676" s="209"/>
      <c r="K3676" s="209"/>
      <c r="L3676" s="327">
        <v>210100</v>
      </c>
      <c r="M3676" s="327">
        <v>510</v>
      </c>
      <c r="N3676" s="327">
        <v>5003</v>
      </c>
      <c r="O3676" s="346">
        <v>5374</v>
      </c>
      <c r="P3676" s="334">
        <v>51272</v>
      </c>
      <c r="Q3676" s="248"/>
      <c r="R3676" s="251"/>
      <c r="S3676" s="248"/>
      <c r="T3676" s="248" t="s">
        <v>16014</v>
      </c>
      <c r="U3676" s="248" t="s">
        <v>16270</v>
      </c>
    </row>
    <row r="3677" spans="1:21" s="1" customFormat="1" ht="23.25" customHeight="1" x14ac:dyDescent="0.25">
      <c r="A3677"/>
      <c r="B3677"/>
      <c r="C3677"/>
      <c r="D3677"/>
      <c r="E3677" s="343" t="s">
        <v>16285</v>
      </c>
      <c r="F3677"/>
      <c r="G3677"/>
      <c r="H3677" s="209"/>
      <c r="I3677" s="209"/>
      <c r="J3677" s="209"/>
      <c r="K3677" s="209"/>
      <c r="L3677" s="327">
        <v>210100</v>
      </c>
      <c r="M3677" s="327">
        <v>510</v>
      </c>
      <c r="N3677" s="327">
        <v>5003</v>
      </c>
      <c r="O3677" s="346">
        <v>5510</v>
      </c>
      <c r="P3677" s="334">
        <v>51273</v>
      </c>
      <c r="Q3677" s="248"/>
      <c r="R3677" s="251"/>
      <c r="S3677" s="248"/>
      <c r="T3677" s="248" t="s">
        <v>16014</v>
      </c>
      <c r="U3677" s="248" t="s">
        <v>16270</v>
      </c>
    </row>
    <row r="3678" spans="1:21" s="1" customFormat="1" ht="23.25" customHeight="1" x14ac:dyDescent="0.25">
      <c r="A3678"/>
      <c r="B3678"/>
      <c r="C3678"/>
      <c r="D3678"/>
      <c r="E3678" s="343" t="s">
        <v>16288</v>
      </c>
      <c r="F3678"/>
      <c r="G3678"/>
      <c r="H3678" s="209"/>
      <c r="I3678" s="209"/>
      <c r="J3678" s="209"/>
      <c r="K3678" s="209"/>
      <c r="L3678" s="327">
        <v>210100</v>
      </c>
      <c r="M3678" s="327">
        <v>510</v>
      </c>
      <c r="N3678" s="327">
        <v>5003</v>
      </c>
      <c r="O3678" s="346">
        <v>5515</v>
      </c>
      <c r="P3678" s="334">
        <v>51274</v>
      </c>
      <c r="Q3678" s="248"/>
      <c r="R3678" s="251"/>
      <c r="S3678" s="248"/>
      <c r="T3678" s="248" t="s">
        <v>16014</v>
      </c>
      <c r="U3678" s="248" t="s">
        <v>16270</v>
      </c>
    </row>
    <row r="3679" spans="1:21" s="1" customFormat="1" ht="23.25" customHeight="1" x14ac:dyDescent="0.25">
      <c r="A3679"/>
      <c r="B3679"/>
      <c r="C3679"/>
      <c r="D3679"/>
      <c r="E3679" s="343" t="s">
        <v>16291</v>
      </c>
      <c r="F3679"/>
      <c r="G3679"/>
      <c r="H3679" s="209"/>
      <c r="I3679" s="209"/>
      <c r="J3679" s="209"/>
      <c r="K3679" s="209"/>
      <c r="L3679" s="327">
        <v>210100</v>
      </c>
      <c r="M3679" s="327">
        <v>510</v>
      </c>
      <c r="N3679" s="327">
        <v>5003</v>
      </c>
      <c r="O3679" s="346">
        <v>5525</v>
      </c>
      <c r="P3679" s="334">
        <v>51275</v>
      </c>
      <c r="Q3679" s="248"/>
      <c r="R3679" s="251"/>
      <c r="S3679" s="248"/>
      <c r="T3679" s="248" t="s">
        <v>16014</v>
      </c>
      <c r="U3679" s="248" t="s">
        <v>16270</v>
      </c>
    </row>
    <row r="3680" spans="1:21" s="1" customFormat="1" ht="23.25" customHeight="1" x14ac:dyDescent="0.25">
      <c r="A3680"/>
      <c r="B3680"/>
      <c r="C3680"/>
      <c r="D3680"/>
      <c r="E3680" s="343" t="s">
        <v>16294</v>
      </c>
      <c r="F3680"/>
      <c r="G3680"/>
      <c r="H3680" s="209"/>
      <c r="I3680" s="209"/>
      <c r="J3680" s="209"/>
      <c r="K3680" s="209"/>
      <c r="L3680" s="327">
        <v>210100</v>
      </c>
      <c r="M3680" s="327">
        <v>510</v>
      </c>
      <c r="N3680" s="327">
        <v>5003</v>
      </c>
      <c r="O3680" s="346">
        <v>5530</v>
      </c>
      <c r="P3680" s="334">
        <v>51276</v>
      </c>
      <c r="Q3680" s="248"/>
      <c r="R3680" s="251"/>
      <c r="S3680" s="248"/>
      <c r="T3680" s="248" t="s">
        <v>16014</v>
      </c>
      <c r="U3680" s="248" t="s">
        <v>16270</v>
      </c>
    </row>
    <row r="3681" spans="1:21" s="1" customFormat="1" ht="23.25" customHeight="1" x14ac:dyDescent="0.25">
      <c r="A3681"/>
      <c r="B3681"/>
      <c r="C3681"/>
      <c r="D3681"/>
      <c r="E3681" s="343" t="s">
        <v>16298</v>
      </c>
      <c r="F3681"/>
      <c r="G3681"/>
      <c r="H3681" s="209"/>
      <c r="I3681" s="209"/>
      <c r="J3681" s="209"/>
      <c r="K3681" s="209"/>
      <c r="L3681" s="327">
        <v>210100</v>
      </c>
      <c r="M3681" s="327">
        <v>510</v>
      </c>
      <c r="N3681" s="327">
        <v>5003</v>
      </c>
      <c r="O3681" s="347">
        <v>5900</v>
      </c>
      <c r="P3681" s="334">
        <v>51277</v>
      </c>
      <c r="Q3681" s="248"/>
      <c r="R3681" s="251"/>
      <c r="S3681" s="248"/>
      <c r="T3681" s="248" t="s">
        <v>16014</v>
      </c>
      <c r="U3681" s="248" t="s">
        <v>16270</v>
      </c>
    </row>
    <row r="3682" spans="1:21" s="1" customFormat="1" ht="23.25" customHeight="1" x14ac:dyDescent="0.25">
      <c r="A3682"/>
      <c r="B3682"/>
      <c r="C3682"/>
      <c r="D3682"/>
      <c r="E3682" s="344" t="s">
        <v>16275</v>
      </c>
      <c r="F3682"/>
      <c r="G3682"/>
      <c r="H3682" s="209"/>
      <c r="I3682" s="209"/>
      <c r="J3682" s="209"/>
      <c r="K3682" s="209"/>
      <c r="L3682" s="327">
        <v>210100</v>
      </c>
      <c r="M3682" s="327">
        <v>520</v>
      </c>
      <c r="N3682" s="327">
        <v>5004</v>
      </c>
      <c r="O3682" s="346">
        <v>5201</v>
      </c>
      <c r="P3682" s="334">
        <v>51278</v>
      </c>
      <c r="Q3682" s="248"/>
      <c r="R3682" s="251"/>
      <c r="S3682" s="248"/>
      <c r="T3682" s="248" t="s">
        <v>16014</v>
      </c>
      <c r="U3682" s="248" t="s">
        <v>16270</v>
      </c>
    </row>
    <row r="3683" spans="1:21" s="1" customFormat="1" ht="23.25" customHeight="1" x14ac:dyDescent="0.25">
      <c r="A3683"/>
      <c r="B3683"/>
      <c r="C3683"/>
      <c r="D3683"/>
      <c r="E3683" s="344" t="s">
        <v>16279</v>
      </c>
      <c r="F3683"/>
      <c r="G3683"/>
      <c r="H3683" s="209"/>
      <c r="I3683" s="209"/>
      <c r="J3683" s="209"/>
      <c r="K3683" s="209"/>
      <c r="L3683" s="327">
        <v>210100</v>
      </c>
      <c r="M3683" s="327">
        <v>520</v>
      </c>
      <c r="N3683" s="327">
        <v>5004</v>
      </c>
      <c r="O3683" s="346">
        <v>5202</v>
      </c>
      <c r="P3683" s="334">
        <v>51279</v>
      </c>
      <c r="Q3683" s="248"/>
      <c r="R3683" s="251"/>
      <c r="S3683" s="248"/>
      <c r="T3683" s="248" t="s">
        <v>16014</v>
      </c>
      <c r="U3683" s="248" t="s">
        <v>16270</v>
      </c>
    </row>
    <row r="3684" spans="1:21" s="1" customFormat="1" ht="23.25" customHeight="1" x14ac:dyDescent="0.25">
      <c r="A3684"/>
      <c r="B3684"/>
      <c r="C3684"/>
      <c r="D3684"/>
      <c r="E3684" s="344" t="s">
        <v>16282</v>
      </c>
      <c r="F3684"/>
      <c r="G3684"/>
      <c r="H3684" s="209"/>
      <c r="I3684" s="209"/>
      <c r="J3684" s="209"/>
      <c r="K3684" s="209"/>
      <c r="L3684" s="327">
        <v>210100</v>
      </c>
      <c r="M3684" s="327">
        <v>520</v>
      </c>
      <c r="N3684" s="327">
        <v>5004</v>
      </c>
      <c r="O3684" s="346">
        <v>5374</v>
      </c>
      <c r="P3684" s="334">
        <v>51280</v>
      </c>
      <c r="Q3684" s="248"/>
      <c r="R3684" s="251"/>
      <c r="S3684" s="248"/>
      <c r="T3684" s="248" t="s">
        <v>16014</v>
      </c>
      <c r="U3684" s="248" t="s">
        <v>16270</v>
      </c>
    </row>
    <row r="3685" spans="1:21" s="1" customFormat="1" ht="23.25" customHeight="1" x14ac:dyDescent="0.25">
      <c r="A3685"/>
      <c r="B3685"/>
      <c r="C3685"/>
      <c r="D3685"/>
      <c r="E3685" s="344" t="s">
        <v>16285</v>
      </c>
      <c r="F3685"/>
      <c r="G3685"/>
      <c r="H3685" s="209"/>
      <c r="I3685" s="209"/>
      <c r="J3685" s="209"/>
      <c r="K3685" s="209"/>
      <c r="L3685" s="327">
        <v>210100</v>
      </c>
      <c r="M3685" s="327">
        <v>520</v>
      </c>
      <c r="N3685" s="327">
        <v>5004</v>
      </c>
      <c r="O3685" s="346">
        <v>5510</v>
      </c>
      <c r="P3685" s="334">
        <v>51281</v>
      </c>
      <c r="Q3685" s="248"/>
      <c r="R3685" s="251"/>
      <c r="S3685" s="248"/>
      <c r="T3685" s="248" t="s">
        <v>16014</v>
      </c>
      <c r="U3685" s="248" t="s">
        <v>16270</v>
      </c>
    </row>
    <row r="3686" spans="1:21" s="1" customFormat="1" ht="23.25" customHeight="1" x14ac:dyDescent="0.25">
      <c r="A3686"/>
      <c r="B3686"/>
      <c r="C3686"/>
      <c r="D3686"/>
      <c r="E3686" s="344" t="s">
        <v>16288</v>
      </c>
      <c r="F3686"/>
      <c r="G3686"/>
      <c r="H3686" s="209"/>
      <c r="I3686" s="209"/>
      <c r="J3686" s="209"/>
      <c r="K3686" s="209"/>
      <c r="L3686" s="327">
        <v>210100</v>
      </c>
      <c r="M3686" s="327">
        <v>520</v>
      </c>
      <c r="N3686" s="327">
        <v>5004</v>
      </c>
      <c r="O3686" s="346">
        <v>5515</v>
      </c>
      <c r="P3686" s="334">
        <v>51282</v>
      </c>
      <c r="Q3686" s="248"/>
      <c r="R3686" s="251"/>
      <c r="S3686" s="248"/>
      <c r="T3686" s="248" t="s">
        <v>16014</v>
      </c>
      <c r="U3686" s="248" t="s">
        <v>16270</v>
      </c>
    </row>
    <row r="3687" spans="1:21" s="1" customFormat="1" ht="23.25" customHeight="1" x14ac:dyDescent="0.25">
      <c r="A3687"/>
      <c r="B3687"/>
      <c r="C3687"/>
      <c r="D3687"/>
      <c r="E3687" s="344" t="s">
        <v>16291</v>
      </c>
      <c r="F3687"/>
      <c r="G3687"/>
      <c r="H3687" s="209"/>
      <c r="I3687" s="209"/>
      <c r="J3687" s="209"/>
      <c r="K3687" s="209"/>
      <c r="L3687" s="327">
        <v>210100</v>
      </c>
      <c r="M3687" s="327">
        <v>520</v>
      </c>
      <c r="N3687" s="327">
        <v>5004</v>
      </c>
      <c r="O3687" s="346">
        <v>5525</v>
      </c>
      <c r="P3687" s="334">
        <v>51283</v>
      </c>
      <c r="Q3687" s="248"/>
      <c r="R3687" s="251"/>
      <c r="S3687" s="248"/>
      <c r="T3687" s="248" t="s">
        <v>16014</v>
      </c>
      <c r="U3687" s="248" t="s">
        <v>16270</v>
      </c>
    </row>
    <row r="3688" spans="1:21" s="1" customFormat="1" ht="23.25" customHeight="1" x14ac:dyDescent="0.25">
      <c r="A3688"/>
      <c r="B3688"/>
      <c r="C3688"/>
      <c r="D3688"/>
      <c r="E3688" s="344" t="s">
        <v>16294</v>
      </c>
      <c r="F3688"/>
      <c r="G3688"/>
      <c r="H3688" s="209"/>
      <c r="I3688" s="209"/>
      <c r="J3688" s="209"/>
      <c r="K3688" s="209"/>
      <c r="L3688" s="327">
        <v>210100</v>
      </c>
      <c r="M3688" s="327">
        <v>520</v>
      </c>
      <c r="N3688" s="327">
        <v>5004</v>
      </c>
      <c r="O3688" s="346">
        <v>5530</v>
      </c>
      <c r="P3688" s="334">
        <v>51284</v>
      </c>
      <c r="Q3688" s="248"/>
      <c r="R3688" s="251"/>
      <c r="S3688" s="248"/>
      <c r="T3688" s="248" t="s">
        <v>16014</v>
      </c>
      <c r="U3688" s="248" t="s">
        <v>16270</v>
      </c>
    </row>
    <row r="3689" spans="1:21" s="1" customFormat="1" ht="23.25" customHeight="1" x14ac:dyDescent="0.25">
      <c r="A3689"/>
      <c r="B3689"/>
      <c r="C3689"/>
      <c r="D3689"/>
      <c r="E3689" s="344" t="s">
        <v>16298</v>
      </c>
      <c r="F3689"/>
      <c r="G3689"/>
      <c r="H3689" s="209"/>
      <c r="I3689" s="209"/>
      <c r="J3689" s="209"/>
      <c r="K3689" s="209"/>
      <c r="L3689" s="327">
        <v>210100</v>
      </c>
      <c r="M3689" s="327">
        <v>520</v>
      </c>
      <c r="N3689" s="327">
        <v>5004</v>
      </c>
      <c r="O3689" s="347">
        <v>5900</v>
      </c>
      <c r="P3689" s="334">
        <v>51285</v>
      </c>
      <c r="Q3689" s="248"/>
      <c r="R3689" s="251"/>
      <c r="S3689" s="248"/>
      <c r="T3689" s="248" t="s">
        <v>16014</v>
      </c>
      <c r="U3689" s="248" t="s">
        <v>16270</v>
      </c>
    </row>
    <row r="3690" spans="1:21" s="1" customFormat="1" ht="23.25" customHeight="1" x14ac:dyDescent="0.25">
      <c r="A3690"/>
      <c r="B3690"/>
      <c r="C3690"/>
      <c r="D3690"/>
      <c r="E3690" s="339" t="s">
        <v>16275</v>
      </c>
      <c r="F3690"/>
      <c r="G3690"/>
      <c r="H3690" s="209"/>
      <c r="I3690" s="209"/>
      <c r="J3690" s="209"/>
      <c r="K3690" s="209"/>
      <c r="L3690" s="327">
        <v>210100</v>
      </c>
      <c r="M3690" s="327">
        <v>510</v>
      </c>
      <c r="N3690" s="327">
        <v>5005</v>
      </c>
      <c r="O3690" s="330">
        <v>5201</v>
      </c>
      <c r="P3690" s="334">
        <v>51286</v>
      </c>
      <c r="Q3690" s="248"/>
      <c r="R3690" s="251"/>
      <c r="S3690" s="248"/>
      <c r="T3690" s="248" t="s">
        <v>16014</v>
      </c>
      <c r="U3690" s="248" t="s">
        <v>16270</v>
      </c>
    </row>
    <row r="3691" spans="1:21" s="1" customFormat="1" ht="23.25" customHeight="1" x14ac:dyDescent="0.25">
      <c r="A3691"/>
      <c r="B3691"/>
      <c r="C3691"/>
      <c r="D3691"/>
      <c r="E3691" s="339" t="s">
        <v>16279</v>
      </c>
      <c r="F3691"/>
      <c r="G3691"/>
      <c r="H3691" s="209"/>
      <c r="I3691" s="209"/>
      <c r="J3691" s="209"/>
      <c r="K3691" s="209"/>
      <c r="L3691" s="327">
        <v>210100</v>
      </c>
      <c r="M3691" s="327">
        <v>510</v>
      </c>
      <c r="N3691" s="327">
        <v>5005</v>
      </c>
      <c r="O3691" s="330">
        <v>5202</v>
      </c>
      <c r="P3691" s="334">
        <v>51287</v>
      </c>
      <c r="Q3691" s="248"/>
      <c r="R3691" s="251"/>
      <c r="S3691" s="248"/>
      <c r="T3691" s="248" t="s">
        <v>16014</v>
      </c>
      <c r="U3691" s="248" t="s">
        <v>16270</v>
      </c>
    </row>
    <row r="3692" spans="1:21" s="1" customFormat="1" ht="23.25" customHeight="1" x14ac:dyDescent="0.25">
      <c r="A3692"/>
      <c r="B3692"/>
      <c r="C3692"/>
      <c r="D3692"/>
      <c r="E3692" s="345" t="s">
        <v>16282</v>
      </c>
      <c r="F3692"/>
      <c r="G3692"/>
      <c r="H3692" s="209"/>
      <c r="I3692" s="209"/>
      <c r="J3692" s="209"/>
      <c r="K3692" s="209"/>
      <c r="L3692" s="327">
        <v>210100</v>
      </c>
      <c r="M3692" s="327">
        <v>510</v>
      </c>
      <c r="N3692" s="327">
        <v>5005</v>
      </c>
      <c r="O3692" s="351">
        <v>5374</v>
      </c>
      <c r="P3692" s="334">
        <v>51288</v>
      </c>
      <c r="Q3692" s="248"/>
      <c r="R3692" s="251"/>
      <c r="S3692" s="248"/>
      <c r="T3692" s="248" t="s">
        <v>16014</v>
      </c>
      <c r="U3692" s="248" t="s">
        <v>16270</v>
      </c>
    </row>
    <row r="3693" spans="1:21" s="1" customFormat="1" ht="23.25" customHeight="1" x14ac:dyDescent="0.25">
      <c r="A3693"/>
      <c r="B3693"/>
      <c r="C3693"/>
      <c r="D3693"/>
      <c r="E3693" s="339" t="s">
        <v>16285</v>
      </c>
      <c r="F3693"/>
      <c r="G3693"/>
      <c r="H3693" s="209"/>
      <c r="I3693" s="209"/>
      <c r="J3693" s="209"/>
      <c r="K3693" s="209"/>
      <c r="L3693" s="327">
        <v>210100</v>
      </c>
      <c r="M3693" s="327">
        <v>510</v>
      </c>
      <c r="N3693" s="327">
        <v>5005</v>
      </c>
      <c r="O3693" s="330">
        <v>5510</v>
      </c>
      <c r="P3693" s="334">
        <v>51289</v>
      </c>
      <c r="Q3693" s="248"/>
      <c r="R3693" s="251"/>
      <c r="S3693" s="248"/>
      <c r="T3693" s="248" t="s">
        <v>16014</v>
      </c>
      <c r="U3693" s="248" t="s">
        <v>16270</v>
      </c>
    </row>
    <row r="3694" spans="1:21" s="1" customFormat="1" ht="23.25" customHeight="1" x14ac:dyDescent="0.25">
      <c r="A3694"/>
      <c r="B3694"/>
      <c r="C3694"/>
      <c r="D3694"/>
      <c r="E3694" s="339" t="s">
        <v>16288</v>
      </c>
      <c r="F3694"/>
      <c r="G3694"/>
      <c r="H3694" s="209"/>
      <c r="I3694" s="209"/>
      <c r="J3694" s="209"/>
      <c r="K3694" s="209"/>
      <c r="L3694" s="327">
        <v>210100</v>
      </c>
      <c r="M3694" s="327">
        <v>510</v>
      </c>
      <c r="N3694" s="327">
        <v>5005</v>
      </c>
      <c r="O3694" s="330">
        <v>5515</v>
      </c>
      <c r="P3694" s="334">
        <v>51290</v>
      </c>
      <c r="Q3694" s="248"/>
      <c r="R3694" s="251"/>
      <c r="S3694" s="248"/>
      <c r="T3694" s="248" t="s">
        <v>16014</v>
      </c>
      <c r="U3694" s="248" t="s">
        <v>16270</v>
      </c>
    </row>
    <row r="3695" spans="1:21" s="1" customFormat="1" ht="23.25" customHeight="1" x14ac:dyDescent="0.25">
      <c r="A3695"/>
      <c r="B3695"/>
      <c r="C3695"/>
      <c r="D3695"/>
      <c r="E3695" s="339" t="s">
        <v>16291</v>
      </c>
      <c r="F3695"/>
      <c r="G3695"/>
      <c r="H3695" s="209"/>
      <c r="I3695" s="209"/>
      <c r="J3695" s="209"/>
      <c r="K3695" s="209"/>
      <c r="L3695" s="327">
        <v>210100</v>
      </c>
      <c r="M3695" s="327">
        <v>510</v>
      </c>
      <c r="N3695" s="327">
        <v>5005</v>
      </c>
      <c r="O3695" s="330">
        <v>5525</v>
      </c>
      <c r="P3695" s="334">
        <v>51291</v>
      </c>
      <c r="Q3695" s="248"/>
      <c r="R3695" s="251"/>
      <c r="S3695" s="248"/>
      <c r="T3695" s="248" t="s">
        <v>16014</v>
      </c>
      <c r="U3695" s="248" t="s">
        <v>16270</v>
      </c>
    </row>
    <row r="3696" spans="1:21" s="1" customFormat="1" ht="23.25" customHeight="1" x14ac:dyDescent="0.25">
      <c r="A3696"/>
      <c r="B3696"/>
      <c r="C3696"/>
      <c r="D3696"/>
      <c r="E3696" s="339" t="s">
        <v>16294</v>
      </c>
      <c r="F3696"/>
      <c r="G3696"/>
      <c r="H3696" s="209"/>
      <c r="I3696" s="209"/>
      <c r="J3696" s="209"/>
      <c r="K3696" s="209"/>
      <c r="L3696" s="327">
        <v>210100</v>
      </c>
      <c r="M3696" s="327">
        <v>510</v>
      </c>
      <c r="N3696" s="327">
        <v>5005</v>
      </c>
      <c r="O3696" s="330">
        <v>5530</v>
      </c>
      <c r="P3696" s="334">
        <v>51292</v>
      </c>
      <c r="Q3696" s="248"/>
      <c r="R3696" s="251"/>
      <c r="S3696" s="248"/>
      <c r="T3696" s="248" t="s">
        <v>16014</v>
      </c>
      <c r="U3696" s="248" t="s">
        <v>16270</v>
      </c>
    </row>
    <row r="3697" spans="1:21" s="1" customFormat="1" ht="23.25" customHeight="1" x14ac:dyDescent="0.25">
      <c r="A3697"/>
      <c r="B3697"/>
      <c r="C3697"/>
      <c r="D3697"/>
      <c r="E3697" s="339" t="s">
        <v>16298</v>
      </c>
      <c r="F3697"/>
      <c r="G3697"/>
      <c r="H3697" s="209"/>
      <c r="I3697" s="209"/>
      <c r="J3697" s="209"/>
      <c r="K3697" s="209"/>
      <c r="L3697" s="327">
        <v>210100</v>
      </c>
      <c r="M3697" s="327">
        <v>510</v>
      </c>
      <c r="N3697" s="327">
        <v>5005</v>
      </c>
      <c r="O3697" s="331">
        <v>5900</v>
      </c>
      <c r="P3697" s="334">
        <v>51293</v>
      </c>
      <c r="Q3697" s="248"/>
      <c r="R3697" s="251"/>
      <c r="S3697" s="248"/>
      <c r="T3697" s="248" t="s">
        <v>16014</v>
      </c>
      <c r="U3697" s="248" t="s">
        <v>16270</v>
      </c>
    </row>
    <row r="3698" spans="1:21" s="1" customFormat="1" ht="23.25" customHeight="1" x14ac:dyDescent="0.25">
      <c r="A3698"/>
      <c r="B3698"/>
      <c r="C3698"/>
      <c r="D3698"/>
      <c r="E3698" s="339" t="s">
        <v>16275</v>
      </c>
      <c r="F3698"/>
      <c r="G3698"/>
      <c r="H3698" s="209"/>
      <c r="I3698" s="209"/>
      <c r="J3698" s="209"/>
      <c r="K3698" s="209"/>
      <c r="L3698" s="327">
        <v>210100</v>
      </c>
      <c r="M3698" s="327">
        <v>510</v>
      </c>
      <c r="N3698" s="327">
        <v>5006</v>
      </c>
      <c r="O3698" s="330">
        <v>5201</v>
      </c>
      <c r="P3698" s="334">
        <v>51294</v>
      </c>
      <c r="Q3698" s="248"/>
      <c r="R3698" s="251"/>
      <c r="S3698" s="248"/>
      <c r="T3698" s="248" t="s">
        <v>16014</v>
      </c>
      <c r="U3698" s="248" t="s">
        <v>16270</v>
      </c>
    </row>
    <row r="3699" spans="1:21" s="1" customFormat="1" ht="23.25" customHeight="1" x14ac:dyDescent="0.25">
      <c r="A3699"/>
      <c r="B3699"/>
      <c r="C3699"/>
      <c r="D3699"/>
      <c r="E3699" s="339" t="s">
        <v>16279</v>
      </c>
      <c r="F3699"/>
      <c r="G3699"/>
      <c r="H3699" s="209"/>
      <c r="I3699" s="209"/>
      <c r="J3699" s="209"/>
      <c r="K3699" s="209"/>
      <c r="L3699" s="327">
        <v>210100</v>
      </c>
      <c r="M3699" s="327">
        <v>510</v>
      </c>
      <c r="N3699" s="327">
        <v>5006</v>
      </c>
      <c r="O3699" s="330">
        <v>5202</v>
      </c>
      <c r="P3699" s="334">
        <v>51295</v>
      </c>
      <c r="Q3699" s="248"/>
      <c r="R3699" s="251"/>
      <c r="S3699" s="248"/>
      <c r="T3699" s="248" t="s">
        <v>16014</v>
      </c>
      <c r="U3699" s="248" t="s">
        <v>16270</v>
      </c>
    </row>
    <row r="3700" spans="1:21" s="1" customFormat="1" ht="23.25" customHeight="1" x14ac:dyDescent="0.25">
      <c r="A3700"/>
      <c r="B3700"/>
      <c r="C3700"/>
      <c r="D3700"/>
      <c r="E3700" s="339" t="s">
        <v>16282</v>
      </c>
      <c r="F3700"/>
      <c r="G3700"/>
      <c r="H3700" s="209"/>
      <c r="I3700" s="209"/>
      <c r="J3700" s="209"/>
      <c r="K3700" s="209"/>
      <c r="L3700" s="327">
        <v>210100</v>
      </c>
      <c r="M3700" s="327">
        <v>510</v>
      </c>
      <c r="N3700" s="327">
        <v>5006</v>
      </c>
      <c r="O3700" s="330">
        <v>5374</v>
      </c>
      <c r="P3700" s="334">
        <v>51296</v>
      </c>
      <c r="Q3700" s="248"/>
      <c r="R3700" s="251"/>
      <c r="S3700" s="248"/>
      <c r="T3700" s="248" t="s">
        <v>16014</v>
      </c>
      <c r="U3700" s="248" t="s">
        <v>16270</v>
      </c>
    </row>
    <row r="3701" spans="1:21" s="1" customFormat="1" ht="23.25" customHeight="1" x14ac:dyDescent="0.25">
      <c r="A3701"/>
      <c r="B3701"/>
      <c r="C3701"/>
      <c r="D3701"/>
      <c r="E3701" s="339" t="s">
        <v>16285</v>
      </c>
      <c r="F3701"/>
      <c r="G3701"/>
      <c r="H3701" s="209"/>
      <c r="I3701" s="209"/>
      <c r="J3701" s="209"/>
      <c r="K3701" s="209"/>
      <c r="L3701" s="327">
        <v>210100</v>
      </c>
      <c r="M3701" s="327">
        <v>510</v>
      </c>
      <c r="N3701" s="327">
        <v>5006</v>
      </c>
      <c r="O3701" s="330">
        <v>5510</v>
      </c>
      <c r="P3701" s="334">
        <v>51297</v>
      </c>
      <c r="Q3701" s="248"/>
      <c r="R3701" s="251"/>
      <c r="S3701" s="248"/>
      <c r="T3701" s="248" t="s">
        <v>16014</v>
      </c>
      <c r="U3701" s="248" t="s">
        <v>16270</v>
      </c>
    </row>
    <row r="3702" spans="1:21" s="1" customFormat="1" ht="23.25" customHeight="1" x14ac:dyDescent="0.25">
      <c r="A3702"/>
      <c r="B3702"/>
      <c r="C3702"/>
      <c r="D3702"/>
      <c r="E3702" s="339" t="s">
        <v>16288</v>
      </c>
      <c r="F3702"/>
      <c r="G3702"/>
      <c r="H3702" s="209"/>
      <c r="I3702" s="209"/>
      <c r="J3702" s="209"/>
      <c r="K3702" s="209"/>
      <c r="L3702" s="327">
        <v>210100</v>
      </c>
      <c r="M3702" s="327">
        <v>510</v>
      </c>
      <c r="N3702" s="327">
        <v>5006</v>
      </c>
      <c r="O3702" s="330">
        <v>5515</v>
      </c>
      <c r="P3702" s="334">
        <v>51298</v>
      </c>
      <c r="Q3702" s="248"/>
      <c r="R3702" s="251"/>
      <c r="S3702" s="248"/>
      <c r="T3702" s="248" t="s">
        <v>16014</v>
      </c>
      <c r="U3702" s="248" t="s">
        <v>16270</v>
      </c>
    </row>
    <row r="3703" spans="1:21" s="1" customFormat="1" ht="23.25" customHeight="1" x14ac:dyDescent="0.25">
      <c r="A3703"/>
      <c r="B3703"/>
      <c r="C3703"/>
      <c r="D3703"/>
      <c r="E3703" s="345" t="s">
        <v>16291</v>
      </c>
      <c r="F3703"/>
      <c r="G3703"/>
      <c r="H3703" s="209"/>
      <c r="I3703" s="209"/>
      <c r="J3703" s="209"/>
      <c r="K3703" s="209"/>
      <c r="L3703" s="327">
        <v>210100</v>
      </c>
      <c r="M3703" s="327">
        <v>510</v>
      </c>
      <c r="N3703" s="327">
        <v>5006</v>
      </c>
      <c r="O3703" s="351">
        <v>5525</v>
      </c>
      <c r="P3703" s="334">
        <v>51299</v>
      </c>
      <c r="Q3703" s="248"/>
      <c r="R3703" s="251"/>
      <c r="S3703" s="248"/>
      <c r="T3703" s="248" t="s">
        <v>16014</v>
      </c>
      <c r="U3703" s="248" t="s">
        <v>16270</v>
      </c>
    </row>
    <row r="3704" spans="1:21" s="1" customFormat="1" ht="23.25" customHeight="1" x14ac:dyDescent="0.25">
      <c r="A3704"/>
      <c r="B3704"/>
      <c r="C3704"/>
      <c r="D3704"/>
      <c r="E3704" s="343" t="s">
        <v>16294</v>
      </c>
      <c r="F3704"/>
      <c r="G3704"/>
      <c r="H3704" s="209"/>
      <c r="I3704" s="209"/>
      <c r="J3704" s="209"/>
      <c r="K3704" s="209"/>
      <c r="L3704" s="327">
        <v>210100</v>
      </c>
      <c r="M3704" s="327">
        <v>510</v>
      </c>
      <c r="N3704" s="327">
        <v>5006</v>
      </c>
      <c r="O3704" s="346">
        <v>5530</v>
      </c>
      <c r="P3704" s="334">
        <v>51300</v>
      </c>
      <c r="Q3704" s="248"/>
      <c r="R3704" s="251"/>
      <c r="S3704" s="248"/>
      <c r="T3704" s="248" t="s">
        <v>16014</v>
      </c>
      <c r="U3704" s="248" t="s">
        <v>16270</v>
      </c>
    </row>
    <row r="3705" spans="1:21" s="248" customFormat="1" ht="23.25" customHeight="1" x14ac:dyDescent="0.25">
      <c r="A3705"/>
      <c r="B3705"/>
      <c r="C3705"/>
      <c r="D3705"/>
      <c r="E3705" s="343" t="s">
        <v>16298</v>
      </c>
      <c r="F3705"/>
      <c r="G3705"/>
      <c r="H3705" s="209"/>
      <c r="I3705" s="209"/>
      <c r="J3705" s="209"/>
      <c r="K3705" s="209"/>
      <c r="L3705" s="327">
        <v>210100</v>
      </c>
      <c r="M3705" s="327">
        <v>510</v>
      </c>
      <c r="N3705" s="327">
        <v>5006</v>
      </c>
      <c r="O3705" s="347">
        <v>5900</v>
      </c>
      <c r="P3705" s="334">
        <v>51301</v>
      </c>
      <c r="R3705" s="251"/>
      <c r="T3705" s="248" t="s">
        <v>16014</v>
      </c>
      <c r="U3705" s="248" t="s">
        <v>16270</v>
      </c>
    </row>
    <row r="3706" spans="1:21" s="1" customFormat="1" ht="23.25" customHeight="1" x14ac:dyDescent="0.25">
      <c r="A3706"/>
      <c r="B3706"/>
      <c r="C3706"/>
      <c r="D3706"/>
      <c r="E3706" s="343" t="s">
        <v>16275</v>
      </c>
      <c r="F3706"/>
      <c r="G3706"/>
      <c r="H3706" s="209"/>
      <c r="I3706" s="209"/>
      <c r="J3706" s="209"/>
      <c r="K3706" s="209"/>
      <c r="L3706" s="327">
        <v>210100</v>
      </c>
      <c r="M3706" s="327">
        <v>510</v>
      </c>
      <c r="N3706" s="327">
        <v>5007</v>
      </c>
      <c r="O3706" s="346">
        <v>5201</v>
      </c>
      <c r="P3706" s="334">
        <v>51302</v>
      </c>
      <c r="Q3706" s="248"/>
      <c r="R3706" s="251"/>
      <c r="S3706" s="248"/>
      <c r="T3706" s="248" t="s">
        <v>16014</v>
      </c>
      <c r="U3706" s="248" t="s">
        <v>16270</v>
      </c>
    </row>
    <row r="3707" spans="1:21" s="1" customFormat="1" ht="23.25" customHeight="1" x14ac:dyDescent="0.25">
      <c r="A3707"/>
      <c r="B3707"/>
      <c r="C3707"/>
      <c r="D3707"/>
      <c r="E3707" s="343" t="s">
        <v>16279</v>
      </c>
      <c r="F3707"/>
      <c r="G3707"/>
      <c r="H3707" s="209"/>
      <c r="I3707" s="209"/>
      <c r="J3707" s="209"/>
      <c r="K3707" s="209"/>
      <c r="L3707" s="327">
        <v>210100</v>
      </c>
      <c r="M3707" s="327">
        <v>510</v>
      </c>
      <c r="N3707" s="327">
        <v>5007</v>
      </c>
      <c r="O3707" s="346">
        <v>5202</v>
      </c>
      <c r="P3707" s="334">
        <v>51303</v>
      </c>
      <c r="Q3707" s="248"/>
      <c r="R3707" s="251"/>
      <c r="S3707" s="248"/>
      <c r="T3707" s="248" t="s">
        <v>16014</v>
      </c>
      <c r="U3707" s="248" t="s">
        <v>16270</v>
      </c>
    </row>
    <row r="3708" spans="1:21" s="1" customFormat="1" ht="23.25" customHeight="1" x14ac:dyDescent="0.25">
      <c r="A3708"/>
      <c r="B3708"/>
      <c r="C3708"/>
      <c r="D3708"/>
      <c r="E3708" s="343" t="s">
        <v>16282</v>
      </c>
      <c r="F3708"/>
      <c r="G3708"/>
      <c r="H3708" s="209"/>
      <c r="I3708" s="209"/>
      <c r="J3708" s="209"/>
      <c r="K3708" s="209"/>
      <c r="L3708" s="327">
        <v>210100</v>
      </c>
      <c r="M3708" s="327">
        <v>510</v>
      </c>
      <c r="N3708" s="327">
        <v>5007</v>
      </c>
      <c r="O3708" s="346">
        <v>5374</v>
      </c>
      <c r="P3708" s="334">
        <v>51304</v>
      </c>
      <c r="Q3708" s="248"/>
      <c r="R3708" s="251"/>
      <c r="S3708" s="248"/>
      <c r="T3708" s="248" t="s">
        <v>16014</v>
      </c>
      <c r="U3708" s="248" t="s">
        <v>16270</v>
      </c>
    </row>
    <row r="3709" spans="1:21" s="1" customFormat="1" ht="23.25" customHeight="1" x14ac:dyDescent="0.25">
      <c r="A3709"/>
      <c r="B3709"/>
      <c r="C3709"/>
      <c r="D3709"/>
      <c r="E3709" s="343" t="s">
        <v>16285</v>
      </c>
      <c r="F3709"/>
      <c r="G3709"/>
      <c r="H3709" s="209"/>
      <c r="I3709" s="209"/>
      <c r="J3709" s="209"/>
      <c r="K3709" s="209"/>
      <c r="L3709" s="327">
        <v>210100</v>
      </c>
      <c r="M3709" s="327">
        <v>510</v>
      </c>
      <c r="N3709" s="327">
        <v>5007</v>
      </c>
      <c r="O3709" s="346">
        <v>5510</v>
      </c>
      <c r="P3709" s="334">
        <v>51305</v>
      </c>
      <c r="Q3709" s="248"/>
      <c r="R3709" s="251"/>
      <c r="S3709" s="248"/>
      <c r="T3709" s="248" t="s">
        <v>16014</v>
      </c>
      <c r="U3709" s="248" t="s">
        <v>16270</v>
      </c>
    </row>
    <row r="3710" spans="1:21" s="1" customFormat="1" ht="23.25" customHeight="1" x14ac:dyDescent="0.25">
      <c r="A3710"/>
      <c r="B3710"/>
      <c r="C3710"/>
      <c r="D3710"/>
      <c r="E3710" s="343" t="s">
        <v>16288</v>
      </c>
      <c r="F3710"/>
      <c r="G3710"/>
      <c r="H3710" s="209"/>
      <c r="I3710" s="209"/>
      <c r="J3710" s="209"/>
      <c r="K3710" s="209"/>
      <c r="L3710" s="327">
        <v>210100</v>
      </c>
      <c r="M3710" s="327">
        <v>510</v>
      </c>
      <c r="N3710" s="327">
        <v>5007</v>
      </c>
      <c r="O3710" s="346">
        <v>5515</v>
      </c>
      <c r="P3710" s="334">
        <v>51306</v>
      </c>
      <c r="Q3710" s="248"/>
      <c r="R3710" s="251"/>
      <c r="S3710" s="248"/>
      <c r="T3710" s="248" t="s">
        <v>16014</v>
      </c>
      <c r="U3710" s="248" t="s">
        <v>16270</v>
      </c>
    </row>
    <row r="3711" spans="1:21" s="1" customFormat="1" ht="23.25" customHeight="1" x14ac:dyDescent="0.25">
      <c r="A3711"/>
      <c r="B3711"/>
      <c r="C3711"/>
      <c r="D3711"/>
      <c r="E3711" s="343" t="s">
        <v>16291</v>
      </c>
      <c r="F3711"/>
      <c r="G3711"/>
      <c r="H3711" s="209"/>
      <c r="I3711" s="209"/>
      <c r="J3711" s="209"/>
      <c r="K3711" s="209"/>
      <c r="L3711" s="327">
        <v>210100</v>
      </c>
      <c r="M3711" s="327">
        <v>510</v>
      </c>
      <c r="N3711" s="327">
        <v>5007</v>
      </c>
      <c r="O3711" s="346">
        <v>5525</v>
      </c>
      <c r="P3711" s="334">
        <v>51307</v>
      </c>
      <c r="Q3711" s="248"/>
      <c r="R3711" s="251"/>
      <c r="S3711" s="248"/>
      <c r="T3711" s="248" t="s">
        <v>16014</v>
      </c>
      <c r="U3711" s="248" t="s">
        <v>16270</v>
      </c>
    </row>
    <row r="3712" spans="1:21" s="1" customFormat="1" ht="23.25" customHeight="1" x14ac:dyDescent="0.25">
      <c r="A3712"/>
      <c r="B3712"/>
      <c r="C3712"/>
      <c r="D3712"/>
      <c r="E3712" s="343" t="s">
        <v>16294</v>
      </c>
      <c r="F3712"/>
      <c r="G3712"/>
      <c r="H3712" s="209"/>
      <c r="I3712" s="209"/>
      <c r="J3712" s="209"/>
      <c r="K3712" s="209"/>
      <c r="L3712" s="327">
        <v>210100</v>
      </c>
      <c r="M3712" s="327">
        <v>510</v>
      </c>
      <c r="N3712" s="327">
        <v>5007</v>
      </c>
      <c r="O3712" s="346">
        <v>5530</v>
      </c>
      <c r="P3712" s="334">
        <v>51308</v>
      </c>
      <c r="Q3712" s="248"/>
      <c r="R3712" s="251"/>
      <c r="S3712" s="248"/>
      <c r="T3712" s="248" t="s">
        <v>16014</v>
      </c>
      <c r="U3712" s="248" t="s">
        <v>16270</v>
      </c>
    </row>
    <row r="3713" spans="1:21" s="1" customFormat="1" ht="23.25" customHeight="1" x14ac:dyDescent="0.25">
      <c r="A3713"/>
      <c r="B3713"/>
      <c r="C3713"/>
      <c r="D3713"/>
      <c r="E3713" s="343" t="s">
        <v>16298</v>
      </c>
      <c r="F3713"/>
      <c r="G3713"/>
      <c r="H3713" s="209"/>
      <c r="I3713" s="209"/>
      <c r="J3713" s="209"/>
      <c r="K3713" s="209"/>
      <c r="L3713" s="327">
        <v>210100</v>
      </c>
      <c r="M3713" s="327">
        <v>510</v>
      </c>
      <c r="N3713" s="327">
        <v>5007</v>
      </c>
      <c r="O3713" s="347">
        <v>5900</v>
      </c>
      <c r="P3713" s="334">
        <v>51309</v>
      </c>
      <c r="Q3713" s="248"/>
      <c r="R3713" s="251"/>
      <c r="S3713" s="248"/>
      <c r="T3713" s="248" t="s">
        <v>16014</v>
      </c>
      <c r="U3713" s="248" t="s">
        <v>16270</v>
      </c>
    </row>
    <row r="3714" spans="1:21" s="1" customFormat="1" ht="23.25" customHeight="1" x14ac:dyDescent="0.25">
      <c r="A3714"/>
      <c r="B3714"/>
      <c r="C3714"/>
      <c r="D3714"/>
      <c r="E3714" s="343" t="s">
        <v>16275</v>
      </c>
      <c r="F3714"/>
      <c r="G3714"/>
      <c r="H3714" s="209"/>
      <c r="I3714" s="209"/>
      <c r="J3714" s="209"/>
      <c r="K3714" s="209"/>
      <c r="L3714" s="327">
        <v>210100</v>
      </c>
      <c r="M3714" s="327">
        <v>510</v>
      </c>
      <c r="N3714" s="327">
        <v>5008</v>
      </c>
      <c r="O3714" s="346">
        <v>5201</v>
      </c>
      <c r="P3714" s="334">
        <v>51310</v>
      </c>
      <c r="Q3714" s="248"/>
      <c r="R3714" s="251"/>
      <c r="S3714" s="248"/>
      <c r="T3714" s="248" t="s">
        <v>16014</v>
      </c>
      <c r="U3714" s="248" t="s">
        <v>16270</v>
      </c>
    </row>
    <row r="3715" spans="1:21" s="1" customFormat="1" ht="23.25" customHeight="1" x14ac:dyDescent="0.25">
      <c r="A3715"/>
      <c r="B3715"/>
      <c r="C3715"/>
      <c r="D3715"/>
      <c r="E3715" s="343" t="s">
        <v>16279</v>
      </c>
      <c r="F3715"/>
      <c r="G3715"/>
      <c r="H3715" s="209"/>
      <c r="I3715" s="209"/>
      <c r="J3715" s="209"/>
      <c r="K3715" s="209"/>
      <c r="L3715" s="327">
        <v>210100</v>
      </c>
      <c r="M3715" s="327">
        <v>510</v>
      </c>
      <c r="N3715" s="327">
        <v>5008</v>
      </c>
      <c r="O3715" s="346">
        <v>5202</v>
      </c>
      <c r="P3715" s="334">
        <v>51311</v>
      </c>
      <c r="Q3715" s="248"/>
      <c r="R3715" s="251"/>
      <c r="S3715" s="248"/>
      <c r="T3715" s="248" t="s">
        <v>16014</v>
      </c>
      <c r="U3715" s="248" t="s">
        <v>16270</v>
      </c>
    </row>
    <row r="3716" spans="1:21" s="1" customFormat="1" ht="23.25" customHeight="1" x14ac:dyDescent="0.25">
      <c r="A3716"/>
      <c r="B3716"/>
      <c r="C3716"/>
      <c r="D3716"/>
      <c r="E3716" s="343" t="s">
        <v>16282</v>
      </c>
      <c r="F3716"/>
      <c r="G3716"/>
      <c r="H3716" s="209"/>
      <c r="I3716" s="209"/>
      <c r="J3716" s="209"/>
      <c r="K3716" s="209"/>
      <c r="L3716" s="327">
        <v>210100</v>
      </c>
      <c r="M3716" s="327">
        <v>510</v>
      </c>
      <c r="N3716" s="327">
        <v>5008</v>
      </c>
      <c r="O3716" s="346">
        <v>5374</v>
      </c>
      <c r="P3716" s="334">
        <v>51312</v>
      </c>
      <c r="Q3716" s="248"/>
      <c r="R3716" s="251"/>
      <c r="S3716" s="248"/>
      <c r="T3716" s="248" t="s">
        <v>16014</v>
      </c>
      <c r="U3716" s="248" t="s">
        <v>16270</v>
      </c>
    </row>
    <row r="3717" spans="1:21" s="1" customFormat="1" ht="23.25" customHeight="1" x14ac:dyDescent="0.25">
      <c r="A3717"/>
      <c r="B3717"/>
      <c r="C3717"/>
      <c r="D3717"/>
      <c r="E3717" s="343" t="s">
        <v>16285</v>
      </c>
      <c r="F3717"/>
      <c r="G3717"/>
      <c r="H3717" s="209"/>
      <c r="I3717" s="209"/>
      <c r="J3717" s="209"/>
      <c r="K3717" s="209"/>
      <c r="L3717" s="327">
        <v>210100</v>
      </c>
      <c r="M3717" s="327">
        <v>510</v>
      </c>
      <c r="N3717" s="327">
        <v>5008</v>
      </c>
      <c r="O3717" s="346">
        <v>5510</v>
      </c>
      <c r="P3717" s="334">
        <v>51313</v>
      </c>
      <c r="Q3717" s="248"/>
      <c r="R3717" s="251"/>
      <c r="S3717" s="248"/>
      <c r="T3717" s="248" t="s">
        <v>16014</v>
      </c>
      <c r="U3717" s="248" t="s">
        <v>16270</v>
      </c>
    </row>
    <row r="3718" spans="1:21" s="1" customFormat="1" ht="23.25" customHeight="1" x14ac:dyDescent="0.25">
      <c r="A3718"/>
      <c r="B3718"/>
      <c r="C3718"/>
      <c r="D3718"/>
      <c r="E3718" s="343" t="s">
        <v>16288</v>
      </c>
      <c r="F3718"/>
      <c r="G3718"/>
      <c r="H3718" s="209"/>
      <c r="I3718" s="209"/>
      <c r="J3718" s="209"/>
      <c r="K3718" s="209"/>
      <c r="L3718" s="327">
        <v>210100</v>
      </c>
      <c r="M3718" s="327">
        <v>510</v>
      </c>
      <c r="N3718" s="327">
        <v>5008</v>
      </c>
      <c r="O3718" s="346">
        <v>5515</v>
      </c>
      <c r="P3718" s="334">
        <v>51314</v>
      </c>
      <c r="Q3718" s="248"/>
      <c r="R3718" s="251"/>
      <c r="S3718" s="248"/>
      <c r="T3718" s="248" t="s">
        <v>16014</v>
      </c>
      <c r="U3718" s="248" t="s">
        <v>16270</v>
      </c>
    </row>
    <row r="3719" spans="1:21" s="1" customFormat="1" ht="23.25" customHeight="1" x14ac:dyDescent="0.25">
      <c r="A3719"/>
      <c r="B3719"/>
      <c r="C3719"/>
      <c r="D3719"/>
      <c r="E3719" s="343" t="s">
        <v>16291</v>
      </c>
      <c r="F3719"/>
      <c r="G3719"/>
      <c r="H3719" s="209"/>
      <c r="I3719" s="209"/>
      <c r="J3719" s="209"/>
      <c r="K3719" s="209"/>
      <c r="L3719" s="327">
        <v>210100</v>
      </c>
      <c r="M3719" s="327">
        <v>510</v>
      </c>
      <c r="N3719" s="327">
        <v>5008</v>
      </c>
      <c r="O3719" s="346">
        <v>5525</v>
      </c>
      <c r="P3719" s="334">
        <v>51315</v>
      </c>
      <c r="Q3719" s="248"/>
      <c r="R3719" s="251"/>
      <c r="S3719" s="248"/>
      <c r="T3719" s="248" t="s">
        <v>16014</v>
      </c>
      <c r="U3719" s="248" t="s">
        <v>16270</v>
      </c>
    </row>
    <row r="3720" spans="1:21" s="1" customFormat="1" ht="23.25" customHeight="1" x14ac:dyDescent="0.25">
      <c r="A3720"/>
      <c r="B3720"/>
      <c r="C3720"/>
      <c r="D3720"/>
      <c r="E3720" s="343" t="s">
        <v>16294</v>
      </c>
      <c r="F3720"/>
      <c r="G3720"/>
      <c r="H3720" s="209"/>
      <c r="I3720" s="209"/>
      <c r="J3720" s="209"/>
      <c r="K3720" s="209"/>
      <c r="L3720" s="327">
        <v>210100</v>
      </c>
      <c r="M3720" s="327">
        <v>510</v>
      </c>
      <c r="N3720" s="327">
        <v>5008</v>
      </c>
      <c r="O3720" s="346">
        <v>5530</v>
      </c>
      <c r="P3720" s="334">
        <v>51316</v>
      </c>
      <c r="Q3720" s="248"/>
      <c r="R3720" s="251"/>
      <c r="S3720" s="248"/>
      <c r="T3720" s="248" t="s">
        <v>16014</v>
      </c>
      <c r="U3720" s="248" t="s">
        <v>16270</v>
      </c>
    </row>
    <row r="3721" spans="1:21" s="1" customFormat="1" ht="23.25" customHeight="1" x14ac:dyDescent="0.25">
      <c r="A3721"/>
      <c r="B3721"/>
      <c r="C3721"/>
      <c r="D3721"/>
      <c r="E3721" s="343" t="s">
        <v>16298</v>
      </c>
      <c r="F3721"/>
      <c r="G3721"/>
      <c r="H3721" s="209"/>
      <c r="I3721" s="209"/>
      <c r="J3721" s="209"/>
      <c r="K3721" s="209"/>
      <c r="L3721" s="327">
        <v>210100</v>
      </c>
      <c r="M3721" s="327">
        <v>510</v>
      </c>
      <c r="N3721" s="327">
        <v>5008</v>
      </c>
      <c r="O3721" s="347">
        <v>5900</v>
      </c>
      <c r="P3721" s="334">
        <v>51317</v>
      </c>
      <c r="Q3721" s="248"/>
      <c r="R3721" s="251"/>
      <c r="S3721" s="248"/>
      <c r="T3721" s="248" t="s">
        <v>16014</v>
      </c>
      <c r="U3721" s="248" t="s">
        <v>16270</v>
      </c>
    </row>
    <row r="3722" spans="1:21" s="1" customFormat="1" ht="23.25" customHeight="1" x14ac:dyDescent="0.25">
      <c r="A3722"/>
      <c r="B3722"/>
      <c r="C3722"/>
      <c r="D3722"/>
      <c r="E3722" s="344" t="s">
        <v>16275</v>
      </c>
      <c r="F3722"/>
      <c r="G3722"/>
      <c r="H3722" s="209"/>
      <c r="I3722" s="209"/>
      <c r="J3722" s="209"/>
      <c r="K3722" s="209"/>
      <c r="L3722" s="327">
        <v>210100</v>
      </c>
      <c r="M3722" s="327">
        <v>520</v>
      </c>
      <c r="N3722" s="327">
        <v>5009</v>
      </c>
      <c r="O3722" s="346">
        <v>5201</v>
      </c>
      <c r="P3722" s="334">
        <v>51318</v>
      </c>
      <c r="Q3722" s="248"/>
      <c r="R3722" s="251"/>
      <c r="S3722" s="248"/>
      <c r="T3722" s="248" t="s">
        <v>16014</v>
      </c>
      <c r="U3722" s="248" t="s">
        <v>16270</v>
      </c>
    </row>
    <row r="3723" spans="1:21" s="1" customFormat="1" ht="23.25" customHeight="1" x14ac:dyDescent="0.25">
      <c r="A3723"/>
      <c r="B3723"/>
      <c r="C3723"/>
      <c r="D3723"/>
      <c r="E3723" s="344" t="s">
        <v>16279</v>
      </c>
      <c r="F3723"/>
      <c r="G3723"/>
      <c r="H3723" s="209"/>
      <c r="I3723" s="209"/>
      <c r="J3723" s="209"/>
      <c r="K3723" s="209"/>
      <c r="L3723" s="327">
        <v>210100</v>
      </c>
      <c r="M3723" s="327">
        <v>520</v>
      </c>
      <c r="N3723" s="327">
        <v>5009</v>
      </c>
      <c r="O3723" s="346">
        <v>5202</v>
      </c>
      <c r="P3723" s="334">
        <v>51319</v>
      </c>
      <c r="Q3723" s="248"/>
      <c r="R3723" s="251"/>
      <c r="S3723" s="248"/>
      <c r="T3723" s="248" t="s">
        <v>16014</v>
      </c>
      <c r="U3723" s="248" t="s">
        <v>16270</v>
      </c>
    </row>
    <row r="3724" spans="1:21" s="1" customFormat="1" ht="23.25" customHeight="1" x14ac:dyDescent="0.25">
      <c r="A3724"/>
      <c r="B3724"/>
      <c r="C3724"/>
      <c r="D3724"/>
      <c r="E3724" s="344" t="s">
        <v>16282</v>
      </c>
      <c r="F3724"/>
      <c r="G3724"/>
      <c r="H3724" s="209"/>
      <c r="I3724" s="209"/>
      <c r="J3724" s="209"/>
      <c r="K3724" s="209"/>
      <c r="L3724" s="327">
        <v>210100</v>
      </c>
      <c r="M3724" s="327">
        <v>520</v>
      </c>
      <c r="N3724" s="327">
        <v>5009</v>
      </c>
      <c r="O3724" s="346">
        <v>5374</v>
      </c>
      <c r="P3724" s="334">
        <v>51320</v>
      </c>
      <c r="Q3724" s="248"/>
      <c r="R3724" s="251"/>
      <c r="S3724" s="248"/>
      <c r="T3724" s="248" t="s">
        <v>16014</v>
      </c>
      <c r="U3724" s="248" t="s">
        <v>16270</v>
      </c>
    </row>
    <row r="3725" spans="1:21" s="1" customFormat="1" ht="23.25" customHeight="1" x14ac:dyDescent="0.25">
      <c r="A3725"/>
      <c r="B3725"/>
      <c r="C3725"/>
      <c r="D3725"/>
      <c r="E3725" s="344" t="s">
        <v>16285</v>
      </c>
      <c r="F3725"/>
      <c r="G3725"/>
      <c r="H3725" s="209"/>
      <c r="I3725" s="209"/>
      <c r="J3725" s="209"/>
      <c r="K3725" s="209"/>
      <c r="L3725" s="327">
        <v>210100</v>
      </c>
      <c r="M3725" s="327">
        <v>520</v>
      </c>
      <c r="N3725" s="327">
        <v>5009</v>
      </c>
      <c r="O3725" s="346">
        <v>5510</v>
      </c>
      <c r="P3725" s="334">
        <v>51321</v>
      </c>
      <c r="Q3725" s="248"/>
      <c r="R3725" s="251"/>
      <c r="S3725" s="248"/>
      <c r="T3725" s="248" t="s">
        <v>16014</v>
      </c>
      <c r="U3725" s="248" t="s">
        <v>16270</v>
      </c>
    </row>
    <row r="3726" spans="1:21" s="1" customFormat="1" ht="23.25" customHeight="1" x14ac:dyDescent="0.25">
      <c r="A3726"/>
      <c r="B3726"/>
      <c r="C3726"/>
      <c r="D3726"/>
      <c r="E3726" s="344" t="s">
        <v>16288</v>
      </c>
      <c r="F3726"/>
      <c r="G3726"/>
      <c r="H3726" s="209"/>
      <c r="I3726" s="209"/>
      <c r="J3726" s="209"/>
      <c r="K3726" s="209"/>
      <c r="L3726" s="327">
        <v>210100</v>
      </c>
      <c r="M3726" s="327">
        <v>520</v>
      </c>
      <c r="N3726" s="327">
        <v>5009</v>
      </c>
      <c r="O3726" s="346">
        <v>5515</v>
      </c>
      <c r="P3726" s="334">
        <v>51322</v>
      </c>
      <c r="Q3726" s="248"/>
      <c r="R3726" s="251"/>
      <c r="S3726" s="248"/>
      <c r="T3726" s="248" t="s">
        <v>16014</v>
      </c>
      <c r="U3726" s="248" t="s">
        <v>16270</v>
      </c>
    </row>
    <row r="3727" spans="1:21" s="1" customFormat="1" ht="23.25" customHeight="1" x14ac:dyDescent="0.25">
      <c r="A3727"/>
      <c r="B3727"/>
      <c r="C3727"/>
      <c r="D3727"/>
      <c r="E3727" s="344" t="s">
        <v>16291</v>
      </c>
      <c r="F3727"/>
      <c r="G3727"/>
      <c r="H3727" s="209"/>
      <c r="I3727" s="209"/>
      <c r="J3727" s="209"/>
      <c r="K3727" s="209"/>
      <c r="L3727" s="327">
        <v>210100</v>
      </c>
      <c r="M3727" s="327">
        <v>520</v>
      </c>
      <c r="N3727" s="327">
        <v>5009</v>
      </c>
      <c r="O3727" s="346">
        <v>5525</v>
      </c>
      <c r="P3727" s="334">
        <v>51323</v>
      </c>
      <c r="Q3727" s="248"/>
      <c r="R3727" s="251"/>
      <c r="S3727" s="248"/>
      <c r="T3727" s="248" t="s">
        <v>16014</v>
      </c>
      <c r="U3727" s="248" t="s">
        <v>16270</v>
      </c>
    </row>
    <row r="3728" spans="1:21" s="1" customFormat="1" ht="23.25" customHeight="1" x14ac:dyDescent="0.25">
      <c r="A3728"/>
      <c r="B3728"/>
      <c r="C3728"/>
      <c r="D3728"/>
      <c r="E3728" s="344" t="s">
        <v>16294</v>
      </c>
      <c r="F3728"/>
      <c r="G3728"/>
      <c r="H3728" s="209"/>
      <c r="I3728" s="209"/>
      <c r="J3728" s="209"/>
      <c r="K3728" s="209"/>
      <c r="L3728" s="327">
        <v>210100</v>
      </c>
      <c r="M3728" s="327">
        <v>520</v>
      </c>
      <c r="N3728" s="327">
        <v>5009</v>
      </c>
      <c r="O3728" s="346">
        <v>5530</v>
      </c>
      <c r="P3728" s="334">
        <v>51324</v>
      </c>
      <c r="Q3728" s="248"/>
      <c r="R3728" s="251"/>
      <c r="S3728" s="248"/>
      <c r="T3728" s="248" t="s">
        <v>16014</v>
      </c>
      <c r="U3728" s="248" t="s">
        <v>16270</v>
      </c>
    </row>
    <row r="3729" spans="1:21" s="1" customFormat="1" ht="23.25" customHeight="1" x14ac:dyDescent="0.25">
      <c r="A3729"/>
      <c r="B3729"/>
      <c r="C3729"/>
      <c r="D3729"/>
      <c r="E3729" s="344" t="s">
        <v>16298</v>
      </c>
      <c r="F3729"/>
      <c r="G3729"/>
      <c r="H3729" s="209"/>
      <c r="I3729" s="209"/>
      <c r="J3729" s="209"/>
      <c r="K3729" s="209"/>
      <c r="L3729" s="327">
        <v>210100</v>
      </c>
      <c r="M3729" s="327">
        <v>520</v>
      </c>
      <c r="N3729" s="327">
        <v>5009</v>
      </c>
      <c r="O3729" s="347">
        <v>5900</v>
      </c>
      <c r="P3729" s="334">
        <v>51325</v>
      </c>
      <c r="Q3729" s="248"/>
      <c r="R3729" s="251"/>
      <c r="S3729" s="248"/>
      <c r="T3729" s="248" t="s">
        <v>16014</v>
      </c>
      <c r="U3729" s="248" t="s">
        <v>16270</v>
      </c>
    </row>
    <row r="3730" spans="1:21" s="1" customFormat="1" ht="23.25" customHeight="1" x14ac:dyDescent="0.25">
      <c r="A3730"/>
      <c r="B3730"/>
      <c r="C3730"/>
      <c r="D3730"/>
      <c r="E3730" s="344" t="s">
        <v>16275</v>
      </c>
      <c r="F3730"/>
      <c r="G3730"/>
      <c r="H3730" s="209"/>
      <c r="I3730" s="209"/>
      <c r="J3730" s="209"/>
      <c r="K3730" s="209"/>
      <c r="L3730" s="327">
        <v>210100</v>
      </c>
      <c r="M3730" s="327">
        <v>520</v>
      </c>
      <c r="N3730" s="327">
        <v>5011</v>
      </c>
      <c r="O3730" s="346">
        <v>5201</v>
      </c>
      <c r="P3730" s="334">
        <v>51326</v>
      </c>
      <c r="Q3730" s="248"/>
      <c r="R3730" s="251"/>
      <c r="S3730" s="248"/>
      <c r="T3730" s="248" t="s">
        <v>16014</v>
      </c>
      <c r="U3730" s="248" t="s">
        <v>16270</v>
      </c>
    </row>
    <row r="3731" spans="1:21" s="1" customFormat="1" ht="23.25" customHeight="1" x14ac:dyDescent="0.25">
      <c r="A3731"/>
      <c r="B3731"/>
      <c r="C3731"/>
      <c r="D3731"/>
      <c r="E3731" s="344" t="s">
        <v>16279</v>
      </c>
      <c r="F3731"/>
      <c r="G3731"/>
      <c r="H3731" s="209"/>
      <c r="I3731" s="209"/>
      <c r="J3731" s="209"/>
      <c r="K3731" s="209"/>
      <c r="L3731" s="327">
        <v>210100</v>
      </c>
      <c r="M3731" s="327">
        <v>520</v>
      </c>
      <c r="N3731" s="327">
        <v>5011</v>
      </c>
      <c r="O3731" s="346">
        <v>5202</v>
      </c>
      <c r="P3731" s="334">
        <v>51327</v>
      </c>
      <c r="Q3731" s="248"/>
      <c r="R3731" s="251"/>
      <c r="S3731" s="248"/>
      <c r="T3731" s="248" t="s">
        <v>16014</v>
      </c>
      <c r="U3731" s="248" t="s">
        <v>16270</v>
      </c>
    </row>
    <row r="3732" spans="1:21" s="1" customFormat="1" ht="23.25" customHeight="1" x14ac:dyDescent="0.25">
      <c r="A3732"/>
      <c r="B3732"/>
      <c r="C3732"/>
      <c r="D3732"/>
      <c r="E3732" s="344" t="s">
        <v>16282</v>
      </c>
      <c r="F3732"/>
      <c r="G3732"/>
      <c r="H3732" s="209"/>
      <c r="I3732" s="209"/>
      <c r="J3732" s="209"/>
      <c r="K3732" s="209"/>
      <c r="L3732" s="327">
        <v>210100</v>
      </c>
      <c r="M3732" s="327">
        <v>520</v>
      </c>
      <c r="N3732" s="327">
        <v>5011</v>
      </c>
      <c r="O3732" s="346">
        <v>5374</v>
      </c>
      <c r="P3732" s="334">
        <v>51328</v>
      </c>
      <c r="Q3732" s="248"/>
      <c r="R3732" s="251"/>
      <c r="S3732" s="248"/>
      <c r="T3732" s="248" t="s">
        <v>16014</v>
      </c>
      <c r="U3732" s="248" t="s">
        <v>16270</v>
      </c>
    </row>
    <row r="3733" spans="1:21" s="1" customFormat="1" ht="23.25" customHeight="1" x14ac:dyDescent="0.25">
      <c r="A3733"/>
      <c r="B3733"/>
      <c r="C3733"/>
      <c r="D3733"/>
      <c r="E3733" s="344" t="s">
        <v>16285</v>
      </c>
      <c r="F3733"/>
      <c r="G3733"/>
      <c r="H3733" s="209"/>
      <c r="I3733" s="209"/>
      <c r="J3733" s="209"/>
      <c r="K3733" s="209"/>
      <c r="L3733" s="327">
        <v>210100</v>
      </c>
      <c r="M3733" s="327">
        <v>520</v>
      </c>
      <c r="N3733" s="327">
        <v>5011</v>
      </c>
      <c r="O3733" s="346">
        <v>5510</v>
      </c>
      <c r="P3733" s="334">
        <v>51329</v>
      </c>
      <c r="Q3733" s="248"/>
      <c r="R3733" s="251"/>
      <c r="S3733" s="248"/>
      <c r="T3733" s="248" t="s">
        <v>16014</v>
      </c>
      <c r="U3733" s="248" t="s">
        <v>16270</v>
      </c>
    </row>
    <row r="3734" spans="1:21" s="1" customFormat="1" ht="23.25" customHeight="1" x14ac:dyDescent="0.25">
      <c r="A3734"/>
      <c r="B3734"/>
      <c r="C3734"/>
      <c r="D3734"/>
      <c r="E3734" s="344" t="s">
        <v>16288</v>
      </c>
      <c r="F3734"/>
      <c r="G3734"/>
      <c r="H3734" s="209"/>
      <c r="I3734" s="209"/>
      <c r="J3734" s="209"/>
      <c r="K3734" s="209"/>
      <c r="L3734" s="327">
        <v>210100</v>
      </c>
      <c r="M3734" s="327">
        <v>520</v>
      </c>
      <c r="N3734" s="327">
        <v>5011</v>
      </c>
      <c r="O3734" s="346">
        <v>5515</v>
      </c>
      <c r="P3734" s="334">
        <v>51330</v>
      </c>
      <c r="Q3734" s="248"/>
      <c r="R3734" s="251"/>
      <c r="S3734" s="248"/>
      <c r="T3734" s="248" t="s">
        <v>16014</v>
      </c>
      <c r="U3734" s="248" t="s">
        <v>16270</v>
      </c>
    </row>
    <row r="3735" spans="1:21" s="1" customFormat="1" ht="23.25" customHeight="1" x14ac:dyDescent="0.25">
      <c r="A3735"/>
      <c r="B3735"/>
      <c r="C3735"/>
      <c r="D3735"/>
      <c r="E3735" s="344" t="s">
        <v>16291</v>
      </c>
      <c r="F3735"/>
      <c r="G3735"/>
      <c r="H3735" s="209"/>
      <c r="I3735" s="209"/>
      <c r="J3735" s="209"/>
      <c r="K3735" s="209"/>
      <c r="L3735" s="327">
        <v>210100</v>
      </c>
      <c r="M3735" s="327">
        <v>520</v>
      </c>
      <c r="N3735" s="327">
        <v>5011</v>
      </c>
      <c r="O3735" s="346">
        <v>5525</v>
      </c>
      <c r="P3735" s="334">
        <v>51331</v>
      </c>
      <c r="Q3735" s="248"/>
      <c r="R3735" s="251"/>
      <c r="S3735" s="248"/>
      <c r="T3735" s="248" t="s">
        <v>16014</v>
      </c>
      <c r="U3735" s="248" t="s">
        <v>16270</v>
      </c>
    </row>
    <row r="3736" spans="1:21" s="1" customFormat="1" ht="23.25" customHeight="1" x14ac:dyDescent="0.25">
      <c r="A3736"/>
      <c r="B3736"/>
      <c r="C3736"/>
      <c r="D3736"/>
      <c r="E3736" s="344" t="s">
        <v>16294</v>
      </c>
      <c r="F3736"/>
      <c r="G3736"/>
      <c r="H3736" s="209"/>
      <c r="I3736" s="209"/>
      <c r="J3736" s="209"/>
      <c r="K3736" s="209"/>
      <c r="L3736" s="327">
        <v>210100</v>
      </c>
      <c r="M3736" s="327">
        <v>520</v>
      </c>
      <c r="N3736" s="327">
        <v>5011</v>
      </c>
      <c r="O3736" s="346">
        <v>5530</v>
      </c>
      <c r="P3736" s="334">
        <v>51332</v>
      </c>
      <c r="Q3736" s="248"/>
      <c r="R3736" s="251"/>
      <c r="S3736" s="248"/>
      <c r="T3736" s="248" t="s">
        <v>16014</v>
      </c>
      <c r="U3736" s="248" t="s">
        <v>16270</v>
      </c>
    </row>
    <row r="3737" spans="1:21" s="1" customFormat="1" ht="23.25" customHeight="1" x14ac:dyDescent="0.25">
      <c r="A3737"/>
      <c r="B3737"/>
      <c r="C3737"/>
      <c r="D3737"/>
      <c r="E3737" s="344" t="s">
        <v>16298</v>
      </c>
      <c r="F3737"/>
      <c r="G3737"/>
      <c r="H3737" s="209"/>
      <c r="I3737" s="209"/>
      <c r="J3737" s="209"/>
      <c r="K3737" s="209"/>
      <c r="L3737" s="327">
        <v>210100</v>
      </c>
      <c r="M3737" s="327">
        <v>520</v>
      </c>
      <c r="N3737" s="327">
        <v>5011</v>
      </c>
      <c r="O3737" s="347">
        <v>5900</v>
      </c>
      <c r="P3737" s="334">
        <v>51333</v>
      </c>
      <c r="Q3737" s="248"/>
      <c r="R3737" s="251"/>
      <c r="S3737" s="248"/>
      <c r="T3737" s="248" t="s">
        <v>16014</v>
      </c>
      <c r="U3737" s="248" t="s">
        <v>16270</v>
      </c>
    </row>
    <row r="3738" spans="1:21" s="1" customFormat="1" ht="23.25" customHeight="1" x14ac:dyDescent="0.25">
      <c r="A3738"/>
      <c r="B3738"/>
      <c r="C3738"/>
      <c r="D3738"/>
      <c r="E3738" s="343" t="s">
        <v>16275</v>
      </c>
      <c r="F3738"/>
      <c r="G3738"/>
      <c r="H3738" s="209"/>
      <c r="I3738" s="209"/>
      <c r="J3738" s="209"/>
      <c r="K3738" s="209"/>
      <c r="L3738" s="327">
        <v>210100</v>
      </c>
      <c r="M3738" s="327">
        <v>510</v>
      </c>
      <c r="N3738" s="327">
        <v>5014</v>
      </c>
      <c r="O3738" s="346">
        <v>5201</v>
      </c>
      <c r="P3738" s="334">
        <v>51334</v>
      </c>
      <c r="Q3738" s="248"/>
      <c r="R3738" s="251"/>
      <c r="S3738" s="248"/>
      <c r="T3738" s="248" t="s">
        <v>16014</v>
      </c>
      <c r="U3738" s="248" t="s">
        <v>16270</v>
      </c>
    </row>
    <row r="3739" spans="1:21" s="1" customFormat="1" ht="23.25" customHeight="1" x14ac:dyDescent="0.25">
      <c r="A3739"/>
      <c r="B3739"/>
      <c r="C3739"/>
      <c r="D3739"/>
      <c r="E3739" s="343" t="s">
        <v>16279</v>
      </c>
      <c r="F3739"/>
      <c r="G3739"/>
      <c r="H3739" s="209"/>
      <c r="I3739" s="209"/>
      <c r="J3739" s="209"/>
      <c r="K3739" s="209"/>
      <c r="L3739" s="327">
        <v>210100</v>
      </c>
      <c r="M3739" s="327">
        <v>510</v>
      </c>
      <c r="N3739" s="327">
        <v>5014</v>
      </c>
      <c r="O3739" s="346">
        <v>5202</v>
      </c>
      <c r="P3739" s="334">
        <v>51335</v>
      </c>
      <c r="Q3739" s="248"/>
      <c r="R3739" s="251"/>
      <c r="S3739" s="248"/>
      <c r="T3739" s="248" t="s">
        <v>16014</v>
      </c>
      <c r="U3739" s="248" t="s">
        <v>16270</v>
      </c>
    </row>
    <row r="3740" spans="1:21" s="1" customFormat="1" ht="23.25" customHeight="1" x14ac:dyDescent="0.25">
      <c r="A3740"/>
      <c r="B3740"/>
      <c r="C3740"/>
      <c r="D3740"/>
      <c r="E3740" s="343" t="s">
        <v>16282</v>
      </c>
      <c r="F3740"/>
      <c r="G3740"/>
      <c r="H3740" s="209"/>
      <c r="I3740" s="209"/>
      <c r="J3740" s="209"/>
      <c r="K3740" s="209"/>
      <c r="L3740" s="327">
        <v>210100</v>
      </c>
      <c r="M3740" s="327">
        <v>510</v>
      </c>
      <c r="N3740" s="327">
        <v>5014</v>
      </c>
      <c r="O3740" s="346">
        <v>5374</v>
      </c>
      <c r="P3740" s="334">
        <v>51336</v>
      </c>
      <c r="Q3740" s="248"/>
      <c r="R3740" s="251"/>
      <c r="S3740" s="248"/>
      <c r="T3740" s="248" t="s">
        <v>16014</v>
      </c>
      <c r="U3740" s="248" t="s">
        <v>16270</v>
      </c>
    </row>
    <row r="3741" spans="1:21" s="1" customFormat="1" ht="23.25" customHeight="1" x14ac:dyDescent="0.25">
      <c r="A3741"/>
      <c r="B3741"/>
      <c r="C3741"/>
      <c r="D3741"/>
      <c r="E3741" s="343" t="s">
        <v>16285</v>
      </c>
      <c r="F3741"/>
      <c r="G3741"/>
      <c r="H3741" s="209"/>
      <c r="I3741" s="209"/>
      <c r="J3741" s="209"/>
      <c r="K3741" s="209"/>
      <c r="L3741" s="327">
        <v>210100</v>
      </c>
      <c r="M3741" s="327">
        <v>510</v>
      </c>
      <c r="N3741" s="327">
        <v>5014</v>
      </c>
      <c r="O3741" s="346">
        <v>5510</v>
      </c>
      <c r="P3741" s="334">
        <v>51337</v>
      </c>
      <c r="Q3741" s="248"/>
      <c r="R3741" s="251"/>
      <c r="S3741" s="248"/>
      <c r="T3741" s="248" t="s">
        <v>16014</v>
      </c>
      <c r="U3741" s="248" t="s">
        <v>16270</v>
      </c>
    </row>
    <row r="3742" spans="1:21" s="1" customFormat="1" ht="23.25" customHeight="1" x14ac:dyDescent="0.25">
      <c r="A3742"/>
      <c r="B3742"/>
      <c r="C3742"/>
      <c r="D3742"/>
      <c r="E3742" s="343" t="s">
        <v>16288</v>
      </c>
      <c r="F3742"/>
      <c r="G3742"/>
      <c r="H3742" s="209"/>
      <c r="I3742" s="209"/>
      <c r="J3742" s="209"/>
      <c r="K3742" s="209"/>
      <c r="L3742" s="327">
        <v>210100</v>
      </c>
      <c r="M3742" s="327">
        <v>510</v>
      </c>
      <c r="N3742" s="327">
        <v>5014</v>
      </c>
      <c r="O3742" s="346">
        <v>5515</v>
      </c>
      <c r="P3742" s="334">
        <v>51338</v>
      </c>
      <c r="Q3742" s="248"/>
      <c r="R3742" s="251"/>
      <c r="S3742" s="248"/>
      <c r="T3742" s="248" t="s">
        <v>16014</v>
      </c>
      <c r="U3742" s="248" t="s">
        <v>16270</v>
      </c>
    </row>
    <row r="3743" spans="1:21" s="1" customFormat="1" ht="23.25" customHeight="1" x14ac:dyDescent="0.25">
      <c r="A3743"/>
      <c r="B3743"/>
      <c r="C3743"/>
      <c r="D3743"/>
      <c r="E3743" s="343" t="s">
        <v>16291</v>
      </c>
      <c r="F3743"/>
      <c r="G3743"/>
      <c r="H3743" s="209"/>
      <c r="I3743" s="209"/>
      <c r="J3743" s="209"/>
      <c r="K3743" s="209"/>
      <c r="L3743" s="327">
        <v>210100</v>
      </c>
      <c r="M3743" s="327">
        <v>510</v>
      </c>
      <c r="N3743" s="327">
        <v>5014</v>
      </c>
      <c r="O3743" s="346">
        <v>5525</v>
      </c>
      <c r="P3743" s="334">
        <v>51339</v>
      </c>
      <c r="Q3743" s="248"/>
      <c r="R3743" s="251"/>
      <c r="S3743" s="248"/>
      <c r="T3743" s="248" t="s">
        <v>16014</v>
      </c>
      <c r="U3743" s="248" t="s">
        <v>16270</v>
      </c>
    </row>
    <row r="3744" spans="1:21" s="1" customFormat="1" ht="23.25" customHeight="1" x14ac:dyDescent="0.25">
      <c r="A3744"/>
      <c r="B3744"/>
      <c r="C3744"/>
      <c r="D3744"/>
      <c r="E3744" s="343" t="s">
        <v>16294</v>
      </c>
      <c r="F3744"/>
      <c r="G3744"/>
      <c r="H3744" s="209"/>
      <c r="I3744" s="209"/>
      <c r="J3744" s="209"/>
      <c r="K3744" s="209"/>
      <c r="L3744" s="327">
        <v>210100</v>
      </c>
      <c r="M3744" s="327">
        <v>510</v>
      </c>
      <c r="N3744" s="327">
        <v>5014</v>
      </c>
      <c r="O3744" s="346">
        <v>5530</v>
      </c>
      <c r="P3744" s="334">
        <v>51340</v>
      </c>
      <c r="Q3744" s="248"/>
      <c r="R3744" s="251"/>
      <c r="S3744" s="248"/>
      <c r="T3744" s="248" t="s">
        <v>16014</v>
      </c>
      <c r="U3744" s="248" t="s">
        <v>16270</v>
      </c>
    </row>
    <row r="3745" spans="1:21" s="1" customFormat="1" ht="23.25" customHeight="1" x14ac:dyDescent="0.25">
      <c r="A3745"/>
      <c r="B3745"/>
      <c r="C3745"/>
      <c r="D3745"/>
      <c r="E3745" s="343" t="s">
        <v>16298</v>
      </c>
      <c r="F3745"/>
      <c r="G3745"/>
      <c r="H3745" s="209"/>
      <c r="I3745" s="209"/>
      <c r="J3745" s="209"/>
      <c r="K3745" s="209"/>
      <c r="L3745" s="327">
        <v>210100</v>
      </c>
      <c r="M3745" s="327">
        <v>510</v>
      </c>
      <c r="N3745" s="327">
        <v>5014</v>
      </c>
      <c r="O3745" s="347">
        <v>5900</v>
      </c>
      <c r="P3745" s="334">
        <v>51341</v>
      </c>
      <c r="Q3745" s="248"/>
      <c r="R3745" s="251"/>
      <c r="S3745" s="248"/>
      <c r="T3745" s="248" t="s">
        <v>16014</v>
      </c>
      <c r="U3745" s="248" t="s">
        <v>16270</v>
      </c>
    </row>
    <row r="3746" spans="1:21" s="1" customFormat="1" ht="23.25" customHeight="1" x14ac:dyDescent="0.25">
      <c r="A3746"/>
      <c r="B3746"/>
      <c r="C3746"/>
      <c r="D3746"/>
      <c r="E3746" s="343" t="s">
        <v>16275</v>
      </c>
      <c r="F3746"/>
      <c r="G3746"/>
      <c r="H3746" s="209"/>
      <c r="I3746" s="209"/>
      <c r="J3746" s="209"/>
      <c r="K3746" s="209"/>
      <c r="L3746" s="327">
        <v>210100</v>
      </c>
      <c r="M3746" s="327">
        <v>510</v>
      </c>
      <c r="N3746" s="327">
        <v>5017</v>
      </c>
      <c r="O3746" s="346">
        <v>5201</v>
      </c>
      <c r="P3746" s="334">
        <v>51342</v>
      </c>
      <c r="Q3746" s="248"/>
      <c r="R3746" s="251"/>
      <c r="S3746" s="248"/>
      <c r="T3746" s="248" t="s">
        <v>16014</v>
      </c>
      <c r="U3746" s="248" t="s">
        <v>16270</v>
      </c>
    </row>
    <row r="3747" spans="1:21" s="1" customFormat="1" ht="23.25" customHeight="1" x14ac:dyDescent="0.25">
      <c r="A3747"/>
      <c r="B3747"/>
      <c r="C3747"/>
      <c r="D3747"/>
      <c r="E3747" s="343" t="s">
        <v>16279</v>
      </c>
      <c r="F3747"/>
      <c r="G3747"/>
      <c r="H3747" s="209"/>
      <c r="I3747" s="209"/>
      <c r="J3747" s="209"/>
      <c r="K3747" s="209"/>
      <c r="L3747" s="327">
        <v>210100</v>
      </c>
      <c r="M3747" s="327">
        <v>510</v>
      </c>
      <c r="N3747" s="327">
        <v>5017</v>
      </c>
      <c r="O3747" s="346">
        <v>5202</v>
      </c>
      <c r="P3747" s="334">
        <v>51343</v>
      </c>
      <c r="Q3747" s="248"/>
      <c r="R3747" s="251"/>
      <c r="S3747" s="248"/>
      <c r="T3747" s="248" t="s">
        <v>16014</v>
      </c>
      <c r="U3747" s="248" t="s">
        <v>16270</v>
      </c>
    </row>
    <row r="3748" spans="1:21" s="1" customFormat="1" ht="23.25" customHeight="1" x14ac:dyDescent="0.25">
      <c r="A3748"/>
      <c r="B3748"/>
      <c r="C3748"/>
      <c r="D3748"/>
      <c r="E3748" s="343" t="s">
        <v>16282</v>
      </c>
      <c r="F3748"/>
      <c r="G3748"/>
      <c r="H3748" s="209"/>
      <c r="I3748" s="209"/>
      <c r="J3748" s="209"/>
      <c r="K3748" s="209"/>
      <c r="L3748" s="327">
        <v>210100</v>
      </c>
      <c r="M3748" s="327">
        <v>510</v>
      </c>
      <c r="N3748" s="327">
        <v>5017</v>
      </c>
      <c r="O3748" s="346">
        <v>5374</v>
      </c>
      <c r="P3748" s="334">
        <v>51344</v>
      </c>
      <c r="Q3748" s="248"/>
      <c r="R3748" s="251"/>
      <c r="S3748" s="248"/>
      <c r="T3748" s="248" t="s">
        <v>16014</v>
      </c>
      <c r="U3748" s="248" t="s">
        <v>16270</v>
      </c>
    </row>
    <row r="3749" spans="1:21" s="1" customFormat="1" ht="23.25" customHeight="1" x14ac:dyDescent="0.25">
      <c r="A3749"/>
      <c r="B3749"/>
      <c r="C3749"/>
      <c r="D3749"/>
      <c r="E3749" s="343" t="s">
        <v>16285</v>
      </c>
      <c r="F3749"/>
      <c r="G3749"/>
      <c r="H3749" s="209"/>
      <c r="I3749" s="209"/>
      <c r="J3749" s="209"/>
      <c r="K3749" s="209"/>
      <c r="L3749" s="327">
        <v>210100</v>
      </c>
      <c r="M3749" s="327">
        <v>510</v>
      </c>
      <c r="N3749" s="327">
        <v>5017</v>
      </c>
      <c r="O3749" s="346">
        <v>5510</v>
      </c>
      <c r="P3749" s="334">
        <v>51345</v>
      </c>
      <c r="Q3749" s="248"/>
      <c r="R3749" s="251"/>
      <c r="S3749" s="248"/>
      <c r="T3749" s="248" t="s">
        <v>16014</v>
      </c>
      <c r="U3749" s="248" t="s">
        <v>16270</v>
      </c>
    </row>
    <row r="3750" spans="1:21" s="1" customFormat="1" ht="23.25" customHeight="1" x14ac:dyDescent="0.25">
      <c r="A3750"/>
      <c r="B3750"/>
      <c r="C3750"/>
      <c r="D3750"/>
      <c r="E3750" s="343" t="s">
        <v>16288</v>
      </c>
      <c r="F3750"/>
      <c r="G3750"/>
      <c r="H3750" s="209"/>
      <c r="I3750" s="209"/>
      <c r="J3750" s="209"/>
      <c r="K3750" s="209"/>
      <c r="L3750" s="327">
        <v>210100</v>
      </c>
      <c r="M3750" s="327">
        <v>510</v>
      </c>
      <c r="N3750" s="327">
        <v>5017</v>
      </c>
      <c r="O3750" s="346">
        <v>5515</v>
      </c>
      <c r="P3750" s="334">
        <v>51346</v>
      </c>
      <c r="Q3750" s="248"/>
      <c r="R3750" s="251"/>
      <c r="S3750" s="248"/>
      <c r="T3750" s="248" t="s">
        <v>16014</v>
      </c>
      <c r="U3750" s="248" t="s">
        <v>16270</v>
      </c>
    </row>
    <row r="3751" spans="1:21" s="1" customFormat="1" ht="23.25" customHeight="1" x14ac:dyDescent="0.25">
      <c r="A3751"/>
      <c r="B3751"/>
      <c r="C3751"/>
      <c r="D3751"/>
      <c r="E3751" s="343" t="s">
        <v>16291</v>
      </c>
      <c r="F3751"/>
      <c r="G3751"/>
      <c r="H3751" s="209"/>
      <c r="I3751" s="209"/>
      <c r="J3751" s="209"/>
      <c r="K3751" s="209"/>
      <c r="L3751" s="327">
        <v>210100</v>
      </c>
      <c r="M3751" s="327">
        <v>510</v>
      </c>
      <c r="N3751" s="327">
        <v>5017</v>
      </c>
      <c r="O3751" s="346">
        <v>5525</v>
      </c>
      <c r="P3751" s="334">
        <v>51347</v>
      </c>
      <c r="Q3751" s="248"/>
      <c r="R3751" s="251"/>
      <c r="S3751" s="248"/>
      <c r="T3751" s="248" t="s">
        <v>16014</v>
      </c>
      <c r="U3751" s="248" t="s">
        <v>16270</v>
      </c>
    </row>
    <row r="3752" spans="1:21" s="1" customFormat="1" ht="23.25" customHeight="1" x14ac:dyDescent="0.25">
      <c r="A3752"/>
      <c r="B3752"/>
      <c r="C3752"/>
      <c r="D3752"/>
      <c r="E3752" s="343" t="s">
        <v>16294</v>
      </c>
      <c r="F3752"/>
      <c r="G3752"/>
      <c r="H3752" s="209"/>
      <c r="I3752" s="209"/>
      <c r="J3752" s="209"/>
      <c r="K3752" s="209"/>
      <c r="L3752" s="327">
        <v>210100</v>
      </c>
      <c r="M3752" s="327">
        <v>510</v>
      </c>
      <c r="N3752" s="327">
        <v>5017</v>
      </c>
      <c r="O3752" s="346">
        <v>5530</v>
      </c>
      <c r="P3752" s="334">
        <v>51348</v>
      </c>
      <c r="Q3752" s="248"/>
      <c r="R3752" s="251"/>
      <c r="S3752" s="248"/>
      <c r="T3752" s="248" t="s">
        <v>16014</v>
      </c>
      <c r="U3752" s="248" t="s">
        <v>16270</v>
      </c>
    </row>
    <row r="3753" spans="1:21" s="1" customFormat="1" ht="23.25" customHeight="1" x14ac:dyDescent="0.25">
      <c r="A3753"/>
      <c r="B3753"/>
      <c r="C3753"/>
      <c r="D3753"/>
      <c r="E3753" s="343" t="s">
        <v>16298</v>
      </c>
      <c r="F3753"/>
      <c r="G3753"/>
      <c r="H3753" s="209"/>
      <c r="I3753" s="209"/>
      <c r="J3753" s="209"/>
      <c r="K3753" s="209"/>
      <c r="L3753" s="327">
        <v>210100</v>
      </c>
      <c r="M3753" s="327">
        <v>510</v>
      </c>
      <c r="N3753" s="327">
        <v>5017</v>
      </c>
      <c r="O3753" s="347">
        <v>5900</v>
      </c>
      <c r="P3753" s="334">
        <v>51349</v>
      </c>
      <c r="Q3753" s="248"/>
      <c r="R3753" s="251"/>
      <c r="S3753" s="248"/>
      <c r="T3753" s="248" t="s">
        <v>16014</v>
      </c>
      <c r="U3753" s="248" t="s">
        <v>16270</v>
      </c>
    </row>
    <row r="3754" spans="1:21" s="1" customFormat="1" ht="23.25" customHeight="1" x14ac:dyDescent="0.25">
      <c r="A3754"/>
      <c r="B3754"/>
      <c r="C3754"/>
      <c r="D3754"/>
      <c r="E3754" s="343" t="s">
        <v>16275</v>
      </c>
      <c r="F3754"/>
      <c r="G3754"/>
      <c r="H3754" s="209"/>
      <c r="I3754" s="209"/>
      <c r="J3754" s="209"/>
      <c r="K3754" s="209"/>
      <c r="L3754" s="327">
        <v>210100</v>
      </c>
      <c r="M3754" s="327">
        <v>510</v>
      </c>
      <c r="N3754" s="327">
        <v>5021</v>
      </c>
      <c r="O3754" s="346">
        <v>5201</v>
      </c>
      <c r="P3754" s="334">
        <v>51350</v>
      </c>
      <c r="Q3754" s="248"/>
      <c r="R3754" s="251"/>
      <c r="S3754" s="248"/>
      <c r="T3754" s="248" t="s">
        <v>16014</v>
      </c>
      <c r="U3754" s="248" t="s">
        <v>16270</v>
      </c>
    </row>
    <row r="3755" spans="1:21" s="1" customFormat="1" ht="23.25" customHeight="1" x14ac:dyDescent="0.25">
      <c r="A3755"/>
      <c r="B3755"/>
      <c r="C3755"/>
      <c r="D3755"/>
      <c r="E3755" s="343" t="s">
        <v>16279</v>
      </c>
      <c r="F3755"/>
      <c r="G3755"/>
      <c r="H3755" s="209"/>
      <c r="I3755" s="209"/>
      <c r="J3755" s="209"/>
      <c r="K3755" s="209"/>
      <c r="L3755" s="327">
        <v>210100</v>
      </c>
      <c r="M3755" s="327">
        <v>510</v>
      </c>
      <c r="N3755" s="327">
        <v>5021</v>
      </c>
      <c r="O3755" s="346">
        <v>5202</v>
      </c>
      <c r="P3755" s="334">
        <v>51351</v>
      </c>
      <c r="Q3755" s="248"/>
      <c r="R3755" s="251"/>
      <c r="S3755" s="248"/>
      <c r="T3755" s="248" t="s">
        <v>16014</v>
      </c>
      <c r="U3755" s="248" t="s">
        <v>16270</v>
      </c>
    </row>
    <row r="3756" spans="1:21" s="1" customFormat="1" ht="23.25" customHeight="1" x14ac:dyDescent="0.25">
      <c r="A3756"/>
      <c r="B3756"/>
      <c r="C3756"/>
      <c r="D3756"/>
      <c r="E3756" s="343" t="s">
        <v>16282</v>
      </c>
      <c r="F3756"/>
      <c r="G3756"/>
      <c r="H3756" s="209"/>
      <c r="I3756" s="209"/>
      <c r="J3756" s="209"/>
      <c r="K3756" s="209"/>
      <c r="L3756" s="327">
        <v>210100</v>
      </c>
      <c r="M3756" s="327">
        <v>510</v>
      </c>
      <c r="N3756" s="327">
        <v>5021</v>
      </c>
      <c r="O3756" s="346">
        <v>5374</v>
      </c>
      <c r="P3756" s="334">
        <v>51352</v>
      </c>
      <c r="Q3756" s="248"/>
      <c r="R3756" s="251"/>
      <c r="S3756" s="248"/>
      <c r="T3756" s="248" t="s">
        <v>16014</v>
      </c>
      <c r="U3756" s="248" t="s">
        <v>16270</v>
      </c>
    </row>
    <row r="3757" spans="1:21" s="1" customFormat="1" ht="23.25" customHeight="1" x14ac:dyDescent="0.25">
      <c r="A3757"/>
      <c r="B3757"/>
      <c r="C3757"/>
      <c r="D3757"/>
      <c r="E3757" s="343" t="s">
        <v>16285</v>
      </c>
      <c r="F3757"/>
      <c r="G3757"/>
      <c r="H3757" s="209"/>
      <c r="I3757" s="209"/>
      <c r="J3757" s="209"/>
      <c r="K3757" s="209"/>
      <c r="L3757" s="327">
        <v>210100</v>
      </c>
      <c r="M3757" s="327">
        <v>510</v>
      </c>
      <c r="N3757" s="327">
        <v>5021</v>
      </c>
      <c r="O3757" s="346">
        <v>5510</v>
      </c>
      <c r="P3757" s="334">
        <v>51353</v>
      </c>
      <c r="Q3757" s="248"/>
      <c r="R3757" s="251"/>
      <c r="S3757" s="248"/>
      <c r="T3757" s="248" t="s">
        <v>16014</v>
      </c>
      <c r="U3757" s="248" t="s">
        <v>16270</v>
      </c>
    </row>
    <row r="3758" spans="1:21" s="1" customFormat="1" ht="23.25" customHeight="1" x14ac:dyDescent="0.25">
      <c r="A3758"/>
      <c r="B3758"/>
      <c r="C3758"/>
      <c r="D3758"/>
      <c r="E3758" s="343" t="s">
        <v>16288</v>
      </c>
      <c r="F3758"/>
      <c r="G3758"/>
      <c r="H3758" s="209"/>
      <c r="I3758" s="209"/>
      <c r="J3758" s="209"/>
      <c r="K3758" s="209"/>
      <c r="L3758" s="327">
        <v>210100</v>
      </c>
      <c r="M3758" s="327">
        <v>510</v>
      </c>
      <c r="N3758" s="327">
        <v>5021</v>
      </c>
      <c r="O3758" s="346">
        <v>5515</v>
      </c>
      <c r="P3758" s="334">
        <v>51354</v>
      </c>
      <c r="Q3758" s="248"/>
      <c r="R3758" s="251"/>
      <c r="S3758" s="248"/>
      <c r="T3758" s="248" t="s">
        <v>16014</v>
      </c>
      <c r="U3758" s="248" t="s">
        <v>16270</v>
      </c>
    </row>
    <row r="3759" spans="1:21" s="1" customFormat="1" ht="23.25" customHeight="1" x14ac:dyDescent="0.25">
      <c r="A3759"/>
      <c r="B3759"/>
      <c r="C3759"/>
      <c r="D3759"/>
      <c r="E3759" s="343" t="s">
        <v>16291</v>
      </c>
      <c r="F3759"/>
      <c r="G3759"/>
      <c r="H3759" s="209"/>
      <c r="I3759" s="209"/>
      <c r="J3759" s="209"/>
      <c r="K3759" s="209"/>
      <c r="L3759" s="327">
        <v>210100</v>
      </c>
      <c r="M3759" s="327">
        <v>510</v>
      </c>
      <c r="N3759" s="327">
        <v>5021</v>
      </c>
      <c r="O3759" s="346">
        <v>5525</v>
      </c>
      <c r="P3759" s="334">
        <v>51355</v>
      </c>
      <c r="Q3759" s="248"/>
      <c r="R3759" s="251"/>
      <c r="S3759" s="248"/>
      <c r="T3759" s="248" t="s">
        <v>16014</v>
      </c>
      <c r="U3759" s="248" t="s">
        <v>16270</v>
      </c>
    </row>
    <row r="3760" spans="1:21" s="1" customFormat="1" ht="23.25" customHeight="1" x14ac:dyDescent="0.25">
      <c r="A3760"/>
      <c r="B3760"/>
      <c r="C3760"/>
      <c r="D3760"/>
      <c r="E3760" s="343" t="s">
        <v>16294</v>
      </c>
      <c r="F3760"/>
      <c r="G3760"/>
      <c r="H3760" s="209"/>
      <c r="I3760" s="209"/>
      <c r="J3760" s="209"/>
      <c r="K3760" s="209"/>
      <c r="L3760" s="327">
        <v>210100</v>
      </c>
      <c r="M3760" s="327">
        <v>510</v>
      </c>
      <c r="N3760" s="327">
        <v>5021</v>
      </c>
      <c r="O3760" s="346">
        <v>5530</v>
      </c>
      <c r="P3760" s="334">
        <v>51356</v>
      </c>
      <c r="Q3760" s="248"/>
      <c r="R3760" s="251"/>
      <c r="S3760" s="248"/>
      <c r="T3760" s="248" t="s">
        <v>16014</v>
      </c>
      <c r="U3760" s="248" t="s">
        <v>16270</v>
      </c>
    </row>
    <row r="3761" spans="1:21" s="1" customFormat="1" ht="23.25" customHeight="1" x14ac:dyDescent="0.25">
      <c r="A3761"/>
      <c r="B3761"/>
      <c r="C3761"/>
      <c r="D3761"/>
      <c r="E3761" s="343" t="s">
        <v>16298</v>
      </c>
      <c r="F3761"/>
      <c r="G3761"/>
      <c r="H3761" s="209"/>
      <c r="I3761" s="209"/>
      <c r="J3761" s="209"/>
      <c r="K3761" s="209"/>
      <c r="L3761" s="327">
        <v>210100</v>
      </c>
      <c r="M3761" s="327">
        <v>510</v>
      </c>
      <c r="N3761" s="327">
        <v>5021</v>
      </c>
      <c r="O3761" s="347">
        <v>5900</v>
      </c>
      <c r="P3761" s="334">
        <v>51357</v>
      </c>
      <c r="Q3761" s="248"/>
      <c r="R3761" s="251"/>
      <c r="S3761" s="248"/>
      <c r="T3761" s="248" t="s">
        <v>16014</v>
      </c>
      <c r="U3761" s="248" t="s">
        <v>16270</v>
      </c>
    </row>
    <row r="3762" spans="1:21" s="1" customFormat="1" ht="23.25" customHeight="1" x14ac:dyDescent="0.25">
      <c r="A3762"/>
      <c r="B3762"/>
      <c r="C3762"/>
      <c r="D3762"/>
      <c r="E3762" s="344" t="s">
        <v>16275</v>
      </c>
      <c r="F3762"/>
      <c r="G3762"/>
      <c r="H3762" s="209"/>
      <c r="I3762" s="209"/>
      <c r="J3762" s="209"/>
      <c r="K3762" s="209"/>
      <c r="L3762" s="327">
        <v>210100</v>
      </c>
      <c r="M3762" s="327">
        <v>520</v>
      </c>
      <c r="N3762" s="327">
        <v>5024</v>
      </c>
      <c r="O3762" s="346">
        <v>5201</v>
      </c>
      <c r="P3762" s="334">
        <v>51358</v>
      </c>
      <c r="Q3762" s="248"/>
      <c r="R3762" s="251"/>
      <c r="S3762" s="248"/>
      <c r="T3762" s="248" t="s">
        <v>16014</v>
      </c>
      <c r="U3762" s="248" t="s">
        <v>16270</v>
      </c>
    </row>
    <row r="3763" spans="1:21" s="1" customFormat="1" ht="23.25" customHeight="1" x14ac:dyDescent="0.25">
      <c r="A3763"/>
      <c r="B3763"/>
      <c r="C3763"/>
      <c r="D3763"/>
      <c r="E3763" s="344" t="s">
        <v>16279</v>
      </c>
      <c r="F3763"/>
      <c r="G3763"/>
      <c r="H3763" s="209"/>
      <c r="I3763" s="209"/>
      <c r="J3763" s="209"/>
      <c r="K3763" s="209"/>
      <c r="L3763" s="327">
        <v>210100</v>
      </c>
      <c r="M3763" s="327">
        <v>520</v>
      </c>
      <c r="N3763" s="327">
        <v>5024</v>
      </c>
      <c r="O3763" s="346">
        <v>5202</v>
      </c>
      <c r="P3763" s="334">
        <v>51359</v>
      </c>
      <c r="Q3763" s="248"/>
      <c r="R3763" s="251"/>
      <c r="S3763" s="248"/>
      <c r="T3763" s="248" t="s">
        <v>16014</v>
      </c>
      <c r="U3763" s="248" t="s">
        <v>16270</v>
      </c>
    </row>
    <row r="3764" spans="1:21" s="1" customFormat="1" ht="23.25" customHeight="1" x14ac:dyDescent="0.25">
      <c r="A3764"/>
      <c r="B3764"/>
      <c r="C3764"/>
      <c r="D3764"/>
      <c r="E3764" s="344" t="s">
        <v>16282</v>
      </c>
      <c r="F3764"/>
      <c r="G3764"/>
      <c r="H3764" s="209"/>
      <c r="I3764" s="209"/>
      <c r="J3764" s="209"/>
      <c r="K3764" s="209"/>
      <c r="L3764" s="327">
        <v>210100</v>
      </c>
      <c r="M3764" s="327">
        <v>520</v>
      </c>
      <c r="N3764" s="327">
        <v>5024</v>
      </c>
      <c r="O3764" s="346">
        <v>5374</v>
      </c>
      <c r="P3764" s="334">
        <v>51360</v>
      </c>
      <c r="Q3764" s="248"/>
      <c r="R3764" s="251"/>
      <c r="S3764" s="248"/>
      <c r="T3764" s="248" t="s">
        <v>16014</v>
      </c>
      <c r="U3764" s="248" t="s">
        <v>16270</v>
      </c>
    </row>
    <row r="3765" spans="1:21" s="1" customFormat="1" ht="23.25" customHeight="1" x14ac:dyDescent="0.25">
      <c r="A3765"/>
      <c r="B3765"/>
      <c r="C3765"/>
      <c r="D3765"/>
      <c r="E3765" s="344" t="s">
        <v>16285</v>
      </c>
      <c r="F3765"/>
      <c r="G3765"/>
      <c r="H3765" s="209"/>
      <c r="I3765" s="209"/>
      <c r="J3765" s="209"/>
      <c r="K3765" s="209"/>
      <c r="L3765" s="327">
        <v>210100</v>
      </c>
      <c r="M3765" s="327">
        <v>520</v>
      </c>
      <c r="N3765" s="327">
        <v>5024</v>
      </c>
      <c r="O3765" s="346">
        <v>5510</v>
      </c>
      <c r="P3765" s="334">
        <v>51361</v>
      </c>
      <c r="Q3765" s="248"/>
      <c r="R3765" s="251"/>
      <c r="S3765" s="248"/>
      <c r="T3765" s="248" t="s">
        <v>16014</v>
      </c>
      <c r="U3765" s="248" t="s">
        <v>16270</v>
      </c>
    </row>
    <row r="3766" spans="1:21" s="1" customFormat="1" ht="23.25" customHeight="1" x14ac:dyDescent="0.25">
      <c r="A3766"/>
      <c r="B3766"/>
      <c r="C3766"/>
      <c r="D3766"/>
      <c r="E3766" s="344" t="s">
        <v>16288</v>
      </c>
      <c r="F3766"/>
      <c r="G3766"/>
      <c r="H3766" s="209"/>
      <c r="I3766" s="209"/>
      <c r="J3766" s="209"/>
      <c r="K3766" s="209"/>
      <c r="L3766" s="327">
        <v>210100</v>
      </c>
      <c r="M3766" s="327">
        <v>520</v>
      </c>
      <c r="N3766" s="327">
        <v>5024</v>
      </c>
      <c r="O3766" s="346">
        <v>5515</v>
      </c>
      <c r="P3766" s="334">
        <v>51362</v>
      </c>
      <c r="Q3766" s="248"/>
      <c r="R3766" s="251"/>
      <c r="S3766" s="248"/>
      <c r="T3766" s="248" t="s">
        <v>16014</v>
      </c>
      <c r="U3766" s="248" t="s">
        <v>16270</v>
      </c>
    </row>
    <row r="3767" spans="1:21" s="1" customFormat="1" ht="23.25" customHeight="1" x14ac:dyDescent="0.25">
      <c r="A3767"/>
      <c r="B3767"/>
      <c r="C3767"/>
      <c r="D3767"/>
      <c r="E3767" s="344" t="s">
        <v>16291</v>
      </c>
      <c r="F3767"/>
      <c r="G3767"/>
      <c r="H3767" s="209"/>
      <c r="I3767" s="209"/>
      <c r="J3767" s="209"/>
      <c r="K3767" s="209"/>
      <c r="L3767" s="327">
        <v>210100</v>
      </c>
      <c r="M3767" s="327">
        <v>520</v>
      </c>
      <c r="N3767" s="327">
        <v>5024</v>
      </c>
      <c r="O3767" s="346">
        <v>5525</v>
      </c>
      <c r="P3767" s="334">
        <v>51363</v>
      </c>
      <c r="Q3767" s="248"/>
      <c r="R3767" s="251"/>
      <c r="S3767" s="248"/>
      <c r="T3767" s="248" t="s">
        <v>16014</v>
      </c>
      <c r="U3767" s="248" t="s">
        <v>16270</v>
      </c>
    </row>
    <row r="3768" spans="1:21" s="1" customFormat="1" ht="23.25" customHeight="1" x14ac:dyDescent="0.25">
      <c r="A3768"/>
      <c r="B3768"/>
      <c r="C3768"/>
      <c r="D3768"/>
      <c r="E3768" s="344" t="s">
        <v>16294</v>
      </c>
      <c r="F3768"/>
      <c r="G3768"/>
      <c r="H3768" s="209"/>
      <c r="I3768" s="209"/>
      <c r="J3768" s="209"/>
      <c r="K3768" s="209"/>
      <c r="L3768" s="327">
        <v>210100</v>
      </c>
      <c r="M3768" s="327">
        <v>520</v>
      </c>
      <c r="N3768" s="327">
        <v>5024</v>
      </c>
      <c r="O3768" s="346">
        <v>5530</v>
      </c>
      <c r="P3768" s="334">
        <v>51364</v>
      </c>
      <c r="Q3768" s="248"/>
      <c r="R3768" s="251"/>
      <c r="S3768" s="248"/>
      <c r="T3768" s="248" t="s">
        <v>16014</v>
      </c>
      <c r="U3768" s="248" t="s">
        <v>16270</v>
      </c>
    </row>
    <row r="3769" spans="1:21" s="1" customFormat="1" ht="23.25" customHeight="1" x14ac:dyDescent="0.25">
      <c r="A3769"/>
      <c r="B3769"/>
      <c r="C3769"/>
      <c r="D3769"/>
      <c r="E3769" s="344" t="s">
        <v>16298</v>
      </c>
      <c r="F3769"/>
      <c r="G3769"/>
      <c r="H3769" s="209"/>
      <c r="I3769" s="209"/>
      <c r="J3769" s="209"/>
      <c r="K3769" s="209"/>
      <c r="L3769" s="327">
        <v>210100</v>
      </c>
      <c r="M3769" s="327">
        <v>520</v>
      </c>
      <c r="N3769" s="327">
        <v>5024</v>
      </c>
      <c r="O3769" s="347">
        <v>5900</v>
      </c>
      <c r="P3769" s="334">
        <v>51365</v>
      </c>
      <c r="Q3769" s="248"/>
      <c r="R3769" s="251"/>
      <c r="S3769" s="248"/>
      <c r="T3769" s="248" t="s">
        <v>16014</v>
      </c>
      <c r="U3769" s="248" t="s">
        <v>16270</v>
      </c>
    </row>
    <row r="3770" spans="1:21" s="1" customFormat="1" ht="23.25" customHeight="1" x14ac:dyDescent="0.25">
      <c r="A3770"/>
      <c r="B3770"/>
      <c r="C3770"/>
      <c r="D3770"/>
      <c r="E3770" s="343" t="s">
        <v>16275</v>
      </c>
      <c r="F3770"/>
      <c r="G3770"/>
      <c r="H3770" s="209"/>
      <c r="I3770" s="209"/>
      <c r="J3770" s="209"/>
      <c r="K3770" s="209"/>
      <c r="L3770" s="327">
        <v>210100</v>
      </c>
      <c r="M3770" s="327">
        <v>510</v>
      </c>
      <c r="N3770" s="327">
        <v>5025</v>
      </c>
      <c r="O3770" s="346">
        <v>5201</v>
      </c>
      <c r="P3770" s="334">
        <v>51366</v>
      </c>
      <c r="Q3770" s="248"/>
      <c r="R3770" s="251"/>
      <c r="S3770" s="248"/>
      <c r="T3770" s="248" t="s">
        <v>16014</v>
      </c>
      <c r="U3770" s="248" t="s">
        <v>16270</v>
      </c>
    </row>
    <row r="3771" spans="1:21" s="1" customFormat="1" ht="23.25" customHeight="1" x14ac:dyDescent="0.25">
      <c r="A3771"/>
      <c r="B3771"/>
      <c r="C3771"/>
      <c r="D3771"/>
      <c r="E3771" s="343" t="s">
        <v>16279</v>
      </c>
      <c r="F3771"/>
      <c r="G3771"/>
      <c r="H3771" s="209"/>
      <c r="I3771" s="209"/>
      <c r="J3771" s="209"/>
      <c r="K3771" s="209"/>
      <c r="L3771" s="327">
        <v>210100</v>
      </c>
      <c r="M3771" s="327">
        <v>510</v>
      </c>
      <c r="N3771" s="327">
        <v>5025</v>
      </c>
      <c r="O3771" s="346">
        <v>5202</v>
      </c>
      <c r="P3771" s="334">
        <v>51367</v>
      </c>
      <c r="Q3771" s="248"/>
      <c r="R3771" s="251"/>
      <c r="S3771" s="248"/>
      <c r="T3771" s="248" t="s">
        <v>16014</v>
      </c>
      <c r="U3771" s="248" t="s">
        <v>16270</v>
      </c>
    </row>
    <row r="3772" spans="1:21" s="1" customFormat="1" ht="23.25" customHeight="1" x14ac:dyDescent="0.25">
      <c r="A3772"/>
      <c r="B3772"/>
      <c r="C3772"/>
      <c r="D3772"/>
      <c r="E3772" s="343" t="s">
        <v>16282</v>
      </c>
      <c r="F3772"/>
      <c r="G3772"/>
      <c r="H3772" s="209"/>
      <c r="I3772" s="209"/>
      <c r="J3772" s="209"/>
      <c r="K3772" s="209"/>
      <c r="L3772" s="327">
        <v>210100</v>
      </c>
      <c r="M3772" s="327">
        <v>510</v>
      </c>
      <c r="N3772" s="327">
        <v>5025</v>
      </c>
      <c r="O3772" s="346">
        <v>5374</v>
      </c>
      <c r="P3772" s="334">
        <v>51368</v>
      </c>
      <c r="Q3772" s="248"/>
      <c r="R3772" s="251"/>
      <c r="S3772" s="248"/>
      <c r="T3772" s="248" t="s">
        <v>16014</v>
      </c>
      <c r="U3772" s="248" t="s">
        <v>16270</v>
      </c>
    </row>
    <row r="3773" spans="1:21" s="1" customFormat="1" ht="23.25" customHeight="1" x14ac:dyDescent="0.25">
      <c r="A3773"/>
      <c r="B3773"/>
      <c r="C3773"/>
      <c r="D3773"/>
      <c r="E3773" s="343" t="s">
        <v>16285</v>
      </c>
      <c r="F3773"/>
      <c r="G3773"/>
      <c r="H3773" s="209"/>
      <c r="I3773" s="209"/>
      <c r="J3773" s="209"/>
      <c r="K3773" s="209"/>
      <c r="L3773" s="327">
        <v>210100</v>
      </c>
      <c r="M3773" s="327">
        <v>510</v>
      </c>
      <c r="N3773" s="327">
        <v>5025</v>
      </c>
      <c r="O3773" s="346">
        <v>5510</v>
      </c>
      <c r="P3773" s="334">
        <v>51369</v>
      </c>
      <c r="Q3773" s="248"/>
      <c r="R3773" s="251"/>
      <c r="S3773" s="248"/>
      <c r="T3773" s="248" t="s">
        <v>16014</v>
      </c>
      <c r="U3773" s="248" t="s">
        <v>16270</v>
      </c>
    </row>
    <row r="3774" spans="1:21" s="1" customFormat="1" ht="23.25" customHeight="1" x14ac:dyDescent="0.25">
      <c r="A3774"/>
      <c r="B3774"/>
      <c r="C3774"/>
      <c r="D3774"/>
      <c r="E3774" s="343" t="s">
        <v>16288</v>
      </c>
      <c r="F3774"/>
      <c r="G3774"/>
      <c r="H3774" s="209"/>
      <c r="I3774" s="209"/>
      <c r="J3774" s="209"/>
      <c r="K3774" s="209"/>
      <c r="L3774" s="327">
        <v>210100</v>
      </c>
      <c r="M3774" s="327">
        <v>510</v>
      </c>
      <c r="N3774" s="327">
        <v>5025</v>
      </c>
      <c r="O3774" s="346">
        <v>5515</v>
      </c>
      <c r="P3774" s="334">
        <v>51370</v>
      </c>
      <c r="Q3774" s="248"/>
      <c r="R3774" s="251"/>
      <c r="S3774" s="248"/>
      <c r="T3774" s="248" t="s">
        <v>16014</v>
      </c>
      <c r="U3774" s="248" t="s">
        <v>16270</v>
      </c>
    </row>
    <row r="3775" spans="1:21" s="1" customFormat="1" ht="23.25" customHeight="1" x14ac:dyDescent="0.25">
      <c r="A3775"/>
      <c r="B3775"/>
      <c r="C3775"/>
      <c r="D3775"/>
      <c r="E3775" s="343" t="s">
        <v>16291</v>
      </c>
      <c r="F3775"/>
      <c r="G3775"/>
      <c r="H3775" s="209"/>
      <c r="I3775" s="209"/>
      <c r="J3775" s="209"/>
      <c r="K3775" s="209"/>
      <c r="L3775" s="327">
        <v>210100</v>
      </c>
      <c r="M3775" s="327">
        <v>510</v>
      </c>
      <c r="N3775" s="327">
        <v>5025</v>
      </c>
      <c r="O3775" s="346">
        <v>5525</v>
      </c>
      <c r="P3775" s="334">
        <v>51371</v>
      </c>
      <c r="Q3775" s="248"/>
      <c r="R3775" s="251"/>
      <c r="S3775" s="248"/>
      <c r="T3775" s="248" t="s">
        <v>16014</v>
      </c>
      <c r="U3775" s="248" t="s">
        <v>16270</v>
      </c>
    </row>
    <row r="3776" spans="1:21" s="1" customFormat="1" ht="23.25" customHeight="1" x14ac:dyDescent="0.25">
      <c r="A3776"/>
      <c r="B3776"/>
      <c r="C3776"/>
      <c r="D3776"/>
      <c r="E3776" s="343" t="s">
        <v>16294</v>
      </c>
      <c r="F3776"/>
      <c r="G3776"/>
      <c r="H3776" s="209"/>
      <c r="I3776" s="209"/>
      <c r="J3776" s="209"/>
      <c r="K3776" s="209"/>
      <c r="L3776" s="327">
        <v>210100</v>
      </c>
      <c r="M3776" s="327">
        <v>510</v>
      </c>
      <c r="N3776" s="327">
        <v>5025</v>
      </c>
      <c r="O3776" s="346">
        <v>5530</v>
      </c>
      <c r="P3776" s="334">
        <v>51372</v>
      </c>
      <c r="Q3776" s="248"/>
      <c r="R3776" s="251"/>
      <c r="S3776" s="248"/>
      <c r="T3776" s="248" t="s">
        <v>16014</v>
      </c>
      <c r="U3776" s="248" t="s">
        <v>16270</v>
      </c>
    </row>
    <row r="3777" spans="1:21" s="1" customFormat="1" ht="23.25" customHeight="1" x14ac:dyDescent="0.25">
      <c r="A3777"/>
      <c r="B3777"/>
      <c r="C3777"/>
      <c r="D3777"/>
      <c r="E3777" s="343" t="s">
        <v>16298</v>
      </c>
      <c r="F3777"/>
      <c r="G3777"/>
      <c r="H3777" s="209"/>
      <c r="I3777" s="209"/>
      <c r="J3777" s="209"/>
      <c r="K3777" s="209"/>
      <c r="L3777" s="327">
        <v>210100</v>
      </c>
      <c r="M3777" s="327">
        <v>510</v>
      </c>
      <c r="N3777" s="327">
        <v>5025</v>
      </c>
      <c r="O3777" s="347">
        <v>5900</v>
      </c>
      <c r="P3777" s="334">
        <v>51373</v>
      </c>
      <c r="Q3777" s="248"/>
      <c r="R3777" s="251"/>
      <c r="S3777" s="248"/>
      <c r="T3777" s="248" t="s">
        <v>16014</v>
      </c>
      <c r="U3777" s="248" t="s">
        <v>16270</v>
      </c>
    </row>
    <row r="3778" spans="1:21" s="1" customFormat="1" ht="23.25" customHeight="1" x14ac:dyDescent="0.25">
      <c r="A3778"/>
      <c r="B3778"/>
      <c r="C3778"/>
      <c r="D3778"/>
      <c r="E3778" s="343" t="s">
        <v>16275</v>
      </c>
      <c r="F3778"/>
      <c r="G3778"/>
      <c r="H3778" s="209"/>
      <c r="I3778" s="209"/>
      <c r="J3778" s="209"/>
      <c r="K3778" s="209"/>
      <c r="L3778" s="327">
        <v>210100</v>
      </c>
      <c r="M3778" s="327">
        <v>510</v>
      </c>
      <c r="N3778" s="327">
        <v>5028</v>
      </c>
      <c r="O3778" s="346">
        <v>5201</v>
      </c>
      <c r="P3778" s="334">
        <v>51374</v>
      </c>
      <c r="Q3778" s="248"/>
      <c r="R3778" s="251"/>
      <c r="S3778" s="248"/>
      <c r="T3778" s="248" t="s">
        <v>16014</v>
      </c>
      <c r="U3778" s="248" t="s">
        <v>16270</v>
      </c>
    </row>
    <row r="3779" spans="1:21" s="1" customFormat="1" ht="23.25" customHeight="1" x14ac:dyDescent="0.25">
      <c r="A3779"/>
      <c r="B3779"/>
      <c r="C3779"/>
      <c r="D3779"/>
      <c r="E3779" s="343" t="s">
        <v>16279</v>
      </c>
      <c r="F3779"/>
      <c r="G3779"/>
      <c r="H3779" s="209"/>
      <c r="I3779" s="209"/>
      <c r="J3779" s="209"/>
      <c r="K3779" s="209"/>
      <c r="L3779" s="327">
        <v>210100</v>
      </c>
      <c r="M3779" s="327">
        <v>510</v>
      </c>
      <c r="N3779" s="327">
        <v>5028</v>
      </c>
      <c r="O3779" s="346">
        <v>5202</v>
      </c>
      <c r="P3779" s="334">
        <v>51375</v>
      </c>
      <c r="Q3779" s="248"/>
      <c r="R3779" s="251"/>
      <c r="S3779" s="248"/>
      <c r="T3779" s="248" t="s">
        <v>16014</v>
      </c>
      <c r="U3779" s="248" t="s">
        <v>16270</v>
      </c>
    </row>
    <row r="3780" spans="1:21" s="1" customFormat="1" ht="23.25" customHeight="1" x14ac:dyDescent="0.25">
      <c r="A3780"/>
      <c r="B3780"/>
      <c r="C3780"/>
      <c r="D3780"/>
      <c r="E3780" s="343" t="s">
        <v>16282</v>
      </c>
      <c r="F3780"/>
      <c r="G3780"/>
      <c r="H3780" s="209"/>
      <c r="I3780" s="209"/>
      <c r="J3780" s="209"/>
      <c r="K3780" s="209"/>
      <c r="L3780" s="327">
        <v>210100</v>
      </c>
      <c r="M3780" s="327">
        <v>510</v>
      </c>
      <c r="N3780" s="327">
        <v>5028</v>
      </c>
      <c r="O3780" s="346">
        <v>5374</v>
      </c>
      <c r="P3780" s="334">
        <v>51376</v>
      </c>
      <c r="Q3780" s="248"/>
      <c r="R3780" s="251"/>
      <c r="S3780" s="248"/>
      <c r="T3780" s="248" t="s">
        <v>16014</v>
      </c>
      <c r="U3780" s="248" t="s">
        <v>16270</v>
      </c>
    </row>
    <row r="3781" spans="1:21" s="1" customFormat="1" ht="23.25" customHeight="1" x14ac:dyDescent="0.25">
      <c r="A3781"/>
      <c r="B3781"/>
      <c r="C3781"/>
      <c r="D3781"/>
      <c r="E3781" s="343" t="s">
        <v>16285</v>
      </c>
      <c r="F3781"/>
      <c r="G3781"/>
      <c r="H3781" s="209"/>
      <c r="I3781" s="209"/>
      <c r="J3781" s="209"/>
      <c r="K3781" s="209"/>
      <c r="L3781" s="327">
        <v>210100</v>
      </c>
      <c r="M3781" s="327">
        <v>510</v>
      </c>
      <c r="N3781" s="327">
        <v>5028</v>
      </c>
      <c r="O3781" s="346">
        <v>5510</v>
      </c>
      <c r="P3781" s="334">
        <v>51377</v>
      </c>
      <c r="Q3781" s="248"/>
      <c r="R3781" s="251"/>
      <c r="S3781" s="248"/>
      <c r="T3781" s="248" t="s">
        <v>16014</v>
      </c>
      <c r="U3781" s="248" t="s">
        <v>16270</v>
      </c>
    </row>
    <row r="3782" spans="1:21" s="1" customFormat="1" ht="23.25" customHeight="1" x14ac:dyDescent="0.25">
      <c r="A3782"/>
      <c r="B3782"/>
      <c r="C3782"/>
      <c r="D3782"/>
      <c r="E3782" s="343" t="s">
        <v>16288</v>
      </c>
      <c r="F3782"/>
      <c r="G3782"/>
      <c r="H3782" s="209"/>
      <c r="I3782" s="209"/>
      <c r="J3782" s="209"/>
      <c r="K3782" s="209"/>
      <c r="L3782" s="327">
        <v>210100</v>
      </c>
      <c r="M3782" s="327">
        <v>510</v>
      </c>
      <c r="N3782" s="327">
        <v>5028</v>
      </c>
      <c r="O3782" s="346">
        <v>5515</v>
      </c>
      <c r="P3782" s="334">
        <v>51378</v>
      </c>
      <c r="Q3782" s="248"/>
      <c r="R3782" s="251"/>
      <c r="S3782" s="248"/>
      <c r="T3782" s="248" t="s">
        <v>16014</v>
      </c>
      <c r="U3782" s="248" t="s">
        <v>16270</v>
      </c>
    </row>
    <row r="3783" spans="1:21" s="1" customFormat="1" ht="23.25" customHeight="1" x14ac:dyDescent="0.25">
      <c r="A3783"/>
      <c r="B3783"/>
      <c r="C3783"/>
      <c r="D3783"/>
      <c r="E3783" s="343" t="s">
        <v>16291</v>
      </c>
      <c r="F3783"/>
      <c r="G3783"/>
      <c r="H3783" s="209"/>
      <c r="I3783" s="209"/>
      <c r="J3783" s="209"/>
      <c r="K3783" s="209"/>
      <c r="L3783" s="327">
        <v>210100</v>
      </c>
      <c r="M3783" s="327">
        <v>510</v>
      </c>
      <c r="N3783" s="327">
        <v>5028</v>
      </c>
      <c r="O3783" s="346">
        <v>5525</v>
      </c>
      <c r="P3783" s="334">
        <v>51379</v>
      </c>
      <c r="Q3783" s="248"/>
      <c r="R3783" s="251"/>
      <c r="S3783" s="248"/>
      <c r="T3783" s="248" t="s">
        <v>16014</v>
      </c>
      <c r="U3783" s="248" t="s">
        <v>16270</v>
      </c>
    </row>
    <row r="3784" spans="1:21" s="1" customFormat="1" ht="23.25" customHeight="1" x14ac:dyDescent="0.25">
      <c r="A3784"/>
      <c r="B3784"/>
      <c r="C3784"/>
      <c r="D3784"/>
      <c r="E3784" s="343" t="s">
        <v>16294</v>
      </c>
      <c r="F3784"/>
      <c r="G3784"/>
      <c r="H3784" s="209"/>
      <c r="I3784" s="209"/>
      <c r="J3784" s="209"/>
      <c r="K3784" s="209"/>
      <c r="L3784" s="327">
        <v>210100</v>
      </c>
      <c r="M3784" s="327">
        <v>510</v>
      </c>
      <c r="N3784" s="327">
        <v>5028</v>
      </c>
      <c r="O3784" s="346">
        <v>5530</v>
      </c>
      <c r="P3784" s="334">
        <v>51380</v>
      </c>
      <c r="Q3784" s="248"/>
      <c r="R3784" s="251"/>
      <c r="S3784" s="248"/>
      <c r="T3784" s="248" t="s">
        <v>16014</v>
      </c>
      <c r="U3784" s="248" t="s">
        <v>16270</v>
      </c>
    </row>
    <row r="3785" spans="1:21" s="1" customFormat="1" ht="23.25" customHeight="1" x14ac:dyDescent="0.25">
      <c r="A3785"/>
      <c r="B3785"/>
      <c r="C3785"/>
      <c r="D3785"/>
      <c r="E3785" s="343" t="s">
        <v>16298</v>
      </c>
      <c r="F3785"/>
      <c r="G3785"/>
      <c r="H3785" s="209"/>
      <c r="I3785" s="209"/>
      <c r="J3785" s="209"/>
      <c r="K3785" s="209"/>
      <c r="L3785" s="327">
        <v>210100</v>
      </c>
      <c r="M3785" s="327">
        <v>510</v>
      </c>
      <c r="N3785" s="327">
        <v>5028</v>
      </c>
      <c r="O3785" s="347">
        <v>5900</v>
      </c>
      <c r="P3785" s="334">
        <v>51381</v>
      </c>
      <c r="Q3785" s="248"/>
      <c r="R3785" s="251"/>
      <c r="S3785" s="248"/>
      <c r="T3785" s="248" t="s">
        <v>16014</v>
      </c>
      <c r="U3785" s="248" t="s">
        <v>16270</v>
      </c>
    </row>
    <row r="3786" spans="1:21" s="1" customFormat="1" ht="23.25" customHeight="1" x14ac:dyDescent="0.25">
      <c r="A3786"/>
      <c r="B3786"/>
      <c r="C3786"/>
      <c r="D3786"/>
      <c r="E3786" s="343" t="s">
        <v>16275</v>
      </c>
      <c r="F3786"/>
      <c r="G3786"/>
      <c r="H3786" s="209"/>
      <c r="I3786" s="209"/>
      <c r="J3786" s="209"/>
      <c r="K3786" s="209"/>
      <c r="L3786" s="327">
        <v>210100</v>
      </c>
      <c r="M3786" s="327">
        <v>510</v>
      </c>
      <c r="N3786" s="327">
        <v>5031</v>
      </c>
      <c r="O3786" s="346">
        <v>5201</v>
      </c>
      <c r="P3786" s="334">
        <v>51382</v>
      </c>
      <c r="Q3786" s="248"/>
      <c r="R3786" s="251"/>
      <c r="S3786" s="248"/>
      <c r="T3786" s="248" t="s">
        <v>16014</v>
      </c>
      <c r="U3786" s="248" t="s">
        <v>16270</v>
      </c>
    </row>
    <row r="3787" spans="1:21" s="1" customFormat="1" ht="23.25" customHeight="1" x14ac:dyDescent="0.25">
      <c r="A3787"/>
      <c r="B3787"/>
      <c r="C3787"/>
      <c r="D3787"/>
      <c r="E3787" s="343" t="s">
        <v>16279</v>
      </c>
      <c r="F3787"/>
      <c r="G3787"/>
      <c r="H3787" s="209"/>
      <c r="I3787" s="209"/>
      <c r="J3787" s="209"/>
      <c r="K3787" s="209"/>
      <c r="L3787" s="327">
        <v>210100</v>
      </c>
      <c r="M3787" s="327">
        <v>510</v>
      </c>
      <c r="N3787" s="327">
        <v>5031</v>
      </c>
      <c r="O3787" s="346">
        <v>5202</v>
      </c>
      <c r="P3787" s="334">
        <v>51383</v>
      </c>
      <c r="Q3787" s="248"/>
      <c r="R3787" s="251"/>
      <c r="S3787" s="248"/>
      <c r="T3787" s="248" t="s">
        <v>16014</v>
      </c>
      <c r="U3787" s="248" t="s">
        <v>16270</v>
      </c>
    </row>
    <row r="3788" spans="1:21" s="1" customFormat="1" ht="23.25" customHeight="1" x14ac:dyDescent="0.25">
      <c r="A3788"/>
      <c r="B3788"/>
      <c r="C3788"/>
      <c r="D3788"/>
      <c r="E3788" s="343" t="s">
        <v>16282</v>
      </c>
      <c r="F3788"/>
      <c r="G3788"/>
      <c r="H3788" s="209"/>
      <c r="I3788" s="209"/>
      <c r="J3788" s="209"/>
      <c r="K3788" s="209"/>
      <c r="L3788" s="327">
        <v>210100</v>
      </c>
      <c r="M3788" s="327">
        <v>510</v>
      </c>
      <c r="N3788" s="327">
        <v>5031</v>
      </c>
      <c r="O3788" s="346">
        <v>5374</v>
      </c>
      <c r="P3788" s="334">
        <v>51384</v>
      </c>
      <c r="Q3788" s="248"/>
      <c r="R3788" s="251"/>
      <c r="S3788" s="248"/>
      <c r="T3788" s="248" t="s">
        <v>16014</v>
      </c>
      <c r="U3788" s="248" t="s">
        <v>16270</v>
      </c>
    </row>
    <row r="3789" spans="1:21" s="1" customFormat="1" ht="23.25" customHeight="1" x14ac:dyDescent="0.25">
      <c r="A3789"/>
      <c r="B3789"/>
      <c r="C3789"/>
      <c r="D3789"/>
      <c r="E3789" s="343" t="s">
        <v>16285</v>
      </c>
      <c r="F3789"/>
      <c r="G3789"/>
      <c r="H3789" s="209"/>
      <c r="I3789" s="209"/>
      <c r="J3789" s="209"/>
      <c r="K3789" s="209"/>
      <c r="L3789" s="327">
        <v>210100</v>
      </c>
      <c r="M3789" s="327">
        <v>510</v>
      </c>
      <c r="N3789" s="327">
        <v>5031</v>
      </c>
      <c r="O3789" s="346">
        <v>5510</v>
      </c>
      <c r="P3789" s="334">
        <v>51385</v>
      </c>
      <c r="Q3789" s="248"/>
      <c r="R3789" s="251"/>
      <c r="S3789" s="248"/>
      <c r="T3789" s="248" t="s">
        <v>16014</v>
      </c>
      <c r="U3789" s="248" t="s">
        <v>16270</v>
      </c>
    </row>
    <row r="3790" spans="1:21" s="1" customFormat="1" ht="23.25" customHeight="1" x14ac:dyDescent="0.25">
      <c r="A3790"/>
      <c r="B3790"/>
      <c r="C3790"/>
      <c r="D3790"/>
      <c r="E3790" s="343" t="s">
        <v>16288</v>
      </c>
      <c r="F3790"/>
      <c r="G3790"/>
      <c r="H3790" s="209"/>
      <c r="I3790" s="209"/>
      <c r="J3790" s="209"/>
      <c r="K3790" s="209"/>
      <c r="L3790" s="327">
        <v>210100</v>
      </c>
      <c r="M3790" s="327">
        <v>510</v>
      </c>
      <c r="N3790" s="327">
        <v>5031</v>
      </c>
      <c r="O3790" s="346">
        <v>5515</v>
      </c>
      <c r="P3790" s="334">
        <v>51386</v>
      </c>
      <c r="Q3790" s="248"/>
      <c r="R3790" s="251"/>
      <c r="S3790" s="248"/>
      <c r="T3790" s="248" t="s">
        <v>16014</v>
      </c>
      <c r="U3790" s="248" t="s">
        <v>16270</v>
      </c>
    </row>
    <row r="3791" spans="1:21" s="1" customFormat="1" ht="23.25" customHeight="1" x14ac:dyDescent="0.25">
      <c r="A3791"/>
      <c r="B3791"/>
      <c r="C3791"/>
      <c r="D3791"/>
      <c r="E3791" s="343" t="s">
        <v>16291</v>
      </c>
      <c r="F3791"/>
      <c r="G3791"/>
      <c r="H3791" s="209"/>
      <c r="I3791" s="209"/>
      <c r="J3791" s="209"/>
      <c r="K3791" s="209"/>
      <c r="L3791" s="327">
        <v>210100</v>
      </c>
      <c r="M3791" s="327">
        <v>510</v>
      </c>
      <c r="N3791" s="327">
        <v>5031</v>
      </c>
      <c r="O3791" s="346">
        <v>5525</v>
      </c>
      <c r="P3791" s="334">
        <v>51387</v>
      </c>
      <c r="Q3791" s="248"/>
      <c r="R3791" s="251"/>
      <c r="S3791" s="248"/>
      <c r="T3791" s="248" t="s">
        <v>16014</v>
      </c>
      <c r="U3791" s="248" t="s">
        <v>16270</v>
      </c>
    </row>
    <row r="3792" spans="1:21" s="1" customFormat="1" ht="23.25" customHeight="1" x14ac:dyDescent="0.25">
      <c r="A3792"/>
      <c r="B3792"/>
      <c r="C3792"/>
      <c r="D3792"/>
      <c r="E3792" s="343" t="s">
        <v>16294</v>
      </c>
      <c r="F3792"/>
      <c r="G3792"/>
      <c r="H3792" s="209"/>
      <c r="I3792" s="209"/>
      <c r="J3792" s="209"/>
      <c r="K3792" s="209"/>
      <c r="L3792" s="327">
        <v>210100</v>
      </c>
      <c r="M3792" s="327">
        <v>510</v>
      </c>
      <c r="N3792" s="327">
        <v>5031</v>
      </c>
      <c r="O3792" s="346">
        <v>5530</v>
      </c>
      <c r="P3792" s="334">
        <v>51388</v>
      </c>
      <c r="Q3792" s="248"/>
      <c r="R3792" s="251"/>
      <c r="S3792" s="248"/>
      <c r="T3792" s="248" t="s">
        <v>16014</v>
      </c>
      <c r="U3792" s="248" t="s">
        <v>16270</v>
      </c>
    </row>
    <row r="3793" spans="1:21" s="1" customFormat="1" ht="23.25" customHeight="1" x14ac:dyDescent="0.25">
      <c r="A3793"/>
      <c r="B3793"/>
      <c r="C3793"/>
      <c r="D3793"/>
      <c r="E3793" s="343" t="s">
        <v>16298</v>
      </c>
      <c r="F3793"/>
      <c r="G3793"/>
      <c r="H3793" s="209"/>
      <c r="I3793" s="209"/>
      <c r="J3793" s="209"/>
      <c r="K3793" s="209"/>
      <c r="L3793" s="327">
        <v>210100</v>
      </c>
      <c r="M3793" s="327">
        <v>510</v>
      </c>
      <c r="N3793" s="327">
        <v>5031</v>
      </c>
      <c r="O3793" s="347">
        <v>5900</v>
      </c>
      <c r="P3793" s="334">
        <v>51389</v>
      </c>
      <c r="Q3793" s="248"/>
      <c r="R3793" s="251"/>
      <c r="S3793" s="248"/>
      <c r="T3793" s="248" t="s">
        <v>16014</v>
      </c>
      <c r="U3793" s="248" t="s">
        <v>16270</v>
      </c>
    </row>
    <row r="3794" spans="1:21" s="1" customFormat="1" ht="23.25" customHeight="1" x14ac:dyDescent="0.25">
      <c r="A3794"/>
      <c r="B3794"/>
      <c r="C3794"/>
      <c r="D3794"/>
      <c r="E3794" s="343" t="s">
        <v>16275</v>
      </c>
      <c r="F3794"/>
      <c r="G3794"/>
      <c r="H3794" s="209"/>
      <c r="I3794" s="209"/>
      <c r="J3794" s="209"/>
      <c r="K3794" s="209"/>
      <c r="L3794" s="327">
        <v>210100</v>
      </c>
      <c r="M3794" s="327">
        <v>510</v>
      </c>
      <c r="N3794" s="327">
        <v>5033</v>
      </c>
      <c r="O3794" s="346">
        <v>5201</v>
      </c>
      <c r="P3794" s="334">
        <v>51390</v>
      </c>
      <c r="Q3794" s="248"/>
      <c r="R3794" s="251"/>
      <c r="S3794" s="248"/>
      <c r="T3794" s="248" t="s">
        <v>16014</v>
      </c>
      <c r="U3794" s="248" t="s">
        <v>16270</v>
      </c>
    </row>
    <row r="3795" spans="1:21" s="1" customFormat="1" ht="23.25" customHeight="1" x14ac:dyDescent="0.25">
      <c r="A3795"/>
      <c r="B3795"/>
      <c r="C3795"/>
      <c r="D3795"/>
      <c r="E3795" s="343" t="s">
        <v>16279</v>
      </c>
      <c r="F3795"/>
      <c r="G3795"/>
      <c r="H3795" s="209"/>
      <c r="I3795" s="209"/>
      <c r="J3795" s="209"/>
      <c r="K3795" s="209"/>
      <c r="L3795" s="327">
        <v>210100</v>
      </c>
      <c r="M3795" s="327">
        <v>510</v>
      </c>
      <c r="N3795" s="327">
        <v>5033</v>
      </c>
      <c r="O3795" s="346">
        <v>5202</v>
      </c>
      <c r="P3795" s="334">
        <v>51391</v>
      </c>
      <c r="Q3795" s="248"/>
      <c r="R3795" s="251"/>
      <c r="S3795" s="248"/>
      <c r="T3795" s="248" t="s">
        <v>16014</v>
      </c>
      <c r="U3795" s="248" t="s">
        <v>16270</v>
      </c>
    </row>
    <row r="3796" spans="1:21" s="1" customFormat="1" ht="23.25" customHeight="1" x14ac:dyDescent="0.25">
      <c r="A3796"/>
      <c r="B3796"/>
      <c r="C3796"/>
      <c r="D3796"/>
      <c r="E3796" s="343" t="s">
        <v>16282</v>
      </c>
      <c r="F3796"/>
      <c r="G3796"/>
      <c r="H3796" s="209"/>
      <c r="I3796" s="209"/>
      <c r="J3796" s="209"/>
      <c r="K3796" s="209"/>
      <c r="L3796" s="327">
        <v>210100</v>
      </c>
      <c r="M3796" s="327">
        <v>510</v>
      </c>
      <c r="N3796" s="327">
        <v>5033</v>
      </c>
      <c r="O3796" s="346">
        <v>5374</v>
      </c>
      <c r="P3796" s="334">
        <v>51392</v>
      </c>
      <c r="Q3796" s="248"/>
      <c r="R3796" s="251"/>
      <c r="S3796" s="248"/>
      <c r="T3796" s="248" t="s">
        <v>16014</v>
      </c>
      <c r="U3796" s="248" t="s">
        <v>16270</v>
      </c>
    </row>
    <row r="3797" spans="1:21" s="1" customFormat="1" ht="23.25" customHeight="1" x14ac:dyDescent="0.25">
      <c r="A3797"/>
      <c r="B3797"/>
      <c r="C3797"/>
      <c r="D3797"/>
      <c r="E3797" s="343" t="s">
        <v>16285</v>
      </c>
      <c r="F3797"/>
      <c r="G3797"/>
      <c r="H3797" s="209"/>
      <c r="I3797" s="209"/>
      <c r="J3797" s="209"/>
      <c r="K3797" s="209"/>
      <c r="L3797" s="327">
        <v>210100</v>
      </c>
      <c r="M3797" s="327">
        <v>510</v>
      </c>
      <c r="N3797" s="327">
        <v>5033</v>
      </c>
      <c r="O3797" s="346">
        <v>5510</v>
      </c>
      <c r="P3797" s="334">
        <v>51393</v>
      </c>
      <c r="Q3797" s="248"/>
      <c r="R3797" s="251"/>
      <c r="S3797" s="248"/>
      <c r="T3797" s="248" t="s">
        <v>16014</v>
      </c>
      <c r="U3797" s="248" t="s">
        <v>16270</v>
      </c>
    </row>
    <row r="3798" spans="1:21" s="1" customFormat="1" ht="23.25" customHeight="1" x14ac:dyDescent="0.25">
      <c r="A3798"/>
      <c r="B3798"/>
      <c r="C3798"/>
      <c r="D3798"/>
      <c r="E3798" s="343" t="s">
        <v>16288</v>
      </c>
      <c r="F3798"/>
      <c r="G3798"/>
      <c r="H3798" s="209"/>
      <c r="I3798" s="209"/>
      <c r="J3798" s="209"/>
      <c r="K3798" s="209"/>
      <c r="L3798" s="327">
        <v>210100</v>
      </c>
      <c r="M3798" s="327">
        <v>510</v>
      </c>
      <c r="N3798" s="327">
        <v>5033</v>
      </c>
      <c r="O3798" s="346">
        <v>5515</v>
      </c>
      <c r="P3798" s="334">
        <v>51394</v>
      </c>
      <c r="Q3798" s="248"/>
      <c r="R3798" s="251"/>
      <c r="S3798" s="248"/>
      <c r="T3798" s="248" t="s">
        <v>16014</v>
      </c>
      <c r="U3798" s="248" t="s">
        <v>16270</v>
      </c>
    </row>
    <row r="3799" spans="1:21" s="1" customFormat="1" ht="23.25" customHeight="1" x14ac:dyDescent="0.25">
      <c r="A3799"/>
      <c r="B3799"/>
      <c r="C3799"/>
      <c r="D3799"/>
      <c r="E3799" s="343" t="s">
        <v>16291</v>
      </c>
      <c r="F3799"/>
      <c r="G3799"/>
      <c r="H3799" s="209"/>
      <c r="I3799" s="209"/>
      <c r="J3799" s="209"/>
      <c r="K3799" s="209"/>
      <c r="L3799" s="327">
        <v>210100</v>
      </c>
      <c r="M3799" s="327">
        <v>510</v>
      </c>
      <c r="N3799" s="327">
        <v>5033</v>
      </c>
      <c r="O3799" s="346">
        <v>5525</v>
      </c>
      <c r="P3799" s="334">
        <v>51395</v>
      </c>
      <c r="Q3799" s="248"/>
      <c r="R3799" s="251"/>
      <c r="S3799" s="248"/>
      <c r="T3799" s="248" t="s">
        <v>16014</v>
      </c>
      <c r="U3799" s="248" t="s">
        <v>16270</v>
      </c>
    </row>
    <row r="3800" spans="1:21" s="1" customFormat="1" ht="23.25" customHeight="1" x14ac:dyDescent="0.25">
      <c r="A3800"/>
      <c r="B3800"/>
      <c r="C3800"/>
      <c r="D3800"/>
      <c r="E3800" s="343" t="s">
        <v>16294</v>
      </c>
      <c r="F3800"/>
      <c r="G3800"/>
      <c r="H3800" s="209"/>
      <c r="I3800" s="209"/>
      <c r="J3800" s="209"/>
      <c r="K3800" s="209"/>
      <c r="L3800" s="327">
        <v>210100</v>
      </c>
      <c r="M3800" s="327">
        <v>510</v>
      </c>
      <c r="N3800" s="327">
        <v>5033</v>
      </c>
      <c r="O3800" s="346">
        <v>5530</v>
      </c>
      <c r="P3800" s="334">
        <v>51396</v>
      </c>
      <c r="Q3800" s="248"/>
      <c r="R3800" s="251"/>
      <c r="S3800" s="248"/>
      <c r="T3800" s="248" t="s">
        <v>16014</v>
      </c>
      <c r="U3800" s="248" t="s">
        <v>16270</v>
      </c>
    </row>
    <row r="3801" spans="1:21" s="1" customFormat="1" ht="23.25" customHeight="1" x14ac:dyDescent="0.25">
      <c r="A3801"/>
      <c r="B3801"/>
      <c r="C3801"/>
      <c r="D3801"/>
      <c r="E3801" s="343" t="s">
        <v>16298</v>
      </c>
      <c r="F3801"/>
      <c r="G3801"/>
      <c r="H3801" s="209"/>
      <c r="I3801" s="209"/>
      <c r="J3801" s="209"/>
      <c r="K3801" s="209"/>
      <c r="L3801" s="327">
        <v>210100</v>
      </c>
      <c r="M3801" s="327">
        <v>510</v>
      </c>
      <c r="N3801" s="327">
        <v>5033</v>
      </c>
      <c r="O3801" s="347">
        <v>5900</v>
      </c>
      <c r="P3801" s="334">
        <v>51397</v>
      </c>
      <c r="Q3801" s="248"/>
      <c r="R3801" s="251"/>
      <c r="S3801" s="248"/>
      <c r="T3801" s="248" t="s">
        <v>16014</v>
      </c>
      <c r="U3801" s="248" t="s">
        <v>16270</v>
      </c>
    </row>
    <row r="3802" spans="1:21" s="1" customFormat="1" ht="23.25" customHeight="1" x14ac:dyDescent="0.25">
      <c r="A3802"/>
      <c r="B3802"/>
      <c r="C3802"/>
      <c r="D3802"/>
      <c r="E3802" s="343" t="s">
        <v>16275</v>
      </c>
      <c r="F3802"/>
      <c r="G3802"/>
      <c r="H3802" s="209"/>
      <c r="I3802" s="209"/>
      <c r="J3802" s="209"/>
      <c r="K3802" s="209"/>
      <c r="L3802" s="327">
        <v>210100</v>
      </c>
      <c r="M3802" s="327">
        <v>510</v>
      </c>
      <c r="N3802" s="327">
        <v>5038</v>
      </c>
      <c r="O3802" s="346">
        <v>5201</v>
      </c>
      <c r="P3802" s="334">
        <v>51398</v>
      </c>
      <c r="Q3802" s="248"/>
      <c r="R3802" s="251"/>
      <c r="S3802" s="248"/>
      <c r="T3802" s="248" t="s">
        <v>16014</v>
      </c>
      <c r="U3802" s="248" t="s">
        <v>16270</v>
      </c>
    </row>
    <row r="3803" spans="1:21" s="1" customFormat="1" ht="23.25" customHeight="1" x14ac:dyDescent="0.25">
      <c r="A3803"/>
      <c r="B3803"/>
      <c r="C3803"/>
      <c r="D3803"/>
      <c r="E3803" s="343" t="s">
        <v>16279</v>
      </c>
      <c r="F3803"/>
      <c r="G3803"/>
      <c r="H3803" s="209"/>
      <c r="I3803" s="209"/>
      <c r="J3803" s="209"/>
      <c r="K3803" s="209"/>
      <c r="L3803" s="327">
        <v>210100</v>
      </c>
      <c r="M3803" s="327">
        <v>510</v>
      </c>
      <c r="N3803" s="327">
        <v>5038</v>
      </c>
      <c r="O3803" s="346">
        <v>5202</v>
      </c>
      <c r="P3803" s="334">
        <v>51399</v>
      </c>
      <c r="Q3803" s="248"/>
      <c r="R3803" s="251"/>
      <c r="S3803" s="248"/>
      <c r="T3803" s="248" t="s">
        <v>16014</v>
      </c>
      <c r="U3803" s="248" t="s">
        <v>16270</v>
      </c>
    </row>
    <row r="3804" spans="1:21" s="1" customFormat="1" ht="23.25" customHeight="1" x14ac:dyDescent="0.25">
      <c r="A3804"/>
      <c r="B3804"/>
      <c r="C3804"/>
      <c r="D3804"/>
      <c r="E3804" s="343" t="s">
        <v>16282</v>
      </c>
      <c r="F3804"/>
      <c r="G3804"/>
      <c r="H3804" s="209"/>
      <c r="I3804" s="209"/>
      <c r="J3804" s="209"/>
      <c r="K3804" s="209"/>
      <c r="L3804" s="327">
        <v>210100</v>
      </c>
      <c r="M3804" s="327">
        <v>510</v>
      </c>
      <c r="N3804" s="327">
        <v>5038</v>
      </c>
      <c r="O3804" s="346">
        <v>5374</v>
      </c>
      <c r="P3804" s="334">
        <v>51400</v>
      </c>
      <c r="Q3804" s="248"/>
      <c r="R3804" s="251"/>
      <c r="S3804" s="248"/>
      <c r="T3804" s="248" t="s">
        <v>16014</v>
      </c>
      <c r="U3804" s="248" t="s">
        <v>16270</v>
      </c>
    </row>
    <row r="3805" spans="1:21" s="1" customFormat="1" ht="23.25" customHeight="1" x14ac:dyDescent="0.25">
      <c r="A3805"/>
      <c r="B3805"/>
      <c r="C3805"/>
      <c r="D3805"/>
      <c r="E3805" s="343" t="s">
        <v>16285</v>
      </c>
      <c r="F3805"/>
      <c r="G3805"/>
      <c r="H3805" s="209"/>
      <c r="I3805" s="209"/>
      <c r="J3805" s="209"/>
      <c r="K3805" s="209"/>
      <c r="L3805" s="327">
        <v>210100</v>
      </c>
      <c r="M3805" s="327">
        <v>510</v>
      </c>
      <c r="N3805" s="327">
        <v>5038</v>
      </c>
      <c r="O3805" s="346">
        <v>5510</v>
      </c>
      <c r="P3805" s="334">
        <v>51401</v>
      </c>
      <c r="Q3805" s="248"/>
      <c r="R3805" s="251"/>
      <c r="S3805" s="248"/>
      <c r="T3805" s="248" t="s">
        <v>16014</v>
      </c>
      <c r="U3805" s="248" t="s">
        <v>16270</v>
      </c>
    </row>
    <row r="3806" spans="1:21" s="1" customFormat="1" ht="23.25" customHeight="1" x14ac:dyDescent="0.25">
      <c r="A3806"/>
      <c r="B3806"/>
      <c r="C3806"/>
      <c r="D3806"/>
      <c r="E3806" s="343" t="s">
        <v>16288</v>
      </c>
      <c r="F3806"/>
      <c r="G3806"/>
      <c r="H3806" s="209"/>
      <c r="I3806" s="209"/>
      <c r="J3806" s="209"/>
      <c r="K3806" s="209"/>
      <c r="L3806" s="327">
        <v>210100</v>
      </c>
      <c r="M3806" s="327">
        <v>510</v>
      </c>
      <c r="N3806" s="327">
        <v>5038</v>
      </c>
      <c r="O3806" s="346">
        <v>5515</v>
      </c>
      <c r="P3806" s="334">
        <v>51402</v>
      </c>
      <c r="Q3806" s="248"/>
      <c r="R3806" s="251"/>
      <c r="S3806" s="248"/>
      <c r="T3806" s="248" t="s">
        <v>16014</v>
      </c>
      <c r="U3806" s="248" t="s">
        <v>16270</v>
      </c>
    </row>
    <row r="3807" spans="1:21" s="1" customFormat="1" ht="23.25" customHeight="1" x14ac:dyDescent="0.25">
      <c r="A3807"/>
      <c r="B3807"/>
      <c r="C3807"/>
      <c r="D3807"/>
      <c r="E3807" s="343" t="s">
        <v>16291</v>
      </c>
      <c r="F3807"/>
      <c r="G3807"/>
      <c r="H3807" s="209"/>
      <c r="I3807" s="209"/>
      <c r="J3807" s="209"/>
      <c r="K3807" s="209"/>
      <c r="L3807" s="327">
        <v>210100</v>
      </c>
      <c r="M3807" s="327">
        <v>510</v>
      </c>
      <c r="N3807" s="327">
        <v>5038</v>
      </c>
      <c r="O3807" s="346">
        <v>5525</v>
      </c>
      <c r="P3807" s="334">
        <v>51403</v>
      </c>
      <c r="Q3807" s="248"/>
      <c r="R3807" s="251"/>
      <c r="S3807" s="248"/>
      <c r="T3807" s="248" t="s">
        <v>16014</v>
      </c>
      <c r="U3807" s="248" t="s">
        <v>16270</v>
      </c>
    </row>
    <row r="3808" spans="1:21" s="1" customFormat="1" ht="23.25" customHeight="1" x14ac:dyDescent="0.25">
      <c r="A3808"/>
      <c r="B3808"/>
      <c r="C3808"/>
      <c r="D3808"/>
      <c r="E3808" s="343" t="s">
        <v>16294</v>
      </c>
      <c r="F3808"/>
      <c r="G3808"/>
      <c r="H3808" s="209"/>
      <c r="I3808" s="209"/>
      <c r="J3808" s="209"/>
      <c r="K3808" s="209"/>
      <c r="L3808" s="327">
        <v>210100</v>
      </c>
      <c r="M3808" s="327">
        <v>510</v>
      </c>
      <c r="N3808" s="327">
        <v>5038</v>
      </c>
      <c r="O3808" s="346">
        <v>5530</v>
      </c>
      <c r="P3808" s="334">
        <v>51404</v>
      </c>
      <c r="Q3808" s="248"/>
      <c r="R3808" s="251"/>
      <c r="S3808" s="248"/>
      <c r="T3808" s="248" t="s">
        <v>16014</v>
      </c>
      <c r="U3808" s="248" t="s">
        <v>16270</v>
      </c>
    </row>
    <row r="3809" spans="1:21" s="1" customFormat="1" ht="23.25" customHeight="1" x14ac:dyDescent="0.25">
      <c r="A3809"/>
      <c r="B3809"/>
      <c r="C3809"/>
      <c r="D3809"/>
      <c r="E3809" s="343" t="s">
        <v>16298</v>
      </c>
      <c r="F3809"/>
      <c r="G3809"/>
      <c r="H3809" s="209"/>
      <c r="I3809" s="209"/>
      <c r="J3809" s="209"/>
      <c r="K3809" s="209"/>
      <c r="L3809" s="327">
        <v>210100</v>
      </c>
      <c r="M3809" s="327">
        <v>510</v>
      </c>
      <c r="N3809" s="327">
        <v>5038</v>
      </c>
      <c r="O3809" s="347">
        <v>5900</v>
      </c>
      <c r="P3809" s="334">
        <v>51405</v>
      </c>
      <c r="Q3809" s="248"/>
      <c r="R3809" s="251"/>
      <c r="S3809" s="248"/>
      <c r="T3809" s="248" t="s">
        <v>16014</v>
      </c>
      <c r="U3809" s="248" t="s">
        <v>16270</v>
      </c>
    </row>
    <row r="3810" spans="1:21" s="1" customFormat="1" ht="23.25" customHeight="1" x14ac:dyDescent="0.25">
      <c r="A3810"/>
      <c r="B3810"/>
      <c r="C3810"/>
      <c r="D3810"/>
      <c r="E3810" s="343" t="s">
        <v>16275</v>
      </c>
      <c r="F3810"/>
      <c r="G3810"/>
      <c r="H3810" s="209"/>
      <c r="I3810" s="209"/>
      <c r="J3810" s="209"/>
      <c r="K3810" s="209"/>
      <c r="L3810" s="327">
        <v>210100</v>
      </c>
      <c r="M3810" s="327">
        <v>510</v>
      </c>
      <c r="N3810" s="327">
        <v>5040</v>
      </c>
      <c r="O3810" s="346">
        <v>5201</v>
      </c>
      <c r="P3810" s="334">
        <v>51406</v>
      </c>
      <c r="Q3810" s="248"/>
      <c r="R3810" s="251"/>
      <c r="S3810" s="248"/>
      <c r="T3810" s="248" t="s">
        <v>16014</v>
      </c>
      <c r="U3810" s="248" t="s">
        <v>16270</v>
      </c>
    </row>
    <row r="3811" spans="1:21" s="1" customFormat="1" ht="23.25" customHeight="1" x14ac:dyDescent="0.25">
      <c r="A3811"/>
      <c r="B3811"/>
      <c r="C3811"/>
      <c r="D3811"/>
      <c r="E3811" s="343" t="s">
        <v>16279</v>
      </c>
      <c r="F3811"/>
      <c r="G3811"/>
      <c r="H3811" s="209"/>
      <c r="I3811" s="209"/>
      <c r="J3811" s="209"/>
      <c r="K3811" s="209"/>
      <c r="L3811" s="327">
        <v>210100</v>
      </c>
      <c r="M3811" s="327">
        <v>510</v>
      </c>
      <c r="N3811" s="327">
        <v>5040</v>
      </c>
      <c r="O3811" s="346">
        <v>5202</v>
      </c>
      <c r="P3811" s="334">
        <v>51407</v>
      </c>
      <c r="Q3811" s="248"/>
      <c r="R3811" s="251"/>
      <c r="S3811" s="248"/>
      <c r="T3811" s="248" t="s">
        <v>16014</v>
      </c>
      <c r="U3811" s="248" t="s">
        <v>16270</v>
      </c>
    </row>
    <row r="3812" spans="1:21" s="1" customFormat="1" ht="23.25" customHeight="1" x14ac:dyDescent="0.25">
      <c r="A3812"/>
      <c r="B3812"/>
      <c r="C3812"/>
      <c r="D3812"/>
      <c r="E3812" s="343" t="s">
        <v>16282</v>
      </c>
      <c r="F3812"/>
      <c r="G3812"/>
      <c r="H3812" s="209"/>
      <c r="I3812" s="209"/>
      <c r="J3812" s="209"/>
      <c r="K3812" s="209"/>
      <c r="L3812" s="327">
        <v>210100</v>
      </c>
      <c r="M3812" s="327">
        <v>510</v>
      </c>
      <c r="N3812" s="327">
        <v>5040</v>
      </c>
      <c r="O3812" s="346">
        <v>5374</v>
      </c>
      <c r="P3812" s="334">
        <v>51408</v>
      </c>
      <c r="Q3812" s="248"/>
      <c r="R3812" s="251"/>
      <c r="S3812" s="248"/>
      <c r="T3812" s="248" t="s">
        <v>16014</v>
      </c>
      <c r="U3812" s="248" t="s">
        <v>16270</v>
      </c>
    </row>
    <row r="3813" spans="1:21" s="1" customFormat="1" ht="23.25" customHeight="1" x14ac:dyDescent="0.25">
      <c r="A3813"/>
      <c r="B3813"/>
      <c r="C3813"/>
      <c r="D3813"/>
      <c r="E3813" s="343" t="s">
        <v>16285</v>
      </c>
      <c r="F3813"/>
      <c r="G3813"/>
      <c r="H3813" s="209"/>
      <c r="I3813" s="209"/>
      <c r="J3813" s="209"/>
      <c r="K3813" s="209"/>
      <c r="L3813" s="327">
        <v>210100</v>
      </c>
      <c r="M3813" s="327">
        <v>510</v>
      </c>
      <c r="N3813" s="327">
        <v>5040</v>
      </c>
      <c r="O3813" s="346">
        <v>5510</v>
      </c>
      <c r="P3813" s="334">
        <v>51409</v>
      </c>
      <c r="Q3813" s="248"/>
      <c r="R3813" s="251"/>
      <c r="S3813" s="248"/>
      <c r="T3813" s="248" t="s">
        <v>16014</v>
      </c>
      <c r="U3813" s="248" t="s">
        <v>16270</v>
      </c>
    </row>
    <row r="3814" spans="1:21" s="1" customFormat="1" ht="23.25" customHeight="1" x14ac:dyDescent="0.25">
      <c r="A3814"/>
      <c r="B3814"/>
      <c r="C3814"/>
      <c r="D3814"/>
      <c r="E3814" s="343" t="s">
        <v>16288</v>
      </c>
      <c r="F3814"/>
      <c r="G3814"/>
      <c r="H3814" s="209"/>
      <c r="I3814" s="209"/>
      <c r="J3814" s="209"/>
      <c r="K3814" s="209"/>
      <c r="L3814" s="327">
        <v>210100</v>
      </c>
      <c r="M3814" s="327">
        <v>510</v>
      </c>
      <c r="N3814" s="327">
        <v>5040</v>
      </c>
      <c r="O3814" s="346">
        <v>5515</v>
      </c>
      <c r="P3814" s="334">
        <v>51410</v>
      </c>
      <c r="Q3814" s="248"/>
      <c r="R3814" s="251"/>
      <c r="S3814" s="248"/>
      <c r="T3814" s="248" t="s">
        <v>16014</v>
      </c>
      <c r="U3814" s="248" t="s">
        <v>16270</v>
      </c>
    </row>
    <row r="3815" spans="1:21" s="1" customFormat="1" ht="23.25" customHeight="1" x14ac:dyDescent="0.25">
      <c r="A3815"/>
      <c r="B3815"/>
      <c r="C3815"/>
      <c r="D3815"/>
      <c r="E3815" s="343" t="s">
        <v>16291</v>
      </c>
      <c r="F3815"/>
      <c r="G3815"/>
      <c r="H3815" s="209"/>
      <c r="I3815" s="209"/>
      <c r="J3815" s="209"/>
      <c r="K3815" s="209"/>
      <c r="L3815" s="327">
        <v>210100</v>
      </c>
      <c r="M3815" s="327">
        <v>510</v>
      </c>
      <c r="N3815" s="327">
        <v>5040</v>
      </c>
      <c r="O3815" s="346">
        <v>5525</v>
      </c>
      <c r="P3815" s="334">
        <v>51411</v>
      </c>
      <c r="Q3815" s="248"/>
      <c r="R3815" s="251"/>
      <c r="S3815" s="248"/>
      <c r="T3815" s="248" t="s">
        <v>16014</v>
      </c>
      <c r="U3815" s="248" t="s">
        <v>16270</v>
      </c>
    </row>
    <row r="3816" spans="1:21" s="1" customFormat="1" ht="23.25" customHeight="1" x14ac:dyDescent="0.25">
      <c r="A3816"/>
      <c r="B3816"/>
      <c r="C3816"/>
      <c r="D3816"/>
      <c r="E3816" s="343" t="s">
        <v>16294</v>
      </c>
      <c r="F3816"/>
      <c r="G3816"/>
      <c r="H3816" s="209"/>
      <c r="I3816" s="209"/>
      <c r="J3816" s="209"/>
      <c r="K3816" s="209"/>
      <c r="L3816" s="327">
        <v>210100</v>
      </c>
      <c r="M3816" s="327">
        <v>510</v>
      </c>
      <c r="N3816" s="327">
        <v>5040</v>
      </c>
      <c r="O3816" s="346">
        <v>5530</v>
      </c>
      <c r="P3816" s="334">
        <v>51412</v>
      </c>
      <c r="Q3816" s="248"/>
      <c r="R3816" s="251"/>
      <c r="S3816" s="248"/>
      <c r="T3816" s="248" t="s">
        <v>16014</v>
      </c>
      <c r="U3816" s="248" t="s">
        <v>16270</v>
      </c>
    </row>
    <row r="3817" spans="1:21" s="1" customFormat="1" ht="23.25" customHeight="1" x14ac:dyDescent="0.25">
      <c r="A3817"/>
      <c r="B3817"/>
      <c r="C3817"/>
      <c r="D3817"/>
      <c r="E3817" s="343" t="s">
        <v>16298</v>
      </c>
      <c r="F3817"/>
      <c r="G3817"/>
      <c r="H3817" s="209"/>
      <c r="I3817" s="209"/>
      <c r="J3817" s="209"/>
      <c r="K3817" s="209"/>
      <c r="L3817" s="327">
        <v>210100</v>
      </c>
      <c r="M3817" s="327">
        <v>510</v>
      </c>
      <c r="N3817" s="327">
        <v>5040</v>
      </c>
      <c r="O3817" s="347">
        <v>5900</v>
      </c>
      <c r="P3817" s="334">
        <v>51413</v>
      </c>
      <c r="Q3817" s="248"/>
      <c r="R3817" s="251"/>
      <c r="S3817" s="248"/>
      <c r="T3817" s="248" t="s">
        <v>16014</v>
      </c>
      <c r="U3817" s="248" t="s">
        <v>16270</v>
      </c>
    </row>
    <row r="3818" spans="1:21" s="1" customFormat="1" ht="23.25" customHeight="1" x14ac:dyDescent="0.25">
      <c r="A3818"/>
      <c r="B3818"/>
      <c r="C3818"/>
      <c r="D3818"/>
      <c r="E3818" s="344" t="s">
        <v>16275</v>
      </c>
      <c r="F3818"/>
      <c r="G3818"/>
      <c r="H3818" s="209"/>
      <c r="I3818" s="209"/>
      <c r="J3818" s="209"/>
      <c r="K3818" s="209"/>
      <c r="L3818" s="327">
        <v>210100</v>
      </c>
      <c r="M3818" s="327">
        <v>520</v>
      </c>
      <c r="N3818" s="327">
        <v>5041</v>
      </c>
      <c r="O3818" s="346">
        <v>5201</v>
      </c>
      <c r="P3818" s="334">
        <v>51414</v>
      </c>
      <c r="Q3818" s="248"/>
      <c r="R3818" s="251"/>
      <c r="S3818" s="248"/>
      <c r="T3818" s="248" t="s">
        <v>16014</v>
      </c>
      <c r="U3818" s="248" t="s">
        <v>16270</v>
      </c>
    </row>
    <row r="3819" spans="1:21" s="1" customFormat="1" ht="23.25" customHeight="1" x14ac:dyDescent="0.25">
      <c r="A3819"/>
      <c r="B3819"/>
      <c r="C3819"/>
      <c r="D3819"/>
      <c r="E3819" s="344" t="s">
        <v>16279</v>
      </c>
      <c r="F3819"/>
      <c r="G3819"/>
      <c r="H3819" s="209"/>
      <c r="I3819" s="209"/>
      <c r="J3819" s="209"/>
      <c r="K3819" s="209"/>
      <c r="L3819" s="327">
        <v>210100</v>
      </c>
      <c r="M3819" s="327">
        <v>520</v>
      </c>
      <c r="N3819" s="327">
        <v>5041</v>
      </c>
      <c r="O3819" s="346">
        <v>5202</v>
      </c>
      <c r="P3819" s="334">
        <v>51415</v>
      </c>
      <c r="Q3819" s="248"/>
      <c r="R3819" s="251"/>
      <c r="S3819" s="248"/>
      <c r="T3819" s="248" t="s">
        <v>16014</v>
      </c>
      <c r="U3819" s="248" t="s">
        <v>16270</v>
      </c>
    </row>
    <row r="3820" spans="1:21" s="1" customFormat="1" ht="23.25" customHeight="1" x14ac:dyDescent="0.25">
      <c r="A3820"/>
      <c r="B3820"/>
      <c r="C3820"/>
      <c r="D3820"/>
      <c r="E3820" s="344" t="s">
        <v>16282</v>
      </c>
      <c r="F3820"/>
      <c r="G3820"/>
      <c r="H3820" s="209"/>
      <c r="I3820" s="209"/>
      <c r="J3820" s="209"/>
      <c r="K3820" s="209"/>
      <c r="L3820" s="327">
        <v>210100</v>
      </c>
      <c r="M3820" s="327">
        <v>520</v>
      </c>
      <c r="N3820" s="327">
        <v>5041</v>
      </c>
      <c r="O3820" s="346">
        <v>5374</v>
      </c>
      <c r="P3820" s="334">
        <v>51416</v>
      </c>
      <c r="Q3820" s="248"/>
      <c r="R3820" s="251"/>
      <c r="S3820" s="248"/>
      <c r="T3820" s="248" t="s">
        <v>16014</v>
      </c>
      <c r="U3820" s="248" t="s">
        <v>16270</v>
      </c>
    </row>
    <row r="3821" spans="1:21" s="1" customFormat="1" ht="23.25" customHeight="1" x14ac:dyDescent="0.25">
      <c r="A3821"/>
      <c r="B3821"/>
      <c r="C3821"/>
      <c r="D3821"/>
      <c r="E3821" s="344" t="s">
        <v>16285</v>
      </c>
      <c r="F3821"/>
      <c r="G3821"/>
      <c r="H3821" s="209"/>
      <c r="I3821" s="209"/>
      <c r="J3821" s="209"/>
      <c r="K3821" s="209"/>
      <c r="L3821" s="327">
        <v>210100</v>
      </c>
      <c r="M3821" s="327">
        <v>520</v>
      </c>
      <c r="N3821" s="327">
        <v>5041</v>
      </c>
      <c r="O3821" s="346">
        <v>5510</v>
      </c>
      <c r="P3821" s="334">
        <v>51417</v>
      </c>
      <c r="Q3821" s="248"/>
      <c r="R3821" s="251"/>
      <c r="S3821" s="248"/>
      <c r="T3821" s="248" t="s">
        <v>16014</v>
      </c>
      <c r="U3821" s="248" t="s">
        <v>16270</v>
      </c>
    </row>
    <row r="3822" spans="1:21" s="1" customFormat="1" ht="23.25" customHeight="1" x14ac:dyDescent="0.25">
      <c r="A3822"/>
      <c r="B3822"/>
      <c r="C3822"/>
      <c r="D3822"/>
      <c r="E3822" s="344" t="s">
        <v>16288</v>
      </c>
      <c r="F3822"/>
      <c r="G3822"/>
      <c r="H3822" s="209"/>
      <c r="I3822" s="209"/>
      <c r="J3822" s="209"/>
      <c r="K3822" s="209"/>
      <c r="L3822" s="327">
        <v>210100</v>
      </c>
      <c r="M3822" s="327">
        <v>520</v>
      </c>
      <c r="N3822" s="327">
        <v>5041</v>
      </c>
      <c r="O3822" s="346">
        <v>5515</v>
      </c>
      <c r="P3822" s="334">
        <v>51418</v>
      </c>
      <c r="Q3822" s="248"/>
      <c r="R3822" s="251"/>
      <c r="S3822" s="248"/>
      <c r="T3822" s="248" t="s">
        <v>16014</v>
      </c>
      <c r="U3822" s="248" t="s">
        <v>16270</v>
      </c>
    </row>
    <row r="3823" spans="1:21" s="1" customFormat="1" ht="23.25" customHeight="1" x14ac:dyDescent="0.25">
      <c r="A3823"/>
      <c r="B3823"/>
      <c r="C3823"/>
      <c r="D3823"/>
      <c r="E3823" s="344" t="s">
        <v>16291</v>
      </c>
      <c r="F3823"/>
      <c r="G3823"/>
      <c r="H3823" s="209"/>
      <c r="I3823" s="209"/>
      <c r="J3823" s="209"/>
      <c r="K3823" s="209"/>
      <c r="L3823" s="327">
        <v>210100</v>
      </c>
      <c r="M3823" s="327">
        <v>520</v>
      </c>
      <c r="N3823" s="327">
        <v>5041</v>
      </c>
      <c r="O3823" s="346">
        <v>5525</v>
      </c>
      <c r="P3823" s="334">
        <v>51419</v>
      </c>
      <c r="Q3823" s="248"/>
      <c r="R3823" s="251"/>
      <c r="S3823" s="248"/>
      <c r="T3823" s="248" t="s">
        <v>16014</v>
      </c>
      <c r="U3823" s="248" t="s">
        <v>16270</v>
      </c>
    </row>
    <row r="3824" spans="1:21" s="1" customFormat="1" ht="23.25" customHeight="1" x14ac:dyDescent="0.25">
      <c r="A3824"/>
      <c r="B3824"/>
      <c r="C3824"/>
      <c r="D3824"/>
      <c r="E3824" s="344" t="s">
        <v>16294</v>
      </c>
      <c r="F3824"/>
      <c r="G3824"/>
      <c r="H3824" s="209"/>
      <c r="I3824" s="209"/>
      <c r="J3824" s="209"/>
      <c r="K3824" s="209"/>
      <c r="L3824" s="327">
        <v>210100</v>
      </c>
      <c r="M3824" s="327">
        <v>520</v>
      </c>
      <c r="N3824" s="327">
        <v>5041</v>
      </c>
      <c r="O3824" s="346">
        <v>5530</v>
      </c>
      <c r="P3824" s="334">
        <v>51420</v>
      </c>
      <c r="Q3824" s="248"/>
      <c r="R3824" s="251"/>
      <c r="S3824" s="248"/>
      <c r="T3824" s="248" t="s">
        <v>16014</v>
      </c>
      <c r="U3824" s="248" t="s">
        <v>16270</v>
      </c>
    </row>
    <row r="3825" spans="1:21" s="1" customFormat="1" ht="23.25" customHeight="1" x14ac:dyDescent="0.25">
      <c r="A3825"/>
      <c r="B3825"/>
      <c r="C3825"/>
      <c r="D3825"/>
      <c r="E3825" s="344" t="s">
        <v>16298</v>
      </c>
      <c r="F3825"/>
      <c r="G3825"/>
      <c r="H3825" s="209"/>
      <c r="I3825" s="209"/>
      <c r="J3825" s="209"/>
      <c r="K3825" s="209"/>
      <c r="L3825" s="327">
        <v>210100</v>
      </c>
      <c r="M3825" s="327">
        <v>520</v>
      </c>
      <c r="N3825" s="327">
        <v>5041</v>
      </c>
      <c r="O3825" s="347">
        <v>5900</v>
      </c>
      <c r="P3825" s="334">
        <v>51421</v>
      </c>
      <c r="Q3825" s="248"/>
      <c r="R3825" s="251"/>
      <c r="S3825" s="248"/>
      <c r="T3825" s="248" t="s">
        <v>16014</v>
      </c>
      <c r="U3825" s="248" t="s">
        <v>16270</v>
      </c>
    </row>
    <row r="3826" spans="1:21" s="1" customFormat="1" ht="23.25" customHeight="1" x14ac:dyDescent="0.25">
      <c r="A3826"/>
      <c r="B3826"/>
      <c r="C3826"/>
      <c r="D3826"/>
      <c r="E3826" s="343" t="s">
        <v>16275</v>
      </c>
      <c r="F3826"/>
      <c r="G3826"/>
      <c r="H3826" s="209"/>
      <c r="I3826" s="209"/>
      <c r="J3826" s="209"/>
      <c r="K3826" s="209"/>
      <c r="L3826" s="327">
        <v>210100</v>
      </c>
      <c r="M3826" s="327">
        <v>510</v>
      </c>
      <c r="N3826" s="327">
        <v>5044</v>
      </c>
      <c r="O3826" s="346">
        <v>5201</v>
      </c>
      <c r="P3826" s="334">
        <v>51422</v>
      </c>
      <c r="Q3826" s="248"/>
      <c r="R3826" s="251"/>
      <c r="S3826" s="248"/>
      <c r="T3826" s="248" t="s">
        <v>16014</v>
      </c>
      <c r="U3826" s="248" t="s">
        <v>16270</v>
      </c>
    </row>
    <row r="3827" spans="1:21" s="1" customFormat="1" ht="23.25" customHeight="1" x14ac:dyDescent="0.25">
      <c r="A3827"/>
      <c r="B3827"/>
      <c r="C3827"/>
      <c r="D3827"/>
      <c r="E3827" s="343" t="s">
        <v>16279</v>
      </c>
      <c r="F3827"/>
      <c r="G3827"/>
      <c r="H3827" s="209"/>
      <c r="I3827" s="209"/>
      <c r="J3827" s="209"/>
      <c r="K3827" s="209"/>
      <c r="L3827" s="327">
        <v>210100</v>
      </c>
      <c r="M3827" s="327">
        <v>510</v>
      </c>
      <c r="N3827" s="327">
        <v>5044</v>
      </c>
      <c r="O3827" s="346">
        <v>5202</v>
      </c>
      <c r="P3827" s="334">
        <v>51423</v>
      </c>
      <c r="Q3827" s="248"/>
      <c r="R3827" s="251"/>
      <c r="S3827" s="248"/>
      <c r="T3827" s="248" t="s">
        <v>16014</v>
      </c>
      <c r="U3827" s="248" t="s">
        <v>16270</v>
      </c>
    </row>
    <row r="3828" spans="1:21" s="1" customFormat="1" ht="23.25" customHeight="1" x14ac:dyDescent="0.25">
      <c r="A3828"/>
      <c r="B3828"/>
      <c r="C3828"/>
      <c r="D3828"/>
      <c r="E3828" s="344" t="s">
        <v>16282</v>
      </c>
      <c r="F3828"/>
      <c r="G3828"/>
      <c r="H3828" s="209"/>
      <c r="I3828" s="209"/>
      <c r="J3828" s="209"/>
      <c r="K3828" s="209"/>
      <c r="L3828" s="327">
        <v>210100</v>
      </c>
      <c r="M3828" s="327">
        <v>510</v>
      </c>
      <c r="N3828" s="327">
        <v>5044</v>
      </c>
      <c r="O3828" s="346">
        <v>5374</v>
      </c>
      <c r="P3828" s="334">
        <v>51424</v>
      </c>
      <c r="Q3828" s="248"/>
      <c r="R3828" s="251"/>
      <c r="S3828" s="248"/>
      <c r="T3828" s="248" t="s">
        <v>16014</v>
      </c>
      <c r="U3828" s="248" t="s">
        <v>16270</v>
      </c>
    </row>
    <row r="3829" spans="1:21" s="1" customFormat="1" ht="23.25" customHeight="1" x14ac:dyDescent="0.25">
      <c r="A3829"/>
      <c r="B3829"/>
      <c r="C3829"/>
      <c r="D3829"/>
      <c r="E3829" s="344" t="s">
        <v>16285</v>
      </c>
      <c r="F3829"/>
      <c r="G3829"/>
      <c r="H3829" s="209"/>
      <c r="I3829" s="209"/>
      <c r="J3829" s="209"/>
      <c r="K3829" s="209"/>
      <c r="L3829" s="327">
        <v>210100</v>
      </c>
      <c r="M3829" s="327">
        <v>510</v>
      </c>
      <c r="N3829" s="327">
        <v>5044</v>
      </c>
      <c r="O3829" s="346">
        <v>5510</v>
      </c>
      <c r="P3829" s="334">
        <v>51425</v>
      </c>
      <c r="Q3829" s="248"/>
      <c r="R3829" s="251"/>
      <c r="S3829" s="248"/>
      <c r="T3829" s="248" t="s">
        <v>16014</v>
      </c>
      <c r="U3829" s="248" t="s">
        <v>16270</v>
      </c>
    </row>
    <row r="3830" spans="1:21" s="1" customFormat="1" ht="23.25" customHeight="1" x14ac:dyDescent="0.25">
      <c r="A3830"/>
      <c r="B3830"/>
      <c r="C3830"/>
      <c r="D3830"/>
      <c r="E3830" s="344" t="s">
        <v>16288</v>
      </c>
      <c r="F3830"/>
      <c r="G3830"/>
      <c r="H3830" s="209"/>
      <c r="I3830" s="209"/>
      <c r="J3830" s="209"/>
      <c r="K3830" s="209"/>
      <c r="L3830" s="327">
        <v>210100</v>
      </c>
      <c r="M3830" s="327">
        <v>510</v>
      </c>
      <c r="N3830" s="327">
        <v>5044</v>
      </c>
      <c r="O3830" s="346">
        <v>5515</v>
      </c>
      <c r="P3830" s="334">
        <v>51426</v>
      </c>
      <c r="Q3830" s="248"/>
      <c r="R3830" s="251"/>
      <c r="S3830" s="248"/>
      <c r="T3830" s="248" t="s">
        <v>16014</v>
      </c>
      <c r="U3830" s="248" t="s">
        <v>16270</v>
      </c>
    </row>
    <row r="3831" spans="1:21" s="1" customFormat="1" ht="23.25" customHeight="1" x14ac:dyDescent="0.25">
      <c r="A3831"/>
      <c r="B3831"/>
      <c r="C3831"/>
      <c r="D3831"/>
      <c r="E3831" s="344" t="s">
        <v>16291</v>
      </c>
      <c r="F3831"/>
      <c r="G3831"/>
      <c r="H3831" s="209"/>
      <c r="I3831" s="209"/>
      <c r="J3831" s="209"/>
      <c r="K3831" s="209"/>
      <c r="L3831" s="327">
        <v>210100</v>
      </c>
      <c r="M3831" s="327">
        <v>510</v>
      </c>
      <c r="N3831" s="327">
        <v>5044</v>
      </c>
      <c r="O3831" s="346">
        <v>5525</v>
      </c>
      <c r="P3831" s="334">
        <v>51427</v>
      </c>
      <c r="Q3831" s="248"/>
      <c r="R3831" s="251"/>
      <c r="S3831" s="248"/>
      <c r="T3831" s="248" t="s">
        <v>16014</v>
      </c>
      <c r="U3831" s="248" t="s">
        <v>16270</v>
      </c>
    </row>
    <row r="3832" spans="1:21" s="1" customFormat="1" ht="23.25" customHeight="1" x14ac:dyDescent="0.25">
      <c r="A3832"/>
      <c r="B3832"/>
      <c r="C3832"/>
      <c r="D3832"/>
      <c r="E3832" s="344" t="s">
        <v>16294</v>
      </c>
      <c r="F3832"/>
      <c r="G3832"/>
      <c r="H3832" s="209"/>
      <c r="I3832" s="209"/>
      <c r="J3832" s="209"/>
      <c r="K3832" s="209"/>
      <c r="L3832" s="327">
        <v>210100</v>
      </c>
      <c r="M3832" s="327">
        <v>510</v>
      </c>
      <c r="N3832" s="327">
        <v>5044</v>
      </c>
      <c r="O3832" s="346">
        <v>5530</v>
      </c>
      <c r="P3832" s="334">
        <v>51428</v>
      </c>
      <c r="Q3832" s="248"/>
      <c r="R3832" s="251"/>
      <c r="S3832" s="248"/>
      <c r="T3832" s="248" t="s">
        <v>16014</v>
      </c>
      <c r="U3832" s="248" t="s">
        <v>16270</v>
      </c>
    </row>
    <row r="3833" spans="1:21" s="1" customFormat="1" ht="23.25" customHeight="1" x14ac:dyDescent="0.25">
      <c r="A3833"/>
      <c r="B3833"/>
      <c r="C3833"/>
      <c r="D3833"/>
      <c r="E3833" s="344" t="s">
        <v>16298</v>
      </c>
      <c r="F3833"/>
      <c r="G3833"/>
      <c r="H3833" s="209"/>
      <c r="I3833" s="209"/>
      <c r="J3833" s="209"/>
      <c r="K3833" s="209"/>
      <c r="L3833" s="327">
        <v>210100</v>
      </c>
      <c r="M3833" s="327">
        <v>510</v>
      </c>
      <c r="N3833" s="327">
        <v>5044</v>
      </c>
      <c r="O3833" s="347">
        <v>5900</v>
      </c>
      <c r="P3833" s="334">
        <v>51429</v>
      </c>
      <c r="Q3833" s="248"/>
      <c r="R3833" s="251"/>
      <c r="S3833" s="248"/>
      <c r="T3833" s="248" t="s">
        <v>16014</v>
      </c>
      <c r="U3833" s="248" t="s">
        <v>16270</v>
      </c>
    </row>
    <row r="3834" spans="1:21" s="1" customFormat="1" ht="23.25" customHeight="1" x14ac:dyDescent="0.25">
      <c r="A3834"/>
      <c r="B3834"/>
      <c r="C3834"/>
      <c r="D3834"/>
      <c r="E3834" s="344" t="s">
        <v>16275</v>
      </c>
      <c r="F3834"/>
      <c r="G3834"/>
      <c r="H3834" s="209"/>
      <c r="I3834" s="209"/>
      <c r="J3834" s="209"/>
      <c r="K3834" s="209"/>
      <c r="L3834" s="327">
        <v>210100</v>
      </c>
      <c r="M3834" s="327">
        <v>510</v>
      </c>
      <c r="N3834" s="327">
        <v>5045</v>
      </c>
      <c r="O3834" s="346">
        <v>5201</v>
      </c>
      <c r="P3834" s="334">
        <v>51430</v>
      </c>
      <c r="Q3834" s="248"/>
      <c r="R3834" s="251"/>
      <c r="S3834" s="248"/>
      <c r="T3834" s="248" t="s">
        <v>16014</v>
      </c>
      <c r="U3834" s="248" t="s">
        <v>16270</v>
      </c>
    </row>
    <row r="3835" spans="1:21" s="1" customFormat="1" ht="23.25" customHeight="1" x14ac:dyDescent="0.25">
      <c r="A3835"/>
      <c r="B3835"/>
      <c r="C3835"/>
      <c r="D3835"/>
      <c r="E3835" s="344" t="s">
        <v>16279</v>
      </c>
      <c r="F3835"/>
      <c r="G3835"/>
      <c r="H3835" s="209"/>
      <c r="I3835" s="209"/>
      <c r="J3835" s="209"/>
      <c r="K3835" s="209"/>
      <c r="L3835" s="327">
        <v>210100</v>
      </c>
      <c r="M3835" s="327">
        <v>510</v>
      </c>
      <c r="N3835" s="327">
        <v>5045</v>
      </c>
      <c r="O3835" s="346">
        <v>5202</v>
      </c>
      <c r="P3835" s="334">
        <v>51431</v>
      </c>
      <c r="Q3835" s="248"/>
      <c r="R3835" s="251"/>
      <c r="S3835" s="248"/>
      <c r="T3835" s="248" t="s">
        <v>16014</v>
      </c>
      <c r="U3835" s="248" t="s">
        <v>16270</v>
      </c>
    </row>
    <row r="3836" spans="1:21" s="1" customFormat="1" ht="23.25" customHeight="1" x14ac:dyDescent="0.25">
      <c r="A3836"/>
      <c r="B3836"/>
      <c r="C3836"/>
      <c r="D3836"/>
      <c r="E3836" s="344" t="s">
        <v>16282</v>
      </c>
      <c r="F3836"/>
      <c r="G3836"/>
      <c r="H3836" s="209"/>
      <c r="I3836" s="209"/>
      <c r="J3836" s="209"/>
      <c r="K3836" s="209"/>
      <c r="L3836" s="327">
        <v>210100</v>
      </c>
      <c r="M3836" s="327">
        <v>510</v>
      </c>
      <c r="N3836" s="327">
        <v>5045</v>
      </c>
      <c r="O3836" s="346">
        <v>5374</v>
      </c>
      <c r="P3836" s="334">
        <v>51432</v>
      </c>
      <c r="Q3836" s="248"/>
      <c r="R3836" s="251"/>
      <c r="S3836" s="248"/>
      <c r="T3836" s="248" t="s">
        <v>16014</v>
      </c>
      <c r="U3836" s="248" t="s">
        <v>16270</v>
      </c>
    </row>
    <row r="3837" spans="1:21" s="1" customFormat="1" ht="23.25" customHeight="1" x14ac:dyDescent="0.25">
      <c r="A3837"/>
      <c r="B3837"/>
      <c r="C3837"/>
      <c r="D3837"/>
      <c r="E3837" s="344" t="s">
        <v>16285</v>
      </c>
      <c r="F3837"/>
      <c r="G3837"/>
      <c r="H3837" s="209"/>
      <c r="I3837" s="209"/>
      <c r="J3837" s="209"/>
      <c r="K3837" s="209"/>
      <c r="L3837" s="327">
        <v>210100</v>
      </c>
      <c r="M3837" s="327">
        <v>510</v>
      </c>
      <c r="N3837" s="327">
        <v>5045</v>
      </c>
      <c r="O3837" s="346">
        <v>5510</v>
      </c>
      <c r="P3837" s="334">
        <v>51433</v>
      </c>
      <c r="Q3837" s="248"/>
      <c r="R3837" s="251"/>
      <c r="S3837" s="248"/>
      <c r="T3837" s="248" t="s">
        <v>16014</v>
      </c>
      <c r="U3837" s="248" t="s">
        <v>16270</v>
      </c>
    </row>
    <row r="3838" spans="1:21" s="1" customFormat="1" ht="23.25" customHeight="1" x14ac:dyDescent="0.25">
      <c r="A3838"/>
      <c r="B3838"/>
      <c r="C3838"/>
      <c r="D3838"/>
      <c r="E3838" s="344" t="s">
        <v>16288</v>
      </c>
      <c r="F3838"/>
      <c r="G3838"/>
      <c r="H3838" s="209"/>
      <c r="I3838" s="209"/>
      <c r="J3838" s="209"/>
      <c r="K3838" s="209"/>
      <c r="L3838" s="327">
        <v>210100</v>
      </c>
      <c r="M3838" s="327">
        <v>510</v>
      </c>
      <c r="N3838" s="327">
        <v>5045</v>
      </c>
      <c r="O3838" s="346">
        <v>5515</v>
      </c>
      <c r="P3838" s="334">
        <v>51434</v>
      </c>
      <c r="Q3838" s="248"/>
      <c r="R3838" s="251"/>
      <c r="S3838" s="248"/>
      <c r="T3838" s="248" t="s">
        <v>16014</v>
      </c>
      <c r="U3838" s="248" t="s">
        <v>16270</v>
      </c>
    </row>
    <row r="3839" spans="1:21" s="1" customFormat="1" ht="23.25" customHeight="1" x14ac:dyDescent="0.25">
      <c r="A3839"/>
      <c r="B3839"/>
      <c r="C3839"/>
      <c r="D3839"/>
      <c r="E3839" s="344" t="s">
        <v>16291</v>
      </c>
      <c r="F3839"/>
      <c r="G3839"/>
      <c r="H3839" s="209"/>
      <c r="I3839" s="209"/>
      <c r="J3839" s="209"/>
      <c r="K3839" s="209"/>
      <c r="L3839" s="327">
        <v>210100</v>
      </c>
      <c r="M3839" s="327">
        <v>510</v>
      </c>
      <c r="N3839" s="327">
        <v>5045</v>
      </c>
      <c r="O3839" s="346">
        <v>5525</v>
      </c>
      <c r="P3839" s="334">
        <v>51435</v>
      </c>
      <c r="Q3839" s="248"/>
      <c r="R3839" s="251"/>
      <c r="S3839" s="248"/>
      <c r="T3839" s="248" t="s">
        <v>16014</v>
      </c>
      <c r="U3839" s="248" t="s">
        <v>16270</v>
      </c>
    </row>
    <row r="3840" spans="1:21" s="1" customFormat="1" ht="23.25" customHeight="1" x14ac:dyDescent="0.25">
      <c r="A3840"/>
      <c r="B3840"/>
      <c r="C3840"/>
      <c r="D3840"/>
      <c r="E3840" s="344" t="s">
        <v>16294</v>
      </c>
      <c r="F3840"/>
      <c r="G3840"/>
      <c r="H3840" s="209"/>
      <c r="I3840" s="209"/>
      <c r="J3840" s="209"/>
      <c r="K3840" s="209"/>
      <c r="L3840" s="327">
        <v>210100</v>
      </c>
      <c r="M3840" s="327">
        <v>510</v>
      </c>
      <c r="N3840" s="327">
        <v>5045</v>
      </c>
      <c r="O3840" s="346">
        <v>5530</v>
      </c>
      <c r="P3840" s="334">
        <v>51436</v>
      </c>
      <c r="Q3840" s="248"/>
      <c r="R3840" s="251"/>
      <c r="S3840" s="248"/>
      <c r="T3840" s="248" t="s">
        <v>16014</v>
      </c>
      <c r="U3840" s="248" t="s">
        <v>16270</v>
      </c>
    </row>
    <row r="3841" spans="1:21" s="1" customFormat="1" ht="23.25" customHeight="1" x14ac:dyDescent="0.25">
      <c r="A3841"/>
      <c r="B3841"/>
      <c r="C3841"/>
      <c r="D3841"/>
      <c r="E3841" s="344" t="s">
        <v>16298</v>
      </c>
      <c r="F3841"/>
      <c r="G3841"/>
      <c r="H3841" s="209"/>
      <c r="I3841" s="209"/>
      <c r="J3841" s="209"/>
      <c r="K3841" s="209"/>
      <c r="L3841" s="327">
        <v>210100</v>
      </c>
      <c r="M3841" s="327">
        <v>510</v>
      </c>
      <c r="N3841" s="327">
        <v>5045</v>
      </c>
      <c r="O3841" s="347">
        <v>5900</v>
      </c>
      <c r="P3841" s="334">
        <v>51437</v>
      </c>
      <c r="Q3841" s="248"/>
      <c r="R3841" s="251"/>
      <c r="S3841" s="248"/>
      <c r="T3841" s="248" t="s">
        <v>16014</v>
      </c>
      <c r="U3841" s="248" t="s">
        <v>16270</v>
      </c>
    </row>
    <row r="3842" spans="1:21" s="1" customFormat="1" ht="23.25" customHeight="1" x14ac:dyDescent="0.25">
      <c r="A3842"/>
      <c r="B3842"/>
      <c r="C3842"/>
      <c r="D3842"/>
      <c r="E3842" s="344" t="s">
        <v>16275</v>
      </c>
      <c r="F3842"/>
      <c r="G3842"/>
      <c r="H3842" s="209"/>
      <c r="I3842" s="209"/>
      <c r="J3842" s="209"/>
      <c r="K3842" s="209"/>
      <c r="L3842" s="327">
        <v>210100</v>
      </c>
      <c r="M3842" s="327">
        <v>510</v>
      </c>
      <c r="N3842" s="327">
        <v>5047</v>
      </c>
      <c r="O3842" s="346">
        <v>5201</v>
      </c>
      <c r="P3842" s="334">
        <v>51438</v>
      </c>
      <c r="Q3842" s="248"/>
      <c r="R3842" s="251"/>
      <c r="S3842" s="248"/>
      <c r="T3842" s="248" t="s">
        <v>16014</v>
      </c>
      <c r="U3842" s="248" t="s">
        <v>16270</v>
      </c>
    </row>
    <row r="3843" spans="1:21" s="1" customFormat="1" ht="23.25" customHeight="1" x14ac:dyDescent="0.25">
      <c r="A3843"/>
      <c r="B3843"/>
      <c r="C3843"/>
      <c r="D3843"/>
      <c r="E3843" s="344" t="s">
        <v>16279</v>
      </c>
      <c r="F3843"/>
      <c r="G3843"/>
      <c r="H3843" s="209"/>
      <c r="I3843" s="209"/>
      <c r="J3843" s="209"/>
      <c r="K3843" s="209"/>
      <c r="L3843" s="327">
        <v>210100</v>
      </c>
      <c r="M3843" s="327">
        <v>510</v>
      </c>
      <c r="N3843" s="327">
        <v>5047</v>
      </c>
      <c r="O3843" s="346">
        <v>5202</v>
      </c>
      <c r="P3843" s="334">
        <v>51439</v>
      </c>
      <c r="Q3843" s="248"/>
      <c r="R3843" s="251"/>
      <c r="S3843" s="248"/>
      <c r="T3843" s="248" t="s">
        <v>16014</v>
      </c>
      <c r="U3843" s="248" t="s">
        <v>16270</v>
      </c>
    </row>
    <row r="3844" spans="1:21" s="1" customFormat="1" ht="23.25" customHeight="1" x14ac:dyDescent="0.25">
      <c r="A3844"/>
      <c r="B3844"/>
      <c r="C3844"/>
      <c r="D3844"/>
      <c r="E3844" s="344" t="s">
        <v>16282</v>
      </c>
      <c r="F3844"/>
      <c r="G3844"/>
      <c r="H3844" s="209"/>
      <c r="I3844" s="209"/>
      <c r="J3844" s="209"/>
      <c r="K3844" s="209"/>
      <c r="L3844" s="327">
        <v>210100</v>
      </c>
      <c r="M3844" s="327">
        <v>510</v>
      </c>
      <c r="N3844" s="327">
        <v>5047</v>
      </c>
      <c r="O3844" s="346">
        <v>5374</v>
      </c>
      <c r="P3844" s="334">
        <v>51440</v>
      </c>
      <c r="Q3844" s="248"/>
      <c r="R3844" s="251"/>
      <c r="S3844" s="248"/>
      <c r="T3844" s="248" t="s">
        <v>16014</v>
      </c>
      <c r="U3844" s="248" t="s">
        <v>16270</v>
      </c>
    </row>
    <row r="3845" spans="1:21" s="1" customFormat="1" ht="23.25" customHeight="1" x14ac:dyDescent="0.25">
      <c r="A3845"/>
      <c r="B3845"/>
      <c r="C3845"/>
      <c r="D3845"/>
      <c r="E3845" s="344" t="s">
        <v>16285</v>
      </c>
      <c r="F3845"/>
      <c r="G3845"/>
      <c r="H3845" s="209"/>
      <c r="I3845" s="209"/>
      <c r="J3845" s="209"/>
      <c r="K3845" s="209"/>
      <c r="L3845" s="327">
        <v>210100</v>
      </c>
      <c r="M3845" s="327">
        <v>510</v>
      </c>
      <c r="N3845" s="327">
        <v>5047</v>
      </c>
      <c r="O3845" s="346">
        <v>5510</v>
      </c>
      <c r="P3845" s="334">
        <v>51441</v>
      </c>
      <c r="Q3845" s="248"/>
      <c r="R3845" s="251"/>
      <c r="S3845" s="248"/>
      <c r="T3845" s="248" t="s">
        <v>16014</v>
      </c>
      <c r="U3845" s="248" t="s">
        <v>16270</v>
      </c>
    </row>
    <row r="3846" spans="1:21" s="1" customFormat="1" ht="23.25" customHeight="1" x14ac:dyDescent="0.25">
      <c r="A3846"/>
      <c r="B3846"/>
      <c r="C3846"/>
      <c r="D3846"/>
      <c r="E3846" s="344" t="s">
        <v>16288</v>
      </c>
      <c r="F3846"/>
      <c r="G3846"/>
      <c r="H3846" s="209"/>
      <c r="I3846" s="209"/>
      <c r="J3846" s="209"/>
      <c r="K3846" s="209"/>
      <c r="L3846" s="327">
        <v>210100</v>
      </c>
      <c r="M3846" s="327">
        <v>510</v>
      </c>
      <c r="N3846" s="327">
        <v>5047</v>
      </c>
      <c r="O3846" s="346">
        <v>5515</v>
      </c>
      <c r="P3846" s="334">
        <v>51442</v>
      </c>
      <c r="Q3846" s="248"/>
      <c r="R3846" s="251"/>
      <c r="S3846" s="248"/>
      <c r="T3846" s="248" t="s">
        <v>16014</v>
      </c>
      <c r="U3846" s="248" t="s">
        <v>16270</v>
      </c>
    </row>
    <row r="3847" spans="1:21" s="1" customFormat="1" ht="23.25" customHeight="1" x14ac:dyDescent="0.25">
      <c r="A3847"/>
      <c r="B3847"/>
      <c r="C3847"/>
      <c r="D3847"/>
      <c r="E3847" s="344" t="s">
        <v>16291</v>
      </c>
      <c r="F3847"/>
      <c r="G3847"/>
      <c r="H3847" s="209"/>
      <c r="I3847" s="209"/>
      <c r="J3847" s="209"/>
      <c r="K3847" s="209"/>
      <c r="L3847" s="327">
        <v>210100</v>
      </c>
      <c r="M3847" s="327">
        <v>510</v>
      </c>
      <c r="N3847" s="327">
        <v>5047</v>
      </c>
      <c r="O3847" s="346">
        <v>5525</v>
      </c>
      <c r="P3847" s="334">
        <v>51443</v>
      </c>
      <c r="Q3847" s="248"/>
      <c r="R3847" s="251"/>
      <c r="S3847" s="248"/>
      <c r="T3847" s="248" t="s">
        <v>16014</v>
      </c>
      <c r="U3847" s="248" t="s">
        <v>16270</v>
      </c>
    </row>
    <row r="3848" spans="1:21" s="1" customFormat="1" ht="23.25" customHeight="1" x14ac:dyDescent="0.25">
      <c r="A3848"/>
      <c r="B3848"/>
      <c r="C3848"/>
      <c r="D3848"/>
      <c r="E3848" s="344" t="s">
        <v>16294</v>
      </c>
      <c r="F3848"/>
      <c r="G3848"/>
      <c r="H3848" s="209"/>
      <c r="I3848" s="209"/>
      <c r="J3848" s="209"/>
      <c r="K3848" s="209"/>
      <c r="L3848" s="327">
        <v>210100</v>
      </c>
      <c r="M3848" s="327">
        <v>510</v>
      </c>
      <c r="N3848" s="327">
        <v>5047</v>
      </c>
      <c r="O3848" s="346">
        <v>5530</v>
      </c>
      <c r="P3848" s="334">
        <v>51444</v>
      </c>
      <c r="Q3848" s="248"/>
      <c r="R3848" s="251"/>
      <c r="S3848" s="248"/>
      <c r="T3848" s="248" t="s">
        <v>16014</v>
      </c>
      <c r="U3848" s="248" t="s">
        <v>16270</v>
      </c>
    </row>
    <row r="3849" spans="1:21" s="1" customFormat="1" ht="23.25" customHeight="1" x14ac:dyDescent="0.25">
      <c r="A3849"/>
      <c r="B3849"/>
      <c r="C3849"/>
      <c r="D3849"/>
      <c r="E3849" s="344" t="s">
        <v>16298</v>
      </c>
      <c r="F3849"/>
      <c r="G3849"/>
      <c r="H3849" s="209"/>
      <c r="I3849" s="209"/>
      <c r="J3849" s="209"/>
      <c r="K3849" s="209"/>
      <c r="L3849" s="327">
        <v>210100</v>
      </c>
      <c r="M3849" s="327">
        <v>510</v>
      </c>
      <c r="N3849" s="327">
        <v>5047</v>
      </c>
      <c r="O3849" s="347">
        <v>5900</v>
      </c>
      <c r="P3849" s="334">
        <v>51445</v>
      </c>
      <c r="Q3849" s="248"/>
      <c r="R3849" s="251"/>
      <c r="S3849" s="248"/>
      <c r="T3849" s="248" t="s">
        <v>16014</v>
      </c>
      <c r="U3849" s="248" t="s">
        <v>16270</v>
      </c>
    </row>
    <row r="3850" spans="1:21" s="1" customFormat="1" ht="23.25" customHeight="1" x14ac:dyDescent="0.25">
      <c r="A3850"/>
      <c r="B3850"/>
      <c r="C3850"/>
      <c r="D3850"/>
      <c r="E3850" s="344" t="s">
        <v>16275</v>
      </c>
      <c r="F3850"/>
      <c r="G3850"/>
      <c r="H3850" s="209"/>
      <c r="I3850" s="209"/>
      <c r="J3850" s="209"/>
      <c r="K3850" s="209"/>
      <c r="L3850" s="327">
        <v>210100</v>
      </c>
      <c r="M3850" s="327">
        <v>520</v>
      </c>
      <c r="N3850" s="327">
        <v>5048</v>
      </c>
      <c r="O3850" s="346">
        <v>5201</v>
      </c>
      <c r="P3850" s="334">
        <v>51446</v>
      </c>
      <c r="Q3850" s="248"/>
      <c r="R3850" s="251"/>
      <c r="S3850" s="248"/>
      <c r="T3850" s="248" t="s">
        <v>16014</v>
      </c>
      <c r="U3850" s="248" t="s">
        <v>16270</v>
      </c>
    </row>
    <row r="3851" spans="1:21" s="1" customFormat="1" ht="23.25" customHeight="1" x14ac:dyDescent="0.25">
      <c r="A3851"/>
      <c r="B3851"/>
      <c r="C3851"/>
      <c r="D3851"/>
      <c r="E3851" s="344" t="s">
        <v>16279</v>
      </c>
      <c r="F3851"/>
      <c r="G3851"/>
      <c r="H3851" s="209"/>
      <c r="I3851" s="209"/>
      <c r="J3851" s="209"/>
      <c r="K3851" s="209"/>
      <c r="L3851" s="327">
        <v>210100</v>
      </c>
      <c r="M3851" s="327">
        <v>520</v>
      </c>
      <c r="N3851" s="327">
        <v>5048</v>
      </c>
      <c r="O3851" s="346">
        <v>5202</v>
      </c>
      <c r="P3851" s="334">
        <v>51447</v>
      </c>
      <c r="Q3851" s="248"/>
      <c r="R3851" s="251"/>
      <c r="S3851" s="248"/>
      <c r="T3851" s="248" t="s">
        <v>16014</v>
      </c>
      <c r="U3851" s="248" t="s">
        <v>16270</v>
      </c>
    </row>
    <row r="3852" spans="1:21" s="1" customFormat="1" ht="23.25" customHeight="1" x14ac:dyDescent="0.25">
      <c r="A3852"/>
      <c r="B3852"/>
      <c r="C3852"/>
      <c r="D3852"/>
      <c r="E3852" s="344" t="s">
        <v>16282</v>
      </c>
      <c r="F3852"/>
      <c r="G3852"/>
      <c r="H3852" s="209"/>
      <c r="I3852" s="209"/>
      <c r="J3852" s="209"/>
      <c r="K3852" s="209"/>
      <c r="L3852" s="327">
        <v>210100</v>
      </c>
      <c r="M3852" s="327">
        <v>520</v>
      </c>
      <c r="N3852" s="327">
        <v>5048</v>
      </c>
      <c r="O3852" s="346">
        <v>5374</v>
      </c>
      <c r="P3852" s="334">
        <v>51448</v>
      </c>
      <c r="Q3852" s="248"/>
      <c r="R3852" s="251"/>
      <c r="S3852" s="248"/>
      <c r="T3852" s="248" t="s">
        <v>16014</v>
      </c>
      <c r="U3852" s="248" t="s">
        <v>16270</v>
      </c>
    </row>
    <row r="3853" spans="1:21" s="1" customFormat="1" ht="23.25" customHeight="1" x14ac:dyDescent="0.25">
      <c r="A3853"/>
      <c r="B3853"/>
      <c r="C3853"/>
      <c r="D3853"/>
      <c r="E3853" s="344" t="s">
        <v>16285</v>
      </c>
      <c r="F3853"/>
      <c r="G3853"/>
      <c r="H3853" s="209"/>
      <c r="I3853" s="209"/>
      <c r="J3853" s="209"/>
      <c r="K3853" s="209"/>
      <c r="L3853" s="327">
        <v>210100</v>
      </c>
      <c r="M3853" s="327">
        <v>520</v>
      </c>
      <c r="N3853" s="327">
        <v>5048</v>
      </c>
      <c r="O3853" s="346">
        <v>5510</v>
      </c>
      <c r="P3853" s="334">
        <v>51449</v>
      </c>
      <c r="Q3853" s="248"/>
      <c r="R3853" s="251"/>
      <c r="S3853" s="248"/>
      <c r="T3853" s="248" t="s">
        <v>16014</v>
      </c>
      <c r="U3853" s="248" t="s">
        <v>16270</v>
      </c>
    </row>
    <row r="3854" spans="1:21" s="1" customFormat="1" ht="23.25" customHeight="1" x14ac:dyDescent="0.25">
      <c r="A3854"/>
      <c r="B3854"/>
      <c r="C3854"/>
      <c r="D3854"/>
      <c r="E3854" s="344" t="s">
        <v>16288</v>
      </c>
      <c r="F3854"/>
      <c r="G3854"/>
      <c r="H3854" s="209"/>
      <c r="I3854" s="209"/>
      <c r="J3854" s="209"/>
      <c r="K3854" s="209"/>
      <c r="L3854" s="327">
        <v>210100</v>
      </c>
      <c r="M3854" s="327">
        <v>520</v>
      </c>
      <c r="N3854" s="327">
        <v>5048</v>
      </c>
      <c r="O3854" s="346">
        <v>5515</v>
      </c>
      <c r="P3854" s="334">
        <v>51450</v>
      </c>
      <c r="Q3854" s="248"/>
      <c r="R3854" s="251"/>
      <c r="S3854" s="248"/>
      <c r="T3854" s="248" t="s">
        <v>16014</v>
      </c>
      <c r="U3854" s="248" t="s">
        <v>16270</v>
      </c>
    </row>
    <row r="3855" spans="1:21" s="1" customFormat="1" ht="23.25" customHeight="1" x14ac:dyDescent="0.25">
      <c r="A3855"/>
      <c r="B3855"/>
      <c r="C3855"/>
      <c r="D3855"/>
      <c r="E3855" s="344" t="s">
        <v>16291</v>
      </c>
      <c r="F3855"/>
      <c r="G3855"/>
      <c r="H3855" s="209"/>
      <c r="I3855" s="209"/>
      <c r="J3855" s="209"/>
      <c r="K3855" s="209"/>
      <c r="L3855" s="327">
        <v>210100</v>
      </c>
      <c r="M3855" s="327">
        <v>520</v>
      </c>
      <c r="N3855" s="327">
        <v>5048</v>
      </c>
      <c r="O3855" s="346">
        <v>5525</v>
      </c>
      <c r="P3855" s="334">
        <v>51451</v>
      </c>
      <c r="Q3855" s="248"/>
      <c r="R3855" s="251"/>
      <c r="S3855" s="248"/>
      <c r="T3855" s="248" t="s">
        <v>16014</v>
      </c>
      <c r="U3855" s="248" t="s">
        <v>16270</v>
      </c>
    </row>
    <row r="3856" spans="1:21" s="1" customFormat="1" ht="23.25" customHeight="1" x14ac:dyDescent="0.25">
      <c r="A3856"/>
      <c r="B3856"/>
      <c r="C3856"/>
      <c r="D3856"/>
      <c r="E3856" s="344" t="s">
        <v>16294</v>
      </c>
      <c r="F3856"/>
      <c r="G3856"/>
      <c r="H3856" s="209"/>
      <c r="I3856" s="209"/>
      <c r="J3856" s="209"/>
      <c r="K3856" s="209"/>
      <c r="L3856" s="327">
        <v>210100</v>
      </c>
      <c r="M3856" s="327">
        <v>520</v>
      </c>
      <c r="N3856" s="327">
        <v>5048</v>
      </c>
      <c r="O3856" s="346">
        <v>5530</v>
      </c>
      <c r="P3856" s="334">
        <v>51452</v>
      </c>
      <c r="Q3856" s="248"/>
      <c r="R3856" s="251"/>
      <c r="S3856" s="248"/>
      <c r="T3856" s="248" t="s">
        <v>16014</v>
      </c>
      <c r="U3856" s="248" t="s">
        <v>16270</v>
      </c>
    </row>
    <row r="3857" spans="1:21" s="1" customFormat="1" ht="23.25" customHeight="1" x14ac:dyDescent="0.25">
      <c r="A3857"/>
      <c r="B3857"/>
      <c r="C3857"/>
      <c r="D3857"/>
      <c r="E3857" s="344" t="s">
        <v>16298</v>
      </c>
      <c r="F3857"/>
      <c r="G3857"/>
      <c r="H3857" s="209"/>
      <c r="I3857" s="209"/>
      <c r="J3857" s="209"/>
      <c r="K3857" s="209"/>
      <c r="L3857" s="327">
        <v>210100</v>
      </c>
      <c r="M3857" s="327">
        <v>520</v>
      </c>
      <c r="N3857" s="327">
        <v>5048</v>
      </c>
      <c r="O3857" s="347">
        <v>5900</v>
      </c>
      <c r="P3857" s="334">
        <v>51453</v>
      </c>
      <c r="Q3857" s="248"/>
      <c r="R3857" s="251"/>
      <c r="S3857" s="248"/>
      <c r="T3857" s="248" t="s">
        <v>16014</v>
      </c>
      <c r="U3857" s="248" t="s">
        <v>16270</v>
      </c>
    </row>
    <row r="3858" spans="1:21" s="1" customFormat="1" ht="23.25" customHeight="1" x14ac:dyDescent="0.25">
      <c r="A3858"/>
      <c r="B3858"/>
      <c r="C3858"/>
      <c r="D3858"/>
      <c r="E3858" s="344" t="s">
        <v>16275</v>
      </c>
      <c r="F3858"/>
      <c r="G3858"/>
      <c r="H3858" s="209"/>
      <c r="I3858" s="209"/>
      <c r="J3858" s="209"/>
      <c r="K3858" s="209"/>
      <c r="L3858" s="327">
        <v>210100</v>
      </c>
      <c r="M3858" s="327">
        <v>510</v>
      </c>
      <c r="N3858" s="327">
        <v>5049</v>
      </c>
      <c r="O3858" s="346">
        <v>5201</v>
      </c>
      <c r="P3858" s="334">
        <v>51454</v>
      </c>
      <c r="Q3858" s="248"/>
      <c r="R3858" s="251"/>
      <c r="S3858" s="248"/>
      <c r="T3858" s="248" t="s">
        <v>16014</v>
      </c>
      <c r="U3858" s="248" t="s">
        <v>16270</v>
      </c>
    </row>
    <row r="3859" spans="1:21" s="1" customFormat="1" ht="23.25" customHeight="1" x14ac:dyDescent="0.25">
      <c r="A3859"/>
      <c r="B3859"/>
      <c r="C3859"/>
      <c r="D3859"/>
      <c r="E3859" s="344" t="s">
        <v>16279</v>
      </c>
      <c r="F3859"/>
      <c r="G3859"/>
      <c r="H3859" s="209"/>
      <c r="I3859" s="209"/>
      <c r="J3859" s="209"/>
      <c r="K3859" s="209"/>
      <c r="L3859" s="327">
        <v>210100</v>
      </c>
      <c r="M3859" s="327">
        <v>510</v>
      </c>
      <c r="N3859" s="327">
        <v>5049</v>
      </c>
      <c r="O3859" s="346">
        <v>5202</v>
      </c>
      <c r="P3859" s="334">
        <v>51455</v>
      </c>
      <c r="Q3859" s="248"/>
      <c r="R3859" s="251"/>
      <c r="S3859" s="248"/>
      <c r="T3859" s="248" t="s">
        <v>16014</v>
      </c>
      <c r="U3859" s="248" t="s">
        <v>16270</v>
      </c>
    </row>
    <row r="3860" spans="1:21" s="1" customFormat="1" ht="23.25" customHeight="1" x14ac:dyDescent="0.25">
      <c r="A3860"/>
      <c r="B3860"/>
      <c r="C3860"/>
      <c r="D3860"/>
      <c r="E3860" s="344" t="s">
        <v>16282</v>
      </c>
      <c r="F3860"/>
      <c r="G3860"/>
      <c r="H3860" s="209"/>
      <c r="I3860" s="209"/>
      <c r="J3860" s="209"/>
      <c r="K3860" s="209"/>
      <c r="L3860" s="327">
        <v>210100</v>
      </c>
      <c r="M3860" s="327">
        <v>510</v>
      </c>
      <c r="N3860" s="327">
        <v>5049</v>
      </c>
      <c r="O3860" s="346">
        <v>5374</v>
      </c>
      <c r="P3860" s="334">
        <v>51456</v>
      </c>
      <c r="Q3860" s="248"/>
      <c r="R3860" s="251"/>
      <c r="S3860" s="248"/>
      <c r="T3860" s="248" t="s">
        <v>16014</v>
      </c>
      <c r="U3860" s="248" t="s">
        <v>16270</v>
      </c>
    </row>
    <row r="3861" spans="1:21" s="1" customFormat="1" ht="23.25" customHeight="1" x14ac:dyDescent="0.25">
      <c r="A3861"/>
      <c r="B3861"/>
      <c r="C3861"/>
      <c r="D3861"/>
      <c r="E3861" s="344" t="s">
        <v>16285</v>
      </c>
      <c r="F3861"/>
      <c r="G3861"/>
      <c r="H3861" s="209"/>
      <c r="I3861" s="209"/>
      <c r="J3861" s="209"/>
      <c r="K3861" s="209"/>
      <c r="L3861" s="327">
        <v>210100</v>
      </c>
      <c r="M3861" s="327">
        <v>510</v>
      </c>
      <c r="N3861" s="327">
        <v>5049</v>
      </c>
      <c r="O3861" s="346">
        <v>5510</v>
      </c>
      <c r="P3861" s="334">
        <v>51457</v>
      </c>
      <c r="Q3861" s="248"/>
      <c r="R3861" s="251"/>
      <c r="S3861" s="248"/>
      <c r="T3861" s="248" t="s">
        <v>16014</v>
      </c>
      <c r="U3861" s="248" t="s">
        <v>16270</v>
      </c>
    </row>
    <row r="3862" spans="1:21" s="1" customFormat="1" ht="23.25" customHeight="1" x14ac:dyDescent="0.25">
      <c r="A3862"/>
      <c r="B3862"/>
      <c r="C3862"/>
      <c r="D3862"/>
      <c r="E3862" s="344" t="s">
        <v>16288</v>
      </c>
      <c r="F3862"/>
      <c r="G3862"/>
      <c r="H3862" s="209"/>
      <c r="I3862" s="209"/>
      <c r="J3862" s="209"/>
      <c r="K3862" s="209"/>
      <c r="L3862" s="327">
        <v>210100</v>
      </c>
      <c r="M3862" s="327">
        <v>510</v>
      </c>
      <c r="N3862" s="327">
        <v>5049</v>
      </c>
      <c r="O3862" s="346">
        <v>5515</v>
      </c>
      <c r="P3862" s="334">
        <v>51458</v>
      </c>
      <c r="Q3862" s="248"/>
      <c r="R3862" s="251"/>
      <c r="S3862" s="248"/>
      <c r="T3862" s="248" t="s">
        <v>16014</v>
      </c>
      <c r="U3862" s="248" t="s">
        <v>16270</v>
      </c>
    </row>
    <row r="3863" spans="1:21" s="1" customFormat="1" ht="23.25" customHeight="1" x14ac:dyDescent="0.25">
      <c r="A3863"/>
      <c r="B3863"/>
      <c r="C3863"/>
      <c r="D3863"/>
      <c r="E3863" s="344" t="s">
        <v>16291</v>
      </c>
      <c r="F3863"/>
      <c r="G3863"/>
      <c r="H3863" s="209"/>
      <c r="I3863" s="209"/>
      <c r="J3863" s="209"/>
      <c r="K3863" s="209"/>
      <c r="L3863" s="327">
        <v>210100</v>
      </c>
      <c r="M3863" s="327">
        <v>510</v>
      </c>
      <c r="N3863" s="327">
        <v>5049</v>
      </c>
      <c r="O3863" s="346">
        <v>5525</v>
      </c>
      <c r="P3863" s="334">
        <v>51459</v>
      </c>
      <c r="Q3863" s="248"/>
      <c r="R3863" s="251"/>
      <c r="S3863" s="248"/>
      <c r="T3863" s="248" t="s">
        <v>16014</v>
      </c>
      <c r="U3863" s="248" t="s">
        <v>16270</v>
      </c>
    </row>
    <row r="3864" spans="1:21" s="1" customFormat="1" ht="23.25" customHeight="1" x14ac:dyDescent="0.25">
      <c r="A3864"/>
      <c r="B3864"/>
      <c r="C3864"/>
      <c r="D3864"/>
      <c r="E3864" s="344" t="s">
        <v>16294</v>
      </c>
      <c r="F3864"/>
      <c r="G3864"/>
      <c r="H3864" s="209"/>
      <c r="I3864" s="209"/>
      <c r="J3864" s="209"/>
      <c r="K3864" s="209"/>
      <c r="L3864" s="327">
        <v>210100</v>
      </c>
      <c r="M3864" s="327">
        <v>510</v>
      </c>
      <c r="N3864" s="327">
        <v>5049</v>
      </c>
      <c r="O3864" s="346">
        <v>5530</v>
      </c>
      <c r="P3864" s="334">
        <v>51460</v>
      </c>
      <c r="Q3864" s="248"/>
      <c r="R3864" s="251"/>
      <c r="S3864" s="248"/>
      <c r="T3864" s="248" t="s">
        <v>16014</v>
      </c>
      <c r="U3864" s="248" t="s">
        <v>16270</v>
      </c>
    </row>
    <row r="3865" spans="1:21" s="1" customFormat="1" ht="23.25" customHeight="1" x14ac:dyDescent="0.25">
      <c r="A3865"/>
      <c r="B3865"/>
      <c r="C3865"/>
      <c r="D3865"/>
      <c r="E3865" s="344" t="s">
        <v>16298</v>
      </c>
      <c r="F3865"/>
      <c r="G3865"/>
      <c r="H3865" s="209"/>
      <c r="I3865" s="209"/>
      <c r="J3865" s="209"/>
      <c r="K3865" s="209"/>
      <c r="L3865" s="327">
        <v>210100</v>
      </c>
      <c r="M3865" s="327">
        <v>510</v>
      </c>
      <c r="N3865" s="327">
        <v>5049</v>
      </c>
      <c r="O3865" s="347">
        <v>5900</v>
      </c>
      <c r="P3865" s="334">
        <v>51461</v>
      </c>
      <c r="Q3865" s="248"/>
      <c r="R3865" s="251"/>
      <c r="S3865" s="248"/>
      <c r="T3865" s="248" t="s">
        <v>16014</v>
      </c>
      <c r="U3865" s="248" t="s">
        <v>16270</v>
      </c>
    </row>
    <row r="3866" spans="1:21" s="1" customFormat="1" ht="23.25" customHeight="1" x14ac:dyDescent="0.25">
      <c r="A3866"/>
      <c r="B3866"/>
      <c r="C3866"/>
      <c r="D3866"/>
      <c r="E3866" s="344" t="s">
        <v>16275</v>
      </c>
      <c r="F3866"/>
      <c r="G3866"/>
      <c r="H3866" s="209"/>
      <c r="I3866" s="209"/>
      <c r="J3866" s="209"/>
      <c r="K3866" s="209"/>
      <c r="L3866" s="327">
        <v>210100</v>
      </c>
      <c r="M3866" s="327">
        <v>510</v>
      </c>
      <c r="N3866" s="327">
        <v>5059</v>
      </c>
      <c r="O3866" s="346">
        <v>5201</v>
      </c>
      <c r="P3866" s="334">
        <v>51462</v>
      </c>
      <c r="Q3866" s="248"/>
      <c r="R3866" s="251"/>
      <c r="S3866" s="248"/>
      <c r="T3866" s="248" t="s">
        <v>16014</v>
      </c>
      <c r="U3866" s="248" t="s">
        <v>16270</v>
      </c>
    </row>
    <row r="3867" spans="1:21" s="1" customFormat="1" ht="23.25" customHeight="1" x14ac:dyDescent="0.25">
      <c r="A3867"/>
      <c r="B3867"/>
      <c r="C3867"/>
      <c r="D3867"/>
      <c r="E3867" s="344" t="s">
        <v>16279</v>
      </c>
      <c r="F3867"/>
      <c r="G3867"/>
      <c r="H3867" s="209"/>
      <c r="I3867" s="209"/>
      <c r="J3867" s="209"/>
      <c r="K3867" s="209"/>
      <c r="L3867" s="327">
        <v>210100</v>
      </c>
      <c r="M3867" s="327">
        <v>510</v>
      </c>
      <c r="N3867" s="327">
        <v>5059</v>
      </c>
      <c r="O3867" s="346">
        <v>5202</v>
      </c>
      <c r="P3867" s="334">
        <v>51463</v>
      </c>
      <c r="Q3867" s="248"/>
      <c r="R3867" s="251"/>
      <c r="S3867" s="248"/>
      <c r="T3867" s="248" t="s">
        <v>16014</v>
      </c>
      <c r="U3867" s="248" t="s">
        <v>16270</v>
      </c>
    </row>
    <row r="3868" spans="1:21" s="1" customFormat="1" ht="23.25" customHeight="1" x14ac:dyDescent="0.25">
      <c r="A3868"/>
      <c r="B3868"/>
      <c r="C3868"/>
      <c r="D3868"/>
      <c r="E3868" s="344" t="s">
        <v>16282</v>
      </c>
      <c r="F3868"/>
      <c r="G3868"/>
      <c r="H3868" s="209"/>
      <c r="I3868" s="209"/>
      <c r="J3868" s="209"/>
      <c r="K3868" s="209"/>
      <c r="L3868" s="327">
        <v>210100</v>
      </c>
      <c r="M3868" s="327">
        <v>510</v>
      </c>
      <c r="N3868" s="327">
        <v>5059</v>
      </c>
      <c r="O3868" s="346">
        <v>5374</v>
      </c>
      <c r="P3868" s="334">
        <v>51464</v>
      </c>
      <c r="Q3868" s="248"/>
      <c r="R3868" s="251"/>
      <c r="S3868" s="248"/>
      <c r="T3868" s="248" t="s">
        <v>16014</v>
      </c>
      <c r="U3868" s="248" t="s">
        <v>16270</v>
      </c>
    </row>
    <row r="3869" spans="1:21" s="1" customFormat="1" ht="23.25" customHeight="1" x14ac:dyDescent="0.25">
      <c r="A3869"/>
      <c r="B3869"/>
      <c r="C3869"/>
      <c r="D3869"/>
      <c r="E3869" s="344" t="s">
        <v>16285</v>
      </c>
      <c r="F3869"/>
      <c r="G3869"/>
      <c r="H3869" s="209"/>
      <c r="I3869" s="209"/>
      <c r="J3869" s="209"/>
      <c r="K3869" s="209"/>
      <c r="L3869" s="327">
        <v>210100</v>
      </c>
      <c r="M3869" s="327">
        <v>510</v>
      </c>
      <c r="N3869" s="327">
        <v>5059</v>
      </c>
      <c r="O3869" s="346">
        <v>5510</v>
      </c>
      <c r="P3869" s="334">
        <v>51465</v>
      </c>
      <c r="Q3869" s="248"/>
      <c r="R3869" s="251"/>
      <c r="S3869" s="248"/>
      <c r="T3869" s="248" t="s">
        <v>16014</v>
      </c>
      <c r="U3869" s="248" t="s">
        <v>16270</v>
      </c>
    </row>
    <row r="3870" spans="1:21" s="1" customFormat="1" ht="23.25" customHeight="1" x14ac:dyDescent="0.25">
      <c r="A3870"/>
      <c r="B3870"/>
      <c r="C3870"/>
      <c r="D3870"/>
      <c r="E3870" s="344" t="s">
        <v>16288</v>
      </c>
      <c r="F3870"/>
      <c r="G3870"/>
      <c r="H3870" s="209"/>
      <c r="I3870" s="209"/>
      <c r="J3870" s="209"/>
      <c r="K3870" s="209"/>
      <c r="L3870" s="327">
        <v>210100</v>
      </c>
      <c r="M3870" s="327">
        <v>510</v>
      </c>
      <c r="N3870" s="327">
        <v>5059</v>
      </c>
      <c r="O3870" s="346">
        <v>5515</v>
      </c>
      <c r="P3870" s="334">
        <v>51466</v>
      </c>
      <c r="Q3870" s="248"/>
      <c r="R3870" s="251"/>
      <c r="S3870" s="248"/>
      <c r="T3870" s="248" t="s">
        <v>16014</v>
      </c>
      <c r="U3870" s="248" t="s">
        <v>16270</v>
      </c>
    </row>
    <row r="3871" spans="1:21" s="1" customFormat="1" ht="23.25" customHeight="1" x14ac:dyDescent="0.25">
      <c r="A3871"/>
      <c r="B3871"/>
      <c r="C3871"/>
      <c r="D3871"/>
      <c r="E3871" s="344" t="s">
        <v>16291</v>
      </c>
      <c r="F3871"/>
      <c r="G3871"/>
      <c r="H3871" s="209"/>
      <c r="I3871" s="209"/>
      <c r="J3871" s="209"/>
      <c r="K3871" s="209"/>
      <c r="L3871" s="327">
        <v>210100</v>
      </c>
      <c r="M3871" s="327">
        <v>510</v>
      </c>
      <c r="N3871" s="327">
        <v>5059</v>
      </c>
      <c r="O3871" s="346">
        <v>5525</v>
      </c>
      <c r="P3871" s="334">
        <v>51467</v>
      </c>
      <c r="Q3871" s="248"/>
      <c r="R3871" s="251"/>
      <c r="S3871" s="248"/>
      <c r="T3871" s="248" t="s">
        <v>16014</v>
      </c>
      <c r="U3871" s="248" t="s">
        <v>16270</v>
      </c>
    </row>
    <row r="3872" spans="1:21" s="1" customFormat="1" ht="23.25" customHeight="1" x14ac:dyDescent="0.25">
      <c r="A3872"/>
      <c r="B3872"/>
      <c r="C3872"/>
      <c r="D3872"/>
      <c r="E3872" s="344" t="s">
        <v>16294</v>
      </c>
      <c r="F3872"/>
      <c r="G3872"/>
      <c r="H3872" s="209"/>
      <c r="I3872" s="209"/>
      <c r="J3872" s="209"/>
      <c r="K3872" s="209"/>
      <c r="L3872" s="327">
        <v>210100</v>
      </c>
      <c r="M3872" s="327">
        <v>510</v>
      </c>
      <c r="N3872" s="327">
        <v>5059</v>
      </c>
      <c r="O3872" s="346">
        <v>5530</v>
      </c>
      <c r="P3872" s="334">
        <v>51468</v>
      </c>
      <c r="Q3872" s="248"/>
      <c r="R3872" s="251"/>
      <c r="S3872" s="248"/>
      <c r="T3872" s="248" t="s">
        <v>16014</v>
      </c>
      <c r="U3872" s="248" t="s">
        <v>16270</v>
      </c>
    </row>
    <row r="3873" spans="1:21" s="1" customFormat="1" ht="23.25" customHeight="1" x14ac:dyDescent="0.25">
      <c r="A3873"/>
      <c r="B3873"/>
      <c r="C3873"/>
      <c r="D3873"/>
      <c r="E3873" s="344" t="s">
        <v>16298</v>
      </c>
      <c r="F3873"/>
      <c r="G3873"/>
      <c r="H3873" s="209"/>
      <c r="I3873" s="209"/>
      <c r="J3873" s="209"/>
      <c r="K3873" s="209"/>
      <c r="L3873" s="327">
        <v>210100</v>
      </c>
      <c r="M3873" s="327">
        <v>510</v>
      </c>
      <c r="N3873" s="327">
        <v>5059</v>
      </c>
      <c r="O3873" s="347">
        <v>5900</v>
      </c>
      <c r="P3873" s="334">
        <v>51469</v>
      </c>
      <c r="Q3873" s="248"/>
      <c r="R3873" s="251"/>
      <c r="S3873" s="248"/>
      <c r="T3873" s="248" t="s">
        <v>16014</v>
      </c>
      <c r="U3873" s="248" t="s">
        <v>16270</v>
      </c>
    </row>
    <row r="3874" spans="1:21" s="1" customFormat="1" ht="23.25" customHeight="1" x14ac:dyDescent="0.25">
      <c r="A3874"/>
      <c r="B3874"/>
      <c r="C3874"/>
      <c r="D3874"/>
      <c r="E3874" s="344" t="s">
        <v>16275</v>
      </c>
      <c r="F3874"/>
      <c r="G3874"/>
      <c r="H3874" s="209"/>
      <c r="I3874" s="209"/>
      <c r="J3874" s="209"/>
      <c r="K3874" s="209"/>
      <c r="L3874" s="327">
        <v>210100</v>
      </c>
      <c r="M3874" s="327">
        <v>520</v>
      </c>
      <c r="N3874" s="327">
        <v>5060</v>
      </c>
      <c r="O3874" s="346">
        <v>5201</v>
      </c>
      <c r="P3874" s="334">
        <v>51470</v>
      </c>
      <c r="Q3874" s="248"/>
      <c r="R3874" s="251"/>
      <c r="S3874" s="248"/>
      <c r="T3874" s="248" t="s">
        <v>16014</v>
      </c>
      <c r="U3874" s="248" t="s">
        <v>16270</v>
      </c>
    </row>
    <row r="3875" spans="1:21" s="1" customFormat="1" ht="23.25" customHeight="1" x14ac:dyDescent="0.25">
      <c r="A3875"/>
      <c r="B3875"/>
      <c r="C3875"/>
      <c r="D3875"/>
      <c r="E3875" s="344" t="s">
        <v>16279</v>
      </c>
      <c r="F3875"/>
      <c r="G3875"/>
      <c r="H3875" s="209"/>
      <c r="I3875" s="209"/>
      <c r="J3875" s="209"/>
      <c r="K3875" s="209"/>
      <c r="L3875" s="327">
        <v>210100</v>
      </c>
      <c r="M3875" s="327">
        <v>520</v>
      </c>
      <c r="N3875" s="327">
        <v>5060</v>
      </c>
      <c r="O3875" s="346">
        <v>5202</v>
      </c>
      <c r="P3875" s="334">
        <v>51471</v>
      </c>
      <c r="Q3875" s="248"/>
      <c r="R3875" s="251"/>
      <c r="S3875" s="248"/>
      <c r="T3875" s="248" t="s">
        <v>16014</v>
      </c>
      <c r="U3875" s="248" t="s">
        <v>16270</v>
      </c>
    </row>
    <row r="3876" spans="1:21" s="1" customFormat="1" ht="23.25" customHeight="1" x14ac:dyDescent="0.25">
      <c r="A3876"/>
      <c r="B3876"/>
      <c r="C3876"/>
      <c r="D3876"/>
      <c r="E3876" s="344" t="s">
        <v>16282</v>
      </c>
      <c r="F3876"/>
      <c r="G3876"/>
      <c r="H3876" s="209"/>
      <c r="I3876" s="209"/>
      <c r="J3876" s="209"/>
      <c r="K3876" s="209"/>
      <c r="L3876" s="327">
        <v>210100</v>
      </c>
      <c r="M3876" s="327">
        <v>520</v>
      </c>
      <c r="N3876" s="327">
        <v>5060</v>
      </c>
      <c r="O3876" s="346">
        <v>5374</v>
      </c>
      <c r="P3876" s="334">
        <v>51472</v>
      </c>
      <c r="Q3876" s="248"/>
      <c r="R3876" s="251"/>
      <c r="S3876" s="248"/>
      <c r="T3876" s="248" t="s">
        <v>16014</v>
      </c>
      <c r="U3876" s="248" t="s">
        <v>16270</v>
      </c>
    </row>
    <row r="3877" spans="1:21" s="1" customFormat="1" ht="23.25" customHeight="1" x14ac:dyDescent="0.25">
      <c r="A3877"/>
      <c r="B3877"/>
      <c r="C3877"/>
      <c r="D3877"/>
      <c r="E3877" s="344" t="s">
        <v>16285</v>
      </c>
      <c r="F3877"/>
      <c r="G3877"/>
      <c r="H3877" s="209"/>
      <c r="I3877" s="209"/>
      <c r="J3877" s="209"/>
      <c r="K3877" s="209"/>
      <c r="L3877" s="327">
        <v>210100</v>
      </c>
      <c r="M3877" s="327">
        <v>520</v>
      </c>
      <c r="N3877" s="327">
        <v>5060</v>
      </c>
      <c r="O3877" s="346">
        <v>5510</v>
      </c>
      <c r="P3877" s="334">
        <v>51473</v>
      </c>
      <c r="Q3877" s="248"/>
      <c r="R3877" s="251"/>
      <c r="S3877" s="248"/>
      <c r="T3877" s="248" t="s">
        <v>16014</v>
      </c>
      <c r="U3877" s="248" t="s">
        <v>16270</v>
      </c>
    </row>
    <row r="3878" spans="1:21" s="1" customFormat="1" ht="23.25" customHeight="1" x14ac:dyDescent="0.25">
      <c r="A3878"/>
      <c r="B3878"/>
      <c r="C3878"/>
      <c r="D3878"/>
      <c r="E3878" s="344" t="s">
        <v>16288</v>
      </c>
      <c r="F3878"/>
      <c r="G3878"/>
      <c r="H3878" s="209"/>
      <c r="I3878" s="209"/>
      <c r="J3878" s="209"/>
      <c r="K3878" s="209"/>
      <c r="L3878" s="327">
        <v>210100</v>
      </c>
      <c r="M3878" s="327">
        <v>520</v>
      </c>
      <c r="N3878" s="327">
        <v>5060</v>
      </c>
      <c r="O3878" s="346">
        <v>5515</v>
      </c>
      <c r="P3878" s="334">
        <v>51474</v>
      </c>
      <c r="Q3878" s="248"/>
      <c r="R3878" s="251"/>
      <c r="S3878" s="248"/>
      <c r="T3878" s="248" t="s">
        <v>16014</v>
      </c>
      <c r="U3878" s="248" t="s">
        <v>16270</v>
      </c>
    </row>
    <row r="3879" spans="1:21" s="1" customFormat="1" ht="23.25" customHeight="1" x14ac:dyDescent="0.25">
      <c r="A3879"/>
      <c r="B3879"/>
      <c r="C3879"/>
      <c r="D3879"/>
      <c r="E3879" s="344" t="s">
        <v>16291</v>
      </c>
      <c r="F3879"/>
      <c r="G3879"/>
      <c r="H3879" s="209"/>
      <c r="I3879" s="209"/>
      <c r="J3879" s="209"/>
      <c r="K3879" s="209"/>
      <c r="L3879" s="327">
        <v>210100</v>
      </c>
      <c r="M3879" s="327">
        <v>520</v>
      </c>
      <c r="N3879" s="327">
        <v>5060</v>
      </c>
      <c r="O3879" s="346">
        <v>5525</v>
      </c>
      <c r="P3879" s="334">
        <v>51475</v>
      </c>
      <c r="Q3879" s="248"/>
      <c r="R3879" s="251"/>
      <c r="S3879" s="248"/>
      <c r="T3879" s="248" t="s">
        <v>16014</v>
      </c>
      <c r="U3879" s="248" t="s">
        <v>16270</v>
      </c>
    </row>
    <row r="3880" spans="1:21" s="1" customFormat="1" ht="23.25" customHeight="1" x14ac:dyDescent="0.25">
      <c r="A3880"/>
      <c r="B3880"/>
      <c r="C3880"/>
      <c r="D3880"/>
      <c r="E3880" s="344" t="s">
        <v>16294</v>
      </c>
      <c r="F3880"/>
      <c r="G3880"/>
      <c r="H3880" s="209"/>
      <c r="I3880" s="209"/>
      <c r="J3880" s="209"/>
      <c r="K3880" s="209"/>
      <c r="L3880" s="327">
        <v>210100</v>
      </c>
      <c r="M3880" s="327">
        <v>520</v>
      </c>
      <c r="N3880" s="327">
        <v>5060</v>
      </c>
      <c r="O3880" s="346">
        <v>5530</v>
      </c>
      <c r="P3880" s="334">
        <v>51476</v>
      </c>
      <c r="Q3880" s="248"/>
      <c r="R3880" s="251"/>
      <c r="S3880" s="248"/>
      <c r="T3880" s="248" t="s">
        <v>16014</v>
      </c>
      <c r="U3880" s="248" t="s">
        <v>16270</v>
      </c>
    </row>
    <row r="3881" spans="1:21" s="1" customFormat="1" ht="23.25" customHeight="1" x14ac:dyDescent="0.25">
      <c r="A3881"/>
      <c r="B3881"/>
      <c r="C3881"/>
      <c r="D3881"/>
      <c r="E3881" s="344" t="s">
        <v>16298</v>
      </c>
      <c r="F3881"/>
      <c r="G3881"/>
      <c r="H3881" s="209"/>
      <c r="I3881" s="209"/>
      <c r="J3881" s="209"/>
      <c r="K3881" s="209"/>
      <c r="L3881" s="327">
        <v>210100</v>
      </c>
      <c r="M3881" s="327">
        <v>520</v>
      </c>
      <c r="N3881" s="327">
        <v>5060</v>
      </c>
      <c r="O3881" s="347">
        <v>5900</v>
      </c>
      <c r="P3881" s="334">
        <v>51477</v>
      </c>
      <c r="Q3881" s="248"/>
      <c r="R3881" s="251"/>
      <c r="S3881" s="248"/>
      <c r="T3881" s="248" t="s">
        <v>16014</v>
      </c>
      <c r="U3881" s="248" t="s">
        <v>16270</v>
      </c>
    </row>
    <row r="3882" spans="1:21" s="1" customFormat="1" ht="23.25" customHeight="1" x14ac:dyDescent="0.25">
      <c r="A3882"/>
      <c r="B3882"/>
      <c r="C3882"/>
      <c r="D3882"/>
      <c r="E3882" s="344" t="s">
        <v>16275</v>
      </c>
      <c r="F3882"/>
      <c r="G3882"/>
      <c r="H3882" s="209"/>
      <c r="I3882" s="209"/>
      <c r="J3882" s="209"/>
      <c r="K3882" s="209"/>
      <c r="L3882" s="327">
        <v>210100</v>
      </c>
      <c r="M3882" s="327">
        <v>510</v>
      </c>
      <c r="N3882" s="327">
        <v>5062</v>
      </c>
      <c r="O3882" s="346">
        <v>5201</v>
      </c>
      <c r="P3882" s="334">
        <v>51478</v>
      </c>
      <c r="Q3882" s="248"/>
      <c r="R3882" s="251"/>
      <c r="S3882" s="248"/>
      <c r="T3882" s="248" t="s">
        <v>16014</v>
      </c>
      <c r="U3882" s="248" t="s">
        <v>16270</v>
      </c>
    </row>
    <row r="3883" spans="1:21" s="1" customFormat="1" ht="23.25" customHeight="1" x14ac:dyDescent="0.25">
      <c r="A3883"/>
      <c r="B3883"/>
      <c r="C3883"/>
      <c r="D3883"/>
      <c r="E3883" s="344" t="s">
        <v>16279</v>
      </c>
      <c r="F3883"/>
      <c r="G3883"/>
      <c r="H3883" s="209"/>
      <c r="I3883" s="209"/>
      <c r="J3883" s="209"/>
      <c r="K3883" s="209"/>
      <c r="L3883" s="327">
        <v>210100</v>
      </c>
      <c r="M3883" s="327">
        <v>510</v>
      </c>
      <c r="N3883" s="327">
        <v>5062</v>
      </c>
      <c r="O3883" s="346">
        <v>5202</v>
      </c>
      <c r="P3883" s="334">
        <v>51479</v>
      </c>
      <c r="Q3883" s="248"/>
      <c r="R3883" s="251"/>
      <c r="S3883" s="248"/>
      <c r="T3883" s="248" t="s">
        <v>16014</v>
      </c>
      <c r="U3883" s="248" t="s">
        <v>16270</v>
      </c>
    </row>
    <row r="3884" spans="1:21" s="1" customFormat="1" ht="23.25" customHeight="1" x14ac:dyDescent="0.25">
      <c r="A3884"/>
      <c r="B3884"/>
      <c r="C3884"/>
      <c r="D3884"/>
      <c r="E3884" s="344" t="s">
        <v>16282</v>
      </c>
      <c r="F3884"/>
      <c r="G3884"/>
      <c r="H3884" s="209"/>
      <c r="I3884" s="209"/>
      <c r="J3884" s="209"/>
      <c r="K3884" s="209"/>
      <c r="L3884" s="327">
        <v>210100</v>
      </c>
      <c r="M3884" s="327">
        <v>510</v>
      </c>
      <c r="N3884" s="327">
        <v>5062</v>
      </c>
      <c r="O3884" s="346">
        <v>5374</v>
      </c>
      <c r="P3884" s="334">
        <v>51480</v>
      </c>
      <c r="Q3884" s="248"/>
      <c r="R3884" s="251"/>
      <c r="S3884" s="248"/>
      <c r="T3884" s="248" t="s">
        <v>16014</v>
      </c>
      <c r="U3884" s="248" t="s">
        <v>16270</v>
      </c>
    </row>
    <row r="3885" spans="1:21" s="1" customFormat="1" ht="23.25" customHeight="1" x14ac:dyDescent="0.25">
      <c r="A3885"/>
      <c r="B3885"/>
      <c r="C3885"/>
      <c r="D3885"/>
      <c r="E3885" s="344" t="s">
        <v>16285</v>
      </c>
      <c r="F3885"/>
      <c r="G3885"/>
      <c r="H3885" s="209"/>
      <c r="I3885" s="209"/>
      <c r="J3885" s="209"/>
      <c r="K3885" s="209"/>
      <c r="L3885" s="327">
        <v>210100</v>
      </c>
      <c r="M3885" s="327">
        <v>510</v>
      </c>
      <c r="N3885" s="327">
        <v>5062</v>
      </c>
      <c r="O3885" s="346">
        <v>5510</v>
      </c>
      <c r="P3885" s="334">
        <v>51481</v>
      </c>
      <c r="Q3885" s="248"/>
      <c r="R3885" s="251"/>
      <c r="S3885" s="248"/>
      <c r="T3885" s="248" t="s">
        <v>16014</v>
      </c>
      <c r="U3885" s="248" t="s">
        <v>16270</v>
      </c>
    </row>
    <row r="3886" spans="1:21" s="1" customFormat="1" ht="23.25" customHeight="1" x14ac:dyDescent="0.25">
      <c r="A3886"/>
      <c r="B3886"/>
      <c r="C3886"/>
      <c r="D3886"/>
      <c r="E3886" s="344" t="s">
        <v>16288</v>
      </c>
      <c r="F3886"/>
      <c r="G3886"/>
      <c r="H3886" s="209"/>
      <c r="I3886" s="209"/>
      <c r="J3886" s="209"/>
      <c r="K3886" s="209"/>
      <c r="L3886" s="327">
        <v>210100</v>
      </c>
      <c r="M3886" s="327">
        <v>510</v>
      </c>
      <c r="N3886" s="327">
        <v>5062</v>
      </c>
      <c r="O3886" s="346">
        <v>5515</v>
      </c>
      <c r="P3886" s="334">
        <v>51482</v>
      </c>
      <c r="Q3886" s="248"/>
      <c r="R3886" s="251"/>
      <c r="S3886" s="248"/>
      <c r="T3886" s="248" t="s">
        <v>16014</v>
      </c>
      <c r="U3886" s="248" t="s">
        <v>16270</v>
      </c>
    </row>
    <row r="3887" spans="1:21" s="1" customFormat="1" ht="23.25" customHeight="1" x14ac:dyDescent="0.25">
      <c r="A3887"/>
      <c r="B3887"/>
      <c r="C3887"/>
      <c r="D3887"/>
      <c r="E3887" s="344" t="s">
        <v>16291</v>
      </c>
      <c r="F3887"/>
      <c r="G3887"/>
      <c r="H3887" s="209"/>
      <c r="I3887" s="209"/>
      <c r="J3887" s="209"/>
      <c r="K3887" s="209"/>
      <c r="L3887" s="327">
        <v>210100</v>
      </c>
      <c r="M3887" s="327">
        <v>510</v>
      </c>
      <c r="N3887" s="327">
        <v>5062</v>
      </c>
      <c r="O3887" s="346">
        <v>5525</v>
      </c>
      <c r="P3887" s="334">
        <v>51483</v>
      </c>
      <c r="Q3887" s="248"/>
      <c r="R3887" s="251"/>
      <c r="S3887" s="248"/>
      <c r="T3887" s="248" t="s">
        <v>16014</v>
      </c>
      <c r="U3887" s="248" t="s">
        <v>16270</v>
      </c>
    </row>
    <row r="3888" spans="1:21" s="1" customFormat="1" ht="23.25" customHeight="1" x14ac:dyDescent="0.25">
      <c r="A3888"/>
      <c r="B3888"/>
      <c r="C3888"/>
      <c r="D3888"/>
      <c r="E3888" s="344" t="s">
        <v>16294</v>
      </c>
      <c r="F3888"/>
      <c r="G3888"/>
      <c r="H3888" s="209"/>
      <c r="I3888" s="209"/>
      <c r="J3888" s="209"/>
      <c r="K3888" s="209"/>
      <c r="L3888" s="327">
        <v>210100</v>
      </c>
      <c r="M3888" s="327">
        <v>510</v>
      </c>
      <c r="N3888" s="327">
        <v>5062</v>
      </c>
      <c r="O3888" s="346">
        <v>5530</v>
      </c>
      <c r="P3888" s="334">
        <v>51484</v>
      </c>
      <c r="Q3888" s="248"/>
      <c r="R3888" s="251"/>
      <c r="S3888" s="248"/>
      <c r="T3888" s="248" t="s">
        <v>16014</v>
      </c>
      <c r="U3888" s="248" t="s">
        <v>16270</v>
      </c>
    </row>
    <row r="3889" spans="1:21" s="1" customFormat="1" ht="23.25" customHeight="1" x14ac:dyDescent="0.25">
      <c r="A3889"/>
      <c r="B3889"/>
      <c r="C3889"/>
      <c r="D3889"/>
      <c r="E3889" s="344" t="s">
        <v>16298</v>
      </c>
      <c r="F3889"/>
      <c r="G3889"/>
      <c r="H3889" s="209"/>
      <c r="I3889" s="209"/>
      <c r="J3889" s="209"/>
      <c r="K3889" s="209"/>
      <c r="L3889" s="327">
        <v>210100</v>
      </c>
      <c r="M3889" s="327">
        <v>510</v>
      </c>
      <c r="N3889" s="327">
        <v>5062</v>
      </c>
      <c r="O3889" s="347">
        <v>5900</v>
      </c>
      <c r="P3889" s="334">
        <v>51485</v>
      </c>
      <c r="Q3889" s="248"/>
      <c r="R3889" s="251"/>
      <c r="S3889" s="248"/>
      <c r="T3889" s="248" t="s">
        <v>16014</v>
      </c>
      <c r="U3889" s="248" t="s">
        <v>16270</v>
      </c>
    </row>
    <row r="3890" spans="1:21" s="1" customFormat="1" ht="23.25" customHeight="1" x14ac:dyDescent="0.25">
      <c r="A3890"/>
      <c r="B3890"/>
      <c r="C3890"/>
      <c r="D3890"/>
      <c r="E3890" s="344" t="s">
        <v>16275</v>
      </c>
      <c r="F3890"/>
      <c r="G3890"/>
      <c r="H3890" s="209"/>
      <c r="I3890" s="209"/>
      <c r="J3890" s="209"/>
      <c r="K3890" s="209"/>
      <c r="L3890" s="327">
        <v>210100</v>
      </c>
      <c r="M3890" s="327">
        <v>510</v>
      </c>
      <c r="N3890" s="327">
        <v>5063</v>
      </c>
      <c r="O3890" s="346">
        <v>5201</v>
      </c>
      <c r="P3890" s="334">
        <v>51486</v>
      </c>
      <c r="Q3890" s="248"/>
      <c r="R3890" s="251"/>
      <c r="S3890" s="248"/>
      <c r="T3890" s="248" t="s">
        <v>16014</v>
      </c>
      <c r="U3890" s="248" t="s">
        <v>16270</v>
      </c>
    </row>
    <row r="3891" spans="1:21" s="1" customFormat="1" ht="23.25" customHeight="1" x14ac:dyDescent="0.25">
      <c r="A3891"/>
      <c r="B3891"/>
      <c r="C3891"/>
      <c r="D3891"/>
      <c r="E3891" s="344" t="s">
        <v>16279</v>
      </c>
      <c r="F3891"/>
      <c r="G3891"/>
      <c r="H3891" s="209"/>
      <c r="I3891" s="209"/>
      <c r="J3891" s="209"/>
      <c r="K3891" s="209"/>
      <c r="L3891" s="327">
        <v>210100</v>
      </c>
      <c r="M3891" s="327">
        <v>510</v>
      </c>
      <c r="N3891" s="327">
        <v>5063</v>
      </c>
      <c r="O3891" s="346">
        <v>5202</v>
      </c>
      <c r="P3891" s="334">
        <v>51487</v>
      </c>
      <c r="Q3891" s="248"/>
      <c r="R3891" s="251"/>
      <c r="S3891" s="248"/>
      <c r="T3891" s="248" t="s">
        <v>16014</v>
      </c>
      <c r="U3891" s="248" t="s">
        <v>16270</v>
      </c>
    </row>
    <row r="3892" spans="1:21" s="1" customFormat="1" ht="23.25" customHeight="1" x14ac:dyDescent="0.25">
      <c r="A3892"/>
      <c r="B3892"/>
      <c r="C3892"/>
      <c r="D3892"/>
      <c r="E3892" s="344" t="s">
        <v>16282</v>
      </c>
      <c r="F3892"/>
      <c r="G3892"/>
      <c r="H3892" s="209"/>
      <c r="I3892" s="209"/>
      <c r="J3892" s="209"/>
      <c r="K3892" s="209"/>
      <c r="L3892" s="327">
        <v>210100</v>
      </c>
      <c r="M3892" s="327">
        <v>510</v>
      </c>
      <c r="N3892" s="327">
        <v>5063</v>
      </c>
      <c r="O3892" s="346">
        <v>5374</v>
      </c>
      <c r="P3892" s="334">
        <v>51488</v>
      </c>
      <c r="Q3892" s="248"/>
      <c r="R3892" s="251"/>
      <c r="S3892" s="248"/>
      <c r="T3892" s="248" t="s">
        <v>16014</v>
      </c>
      <c r="U3892" s="248" t="s">
        <v>16270</v>
      </c>
    </row>
    <row r="3893" spans="1:21" s="1" customFormat="1" ht="23.25" customHeight="1" x14ac:dyDescent="0.25">
      <c r="A3893"/>
      <c r="B3893"/>
      <c r="C3893"/>
      <c r="D3893"/>
      <c r="E3893" s="344" t="s">
        <v>16285</v>
      </c>
      <c r="F3893"/>
      <c r="G3893"/>
      <c r="H3893" s="209"/>
      <c r="I3893" s="209"/>
      <c r="J3893" s="209"/>
      <c r="K3893" s="209"/>
      <c r="L3893" s="327">
        <v>210100</v>
      </c>
      <c r="M3893" s="327">
        <v>510</v>
      </c>
      <c r="N3893" s="327">
        <v>5063</v>
      </c>
      <c r="O3893" s="346">
        <v>5510</v>
      </c>
      <c r="P3893" s="334">
        <v>51489</v>
      </c>
      <c r="Q3893" s="248"/>
      <c r="R3893" s="251"/>
      <c r="S3893" s="248"/>
      <c r="T3893" s="248" t="s">
        <v>16014</v>
      </c>
      <c r="U3893" s="248" t="s">
        <v>16270</v>
      </c>
    </row>
    <row r="3894" spans="1:21" s="1" customFormat="1" ht="23.25" customHeight="1" x14ac:dyDescent="0.25">
      <c r="A3894"/>
      <c r="B3894"/>
      <c r="C3894"/>
      <c r="D3894"/>
      <c r="E3894" s="344" t="s">
        <v>16288</v>
      </c>
      <c r="F3894"/>
      <c r="G3894"/>
      <c r="H3894" s="209"/>
      <c r="I3894" s="209"/>
      <c r="J3894" s="209"/>
      <c r="K3894" s="209"/>
      <c r="L3894" s="327">
        <v>210100</v>
      </c>
      <c r="M3894" s="327">
        <v>510</v>
      </c>
      <c r="N3894" s="327">
        <v>5063</v>
      </c>
      <c r="O3894" s="346">
        <v>5515</v>
      </c>
      <c r="P3894" s="334">
        <v>51490</v>
      </c>
      <c r="Q3894" s="248"/>
      <c r="R3894" s="251"/>
      <c r="S3894" s="248"/>
      <c r="T3894" s="248" t="s">
        <v>16014</v>
      </c>
      <c r="U3894" s="248" t="s">
        <v>16270</v>
      </c>
    </row>
    <row r="3895" spans="1:21" s="1" customFormat="1" ht="23.25" customHeight="1" x14ac:dyDescent="0.25">
      <c r="A3895"/>
      <c r="B3895"/>
      <c r="C3895"/>
      <c r="D3895"/>
      <c r="E3895" s="344" t="s">
        <v>16291</v>
      </c>
      <c r="F3895"/>
      <c r="G3895"/>
      <c r="H3895" s="209"/>
      <c r="I3895" s="209"/>
      <c r="J3895" s="209"/>
      <c r="K3895" s="209"/>
      <c r="L3895" s="327">
        <v>210100</v>
      </c>
      <c r="M3895" s="327">
        <v>510</v>
      </c>
      <c r="N3895" s="327">
        <v>5063</v>
      </c>
      <c r="O3895" s="346">
        <v>5525</v>
      </c>
      <c r="P3895" s="334">
        <v>51491</v>
      </c>
      <c r="Q3895" s="248"/>
      <c r="R3895" s="251"/>
      <c r="S3895" s="248"/>
      <c r="T3895" s="248" t="s">
        <v>16014</v>
      </c>
      <c r="U3895" s="248" t="s">
        <v>16270</v>
      </c>
    </row>
    <row r="3896" spans="1:21" s="1" customFormat="1" ht="23.25" customHeight="1" x14ac:dyDescent="0.25">
      <c r="A3896"/>
      <c r="B3896"/>
      <c r="C3896"/>
      <c r="D3896"/>
      <c r="E3896" s="344" t="s">
        <v>16294</v>
      </c>
      <c r="F3896"/>
      <c r="G3896"/>
      <c r="H3896" s="209"/>
      <c r="I3896" s="209"/>
      <c r="J3896" s="209"/>
      <c r="K3896" s="209"/>
      <c r="L3896" s="327">
        <v>210100</v>
      </c>
      <c r="M3896" s="327">
        <v>510</v>
      </c>
      <c r="N3896" s="327">
        <v>5063</v>
      </c>
      <c r="O3896" s="346">
        <v>5530</v>
      </c>
      <c r="P3896" s="334">
        <v>51492</v>
      </c>
      <c r="Q3896" s="248"/>
      <c r="R3896" s="251"/>
      <c r="S3896" s="248"/>
      <c r="T3896" s="248" t="s">
        <v>16014</v>
      </c>
      <c r="U3896" s="248" t="s">
        <v>16270</v>
      </c>
    </row>
    <row r="3897" spans="1:21" s="1" customFormat="1" ht="23.25" customHeight="1" x14ac:dyDescent="0.25">
      <c r="A3897"/>
      <c r="B3897"/>
      <c r="C3897"/>
      <c r="D3897"/>
      <c r="E3897" s="344" t="s">
        <v>16298</v>
      </c>
      <c r="F3897"/>
      <c r="G3897"/>
      <c r="H3897" s="209"/>
      <c r="I3897" s="209"/>
      <c r="J3897" s="209"/>
      <c r="K3897" s="209"/>
      <c r="L3897" s="327">
        <v>210100</v>
      </c>
      <c r="M3897" s="327">
        <v>510</v>
      </c>
      <c r="N3897" s="327">
        <v>5063</v>
      </c>
      <c r="O3897" s="347">
        <v>5900</v>
      </c>
      <c r="P3897" s="334">
        <v>51493</v>
      </c>
      <c r="Q3897" s="248"/>
      <c r="R3897" s="251"/>
      <c r="S3897" s="248"/>
      <c r="T3897" s="248" t="s">
        <v>16014</v>
      </c>
      <c r="U3897" s="248" t="s">
        <v>16270</v>
      </c>
    </row>
    <row r="3898" spans="1:21" s="1" customFormat="1" ht="23.25" customHeight="1" x14ac:dyDescent="0.25">
      <c r="A3898"/>
      <c r="B3898"/>
      <c r="C3898"/>
      <c r="D3898"/>
      <c r="E3898" s="344" t="s">
        <v>16275</v>
      </c>
      <c r="F3898"/>
      <c r="G3898"/>
      <c r="H3898" s="209"/>
      <c r="I3898" s="209"/>
      <c r="J3898" s="209"/>
      <c r="K3898" s="209"/>
      <c r="L3898" s="327">
        <v>210100</v>
      </c>
      <c r="M3898" s="327">
        <v>510</v>
      </c>
      <c r="N3898" s="327">
        <v>5065</v>
      </c>
      <c r="O3898" s="346">
        <v>5201</v>
      </c>
      <c r="P3898" s="334">
        <v>51494</v>
      </c>
      <c r="Q3898" s="248"/>
      <c r="R3898" s="251"/>
      <c r="S3898" s="248"/>
      <c r="T3898" s="248" t="s">
        <v>16014</v>
      </c>
      <c r="U3898" s="248" t="s">
        <v>16270</v>
      </c>
    </row>
    <row r="3899" spans="1:21" s="1" customFormat="1" ht="23.25" customHeight="1" x14ac:dyDescent="0.25">
      <c r="A3899"/>
      <c r="B3899"/>
      <c r="C3899"/>
      <c r="D3899"/>
      <c r="E3899" s="344" t="s">
        <v>16279</v>
      </c>
      <c r="F3899"/>
      <c r="G3899"/>
      <c r="H3899" s="209"/>
      <c r="I3899" s="209"/>
      <c r="J3899" s="209"/>
      <c r="K3899" s="209"/>
      <c r="L3899" s="327">
        <v>210100</v>
      </c>
      <c r="M3899" s="327">
        <v>510</v>
      </c>
      <c r="N3899" s="327">
        <v>5065</v>
      </c>
      <c r="O3899" s="346">
        <v>5202</v>
      </c>
      <c r="P3899" s="334">
        <v>51495</v>
      </c>
      <c r="Q3899" s="248"/>
      <c r="R3899" s="251"/>
      <c r="S3899" s="248"/>
      <c r="T3899" s="248" t="s">
        <v>16014</v>
      </c>
      <c r="U3899" s="248" t="s">
        <v>16270</v>
      </c>
    </row>
    <row r="3900" spans="1:21" s="1" customFormat="1" ht="23.25" customHeight="1" x14ac:dyDescent="0.25">
      <c r="A3900"/>
      <c r="B3900"/>
      <c r="C3900"/>
      <c r="D3900"/>
      <c r="E3900" s="344" t="s">
        <v>16282</v>
      </c>
      <c r="F3900"/>
      <c r="G3900"/>
      <c r="H3900" s="209"/>
      <c r="I3900" s="209"/>
      <c r="J3900" s="209"/>
      <c r="K3900" s="209"/>
      <c r="L3900" s="327">
        <v>210100</v>
      </c>
      <c r="M3900" s="327">
        <v>510</v>
      </c>
      <c r="N3900" s="327">
        <v>5065</v>
      </c>
      <c r="O3900" s="346">
        <v>5374</v>
      </c>
      <c r="P3900" s="334">
        <v>51496</v>
      </c>
      <c r="Q3900" s="248"/>
      <c r="R3900" s="251"/>
      <c r="S3900" s="248"/>
      <c r="T3900" s="248" t="s">
        <v>16014</v>
      </c>
      <c r="U3900" s="248" t="s">
        <v>16270</v>
      </c>
    </row>
    <row r="3901" spans="1:21" s="1" customFormat="1" ht="23.25" customHeight="1" x14ac:dyDescent="0.25">
      <c r="A3901"/>
      <c r="B3901"/>
      <c r="C3901"/>
      <c r="D3901"/>
      <c r="E3901" s="344" t="s">
        <v>16285</v>
      </c>
      <c r="F3901"/>
      <c r="G3901"/>
      <c r="H3901" s="209"/>
      <c r="I3901" s="209"/>
      <c r="J3901" s="209"/>
      <c r="K3901" s="209"/>
      <c r="L3901" s="327">
        <v>210100</v>
      </c>
      <c r="M3901" s="327">
        <v>510</v>
      </c>
      <c r="N3901" s="327">
        <v>5065</v>
      </c>
      <c r="O3901" s="346">
        <v>5510</v>
      </c>
      <c r="P3901" s="334">
        <v>51497</v>
      </c>
      <c r="Q3901" s="248"/>
      <c r="R3901" s="251"/>
      <c r="S3901" s="248"/>
      <c r="T3901" s="248" t="s">
        <v>16014</v>
      </c>
      <c r="U3901" s="248" t="s">
        <v>16270</v>
      </c>
    </row>
    <row r="3902" spans="1:21" s="1" customFormat="1" ht="23.25" customHeight="1" x14ac:dyDescent="0.25">
      <c r="A3902"/>
      <c r="B3902"/>
      <c r="C3902"/>
      <c r="D3902"/>
      <c r="E3902" s="344" t="s">
        <v>16288</v>
      </c>
      <c r="F3902"/>
      <c r="G3902"/>
      <c r="H3902" s="209"/>
      <c r="I3902" s="209"/>
      <c r="J3902" s="209"/>
      <c r="K3902" s="209"/>
      <c r="L3902" s="327">
        <v>210100</v>
      </c>
      <c r="M3902" s="327">
        <v>510</v>
      </c>
      <c r="N3902" s="327">
        <v>5065</v>
      </c>
      <c r="O3902" s="346">
        <v>5515</v>
      </c>
      <c r="P3902" s="334">
        <v>51498</v>
      </c>
      <c r="Q3902" s="248"/>
      <c r="R3902" s="251"/>
      <c r="S3902" s="248"/>
      <c r="T3902" s="248" t="s">
        <v>16014</v>
      </c>
      <c r="U3902" s="248" t="s">
        <v>16270</v>
      </c>
    </row>
    <row r="3903" spans="1:21" s="1" customFormat="1" ht="23.25" customHeight="1" x14ac:dyDescent="0.25">
      <c r="A3903"/>
      <c r="B3903"/>
      <c r="C3903"/>
      <c r="D3903"/>
      <c r="E3903" s="344" t="s">
        <v>16291</v>
      </c>
      <c r="F3903"/>
      <c r="G3903"/>
      <c r="H3903" s="209"/>
      <c r="I3903" s="209"/>
      <c r="J3903" s="209"/>
      <c r="K3903" s="209"/>
      <c r="L3903" s="327">
        <v>210100</v>
      </c>
      <c r="M3903" s="327">
        <v>510</v>
      </c>
      <c r="N3903" s="327">
        <v>5065</v>
      </c>
      <c r="O3903" s="346">
        <v>5525</v>
      </c>
      <c r="P3903" s="334">
        <v>51499</v>
      </c>
      <c r="Q3903" s="248"/>
      <c r="R3903" s="251"/>
      <c r="S3903" s="248"/>
      <c r="T3903" s="248" t="s">
        <v>16014</v>
      </c>
      <c r="U3903" s="248" t="s">
        <v>16270</v>
      </c>
    </row>
    <row r="3904" spans="1:21" s="1" customFormat="1" ht="23.25" customHeight="1" x14ac:dyDescent="0.25">
      <c r="A3904"/>
      <c r="B3904"/>
      <c r="C3904"/>
      <c r="D3904"/>
      <c r="E3904" s="344" t="s">
        <v>16294</v>
      </c>
      <c r="F3904"/>
      <c r="G3904"/>
      <c r="H3904" s="209"/>
      <c r="I3904" s="209"/>
      <c r="J3904" s="209"/>
      <c r="K3904" s="209"/>
      <c r="L3904" s="327">
        <v>210100</v>
      </c>
      <c r="M3904" s="327">
        <v>510</v>
      </c>
      <c r="N3904" s="327">
        <v>5065</v>
      </c>
      <c r="O3904" s="346">
        <v>5530</v>
      </c>
      <c r="P3904" s="334">
        <v>51500</v>
      </c>
      <c r="Q3904" s="248"/>
      <c r="R3904" s="251"/>
      <c r="S3904" s="248"/>
      <c r="T3904" s="248" t="s">
        <v>16014</v>
      </c>
      <c r="U3904" s="248" t="s">
        <v>16270</v>
      </c>
    </row>
    <row r="3905" spans="1:21" s="1" customFormat="1" ht="23.25" customHeight="1" x14ac:dyDescent="0.25">
      <c r="A3905"/>
      <c r="B3905"/>
      <c r="C3905"/>
      <c r="D3905"/>
      <c r="E3905" s="344" t="s">
        <v>16298</v>
      </c>
      <c r="F3905"/>
      <c r="G3905"/>
      <c r="H3905" s="209"/>
      <c r="I3905" s="209"/>
      <c r="J3905" s="209"/>
      <c r="K3905" s="209"/>
      <c r="L3905" s="327">
        <v>210100</v>
      </c>
      <c r="M3905" s="327">
        <v>510</v>
      </c>
      <c r="N3905" s="327">
        <v>5065</v>
      </c>
      <c r="O3905" s="347">
        <v>5900</v>
      </c>
      <c r="P3905" s="334">
        <v>51501</v>
      </c>
      <c r="Q3905" s="248"/>
      <c r="R3905" s="251"/>
      <c r="S3905" s="248"/>
      <c r="T3905" s="248" t="s">
        <v>16014</v>
      </c>
      <c r="U3905" s="248" t="s">
        <v>16270</v>
      </c>
    </row>
    <row r="3906" spans="1:21" s="1" customFormat="1" ht="23.25" customHeight="1" x14ac:dyDescent="0.25">
      <c r="A3906"/>
      <c r="B3906"/>
      <c r="C3906"/>
      <c r="D3906"/>
      <c r="E3906" s="344" t="s">
        <v>16275</v>
      </c>
      <c r="F3906"/>
      <c r="G3906"/>
      <c r="H3906" s="209"/>
      <c r="I3906" s="209"/>
      <c r="J3906" s="209"/>
      <c r="K3906" s="209"/>
      <c r="L3906" s="327">
        <v>210100</v>
      </c>
      <c r="M3906" s="327">
        <v>510</v>
      </c>
      <c r="N3906" s="327">
        <v>5066</v>
      </c>
      <c r="O3906" s="346">
        <v>5201</v>
      </c>
      <c r="P3906" s="334">
        <v>51502</v>
      </c>
      <c r="Q3906" s="248"/>
      <c r="R3906" s="251"/>
      <c r="S3906" s="248"/>
      <c r="T3906" s="248" t="s">
        <v>16014</v>
      </c>
      <c r="U3906" s="248" t="s">
        <v>16270</v>
      </c>
    </row>
    <row r="3907" spans="1:21" s="1" customFormat="1" ht="23.25" customHeight="1" x14ac:dyDescent="0.25">
      <c r="A3907"/>
      <c r="B3907"/>
      <c r="C3907"/>
      <c r="D3907"/>
      <c r="E3907" s="344" t="s">
        <v>16279</v>
      </c>
      <c r="F3907"/>
      <c r="G3907"/>
      <c r="H3907" s="209"/>
      <c r="I3907" s="209"/>
      <c r="J3907" s="209"/>
      <c r="K3907" s="209"/>
      <c r="L3907" s="327">
        <v>210100</v>
      </c>
      <c r="M3907" s="327">
        <v>510</v>
      </c>
      <c r="N3907" s="327">
        <v>5066</v>
      </c>
      <c r="O3907" s="346">
        <v>5202</v>
      </c>
      <c r="P3907" s="334">
        <v>51503</v>
      </c>
      <c r="Q3907" s="248"/>
      <c r="R3907" s="251"/>
      <c r="S3907" s="248"/>
      <c r="T3907" s="248" t="s">
        <v>16014</v>
      </c>
      <c r="U3907" s="248" t="s">
        <v>16270</v>
      </c>
    </row>
    <row r="3908" spans="1:21" s="1" customFormat="1" ht="23.25" customHeight="1" x14ac:dyDescent="0.25">
      <c r="A3908"/>
      <c r="B3908"/>
      <c r="C3908"/>
      <c r="D3908"/>
      <c r="E3908" s="344" t="s">
        <v>16282</v>
      </c>
      <c r="F3908"/>
      <c r="G3908"/>
      <c r="H3908" s="209"/>
      <c r="I3908" s="209"/>
      <c r="J3908" s="209"/>
      <c r="K3908" s="209"/>
      <c r="L3908" s="327">
        <v>210100</v>
      </c>
      <c r="M3908" s="327">
        <v>510</v>
      </c>
      <c r="N3908" s="327">
        <v>5066</v>
      </c>
      <c r="O3908" s="346">
        <v>5374</v>
      </c>
      <c r="P3908" s="334">
        <v>51504</v>
      </c>
      <c r="Q3908" s="248"/>
      <c r="R3908" s="251"/>
      <c r="S3908" s="248"/>
      <c r="T3908" s="248" t="s">
        <v>16014</v>
      </c>
      <c r="U3908" s="248" t="s">
        <v>16270</v>
      </c>
    </row>
    <row r="3909" spans="1:21" s="1" customFormat="1" ht="23.25" customHeight="1" x14ac:dyDescent="0.25">
      <c r="A3909"/>
      <c r="B3909"/>
      <c r="C3909"/>
      <c r="D3909"/>
      <c r="E3909" s="344" t="s">
        <v>16285</v>
      </c>
      <c r="F3909"/>
      <c r="G3909"/>
      <c r="H3909" s="209"/>
      <c r="I3909" s="209"/>
      <c r="J3909" s="209"/>
      <c r="K3909" s="209"/>
      <c r="L3909" s="327">
        <v>210100</v>
      </c>
      <c r="M3909" s="327">
        <v>510</v>
      </c>
      <c r="N3909" s="327">
        <v>5066</v>
      </c>
      <c r="O3909" s="346">
        <v>5510</v>
      </c>
      <c r="P3909" s="334">
        <v>51505</v>
      </c>
      <c r="Q3909" s="248"/>
      <c r="R3909" s="251"/>
      <c r="S3909" s="248"/>
      <c r="T3909" s="248" t="s">
        <v>16014</v>
      </c>
      <c r="U3909" s="248" t="s">
        <v>16270</v>
      </c>
    </row>
    <row r="3910" spans="1:21" s="1" customFormat="1" ht="23.25" customHeight="1" x14ac:dyDescent="0.25">
      <c r="A3910"/>
      <c r="B3910"/>
      <c r="C3910"/>
      <c r="D3910"/>
      <c r="E3910" s="344" t="s">
        <v>16288</v>
      </c>
      <c r="F3910"/>
      <c r="G3910"/>
      <c r="H3910" s="209"/>
      <c r="I3910" s="209"/>
      <c r="J3910" s="209"/>
      <c r="K3910" s="209"/>
      <c r="L3910" s="327">
        <v>210100</v>
      </c>
      <c r="M3910" s="327">
        <v>510</v>
      </c>
      <c r="N3910" s="327">
        <v>5066</v>
      </c>
      <c r="O3910" s="346">
        <v>5515</v>
      </c>
      <c r="P3910" s="334">
        <v>51506</v>
      </c>
      <c r="Q3910" s="248"/>
      <c r="R3910" s="251"/>
      <c r="S3910" s="248"/>
      <c r="T3910" s="248" t="s">
        <v>16014</v>
      </c>
      <c r="U3910" s="248" t="s">
        <v>16270</v>
      </c>
    </row>
    <row r="3911" spans="1:21" s="1" customFormat="1" ht="23.25" customHeight="1" x14ac:dyDescent="0.25">
      <c r="A3911"/>
      <c r="B3911"/>
      <c r="C3911"/>
      <c r="D3911"/>
      <c r="E3911" s="344" t="s">
        <v>16291</v>
      </c>
      <c r="F3911"/>
      <c r="G3911"/>
      <c r="H3911" s="209"/>
      <c r="I3911" s="209"/>
      <c r="J3911" s="209"/>
      <c r="K3911" s="209"/>
      <c r="L3911" s="327">
        <v>210100</v>
      </c>
      <c r="M3911" s="327">
        <v>510</v>
      </c>
      <c r="N3911" s="327">
        <v>5066</v>
      </c>
      <c r="O3911" s="346">
        <v>5525</v>
      </c>
      <c r="P3911" s="334">
        <v>51507</v>
      </c>
      <c r="Q3911" s="248"/>
      <c r="R3911" s="251"/>
      <c r="S3911" s="248"/>
      <c r="T3911" s="248" t="s">
        <v>16014</v>
      </c>
      <c r="U3911" s="248" t="s">
        <v>16270</v>
      </c>
    </row>
    <row r="3912" spans="1:21" s="1" customFormat="1" ht="23.25" customHeight="1" x14ac:dyDescent="0.25">
      <c r="A3912"/>
      <c r="B3912"/>
      <c r="C3912"/>
      <c r="D3912"/>
      <c r="E3912" s="344" t="s">
        <v>16294</v>
      </c>
      <c r="F3912"/>
      <c r="G3912"/>
      <c r="H3912" s="209"/>
      <c r="I3912" s="209"/>
      <c r="J3912" s="209"/>
      <c r="K3912" s="209"/>
      <c r="L3912" s="327">
        <v>210100</v>
      </c>
      <c r="M3912" s="327">
        <v>510</v>
      </c>
      <c r="N3912" s="327">
        <v>5066</v>
      </c>
      <c r="O3912" s="346">
        <v>5530</v>
      </c>
      <c r="P3912" s="334">
        <v>51508</v>
      </c>
      <c r="Q3912" s="248"/>
      <c r="R3912" s="251"/>
      <c r="S3912" s="248"/>
      <c r="T3912" s="248" t="s">
        <v>16014</v>
      </c>
      <c r="U3912" s="248" t="s">
        <v>16270</v>
      </c>
    </row>
    <row r="3913" spans="1:21" s="1" customFormat="1" ht="23.25" customHeight="1" x14ac:dyDescent="0.25">
      <c r="A3913"/>
      <c r="B3913"/>
      <c r="C3913"/>
      <c r="D3913"/>
      <c r="E3913" s="344" t="s">
        <v>16298</v>
      </c>
      <c r="F3913"/>
      <c r="G3913"/>
      <c r="H3913" s="209"/>
      <c r="I3913" s="209"/>
      <c r="J3913" s="209"/>
      <c r="K3913" s="209"/>
      <c r="L3913" s="327">
        <v>210100</v>
      </c>
      <c r="M3913" s="327">
        <v>510</v>
      </c>
      <c r="N3913" s="327">
        <v>5066</v>
      </c>
      <c r="O3913" s="347">
        <v>5900</v>
      </c>
      <c r="P3913" s="334">
        <v>51509</v>
      </c>
      <c r="Q3913" s="248"/>
      <c r="R3913" s="251"/>
      <c r="S3913" s="248"/>
      <c r="T3913" s="248" t="s">
        <v>16014</v>
      </c>
      <c r="U3913" s="248" t="s">
        <v>16270</v>
      </c>
    </row>
    <row r="3914" spans="1:21" s="1" customFormat="1" ht="23.25" customHeight="1" x14ac:dyDescent="0.25">
      <c r="A3914"/>
      <c r="B3914"/>
      <c r="C3914"/>
      <c r="D3914"/>
      <c r="E3914" s="344" t="s">
        <v>16275</v>
      </c>
      <c r="F3914"/>
      <c r="G3914"/>
      <c r="H3914" s="209"/>
      <c r="I3914" s="209"/>
      <c r="J3914" s="209"/>
      <c r="K3914" s="209"/>
      <c r="L3914" s="327">
        <v>210100</v>
      </c>
      <c r="M3914" s="327">
        <v>510</v>
      </c>
      <c r="N3914" s="327">
        <v>5068</v>
      </c>
      <c r="O3914" s="346">
        <v>5201</v>
      </c>
      <c r="P3914" s="334">
        <v>51510</v>
      </c>
      <c r="Q3914" s="248"/>
      <c r="R3914" s="251"/>
      <c r="S3914" s="248"/>
      <c r="T3914" s="248" t="s">
        <v>16014</v>
      </c>
      <c r="U3914" s="248" t="s">
        <v>16270</v>
      </c>
    </row>
    <row r="3915" spans="1:21" s="1" customFormat="1" ht="23.25" customHeight="1" x14ac:dyDescent="0.25">
      <c r="A3915"/>
      <c r="B3915"/>
      <c r="C3915"/>
      <c r="D3915"/>
      <c r="E3915" s="344" t="s">
        <v>16279</v>
      </c>
      <c r="F3915"/>
      <c r="G3915"/>
      <c r="H3915" s="209"/>
      <c r="I3915" s="209"/>
      <c r="J3915" s="209"/>
      <c r="K3915" s="209"/>
      <c r="L3915" s="327">
        <v>210100</v>
      </c>
      <c r="M3915" s="327">
        <v>510</v>
      </c>
      <c r="N3915" s="327">
        <v>5068</v>
      </c>
      <c r="O3915" s="346">
        <v>5202</v>
      </c>
      <c r="P3915" s="334">
        <v>51511</v>
      </c>
      <c r="Q3915" s="248"/>
      <c r="R3915" s="251"/>
      <c r="S3915" s="248"/>
      <c r="T3915" s="248" t="s">
        <v>16014</v>
      </c>
      <c r="U3915" s="248" t="s">
        <v>16270</v>
      </c>
    </row>
    <row r="3916" spans="1:21" s="1" customFormat="1" ht="23.25" customHeight="1" x14ac:dyDescent="0.25">
      <c r="A3916"/>
      <c r="B3916"/>
      <c r="C3916"/>
      <c r="D3916"/>
      <c r="E3916" s="344" t="s">
        <v>16282</v>
      </c>
      <c r="F3916"/>
      <c r="G3916"/>
      <c r="H3916" s="209"/>
      <c r="I3916" s="209"/>
      <c r="J3916" s="209"/>
      <c r="K3916" s="209"/>
      <c r="L3916" s="327">
        <v>210100</v>
      </c>
      <c r="M3916" s="327">
        <v>510</v>
      </c>
      <c r="N3916" s="327">
        <v>5068</v>
      </c>
      <c r="O3916" s="346">
        <v>5374</v>
      </c>
      <c r="P3916" s="334">
        <v>51512</v>
      </c>
      <c r="Q3916" s="248"/>
      <c r="R3916" s="251"/>
      <c r="S3916" s="248"/>
      <c r="T3916" s="248" t="s">
        <v>16014</v>
      </c>
      <c r="U3916" s="248" t="s">
        <v>16270</v>
      </c>
    </row>
    <row r="3917" spans="1:21" s="1" customFormat="1" ht="23.25" customHeight="1" x14ac:dyDescent="0.25">
      <c r="A3917"/>
      <c r="B3917"/>
      <c r="C3917"/>
      <c r="D3917"/>
      <c r="E3917" s="344" t="s">
        <v>16285</v>
      </c>
      <c r="F3917"/>
      <c r="G3917"/>
      <c r="H3917" s="209"/>
      <c r="I3917" s="209"/>
      <c r="J3917" s="209"/>
      <c r="K3917" s="209"/>
      <c r="L3917" s="327">
        <v>210100</v>
      </c>
      <c r="M3917" s="327">
        <v>510</v>
      </c>
      <c r="N3917" s="327">
        <v>5068</v>
      </c>
      <c r="O3917" s="346">
        <v>5510</v>
      </c>
      <c r="P3917" s="334">
        <v>51513</v>
      </c>
      <c r="Q3917" s="248"/>
      <c r="R3917" s="251"/>
      <c r="S3917" s="248"/>
      <c r="T3917" s="248" t="s">
        <v>16014</v>
      </c>
      <c r="U3917" s="248" t="s">
        <v>16270</v>
      </c>
    </row>
    <row r="3918" spans="1:21" s="1" customFormat="1" ht="23.25" customHeight="1" x14ac:dyDescent="0.25">
      <c r="A3918"/>
      <c r="B3918"/>
      <c r="C3918"/>
      <c r="D3918"/>
      <c r="E3918" s="344" t="s">
        <v>16288</v>
      </c>
      <c r="F3918"/>
      <c r="G3918"/>
      <c r="H3918" s="209"/>
      <c r="I3918" s="209"/>
      <c r="J3918" s="209"/>
      <c r="K3918" s="209"/>
      <c r="L3918" s="327">
        <v>210100</v>
      </c>
      <c r="M3918" s="327">
        <v>510</v>
      </c>
      <c r="N3918" s="327">
        <v>5068</v>
      </c>
      <c r="O3918" s="346">
        <v>5515</v>
      </c>
      <c r="P3918" s="334">
        <v>51514</v>
      </c>
      <c r="Q3918" s="248"/>
      <c r="R3918" s="251"/>
      <c r="S3918" s="248"/>
      <c r="T3918" s="248" t="s">
        <v>16014</v>
      </c>
      <c r="U3918" s="248" t="s">
        <v>16270</v>
      </c>
    </row>
    <row r="3919" spans="1:21" s="1" customFormat="1" ht="23.25" customHeight="1" x14ac:dyDescent="0.25">
      <c r="A3919"/>
      <c r="B3919"/>
      <c r="C3919"/>
      <c r="D3919"/>
      <c r="E3919" s="344" t="s">
        <v>16291</v>
      </c>
      <c r="F3919"/>
      <c r="G3919"/>
      <c r="H3919" s="209"/>
      <c r="I3919" s="209"/>
      <c r="J3919" s="209"/>
      <c r="K3919" s="209"/>
      <c r="L3919" s="327">
        <v>210100</v>
      </c>
      <c r="M3919" s="327">
        <v>510</v>
      </c>
      <c r="N3919" s="327">
        <v>5068</v>
      </c>
      <c r="O3919" s="346">
        <v>5525</v>
      </c>
      <c r="P3919" s="334">
        <v>51515</v>
      </c>
      <c r="Q3919" s="248"/>
      <c r="R3919" s="251"/>
      <c r="S3919" s="248"/>
      <c r="T3919" s="248" t="s">
        <v>16014</v>
      </c>
      <c r="U3919" s="248" t="s">
        <v>16270</v>
      </c>
    </row>
    <row r="3920" spans="1:21" s="1" customFormat="1" ht="23.25" customHeight="1" x14ac:dyDescent="0.25">
      <c r="A3920"/>
      <c r="B3920"/>
      <c r="C3920"/>
      <c r="D3920"/>
      <c r="E3920" s="344" t="s">
        <v>16294</v>
      </c>
      <c r="F3920"/>
      <c r="G3920"/>
      <c r="H3920" s="209"/>
      <c r="I3920" s="209"/>
      <c r="J3920" s="209"/>
      <c r="K3920" s="209"/>
      <c r="L3920" s="327">
        <v>210100</v>
      </c>
      <c r="M3920" s="327">
        <v>510</v>
      </c>
      <c r="N3920" s="327">
        <v>5068</v>
      </c>
      <c r="O3920" s="346">
        <v>5530</v>
      </c>
      <c r="P3920" s="334">
        <v>51516</v>
      </c>
      <c r="Q3920" s="248"/>
      <c r="R3920" s="251"/>
      <c r="S3920" s="248"/>
      <c r="T3920" s="248" t="s">
        <v>16014</v>
      </c>
      <c r="U3920" s="248" t="s">
        <v>16270</v>
      </c>
    </row>
    <row r="3921" spans="1:21" s="1" customFormat="1" ht="23.25" customHeight="1" x14ac:dyDescent="0.25">
      <c r="A3921"/>
      <c r="B3921"/>
      <c r="C3921"/>
      <c r="D3921"/>
      <c r="E3921" s="344" t="s">
        <v>16298</v>
      </c>
      <c r="F3921"/>
      <c r="G3921"/>
      <c r="H3921" s="209"/>
      <c r="I3921" s="209"/>
      <c r="J3921" s="209"/>
      <c r="K3921" s="209"/>
      <c r="L3921" s="327">
        <v>210100</v>
      </c>
      <c r="M3921" s="327">
        <v>510</v>
      </c>
      <c r="N3921" s="327">
        <v>5068</v>
      </c>
      <c r="O3921" s="347">
        <v>5900</v>
      </c>
      <c r="P3921" s="334">
        <v>51517</v>
      </c>
      <c r="Q3921" s="248"/>
      <c r="R3921" s="251"/>
      <c r="S3921" s="248"/>
      <c r="T3921" s="248" t="s">
        <v>16014</v>
      </c>
      <c r="U3921" s="248" t="s">
        <v>16270</v>
      </c>
    </row>
    <row r="3922" spans="1:21" s="1" customFormat="1" ht="23.25" customHeight="1" x14ac:dyDescent="0.25">
      <c r="A3922"/>
      <c r="B3922"/>
      <c r="C3922"/>
      <c r="D3922"/>
      <c r="E3922" s="344" t="s">
        <v>16275</v>
      </c>
      <c r="F3922"/>
      <c r="G3922"/>
      <c r="H3922" s="209"/>
      <c r="I3922" s="209"/>
      <c r="J3922" s="209"/>
      <c r="K3922" s="209"/>
      <c r="L3922" s="327">
        <v>210100</v>
      </c>
      <c r="M3922" s="327">
        <v>520</v>
      </c>
      <c r="N3922" s="327">
        <v>5069</v>
      </c>
      <c r="O3922" s="346">
        <v>5201</v>
      </c>
      <c r="P3922" s="334">
        <v>51518</v>
      </c>
      <c r="Q3922" s="248"/>
      <c r="R3922" s="251"/>
      <c r="S3922" s="248"/>
      <c r="T3922" s="248" t="s">
        <v>16014</v>
      </c>
      <c r="U3922" s="248" t="s">
        <v>16270</v>
      </c>
    </row>
    <row r="3923" spans="1:21" s="1" customFormat="1" ht="23.25" customHeight="1" x14ac:dyDescent="0.25">
      <c r="A3923"/>
      <c r="B3923"/>
      <c r="C3923"/>
      <c r="D3923"/>
      <c r="E3923" s="344" t="s">
        <v>16279</v>
      </c>
      <c r="F3923"/>
      <c r="G3923"/>
      <c r="H3923" s="209"/>
      <c r="I3923" s="209"/>
      <c r="J3923" s="209"/>
      <c r="K3923" s="209"/>
      <c r="L3923" s="327">
        <v>210100</v>
      </c>
      <c r="M3923" s="327">
        <v>520</v>
      </c>
      <c r="N3923" s="327">
        <v>5069</v>
      </c>
      <c r="O3923" s="346">
        <v>5202</v>
      </c>
      <c r="P3923" s="334">
        <v>51519</v>
      </c>
      <c r="Q3923" s="248"/>
      <c r="R3923" s="251"/>
      <c r="S3923" s="248"/>
      <c r="T3923" s="248" t="s">
        <v>16014</v>
      </c>
      <c r="U3923" s="248" t="s">
        <v>16270</v>
      </c>
    </row>
    <row r="3924" spans="1:21" s="1" customFormat="1" ht="23.25" customHeight="1" x14ac:dyDescent="0.25">
      <c r="A3924"/>
      <c r="B3924"/>
      <c r="C3924"/>
      <c r="D3924"/>
      <c r="E3924" s="344" t="s">
        <v>16282</v>
      </c>
      <c r="F3924"/>
      <c r="G3924"/>
      <c r="H3924" s="209"/>
      <c r="I3924" s="209"/>
      <c r="J3924" s="209"/>
      <c r="K3924" s="209"/>
      <c r="L3924" s="327">
        <v>210100</v>
      </c>
      <c r="M3924" s="327">
        <v>520</v>
      </c>
      <c r="N3924" s="327">
        <v>5069</v>
      </c>
      <c r="O3924" s="346">
        <v>5374</v>
      </c>
      <c r="P3924" s="334">
        <v>51520</v>
      </c>
      <c r="Q3924" s="248"/>
      <c r="R3924" s="251"/>
      <c r="S3924" s="248"/>
      <c r="T3924" s="248" t="s">
        <v>16014</v>
      </c>
      <c r="U3924" s="248" t="s">
        <v>16270</v>
      </c>
    </row>
    <row r="3925" spans="1:21" s="1" customFormat="1" ht="23.25" customHeight="1" x14ac:dyDescent="0.25">
      <c r="A3925"/>
      <c r="B3925"/>
      <c r="C3925"/>
      <c r="D3925"/>
      <c r="E3925" s="344" t="s">
        <v>16285</v>
      </c>
      <c r="F3925"/>
      <c r="G3925"/>
      <c r="H3925" s="209"/>
      <c r="I3925" s="209"/>
      <c r="J3925" s="209"/>
      <c r="K3925" s="209"/>
      <c r="L3925" s="327">
        <v>210100</v>
      </c>
      <c r="M3925" s="327">
        <v>520</v>
      </c>
      <c r="N3925" s="327">
        <v>5069</v>
      </c>
      <c r="O3925" s="346">
        <v>5510</v>
      </c>
      <c r="P3925" s="334">
        <v>51521</v>
      </c>
      <c r="Q3925" s="248"/>
      <c r="R3925" s="251"/>
      <c r="S3925" s="248"/>
      <c r="T3925" s="248" t="s">
        <v>16014</v>
      </c>
      <c r="U3925" s="248" t="s">
        <v>16270</v>
      </c>
    </row>
    <row r="3926" spans="1:21" s="1" customFormat="1" ht="23.25" customHeight="1" x14ac:dyDescent="0.25">
      <c r="A3926"/>
      <c r="B3926"/>
      <c r="C3926"/>
      <c r="D3926"/>
      <c r="E3926" s="344" t="s">
        <v>16288</v>
      </c>
      <c r="F3926"/>
      <c r="G3926"/>
      <c r="H3926" s="209"/>
      <c r="I3926" s="209"/>
      <c r="J3926" s="209"/>
      <c r="K3926" s="209"/>
      <c r="L3926" s="327">
        <v>210100</v>
      </c>
      <c r="M3926" s="327">
        <v>520</v>
      </c>
      <c r="N3926" s="327">
        <v>5069</v>
      </c>
      <c r="O3926" s="346">
        <v>5515</v>
      </c>
      <c r="P3926" s="334">
        <v>51522</v>
      </c>
      <c r="Q3926" s="248"/>
      <c r="R3926" s="251"/>
      <c r="S3926" s="248"/>
      <c r="T3926" s="248" t="s">
        <v>16014</v>
      </c>
      <c r="U3926" s="248" t="s">
        <v>16270</v>
      </c>
    </row>
    <row r="3927" spans="1:21" s="1" customFormat="1" ht="23.25" customHeight="1" x14ac:dyDescent="0.25">
      <c r="A3927"/>
      <c r="B3927"/>
      <c r="C3927"/>
      <c r="D3927"/>
      <c r="E3927" s="344" t="s">
        <v>16291</v>
      </c>
      <c r="F3927"/>
      <c r="G3927"/>
      <c r="H3927" s="209"/>
      <c r="I3927" s="209"/>
      <c r="J3927" s="209"/>
      <c r="K3927" s="209"/>
      <c r="L3927" s="327">
        <v>210100</v>
      </c>
      <c r="M3927" s="327">
        <v>520</v>
      </c>
      <c r="N3927" s="327">
        <v>5069</v>
      </c>
      <c r="O3927" s="346">
        <v>5525</v>
      </c>
      <c r="P3927" s="334">
        <v>51523</v>
      </c>
      <c r="Q3927" s="248"/>
      <c r="R3927" s="251"/>
      <c r="S3927" s="248"/>
      <c r="T3927" s="248" t="s">
        <v>16014</v>
      </c>
      <c r="U3927" s="248" t="s">
        <v>16270</v>
      </c>
    </row>
    <row r="3928" spans="1:21" s="1" customFormat="1" ht="23.25" customHeight="1" x14ac:dyDescent="0.25">
      <c r="A3928"/>
      <c r="B3928"/>
      <c r="C3928"/>
      <c r="D3928"/>
      <c r="E3928" s="344" t="s">
        <v>16294</v>
      </c>
      <c r="F3928"/>
      <c r="G3928"/>
      <c r="H3928" s="209"/>
      <c r="I3928" s="209"/>
      <c r="J3928" s="209"/>
      <c r="K3928" s="209"/>
      <c r="L3928" s="327">
        <v>210100</v>
      </c>
      <c r="M3928" s="327">
        <v>520</v>
      </c>
      <c r="N3928" s="327">
        <v>5069</v>
      </c>
      <c r="O3928" s="346">
        <v>5530</v>
      </c>
      <c r="P3928" s="334">
        <v>51524</v>
      </c>
      <c r="Q3928" s="248"/>
      <c r="R3928" s="251"/>
      <c r="S3928" s="248"/>
      <c r="T3928" s="248" t="s">
        <v>16014</v>
      </c>
      <c r="U3928" s="248" t="s">
        <v>16270</v>
      </c>
    </row>
    <row r="3929" spans="1:21" s="1" customFormat="1" ht="23.25" customHeight="1" x14ac:dyDescent="0.25">
      <c r="A3929"/>
      <c r="B3929"/>
      <c r="C3929"/>
      <c r="D3929"/>
      <c r="E3929" s="344" t="s">
        <v>16298</v>
      </c>
      <c r="F3929"/>
      <c r="G3929"/>
      <c r="H3929" s="209"/>
      <c r="I3929" s="209"/>
      <c r="J3929" s="209"/>
      <c r="K3929" s="209"/>
      <c r="L3929" s="327">
        <v>210100</v>
      </c>
      <c r="M3929" s="327">
        <v>520</v>
      </c>
      <c r="N3929" s="327">
        <v>5069</v>
      </c>
      <c r="O3929" s="347">
        <v>5900</v>
      </c>
      <c r="P3929" s="334">
        <v>51525</v>
      </c>
      <c r="Q3929" s="248"/>
      <c r="R3929" s="251"/>
      <c r="S3929" s="248"/>
      <c r="T3929" s="248" t="s">
        <v>16014</v>
      </c>
      <c r="U3929" s="248" t="s">
        <v>16270</v>
      </c>
    </row>
    <row r="3930" spans="1:21" s="1" customFormat="1" ht="23.25" customHeight="1" x14ac:dyDescent="0.25">
      <c r="A3930"/>
      <c r="B3930"/>
      <c r="C3930"/>
      <c r="D3930"/>
      <c r="E3930" s="344" t="s">
        <v>16275</v>
      </c>
      <c r="F3930"/>
      <c r="G3930"/>
      <c r="H3930" s="209"/>
      <c r="I3930" s="209"/>
      <c r="J3930" s="209"/>
      <c r="K3930" s="209"/>
      <c r="L3930" s="327">
        <v>210100</v>
      </c>
      <c r="M3930" s="327">
        <v>510</v>
      </c>
      <c r="N3930" s="327">
        <v>5071</v>
      </c>
      <c r="O3930" s="346">
        <v>5201</v>
      </c>
      <c r="P3930" s="334">
        <v>51526</v>
      </c>
      <c r="Q3930" s="248"/>
      <c r="R3930" s="251"/>
      <c r="S3930" s="248"/>
      <c r="T3930" s="248" t="s">
        <v>16014</v>
      </c>
      <c r="U3930" s="248" t="s">
        <v>16270</v>
      </c>
    </row>
    <row r="3931" spans="1:21" s="1" customFormat="1" ht="23.25" customHeight="1" x14ac:dyDescent="0.25">
      <c r="A3931"/>
      <c r="B3931"/>
      <c r="C3931"/>
      <c r="D3931"/>
      <c r="E3931" s="344" t="s">
        <v>16279</v>
      </c>
      <c r="F3931"/>
      <c r="G3931"/>
      <c r="H3931" s="209"/>
      <c r="I3931" s="209"/>
      <c r="J3931" s="209"/>
      <c r="K3931" s="209"/>
      <c r="L3931" s="327">
        <v>210100</v>
      </c>
      <c r="M3931" s="327">
        <v>510</v>
      </c>
      <c r="N3931" s="327">
        <v>5071</v>
      </c>
      <c r="O3931" s="346">
        <v>5202</v>
      </c>
      <c r="P3931" s="334">
        <v>51527</v>
      </c>
      <c r="Q3931" s="248"/>
      <c r="R3931" s="251"/>
      <c r="S3931" s="248"/>
      <c r="T3931" s="248" t="s">
        <v>16014</v>
      </c>
      <c r="U3931" s="248" t="s">
        <v>16270</v>
      </c>
    </row>
    <row r="3932" spans="1:21" s="1" customFormat="1" ht="23.25" customHeight="1" x14ac:dyDescent="0.25">
      <c r="A3932"/>
      <c r="B3932"/>
      <c r="C3932"/>
      <c r="D3932"/>
      <c r="E3932" s="344" t="s">
        <v>16282</v>
      </c>
      <c r="F3932"/>
      <c r="G3932"/>
      <c r="H3932" s="209"/>
      <c r="I3932" s="209"/>
      <c r="J3932" s="209"/>
      <c r="K3932" s="209"/>
      <c r="L3932" s="327">
        <v>210100</v>
      </c>
      <c r="M3932" s="327">
        <v>510</v>
      </c>
      <c r="N3932" s="327">
        <v>5071</v>
      </c>
      <c r="O3932" s="346">
        <v>5374</v>
      </c>
      <c r="P3932" s="334">
        <v>51528</v>
      </c>
      <c r="Q3932" s="248"/>
      <c r="R3932" s="251"/>
      <c r="S3932" s="248"/>
      <c r="T3932" s="248" t="s">
        <v>16014</v>
      </c>
      <c r="U3932" s="248" t="s">
        <v>16270</v>
      </c>
    </row>
    <row r="3933" spans="1:21" s="1" customFormat="1" ht="23.25" customHeight="1" x14ac:dyDescent="0.25">
      <c r="A3933"/>
      <c r="B3933"/>
      <c r="C3933"/>
      <c r="D3933"/>
      <c r="E3933" s="344" t="s">
        <v>16285</v>
      </c>
      <c r="F3933"/>
      <c r="G3933"/>
      <c r="H3933" s="209"/>
      <c r="I3933" s="209"/>
      <c r="J3933" s="209"/>
      <c r="K3933" s="209"/>
      <c r="L3933" s="327">
        <v>210100</v>
      </c>
      <c r="M3933" s="327">
        <v>510</v>
      </c>
      <c r="N3933" s="327">
        <v>5071</v>
      </c>
      <c r="O3933" s="346">
        <v>5510</v>
      </c>
      <c r="P3933" s="334">
        <v>51529</v>
      </c>
      <c r="Q3933" s="248"/>
      <c r="R3933" s="251"/>
      <c r="S3933" s="248"/>
      <c r="T3933" s="248" t="s">
        <v>16014</v>
      </c>
      <c r="U3933" s="248" t="s">
        <v>16270</v>
      </c>
    </row>
    <row r="3934" spans="1:21" s="1" customFormat="1" ht="23.25" customHeight="1" x14ac:dyDescent="0.25">
      <c r="A3934"/>
      <c r="B3934"/>
      <c r="C3934"/>
      <c r="D3934"/>
      <c r="E3934" s="344" t="s">
        <v>16288</v>
      </c>
      <c r="F3934"/>
      <c r="G3934"/>
      <c r="H3934" s="209"/>
      <c r="I3934" s="209"/>
      <c r="J3934" s="209"/>
      <c r="K3934" s="209"/>
      <c r="L3934" s="327">
        <v>210100</v>
      </c>
      <c r="M3934" s="327">
        <v>510</v>
      </c>
      <c r="N3934" s="327">
        <v>5071</v>
      </c>
      <c r="O3934" s="346">
        <v>5515</v>
      </c>
      <c r="P3934" s="334">
        <v>51530</v>
      </c>
      <c r="Q3934" s="248"/>
      <c r="R3934" s="251"/>
      <c r="S3934" s="248"/>
      <c r="T3934" s="248" t="s">
        <v>16014</v>
      </c>
      <c r="U3934" s="248" t="s">
        <v>16270</v>
      </c>
    </row>
    <row r="3935" spans="1:21" s="1" customFormat="1" ht="23.25" customHeight="1" x14ac:dyDescent="0.25">
      <c r="A3935"/>
      <c r="B3935"/>
      <c r="C3935"/>
      <c r="D3935"/>
      <c r="E3935" s="344" t="s">
        <v>16291</v>
      </c>
      <c r="F3935"/>
      <c r="G3935"/>
      <c r="H3935" s="209"/>
      <c r="I3935" s="209"/>
      <c r="J3935" s="209"/>
      <c r="K3935" s="209"/>
      <c r="L3935" s="327">
        <v>210100</v>
      </c>
      <c r="M3935" s="327">
        <v>510</v>
      </c>
      <c r="N3935" s="327">
        <v>5071</v>
      </c>
      <c r="O3935" s="346">
        <v>5525</v>
      </c>
      <c r="P3935" s="334">
        <v>51531</v>
      </c>
      <c r="Q3935" s="248"/>
      <c r="R3935" s="251"/>
      <c r="S3935" s="248"/>
      <c r="T3935" s="248" t="s">
        <v>16014</v>
      </c>
      <c r="U3935" s="248" t="s">
        <v>16270</v>
      </c>
    </row>
    <row r="3936" spans="1:21" s="1" customFormat="1" ht="23.25" customHeight="1" x14ac:dyDescent="0.25">
      <c r="A3936"/>
      <c r="B3936"/>
      <c r="C3936"/>
      <c r="D3936"/>
      <c r="E3936" s="344" t="s">
        <v>16294</v>
      </c>
      <c r="F3936"/>
      <c r="G3936"/>
      <c r="H3936" s="209"/>
      <c r="I3936" s="209"/>
      <c r="J3936" s="209"/>
      <c r="K3936" s="209"/>
      <c r="L3936" s="327">
        <v>210100</v>
      </c>
      <c r="M3936" s="327">
        <v>510</v>
      </c>
      <c r="N3936" s="327">
        <v>5071</v>
      </c>
      <c r="O3936" s="346">
        <v>5530</v>
      </c>
      <c r="P3936" s="334">
        <v>51532</v>
      </c>
      <c r="Q3936" s="248"/>
      <c r="R3936" s="251"/>
      <c r="S3936" s="248"/>
      <c r="T3936" s="248" t="s">
        <v>16014</v>
      </c>
      <c r="U3936" s="248" t="s">
        <v>16270</v>
      </c>
    </row>
    <row r="3937" spans="1:21" s="1" customFormat="1" ht="23.25" customHeight="1" x14ac:dyDescent="0.25">
      <c r="A3937"/>
      <c r="B3937"/>
      <c r="C3937"/>
      <c r="D3937"/>
      <c r="E3937" s="344" t="s">
        <v>16298</v>
      </c>
      <c r="F3937"/>
      <c r="G3937"/>
      <c r="H3937" s="209"/>
      <c r="I3937" s="209"/>
      <c r="J3937" s="209"/>
      <c r="K3937" s="209"/>
      <c r="L3937" s="327">
        <v>210100</v>
      </c>
      <c r="M3937" s="327">
        <v>510</v>
      </c>
      <c r="N3937" s="327">
        <v>5071</v>
      </c>
      <c r="O3937" s="347">
        <v>5900</v>
      </c>
      <c r="P3937" s="334">
        <v>51533</v>
      </c>
      <c r="Q3937" s="248"/>
      <c r="R3937" s="251"/>
      <c r="S3937" s="248"/>
      <c r="T3937" s="248" t="s">
        <v>16014</v>
      </c>
      <c r="U3937" s="248" t="s">
        <v>16270</v>
      </c>
    </row>
    <row r="3938" spans="1:21" s="1" customFormat="1" ht="23.25" customHeight="1" x14ac:dyDescent="0.25">
      <c r="A3938"/>
      <c r="B3938"/>
      <c r="C3938"/>
      <c r="D3938"/>
      <c r="E3938" s="344" t="s">
        <v>16275</v>
      </c>
      <c r="F3938"/>
      <c r="G3938"/>
      <c r="H3938" s="209"/>
      <c r="I3938" s="209"/>
      <c r="J3938" s="209"/>
      <c r="K3938" s="209"/>
      <c r="L3938" s="327">
        <v>210100</v>
      </c>
      <c r="M3938" s="327">
        <v>510</v>
      </c>
      <c r="N3938" s="327">
        <v>5075</v>
      </c>
      <c r="O3938" s="346">
        <v>5201</v>
      </c>
      <c r="P3938" s="334">
        <v>51534</v>
      </c>
      <c r="Q3938" s="248"/>
      <c r="R3938" s="251"/>
      <c r="S3938" s="248"/>
      <c r="T3938" s="248" t="s">
        <v>16014</v>
      </c>
      <c r="U3938" s="248" t="s">
        <v>16270</v>
      </c>
    </row>
    <row r="3939" spans="1:21" s="1" customFormat="1" ht="23.25" customHeight="1" x14ac:dyDescent="0.25">
      <c r="A3939"/>
      <c r="B3939"/>
      <c r="C3939"/>
      <c r="D3939"/>
      <c r="E3939" s="344" t="s">
        <v>16279</v>
      </c>
      <c r="F3939"/>
      <c r="G3939"/>
      <c r="H3939" s="209"/>
      <c r="I3939" s="209"/>
      <c r="J3939" s="209"/>
      <c r="K3939" s="209"/>
      <c r="L3939" s="327">
        <v>210100</v>
      </c>
      <c r="M3939" s="327">
        <v>510</v>
      </c>
      <c r="N3939" s="327">
        <v>5075</v>
      </c>
      <c r="O3939" s="346">
        <v>5202</v>
      </c>
      <c r="P3939" s="334">
        <v>51535</v>
      </c>
      <c r="Q3939" s="248"/>
      <c r="R3939" s="251"/>
      <c r="S3939" s="248"/>
      <c r="T3939" s="248" t="s">
        <v>16014</v>
      </c>
      <c r="U3939" s="248" t="s">
        <v>16270</v>
      </c>
    </row>
    <row r="3940" spans="1:21" s="1" customFormat="1" ht="23.25" customHeight="1" x14ac:dyDescent="0.25">
      <c r="A3940"/>
      <c r="B3940"/>
      <c r="C3940"/>
      <c r="D3940"/>
      <c r="E3940" s="344" t="s">
        <v>16282</v>
      </c>
      <c r="F3940"/>
      <c r="G3940"/>
      <c r="H3940" s="209"/>
      <c r="I3940" s="209"/>
      <c r="J3940" s="209"/>
      <c r="K3940" s="209"/>
      <c r="L3940" s="327">
        <v>210100</v>
      </c>
      <c r="M3940" s="327">
        <v>510</v>
      </c>
      <c r="N3940" s="327">
        <v>5075</v>
      </c>
      <c r="O3940" s="346">
        <v>5374</v>
      </c>
      <c r="P3940" s="334">
        <v>51536</v>
      </c>
      <c r="Q3940" s="248"/>
      <c r="R3940" s="251"/>
      <c r="S3940" s="248"/>
      <c r="T3940" s="248" t="s">
        <v>16014</v>
      </c>
      <c r="U3940" s="248" t="s">
        <v>16270</v>
      </c>
    </row>
    <row r="3941" spans="1:21" s="1" customFormat="1" ht="23.25" customHeight="1" x14ac:dyDescent="0.25">
      <c r="A3941"/>
      <c r="B3941"/>
      <c r="C3941"/>
      <c r="D3941"/>
      <c r="E3941" s="344" t="s">
        <v>16285</v>
      </c>
      <c r="F3941"/>
      <c r="G3941"/>
      <c r="H3941" s="209"/>
      <c r="I3941" s="209"/>
      <c r="J3941" s="209"/>
      <c r="K3941" s="209"/>
      <c r="L3941" s="327">
        <v>210100</v>
      </c>
      <c r="M3941" s="327">
        <v>510</v>
      </c>
      <c r="N3941" s="327">
        <v>5075</v>
      </c>
      <c r="O3941" s="346">
        <v>5510</v>
      </c>
      <c r="P3941" s="334">
        <v>51537</v>
      </c>
      <c r="Q3941" s="248"/>
      <c r="R3941" s="251"/>
      <c r="S3941" s="248"/>
      <c r="T3941" s="248" t="s">
        <v>16014</v>
      </c>
      <c r="U3941" s="248" t="s">
        <v>16270</v>
      </c>
    </row>
    <row r="3942" spans="1:21" s="1" customFormat="1" ht="23.25" customHeight="1" x14ac:dyDescent="0.25">
      <c r="A3942"/>
      <c r="B3942"/>
      <c r="C3942"/>
      <c r="D3942"/>
      <c r="E3942" s="344" t="s">
        <v>16288</v>
      </c>
      <c r="F3942"/>
      <c r="G3942"/>
      <c r="H3942" s="209"/>
      <c r="I3942" s="209"/>
      <c r="J3942" s="209"/>
      <c r="K3942" s="209"/>
      <c r="L3942" s="327">
        <v>210100</v>
      </c>
      <c r="M3942" s="327">
        <v>510</v>
      </c>
      <c r="N3942" s="327">
        <v>5075</v>
      </c>
      <c r="O3942" s="346">
        <v>5515</v>
      </c>
      <c r="P3942" s="334">
        <v>51538</v>
      </c>
      <c r="Q3942" s="248"/>
      <c r="R3942" s="251"/>
      <c r="S3942" s="248"/>
      <c r="T3942" s="248" t="s">
        <v>16014</v>
      </c>
      <c r="U3942" s="248" t="s">
        <v>16270</v>
      </c>
    </row>
    <row r="3943" spans="1:21" s="1" customFormat="1" ht="23.25" customHeight="1" x14ac:dyDescent="0.25">
      <c r="A3943"/>
      <c r="B3943"/>
      <c r="C3943"/>
      <c r="D3943"/>
      <c r="E3943" s="344" t="s">
        <v>16291</v>
      </c>
      <c r="F3943"/>
      <c r="G3943"/>
      <c r="H3943" s="209"/>
      <c r="I3943" s="209"/>
      <c r="J3943" s="209"/>
      <c r="K3943" s="209"/>
      <c r="L3943" s="327">
        <v>210100</v>
      </c>
      <c r="M3943" s="327">
        <v>510</v>
      </c>
      <c r="N3943" s="327">
        <v>5075</v>
      </c>
      <c r="O3943" s="346">
        <v>5525</v>
      </c>
      <c r="P3943" s="334">
        <v>51539</v>
      </c>
      <c r="Q3943" s="248"/>
      <c r="R3943" s="251"/>
      <c r="S3943" s="248"/>
      <c r="T3943" s="248" t="s">
        <v>16014</v>
      </c>
      <c r="U3943" s="248" t="s">
        <v>16270</v>
      </c>
    </row>
    <row r="3944" spans="1:21" s="1" customFormat="1" ht="23.25" customHeight="1" x14ac:dyDescent="0.25">
      <c r="A3944"/>
      <c r="B3944"/>
      <c r="C3944"/>
      <c r="D3944"/>
      <c r="E3944" s="344" t="s">
        <v>16294</v>
      </c>
      <c r="F3944"/>
      <c r="G3944"/>
      <c r="H3944" s="209"/>
      <c r="I3944" s="209"/>
      <c r="J3944" s="209"/>
      <c r="K3944" s="209"/>
      <c r="L3944" s="327">
        <v>210100</v>
      </c>
      <c r="M3944" s="327">
        <v>510</v>
      </c>
      <c r="N3944" s="327">
        <v>5075</v>
      </c>
      <c r="O3944" s="346">
        <v>5530</v>
      </c>
      <c r="P3944" s="334">
        <v>51540</v>
      </c>
      <c r="Q3944" s="248"/>
      <c r="R3944" s="251"/>
      <c r="S3944" s="248"/>
      <c r="T3944" s="248" t="s">
        <v>16014</v>
      </c>
      <c r="U3944" s="248" t="s">
        <v>16270</v>
      </c>
    </row>
    <row r="3945" spans="1:21" s="1" customFormat="1" ht="23.25" customHeight="1" x14ac:dyDescent="0.25">
      <c r="A3945"/>
      <c r="B3945"/>
      <c r="C3945"/>
      <c r="D3945"/>
      <c r="E3945" s="344" t="s">
        <v>16298</v>
      </c>
      <c r="F3945"/>
      <c r="G3945"/>
      <c r="H3945" s="209"/>
      <c r="I3945" s="209"/>
      <c r="J3945" s="209"/>
      <c r="K3945" s="209"/>
      <c r="L3945" s="327">
        <v>210100</v>
      </c>
      <c r="M3945" s="327">
        <v>510</v>
      </c>
      <c r="N3945" s="327">
        <v>5075</v>
      </c>
      <c r="O3945" s="347">
        <v>5900</v>
      </c>
      <c r="P3945" s="334">
        <v>51541</v>
      </c>
      <c r="Q3945" s="248"/>
      <c r="R3945" s="251"/>
      <c r="S3945" s="248"/>
      <c r="T3945" s="248" t="s">
        <v>16014</v>
      </c>
      <c r="U3945" s="248" t="s">
        <v>16270</v>
      </c>
    </row>
    <row r="3946" spans="1:21" s="1" customFormat="1" ht="23.25" customHeight="1" x14ac:dyDescent="0.25">
      <c r="A3946"/>
      <c r="B3946"/>
      <c r="C3946"/>
      <c r="D3946"/>
      <c r="E3946" s="344" t="s">
        <v>16275</v>
      </c>
      <c r="F3946"/>
      <c r="G3946"/>
      <c r="H3946" s="209"/>
      <c r="I3946" s="209"/>
      <c r="J3946" s="209"/>
      <c r="K3946" s="209"/>
      <c r="L3946" s="327">
        <v>210100</v>
      </c>
      <c r="M3946" s="327">
        <v>510</v>
      </c>
      <c r="N3946" s="327">
        <v>5079</v>
      </c>
      <c r="O3946" s="346">
        <v>5201</v>
      </c>
      <c r="P3946" s="334">
        <v>51542</v>
      </c>
      <c r="Q3946" s="248"/>
      <c r="R3946" s="251"/>
      <c r="S3946" s="248"/>
      <c r="T3946" s="248" t="s">
        <v>16014</v>
      </c>
      <c r="U3946" s="248" t="s">
        <v>16270</v>
      </c>
    </row>
    <row r="3947" spans="1:21" s="1" customFormat="1" ht="23.25" customHeight="1" x14ac:dyDescent="0.25">
      <c r="A3947"/>
      <c r="B3947"/>
      <c r="C3947"/>
      <c r="D3947"/>
      <c r="E3947" s="344" t="s">
        <v>16279</v>
      </c>
      <c r="F3947"/>
      <c r="G3947"/>
      <c r="H3947" s="209"/>
      <c r="I3947" s="209"/>
      <c r="J3947" s="209"/>
      <c r="K3947" s="209"/>
      <c r="L3947" s="327">
        <v>210100</v>
      </c>
      <c r="M3947" s="327">
        <v>510</v>
      </c>
      <c r="N3947" s="327">
        <v>5079</v>
      </c>
      <c r="O3947" s="346">
        <v>5202</v>
      </c>
      <c r="P3947" s="334">
        <v>51543</v>
      </c>
      <c r="Q3947" s="248"/>
      <c r="R3947" s="251"/>
      <c r="S3947" s="248"/>
      <c r="T3947" s="248" t="s">
        <v>16014</v>
      </c>
      <c r="U3947" s="248" t="s">
        <v>16270</v>
      </c>
    </row>
    <row r="3948" spans="1:21" s="1" customFormat="1" ht="23.25" customHeight="1" x14ac:dyDescent="0.25">
      <c r="A3948"/>
      <c r="B3948"/>
      <c r="C3948"/>
      <c r="D3948"/>
      <c r="E3948" s="344" t="s">
        <v>16282</v>
      </c>
      <c r="F3948"/>
      <c r="G3948"/>
      <c r="H3948" s="209"/>
      <c r="I3948" s="209"/>
      <c r="J3948" s="209"/>
      <c r="K3948" s="209"/>
      <c r="L3948" s="327">
        <v>210100</v>
      </c>
      <c r="M3948" s="327">
        <v>510</v>
      </c>
      <c r="N3948" s="327">
        <v>5079</v>
      </c>
      <c r="O3948" s="346">
        <v>5374</v>
      </c>
      <c r="P3948" s="334">
        <v>51544</v>
      </c>
      <c r="Q3948" s="248"/>
      <c r="R3948" s="251"/>
      <c r="S3948" s="248"/>
      <c r="T3948" s="248" t="s">
        <v>16014</v>
      </c>
      <c r="U3948" s="248" t="s">
        <v>16270</v>
      </c>
    </row>
    <row r="3949" spans="1:21" s="1" customFormat="1" ht="23.25" customHeight="1" x14ac:dyDescent="0.25">
      <c r="A3949"/>
      <c r="B3949"/>
      <c r="C3949"/>
      <c r="D3949"/>
      <c r="E3949" s="344" t="s">
        <v>16285</v>
      </c>
      <c r="F3949"/>
      <c r="G3949"/>
      <c r="H3949" s="209"/>
      <c r="I3949" s="209"/>
      <c r="J3949" s="209"/>
      <c r="K3949" s="209"/>
      <c r="L3949" s="327">
        <v>210100</v>
      </c>
      <c r="M3949" s="327">
        <v>510</v>
      </c>
      <c r="N3949" s="327">
        <v>5079</v>
      </c>
      <c r="O3949" s="346">
        <v>5510</v>
      </c>
      <c r="P3949" s="334">
        <v>51545</v>
      </c>
      <c r="Q3949" s="248"/>
      <c r="R3949" s="251"/>
      <c r="S3949" s="248"/>
      <c r="T3949" s="248" t="s">
        <v>16014</v>
      </c>
      <c r="U3949" s="248" t="s">
        <v>16270</v>
      </c>
    </row>
    <row r="3950" spans="1:21" s="1" customFormat="1" ht="23.25" customHeight="1" x14ac:dyDescent="0.25">
      <c r="A3950"/>
      <c r="B3950"/>
      <c r="C3950"/>
      <c r="D3950"/>
      <c r="E3950" s="344" t="s">
        <v>16288</v>
      </c>
      <c r="F3950"/>
      <c r="G3950"/>
      <c r="H3950" s="209"/>
      <c r="I3950" s="209"/>
      <c r="J3950" s="209"/>
      <c r="K3950" s="209"/>
      <c r="L3950" s="327">
        <v>210100</v>
      </c>
      <c r="M3950" s="327">
        <v>510</v>
      </c>
      <c r="N3950" s="327">
        <v>5079</v>
      </c>
      <c r="O3950" s="346">
        <v>5515</v>
      </c>
      <c r="P3950" s="334">
        <v>51546</v>
      </c>
      <c r="Q3950" s="248"/>
      <c r="R3950" s="251"/>
      <c r="S3950" s="248"/>
      <c r="T3950" s="248" t="s">
        <v>16014</v>
      </c>
      <c r="U3950" s="248" t="s">
        <v>16270</v>
      </c>
    </row>
    <row r="3951" spans="1:21" s="1" customFormat="1" ht="23.25" customHeight="1" x14ac:dyDescent="0.25">
      <c r="A3951"/>
      <c r="B3951"/>
      <c r="C3951"/>
      <c r="D3951"/>
      <c r="E3951" s="344" t="s">
        <v>16291</v>
      </c>
      <c r="F3951"/>
      <c r="G3951"/>
      <c r="H3951" s="209"/>
      <c r="I3951" s="209"/>
      <c r="J3951" s="209"/>
      <c r="K3951" s="209"/>
      <c r="L3951" s="327">
        <v>210100</v>
      </c>
      <c r="M3951" s="327">
        <v>510</v>
      </c>
      <c r="N3951" s="327">
        <v>5079</v>
      </c>
      <c r="O3951" s="346">
        <v>5525</v>
      </c>
      <c r="P3951" s="334">
        <v>51547</v>
      </c>
      <c r="Q3951" s="248"/>
      <c r="R3951" s="251"/>
      <c r="S3951" s="248"/>
      <c r="T3951" s="248" t="s">
        <v>16014</v>
      </c>
      <c r="U3951" s="248" t="s">
        <v>16270</v>
      </c>
    </row>
    <row r="3952" spans="1:21" s="1" customFormat="1" ht="23.25" customHeight="1" x14ac:dyDescent="0.25">
      <c r="A3952"/>
      <c r="B3952"/>
      <c r="C3952"/>
      <c r="D3952"/>
      <c r="E3952" s="344" t="s">
        <v>16294</v>
      </c>
      <c r="F3952"/>
      <c r="G3952"/>
      <c r="H3952" s="209"/>
      <c r="I3952" s="209"/>
      <c r="J3952" s="209"/>
      <c r="K3952" s="209"/>
      <c r="L3952" s="327">
        <v>210100</v>
      </c>
      <c r="M3952" s="327">
        <v>510</v>
      </c>
      <c r="N3952" s="327">
        <v>5079</v>
      </c>
      <c r="O3952" s="346">
        <v>5530</v>
      </c>
      <c r="P3952" s="334">
        <v>51548</v>
      </c>
      <c r="Q3952" s="248"/>
      <c r="R3952" s="251"/>
      <c r="S3952" s="248"/>
      <c r="T3952" s="248" t="s">
        <v>16014</v>
      </c>
      <c r="U3952" s="248" t="s">
        <v>16270</v>
      </c>
    </row>
    <row r="3953" spans="1:21" s="1" customFormat="1" ht="23.25" customHeight="1" x14ac:dyDescent="0.25">
      <c r="A3953"/>
      <c r="B3953"/>
      <c r="C3953"/>
      <c r="D3953"/>
      <c r="E3953" s="344" t="s">
        <v>16298</v>
      </c>
      <c r="F3953"/>
      <c r="G3953"/>
      <c r="H3953" s="209"/>
      <c r="I3953" s="209"/>
      <c r="J3953" s="209"/>
      <c r="K3953" s="209"/>
      <c r="L3953" s="327">
        <v>210100</v>
      </c>
      <c r="M3953" s="327">
        <v>510</v>
      </c>
      <c r="N3953" s="327">
        <v>5079</v>
      </c>
      <c r="O3953" s="347">
        <v>5900</v>
      </c>
      <c r="P3953" s="334">
        <v>51549</v>
      </c>
      <c r="Q3953" s="248"/>
      <c r="R3953" s="251"/>
      <c r="S3953" s="248"/>
      <c r="T3953" s="248" t="s">
        <v>16014</v>
      </c>
      <c r="U3953" s="248" t="s">
        <v>16270</v>
      </c>
    </row>
    <row r="3954" spans="1:21" s="1" customFormat="1" ht="23.25" customHeight="1" x14ac:dyDescent="0.25">
      <c r="A3954"/>
      <c r="B3954"/>
      <c r="C3954"/>
      <c r="D3954"/>
      <c r="E3954" s="344" t="s">
        <v>16275</v>
      </c>
      <c r="F3954"/>
      <c r="G3954"/>
      <c r="H3954" s="209"/>
      <c r="I3954" s="209"/>
      <c r="J3954" s="209"/>
      <c r="K3954" s="209"/>
      <c r="L3954" s="327">
        <v>210100</v>
      </c>
      <c r="M3954" s="327">
        <v>520</v>
      </c>
      <c r="N3954" s="327">
        <v>5080</v>
      </c>
      <c r="O3954" s="346">
        <v>5201</v>
      </c>
      <c r="P3954" s="334">
        <v>51550</v>
      </c>
      <c r="Q3954" s="248"/>
      <c r="R3954" s="251"/>
      <c r="S3954" s="248"/>
      <c r="T3954" s="248" t="s">
        <v>16014</v>
      </c>
      <c r="U3954" s="248" t="s">
        <v>16270</v>
      </c>
    </row>
    <row r="3955" spans="1:21" s="1" customFormat="1" ht="23.25" customHeight="1" x14ac:dyDescent="0.25">
      <c r="A3955"/>
      <c r="B3955"/>
      <c r="C3955"/>
      <c r="D3955"/>
      <c r="E3955" s="344" t="s">
        <v>16279</v>
      </c>
      <c r="F3955"/>
      <c r="G3955"/>
      <c r="H3955" s="209"/>
      <c r="I3955" s="209"/>
      <c r="J3955" s="209"/>
      <c r="K3955" s="209"/>
      <c r="L3955" s="327">
        <v>210100</v>
      </c>
      <c r="M3955" s="327">
        <v>520</v>
      </c>
      <c r="N3955" s="327">
        <v>5080</v>
      </c>
      <c r="O3955" s="346">
        <v>5202</v>
      </c>
      <c r="P3955" s="334">
        <v>51551</v>
      </c>
      <c r="Q3955" s="248"/>
      <c r="R3955" s="251"/>
      <c r="S3955" s="248"/>
      <c r="T3955" s="248" t="s">
        <v>16014</v>
      </c>
      <c r="U3955" s="248" t="s">
        <v>16270</v>
      </c>
    </row>
    <row r="3956" spans="1:21" s="1" customFormat="1" ht="23.25" customHeight="1" x14ac:dyDescent="0.25">
      <c r="A3956"/>
      <c r="B3956"/>
      <c r="C3956"/>
      <c r="D3956"/>
      <c r="E3956" s="344" t="s">
        <v>16282</v>
      </c>
      <c r="F3956"/>
      <c r="G3956"/>
      <c r="H3956" s="209"/>
      <c r="I3956" s="209"/>
      <c r="J3956" s="209"/>
      <c r="K3956" s="209"/>
      <c r="L3956" s="327">
        <v>210100</v>
      </c>
      <c r="M3956" s="327">
        <v>520</v>
      </c>
      <c r="N3956" s="327">
        <v>5080</v>
      </c>
      <c r="O3956" s="346">
        <v>5374</v>
      </c>
      <c r="P3956" s="334">
        <v>51552</v>
      </c>
      <c r="Q3956" s="248"/>
      <c r="R3956" s="251"/>
      <c r="S3956" s="248"/>
      <c r="T3956" s="248" t="s">
        <v>16014</v>
      </c>
      <c r="U3956" s="248" t="s">
        <v>16270</v>
      </c>
    </row>
    <row r="3957" spans="1:21" s="1" customFormat="1" ht="23.25" customHeight="1" x14ac:dyDescent="0.25">
      <c r="A3957"/>
      <c r="B3957"/>
      <c r="C3957"/>
      <c r="D3957"/>
      <c r="E3957" s="344" t="s">
        <v>16285</v>
      </c>
      <c r="F3957"/>
      <c r="G3957"/>
      <c r="H3957" s="209"/>
      <c r="I3957" s="209"/>
      <c r="J3957" s="209"/>
      <c r="K3957" s="209"/>
      <c r="L3957" s="327">
        <v>210100</v>
      </c>
      <c r="M3957" s="327">
        <v>520</v>
      </c>
      <c r="N3957" s="327">
        <v>5080</v>
      </c>
      <c r="O3957" s="346">
        <v>5510</v>
      </c>
      <c r="P3957" s="334">
        <v>51553</v>
      </c>
      <c r="Q3957" s="248"/>
      <c r="R3957" s="251"/>
      <c r="S3957" s="248"/>
      <c r="T3957" s="248" t="s">
        <v>16014</v>
      </c>
      <c r="U3957" s="248" t="s">
        <v>16270</v>
      </c>
    </row>
    <row r="3958" spans="1:21" s="1" customFormat="1" ht="23.25" customHeight="1" x14ac:dyDescent="0.25">
      <c r="A3958"/>
      <c r="B3958"/>
      <c r="C3958"/>
      <c r="D3958"/>
      <c r="E3958" s="344" t="s">
        <v>16288</v>
      </c>
      <c r="F3958"/>
      <c r="G3958"/>
      <c r="H3958" s="209"/>
      <c r="I3958" s="209"/>
      <c r="J3958" s="209"/>
      <c r="K3958" s="209"/>
      <c r="L3958" s="327">
        <v>210100</v>
      </c>
      <c r="M3958" s="327">
        <v>520</v>
      </c>
      <c r="N3958" s="327">
        <v>5080</v>
      </c>
      <c r="O3958" s="346">
        <v>5515</v>
      </c>
      <c r="P3958" s="334">
        <v>51554</v>
      </c>
      <c r="Q3958" s="248"/>
      <c r="R3958" s="251"/>
      <c r="S3958" s="248"/>
      <c r="T3958" s="248" t="s">
        <v>16014</v>
      </c>
      <c r="U3958" s="248" t="s">
        <v>16270</v>
      </c>
    </row>
    <row r="3959" spans="1:21" s="1" customFormat="1" ht="23.25" customHeight="1" x14ac:dyDescent="0.25">
      <c r="A3959"/>
      <c r="B3959"/>
      <c r="C3959"/>
      <c r="D3959"/>
      <c r="E3959" s="344" t="s">
        <v>16291</v>
      </c>
      <c r="F3959"/>
      <c r="G3959"/>
      <c r="H3959" s="209"/>
      <c r="I3959" s="209"/>
      <c r="J3959" s="209"/>
      <c r="K3959" s="209"/>
      <c r="L3959" s="327">
        <v>210100</v>
      </c>
      <c r="M3959" s="327">
        <v>520</v>
      </c>
      <c r="N3959" s="327">
        <v>5080</v>
      </c>
      <c r="O3959" s="346">
        <v>5525</v>
      </c>
      <c r="P3959" s="334">
        <v>51555</v>
      </c>
      <c r="Q3959" s="248"/>
      <c r="R3959" s="251"/>
      <c r="S3959" s="248"/>
      <c r="T3959" s="248" t="s">
        <v>16014</v>
      </c>
      <c r="U3959" s="248" t="s">
        <v>16270</v>
      </c>
    </row>
    <row r="3960" spans="1:21" s="1" customFormat="1" ht="23.25" customHeight="1" x14ac:dyDescent="0.25">
      <c r="A3960"/>
      <c r="B3960"/>
      <c r="C3960"/>
      <c r="D3960"/>
      <c r="E3960" s="344" t="s">
        <v>16294</v>
      </c>
      <c r="F3960"/>
      <c r="G3960"/>
      <c r="H3960" s="209"/>
      <c r="I3960" s="209"/>
      <c r="J3960" s="209"/>
      <c r="K3960" s="209"/>
      <c r="L3960" s="327">
        <v>210100</v>
      </c>
      <c r="M3960" s="327">
        <v>520</v>
      </c>
      <c r="N3960" s="327">
        <v>5080</v>
      </c>
      <c r="O3960" s="346">
        <v>5530</v>
      </c>
      <c r="P3960" s="334">
        <v>51556</v>
      </c>
      <c r="Q3960" s="248"/>
      <c r="R3960" s="251"/>
      <c r="S3960" s="248"/>
      <c r="T3960" s="248" t="s">
        <v>16014</v>
      </c>
      <c r="U3960" s="248" t="s">
        <v>16270</v>
      </c>
    </row>
    <row r="3961" spans="1:21" s="1" customFormat="1" ht="23.25" customHeight="1" x14ac:dyDescent="0.25">
      <c r="A3961"/>
      <c r="B3961"/>
      <c r="C3961"/>
      <c r="D3961"/>
      <c r="E3961" s="344" t="s">
        <v>16298</v>
      </c>
      <c r="F3961"/>
      <c r="G3961"/>
      <c r="H3961" s="209"/>
      <c r="I3961" s="209"/>
      <c r="J3961" s="209"/>
      <c r="K3961" s="209"/>
      <c r="L3961" s="327">
        <v>210100</v>
      </c>
      <c r="M3961" s="327">
        <v>520</v>
      </c>
      <c r="N3961" s="327">
        <v>5080</v>
      </c>
      <c r="O3961" s="347">
        <v>5900</v>
      </c>
      <c r="P3961" s="334">
        <v>51557</v>
      </c>
      <c r="Q3961" s="248"/>
      <c r="R3961" s="251"/>
      <c r="S3961" s="248"/>
      <c r="T3961" s="248" t="s">
        <v>16014</v>
      </c>
      <c r="U3961" s="248" t="s">
        <v>16270</v>
      </c>
    </row>
    <row r="3962" spans="1:21" s="1" customFormat="1" ht="23.25" customHeight="1" x14ac:dyDescent="0.25">
      <c r="A3962"/>
      <c r="B3962"/>
      <c r="C3962"/>
      <c r="D3962"/>
      <c r="E3962" s="344" t="s">
        <v>16275</v>
      </c>
      <c r="F3962"/>
      <c r="G3962"/>
      <c r="H3962" s="209"/>
      <c r="I3962" s="209"/>
      <c r="J3962" s="209"/>
      <c r="K3962" s="209"/>
      <c r="L3962" s="327">
        <v>210100</v>
      </c>
      <c r="M3962" s="327">
        <v>520</v>
      </c>
      <c r="N3962" s="327">
        <v>5081</v>
      </c>
      <c r="O3962" s="346">
        <v>5201</v>
      </c>
      <c r="P3962" s="334">
        <v>51558</v>
      </c>
      <c r="Q3962" s="248"/>
      <c r="R3962" s="251"/>
      <c r="S3962" s="248"/>
      <c r="T3962" s="248" t="s">
        <v>16014</v>
      </c>
      <c r="U3962" s="248" t="s">
        <v>16270</v>
      </c>
    </row>
    <row r="3963" spans="1:21" s="1" customFormat="1" ht="23.25" customHeight="1" x14ac:dyDescent="0.25">
      <c r="A3963"/>
      <c r="B3963"/>
      <c r="C3963"/>
      <c r="D3963"/>
      <c r="E3963" s="344" t="s">
        <v>16279</v>
      </c>
      <c r="F3963"/>
      <c r="G3963"/>
      <c r="H3963" s="209"/>
      <c r="I3963" s="209"/>
      <c r="J3963" s="209"/>
      <c r="K3963" s="209"/>
      <c r="L3963" s="327">
        <v>210100</v>
      </c>
      <c r="M3963" s="327">
        <v>520</v>
      </c>
      <c r="N3963" s="327">
        <v>5081</v>
      </c>
      <c r="O3963" s="346">
        <v>5202</v>
      </c>
      <c r="P3963" s="334">
        <v>51559</v>
      </c>
      <c r="Q3963" s="248"/>
      <c r="R3963" s="251"/>
      <c r="S3963" s="248"/>
      <c r="T3963" s="248" t="s">
        <v>16014</v>
      </c>
      <c r="U3963" s="248" t="s">
        <v>16270</v>
      </c>
    </row>
    <row r="3964" spans="1:21" s="1" customFormat="1" ht="23.25" customHeight="1" x14ac:dyDescent="0.25">
      <c r="A3964"/>
      <c r="B3964"/>
      <c r="C3964"/>
      <c r="D3964"/>
      <c r="E3964" s="344" t="s">
        <v>16282</v>
      </c>
      <c r="F3964"/>
      <c r="G3964"/>
      <c r="H3964" s="209"/>
      <c r="I3964" s="209"/>
      <c r="J3964" s="209"/>
      <c r="K3964" s="209"/>
      <c r="L3964" s="327">
        <v>210100</v>
      </c>
      <c r="M3964" s="327">
        <v>520</v>
      </c>
      <c r="N3964" s="327">
        <v>5081</v>
      </c>
      <c r="O3964" s="346">
        <v>5374</v>
      </c>
      <c r="P3964" s="334">
        <v>51560</v>
      </c>
      <c r="Q3964" s="248"/>
      <c r="R3964" s="251"/>
      <c r="S3964" s="248"/>
      <c r="T3964" s="248" t="s">
        <v>16014</v>
      </c>
      <c r="U3964" s="248" t="s">
        <v>16270</v>
      </c>
    </row>
    <row r="3965" spans="1:21" s="1" customFormat="1" ht="23.25" customHeight="1" x14ac:dyDescent="0.25">
      <c r="A3965"/>
      <c r="B3965"/>
      <c r="C3965"/>
      <c r="D3965"/>
      <c r="E3965" s="344" t="s">
        <v>16285</v>
      </c>
      <c r="F3965"/>
      <c r="G3965"/>
      <c r="H3965" s="209"/>
      <c r="I3965" s="209"/>
      <c r="J3965" s="209"/>
      <c r="K3965" s="209"/>
      <c r="L3965" s="327">
        <v>210100</v>
      </c>
      <c r="M3965" s="327">
        <v>520</v>
      </c>
      <c r="N3965" s="327">
        <v>5081</v>
      </c>
      <c r="O3965" s="346">
        <v>5510</v>
      </c>
      <c r="P3965" s="334">
        <v>51561</v>
      </c>
      <c r="Q3965" s="248"/>
      <c r="R3965" s="251"/>
      <c r="S3965" s="248"/>
      <c r="T3965" s="248" t="s">
        <v>16014</v>
      </c>
      <c r="U3965" s="248" t="s">
        <v>16270</v>
      </c>
    </row>
    <row r="3966" spans="1:21" s="1" customFormat="1" ht="23.25" customHeight="1" x14ac:dyDescent="0.25">
      <c r="A3966"/>
      <c r="B3966"/>
      <c r="C3966"/>
      <c r="D3966"/>
      <c r="E3966" s="344" t="s">
        <v>16288</v>
      </c>
      <c r="F3966"/>
      <c r="G3966"/>
      <c r="H3966" s="209"/>
      <c r="I3966" s="209"/>
      <c r="J3966" s="209"/>
      <c r="K3966" s="209"/>
      <c r="L3966" s="327">
        <v>210100</v>
      </c>
      <c r="M3966" s="327">
        <v>520</v>
      </c>
      <c r="N3966" s="327">
        <v>5081</v>
      </c>
      <c r="O3966" s="346">
        <v>5515</v>
      </c>
      <c r="P3966" s="334">
        <v>51562</v>
      </c>
      <c r="Q3966" s="248"/>
      <c r="R3966" s="251"/>
      <c r="S3966" s="248"/>
      <c r="T3966" s="248" t="s">
        <v>16014</v>
      </c>
      <c r="U3966" s="248" t="s">
        <v>16270</v>
      </c>
    </row>
    <row r="3967" spans="1:21" s="1" customFormat="1" ht="23.25" customHeight="1" x14ac:dyDescent="0.25">
      <c r="A3967"/>
      <c r="B3967"/>
      <c r="C3967"/>
      <c r="D3967"/>
      <c r="E3967" s="344" t="s">
        <v>16291</v>
      </c>
      <c r="F3967"/>
      <c r="G3967"/>
      <c r="H3967" s="209"/>
      <c r="I3967" s="209"/>
      <c r="J3967" s="209"/>
      <c r="K3967" s="209"/>
      <c r="L3967" s="327">
        <v>210100</v>
      </c>
      <c r="M3967" s="327">
        <v>520</v>
      </c>
      <c r="N3967" s="327">
        <v>5081</v>
      </c>
      <c r="O3967" s="346">
        <v>5525</v>
      </c>
      <c r="P3967" s="334">
        <v>51563</v>
      </c>
      <c r="Q3967" s="248"/>
      <c r="R3967" s="251"/>
      <c r="S3967" s="248"/>
      <c r="T3967" s="248" t="s">
        <v>16014</v>
      </c>
      <c r="U3967" s="248" t="s">
        <v>16270</v>
      </c>
    </row>
    <row r="3968" spans="1:21" s="1" customFormat="1" ht="23.25" customHeight="1" x14ac:dyDescent="0.25">
      <c r="A3968"/>
      <c r="B3968"/>
      <c r="C3968"/>
      <c r="D3968"/>
      <c r="E3968" s="344" t="s">
        <v>16294</v>
      </c>
      <c r="F3968"/>
      <c r="G3968"/>
      <c r="H3968" s="209"/>
      <c r="I3968" s="209"/>
      <c r="J3968" s="209"/>
      <c r="K3968" s="209"/>
      <c r="L3968" s="327">
        <v>210100</v>
      </c>
      <c r="M3968" s="327">
        <v>520</v>
      </c>
      <c r="N3968" s="327">
        <v>5081</v>
      </c>
      <c r="O3968" s="346">
        <v>5530</v>
      </c>
      <c r="P3968" s="334">
        <v>51564</v>
      </c>
      <c r="Q3968" s="248"/>
      <c r="R3968" s="251"/>
      <c r="S3968" s="248"/>
      <c r="T3968" s="248" t="s">
        <v>16014</v>
      </c>
      <c r="U3968" s="248" t="s">
        <v>16270</v>
      </c>
    </row>
    <row r="3969" spans="1:21" s="1" customFormat="1" ht="23.25" customHeight="1" x14ac:dyDescent="0.25">
      <c r="A3969"/>
      <c r="B3969"/>
      <c r="C3969"/>
      <c r="D3969"/>
      <c r="E3969" s="344" t="s">
        <v>16298</v>
      </c>
      <c r="F3969"/>
      <c r="G3969"/>
      <c r="H3969" s="209"/>
      <c r="I3969" s="209"/>
      <c r="J3969" s="209"/>
      <c r="K3969" s="209"/>
      <c r="L3969" s="327">
        <v>210100</v>
      </c>
      <c r="M3969" s="327">
        <v>520</v>
      </c>
      <c r="N3969" s="327">
        <v>5081</v>
      </c>
      <c r="O3969" s="347">
        <v>5900</v>
      </c>
      <c r="P3969" s="334">
        <v>51565</v>
      </c>
      <c r="Q3969" s="248"/>
      <c r="R3969" s="251"/>
      <c r="S3969" s="248"/>
      <c r="T3969" s="248" t="s">
        <v>16014</v>
      </c>
      <c r="U3969" s="248" t="s">
        <v>16270</v>
      </c>
    </row>
    <row r="3970" spans="1:21" s="1" customFormat="1" ht="23.25" customHeight="1" x14ac:dyDescent="0.25">
      <c r="A3970"/>
      <c r="B3970"/>
      <c r="C3970"/>
      <c r="D3970"/>
      <c r="E3970" s="344" t="s">
        <v>16275</v>
      </c>
      <c r="F3970"/>
      <c r="G3970"/>
      <c r="H3970" s="209"/>
      <c r="I3970" s="209"/>
      <c r="J3970" s="209"/>
      <c r="K3970" s="209"/>
      <c r="L3970" s="327">
        <v>210100</v>
      </c>
      <c r="M3970" s="327">
        <v>510</v>
      </c>
      <c r="N3970" s="327">
        <v>5083</v>
      </c>
      <c r="O3970" s="346">
        <v>5201</v>
      </c>
      <c r="P3970" s="334">
        <v>51566</v>
      </c>
      <c r="Q3970" s="248"/>
      <c r="R3970" s="251"/>
      <c r="S3970" s="248"/>
      <c r="T3970" s="248" t="s">
        <v>16014</v>
      </c>
      <c r="U3970" s="248" t="s">
        <v>16270</v>
      </c>
    </row>
    <row r="3971" spans="1:21" s="1" customFormat="1" ht="23.25" customHeight="1" x14ac:dyDescent="0.25">
      <c r="A3971"/>
      <c r="B3971"/>
      <c r="C3971"/>
      <c r="D3971"/>
      <c r="E3971" s="344" t="s">
        <v>16279</v>
      </c>
      <c r="F3971"/>
      <c r="G3971"/>
      <c r="H3971" s="209"/>
      <c r="I3971" s="209"/>
      <c r="J3971" s="209"/>
      <c r="K3971" s="209"/>
      <c r="L3971" s="327">
        <v>210100</v>
      </c>
      <c r="M3971" s="327">
        <v>510</v>
      </c>
      <c r="N3971" s="327">
        <v>5083</v>
      </c>
      <c r="O3971" s="346">
        <v>5202</v>
      </c>
      <c r="P3971" s="334">
        <v>51567</v>
      </c>
      <c r="Q3971" s="248"/>
      <c r="R3971" s="251"/>
      <c r="S3971" s="248"/>
      <c r="T3971" s="248" t="s">
        <v>16014</v>
      </c>
      <c r="U3971" s="248" t="s">
        <v>16270</v>
      </c>
    </row>
    <row r="3972" spans="1:21" s="1" customFormat="1" ht="23.25" customHeight="1" x14ac:dyDescent="0.25">
      <c r="A3972"/>
      <c r="B3972"/>
      <c r="C3972"/>
      <c r="D3972"/>
      <c r="E3972" s="344" t="s">
        <v>16282</v>
      </c>
      <c r="F3972"/>
      <c r="G3972"/>
      <c r="H3972" s="209"/>
      <c r="I3972" s="209"/>
      <c r="J3972" s="209"/>
      <c r="K3972" s="209"/>
      <c r="L3972" s="327">
        <v>210100</v>
      </c>
      <c r="M3972" s="327">
        <v>510</v>
      </c>
      <c r="N3972" s="327">
        <v>5083</v>
      </c>
      <c r="O3972" s="346">
        <v>5374</v>
      </c>
      <c r="P3972" s="334">
        <v>51568</v>
      </c>
      <c r="Q3972" s="248"/>
      <c r="R3972" s="251"/>
      <c r="S3972" s="248"/>
      <c r="T3972" s="248" t="s">
        <v>16014</v>
      </c>
      <c r="U3972" s="248" t="s">
        <v>16270</v>
      </c>
    </row>
    <row r="3973" spans="1:21" s="1" customFormat="1" ht="23.25" customHeight="1" x14ac:dyDescent="0.25">
      <c r="A3973"/>
      <c r="B3973"/>
      <c r="C3973"/>
      <c r="D3973"/>
      <c r="E3973" s="344" t="s">
        <v>16285</v>
      </c>
      <c r="F3973"/>
      <c r="G3973"/>
      <c r="H3973" s="209"/>
      <c r="I3973" s="209"/>
      <c r="J3973" s="209"/>
      <c r="K3973" s="209"/>
      <c r="L3973" s="327">
        <v>210100</v>
      </c>
      <c r="M3973" s="327">
        <v>510</v>
      </c>
      <c r="N3973" s="327">
        <v>5083</v>
      </c>
      <c r="O3973" s="346">
        <v>5510</v>
      </c>
      <c r="P3973" s="334">
        <v>51569</v>
      </c>
      <c r="Q3973" s="248"/>
      <c r="R3973" s="251"/>
      <c r="S3973" s="248"/>
      <c r="T3973" s="248" t="s">
        <v>16014</v>
      </c>
      <c r="U3973" s="248" t="s">
        <v>16270</v>
      </c>
    </row>
    <row r="3974" spans="1:21" s="1" customFormat="1" ht="23.25" customHeight="1" x14ac:dyDescent="0.25">
      <c r="A3974"/>
      <c r="B3974"/>
      <c r="C3974"/>
      <c r="D3974"/>
      <c r="E3974" s="344" t="s">
        <v>16288</v>
      </c>
      <c r="F3974"/>
      <c r="G3974"/>
      <c r="H3974" s="209"/>
      <c r="I3974" s="209"/>
      <c r="J3974" s="209"/>
      <c r="K3974" s="209"/>
      <c r="L3974" s="327">
        <v>210100</v>
      </c>
      <c r="M3974" s="327">
        <v>510</v>
      </c>
      <c r="N3974" s="327">
        <v>5083</v>
      </c>
      <c r="O3974" s="346">
        <v>5515</v>
      </c>
      <c r="P3974" s="334">
        <v>51570</v>
      </c>
      <c r="Q3974" s="248"/>
      <c r="R3974" s="251"/>
      <c r="S3974" s="248"/>
      <c r="T3974" s="248" t="s">
        <v>16014</v>
      </c>
      <c r="U3974" s="248" t="s">
        <v>16270</v>
      </c>
    </row>
    <row r="3975" spans="1:21" s="1" customFormat="1" ht="23.25" customHeight="1" x14ac:dyDescent="0.25">
      <c r="A3975"/>
      <c r="B3975"/>
      <c r="C3975"/>
      <c r="D3975"/>
      <c r="E3975" s="344" t="s">
        <v>16291</v>
      </c>
      <c r="F3975"/>
      <c r="G3975"/>
      <c r="H3975" s="209"/>
      <c r="I3975" s="209"/>
      <c r="J3975" s="209"/>
      <c r="K3975" s="209"/>
      <c r="L3975" s="327">
        <v>210100</v>
      </c>
      <c r="M3975" s="327">
        <v>510</v>
      </c>
      <c r="N3975" s="327">
        <v>5083</v>
      </c>
      <c r="O3975" s="346">
        <v>5525</v>
      </c>
      <c r="P3975" s="334">
        <v>51571</v>
      </c>
      <c r="Q3975" s="248"/>
      <c r="R3975" s="251"/>
      <c r="S3975" s="248"/>
      <c r="T3975" s="248" t="s">
        <v>16014</v>
      </c>
      <c r="U3975" s="248" t="s">
        <v>16270</v>
      </c>
    </row>
    <row r="3976" spans="1:21" s="1" customFormat="1" ht="23.25" customHeight="1" x14ac:dyDescent="0.25">
      <c r="A3976"/>
      <c r="B3976"/>
      <c r="C3976"/>
      <c r="D3976"/>
      <c r="E3976" s="344" t="s">
        <v>16294</v>
      </c>
      <c r="F3976"/>
      <c r="G3976"/>
      <c r="H3976" s="209"/>
      <c r="I3976" s="209"/>
      <c r="J3976" s="209"/>
      <c r="K3976" s="209"/>
      <c r="L3976" s="327">
        <v>210100</v>
      </c>
      <c r="M3976" s="327">
        <v>510</v>
      </c>
      <c r="N3976" s="327">
        <v>5083</v>
      </c>
      <c r="O3976" s="346">
        <v>5530</v>
      </c>
      <c r="P3976" s="334">
        <v>51572</v>
      </c>
      <c r="Q3976" s="248"/>
      <c r="R3976" s="251"/>
      <c r="S3976" s="248"/>
      <c r="T3976" s="248" t="s">
        <v>16014</v>
      </c>
      <c r="U3976" s="248" t="s">
        <v>16270</v>
      </c>
    </row>
    <row r="3977" spans="1:21" s="1" customFormat="1" ht="23.25" customHeight="1" x14ac:dyDescent="0.25">
      <c r="A3977"/>
      <c r="B3977"/>
      <c r="C3977"/>
      <c r="D3977"/>
      <c r="E3977" s="344" t="s">
        <v>16298</v>
      </c>
      <c r="F3977"/>
      <c r="G3977"/>
      <c r="H3977" s="209"/>
      <c r="I3977" s="209"/>
      <c r="J3977" s="209"/>
      <c r="K3977" s="209"/>
      <c r="L3977" s="327">
        <v>210100</v>
      </c>
      <c r="M3977" s="327">
        <v>510</v>
      </c>
      <c r="N3977" s="327">
        <v>5083</v>
      </c>
      <c r="O3977" s="347">
        <v>5900</v>
      </c>
      <c r="P3977" s="334">
        <v>51573</v>
      </c>
      <c r="Q3977" s="248"/>
      <c r="R3977" s="251"/>
      <c r="S3977" s="248"/>
      <c r="T3977" s="248" t="s">
        <v>16014</v>
      </c>
      <c r="U3977" s="248" t="s">
        <v>16270</v>
      </c>
    </row>
    <row r="3978" spans="1:21" s="1" customFormat="1" ht="23.25" customHeight="1" x14ac:dyDescent="0.25">
      <c r="A3978"/>
      <c r="B3978"/>
      <c r="C3978"/>
      <c r="D3978"/>
      <c r="E3978" s="344" t="s">
        <v>16275</v>
      </c>
      <c r="F3978"/>
      <c r="G3978"/>
      <c r="H3978" s="209"/>
      <c r="I3978" s="209"/>
      <c r="J3978" s="209"/>
      <c r="K3978" s="209"/>
      <c r="L3978" s="327">
        <v>210100</v>
      </c>
      <c r="M3978" s="327">
        <v>510</v>
      </c>
      <c r="N3978" s="327">
        <v>5086</v>
      </c>
      <c r="O3978" s="346">
        <v>5201</v>
      </c>
      <c r="P3978" s="334">
        <v>51574</v>
      </c>
      <c r="Q3978" s="248"/>
      <c r="R3978" s="251"/>
      <c r="S3978" s="248"/>
      <c r="T3978" s="248" t="s">
        <v>16014</v>
      </c>
      <c r="U3978" s="248" t="s">
        <v>16270</v>
      </c>
    </row>
    <row r="3979" spans="1:21" s="1" customFormat="1" ht="23.25" customHeight="1" x14ac:dyDescent="0.25">
      <c r="A3979"/>
      <c r="B3979"/>
      <c r="C3979"/>
      <c r="D3979"/>
      <c r="E3979" s="344" t="s">
        <v>16279</v>
      </c>
      <c r="F3979"/>
      <c r="G3979"/>
      <c r="H3979" s="209"/>
      <c r="I3979" s="209"/>
      <c r="J3979" s="209"/>
      <c r="K3979" s="209"/>
      <c r="L3979" s="327">
        <v>210100</v>
      </c>
      <c r="M3979" s="327">
        <v>510</v>
      </c>
      <c r="N3979" s="327">
        <v>5086</v>
      </c>
      <c r="O3979" s="346">
        <v>5202</v>
      </c>
      <c r="P3979" s="334">
        <v>51575</v>
      </c>
      <c r="Q3979" s="248"/>
      <c r="R3979" s="251"/>
      <c r="S3979" s="248"/>
      <c r="T3979" s="248" t="s">
        <v>16014</v>
      </c>
      <c r="U3979" s="248" t="s">
        <v>16270</v>
      </c>
    </row>
    <row r="3980" spans="1:21" s="1" customFormat="1" ht="23.25" customHeight="1" x14ac:dyDescent="0.25">
      <c r="A3980"/>
      <c r="B3980"/>
      <c r="C3980"/>
      <c r="D3980"/>
      <c r="E3980" s="344" t="s">
        <v>16282</v>
      </c>
      <c r="F3980"/>
      <c r="G3980"/>
      <c r="H3980" s="209"/>
      <c r="I3980" s="209"/>
      <c r="J3980" s="209"/>
      <c r="K3980" s="209"/>
      <c r="L3980" s="327">
        <v>210100</v>
      </c>
      <c r="M3980" s="327">
        <v>510</v>
      </c>
      <c r="N3980" s="327">
        <v>5086</v>
      </c>
      <c r="O3980" s="346">
        <v>5374</v>
      </c>
      <c r="P3980" s="334">
        <v>51576</v>
      </c>
      <c r="Q3980" s="248"/>
      <c r="R3980" s="251"/>
      <c r="S3980" s="248"/>
      <c r="T3980" s="248" t="s">
        <v>16014</v>
      </c>
      <c r="U3980" s="248" t="s">
        <v>16270</v>
      </c>
    </row>
    <row r="3981" spans="1:21" s="1" customFormat="1" ht="23.25" customHeight="1" x14ac:dyDescent="0.25">
      <c r="A3981"/>
      <c r="B3981"/>
      <c r="C3981"/>
      <c r="D3981"/>
      <c r="E3981" s="344" t="s">
        <v>16285</v>
      </c>
      <c r="F3981"/>
      <c r="G3981"/>
      <c r="H3981" s="209"/>
      <c r="I3981" s="209"/>
      <c r="J3981" s="209"/>
      <c r="K3981" s="209"/>
      <c r="L3981" s="327">
        <v>210100</v>
      </c>
      <c r="M3981" s="327">
        <v>510</v>
      </c>
      <c r="N3981" s="327">
        <v>5086</v>
      </c>
      <c r="O3981" s="346">
        <v>5510</v>
      </c>
      <c r="P3981" s="334">
        <v>51577</v>
      </c>
      <c r="Q3981" s="248"/>
      <c r="R3981" s="251"/>
      <c r="S3981" s="248"/>
      <c r="T3981" s="248" t="s">
        <v>16014</v>
      </c>
      <c r="U3981" s="248" t="s">
        <v>16270</v>
      </c>
    </row>
    <row r="3982" spans="1:21" s="1" customFormat="1" ht="23.25" customHeight="1" x14ac:dyDescent="0.25">
      <c r="A3982"/>
      <c r="B3982"/>
      <c r="C3982"/>
      <c r="D3982"/>
      <c r="E3982" s="344" t="s">
        <v>16288</v>
      </c>
      <c r="F3982"/>
      <c r="G3982"/>
      <c r="H3982" s="209"/>
      <c r="I3982" s="209"/>
      <c r="J3982" s="209"/>
      <c r="K3982" s="209"/>
      <c r="L3982" s="327">
        <v>210100</v>
      </c>
      <c r="M3982" s="327">
        <v>510</v>
      </c>
      <c r="N3982" s="327">
        <v>5086</v>
      </c>
      <c r="O3982" s="346">
        <v>5515</v>
      </c>
      <c r="P3982" s="334">
        <v>51578</v>
      </c>
      <c r="Q3982" s="248"/>
      <c r="R3982" s="251"/>
      <c r="S3982" s="248"/>
      <c r="T3982" s="248" t="s">
        <v>16014</v>
      </c>
      <c r="U3982" s="248" t="s">
        <v>16270</v>
      </c>
    </row>
    <row r="3983" spans="1:21" s="1" customFormat="1" ht="23.25" customHeight="1" x14ac:dyDescent="0.25">
      <c r="A3983"/>
      <c r="B3983"/>
      <c r="C3983"/>
      <c r="D3983"/>
      <c r="E3983" s="344" t="s">
        <v>16291</v>
      </c>
      <c r="F3983"/>
      <c r="G3983"/>
      <c r="H3983" s="209"/>
      <c r="I3983" s="209"/>
      <c r="J3983" s="209"/>
      <c r="K3983" s="209"/>
      <c r="L3983" s="327">
        <v>210100</v>
      </c>
      <c r="M3983" s="327">
        <v>510</v>
      </c>
      <c r="N3983" s="327">
        <v>5086</v>
      </c>
      <c r="O3983" s="346">
        <v>5525</v>
      </c>
      <c r="P3983" s="334">
        <v>51579</v>
      </c>
      <c r="Q3983" s="248"/>
      <c r="R3983" s="251"/>
      <c r="S3983" s="248"/>
      <c r="T3983" s="248" t="s">
        <v>16014</v>
      </c>
      <c r="U3983" s="248" t="s">
        <v>16270</v>
      </c>
    </row>
    <row r="3984" spans="1:21" s="1" customFormat="1" ht="23.25" customHeight="1" x14ac:dyDescent="0.25">
      <c r="A3984"/>
      <c r="B3984"/>
      <c r="C3984"/>
      <c r="D3984"/>
      <c r="E3984" s="344" t="s">
        <v>16294</v>
      </c>
      <c r="F3984"/>
      <c r="G3984"/>
      <c r="H3984" s="209"/>
      <c r="I3984" s="209"/>
      <c r="J3984" s="209"/>
      <c r="K3984" s="209"/>
      <c r="L3984" s="327">
        <v>210100</v>
      </c>
      <c r="M3984" s="327">
        <v>510</v>
      </c>
      <c r="N3984" s="327">
        <v>5086</v>
      </c>
      <c r="O3984" s="346">
        <v>5530</v>
      </c>
      <c r="P3984" s="334">
        <v>51580</v>
      </c>
      <c r="Q3984" s="248"/>
      <c r="R3984" s="251"/>
      <c r="S3984" s="248"/>
      <c r="T3984" s="248" t="s">
        <v>16014</v>
      </c>
      <c r="U3984" s="248" t="s">
        <v>16270</v>
      </c>
    </row>
    <row r="3985" spans="1:21" s="1" customFormat="1" ht="23.25" customHeight="1" x14ac:dyDescent="0.25">
      <c r="A3985"/>
      <c r="B3985"/>
      <c r="C3985"/>
      <c r="D3985"/>
      <c r="E3985" s="344" t="s">
        <v>16298</v>
      </c>
      <c r="F3985"/>
      <c r="G3985"/>
      <c r="H3985" s="209"/>
      <c r="I3985" s="209"/>
      <c r="J3985" s="209"/>
      <c r="K3985" s="209"/>
      <c r="L3985" s="327">
        <v>210100</v>
      </c>
      <c r="M3985" s="327">
        <v>510</v>
      </c>
      <c r="N3985" s="327">
        <v>5086</v>
      </c>
      <c r="O3985" s="347">
        <v>5900</v>
      </c>
      <c r="P3985" s="334">
        <v>51581</v>
      </c>
      <c r="Q3985" s="248"/>
      <c r="R3985" s="251"/>
      <c r="S3985" s="248"/>
      <c r="T3985" s="248" t="s">
        <v>16014</v>
      </c>
      <c r="U3985" s="248" t="s">
        <v>16270</v>
      </c>
    </row>
    <row r="3986" spans="1:21" s="1" customFormat="1" ht="23.25" customHeight="1" x14ac:dyDescent="0.25">
      <c r="A3986"/>
      <c r="B3986"/>
      <c r="C3986"/>
      <c r="D3986"/>
      <c r="E3986" s="344" t="s">
        <v>16275</v>
      </c>
      <c r="F3986"/>
      <c r="G3986"/>
      <c r="H3986" s="209"/>
      <c r="I3986" s="209"/>
      <c r="J3986" s="209"/>
      <c r="K3986" s="209"/>
      <c r="L3986" s="327">
        <v>210100</v>
      </c>
      <c r="M3986" s="327">
        <v>520</v>
      </c>
      <c r="N3986" s="327">
        <v>5089</v>
      </c>
      <c r="O3986" s="346">
        <v>5201</v>
      </c>
      <c r="P3986" s="334">
        <v>51582</v>
      </c>
      <c r="Q3986" s="248"/>
      <c r="R3986" s="251"/>
      <c r="S3986" s="248"/>
      <c r="T3986" s="248" t="s">
        <v>16014</v>
      </c>
      <c r="U3986" s="248" t="s">
        <v>16270</v>
      </c>
    </row>
    <row r="3987" spans="1:21" s="1" customFormat="1" ht="23.25" customHeight="1" x14ac:dyDescent="0.25">
      <c r="A3987"/>
      <c r="B3987"/>
      <c r="C3987"/>
      <c r="D3987"/>
      <c r="E3987" s="344" t="s">
        <v>16279</v>
      </c>
      <c r="F3987"/>
      <c r="G3987"/>
      <c r="H3987" s="209"/>
      <c r="I3987" s="209"/>
      <c r="J3987" s="209"/>
      <c r="K3987" s="209"/>
      <c r="L3987" s="327">
        <v>210100</v>
      </c>
      <c r="M3987" s="327">
        <v>520</v>
      </c>
      <c r="N3987" s="327">
        <v>5089</v>
      </c>
      <c r="O3987" s="346">
        <v>5202</v>
      </c>
      <c r="P3987" s="334">
        <v>51583</v>
      </c>
      <c r="Q3987" s="248"/>
      <c r="R3987" s="251"/>
      <c r="S3987" s="248"/>
      <c r="T3987" s="248" t="s">
        <v>16014</v>
      </c>
      <c r="U3987" s="248" t="s">
        <v>16270</v>
      </c>
    </row>
    <row r="3988" spans="1:21" s="1" customFormat="1" ht="23.25" customHeight="1" x14ac:dyDescent="0.25">
      <c r="A3988"/>
      <c r="B3988"/>
      <c r="C3988"/>
      <c r="D3988"/>
      <c r="E3988" s="344" t="s">
        <v>16282</v>
      </c>
      <c r="F3988"/>
      <c r="G3988"/>
      <c r="H3988" s="209"/>
      <c r="I3988" s="209"/>
      <c r="J3988" s="209"/>
      <c r="K3988" s="209"/>
      <c r="L3988" s="327">
        <v>210100</v>
      </c>
      <c r="M3988" s="327">
        <v>520</v>
      </c>
      <c r="N3988" s="327">
        <v>5089</v>
      </c>
      <c r="O3988" s="346">
        <v>5374</v>
      </c>
      <c r="P3988" s="334">
        <v>51584</v>
      </c>
      <c r="Q3988" s="248"/>
      <c r="R3988" s="251"/>
      <c r="S3988" s="248"/>
      <c r="T3988" s="248" t="s">
        <v>16014</v>
      </c>
      <c r="U3988" s="248" t="s">
        <v>16270</v>
      </c>
    </row>
    <row r="3989" spans="1:21" s="1" customFormat="1" ht="23.25" customHeight="1" x14ac:dyDescent="0.25">
      <c r="A3989"/>
      <c r="B3989"/>
      <c r="C3989"/>
      <c r="D3989"/>
      <c r="E3989" s="344" t="s">
        <v>16285</v>
      </c>
      <c r="F3989"/>
      <c r="G3989"/>
      <c r="H3989" s="209"/>
      <c r="I3989" s="209"/>
      <c r="J3989" s="209"/>
      <c r="K3989" s="209"/>
      <c r="L3989" s="327">
        <v>210100</v>
      </c>
      <c r="M3989" s="327">
        <v>520</v>
      </c>
      <c r="N3989" s="327">
        <v>5089</v>
      </c>
      <c r="O3989" s="346">
        <v>5510</v>
      </c>
      <c r="P3989" s="334">
        <v>51585</v>
      </c>
      <c r="Q3989" s="248"/>
      <c r="R3989" s="251"/>
      <c r="S3989" s="248"/>
      <c r="T3989" s="248" t="s">
        <v>16014</v>
      </c>
      <c r="U3989" s="248" t="s">
        <v>16270</v>
      </c>
    </row>
    <row r="3990" spans="1:21" s="1" customFormat="1" ht="23.25" customHeight="1" x14ac:dyDescent="0.25">
      <c r="A3990"/>
      <c r="B3990"/>
      <c r="C3990"/>
      <c r="D3990"/>
      <c r="E3990" s="344" t="s">
        <v>16288</v>
      </c>
      <c r="F3990"/>
      <c r="G3990"/>
      <c r="H3990" s="209"/>
      <c r="I3990" s="209"/>
      <c r="J3990" s="209"/>
      <c r="K3990" s="209"/>
      <c r="L3990" s="327">
        <v>210100</v>
      </c>
      <c r="M3990" s="327">
        <v>520</v>
      </c>
      <c r="N3990" s="327">
        <v>5089</v>
      </c>
      <c r="O3990" s="346">
        <v>5515</v>
      </c>
      <c r="P3990" s="334">
        <v>51586</v>
      </c>
      <c r="Q3990" s="248"/>
      <c r="R3990" s="251"/>
      <c r="S3990" s="248"/>
      <c r="T3990" s="248" t="s">
        <v>16014</v>
      </c>
      <c r="U3990" s="248" t="s">
        <v>16270</v>
      </c>
    </row>
    <row r="3991" spans="1:21" s="1" customFormat="1" ht="23.25" customHeight="1" x14ac:dyDescent="0.25">
      <c r="A3991"/>
      <c r="B3991"/>
      <c r="C3991"/>
      <c r="D3991"/>
      <c r="E3991" s="344" t="s">
        <v>16291</v>
      </c>
      <c r="F3991"/>
      <c r="G3991"/>
      <c r="H3991" s="209"/>
      <c r="I3991" s="209"/>
      <c r="J3991" s="209"/>
      <c r="K3991" s="209"/>
      <c r="L3991" s="327">
        <v>210100</v>
      </c>
      <c r="M3991" s="327">
        <v>520</v>
      </c>
      <c r="N3991" s="327">
        <v>5089</v>
      </c>
      <c r="O3991" s="346">
        <v>5525</v>
      </c>
      <c r="P3991" s="334">
        <v>51587</v>
      </c>
      <c r="Q3991" s="248"/>
      <c r="R3991" s="251"/>
      <c r="S3991" s="248"/>
      <c r="T3991" s="248" t="s">
        <v>16014</v>
      </c>
      <c r="U3991" s="248" t="s">
        <v>16270</v>
      </c>
    </row>
    <row r="3992" spans="1:21" s="1" customFormat="1" ht="23.25" customHeight="1" x14ac:dyDescent="0.25">
      <c r="A3992"/>
      <c r="B3992"/>
      <c r="C3992"/>
      <c r="D3992"/>
      <c r="E3992" s="344" t="s">
        <v>16294</v>
      </c>
      <c r="F3992"/>
      <c r="G3992"/>
      <c r="H3992" s="209"/>
      <c r="I3992" s="209"/>
      <c r="J3992" s="209"/>
      <c r="K3992" s="209"/>
      <c r="L3992" s="327">
        <v>210100</v>
      </c>
      <c r="M3992" s="327">
        <v>520</v>
      </c>
      <c r="N3992" s="327">
        <v>5089</v>
      </c>
      <c r="O3992" s="346">
        <v>5530</v>
      </c>
      <c r="P3992" s="334">
        <v>51588</v>
      </c>
      <c r="Q3992" s="248"/>
      <c r="R3992" s="251"/>
      <c r="S3992" s="248"/>
      <c r="T3992" s="248" t="s">
        <v>16014</v>
      </c>
      <c r="U3992" s="248" t="s">
        <v>16270</v>
      </c>
    </row>
    <row r="3993" spans="1:21" s="1" customFormat="1" ht="23.25" customHeight="1" x14ac:dyDescent="0.25">
      <c r="A3993"/>
      <c r="B3993"/>
      <c r="C3993"/>
      <c r="D3993"/>
      <c r="E3993" s="344" t="s">
        <v>16298</v>
      </c>
      <c r="F3993"/>
      <c r="G3993"/>
      <c r="H3993" s="209"/>
      <c r="I3993" s="209"/>
      <c r="J3993" s="209"/>
      <c r="K3993" s="209"/>
      <c r="L3993" s="327">
        <v>210100</v>
      </c>
      <c r="M3993" s="327">
        <v>520</v>
      </c>
      <c r="N3993" s="327">
        <v>5089</v>
      </c>
      <c r="O3993" s="347">
        <v>5900</v>
      </c>
      <c r="P3993" s="334">
        <v>51589</v>
      </c>
      <c r="Q3993" s="248"/>
      <c r="R3993" s="251"/>
      <c r="S3993" s="248"/>
      <c r="T3993" s="248" t="s">
        <v>16014</v>
      </c>
      <c r="U3993" s="248" t="s">
        <v>16270</v>
      </c>
    </row>
    <row r="3994" spans="1:21" s="1" customFormat="1" ht="23.25" customHeight="1" x14ac:dyDescent="0.25">
      <c r="A3994"/>
      <c r="B3994"/>
      <c r="C3994"/>
      <c r="D3994"/>
      <c r="E3994" s="344" t="s">
        <v>16275</v>
      </c>
      <c r="F3994"/>
      <c r="G3994"/>
      <c r="H3994" s="209"/>
      <c r="I3994" s="209"/>
      <c r="J3994" s="209"/>
      <c r="K3994" s="209"/>
      <c r="L3994" s="327">
        <v>210100</v>
      </c>
      <c r="M3994" s="327">
        <v>520</v>
      </c>
      <c r="N3994" s="327">
        <v>5090</v>
      </c>
      <c r="O3994" s="346">
        <v>5201</v>
      </c>
      <c r="P3994" s="334">
        <v>51590</v>
      </c>
      <c r="Q3994" s="248"/>
      <c r="R3994" s="251"/>
      <c r="S3994" s="248"/>
      <c r="T3994" s="248" t="s">
        <v>16014</v>
      </c>
      <c r="U3994" s="248" t="s">
        <v>16270</v>
      </c>
    </row>
    <row r="3995" spans="1:21" s="1" customFormat="1" ht="23.25" customHeight="1" x14ac:dyDescent="0.25">
      <c r="A3995"/>
      <c r="B3995"/>
      <c r="C3995"/>
      <c r="D3995"/>
      <c r="E3995" s="344" t="s">
        <v>16279</v>
      </c>
      <c r="F3995"/>
      <c r="G3995"/>
      <c r="H3995" s="209"/>
      <c r="I3995" s="209"/>
      <c r="J3995" s="209"/>
      <c r="K3995" s="209"/>
      <c r="L3995" s="327">
        <v>210100</v>
      </c>
      <c r="M3995" s="327">
        <v>520</v>
      </c>
      <c r="N3995" s="327">
        <v>5090</v>
      </c>
      <c r="O3995" s="346">
        <v>5202</v>
      </c>
      <c r="P3995" s="334">
        <v>51591</v>
      </c>
      <c r="Q3995" s="248"/>
      <c r="R3995" s="251"/>
      <c r="S3995" s="248"/>
      <c r="T3995" s="248" t="s">
        <v>16014</v>
      </c>
      <c r="U3995" s="248" t="s">
        <v>16270</v>
      </c>
    </row>
    <row r="3996" spans="1:21" s="1" customFormat="1" ht="23.25" customHeight="1" x14ac:dyDescent="0.25">
      <c r="A3996"/>
      <c r="B3996"/>
      <c r="C3996"/>
      <c r="D3996"/>
      <c r="E3996" s="344" t="s">
        <v>16282</v>
      </c>
      <c r="F3996"/>
      <c r="G3996"/>
      <c r="H3996" s="209"/>
      <c r="I3996" s="209"/>
      <c r="J3996" s="209"/>
      <c r="K3996" s="209"/>
      <c r="L3996" s="327">
        <v>210100</v>
      </c>
      <c r="M3996" s="327">
        <v>520</v>
      </c>
      <c r="N3996" s="327">
        <v>5090</v>
      </c>
      <c r="O3996" s="346">
        <v>5374</v>
      </c>
      <c r="P3996" s="334">
        <v>51592</v>
      </c>
      <c r="Q3996" s="248"/>
      <c r="R3996" s="251"/>
      <c r="S3996" s="248"/>
      <c r="T3996" s="248" t="s">
        <v>16014</v>
      </c>
      <c r="U3996" s="248" t="s">
        <v>16270</v>
      </c>
    </row>
    <row r="3997" spans="1:21" s="1" customFormat="1" ht="23.25" customHeight="1" x14ac:dyDescent="0.25">
      <c r="A3997"/>
      <c r="B3997"/>
      <c r="C3997"/>
      <c r="D3997"/>
      <c r="E3997" s="344" t="s">
        <v>16285</v>
      </c>
      <c r="F3997"/>
      <c r="G3997"/>
      <c r="H3997" s="209"/>
      <c r="I3997" s="209"/>
      <c r="J3997" s="209"/>
      <c r="K3997" s="209"/>
      <c r="L3997" s="327">
        <v>210100</v>
      </c>
      <c r="M3997" s="327">
        <v>520</v>
      </c>
      <c r="N3997" s="327">
        <v>5090</v>
      </c>
      <c r="O3997" s="346">
        <v>5510</v>
      </c>
      <c r="P3997" s="334">
        <v>51593</v>
      </c>
      <c r="Q3997" s="248"/>
      <c r="R3997" s="251"/>
      <c r="S3997" s="248"/>
      <c r="T3997" s="248" t="s">
        <v>16014</v>
      </c>
      <c r="U3997" s="248" t="s">
        <v>16270</v>
      </c>
    </row>
    <row r="3998" spans="1:21" s="1" customFormat="1" ht="23.25" customHeight="1" x14ac:dyDescent="0.25">
      <c r="A3998"/>
      <c r="B3998"/>
      <c r="C3998"/>
      <c r="D3998"/>
      <c r="E3998" s="344" t="s">
        <v>16288</v>
      </c>
      <c r="F3998"/>
      <c r="G3998"/>
      <c r="H3998" s="209"/>
      <c r="I3998" s="209"/>
      <c r="J3998" s="209"/>
      <c r="K3998" s="209"/>
      <c r="L3998" s="327">
        <v>210100</v>
      </c>
      <c r="M3998" s="327">
        <v>520</v>
      </c>
      <c r="N3998" s="327">
        <v>5090</v>
      </c>
      <c r="O3998" s="346">
        <v>5515</v>
      </c>
      <c r="P3998" s="334">
        <v>51594</v>
      </c>
      <c r="Q3998" s="248"/>
      <c r="R3998" s="251"/>
      <c r="S3998" s="248"/>
      <c r="T3998" s="248" t="s">
        <v>16014</v>
      </c>
      <c r="U3998" s="248" t="s">
        <v>16270</v>
      </c>
    </row>
    <row r="3999" spans="1:21" s="1" customFormat="1" ht="23.25" customHeight="1" x14ac:dyDescent="0.25">
      <c r="A3999"/>
      <c r="B3999"/>
      <c r="C3999"/>
      <c r="D3999"/>
      <c r="E3999" s="344" t="s">
        <v>16291</v>
      </c>
      <c r="F3999"/>
      <c r="G3999"/>
      <c r="H3999" s="209"/>
      <c r="I3999" s="209"/>
      <c r="J3999" s="209"/>
      <c r="K3999" s="209"/>
      <c r="L3999" s="327">
        <v>210100</v>
      </c>
      <c r="M3999" s="327">
        <v>520</v>
      </c>
      <c r="N3999" s="327">
        <v>5090</v>
      </c>
      <c r="O3999" s="346">
        <v>5525</v>
      </c>
      <c r="P3999" s="334">
        <v>51595</v>
      </c>
      <c r="Q3999" s="248"/>
      <c r="R3999" s="251"/>
      <c r="S3999" s="248"/>
      <c r="T3999" s="248" t="s">
        <v>16014</v>
      </c>
      <c r="U3999" s="248" t="s">
        <v>16270</v>
      </c>
    </row>
    <row r="4000" spans="1:21" s="1" customFormat="1" ht="23.25" customHeight="1" x14ac:dyDescent="0.25">
      <c r="A4000"/>
      <c r="B4000"/>
      <c r="C4000"/>
      <c r="D4000"/>
      <c r="E4000" s="344" t="s">
        <v>16294</v>
      </c>
      <c r="F4000"/>
      <c r="G4000"/>
      <c r="H4000" s="209"/>
      <c r="I4000" s="209"/>
      <c r="J4000" s="209"/>
      <c r="K4000" s="209"/>
      <c r="L4000" s="327">
        <v>210100</v>
      </c>
      <c r="M4000" s="327">
        <v>520</v>
      </c>
      <c r="N4000" s="327">
        <v>5090</v>
      </c>
      <c r="O4000" s="346">
        <v>5530</v>
      </c>
      <c r="P4000" s="334">
        <v>51596</v>
      </c>
      <c r="Q4000" s="248"/>
      <c r="R4000" s="251"/>
      <c r="S4000" s="248"/>
      <c r="T4000" s="248" t="s">
        <v>16014</v>
      </c>
      <c r="U4000" s="248" t="s">
        <v>16270</v>
      </c>
    </row>
    <row r="4001" spans="1:21" s="1" customFormat="1" ht="23.25" customHeight="1" x14ac:dyDescent="0.25">
      <c r="A4001"/>
      <c r="B4001"/>
      <c r="C4001"/>
      <c r="D4001"/>
      <c r="E4001" s="344" t="s">
        <v>16298</v>
      </c>
      <c r="F4001"/>
      <c r="G4001"/>
      <c r="H4001" s="209"/>
      <c r="I4001" s="209"/>
      <c r="J4001" s="209"/>
      <c r="K4001" s="209"/>
      <c r="L4001" s="327">
        <v>210100</v>
      </c>
      <c r="M4001" s="327">
        <v>520</v>
      </c>
      <c r="N4001" s="327">
        <v>5090</v>
      </c>
      <c r="O4001" s="347">
        <v>5900</v>
      </c>
      <c r="P4001" s="334">
        <v>51597</v>
      </c>
      <c r="Q4001" s="248"/>
      <c r="R4001" s="251"/>
      <c r="S4001" s="248"/>
      <c r="T4001" s="248" t="s">
        <v>16014</v>
      </c>
      <c r="U4001" s="248" t="s">
        <v>16270</v>
      </c>
    </row>
    <row r="4002" spans="1:21" s="1" customFormat="1" ht="23.25" customHeight="1" x14ac:dyDescent="0.25">
      <c r="A4002"/>
      <c r="B4002"/>
      <c r="C4002"/>
      <c r="D4002"/>
      <c r="E4002" s="344" t="s">
        <v>16275</v>
      </c>
      <c r="F4002"/>
      <c r="G4002"/>
      <c r="H4002" s="209"/>
      <c r="I4002" s="209"/>
      <c r="J4002" s="209"/>
      <c r="K4002" s="209"/>
      <c r="L4002" s="327">
        <v>210100</v>
      </c>
      <c r="M4002" s="327">
        <v>510</v>
      </c>
      <c r="N4002" s="327">
        <v>5092</v>
      </c>
      <c r="O4002" s="346">
        <v>5201</v>
      </c>
      <c r="P4002" s="334">
        <v>51598</v>
      </c>
      <c r="Q4002" s="248"/>
      <c r="R4002" s="251"/>
      <c r="S4002" s="248"/>
      <c r="T4002" s="248" t="s">
        <v>16014</v>
      </c>
      <c r="U4002" s="248" t="s">
        <v>16270</v>
      </c>
    </row>
    <row r="4003" spans="1:21" s="1" customFormat="1" ht="23.25" customHeight="1" x14ac:dyDescent="0.25">
      <c r="A4003"/>
      <c r="B4003"/>
      <c r="C4003"/>
      <c r="D4003"/>
      <c r="E4003" s="344" t="s">
        <v>16279</v>
      </c>
      <c r="F4003"/>
      <c r="G4003"/>
      <c r="H4003" s="209"/>
      <c r="I4003" s="209"/>
      <c r="J4003" s="209"/>
      <c r="K4003" s="209"/>
      <c r="L4003" s="327">
        <v>210100</v>
      </c>
      <c r="M4003" s="327">
        <v>510</v>
      </c>
      <c r="N4003" s="327">
        <v>5092</v>
      </c>
      <c r="O4003" s="346">
        <v>5202</v>
      </c>
      <c r="P4003" s="334">
        <v>51599</v>
      </c>
      <c r="Q4003" s="248"/>
      <c r="R4003" s="251"/>
      <c r="S4003" s="248"/>
      <c r="T4003" s="248" t="s">
        <v>16014</v>
      </c>
      <c r="U4003" s="248" t="s">
        <v>16270</v>
      </c>
    </row>
    <row r="4004" spans="1:21" s="1" customFormat="1" ht="23.25" customHeight="1" x14ac:dyDescent="0.25">
      <c r="A4004"/>
      <c r="B4004"/>
      <c r="C4004"/>
      <c r="D4004"/>
      <c r="E4004" s="344" t="s">
        <v>16282</v>
      </c>
      <c r="F4004"/>
      <c r="G4004"/>
      <c r="H4004" s="209"/>
      <c r="I4004" s="209"/>
      <c r="J4004" s="209"/>
      <c r="K4004" s="209"/>
      <c r="L4004" s="327">
        <v>210100</v>
      </c>
      <c r="M4004" s="327">
        <v>510</v>
      </c>
      <c r="N4004" s="327">
        <v>5092</v>
      </c>
      <c r="O4004" s="346">
        <v>5374</v>
      </c>
      <c r="P4004" s="334">
        <v>51600</v>
      </c>
      <c r="Q4004" s="248"/>
      <c r="R4004" s="251"/>
      <c r="S4004" s="248"/>
      <c r="T4004" s="248" t="s">
        <v>16014</v>
      </c>
      <c r="U4004" s="248" t="s">
        <v>16270</v>
      </c>
    </row>
    <row r="4005" spans="1:21" s="1" customFormat="1" ht="23.25" customHeight="1" x14ac:dyDescent="0.25">
      <c r="A4005"/>
      <c r="B4005"/>
      <c r="C4005"/>
      <c r="D4005"/>
      <c r="E4005" s="344" t="s">
        <v>16285</v>
      </c>
      <c r="F4005"/>
      <c r="G4005"/>
      <c r="H4005" s="209"/>
      <c r="I4005" s="209"/>
      <c r="J4005" s="209"/>
      <c r="K4005" s="209"/>
      <c r="L4005" s="327">
        <v>210100</v>
      </c>
      <c r="M4005" s="327">
        <v>510</v>
      </c>
      <c r="N4005" s="327">
        <v>5092</v>
      </c>
      <c r="O4005" s="346">
        <v>5510</v>
      </c>
      <c r="P4005" s="334">
        <v>51601</v>
      </c>
      <c r="Q4005" s="248"/>
      <c r="R4005" s="251"/>
      <c r="S4005" s="248"/>
      <c r="T4005" s="248" t="s">
        <v>16014</v>
      </c>
      <c r="U4005" s="248" t="s">
        <v>16270</v>
      </c>
    </row>
    <row r="4006" spans="1:21" s="1" customFormat="1" ht="23.25" customHeight="1" x14ac:dyDescent="0.25">
      <c r="A4006"/>
      <c r="B4006"/>
      <c r="C4006"/>
      <c r="D4006"/>
      <c r="E4006" s="344" t="s">
        <v>16288</v>
      </c>
      <c r="F4006"/>
      <c r="G4006"/>
      <c r="H4006" s="209"/>
      <c r="I4006" s="209"/>
      <c r="J4006" s="209"/>
      <c r="K4006" s="209"/>
      <c r="L4006" s="327">
        <v>210100</v>
      </c>
      <c r="M4006" s="327">
        <v>510</v>
      </c>
      <c r="N4006" s="327">
        <v>5092</v>
      </c>
      <c r="O4006" s="346">
        <v>5515</v>
      </c>
      <c r="P4006" s="334">
        <v>51602</v>
      </c>
      <c r="Q4006" s="248"/>
      <c r="R4006" s="251"/>
      <c r="S4006" s="248"/>
      <c r="T4006" s="248" t="s">
        <v>16014</v>
      </c>
      <c r="U4006" s="248" t="s">
        <v>16270</v>
      </c>
    </row>
    <row r="4007" spans="1:21" s="1" customFormat="1" ht="23.25" customHeight="1" x14ac:dyDescent="0.25">
      <c r="A4007"/>
      <c r="B4007"/>
      <c r="C4007"/>
      <c r="D4007"/>
      <c r="E4007" s="344" t="s">
        <v>16291</v>
      </c>
      <c r="F4007"/>
      <c r="G4007"/>
      <c r="H4007" s="209"/>
      <c r="I4007" s="209"/>
      <c r="J4007" s="209"/>
      <c r="K4007" s="209"/>
      <c r="L4007" s="327">
        <v>210100</v>
      </c>
      <c r="M4007" s="327">
        <v>510</v>
      </c>
      <c r="N4007" s="327">
        <v>5092</v>
      </c>
      <c r="O4007" s="346">
        <v>5525</v>
      </c>
      <c r="P4007" s="334">
        <v>51603</v>
      </c>
      <c r="Q4007" s="248"/>
      <c r="R4007" s="251"/>
      <c r="S4007" s="248"/>
      <c r="T4007" s="248" t="s">
        <v>16014</v>
      </c>
      <c r="U4007" s="248" t="s">
        <v>16270</v>
      </c>
    </row>
    <row r="4008" spans="1:21" s="1" customFormat="1" ht="23.25" customHeight="1" x14ac:dyDescent="0.25">
      <c r="A4008"/>
      <c r="B4008"/>
      <c r="C4008"/>
      <c r="D4008"/>
      <c r="E4008" s="344" t="s">
        <v>16294</v>
      </c>
      <c r="F4008"/>
      <c r="G4008"/>
      <c r="H4008" s="209"/>
      <c r="I4008" s="209"/>
      <c r="J4008" s="209"/>
      <c r="K4008" s="209"/>
      <c r="L4008" s="327">
        <v>210100</v>
      </c>
      <c r="M4008" s="327">
        <v>510</v>
      </c>
      <c r="N4008" s="327">
        <v>5092</v>
      </c>
      <c r="O4008" s="346">
        <v>5530</v>
      </c>
      <c r="P4008" s="334">
        <v>51604</v>
      </c>
      <c r="Q4008" s="248"/>
      <c r="R4008" s="251"/>
      <c r="S4008" s="248"/>
      <c r="T4008" s="248" t="s">
        <v>16014</v>
      </c>
      <c r="U4008" s="248" t="s">
        <v>16270</v>
      </c>
    </row>
    <row r="4009" spans="1:21" s="1" customFormat="1" ht="23.25" customHeight="1" x14ac:dyDescent="0.25">
      <c r="A4009"/>
      <c r="B4009"/>
      <c r="C4009"/>
      <c r="D4009"/>
      <c r="E4009" s="344" t="s">
        <v>16298</v>
      </c>
      <c r="F4009"/>
      <c r="G4009"/>
      <c r="H4009" s="209"/>
      <c r="I4009" s="209"/>
      <c r="J4009" s="209"/>
      <c r="K4009" s="209"/>
      <c r="L4009" s="327">
        <v>210100</v>
      </c>
      <c r="M4009" s="327">
        <v>510</v>
      </c>
      <c r="N4009" s="327">
        <v>5092</v>
      </c>
      <c r="O4009" s="347">
        <v>5900</v>
      </c>
      <c r="P4009" s="334">
        <v>51605</v>
      </c>
      <c r="Q4009" s="248"/>
      <c r="R4009" s="251"/>
      <c r="S4009" s="248"/>
      <c r="T4009" s="248" t="s">
        <v>16014</v>
      </c>
      <c r="U4009" s="248" t="s">
        <v>16270</v>
      </c>
    </row>
    <row r="4010" spans="1:21" s="1" customFormat="1" ht="23.25" customHeight="1" x14ac:dyDescent="0.25">
      <c r="A4010"/>
      <c r="B4010"/>
      <c r="C4010"/>
      <c r="D4010"/>
      <c r="E4010" s="344" t="s">
        <v>16275</v>
      </c>
      <c r="F4010"/>
      <c r="G4010"/>
      <c r="H4010" s="209"/>
      <c r="I4010" s="209"/>
      <c r="J4010" s="209"/>
      <c r="K4010" s="209"/>
      <c r="L4010" s="327">
        <v>210100</v>
      </c>
      <c r="M4010" s="327">
        <v>520</v>
      </c>
      <c r="N4010" s="327">
        <v>5093</v>
      </c>
      <c r="O4010" s="346">
        <v>5201</v>
      </c>
      <c r="P4010" s="334">
        <v>51606</v>
      </c>
      <c r="Q4010" s="248"/>
      <c r="R4010" s="251"/>
      <c r="S4010" s="248"/>
      <c r="T4010" s="248" t="s">
        <v>16014</v>
      </c>
      <c r="U4010" s="248" t="s">
        <v>16270</v>
      </c>
    </row>
    <row r="4011" spans="1:21" s="1" customFormat="1" ht="23.25" customHeight="1" x14ac:dyDescent="0.25">
      <c r="A4011"/>
      <c r="B4011"/>
      <c r="C4011"/>
      <c r="D4011"/>
      <c r="E4011" s="344" t="s">
        <v>16279</v>
      </c>
      <c r="F4011"/>
      <c r="G4011"/>
      <c r="H4011" s="209"/>
      <c r="I4011" s="209"/>
      <c r="J4011" s="209"/>
      <c r="K4011" s="209"/>
      <c r="L4011" s="327">
        <v>210100</v>
      </c>
      <c r="M4011" s="327">
        <v>520</v>
      </c>
      <c r="N4011" s="327">
        <v>5093</v>
      </c>
      <c r="O4011" s="346">
        <v>5202</v>
      </c>
      <c r="P4011" s="334">
        <v>51607</v>
      </c>
      <c r="Q4011" s="248"/>
      <c r="R4011" s="251"/>
      <c r="S4011" s="248"/>
      <c r="T4011" s="248" t="s">
        <v>16014</v>
      </c>
      <c r="U4011" s="248" t="s">
        <v>16270</v>
      </c>
    </row>
    <row r="4012" spans="1:21" s="1" customFormat="1" ht="23.25" customHeight="1" x14ac:dyDescent="0.25">
      <c r="A4012"/>
      <c r="B4012"/>
      <c r="C4012"/>
      <c r="D4012"/>
      <c r="E4012" s="344" t="s">
        <v>16282</v>
      </c>
      <c r="F4012"/>
      <c r="G4012"/>
      <c r="H4012" s="209"/>
      <c r="I4012" s="209"/>
      <c r="J4012" s="209"/>
      <c r="K4012" s="209"/>
      <c r="L4012" s="327">
        <v>210100</v>
      </c>
      <c r="M4012" s="327">
        <v>520</v>
      </c>
      <c r="N4012" s="327">
        <v>5093</v>
      </c>
      <c r="O4012" s="346">
        <v>5374</v>
      </c>
      <c r="P4012" s="334">
        <v>51608</v>
      </c>
      <c r="Q4012" s="248"/>
      <c r="R4012" s="251"/>
      <c r="S4012" s="248"/>
      <c r="T4012" s="248" t="s">
        <v>16014</v>
      </c>
      <c r="U4012" s="248" t="s">
        <v>16270</v>
      </c>
    </row>
    <row r="4013" spans="1:21" s="1" customFormat="1" ht="23.25" customHeight="1" x14ac:dyDescent="0.25">
      <c r="A4013"/>
      <c r="B4013"/>
      <c r="C4013"/>
      <c r="D4013"/>
      <c r="E4013" s="344" t="s">
        <v>16285</v>
      </c>
      <c r="F4013"/>
      <c r="G4013"/>
      <c r="H4013" s="209"/>
      <c r="I4013" s="209"/>
      <c r="J4013" s="209"/>
      <c r="K4013" s="209"/>
      <c r="L4013" s="327">
        <v>210100</v>
      </c>
      <c r="M4013" s="327">
        <v>520</v>
      </c>
      <c r="N4013" s="327">
        <v>5093</v>
      </c>
      <c r="O4013" s="346">
        <v>5510</v>
      </c>
      <c r="P4013" s="334">
        <v>51609</v>
      </c>
      <c r="Q4013" s="248"/>
      <c r="R4013" s="251"/>
      <c r="S4013" s="248"/>
      <c r="T4013" s="248" t="s">
        <v>16014</v>
      </c>
      <c r="U4013" s="248" t="s">
        <v>16270</v>
      </c>
    </row>
    <row r="4014" spans="1:21" s="1" customFormat="1" ht="23.25" customHeight="1" x14ac:dyDescent="0.25">
      <c r="A4014"/>
      <c r="B4014"/>
      <c r="C4014"/>
      <c r="D4014"/>
      <c r="E4014" s="344" t="s">
        <v>16288</v>
      </c>
      <c r="F4014"/>
      <c r="G4014"/>
      <c r="H4014" s="209"/>
      <c r="I4014" s="209"/>
      <c r="J4014" s="209"/>
      <c r="K4014" s="209"/>
      <c r="L4014" s="327">
        <v>210100</v>
      </c>
      <c r="M4014" s="327">
        <v>520</v>
      </c>
      <c r="N4014" s="327">
        <v>5093</v>
      </c>
      <c r="O4014" s="346">
        <v>5515</v>
      </c>
      <c r="P4014" s="334">
        <v>51610</v>
      </c>
      <c r="Q4014" s="248"/>
      <c r="R4014" s="251"/>
      <c r="S4014" s="248"/>
      <c r="T4014" s="248" t="s">
        <v>16014</v>
      </c>
      <c r="U4014" s="248" t="s">
        <v>16270</v>
      </c>
    </row>
    <row r="4015" spans="1:21" s="1" customFormat="1" ht="23.25" customHeight="1" x14ac:dyDescent="0.25">
      <c r="A4015"/>
      <c r="B4015"/>
      <c r="C4015"/>
      <c r="D4015"/>
      <c r="E4015" s="344" t="s">
        <v>16291</v>
      </c>
      <c r="F4015"/>
      <c r="G4015"/>
      <c r="H4015" s="209"/>
      <c r="I4015" s="209"/>
      <c r="J4015" s="209"/>
      <c r="K4015" s="209"/>
      <c r="L4015" s="327">
        <v>210100</v>
      </c>
      <c r="M4015" s="327">
        <v>520</v>
      </c>
      <c r="N4015" s="327">
        <v>5093</v>
      </c>
      <c r="O4015" s="346">
        <v>5525</v>
      </c>
      <c r="P4015" s="334">
        <v>51611</v>
      </c>
      <c r="Q4015" s="248"/>
      <c r="R4015" s="251"/>
      <c r="S4015" s="248"/>
      <c r="T4015" s="248" t="s">
        <v>16014</v>
      </c>
      <c r="U4015" s="248" t="s">
        <v>16270</v>
      </c>
    </row>
    <row r="4016" spans="1:21" s="1" customFormat="1" ht="23.25" customHeight="1" x14ac:dyDescent="0.25">
      <c r="A4016"/>
      <c r="B4016"/>
      <c r="C4016"/>
      <c r="D4016"/>
      <c r="E4016" s="344" t="s">
        <v>16294</v>
      </c>
      <c r="F4016"/>
      <c r="G4016"/>
      <c r="H4016" s="209"/>
      <c r="I4016" s="209"/>
      <c r="J4016" s="209"/>
      <c r="K4016" s="209"/>
      <c r="L4016" s="327">
        <v>210100</v>
      </c>
      <c r="M4016" s="327">
        <v>520</v>
      </c>
      <c r="N4016" s="327">
        <v>5093</v>
      </c>
      <c r="O4016" s="346">
        <v>5530</v>
      </c>
      <c r="P4016" s="334">
        <v>51612</v>
      </c>
      <c r="Q4016" s="248"/>
      <c r="R4016" s="251"/>
      <c r="S4016" s="248"/>
      <c r="T4016" s="248" t="s">
        <v>16014</v>
      </c>
      <c r="U4016" s="248" t="s">
        <v>16270</v>
      </c>
    </row>
    <row r="4017" spans="1:21" s="1" customFormat="1" ht="23.25" customHeight="1" x14ac:dyDescent="0.25">
      <c r="A4017"/>
      <c r="B4017"/>
      <c r="C4017"/>
      <c r="D4017"/>
      <c r="E4017" s="344" t="s">
        <v>16298</v>
      </c>
      <c r="F4017"/>
      <c r="G4017"/>
      <c r="H4017" s="209"/>
      <c r="I4017" s="209"/>
      <c r="J4017" s="209"/>
      <c r="K4017" s="209"/>
      <c r="L4017" s="327">
        <v>210100</v>
      </c>
      <c r="M4017" s="327">
        <v>520</v>
      </c>
      <c r="N4017" s="327">
        <v>5093</v>
      </c>
      <c r="O4017" s="347">
        <v>5900</v>
      </c>
      <c r="P4017" s="334">
        <v>51613</v>
      </c>
      <c r="Q4017" s="248"/>
      <c r="R4017" s="251"/>
      <c r="S4017" s="248"/>
      <c r="T4017" s="248" t="s">
        <v>16014</v>
      </c>
      <c r="U4017" s="248" t="s">
        <v>16270</v>
      </c>
    </row>
    <row r="4018" spans="1:21" s="1" customFormat="1" ht="23.25" customHeight="1" x14ac:dyDescent="0.25">
      <c r="A4018"/>
      <c r="B4018"/>
      <c r="C4018"/>
      <c r="D4018"/>
      <c r="E4018" s="344" t="s">
        <v>16275</v>
      </c>
      <c r="F4018"/>
      <c r="G4018"/>
      <c r="H4018" s="209"/>
      <c r="I4018" s="209"/>
      <c r="J4018" s="209"/>
      <c r="K4018" s="209"/>
      <c r="L4018" s="327">
        <v>210100</v>
      </c>
      <c r="M4018" s="327">
        <v>510</v>
      </c>
      <c r="N4018" s="327">
        <v>5094</v>
      </c>
      <c r="O4018" s="346">
        <v>5201</v>
      </c>
      <c r="P4018" s="334">
        <v>51614</v>
      </c>
      <c r="Q4018" s="248"/>
      <c r="R4018" s="251"/>
      <c r="S4018" s="248"/>
      <c r="T4018" s="248" t="s">
        <v>16014</v>
      </c>
      <c r="U4018" s="248" t="s">
        <v>16270</v>
      </c>
    </row>
    <row r="4019" spans="1:21" s="1" customFormat="1" ht="23.25" customHeight="1" x14ac:dyDescent="0.25">
      <c r="A4019"/>
      <c r="B4019"/>
      <c r="C4019"/>
      <c r="D4019"/>
      <c r="E4019" s="344" t="s">
        <v>16279</v>
      </c>
      <c r="F4019"/>
      <c r="G4019"/>
      <c r="H4019" s="209"/>
      <c r="I4019" s="209"/>
      <c r="J4019" s="209"/>
      <c r="K4019" s="209"/>
      <c r="L4019" s="327">
        <v>210100</v>
      </c>
      <c r="M4019" s="327">
        <v>510</v>
      </c>
      <c r="N4019" s="327">
        <v>5094</v>
      </c>
      <c r="O4019" s="346">
        <v>5202</v>
      </c>
      <c r="P4019" s="334">
        <v>51615</v>
      </c>
      <c r="Q4019" s="248"/>
      <c r="R4019" s="251"/>
      <c r="S4019" s="248"/>
      <c r="T4019" s="248" t="s">
        <v>16014</v>
      </c>
      <c r="U4019" s="248" t="s">
        <v>16270</v>
      </c>
    </row>
    <row r="4020" spans="1:21" s="1" customFormat="1" ht="23.25" customHeight="1" x14ac:dyDescent="0.25">
      <c r="A4020"/>
      <c r="B4020"/>
      <c r="C4020"/>
      <c r="D4020"/>
      <c r="E4020" s="344" t="s">
        <v>16282</v>
      </c>
      <c r="F4020"/>
      <c r="G4020"/>
      <c r="H4020" s="209"/>
      <c r="I4020" s="209"/>
      <c r="J4020" s="209"/>
      <c r="K4020" s="209"/>
      <c r="L4020" s="327">
        <v>210100</v>
      </c>
      <c r="M4020" s="327">
        <v>510</v>
      </c>
      <c r="N4020" s="327">
        <v>5094</v>
      </c>
      <c r="O4020" s="346">
        <v>5374</v>
      </c>
      <c r="P4020" s="334">
        <v>51616</v>
      </c>
      <c r="Q4020" s="248"/>
      <c r="R4020" s="251"/>
      <c r="S4020" s="248"/>
      <c r="T4020" s="248" t="s">
        <v>16014</v>
      </c>
      <c r="U4020" s="248" t="s">
        <v>16270</v>
      </c>
    </row>
    <row r="4021" spans="1:21" s="1" customFormat="1" ht="23.25" customHeight="1" x14ac:dyDescent="0.25">
      <c r="A4021"/>
      <c r="B4021"/>
      <c r="C4021"/>
      <c r="D4021"/>
      <c r="E4021" s="344" t="s">
        <v>16285</v>
      </c>
      <c r="F4021"/>
      <c r="G4021"/>
      <c r="H4021" s="209"/>
      <c r="I4021" s="209"/>
      <c r="J4021" s="209"/>
      <c r="K4021" s="209"/>
      <c r="L4021" s="327">
        <v>210100</v>
      </c>
      <c r="M4021" s="327">
        <v>510</v>
      </c>
      <c r="N4021" s="327">
        <v>5094</v>
      </c>
      <c r="O4021" s="346">
        <v>5510</v>
      </c>
      <c r="P4021" s="334">
        <v>51617</v>
      </c>
      <c r="Q4021" s="248"/>
      <c r="R4021" s="251"/>
      <c r="S4021" s="248"/>
      <c r="T4021" s="248" t="s">
        <v>16014</v>
      </c>
      <c r="U4021" s="248" t="s">
        <v>16270</v>
      </c>
    </row>
    <row r="4022" spans="1:21" s="1" customFormat="1" ht="23.25" customHeight="1" x14ac:dyDescent="0.25">
      <c r="A4022"/>
      <c r="B4022"/>
      <c r="C4022"/>
      <c r="D4022"/>
      <c r="E4022" s="344" t="s">
        <v>16288</v>
      </c>
      <c r="F4022"/>
      <c r="G4022"/>
      <c r="H4022" s="209"/>
      <c r="I4022" s="209"/>
      <c r="J4022" s="209"/>
      <c r="K4022" s="209"/>
      <c r="L4022" s="327">
        <v>210100</v>
      </c>
      <c r="M4022" s="327">
        <v>510</v>
      </c>
      <c r="N4022" s="327">
        <v>5094</v>
      </c>
      <c r="O4022" s="346">
        <v>5515</v>
      </c>
      <c r="P4022" s="334">
        <v>51618</v>
      </c>
      <c r="Q4022" s="248"/>
      <c r="R4022" s="251"/>
      <c r="S4022" s="248"/>
      <c r="T4022" s="248" t="s">
        <v>16014</v>
      </c>
      <c r="U4022" s="248" t="s">
        <v>16270</v>
      </c>
    </row>
    <row r="4023" spans="1:21" s="1" customFormat="1" ht="23.25" customHeight="1" x14ac:dyDescent="0.25">
      <c r="A4023"/>
      <c r="B4023"/>
      <c r="C4023"/>
      <c r="D4023"/>
      <c r="E4023" s="344" t="s">
        <v>16291</v>
      </c>
      <c r="F4023"/>
      <c r="G4023"/>
      <c r="H4023" s="209"/>
      <c r="I4023" s="209"/>
      <c r="J4023" s="209"/>
      <c r="K4023" s="209"/>
      <c r="L4023" s="327">
        <v>210100</v>
      </c>
      <c r="M4023" s="327">
        <v>510</v>
      </c>
      <c r="N4023" s="327">
        <v>5094</v>
      </c>
      <c r="O4023" s="346">
        <v>5525</v>
      </c>
      <c r="P4023" s="334">
        <v>51619</v>
      </c>
      <c r="Q4023" s="248"/>
      <c r="R4023" s="251"/>
      <c r="S4023" s="248"/>
      <c r="T4023" s="248" t="s">
        <v>16014</v>
      </c>
      <c r="U4023" s="248" t="s">
        <v>16270</v>
      </c>
    </row>
    <row r="4024" spans="1:21" s="1" customFormat="1" ht="23.25" customHeight="1" x14ac:dyDescent="0.25">
      <c r="A4024"/>
      <c r="B4024"/>
      <c r="C4024"/>
      <c r="D4024"/>
      <c r="E4024" s="344" t="s">
        <v>16294</v>
      </c>
      <c r="F4024"/>
      <c r="G4024"/>
      <c r="H4024" s="209"/>
      <c r="I4024" s="209"/>
      <c r="J4024" s="209"/>
      <c r="K4024" s="209"/>
      <c r="L4024" s="327">
        <v>210100</v>
      </c>
      <c r="M4024" s="327">
        <v>510</v>
      </c>
      <c r="N4024" s="327">
        <v>5094</v>
      </c>
      <c r="O4024" s="346">
        <v>5530</v>
      </c>
      <c r="P4024" s="334">
        <v>51620</v>
      </c>
      <c r="Q4024" s="248"/>
      <c r="R4024" s="251"/>
      <c r="S4024" s="248"/>
      <c r="T4024" s="248" t="s">
        <v>16014</v>
      </c>
      <c r="U4024" s="248" t="s">
        <v>16270</v>
      </c>
    </row>
    <row r="4025" spans="1:21" s="1" customFormat="1" ht="23.25" customHeight="1" x14ac:dyDescent="0.25">
      <c r="A4025"/>
      <c r="B4025"/>
      <c r="C4025"/>
      <c r="D4025"/>
      <c r="E4025" s="344" t="s">
        <v>16298</v>
      </c>
      <c r="F4025"/>
      <c r="G4025"/>
      <c r="H4025" s="209"/>
      <c r="I4025" s="209"/>
      <c r="J4025" s="209"/>
      <c r="K4025" s="209"/>
      <c r="L4025" s="327">
        <v>210100</v>
      </c>
      <c r="M4025" s="327">
        <v>510</v>
      </c>
      <c r="N4025" s="327">
        <v>5094</v>
      </c>
      <c r="O4025" s="347">
        <v>5900</v>
      </c>
      <c r="P4025" s="334">
        <v>51621</v>
      </c>
      <c r="Q4025" s="248"/>
      <c r="R4025" s="251"/>
      <c r="S4025" s="248"/>
      <c r="T4025" s="248" t="s">
        <v>16014</v>
      </c>
      <c r="U4025" s="248" t="s">
        <v>16270</v>
      </c>
    </row>
    <row r="4026" spans="1:21" s="1" customFormat="1" ht="23.25" customHeight="1" x14ac:dyDescent="0.25">
      <c r="A4026"/>
      <c r="B4026"/>
      <c r="C4026"/>
      <c r="D4026"/>
      <c r="E4026" s="344" t="s">
        <v>16275</v>
      </c>
      <c r="F4026"/>
      <c r="G4026"/>
      <c r="H4026" s="209"/>
      <c r="I4026" s="209"/>
      <c r="J4026" s="209"/>
      <c r="K4026" s="209"/>
      <c r="L4026" s="327">
        <v>210100</v>
      </c>
      <c r="M4026" s="327">
        <v>520</v>
      </c>
      <c r="N4026" s="327">
        <v>5095</v>
      </c>
      <c r="O4026" s="346">
        <v>5201</v>
      </c>
      <c r="P4026" s="334">
        <v>51622</v>
      </c>
      <c r="Q4026" s="248"/>
      <c r="R4026" s="251"/>
      <c r="S4026" s="248"/>
      <c r="T4026" s="248" t="s">
        <v>16014</v>
      </c>
      <c r="U4026" s="248" t="s">
        <v>16270</v>
      </c>
    </row>
    <row r="4027" spans="1:21" s="1" customFormat="1" ht="23.25" customHeight="1" x14ac:dyDescent="0.25">
      <c r="A4027"/>
      <c r="B4027"/>
      <c r="C4027"/>
      <c r="D4027"/>
      <c r="E4027" s="344" t="s">
        <v>16279</v>
      </c>
      <c r="F4027"/>
      <c r="G4027"/>
      <c r="H4027" s="209"/>
      <c r="I4027" s="209"/>
      <c r="J4027" s="209"/>
      <c r="K4027" s="209"/>
      <c r="L4027" s="327">
        <v>210100</v>
      </c>
      <c r="M4027" s="327">
        <v>520</v>
      </c>
      <c r="N4027" s="327">
        <v>5095</v>
      </c>
      <c r="O4027" s="346">
        <v>5202</v>
      </c>
      <c r="P4027" s="334">
        <v>51623</v>
      </c>
      <c r="Q4027" s="248"/>
      <c r="R4027" s="251"/>
      <c r="S4027" s="248"/>
      <c r="T4027" s="248" t="s">
        <v>16014</v>
      </c>
      <c r="U4027" s="248" t="s">
        <v>16270</v>
      </c>
    </row>
    <row r="4028" spans="1:21" s="1" customFormat="1" ht="23.25" customHeight="1" x14ac:dyDescent="0.25">
      <c r="A4028"/>
      <c r="B4028"/>
      <c r="C4028"/>
      <c r="D4028"/>
      <c r="E4028" s="344" t="s">
        <v>16282</v>
      </c>
      <c r="F4028"/>
      <c r="G4028"/>
      <c r="H4028" s="209"/>
      <c r="I4028" s="209"/>
      <c r="J4028" s="209"/>
      <c r="K4028" s="209"/>
      <c r="L4028" s="327">
        <v>210100</v>
      </c>
      <c r="M4028" s="327">
        <v>520</v>
      </c>
      <c r="N4028" s="327">
        <v>5095</v>
      </c>
      <c r="O4028" s="346">
        <v>5374</v>
      </c>
      <c r="P4028" s="334">
        <v>51624</v>
      </c>
      <c r="Q4028" s="248"/>
      <c r="R4028" s="251"/>
      <c r="S4028" s="248"/>
      <c r="T4028" s="248" t="s">
        <v>16014</v>
      </c>
      <c r="U4028" s="248" t="s">
        <v>16270</v>
      </c>
    </row>
    <row r="4029" spans="1:21" s="1" customFormat="1" ht="23.25" customHeight="1" x14ac:dyDescent="0.25">
      <c r="A4029"/>
      <c r="B4029"/>
      <c r="C4029"/>
      <c r="D4029"/>
      <c r="E4029" s="344" t="s">
        <v>16285</v>
      </c>
      <c r="F4029"/>
      <c r="G4029"/>
      <c r="H4029" s="209"/>
      <c r="I4029" s="209"/>
      <c r="J4029" s="209"/>
      <c r="K4029" s="209"/>
      <c r="L4029" s="327">
        <v>210100</v>
      </c>
      <c r="M4029" s="327">
        <v>520</v>
      </c>
      <c r="N4029" s="327">
        <v>5095</v>
      </c>
      <c r="O4029" s="346">
        <v>5510</v>
      </c>
      <c r="P4029" s="334">
        <v>51625</v>
      </c>
      <c r="Q4029" s="248"/>
      <c r="R4029" s="251"/>
      <c r="S4029" s="248"/>
      <c r="T4029" s="248" t="s">
        <v>16014</v>
      </c>
      <c r="U4029" s="248" t="s">
        <v>16270</v>
      </c>
    </row>
    <row r="4030" spans="1:21" s="1" customFormat="1" ht="23.25" customHeight="1" x14ac:dyDescent="0.25">
      <c r="A4030"/>
      <c r="B4030"/>
      <c r="C4030"/>
      <c r="D4030"/>
      <c r="E4030" s="344" t="s">
        <v>16288</v>
      </c>
      <c r="F4030"/>
      <c r="G4030"/>
      <c r="H4030" s="209"/>
      <c r="I4030" s="209"/>
      <c r="J4030" s="209"/>
      <c r="K4030" s="209"/>
      <c r="L4030" s="327">
        <v>210100</v>
      </c>
      <c r="M4030" s="327">
        <v>520</v>
      </c>
      <c r="N4030" s="327">
        <v>5095</v>
      </c>
      <c r="O4030" s="346">
        <v>5515</v>
      </c>
      <c r="P4030" s="334">
        <v>51626</v>
      </c>
      <c r="Q4030" s="248"/>
      <c r="R4030" s="251"/>
      <c r="S4030" s="248"/>
      <c r="T4030" s="248" t="s">
        <v>16014</v>
      </c>
      <c r="U4030" s="248" t="s">
        <v>16270</v>
      </c>
    </row>
    <row r="4031" spans="1:21" s="1" customFormat="1" ht="23.25" customHeight="1" x14ac:dyDescent="0.25">
      <c r="A4031"/>
      <c r="B4031"/>
      <c r="C4031"/>
      <c r="D4031"/>
      <c r="E4031" s="344" t="s">
        <v>16291</v>
      </c>
      <c r="F4031"/>
      <c r="G4031"/>
      <c r="H4031" s="209"/>
      <c r="I4031" s="209"/>
      <c r="J4031" s="209"/>
      <c r="K4031" s="209"/>
      <c r="L4031" s="327">
        <v>210100</v>
      </c>
      <c r="M4031" s="327">
        <v>520</v>
      </c>
      <c r="N4031" s="327">
        <v>5095</v>
      </c>
      <c r="O4031" s="346">
        <v>5525</v>
      </c>
      <c r="P4031" s="334">
        <v>51627</v>
      </c>
      <c r="Q4031" s="248"/>
      <c r="R4031" s="251"/>
      <c r="S4031" s="248"/>
      <c r="T4031" s="248" t="s">
        <v>16014</v>
      </c>
      <c r="U4031" s="248" t="s">
        <v>16270</v>
      </c>
    </row>
    <row r="4032" spans="1:21" s="1" customFormat="1" ht="23.25" customHeight="1" x14ac:dyDescent="0.25">
      <c r="A4032"/>
      <c r="B4032"/>
      <c r="C4032"/>
      <c r="D4032"/>
      <c r="E4032" s="344" t="s">
        <v>16294</v>
      </c>
      <c r="F4032"/>
      <c r="G4032"/>
      <c r="H4032" s="209"/>
      <c r="I4032" s="209"/>
      <c r="J4032" s="209"/>
      <c r="K4032" s="209"/>
      <c r="L4032" s="327">
        <v>210100</v>
      </c>
      <c r="M4032" s="327">
        <v>520</v>
      </c>
      <c r="N4032" s="327">
        <v>5095</v>
      </c>
      <c r="O4032" s="346">
        <v>5530</v>
      </c>
      <c r="P4032" s="334">
        <v>51628</v>
      </c>
      <c r="Q4032" s="248"/>
      <c r="R4032" s="251"/>
      <c r="S4032" s="248"/>
      <c r="T4032" s="248" t="s">
        <v>16014</v>
      </c>
      <c r="U4032" s="248" t="s">
        <v>16270</v>
      </c>
    </row>
    <row r="4033" spans="1:21" s="1" customFormat="1" ht="23.25" customHeight="1" x14ac:dyDescent="0.25">
      <c r="A4033"/>
      <c r="B4033"/>
      <c r="C4033"/>
      <c r="D4033"/>
      <c r="E4033" s="344" t="s">
        <v>16298</v>
      </c>
      <c r="F4033"/>
      <c r="G4033"/>
      <c r="H4033" s="209"/>
      <c r="I4033" s="209"/>
      <c r="J4033" s="209"/>
      <c r="K4033" s="209"/>
      <c r="L4033" s="327">
        <v>210100</v>
      </c>
      <c r="M4033" s="327">
        <v>520</v>
      </c>
      <c r="N4033" s="327">
        <v>5095</v>
      </c>
      <c r="O4033" s="347">
        <v>5900</v>
      </c>
      <c r="P4033" s="334">
        <v>51629</v>
      </c>
      <c r="Q4033" s="248"/>
      <c r="R4033" s="251"/>
      <c r="S4033" s="248"/>
      <c r="T4033" s="248" t="s">
        <v>16014</v>
      </c>
      <c r="U4033" s="248" t="s">
        <v>16270</v>
      </c>
    </row>
    <row r="4034" spans="1:21" s="1" customFormat="1" ht="23.25" customHeight="1" x14ac:dyDescent="0.25">
      <c r="A4034"/>
      <c r="B4034"/>
      <c r="C4034"/>
      <c r="D4034"/>
      <c r="E4034" s="344" t="s">
        <v>16275</v>
      </c>
      <c r="F4034"/>
      <c r="G4034"/>
      <c r="H4034" s="209"/>
      <c r="I4034" s="209"/>
      <c r="J4034" s="209"/>
      <c r="K4034" s="209"/>
      <c r="L4034" s="327">
        <v>210100</v>
      </c>
      <c r="M4034" s="327">
        <v>520</v>
      </c>
      <c r="N4034" s="327">
        <v>5097</v>
      </c>
      <c r="O4034" s="346">
        <v>5201</v>
      </c>
      <c r="P4034" s="334">
        <v>51630</v>
      </c>
      <c r="Q4034" s="248"/>
      <c r="R4034" s="251"/>
      <c r="S4034" s="248"/>
      <c r="T4034" s="248" t="s">
        <v>16014</v>
      </c>
      <c r="U4034" s="248" t="s">
        <v>16270</v>
      </c>
    </row>
    <row r="4035" spans="1:21" s="1" customFormat="1" ht="23.25" customHeight="1" x14ac:dyDescent="0.25">
      <c r="A4035"/>
      <c r="B4035"/>
      <c r="C4035"/>
      <c r="D4035"/>
      <c r="E4035" s="344" t="s">
        <v>16279</v>
      </c>
      <c r="F4035"/>
      <c r="G4035"/>
      <c r="H4035" s="209"/>
      <c r="I4035" s="209"/>
      <c r="J4035" s="209"/>
      <c r="K4035" s="209"/>
      <c r="L4035" s="327">
        <v>210100</v>
      </c>
      <c r="M4035" s="327">
        <v>520</v>
      </c>
      <c r="N4035" s="327">
        <v>5097</v>
      </c>
      <c r="O4035" s="346">
        <v>5202</v>
      </c>
      <c r="P4035" s="334">
        <v>51631</v>
      </c>
      <c r="Q4035" s="248"/>
      <c r="R4035" s="251"/>
      <c r="S4035" s="248"/>
      <c r="T4035" s="248" t="s">
        <v>16014</v>
      </c>
      <c r="U4035" s="248" t="s">
        <v>16270</v>
      </c>
    </row>
    <row r="4036" spans="1:21" s="1" customFormat="1" ht="23.25" customHeight="1" x14ac:dyDescent="0.25">
      <c r="A4036"/>
      <c r="B4036"/>
      <c r="C4036"/>
      <c r="D4036"/>
      <c r="E4036" s="344" t="s">
        <v>16282</v>
      </c>
      <c r="F4036"/>
      <c r="G4036"/>
      <c r="H4036" s="209"/>
      <c r="I4036" s="209"/>
      <c r="J4036" s="209"/>
      <c r="K4036" s="209"/>
      <c r="L4036" s="327">
        <v>210100</v>
      </c>
      <c r="M4036" s="327">
        <v>520</v>
      </c>
      <c r="N4036" s="327">
        <v>5097</v>
      </c>
      <c r="O4036" s="346">
        <v>5374</v>
      </c>
      <c r="P4036" s="334">
        <v>51632</v>
      </c>
      <c r="Q4036" s="248"/>
      <c r="R4036" s="251"/>
      <c r="S4036" s="248"/>
      <c r="T4036" s="248" t="s">
        <v>16014</v>
      </c>
      <c r="U4036" s="248" t="s">
        <v>16270</v>
      </c>
    </row>
    <row r="4037" spans="1:21" s="1" customFormat="1" ht="23.25" customHeight="1" x14ac:dyDescent="0.25">
      <c r="A4037"/>
      <c r="B4037"/>
      <c r="C4037"/>
      <c r="D4037"/>
      <c r="E4037" s="344" t="s">
        <v>16285</v>
      </c>
      <c r="F4037"/>
      <c r="G4037"/>
      <c r="H4037" s="209"/>
      <c r="I4037" s="209"/>
      <c r="J4037" s="209"/>
      <c r="K4037" s="209"/>
      <c r="L4037" s="327">
        <v>210100</v>
      </c>
      <c r="M4037" s="327">
        <v>520</v>
      </c>
      <c r="N4037" s="327">
        <v>5097</v>
      </c>
      <c r="O4037" s="346">
        <v>5510</v>
      </c>
      <c r="P4037" s="334">
        <v>51633</v>
      </c>
      <c r="Q4037" s="248"/>
      <c r="R4037" s="251"/>
      <c r="S4037" s="248"/>
      <c r="T4037" s="248" t="s">
        <v>16014</v>
      </c>
      <c r="U4037" s="248" t="s">
        <v>16270</v>
      </c>
    </row>
    <row r="4038" spans="1:21" s="1" customFormat="1" ht="23.25" customHeight="1" x14ac:dyDescent="0.25">
      <c r="A4038"/>
      <c r="B4038"/>
      <c r="C4038"/>
      <c r="D4038"/>
      <c r="E4038" s="344" t="s">
        <v>16288</v>
      </c>
      <c r="F4038"/>
      <c r="G4038"/>
      <c r="H4038" s="209"/>
      <c r="I4038" s="209"/>
      <c r="J4038" s="209"/>
      <c r="K4038" s="209"/>
      <c r="L4038" s="327">
        <v>210100</v>
      </c>
      <c r="M4038" s="327">
        <v>520</v>
      </c>
      <c r="N4038" s="327">
        <v>5097</v>
      </c>
      <c r="O4038" s="346">
        <v>5515</v>
      </c>
      <c r="P4038" s="334">
        <v>51634</v>
      </c>
      <c r="Q4038" s="248"/>
      <c r="R4038" s="251"/>
      <c r="S4038" s="248"/>
      <c r="T4038" s="248" t="s">
        <v>16014</v>
      </c>
      <c r="U4038" s="248" t="s">
        <v>16270</v>
      </c>
    </row>
    <row r="4039" spans="1:21" s="1" customFormat="1" ht="23.25" customHeight="1" x14ac:dyDescent="0.25">
      <c r="A4039"/>
      <c r="B4039"/>
      <c r="C4039"/>
      <c r="D4039"/>
      <c r="E4039" s="344" t="s">
        <v>16291</v>
      </c>
      <c r="F4039"/>
      <c r="G4039"/>
      <c r="H4039" s="209"/>
      <c r="I4039" s="209"/>
      <c r="J4039" s="209"/>
      <c r="K4039" s="209"/>
      <c r="L4039" s="327">
        <v>210100</v>
      </c>
      <c r="M4039" s="327">
        <v>520</v>
      </c>
      <c r="N4039" s="327">
        <v>5097</v>
      </c>
      <c r="O4039" s="346">
        <v>5525</v>
      </c>
      <c r="P4039" s="334">
        <v>51635</v>
      </c>
      <c r="Q4039" s="248"/>
      <c r="R4039" s="251"/>
      <c r="S4039" s="248"/>
      <c r="T4039" s="248" t="s">
        <v>16014</v>
      </c>
      <c r="U4039" s="248" t="s">
        <v>16270</v>
      </c>
    </row>
    <row r="4040" spans="1:21" s="1" customFormat="1" ht="23.25" customHeight="1" x14ac:dyDescent="0.25">
      <c r="A4040"/>
      <c r="B4040"/>
      <c r="C4040"/>
      <c r="D4040"/>
      <c r="E4040" s="344" t="s">
        <v>16294</v>
      </c>
      <c r="F4040"/>
      <c r="G4040"/>
      <c r="H4040" s="209"/>
      <c r="I4040" s="209"/>
      <c r="J4040" s="209"/>
      <c r="K4040" s="209"/>
      <c r="L4040" s="327">
        <v>210100</v>
      </c>
      <c r="M4040" s="327">
        <v>520</v>
      </c>
      <c r="N4040" s="327">
        <v>5097</v>
      </c>
      <c r="O4040" s="346">
        <v>5530</v>
      </c>
      <c r="P4040" s="334">
        <v>51636</v>
      </c>
      <c r="Q4040" s="248"/>
      <c r="R4040" s="251"/>
      <c r="S4040" s="248"/>
      <c r="T4040" s="248" t="s">
        <v>16014</v>
      </c>
      <c r="U4040" s="248" t="s">
        <v>16270</v>
      </c>
    </row>
    <row r="4041" spans="1:21" s="1" customFormat="1" ht="23.25" customHeight="1" x14ac:dyDescent="0.25">
      <c r="A4041"/>
      <c r="B4041"/>
      <c r="C4041"/>
      <c r="D4041"/>
      <c r="E4041" s="344" t="s">
        <v>16298</v>
      </c>
      <c r="F4041"/>
      <c r="G4041"/>
      <c r="H4041" s="209"/>
      <c r="I4041" s="209"/>
      <c r="J4041" s="209"/>
      <c r="K4041" s="209"/>
      <c r="L4041" s="327">
        <v>210100</v>
      </c>
      <c r="M4041" s="327">
        <v>520</v>
      </c>
      <c r="N4041" s="327">
        <v>5097</v>
      </c>
      <c r="O4041" s="347">
        <v>5900</v>
      </c>
      <c r="P4041" s="334">
        <v>51637</v>
      </c>
      <c r="Q4041" s="248"/>
      <c r="R4041" s="251"/>
      <c r="S4041" s="248"/>
      <c r="T4041" s="248" t="s">
        <v>16014</v>
      </c>
      <c r="U4041" s="248" t="s">
        <v>16270</v>
      </c>
    </row>
    <row r="4042" spans="1:21" s="1" customFormat="1" ht="23.25" customHeight="1" x14ac:dyDescent="0.25">
      <c r="A4042"/>
      <c r="B4042"/>
      <c r="C4042"/>
      <c r="D4042"/>
      <c r="E4042" s="344" t="s">
        <v>16275</v>
      </c>
      <c r="F4042"/>
      <c r="G4042"/>
      <c r="H4042" s="209"/>
      <c r="I4042" s="209"/>
      <c r="J4042" s="209"/>
      <c r="K4042" s="209"/>
      <c r="L4042" s="327">
        <v>210100</v>
      </c>
      <c r="M4042" s="327">
        <v>520</v>
      </c>
      <c r="N4042" s="327">
        <v>5098</v>
      </c>
      <c r="O4042" s="346">
        <v>5201</v>
      </c>
      <c r="P4042" s="334">
        <v>51638</v>
      </c>
      <c r="Q4042" s="248"/>
      <c r="R4042" s="251"/>
      <c r="S4042" s="248"/>
      <c r="T4042" s="248" t="s">
        <v>16014</v>
      </c>
      <c r="U4042" s="248" t="s">
        <v>16270</v>
      </c>
    </row>
    <row r="4043" spans="1:21" s="1" customFormat="1" ht="23.25" customHeight="1" x14ac:dyDescent="0.25">
      <c r="A4043"/>
      <c r="B4043"/>
      <c r="C4043"/>
      <c r="D4043"/>
      <c r="E4043" s="344" t="s">
        <v>16279</v>
      </c>
      <c r="F4043"/>
      <c r="G4043"/>
      <c r="H4043" s="209"/>
      <c r="I4043" s="209"/>
      <c r="J4043" s="209"/>
      <c r="K4043" s="209"/>
      <c r="L4043" s="327">
        <v>210100</v>
      </c>
      <c r="M4043" s="327">
        <v>520</v>
      </c>
      <c r="N4043" s="327">
        <v>5098</v>
      </c>
      <c r="O4043" s="346">
        <v>5202</v>
      </c>
      <c r="P4043" s="334">
        <v>51639</v>
      </c>
      <c r="Q4043" s="248"/>
      <c r="R4043" s="251"/>
      <c r="S4043" s="248"/>
      <c r="T4043" s="248" t="s">
        <v>16014</v>
      </c>
      <c r="U4043" s="248" t="s">
        <v>16270</v>
      </c>
    </row>
    <row r="4044" spans="1:21" s="1" customFormat="1" ht="23.25" customHeight="1" x14ac:dyDescent="0.25">
      <c r="A4044"/>
      <c r="B4044"/>
      <c r="C4044"/>
      <c r="D4044"/>
      <c r="E4044" s="344" t="s">
        <v>16282</v>
      </c>
      <c r="F4044"/>
      <c r="G4044"/>
      <c r="H4044" s="209"/>
      <c r="I4044" s="209"/>
      <c r="J4044" s="209"/>
      <c r="K4044" s="209"/>
      <c r="L4044" s="327">
        <v>210100</v>
      </c>
      <c r="M4044" s="327">
        <v>520</v>
      </c>
      <c r="N4044" s="327">
        <v>5098</v>
      </c>
      <c r="O4044" s="346">
        <v>5374</v>
      </c>
      <c r="P4044" s="334">
        <v>51640</v>
      </c>
      <c r="Q4044" s="248"/>
      <c r="R4044" s="251"/>
      <c r="S4044" s="248"/>
      <c r="T4044" s="248" t="s">
        <v>16014</v>
      </c>
      <c r="U4044" s="248" t="s">
        <v>16270</v>
      </c>
    </row>
    <row r="4045" spans="1:21" s="1" customFormat="1" ht="23.25" customHeight="1" x14ac:dyDescent="0.25">
      <c r="A4045"/>
      <c r="B4045"/>
      <c r="C4045"/>
      <c r="D4045"/>
      <c r="E4045" s="344" t="s">
        <v>16285</v>
      </c>
      <c r="F4045"/>
      <c r="G4045"/>
      <c r="H4045" s="209"/>
      <c r="I4045" s="209"/>
      <c r="J4045" s="209"/>
      <c r="K4045" s="209"/>
      <c r="L4045" s="327">
        <v>210100</v>
      </c>
      <c r="M4045" s="327">
        <v>520</v>
      </c>
      <c r="N4045" s="327">
        <v>5098</v>
      </c>
      <c r="O4045" s="346">
        <v>5510</v>
      </c>
      <c r="P4045" s="334">
        <v>51641</v>
      </c>
      <c r="Q4045" s="248"/>
      <c r="R4045" s="251"/>
      <c r="S4045" s="248"/>
      <c r="T4045" s="248" t="s">
        <v>16014</v>
      </c>
      <c r="U4045" s="248" t="s">
        <v>16270</v>
      </c>
    </row>
    <row r="4046" spans="1:21" s="1" customFormat="1" ht="23.25" customHeight="1" x14ac:dyDescent="0.25">
      <c r="A4046"/>
      <c r="B4046"/>
      <c r="C4046"/>
      <c r="D4046"/>
      <c r="E4046" s="344" t="s">
        <v>16288</v>
      </c>
      <c r="F4046"/>
      <c r="G4046"/>
      <c r="H4046" s="209"/>
      <c r="I4046" s="209"/>
      <c r="J4046" s="209"/>
      <c r="K4046" s="209"/>
      <c r="L4046" s="327">
        <v>210100</v>
      </c>
      <c r="M4046" s="327">
        <v>520</v>
      </c>
      <c r="N4046" s="327">
        <v>5098</v>
      </c>
      <c r="O4046" s="346">
        <v>5515</v>
      </c>
      <c r="P4046" s="334">
        <v>51642</v>
      </c>
      <c r="Q4046" s="248"/>
      <c r="R4046" s="251"/>
      <c r="S4046" s="248"/>
      <c r="T4046" s="248" t="s">
        <v>16014</v>
      </c>
      <c r="U4046" s="248" t="s">
        <v>16270</v>
      </c>
    </row>
    <row r="4047" spans="1:21" s="1" customFormat="1" ht="23.25" customHeight="1" x14ac:dyDescent="0.25">
      <c r="A4047"/>
      <c r="B4047"/>
      <c r="C4047"/>
      <c r="D4047"/>
      <c r="E4047" s="344" t="s">
        <v>16291</v>
      </c>
      <c r="F4047"/>
      <c r="G4047"/>
      <c r="H4047" s="209"/>
      <c r="I4047" s="209"/>
      <c r="J4047" s="209"/>
      <c r="K4047" s="209"/>
      <c r="L4047" s="327">
        <v>210100</v>
      </c>
      <c r="M4047" s="327">
        <v>520</v>
      </c>
      <c r="N4047" s="327">
        <v>5098</v>
      </c>
      <c r="O4047" s="346">
        <v>5525</v>
      </c>
      <c r="P4047" s="334">
        <v>51643</v>
      </c>
      <c r="Q4047" s="248"/>
      <c r="R4047" s="251"/>
      <c r="S4047" s="248"/>
      <c r="T4047" s="248" t="s">
        <v>16014</v>
      </c>
      <c r="U4047" s="248" t="s">
        <v>16270</v>
      </c>
    </row>
    <row r="4048" spans="1:21" s="1" customFormat="1" ht="23.25" customHeight="1" x14ac:dyDescent="0.25">
      <c r="A4048"/>
      <c r="B4048"/>
      <c r="C4048"/>
      <c r="D4048"/>
      <c r="E4048" s="344" t="s">
        <v>16294</v>
      </c>
      <c r="F4048"/>
      <c r="G4048"/>
      <c r="H4048" s="209"/>
      <c r="I4048" s="209"/>
      <c r="J4048" s="209"/>
      <c r="K4048" s="209"/>
      <c r="L4048" s="327">
        <v>210100</v>
      </c>
      <c r="M4048" s="327">
        <v>520</v>
      </c>
      <c r="N4048" s="327">
        <v>5098</v>
      </c>
      <c r="O4048" s="346">
        <v>5530</v>
      </c>
      <c r="P4048" s="334">
        <v>51644</v>
      </c>
      <c r="Q4048" s="248"/>
      <c r="R4048" s="251"/>
      <c r="S4048" s="248"/>
      <c r="T4048" s="248" t="s">
        <v>16014</v>
      </c>
      <c r="U4048" s="248" t="s">
        <v>16270</v>
      </c>
    </row>
    <row r="4049" spans="1:21" s="1" customFormat="1" ht="23.25" customHeight="1" x14ac:dyDescent="0.25">
      <c r="A4049"/>
      <c r="B4049"/>
      <c r="C4049"/>
      <c r="D4049"/>
      <c r="E4049" s="344" t="s">
        <v>16298</v>
      </c>
      <c r="F4049"/>
      <c r="G4049"/>
      <c r="H4049" s="209"/>
      <c r="I4049" s="209"/>
      <c r="J4049" s="209"/>
      <c r="K4049" s="209"/>
      <c r="L4049" s="327">
        <v>210100</v>
      </c>
      <c r="M4049" s="327">
        <v>520</v>
      </c>
      <c r="N4049" s="327">
        <v>5098</v>
      </c>
      <c r="O4049" s="347">
        <v>5900</v>
      </c>
      <c r="P4049" s="334">
        <v>51645</v>
      </c>
      <c r="Q4049" s="248"/>
      <c r="R4049" s="251"/>
      <c r="S4049" s="248"/>
      <c r="T4049" s="248" t="s">
        <v>16014</v>
      </c>
      <c r="U4049" s="248" t="s">
        <v>16270</v>
      </c>
    </row>
    <row r="4050" spans="1:21" s="1" customFormat="1" ht="23.25" customHeight="1" x14ac:dyDescent="0.25">
      <c r="A4050"/>
      <c r="B4050"/>
      <c r="C4050"/>
      <c r="D4050"/>
      <c r="E4050" s="343" t="s">
        <v>16275</v>
      </c>
      <c r="F4050" t="s">
        <v>17085</v>
      </c>
      <c r="G4050" s="338" t="s">
        <v>16275</v>
      </c>
      <c r="H4050" s="209"/>
      <c r="I4050" s="209"/>
      <c r="J4050" s="209"/>
      <c r="K4050" s="209"/>
      <c r="L4050" s="209">
        <v>210100</v>
      </c>
      <c r="M4050" s="209">
        <v>500</v>
      </c>
      <c r="N4050" s="209">
        <v>5201</v>
      </c>
      <c r="O4050" s="348">
        <v>5201</v>
      </c>
      <c r="P4050" s="335">
        <v>51646</v>
      </c>
      <c r="Q4050" s="248"/>
      <c r="R4050" s="251"/>
      <c r="S4050" s="248"/>
      <c r="T4050" s="248" t="s">
        <v>16014</v>
      </c>
      <c r="U4050" s="248" t="s">
        <v>16270</v>
      </c>
    </row>
    <row r="4051" spans="1:21" s="1" customFormat="1" ht="23.25" customHeight="1" x14ac:dyDescent="0.25">
      <c r="A4051"/>
      <c r="B4051"/>
      <c r="C4051"/>
      <c r="D4051"/>
      <c r="E4051" s="343" t="s">
        <v>16279</v>
      </c>
      <c r="F4051" t="s">
        <v>17085</v>
      </c>
      <c r="G4051" s="338" t="s">
        <v>16279</v>
      </c>
      <c r="H4051" s="209"/>
      <c r="I4051" s="209"/>
      <c r="J4051" s="209"/>
      <c r="K4051" s="209"/>
      <c r="L4051" s="209">
        <v>210100</v>
      </c>
      <c r="M4051" s="209">
        <v>500</v>
      </c>
      <c r="N4051" s="209">
        <v>5201</v>
      </c>
      <c r="O4051" s="348">
        <v>5202</v>
      </c>
      <c r="P4051" s="335">
        <v>51647</v>
      </c>
      <c r="Q4051" s="248"/>
      <c r="R4051" s="251"/>
      <c r="S4051" s="248"/>
      <c r="T4051" s="248" t="s">
        <v>16014</v>
      </c>
      <c r="U4051" s="248" t="s">
        <v>16270</v>
      </c>
    </row>
    <row r="4052" spans="1:21" s="1" customFormat="1" ht="23.25" customHeight="1" x14ac:dyDescent="0.25">
      <c r="A4052"/>
      <c r="B4052"/>
      <c r="C4052"/>
      <c r="D4052"/>
      <c r="E4052" s="343" t="s">
        <v>16282</v>
      </c>
      <c r="F4052" t="s">
        <v>17085</v>
      </c>
      <c r="G4052" s="338" t="s">
        <v>16282</v>
      </c>
      <c r="H4052" s="209"/>
      <c r="I4052" s="209"/>
      <c r="J4052" s="209"/>
      <c r="K4052" s="209"/>
      <c r="L4052" s="209">
        <v>210100</v>
      </c>
      <c r="M4052" s="209">
        <v>500</v>
      </c>
      <c r="N4052" s="209">
        <v>5201</v>
      </c>
      <c r="O4052" s="348">
        <v>5374</v>
      </c>
      <c r="P4052" s="335">
        <v>51648</v>
      </c>
      <c r="Q4052" s="248"/>
      <c r="R4052" s="251"/>
      <c r="S4052" s="248"/>
      <c r="T4052" s="248" t="s">
        <v>16014</v>
      </c>
      <c r="U4052" s="248" t="s">
        <v>16270</v>
      </c>
    </row>
    <row r="4053" spans="1:21" s="1" customFormat="1" ht="23.25" customHeight="1" x14ac:dyDescent="0.25">
      <c r="A4053"/>
      <c r="B4053"/>
      <c r="C4053"/>
      <c r="D4053"/>
      <c r="E4053" s="343" t="s">
        <v>16285</v>
      </c>
      <c r="F4053" t="s">
        <v>17085</v>
      </c>
      <c r="G4053" s="338" t="s">
        <v>16285</v>
      </c>
      <c r="H4053" s="209"/>
      <c r="I4053" s="209"/>
      <c r="J4053" s="209"/>
      <c r="K4053" s="209"/>
      <c r="L4053" s="209">
        <v>210100</v>
      </c>
      <c r="M4053" s="209">
        <v>500</v>
      </c>
      <c r="N4053" s="209">
        <v>5201</v>
      </c>
      <c r="O4053" s="348">
        <v>5510</v>
      </c>
      <c r="P4053" s="335">
        <v>51649</v>
      </c>
      <c r="Q4053" s="248"/>
      <c r="R4053" s="251"/>
      <c r="S4053" s="248"/>
      <c r="T4053" s="248" t="s">
        <v>16014</v>
      </c>
      <c r="U4053" s="248" t="s">
        <v>16270</v>
      </c>
    </row>
    <row r="4054" spans="1:21" s="1" customFormat="1" ht="23.25" customHeight="1" x14ac:dyDescent="0.25">
      <c r="A4054"/>
      <c r="B4054"/>
      <c r="C4054"/>
      <c r="D4054"/>
      <c r="E4054" s="343" t="s">
        <v>16288</v>
      </c>
      <c r="F4054" t="s">
        <v>17085</v>
      </c>
      <c r="G4054" s="338" t="s">
        <v>16288</v>
      </c>
      <c r="H4054" s="209"/>
      <c r="I4054" s="209"/>
      <c r="J4054" s="209"/>
      <c r="K4054" s="209"/>
      <c r="L4054" s="209">
        <v>210100</v>
      </c>
      <c r="M4054" s="209">
        <v>500</v>
      </c>
      <c r="N4054" s="209">
        <v>5201</v>
      </c>
      <c r="O4054" s="348">
        <v>5515</v>
      </c>
      <c r="P4054" s="335">
        <v>51650</v>
      </c>
      <c r="Q4054" s="248"/>
      <c r="R4054" s="251"/>
      <c r="S4054" s="248"/>
      <c r="T4054" s="248" t="s">
        <v>16014</v>
      </c>
      <c r="U4054" s="248" t="s">
        <v>16270</v>
      </c>
    </row>
    <row r="4055" spans="1:21" s="1" customFormat="1" ht="23.25" customHeight="1" x14ac:dyDescent="0.25">
      <c r="A4055"/>
      <c r="B4055"/>
      <c r="C4055"/>
      <c r="D4055"/>
      <c r="E4055" s="343" t="s">
        <v>16291</v>
      </c>
      <c r="F4055" t="s">
        <v>17085</v>
      </c>
      <c r="G4055" s="338" t="s">
        <v>16291</v>
      </c>
      <c r="H4055" s="209"/>
      <c r="I4055" s="209"/>
      <c r="J4055" s="209"/>
      <c r="K4055" s="209"/>
      <c r="L4055" s="209">
        <v>210100</v>
      </c>
      <c r="M4055" s="209">
        <v>500</v>
      </c>
      <c r="N4055" s="209">
        <v>5201</v>
      </c>
      <c r="O4055" s="348">
        <v>5525</v>
      </c>
      <c r="P4055" s="335">
        <v>51651</v>
      </c>
      <c r="Q4055" s="248"/>
      <c r="R4055" s="251"/>
      <c r="S4055" s="248"/>
      <c r="T4055" s="248" t="s">
        <v>16014</v>
      </c>
      <c r="U4055" s="248" t="s">
        <v>16270</v>
      </c>
    </row>
    <row r="4056" spans="1:21" s="1" customFormat="1" ht="23.25" customHeight="1" x14ac:dyDescent="0.25">
      <c r="A4056"/>
      <c r="B4056"/>
      <c r="C4056"/>
      <c r="D4056"/>
      <c r="E4056" s="343" t="s">
        <v>16294</v>
      </c>
      <c r="F4056" t="s">
        <v>17085</v>
      </c>
      <c r="G4056" s="338" t="s">
        <v>16294</v>
      </c>
      <c r="H4056" s="209"/>
      <c r="I4056" s="209"/>
      <c r="J4056" s="209"/>
      <c r="K4056" s="209"/>
      <c r="L4056" s="209">
        <v>210100</v>
      </c>
      <c r="M4056" s="209">
        <v>500</v>
      </c>
      <c r="N4056" s="209">
        <v>5201</v>
      </c>
      <c r="O4056" s="348">
        <v>5530</v>
      </c>
      <c r="P4056" s="335">
        <v>51652</v>
      </c>
      <c r="Q4056" s="248"/>
      <c r="R4056" s="251"/>
      <c r="S4056" s="248"/>
      <c r="T4056" s="248" t="s">
        <v>16014</v>
      </c>
      <c r="U4056" s="248" t="s">
        <v>16270</v>
      </c>
    </row>
    <row r="4057" spans="1:21" s="1" customFormat="1" ht="23.25" customHeight="1" x14ac:dyDescent="0.25">
      <c r="A4057"/>
      <c r="B4057"/>
      <c r="C4057"/>
      <c r="D4057"/>
      <c r="E4057" s="343" t="s">
        <v>16298</v>
      </c>
      <c r="F4057" t="s">
        <v>17085</v>
      </c>
      <c r="G4057" s="338" t="s">
        <v>16298</v>
      </c>
      <c r="H4057" s="209"/>
      <c r="I4057" s="209"/>
      <c r="J4057" s="209"/>
      <c r="K4057" s="209"/>
      <c r="L4057" s="209">
        <v>210100</v>
      </c>
      <c r="M4057" s="209">
        <v>500</v>
      </c>
      <c r="N4057" s="209">
        <v>5201</v>
      </c>
      <c r="O4057" s="350">
        <v>5900</v>
      </c>
      <c r="P4057" s="335">
        <v>51653</v>
      </c>
      <c r="Q4057" s="248"/>
      <c r="R4057" s="251"/>
      <c r="S4057" s="248"/>
      <c r="T4057" s="248" t="s">
        <v>16014</v>
      </c>
      <c r="U4057" s="248" t="s">
        <v>16270</v>
      </c>
    </row>
    <row r="4058" spans="1:21" s="1" customFormat="1" ht="23.25" customHeight="1" x14ac:dyDescent="0.25">
      <c r="A4058"/>
      <c r="B4058"/>
      <c r="C4058"/>
      <c r="D4058"/>
      <c r="E4058" s="343" t="s">
        <v>17098</v>
      </c>
      <c r="F4058" t="s">
        <v>17085</v>
      </c>
      <c r="G4058" s="338" t="s">
        <v>16275</v>
      </c>
      <c r="H4058" s="209"/>
      <c r="I4058" s="209"/>
      <c r="J4058" s="209"/>
      <c r="K4058" s="209"/>
      <c r="L4058" s="209">
        <v>210100</v>
      </c>
      <c r="M4058" s="209">
        <v>500</v>
      </c>
      <c r="N4058" s="209">
        <v>5205</v>
      </c>
      <c r="O4058" s="349">
        <v>5201</v>
      </c>
      <c r="P4058" s="335">
        <v>51654</v>
      </c>
      <c r="Q4058" s="248"/>
      <c r="R4058" s="251"/>
      <c r="S4058" s="248"/>
      <c r="T4058" s="248" t="s">
        <v>16014</v>
      </c>
      <c r="U4058" s="248" t="s">
        <v>16270</v>
      </c>
    </row>
    <row r="4059" spans="1:21" s="1" customFormat="1" ht="23.25" customHeight="1" x14ac:dyDescent="0.25">
      <c r="A4059"/>
      <c r="B4059"/>
      <c r="C4059"/>
      <c r="D4059"/>
      <c r="E4059" s="343" t="s">
        <v>17099</v>
      </c>
      <c r="F4059" t="s">
        <v>17085</v>
      </c>
      <c r="G4059" s="338" t="s">
        <v>16279</v>
      </c>
      <c r="H4059" s="209"/>
      <c r="I4059" s="209"/>
      <c r="J4059" s="209"/>
      <c r="K4059" s="209"/>
      <c r="L4059" s="209">
        <v>210100</v>
      </c>
      <c r="M4059" s="209">
        <v>500</v>
      </c>
      <c r="N4059" s="209">
        <v>5205</v>
      </c>
      <c r="O4059" s="349">
        <v>5202</v>
      </c>
      <c r="P4059" s="335">
        <v>51655</v>
      </c>
      <c r="Q4059" s="248"/>
      <c r="R4059" s="251"/>
      <c r="S4059" s="248"/>
      <c r="T4059" s="248" t="s">
        <v>16014</v>
      </c>
      <c r="U4059" s="248" t="s">
        <v>16270</v>
      </c>
    </row>
    <row r="4060" spans="1:21" s="1" customFormat="1" ht="23.25" customHeight="1" x14ac:dyDescent="0.25">
      <c r="A4060"/>
      <c r="B4060"/>
      <c r="C4060"/>
      <c r="D4060"/>
      <c r="E4060" s="343" t="s">
        <v>17100</v>
      </c>
      <c r="F4060" t="s">
        <v>17085</v>
      </c>
      <c r="G4060" s="338" t="s">
        <v>16282</v>
      </c>
      <c r="H4060" s="209"/>
      <c r="I4060" s="209"/>
      <c r="J4060" s="209"/>
      <c r="K4060" s="209"/>
      <c r="L4060" s="209">
        <v>210100</v>
      </c>
      <c r="M4060" s="209">
        <v>500</v>
      </c>
      <c r="N4060" s="209">
        <v>5205</v>
      </c>
      <c r="O4060" s="349">
        <v>5374</v>
      </c>
      <c r="P4060" s="335">
        <v>51656</v>
      </c>
      <c r="Q4060" s="248"/>
      <c r="R4060" s="251"/>
      <c r="S4060" s="248"/>
      <c r="T4060" s="248" t="s">
        <v>16014</v>
      </c>
      <c r="U4060" s="248" t="s">
        <v>16270</v>
      </c>
    </row>
    <row r="4061" spans="1:21" s="1" customFormat="1" ht="23.25" customHeight="1" x14ac:dyDescent="0.25">
      <c r="A4061"/>
      <c r="B4061"/>
      <c r="C4061"/>
      <c r="D4061"/>
      <c r="E4061" s="343" t="s">
        <v>17101</v>
      </c>
      <c r="F4061" t="s">
        <v>17085</v>
      </c>
      <c r="G4061" s="338" t="s">
        <v>16285</v>
      </c>
      <c r="H4061" s="209"/>
      <c r="I4061" s="209"/>
      <c r="J4061" s="209"/>
      <c r="K4061" s="209"/>
      <c r="L4061" s="209">
        <v>210100</v>
      </c>
      <c r="M4061" s="209">
        <v>500</v>
      </c>
      <c r="N4061" s="209">
        <v>5205</v>
      </c>
      <c r="O4061" s="349">
        <v>5510</v>
      </c>
      <c r="P4061" s="335">
        <v>51657</v>
      </c>
      <c r="Q4061" s="248"/>
      <c r="R4061" s="251"/>
      <c r="S4061" s="248"/>
      <c r="T4061" s="248" t="s">
        <v>16014</v>
      </c>
      <c r="U4061" s="248" t="s">
        <v>16270</v>
      </c>
    </row>
    <row r="4062" spans="1:21" s="1" customFormat="1" ht="23.25" customHeight="1" x14ac:dyDescent="0.25">
      <c r="A4062"/>
      <c r="B4062"/>
      <c r="C4062"/>
      <c r="D4062"/>
      <c r="E4062" s="343" t="s">
        <v>17102</v>
      </c>
      <c r="F4062" t="s">
        <v>17085</v>
      </c>
      <c r="G4062" s="338" t="s">
        <v>16288</v>
      </c>
      <c r="H4062" s="209"/>
      <c r="I4062" s="209"/>
      <c r="J4062" s="209"/>
      <c r="K4062" s="209"/>
      <c r="L4062" s="209">
        <v>210100</v>
      </c>
      <c r="M4062" s="209">
        <v>500</v>
      </c>
      <c r="N4062" s="209">
        <v>5205</v>
      </c>
      <c r="O4062" s="349">
        <v>5515</v>
      </c>
      <c r="P4062" s="335">
        <v>51658</v>
      </c>
      <c r="Q4062" s="248"/>
      <c r="R4062" s="251"/>
      <c r="S4062" s="248"/>
      <c r="T4062" s="248" t="s">
        <v>16014</v>
      </c>
      <c r="U4062" s="248" t="s">
        <v>16270</v>
      </c>
    </row>
    <row r="4063" spans="1:21" s="1" customFormat="1" ht="23.25" customHeight="1" x14ac:dyDescent="0.25">
      <c r="A4063"/>
      <c r="B4063"/>
      <c r="C4063"/>
      <c r="D4063"/>
      <c r="E4063" s="343" t="s">
        <v>17103</v>
      </c>
      <c r="F4063" t="s">
        <v>17085</v>
      </c>
      <c r="G4063" s="338" t="s">
        <v>16291</v>
      </c>
      <c r="H4063" s="209"/>
      <c r="I4063" s="209"/>
      <c r="J4063" s="209"/>
      <c r="K4063" s="209"/>
      <c r="L4063" s="209">
        <v>210100</v>
      </c>
      <c r="M4063" s="209">
        <v>500</v>
      </c>
      <c r="N4063" s="209">
        <v>5205</v>
      </c>
      <c r="O4063" s="349">
        <v>5525</v>
      </c>
      <c r="P4063" s="335">
        <v>51659</v>
      </c>
      <c r="Q4063" s="248"/>
      <c r="R4063" s="251"/>
      <c r="S4063" s="248"/>
      <c r="T4063" s="248" t="s">
        <v>16014</v>
      </c>
      <c r="U4063" s="248" t="s">
        <v>16270</v>
      </c>
    </row>
    <row r="4064" spans="1:21" s="1" customFormat="1" ht="23.25" customHeight="1" x14ac:dyDescent="0.25">
      <c r="A4064"/>
      <c r="B4064"/>
      <c r="C4064"/>
      <c r="D4064"/>
      <c r="E4064" s="343" t="s">
        <v>17104</v>
      </c>
      <c r="F4064" t="s">
        <v>17085</v>
      </c>
      <c r="G4064" s="338" t="s">
        <v>16294</v>
      </c>
      <c r="H4064" s="209"/>
      <c r="I4064" s="209"/>
      <c r="J4064" s="209"/>
      <c r="K4064" s="209"/>
      <c r="L4064" s="209">
        <v>210100</v>
      </c>
      <c r="M4064" s="209">
        <v>500</v>
      </c>
      <c r="N4064" s="209">
        <v>5205</v>
      </c>
      <c r="O4064" s="349">
        <v>5530</v>
      </c>
      <c r="P4064" s="335">
        <v>51660</v>
      </c>
      <c r="Q4064" s="248"/>
      <c r="R4064" s="251"/>
      <c r="S4064" s="248"/>
      <c r="T4064" s="248" t="s">
        <v>16014</v>
      </c>
      <c r="U4064" s="248" t="s">
        <v>16270</v>
      </c>
    </row>
    <row r="4065" spans="1:21" s="1" customFormat="1" ht="23.25" customHeight="1" x14ac:dyDescent="0.25">
      <c r="A4065"/>
      <c r="B4065"/>
      <c r="C4065"/>
      <c r="D4065"/>
      <c r="E4065" s="343" t="s">
        <v>17105</v>
      </c>
      <c r="F4065" t="s">
        <v>17085</v>
      </c>
      <c r="G4065" s="338" t="s">
        <v>16298</v>
      </c>
      <c r="H4065" s="209"/>
      <c r="I4065" s="209"/>
      <c r="J4065" s="209"/>
      <c r="K4065" s="209"/>
      <c r="L4065" s="209">
        <v>210100</v>
      </c>
      <c r="M4065" s="209">
        <v>500</v>
      </c>
      <c r="N4065" s="209">
        <v>5205</v>
      </c>
      <c r="O4065" s="352">
        <v>5900</v>
      </c>
      <c r="P4065" s="335">
        <v>51661</v>
      </c>
      <c r="Q4065" s="248"/>
      <c r="R4065" s="251"/>
      <c r="S4065" s="248"/>
      <c r="T4065" s="248" t="s">
        <v>16014</v>
      </c>
      <c r="U4065" s="248" t="s">
        <v>16270</v>
      </c>
    </row>
    <row r="4066" spans="1:21" s="1" customFormat="1" ht="23.25" customHeight="1" x14ac:dyDescent="0.25">
      <c r="A4066"/>
      <c r="B4066"/>
      <c r="C4066"/>
      <c r="D4066"/>
      <c r="E4066" s="344" t="s">
        <v>16275</v>
      </c>
      <c r="F4066"/>
      <c r="G4066"/>
      <c r="H4066" s="209"/>
      <c r="I4066" s="209"/>
      <c r="J4066" s="209"/>
      <c r="K4066" s="209"/>
      <c r="L4066" s="327">
        <v>210100</v>
      </c>
      <c r="M4066" s="327">
        <v>500</v>
      </c>
      <c r="N4066" s="327">
        <v>5210</v>
      </c>
      <c r="O4066" s="346">
        <v>5201</v>
      </c>
      <c r="P4066" s="335">
        <v>51662</v>
      </c>
      <c r="Q4066" s="248"/>
      <c r="R4066" s="251"/>
      <c r="S4066" s="248"/>
      <c r="T4066" s="248" t="s">
        <v>16014</v>
      </c>
      <c r="U4066" s="248" t="s">
        <v>16270</v>
      </c>
    </row>
    <row r="4067" spans="1:21" s="1" customFormat="1" ht="23.25" customHeight="1" x14ac:dyDescent="0.25">
      <c r="A4067"/>
      <c r="B4067"/>
      <c r="C4067"/>
      <c r="D4067"/>
      <c r="E4067" s="344" t="s">
        <v>16279</v>
      </c>
      <c r="F4067"/>
      <c r="G4067"/>
      <c r="H4067" s="209"/>
      <c r="I4067" s="209"/>
      <c r="J4067" s="209"/>
      <c r="K4067" s="209"/>
      <c r="L4067" s="327">
        <v>210100</v>
      </c>
      <c r="M4067" s="327">
        <v>500</v>
      </c>
      <c r="N4067" s="327">
        <v>5210</v>
      </c>
      <c r="O4067" s="346">
        <v>5202</v>
      </c>
      <c r="P4067" s="335">
        <v>51663</v>
      </c>
      <c r="Q4067" s="248"/>
      <c r="R4067" s="251"/>
      <c r="S4067" s="248"/>
      <c r="T4067" s="248" t="s">
        <v>16014</v>
      </c>
      <c r="U4067" s="248" t="s">
        <v>16270</v>
      </c>
    </row>
    <row r="4068" spans="1:21" s="1" customFormat="1" ht="23.25" customHeight="1" x14ac:dyDescent="0.25">
      <c r="A4068"/>
      <c r="B4068"/>
      <c r="C4068"/>
      <c r="D4068"/>
      <c r="E4068" s="344" t="s">
        <v>16282</v>
      </c>
      <c r="F4068"/>
      <c r="G4068"/>
      <c r="H4068" s="209"/>
      <c r="I4068" s="209"/>
      <c r="J4068" s="209"/>
      <c r="K4068" s="209"/>
      <c r="L4068" s="327">
        <v>210100</v>
      </c>
      <c r="M4068" s="327">
        <v>500</v>
      </c>
      <c r="N4068" s="327">
        <v>5210</v>
      </c>
      <c r="O4068" s="346">
        <v>5374</v>
      </c>
      <c r="P4068" s="335">
        <v>51664</v>
      </c>
      <c r="Q4068" s="248"/>
      <c r="R4068" s="251"/>
      <c r="S4068" s="248"/>
      <c r="T4068" s="248" t="s">
        <v>16014</v>
      </c>
      <c r="U4068" s="248" t="s">
        <v>16270</v>
      </c>
    </row>
    <row r="4069" spans="1:21" s="1" customFormat="1" ht="23.25" customHeight="1" x14ac:dyDescent="0.25">
      <c r="A4069"/>
      <c r="B4069"/>
      <c r="C4069"/>
      <c r="D4069"/>
      <c r="E4069" s="344" t="s">
        <v>16285</v>
      </c>
      <c r="F4069"/>
      <c r="G4069"/>
      <c r="H4069" s="209"/>
      <c r="I4069" s="209"/>
      <c r="J4069" s="209"/>
      <c r="K4069" s="209"/>
      <c r="L4069" s="327">
        <v>210100</v>
      </c>
      <c r="M4069" s="327">
        <v>500</v>
      </c>
      <c r="N4069" s="327">
        <v>5210</v>
      </c>
      <c r="O4069" s="346">
        <v>5510</v>
      </c>
      <c r="P4069" s="335">
        <v>51665</v>
      </c>
      <c r="Q4069" s="248"/>
      <c r="R4069" s="251"/>
      <c r="S4069" s="248"/>
      <c r="T4069" s="248" t="s">
        <v>16014</v>
      </c>
      <c r="U4069" s="248" t="s">
        <v>16270</v>
      </c>
    </row>
    <row r="4070" spans="1:21" s="1" customFormat="1" ht="23.25" customHeight="1" x14ac:dyDescent="0.25">
      <c r="A4070"/>
      <c r="B4070"/>
      <c r="C4070"/>
      <c r="D4070"/>
      <c r="E4070" s="344" t="s">
        <v>16288</v>
      </c>
      <c r="F4070"/>
      <c r="G4070"/>
      <c r="H4070" s="209"/>
      <c r="I4070" s="209"/>
      <c r="J4070" s="209"/>
      <c r="K4070" s="209"/>
      <c r="L4070" s="327">
        <v>210100</v>
      </c>
      <c r="M4070" s="327">
        <v>500</v>
      </c>
      <c r="N4070" s="327">
        <v>5210</v>
      </c>
      <c r="O4070" s="346">
        <v>5515</v>
      </c>
      <c r="P4070" s="335">
        <v>51666</v>
      </c>
      <c r="Q4070" s="248"/>
      <c r="R4070" s="251"/>
      <c r="S4070" s="248"/>
      <c r="T4070" s="248" t="s">
        <v>16014</v>
      </c>
      <c r="U4070" s="248" t="s">
        <v>16270</v>
      </c>
    </row>
    <row r="4071" spans="1:21" s="1" customFormat="1" ht="23.25" customHeight="1" x14ac:dyDescent="0.25">
      <c r="A4071"/>
      <c r="B4071"/>
      <c r="C4071"/>
      <c r="D4071"/>
      <c r="E4071" s="321" t="s">
        <v>16291</v>
      </c>
      <c r="F4071"/>
      <c r="G4071"/>
      <c r="H4071" s="209"/>
      <c r="I4071" s="209"/>
      <c r="J4071" s="209"/>
      <c r="K4071" s="209"/>
      <c r="L4071" s="327">
        <v>210100</v>
      </c>
      <c r="M4071" s="327">
        <v>500</v>
      </c>
      <c r="N4071" s="327">
        <v>5210</v>
      </c>
      <c r="O4071" s="330">
        <v>5525</v>
      </c>
      <c r="P4071" s="335">
        <v>51667</v>
      </c>
      <c r="Q4071" s="248"/>
      <c r="R4071" s="251"/>
      <c r="S4071" s="248"/>
      <c r="T4071" s="248" t="s">
        <v>16014</v>
      </c>
      <c r="U4071" s="248" t="s">
        <v>16270</v>
      </c>
    </row>
    <row r="4072" spans="1:21" s="1" customFormat="1" ht="23.25" customHeight="1" x14ac:dyDescent="0.25">
      <c r="A4072"/>
      <c r="B4072"/>
      <c r="C4072"/>
      <c r="D4072"/>
      <c r="E4072" s="321" t="s">
        <v>16294</v>
      </c>
      <c r="F4072"/>
      <c r="G4072"/>
      <c r="H4072" s="209"/>
      <c r="I4072" s="209"/>
      <c r="J4072" s="209"/>
      <c r="K4072" s="209"/>
      <c r="L4072" s="327">
        <v>210100</v>
      </c>
      <c r="M4072" s="327">
        <v>500</v>
      </c>
      <c r="N4072" s="327">
        <v>5210</v>
      </c>
      <c r="O4072" s="330">
        <v>5530</v>
      </c>
      <c r="P4072" s="335">
        <v>51668</v>
      </c>
      <c r="Q4072" s="248"/>
      <c r="R4072" s="251"/>
      <c r="S4072" s="248"/>
      <c r="T4072" s="248" t="s">
        <v>16014</v>
      </c>
      <c r="U4072" s="248" t="s">
        <v>16270</v>
      </c>
    </row>
    <row r="4073" spans="1:21" s="1" customFormat="1" ht="23.25" customHeight="1" x14ac:dyDescent="0.25">
      <c r="A4073"/>
      <c r="B4073"/>
      <c r="C4073"/>
      <c r="D4073"/>
      <c r="E4073" s="321" t="s">
        <v>16298</v>
      </c>
      <c r="F4073"/>
      <c r="G4073"/>
      <c r="H4073" s="209"/>
      <c r="I4073" s="209"/>
      <c r="J4073" s="209"/>
      <c r="K4073" s="209"/>
      <c r="L4073" s="327">
        <v>210100</v>
      </c>
      <c r="M4073" s="327">
        <v>500</v>
      </c>
      <c r="N4073" s="327">
        <v>5210</v>
      </c>
      <c r="O4073" s="331">
        <v>5900</v>
      </c>
      <c r="P4073" s="335">
        <v>51669</v>
      </c>
      <c r="Q4073" s="248"/>
      <c r="R4073" s="251"/>
      <c r="S4073" s="248"/>
      <c r="T4073" s="248" t="s">
        <v>16014</v>
      </c>
      <c r="U4073" s="248" t="s">
        <v>16270</v>
      </c>
    </row>
    <row r="4074" spans="1:21" s="1" customFormat="1" ht="23.25" customHeight="1" x14ac:dyDescent="0.25">
      <c r="A4074"/>
      <c r="B4074"/>
      <c r="C4074"/>
      <c r="D4074"/>
      <c r="E4074" s="321" t="s">
        <v>16275</v>
      </c>
      <c r="F4074"/>
      <c r="G4074"/>
      <c r="H4074" s="209"/>
      <c r="I4074" s="209"/>
      <c r="J4074" s="209"/>
      <c r="K4074" s="209"/>
      <c r="L4074" s="327">
        <v>210100</v>
      </c>
      <c r="M4074" s="327">
        <v>500</v>
      </c>
      <c r="N4074" s="327">
        <v>5213</v>
      </c>
      <c r="O4074" s="330">
        <v>5201</v>
      </c>
      <c r="P4074" s="335">
        <v>51670</v>
      </c>
      <c r="Q4074" s="248"/>
      <c r="R4074" s="251"/>
      <c r="S4074" s="248"/>
      <c r="T4074" s="248" t="s">
        <v>16014</v>
      </c>
      <c r="U4074" s="248" t="s">
        <v>16270</v>
      </c>
    </row>
    <row r="4075" spans="1:21" s="1" customFormat="1" ht="23.25" customHeight="1" x14ac:dyDescent="0.25">
      <c r="A4075"/>
      <c r="B4075"/>
      <c r="C4075"/>
      <c r="D4075"/>
      <c r="E4075" s="321" t="s">
        <v>16279</v>
      </c>
      <c r="F4075"/>
      <c r="G4075"/>
      <c r="H4075" s="209"/>
      <c r="I4075" s="209"/>
      <c r="J4075" s="209"/>
      <c r="K4075" s="209"/>
      <c r="L4075" s="327">
        <v>210100</v>
      </c>
      <c r="M4075" s="327">
        <v>500</v>
      </c>
      <c r="N4075" s="327">
        <v>5213</v>
      </c>
      <c r="O4075" s="330">
        <v>5202</v>
      </c>
      <c r="P4075" s="335">
        <v>51671</v>
      </c>
      <c r="Q4075" s="248"/>
      <c r="R4075" s="251"/>
      <c r="S4075" s="248"/>
      <c r="T4075" s="248" t="s">
        <v>16014</v>
      </c>
      <c r="U4075" s="248" t="s">
        <v>16270</v>
      </c>
    </row>
    <row r="4076" spans="1:21" s="1" customFormat="1" ht="23.25" customHeight="1" x14ac:dyDescent="0.25">
      <c r="A4076"/>
      <c r="B4076"/>
      <c r="C4076"/>
      <c r="D4076"/>
      <c r="E4076" s="321" t="s">
        <v>16282</v>
      </c>
      <c r="F4076"/>
      <c r="G4076"/>
      <c r="H4076" s="209"/>
      <c r="I4076" s="209"/>
      <c r="J4076" s="209"/>
      <c r="K4076" s="209"/>
      <c r="L4076" s="327">
        <v>210100</v>
      </c>
      <c r="M4076" s="327">
        <v>500</v>
      </c>
      <c r="N4076" s="327">
        <v>5213</v>
      </c>
      <c r="O4076" s="330">
        <v>5374</v>
      </c>
      <c r="P4076" s="335">
        <v>51672</v>
      </c>
      <c r="Q4076" s="248"/>
      <c r="R4076" s="251"/>
      <c r="S4076" s="248"/>
      <c r="T4076" s="248" t="s">
        <v>16014</v>
      </c>
      <c r="U4076" s="248" t="s">
        <v>16270</v>
      </c>
    </row>
    <row r="4077" spans="1:21" s="1" customFormat="1" ht="23.25" customHeight="1" x14ac:dyDescent="0.25">
      <c r="A4077"/>
      <c r="B4077"/>
      <c r="C4077"/>
      <c r="D4077"/>
      <c r="E4077" s="321" t="s">
        <v>16285</v>
      </c>
      <c r="F4077"/>
      <c r="G4077"/>
      <c r="H4077" s="209"/>
      <c r="I4077" s="209"/>
      <c r="J4077" s="209"/>
      <c r="K4077" s="209"/>
      <c r="L4077" s="327">
        <v>210100</v>
      </c>
      <c r="M4077" s="327">
        <v>500</v>
      </c>
      <c r="N4077" s="327">
        <v>5213</v>
      </c>
      <c r="O4077" s="330">
        <v>5510</v>
      </c>
      <c r="P4077" s="335">
        <v>51673</v>
      </c>
      <c r="Q4077" s="248"/>
      <c r="R4077" s="251"/>
      <c r="S4077" s="248"/>
      <c r="T4077" s="248" t="s">
        <v>16014</v>
      </c>
      <c r="U4077" s="248" t="s">
        <v>16270</v>
      </c>
    </row>
    <row r="4078" spans="1:21" s="1" customFormat="1" ht="23.25" customHeight="1" x14ac:dyDescent="0.25">
      <c r="A4078"/>
      <c r="B4078"/>
      <c r="C4078"/>
      <c r="D4078"/>
      <c r="E4078" s="321" t="s">
        <v>16288</v>
      </c>
      <c r="F4078"/>
      <c r="G4078"/>
      <c r="H4078" s="209"/>
      <c r="I4078" s="209"/>
      <c r="J4078" s="209"/>
      <c r="K4078" s="209"/>
      <c r="L4078" s="327">
        <v>210100</v>
      </c>
      <c r="M4078" s="327">
        <v>500</v>
      </c>
      <c r="N4078" s="327">
        <v>5213</v>
      </c>
      <c r="O4078" s="330">
        <v>5515</v>
      </c>
      <c r="P4078" s="335">
        <v>51674</v>
      </c>
      <c r="Q4078" s="248"/>
      <c r="R4078" s="251"/>
      <c r="S4078" s="248"/>
      <c r="T4078" s="248" t="s">
        <v>16014</v>
      </c>
      <c r="U4078" s="248" t="s">
        <v>16270</v>
      </c>
    </row>
    <row r="4079" spans="1:21" s="1" customFormat="1" ht="23.25" customHeight="1" x14ac:dyDescent="0.25">
      <c r="A4079"/>
      <c r="B4079"/>
      <c r="C4079"/>
      <c r="D4079"/>
      <c r="E4079" s="321" t="s">
        <v>16291</v>
      </c>
      <c r="F4079"/>
      <c r="G4079"/>
      <c r="H4079" s="209"/>
      <c r="I4079" s="209"/>
      <c r="J4079" s="209"/>
      <c r="K4079" s="209"/>
      <c r="L4079" s="327">
        <v>210100</v>
      </c>
      <c r="M4079" s="327">
        <v>500</v>
      </c>
      <c r="N4079" s="327">
        <v>5213</v>
      </c>
      <c r="O4079" s="330">
        <v>5525</v>
      </c>
      <c r="P4079" s="335">
        <v>51675</v>
      </c>
      <c r="Q4079" s="248"/>
      <c r="R4079" s="251"/>
      <c r="S4079" s="248"/>
      <c r="T4079" s="248" t="s">
        <v>16014</v>
      </c>
      <c r="U4079" s="248" t="s">
        <v>16270</v>
      </c>
    </row>
    <row r="4080" spans="1:21" s="1" customFormat="1" ht="23.25" customHeight="1" x14ac:dyDescent="0.25">
      <c r="A4080"/>
      <c r="B4080"/>
      <c r="C4080"/>
      <c r="D4080"/>
      <c r="E4080" s="321" t="s">
        <v>16294</v>
      </c>
      <c r="F4080"/>
      <c r="G4080"/>
      <c r="H4080" s="209"/>
      <c r="I4080" s="209"/>
      <c r="J4080" s="209"/>
      <c r="K4080" s="209"/>
      <c r="L4080" s="327">
        <v>210100</v>
      </c>
      <c r="M4080" s="327">
        <v>500</v>
      </c>
      <c r="N4080" s="327">
        <v>5213</v>
      </c>
      <c r="O4080" s="330">
        <v>5530</v>
      </c>
      <c r="P4080" s="335">
        <v>51676</v>
      </c>
      <c r="Q4080" s="248"/>
      <c r="R4080" s="251"/>
      <c r="S4080" s="248"/>
      <c r="T4080" s="248" t="s">
        <v>16014</v>
      </c>
      <c r="U4080" s="248" t="s">
        <v>16270</v>
      </c>
    </row>
    <row r="4081" spans="1:21" s="1" customFormat="1" ht="23.25" customHeight="1" x14ac:dyDescent="0.25">
      <c r="A4081"/>
      <c r="B4081"/>
      <c r="C4081"/>
      <c r="D4081"/>
      <c r="E4081" s="321" t="s">
        <v>16298</v>
      </c>
      <c r="F4081"/>
      <c r="G4081"/>
      <c r="H4081" s="209"/>
      <c r="I4081" s="209"/>
      <c r="J4081" s="209"/>
      <c r="K4081" s="209"/>
      <c r="L4081" s="327">
        <v>210100</v>
      </c>
      <c r="M4081" s="327">
        <v>500</v>
      </c>
      <c r="N4081" s="327">
        <v>5213</v>
      </c>
      <c r="O4081" s="331">
        <v>5900</v>
      </c>
      <c r="P4081" s="335">
        <v>51677</v>
      </c>
      <c r="Q4081" s="248"/>
      <c r="R4081" s="251"/>
      <c r="S4081" s="248"/>
      <c r="T4081" s="248" t="s">
        <v>16014</v>
      </c>
      <c r="U4081" s="248" t="s">
        <v>16270</v>
      </c>
    </row>
    <row r="4082" spans="1:21" s="248" customFormat="1" ht="23.25" customHeight="1" x14ac:dyDescent="0.25">
      <c r="A4082"/>
      <c r="B4082"/>
      <c r="C4082"/>
      <c r="D4082"/>
      <c r="E4082" s="321" t="s">
        <v>16275</v>
      </c>
      <c r="F4082"/>
      <c r="G4082"/>
      <c r="H4082" s="209"/>
      <c r="I4082" s="209"/>
      <c r="J4082" s="209"/>
      <c r="K4082" s="209"/>
      <c r="L4082" s="327">
        <v>210100</v>
      </c>
      <c r="M4082" s="327">
        <v>500</v>
      </c>
      <c r="N4082" s="327">
        <v>5214</v>
      </c>
      <c r="O4082" s="330">
        <v>5201</v>
      </c>
      <c r="P4082" s="335">
        <v>51678</v>
      </c>
      <c r="R4082" s="251"/>
      <c r="T4082" s="248" t="s">
        <v>16014</v>
      </c>
      <c r="U4082" s="248" t="s">
        <v>16270</v>
      </c>
    </row>
    <row r="4083" spans="1:21" s="1" customFormat="1" ht="23.25" customHeight="1" x14ac:dyDescent="0.25">
      <c r="A4083"/>
      <c r="B4083"/>
      <c r="C4083"/>
      <c r="D4083"/>
      <c r="E4083" s="321" t="s">
        <v>16279</v>
      </c>
      <c r="F4083"/>
      <c r="G4083"/>
      <c r="H4083" s="209"/>
      <c r="I4083" s="209"/>
      <c r="J4083" s="209"/>
      <c r="K4083" s="209"/>
      <c r="L4083" s="327">
        <v>210100</v>
      </c>
      <c r="M4083" s="327">
        <v>500</v>
      </c>
      <c r="N4083" s="327">
        <v>5214</v>
      </c>
      <c r="O4083" s="330">
        <v>5202</v>
      </c>
      <c r="P4083" s="335">
        <v>51679</v>
      </c>
      <c r="Q4083" s="248"/>
      <c r="R4083" s="251"/>
      <c r="S4083" s="248"/>
      <c r="T4083" s="248" t="s">
        <v>16014</v>
      </c>
      <c r="U4083" s="248" t="s">
        <v>16270</v>
      </c>
    </row>
    <row r="4084" spans="1:21" s="1" customFormat="1" ht="23.25" customHeight="1" x14ac:dyDescent="0.25">
      <c r="A4084"/>
      <c r="B4084"/>
      <c r="C4084"/>
      <c r="D4084"/>
      <c r="E4084" s="321" t="s">
        <v>16282</v>
      </c>
      <c r="F4084"/>
      <c r="G4084"/>
      <c r="H4084" s="209"/>
      <c r="I4084" s="209"/>
      <c r="J4084" s="209"/>
      <c r="K4084" s="209"/>
      <c r="L4084" s="327">
        <v>210100</v>
      </c>
      <c r="M4084" s="327">
        <v>500</v>
      </c>
      <c r="N4084" s="327">
        <v>5214</v>
      </c>
      <c r="O4084" s="330">
        <v>5374</v>
      </c>
      <c r="P4084" s="335">
        <v>51680</v>
      </c>
      <c r="Q4084" s="248"/>
      <c r="R4084" s="251"/>
      <c r="S4084" s="248"/>
      <c r="T4084" s="248" t="s">
        <v>16014</v>
      </c>
      <c r="U4084" s="248" t="s">
        <v>16270</v>
      </c>
    </row>
    <row r="4085" spans="1:21" s="1" customFormat="1" ht="23.25" customHeight="1" x14ac:dyDescent="0.25">
      <c r="A4085"/>
      <c r="B4085"/>
      <c r="C4085"/>
      <c r="D4085"/>
      <c r="E4085" s="321" t="s">
        <v>16285</v>
      </c>
      <c r="F4085"/>
      <c r="G4085"/>
      <c r="H4085" s="209"/>
      <c r="I4085" s="209"/>
      <c r="J4085" s="209"/>
      <c r="K4085" s="209"/>
      <c r="L4085" s="327">
        <v>210100</v>
      </c>
      <c r="M4085" s="327">
        <v>500</v>
      </c>
      <c r="N4085" s="327">
        <v>5214</v>
      </c>
      <c r="O4085" s="330">
        <v>5510</v>
      </c>
      <c r="P4085" s="335">
        <v>51681</v>
      </c>
      <c r="Q4085" s="248"/>
      <c r="R4085" s="251"/>
      <c r="S4085" s="248"/>
      <c r="T4085" s="248" t="s">
        <v>16014</v>
      </c>
      <c r="U4085" s="248" t="s">
        <v>16270</v>
      </c>
    </row>
    <row r="4086" spans="1:21" s="1" customFormat="1" ht="23.25" customHeight="1" x14ac:dyDescent="0.25">
      <c r="A4086"/>
      <c r="B4086"/>
      <c r="C4086"/>
      <c r="D4086"/>
      <c r="E4086" s="321" t="s">
        <v>16288</v>
      </c>
      <c r="F4086"/>
      <c r="G4086"/>
      <c r="H4086" s="209"/>
      <c r="I4086" s="209"/>
      <c r="J4086" s="209"/>
      <c r="K4086" s="209"/>
      <c r="L4086" s="327">
        <v>210100</v>
      </c>
      <c r="M4086" s="327">
        <v>500</v>
      </c>
      <c r="N4086" s="327">
        <v>5214</v>
      </c>
      <c r="O4086" s="330">
        <v>5515</v>
      </c>
      <c r="P4086" s="335">
        <v>51682</v>
      </c>
      <c r="Q4086" s="248"/>
      <c r="R4086" s="251"/>
      <c r="S4086" s="248"/>
      <c r="T4086" s="248" t="s">
        <v>16014</v>
      </c>
      <c r="U4086" s="248" t="s">
        <v>16270</v>
      </c>
    </row>
    <row r="4087" spans="1:21" s="1" customFormat="1" ht="23.25" customHeight="1" x14ac:dyDescent="0.25">
      <c r="A4087"/>
      <c r="B4087"/>
      <c r="C4087"/>
      <c r="D4087"/>
      <c r="E4087" s="321" t="s">
        <v>16291</v>
      </c>
      <c r="F4087"/>
      <c r="G4087"/>
      <c r="H4087" s="209"/>
      <c r="I4087" s="209"/>
      <c r="J4087" s="209"/>
      <c r="K4087" s="209"/>
      <c r="L4087" s="327">
        <v>210100</v>
      </c>
      <c r="M4087" s="327">
        <v>500</v>
      </c>
      <c r="N4087" s="327">
        <v>5214</v>
      </c>
      <c r="O4087" s="330">
        <v>5525</v>
      </c>
      <c r="P4087" s="335">
        <v>51683</v>
      </c>
      <c r="Q4087" s="248"/>
      <c r="R4087" s="251"/>
      <c r="S4087" s="248"/>
      <c r="T4087" s="248" t="s">
        <v>16014</v>
      </c>
      <c r="U4087" s="248" t="s">
        <v>16270</v>
      </c>
    </row>
    <row r="4088" spans="1:21" s="1" customFormat="1" ht="23.25" customHeight="1" x14ac:dyDescent="0.25">
      <c r="A4088"/>
      <c r="B4088"/>
      <c r="C4088"/>
      <c r="D4088"/>
      <c r="E4088" s="321" t="s">
        <v>16294</v>
      </c>
      <c r="F4088"/>
      <c r="G4088"/>
      <c r="H4088" s="209"/>
      <c r="I4088" s="209"/>
      <c r="J4088" s="209"/>
      <c r="K4088" s="209"/>
      <c r="L4088" s="327">
        <v>210100</v>
      </c>
      <c r="M4088" s="327">
        <v>500</v>
      </c>
      <c r="N4088" s="327">
        <v>5214</v>
      </c>
      <c r="O4088" s="330">
        <v>5530</v>
      </c>
      <c r="P4088" s="335">
        <v>51684</v>
      </c>
      <c r="Q4088" s="248"/>
      <c r="R4088" s="251"/>
      <c r="S4088" s="248"/>
      <c r="T4088" s="248" t="s">
        <v>16014</v>
      </c>
      <c r="U4088" s="248" t="s">
        <v>16270</v>
      </c>
    </row>
    <row r="4089" spans="1:21" s="1" customFormat="1" ht="23.25" customHeight="1" x14ac:dyDescent="0.25">
      <c r="A4089"/>
      <c r="B4089"/>
      <c r="C4089"/>
      <c r="D4089"/>
      <c r="E4089" s="321" t="s">
        <v>16298</v>
      </c>
      <c r="F4089"/>
      <c r="G4089"/>
      <c r="H4089" s="209"/>
      <c r="I4089" s="209"/>
      <c r="J4089" s="209"/>
      <c r="K4089" s="209"/>
      <c r="L4089" s="327">
        <v>210100</v>
      </c>
      <c r="M4089" s="327">
        <v>500</v>
      </c>
      <c r="N4089" s="327">
        <v>5214</v>
      </c>
      <c r="O4089" s="331">
        <v>5900</v>
      </c>
      <c r="P4089" s="335">
        <v>51685</v>
      </c>
      <c r="Q4089" s="248"/>
      <c r="R4089" s="251"/>
      <c r="S4089" s="248"/>
      <c r="T4089" s="248" t="s">
        <v>16014</v>
      </c>
      <c r="U4089" s="248" t="s">
        <v>16270</v>
      </c>
    </row>
    <row r="4090" spans="1:21" s="1" customFormat="1" ht="23.25" customHeight="1" x14ac:dyDescent="0.25">
      <c r="A4090"/>
      <c r="B4090"/>
      <c r="C4090"/>
      <c r="D4090"/>
      <c r="E4090" s="321" t="s">
        <v>16275</v>
      </c>
      <c r="F4090"/>
      <c r="G4090"/>
      <c r="H4090" s="209"/>
      <c r="I4090" s="209"/>
      <c r="J4090" s="209"/>
      <c r="K4090" s="209"/>
      <c r="L4090" s="327">
        <v>210100</v>
      </c>
      <c r="M4090" s="327">
        <v>500</v>
      </c>
      <c r="N4090" s="327">
        <v>5216</v>
      </c>
      <c r="O4090" s="330">
        <v>5201</v>
      </c>
      <c r="P4090" s="335">
        <v>51686</v>
      </c>
      <c r="Q4090" s="248"/>
      <c r="R4090" s="251"/>
      <c r="S4090" s="248"/>
      <c r="T4090" s="248" t="s">
        <v>16014</v>
      </c>
      <c r="U4090" s="248" t="s">
        <v>16270</v>
      </c>
    </row>
    <row r="4091" spans="1:21" s="1" customFormat="1" ht="23.25" customHeight="1" x14ac:dyDescent="0.25">
      <c r="A4091"/>
      <c r="B4091"/>
      <c r="C4091"/>
      <c r="D4091"/>
      <c r="E4091" s="321" t="s">
        <v>16279</v>
      </c>
      <c r="F4091"/>
      <c r="G4091"/>
      <c r="H4091" s="209"/>
      <c r="I4091" s="209"/>
      <c r="J4091" s="209"/>
      <c r="K4091" s="209"/>
      <c r="L4091" s="327">
        <v>210100</v>
      </c>
      <c r="M4091" s="327">
        <v>500</v>
      </c>
      <c r="N4091" s="327">
        <v>5216</v>
      </c>
      <c r="O4091" s="330">
        <v>5202</v>
      </c>
      <c r="P4091" s="335">
        <v>51687</v>
      </c>
      <c r="Q4091" s="248"/>
      <c r="R4091" s="251"/>
      <c r="S4091" s="248"/>
      <c r="T4091" s="248" t="s">
        <v>16014</v>
      </c>
      <c r="U4091" s="248" t="s">
        <v>16270</v>
      </c>
    </row>
    <row r="4092" spans="1:21" s="1" customFormat="1" ht="23.25" customHeight="1" x14ac:dyDescent="0.25">
      <c r="A4092"/>
      <c r="B4092"/>
      <c r="C4092"/>
      <c r="D4092"/>
      <c r="E4092" s="321" t="s">
        <v>16282</v>
      </c>
      <c r="F4092"/>
      <c r="G4092"/>
      <c r="H4092" s="209"/>
      <c r="I4092" s="209"/>
      <c r="J4092" s="209"/>
      <c r="K4092" s="209"/>
      <c r="L4092" s="327">
        <v>210100</v>
      </c>
      <c r="M4092" s="327">
        <v>500</v>
      </c>
      <c r="N4092" s="327">
        <v>5216</v>
      </c>
      <c r="O4092" s="330">
        <v>5374</v>
      </c>
      <c r="P4092" s="335">
        <v>51688</v>
      </c>
      <c r="Q4092" s="248"/>
      <c r="R4092" s="251"/>
      <c r="S4092" s="248"/>
      <c r="T4092" s="248" t="s">
        <v>16014</v>
      </c>
      <c r="U4092" s="248" t="s">
        <v>16270</v>
      </c>
    </row>
    <row r="4093" spans="1:21" s="1" customFormat="1" ht="23.25" customHeight="1" x14ac:dyDescent="0.25">
      <c r="A4093"/>
      <c r="B4093"/>
      <c r="C4093"/>
      <c r="D4093"/>
      <c r="E4093" s="321" t="s">
        <v>16285</v>
      </c>
      <c r="F4093"/>
      <c r="G4093"/>
      <c r="H4093" s="209"/>
      <c r="I4093" s="209"/>
      <c r="J4093" s="209"/>
      <c r="K4093" s="209"/>
      <c r="L4093" s="327">
        <v>210100</v>
      </c>
      <c r="M4093" s="327">
        <v>500</v>
      </c>
      <c r="N4093" s="327">
        <v>5216</v>
      </c>
      <c r="O4093" s="330">
        <v>5510</v>
      </c>
      <c r="P4093" s="335">
        <v>51689</v>
      </c>
      <c r="Q4093" s="248"/>
      <c r="R4093" s="251"/>
      <c r="S4093" s="248"/>
      <c r="T4093" s="248" t="s">
        <v>16014</v>
      </c>
      <c r="U4093" s="248" t="s">
        <v>16270</v>
      </c>
    </row>
    <row r="4094" spans="1:21" s="1" customFormat="1" ht="23.25" customHeight="1" x14ac:dyDescent="0.25">
      <c r="A4094"/>
      <c r="B4094"/>
      <c r="C4094"/>
      <c r="D4094"/>
      <c r="E4094" s="321" t="s">
        <v>16288</v>
      </c>
      <c r="F4094"/>
      <c r="G4094"/>
      <c r="H4094" s="209"/>
      <c r="I4094" s="209"/>
      <c r="J4094" s="209"/>
      <c r="K4094" s="209"/>
      <c r="L4094" s="327">
        <v>210100</v>
      </c>
      <c r="M4094" s="327">
        <v>500</v>
      </c>
      <c r="N4094" s="327">
        <v>5216</v>
      </c>
      <c r="O4094" s="330">
        <v>5515</v>
      </c>
      <c r="P4094" s="335">
        <v>51690</v>
      </c>
      <c r="Q4094" s="248"/>
      <c r="R4094" s="251"/>
      <c r="S4094" s="248"/>
      <c r="T4094" s="248" t="s">
        <v>16014</v>
      </c>
      <c r="U4094" s="248" t="s">
        <v>16270</v>
      </c>
    </row>
    <row r="4095" spans="1:21" s="1" customFormat="1" ht="23.25" customHeight="1" x14ac:dyDescent="0.25">
      <c r="A4095"/>
      <c r="B4095"/>
      <c r="C4095"/>
      <c r="D4095"/>
      <c r="E4095" s="321" t="s">
        <v>16291</v>
      </c>
      <c r="F4095"/>
      <c r="G4095"/>
      <c r="H4095" s="209"/>
      <c r="I4095" s="209"/>
      <c r="J4095" s="209"/>
      <c r="K4095" s="209"/>
      <c r="L4095" s="327">
        <v>210100</v>
      </c>
      <c r="M4095" s="327">
        <v>500</v>
      </c>
      <c r="N4095" s="327">
        <v>5216</v>
      </c>
      <c r="O4095" s="330">
        <v>5525</v>
      </c>
      <c r="P4095" s="335">
        <v>51691</v>
      </c>
      <c r="Q4095" s="248"/>
      <c r="R4095" s="251"/>
      <c r="S4095" s="248"/>
      <c r="T4095" s="248" t="s">
        <v>16014</v>
      </c>
      <c r="U4095" s="248" t="s">
        <v>16270</v>
      </c>
    </row>
    <row r="4096" spans="1:21" s="1" customFormat="1" ht="23.25" customHeight="1" x14ac:dyDescent="0.25">
      <c r="A4096"/>
      <c r="B4096"/>
      <c r="C4096"/>
      <c r="D4096"/>
      <c r="E4096" s="321" t="s">
        <v>16294</v>
      </c>
      <c r="F4096"/>
      <c r="G4096"/>
      <c r="H4096" s="209"/>
      <c r="I4096" s="209"/>
      <c r="J4096" s="209"/>
      <c r="K4096" s="209"/>
      <c r="L4096" s="327">
        <v>210100</v>
      </c>
      <c r="M4096" s="327">
        <v>500</v>
      </c>
      <c r="N4096" s="327">
        <v>5216</v>
      </c>
      <c r="O4096" s="330">
        <v>5530</v>
      </c>
      <c r="P4096" s="335">
        <v>51692</v>
      </c>
      <c r="Q4096" s="248"/>
      <c r="R4096" s="251"/>
      <c r="S4096" s="248"/>
      <c r="T4096" s="248" t="s">
        <v>16014</v>
      </c>
      <c r="U4096" s="248" t="s">
        <v>16270</v>
      </c>
    </row>
    <row r="4097" spans="1:21" s="1" customFormat="1" ht="23.25" customHeight="1" x14ac:dyDescent="0.25">
      <c r="A4097"/>
      <c r="B4097"/>
      <c r="C4097"/>
      <c r="D4097"/>
      <c r="E4097" s="321" t="s">
        <v>16298</v>
      </c>
      <c r="F4097"/>
      <c r="G4097"/>
      <c r="H4097" s="209"/>
      <c r="I4097" s="209"/>
      <c r="J4097" s="209"/>
      <c r="K4097" s="209"/>
      <c r="L4097" s="327">
        <v>210100</v>
      </c>
      <c r="M4097" s="327">
        <v>500</v>
      </c>
      <c r="N4097" s="327">
        <v>5216</v>
      </c>
      <c r="O4097" s="331">
        <v>5900</v>
      </c>
      <c r="P4097" s="335">
        <v>51693</v>
      </c>
      <c r="Q4097" s="248"/>
      <c r="R4097" s="251"/>
      <c r="S4097" s="248"/>
      <c r="T4097" s="248" t="s">
        <v>16014</v>
      </c>
      <c r="U4097" s="248" t="s">
        <v>16270</v>
      </c>
    </row>
    <row r="4098" spans="1:21" s="1" customFormat="1" ht="23.25" customHeight="1" x14ac:dyDescent="0.25">
      <c r="A4098"/>
      <c r="B4098"/>
      <c r="C4098"/>
      <c r="D4098"/>
      <c r="E4098" s="321" t="s">
        <v>16275</v>
      </c>
      <c r="F4098"/>
      <c r="G4098"/>
      <c r="H4098" s="209"/>
      <c r="I4098" s="209"/>
      <c r="J4098" s="209"/>
      <c r="K4098" s="209"/>
      <c r="L4098" s="327">
        <v>210100</v>
      </c>
      <c r="M4098" s="327">
        <v>540</v>
      </c>
      <c r="N4098" s="327">
        <v>5401</v>
      </c>
      <c r="O4098" s="330">
        <v>5201</v>
      </c>
      <c r="P4098" s="334">
        <v>51694</v>
      </c>
      <c r="Q4098" s="248"/>
      <c r="R4098" s="251"/>
      <c r="S4098" s="248"/>
      <c r="T4098" s="248" t="s">
        <v>16014</v>
      </c>
      <c r="U4098" s="248" t="s">
        <v>16270</v>
      </c>
    </row>
    <row r="4099" spans="1:21" s="1" customFormat="1" ht="23.25" customHeight="1" x14ac:dyDescent="0.25">
      <c r="A4099"/>
      <c r="B4099"/>
      <c r="C4099"/>
      <c r="D4099"/>
      <c r="E4099" s="321" t="s">
        <v>16279</v>
      </c>
      <c r="F4099"/>
      <c r="G4099"/>
      <c r="H4099" s="209"/>
      <c r="I4099" s="209"/>
      <c r="J4099" s="209"/>
      <c r="K4099" s="209"/>
      <c r="L4099" s="327">
        <v>210100</v>
      </c>
      <c r="M4099" s="327">
        <v>540</v>
      </c>
      <c r="N4099" s="327">
        <v>5401</v>
      </c>
      <c r="O4099" s="330">
        <v>5202</v>
      </c>
      <c r="P4099" s="334">
        <v>51695</v>
      </c>
      <c r="Q4099" s="248"/>
      <c r="R4099" s="251"/>
      <c r="S4099" s="248"/>
      <c r="T4099" s="248" t="s">
        <v>16014</v>
      </c>
      <c r="U4099" s="248" t="s">
        <v>16270</v>
      </c>
    </row>
    <row r="4100" spans="1:21" s="1" customFormat="1" ht="23.25" customHeight="1" x14ac:dyDescent="0.25">
      <c r="A4100"/>
      <c r="B4100"/>
      <c r="C4100"/>
      <c r="D4100"/>
      <c r="E4100" s="321" t="s">
        <v>16282</v>
      </c>
      <c r="F4100"/>
      <c r="G4100"/>
      <c r="H4100" s="209"/>
      <c r="I4100" s="209"/>
      <c r="J4100" s="209"/>
      <c r="K4100" s="209"/>
      <c r="L4100" s="327">
        <v>210100</v>
      </c>
      <c r="M4100" s="327">
        <v>540</v>
      </c>
      <c r="N4100" s="327">
        <v>5401</v>
      </c>
      <c r="O4100" s="330">
        <v>5374</v>
      </c>
      <c r="P4100" s="334">
        <v>51696</v>
      </c>
      <c r="Q4100" s="248"/>
      <c r="R4100" s="251"/>
      <c r="S4100" s="248"/>
      <c r="T4100" s="248" t="s">
        <v>16014</v>
      </c>
      <c r="U4100" s="248" t="s">
        <v>16270</v>
      </c>
    </row>
    <row r="4101" spans="1:21" s="1" customFormat="1" ht="23.25" customHeight="1" x14ac:dyDescent="0.25">
      <c r="A4101"/>
      <c r="B4101"/>
      <c r="C4101"/>
      <c r="D4101"/>
      <c r="E4101" s="321" t="s">
        <v>16285</v>
      </c>
      <c r="F4101"/>
      <c r="G4101"/>
      <c r="H4101" s="209"/>
      <c r="I4101" s="209"/>
      <c r="J4101" s="209"/>
      <c r="K4101" s="209"/>
      <c r="L4101" s="327">
        <v>210100</v>
      </c>
      <c r="M4101" s="327">
        <v>540</v>
      </c>
      <c r="N4101" s="327">
        <v>5401</v>
      </c>
      <c r="O4101" s="330">
        <v>5510</v>
      </c>
      <c r="P4101" s="334">
        <v>51697</v>
      </c>
      <c r="Q4101" s="248"/>
      <c r="R4101" s="251"/>
      <c r="S4101" s="248"/>
      <c r="T4101" s="248" t="s">
        <v>16014</v>
      </c>
      <c r="U4101" s="248" t="s">
        <v>16270</v>
      </c>
    </row>
    <row r="4102" spans="1:21" s="1" customFormat="1" ht="23.25" customHeight="1" x14ac:dyDescent="0.25">
      <c r="A4102"/>
      <c r="B4102"/>
      <c r="C4102"/>
      <c r="D4102"/>
      <c r="E4102" s="321" t="s">
        <v>16288</v>
      </c>
      <c r="F4102"/>
      <c r="G4102"/>
      <c r="H4102" s="209"/>
      <c r="I4102" s="209"/>
      <c r="J4102" s="209"/>
      <c r="K4102" s="209"/>
      <c r="L4102" s="327">
        <v>210100</v>
      </c>
      <c r="M4102" s="327">
        <v>540</v>
      </c>
      <c r="N4102" s="327">
        <v>5401</v>
      </c>
      <c r="O4102" s="330">
        <v>5515</v>
      </c>
      <c r="P4102" s="334">
        <v>51698</v>
      </c>
      <c r="Q4102" s="248"/>
      <c r="R4102" s="251"/>
      <c r="S4102" s="248"/>
      <c r="T4102" s="248" t="s">
        <v>16014</v>
      </c>
      <c r="U4102" s="248" t="s">
        <v>16270</v>
      </c>
    </row>
    <row r="4103" spans="1:21" s="1" customFormat="1" ht="23.25" customHeight="1" x14ac:dyDescent="0.25">
      <c r="A4103"/>
      <c r="B4103"/>
      <c r="C4103"/>
      <c r="D4103"/>
      <c r="E4103" s="321" t="s">
        <v>16291</v>
      </c>
      <c r="F4103"/>
      <c r="G4103"/>
      <c r="H4103" s="209"/>
      <c r="I4103" s="209"/>
      <c r="J4103" s="209"/>
      <c r="K4103" s="209"/>
      <c r="L4103" s="327">
        <v>210100</v>
      </c>
      <c r="M4103" s="327">
        <v>540</v>
      </c>
      <c r="N4103" s="327">
        <v>5401</v>
      </c>
      <c r="O4103" s="330">
        <v>5525</v>
      </c>
      <c r="P4103" s="334">
        <v>51699</v>
      </c>
      <c r="Q4103" s="248"/>
      <c r="R4103" s="251"/>
      <c r="S4103" s="248"/>
      <c r="T4103" s="248" t="s">
        <v>16014</v>
      </c>
      <c r="U4103" s="248" t="s">
        <v>16270</v>
      </c>
    </row>
    <row r="4104" spans="1:21" s="1" customFormat="1" ht="23.25" customHeight="1" x14ac:dyDescent="0.25">
      <c r="A4104"/>
      <c r="B4104"/>
      <c r="C4104"/>
      <c r="D4104"/>
      <c r="E4104" s="321" t="s">
        <v>16294</v>
      </c>
      <c r="F4104"/>
      <c r="G4104"/>
      <c r="H4104" s="209"/>
      <c r="I4104" s="209"/>
      <c r="J4104" s="209"/>
      <c r="K4104" s="209"/>
      <c r="L4104" s="327">
        <v>210100</v>
      </c>
      <c r="M4104" s="327">
        <v>540</v>
      </c>
      <c r="N4104" s="327">
        <v>5401</v>
      </c>
      <c r="O4104" s="330">
        <v>5530</v>
      </c>
      <c r="P4104" s="334">
        <v>51700</v>
      </c>
      <c r="Q4104" s="248"/>
      <c r="R4104" s="251"/>
      <c r="S4104" s="248"/>
      <c r="T4104" s="248" t="s">
        <v>16014</v>
      </c>
      <c r="U4104" s="248" t="s">
        <v>16270</v>
      </c>
    </row>
    <row r="4105" spans="1:21" s="1" customFormat="1" ht="23.25" customHeight="1" x14ac:dyDescent="0.25">
      <c r="A4105"/>
      <c r="B4105"/>
      <c r="C4105"/>
      <c r="D4105"/>
      <c r="E4105" s="321" t="s">
        <v>16298</v>
      </c>
      <c r="F4105"/>
      <c r="G4105"/>
      <c r="H4105" s="209"/>
      <c r="I4105" s="209"/>
      <c r="J4105" s="209"/>
      <c r="K4105" s="209"/>
      <c r="L4105" s="327">
        <v>210100</v>
      </c>
      <c r="M4105" s="327">
        <v>540</v>
      </c>
      <c r="N4105" s="327">
        <v>5401</v>
      </c>
      <c r="O4105" s="331">
        <v>5900</v>
      </c>
      <c r="P4105" s="334">
        <v>51701</v>
      </c>
      <c r="Q4105" s="248"/>
      <c r="R4105" s="251"/>
      <c r="S4105" s="248"/>
      <c r="T4105" s="248" t="s">
        <v>16014</v>
      </c>
      <c r="U4105" s="248" t="s">
        <v>16270</v>
      </c>
    </row>
    <row r="4106" spans="1:21" s="1" customFormat="1" ht="23.25" customHeight="1" x14ac:dyDescent="0.25">
      <c r="A4106"/>
      <c r="B4106"/>
      <c r="C4106"/>
      <c r="D4106"/>
      <c r="E4106" s="321" t="s">
        <v>16275</v>
      </c>
      <c r="F4106"/>
      <c r="G4106"/>
      <c r="H4106" s="209"/>
      <c r="I4106" s="209"/>
      <c r="J4106" s="209"/>
      <c r="K4106" s="209"/>
      <c r="L4106" s="327">
        <v>210100</v>
      </c>
      <c r="M4106" s="327">
        <v>540</v>
      </c>
      <c r="N4106" s="327">
        <v>5402</v>
      </c>
      <c r="O4106" s="330">
        <v>5201</v>
      </c>
      <c r="P4106" s="334">
        <v>51702</v>
      </c>
      <c r="Q4106" s="248"/>
      <c r="R4106" s="251"/>
      <c r="S4106" s="248"/>
      <c r="T4106" s="248" t="s">
        <v>16014</v>
      </c>
      <c r="U4106" s="248" t="s">
        <v>16270</v>
      </c>
    </row>
    <row r="4107" spans="1:21" ht="23.25" customHeight="1" x14ac:dyDescent="0.25">
      <c r="D4107"/>
      <c r="E4107" s="321" t="s">
        <v>16279</v>
      </c>
      <c r="L4107" s="327">
        <v>210100</v>
      </c>
      <c r="M4107" s="327">
        <v>540</v>
      </c>
      <c r="N4107" s="327">
        <v>5402</v>
      </c>
      <c r="O4107" s="330">
        <v>5202</v>
      </c>
      <c r="P4107" s="334">
        <v>51703</v>
      </c>
      <c r="Q4107" s="248"/>
      <c r="R4107" s="251"/>
      <c r="S4107" s="248"/>
      <c r="T4107" s="248" t="s">
        <v>16014</v>
      </c>
      <c r="U4107" s="248" t="s">
        <v>16270</v>
      </c>
    </row>
    <row r="4108" spans="1:21" ht="23.25" customHeight="1" x14ac:dyDescent="0.25">
      <c r="D4108"/>
      <c r="E4108" s="321" t="s">
        <v>16282</v>
      </c>
      <c r="L4108" s="327">
        <v>210100</v>
      </c>
      <c r="M4108" s="327">
        <v>540</v>
      </c>
      <c r="N4108" s="327">
        <v>5402</v>
      </c>
      <c r="O4108" s="330">
        <v>5374</v>
      </c>
      <c r="P4108" s="334">
        <v>51704</v>
      </c>
      <c r="Q4108" s="248"/>
      <c r="R4108" s="251"/>
      <c r="S4108" s="248"/>
      <c r="T4108" s="248" t="s">
        <v>16014</v>
      </c>
      <c r="U4108" s="248" t="s">
        <v>16270</v>
      </c>
    </row>
    <row r="4109" spans="1:21" ht="23.25" customHeight="1" x14ac:dyDescent="0.25">
      <c r="D4109"/>
      <c r="E4109" s="321" t="s">
        <v>16285</v>
      </c>
      <c r="L4109" s="327">
        <v>210100</v>
      </c>
      <c r="M4109" s="327">
        <v>540</v>
      </c>
      <c r="N4109" s="327">
        <v>5402</v>
      </c>
      <c r="O4109" s="330">
        <v>5510</v>
      </c>
      <c r="P4109" s="334">
        <v>51705</v>
      </c>
      <c r="Q4109" s="248"/>
      <c r="R4109" s="251"/>
      <c r="S4109" s="248"/>
      <c r="T4109" s="248" t="s">
        <v>16014</v>
      </c>
      <c r="U4109" s="248" t="s">
        <v>16270</v>
      </c>
    </row>
    <row r="4110" spans="1:21" ht="23.25" customHeight="1" x14ac:dyDescent="0.25">
      <c r="D4110"/>
      <c r="E4110" s="321" t="s">
        <v>16288</v>
      </c>
      <c r="L4110" s="327">
        <v>210100</v>
      </c>
      <c r="M4110" s="327">
        <v>540</v>
      </c>
      <c r="N4110" s="327">
        <v>5402</v>
      </c>
      <c r="O4110" s="330">
        <v>5515</v>
      </c>
      <c r="P4110" s="334">
        <v>51706</v>
      </c>
      <c r="Q4110" s="248"/>
      <c r="R4110" s="251"/>
      <c r="S4110" s="248"/>
      <c r="T4110" s="248" t="s">
        <v>16014</v>
      </c>
      <c r="U4110" s="248" t="s">
        <v>16270</v>
      </c>
    </row>
    <row r="4111" spans="1:21" ht="23.25" customHeight="1" x14ac:dyDescent="0.25">
      <c r="D4111"/>
      <c r="E4111" s="321" t="s">
        <v>16291</v>
      </c>
      <c r="L4111" s="327">
        <v>210100</v>
      </c>
      <c r="M4111" s="327">
        <v>540</v>
      </c>
      <c r="N4111" s="327">
        <v>5402</v>
      </c>
      <c r="O4111" s="330">
        <v>5525</v>
      </c>
      <c r="P4111" s="334">
        <v>51707</v>
      </c>
      <c r="Q4111" s="248"/>
      <c r="R4111" s="251"/>
      <c r="S4111" s="248"/>
      <c r="T4111" s="248" t="s">
        <v>16014</v>
      </c>
      <c r="U4111" s="248" t="s">
        <v>16270</v>
      </c>
    </row>
    <row r="4112" spans="1:21" ht="23.25" customHeight="1" x14ac:dyDescent="0.25">
      <c r="D4112"/>
      <c r="E4112" s="321" t="s">
        <v>16294</v>
      </c>
      <c r="L4112" s="327">
        <v>210100</v>
      </c>
      <c r="M4112" s="327">
        <v>540</v>
      </c>
      <c r="N4112" s="327">
        <v>5402</v>
      </c>
      <c r="O4112" s="330">
        <v>5530</v>
      </c>
      <c r="P4112" s="334">
        <v>51708</v>
      </c>
      <c r="Q4112" s="248"/>
      <c r="R4112" s="251"/>
      <c r="S4112" s="248"/>
      <c r="T4112" s="248" t="s">
        <v>16014</v>
      </c>
      <c r="U4112" s="248" t="s">
        <v>16270</v>
      </c>
    </row>
    <row r="4113" spans="1:21" ht="23.25" customHeight="1" x14ac:dyDescent="0.25">
      <c r="D4113"/>
      <c r="E4113" s="321" t="s">
        <v>16298</v>
      </c>
      <c r="L4113" s="327">
        <v>210100</v>
      </c>
      <c r="M4113" s="327">
        <v>540</v>
      </c>
      <c r="N4113" s="327">
        <v>5402</v>
      </c>
      <c r="O4113" s="331">
        <v>5900</v>
      </c>
      <c r="P4113" s="334">
        <v>51709</v>
      </c>
      <c r="Q4113" s="248"/>
      <c r="R4113" s="251"/>
      <c r="S4113" s="248"/>
      <c r="T4113" s="248" t="s">
        <v>16014</v>
      </c>
      <c r="U4113" s="248" t="s">
        <v>16270</v>
      </c>
    </row>
    <row r="4114" spans="1:21" ht="23.25" customHeight="1" x14ac:dyDescent="0.25">
      <c r="D4114"/>
      <c r="E4114" s="321" t="s">
        <v>16275</v>
      </c>
      <c r="L4114" s="327">
        <v>210100</v>
      </c>
      <c r="M4114" s="328">
        <v>530</v>
      </c>
      <c r="N4114" s="327">
        <v>5509</v>
      </c>
      <c r="O4114" s="330">
        <v>5201</v>
      </c>
      <c r="P4114" s="334">
        <v>51710</v>
      </c>
      <c r="Q4114" s="248"/>
      <c r="R4114" s="251"/>
      <c r="S4114" s="248"/>
      <c r="T4114" s="248" t="s">
        <v>16014</v>
      </c>
      <c r="U4114" s="248" t="s">
        <v>16270</v>
      </c>
    </row>
    <row r="4115" spans="1:21" ht="23.25" customHeight="1" x14ac:dyDescent="0.25">
      <c r="D4115"/>
      <c r="E4115" s="321" t="s">
        <v>16279</v>
      </c>
      <c r="L4115" s="327">
        <v>210100</v>
      </c>
      <c r="M4115" s="328">
        <v>530</v>
      </c>
      <c r="N4115" s="327">
        <v>5509</v>
      </c>
      <c r="O4115" s="330">
        <v>5202</v>
      </c>
      <c r="P4115" s="334">
        <v>51711</v>
      </c>
      <c r="Q4115" s="248"/>
      <c r="R4115" s="251"/>
      <c r="S4115" s="248"/>
      <c r="T4115" s="248" t="s">
        <v>16014</v>
      </c>
      <c r="U4115" s="248" t="s">
        <v>16270</v>
      </c>
    </row>
    <row r="4116" spans="1:21" ht="23.25" customHeight="1" x14ac:dyDescent="0.25">
      <c r="D4116"/>
      <c r="E4116" s="321" t="s">
        <v>16282</v>
      </c>
      <c r="L4116" s="327">
        <v>210100</v>
      </c>
      <c r="M4116" s="328">
        <v>530</v>
      </c>
      <c r="N4116" s="327">
        <v>5509</v>
      </c>
      <c r="O4116" s="330">
        <v>5374</v>
      </c>
      <c r="P4116" s="334">
        <v>51712</v>
      </c>
      <c r="Q4116" s="248"/>
      <c r="R4116" s="251"/>
      <c r="S4116" s="248"/>
      <c r="T4116" s="248" t="s">
        <v>16014</v>
      </c>
      <c r="U4116" s="248" t="s">
        <v>16270</v>
      </c>
    </row>
    <row r="4117" spans="1:21" ht="23.25" customHeight="1" x14ac:dyDescent="0.25">
      <c r="D4117"/>
      <c r="E4117" s="321" t="s">
        <v>16285</v>
      </c>
      <c r="L4117" s="327">
        <v>210100</v>
      </c>
      <c r="M4117" s="328">
        <v>530</v>
      </c>
      <c r="N4117" s="327">
        <v>5509</v>
      </c>
      <c r="O4117" s="330">
        <v>5510</v>
      </c>
      <c r="P4117" s="334">
        <v>51713</v>
      </c>
      <c r="Q4117" s="248"/>
      <c r="R4117" s="251"/>
      <c r="S4117" s="248"/>
      <c r="T4117" s="248" t="s">
        <v>16014</v>
      </c>
      <c r="U4117" s="248" t="s">
        <v>16270</v>
      </c>
    </row>
    <row r="4118" spans="1:21" ht="23.25" customHeight="1" x14ac:dyDescent="0.25">
      <c r="D4118"/>
      <c r="E4118" s="321" t="s">
        <v>16288</v>
      </c>
      <c r="L4118" s="327">
        <v>210100</v>
      </c>
      <c r="M4118" s="328">
        <v>530</v>
      </c>
      <c r="N4118" s="327">
        <v>5509</v>
      </c>
      <c r="O4118" s="330">
        <v>5515</v>
      </c>
      <c r="P4118" s="334">
        <v>51714</v>
      </c>
      <c r="Q4118" s="248"/>
      <c r="R4118" s="251"/>
      <c r="S4118" s="248"/>
      <c r="T4118" s="248" t="s">
        <v>16014</v>
      </c>
      <c r="U4118" s="248" t="s">
        <v>16270</v>
      </c>
    </row>
    <row r="4119" spans="1:21" ht="23.25" customHeight="1" x14ac:dyDescent="0.25">
      <c r="D4119"/>
      <c r="E4119" s="321" t="s">
        <v>16291</v>
      </c>
      <c r="L4119" s="327">
        <v>210100</v>
      </c>
      <c r="M4119" s="328">
        <v>530</v>
      </c>
      <c r="N4119" s="327">
        <v>5509</v>
      </c>
      <c r="O4119" s="330">
        <v>5525</v>
      </c>
      <c r="P4119" s="334">
        <v>51715</v>
      </c>
      <c r="Q4119" s="248"/>
      <c r="R4119" s="251"/>
      <c r="S4119" s="248"/>
      <c r="T4119" s="248" t="s">
        <v>16014</v>
      </c>
      <c r="U4119" s="248" t="s">
        <v>16270</v>
      </c>
    </row>
    <row r="4120" spans="1:21" ht="23.25" customHeight="1" x14ac:dyDescent="0.25">
      <c r="D4120"/>
      <c r="E4120" s="321" t="s">
        <v>16294</v>
      </c>
      <c r="L4120" s="327">
        <v>210100</v>
      </c>
      <c r="M4120" s="328">
        <v>530</v>
      </c>
      <c r="N4120" s="327">
        <v>5509</v>
      </c>
      <c r="O4120" s="330">
        <v>5530</v>
      </c>
      <c r="P4120" s="334">
        <v>51716</v>
      </c>
      <c r="Q4120" s="248"/>
      <c r="R4120" s="251"/>
      <c r="S4120" s="248"/>
      <c r="T4120" s="248" t="s">
        <v>16014</v>
      </c>
      <c r="U4120" s="248" t="s">
        <v>16270</v>
      </c>
    </row>
    <row r="4121" spans="1:21" ht="23.25" customHeight="1" x14ac:dyDescent="0.25">
      <c r="D4121"/>
      <c r="E4121" s="321" t="s">
        <v>16298</v>
      </c>
      <c r="L4121" s="327">
        <v>210100</v>
      </c>
      <c r="M4121" s="328">
        <v>530</v>
      </c>
      <c r="N4121" s="327">
        <v>5509</v>
      </c>
      <c r="O4121" s="331">
        <v>5900</v>
      </c>
      <c r="P4121" s="334">
        <v>51717</v>
      </c>
      <c r="Q4121" s="248"/>
      <c r="R4121" s="251"/>
      <c r="S4121" s="248"/>
      <c r="T4121" s="248" t="s">
        <v>16014</v>
      </c>
      <c r="U4121" s="248" t="s">
        <v>16270</v>
      </c>
    </row>
    <row r="4122" spans="1:21" ht="23.25" customHeight="1" x14ac:dyDescent="0.25">
      <c r="A4122" t="s">
        <v>10115</v>
      </c>
      <c r="B4122" t="str">
        <f t="shared" ref="B4122:B4153" si="222">LEFT(A4122,2)</f>
        <v>35</v>
      </c>
      <c r="C4122" t="str">
        <f t="shared" ref="C4122:C4153" si="223">MID(A4122,4,3)</f>
        <v>001</v>
      </c>
      <c r="D4122" t="str">
        <f t="shared" ref="D4122:D4153" si="224">RIGHT(A4122,3)</f>
        <v>301</v>
      </c>
      <c r="E4122" s="161" t="s">
        <v>10118</v>
      </c>
      <c r="F4122" t="s">
        <v>10116</v>
      </c>
      <c r="G4122" t="s">
        <v>10119</v>
      </c>
      <c r="H4122" s="209">
        <v>35</v>
      </c>
      <c r="I4122" s="209">
        <v>1</v>
      </c>
      <c r="J4122" s="209">
        <v>301</v>
      </c>
      <c r="K4122" s="209">
        <v>350000</v>
      </c>
      <c r="L4122" s="209" t="s">
        <v>15177</v>
      </c>
      <c r="M4122" s="209">
        <v>600</v>
      </c>
      <c r="N4122" s="209">
        <v>6000</v>
      </c>
      <c r="O4122" s="209">
        <v>6001</v>
      </c>
      <c r="P4122" s="209">
        <v>60010</v>
      </c>
      <c r="Q4122" s="248"/>
      <c r="R4122" s="251"/>
      <c r="S4122" s="248"/>
      <c r="T4122" s="248" t="s">
        <v>16014</v>
      </c>
      <c r="U4122" s="248" t="s">
        <v>16270</v>
      </c>
    </row>
    <row r="4123" spans="1:21" ht="23.25" customHeight="1" x14ac:dyDescent="0.25">
      <c r="A4123" t="s">
        <v>10120</v>
      </c>
      <c r="B4123" t="str">
        <f t="shared" si="222"/>
        <v>35</v>
      </c>
      <c r="C4123" t="str">
        <f t="shared" si="223"/>
        <v>410</v>
      </c>
      <c r="D4123" t="str">
        <f t="shared" si="224"/>
        <v>301</v>
      </c>
      <c r="E4123" s="161" t="s">
        <v>10121</v>
      </c>
      <c r="F4123" t="s">
        <v>10116</v>
      </c>
      <c r="G4123" t="s">
        <v>10122</v>
      </c>
      <c r="H4123" s="209">
        <v>35</v>
      </c>
      <c r="I4123" s="209">
        <v>410</v>
      </c>
      <c r="J4123" s="209">
        <v>301</v>
      </c>
      <c r="K4123" s="209">
        <v>350000</v>
      </c>
      <c r="L4123" s="209" t="s">
        <v>15177</v>
      </c>
      <c r="M4123" s="209">
        <v>600</v>
      </c>
      <c r="N4123" s="209">
        <v>6000</v>
      </c>
      <c r="O4123" s="209">
        <v>6410</v>
      </c>
      <c r="P4123" s="209">
        <v>60020</v>
      </c>
      <c r="Q4123" s="248" t="s">
        <v>15969</v>
      </c>
      <c r="R4123" s="251"/>
      <c r="S4123" s="248"/>
      <c r="T4123" s="248"/>
      <c r="U4123" s="248"/>
    </row>
    <row r="4124" spans="1:21" ht="23.25" customHeight="1" x14ac:dyDescent="0.25">
      <c r="A4124" t="s">
        <v>10123</v>
      </c>
      <c r="B4124" t="str">
        <f t="shared" si="222"/>
        <v>35</v>
      </c>
      <c r="C4124" t="str">
        <f t="shared" si="223"/>
        <v>700</v>
      </c>
      <c r="D4124" t="str">
        <f t="shared" si="224"/>
        <v>301</v>
      </c>
      <c r="E4124" s="161" t="s">
        <v>10124</v>
      </c>
      <c r="F4124" t="s">
        <v>10116</v>
      </c>
      <c r="G4124" t="s">
        <v>9171</v>
      </c>
      <c r="H4124" s="209">
        <v>35</v>
      </c>
      <c r="I4124" s="209">
        <v>700</v>
      </c>
      <c r="J4124" s="209">
        <v>301</v>
      </c>
      <c r="K4124" s="209">
        <v>350000</v>
      </c>
      <c r="L4124" s="209" t="s">
        <v>15177</v>
      </c>
      <c r="M4124" s="209">
        <v>600</v>
      </c>
      <c r="N4124" s="209">
        <v>6000</v>
      </c>
      <c r="O4124" s="209">
        <v>6700</v>
      </c>
      <c r="P4124" s="209">
        <v>60030</v>
      </c>
      <c r="Q4124" s="248"/>
      <c r="R4124" s="251"/>
      <c r="S4124" s="248"/>
      <c r="T4124" s="248" t="s">
        <v>16014</v>
      </c>
      <c r="U4124" s="248" t="s">
        <v>16270</v>
      </c>
    </row>
    <row r="4125" spans="1:21" ht="23.25" customHeight="1" x14ac:dyDescent="0.25">
      <c r="A4125" t="s">
        <v>744</v>
      </c>
      <c r="B4125" t="str">
        <f t="shared" si="222"/>
        <v>31</v>
      </c>
      <c r="C4125" t="str">
        <f t="shared" si="223"/>
        <v>047</v>
      </c>
      <c r="D4125" t="str">
        <f t="shared" si="224"/>
        <v>090</v>
      </c>
      <c r="E4125" s="161" t="s">
        <v>746</v>
      </c>
      <c r="F4125" t="s">
        <v>647</v>
      </c>
      <c r="G4125" t="s">
        <v>747</v>
      </c>
      <c r="H4125" s="209">
        <v>31</v>
      </c>
      <c r="I4125" s="209">
        <v>47</v>
      </c>
      <c r="J4125" s="209">
        <v>90</v>
      </c>
      <c r="K4125" s="209">
        <v>315110</v>
      </c>
      <c r="L4125" s="209">
        <v>210100</v>
      </c>
      <c r="M4125" s="209">
        <v>700</v>
      </c>
      <c r="N4125" s="209">
        <v>7000</v>
      </c>
      <c r="O4125" s="209">
        <v>7001</v>
      </c>
      <c r="P4125" s="209">
        <v>70001</v>
      </c>
      <c r="Q4125" s="248"/>
      <c r="R4125" s="251"/>
      <c r="S4125" s="248"/>
      <c r="T4125" s="248" t="s">
        <v>16014</v>
      </c>
      <c r="U4125" s="248" t="s">
        <v>16270</v>
      </c>
    </row>
    <row r="4126" spans="1:21" ht="23.25" customHeight="1" x14ac:dyDescent="0.25">
      <c r="A4126" t="s">
        <v>748</v>
      </c>
      <c r="B4126" t="str">
        <f t="shared" si="222"/>
        <v>31</v>
      </c>
      <c r="C4126" t="str">
        <f t="shared" si="223"/>
        <v>047</v>
      </c>
      <c r="D4126" t="str">
        <f t="shared" si="224"/>
        <v>092</v>
      </c>
      <c r="E4126" s="161" t="s">
        <v>749</v>
      </c>
      <c r="F4126" t="s">
        <v>647</v>
      </c>
      <c r="G4126" t="s">
        <v>750</v>
      </c>
      <c r="H4126" s="209">
        <v>31</v>
      </c>
      <c r="I4126" s="209">
        <v>47</v>
      </c>
      <c r="J4126" s="209">
        <v>92</v>
      </c>
      <c r="K4126" s="209">
        <v>315110</v>
      </c>
      <c r="L4126" s="209">
        <v>210100</v>
      </c>
      <c r="M4126" s="209">
        <v>700</v>
      </c>
      <c r="N4126" s="209">
        <v>7000</v>
      </c>
      <c r="O4126" s="209">
        <v>7001</v>
      </c>
      <c r="P4126" s="209">
        <v>70002</v>
      </c>
      <c r="Q4126" s="248"/>
      <c r="R4126" s="251"/>
      <c r="S4126" s="248"/>
      <c r="T4126" s="248" t="s">
        <v>16014</v>
      </c>
      <c r="U4126" s="248" t="s">
        <v>16270</v>
      </c>
    </row>
    <row r="4127" spans="1:21" ht="23.25" customHeight="1" x14ac:dyDescent="0.25">
      <c r="A4127" t="s">
        <v>751</v>
      </c>
      <c r="B4127" t="str">
        <f t="shared" si="222"/>
        <v>31</v>
      </c>
      <c r="C4127" t="str">
        <f t="shared" si="223"/>
        <v>047</v>
      </c>
      <c r="D4127" t="str">
        <f t="shared" si="224"/>
        <v>093</v>
      </c>
      <c r="E4127" s="161" t="s">
        <v>753</v>
      </c>
      <c r="F4127" t="s">
        <v>647</v>
      </c>
      <c r="G4127" t="s">
        <v>754</v>
      </c>
      <c r="H4127" s="209">
        <v>31</v>
      </c>
      <c r="I4127" s="209">
        <v>47</v>
      </c>
      <c r="J4127" s="209">
        <v>93</v>
      </c>
      <c r="K4127" s="209">
        <v>315110</v>
      </c>
      <c r="L4127" s="209">
        <v>210100</v>
      </c>
      <c r="M4127" s="209">
        <v>700</v>
      </c>
      <c r="N4127" s="209">
        <v>7000</v>
      </c>
      <c r="O4127" s="209">
        <v>7001</v>
      </c>
      <c r="P4127" s="209">
        <v>70003</v>
      </c>
      <c r="Q4127" s="248"/>
      <c r="R4127" s="251"/>
      <c r="S4127" s="248"/>
      <c r="T4127" s="248" t="s">
        <v>16014</v>
      </c>
      <c r="U4127" s="248" t="s">
        <v>16270</v>
      </c>
    </row>
    <row r="4128" spans="1:21" ht="23.25" customHeight="1" x14ac:dyDescent="0.25">
      <c r="A4128" t="s">
        <v>757</v>
      </c>
      <c r="B4128" t="str">
        <f t="shared" si="222"/>
        <v>31</v>
      </c>
      <c r="C4128" t="str">
        <f t="shared" si="223"/>
        <v>047</v>
      </c>
      <c r="D4128" t="str">
        <f t="shared" si="224"/>
        <v>095</v>
      </c>
      <c r="E4128" s="161" t="s">
        <v>759</v>
      </c>
      <c r="F4128" t="s">
        <v>647</v>
      </c>
      <c r="G4128" t="s">
        <v>760</v>
      </c>
      <c r="H4128" s="209">
        <v>31</v>
      </c>
      <c r="I4128" s="209">
        <v>47</v>
      </c>
      <c r="J4128" s="209">
        <v>95</v>
      </c>
      <c r="K4128" s="209">
        <v>315110</v>
      </c>
      <c r="L4128" s="209">
        <v>210100</v>
      </c>
      <c r="M4128" s="209">
        <v>700</v>
      </c>
      <c r="N4128" s="209">
        <v>7000</v>
      </c>
      <c r="O4128" s="209">
        <v>7001</v>
      </c>
      <c r="P4128" s="209">
        <v>70004</v>
      </c>
      <c r="Q4128" s="248"/>
      <c r="R4128" s="251"/>
      <c r="S4128" s="248"/>
      <c r="T4128" s="248" t="s">
        <v>16014</v>
      </c>
      <c r="U4128" s="248" t="s">
        <v>16270</v>
      </c>
    </row>
    <row r="4129" spans="1:21" ht="23.25" customHeight="1" x14ac:dyDescent="0.25">
      <c r="A4129" t="s">
        <v>761</v>
      </c>
      <c r="B4129" t="str">
        <f t="shared" si="222"/>
        <v>31</v>
      </c>
      <c r="C4129" t="str">
        <f t="shared" si="223"/>
        <v>048</v>
      </c>
      <c r="D4129" t="str">
        <f t="shared" si="224"/>
        <v>001</v>
      </c>
      <c r="E4129" s="161" t="s">
        <v>762</v>
      </c>
      <c r="F4129" t="s">
        <v>647</v>
      </c>
      <c r="G4129" t="s">
        <v>763</v>
      </c>
      <c r="H4129" s="209">
        <v>31</v>
      </c>
      <c r="I4129" s="209">
        <v>48</v>
      </c>
      <c r="J4129" s="209">
        <v>1</v>
      </c>
      <c r="K4129" s="209">
        <v>315110</v>
      </c>
      <c r="L4129" s="209">
        <v>210100</v>
      </c>
      <c r="M4129" s="209">
        <v>700</v>
      </c>
      <c r="N4129" s="209">
        <v>7000</v>
      </c>
      <c r="O4129" s="209">
        <v>7001</v>
      </c>
      <c r="P4129" s="209">
        <v>70005</v>
      </c>
      <c r="R4129" s="251"/>
      <c r="S4129" s="248"/>
      <c r="T4129" s="248" t="s">
        <v>16014</v>
      </c>
      <c r="U4129" s="248" t="s">
        <v>16270</v>
      </c>
    </row>
    <row r="4130" spans="1:21" ht="23.25" customHeight="1" x14ac:dyDescent="0.25">
      <c r="A4130" t="s">
        <v>764</v>
      </c>
      <c r="B4130" t="str">
        <f t="shared" si="222"/>
        <v>31</v>
      </c>
      <c r="C4130" t="str">
        <f t="shared" si="223"/>
        <v>048</v>
      </c>
      <c r="D4130" t="str">
        <f t="shared" si="224"/>
        <v>002</v>
      </c>
      <c r="E4130" s="161" t="s">
        <v>765</v>
      </c>
      <c r="F4130" t="s">
        <v>647</v>
      </c>
      <c r="G4130" t="s">
        <v>766</v>
      </c>
      <c r="H4130" s="209">
        <v>31</v>
      </c>
      <c r="I4130" s="209">
        <v>48</v>
      </c>
      <c r="J4130" s="209">
        <v>2</v>
      </c>
      <c r="K4130" s="209">
        <v>315110</v>
      </c>
      <c r="L4130" s="209">
        <v>210100</v>
      </c>
      <c r="M4130" s="209">
        <v>700</v>
      </c>
      <c r="N4130" s="209">
        <v>7000</v>
      </c>
      <c r="O4130" s="209">
        <v>7001</v>
      </c>
      <c r="P4130" s="209">
        <v>70006</v>
      </c>
      <c r="R4130" s="251"/>
      <c r="S4130" s="248"/>
      <c r="T4130" s="248" t="s">
        <v>16014</v>
      </c>
      <c r="U4130" s="248" t="s">
        <v>16270</v>
      </c>
    </row>
    <row r="4131" spans="1:21" ht="23.25" customHeight="1" x14ac:dyDescent="0.25">
      <c r="A4131" t="s">
        <v>767</v>
      </c>
      <c r="B4131" t="str">
        <f t="shared" si="222"/>
        <v>31</v>
      </c>
      <c r="C4131" t="str">
        <f t="shared" si="223"/>
        <v>048</v>
      </c>
      <c r="D4131" t="str">
        <f t="shared" si="224"/>
        <v>003</v>
      </c>
      <c r="E4131" s="161" t="s">
        <v>768</v>
      </c>
      <c r="F4131" t="s">
        <v>647</v>
      </c>
      <c r="G4131" t="s">
        <v>769</v>
      </c>
      <c r="H4131" s="209">
        <v>31</v>
      </c>
      <c r="I4131" s="209">
        <v>48</v>
      </c>
      <c r="J4131" s="209">
        <v>3</v>
      </c>
      <c r="K4131" s="209">
        <v>315110</v>
      </c>
      <c r="L4131" s="209">
        <v>210100</v>
      </c>
      <c r="M4131" s="209">
        <v>700</v>
      </c>
      <c r="N4131" s="209">
        <v>7000</v>
      </c>
      <c r="O4131" s="209">
        <v>7001</v>
      </c>
      <c r="P4131" s="209">
        <v>70007</v>
      </c>
      <c r="Q4131" s="248"/>
      <c r="R4131" s="251"/>
      <c r="S4131" s="248"/>
      <c r="T4131" s="248" t="s">
        <v>16014</v>
      </c>
      <c r="U4131" s="248" t="s">
        <v>16270</v>
      </c>
    </row>
    <row r="4132" spans="1:21" ht="23.25" customHeight="1" x14ac:dyDescent="0.25">
      <c r="A4132" t="s">
        <v>770</v>
      </c>
      <c r="B4132" t="str">
        <f t="shared" si="222"/>
        <v>31</v>
      </c>
      <c r="C4132" t="str">
        <f t="shared" si="223"/>
        <v>048</v>
      </c>
      <c r="D4132" t="str">
        <f t="shared" si="224"/>
        <v>004</v>
      </c>
      <c r="E4132" s="161" t="s">
        <v>771</v>
      </c>
      <c r="F4132" t="s">
        <v>647</v>
      </c>
      <c r="G4132" t="s">
        <v>772</v>
      </c>
      <c r="H4132" s="209">
        <v>31</v>
      </c>
      <c r="I4132" s="209">
        <v>48</v>
      </c>
      <c r="J4132" s="209">
        <v>4</v>
      </c>
      <c r="K4132" s="209">
        <v>315110</v>
      </c>
      <c r="L4132" s="209">
        <v>210100</v>
      </c>
      <c r="M4132" s="209">
        <v>700</v>
      </c>
      <c r="N4132" s="209">
        <v>7000</v>
      </c>
      <c r="O4132" s="209">
        <v>7001</v>
      </c>
      <c r="P4132" s="209">
        <v>70008</v>
      </c>
      <c r="R4132" s="251"/>
      <c r="S4132" s="248"/>
      <c r="T4132" s="248" t="s">
        <v>16014</v>
      </c>
      <c r="U4132" s="248" t="s">
        <v>16270</v>
      </c>
    </row>
    <row r="4133" spans="1:21" ht="23.25" customHeight="1" x14ac:dyDescent="0.25">
      <c r="A4133" t="s">
        <v>773</v>
      </c>
      <c r="B4133" t="str">
        <f t="shared" si="222"/>
        <v>31</v>
      </c>
      <c r="C4133" t="str">
        <f t="shared" si="223"/>
        <v>048</v>
      </c>
      <c r="D4133" t="str">
        <f t="shared" si="224"/>
        <v>005</v>
      </c>
      <c r="E4133" s="161" t="s">
        <v>774</v>
      </c>
      <c r="F4133" t="s">
        <v>647</v>
      </c>
      <c r="G4133" t="s">
        <v>775</v>
      </c>
      <c r="H4133" s="209">
        <v>31</v>
      </c>
      <c r="I4133" s="209">
        <v>48</v>
      </c>
      <c r="J4133" s="209">
        <v>5</v>
      </c>
      <c r="K4133" s="209">
        <v>315110</v>
      </c>
      <c r="L4133" s="209">
        <v>210100</v>
      </c>
      <c r="M4133" s="209">
        <v>700</v>
      </c>
      <c r="N4133" s="209">
        <v>7001</v>
      </c>
      <c r="O4133" s="209">
        <v>7001</v>
      </c>
      <c r="P4133" s="209">
        <v>70009</v>
      </c>
      <c r="Q4133" s="248"/>
      <c r="R4133" s="251"/>
      <c r="S4133" s="248"/>
      <c r="T4133" s="248" t="s">
        <v>16014</v>
      </c>
      <c r="U4133" s="248" t="s">
        <v>16270</v>
      </c>
    </row>
    <row r="4134" spans="1:21" ht="23.25" customHeight="1" x14ac:dyDescent="0.25">
      <c r="A4134" t="s">
        <v>776</v>
      </c>
      <c r="B4134" t="str">
        <f t="shared" si="222"/>
        <v>31</v>
      </c>
      <c r="C4134" t="str">
        <f t="shared" si="223"/>
        <v>048</v>
      </c>
      <c r="D4134" t="str">
        <f t="shared" si="224"/>
        <v>006</v>
      </c>
      <c r="E4134" s="161" t="s">
        <v>777</v>
      </c>
      <c r="F4134" t="s">
        <v>647</v>
      </c>
      <c r="G4134" t="s">
        <v>778</v>
      </c>
      <c r="H4134" s="209">
        <v>31</v>
      </c>
      <c r="I4134" s="209">
        <v>48</v>
      </c>
      <c r="J4134" s="209">
        <v>6</v>
      </c>
      <c r="K4134" s="209">
        <v>315110</v>
      </c>
      <c r="L4134" s="209">
        <v>210100</v>
      </c>
      <c r="M4134" s="209">
        <v>700</v>
      </c>
      <c r="N4134" s="209">
        <v>7000</v>
      </c>
      <c r="O4134" s="209">
        <v>7001</v>
      </c>
      <c r="P4134" s="209">
        <v>70010</v>
      </c>
      <c r="Q4134" s="248"/>
      <c r="R4134" s="251"/>
      <c r="S4134" s="248"/>
      <c r="T4134" s="248" t="s">
        <v>16014</v>
      </c>
      <c r="U4134" s="248" t="s">
        <v>16270</v>
      </c>
    </row>
    <row r="4135" spans="1:21" ht="23.25" customHeight="1" x14ac:dyDescent="0.25">
      <c r="A4135" t="s">
        <v>779</v>
      </c>
      <c r="B4135" t="str">
        <f t="shared" si="222"/>
        <v>31</v>
      </c>
      <c r="C4135" t="str">
        <f t="shared" si="223"/>
        <v>048</v>
      </c>
      <c r="D4135" t="str">
        <f t="shared" si="224"/>
        <v>007</v>
      </c>
      <c r="E4135" s="161" t="s">
        <v>780</v>
      </c>
      <c r="F4135" t="s">
        <v>647</v>
      </c>
      <c r="G4135" t="s">
        <v>781</v>
      </c>
      <c r="H4135" s="209">
        <v>31</v>
      </c>
      <c r="I4135" s="209">
        <v>48</v>
      </c>
      <c r="J4135" s="209">
        <v>7</v>
      </c>
      <c r="K4135" s="209">
        <v>315110</v>
      </c>
      <c r="L4135" s="209">
        <v>210100</v>
      </c>
      <c r="M4135" s="209">
        <v>700</v>
      </c>
      <c r="N4135" s="209">
        <v>7000</v>
      </c>
      <c r="O4135" s="209">
        <v>7001</v>
      </c>
      <c r="P4135" s="209">
        <v>70011</v>
      </c>
      <c r="Q4135" s="248"/>
      <c r="R4135" s="251"/>
      <c r="S4135" s="248"/>
      <c r="T4135" s="248" t="s">
        <v>16014</v>
      </c>
      <c r="U4135" s="248" t="s">
        <v>16270</v>
      </c>
    </row>
    <row r="4136" spans="1:21" ht="23.25" customHeight="1" x14ac:dyDescent="0.25">
      <c r="A4136" t="s">
        <v>782</v>
      </c>
      <c r="B4136" t="str">
        <f t="shared" si="222"/>
        <v>31</v>
      </c>
      <c r="C4136" t="str">
        <f t="shared" si="223"/>
        <v>048</v>
      </c>
      <c r="D4136" t="str">
        <f t="shared" si="224"/>
        <v>008</v>
      </c>
      <c r="E4136" s="161" t="s">
        <v>783</v>
      </c>
      <c r="F4136" t="s">
        <v>647</v>
      </c>
      <c r="G4136" t="s">
        <v>784</v>
      </c>
      <c r="H4136" s="209">
        <v>31</v>
      </c>
      <c r="I4136" s="209">
        <v>48</v>
      </c>
      <c r="J4136" s="209">
        <v>8</v>
      </c>
      <c r="K4136" s="209">
        <v>315110</v>
      </c>
      <c r="L4136" s="209">
        <v>210100</v>
      </c>
      <c r="M4136" s="209">
        <v>700</v>
      </c>
      <c r="N4136" s="209">
        <v>7000</v>
      </c>
      <c r="O4136" s="209">
        <v>7001</v>
      </c>
      <c r="P4136" s="209">
        <v>70012</v>
      </c>
      <c r="R4136" s="251"/>
      <c r="S4136" s="248"/>
      <c r="T4136" s="248" t="s">
        <v>16014</v>
      </c>
      <c r="U4136" s="248" t="s">
        <v>16270</v>
      </c>
    </row>
    <row r="4137" spans="1:21" ht="23.25" customHeight="1" x14ac:dyDescent="0.25">
      <c r="A4137" t="s">
        <v>785</v>
      </c>
      <c r="B4137" t="str">
        <f t="shared" si="222"/>
        <v>31</v>
      </c>
      <c r="C4137" t="str">
        <f t="shared" si="223"/>
        <v>048</v>
      </c>
      <c r="D4137" t="str">
        <f t="shared" si="224"/>
        <v>009</v>
      </c>
      <c r="E4137" s="161" t="s">
        <v>786</v>
      </c>
      <c r="F4137" t="s">
        <v>647</v>
      </c>
      <c r="G4137" t="s">
        <v>787</v>
      </c>
      <c r="H4137" s="209">
        <v>31</v>
      </c>
      <c r="I4137" s="209">
        <v>48</v>
      </c>
      <c r="J4137" s="209">
        <v>9</v>
      </c>
      <c r="K4137" s="209">
        <v>315110</v>
      </c>
      <c r="L4137" s="209">
        <v>210100</v>
      </c>
      <c r="M4137" s="209">
        <v>700</v>
      </c>
      <c r="N4137" s="209">
        <v>7000</v>
      </c>
      <c r="O4137" s="209">
        <v>7001</v>
      </c>
      <c r="P4137" s="209">
        <v>70013</v>
      </c>
      <c r="R4137" s="251"/>
      <c r="S4137" s="248"/>
      <c r="T4137" s="248" t="s">
        <v>16014</v>
      </c>
      <c r="U4137" s="248" t="s">
        <v>16270</v>
      </c>
    </row>
    <row r="4138" spans="1:21" ht="23.25" customHeight="1" x14ac:dyDescent="0.25">
      <c r="A4138" t="s">
        <v>788</v>
      </c>
      <c r="B4138" t="str">
        <f t="shared" si="222"/>
        <v>31</v>
      </c>
      <c r="C4138" t="str">
        <f t="shared" si="223"/>
        <v>048</v>
      </c>
      <c r="D4138" t="str">
        <f t="shared" si="224"/>
        <v>010</v>
      </c>
      <c r="E4138" s="161" t="s">
        <v>789</v>
      </c>
      <c r="F4138" t="s">
        <v>647</v>
      </c>
      <c r="G4138" t="s">
        <v>790</v>
      </c>
      <c r="H4138" s="209">
        <v>31</v>
      </c>
      <c r="I4138" s="209">
        <v>48</v>
      </c>
      <c r="J4138" s="209">
        <v>10</v>
      </c>
      <c r="K4138" s="209">
        <v>315110</v>
      </c>
      <c r="L4138" s="209">
        <v>210100</v>
      </c>
      <c r="M4138" s="209">
        <v>700</v>
      </c>
      <c r="N4138" s="209">
        <v>7000</v>
      </c>
      <c r="O4138" s="209">
        <v>7001</v>
      </c>
      <c r="P4138" s="209">
        <v>70014</v>
      </c>
      <c r="Q4138" s="248"/>
      <c r="R4138" s="251"/>
      <c r="S4138" s="248"/>
      <c r="T4138" s="248" t="s">
        <v>16014</v>
      </c>
      <c r="U4138" s="248" t="s">
        <v>16270</v>
      </c>
    </row>
    <row r="4139" spans="1:21" ht="23.25" customHeight="1" x14ac:dyDescent="0.25">
      <c r="A4139" t="s">
        <v>791</v>
      </c>
      <c r="B4139" t="str">
        <f t="shared" si="222"/>
        <v>31</v>
      </c>
      <c r="C4139" t="str">
        <f t="shared" si="223"/>
        <v>048</v>
      </c>
      <c r="D4139" t="str">
        <f t="shared" si="224"/>
        <v>011</v>
      </c>
      <c r="E4139" s="161" t="s">
        <v>792</v>
      </c>
      <c r="F4139" t="s">
        <v>647</v>
      </c>
      <c r="G4139" t="s">
        <v>793</v>
      </c>
      <c r="H4139" s="209">
        <v>31</v>
      </c>
      <c r="I4139" s="209">
        <v>48</v>
      </c>
      <c r="J4139" s="209">
        <v>11</v>
      </c>
      <c r="K4139" s="209">
        <v>315110</v>
      </c>
      <c r="L4139" s="209">
        <v>210100</v>
      </c>
      <c r="M4139" s="209">
        <v>700</v>
      </c>
      <c r="N4139" s="209">
        <v>7000</v>
      </c>
      <c r="O4139" s="209">
        <v>7001</v>
      </c>
      <c r="P4139" s="209">
        <v>70015</v>
      </c>
      <c r="Q4139" s="248"/>
      <c r="R4139" s="251"/>
      <c r="S4139" s="248"/>
      <c r="T4139" s="248" t="s">
        <v>16014</v>
      </c>
      <c r="U4139" s="248" t="s">
        <v>16270</v>
      </c>
    </row>
    <row r="4140" spans="1:21" ht="23.25" customHeight="1" x14ac:dyDescent="0.25">
      <c r="A4140" t="s">
        <v>794</v>
      </c>
      <c r="B4140" t="str">
        <f t="shared" si="222"/>
        <v>31</v>
      </c>
      <c r="C4140" t="str">
        <f t="shared" si="223"/>
        <v>048</v>
      </c>
      <c r="D4140" t="str">
        <f t="shared" si="224"/>
        <v>012</v>
      </c>
      <c r="E4140" s="161" t="s">
        <v>795</v>
      </c>
      <c r="F4140" t="s">
        <v>647</v>
      </c>
      <c r="G4140" t="s">
        <v>796</v>
      </c>
      <c r="H4140" s="209">
        <v>31</v>
      </c>
      <c r="I4140" s="209">
        <v>48</v>
      </c>
      <c r="J4140" s="209">
        <v>12</v>
      </c>
      <c r="K4140" s="209">
        <v>315110</v>
      </c>
      <c r="L4140" s="209">
        <v>210100</v>
      </c>
      <c r="M4140" s="209">
        <v>700</v>
      </c>
      <c r="N4140" s="209">
        <v>7000</v>
      </c>
      <c r="O4140" s="209">
        <v>7001</v>
      </c>
      <c r="P4140" s="209">
        <v>70016</v>
      </c>
      <c r="Q4140" s="248"/>
      <c r="R4140" s="251"/>
      <c r="S4140" s="248"/>
      <c r="T4140" s="248" t="s">
        <v>16014</v>
      </c>
      <c r="U4140" s="248" t="s">
        <v>16270</v>
      </c>
    </row>
    <row r="4141" spans="1:21" ht="23.25" customHeight="1" x14ac:dyDescent="0.25">
      <c r="A4141" t="s">
        <v>797</v>
      </c>
      <c r="B4141" t="str">
        <f t="shared" si="222"/>
        <v>31</v>
      </c>
      <c r="C4141" t="str">
        <f t="shared" si="223"/>
        <v>048</v>
      </c>
      <c r="D4141" t="str">
        <f t="shared" si="224"/>
        <v>013</v>
      </c>
      <c r="E4141" s="161" t="s">
        <v>798</v>
      </c>
      <c r="F4141" t="s">
        <v>647</v>
      </c>
      <c r="G4141" t="s">
        <v>799</v>
      </c>
      <c r="H4141" s="209">
        <v>31</v>
      </c>
      <c r="I4141" s="209">
        <v>48</v>
      </c>
      <c r="J4141" s="209">
        <v>13</v>
      </c>
      <c r="K4141" s="209">
        <v>315110</v>
      </c>
      <c r="L4141" s="209">
        <v>210100</v>
      </c>
      <c r="M4141" s="209">
        <v>700</v>
      </c>
      <c r="N4141" s="209">
        <v>7000</v>
      </c>
      <c r="O4141" s="209">
        <v>7001</v>
      </c>
      <c r="P4141" s="209">
        <v>70017</v>
      </c>
      <c r="R4141" s="251"/>
      <c r="S4141" s="248"/>
      <c r="T4141" s="248" t="s">
        <v>16014</v>
      </c>
      <c r="U4141" s="248" t="s">
        <v>16270</v>
      </c>
    </row>
    <row r="4142" spans="1:21" ht="23.25" customHeight="1" x14ac:dyDescent="0.25">
      <c r="A4142" t="s">
        <v>800</v>
      </c>
      <c r="B4142" t="str">
        <f t="shared" si="222"/>
        <v>31</v>
      </c>
      <c r="C4142" t="str">
        <f t="shared" si="223"/>
        <v>048</v>
      </c>
      <c r="D4142" t="str">
        <f t="shared" si="224"/>
        <v>014</v>
      </c>
      <c r="E4142" s="161" t="s">
        <v>801</v>
      </c>
      <c r="F4142" t="s">
        <v>647</v>
      </c>
      <c r="G4142" t="s">
        <v>802</v>
      </c>
      <c r="H4142" s="209">
        <v>31</v>
      </c>
      <c r="I4142" s="209">
        <v>48</v>
      </c>
      <c r="J4142" s="209">
        <v>14</v>
      </c>
      <c r="K4142" s="209">
        <v>315110</v>
      </c>
      <c r="L4142" s="209">
        <v>210100</v>
      </c>
      <c r="M4142" s="209">
        <v>700</v>
      </c>
      <c r="N4142" s="209">
        <v>7000</v>
      </c>
      <c r="O4142" s="209">
        <v>7001</v>
      </c>
      <c r="P4142" s="209">
        <v>70018</v>
      </c>
      <c r="R4142" s="251"/>
      <c r="S4142" s="248"/>
      <c r="T4142" s="248" t="s">
        <v>16014</v>
      </c>
      <c r="U4142" s="248" t="s">
        <v>16270</v>
      </c>
    </row>
    <row r="4143" spans="1:21" ht="23.25" customHeight="1" x14ac:dyDescent="0.25">
      <c r="A4143" t="s">
        <v>803</v>
      </c>
      <c r="B4143" t="str">
        <f t="shared" si="222"/>
        <v>31</v>
      </c>
      <c r="C4143" t="str">
        <f t="shared" si="223"/>
        <v>048</v>
      </c>
      <c r="D4143" t="str">
        <f t="shared" si="224"/>
        <v>015</v>
      </c>
      <c r="E4143" s="161" t="s">
        <v>804</v>
      </c>
      <c r="F4143" t="s">
        <v>647</v>
      </c>
      <c r="G4143" t="s">
        <v>805</v>
      </c>
      <c r="H4143" s="209">
        <v>31</v>
      </c>
      <c r="I4143" s="209">
        <v>48</v>
      </c>
      <c r="J4143" s="209">
        <v>15</v>
      </c>
      <c r="K4143" s="209">
        <v>315110</v>
      </c>
      <c r="L4143" s="209">
        <v>210100</v>
      </c>
      <c r="M4143" s="209">
        <v>700</v>
      </c>
      <c r="N4143" s="209">
        <v>7000</v>
      </c>
      <c r="O4143" s="209">
        <v>7001</v>
      </c>
      <c r="P4143" s="209">
        <v>70019</v>
      </c>
      <c r="Q4143" s="248"/>
      <c r="R4143" s="251"/>
      <c r="S4143" s="248"/>
      <c r="T4143" s="248" t="s">
        <v>16014</v>
      </c>
      <c r="U4143" s="248" t="s">
        <v>16270</v>
      </c>
    </row>
    <row r="4144" spans="1:21" ht="23.25" customHeight="1" x14ac:dyDescent="0.25">
      <c r="A4144" t="s">
        <v>806</v>
      </c>
      <c r="B4144" t="str">
        <f t="shared" si="222"/>
        <v>31</v>
      </c>
      <c r="C4144" t="str">
        <f t="shared" si="223"/>
        <v>048</v>
      </c>
      <c r="D4144" t="str">
        <f t="shared" si="224"/>
        <v>016</v>
      </c>
      <c r="E4144" s="161" t="s">
        <v>807</v>
      </c>
      <c r="F4144" t="s">
        <v>647</v>
      </c>
      <c r="G4144" t="s">
        <v>808</v>
      </c>
      <c r="H4144" s="209">
        <v>31</v>
      </c>
      <c r="I4144" s="209">
        <v>48</v>
      </c>
      <c r="J4144" s="209">
        <v>16</v>
      </c>
      <c r="K4144" s="209">
        <v>315110</v>
      </c>
      <c r="L4144" s="209">
        <v>210100</v>
      </c>
      <c r="M4144" s="209">
        <v>700</v>
      </c>
      <c r="N4144" s="209">
        <v>7000</v>
      </c>
      <c r="O4144" s="209">
        <v>7001</v>
      </c>
      <c r="P4144" s="209">
        <v>70020</v>
      </c>
      <c r="Q4144" s="248"/>
      <c r="R4144" s="251"/>
      <c r="S4144" s="248"/>
      <c r="T4144" s="248" t="s">
        <v>16014</v>
      </c>
      <c r="U4144" s="248" t="s">
        <v>16270</v>
      </c>
    </row>
    <row r="4145" spans="1:168" ht="23.25" customHeight="1" x14ac:dyDescent="0.25">
      <c r="A4145" t="s">
        <v>809</v>
      </c>
      <c r="B4145" t="str">
        <f t="shared" si="222"/>
        <v>31</v>
      </c>
      <c r="C4145" t="str">
        <f t="shared" si="223"/>
        <v>048</v>
      </c>
      <c r="D4145" t="str">
        <f t="shared" si="224"/>
        <v>017</v>
      </c>
      <c r="E4145" s="161" t="s">
        <v>810</v>
      </c>
      <c r="F4145" t="s">
        <v>647</v>
      </c>
      <c r="G4145" t="s">
        <v>811</v>
      </c>
      <c r="H4145" s="209">
        <v>31</v>
      </c>
      <c r="I4145" s="209">
        <v>48</v>
      </c>
      <c r="J4145" s="209">
        <v>17</v>
      </c>
      <c r="K4145" s="209">
        <v>315110</v>
      </c>
      <c r="L4145" s="209">
        <v>210100</v>
      </c>
      <c r="M4145" s="209">
        <v>700</v>
      </c>
      <c r="N4145" s="209">
        <v>7000</v>
      </c>
      <c r="O4145" s="209">
        <v>7001</v>
      </c>
      <c r="P4145" s="209">
        <v>70021</v>
      </c>
      <c r="Q4145" s="248"/>
      <c r="R4145" s="251"/>
      <c r="S4145" s="248"/>
      <c r="T4145" s="248" t="s">
        <v>16014</v>
      </c>
      <c r="U4145" s="248" t="s">
        <v>16270</v>
      </c>
    </row>
    <row r="4146" spans="1:168" ht="23.25" customHeight="1" x14ac:dyDescent="0.25">
      <c r="A4146" t="s">
        <v>812</v>
      </c>
      <c r="B4146" t="str">
        <f t="shared" si="222"/>
        <v>31</v>
      </c>
      <c r="C4146" t="str">
        <f t="shared" si="223"/>
        <v>048</v>
      </c>
      <c r="D4146" t="str">
        <f t="shared" si="224"/>
        <v>018</v>
      </c>
      <c r="E4146" s="161" t="s">
        <v>813</v>
      </c>
      <c r="F4146" t="s">
        <v>647</v>
      </c>
      <c r="G4146" t="s">
        <v>814</v>
      </c>
      <c r="H4146" s="209">
        <v>31</v>
      </c>
      <c r="I4146" s="209">
        <v>48</v>
      </c>
      <c r="J4146" s="209">
        <v>18</v>
      </c>
      <c r="K4146" s="209">
        <v>315110</v>
      </c>
      <c r="L4146" s="209">
        <v>210100</v>
      </c>
      <c r="M4146" s="209">
        <v>700</v>
      </c>
      <c r="N4146" s="209">
        <v>7000</v>
      </c>
      <c r="O4146" s="209">
        <v>7001</v>
      </c>
      <c r="P4146" s="209">
        <v>70022</v>
      </c>
      <c r="Q4146" s="248"/>
      <c r="R4146" s="251"/>
      <c r="S4146" s="248"/>
      <c r="T4146" s="248" t="s">
        <v>16014</v>
      </c>
      <c r="U4146" s="248" t="s">
        <v>16270</v>
      </c>
    </row>
    <row r="4147" spans="1:168" ht="23.25" customHeight="1" x14ac:dyDescent="0.25">
      <c r="A4147" t="s">
        <v>815</v>
      </c>
      <c r="B4147" t="str">
        <f t="shared" si="222"/>
        <v>31</v>
      </c>
      <c r="C4147" t="str">
        <f t="shared" si="223"/>
        <v>048</v>
      </c>
      <c r="D4147" t="str">
        <f t="shared" si="224"/>
        <v>019</v>
      </c>
      <c r="E4147" s="161" t="s">
        <v>816</v>
      </c>
      <c r="F4147" t="s">
        <v>647</v>
      </c>
      <c r="G4147" t="s">
        <v>817</v>
      </c>
      <c r="H4147" s="209">
        <v>31</v>
      </c>
      <c r="I4147" s="209">
        <v>48</v>
      </c>
      <c r="J4147" s="209">
        <v>19</v>
      </c>
      <c r="K4147" s="209">
        <v>315110</v>
      </c>
      <c r="L4147" s="209">
        <v>210100</v>
      </c>
      <c r="M4147" s="209">
        <v>700</v>
      </c>
      <c r="N4147" s="209">
        <v>7000</v>
      </c>
      <c r="O4147" s="209">
        <v>7001</v>
      </c>
      <c r="P4147" s="209">
        <v>70023</v>
      </c>
      <c r="Q4147" s="248"/>
      <c r="R4147" s="251"/>
      <c r="S4147" s="248"/>
      <c r="T4147" s="248" t="s">
        <v>16014</v>
      </c>
      <c r="U4147" s="248" t="s">
        <v>16270</v>
      </c>
    </row>
    <row r="4148" spans="1:168" s="13" customFormat="1" ht="23.25" customHeight="1" x14ac:dyDescent="0.25">
      <c r="A4148" t="s">
        <v>818</v>
      </c>
      <c r="B4148" t="str">
        <f t="shared" si="222"/>
        <v>31</v>
      </c>
      <c r="C4148" t="str">
        <f t="shared" si="223"/>
        <v>048</v>
      </c>
      <c r="D4148" t="str">
        <f t="shared" si="224"/>
        <v>020</v>
      </c>
      <c r="E4148" s="161" t="s">
        <v>819</v>
      </c>
      <c r="F4148" t="s">
        <v>647</v>
      </c>
      <c r="G4148" t="s">
        <v>820</v>
      </c>
      <c r="H4148" s="209">
        <v>31</v>
      </c>
      <c r="I4148" s="209">
        <v>48</v>
      </c>
      <c r="J4148" s="209">
        <v>20</v>
      </c>
      <c r="K4148" s="209">
        <v>315110</v>
      </c>
      <c r="L4148" s="209">
        <v>210100</v>
      </c>
      <c r="M4148" s="209">
        <v>700</v>
      </c>
      <c r="N4148" s="209">
        <v>7000</v>
      </c>
      <c r="O4148" s="209">
        <v>7001</v>
      </c>
      <c r="P4148" s="209">
        <v>70024</v>
      </c>
      <c r="Q4148" s="248"/>
      <c r="R4148" s="251"/>
      <c r="S4148" s="248"/>
      <c r="T4148" s="248" t="s">
        <v>16014</v>
      </c>
      <c r="U4148" s="248" t="s">
        <v>16270</v>
      </c>
    </row>
    <row r="4149" spans="1:168" s="13" customFormat="1" ht="23.25" customHeight="1" x14ac:dyDescent="0.25">
      <c r="A4149" t="s">
        <v>821</v>
      </c>
      <c r="B4149" t="str">
        <f t="shared" si="222"/>
        <v>31</v>
      </c>
      <c r="C4149" t="str">
        <f t="shared" si="223"/>
        <v>048</v>
      </c>
      <c r="D4149" t="str">
        <f t="shared" si="224"/>
        <v>021</v>
      </c>
      <c r="E4149" s="161" t="s">
        <v>822</v>
      </c>
      <c r="F4149" t="s">
        <v>647</v>
      </c>
      <c r="G4149" t="s">
        <v>823</v>
      </c>
      <c r="H4149" s="209">
        <v>31</v>
      </c>
      <c r="I4149" s="209">
        <v>48</v>
      </c>
      <c r="J4149" s="209">
        <v>21</v>
      </c>
      <c r="K4149" s="209">
        <v>315110</v>
      </c>
      <c r="L4149" s="209">
        <v>210100</v>
      </c>
      <c r="M4149" s="209">
        <v>700</v>
      </c>
      <c r="N4149" s="209">
        <v>7000</v>
      </c>
      <c r="O4149" s="209">
        <v>7001</v>
      </c>
      <c r="P4149" s="209">
        <v>70025</v>
      </c>
      <c r="Q4149" s="248"/>
      <c r="R4149" s="251"/>
      <c r="S4149" s="248"/>
      <c r="T4149" s="248" t="s">
        <v>16014</v>
      </c>
      <c r="U4149" s="248" t="s">
        <v>16270</v>
      </c>
    </row>
    <row r="4150" spans="1:168" s="13" customFormat="1" ht="23.25" customHeight="1" x14ac:dyDescent="0.25">
      <c r="A4150" t="s">
        <v>824</v>
      </c>
      <c r="B4150" t="str">
        <f t="shared" si="222"/>
        <v>31</v>
      </c>
      <c r="C4150" t="str">
        <f t="shared" si="223"/>
        <v>048</v>
      </c>
      <c r="D4150" t="str">
        <f t="shared" si="224"/>
        <v>022</v>
      </c>
      <c r="E4150" s="161" t="s">
        <v>825</v>
      </c>
      <c r="F4150" t="s">
        <v>647</v>
      </c>
      <c r="G4150" t="s">
        <v>826</v>
      </c>
      <c r="H4150" s="209">
        <v>31</v>
      </c>
      <c r="I4150" s="209">
        <v>48</v>
      </c>
      <c r="J4150" s="209">
        <v>22</v>
      </c>
      <c r="K4150" s="209">
        <v>315110</v>
      </c>
      <c r="L4150" s="209">
        <v>210100</v>
      </c>
      <c r="M4150" s="209">
        <v>700</v>
      </c>
      <c r="N4150" s="209">
        <v>7000</v>
      </c>
      <c r="O4150" s="209">
        <v>7001</v>
      </c>
      <c r="P4150" s="209">
        <v>70026</v>
      </c>
      <c r="Q4150"/>
      <c r="R4150" s="251"/>
      <c r="S4150" s="248"/>
      <c r="T4150" s="248" t="s">
        <v>16014</v>
      </c>
      <c r="U4150" s="248" t="s">
        <v>16270</v>
      </c>
      <c r="V4150"/>
      <c r="W4150"/>
      <c r="X4150"/>
      <c r="Y4150"/>
      <c r="Z4150"/>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c r="BG4150"/>
      <c r="BH4150"/>
      <c r="BI4150"/>
      <c r="BJ4150"/>
      <c r="BK4150"/>
      <c r="BL4150"/>
      <c r="BM4150"/>
      <c r="BN4150"/>
      <c r="BO4150"/>
      <c r="BP4150"/>
      <c r="BQ4150"/>
      <c r="BR4150"/>
      <c r="BS4150"/>
      <c r="BT4150"/>
      <c r="BU4150"/>
      <c r="BV4150"/>
      <c r="BW4150"/>
      <c r="BX4150"/>
      <c r="BY4150"/>
      <c r="BZ4150"/>
      <c r="CA4150"/>
      <c r="CB4150"/>
      <c r="CC4150"/>
      <c r="CD4150"/>
      <c r="CE4150"/>
      <c r="CF4150"/>
      <c r="CG4150"/>
      <c r="CH4150"/>
      <c r="CI4150"/>
      <c r="CJ4150"/>
      <c r="CK4150"/>
      <c r="CL4150"/>
      <c r="CM4150"/>
      <c r="CN4150"/>
      <c r="CO4150"/>
      <c r="CP4150"/>
      <c r="CQ4150"/>
      <c r="CR4150"/>
      <c r="CS4150"/>
      <c r="CT4150"/>
      <c r="CU4150"/>
      <c r="CV4150"/>
      <c r="CW4150"/>
      <c r="CX4150"/>
      <c r="CY4150"/>
      <c r="CZ4150"/>
      <c r="DA4150"/>
      <c r="DB4150"/>
      <c r="DC4150"/>
      <c r="DD4150"/>
      <c r="DE4150"/>
      <c r="DF4150"/>
      <c r="DG4150"/>
      <c r="DH4150"/>
      <c r="DI4150"/>
      <c r="DJ4150"/>
      <c r="DK4150"/>
      <c r="DL4150"/>
      <c r="DM4150"/>
      <c r="DN4150"/>
      <c r="DO4150"/>
      <c r="DP4150"/>
      <c r="DQ4150"/>
      <c r="DR4150"/>
      <c r="DS4150"/>
      <c r="DT4150"/>
      <c r="DU4150"/>
      <c r="DV4150"/>
      <c r="DW4150"/>
      <c r="DX4150"/>
      <c r="DY4150"/>
      <c r="DZ4150"/>
      <c r="EA4150"/>
      <c r="EB4150"/>
      <c r="EC4150"/>
      <c r="ED4150"/>
      <c r="EE4150"/>
      <c r="EF4150"/>
      <c r="EG4150"/>
      <c r="EH4150"/>
      <c r="EI4150"/>
      <c r="EJ4150"/>
      <c r="EK4150"/>
      <c r="EL4150"/>
      <c r="EM4150"/>
      <c r="EN4150"/>
      <c r="EO4150"/>
      <c r="EP4150"/>
      <c r="EQ4150"/>
      <c r="ER4150"/>
      <c r="ES4150"/>
      <c r="ET4150"/>
      <c r="EU4150"/>
      <c r="EV4150"/>
      <c r="EW4150"/>
      <c r="EX4150"/>
      <c r="EY4150"/>
      <c r="EZ4150"/>
      <c r="FA4150"/>
      <c r="FB4150"/>
      <c r="FC4150"/>
      <c r="FD4150"/>
      <c r="FE4150"/>
      <c r="FF4150"/>
      <c r="FG4150"/>
      <c r="FH4150"/>
      <c r="FI4150"/>
      <c r="FJ4150"/>
      <c r="FK4150"/>
      <c r="FL4150"/>
    </row>
    <row r="4151" spans="1:168" s="13" customFormat="1" ht="23.25" customHeight="1" x14ac:dyDescent="0.25">
      <c r="A4151" t="s">
        <v>827</v>
      </c>
      <c r="B4151" t="str">
        <f t="shared" si="222"/>
        <v>31</v>
      </c>
      <c r="C4151" t="str">
        <f t="shared" si="223"/>
        <v>048</v>
      </c>
      <c r="D4151" t="str">
        <f t="shared" si="224"/>
        <v>023</v>
      </c>
      <c r="E4151" s="161" t="s">
        <v>828</v>
      </c>
      <c r="F4151" t="s">
        <v>647</v>
      </c>
      <c r="G4151" t="s">
        <v>829</v>
      </c>
      <c r="H4151" s="209">
        <v>31</v>
      </c>
      <c r="I4151" s="209">
        <v>48</v>
      </c>
      <c r="J4151" s="209">
        <v>23</v>
      </c>
      <c r="K4151" s="209">
        <v>315110</v>
      </c>
      <c r="L4151" s="209">
        <v>210100</v>
      </c>
      <c r="M4151" s="209">
        <v>700</v>
      </c>
      <c r="N4151" s="209">
        <v>7000</v>
      </c>
      <c r="O4151" s="209">
        <v>7001</v>
      </c>
      <c r="P4151" s="209">
        <v>70027</v>
      </c>
      <c r="Q4151" s="248"/>
      <c r="R4151" s="251"/>
      <c r="S4151" s="248"/>
      <c r="T4151" s="248" t="s">
        <v>16014</v>
      </c>
      <c r="U4151" s="248" t="s">
        <v>16270</v>
      </c>
      <c r="V4151"/>
      <c r="W4151"/>
      <c r="X4151"/>
      <c r="Y4151"/>
      <c r="Z4151"/>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c r="BG4151"/>
      <c r="BH4151"/>
      <c r="BI4151"/>
      <c r="BJ4151"/>
      <c r="BK4151"/>
      <c r="BL4151"/>
      <c r="BM4151"/>
      <c r="BN4151"/>
      <c r="BO4151"/>
      <c r="BP4151"/>
      <c r="BQ4151"/>
      <c r="BR4151"/>
      <c r="BS4151"/>
      <c r="BT4151"/>
      <c r="BU4151"/>
      <c r="BV4151"/>
      <c r="BW4151"/>
      <c r="BX4151"/>
      <c r="BY4151"/>
      <c r="BZ4151"/>
      <c r="CA4151"/>
      <c r="CB4151"/>
      <c r="CC4151"/>
      <c r="CD4151"/>
      <c r="CE4151"/>
      <c r="CF4151"/>
      <c r="CG4151"/>
      <c r="CH4151"/>
      <c r="CI4151"/>
      <c r="CJ4151"/>
      <c r="CK4151"/>
      <c r="CL4151"/>
      <c r="CM4151"/>
      <c r="CN4151"/>
      <c r="CO4151"/>
      <c r="CP4151"/>
      <c r="CQ4151"/>
      <c r="CR4151"/>
      <c r="CS4151"/>
      <c r="CT4151"/>
      <c r="CU4151"/>
      <c r="CV4151"/>
      <c r="CW4151"/>
      <c r="CX4151"/>
      <c r="CY4151"/>
      <c r="CZ4151"/>
      <c r="DA4151"/>
      <c r="DB4151"/>
      <c r="DC4151"/>
      <c r="DD4151"/>
      <c r="DE4151"/>
      <c r="DF4151"/>
      <c r="DG4151"/>
      <c r="DH4151"/>
      <c r="DI4151"/>
      <c r="DJ4151"/>
      <c r="DK4151"/>
      <c r="DL4151"/>
      <c r="DM4151"/>
      <c r="DN4151"/>
      <c r="DO4151"/>
      <c r="DP4151"/>
      <c r="DQ4151"/>
      <c r="DR4151"/>
      <c r="DS4151"/>
      <c r="DT4151"/>
      <c r="DU4151"/>
      <c r="DV4151"/>
      <c r="DW4151"/>
      <c r="DX4151"/>
      <c r="DY4151"/>
      <c r="DZ4151"/>
      <c r="EA4151"/>
      <c r="EB4151"/>
      <c r="EC4151"/>
      <c r="ED4151"/>
      <c r="EE4151"/>
      <c r="EF4151"/>
      <c r="EG4151"/>
      <c r="EH4151"/>
      <c r="EI4151"/>
      <c r="EJ4151"/>
      <c r="EK4151"/>
      <c r="EL4151"/>
      <c r="EM4151"/>
      <c r="EN4151"/>
      <c r="EO4151"/>
      <c r="EP4151"/>
      <c r="EQ4151"/>
      <c r="ER4151"/>
      <c r="ES4151"/>
      <c r="ET4151"/>
      <c r="EU4151"/>
      <c r="EV4151"/>
      <c r="EW4151"/>
      <c r="EX4151"/>
      <c r="EY4151"/>
      <c r="EZ4151"/>
      <c r="FA4151"/>
      <c r="FB4151"/>
      <c r="FC4151"/>
      <c r="FD4151"/>
      <c r="FE4151"/>
      <c r="FF4151"/>
      <c r="FG4151"/>
      <c r="FH4151"/>
      <c r="FI4151"/>
      <c r="FJ4151"/>
      <c r="FK4151"/>
      <c r="FL4151"/>
    </row>
    <row r="4152" spans="1:168" s="13" customFormat="1" ht="23.25" customHeight="1" x14ac:dyDescent="0.25">
      <c r="A4152" t="s">
        <v>830</v>
      </c>
      <c r="B4152" t="str">
        <f t="shared" si="222"/>
        <v>31</v>
      </c>
      <c r="C4152" t="str">
        <f t="shared" si="223"/>
        <v>048</v>
      </c>
      <c r="D4152" t="str">
        <f t="shared" si="224"/>
        <v>024</v>
      </c>
      <c r="E4152" s="161" t="s">
        <v>831</v>
      </c>
      <c r="F4152" t="s">
        <v>647</v>
      </c>
      <c r="G4152" t="s">
        <v>832</v>
      </c>
      <c r="H4152" s="209">
        <v>31</v>
      </c>
      <c r="I4152" s="209">
        <v>48</v>
      </c>
      <c r="J4152" s="209">
        <v>24</v>
      </c>
      <c r="K4152" s="209">
        <v>315110</v>
      </c>
      <c r="L4152" s="209">
        <v>210100</v>
      </c>
      <c r="M4152" s="209">
        <v>700</v>
      </c>
      <c r="N4152" s="209">
        <v>7000</v>
      </c>
      <c r="O4152" s="209">
        <v>7001</v>
      </c>
      <c r="P4152" s="209">
        <v>70028</v>
      </c>
      <c r="Q4152" s="248"/>
      <c r="R4152" s="251"/>
      <c r="S4152" s="248"/>
      <c r="T4152" s="248" t="s">
        <v>16014</v>
      </c>
      <c r="U4152" s="248" t="s">
        <v>16270</v>
      </c>
      <c r="V4152"/>
      <c r="W4152"/>
      <c r="X4152"/>
      <c r="Y4152"/>
      <c r="Z415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c r="BG4152"/>
      <c r="BH4152"/>
      <c r="BI4152"/>
      <c r="BJ4152"/>
      <c r="BK4152"/>
      <c r="BL4152"/>
      <c r="BM4152"/>
      <c r="BN4152"/>
      <c r="BO4152"/>
      <c r="BP4152"/>
      <c r="BQ4152"/>
      <c r="BR4152"/>
      <c r="BS4152"/>
      <c r="BT4152"/>
      <c r="BU4152"/>
      <c r="BV4152"/>
      <c r="BW4152"/>
      <c r="BX4152"/>
      <c r="BY4152"/>
      <c r="BZ4152"/>
      <c r="CA4152"/>
      <c r="CB4152"/>
      <c r="CC4152"/>
      <c r="CD4152"/>
      <c r="CE4152"/>
      <c r="CF4152"/>
      <c r="CG4152"/>
      <c r="CH4152"/>
      <c r="CI4152"/>
      <c r="CJ4152"/>
      <c r="CK4152"/>
      <c r="CL4152"/>
      <c r="CM4152"/>
      <c r="CN4152"/>
      <c r="CO4152"/>
      <c r="CP4152"/>
      <c r="CQ4152"/>
      <c r="CR4152"/>
      <c r="CS4152"/>
      <c r="CT4152"/>
      <c r="CU4152"/>
      <c r="CV4152"/>
      <c r="CW4152"/>
      <c r="CX4152"/>
      <c r="CY4152"/>
      <c r="CZ4152"/>
      <c r="DA4152"/>
      <c r="DB4152"/>
      <c r="DC4152"/>
      <c r="DD4152"/>
      <c r="DE4152"/>
      <c r="DF4152"/>
      <c r="DG4152"/>
      <c r="DH4152"/>
      <c r="DI4152"/>
      <c r="DJ4152"/>
      <c r="DK4152"/>
      <c r="DL4152"/>
      <c r="DM4152"/>
      <c r="DN4152"/>
      <c r="DO4152"/>
      <c r="DP4152"/>
      <c r="DQ4152"/>
      <c r="DR4152"/>
      <c r="DS4152"/>
      <c r="DT4152"/>
      <c r="DU4152"/>
      <c r="DV4152"/>
      <c r="DW4152"/>
      <c r="DX4152"/>
      <c r="DY4152"/>
      <c r="DZ4152"/>
      <c r="EA4152"/>
      <c r="EB4152"/>
      <c r="EC4152"/>
      <c r="ED4152"/>
      <c r="EE4152"/>
      <c r="EF4152"/>
      <c r="EG4152"/>
      <c r="EH4152"/>
      <c r="EI4152"/>
      <c r="EJ4152"/>
      <c r="EK4152"/>
      <c r="EL4152"/>
      <c r="EM4152"/>
      <c r="EN4152"/>
      <c r="EO4152"/>
      <c r="EP4152"/>
      <c r="EQ4152"/>
      <c r="ER4152"/>
      <c r="ES4152"/>
      <c r="ET4152"/>
      <c r="EU4152"/>
      <c r="EV4152"/>
      <c r="EW4152"/>
      <c r="EX4152"/>
      <c r="EY4152"/>
      <c r="EZ4152"/>
      <c r="FA4152"/>
      <c r="FB4152"/>
      <c r="FC4152"/>
      <c r="FD4152"/>
      <c r="FE4152"/>
      <c r="FF4152"/>
      <c r="FG4152"/>
      <c r="FH4152"/>
      <c r="FI4152"/>
      <c r="FJ4152"/>
      <c r="FK4152"/>
      <c r="FL4152"/>
    </row>
    <row r="4153" spans="1:168" s="13" customFormat="1" ht="23.25" customHeight="1" x14ac:dyDescent="0.25">
      <c r="A4153" t="s">
        <v>833</v>
      </c>
      <c r="B4153" t="str">
        <f t="shared" si="222"/>
        <v>31</v>
      </c>
      <c r="C4153" t="str">
        <f t="shared" si="223"/>
        <v>048</v>
      </c>
      <c r="D4153" t="str">
        <f t="shared" si="224"/>
        <v>025</v>
      </c>
      <c r="E4153" s="161" t="s">
        <v>834</v>
      </c>
      <c r="F4153" t="s">
        <v>647</v>
      </c>
      <c r="G4153" t="s">
        <v>835</v>
      </c>
      <c r="H4153" s="209">
        <v>31</v>
      </c>
      <c r="I4153" s="209">
        <v>48</v>
      </c>
      <c r="J4153" s="209">
        <v>25</v>
      </c>
      <c r="K4153" s="209">
        <v>315110</v>
      </c>
      <c r="L4153" s="209">
        <v>210100</v>
      </c>
      <c r="M4153" s="209">
        <v>700</v>
      </c>
      <c r="N4153" s="209">
        <v>7000</v>
      </c>
      <c r="O4153" s="209">
        <v>7001</v>
      </c>
      <c r="P4153" s="209">
        <v>70029</v>
      </c>
      <c r="Q4153" s="248"/>
      <c r="R4153" s="251"/>
      <c r="S4153" s="248"/>
      <c r="T4153" s="248" t="s">
        <v>16014</v>
      </c>
      <c r="U4153" s="248" t="s">
        <v>16270</v>
      </c>
      <c r="V4153"/>
      <c r="W4153"/>
      <c r="X4153"/>
      <c r="Y4153"/>
      <c r="Z4153"/>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c r="BG4153"/>
      <c r="BH4153"/>
      <c r="BI4153"/>
      <c r="BJ4153"/>
      <c r="BK4153"/>
      <c r="BL4153"/>
      <c r="BM4153"/>
      <c r="BN4153"/>
      <c r="BO4153"/>
      <c r="BP4153"/>
      <c r="BQ4153"/>
      <c r="BR4153"/>
      <c r="BS4153"/>
      <c r="BT4153"/>
      <c r="BU4153"/>
      <c r="BV4153"/>
      <c r="BW4153"/>
      <c r="BX4153"/>
      <c r="BY4153"/>
      <c r="BZ4153"/>
      <c r="CA4153"/>
      <c r="CB4153"/>
      <c r="CC4153"/>
      <c r="CD4153"/>
      <c r="CE4153"/>
      <c r="CF4153"/>
      <c r="CG4153"/>
      <c r="CH4153"/>
      <c r="CI4153"/>
      <c r="CJ4153"/>
      <c r="CK4153"/>
      <c r="CL4153"/>
      <c r="CM4153"/>
      <c r="CN4153"/>
      <c r="CO4153"/>
      <c r="CP4153"/>
      <c r="CQ4153"/>
      <c r="CR4153"/>
      <c r="CS4153"/>
      <c r="CT4153"/>
      <c r="CU4153"/>
      <c r="CV4153"/>
      <c r="CW4153"/>
      <c r="CX4153"/>
      <c r="CY4153"/>
      <c r="CZ4153"/>
      <c r="DA4153"/>
      <c r="DB4153"/>
      <c r="DC4153"/>
      <c r="DD4153"/>
      <c r="DE4153"/>
      <c r="DF4153"/>
      <c r="DG4153"/>
      <c r="DH4153"/>
      <c r="DI4153"/>
      <c r="DJ4153"/>
      <c r="DK4153"/>
      <c r="DL4153"/>
      <c r="DM4153"/>
      <c r="DN4153"/>
      <c r="DO4153"/>
      <c r="DP4153"/>
      <c r="DQ4153"/>
      <c r="DR4153"/>
      <c r="DS4153"/>
      <c r="DT4153"/>
      <c r="DU4153"/>
      <c r="DV4153"/>
      <c r="DW4153"/>
      <c r="DX4153"/>
      <c r="DY4153"/>
      <c r="DZ4153"/>
      <c r="EA4153"/>
      <c r="EB4153"/>
      <c r="EC4153"/>
      <c r="ED4153"/>
      <c r="EE4153"/>
      <c r="EF4153"/>
      <c r="EG4153"/>
      <c r="EH4153"/>
      <c r="EI4153"/>
      <c r="EJ4153"/>
      <c r="EK4153"/>
      <c r="EL4153"/>
      <c r="EM4153"/>
      <c r="EN4153"/>
      <c r="EO4153"/>
      <c r="EP4153"/>
      <c r="EQ4153"/>
      <c r="ER4153"/>
      <c r="ES4153"/>
      <c r="ET4153"/>
      <c r="EU4153"/>
      <c r="EV4153"/>
      <c r="EW4153"/>
      <c r="EX4153"/>
      <c r="EY4153"/>
      <c r="EZ4153"/>
      <c r="FA4153"/>
      <c r="FB4153"/>
      <c r="FC4153"/>
      <c r="FD4153"/>
      <c r="FE4153"/>
      <c r="FF4153"/>
      <c r="FG4153"/>
      <c r="FH4153"/>
      <c r="FI4153"/>
      <c r="FJ4153"/>
      <c r="FK4153"/>
      <c r="FL4153"/>
    </row>
    <row r="4154" spans="1:168" s="13" customFormat="1" ht="23.25" customHeight="1" x14ac:dyDescent="0.25">
      <c r="A4154" t="s">
        <v>836</v>
      </c>
      <c r="B4154" t="str">
        <f t="shared" ref="B4154:B4185" si="225">LEFT(A4154,2)</f>
        <v>31</v>
      </c>
      <c r="C4154" t="str">
        <f t="shared" ref="C4154:C4185" si="226">MID(A4154,4,3)</f>
        <v>048</v>
      </c>
      <c r="D4154" t="str">
        <f t="shared" ref="D4154:D4185" si="227">RIGHT(A4154,3)</f>
        <v>026</v>
      </c>
      <c r="E4154" s="161" t="s">
        <v>837</v>
      </c>
      <c r="F4154" t="s">
        <v>647</v>
      </c>
      <c r="G4154" t="s">
        <v>838</v>
      </c>
      <c r="H4154" s="209">
        <v>31</v>
      </c>
      <c r="I4154" s="209">
        <v>48</v>
      </c>
      <c r="J4154" s="209">
        <v>26</v>
      </c>
      <c r="K4154" s="209">
        <v>315110</v>
      </c>
      <c r="L4154" s="209">
        <v>210100</v>
      </c>
      <c r="M4154" s="209">
        <v>700</v>
      </c>
      <c r="N4154" s="209">
        <v>7000</v>
      </c>
      <c r="O4154" s="209">
        <v>7001</v>
      </c>
      <c r="P4154" s="209">
        <v>70030</v>
      </c>
      <c r="Q4154" s="248"/>
      <c r="R4154" s="251"/>
      <c r="S4154" s="248"/>
      <c r="T4154" s="248" t="s">
        <v>16014</v>
      </c>
      <c r="U4154" s="248" t="s">
        <v>16270</v>
      </c>
      <c r="V4154"/>
      <c r="W4154"/>
      <c r="X4154"/>
      <c r="Y4154"/>
      <c r="Z4154"/>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c r="BG4154"/>
      <c r="BH4154"/>
      <c r="BI4154"/>
      <c r="BJ4154"/>
      <c r="BK4154"/>
      <c r="BL4154"/>
      <c r="BM4154"/>
      <c r="BN4154"/>
      <c r="BO4154"/>
      <c r="BP4154"/>
      <c r="BQ4154"/>
      <c r="BR4154"/>
      <c r="BS4154"/>
      <c r="BT4154"/>
      <c r="BU4154"/>
      <c r="BV4154"/>
      <c r="BW4154"/>
      <c r="BX4154"/>
      <c r="BY4154"/>
      <c r="BZ4154"/>
      <c r="CA4154"/>
      <c r="CB4154"/>
      <c r="CC4154"/>
      <c r="CD4154"/>
      <c r="CE4154"/>
      <c r="CF4154"/>
      <c r="CG4154"/>
      <c r="CH4154"/>
      <c r="CI4154"/>
      <c r="CJ4154"/>
      <c r="CK4154"/>
      <c r="CL4154"/>
      <c r="CM4154"/>
      <c r="CN4154"/>
      <c r="CO4154"/>
      <c r="CP4154"/>
      <c r="CQ4154"/>
      <c r="CR4154"/>
      <c r="CS4154"/>
      <c r="CT4154"/>
      <c r="CU4154"/>
      <c r="CV4154"/>
      <c r="CW4154"/>
      <c r="CX4154"/>
      <c r="CY4154"/>
      <c r="CZ4154"/>
      <c r="DA4154"/>
      <c r="DB4154"/>
      <c r="DC4154"/>
      <c r="DD4154"/>
      <c r="DE4154"/>
      <c r="DF4154"/>
      <c r="DG4154"/>
      <c r="DH4154"/>
      <c r="DI4154"/>
      <c r="DJ4154"/>
      <c r="DK4154"/>
      <c r="DL4154"/>
      <c r="DM4154"/>
      <c r="DN4154"/>
      <c r="DO4154"/>
      <c r="DP4154"/>
      <c r="DQ4154"/>
      <c r="DR4154"/>
      <c r="DS4154"/>
      <c r="DT4154"/>
      <c r="DU4154"/>
      <c r="DV4154"/>
      <c r="DW4154"/>
      <c r="DX4154"/>
      <c r="DY4154"/>
      <c r="DZ4154"/>
      <c r="EA4154"/>
      <c r="EB4154"/>
      <c r="EC4154"/>
      <c r="ED4154"/>
      <c r="EE4154"/>
      <c r="EF4154"/>
      <c r="EG4154"/>
      <c r="EH4154"/>
      <c r="EI4154"/>
      <c r="EJ4154"/>
      <c r="EK4154"/>
      <c r="EL4154"/>
      <c r="EM4154"/>
      <c r="EN4154"/>
      <c r="EO4154"/>
      <c r="EP4154"/>
      <c r="EQ4154"/>
      <c r="ER4154"/>
      <c r="ES4154"/>
      <c r="ET4154"/>
      <c r="EU4154"/>
      <c r="EV4154"/>
      <c r="EW4154"/>
      <c r="EX4154"/>
      <c r="EY4154"/>
      <c r="EZ4154"/>
      <c r="FA4154"/>
      <c r="FB4154"/>
      <c r="FC4154"/>
      <c r="FD4154"/>
      <c r="FE4154"/>
      <c r="FF4154"/>
      <c r="FG4154"/>
      <c r="FH4154"/>
      <c r="FI4154"/>
      <c r="FJ4154"/>
      <c r="FK4154"/>
      <c r="FL4154"/>
    </row>
    <row r="4155" spans="1:168" s="13" customFormat="1" ht="23.25" customHeight="1" x14ac:dyDescent="0.25">
      <c r="A4155" t="s">
        <v>839</v>
      </c>
      <c r="B4155" t="str">
        <f t="shared" si="225"/>
        <v>31</v>
      </c>
      <c r="C4155" t="str">
        <f t="shared" si="226"/>
        <v>048</v>
      </c>
      <c r="D4155" t="str">
        <f t="shared" si="227"/>
        <v>027</v>
      </c>
      <c r="E4155" s="161" t="s">
        <v>840</v>
      </c>
      <c r="F4155" t="s">
        <v>647</v>
      </c>
      <c r="G4155" t="s">
        <v>841</v>
      </c>
      <c r="H4155" s="209">
        <v>31</v>
      </c>
      <c r="I4155" s="209">
        <v>48</v>
      </c>
      <c r="J4155" s="209">
        <v>27</v>
      </c>
      <c r="K4155" s="209">
        <v>315110</v>
      </c>
      <c r="L4155" s="209">
        <v>210100</v>
      </c>
      <c r="M4155" s="209">
        <v>700</v>
      </c>
      <c r="N4155" s="209">
        <v>7000</v>
      </c>
      <c r="O4155" s="209">
        <v>7001</v>
      </c>
      <c r="P4155" s="209">
        <v>70031</v>
      </c>
      <c r="Q4155" s="248"/>
      <c r="R4155" s="251"/>
      <c r="S4155" s="248"/>
      <c r="T4155" s="248" t="s">
        <v>16014</v>
      </c>
      <c r="U4155" s="248" t="s">
        <v>16270</v>
      </c>
      <c r="V4155"/>
      <c r="W4155"/>
      <c r="X4155"/>
      <c r="Y4155"/>
      <c r="Z4155"/>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c r="BG4155"/>
      <c r="BH4155"/>
      <c r="BI4155"/>
      <c r="BJ4155"/>
      <c r="BK4155"/>
      <c r="BL4155"/>
      <c r="BM4155"/>
      <c r="BN4155"/>
      <c r="BO4155"/>
      <c r="BP4155"/>
      <c r="BQ4155"/>
      <c r="BR4155"/>
      <c r="BS4155"/>
      <c r="BT4155"/>
      <c r="BU4155"/>
      <c r="BV4155"/>
      <c r="BW4155"/>
      <c r="BX4155"/>
      <c r="BY4155"/>
      <c r="BZ4155"/>
      <c r="CA4155"/>
      <c r="CB4155"/>
      <c r="CC4155"/>
      <c r="CD4155"/>
      <c r="CE4155"/>
      <c r="CF4155"/>
      <c r="CG4155"/>
      <c r="CH4155"/>
      <c r="CI4155"/>
      <c r="CJ4155"/>
      <c r="CK4155"/>
      <c r="CL4155"/>
      <c r="CM4155"/>
      <c r="CN4155"/>
      <c r="CO4155"/>
      <c r="CP4155"/>
      <c r="CQ4155"/>
      <c r="CR4155"/>
      <c r="CS4155"/>
      <c r="CT4155"/>
      <c r="CU4155"/>
      <c r="CV4155"/>
      <c r="CW4155"/>
      <c r="CX4155"/>
      <c r="CY4155"/>
      <c r="CZ4155"/>
      <c r="DA4155"/>
      <c r="DB4155"/>
      <c r="DC4155"/>
      <c r="DD4155"/>
      <c r="DE4155"/>
      <c r="DF4155"/>
      <c r="DG4155"/>
      <c r="DH4155"/>
      <c r="DI4155"/>
      <c r="DJ4155"/>
      <c r="DK4155"/>
      <c r="DL4155"/>
      <c r="DM4155"/>
      <c r="DN4155"/>
      <c r="DO4155"/>
      <c r="DP4155"/>
      <c r="DQ4155"/>
      <c r="DR4155"/>
      <c r="DS4155"/>
      <c r="DT4155"/>
      <c r="DU4155"/>
      <c r="DV4155"/>
      <c r="DW4155"/>
      <c r="DX4155"/>
      <c r="DY4155"/>
      <c r="DZ4155"/>
      <c r="EA4155"/>
      <c r="EB4155"/>
      <c r="EC4155"/>
      <c r="ED4155"/>
      <c r="EE4155"/>
      <c r="EF4155"/>
      <c r="EG4155"/>
      <c r="EH4155"/>
      <c r="EI4155"/>
      <c r="EJ4155"/>
      <c r="EK4155"/>
      <c r="EL4155"/>
      <c r="EM4155"/>
      <c r="EN4155"/>
      <c r="EO4155"/>
      <c r="EP4155"/>
      <c r="EQ4155"/>
      <c r="ER4155"/>
      <c r="ES4155"/>
      <c r="ET4155"/>
      <c r="EU4155"/>
      <c r="EV4155"/>
      <c r="EW4155"/>
      <c r="EX4155"/>
      <c r="EY4155"/>
      <c r="EZ4155"/>
      <c r="FA4155"/>
      <c r="FB4155"/>
      <c r="FC4155"/>
      <c r="FD4155"/>
      <c r="FE4155"/>
      <c r="FF4155"/>
      <c r="FG4155"/>
      <c r="FH4155"/>
      <c r="FI4155"/>
      <c r="FJ4155"/>
      <c r="FK4155"/>
      <c r="FL4155"/>
    </row>
    <row r="4156" spans="1:168" s="13" customFormat="1" ht="23.25" customHeight="1" x14ac:dyDescent="0.25">
      <c r="A4156" t="s">
        <v>842</v>
      </c>
      <c r="B4156" t="str">
        <f t="shared" si="225"/>
        <v>31</v>
      </c>
      <c r="C4156" t="str">
        <f t="shared" si="226"/>
        <v>048</v>
      </c>
      <c r="D4156" t="str">
        <f t="shared" si="227"/>
        <v>028</v>
      </c>
      <c r="E4156" s="161" t="s">
        <v>843</v>
      </c>
      <c r="F4156" t="s">
        <v>647</v>
      </c>
      <c r="G4156" t="s">
        <v>844</v>
      </c>
      <c r="H4156" s="209">
        <v>31</v>
      </c>
      <c r="I4156" s="209">
        <v>48</v>
      </c>
      <c r="J4156" s="209">
        <v>28</v>
      </c>
      <c r="K4156" s="209">
        <v>315110</v>
      </c>
      <c r="L4156" s="209">
        <v>210100</v>
      </c>
      <c r="M4156" s="209">
        <v>700</v>
      </c>
      <c r="N4156" s="209">
        <v>7000</v>
      </c>
      <c r="O4156" s="209">
        <v>7001</v>
      </c>
      <c r="P4156" s="209">
        <v>70032</v>
      </c>
      <c r="Q4156" s="248"/>
      <c r="R4156" s="251"/>
      <c r="S4156" s="248"/>
      <c r="T4156" s="248" t="s">
        <v>16014</v>
      </c>
      <c r="U4156" s="248" t="s">
        <v>16270</v>
      </c>
      <c r="V4156"/>
      <c r="W4156"/>
      <c r="X4156"/>
      <c r="Y4156"/>
      <c r="Z4156"/>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c r="BG4156"/>
      <c r="BH4156"/>
      <c r="BI4156"/>
      <c r="BJ4156"/>
      <c r="BK4156"/>
      <c r="BL4156"/>
      <c r="BM4156"/>
      <c r="BN4156"/>
      <c r="BO4156"/>
      <c r="BP4156"/>
      <c r="BQ4156"/>
      <c r="BR4156"/>
      <c r="BS4156"/>
      <c r="BT4156"/>
      <c r="BU4156"/>
      <c r="BV4156"/>
      <c r="BW4156"/>
      <c r="BX4156"/>
      <c r="BY4156"/>
      <c r="BZ4156"/>
      <c r="CA4156"/>
      <c r="CB4156"/>
      <c r="CC4156"/>
      <c r="CD4156"/>
      <c r="CE4156"/>
      <c r="CF4156"/>
      <c r="CG4156"/>
      <c r="CH4156"/>
      <c r="CI4156"/>
      <c r="CJ4156"/>
      <c r="CK4156"/>
      <c r="CL4156"/>
      <c r="CM4156"/>
      <c r="CN4156"/>
      <c r="CO4156"/>
      <c r="CP4156"/>
      <c r="CQ4156"/>
      <c r="CR4156"/>
      <c r="CS4156"/>
      <c r="CT4156"/>
      <c r="CU4156"/>
      <c r="CV4156"/>
      <c r="CW4156"/>
      <c r="CX4156"/>
      <c r="CY4156"/>
      <c r="CZ4156"/>
      <c r="DA4156"/>
      <c r="DB4156"/>
      <c r="DC4156"/>
      <c r="DD4156"/>
      <c r="DE4156"/>
      <c r="DF4156"/>
      <c r="DG4156"/>
      <c r="DH4156"/>
      <c r="DI4156"/>
      <c r="DJ4156"/>
      <c r="DK4156"/>
      <c r="DL4156"/>
      <c r="DM4156"/>
      <c r="DN4156"/>
      <c r="DO4156"/>
      <c r="DP4156"/>
      <c r="DQ4156"/>
      <c r="DR4156"/>
      <c r="DS4156"/>
      <c r="DT4156"/>
      <c r="DU4156"/>
      <c r="DV4156"/>
      <c r="DW4156"/>
      <c r="DX4156"/>
      <c r="DY4156"/>
      <c r="DZ4156"/>
      <c r="EA4156"/>
      <c r="EB4156"/>
      <c r="EC4156"/>
      <c r="ED4156"/>
      <c r="EE4156"/>
      <c r="EF4156"/>
      <c r="EG4156"/>
      <c r="EH4156"/>
      <c r="EI4156"/>
      <c r="EJ4156"/>
      <c r="EK4156"/>
      <c r="EL4156"/>
      <c r="EM4156"/>
      <c r="EN4156"/>
      <c r="EO4156"/>
      <c r="EP4156"/>
      <c r="EQ4156"/>
      <c r="ER4156"/>
      <c r="ES4156"/>
      <c r="ET4156"/>
      <c r="EU4156"/>
      <c r="EV4156"/>
      <c r="EW4156"/>
      <c r="EX4156"/>
      <c r="EY4156"/>
      <c r="EZ4156"/>
      <c r="FA4156"/>
      <c r="FB4156"/>
      <c r="FC4156"/>
      <c r="FD4156"/>
      <c r="FE4156"/>
      <c r="FF4156"/>
      <c r="FG4156"/>
      <c r="FH4156"/>
      <c r="FI4156"/>
      <c r="FJ4156"/>
      <c r="FK4156"/>
      <c r="FL4156"/>
    </row>
    <row r="4157" spans="1:168" s="13" customFormat="1" ht="23.25" customHeight="1" x14ac:dyDescent="0.25">
      <c r="A4157" t="s">
        <v>845</v>
      </c>
      <c r="B4157" t="str">
        <f t="shared" si="225"/>
        <v>31</v>
      </c>
      <c r="C4157" t="str">
        <f t="shared" si="226"/>
        <v>048</v>
      </c>
      <c r="D4157" t="str">
        <f t="shared" si="227"/>
        <v>051</v>
      </c>
      <c r="E4157" s="161" t="s">
        <v>846</v>
      </c>
      <c r="F4157" t="s">
        <v>647</v>
      </c>
      <c r="G4157" t="s">
        <v>847</v>
      </c>
      <c r="H4157" s="209">
        <v>31</v>
      </c>
      <c r="I4157" s="209">
        <v>48</v>
      </c>
      <c r="J4157" s="209">
        <v>51</v>
      </c>
      <c r="K4157" s="209">
        <v>315110</v>
      </c>
      <c r="L4157" s="209">
        <v>210100</v>
      </c>
      <c r="M4157" s="209">
        <v>700</v>
      </c>
      <c r="N4157" s="209">
        <v>7000</v>
      </c>
      <c r="O4157" s="209">
        <v>7001</v>
      </c>
      <c r="P4157" s="209">
        <v>70033</v>
      </c>
      <c r="Q4157" s="248"/>
      <c r="R4157" s="251"/>
      <c r="S4157" s="248"/>
      <c r="T4157" s="248" t="s">
        <v>16014</v>
      </c>
      <c r="U4157" s="248" t="s">
        <v>16270</v>
      </c>
      <c r="V4157"/>
      <c r="W4157"/>
      <c r="X4157"/>
      <c r="Y4157"/>
      <c r="Z4157"/>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c r="BG4157"/>
      <c r="BH4157"/>
      <c r="BI4157"/>
      <c r="BJ4157"/>
      <c r="BK4157"/>
      <c r="BL4157"/>
      <c r="BM4157"/>
      <c r="BN4157"/>
      <c r="BO4157"/>
      <c r="BP4157"/>
      <c r="BQ4157"/>
      <c r="BR4157"/>
      <c r="BS4157"/>
      <c r="BT4157"/>
      <c r="BU4157"/>
      <c r="BV4157"/>
      <c r="BW4157"/>
      <c r="BX4157"/>
      <c r="BY4157"/>
      <c r="BZ4157"/>
      <c r="CA4157"/>
      <c r="CB4157"/>
      <c r="CC4157"/>
      <c r="CD4157"/>
      <c r="CE4157"/>
      <c r="CF4157"/>
      <c r="CG4157"/>
      <c r="CH4157"/>
      <c r="CI4157"/>
      <c r="CJ4157"/>
      <c r="CK4157"/>
      <c r="CL4157"/>
      <c r="CM4157"/>
      <c r="CN4157"/>
      <c r="CO4157"/>
      <c r="CP4157"/>
      <c r="CQ4157"/>
      <c r="CR4157"/>
      <c r="CS4157"/>
      <c r="CT4157"/>
      <c r="CU4157"/>
      <c r="CV4157"/>
      <c r="CW4157"/>
      <c r="CX4157"/>
      <c r="CY4157"/>
      <c r="CZ4157"/>
      <c r="DA4157"/>
      <c r="DB4157"/>
      <c r="DC4157"/>
      <c r="DD4157"/>
      <c r="DE4157"/>
      <c r="DF4157"/>
      <c r="DG4157"/>
      <c r="DH4157"/>
      <c r="DI4157"/>
      <c r="DJ4157"/>
      <c r="DK4157"/>
      <c r="DL4157"/>
      <c r="DM4157"/>
      <c r="DN4157"/>
      <c r="DO4157"/>
      <c r="DP4157"/>
      <c r="DQ4157"/>
      <c r="DR4157"/>
      <c r="DS4157"/>
      <c r="DT4157"/>
      <c r="DU4157"/>
      <c r="DV4157"/>
      <c r="DW4157"/>
      <c r="DX4157"/>
      <c r="DY4157"/>
      <c r="DZ4157"/>
      <c r="EA4157"/>
      <c r="EB4157"/>
      <c r="EC4157"/>
      <c r="ED4157"/>
      <c r="EE4157"/>
      <c r="EF4157"/>
      <c r="EG4157"/>
      <c r="EH4157"/>
      <c r="EI4157"/>
      <c r="EJ4157"/>
      <c r="EK4157"/>
      <c r="EL4157"/>
      <c r="EM4157"/>
      <c r="EN4157"/>
      <c r="EO4157"/>
      <c r="EP4157"/>
      <c r="EQ4157"/>
      <c r="ER4157"/>
      <c r="ES4157"/>
      <c r="ET4157"/>
      <c r="EU4157"/>
      <c r="EV4157"/>
      <c r="EW4157"/>
      <c r="EX4157"/>
      <c r="EY4157"/>
      <c r="EZ4157"/>
      <c r="FA4157"/>
      <c r="FB4157"/>
      <c r="FC4157"/>
      <c r="FD4157"/>
      <c r="FE4157"/>
      <c r="FF4157"/>
      <c r="FG4157"/>
      <c r="FH4157"/>
      <c r="FI4157"/>
      <c r="FJ4157"/>
      <c r="FK4157"/>
      <c r="FL4157"/>
    </row>
    <row r="4158" spans="1:168" s="13" customFormat="1" ht="23.25" customHeight="1" x14ac:dyDescent="0.25">
      <c r="A4158" t="s">
        <v>848</v>
      </c>
      <c r="B4158" t="str">
        <f t="shared" si="225"/>
        <v>31</v>
      </c>
      <c r="C4158" t="str">
        <f t="shared" si="226"/>
        <v>048</v>
      </c>
      <c r="D4158" t="str">
        <f t="shared" si="227"/>
        <v>052</v>
      </c>
      <c r="E4158" s="161" t="s">
        <v>849</v>
      </c>
      <c r="F4158" t="s">
        <v>647</v>
      </c>
      <c r="G4158" t="s">
        <v>850</v>
      </c>
      <c r="H4158" s="209">
        <v>31</v>
      </c>
      <c r="I4158" s="209">
        <v>48</v>
      </c>
      <c r="J4158" s="209">
        <v>52</v>
      </c>
      <c r="K4158" s="209">
        <v>315110</v>
      </c>
      <c r="L4158" s="209">
        <v>210100</v>
      </c>
      <c r="M4158" s="209">
        <v>700</v>
      </c>
      <c r="N4158" s="209">
        <v>7000</v>
      </c>
      <c r="O4158" s="209">
        <v>7001</v>
      </c>
      <c r="P4158" s="209">
        <v>70034</v>
      </c>
      <c r="Q4158"/>
      <c r="R4158" s="251"/>
      <c r="S4158" s="248"/>
      <c r="T4158" s="248" t="s">
        <v>16014</v>
      </c>
      <c r="U4158" s="248" t="s">
        <v>16270</v>
      </c>
      <c r="V4158"/>
      <c r="W4158"/>
      <c r="X4158"/>
      <c r="Y4158"/>
      <c r="Z4158"/>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c r="BG4158"/>
      <c r="BH4158"/>
      <c r="BI4158"/>
      <c r="BJ4158"/>
      <c r="BK4158"/>
      <c r="BL4158"/>
      <c r="BM4158"/>
      <c r="BN4158"/>
      <c r="BO4158"/>
      <c r="BP4158"/>
      <c r="BQ4158"/>
      <c r="BR4158"/>
      <c r="BS4158"/>
      <c r="BT4158"/>
      <c r="BU4158"/>
      <c r="BV4158"/>
      <c r="BW4158"/>
      <c r="BX4158"/>
      <c r="BY4158"/>
      <c r="BZ4158"/>
      <c r="CA4158"/>
      <c r="CB4158"/>
      <c r="CC4158"/>
      <c r="CD4158"/>
      <c r="CE4158"/>
      <c r="CF4158"/>
      <c r="CG4158"/>
      <c r="CH4158"/>
      <c r="CI4158"/>
      <c r="CJ4158"/>
      <c r="CK4158"/>
      <c r="CL4158"/>
      <c r="CM4158"/>
      <c r="CN4158"/>
      <c r="CO4158"/>
      <c r="CP4158"/>
      <c r="CQ4158"/>
      <c r="CR4158"/>
      <c r="CS4158"/>
      <c r="CT4158"/>
      <c r="CU4158"/>
      <c r="CV4158"/>
      <c r="CW4158"/>
      <c r="CX4158"/>
      <c r="CY4158"/>
      <c r="CZ4158"/>
      <c r="DA4158"/>
      <c r="DB4158"/>
      <c r="DC4158"/>
      <c r="DD4158"/>
      <c r="DE4158"/>
      <c r="DF4158"/>
      <c r="DG4158"/>
      <c r="DH4158"/>
      <c r="DI4158"/>
      <c r="DJ4158"/>
      <c r="DK4158"/>
      <c r="DL4158"/>
      <c r="DM4158"/>
      <c r="DN4158"/>
      <c r="DO4158"/>
      <c r="DP4158"/>
      <c r="DQ4158"/>
      <c r="DR4158"/>
      <c r="DS4158"/>
      <c r="DT4158"/>
      <c r="DU4158"/>
      <c r="DV4158"/>
      <c r="DW4158"/>
      <c r="DX4158"/>
      <c r="DY4158"/>
      <c r="DZ4158"/>
      <c r="EA4158"/>
      <c r="EB4158"/>
      <c r="EC4158"/>
      <c r="ED4158"/>
      <c r="EE4158"/>
      <c r="EF4158"/>
      <c r="EG4158"/>
      <c r="EH4158"/>
      <c r="EI4158"/>
      <c r="EJ4158"/>
      <c r="EK4158"/>
      <c r="EL4158"/>
      <c r="EM4158"/>
      <c r="EN4158"/>
      <c r="EO4158"/>
      <c r="EP4158"/>
      <c r="EQ4158"/>
      <c r="ER4158"/>
      <c r="ES4158"/>
      <c r="ET4158"/>
      <c r="EU4158"/>
      <c r="EV4158"/>
      <c r="EW4158"/>
      <c r="EX4158"/>
      <c r="EY4158"/>
      <c r="EZ4158"/>
      <c r="FA4158"/>
      <c r="FB4158"/>
      <c r="FC4158"/>
      <c r="FD4158"/>
      <c r="FE4158"/>
      <c r="FF4158"/>
      <c r="FG4158"/>
      <c r="FH4158"/>
      <c r="FI4158"/>
      <c r="FJ4158"/>
      <c r="FK4158"/>
      <c r="FL4158"/>
    </row>
    <row r="4159" spans="1:168" s="13" customFormat="1" ht="23.25" customHeight="1" x14ac:dyDescent="0.25">
      <c r="A4159" t="s">
        <v>851</v>
      </c>
      <c r="B4159" t="str">
        <f t="shared" si="225"/>
        <v>31</v>
      </c>
      <c r="C4159" t="str">
        <f t="shared" si="226"/>
        <v>048</v>
      </c>
      <c r="D4159" t="str">
        <f t="shared" si="227"/>
        <v>053</v>
      </c>
      <c r="E4159" s="161" t="s">
        <v>852</v>
      </c>
      <c r="F4159" t="s">
        <v>647</v>
      </c>
      <c r="G4159" t="s">
        <v>853</v>
      </c>
      <c r="H4159" s="209">
        <v>31</v>
      </c>
      <c r="I4159" s="209">
        <v>48</v>
      </c>
      <c r="J4159" s="209">
        <v>53</v>
      </c>
      <c r="K4159" s="209">
        <v>315110</v>
      </c>
      <c r="L4159" s="209">
        <v>210100</v>
      </c>
      <c r="M4159" s="209">
        <v>700</v>
      </c>
      <c r="N4159" s="209">
        <v>7000</v>
      </c>
      <c r="O4159" s="209">
        <v>7001</v>
      </c>
      <c r="P4159" s="209">
        <v>70035</v>
      </c>
      <c r="Q4159" s="248"/>
      <c r="R4159" s="251"/>
      <c r="S4159" s="248"/>
      <c r="T4159" s="248" t="s">
        <v>16014</v>
      </c>
      <c r="U4159" s="248" t="s">
        <v>16270</v>
      </c>
      <c r="V4159"/>
      <c r="W4159"/>
      <c r="X4159"/>
      <c r="Y4159"/>
      <c r="Z4159"/>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c r="BG4159"/>
      <c r="BH4159"/>
      <c r="BI4159"/>
      <c r="BJ4159"/>
      <c r="BK4159"/>
      <c r="BL4159"/>
      <c r="BM4159"/>
      <c r="BN4159"/>
      <c r="BO4159"/>
      <c r="BP4159"/>
      <c r="BQ4159"/>
      <c r="BR4159"/>
      <c r="BS4159"/>
      <c r="BT4159"/>
      <c r="BU4159"/>
      <c r="BV4159"/>
      <c r="BW4159"/>
      <c r="BX4159"/>
      <c r="BY4159"/>
      <c r="BZ4159"/>
      <c r="CA4159"/>
      <c r="CB4159"/>
      <c r="CC4159"/>
      <c r="CD4159"/>
      <c r="CE4159"/>
      <c r="CF4159"/>
      <c r="CG4159"/>
      <c r="CH4159"/>
      <c r="CI4159"/>
      <c r="CJ4159"/>
      <c r="CK4159"/>
      <c r="CL4159"/>
      <c r="CM4159"/>
      <c r="CN4159"/>
      <c r="CO4159"/>
      <c r="CP4159"/>
      <c r="CQ4159"/>
      <c r="CR4159"/>
      <c r="CS4159"/>
      <c r="CT4159"/>
      <c r="CU4159"/>
      <c r="CV4159"/>
      <c r="CW4159"/>
      <c r="CX4159"/>
      <c r="CY4159"/>
      <c r="CZ4159"/>
      <c r="DA4159"/>
      <c r="DB4159"/>
      <c r="DC4159"/>
      <c r="DD4159"/>
      <c r="DE4159"/>
      <c r="DF4159"/>
      <c r="DG4159"/>
      <c r="DH4159"/>
      <c r="DI4159"/>
      <c r="DJ4159"/>
      <c r="DK4159"/>
      <c r="DL4159"/>
      <c r="DM4159"/>
      <c r="DN4159"/>
      <c r="DO4159"/>
      <c r="DP4159"/>
      <c r="DQ4159"/>
      <c r="DR4159"/>
      <c r="DS4159"/>
      <c r="DT4159"/>
      <c r="DU4159"/>
      <c r="DV4159"/>
      <c r="DW4159"/>
      <c r="DX4159"/>
      <c r="DY4159"/>
      <c r="DZ4159"/>
      <c r="EA4159"/>
      <c r="EB4159"/>
      <c r="EC4159"/>
      <c r="ED4159"/>
      <c r="EE4159"/>
      <c r="EF4159"/>
      <c r="EG4159"/>
      <c r="EH4159"/>
      <c r="EI4159"/>
      <c r="EJ4159"/>
      <c r="EK4159"/>
      <c r="EL4159"/>
      <c r="EM4159"/>
      <c r="EN4159"/>
      <c r="EO4159"/>
      <c r="EP4159"/>
      <c r="EQ4159"/>
      <c r="ER4159"/>
      <c r="ES4159"/>
      <c r="ET4159"/>
      <c r="EU4159"/>
      <c r="EV4159"/>
      <c r="EW4159"/>
      <c r="EX4159"/>
      <c r="EY4159"/>
      <c r="EZ4159"/>
      <c r="FA4159"/>
      <c r="FB4159"/>
      <c r="FC4159"/>
      <c r="FD4159"/>
      <c r="FE4159"/>
      <c r="FF4159"/>
      <c r="FG4159"/>
      <c r="FH4159"/>
      <c r="FI4159"/>
      <c r="FJ4159"/>
      <c r="FK4159"/>
      <c r="FL4159"/>
    </row>
    <row r="4160" spans="1:168" s="13" customFormat="1" ht="23.25" customHeight="1" x14ac:dyDescent="0.25">
      <c r="A4160" t="s">
        <v>854</v>
      </c>
      <c r="B4160" t="str">
        <f t="shared" si="225"/>
        <v>31</v>
      </c>
      <c r="C4160" t="str">
        <f t="shared" si="226"/>
        <v>048</v>
      </c>
      <c r="D4160" t="str">
        <f t="shared" si="227"/>
        <v>054</v>
      </c>
      <c r="E4160" s="161" t="s">
        <v>855</v>
      </c>
      <c r="F4160" t="s">
        <v>647</v>
      </c>
      <c r="G4160" t="s">
        <v>856</v>
      </c>
      <c r="H4160" s="209">
        <v>31</v>
      </c>
      <c r="I4160" s="209">
        <v>48</v>
      </c>
      <c r="J4160" s="209">
        <v>54</v>
      </c>
      <c r="K4160" s="209">
        <v>315110</v>
      </c>
      <c r="L4160" s="209">
        <v>210100</v>
      </c>
      <c r="M4160" s="209">
        <v>700</v>
      </c>
      <c r="N4160" s="209">
        <v>7000</v>
      </c>
      <c r="O4160" s="209">
        <v>7001</v>
      </c>
      <c r="P4160" s="209">
        <v>70036</v>
      </c>
      <c r="Q4160" s="248"/>
      <c r="R4160" s="251"/>
      <c r="S4160" s="248"/>
      <c r="T4160" s="248" t="s">
        <v>16014</v>
      </c>
      <c r="U4160" s="248" t="s">
        <v>16270</v>
      </c>
      <c r="V4160"/>
      <c r="W4160"/>
      <c r="X4160"/>
      <c r="Y4160"/>
      <c r="Z4160"/>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c r="BG4160"/>
      <c r="BH4160"/>
      <c r="BI4160"/>
      <c r="BJ4160"/>
      <c r="BK4160"/>
      <c r="BL4160"/>
      <c r="BM4160"/>
      <c r="BN4160"/>
      <c r="BO4160"/>
      <c r="BP4160"/>
      <c r="BQ4160"/>
      <c r="BR4160"/>
      <c r="BS4160"/>
      <c r="BT4160"/>
      <c r="BU4160"/>
      <c r="BV4160"/>
      <c r="BW4160"/>
      <c r="BX4160"/>
      <c r="BY4160"/>
      <c r="BZ4160"/>
      <c r="CA4160"/>
      <c r="CB4160"/>
      <c r="CC4160"/>
      <c r="CD4160"/>
      <c r="CE4160"/>
      <c r="CF4160"/>
      <c r="CG4160"/>
      <c r="CH4160"/>
      <c r="CI4160"/>
      <c r="CJ4160"/>
      <c r="CK4160"/>
      <c r="CL4160"/>
      <c r="CM4160"/>
      <c r="CN4160"/>
      <c r="CO4160"/>
      <c r="CP4160"/>
      <c r="CQ4160"/>
      <c r="CR4160"/>
      <c r="CS4160"/>
      <c r="CT4160"/>
      <c r="CU4160"/>
      <c r="CV4160"/>
      <c r="CW4160"/>
      <c r="CX4160"/>
      <c r="CY4160"/>
      <c r="CZ4160"/>
      <c r="DA4160"/>
      <c r="DB4160"/>
      <c r="DC4160"/>
      <c r="DD4160"/>
      <c r="DE4160"/>
      <c r="DF4160"/>
      <c r="DG4160"/>
      <c r="DH4160"/>
      <c r="DI4160"/>
      <c r="DJ4160"/>
      <c r="DK4160"/>
      <c r="DL4160"/>
      <c r="DM4160"/>
      <c r="DN4160"/>
      <c r="DO4160"/>
      <c r="DP4160"/>
      <c r="DQ4160"/>
      <c r="DR4160"/>
      <c r="DS4160"/>
      <c r="DT4160"/>
      <c r="DU4160"/>
      <c r="DV4160"/>
      <c r="DW4160"/>
      <c r="DX4160"/>
      <c r="DY4160"/>
      <c r="DZ4160"/>
      <c r="EA4160"/>
      <c r="EB4160"/>
      <c r="EC4160"/>
      <c r="ED4160"/>
      <c r="EE4160"/>
      <c r="EF4160"/>
      <c r="EG4160"/>
      <c r="EH4160"/>
      <c r="EI4160"/>
      <c r="EJ4160"/>
      <c r="EK4160"/>
      <c r="EL4160"/>
      <c r="EM4160"/>
      <c r="EN4160"/>
      <c r="EO4160"/>
      <c r="EP4160"/>
      <c r="EQ4160"/>
      <c r="ER4160"/>
      <c r="ES4160"/>
      <c r="ET4160"/>
      <c r="EU4160"/>
      <c r="EV4160"/>
      <c r="EW4160"/>
      <c r="EX4160"/>
      <c r="EY4160"/>
      <c r="EZ4160"/>
      <c r="FA4160"/>
      <c r="FB4160"/>
      <c r="FC4160"/>
      <c r="FD4160"/>
      <c r="FE4160"/>
      <c r="FF4160"/>
      <c r="FG4160"/>
      <c r="FH4160"/>
      <c r="FI4160"/>
      <c r="FJ4160"/>
      <c r="FK4160"/>
      <c r="FL4160"/>
    </row>
    <row r="4161" spans="1:168" s="13" customFormat="1" ht="23.25" customHeight="1" x14ac:dyDescent="0.25">
      <c r="A4161" t="s">
        <v>857</v>
      </c>
      <c r="B4161" t="str">
        <f t="shared" si="225"/>
        <v>31</v>
      </c>
      <c r="C4161" t="str">
        <f t="shared" si="226"/>
        <v>048</v>
      </c>
      <c r="D4161" t="str">
        <f t="shared" si="227"/>
        <v>055</v>
      </c>
      <c r="E4161" s="161" t="s">
        <v>858</v>
      </c>
      <c r="F4161" t="s">
        <v>647</v>
      </c>
      <c r="G4161" t="s">
        <v>859</v>
      </c>
      <c r="H4161" s="209">
        <v>31</v>
      </c>
      <c r="I4161" s="209">
        <v>48</v>
      </c>
      <c r="J4161" s="209">
        <v>55</v>
      </c>
      <c r="K4161" s="209">
        <v>315110</v>
      </c>
      <c r="L4161" s="209">
        <v>210100</v>
      </c>
      <c r="M4161" s="209">
        <v>700</v>
      </c>
      <c r="N4161" s="209">
        <v>7000</v>
      </c>
      <c r="O4161" s="209">
        <v>7001</v>
      </c>
      <c r="P4161" s="209">
        <v>70037</v>
      </c>
      <c r="Q4161" s="248"/>
      <c r="R4161" s="251"/>
      <c r="S4161" s="248"/>
      <c r="T4161" s="248" t="s">
        <v>16014</v>
      </c>
      <c r="U4161" s="248" t="s">
        <v>16270</v>
      </c>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c r="BG4161"/>
      <c r="BH4161"/>
      <c r="BI4161"/>
      <c r="BJ4161"/>
      <c r="BK4161"/>
      <c r="BL4161"/>
      <c r="BM4161"/>
      <c r="BN4161"/>
      <c r="BO4161"/>
      <c r="BP4161"/>
      <c r="BQ4161"/>
      <c r="BR4161"/>
      <c r="BS4161"/>
      <c r="BT4161"/>
      <c r="BU4161"/>
      <c r="BV4161"/>
      <c r="BW4161"/>
      <c r="BX4161"/>
      <c r="BY4161"/>
      <c r="BZ4161"/>
      <c r="CA4161"/>
      <c r="CB4161"/>
      <c r="CC4161"/>
      <c r="CD4161"/>
      <c r="CE4161"/>
      <c r="CF4161"/>
      <c r="CG4161"/>
      <c r="CH4161"/>
      <c r="CI4161"/>
      <c r="CJ4161"/>
      <c r="CK4161"/>
      <c r="CL4161"/>
      <c r="CM4161"/>
      <c r="CN4161"/>
      <c r="CO4161"/>
      <c r="CP4161"/>
      <c r="CQ4161"/>
      <c r="CR4161"/>
      <c r="CS4161"/>
      <c r="CT4161"/>
      <c r="CU4161"/>
      <c r="CV4161"/>
      <c r="CW4161"/>
      <c r="CX4161"/>
      <c r="CY4161"/>
      <c r="CZ4161"/>
      <c r="DA4161"/>
      <c r="DB4161"/>
      <c r="DC4161"/>
      <c r="DD4161"/>
      <c r="DE4161"/>
      <c r="DF4161"/>
      <c r="DG4161"/>
      <c r="DH4161"/>
      <c r="DI4161"/>
      <c r="DJ4161"/>
      <c r="DK4161"/>
      <c r="DL4161"/>
      <c r="DM4161"/>
      <c r="DN4161"/>
      <c r="DO4161"/>
      <c r="DP4161"/>
      <c r="DQ4161"/>
      <c r="DR4161"/>
      <c r="DS4161"/>
      <c r="DT4161"/>
      <c r="DU4161"/>
      <c r="DV4161"/>
      <c r="DW4161"/>
      <c r="DX4161"/>
      <c r="DY4161"/>
      <c r="DZ4161"/>
      <c r="EA4161"/>
      <c r="EB4161"/>
      <c r="EC4161"/>
      <c r="ED4161"/>
      <c r="EE4161"/>
      <c r="EF4161"/>
      <c r="EG4161"/>
      <c r="EH4161"/>
      <c r="EI4161"/>
      <c r="EJ4161"/>
      <c r="EK4161"/>
      <c r="EL4161"/>
      <c r="EM4161"/>
      <c r="EN4161"/>
      <c r="EO4161"/>
      <c r="EP4161"/>
      <c r="EQ4161"/>
      <c r="ER4161"/>
      <c r="ES4161"/>
      <c r="ET4161"/>
      <c r="EU4161"/>
      <c r="EV4161"/>
      <c r="EW4161"/>
      <c r="EX4161"/>
      <c r="EY4161"/>
      <c r="EZ4161"/>
      <c r="FA4161"/>
      <c r="FB4161"/>
      <c r="FC4161"/>
      <c r="FD4161"/>
      <c r="FE4161"/>
      <c r="FF4161"/>
      <c r="FG4161"/>
      <c r="FH4161"/>
      <c r="FI4161"/>
      <c r="FJ4161"/>
      <c r="FK4161"/>
      <c r="FL4161"/>
    </row>
    <row r="4162" spans="1:168" s="13" customFormat="1" ht="23.25" customHeight="1" x14ac:dyDescent="0.25">
      <c r="A4162" t="s">
        <v>860</v>
      </c>
      <c r="B4162" t="str">
        <f t="shared" si="225"/>
        <v>31</v>
      </c>
      <c r="C4162" t="str">
        <f t="shared" si="226"/>
        <v>048</v>
      </c>
      <c r="D4162" t="str">
        <f t="shared" si="227"/>
        <v>056</v>
      </c>
      <c r="E4162" s="161" t="s">
        <v>861</v>
      </c>
      <c r="F4162" t="s">
        <v>647</v>
      </c>
      <c r="G4162" t="s">
        <v>862</v>
      </c>
      <c r="H4162" s="209">
        <v>31</v>
      </c>
      <c r="I4162" s="209">
        <v>48</v>
      </c>
      <c r="J4162" s="209">
        <v>56</v>
      </c>
      <c r="K4162" s="209">
        <v>315110</v>
      </c>
      <c r="L4162" s="209">
        <v>210100</v>
      </c>
      <c r="M4162" s="209">
        <v>700</v>
      </c>
      <c r="N4162" s="209">
        <v>7000</v>
      </c>
      <c r="O4162" s="209">
        <v>7001</v>
      </c>
      <c r="P4162" s="209">
        <v>70038</v>
      </c>
      <c r="Q4162" s="248"/>
      <c r="R4162" s="251"/>
      <c r="S4162" s="248"/>
      <c r="T4162" s="248" t="s">
        <v>16014</v>
      </c>
      <c r="U4162" s="248" t="s">
        <v>16270</v>
      </c>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c r="BG4162"/>
      <c r="BH4162"/>
      <c r="BI4162"/>
      <c r="BJ4162"/>
      <c r="BK4162"/>
      <c r="BL4162"/>
      <c r="BM4162"/>
      <c r="BN4162"/>
      <c r="BO4162"/>
      <c r="BP4162"/>
      <c r="BQ4162"/>
      <c r="BR4162"/>
      <c r="BS4162"/>
      <c r="BT4162"/>
      <c r="BU4162"/>
      <c r="BV4162"/>
      <c r="BW4162"/>
      <c r="BX4162"/>
      <c r="BY4162"/>
      <c r="BZ4162"/>
      <c r="CA4162"/>
      <c r="CB4162"/>
      <c r="CC4162"/>
      <c r="CD4162"/>
      <c r="CE4162"/>
      <c r="CF4162"/>
      <c r="CG4162"/>
      <c r="CH4162"/>
      <c r="CI4162"/>
      <c r="CJ4162"/>
      <c r="CK4162"/>
      <c r="CL4162"/>
      <c r="CM4162"/>
      <c r="CN4162"/>
      <c r="CO4162"/>
      <c r="CP4162"/>
      <c r="CQ4162"/>
      <c r="CR4162"/>
      <c r="CS4162"/>
      <c r="CT4162"/>
      <c r="CU4162"/>
      <c r="CV4162"/>
      <c r="CW4162"/>
      <c r="CX4162"/>
      <c r="CY4162"/>
      <c r="CZ4162"/>
      <c r="DA4162"/>
      <c r="DB4162"/>
      <c r="DC4162"/>
      <c r="DD4162"/>
      <c r="DE4162"/>
      <c r="DF4162"/>
      <c r="DG4162"/>
      <c r="DH4162"/>
      <c r="DI4162"/>
      <c r="DJ4162"/>
      <c r="DK4162"/>
      <c r="DL4162"/>
      <c r="DM4162"/>
      <c r="DN4162"/>
      <c r="DO4162"/>
      <c r="DP4162"/>
      <c r="DQ4162"/>
      <c r="DR4162"/>
      <c r="DS4162"/>
      <c r="DT4162"/>
      <c r="DU4162"/>
      <c r="DV4162"/>
      <c r="DW4162"/>
      <c r="DX4162"/>
      <c r="DY4162"/>
      <c r="DZ4162"/>
      <c r="EA4162"/>
      <c r="EB4162"/>
      <c r="EC4162"/>
      <c r="ED4162"/>
      <c r="EE4162"/>
      <c r="EF4162"/>
      <c r="EG4162"/>
      <c r="EH4162"/>
      <c r="EI4162"/>
      <c r="EJ4162"/>
      <c r="EK4162"/>
      <c r="EL4162"/>
      <c r="EM4162"/>
      <c r="EN4162"/>
      <c r="EO4162"/>
      <c r="EP4162"/>
      <c r="EQ4162"/>
      <c r="ER4162"/>
      <c r="ES4162"/>
      <c r="ET4162"/>
      <c r="EU4162"/>
      <c r="EV4162"/>
      <c r="EW4162"/>
      <c r="EX4162"/>
      <c r="EY4162"/>
      <c r="EZ4162"/>
      <c r="FA4162"/>
      <c r="FB4162"/>
      <c r="FC4162"/>
      <c r="FD4162"/>
      <c r="FE4162"/>
      <c r="FF4162"/>
      <c r="FG4162"/>
      <c r="FH4162"/>
      <c r="FI4162"/>
      <c r="FJ4162"/>
      <c r="FK4162"/>
      <c r="FL4162"/>
    </row>
    <row r="4163" spans="1:168" s="13" customFormat="1" ht="23.25" customHeight="1" x14ac:dyDescent="0.25">
      <c r="A4163" t="s">
        <v>863</v>
      </c>
      <c r="B4163" t="str">
        <f t="shared" si="225"/>
        <v>31</v>
      </c>
      <c r="C4163" t="str">
        <f t="shared" si="226"/>
        <v>048</v>
      </c>
      <c r="D4163" t="str">
        <f t="shared" si="227"/>
        <v>058</v>
      </c>
      <c r="E4163" s="161" t="s">
        <v>864</v>
      </c>
      <c r="F4163" t="s">
        <v>647</v>
      </c>
      <c r="G4163" t="s">
        <v>865</v>
      </c>
      <c r="H4163" s="209">
        <v>31</v>
      </c>
      <c r="I4163" s="209">
        <v>48</v>
      </c>
      <c r="J4163" s="209">
        <v>58</v>
      </c>
      <c r="K4163" s="209">
        <v>315110</v>
      </c>
      <c r="L4163" s="209">
        <v>210100</v>
      </c>
      <c r="M4163" s="209">
        <v>700</v>
      </c>
      <c r="N4163" s="209">
        <v>7000</v>
      </c>
      <c r="O4163" s="209">
        <v>7001</v>
      </c>
      <c r="P4163" s="209">
        <v>70039</v>
      </c>
      <c r="Q4163" s="248"/>
      <c r="R4163" s="251"/>
      <c r="S4163" s="248"/>
      <c r="T4163" s="248" t="s">
        <v>16014</v>
      </c>
      <c r="U4163" s="248" t="s">
        <v>16270</v>
      </c>
      <c r="V4163"/>
      <c r="W4163"/>
      <c r="X4163"/>
      <c r="Y4163"/>
      <c r="Z4163"/>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c r="BG4163"/>
      <c r="BH4163"/>
      <c r="BI4163"/>
      <c r="BJ4163"/>
      <c r="BK4163"/>
      <c r="BL4163"/>
      <c r="BM4163"/>
      <c r="BN4163"/>
      <c r="BO4163"/>
      <c r="BP4163"/>
      <c r="BQ4163"/>
      <c r="BR4163"/>
      <c r="BS4163"/>
      <c r="BT4163"/>
      <c r="BU4163"/>
      <c r="BV4163"/>
      <c r="BW4163"/>
      <c r="BX4163"/>
      <c r="BY4163"/>
      <c r="BZ4163"/>
      <c r="CA4163"/>
      <c r="CB4163"/>
      <c r="CC4163"/>
      <c r="CD4163"/>
      <c r="CE4163"/>
      <c r="CF4163"/>
      <c r="CG4163"/>
      <c r="CH4163"/>
      <c r="CI4163"/>
      <c r="CJ4163"/>
      <c r="CK4163"/>
      <c r="CL4163"/>
      <c r="CM4163"/>
      <c r="CN4163"/>
      <c r="CO4163"/>
      <c r="CP4163"/>
      <c r="CQ4163"/>
      <c r="CR4163"/>
      <c r="CS4163"/>
      <c r="CT4163"/>
      <c r="CU4163"/>
      <c r="CV4163"/>
      <c r="CW4163"/>
      <c r="CX4163"/>
      <c r="CY4163"/>
      <c r="CZ4163"/>
      <c r="DA4163"/>
      <c r="DB4163"/>
      <c r="DC4163"/>
      <c r="DD4163"/>
      <c r="DE4163"/>
      <c r="DF4163"/>
      <c r="DG4163"/>
      <c r="DH4163"/>
      <c r="DI4163"/>
      <c r="DJ4163"/>
      <c r="DK4163"/>
      <c r="DL4163"/>
      <c r="DM4163"/>
      <c r="DN4163"/>
      <c r="DO4163"/>
      <c r="DP4163"/>
      <c r="DQ4163"/>
      <c r="DR4163"/>
      <c r="DS4163"/>
      <c r="DT4163"/>
      <c r="DU4163"/>
      <c r="DV4163"/>
      <c r="DW4163"/>
      <c r="DX4163"/>
      <c r="DY4163"/>
      <c r="DZ4163"/>
      <c r="EA4163"/>
      <c r="EB4163"/>
      <c r="EC4163"/>
      <c r="ED4163"/>
      <c r="EE4163"/>
      <c r="EF4163"/>
      <c r="EG4163"/>
      <c r="EH4163"/>
      <c r="EI4163"/>
      <c r="EJ4163"/>
      <c r="EK4163"/>
      <c r="EL4163"/>
      <c r="EM4163"/>
      <c r="EN4163"/>
      <c r="EO4163"/>
      <c r="EP4163"/>
      <c r="EQ4163"/>
      <c r="ER4163"/>
      <c r="ES4163"/>
      <c r="ET4163"/>
      <c r="EU4163"/>
      <c r="EV4163"/>
      <c r="EW4163"/>
      <c r="EX4163"/>
      <c r="EY4163"/>
      <c r="EZ4163"/>
      <c r="FA4163"/>
      <c r="FB4163"/>
      <c r="FC4163"/>
      <c r="FD4163"/>
      <c r="FE4163"/>
      <c r="FF4163"/>
      <c r="FG4163"/>
      <c r="FH4163"/>
      <c r="FI4163"/>
      <c r="FJ4163"/>
      <c r="FK4163"/>
      <c r="FL4163"/>
    </row>
    <row r="4164" spans="1:168" s="13" customFormat="1" ht="23.25" customHeight="1" x14ac:dyDescent="0.25">
      <c r="A4164" t="s">
        <v>866</v>
      </c>
      <c r="B4164" t="str">
        <f t="shared" si="225"/>
        <v>31</v>
      </c>
      <c r="C4164" t="str">
        <f t="shared" si="226"/>
        <v>048</v>
      </c>
      <c r="D4164" t="str">
        <f t="shared" si="227"/>
        <v>067</v>
      </c>
      <c r="E4164" s="161" t="s">
        <v>867</v>
      </c>
      <c r="F4164" t="s">
        <v>647</v>
      </c>
      <c r="G4164" t="s">
        <v>868</v>
      </c>
      <c r="H4164" s="209">
        <v>31</v>
      </c>
      <c r="I4164" s="209">
        <v>48</v>
      </c>
      <c r="J4164" s="209">
        <v>67</v>
      </c>
      <c r="K4164" s="209">
        <v>315110</v>
      </c>
      <c r="L4164" s="209">
        <v>210100</v>
      </c>
      <c r="M4164" s="209">
        <v>700</v>
      </c>
      <c r="N4164" s="209">
        <v>7000</v>
      </c>
      <c r="O4164" s="209">
        <v>7001</v>
      </c>
      <c r="P4164" s="209">
        <v>70040</v>
      </c>
      <c r="Q4164" s="248"/>
      <c r="R4164" s="251"/>
      <c r="S4164" s="248"/>
      <c r="T4164" s="248" t="s">
        <v>16014</v>
      </c>
      <c r="U4164" s="248" t="s">
        <v>16270</v>
      </c>
      <c r="V4164"/>
      <c r="W4164"/>
      <c r="X4164"/>
      <c r="Y4164"/>
      <c r="Z4164"/>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c r="BG4164"/>
      <c r="BH4164"/>
      <c r="BI4164"/>
      <c r="BJ4164"/>
      <c r="BK4164"/>
      <c r="BL4164"/>
      <c r="BM4164"/>
      <c r="BN4164"/>
      <c r="BO4164"/>
      <c r="BP4164"/>
      <c r="BQ4164"/>
      <c r="BR4164"/>
      <c r="BS4164"/>
      <c r="BT4164"/>
      <c r="BU4164"/>
      <c r="BV4164"/>
      <c r="BW4164"/>
      <c r="BX4164"/>
      <c r="BY4164"/>
      <c r="BZ4164"/>
      <c r="CA4164"/>
      <c r="CB4164"/>
      <c r="CC4164"/>
      <c r="CD4164"/>
      <c r="CE4164"/>
      <c r="CF4164"/>
      <c r="CG4164"/>
      <c r="CH4164"/>
      <c r="CI4164"/>
      <c r="CJ4164"/>
      <c r="CK4164"/>
      <c r="CL4164"/>
      <c r="CM4164"/>
      <c r="CN4164"/>
      <c r="CO4164"/>
      <c r="CP4164"/>
      <c r="CQ4164"/>
      <c r="CR4164"/>
      <c r="CS4164"/>
      <c r="CT4164"/>
      <c r="CU4164"/>
      <c r="CV4164"/>
      <c r="CW4164"/>
      <c r="CX4164"/>
      <c r="CY4164"/>
      <c r="CZ4164"/>
      <c r="DA4164"/>
      <c r="DB4164"/>
      <c r="DC4164"/>
      <c r="DD4164"/>
      <c r="DE4164"/>
      <c r="DF4164"/>
      <c r="DG4164"/>
      <c r="DH4164"/>
      <c r="DI4164"/>
      <c r="DJ4164"/>
      <c r="DK4164"/>
      <c r="DL4164"/>
      <c r="DM4164"/>
      <c r="DN4164"/>
      <c r="DO4164"/>
      <c r="DP4164"/>
      <c r="DQ4164"/>
      <c r="DR4164"/>
      <c r="DS4164"/>
      <c r="DT4164"/>
      <c r="DU4164"/>
      <c r="DV4164"/>
      <c r="DW4164"/>
      <c r="DX4164"/>
      <c r="DY4164"/>
      <c r="DZ4164"/>
      <c r="EA4164"/>
      <c r="EB4164"/>
      <c r="EC4164"/>
      <c r="ED4164"/>
      <c r="EE4164"/>
      <c r="EF4164"/>
      <c r="EG4164"/>
      <c r="EH4164"/>
      <c r="EI4164"/>
      <c r="EJ4164"/>
      <c r="EK4164"/>
      <c r="EL4164"/>
      <c r="EM4164"/>
      <c r="EN4164"/>
      <c r="EO4164"/>
      <c r="EP4164"/>
      <c r="EQ4164"/>
      <c r="ER4164"/>
      <c r="ES4164"/>
      <c r="ET4164"/>
      <c r="EU4164"/>
      <c r="EV4164"/>
      <c r="EW4164"/>
      <c r="EX4164"/>
      <c r="EY4164"/>
      <c r="EZ4164"/>
      <c r="FA4164"/>
      <c r="FB4164"/>
      <c r="FC4164"/>
      <c r="FD4164"/>
      <c r="FE4164"/>
      <c r="FF4164"/>
      <c r="FG4164"/>
      <c r="FH4164"/>
      <c r="FI4164"/>
      <c r="FJ4164"/>
      <c r="FK4164"/>
      <c r="FL4164"/>
    </row>
    <row r="4165" spans="1:168" s="13" customFormat="1" ht="23.25" customHeight="1" x14ac:dyDescent="0.25">
      <c r="A4165" t="s">
        <v>869</v>
      </c>
      <c r="B4165" t="str">
        <f t="shared" si="225"/>
        <v>31</v>
      </c>
      <c r="C4165" t="str">
        <f t="shared" si="226"/>
        <v>048</v>
      </c>
      <c r="D4165" t="str">
        <f t="shared" si="227"/>
        <v>068</v>
      </c>
      <c r="E4165" s="161" t="s">
        <v>870</v>
      </c>
      <c r="F4165" t="s">
        <v>647</v>
      </c>
      <c r="G4165" t="s">
        <v>871</v>
      </c>
      <c r="H4165" s="209">
        <v>31</v>
      </c>
      <c r="I4165" s="209">
        <v>48</v>
      </c>
      <c r="J4165" s="209">
        <v>68</v>
      </c>
      <c r="K4165" s="209">
        <v>315110</v>
      </c>
      <c r="L4165" s="209">
        <v>210100</v>
      </c>
      <c r="M4165" s="209">
        <v>700</v>
      </c>
      <c r="N4165" s="209">
        <v>7000</v>
      </c>
      <c r="O4165" s="209">
        <v>7001</v>
      </c>
      <c r="P4165" s="209">
        <v>70041</v>
      </c>
      <c r="Q4165"/>
      <c r="R4165" s="251"/>
      <c r="S4165" s="248"/>
      <c r="T4165" s="248" t="s">
        <v>16014</v>
      </c>
      <c r="U4165" s="248" t="s">
        <v>16270</v>
      </c>
      <c r="V4165"/>
      <c r="W4165"/>
      <c r="X4165"/>
      <c r="Y4165"/>
      <c r="Z4165"/>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c r="BG4165"/>
      <c r="BH4165"/>
      <c r="BI4165"/>
      <c r="BJ4165"/>
      <c r="BK4165"/>
      <c r="BL4165"/>
      <c r="BM4165"/>
      <c r="BN4165"/>
      <c r="BO4165"/>
      <c r="BP4165"/>
      <c r="BQ4165"/>
      <c r="BR4165"/>
      <c r="BS4165"/>
      <c r="BT4165"/>
      <c r="BU4165"/>
      <c r="BV4165"/>
      <c r="BW4165"/>
      <c r="BX4165"/>
      <c r="BY4165"/>
      <c r="BZ4165"/>
      <c r="CA4165"/>
      <c r="CB4165"/>
      <c r="CC4165"/>
      <c r="CD4165"/>
      <c r="CE4165"/>
      <c r="CF4165"/>
      <c r="CG4165"/>
      <c r="CH4165"/>
      <c r="CI4165"/>
      <c r="CJ4165"/>
      <c r="CK4165"/>
      <c r="CL4165"/>
      <c r="CM4165"/>
      <c r="CN4165"/>
      <c r="CO4165"/>
      <c r="CP4165"/>
      <c r="CQ4165"/>
      <c r="CR4165"/>
      <c r="CS4165"/>
      <c r="CT4165"/>
      <c r="CU4165"/>
      <c r="CV4165"/>
      <c r="CW4165"/>
      <c r="CX4165"/>
      <c r="CY4165"/>
      <c r="CZ4165"/>
      <c r="DA4165"/>
      <c r="DB4165"/>
      <c r="DC4165"/>
      <c r="DD4165"/>
      <c r="DE4165"/>
      <c r="DF4165"/>
      <c r="DG4165"/>
      <c r="DH4165"/>
      <c r="DI4165"/>
      <c r="DJ4165"/>
      <c r="DK4165"/>
      <c r="DL4165"/>
      <c r="DM4165"/>
      <c r="DN4165"/>
      <c r="DO4165"/>
      <c r="DP4165"/>
      <c r="DQ4165"/>
      <c r="DR4165"/>
      <c r="DS4165"/>
      <c r="DT4165"/>
      <c r="DU4165"/>
      <c r="DV4165"/>
      <c r="DW4165"/>
      <c r="DX4165"/>
      <c r="DY4165"/>
      <c r="DZ4165"/>
      <c r="EA4165"/>
      <c r="EB4165"/>
      <c r="EC4165"/>
      <c r="ED4165"/>
      <c r="EE4165"/>
      <c r="EF4165"/>
      <c r="EG4165"/>
      <c r="EH4165"/>
      <c r="EI4165"/>
      <c r="EJ4165"/>
      <c r="EK4165"/>
      <c r="EL4165"/>
      <c r="EM4165"/>
      <c r="EN4165"/>
      <c r="EO4165"/>
      <c r="EP4165"/>
      <c r="EQ4165"/>
      <c r="ER4165"/>
      <c r="ES4165"/>
      <c r="ET4165"/>
      <c r="EU4165"/>
      <c r="EV4165"/>
      <c r="EW4165"/>
      <c r="EX4165"/>
      <c r="EY4165"/>
      <c r="EZ4165"/>
      <c r="FA4165"/>
      <c r="FB4165"/>
      <c r="FC4165"/>
      <c r="FD4165"/>
      <c r="FE4165"/>
      <c r="FF4165"/>
      <c r="FG4165"/>
      <c r="FH4165"/>
      <c r="FI4165"/>
      <c r="FJ4165"/>
      <c r="FK4165"/>
      <c r="FL4165"/>
    </row>
    <row r="4166" spans="1:168" s="13" customFormat="1" ht="23.25" customHeight="1" x14ac:dyDescent="0.25">
      <c r="A4166" t="s">
        <v>872</v>
      </c>
      <c r="B4166" t="str">
        <f t="shared" si="225"/>
        <v>31</v>
      </c>
      <c r="C4166" t="str">
        <f t="shared" si="226"/>
        <v>048</v>
      </c>
      <c r="D4166" t="str">
        <f t="shared" si="227"/>
        <v>069</v>
      </c>
      <c r="E4166" s="161" t="s">
        <v>873</v>
      </c>
      <c r="F4166" t="s">
        <v>647</v>
      </c>
      <c r="G4166" t="s">
        <v>874</v>
      </c>
      <c r="H4166" s="209">
        <v>31</v>
      </c>
      <c r="I4166" s="209">
        <v>48</v>
      </c>
      <c r="J4166" s="209">
        <v>69</v>
      </c>
      <c r="K4166" s="209">
        <v>315110</v>
      </c>
      <c r="L4166" s="209">
        <v>210100</v>
      </c>
      <c r="M4166" s="209">
        <v>700</v>
      </c>
      <c r="N4166" s="209">
        <v>7000</v>
      </c>
      <c r="O4166" s="209">
        <v>7001</v>
      </c>
      <c r="P4166" s="209">
        <v>70042</v>
      </c>
      <c r="Q4166" s="248"/>
      <c r="R4166" s="251"/>
      <c r="S4166" s="248"/>
      <c r="T4166" s="248" t="s">
        <v>16014</v>
      </c>
      <c r="U4166" s="248" t="s">
        <v>16270</v>
      </c>
      <c r="V4166"/>
      <c r="W4166"/>
      <c r="X4166"/>
      <c r="Y4166"/>
      <c r="Z4166"/>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c r="BG4166"/>
      <c r="BH4166"/>
      <c r="BI4166"/>
      <c r="BJ4166"/>
      <c r="BK4166"/>
      <c r="BL4166"/>
      <c r="BM4166"/>
      <c r="BN4166"/>
      <c r="BO4166"/>
      <c r="BP4166"/>
      <c r="BQ4166"/>
      <c r="BR4166"/>
      <c r="BS4166"/>
      <c r="BT4166"/>
      <c r="BU4166"/>
      <c r="BV4166"/>
      <c r="BW4166"/>
      <c r="BX4166"/>
      <c r="BY4166"/>
      <c r="BZ4166"/>
      <c r="CA4166"/>
      <c r="CB4166"/>
      <c r="CC4166"/>
      <c r="CD4166"/>
      <c r="CE4166"/>
      <c r="CF4166"/>
      <c r="CG4166"/>
      <c r="CH4166"/>
      <c r="CI4166"/>
      <c r="CJ4166"/>
      <c r="CK4166"/>
      <c r="CL4166"/>
      <c r="CM4166"/>
      <c r="CN4166"/>
      <c r="CO4166"/>
      <c r="CP4166"/>
      <c r="CQ4166"/>
      <c r="CR4166"/>
      <c r="CS4166"/>
      <c r="CT4166"/>
      <c r="CU4166"/>
      <c r="CV4166"/>
      <c r="CW4166"/>
      <c r="CX4166"/>
      <c r="CY4166"/>
      <c r="CZ4166"/>
      <c r="DA4166"/>
      <c r="DB4166"/>
      <c r="DC4166"/>
      <c r="DD4166"/>
      <c r="DE4166"/>
      <c r="DF4166"/>
      <c r="DG4166"/>
      <c r="DH4166"/>
      <c r="DI4166"/>
      <c r="DJ4166"/>
      <c r="DK4166"/>
      <c r="DL4166"/>
      <c r="DM4166"/>
      <c r="DN4166"/>
      <c r="DO4166"/>
      <c r="DP4166"/>
      <c r="DQ4166"/>
      <c r="DR4166"/>
      <c r="DS4166"/>
      <c r="DT4166"/>
      <c r="DU4166"/>
      <c r="DV4166"/>
      <c r="DW4166"/>
      <c r="DX4166"/>
      <c r="DY4166"/>
      <c r="DZ4166"/>
      <c r="EA4166"/>
      <c r="EB4166"/>
      <c r="EC4166"/>
      <c r="ED4166"/>
      <c r="EE4166"/>
      <c r="EF4166"/>
      <c r="EG4166"/>
      <c r="EH4166"/>
      <c r="EI4166"/>
      <c r="EJ4166"/>
      <c r="EK4166"/>
      <c r="EL4166"/>
      <c r="EM4166"/>
      <c r="EN4166"/>
      <c r="EO4166"/>
      <c r="EP4166"/>
      <c r="EQ4166"/>
      <c r="ER4166"/>
      <c r="ES4166"/>
      <c r="ET4166"/>
      <c r="EU4166"/>
      <c r="EV4166"/>
      <c r="EW4166"/>
      <c r="EX4166"/>
      <c r="EY4166"/>
      <c r="EZ4166"/>
      <c r="FA4166"/>
      <c r="FB4166"/>
      <c r="FC4166"/>
      <c r="FD4166"/>
      <c r="FE4166"/>
      <c r="FF4166"/>
      <c r="FG4166"/>
      <c r="FH4166"/>
      <c r="FI4166"/>
      <c r="FJ4166"/>
      <c r="FK4166"/>
      <c r="FL4166"/>
    </row>
    <row r="4167" spans="1:168" s="13" customFormat="1" ht="23.25" customHeight="1" x14ac:dyDescent="0.25">
      <c r="A4167" t="s">
        <v>875</v>
      </c>
      <c r="B4167" t="str">
        <f t="shared" si="225"/>
        <v>31</v>
      </c>
      <c r="C4167" t="str">
        <f t="shared" si="226"/>
        <v>048</v>
      </c>
      <c r="D4167" t="str">
        <f t="shared" si="227"/>
        <v>071</v>
      </c>
      <c r="E4167" s="161" t="s">
        <v>876</v>
      </c>
      <c r="F4167" t="s">
        <v>647</v>
      </c>
      <c r="G4167" t="s">
        <v>877</v>
      </c>
      <c r="H4167" s="209">
        <v>31</v>
      </c>
      <c r="I4167" s="209">
        <v>48</v>
      </c>
      <c r="J4167" s="209">
        <v>71</v>
      </c>
      <c r="K4167" s="209">
        <v>315110</v>
      </c>
      <c r="L4167" s="209">
        <v>210100</v>
      </c>
      <c r="M4167" s="209">
        <v>700</v>
      </c>
      <c r="N4167" s="209">
        <v>7000</v>
      </c>
      <c r="O4167" s="209">
        <v>7001</v>
      </c>
      <c r="P4167" s="209">
        <v>70043</v>
      </c>
      <c r="Q4167" s="248"/>
      <c r="R4167" s="251"/>
      <c r="S4167" s="248"/>
      <c r="T4167" s="248" t="s">
        <v>16014</v>
      </c>
      <c r="U4167" s="248" t="s">
        <v>16270</v>
      </c>
      <c r="V4167"/>
      <c r="W4167"/>
      <c r="X4167"/>
      <c r="Y4167"/>
      <c r="Z4167"/>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c r="BG4167"/>
      <c r="BH4167"/>
      <c r="BI4167"/>
      <c r="BJ4167"/>
      <c r="BK4167"/>
      <c r="BL4167"/>
      <c r="BM4167"/>
      <c r="BN4167"/>
      <c r="BO4167"/>
      <c r="BP4167"/>
      <c r="BQ4167"/>
      <c r="BR4167"/>
      <c r="BS4167"/>
      <c r="BT4167"/>
      <c r="BU4167"/>
      <c r="BV4167"/>
      <c r="BW4167"/>
      <c r="BX4167"/>
      <c r="BY4167"/>
      <c r="BZ4167"/>
      <c r="CA4167"/>
      <c r="CB4167"/>
      <c r="CC4167"/>
      <c r="CD4167"/>
      <c r="CE4167"/>
      <c r="CF4167"/>
      <c r="CG4167"/>
      <c r="CH4167"/>
      <c r="CI4167"/>
      <c r="CJ4167"/>
      <c r="CK4167"/>
      <c r="CL4167"/>
      <c r="CM4167"/>
      <c r="CN4167"/>
      <c r="CO4167"/>
      <c r="CP4167"/>
      <c r="CQ4167"/>
      <c r="CR4167"/>
      <c r="CS4167"/>
      <c r="CT4167"/>
      <c r="CU4167"/>
      <c r="CV4167"/>
      <c r="CW4167"/>
      <c r="CX4167"/>
      <c r="CY4167"/>
      <c r="CZ4167"/>
      <c r="DA4167"/>
      <c r="DB4167"/>
      <c r="DC4167"/>
      <c r="DD4167"/>
      <c r="DE4167"/>
      <c r="DF4167"/>
      <c r="DG4167"/>
      <c r="DH4167"/>
      <c r="DI4167"/>
      <c r="DJ4167"/>
      <c r="DK4167"/>
      <c r="DL4167"/>
      <c r="DM4167"/>
      <c r="DN4167"/>
      <c r="DO4167"/>
      <c r="DP4167"/>
      <c r="DQ4167"/>
      <c r="DR4167"/>
      <c r="DS4167"/>
      <c r="DT4167"/>
      <c r="DU4167"/>
      <c r="DV4167"/>
      <c r="DW4167"/>
      <c r="DX4167"/>
      <c r="DY4167"/>
      <c r="DZ4167"/>
      <c r="EA4167"/>
      <c r="EB4167"/>
      <c r="EC4167"/>
      <c r="ED4167"/>
      <c r="EE4167"/>
      <c r="EF4167"/>
      <c r="EG4167"/>
      <c r="EH4167"/>
      <c r="EI4167"/>
      <c r="EJ4167"/>
      <c r="EK4167"/>
      <c r="EL4167"/>
      <c r="EM4167"/>
      <c r="EN4167"/>
      <c r="EO4167"/>
      <c r="EP4167"/>
      <c r="EQ4167"/>
      <c r="ER4167"/>
      <c r="ES4167"/>
      <c r="ET4167"/>
      <c r="EU4167"/>
      <c r="EV4167"/>
      <c r="EW4167"/>
      <c r="EX4167"/>
      <c r="EY4167"/>
      <c r="EZ4167"/>
      <c r="FA4167"/>
      <c r="FB4167"/>
      <c r="FC4167"/>
      <c r="FD4167"/>
      <c r="FE4167"/>
      <c r="FF4167"/>
      <c r="FG4167"/>
      <c r="FH4167"/>
      <c r="FI4167"/>
      <c r="FJ4167"/>
      <c r="FK4167"/>
      <c r="FL4167"/>
    </row>
    <row r="4168" spans="1:168" s="13" customFormat="1" ht="23.25" customHeight="1" x14ac:dyDescent="0.25">
      <c r="A4168" t="s">
        <v>878</v>
      </c>
      <c r="B4168" t="str">
        <f t="shared" si="225"/>
        <v>31</v>
      </c>
      <c r="C4168" t="str">
        <f t="shared" si="226"/>
        <v>048</v>
      </c>
      <c r="D4168" t="str">
        <f t="shared" si="227"/>
        <v>072</v>
      </c>
      <c r="E4168" s="161" t="s">
        <v>879</v>
      </c>
      <c r="F4168" t="s">
        <v>647</v>
      </c>
      <c r="G4168" t="s">
        <v>879</v>
      </c>
      <c r="H4168" s="209">
        <v>31</v>
      </c>
      <c r="I4168" s="209">
        <v>48</v>
      </c>
      <c r="J4168" s="209">
        <v>72</v>
      </c>
      <c r="K4168" s="209">
        <v>315110</v>
      </c>
      <c r="L4168" s="209">
        <v>210100</v>
      </c>
      <c r="M4168" s="209">
        <v>700</v>
      </c>
      <c r="N4168" s="209">
        <v>7000</v>
      </c>
      <c r="O4168" s="209">
        <v>7001</v>
      </c>
      <c r="P4168" s="209">
        <v>70044</v>
      </c>
      <c r="Q4168" s="248"/>
      <c r="R4168" s="251"/>
      <c r="S4168" s="248"/>
      <c r="T4168" s="248" t="s">
        <v>16014</v>
      </c>
      <c r="U4168" s="248" t="s">
        <v>16270</v>
      </c>
      <c r="V4168"/>
      <c r="W4168"/>
      <c r="X4168"/>
      <c r="Y4168"/>
      <c r="Z4168"/>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c r="BG4168"/>
      <c r="BH4168"/>
      <c r="BI4168"/>
      <c r="BJ4168"/>
      <c r="BK4168"/>
      <c r="BL4168"/>
      <c r="BM4168"/>
      <c r="BN4168"/>
      <c r="BO4168"/>
      <c r="BP4168"/>
      <c r="BQ4168"/>
      <c r="BR4168"/>
      <c r="BS4168"/>
      <c r="BT4168"/>
      <c r="BU4168"/>
      <c r="BV4168"/>
      <c r="BW4168"/>
      <c r="BX4168"/>
      <c r="BY4168"/>
      <c r="BZ4168"/>
      <c r="CA4168"/>
      <c r="CB4168"/>
      <c r="CC4168"/>
      <c r="CD4168"/>
      <c r="CE4168"/>
      <c r="CF4168"/>
      <c r="CG4168"/>
      <c r="CH4168"/>
      <c r="CI4168"/>
      <c r="CJ4168"/>
      <c r="CK4168"/>
      <c r="CL4168"/>
      <c r="CM4168"/>
      <c r="CN4168"/>
      <c r="CO4168"/>
      <c r="CP4168"/>
      <c r="CQ4168"/>
      <c r="CR4168"/>
      <c r="CS4168"/>
      <c r="CT4168"/>
      <c r="CU4168"/>
      <c r="CV4168"/>
      <c r="CW4168"/>
      <c r="CX4168"/>
      <c r="CY4168"/>
      <c r="CZ4168"/>
      <c r="DA4168"/>
      <c r="DB4168"/>
      <c r="DC4168"/>
      <c r="DD4168"/>
      <c r="DE4168"/>
      <c r="DF4168"/>
      <c r="DG4168"/>
      <c r="DH4168"/>
      <c r="DI4168"/>
      <c r="DJ4168"/>
      <c r="DK4168"/>
      <c r="DL4168"/>
      <c r="DM4168"/>
      <c r="DN4168"/>
      <c r="DO4168"/>
      <c r="DP4168"/>
      <c r="DQ4168"/>
      <c r="DR4168"/>
      <c r="DS4168"/>
      <c r="DT4168"/>
      <c r="DU4168"/>
      <c r="DV4168"/>
      <c r="DW4168"/>
      <c r="DX4168"/>
      <c r="DY4168"/>
      <c r="DZ4168"/>
      <c r="EA4168"/>
      <c r="EB4168"/>
      <c r="EC4168"/>
      <c r="ED4168"/>
      <c r="EE4168"/>
      <c r="EF4168"/>
      <c r="EG4168"/>
      <c r="EH4168"/>
      <c r="EI4168"/>
      <c r="EJ4168"/>
      <c r="EK4168"/>
      <c r="EL4168"/>
      <c r="EM4168"/>
      <c r="EN4168"/>
      <c r="EO4168"/>
      <c r="EP4168"/>
      <c r="EQ4168"/>
      <c r="ER4168"/>
      <c r="ES4168"/>
      <c r="ET4168"/>
      <c r="EU4168"/>
      <c r="EV4168"/>
      <c r="EW4168"/>
      <c r="EX4168"/>
      <c r="EY4168"/>
      <c r="EZ4168"/>
      <c r="FA4168"/>
      <c r="FB4168"/>
      <c r="FC4168"/>
      <c r="FD4168"/>
      <c r="FE4168"/>
      <c r="FF4168"/>
      <c r="FG4168"/>
      <c r="FH4168"/>
      <c r="FI4168"/>
      <c r="FJ4168"/>
      <c r="FK4168"/>
      <c r="FL4168"/>
    </row>
    <row r="4169" spans="1:168" s="13" customFormat="1" ht="23.25" customHeight="1" x14ac:dyDescent="0.25">
      <c r="A4169" t="s">
        <v>880</v>
      </c>
      <c r="B4169" t="str">
        <f t="shared" si="225"/>
        <v>31</v>
      </c>
      <c r="C4169" t="str">
        <f t="shared" si="226"/>
        <v>048</v>
      </c>
      <c r="D4169" t="str">
        <f t="shared" si="227"/>
        <v>073</v>
      </c>
      <c r="E4169" s="161" t="s">
        <v>881</v>
      </c>
      <c r="F4169" t="s">
        <v>647</v>
      </c>
      <c r="G4169" t="s">
        <v>882</v>
      </c>
      <c r="H4169" s="209">
        <v>31</v>
      </c>
      <c r="I4169" s="209">
        <v>48</v>
      </c>
      <c r="J4169" s="209">
        <v>73</v>
      </c>
      <c r="K4169" s="209">
        <v>315110</v>
      </c>
      <c r="L4169" s="209">
        <v>210100</v>
      </c>
      <c r="M4169" s="209">
        <v>700</v>
      </c>
      <c r="N4169" s="209">
        <v>7000</v>
      </c>
      <c r="O4169" s="209">
        <v>7001</v>
      </c>
      <c r="P4169" s="209">
        <v>70045</v>
      </c>
      <c r="Q4169" s="248"/>
      <c r="R4169" s="251"/>
      <c r="S4169" s="248"/>
      <c r="T4169" s="248" t="s">
        <v>16014</v>
      </c>
      <c r="U4169" s="248" t="s">
        <v>16270</v>
      </c>
      <c r="V4169"/>
      <c r="W4169"/>
      <c r="X4169"/>
      <c r="Y4169"/>
      <c r="Z4169"/>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c r="BG4169"/>
      <c r="BH4169"/>
      <c r="BI4169"/>
      <c r="BJ4169"/>
      <c r="BK4169"/>
      <c r="BL4169"/>
      <c r="BM4169"/>
      <c r="BN4169"/>
      <c r="BO4169"/>
      <c r="BP4169"/>
      <c r="BQ4169"/>
      <c r="BR4169"/>
      <c r="BS4169"/>
      <c r="BT4169"/>
      <c r="BU4169"/>
      <c r="BV4169"/>
      <c r="BW4169"/>
      <c r="BX4169"/>
      <c r="BY4169"/>
      <c r="BZ4169"/>
      <c r="CA4169"/>
      <c r="CB4169"/>
      <c r="CC4169"/>
      <c r="CD4169"/>
      <c r="CE4169"/>
      <c r="CF4169"/>
      <c r="CG4169"/>
      <c r="CH4169"/>
      <c r="CI4169"/>
      <c r="CJ4169"/>
      <c r="CK4169"/>
      <c r="CL4169"/>
      <c r="CM4169"/>
      <c r="CN4169"/>
      <c r="CO4169"/>
      <c r="CP4169"/>
      <c r="CQ4169"/>
      <c r="CR4169"/>
      <c r="CS4169"/>
      <c r="CT4169"/>
      <c r="CU4169"/>
      <c r="CV4169"/>
      <c r="CW4169"/>
      <c r="CX4169"/>
      <c r="CY4169"/>
      <c r="CZ4169"/>
      <c r="DA4169"/>
      <c r="DB4169"/>
      <c r="DC4169"/>
      <c r="DD4169"/>
      <c r="DE4169"/>
      <c r="DF4169"/>
      <c r="DG4169"/>
      <c r="DH4169"/>
      <c r="DI4169"/>
      <c r="DJ4169"/>
      <c r="DK4169"/>
      <c r="DL4169"/>
      <c r="DM4169"/>
      <c r="DN4169"/>
      <c r="DO4169"/>
      <c r="DP4169"/>
      <c r="DQ4169"/>
      <c r="DR4169"/>
      <c r="DS4169"/>
      <c r="DT4169"/>
      <c r="DU4169"/>
      <c r="DV4169"/>
      <c r="DW4169"/>
      <c r="DX4169"/>
      <c r="DY4169"/>
      <c r="DZ4169"/>
      <c r="EA4169"/>
      <c r="EB4169"/>
      <c r="EC4169"/>
      <c r="ED4169"/>
      <c r="EE4169"/>
      <c r="EF4169"/>
      <c r="EG4169"/>
      <c r="EH4169"/>
      <c r="EI4169"/>
      <c r="EJ4169"/>
      <c r="EK4169"/>
      <c r="EL4169"/>
      <c r="EM4169"/>
      <c r="EN4169"/>
      <c r="EO4169"/>
      <c r="EP4169"/>
      <c r="EQ4169"/>
      <c r="ER4169"/>
      <c r="ES4169"/>
      <c r="ET4169"/>
      <c r="EU4169"/>
      <c r="EV4169"/>
      <c r="EW4169"/>
      <c r="EX4169"/>
      <c r="EY4169"/>
      <c r="EZ4169"/>
      <c r="FA4169"/>
      <c r="FB4169"/>
      <c r="FC4169"/>
      <c r="FD4169"/>
      <c r="FE4169"/>
      <c r="FF4169"/>
      <c r="FG4169"/>
      <c r="FH4169"/>
      <c r="FI4169"/>
      <c r="FJ4169"/>
      <c r="FK4169"/>
      <c r="FL4169"/>
    </row>
    <row r="4170" spans="1:168" s="13" customFormat="1" ht="23.25" customHeight="1" x14ac:dyDescent="0.25">
      <c r="A4170" t="s">
        <v>883</v>
      </c>
      <c r="B4170" t="str">
        <f t="shared" si="225"/>
        <v>31</v>
      </c>
      <c r="C4170" t="str">
        <f t="shared" si="226"/>
        <v>048</v>
      </c>
      <c r="D4170" t="str">
        <f t="shared" si="227"/>
        <v>074</v>
      </c>
      <c r="E4170" s="161" t="s">
        <v>884</v>
      </c>
      <c r="F4170" t="s">
        <v>647</v>
      </c>
      <c r="G4170" t="s">
        <v>885</v>
      </c>
      <c r="H4170" s="209">
        <v>31</v>
      </c>
      <c r="I4170" s="209">
        <v>48</v>
      </c>
      <c r="J4170" s="209">
        <v>74</v>
      </c>
      <c r="K4170" s="209">
        <v>315110</v>
      </c>
      <c r="L4170" s="209">
        <v>210100</v>
      </c>
      <c r="M4170" s="209">
        <v>700</v>
      </c>
      <c r="N4170" s="209">
        <v>7000</v>
      </c>
      <c r="O4170" s="209">
        <v>7001</v>
      </c>
      <c r="P4170" s="209">
        <v>70046</v>
      </c>
      <c r="Q4170" s="248"/>
      <c r="R4170" s="251"/>
      <c r="S4170" s="248"/>
      <c r="T4170" s="248" t="s">
        <v>16014</v>
      </c>
      <c r="U4170" s="248" t="s">
        <v>16270</v>
      </c>
      <c r="V4170"/>
      <c r="W4170"/>
      <c r="X4170"/>
      <c r="Y4170"/>
      <c r="Z4170"/>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c r="BG4170"/>
      <c r="BH4170"/>
      <c r="BI4170"/>
      <c r="BJ4170"/>
      <c r="BK4170"/>
      <c r="BL4170"/>
      <c r="BM4170"/>
      <c r="BN4170"/>
      <c r="BO4170"/>
      <c r="BP4170"/>
      <c r="BQ4170"/>
      <c r="BR4170"/>
      <c r="BS4170"/>
      <c r="BT4170"/>
      <c r="BU4170"/>
      <c r="BV4170"/>
      <c r="BW4170"/>
      <c r="BX4170"/>
      <c r="BY4170"/>
      <c r="BZ4170"/>
      <c r="CA4170"/>
      <c r="CB4170"/>
      <c r="CC4170"/>
      <c r="CD4170"/>
      <c r="CE4170"/>
      <c r="CF4170"/>
      <c r="CG4170"/>
      <c r="CH4170"/>
      <c r="CI4170"/>
      <c r="CJ4170"/>
      <c r="CK4170"/>
      <c r="CL4170"/>
      <c r="CM4170"/>
      <c r="CN4170"/>
      <c r="CO4170"/>
      <c r="CP4170"/>
      <c r="CQ4170"/>
      <c r="CR4170"/>
      <c r="CS4170"/>
      <c r="CT4170"/>
      <c r="CU4170"/>
      <c r="CV4170"/>
      <c r="CW4170"/>
      <c r="CX4170"/>
      <c r="CY4170"/>
      <c r="CZ4170"/>
      <c r="DA4170"/>
      <c r="DB4170"/>
      <c r="DC4170"/>
      <c r="DD4170"/>
      <c r="DE4170"/>
      <c r="DF4170"/>
      <c r="DG4170"/>
      <c r="DH4170"/>
      <c r="DI4170"/>
      <c r="DJ4170"/>
      <c r="DK4170"/>
      <c r="DL4170"/>
      <c r="DM4170"/>
      <c r="DN4170"/>
      <c r="DO4170"/>
      <c r="DP4170"/>
      <c r="DQ4170"/>
      <c r="DR4170"/>
      <c r="DS4170"/>
      <c r="DT4170"/>
      <c r="DU4170"/>
      <c r="DV4170"/>
      <c r="DW4170"/>
      <c r="DX4170"/>
      <c r="DY4170"/>
      <c r="DZ4170"/>
      <c r="EA4170"/>
      <c r="EB4170"/>
      <c r="EC4170"/>
      <c r="ED4170"/>
      <c r="EE4170"/>
      <c r="EF4170"/>
      <c r="EG4170"/>
      <c r="EH4170"/>
      <c r="EI4170"/>
      <c r="EJ4170"/>
      <c r="EK4170"/>
      <c r="EL4170"/>
      <c r="EM4170"/>
      <c r="EN4170"/>
      <c r="EO4170"/>
      <c r="EP4170"/>
      <c r="EQ4170"/>
      <c r="ER4170"/>
      <c r="ES4170"/>
      <c r="ET4170"/>
      <c r="EU4170"/>
      <c r="EV4170"/>
      <c r="EW4170"/>
      <c r="EX4170"/>
      <c r="EY4170"/>
      <c r="EZ4170"/>
      <c r="FA4170"/>
      <c r="FB4170"/>
      <c r="FC4170"/>
      <c r="FD4170"/>
      <c r="FE4170"/>
      <c r="FF4170"/>
      <c r="FG4170"/>
      <c r="FH4170"/>
      <c r="FI4170"/>
      <c r="FJ4170"/>
      <c r="FK4170"/>
      <c r="FL4170"/>
    </row>
    <row r="4171" spans="1:168" ht="23.25" customHeight="1" x14ac:dyDescent="0.25">
      <c r="A4171" t="s">
        <v>886</v>
      </c>
      <c r="B4171" t="str">
        <f t="shared" si="225"/>
        <v>31</v>
      </c>
      <c r="C4171" t="str">
        <f t="shared" si="226"/>
        <v>048</v>
      </c>
      <c r="D4171" t="str">
        <f t="shared" si="227"/>
        <v>075</v>
      </c>
      <c r="E4171" s="161" t="s">
        <v>887</v>
      </c>
      <c r="F4171" t="s">
        <v>647</v>
      </c>
      <c r="G4171" t="s">
        <v>888</v>
      </c>
      <c r="H4171" s="209">
        <v>31</v>
      </c>
      <c r="I4171" s="209">
        <v>48</v>
      </c>
      <c r="J4171" s="209">
        <v>75</v>
      </c>
      <c r="K4171" s="209">
        <v>315110</v>
      </c>
      <c r="L4171" s="209">
        <v>210100</v>
      </c>
      <c r="M4171" s="209">
        <v>700</v>
      </c>
      <c r="N4171" s="209">
        <v>7000</v>
      </c>
      <c r="O4171" s="209">
        <v>7001</v>
      </c>
      <c r="P4171" s="209">
        <v>70047</v>
      </c>
      <c r="Q4171" s="248"/>
      <c r="R4171" s="251"/>
      <c r="S4171" s="248"/>
      <c r="T4171" s="248" t="s">
        <v>16014</v>
      </c>
      <c r="U4171" s="248" t="s">
        <v>16270</v>
      </c>
    </row>
    <row r="4172" spans="1:168" ht="23.25" customHeight="1" x14ac:dyDescent="0.25">
      <c r="A4172" t="s">
        <v>889</v>
      </c>
      <c r="B4172" t="str">
        <f t="shared" si="225"/>
        <v>31</v>
      </c>
      <c r="C4172" t="str">
        <f t="shared" si="226"/>
        <v>048</v>
      </c>
      <c r="D4172" t="str">
        <f t="shared" si="227"/>
        <v>076</v>
      </c>
      <c r="E4172" s="161" t="s">
        <v>890</v>
      </c>
      <c r="F4172" t="s">
        <v>647</v>
      </c>
      <c r="G4172" t="s">
        <v>891</v>
      </c>
      <c r="H4172" s="209">
        <v>31</v>
      </c>
      <c r="I4172" s="209">
        <v>48</v>
      </c>
      <c r="J4172" s="209">
        <v>76</v>
      </c>
      <c r="K4172" s="209">
        <v>315110</v>
      </c>
      <c r="L4172" s="209">
        <v>210100</v>
      </c>
      <c r="M4172" s="209">
        <v>700</v>
      </c>
      <c r="N4172" s="209">
        <v>7000</v>
      </c>
      <c r="O4172" s="209">
        <v>7001</v>
      </c>
      <c r="P4172" s="209">
        <v>70048</v>
      </c>
      <c r="Q4172" s="248"/>
      <c r="R4172" s="251"/>
      <c r="S4172" s="248"/>
      <c r="T4172" s="248" t="s">
        <v>16014</v>
      </c>
      <c r="U4172" s="248" t="s">
        <v>16270</v>
      </c>
    </row>
    <row r="4173" spans="1:168" ht="23.25" customHeight="1" x14ac:dyDescent="0.25">
      <c r="A4173" t="s">
        <v>892</v>
      </c>
      <c r="B4173" t="str">
        <f t="shared" si="225"/>
        <v>31</v>
      </c>
      <c r="C4173" t="str">
        <f t="shared" si="226"/>
        <v>048</v>
      </c>
      <c r="D4173" t="str">
        <f t="shared" si="227"/>
        <v>077</v>
      </c>
      <c r="E4173" s="161" t="s">
        <v>893</v>
      </c>
      <c r="F4173" t="s">
        <v>647</v>
      </c>
      <c r="G4173" t="s">
        <v>894</v>
      </c>
      <c r="H4173" s="209">
        <v>31</v>
      </c>
      <c r="I4173" s="209">
        <v>48</v>
      </c>
      <c r="J4173" s="209">
        <v>77</v>
      </c>
      <c r="K4173" s="209">
        <v>315110</v>
      </c>
      <c r="L4173" s="209">
        <v>210100</v>
      </c>
      <c r="M4173" s="209">
        <v>700</v>
      </c>
      <c r="N4173" s="209">
        <v>7000</v>
      </c>
      <c r="O4173" s="209">
        <v>7001</v>
      </c>
      <c r="P4173" s="209">
        <v>70049</v>
      </c>
      <c r="Q4173" s="248"/>
      <c r="R4173" s="251"/>
      <c r="S4173" s="248"/>
      <c r="T4173" s="248" t="s">
        <v>16014</v>
      </c>
      <c r="U4173" s="248" t="s">
        <v>16270</v>
      </c>
    </row>
    <row r="4174" spans="1:168" ht="23.25" customHeight="1" x14ac:dyDescent="0.25">
      <c r="A4174" t="s">
        <v>895</v>
      </c>
      <c r="B4174" t="str">
        <f t="shared" si="225"/>
        <v>31</v>
      </c>
      <c r="C4174" t="str">
        <f t="shared" si="226"/>
        <v>048</v>
      </c>
      <c r="D4174" t="str">
        <f t="shared" si="227"/>
        <v>079</v>
      </c>
      <c r="E4174" s="161" t="s">
        <v>896</v>
      </c>
      <c r="F4174" t="s">
        <v>647</v>
      </c>
      <c r="G4174" t="s">
        <v>897</v>
      </c>
      <c r="H4174" s="209">
        <v>31</v>
      </c>
      <c r="I4174" s="209">
        <v>48</v>
      </c>
      <c r="J4174" s="209">
        <v>79</v>
      </c>
      <c r="K4174" s="209">
        <v>315110</v>
      </c>
      <c r="L4174" s="209">
        <v>210100</v>
      </c>
      <c r="M4174" s="209">
        <v>700</v>
      </c>
      <c r="N4174" s="209">
        <v>7001</v>
      </c>
      <c r="O4174" s="209">
        <v>7001</v>
      </c>
      <c r="P4174" s="209">
        <v>70050</v>
      </c>
      <c r="Q4174" s="248"/>
      <c r="R4174" s="251"/>
      <c r="S4174" s="248"/>
      <c r="T4174" s="248" t="s">
        <v>16014</v>
      </c>
      <c r="U4174" s="248" t="s">
        <v>16270</v>
      </c>
    </row>
    <row r="4175" spans="1:168" ht="23.25" customHeight="1" x14ac:dyDescent="0.25">
      <c r="A4175" t="s">
        <v>898</v>
      </c>
      <c r="B4175" t="str">
        <f t="shared" si="225"/>
        <v>31</v>
      </c>
      <c r="C4175" t="str">
        <f t="shared" si="226"/>
        <v>048</v>
      </c>
      <c r="D4175" t="str">
        <f t="shared" si="227"/>
        <v>083</v>
      </c>
      <c r="E4175" s="161" t="s">
        <v>899</v>
      </c>
      <c r="F4175" t="s">
        <v>647</v>
      </c>
      <c r="G4175" t="s">
        <v>900</v>
      </c>
      <c r="H4175" s="209">
        <v>31</v>
      </c>
      <c r="I4175" s="209">
        <v>48</v>
      </c>
      <c r="J4175" s="209">
        <v>83</v>
      </c>
      <c r="K4175" s="209">
        <v>315110</v>
      </c>
      <c r="L4175" s="209">
        <v>210100</v>
      </c>
      <c r="M4175" s="209">
        <v>700</v>
      </c>
      <c r="N4175" s="209">
        <v>7000</v>
      </c>
      <c r="O4175" s="209">
        <v>7001</v>
      </c>
      <c r="P4175" s="209">
        <v>70051</v>
      </c>
      <c r="Q4175" s="248"/>
      <c r="R4175" s="251"/>
      <c r="S4175" s="248"/>
      <c r="T4175" s="248" t="s">
        <v>16014</v>
      </c>
      <c r="U4175" s="248" t="s">
        <v>16270</v>
      </c>
    </row>
    <row r="4176" spans="1:168" ht="23.25" customHeight="1" x14ac:dyDescent="0.25">
      <c r="A4176" t="s">
        <v>901</v>
      </c>
      <c r="B4176" t="str">
        <f t="shared" si="225"/>
        <v>31</v>
      </c>
      <c r="C4176" t="str">
        <f t="shared" si="226"/>
        <v>048</v>
      </c>
      <c r="D4176" t="str">
        <f t="shared" si="227"/>
        <v>084</v>
      </c>
      <c r="E4176" s="161" t="s">
        <v>902</v>
      </c>
      <c r="F4176" t="s">
        <v>647</v>
      </c>
      <c r="G4176" t="s">
        <v>902</v>
      </c>
      <c r="H4176" s="209">
        <v>31</v>
      </c>
      <c r="I4176" s="209">
        <v>48</v>
      </c>
      <c r="J4176" s="209">
        <v>84</v>
      </c>
      <c r="K4176" s="209">
        <v>315110</v>
      </c>
      <c r="L4176" s="209">
        <v>210100</v>
      </c>
      <c r="M4176" s="209">
        <v>700</v>
      </c>
      <c r="N4176" s="209">
        <v>7000</v>
      </c>
      <c r="O4176" s="209">
        <v>7001</v>
      </c>
      <c r="P4176" s="209">
        <v>70052</v>
      </c>
      <c r="Q4176" s="248"/>
      <c r="R4176" s="251"/>
      <c r="S4176" s="248"/>
      <c r="T4176" s="248" t="s">
        <v>16014</v>
      </c>
      <c r="U4176" s="248" t="s">
        <v>16270</v>
      </c>
    </row>
    <row r="4177" spans="1:21" ht="23.25" customHeight="1" x14ac:dyDescent="0.25">
      <c r="A4177" t="s">
        <v>903</v>
      </c>
      <c r="B4177" t="str">
        <f t="shared" si="225"/>
        <v>31</v>
      </c>
      <c r="C4177" t="str">
        <f t="shared" si="226"/>
        <v>048</v>
      </c>
      <c r="D4177" t="str">
        <f t="shared" si="227"/>
        <v>085</v>
      </c>
      <c r="E4177" s="161" t="s">
        <v>904</v>
      </c>
      <c r="F4177" t="s">
        <v>647</v>
      </c>
      <c r="G4177" t="s">
        <v>905</v>
      </c>
      <c r="H4177" s="209">
        <v>31</v>
      </c>
      <c r="I4177" s="209">
        <v>48</v>
      </c>
      <c r="J4177" s="209">
        <v>85</v>
      </c>
      <c r="K4177" s="209">
        <v>315110</v>
      </c>
      <c r="L4177" s="209">
        <v>210100</v>
      </c>
      <c r="M4177" s="209">
        <v>700</v>
      </c>
      <c r="N4177" s="209">
        <v>7000</v>
      </c>
      <c r="O4177" s="209">
        <v>7001</v>
      </c>
      <c r="P4177" s="209">
        <v>70053</v>
      </c>
      <c r="Q4177" s="248"/>
      <c r="R4177" s="251"/>
      <c r="S4177" s="248"/>
      <c r="T4177" s="248" t="s">
        <v>16014</v>
      </c>
      <c r="U4177" s="248" t="s">
        <v>16270</v>
      </c>
    </row>
    <row r="4178" spans="1:21" ht="23.25" customHeight="1" x14ac:dyDescent="0.25">
      <c r="A4178" t="s">
        <v>906</v>
      </c>
      <c r="B4178" t="str">
        <f t="shared" si="225"/>
        <v>31</v>
      </c>
      <c r="C4178" t="str">
        <f t="shared" si="226"/>
        <v>048</v>
      </c>
      <c r="D4178" t="str">
        <f t="shared" si="227"/>
        <v>086</v>
      </c>
      <c r="E4178" s="161" t="s">
        <v>907</v>
      </c>
      <c r="F4178" t="s">
        <v>647</v>
      </c>
      <c r="G4178" t="s">
        <v>908</v>
      </c>
      <c r="H4178" s="209">
        <v>31</v>
      </c>
      <c r="I4178" s="209">
        <v>48</v>
      </c>
      <c r="J4178" s="209">
        <v>86</v>
      </c>
      <c r="K4178" s="209">
        <v>315110</v>
      </c>
      <c r="L4178" s="209">
        <v>210100</v>
      </c>
      <c r="M4178" s="209">
        <v>700</v>
      </c>
      <c r="N4178" s="209">
        <v>7000</v>
      </c>
      <c r="O4178" s="209">
        <v>7001</v>
      </c>
      <c r="P4178" s="209">
        <v>70054</v>
      </c>
      <c r="Q4178" s="248"/>
      <c r="R4178" s="251"/>
      <c r="S4178" s="248"/>
      <c r="T4178" s="248" t="s">
        <v>16014</v>
      </c>
      <c r="U4178" s="248" t="s">
        <v>16270</v>
      </c>
    </row>
    <row r="4179" spans="1:21" ht="23.25" customHeight="1" x14ac:dyDescent="0.25">
      <c r="A4179" t="s">
        <v>909</v>
      </c>
      <c r="B4179" t="str">
        <f t="shared" si="225"/>
        <v>31</v>
      </c>
      <c r="C4179" t="str">
        <f t="shared" si="226"/>
        <v>048</v>
      </c>
      <c r="D4179" t="str">
        <f t="shared" si="227"/>
        <v>087</v>
      </c>
      <c r="E4179" s="161" t="s">
        <v>910</v>
      </c>
      <c r="F4179" t="s">
        <v>647</v>
      </c>
      <c r="G4179" t="s">
        <v>911</v>
      </c>
      <c r="H4179" s="209">
        <v>31</v>
      </c>
      <c r="I4179" s="209">
        <v>48</v>
      </c>
      <c r="J4179" s="209">
        <v>87</v>
      </c>
      <c r="K4179" s="209">
        <v>315110</v>
      </c>
      <c r="L4179" s="209">
        <v>210100</v>
      </c>
      <c r="M4179" s="209">
        <v>700</v>
      </c>
      <c r="N4179" s="209">
        <v>7000</v>
      </c>
      <c r="O4179" s="209">
        <v>7001</v>
      </c>
      <c r="P4179" s="209">
        <v>70055</v>
      </c>
      <c r="R4179" s="251"/>
      <c r="S4179" s="248"/>
      <c r="T4179" s="248" t="s">
        <v>16014</v>
      </c>
      <c r="U4179" s="248" t="s">
        <v>16270</v>
      </c>
    </row>
    <row r="4180" spans="1:21" ht="23.25" customHeight="1" x14ac:dyDescent="0.25">
      <c r="A4180" t="s">
        <v>912</v>
      </c>
      <c r="B4180" t="str">
        <f t="shared" si="225"/>
        <v>31</v>
      </c>
      <c r="C4180" t="str">
        <f t="shared" si="226"/>
        <v>048</v>
      </c>
      <c r="D4180" t="str">
        <f t="shared" si="227"/>
        <v>090</v>
      </c>
      <c r="E4180" s="161" t="s">
        <v>913</v>
      </c>
      <c r="F4180" t="s">
        <v>647</v>
      </c>
      <c r="G4180" t="s">
        <v>914</v>
      </c>
      <c r="H4180" s="209">
        <v>31</v>
      </c>
      <c r="I4180" s="209">
        <v>48</v>
      </c>
      <c r="J4180" s="209">
        <v>90</v>
      </c>
      <c r="K4180" s="209">
        <v>315110</v>
      </c>
      <c r="L4180" s="209">
        <v>210100</v>
      </c>
      <c r="M4180" s="209">
        <v>700</v>
      </c>
      <c r="N4180" s="209">
        <v>7000</v>
      </c>
      <c r="O4180" s="209">
        <v>7001</v>
      </c>
      <c r="P4180" s="209">
        <v>70056</v>
      </c>
      <c r="Q4180" s="248"/>
      <c r="R4180" s="251"/>
      <c r="S4180" s="248"/>
      <c r="T4180" s="248" t="s">
        <v>16014</v>
      </c>
      <c r="U4180" s="248" t="s">
        <v>16270</v>
      </c>
    </row>
    <row r="4181" spans="1:21" ht="23.25" customHeight="1" x14ac:dyDescent="0.25">
      <c r="A4181" t="s">
        <v>915</v>
      </c>
      <c r="B4181" t="str">
        <f t="shared" si="225"/>
        <v>31</v>
      </c>
      <c r="C4181" t="str">
        <f t="shared" si="226"/>
        <v>048</v>
      </c>
      <c r="D4181" t="str">
        <f t="shared" si="227"/>
        <v>092</v>
      </c>
      <c r="E4181" s="161" t="s">
        <v>749</v>
      </c>
      <c r="F4181" t="s">
        <v>647</v>
      </c>
      <c r="G4181" t="s">
        <v>750</v>
      </c>
      <c r="H4181" s="209">
        <v>31</v>
      </c>
      <c r="I4181" s="209">
        <v>48</v>
      </c>
      <c r="J4181" s="209">
        <v>92</v>
      </c>
      <c r="K4181" s="209">
        <v>315110</v>
      </c>
      <c r="L4181" s="209">
        <v>210100</v>
      </c>
      <c r="M4181" s="209">
        <v>700</v>
      </c>
      <c r="N4181" s="209">
        <v>7000</v>
      </c>
      <c r="O4181" s="209">
        <v>7001</v>
      </c>
      <c r="P4181" s="209">
        <v>70057</v>
      </c>
      <c r="Q4181" s="248"/>
      <c r="R4181" s="251"/>
      <c r="S4181" s="248"/>
      <c r="T4181" s="248" t="s">
        <v>16014</v>
      </c>
      <c r="U4181" s="248" t="s">
        <v>16270</v>
      </c>
    </row>
    <row r="4182" spans="1:21" ht="23.25" customHeight="1" x14ac:dyDescent="0.25">
      <c r="A4182" t="s">
        <v>916</v>
      </c>
      <c r="B4182" t="str">
        <f t="shared" si="225"/>
        <v>31</v>
      </c>
      <c r="C4182" t="str">
        <f t="shared" si="226"/>
        <v>048</v>
      </c>
      <c r="D4182" t="str">
        <f t="shared" si="227"/>
        <v>093</v>
      </c>
      <c r="E4182" s="161" t="s">
        <v>753</v>
      </c>
      <c r="F4182" t="s">
        <v>647</v>
      </c>
      <c r="G4182" t="s">
        <v>917</v>
      </c>
      <c r="H4182" s="209">
        <v>31</v>
      </c>
      <c r="I4182" s="209">
        <v>48</v>
      </c>
      <c r="J4182" s="209">
        <v>93</v>
      </c>
      <c r="K4182" s="209">
        <v>315110</v>
      </c>
      <c r="L4182" s="209">
        <v>210100</v>
      </c>
      <c r="M4182" s="209">
        <v>700</v>
      </c>
      <c r="N4182" s="209">
        <v>7000</v>
      </c>
      <c r="O4182" s="209">
        <v>7001</v>
      </c>
      <c r="P4182" s="209">
        <v>70058</v>
      </c>
      <c r="Q4182" s="248"/>
      <c r="R4182" s="251"/>
      <c r="S4182" s="248"/>
      <c r="T4182" s="248" t="s">
        <v>16014</v>
      </c>
      <c r="U4182" s="248" t="s">
        <v>16270</v>
      </c>
    </row>
    <row r="4183" spans="1:21" x14ac:dyDescent="0.25">
      <c r="A4183" t="s">
        <v>918</v>
      </c>
      <c r="B4183" t="str">
        <f t="shared" si="225"/>
        <v>31</v>
      </c>
      <c r="C4183" t="str">
        <f t="shared" si="226"/>
        <v>048</v>
      </c>
      <c r="D4183" t="str">
        <f t="shared" si="227"/>
        <v>094</v>
      </c>
      <c r="E4183" s="161" t="s">
        <v>919</v>
      </c>
      <c r="F4183" t="s">
        <v>647</v>
      </c>
      <c r="G4183" t="s">
        <v>920</v>
      </c>
      <c r="H4183" s="209">
        <v>31</v>
      </c>
      <c r="I4183" s="209">
        <v>48</v>
      </c>
      <c r="J4183" s="209">
        <v>94</v>
      </c>
      <c r="K4183" s="209">
        <v>315110</v>
      </c>
      <c r="L4183" s="209">
        <v>210100</v>
      </c>
      <c r="M4183" s="209">
        <v>700</v>
      </c>
      <c r="N4183" s="209">
        <v>7000</v>
      </c>
      <c r="O4183" s="209">
        <v>7001</v>
      </c>
      <c r="P4183" s="209">
        <v>70059</v>
      </c>
      <c r="Q4183" s="248"/>
      <c r="R4183" s="251"/>
      <c r="S4183" s="248"/>
      <c r="T4183" s="248" t="s">
        <v>16014</v>
      </c>
      <c r="U4183" s="248" t="s">
        <v>16270</v>
      </c>
    </row>
    <row r="4184" spans="1:21" x14ac:dyDescent="0.25">
      <c r="A4184" t="s">
        <v>921</v>
      </c>
      <c r="B4184" t="str">
        <f t="shared" si="225"/>
        <v>31</v>
      </c>
      <c r="C4184" t="str">
        <f t="shared" si="226"/>
        <v>048</v>
      </c>
      <c r="D4184" t="str">
        <f t="shared" si="227"/>
        <v>095</v>
      </c>
      <c r="E4184" s="161" t="s">
        <v>922</v>
      </c>
      <c r="F4184" t="s">
        <v>647</v>
      </c>
      <c r="G4184" t="s">
        <v>923</v>
      </c>
      <c r="H4184" s="209">
        <v>31</v>
      </c>
      <c r="I4184" s="209">
        <v>48</v>
      </c>
      <c r="J4184" s="209">
        <v>95</v>
      </c>
      <c r="K4184" s="209">
        <v>315110</v>
      </c>
      <c r="L4184" s="209">
        <v>210100</v>
      </c>
      <c r="M4184" s="209">
        <v>700</v>
      </c>
      <c r="N4184" s="209">
        <v>7000</v>
      </c>
      <c r="O4184" s="209">
        <v>7001</v>
      </c>
      <c r="P4184" s="209">
        <v>70060</v>
      </c>
      <c r="Q4184" s="248"/>
      <c r="R4184" s="251"/>
      <c r="S4184" s="248"/>
      <c r="T4184" s="248" t="s">
        <v>16014</v>
      </c>
      <c r="U4184" s="248" t="s">
        <v>16270</v>
      </c>
    </row>
    <row r="4185" spans="1:21" x14ac:dyDescent="0.25">
      <c r="A4185" t="s">
        <v>16359</v>
      </c>
      <c r="B4185" t="str">
        <f t="shared" si="225"/>
        <v>31</v>
      </c>
      <c r="C4185" t="str">
        <f t="shared" si="226"/>
        <v>048</v>
      </c>
      <c r="D4185" t="str">
        <f t="shared" si="227"/>
        <v>029</v>
      </c>
      <c r="E4185" s="161" t="s">
        <v>16347</v>
      </c>
      <c r="F4185" t="s">
        <v>647</v>
      </c>
      <c r="G4185" s="161" t="s">
        <v>16347</v>
      </c>
      <c r="H4185" s="209">
        <v>31</v>
      </c>
      <c r="I4185" s="209">
        <v>48</v>
      </c>
      <c r="J4185" s="209">
        <v>29</v>
      </c>
      <c r="K4185" s="209">
        <v>315110</v>
      </c>
      <c r="L4185" s="209">
        <v>210100</v>
      </c>
      <c r="M4185" s="209">
        <v>700</v>
      </c>
      <c r="N4185" s="209">
        <v>7000</v>
      </c>
      <c r="O4185" s="209">
        <v>7001</v>
      </c>
      <c r="P4185" s="209">
        <v>70061</v>
      </c>
      <c r="Q4185" s="248"/>
      <c r="R4185" s="251"/>
      <c r="S4185" s="248"/>
      <c r="T4185" s="251" t="s">
        <v>16014</v>
      </c>
      <c r="U4185" s="248" t="s">
        <v>16270</v>
      </c>
    </row>
    <row r="4186" spans="1:21" x14ac:dyDescent="0.25">
      <c r="A4186" t="s">
        <v>16301</v>
      </c>
      <c r="B4186" t="str">
        <f t="shared" ref="B4186:B4199" si="228">LEFT(A4186,2)</f>
        <v>no</v>
      </c>
      <c r="C4186" t="str">
        <f t="shared" ref="C4186:C4199" si="229">MID(A4186,4,3)</f>
        <v/>
      </c>
      <c r="D4186" t="str">
        <f t="shared" ref="D4186:D4199" si="230">RIGHT(A4186,3)</f>
        <v>no</v>
      </c>
      <c r="E4186" s="161" t="s">
        <v>16688</v>
      </c>
      <c r="F4186" t="s">
        <v>17278</v>
      </c>
      <c r="G4186" s="161" t="s">
        <v>16688</v>
      </c>
      <c r="K4186" s="209">
        <v>315110</v>
      </c>
      <c r="L4186" s="209">
        <v>210100</v>
      </c>
      <c r="M4186" s="209">
        <v>700</v>
      </c>
      <c r="N4186" s="209">
        <v>7000</v>
      </c>
      <c r="O4186" s="209">
        <v>7001</v>
      </c>
      <c r="P4186" s="209">
        <v>70062</v>
      </c>
      <c r="Q4186" s="248"/>
      <c r="R4186" s="251"/>
      <c r="S4186" s="248"/>
      <c r="T4186" s="248"/>
      <c r="U4186" s="248"/>
    </row>
    <row r="4187" spans="1:21" ht="15.75" customHeight="1" x14ac:dyDescent="0.25">
      <c r="A4187" t="s">
        <v>16301</v>
      </c>
      <c r="B4187" t="str">
        <f t="shared" si="228"/>
        <v>no</v>
      </c>
      <c r="C4187" t="str">
        <f t="shared" si="229"/>
        <v/>
      </c>
      <c r="D4187" t="str">
        <f t="shared" si="230"/>
        <v>no</v>
      </c>
      <c r="E4187" s="161" t="s">
        <v>16689</v>
      </c>
      <c r="F4187" t="s">
        <v>17278</v>
      </c>
      <c r="G4187" s="161" t="s">
        <v>16689</v>
      </c>
      <c r="K4187" s="209">
        <v>315110</v>
      </c>
      <c r="L4187" s="209">
        <v>210100</v>
      </c>
      <c r="M4187" s="209">
        <v>700</v>
      </c>
      <c r="N4187" s="209">
        <v>7000</v>
      </c>
      <c r="O4187" s="209">
        <v>7001</v>
      </c>
      <c r="P4187" s="209">
        <v>70063</v>
      </c>
      <c r="Q4187" s="248"/>
      <c r="R4187" s="251"/>
      <c r="S4187" s="248"/>
      <c r="T4187" s="248"/>
      <c r="U4187" s="248"/>
    </row>
    <row r="4188" spans="1:21" x14ac:dyDescent="0.25">
      <c r="A4188" t="s">
        <v>16301</v>
      </c>
      <c r="B4188" t="str">
        <f t="shared" si="228"/>
        <v>no</v>
      </c>
      <c r="C4188" t="str">
        <f t="shared" si="229"/>
        <v/>
      </c>
      <c r="D4188" t="str">
        <f t="shared" si="230"/>
        <v>no</v>
      </c>
      <c r="E4188" s="161" t="s">
        <v>16704</v>
      </c>
      <c r="F4188" t="s">
        <v>17278</v>
      </c>
      <c r="G4188" s="161" t="s">
        <v>16704</v>
      </c>
      <c r="K4188" s="209">
        <v>315110</v>
      </c>
      <c r="L4188" s="209">
        <v>210100</v>
      </c>
      <c r="M4188" s="209">
        <v>700</v>
      </c>
      <c r="N4188" s="209">
        <v>7000</v>
      </c>
      <c r="O4188" s="209">
        <v>7001</v>
      </c>
      <c r="P4188" s="370">
        <v>70064</v>
      </c>
      <c r="S4188" s="362" t="s">
        <v>16706</v>
      </c>
    </row>
    <row r="4189" spans="1:21" ht="14.25" customHeight="1" x14ac:dyDescent="0.25">
      <c r="A4189" t="s">
        <v>16301</v>
      </c>
      <c r="B4189" t="str">
        <f t="shared" si="228"/>
        <v>no</v>
      </c>
      <c r="C4189" t="str">
        <f t="shared" si="229"/>
        <v/>
      </c>
      <c r="D4189" t="str">
        <f t="shared" si="230"/>
        <v>no</v>
      </c>
      <c r="E4189" s="161" t="s">
        <v>16783</v>
      </c>
      <c r="F4189" t="s">
        <v>17278</v>
      </c>
      <c r="G4189" s="161" t="s">
        <v>16783</v>
      </c>
      <c r="K4189" s="209">
        <v>315110</v>
      </c>
      <c r="L4189" s="209">
        <v>210100</v>
      </c>
      <c r="M4189" s="209">
        <v>700</v>
      </c>
      <c r="N4189" s="209">
        <v>7000</v>
      </c>
      <c r="O4189" s="209">
        <v>7001</v>
      </c>
      <c r="P4189" s="370">
        <v>70065</v>
      </c>
      <c r="S4189" s="362" t="s">
        <v>16789</v>
      </c>
    </row>
    <row r="4190" spans="1:21" ht="17.25" customHeight="1" x14ac:dyDescent="0.25">
      <c r="A4190" t="s">
        <v>16301</v>
      </c>
      <c r="B4190" t="str">
        <f t="shared" si="228"/>
        <v>no</v>
      </c>
      <c r="C4190" t="str">
        <f t="shared" si="229"/>
        <v/>
      </c>
      <c r="D4190" t="str">
        <f t="shared" si="230"/>
        <v>no</v>
      </c>
      <c r="E4190" s="161" t="s">
        <v>16784</v>
      </c>
      <c r="F4190" t="s">
        <v>17278</v>
      </c>
      <c r="G4190" s="161" t="s">
        <v>16784</v>
      </c>
      <c r="K4190" s="209">
        <v>315110</v>
      </c>
      <c r="L4190" s="209">
        <v>210100</v>
      </c>
      <c r="M4190" s="209">
        <v>700</v>
      </c>
      <c r="N4190" s="209">
        <v>7000</v>
      </c>
      <c r="O4190" s="209">
        <v>7001</v>
      </c>
      <c r="P4190" s="370">
        <v>70066</v>
      </c>
      <c r="S4190" s="362" t="s">
        <v>16789</v>
      </c>
    </row>
    <row r="4191" spans="1:21" ht="17.25" customHeight="1" x14ac:dyDescent="0.25">
      <c r="A4191" t="s">
        <v>16301</v>
      </c>
      <c r="B4191" t="str">
        <f t="shared" si="228"/>
        <v>no</v>
      </c>
      <c r="C4191" t="str">
        <f t="shared" si="229"/>
        <v/>
      </c>
      <c r="D4191" t="str">
        <f t="shared" si="230"/>
        <v>no</v>
      </c>
      <c r="E4191" s="161" t="s">
        <v>16785</v>
      </c>
      <c r="F4191" t="s">
        <v>17278</v>
      </c>
      <c r="G4191" s="161" t="s">
        <v>16785</v>
      </c>
      <c r="K4191" s="209">
        <v>315110</v>
      </c>
      <c r="L4191" s="209">
        <v>210100</v>
      </c>
      <c r="M4191" s="209">
        <v>700</v>
      </c>
      <c r="N4191" s="209">
        <v>7000</v>
      </c>
      <c r="O4191" s="209">
        <v>7001</v>
      </c>
      <c r="P4191" s="370">
        <v>70067</v>
      </c>
      <c r="S4191" s="362" t="s">
        <v>16789</v>
      </c>
    </row>
    <row r="4192" spans="1:21" ht="17.25" customHeight="1" x14ac:dyDescent="0.25">
      <c r="A4192" t="s">
        <v>16301</v>
      </c>
      <c r="B4192" t="str">
        <f t="shared" si="228"/>
        <v>no</v>
      </c>
      <c r="C4192" t="str">
        <f t="shared" si="229"/>
        <v/>
      </c>
      <c r="D4192" t="str">
        <f t="shared" si="230"/>
        <v>no</v>
      </c>
      <c r="E4192" s="161" t="s">
        <v>16787</v>
      </c>
      <c r="F4192" t="s">
        <v>17278</v>
      </c>
      <c r="G4192" s="161" t="s">
        <v>16787</v>
      </c>
      <c r="K4192" s="209">
        <v>315110</v>
      </c>
      <c r="L4192" s="209">
        <v>210100</v>
      </c>
      <c r="M4192" s="209">
        <v>700</v>
      </c>
      <c r="N4192" s="209">
        <v>7000</v>
      </c>
      <c r="O4192" s="209">
        <v>7001</v>
      </c>
      <c r="P4192" s="370">
        <v>70068</v>
      </c>
      <c r="S4192" s="362" t="s">
        <v>16789</v>
      </c>
    </row>
    <row r="4193" spans="1:19" ht="17.25" customHeight="1" x14ac:dyDescent="0.25">
      <c r="A4193" t="s">
        <v>16301</v>
      </c>
      <c r="B4193" t="str">
        <f t="shared" si="228"/>
        <v>no</v>
      </c>
      <c r="C4193" t="str">
        <f t="shared" si="229"/>
        <v/>
      </c>
      <c r="D4193" t="str">
        <f t="shared" si="230"/>
        <v>no</v>
      </c>
      <c r="E4193" s="161" t="s">
        <v>16786</v>
      </c>
      <c r="F4193" t="s">
        <v>17278</v>
      </c>
      <c r="G4193" s="161" t="s">
        <v>16786</v>
      </c>
      <c r="K4193" s="209">
        <v>315110</v>
      </c>
      <c r="L4193" s="209">
        <v>210100</v>
      </c>
      <c r="M4193" s="209">
        <v>700</v>
      </c>
      <c r="N4193" s="209">
        <v>7000</v>
      </c>
      <c r="O4193" s="209">
        <v>7001</v>
      </c>
      <c r="P4193" s="370">
        <v>70069</v>
      </c>
      <c r="S4193" s="362" t="s">
        <v>16789</v>
      </c>
    </row>
    <row r="4194" spans="1:19" x14ac:dyDescent="0.25">
      <c r="A4194" t="s">
        <v>16301</v>
      </c>
      <c r="B4194" t="str">
        <f t="shared" si="228"/>
        <v>no</v>
      </c>
      <c r="C4194" t="str">
        <f t="shared" si="229"/>
        <v/>
      </c>
      <c r="D4194" t="str">
        <f t="shared" si="230"/>
        <v>no</v>
      </c>
      <c r="E4194" s="161" t="s">
        <v>16994</v>
      </c>
      <c r="F4194" t="s">
        <v>17278</v>
      </c>
      <c r="G4194" s="161" t="s">
        <v>16994</v>
      </c>
      <c r="K4194" s="209">
        <v>315110</v>
      </c>
      <c r="L4194" s="209">
        <v>210100</v>
      </c>
      <c r="M4194" s="209">
        <v>700</v>
      </c>
      <c r="N4194" s="209">
        <v>7000</v>
      </c>
      <c r="O4194" s="209">
        <v>7001</v>
      </c>
      <c r="P4194" s="368">
        <v>70070</v>
      </c>
      <c r="S4194" s="361" t="s">
        <v>16995</v>
      </c>
    </row>
    <row r="4195" spans="1:19" x14ac:dyDescent="0.25">
      <c r="A4195" t="s">
        <v>16301</v>
      </c>
      <c r="B4195" t="str">
        <f t="shared" si="228"/>
        <v>no</v>
      </c>
      <c r="C4195" t="str">
        <f t="shared" si="229"/>
        <v/>
      </c>
      <c r="D4195" t="str">
        <f t="shared" si="230"/>
        <v>no</v>
      </c>
      <c r="E4195" s="161" t="s">
        <v>16997</v>
      </c>
      <c r="F4195" t="s">
        <v>17278</v>
      </c>
      <c r="G4195" s="161" t="s">
        <v>16997</v>
      </c>
      <c r="K4195" s="209">
        <v>315110</v>
      </c>
      <c r="L4195" s="209">
        <v>210100</v>
      </c>
      <c r="M4195" s="209">
        <v>700</v>
      </c>
      <c r="N4195" s="209">
        <v>7000</v>
      </c>
      <c r="O4195" s="209">
        <v>7001</v>
      </c>
      <c r="P4195" s="368">
        <v>70071</v>
      </c>
      <c r="S4195" s="361" t="s">
        <v>16998</v>
      </c>
    </row>
    <row r="4196" spans="1:19" x14ac:dyDescent="0.25">
      <c r="A4196" t="s">
        <v>16301</v>
      </c>
      <c r="B4196" t="str">
        <f t="shared" si="228"/>
        <v>no</v>
      </c>
      <c r="C4196" t="str">
        <f t="shared" si="229"/>
        <v/>
      </c>
      <c r="D4196" t="str">
        <f t="shared" si="230"/>
        <v>no</v>
      </c>
      <c r="E4196" s="161" t="s">
        <v>16996</v>
      </c>
      <c r="F4196" t="s">
        <v>17278</v>
      </c>
      <c r="G4196" s="161" t="s">
        <v>16996</v>
      </c>
      <c r="K4196" s="209">
        <v>315110</v>
      </c>
      <c r="L4196" s="209">
        <v>210100</v>
      </c>
      <c r="M4196" s="209">
        <v>700</v>
      </c>
      <c r="N4196" s="209">
        <v>7000</v>
      </c>
      <c r="O4196" s="209">
        <v>7001</v>
      </c>
      <c r="P4196" s="368">
        <v>70072</v>
      </c>
      <c r="S4196" s="361" t="s">
        <v>16998</v>
      </c>
    </row>
    <row r="4197" spans="1:19" x14ac:dyDescent="0.25">
      <c r="A4197" t="s">
        <v>16301</v>
      </c>
      <c r="B4197" t="str">
        <f t="shared" si="228"/>
        <v>no</v>
      </c>
      <c r="C4197" t="str">
        <f t="shared" si="229"/>
        <v/>
      </c>
      <c r="D4197" t="str">
        <f t="shared" si="230"/>
        <v>no</v>
      </c>
      <c r="E4197" s="161" t="s">
        <v>17000</v>
      </c>
      <c r="F4197" t="s">
        <v>17278</v>
      </c>
      <c r="G4197" s="161" t="s">
        <v>17000</v>
      </c>
      <c r="K4197" s="209">
        <v>315110</v>
      </c>
      <c r="L4197" s="209">
        <v>210100</v>
      </c>
      <c r="M4197" s="209">
        <v>700</v>
      </c>
      <c r="N4197" s="209">
        <v>7000</v>
      </c>
      <c r="O4197" s="209">
        <v>7001</v>
      </c>
      <c r="P4197" s="368">
        <v>70073</v>
      </c>
      <c r="S4197" s="361" t="s">
        <v>17001</v>
      </c>
    </row>
    <row r="4198" spans="1:19" x14ac:dyDescent="0.25">
      <c r="A4198" t="s">
        <v>16301</v>
      </c>
      <c r="B4198" t="str">
        <f t="shared" si="228"/>
        <v>no</v>
      </c>
      <c r="C4198" t="str">
        <f t="shared" si="229"/>
        <v/>
      </c>
      <c r="D4198" t="str">
        <f t="shared" si="230"/>
        <v>no</v>
      </c>
      <c r="E4198" s="161" t="s">
        <v>17080</v>
      </c>
      <c r="F4198" t="s">
        <v>17278</v>
      </c>
      <c r="G4198" s="161" t="s">
        <v>17080</v>
      </c>
      <c r="K4198" s="209">
        <v>315110</v>
      </c>
      <c r="L4198" s="209">
        <v>210100</v>
      </c>
      <c r="M4198" s="209">
        <v>700</v>
      </c>
      <c r="N4198" s="209">
        <v>7000</v>
      </c>
      <c r="O4198" s="209">
        <v>7001</v>
      </c>
      <c r="P4198" s="371">
        <v>70074</v>
      </c>
      <c r="S4198" s="360" t="s">
        <v>17079</v>
      </c>
    </row>
    <row r="4199" spans="1:19" ht="30" x14ac:dyDescent="0.25">
      <c r="A4199" t="s">
        <v>16301</v>
      </c>
      <c r="B4199" t="str">
        <f t="shared" si="228"/>
        <v>no</v>
      </c>
      <c r="C4199" t="str">
        <f t="shared" si="229"/>
        <v/>
      </c>
      <c r="D4199" s="209" t="str">
        <f t="shared" si="230"/>
        <v>no</v>
      </c>
      <c r="E4199" s="161" t="s">
        <v>17279</v>
      </c>
      <c r="F4199" t="s">
        <v>17278</v>
      </c>
      <c r="G4199" s="374" t="s">
        <v>17279</v>
      </c>
      <c r="K4199" s="209">
        <v>315110</v>
      </c>
      <c r="L4199" s="209">
        <v>210100</v>
      </c>
      <c r="M4199" s="209">
        <v>700</v>
      </c>
      <c r="N4199" s="209">
        <v>7000</v>
      </c>
      <c r="O4199" s="209">
        <v>7001</v>
      </c>
      <c r="P4199" s="383">
        <v>70075</v>
      </c>
      <c r="S4199" s="390" t="s">
        <v>17280</v>
      </c>
    </row>
  </sheetData>
  <autoFilter ref="A1:U4199" xr:uid="{B5A60130-E627-4AC6-B60D-F2810CFEBA4D}">
    <sortState xmlns:xlrd2="http://schemas.microsoft.com/office/spreadsheetml/2017/richdata2" ref="A2184:U4121">
      <sortCondition ref="G1:G4199"/>
    </sortState>
  </autoFilter>
  <sortState xmlns:xlrd2="http://schemas.microsoft.com/office/spreadsheetml/2017/richdata2" ref="A2:U3525">
    <sortCondition ref="P2:P3525"/>
    <sortCondition ref="N2:N3525"/>
  </sortState>
  <phoneticPr fontId="30" type="noConversion"/>
  <pageMargins left="0.25" right="0.25" top="0.75" bottom="0.75" header="0.3" footer="0.3"/>
  <pageSetup scale="1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112"/>
  <sheetViews>
    <sheetView zoomScaleNormal="100" workbookViewId="0">
      <pane ySplit="1" topLeftCell="A76" activePane="bottomLeft" state="frozen"/>
      <selection pane="bottomLeft" activeCell="D21" sqref="D21"/>
    </sheetView>
  </sheetViews>
  <sheetFormatPr defaultColWidth="9.140625" defaultRowHeight="15" x14ac:dyDescent="0.25"/>
  <cols>
    <col min="1" max="1" width="17" style="146" bestFit="1" customWidth="1"/>
    <col min="2" max="2" width="50.5703125" style="147" customWidth="1"/>
    <col min="3" max="3" width="14.42578125" style="147" bestFit="1" customWidth="1"/>
    <col min="4" max="4" width="64" style="147" customWidth="1"/>
    <col min="5" max="16384" width="9.140625" style="146"/>
  </cols>
  <sheetData>
    <row r="1" spans="1:7" s="147" customFormat="1" ht="30" x14ac:dyDescent="0.25">
      <c r="A1" s="147" t="s">
        <v>14323</v>
      </c>
      <c r="B1" s="147" t="s">
        <v>14324</v>
      </c>
      <c r="C1" s="147" t="s">
        <v>14408</v>
      </c>
      <c r="D1" s="147" t="s">
        <v>14318</v>
      </c>
      <c r="E1" s="147" t="s">
        <v>15971</v>
      </c>
      <c r="F1" s="147" t="s">
        <v>16071</v>
      </c>
      <c r="G1" s="147" t="s">
        <v>11633</v>
      </c>
    </row>
    <row r="2" spans="1:7" x14ac:dyDescent="0.25">
      <c r="A2" s="146">
        <v>111100</v>
      </c>
      <c r="B2" s="147" t="s">
        <v>71</v>
      </c>
      <c r="C2" s="147" t="s">
        <v>14409</v>
      </c>
      <c r="D2" s="147" t="s">
        <v>15370</v>
      </c>
      <c r="E2" s="147"/>
      <c r="F2" s="147"/>
      <c r="G2" s="147"/>
    </row>
    <row r="3" spans="1:7" x14ac:dyDescent="0.25">
      <c r="A3" s="146">
        <v>111101</v>
      </c>
      <c r="B3" s="147" t="s">
        <v>16650</v>
      </c>
      <c r="C3" s="147" t="s">
        <v>14409</v>
      </c>
      <c r="D3" s="147" t="s">
        <v>16651</v>
      </c>
      <c r="E3" s="147"/>
      <c r="F3" s="147"/>
      <c r="G3" s="147"/>
    </row>
    <row r="4" spans="1:7" ht="30" x14ac:dyDescent="0.25">
      <c r="A4" s="146">
        <v>115000</v>
      </c>
      <c r="B4" s="147" t="s">
        <v>14396</v>
      </c>
      <c r="C4" s="147" t="s">
        <v>14409</v>
      </c>
      <c r="D4" s="147" t="s">
        <v>14397</v>
      </c>
      <c r="E4" s="147"/>
      <c r="F4" s="147"/>
      <c r="G4" s="147"/>
    </row>
    <row r="5" spans="1:7" x14ac:dyDescent="0.25">
      <c r="A5" s="146">
        <v>115101</v>
      </c>
      <c r="B5" s="147" t="s">
        <v>42</v>
      </c>
      <c r="C5" s="147" t="s">
        <v>14409</v>
      </c>
      <c r="D5" s="147" t="s">
        <v>14398</v>
      </c>
      <c r="E5" s="147"/>
      <c r="F5" s="147"/>
      <c r="G5" s="147"/>
    </row>
    <row r="6" spans="1:7" x14ac:dyDescent="0.25">
      <c r="A6" s="146">
        <v>115113</v>
      </c>
      <c r="B6" s="147" t="s">
        <v>47</v>
      </c>
      <c r="C6" s="147" t="s">
        <v>14409</v>
      </c>
      <c r="D6" s="147" t="s">
        <v>14398</v>
      </c>
      <c r="E6" s="147"/>
      <c r="F6" s="147"/>
      <c r="G6" s="147"/>
    </row>
    <row r="7" spans="1:7" x14ac:dyDescent="0.25">
      <c r="A7" s="146">
        <v>115114</v>
      </c>
      <c r="B7" s="147" t="s">
        <v>50</v>
      </c>
      <c r="C7" s="147" t="s">
        <v>14409</v>
      </c>
      <c r="D7" s="147" t="s">
        <v>14398</v>
      </c>
      <c r="E7" s="147"/>
      <c r="F7" s="147"/>
      <c r="G7" s="147"/>
    </row>
    <row r="8" spans="1:7" x14ac:dyDescent="0.25">
      <c r="A8" s="213">
        <v>115115</v>
      </c>
      <c r="B8" s="147" t="s">
        <v>14371</v>
      </c>
      <c r="C8" s="147" t="s">
        <v>14409</v>
      </c>
      <c r="D8" s="147" t="s">
        <v>14398</v>
      </c>
      <c r="E8" s="147"/>
      <c r="F8" s="147"/>
      <c r="G8" s="147"/>
    </row>
    <row r="9" spans="1:7" x14ac:dyDescent="0.25">
      <c r="A9" s="213">
        <v>115116</v>
      </c>
      <c r="B9" s="147" t="s">
        <v>16905</v>
      </c>
      <c r="C9" s="147" t="s">
        <v>14409</v>
      </c>
      <c r="D9" s="147" t="s">
        <v>14398</v>
      </c>
      <c r="E9" s="147"/>
      <c r="F9" s="147"/>
      <c r="G9" s="147"/>
    </row>
    <row r="10" spans="1:7" x14ac:dyDescent="0.25">
      <c r="A10" s="146">
        <v>115100</v>
      </c>
      <c r="B10" s="147" t="s">
        <v>14369</v>
      </c>
      <c r="C10" s="147" t="s">
        <v>14409</v>
      </c>
      <c r="D10" s="147" t="s">
        <v>14398</v>
      </c>
      <c r="E10" s="147"/>
      <c r="F10" s="147"/>
      <c r="G10" s="147"/>
    </row>
    <row r="11" spans="1:7" x14ac:dyDescent="0.25">
      <c r="A11" s="146">
        <v>115112</v>
      </c>
      <c r="B11" s="147" t="s">
        <v>14368</v>
      </c>
      <c r="C11" s="147" t="s">
        <v>14409</v>
      </c>
      <c r="D11" s="147" t="s">
        <v>14398</v>
      </c>
      <c r="E11" s="147"/>
      <c r="F11" s="147"/>
      <c r="G11" s="147"/>
    </row>
    <row r="12" spans="1:7" x14ac:dyDescent="0.25">
      <c r="A12" s="146">
        <v>115111</v>
      </c>
      <c r="B12" s="147" t="s">
        <v>14370</v>
      </c>
      <c r="C12" s="147" t="s">
        <v>14409</v>
      </c>
      <c r="D12" s="147" t="s">
        <v>14398</v>
      </c>
      <c r="E12" s="147"/>
      <c r="F12" s="147"/>
      <c r="G12" s="147"/>
    </row>
    <row r="13" spans="1:7" x14ac:dyDescent="0.25">
      <c r="A13" s="146">
        <v>115102</v>
      </c>
      <c r="B13" s="147" t="s">
        <v>65</v>
      </c>
      <c r="C13" s="147" t="s">
        <v>14409</v>
      </c>
      <c r="D13" s="147" t="s">
        <v>14398</v>
      </c>
      <c r="E13" s="147"/>
      <c r="F13" s="147"/>
      <c r="G13" s="147"/>
    </row>
    <row r="14" spans="1:7" x14ac:dyDescent="0.25">
      <c r="A14" s="146">
        <v>115110</v>
      </c>
      <c r="B14" s="147" t="s">
        <v>68</v>
      </c>
      <c r="C14" s="147" t="s">
        <v>14409</v>
      </c>
      <c r="D14" s="147" t="s">
        <v>14398</v>
      </c>
      <c r="E14" s="147"/>
      <c r="F14" s="147"/>
      <c r="G14" s="147"/>
    </row>
    <row r="15" spans="1:7" x14ac:dyDescent="0.25">
      <c r="E15" s="147"/>
      <c r="F15" s="147"/>
      <c r="G15" s="147"/>
    </row>
    <row r="16" spans="1:7" x14ac:dyDescent="0.25">
      <c r="A16" s="234" t="s">
        <v>16113</v>
      </c>
      <c r="B16" s="224" t="s">
        <v>16103</v>
      </c>
      <c r="C16" s="147" t="s">
        <v>14409</v>
      </c>
      <c r="E16" s="147"/>
      <c r="F16" s="147"/>
      <c r="G16" s="147"/>
    </row>
    <row r="17" spans="1:7" x14ac:dyDescent="0.25">
      <c r="A17" s="234" t="s">
        <v>16114</v>
      </c>
      <c r="B17" s="224" t="s">
        <v>16104</v>
      </c>
      <c r="C17" s="147" t="s">
        <v>14409</v>
      </c>
      <c r="E17" s="147"/>
      <c r="F17" s="147"/>
      <c r="G17" s="147"/>
    </row>
    <row r="18" spans="1:7" x14ac:dyDescent="0.25">
      <c r="A18" s="234" t="s">
        <v>16115</v>
      </c>
      <c r="B18" s="224" t="s">
        <v>16105</v>
      </c>
      <c r="C18" s="147" t="s">
        <v>14409</v>
      </c>
      <c r="E18" s="147"/>
      <c r="F18" s="147"/>
      <c r="G18" s="147"/>
    </row>
    <row r="19" spans="1:7" x14ac:dyDescent="0.25">
      <c r="A19" s="234" t="s">
        <v>16116</v>
      </c>
      <c r="B19" s="224" t="s">
        <v>16106</v>
      </c>
      <c r="C19" s="147" t="s">
        <v>14409</v>
      </c>
      <c r="E19" s="147"/>
      <c r="F19" s="147"/>
      <c r="G19" s="147"/>
    </row>
    <row r="20" spans="1:7" x14ac:dyDescent="0.25">
      <c r="A20" s="234" t="s">
        <v>16117</v>
      </c>
      <c r="B20" s="224" t="s">
        <v>16107</v>
      </c>
      <c r="C20" s="147" t="s">
        <v>14409</v>
      </c>
      <c r="E20" s="147"/>
      <c r="F20" s="147"/>
      <c r="G20" s="147"/>
    </row>
    <row r="21" spans="1:7" x14ac:dyDescent="0.25">
      <c r="A21" s="279" t="s">
        <v>16354</v>
      </c>
      <c r="B21" s="224" t="s">
        <v>16352</v>
      </c>
      <c r="C21" s="147" t="s">
        <v>14409</v>
      </c>
      <c r="E21" s="147"/>
      <c r="F21" s="147"/>
      <c r="G21" s="147"/>
    </row>
    <row r="22" spans="1:7" x14ac:dyDescent="0.25">
      <c r="A22" s="234" t="s">
        <v>16118</v>
      </c>
      <c r="B22" s="224" t="s">
        <v>16108</v>
      </c>
      <c r="C22" s="147" t="s">
        <v>14409</v>
      </c>
      <c r="E22" s="147"/>
      <c r="F22" s="147"/>
      <c r="G22" s="147"/>
    </row>
    <row r="23" spans="1:7" x14ac:dyDescent="0.25">
      <c r="A23" s="234" t="s">
        <v>16119</v>
      </c>
      <c r="B23" s="224" t="s">
        <v>16109</v>
      </c>
      <c r="C23" s="147" t="s">
        <v>14409</v>
      </c>
      <c r="E23" s="147"/>
      <c r="F23" s="147"/>
      <c r="G23" s="147"/>
    </row>
    <row r="24" spans="1:7" x14ac:dyDescent="0.25">
      <c r="A24" s="234" t="s">
        <v>16120</v>
      </c>
      <c r="B24" s="224" t="s">
        <v>16110</v>
      </c>
      <c r="C24" s="147" t="s">
        <v>14409</v>
      </c>
      <c r="E24" s="147"/>
      <c r="F24" s="147"/>
      <c r="G24" s="147"/>
    </row>
    <row r="25" spans="1:7" x14ac:dyDescent="0.25">
      <c r="A25" s="234" t="s">
        <v>16121</v>
      </c>
      <c r="B25" s="224" t="s">
        <v>16111</v>
      </c>
      <c r="C25" s="147" t="s">
        <v>14409</v>
      </c>
      <c r="E25" s="147"/>
      <c r="F25" s="147"/>
      <c r="G25" s="147"/>
    </row>
    <row r="26" spans="1:7" x14ac:dyDescent="0.25">
      <c r="A26" s="234" t="s">
        <v>16122</v>
      </c>
      <c r="B26" s="224" t="s">
        <v>16112</v>
      </c>
      <c r="C26" s="147" t="s">
        <v>14409</v>
      </c>
      <c r="E26" s="147"/>
      <c r="F26" s="147"/>
      <c r="G26" s="147"/>
    </row>
    <row r="27" spans="1:7" x14ac:dyDescent="0.25">
      <c r="A27" s="234" t="s">
        <v>16355</v>
      </c>
      <c r="B27" s="224" t="s">
        <v>16353</v>
      </c>
      <c r="C27" s="147" t="s">
        <v>14409</v>
      </c>
      <c r="E27" s="147"/>
      <c r="F27" s="147"/>
      <c r="G27" s="147"/>
    </row>
    <row r="28" spans="1:7" x14ac:dyDescent="0.25">
      <c r="A28" s="234" t="s">
        <v>16123</v>
      </c>
      <c r="B28" s="224" t="s">
        <v>16157</v>
      </c>
      <c r="C28" s="147" t="s">
        <v>14409</v>
      </c>
      <c r="E28" s="147"/>
      <c r="F28" s="147"/>
      <c r="G28" s="147"/>
    </row>
    <row r="29" spans="1:7" x14ac:dyDescent="0.25">
      <c r="E29" s="147"/>
      <c r="F29" s="147"/>
      <c r="G29" s="147"/>
    </row>
    <row r="30" spans="1:7" x14ac:dyDescent="0.25">
      <c r="E30" s="147"/>
      <c r="F30" s="147"/>
      <c r="G30" s="147"/>
    </row>
    <row r="31" spans="1:7" x14ac:dyDescent="0.25">
      <c r="A31" s="146">
        <v>115201</v>
      </c>
      <c r="B31" s="147" t="s">
        <v>81</v>
      </c>
      <c r="C31" s="147" t="s">
        <v>14409</v>
      </c>
      <c r="D31" s="147" t="s">
        <v>14399</v>
      </c>
      <c r="E31" s="147"/>
      <c r="F31" s="147"/>
      <c r="G31" s="147"/>
    </row>
    <row r="32" spans="1:7" x14ac:dyDescent="0.25">
      <c r="A32" s="146">
        <v>115202</v>
      </c>
      <c r="B32" s="147" t="s">
        <v>84</v>
      </c>
      <c r="C32" s="147" t="s">
        <v>14409</v>
      </c>
      <c r="D32" s="147" t="s">
        <v>14399</v>
      </c>
      <c r="E32" s="147"/>
      <c r="F32" s="147"/>
      <c r="G32" s="147"/>
    </row>
    <row r="33" spans="1:7" x14ac:dyDescent="0.25">
      <c r="A33" s="146">
        <v>115203</v>
      </c>
      <c r="B33" s="147" t="s">
        <v>87</v>
      </c>
      <c r="C33" s="147" t="s">
        <v>14409</v>
      </c>
      <c r="D33" s="147" t="s">
        <v>14399</v>
      </c>
      <c r="E33" s="147"/>
      <c r="F33" s="147"/>
      <c r="G33" s="147"/>
    </row>
    <row r="34" spans="1:7" x14ac:dyDescent="0.25">
      <c r="A34" s="146">
        <v>115204</v>
      </c>
      <c r="B34" s="147" t="s">
        <v>90</v>
      </c>
      <c r="C34" s="147" t="s">
        <v>14409</v>
      </c>
      <c r="D34" s="147" t="s">
        <v>14399</v>
      </c>
      <c r="E34" s="147"/>
      <c r="F34" s="147"/>
      <c r="G34" s="147"/>
    </row>
    <row r="35" spans="1:7" x14ac:dyDescent="0.25">
      <c r="A35" s="146">
        <v>115205</v>
      </c>
      <c r="B35" s="147" t="s">
        <v>93</v>
      </c>
      <c r="C35" s="147" t="s">
        <v>14409</v>
      </c>
      <c r="D35" s="147" t="s">
        <v>14399</v>
      </c>
      <c r="E35" s="147"/>
      <c r="F35" s="147"/>
      <c r="G35" s="147"/>
    </row>
    <row r="36" spans="1:7" x14ac:dyDescent="0.25">
      <c r="A36" s="146">
        <v>115206</v>
      </c>
      <c r="B36" s="147" t="s">
        <v>96</v>
      </c>
      <c r="C36" s="147" t="s">
        <v>14409</v>
      </c>
      <c r="D36" s="147" t="s">
        <v>14399</v>
      </c>
      <c r="E36" s="147"/>
      <c r="F36" s="147"/>
      <c r="G36" s="147"/>
    </row>
    <row r="37" spans="1:7" x14ac:dyDescent="0.25">
      <c r="A37" s="146">
        <v>115207</v>
      </c>
      <c r="B37" s="147" t="s">
        <v>99</v>
      </c>
      <c r="C37" s="147" t="s">
        <v>14409</v>
      </c>
      <c r="D37" s="147" t="s">
        <v>14399</v>
      </c>
      <c r="E37" s="147"/>
      <c r="F37" s="147"/>
      <c r="G37" s="147"/>
    </row>
    <row r="38" spans="1:7" x14ac:dyDescent="0.25">
      <c r="A38" s="146">
        <v>115208</v>
      </c>
      <c r="B38" s="147" t="s">
        <v>102</v>
      </c>
      <c r="C38" s="147" t="s">
        <v>14409</v>
      </c>
      <c r="D38" s="147" t="s">
        <v>14399</v>
      </c>
      <c r="E38" s="147"/>
      <c r="F38" s="147"/>
      <c r="G38" s="147"/>
    </row>
    <row r="39" spans="1:7" x14ac:dyDescent="0.25">
      <c r="A39" s="146">
        <v>115209</v>
      </c>
      <c r="B39" s="147" t="s">
        <v>105</v>
      </c>
      <c r="C39" s="147" t="s">
        <v>14409</v>
      </c>
      <c r="D39" s="147" t="s">
        <v>14399</v>
      </c>
      <c r="E39" s="147"/>
      <c r="F39" s="147"/>
      <c r="G39" s="147"/>
    </row>
    <row r="40" spans="1:7" x14ac:dyDescent="0.25">
      <c r="A40" s="146">
        <v>115210</v>
      </c>
      <c r="B40" s="147" t="s">
        <v>108</v>
      </c>
      <c r="C40" s="147" t="s">
        <v>14409</v>
      </c>
      <c r="D40" s="147" t="s">
        <v>14399</v>
      </c>
      <c r="E40" s="147"/>
      <c r="F40" s="147"/>
      <c r="G40" s="147"/>
    </row>
    <row r="41" spans="1:7" x14ac:dyDescent="0.25">
      <c r="A41" s="146">
        <v>115211</v>
      </c>
      <c r="B41" s="147" t="s">
        <v>111</v>
      </c>
      <c r="C41" s="147" t="s">
        <v>14409</v>
      </c>
      <c r="D41" s="147" t="s">
        <v>14399</v>
      </c>
      <c r="E41" s="147"/>
      <c r="F41" s="147"/>
      <c r="G41" s="147"/>
    </row>
    <row r="42" spans="1:7" x14ac:dyDescent="0.25">
      <c r="A42" s="146">
        <v>115212</v>
      </c>
      <c r="B42" s="147" t="s">
        <v>114</v>
      </c>
      <c r="C42" s="147" t="s">
        <v>14409</v>
      </c>
      <c r="D42" s="147" t="s">
        <v>14399</v>
      </c>
      <c r="E42" s="147"/>
      <c r="F42" s="147"/>
      <c r="G42" s="147"/>
    </row>
    <row r="43" spans="1:7" x14ac:dyDescent="0.25">
      <c r="A43" s="146">
        <v>115213</v>
      </c>
      <c r="B43" s="147" t="s">
        <v>117</v>
      </c>
      <c r="C43" s="147" t="s">
        <v>14409</v>
      </c>
      <c r="D43" s="147" t="s">
        <v>14399</v>
      </c>
      <c r="E43" s="147"/>
      <c r="F43" s="147"/>
      <c r="G43" s="147"/>
    </row>
    <row r="44" spans="1:7" x14ac:dyDescent="0.25">
      <c r="A44" s="146">
        <v>115214</v>
      </c>
      <c r="B44" s="147" t="s">
        <v>14372</v>
      </c>
      <c r="C44" s="147" t="s">
        <v>14409</v>
      </c>
      <c r="D44" s="147" t="s">
        <v>14399</v>
      </c>
      <c r="E44" s="147"/>
      <c r="F44" s="147"/>
      <c r="G44" s="147"/>
    </row>
    <row r="45" spans="1:7" x14ac:dyDescent="0.25">
      <c r="A45" s="146">
        <v>115215</v>
      </c>
      <c r="B45" s="147" t="s">
        <v>14373</v>
      </c>
      <c r="C45" s="147" t="s">
        <v>14409</v>
      </c>
      <c r="D45" s="147" t="s">
        <v>14399</v>
      </c>
      <c r="E45" s="147"/>
      <c r="F45" s="147"/>
      <c r="G45" s="147"/>
    </row>
    <row r="46" spans="1:7" x14ac:dyDescent="0.25">
      <c r="A46" s="146">
        <v>115216</v>
      </c>
      <c r="B46" s="147" t="s">
        <v>14374</v>
      </c>
      <c r="C46" s="147" t="s">
        <v>14409</v>
      </c>
      <c r="D46" s="147" t="s">
        <v>14399</v>
      </c>
      <c r="E46" s="147"/>
      <c r="F46" s="147"/>
      <c r="G46" s="147"/>
    </row>
    <row r="47" spans="1:7" x14ac:dyDescent="0.25">
      <c r="A47" s="146">
        <v>115217</v>
      </c>
      <c r="B47" s="147" t="s">
        <v>129</v>
      </c>
      <c r="C47" s="147" t="s">
        <v>14409</v>
      </c>
      <c r="D47" s="147" t="s">
        <v>14399</v>
      </c>
      <c r="E47" s="147"/>
      <c r="F47" s="147"/>
      <c r="G47" s="147"/>
    </row>
    <row r="48" spans="1:7" x14ac:dyDescent="0.25">
      <c r="A48" s="146">
        <v>115218</v>
      </c>
      <c r="B48" s="147" t="s">
        <v>132</v>
      </c>
      <c r="C48" s="147" t="s">
        <v>14409</v>
      </c>
      <c r="D48" s="147" t="s">
        <v>14399</v>
      </c>
      <c r="E48" s="147"/>
      <c r="F48" s="147"/>
      <c r="G48" s="147"/>
    </row>
    <row r="49" spans="1:7" x14ac:dyDescent="0.25">
      <c r="A49" s="146">
        <v>115219</v>
      </c>
      <c r="B49" s="147" t="s">
        <v>14375</v>
      </c>
      <c r="C49" s="147" t="s">
        <v>14409</v>
      </c>
      <c r="D49" s="147" t="s">
        <v>14399</v>
      </c>
      <c r="E49" s="147"/>
      <c r="F49" s="147"/>
      <c r="G49" s="147"/>
    </row>
    <row r="50" spans="1:7" x14ac:dyDescent="0.25">
      <c r="A50" s="146">
        <v>115220</v>
      </c>
      <c r="B50" s="147" t="s">
        <v>138</v>
      </c>
      <c r="C50" s="147" t="s">
        <v>14409</v>
      </c>
      <c r="D50" s="147" t="s">
        <v>14399</v>
      </c>
      <c r="E50" s="147"/>
      <c r="F50" s="147"/>
      <c r="G50" s="147"/>
    </row>
    <row r="51" spans="1:7" x14ac:dyDescent="0.25">
      <c r="A51" s="146">
        <v>115221</v>
      </c>
      <c r="B51" s="147" t="s">
        <v>141</v>
      </c>
      <c r="C51" s="147" t="s">
        <v>14409</v>
      </c>
      <c r="D51" s="147" t="s">
        <v>14399</v>
      </c>
      <c r="E51" s="147"/>
      <c r="F51" s="147"/>
      <c r="G51" s="147"/>
    </row>
    <row r="52" spans="1:7" x14ac:dyDescent="0.25">
      <c r="A52" s="146">
        <v>115222</v>
      </c>
      <c r="B52" s="147" t="s">
        <v>144</v>
      </c>
      <c r="C52" s="147" t="s">
        <v>14409</v>
      </c>
      <c r="D52" s="147" t="s">
        <v>14399</v>
      </c>
      <c r="E52" s="147"/>
      <c r="F52" s="147"/>
      <c r="G52" s="147"/>
    </row>
    <row r="53" spans="1:7" x14ac:dyDescent="0.25">
      <c r="A53" s="146">
        <v>115223</v>
      </c>
      <c r="B53" s="147" t="s">
        <v>147</v>
      </c>
      <c r="C53" s="147" t="s">
        <v>14409</v>
      </c>
      <c r="D53" s="147" t="s">
        <v>14399</v>
      </c>
      <c r="E53" s="147"/>
      <c r="F53" s="147"/>
      <c r="G53" s="147"/>
    </row>
    <row r="54" spans="1:7" x14ac:dyDescent="0.25">
      <c r="A54" s="146">
        <v>115224</v>
      </c>
      <c r="B54" s="147" t="s">
        <v>14376</v>
      </c>
      <c r="C54" s="147" t="s">
        <v>14409</v>
      </c>
      <c r="D54" s="147" t="s">
        <v>14399</v>
      </c>
      <c r="E54" s="147"/>
      <c r="F54" s="147"/>
      <c r="G54" s="147"/>
    </row>
    <row r="55" spans="1:7" x14ac:dyDescent="0.25">
      <c r="A55" s="146">
        <v>115225</v>
      </c>
      <c r="B55" s="147" t="s">
        <v>153</v>
      </c>
      <c r="C55" s="147" t="s">
        <v>14409</v>
      </c>
      <c r="D55" s="147" t="s">
        <v>14399</v>
      </c>
      <c r="E55" s="147"/>
      <c r="F55" s="147"/>
      <c r="G55" s="147"/>
    </row>
    <row r="56" spans="1:7" x14ac:dyDescent="0.25">
      <c r="A56" s="146">
        <v>115226</v>
      </c>
      <c r="B56" s="147" t="s">
        <v>14377</v>
      </c>
      <c r="C56" s="147" t="s">
        <v>14409</v>
      </c>
      <c r="D56" s="147" t="s">
        <v>14399</v>
      </c>
      <c r="E56" s="147"/>
      <c r="F56" s="147"/>
      <c r="G56" s="147"/>
    </row>
    <row r="57" spans="1:7" x14ac:dyDescent="0.25">
      <c r="A57" s="146">
        <v>115227</v>
      </c>
      <c r="B57" s="147" t="s">
        <v>160</v>
      </c>
      <c r="C57" s="147" t="s">
        <v>14409</v>
      </c>
      <c r="D57" s="147" t="s">
        <v>14399</v>
      </c>
      <c r="E57" s="147"/>
      <c r="F57" s="147"/>
      <c r="G57" s="147"/>
    </row>
    <row r="58" spans="1:7" x14ac:dyDescent="0.25">
      <c r="A58" s="146">
        <v>115228</v>
      </c>
      <c r="B58" s="147" t="s">
        <v>163</v>
      </c>
      <c r="C58" s="147" t="s">
        <v>14409</v>
      </c>
      <c r="D58" s="147" t="s">
        <v>14399</v>
      </c>
      <c r="E58" s="147"/>
      <c r="F58" s="147"/>
      <c r="G58" s="147"/>
    </row>
    <row r="59" spans="1:7" x14ac:dyDescent="0.25">
      <c r="A59" s="146">
        <v>115229</v>
      </c>
      <c r="B59" s="147" t="s">
        <v>166</v>
      </c>
      <c r="C59" s="147" t="s">
        <v>14409</v>
      </c>
      <c r="D59" s="147" t="s">
        <v>14399</v>
      </c>
      <c r="E59" s="147"/>
      <c r="F59" s="147"/>
      <c r="G59" s="147"/>
    </row>
    <row r="60" spans="1:7" x14ac:dyDescent="0.25">
      <c r="A60" s="146">
        <v>115230</v>
      </c>
      <c r="B60" s="147" t="s">
        <v>169</v>
      </c>
      <c r="C60" s="147" t="s">
        <v>14409</v>
      </c>
      <c r="D60" s="147" t="s">
        <v>14399</v>
      </c>
      <c r="E60" s="147"/>
      <c r="F60" s="147"/>
      <c r="G60" s="147"/>
    </row>
    <row r="61" spans="1:7" x14ac:dyDescent="0.25">
      <c r="A61" s="146">
        <v>115231</v>
      </c>
      <c r="B61" s="147" t="s">
        <v>172</v>
      </c>
      <c r="C61" s="147" t="s">
        <v>14409</v>
      </c>
      <c r="D61" s="147" t="s">
        <v>14399</v>
      </c>
      <c r="E61" s="147"/>
      <c r="F61" s="147"/>
      <c r="G61" s="147"/>
    </row>
    <row r="62" spans="1:7" x14ac:dyDescent="0.25">
      <c r="A62" s="146">
        <v>115232</v>
      </c>
      <c r="B62" s="147" t="s">
        <v>175</v>
      </c>
      <c r="C62" s="147" t="s">
        <v>14409</v>
      </c>
      <c r="D62" s="147" t="s">
        <v>14399</v>
      </c>
      <c r="E62" s="147"/>
      <c r="F62" s="147"/>
      <c r="G62" s="147"/>
    </row>
    <row r="63" spans="1:7" x14ac:dyDescent="0.25">
      <c r="A63" s="146">
        <v>115233</v>
      </c>
      <c r="B63" s="147" t="s">
        <v>178</v>
      </c>
      <c r="C63" s="147" t="s">
        <v>14409</v>
      </c>
      <c r="D63" s="147" t="s">
        <v>14399</v>
      </c>
      <c r="E63" s="147"/>
      <c r="F63" s="147"/>
      <c r="G63" s="147"/>
    </row>
    <row r="64" spans="1:7" x14ac:dyDescent="0.25">
      <c r="A64" s="146">
        <v>115234</v>
      </c>
      <c r="B64" s="147" t="s">
        <v>181</v>
      </c>
      <c r="C64" s="147" t="s">
        <v>14409</v>
      </c>
      <c r="D64" s="147" t="s">
        <v>14399</v>
      </c>
      <c r="E64" s="147"/>
      <c r="F64" s="147"/>
      <c r="G64" s="147"/>
    </row>
    <row r="65" spans="1:7" x14ac:dyDescent="0.25">
      <c r="A65" s="146">
        <v>115235</v>
      </c>
      <c r="B65" s="147" t="s">
        <v>184</v>
      </c>
      <c r="C65" s="147" t="s">
        <v>14409</v>
      </c>
      <c r="D65" s="147" t="s">
        <v>14399</v>
      </c>
      <c r="E65" s="147"/>
      <c r="F65" s="147"/>
      <c r="G65" s="147"/>
    </row>
    <row r="66" spans="1:7" x14ac:dyDescent="0.25">
      <c r="A66" s="146">
        <v>115236</v>
      </c>
      <c r="B66" s="147" t="s">
        <v>187</v>
      </c>
      <c r="C66" s="147" t="s">
        <v>14409</v>
      </c>
      <c r="D66" s="147" t="s">
        <v>14399</v>
      </c>
      <c r="E66" s="147"/>
      <c r="F66" s="147"/>
      <c r="G66" s="147"/>
    </row>
    <row r="67" spans="1:7" x14ac:dyDescent="0.25">
      <c r="A67" s="146">
        <v>115237</v>
      </c>
      <c r="B67" s="147" t="s">
        <v>190</v>
      </c>
      <c r="C67" s="147" t="s">
        <v>14409</v>
      </c>
      <c r="D67" s="147" t="s">
        <v>14399</v>
      </c>
      <c r="E67" s="147"/>
      <c r="F67" s="147"/>
      <c r="G67" s="147"/>
    </row>
    <row r="68" spans="1:7" x14ac:dyDescent="0.25">
      <c r="A68" s="146">
        <v>115238</v>
      </c>
      <c r="B68" s="147" t="s">
        <v>193</v>
      </c>
      <c r="C68" s="147" t="s">
        <v>14409</v>
      </c>
      <c r="D68" s="147" t="s">
        <v>14399</v>
      </c>
      <c r="E68" s="147"/>
      <c r="F68" s="147"/>
      <c r="G68" s="147"/>
    </row>
    <row r="69" spans="1:7" x14ac:dyDescent="0.25">
      <c r="A69" s="146">
        <v>115239</v>
      </c>
      <c r="B69" s="147" t="s">
        <v>196</v>
      </c>
      <c r="C69" s="147" t="s">
        <v>14409</v>
      </c>
      <c r="D69" s="147" t="s">
        <v>14399</v>
      </c>
      <c r="E69" s="147"/>
      <c r="F69" s="147"/>
      <c r="G69" s="147"/>
    </row>
    <row r="70" spans="1:7" x14ac:dyDescent="0.25">
      <c r="A70" s="146">
        <v>115240</v>
      </c>
      <c r="B70" s="147" t="s">
        <v>199</v>
      </c>
      <c r="C70" s="147" t="s">
        <v>14409</v>
      </c>
      <c r="D70" s="147" t="s">
        <v>14399</v>
      </c>
      <c r="E70" s="147"/>
      <c r="F70" s="147"/>
      <c r="G70" s="147"/>
    </row>
    <row r="71" spans="1:7" x14ac:dyDescent="0.25">
      <c r="A71" s="146">
        <v>115241</v>
      </c>
      <c r="B71" s="147" t="s">
        <v>202</v>
      </c>
      <c r="C71" s="147" t="s">
        <v>14409</v>
      </c>
      <c r="D71" s="147" t="s">
        <v>14399</v>
      </c>
      <c r="E71" s="147"/>
      <c r="F71" s="147"/>
      <c r="G71" s="147"/>
    </row>
    <row r="72" spans="1:7" x14ac:dyDescent="0.25">
      <c r="A72" s="146">
        <v>115242</v>
      </c>
      <c r="B72" s="147" t="s">
        <v>205</v>
      </c>
      <c r="C72" s="147" t="s">
        <v>14409</v>
      </c>
      <c r="D72" s="147" t="s">
        <v>14399</v>
      </c>
      <c r="E72" s="147"/>
      <c r="F72" s="147"/>
      <c r="G72" s="147"/>
    </row>
    <row r="73" spans="1:7" x14ac:dyDescent="0.25">
      <c r="A73" s="146">
        <v>115243</v>
      </c>
      <c r="B73" s="147" t="s">
        <v>208</v>
      </c>
      <c r="C73" s="147" t="s">
        <v>14409</v>
      </c>
      <c r="D73" s="147" t="s">
        <v>14399</v>
      </c>
      <c r="E73" s="147"/>
      <c r="F73" s="147"/>
      <c r="G73" s="147"/>
    </row>
    <row r="74" spans="1:7" x14ac:dyDescent="0.25">
      <c r="A74" s="146">
        <v>115244</v>
      </c>
      <c r="B74" s="147" t="s">
        <v>211</v>
      </c>
      <c r="C74" s="147" t="s">
        <v>14409</v>
      </c>
      <c r="D74" s="147" t="s">
        <v>14399</v>
      </c>
      <c r="E74" s="147"/>
      <c r="F74" s="147"/>
      <c r="G74" s="147"/>
    </row>
    <row r="75" spans="1:7" x14ac:dyDescent="0.25">
      <c r="A75" s="146">
        <v>115245</v>
      </c>
      <c r="B75" s="147" t="s">
        <v>214</v>
      </c>
      <c r="C75" s="147" t="s">
        <v>14409</v>
      </c>
      <c r="D75" s="147" t="s">
        <v>14399</v>
      </c>
      <c r="E75" s="147"/>
      <c r="F75" s="147"/>
      <c r="G75" s="147"/>
    </row>
    <row r="76" spans="1:7" x14ac:dyDescent="0.25">
      <c r="A76" s="146">
        <v>115246</v>
      </c>
      <c r="B76" s="147" t="s">
        <v>217</v>
      </c>
      <c r="C76" s="147" t="s">
        <v>14409</v>
      </c>
      <c r="D76" s="147" t="s">
        <v>14399</v>
      </c>
      <c r="E76" s="147"/>
      <c r="F76" s="147"/>
      <c r="G76" s="147"/>
    </row>
    <row r="77" spans="1:7" x14ac:dyDescent="0.25">
      <c r="A77" s="146">
        <v>115247</v>
      </c>
      <c r="B77" s="147" t="s">
        <v>220</v>
      </c>
      <c r="C77" s="147" t="s">
        <v>14409</v>
      </c>
      <c r="D77" s="147" t="s">
        <v>14399</v>
      </c>
      <c r="E77" s="147"/>
      <c r="F77" s="147"/>
      <c r="G77" s="147"/>
    </row>
    <row r="78" spans="1:7" x14ac:dyDescent="0.25">
      <c r="A78" s="146">
        <v>115248</v>
      </c>
      <c r="B78" s="147" t="s">
        <v>223</v>
      </c>
      <c r="C78" s="147" t="s">
        <v>14409</v>
      </c>
      <c r="D78" s="147" t="s">
        <v>14399</v>
      </c>
      <c r="E78" s="147"/>
      <c r="F78" s="147"/>
      <c r="G78" s="147"/>
    </row>
    <row r="79" spans="1:7" x14ac:dyDescent="0.25">
      <c r="A79" s="146">
        <v>115249</v>
      </c>
      <c r="B79" s="147" t="s">
        <v>226</v>
      </c>
      <c r="C79" s="147" t="s">
        <v>14409</v>
      </c>
      <c r="D79" s="147" t="s">
        <v>14399</v>
      </c>
      <c r="E79" s="147"/>
      <c r="F79" s="147"/>
      <c r="G79" s="147"/>
    </row>
    <row r="80" spans="1:7" x14ac:dyDescent="0.25">
      <c r="A80" s="146">
        <v>115250</v>
      </c>
      <c r="B80" s="147" t="s">
        <v>229</v>
      </c>
      <c r="C80" s="147" t="s">
        <v>14409</v>
      </c>
      <c r="D80" s="147" t="s">
        <v>14399</v>
      </c>
      <c r="E80" s="147"/>
      <c r="F80" s="147"/>
      <c r="G80" s="147"/>
    </row>
    <row r="81" spans="1:7" x14ac:dyDescent="0.25">
      <c r="A81" s="146">
        <v>115251</v>
      </c>
      <c r="B81" s="147" t="s">
        <v>232</v>
      </c>
      <c r="C81" s="147" t="s">
        <v>14409</v>
      </c>
      <c r="D81" s="147" t="s">
        <v>14399</v>
      </c>
      <c r="E81" s="147"/>
      <c r="F81" s="147"/>
      <c r="G81" s="147"/>
    </row>
    <row r="82" spans="1:7" x14ac:dyDescent="0.25">
      <c r="A82" s="146">
        <v>115252</v>
      </c>
      <c r="B82" s="147" t="s">
        <v>238</v>
      </c>
      <c r="C82" s="147" t="s">
        <v>14409</v>
      </c>
      <c r="D82" s="147" t="s">
        <v>14399</v>
      </c>
      <c r="E82" s="147"/>
      <c r="F82" s="147"/>
      <c r="G82" s="147"/>
    </row>
    <row r="83" spans="1:7" x14ac:dyDescent="0.25">
      <c r="A83" s="146">
        <v>115253</v>
      </c>
      <c r="B83" s="147" t="s">
        <v>14378</v>
      </c>
      <c r="C83" s="147" t="s">
        <v>14409</v>
      </c>
      <c r="D83" s="147" t="s">
        <v>14399</v>
      </c>
      <c r="E83" s="147"/>
      <c r="F83" s="147"/>
      <c r="G83" s="147"/>
    </row>
    <row r="84" spans="1:7" x14ac:dyDescent="0.25">
      <c r="A84" s="146">
        <v>115254</v>
      </c>
      <c r="B84" s="147" t="s">
        <v>244</v>
      </c>
      <c r="C84" s="147" t="s">
        <v>14409</v>
      </c>
      <c r="D84" s="147" t="s">
        <v>14399</v>
      </c>
      <c r="E84" s="147"/>
      <c r="F84" s="147"/>
      <c r="G84" s="147"/>
    </row>
    <row r="85" spans="1:7" x14ac:dyDescent="0.25">
      <c r="A85" s="146">
        <v>115255</v>
      </c>
      <c r="B85" s="147" t="s">
        <v>247</v>
      </c>
      <c r="C85" s="147" t="s">
        <v>14409</v>
      </c>
      <c r="D85" s="147" t="s">
        <v>14399</v>
      </c>
      <c r="E85" s="147"/>
      <c r="F85" s="147"/>
      <c r="G85" s="147"/>
    </row>
    <row r="86" spans="1:7" x14ac:dyDescent="0.25">
      <c r="A86" s="146">
        <v>115256</v>
      </c>
      <c r="B86" s="147" t="s">
        <v>250</v>
      </c>
      <c r="C86" s="147" t="s">
        <v>14409</v>
      </c>
      <c r="D86" s="147" t="s">
        <v>14399</v>
      </c>
      <c r="E86" s="147"/>
      <c r="F86" s="147"/>
      <c r="G86" s="147"/>
    </row>
    <row r="87" spans="1:7" x14ac:dyDescent="0.25">
      <c r="A87" s="146">
        <v>115257</v>
      </c>
      <c r="B87" s="147" t="s">
        <v>253</v>
      </c>
      <c r="C87" s="147" t="s">
        <v>14409</v>
      </c>
      <c r="D87" s="147" t="s">
        <v>14399</v>
      </c>
      <c r="E87" s="147"/>
      <c r="F87" s="147"/>
      <c r="G87" s="147"/>
    </row>
    <row r="88" spans="1:7" x14ac:dyDescent="0.25">
      <c r="A88" s="146">
        <v>115258</v>
      </c>
      <c r="B88" s="147" t="s">
        <v>256</v>
      </c>
      <c r="C88" s="147" t="s">
        <v>14409</v>
      </c>
      <c r="D88" s="147" t="s">
        <v>14399</v>
      </c>
      <c r="E88" s="147"/>
      <c r="F88" s="147"/>
      <c r="G88" s="147"/>
    </row>
    <row r="89" spans="1:7" x14ac:dyDescent="0.25">
      <c r="A89" s="146">
        <v>115259</v>
      </c>
      <c r="B89" s="147" t="s">
        <v>14379</v>
      </c>
      <c r="C89" s="147" t="s">
        <v>14409</v>
      </c>
      <c r="D89" s="147" t="s">
        <v>14399</v>
      </c>
      <c r="E89" s="147"/>
      <c r="F89" s="147"/>
      <c r="G89" s="147"/>
    </row>
    <row r="90" spans="1:7" x14ac:dyDescent="0.25">
      <c r="A90" s="146">
        <v>120010</v>
      </c>
      <c r="B90" s="147" t="s">
        <v>16070</v>
      </c>
      <c r="C90" s="147" t="s">
        <v>14409</v>
      </c>
      <c r="D90" s="147" t="s">
        <v>16907</v>
      </c>
      <c r="E90" s="147"/>
      <c r="F90" s="147"/>
      <c r="G90" s="147"/>
    </row>
    <row r="91" spans="1:7" ht="30" x14ac:dyDescent="0.25">
      <c r="A91" s="146">
        <v>120100</v>
      </c>
      <c r="B91" s="147" t="s">
        <v>14391</v>
      </c>
      <c r="C91" s="147" t="s">
        <v>14409</v>
      </c>
      <c r="D91" s="147" t="s">
        <v>14400</v>
      </c>
      <c r="E91" s="147"/>
      <c r="F91" s="147"/>
      <c r="G91" s="147"/>
    </row>
    <row r="92" spans="1:7" x14ac:dyDescent="0.25">
      <c r="A92" s="146">
        <v>120200</v>
      </c>
      <c r="B92" s="147" t="s">
        <v>16070</v>
      </c>
      <c r="C92" s="147" t="s">
        <v>14409</v>
      </c>
      <c r="E92" s="147"/>
      <c r="F92" s="147"/>
      <c r="G92" s="147"/>
    </row>
    <row r="93" spans="1:7" ht="30" x14ac:dyDescent="0.25">
      <c r="A93" s="146">
        <v>120210</v>
      </c>
      <c r="B93" s="147" t="s">
        <v>16701</v>
      </c>
      <c r="C93" s="147" t="s">
        <v>14409</v>
      </c>
      <c r="D93" s="147" t="s">
        <v>14401</v>
      </c>
      <c r="E93" s="147"/>
      <c r="F93" s="147"/>
      <c r="G93" s="147"/>
    </row>
    <row r="94" spans="1:7" x14ac:dyDescent="0.25">
      <c r="A94" s="146">
        <v>120220</v>
      </c>
      <c r="B94" s="147" t="s">
        <v>16906</v>
      </c>
      <c r="C94" s="147" t="s">
        <v>14409</v>
      </c>
      <c r="D94" s="147" t="s">
        <v>14401</v>
      </c>
      <c r="E94" s="147"/>
      <c r="F94" s="147"/>
      <c r="G94" s="147"/>
    </row>
    <row r="95" spans="1:7" ht="30" x14ac:dyDescent="0.25">
      <c r="A95" s="146">
        <v>120300</v>
      </c>
      <c r="B95" s="147" t="s">
        <v>14381</v>
      </c>
      <c r="C95" s="147" t="s">
        <v>14409</v>
      </c>
      <c r="D95" s="147" t="s">
        <v>14402</v>
      </c>
      <c r="E95" s="147"/>
      <c r="F95" s="147"/>
      <c r="G95" s="147"/>
    </row>
    <row r="96" spans="1:7" ht="30" x14ac:dyDescent="0.25">
      <c r="A96" s="146">
        <v>120310</v>
      </c>
      <c r="B96" s="147" t="s">
        <v>14382</v>
      </c>
      <c r="C96" s="147" t="s">
        <v>14409</v>
      </c>
      <c r="D96" s="147" t="s">
        <v>14402</v>
      </c>
      <c r="E96" s="147"/>
      <c r="F96" s="147"/>
      <c r="G96" s="147"/>
    </row>
    <row r="97" spans="1:7" x14ac:dyDescent="0.25">
      <c r="A97" s="146">
        <v>125200</v>
      </c>
      <c r="E97" s="147"/>
      <c r="F97" s="147"/>
      <c r="G97" s="147"/>
    </row>
    <row r="98" spans="1:7" ht="30" x14ac:dyDescent="0.25">
      <c r="A98" s="213">
        <v>130100</v>
      </c>
      <c r="B98" s="214" t="s">
        <v>16159</v>
      </c>
      <c r="C98" s="214" t="s">
        <v>14409</v>
      </c>
      <c r="D98" s="214" t="s">
        <v>14403</v>
      </c>
      <c r="E98" s="147"/>
      <c r="F98" s="147" t="s">
        <v>16046</v>
      </c>
      <c r="G98" s="147"/>
    </row>
    <row r="99" spans="1:7" x14ac:dyDescent="0.25">
      <c r="A99" s="213">
        <v>130200</v>
      </c>
      <c r="B99" s="214" t="s">
        <v>16067</v>
      </c>
      <c r="C99" s="214" t="s">
        <v>14409</v>
      </c>
      <c r="D99" s="214"/>
      <c r="E99" s="147"/>
      <c r="F99" s="147"/>
      <c r="G99" s="147"/>
    </row>
    <row r="100" spans="1:7" x14ac:dyDescent="0.25">
      <c r="A100" s="213">
        <v>130300</v>
      </c>
      <c r="B100" s="226" t="s">
        <v>16158</v>
      </c>
      <c r="C100" s="214"/>
      <c r="D100" s="214"/>
      <c r="E100" s="147"/>
      <c r="F100" s="147"/>
      <c r="G100" s="147"/>
    </row>
    <row r="101" spans="1:7" x14ac:dyDescent="0.25">
      <c r="A101" s="213">
        <v>130400</v>
      </c>
      <c r="B101" s="214" t="s">
        <v>16068</v>
      </c>
      <c r="C101" s="214" t="s">
        <v>14409</v>
      </c>
      <c r="D101" s="214"/>
      <c r="E101" s="147"/>
      <c r="F101" s="147"/>
      <c r="G101" s="147"/>
    </row>
    <row r="102" spans="1:7" x14ac:dyDescent="0.25">
      <c r="A102" s="146">
        <v>140100</v>
      </c>
      <c r="B102" s="147" t="s">
        <v>15354</v>
      </c>
      <c r="C102" s="147" t="s">
        <v>14409</v>
      </c>
      <c r="E102" s="147"/>
      <c r="F102" s="147"/>
      <c r="G102" s="147"/>
    </row>
    <row r="103" spans="1:7" x14ac:dyDescent="0.25">
      <c r="A103" s="146">
        <v>140200</v>
      </c>
      <c r="B103" s="147" t="s">
        <v>15355</v>
      </c>
      <c r="C103" s="147" t="s">
        <v>14409</v>
      </c>
      <c r="E103" s="147"/>
      <c r="F103" s="147"/>
      <c r="G103" s="147"/>
    </row>
    <row r="104" spans="1:7" x14ac:dyDescent="0.25">
      <c r="A104" s="146">
        <v>140300</v>
      </c>
      <c r="B104" s="147" t="s">
        <v>15356</v>
      </c>
      <c r="C104" s="147" t="s">
        <v>14409</v>
      </c>
      <c r="E104" s="147"/>
      <c r="F104" s="147"/>
      <c r="G104" s="147"/>
    </row>
    <row r="105" spans="1:7" x14ac:dyDescent="0.25">
      <c r="A105" s="213">
        <v>140400</v>
      </c>
      <c r="B105" s="214" t="s">
        <v>16073</v>
      </c>
      <c r="C105" s="214"/>
      <c r="E105" s="147"/>
      <c r="F105" s="147"/>
      <c r="G105" s="147"/>
    </row>
    <row r="106" spans="1:7" ht="30" x14ac:dyDescent="0.25">
      <c r="A106" s="146">
        <v>150100</v>
      </c>
      <c r="B106" s="147" t="s">
        <v>14404</v>
      </c>
      <c r="C106" s="147" t="s">
        <v>14409</v>
      </c>
      <c r="D106" s="147" t="s">
        <v>14405</v>
      </c>
      <c r="E106" s="147"/>
      <c r="F106" s="147"/>
      <c r="G106" s="147"/>
    </row>
    <row r="107" spans="1:7" ht="60" x14ac:dyDescent="0.25">
      <c r="A107" s="146">
        <v>210100</v>
      </c>
      <c r="B107" s="147" t="s">
        <v>14406</v>
      </c>
      <c r="C107" s="147" t="s">
        <v>14410</v>
      </c>
      <c r="D107" s="147" t="s">
        <v>14407</v>
      </c>
      <c r="E107" s="147"/>
      <c r="F107" s="147"/>
      <c r="G107" s="147" t="s">
        <v>16074</v>
      </c>
    </row>
    <row r="108" spans="1:7" ht="30" x14ac:dyDescent="0.25">
      <c r="A108" s="146">
        <v>210310</v>
      </c>
      <c r="B108" s="214" t="s">
        <v>16035</v>
      </c>
      <c r="C108" s="147" t="s">
        <v>14410</v>
      </c>
      <c r="E108" s="147"/>
      <c r="F108" s="147"/>
      <c r="G108" s="147" t="s">
        <v>16074</v>
      </c>
    </row>
    <row r="109" spans="1:7" ht="30" x14ac:dyDescent="0.25">
      <c r="A109" s="213">
        <v>240000</v>
      </c>
      <c r="B109" s="214" t="s">
        <v>16153</v>
      </c>
      <c r="C109" s="214" t="s">
        <v>14410</v>
      </c>
      <c r="D109" s="214" t="s">
        <v>16154</v>
      </c>
      <c r="E109" s="147"/>
      <c r="F109" s="147"/>
      <c r="G109" s="147"/>
    </row>
    <row r="110" spans="1:7" ht="30" x14ac:dyDescent="0.25">
      <c r="A110" s="213">
        <v>240100</v>
      </c>
      <c r="B110" s="214" t="s">
        <v>16069</v>
      </c>
      <c r="C110" s="214" t="s">
        <v>14410</v>
      </c>
      <c r="D110" s="214" t="s">
        <v>16081</v>
      </c>
      <c r="E110" s="147"/>
      <c r="F110" s="147"/>
      <c r="G110" s="147"/>
    </row>
    <row r="111" spans="1:7" x14ac:dyDescent="0.25">
      <c r="E111" s="147"/>
      <c r="F111" s="147"/>
      <c r="G111" s="147"/>
    </row>
    <row r="112" spans="1:7" x14ac:dyDescent="0.25">
      <c r="A112" s="146">
        <v>300000</v>
      </c>
      <c r="B112" s="147" t="s">
        <v>16441</v>
      </c>
      <c r="E112" s="147"/>
      <c r="F112" s="147"/>
      <c r="G112" s="147"/>
    </row>
  </sheetData>
  <pageMargins left="0.7" right="0.7" top="0.75" bottom="0.75" header="0.3" footer="0.3"/>
  <pageSetup scale="71"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31"/>
  <sheetViews>
    <sheetView zoomScale="145" zoomScaleNormal="145" workbookViewId="0">
      <selection activeCell="A18" sqref="A18:XFD18"/>
    </sheetView>
  </sheetViews>
  <sheetFormatPr defaultColWidth="9.140625" defaultRowHeight="15" x14ac:dyDescent="0.25"/>
  <cols>
    <col min="1" max="1" width="16.7109375" style="146" customWidth="1"/>
    <col min="2" max="2" width="20.28515625" style="146" customWidth="1"/>
    <col min="3" max="3" width="55" style="147" customWidth="1"/>
    <col min="4" max="16384" width="9.140625" style="146"/>
  </cols>
  <sheetData>
    <row r="1" spans="1:3" x14ac:dyDescent="0.25">
      <c r="A1" s="146" t="s">
        <v>14325</v>
      </c>
      <c r="B1" s="146" t="s">
        <v>14326</v>
      </c>
      <c r="C1" s="147" t="s">
        <v>14363</v>
      </c>
    </row>
    <row r="2" spans="1:3" s="148" customFormat="1" x14ac:dyDescent="0.25">
      <c r="A2" s="148" t="s">
        <v>14327</v>
      </c>
      <c r="B2" s="148" t="s">
        <v>11149</v>
      </c>
      <c r="C2" s="149"/>
    </row>
    <row r="3" spans="1:3" x14ac:dyDescent="0.25">
      <c r="A3" s="146" t="s">
        <v>14328</v>
      </c>
      <c r="B3" s="146" t="s">
        <v>14329</v>
      </c>
    </row>
    <row r="4" spans="1:3" ht="45" x14ac:dyDescent="0.25">
      <c r="A4" s="146" t="s">
        <v>14331</v>
      </c>
      <c r="B4" s="146" t="s">
        <v>14332</v>
      </c>
      <c r="C4" s="147" t="s">
        <v>14364</v>
      </c>
    </row>
    <row r="5" spans="1:3" x14ac:dyDescent="0.25">
      <c r="A5" s="146" t="s">
        <v>14330</v>
      </c>
      <c r="B5" s="146" t="s">
        <v>14336</v>
      </c>
    </row>
    <row r="6" spans="1:3" x14ac:dyDescent="0.25">
      <c r="A6" s="146" t="s">
        <v>14333</v>
      </c>
      <c r="B6" s="146" t="s">
        <v>14334</v>
      </c>
    </row>
    <row r="7" spans="1:3" x14ac:dyDescent="0.25">
      <c r="A7" s="146" t="s">
        <v>14335</v>
      </c>
      <c r="B7" s="146" t="s">
        <v>14337</v>
      </c>
    </row>
    <row r="8" spans="1:3" x14ac:dyDescent="0.25">
      <c r="A8" s="213" t="s">
        <v>15972</v>
      </c>
      <c r="B8" s="213" t="s">
        <v>16438</v>
      </c>
      <c r="C8" s="214"/>
    </row>
    <row r="9" spans="1:3" x14ac:dyDescent="0.25">
      <c r="A9" s="146" t="s">
        <v>14338</v>
      </c>
      <c r="B9" s="146" t="s">
        <v>14339</v>
      </c>
    </row>
    <row r="10" spans="1:3" x14ac:dyDescent="0.25">
      <c r="A10" s="146" t="s">
        <v>16161</v>
      </c>
      <c r="B10" s="146" t="s">
        <v>16162</v>
      </c>
    </row>
    <row r="11" spans="1:3" x14ac:dyDescent="0.25">
      <c r="A11" s="146" t="s">
        <v>14340</v>
      </c>
      <c r="B11" s="146" t="s">
        <v>14341</v>
      </c>
    </row>
    <row r="12" spans="1:3" x14ac:dyDescent="0.25">
      <c r="A12" s="146" t="s">
        <v>14342</v>
      </c>
      <c r="B12" s="146" t="s">
        <v>14343</v>
      </c>
    </row>
    <row r="13" spans="1:3" x14ac:dyDescent="0.25">
      <c r="A13" s="146" t="s">
        <v>14344</v>
      </c>
      <c r="B13" s="146" t="s">
        <v>14389</v>
      </c>
    </row>
    <row r="14" spans="1:3" x14ac:dyDescent="0.25">
      <c r="A14" s="146" t="s">
        <v>14345</v>
      </c>
      <c r="B14" s="146" t="s">
        <v>14347</v>
      </c>
    </row>
    <row r="15" spans="1:3" x14ac:dyDescent="0.25">
      <c r="A15" s="146" t="s">
        <v>14390</v>
      </c>
      <c r="B15" s="146" t="s">
        <v>14346</v>
      </c>
    </row>
    <row r="16" spans="1:3" x14ac:dyDescent="0.25">
      <c r="A16" s="146" t="s">
        <v>16090</v>
      </c>
      <c r="B16" s="146" t="s">
        <v>16091</v>
      </c>
    </row>
    <row r="17" spans="1:3" x14ac:dyDescent="0.25">
      <c r="A17" s="146" t="s">
        <v>14348</v>
      </c>
      <c r="B17" s="146" t="s">
        <v>16164</v>
      </c>
    </row>
    <row r="18" spans="1:3" x14ac:dyDescent="0.25">
      <c r="A18" s="146" t="s">
        <v>15353</v>
      </c>
      <c r="B18" s="146" t="s">
        <v>16165</v>
      </c>
    </row>
    <row r="19" spans="1:3" ht="41.25" customHeight="1" x14ac:dyDescent="0.25">
      <c r="A19" s="146" t="s">
        <v>14349</v>
      </c>
      <c r="B19" s="146" t="s">
        <v>14350</v>
      </c>
    </row>
    <row r="20" spans="1:3" s="148" customFormat="1" x14ac:dyDescent="0.25">
      <c r="A20" s="148" t="s">
        <v>14351</v>
      </c>
      <c r="B20" s="148" t="s">
        <v>14352</v>
      </c>
      <c r="C20" s="149"/>
    </row>
    <row r="21" spans="1:3" x14ac:dyDescent="0.25">
      <c r="A21" s="146" t="s">
        <v>14353</v>
      </c>
      <c r="B21" s="146" t="s">
        <v>14354</v>
      </c>
    </row>
    <row r="22" spans="1:3" x14ac:dyDescent="0.25">
      <c r="A22" s="146" t="s">
        <v>14355</v>
      </c>
      <c r="B22" s="146" t="s">
        <v>14356</v>
      </c>
    </row>
    <row r="23" spans="1:3" x14ac:dyDescent="0.25">
      <c r="A23" s="146" t="s">
        <v>14357</v>
      </c>
      <c r="B23" s="230"/>
      <c r="C23" s="231"/>
    </row>
    <row r="24" spans="1:3" x14ac:dyDescent="0.25">
      <c r="A24" s="146" t="s">
        <v>14358</v>
      </c>
      <c r="B24" s="146" t="s">
        <v>14359</v>
      </c>
    </row>
    <row r="25" spans="1:3" x14ac:dyDescent="0.25">
      <c r="A25" s="146" t="s">
        <v>14360</v>
      </c>
      <c r="B25" s="146" t="s">
        <v>16163</v>
      </c>
    </row>
    <row r="26" spans="1:3" x14ac:dyDescent="0.25">
      <c r="A26" s="146" t="s">
        <v>14361</v>
      </c>
      <c r="B26" s="146" t="s">
        <v>14362</v>
      </c>
    </row>
    <row r="27" spans="1:3" x14ac:dyDescent="0.25">
      <c r="A27" s="146" t="s">
        <v>15044</v>
      </c>
      <c r="B27" s="146" t="s">
        <v>15045</v>
      </c>
    </row>
    <row r="29" spans="1:3" x14ac:dyDescent="0.25">
      <c r="A29" s="146" t="s">
        <v>15360</v>
      </c>
      <c r="B29" s="146" t="s">
        <v>15361</v>
      </c>
    </row>
    <row r="31" spans="1:3" x14ac:dyDescent="0.25">
      <c r="A31" s="146">
        <v>300000</v>
      </c>
      <c r="B31" s="146" t="s">
        <v>16441</v>
      </c>
    </row>
  </sheetData>
  <pageMargins left="0.25" right="0.25" top="0.75" bottom="0.75" header="0.3" footer="0.3"/>
  <pageSetup scale="97"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35"/>
  <sheetViews>
    <sheetView zoomScale="220" zoomScaleNormal="220" workbookViewId="0">
      <selection activeCell="B8" sqref="B8"/>
    </sheetView>
  </sheetViews>
  <sheetFormatPr defaultRowHeight="15" x14ac:dyDescent="0.25"/>
  <cols>
    <col min="1" max="1" width="13" style="198" customWidth="1"/>
    <col min="2" max="2" width="46.42578125" style="147" bestFit="1" customWidth="1"/>
  </cols>
  <sheetData>
    <row r="1" spans="1:4" x14ac:dyDescent="0.25">
      <c r="A1" s="198" t="s">
        <v>14974</v>
      </c>
      <c r="B1" s="147" t="s">
        <v>14318</v>
      </c>
      <c r="C1" s="146" t="s">
        <v>15971</v>
      </c>
      <c r="D1" s="146" t="s">
        <v>16071</v>
      </c>
    </row>
    <row r="2" spans="1:4" x14ac:dyDescent="0.25">
      <c r="A2" s="198">
        <v>100</v>
      </c>
      <c r="B2" s="147" t="s">
        <v>14319</v>
      </c>
      <c r="C2" s="146"/>
      <c r="D2" s="146"/>
    </row>
    <row r="3" spans="1:4" x14ac:dyDescent="0.25">
      <c r="A3" s="198">
        <v>200</v>
      </c>
      <c r="B3" s="147" t="s">
        <v>10892</v>
      </c>
      <c r="C3" s="146"/>
      <c r="D3" s="146"/>
    </row>
    <row r="4" spans="1:4" x14ac:dyDescent="0.25">
      <c r="A4" s="198">
        <v>210</v>
      </c>
      <c r="B4" s="147" t="s">
        <v>14961</v>
      </c>
      <c r="C4" s="146"/>
      <c r="D4" s="146"/>
    </row>
    <row r="5" spans="1:4" x14ac:dyDescent="0.25">
      <c r="A5" s="198">
        <v>300</v>
      </c>
      <c r="B5" s="147" t="s">
        <v>10894</v>
      </c>
      <c r="C5" s="146"/>
      <c r="D5" s="146"/>
    </row>
    <row r="6" spans="1:4" x14ac:dyDescent="0.25">
      <c r="A6" s="198">
        <v>400</v>
      </c>
      <c r="B6" s="147" t="s">
        <v>14962</v>
      </c>
      <c r="C6" s="146"/>
      <c r="D6" s="146"/>
    </row>
    <row r="7" spans="1:4" x14ac:dyDescent="0.25">
      <c r="A7" s="198">
        <v>401</v>
      </c>
      <c r="B7" s="147" t="s">
        <v>14963</v>
      </c>
      <c r="C7" s="146" t="s">
        <v>17018</v>
      </c>
      <c r="D7" s="146"/>
    </row>
    <row r="8" spans="1:4" x14ac:dyDescent="0.25">
      <c r="A8" s="198">
        <v>402</v>
      </c>
      <c r="B8" s="147" t="s">
        <v>12451</v>
      </c>
      <c r="C8" s="146" t="s">
        <v>17016</v>
      </c>
      <c r="D8" s="146" t="s">
        <v>17017</v>
      </c>
    </row>
    <row r="9" spans="1:4" x14ac:dyDescent="0.25">
      <c r="A9" s="198">
        <v>403</v>
      </c>
      <c r="B9" s="147" t="s">
        <v>12051</v>
      </c>
      <c r="C9" s="146"/>
      <c r="D9" s="146"/>
    </row>
    <row r="10" spans="1:4" x14ac:dyDescent="0.25">
      <c r="A10" s="198">
        <v>404</v>
      </c>
      <c r="B10" s="147" t="s">
        <v>14964</v>
      </c>
      <c r="C10" s="146"/>
      <c r="D10" s="146"/>
    </row>
    <row r="11" spans="1:4" x14ac:dyDescent="0.25">
      <c r="A11" s="198">
        <v>405</v>
      </c>
      <c r="B11" s="147" t="s">
        <v>11143</v>
      </c>
      <c r="C11" s="146"/>
      <c r="D11" s="146"/>
    </row>
    <row r="12" spans="1:4" x14ac:dyDescent="0.25">
      <c r="A12" s="198">
        <v>406</v>
      </c>
      <c r="B12" s="147" t="s">
        <v>11160</v>
      </c>
      <c r="C12" s="146"/>
      <c r="D12" s="146"/>
    </row>
    <row r="13" spans="1:4" x14ac:dyDescent="0.25">
      <c r="A13" s="198">
        <v>407</v>
      </c>
      <c r="B13" s="147" t="s">
        <v>11161</v>
      </c>
      <c r="C13" s="146"/>
      <c r="D13" s="146"/>
    </row>
    <row r="14" spans="1:4" x14ac:dyDescent="0.25">
      <c r="A14" s="198">
        <v>408</v>
      </c>
      <c r="B14" s="147" t="s">
        <v>14965</v>
      </c>
      <c r="C14" s="146"/>
      <c r="D14" s="146"/>
    </row>
    <row r="15" spans="1:4" x14ac:dyDescent="0.25">
      <c r="A15" s="198">
        <v>409</v>
      </c>
      <c r="B15" s="147" t="s">
        <v>14966</v>
      </c>
      <c r="C15" s="146"/>
      <c r="D15" s="146"/>
    </row>
    <row r="16" spans="1:4" x14ac:dyDescent="0.25">
      <c r="A16" s="198">
        <v>410</v>
      </c>
      <c r="B16" s="147" t="s">
        <v>14967</v>
      </c>
      <c r="C16" s="146"/>
      <c r="D16" s="146"/>
    </row>
    <row r="17" spans="1:4" x14ac:dyDescent="0.25">
      <c r="A17" s="198">
        <v>411</v>
      </c>
      <c r="B17" s="147" t="s">
        <v>11166</v>
      </c>
      <c r="C17" s="146"/>
      <c r="D17" s="146"/>
    </row>
    <row r="18" spans="1:4" x14ac:dyDescent="0.25">
      <c r="A18" s="198">
        <v>412</v>
      </c>
      <c r="B18" s="147" t="s">
        <v>12069</v>
      </c>
      <c r="C18" s="146"/>
      <c r="D18" s="146"/>
    </row>
    <row r="19" spans="1:4" x14ac:dyDescent="0.25">
      <c r="A19" s="198">
        <v>413</v>
      </c>
      <c r="B19" s="147" t="s">
        <v>11159</v>
      </c>
      <c r="C19" s="146"/>
      <c r="D19" s="146"/>
    </row>
    <row r="20" spans="1:4" x14ac:dyDescent="0.25">
      <c r="A20" s="198">
        <v>414</v>
      </c>
      <c r="B20" s="147" t="s">
        <v>11170</v>
      </c>
      <c r="C20" s="146"/>
      <c r="D20" s="146"/>
    </row>
    <row r="21" spans="1:4" x14ac:dyDescent="0.25">
      <c r="A21" s="198">
        <v>415</v>
      </c>
      <c r="B21" s="147" t="s">
        <v>12198</v>
      </c>
      <c r="C21" s="146"/>
      <c r="D21" s="146"/>
    </row>
    <row r="22" spans="1:4" x14ac:dyDescent="0.25">
      <c r="A22" s="198">
        <v>416</v>
      </c>
      <c r="B22" s="147" t="s">
        <v>11162</v>
      </c>
      <c r="C22" s="146"/>
      <c r="D22" s="146"/>
    </row>
    <row r="23" spans="1:4" x14ac:dyDescent="0.25">
      <c r="A23" s="198">
        <v>417</v>
      </c>
      <c r="B23" s="147" t="s">
        <v>11178</v>
      </c>
      <c r="C23" s="146"/>
      <c r="D23" s="146"/>
    </row>
    <row r="24" spans="1:4" x14ac:dyDescent="0.25">
      <c r="A24" s="198">
        <v>418</v>
      </c>
      <c r="B24" s="147" t="s">
        <v>12173</v>
      </c>
      <c r="C24" s="146"/>
      <c r="D24" s="146"/>
    </row>
    <row r="25" spans="1:4" x14ac:dyDescent="0.25">
      <c r="A25" s="198">
        <v>419</v>
      </c>
      <c r="B25" s="147" t="s">
        <v>11174</v>
      </c>
      <c r="C25" s="146"/>
      <c r="D25" s="146"/>
    </row>
    <row r="26" spans="1:4" x14ac:dyDescent="0.25">
      <c r="A26" s="198">
        <v>499</v>
      </c>
      <c r="B26" s="147" t="s">
        <v>14968</v>
      </c>
      <c r="C26" s="146"/>
      <c r="D26" s="146"/>
    </row>
    <row r="27" spans="1:4" x14ac:dyDescent="0.25">
      <c r="A27" s="198">
        <v>500</v>
      </c>
      <c r="B27" s="147" t="s">
        <v>14969</v>
      </c>
      <c r="C27" s="146"/>
      <c r="D27" s="146"/>
    </row>
    <row r="28" spans="1:4" x14ac:dyDescent="0.25">
      <c r="A28" s="198">
        <v>510</v>
      </c>
      <c r="B28" s="147" t="s">
        <v>14970</v>
      </c>
      <c r="C28" s="146"/>
      <c r="D28" s="146"/>
    </row>
    <row r="29" spans="1:4" x14ac:dyDescent="0.25">
      <c r="A29" s="198">
        <v>520</v>
      </c>
      <c r="B29" s="147" t="s">
        <v>14971</v>
      </c>
      <c r="C29" s="146"/>
      <c r="D29" s="146"/>
    </row>
    <row r="30" spans="1:4" x14ac:dyDescent="0.25">
      <c r="A30" s="198">
        <v>530</v>
      </c>
      <c r="B30" s="147" t="s">
        <v>14972</v>
      </c>
      <c r="C30" s="146"/>
      <c r="D30" s="146"/>
    </row>
    <row r="31" spans="1:4" x14ac:dyDescent="0.25">
      <c r="A31" s="198">
        <v>540</v>
      </c>
      <c r="B31" s="147" t="s">
        <v>14973</v>
      </c>
      <c r="C31" s="146"/>
      <c r="D31" s="146"/>
    </row>
    <row r="32" spans="1:4" x14ac:dyDescent="0.25">
      <c r="A32" s="198">
        <v>600</v>
      </c>
      <c r="B32" s="147" t="s">
        <v>14320</v>
      </c>
      <c r="C32" s="146"/>
      <c r="D32" s="146"/>
    </row>
    <row r="33" spans="1:4" x14ac:dyDescent="0.25">
      <c r="A33" s="198">
        <v>700</v>
      </c>
      <c r="B33" s="147" t="s">
        <v>14975</v>
      </c>
      <c r="C33" s="146"/>
      <c r="D33" s="146"/>
    </row>
    <row r="34" spans="1:4" x14ac:dyDescent="0.25">
      <c r="A34" s="198">
        <v>800</v>
      </c>
      <c r="B34" s="147" t="s">
        <v>14321</v>
      </c>
      <c r="C34" s="146"/>
      <c r="D34" s="146"/>
    </row>
    <row r="35" spans="1:4" x14ac:dyDescent="0.25">
      <c r="A35" s="198" t="s">
        <v>10853</v>
      </c>
      <c r="B35" s="147" t="s">
        <v>14322</v>
      </c>
      <c r="C35" s="146"/>
      <c r="D35" s="146"/>
    </row>
  </sheetData>
  <phoneticPr fontId="30" type="noConversion"/>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D1801"/>
  <sheetViews>
    <sheetView zoomScale="175" zoomScaleNormal="175" workbookViewId="0">
      <pane ySplit="1" topLeftCell="A155" activePane="bottomLeft" state="frozen"/>
      <selection activeCell="G3447" sqref="G3447"/>
      <selection pane="bottomLeft" activeCell="B161" sqref="B161"/>
    </sheetView>
  </sheetViews>
  <sheetFormatPr defaultColWidth="9.140625" defaultRowHeight="12" x14ac:dyDescent="0.2"/>
  <cols>
    <col min="1" max="1" width="9.140625" style="190" bestFit="1" customWidth="1"/>
    <col min="2" max="2" width="34.42578125" style="191" bestFit="1" customWidth="1"/>
    <col min="3" max="3" width="16" style="69" customWidth="1"/>
    <col min="4" max="16384" width="9.140625" style="69"/>
  </cols>
  <sheetData>
    <row r="1" spans="1:4" s="68" customFormat="1" x14ac:dyDescent="0.2">
      <c r="A1" s="185" t="s">
        <v>15043</v>
      </c>
      <c r="B1" s="186" t="s">
        <v>15037</v>
      </c>
      <c r="C1" s="238" t="s">
        <v>15971</v>
      </c>
      <c r="D1" s="247" t="s">
        <v>16071</v>
      </c>
    </row>
    <row r="2" spans="1:4" x14ac:dyDescent="0.2">
      <c r="A2" s="188">
        <v>1000</v>
      </c>
      <c r="B2" s="187" t="s">
        <v>10890</v>
      </c>
      <c r="C2" s="236"/>
      <c r="D2" s="239"/>
    </row>
    <row r="3" spans="1:4" x14ac:dyDescent="0.2">
      <c r="A3" s="188">
        <v>2000</v>
      </c>
      <c r="B3" s="187" t="s">
        <v>10892</v>
      </c>
      <c r="C3" s="236"/>
      <c r="D3" s="239"/>
    </row>
    <row r="4" spans="1:4" x14ac:dyDescent="0.2">
      <c r="A4" s="188">
        <v>2001</v>
      </c>
      <c r="B4" s="187" t="s">
        <v>16687</v>
      </c>
      <c r="C4" s="236"/>
      <c r="D4" s="239"/>
    </row>
    <row r="5" spans="1:4" x14ac:dyDescent="0.2">
      <c r="A5" s="188">
        <v>3001</v>
      </c>
      <c r="B5" s="187" t="s">
        <v>11611</v>
      </c>
      <c r="C5" s="236"/>
      <c r="D5" s="239"/>
    </row>
    <row r="6" spans="1:4" x14ac:dyDescent="0.2">
      <c r="A6" s="188">
        <v>3002</v>
      </c>
      <c r="B6" s="187" t="s">
        <v>11612</v>
      </c>
      <c r="C6" s="236"/>
      <c r="D6" s="239"/>
    </row>
    <row r="7" spans="1:4" x14ac:dyDescent="0.2">
      <c r="A7" s="188">
        <v>3003</v>
      </c>
      <c r="B7" s="187" t="s">
        <v>11593</v>
      </c>
      <c r="C7" s="236"/>
      <c r="D7" s="239"/>
    </row>
    <row r="8" spans="1:4" x14ac:dyDescent="0.2">
      <c r="A8" s="188">
        <v>3004</v>
      </c>
      <c r="B8" s="187" t="s">
        <v>11601</v>
      </c>
      <c r="C8" s="236"/>
      <c r="D8" s="239"/>
    </row>
    <row r="9" spans="1:4" x14ac:dyDescent="0.2">
      <c r="A9" s="188">
        <v>3005</v>
      </c>
      <c r="B9" s="187" t="s">
        <v>11575</v>
      </c>
      <c r="C9" s="236"/>
      <c r="D9" s="239"/>
    </row>
    <row r="10" spans="1:4" x14ac:dyDescent="0.2">
      <c r="A10" s="188">
        <v>3006</v>
      </c>
      <c r="B10" s="187" t="s">
        <v>11595</v>
      </c>
      <c r="C10" s="236"/>
      <c r="D10" s="239"/>
    </row>
    <row r="11" spans="1:4" x14ac:dyDescent="0.2">
      <c r="A11" s="188">
        <v>3007</v>
      </c>
      <c r="B11" s="187" t="s">
        <v>11599</v>
      </c>
      <c r="C11" s="236"/>
      <c r="D11" s="239"/>
    </row>
    <row r="12" spans="1:4" x14ac:dyDescent="0.2">
      <c r="A12" s="188">
        <v>3008</v>
      </c>
      <c r="B12" s="187" t="s">
        <v>11596</v>
      </c>
      <c r="C12" s="236"/>
      <c r="D12" s="239"/>
    </row>
    <row r="13" spans="1:4" x14ac:dyDescent="0.2">
      <c r="A13" s="188">
        <v>3009</v>
      </c>
      <c r="B13" s="192" t="s">
        <v>11576</v>
      </c>
      <c r="C13" s="236"/>
      <c r="D13" s="239"/>
    </row>
    <row r="14" spans="1:4" x14ac:dyDescent="0.2">
      <c r="A14" s="188">
        <v>3010</v>
      </c>
      <c r="B14" s="192" t="s">
        <v>11146</v>
      </c>
      <c r="C14" s="236"/>
      <c r="D14" s="239"/>
    </row>
    <row r="15" spans="1:4" x14ac:dyDescent="0.2">
      <c r="A15" s="188">
        <v>3011</v>
      </c>
      <c r="B15" s="187" t="s">
        <v>11577</v>
      </c>
      <c r="C15" s="236"/>
      <c r="D15" s="239"/>
    </row>
    <row r="16" spans="1:4" x14ac:dyDescent="0.2">
      <c r="A16" s="188">
        <v>3012</v>
      </c>
      <c r="B16" s="187" t="s">
        <v>11578</v>
      </c>
      <c r="C16" s="236"/>
      <c r="D16" s="239"/>
    </row>
    <row r="17" spans="1:4" x14ac:dyDescent="0.2">
      <c r="A17" s="188">
        <v>3013</v>
      </c>
      <c r="B17" s="192" t="s">
        <v>11597</v>
      </c>
      <c r="C17" s="236"/>
      <c r="D17" s="239"/>
    </row>
    <row r="18" spans="1:4" x14ac:dyDescent="0.2">
      <c r="A18" s="188">
        <v>3014</v>
      </c>
      <c r="B18" s="187" t="s">
        <v>11579</v>
      </c>
      <c r="C18" s="236"/>
      <c r="D18" s="239"/>
    </row>
    <row r="19" spans="1:4" x14ac:dyDescent="0.2">
      <c r="A19" s="188">
        <v>3015</v>
      </c>
      <c r="B19" s="187" t="s">
        <v>11598</v>
      </c>
      <c r="C19" s="236"/>
      <c r="D19" s="239"/>
    </row>
    <row r="20" spans="1:4" x14ac:dyDescent="0.2">
      <c r="A20" s="188">
        <v>3016</v>
      </c>
      <c r="B20" s="187" t="s">
        <v>11580</v>
      </c>
      <c r="C20" s="236"/>
      <c r="D20" s="239"/>
    </row>
    <row r="21" spans="1:4" x14ac:dyDescent="0.2">
      <c r="A21" s="188">
        <v>3017</v>
      </c>
      <c r="B21" s="187" t="s">
        <v>11147</v>
      </c>
      <c r="C21" s="236"/>
      <c r="D21" s="239"/>
    </row>
    <row r="22" spans="1:4" x14ac:dyDescent="0.2">
      <c r="A22" s="188">
        <v>3018</v>
      </c>
      <c r="B22" s="187" t="s">
        <v>11600</v>
      </c>
      <c r="C22" s="236"/>
      <c r="D22" s="239"/>
    </row>
    <row r="23" spans="1:4" x14ac:dyDescent="0.2">
      <c r="A23" s="188">
        <v>3019</v>
      </c>
      <c r="B23" s="107" t="s">
        <v>11581</v>
      </c>
      <c r="C23" s="236"/>
      <c r="D23" s="239"/>
    </row>
    <row r="24" spans="1:4" x14ac:dyDescent="0.2">
      <c r="A24" s="188">
        <v>3020</v>
      </c>
      <c r="B24" s="187" t="s">
        <v>11582</v>
      </c>
      <c r="C24" s="236"/>
      <c r="D24" s="239"/>
    </row>
    <row r="25" spans="1:4" x14ac:dyDescent="0.2">
      <c r="A25" s="188">
        <v>3021</v>
      </c>
      <c r="B25" s="187" t="s">
        <v>11583</v>
      </c>
      <c r="C25" s="236"/>
      <c r="D25" s="239"/>
    </row>
    <row r="26" spans="1:4" x14ac:dyDescent="0.2">
      <c r="A26" s="188">
        <v>3022</v>
      </c>
      <c r="B26" s="187" t="s">
        <v>11584</v>
      </c>
      <c r="C26" s="236"/>
      <c r="D26" s="239"/>
    </row>
    <row r="27" spans="1:4" x14ac:dyDescent="0.2">
      <c r="A27" s="188">
        <v>3023</v>
      </c>
      <c r="B27" s="187" t="s">
        <v>11585</v>
      </c>
      <c r="C27" s="236"/>
      <c r="D27" s="239"/>
    </row>
    <row r="28" spans="1:4" x14ac:dyDescent="0.2">
      <c r="A28" s="188">
        <v>3024</v>
      </c>
      <c r="B28" s="192" t="s">
        <v>11586</v>
      </c>
      <c r="C28" s="236"/>
      <c r="D28" s="239"/>
    </row>
    <row r="29" spans="1:4" x14ac:dyDescent="0.2">
      <c r="A29" s="188">
        <v>3025</v>
      </c>
      <c r="B29" s="187" t="s">
        <v>11591</v>
      </c>
      <c r="C29" s="236"/>
      <c r="D29" s="239"/>
    </row>
    <row r="30" spans="1:4" x14ac:dyDescent="0.2">
      <c r="A30" s="188">
        <v>4001</v>
      </c>
      <c r="B30" s="187" t="s">
        <v>15093</v>
      </c>
      <c r="C30" s="236"/>
      <c r="D30" s="239"/>
    </row>
    <row r="31" spans="1:4" x14ac:dyDescent="0.2">
      <c r="A31" s="188">
        <v>4002</v>
      </c>
      <c r="B31" s="187" t="s">
        <v>15116</v>
      </c>
      <c r="C31" s="236"/>
      <c r="D31" s="239"/>
    </row>
    <row r="32" spans="1:4" x14ac:dyDescent="0.2">
      <c r="A32" s="188">
        <v>4003</v>
      </c>
      <c r="B32" s="187" t="s">
        <v>15086</v>
      </c>
      <c r="C32" s="236"/>
      <c r="D32" s="239"/>
    </row>
    <row r="33" spans="1:4" x14ac:dyDescent="0.2">
      <c r="A33" s="188">
        <v>4004</v>
      </c>
      <c r="B33" s="187" t="s">
        <v>15099</v>
      </c>
      <c r="C33" s="236"/>
      <c r="D33" s="239"/>
    </row>
    <row r="34" spans="1:4" x14ac:dyDescent="0.2">
      <c r="A34" s="188">
        <v>4006</v>
      </c>
      <c r="B34" s="187" t="s">
        <v>15112</v>
      </c>
      <c r="C34" s="236"/>
      <c r="D34" s="239"/>
    </row>
    <row r="35" spans="1:4" x14ac:dyDescent="0.2">
      <c r="A35" s="188">
        <v>4007</v>
      </c>
      <c r="B35" s="187" t="s">
        <v>15095</v>
      </c>
      <c r="C35" s="236"/>
      <c r="D35" s="239"/>
    </row>
    <row r="36" spans="1:4" x14ac:dyDescent="0.2">
      <c r="A36" s="188">
        <v>4008</v>
      </c>
      <c r="B36" s="187" t="s">
        <v>15083</v>
      </c>
      <c r="C36" s="236"/>
      <c r="D36" s="239"/>
    </row>
    <row r="37" spans="1:4" x14ac:dyDescent="0.2">
      <c r="A37" s="188">
        <v>4010</v>
      </c>
      <c r="B37" s="187" t="s">
        <v>15097</v>
      </c>
      <c r="C37" s="236"/>
      <c r="D37" s="239"/>
    </row>
    <row r="38" spans="1:4" x14ac:dyDescent="0.2">
      <c r="A38" s="188">
        <v>4011</v>
      </c>
      <c r="B38" s="187" t="s">
        <v>15105</v>
      </c>
      <c r="C38" s="236"/>
      <c r="D38" s="239"/>
    </row>
    <row r="39" spans="1:4" x14ac:dyDescent="0.2">
      <c r="A39" s="188">
        <v>4012</v>
      </c>
      <c r="B39" s="187" t="s">
        <v>15090</v>
      </c>
      <c r="C39" s="236"/>
      <c r="D39" s="239"/>
    </row>
    <row r="40" spans="1:4" x14ac:dyDescent="0.2">
      <c r="A40" s="188">
        <v>4015</v>
      </c>
      <c r="B40" s="187" t="s">
        <v>15113</v>
      </c>
      <c r="C40" s="236"/>
      <c r="D40" s="239"/>
    </row>
    <row r="41" spans="1:4" x14ac:dyDescent="0.2">
      <c r="A41" s="243">
        <v>4019</v>
      </c>
      <c r="B41" s="245" t="s">
        <v>16244</v>
      </c>
      <c r="C41" s="239"/>
      <c r="D41" s="239"/>
    </row>
    <row r="42" spans="1:4" x14ac:dyDescent="0.2">
      <c r="A42" s="243">
        <v>4020</v>
      </c>
      <c r="B42" s="245" t="s">
        <v>16245</v>
      </c>
      <c r="C42" s="239"/>
      <c r="D42" s="239"/>
    </row>
    <row r="43" spans="1:4" x14ac:dyDescent="0.2">
      <c r="A43" s="188">
        <v>4022</v>
      </c>
      <c r="B43" s="187" t="s">
        <v>15094</v>
      </c>
      <c r="C43" s="236"/>
      <c r="D43" s="239"/>
    </row>
    <row r="44" spans="1:4" x14ac:dyDescent="0.2">
      <c r="A44" s="188">
        <v>4024</v>
      </c>
      <c r="B44" s="187" t="s">
        <v>15089</v>
      </c>
      <c r="C44" s="236"/>
      <c r="D44" s="239"/>
    </row>
    <row r="45" spans="1:4" x14ac:dyDescent="0.2">
      <c r="A45" s="243">
        <v>4025</v>
      </c>
      <c r="B45" s="320" t="s">
        <v>16246</v>
      </c>
      <c r="C45" s="239"/>
      <c r="D45" s="239"/>
    </row>
    <row r="46" spans="1:4" x14ac:dyDescent="0.2">
      <c r="A46" s="188">
        <v>4026</v>
      </c>
      <c r="B46" s="187" t="s">
        <v>15082</v>
      </c>
      <c r="C46" s="236"/>
      <c r="D46" s="239"/>
    </row>
    <row r="47" spans="1:4" x14ac:dyDescent="0.2">
      <c r="A47" s="188">
        <v>4027</v>
      </c>
      <c r="B47" s="187" t="s">
        <v>15115</v>
      </c>
      <c r="C47" s="236"/>
      <c r="D47" s="239"/>
    </row>
    <row r="48" spans="1:4" x14ac:dyDescent="0.2">
      <c r="A48" s="188">
        <v>4028</v>
      </c>
      <c r="B48" s="187" t="s">
        <v>15103</v>
      </c>
      <c r="C48" s="236"/>
      <c r="D48" s="239"/>
    </row>
    <row r="49" spans="1:4" x14ac:dyDescent="0.2">
      <c r="A49" s="188">
        <v>4029</v>
      </c>
      <c r="B49" s="187" t="s">
        <v>15098</v>
      </c>
      <c r="C49" s="236"/>
      <c r="D49" s="239"/>
    </row>
    <row r="50" spans="1:4" x14ac:dyDescent="0.2">
      <c r="A50" s="188">
        <v>4030</v>
      </c>
      <c r="B50" s="187" t="s">
        <v>15088</v>
      </c>
      <c r="C50" s="236"/>
      <c r="D50" s="239"/>
    </row>
    <row r="51" spans="1:4" x14ac:dyDescent="0.2">
      <c r="A51" s="243">
        <v>4031</v>
      </c>
      <c r="B51" s="244" t="s">
        <v>16247</v>
      </c>
      <c r="C51" s="239"/>
      <c r="D51" s="239"/>
    </row>
    <row r="52" spans="1:4" x14ac:dyDescent="0.2">
      <c r="A52" s="188">
        <v>4032</v>
      </c>
      <c r="B52" s="192" t="s">
        <v>15101</v>
      </c>
      <c r="C52" s="236"/>
      <c r="D52" s="239"/>
    </row>
    <row r="53" spans="1:4" x14ac:dyDescent="0.2">
      <c r="A53" s="188">
        <v>4033</v>
      </c>
      <c r="B53" s="192" t="s">
        <v>16248</v>
      </c>
      <c r="C53" s="236"/>
      <c r="D53" s="239"/>
    </row>
    <row r="54" spans="1:4" x14ac:dyDescent="0.2">
      <c r="A54" s="316">
        <v>4034</v>
      </c>
      <c r="B54" s="187" t="s">
        <v>15102</v>
      </c>
      <c r="C54" s="236"/>
      <c r="D54" s="239"/>
    </row>
    <row r="55" spans="1:4" x14ac:dyDescent="0.2">
      <c r="A55" s="316">
        <v>4035</v>
      </c>
      <c r="B55" s="187" t="s">
        <v>15087</v>
      </c>
      <c r="C55" s="236"/>
      <c r="D55" s="239"/>
    </row>
    <row r="56" spans="1:4" x14ac:dyDescent="0.2">
      <c r="A56" s="316">
        <v>4036</v>
      </c>
      <c r="B56" s="187" t="s">
        <v>15076</v>
      </c>
      <c r="C56" s="236"/>
      <c r="D56" s="239"/>
    </row>
    <row r="57" spans="1:4" x14ac:dyDescent="0.2">
      <c r="A57" s="316">
        <v>4037</v>
      </c>
      <c r="B57" s="187" t="s">
        <v>15110</v>
      </c>
      <c r="C57" s="236"/>
      <c r="D57" s="239"/>
    </row>
    <row r="58" spans="1:4" x14ac:dyDescent="0.2">
      <c r="A58" s="316">
        <v>4038</v>
      </c>
      <c r="B58" s="187" t="s">
        <v>15077</v>
      </c>
      <c r="C58" s="236"/>
      <c r="D58" s="239"/>
    </row>
    <row r="59" spans="1:4" x14ac:dyDescent="0.2">
      <c r="A59" s="316">
        <v>4039</v>
      </c>
      <c r="B59" s="187" t="s">
        <v>15078</v>
      </c>
      <c r="C59" s="236"/>
      <c r="D59" s="239"/>
    </row>
    <row r="60" spans="1:4" x14ac:dyDescent="0.2">
      <c r="A60" s="316">
        <v>4040</v>
      </c>
      <c r="B60" s="187" t="s">
        <v>15085</v>
      </c>
      <c r="C60" s="236"/>
      <c r="D60" s="239"/>
    </row>
    <row r="61" spans="1:4" x14ac:dyDescent="0.2">
      <c r="A61" s="316">
        <v>4041</v>
      </c>
      <c r="B61" s="187" t="s">
        <v>15084</v>
      </c>
      <c r="C61" s="237"/>
      <c r="D61" s="239"/>
    </row>
    <row r="62" spans="1:4" x14ac:dyDescent="0.2">
      <c r="A62" s="316">
        <v>4042</v>
      </c>
      <c r="B62" s="187" t="s">
        <v>15114</v>
      </c>
      <c r="C62" s="236"/>
      <c r="D62" s="239"/>
    </row>
    <row r="63" spans="1:4" x14ac:dyDescent="0.2">
      <c r="A63" s="316">
        <v>4043</v>
      </c>
      <c r="B63" s="187" t="s">
        <v>15111</v>
      </c>
      <c r="C63" s="236"/>
      <c r="D63" s="239"/>
    </row>
    <row r="64" spans="1:4" x14ac:dyDescent="0.2">
      <c r="A64" s="316">
        <v>4044</v>
      </c>
      <c r="B64" s="187" t="s">
        <v>15079</v>
      </c>
      <c r="C64" s="236"/>
      <c r="D64" s="239"/>
    </row>
    <row r="65" spans="1:4" x14ac:dyDescent="0.2">
      <c r="A65" s="188">
        <v>4045</v>
      </c>
      <c r="B65" s="192" t="s">
        <v>15104</v>
      </c>
      <c r="C65" s="236"/>
      <c r="D65" s="239"/>
    </row>
    <row r="66" spans="1:4" x14ac:dyDescent="0.2">
      <c r="A66" s="188">
        <v>4046</v>
      </c>
      <c r="B66" s="192" t="s">
        <v>15100</v>
      </c>
      <c r="C66" s="236"/>
      <c r="D66" s="239"/>
    </row>
    <row r="67" spans="1:4" x14ac:dyDescent="0.2">
      <c r="A67" s="188">
        <v>4047</v>
      </c>
      <c r="B67" s="192" t="s">
        <v>15080</v>
      </c>
      <c r="C67" s="236"/>
      <c r="D67" s="239"/>
    </row>
    <row r="68" spans="1:4" x14ac:dyDescent="0.2">
      <c r="A68" s="188">
        <v>4048</v>
      </c>
      <c r="B68" s="192" t="s">
        <v>15106</v>
      </c>
      <c r="C68" s="236"/>
      <c r="D68" s="239"/>
    </row>
    <row r="69" spans="1:4" x14ac:dyDescent="0.2">
      <c r="A69" s="188">
        <v>4049</v>
      </c>
      <c r="B69" s="192" t="s">
        <v>15096</v>
      </c>
      <c r="C69" s="236"/>
      <c r="D69" s="239"/>
    </row>
    <row r="70" spans="1:4" x14ac:dyDescent="0.2">
      <c r="A70" s="188">
        <v>4050</v>
      </c>
      <c r="B70" s="192" t="s">
        <v>15107</v>
      </c>
      <c r="C70" s="236"/>
      <c r="D70" s="239"/>
    </row>
    <row r="71" spans="1:4" x14ac:dyDescent="0.2">
      <c r="A71" s="188">
        <v>4051</v>
      </c>
      <c r="B71" s="192" t="s">
        <v>15092</v>
      </c>
      <c r="C71" s="236"/>
      <c r="D71" s="239"/>
    </row>
    <row r="72" spans="1:4" x14ac:dyDescent="0.2">
      <c r="A72" s="188">
        <v>4051</v>
      </c>
      <c r="B72" s="240" t="s">
        <v>15033</v>
      </c>
      <c r="C72" s="236"/>
      <c r="D72" s="239" t="s">
        <v>16015</v>
      </c>
    </row>
    <row r="73" spans="1:4" x14ac:dyDescent="0.2">
      <c r="A73" s="188">
        <v>4052</v>
      </c>
      <c r="B73" s="192" t="s">
        <v>15091</v>
      </c>
      <c r="C73" s="236"/>
      <c r="D73" s="239"/>
    </row>
    <row r="74" spans="1:4" x14ac:dyDescent="0.2">
      <c r="A74" s="188">
        <v>4052</v>
      </c>
      <c r="B74" s="107" t="s">
        <v>15034</v>
      </c>
      <c r="C74" s="236"/>
      <c r="D74" s="236" t="s">
        <v>16015</v>
      </c>
    </row>
    <row r="75" spans="1:4" x14ac:dyDescent="0.2">
      <c r="A75" s="188">
        <v>4053</v>
      </c>
      <c r="B75" s="187" t="s">
        <v>15081</v>
      </c>
      <c r="C75" s="236"/>
      <c r="D75" s="239"/>
    </row>
    <row r="76" spans="1:4" x14ac:dyDescent="0.2">
      <c r="A76" s="188">
        <v>4054</v>
      </c>
      <c r="B76" s="187" t="s">
        <v>15109</v>
      </c>
      <c r="C76" s="236"/>
      <c r="D76" s="239"/>
    </row>
    <row r="77" spans="1:4" x14ac:dyDescent="0.2">
      <c r="A77" s="188">
        <v>4055</v>
      </c>
      <c r="B77" s="187" t="s">
        <v>15108</v>
      </c>
      <c r="C77" s="236"/>
      <c r="D77" s="239"/>
    </row>
    <row r="78" spans="1:4" x14ac:dyDescent="0.2">
      <c r="A78" s="188">
        <v>4056</v>
      </c>
      <c r="B78" s="187" t="s">
        <v>15117</v>
      </c>
      <c r="C78" s="236"/>
      <c r="D78" s="239"/>
    </row>
    <row r="79" spans="1:4" x14ac:dyDescent="0.2">
      <c r="A79" s="281">
        <v>4058</v>
      </c>
      <c r="B79" s="319" t="s">
        <v>16365</v>
      </c>
      <c r="C79" s="282"/>
      <c r="D79" s="282"/>
    </row>
    <row r="80" spans="1:4" x14ac:dyDescent="0.2">
      <c r="A80" s="277">
        <v>4059</v>
      </c>
      <c r="B80" s="314" t="s">
        <v>16346</v>
      </c>
      <c r="C80" s="278"/>
      <c r="D80" s="278"/>
    </row>
    <row r="81" spans="1:4" x14ac:dyDescent="0.2">
      <c r="A81" s="304">
        <v>4060</v>
      </c>
      <c r="B81" s="318" t="s">
        <v>16682</v>
      </c>
      <c r="C81" s="297"/>
      <c r="D81" s="297"/>
    </row>
    <row r="82" spans="1:4" x14ac:dyDescent="0.2">
      <c r="A82" s="185">
        <v>4061</v>
      </c>
      <c r="B82" s="75" t="s">
        <v>16772</v>
      </c>
      <c r="C82" s="307"/>
      <c r="D82" s="307"/>
    </row>
    <row r="83" spans="1:4" x14ac:dyDescent="0.2">
      <c r="A83" s="185">
        <v>4062</v>
      </c>
      <c r="B83" s="75" t="s">
        <v>16801</v>
      </c>
      <c r="C83" s="307"/>
      <c r="D83" s="307"/>
    </row>
    <row r="84" spans="1:4" x14ac:dyDescent="0.2">
      <c r="A84" s="185">
        <v>4063</v>
      </c>
      <c r="B84" s="75" t="s">
        <v>16804</v>
      </c>
      <c r="C84" s="307"/>
      <c r="D84" s="307"/>
    </row>
    <row r="85" spans="1:4" x14ac:dyDescent="0.2">
      <c r="A85" s="185">
        <v>4064</v>
      </c>
      <c r="B85" s="75" t="s">
        <v>16812</v>
      </c>
      <c r="C85" s="307"/>
      <c r="D85" s="307"/>
    </row>
    <row r="86" spans="1:4" x14ac:dyDescent="0.2">
      <c r="A86" s="185">
        <v>4065</v>
      </c>
      <c r="B86" s="75" t="s">
        <v>16821</v>
      </c>
      <c r="C86" s="307"/>
      <c r="D86" s="307"/>
    </row>
    <row r="87" spans="1:4" x14ac:dyDescent="0.2">
      <c r="A87" s="185">
        <v>4066</v>
      </c>
      <c r="B87" s="75" t="s">
        <v>16822</v>
      </c>
      <c r="C87" s="307"/>
      <c r="D87" s="307"/>
    </row>
    <row r="88" spans="1:4" x14ac:dyDescent="0.2">
      <c r="A88" s="185">
        <v>4067</v>
      </c>
      <c r="B88" s="75" t="s">
        <v>16823</v>
      </c>
      <c r="C88" s="307"/>
      <c r="D88" s="307"/>
    </row>
    <row r="89" spans="1:4" x14ac:dyDescent="0.2">
      <c r="A89" s="185">
        <v>4068</v>
      </c>
      <c r="B89" s="75" t="s">
        <v>16824</v>
      </c>
      <c r="C89" s="307"/>
      <c r="D89" s="307"/>
    </row>
    <row r="90" spans="1:4" x14ac:dyDescent="0.2">
      <c r="A90" s="185">
        <v>4069</v>
      </c>
      <c r="B90" s="75" t="s">
        <v>16825</v>
      </c>
      <c r="C90" s="307"/>
      <c r="D90" s="307"/>
    </row>
    <row r="91" spans="1:4" x14ac:dyDescent="0.2">
      <c r="A91" s="185">
        <v>4070</v>
      </c>
      <c r="B91" s="75" t="s">
        <v>16826</v>
      </c>
      <c r="C91" s="307"/>
      <c r="D91" s="307"/>
    </row>
    <row r="92" spans="1:4" x14ac:dyDescent="0.2">
      <c r="A92" s="185">
        <v>4071</v>
      </c>
      <c r="B92" s="75" t="s">
        <v>16827</v>
      </c>
      <c r="C92" s="307"/>
      <c r="D92" s="307"/>
    </row>
    <row r="93" spans="1:4" x14ac:dyDescent="0.2">
      <c r="A93" s="188">
        <v>4096</v>
      </c>
      <c r="B93" s="107" t="s">
        <v>15035</v>
      </c>
      <c r="C93" s="236"/>
      <c r="D93" s="239" t="s">
        <v>16046</v>
      </c>
    </row>
    <row r="94" spans="1:4" x14ac:dyDescent="0.2">
      <c r="A94" s="188">
        <v>4099</v>
      </c>
      <c r="B94" s="187" t="s">
        <v>12194</v>
      </c>
      <c r="C94" s="236"/>
      <c r="D94" s="236" t="s">
        <v>16251</v>
      </c>
    </row>
    <row r="95" spans="1:4" x14ac:dyDescent="0.2">
      <c r="A95" s="188">
        <v>4101</v>
      </c>
      <c r="B95" s="187" t="s">
        <v>12486</v>
      </c>
      <c r="C95" s="236"/>
      <c r="D95" s="239"/>
    </row>
    <row r="96" spans="1:4" x14ac:dyDescent="0.2">
      <c r="A96" s="188">
        <v>4102</v>
      </c>
      <c r="B96" s="187" t="s">
        <v>12487</v>
      </c>
      <c r="C96" s="236"/>
      <c r="D96" s="239"/>
    </row>
    <row r="97" spans="1:4" x14ac:dyDescent="0.2">
      <c r="A97" s="188">
        <v>4103</v>
      </c>
      <c r="B97" s="187" t="s">
        <v>12488</v>
      </c>
      <c r="C97" s="236"/>
      <c r="D97" s="239"/>
    </row>
    <row r="98" spans="1:4" x14ac:dyDescent="0.2">
      <c r="A98" s="188">
        <v>4104</v>
      </c>
      <c r="B98" s="187" t="s">
        <v>12489</v>
      </c>
      <c r="C98" s="236"/>
      <c r="D98" s="239"/>
    </row>
    <row r="99" spans="1:4" x14ac:dyDescent="0.2">
      <c r="A99" s="188">
        <v>4105</v>
      </c>
      <c r="B99" s="187" t="s">
        <v>12490</v>
      </c>
      <c r="C99" s="236"/>
      <c r="D99" s="239"/>
    </row>
    <row r="100" spans="1:4" x14ac:dyDescent="0.2">
      <c r="A100" s="188">
        <v>4106</v>
      </c>
      <c r="B100" s="187" t="s">
        <v>12491</v>
      </c>
      <c r="C100" s="236"/>
      <c r="D100" s="239"/>
    </row>
    <row r="101" spans="1:4" x14ac:dyDescent="0.2">
      <c r="A101" s="188">
        <v>4107</v>
      </c>
      <c r="B101" s="187" t="s">
        <v>12492</v>
      </c>
      <c r="C101" s="236"/>
      <c r="D101" s="239"/>
    </row>
    <row r="102" spans="1:4" x14ac:dyDescent="0.2">
      <c r="A102" s="188">
        <v>4108</v>
      </c>
      <c r="B102" s="192" t="s">
        <v>12493</v>
      </c>
      <c r="C102" s="236"/>
      <c r="D102" s="239"/>
    </row>
    <row r="103" spans="1:4" x14ac:dyDescent="0.2">
      <c r="A103" s="188">
        <v>4109</v>
      </c>
      <c r="B103" s="187" t="s">
        <v>12494</v>
      </c>
      <c r="C103" s="236"/>
      <c r="D103" s="239"/>
    </row>
    <row r="104" spans="1:4" x14ac:dyDescent="0.2">
      <c r="A104" s="188">
        <v>4110</v>
      </c>
      <c r="B104" s="187" t="s">
        <v>12498</v>
      </c>
      <c r="C104" s="236"/>
      <c r="D104" s="239"/>
    </row>
    <row r="105" spans="1:4" x14ac:dyDescent="0.2">
      <c r="A105" s="188">
        <v>4111</v>
      </c>
      <c r="B105" s="187" t="s">
        <v>12499</v>
      </c>
      <c r="C105" s="236"/>
      <c r="D105" s="239"/>
    </row>
    <row r="106" spans="1:4" x14ac:dyDescent="0.2">
      <c r="A106" s="188">
        <v>4112</v>
      </c>
      <c r="B106" s="187" t="s">
        <v>12500</v>
      </c>
      <c r="C106" s="236"/>
      <c r="D106" s="246"/>
    </row>
    <row r="107" spans="1:4" x14ac:dyDescent="0.2">
      <c r="A107" s="188">
        <v>4113</v>
      </c>
      <c r="B107" s="187" t="s">
        <v>12495</v>
      </c>
      <c r="C107" s="236"/>
      <c r="D107" s="239"/>
    </row>
    <row r="108" spans="1:4" x14ac:dyDescent="0.2">
      <c r="A108" s="188">
        <v>4114</v>
      </c>
      <c r="B108" s="187" t="s">
        <v>12501</v>
      </c>
      <c r="C108" s="236"/>
      <c r="D108" s="239"/>
    </row>
    <row r="109" spans="1:4" x14ac:dyDescent="0.2">
      <c r="A109" s="188">
        <v>4115</v>
      </c>
      <c r="B109" s="187" t="s">
        <v>12496</v>
      </c>
      <c r="C109" s="236"/>
      <c r="D109" s="239"/>
    </row>
    <row r="110" spans="1:4" x14ac:dyDescent="0.2">
      <c r="A110" s="188">
        <v>4116</v>
      </c>
      <c r="B110" s="187" t="s">
        <v>12502</v>
      </c>
      <c r="C110" s="236"/>
      <c r="D110" s="239"/>
    </row>
    <row r="111" spans="1:4" x14ac:dyDescent="0.2">
      <c r="A111" s="188">
        <v>4117</v>
      </c>
      <c r="B111" s="187" t="s">
        <v>12936</v>
      </c>
      <c r="C111" s="236"/>
      <c r="D111" s="239"/>
    </row>
    <row r="112" spans="1:4" x14ac:dyDescent="0.2">
      <c r="A112" s="188">
        <v>4118</v>
      </c>
      <c r="B112" s="107" t="s">
        <v>14297</v>
      </c>
      <c r="C112" s="236"/>
      <c r="D112" s="239"/>
    </row>
    <row r="113" spans="1:4" x14ac:dyDescent="0.2">
      <c r="A113" s="188">
        <v>4119</v>
      </c>
      <c r="B113" s="187" t="s">
        <v>12497</v>
      </c>
      <c r="C113" s="236"/>
      <c r="D113" s="239"/>
    </row>
    <row r="114" spans="1:4" x14ac:dyDescent="0.2">
      <c r="A114" s="188">
        <v>4120</v>
      </c>
      <c r="B114" s="187" t="s">
        <v>12504</v>
      </c>
      <c r="C114" s="236"/>
      <c r="D114" s="239"/>
    </row>
    <row r="115" spans="1:4" x14ac:dyDescent="0.2">
      <c r="A115" s="188">
        <v>4121</v>
      </c>
      <c r="B115" s="187" t="s">
        <v>12505</v>
      </c>
      <c r="C115" s="236"/>
      <c r="D115" s="239"/>
    </row>
    <row r="116" spans="1:4" x14ac:dyDescent="0.2">
      <c r="A116" s="188">
        <v>4122</v>
      </c>
      <c r="B116" s="187" t="s">
        <v>12506</v>
      </c>
      <c r="C116" s="236"/>
      <c r="D116" s="239"/>
    </row>
    <row r="117" spans="1:4" x14ac:dyDescent="0.2">
      <c r="A117" s="188">
        <v>4123</v>
      </c>
      <c r="B117" s="187" t="s">
        <v>16794</v>
      </c>
      <c r="C117" s="236" t="s">
        <v>16793</v>
      </c>
      <c r="D117" s="239"/>
    </row>
    <row r="118" spans="1:4" x14ac:dyDescent="0.2">
      <c r="A118" s="188">
        <v>4124</v>
      </c>
      <c r="B118" s="107" t="s">
        <v>14307</v>
      </c>
      <c r="C118" s="236"/>
      <c r="D118" s="239"/>
    </row>
    <row r="119" spans="1:4" x14ac:dyDescent="0.2">
      <c r="A119" s="188">
        <v>4125</v>
      </c>
      <c r="B119" s="187" t="s">
        <v>15118</v>
      </c>
      <c r="C119" s="236"/>
      <c r="D119" s="239"/>
    </row>
    <row r="120" spans="1:4" s="72" customFormat="1" x14ac:dyDescent="0.2">
      <c r="A120" s="189">
        <v>4126</v>
      </c>
      <c r="B120" s="242" t="s">
        <v>15242</v>
      </c>
      <c r="C120" s="236"/>
      <c r="D120" s="239"/>
    </row>
    <row r="121" spans="1:4" x14ac:dyDescent="0.2">
      <c r="A121" s="277">
        <v>4127</v>
      </c>
      <c r="B121" s="314" t="s">
        <v>16338</v>
      </c>
      <c r="C121" s="278"/>
      <c r="D121" s="278"/>
    </row>
    <row r="122" spans="1:4" x14ac:dyDescent="0.2">
      <c r="A122" s="188">
        <v>4200</v>
      </c>
      <c r="B122" s="187" t="s">
        <v>12661</v>
      </c>
      <c r="C122" s="236"/>
      <c r="D122" s="239"/>
    </row>
    <row r="123" spans="1:4" x14ac:dyDescent="0.2">
      <c r="A123" s="188">
        <v>4201</v>
      </c>
      <c r="B123" s="187" t="s">
        <v>12664</v>
      </c>
      <c r="C123" s="236"/>
      <c r="D123" s="239"/>
    </row>
    <row r="124" spans="1:4" x14ac:dyDescent="0.2">
      <c r="A124" s="188">
        <v>4202</v>
      </c>
      <c r="B124" s="187" t="s">
        <v>12662</v>
      </c>
      <c r="C124" s="236"/>
      <c r="D124" s="239"/>
    </row>
    <row r="125" spans="1:4" x14ac:dyDescent="0.2">
      <c r="A125" s="188">
        <v>4203</v>
      </c>
      <c r="B125" s="187" t="s">
        <v>12663</v>
      </c>
      <c r="C125" s="236"/>
      <c r="D125" s="239"/>
    </row>
    <row r="126" spans="1:4" x14ac:dyDescent="0.2">
      <c r="A126" s="212">
        <v>4204</v>
      </c>
      <c r="B126" s="241" t="s">
        <v>11288</v>
      </c>
      <c r="C126" s="236"/>
      <c r="D126" s="239"/>
    </row>
    <row r="127" spans="1:4" x14ac:dyDescent="0.2">
      <c r="A127" s="188">
        <v>4204</v>
      </c>
      <c r="B127" s="187" t="s">
        <v>12666</v>
      </c>
      <c r="C127" s="236"/>
      <c r="D127" s="239"/>
    </row>
    <row r="128" spans="1:4" x14ac:dyDescent="0.2">
      <c r="A128" s="188">
        <v>4205</v>
      </c>
      <c r="B128" s="187" t="s">
        <v>12305</v>
      </c>
      <c r="C128" s="236"/>
      <c r="D128" s="236" t="s">
        <v>16252</v>
      </c>
    </row>
    <row r="129" spans="1:4" x14ac:dyDescent="0.2">
      <c r="A129" s="188">
        <v>4206</v>
      </c>
      <c r="B129" s="187" t="s">
        <v>15032</v>
      </c>
      <c r="C129" s="236"/>
      <c r="D129" s="239"/>
    </row>
    <row r="130" spans="1:4" x14ac:dyDescent="0.2">
      <c r="A130" s="188">
        <v>4207</v>
      </c>
      <c r="B130" s="107" t="s">
        <v>14287</v>
      </c>
      <c r="C130" s="236"/>
      <c r="D130" s="239"/>
    </row>
    <row r="131" spans="1:4" x14ac:dyDescent="0.2">
      <c r="A131" s="188">
        <v>4208</v>
      </c>
      <c r="B131" s="107" t="s">
        <v>12642</v>
      </c>
      <c r="C131" s="236"/>
      <c r="D131" s="239"/>
    </row>
    <row r="132" spans="1:4" x14ac:dyDescent="0.2">
      <c r="A132" s="188">
        <v>4208</v>
      </c>
      <c r="B132" s="107" t="s">
        <v>12641</v>
      </c>
      <c r="C132" s="236"/>
      <c r="D132" s="239"/>
    </row>
    <row r="133" spans="1:4" x14ac:dyDescent="0.2">
      <c r="A133" s="188">
        <v>4209</v>
      </c>
      <c r="B133" s="187" t="s">
        <v>12644</v>
      </c>
      <c r="C133" s="236"/>
      <c r="D133" s="239"/>
    </row>
    <row r="134" spans="1:4" x14ac:dyDescent="0.2">
      <c r="A134" s="188">
        <v>4210</v>
      </c>
      <c r="B134" s="187" t="s">
        <v>12643</v>
      </c>
      <c r="C134" s="236"/>
      <c r="D134" s="239"/>
    </row>
    <row r="135" spans="1:4" x14ac:dyDescent="0.2">
      <c r="A135" s="188">
        <v>4211</v>
      </c>
      <c r="B135" s="187" t="s">
        <v>12645</v>
      </c>
      <c r="C135" s="236"/>
      <c r="D135" s="239"/>
    </row>
    <row r="136" spans="1:4" x14ac:dyDescent="0.2">
      <c r="A136" s="188">
        <v>4212</v>
      </c>
      <c r="B136" s="187" t="s">
        <v>12649</v>
      </c>
      <c r="C136" s="236"/>
      <c r="D136" s="239"/>
    </row>
    <row r="137" spans="1:4" x14ac:dyDescent="0.2">
      <c r="A137" s="188">
        <v>4213</v>
      </c>
      <c r="B137" s="187" t="s">
        <v>12650</v>
      </c>
      <c r="C137" s="236"/>
      <c r="D137" s="239"/>
    </row>
    <row r="138" spans="1:4" x14ac:dyDescent="0.2">
      <c r="A138" s="188">
        <v>4214</v>
      </c>
      <c r="B138" s="187" t="s">
        <v>12646</v>
      </c>
      <c r="C138" s="236"/>
      <c r="D138" s="239"/>
    </row>
    <row r="139" spans="1:4" x14ac:dyDescent="0.2">
      <c r="A139" s="188">
        <v>4215</v>
      </c>
      <c r="B139" s="187" t="s">
        <v>12651</v>
      </c>
      <c r="C139" s="236"/>
      <c r="D139" s="239"/>
    </row>
    <row r="140" spans="1:4" x14ac:dyDescent="0.2">
      <c r="A140" s="188">
        <v>4216</v>
      </c>
      <c r="B140" s="187" t="s">
        <v>12657</v>
      </c>
      <c r="C140" s="236"/>
      <c r="D140" s="239"/>
    </row>
    <row r="141" spans="1:4" x14ac:dyDescent="0.2">
      <c r="A141" s="188">
        <v>4217</v>
      </c>
      <c r="B141" s="187" t="s">
        <v>12652</v>
      </c>
      <c r="C141" s="236"/>
      <c r="D141" s="239"/>
    </row>
    <row r="142" spans="1:4" x14ac:dyDescent="0.2">
      <c r="A142" s="188">
        <v>4218</v>
      </c>
      <c r="B142" s="187" t="s">
        <v>12647</v>
      </c>
      <c r="C142" s="236"/>
      <c r="D142" s="239"/>
    </row>
    <row r="143" spans="1:4" x14ac:dyDescent="0.2">
      <c r="A143" s="188">
        <v>4219</v>
      </c>
      <c r="B143" s="187" t="s">
        <v>12658</v>
      </c>
      <c r="C143" s="236"/>
      <c r="D143" s="239"/>
    </row>
    <row r="144" spans="1:4" x14ac:dyDescent="0.2">
      <c r="A144" s="188">
        <v>4220</v>
      </c>
      <c r="B144" s="187" t="s">
        <v>12659</v>
      </c>
      <c r="C144" s="236"/>
      <c r="D144" s="239"/>
    </row>
    <row r="145" spans="1:4" x14ac:dyDescent="0.2">
      <c r="A145" s="188">
        <v>4221</v>
      </c>
      <c r="B145" s="187" t="s">
        <v>12653</v>
      </c>
      <c r="C145" s="236"/>
      <c r="D145" s="239"/>
    </row>
    <row r="146" spans="1:4" x14ac:dyDescent="0.2">
      <c r="A146" s="188">
        <v>4222</v>
      </c>
      <c r="B146" s="187" t="s">
        <v>12648</v>
      </c>
      <c r="C146" s="236"/>
      <c r="D146" s="239"/>
    </row>
    <row r="147" spans="1:4" x14ac:dyDescent="0.2">
      <c r="A147" s="188">
        <v>4223</v>
      </c>
      <c r="B147" s="187" t="s">
        <v>12654</v>
      </c>
      <c r="C147" s="236"/>
      <c r="D147" s="239"/>
    </row>
    <row r="148" spans="1:4" x14ac:dyDescent="0.2">
      <c r="A148" s="188">
        <v>4224</v>
      </c>
      <c r="B148" s="187" t="s">
        <v>12655</v>
      </c>
      <c r="C148" s="236"/>
      <c r="D148" s="239"/>
    </row>
    <row r="149" spans="1:4" x14ac:dyDescent="0.2">
      <c r="A149" s="188">
        <v>4228</v>
      </c>
      <c r="B149" s="187" t="s">
        <v>11300</v>
      </c>
      <c r="C149" s="236"/>
      <c r="D149" s="239"/>
    </row>
    <row r="150" spans="1:4" x14ac:dyDescent="0.2">
      <c r="A150" s="188">
        <v>4229</v>
      </c>
      <c r="B150" s="187" t="s">
        <v>12148</v>
      </c>
      <c r="C150" s="236"/>
      <c r="D150" s="239"/>
    </row>
    <row r="151" spans="1:4" x14ac:dyDescent="0.2">
      <c r="A151" s="188">
        <v>4231</v>
      </c>
      <c r="B151" s="107" t="s">
        <v>12656</v>
      </c>
      <c r="C151" s="236"/>
      <c r="D151" s="239"/>
    </row>
    <row r="152" spans="1:4" x14ac:dyDescent="0.2">
      <c r="A152" s="188">
        <v>4232</v>
      </c>
      <c r="B152" s="107" t="s">
        <v>14290</v>
      </c>
      <c r="C152" s="236"/>
      <c r="D152" s="239"/>
    </row>
    <row r="153" spans="1:4" x14ac:dyDescent="0.2">
      <c r="A153" s="188">
        <v>4233</v>
      </c>
      <c r="B153" s="107" t="s">
        <v>14286</v>
      </c>
      <c r="C153" s="236"/>
      <c r="D153" s="239"/>
    </row>
    <row r="154" spans="1:4" x14ac:dyDescent="0.2">
      <c r="A154" s="188">
        <v>4234</v>
      </c>
      <c r="B154" s="187" t="s">
        <v>12938</v>
      </c>
      <c r="C154" s="236"/>
      <c r="D154" s="239"/>
    </row>
    <row r="155" spans="1:4" x14ac:dyDescent="0.2">
      <c r="A155" s="188">
        <v>4235</v>
      </c>
      <c r="B155" s="187" t="s">
        <v>11296</v>
      </c>
      <c r="C155" s="236"/>
      <c r="D155" s="239"/>
    </row>
    <row r="156" spans="1:4" x14ac:dyDescent="0.2">
      <c r="A156" s="188">
        <v>4236</v>
      </c>
      <c r="B156" s="107" t="s">
        <v>14288</v>
      </c>
      <c r="C156" s="236"/>
      <c r="D156" s="239"/>
    </row>
    <row r="157" spans="1:4" x14ac:dyDescent="0.2">
      <c r="A157" s="188">
        <v>4237</v>
      </c>
      <c r="B157" s="107" t="s">
        <v>14289</v>
      </c>
      <c r="C157" s="236"/>
      <c r="D157" s="239"/>
    </row>
    <row r="158" spans="1:4" x14ac:dyDescent="0.2">
      <c r="A158" s="188">
        <v>4238</v>
      </c>
      <c r="B158" s="271" t="s">
        <v>1689</v>
      </c>
      <c r="C158" s="236"/>
      <c r="D158" s="236"/>
    </row>
    <row r="159" spans="1:4" x14ac:dyDescent="0.2">
      <c r="A159" s="243">
        <v>4239</v>
      </c>
      <c r="B159" s="271" t="s">
        <v>1646</v>
      </c>
      <c r="C159" s="239"/>
      <c r="D159" s="239"/>
    </row>
    <row r="160" spans="1:4" x14ac:dyDescent="0.2">
      <c r="A160" s="243">
        <v>4240</v>
      </c>
      <c r="B160" s="271" t="s">
        <v>1599</v>
      </c>
      <c r="C160" s="239"/>
      <c r="D160" s="239"/>
    </row>
    <row r="161" spans="1:4" x14ac:dyDescent="0.2">
      <c r="A161" s="188">
        <v>5001</v>
      </c>
      <c r="B161" s="187" t="s">
        <v>15119</v>
      </c>
      <c r="C161" s="236"/>
      <c r="D161" s="239"/>
    </row>
    <row r="162" spans="1:4" x14ac:dyDescent="0.2">
      <c r="A162" s="188">
        <v>5002</v>
      </c>
      <c r="B162" s="187" t="s">
        <v>15120</v>
      </c>
      <c r="C162" s="236"/>
      <c r="D162" s="239"/>
    </row>
    <row r="163" spans="1:4" x14ac:dyDescent="0.2">
      <c r="A163" s="188">
        <v>5003</v>
      </c>
      <c r="B163" s="187" t="s">
        <v>15121</v>
      </c>
      <c r="C163" s="236"/>
      <c r="D163" s="239"/>
    </row>
    <row r="164" spans="1:4" x14ac:dyDescent="0.2">
      <c r="A164" s="188">
        <v>5004</v>
      </c>
      <c r="B164" s="187" t="s">
        <v>15122</v>
      </c>
      <c r="C164" s="236"/>
      <c r="D164" s="239"/>
    </row>
    <row r="165" spans="1:4" x14ac:dyDescent="0.2">
      <c r="A165" s="188">
        <v>5005</v>
      </c>
      <c r="B165" s="187" t="s">
        <v>15123</v>
      </c>
      <c r="C165" s="236"/>
      <c r="D165" s="239"/>
    </row>
    <row r="166" spans="1:4" x14ac:dyDescent="0.2">
      <c r="A166" s="188">
        <v>5006</v>
      </c>
      <c r="B166" s="187" t="s">
        <v>15124</v>
      </c>
      <c r="C166" s="236"/>
      <c r="D166" s="239"/>
    </row>
    <row r="167" spans="1:4" x14ac:dyDescent="0.2">
      <c r="A167" s="188">
        <v>5007</v>
      </c>
      <c r="B167" s="192" t="s">
        <v>15125</v>
      </c>
      <c r="C167" s="236"/>
      <c r="D167" s="239"/>
    </row>
    <row r="168" spans="1:4" x14ac:dyDescent="0.2">
      <c r="A168" s="188">
        <v>5008</v>
      </c>
      <c r="B168" s="192" t="s">
        <v>15126</v>
      </c>
      <c r="C168" s="236"/>
      <c r="D168" s="239"/>
    </row>
    <row r="169" spans="1:4" x14ac:dyDescent="0.2">
      <c r="A169" s="188">
        <v>5009</v>
      </c>
      <c r="B169" s="187" t="s">
        <v>15127</v>
      </c>
      <c r="C169" s="236"/>
      <c r="D169" s="239"/>
    </row>
    <row r="170" spans="1:4" x14ac:dyDescent="0.2">
      <c r="A170" s="188">
        <v>5011</v>
      </c>
      <c r="B170" s="187" t="s">
        <v>15128</v>
      </c>
      <c r="C170" s="236"/>
      <c r="D170" s="239"/>
    </row>
    <row r="171" spans="1:4" x14ac:dyDescent="0.2">
      <c r="A171" s="188">
        <v>5014</v>
      </c>
      <c r="B171" s="187" t="s">
        <v>15129</v>
      </c>
      <c r="C171" s="236"/>
      <c r="D171" s="239"/>
    </row>
    <row r="172" spans="1:4" x14ac:dyDescent="0.2">
      <c r="A172" s="188">
        <v>5017</v>
      </c>
      <c r="B172" s="187" t="s">
        <v>15130</v>
      </c>
      <c r="C172" s="236"/>
      <c r="D172" s="239"/>
    </row>
    <row r="173" spans="1:4" x14ac:dyDescent="0.2">
      <c r="A173" s="188">
        <v>5021</v>
      </c>
      <c r="B173" s="187" t="s">
        <v>15131</v>
      </c>
      <c r="C173" s="236"/>
      <c r="D173" s="239"/>
    </row>
    <row r="174" spans="1:4" x14ac:dyDescent="0.2">
      <c r="A174" s="188">
        <v>5024</v>
      </c>
      <c r="B174" s="187" t="s">
        <v>15132</v>
      </c>
      <c r="C174" s="236"/>
      <c r="D174" s="239"/>
    </row>
    <row r="175" spans="1:4" x14ac:dyDescent="0.2">
      <c r="A175" s="188">
        <v>5025</v>
      </c>
      <c r="B175" s="187" t="s">
        <v>15133</v>
      </c>
      <c r="C175" s="236"/>
      <c r="D175" s="239"/>
    </row>
    <row r="176" spans="1:4" x14ac:dyDescent="0.2">
      <c r="A176" s="188">
        <v>5028</v>
      </c>
      <c r="B176" s="187" t="s">
        <v>15134</v>
      </c>
      <c r="C176" s="236"/>
      <c r="D176" s="239"/>
    </row>
    <row r="177" spans="1:4" x14ac:dyDescent="0.2">
      <c r="A177" s="188">
        <v>5031</v>
      </c>
      <c r="B177" s="187" t="s">
        <v>15135</v>
      </c>
      <c r="C177" s="236"/>
      <c r="D177" s="239"/>
    </row>
    <row r="178" spans="1:4" x14ac:dyDescent="0.2">
      <c r="A178" s="188">
        <v>5033</v>
      </c>
      <c r="B178" s="187" t="s">
        <v>15136</v>
      </c>
      <c r="C178" s="236"/>
      <c r="D178" s="239"/>
    </row>
    <row r="179" spans="1:4" x14ac:dyDescent="0.2">
      <c r="A179" s="188">
        <v>5038</v>
      </c>
      <c r="B179" s="187" t="s">
        <v>15137</v>
      </c>
      <c r="C179" s="236"/>
      <c r="D179" s="239"/>
    </row>
    <row r="180" spans="1:4" x14ac:dyDescent="0.2">
      <c r="A180" s="188">
        <v>5040</v>
      </c>
      <c r="B180" s="187" t="s">
        <v>15138</v>
      </c>
      <c r="C180" s="236"/>
      <c r="D180" s="239"/>
    </row>
    <row r="181" spans="1:4" x14ac:dyDescent="0.2">
      <c r="A181" s="188">
        <v>5041</v>
      </c>
      <c r="B181" s="187" t="s">
        <v>15139</v>
      </c>
      <c r="C181" s="236"/>
      <c r="D181" s="239"/>
    </row>
    <row r="182" spans="1:4" x14ac:dyDescent="0.2">
      <c r="A182" s="188">
        <v>5044</v>
      </c>
      <c r="B182" s="187" t="s">
        <v>15140</v>
      </c>
      <c r="C182" s="236"/>
      <c r="D182" s="239"/>
    </row>
    <row r="183" spans="1:4" x14ac:dyDescent="0.2">
      <c r="A183" s="188">
        <v>5045</v>
      </c>
      <c r="B183" s="187" t="s">
        <v>15141</v>
      </c>
      <c r="C183" s="236"/>
      <c r="D183" s="239"/>
    </row>
    <row r="184" spans="1:4" x14ac:dyDescent="0.2">
      <c r="A184" s="188">
        <v>5047</v>
      </c>
      <c r="B184" s="187" t="s">
        <v>15142</v>
      </c>
      <c r="C184" s="236"/>
      <c r="D184" s="239"/>
    </row>
    <row r="185" spans="1:4" x14ac:dyDescent="0.2">
      <c r="A185" s="188">
        <v>5048</v>
      </c>
      <c r="B185" s="187" t="s">
        <v>15143</v>
      </c>
      <c r="C185" s="236"/>
      <c r="D185" s="239"/>
    </row>
    <row r="186" spans="1:4" x14ac:dyDescent="0.2">
      <c r="A186" s="188">
        <v>5049</v>
      </c>
      <c r="B186" s="187" t="s">
        <v>15144</v>
      </c>
      <c r="C186" s="236"/>
      <c r="D186" s="239"/>
    </row>
    <row r="187" spans="1:4" x14ac:dyDescent="0.2">
      <c r="A187" s="188">
        <v>5059</v>
      </c>
      <c r="B187" s="187" t="s">
        <v>15145</v>
      </c>
      <c r="C187" s="236"/>
      <c r="D187" s="239"/>
    </row>
    <row r="188" spans="1:4" x14ac:dyDescent="0.2">
      <c r="A188" s="188">
        <v>5060</v>
      </c>
      <c r="B188" s="187" t="s">
        <v>15146</v>
      </c>
      <c r="C188" s="236"/>
      <c r="D188" s="239"/>
    </row>
    <row r="189" spans="1:4" x14ac:dyDescent="0.2">
      <c r="A189" s="188">
        <v>5062</v>
      </c>
      <c r="B189" s="187" t="s">
        <v>15147</v>
      </c>
      <c r="C189" s="236"/>
      <c r="D189" s="239"/>
    </row>
    <row r="190" spans="1:4" x14ac:dyDescent="0.2">
      <c r="A190" s="188">
        <v>5063</v>
      </c>
      <c r="B190" s="187" t="s">
        <v>15148</v>
      </c>
      <c r="C190" s="236"/>
      <c r="D190" s="239"/>
    </row>
    <row r="191" spans="1:4" x14ac:dyDescent="0.2">
      <c r="A191" s="188">
        <v>5065</v>
      </c>
      <c r="B191" s="187" t="s">
        <v>15149</v>
      </c>
      <c r="C191" s="236"/>
      <c r="D191" s="239"/>
    </row>
    <row r="192" spans="1:4" x14ac:dyDescent="0.2">
      <c r="A192" s="188">
        <v>5066</v>
      </c>
      <c r="B192" s="187" t="s">
        <v>15150</v>
      </c>
      <c r="C192" s="236"/>
      <c r="D192" s="239"/>
    </row>
    <row r="193" spans="1:4" x14ac:dyDescent="0.2">
      <c r="A193" s="188">
        <v>5068</v>
      </c>
      <c r="B193" s="187" t="s">
        <v>15151</v>
      </c>
      <c r="C193" s="236"/>
      <c r="D193" s="239"/>
    </row>
    <row r="194" spans="1:4" x14ac:dyDescent="0.2">
      <c r="A194" s="188">
        <v>5069</v>
      </c>
      <c r="B194" s="187" t="s">
        <v>15152</v>
      </c>
      <c r="C194" s="236"/>
      <c r="D194" s="239"/>
    </row>
    <row r="195" spans="1:4" x14ac:dyDescent="0.2">
      <c r="A195" s="188">
        <v>5071</v>
      </c>
      <c r="B195" s="187" t="s">
        <v>15153</v>
      </c>
      <c r="C195" s="236"/>
      <c r="D195" s="239"/>
    </row>
    <row r="196" spans="1:4" x14ac:dyDescent="0.2">
      <c r="A196" s="188">
        <v>5075</v>
      </c>
      <c r="B196" s="187" t="s">
        <v>15154</v>
      </c>
      <c r="C196" s="236"/>
      <c r="D196" s="239"/>
    </row>
    <row r="197" spans="1:4" x14ac:dyDescent="0.2">
      <c r="A197" s="188">
        <v>5079</v>
      </c>
      <c r="B197" s="187" t="s">
        <v>15155</v>
      </c>
      <c r="C197" s="236"/>
      <c r="D197" s="239"/>
    </row>
    <row r="198" spans="1:4" x14ac:dyDescent="0.2">
      <c r="A198" s="188">
        <v>5080</v>
      </c>
      <c r="B198" s="192" t="s">
        <v>15156</v>
      </c>
      <c r="C198" s="236"/>
      <c r="D198" s="239"/>
    </row>
    <row r="199" spans="1:4" x14ac:dyDescent="0.2">
      <c r="A199" s="188">
        <v>5081</v>
      </c>
      <c r="B199" s="192" t="s">
        <v>15157</v>
      </c>
      <c r="C199" s="236"/>
      <c r="D199" s="239"/>
    </row>
    <row r="200" spans="1:4" x14ac:dyDescent="0.2">
      <c r="A200" s="188">
        <v>5083</v>
      </c>
      <c r="B200" s="192" t="s">
        <v>15158</v>
      </c>
      <c r="C200" s="236"/>
      <c r="D200" s="239"/>
    </row>
    <row r="201" spans="1:4" x14ac:dyDescent="0.2">
      <c r="A201" s="188">
        <v>5086</v>
      </c>
      <c r="B201" s="192" t="s">
        <v>15159</v>
      </c>
      <c r="C201" s="236"/>
      <c r="D201" s="239"/>
    </row>
    <row r="202" spans="1:4" x14ac:dyDescent="0.2">
      <c r="A202" s="188">
        <v>5089</v>
      </c>
      <c r="B202" s="192" t="s">
        <v>15160</v>
      </c>
      <c r="C202" s="236"/>
      <c r="D202" s="239"/>
    </row>
    <row r="203" spans="1:4" x14ac:dyDescent="0.2">
      <c r="A203" s="188">
        <v>5090</v>
      </c>
      <c r="B203" s="192" t="s">
        <v>15161</v>
      </c>
      <c r="C203" s="236"/>
      <c r="D203" s="239"/>
    </row>
    <row r="204" spans="1:4" x14ac:dyDescent="0.2">
      <c r="A204" s="188">
        <v>5092</v>
      </c>
      <c r="B204" s="192" t="s">
        <v>15162</v>
      </c>
      <c r="C204" s="236"/>
      <c r="D204" s="239"/>
    </row>
    <row r="205" spans="1:4" x14ac:dyDescent="0.2">
      <c r="A205" s="188">
        <v>5093</v>
      </c>
      <c r="B205" s="192" t="s">
        <v>15163</v>
      </c>
      <c r="C205" s="236"/>
      <c r="D205" s="239"/>
    </row>
    <row r="206" spans="1:4" x14ac:dyDescent="0.2">
      <c r="A206" s="188">
        <v>5094</v>
      </c>
      <c r="B206" s="192" t="s">
        <v>15164</v>
      </c>
      <c r="C206" s="236"/>
      <c r="D206" s="239"/>
    </row>
    <row r="207" spans="1:4" x14ac:dyDescent="0.2">
      <c r="A207" s="188">
        <v>5095</v>
      </c>
      <c r="B207" s="192" t="s">
        <v>15165</v>
      </c>
      <c r="C207" s="236"/>
      <c r="D207" s="239"/>
    </row>
    <row r="208" spans="1:4" x14ac:dyDescent="0.2">
      <c r="A208" s="188">
        <v>5097</v>
      </c>
      <c r="B208" s="192" t="s">
        <v>15166</v>
      </c>
      <c r="C208" s="236"/>
      <c r="D208" s="239"/>
    </row>
    <row r="209" spans="1:4" x14ac:dyDescent="0.2">
      <c r="A209" s="188">
        <v>5098</v>
      </c>
      <c r="B209" s="192" t="s">
        <v>15167</v>
      </c>
      <c r="C209" s="236"/>
      <c r="D209" s="239"/>
    </row>
    <row r="210" spans="1:4" x14ac:dyDescent="0.2">
      <c r="A210" s="188">
        <v>5201</v>
      </c>
      <c r="B210" s="192" t="s">
        <v>15168</v>
      </c>
      <c r="C210" s="236"/>
      <c r="D210" s="239"/>
    </row>
    <row r="211" spans="1:4" x14ac:dyDescent="0.2">
      <c r="A211" s="188">
        <v>5205</v>
      </c>
      <c r="B211" s="192" t="s">
        <v>15169</v>
      </c>
      <c r="C211" s="236"/>
      <c r="D211" s="239"/>
    </row>
    <row r="212" spans="1:4" x14ac:dyDescent="0.2">
      <c r="A212" s="188">
        <v>5210</v>
      </c>
      <c r="B212" s="192" t="s">
        <v>15170</v>
      </c>
      <c r="C212" s="236"/>
      <c r="D212" s="239"/>
    </row>
    <row r="213" spans="1:4" x14ac:dyDescent="0.2">
      <c r="A213" s="188">
        <v>5213</v>
      </c>
      <c r="B213" s="192" t="s">
        <v>15171</v>
      </c>
      <c r="C213" s="236"/>
      <c r="D213" s="239"/>
    </row>
    <row r="214" spans="1:4" x14ac:dyDescent="0.2">
      <c r="A214" s="188">
        <v>5214</v>
      </c>
      <c r="B214" s="192" t="s">
        <v>15172</v>
      </c>
      <c r="C214" s="236"/>
      <c r="D214" s="239"/>
    </row>
    <row r="215" spans="1:4" x14ac:dyDescent="0.2">
      <c r="A215" s="188">
        <v>5216</v>
      </c>
      <c r="B215" s="192" t="s">
        <v>15173</v>
      </c>
      <c r="C215" s="236"/>
      <c r="D215" s="239"/>
    </row>
    <row r="216" spans="1:4" x14ac:dyDescent="0.2">
      <c r="A216" s="188">
        <v>5401</v>
      </c>
      <c r="B216" s="192" t="s">
        <v>15174</v>
      </c>
      <c r="C216" s="236"/>
      <c r="D216" s="239"/>
    </row>
    <row r="217" spans="1:4" x14ac:dyDescent="0.2">
      <c r="A217" s="188">
        <v>5402</v>
      </c>
      <c r="B217" s="192" t="s">
        <v>15175</v>
      </c>
      <c r="C217" s="236"/>
      <c r="D217" s="239"/>
    </row>
    <row r="218" spans="1:4" x14ac:dyDescent="0.2">
      <c r="A218" s="243">
        <v>5509</v>
      </c>
      <c r="B218" s="317" t="s">
        <v>16241</v>
      </c>
      <c r="C218" s="239"/>
      <c r="D218" s="239"/>
    </row>
    <row r="219" spans="1:4" x14ac:dyDescent="0.2">
      <c r="A219" s="188">
        <v>6000</v>
      </c>
      <c r="B219" s="192" t="s">
        <v>12457</v>
      </c>
      <c r="C219" s="236"/>
      <c r="D219" s="239"/>
    </row>
    <row r="220" spans="1:4" x14ac:dyDescent="0.2">
      <c r="A220" s="188">
        <v>7000</v>
      </c>
      <c r="B220" s="192" t="s">
        <v>10891</v>
      </c>
      <c r="C220" s="236"/>
      <c r="D220" s="239"/>
    </row>
    <row r="221" spans="1:4" x14ac:dyDescent="0.2">
      <c r="A221" s="188">
        <v>7001</v>
      </c>
      <c r="B221" s="192" t="s">
        <v>16652</v>
      </c>
      <c r="C221" s="236"/>
      <c r="D221" s="236"/>
    </row>
    <row r="222" spans="1:4" x14ac:dyDescent="0.2">
      <c r="A222" s="305"/>
      <c r="B222" s="306"/>
      <c r="C222" s="307"/>
      <c r="D222" s="307"/>
    </row>
    <row r="223" spans="1:4" x14ac:dyDescent="0.2">
      <c r="A223" s="305"/>
      <c r="B223" s="306"/>
      <c r="C223" s="307"/>
      <c r="D223" s="307"/>
    </row>
    <row r="224" spans="1:4" x14ac:dyDescent="0.2">
      <c r="A224" s="305"/>
      <c r="B224" s="306"/>
      <c r="C224" s="307"/>
      <c r="D224" s="307"/>
    </row>
    <row r="225" spans="1:4" x14ac:dyDescent="0.2">
      <c r="A225" s="305"/>
      <c r="B225" s="306"/>
      <c r="C225" s="307"/>
      <c r="D225" s="307"/>
    </row>
    <row r="226" spans="1:4" x14ac:dyDescent="0.2">
      <c r="A226" s="305"/>
      <c r="B226" s="306"/>
      <c r="C226" s="307"/>
      <c r="D226" s="307"/>
    </row>
    <row r="227" spans="1:4" x14ac:dyDescent="0.2">
      <c r="A227" s="305"/>
      <c r="B227" s="306"/>
      <c r="C227" s="307"/>
      <c r="D227" s="307"/>
    </row>
    <row r="228" spans="1:4" x14ac:dyDescent="0.2">
      <c r="A228" s="305"/>
      <c r="B228" s="306"/>
      <c r="C228" s="307"/>
      <c r="D228" s="307"/>
    </row>
    <row r="229" spans="1:4" x14ac:dyDescent="0.2">
      <c r="A229" s="305"/>
      <c r="B229" s="306"/>
      <c r="C229" s="307"/>
      <c r="D229" s="307"/>
    </row>
    <row r="230" spans="1:4" x14ac:dyDescent="0.2">
      <c r="A230" s="305"/>
      <c r="B230" s="306"/>
      <c r="C230" s="307"/>
      <c r="D230" s="307"/>
    </row>
    <row r="231" spans="1:4" ht="15" x14ac:dyDescent="0.25">
      <c r="A231" s="4"/>
      <c r="B231" s="4"/>
    </row>
    <row r="232" spans="1:4" ht="15" x14ac:dyDescent="0.25">
      <c r="A232" s="4"/>
      <c r="B232" s="4"/>
    </row>
    <row r="233" spans="1:4" ht="15" x14ac:dyDescent="0.25">
      <c r="A233" s="4"/>
      <c r="B233" s="4"/>
    </row>
    <row r="234" spans="1:4" ht="15" x14ac:dyDescent="0.25">
      <c r="A234" s="4"/>
      <c r="B234" s="4"/>
    </row>
    <row r="235" spans="1:4" ht="15" x14ac:dyDescent="0.25">
      <c r="A235" s="4"/>
      <c r="B235" s="4"/>
    </row>
    <row r="236" spans="1:4" ht="15" x14ac:dyDescent="0.25">
      <c r="A236" s="4"/>
      <c r="B236" s="4"/>
    </row>
    <row r="237" spans="1:4" ht="15" x14ac:dyDescent="0.25">
      <c r="A237" s="4"/>
      <c r="B237" s="4"/>
    </row>
    <row r="238" spans="1:4" ht="15" x14ac:dyDescent="0.25">
      <c r="A238" s="4"/>
      <c r="B238" s="4"/>
    </row>
    <row r="239" spans="1:4" ht="15" x14ac:dyDescent="0.25">
      <c r="A239" s="4"/>
      <c r="B239" s="4"/>
    </row>
    <row r="240" spans="1:4" ht="15" x14ac:dyDescent="0.25">
      <c r="A240" s="4"/>
      <c r="B240" s="4"/>
    </row>
    <row r="241" spans="1:2" ht="15" x14ac:dyDescent="0.25">
      <c r="A241" s="4"/>
      <c r="B241" s="4"/>
    </row>
    <row r="242" spans="1:2" ht="15" x14ac:dyDescent="0.25">
      <c r="A242" s="4"/>
      <c r="B242" s="4"/>
    </row>
    <row r="243" spans="1:2" ht="15" x14ac:dyDescent="0.25">
      <c r="A243" s="4"/>
      <c r="B243" s="4"/>
    </row>
    <row r="244" spans="1:2" ht="15" x14ac:dyDescent="0.25">
      <c r="A244" s="4"/>
      <c r="B244" s="4"/>
    </row>
    <row r="245" spans="1:2" ht="15" x14ac:dyDescent="0.25">
      <c r="A245" s="4"/>
      <c r="B245" s="4"/>
    </row>
    <row r="246" spans="1:2" ht="15" x14ac:dyDescent="0.25">
      <c r="A246" s="4"/>
      <c r="B246" s="4"/>
    </row>
    <row r="247" spans="1:2" ht="15" x14ac:dyDescent="0.25">
      <c r="A247" s="4"/>
      <c r="B247" s="4"/>
    </row>
    <row r="248" spans="1:2" ht="15" x14ac:dyDescent="0.25">
      <c r="A248" s="4"/>
      <c r="B248" s="4"/>
    </row>
    <row r="249" spans="1:2" ht="15" x14ac:dyDescent="0.25">
      <c r="A249" s="4"/>
      <c r="B249" s="4"/>
    </row>
    <row r="250" spans="1:2" ht="15" x14ac:dyDescent="0.25">
      <c r="A250" s="4"/>
      <c r="B250" s="4"/>
    </row>
    <row r="251" spans="1:2" ht="15" x14ac:dyDescent="0.25">
      <c r="A251" s="4"/>
      <c r="B251" s="4"/>
    </row>
    <row r="252" spans="1:2" ht="15" x14ac:dyDescent="0.25">
      <c r="A252" s="4"/>
      <c r="B252" s="4"/>
    </row>
    <row r="253" spans="1:2" ht="15" x14ac:dyDescent="0.25">
      <c r="A253" s="4"/>
      <c r="B253" s="4"/>
    </row>
    <row r="254" spans="1:2" ht="15" x14ac:dyDescent="0.25">
      <c r="A254" s="4"/>
      <c r="B254" s="4"/>
    </row>
    <row r="255" spans="1:2" ht="15" x14ac:dyDescent="0.25">
      <c r="A255" s="4"/>
      <c r="B255" s="4"/>
    </row>
    <row r="256" spans="1:2" ht="15" x14ac:dyDescent="0.25">
      <c r="A256" s="4"/>
      <c r="B256" s="4"/>
    </row>
    <row r="257" spans="1:2" ht="15" x14ac:dyDescent="0.25">
      <c r="A257" s="4"/>
      <c r="B257" s="4"/>
    </row>
    <row r="258" spans="1:2" ht="15" x14ac:dyDescent="0.25">
      <c r="A258" s="4"/>
      <c r="B258" s="4"/>
    </row>
    <row r="259" spans="1:2" ht="15" x14ac:dyDescent="0.25">
      <c r="A259" s="4"/>
      <c r="B259" s="4"/>
    </row>
    <row r="260" spans="1:2" ht="15" x14ac:dyDescent="0.25">
      <c r="A260" s="4"/>
      <c r="B260" s="4"/>
    </row>
    <row r="261" spans="1:2" ht="15" x14ac:dyDescent="0.25">
      <c r="A261" s="4"/>
      <c r="B261" s="4"/>
    </row>
    <row r="262" spans="1:2" ht="15" x14ac:dyDescent="0.25">
      <c r="A262" s="4"/>
      <c r="B262" s="4"/>
    </row>
    <row r="263" spans="1:2" ht="15" x14ac:dyDescent="0.25">
      <c r="A263" s="4"/>
      <c r="B263" s="4"/>
    </row>
    <row r="264" spans="1:2" ht="15" x14ac:dyDescent="0.25">
      <c r="A264" s="4"/>
      <c r="B264" s="4"/>
    </row>
    <row r="265" spans="1:2" ht="15" x14ac:dyDescent="0.25">
      <c r="A265" s="4"/>
      <c r="B265" s="4"/>
    </row>
    <row r="266" spans="1:2" ht="15" x14ac:dyDescent="0.25">
      <c r="A266" s="4"/>
      <c r="B266" s="4"/>
    </row>
    <row r="267" spans="1:2" ht="15" x14ac:dyDescent="0.25">
      <c r="A267" s="4"/>
      <c r="B267" s="4"/>
    </row>
    <row r="268" spans="1:2" ht="15" x14ac:dyDescent="0.25">
      <c r="A268" s="4"/>
      <c r="B268" s="4"/>
    </row>
    <row r="269" spans="1:2" ht="15" x14ac:dyDescent="0.25">
      <c r="A269" s="4"/>
      <c r="B269" s="4"/>
    </row>
    <row r="270" spans="1:2" ht="15" x14ac:dyDescent="0.25">
      <c r="A270" s="4"/>
      <c r="B270" s="4"/>
    </row>
    <row r="271" spans="1:2" ht="15" x14ac:dyDescent="0.25">
      <c r="A271" s="4"/>
      <c r="B271" s="4"/>
    </row>
    <row r="272" spans="1:2" ht="15" x14ac:dyDescent="0.25">
      <c r="A272" s="4"/>
      <c r="B272" s="4"/>
    </row>
    <row r="273" spans="1:2" ht="15" x14ac:dyDescent="0.25">
      <c r="A273" s="4"/>
      <c r="B273" s="4"/>
    </row>
    <row r="274" spans="1:2" ht="15" x14ac:dyDescent="0.25">
      <c r="A274" s="4"/>
      <c r="B274" s="4"/>
    </row>
    <row r="275" spans="1:2" ht="15" x14ac:dyDescent="0.25">
      <c r="A275" s="4"/>
      <c r="B275" s="4"/>
    </row>
    <row r="276" spans="1:2" ht="15" x14ac:dyDescent="0.25">
      <c r="A276" s="4"/>
      <c r="B276" s="4"/>
    </row>
    <row r="277" spans="1:2" ht="15" x14ac:dyDescent="0.25">
      <c r="A277" s="4"/>
      <c r="B277" s="4"/>
    </row>
    <row r="278" spans="1:2" ht="15" x14ac:dyDescent="0.25">
      <c r="A278" s="4"/>
      <c r="B278" s="4"/>
    </row>
    <row r="279" spans="1:2" ht="15" x14ac:dyDescent="0.25">
      <c r="A279" s="4"/>
      <c r="B279" s="4"/>
    </row>
    <row r="280" spans="1:2" ht="15" x14ac:dyDescent="0.25">
      <c r="A280" s="4"/>
      <c r="B280" s="4"/>
    </row>
    <row r="281" spans="1:2" ht="15" x14ac:dyDescent="0.25">
      <c r="A281" s="4"/>
      <c r="B281" s="4"/>
    </row>
    <row r="282" spans="1:2" ht="15" x14ac:dyDescent="0.25">
      <c r="A282" s="4"/>
      <c r="B282" s="4"/>
    </row>
    <row r="283" spans="1:2" ht="15" x14ac:dyDescent="0.25">
      <c r="A283" s="4"/>
      <c r="B283" s="4"/>
    </row>
    <row r="284" spans="1:2" ht="15" x14ac:dyDescent="0.25">
      <c r="A284" s="4"/>
      <c r="B284" s="4"/>
    </row>
    <row r="285" spans="1:2" ht="15" x14ac:dyDescent="0.25">
      <c r="A285" s="4"/>
      <c r="B285" s="4"/>
    </row>
    <row r="286" spans="1:2" ht="15" x14ac:dyDescent="0.25">
      <c r="A286" s="4"/>
      <c r="B286" s="4"/>
    </row>
    <row r="287" spans="1:2" ht="15" x14ac:dyDescent="0.25">
      <c r="A287" s="4"/>
      <c r="B287" s="4"/>
    </row>
    <row r="288" spans="1:2" ht="15" x14ac:dyDescent="0.25">
      <c r="A288" s="4"/>
      <c r="B288" s="4"/>
    </row>
    <row r="289" spans="1:2" ht="15" x14ac:dyDescent="0.25">
      <c r="A289" s="4"/>
      <c r="B289" s="4"/>
    </row>
    <row r="290" spans="1:2" ht="15" x14ac:dyDescent="0.25">
      <c r="A290" s="4"/>
      <c r="B290" s="4"/>
    </row>
    <row r="291" spans="1:2" ht="15" x14ac:dyDescent="0.25">
      <c r="A291" s="4"/>
      <c r="B291" s="4"/>
    </row>
    <row r="292" spans="1:2" ht="15" x14ac:dyDescent="0.25">
      <c r="A292" s="4"/>
      <c r="B292" s="4"/>
    </row>
    <row r="293" spans="1:2" ht="15" x14ac:dyDescent="0.25">
      <c r="A293" s="4"/>
      <c r="B293" s="4"/>
    </row>
    <row r="294" spans="1:2" ht="15" x14ac:dyDescent="0.25">
      <c r="A294" s="4"/>
      <c r="B294" s="4"/>
    </row>
    <row r="295" spans="1:2" ht="15" x14ac:dyDescent="0.25">
      <c r="A295" s="4"/>
      <c r="B295" s="4"/>
    </row>
    <row r="296" spans="1:2" ht="15" x14ac:dyDescent="0.25">
      <c r="A296" s="4"/>
      <c r="B296" s="4"/>
    </row>
    <row r="297" spans="1:2" ht="15" x14ac:dyDescent="0.25">
      <c r="A297" s="4"/>
      <c r="B297" s="4"/>
    </row>
    <row r="298" spans="1:2" ht="15" x14ac:dyDescent="0.25">
      <c r="A298" s="4"/>
      <c r="B298" s="4"/>
    </row>
    <row r="299" spans="1:2" ht="15" x14ac:dyDescent="0.25">
      <c r="A299" s="4"/>
      <c r="B299" s="4"/>
    </row>
    <row r="300" spans="1:2" ht="15" x14ac:dyDescent="0.25">
      <c r="A300" s="4"/>
      <c r="B300" s="4"/>
    </row>
    <row r="301" spans="1:2" ht="15" x14ac:dyDescent="0.25">
      <c r="A301" s="4"/>
      <c r="B301" s="4"/>
    </row>
    <row r="302" spans="1:2" ht="15" x14ac:dyDescent="0.25">
      <c r="A302" s="4"/>
      <c r="B302" s="4"/>
    </row>
    <row r="303" spans="1:2" ht="15" x14ac:dyDescent="0.25">
      <c r="A303" s="4"/>
      <c r="B303" s="4"/>
    </row>
    <row r="304" spans="1:2" ht="15" x14ac:dyDescent="0.25">
      <c r="A304" s="4"/>
      <c r="B304" s="4"/>
    </row>
    <row r="305" spans="1:2" ht="15" x14ac:dyDescent="0.25">
      <c r="A305" s="4"/>
      <c r="B305" s="4"/>
    </row>
    <row r="306" spans="1:2" ht="15" x14ac:dyDescent="0.25">
      <c r="A306" s="4"/>
      <c r="B306" s="4"/>
    </row>
    <row r="307" spans="1:2" ht="15" x14ac:dyDescent="0.25">
      <c r="A307" s="4"/>
      <c r="B307" s="4"/>
    </row>
    <row r="308" spans="1:2" ht="15" x14ac:dyDescent="0.25">
      <c r="A308" s="4"/>
      <c r="B308" s="4"/>
    </row>
    <row r="309" spans="1:2" ht="15" x14ac:dyDescent="0.25">
      <c r="A309" s="4"/>
      <c r="B309" s="4"/>
    </row>
    <row r="310" spans="1:2" ht="15" x14ac:dyDescent="0.25">
      <c r="A310" s="4"/>
      <c r="B310" s="4"/>
    </row>
    <row r="311" spans="1:2" ht="15" x14ac:dyDescent="0.25">
      <c r="A311" s="4"/>
      <c r="B311" s="4"/>
    </row>
    <row r="312" spans="1:2" ht="15" x14ac:dyDescent="0.25">
      <c r="A312" s="4"/>
      <c r="B312" s="4"/>
    </row>
    <row r="313" spans="1:2" ht="15" x14ac:dyDescent="0.25">
      <c r="A313" s="4"/>
      <c r="B313" s="4"/>
    </row>
    <row r="314" spans="1:2" ht="15" x14ac:dyDescent="0.25">
      <c r="A314" s="4"/>
      <c r="B314" s="4"/>
    </row>
    <row r="315" spans="1:2" ht="15" x14ac:dyDescent="0.25">
      <c r="A315" s="4"/>
      <c r="B315" s="4"/>
    </row>
    <row r="316" spans="1:2" ht="15" x14ac:dyDescent="0.25">
      <c r="A316" s="4"/>
      <c r="B316" s="4"/>
    </row>
    <row r="317" spans="1:2" ht="15" x14ac:dyDescent="0.25">
      <c r="A317" s="4"/>
      <c r="B317" s="4"/>
    </row>
    <row r="318" spans="1:2" ht="15" x14ac:dyDescent="0.25">
      <c r="A318" s="4"/>
      <c r="B318" s="4"/>
    </row>
    <row r="319" spans="1:2" ht="15" x14ac:dyDescent="0.25">
      <c r="A319" s="4"/>
      <c r="B319" s="4"/>
    </row>
    <row r="320" spans="1:2" ht="15" x14ac:dyDescent="0.25">
      <c r="A320" s="4"/>
      <c r="B320" s="4"/>
    </row>
    <row r="321" spans="1:2" ht="15" x14ac:dyDescent="0.25">
      <c r="A321" s="4"/>
      <c r="B321" s="4"/>
    </row>
    <row r="322" spans="1:2" ht="15" x14ac:dyDescent="0.25">
      <c r="A322" s="4"/>
      <c r="B322" s="4"/>
    </row>
    <row r="323" spans="1:2" ht="15" x14ac:dyDescent="0.25">
      <c r="A323" s="4"/>
      <c r="B323" s="4"/>
    </row>
    <row r="324" spans="1:2" ht="15" x14ac:dyDescent="0.25">
      <c r="A324" s="4"/>
      <c r="B324" s="4"/>
    </row>
    <row r="325" spans="1:2" ht="15" x14ac:dyDescent="0.25">
      <c r="A325" s="4"/>
      <c r="B325" s="4"/>
    </row>
    <row r="326" spans="1:2" ht="15" x14ac:dyDescent="0.25">
      <c r="A326" s="4"/>
      <c r="B326" s="4"/>
    </row>
    <row r="327" spans="1:2" ht="15" x14ac:dyDescent="0.25">
      <c r="A327" s="4"/>
      <c r="B327" s="4"/>
    </row>
    <row r="328" spans="1:2" ht="15" x14ac:dyDescent="0.25">
      <c r="A328" s="4"/>
      <c r="B328" s="4"/>
    </row>
    <row r="329" spans="1:2" ht="15" x14ac:dyDescent="0.25">
      <c r="A329" s="4"/>
      <c r="B329" s="4"/>
    </row>
    <row r="330" spans="1:2" ht="15" x14ac:dyDescent="0.25">
      <c r="A330" s="4"/>
      <c r="B330" s="4"/>
    </row>
    <row r="331" spans="1:2" ht="15" x14ac:dyDescent="0.25">
      <c r="A331" s="4"/>
      <c r="B331" s="4"/>
    </row>
    <row r="332" spans="1:2" ht="15" x14ac:dyDescent="0.25">
      <c r="A332" s="4"/>
      <c r="B332" s="4"/>
    </row>
    <row r="333" spans="1:2" ht="15" x14ac:dyDescent="0.25">
      <c r="A333" s="4"/>
      <c r="B333" s="4"/>
    </row>
    <row r="334" spans="1:2" ht="15" x14ac:dyDescent="0.25">
      <c r="A334" s="4"/>
      <c r="B334" s="4"/>
    </row>
    <row r="335" spans="1:2" ht="15" x14ac:dyDescent="0.25">
      <c r="A335" s="4"/>
      <c r="B335" s="4"/>
    </row>
    <row r="336" spans="1:2" ht="15" x14ac:dyDescent="0.25">
      <c r="A336" s="4"/>
      <c r="B336" s="4"/>
    </row>
    <row r="337" spans="1:2" ht="15" x14ac:dyDescent="0.25">
      <c r="A337" s="4"/>
      <c r="B337" s="4"/>
    </row>
    <row r="338" spans="1:2" ht="15" x14ac:dyDescent="0.25">
      <c r="A338" s="4"/>
      <c r="B338" s="4"/>
    </row>
    <row r="339" spans="1:2" ht="15" x14ac:dyDescent="0.25">
      <c r="A339" s="4"/>
      <c r="B339" s="4"/>
    </row>
    <row r="340" spans="1:2" ht="15" x14ac:dyDescent="0.25">
      <c r="A340" s="4"/>
      <c r="B340" s="4"/>
    </row>
    <row r="341" spans="1:2" ht="15" x14ac:dyDescent="0.25">
      <c r="A341" s="4"/>
      <c r="B341" s="4"/>
    </row>
    <row r="342" spans="1:2" ht="15" x14ac:dyDescent="0.25">
      <c r="A342" s="4"/>
      <c r="B342" s="4"/>
    </row>
    <row r="343" spans="1:2" ht="15" x14ac:dyDescent="0.25">
      <c r="A343" s="4"/>
      <c r="B343" s="4"/>
    </row>
    <row r="344" spans="1:2" ht="15" x14ac:dyDescent="0.25">
      <c r="A344" s="4"/>
      <c r="B344" s="4"/>
    </row>
    <row r="345" spans="1:2" ht="15" x14ac:dyDescent="0.25">
      <c r="A345" s="4"/>
      <c r="B345" s="4"/>
    </row>
    <row r="346" spans="1:2" ht="15" x14ac:dyDescent="0.25">
      <c r="A346" s="4"/>
      <c r="B346" s="4"/>
    </row>
    <row r="347" spans="1:2" ht="15" x14ac:dyDescent="0.25">
      <c r="A347" s="4"/>
      <c r="B347" s="4"/>
    </row>
    <row r="348" spans="1:2" ht="15" x14ac:dyDescent="0.25">
      <c r="A348" s="4"/>
      <c r="B348" s="4"/>
    </row>
    <row r="349" spans="1:2" ht="15" x14ac:dyDescent="0.25">
      <c r="A349" s="4"/>
      <c r="B349" s="4"/>
    </row>
    <row r="350" spans="1:2" ht="15" x14ac:dyDescent="0.25">
      <c r="A350" s="4"/>
      <c r="B350" s="4"/>
    </row>
    <row r="351" spans="1:2" ht="15" x14ac:dyDescent="0.25">
      <c r="A351" s="4"/>
      <c r="B351" s="4"/>
    </row>
    <row r="352" spans="1:2" ht="15" x14ac:dyDescent="0.25">
      <c r="A352" s="4"/>
      <c r="B352" s="4"/>
    </row>
    <row r="353" spans="1:2" ht="15" x14ac:dyDescent="0.25">
      <c r="A353" s="4"/>
      <c r="B353" s="4"/>
    </row>
    <row r="354" spans="1:2" ht="15" x14ac:dyDescent="0.25">
      <c r="A354" s="4"/>
      <c r="B354" s="4"/>
    </row>
    <row r="355" spans="1:2" ht="15" x14ac:dyDescent="0.25">
      <c r="A355" s="4"/>
      <c r="B355" s="4"/>
    </row>
    <row r="356" spans="1:2" ht="15" x14ac:dyDescent="0.25">
      <c r="A356" s="4"/>
      <c r="B356" s="4"/>
    </row>
    <row r="357" spans="1:2" ht="15" x14ac:dyDescent="0.25">
      <c r="A357" s="4"/>
      <c r="B357" s="4"/>
    </row>
    <row r="358" spans="1:2" ht="15" x14ac:dyDescent="0.25">
      <c r="A358" s="4"/>
      <c r="B358" s="4"/>
    </row>
    <row r="359" spans="1:2" ht="15" x14ac:dyDescent="0.25">
      <c r="A359" s="4"/>
      <c r="B359" s="4"/>
    </row>
    <row r="360" spans="1:2" ht="15" x14ac:dyDescent="0.25">
      <c r="A360" s="4"/>
      <c r="B360" s="4"/>
    </row>
    <row r="361" spans="1:2" ht="15" x14ac:dyDescent="0.25">
      <c r="A361" s="4"/>
      <c r="B361" s="4"/>
    </row>
    <row r="362" spans="1:2" ht="15" x14ac:dyDescent="0.25">
      <c r="A362" s="4"/>
      <c r="B362" s="4"/>
    </row>
    <row r="363" spans="1:2" ht="15" x14ac:dyDescent="0.25">
      <c r="A363" s="4"/>
      <c r="B363" s="4"/>
    </row>
    <row r="364" spans="1:2" ht="15" x14ac:dyDescent="0.25">
      <c r="A364" s="4"/>
      <c r="B364" s="4"/>
    </row>
    <row r="365" spans="1:2" ht="15" x14ac:dyDescent="0.25">
      <c r="A365" s="4"/>
      <c r="B365" s="4"/>
    </row>
    <row r="366" spans="1:2" ht="15" x14ac:dyDescent="0.25">
      <c r="A366" s="4"/>
      <c r="B366" s="4"/>
    </row>
    <row r="367" spans="1:2" ht="15" x14ac:dyDescent="0.25">
      <c r="A367" s="4"/>
      <c r="B367" s="4"/>
    </row>
    <row r="368" spans="1:2" ht="15" x14ac:dyDescent="0.25">
      <c r="A368" s="4"/>
      <c r="B368" s="4"/>
    </row>
    <row r="369" spans="1:2" ht="15" x14ac:dyDescent="0.25">
      <c r="A369" s="4"/>
      <c r="B369" s="4"/>
    </row>
    <row r="370" spans="1:2" ht="15" x14ac:dyDescent="0.25">
      <c r="A370" s="4"/>
      <c r="B370" s="4"/>
    </row>
    <row r="371" spans="1:2" ht="15" x14ac:dyDescent="0.25">
      <c r="A371" s="4"/>
      <c r="B371" s="4"/>
    </row>
    <row r="372" spans="1:2" ht="15" x14ac:dyDescent="0.25">
      <c r="A372" s="4"/>
      <c r="B372" s="4"/>
    </row>
    <row r="373" spans="1:2" ht="15" x14ac:dyDescent="0.25">
      <c r="A373" s="4"/>
      <c r="B373" s="4"/>
    </row>
    <row r="374" spans="1:2" ht="15" x14ac:dyDescent="0.25">
      <c r="A374" s="4"/>
      <c r="B374" s="4"/>
    </row>
    <row r="375" spans="1:2" ht="15" x14ac:dyDescent="0.25">
      <c r="A375" s="4"/>
      <c r="B375" s="4"/>
    </row>
    <row r="376" spans="1:2" ht="15" x14ac:dyDescent="0.25">
      <c r="A376" s="4"/>
      <c r="B376" s="4"/>
    </row>
    <row r="377" spans="1:2" ht="15" x14ac:dyDescent="0.25">
      <c r="A377" s="4"/>
      <c r="B377" s="4"/>
    </row>
    <row r="378" spans="1:2" ht="15" x14ac:dyDescent="0.25">
      <c r="A378" s="4"/>
      <c r="B378" s="4"/>
    </row>
    <row r="379" spans="1:2" ht="15" x14ac:dyDescent="0.25">
      <c r="A379" s="4"/>
      <c r="B379" s="4"/>
    </row>
    <row r="380" spans="1:2" ht="15" x14ac:dyDescent="0.25">
      <c r="A380" s="4"/>
      <c r="B380" s="4"/>
    </row>
    <row r="381" spans="1:2" ht="15" x14ac:dyDescent="0.25">
      <c r="A381" s="4"/>
      <c r="B381" s="4"/>
    </row>
    <row r="382" spans="1:2" ht="15" x14ac:dyDescent="0.25">
      <c r="A382" s="4"/>
      <c r="B382" s="4"/>
    </row>
    <row r="383" spans="1:2" ht="15" x14ac:dyDescent="0.25">
      <c r="A383" s="4"/>
      <c r="B383" s="4"/>
    </row>
    <row r="384" spans="1:2" ht="15" x14ac:dyDescent="0.25">
      <c r="A384" s="4"/>
      <c r="B384" s="4"/>
    </row>
    <row r="385" spans="1:2" ht="15" x14ac:dyDescent="0.25">
      <c r="A385" s="4"/>
      <c r="B385" s="4"/>
    </row>
    <row r="386" spans="1:2" ht="15" x14ac:dyDescent="0.25">
      <c r="A386" s="4"/>
      <c r="B386" s="4"/>
    </row>
    <row r="387" spans="1:2" ht="15" x14ac:dyDescent="0.25">
      <c r="A387" s="4"/>
      <c r="B387" s="4"/>
    </row>
    <row r="388" spans="1:2" ht="15" x14ac:dyDescent="0.25">
      <c r="A388" s="4"/>
      <c r="B388" s="4"/>
    </row>
    <row r="389" spans="1:2" ht="15" x14ac:dyDescent="0.25">
      <c r="A389" s="4"/>
      <c r="B389" s="4"/>
    </row>
    <row r="390" spans="1:2" ht="15" x14ac:dyDescent="0.25">
      <c r="A390" s="4"/>
      <c r="B390" s="4"/>
    </row>
    <row r="391" spans="1:2" ht="15" x14ac:dyDescent="0.25">
      <c r="A391" s="4"/>
      <c r="B391" s="4"/>
    </row>
    <row r="392" spans="1:2" ht="15" x14ac:dyDescent="0.25">
      <c r="A392" s="4"/>
      <c r="B392" s="4"/>
    </row>
    <row r="393" spans="1:2" ht="15" x14ac:dyDescent="0.25">
      <c r="A393" s="4"/>
      <c r="B393" s="4"/>
    </row>
    <row r="394" spans="1:2" ht="15" x14ac:dyDescent="0.25">
      <c r="A394" s="4"/>
      <c r="B394" s="4"/>
    </row>
    <row r="395" spans="1:2" ht="15" x14ac:dyDescent="0.25">
      <c r="A395" s="4"/>
      <c r="B395" s="4"/>
    </row>
    <row r="396" spans="1:2" ht="15" x14ac:dyDescent="0.25">
      <c r="A396" s="4"/>
      <c r="B396" s="4"/>
    </row>
    <row r="397" spans="1:2" ht="15" x14ac:dyDescent="0.25">
      <c r="A397" s="4"/>
      <c r="B397" s="4"/>
    </row>
    <row r="398" spans="1:2" ht="15" x14ac:dyDescent="0.25">
      <c r="A398" s="4"/>
      <c r="B398" s="4"/>
    </row>
    <row r="399" spans="1:2" ht="15" x14ac:dyDescent="0.25">
      <c r="A399" s="4"/>
      <c r="B399" s="4"/>
    </row>
    <row r="400" spans="1:2" ht="15" x14ac:dyDescent="0.25">
      <c r="A400" s="4"/>
      <c r="B400" s="4"/>
    </row>
    <row r="401" spans="1:2" ht="15" x14ac:dyDescent="0.25">
      <c r="A401" s="4"/>
      <c r="B401" s="4"/>
    </row>
    <row r="402" spans="1:2" ht="15" x14ac:dyDescent="0.25">
      <c r="A402" s="4"/>
      <c r="B402" s="4"/>
    </row>
    <row r="403" spans="1:2" ht="15" x14ac:dyDescent="0.25">
      <c r="A403" s="4"/>
      <c r="B403" s="4"/>
    </row>
    <row r="404" spans="1:2" ht="15" x14ac:dyDescent="0.25">
      <c r="A404" s="4"/>
      <c r="B404" s="4"/>
    </row>
    <row r="405" spans="1:2" ht="15" x14ac:dyDescent="0.25">
      <c r="A405" s="4"/>
      <c r="B405" s="4"/>
    </row>
    <row r="406" spans="1:2" ht="15" x14ac:dyDescent="0.25">
      <c r="A406" s="4"/>
      <c r="B406" s="4"/>
    </row>
    <row r="407" spans="1:2" ht="15" x14ac:dyDescent="0.25">
      <c r="A407" s="4"/>
      <c r="B407" s="4"/>
    </row>
    <row r="408" spans="1:2" ht="15" x14ac:dyDescent="0.25">
      <c r="A408" s="4"/>
      <c r="B408" s="4"/>
    </row>
    <row r="409" spans="1:2" ht="15" x14ac:dyDescent="0.25">
      <c r="A409" s="4"/>
      <c r="B409" s="4"/>
    </row>
    <row r="410" spans="1:2" ht="15" x14ac:dyDescent="0.25">
      <c r="A410" s="4"/>
      <c r="B410" s="4"/>
    </row>
    <row r="411" spans="1:2" ht="15" x14ac:dyDescent="0.25">
      <c r="A411" s="4"/>
      <c r="B411" s="4"/>
    </row>
    <row r="412" spans="1:2" ht="15" x14ac:dyDescent="0.25">
      <c r="A412" s="4"/>
      <c r="B412" s="4"/>
    </row>
    <row r="413" spans="1:2" ht="15" x14ac:dyDescent="0.25">
      <c r="A413" s="4"/>
      <c r="B413" s="4"/>
    </row>
    <row r="414" spans="1:2" ht="15" x14ac:dyDescent="0.25">
      <c r="A414" s="4"/>
      <c r="B414" s="4"/>
    </row>
    <row r="415" spans="1:2" ht="15" x14ac:dyDescent="0.25">
      <c r="A415" s="4"/>
      <c r="B415" s="4"/>
    </row>
    <row r="416" spans="1:2" ht="15" x14ac:dyDescent="0.25">
      <c r="A416" s="4"/>
      <c r="B416" s="4"/>
    </row>
    <row r="417" spans="1:2" ht="15" x14ac:dyDescent="0.25">
      <c r="A417" s="4"/>
      <c r="B417" s="4"/>
    </row>
    <row r="418" spans="1:2" ht="15" x14ac:dyDescent="0.25">
      <c r="A418" s="4"/>
      <c r="B418" s="4"/>
    </row>
    <row r="419" spans="1:2" ht="15" x14ac:dyDescent="0.25">
      <c r="A419" s="4"/>
      <c r="B419" s="4"/>
    </row>
    <row r="420" spans="1:2" ht="15" x14ac:dyDescent="0.25">
      <c r="A420" s="4"/>
      <c r="B420" s="4"/>
    </row>
    <row r="421" spans="1:2" ht="15" x14ac:dyDescent="0.25">
      <c r="A421" s="4"/>
      <c r="B421" s="4"/>
    </row>
    <row r="422" spans="1:2" ht="15" x14ac:dyDescent="0.25">
      <c r="A422" s="4"/>
      <c r="B422" s="4"/>
    </row>
    <row r="423" spans="1:2" ht="15" x14ac:dyDescent="0.25">
      <c r="A423" s="4"/>
      <c r="B423" s="4"/>
    </row>
    <row r="424" spans="1:2" ht="15" x14ac:dyDescent="0.25">
      <c r="A424" s="4"/>
      <c r="B424" s="4"/>
    </row>
    <row r="425" spans="1:2" ht="15" x14ac:dyDescent="0.25">
      <c r="A425" s="4"/>
      <c r="B425" s="4"/>
    </row>
    <row r="426" spans="1:2" ht="15" x14ac:dyDescent="0.25">
      <c r="A426" s="4"/>
      <c r="B426" s="4"/>
    </row>
    <row r="427" spans="1:2" ht="15" x14ac:dyDescent="0.25">
      <c r="A427" s="4"/>
      <c r="B427" s="4"/>
    </row>
    <row r="428" spans="1:2" ht="15" x14ac:dyDescent="0.25">
      <c r="A428" s="4"/>
      <c r="B428" s="4"/>
    </row>
    <row r="429" spans="1:2" ht="15" x14ac:dyDescent="0.25">
      <c r="A429" s="4"/>
      <c r="B429" s="4"/>
    </row>
    <row r="430" spans="1:2" ht="15" x14ac:dyDescent="0.25">
      <c r="A430" s="4"/>
      <c r="B430" s="4"/>
    </row>
    <row r="431" spans="1:2" ht="15" x14ac:dyDescent="0.25">
      <c r="A431" s="4"/>
      <c r="B431" s="4"/>
    </row>
    <row r="432" spans="1:2" ht="15" x14ac:dyDescent="0.25">
      <c r="A432" s="4"/>
      <c r="B432" s="4"/>
    </row>
    <row r="433" spans="1:2" ht="15" x14ac:dyDescent="0.25">
      <c r="A433" s="4"/>
      <c r="B433" s="4"/>
    </row>
    <row r="434" spans="1:2" ht="15" x14ac:dyDescent="0.25">
      <c r="A434" s="4"/>
      <c r="B434" s="4"/>
    </row>
    <row r="435" spans="1:2" ht="15" x14ac:dyDescent="0.25">
      <c r="A435" s="4"/>
      <c r="B435" s="4"/>
    </row>
    <row r="436" spans="1:2" ht="15" x14ac:dyDescent="0.25">
      <c r="A436" s="4"/>
      <c r="B436" s="4"/>
    </row>
    <row r="437" spans="1:2" ht="15" x14ac:dyDescent="0.25">
      <c r="A437" s="4"/>
      <c r="B437" s="4"/>
    </row>
    <row r="438" spans="1:2" ht="15" x14ac:dyDescent="0.25">
      <c r="A438" s="4"/>
      <c r="B438" s="4"/>
    </row>
    <row r="439" spans="1:2" ht="15" x14ac:dyDescent="0.25">
      <c r="A439" s="4"/>
      <c r="B439" s="4"/>
    </row>
    <row r="440" spans="1:2" ht="15" x14ac:dyDescent="0.25">
      <c r="A440" s="4"/>
      <c r="B440" s="4"/>
    </row>
    <row r="441" spans="1:2" ht="15" x14ac:dyDescent="0.25">
      <c r="A441" s="4"/>
      <c r="B441" s="4"/>
    </row>
    <row r="442" spans="1:2" ht="15" x14ac:dyDescent="0.25">
      <c r="A442" s="4"/>
      <c r="B442" s="4"/>
    </row>
    <row r="443" spans="1:2" ht="15" x14ac:dyDescent="0.25">
      <c r="A443" s="4"/>
      <c r="B443" s="4"/>
    </row>
    <row r="444" spans="1:2" ht="15" x14ac:dyDescent="0.25">
      <c r="A444" s="4"/>
      <c r="B444" s="4"/>
    </row>
    <row r="445" spans="1:2" ht="15" x14ac:dyDescent="0.25">
      <c r="A445" s="4"/>
      <c r="B445" s="4"/>
    </row>
    <row r="446" spans="1:2" ht="15" x14ac:dyDescent="0.25">
      <c r="A446" s="4"/>
      <c r="B446" s="4"/>
    </row>
    <row r="447" spans="1:2" ht="15" x14ac:dyDescent="0.25">
      <c r="A447" s="4"/>
      <c r="B447" s="4"/>
    </row>
    <row r="448" spans="1:2" ht="15" x14ac:dyDescent="0.25">
      <c r="A448" s="4"/>
      <c r="B448" s="4"/>
    </row>
    <row r="449" spans="1:2" ht="15" x14ac:dyDescent="0.25">
      <c r="A449" s="4"/>
      <c r="B449" s="4"/>
    </row>
    <row r="450" spans="1:2" ht="15" x14ac:dyDescent="0.25">
      <c r="A450" s="4"/>
      <c r="B450" s="4"/>
    </row>
    <row r="451" spans="1:2" ht="15" x14ac:dyDescent="0.25">
      <c r="A451" s="4"/>
      <c r="B451" s="4"/>
    </row>
    <row r="452" spans="1:2" ht="15" x14ac:dyDescent="0.25">
      <c r="A452" s="4"/>
      <c r="B452" s="4"/>
    </row>
    <row r="453" spans="1:2" ht="15" x14ac:dyDescent="0.25">
      <c r="A453" s="4"/>
      <c r="B453" s="4"/>
    </row>
    <row r="454" spans="1:2" ht="15" x14ac:dyDescent="0.25">
      <c r="A454" s="4"/>
      <c r="B454" s="4"/>
    </row>
    <row r="455" spans="1:2" ht="15" x14ac:dyDescent="0.25">
      <c r="A455" s="4"/>
      <c r="B455" s="4"/>
    </row>
    <row r="456" spans="1:2" ht="15" x14ac:dyDescent="0.25">
      <c r="A456" s="4"/>
      <c r="B456" s="4"/>
    </row>
    <row r="457" spans="1:2" ht="15" x14ac:dyDescent="0.25">
      <c r="A457" s="4"/>
      <c r="B457" s="4"/>
    </row>
    <row r="458" spans="1:2" ht="15" x14ac:dyDescent="0.25">
      <c r="A458" s="4"/>
      <c r="B458" s="4"/>
    </row>
    <row r="459" spans="1:2" ht="15" x14ac:dyDescent="0.25">
      <c r="A459" s="4"/>
      <c r="B459" s="4"/>
    </row>
    <row r="460" spans="1:2" ht="15" x14ac:dyDescent="0.25">
      <c r="A460" s="4"/>
      <c r="B460" s="4"/>
    </row>
    <row r="461" spans="1:2" ht="15" x14ac:dyDescent="0.25">
      <c r="A461" s="4"/>
      <c r="B461" s="4"/>
    </row>
    <row r="462" spans="1:2" ht="15" x14ac:dyDescent="0.25">
      <c r="A462" s="4"/>
      <c r="B462" s="4"/>
    </row>
    <row r="463" spans="1:2" ht="15" x14ac:dyDescent="0.25">
      <c r="A463" s="4"/>
      <c r="B463" s="4"/>
    </row>
    <row r="464" spans="1:2" ht="15" x14ac:dyDescent="0.25">
      <c r="A464" s="4"/>
      <c r="B464" s="4"/>
    </row>
    <row r="465" spans="1:2" ht="15" x14ac:dyDescent="0.25">
      <c r="A465" s="4"/>
      <c r="B465" s="4"/>
    </row>
    <row r="466" spans="1:2" ht="15" x14ac:dyDescent="0.25">
      <c r="A466" s="4"/>
      <c r="B466" s="4"/>
    </row>
    <row r="467" spans="1:2" ht="15" x14ac:dyDescent="0.25">
      <c r="A467" s="4"/>
      <c r="B467" s="4"/>
    </row>
    <row r="468" spans="1:2" ht="15" x14ac:dyDescent="0.25">
      <c r="A468" s="4"/>
      <c r="B468" s="4"/>
    </row>
    <row r="469" spans="1:2" ht="15" x14ac:dyDescent="0.25">
      <c r="A469" s="4"/>
      <c r="B469" s="4"/>
    </row>
    <row r="470" spans="1:2" ht="15" x14ac:dyDescent="0.25">
      <c r="A470" s="4"/>
      <c r="B470" s="4"/>
    </row>
    <row r="471" spans="1:2" ht="15" x14ac:dyDescent="0.25">
      <c r="A471" s="4"/>
      <c r="B471" s="4"/>
    </row>
    <row r="472" spans="1:2" ht="15" x14ac:dyDescent="0.25">
      <c r="A472" s="4"/>
      <c r="B472" s="4"/>
    </row>
    <row r="473" spans="1:2" ht="15" x14ac:dyDescent="0.25">
      <c r="A473" s="4"/>
      <c r="B473" s="4"/>
    </row>
    <row r="474" spans="1:2" ht="15" x14ac:dyDescent="0.25">
      <c r="A474" s="4"/>
      <c r="B474" s="4"/>
    </row>
    <row r="475" spans="1:2" ht="15" x14ac:dyDescent="0.25">
      <c r="A475" s="4"/>
      <c r="B475" s="4"/>
    </row>
    <row r="476" spans="1:2" ht="15" x14ac:dyDescent="0.25">
      <c r="A476" s="4"/>
      <c r="B476" s="4"/>
    </row>
    <row r="477" spans="1:2" ht="15" x14ac:dyDescent="0.25">
      <c r="A477" s="4"/>
      <c r="B477" s="4"/>
    </row>
    <row r="478" spans="1:2" ht="15" x14ac:dyDescent="0.25">
      <c r="A478" s="4"/>
      <c r="B478" s="4"/>
    </row>
    <row r="479" spans="1:2" ht="15" x14ac:dyDescent="0.25">
      <c r="A479" s="4"/>
      <c r="B479" s="4"/>
    </row>
    <row r="480" spans="1:2" ht="15" x14ac:dyDescent="0.25">
      <c r="A480" s="4"/>
      <c r="B480" s="4"/>
    </row>
    <row r="481" spans="1:2" ht="15" x14ac:dyDescent="0.25">
      <c r="A481" s="4"/>
      <c r="B481" s="4"/>
    </row>
    <row r="482" spans="1:2" ht="15" x14ac:dyDescent="0.25">
      <c r="A482" s="4"/>
      <c r="B482" s="4"/>
    </row>
    <row r="483" spans="1:2" ht="15" x14ac:dyDescent="0.25">
      <c r="A483" s="4"/>
      <c r="B483" s="4"/>
    </row>
    <row r="484" spans="1:2" ht="15" x14ac:dyDescent="0.25">
      <c r="A484" s="4"/>
      <c r="B484" s="4"/>
    </row>
    <row r="485" spans="1:2" ht="15" x14ac:dyDescent="0.25">
      <c r="A485" s="4"/>
      <c r="B485" s="4"/>
    </row>
    <row r="486" spans="1:2" ht="15" x14ac:dyDescent="0.25">
      <c r="A486" s="4"/>
      <c r="B486" s="4"/>
    </row>
    <row r="487" spans="1:2" ht="15" x14ac:dyDescent="0.25">
      <c r="A487" s="4"/>
      <c r="B487" s="4"/>
    </row>
    <row r="488" spans="1:2" ht="15" x14ac:dyDescent="0.25">
      <c r="A488" s="4"/>
      <c r="B488" s="4"/>
    </row>
    <row r="489" spans="1:2" ht="15" x14ac:dyDescent="0.25">
      <c r="A489" s="4"/>
      <c r="B489" s="4"/>
    </row>
    <row r="490" spans="1:2" ht="15" x14ac:dyDescent="0.25">
      <c r="A490" s="4"/>
      <c r="B490" s="4"/>
    </row>
    <row r="491" spans="1:2" ht="15" x14ac:dyDescent="0.25">
      <c r="A491" s="4"/>
      <c r="B491" s="4"/>
    </row>
    <row r="492" spans="1:2" ht="15" x14ac:dyDescent="0.25">
      <c r="A492" s="4"/>
      <c r="B492" s="4"/>
    </row>
    <row r="493" spans="1:2" ht="15" x14ac:dyDescent="0.25">
      <c r="A493" s="4"/>
      <c r="B493" s="4"/>
    </row>
    <row r="494" spans="1:2" ht="15" x14ac:dyDescent="0.25">
      <c r="A494" s="4"/>
      <c r="B494" s="4"/>
    </row>
    <row r="495" spans="1:2" ht="15" x14ac:dyDescent="0.25">
      <c r="A495" s="4"/>
      <c r="B495" s="4"/>
    </row>
    <row r="496" spans="1:2" ht="15" x14ac:dyDescent="0.25">
      <c r="A496" s="4"/>
      <c r="B496" s="4"/>
    </row>
    <row r="497" spans="1:2" ht="15" x14ac:dyDescent="0.25">
      <c r="A497" s="4"/>
      <c r="B497" s="4"/>
    </row>
    <row r="498" spans="1:2" ht="15" x14ac:dyDescent="0.25">
      <c r="A498" s="4"/>
      <c r="B498" s="4"/>
    </row>
    <row r="499" spans="1:2" ht="15" x14ac:dyDescent="0.25">
      <c r="A499" s="4"/>
      <c r="B499" s="4"/>
    </row>
    <row r="500" spans="1:2" ht="15" x14ac:dyDescent="0.25">
      <c r="A500" s="4"/>
      <c r="B500" s="4"/>
    </row>
    <row r="501" spans="1:2" ht="15" x14ac:dyDescent="0.25">
      <c r="A501" s="4"/>
      <c r="B501" s="4"/>
    </row>
    <row r="502" spans="1:2" ht="15" x14ac:dyDescent="0.25">
      <c r="A502" s="4"/>
      <c r="B502" s="4"/>
    </row>
    <row r="503" spans="1:2" ht="15" x14ac:dyDescent="0.25">
      <c r="A503" s="4"/>
      <c r="B503" s="4"/>
    </row>
    <row r="504" spans="1:2" ht="15" x14ac:dyDescent="0.25">
      <c r="A504" s="4"/>
      <c r="B504" s="4"/>
    </row>
    <row r="505" spans="1:2" ht="15" x14ac:dyDescent="0.25">
      <c r="A505" s="4"/>
      <c r="B505" s="4"/>
    </row>
    <row r="506" spans="1:2" ht="15" x14ac:dyDescent="0.25">
      <c r="A506" s="4"/>
      <c r="B506" s="4"/>
    </row>
    <row r="507" spans="1:2" ht="15" x14ac:dyDescent="0.25">
      <c r="A507" s="4"/>
      <c r="B507" s="4"/>
    </row>
    <row r="508" spans="1:2" ht="15" x14ac:dyDescent="0.25">
      <c r="A508" s="4"/>
      <c r="B508" s="4"/>
    </row>
    <row r="509" spans="1:2" ht="15" x14ac:dyDescent="0.25">
      <c r="A509" s="4"/>
      <c r="B509" s="4"/>
    </row>
    <row r="510" spans="1:2" ht="15" x14ac:dyDescent="0.25">
      <c r="A510" s="4"/>
      <c r="B510" s="4"/>
    </row>
    <row r="511" spans="1:2" ht="15" x14ac:dyDescent="0.25">
      <c r="A511" s="4"/>
      <c r="B511" s="4"/>
    </row>
    <row r="512" spans="1:2" ht="15" x14ac:dyDescent="0.25">
      <c r="A512" s="4"/>
      <c r="B512" s="4"/>
    </row>
    <row r="513" spans="1:2" ht="15" x14ac:dyDescent="0.25">
      <c r="A513" s="4"/>
      <c r="B513" s="4"/>
    </row>
    <row r="514" spans="1:2" ht="15" x14ac:dyDescent="0.25">
      <c r="A514" s="4"/>
      <c r="B514" s="4"/>
    </row>
    <row r="515" spans="1:2" ht="15" x14ac:dyDescent="0.25">
      <c r="A515" s="4"/>
      <c r="B515" s="4"/>
    </row>
    <row r="516" spans="1:2" ht="15" x14ac:dyDescent="0.25">
      <c r="A516" s="4"/>
      <c r="B516" s="4"/>
    </row>
    <row r="517" spans="1:2" ht="15" x14ac:dyDescent="0.25">
      <c r="A517" s="4"/>
      <c r="B517" s="4"/>
    </row>
    <row r="518" spans="1:2" ht="15" x14ac:dyDescent="0.25">
      <c r="A518" s="4"/>
      <c r="B518" s="4"/>
    </row>
    <row r="519" spans="1:2" ht="15" x14ac:dyDescent="0.25">
      <c r="A519" s="4"/>
      <c r="B519" s="4"/>
    </row>
    <row r="520" spans="1:2" ht="15" x14ac:dyDescent="0.25">
      <c r="A520" s="4"/>
      <c r="B520" s="4"/>
    </row>
    <row r="521" spans="1:2" ht="15" x14ac:dyDescent="0.25">
      <c r="A521" s="4"/>
      <c r="B521" s="4"/>
    </row>
    <row r="522" spans="1:2" ht="15" x14ac:dyDescent="0.25">
      <c r="A522" s="4"/>
      <c r="B522" s="4"/>
    </row>
    <row r="523" spans="1:2" ht="15" x14ac:dyDescent="0.25">
      <c r="A523" s="4"/>
      <c r="B523" s="4"/>
    </row>
    <row r="524" spans="1:2" ht="15" x14ac:dyDescent="0.25">
      <c r="A524" s="4"/>
      <c r="B524" s="4"/>
    </row>
    <row r="525" spans="1:2" ht="15" x14ac:dyDescent="0.25">
      <c r="A525" s="4"/>
      <c r="B525" s="4"/>
    </row>
    <row r="526" spans="1:2" ht="15" x14ac:dyDescent="0.25">
      <c r="A526" s="4"/>
      <c r="B526" s="4"/>
    </row>
    <row r="527" spans="1:2" ht="15" x14ac:dyDescent="0.25">
      <c r="A527" s="4"/>
      <c r="B527" s="4"/>
    </row>
    <row r="528" spans="1:2" ht="15" x14ac:dyDescent="0.25">
      <c r="A528" s="4"/>
      <c r="B528" s="4"/>
    </row>
    <row r="529" spans="1:2" ht="15" x14ac:dyDescent="0.25">
      <c r="A529" s="4"/>
      <c r="B529" s="4"/>
    </row>
    <row r="530" spans="1:2" ht="15" x14ac:dyDescent="0.25">
      <c r="A530" s="4"/>
      <c r="B530" s="4"/>
    </row>
    <row r="531" spans="1:2" ht="15" x14ac:dyDescent="0.25">
      <c r="A531" s="4"/>
      <c r="B531" s="4"/>
    </row>
    <row r="532" spans="1:2" ht="15" x14ac:dyDescent="0.25">
      <c r="A532" s="4"/>
      <c r="B532" s="4"/>
    </row>
    <row r="533" spans="1:2" ht="15" x14ac:dyDescent="0.25">
      <c r="A533" s="4"/>
      <c r="B533" s="4"/>
    </row>
    <row r="534" spans="1:2" ht="15" x14ac:dyDescent="0.25">
      <c r="A534" s="4"/>
      <c r="B534" s="4"/>
    </row>
    <row r="535" spans="1:2" ht="15" x14ac:dyDescent="0.25">
      <c r="A535" s="4"/>
      <c r="B535" s="4"/>
    </row>
    <row r="536" spans="1:2" ht="15" x14ac:dyDescent="0.25">
      <c r="A536" s="4"/>
      <c r="B536" s="4"/>
    </row>
    <row r="537" spans="1:2" ht="15" x14ac:dyDescent="0.25">
      <c r="A537" s="4"/>
      <c r="B537" s="4"/>
    </row>
    <row r="538" spans="1:2" ht="15" x14ac:dyDescent="0.25">
      <c r="A538" s="4"/>
      <c r="B538" s="4"/>
    </row>
    <row r="539" spans="1:2" ht="15" x14ac:dyDescent="0.25">
      <c r="A539" s="4"/>
      <c r="B539" s="4"/>
    </row>
    <row r="540" spans="1:2" ht="15" x14ac:dyDescent="0.25">
      <c r="A540" s="4"/>
      <c r="B540" s="4"/>
    </row>
    <row r="541" spans="1:2" ht="15" x14ac:dyDescent="0.25">
      <c r="A541" s="4"/>
      <c r="B541" s="4"/>
    </row>
    <row r="542" spans="1:2" ht="15" x14ac:dyDescent="0.25">
      <c r="A542" s="4"/>
      <c r="B542" s="4"/>
    </row>
    <row r="543" spans="1:2" ht="15" x14ac:dyDescent="0.25">
      <c r="A543" s="4"/>
      <c r="B543" s="4"/>
    </row>
    <row r="544" spans="1:2" ht="15" x14ac:dyDescent="0.25">
      <c r="A544" s="4"/>
      <c r="B544" s="4"/>
    </row>
    <row r="545" spans="1:2" ht="15" x14ac:dyDescent="0.25">
      <c r="A545" s="4"/>
      <c r="B545" s="4"/>
    </row>
    <row r="546" spans="1:2" ht="15" x14ac:dyDescent="0.25">
      <c r="A546" s="4"/>
      <c r="B546" s="4"/>
    </row>
    <row r="547" spans="1:2" ht="15" x14ac:dyDescent="0.25">
      <c r="A547" s="4"/>
      <c r="B547" s="4"/>
    </row>
    <row r="548" spans="1:2" ht="15" x14ac:dyDescent="0.25">
      <c r="A548" s="4"/>
      <c r="B548" s="4"/>
    </row>
    <row r="549" spans="1:2" ht="15" x14ac:dyDescent="0.25">
      <c r="A549" s="4"/>
      <c r="B549" s="4"/>
    </row>
    <row r="550" spans="1:2" ht="15" x14ac:dyDescent="0.25">
      <c r="A550" s="4"/>
      <c r="B550" s="4"/>
    </row>
    <row r="551" spans="1:2" ht="15" x14ac:dyDescent="0.25">
      <c r="A551" s="4"/>
      <c r="B551" s="4"/>
    </row>
    <row r="552" spans="1:2" ht="15" x14ac:dyDescent="0.25">
      <c r="A552" s="4"/>
      <c r="B552" s="4"/>
    </row>
    <row r="553" spans="1:2" ht="15" x14ac:dyDescent="0.25">
      <c r="A553" s="4"/>
      <c r="B553" s="4"/>
    </row>
    <row r="554" spans="1:2" ht="15" x14ac:dyDescent="0.25">
      <c r="A554" s="4"/>
      <c r="B554" s="4"/>
    </row>
    <row r="555" spans="1:2" ht="15" x14ac:dyDescent="0.25">
      <c r="A555" s="4"/>
      <c r="B555" s="4"/>
    </row>
    <row r="556" spans="1:2" ht="15" x14ac:dyDescent="0.25">
      <c r="A556" s="4"/>
      <c r="B556" s="4"/>
    </row>
    <row r="557" spans="1:2" ht="15" x14ac:dyDescent="0.25">
      <c r="A557" s="4"/>
      <c r="B557" s="4"/>
    </row>
    <row r="558" spans="1:2" ht="15" x14ac:dyDescent="0.25">
      <c r="A558" s="4"/>
      <c r="B558" s="4"/>
    </row>
    <row r="559" spans="1:2" ht="15" x14ac:dyDescent="0.25">
      <c r="A559" s="4"/>
      <c r="B559" s="4"/>
    </row>
    <row r="560" spans="1:2" ht="15" x14ac:dyDescent="0.25">
      <c r="A560" s="4"/>
      <c r="B560" s="4"/>
    </row>
    <row r="561" spans="1:2" ht="15" x14ac:dyDescent="0.25">
      <c r="A561" s="4"/>
      <c r="B561" s="4"/>
    </row>
    <row r="562" spans="1:2" ht="15" x14ac:dyDescent="0.25">
      <c r="A562" s="4"/>
      <c r="B562" s="4"/>
    </row>
    <row r="563" spans="1:2" ht="15" x14ac:dyDescent="0.25">
      <c r="A563" s="4"/>
      <c r="B563" s="4"/>
    </row>
    <row r="564" spans="1:2" ht="15" x14ac:dyDescent="0.25">
      <c r="A564" s="4"/>
      <c r="B564" s="4"/>
    </row>
    <row r="565" spans="1:2" ht="15" x14ac:dyDescent="0.25">
      <c r="A565" s="4"/>
      <c r="B565" s="4"/>
    </row>
    <row r="566" spans="1:2" ht="15" x14ac:dyDescent="0.25">
      <c r="A566" s="4"/>
      <c r="B566" s="4"/>
    </row>
    <row r="567" spans="1:2" ht="15" x14ac:dyDescent="0.25">
      <c r="A567" s="4"/>
      <c r="B567" s="4"/>
    </row>
    <row r="568" spans="1:2" ht="15" x14ac:dyDescent="0.25">
      <c r="A568" s="4"/>
      <c r="B568" s="4"/>
    </row>
    <row r="569" spans="1:2" ht="15" x14ac:dyDescent="0.25">
      <c r="A569" s="4"/>
      <c r="B569" s="4"/>
    </row>
    <row r="570" spans="1:2" ht="15" x14ac:dyDescent="0.25">
      <c r="A570" s="4"/>
      <c r="B570" s="4"/>
    </row>
    <row r="571" spans="1:2" ht="15" x14ac:dyDescent="0.25">
      <c r="A571" s="4"/>
      <c r="B571" s="4"/>
    </row>
    <row r="572" spans="1:2" ht="15" x14ac:dyDescent="0.25">
      <c r="A572" s="4"/>
      <c r="B572" s="4"/>
    </row>
    <row r="573" spans="1:2" ht="15" x14ac:dyDescent="0.25">
      <c r="A573" s="4"/>
      <c r="B573" s="4"/>
    </row>
    <row r="574" spans="1:2" ht="15" x14ac:dyDescent="0.25">
      <c r="A574" s="4"/>
      <c r="B574" s="4"/>
    </row>
    <row r="575" spans="1:2" ht="15" x14ac:dyDescent="0.25">
      <c r="A575" s="4"/>
      <c r="B575" s="4"/>
    </row>
    <row r="576" spans="1:2" ht="15" x14ac:dyDescent="0.25">
      <c r="A576" s="4"/>
      <c r="B576" s="4"/>
    </row>
    <row r="577" spans="1:2" ht="15" x14ac:dyDescent="0.25">
      <c r="A577" s="4"/>
      <c r="B577" s="4"/>
    </row>
    <row r="578" spans="1:2" ht="15" x14ac:dyDescent="0.25">
      <c r="A578" s="4"/>
      <c r="B578" s="4"/>
    </row>
    <row r="579" spans="1:2" ht="15" x14ac:dyDescent="0.25">
      <c r="A579" s="4"/>
      <c r="B579" s="4"/>
    </row>
    <row r="580" spans="1:2" ht="15" x14ac:dyDescent="0.25">
      <c r="A580" s="4"/>
      <c r="B580" s="4"/>
    </row>
    <row r="581" spans="1:2" ht="15" x14ac:dyDescent="0.25">
      <c r="A581" s="4"/>
      <c r="B581" s="4"/>
    </row>
    <row r="582" spans="1:2" ht="15" x14ac:dyDescent="0.25">
      <c r="A582" s="4"/>
      <c r="B582" s="4"/>
    </row>
    <row r="583" spans="1:2" ht="15" x14ac:dyDescent="0.25">
      <c r="A583" s="4"/>
      <c r="B583" s="4"/>
    </row>
    <row r="584" spans="1:2" ht="15" x14ac:dyDescent="0.25">
      <c r="A584" s="4"/>
      <c r="B584" s="4"/>
    </row>
    <row r="585" spans="1:2" ht="15" x14ac:dyDescent="0.25">
      <c r="A585" s="4"/>
      <c r="B585" s="4"/>
    </row>
    <row r="586" spans="1:2" ht="15" x14ac:dyDescent="0.25">
      <c r="A586" s="4"/>
      <c r="B586" s="4"/>
    </row>
    <row r="587" spans="1:2" ht="15" x14ac:dyDescent="0.25">
      <c r="A587" s="4"/>
      <c r="B587" s="4"/>
    </row>
    <row r="588" spans="1:2" ht="15" x14ac:dyDescent="0.25">
      <c r="A588" s="4"/>
      <c r="B588" s="4"/>
    </row>
    <row r="589" spans="1:2" ht="15" x14ac:dyDescent="0.25">
      <c r="A589" s="4"/>
      <c r="B589" s="4"/>
    </row>
    <row r="590" spans="1:2" ht="15" x14ac:dyDescent="0.25">
      <c r="A590" s="4"/>
      <c r="B590" s="4"/>
    </row>
    <row r="591" spans="1:2" ht="15" x14ac:dyDescent="0.25">
      <c r="A591" s="4"/>
      <c r="B591" s="4"/>
    </row>
    <row r="592" spans="1:2" ht="15" x14ac:dyDescent="0.25">
      <c r="A592" s="4"/>
      <c r="B592" s="4"/>
    </row>
    <row r="593" spans="1:2" ht="15" x14ac:dyDescent="0.25">
      <c r="A593" s="4"/>
      <c r="B593" s="4"/>
    </row>
    <row r="594" spans="1:2" ht="15" x14ac:dyDescent="0.25">
      <c r="A594" s="4"/>
      <c r="B594" s="4"/>
    </row>
    <row r="595" spans="1:2" ht="15" x14ac:dyDescent="0.25">
      <c r="A595" s="4"/>
      <c r="B595" s="4"/>
    </row>
    <row r="596" spans="1:2" ht="15" x14ac:dyDescent="0.25">
      <c r="A596" s="4"/>
      <c r="B596" s="4"/>
    </row>
    <row r="597" spans="1:2" ht="15" x14ac:dyDescent="0.25">
      <c r="A597" s="4"/>
      <c r="B597" s="4"/>
    </row>
    <row r="598" spans="1:2" ht="15" x14ac:dyDescent="0.25">
      <c r="A598" s="4"/>
      <c r="B598" s="4"/>
    </row>
    <row r="599" spans="1:2" ht="15" x14ac:dyDescent="0.25">
      <c r="A599" s="4"/>
      <c r="B599" s="4"/>
    </row>
    <row r="600" spans="1:2" ht="15" x14ac:dyDescent="0.25">
      <c r="A600" s="4"/>
      <c r="B600" s="4"/>
    </row>
    <row r="601" spans="1:2" ht="15" x14ac:dyDescent="0.25">
      <c r="A601" s="4"/>
      <c r="B601" s="4"/>
    </row>
    <row r="602" spans="1:2" ht="15" x14ac:dyDescent="0.25">
      <c r="A602" s="4"/>
      <c r="B602" s="4"/>
    </row>
    <row r="603" spans="1:2" ht="15" x14ac:dyDescent="0.25">
      <c r="A603" s="4"/>
      <c r="B603" s="4"/>
    </row>
    <row r="604" spans="1:2" ht="15" x14ac:dyDescent="0.25">
      <c r="A604" s="4"/>
      <c r="B604" s="4"/>
    </row>
    <row r="605" spans="1:2" ht="15" x14ac:dyDescent="0.25">
      <c r="A605" s="4"/>
      <c r="B605" s="4"/>
    </row>
    <row r="606" spans="1:2" ht="15" x14ac:dyDescent="0.25">
      <c r="A606" s="4"/>
      <c r="B606" s="4"/>
    </row>
    <row r="607" spans="1:2" ht="15" x14ac:dyDescent="0.25">
      <c r="A607" s="4"/>
      <c r="B607" s="4"/>
    </row>
    <row r="608" spans="1:2" ht="15" x14ac:dyDescent="0.25">
      <c r="A608" s="4"/>
      <c r="B608" s="4"/>
    </row>
    <row r="609" spans="1:2" ht="15" x14ac:dyDescent="0.25">
      <c r="A609" s="4"/>
      <c r="B609" s="4"/>
    </row>
    <row r="610" spans="1:2" ht="15" x14ac:dyDescent="0.25">
      <c r="A610" s="4"/>
      <c r="B610" s="4"/>
    </row>
    <row r="611" spans="1:2" ht="15" x14ac:dyDescent="0.25">
      <c r="A611" s="4"/>
      <c r="B611" s="4"/>
    </row>
    <row r="612" spans="1:2" ht="15" x14ac:dyDescent="0.25">
      <c r="A612" s="4"/>
      <c r="B612" s="4"/>
    </row>
    <row r="613" spans="1:2" ht="15" x14ac:dyDescent="0.25">
      <c r="A613" s="4"/>
      <c r="B613" s="4"/>
    </row>
    <row r="614" spans="1:2" ht="15" x14ac:dyDescent="0.25">
      <c r="A614" s="4"/>
      <c r="B614" s="4"/>
    </row>
    <row r="615" spans="1:2" ht="15" x14ac:dyDescent="0.25">
      <c r="A615" s="4"/>
      <c r="B615" s="4"/>
    </row>
    <row r="616" spans="1:2" ht="15" x14ac:dyDescent="0.25">
      <c r="A616" s="4"/>
      <c r="B616" s="4"/>
    </row>
    <row r="617" spans="1:2" ht="15" x14ac:dyDescent="0.25">
      <c r="A617" s="4"/>
      <c r="B617" s="4"/>
    </row>
    <row r="618" spans="1:2" ht="15" x14ac:dyDescent="0.25">
      <c r="A618" s="4"/>
      <c r="B618" s="4"/>
    </row>
    <row r="619" spans="1:2" ht="15" x14ac:dyDescent="0.25">
      <c r="A619" s="4"/>
      <c r="B619" s="4"/>
    </row>
    <row r="620" spans="1:2" ht="15" x14ac:dyDescent="0.25">
      <c r="A620" s="4"/>
      <c r="B620" s="4"/>
    </row>
    <row r="621" spans="1:2" ht="15" x14ac:dyDescent="0.25">
      <c r="A621" s="4"/>
      <c r="B621" s="4"/>
    </row>
    <row r="622" spans="1:2" ht="15" x14ac:dyDescent="0.25">
      <c r="A622" s="4"/>
      <c r="B622" s="4"/>
    </row>
    <row r="623" spans="1:2" ht="15" x14ac:dyDescent="0.25">
      <c r="A623" s="4"/>
      <c r="B623" s="4"/>
    </row>
    <row r="624" spans="1:2" ht="15" x14ac:dyDescent="0.25">
      <c r="A624" s="4"/>
      <c r="B624" s="4"/>
    </row>
    <row r="625" spans="1:2" ht="15" x14ac:dyDescent="0.25">
      <c r="A625" s="4"/>
      <c r="B625" s="4"/>
    </row>
    <row r="626" spans="1:2" ht="15" x14ac:dyDescent="0.25">
      <c r="A626" s="4"/>
      <c r="B626" s="4"/>
    </row>
    <row r="627" spans="1:2" ht="15" x14ac:dyDescent="0.25">
      <c r="A627" s="4"/>
      <c r="B627" s="4"/>
    </row>
    <row r="628" spans="1:2" ht="15" x14ac:dyDescent="0.25">
      <c r="A628" s="4"/>
      <c r="B628" s="4"/>
    </row>
    <row r="629" spans="1:2" ht="15" x14ac:dyDescent="0.25">
      <c r="A629" s="4"/>
      <c r="B629" s="4"/>
    </row>
    <row r="630" spans="1:2" ht="15" x14ac:dyDescent="0.25">
      <c r="A630" s="4"/>
      <c r="B630" s="4"/>
    </row>
    <row r="631" spans="1:2" ht="15" x14ac:dyDescent="0.25">
      <c r="A631" s="4"/>
      <c r="B631" s="4"/>
    </row>
    <row r="632" spans="1:2" ht="15" x14ac:dyDescent="0.25">
      <c r="A632" s="4"/>
      <c r="B632" s="4"/>
    </row>
    <row r="633" spans="1:2" ht="15" x14ac:dyDescent="0.25">
      <c r="A633" s="4"/>
      <c r="B633" s="4"/>
    </row>
    <row r="634" spans="1:2" ht="15" x14ac:dyDescent="0.25">
      <c r="A634" s="4"/>
      <c r="B634" s="4"/>
    </row>
    <row r="635" spans="1:2" ht="15" x14ac:dyDescent="0.25">
      <c r="A635" s="4"/>
      <c r="B635" s="4"/>
    </row>
    <row r="636" spans="1:2" ht="15" x14ac:dyDescent="0.25">
      <c r="A636" s="4"/>
      <c r="B636" s="4"/>
    </row>
    <row r="637" spans="1:2" ht="15" x14ac:dyDescent="0.25">
      <c r="A637" s="4"/>
      <c r="B637" s="4"/>
    </row>
    <row r="638" spans="1:2" ht="15" x14ac:dyDescent="0.25">
      <c r="A638" s="4"/>
      <c r="B638" s="4"/>
    </row>
    <row r="639" spans="1:2" ht="15" x14ac:dyDescent="0.25">
      <c r="A639" s="4"/>
      <c r="B639" s="4"/>
    </row>
    <row r="640" spans="1:2" ht="15" x14ac:dyDescent="0.25">
      <c r="A640" s="4"/>
      <c r="B640" s="4"/>
    </row>
    <row r="641" spans="1:2" ht="15" x14ac:dyDescent="0.25">
      <c r="A641" s="4"/>
      <c r="B641" s="4"/>
    </row>
    <row r="642" spans="1:2" ht="15" x14ac:dyDescent="0.25">
      <c r="A642" s="4"/>
      <c r="B642" s="4"/>
    </row>
    <row r="643" spans="1:2" ht="15" x14ac:dyDescent="0.25">
      <c r="A643" s="4"/>
      <c r="B643" s="4"/>
    </row>
    <row r="644" spans="1:2" ht="15" x14ac:dyDescent="0.25">
      <c r="A644" s="4"/>
      <c r="B644" s="4"/>
    </row>
    <row r="645" spans="1:2" ht="15" x14ac:dyDescent="0.25">
      <c r="A645" s="4"/>
      <c r="B645" s="4"/>
    </row>
    <row r="646" spans="1:2" ht="15" x14ac:dyDescent="0.25">
      <c r="A646" s="4"/>
      <c r="B646" s="4"/>
    </row>
    <row r="647" spans="1:2" ht="15" x14ac:dyDescent="0.25">
      <c r="A647" s="4"/>
      <c r="B647" s="4"/>
    </row>
    <row r="648" spans="1:2" ht="15" x14ac:dyDescent="0.25">
      <c r="A648" s="4"/>
      <c r="B648" s="4"/>
    </row>
    <row r="649" spans="1:2" ht="15" x14ac:dyDescent="0.25">
      <c r="A649" s="4"/>
      <c r="B649" s="4"/>
    </row>
    <row r="650" spans="1:2" ht="15" x14ac:dyDescent="0.25">
      <c r="A650" s="4"/>
      <c r="B650" s="4"/>
    </row>
    <row r="651" spans="1:2" ht="15" x14ac:dyDescent="0.25">
      <c r="A651" s="4"/>
      <c r="B651" s="4"/>
    </row>
    <row r="652" spans="1:2" ht="15" x14ac:dyDescent="0.25">
      <c r="A652" s="4"/>
      <c r="B652" s="4"/>
    </row>
    <row r="653" spans="1:2" ht="15" x14ac:dyDescent="0.25">
      <c r="A653" s="4"/>
      <c r="B653" s="4"/>
    </row>
    <row r="654" spans="1:2" ht="15" x14ac:dyDescent="0.25">
      <c r="A654" s="4"/>
      <c r="B654" s="4"/>
    </row>
    <row r="655" spans="1:2" ht="15" x14ac:dyDescent="0.25">
      <c r="A655" s="4"/>
      <c r="B655" s="4"/>
    </row>
    <row r="656" spans="1:2" ht="15" x14ac:dyDescent="0.25">
      <c r="A656" s="4"/>
      <c r="B656" s="4"/>
    </row>
    <row r="657" spans="1:2" ht="15" x14ac:dyDescent="0.25">
      <c r="A657" s="4"/>
      <c r="B657" s="4"/>
    </row>
    <row r="658" spans="1:2" ht="15" x14ac:dyDescent="0.25">
      <c r="A658" s="4"/>
      <c r="B658" s="4"/>
    </row>
    <row r="659" spans="1:2" ht="15" x14ac:dyDescent="0.25">
      <c r="A659" s="4"/>
      <c r="B659" s="4"/>
    </row>
    <row r="660" spans="1:2" ht="15" x14ac:dyDescent="0.25">
      <c r="A660" s="4"/>
      <c r="B660" s="4"/>
    </row>
    <row r="661" spans="1:2" ht="15" x14ac:dyDescent="0.25">
      <c r="A661" s="4"/>
      <c r="B661" s="4"/>
    </row>
    <row r="662" spans="1:2" ht="15" x14ac:dyDescent="0.25">
      <c r="A662" s="4"/>
      <c r="B662" s="4"/>
    </row>
    <row r="663" spans="1:2" ht="15" x14ac:dyDescent="0.25">
      <c r="A663" s="4"/>
      <c r="B663" s="4"/>
    </row>
    <row r="664" spans="1:2" ht="15" x14ac:dyDescent="0.25">
      <c r="A664" s="4"/>
      <c r="B664" s="4"/>
    </row>
    <row r="665" spans="1:2" ht="15" x14ac:dyDescent="0.25">
      <c r="A665" s="4"/>
      <c r="B665" s="4"/>
    </row>
    <row r="666" spans="1:2" ht="15" x14ac:dyDescent="0.25">
      <c r="A666" s="4"/>
      <c r="B666" s="4"/>
    </row>
    <row r="667" spans="1:2" ht="15" x14ac:dyDescent="0.25">
      <c r="A667" s="4"/>
      <c r="B667" s="4"/>
    </row>
    <row r="668" spans="1:2" ht="15" x14ac:dyDescent="0.25">
      <c r="A668" s="4"/>
      <c r="B668" s="4"/>
    </row>
    <row r="669" spans="1:2" ht="15" x14ac:dyDescent="0.25">
      <c r="A669" s="4"/>
      <c r="B669" s="4"/>
    </row>
    <row r="670" spans="1:2" ht="15" x14ac:dyDescent="0.25">
      <c r="A670" s="4"/>
      <c r="B670" s="4"/>
    </row>
    <row r="671" spans="1:2" ht="15" x14ac:dyDescent="0.25">
      <c r="A671" s="4"/>
      <c r="B671" s="4"/>
    </row>
    <row r="672" spans="1:2" ht="15" x14ac:dyDescent="0.25">
      <c r="A672" s="4"/>
      <c r="B672" s="4"/>
    </row>
    <row r="673" spans="1:2" ht="15" x14ac:dyDescent="0.25">
      <c r="A673" s="4"/>
      <c r="B673" s="4"/>
    </row>
    <row r="674" spans="1:2" ht="15" x14ac:dyDescent="0.25">
      <c r="A674" s="4"/>
      <c r="B674" s="4"/>
    </row>
    <row r="675" spans="1:2" ht="15" x14ac:dyDescent="0.25">
      <c r="A675" s="4"/>
      <c r="B675" s="4"/>
    </row>
    <row r="676" spans="1:2" ht="15" x14ac:dyDescent="0.25">
      <c r="A676" s="4"/>
      <c r="B676" s="4"/>
    </row>
    <row r="677" spans="1:2" ht="15" x14ac:dyDescent="0.25">
      <c r="A677" s="4"/>
      <c r="B677" s="4"/>
    </row>
    <row r="678" spans="1:2" ht="15" x14ac:dyDescent="0.25">
      <c r="A678" s="4"/>
      <c r="B678" s="4"/>
    </row>
    <row r="679" spans="1:2" ht="15" x14ac:dyDescent="0.25">
      <c r="A679" s="4"/>
      <c r="B679" s="4"/>
    </row>
    <row r="680" spans="1:2" ht="15" x14ac:dyDescent="0.25">
      <c r="A680" s="4"/>
      <c r="B680" s="4"/>
    </row>
    <row r="681" spans="1:2" ht="15" x14ac:dyDescent="0.25">
      <c r="A681" s="4"/>
      <c r="B681" s="4"/>
    </row>
    <row r="682" spans="1:2" ht="15" x14ac:dyDescent="0.25">
      <c r="A682" s="4"/>
      <c r="B682" s="4"/>
    </row>
    <row r="683" spans="1:2" ht="15" x14ac:dyDescent="0.25">
      <c r="A683" s="4"/>
      <c r="B683" s="4"/>
    </row>
    <row r="684" spans="1:2" ht="15" x14ac:dyDescent="0.25">
      <c r="A684" s="4"/>
      <c r="B684" s="4"/>
    </row>
    <row r="685" spans="1:2" ht="15" x14ac:dyDescent="0.25">
      <c r="A685" s="4"/>
      <c r="B685" s="4"/>
    </row>
    <row r="686" spans="1:2" ht="15" x14ac:dyDescent="0.25">
      <c r="A686" s="4"/>
      <c r="B686" s="4"/>
    </row>
    <row r="687" spans="1:2" ht="15" x14ac:dyDescent="0.25">
      <c r="A687" s="4"/>
      <c r="B687" s="4"/>
    </row>
    <row r="688" spans="1:2" ht="15" x14ac:dyDescent="0.25">
      <c r="A688" s="4"/>
      <c r="B688" s="4"/>
    </row>
    <row r="689" spans="1:2" ht="15" x14ac:dyDescent="0.25">
      <c r="A689" s="4"/>
      <c r="B689" s="4"/>
    </row>
    <row r="690" spans="1:2" ht="15" x14ac:dyDescent="0.25">
      <c r="A690" s="4"/>
      <c r="B690" s="4"/>
    </row>
    <row r="691" spans="1:2" ht="15" x14ac:dyDescent="0.25">
      <c r="A691" s="4"/>
      <c r="B691" s="4"/>
    </row>
    <row r="692" spans="1:2" ht="15" x14ac:dyDescent="0.25">
      <c r="A692" s="4"/>
      <c r="B692" s="4"/>
    </row>
    <row r="693" spans="1:2" ht="15" x14ac:dyDescent="0.25">
      <c r="A693" s="4"/>
      <c r="B693" s="4"/>
    </row>
    <row r="694" spans="1:2" ht="15" x14ac:dyDescent="0.25">
      <c r="A694" s="4"/>
      <c r="B694" s="4"/>
    </row>
    <row r="695" spans="1:2" ht="15" x14ac:dyDescent="0.25">
      <c r="A695" s="4"/>
      <c r="B695" s="4"/>
    </row>
    <row r="696" spans="1:2" ht="15" x14ac:dyDescent="0.25">
      <c r="A696" s="4"/>
      <c r="B696" s="4"/>
    </row>
    <row r="697" spans="1:2" ht="15" x14ac:dyDescent="0.25">
      <c r="A697" s="4"/>
      <c r="B697" s="4"/>
    </row>
    <row r="698" spans="1:2" ht="15" x14ac:dyDescent="0.25">
      <c r="A698" s="4"/>
      <c r="B698" s="4"/>
    </row>
    <row r="699" spans="1:2" ht="15" x14ac:dyDescent="0.25">
      <c r="A699" s="4"/>
      <c r="B699" s="4"/>
    </row>
    <row r="700" spans="1:2" ht="15" x14ac:dyDescent="0.25">
      <c r="A700" s="4"/>
      <c r="B700" s="4"/>
    </row>
    <row r="701" spans="1:2" ht="15" x14ac:dyDescent="0.25">
      <c r="A701" s="4"/>
      <c r="B701" s="4"/>
    </row>
    <row r="702" spans="1:2" ht="15" x14ac:dyDescent="0.25">
      <c r="A702" s="4"/>
      <c r="B702" s="4"/>
    </row>
    <row r="703" spans="1:2" ht="15" x14ac:dyDescent="0.25">
      <c r="A703" s="4"/>
      <c r="B703" s="4"/>
    </row>
    <row r="704" spans="1:2" ht="15" x14ac:dyDescent="0.25">
      <c r="A704" s="4"/>
      <c r="B704" s="4"/>
    </row>
    <row r="705" spans="1:2" ht="15" x14ac:dyDescent="0.25">
      <c r="A705" s="4"/>
      <c r="B705" s="4"/>
    </row>
    <row r="706" spans="1:2" ht="15" x14ac:dyDescent="0.25">
      <c r="A706" s="4"/>
      <c r="B706" s="4"/>
    </row>
    <row r="707" spans="1:2" ht="15" x14ac:dyDescent="0.25">
      <c r="A707" s="4"/>
      <c r="B707" s="4"/>
    </row>
    <row r="708" spans="1:2" ht="15" x14ac:dyDescent="0.25">
      <c r="A708" s="4"/>
      <c r="B708" s="4"/>
    </row>
    <row r="709" spans="1:2" ht="15" x14ac:dyDescent="0.25">
      <c r="A709" s="4"/>
      <c r="B709" s="4"/>
    </row>
    <row r="710" spans="1:2" ht="15" x14ac:dyDescent="0.25">
      <c r="A710" s="4"/>
      <c r="B710" s="4"/>
    </row>
    <row r="711" spans="1:2" ht="15" x14ac:dyDescent="0.25">
      <c r="A711" s="4"/>
      <c r="B711" s="4"/>
    </row>
    <row r="712" spans="1:2" ht="15" x14ac:dyDescent="0.25">
      <c r="A712" s="4"/>
      <c r="B712" s="4"/>
    </row>
    <row r="713" spans="1:2" ht="15" x14ac:dyDescent="0.25">
      <c r="A713" s="4"/>
      <c r="B713" s="4"/>
    </row>
    <row r="714" spans="1:2" ht="15" x14ac:dyDescent="0.25">
      <c r="A714" s="4"/>
      <c r="B714" s="4"/>
    </row>
    <row r="715" spans="1:2" ht="15" x14ac:dyDescent="0.25">
      <c r="A715" s="4"/>
      <c r="B715" s="4"/>
    </row>
    <row r="716" spans="1:2" ht="15" x14ac:dyDescent="0.25">
      <c r="A716" s="4"/>
      <c r="B716" s="4"/>
    </row>
    <row r="717" spans="1:2" ht="15" x14ac:dyDescent="0.25">
      <c r="A717" s="4"/>
      <c r="B717" s="4"/>
    </row>
    <row r="718" spans="1:2" ht="15" x14ac:dyDescent="0.25">
      <c r="A718" s="4"/>
      <c r="B718" s="4"/>
    </row>
    <row r="719" spans="1:2" ht="15" x14ac:dyDescent="0.25">
      <c r="A719" s="4"/>
      <c r="B719" s="4"/>
    </row>
    <row r="720" spans="1:2" ht="15" x14ac:dyDescent="0.25">
      <c r="A720" s="4"/>
      <c r="B720" s="4"/>
    </row>
    <row r="721" spans="1:2" ht="15" x14ac:dyDescent="0.25">
      <c r="A721" s="4"/>
      <c r="B721" s="4"/>
    </row>
    <row r="722" spans="1:2" ht="15" x14ac:dyDescent="0.25">
      <c r="A722" s="4"/>
      <c r="B722" s="4"/>
    </row>
    <row r="723" spans="1:2" ht="15" x14ac:dyDescent="0.25">
      <c r="A723" s="4"/>
      <c r="B723" s="4"/>
    </row>
    <row r="724" spans="1:2" ht="15" x14ac:dyDescent="0.25">
      <c r="A724" s="4"/>
      <c r="B724" s="4"/>
    </row>
    <row r="725" spans="1:2" ht="15" x14ac:dyDescent="0.25">
      <c r="A725" s="4"/>
      <c r="B725" s="4"/>
    </row>
    <row r="726" spans="1:2" ht="15" x14ac:dyDescent="0.25">
      <c r="A726" s="4"/>
      <c r="B726" s="4"/>
    </row>
    <row r="727" spans="1:2" ht="15" x14ac:dyDescent="0.25">
      <c r="A727" s="4"/>
      <c r="B727" s="4"/>
    </row>
    <row r="728" spans="1:2" ht="15" x14ac:dyDescent="0.25">
      <c r="A728" s="4"/>
      <c r="B728" s="4"/>
    </row>
    <row r="729" spans="1:2" ht="15" x14ac:dyDescent="0.25">
      <c r="A729" s="4"/>
      <c r="B729" s="4"/>
    </row>
    <row r="730" spans="1:2" ht="15" x14ac:dyDescent="0.25">
      <c r="A730" s="4"/>
      <c r="B730" s="4"/>
    </row>
    <row r="731" spans="1:2" ht="15" x14ac:dyDescent="0.25">
      <c r="A731" s="4"/>
      <c r="B731" s="4"/>
    </row>
    <row r="732" spans="1:2" ht="15" x14ac:dyDescent="0.25">
      <c r="A732" s="4"/>
      <c r="B732" s="4"/>
    </row>
    <row r="733" spans="1:2" ht="15" x14ac:dyDescent="0.25">
      <c r="A733" s="4"/>
      <c r="B733" s="4"/>
    </row>
    <row r="734" spans="1:2" ht="15" x14ac:dyDescent="0.25">
      <c r="A734" s="4"/>
      <c r="B734" s="4"/>
    </row>
    <row r="735" spans="1:2" ht="15" x14ac:dyDescent="0.25">
      <c r="A735" s="4"/>
      <c r="B735" s="4"/>
    </row>
    <row r="736" spans="1:2" ht="15" x14ac:dyDescent="0.25">
      <c r="A736" s="4"/>
      <c r="B736" s="4"/>
    </row>
    <row r="737" spans="1:2" ht="15" x14ac:dyDescent="0.25">
      <c r="A737" s="4"/>
      <c r="B737" s="4"/>
    </row>
    <row r="738" spans="1:2" ht="15" x14ac:dyDescent="0.25">
      <c r="A738" s="4"/>
      <c r="B738" s="4"/>
    </row>
    <row r="739" spans="1:2" ht="15" x14ac:dyDescent="0.25">
      <c r="A739" s="4"/>
      <c r="B739" s="4"/>
    </row>
    <row r="740" spans="1:2" ht="15" x14ac:dyDescent="0.25">
      <c r="A740" s="4"/>
      <c r="B740" s="4"/>
    </row>
    <row r="741" spans="1:2" ht="15" x14ac:dyDescent="0.25">
      <c r="A741" s="4"/>
      <c r="B741" s="4"/>
    </row>
    <row r="742" spans="1:2" ht="15" x14ac:dyDescent="0.25">
      <c r="A742" s="4"/>
      <c r="B742" s="4"/>
    </row>
    <row r="743" spans="1:2" ht="15" x14ac:dyDescent="0.25">
      <c r="A743" s="4"/>
      <c r="B743" s="4"/>
    </row>
    <row r="744" spans="1:2" ht="15" x14ac:dyDescent="0.25">
      <c r="A744" s="4"/>
      <c r="B744" s="4"/>
    </row>
    <row r="745" spans="1:2" ht="15" x14ac:dyDescent="0.25">
      <c r="A745" s="4"/>
      <c r="B745" s="4"/>
    </row>
    <row r="746" spans="1:2" ht="15" x14ac:dyDescent="0.25">
      <c r="A746" s="4"/>
      <c r="B746" s="4"/>
    </row>
    <row r="747" spans="1:2" ht="15" x14ac:dyDescent="0.25">
      <c r="A747" s="4"/>
      <c r="B747" s="4"/>
    </row>
    <row r="748" spans="1:2" ht="15" x14ac:dyDescent="0.25">
      <c r="A748" s="4"/>
      <c r="B748" s="4"/>
    </row>
    <row r="749" spans="1:2" ht="15" x14ac:dyDescent="0.25">
      <c r="A749" s="4"/>
      <c r="B749" s="4"/>
    </row>
    <row r="750" spans="1:2" ht="15" x14ac:dyDescent="0.25">
      <c r="A750" s="4"/>
      <c r="B750" s="4"/>
    </row>
    <row r="751" spans="1:2" ht="15" x14ac:dyDescent="0.25">
      <c r="A751" s="4"/>
      <c r="B751" s="4"/>
    </row>
    <row r="752" spans="1:2" ht="15" x14ac:dyDescent="0.25">
      <c r="A752" s="4"/>
      <c r="B752" s="4"/>
    </row>
    <row r="753" spans="1:2" ht="15" x14ac:dyDescent="0.25">
      <c r="A753" s="4"/>
      <c r="B753" s="4"/>
    </row>
    <row r="754" spans="1:2" ht="15" x14ac:dyDescent="0.25">
      <c r="A754" s="4"/>
      <c r="B754" s="4"/>
    </row>
    <row r="755" spans="1:2" ht="15" x14ac:dyDescent="0.25">
      <c r="A755" s="4"/>
      <c r="B755" s="4"/>
    </row>
    <row r="756" spans="1:2" ht="15" x14ac:dyDescent="0.25">
      <c r="A756" s="4"/>
      <c r="B756" s="4"/>
    </row>
    <row r="757" spans="1:2" ht="15" x14ac:dyDescent="0.25">
      <c r="A757" s="4"/>
      <c r="B757" s="4"/>
    </row>
    <row r="758" spans="1:2" ht="15" x14ac:dyDescent="0.25">
      <c r="A758" s="4"/>
      <c r="B758" s="4"/>
    </row>
    <row r="759" spans="1:2" ht="15" x14ac:dyDescent="0.25">
      <c r="A759" s="4"/>
      <c r="B759" s="4"/>
    </row>
    <row r="760" spans="1:2" ht="15" x14ac:dyDescent="0.25">
      <c r="A760" s="4"/>
      <c r="B760" s="4"/>
    </row>
    <row r="761" spans="1:2" ht="15" x14ac:dyDescent="0.25">
      <c r="A761" s="4"/>
      <c r="B761" s="4"/>
    </row>
    <row r="762" spans="1:2" ht="15" x14ac:dyDescent="0.25">
      <c r="A762" s="4"/>
      <c r="B762" s="4"/>
    </row>
    <row r="763" spans="1:2" ht="15" x14ac:dyDescent="0.25">
      <c r="A763" s="4"/>
      <c r="B763" s="4"/>
    </row>
    <row r="764" spans="1:2" ht="15" x14ac:dyDescent="0.25">
      <c r="A764" s="4"/>
      <c r="B764" s="4"/>
    </row>
    <row r="765" spans="1:2" ht="15" x14ac:dyDescent="0.25">
      <c r="A765" s="4"/>
      <c r="B765" s="4"/>
    </row>
    <row r="766" spans="1:2" ht="15" x14ac:dyDescent="0.25">
      <c r="A766" s="4"/>
      <c r="B766" s="4"/>
    </row>
    <row r="767" spans="1:2" ht="15" x14ac:dyDescent="0.25">
      <c r="A767" s="4"/>
      <c r="B767" s="4"/>
    </row>
    <row r="768" spans="1:2" ht="15" x14ac:dyDescent="0.25">
      <c r="A768" s="4"/>
      <c r="B768" s="4"/>
    </row>
    <row r="769" spans="1:2" ht="15" x14ac:dyDescent="0.25">
      <c r="A769" s="4"/>
      <c r="B769" s="4"/>
    </row>
    <row r="770" spans="1:2" ht="15" x14ac:dyDescent="0.25">
      <c r="A770" s="4"/>
      <c r="B770" s="4"/>
    </row>
    <row r="771" spans="1:2" ht="15" x14ac:dyDescent="0.25">
      <c r="A771" s="4"/>
      <c r="B771" s="4"/>
    </row>
    <row r="772" spans="1:2" ht="15" x14ac:dyDescent="0.25">
      <c r="A772" s="4"/>
      <c r="B772" s="4"/>
    </row>
    <row r="773" spans="1:2" ht="15" x14ac:dyDescent="0.25">
      <c r="A773" s="4"/>
      <c r="B773" s="4"/>
    </row>
    <row r="774" spans="1:2" ht="15" x14ac:dyDescent="0.25">
      <c r="A774" s="4"/>
      <c r="B774" s="4"/>
    </row>
    <row r="775" spans="1:2" ht="15" x14ac:dyDescent="0.25">
      <c r="A775" s="4"/>
      <c r="B775" s="4"/>
    </row>
    <row r="776" spans="1:2" ht="15" x14ac:dyDescent="0.25">
      <c r="A776" s="4"/>
      <c r="B776" s="4"/>
    </row>
    <row r="777" spans="1:2" ht="15" x14ac:dyDescent="0.25">
      <c r="A777" s="4"/>
      <c r="B777" s="4"/>
    </row>
    <row r="778" spans="1:2" ht="15" x14ac:dyDescent="0.25">
      <c r="A778" s="4"/>
      <c r="B778" s="4"/>
    </row>
    <row r="779" spans="1:2" ht="15" x14ac:dyDescent="0.25">
      <c r="A779" s="4"/>
      <c r="B779" s="4"/>
    </row>
    <row r="780" spans="1:2" ht="15" x14ac:dyDescent="0.25">
      <c r="A780" s="4"/>
      <c r="B780" s="4"/>
    </row>
    <row r="781" spans="1:2" ht="15" x14ac:dyDescent="0.25">
      <c r="A781" s="4"/>
      <c r="B781" s="4"/>
    </row>
    <row r="782" spans="1:2" ht="15" x14ac:dyDescent="0.25">
      <c r="A782" s="4"/>
      <c r="B782" s="4"/>
    </row>
    <row r="783" spans="1:2" ht="15" x14ac:dyDescent="0.25">
      <c r="A783" s="4"/>
      <c r="B783" s="4"/>
    </row>
    <row r="784" spans="1:2" ht="15" x14ac:dyDescent="0.25">
      <c r="A784" s="4"/>
      <c r="B784" s="4"/>
    </row>
    <row r="785" spans="1:2" ht="15" x14ac:dyDescent="0.25">
      <c r="A785" s="4"/>
      <c r="B785" s="4"/>
    </row>
    <row r="786" spans="1:2" ht="15" x14ac:dyDescent="0.25">
      <c r="A786" s="4"/>
      <c r="B786" s="4"/>
    </row>
    <row r="787" spans="1:2" ht="15" x14ac:dyDescent="0.25">
      <c r="A787" s="4"/>
      <c r="B787" s="4"/>
    </row>
    <row r="788" spans="1:2" ht="15" x14ac:dyDescent="0.25">
      <c r="A788" s="4"/>
      <c r="B788" s="4"/>
    </row>
    <row r="789" spans="1:2" ht="15" x14ac:dyDescent="0.25">
      <c r="A789" s="4"/>
      <c r="B789" s="4"/>
    </row>
    <row r="790" spans="1:2" ht="15" x14ac:dyDescent="0.25">
      <c r="A790" s="4"/>
      <c r="B790" s="4"/>
    </row>
    <row r="791" spans="1:2" ht="15" x14ac:dyDescent="0.25">
      <c r="A791" s="4"/>
      <c r="B791" s="4"/>
    </row>
    <row r="792" spans="1:2" ht="15" x14ac:dyDescent="0.25">
      <c r="A792" s="4"/>
      <c r="B792" s="4"/>
    </row>
    <row r="793" spans="1:2" ht="15" x14ac:dyDescent="0.25">
      <c r="A793" s="4"/>
      <c r="B793" s="4"/>
    </row>
    <row r="794" spans="1:2" ht="15" x14ac:dyDescent="0.25">
      <c r="A794" s="4"/>
      <c r="B794" s="4"/>
    </row>
    <row r="795" spans="1:2" ht="15" x14ac:dyDescent="0.25">
      <c r="A795" s="4"/>
      <c r="B795" s="4"/>
    </row>
    <row r="796" spans="1:2" ht="15" x14ac:dyDescent="0.25">
      <c r="A796" s="4"/>
      <c r="B796" s="4"/>
    </row>
    <row r="797" spans="1:2" ht="15" x14ac:dyDescent="0.25">
      <c r="A797" s="4"/>
      <c r="B797" s="4"/>
    </row>
    <row r="798" spans="1:2" ht="15" x14ac:dyDescent="0.25">
      <c r="A798" s="4"/>
      <c r="B798" s="4"/>
    </row>
    <row r="799" spans="1:2" ht="15" x14ac:dyDescent="0.25">
      <c r="A799" s="4"/>
      <c r="B799" s="4"/>
    </row>
    <row r="800" spans="1:2" ht="15" x14ac:dyDescent="0.25">
      <c r="A800" s="4"/>
      <c r="B800" s="4"/>
    </row>
    <row r="801" spans="1:2" ht="15" x14ac:dyDescent="0.25">
      <c r="A801" s="4"/>
      <c r="B801" s="4"/>
    </row>
    <row r="802" spans="1:2" ht="15" x14ac:dyDescent="0.25">
      <c r="A802" s="4"/>
      <c r="B802" s="4"/>
    </row>
    <row r="803" spans="1:2" ht="15" x14ac:dyDescent="0.25">
      <c r="A803" s="4"/>
      <c r="B803" s="4"/>
    </row>
    <row r="804" spans="1:2" ht="15" x14ac:dyDescent="0.25">
      <c r="A804" s="4"/>
      <c r="B804" s="4"/>
    </row>
    <row r="805" spans="1:2" ht="15" x14ac:dyDescent="0.25">
      <c r="A805" s="4"/>
      <c r="B805" s="4"/>
    </row>
    <row r="806" spans="1:2" ht="15" x14ac:dyDescent="0.25">
      <c r="A806" s="4"/>
      <c r="B806" s="4"/>
    </row>
    <row r="807" spans="1:2" ht="15" x14ac:dyDescent="0.25">
      <c r="A807" s="4"/>
      <c r="B807" s="4"/>
    </row>
    <row r="808" spans="1:2" ht="15" x14ac:dyDescent="0.25">
      <c r="A808" s="4"/>
      <c r="B808" s="4"/>
    </row>
    <row r="809" spans="1:2" ht="15" x14ac:dyDescent="0.25">
      <c r="A809" s="4"/>
      <c r="B809" s="4"/>
    </row>
    <row r="810" spans="1:2" ht="15" x14ac:dyDescent="0.25">
      <c r="A810" s="4"/>
      <c r="B810" s="4"/>
    </row>
    <row r="811" spans="1:2" ht="15" x14ac:dyDescent="0.25">
      <c r="A811" s="4"/>
      <c r="B811" s="4"/>
    </row>
    <row r="812" spans="1:2" ht="15" x14ac:dyDescent="0.25">
      <c r="A812" s="4"/>
      <c r="B812" s="4"/>
    </row>
    <row r="813" spans="1:2" ht="15" x14ac:dyDescent="0.25">
      <c r="A813" s="4"/>
      <c r="B813" s="4"/>
    </row>
    <row r="814" spans="1:2" ht="15" x14ac:dyDescent="0.25">
      <c r="A814" s="4"/>
      <c r="B814" s="4"/>
    </row>
    <row r="815" spans="1:2" ht="15" x14ac:dyDescent="0.25">
      <c r="A815" s="4"/>
      <c r="B815" s="4"/>
    </row>
    <row r="816" spans="1:2" ht="15" x14ac:dyDescent="0.25">
      <c r="A816" s="4"/>
      <c r="B816" s="4"/>
    </row>
    <row r="817" spans="1:2" ht="15" x14ac:dyDescent="0.25">
      <c r="A817" s="4"/>
      <c r="B817" s="4"/>
    </row>
    <row r="818" spans="1:2" ht="15" x14ac:dyDescent="0.25">
      <c r="A818" s="4"/>
      <c r="B818" s="4"/>
    </row>
    <row r="819" spans="1:2" ht="15" x14ac:dyDescent="0.25">
      <c r="A819" s="4"/>
      <c r="B819" s="4"/>
    </row>
    <row r="820" spans="1:2" ht="15" x14ac:dyDescent="0.25">
      <c r="A820" s="4"/>
      <c r="B820" s="4"/>
    </row>
    <row r="821" spans="1:2" ht="15" x14ac:dyDescent="0.25">
      <c r="A821" s="4"/>
      <c r="B821" s="4"/>
    </row>
    <row r="822" spans="1:2" ht="15" x14ac:dyDescent="0.25">
      <c r="A822" s="4"/>
      <c r="B822" s="4"/>
    </row>
    <row r="823" spans="1:2" ht="15" x14ac:dyDescent="0.25">
      <c r="A823" s="4"/>
      <c r="B823" s="4"/>
    </row>
    <row r="824" spans="1:2" ht="15" x14ac:dyDescent="0.25">
      <c r="A824" s="4"/>
      <c r="B824" s="4"/>
    </row>
    <row r="825" spans="1:2" ht="15" x14ac:dyDescent="0.25">
      <c r="A825" s="4"/>
      <c r="B825" s="4"/>
    </row>
    <row r="826" spans="1:2" ht="15" x14ac:dyDescent="0.25">
      <c r="A826" s="4"/>
      <c r="B826" s="4"/>
    </row>
    <row r="827" spans="1:2" ht="15" x14ac:dyDescent="0.25">
      <c r="A827" s="4"/>
      <c r="B827" s="4"/>
    </row>
    <row r="828" spans="1:2" ht="15" x14ac:dyDescent="0.25">
      <c r="A828" s="4"/>
      <c r="B828" s="4"/>
    </row>
    <row r="829" spans="1:2" ht="15" x14ac:dyDescent="0.25">
      <c r="A829" s="4"/>
      <c r="B829" s="4"/>
    </row>
    <row r="830" spans="1:2" ht="15" x14ac:dyDescent="0.25">
      <c r="A830" s="4"/>
      <c r="B830" s="4"/>
    </row>
    <row r="831" spans="1:2" ht="15" x14ac:dyDescent="0.25">
      <c r="A831" s="4"/>
      <c r="B831" s="4"/>
    </row>
    <row r="832" spans="1:2" ht="15" x14ac:dyDescent="0.25">
      <c r="A832" s="4"/>
      <c r="B832" s="4"/>
    </row>
    <row r="833" spans="1:2" ht="15" x14ac:dyDescent="0.25">
      <c r="A833" s="4"/>
      <c r="B833" s="4"/>
    </row>
    <row r="834" spans="1:2" ht="15" x14ac:dyDescent="0.25">
      <c r="A834" s="4"/>
      <c r="B834" s="4"/>
    </row>
    <row r="835" spans="1:2" ht="15" x14ac:dyDescent="0.25">
      <c r="A835" s="4"/>
      <c r="B835" s="4"/>
    </row>
    <row r="836" spans="1:2" ht="15" x14ac:dyDescent="0.25">
      <c r="A836" s="4"/>
      <c r="B836" s="4"/>
    </row>
    <row r="837" spans="1:2" ht="15" x14ac:dyDescent="0.25">
      <c r="A837" s="4"/>
      <c r="B837" s="4"/>
    </row>
    <row r="838" spans="1:2" ht="15" x14ac:dyDescent="0.25">
      <c r="A838" s="4"/>
      <c r="B838" s="4"/>
    </row>
    <row r="839" spans="1:2" ht="15" x14ac:dyDescent="0.25">
      <c r="A839" s="4"/>
      <c r="B839" s="4"/>
    </row>
    <row r="840" spans="1:2" ht="15" x14ac:dyDescent="0.25">
      <c r="A840" s="4"/>
      <c r="B840" s="4"/>
    </row>
    <row r="841" spans="1:2" ht="15" x14ac:dyDescent="0.25">
      <c r="A841" s="4"/>
      <c r="B841" s="4"/>
    </row>
    <row r="842" spans="1:2" ht="15" x14ac:dyDescent="0.25">
      <c r="A842" s="4"/>
      <c r="B842" s="4"/>
    </row>
    <row r="843" spans="1:2" ht="15" x14ac:dyDescent="0.25">
      <c r="A843" s="4"/>
      <c r="B843" s="4"/>
    </row>
    <row r="844" spans="1:2" ht="15" x14ac:dyDescent="0.25">
      <c r="A844" s="4"/>
      <c r="B844" s="4"/>
    </row>
    <row r="845" spans="1:2" ht="15" x14ac:dyDescent="0.25">
      <c r="A845" s="4"/>
      <c r="B845" s="4"/>
    </row>
    <row r="846" spans="1:2" ht="15" x14ac:dyDescent="0.25">
      <c r="A846" s="4"/>
      <c r="B846" s="4"/>
    </row>
    <row r="847" spans="1:2" ht="15" x14ac:dyDescent="0.25">
      <c r="A847" s="4"/>
      <c r="B847" s="4"/>
    </row>
    <row r="848" spans="1:2" ht="15" x14ac:dyDescent="0.25">
      <c r="A848" s="4"/>
      <c r="B848" s="4"/>
    </row>
    <row r="849" spans="1:2" ht="15" x14ac:dyDescent="0.25">
      <c r="A849" s="4"/>
      <c r="B849" s="4"/>
    </row>
    <row r="850" spans="1:2" ht="15" x14ac:dyDescent="0.25">
      <c r="A850" s="4"/>
      <c r="B850" s="4"/>
    </row>
    <row r="851" spans="1:2" ht="15" x14ac:dyDescent="0.25">
      <c r="A851" s="4"/>
      <c r="B851" s="4"/>
    </row>
    <row r="852" spans="1:2" ht="15" x14ac:dyDescent="0.25">
      <c r="A852" s="4"/>
      <c r="B852" s="4"/>
    </row>
    <row r="853" spans="1:2" ht="15" x14ac:dyDescent="0.25">
      <c r="A853" s="4"/>
      <c r="B853" s="4"/>
    </row>
    <row r="854" spans="1:2" ht="15" x14ac:dyDescent="0.25">
      <c r="A854" s="4"/>
      <c r="B854" s="4"/>
    </row>
    <row r="855" spans="1:2" ht="15" x14ac:dyDescent="0.25">
      <c r="A855" s="4"/>
      <c r="B855" s="4"/>
    </row>
    <row r="856" spans="1:2" ht="15" x14ac:dyDescent="0.25">
      <c r="A856" s="4"/>
      <c r="B856" s="4"/>
    </row>
    <row r="857" spans="1:2" ht="15" x14ac:dyDescent="0.25">
      <c r="A857" s="4"/>
      <c r="B857" s="4"/>
    </row>
    <row r="858" spans="1:2" ht="15" x14ac:dyDescent="0.25">
      <c r="A858" s="4"/>
      <c r="B858" s="4"/>
    </row>
    <row r="859" spans="1:2" ht="15" x14ac:dyDescent="0.25">
      <c r="A859" s="4"/>
      <c r="B859" s="4"/>
    </row>
    <row r="860" spans="1:2" ht="15" x14ac:dyDescent="0.25">
      <c r="A860" s="4"/>
      <c r="B860" s="4"/>
    </row>
    <row r="861" spans="1:2" ht="15" x14ac:dyDescent="0.25">
      <c r="A861" s="4"/>
      <c r="B861" s="4"/>
    </row>
    <row r="862" spans="1:2" ht="15" x14ac:dyDescent="0.25">
      <c r="A862" s="4"/>
      <c r="B862" s="4"/>
    </row>
    <row r="863" spans="1:2" ht="15" x14ac:dyDescent="0.25">
      <c r="A863" s="4"/>
      <c r="B863" s="4"/>
    </row>
    <row r="864" spans="1:2" ht="15" x14ac:dyDescent="0.25">
      <c r="A864" s="4"/>
      <c r="B864" s="4"/>
    </row>
    <row r="865" spans="1:2" ht="15" x14ac:dyDescent="0.25">
      <c r="A865" s="4"/>
      <c r="B865" s="4"/>
    </row>
    <row r="866" spans="1:2" ht="15" x14ac:dyDescent="0.25">
      <c r="A866" s="4"/>
      <c r="B866" s="4"/>
    </row>
    <row r="867" spans="1:2" ht="15" x14ac:dyDescent="0.25">
      <c r="A867" s="4"/>
      <c r="B867" s="4"/>
    </row>
    <row r="868" spans="1:2" ht="15" x14ac:dyDescent="0.25">
      <c r="A868" s="4"/>
      <c r="B868" s="4"/>
    </row>
    <row r="869" spans="1:2" ht="15" x14ac:dyDescent="0.25">
      <c r="A869" s="4"/>
      <c r="B869" s="4"/>
    </row>
    <row r="870" spans="1:2" ht="15" x14ac:dyDescent="0.25">
      <c r="A870" s="4"/>
      <c r="B870" s="4"/>
    </row>
    <row r="871" spans="1:2" ht="15" x14ac:dyDescent="0.25">
      <c r="A871" s="4"/>
      <c r="B871" s="4"/>
    </row>
    <row r="872" spans="1:2" ht="15" x14ac:dyDescent="0.25">
      <c r="A872" s="4"/>
      <c r="B872" s="4"/>
    </row>
    <row r="873" spans="1:2" ht="15" x14ac:dyDescent="0.25">
      <c r="A873" s="4"/>
      <c r="B873" s="4"/>
    </row>
    <row r="874" spans="1:2" ht="15" x14ac:dyDescent="0.25">
      <c r="A874" s="4"/>
      <c r="B874" s="4"/>
    </row>
    <row r="875" spans="1:2" ht="15" x14ac:dyDescent="0.25">
      <c r="A875" s="4"/>
      <c r="B875" s="4"/>
    </row>
    <row r="876" spans="1:2" ht="15" x14ac:dyDescent="0.25">
      <c r="A876" s="4"/>
      <c r="B876" s="4"/>
    </row>
    <row r="877" spans="1:2" ht="15" x14ac:dyDescent="0.25">
      <c r="A877" s="4"/>
      <c r="B877" s="4"/>
    </row>
    <row r="878" spans="1:2" ht="15" x14ac:dyDescent="0.25">
      <c r="A878" s="4"/>
      <c r="B878" s="4"/>
    </row>
    <row r="879" spans="1:2" ht="15" x14ac:dyDescent="0.25">
      <c r="A879" s="4"/>
      <c r="B879" s="4"/>
    </row>
    <row r="880" spans="1:2" ht="15" x14ac:dyDescent="0.25">
      <c r="A880" s="4"/>
      <c r="B880" s="4"/>
    </row>
    <row r="881" spans="1:2" ht="15" x14ac:dyDescent="0.25">
      <c r="A881" s="4"/>
      <c r="B881" s="4"/>
    </row>
    <row r="882" spans="1:2" ht="15" x14ac:dyDescent="0.25">
      <c r="A882" s="4"/>
      <c r="B882" s="4"/>
    </row>
    <row r="883" spans="1:2" ht="15" x14ac:dyDescent="0.25">
      <c r="A883" s="4"/>
      <c r="B883" s="4"/>
    </row>
    <row r="884" spans="1:2" ht="15" x14ac:dyDescent="0.25">
      <c r="A884" s="4"/>
      <c r="B884" s="4"/>
    </row>
    <row r="885" spans="1:2" ht="15" x14ac:dyDescent="0.25">
      <c r="A885" s="4"/>
      <c r="B885" s="4"/>
    </row>
    <row r="886" spans="1:2" ht="15" x14ac:dyDescent="0.25">
      <c r="A886" s="4"/>
      <c r="B886" s="4"/>
    </row>
    <row r="887" spans="1:2" ht="15" x14ac:dyDescent="0.25">
      <c r="A887" s="4"/>
      <c r="B887" s="4"/>
    </row>
    <row r="888" spans="1:2" ht="15" x14ac:dyDescent="0.25">
      <c r="A888" s="4"/>
      <c r="B888" s="4"/>
    </row>
    <row r="889" spans="1:2" ht="15" x14ac:dyDescent="0.25">
      <c r="A889" s="4"/>
      <c r="B889" s="4"/>
    </row>
    <row r="890" spans="1:2" ht="15" x14ac:dyDescent="0.25">
      <c r="A890" s="4"/>
      <c r="B890" s="4"/>
    </row>
    <row r="891" spans="1:2" ht="15" x14ac:dyDescent="0.25">
      <c r="A891" s="4"/>
      <c r="B891" s="4"/>
    </row>
    <row r="892" spans="1:2" ht="15" x14ac:dyDescent="0.25">
      <c r="A892" s="4"/>
      <c r="B892" s="4"/>
    </row>
    <row r="893" spans="1:2" ht="15" x14ac:dyDescent="0.25">
      <c r="A893" s="4"/>
      <c r="B893" s="4"/>
    </row>
    <row r="894" spans="1:2" ht="15" x14ac:dyDescent="0.25">
      <c r="A894" s="4"/>
      <c r="B894" s="4"/>
    </row>
    <row r="895" spans="1:2" ht="15" x14ac:dyDescent="0.25">
      <c r="A895" s="4"/>
      <c r="B895" s="4"/>
    </row>
    <row r="896" spans="1:2" ht="15" x14ac:dyDescent="0.25">
      <c r="A896" s="4"/>
      <c r="B896" s="4"/>
    </row>
    <row r="897" spans="1:2" ht="15" x14ac:dyDescent="0.25">
      <c r="A897" s="4"/>
      <c r="B897" s="4"/>
    </row>
    <row r="898" spans="1:2" ht="15" x14ac:dyDescent="0.25">
      <c r="A898" s="4"/>
      <c r="B898" s="4"/>
    </row>
    <row r="899" spans="1:2" ht="15" x14ac:dyDescent="0.25">
      <c r="A899" s="4"/>
      <c r="B899" s="4"/>
    </row>
    <row r="900" spans="1:2" ht="15" x14ac:dyDescent="0.25">
      <c r="A900" s="4"/>
      <c r="B900" s="4"/>
    </row>
    <row r="901" spans="1:2" ht="15" x14ac:dyDescent="0.25">
      <c r="A901" s="4"/>
      <c r="B901" s="4"/>
    </row>
    <row r="902" spans="1:2" ht="15" x14ac:dyDescent="0.25">
      <c r="A902" s="4"/>
      <c r="B902" s="4"/>
    </row>
    <row r="903" spans="1:2" ht="15" x14ac:dyDescent="0.25">
      <c r="A903" s="4"/>
      <c r="B903" s="4"/>
    </row>
    <row r="904" spans="1:2" ht="15" x14ac:dyDescent="0.25">
      <c r="A904" s="4"/>
      <c r="B904" s="4"/>
    </row>
    <row r="905" spans="1:2" ht="15" x14ac:dyDescent="0.25">
      <c r="A905" s="4"/>
      <c r="B905" s="4"/>
    </row>
    <row r="906" spans="1:2" ht="15" x14ac:dyDescent="0.25">
      <c r="A906" s="4"/>
      <c r="B906" s="4"/>
    </row>
    <row r="907" spans="1:2" ht="15" x14ac:dyDescent="0.25">
      <c r="A907" s="4"/>
      <c r="B907" s="4"/>
    </row>
    <row r="908" spans="1:2" ht="15" x14ac:dyDescent="0.25">
      <c r="A908" s="4"/>
      <c r="B908" s="4"/>
    </row>
    <row r="909" spans="1:2" ht="15" x14ac:dyDescent="0.25">
      <c r="A909" s="4"/>
      <c r="B909" s="4"/>
    </row>
    <row r="910" spans="1:2" ht="15" x14ac:dyDescent="0.25">
      <c r="A910" s="4"/>
      <c r="B910" s="4"/>
    </row>
    <row r="911" spans="1:2" ht="15" x14ac:dyDescent="0.25">
      <c r="A911" s="4"/>
      <c r="B911" s="4"/>
    </row>
    <row r="912" spans="1:2" ht="15" x14ac:dyDescent="0.25">
      <c r="A912" s="4"/>
      <c r="B912" s="4"/>
    </row>
    <row r="913" spans="1:2" ht="15" x14ac:dyDescent="0.25">
      <c r="A913" s="4"/>
      <c r="B913" s="4"/>
    </row>
    <row r="914" spans="1:2" ht="15" x14ac:dyDescent="0.25">
      <c r="A914" s="4"/>
      <c r="B914" s="4"/>
    </row>
    <row r="915" spans="1:2" ht="15" x14ac:dyDescent="0.25">
      <c r="A915" s="4"/>
      <c r="B915" s="4"/>
    </row>
    <row r="916" spans="1:2" ht="15" x14ac:dyDescent="0.25">
      <c r="A916" s="4"/>
      <c r="B916" s="4"/>
    </row>
    <row r="917" spans="1:2" ht="15" x14ac:dyDescent="0.25">
      <c r="A917" s="4"/>
      <c r="B917" s="4"/>
    </row>
    <row r="918" spans="1:2" ht="15" x14ac:dyDescent="0.25">
      <c r="A918" s="4"/>
      <c r="B918" s="4"/>
    </row>
    <row r="919" spans="1:2" ht="15" x14ac:dyDescent="0.25">
      <c r="A919" s="4"/>
      <c r="B919" s="4"/>
    </row>
    <row r="920" spans="1:2" ht="15" x14ac:dyDescent="0.25">
      <c r="A920" s="4"/>
      <c r="B920" s="4"/>
    </row>
    <row r="921" spans="1:2" ht="15" x14ac:dyDescent="0.25">
      <c r="A921" s="4"/>
      <c r="B921" s="4"/>
    </row>
    <row r="922" spans="1:2" ht="15" x14ac:dyDescent="0.25">
      <c r="A922" s="4"/>
      <c r="B922" s="4"/>
    </row>
    <row r="923" spans="1:2" ht="15" x14ac:dyDescent="0.25">
      <c r="A923" s="4"/>
      <c r="B923" s="4"/>
    </row>
    <row r="924" spans="1:2" ht="15" x14ac:dyDescent="0.25">
      <c r="A924" s="4"/>
      <c r="B924" s="4"/>
    </row>
    <row r="925" spans="1:2" ht="15" x14ac:dyDescent="0.25">
      <c r="A925" s="4"/>
      <c r="B925" s="4"/>
    </row>
    <row r="926" spans="1:2" ht="15" x14ac:dyDescent="0.25">
      <c r="A926" s="4"/>
      <c r="B926" s="4"/>
    </row>
    <row r="927" spans="1:2" ht="15" x14ac:dyDescent="0.25">
      <c r="A927" s="4"/>
      <c r="B927" s="4"/>
    </row>
    <row r="928" spans="1:2" ht="15" x14ac:dyDescent="0.25">
      <c r="A928" s="4"/>
      <c r="B928" s="4"/>
    </row>
    <row r="929" spans="1:2" ht="15" x14ac:dyDescent="0.25">
      <c r="A929" s="4"/>
      <c r="B929" s="4"/>
    </row>
    <row r="930" spans="1:2" ht="15" x14ac:dyDescent="0.25">
      <c r="A930" s="4"/>
      <c r="B930" s="4"/>
    </row>
    <row r="931" spans="1:2" ht="15" x14ac:dyDescent="0.25">
      <c r="A931" s="4"/>
      <c r="B931" s="4"/>
    </row>
    <row r="932" spans="1:2" ht="15" x14ac:dyDescent="0.25">
      <c r="A932" s="4"/>
      <c r="B932" s="4"/>
    </row>
    <row r="933" spans="1:2" ht="15" x14ac:dyDescent="0.25">
      <c r="A933" s="4"/>
      <c r="B933" s="4"/>
    </row>
    <row r="934" spans="1:2" ht="15" x14ac:dyDescent="0.25">
      <c r="A934" s="4"/>
      <c r="B934" s="4"/>
    </row>
    <row r="935" spans="1:2" ht="15" x14ac:dyDescent="0.25">
      <c r="A935" s="4"/>
      <c r="B935" s="4"/>
    </row>
    <row r="936" spans="1:2" ht="15" x14ac:dyDescent="0.25">
      <c r="A936" s="4"/>
      <c r="B936" s="4"/>
    </row>
    <row r="937" spans="1:2" ht="15" x14ac:dyDescent="0.25">
      <c r="A937" s="4"/>
      <c r="B937" s="4"/>
    </row>
    <row r="938" spans="1:2" ht="15" x14ac:dyDescent="0.25">
      <c r="A938" s="4"/>
      <c r="B938" s="4"/>
    </row>
    <row r="939" spans="1:2" ht="15" x14ac:dyDescent="0.25">
      <c r="A939" s="4"/>
      <c r="B939" s="4"/>
    </row>
    <row r="940" spans="1:2" ht="15" x14ac:dyDescent="0.25">
      <c r="A940" s="4"/>
      <c r="B940" s="4"/>
    </row>
    <row r="941" spans="1:2" ht="15" x14ac:dyDescent="0.25">
      <c r="A941" s="4"/>
      <c r="B941" s="4"/>
    </row>
    <row r="942" spans="1:2" ht="15" x14ac:dyDescent="0.25">
      <c r="A942" s="4"/>
      <c r="B942" s="4"/>
    </row>
    <row r="943" spans="1:2" ht="15" x14ac:dyDescent="0.25">
      <c r="A943" s="4"/>
      <c r="B943" s="4"/>
    </row>
    <row r="944" spans="1:2" ht="15" x14ac:dyDescent="0.25">
      <c r="A944" s="4"/>
      <c r="B944" s="4"/>
    </row>
    <row r="945" spans="1:2" ht="15" x14ac:dyDescent="0.25">
      <c r="A945" s="4"/>
      <c r="B945" s="4"/>
    </row>
    <row r="946" spans="1:2" ht="15" x14ac:dyDescent="0.25">
      <c r="A946" s="4"/>
      <c r="B946" s="4"/>
    </row>
    <row r="947" spans="1:2" ht="15" x14ac:dyDescent="0.25">
      <c r="A947" s="4"/>
      <c r="B947" s="4"/>
    </row>
    <row r="948" spans="1:2" ht="15" x14ac:dyDescent="0.25">
      <c r="A948" s="4"/>
      <c r="B948" s="4"/>
    </row>
    <row r="949" spans="1:2" ht="15" x14ac:dyDescent="0.25">
      <c r="A949" s="4"/>
      <c r="B949" s="4"/>
    </row>
    <row r="950" spans="1:2" ht="15" x14ac:dyDescent="0.25">
      <c r="A950" s="4"/>
      <c r="B950" s="4"/>
    </row>
    <row r="951" spans="1:2" ht="15" x14ac:dyDescent="0.25">
      <c r="A951" s="4"/>
      <c r="B951" s="4"/>
    </row>
    <row r="952" spans="1:2" ht="15" x14ac:dyDescent="0.25">
      <c r="A952" s="4"/>
      <c r="B952" s="4"/>
    </row>
    <row r="953" spans="1:2" ht="15" x14ac:dyDescent="0.25">
      <c r="A953" s="4"/>
      <c r="B953" s="4"/>
    </row>
    <row r="954" spans="1:2" ht="15" x14ac:dyDescent="0.25">
      <c r="A954" s="4"/>
      <c r="B954" s="4"/>
    </row>
    <row r="955" spans="1:2" ht="15" x14ac:dyDescent="0.25">
      <c r="A955" s="4"/>
      <c r="B955" s="4"/>
    </row>
    <row r="956" spans="1:2" ht="15" x14ac:dyDescent="0.25">
      <c r="A956" s="4"/>
      <c r="B956" s="4"/>
    </row>
    <row r="957" spans="1:2" ht="15" x14ac:dyDescent="0.25">
      <c r="A957" s="4"/>
      <c r="B957" s="4"/>
    </row>
    <row r="958" spans="1:2" ht="15" x14ac:dyDescent="0.25">
      <c r="A958" s="4"/>
      <c r="B958" s="4"/>
    </row>
    <row r="959" spans="1:2" ht="15" x14ac:dyDescent="0.25">
      <c r="A959" s="4"/>
      <c r="B959" s="4"/>
    </row>
    <row r="960" spans="1:2" ht="15" x14ac:dyDescent="0.25">
      <c r="A960" s="4"/>
      <c r="B960" s="4"/>
    </row>
    <row r="961" spans="1:2" ht="15" x14ac:dyDescent="0.25">
      <c r="A961" s="4"/>
      <c r="B961" s="4"/>
    </row>
    <row r="962" spans="1:2" ht="15" x14ac:dyDescent="0.25">
      <c r="A962" s="4"/>
      <c r="B962" s="4"/>
    </row>
    <row r="963" spans="1:2" ht="15" x14ac:dyDescent="0.25">
      <c r="A963" s="4"/>
      <c r="B963" s="4"/>
    </row>
    <row r="964" spans="1:2" ht="15" x14ac:dyDescent="0.25">
      <c r="A964" s="4"/>
      <c r="B964" s="4"/>
    </row>
    <row r="965" spans="1:2" ht="15" x14ac:dyDescent="0.25">
      <c r="A965" s="4"/>
      <c r="B965" s="4"/>
    </row>
    <row r="966" spans="1:2" ht="15" x14ac:dyDescent="0.25">
      <c r="A966" s="4"/>
      <c r="B966" s="4"/>
    </row>
    <row r="967" spans="1:2" ht="15" x14ac:dyDescent="0.25">
      <c r="A967" s="4"/>
      <c r="B967" s="4"/>
    </row>
    <row r="968" spans="1:2" ht="15" x14ac:dyDescent="0.25">
      <c r="A968" s="4"/>
      <c r="B968" s="4"/>
    </row>
    <row r="969" spans="1:2" ht="15" x14ac:dyDescent="0.25">
      <c r="A969" s="4"/>
      <c r="B969" s="4"/>
    </row>
    <row r="970" spans="1:2" ht="15" x14ac:dyDescent="0.25">
      <c r="A970" s="4"/>
      <c r="B970" s="4"/>
    </row>
    <row r="971" spans="1:2" ht="15" x14ac:dyDescent="0.25">
      <c r="A971" s="4"/>
      <c r="B971" s="4"/>
    </row>
    <row r="972" spans="1:2" ht="15" x14ac:dyDescent="0.25">
      <c r="A972" s="4"/>
      <c r="B972" s="4"/>
    </row>
    <row r="973" spans="1:2" ht="15" x14ac:dyDescent="0.25">
      <c r="A973" s="4"/>
      <c r="B973" s="4"/>
    </row>
    <row r="974" spans="1:2" ht="15" x14ac:dyDescent="0.25">
      <c r="A974" s="4"/>
      <c r="B974" s="4"/>
    </row>
    <row r="975" spans="1:2" ht="15" x14ac:dyDescent="0.25">
      <c r="A975" s="4"/>
      <c r="B975" s="4"/>
    </row>
    <row r="976" spans="1:2" ht="15" x14ac:dyDescent="0.25">
      <c r="A976" s="4"/>
      <c r="B976" s="4"/>
    </row>
    <row r="977" spans="1:2" ht="15" x14ac:dyDescent="0.25">
      <c r="A977" s="4"/>
      <c r="B977" s="4"/>
    </row>
    <row r="978" spans="1:2" ht="15" x14ac:dyDescent="0.25">
      <c r="A978" s="4"/>
      <c r="B978" s="4"/>
    </row>
    <row r="979" spans="1:2" ht="15" x14ac:dyDescent="0.25">
      <c r="A979" s="4"/>
      <c r="B979" s="4"/>
    </row>
    <row r="980" spans="1:2" ht="15" x14ac:dyDescent="0.25">
      <c r="A980" s="4"/>
      <c r="B980" s="4"/>
    </row>
    <row r="981" spans="1:2" ht="15" x14ac:dyDescent="0.25">
      <c r="A981" s="4"/>
      <c r="B981" s="4"/>
    </row>
    <row r="982" spans="1:2" ht="15" x14ac:dyDescent="0.25">
      <c r="A982" s="4"/>
      <c r="B982" s="4"/>
    </row>
    <row r="983" spans="1:2" ht="15" x14ac:dyDescent="0.25">
      <c r="A983" s="4"/>
      <c r="B983" s="4"/>
    </row>
    <row r="984" spans="1:2" ht="15" x14ac:dyDescent="0.25">
      <c r="A984" s="4"/>
      <c r="B984" s="4"/>
    </row>
    <row r="985" spans="1:2" ht="15" x14ac:dyDescent="0.25">
      <c r="A985" s="4"/>
      <c r="B985" s="4"/>
    </row>
    <row r="986" spans="1:2" ht="15" x14ac:dyDescent="0.25">
      <c r="A986" s="4"/>
      <c r="B986" s="4"/>
    </row>
    <row r="987" spans="1:2" ht="15" x14ac:dyDescent="0.25">
      <c r="A987" s="4"/>
      <c r="B987" s="4"/>
    </row>
    <row r="988" spans="1:2" ht="15" x14ac:dyDescent="0.25">
      <c r="A988" s="4"/>
      <c r="B988" s="4"/>
    </row>
    <row r="989" spans="1:2" ht="15" x14ac:dyDescent="0.25">
      <c r="A989" s="4"/>
      <c r="B989" s="4"/>
    </row>
    <row r="990" spans="1:2" ht="15" x14ac:dyDescent="0.25">
      <c r="A990" s="4"/>
      <c r="B990" s="4"/>
    </row>
    <row r="991" spans="1:2" ht="15" x14ac:dyDescent="0.25">
      <c r="A991" s="4"/>
      <c r="B991" s="4"/>
    </row>
    <row r="992" spans="1:2" ht="15" x14ac:dyDescent="0.25">
      <c r="A992" s="4"/>
      <c r="B992" s="4"/>
    </row>
    <row r="993" spans="1:2" ht="15" x14ac:dyDescent="0.25">
      <c r="A993" s="4"/>
      <c r="B993" s="4"/>
    </row>
    <row r="994" spans="1:2" ht="15" x14ac:dyDescent="0.25">
      <c r="A994" s="4"/>
      <c r="B994" s="4"/>
    </row>
    <row r="995" spans="1:2" ht="15" x14ac:dyDescent="0.25">
      <c r="A995" s="4"/>
      <c r="B995" s="4"/>
    </row>
    <row r="996" spans="1:2" ht="15" x14ac:dyDescent="0.25">
      <c r="A996" s="4"/>
      <c r="B996" s="4"/>
    </row>
    <row r="997" spans="1:2" ht="15" x14ac:dyDescent="0.25">
      <c r="A997" s="4"/>
      <c r="B997" s="4"/>
    </row>
    <row r="998" spans="1:2" ht="15" x14ac:dyDescent="0.25">
      <c r="A998" s="4"/>
      <c r="B998" s="4"/>
    </row>
    <row r="999" spans="1:2" ht="15" x14ac:dyDescent="0.25">
      <c r="A999" s="4"/>
      <c r="B999" s="4"/>
    </row>
    <row r="1000" spans="1:2" ht="15" x14ac:dyDescent="0.25">
      <c r="A1000" s="4"/>
      <c r="B1000" s="4"/>
    </row>
    <row r="1001" spans="1:2" ht="15" x14ac:dyDescent="0.25">
      <c r="A1001" s="4"/>
      <c r="B1001" s="4"/>
    </row>
    <row r="1002" spans="1:2" ht="15" x14ac:dyDescent="0.25">
      <c r="A1002" s="4"/>
      <c r="B1002" s="4"/>
    </row>
    <row r="1003" spans="1:2" ht="15" x14ac:dyDescent="0.25">
      <c r="A1003" s="4"/>
      <c r="B1003" s="4"/>
    </row>
    <row r="1004" spans="1:2" ht="15" x14ac:dyDescent="0.25">
      <c r="A1004" s="4"/>
      <c r="B1004" s="4"/>
    </row>
    <row r="1005" spans="1:2" ht="15" x14ac:dyDescent="0.25">
      <c r="A1005" s="4"/>
      <c r="B1005" s="4"/>
    </row>
    <row r="1006" spans="1:2" ht="15" x14ac:dyDescent="0.25">
      <c r="A1006" s="4"/>
      <c r="B1006" s="4"/>
    </row>
    <row r="1007" spans="1:2" ht="15" x14ac:dyDescent="0.25">
      <c r="A1007" s="4"/>
      <c r="B1007" s="4"/>
    </row>
    <row r="1008" spans="1:2" ht="15" x14ac:dyDescent="0.25">
      <c r="A1008" s="4"/>
      <c r="B1008" s="4"/>
    </row>
    <row r="1009" spans="1:2" ht="15" x14ac:dyDescent="0.25">
      <c r="A1009" s="4"/>
      <c r="B1009" s="4"/>
    </row>
    <row r="1010" spans="1:2" ht="15" x14ac:dyDescent="0.25">
      <c r="A1010" s="4"/>
      <c r="B1010" s="4"/>
    </row>
    <row r="1011" spans="1:2" ht="15" x14ac:dyDescent="0.25">
      <c r="A1011" s="4"/>
      <c r="B1011" s="4"/>
    </row>
    <row r="1012" spans="1:2" ht="15" x14ac:dyDescent="0.25">
      <c r="A1012" s="4"/>
      <c r="B1012" s="4"/>
    </row>
    <row r="1013" spans="1:2" ht="15" x14ac:dyDescent="0.25">
      <c r="A1013" s="4"/>
      <c r="B1013" s="4"/>
    </row>
    <row r="1014" spans="1:2" ht="15" x14ac:dyDescent="0.25">
      <c r="A1014" s="4"/>
      <c r="B1014" s="4"/>
    </row>
    <row r="1015" spans="1:2" ht="15" x14ac:dyDescent="0.25">
      <c r="A1015" s="4"/>
      <c r="B1015" s="4"/>
    </row>
    <row r="1016" spans="1:2" ht="15" x14ac:dyDescent="0.25">
      <c r="A1016" s="4"/>
      <c r="B1016" s="4"/>
    </row>
    <row r="1017" spans="1:2" ht="15" x14ac:dyDescent="0.25">
      <c r="A1017" s="4"/>
      <c r="B1017" s="4"/>
    </row>
    <row r="1018" spans="1:2" ht="15" x14ac:dyDescent="0.25">
      <c r="A1018" s="4"/>
      <c r="B1018" s="4"/>
    </row>
    <row r="1019" spans="1:2" ht="15" x14ac:dyDescent="0.25">
      <c r="A1019" s="4"/>
      <c r="B1019" s="4"/>
    </row>
    <row r="1020" spans="1:2" ht="15" x14ac:dyDescent="0.25">
      <c r="A1020" s="4"/>
      <c r="B1020" s="4"/>
    </row>
    <row r="1021" spans="1:2" ht="15" x14ac:dyDescent="0.25">
      <c r="A1021" s="4"/>
      <c r="B1021" s="4"/>
    </row>
    <row r="1022" spans="1:2" ht="15" x14ac:dyDescent="0.25">
      <c r="A1022" s="4"/>
      <c r="B1022" s="4"/>
    </row>
    <row r="1023" spans="1:2" ht="15" x14ac:dyDescent="0.25">
      <c r="A1023" s="4"/>
      <c r="B1023" s="4"/>
    </row>
    <row r="1024" spans="1:2" ht="15" x14ac:dyDescent="0.25">
      <c r="A1024" s="4"/>
      <c r="B1024" s="4"/>
    </row>
    <row r="1025" spans="1:2" ht="15" x14ac:dyDescent="0.25">
      <c r="A1025" s="4"/>
      <c r="B1025" s="4"/>
    </row>
    <row r="1026" spans="1:2" ht="15" x14ac:dyDescent="0.25">
      <c r="A1026" s="4"/>
      <c r="B1026" s="4"/>
    </row>
    <row r="1027" spans="1:2" ht="15" x14ac:dyDescent="0.25">
      <c r="A1027" s="4"/>
      <c r="B1027" s="4"/>
    </row>
    <row r="1028" spans="1:2" ht="15" x14ac:dyDescent="0.25">
      <c r="A1028" s="4"/>
      <c r="B1028" s="4"/>
    </row>
    <row r="1029" spans="1:2" ht="15" x14ac:dyDescent="0.25">
      <c r="A1029" s="4"/>
      <c r="B1029" s="4"/>
    </row>
    <row r="1030" spans="1:2" ht="15" x14ac:dyDescent="0.25">
      <c r="A1030" s="4"/>
      <c r="B1030" s="4"/>
    </row>
    <row r="1031" spans="1:2" ht="15" x14ac:dyDescent="0.25">
      <c r="A1031" s="4"/>
      <c r="B1031" s="4"/>
    </row>
    <row r="1032" spans="1:2" ht="15" x14ac:dyDescent="0.25">
      <c r="A1032" s="4"/>
      <c r="B1032" s="4"/>
    </row>
    <row r="1033" spans="1:2" ht="15" x14ac:dyDescent="0.25">
      <c r="A1033" s="4"/>
      <c r="B1033" s="4"/>
    </row>
    <row r="1034" spans="1:2" ht="15" x14ac:dyDescent="0.25">
      <c r="A1034" s="4"/>
      <c r="B1034" s="4"/>
    </row>
    <row r="1035" spans="1:2" ht="15" x14ac:dyDescent="0.25">
      <c r="A1035" s="4"/>
      <c r="B1035" s="4"/>
    </row>
    <row r="1036" spans="1:2" ht="15" x14ac:dyDescent="0.25">
      <c r="A1036" s="4"/>
      <c r="B1036" s="4"/>
    </row>
    <row r="1037" spans="1:2" ht="15" x14ac:dyDescent="0.25">
      <c r="A1037" s="4"/>
      <c r="B1037" s="4"/>
    </row>
    <row r="1038" spans="1:2" ht="15" x14ac:dyDescent="0.25">
      <c r="A1038" s="4"/>
      <c r="B1038" s="4"/>
    </row>
    <row r="1039" spans="1:2" ht="15" x14ac:dyDescent="0.25">
      <c r="A1039" s="4"/>
      <c r="B1039" s="4"/>
    </row>
    <row r="1040" spans="1:2" ht="15" x14ac:dyDescent="0.25">
      <c r="A1040" s="4"/>
      <c r="B1040" s="4"/>
    </row>
    <row r="1041" spans="1:2" ht="15" x14ac:dyDescent="0.25">
      <c r="A1041" s="4"/>
      <c r="B1041" s="4"/>
    </row>
    <row r="1042" spans="1:2" ht="15" x14ac:dyDescent="0.25">
      <c r="A1042" s="4"/>
      <c r="B1042" s="4"/>
    </row>
    <row r="1043" spans="1:2" ht="15" x14ac:dyDescent="0.25">
      <c r="A1043" s="4"/>
      <c r="B1043" s="4"/>
    </row>
    <row r="1044" spans="1:2" ht="15" x14ac:dyDescent="0.25">
      <c r="A1044" s="4"/>
      <c r="B1044" s="4"/>
    </row>
    <row r="1045" spans="1:2" ht="15" x14ac:dyDescent="0.25">
      <c r="A1045" s="4"/>
      <c r="B1045" s="4"/>
    </row>
    <row r="1046" spans="1:2" ht="15" x14ac:dyDescent="0.25">
      <c r="A1046" s="4"/>
      <c r="B1046" s="4"/>
    </row>
    <row r="1047" spans="1:2" ht="15" x14ac:dyDescent="0.25">
      <c r="A1047" s="4"/>
      <c r="B1047" s="4"/>
    </row>
    <row r="1048" spans="1:2" ht="15" x14ac:dyDescent="0.25">
      <c r="A1048" s="4"/>
      <c r="B1048" s="4"/>
    </row>
    <row r="1049" spans="1:2" ht="15" x14ac:dyDescent="0.25">
      <c r="A1049" s="4"/>
      <c r="B1049" s="4"/>
    </row>
    <row r="1050" spans="1:2" ht="15" x14ac:dyDescent="0.25">
      <c r="A1050" s="4"/>
      <c r="B1050" s="4"/>
    </row>
    <row r="1051" spans="1:2" ht="15" x14ac:dyDescent="0.25">
      <c r="A1051" s="4"/>
      <c r="B1051" s="4"/>
    </row>
    <row r="1052" spans="1:2" ht="15" x14ac:dyDescent="0.25">
      <c r="A1052" s="4"/>
      <c r="B1052" s="4"/>
    </row>
    <row r="1053" spans="1:2" ht="15" x14ac:dyDescent="0.25">
      <c r="A1053" s="4"/>
      <c r="B1053" s="4"/>
    </row>
    <row r="1054" spans="1:2" ht="15" x14ac:dyDescent="0.25">
      <c r="A1054" s="4"/>
      <c r="B1054" s="4"/>
    </row>
    <row r="1055" spans="1:2" ht="15" x14ac:dyDescent="0.25">
      <c r="A1055" s="4"/>
      <c r="B1055" s="4"/>
    </row>
    <row r="1056" spans="1:2" ht="15" x14ac:dyDescent="0.25">
      <c r="A1056" s="4"/>
      <c r="B1056" s="4"/>
    </row>
    <row r="1057" spans="1:2" ht="15" x14ac:dyDescent="0.25">
      <c r="A1057" s="4"/>
      <c r="B1057" s="4"/>
    </row>
    <row r="1058" spans="1:2" ht="15" x14ac:dyDescent="0.25">
      <c r="A1058" s="4"/>
      <c r="B1058" s="4"/>
    </row>
    <row r="1059" spans="1:2" ht="15" x14ac:dyDescent="0.25">
      <c r="A1059" s="4"/>
      <c r="B1059" s="4"/>
    </row>
    <row r="1060" spans="1:2" ht="15" x14ac:dyDescent="0.25">
      <c r="A1060" s="4"/>
      <c r="B1060" s="4"/>
    </row>
    <row r="1061" spans="1:2" ht="15" x14ac:dyDescent="0.25">
      <c r="A1061" s="4"/>
      <c r="B1061" s="4"/>
    </row>
    <row r="1062" spans="1:2" ht="15" x14ac:dyDescent="0.25">
      <c r="A1062" s="4"/>
      <c r="B1062" s="4"/>
    </row>
    <row r="1063" spans="1:2" ht="15" x14ac:dyDescent="0.25">
      <c r="A1063" s="4"/>
      <c r="B1063" s="4"/>
    </row>
    <row r="1064" spans="1:2" ht="15" x14ac:dyDescent="0.25">
      <c r="A1064" s="4"/>
      <c r="B1064" s="4"/>
    </row>
    <row r="1065" spans="1:2" ht="15" x14ac:dyDescent="0.25">
      <c r="A1065" s="4"/>
      <c r="B1065" s="4"/>
    </row>
    <row r="1066" spans="1:2" ht="15" x14ac:dyDescent="0.25">
      <c r="A1066" s="4"/>
      <c r="B1066" s="4"/>
    </row>
    <row r="1067" spans="1:2" ht="15" x14ac:dyDescent="0.25">
      <c r="A1067" s="4"/>
      <c r="B1067" s="4"/>
    </row>
    <row r="1068" spans="1:2" ht="15" x14ac:dyDescent="0.25">
      <c r="A1068" s="4"/>
      <c r="B1068" s="4"/>
    </row>
    <row r="1069" spans="1:2" ht="15" x14ac:dyDescent="0.25">
      <c r="A1069" s="4"/>
      <c r="B1069" s="4"/>
    </row>
    <row r="1070" spans="1:2" ht="15" x14ac:dyDescent="0.25">
      <c r="A1070" s="4"/>
      <c r="B1070" s="4"/>
    </row>
    <row r="1071" spans="1:2" ht="15" x14ac:dyDescent="0.25">
      <c r="A1071" s="4"/>
      <c r="B1071" s="4"/>
    </row>
    <row r="1072" spans="1:2" ht="15" x14ac:dyDescent="0.25">
      <c r="A1072" s="4"/>
      <c r="B1072" s="4"/>
    </row>
    <row r="1073" spans="1:2" ht="15" x14ac:dyDescent="0.25">
      <c r="A1073" s="4"/>
      <c r="B1073" s="4"/>
    </row>
    <row r="1074" spans="1:2" ht="15" x14ac:dyDescent="0.25">
      <c r="A1074" s="4"/>
      <c r="B1074" s="4"/>
    </row>
    <row r="1075" spans="1:2" ht="15" x14ac:dyDescent="0.25">
      <c r="A1075" s="4"/>
      <c r="B1075" s="4"/>
    </row>
    <row r="1076" spans="1:2" ht="15" x14ac:dyDescent="0.25">
      <c r="A1076" s="4"/>
      <c r="B1076" s="4"/>
    </row>
    <row r="1077" spans="1:2" ht="15" x14ac:dyDescent="0.25">
      <c r="A1077" s="4"/>
      <c r="B1077" s="4"/>
    </row>
    <row r="1078" spans="1:2" ht="15" x14ac:dyDescent="0.25">
      <c r="A1078" s="4"/>
      <c r="B1078" s="4"/>
    </row>
    <row r="1079" spans="1:2" ht="15" x14ac:dyDescent="0.25">
      <c r="A1079" s="4"/>
      <c r="B1079" s="4"/>
    </row>
    <row r="1080" spans="1:2" ht="15" x14ac:dyDescent="0.25">
      <c r="A1080" s="4"/>
      <c r="B1080" s="4"/>
    </row>
    <row r="1081" spans="1:2" ht="15" x14ac:dyDescent="0.25">
      <c r="A1081" s="4"/>
      <c r="B1081" s="4"/>
    </row>
    <row r="1082" spans="1:2" ht="15" x14ac:dyDescent="0.25">
      <c r="A1082" s="4"/>
      <c r="B1082" s="4"/>
    </row>
    <row r="1083" spans="1:2" ht="15" x14ac:dyDescent="0.25">
      <c r="A1083" s="4"/>
      <c r="B1083" s="4"/>
    </row>
    <row r="1084" spans="1:2" ht="15" x14ac:dyDescent="0.25">
      <c r="A1084" s="4"/>
      <c r="B1084" s="4"/>
    </row>
    <row r="1085" spans="1:2" ht="15" x14ac:dyDescent="0.25">
      <c r="A1085" s="4"/>
      <c r="B1085" s="4"/>
    </row>
    <row r="1086" spans="1:2" ht="15" x14ac:dyDescent="0.25">
      <c r="A1086" s="4"/>
      <c r="B1086" s="4"/>
    </row>
    <row r="1087" spans="1:2" ht="15" x14ac:dyDescent="0.25">
      <c r="A1087" s="4"/>
      <c r="B1087" s="4"/>
    </row>
    <row r="1088" spans="1:2" ht="15" x14ac:dyDescent="0.25">
      <c r="A1088" s="4"/>
      <c r="B1088" s="4"/>
    </row>
    <row r="1089" spans="1:2" ht="15" x14ac:dyDescent="0.25">
      <c r="A1089" s="4"/>
      <c r="B1089" s="4"/>
    </row>
    <row r="1090" spans="1:2" ht="15" x14ac:dyDescent="0.25">
      <c r="A1090" s="4"/>
      <c r="B1090" s="4"/>
    </row>
    <row r="1091" spans="1:2" ht="15" x14ac:dyDescent="0.25">
      <c r="A1091" s="4"/>
      <c r="B1091" s="4"/>
    </row>
    <row r="1092" spans="1:2" ht="15" x14ac:dyDescent="0.25">
      <c r="A1092" s="4"/>
      <c r="B1092" s="4"/>
    </row>
    <row r="1093" spans="1:2" ht="15" x14ac:dyDescent="0.25">
      <c r="A1093" s="4"/>
      <c r="B1093" s="4"/>
    </row>
    <row r="1094" spans="1:2" ht="15" x14ac:dyDescent="0.25">
      <c r="A1094" s="4"/>
      <c r="B1094" s="4"/>
    </row>
    <row r="1095" spans="1:2" ht="15" x14ac:dyDescent="0.25">
      <c r="A1095" s="4"/>
      <c r="B1095" s="4"/>
    </row>
    <row r="1096" spans="1:2" ht="15" x14ac:dyDescent="0.25">
      <c r="A1096" s="4"/>
      <c r="B1096" s="4"/>
    </row>
    <row r="1097" spans="1:2" ht="15" x14ac:dyDescent="0.25">
      <c r="A1097" s="4"/>
      <c r="B1097" s="4"/>
    </row>
    <row r="1098" spans="1:2" ht="15" x14ac:dyDescent="0.25">
      <c r="A1098" s="4"/>
      <c r="B1098" s="4"/>
    </row>
    <row r="1099" spans="1:2" ht="15" x14ac:dyDescent="0.25">
      <c r="A1099" s="4"/>
      <c r="B1099" s="4"/>
    </row>
    <row r="1100" spans="1:2" ht="15" x14ac:dyDescent="0.25">
      <c r="A1100" s="4"/>
      <c r="B1100" s="4"/>
    </row>
    <row r="1101" spans="1:2" ht="15" x14ac:dyDescent="0.25">
      <c r="A1101" s="4"/>
      <c r="B1101" s="4"/>
    </row>
    <row r="1102" spans="1:2" ht="15" x14ac:dyDescent="0.25">
      <c r="A1102" s="4"/>
      <c r="B1102" s="4"/>
    </row>
    <row r="1103" spans="1:2" ht="15" x14ac:dyDescent="0.25">
      <c r="A1103" s="4"/>
      <c r="B1103" s="4"/>
    </row>
    <row r="1104" spans="1:2" ht="15" x14ac:dyDescent="0.25">
      <c r="A1104" s="4"/>
      <c r="B1104" s="4"/>
    </row>
    <row r="1105" spans="1:2" ht="15" x14ac:dyDescent="0.25">
      <c r="A1105" s="4"/>
      <c r="B1105" s="4"/>
    </row>
    <row r="1106" spans="1:2" ht="15" x14ac:dyDescent="0.25">
      <c r="A1106" s="4"/>
      <c r="B1106" s="4"/>
    </row>
    <row r="1107" spans="1:2" ht="15" x14ac:dyDescent="0.25">
      <c r="A1107" s="4"/>
      <c r="B1107" s="4"/>
    </row>
    <row r="1108" spans="1:2" ht="15" x14ac:dyDescent="0.25">
      <c r="A1108" s="4"/>
      <c r="B1108" s="4"/>
    </row>
    <row r="1109" spans="1:2" ht="15" x14ac:dyDescent="0.25">
      <c r="A1109" s="4"/>
      <c r="B1109" s="4"/>
    </row>
    <row r="1110" spans="1:2" ht="15" x14ac:dyDescent="0.25">
      <c r="A1110" s="4"/>
      <c r="B1110" s="4"/>
    </row>
    <row r="1111" spans="1:2" ht="15" x14ac:dyDescent="0.25">
      <c r="A1111" s="4"/>
      <c r="B1111" s="4"/>
    </row>
    <row r="1112" spans="1:2" ht="15" x14ac:dyDescent="0.25">
      <c r="A1112" s="4"/>
      <c r="B1112" s="4"/>
    </row>
    <row r="1113" spans="1:2" ht="15" x14ac:dyDescent="0.25">
      <c r="A1113" s="4"/>
      <c r="B1113" s="4"/>
    </row>
    <row r="1114" spans="1:2" ht="15" x14ac:dyDescent="0.25">
      <c r="A1114" s="4"/>
      <c r="B1114" s="4"/>
    </row>
    <row r="1115" spans="1:2" ht="15" x14ac:dyDescent="0.25">
      <c r="A1115" s="4"/>
      <c r="B1115" s="4"/>
    </row>
    <row r="1116" spans="1:2" ht="15" x14ac:dyDescent="0.25">
      <c r="A1116" s="4"/>
      <c r="B1116" s="4"/>
    </row>
    <row r="1117" spans="1:2" ht="15" x14ac:dyDescent="0.25">
      <c r="A1117" s="4"/>
      <c r="B1117" s="4"/>
    </row>
    <row r="1118" spans="1:2" ht="15" x14ac:dyDescent="0.25">
      <c r="A1118" s="4"/>
      <c r="B1118" s="4"/>
    </row>
    <row r="1119" spans="1:2" ht="15" x14ac:dyDescent="0.25">
      <c r="A1119" s="4"/>
      <c r="B1119" s="4"/>
    </row>
    <row r="1120" spans="1:2" ht="15" x14ac:dyDescent="0.25">
      <c r="A1120" s="4"/>
      <c r="B1120" s="4"/>
    </row>
    <row r="1121" spans="1:2" ht="15" x14ac:dyDescent="0.25">
      <c r="A1121" s="4"/>
      <c r="B1121" s="4"/>
    </row>
    <row r="1122" spans="1:2" ht="15" x14ac:dyDescent="0.25">
      <c r="A1122" s="4"/>
      <c r="B1122" s="4"/>
    </row>
    <row r="1123" spans="1:2" ht="15" x14ac:dyDescent="0.25">
      <c r="A1123" s="4"/>
      <c r="B1123" s="4"/>
    </row>
    <row r="1124" spans="1:2" ht="15" x14ac:dyDescent="0.25">
      <c r="A1124" s="4"/>
      <c r="B1124" s="4"/>
    </row>
    <row r="1125" spans="1:2" ht="15" x14ac:dyDescent="0.25">
      <c r="A1125" s="4"/>
      <c r="B1125" s="4"/>
    </row>
    <row r="1126" spans="1:2" ht="15" x14ac:dyDescent="0.25">
      <c r="A1126" s="4"/>
      <c r="B1126" s="4"/>
    </row>
    <row r="1127" spans="1:2" ht="15" x14ac:dyDescent="0.25">
      <c r="A1127" s="4"/>
      <c r="B1127" s="4"/>
    </row>
    <row r="1128" spans="1:2" ht="15" x14ac:dyDescent="0.25">
      <c r="A1128" s="4"/>
      <c r="B1128" s="4"/>
    </row>
    <row r="1129" spans="1:2" ht="15" x14ac:dyDescent="0.25">
      <c r="A1129" s="4"/>
      <c r="B1129" s="4"/>
    </row>
    <row r="1130" spans="1:2" ht="15" x14ac:dyDescent="0.25">
      <c r="A1130" s="4"/>
      <c r="B1130" s="4"/>
    </row>
    <row r="1131" spans="1:2" ht="15" x14ac:dyDescent="0.25">
      <c r="A1131" s="4"/>
      <c r="B1131" s="4"/>
    </row>
    <row r="1132" spans="1:2" ht="15" x14ac:dyDescent="0.25">
      <c r="A1132" s="4"/>
      <c r="B1132" s="4"/>
    </row>
    <row r="1133" spans="1:2" ht="15" x14ac:dyDescent="0.25">
      <c r="A1133" s="4"/>
      <c r="B1133" s="4"/>
    </row>
    <row r="1134" spans="1:2" ht="15" x14ac:dyDescent="0.25">
      <c r="A1134" s="4"/>
      <c r="B1134" s="4"/>
    </row>
    <row r="1135" spans="1:2" ht="15" x14ac:dyDescent="0.25">
      <c r="A1135" s="4"/>
      <c r="B1135" s="4"/>
    </row>
    <row r="1136" spans="1:2" ht="15" x14ac:dyDescent="0.25">
      <c r="A1136" s="4"/>
      <c r="B1136" s="4"/>
    </row>
    <row r="1137" spans="1:2" ht="15" x14ac:dyDescent="0.25">
      <c r="A1137" s="4"/>
      <c r="B1137" s="4"/>
    </row>
    <row r="1138" spans="1:2" ht="15" x14ac:dyDescent="0.25">
      <c r="A1138" s="4"/>
      <c r="B1138" s="4"/>
    </row>
    <row r="1139" spans="1:2" ht="15" x14ac:dyDescent="0.25">
      <c r="A1139" s="4"/>
      <c r="B1139" s="4"/>
    </row>
    <row r="1140" spans="1:2" ht="15" x14ac:dyDescent="0.25">
      <c r="A1140" s="4"/>
      <c r="B1140" s="4"/>
    </row>
    <row r="1141" spans="1:2" ht="15" x14ac:dyDescent="0.25">
      <c r="A1141" s="4"/>
      <c r="B1141" s="4"/>
    </row>
    <row r="1142" spans="1:2" ht="15" x14ac:dyDescent="0.25">
      <c r="A1142" s="4"/>
      <c r="B1142" s="4"/>
    </row>
    <row r="1143" spans="1:2" ht="15" x14ac:dyDescent="0.25">
      <c r="A1143" s="4"/>
      <c r="B1143" s="4"/>
    </row>
    <row r="1144" spans="1:2" ht="15" x14ac:dyDescent="0.25">
      <c r="A1144" s="4"/>
      <c r="B1144" s="4"/>
    </row>
    <row r="1145" spans="1:2" ht="15" x14ac:dyDescent="0.25">
      <c r="A1145" s="4"/>
      <c r="B1145" s="4"/>
    </row>
    <row r="1146" spans="1:2" ht="15" x14ac:dyDescent="0.25">
      <c r="A1146" s="4"/>
      <c r="B1146" s="4"/>
    </row>
    <row r="1147" spans="1:2" ht="15" x14ac:dyDescent="0.25">
      <c r="A1147" s="4"/>
      <c r="B1147" s="4"/>
    </row>
    <row r="1148" spans="1:2" ht="15" x14ac:dyDescent="0.25">
      <c r="A1148" s="4"/>
      <c r="B1148" s="4"/>
    </row>
    <row r="1149" spans="1:2" ht="15" x14ac:dyDescent="0.25">
      <c r="A1149" s="4"/>
      <c r="B1149" s="4"/>
    </row>
    <row r="1150" spans="1:2" ht="15" x14ac:dyDescent="0.25">
      <c r="A1150" s="4"/>
      <c r="B1150" s="4"/>
    </row>
    <row r="1151" spans="1:2" ht="15" x14ac:dyDescent="0.25">
      <c r="A1151" s="4"/>
      <c r="B1151" s="4"/>
    </row>
    <row r="1152" spans="1:2" ht="15" x14ac:dyDescent="0.25">
      <c r="A1152" s="4"/>
      <c r="B1152" s="4"/>
    </row>
    <row r="1153" spans="1:2" ht="15" x14ac:dyDescent="0.25">
      <c r="A1153" s="4"/>
      <c r="B1153" s="4"/>
    </row>
    <row r="1154" spans="1:2" ht="15" x14ac:dyDescent="0.25">
      <c r="A1154" s="4"/>
      <c r="B1154" s="4"/>
    </row>
    <row r="1155" spans="1:2" ht="15" x14ac:dyDescent="0.25">
      <c r="A1155" s="4"/>
      <c r="B1155" s="4"/>
    </row>
    <row r="1156" spans="1:2" ht="15" x14ac:dyDescent="0.25">
      <c r="A1156" s="4"/>
      <c r="B1156" s="4"/>
    </row>
    <row r="1157" spans="1:2" ht="15" x14ac:dyDescent="0.25">
      <c r="A1157" s="4"/>
      <c r="B1157" s="4"/>
    </row>
    <row r="1158" spans="1:2" ht="15" x14ac:dyDescent="0.25">
      <c r="A1158" s="4"/>
      <c r="B1158" s="4"/>
    </row>
    <row r="1159" spans="1:2" ht="15" x14ac:dyDescent="0.25">
      <c r="A1159" s="4"/>
      <c r="B1159" s="4"/>
    </row>
    <row r="1160" spans="1:2" ht="15" x14ac:dyDescent="0.25">
      <c r="A1160" s="4"/>
      <c r="B1160" s="4"/>
    </row>
    <row r="1161" spans="1:2" ht="15" x14ac:dyDescent="0.25">
      <c r="A1161" s="4"/>
      <c r="B1161" s="4"/>
    </row>
    <row r="1162" spans="1:2" ht="15" x14ac:dyDescent="0.25">
      <c r="A1162" s="4"/>
      <c r="B1162" s="4"/>
    </row>
    <row r="1163" spans="1:2" ht="15" x14ac:dyDescent="0.25">
      <c r="A1163" s="4"/>
      <c r="B1163" s="4"/>
    </row>
    <row r="1164" spans="1:2" ht="15" x14ac:dyDescent="0.25">
      <c r="A1164" s="4"/>
      <c r="B1164" s="4"/>
    </row>
    <row r="1165" spans="1:2" ht="15" x14ac:dyDescent="0.25">
      <c r="A1165" s="4"/>
      <c r="B1165" s="4"/>
    </row>
    <row r="1166" spans="1:2" ht="15" x14ac:dyDescent="0.25">
      <c r="A1166" s="4"/>
      <c r="B1166" s="4"/>
    </row>
    <row r="1167" spans="1:2" ht="15" x14ac:dyDescent="0.25">
      <c r="A1167" s="4"/>
      <c r="B1167" s="4"/>
    </row>
    <row r="1168" spans="1:2" ht="15" x14ac:dyDescent="0.25">
      <c r="A1168" s="4"/>
      <c r="B1168" s="4"/>
    </row>
    <row r="1169" spans="1:2" ht="15" x14ac:dyDescent="0.25">
      <c r="A1169" s="4"/>
      <c r="B1169" s="4"/>
    </row>
    <row r="1170" spans="1:2" ht="15" x14ac:dyDescent="0.25">
      <c r="A1170" s="4"/>
      <c r="B1170" s="4"/>
    </row>
    <row r="1171" spans="1:2" ht="15" x14ac:dyDescent="0.25">
      <c r="A1171" s="4"/>
      <c r="B1171" s="4"/>
    </row>
    <row r="1172" spans="1:2" ht="15" x14ac:dyDescent="0.25">
      <c r="A1172" s="4"/>
      <c r="B1172" s="4"/>
    </row>
    <row r="1173" spans="1:2" ht="15" x14ac:dyDescent="0.25">
      <c r="A1173" s="4"/>
      <c r="B1173" s="4"/>
    </row>
    <row r="1174" spans="1:2" ht="15" x14ac:dyDescent="0.25">
      <c r="A1174" s="4"/>
      <c r="B1174" s="4"/>
    </row>
    <row r="1175" spans="1:2" ht="15" x14ac:dyDescent="0.25">
      <c r="A1175" s="4"/>
      <c r="B1175" s="4"/>
    </row>
    <row r="1176" spans="1:2" ht="15" x14ac:dyDescent="0.25">
      <c r="A1176" s="4"/>
      <c r="B1176" s="4"/>
    </row>
    <row r="1177" spans="1:2" ht="15" x14ac:dyDescent="0.25">
      <c r="A1177" s="4"/>
      <c r="B1177" s="4"/>
    </row>
    <row r="1178" spans="1:2" ht="15" x14ac:dyDescent="0.25">
      <c r="A1178" s="4"/>
      <c r="B1178" s="4"/>
    </row>
    <row r="1179" spans="1:2" ht="15" x14ac:dyDescent="0.25">
      <c r="A1179" s="4"/>
      <c r="B1179" s="4"/>
    </row>
    <row r="1180" spans="1:2" ht="15" x14ac:dyDescent="0.25">
      <c r="A1180" s="4"/>
      <c r="B1180" s="4"/>
    </row>
    <row r="1181" spans="1:2" ht="15" x14ac:dyDescent="0.25">
      <c r="A1181" s="4"/>
      <c r="B1181" s="4"/>
    </row>
    <row r="1182" spans="1:2" ht="15" x14ac:dyDescent="0.25">
      <c r="A1182" s="4"/>
      <c r="B1182" s="4"/>
    </row>
    <row r="1183" spans="1:2" ht="15" x14ac:dyDescent="0.25">
      <c r="A1183" s="4"/>
      <c r="B1183" s="4"/>
    </row>
    <row r="1184" spans="1:2" ht="15" x14ac:dyDescent="0.25">
      <c r="A1184" s="4"/>
      <c r="B1184" s="4"/>
    </row>
    <row r="1185" spans="1:2" ht="15" x14ac:dyDescent="0.25">
      <c r="A1185" s="4"/>
      <c r="B1185" s="4"/>
    </row>
    <row r="1186" spans="1:2" ht="15" x14ac:dyDescent="0.25">
      <c r="A1186" s="4"/>
      <c r="B1186" s="4"/>
    </row>
    <row r="1187" spans="1:2" ht="15" x14ac:dyDescent="0.25">
      <c r="A1187" s="4"/>
      <c r="B1187" s="4"/>
    </row>
    <row r="1188" spans="1:2" ht="15" x14ac:dyDescent="0.25">
      <c r="A1188" s="4"/>
      <c r="B1188" s="4"/>
    </row>
    <row r="1189" spans="1:2" ht="15" x14ac:dyDescent="0.25">
      <c r="A1189" s="4"/>
      <c r="B1189" s="4"/>
    </row>
    <row r="1190" spans="1:2" ht="15" x14ac:dyDescent="0.25">
      <c r="A1190" s="4"/>
      <c r="B1190" s="4"/>
    </row>
    <row r="1191" spans="1:2" ht="15" x14ac:dyDescent="0.25">
      <c r="A1191" s="4"/>
      <c r="B1191" s="4"/>
    </row>
    <row r="1192" spans="1:2" ht="15" x14ac:dyDescent="0.25">
      <c r="A1192" s="4"/>
      <c r="B1192" s="4"/>
    </row>
    <row r="1193" spans="1:2" ht="15" x14ac:dyDescent="0.25">
      <c r="A1193" s="4"/>
      <c r="B1193" s="4"/>
    </row>
    <row r="1194" spans="1:2" ht="15" x14ac:dyDescent="0.25">
      <c r="A1194" s="4"/>
      <c r="B1194" s="4"/>
    </row>
    <row r="1195" spans="1:2" ht="15" x14ac:dyDescent="0.25">
      <c r="A1195" s="4"/>
      <c r="B1195" s="4"/>
    </row>
    <row r="1196" spans="1:2" ht="15" x14ac:dyDescent="0.25">
      <c r="A1196" s="4"/>
      <c r="B1196" s="4"/>
    </row>
    <row r="1197" spans="1:2" ht="15" x14ac:dyDescent="0.25">
      <c r="A1197" s="4"/>
      <c r="B1197" s="4"/>
    </row>
    <row r="1198" spans="1:2" ht="15" x14ac:dyDescent="0.25">
      <c r="A1198" s="4"/>
      <c r="B1198" s="4"/>
    </row>
    <row r="1199" spans="1:2" ht="15" x14ac:dyDescent="0.25">
      <c r="A1199" s="4"/>
      <c r="B1199" s="4"/>
    </row>
    <row r="1200" spans="1:2" ht="15" x14ac:dyDescent="0.25">
      <c r="A1200" s="4"/>
      <c r="B1200" s="4"/>
    </row>
    <row r="1201" spans="1:2" ht="15" x14ac:dyDescent="0.25">
      <c r="A1201" s="4"/>
      <c r="B1201" s="4"/>
    </row>
    <row r="1202" spans="1:2" ht="15" x14ac:dyDescent="0.25">
      <c r="A1202" s="4"/>
      <c r="B1202" s="4"/>
    </row>
    <row r="1203" spans="1:2" ht="15" x14ac:dyDescent="0.25">
      <c r="A1203" s="4"/>
      <c r="B1203" s="4"/>
    </row>
    <row r="1204" spans="1:2" ht="15" x14ac:dyDescent="0.25">
      <c r="A1204" s="4"/>
      <c r="B1204" s="4"/>
    </row>
    <row r="1205" spans="1:2" ht="15" x14ac:dyDescent="0.25">
      <c r="A1205" s="4"/>
      <c r="B1205" s="4"/>
    </row>
    <row r="1206" spans="1:2" ht="15" x14ac:dyDescent="0.25">
      <c r="A1206" s="4"/>
      <c r="B1206" s="4"/>
    </row>
    <row r="1207" spans="1:2" ht="15" x14ac:dyDescent="0.25">
      <c r="A1207" s="4"/>
      <c r="B1207" s="4"/>
    </row>
    <row r="1208" spans="1:2" ht="15" x14ac:dyDescent="0.25">
      <c r="A1208" s="4"/>
      <c r="B1208" s="4"/>
    </row>
    <row r="1209" spans="1:2" ht="15" x14ac:dyDescent="0.25">
      <c r="A1209" s="4"/>
      <c r="B1209" s="4"/>
    </row>
    <row r="1210" spans="1:2" ht="15" x14ac:dyDescent="0.25">
      <c r="A1210" s="4"/>
      <c r="B1210" s="4"/>
    </row>
    <row r="1211" spans="1:2" ht="15" x14ac:dyDescent="0.25">
      <c r="A1211" s="4"/>
      <c r="B1211" s="4"/>
    </row>
    <row r="1212" spans="1:2" ht="15" x14ac:dyDescent="0.25">
      <c r="A1212" s="4"/>
      <c r="B1212" s="4"/>
    </row>
    <row r="1213" spans="1:2" ht="15" x14ac:dyDescent="0.25">
      <c r="A1213" s="4"/>
      <c r="B1213" s="4"/>
    </row>
    <row r="1214" spans="1:2" ht="15" x14ac:dyDescent="0.25">
      <c r="A1214" s="4"/>
      <c r="B1214" s="4"/>
    </row>
    <row r="1215" spans="1:2" ht="15" x14ac:dyDescent="0.25">
      <c r="A1215" s="4"/>
      <c r="B1215" s="4"/>
    </row>
    <row r="1216" spans="1:2" ht="15" x14ac:dyDescent="0.25">
      <c r="A1216" s="4"/>
      <c r="B1216" s="4"/>
    </row>
    <row r="1217" spans="1:2" ht="15" x14ac:dyDescent="0.25">
      <c r="A1217" s="4"/>
      <c r="B1217" s="4"/>
    </row>
    <row r="1218" spans="1:2" ht="15" x14ac:dyDescent="0.25">
      <c r="A1218" s="4"/>
      <c r="B1218" s="4"/>
    </row>
    <row r="1219" spans="1:2" ht="15" x14ac:dyDescent="0.25">
      <c r="A1219" s="4"/>
      <c r="B1219" s="4"/>
    </row>
    <row r="1220" spans="1:2" ht="15" x14ac:dyDescent="0.25">
      <c r="A1220" s="4"/>
      <c r="B1220" s="4"/>
    </row>
    <row r="1221" spans="1:2" ht="15" x14ac:dyDescent="0.25">
      <c r="A1221" s="4"/>
      <c r="B1221" s="4"/>
    </row>
    <row r="1222" spans="1:2" ht="15" x14ac:dyDescent="0.25">
      <c r="A1222" s="4"/>
      <c r="B1222" s="4"/>
    </row>
    <row r="1223" spans="1:2" ht="15" x14ac:dyDescent="0.25">
      <c r="A1223" s="4"/>
      <c r="B1223" s="4"/>
    </row>
    <row r="1224" spans="1:2" ht="15" x14ac:dyDescent="0.25">
      <c r="A1224" s="4"/>
      <c r="B1224" s="4"/>
    </row>
    <row r="1225" spans="1:2" ht="15" x14ac:dyDescent="0.25">
      <c r="A1225" s="4"/>
      <c r="B1225" s="4"/>
    </row>
    <row r="1226" spans="1:2" ht="15" x14ac:dyDescent="0.25">
      <c r="A1226" s="4"/>
      <c r="B1226" s="4"/>
    </row>
    <row r="1227" spans="1:2" ht="15" x14ac:dyDescent="0.25">
      <c r="A1227" s="4"/>
      <c r="B1227" s="4"/>
    </row>
    <row r="1228" spans="1:2" ht="15" x14ac:dyDescent="0.25">
      <c r="A1228" s="4"/>
      <c r="B1228" s="4"/>
    </row>
    <row r="1229" spans="1:2" ht="15" x14ac:dyDescent="0.25">
      <c r="A1229" s="4"/>
      <c r="B1229" s="4"/>
    </row>
    <row r="1230" spans="1:2" ht="15" x14ac:dyDescent="0.25">
      <c r="A1230" s="4"/>
      <c r="B1230" s="4"/>
    </row>
    <row r="1231" spans="1:2" ht="15" x14ac:dyDescent="0.25">
      <c r="A1231" s="4"/>
      <c r="B1231" s="4"/>
    </row>
    <row r="1232" spans="1:2" ht="15" x14ac:dyDescent="0.25">
      <c r="A1232" s="4"/>
      <c r="B1232" s="4"/>
    </row>
    <row r="1233" spans="1:2" ht="15" x14ac:dyDescent="0.25">
      <c r="A1233" s="4"/>
      <c r="B1233" s="4"/>
    </row>
    <row r="1234" spans="1:2" ht="15" x14ac:dyDescent="0.25">
      <c r="A1234" s="4"/>
      <c r="B1234" s="4"/>
    </row>
    <row r="1235" spans="1:2" ht="15" x14ac:dyDescent="0.25">
      <c r="A1235" s="4"/>
      <c r="B1235" s="4"/>
    </row>
    <row r="1236" spans="1:2" ht="15" x14ac:dyDescent="0.25">
      <c r="A1236" s="4"/>
      <c r="B1236" s="4"/>
    </row>
    <row r="1237" spans="1:2" ht="15" x14ac:dyDescent="0.25">
      <c r="A1237" s="4"/>
      <c r="B1237" s="4"/>
    </row>
    <row r="1238" spans="1:2" ht="15" x14ac:dyDescent="0.25">
      <c r="A1238" s="4"/>
      <c r="B1238" s="4"/>
    </row>
    <row r="1239" spans="1:2" ht="15" x14ac:dyDescent="0.25">
      <c r="A1239" s="4"/>
      <c r="B1239" s="4"/>
    </row>
    <row r="1240" spans="1:2" ht="15" x14ac:dyDescent="0.25">
      <c r="A1240" s="4"/>
      <c r="B1240" s="4"/>
    </row>
    <row r="1241" spans="1:2" ht="15" x14ac:dyDescent="0.25">
      <c r="A1241" s="4"/>
      <c r="B1241" s="4"/>
    </row>
    <row r="1242" spans="1:2" ht="15" x14ac:dyDescent="0.25">
      <c r="A1242" s="4"/>
      <c r="B1242" s="4"/>
    </row>
    <row r="1243" spans="1:2" ht="15" x14ac:dyDescent="0.25">
      <c r="A1243" s="4"/>
      <c r="B1243" s="4"/>
    </row>
    <row r="1244" spans="1:2" ht="15" x14ac:dyDescent="0.25">
      <c r="A1244" s="4"/>
      <c r="B1244" s="4"/>
    </row>
    <row r="1245" spans="1:2" ht="15" x14ac:dyDescent="0.25">
      <c r="A1245" s="4"/>
      <c r="B1245" s="4"/>
    </row>
    <row r="1246" spans="1:2" ht="15" x14ac:dyDescent="0.25">
      <c r="A1246" s="4"/>
      <c r="B1246" s="4"/>
    </row>
    <row r="1247" spans="1:2" ht="15" x14ac:dyDescent="0.25">
      <c r="A1247" s="4"/>
      <c r="B1247" s="4"/>
    </row>
    <row r="1248" spans="1:2" ht="15" x14ac:dyDescent="0.25">
      <c r="A1248" s="4"/>
      <c r="B1248" s="4"/>
    </row>
    <row r="1249" spans="1:2" ht="15" x14ac:dyDescent="0.25">
      <c r="A1249" s="4"/>
      <c r="B1249" s="4"/>
    </row>
    <row r="1250" spans="1:2" ht="15" x14ac:dyDescent="0.25">
      <c r="A1250" s="4"/>
      <c r="B1250" s="4"/>
    </row>
    <row r="1251" spans="1:2" ht="15" x14ac:dyDescent="0.25">
      <c r="A1251" s="4"/>
      <c r="B1251" s="4"/>
    </row>
    <row r="1252" spans="1:2" ht="15" x14ac:dyDescent="0.25">
      <c r="A1252" s="4"/>
      <c r="B1252" s="4"/>
    </row>
    <row r="1253" spans="1:2" ht="15" x14ac:dyDescent="0.25">
      <c r="A1253" s="4"/>
      <c r="B1253" s="4"/>
    </row>
    <row r="1254" spans="1:2" ht="15" x14ac:dyDescent="0.25">
      <c r="A1254" s="4"/>
      <c r="B1254" s="4"/>
    </row>
    <row r="1255" spans="1:2" ht="15" x14ac:dyDescent="0.25">
      <c r="A1255" s="4"/>
      <c r="B1255" s="4"/>
    </row>
    <row r="1256" spans="1:2" ht="15" x14ac:dyDescent="0.25">
      <c r="A1256" s="4"/>
      <c r="B1256" s="4"/>
    </row>
    <row r="1257" spans="1:2" ht="15" x14ac:dyDescent="0.25">
      <c r="A1257" s="4"/>
      <c r="B1257" s="4"/>
    </row>
    <row r="1258" spans="1:2" ht="15" x14ac:dyDescent="0.25">
      <c r="A1258" s="4"/>
      <c r="B1258" s="4"/>
    </row>
    <row r="1259" spans="1:2" ht="15" x14ac:dyDescent="0.25">
      <c r="A1259" s="4"/>
      <c r="B1259" s="4"/>
    </row>
    <row r="1260" spans="1:2" ht="15" x14ac:dyDescent="0.25">
      <c r="A1260" s="4"/>
      <c r="B1260" s="4"/>
    </row>
    <row r="1261" spans="1:2" ht="15" x14ac:dyDescent="0.25">
      <c r="A1261" s="4"/>
      <c r="B1261" s="4"/>
    </row>
    <row r="1262" spans="1:2" ht="15" x14ac:dyDescent="0.25">
      <c r="A1262" s="4"/>
      <c r="B1262" s="4"/>
    </row>
    <row r="1263" spans="1:2" ht="15" x14ac:dyDescent="0.25">
      <c r="A1263" s="4"/>
      <c r="B1263" s="4"/>
    </row>
    <row r="1264" spans="1:2" ht="15" x14ac:dyDescent="0.25">
      <c r="A1264" s="4"/>
      <c r="B1264" s="4"/>
    </row>
    <row r="1265" spans="1:2" ht="15" x14ac:dyDescent="0.25">
      <c r="A1265" s="4"/>
      <c r="B1265" s="4"/>
    </row>
    <row r="1266" spans="1:2" ht="15" x14ac:dyDescent="0.25">
      <c r="A1266" s="4"/>
      <c r="B1266" s="4"/>
    </row>
    <row r="1267" spans="1:2" ht="15" x14ac:dyDescent="0.25">
      <c r="A1267" s="4"/>
      <c r="B1267" s="4"/>
    </row>
    <row r="1268" spans="1:2" ht="15" x14ac:dyDescent="0.25">
      <c r="A1268" s="4"/>
      <c r="B1268" s="4"/>
    </row>
    <row r="1269" spans="1:2" ht="15" x14ac:dyDescent="0.25">
      <c r="A1269" s="4"/>
      <c r="B1269" s="4"/>
    </row>
    <row r="1270" spans="1:2" ht="15" x14ac:dyDescent="0.25">
      <c r="A1270" s="4"/>
      <c r="B1270" s="4"/>
    </row>
    <row r="1271" spans="1:2" ht="15" x14ac:dyDescent="0.25">
      <c r="A1271" s="4"/>
      <c r="B1271" s="4"/>
    </row>
    <row r="1272" spans="1:2" ht="15" x14ac:dyDescent="0.25">
      <c r="A1272" s="4"/>
      <c r="B1272" s="4"/>
    </row>
    <row r="1273" spans="1:2" ht="15" x14ac:dyDescent="0.25">
      <c r="A1273" s="4"/>
      <c r="B1273" s="4"/>
    </row>
    <row r="1274" spans="1:2" ht="15" x14ac:dyDescent="0.25">
      <c r="A1274" s="4"/>
      <c r="B1274" s="4"/>
    </row>
    <row r="1275" spans="1:2" ht="15" x14ac:dyDescent="0.25">
      <c r="A1275" s="4"/>
      <c r="B1275" s="4"/>
    </row>
    <row r="1276" spans="1:2" ht="15" x14ac:dyDescent="0.25">
      <c r="A1276" s="4"/>
      <c r="B1276" s="4"/>
    </row>
    <row r="1277" spans="1:2" ht="15" x14ac:dyDescent="0.25">
      <c r="A1277" s="4"/>
      <c r="B1277" s="4"/>
    </row>
    <row r="1278" spans="1:2" ht="15" x14ac:dyDescent="0.25">
      <c r="A1278" s="4"/>
      <c r="B1278" s="4"/>
    </row>
    <row r="1279" spans="1:2" ht="15" x14ac:dyDescent="0.25">
      <c r="A1279" s="4"/>
      <c r="B1279" s="4"/>
    </row>
    <row r="1280" spans="1:2" ht="15" x14ac:dyDescent="0.25">
      <c r="A1280" s="4"/>
      <c r="B1280" s="4"/>
    </row>
    <row r="1281" spans="1:2" ht="15" x14ac:dyDescent="0.25">
      <c r="A1281" s="4"/>
      <c r="B1281" s="4"/>
    </row>
    <row r="1282" spans="1:2" ht="15" x14ac:dyDescent="0.25">
      <c r="A1282" s="4"/>
      <c r="B1282" s="4"/>
    </row>
    <row r="1283" spans="1:2" ht="15" x14ac:dyDescent="0.25">
      <c r="A1283" s="4"/>
      <c r="B1283" s="4"/>
    </row>
    <row r="1284" spans="1:2" ht="15" x14ac:dyDescent="0.25">
      <c r="A1284" s="4"/>
      <c r="B1284" s="4"/>
    </row>
    <row r="1285" spans="1:2" ht="15" x14ac:dyDescent="0.25">
      <c r="A1285" s="4"/>
      <c r="B1285" s="4"/>
    </row>
    <row r="1286" spans="1:2" ht="15" x14ac:dyDescent="0.25">
      <c r="A1286" s="4"/>
      <c r="B1286" s="4"/>
    </row>
    <row r="1287" spans="1:2" ht="15" x14ac:dyDescent="0.25">
      <c r="A1287" s="4"/>
      <c r="B1287" s="4"/>
    </row>
    <row r="1288" spans="1:2" ht="15" x14ac:dyDescent="0.25">
      <c r="A1288" s="4"/>
      <c r="B1288" s="4"/>
    </row>
    <row r="1289" spans="1:2" ht="15" x14ac:dyDescent="0.25">
      <c r="A1289" s="4"/>
      <c r="B1289" s="4"/>
    </row>
    <row r="1290" spans="1:2" ht="15" x14ac:dyDescent="0.25">
      <c r="A1290" s="4"/>
      <c r="B1290" s="4"/>
    </row>
    <row r="1291" spans="1:2" ht="15" x14ac:dyDescent="0.25">
      <c r="A1291" s="4"/>
      <c r="B1291" s="4"/>
    </row>
    <row r="1292" spans="1:2" ht="15" x14ac:dyDescent="0.25">
      <c r="A1292" s="4"/>
      <c r="B1292" s="4"/>
    </row>
    <row r="1293" spans="1:2" ht="15" x14ac:dyDescent="0.25">
      <c r="A1293" s="4"/>
      <c r="B1293" s="4"/>
    </row>
    <row r="1294" spans="1:2" ht="15" x14ac:dyDescent="0.25">
      <c r="A1294" s="4"/>
      <c r="B1294" s="4"/>
    </row>
    <row r="1295" spans="1:2" ht="15" x14ac:dyDescent="0.25">
      <c r="A1295" s="4"/>
      <c r="B1295" s="4"/>
    </row>
    <row r="1296" spans="1:2" ht="15" x14ac:dyDescent="0.25">
      <c r="A1296" s="4"/>
      <c r="B1296" s="4"/>
    </row>
    <row r="1297" spans="1:2" ht="15" x14ac:dyDescent="0.25">
      <c r="A1297" s="4"/>
      <c r="B1297" s="4"/>
    </row>
    <row r="1298" spans="1:2" ht="15" x14ac:dyDescent="0.25">
      <c r="A1298" s="4"/>
      <c r="B1298" s="4"/>
    </row>
    <row r="1299" spans="1:2" ht="15" x14ac:dyDescent="0.25">
      <c r="A1299" s="4"/>
      <c r="B1299" s="4"/>
    </row>
    <row r="1300" spans="1:2" ht="15" x14ac:dyDescent="0.25">
      <c r="A1300" s="4"/>
      <c r="B1300" s="4"/>
    </row>
    <row r="1301" spans="1:2" ht="15" x14ac:dyDescent="0.25">
      <c r="A1301" s="4"/>
      <c r="B1301" s="4"/>
    </row>
    <row r="1302" spans="1:2" ht="15" x14ac:dyDescent="0.25">
      <c r="A1302" s="4"/>
      <c r="B1302" s="4"/>
    </row>
    <row r="1303" spans="1:2" ht="15" x14ac:dyDescent="0.25">
      <c r="A1303" s="4"/>
      <c r="B1303" s="4"/>
    </row>
    <row r="1304" spans="1:2" ht="15" x14ac:dyDescent="0.25">
      <c r="A1304" s="4"/>
      <c r="B1304" s="4"/>
    </row>
    <row r="1305" spans="1:2" ht="15" x14ac:dyDescent="0.25">
      <c r="A1305" s="4"/>
      <c r="B1305" s="4"/>
    </row>
    <row r="1306" spans="1:2" ht="15" x14ac:dyDescent="0.25">
      <c r="A1306" s="4"/>
      <c r="B1306" s="4"/>
    </row>
    <row r="1307" spans="1:2" ht="15" x14ac:dyDescent="0.25">
      <c r="A1307" s="4"/>
      <c r="B1307" s="4"/>
    </row>
    <row r="1308" spans="1:2" ht="15" x14ac:dyDescent="0.25">
      <c r="A1308" s="4"/>
      <c r="B1308" s="4"/>
    </row>
    <row r="1309" spans="1:2" ht="15" x14ac:dyDescent="0.25">
      <c r="A1309" s="4"/>
      <c r="B1309" s="4"/>
    </row>
    <row r="1310" spans="1:2" ht="15" x14ac:dyDescent="0.25">
      <c r="A1310" s="4"/>
      <c r="B1310" s="4"/>
    </row>
    <row r="1311" spans="1:2" ht="15" x14ac:dyDescent="0.25">
      <c r="A1311" s="4"/>
      <c r="B1311" s="4"/>
    </row>
    <row r="1312" spans="1:2" ht="15" x14ac:dyDescent="0.25">
      <c r="A1312" s="4"/>
      <c r="B1312" s="4"/>
    </row>
    <row r="1313" spans="1:2" ht="15" x14ac:dyDescent="0.25">
      <c r="A1313" s="4"/>
      <c r="B1313" s="4"/>
    </row>
    <row r="1314" spans="1:2" ht="15" x14ac:dyDescent="0.25">
      <c r="A1314" s="4"/>
      <c r="B1314" s="4"/>
    </row>
    <row r="1315" spans="1:2" ht="15" x14ac:dyDescent="0.25">
      <c r="A1315" s="4"/>
      <c r="B1315" s="4"/>
    </row>
    <row r="1316" spans="1:2" ht="15" x14ac:dyDescent="0.25">
      <c r="A1316" s="4"/>
      <c r="B1316" s="4"/>
    </row>
    <row r="1317" spans="1:2" ht="15" x14ac:dyDescent="0.25">
      <c r="A1317" s="4"/>
      <c r="B1317" s="4"/>
    </row>
    <row r="1318" spans="1:2" ht="15" x14ac:dyDescent="0.25">
      <c r="A1318" s="4"/>
      <c r="B1318" s="4"/>
    </row>
    <row r="1319" spans="1:2" ht="15" x14ac:dyDescent="0.25">
      <c r="A1319" s="4"/>
      <c r="B1319" s="4"/>
    </row>
    <row r="1320" spans="1:2" ht="15" x14ac:dyDescent="0.25">
      <c r="A1320" s="4"/>
      <c r="B1320" s="4"/>
    </row>
    <row r="1321" spans="1:2" ht="15" x14ac:dyDescent="0.25">
      <c r="A1321" s="4"/>
      <c r="B1321" s="4"/>
    </row>
    <row r="1322" spans="1:2" ht="15" x14ac:dyDescent="0.25">
      <c r="A1322" s="4"/>
      <c r="B1322" s="4"/>
    </row>
    <row r="1323" spans="1:2" ht="15" x14ac:dyDescent="0.25">
      <c r="A1323" s="4"/>
      <c r="B1323" s="4"/>
    </row>
    <row r="1324" spans="1:2" ht="15" x14ac:dyDescent="0.25">
      <c r="A1324" s="4"/>
      <c r="B1324" s="4"/>
    </row>
    <row r="1325" spans="1:2" ht="15" x14ac:dyDescent="0.25">
      <c r="A1325" s="4"/>
      <c r="B1325" s="4"/>
    </row>
    <row r="1326" spans="1:2" ht="15" x14ac:dyDescent="0.25">
      <c r="A1326" s="4"/>
      <c r="B1326" s="4"/>
    </row>
    <row r="1327" spans="1:2" ht="15" x14ac:dyDescent="0.25">
      <c r="A1327" s="4"/>
      <c r="B1327" s="4"/>
    </row>
    <row r="1328" spans="1:2" ht="15" x14ac:dyDescent="0.25">
      <c r="A1328" s="4"/>
      <c r="B1328" s="4"/>
    </row>
    <row r="1329" spans="1:2" ht="15" x14ac:dyDescent="0.25">
      <c r="A1329" s="4"/>
      <c r="B1329" s="4"/>
    </row>
    <row r="1330" spans="1:2" ht="15" x14ac:dyDescent="0.25">
      <c r="A1330" s="4"/>
      <c r="B1330" s="4"/>
    </row>
    <row r="1331" spans="1:2" ht="15" x14ac:dyDescent="0.25">
      <c r="A1331" s="4"/>
      <c r="B1331" s="4"/>
    </row>
    <row r="1332" spans="1:2" ht="15" x14ac:dyDescent="0.25">
      <c r="A1332" s="4"/>
      <c r="B1332" s="4"/>
    </row>
    <row r="1333" spans="1:2" ht="15" x14ac:dyDescent="0.25">
      <c r="A1333" s="4"/>
      <c r="B1333" s="4"/>
    </row>
    <row r="1334" spans="1:2" ht="15" x14ac:dyDescent="0.25">
      <c r="A1334" s="4"/>
      <c r="B1334" s="4"/>
    </row>
    <row r="1335" spans="1:2" ht="15" x14ac:dyDescent="0.25">
      <c r="A1335" s="4"/>
      <c r="B1335" s="4"/>
    </row>
    <row r="1336" spans="1:2" ht="15" x14ac:dyDescent="0.25">
      <c r="A1336" s="4"/>
      <c r="B1336" s="4"/>
    </row>
    <row r="1337" spans="1:2" ht="15" x14ac:dyDescent="0.25">
      <c r="A1337" s="4"/>
      <c r="B1337" s="4"/>
    </row>
    <row r="1338" spans="1:2" ht="15" x14ac:dyDescent="0.25">
      <c r="A1338" s="4"/>
      <c r="B1338" s="4"/>
    </row>
    <row r="1339" spans="1:2" ht="15" x14ac:dyDescent="0.25">
      <c r="A1339" s="4"/>
      <c r="B1339" s="4"/>
    </row>
    <row r="1340" spans="1:2" ht="15" x14ac:dyDescent="0.25">
      <c r="A1340" s="4"/>
      <c r="B1340" s="4"/>
    </row>
    <row r="1341" spans="1:2" ht="15" x14ac:dyDescent="0.25">
      <c r="A1341" s="4"/>
      <c r="B1341" s="4"/>
    </row>
    <row r="1342" spans="1:2" ht="15" x14ac:dyDescent="0.25">
      <c r="A1342" s="4"/>
      <c r="B1342" s="4"/>
    </row>
    <row r="1343" spans="1:2" ht="15" x14ac:dyDescent="0.25">
      <c r="A1343" s="4"/>
      <c r="B1343" s="4"/>
    </row>
    <row r="1344" spans="1:2" ht="15" x14ac:dyDescent="0.25">
      <c r="A1344" s="4"/>
      <c r="B1344" s="4"/>
    </row>
    <row r="1345" spans="1:2" ht="15" x14ac:dyDescent="0.25">
      <c r="A1345" s="4"/>
      <c r="B1345" s="4"/>
    </row>
    <row r="1346" spans="1:2" ht="15" x14ac:dyDescent="0.25">
      <c r="A1346" s="4"/>
      <c r="B1346" s="4"/>
    </row>
    <row r="1347" spans="1:2" ht="15" x14ac:dyDescent="0.25">
      <c r="A1347" s="4"/>
      <c r="B1347" s="4"/>
    </row>
    <row r="1348" spans="1:2" ht="15" x14ac:dyDescent="0.25">
      <c r="A1348" s="4"/>
      <c r="B1348" s="4"/>
    </row>
    <row r="1349" spans="1:2" ht="15" x14ac:dyDescent="0.25">
      <c r="A1349" s="4"/>
      <c r="B1349" s="4"/>
    </row>
    <row r="1350" spans="1:2" ht="15" x14ac:dyDescent="0.25">
      <c r="A1350" s="4"/>
      <c r="B1350" s="4"/>
    </row>
    <row r="1351" spans="1:2" ht="15" x14ac:dyDescent="0.25">
      <c r="A1351" s="4"/>
      <c r="B1351" s="4"/>
    </row>
    <row r="1352" spans="1:2" ht="15" x14ac:dyDescent="0.25">
      <c r="A1352" s="4"/>
      <c r="B1352" s="4"/>
    </row>
    <row r="1353" spans="1:2" ht="15" x14ac:dyDescent="0.25">
      <c r="A1353" s="4"/>
      <c r="B1353" s="4"/>
    </row>
    <row r="1354" spans="1:2" ht="15" x14ac:dyDescent="0.25">
      <c r="A1354" s="4"/>
      <c r="B1354" s="4"/>
    </row>
    <row r="1355" spans="1:2" ht="15" x14ac:dyDescent="0.25">
      <c r="A1355" s="4"/>
      <c r="B1355" s="4"/>
    </row>
    <row r="1356" spans="1:2" ht="15" x14ac:dyDescent="0.25">
      <c r="A1356" s="4"/>
      <c r="B1356" s="4"/>
    </row>
    <row r="1357" spans="1:2" ht="15" x14ac:dyDescent="0.25">
      <c r="A1357" s="4"/>
      <c r="B1357" s="4"/>
    </row>
    <row r="1358" spans="1:2" ht="15" x14ac:dyDescent="0.25">
      <c r="A1358" s="4"/>
      <c r="B1358" s="4"/>
    </row>
    <row r="1359" spans="1:2" ht="15" x14ac:dyDescent="0.25">
      <c r="A1359" s="4"/>
      <c r="B1359" s="4"/>
    </row>
    <row r="1360" spans="1:2" ht="15" x14ac:dyDescent="0.25">
      <c r="A1360" s="4"/>
      <c r="B1360" s="4"/>
    </row>
    <row r="1361" spans="1:2" ht="15" x14ac:dyDescent="0.25">
      <c r="A1361" s="4"/>
      <c r="B1361" s="4"/>
    </row>
    <row r="1362" spans="1:2" ht="15" x14ac:dyDescent="0.25">
      <c r="A1362" s="4"/>
      <c r="B1362" s="4"/>
    </row>
    <row r="1363" spans="1:2" ht="15" x14ac:dyDescent="0.25">
      <c r="A1363" s="4"/>
      <c r="B1363" s="4"/>
    </row>
    <row r="1364" spans="1:2" ht="15" x14ac:dyDescent="0.25">
      <c r="A1364" s="4"/>
      <c r="B1364" s="4"/>
    </row>
    <row r="1365" spans="1:2" ht="15" x14ac:dyDescent="0.25">
      <c r="A1365" s="4"/>
      <c r="B1365" s="4"/>
    </row>
    <row r="1366" spans="1:2" ht="15" x14ac:dyDescent="0.25">
      <c r="A1366" s="4"/>
      <c r="B1366" s="4"/>
    </row>
    <row r="1367" spans="1:2" ht="15" x14ac:dyDescent="0.25">
      <c r="A1367" s="4"/>
      <c r="B1367" s="4"/>
    </row>
    <row r="1368" spans="1:2" ht="15" x14ac:dyDescent="0.25">
      <c r="A1368" s="4"/>
      <c r="B1368" s="4"/>
    </row>
    <row r="1369" spans="1:2" ht="15" x14ac:dyDescent="0.25">
      <c r="A1369" s="4"/>
      <c r="B1369" s="4"/>
    </row>
    <row r="1370" spans="1:2" ht="15" x14ac:dyDescent="0.25">
      <c r="A1370" s="4"/>
      <c r="B1370" s="4"/>
    </row>
    <row r="1371" spans="1:2" ht="15" x14ac:dyDescent="0.25">
      <c r="A1371" s="4"/>
      <c r="B1371" s="4"/>
    </row>
    <row r="1372" spans="1:2" ht="15" x14ac:dyDescent="0.25">
      <c r="A1372" s="4"/>
      <c r="B1372" s="4"/>
    </row>
    <row r="1373" spans="1:2" ht="15" x14ac:dyDescent="0.25">
      <c r="A1373" s="4"/>
      <c r="B1373" s="4"/>
    </row>
    <row r="1374" spans="1:2" ht="15" x14ac:dyDescent="0.25">
      <c r="A1374" s="4"/>
      <c r="B1374" s="4"/>
    </row>
    <row r="1375" spans="1:2" ht="15" x14ac:dyDescent="0.25">
      <c r="A1375" s="4"/>
      <c r="B1375" s="4"/>
    </row>
    <row r="1376" spans="1:2" ht="15" x14ac:dyDescent="0.25">
      <c r="A1376" s="4"/>
      <c r="B1376" s="4"/>
    </row>
    <row r="1377" spans="1:4" ht="15" x14ac:dyDescent="0.25">
      <c r="A1377" s="4"/>
      <c r="B1377" s="4"/>
    </row>
    <row r="1378" spans="1:4" ht="15" x14ac:dyDescent="0.25">
      <c r="A1378" s="4"/>
      <c r="B1378" s="4"/>
    </row>
    <row r="1379" spans="1:4" s="70" customFormat="1" ht="15" x14ac:dyDescent="0.25">
      <c r="A1379" s="4"/>
      <c r="B1379" s="4"/>
      <c r="C1379" s="69"/>
      <c r="D1379" s="69"/>
    </row>
    <row r="1380" spans="1:4" ht="15" x14ac:dyDescent="0.25">
      <c r="A1380" s="4"/>
      <c r="B1380" s="4"/>
    </row>
    <row r="1381" spans="1:4" ht="15" x14ac:dyDescent="0.25">
      <c r="A1381" s="4"/>
      <c r="B1381" s="4"/>
      <c r="C1381" s="70"/>
      <c r="D1381" s="70"/>
    </row>
    <row r="1382" spans="1:4" ht="15" x14ac:dyDescent="0.25">
      <c r="A1382" s="4"/>
      <c r="B1382" s="4"/>
    </row>
    <row r="1383" spans="1:4" ht="15" x14ac:dyDescent="0.25">
      <c r="A1383" s="4"/>
      <c r="B1383" s="4"/>
    </row>
    <row r="1384" spans="1:4" s="70" customFormat="1" ht="15" x14ac:dyDescent="0.25">
      <c r="A1384" s="4"/>
      <c r="B1384" s="4"/>
      <c r="C1384" s="69"/>
      <c r="D1384" s="69"/>
    </row>
    <row r="1385" spans="1:4" ht="15" x14ac:dyDescent="0.25">
      <c r="A1385" s="4"/>
      <c r="B1385" s="4"/>
    </row>
    <row r="1386" spans="1:4" ht="15" x14ac:dyDescent="0.25">
      <c r="A1386" s="4"/>
      <c r="B1386" s="4"/>
      <c r="C1386" s="70"/>
      <c r="D1386" s="70"/>
    </row>
    <row r="1387" spans="1:4" ht="15" x14ac:dyDescent="0.25">
      <c r="A1387" s="4"/>
      <c r="B1387" s="4"/>
    </row>
    <row r="1388" spans="1:4" ht="15" x14ac:dyDescent="0.25">
      <c r="A1388" s="4"/>
      <c r="B1388" s="4"/>
    </row>
    <row r="1389" spans="1:4" ht="15" x14ac:dyDescent="0.25">
      <c r="A1389" s="4"/>
      <c r="B1389" s="4"/>
    </row>
    <row r="1390" spans="1:4" ht="15" x14ac:dyDescent="0.25">
      <c r="A1390" s="4"/>
      <c r="B1390" s="4"/>
    </row>
    <row r="1391" spans="1:4" ht="15" x14ac:dyDescent="0.25">
      <c r="A1391" s="4"/>
      <c r="B1391" s="4"/>
    </row>
    <row r="1392" spans="1:4" ht="15" x14ac:dyDescent="0.25">
      <c r="A1392" s="4"/>
      <c r="B1392" s="4"/>
    </row>
    <row r="1393" spans="1:4" ht="15" x14ac:dyDescent="0.25">
      <c r="A1393" s="4"/>
      <c r="B1393" s="4"/>
    </row>
    <row r="1394" spans="1:4" ht="15" x14ac:dyDescent="0.25">
      <c r="A1394" s="4"/>
      <c r="B1394" s="4"/>
    </row>
    <row r="1395" spans="1:4" ht="15" x14ac:dyDescent="0.25">
      <c r="A1395" s="4"/>
      <c r="B1395" s="4"/>
    </row>
    <row r="1396" spans="1:4" ht="15" x14ac:dyDescent="0.25">
      <c r="A1396" s="4"/>
      <c r="B1396" s="4"/>
    </row>
    <row r="1397" spans="1:4" ht="15" x14ac:dyDescent="0.25">
      <c r="A1397" s="4"/>
      <c r="B1397" s="4"/>
    </row>
    <row r="1398" spans="1:4" ht="15" collapsed="1" x14ac:dyDescent="0.25">
      <c r="A1398" s="4"/>
      <c r="B1398" s="4"/>
    </row>
    <row r="1399" spans="1:4" ht="15" x14ac:dyDescent="0.25">
      <c r="A1399" s="4"/>
      <c r="B1399" s="4"/>
    </row>
    <row r="1400" spans="1:4" ht="15" x14ac:dyDescent="0.25">
      <c r="A1400" s="4"/>
      <c r="B1400" s="4"/>
    </row>
    <row r="1401" spans="1:4" ht="15" x14ac:dyDescent="0.25">
      <c r="A1401" s="4"/>
      <c r="B1401" s="4"/>
    </row>
    <row r="1402" spans="1:4" ht="15" x14ac:dyDescent="0.25">
      <c r="A1402" s="4"/>
      <c r="B1402" s="4"/>
    </row>
    <row r="1403" spans="1:4" ht="15" x14ac:dyDescent="0.25">
      <c r="A1403" s="4"/>
      <c r="B1403" s="4"/>
    </row>
    <row r="1404" spans="1:4" ht="15" x14ac:dyDescent="0.25">
      <c r="A1404" s="4"/>
      <c r="B1404" s="4"/>
    </row>
    <row r="1405" spans="1:4" ht="15" x14ac:dyDescent="0.25">
      <c r="A1405" s="4"/>
      <c r="B1405" s="4"/>
    </row>
    <row r="1406" spans="1:4" ht="15" x14ac:dyDescent="0.25">
      <c r="A1406" s="4"/>
      <c r="B1406" s="4"/>
    </row>
    <row r="1407" spans="1:4" ht="15" x14ac:dyDescent="0.25">
      <c r="A1407" s="4"/>
      <c r="B1407" s="4"/>
    </row>
    <row r="1408" spans="1:4" s="166" customFormat="1" ht="15" x14ac:dyDescent="0.25">
      <c r="A1408" s="4"/>
      <c r="B1408" s="4"/>
      <c r="C1408" s="69"/>
      <c r="D1408" s="69"/>
    </row>
    <row r="1409" spans="1:4" s="166" customFormat="1" ht="15" x14ac:dyDescent="0.25">
      <c r="A1409" s="4"/>
      <c r="B1409" s="4"/>
      <c r="C1409" s="69"/>
      <c r="D1409" s="69"/>
    </row>
    <row r="1410" spans="1:4" ht="15" x14ac:dyDescent="0.25">
      <c r="A1410" s="4"/>
      <c r="B1410" s="4"/>
      <c r="C1410" s="166"/>
      <c r="D1410" s="166"/>
    </row>
    <row r="1411" spans="1:4" ht="15" x14ac:dyDescent="0.25">
      <c r="A1411" s="4"/>
      <c r="B1411" s="4"/>
      <c r="C1411" s="166"/>
      <c r="D1411" s="166"/>
    </row>
    <row r="1412" spans="1:4" ht="15" x14ac:dyDescent="0.25">
      <c r="A1412" s="4"/>
      <c r="B1412" s="4"/>
    </row>
    <row r="1413" spans="1:4" ht="15" x14ac:dyDescent="0.25">
      <c r="A1413" s="4"/>
      <c r="B1413" s="4"/>
    </row>
    <row r="1414" spans="1:4" ht="15" x14ac:dyDescent="0.25">
      <c r="A1414" s="4"/>
      <c r="B1414" s="4"/>
    </row>
    <row r="1415" spans="1:4" ht="15" x14ac:dyDescent="0.25">
      <c r="A1415" s="4"/>
      <c r="B1415" s="4"/>
    </row>
    <row r="1416" spans="1:4" ht="15" x14ac:dyDescent="0.25">
      <c r="A1416" s="4"/>
      <c r="B1416" s="4"/>
    </row>
    <row r="1417" spans="1:4" ht="15" x14ac:dyDescent="0.25">
      <c r="A1417" s="4"/>
      <c r="B1417" s="4"/>
    </row>
    <row r="1418" spans="1:4" ht="15" x14ac:dyDescent="0.25">
      <c r="A1418" s="4"/>
      <c r="B1418" s="4"/>
    </row>
    <row r="1419" spans="1:4" ht="15" x14ac:dyDescent="0.25">
      <c r="A1419" s="4"/>
      <c r="B1419" s="4"/>
    </row>
    <row r="1420" spans="1:4" ht="15" x14ac:dyDescent="0.25">
      <c r="A1420" s="4"/>
      <c r="B1420" s="4"/>
    </row>
    <row r="1421" spans="1:4" ht="15" x14ac:dyDescent="0.25">
      <c r="A1421" s="4"/>
      <c r="B1421" s="4"/>
    </row>
    <row r="1422" spans="1:4" ht="15" x14ac:dyDescent="0.25">
      <c r="A1422" s="4"/>
      <c r="B1422" s="4"/>
    </row>
    <row r="1423" spans="1:4" ht="15" x14ac:dyDescent="0.25">
      <c r="A1423" s="4"/>
      <c r="B1423" s="4"/>
    </row>
    <row r="1424" spans="1:4" ht="15" x14ac:dyDescent="0.25">
      <c r="A1424" s="4"/>
      <c r="B1424" s="4"/>
    </row>
    <row r="1425" spans="1:2" ht="15" x14ac:dyDescent="0.25">
      <c r="A1425" s="4"/>
      <c r="B1425" s="4"/>
    </row>
    <row r="1426" spans="1:2" ht="15" x14ac:dyDescent="0.25">
      <c r="A1426" s="4"/>
      <c r="B1426" s="4"/>
    </row>
    <row r="1427" spans="1:2" ht="15" x14ac:dyDescent="0.25">
      <c r="A1427" s="4"/>
      <c r="B1427" s="4"/>
    </row>
    <row r="1428" spans="1:2" ht="15" x14ac:dyDescent="0.25">
      <c r="A1428" s="4"/>
      <c r="B1428" s="4"/>
    </row>
    <row r="1429" spans="1:2" ht="15" x14ac:dyDescent="0.25">
      <c r="A1429" s="4"/>
      <c r="B1429" s="4"/>
    </row>
    <row r="1430" spans="1:2" ht="15" x14ac:dyDescent="0.25">
      <c r="A1430" s="4"/>
      <c r="B1430" s="4"/>
    </row>
    <row r="1431" spans="1:2" ht="15" x14ac:dyDescent="0.25">
      <c r="A1431" s="4"/>
      <c r="B1431" s="4"/>
    </row>
    <row r="1432" spans="1:2" ht="15" x14ac:dyDescent="0.25">
      <c r="A1432" s="4"/>
      <c r="B1432" s="4"/>
    </row>
    <row r="1433" spans="1:2" ht="15" x14ac:dyDescent="0.25">
      <c r="A1433" s="4"/>
      <c r="B1433" s="4"/>
    </row>
    <row r="1434" spans="1:2" ht="15" x14ac:dyDescent="0.25">
      <c r="A1434" s="4"/>
      <c r="B1434" s="4"/>
    </row>
    <row r="1435" spans="1:2" ht="15" x14ac:dyDescent="0.25">
      <c r="A1435" s="4"/>
      <c r="B1435" s="4"/>
    </row>
    <row r="1436" spans="1:2" ht="15" x14ac:dyDescent="0.25">
      <c r="A1436" s="4"/>
      <c r="B1436" s="4"/>
    </row>
    <row r="1437" spans="1:2" ht="15" x14ac:dyDescent="0.25">
      <c r="A1437" s="4"/>
      <c r="B1437" s="4"/>
    </row>
    <row r="1438" spans="1:2" ht="15" x14ac:dyDescent="0.25">
      <c r="A1438" s="4"/>
      <c r="B1438" s="4"/>
    </row>
    <row r="1439" spans="1:2" ht="15" x14ac:dyDescent="0.25">
      <c r="A1439" s="4"/>
      <c r="B1439" s="4"/>
    </row>
    <row r="1440" spans="1:2" ht="15" x14ac:dyDescent="0.25">
      <c r="A1440" s="4"/>
      <c r="B1440" s="4"/>
    </row>
    <row r="1441" spans="1:2" ht="15" x14ac:dyDescent="0.25">
      <c r="A1441" s="4"/>
      <c r="B1441" s="4"/>
    </row>
    <row r="1442" spans="1:2" ht="15" x14ac:dyDescent="0.25">
      <c r="A1442" s="4"/>
      <c r="B1442" s="4"/>
    </row>
    <row r="1443" spans="1:2" ht="15" x14ac:dyDescent="0.25">
      <c r="A1443" s="4"/>
      <c r="B1443" s="4"/>
    </row>
    <row r="1444" spans="1:2" ht="15" x14ac:dyDescent="0.25">
      <c r="A1444" s="4"/>
      <c r="B1444" s="4"/>
    </row>
    <row r="1445" spans="1:2" ht="15" x14ac:dyDescent="0.25">
      <c r="A1445" s="4"/>
      <c r="B1445" s="4"/>
    </row>
    <row r="1446" spans="1:2" ht="15" x14ac:dyDescent="0.25">
      <c r="A1446" s="4"/>
      <c r="B1446" s="4"/>
    </row>
    <row r="1447" spans="1:2" ht="15" x14ac:dyDescent="0.25">
      <c r="A1447" s="4"/>
      <c r="B1447" s="4"/>
    </row>
    <row r="1448" spans="1:2" ht="15" x14ac:dyDescent="0.25">
      <c r="A1448" s="4"/>
      <c r="B1448" s="4"/>
    </row>
    <row r="1449" spans="1:2" ht="15" x14ac:dyDescent="0.25">
      <c r="A1449" s="4"/>
      <c r="B1449" s="4"/>
    </row>
    <row r="1450" spans="1:2" ht="15" x14ac:dyDescent="0.25">
      <c r="A1450" s="4"/>
      <c r="B1450" s="4"/>
    </row>
    <row r="1451" spans="1:2" ht="15" x14ac:dyDescent="0.25">
      <c r="A1451" s="4"/>
      <c r="B1451" s="4"/>
    </row>
    <row r="1452" spans="1:2" ht="15" x14ac:dyDescent="0.25">
      <c r="A1452" s="4"/>
      <c r="B1452" s="4"/>
    </row>
    <row r="1453" spans="1:2" ht="15" x14ac:dyDescent="0.25">
      <c r="A1453" s="4"/>
      <c r="B1453" s="4"/>
    </row>
    <row r="1454" spans="1:2" ht="15" x14ac:dyDescent="0.25">
      <c r="A1454" s="4"/>
      <c r="B1454" s="4"/>
    </row>
    <row r="1455" spans="1:2" ht="15" x14ac:dyDescent="0.25">
      <c r="A1455" s="4"/>
      <c r="B1455" s="4"/>
    </row>
    <row r="1456" spans="1:2" ht="15" x14ac:dyDescent="0.25">
      <c r="A1456" s="4"/>
      <c r="B1456" s="4"/>
    </row>
    <row r="1457" spans="1:2" ht="15" x14ac:dyDescent="0.25">
      <c r="A1457" s="4"/>
      <c r="B1457" s="4"/>
    </row>
    <row r="1458" spans="1:2" ht="15" x14ac:dyDescent="0.25">
      <c r="A1458" s="4"/>
      <c r="B1458" s="4"/>
    </row>
    <row r="1459" spans="1:2" ht="15" x14ac:dyDescent="0.25">
      <c r="A1459" s="4"/>
      <c r="B1459" s="4"/>
    </row>
    <row r="1460" spans="1:2" ht="15" x14ac:dyDescent="0.25">
      <c r="A1460" s="4"/>
      <c r="B1460" s="4"/>
    </row>
    <row r="1461" spans="1:2" ht="15" x14ac:dyDescent="0.25">
      <c r="A1461" s="4"/>
      <c r="B1461" s="4"/>
    </row>
    <row r="1462" spans="1:2" ht="15" x14ac:dyDescent="0.25">
      <c r="A1462" s="4"/>
      <c r="B1462" s="4"/>
    </row>
    <row r="1463" spans="1:2" ht="15" x14ac:dyDescent="0.25">
      <c r="A1463" s="4"/>
      <c r="B1463" s="4"/>
    </row>
    <row r="1464" spans="1:2" ht="15" x14ac:dyDescent="0.25">
      <c r="A1464" s="4"/>
      <c r="B1464" s="4"/>
    </row>
    <row r="1465" spans="1:2" ht="15" x14ac:dyDescent="0.25">
      <c r="A1465" s="4"/>
      <c r="B1465" s="4"/>
    </row>
    <row r="1466" spans="1:2" ht="15" x14ac:dyDescent="0.25">
      <c r="A1466" s="4"/>
      <c r="B1466" s="4"/>
    </row>
    <row r="1467" spans="1:2" ht="15" x14ac:dyDescent="0.25">
      <c r="A1467" s="4"/>
      <c r="B1467" s="4"/>
    </row>
    <row r="1468" spans="1:2" ht="15" x14ac:dyDescent="0.25">
      <c r="A1468" s="4"/>
      <c r="B1468" s="4"/>
    </row>
    <row r="1469" spans="1:2" ht="15" x14ac:dyDescent="0.25">
      <c r="A1469" s="4"/>
      <c r="B1469" s="4"/>
    </row>
    <row r="1470" spans="1:2" ht="15" x14ac:dyDescent="0.25">
      <c r="A1470" s="4"/>
      <c r="B1470" s="4"/>
    </row>
    <row r="1471" spans="1:2" ht="15" x14ac:dyDescent="0.25">
      <c r="A1471" s="4"/>
      <c r="B1471" s="4"/>
    </row>
    <row r="1472" spans="1:2" ht="15" x14ac:dyDescent="0.25">
      <c r="A1472" s="4"/>
      <c r="B1472" s="4"/>
    </row>
    <row r="1473" spans="1:2" ht="15" x14ac:dyDescent="0.25">
      <c r="A1473" s="4"/>
      <c r="B1473" s="4"/>
    </row>
    <row r="1474" spans="1:2" ht="15" x14ac:dyDescent="0.25">
      <c r="A1474" s="4"/>
      <c r="B1474" s="4"/>
    </row>
    <row r="1475" spans="1:2" ht="15" x14ac:dyDescent="0.25">
      <c r="A1475" s="4"/>
      <c r="B1475" s="4"/>
    </row>
    <row r="1476" spans="1:2" ht="15" x14ac:dyDescent="0.25">
      <c r="A1476" s="4"/>
      <c r="B1476" s="4"/>
    </row>
    <row r="1477" spans="1:2" ht="15" x14ac:dyDescent="0.25">
      <c r="A1477" s="4"/>
      <c r="B1477" s="4"/>
    </row>
    <row r="1478" spans="1:2" ht="15" x14ac:dyDescent="0.25">
      <c r="A1478" s="4"/>
      <c r="B1478" s="4"/>
    </row>
    <row r="1479" spans="1:2" ht="15" x14ac:dyDescent="0.25">
      <c r="A1479" s="4"/>
      <c r="B1479" s="4"/>
    </row>
    <row r="1480" spans="1:2" ht="15" x14ac:dyDescent="0.25">
      <c r="A1480" s="4"/>
      <c r="B1480" s="4"/>
    </row>
    <row r="1481" spans="1:2" ht="15" x14ac:dyDescent="0.25">
      <c r="A1481" s="4"/>
      <c r="B1481" s="4"/>
    </row>
    <row r="1482" spans="1:2" ht="15" x14ac:dyDescent="0.25">
      <c r="A1482" s="4"/>
      <c r="B1482" s="4"/>
    </row>
    <row r="1483" spans="1:2" ht="15" x14ac:dyDescent="0.25">
      <c r="A1483" s="4"/>
      <c r="B1483" s="4"/>
    </row>
    <row r="1484" spans="1:2" ht="15" x14ac:dyDescent="0.25">
      <c r="A1484" s="4"/>
      <c r="B1484" s="4"/>
    </row>
    <row r="1485" spans="1:2" ht="15" x14ac:dyDescent="0.25">
      <c r="A1485" s="4"/>
      <c r="B1485" s="4"/>
    </row>
    <row r="1486" spans="1:2" ht="15" x14ac:dyDescent="0.25">
      <c r="A1486" s="4"/>
      <c r="B1486" s="4"/>
    </row>
    <row r="1487" spans="1:2" ht="15" x14ac:dyDescent="0.25">
      <c r="A1487" s="4"/>
      <c r="B1487" s="4"/>
    </row>
    <row r="1488" spans="1:2" ht="15" x14ac:dyDescent="0.25">
      <c r="A1488" s="4"/>
      <c r="B1488" s="4"/>
    </row>
    <row r="1489" spans="1:2" ht="15" x14ac:dyDescent="0.25">
      <c r="A1489" s="4"/>
      <c r="B1489" s="4"/>
    </row>
    <row r="1490" spans="1:2" ht="15" x14ac:dyDescent="0.25">
      <c r="A1490" s="4"/>
      <c r="B1490" s="4"/>
    </row>
    <row r="1491" spans="1:2" ht="15" x14ac:dyDescent="0.25">
      <c r="A1491" s="4"/>
      <c r="B1491" s="4"/>
    </row>
    <row r="1492" spans="1:2" ht="15" x14ac:dyDescent="0.25">
      <c r="A1492" s="4"/>
      <c r="B1492" s="4"/>
    </row>
    <row r="1493" spans="1:2" ht="15" x14ac:dyDescent="0.25">
      <c r="A1493" s="4"/>
      <c r="B1493" s="4"/>
    </row>
    <row r="1494" spans="1:2" ht="15" x14ac:dyDescent="0.25">
      <c r="A1494" s="4"/>
      <c r="B1494" s="4"/>
    </row>
    <row r="1495" spans="1:2" ht="15" x14ac:dyDescent="0.25">
      <c r="A1495" s="4"/>
      <c r="B1495" s="4"/>
    </row>
    <row r="1496" spans="1:2" ht="15" x14ac:dyDescent="0.25">
      <c r="A1496" s="4"/>
      <c r="B1496" s="4"/>
    </row>
    <row r="1497" spans="1:2" ht="15" x14ac:dyDescent="0.25">
      <c r="A1497" s="4"/>
      <c r="B1497" s="4"/>
    </row>
    <row r="1498" spans="1:2" ht="15" x14ac:dyDescent="0.25">
      <c r="A1498" s="4"/>
      <c r="B1498" s="4"/>
    </row>
    <row r="1499" spans="1:2" ht="15" x14ac:dyDescent="0.25">
      <c r="A1499" s="4"/>
      <c r="B1499" s="4"/>
    </row>
    <row r="1500" spans="1:2" ht="15" x14ac:dyDescent="0.25">
      <c r="A1500" s="4"/>
      <c r="B1500" s="4"/>
    </row>
    <row r="1501" spans="1:2" ht="15" x14ac:dyDescent="0.25">
      <c r="A1501" s="4"/>
      <c r="B1501" s="4"/>
    </row>
    <row r="1502" spans="1:2" ht="15" x14ac:dyDescent="0.25">
      <c r="A1502" s="4"/>
      <c r="B1502" s="4"/>
    </row>
    <row r="1503" spans="1:2" ht="15" x14ac:dyDescent="0.25">
      <c r="A1503" s="4"/>
      <c r="B1503" s="4"/>
    </row>
    <row r="1504" spans="1:2" ht="15" x14ac:dyDescent="0.25">
      <c r="A1504" s="4"/>
      <c r="B1504" s="4"/>
    </row>
    <row r="1505" spans="1:2" ht="15" x14ac:dyDescent="0.25">
      <c r="A1505" s="4"/>
      <c r="B1505" s="4"/>
    </row>
    <row r="1506" spans="1:2" ht="15" x14ac:dyDescent="0.25">
      <c r="A1506" s="4"/>
      <c r="B1506" s="4"/>
    </row>
    <row r="1507" spans="1:2" ht="15" x14ac:dyDescent="0.25">
      <c r="A1507" s="4"/>
      <c r="B1507" s="4"/>
    </row>
    <row r="1508" spans="1:2" ht="15" x14ac:dyDescent="0.25">
      <c r="A1508" s="4"/>
      <c r="B1508" s="4"/>
    </row>
    <row r="1509" spans="1:2" ht="15" x14ac:dyDescent="0.25">
      <c r="A1509" s="4"/>
      <c r="B1509" s="4"/>
    </row>
    <row r="1510" spans="1:2" ht="15" x14ac:dyDescent="0.25">
      <c r="A1510" s="4"/>
      <c r="B1510" s="4"/>
    </row>
    <row r="1511" spans="1:2" ht="15" x14ac:dyDescent="0.25">
      <c r="A1511" s="4"/>
      <c r="B1511" s="4"/>
    </row>
    <row r="1512" spans="1:2" ht="15" x14ac:dyDescent="0.25">
      <c r="A1512" s="4"/>
      <c r="B1512" s="4"/>
    </row>
    <row r="1513" spans="1:2" ht="15" x14ac:dyDescent="0.25">
      <c r="A1513" s="4"/>
      <c r="B1513" s="4"/>
    </row>
    <row r="1514" spans="1:2" ht="15" x14ac:dyDescent="0.25">
      <c r="A1514" s="4"/>
      <c r="B1514" s="4"/>
    </row>
    <row r="1515" spans="1:2" ht="15" x14ac:dyDescent="0.25">
      <c r="A1515" s="4"/>
      <c r="B1515" s="4"/>
    </row>
    <row r="1516" spans="1:2" ht="15" x14ac:dyDescent="0.25">
      <c r="A1516" s="4"/>
      <c r="B1516" s="4"/>
    </row>
    <row r="1517" spans="1:2" ht="15" x14ac:dyDescent="0.25">
      <c r="A1517" s="4"/>
      <c r="B1517" s="4"/>
    </row>
    <row r="1518" spans="1:2" ht="15" x14ac:dyDescent="0.25">
      <c r="A1518" s="4"/>
      <c r="B1518" s="4"/>
    </row>
    <row r="1519" spans="1:2" ht="15" x14ac:dyDescent="0.25">
      <c r="A1519" s="4"/>
      <c r="B1519" s="4"/>
    </row>
    <row r="1520" spans="1:2" ht="15" x14ac:dyDescent="0.25">
      <c r="A1520" s="4"/>
      <c r="B1520" s="4"/>
    </row>
    <row r="1521" spans="1:2" ht="15" x14ac:dyDescent="0.25">
      <c r="A1521" s="4"/>
      <c r="B1521" s="4"/>
    </row>
    <row r="1522" spans="1:2" ht="15" x14ac:dyDescent="0.25">
      <c r="A1522" s="4"/>
      <c r="B1522" s="4"/>
    </row>
    <row r="1523" spans="1:2" ht="15" x14ac:dyDescent="0.25">
      <c r="A1523" s="4"/>
      <c r="B1523" s="4"/>
    </row>
    <row r="1524" spans="1:2" ht="15" x14ac:dyDescent="0.25">
      <c r="A1524" s="4"/>
      <c r="B1524" s="4"/>
    </row>
    <row r="1525" spans="1:2" ht="15" x14ac:dyDescent="0.25">
      <c r="A1525" s="4"/>
      <c r="B1525" s="4"/>
    </row>
    <row r="1526" spans="1:2" ht="15" x14ac:dyDescent="0.25">
      <c r="A1526" s="4"/>
      <c r="B1526" s="4"/>
    </row>
    <row r="1527" spans="1:2" ht="15" x14ac:dyDescent="0.25">
      <c r="A1527" s="4"/>
      <c r="B1527" s="4"/>
    </row>
    <row r="1528" spans="1:2" ht="15" x14ac:dyDescent="0.25">
      <c r="A1528" s="4"/>
      <c r="B1528" s="4"/>
    </row>
    <row r="1529" spans="1:2" ht="15" x14ac:dyDescent="0.25">
      <c r="A1529" s="4"/>
      <c r="B1529" s="4"/>
    </row>
    <row r="1530" spans="1:2" ht="15" x14ac:dyDescent="0.25">
      <c r="A1530" s="4"/>
      <c r="B1530" s="4"/>
    </row>
    <row r="1531" spans="1:2" ht="15" x14ac:dyDescent="0.25">
      <c r="A1531" s="4"/>
      <c r="B1531" s="4"/>
    </row>
    <row r="1532" spans="1:2" ht="15" x14ac:dyDescent="0.25">
      <c r="A1532" s="4"/>
      <c r="B1532" s="4"/>
    </row>
    <row r="1533" spans="1:2" ht="15" x14ac:dyDescent="0.25">
      <c r="A1533" s="4"/>
      <c r="B1533" s="4"/>
    </row>
    <row r="1534" spans="1:2" ht="15" x14ac:dyDescent="0.25">
      <c r="A1534" s="4"/>
      <c r="B1534" s="4"/>
    </row>
    <row r="1535" spans="1:2" ht="15" x14ac:dyDescent="0.25">
      <c r="A1535" s="4"/>
      <c r="B1535" s="4"/>
    </row>
    <row r="1536" spans="1:2" ht="15" x14ac:dyDescent="0.25">
      <c r="A1536" s="4"/>
      <c r="B1536" s="4"/>
    </row>
    <row r="1537" spans="1:2" ht="15" x14ac:dyDescent="0.25">
      <c r="A1537" s="4"/>
      <c r="B1537" s="4"/>
    </row>
    <row r="1538" spans="1:2" ht="15" x14ac:dyDescent="0.25">
      <c r="A1538" s="4"/>
      <c r="B1538" s="4"/>
    </row>
    <row r="1539" spans="1:2" ht="15" x14ac:dyDescent="0.25">
      <c r="A1539" s="4"/>
      <c r="B1539" s="4"/>
    </row>
    <row r="1540" spans="1:2" ht="15" x14ac:dyDescent="0.25">
      <c r="A1540" s="4"/>
      <c r="B1540" s="4"/>
    </row>
    <row r="1541" spans="1:2" ht="15" x14ac:dyDescent="0.25">
      <c r="A1541" s="4"/>
      <c r="B1541" s="4"/>
    </row>
    <row r="1542" spans="1:2" ht="15" x14ac:dyDescent="0.25">
      <c r="A1542" s="4"/>
      <c r="B1542" s="4"/>
    </row>
    <row r="1543" spans="1:2" ht="15" x14ac:dyDescent="0.25">
      <c r="A1543" s="4"/>
      <c r="B1543" s="4"/>
    </row>
    <row r="1544" spans="1:2" ht="15" x14ac:dyDescent="0.25">
      <c r="A1544" s="4"/>
      <c r="B1544" s="4"/>
    </row>
    <row r="1545" spans="1:2" ht="15" x14ac:dyDescent="0.25">
      <c r="A1545" s="4"/>
      <c r="B1545" s="4"/>
    </row>
    <row r="1546" spans="1:2" ht="15" x14ac:dyDescent="0.25">
      <c r="A1546" s="4"/>
      <c r="B1546" s="4"/>
    </row>
    <row r="1547" spans="1:2" ht="15" x14ac:dyDescent="0.25">
      <c r="A1547" s="4"/>
      <c r="B1547" s="4"/>
    </row>
    <row r="1548" spans="1:2" ht="15" x14ac:dyDescent="0.25">
      <c r="A1548" s="4"/>
      <c r="B1548" s="4"/>
    </row>
    <row r="1549" spans="1:2" ht="15" x14ac:dyDescent="0.25">
      <c r="A1549" s="4"/>
      <c r="B1549" s="4"/>
    </row>
    <row r="1550" spans="1:2" ht="15" x14ac:dyDescent="0.25">
      <c r="A1550" s="4"/>
      <c r="B1550" s="4"/>
    </row>
    <row r="1551" spans="1:2" ht="15" x14ac:dyDescent="0.25">
      <c r="A1551" s="4"/>
      <c r="B1551" s="4"/>
    </row>
    <row r="1552" spans="1:2" ht="15" x14ac:dyDescent="0.25">
      <c r="A1552" s="4"/>
      <c r="B1552" s="4"/>
    </row>
    <row r="1553" spans="1:2" ht="15" x14ac:dyDescent="0.25">
      <c r="A1553" s="4"/>
      <c r="B1553" s="4"/>
    </row>
    <row r="1554" spans="1:2" ht="15" x14ac:dyDescent="0.25">
      <c r="A1554" s="4"/>
      <c r="B1554" s="4"/>
    </row>
    <row r="1555" spans="1:2" ht="15" x14ac:dyDescent="0.25">
      <c r="A1555" s="4"/>
      <c r="B1555" s="4"/>
    </row>
    <row r="1556" spans="1:2" ht="15" x14ac:dyDescent="0.25">
      <c r="A1556" s="4"/>
      <c r="B1556" s="4"/>
    </row>
    <row r="1557" spans="1:2" ht="15" x14ac:dyDescent="0.25">
      <c r="A1557" s="4"/>
      <c r="B1557" s="4"/>
    </row>
    <row r="1558" spans="1:2" ht="15" x14ac:dyDescent="0.25">
      <c r="A1558" s="4"/>
      <c r="B1558" s="4"/>
    </row>
    <row r="1559" spans="1:2" ht="15" x14ac:dyDescent="0.25">
      <c r="A1559" s="4"/>
      <c r="B1559" s="4"/>
    </row>
    <row r="1560" spans="1:2" ht="15" x14ac:dyDescent="0.25">
      <c r="A1560" s="4"/>
      <c r="B1560" s="4"/>
    </row>
    <row r="1561" spans="1:2" ht="15" x14ac:dyDescent="0.25">
      <c r="A1561" s="4"/>
      <c r="B1561" s="4"/>
    </row>
    <row r="1562" spans="1:2" ht="15" x14ac:dyDescent="0.25">
      <c r="A1562" s="4"/>
      <c r="B1562" s="4"/>
    </row>
    <row r="1563" spans="1:2" ht="15" x14ac:dyDescent="0.25">
      <c r="A1563" s="4"/>
      <c r="B1563" s="4"/>
    </row>
    <row r="1564" spans="1:2" ht="15" x14ac:dyDescent="0.25">
      <c r="A1564" s="4"/>
      <c r="B1564" s="4"/>
    </row>
    <row r="1565" spans="1:2" ht="15" x14ac:dyDescent="0.25">
      <c r="A1565" s="4"/>
      <c r="B1565" s="4"/>
    </row>
    <row r="1566" spans="1:2" ht="15" x14ac:dyDescent="0.25">
      <c r="A1566" s="4"/>
      <c r="B1566" s="4"/>
    </row>
    <row r="1567" spans="1:2" ht="15" x14ac:dyDescent="0.25">
      <c r="A1567" s="4"/>
      <c r="B1567" s="4"/>
    </row>
    <row r="1568" spans="1:2" ht="15" x14ac:dyDescent="0.25">
      <c r="A1568" s="4"/>
      <c r="B1568" s="4"/>
    </row>
    <row r="1569" spans="1:2" ht="15" x14ac:dyDescent="0.25">
      <c r="A1569" s="4"/>
      <c r="B1569" s="4"/>
    </row>
    <row r="1570" spans="1:2" ht="15" x14ac:dyDescent="0.25">
      <c r="A1570" s="4"/>
      <c r="B1570" s="4"/>
    </row>
    <row r="1571" spans="1:2" ht="15" x14ac:dyDescent="0.25">
      <c r="A1571" s="4"/>
      <c r="B1571" s="4"/>
    </row>
    <row r="1572" spans="1:2" ht="15" x14ac:dyDescent="0.25">
      <c r="A1572" s="4"/>
      <c r="B1572" s="4"/>
    </row>
    <row r="1573" spans="1:2" ht="15" x14ac:dyDescent="0.25">
      <c r="A1573" s="4"/>
      <c r="B1573" s="4"/>
    </row>
    <row r="1574" spans="1:2" ht="15" x14ac:dyDescent="0.25">
      <c r="A1574" s="4"/>
      <c r="B1574" s="4"/>
    </row>
    <row r="1575" spans="1:2" ht="15" x14ac:dyDescent="0.25">
      <c r="A1575" s="4"/>
      <c r="B1575" s="4"/>
    </row>
    <row r="1576" spans="1:2" ht="15" x14ac:dyDescent="0.25">
      <c r="A1576" s="4"/>
      <c r="B1576" s="4"/>
    </row>
    <row r="1577" spans="1:2" ht="15" x14ac:dyDescent="0.25">
      <c r="A1577" s="4"/>
      <c r="B1577" s="4"/>
    </row>
    <row r="1578" spans="1:2" ht="15" x14ac:dyDescent="0.25">
      <c r="A1578" s="4"/>
      <c r="B1578" s="4"/>
    </row>
    <row r="1579" spans="1:2" ht="15" x14ac:dyDescent="0.25">
      <c r="A1579" s="4"/>
      <c r="B1579" s="4"/>
    </row>
    <row r="1580" spans="1:2" ht="15" x14ac:dyDescent="0.25">
      <c r="A1580" s="4"/>
      <c r="B1580" s="4"/>
    </row>
    <row r="1581" spans="1:2" ht="15" x14ac:dyDescent="0.25">
      <c r="A1581" s="4"/>
      <c r="B1581" s="4"/>
    </row>
    <row r="1582" spans="1:2" ht="15" x14ac:dyDescent="0.25">
      <c r="A1582" s="4"/>
      <c r="B1582" s="4"/>
    </row>
    <row r="1583" spans="1:2" ht="15" x14ac:dyDescent="0.25">
      <c r="A1583" s="4"/>
      <c r="B1583" s="4"/>
    </row>
    <row r="1584" spans="1:2" ht="15" x14ac:dyDescent="0.25">
      <c r="A1584" s="4"/>
      <c r="B1584" s="4"/>
    </row>
    <row r="1585" spans="1:2" ht="15" x14ac:dyDescent="0.25">
      <c r="A1585" s="4"/>
      <c r="B1585" s="4"/>
    </row>
    <row r="1586" spans="1:2" ht="15" x14ac:dyDescent="0.25">
      <c r="A1586" s="4"/>
      <c r="B1586" s="4"/>
    </row>
    <row r="1587" spans="1:2" ht="15" x14ac:dyDescent="0.25">
      <c r="A1587" s="4"/>
      <c r="B1587" s="4"/>
    </row>
    <row r="1588" spans="1:2" ht="15" x14ac:dyDescent="0.25">
      <c r="A1588" s="4"/>
      <c r="B1588" s="4"/>
    </row>
    <row r="1589" spans="1:2" ht="15" x14ac:dyDescent="0.25">
      <c r="A1589" s="4"/>
      <c r="B1589" s="4"/>
    </row>
    <row r="1590" spans="1:2" ht="15" x14ac:dyDescent="0.25">
      <c r="A1590" s="4"/>
      <c r="B1590" s="4"/>
    </row>
    <row r="1591" spans="1:2" ht="15" x14ac:dyDescent="0.25">
      <c r="A1591" s="4"/>
      <c r="B1591" s="4"/>
    </row>
    <row r="1592" spans="1:2" ht="15" x14ac:dyDescent="0.25">
      <c r="A1592" s="4"/>
      <c r="B1592" s="4"/>
    </row>
    <row r="1593" spans="1:2" ht="15" x14ac:dyDescent="0.25">
      <c r="A1593" s="4"/>
      <c r="B1593" s="4"/>
    </row>
    <row r="1594" spans="1:2" ht="15" x14ac:dyDescent="0.25">
      <c r="A1594" s="4"/>
      <c r="B1594" s="4"/>
    </row>
    <row r="1595" spans="1:2" ht="15" x14ac:dyDescent="0.25">
      <c r="A1595" s="4"/>
      <c r="B1595" s="4"/>
    </row>
    <row r="1596" spans="1:2" ht="15" x14ac:dyDescent="0.25">
      <c r="A1596" s="4"/>
      <c r="B1596" s="4"/>
    </row>
    <row r="1597" spans="1:2" ht="15" x14ac:dyDescent="0.25">
      <c r="A1597" s="4"/>
      <c r="B1597" s="4"/>
    </row>
    <row r="1598" spans="1:2" ht="15" x14ac:dyDescent="0.25">
      <c r="A1598" s="4"/>
      <c r="B1598" s="4"/>
    </row>
    <row r="1599" spans="1:2" ht="15" x14ac:dyDescent="0.25">
      <c r="A1599" s="4"/>
      <c r="B1599" s="4"/>
    </row>
    <row r="1600" spans="1:2" ht="15" x14ac:dyDescent="0.25">
      <c r="A1600" s="4"/>
      <c r="B1600" s="4"/>
    </row>
    <row r="1601" spans="1:2" ht="15" x14ac:dyDescent="0.25">
      <c r="A1601" s="4"/>
      <c r="B1601" s="4"/>
    </row>
    <row r="1602" spans="1:2" ht="15" x14ac:dyDescent="0.25">
      <c r="A1602" s="4"/>
      <c r="B1602" s="4"/>
    </row>
    <row r="1603" spans="1:2" ht="15" x14ac:dyDescent="0.25">
      <c r="A1603" s="4"/>
      <c r="B1603" s="4"/>
    </row>
    <row r="1604" spans="1:2" ht="15" x14ac:dyDescent="0.25">
      <c r="A1604" s="4"/>
      <c r="B1604" s="4"/>
    </row>
    <row r="1605" spans="1:2" ht="15" x14ac:dyDescent="0.25">
      <c r="A1605" s="4"/>
      <c r="B1605" s="4"/>
    </row>
    <row r="1606" spans="1:2" ht="15" x14ac:dyDescent="0.25">
      <c r="A1606" s="4"/>
      <c r="B1606" s="4"/>
    </row>
    <row r="1607" spans="1:2" ht="15" x14ac:dyDescent="0.25">
      <c r="A1607" s="4"/>
      <c r="B1607" s="4"/>
    </row>
    <row r="1608" spans="1:2" ht="15" x14ac:dyDescent="0.25">
      <c r="A1608" s="4"/>
      <c r="B1608" s="4"/>
    </row>
    <row r="1609" spans="1:2" ht="15" x14ac:dyDescent="0.25">
      <c r="A1609" s="4"/>
      <c r="B1609" s="4"/>
    </row>
    <row r="1610" spans="1:2" ht="15" x14ac:dyDescent="0.25">
      <c r="A1610" s="4"/>
      <c r="B1610" s="4"/>
    </row>
    <row r="1611" spans="1:2" ht="15" x14ac:dyDescent="0.25">
      <c r="A1611" s="4"/>
      <c r="B1611" s="4"/>
    </row>
    <row r="1612" spans="1:2" ht="15" x14ac:dyDescent="0.25">
      <c r="A1612" s="4"/>
      <c r="B1612" s="4"/>
    </row>
    <row r="1613" spans="1:2" ht="15" x14ac:dyDescent="0.25">
      <c r="A1613" s="4"/>
      <c r="B1613" s="4"/>
    </row>
    <row r="1614" spans="1:2" ht="15" x14ac:dyDescent="0.25">
      <c r="A1614" s="4"/>
      <c r="B1614" s="4"/>
    </row>
    <row r="1615" spans="1:2" ht="15" x14ac:dyDescent="0.25">
      <c r="A1615" s="4"/>
      <c r="B1615" s="4"/>
    </row>
    <row r="1616" spans="1:2" ht="15" x14ac:dyDescent="0.25">
      <c r="A1616" s="4"/>
      <c r="B1616" s="4"/>
    </row>
    <row r="1617" spans="1:2" ht="15" x14ac:dyDescent="0.25">
      <c r="A1617" s="4"/>
      <c r="B1617" s="4"/>
    </row>
    <row r="1618" spans="1:2" ht="15" x14ac:dyDescent="0.25">
      <c r="A1618" s="4"/>
      <c r="B1618" s="4"/>
    </row>
    <row r="1619" spans="1:2" ht="15" x14ac:dyDescent="0.25">
      <c r="A1619" s="4"/>
      <c r="B1619" s="4"/>
    </row>
    <row r="1620" spans="1:2" ht="15" x14ac:dyDescent="0.25">
      <c r="A1620" s="4"/>
      <c r="B1620" s="4"/>
    </row>
    <row r="1621" spans="1:2" ht="15" x14ac:dyDescent="0.25">
      <c r="A1621" s="4"/>
      <c r="B1621" s="4"/>
    </row>
    <row r="1622" spans="1:2" ht="15" x14ac:dyDescent="0.25">
      <c r="A1622" s="4"/>
      <c r="B1622" s="4"/>
    </row>
    <row r="1623" spans="1:2" ht="15" x14ac:dyDescent="0.25">
      <c r="A1623" s="4"/>
      <c r="B1623" s="4"/>
    </row>
    <row r="1624" spans="1:2" ht="15" x14ac:dyDescent="0.25">
      <c r="A1624" s="4"/>
      <c r="B1624" s="4"/>
    </row>
    <row r="1625" spans="1:2" ht="15" x14ac:dyDescent="0.25">
      <c r="A1625" s="4"/>
      <c r="B1625" s="4"/>
    </row>
    <row r="1626" spans="1:2" ht="15" x14ac:dyDescent="0.25">
      <c r="A1626" s="4"/>
      <c r="B1626" s="4"/>
    </row>
    <row r="1627" spans="1:2" ht="15" x14ac:dyDescent="0.25">
      <c r="A1627" s="4"/>
      <c r="B1627" s="4"/>
    </row>
    <row r="1628" spans="1:2" ht="15" x14ac:dyDescent="0.25">
      <c r="A1628" s="4"/>
      <c r="B1628" s="4"/>
    </row>
    <row r="1629" spans="1:2" ht="15" x14ac:dyDescent="0.25">
      <c r="A1629" s="4"/>
      <c r="B1629" s="4"/>
    </row>
    <row r="1630" spans="1:2" ht="15" x14ac:dyDescent="0.25">
      <c r="A1630" s="4"/>
      <c r="B1630" s="4"/>
    </row>
    <row r="1631" spans="1:2" ht="15" x14ac:dyDescent="0.25">
      <c r="A1631" s="4"/>
      <c r="B1631" s="4"/>
    </row>
    <row r="1632" spans="1:2" ht="15" x14ac:dyDescent="0.25">
      <c r="A1632" s="4"/>
      <c r="B1632" s="4"/>
    </row>
    <row r="1633" spans="1:2" ht="15" x14ac:dyDescent="0.25">
      <c r="A1633" s="4"/>
      <c r="B1633" s="4"/>
    </row>
    <row r="1634" spans="1:2" ht="15" x14ac:dyDescent="0.25">
      <c r="A1634" s="4"/>
      <c r="B1634" s="4"/>
    </row>
    <row r="1635" spans="1:2" ht="15" x14ac:dyDescent="0.25">
      <c r="A1635" s="4"/>
      <c r="B1635" s="4"/>
    </row>
    <row r="1636" spans="1:2" ht="15" x14ac:dyDescent="0.25">
      <c r="A1636" s="4"/>
      <c r="B1636" s="4"/>
    </row>
    <row r="1637" spans="1:2" ht="15" x14ac:dyDescent="0.25">
      <c r="A1637" s="4"/>
      <c r="B1637" s="4"/>
    </row>
    <row r="1638" spans="1:2" ht="15" x14ac:dyDescent="0.25">
      <c r="A1638" s="4"/>
      <c r="B1638" s="4"/>
    </row>
    <row r="1639" spans="1:2" ht="15" x14ac:dyDescent="0.25">
      <c r="A1639" s="4"/>
      <c r="B1639" s="4"/>
    </row>
    <row r="1640" spans="1:2" ht="15" x14ac:dyDescent="0.25">
      <c r="A1640" s="4"/>
      <c r="B1640" s="4"/>
    </row>
    <row r="1641" spans="1:2" ht="15" x14ac:dyDescent="0.25">
      <c r="A1641" s="4"/>
      <c r="B1641" s="4"/>
    </row>
    <row r="1642" spans="1:2" ht="15" x14ac:dyDescent="0.25">
      <c r="A1642" s="4"/>
      <c r="B1642" s="4"/>
    </row>
    <row r="1643" spans="1:2" ht="15" x14ac:dyDescent="0.25">
      <c r="A1643" s="4"/>
      <c r="B1643" s="4"/>
    </row>
    <row r="1644" spans="1:2" ht="15" x14ac:dyDescent="0.25">
      <c r="A1644" s="4"/>
      <c r="B1644" s="4"/>
    </row>
    <row r="1645" spans="1:2" ht="15" x14ac:dyDescent="0.25">
      <c r="A1645" s="4"/>
      <c r="B1645" s="4"/>
    </row>
    <row r="1646" spans="1:2" ht="15" x14ac:dyDescent="0.25">
      <c r="A1646" s="4"/>
      <c r="B1646" s="4"/>
    </row>
    <row r="1647" spans="1:2" ht="15" x14ac:dyDescent="0.25">
      <c r="A1647" s="4"/>
      <c r="B1647" s="4"/>
    </row>
    <row r="1648" spans="1:2" ht="15" x14ac:dyDescent="0.25">
      <c r="A1648" s="4"/>
      <c r="B1648" s="4"/>
    </row>
    <row r="1649" spans="1:2" ht="15" x14ac:dyDescent="0.25">
      <c r="A1649" s="4"/>
      <c r="B1649" s="4"/>
    </row>
    <row r="1650" spans="1:2" ht="15" x14ac:dyDescent="0.25">
      <c r="A1650" s="4"/>
      <c r="B1650" s="4"/>
    </row>
    <row r="1651" spans="1:2" ht="15" x14ac:dyDescent="0.25">
      <c r="A1651" s="4"/>
      <c r="B1651" s="4"/>
    </row>
    <row r="1652" spans="1:2" ht="15" x14ac:dyDescent="0.25">
      <c r="A1652" s="4"/>
      <c r="B1652" s="4"/>
    </row>
    <row r="1653" spans="1:2" ht="15" x14ac:dyDescent="0.25">
      <c r="A1653" s="4"/>
      <c r="B1653" s="4"/>
    </row>
    <row r="1654" spans="1:2" ht="15" x14ac:dyDescent="0.25">
      <c r="A1654" s="4"/>
      <c r="B1654" s="4"/>
    </row>
    <row r="1655" spans="1:2" ht="15" x14ac:dyDescent="0.25">
      <c r="A1655" s="4"/>
      <c r="B1655" s="4"/>
    </row>
    <row r="1656" spans="1:2" ht="15" x14ac:dyDescent="0.25">
      <c r="A1656" s="4"/>
      <c r="B1656" s="4"/>
    </row>
    <row r="1657" spans="1:2" ht="15" x14ac:dyDescent="0.25">
      <c r="A1657" s="4"/>
      <c r="B1657" s="4"/>
    </row>
    <row r="1658" spans="1:2" ht="15" x14ac:dyDescent="0.25">
      <c r="A1658" s="4"/>
      <c r="B1658" s="4"/>
    </row>
    <row r="1659" spans="1:2" ht="15" x14ac:dyDescent="0.25">
      <c r="A1659" s="4"/>
      <c r="B1659" s="4"/>
    </row>
    <row r="1660" spans="1:2" ht="15" x14ac:dyDescent="0.25">
      <c r="A1660" s="4"/>
      <c r="B1660" s="4"/>
    </row>
    <row r="1661" spans="1:2" ht="15" x14ac:dyDescent="0.25">
      <c r="A1661" s="4"/>
      <c r="B1661" s="4"/>
    </row>
    <row r="1662" spans="1:2" ht="15" x14ac:dyDescent="0.25">
      <c r="A1662" s="4"/>
      <c r="B1662" s="4"/>
    </row>
    <row r="1663" spans="1:2" ht="15" x14ac:dyDescent="0.25">
      <c r="A1663" s="4"/>
      <c r="B1663" s="4"/>
    </row>
    <row r="1664" spans="1:2" ht="15" x14ac:dyDescent="0.25">
      <c r="A1664" s="4"/>
      <c r="B1664" s="4"/>
    </row>
    <row r="1665" spans="1:2" ht="15" x14ac:dyDescent="0.25">
      <c r="A1665" s="4"/>
      <c r="B1665" s="4"/>
    </row>
    <row r="1666" spans="1:2" ht="15" x14ac:dyDescent="0.25">
      <c r="A1666" s="4"/>
      <c r="B1666" s="4"/>
    </row>
    <row r="1667" spans="1:2" ht="15" x14ac:dyDescent="0.25">
      <c r="A1667" s="4"/>
      <c r="B1667" s="4"/>
    </row>
    <row r="1668" spans="1:2" ht="15" x14ac:dyDescent="0.25">
      <c r="A1668" s="4"/>
      <c r="B1668" s="4"/>
    </row>
    <row r="1669" spans="1:2" ht="15" x14ac:dyDescent="0.25">
      <c r="A1669" s="4"/>
      <c r="B1669" s="4"/>
    </row>
    <row r="1670" spans="1:2" ht="15" x14ac:dyDescent="0.25">
      <c r="A1670" s="4"/>
      <c r="B1670" s="4"/>
    </row>
    <row r="1671" spans="1:2" ht="15" x14ac:dyDescent="0.25">
      <c r="A1671" s="4"/>
      <c r="B1671" s="4"/>
    </row>
    <row r="1672" spans="1:2" ht="15" x14ac:dyDescent="0.25">
      <c r="A1672" s="4"/>
      <c r="B1672" s="4"/>
    </row>
    <row r="1673" spans="1:2" ht="15" x14ac:dyDescent="0.25">
      <c r="A1673" s="4"/>
      <c r="B1673" s="4"/>
    </row>
    <row r="1674" spans="1:2" ht="15" x14ac:dyDescent="0.25">
      <c r="A1674" s="4"/>
      <c r="B1674" s="4"/>
    </row>
    <row r="1675" spans="1:2" ht="15" x14ac:dyDescent="0.25">
      <c r="A1675" s="4"/>
      <c r="B1675" s="4"/>
    </row>
    <row r="1676" spans="1:2" ht="15" x14ac:dyDescent="0.25">
      <c r="A1676" s="4"/>
      <c r="B1676" s="4"/>
    </row>
    <row r="1677" spans="1:2" ht="15" x14ac:dyDescent="0.25">
      <c r="A1677" s="4"/>
      <c r="B1677" s="4"/>
    </row>
    <row r="1678" spans="1:2" ht="15" x14ac:dyDescent="0.25">
      <c r="A1678" s="4"/>
      <c r="B1678" s="4"/>
    </row>
    <row r="1679" spans="1:2" ht="15" x14ac:dyDescent="0.25">
      <c r="A1679" s="4"/>
      <c r="B1679" s="4"/>
    </row>
    <row r="1680" spans="1:2" ht="15" x14ac:dyDescent="0.25">
      <c r="A1680" s="4"/>
      <c r="B1680" s="4"/>
    </row>
    <row r="1681" spans="1:2" ht="15" x14ac:dyDescent="0.25">
      <c r="A1681" s="4"/>
      <c r="B1681" s="4"/>
    </row>
    <row r="1682" spans="1:2" ht="15" x14ac:dyDescent="0.25">
      <c r="A1682" s="4"/>
      <c r="B1682" s="4"/>
    </row>
    <row r="1683" spans="1:2" ht="15" x14ac:dyDescent="0.25">
      <c r="A1683" s="4"/>
      <c r="B1683" s="4"/>
    </row>
    <row r="1684" spans="1:2" ht="15" x14ac:dyDescent="0.25">
      <c r="A1684" s="4"/>
      <c r="B1684" s="4"/>
    </row>
    <row r="1685" spans="1:2" ht="15" x14ac:dyDescent="0.25">
      <c r="A1685" s="4"/>
      <c r="B1685" s="4"/>
    </row>
    <row r="1686" spans="1:2" ht="15" x14ac:dyDescent="0.25">
      <c r="A1686" s="4"/>
      <c r="B1686" s="4"/>
    </row>
    <row r="1687" spans="1:2" ht="15" x14ac:dyDescent="0.25">
      <c r="A1687" s="4"/>
      <c r="B1687" s="4"/>
    </row>
    <row r="1688" spans="1:2" ht="15" x14ac:dyDescent="0.25">
      <c r="A1688" s="4"/>
      <c r="B1688" s="4"/>
    </row>
    <row r="1689" spans="1:2" ht="15" x14ac:dyDescent="0.25">
      <c r="A1689" s="4"/>
      <c r="B1689" s="4"/>
    </row>
    <row r="1690" spans="1:2" ht="15" x14ac:dyDescent="0.25">
      <c r="A1690" s="4"/>
      <c r="B1690" s="4"/>
    </row>
    <row r="1691" spans="1:2" ht="15" x14ac:dyDescent="0.25">
      <c r="A1691" s="4"/>
      <c r="B1691" s="4"/>
    </row>
    <row r="1692" spans="1:2" ht="15" x14ac:dyDescent="0.25">
      <c r="A1692" s="4"/>
      <c r="B1692" s="4"/>
    </row>
    <row r="1693" spans="1:2" ht="15" x14ac:dyDescent="0.25">
      <c r="A1693" s="4"/>
      <c r="B1693" s="4"/>
    </row>
    <row r="1694" spans="1:2" ht="15" x14ac:dyDescent="0.25">
      <c r="A1694" s="4"/>
      <c r="B1694" s="4"/>
    </row>
    <row r="1695" spans="1:2" ht="15" x14ac:dyDescent="0.25">
      <c r="A1695" s="4"/>
      <c r="B1695" s="4"/>
    </row>
    <row r="1696" spans="1:2" ht="15" x14ac:dyDescent="0.25">
      <c r="A1696" s="4"/>
      <c r="B1696" s="4"/>
    </row>
    <row r="1697" spans="1:4" ht="15" x14ac:dyDescent="0.25">
      <c r="A1697" s="4"/>
      <c r="B1697" s="4"/>
    </row>
    <row r="1698" spans="1:4" ht="15" x14ac:dyDescent="0.25">
      <c r="A1698" s="4"/>
      <c r="B1698" s="4"/>
    </row>
    <row r="1699" spans="1:4" ht="15" x14ac:dyDescent="0.25">
      <c r="A1699" s="4"/>
      <c r="B1699" s="4"/>
    </row>
    <row r="1700" spans="1:4" s="166" customFormat="1" ht="15" x14ac:dyDescent="0.25">
      <c r="A1700" s="4"/>
      <c r="B1700" s="4"/>
      <c r="C1700" s="69"/>
      <c r="D1700" s="69"/>
    </row>
    <row r="1701" spans="1:4" s="166" customFormat="1" ht="15" x14ac:dyDescent="0.25">
      <c r="A1701" s="4"/>
      <c r="B1701" s="4"/>
      <c r="C1701" s="69"/>
      <c r="D1701" s="69"/>
    </row>
    <row r="1702" spans="1:4" s="166" customFormat="1" ht="15" x14ac:dyDescent="0.25">
      <c r="A1702" s="4"/>
      <c r="B1702" s="4"/>
    </row>
    <row r="1703" spans="1:4" ht="15" x14ac:dyDescent="0.25">
      <c r="A1703" s="4"/>
      <c r="B1703" s="4"/>
      <c r="C1703" s="166"/>
      <c r="D1703" s="166"/>
    </row>
    <row r="1704" spans="1:4" ht="15" x14ac:dyDescent="0.25">
      <c r="A1704" s="4"/>
      <c r="B1704" s="4"/>
      <c r="C1704" s="166"/>
      <c r="D1704" s="166"/>
    </row>
    <row r="1705" spans="1:4" ht="15" x14ac:dyDescent="0.25">
      <c r="A1705" s="4"/>
      <c r="B1705" s="4"/>
    </row>
    <row r="1706" spans="1:4" ht="15" x14ac:dyDescent="0.25">
      <c r="A1706" s="4"/>
      <c r="B1706" s="4"/>
    </row>
    <row r="1707" spans="1:4" ht="15" x14ac:dyDescent="0.25">
      <c r="A1707" s="4"/>
      <c r="B1707" s="4"/>
    </row>
    <row r="1708" spans="1:4" ht="15" x14ac:dyDescent="0.25">
      <c r="A1708" s="4"/>
      <c r="B1708" s="4"/>
    </row>
    <row r="1709" spans="1:4" ht="15" x14ac:dyDescent="0.25">
      <c r="A1709" s="4"/>
      <c r="B1709" s="4"/>
    </row>
    <row r="1710" spans="1:4" ht="15" x14ac:dyDescent="0.25">
      <c r="A1710" s="4"/>
      <c r="B1710" s="4"/>
    </row>
    <row r="1711" spans="1:4" ht="15" x14ac:dyDescent="0.25">
      <c r="A1711" s="4"/>
      <c r="B1711" s="4"/>
    </row>
    <row r="1712" spans="1:4" ht="15" x14ac:dyDescent="0.25">
      <c r="A1712" s="4"/>
      <c r="B1712" s="4"/>
    </row>
    <row r="1713" spans="1:2" ht="15" x14ac:dyDescent="0.25">
      <c r="A1713" s="4"/>
      <c r="B1713" s="4"/>
    </row>
    <row r="1714" spans="1:2" ht="15" x14ac:dyDescent="0.25">
      <c r="A1714" s="4"/>
      <c r="B1714" s="4"/>
    </row>
    <row r="1715" spans="1:2" ht="15" x14ac:dyDescent="0.25">
      <c r="A1715" s="4"/>
      <c r="B1715" s="4"/>
    </row>
    <row r="1716" spans="1:2" ht="15" x14ac:dyDescent="0.25">
      <c r="A1716" s="4"/>
      <c r="B1716" s="4"/>
    </row>
    <row r="1717" spans="1:2" ht="15" x14ac:dyDescent="0.25">
      <c r="A1717" s="4"/>
      <c r="B1717" s="4"/>
    </row>
    <row r="1718" spans="1:2" ht="15" x14ac:dyDescent="0.25">
      <c r="A1718" s="4"/>
      <c r="B1718" s="4"/>
    </row>
    <row r="1719" spans="1:2" ht="15" x14ac:dyDescent="0.25">
      <c r="A1719" s="4"/>
      <c r="B1719" s="4"/>
    </row>
    <row r="1720" spans="1:2" ht="15" x14ac:dyDescent="0.25">
      <c r="A1720" s="4"/>
      <c r="B1720" s="4"/>
    </row>
    <row r="1721" spans="1:2" ht="15" x14ac:dyDescent="0.25">
      <c r="A1721" s="4"/>
      <c r="B1721" s="4"/>
    </row>
    <row r="1722" spans="1:2" ht="15" x14ac:dyDescent="0.25">
      <c r="A1722" s="4"/>
      <c r="B1722" s="4"/>
    </row>
    <row r="1723" spans="1:2" ht="15" x14ac:dyDescent="0.25">
      <c r="A1723" s="4"/>
      <c r="B1723" s="4"/>
    </row>
    <row r="1724" spans="1:2" ht="15" x14ac:dyDescent="0.25">
      <c r="A1724" s="4"/>
      <c r="B1724" s="4"/>
    </row>
    <row r="1725" spans="1:2" ht="15" x14ac:dyDescent="0.25">
      <c r="A1725" s="4"/>
      <c r="B1725" s="4"/>
    </row>
    <row r="1726" spans="1:2" ht="15" x14ac:dyDescent="0.25">
      <c r="A1726" s="4"/>
      <c r="B1726" s="4"/>
    </row>
    <row r="1727" spans="1:2" ht="15" x14ac:dyDescent="0.25">
      <c r="A1727" s="4"/>
      <c r="B1727" s="4"/>
    </row>
    <row r="1728" spans="1:2" ht="15" x14ac:dyDescent="0.25">
      <c r="A1728" s="4"/>
      <c r="B1728" s="4"/>
    </row>
    <row r="1729" spans="1:2" ht="15" x14ac:dyDescent="0.25">
      <c r="A1729" s="4"/>
      <c r="B1729" s="4"/>
    </row>
    <row r="1730" spans="1:2" ht="15" x14ac:dyDescent="0.25">
      <c r="A1730" s="4"/>
      <c r="B1730" s="4"/>
    </row>
    <row r="1731" spans="1:2" ht="15" x14ac:dyDescent="0.25">
      <c r="A1731" s="4"/>
      <c r="B1731" s="4"/>
    </row>
    <row r="1732" spans="1:2" ht="15" x14ac:dyDescent="0.25">
      <c r="A1732" s="4"/>
      <c r="B1732" s="4"/>
    </row>
    <row r="1733" spans="1:2" ht="15" x14ac:dyDescent="0.25">
      <c r="A1733" s="4"/>
      <c r="B1733" s="4"/>
    </row>
    <row r="1734" spans="1:2" ht="15" x14ac:dyDescent="0.25">
      <c r="A1734" s="4"/>
      <c r="B1734" s="4"/>
    </row>
    <row r="1735" spans="1:2" ht="15" x14ac:dyDescent="0.25">
      <c r="A1735" s="4"/>
      <c r="B1735" s="4"/>
    </row>
    <row r="1736" spans="1:2" ht="15" x14ac:dyDescent="0.25">
      <c r="A1736" s="4"/>
      <c r="B1736" s="4"/>
    </row>
    <row r="1737" spans="1:2" ht="15" x14ac:dyDescent="0.25">
      <c r="A1737" s="4"/>
      <c r="B1737" s="4"/>
    </row>
    <row r="1738" spans="1:2" ht="15" x14ac:dyDescent="0.25">
      <c r="A1738" s="4"/>
      <c r="B1738" s="4"/>
    </row>
    <row r="1739" spans="1:2" ht="15" x14ac:dyDescent="0.25">
      <c r="A1739" s="4"/>
      <c r="B1739" s="4"/>
    </row>
    <row r="1740" spans="1:2" ht="15" x14ac:dyDescent="0.25">
      <c r="A1740" s="4"/>
      <c r="B1740" s="4"/>
    </row>
    <row r="1741" spans="1:2" ht="15" x14ac:dyDescent="0.25">
      <c r="A1741" s="4"/>
      <c r="B1741" s="4"/>
    </row>
    <row r="1742" spans="1:2" ht="15" x14ac:dyDescent="0.25">
      <c r="A1742" s="4"/>
      <c r="B1742" s="4"/>
    </row>
    <row r="1743" spans="1:2" ht="15" x14ac:dyDescent="0.25">
      <c r="A1743" s="4"/>
      <c r="B1743" s="4"/>
    </row>
    <row r="1744" spans="1:2" ht="15" x14ac:dyDescent="0.25">
      <c r="A1744" s="4"/>
      <c r="B1744" s="4"/>
    </row>
    <row r="1745" spans="1:2" ht="15" x14ac:dyDescent="0.25">
      <c r="A1745" s="4"/>
      <c r="B1745" s="4"/>
    </row>
    <row r="1746" spans="1:2" ht="15" x14ac:dyDescent="0.25">
      <c r="A1746" s="4"/>
      <c r="B1746" s="4"/>
    </row>
    <row r="1747" spans="1:2" ht="15" x14ac:dyDescent="0.25">
      <c r="A1747" s="4"/>
      <c r="B1747" s="4"/>
    </row>
    <row r="1748" spans="1:2" ht="15" x14ac:dyDescent="0.25">
      <c r="A1748" s="4"/>
      <c r="B1748" s="4"/>
    </row>
    <row r="1749" spans="1:2" ht="15" x14ac:dyDescent="0.25">
      <c r="A1749" s="4"/>
      <c r="B1749" s="4"/>
    </row>
    <row r="1750" spans="1:2" ht="15" x14ac:dyDescent="0.25">
      <c r="A1750" s="4"/>
      <c r="B1750" s="4"/>
    </row>
    <row r="1751" spans="1:2" ht="15" x14ac:dyDescent="0.25">
      <c r="A1751" s="4"/>
      <c r="B1751" s="4"/>
    </row>
    <row r="1752" spans="1:2" ht="15" x14ac:dyDescent="0.25">
      <c r="A1752" s="4"/>
      <c r="B1752" s="4"/>
    </row>
    <row r="1753" spans="1:2" ht="15" x14ac:dyDescent="0.25">
      <c r="A1753" s="4"/>
      <c r="B1753" s="4"/>
    </row>
    <row r="1754" spans="1:2" ht="15" x14ac:dyDescent="0.25">
      <c r="A1754" s="4"/>
      <c r="B1754" s="4"/>
    </row>
    <row r="1755" spans="1:2" ht="15" x14ac:dyDescent="0.25">
      <c r="A1755" s="4"/>
      <c r="B1755" s="4"/>
    </row>
    <row r="1756" spans="1:2" ht="15" x14ac:dyDescent="0.25">
      <c r="A1756" s="4"/>
      <c r="B1756" s="4"/>
    </row>
    <row r="1757" spans="1:2" ht="15" x14ac:dyDescent="0.25">
      <c r="A1757" s="4"/>
      <c r="B1757" s="4"/>
    </row>
    <row r="1758" spans="1:2" ht="15" x14ac:dyDescent="0.25">
      <c r="A1758" s="4"/>
      <c r="B1758" s="4"/>
    </row>
    <row r="1759" spans="1:2" ht="15" x14ac:dyDescent="0.25">
      <c r="A1759" s="4"/>
      <c r="B1759" s="4"/>
    </row>
    <row r="1760" spans="1:2" ht="15" x14ac:dyDescent="0.25">
      <c r="A1760" s="4"/>
      <c r="B1760" s="4"/>
    </row>
    <row r="1761" spans="1:4" ht="15" x14ac:dyDescent="0.25">
      <c r="A1761" s="4"/>
      <c r="B1761" s="4"/>
    </row>
    <row r="1762" spans="1:4" ht="15" x14ac:dyDescent="0.25">
      <c r="A1762" s="4"/>
      <c r="B1762" s="4"/>
    </row>
    <row r="1763" spans="1:4" ht="15" x14ac:dyDescent="0.25">
      <c r="A1763" s="4"/>
      <c r="B1763" s="4"/>
    </row>
    <row r="1764" spans="1:4" ht="15" x14ac:dyDescent="0.25">
      <c r="A1764" s="4"/>
      <c r="B1764" s="4"/>
    </row>
    <row r="1765" spans="1:4" ht="15" collapsed="1" x14ac:dyDescent="0.25">
      <c r="A1765" s="4"/>
      <c r="B1765" s="4"/>
    </row>
    <row r="1766" spans="1:4" ht="15" x14ac:dyDescent="0.25">
      <c r="A1766" s="4"/>
      <c r="B1766" s="4"/>
    </row>
    <row r="1767" spans="1:4" s="166" customFormat="1" ht="15" x14ac:dyDescent="0.25">
      <c r="A1767" s="4"/>
      <c r="B1767" s="4"/>
      <c r="C1767" s="69"/>
      <c r="D1767" s="69"/>
    </row>
    <row r="1768" spans="1:4" ht="15" x14ac:dyDescent="0.25">
      <c r="A1768" s="4"/>
      <c r="B1768" s="4"/>
    </row>
    <row r="1769" spans="1:4" ht="15" x14ac:dyDescent="0.25">
      <c r="A1769" s="4"/>
      <c r="B1769" s="4"/>
      <c r="C1769" s="166"/>
      <c r="D1769" s="166"/>
    </row>
    <row r="1770" spans="1:4" ht="15" x14ac:dyDescent="0.25">
      <c r="A1770" s="4"/>
      <c r="B1770" s="4"/>
    </row>
    <row r="1771" spans="1:4" ht="15" x14ac:dyDescent="0.25">
      <c r="A1771" s="4"/>
      <c r="B1771" s="4"/>
    </row>
    <row r="1772" spans="1:4" ht="15" x14ac:dyDescent="0.25">
      <c r="A1772" s="4"/>
      <c r="B1772" s="4"/>
    </row>
    <row r="1773" spans="1:4" ht="15" x14ac:dyDescent="0.25">
      <c r="A1773" s="4"/>
      <c r="B1773" s="4"/>
    </row>
    <row r="1774" spans="1:4" ht="15" x14ac:dyDescent="0.25">
      <c r="A1774" s="4"/>
      <c r="B1774" s="4"/>
    </row>
    <row r="1775" spans="1:4" ht="15" x14ac:dyDescent="0.25">
      <c r="A1775" s="4"/>
      <c r="B1775" s="4"/>
    </row>
    <row r="1776" spans="1:4" ht="15" x14ac:dyDescent="0.25">
      <c r="A1776" s="4"/>
      <c r="B1776" s="4"/>
    </row>
    <row r="1777" spans="1:2" ht="15" x14ac:dyDescent="0.25">
      <c r="A1777" s="4"/>
      <c r="B1777" s="4"/>
    </row>
    <row r="1778" spans="1:2" ht="15" x14ac:dyDescent="0.25">
      <c r="A1778" s="4"/>
      <c r="B1778" s="4"/>
    </row>
    <row r="1779" spans="1:2" ht="15" x14ac:dyDescent="0.25">
      <c r="A1779" s="4"/>
      <c r="B1779" s="4"/>
    </row>
    <row r="1780" spans="1:2" ht="15" x14ac:dyDescent="0.25">
      <c r="A1780" s="4"/>
      <c r="B1780" s="4"/>
    </row>
    <row r="1781" spans="1:2" ht="15" x14ac:dyDescent="0.25">
      <c r="A1781" s="4"/>
      <c r="B1781" s="4"/>
    </row>
    <row r="1782" spans="1:2" ht="15" x14ac:dyDescent="0.25">
      <c r="A1782" s="4"/>
      <c r="B1782" s="4"/>
    </row>
    <row r="1783" spans="1:2" ht="15" x14ac:dyDescent="0.25">
      <c r="A1783" s="4"/>
      <c r="B1783" s="4"/>
    </row>
    <row r="1784" spans="1:2" ht="15" x14ac:dyDescent="0.25">
      <c r="A1784" s="4"/>
      <c r="B1784" s="4"/>
    </row>
    <row r="1785" spans="1:2" ht="15" x14ac:dyDescent="0.25">
      <c r="A1785" s="4"/>
      <c r="B1785" s="4"/>
    </row>
    <row r="1786" spans="1:2" ht="15" x14ac:dyDescent="0.25">
      <c r="A1786" s="4"/>
      <c r="B1786" s="4"/>
    </row>
    <row r="1787" spans="1:2" ht="15" x14ac:dyDescent="0.25">
      <c r="A1787" s="4"/>
      <c r="B1787" s="4"/>
    </row>
    <row r="1788" spans="1:2" ht="15" x14ac:dyDescent="0.25">
      <c r="A1788" s="4"/>
      <c r="B1788" s="4"/>
    </row>
    <row r="1789" spans="1:2" ht="15" x14ac:dyDescent="0.25">
      <c r="A1789" s="4"/>
      <c r="B1789" s="4"/>
    </row>
    <row r="1790" spans="1:2" ht="15" x14ac:dyDescent="0.25">
      <c r="A1790" s="4"/>
      <c r="B1790" s="4"/>
    </row>
    <row r="1791" spans="1:2" ht="15" x14ac:dyDescent="0.25">
      <c r="A1791" s="4"/>
      <c r="B1791" s="4"/>
    </row>
    <row r="1792" spans="1:2" ht="15" x14ac:dyDescent="0.25">
      <c r="A1792" s="4"/>
      <c r="B1792" s="4"/>
    </row>
    <row r="1793" spans="1:2" ht="15" x14ac:dyDescent="0.25">
      <c r="A1793" s="4"/>
      <c r="B1793" s="4"/>
    </row>
    <row r="1794" spans="1:2" ht="15" x14ac:dyDescent="0.25">
      <c r="A1794" s="4"/>
      <c r="B1794" s="4"/>
    </row>
    <row r="1795" spans="1:2" ht="15" x14ac:dyDescent="0.25">
      <c r="A1795" s="4"/>
      <c r="B1795" s="4"/>
    </row>
    <row r="1796" spans="1:2" ht="15" x14ac:dyDescent="0.25">
      <c r="A1796" s="4"/>
      <c r="B1796" s="4"/>
    </row>
    <row r="1797" spans="1:2" ht="15" x14ac:dyDescent="0.25">
      <c r="A1797" s="4"/>
      <c r="B1797" s="4"/>
    </row>
    <row r="1798" spans="1:2" ht="15" x14ac:dyDescent="0.25">
      <c r="A1798" s="4"/>
      <c r="B1798" s="4"/>
    </row>
    <row r="1799" spans="1:2" ht="15" x14ac:dyDescent="0.25">
      <c r="A1799" s="4"/>
      <c r="B1799" s="4"/>
    </row>
    <row r="1800" spans="1:2" ht="15" x14ac:dyDescent="0.25">
      <c r="A1800" s="4"/>
      <c r="B1800" s="4"/>
    </row>
    <row r="1801" spans="1:2" ht="15" x14ac:dyDescent="0.25">
      <c r="A1801" s="4"/>
      <c r="B1801" s="4"/>
    </row>
  </sheetData>
  <dataConsolidate/>
  <pageMargins left="0.7" right="0.7" top="0.75" bottom="0.75" header="0.3" footer="0.3"/>
  <pageSetup orientation="portrait" horizontalDpi="200" verticalDpi="200"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507"/>
  <sheetViews>
    <sheetView topLeftCell="A111" zoomScale="160" zoomScaleNormal="160" workbookViewId="0">
      <selection activeCell="F10" sqref="F10"/>
    </sheetView>
  </sheetViews>
  <sheetFormatPr defaultRowHeight="15" x14ac:dyDescent="0.25"/>
  <cols>
    <col min="1" max="1" width="17.5703125" style="8" bestFit="1" customWidth="1"/>
    <col min="2" max="2" width="11" customWidth="1"/>
    <col min="3" max="3" width="41.140625" style="8" bestFit="1" customWidth="1"/>
    <col min="4" max="4" width="7.42578125" style="8" customWidth="1"/>
    <col min="5" max="5" width="9.42578125" style="8" customWidth="1"/>
    <col min="6" max="6" width="7.85546875" customWidth="1"/>
    <col min="7" max="7" width="1.85546875" customWidth="1"/>
    <col min="8" max="8" width="41.140625" bestFit="1" customWidth="1"/>
    <col min="9" max="9" width="16.7109375" bestFit="1" customWidth="1"/>
  </cols>
  <sheetData>
    <row r="1" spans="1:9" s="161" customFormat="1" ht="57" x14ac:dyDescent="0.25">
      <c r="A1" s="160" t="s">
        <v>14154</v>
      </c>
      <c r="B1" s="157" t="s">
        <v>14459</v>
      </c>
      <c r="C1" s="159" t="s">
        <v>14882</v>
      </c>
      <c r="D1" s="157" t="s">
        <v>14653</v>
      </c>
      <c r="E1" s="158" t="s">
        <v>12241</v>
      </c>
      <c r="F1" s="159" t="s">
        <v>11148</v>
      </c>
      <c r="G1" s="158" t="s">
        <v>12092</v>
      </c>
      <c r="H1" s="262" t="s">
        <v>15971</v>
      </c>
      <c r="I1" s="263" t="s">
        <v>16071</v>
      </c>
    </row>
    <row r="2" spans="1:9" s="161" customFormat="1" x14ac:dyDescent="0.25">
      <c r="A2" s="290"/>
      <c r="B2" s="291" t="s">
        <v>16062</v>
      </c>
      <c r="C2" s="292" t="s">
        <v>71</v>
      </c>
      <c r="D2" s="293"/>
      <c r="E2" s="294"/>
      <c r="F2" s="295"/>
      <c r="G2" s="294"/>
      <c r="H2" s="296"/>
      <c r="I2" s="296"/>
    </row>
    <row r="3" spans="1:9" s="161" customFormat="1" x14ac:dyDescent="0.25">
      <c r="A3" s="290"/>
      <c r="B3" s="291" t="s">
        <v>16622</v>
      </c>
      <c r="C3" s="292" t="s">
        <v>16620</v>
      </c>
      <c r="D3" s="293"/>
      <c r="E3" s="294"/>
      <c r="F3" s="295"/>
      <c r="G3" s="294"/>
      <c r="H3" s="296"/>
      <c r="I3" s="296"/>
    </row>
    <row r="4" spans="1:9" s="161" customFormat="1" x14ac:dyDescent="0.25">
      <c r="A4" s="139" t="s">
        <v>14319</v>
      </c>
      <c r="B4" s="225" t="s">
        <v>16047</v>
      </c>
      <c r="C4" s="216" t="s">
        <v>16018</v>
      </c>
      <c r="D4" s="217"/>
      <c r="E4" s="218"/>
      <c r="F4" s="219"/>
      <c r="G4" s="218"/>
      <c r="H4" s="259"/>
      <c r="I4" s="259"/>
    </row>
    <row r="5" spans="1:9" s="161" customFormat="1" x14ac:dyDescent="0.25">
      <c r="A5" s="139" t="s">
        <v>14319</v>
      </c>
      <c r="B5" s="225" t="s">
        <v>16048</v>
      </c>
      <c r="C5" s="216" t="s">
        <v>16017</v>
      </c>
      <c r="D5" s="217"/>
      <c r="E5" s="218"/>
      <c r="F5" s="219"/>
      <c r="G5" s="218"/>
      <c r="H5" s="259"/>
      <c r="I5" s="259"/>
    </row>
    <row r="6" spans="1:9" s="161" customFormat="1" x14ac:dyDescent="0.25">
      <c r="A6" s="139" t="s">
        <v>14319</v>
      </c>
      <c r="B6" s="225" t="s">
        <v>16049</v>
      </c>
      <c r="C6" s="216" t="s">
        <v>16016</v>
      </c>
      <c r="D6" s="217"/>
      <c r="E6" s="218"/>
      <c r="F6" s="219"/>
      <c r="G6" s="218"/>
      <c r="H6" s="259"/>
      <c r="I6" s="259"/>
    </row>
    <row r="7" spans="1:9" s="161" customFormat="1" x14ac:dyDescent="0.25">
      <c r="A7" s="139" t="s">
        <v>14319</v>
      </c>
      <c r="B7" s="215" t="s">
        <v>16032</v>
      </c>
      <c r="C7" s="216" t="s">
        <v>16033</v>
      </c>
      <c r="D7" s="217"/>
      <c r="E7" s="218"/>
      <c r="F7" s="219"/>
      <c r="G7" s="218"/>
      <c r="H7" s="259"/>
      <c r="I7" s="259"/>
    </row>
    <row r="8" spans="1:9" x14ac:dyDescent="0.25">
      <c r="A8" s="139" t="s">
        <v>14319</v>
      </c>
      <c r="B8" s="135" t="s">
        <v>14462</v>
      </c>
      <c r="C8" s="137" t="s">
        <v>14881</v>
      </c>
      <c r="D8" s="135"/>
      <c r="E8" s="136" t="s">
        <v>14456</v>
      </c>
      <c r="F8" s="138"/>
      <c r="G8" s="136"/>
      <c r="H8" s="260"/>
      <c r="I8" s="260"/>
    </row>
    <row r="9" spans="1:9" x14ac:dyDescent="0.25">
      <c r="A9" s="139" t="s">
        <v>14319</v>
      </c>
      <c r="B9" s="220"/>
      <c r="C9" s="250" t="s">
        <v>556</v>
      </c>
      <c r="D9" s="220"/>
      <c r="E9" s="222"/>
      <c r="F9" s="223"/>
      <c r="G9" s="222"/>
      <c r="H9" s="260"/>
      <c r="I9" s="260"/>
    </row>
    <row r="10" spans="1:9" x14ac:dyDescent="0.25">
      <c r="A10" s="139" t="s">
        <v>14319</v>
      </c>
      <c r="B10" s="220"/>
      <c r="C10" s="250" t="s">
        <v>558</v>
      </c>
      <c r="D10" s="220"/>
      <c r="E10" s="222"/>
      <c r="F10" s="223"/>
      <c r="G10" s="222"/>
      <c r="H10" s="260"/>
      <c r="I10" s="260"/>
    </row>
    <row r="11" spans="1:9" x14ac:dyDescent="0.25">
      <c r="A11" s="139" t="s">
        <v>14319</v>
      </c>
      <c r="B11" s="220"/>
      <c r="C11" s="250" t="s">
        <v>561</v>
      </c>
      <c r="D11" s="220"/>
      <c r="E11" s="222"/>
      <c r="F11" s="223"/>
      <c r="G11" s="222"/>
      <c r="H11" s="260"/>
      <c r="I11" s="260"/>
    </row>
    <row r="12" spans="1:9" x14ac:dyDescent="0.25">
      <c r="A12" s="139" t="s">
        <v>14319</v>
      </c>
      <c r="B12" s="220"/>
      <c r="C12" s="250" t="s">
        <v>564</v>
      </c>
      <c r="D12" s="220"/>
      <c r="E12" s="222"/>
      <c r="F12" s="223"/>
      <c r="G12" s="222"/>
      <c r="H12" s="260"/>
      <c r="I12" s="260"/>
    </row>
    <row r="13" spans="1:9" x14ac:dyDescent="0.25">
      <c r="A13" s="139" t="s">
        <v>14319</v>
      </c>
      <c r="B13" s="220"/>
      <c r="C13" s="250" t="s">
        <v>567</v>
      </c>
      <c r="D13" s="220"/>
      <c r="E13" s="222"/>
      <c r="F13" s="223"/>
      <c r="G13" s="222"/>
      <c r="H13" s="260"/>
      <c r="I13" s="260"/>
    </row>
    <row r="14" spans="1:9" x14ac:dyDescent="0.25">
      <c r="A14" s="139" t="s">
        <v>14319</v>
      </c>
      <c r="B14" s="220"/>
      <c r="C14" s="161" t="s">
        <v>570</v>
      </c>
      <c r="D14" s="220"/>
      <c r="E14" s="222"/>
      <c r="F14" s="223"/>
      <c r="G14" s="222"/>
      <c r="H14" s="260"/>
      <c r="I14" s="260"/>
    </row>
    <row r="15" spans="1:9" x14ac:dyDescent="0.25">
      <c r="A15" s="139" t="s">
        <v>14319</v>
      </c>
      <c r="B15" s="220"/>
      <c r="C15" s="161" t="s">
        <v>573</v>
      </c>
      <c r="D15" s="220"/>
      <c r="E15" s="222"/>
      <c r="F15" s="223"/>
      <c r="G15" s="222"/>
      <c r="H15" s="260"/>
      <c r="I15" s="260"/>
    </row>
    <row r="16" spans="1:9" x14ac:dyDescent="0.25">
      <c r="A16" s="139" t="s">
        <v>14319</v>
      </c>
      <c r="B16" s="220"/>
      <c r="C16" s="161" t="s">
        <v>576</v>
      </c>
      <c r="D16" s="220"/>
      <c r="E16" s="222"/>
      <c r="F16" s="223"/>
      <c r="G16" s="222"/>
      <c r="H16" s="260"/>
      <c r="I16" s="260"/>
    </row>
    <row r="17" spans="1:9" x14ac:dyDescent="0.25">
      <c r="A17" s="139" t="s">
        <v>14319</v>
      </c>
      <c r="B17" s="220"/>
      <c r="C17" s="161" t="s">
        <v>579</v>
      </c>
      <c r="D17" s="220"/>
      <c r="E17" s="222"/>
      <c r="F17" s="223"/>
      <c r="G17" s="222"/>
      <c r="H17" s="260"/>
      <c r="I17" s="260"/>
    </row>
    <row r="18" spans="1:9" x14ac:dyDescent="0.25">
      <c r="A18" s="139" t="s">
        <v>14319</v>
      </c>
      <c r="B18" s="220"/>
      <c r="C18" s="161" t="s">
        <v>582</v>
      </c>
      <c r="D18" s="220"/>
      <c r="E18" s="222"/>
      <c r="F18" s="223"/>
      <c r="G18" s="222"/>
      <c r="H18" s="260"/>
      <c r="I18" s="260"/>
    </row>
    <row r="19" spans="1:9" x14ac:dyDescent="0.25">
      <c r="A19" s="139" t="s">
        <v>14319</v>
      </c>
      <c r="B19" s="220"/>
      <c r="C19" s="161" t="s">
        <v>585</v>
      </c>
      <c r="D19" s="220"/>
      <c r="E19" s="222"/>
      <c r="F19" s="223"/>
      <c r="G19" s="222"/>
      <c r="H19" s="260"/>
      <c r="I19" s="260"/>
    </row>
    <row r="20" spans="1:9" x14ac:dyDescent="0.25">
      <c r="A20" s="139" t="s">
        <v>14319</v>
      </c>
      <c r="B20" s="220"/>
      <c r="C20" s="250" t="s">
        <v>588</v>
      </c>
      <c r="D20" s="220"/>
      <c r="E20" s="222"/>
      <c r="F20" s="223"/>
      <c r="G20" s="222"/>
      <c r="H20" s="260"/>
      <c r="I20" s="260"/>
    </row>
    <row r="21" spans="1:9" x14ac:dyDescent="0.25">
      <c r="A21" s="139" t="s">
        <v>14319</v>
      </c>
      <c r="B21" s="220"/>
      <c r="C21" s="250" t="s">
        <v>591</v>
      </c>
      <c r="D21" s="220"/>
      <c r="E21" s="222"/>
      <c r="F21" s="223"/>
      <c r="G21" s="222"/>
      <c r="H21" s="260"/>
      <c r="I21" s="260"/>
    </row>
    <row r="22" spans="1:9" x14ac:dyDescent="0.25">
      <c r="A22" s="139" t="s">
        <v>14319</v>
      </c>
      <c r="B22" s="220"/>
      <c r="C22" s="161" t="s">
        <v>594</v>
      </c>
      <c r="D22" s="220"/>
      <c r="E22" s="222"/>
      <c r="F22" s="223"/>
      <c r="G22" s="222"/>
      <c r="H22" s="260"/>
      <c r="I22" s="260"/>
    </row>
    <row r="23" spans="1:9" x14ac:dyDescent="0.25">
      <c r="A23" s="139" t="s">
        <v>14319</v>
      </c>
      <c r="B23" s="220"/>
      <c r="C23" s="161" t="s">
        <v>597</v>
      </c>
      <c r="D23" s="220"/>
      <c r="E23" s="222"/>
      <c r="F23" s="223"/>
      <c r="G23" s="222"/>
      <c r="H23" s="260"/>
      <c r="I23" s="260"/>
    </row>
    <row r="24" spans="1:9" x14ac:dyDescent="0.25">
      <c r="A24" s="139" t="s">
        <v>14319</v>
      </c>
      <c r="B24" s="135" t="s">
        <v>16316</v>
      </c>
      <c r="C24" s="137" t="s">
        <v>1260</v>
      </c>
      <c r="D24" s="135" t="s">
        <v>10525</v>
      </c>
      <c r="E24" s="136" t="s">
        <v>1260</v>
      </c>
      <c r="F24" s="140" t="s">
        <v>10289</v>
      </c>
      <c r="G24" s="137" t="s">
        <v>14175</v>
      </c>
      <c r="H24" s="260"/>
      <c r="I24" s="260"/>
    </row>
    <row r="25" spans="1:9" x14ac:dyDescent="0.25">
      <c r="A25" s="139" t="s">
        <v>14319</v>
      </c>
      <c r="B25" s="220"/>
      <c r="C25" s="161" t="s">
        <v>600</v>
      </c>
      <c r="D25" s="220"/>
      <c r="E25" s="222"/>
      <c r="F25" s="272"/>
      <c r="G25" s="221"/>
      <c r="H25" s="260"/>
      <c r="I25" s="260"/>
    </row>
    <row r="26" spans="1:9" x14ac:dyDescent="0.25">
      <c r="A26" s="139" t="s">
        <v>14319</v>
      </c>
      <c r="B26" s="220"/>
      <c r="C26" s="161" t="s">
        <v>603</v>
      </c>
      <c r="D26" s="220"/>
      <c r="E26" s="222"/>
      <c r="F26" s="272"/>
      <c r="G26" s="221"/>
      <c r="H26" s="260"/>
      <c r="I26" s="260"/>
    </row>
    <row r="27" spans="1:9" x14ac:dyDescent="0.25">
      <c r="A27" s="139" t="s">
        <v>14319</v>
      </c>
      <c r="B27" s="220"/>
      <c r="C27" s="161"/>
      <c r="D27" s="220"/>
      <c r="E27" s="222"/>
      <c r="F27" s="272"/>
      <c r="G27" s="221"/>
      <c r="H27" s="260"/>
      <c r="I27" s="260"/>
    </row>
    <row r="28" spans="1:9" x14ac:dyDescent="0.25">
      <c r="A28" s="139" t="s">
        <v>14319</v>
      </c>
      <c r="B28" s="220"/>
      <c r="C28" s="161"/>
      <c r="D28" s="220"/>
      <c r="E28" s="222"/>
      <c r="F28" s="272"/>
      <c r="G28" s="221"/>
      <c r="H28" s="260"/>
      <c r="I28" s="260"/>
    </row>
    <row r="29" spans="1:9" ht="30" x14ac:dyDescent="0.25">
      <c r="A29" s="139" t="s">
        <v>14319</v>
      </c>
      <c r="B29" s="220"/>
      <c r="C29" s="161" t="s">
        <v>609</v>
      </c>
      <c r="D29" s="220"/>
      <c r="E29" s="222"/>
      <c r="F29" s="272"/>
      <c r="G29" s="221"/>
      <c r="H29" s="260"/>
      <c r="I29" s="260"/>
    </row>
    <row r="30" spans="1:9" x14ac:dyDescent="0.25">
      <c r="A30" s="139" t="s">
        <v>14319</v>
      </c>
      <c r="B30" s="220"/>
      <c r="C30" s="161" t="s">
        <v>615</v>
      </c>
      <c r="D30" s="220"/>
      <c r="E30" s="222"/>
      <c r="F30" s="272"/>
      <c r="G30" s="221"/>
      <c r="H30" s="260"/>
      <c r="I30" s="260"/>
    </row>
    <row r="31" spans="1:9" x14ac:dyDescent="0.25">
      <c r="A31" s="139" t="s">
        <v>14319</v>
      </c>
      <c r="B31" s="220"/>
      <c r="C31" s="161" t="s">
        <v>618</v>
      </c>
      <c r="D31" s="220"/>
      <c r="E31" s="222"/>
      <c r="F31" s="272"/>
      <c r="G31" s="221"/>
      <c r="H31" s="260"/>
      <c r="I31" s="260"/>
    </row>
    <row r="32" spans="1:9" x14ac:dyDescent="0.25">
      <c r="A32" s="139" t="s">
        <v>14319</v>
      </c>
      <c r="B32" s="220"/>
      <c r="C32" s="161" t="s">
        <v>621</v>
      </c>
      <c r="D32" s="220"/>
      <c r="E32" s="222"/>
      <c r="F32" s="272"/>
      <c r="G32" s="221"/>
      <c r="H32" s="260"/>
      <c r="I32" s="260"/>
    </row>
    <row r="33" spans="1:9" x14ac:dyDescent="0.25">
      <c r="A33" s="139" t="s">
        <v>14319</v>
      </c>
      <c r="B33" s="220"/>
      <c r="C33" s="161" t="s">
        <v>633</v>
      </c>
      <c r="D33" s="220"/>
      <c r="E33" s="222"/>
      <c r="F33" s="272"/>
      <c r="G33" s="221"/>
      <c r="H33" s="260"/>
      <c r="I33" s="260"/>
    </row>
    <row r="34" spans="1:9" x14ac:dyDescent="0.25">
      <c r="A34" s="139" t="s">
        <v>14319</v>
      </c>
      <c r="B34" s="220"/>
      <c r="C34" s="161" t="s">
        <v>636</v>
      </c>
      <c r="D34" s="220"/>
      <c r="E34" s="222"/>
      <c r="F34" s="272"/>
      <c r="G34" s="221"/>
      <c r="H34" s="260"/>
      <c r="I34" s="260"/>
    </row>
    <row r="35" spans="1:9" x14ac:dyDescent="0.25">
      <c r="A35" s="139" t="s">
        <v>14319</v>
      </c>
      <c r="B35" s="220"/>
      <c r="C35" s="161" t="s">
        <v>639</v>
      </c>
      <c r="D35" s="220"/>
      <c r="E35" s="222"/>
      <c r="F35" s="272"/>
      <c r="G35" s="221"/>
      <c r="H35" s="260"/>
      <c r="I35" s="260"/>
    </row>
    <row r="36" spans="1:9" x14ac:dyDescent="0.25">
      <c r="A36" s="139" t="s">
        <v>14319</v>
      </c>
      <c r="B36" s="220"/>
      <c r="C36" s="161" t="s">
        <v>641</v>
      </c>
      <c r="D36" s="220"/>
      <c r="E36" s="222"/>
      <c r="F36" s="272"/>
      <c r="G36" s="221"/>
      <c r="H36" s="260"/>
      <c r="I36" s="260"/>
    </row>
    <row r="37" spans="1:9" x14ac:dyDescent="0.25">
      <c r="A37" s="139" t="s">
        <v>14319</v>
      </c>
      <c r="B37" s="220"/>
      <c r="C37" s="221"/>
      <c r="D37" s="220"/>
      <c r="E37" s="222"/>
      <c r="F37" s="272"/>
      <c r="G37" s="221"/>
      <c r="H37" s="260"/>
      <c r="I37" s="260"/>
    </row>
    <row r="38" spans="1:9" x14ac:dyDescent="0.25">
      <c r="A38" s="139" t="s">
        <v>14319</v>
      </c>
      <c r="B38" s="220"/>
      <c r="C38" s="221"/>
      <c r="D38" s="220"/>
      <c r="E38" s="222"/>
      <c r="F38" s="272"/>
      <c r="G38" s="221"/>
      <c r="H38" s="260"/>
      <c r="I38" s="260"/>
    </row>
    <row r="39" spans="1:9" x14ac:dyDescent="0.25">
      <c r="A39" s="139" t="s">
        <v>14319</v>
      </c>
      <c r="B39" s="220"/>
      <c r="C39" s="221"/>
      <c r="D39" s="220"/>
      <c r="E39" s="222"/>
      <c r="F39" s="272"/>
      <c r="G39" s="221"/>
      <c r="H39" s="260"/>
      <c r="I39" s="260"/>
    </row>
    <row r="40" spans="1:9" x14ac:dyDescent="0.25">
      <c r="A40" s="139" t="s">
        <v>14319</v>
      </c>
      <c r="B40" s="220"/>
      <c r="C40" s="221"/>
      <c r="D40" s="220"/>
      <c r="E40" s="222"/>
      <c r="F40" s="272"/>
      <c r="G40" s="221"/>
      <c r="H40" s="260"/>
      <c r="I40" s="260"/>
    </row>
    <row r="41" spans="1:9" x14ac:dyDescent="0.25">
      <c r="A41" s="139" t="s">
        <v>14319</v>
      </c>
      <c r="B41" s="220"/>
      <c r="C41" s="221"/>
      <c r="D41" s="220"/>
      <c r="E41" s="222"/>
      <c r="F41" s="272"/>
      <c r="G41" s="221"/>
      <c r="H41" s="260"/>
      <c r="I41" s="260"/>
    </row>
    <row r="42" spans="1:9" x14ac:dyDescent="0.25">
      <c r="A42" s="139" t="s">
        <v>14319</v>
      </c>
      <c r="B42" s="220"/>
      <c r="C42" s="221"/>
      <c r="D42" s="220"/>
      <c r="E42" s="222"/>
      <c r="F42" s="272"/>
      <c r="G42" s="221"/>
      <c r="H42" s="260"/>
      <c r="I42" s="260"/>
    </row>
    <row r="43" spans="1:9" x14ac:dyDescent="0.25">
      <c r="A43" s="139" t="s">
        <v>14319</v>
      </c>
      <c r="B43" s="220"/>
      <c r="C43" s="221"/>
      <c r="D43" s="220"/>
      <c r="E43" s="222"/>
      <c r="F43" s="272"/>
      <c r="G43" s="221"/>
      <c r="H43" s="260"/>
      <c r="I43" s="260"/>
    </row>
    <row r="44" spans="1:9" x14ac:dyDescent="0.25">
      <c r="A44" s="139" t="s">
        <v>14319</v>
      </c>
      <c r="B44" s="220"/>
      <c r="C44" s="221"/>
      <c r="D44" s="220"/>
      <c r="E44" s="222"/>
      <c r="F44" s="272"/>
      <c r="G44" s="221"/>
      <c r="H44" s="260"/>
      <c r="I44" s="260"/>
    </row>
    <row r="45" spans="1:9" x14ac:dyDescent="0.25">
      <c r="A45" s="139" t="s">
        <v>14319</v>
      </c>
      <c r="B45" s="220"/>
      <c r="C45" s="221"/>
      <c r="D45" s="220"/>
      <c r="E45" s="222"/>
      <c r="F45" s="272"/>
      <c r="G45" s="221"/>
      <c r="H45" s="260"/>
      <c r="I45" s="260"/>
    </row>
    <row r="46" spans="1:9" x14ac:dyDescent="0.25">
      <c r="A46" s="139" t="s">
        <v>14319</v>
      </c>
      <c r="B46" s="135" t="s">
        <v>16036</v>
      </c>
      <c r="C46" s="137" t="s">
        <v>16037</v>
      </c>
      <c r="D46" s="220"/>
      <c r="E46" s="222"/>
      <c r="F46" s="223"/>
      <c r="G46" s="222"/>
      <c r="H46" s="260"/>
      <c r="I46" s="260"/>
    </row>
    <row r="47" spans="1:9" x14ac:dyDescent="0.25">
      <c r="A47" s="228" t="s">
        <v>14319</v>
      </c>
      <c r="B47" s="229" t="s">
        <v>16052</v>
      </c>
      <c r="C47" s="227" t="s">
        <v>15350</v>
      </c>
      <c r="D47" s="220"/>
      <c r="E47" s="222"/>
      <c r="F47" s="223"/>
      <c r="G47" s="222"/>
      <c r="H47" s="260"/>
      <c r="I47" s="260"/>
    </row>
    <row r="48" spans="1:9" x14ac:dyDescent="0.25">
      <c r="A48" s="228" t="s">
        <v>14319</v>
      </c>
      <c r="B48" s="232" t="s">
        <v>16086</v>
      </c>
      <c r="C48" s="233" t="s">
        <v>16087</v>
      </c>
      <c r="D48" s="135"/>
      <c r="E48" s="136"/>
      <c r="F48" s="138"/>
      <c r="G48" s="136"/>
      <c r="H48" s="260"/>
      <c r="I48" s="260"/>
    </row>
    <row r="49" spans="1:9" x14ac:dyDescent="0.25">
      <c r="A49" s="235" t="s">
        <v>16152</v>
      </c>
      <c r="B49" s="229" t="s">
        <v>16124</v>
      </c>
      <c r="C49" s="233" t="s">
        <v>16166</v>
      </c>
      <c r="D49" s="220"/>
      <c r="E49" s="222"/>
      <c r="F49" s="223"/>
      <c r="G49" s="222"/>
      <c r="H49" s="260"/>
      <c r="I49" s="260"/>
    </row>
    <row r="50" spans="1:9" x14ac:dyDescent="0.25">
      <c r="A50" s="139" t="s">
        <v>10892</v>
      </c>
      <c r="B50" s="135" t="s">
        <v>14485</v>
      </c>
      <c r="C50" s="137" t="s">
        <v>14658</v>
      </c>
      <c r="D50" s="135" t="s">
        <v>10176</v>
      </c>
      <c r="E50" s="136" t="s">
        <v>644</v>
      </c>
      <c r="F50" s="140" t="s">
        <v>10176</v>
      </c>
      <c r="G50" s="136" t="s">
        <v>14171</v>
      </c>
      <c r="H50" s="260"/>
      <c r="I50" s="260"/>
    </row>
    <row r="51" spans="1:9" x14ac:dyDescent="0.25">
      <c r="A51" s="139" t="s">
        <v>10892</v>
      </c>
      <c r="B51" s="135" t="s">
        <v>14500</v>
      </c>
      <c r="C51" s="137" t="s">
        <v>14659</v>
      </c>
      <c r="D51" s="135" t="s">
        <v>10228</v>
      </c>
      <c r="E51" s="136" t="s">
        <v>925</v>
      </c>
      <c r="F51" s="140" t="s">
        <v>10178</v>
      </c>
      <c r="G51" s="136" t="s">
        <v>14171</v>
      </c>
      <c r="H51" s="260"/>
      <c r="I51" s="260"/>
    </row>
    <row r="52" spans="1:9" x14ac:dyDescent="0.25">
      <c r="A52" s="139" t="s">
        <v>10892</v>
      </c>
      <c r="B52" s="135" t="s">
        <v>14501</v>
      </c>
      <c r="C52" s="137" t="s">
        <v>928</v>
      </c>
      <c r="D52" s="135" t="s">
        <v>10229</v>
      </c>
      <c r="E52" s="136" t="s">
        <v>928</v>
      </c>
      <c r="F52" s="140" t="s">
        <v>10179</v>
      </c>
      <c r="G52" s="136" t="s">
        <v>14171</v>
      </c>
      <c r="H52" s="260"/>
      <c r="I52" s="260"/>
    </row>
    <row r="53" spans="1:9" x14ac:dyDescent="0.25">
      <c r="A53" s="139" t="s">
        <v>10892</v>
      </c>
      <c r="B53" s="137" t="s">
        <v>14502</v>
      </c>
      <c r="C53" s="137" t="s">
        <v>931</v>
      </c>
      <c r="D53" s="135" t="s">
        <v>10503</v>
      </c>
      <c r="E53" s="136" t="s">
        <v>931</v>
      </c>
      <c r="F53" s="140" t="s">
        <v>10180</v>
      </c>
      <c r="G53" s="136" t="s">
        <v>14171</v>
      </c>
      <c r="H53" s="260"/>
      <c r="I53" s="260"/>
    </row>
    <row r="54" spans="1:9" x14ac:dyDescent="0.25">
      <c r="A54" s="139" t="s">
        <v>10892</v>
      </c>
      <c r="B54" s="137" t="s">
        <v>14503</v>
      </c>
      <c r="C54" s="137" t="s">
        <v>934</v>
      </c>
      <c r="D54" s="135" t="s">
        <v>10223</v>
      </c>
      <c r="E54" s="136" t="s">
        <v>934</v>
      </c>
      <c r="F54" s="140" t="s">
        <v>10181</v>
      </c>
      <c r="G54" s="136" t="s">
        <v>14171</v>
      </c>
      <c r="H54" s="260"/>
      <c r="I54" s="260"/>
    </row>
    <row r="55" spans="1:9" x14ac:dyDescent="0.25">
      <c r="A55" s="139" t="s">
        <v>10892</v>
      </c>
      <c r="B55" s="137" t="s">
        <v>14504</v>
      </c>
      <c r="C55" s="137" t="s">
        <v>937</v>
      </c>
      <c r="D55" s="135" t="s">
        <v>10189</v>
      </c>
      <c r="E55" s="136" t="s">
        <v>937</v>
      </c>
      <c r="F55" s="140" t="s">
        <v>10182</v>
      </c>
      <c r="G55" s="136" t="s">
        <v>14171</v>
      </c>
      <c r="H55" s="260"/>
      <c r="I55" s="260"/>
    </row>
    <row r="56" spans="1:9" x14ac:dyDescent="0.25">
      <c r="A56" s="139" t="s">
        <v>10892</v>
      </c>
      <c r="B56" s="135" t="s">
        <v>14505</v>
      </c>
      <c r="C56" s="137" t="s">
        <v>940</v>
      </c>
      <c r="D56" s="135" t="s">
        <v>10530</v>
      </c>
      <c r="E56" s="136" t="s">
        <v>940</v>
      </c>
      <c r="F56" s="140" t="s">
        <v>10183</v>
      </c>
      <c r="G56" s="137" t="s">
        <v>14171</v>
      </c>
      <c r="H56" s="260"/>
      <c r="I56" s="260"/>
    </row>
    <row r="57" spans="1:9" x14ac:dyDescent="0.25">
      <c r="A57" s="139" t="s">
        <v>10892</v>
      </c>
      <c r="B57" s="135" t="s">
        <v>14506</v>
      </c>
      <c r="C57" s="137" t="s">
        <v>943</v>
      </c>
      <c r="D57" s="135" t="s">
        <v>10139</v>
      </c>
      <c r="E57" s="136" t="s">
        <v>943</v>
      </c>
      <c r="F57" s="140" t="s">
        <v>10184</v>
      </c>
      <c r="G57" s="137" t="s">
        <v>14171</v>
      </c>
      <c r="H57" s="260"/>
      <c r="I57" s="260"/>
    </row>
    <row r="58" spans="1:9" x14ac:dyDescent="0.25">
      <c r="A58" s="139" t="s">
        <v>10892</v>
      </c>
      <c r="B58" s="135" t="s">
        <v>14507</v>
      </c>
      <c r="C58" s="137" t="s">
        <v>946</v>
      </c>
      <c r="D58" s="135" t="s">
        <v>10202</v>
      </c>
      <c r="E58" s="136" t="s">
        <v>946</v>
      </c>
      <c r="F58" s="140" t="s">
        <v>10185</v>
      </c>
      <c r="G58" s="137" t="s">
        <v>14171</v>
      </c>
      <c r="H58" s="260"/>
      <c r="I58" s="260"/>
    </row>
    <row r="59" spans="1:9" x14ac:dyDescent="0.25">
      <c r="A59" s="139" t="s">
        <v>10892</v>
      </c>
      <c r="B59" s="135" t="s">
        <v>14492</v>
      </c>
      <c r="C59" s="137" t="s">
        <v>949</v>
      </c>
      <c r="D59" s="135" t="s">
        <v>10186</v>
      </c>
      <c r="E59" s="136" t="s">
        <v>949</v>
      </c>
      <c r="F59" s="140" t="s">
        <v>10186</v>
      </c>
      <c r="G59" s="137" t="s">
        <v>14171</v>
      </c>
      <c r="H59" s="260"/>
      <c r="I59" s="260"/>
    </row>
    <row r="60" spans="1:9" x14ac:dyDescent="0.25">
      <c r="A60" s="139" t="s">
        <v>10892</v>
      </c>
      <c r="B60" s="135" t="s">
        <v>14508</v>
      </c>
      <c r="C60" s="137" t="s">
        <v>952</v>
      </c>
      <c r="D60" s="135" t="s">
        <v>10213</v>
      </c>
      <c r="E60" s="136" t="s">
        <v>952</v>
      </c>
      <c r="F60" s="140" t="s">
        <v>10187</v>
      </c>
      <c r="G60" s="136" t="s">
        <v>14171</v>
      </c>
      <c r="H60" s="260"/>
      <c r="I60" s="260"/>
    </row>
    <row r="61" spans="1:9" x14ac:dyDescent="0.25">
      <c r="A61" s="139" t="s">
        <v>10892</v>
      </c>
      <c r="B61" s="135" t="s">
        <v>14509</v>
      </c>
      <c r="C61" s="137" t="s">
        <v>955</v>
      </c>
      <c r="D61" s="135" t="s">
        <v>10242</v>
      </c>
      <c r="E61" s="136" t="s">
        <v>955</v>
      </c>
      <c r="F61" s="140" t="s">
        <v>10188</v>
      </c>
      <c r="G61" s="136" t="s">
        <v>14171</v>
      </c>
      <c r="H61" s="260"/>
      <c r="I61" s="260"/>
    </row>
    <row r="62" spans="1:9" x14ac:dyDescent="0.25">
      <c r="A62" s="139" t="s">
        <v>10892</v>
      </c>
      <c r="B62" s="135" t="s">
        <v>14489</v>
      </c>
      <c r="C62" s="137" t="s">
        <v>958</v>
      </c>
      <c r="D62" s="135" t="s">
        <v>10504</v>
      </c>
      <c r="E62" s="136" t="s">
        <v>958</v>
      </c>
      <c r="F62" s="140" t="s">
        <v>10189</v>
      </c>
      <c r="G62" s="136" t="s">
        <v>14171</v>
      </c>
      <c r="H62" s="260"/>
      <c r="I62" s="260"/>
    </row>
    <row r="63" spans="1:9" x14ac:dyDescent="0.25">
      <c r="A63" s="139" t="s">
        <v>10892</v>
      </c>
      <c r="B63" s="135" t="s">
        <v>14510</v>
      </c>
      <c r="C63" s="137" t="s">
        <v>961</v>
      </c>
      <c r="D63" s="135" t="s">
        <v>10226</v>
      </c>
      <c r="E63" s="136" t="s">
        <v>961</v>
      </c>
      <c r="F63" s="140" t="s">
        <v>10190</v>
      </c>
      <c r="G63" s="136" t="s">
        <v>14171</v>
      </c>
      <c r="H63" s="260"/>
      <c r="I63" s="260"/>
    </row>
    <row r="64" spans="1:9" x14ac:dyDescent="0.25">
      <c r="A64" s="139" t="s">
        <v>10892</v>
      </c>
      <c r="B64" s="135" t="s">
        <v>14511</v>
      </c>
      <c r="C64" s="137" t="s">
        <v>964</v>
      </c>
      <c r="D64" s="135" t="s">
        <v>10524</v>
      </c>
      <c r="E64" s="136" t="s">
        <v>964</v>
      </c>
      <c r="F64" s="140" t="s">
        <v>10191</v>
      </c>
      <c r="G64" s="137" t="s">
        <v>14171</v>
      </c>
      <c r="H64" s="260"/>
      <c r="I64" s="260"/>
    </row>
    <row r="65" spans="1:9" x14ac:dyDescent="0.25">
      <c r="A65" s="139" t="s">
        <v>10892</v>
      </c>
      <c r="B65" s="135" t="s">
        <v>14512</v>
      </c>
      <c r="C65" s="137" t="s">
        <v>966</v>
      </c>
      <c r="D65" s="135" t="s">
        <v>10225</v>
      </c>
      <c r="E65" s="136" t="s">
        <v>966</v>
      </c>
      <c r="F65" s="140" t="s">
        <v>10192</v>
      </c>
      <c r="G65" s="137" t="s">
        <v>14171</v>
      </c>
      <c r="H65" s="260"/>
      <c r="I65" s="260"/>
    </row>
    <row r="66" spans="1:9" x14ac:dyDescent="0.25">
      <c r="A66" s="139" t="s">
        <v>10892</v>
      </c>
      <c r="B66" s="135" t="s">
        <v>14513</v>
      </c>
      <c r="C66" s="137" t="s">
        <v>969</v>
      </c>
      <c r="D66" s="135" t="s">
        <v>10540</v>
      </c>
      <c r="E66" s="136" t="s">
        <v>969</v>
      </c>
      <c r="F66" s="140" t="s">
        <v>10193</v>
      </c>
      <c r="G66" s="137" t="s">
        <v>14171</v>
      </c>
      <c r="H66" s="260"/>
      <c r="I66" s="260"/>
    </row>
    <row r="67" spans="1:9" x14ac:dyDescent="0.25">
      <c r="A67" s="139" t="s">
        <v>10892</v>
      </c>
      <c r="B67" s="135" t="s">
        <v>14514</v>
      </c>
      <c r="C67" s="137" t="s">
        <v>972</v>
      </c>
      <c r="D67" s="135" t="s">
        <v>10518</v>
      </c>
      <c r="E67" s="136" t="s">
        <v>972</v>
      </c>
      <c r="F67" s="140" t="s">
        <v>10194</v>
      </c>
      <c r="G67" s="137" t="s">
        <v>14171</v>
      </c>
      <c r="H67" s="260"/>
      <c r="I67" s="260"/>
    </row>
    <row r="68" spans="1:9" x14ac:dyDescent="0.25">
      <c r="A68" s="139" t="s">
        <v>10892</v>
      </c>
      <c r="B68" s="135" t="s">
        <v>14515</v>
      </c>
      <c r="C68" s="137" t="s">
        <v>975</v>
      </c>
      <c r="D68" s="135" t="s">
        <v>10512</v>
      </c>
      <c r="E68" s="136" t="s">
        <v>975</v>
      </c>
      <c r="F68" s="140" t="s">
        <v>10195</v>
      </c>
      <c r="G68" s="137" t="s">
        <v>14171</v>
      </c>
      <c r="H68" s="260"/>
      <c r="I68" s="260"/>
    </row>
    <row r="69" spans="1:9" x14ac:dyDescent="0.25">
      <c r="A69" s="139" t="s">
        <v>10892</v>
      </c>
      <c r="B69" s="135" t="s">
        <v>14516</v>
      </c>
      <c r="C69" s="137" t="s">
        <v>978</v>
      </c>
      <c r="D69" s="135" t="s">
        <v>10517</v>
      </c>
      <c r="E69" s="136" t="s">
        <v>978</v>
      </c>
      <c r="F69" s="140" t="s">
        <v>10196</v>
      </c>
      <c r="G69" s="137" t="s">
        <v>14171</v>
      </c>
      <c r="H69" s="260"/>
      <c r="I69" s="260"/>
    </row>
    <row r="70" spans="1:9" x14ac:dyDescent="0.25">
      <c r="A70" s="139" t="s">
        <v>10892</v>
      </c>
      <c r="B70" s="135" t="s">
        <v>14517</v>
      </c>
      <c r="C70" s="137" t="s">
        <v>981</v>
      </c>
      <c r="D70" s="135" t="s">
        <v>10523</v>
      </c>
      <c r="E70" s="136" t="s">
        <v>981</v>
      </c>
      <c r="F70" s="140" t="s">
        <v>10197</v>
      </c>
      <c r="G70" s="137" t="s">
        <v>14171</v>
      </c>
      <c r="H70" s="260"/>
      <c r="I70" s="260"/>
    </row>
    <row r="71" spans="1:9" x14ac:dyDescent="0.25">
      <c r="A71" s="139" t="s">
        <v>10892</v>
      </c>
      <c r="B71" s="135" t="s">
        <v>14518</v>
      </c>
      <c r="C71" s="137" t="s">
        <v>14660</v>
      </c>
      <c r="D71" s="135" t="s">
        <v>10537</v>
      </c>
      <c r="E71" s="136" t="s">
        <v>984</v>
      </c>
      <c r="F71" s="140" t="s">
        <v>10198</v>
      </c>
      <c r="G71" s="137" t="s">
        <v>14171</v>
      </c>
      <c r="H71" s="260"/>
      <c r="I71" s="260"/>
    </row>
    <row r="72" spans="1:9" x14ac:dyDescent="0.25">
      <c r="A72" s="139" t="s">
        <v>10892</v>
      </c>
      <c r="B72" s="135" t="s">
        <v>14519</v>
      </c>
      <c r="C72" s="137" t="s">
        <v>987</v>
      </c>
      <c r="D72" s="135" t="s">
        <v>10522</v>
      </c>
      <c r="E72" s="136" t="s">
        <v>987</v>
      </c>
      <c r="F72" s="140" t="s">
        <v>10199</v>
      </c>
      <c r="G72" s="137" t="s">
        <v>14171</v>
      </c>
      <c r="H72" s="260"/>
      <c r="I72" s="260"/>
    </row>
    <row r="73" spans="1:9" x14ac:dyDescent="0.25">
      <c r="A73" s="139" t="s">
        <v>10892</v>
      </c>
      <c r="B73" s="135" t="s">
        <v>14520</v>
      </c>
      <c r="C73" s="137" t="s">
        <v>990</v>
      </c>
      <c r="D73" s="135" t="s">
        <v>12231</v>
      </c>
      <c r="E73" s="136" t="s">
        <v>990</v>
      </c>
      <c r="F73" s="140" t="s">
        <v>10138</v>
      </c>
      <c r="G73" s="137" t="s">
        <v>14171</v>
      </c>
      <c r="H73" s="260"/>
      <c r="I73" s="260"/>
    </row>
    <row r="74" spans="1:9" x14ac:dyDescent="0.25">
      <c r="A74" s="139" t="s">
        <v>10892</v>
      </c>
      <c r="B74" s="135" t="s">
        <v>14521</v>
      </c>
      <c r="C74" s="137" t="s">
        <v>993</v>
      </c>
      <c r="D74" s="135" t="s">
        <v>10237</v>
      </c>
      <c r="E74" s="136" t="s">
        <v>993</v>
      </c>
      <c r="F74" s="140" t="s">
        <v>10200</v>
      </c>
      <c r="G74" s="137" t="s">
        <v>14171</v>
      </c>
      <c r="H74" s="260"/>
      <c r="I74" s="260"/>
    </row>
    <row r="75" spans="1:9" x14ac:dyDescent="0.25">
      <c r="A75" s="139" t="s">
        <v>10892</v>
      </c>
      <c r="B75" s="135" t="s">
        <v>14498</v>
      </c>
      <c r="C75" s="137" t="s">
        <v>996</v>
      </c>
      <c r="D75" s="135" t="s">
        <v>10201</v>
      </c>
      <c r="E75" s="136" t="s">
        <v>996</v>
      </c>
      <c r="F75" s="140" t="s">
        <v>10201</v>
      </c>
      <c r="G75" s="137" t="s">
        <v>14171</v>
      </c>
      <c r="H75" s="260"/>
      <c r="I75" s="260"/>
    </row>
    <row r="76" spans="1:9" x14ac:dyDescent="0.25">
      <c r="A76" s="139" t="s">
        <v>10892</v>
      </c>
      <c r="B76" s="135" t="s">
        <v>14490</v>
      </c>
      <c r="C76" s="137" t="s">
        <v>14661</v>
      </c>
      <c r="D76" s="135" t="s">
        <v>10203</v>
      </c>
      <c r="E76" s="136" t="s">
        <v>999</v>
      </c>
      <c r="F76" s="140" t="s">
        <v>10139</v>
      </c>
      <c r="G76" s="137" t="s">
        <v>14171</v>
      </c>
      <c r="H76" s="260"/>
      <c r="I76" s="260"/>
    </row>
    <row r="77" spans="1:9" x14ac:dyDescent="0.25">
      <c r="A77" s="139" t="s">
        <v>10892</v>
      </c>
      <c r="B77" s="135" t="s">
        <v>14491</v>
      </c>
      <c r="C77" s="137" t="s">
        <v>14662</v>
      </c>
      <c r="D77" s="135" t="s">
        <v>10208</v>
      </c>
      <c r="E77" s="136" t="s">
        <v>1002</v>
      </c>
      <c r="F77" s="140" t="s">
        <v>10202</v>
      </c>
      <c r="G77" s="137" t="s">
        <v>14171</v>
      </c>
      <c r="H77" s="260"/>
      <c r="I77" s="260"/>
    </row>
    <row r="78" spans="1:9" x14ac:dyDescent="0.25">
      <c r="A78" s="139" t="s">
        <v>10892</v>
      </c>
      <c r="B78" s="135" t="s">
        <v>14499</v>
      </c>
      <c r="C78" s="137" t="s">
        <v>1005</v>
      </c>
      <c r="D78" s="135" t="s">
        <v>10194</v>
      </c>
      <c r="E78" s="136" t="s">
        <v>1005</v>
      </c>
      <c r="F78" s="140" t="s">
        <v>10203</v>
      </c>
      <c r="G78" s="137" t="s">
        <v>14171</v>
      </c>
      <c r="H78" s="260"/>
      <c r="I78" s="260"/>
    </row>
    <row r="79" spans="1:9" x14ac:dyDescent="0.25">
      <c r="A79" s="139" t="s">
        <v>10892</v>
      </c>
      <c r="B79" s="135" t="s">
        <v>14522</v>
      </c>
      <c r="C79" s="137" t="s">
        <v>14663</v>
      </c>
      <c r="D79" s="135" t="s">
        <v>10195</v>
      </c>
      <c r="E79" s="136" t="s">
        <v>1008</v>
      </c>
      <c r="F79" s="140" t="s">
        <v>10204</v>
      </c>
      <c r="G79" s="137" t="s">
        <v>14171</v>
      </c>
      <c r="H79" s="260"/>
      <c r="I79" s="260"/>
    </row>
    <row r="80" spans="1:9" s="10" customFormat="1" x14ac:dyDescent="0.25">
      <c r="A80" s="139" t="s">
        <v>10892</v>
      </c>
      <c r="B80" s="135" t="s">
        <v>14523</v>
      </c>
      <c r="C80" s="137" t="s">
        <v>1011</v>
      </c>
      <c r="D80" s="135" t="s">
        <v>10485</v>
      </c>
      <c r="E80" s="136" t="s">
        <v>1011</v>
      </c>
      <c r="F80" s="140" t="s">
        <v>10205</v>
      </c>
      <c r="G80" s="137" t="s">
        <v>14171</v>
      </c>
      <c r="H80" s="260"/>
      <c r="I80" s="260"/>
    </row>
    <row r="81" spans="1:9" s="10" customFormat="1" x14ac:dyDescent="0.25">
      <c r="A81" s="139" t="s">
        <v>10892</v>
      </c>
      <c r="B81" s="135" t="s">
        <v>14524</v>
      </c>
      <c r="C81" s="137" t="s">
        <v>1013</v>
      </c>
      <c r="D81" s="135" t="s">
        <v>10204</v>
      </c>
      <c r="E81" s="136" t="s">
        <v>1013</v>
      </c>
      <c r="F81" s="140" t="s">
        <v>10206</v>
      </c>
      <c r="G81" s="137" t="s">
        <v>14171</v>
      </c>
      <c r="H81" s="260"/>
      <c r="I81" s="260"/>
    </row>
    <row r="82" spans="1:9" x14ac:dyDescent="0.25">
      <c r="A82" s="139" t="s">
        <v>10892</v>
      </c>
      <c r="B82" s="135" t="s">
        <v>14525</v>
      </c>
      <c r="C82" s="137" t="s">
        <v>14664</v>
      </c>
      <c r="D82" s="141" t="s">
        <v>10888</v>
      </c>
      <c r="E82" s="136"/>
      <c r="F82" s="140" t="s">
        <v>10552</v>
      </c>
      <c r="G82" s="136" t="s">
        <v>14172</v>
      </c>
      <c r="H82" s="260"/>
      <c r="I82" s="260"/>
    </row>
    <row r="83" spans="1:9" s="10" customFormat="1" x14ac:dyDescent="0.25">
      <c r="A83" s="139" t="s">
        <v>10892</v>
      </c>
      <c r="B83" s="135" t="s">
        <v>14526</v>
      </c>
      <c r="C83" s="137" t="s">
        <v>1016</v>
      </c>
      <c r="D83" s="135" t="s">
        <v>10238</v>
      </c>
      <c r="E83" s="136" t="s">
        <v>1016</v>
      </c>
      <c r="F83" s="140" t="s">
        <v>10207</v>
      </c>
      <c r="G83" s="137" t="s">
        <v>14171</v>
      </c>
      <c r="H83" s="260"/>
      <c r="I83" s="260"/>
    </row>
    <row r="84" spans="1:9" s="10" customFormat="1" x14ac:dyDescent="0.25">
      <c r="A84" s="139" t="s">
        <v>10892</v>
      </c>
      <c r="B84" s="135" t="s">
        <v>14527</v>
      </c>
      <c r="C84" s="137" t="s">
        <v>1019</v>
      </c>
      <c r="D84" s="135" t="s">
        <v>10212</v>
      </c>
      <c r="E84" s="136" t="s">
        <v>1019</v>
      </c>
      <c r="F84" s="140" t="s">
        <v>10208</v>
      </c>
      <c r="G84" s="137" t="s">
        <v>14171</v>
      </c>
      <c r="H84" s="260"/>
      <c r="I84" s="260"/>
    </row>
    <row r="85" spans="1:9" s="10" customFormat="1" x14ac:dyDescent="0.25">
      <c r="A85" s="139" t="s">
        <v>10892</v>
      </c>
      <c r="B85" s="135" t="s">
        <v>14528</v>
      </c>
      <c r="C85" s="137" t="s">
        <v>14665</v>
      </c>
      <c r="D85" s="135" t="s">
        <v>10179</v>
      </c>
      <c r="E85" s="136" t="s">
        <v>1022</v>
      </c>
      <c r="F85" s="140" t="s">
        <v>10209</v>
      </c>
      <c r="G85" s="137" t="s">
        <v>14171</v>
      </c>
      <c r="H85" s="260"/>
      <c r="I85" s="260"/>
    </row>
    <row r="86" spans="1:9" s="10" customFormat="1" x14ac:dyDescent="0.25">
      <c r="A86" s="139" t="s">
        <v>10892</v>
      </c>
      <c r="B86" s="135" t="s">
        <v>14529</v>
      </c>
      <c r="C86" s="137" t="s">
        <v>14666</v>
      </c>
      <c r="D86" s="135" t="s">
        <v>10533</v>
      </c>
      <c r="E86" s="136" t="s">
        <v>1025</v>
      </c>
      <c r="F86" s="140" t="s">
        <v>10210</v>
      </c>
      <c r="G86" s="137" t="s">
        <v>14171</v>
      </c>
      <c r="H86" s="260"/>
      <c r="I86" s="260"/>
    </row>
    <row r="87" spans="1:9" s="10" customFormat="1" x14ac:dyDescent="0.25">
      <c r="A87" s="139" t="s">
        <v>10892</v>
      </c>
      <c r="B87" s="135" t="s">
        <v>14530</v>
      </c>
      <c r="C87" s="137" t="s">
        <v>14667</v>
      </c>
      <c r="D87" s="135" t="s">
        <v>10216</v>
      </c>
      <c r="E87" s="136" t="s">
        <v>1028</v>
      </c>
      <c r="F87" s="140" t="s">
        <v>10211</v>
      </c>
      <c r="G87" s="137" t="s">
        <v>14171</v>
      </c>
      <c r="H87" s="260"/>
      <c r="I87" s="260"/>
    </row>
    <row r="88" spans="1:9" s="10" customFormat="1" x14ac:dyDescent="0.25">
      <c r="A88" s="139" t="s">
        <v>10892</v>
      </c>
      <c r="B88" s="135" t="s">
        <v>14531</v>
      </c>
      <c r="C88" s="137" t="s">
        <v>14668</v>
      </c>
      <c r="D88" s="135" t="s">
        <v>10192</v>
      </c>
      <c r="E88" s="136" t="s">
        <v>1031</v>
      </c>
      <c r="F88" s="140" t="s">
        <v>10212</v>
      </c>
      <c r="G88" s="137" t="s">
        <v>14171</v>
      </c>
      <c r="H88" s="260"/>
      <c r="I88" s="260"/>
    </row>
    <row r="89" spans="1:9" x14ac:dyDescent="0.25">
      <c r="A89" s="139" t="s">
        <v>10892</v>
      </c>
      <c r="B89" s="135" t="s">
        <v>14493</v>
      </c>
      <c r="C89" s="137" t="s">
        <v>14669</v>
      </c>
      <c r="D89" s="135" t="s">
        <v>10239</v>
      </c>
      <c r="E89" s="136" t="s">
        <v>1034</v>
      </c>
      <c r="F89" s="140" t="s">
        <v>10213</v>
      </c>
      <c r="G89" s="137" t="s">
        <v>14171</v>
      </c>
      <c r="H89" s="260"/>
      <c r="I89" s="260"/>
    </row>
    <row r="90" spans="1:9" x14ac:dyDescent="0.25">
      <c r="A90" s="139" t="s">
        <v>10892</v>
      </c>
      <c r="B90" s="135" t="s">
        <v>14532</v>
      </c>
      <c r="C90" s="137" t="s">
        <v>1037</v>
      </c>
      <c r="D90" s="135" t="s">
        <v>10134</v>
      </c>
      <c r="E90" s="136" t="s">
        <v>1037</v>
      </c>
      <c r="F90" s="140" t="s">
        <v>10214</v>
      </c>
      <c r="G90" s="137" t="s">
        <v>14171</v>
      </c>
      <c r="H90" s="260"/>
      <c r="I90" s="260"/>
    </row>
    <row r="91" spans="1:9" x14ac:dyDescent="0.25">
      <c r="A91" s="139" t="s">
        <v>10892</v>
      </c>
      <c r="B91" s="135" t="s">
        <v>14533</v>
      </c>
      <c r="C91" s="137" t="s">
        <v>1040</v>
      </c>
      <c r="D91" s="135" t="s">
        <v>10196</v>
      </c>
      <c r="E91" s="136" t="s">
        <v>1040</v>
      </c>
      <c r="F91" s="140" t="s">
        <v>10215</v>
      </c>
      <c r="G91" s="137" t="s">
        <v>14171</v>
      </c>
      <c r="H91" s="260"/>
      <c r="I91" s="260"/>
    </row>
    <row r="92" spans="1:9" x14ac:dyDescent="0.25">
      <c r="A92" s="139" t="s">
        <v>10892</v>
      </c>
      <c r="B92" s="135" t="s">
        <v>14534</v>
      </c>
      <c r="C92" s="137" t="s">
        <v>1043</v>
      </c>
      <c r="D92" s="135" t="s">
        <v>10206</v>
      </c>
      <c r="E92" s="136" t="s">
        <v>1043</v>
      </c>
      <c r="F92" s="140" t="s">
        <v>10216</v>
      </c>
      <c r="G92" s="137" t="s">
        <v>14171</v>
      </c>
      <c r="H92" s="260"/>
      <c r="I92" s="260"/>
    </row>
    <row r="93" spans="1:9" x14ac:dyDescent="0.25">
      <c r="A93" s="139" t="s">
        <v>10892</v>
      </c>
      <c r="B93" s="135" t="s">
        <v>14535</v>
      </c>
      <c r="C93" s="137" t="s">
        <v>1046</v>
      </c>
      <c r="D93" s="142" t="s">
        <v>10589</v>
      </c>
      <c r="E93" s="136" t="s">
        <v>1046</v>
      </c>
      <c r="F93" s="140" t="s">
        <v>10217</v>
      </c>
      <c r="G93" s="136" t="s">
        <v>14171</v>
      </c>
      <c r="H93" s="260"/>
      <c r="I93" s="260"/>
    </row>
    <row r="94" spans="1:9" x14ac:dyDescent="0.25">
      <c r="A94" s="139" t="s">
        <v>10892</v>
      </c>
      <c r="B94" s="135" t="s">
        <v>14536</v>
      </c>
      <c r="C94" s="137" t="s">
        <v>1049</v>
      </c>
      <c r="D94" s="135" t="s">
        <v>10205</v>
      </c>
      <c r="E94" s="136" t="s">
        <v>1049</v>
      </c>
      <c r="F94" s="140" t="s">
        <v>10218</v>
      </c>
      <c r="G94" s="137" t="s">
        <v>14171</v>
      </c>
      <c r="H94" s="260"/>
      <c r="I94" s="260"/>
    </row>
    <row r="95" spans="1:9" x14ac:dyDescent="0.25">
      <c r="A95" s="139" t="s">
        <v>10892</v>
      </c>
      <c r="B95" s="135" t="s">
        <v>14537</v>
      </c>
      <c r="C95" s="137" t="s">
        <v>1052</v>
      </c>
      <c r="D95" s="142" t="s">
        <v>14155</v>
      </c>
      <c r="E95" s="136" t="s">
        <v>1052</v>
      </c>
      <c r="F95" s="140" t="s">
        <v>10219</v>
      </c>
      <c r="G95" s="136" t="s">
        <v>14171</v>
      </c>
      <c r="H95" s="260"/>
      <c r="I95" s="260"/>
    </row>
    <row r="96" spans="1:9" x14ac:dyDescent="0.25">
      <c r="A96" s="139" t="s">
        <v>10892</v>
      </c>
      <c r="B96" s="135" t="s">
        <v>14538</v>
      </c>
      <c r="C96" s="137" t="s">
        <v>14670</v>
      </c>
      <c r="D96" s="135" t="s">
        <v>10190</v>
      </c>
      <c r="E96" s="136" t="s">
        <v>1055</v>
      </c>
      <c r="F96" s="140" t="s">
        <v>10220</v>
      </c>
      <c r="G96" s="137" t="s">
        <v>14171</v>
      </c>
      <c r="H96" s="260"/>
      <c r="I96" s="260"/>
    </row>
    <row r="97" spans="1:9" x14ac:dyDescent="0.25">
      <c r="A97" s="139" t="s">
        <v>10892</v>
      </c>
      <c r="B97" s="135" t="s">
        <v>14539</v>
      </c>
      <c r="C97" s="137" t="s">
        <v>1058</v>
      </c>
      <c r="D97" s="135" t="s">
        <v>10539</v>
      </c>
      <c r="E97" s="136" t="s">
        <v>1058</v>
      </c>
      <c r="F97" s="140" t="s">
        <v>10221</v>
      </c>
      <c r="G97" s="137" t="s">
        <v>14171</v>
      </c>
      <c r="H97" s="260"/>
      <c r="I97" s="260"/>
    </row>
    <row r="98" spans="1:9" x14ac:dyDescent="0.25">
      <c r="A98" s="139" t="s">
        <v>10892</v>
      </c>
      <c r="B98" s="135" t="s">
        <v>14540</v>
      </c>
      <c r="C98" s="137" t="s">
        <v>14671</v>
      </c>
      <c r="D98" s="135" t="s">
        <v>12235</v>
      </c>
      <c r="E98" s="136" t="s">
        <v>1061</v>
      </c>
      <c r="F98" s="140" t="s">
        <v>10222</v>
      </c>
      <c r="G98" s="137" t="s">
        <v>14171</v>
      </c>
      <c r="H98" s="260"/>
      <c r="I98" s="260"/>
    </row>
    <row r="99" spans="1:9" x14ac:dyDescent="0.25">
      <c r="A99" s="139" t="s">
        <v>10892</v>
      </c>
      <c r="B99" s="135" t="s">
        <v>14488</v>
      </c>
      <c r="C99" s="137" t="s">
        <v>1064</v>
      </c>
      <c r="D99" s="141" t="s">
        <v>10590</v>
      </c>
      <c r="E99" s="136" t="s">
        <v>1064</v>
      </c>
      <c r="F99" s="140" t="s">
        <v>10223</v>
      </c>
      <c r="G99" s="136" t="s">
        <v>14171</v>
      </c>
      <c r="H99" s="260"/>
      <c r="I99" s="260"/>
    </row>
    <row r="100" spans="1:9" x14ac:dyDescent="0.25">
      <c r="A100" s="139" t="s">
        <v>10892</v>
      </c>
      <c r="B100" s="135" t="s">
        <v>14541</v>
      </c>
      <c r="C100" s="137" t="s">
        <v>1067</v>
      </c>
      <c r="D100" s="135" t="s">
        <v>10224</v>
      </c>
      <c r="E100" s="136" t="s">
        <v>1067</v>
      </c>
      <c r="F100" s="140" t="s">
        <v>10224</v>
      </c>
      <c r="G100" s="137" t="s">
        <v>14171</v>
      </c>
      <c r="H100" s="260"/>
      <c r="I100" s="260"/>
    </row>
    <row r="101" spans="1:9" x14ac:dyDescent="0.25">
      <c r="A101" s="139" t="s">
        <v>10892</v>
      </c>
      <c r="B101" s="135" t="s">
        <v>14496</v>
      </c>
      <c r="C101" s="137" t="s">
        <v>1070</v>
      </c>
      <c r="D101" s="135" t="s">
        <v>10182</v>
      </c>
      <c r="E101" s="136" t="s">
        <v>1070</v>
      </c>
      <c r="F101" s="140" t="s">
        <v>10225</v>
      </c>
      <c r="G101" s="137" t="s">
        <v>14171</v>
      </c>
      <c r="H101" s="260"/>
      <c r="I101" s="260"/>
    </row>
    <row r="102" spans="1:9" x14ac:dyDescent="0.25">
      <c r="A102" s="139" t="s">
        <v>10892</v>
      </c>
      <c r="B102" s="135" t="s">
        <v>14495</v>
      </c>
      <c r="C102" s="137" t="s">
        <v>1073</v>
      </c>
      <c r="D102" s="141" t="s">
        <v>10591</v>
      </c>
      <c r="E102" s="136" t="s">
        <v>1073</v>
      </c>
      <c r="F102" s="140" t="s">
        <v>10226</v>
      </c>
      <c r="G102" s="136" t="s">
        <v>14171</v>
      </c>
      <c r="H102" s="260"/>
      <c r="I102" s="260"/>
    </row>
    <row r="103" spans="1:9" x14ac:dyDescent="0.25">
      <c r="A103" s="139" t="s">
        <v>10892</v>
      </c>
      <c r="B103" s="135" t="s">
        <v>14542</v>
      </c>
      <c r="C103" s="137" t="s">
        <v>1076</v>
      </c>
      <c r="D103" s="135" t="s">
        <v>10181</v>
      </c>
      <c r="E103" s="136" t="s">
        <v>1076</v>
      </c>
      <c r="F103" s="140" t="s">
        <v>10227</v>
      </c>
      <c r="G103" s="137" t="s">
        <v>14171</v>
      </c>
      <c r="H103" s="260"/>
      <c r="I103" s="260"/>
    </row>
    <row r="104" spans="1:9" x14ac:dyDescent="0.25">
      <c r="A104" s="139" t="s">
        <v>10892</v>
      </c>
      <c r="B104" s="135" t="s">
        <v>14486</v>
      </c>
      <c r="C104" s="137" t="s">
        <v>1079</v>
      </c>
      <c r="D104" s="135" t="s">
        <v>10535</v>
      </c>
      <c r="E104" s="136" t="s">
        <v>1079</v>
      </c>
      <c r="F104" s="140" t="s">
        <v>10228</v>
      </c>
      <c r="G104" s="137" t="s">
        <v>14171</v>
      </c>
      <c r="H104" s="260"/>
      <c r="I104" s="260"/>
    </row>
    <row r="105" spans="1:9" x14ac:dyDescent="0.25">
      <c r="A105" s="139" t="s">
        <v>10892</v>
      </c>
      <c r="B105" s="135" t="s">
        <v>14487</v>
      </c>
      <c r="C105" s="137" t="s">
        <v>1081</v>
      </c>
      <c r="D105" s="135" t="s">
        <v>10209</v>
      </c>
      <c r="E105" s="136" t="s">
        <v>1081</v>
      </c>
      <c r="F105" s="140" t="s">
        <v>10229</v>
      </c>
      <c r="G105" s="137" t="s">
        <v>14171</v>
      </c>
      <c r="H105" s="260"/>
      <c r="I105" s="260"/>
    </row>
    <row r="106" spans="1:9" x14ac:dyDescent="0.25">
      <c r="A106" s="139" t="s">
        <v>10892</v>
      </c>
      <c r="B106" s="135" t="s">
        <v>14543</v>
      </c>
      <c r="C106" s="137" t="s">
        <v>14672</v>
      </c>
      <c r="D106" s="135" t="s">
        <v>10133</v>
      </c>
      <c r="E106" s="136" t="s">
        <v>1084</v>
      </c>
      <c r="F106" s="140" t="s">
        <v>10230</v>
      </c>
      <c r="G106" s="137" t="s">
        <v>14171</v>
      </c>
      <c r="H106" s="260"/>
      <c r="I106" s="260"/>
    </row>
    <row r="107" spans="1:9" x14ac:dyDescent="0.25">
      <c r="A107" s="139" t="s">
        <v>10892</v>
      </c>
      <c r="B107" s="135" t="s">
        <v>14544</v>
      </c>
      <c r="C107" s="137" t="s">
        <v>1087</v>
      </c>
      <c r="D107" s="135" t="s">
        <v>10227</v>
      </c>
      <c r="E107" s="136" t="s">
        <v>1087</v>
      </c>
      <c r="F107" s="140" t="s">
        <v>10231</v>
      </c>
      <c r="G107" s="137" t="s">
        <v>14175</v>
      </c>
      <c r="H107" s="260"/>
      <c r="I107" s="260"/>
    </row>
    <row r="108" spans="1:9" x14ac:dyDescent="0.25">
      <c r="A108" s="139" t="s">
        <v>10892</v>
      </c>
      <c r="B108" s="135" t="s">
        <v>14545</v>
      </c>
      <c r="C108" s="137" t="s">
        <v>14673</v>
      </c>
      <c r="D108" s="135" t="s">
        <v>10240</v>
      </c>
      <c r="E108" s="136" t="s">
        <v>1090</v>
      </c>
      <c r="F108" s="140" t="s">
        <v>10232</v>
      </c>
      <c r="G108" s="137" t="s">
        <v>14171</v>
      </c>
      <c r="H108" s="260"/>
      <c r="I108" s="260"/>
    </row>
    <row r="109" spans="1:9" x14ac:dyDescent="0.25">
      <c r="A109" s="139" t="s">
        <v>10892</v>
      </c>
      <c r="B109" s="135" t="s">
        <v>14546</v>
      </c>
      <c r="C109" s="137" t="s">
        <v>1093</v>
      </c>
      <c r="D109" s="135" t="s">
        <v>10197</v>
      </c>
      <c r="E109" s="136" t="s">
        <v>1093</v>
      </c>
      <c r="F109" s="140" t="s">
        <v>10233</v>
      </c>
      <c r="G109" s="137" t="s">
        <v>14171</v>
      </c>
      <c r="H109" s="260"/>
      <c r="I109" s="260"/>
    </row>
    <row r="110" spans="1:9" x14ac:dyDescent="0.25">
      <c r="A110" s="139" t="s">
        <v>10892</v>
      </c>
      <c r="B110" s="135" t="s">
        <v>14547</v>
      </c>
      <c r="C110" s="137" t="s">
        <v>1096</v>
      </c>
      <c r="D110" s="135" t="s">
        <v>10211</v>
      </c>
      <c r="E110" s="136" t="s">
        <v>1096</v>
      </c>
      <c r="F110" s="140" t="s">
        <v>10234</v>
      </c>
      <c r="G110" s="137" t="s">
        <v>14171</v>
      </c>
      <c r="H110" s="260"/>
      <c r="I110" s="260"/>
    </row>
    <row r="111" spans="1:9" x14ac:dyDescent="0.25">
      <c r="A111" s="139" t="s">
        <v>10892</v>
      </c>
      <c r="B111" s="135" t="s">
        <v>14548</v>
      </c>
      <c r="C111" s="137" t="s">
        <v>1099</v>
      </c>
      <c r="D111" s="135" t="s">
        <v>10198</v>
      </c>
      <c r="E111" s="136" t="s">
        <v>1099</v>
      </c>
      <c r="F111" s="140" t="s">
        <v>10235</v>
      </c>
      <c r="G111" s="137" t="s">
        <v>14171</v>
      </c>
      <c r="H111" s="260"/>
      <c r="I111" s="260"/>
    </row>
    <row r="112" spans="1:9" x14ac:dyDescent="0.25">
      <c r="A112" s="139" t="s">
        <v>10892</v>
      </c>
      <c r="B112" s="135" t="s">
        <v>14549</v>
      </c>
      <c r="C112" s="137" t="s">
        <v>1102</v>
      </c>
      <c r="D112" s="135" t="s">
        <v>10235</v>
      </c>
      <c r="E112" s="136" t="s">
        <v>1102</v>
      </c>
      <c r="F112" s="140" t="s">
        <v>10236</v>
      </c>
      <c r="G112" s="137" t="s">
        <v>14171</v>
      </c>
      <c r="H112" s="260"/>
      <c r="I112" s="260"/>
    </row>
    <row r="113" spans="1:9" x14ac:dyDescent="0.25">
      <c r="A113" s="139" t="s">
        <v>10892</v>
      </c>
      <c r="B113" s="135" t="s">
        <v>14497</v>
      </c>
      <c r="C113" s="137" t="s">
        <v>1105</v>
      </c>
      <c r="D113" s="135" t="s">
        <v>10215</v>
      </c>
      <c r="E113" s="136" t="s">
        <v>1105</v>
      </c>
      <c r="F113" s="140" t="s">
        <v>10237</v>
      </c>
      <c r="G113" s="137" t="s">
        <v>14171</v>
      </c>
      <c r="H113" s="260"/>
      <c r="I113" s="260"/>
    </row>
    <row r="114" spans="1:9" x14ac:dyDescent="0.25">
      <c r="A114" s="139" t="s">
        <v>10892</v>
      </c>
      <c r="B114" s="135" t="s">
        <v>14550</v>
      </c>
      <c r="C114" s="137" t="s">
        <v>1108</v>
      </c>
      <c r="D114" s="135" t="s">
        <v>10513</v>
      </c>
      <c r="E114" s="136" t="s">
        <v>1108</v>
      </c>
      <c r="F114" s="140" t="s">
        <v>10238</v>
      </c>
      <c r="G114" s="137" t="s">
        <v>14171</v>
      </c>
      <c r="H114" s="260"/>
      <c r="I114" s="260"/>
    </row>
    <row r="115" spans="1:9" x14ac:dyDescent="0.25">
      <c r="A115" s="139" t="s">
        <v>10892</v>
      </c>
      <c r="B115" s="135" t="s">
        <v>14551</v>
      </c>
      <c r="C115" s="137" t="s">
        <v>14674</v>
      </c>
      <c r="D115" s="135" t="s">
        <v>10531</v>
      </c>
      <c r="E115" s="136" t="s">
        <v>1111</v>
      </c>
      <c r="F115" s="140" t="s">
        <v>10239</v>
      </c>
      <c r="G115" s="137" t="s">
        <v>14171</v>
      </c>
      <c r="H115" s="260"/>
      <c r="I115" s="260"/>
    </row>
    <row r="116" spans="1:9" x14ac:dyDescent="0.25">
      <c r="A116" s="139" t="s">
        <v>10892</v>
      </c>
      <c r="B116" s="135" t="s">
        <v>14552</v>
      </c>
      <c r="C116" s="137" t="s">
        <v>14675</v>
      </c>
      <c r="D116" s="135" t="s">
        <v>10473</v>
      </c>
      <c r="E116" s="136" t="s">
        <v>1114</v>
      </c>
      <c r="F116" s="140" t="s">
        <v>10240</v>
      </c>
      <c r="G116" s="137" t="s">
        <v>14171</v>
      </c>
      <c r="H116" s="260"/>
      <c r="I116" s="260"/>
    </row>
    <row r="117" spans="1:9" x14ac:dyDescent="0.25">
      <c r="A117" s="139" t="s">
        <v>10892</v>
      </c>
      <c r="B117" s="135" t="s">
        <v>14553</v>
      </c>
      <c r="C117" s="137" t="s">
        <v>14676</v>
      </c>
      <c r="D117" s="135" t="s">
        <v>10475</v>
      </c>
      <c r="E117" s="136" t="s">
        <v>1117</v>
      </c>
      <c r="F117" s="140" t="s">
        <v>10241</v>
      </c>
      <c r="G117" s="137" t="s">
        <v>14171</v>
      </c>
      <c r="H117" s="260"/>
      <c r="I117" s="260"/>
    </row>
    <row r="118" spans="1:9" x14ac:dyDescent="0.25">
      <c r="A118" s="139" t="s">
        <v>10892</v>
      </c>
      <c r="B118" s="135" t="s">
        <v>14494</v>
      </c>
      <c r="C118" s="137" t="s">
        <v>1120</v>
      </c>
      <c r="D118" s="135" t="s">
        <v>10478</v>
      </c>
      <c r="E118" s="136" t="s">
        <v>1120</v>
      </c>
      <c r="F118" s="140" t="s">
        <v>10242</v>
      </c>
      <c r="G118" s="137" t="s">
        <v>14171</v>
      </c>
      <c r="H118" s="260"/>
      <c r="I118" s="260"/>
    </row>
    <row r="119" spans="1:9" x14ac:dyDescent="0.25">
      <c r="A119" s="139" t="s">
        <v>10892</v>
      </c>
      <c r="B119" s="135" t="s">
        <v>14554</v>
      </c>
      <c r="C119" s="137" t="s">
        <v>1123</v>
      </c>
      <c r="D119" s="135" t="s">
        <v>10477</v>
      </c>
      <c r="E119" s="136" t="s">
        <v>1123</v>
      </c>
      <c r="F119" s="140" t="s">
        <v>10243</v>
      </c>
      <c r="G119" s="137" t="s">
        <v>14171</v>
      </c>
      <c r="H119" s="260"/>
      <c r="I119" s="260"/>
    </row>
    <row r="120" spans="1:9" x14ac:dyDescent="0.25">
      <c r="A120" s="139" t="s">
        <v>10892</v>
      </c>
      <c r="B120" s="135" t="s">
        <v>14555</v>
      </c>
      <c r="C120" s="137" t="s">
        <v>1126</v>
      </c>
      <c r="D120" s="135" t="s">
        <v>10476</v>
      </c>
      <c r="E120" s="136" t="s">
        <v>1126</v>
      </c>
      <c r="F120" s="140" t="s">
        <v>10244</v>
      </c>
      <c r="G120" s="137" t="s">
        <v>14171</v>
      </c>
      <c r="H120" s="260"/>
      <c r="I120" s="260"/>
    </row>
    <row r="121" spans="1:9" x14ac:dyDescent="0.25">
      <c r="A121" s="139" t="s">
        <v>10892</v>
      </c>
      <c r="B121" s="135" t="s">
        <v>14556</v>
      </c>
      <c r="C121" s="137" t="s">
        <v>14677</v>
      </c>
      <c r="D121" s="135" t="s">
        <v>10516</v>
      </c>
      <c r="E121" s="136" t="s">
        <v>1129</v>
      </c>
      <c r="F121" s="140" t="s">
        <v>10245</v>
      </c>
      <c r="G121" s="137" t="s">
        <v>14171</v>
      </c>
      <c r="H121" s="260"/>
      <c r="I121" s="260"/>
    </row>
    <row r="122" spans="1:9" x14ac:dyDescent="0.25">
      <c r="A122" s="139" t="s">
        <v>10892</v>
      </c>
      <c r="B122" s="135" t="s">
        <v>14557</v>
      </c>
      <c r="C122" s="137" t="s">
        <v>1132</v>
      </c>
      <c r="D122" s="135" t="s">
        <v>10193</v>
      </c>
      <c r="E122" s="136" t="s">
        <v>1132</v>
      </c>
      <c r="F122" s="140" t="s">
        <v>10246</v>
      </c>
      <c r="G122" s="137" t="s">
        <v>14171</v>
      </c>
      <c r="H122" s="260"/>
      <c r="I122" s="260"/>
    </row>
    <row r="123" spans="1:9" x14ac:dyDescent="0.25">
      <c r="A123" s="139" t="s">
        <v>10892</v>
      </c>
      <c r="B123" s="135" t="s">
        <v>14558</v>
      </c>
      <c r="C123" s="137" t="s">
        <v>14678</v>
      </c>
      <c r="D123" s="135" t="s">
        <v>10555</v>
      </c>
      <c r="E123" s="136" t="s">
        <v>1135</v>
      </c>
      <c r="F123" s="140" t="s">
        <v>10247</v>
      </c>
      <c r="G123" s="137" t="s">
        <v>14171</v>
      </c>
      <c r="H123" s="260"/>
      <c r="I123" s="260"/>
    </row>
    <row r="124" spans="1:9" x14ac:dyDescent="0.25">
      <c r="A124" s="139" t="s">
        <v>10892</v>
      </c>
      <c r="B124" s="135" t="s">
        <v>14559</v>
      </c>
      <c r="C124" s="137" t="s">
        <v>14679</v>
      </c>
      <c r="D124" s="135" t="s">
        <v>12233</v>
      </c>
      <c r="E124" s="136" t="s">
        <v>1138</v>
      </c>
      <c r="F124" s="140" t="s">
        <v>10248</v>
      </c>
      <c r="G124" s="137" t="s">
        <v>14171</v>
      </c>
      <c r="H124" s="260"/>
      <c r="I124" s="260"/>
    </row>
    <row r="125" spans="1:9" x14ac:dyDescent="0.25">
      <c r="A125" s="139" t="s">
        <v>10892</v>
      </c>
      <c r="B125" s="135" t="s">
        <v>14560</v>
      </c>
      <c r="C125" s="137" t="s">
        <v>1141</v>
      </c>
      <c r="D125" s="135" t="s">
        <v>10487</v>
      </c>
      <c r="E125" s="136" t="s">
        <v>1141</v>
      </c>
      <c r="F125" s="140" t="s">
        <v>10249</v>
      </c>
      <c r="G125" s="137" t="s">
        <v>14171</v>
      </c>
      <c r="H125" s="260"/>
      <c r="I125" s="260"/>
    </row>
    <row r="126" spans="1:9" x14ac:dyDescent="0.25">
      <c r="A126" s="139" t="s">
        <v>10892</v>
      </c>
      <c r="B126" s="135" t="s">
        <v>14561</v>
      </c>
      <c r="C126" s="137" t="s">
        <v>1144</v>
      </c>
      <c r="D126" s="135" t="s">
        <v>10486</v>
      </c>
      <c r="E126" s="136" t="s">
        <v>1144</v>
      </c>
      <c r="F126" s="140" t="s">
        <v>10250</v>
      </c>
      <c r="G126" s="137" t="s">
        <v>14171</v>
      </c>
      <c r="H126" s="260"/>
      <c r="I126" s="260"/>
    </row>
    <row r="127" spans="1:9" x14ac:dyDescent="0.25">
      <c r="A127" s="139" t="s">
        <v>10892</v>
      </c>
      <c r="B127" s="135" t="s">
        <v>14562</v>
      </c>
      <c r="C127" s="137" t="s">
        <v>1147</v>
      </c>
      <c r="D127" s="135" t="s">
        <v>10243</v>
      </c>
      <c r="E127" s="136" t="s">
        <v>1147</v>
      </c>
      <c r="F127" s="140" t="s">
        <v>10140</v>
      </c>
      <c r="G127" s="137" t="s">
        <v>14171</v>
      </c>
      <c r="H127" s="260"/>
      <c r="I127" s="260"/>
    </row>
    <row r="128" spans="1:9" x14ac:dyDescent="0.25">
      <c r="A128" s="139" t="s">
        <v>10892</v>
      </c>
      <c r="B128" s="135" t="s">
        <v>14563</v>
      </c>
      <c r="C128" s="137" t="s">
        <v>1150</v>
      </c>
      <c r="D128" s="135" t="s">
        <v>10521</v>
      </c>
      <c r="E128" s="136" t="s">
        <v>1150</v>
      </c>
      <c r="F128" s="140" t="s">
        <v>10251</v>
      </c>
      <c r="G128" s="137" t="s">
        <v>14171</v>
      </c>
      <c r="H128" s="260"/>
      <c r="I128" s="260"/>
    </row>
    <row r="129" spans="1:9" x14ac:dyDescent="0.25">
      <c r="A129" s="139" t="s">
        <v>10892</v>
      </c>
      <c r="B129" s="135" t="s">
        <v>14652</v>
      </c>
      <c r="C129" s="137" t="s">
        <v>1153</v>
      </c>
      <c r="D129" s="135" t="s">
        <v>10396</v>
      </c>
      <c r="E129" s="136" t="s">
        <v>1153</v>
      </c>
      <c r="F129" s="140" t="s">
        <v>10252</v>
      </c>
      <c r="G129" s="137" t="s">
        <v>14173</v>
      </c>
      <c r="H129" s="260"/>
      <c r="I129" s="260"/>
    </row>
    <row r="130" spans="1:9" x14ac:dyDescent="0.25">
      <c r="A130" s="139" t="s">
        <v>10892</v>
      </c>
      <c r="B130" s="135" t="s">
        <v>14564</v>
      </c>
      <c r="C130" s="137" t="s">
        <v>14680</v>
      </c>
      <c r="D130" s="135" t="s">
        <v>10532</v>
      </c>
      <c r="E130" s="136" t="s">
        <v>1156</v>
      </c>
      <c r="F130" s="140" t="s">
        <v>10142</v>
      </c>
      <c r="G130" s="137" t="s">
        <v>14176</v>
      </c>
      <c r="H130" s="260"/>
      <c r="I130" s="260"/>
    </row>
    <row r="131" spans="1:9" x14ac:dyDescent="0.25">
      <c r="A131" s="139" t="s">
        <v>10892</v>
      </c>
      <c r="B131" s="135" t="s">
        <v>14565</v>
      </c>
      <c r="C131" s="137" t="s">
        <v>14681</v>
      </c>
      <c r="D131" s="135" t="s">
        <v>12237</v>
      </c>
      <c r="E131" s="136" t="s">
        <v>1159</v>
      </c>
      <c r="F131" s="140" t="s">
        <v>10253</v>
      </c>
      <c r="G131" s="137" t="s">
        <v>14171</v>
      </c>
      <c r="H131" s="260"/>
      <c r="I131" s="260"/>
    </row>
    <row r="132" spans="1:9" x14ac:dyDescent="0.25">
      <c r="A132" s="139" t="s">
        <v>10892</v>
      </c>
      <c r="B132" s="135" t="s">
        <v>14566</v>
      </c>
      <c r="C132" s="137" t="s">
        <v>1162</v>
      </c>
      <c r="D132" s="135" t="s">
        <v>10526</v>
      </c>
      <c r="E132" s="136" t="s">
        <v>1162</v>
      </c>
      <c r="F132" s="140" t="s">
        <v>10254</v>
      </c>
      <c r="G132" s="137" t="s">
        <v>14171</v>
      </c>
      <c r="H132" s="260"/>
      <c r="I132" s="260"/>
    </row>
    <row r="133" spans="1:9" x14ac:dyDescent="0.25">
      <c r="A133" s="139" t="s">
        <v>10892</v>
      </c>
      <c r="B133" s="135" t="s">
        <v>14567</v>
      </c>
      <c r="C133" s="137" t="s">
        <v>1165</v>
      </c>
      <c r="D133" s="135" t="s">
        <v>10527</v>
      </c>
      <c r="E133" s="136" t="s">
        <v>1165</v>
      </c>
      <c r="F133" s="140" t="s">
        <v>10255</v>
      </c>
      <c r="G133" s="137" t="s">
        <v>14171</v>
      </c>
      <c r="H133" s="260"/>
      <c r="I133" s="260"/>
    </row>
    <row r="134" spans="1:9" x14ac:dyDescent="0.25">
      <c r="A134" s="139" t="s">
        <v>10892</v>
      </c>
      <c r="B134" s="141" t="s">
        <v>14568</v>
      </c>
      <c r="C134" s="137" t="s">
        <v>1168</v>
      </c>
      <c r="D134" s="141" t="s">
        <v>10592</v>
      </c>
      <c r="E134" s="136" t="s">
        <v>1168</v>
      </c>
      <c r="F134" s="140" t="s">
        <v>10256</v>
      </c>
      <c r="G134" s="136" t="s">
        <v>14171</v>
      </c>
      <c r="H134" s="260"/>
      <c r="I134" s="260"/>
    </row>
    <row r="135" spans="1:9" x14ac:dyDescent="0.25">
      <c r="A135" s="139" t="s">
        <v>10892</v>
      </c>
      <c r="B135" s="141" t="s">
        <v>14569</v>
      </c>
      <c r="C135" s="137" t="s">
        <v>14682</v>
      </c>
      <c r="D135" s="141" t="s">
        <v>10888</v>
      </c>
      <c r="E135" s="136"/>
      <c r="F135" s="140" t="s">
        <v>10613</v>
      </c>
      <c r="G135" s="136" t="s">
        <v>14172</v>
      </c>
      <c r="H135" s="260"/>
      <c r="I135" s="260"/>
    </row>
    <row r="136" spans="1:9" x14ac:dyDescent="0.25">
      <c r="A136" s="139" t="s">
        <v>10892</v>
      </c>
      <c r="B136" s="141" t="s">
        <v>14570</v>
      </c>
      <c r="C136" s="137" t="s">
        <v>14683</v>
      </c>
      <c r="D136" s="141" t="s">
        <v>10888</v>
      </c>
      <c r="E136" s="136"/>
      <c r="F136" s="140" t="s">
        <v>10409</v>
      </c>
      <c r="G136" s="136" t="s">
        <v>14172</v>
      </c>
      <c r="H136" s="260"/>
      <c r="I136" s="260"/>
    </row>
    <row r="137" spans="1:9" x14ac:dyDescent="0.25">
      <c r="A137" s="139" t="s">
        <v>10892</v>
      </c>
      <c r="B137" s="135" t="s">
        <v>14571</v>
      </c>
      <c r="C137" s="137" t="s">
        <v>1171</v>
      </c>
      <c r="D137" s="135" t="s">
        <v>10183</v>
      </c>
      <c r="E137" s="136" t="s">
        <v>1171</v>
      </c>
      <c r="F137" s="140" t="s">
        <v>10257</v>
      </c>
      <c r="G137" s="137" t="s">
        <v>14171</v>
      </c>
      <c r="H137" s="260"/>
      <c r="I137" s="260"/>
    </row>
    <row r="138" spans="1:9" x14ac:dyDescent="0.25">
      <c r="A138" s="139" t="s">
        <v>10892</v>
      </c>
      <c r="B138" s="135" t="s">
        <v>14572</v>
      </c>
      <c r="C138" s="137" t="s">
        <v>14684</v>
      </c>
      <c r="D138" s="135" t="s">
        <v>10180</v>
      </c>
      <c r="E138" s="136" t="s">
        <v>1174</v>
      </c>
      <c r="F138" s="140" t="s">
        <v>10258</v>
      </c>
      <c r="G138" s="137" t="s">
        <v>14171</v>
      </c>
      <c r="H138" s="260"/>
      <c r="I138" s="260"/>
    </row>
    <row r="139" spans="1:9" x14ac:dyDescent="0.25">
      <c r="A139" s="139" t="s">
        <v>10892</v>
      </c>
      <c r="B139" s="135" t="s">
        <v>14573</v>
      </c>
      <c r="C139" s="137" t="s">
        <v>14685</v>
      </c>
      <c r="D139" s="135" t="s">
        <v>10528</v>
      </c>
      <c r="E139" s="136" t="s">
        <v>1177</v>
      </c>
      <c r="F139" s="140" t="s">
        <v>10259</v>
      </c>
      <c r="G139" s="137" t="s">
        <v>14171</v>
      </c>
      <c r="H139" s="260"/>
      <c r="I139" s="260"/>
    </row>
    <row r="140" spans="1:9" x14ac:dyDescent="0.25">
      <c r="A140" s="139" t="s">
        <v>10892</v>
      </c>
      <c r="B140" s="135" t="s">
        <v>14574</v>
      </c>
      <c r="C140" s="137" t="s">
        <v>14686</v>
      </c>
      <c r="D140" s="135" t="s">
        <v>10547</v>
      </c>
      <c r="E140" s="136" t="s">
        <v>1180</v>
      </c>
      <c r="F140" s="140" t="s">
        <v>10260</v>
      </c>
      <c r="G140" s="137" t="s">
        <v>14171</v>
      </c>
      <c r="H140" s="260"/>
      <c r="I140" s="260"/>
    </row>
    <row r="141" spans="1:9" x14ac:dyDescent="0.25">
      <c r="A141" s="139" t="s">
        <v>10892</v>
      </c>
      <c r="B141" s="135" t="s">
        <v>14575</v>
      </c>
      <c r="C141" s="137" t="s">
        <v>14687</v>
      </c>
      <c r="D141" s="135" t="s">
        <v>10548</v>
      </c>
      <c r="E141" s="136" t="s">
        <v>1183</v>
      </c>
      <c r="F141" s="140" t="s">
        <v>10261</v>
      </c>
      <c r="G141" s="137" t="s">
        <v>14171</v>
      </c>
      <c r="H141" s="260"/>
      <c r="I141" s="260"/>
    </row>
    <row r="142" spans="1:9" x14ac:dyDescent="0.25">
      <c r="A142" s="139" t="s">
        <v>10892</v>
      </c>
      <c r="B142" s="135" t="s">
        <v>14576</v>
      </c>
      <c r="C142" s="137" t="s">
        <v>14688</v>
      </c>
      <c r="D142" s="135" t="s">
        <v>12234</v>
      </c>
      <c r="E142" s="136" t="s">
        <v>1186</v>
      </c>
      <c r="F142" s="140" t="s">
        <v>10262</v>
      </c>
      <c r="G142" s="137" t="s">
        <v>14171</v>
      </c>
      <c r="H142" s="260"/>
      <c r="I142" s="260"/>
    </row>
    <row r="143" spans="1:9" x14ac:dyDescent="0.25">
      <c r="A143" s="139" t="s">
        <v>10892</v>
      </c>
      <c r="B143" s="135" t="s">
        <v>14577</v>
      </c>
      <c r="C143" s="137" t="s">
        <v>1189</v>
      </c>
      <c r="D143" s="135" t="s">
        <v>10138</v>
      </c>
      <c r="E143" s="136" t="s">
        <v>1189</v>
      </c>
      <c r="F143" s="140" t="s">
        <v>10263</v>
      </c>
      <c r="G143" s="137" t="s">
        <v>14171</v>
      </c>
      <c r="H143" s="260"/>
      <c r="I143" s="260"/>
    </row>
    <row r="144" spans="1:9" x14ac:dyDescent="0.25">
      <c r="A144" s="139" t="s">
        <v>10892</v>
      </c>
      <c r="B144" s="135" t="s">
        <v>14578</v>
      </c>
      <c r="C144" s="137" t="s">
        <v>1192</v>
      </c>
      <c r="D144" s="135" t="s">
        <v>10534</v>
      </c>
      <c r="E144" s="136" t="s">
        <v>1192</v>
      </c>
      <c r="F144" s="140" t="s">
        <v>10264</v>
      </c>
      <c r="G144" s="137" t="s">
        <v>14171</v>
      </c>
      <c r="H144" s="260"/>
      <c r="I144" s="260"/>
    </row>
    <row r="145" spans="1:9" x14ac:dyDescent="0.25">
      <c r="A145" s="139" t="s">
        <v>10892</v>
      </c>
      <c r="B145" s="135" t="s">
        <v>14579</v>
      </c>
      <c r="C145" s="137" t="s">
        <v>14689</v>
      </c>
      <c r="D145" s="135" t="s">
        <v>10236</v>
      </c>
      <c r="E145" s="136" t="s">
        <v>1195</v>
      </c>
      <c r="F145" s="140" t="s">
        <v>10265</v>
      </c>
      <c r="G145" s="137" t="s">
        <v>14171</v>
      </c>
      <c r="H145" s="260"/>
      <c r="I145" s="260"/>
    </row>
    <row r="146" spans="1:9" x14ac:dyDescent="0.25">
      <c r="A146" s="139" t="s">
        <v>10892</v>
      </c>
      <c r="B146" s="135" t="s">
        <v>14580</v>
      </c>
      <c r="C146" s="137" t="s">
        <v>14690</v>
      </c>
      <c r="D146" s="135" t="s">
        <v>10536</v>
      </c>
      <c r="E146" s="136" t="s">
        <v>1198</v>
      </c>
      <c r="F146" s="140" t="s">
        <v>10266</v>
      </c>
      <c r="G146" s="137" t="s">
        <v>14171</v>
      </c>
      <c r="H146" s="260"/>
      <c r="I146" s="260"/>
    </row>
    <row r="147" spans="1:9" x14ac:dyDescent="0.25">
      <c r="A147" s="139" t="s">
        <v>10892</v>
      </c>
      <c r="B147" s="135" t="s">
        <v>14581</v>
      </c>
      <c r="C147" s="137" t="s">
        <v>1200</v>
      </c>
      <c r="D147" s="135" t="s">
        <v>10184</v>
      </c>
      <c r="E147" s="136" t="s">
        <v>1200</v>
      </c>
      <c r="F147" s="140" t="s">
        <v>10267</v>
      </c>
      <c r="G147" s="137" t="s">
        <v>14176</v>
      </c>
      <c r="H147" s="260"/>
      <c r="I147" s="260"/>
    </row>
    <row r="148" spans="1:9" x14ac:dyDescent="0.25">
      <c r="A148" s="139" t="s">
        <v>10892</v>
      </c>
      <c r="B148" s="141" t="s">
        <v>14582</v>
      </c>
      <c r="C148" s="137" t="s">
        <v>1203</v>
      </c>
      <c r="D148" s="141" t="s">
        <v>14156</v>
      </c>
      <c r="E148" s="136" t="s">
        <v>1203</v>
      </c>
      <c r="F148" s="140" t="s">
        <v>10268</v>
      </c>
      <c r="G148" s="136" t="s">
        <v>14171</v>
      </c>
      <c r="H148" s="260"/>
      <c r="I148" s="260"/>
    </row>
    <row r="149" spans="1:9" x14ac:dyDescent="0.25">
      <c r="A149" s="139" t="s">
        <v>10892</v>
      </c>
      <c r="B149" s="135" t="s">
        <v>14583</v>
      </c>
      <c r="C149" s="137" t="s">
        <v>1206</v>
      </c>
      <c r="D149" s="135" t="s">
        <v>10507</v>
      </c>
      <c r="E149" s="136" t="s">
        <v>1206</v>
      </c>
      <c r="F149" s="140" t="s">
        <v>10269</v>
      </c>
      <c r="G149" s="137" t="s">
        <v>14171</v>
      </c>
      <c r="H149" s="260"/>
      <c r="I149" s="260"/>
    </row>
    <row r="150" spans="1:9" x14ac:dyDescent="0.25">
      <c r="A150" s="139" t="s">
        <v>10892</v>
      </c>
      <c r="B150" s="135" t="s">
        <v>14584</v>
      </c>
      <c r="C150" s="137" t="s">
        <v>1209</v>
      </c>
      <c r="D150" s="135" t="s">
        <v>10506</v>
      </c>
      <c r="E150" s="136" t="s">
        <v>1209</v>
      </c>
      <c r="F150" s="140" t="s">
        <v>10270</v>
      </c>
      <c r="G150" s="137" t="s">
        <v>14171</v>
      </c>
      <c r="H150" s="260"/>
      <c r="I150" s="260"/>
    </row>
    <row r="151" spans="1:9" x14ac:dyDescent="0.25">
      <c r="A151" s="139" t="s">
        <v>10892</v>
      </c>
      <c r="B151" s="135" t="s">
        <v>14585</v>
      </c>
      <c r="C151" s="137" t="s">
        <v>1212</v>
      </c>
      <c r="D151" s="135" t="s">
        <v>10544</v>
      </c>
      <c r="E151" s="136" t="s">
        <v>1212</v>
      </c>
      <c r="F151" s="140" t="s">
        <v>10271</v>
      </c>
      <c r="G151" s="137" t="s">
        <v>14171</v>
      </c>
      <c r="H151" s="260"/>
      <c r="I151" s="260"/>
    </row>
    <row r="152" spans="1:9" x14ac:dyDescent="0.25">
      <c r="A152" s="139" t="s">
        <v>10892</v>
      </c>
      <c r="B152" s="135" t="s">
        <v>14586</v>
      </c>
      <c r="C152" s="137" t="s">
        <v>14691</v>
      </c>
      <c r="D152" s="135" t="s">
        <v>10543</v>
      </c>
      <c r="E152" s="136" t="s">
        <v>1215</v>
      </c>
      <c r="F152" s="140" t="s">
        <v>10272</v>
      </c>
      <c r="G152" s="137" t="s">
        <v>14171</v>
      </c>
      <c r="H152" s="260"/>
      <c r="I152" s="260"/>
    </row>
    <row r="153" spans="1:9" x14ac:dyDescent="0.25">
      <c r="A153" s="139" t="s">
        <v>10892</v>
      </c>
      <c r="B153" s="141" t="s">
        <v>14587</v>
      </c>
      <c r="C153" s="137" t="s">
        <v>14692</v>
      </c>
      <c r="D153" s="141" t="s">
        <v>10888</v>
      </c>
      <c r="E153" s="136"/>
      <c r="F153" s="140" t="s">
        <v>10714</v>
      </c>
      <c r="G153" s="136" t="s">
        <v>14172</v>
      </c>
      <c r="H153" s="260"/>
      <c r="I153" s="260"/>
    </row>
    <row r="154" spans="1:9" x14ac:dyDescent="0.25">
      <c r="A154" s="139" t="s">
        <v>10892</v>
      </c>
      <c r="B154" s="135" t="s">
        <v>14588</v>
      </c>
      <c r="C154" s="137" t="s">
        <v>14693</v>
      </c>
      <c r="D154" s="135" t="s">
        <v>10481</v>
      </c>
      <c r="E154" s="136" t="s">
        <v>1218</v>
      </c>
      <c r="F154" s="140" t="s">
        <v>10273</v>
      </c>
      <c r="G154" s="137" t="s">
        <v>14171</v>
      </c>
      <c r="H154" s="260"/>
      <c r="I154" s="260"/>
    </row>
    <row r="155" spans="1:9" x14ac:dyDescent="0.25">
      <c r="A155" s="139" t="s">
        <v>10892</v>
      </c>
      <c r="B155" s="135" t="s">
        <v>14589</v>
      </c>
      <c r="C155" s="137" t="s">
        <v>14694</v>
      </c>
      <c r="D155" s="135" t="s">
        <v>10510</v>
      </c>
      <c r="E155" s="136" t="s">
        <v>1236</v>
      </c>
      <c r="F155" s="140" t="s">
        <v>10281</v>
      </c>
      <c r="G155" s="137" t="s">
        <v>14171</v>
      </c>
      <c r="H155" s="260"/>
      <c r="I155" s="260"/>
    </row>
    <row r="156" spans="1:9" x14ac:dyDescent="0.25">
      <c r="A156" s="139" t="s">
        <v>10892</v>
      </c>
      <c r="B156" s="135" t="s">
        <v>14590</v>
      </c>
      <c r="C156" s="137" t="s">
        <v>1239</v>
      </c>
      <c r="D156" s="135" t="s">
        <v>10509</v>
      </c>
      <c r="E156" s="136" t="s">
        <v>1239</v>
      </c>
      <c r="F156" s="140" t="s">
        <v>10282</v>
      </c>
      <c r="G156" s="137" t="s">
        <v>14171</v>
      </c>
      <c r="H156" s="260"/>
      <c r="I156" s="260"/>
    </row>
    <row r="157" spans="1:9" x14ac:dyDescent="0.25">
      <c r="A157" s="139" t="s">
        <v>10892</v>
      </c>
      <c r="B157" s="135" t="s">
        <v>14591</v>
      </c>
      <c r="C157" s="137" t="s">
        <v>1242</v>
      </c>
      <c r="D157" s="135" t="s">
        <v>10508</v>
      </c>
      <c r="E157" s="136" t="s">
        <v>1242</v>
      </c>
      <c r="F157" s="140" t="s">
        <v>10283</v>
      </c>
      <c r="G157" s="137" t="s">
        <v>14171</v>
      </c>
      <c r="H157" s="260"/>
      <c r="I157" s="260"/>
    </row>
    <row r="158" spans="1:9" x14ac:dyDescent="0.25">
      <c r="A158" s="139" t="s">
        <v>10892</v>
      </c>
      <c r="B158" s="135" t="s">
        <v>14592</v>
      </c>
      <c r="C158" s="137" t="s">
        <v>1245</v>
      </c>
      <c r="D158" s="135" t="s">
        <v>10232</v>
      </c>
      <c r="E158" s="136" t="s">
        <v>1245</v>
      </c>
      <c r="F158" s="140" t="s">
        <v>10284</v>
      </c>
      <c r="G158" s="137" t="s">
        <v>14171</v>
      </c>
      <c r="H158" s="260"/>
      <c r="I158" s="260"/>
    </row>
    <row r="159" spans="1:9" x14ac:dyDescent="0.25">
      <c r="A159" s="139" t="s">
        <v>10892</v>
      </c>
      <c r="B159" s="135" t="s">
        <v>14593</v>
      </c>
      <c r="C159" s="137" t="s">
        <v>1248</v>
      </c>
      <c r="D159" s="135" t="s">
        <v>10231</v>
      </c>
      <c r="E159" s="136" t="s">
        <v>1248</v>
      </c>
      <c r="F159" s="140" t="s">
        <v>10285</v>
      </c>
      <c r="G159" s="137" t="s">
        <v>14171</v>
      </c>
      <c r="H159" s="260"/>
      <c r="I159" s="260"/>
    </row>
    <row r="160" spans="1:9" x14ac:dyDescent="0.25">
      <c r="A160" s="139" t="s">
        <v>10892</v>
      </c>
      <c r="B160" s="135" t="s">
        <v>14594</v>
      </c>
      <c r="C160" s="137" t="s">
        <v>1251</v>
      </c>
      <c r="D160" s="135" t="s">
        <v>10550</v>
      </c>
      <c r="E160" s="136" t="s">
        <v>1251</v>
      </c>
      <c r="F160" s="140" t="s">
        <v>10286</v>
      </c>
      <c r="G160" s="137" t="s">
        <v>14175</v>
      </c>
      <c r="H160" s="260"/>
      <c r="I160" s="260"/>
    </row>
    <row r="161" spans="1:9" x14ac:dyDescent="0.25">
      <c r="A161" s="139" t="s">
        <v>10892</v>
      </c>
      <c r="B161" s="135" t="s">
        <v>14595</v>
      </c>
      <c r="C161" s="137" t="s">
        <v>1254</v>
      </c>
      <c r="D161" s="135" t="s">
        <v>10498</v>
      </c>
      <c r="E161" s="136" t="s">
        <v>1254</v>
      </c>
      <c r="F161" s="140" t="s">
        <v>10287</v>
      </c>
      <c r="G161" s="137" t="s">
        <v>14171</v>
      </c>
      <c r="H161" s="260"/>
      <c r="I161" s="260"/>
    </row>
    <row r="162" spans="1:9" x14ac:dyDescent="0.25">
      <c r="A162" s="139" t="s">
        <v>10892</v>
      </c>
      <c r="B162" s="141" t="s">
        <v>14596</v>
      </c>
      <c r="C162" s="137" t="s">
        <v>14695</v>
      </c>
      <c r="D162" s="141" t="s">
        <v>10888</v>
      </c>
      <c r="E162" s="136"/>
      <c r="F162" s="140" t="s">
        <v>14180</v>
      </c>
      <c r="G162" s="136" t="s">
        <v>14172</v>
      </c>
      <c r="H162" s="260"/>
      <c r="I162" s="260"/>
    </row>
    <row r="163" spans="1:9" x14ac:dyDescent="0.25">
      <c r="A163" s="139" t="s">
        <v>10892</v>
      </c>
      <c r="B163" s="135" t="s">
        <v>14597</v>
      </c>
      <c r="C163" s="137" t="s">
        <v>1260</v>
      </c>
      <c r="D163" s="135" t="s">
        <v>10525</v>
      </c>
      <c r="E163" s="136" t="s">
        <v>1260</v>
      </c>
      <c r="F163" s="140" t="s">
        <v>10289</v>
      </c>
      <c r="G163" s="137" t="s">
        <v>14175</v>
      </c>
      <c r="H163" s="260"/>
      <c r="I163" s="260"/>
    </row>
    <row r="164" spans="1:9" x14ac:dyDescent="0.25">
      <c r="A164" s="139" t="s">
        <v>10892</v>
      </c>
      <c r="B164" s="135" t="s">
        <v>14598</v>
      </c>
      <c r="C164" s="137" t="s">
        <v>1263</v>
      </c>
      <c r="D164" s="135" t="s">
        <v>10511</v>
      </c>
      <c r="E164" s="136" t="s">
        <v>1263</v>
      </c>
      <c r="F164" s="140" t="s">
        <v>10290</v>
      </c>
      <c r="G164" s="137" t="s">
        <v>14176</v>
      </c>
      <c r="H164" s="260"/>
      <c r="I164" s="260"/>
    </row>
    <row r="165" spans="1:9" x14ac:dyDescent="0.25">
      <c r="A165" s="139" t="s">
        <v>10892</v>
      </c>
      <c r="B165" s="135" t="s">
        <v>14599</v>
      </c>
      <c r="C165" s="137" t="s">
        <v>1266</v>
      </c>
      <c r="D165" s="135" t="s">
        <v>10230</v>
      </c>
      <c r="E165" s="136" t="s">
        <v>1266</v>
      </c>
      <c r="F165" s="140" t="s">
        <v>10291</v>
      </c>
      <c r="G165" s="137" t="s">
        <v>14171</v>
      </c>
      <c r="H165" s="260"/>
      <c r="I165" s="260"/>
    </row>
    <row r="166" spans="1:9" x14ac:dyDescent="0.25">
      <c r="A166" s="139" t="s">
        <v>10892</v>
      </c>
      <c r="B166" s="135" t="s">
        <v>14600</v>
      </c>
      <c r="C166" s="137" t="s">
        <v>1268</v>
      </c>
      <c r="D166" s="135" t="s">
        <v>10217</v>
      </c>
      <c r="E166" s="136" t="s">
        <v>1268</v>
      </c>
      <c r="F166" s="140" t="s">
        <v>10292</v>
      </c>
      <c r="G166" s="137" t="s">
        <v>14171</v>
      </c>
      <c r="H166" s="260"/>
      <c r="I166" s="260"/>
    </row>
    <row r="167" spans="1:9" x14ac:dyDescent="0.25">
      <c r="A167" s="139" t="s">
        <v>10892</v>
      </c>
      <c r="B167" s="135" t="s">
        <v>14601</v>
      </c>
      <c r="C167" s="137" t="s">
        <v>14696</v>
      </c>
      <c r="D167" s="135" t="s">
        <v>10497</v>
      </c>
      <c r="E167" s="136" t="s">
        <v>1271</v>
      </c>
      <c r="F167" s="140" t="s">
        <v>10293</v>
      </c>
      <c r="G167" s="137" t="s">
        <v>14171</v>
      </c>
      <c r="H167" s="260"/>
      <c r="I167" s="260"/>
    </row>
    <row r="168" spans="1:9" x14ac:dyDescent="0.25">
      <c r="A168" s="139" t="s">
        <v>10892</v>
      </c>
      <c r="B168" s="135" t="s">
        <v>14602</v>
      </c>
      <c r="C168" s="137" t="s">
        <v>1274</v>
      </c>
      <c r="D168" s="135" t="s">
        <v>10496</v>
      </c>
      <c r="E168" s="136" t="s">
        <v>1274</v>
      </c>
      <c r="F168" s="140" t="s">
        <v>10294</v>
      </c>
      <c r="G168" s="137" t="s">
        <v>14171</v>
      </c>
      <c r="H168" s="260"/>
      <c r="I168" s="260"/>
    </row>
    <row r="169" spans="1:9" x14ac:dyDescent="0.25">
      <c r="A169" s="139" t="s">
        <v>10892</v>
      </c>
      <c r="B169" s="135" t="s">
        <v>14603</v>
      </c>
      <c r="C169" s="137" t="s">
        <v>14697</v>
      </c>
      <c r="D169" s="135" t="s">
        <v>10541</v>
      </c>
      <c r="E169" s="136" t="s">
        <v>1277</v>
      </c>
      <c r="F169" s="140" t="s">
        <v>10295</v>
      </c>
      <c r="G169" s="137" t="s">
        <v>14171</v>
      </c>
      <c r="H169" s="260"/>
      <c r="I169" s="260"/>
    </row>
    <row r="170" spans="1:9" x14ac:dyDescent="0.25">
      <c r="A170" s="139" t="s">
        <v>10892</v>
      </c>
      <c r="B170" s="141" t="s">
        <v>14604</v>
      </c>
      <c r="C170" s="137" t="s">
        <v>14698</v>
      </c>
      <c r="D170" s="141" t="s">
        <v>10888</v>
      </c>
      <c r="E170" s="136"/>
      <c r="F170" s="140" t="s">
        <v>14166</v>
      </c>
      <c r="G170" s="136" t="s">
        <v>14172</v>
      </c>
      <c r="H170" s="260"/>
      <c r="I170" s="260"/>
    </row>
    <row r="171" spans="1:9" x14ac:dyDescent="0.25">
      <c r="A171" s="139" t="s">
        <v>10892</v>
      </c>
      <c r="B171" s="135" t="s">
        <v>14605</v>
      </c>
      <c r="C171" s="137" t="s">
        <v>1280</v>
      </c>
      <c r="D171" s="135" t="s">
        <v>10199</v>
      </c>
      <c r="E171" s="136" t="s">
        <v>1280</v>
      </c>
      <c r="F171" s="140" t="s">
        <v>10296</v>
      </c>
      <c r="G171" s="137" t="s">
        <v>14175</v>
      </c>
      <c r="H171" s="260"/>
      <c r="I171" s="260"/>
    </row>
    <row r="172" spans="1:9" x14ac:dyDescent="0.25">
      <c r="A172" s="139" t="s">
        <v>10892</v>
      </c>
      <c r="B172" s="135" t="s">
        <v>14606</v>
      </c>
      <c r="C172" s="137" t="s">
        <v>1283</v>
      </c>
      <c r="D172" s="135" t="s">
        <v>10505</v>
      </c>
      <c r="E172" s="136" t="s">
        <v>1283</v>
      </c>
      <c r="F172" s="140" t="s">
        <v>10297</v>
      </c>
      <c r="G172" s="137" t="s">
        <v>14175</v>
      </c>
      <c r="H172" s="260"/>
      <c r="I172" s="260"/>
    </row>
    <row r="173" spans="1:9" x14ac:dyDescent="0.25">
      <c r="A173" s="139" t="s">
        <v>10892</v>
      </c>
      <c r="B173" s="135" t="s">
        <v>14607</v>
      </c>
      <c r="C173" s="137" t="s">
        <v>1286</v>
      </c>
      <c r="D173" s="135" t="s">
        <v>10207</v>
      </c>
      <c r="E173" s="136" t="s">
        <v>1286</v>
      </c>
      <c r="F173" s="140" t="s">
        <v>10298</v>
      </c>
      <c r="G173" s="137" t="s">
        <v>14175</v>
      </c>
      <c r="H173" s="260"/>
      <c r="I173" s="260"/>
    </row>
    <row r="174" spans="1:9" x14ac:dyDescent="0.25">
      <c r="A174" s="139" t="s">
        <v>10892</v>
      </c>
      <c r="B174" s="135" t="s">
        <v>14615</v>
      </c>
      <c r="C174" s="137" t="s">
        <v>1298</v>
      </c>
      <c r="D174" s="135" t="s">
        <v>10515</v>
      </c>
      <c r="E174" s="136" t="s">
        <v>1298</v>
      </c>
      <c r="F174" s="140" t="s">
        <v>10299</v>
      </c>
      <c r="G174" s="137" t="s">
        <v>14171</v>
      </c>
      <c r="H174" s="260"/>
      <c r="I174" s="260"/>
    </row>
    <row r="175" spans="1:9" x14ac:dyDescent="0.25">
      <c r="A175" s="139" t="s">
        <v>10892</v>
      </c>
      <c r="B175" s="135" t="s">
        <v>14608</v>
      </c>
      <c r="C175" s="137" t="s">
        <v>14699</v>
      </c>
      <c r="D175" s="143" t="s">
        <v>10233</v>
      </c>
      <c r="E175" s="136" t="s">
        <v>1292</v>
      </c>
      <c r="F175" s="136" t="s">
        <v>10300</v>
      </c>
      <c r="G175" s="136" t="s">
        <v>14308</v>
      </c>
      <c r="H175" s="260"/>
      <c r="I175" s="260"/>
    </row>
    <row r="176" spans="1:9" x14ac:dyDescent="0.25">
      <c r="A176" s="139" t="s">
        <v>10892</v>
      </c>
      <c r="B176" s="135" t="s">
        <v>14609</v>
      </c>
      <c r="C176" s="137" t="s">
        <v>14700</v>
      </c>
      <c r="D176" s="143" t="s">
        <v>10234</v>
      </c>
      <c r="E176" s="136" t="s">
        <v>1295</v>
      </c>
      <c r="F176" s="136" t="s">
        <v>10301</v>
      </c>
      <c r="G176" s="136" t="s">
        <v>14308</v>
      </c>
      <c r="H176" s="260"/>
      <c r="I176" s="260"/>
    </row>
    <row r="177" spans="1:9" x14ac:dyDescent="0.25">
      <c r="A177" s="139" t="s">
        <v>10892</v>
      </c>
      <c r="B177" s="135" t="s">
        <v>14610</v>
      </c>
      <c r="C177" s="137" t="s">
        <v>14701</v>
      </c>
      <c r="D177" s="143" t="s">
        <v>10188</v>
      </c>
      <c r="E177" s="136" t="s">
        <v>1289</v>
      </c>
      <c r="F177" s="136" t="s">
        <v>10302</v>
      </c>
      <c r="G177" s="136" t="s">
        <v>14171</v>
      </c>
      <c r="H177" s="260"/>
      <c r="I177" s="260"/>
    </row>
    <row r="178" spans="1:9" x14ac:dyDescent="0.25">
      <c r="A178" s="139" t="s">
        <v>10892</v>
      </c>
      <c r="B178" s="135" t="s">
        <v>14611</v>
      </c>
      <c r="C178" s="137" t="s">
        <v>1301</v>
      </c>
      <c r="D178" s="143" t="s">
        <v>10554</v>
      </c>
      <c r="E178" s="136" t="s">
        <v>1301</v>
      </c>
      <c r="F178" s="136" t="s">
        <v>10303</v>
      </c>
      <c r="G178" s="136" t="s">
        <v>14171</v>
      </c>
      <c r="H178" s="260"/>
      <c r="I178" s="260"/>
    </row>
    <row r="179" spans="1:9" x14ac:dyDescent="0.25">
      <c r="A179" s="139" t="s">
        <v>10892</v>
      </c>
      <c r="B179" s="135" t="s">
        <v>14616</v>
      </c>
      <c r="C179" s="137" t="s">
        <v>14702</v>
      </c>
      <c r="D179" s="143" t="s">
        <v>10135</v>
      </c>
      <c r="E179" s="136" t="s">
        <v>1304</v>
      </c>
      <c r="F179" s="136" t="s">
        <v>10304</v>
      </c>
      <c r="G179" s="136" t="s">
        <v>14171</v>
      </c>
      <c r="H179" s="260"/>
      <c r="I179" s="260"/>
    </row>
    <row r="180" spans="1:9" x14ac:dyDescent="0.25">
      <c r="A180" s="139" t="s">
        <v>10892</v>
      </c>
      <c r="B180" s="135" t="s">
        <v>14617</v>
      </c>
      <c r="C180" s="137" t="s">
        <v>14703</v>
      </c>
      <c r="D180" s="143" t="s">
        <v>12238</v>
      </c>
      <c r="E180" s="136" t="s">
        <v>1307</v>
      </c>
      <c r="F180" s="136" t="s">
        <v>10305</v>
      </c>
      <c r="G180" s="136" t="s">
        <v>14309</v>
      </c>
      <c r="H180" s="260"/>
      <c r="I180" s="260"/>
    </row>
    <row r="181" spans="1:9" x14ac:dyDescent="0.25">
      <c r="A181" s="139" t="s">
        <v>10892</v>
      </c>
      <c r="B181" s="135" t="s">
        <v>14618</v>
      </c>
      <c r="C181" s="137" t="s">
        <v>14704</v>
      </c>
      <c r="D181" s="143" t="s">
        <v>12239</v>
      </c>
      <c r="E181" s="136" t="s">
        <v>1309</v>
      </c>
      <c r="F181" s="136" t="s">
        <v>10306</v>
      </c>
      <c r="G181" s="136" t="s">
        <v>14171</v>
      </c>
      <c r="H181" s="260"/>
      <c r="I181" s="260"/>
    </row>
    <row r="182" spans="1:9" x14ac:dyDescent="0.25">
      <c r="A182" s="139" t="s">
        <v>10892</v>
      </c>
      <c r="B182" s="135" t="s">
        <v>14619</v>
      </c>
      <c r="C182" s="137" t="s">
        <v>14705</v>
      </c>
      <c r="D182" s="143" t="s">
        <v>10479</v>
      </c>
      <c r="E182" s="136" t="s">
        <v>576</v>
      </c>
      <c r="F182" s="136" t="s">
        <v>14174</v>
      </c>
      <c r="G182" s="136" t="s">
        <v>14171</v>
      </c>
      <c r="H182" s="260"/>
      <c r="I182" s="260"/>
    </row>
    <row r="183" spans="1:9" x14ac:dyDescent="0.25">
      <c r="A183" s="139" t="s">
        <v>10892</v>
      </c>
      <c r="B183" s="135" t="s">
        <v>14612</v>
      </c>
      <c r="C183" s="137" t="s">
        <v>1312</v>
      </c>
      <c r="D183" s="143" t="s">
        <v>10191</v>
      </c>
      <c r="E183" s="136" t="s">
        <v>1312</v>
      </c>
      <c r="F183" s="136" t="s">
        <v>10307</v>
      </c>
      <c r="G183" s="136" t="s">
        <v>14171</v>
      </c>
      <c r="H183" s="260"/>
      <c r="I183" s="260"/>
    </row>
    <row r="184" spans="1:9" x14ac:dyDescent="0.25">
      <c r="A184" s="139" t="s">
        <v>10892</v>
      </c>
      <c r="B184" s="135" t="s">
        <v>14613</v>
      </c>
      <c r="C184" s="137" t="s">
        <v>14706</v>
      </c>
      <c r="D184" s="143" t="s">
        <v>10187</v>
      </c>
      <c r="E184" s="136" t="s">
        <v>1315</v>
      </c>
      <c r="F184" s="136" t="s">
        <v>10308</v>
      </c>
      <c r="G184" s="136" t="s">
        <v>14171</v>
      </c>
      <c r="H184" s="260"/>
      <c r="I184" s="260"/>
    </row>
    <row r="185" spans="1:9" x14ac:dyDescent="0.25">
      <c r="A185" s="139" t="s">
        <v>10892</v>
      </c>
      <c r="B185" s="135" t="s">
        <v>14614</v>
      </c>
      <c r="C185" s="137" t="s">
        <v>14707</v>
      </c>
      <c r="D185" s="143" t="s">
        <v>10210</v>
      </c>
      <c r="E185" s="136" t="s">
        <v>1318</v>
      </c>
      <c r="F185" s="136" t="s">
        <v>10309</v>
      </c>
      <c r="G185" s="136" t="s">
        <v>14308</v>
      </c>
      <c r="H185" s="260"/>
      <c r="I185" s="260"/>
    </row>
    <row r="186" spans="1:9" x14ac:dyDescent="0.25">
      <c r="A186" s="139" t="s">
        <v>10892</v>
      </c>
      <c r="B186" s="135" t="s">
        <v>16332</v>
      </c>
      <c r="C186" s="137" t="s">
        <v>1318</v>
      </c>
      <c r="D186" s="143" t="s">
        <v>10210</v>
      </c>
      <c r="E186" s="136" t="s">
        <v>1318</v>
      </c>
      <c r="F186" s="136" t="s">
        <v>10309</v>
      </c>
      <c r="G186" s="136" t="s">
        <v>14171</v>
      </c>
      <c r="H186" s="260"/>
      <c r="I186" s="260"/>
    </row>
    <row r="187" spans="1:9" x14ac:dyDescent="0.25">
      <c r="A187" s="139" t="s">
        <v>10892</v>
      </c>
      <c r="B187" s="135" t="s">
        <v>14620</v>
      </c>
      <c r="C187" s="137" t="s">
        <v>1321</v>
      </c>
      <c r="D187" s="143" t="s">
        <v>12240</v>
      </c>
      <c r="E187" s="136" t="s">
        <v>1321</v>
      </c>
      <c r="F187" s="136" t="s">
        <v>10310</v>
      </c>
      <c r="G187" s="136" t="s">
        <v>14171</v>
      </c>
      <c r="H187" s="260"/>
      <c r="I187" s="260"/>
    </row>
    <row r="188" spans="1:9" x14ac:dyDescent="0.25">
      <c r="A188" s="139" t="s">
        <v>10892</v>
      </c>
      <c r="B188" s="135" t="s">
        <v>14621</v>
      </c>
      <c r="C188" s="137" t="s">
        <v>1324</v>
      </c>
      <c r="D188" s="143" t="s">
        <v>10551</v>
      </c>
      <c r="E188" s="136" t="s">
        <v>1324</v>
      </c>
      <c r="F188" s="136" t="s">
        <v>10311</v>
      </c>
      <c r="G188" s="136" t="s">
        <v>14171</v>
      </c>
      <c r="H188" s="260"/>
      <c r="I188" s="260"/>
    </row>
    <row r="189" spans="1:9" x14ac:dyDescent="0.25">
      <c r="A189" s="139" t="s">
        <v>10892</v>
      </c>
      <c r="B189" s="135" t="s">
        <v>14622</v>
      </c>
      <c r="C189" s="137" t="s">
        <v>14708</v>
      </c>
      <c r="D189" s="143" t="s">
        <v>10888</v>
      </c>
      <c r="E189" s="136"/>
      <c r="F189" s="136" t="s">
        <v>10774</v>
      </c>
      <c r="G189" s="136" t="s">
        <v>14172</v>
      </c>
      <c r="H189" s="260"/>
      <c r="I189" s="260"/>
    </row>
    <row r="190" spans="1:9" x14ac:dyDescent="0.25">
      <c r="A190" s="139" t="s">
        <v>10892</v>
      </c>
      <c r="B190" s="135" t="s">
        <v>14623</v>
      </c>
      <c r="C190" s="137" t="s">
        <v>14709</v>
      </c>
      <c r="D190" s="143" t="s">
        <v>10185</v>
      </c>
      <c r="E190" s="136" t="s">
        <v>1327</v>
      </c>
      <c r="F190" s="136" t="s">
        <v>10312</v>
      </c>
      <c r="G190" s="136" t="s">
        <v>14171</v>
      </c>
      <c r="H190" s="260"/>
      <c r="I190" s="260"/>
    </row>
    <row r="191" spans="1:9" x14ac:dyDescent="0.25">
      <c r="A191" s="139" t="s">
        <v>10892</v>
      </c>
      <c r="B191" s="135" t="s">
        <v>14624</v>
      </c>
      <c r="C191" s="137" t="s">
        <v>1330</v>
      </c>
      <c r="D191" s="143" t="s">
        <v>10136</v>
      </c>
      <c r="E191" s="136" t="s">
        <v>1330</v>
      </c>
      <c r="F191" s="136" t="s">
        <v>10313</v>
      </c>
      <c r="G191" s="136" t="s">
        <v>14175</v>
      </c>
      <c r="H191" s="260"/>
      <c r="I191" s="260"/>
    </row>
    <row r="192" spans="1:9" x14ac:dyDescent="0.25">
      <c r="A192" s="139" t="s">
        <v>10892</v>
      </c>
      <c r="B192" s="135" t="s">
        <v>14625</v>
      </c>
      <c r="C192" s="137" t="s">
        <v>14710</v>
      </c>
      <c r="D192" s="143" t="s">
        <v>10514</v>
      </c>
      <c r="E192" s="136" t="s">
        <v>1336</v>
      </c>
      <c r="F192" s="136" t="s">
        <v>10314</v>
      </c>
      <c r="G192" s="136" t="s">
        <v>14175</v>
      </c>
      <c r="H192" s="260"/>
      <c r="I192" s="260"/>
    </row>
    <row r="193" spans="1:9" x14ac:dyDescent="0.25">
      <c r="A193" s="139" t="s">
        <v>10892</v>
      </c>
      <c r="B193" s="135" t="s">
        <v>14626</v>
      </c>
      <c r="C193" s="137" t="s">
        <v>1333</v>
      </c>
      <c r="D193" s="143" t="s">
        <v>10137</v>
      </c>
      <c r="E193" s="136" t="s">
        <v>1333</v>
      </c>
      <c r="F193" s="136" t="s">
        <v>10315</v>
      </c>
      <c r="G193" s="136" t="s">
        <v>14175</v>
      </c>
      <c r="H193" s="260"/>
      <c r="I193" s="260"/>
    </row>
    <row r="194" spans="1:9" x14ac:dyDescent="0.25">
      <c r="A194" s="139" t="s">
        <v>10892</v>
      </c>
      <c r="B194" s="135" t="s">
        <v>16684</v>
      </c>
      <c r="C194" s="137" t="s">
        <v>16686</v>
      </c>
      <c r="D194" s="143" t="s">
        <v>10137</v>
      </c>
      <c r="E194" s="136" t="s">
        <v>1333</v>
      </c>
      <c r="F194" s="136" t="s">
        <v>10315</v>
      </c>
      <c r="G194" s="136" t="s">
        <v>14175</v>
      </c>
      <c r="H194" s="260"/>
      <c r="I194" s="260"/>
    </row>
    <row r="195" spans="1:9" x14ac:dyDescent="0.25">
      <c r="A195" s="139" t="s">
        <v>10892</v>
      </c>
      <c r="B195" s="135" t="s">
        <v>14627</v>
      </c>
      <c r="C195" s="137" t="s">
        <v>1338</v>
      </c>
      <c r="D195" s="143" t="s">
        <v>10552</v>
      </c>
      <c r="E195" s="136" t="s">
        <v>1338</v>
      </c>
      <c r="F195" s="136" t="s">
        <v>10316</v>
      </c>
      <c r="G195" s="136" t="s">
        <v>14171</v>
      </c>
      <c r="H195" s="260"/>
      <c r="I195" s="260"/>
    </row>
    <row r="196" spans="1:9" x14ac:dyDescent="0.25">
      <c r="A196" s="139" t="s">
        <v>10892</v>
      </c>
      <c r="B196" s="135" t="s">
        <v>14628</v>
      </c>
      <c r="C196" s="137" t="s">
        <v>1341</v>
      </c>
      <c r="D196" s="143" t="s">
        <v>10546</v>
      </c>
      <c r="E196" s="136" t="s">
        <v>1341</v>
      </c>
      <c r="F196" s="136" t="s">
        <v>10317</v>
      </c>
      <c r="G196" s="136" t="s">
        <v>14175</v>
      </c>
      <c r="H196" s="260"/>
      <c r="I196" s="260"/>
    </row>
    <row r="197" spans="1:9" x14ac:dyDescent="0.25">
      <c r="A197" s="139" t="s">
        <v>10892</v>
      </c>
      <c r="B197" s="135" t="s">
        <v>14629</v>
      </c>
      <c r="C197" s="137" t="s">
        <v>1344</v>
      </c>
      <c r="D197" s="143" t="s">
        <v>10241</v>
      </c>
      <c r="E197" s="136" t="s">
        <v>1344</v>
      </c>
      <c r="F197" s="136" t="s">
        <v>10318</v>
      </c>
      <c r="G197" s="136" t="s">
        <v>14175</v>
      </c>
      <c r="H197" s="260"/>
      <c r="I197" s="260"/>
    </row>
    <row r="198" spans="1:9" x14ac:dyDescent="0.25">
      <c r="A198" s="139" t="s">
        <v>10892</v>
      </c>
      <c r="B198" s="135" t="s">
        <v>14630</v>
      </c>
      <c r="C198" s="137" t="s">
        <v>14711</v>
      </c>
      <c r="D198" s="143" t="s">
        <v>10549</v>
      </c>
      <c r="E198" s="136" t="s">
        <v>1347</v>
      </c>
      <c r="F198" s="136" t="s">
        <v>10319</v>
      </c>
      <c r="G198" s="136" t="s">
        <v>14171</v>
      </c>
      <c r="H198" s="260"/>
      <c r="I198" s="260"/>
    </row>
    <row r="199" spans="1:9" x14ac:dyDescent="0.25">
      <c r="A199" s="139" t="s">
        <v>10892</v>
      </c>
      <c r="B199" s="135" t="s">
        <v>14631</v>
      </c>
      <c r="C199" s="137" t="s">
        <v>1350</v>
      </c>
      <c r="D199" s="143" t="s">
        <v>10519</v>
      </c>
      <c r="E199" s="136" t="s">
        <v>1350</v>
      </c>
      <c r="F199" s="136" t="s">
        <v>10320</v>
      </c>
      <c r="G199" s="136" t="s">
        <v>14175</v>
      </c>
      <c r="H199" s="260"/>
      <c r="I199" s="260"/>
    </row>
    <row r="200" spans="1:9" x14ac:dyDescent="0.25">
      <c r="A200" s="139" t="s">
        <v>10892</v>
      </c>
      <c r="B200" s="135" t="s">
        <v>14632</v>
      </c>
      <c r="C200" s="137" t="s">
        <v>1353</v>
      </c>
      <c r="D200" s="143" t="s">
        <v>10218</v>
      </c>
      <c r="E200" s="136" t="s">
        <v>1353</v>
      </c>
      <c r="F200" s="136" t="s">
        <v>10321</v>
      </c>
      <c r="G200" s="136" t="s">
        <v>14175</v>
      </c>
      <c r="H200" s="260"/>
      <c r="I200" s="260"/>
    </row>
    <row r="201" spans="1:9" x14ac:dyDescent="0.25">
      <c r="A201" s="139" t="s">
        <v>10892</v>
      </c>
      <c r="B201" s="135" t="s">
        <v>14633</v>
      </c>
      <c r="C201" s="137" t="s">
        <v>1356</v>
      </c>
      <c r="D201" s="143" t="s">
        <v>10219</v>
      </c>
      <c r="E201" s="136" t="s">
        <v>1356</v>
      </c>
      <c r="F201" s="136" t="s">
        <v>10322</v>
      </c>
      <c r="G201" s="136" t="s">
        <v>14171</v>
      </c>
      <c r="H201" s="260"/>
      <c r="I201" s="260"/>
    </row>
    <row r="202" spans="1:9" x14ac:dyDescent="0.25">
      <c r="A202" s="139" t="s">
        <v>10892</v>
      </c>
      <c r="B202" s="135" t="s">
        <v>16331</v>
      </c>
      <c r="C202" s="137" t="s">
        <v>618</v>
      </c>
      <c r="D202" s="143" t="s">
        <v>10219</v>
      </c>
      <c r="E202" s="136" t="s">
        <v>1356</v>
      </c>
      <c r="F202" s="136" t="s">
        <v>10322</v>
      </c>
      <c r="G202" s="136" t="s">
        <v>14171</v>
      </c>
      <c r="H202" s="260"/>
      <c r="I202" s="260"/>
    </row>
    <row r="203" spans="1:9" x14ac:dyDescent="0.25">
      <c r="A203" s="139" t="s">
        <v>10892</v>
      </c>
      <c r="B203" s="135" t="s">
        <v>14634</v>
      </c>
      <c r="C203" s="137" t="s">
        <v>1359</v>
      </c>
      <c r="D203" s="143" t="s">
        <v>10200</v>
      </c>
      <c r="E203" s="136" t="s">
        <v>1359</v>
      </c>
      <c r="F203" s="136" t="s">
        <v>10323</v>
      </c>
      <c r="G203" s="136" t="s">
        <v>14175</v>
      </c>
      <c r="H203" s="260"/>
      <c r="I203" s="260"/>
    </row>
    <row r="204" spans="1:9" x14ac:dyDescent="0.25">
      <c r="A204" s="139" t="s">
        <v>10892</v>
      </c>
      <c r="B204" s="135" t="s">
        <v>14635</v>
      </c>
      <c r="C204" s="137" t="s">
        <v>1362</v>
      </c>
      <c r="D204" s="143" t="s">
        <v>10542</v>
      </c>
      <c r="E204" s="136" t="s">
        <v>1362</v>
      </c>
      <c r="F204" s="136" t="s">
        <v>10324</v>
      </c>
      <c r="G204" s="136" t="s">
        <v>14171</v>
      </c>
      <c r="H204" s="260"/>
      <c r="I204" s="260"/>
    </row>
    <row r="205" spans="1:9" x14ac:dyDescent="0.25">
      <c r="A205" s="139" t="s">
        <v>10892</v>
      </c>
      <c r="B205" s="135" t="s">
        <v>14636</v>
      </c>
      <c r="C205" s="137" t="s">
        <v>14712</v>
      </c>
      <c r="D205" s="143" t="s">
        <v>10222</v>
      </c>
      <c r="E205" s="136" t="s">
        <v>1365</v>
      </c>
      <c r="F205" s="136" t="s">
        <v>10325</v>
      </c>
      <c r="G205" s="136" t="s">
        <v>14308</v>
      </c>
      <c r="H205" s="260"/>
      <c r="I205" s="260"/>
    </row>
    <row r="206" spans="1:9" x14ac:dyDescent="0.25">
      <c r="A206" s="139" t="s">
        <v>10892</v>
      </c>
      <c r="B206" s="135" t="s">
        <v>14637</v>
      </c>
      <c r="C206" s="137" t="s">
        <v>14713</v>
      </c>
      <c r="D206" s="143" t="s">
        <v>10221</v>
      </c>
      <c r="E206" s="136" t="s">
        <v>1367</v>
      </c>
      <c r="F206" s="136" t="s">
        <v>10326</v>
      </c>
      <c r="G206" s="136" t="s">
        <v>14171</v>
      </c>
      <c r="H206" s="260"/>
      <c r="I206" s="260"/>
    </row>
    <row r="207" spans="1:9" x14ac:dyDescent="0.25">
      <c r="A207" s="139" t="s">
        <v>10892</v>
      </c>
      <c r="B207" s="135" t="s">
        <v>14638</v>
      </c>
      <c r="C207" s="137" t="s">
        <v>1370</v>
      </c>
      <c r="D207" s="143" t="s">
        <v>10553</v>
      </c>
      <c r="E207" s="136" t="s">
        <v>1370</v>
      </c>
      <c r="F207" s="136" t="s">
        <v>10327</v>
      </c>
      <c r="G207" s="136" t="s">
        <v>14175</v>
      </c>
      <c r="H207" s="260"/>
      <c r="I207" s="260"/>
    </row>
    <row r="208" spans="1:9" x14ac:dyDescent="0.25">
      <c r="A208" s="139" t="s">
        <v>10892</v>
      </c>
      <c r="B208" s="135" t="s">
        <v>14639</v>
      </c>
      <c r="C208" s="137" t="s">
        <v>14714</v>
      </c>
      <c r="D208" s="143" t="s">
        <v>10220</v>
      </c>
      <c r="E208" s="136" t="s">
        <v>1373</v>
      </c>
      <c r="F208" s="136" t="s">
        <v>10328</v>
      </c>
      <c r="G208" s="136" t="s">
        <v>14171</v>
      </c>
      <c r="H208" s="260"/>
      <c r="I208" s="260"/>
    </row>
    <row r="209" spans="1:9" x14ac:dyDescent="0.25">
      <c r="A209" s="139" t="s">
        <v>10892</v>
      </c>
      <c r="B209" s="135" t="s">
        <v>14640</v>
      </c>
      <c r="C209" s="137" t="s">
        <v>14715</v>
      </c>
      <c r="D209" s="143" t="s">
        <v>10529</v>
      </c>
      <c r="E209" s="136" t="s">
        <v>1376</v>
      </c>
      <c r="F209" s="136" t="s">
        <v>10329</v>
      </c>
      <c r="G209" s="136" t="s">
        <v>14308</v>
      </c>
      <c r="H209" s="260"/>
      <c r="I209" s="260"/>
    </row>
    <row r="210" spans="1:9" x14ac:dyDescent="0.25">
      <c r="A210" s="139" t="s">
        <v>10892</v>
      </c>
      <c r="B210" s="135" t="s">
        <v>14641</v>
      </c>
      <c r="C210" s="137" t="s">
        <v>14716</v>
      </c>
      <c r="D210" s="143" t="s">
        <v>10888</v>
      </c>
      <c r="E210" s="136"/>
      <c r="F210" s="136" t="s">
        <v>10853</v>
      </c>
      <c r="G210" s="136" t="s">
        <v>14172</v>
      </c>
      <c r="H210" s="260"/>
      <c r="I210" s="260"/>
    </row>
    <row r="211" spans="1:9" x14ac:dyDescent="0.25">
      <c r="A211" s="139" t="s">
        <v>10892</v>
      </c>
      <c r="B211" s="135" t="s">
        <v>14642</v>
      </c>
      <c r="C211" s="137" t="s">
        <v>1399</v>
      </c>
      <c r="D211" s="143" t="s">
        <v>12236</v>
      </c>
      <c r="E211" s="136" t="s">
        <v>1399</v>
      </c>
      <c r="F211" s="136" t="s">
        <v>10339</v>
      </c>
      <c r="G211" s="136" t="s">
        <v>14175</v>
      </c>
      <c r="H211" s="260"/>
      <c r="I211" s="260"/>
    </row>
    <row r="212" spans="1:9" x14ac:dyDescent="0.25">
      <c r="A212" s="139" t="s">
        <v>10892</v>
      </c>
      <c r="B212" s="135" t="s">
        <v>14643</v>
      </c>
      <c r="C212" s="137" t="s">
        <v>1417</v>
      </c>
      <c r="D212" s="143" t="s">
        <v>10538</v>
      </c>
      <c r="E212" s="136" t="s">
        <v>1417</v>
      </c>
      <c r="F212" s="136" t="s">
        <v>10345</v>
      </c>
      <c r="G212" s="136" t="s">
        <v>14175</v>
      </c>
      <c r="H212" s="260"/>
      <c r="I212" s="260"/>
    </row>
    <row r="213" spans="1:9" x14ac:dyDescent="0.25">
      <c r="A213" s="139" t="s">
        <v>10892</v>
      </c>
      <c r="B213" s="135" t="s">
        <v>14644</v>
      </c>
      <c r="C213" s="137" t="s">
        <v>1526</v>
      </c>
      <c r="D213" s="143" t="s">
        <v>14157</v>
      </c>
      <c r="E213" s="136" t="s">
        <v>1526</v>
      </c>
      <c r="F213" s="136" t="s">
        <v>10382</v>
      </c>
      <c r="G213" s="136" t="s">
        <v>14171</v>
      </c>
      <c r="H213" s="260"/>
      <c r="I213" s="260"/>
    </row>
    <row r="214" spans="1:9" x14ac:dyDescent="0.25">
      <c r="A214" s="139" t="s">
        <v>10892</v>
      </c>
      <c r="B214" s="135" t="s">
        <v>14645</v>
      </c>
      <c r="C214" s="137" t="s">
        <v>1529</v>
      </c>
      <c r="D214" s="143" t="s">
        <v>10593</v>
      </c>
      <c r="E214" s="136" t="s">
        <v>1529</v>
      </c>
      <c r="F214" s="136" t="s">
        <v>10383</v>
      </c>
      <c r="G214" s="136" t="s">
        <v>14171</v>
      </c>
      <c r="H214" s="260"/>
      <c r="I214" s="260"/>
    </row>
    <row r="215" spans="1:9" x14ac:dyDescent="0.25">
      <c r="A215" s="139" t="s">
        <v>10892</v>
      </c>
      <c r="B215" s="135" t="s">
        <v>14646</v>
      </c>
      <c r="C215" s="137" t="s">
        <v>1531</v>
      </c>
      <c r="D215" s="143" t="s">
        <v>14158</v>
      </c>
      <c r="E215" s="136" t="s">
        <v>1531</v>
      </c>
      <c r="F215" s="136" t="s">
        <v>10384</v>
      </c>
      <c r="G215" s="136" t="s">
        <v>14171</v>
      </c>
      <c r="H215" s="260"/>
      <c r="I215" s="260"/>
    </row>
    <row r="216" spans="1:9" x14ac:dyDescent="0.25">
      <c r="A216" s="139" t="s">
        <v>10892</v>
      </c>
      <c r="B216" s="135" t="s">
        <v>14647</v>
      </c>
      <c r="C216" s="137" t="s">
        <v>1534</v>
      </c>
      <c r="D216" s="143" t="s">
        <v>10491</v>
      </c>
      <c r="E216" s="136" t="s">
        <v>1534</v>
      </c>
      <c r="F216" s="136" t="s">
        <v>10385</v>
      </c>
      <c r="G216" s="136" t="s">
        <v>14171</v>
      </c>
      <c r="H216" s="260"/>
      <c r="I216" s="260"/>
    </row>
    <row r="217" spans="1:9" x14ac:dyDescent="0.25">
      <c r="A217" s="139" t="s">
        <v>10892</v>
      </c>
      <c r="B217" s="135" t="s">
        <v>14648</v>
      </c>
      <c r="C217" s="137" t="s">
        <v>1553</v>
      </c>
      <c r="D217" s="143" t="s">
        <v>10594</v>
      </c>
      <c r="E217" s="136" t="s">
        <v>1553</v>
      </c>
      <c r="F217" s="136" t="s">
        <v>10386</v>
      </c>
      <c r="G217" s="136" t="s">
        <v>14171</v>
      </c>
      <c r="H217" s="260"/>
      <c r="I217" s="260"/>
    </row>
    <row r="218" spans="1:9" x14ac:dyDescent="0.25">
      <c r="A218" s="139" t="s">
        <v>10892</v>
      </c>
      <c r="B218" s="135" t="s">
        <v>14649</v>
      </c>
      <c r="C218" s="137" t="s">
        <v>1556</v>
      </c>
      <c r="D218" s="143" t="s">
        <v>10595</v>
      </c>
      <c r="E218" s="136" t="s">
        <v>1556</v>
      </c>
      <c r="F218" s="136" t="s">
        <v>10387</v>
      </c>
      <c r="G218" s="136" t="s">
        <v>14171</v>
      </c>
      <c r="H218" s="260"/>
      <c r="I218" s="260"/>
    </row>
    <row r="219" spans="1:9" x14ac:dyDescent="0.25">
      <c r="A219" s="139" t="s">
        <v>10892</v>
      </c>
      <c r="B219" s="135" t="s">
        <v>14650</v>
      </c>
      <c r="C219" s="137" t="s">
        <v>14717</v>
      </c>
      <c r="D219" s="143" t="s">
        <v>10888</v>
      </c>
      <c r="E219" s="136"/>
      <c r="F219" s="136" t="s">
        <v>10388</v>
      </c>
      <c r="G219" s="136" t="s">
        <v>14172</v>
      </c>
      <c r="H219" s="260"/>
      <c r="I219" s="260"/>
    </row>
    <row r="220" spans="1:9" x14ac:dyDescent="0.25">
      <c r="A220" s="139" t="s">
        <v>10892</v>
      </c>
      <c r="B220" s="135" t="s">
        <v>14651</v>
      </c>
      <c r="C220" s="137" t="s">
        <v>14718</v>
      </c>
      <c r="D220" s="143" t="s">
        <v>10888</v>
      </c>
      <c r="E220" s="136"/>
      <c r="F220" s="136" t="s">
        <v>10887</v>
      </c>
      <c r="G220" s="136" t="s">
        <v>14172</v>
      </c>
      <c r="H220" s="260"/>
      <c r="I220" s="260"/>
    </row>
    <row r="221" spans="1:9" x14ac:dyDescent="0.25">
      <c r="A221" s="139" t="s">
        <v>16648</v>
      </c>
      <c r="B221" s="135" t="s">
        <v>16647</v>
      </c>
      <c r="C221" s="137" t="s">
        <v>16649</v>
      </c>
      <c r="D221" s="135"/>
      <c r="E221" s="136"/>
      <c r="F221" s="137"/>
      <c r="G221" s="136"/>
      <c r="H221" s="75"/>
      <c r="I221" s="75"/>
    </row>
    <row r="222" spans="1:9" x14ac:dyDescent="0.25">
      <c r="A222" s="139" t="s">
        <v>10894</v>
      </c>
      <c r="B222" s="135" t="s">
        <v>12107</v>
      </c>
      <c r="C222" s="137" t="s">
        <v>14883</v>
      </c>
      <c r="D222" s="135"/>
      <c r="E222" s="136" t="s">
        <v>14456</v>
      </c>
      <c r="F222" s="138"/>
      <c r="G222" s="136"/>
      <c r="H222" s="260"/>
      <c r="I222" s="260"/>
    </row>
    <row r="223" spans="1:9" x14ac:dyDescent="0.25">
      <c r="A223" s="139" t="s">
        <v>10900</v>
      </c>
      <c r="B223" s="135" t="s">
        <v>14463</v>
      </c>
      <c r="C223" s="137" t="s">
        <v>16168</v>
      </c>
      <c r="D223" s="135"/>
      <c r="E223" s="136" t="s">
        <v>14456</v>
      </c>
      <c r="F223" s="138"/>
      <c r="G223" s="136"/>
      <c r="H223" s="260"/>
      <c r="I223" s="260"/>
    </row>
    <row r="224" spans="1:9" x14ac:dyDescent="0.25">
      <c r="A224" s="139" t="s">
        <v>10900</v>
      </c>
      <c r="B224" s="135" t="s">
        <v>15970</v>
      </c>
      <c r="C224" s="137" t="s">
        <v>16170</v>
      </c>
      <c r="D224" s="135"/>
      <c r="E224" s="136"/>
      <c r="F224" s="138"/>
      <c r="G224" s="136"/>
      <c r="H224" s="260"/>
      <c r="I224" s="260"/>
    </row>
    <row r="225" spans="1:9" x14ac:dyDescent="0.25">
      <c r="A225" s="139" t="s">
        <v>10900</v>
      </c>
      <c r="B225" s="135" t="s">
        <v>16171</v>
      </c>
      <c r="C225" s="137" t="s">
        <v>16172</v>
      </c>
      <c r="D225" s="135"/>
      <c r="E225" s="136"/>
      <c r="F225" s="138"/>
      <c r="G225" s="136"/>
      <c r="H225" s="260"/>
      <c r="I225" s="260"/>
    </row>
    <row r="226" spans="1:9" x14ac:dyDescent="0.25">
      <c r="A226" s="139" t="s">
        <v>10900</v>
      </c>
      <c r="B226" s="135" t="s">
        <v>16171</v>
      </c>
      <c r="C226" s="137"/>
      <c r="D226" s="135"/>
      <c r="E226" s="136"/>
      <c r="F226" s="138"/>
      <c r="G226" s="136"/>
      <c r="H226" s="260"/>
      <c r="I226" s="260"/>
    </row>
    <row r="227" spans="1:9" x14ac:dyDescent="0.25">
      <c r="A227" s="139" t="s">
        <v>10900</v>
      </c>
      <c r="B227" s="135" t="s">
        <v>16171</v>
      </c>
      <c r="C227" s="137"/>
      <c r="D227" s="135"/>
      <c r="E227" s="136"/>
      <c r="F227" s="138"/>
      <c r="G227" s="136"/>
      <c r="H227" s="260"/>
      <c r="I227" s="260"/>
    </row>
    <row r="228" spans="1:9" x14ac:dyDescent="0.25">
      <c r="A228" s="139" t="s">
        <v>10900</v>
      </c>
      <c r="B228" s="135" t="s">
        <v>16167</v>
      </c>
      <c r="C228" s="137" t="s">
        <v>14726</v>
      </c>
      <c r="D228" s="135"/>
      <c r="E228" s="136"/>
      <c r="F228" s="138"/>
      <c r="G228" s="136"/>
      <c r="H228" s="260"/>
      <c r="I228" s="260"/>
    </row>
    <row r="229" spans="1:9" x14ac:dyDescent="0.25">
      <c r="A229" s="139" t="s">
        <v>10900</v>
      </c>
      <c r="B229" s="135" t="s">
        <v>16138</v>
      </c>
      <c r="C229" s="137" t="s">
        <v>16169</v>
      </c>
      <c r="D229" s="135"/>
      <c r="E229" s="136"/>
      <c r="F229" s="138"/>
      <c r="G229" s="136"/>
      <c r="H229" s="260"/>
      <c r="I229" s="260"/>
    </row>
    <row r="230" spans="1:9" x14ac:dyDescent="0.25">
      <c r="A230" s="139" t="s">
        <v>10900</v>
      </c>
      <c r="B230" s="141" t="s">
        <v>16139</v>
      </c>
      <c r="C230" s="137" t="s">
        <v>14725</v>
      </c>
      <c r="D230" s="135"/>
      <c r="E230" s="136"/>
      <c r="F230" s="138"/>
      <c r="G230" s="136"/>
      <c r="H230" s="260"/>
      <c r="I230" s="260"/>
    </row>
    <row r="231" spans="1:9" x14ac:dyDescent="0.25">
      <c r="A231" s="139" t="s">
        <v>10900</v>
      </c>
      <c r="B231" s="135" t="s">
        <v>16140</v>
      </c>
      <c r="C231" s="137" t="s">
        <v>11086</v>
      </c>
      <c r="D231" s="135"/>
      <c r="E231" s="136"/>
      <c r="F231" s="138"/>
      <c r="G231" s="136"/>
      <c r="H231" s="260"/>
      <c r="I231" s="260"/>
    </row>
    <row r="232" spans="1:9" x14ac:dyDescent="0.25">
      <c r="A232" s="139" t="s">
        <v>12252</v>
      </c>
      <c r="B232" s="135" t="s">
        <v>12141</v>
      </c>
      <c r="C232" s="137" t="s">
        <v>14719</v>
      </c>
      <c r="D232" s="135" t="s">
        <v>10391</v>
      </c>
      <c r="E232" s="136" t="s">
        <v>12216</v>
      </c>
      <c r="F232" s="138" t="s">
        <v>10391</v>
      </c>
      <c r="G232" s="136" t="s">
        <v>14181</v>
      </c>
      <c r="H232" s="260"/>
      <c r="I232" s="260"/>
    </row>
    <row r="233" spans="1:9" x14ac:dyDescent="0.25">
      <c r="A233" s="139" t="s">
        <v>12252</v>
      </c>
      <c r="B233" s="141" t="s">
        <v>14460</v>
      </c>
      <c r="C233" s="137" t="s">
        <v>7729</v>
      </c>
      <c r="D233" s="142" t="s">
        <v>10422</v>
      </c>
      <c r="E233" s="136" t="s">
        <v>7729</v>
      </c>
      <c r="F233" s="138" t="s">
        <v>10392</v>
      </c>
      <c r="G233" s="136" t="s">
        <v>14169</v>
      </c>
      <c r="H233" s="260"/>
      <c r="I233" s="260"/>
    </row>
    <row r="234" spans="1:9" x14ac:dyDescent="0.25">
      <c r="A234" s="139" t="s">
        <v>12252</v>
      </c>
      <c r="B234" s="141" t="s">
        <v>14461</v>
      </c>
      <c r="C234" s="137" t="s">
        <v>7828</v>
      </c>
      <c r="D234" s="142" t="s">
        <v>10418</v>
      </c>
      <c r="E234" s="136" t="s">
        <v>7828</v>
      </c>
      <c r="F234" s="138" t="s">
        <v>10393</v>
      </c>
      <c r="G234" s="136" t="s">
        <v>14181</v>
      </c>
      <c r="H234" s="260"/>
      <c r="I234" s="260"/>
    </row>
    <row r="235" spans="1:9" x14ac:dyDescent="0.25">
      <c r="A235" s="139" t="s">
        <v>12252</v>
      </c>
      <c r="B235" s="141" t="s">
        <v>14479</v>
      </c>
      <c r="C235" s="137" t="s">
        <v>11096</v>
      </c>
      <c r="D235" s="142" t="s">
        <v>10423</v>
      </c>
      <c r="E235" s="136" t="s">
        <v>11096</v>
      </c>
      <c r="F235" s="138" t="s">
        <v>10394</v>
      </c>
      <c r="G235" s="136" t="s">
        <v>14169</v>
      </c>
      <c r="H235" s="260"/>
      <c r="I235" s="260"/>
    </row>
    <row r="236" spans="1:9" x14ac:dyDescent="0.25">
      <c r="A236" s="139" t="s">
        <v>12252</v>
      </c>
      <c r="B236" s="141" t="s">
        <v>14483</v>
      </c>
      <c r="C236" s="137" t="s">
        <v>1344</v>
      </c>
      <c r="D236" s="142" t="s">
        <v>10427</v>
      </c>
      <c r="E236" s="136" t="s">
        <v>11081</v>
      </c>
      <c r="F236" s="140" t="s">
        <v>10151</v>
      </c>
      <c r="G236" s="136" t="s">
        <v>14169</v>
      </c>
      <c r="H236" s="260"/>
      <c r="I236" s="260"/>
    </row>
    <row r="237" spans="1:9" x14ac:dyDescent="0.25">
      <c r="A237" s="139" t="s">
        <v>12252</v>
      </c>
      <c r="B237" s="141" t="s">
        <v>14477</v>
      </c>
      <c r="C237" s="137" t="s">
        <v>11104</v>
      </c>
      <c r="D237" s="142" t="s">
        <v>10143</v>
      </c>
      <c r="E237" s="136" t="s">
        <v>11094</v>
      </c>
      <c r="F237" s="140" t="s">
        <v>10395</v>
      </c>
      <c r="G237" s="136" t="s">
        <v>14169</v>
      </c>
      <c r="H237" s="260"/>
      <c r="I237" s="260"/>
    </row>
    <row r="238" spans="1:9" x14ac:dyDescent="0.25">
      <c r="A238" s="139" t="s">
        <v>12252</v>
      </c>
      <c r="B238" s="141" t="s">
        <v>14478</v>
      </c>
      <c r="C238" s="137" t="s">
        <v>14720</v>
      </c>
      <c r="D238" s="142" t="s">
        <v>10421</v>
      </c>
      <c r="E238" s="136" t="s">
        <v>8224</v>
      </c>
      <c r="F238" s="140" t="s">
        <v>10396</v>
      </c>
      <c r="G238" s="136" t="s">
        <v>14170</v>
      </c>
      <c r="H238" s="260"/>
      <c r="I238" s="260"/>
    </row>
    <row r="239" spans="1:9" x14ac:dyDescent="0.25">
      <c r="A239" s="139" t="s">
        <v>12252</v>
      </c>
      <c r="B239" s="255" t="s">
        <v>16274</v>
      </c>
      <c r="C239" s="256" t="s">
        <v>16275</v>
      </c>
      <c r="D239" s="255"/>
      <c r="E239" s="257"/>
      <c r="F239" s="258"/>
      <c r="G239" s="257" t="s">
        <v>16276</v>
      </c>
      <c r="H239" s="261"/>
      <c r="I239" s="261" t="s">
        <v>16277</v>
      </c>
    </row>
    <row r="240" spans="1:9" x14ac:dyDescent="0.25">
      <c r="A240" s="139" t="s">
        <v>12252</v>
      </c>
      <c r="B240" s="255" t="s">
        <v>16278</v>
      </c>
      <c r="C240" s="256" t="s">
        <v>16279</v>
      </c>
      <c r="D240" s="255"/>
      <c r="E240" s="257"/>
      <c r="F240" s="258"/>
      <c r="G240" s="257" t="s">
        <v>16276</v>
      </c>
      <c r="H240" s="261"/>
      <c r="I240" s="261" t="s">
        <v>16280</v>
      </c>
    </row>
    <row r="241" spans="1:9" x14ac:dyDescent="0.25">
      <c r="A241" s="139" t="s">
        <v>12252</v>
      </c>
      <c r="B241" s="255" t="s">
        <v>16281</v>
      </c>
      <c r="C241" s="256" t="s">
        <v>16282</v>
      </c>
      <c r="D241" s="255"/>
      <c r="E241" s="257"/>
      <c r="F241" s="258"/>
      <c r="G241" s="257" t="s">
        <v>16276</v>
      </c>
      <c r="H241" s="261"/>
      <c r="I241" s="261" t="s">
        <v>16283</v>
      </c>
    </row>
    <row r="242" spans="1:9" x14ac:dyDescent="0.25">
      <c r="A242" s="139" t="s">
        <v>12252</v>
      </c>
      <c r="B242" s="255" t="s">
        <v>16284</v>
      </c>
      <c r="C242" s="256" t="s">
        <v>16285</v>
      </c>
      <c r="D242" s="255"/>
      <c r="E242" s="257"/>
      <c r="F242" s="258"/>
      <c r="G242" s="257" t="s">
        <v>16276</v>
      </c>
      <c r="H242" s="261"/>
      <c r="I242" s="261" t="s">
        <v>16286</v>
      </c>
    </row>
    <row r="243" spans="1:9" x14ac:dyDescent="0.25">
      <c r="A243" s="139" t="s">
        <v>12252</v>
      </c>
      <c r="B243" s="255" t="s">
        <v>16287</v>
      </c>
      <c r="C243" s="256" t="s">
        <v>16288</v>
      </c>
      <c r="D243" s="255"/>
      <c r="E243" s="257"/>
      <c r="F243" s="258"/>
      <c r="G243" s="257" t="s">
        <v>16276</v>
      </c>
      <c r="H243" s="261"/>
      <c r="I243" s="261" t="s">
        <v>16289</v>
      </c>
    </row>
    <row r="244" spans="1:9" x14ac:dyDescent="0.25">
      <c r="A244" s="139" t="s">
        <v>12252</v>
      </c>
      <c r="B244" s="255" t="s">
        <v>16290</v>
      </c>
      <c r="C244" s="256" t="s">
        <v>16291</v>
      </c>
      <c r="D244" s="255"/>
      <c r="E244" s="257"/>
      <c r="F244" s="258"/>
      <c r="G244" s="257" t="s">
        <v>16276</v>
      </c>
      <c r="H244" s="261"/>
      <c r="I244" s="261" t="s">
        <v>16292</v>
      </c>
    </row>
    <row r="245" spans="1:9" x14ac:dyDescent="0.25">
      <c r="A245" s="139" t="s">
        <v>12252</v>
      </c>
      <c r="B245" s="255" t="s">
        <v>16293</v>
      </c>
      <c r="C245" s="256" t="s">
        <v>16294</v>
      </c>
      <c r="D245" s="255"/>
      <c r="E245" s="257"/>
      <c r="F245" s="258"/>
      <c r="G245" s="257" t="s">
        <v>16276</v>
      </c>
      <c r="H245" s="261"/>
      <c r="I245" s="261" t="s">
        <v>16295</v>
      </c>
    </row>
    <row r="246" spans="1:9" x14ac:dyDescent="0.25">
      <c r="A246" s="139" t="s">
        <v>12252</v>
      </c>
      <c r="B246" s="135" t="s">
        <v>14470</v>
      </c>
      <c r="C246" s="137" t="s">
        <v>8323</v>
      </c>
      <c r="D246" s="135" t="s">
        <v>10413</v>
      </c>
      <c r="E246" s="136" t="s">
        <v>8323</v>
      </c>
      <c r="F246" s="140" t="s">
        <v>10397</v>
      </c>
      <c r="G246" s="136" t="s">
        <v>14181</v>
      </c>
      <c r="H246" s="260"/>
      <c r="I246" s="260"/>
    </row>
    <row r="247" spans="1:9" x14ac:dyDescent="0.25">
      <c r="A247" s="139" t="s">
        <v>12252</v>
      </c>
      <c r="B247" s="135" t="s">
        <v>14467</v>
      </c>
      <c r="C247" s="137" t="s">
        <v>8422</v>
      </c>
      <c r="D247" s="135" t="s">
        <v>10392</v>
      </c>
      <c r="E247" s="136" t="s">
        <v>8422</v>
      </c>
      <c r="F247" s="140" t="s">
        <v>10398</v>
      </c>
      <c r="G247" s="136" t="s">
        <v>14181</v>
      </c>
      <c r="H247" s="260"/>
      <c r="I247" s="260"/>
    </row>
    <row r="248" spans="1:9" x14ac:dyDescent="0.25">
      <c r="A248" s="139" t="s">
        <v>12252</v>
      </c>
      <c r="B248" s="264" t="s">
        <v>14472</v>
      </c>
      <c r="C248" s="265" t="s">
        <v>14721</v>
      </c>
      <c r="D248" s="266" t="s">
        <v>10416</v>
      </c>
      <c r="E248" s="267" t="s">
        <v>8520</v>
      </c>
      <c r="F248" s="268" t="s">
        <v>10399</v>
      </c>
      <c r="G248" s="267" t="s">
        <v>14181</v>
      </c>
      <c r="H248" s="269"/>
      <c r="I248" s="269" t="s">
        <v>16296</v>
      </c>
    </row>
    <row r="249" spans="1:9" x14ac:dyDescent="0.25">
      <c r="A249" s="139" t="s">
        <v>12252</v>
      </c>
      <c r="B249" s="135" t="s">
        <v>14468</v>
      </c>
      <c r="C249" s="137" t="s">
        <v>8571</v>
      </c>
      <c r="D249" s="135" t="s">
        <v>10411</v>
      </c>
      <c r="E249" s="136" t="s">
        <v>8571</v>
      </c>
      <c r="F249" s="140" t="s">
        <v>10400</v>
      </c>
      <c r="G249" s="136" t="s">
        <v>14181</v>
      </c>
      <c r="H249" s="260"/>
      <c r="I249" s="260"/>
    </row>
    <row r="250" spans="1:9" x14ac:dyDescent="0.25">
      <c r="A250" s="139" t="s">
        <v>12252</v>
      </c>
      <c r="B250" s="141" t="s">
        <v>14474</v>
      </c>
      <c r="C250" s="137" t="s">
        <v>14722</v>
      </c>
      <c r="D250" s="142" t="s">
        <v>10393</v>
      </c>
      <c r="E250" s="136" t="s">
        <v>11083</v>
      </c>
      <c r="F250" s="140" t="s">
        <v>10401</v>
      </c>
      <c r="G250" s="136" t="s">
        <v>14181</v>
      </c>
      <c r="H250" s="260"/>
      <c r="I250" s="260"/>
    </row>
    <row r="251" spans="1:9" x14ac:dyDescent="0.25">
      <c r="A251" s="139" t="s">
        <v>12252</v>
      </c>
      <c r="B251" s="141" t="s">
        <v>14484</v>
      </c>
      <c r="C251" s="137" t="s">
        <v>11090</v>
      </c>
      <c r="D251" s="142" t="s">
        <v>10144</v>
      </c>
      <c r="E251" s="136" t="s">
        <v>11090</v>
      </c>
      <c r="F251" s="140" t="s">
        <v>10402</v>
      </c>
      <c r="G251" s="136" t="s">
        <v>14169</v>
      </c>
      <c r="H251" s="260"/>
      <c r="I251" s="260"/>
    </row>
    <row r="252" spans="1:9" x14ac:dyDescent="0.25">
      <c r="A252" s="139" t="s">
        <v>12252</v>
      </c>
      <c r="B252" s="141" t="s">
        <v>14482</v>
      </c>
      <c r="C252" s="137" t="s">
        <v>8772</v>
      </c>
      <c r="D252" s="142" t="s">
        <v>10426</v>
      </c>
      <c r="E252" s="136" t="s">
        <v>8772</v>
      </c>
      <c r="F252" s="140" t="s">
        <v>10403</v>
      </c>
      <c r="G252" s="136" t="s">
        <v>14169</v>
      </c>
      <c r="H252" s="260"/>
      <c r="I252" s="260"/>
    </row>
    <row r="253" spans="1:9" x14ac:dyDescent="0.25">
      <c r="A253" s="139" t="s">
        <v>12252</v>
      </c>
      <c r="B253" s="141" t="s">
        <v>14473</v>
      </c>
      <c r="C253" s="137" t="s">
        <v>14723</v>
      </c>
      <c r="D253" s="142" t="s">
        <v>10417</v>
      </c>
      <c r="E253" s="136" t="s">
        <v>8871</v>
      </c>
      <c r="F253" s="140" t="s">
        <v>14166</v>
      </c>
      <c r="G253" s="136" t="s">
        <v>14167</v>
      </c>
      <c r="H253" s="260"/>
      <c r="I253" s="260"/>
    </row>
    <row r="254" spans="1:9" x14ac:dyDescent="0.25">
      <c r="A254" s="139" t="s">
        <v>12252</v>
      </c>
      <c r="B254" s="135" t="s">
        <v>14469</v>
      </c>
      <c r="C254" s="137" t="s">
        <v>8971</v>
      </c>
      <c r="D254" s="135" t="s">
        <v>10412</v>
      </c>
      <c r="E254" s="136" t="s">
        <v>8971</v>
      </c>
      <c r="F254" s="140" t="s">
        <v>10404</v>
      </c>
      <c r="G254" s="136" t="s">
        <v>14181</v>
      </c>
      <c r="H254" s="260"/>
      <c r="I254" s="260"/>
    </row>
    <row r="255" spans="1:9" x14ac:dyDescent="0.25">
      <c r="A255" s="139" t="s">
        <v>12252</v>
      </c>
      <c r="B255" s="141" t="s">
        <v>14471</v>
      </c>
      <c r="C255" s="137" t="s">
        <v>14724</v>
      </c>
      <c r="D255" s="142" t="s">
        <v>10415</v>
      </c>
      <c r="E255" s="136" t="s">
        <v>9071</v>
      </c>
      <c r="F255" s="140" t="s">
        <v>10405</v>
      </c>
      <c r="G255" s="136" t="s">
        <v>14181</v>
      </c>
      <c r="H255" s="260"/>
      <c r="I255" s="260"/>
    </row>
    <row r="256" spans="1:9" x14ac:dyDescent="0.25">
      <c r="A256" s="139" t="s">
        <v>12252</v>
      </c>
      <c r="B256" s="141" t="s">
        <v>14476</v>
      </c>
      <c r="C256" s="137" t="s">
        <v>14725</v>
      </c>
      <c r="D256" s="142" t="s">
        <v>10420</v>
      </c>
      <c r="E256" s="136" t="s">
        <v>9171</v>
      </c>
      <c r="F256" s="140" t="s">
        <v>10406</v>
      </c>
      <c r="G256" s="136" t="s">
        <v>14181</v>
      </c>
      <c r="H256" s="260"/>
      <c r="I256" s="260"/>
    </row>
    <row r="257" spans="1:9" x14ac:dyDescent="0.25">
      <c r="A257" s="139" t="s">
        <v>12252</v>
      </c>
      <c r="B257" s="135">
        <v>5745</v>
      </c>
      <c r="C257" s="137" t="s">
        <v>9270</v>
      </c>
      <c r="D257" s="143" t="s">
        <v>10414</v>
      </c>
      <c r="E257" s="136" t="s">
        <v>9270</v>
      </c>
      <c r="F257" s="136" t="s">
        <v>10407</v>
      </c>
      <c r="G257" s="136" t="s">
        <v>14181</v>
      </c>
      <c r="H257" s="260"/>
      <c r="I257" s="260"/>
    </row>
    <row r="258" spans="1:9" x14ac:dyDescent="0.25">
      <c r="A258" s="139" t="s">
        <v>12252</v>
      </c>
      <c r="B258" s="135" t="s">
        <v>14475</v>
      </c>
      <c r="C258" s="137" t="s">
        <v>11086</v>
      </c>
      <c r="D258" s="143" t="s">
        <v>10419</v>
      </c>
      <c r="E258" s="136" t="s">
        <v>11086</v>
      </c>
      <c r="F258" s="136" t="s">
        <v>10309</v>
      </c>
      <c r="G258" s="136" t="s">
        <v>14168</v>
      </c>
      <c r="H258" s="260"/>
      <c r="I258" s="260"/>
    </row>
    <row r="259" spans="1:9" x14ac:dyDescent="0.25">
      <c r="A259" s="139" t="s">
        <v>12252</v>
      </c>
      <c r="B259" s="135" t="s">
        <v>14480</v>
      </c>
      <c r="C259" s="137" t="s">
        <v>9468</v>
      </c>
      <c r="D259" s="143" t="s">
        <v>10424</v>
      </c>
      <c r="E259" s="136" t="s">
        <v>9468</v>
      </c>
      <c r="F259" s="136" t="s">
        <v>10329</v>
      </c>
      <c r="G259" s="136" t="s">
        <v>14169</v>
      </c>
      <c r="H259" s="260"/>
      <c r="I259" s="260"/>
    </row>
    <row r="260" spans="1:9" x14ac:dyDescent="0.25">
      <c r="A260" s="139" t="s">
        <v>12252</v>
      </c>
      <c r="B260" s="135" t="s">
        <v>14481</v>
      </c>
      <c r="C260" s="137" t="s">
        <v>9567</v>
      </c>
      <c r="D260" s="143" t="s">
        <v>10425</v>
      </c>
      <c r="E260" s="136" t="s">
        <v>9567</v>
      </c>
      <c r="F260" s="136" t="s">
        <v>10408</v>
      </c>
      <c r="G260" s="136" t="s">
        <v>14181</v>
      </c>
      <c r="H260" s="260"/>
      <c r="I260" s="260"/>
    </row>
    <row r="261" spans="1:9" x14ac:dyDescent="0.25">
      <c r="A261" s="139" t="s">
        <v>12252</v>
      </c>
      <c r="B261" s="270" t="s">
        <v>16297</v>
      </c>
      <c r="C261" s="256" t="s">
        <v>16298</v>
      </c>
      <c r="D261" s="270"/>
      <c r="E261" s="257"/>
      <c r="F261" s="256"/>
      <c r="G261" s="257" t="s">
        <v>16299</v>
      </c>
      <c r="H261" s="201"/>
      <c r="I261" s="201" t="s">
        <v>16300</v>
      </c>
    </row>
    <row r="262" spans="1:9" x14ac:dyDescent="0.25">
      <c r="A262" s="139" t="s">
        <v>14320</v>
      </c>
      <c r="B262" s="141" t="s">
        <v>14464</v>
      </c>
      <c r="C262" s="137" t="s">
        <v>14655</v>
      </c>
      <c r="D262" s="135" t="s">
        <v>14456</v>
      </c>
      <c r="E262" s="136" t="s">
        <v>14456</v>
      </c>
      <c r="F262" s="138" t="s">
        <v>14456</v>
      </c>
      <c r="G262" s="136"/>
      <c r="H262" s="260"/>
      <c r="I262" s="260"/>
    </row>
    <row r="263" spans="1:9" x14ac:dyDescent="0.25">
      <c r="A263" s="139" t="s">
        <v>14320</v>
      </c>
      <c r="B263" s="141" t="s">
        <v>14465</v>
      </c>
      <c r="C263" s="137" t="s">
        <v>14656</v>
      </c>
      <c r="D263" s="135" t="s">
        <v>14456</v>
      </c>
      <c r="E263" s="136" t="s">
        <v>14456</v>
      </c>
      <c r="F263" s="138" t="s">
        <v>14456</v>
      </c>
      <c r="G263" s="136"/>
      <c r="H263" s="260"/>
      <c r="I263" s="260"/>
    </row>
    <row r="264" spans="1:9" x14ac:dyDescent="0.25">
      <c r="A264" s="139" t="s">
        <v>14320</v>
      </c>
      <c r="B264" s="141" t="s">
        <v>14466</v>
      </c>
      <c r="C264" s="137" t="s">
        <v>14657</v>
      </c>
      <c r="D264" s="135" t="s">
        <v>14456</v>
      </c>
      <c r="E264" s="136" t="s">
        <v>14456</v>
      </c>
      <c r="F264" s="138" t="s">
        <v>14456</v>
      </c>
      <c r="G264" s="136"/>
      <c r="H264" s="260"/>
      <c r="I264" s="260"/>
    </row>
    <row r="265" spans="1:9" x14ac:dyDescent="0.25">
      <c r="A265" s="171" t="s">
        <v>10891</v>
      </c>
      <c r="B265" s="172" t="s">
        <v>15046</v>
      </c>
      <c r="C265" s="173" t="s">
        <v>15047</v>
      </c>
      <c r="D265" s="174" t="s">
        <v>14456</v>
      </c>
      <c r="E265" s="175" t="s">
        <v>14456</v>
      </c>
      <c r="F265" s="176" t="s">
        <v>14456</v>
      </c>
      <c r="G265" s="175"/>
      <c r="H265" s="260"/>
      <c r="I265" s="260"/>
    </row>
    <row r="266" spans="1:9" x14ac:dyDescent="0.25">
      <c r="A266" s="139" t="s">
        <v>10891</v>
      </c>
      <c r="B266" s="135" t="s">
        <v>14654</v>
      </c>
      <c r="C266" s="137" t="s">
        <v>756</v>
      </c>
      <c r="D266" s="135" t="s">
        <v>10545</v>
      </c>
      <c r="E266" s="136" t="s">
        <v>756</v>
      </c>
      <c r="F266" s="140" t="s">
        <v>10177</v>
      </c>
      <c r="G266" s="137" t="s">
        <v>14310</v>
      </c>
      <c r="H266" s="260"/>
      <c r="I266" s="260"/>
    </row>
    <row r="267" spans="1:9" x14ac:dyDescent="0.25">
      <c r="A267" s="139" t="s">
        <v>10891</v>
      </c>
      <c r="B267" s="135" t="s">
        <v>14654</v>
      </c>
      <c r="C267" s="137" t="s">
        <v>14728</v>
      </c>
      <c r="D267" s="143" t="s">
        <v>10472</v>
      </c>
      <c r="E267" s="136" t="s">
        <v>753</v>
      </c>
      <c r="F267" s="136" t="s">
        <v>14177</v>
      </c>
      <c r="G267" s="136" t="s">
        <v>14311</v>
      </c>
      <c r="H267" s="260"/>
      <c r="I267" s="260"/>
    </row>
    <row r="268" spans="1:9" x14ac:dyDescent="0.25">
      <c r="A268" s="139" t="s">
        <v>10891</v>
      </c>
      <c r="B268" s="135" t="s">
        <v>14654</v>
      </c>
      <c r="C268" s="137" t="s">
        <v>14729</v>
      </c>
      <c r="D268" s="143" t="s">
        <v>10474</v>
      </c>
      <c r="E268" s="136" t="s">
        <v>858</v>
      </c>
      <c r="F268" s="136" t="s">
        <v>14177</v>
      </c>
      <c r="G268" s="136" t="s">
        <v>14311</v>
      </c>
      <c r="H268" s="260"/>
      <c r="I268" s="260"/>
    </row>
    <row r="269" spans="1:9" x14ac:dyDescent="0.25">
      <c r="A269" s="139" t="s">
        <v>10891</v>
      </c>
      <c r="B269" s="135" t="s">
        <v>14654</v>
      </c>
      <c r="C269" s="137" t="s">
        <v>14730</v>
      </c>
      <c r="D269" s="143" t="s">
        <v>10178</v>
      </c>
      <c r="E269" s="136" t="s">
        <v>910</v>
      </c>
      <c r="F269" s="136" t="s">
        <v>14177</v>
      </c>
      <c r="G269" s="136" t="s">
        <v>14311</v>
      </c>
      <c r="H269" s="260"/>
      <c r="I269" s="260"/>
    </row>
    <row r="270" spans="1:9" x14ac:dyDescent="0.25">
      <c r="A270" s="139" t="s">
        <v>10891</v>
      </c>
      <c r="B270" s="135" t="s">
        <v>14654</v>
      </c>
      <c r="C270" s="137" t="s">
        <v>14731</v>
      </c>
      <c r="D270" s="143" t="s">
        <v>10490</v>
      </c>
      <c r="E270" s="136" t="s">
        <v>840</v>
      </c>
      <c r="F270" s="136" t="s">
        <v>14177</v>
      </c>
      <c r="G270" s="136" t="s">
        <v>14311</v>
      </c>
      <c r="H270" s="260"/>
      <c r="I270" s="260"/>
    </row>
    <row r="271" spans="1:9" x14ac:dyDescent="0.25">
      <c r="A271" s="139" t="s">
        <v>10891</v>
      </c>
      <c r="B271" s="135" t="s">
        <v>14654</v>
      </c>
      <c r="C271" s="137" t="s">
        <v>861</v>
      </c>
      <c r="D271" s="143" t="s">
        <v>10500</v>
      </c>
      <c r="E271" s="136" t="s">
        <v>861</v>
      </c>
      <c r="F271" s="136" t="s">
        <v>14177</v>
      </c>
      <c r="G271" s="136" t="s">
        <v>14311</v>
      </c>
      <c r="H271" s="260"/>
      <c r="I271" s="260"/>
    </row>
    <row r="272" spans="1:9" x14ac:dyDescent="0.25">
      <c r="A272" s="139" t="s">
        <v>10891</v>
      </c>
      <c r="B272" s="135" t="s">
        <v>14654</v>
      </c>
      <c r="C272" s="137" t="s">
        <v>14732</v>
      </c>
      <c r="D272" s="143" t="s">
        <v>10501</v>
      </c>
      <c r="E272" s="136" t="s">
        <v>749</v>
      </c>
      <c r="F272" s="136" t="s">
        <v>14177</v>
      </c>
      <c r="G272" s="136" t="s">
        <v>14311</v>
      </c>
      <c r="H272" s="260"/>
      <c r="I272" s="260"/>
    </row>
    <row r="273" spans="1:9" x14ac:dyDescent="0.25">
      <c r="A273" s="139" t="s">
        <v>10891</v>
      </c>
      <c r="B273" s="135" t="s">
        <v>14654</v>
      </c>
      <c r="C273" s="137" t="s">
        <v>831</v>
      </c>
      <c r="D273" s="143" t="s">
        <v>10556</v>
      </c>
      <c r="E273" s="136" t="s">
        <v>831</v>
      </c>
      <c r="F273" s="136" t="s">
        <v>14177</v>
      </c>
      <c r="G273" s="136" t="s">
        <v>14311</v>
      </c>
      <c r="H273" s="260"/>
      <c r="I273" s="260"/>
    </row>
    <row r="274" spans="1:9" x14ac:dyDescent="0.25">
      <c r="A274" s="139" t="s">
        <v>10891</v>
      </c>
      <c r="B274" s="135" t="s">
        <v>14654</v>
      </c>
      <c r="C274" s="137" t="s">
        <v>919</v>
      </c>
      <c r="D274" s="143" t="s">
        <v>10244</v>
      </c>
      <c r="E274" s="136" t="s">
        <v>919</v>
      </c>
      <c r="F274" s="136" t="s">
        <v>14177</v>
      </c>
      <c r="G274" s="136" t="s">
        <v>14311</v>
      </c>
      <c r="H274" s="260"/>
      <c r="I274" s="260"/>
    </row>
    <row r="275" spans="1:9" x14ac:dyDescent="0.25">
      <c r="A275" s="139" t="s">
        <v>10891</v>
      </c>
      <c r="B275" s="135" t="s">
        <v>14654</v>
      </c>
      <c r="C275" s="137" t="s">
        <v>795</v>
      </c>
      <c r="D275" s="143" t="s">
        <v>10245</v>
      </c>
      <c r="E275" s="136" t="s">
        <v>795</v>
      </c>
      <c r="F275" s="136" t="s">
        <v>14177</v>
      </c>
      <c r="G275" s="136" t="s">
        <v>14311</v>
      </c>
      <c r="H275" s="260"/>
      <c r="I275" s="260"/>
    </row>
    <row r="276" spans="1:9" x14ac:dyDescent="0.25">
      <c r="A276" s="139" t="s">
        <v>10891</v>
      </c>
      <c r="B276" s="135" t="s">
        <v>14654</v>
      </c>
      <c r="C276" s="137" t="s">
        <v>843</v>
      </c>
      <c r="D276" s="143" t="s">
        <v>10246</v>
      </c>
      <c r="E276" s="136" t="s">
        <v>843</v>
      </c>
      <c r="F276" s="136" t="s">
        <v>14177</v>
      </c>
      <c r="G276" s="136" t="s">
        <v>14311</v>
      </c>
      <c r="H276" s="260"/>
      <c r="I276" s="260"/>
    </row>
    <row r="277" spans="1:9" x14ac:dyDescent="0.25">
      <c r="A277" s="139" t="s">
        <v>10891</v>
      </c>
      <c r="B277" s="135" t="s">
        <v>14654</v>
      </c>
      <c r="C277" s="137" t="s">
        <v>783</v>
      </c>
      <c r="D277" s="143" t="s">
        <v>10247</v>
      </c>
      <c r="E277" s="136" t="s">
        <v>783</v>
      </c>
      <c r="F277" s="136" t="s">
        <v>14177</v>
      </c>
      <c r="G277" s="136" t="s">
        <v>14311</v>
      </c>
      <c r="H277" s="260"/>
      <c r="I277" s="260"/>
    </row>
    <row r="278" spans="1:9" x14ac:dyDescent="0.25">
      <c r="A278" s="139" t="s">
        <v>10891</v>
      </c>
      <c r="B278" s="135" t="s">
        <v>14654</v>
      </c>
      <c r="C278" s="137" t="s">
        <v>849</v>
      </c>
      <c r="D278" s="143" t="s">
        <v>10248</v>
      </c>
      <c r="E278" s="136" t="s">
        <v>849</v>
      </c>
      <c r="F278" s="136" t="s">
        <v>14177</v>
      </c>
      <c r="G278" s="136" t="s">
        <v>14311</v>
      </c>
      <c r="H278" s="260"/>
      <c r="I278" s="260"/>
    </row>
    <row r="279" spans="1:9" x14ac:dyDescent="0.25">
      <c r="A279" s="139" t="s">
        <v>10891</v>
      </c>
      <c r="B279" s="135" t="s">
        <v>14654</v>
      </c>
      <c r="C279" s="137" t="s">
        <v>777</v>
      </c>
      <c r="D279" s="143" t="s">
        <v>12253</v>
      </c>
      <c r="E279" s="136" t="s">
        <v>777</v>
      </c>
      <c r="F279" s="136" t="s">
        <v>14177</v>
      </c>
      <c r="G279" s="136" t="s">
        <v>14311</v>
      </c>
      <c r="H279" s="260"/>
      <c r="I279" s="260"/>
    </row>
    <row r="280" spans="1:9" x14ac:dyDescent="0.25">
      <c r="A280" s="139" t="s">
        <v>10891</v>
      </c>
      <c r="B280" s="135" t="s">
        <v>14654</v>
      </c>
      <c r="C280" s="137" t="s">
        <v>902</v>
      </c>
      <c r="D280" s="143" t="s">
        <v>12254</v>
      </c>
      <c r="E280" s="136" t="s">
        <v>902</v>
      </c>
      <c r="F280" s="136" t="s">
        <v>14177</v>
      </c>
      <c r="G280" s="136" t="s">
        <v>14311</v>
      </c>
      <c r="H280" s="260"/>
      <c r="I280" s="260"/>
    </row>
    <row r="281" spans="1:9" x14ac:dyDescent="0.25">
      <c r="A281" s="139" t="s">
        <v>10891</v>
      </c>
      <c r="B281" s="135" t="s">
        <v>14654</v>
      </c>
      <c r="C281" s="137" t="s">
        <v>855</v>
      </c>
      <c r="D281" s="143" t="s">
        <v>12255</v>
      </c>
      <c r="E281" s="136" t="s">
        <v>855</v>
      </c>
      <c r="F281" s="136" t="s">
        <v>14177</v>
      </c>
      <c r="G281" s="136" t="s">
        <v>14311</v>
      </c>
      <c r="H281" s="260"/>
      <c r="I281" s="260"/>
    </row>
    <row r="282" spans="1:9" x14ac:dyDescent="0.25">
      <c r="A282" s="139" t="s">
        <v>10891</v>
      </c>
      <c r="B282" s="135" t="s">
        <v>14654</v>
      </c>
      <c r="C282" s="137" t="s">
        <v>904</v>
      </c>
      <c r="D282" s="143" t="s">
        <v>10249</v>
      </c>
      <c r="E282" s="136" t="s">
        <v>904</v>
      </c>
      <c r="F282" s="136" t="s">
        <v>14177</v>
      </c>
      <c r="G282" s="136" t="s">
        <v>14311</v>
      </c>
      <c r="H282" s="260"/>
      <c r="I282" s="260"/>
    </row>
    <row r="283" spans="1:9" x14ac:dyDescent="0.25">
      <c r="A283" s="139" t="s">
        <v>10891</v>
      </c>
      <c r="B283" s="135" t="s">
        <v>14654</v>
      </c>
      <c r="C283" s="137" t="s">
        <v>864</v>
      </c>
      <c r="D283" s="143" t="s">
        <v>10250</v>
      </c>
      <c r="E283" s="136" t="s">
        <v>864</v>
      </c>
      <c r="F283" s="136" t="s">
        <v>14177</v>
      </c>
      <c r="G283" s="136" t="s">
        <v>14311</v>
      </c>
      <c r="H283" s="260"/>
      <c r="I283" s="260"/>
    </row>
    <row r="284" spans="1:9" x14ac:dyDescent="0.25">
      <c r="A284" s="139" t="s">
        <v>10891</v>
      </c>
      <c r="B284" s="135" t="s">
        <v>14654</v>
      </c>
      <c r="C284" s="137" t="s">
        <v>822</v>
      </c>
      <c r="D284" s="143" t="s">
        <v>10557</v>
      </c>
      <c r="E284" s="136" t="s">
        <v>822</v>
      </c>
      <c r="F284" s="136" t="s">
        <v>14177</v>
      </c>
      <c r="G284" s="136" t="s">
        <v>14311</v>
      </c>
      <c r="H284" s="260"/>
      <c r="I284" s="260"/>
    </row>
    <row r="285" spans="1:9" x14ac:dyDescent="0.25">
      <c r="A285" s="139" t="s">
        <v>10891</v>
      </c>
      <c r="B285" s="135" t="s">
        <v>14654</v>
      </c>
      <c r="C285" s="137" t="s">
        <v>816</v>
      </c>
      <c r="D285" s="143" t="s">
        <v>10558</v>
      </c>
      <c r="E285" s="136" t="s">
        <v>816</v>
      </c>
      <c r="F285" s="136" t="s">
        <v>14177</v>
      </c>
      <c r="G285" s="136" t="s">
        <v>14311</v>
      </c>
      <c r="H285" s="260"/>
      <c r="I285" s="260"/>
    </row>
    <row r="286" spans="1:9" x14ac:dyDescent="0.25">
      <c r="A286" s="139" t="s">
        <v>10891</v>
      </c>
      <c r="B286" s="135" t="s">
        <v>14654</v>
      </c>
      <c r="C286" s="137" t="s">
        <v>819</v>
      </c>
      <c r="D286" s="143" t="s">
        <v>12256</v>
      </c>
      <c r="E286" s="136" t="s">
        <v>819</v>
      </c>
      <c r="F286" s="136" t="s">
        <v>14177</v>
      </c>
      <c r="G286" s="136" t="s">
        <v>14311</v>
      </c>
      <c r="H286" s="260"/>
      <c r="I286" s="260"/>
    </row>
    <row r="287" spans="1:9" x14ac:dyDescent="0.25">
      <c r="A287" s="139" t="s">
        <v>10891</v>
      </c>
      <c r="B287" s="135" t="s">
        <v>14654</v>
      </c>
      <c r="C287" s="137" t="s">
        <v>907</v>
      </c>
      <c r="D287" s="143" t="s">
        <v>12257</v>
      </c>
      <c r="E287" s="136" t="s">
        <v>907</v>
      </c>
      <c r="F287" s="136" t="s">
        <v>14177</v>
      </c>
      <c r="G287" s="136" t="s">
        <v>14311</v>
      </c>
      <c r="H287" s="260"/>
      <c r="I287" s="260"/>
    </row>
    <row r="288" spans="1:9" x14ac:dyDescent="0.25">
      <c r="A288" s="139" t="s">
        <v>10891</v>
      </c>
      <c r="B288" s="135" t="s">
        <v>14654</v>
      </c>
      <c r="C288" s="137" t="s">
        <v>749</v>
      </c>
      <c r="D288" s="143" t="s">
        <v>10559</v>
      </c>
      <c r="E288" s="136" t="s">
        <v>749</v>
      </c>
      <c r="F288" s="136" t="s">
        <v>14177</v>
      </c>
      <c r="G288" s="136" t="s">
        <v>14311</v>
      </c>
      <c r="H288" s="260"/>
      <c r="I288" s="260"/>
    </row>
    <row r="289" spans="1:9" x14ac:dyDescent="0.25">
      <c r="A289" s="139" t="s">
        <v>10891</v>
      </c>
      <c r="B289" s="135" t="s">
        <v>14654</v>
      </c>
      <c r="C289" s="137" t="s">
        <v>899</v>
      </c>
      <c r="D289" s="143" t="s">
        <v>12258</v>
      </c>
      <c r="E289" s="136" t="s">
        <v>899</v>
      </c>
      <c r="F289" s="136" t="s">
        <v>14177</v>
      </c>
      <c r="G289" s="136" t="s">
        <v>14311</v>
      </c>
      <c r="H289" s="260"/>
      <c r="I289" s="260"/>
    </row>
    <row r="290" spans="1:9" x14ac:dyDescent="0.25">
      <c r="A290" s="139" t="s">
        <v>10891</v>
      </c>
      <c r="B290" s="135" t="s">
        <v>14654</v>
      </c>
      <c r="C290" s="137" t="s">
        <v>804</v>
      </c>
      <c r="D290" s="135" t="s">
        <v>10140</v>
      </c>
      <c r="E290" s="136" t="s">
        <v>804</v>
      </c>
      <c r="F290" s="137" t="s">
        <v>14177</v>
      </c>
      <c r="G290" s="136" t="s">
        <v>14311</v>
      </c>
      <c r="H290" s="260"/>
      <c r="I290" s="260"/>
    </row>
    <row r="291" spans="1:9" x14ac:dyDescent="0.25">
      <c r="A291" s="139" t="s">
        <v>10891</v>
      </c>
      <c r="B291" s="135" t="s">
        <v>14654</v>
      </c>
      <c r="C291" s="137" t="s">
        <v>759</v>
      </c>
      <c r="D291" s="135" t="s">
        <v>10561</v>
      </c>
      <c r="E291" s="136" t="s">
        <v>759</v>
      </c>
      <c r="F291" s="137" t="s">
        <v>14177</v>
      </c>
      <c r="G291" s="136" t="s">
        <v>14311</v>
      </c>
      <c r="H291" s="260"/>
      <c r="I291" s="260"/>
    </row>
    <row r="292" spans="1:9" x14ac:dyDescent="0.25">
      <c r="A292" s="139" t="s">
        <v>10891</v>
      </c>
      <c r="B292" s="135" t="s">
        <v>14654</v>
      </c>
      <c r="C292" s="137" t="s">
        <v>807</v>
      </c>
      <c r="D292" s="135" t="s">
        <v>10251</v>
      </c>
      <c r="E292" s="136" t="s">
        <v>807</v>
      </c>
      <c r="F292" s="137" t="s">
        <v>14177</v>
      </c>
      <c r="G292" s="136" t="s">
        <v>14311</v>
      </c>
      <c r="H292" s="260"/>
      <c r="I292" s="260"/>
    </row>
    <row r="293" spans="1:9" x14ac:dyDescent="0.25">
      <c r="A293" s="139" t="s">
        <v>10891</v>
      </c>
      <c r="B293" s="135" t="s">
        <v>14654</v>
      </c>
      <c r="C293" s="137" t="s">
        <v>890</v>
      </c>
      <c r="D293" s="135" t="s">
        <v>10562</v>
      </c>
      <c r="E293" s="136" t="s">
        <v>890</v>
      </c>
      <c r="F293" s="137" t="s">
        <v>14177</v>
      </c>
      <c r="G293" s="136" t="s">
        <v>14311</v>
      </c>
      <c r="H293" s="260"/>
      <c r="I293" s="260"/>
    </row>
    <row r="294" spans="1:9" x14ac:dyDescent="0.25">
      <c r="A294" s="139" t="s">
        <v>10891</v>
      </c>
      <c r="B294" s="135" t="s">
        <v>14654</v>
      </c>
      <c r="C294" s="137" t="s">
        <v>922</v>
      </c>
      <c r="D294" s="135" t="s">
        <v>10563</v>
      </c>
      <c r="E294" s="136" t="s">
        <v>922</v>
      </c>
      <c r="F294" s="137" t="s">
        <v>14177</v>
      </c>
      <c r="G294" s="136" t="s">
        <v>14311</v>
      </c>
      <c r="H294" s="260"/>
      <c r="I294" s="260"/>
    </row>
    <row r="295" spans="1:9" x14ac:dyDescent="0.25">
      <c r="A295" s="139" t="s">
        <v>10891</v>
      </c>
      <c r="B295" s="135" t="s">
        <v>14654</v>
      </c>
      <c r="C295" s="137" t="s">
        <v>746</v>
      </c>
      <c r="D295" s="135" t="s">
        <v>10252</v>
      </c>
      <c r="E295" s="136" t="s">
        <v>746</v>
      </c>
      <c r="F295" s="137" t="s">
        <v>14177</v>
      </c>
      <c r="G295" s="136" t="s">
        <v>14311</v>
      </c>
      <c r="H295" s="260"/>
      <c r="I295" s="260"/>
    </row>
    <row r="296" spans="1:9" x14ac:dyDescent="0.25">
      <c r="A296" s="139" t="s">
        <v>10891</v>
      </c>
      <c r="B296" s="135" t="s">
        <v>14654</v>
      </c>
      <c r="C296" s="137" t="s">
        <v>762</v>
      </c>
      <c r="D296" s="135" t="s">
        <v>10564</v>
      </c>
      <c r="E296" s="136" t="s">
        <v>762</v>
      </c>
      <c r="F296" s="137" t="s">
        <v>14177</v>
      </c>
      <c r="G296" s="136" t="s">
        <v>14311</v>
      </c>
      <c r="H296" s="260"/>
      <c r="I296" s="260"/>
    </row>
    <row r="297" spans="1:9" x14ac:dyDescent="0.25">
      <c r="A297" s="139" t="s">
        <v>10891</v>
      </c>
      <c r="B297" s="135" t="s">
        <v>14654</v>
      </c>
      <c r="C297" s="137" t="s">
        <v>768</v>
      </c>
      <c r="D297" s="135" t="s">
        <v>10565</v>
      </c>
      <c r="E297" s="136" t="s">
        <v>768</v>
      </c>
      <c r="F297" s="137" t="s">
        <v>14177</v>
      </c>
      <c r="G297" s="136" t="s">
        <v>14311</v>
      </c>
      <c r="H297" s="260"/>
      <c r="I297" s="260"/>
    </row>
    <row r="298" spans="1:9" x14ac:dyDescent="0.25">
      <c r="A298" s="139" t="s">
        <v>10891</v>
      </c>
      <c r="B298" s="135" t="s">
        <v>14654</v>
      </c>
      <c r="C298" s="137" t="s">
        <v>765</v>
      </c>
      <c r="D298" s="135" t="s">
        <v>10141</v>
      </c>
      <c r="E298" s="136" t="s">
        <v>765</v>
      </c>
      <c r="F298" s="137" t="s">
        <v>14177</v>
      </c>
      <c r="G298" s="136" t="s">
        <v>14311</v>
      </c>
      <c r="H298" s="260"/>
      <c r="I298" s="260"/>
    </row>
    <row r="299" spans="1:9" x14ac:dyDescent="0.25">
      <c r="A299" s="139" t="s">
        <v>10891</v>
      </c>
      <c r="B299" s="135" t="s">
        <v>14654</v>
      </c>
      <c r="C299" s="137" t="s">
        <v>834</v>
      </c>
      <c r="D299" s="135" t="s">
        <v>10142</v>
      </c>
      <c r="E299" s="136" t="s">
        <v>834</v>
      </c>
      <c r="F299" s="137" t="s">
        <v>14177</v>
      </c>
      <c r="G299" s="136" t="s">
        <v>14311</v>
      </c>
      <c r="H299" s="260"/>
      <c r="I299" s="260"/>
    </row>
    <row r="300" spans="1:9" x14ac:dyDescent="0.25">
      <c r="A300" s="139" t="s">
        <v>10891</v>
      </c>
      <c r="B300" s="135" t="s">
        <v>14654</v>
      </c>
      <c r="C300" s="137" t="s">
        <v>852</v>
      </c>
      <c r="D300" s="135" t="s">
        <v>12259</v>
      </c>
      <c r="E300" s="136" t="s">
        <v>852</v>
      </c>
      <c r="F300" s="137" t="s">
        <v>14177</v>
      </c>
      <c r="G300" s="136" t="s">
        <v>14311</v>
      </c>
      <c r="H300" s="260"/>
      <c r="I300" s="260"/>
    </row>
    <row r="301" spans="1:9" x14ac:dyDescent="0.25">
      <c r="A301" s="139" t="s">
        <v>10891</v>
      </c>
      <c r="B301" s="135" t="s">
        <v>14654</v>
      </c>
      <c r="C301" s="137" t="s">
        <v>837</v>
      </c>
      <c r="D301" s="135" t="s">
        <v>10566</v>
      </c>
      <c r="E301" s="136" t="s">
        <v>837</v>
      </c>
      <c r="F301" s="137" t="s">
        <v>14177</v>
      </c>
      <c r="G301" s="136" t="s">
        <v>14311</v>
      </c>
      <c r="H301" s="260"/>
      <c r="I301" s="260"/>
    </row>
    <row r="302" spans="1:9" x14ac:dyDescent="0.25">
      <c r="A302" s="139" t="s">
        <v>10891</v>
      </c>
      <c r="B302" s="135" t="s">
        <v>14654</v>
      </c>
      <c r="C302" s="137" t="s">
        <v>792</v>
      </c>
      <c r="D302" s="135" t="s">
        <v>12260</v>
      </c>
      <c r="E302" s="136" t="s">
        <v>792</v>
      </c>
      <c r="F302" s="137" t="s">
        <v>14177</v>
      </c>
      <c r="G302" s="136" t="s">
        <v>14311</v>
      </c>
      <c r="H302" s="260"/>
      <c r="I302" s="260"/>
    </row>
    <row r="303" spans="1:9" x14ac:dyDescent="0.25">
      <c r="A303" s="139" t="s">
        <v>10891</v>
      </c>
      <c r="B303" s="135" t="s">
        <v>14654</v>
      </c>
      <c r="C303" s="137" t="s">
        <v>910</v>
      </c>
      <c r="D303" s="135" t="s">
        <v>10253</v>
      </c>
      <c r="E303" s="136" t="s">
        <v>910</v>
      </c>
      <c r="F303" s="137" t="s">
        <v>14177</v>
      </c>
      <c r="G303" s="136" t="s">
        <v>14311</v>
      </c>
      <c r="H303" s="260"/>
      <c r="I303" s="260"/>
    </row>
    <row r="304" spans="1:9" x14ac:dyDescent="0.25">
      <c r="A304" s="139" t="s">
        <v>10891</v>
      </c>
      <c r="B304" s="135" t="s">
        <v>14654</v>
      </c>
      <c r="C304" s="137" t="s">
        <v>789</v>
      </c>
      <c r="D304" s="135" t="s">
        <v>10569</v>
      </c>
      <c r="E304" s="136" t="s">
        <v>789</v>
      </c>
      <c r="F304" s="137" t="s">
        <v>14177</v>
      </c>
      <c r="G304" s="136" t="s">
        <v>14311</v>
      </c>
      <c r="H304" s="260"/>
      <c r="I304" s="260"/>
    </row>
    <row r="305" spans="1:9" x14ac:dyDescent="0.25">
      <c r="A305" s="139" t="s">
        <v>10891</v>
      </c>
      <c r="B305" s="135" t="s">
        <v>14654</v>
      </c>
      <c r="C305" s="137" t="s">
        <v>840</v>
      </c>
      <c r="D305" s="135" t="s">
        <v>10570</v>
      </c>
      <c r="E305" s="136" t="s">
        <v>840</v>
      </c>
      <c r="F305" s="137" t="s">
        <v>14177</v>
      </c>
      <c r="G305" s="136" t="s">
        <v>14311</v>
      </c>
      <c r="H305" s="260"/>
      <c r="I305" s="260"/>
    </row>
    <row r="306" spans="1:9" x14ac:dyDescent="0.25">
      <c r="A306" s="139" t="s">
        <v>10891</v>
      </c>
      <c r="B306" s="135" t="s">
        <v>14654</v>
      </c>
      <c r="C306" s="137" t="s">
        <v>884</v>
      </c>
      <c r="D306" s="135" t="s">
        <v>10571</v>
      </c>
      <c r="E306" s="136" t="s">
        <v>884</v>
      </c>
      <c r="F306" s="137" t="s">
        <v>14177</v>
      </c>
      <c r="G306" s="136" t="s">
        <v>14311</v>
      </c>
      <c r="H306" s="260"/>
      <c r="I306" s="260"/>
    </row>
    <row r="307" spans="1:9" x14ac:dyDescent="0.25">
      <c r="A307" s="139" t="s">
        <v>10891</v>
      </c>
      <c r="B307" s="135" t="s">
        <v>14654</v>
      </c>
      <c r="C307" s="137" t="s">
        <v>861</v>
      </c>
      <c r="D307" s="135" t="s">
        <v>10572</v>
      </c>
      <c r="E307" s="136" t="s">
        <v>861</v>
      </c>
      <c r="F307" s="137" t="s">
        <v>14177</v>
      </c>
      <c r="G307" s="136" t="s">
        <v>14311</v>
      </c>
      <c r="H307" s="260"/>
      <c r="I307" s="260"/>
    </row>
    <row r="308" spans="1:9" x14ac:dyDescent="0.25">
      <c r="A308" s="139" t="s">
        <v>10891</v>
      </c>
      <c r="B308" s="135" t="s">
        <v>14654</v>
      </c>
      <c r="C308" s="137" t="s">
        <v>870</v>
      </c>
      <c r="D308" s="135" t="s">
        <v>10573</v>
      </c>
      <c r="E308" s="136" t="s">
        <v>870</v>
      </c>
      <c r="F308" s="137" t="s">
        <v>14177</v>
      </c>
      <c r="G308" s="136" t="s">
        <v>14311</v>
      </c>
      <c r="H308" s="260"/>
      <c r="I308" s="260"/>
    </row>
    <row r="309" spans="1:9" x14ac:dyDescent="0.25">
      <c r="A309" s="139" t="s">
        <v>10891</v>
      </c>
      <c r="B309" s="135" t="s">
        <v>14654</v>
      </c>
      <c r="C309" s="137" t="s">
        <v>780</v>
      </c>
      <c r="D309" s="135" t="s">
        <v>10574</v>
      </c>
      <c r="E309" s="136" t="s">
        <v>780</v>
      </c>
      <c r="F309" s="137" t="s">
        <v>14177</v>
      </c>
      <c r="G309" s="136" t="s">
        <v>14311</v>
      </c>
      <c r="H309" s="260"/>
      <c r="I309" s="260"/>
    </row>
    <row r="310" spans="1:9" x14ac:dyDescent="0.25">
      <c r="A310" s="139" t="s">
        <v>10891</v>
      </c>
      <c r="B310" s="135" t="s">
        <v>14654</v>
      </c>
      <c r="C310" s="137" t="s">
        <v>879</v>
      </c>
      <c r="D310" s="135" t="s">
        <v>12276</v>
      </c>
      <c r="E310" s="136" t="s">
        <v>879</v>
      </c>
      <c r="F310" s="137" t="s">
        <v>14177</v>
      </c>
      <c r="G310" s="136" t="s">
        <v>14311</v>
      </c>
      <c r="H310" s="260"/>
      <c r="I310" s="260"/>
    </row>
    <row r="311" spans="1:9" x14ac:dyDescent="0.25">
      <c r="A311" s="139" t="s">
        <v>10891</v>
      </c>
      <c r="B311" s="135" t="s">
        <v>14654</v>
      </c>
      <c r="C311" s="137" t="s">
        <v>867</v>
      </c>
      <c r="D311" s="135" t="s">
        <v>10254</v>
      </c>
      <c r="E311" s="136" t="s">
        <v>867</v>
      </c>
      <c r="F311" s="137" t="s">
        <v>14177</v>
      </c>
      <c r="G311" s="136" t="s">
        <v>14311</v>
      </c>
      <c r="H311" s="260"/>
      <c r="I311" s="260"/>
    </row>
    <row r="312" spans="1:9" x14ac:dyDescent="0.25">
      <c r="A312" s="139" t="s">
        <v>10891</v>
      </c>
      <c r="B312" s="135" t="s">
        <v>14654</v>
      </c>
      <c r="C312" s="137" t="s">
        <v>813</v>
      </c>
      <c r="D312" s="135" t="s">
        <v>10255</v>
      </c>
      <c r="E312" s="136" t="s">
        <v>813</v>
      </c>
      <c r="F312" s="137" t="s">
        <v>14177</v>
      </c>
      <c r="G312" s="136" t="s">
        <v>14311</v>
      </c>
      <c r="H312" s="260"/>
      <c r="I312" s="260"/>
    </row>
    <row r="313" spans="1:9" x14ac:dyDescent="0.25">
      <c r="A313" s="139" t="s">
        <v>10891</v>
      </c>
      <c r="B313" s="135" t="s">
        <v>14654</v>
      </c>
      <c r="C313" s="137" t="s">
        <v>876</v>
      </c>
      <c r="D313" s="135" t="s">
        <v>10575</v>
      </c>
      <c r="E313" s="136" t="s">
        <v>876</v>
      </c>
      <c r="F313" s="137" t="s">
        <v>14177</v>
      </c>
      <c r="G313" s="136" t="s">
        <v>14311</v>
      </c>
      <c r="H313" s="260"/>
      <c r="I313" s="260"/>
    </row>
    <row r="314" spans="1:9" x14ac:dyDescent="0.25">
      <c r="A314" s="139" t="s">
        <v>10891</v>
      </c>
      <c r="B314" s="135" t="s">
        <v>14654</v>
      </c>
      <c r="C314" s="137" t="s">
        <v>893</v>
      </c>
      <c r="D314" s="135" t="s">
        <v>10576</v>
      </c>
      <c r="E314" s="136" t="s">
        <v>893</v>
      </c>
      <c r="F314" s="137" t="s">
        <v>14177</v>
      </c>
      <c r="G314" s="136" t="s">
        <v>14311</v>
      </c>
      <c r="H314" s="260"/>
      <c r="I314" s="260"/>
    </row>
    <row r="315" spans="1:9" x14ac:dyDescent="0.25">
      <c r="A315" s="139" t="s">
        <v>10891</v>
      </c>
      <c r="B315" s="135" t="s">
        <v>14654</v>
      </c>
      <c r="C315" s="137" t="s">
        <v>786</v>
      </c>
      <c r="D315" s="135" t="s">
        <v>12277</v>
      </c>
      <c r="E315" s="136" t="s">
        <v>786</v>
      </c>
      <c r="F315" s="137" t="s">
        <v>14177</v>
      </c>
      <c r="G315" s="136" t="s">
        <v>14311</v>
      </c>
      <c r="H315" s="260"/>
      <c r="I315" s="260"/>
    </row>
    <row r="316" spans="1:9" x14ac:dyDescent="0.25">
      <c r="A316" s="139" t="s">
        <v>10891</v>
      </c>
      <c r="B316" s="135" t="s">
        <v>14654</v>
      </c>
      <c r="C316" s="137" t="s">
        <v>881</v>
      </c>
      <c r="D316" s="135" t="s">
        <v>10577</v>
      </c>
      <c r="E316" s="136" t="s">
        <v>881</v>
      </c>
      <c r="F316" s="137" t="s">
        <v>14177</v>
      </c>
      <c r="G316" s="136" t="s">
        <v>14311</v>
      </c>
      <c r="H316" s="260"/>
      <c r="I316" s="260"/>
    </row>
    <row r="317" spans="1:9" x14ac:dyDescent="0.25">
      <c r="A317" s="139" t="s">
        <v>10891</v>
      </c>
      <c r="B317" s="135" t="s">
        <v>14654</v>
      </c>
      <c r="C317" s="137" t="s">
        <v>873</v>
      </c>
      <c r="D317" s="135" t="s">
        <v>10578</v>
      </c>
      <c r="E317" s="136" t="s">
        <v>873</v>
      </c>
      <c r="F317" s="137" t="s">
        <v>14177</v>
      </c>
      <c r="G317" s="136" t="s">
        <v>14311</v>
      </c>
      <c r="H317" s="260"/>
      <c r="I317" s="260"/>
    </row>
    <row r="318" spans="1:9" x14ac:dyDescent="0.25">
      <c r="A318" s="139" t="s">
        <v>10891</v>
      </c>
      <c r="B318" s="135" t="s">
        <v>14654</v>
      </c>
      <c r="C318" s="137" t="s">
        <v>858</v>
      </c>
      <c r="D318" s="135" t="s">
        <v>10579</v>
      </c>
      <c r="E318" s="136" t="s">
        <v>858</v>
      </c>
      <c r="F318" s="137" t="s">
        <v>14177</v>
      </c>
      <c r="G318" s="136" t="s">
        <v>14311</v>
      </c>
      <c r="H318" s="260"/>
      <c r="I318" s="260"/>
    </row>
    <row r="319" spans="1:9" x14ac:dyDescent="0.25">
      <c r="A319" s="139" t="s">
        <v>10891</v>
      </c>
      <c r="B319" s="135" t="s">
        <v>14654</v>
      </c>
      <c r="C319" s="137" t="s">
        <v>913</v>
      </c>
      <c r="D319" s="135" t="s">
        <v>12278</v>
      </c>
      <c r="E319" s="136" t="s">
        <v>913</v>
      </c>
      <c r="F319" s="137" t="s">
        <v>14177</v>
      </c>
      <c r="G319" s="136" t="s">
        <v>14311</v>
      </c>
      <c r="H319" s="260"/>
      <c r="I319" s="260"/>
    </row>
    <row r="320" spans="1:9" x14ac:dyDescent="0.25">
      <c r="A320" s="139" t="s">
        <v>10891</v>
      </c>
      <c r="B320" s="135" t="s">
        <v>14654</v>
      </c>
      <c r="C320" s="137" t="s">
        <v>810</v>
      </c>
      <c r="D320" s="135" t="s">
        <v>10580</v>
      </c>
      <c r="E320" s="136" t="s">
        <v>810</v>
      </c>
      <c r="F320" s="137" t="s">
        <v>14177</v>
      </c>
      <c r="G320" s="136" t="s">
        <v>14311</v>
      </c>
      <c r="H320" s="260"/>
      <c r="I320" s="260"/>
    </row>
    <row r="321" spans="1:9" x14ac:dyDescent="0.25">
      <c r="A321" s="139" t="s">
        <v>10891</v>
      </c>
      <c r="B321" s="135" t="s">
        <v>14654</v>
      </c>
      <c r="C321" s="137" t="s">
        <v>896</v>
      </c>
      <c r="D321" s="135" t="s">
        <v>10581</v>
      </c>
      <c r="E321" s="136" t="s">
        <v>896</v>
      </c>
      <c r="F321" s="137" t="s">
        <v>14177</v>
      </c>
      <c r="G321" s="136" t="s">
        <v>14311</v>
      </c>
      <c r="H321" s="260"/>
      <c r="I321" s="260"/>
    </row>
    <row r="322" spans="1:9" x14ac:dyDescent="0.25">
      <c r="A322" s="139" t="s">
        <v>10891</v>
      </c>
      <c r="B322" s="135" t="s">
        <v>14654</v>
      </c>
      <c r="C322" s="137" t="s">
        <v>14733</v>
      </c>
      <c r="D322" s="135" t="s">
        <v>10582</v>
      </c>
      <c r="E322" s="136" t="s">
        <v>887</v>
      </c>
      <c r="F322" s="137" t="s">
        <v>14177</v>
      </c>
      <c r="G322" s="136" t="s">
        <v>14311</v>
      </c>
      <c r="H322" s="260"/>
      <c r="I322" s="260"/>
    </row>
    <row r="323" spans="1:9" x14ac:dyDescent="0.25">
      <c r="A323" s="139" t="s">
        <v>10891</v>
      </c>
      <c r="B323" s="135" t="s">
        <v>14654</v>
      </c>
      <c r="C323" s="137" t="s">
        <v>801</v>
      </c>
      <c r="D323" s="135" t="s">
        <v>12279</v>
      </c>
      <c r="E323" s="136" t="s">
        <v>801</v>
      </c>
      <c r="F323" s="137" t="s">
        <v>14177</v>
      </c>
      <c r="G323" s="136" t="s">
        <v>14311</v>
      </c>
      <c r="H323" s="260"/>
      <c r="I323" s="260"/>
    </row>
    <row r="324" spans="1:9" x14ac:dyDescent="0.25">
      <c r="A324" s="139" t="s">
        <v>10891</v>
      </c>
      <c r="B324" s="135" t="s">
        <v>14654</v>
      </c>
      <c r="C324" s="137" t="s">
        <v>798</v>
      </c>
      <c r="D324" s="135" t="s">
        <v>10583</v>
      </c>
      <c r="E324" s="136" t="s">
        <v>798</v>
      </c>
      <c r="F324" s="137" t="s">
        <v>14177</v>
      </c>
      <c r="G324" s="136" t="s">
        <v>14311</v>
      </c>
      <c r="H324" s="260"/>
      <c r="I324" s="260"/>
    </row>
    <row r="325" spans="1:9" x14ac:dyDescent="0.25">
      <c r="A325" s="139" t="s">
        <v>10891</v>
      </c>
      <c r="B325" s="135" t="s">
        <v>14654</v>
      </c>
      <c r="C325" s="137" t="s">
        <v>828</v>
      </c>
      <c r="D325" s="135" t="s">
        <v>10584</v>
      </c>
      <c r="E325" s="136" t="s">
        <v>828</v>
      </c>
      <c r="F325" s="137" t="s">
        <v>14177</v>
      </c>
      <c r="G325" s="136" t="s">
        <v>14311</v>
      </c>
      <c r="H325" s="260"/>
      <c r="I325" s="260"/>
    </row>
    <row r="326" spans="1:9" x14ac:dyDescent="0.25">
      <c r="A326" s="139" t="s">
        <v>10891</v>
      </c>
      <c r="B326" s="135" t="s">
        <v>14654</v>
      </c>
      <c r="C326" s="137" t="s">
        <v>825</v>
      </c>
      <c r="D326" s="135" t="s">
        <v>10585</v>
      </c>
      <c r="E326" s="136" t="s">
        <v>825</v>
      </c>
      <c r="F326" s="137" t="s">
        <v>14177</v>
      </c>
      <c r="G326" s="136" t="s">
        <v>14311</v>
      </c>
      <c r="H326" s="260"/>
      <c r="I326" s="260"/>
    </row>
    <row r="327" spans="1:9" x14ac:dyDescent="0.25">
      <c r="A327" s="139" t="s">
        <v>10891</v>
      </c>
      <c r="B327" s="135" t="s">
        <v>14654</v>
      </c>
      <c r="C327" s="137" t="s">
        <v>774</v>
      </c>
      <c r="D327" s="135" t="s">
        <v>10586</v>
      </c>
      <c r="E327" s="136" t="s">
        <v>774</v>
      </c>
      <c r="F327" s="137" t="s">
        <v>14177</v>
      </c>
      <c r="G327" s="136" t="s">
        <v>14311</v>
      </c>
      <c r="H327" s="260"/>
      <c r="I327" s="260"/>
    </row>
    <row r="328" spans="1:9" x14ac:dyDescent="0.25">
      <c r="A328" s="139" t="s">
        <v>10891</v>
      </c>
      <c r="B328" s="135" t="s">
        <v>14654</v>
      </c>
      <c r="C328" s="137" t="s">
        <v>771</v>
      </c>
      <c r="D328" s="135" t="s">
        <v>10587</v>
      </c>
      <c r="E328" s="136" t="s">
        <v>771</v>
      </c>
      <c r="F328" s="137" t="s">
        <v>14177</v>
      </c>
      <c r="G328" s="136" t="s">
        <v>14311</v>
      </c>
      <c r="H328" s="260"/>
      <c r="I328" s="260"/>
    </row>
    <row r="329" spans="1:9" x14ac:dyDescent="0.25">
      <c r="A329" s="139" t="s">
        <v>10891</v>
      </c>
      <c r="B329" s="135" t="s">
        <v>14654</v>
      </c>
      <c r="C329" s="137" t="s">
        <v>846</v>
      </c>
      <c r="D329" s="135" t="s">
        <v>10588</v>
      </c>
      <c r="E329" s="136" t="s">
        <v>846</v>
      </c>
      <c r="F329" s="137" t="s">
        <v>14177</v>
      </c>
      <c r="G329" s="136" t="s">
        <v>14311</v>
      </c>
      <c r="H329" s="260"/>
      <c r="I329" s="260"/>
    </row>
    <row r="330" spans="1:9" x14ac:dyDescent="0.25">
      <c r="A330" s="139" t="s">
        <v>10890</v>
      </c>
      <c r="B330" s="135" t="s">
        <v>14654</v>
      </c>
      <c r="C330" s="137" t="s">
        <v>14734</v>
      </c>
      <c r="D330" s="143" t="s">
        <v>10471</v>
      </c>
      <c r="E330" s="136" t="s">
        <v>612</v>
      </c>
      <c r="F330" s="136" t="s">
        <v>14177</v>
      </c>
      <c r="G330" s="136"/>
      <c r="H330" s="260"/>
      <c r="I330" s="260"/>
    </row>
    <row r="331" spans="1:9" x14ac:dyDescent="0.25">
      <c r="A331" s="139" t="s">
        <v>10890</v>
      </c>
      <c r="B331" s="135" t="s">
        <v>14654</v>
      </c>
      <c r="C331" s="137" t="s">
        <v>14735</v>
      </c>
      <c r="D331" s="143" t="s">
        <v>10499</v>
      </c>
      <c r="E331" s="136" t="s">
        <v>398</v>
      </c>
      <c r="F331" s="136" t="s">
        <v>14177</v>
      </c>
      <c r="G331" s="136"/>
      <c r="H331" s="260"/>
      <c r="I331" s="260"/>
    </row>
    <row r="332" spans="1:9" x14ac:dyDescent="0.25">
      <c r="A332" s="139" t="s">
        <v>10890</v>
      </c>
      <c r="B332" s="135" t="s">
        <v>14654</v>
      </c>
      <c r="C332" s="137" t="s">
        <v>14736</v>
      </c>
      <c r="D332" s="143" t="s">
        <v>10502</v>
      </c>
      <c r="E332" s="136" t="s">
        <v>600</v>
      </c>
      <c r="F332" s="136" t="s">
        <v>14177</v>
      </c>
      <c r="G332" s="136"/>
      <c r="H332" s="260"/>
      <c r="I332" s="260"/>
    </row>
    <row r="333" spans="1:9" x14ac:dyDescent="0.25">
      <c r="A333" s="139" t="s">
        <v>10890</v>
      </c>
      <c r="B333" s="135" t="s">
        <v>14654</v>
      </c>
      <c r="C333" s="137" t="s">
        <v>14737</v>
      </c>
      <c r="D333" s="142" t="s">
        <v>10589</v>
      </c>
      <c r="E333" s="136" t="s">
        <v>42</v>
      </c>
      <c r="F333" s="137" t="s">
        <v>14177</v>
      </c>
      <c r="G333" s="136" t="s">
        <v>14195</v>
      </c>
      <c r="H333" s="260"/>
      <c r="I333" s="260"/>
    </row>
    <row r="334" spans="1:9" x14ac:dyDescent="0.25">
      <c r="A334" s="139" t="s">
        <v>10890</v>
      </c>
      <c r="B334" s="135" t="s">
        <v>14654</v>
      </c>
      <c r="C334" s="137" t="s">
        <v>14738</v>
      </c>
      <c r="D334" s="135" t="s">
        <v>14155</v>
      </c>
      <c r="E334" s="136" t="s">
        <v>47</v>
      </c>
      <c r="F334" s="137" t="s">
        <v>14177</v>
      </c>
      <c r="G334" s="136" t="s">
        <v>14195</v>
      </c>
      <c r="H334" s="260"/>
      <c r="I334" s="260"/>
    </row>
    <row r="335" spans="1:9" x14ac:dyDescent="0.25">
      <c r="A335" s="139" t="s">
        <v>10890</v>
      </c>
      <c r="B335" s="135" t="s">
        <v>14654</v>
      </c>
      <c r="C335" s="137" t="s">
        <v>14739</v>
      </c>
      <c r="D335" s="142" t="s">
        <v>10590</v>
      </c>
      <c r="E335" s="136" t="s">
        <v>50</v>
      </c>
      <c r="F335" s="137" t="s">
        <v>14177</v>
      </c>
      <c r="G335" s="136" t="s">
        <v>14195</v>
      </c>
      <c r="H335" s="260"/>
      <c r="I335" s="260"/>
    </row>
    <row r="336" spans="1:9" x14ac:dyDescent="0.25">
      <c r="A336" s="139" t="s">
        <v>10890</v>
      </c>
      <c r="B336" s="135" t="s">
        <v>14654</v>
      </c>
      <c r="C336" s="137" t="s">
        <v>14740</v>
      </c>
      <c r="D336" s="135" t="s">
        <v>10591</v>
      </c>
      <c r="E336" s="136" t="s">
        <v>53</v>
      </c>
      <c r="F336" s="137" t="s">
        <v>14177</v>
      </c>
      <c r="G336" s="136" t="s">
        <v>14195</v>
      </c>
      <c r="H336" s="260"/>
      <c r="I336" s="260"/>
    </row>
    <row r="337" spans="1:9" x14ac:dyDescent="0.25">
      <c r="A337" s="139" t="s">
        <v>10890</v>
      </c>
      <c r="B337" s="135" t="s">
        <v>14654</v>
      </c>
      <c r="C337" s="137" t="s">
        <v>14741</v>
      </c>
      <c r="D337" s="142" t="s">
        <v>10592</v>
      </c>
      <c r="E337" s="136" t="s">
        <v>56</v>
      </c>
      <c r="F337" s="137" t="s">
        <v>14177</v>
      </c>
      <c r="G337" s="136" t="s">
        <v>14195</v>
      </c>
      <c r="H337" s="260"/>
      <c r="I337" s="260"/>
    </row>
    <row r="338" spans="1:9" x14ac:dyDescent="0.25">
      <c r="A338" s="139" t="s">
        <v>10890</v>
      </c>
      <c r="B338" s="135" t="s">
        <v>14654</v>
      </c>
      <c r="C338" s="137" t="s">
        <v>14742</v>
      </c>
      <c r="D338" s="135" t="s">
        <v>14156</v>
      </c>
      <c r="E338" s="136" t="s">
        <v>59</v>
      </c>
      <c r="F338" s="137" t="s">
        <v>14177</v>
      </c>
      <c r="G338" s="136" t="s">
        <v>14195</v>
      </c>
      <c r="H338" s="260"/>
      <c r="I338" s="260"/>
    </row>
    <row r="339" spans="1:9" x14ac:dyDescent="0.25">
      <c r="A339" s="139" t="s">
        <v>10890</v>
      </c>
      <c r="B339" s="135" t="s">
        <v>14654</v>
      </c>
      <c r="C339" s="137" t="s">
        <v>14743</v>
      </c>
      <c r="D339" s="142" t="s">
        <v>14157</v>
      </c>
      <c r="E339" s="136" t="s">
        <v>62</v>
      </c>
      <c r="F339" s="137" t="s">
        <v>14177</v>
      </c>
      <c r="G339" s="136" t="s">
        <v>14195</v>
      </c>
      <c r="H339" s="260"/>
      <c r="I339" s="260"/>
    </row>
    <row r="340" spans="1:9" x14ac:dyDescent="0.25">
      <c r="A340" s="139" t="s">
        <v>10890</v>
      </c>
      <c r="B340" s="135" t="s">
        <v>14654</v>
      </c>
      <c r="C340" s="137" t="s">
        <v>14194</v>
      </c>
      <c r="D340" s="135" t="s">
        <v>10593</v>
      </c>
      <c r="E340" s="136" t="s">
        <v>65</v>
      </c>
      <c r="F340" s="137" t="s">
        <v>14177</v>
      </c>
      <c r="G340" s="136" t="s">
        <v>14195</v>
      </c>
      <c r="H340" s="260"/>
      <c r="I340" s="260"/>
    </row>
    <row r="341" spans="1:9" x14ac:dyDescent="0.25">
      <c r="A341" s="139" t="s">
        <v>10890</v>
      </c>
      <c r="B341" s="135" t="s">
        <v>14654</v>
      </c>
      <c r="C341" s="137" t="s">
        <v>14744</v>
      </c>
      <c r="D341" s="142" t="s">
        <v>14158</v>
      </c>
      <c r="E341" s="136" t="s">
        <v>68</v>
      </c>
      <c r="F341" s="137" t="s">
        <v>14177</v>
      </c>
      <c r="G341" s="136" t="s">
        <v>14195</v>
      </c>
      <c r="H341" s="260"/>
      <c r="I341" s="260"/>
    </row>
    <row r="342" spans="1:9" x14ac:dyDescent="0.25">
      <c r="A342" s="139" t="s">
        <v>10890</v>
      </c>
      <c r="B342" s="135" t="s">
        <v>14654</v>
      </c>
      <c r="C342" s="137" t="s">
        <v>14745</v>
      </c>
      <c r="D342" s="135" t="s">
        <v>10594</v>
      </c>
      <c r="E342" s="136" t="s">
        <v>71</v>
      </c>
      <c r="F342" s="137" t="s">
        <v>14177</v>
      </c>
      <c r="G342" s="136" t="s">
        <v>14195</v>
      </c>
      <c r="H342" s="260"/>
      <c r="I342" s="260"/>
    </row>
    <row r="343" spans="1:9" x14ac:dyDescent="0.25">
      <c r="A343" s="139" t="s">
        <v>10890</v>
      </c>
      <c r="B343" s="135" t="s">
        <v>14654</v>
      </c>
      <c r="C343" s="137" t="s">
        <v>75</v>
      </c>
      <c r="D343" s="142" t="s">
        <v>10595</v>
      </c>
      <c r="E343" s="136" t="s">
        <v>74</v>
      </c>
      <c r="F343" s="137" t="s">
        <v>14177</v>
      </c>
      <c r="G343" s="136" t="s">
        <v>14195</v>
      </c>
      <c r="H343" s="260"/>
      <c r="I343" s="260"/>
    </row>
    <row r="344" spans="1:9" x14ac:dyDescent="0.25">
      <c r="A344" s="139" t="s">
        <v>10890</v>
      </c>
      <c r="B344" s="135" t="s">
        <v>14654</v>
      </c>
      <c r="C344" s="137" t="s">
        <v>77</v>
      </c>
      <c r="D344" s="135" t="s">
        <v>14159</v>
      </c>
      <c r="E344" s="136" t="s">
        <v>77</v>
      </c>
      <c r="F344" s="137" t="s">
        <v>14177</v>
      </c>
      <c r="G344" s="136" t="s">
        <v>14195</v>
      </c>
      <c r="H344" s="260"/>
      <c r="I344" s="260"/>
    </row>
    <row r="345" spans="1:9" x14ac:dyDescent="0.25">
      <c r="A345" s="139" t="s">
        <v>10890</v>
      </c>
      <c r="B345" s="135" t="s">
        <v>14654</v>
      </c>
      <c r="C345" s="137" t="s">
        <v>14746</v>
      </c>
      <c r="D345" s="142" t="s">
        <v>10596</v>
      </c>
      <c r="E345" s="136" t="s">
        <v>79</v>
      </c>
      <c r="F345" s="137" t="s">
        <v>14177</v>
      </c>
      <c r="G345" s="136" t="s">
        <v>14195</v>
      </c>
      <c r="H345" s="260"/>
      <c r="I345" s="260"/>
    </row>
    <row r="346" spans="1:9" x14ac:dyDescent="0.25">
      <c r="A346" s="139" t="s">
        <v>10890</v>
      </c>
      <c r="B346" s="135" t="s">
        <v>14654</v>
      </c>
      <c r="C346" s="137" t="s">
        <v>14747</v>
      </c>
      <c r="D346" s="135" t="s">
        <v>10597</v>
      </c>
      <c r="E346" s="136" t="s">
        <v>81</v>
      </c>
      <c r="F346" s="137" t="s">
        <v>14177</v>
      </c>
      <c r="G346" s="136" t="s">
        <v>14195</v>
      </c>
      <c r="H346" s="260"/>
      <c r="I346" s="260"/>
    </row>
    <row r="347" spans="1:9" x14ac:dyDescent="0.25">
      <c r="A347" s="139" t="s">
        <v>10890</v>
      </c>
      <c r="B347" s="135" t="s">
        <v>14654</v>
      </c>
      <c r="C347" s="137" t="s">
        <v>14748</v>
      </c>
      <c r="D347" s="142" t="s">
        <v>10598</v>
      </c>
      <c r="E347" s="136" t="s">
        <v>84</v>
      </c>
      <c r="F347" s="137" t="s">
        <v>14177</v>
      </c>
      <c r="G347" s="136" t="s">
        <v>14195</v>
      </c>
      <c r="H347" s="260"/>
      <c r="I347" s="260"/>
    </row>
    <row r="348" spans="1:9" x14ac:dyDescent="0.25">
      <c r="A348" s="139" t="s">
        <v>10890</v>
      </c>
      <c r="B348" s="135" t="s">
        <v>14654</v>
      </c>
      <c r="C348" s="137" t="s">
        <v>14749</v>
      </c>
      <c r="D348" s="135" t="s">
        <v>10599</v>
      </c>
      <c r="E348" s="136" t="s">
        <v>87</v>
      </c>
      <c r="F348" s="137" t="s">
        <v>14177</v>
      </c>
      <c r="G348" s="136" t="s">
        <v>14195</v>
      </c>
      <c r="H348" s="260"/>
      <c r="I348" s="260"/>
    </row>
    <row r="349" spans="1:9" x14ac:dyDescent="0.25">
      <c r="A349" s="139" t="s">
        <v>10890</v>
      </c>
      <c r="B349" s="135" t="s">
        <v>14654</v>
      </c>
      <c r="C349" s="137" t="s">
        <v>14750</v>
      </c>
      <c r="D349" s="142" t="s">
        <v>14160</v>
      </c>
      <c r="E349" s="136" t="s">
        <v>90</v>
      </c>
      <c r="F349" s="137" t="s">
        <v>14177</v>
      </c>
      <c r="G349" s="136" t="s">
        <v>14195</v>
      </c>
      <c r="H349" s="260"/>
      <c r="I349" s="260"/>
    </row>
    <row r="350" spans="1:9" x14ac:dyDescent="0.25">
      <c r="A350" s="139" t="s">
        <v>10890</v>
      </c>
      <c r="B350" s="135" t="s">
        <v>14654</v>
      </c>
      <c r="C350" s="137" t="s">
        <v>14751</v>
      </c>
      <c r="D350" s="135" t="s">
        <v>10600</v>
      </c>
      <c r="E350" s="136" t="s">
        <v>93</v>
      </c>
      <c r="F350" s="137" t="s">
        <v>14177</v>
      </c>
      <c r="G350" s="136" t="s">
        <v>14195</v>
      </c>
      <c r="H350" s="260"/>
      <c r="I350" s="260"/>
    </row>
    <row r="351" spans="1:9" x14ac:dyDescent="0.25">
      <c r="A351" s="139" t="s">
        <v>10890</v>
      </c>
      <c r="B351" s="135" t="s">
        <v>14654</v>
      </c>
      <c r="C351" s="137" t="s">
        <v>14752</v>
      </c>
      <c r="D351" s="142" t="s">
        <v>10601</v>
      </c>
      <c r="E351" s="136" t="s">
        <v>96</v>
      </c>
      <c r="F351" s="137" t="s">
        <v>14177</v>
      </c>
      <c r="G351" s="136" t="s">
        <v>14195</v>
      </c>
      <c r="H351" s="260"/>
      <c r="I351" s="260"/>
    </row>
    <row r="352" spans="1:9" x14ac:dyDescent="0.25">
      <c r="A352" s="139" t="s">
        <v>10890</v>
      </c>
      <c r="B352" s="135" t="s">
        <v>14654</v>
      </c>
      <c r="C352" s="137" t="s">
        <v>14753</v>
      </c>
      <c r="D352" s="135" t="s">
        <v>10602</v>
      </c>
      <c r="E352" s="136" t="s">
        <v>99</v>
      </c>
      <c r="F352" s="137" t="s">
        <v>14177</v>
      </c>
      <c r="G352" s="136" t="s">
        <v>14195</v>
      </c>
      <c r="H352" s="260"/>
      <c r="I352" s="260"/>
    </row>
    <row r="353" spans="1:9" x14ac:dyDescent="0.25">
      <c r="A353" s="139" t="s">
        <v>10890</v>
      </c>
      <c r="B353" s="135" t="s">
        <v>14654</v>
      </c>
      <c r="C353" s="137" t="s">
        <v>14754</v>
      </c>
      <c r="D353" s="142" t="s">
        <v>10603</v>
      </c>
      <c r="E353" s="136" t="s">
        <v>102</v>
      </c>
      <c r="F353" s="137" t="s">
        <v>14177</v>
      </c>
      <c r="G353" s="136" t="s">
        <v>14195</v>
      </c>
      <c r="H353" s="260"/>
      <c r="I353" s="260"/>
    </row>
    <row r="354" spans="1:9" x14ac:dyDescent="0.25">
      <c r="A354" s="139" t="s">
        <v>10890</v>
      </c>
      <c r="B354" s="135" t="s">
        <v>14654</v>
      </c>
      <c r="C354" s="137" t="s">
        <v>14755</v>
      </c>
      <c r="D354" s="135" t="s">
        <v>14161</v>
      </c>
      <c r="E354" s="136" t="s">
        <v>105</v>
      </c>
      <c r="F354" s="137" t="s">
        <v>14177</v>
      </c>
      <c r="G354" s="136" t="s">
        <v>14195</v>
      </c>
      <c r="H354" s="260"/>
      <c r="I354" s="260"/>
    </row>
    <row r="355" spans="1:9" x14ac:dyDescent="0.25">
      <c r="A355" s="139" t="s">
        <v>10890</v>
      </c>
      <c r="B355" s="135" t="s">
        <v>14654</v>
      </c>
      <c r="C355" s="137" t="s">
        <v>14756</v>
      </c>
      <c r="D355" s="142" t="s">
        <v>10604</v>
      </c>
      <c r="E355" s="136" t="s">
        <v>108</v>
      </c>
      <c r="F355" s="137" t="s">
        <v>14177</v>
      </c>
      <c r="G355" s="136" t="s">
        <v>14195</v>
      </c>
      <c r="H355" s="260"/>
      <c r="I355" s="260"/>
    </row>
    <row r="356" spans="1:9" x14ac:dyDescent="0.25">
      <c r="A356" s="139" t="s">
        <v>10890</v>
      </c>
      <c r="B356" s="135" t="s">
        <v>14654</v>
      </c>
      <c r="C356" s="137" t="s">
        <v>14757</v>
      </c>
      <c r="D356" s="135" t="s">
        <v>10605</v>
      </c>
      <c r="E356" s="136" t="s">
        <v>111</v>
      </c>
      <c r="F356" s="137" t="s">
        <v>14177</v>
      </c>
      <c r="G356" s="136" t="s">
        <v>14195</v>
      </c>
      <c r="H356" s="260"/>
      <c r="I356" s="260"/>
    </row>
    <row r="357" spans="1:9" x14ac:dyDescent="0.25">
      <c r="A357" s="139" t="s">
        <v>10890</v>
      </c>
      <c r="B357" s="135" t="s">
        <v>14654</v>
      </c>
      <c r="C357" s="137" t="s">
        <v>14758</v>
      </c>
      <c r="D357" s="142" t="s">
        <v>10606</v>
      </c>
      <c r="E357" s="136" t="s">
        <v>114</v>
      </c>
      <c r="F357" s="137" t="s">
        <v>14177</v>
      </c>
      <c r="G357" s="136" t="s">
        <v>14195</v>
      </c>
      <c r="H357" s="260"/>
      <c r="I357" s="260"/>
    </row>
    <row r="358" spans="1:9" x14ac:dyDescent="0.25">
      <c r="A358" s="139" t="s">
        <v>10890</v>
      </c>
      <c r="B358" s="135" t="s">
        <v>14654</v>
      </c>
      <c r="C358" s="137" t="s">
        <v>14759</v>
      </c>
      <c r="D358" s="135" t="s">
        <v>10607</v>
      </c>
      <c r="E358" s="136" t="s">
        <v>117</v>
      </c>
      <c r="F358" s="137" t="s">
        <v>14177</v>
      </c>
      <c r="G358" s="136" t="s">
        <v>14195</v>
      </c>
      <c r="H358" s="260"/>
      <c r="I358" s="260"/>
    </row>
    <row r="359" spans="1:9" x14ac:dyDescent="0.25">
      <c r="A359" s="139" t="s">
        <v>10890</v>
      </c>
      <c r="B359" s="135" t="s">
        <v>14654</v>
      </c>
      <c r="C359" s="137" t="s">
        <v>14760</v>
      </c>
      <c r="D359" s="142" t="s">
        <v>14162</v>
      </c>
      <c r="E359" s="136" t="s">
        <v>120</v>
      </c>
      <c r="F359" s="137" t="s">
        <v>14177</v>
      </c>
      <c r="G359" s="136" t="s">
        <v>14195</v>
      </c>
      <c r="H359" s="260"/>
      <c r="I359" s="260"/>
    </row>
    <row r="360" spans="1:9" x14ac:dyDescent="0.25">
      <c r="A360" s="139" t="s">
        <v>10890</v>
      </c>
      <c r="B360" s="135" t="s">
        <v>14654</v>
      </c>
      <c r="C360" s="137" t="s">
        <v>14761</v>
      </c>
      <c r="D360" s="135" t="s">
        <v>10608</v>
      </c>
      <c r="E360" s="136" t="s">
        <v>123</v>
      </c>
      <c r="F360" s="137" t="s">
        <v>14177</v>
      </c>
      <c r="G360" s="136" t="s">
        <v>14195</v>
      </c>
      <c r="H360" s="260"/>
      <c r="I360" s="260"/>
    </row>
    <row r="361" spans="1:9" x14ac:dyDescent="0.25">
      <c r="A361" s="139" t="s">
        <v>10890</v>
      </c>
      <c r="B361" s="135" t="s">
        <v>14654</v>
      </c>
      <c r="C361" s="137" t="s">
        <v>14762</v>
      </c>
      <c r="D361" s="142" t="s">
        <v>10609</v>
      </c>
      <c r="E361" s="136" t="s">
        <v>126</v>
      </c>
      <c r="F361" s="137" t="s">
        <v>14177</v>
      </c>
      <c r="G361" s="136" t="s">
        <v>14195</v>
      </c>
      <c r="H361" s="260"/>
      <c r="I361" s="260"/>
    </row>
    <row r="362" spans="1:9" x14ac:dyDescent="0.25">
      <c r="A362" s="139" t="s">
        <v>10890</v>
      </c>
      <c r="B362" s="135" t="s">
        <v>14654</v>
      </c>
      <c r="C362" s="137" t="s">
        <v>14763</v>
      </c>
      <c r="D362" s="135" t="s">
        <v>14182</v>
      </c>
      <c r="E362" s="136" t="s">
        <v>129</v>
      </c>
      <c r="F362" s="137" t="s">
        <v>14177</v>
      </c>
      <c r="G362" s="136" t="s">
        <v>14195</v>
      </c>
      <c r="H362" s="260"/>
      <c r="I362" s="260"/>
    </row>
    <row r="363" spans="1:9" x14ac:dyDescent="0.25">
      <c r="A363" s="139" t="s">
        <v>10890</v>
      </c>
      <c r="B363" s="135" t="s">
        <v>14654</v>
      </c>
      <c r="C363" s="137" t="s">
        <v>14764</v>
      </c>
      <c r="D363" s="142" t="s">
        <v>14183</v>
      </c>
      <c r="E363" s="136" t="s">
        <v>132</v>
      </c>
      <c r="F363" s="137" t="s">
        <v>14177</v>
      </c>
      <c r="G363" s="136" t="s">
        <v>14195</v>
      </c>
      <c r="H363" s="260"/>
      <c r="I363" s="260"/>
    </row>
    <row r="364" spans="1:9" x14ac:dyDescent="0.25">
      <c r="A364" s="139" t="s">
        <v>10890</v>
      </c>
      <c r="B364" s="135" t="s">
        <v>14654</v>
      </c>
      <c r="C364" s="137" t="s">
        <v>14765</v>
      </c>
      <c r="D364" s="135" t="s">
        <v>10256</v>
      </c>
      <c r="E364" s="136" t="s">
        <v>135</v>
      </c>
      <c r="F364" s="137" t="s">
        <v>14177</v>
      </c>
      <c r="G364" s="136" t="s">
        <v>14195</v>
      </c>
      <c r="H364" s="260"/>
      <c r="I364" s="260"/>
    </row>
    <row r="365" spans="1:9" x14ac:dyDescent="0.25">
      <c r="A365" s="139" t="s">
        <v>10890</v>
      </c>
      <c r="B365" s="135" t="s">
        <v>14654</v>
      </c>
      <c r="C365" s="137" t="s">
        <v>14766</v>
      </c>
      <c r="D365" s="142" t="s">
        <v>14184</v>
      </c>
      <c r="E365" s="136" t="s">
        <v>138</v>
      </c>
      <c r="F365" s="137" t="s">
        <v>14177</v>
      </c>
      <c r="G365" s="136" t="s">
        <v>14195</v>
      </c>
      <c r="H365" s="260"/>
      <c r="I365" s="260"/>
    </row>
    <row r="366" spans="1:9" x14ac:dyDescent="0.25">
      <c r="A366" s="139" t="s">
        <v>10890</v>
      </c>
      <c r="B366" s="135" t="s">
        <v>14654</v>
      </c>
      <c r="C366" s="137" t="s">
        <v>14767</v>
      </c>
      <c r="D366" s="135" t="s">
        <v>10610</v>
      </c>
      <c r="E366" s="136" t="s">
        <v>141</v>
      </c>
      <c r="F366" s="137" t="s">
        <v>14177</v>
      </c>
      <c r="G366" s="136" t="s">
        <v>14195</v>
      </c>
      <c r="H366" s="260"/>
      <c r="I366" s="260"/>
    </row>
    <row r="367" spans="1:9" x14ac:dyDescent="0.25">
      <c r="A367" s="139" t="s">
        <v>10890</v>
      </c>
      <c r="B367" s="135" t="s">
        <v>14654</v>
      </c>
      <c r="C367" s="137" t="s">
        <v>14768</v>
      </c>
      <c r="D367" s="142" t="s">
        <v>10611</v>
      </c>
      <c r="E367" s="136" t="s">
        <v>144</v>
      </c>
      <c r="F367" s="137" t="s">
        <v>14177</v>
      </c>
      <c r="G367" s="136" t="s">
        <v>14195</v>
      </c>
      <c r="H367" s="260"/>
      <c r="I367" s="260"/>
    </row>
    <row r="368" spans="1:9" x14ac:dyDescent="0.25">
      <c r="A368" s="139" t="s">
        <v>10890</v>
      </c>
      <c r="B368" s="135" t="s">
        <v>14654</v>
      </c>
      <c r="C368" s="137" t="s">
        <v>14769</v>
      </c>
      <c r="D368" s="135" t="s">
        <v>10612</v>
      </c>
      <c r="E368" s="136" t="s">
        <v>147</v>
      </c>
      <c r="F368" s="137" t="s">
        <v>14177</v>
      </c>
      <c r="G368" s="136" t="s">
        <v>14195</v>
      </c>
      <c r="H368" s="260"/>
      <c r="I368" s="260"/>
    </row>
    <row r="369" spans="1:9" x14ac:dyDescent="0.25">
      <c r="A369" s="139" t="s">
        <v>10890</v>
      </c>
      <c r="B369" s="135" t="s">
        <v>14654</v>
      </c>
      <c r="C369" s="137" t="s">
        <v>14770</v>
      </c>
      <c r="D369" s="142" t="s">
        <v>10613</v>
      </c>
      <c r="E369" s="136" t="s">
        <v>150</v>
      </c>
      <c r="F369" s="137" t="s">
        <v>14177</v>
      </c>
      <c r="G369" s="136" t="s">
        <v>14195</v>
      </c>
      <c r="H369" s="260"/>
      <c r="I369" s="260"/>
    </row>
    <row r="370" spans="1:9" x14ac:dyDescent="0.25">
      <c r="A370" s="139" t="s">
        <v>10890</v>
      </c>
      <c r="B370" s="135" t="s">
        <v>14654</v>
      </c>
      <c r="C370" s="137" t="s">
        <v>14771</v>
      </c>
      <c r="D370" s="135" t="s">
        <v>10614</v>
      </c>
      <c r="E370" s="136" t="s">
        <v>153</v>
      </c>
      <c r="F370" s="137" t="s">
        <v>14177</v>
      </c>
      <c r="G370" s="136" t="s">
        <v>14195</v>
      </c>
      <c r="H370" s="260"/>
      <c r="I370" s="260"/>
    </row>
    <row r="371" spans="1:9" x14ac:dyDescent="0.25">
      <c r="A371" s="139" t="s">
        <v>10890</v>
      </c>
      <c r="B371" s="135" t="s">
        <v>14654</v>
      </c>
      <c r="C371" s="137" t="s">
        <v>14772</v>
      </c>
      <c r="D371" s="142" t="s">
        <v>14185</v>
      </c>
      <c r="E371" s="136" t="s">
        <v>156</v>
      </c>
      <c r="F371" s="137" t="s">
        <v>14177</v>
      </c>
      <c r="G371" s="136" t="s">
        <v>14195</v>
      </c>
      <c r="H371" s="260"/>
      <c r="I371" s="260"/>
    </row>
    <row r="372" spans="1:9" x14ac:dyDescent="0.25">
      <c r="A372" s="139" t="s">
        <v>10890</v>
      </c>
      <c r="B372" s="135" t="s">
        <v>14654</v>
      </c>
      <c r="C372" s="137" t="s">
        <v>14773</v>
      </c>
      <c r="D372" s="135" t="s">
        <v>10615</v>
      </c>
      <c r="E372" s="136" t="s">
        <v>160</v>
      </c>
      <c r="F372" s="137" t="s">
        <v>14177</v>
      </c>
      <c r="G372" s="136" t="s">
        <v>14195</v>
      </c>
      <c r="H372" s="260"/>
      <c r="I372" s="260"/>
    </row>
    <row r="373" spans="1:9" x14ac:dyDescent="0.25">
      <c r="A373" s="139" t="s">
        <v>10890</v>
      </c>
      <c r="B373" s="135" t="s">
        <v>14654</v>
      </c>
      <c r="C373" s="137" t="s">
        <v>14774</v>
      </c>
      <c r="D373" s="142" t="s">
        <v>10616</v>
      </c>
      <c r="E373" s="136" t="s">
        <v>163</v>
      </c>
      <c r="F373" s="137" t="s">
        <v>14177</v>
      </c>
      <c r="G373" s="136" t="s">
        <v>14195</v>
      </c>
      <c r="H373" s="260"/>
      <c r="I373" s="260"/>
    </row>
    <row r="374" spans="1:9" x14ac:dyDescent="0.25">
      <c r="A374" s="139" t="s">
        <v>10890</v>
      </c>
      <c r="B374" s="135" t="s">
        <v>14654</v>
      </c>
      <c r="C374" s="137" t="s">
        <v>14775</v>
      </c>
      <c r="D374" s="135" t="s">
        <v>14186</v>
      </c>
      <c r="E374" s="136" t="s">
        <v>166</v>
      </c>
      <c r="F374" s="137" t="s">
        <v>14177</v>
      </c>
      <c r="G374" s="136" t="s">
        <v>14195</v>
      </c>
      <c r="H374" s="260"/>
      <c r="I374" s="260"/>
    </row>
    <row r="375" spans="1:9" x14ac:dyDescent="0.25">
      <c r="A375" s="139" t="s">
        <v>10890</v>
      </c>
      <c r="B375" s="135" t="s">
        <v>14654</v>
      </c>
      <c r="C375" s="137" t="s">
        <v>14776</v>
      </c>
      <c r="D375" s="142" t="s">
        <v>10617</v>
      </c>
      <c r="E375" s="136" t="s">
        <v>169</v>
      </c>
      <c r="F375" s="137" t="s">
        <v>14177</v>
      </c>
      <c r="G375" s="136" t="s">
        <v>14195</v>
      </c>
      <c r="H375" s="260"/>
      <c r="I375" s="260"/>
    </row>
    <row r="376" spans="1:9" x14ac:dyDescent="0.25">
      <c r="A376" s="139" t="s">
        <v>10890</v>
      </c>
      <c r="B376" s="135" t="s">
        <v>14654</v>
      </c>
      <c r="C376" s="137" t="s">
        <v>14777</v>
      </c>
      <c r="D376" s="135" t="s">
        <v>10618</v>
      </c>
      <c r="E376" s="136" t="s">
        <v>172</v>
      </c>
      <c r="F376" s="137" t="s">
        <v>14177</v>
      </c>
      <c r="G376" s="136" t="s">
        <v>14195</v>
      </c>
      <c r="H376" s="260"/>
      <c r="I376" s="260"/>
    </row>
    <row r="377" spans="1:9" x14ac:dyDescent="0.25">
      <c r="A377" s="139" t="s">
        <v>10890</v>
      </c>
      <c r="B377" s="135" t="s">
        <v>14654</v>
      </c>
      <c r="C377" s="137" t="s">
        <v>14778</v>
      </c>
      <c r="D377" s="142" t="s">
        <v>14187</v>
      </c>
      <c r="E377" s="136" t="s">
        <v>175</v>
      </c>
      <c r="F377" s="137" t="s">
        <v>14177</v>
      </c>
      <c r="G377" s="136" t="s">
        <v>14195</v>
      </c>
      <c r="H377" s="260"/>
      <c r="I377" s="260"/>
    </row>
    <row r="378" spans="1:9" x14ac:dyDescent="0.25">
      <c r="A378" s="139" t="s">
        <v>10890</v>
      </c>
      <c r="B378" s="135" t="s">
        <v>14654</v>
      </c>
      <c r="C378" s="137" t="s">
        <v>14779</v>
      </c>
      <c r="D378" s="135" t="s">
        <v>14188</v>
      </c>
      <c r="E378" s="136" t="s">
        <v>178</v>
      </c>
      <c r="F378" s="137" t="s">
        <v>14177</v>
      </c>
      <c r="G378" s="136" t="s">
        <v>14195</v>
      </c>
      <c r="H378" s="260"/>
      <c r="I378" s="260"/>
    </row>
    <row r="379" spans="1:9" x14ac:dyDescent="0.25">
      <c r="A379" s="139" t="s">
        <v>10890</v>
      </c>
      <c r="B379" s="135" t="s">
        <v>14654</v>
      </c>
      <c r="C379" s="137" t="s">
        <v>14780</v>
      </c>
      <c r="D379" s="142" t="s">
        <v>14189</v>
      </c>
      <c r="E379" s="136" t="s">
        <v>181</v>
      </c>
      <c r="F379" s="137" t="s">
        <v>14177</v>
      </c>
      <c r="G379" s="136" t="s">
        <v>14195</v>
      </c>
      <c r="H379" s="260"/>
      <c r="I379" s="260"/>
    </row>
    <row r="380" spans="1:9" x14ac:dyDescent="0.25">
      <c r="A380" s="139" t="s">
        <v>10890</v>
      </c>
      <c r="B380" s="135" t="s">
        <v>14654</v>
      </c>
      <c r="C380" s="137" t="s">
        <v>14781</v>
      </c>
      <c r="D380" s="135" t="s">
        <v>10619</v>
      </c>
      <c r="E380" s="136" t="s">
        <v>184</v>
      </c>
      <c r="F380" s="137" t="s">
        <v>14177</v>
      </c>
      <c r="G380" s="136" t="s">
        <v>14195</v>
      </c>
      <c r="H380" s="260"/>
      <c r="I380" s="260"/>
    </row>
    <row r="381" spans="1:9" x14ac:dyDescent="0.25">
      <c r="A381" s="139" t="s">
        <v>10890</v>
      </c>
      <c r="B381" s="135" t="s">
        <v>14654</v>
      </c>
      <c r="C381" s="137" t="s">
        <v>14782</v>
      </c>
      <c r="D381" s="142" t="s">
        <v>10620</v>
      </c>
      <c r="E381" s="136" t="s">
        <v>187</v>
      </c>
      <c r="F381" s="137" t="s">
        <v>14177</v>
      </c>
      <c r="G381" s="136" t="s">
        <v>14195</v>
      </c>
      <c r="H381" s="260"/>
      <c r="I381" s="260"/>
    </row>
    <row r="382" spans="1:9" x14ac:dyDescent="0.25">
      <c r="A382" s="139" t="s">
        <v>10890</v>
      </c>
      <c r="B382" s="135" t="s">
        <v>14654</v>
      </c>
      <c r="C382" s="137" t="s">
        <v>14783</v>
      </c>
      <c r="D382" s="135" t="s">
        <v>14190</v>
      </c>
      <c r="E382" s="136" t="s">
        <v>190</v>
      </c>
      <c r="F382" s="137" t="s">
        <v>14177</v>
      </c>
      <c r="G382" s="136" t="s">
        <v>14195</v>
      </c>
      <c r="H382" s="260"/>
      <c r="I382" s="260"/>
    </row>
    <row r="383" spans="1:9" x14ac:dyDescent="0.25">
      <c r="A383" s="139" t="s">
        <v>10890</v>
      </c>
      <c r="B383" s="135" t="s">
        <v>14654</v>
      </c>
      <c r="C383" s="137" t="s">
        <v>14784</v>
      </c>
      <c r="D383" s="142" t="s">
        <v>14191</v>
      </c>
      <c r="E383" s="136" t="s">
        <v>193</v>
      </c>
      <c r="F383" s="137" t="s">
        <v>14177</v>
      </c>
      <c r="G383" s="136" t="s">
        <v>14195</v>
      </c>
      <c r="H383" s="260"/>
      <c r="I383" s="260"/>
    </row>
    <row r="384" spans="1:9" x14ac:dyDescent="0.25">
      <c r="A384" s="139" t="s">
        <v>10890</v>
      </c>
      <c r="B384" s="135" t="s">
        <v>14654</v>
      </c>
      <c r="C384" s="137" t="s">
        <v>14785</v>
      </c>
      <c r="D384" s="135" t="s">
        <v>10621</v>
      </c>
      <c r="E384" s="136" t="s">
        <v>196</v>
      </c>
      <c r="F384" s="137" t="s">
        <v>14177</v>
      </c>
      <c r="G384" s="136" t="s">
        <v>14195</v>
      </c>
      <c r="H384" s="260"/>
      <c r="I384" s="260"/>
    </row>
    <row r="385" spans="1:9" x14ac:dyDescent="0.25">
      <c r="A385" s="139" t="s">
        <v>10890</v>
      </c>
      <c r="B385" s="135" t="s">
        <v>14654</v>
      </c>
      <c r="C385" s="137" t="s">
        <v>14786</v>
      </c>
      <c r="D385" s="142" t="s">
        <v>10622</v>
      </c>
      <c r="E385" s="136" t="s">
        <v>199</v>
      </c>
      <c r="F385" s="137" t="s">
        <v>14177</v>
      </c>
      <c r="G385" s="136" t="s">
        <v>14195</v>
      </c>
      <c r="H385" s="260"/>
      <c r="I385" s="260"/>
    </row>
    <row r="386" spans="1:9" x14ac:dyDescent="0.25">
      <c r="A386" s="139" t="s">
        <v>10890</v>
      </c>
      <c r="B386" s="135" t="s">
        <v>14654</v>
      </c>
      <c r="C386" s="137" t="s">
        <v>14787</v>
      </c>
      <c r="D386" s="135" t="s">
        <v>10623</v>
      </c>
      <c r="E386" s="136" t="s">
        <v>202</v>
      </c>
      <c r="F386" s="137" t="s">
        <v>14177</v>
      </c>
      <c r="G386" s="136" t="s">
        <v>14195</v>
      </c>
      <c r="H386" s="260"/>
      <c r="I386" s="260"/>
    </row>
    <row r="387" spans="1:9" x14ac:dyDescent="0.25">
      <c r="A387" s="139" t="s">
        <v>10890</v>
      </c>
      <c r="B387" s="135" t="s">
        <v>14654</v>
      </c>
      <c r="C387" s="137" t="s">
        <v>14788</v>
      </c>
      <c r="D387" s="142" t="s">
        <v>10624</v>
      </c>
      <c r="E387" s="136" t="s">
        <v>205</v>
      </c>
      <c r="F387" s="137" t="s">
        <v>14177</v>
      </c>
      <c r="G387" s="136" t="s">
        <v>14195</v>
      </c>
      <c r="H387" s="260"/>
      <c r="I387" s="260"/>
    </row>
    <row r="388" spans="1:9" x14ac:dyDescent="0.25">
      <c r="A388" s="139" t="s">
        <v>10890</v>
      </c>
      <c r="B388" s="135" t="s">
        <v>14654</v>
      </c>
      <c r="C388" s="137" t="s">
        <v>14789</v>
      </c>
      <c r="D388" s="135" t="s">
        <v>10625</v>
      </c>
      <c r="E388" s="136" t="s">
        <v>208</v>
      </c>
      <c r="F388" s="137" t="s">
        <v>14177</v>
      </c>
      <c r="G388" s="136" t="s">
        <v>14195</v>
      </c>
      <c r="H388" s="260"/>
      <c r="I388" s="260"/>
    </row>
    <row r="389" spans="1:9" x14ac:dyDescent="0.25">
      <c r="A389" s="139" t="s">
        <v>10890</v>
      </c>
      <c r="B389" s="135" t="s">
        <v>14654</v>
      </c>
      <c r="C389" s="137" t="s">
        <v>14790</v>
      </c>
      <c r="D389" s="142" t="s">
        <v>10626</v>
      </c>
      <c r="E389" s="136" t="s">
        <v>211</v>
      </c>
      <c r="F389" s="137" t="s">
        <v>14177</v>
      </c>
      <c r="G389" s="136" t="s">
        <v>14195</v>
      </c>
      <c r="H389" s="260"/>
      <c r="I389" s="260"/>
    </row>
    <row r="390" spans="1:9" x14ac:dyDescent="0.25">
      <c r="A390" s="139" t="s">
        <v>10890</v>
      </c>
      <c r="B390" s="135" t="s">
        <v>14654</v>
      </c>
      <c r="C390" s="137" t="s">
        <v>14791</v>
      </c>
      <c r="D390" s="135" t="s">
        <v>10627</v>
      </c>
      <c r="E390" s="136" t="s">
        <v>214</v>
      </c>
      <c r="F390" s="137" t="s">
        <v>14177</v>
      </c>
      <c r="G390" s="136" t="s">
        <v>14195</v>
      </c>
      <c r="H390" s="260"/>
      <c r="I390" s="260"/>
    </row>
    <row r="391" spans="1:9" x14ac:dyDescent="0.25">
      <c r="A391" s="139" t="s">
        <v>10890</v>
      </c>
      <c r="B391" s="135" t="s">
        <v>14654</v>
      </c>
      <c r="C391" s="137" t="s">
        <v>14792</v>
      </c>
      <c r="D391" s="142" t="s">
        <v>10628</v>
      </c>
      <c r="E391" s="136" t="s">
        <v>217</v>
      </c>
      <c r="F391" s="137" t="s">
        <v>14177</v>
      </c>
      <c r="G391" s="136" t="s">
        <v>14195</v>
      </c>
      <c r="H391" s="260"/>
      <c r="I391" s="260"/>
    </row>
    <row r="392" spans="1:9" x14ac:dyDescent="0.25">
      <c r="A392" s="139" t="s">
        <v>10890</v>
      </c>
      <c r="B392" s="135" t="s">
        <v>14654</v>
      </c>
      <c r="C392" s="137" t="s">
        <v>14793</v>
      </c>
      <c r="D392" s="135" t="s">
        <v>10629</v>
      </c>
      <c r="E392" s="136" t="s">
        <v>220</v>
      </c>
      <c r="F392" s="137" t="s">
        <v>14177</v>
      </c>
      <c r="G392" s="136" t="s">
        <v>14195</v>
      </c>
      <c r="H392" s="260"/>
      <c r="I392" s="260"/>
    </row>
    <row r="393" spans="1:9" x14ac:dyDescent="0.25">
      <c r="A393" s="139" t="s">
        <v>10890</v>
      </c>
      <c r="B393" s="135" t="s">
        <v>14654</v>
      </c>
      <c r="C393" s="137" t="s">
        <v>14794</v>
      </c>
      <c r="D393" s="142" t="s">
        <v>10630</v>
      </c>
      <c r="E393" s="136" t="s">
        <v>223</v>
      </c>
      <c r="F393" s="137" t="s">
        <v>14177</v>
      </c>
      <c r="G393" s="136" t="s">
        <v>14195</v>
      </c>
      <c r="H393" s="260"/>
      <c r="I393" s="260"/>
    </row>
    <row r="394" spans="1:9" x14ac:dyDescent="0.25">
      <c r="A394" s="139" t="s">
        <v>10890</v>
      </c>
      <c r="B394" s="135" t="s">
        <v>14654</v>
      </c>
      <c r="C394" s="137" t="s">
        <v>14795</v>
      </c>
      <c r="D394" s="135" t="s">
        <v>10631</v>
      </c>
      <c r="E394" s="136" t="s">
        <v>226</v>
      </c>
      <c r="F394" s="137" t="s">
        <v>14177</v>
      </c>
      <c r="G394" s="136" t="s">
        <v>14195</v>
      </c>
      <c r="H394" s="260"/>
      <c r="I394" s="260"/>
    </row>
    <row r="395" spans="1:9" x14ac:dyDescent="0.25">
      <c r="A395" s="139" t="s">
        <v>10890</v>
      </c>
      <c r="B395" s="135" t="s">
        <v>14654</v>
      </c>
      <c r="C395" s="137" t="s">
        <v>14796</v>
      </c>
      <c r="D395" s="142" t="s">
        <v>10632</v>
      </c>
      <c r="E395" s="136" t="s">
        <v>229</v>
      </c>
      <c r="F395" s="137" t="s">
        <v>14177</v>
      </c>
      <c r="G395" s="136" t="s">
        <v>14195</v>
      </c>
      <c r="H395" s="260"/>
      <c r="I395" s="260"/>
    </row>
    <row r="396" spans="1:9" x14ac:dyDescent="0.25">
      <c r="A396" s="139" t="s">
        <v>10890</v>
      </c>
      <c r="B396" s="135" t="s">
        <v>14654</v>
      </c>
      <c r="C396" s="137" t="s">
        <v>14797</v>
      </c>
      <c r="D396" s="135" t="s">
        <v>10633</v>
      </c>
      <c r="E396" s="136" t="s">
        <v>232</v>
      </c>
      <c r="F396" s="137" t="s">
        <v>14177</v>
      </c>
      <c r="G396" s="136" t="s">
        <v>14195</v>
      </c>
      <c r="H396" s="260"/>
      <c r="I396" s="260"/>
    </row>
    <row r="397" spans="1:9" x14ac:dyDescent="0.25">
      <c r="A397" s="139" t="s">
        <v>10890</v>
      </c>
      <c r="B397" s="135" t="s">
        <v>14654</v>
      </c>
      <c r="C397" s="137" t="s">
        <v>14317</v>
      </c>
      <c r="D397" s="142" t="s">
        <v>10634</v>
      </c>
      <c r="E397" s="136" t="s">
        <v>235</v>
      </c>
      <c r="F397" s="137" t="s">
        <v>14177</v>
      </c>
      <c r="G397" s="136" t="s">
        <v>14195</v>
      </c>
      <c r="H397" s="260"/>
      <c r="I397" s="260"/>
    </row>
    <row r="398" spans="1:9" x14ac:dyDescent="0.25">
      <c r="A398" s="139" t="s">
        <v>10890</v>
      </c>
      <c r="B398" s="135" t="s">
        <v>14654</v>
      </c>
      <c r="C398" s="137" t="s">
        <v>14798</v>
      </c>
      <c r="D398" s="135" t="s">
        <v>10635</v>
      </c>
      <c r="E398" s="136" t="s">
        <v>238</v>
      </c>
      <c r="F398" s="137" t="s">
        <v>14177</v>
      </c>
      <c r="G398" s="136" t="s">
        <v>14195</v>
      </c>
      <c r="H398" s="260"/>
      <c r="I398" s="260"/>
    </row>
    <row r="399" spans="1:9" x14ac:dyDescent="0.25">
      <c r="A399" s="139" t="s">
        <v>10890</v>
      </c>
      <c r="B399" s="135" t="s">
        <v>14654</v>
      </c>
      <c r="C399" s="137" t="s">
        <v>14799</v>
      </c>
      <c r="D399" s="142" t="s">
        <v>14192</v>
      </c>
      <c r="E399" s="136" t="s">
        <v>241</v>
      </c>
      <c r="F399" s="137" t="s">
        <v>14177</v>
      </c>
      <c r="G399" s="136" t="s">
        <v>14195</v>
      </c>
      <c r="H399" s="260"/>
      <c r="I399" s="260"/>
    </row>
    <row r="400" spans="1:9" x14ac:dyDescent="0.25">
      <c r="A400" s="139" t="s">
        <v>10890</v>
      </c>
      <c r="B400" s="135" t="s">
        <v>14654</v>
      </c>
      <c r="C400" s="137" t="s">
        <v>14800</v>
      </c>
      <c r="D400" s="135" t="s">
        <v>10636</v>
      </c>
      <c r="E400" s="136" t="s">
        <v>244</v>
      </c>
      <c r="F400" s="137" t="s">
        <v>14177</v>
      </c>
      <c r="G400" s="136" t="s">
        <v>14195</v>
      </c>
      <c r="H400" s="260"/>
      <c r="I400" s="260"/>
    </row>
    <row r="401" spans="1:9" x14ac:dyDescent="0.25">
      <c r="A401" s="139" t="s">
        <v>10890</v>
      </c>
      <c r="B401" s="135" t="s">
        <v>14654</v>
      </c>
      <c r="C401" s="137" t="s">
        <v>14801</v>
      </c>
      <c r="D401" s="142" t="s">
        <v>10637</v>
      </c>
      <c r="E401" s="136" t="s">
        <v>247</v>
      </c>
      <c r="F401" s="137" t="s">
        <v>14177</v>
      </c>
      <c r="G401" s="136" t="s">
        <v>14195</v>
      </c>
      <c r="H401" s="260"/>
      <c r="I401" s="260"/>
    </row>
    <row r="402" spans="1:9" x14ac:dyDescent="0.25">
      <c r="A402" s="139" t="s">
        <v>10890</v>
      </c>
      <c r="B402" s="135" t="s">
        <v>14654</v>
      </c>
      <c r="C402" s="137" t="s">
        <v>14802</v>
      </c>
      <c r="D402" s="135" t="s">
        <v>10638</v>
      </c>
      <c r="E402" s="136" t="s">
        <v>250</v>
      </c>
      <c r="F402" s="137" t="s">
        <v>14177</v>
      </c>
      <c r="G402" s="136" t="s">
        <v>14195</v>
      </c>
      <c r="H402" s="260"/>
      <c r="I402" s="260"/>
    </row>
    <row r="403" spans="1:9" x14ac:dyDescent="0.25">
      <c r="A403" s="139" t="s">
        <v>10890</v>
      </c>
      <c r="B403" s="135" t="s">
        <v>14654</v>
      </c>
      <c r="C403" s="137" t="s">
        <v>14803</v>
      </c>
      <c r="D403" s="142" t="s">
        <v>10639</v>
      </c>
      <c r="E403" s="136" t="s">
        <v>253</v>
      </c>
      <c r="F403" s="137" t="s">
        <v>14177</v>
      </c>
      <c r="G403" s="136" t="s">
        <v>14195</v>
      </c>
      <c r="H403" s="260"/>
      <c r="I403" s="260"/>
    </row>
    <row r="404" spans="1:9" x14ac:dyDescent="0.25">
      <c r="A404" s="139" t="s">
        <v>10890</v>
      </c>
      <c r="B404" s="135" t="s">
        <v>14654</v>
      </c>
      <c r="C404" s="137" t="s">
        <v>14804</v>
      </c>
      <c r="D404" s="135" t="s">
        <v>10409</v>
      </c>
      <c r="E404" s="136" t="s">
        <v>256</v>
      </c>
      <c r="F404" s="137" t="s">
        <v>14177</v>
      </c>
      <c r="G404" s="136" t="s">
        <v>14195</v>
      </c>
      <c r="H404" s="260"/>
      <c r="I404" s="260"/>
    </row>
    <row r="405" spans="1:9" x14ac:dyDescent="0.25">
      <c r="A405" s="139" t="s">
        <v>10890</v>
      </c>
      <c r="B405" s="135" t="s">
        <v>14654</v>
      </c>
      <c r="C405" s="137" t="s">
        <v>14805</v>
      </c>
      <c r="D405" s="142" t="s">
        <v>10640</v>
      </c>
      <c r="E405" s="136" t="s">
        <v>259</v>
      </c>
      <c r="F405" s="137" t="s">
        <v>14177</v>
      </c>
      <c r="G405" s="136" t="s">
        <v>14195</v>
      </c>
      <c r="H405" s="260"/>
      <c r="I405" s="260"/>
    </row>
    <row r="406" spans="1:9" x14ac:dyDescent="0.25">
      <c r="A406" s="139" t="s">
        <v>10890</v>
      </c>
      <c r="B406" s="135" t="s">
        <v>14654</v>
      </c>
      <c r="C406" s="137" t="s">
        <v>14806</v>
      </c>
      <c r="D406" s="135" t="s">
        <v>10641</v>
      </c>
      <c r="E406" s="136" t="s">
        <v>262</v>
      </c>
      <c r="F406" s="137" t="s">
        <v>14177</v>
      </c>
      <c r="G406" s="136" t="s">
        <v>14195</v>
      </c>
      <c r="H406" s="260"/>
      <c r="I406" s="260"/>
    </row>
    <row r="407" spans="1:9" x14ac:dyDescent="0.25">
      <c r="A407" s="139" t="s">
        <v>10890</v>
      </c>
      <c r="B407" s="135" t="s">
        <v>14654</v>
      </c>
      <c r="C407" s="137" t="s">
        <v>14807</v>
      </c>
      <c r="D407" s="142" t="s">
        <v>10642</v>
      </c>
      <c r="E407" s="136" t="s">
        <v>265</v>
      </c>
      <c r="F407" s="137" t="s">
        <v>14177</v>
      </c>
      <c r="G407" s="136" t="s">
        <v>14195</v>
      </c>
      <c r="H407" s="260"/>
      <c r="I407" s="260"/>
    </row>
    <row r="408" spans="1:9" x14ac:dyDescent="0.25">
      <c r="A408" s="139" t="s">
        <v>10890</v>
      </c>
      <c r="B408" s="135" t="s">
        <v>14654</v>
      </c>
      <c r="C408" s="137" t="s">
        <v>14808</v>
      </c>
      <c r="D408" s="135" t="s">
        <v>10643</v>
      </c>
      <c r="E408" s="136" t="s">
        <v>268</v>
      </c>
      <c r="F408" s="137" t="s">
        <v>14177</v>
      </c>
      <c r="G408" s="136" t="s">
        <v>14195</v>
      </c>
      <c r="H408" s="260"/>
      <c r="I408" s="260"/>
    </row>
    <row r="409" spans="1:9" x14ac:dyDescent="0.25">
      <c r="A409" s="139" t="s">
        <v>10890</v>
      </c>
      <c r="B409" s="135" t="s">
        <v>14654</v>
      </c>
      <c r="C409" s="137" t="s">
        <v>271</v>
      </c>
      <c r="D409" s="142" t="s">
        <v>10644</v>
      </c>
      <c r="E409" s="136" t="s">
        <v>271</v>
      </c>
      <c r="F409" s="137" t="s">
        <v>14177</v>
      </c>
      <c r="G409" s="136" t="s">
        <v>14195</v>
      </c>
      <c r="H409" s="260"/>
      <c r="I409" s="260"/>
    </row>
    <row r="410" spans="1:9" x14ac:dyDescent="0.25">
      <c r="A410" s="139" t="s">
        <v>10890</v>
      </c>
      <c r="B410" s="135" t="s">
        <v>14654</v>
      </c>
      <c r="C410" s="137" t="s">
        <v>14809</v>
      </c>
      <c r="D410" s="135" t="s">
        <v>10645</v>
      </c>
      <c r="E410" s="136" t="s">
        <v>274</v>
      </c>
      <c r="F410" s="137" t="s">
        <v>14177</v>
      </c>
      <c r="G410" s="136" t="s">
        <v>14195</v>
      </c>
      <c r="H410" s="260"/>
      <c r="I410" s="260"/>
    </row>
    <row r="411" spans="1:9" x14ac:dyDescent="0.25">
      <c r="A411" s="139" t="s">
        <v>10890</v>
      </c>
      <c r="B411" s="135" t="s">
        <v>14654</v>
      </c>
      <c r="C411" s="137" t="s">
        <v>14810</v>
      </c>
      <c r="D411" s="142" t="s">
        <v>10646</v>
      </c>
      <c r="E411" s="136" t="s">
        <v>277</v>
      </c>
      <c r="F411" s="137" t="s">
        <v>14177</v>
      </c>
      <c r="G411" s="136" t="s">
        <v>14195</v>
      </c>
      <c r="H411" s="260"/>
      <c r="I411" s="260"/>
    </row>
    <row r="412" spans="1:9" x14ac:dyDescent="0.25">
      <c r="A412" s="139" t="s">
        <v>10890</v>
      </c>
      <c r="B412" s="135" t="s">
        <v>14654</v>
      </c>
      <c r="C412" s="137" t="s">
        <v>14811</v>
      </c>
      <c r="D412" s="135" t="s">
        <v>10647</v>
      </c>
      <c r="E412" s="136" t="s">
        <v>279</v>
      </c>
      <c r="F412" s="137" t="s">
        <v>14177</v>
      </c>
      <c r="G412" s="136" t="s">
        <v>14195</v>
      </c>
      <c r="H412" s="260"/>
      <c r="I412" s="260"/>
    </row>
    <row r="413" spans="1:9" x14ac:dyDescent="0.25">
      <c r="A413" s="139" t="s">
        <v>10890</v>
      </c>
      <c r="B413" s="135" t="s">
        <v>14654</v>
      </c>
      <c r="C413" s="137" t="s">
        <v>14812</v>
      </c>
      <c r="D413" s="142" t="s">
        <v>10648</v>
      </c>
      <c r="E413" s="136" t="s">
        <v>281</v>
      </c>
      <c r="F413" s="137" t="s">
        <v>14177</v>
      </c>
      <c r="G413" s="136" t="s">
        <v>14195</v>
      </c>
      <c r="H413" s="260"/>
      <c r="I413" s="260"/>
    </row>
    <row r="414" spans="1:9" x14ac:dyDescent="0.25">
      <c r="A414" s="139" t="s">
        <v>10890</v>
      </c>
      <c r="B414" s="135" t="s">
        <v>14654</v>
      </c>
      <c r="C414" s="137" t="s">
        <v>14813</v>
      </c>
      <c r="D414" s="135" t="s">
        <v>10649</v>
      </c>
      <c r="E414" s="136" t="s">
        <v>283</v>
      </c>
      <c r="F414" s="137" t="s">
        <v>14177</v>
      </c>
      <c r="G414" s="136" t="s">
        <v>14195</v>
      </c>
      <c r="H414" s="260"/>
      <c r="I414" s="260"/>
    </row>
    <row r="415" spans="1:9" x14ac:dyDescent="0.25">
      <c r="A415" s="139" t="s">
        <v>10890</v>
      </c>
      <c r="B415" s="135" t="s">
        <v>14654</v>
      </c>
      <c r="C415" s="137" t="s">
        <v>14814</v>
      </c>
      <c r="D415" s="142" t="s">
        <v>10650</v>
      </c>
      <c r="E415" s="136" t="s">
        <v>285</v>
      </c>
      <c r="F415" s="137" t="s">
        <v>14177</v>
      </c>
      <c r="G415" s="136" t="s">
        <v>14195</v>
      </c>
      <c r="H415" s="260"/>
      <c r="I415" s="260"/>
    </row>
    <row r="416" spans="1:9" x14ac:dyDescent="0.25">
      <c r="A416" s="139" t="s">
        <v>10890</v>
      </c>
      <c r="B416" s="135" t="s">
        <v>14654</v>
      </c>
      <c r="C416" s="137" t="s">
        <v>14815</v>
      </c>
      <c r="D416" s="135" t="s">
        <v>10257</v>
      </c>
      <c r="E416" s="136" t="s">
        <v>288</v>
      </c>
      <c r="F416" s="137" t="s">
        <v>14177</v>
      </c>
      <c r="G416" s="136" t="s">
        <v>14195</v>
      </c>
      <c r="H416" s="260"/>
      <c r="I416" s="260"/>
    </row>
    <row r="417" spans="1:9" x14ac:dyDescent="0.25">
      <c r="A417" s="139" t="s">
        <v>10890</v>
      </c>
      <c r="B417" s="135" t="s">
        <v>14654</v>
      </c>
      <c r="C417" s="137" t="s">
        <v>384</v>
      </c>
      <c r="D417" s="141" t="s">
        <v>10258</v>
      </c>
      <c r="E417" s="136" t="s">
        <v>384</v>
      </c>
      <c r="F417" s="137" t="s">
        <v>14177</v>
      </c>
      <c r="G417" s="136" t="s">
        <v>14195</v>
      </c>
      <c r="H417" s="260"/>
      <c r="I417" s="260"/>
    </row>
    <row r="418" spans="1:9" x14ac:dyDescent="0.25">
      <c r="A418" s="139" t="s">
        <v>10890</v>
      </c>
      <c r="B418" s="135" t="s">
        <v>14654</v>
      </c>
      <c r="C418" s="137" t="s">
        <v>14816</v>
      </c>
      <c r="D418" s="141" t="s">
        <v>10651</v>
      </c>
      <c r="E418" s="136" t="s">
        <v>387</v>
      </c>
      <c r="F418" s="137" t="s">
        <v>14177</v>
      </c>
      <c r="G418" s="136" t="s">
        <v>14195</v>
      </c>
      <c r="H418" s="260"/>
      <c r="I418" s="260"/>
    </row>
    <row r="419" spans="1:9" x14ac:dyDescent="0.25">
      <c r="A419" s="139" t="s">
        <v>10890</v>
      </c>
      <c r="B419" s="135" t="s">
        <v>14654</v>
      </c>
      <c r="C419" s="137" t="s">
        <v>390</v>
      </c>
      <c r="D419" s="135" t="s">
        <v>14193</v>
      </c>
      <c r="E419" s="136" t="s">
        <v>390</v>
      </c>
      <c r="F419" s="137" t="s">
        <v>14177</v>
      </c>
      <c r="G419" s="136" t="s">
        <v>14195</v>
      </c>
      <c r="H419" s="260"/>
      <c r="I419" s="260"/>
    </row>
    <row r="420" spans="1:9" x14ac:dyDescent="0.25">
      <c r="A420" s="139" t="s">
        <v>10890</v>
      </c>
      <c r="B420" s="135" t="s">
        <v>14654</v>
      </c>
      <c r="C420" s="137" t="s">
        <v>14817</v>
      </c>
      <c r="D420" s="135" t="s">
        <v>10652</v>
      </c>
      <c r="E420" s="136" t="s">
        <v>393</v>
      </c>
      <c r="F420" s="137" t="s">
        <v>14177</v>
      </c>
      <c r="G420" s="136" t="s">
        <v>14195</v>
      </c>
      <c r="H420" s="260"/>
      <c r="I420" s="260"/>
    </row>
    <row r="421" spans="1:9" x14ac:dyDescent="0.25">
      <c r="A421" s="139" t="s">
        <v>10890</v>
      </c>
      <c r="B421" s="135" t="s">
        <v>14654</v>
      </c>
      <c r="C421" s="137" t="s">
        <v>401</v>
      </c>
      <c r="D421" s="135" t="s">
        <v>10653</v>
      </c>
      <c r="E421" s="136" t="s">
        <v>401</v>
      </c>
      <c r="F421" s="137" t="s">
        <v>14177</v>
      </c>
      <c r="G421" s="136" t="s">
        <v>14195</v>
      </c>
      <c r="H421" s="260"/>
      <c r="I421" s="260"/>
    </row>
    <row r="422" spans="1:9" x14ac:dyDescent="0.25">
      <c r="A422" s="139" t="s">
        <v>10890</v>
      </c>
      <c r="B422" s="135" t="s">
        <v>14654</v>
      </c>
      <c r="C422" s="137" t="s">
        <v>14818</v>
      </c>
      <c r="D422" s="135" t="s">
        <v>10654</v>
      </c>
      <c r="E422" s="136" t="s">
        <v>404</v>
      </c>
      <c r="F422" s="137" t="s">
        <v>14177</v>
      </c>
      <c r="G422" s="136" t="s">
        <v>14195</v>
      </c>
      <c r="H422" s="260"/>
      <c r="I422" s="260"/>
    </row>
    <row r="423" spans="1:9" x14ac:dyDescent="0.25">
      <c r="A423" s="139" t="s">
        <v>10890</v>
      </c>
      <c r="B423" s="135" t="s">
        <v>14654</v>
      </c>
      <c r="C423" s="137" t="s">
        <v>14819</v>
      </c>
      <c r="D423" s="135" t="s">
        <v>10655</v>
      </c>
      <c r="E423" s="136" t="s">
        <v>407</v>
      </c>
      <c r="F423" s="137" t="s">
        <v>14177</v>
      </c>
      <c r="G423" s="136" t="s">
        <v>14195</v>
      </c>
      <c r="H423" s="260"/>
      <c r="I423" s="260"/>
    </row>
    <row r="424" spans="1:9" x14ac:dyDescent="0.25">
      <c r="A424" s="139" t="s">
        <v>10890</v>
      </c>
      <c r="B424" s="135" t="s">
        <v>14654</v>
      </c>
      <c r="C424" s="137" t="s">
        <v>14820</v>
      </c>
      <c r="D424" s="135" t="s">
        <v>10656</v>
      </c>
      <c r="E424" s="136" t="s">
        <v>410</v>
      </c>
      <c r="F424" s="137" t="s">
        <v>14177</v>
      </c>
      <c r="G424" s="136" t="s">
        <v>14195</v>
      </c>
      <c r="H424" s="260"/>
      <c r="I424" s="260"/>
    </row>
    <row r="425" spans="1:9" x14ac:dyDescent="0.25">
      <c r="A425" s="139" t="s">
        <v>10890</v>
      </c>
      <c r="B425" s="135" t="s">
        <v>14654</v>
      </c>
      <c r="C425" s="137" t="s">
        <v>14821</v>
      </c>
      <c r="D425" s="135">
        <v>431</v>
      </c>
      <c r="E425" s="136" t="s">
        <v>412</v>
      </c>
      <c r="F425" s="137" t="s">
        <v>14177</v>
      </c>
      <c r="G425" s="136" t="s">
        <v>14195</v>
      </c>
      <c r="H425" s="260"/>
      <c r="I425" s="260"/>
    </row>
    <row r="426" spans="1:9" x14ac:dyDescent="0.25">
      <c r="A426" s="139" t="s">
        <v>10890</v>
      </c>
      <c r="B426" s="135" t="s">
        <v>14654</v>
      </c>
      <c r="C426" s="137" t="s">
        <v>14822</v>
      </c>
      <c r="D426" s="135">
        <v>432</v>
      </c>
      <c r="E426" s="136" t="s">
        <v>414</v>
      </c>
      <c r="F426" s="137" t="s">
        <v>14177</v>
      </c>
      <c r="G426" s="136" t="s">
        <v>14195</v>
      </c>
      <c r="H426" s="260"/>
      <c r="I426" s="260"/>
    </row>
    <row r="427" spans="1:9" x14ac:dyDescent="0.25">
      <c r="A427" s="139" t="s">
        <v>10890</v>
      </c>
      <c r="B427" s="135" t="s">
        <v>14654</v>
      </c>
      <c r="C427" s="137" t="s">
        <v>14823</v>
      </c>
      <c r="D427" s="135">
        <v>433</v>
      </c>
      <c r="E427" s="136" t="s">
        <v>416</v>
      </c>
      <c r="F427" s="137" t="s">
        <v>14177</v>
      </c>
      <c r="G427" s="136" t="s">
        <v>14195</v>
      </c>
      <c r="H427" s="260"/>
      <c r="I427" s="260"/>
    </row>
    <row r="428" spans="1:9" x14ac:dyDescent="0.25">
      <c r="A428" s="139" t="s">
        <v>10890</v>
      </c>
      <c r="B428" s="135" t="s">
        <v>14654</v>
      </c>
      <c r="C428" s="137" t="s">
        <v>14824</v>
      </c>
      <c r="D428" s="135">
        <v>434</v>
      </c>
      <c r="E428" s="136" t="s">
        <v>419</v>
      </c>
      <c r="F428" s="137" t="s">
        <v>14177</v>
      </c>
      <c r="G428" s="136" t="s">
        <v>14195</v>
      </c>
      <c r="H428" s="260"/>
      <c r="I428" s="260"/>
    </row>
    <row r="429" spans="1:9" x14ac:dyDescent="0.25">
      <c r="A429" s="139" t="s">
        <v>10890</v>
      </c>
      <c r="B429" s="135" t="s">
        <v>14654</v>
      </c>
      <c r="C429" s="137" t="s">
        <v>14825</v>
      </c>
      <c r="D429" s="135">
        <v>435</v>
      </c>
      <c r="E429" s="136" t="s">
        <v>421</v>
      </c>
      <c r="F429" s="137" t="s">
        <v>14177</v>
      </c>
      <c r="G429" s="136" t="s">
        <v>14195</v>
      </c>
      <c r="H429" s="260"/>
      <c r="I429" s="260"/>
    </row>
    <row r="430" spans="1:9" x14ac:dyDescent="0.25">
      <c r="A430" s="139" t="s">
        <v>10890</v>
      </c>
      <c r="B430" s="135" t="s">
        <v>14654</v>
      </c>
      <c r="C430" s="137" t="s">
        <v>14826</v>
      </c>
      <c r="D430" s="135">
        <v>436</v>
      </c>
      <c r="E430" s="136" t="s">
        <v>424</v>
      </c>
      <c r="F430" s="137" t="s">
        <v>14177</v>
      </c>
      <c r="G430" s="136" t="s">
        <v>14195</v>
      </c>
      <c r="H430" s="260"/>
      <c r="I430" s="260"/>
    </row>
    <row r="431" spans="1:9" x14ac:dyDescent="0.25">
      <c r="A431" s="139" t="s">
        <v>10890</v>
      </c>
      <c r="B431" s="135" t="s">
        <v>14654</v>
      </c>
      <c r="C431" s="137" t="s">
        <v>14827</v>
      </c>
      <c r="D431" s="135">
        <v>437</v>
      </c>
      <c r="E431" s="136" t="s">
        <v>427</v>
      </c>
      <c r="F431" s="137" t="s">
        <v>14177</v>
      </c>
      <c r="G431" s="136" t="s">
        <v>14195</v>
      </c>
      <c r="H431" s="260"/>
      <c r="I431" s="260"/>
    </row>
    <row r="432" spans="1:9" x14ac:dyDescent="0.25">
      <c r="A432" s="139" t="s">
        <v>10890</v>
      </c>
      <c r="B432" s="135" t="s">
        <v>14654</v>
      </c>
      <c r="C432" s="137" t="s">
        <v>14828</v>
      </c>
      <c r="D432" s="135">
        <v>438</v>
      </c>
      <c r="E432" s="136" t="s">
        <v>429</v>
      </c>
      <c r="F432" s="137" t="s">
        <v>14177</v>
      </c>
      <c r="G432" s="136" t="s">
        <v>14195</v>
      </c>
      <c r="H432" s="260"/>
      <c r="I432" s="260"/>
    </row>
    <row r="433" spans="1:9" x14ac:dyDescent="0.25">
      <c r="A433" s="139" t="s">
        <v>10890</v>
      </c>
      <c r="B433" s="135" t="s">
        <v>14654</v>
      </c>
      <c r="C433" s="137" t="s">
        <v>14829</v>
      </c>
      <c r="D433" s="135">
        <v>439</v>
      </c>
      <c r="E433" s="136" t="s">
        <v>431</v>
      </c>
      <c r="F433" s="137" t="s">
        <v>14177</v>
      </c>
      <c r="G433" s="136" t="s">
        <v>14195</v>
      </c>
      <c r="H433" s="260"/>
      <c r="I433" s="260"/>
    </row>
    <row r="434" spans="1:9" x14ac:dyDescent="0.25">
      <c r="A434" s="139" t="s">
        <v>10890</v>
      </c>
      <c r="B434" s="135" t="s">
        <v>14654</v>
      </c>
      <c r="C434" s="137" t="s">
        <v>14830</v>
      </c>
      <c r="D434" s="135">
        <v>440</v>
      </c>
      <c r="E434" s="136" t="s">
        <v>124</v>
      </c>
      <c r="F434" s="137" t="s">
        <v>14177</v>
      </c>
      <c r="G434" s="136" t="s">
        <v>14195</v>
      </c>
      <c r="H434" s="260"/>
      <c r="I434" s="260"/>
    </row>
    <row r="435" spans="1:9" x14ac:dyDescent="0.25">
      <c r="A435" s="139" t="s">
        <v>10890</v>
      </c>
      <c r="B435" s="135" t="s">
        <v>14654</v>
      </c>
      <c r="C435" s="137" t="s">
        <v>14831</v>
      </c>
      <c r="D435" s="135">
        <v>441</v>
      </c>
      <c r="E435" s="136" t="s">
        <v>127</v>
      </c>
      <c r="F435" s="137" t="s">
        <v>14177</v>
      </c>
      <c r="G435" s="136" t="s">
        <v>14195</v>
      </c>
      <c r="H435" s="260"/>
      <c r="I435" s="260"/>
    </row>
    <row r="436" spans="1:9" x14ac:dyDescent="0.25">
      <c r="A436" s="139" t="s">
        <v>10890</v>
      </c>
      <c r="B436" s="135" t="s">
        <v>14654</v>
      </c>
      <c r="C436" s="137" t="s">
        <v>14832</v>
      </c>
      <c r="D436" s="135">
        <v>442</v>
      </c>
      <c r="E436" s="136" t="s">
        <v>435</v>
      </c>
      <c r="F436" s="137" t="s">
        <v>14177</v>
      </c>
      <c r="G436" s="136" t="s">
        <v>14195</v>
      </c>
      <c r="H436" s="260"/>
      <c r="I436" s="260"/>
    </row>
    <row r="437" spans="1:9" x14ac:dyDescent="0.25">
      <c r="A437" s="139" t="s">
        <v>10890</v>
      </c>
      <c r="B437" s="135" t="s">
        <v>14654</v>
      </c>
      <c r="C437" s="137" t="s">
        <v>14833</v>
      </c>
      <c r="D437" s="135">
        <v>443</v>
      </c>
      <c r="E437" s="136" t="s">
        <v>438</v>
      </c>
      <c r="F437" s="137" t="s">
        <v>14177</v>
      </c>
      <c r="G437" s="136" t="s">
        <v>14195</v>
      </c>
      <c r="H437" s="260"/>
      <c r="I437" s="260"/>
    </row>
    <row r="438" spans="1:9" x14ac:dyDescent="0.25">
      <c r="A438" s="139" t="s">
        <v>10890</v>
      </c>
      <c r="B438" s="135" t="s">
        <v>14654</v>
      </c>
      <c r="C438" s="137" t="s">
        <v>14834</v>
      </c>
      <c r="D438" s="135">
        <v>444</v>
      </c>
      <c r="E438" s="136" t="s">
        <v>441</v>
      </c>
      <c r="F438" s="137" t="s">
        <v>14177</v>
      </c>
      <c r="G438" s="136" t="s">
        <v>14195</v>
      </c>
      <c r="H438" s="260"/>
      <c r="I438" s="260"/>
    </row>
    <row r="439" spans="1:9" x14ac:dyDescent="0.25">
      <c r="A439" s="139" t="s">
        <v>10890</v>
      </c>
      <c r="B439" s="135" t="s">
        <v>14654</v>
      </c>
      <c r="C439" s="137" t="s">
        <v>14835</v>
      </c>
      <c r="D439" s="135">
        <v>445</v>
      </c>
      <c r="E439" s="136" t="s">
        <v>444</v>
      </c>
      <c r="F439" s="137" t="s">
        <v>14177</v>
      </c>
      <c r="G439" s="136" t="s">
        <v>14195</v>
      </c>
      <c r="H439" s="260"/>
      <c r="I439" s="260"/>
    </row>
    <row r="440" spans="1:9" x14ac:dyDescent="0.25">
      <c r="A440" s="139" t="s">
        <v>10890</v>
      </c>
      <c r="B440" s="135" t="s">
        <v>14654</v>
      </c>
      <c r="C440" s="137" t="s">
        <v>14836</v>
      </c>
      <c r="D440" s="135">
        <v>446</v>
      </c>
      <c r="E440" s="136" t="s">
        <v>447</v>
      </c>
      <c r="F440" s="137" t="s">
        <v>14177</v>
      </c>
      <c r="G440" s="136" t="s">
        <v>14195</v>
      </c>
      <c r="H440" s="260"/>
      <c r="I440" s="260"/>
    </row>
    <row r="441" spans="1:9" x14ac:dyDescent="0.25">
      <c r="A441" s="139" t="s">
        <v>10890</v>
      </c>
      <c r="B441" s="135" t="s">
        <v>14654</v>
      </c>
      <c r="C441" s="137" t="s">
        <v>14837</v>
      </c>
      <c r="D441" s="135">
        <v>447</v>
      </c>
      <c r="E441" s="136" t="s">
        <v>450</v>
      </c>
      <c r="F441" s="137" t="s">
        <v>14177</v>
      </c>
      <c r="G441" s="136" t="s">
        <v>14195</v>
      </c>
      <c r="H441" s="260"/>
      <c r="I441" s="260"/>
    </row>
    <row r="442" spans="1:9" x14ac:dyDescent="0.25">
      <c r="A442" s="139" t="s">
        <v>10890</v>
      </c>
      <c r="B442" s="135" t="s">
        <v>14654</v>
      </c>
      <c r="C442" s="137" t="s">
        <v>14838</v>
      </c>
      <c r="D442" s="135">
        <v>448</v>
      </c>
      <c r="E442" s="136" t="s">
        <v>453</v>
      </c>
      <c r="F442" s="137" t="s">
        <v>14177</v>
      </c>
      <c r="G442" s="136" t="s">
        <v>14195</v>
      </c>
      <c r="H442" s="260"/>
      <c r="I442" s="260"/>
    </row>
    <row r="443" spans="1:9" x14ac:dyDescent="0.25">
      <c r="A443" s="139" t="s">
        <v>10890</v>
      </c>
      <c r="B443" s="135" t="s">
        <v>14654</v>
      </c>
      <c r="C443" s="137" t="s">
        <v>14839</v>
      </c>
      <c r="D443" s="135">
        <v>449</v>
      </c>
      <c r="E443" s="136" t="s">
        <v>456</v>
      </c>
      <c r="F443" s="137" t="s">
        <v>14177</v>
      </c>
      <c r="G443" s="136" t="s">
        <v>14195</v>
      </c>
      <c r="H443" s="260"/>
      <c r="I443" s="260"/>
    </row>
    <row r="444" spans="1:9" x14ac:dyDescent="0.25">
      <c r="A444" s="139" t="s">
        <v>10890</v>
      </c>
      <c r="B444" s="135" t="s">
        <v>14654</v>
      </c>
      <c r="C444" s="137" t="s">
        <v>14840</v>
      </c>
      <c r="D444" s="135">
        <v>450</v>
      </c>
      <c r="E444" s="136" t="s">
        <v>459</v>
      </c>
      <c r="F444" s="137" t="s">
        <v>14177</v>
      </c>
      <c r="G444" s="136" t="s">
        <v>14195</v>
      </c>
      <c r="H444" s="260"/>
      <c r="I444" s="260"/>
    </row>
    <row r="445" spans="1:9" x14ac:dyDescent="0.25">
      <c r="A445" s="139" t="s">
        <v>10890</v>
      </c>
      <c r="B445" s="135" t="s">
        <v>14654</v>
      </c>
      <c r="C445" s="137" t="s">
        <v>14841</v>
      </c>
      <c r="D445" s="135">
        <v>451</v>
      </c>
      <c r="E445" s="136" t="s">
        <v>462</v>
      </c>
      <c r="F445" s="137" t="s">
        <v>14177</v>
      </c>
      <c r="G445" s="136" t="s">
        <v>14195</v>
      </c>
      <c r="H445" s="260"/>
      <c r="I445" s="260"/>
    </row>
    <row r="446" spans="1:9" x14ac:dyDescent="0.25">
      <c r="A446" s="139" t="s">
        <v>10890</v>
      </c>
      <c r="B446" s="135" t="s">
        <v>14654</v>
      </c>
      <c r="C446" s="137" t="s">
        <v>14842</v>
      </c>
      <c r="D446" s="135">
        <v>452</v>
      </c>
      <c r="E446" s="136" t="s">
        <v>465</v>
      </c>
      <c r="F446" s="137" t="s">
        <v>14177</v>
      </c>
      <c r="G446" s="136" t="s">
        <v>14195</v>
      </c>
      <c r="H446" s="260"/>
      <c r="I446" s="260"/>
    </row>
    <row r="447" spans="1:9" x14ac:dyDescent="0.25">
      <c r="A447" s="139" t="s">
        <v>10890</v>
      </c>
      <c r="B447" s="135" t="s">
        <v>14654</v>
      </c>
      <c r="C447" s="137" t="s">
        <v>14843</v>
      </c>
      <c r="D447" s="135">
        <v>453</v>
      </c>
      <c r="E447" s="136" t="s">
        <v>468</v>
      </c>
      <c r="F447" s="137" t="s">
        <v>14177</v>
      </c>
      <c r="G447" s="136" t="s">
        <v>14195</v>
      </c>
      <c r="H447" s="260"/>
      <c r="I447" s="260"/>
    </row>
    <row r="448" spans="1:9" x14ac:dyDescent="0.25">
      <c r="A448" s="139" t="s">
        <v>10890</v>
      </c>
      <c r="B448" s="135" t="s">
        <v>14654</v>
      </c>
      <c r="C448" s="137" t="s">
        <v>14844</v>
      </c>
      <c r="D448" s="135">
        <v>454</v>
      </c>
      <c r="E448" s="136" t="s">
        <v>471</v>
      </c>
      <c r="F448" s="137" t="s">
        <v>14177</v>
      </c>
      <c r="G448" s="136" t="s">
        <v>14195</v>
      </c>
      <c r="H448" s="260"/>
      <c r="I448" s="260"/>
    </row>
    <row r="449" spans="1:9" x14ac:dyDescent="0.25">
      <c r="A449" s="139" t="s">
        <v>10890</v>
      </c>
      <c r="B449" s="135" t="s">
        <v>14654</v>
      </c>
      <c r="C449" s="137" t="s">
        <v>14845</v>
      </c>
      <c r="D449" s="135">
        <v>455</v>
      </c>
      <c r="E449" s="136" t="s">
        <v>474</v>
      </c>
      <c r="F449" s="137" t="s">
        <v>14177</v>
      </c>
      <c r="G449" s="136" t="s">
        <v>14195</v>
      </c>
      <c r="H449" s="260"/>
      <c r="I449" s="260"/>
    </row>
    <row r="450" spans="1:9" x14ac:dyDescent="0.25">
      <c r="A450" s="139" t="s">
        <v>10890</v>
      </c>
      <c r="B450" s="135" t="s">
        <v>14654</v>
      </c>
      <c r="C450" s="137" t="s">
        <v>14846</v>
      </c>
      <c r="D450" s="135">
        <v>456</v>
      </c>
      <c r="E450" s="136" t="s">
        <v>477</v>
      </c>
      <c r="F450" s="137" t="s">
        <v>14177</v>
      </c>
      <c r="G450" s="136" t="s">
        <v>14195</v>
      </c>
      <c r="H450" s="260"/>
      <c r="I450" s="260"/>
    </row>
    <row r="451" spans="1:9" x14ac:dyDescent="0.25">
      <c r="A451" s="139" t="s">
        <v>10890</v>
      </c>
      <c r="B451" s="135" t="s">
        <v>14654</v>
      </c>
      <c r="C451" s="137" t="s">
        <v>14847</v>
      </c>
      <c r="D451" s="135">
        <v>457</v>
      </c>
      <c r="E451" s="136" t="s">
        <v>479</v>
      </c>
      <c r="F451" s="137" t="s">
        <v>14177</v>
      </c>
      <c r="G451" s="136" t="s">
        <v>14195</v>
      </c>
      <c r="H451" s="260"/>
      <c r="I451" s="260"/>
    </row>
    <row r="452" spans="1:9" x14ac:dyDescent="0.25">
      <c r="A452" s="139" t="s">
        <v>10890</v>
      </c>
      <c r="B452" s="135" t="s">
        <v>14654</v>
      </c>
      <c r="C452" s="137" t="s">
        <v>14848</v>
      </c>
      <c r="D452" s="135">
        <v>458</v>
      </c>
      <c r="E452" s="136" t="s">
        <v>482</v>
      </c>
      <c r="F452" s="137" t="s">
        <v>14177</v>
      </c>
      <c r="G452" s="136" t="s">
        <v>14195</v>
      </c>
      <c r="H452" s="260"/>
      <c r="I452" s="260"/>
    </row>
    <row r="453" spans="1:9" x14ac:dyDescent="0.25">
      <c r="A453" s="139" t="s">
        <v>10890</v>
      </c>
      <c r="B453" s="135" t="s">
        <v>14654</v>
      </c>
      <c r="C453" s="137" t="s">
        <v>14849</v>
      </c>
      <c r="D453" s="135">
        <v>459</v>
      </c>
      <c r="E453" s="136" t="s">
        <v>484</v>
      </c>
      <c r="F453" s="137" t="s">
        <v>14177</v>
      </c>
      <c r="G453" s="136" t="s">
        <v>14195</v>
      </c>
      <c r="H453" s="260"/>
      <c r="I453" s="260"/>
    </row>
    <row r="454" spans="1:9" x14ac:dyDescent="0.25">
      <c r="A454" s="139" t="s">
        <v>10890</v>
      </c>
      <c r="B454" s="135" t="s">
        <v>14654</v>
      </c>
      <c r="C454" s="137" t="s">
        <v>14850</v>
      </c>
      <c r="D454" s="135">
        <v>460</v>
      </c>
      <c r="E454" s="136" t="s">
        <v>487</v>
      </c>
      <c r="F454" s="137" t="s">
        <v>14177</v>
      </c>
      <c r="G454" s="136" t="s">
        <v>14195</v>
      </c>
      <c r="H454" s="260"/>
      <c r="I454" s="260"/>
    </row>
    <row r="455" spans="1:9" x14ac:dyDescent="0.25">
      <c r="A455" s="139" t="s">
        <v>10890</v>
      </c>
      <c r="B455" s="135" t="s">
        <v>14654</v>
      </c>
      <c r="C455" s="137" t="s">
        <v>14851</v>
      </c>
      <c r="D455" s="135">
        <v>461</v>
      </c>
      <c r="E455" s="136" t="s">
        <v>490</v>
      </c>
      <c r="F455" s="137" t="s">
        <v>14177</v>
      </c>
      <c r="G455" s="136" t="s">
        <v>14195</v>
      </c>
      <c r="H455" s="260"/>
      <c r="I455" s="260"/>
    </row>
    <row r="456" spans="1:9" x14ac:dyDescent="0.25">
      <c r="A456" s="139" t="s">
        <v>10890</v>
      </c>
      <c r="B456" s="135" t="s">
        <v>14654</v>
      </c>
      <c r="C456" s="137" t="s">
        <v>14852</v>
      </c>
      <c r="D456" s="135">
        <v>462</v>
      </c>
      <c r="E456" s="136" t="s">
        <v>493</v>
      </c>
      <c r="F456" s="137" t="s">
        <v>14177</v>
      </c>
      <c r="G456" s="136" t="s">
        <v>14195</v>
      </c>
      <c r="H456" s="260"/>
      <c r="I456" s="260"/>
    </row>
    <row r="457" spans="1:9" x14ac:dyDescent="0.25">
      <c r="A457" s="139" t="s">
        <v>10890</v>
      </c>
      <c r="B457" s="135" t="s">
        <v>14654</v>
      </c>
      <c r="C457" s="137" t="s">
        <v>14853</v>
      </c>
      <c r="D457" s="135">
        <v>463</v>
      </c>
      <c r="E457" s="136" t="s">
        <v>495</v>
      </c>
      <c r="F457" s="137" t="s">
        <v>14177</v>
      </c>
      <c r="G457" s="136" t="s">
        <v>14195</v>
      </c>
      <c r="H457" s="260"/>
      <c r="I457" s="260"/>
    </row>
    <row r="458" spans="1:9" x14ac:dyDescent="0.25">
      <c r="A458" s="139" t="s">
        <v>10890</v>
      </c>
      <c r="B458" s="135" t="s">
        <v>14654</v>
      </c>
      <c r="C458" s="137" t="s">
        <v>14854</v>
      </c>
      <c r="D458" s="135">
        <v>464</v>
      </c>
      <c r="E458" s="136" t="s">
        <v>498</v>
      </c>
      <c r="F458" s="137" t="s">
        <v>14177</v>
      </c>
      <c r="G458" s="136" t="s">
        <v>14195</v>
      </c>
      <c r="H458" s="260"/>
      <c r="I458" s="260"/>
    </row>
    <row r="459" spans="1:9" x14ac:dyDescent="0.25">
      <c r="A459" s="139" t="s">
        <v>10890</v>
      </c>
      <c r="B459" s="135" t="s">
        <v>14654</v>
      </c>
      <c r="C459" s="137" t="s">
        <v>14855</v>
      </c>
      <c r="D459" s="135">
        <v>465</v>
      </c>
      <c r="E459" s="136" t="s">
        <v>500</v>
      </c>
      <c r="F459" s="137" t="s">
        <v>14177</v>
      </c>
      <c r="G459" s="136" t="s">
        <v>14195</v>
      </c>
      <c r="H459" s="260"/>
      <c r="I459" s="260"/>
    </row>
    <row r="460" spans="1:9" x14ac:dyDescent="0.25">
      <c r="A460" s="139" t="s">
        <v>10890</v>
      </c>
      <c r="B460" s="135" t="s">
        <v>14654</v>
      </c>
      <c r="C460" s="137" t="s">
        <v>14856</v>
      </c>
      <c r="D460" s="135">
        <v>466</v>
      </c>
      <c r="E460" s="136" t="s">
        <v>502</v>
      </c>
      <c r="F460" s="137" t="s">
        <v>14177</v>
      </c>
      <c r="G460" s="136" t="s">
        <v>14195</v>
      </c>
      <c r="H460" s="260"/>
      <c r="I460" s="260"/>
    </row>
    <row r="461" spans="1:9" x14ac:dyDescent="0.25">
      <c r="A461" s="139" t="s">
        <v>10890</v>
      </c>
      <c r="B461" s="135" t="s">
        <v>14654</v>
      </c>
      <c r="C461" s="137" t="s">
        <v>14857</v>
      </c>
      <c r="D461" s="135">
        <v>467</v>
      </c>
      <c r="E461" s="136" t="s">
        <v>505</v>
      </c>
      <c r="F461" s="137" t="s">
        <v>14177</v>
      </c>
      <c r="G461" s="136" t="s">
        <v>14195</v>
      </c>
      <c r="H461" s="260"/>
      <c r="I461" s="260"/>
    </row>
    <row r="462" spans="1:9" x14ac:dyDescent="0.25">
      <c r="A462" s="139" t="s">
        <v>10890</v>
      </c>
      <c r="B462" s="135" t="s">
        <v>14654</v>
      </c>
      <c r="C462" s="137" t="s">
        <v>14858</v>
      </c>
      <c r="D462" s="135">
        <v>468</v>
      </c>
      <c r="E462" s="136" t="s">
        <v>508</v>
      </c>
      <c r="F462" s="137" t="s">
        <v>14177</v>
      </c>
      <c r="G462" s="136" t="s">
        <v>14195</v>
      </c>
      <c r="H462" s="260"/>
      <c r="I462" s="260"/>
    </row>
    <row r="463" spans="1:9" x14ac:dyDescent="0.25">
      <c r="A463" s="139" t="s">
        <v>10890</v>
      </c>
      <c r="B463" s="135" t="s">
        <v>14654</v>
      </c>
      <c r="C463" s="137" t="s">
        <v>14859</v>
      </c>
      <c r="D463" s="135">
        <v>469</v>
      </c>
      <c r="E463" s="136" t="s">
        <v>511</v>
      </c>
      <c r="F463" s="137" t="s">
        <v>14177</v>
      </c>
      <c r="G463" s="136" t="s">
        <v>14195</v>
      </c>
      <c r="H463" s="260"/>
      <c r="I463" s="260"/>
    </row>
    <row r="464" spans="1:9" x14ac:dyDescent="0.25">
      <c r="A464" s="139" t="s">
        <v>10890</v>
      </c>
      <c r="B464" s="135" t="s">
        <v>14654</v>
      </c>
      <c r="C464" s="137" t="s">
        <v>14860</v>
      </c>
      <c r="D464" s="135">
        <v>470</v>
      </c>
      <c r="E464" s="136" t="s">
        <v>513</v>
      </c>
      <c r="F464" s="137" t="s">
        <v>14177</v>
      </c>
      <c r="G464" s="136" t="s">
        <v>14195</v>
      </c>
      <c r="H464" s="260"/>
      <c r="I464" s="260"/>
    </row>
    <row r="465" spans="1:9" x14ac:dyDescent="0.25">
      <c r="A465" s="139" t="s">
        <v>10890</v>
      </c>
      <c r="B465" s="135" t="s">
        <v>14654</v>
      </c>
      <c r="C465" s="137" t="s">
        <v>14861</v>
      </c>
      <c r="D465" s="135">
        <v>471</v>
      </c>
      <c r="E465" s="136" t="s">
        <v>516</v>
      </c>
      <c r="F465" s="137" t="s">
        <v>14177</v>
      </c>
      <c r="G465" s="136" t="s">
        <v>14195</v>
      </c>
      <c r="H465" s="260"/>
      <c r="I465" s="260"/>
    </row>
    <row r="466" spans="1:9" x14ac:dyDescent="0.25">
      <c r="A466" s="139" t="s">
        <v>10890</v>
      </c>
      <c r="B466" s="135" t="s">
        <v>14654</v>
      </c>
      <c r="C466" s="137" t="s">
        <v>14862</v>
      </c>
      <c r="D466" s="135">
        <v>472</v>
      </c>
      <c r="E466" s="136" t="s">
        <v>519</v>
      </c>
      <c r="F466" s="137" t="s">
        <v>14177</v>
      </c>
      <c r="G466" s="136" t="s">
        <v>14195</v>
      </c>
      <c r="H466" s="260"/>
      <c r="I466" s="260"/>
    </row>
    <row r="467" spans="1:9" x14ac:dyDescent="0.25">
      <c r="A467" s="139" t="s">
        <v>10890</v>
      </c>
      <c r="B467" s="135" t="s">
        <v>14654</v>
      </c>
      <c r="C467" s="137" t="s">
        <v>14863</v>
      </c>
      <c r="D467" s="135">
        <v>473</v>
      </c>
      <c r="E467" s="136" t="s">
        <v>522</v>
      </c>
      <c r="F467" s="137" t="s">
        <v>14177</v>
      </c>
      <c r="G467" s="136" t="s">
        <v>14195</v>
      </c>
      <c r="H467" s="260"/>
      <c r="I467" s="260"/>
    </row>
    <row r="468" spans="1:9" x14ac:dyDescent="0.25">
      <c r="A468" s="139" t="s">
        <v>10890</v>
      </c>
      <c r="B468" s="135" t="s">
        <v>14654</v>
      </c>
      <c r="C468" s="137" t="s">
        <v>14864</v>
      </c>
      <c r="D468" s="135">
        <v>474</v>
      </c>
      <c r="E468" s="136" t="s">
        <v>525</v>
      </c>
      <c r="F468" s="137" t="s">
        <v>14177</v>
      </c>
      <c r="G468" s="136" t="s">
        <v>14195</v>
      </c>
      <c r="H468" s="260"/>
      <c r="I468" s="260"/>
    </row>
    <row r="469" spans="1:9" x14ac:dyDescent="0.25">
      <c r="A469" s="139" t="s">
        <v>10890</v>
      </c>
      <c r="B469" s="135" t="s">
        <v>14654</v>
      </c>
      <c r="C469" s="137" t="s">
        <v>14865</v>
      </c>
      <c r="D469" s="135">
        <v>475</v>
      </c>
      <c r="E469" s="136" t="s">
        <v>528</v>
      </c>
      <c r="F469" s="137" t="s">
        <v>14177</v>
      </c>
      <c r="G469" s="136" t="s">
        <v>14195</v>
      </c>
      <c r="H469" s="260"/>
      <c r="I469" s="260"/>
    </row>
    <row r="470" spans="1:9" x14ac:dyDescent="0.25">
      <c r="A470" s="139" t="s">
        <v>10890</v>
      </c>
      <c r="B470" s="135" t="s">
        <v>14654</v>
      </c>
      <c r="C470" s="137" t="s">
        <v>14866</v>
      </c>
      <c r="D470" s="135">
        <v>476</v>
      </c>
      <c r="E470" s="136" t="s">
        <v>531</v>
      </c>
      <c r="F470" s="137" t="s">
        <v>14177</v>
      </c>
      <c r="G470" s="136" t="s">
        <v>14195</v>
      </c>
      <c r="H470" s="260"/>
      <c r="I470" s="260"/>
    </row>
    <row r="471" spans="1:9" x14ac:dyDescent="0.25">
      <c r="A471" s="139" t="s">
        <v>10890</v>
      </c>
      <c r="B471" s="135" t="s">
        <v>14654</v>
      </c>
      <c r="C471" s="137" t="s">
        <v>14867</v>
      </c>
      <c r="D471" s="135">
        <v>477</v>
      </c>
      <c r="E471" s="136" t="s">
        <v>533</v>
      </c>
      <c r="F471" s="137" t="s">
        <v>14177</v>
      </c>
      <c r="G471" s="136" t="s">
        <v>14195</v>
      </c>
      <c r="H471" s="260"/>
      <c r="I471" s="260"/>
    </row>
    <row r="472" spans="1:9" x14ac:dyDescent="0.25">
      <c r="A472" s="139" t="s">
        <v>10890</v>
      </c>
      <c r="B472" s="135" t="s">
        <v>14654</v>
      </c>
      <c r="C472" s="137" t="s">
        <v>14868</v>
      </c>
      <c r="D472" s="135">
        <v>478</v>
      </c>
      <c r="E472" s="136" t="s">
        <v>536</v>
      </c>
      <c r="F472" s="137" t="s">
        <v>14177</v>
      </c>
      <c r="G472" s="136" t="s">
        <v>14195</v>
      </c>
      <c r="H472" s="260"/>
      <c r="I472" s="260"/>
    </row>
    <row r="473" spans="1:9" x14ac:dyDescent="0.25">
      <c r="A473" s="139" t="s">
        <v>10890</v>
      </c>
      <c r="B473" s="135" t="s">
        <v>14654</v>
      </c>
      <c r="C473" s="137" t="s">
        <v>14869</v>
      </c>
      <c r="D473" s="135">
        <v>479</v>
      </c>
      <c r="E473" s="136" t="s">
        <v>539</v>
      </c>
      <c r="F473" s="137" t="s">
        <v>14177</v>
      </c>
      <c r="G473" s="136" t="s">
        <v>14195</v>
      </c>
      <c r="H473" s="260"/>
      <c r="I473" s="260"/>
    </row>
    <row r="474" spans="1:9" x14ac:dyDescent="0.25">
      <c r="A474" s="139" t="s">
        <v>10890</v>
      </c>
      <c r="B474" s="135" t="s">
        <v>14654</v>
      </c>
      <c r="C474" s="137" t="s">
        <v>14870</v>
      </c>
      <c r="D474" s="135">
        <v>480</v>
      </c>
      <c r="E474" s="136" t="s">
        <v>542</v>
      </c>
      <c r="F474" s="137" t="s">
        <v>14177</v>
      </c>
      <c r="G474" s="136" t="s">
        <v>14195</v>
      </c>
      <c r="H474" s="260"/>
      <c r="I474" s="260"/>
    </row>
    <row r="475" spans="1:9" x14ac:dyDescent="0.25">
      <c r="A475" s="139" t="s">
        <v>10890</v>
      </c>
      <c r="B475" s="135" t="s">
        <v>14654</v>
      </c>
      <c r="C475" s="137" t="s">
        <v>14871</v>
      </c>
      <c r="D475" s="135">
        <v>481</v>
      </c>
      <c r="E475" s="136" t="s">
        <v>545</v>
      </c>
      <c r="F475" s="137" t="s">
        <v>14177</v>
      </c>
      <c r="G475" s="136" t="s">
        <v>14195</v>
      </c>
      <c r="H475" s="260"/>
      <c r="I475" s="260"/>
    </row>
    <row r="476" spans="1:9" x14ac:dyDescent="0.25">
      <c r="A476" s="139" t="s">
        <v>10890</v>
      </c>
      <c r="B476" s="135" t="s">
        <v>14654</v>
      </c>
      <c r="C476" s="137" t="s">
        <v>14872</v>
      </c>
      <c r="D476" s="135">
        <v>482</v>
      </c>
      <c r="E476" s="136" t="s">
        <v>548</v>
      </c>
      <c r="F476" s="137" t="s">
        <v>14177</v>
      </c>
      <c r="G476" s="136" t="s">
        <v>14195</v>
      </c>
      <c r="H476" s="260"/>
      <c r="I476" s="260"/>
    </row>
    <row r="477" spans="1:9" x14ac:dyDescent="0.25">
      <c r="A477" s="139" t="s">
        <v>10890</v>
      </c>
      <c r="B477" s="135" t="s">
        <v>14654</v>
      </c>
      <c r="C477" s="137" t="s">
        <v>14873</v>
      </c>
      <c r="D477" s="135">
        <v>483</v>
      </c>
      <c r="E477" s="136" t="s">
        <v>551</v>
      </c>
      <c r="F477" s="137" t="s">
        <v>14177</v>
      </c>
      <c r="G477" s="136" t="s">
        <v>14195</v>
      </c>
      <c r="H477" s="260"/>
      <c r="I477" s="260"/>
    </row>
    <row r="478" spans="1:9" x14ac:dyDescent="0.25">
      <c r="A478" s="139" t="s">
        <v>10890</v>
      </c>
      <c r="B478" s="135" t="s">
        <v>14654</v>
      </c>
      <c r="C478" s="137" t="s">
        <v>14874</v>
      </c>
      <c r="D478" s="135">
        <v>484</v>
      </c>
      <c r="E478" s="136" t="s">
        <v>553</v>
      </c>
      <c r="F478" s="137" t="s">
        <v>14177</v>
      </c>
      <c r="G478" s="136" t="s">
        <v>14195</v>
      </c>
      <c r="H478" s="260"/>
      <c r="I478" s="260"/>
    </row>
    <row r="479" spans="1:9" x14ac:dyDescent="0.25">
      <c r="A479" s="139" t="s">
        <v>10890</v>
      </c>
      <c r="B479" s="135" t="s">
        <v>14654</v>
      </c>
      <c r="C479" s="137" t="s">
        <v>556</v>
      </c>
      <c r="D479" s="135">
        <v>485</v>
      </c>
      <c r="E479" s="136" t="s">
        <v>556</v>
      </c>
      <c r="F479" s="137" t="s">
        <v>14177</v>
      </c>
      <c r="G479" s="136" t="s">
        <v>14195</v>
      </c>
      <c r="H479" s="260"/>
      <c r="I479" s="260"/>
    </row>
    <row r="480" spans="1:9" x14ac:dyDescent="0.25">
      <c r="A480" s="139" t="s">
        <v>10890</v>
      </c>
      <c r="B480" s="135" t="s">
        <v>14654</v>
      </c>
      <c r="C480" s="137" t="s">
        <v>558</v>
      </c>
      <c r="D480" s="135">
        <v>486</v>
      </c>
      <c r="E480" s="136" t="s">
        <v>558</v>
      </c>
      <c r="F480" s="137" t="s">
        <v>14177</v>
      </c>
      <c r="G480" s="136" t="s">
        <v>14195</v>
      </c>
      <c r="H480" s="260"/>
      <c r="I480" s="260"/>
    </row>
    <row r="481" spans="1:9" x14ac:dyDescent="0.25">
      <c r="A481" s="139" t="s">
        <v>10890</v>
      </c>
      <c r="B481" s="135" t="s">
        <v>14654</v>
      </c>
      <c r="C481" s="137" t="s">
        <v>561</v>
      </c>
      <c r="D481" s="135">
        <v>487</v>
      </c>
      <c r="E481" s="136" t="s">
        <v>561</v>
      </c>
      <c r="F481" s="137" t="s">
        <v>14177</v>
      </c>
      <c r="G481" s="136" t="s">
        <v>14195</v>
      </c>
      <c r="H481" s="260"/>
      <c r="I481" s="260"/>
    </row>
    <row r="482" spans="1:9" x14ac:dyDescent="0.25">
      <c r="A482" s="139" t="s">
        <v>10890</v>
      </c>
      <c r="B482" s="135" t="s">
        <v>14654</v>
      </c>
      <c r="C482" s="137" t="s">
        <v>564</v>
      </c>
      <c r="D482" s="135">
        <v>488</v>
      </c>
      <c r="E482" s="136" t="s">
        <v>564</v>
      </c>
      <c r="F482" s="137" t="s">
        <v>14177</v>
      </c>
      <c r="G482" s="136" t="s">
        <v>14195</v>
      </c>
      <c r="H482" s="260"/>
      <c r="I482" s="260"/>
    </row>
    <row r="483" spans="1:9" x14ac:dyDescent="0.25">
      <c r="A483" s="139" t="s">
        <v>10890</v>
      </c>
      <c r="B483" s="135" t="s">
        <v>14654</v>
      </c>
      <c r="C483" s="137" t="s">
        <v>567</v>
      </c>
      <c r="D483" s="135">
        <v>489</v>
      </c>
      <c r="E483" s="136" t="s">
        <v>567</v>
      </c>
      <c r="F483" s="137" t="s">
        <v>14177</v>
      </c>
      <c r="G483" s="136" t="s">
        <v>14195</v>
      </c>
      <c r="H483" s="260"/>
      <c r="I483" s="260"/>
    </row>
    <row r="484" spans="1:9" x14ac:dyDescent="0.25">
      <c r="A484" s="139" t="s">
        <v>10890</v>
      </c>
      <c r="B484" s="135" t="s">
        <v>14654</v>
      </c>
      <c r="C484" s="137" t="s">
        <v>570</v>
      </c>
      <c r="D484" s="135">
        <v>490</v>
      </c>
      <c r="E484" s="136" t="s">
        <v>570</v>
      </c>
      <c r="F484" s="137" t="s">
        <v>14177</v>
      </c>
      <c r="G484" s="136" t="s">
        <v>14195</v>
      </c>
      <c r="H484" s="260"/>
      <c r="I484" s="260"/>
    </row>
    <row r="485" spans="1:9" x14ac:dyDescent="0.25">
      <c r="A485" s="139" t="s">
        <v>10890</v>
      </c>
      <c r="B485" s="135" t="s">
        <v>14654</v>
      </c>
      <c r="C485" s="137" t="s">
        <v>573</v>
      </c>
      <c r="D485" s="135">
        <v>491</v>
      </c>
      <c r="E485" s="136" t="s">
        <v>573</v>
      </c>
      <c r="F485" s="137" t="s">
        <v>14177</v>
      </c>
      <c r="G485" s="136" t="s">
        <v>14195</v>
      </c>
      <c r="H485" s="260"/>
      <c r="I485" s="260"/>
    </row>
    <row r="486" spans="1:9" x14ac:dyDescent="0.25">
      <c r="A486" s="139" t="s">
        <v>10890</v>
      </c>
      <c r="B486" s="135" t="s">
        <v>14654</v>
      </c>
      <c r="C486" s="137" t="s">
        <v>576</v>
      </c>
      <c r="D486" s="135">
        <v>492</v>
      </c>
      <c r="E486" s="136" t="s">
        <v>576</v>
      </c>
      <c r="F486" s="137" t="s">
        <v>14177</v>
      </c>
      <c r="G486" s="136" t="s">
        <v>14195</v>
      </c>
      <c r="H486" s="260"/>
      <c r="I486" s="260"/>
    </row>
    <row r="487" spans="1:9" x14ac:dyDescent="0.25">
      <c r="A487" s="139" t="s">
        <v>10890</v>
      </c>
      <c r="B487" s="135" t="s">
        <v>14654</v>
      </c>
      <c r="C487" s="137" t="s">
        <v>579</v>
      </c>
      <c r="D487" s="135">
        <v>493</v>
      </c>
      <c r="E487" s="136" t="s">
        <v>579</v>
      </c>
      <c r="F487" s="137" t="s">
        <v>14177</v>
      </c>
      <c r="G487" s="136" t="s">
        <v>14195</v>
      </c>
      <c r="H487" s="260"/>
      <c r="I487" s="260"/>
    </row>
    <row r="488" spans="1:9" x14ac:dyDescent="0.25">
      <c r="A488" s="139" t="s">
        <v>10890</v>
      </c>
      <c r="B488" s="135" t="s">
        <v>14654</v>
      </c>
      <c r="C488" s="137" t="s">
        <v>582</v>
      </c>
      <c r="D488" s="135">
        <v>494</v>
      </c>
      <c r="E488" s="136" t="s">
        <v>582</v>
      </c>
      <c r="F488" s="137" t="s">
        <v>14177</v>
      </c>
      <c r="G488" s="136" t="s">
        <v>14195</v>
      </c>
      <c r="H488" s="260"/>
      <c r="I488" s="260"/>
    </row>
    <row r="489" spans="1:9" x14ac:dyDescent="0.25">
      <c r="A489" s="139" t="s">
        <v>10890</v>
      </c>
      <c r="B489" s="135" t="s">
        <v>14654</v>
      </c>
      <c r="C489" s="137" t="s">
        <v>585</v>
      </c>
      <c r="D489" s="135">
        <v>495</v>
      </c>
      <c r="E489" s="136" t="s">
        <v>585</v>
      </c>
      <c r="F489" s="137" t="s">
        <v>14177</v>
      </c>
      <c r="G489" s="136" t="s">
        <v>14195</v>
      </c>
      <c r="H489" s="260"/>
      <c r="I489" s="260"/>
    </row>
    <row r="490" spans="1:9" x14ac:dyDescent="0.25">
      <c r="A490" s="139" t="s">
        <v>10890</v>
      </c>
      <c r="B490" s="135" t="s">
        <v>14654</v>
      </c>
      <c r="C490" s="137" t="s">
        <v>588</v>
      </c>
      <c r="D490" s="135">
        <v>496</v>
      </c>
      <c r="E490" s="136" t="s">
        <v>588</v>
      </c>
      <c r="F490" s="137" t="s">
        <v>14177</v>
      </c>
      <c r="G490" s="136" t="s">
        <v>14195</v>
      </c>
      <c r="H490" s="260"/>
      <c r="I490" s="260"/>
    </row>
    <row r="491" spans="1:9" x14ac:dyDescent="0.25">
      <c r="A491" s="139" t="s">
        <v>10890</v>
      </c>
      <c r="B491" s="135" t="s">
        <v>14654</v>
      </c>
      <c r="C491" s="137" t="s">
        <v>591</v>
      </c>
      <c r="D491" s="135">
        <v>497</v>
      </c>
      <c r="E491" s="136" t="s">
        <v>591</v>
      </c>
      <c r="F491" s="137" t="s">
        <v>14177</v>
      </c>
      <c r="G491" s="136" t="s">
        <v>14195</v>
      </c>
      <c r="H491" s="260"/>
      <c r="I491" s="260"/>
    </row>
    <row r="492" spans="1:9" x14ac:dyDescent="0.25">
      <c r="A492" s="139" t="s">
        <v>10890</v>
      </c>
      <c r="B492" s="135" t="s">
        <v>14654</v>
      </c>
      <c r="C492" s="137" t="s">
        <v>14875</v>
      </c>
      <c r="D492" s="135">
        <v>498</v>
      </c>
      <c r="E492" s="136" t="s">
        <v>594</v>
      </c>
      <c r="F492" s="137" t="s">
        <v>14177</v>
      </c>
      <c r="G492" s="136" t="s">
        <v>14195</v>
      </c>
      <c r="H492" s="260"/>
      <c r="I492" s="260"/>
    </row>
    <row r="493" spans="1:9" x14ac:dyDescent="0.25">
      <c r="A493" s="139" t="s">
        <v>10890</v>
      </c>
      <c r="B493" s="135" t="s">
        <v>14654</v>
      </c>
      <c r="C493" s="137" t="s">
        <v>597</v>
      </c>
      <c r="D493" s="135">
        <v>499</v>
      </c>
      <c r="E493" s="136" t="s">
        <v>597</v>
      </c>
      <c r="F493" s="137" t="s">
        <v>14177</v>
      </c>
      <c r="G493" s="136" t="s">
        <v>14195</v>
      </c>
      <c r="H493" s="260"/>
      <c r="I493" s="260"/>
    </row>
    <row r="494" spans="1:9" x14ac:dyDescent="0.25">
      <c r="A494" s="139" t="s">
        <v>10890</v>
      </c>
      <c r="B494" s="135" t="s">
        <v>14654</v>
      </c>
      <c r="C494" s="137" t="s">
        <v>603</v>
      </c>
      <c r="D494" s="135">
        <v>500</v>
      </c>
      <c r="E494" s="136" t="s">
        <v>603</v>
      </c>
      <c r="F494" s="137" t="s">
        <v>14177</v>
      </c>
      <c r="G494" s="136" t="s">
        <v>14195</v>
      </c>
      <c r="H494" s="260"/>
      <c r="I494" s="260"/>
    </row>
    <row r="495" spans="1:9" x14ac:dyDescent="0.25">
      <c r="A495" s="139" t="s">
        <v>10890</v>
      </c>
      <c r="B495" s="135" t="s">
        <v>14654</v>
      </c>
      <c r="C495" s="137" t="s">
        <v>606</v>
      </c>
      <c r="D495" s="135">
        <v>501</v>
      </c>
      <c r="E495" s="136" t="s">
        <v>606</v>
      </c>
      <c r="F495" s="137" t="s">
        <v>14177</v>
      </c>
      <c r="G495" s="136" t="s">
        <v>14195</v>
      </c>
      <c r="H495" s="260"/>
      <c r="I495" s="260"/>
    </row>
    <row r="496" spans="1:9" x14ac:dyDescent="0.25">
      <c r="A496" s="139" t="s">
        <v>10890</v>
      </c>
      <c r="B496" s="135" t="s">
        <v>14654</v>
      </c>
      <c r="C496" s="137" t="s">
        <v>14876</v>
      </c>
      <c r="D496" s="135">
        <v>502</v>
      </c>
      <c r="E496" s="136" t="s">
        <v>609</v>
      </c>
      <c r="F496" s="137" t="s">
        <v>14177</v>
      </c>
      <c r="G496" s="136" t="s">
        <v>14195</v>
      </c>
      <c r="H496" s="260"/>
      <c r="I496" s="260"/>
    </row>
    <row r="497" spans="1:9" x14ac:dyDescent="0.25">
      <c r="A497" s="139" t="s">
        <v>10890</v>
      </c>
      <c r="B497" s="135" t="s">
        <v>14654</v>
      </c>
      <c r="C497" s="137" t="s">
        <v>615</v>
      </c>
      <c r="D497" s="135">
        <v>503</v>
      </c>
      <c r="E497" s="136" t="s">
        <v>615</v>
      </c>
      <c r="F497" s="137" t="s">
        <v>14177</v>
      </c>
      <c r="G497" s="136" t="s">
        <v>14195</v>
      </c>
      <c r="H497" s="260"/>
      <c r="I497" s="260"/>
    </row>
    <row r="498" spans="1:9" x14ac:dyDescent="0.25">
      <c r="A498" s="139" t="s">
        <v>10890</v>
      </c>
      <c r="B498" s="135" t="s">
        <v>14654</v>
      </c>
      <c r="C498" s="137" t="s">
        <v>618</v>
      </c>
      <c r="D498" s="135">
        <v>504</v>
      </c>
      <c r="E498" s="136" t="s">
        <v>618</v>
      </c>
      <c r="F498" s="137" t="s">
        <v>14177</v>
      </c>
      <c r="G498" s="136" t="s">
        <v>16348</v>
      </c>
      <c r="H498" s="260"/>
      <c r="I498" s="260"/>
    </row>
    <row r="499" spans="1:9" x14ac:dyDescent="0.25">
      <c r="A499" s="139" t="s">
        <v>10890</v>
      </c>
      <c r="B499" s="135" t="s">
        <v>14654</v>
      </c>
      <c r="C499" s="137" t="s">
        <v>621</v>
      </c>
      <c r="D499" s="135">
        <v>505</v>
      </c>
      <c r="E499" s="136" t="s">
        <v>621</v>
      </c>
      <c r="F499" s="137" t="s">
        <v>14177</v>
      </c>
      <c r="G499" s="136" t="s">
        <v>14195</v>
      </c>
      <c r="H499" s="260"/>
      <c r="I499" s="260"/>
    </row>
    <row r="500" spans="1:9" x14ac:dyDescent="0.25">
      <c r="A500" s="139" t="s">
        <v>10890</v>
      </c>
      <c r="B500" s="135" t="s">
        <v>14654</v>
      </c>
      <c r="C500" s="137" t="s">
        <v>624</v>
      </c>
      <c r="D500" s="135">
        <v>506</v>
      </c>
      <c r="E500" s="136" t="s">
        <v>624</v>
      </c>
      <c r="F500" s="137" t="s">
        <v>14177</v>
      </c>
      <c r="G500" s="136" t="s">
        <v>14195</v>
      </c>
      <c r="H500" s="260"/>
      <c r="I500" s="260"/>
    </row>
    <row r="501" spans="1:9" x14ac:dyDescent="0.25">
      <c r="A501" s="139" t="s">
        <v>10890</v>
      </c>
      <c r="B501" s="135" t="s">
        <v>14654</v>
      </c>
      <c r="C501" s="137" t="s">
        <v>14877</v>
      </c>
      <c r="D501" s="135">
        <v>507</v>
      </c>
      <c r="E501" s="136" t="s">
        <v>627</v>
      </c>
      <c r="F501" s="137" t="s">
        <v>14177</v>
      </c>
      <c r="G501" s="136" t="s">
        <v>14195</v>
      </c>
      <c r="H501" s="260"/>
      <c r="I501" s="260"/>
    </row>
    <row r="502" spans="1:9" x14ac:dyDescent="0.25">
      <c r="A502" s="139" t="s">
        <v>10890</v>
      </c>
      <c r="B502" s="135" t="s">
        <v>14654</v>
      </c>
      <c r="C502" s="137" t="s">
        <v>14878</v>
      </c>
      <c r="D502" s="135">
        <v>508</v>
      </c>
      <c r="E502" s="136" t="s">
        <v>630</v>
      </c>
      <c r="F502" s="137" t="s">
        <v>14177</v>
      </c>
      <c r="G502" s="136" t="s">
        <v>14195</v>
      </c>
      <c r="H502" s="260"/>
      <c r="I502" s="260"/>
    </row>
    <row r="503" spans="1:9" x14ac:dyDescent="0.25">
      <c r="A503" s="139" t="s">
        <v>10890</v>
      </c>
      <c r="B503" s="135" t="s">
        <v>14654</v>
      </c>
      <c r="C503" s="137" t="s">
        <v>14879</v>
      </c>
      <c r="D503" s="135">
        <v>509</v>
      </c>
      <c r="E503" s="136" t="s">
        <v>633</v>
      </c>
      <c r="F503" s="137" t="s">
        <v>14177</v>
      </c>
      <c r="G503" s="136" t="s">
        <v>14195</v>
      </c>
      <c r="H503" s="260"/>
      <c r="I503" s="260"/>
    </row>
    <row r="504" spans="1:9" x14ac:dyDescent="0.25">
      <c r="A504" s="139" t="s">
        <v>10890</v>
      </c>
      <c r="B504" s="135" t="s">
        <v>14654</v>
      </c>
      <c r="C504" s="137" t="s">
        <v>636</v>
      </c>
      <c r="D504" s="135">
        <v>510</v>
      </c>
      <c r="E504" s="136" t="s">
        <v>636</v>
      </c>
      <c r="F504" s="137" t="s">
        <v>14177</v>
      </c>
      <c r="G504" s="136" t="s">
        <v>14195</v>
      </c>
      <c r="H504" s="260"/>
      <c r="I504" s="260"/>
    </row>
    <row r="505" spans="1:9" x14ac:dyDescent="0.25">
      <c r="A505" s="139" t="s">
        <v>10890</v>
      </c>
      <c r="B505" s="135" t="s">
        <v>14654</v>
      </c>
      <c r="C505" s="137" t="s">
        <v>14880</v>
      </c>
      <c r="D505" s="135">
        <v>511</v>
      </c>
      <c r="E505" s="136" t="s">
        <v>639</v>
      </c>
      <c r="F505" s="137" t="s">
        <v>14177</v>
      </c>
      <c r="G505" s="136" t="s">
        <v>14195</v>
      </c>
      <c r="H505" s="260"/>
      <c r="I505" s="260"/>
    </row>
    <row r="506" spans="1:9" x14ac:dyDescent="0.25">
      <c r="A506" s="139" t="s">
        <v>10890</v>
      </c>
      <c r="B506" s="135" t="s">
        <v>14654</v>
      </c>
      <c r="C506" s="137" t="s">
        <v>641</v>
      </c>
      <c r="D506" s="135">
        <v>512</v>
      </c>
      <c r="E506" s="136" t="s">
        <v>641</v>
      </c>
      <c r="F506" s="137" t="s">
        <v>14177</v>
      </c>
      <c r="G506" s="136" t="s">
        <v>14195</v>
      </c>
      <c r="H506" s="260"/>
      <c r="I506" s="260"/>
    </row>
    <row r="507" spans="1:9" x14ac:dyDescent="0.25">
      <c r="A507" s="139" t="s">
        <v>10890</v>
      </c>
      <c r="B507" s="135" t="s">
        <v>14654</v>
      </c>
      <c r="C507" s="137" t="s">
        <v>1257</v>
      </c>
      <c r="D507" s="135">
        <v>513</v>
      </c>
      <c r="E507" s="136" t="s">
        <v>1257</v>
      </c>
      <c r="F507" s="137" t="s">
        <v>14177</v>
      </c>
      <c r="G507" s="136" t="s">
        <v>14195</v>
      </c>
      <c r="H507" s="260"/>
      <c r="I507" s="260"/>
    </row>
  </sheetData>
  <pageMargins left="0.7" right="0.7" top="0.75" bottom="0.75" header="0.3" footer="0.3"/>
  <pageSetup orientation="portrait"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G394"/>
  <sheetViews>
    <sheetView topLeftCell="A7" workbookViewId="0">
      <selection activeCell="C39" sqref="C39"/>
    </sheetView>
  </sheetViews>
  <sheetFormatPr defaultRowHeight="15" x14ac:dyDescent="0.25"/>
  <cols>
    <col min="1" max="1" width="43" bestFit="1" customWidth="1"/>
    <col min="2" max="2" width="12.7109375" style="8" customWidth="1"/>
    <col min="3" max="3" width="40.42578125" style="8" customWidth="1"/>
    <col min="4" max="4" width="23.7109375" customWidth="1"/>
    <col min="5" max="5" width="76.5703125" hidden="1" customWidth="1"/>
    <col min="6" max="6" width="13.42578125" hidden="1" customWidth="1"/>
  </cols>
  <sheetData>
    <row r="1" spans="1:7" x14ac:dyDescent="0.25">
      <c r="A1" s="9" t="s">
        <v>12241</v>
      </c>
      <c r="B1" s="67" t="s">
        <v>11148</v>
      </c>
      <c r="C1" s="67" t="s">
        <v>12306</v>
      </c>
      <c r="D1" s="9" t="s">
        <v>12092</v>
      </c>
      <c r="E1" s="9" t="s">
        <v>12242</v>
      </c>
      <c r="F1" s="9" t="s">
        <v>12213</v>
      </c>
      <c r="G1" s="9" t="s">
        <v>12243</v>
      </c>
    </row>
    <row r="2" spans="1:7" x14ac:dyDescent="0.25">
      <c r="A2" t="s">
        <v>12216</v>
      </c>
      <c r="B2" s="8" t="s">
        <v>10391</v>
      </c>
      <c r="C2" s="8" t="s">
        <v>12307</v>
      </c>
      <c r="E2" t="s">
        <v>11020</v>
      </c>
      <c r="F2">
        <v>900</v>
      </c>
      <c r="G2" t="s">
        <v>10900</v>
      </c>
    </row>
    <row r="3" spans="1:7" x14ac:dyDescent="0.25">
      <c r="A3" t="s">
        <v>12216</v>
      </c>
      <c r="B3" s="8" t="s">
        <v>10391</v>
      </c>
      <c r="C3" s="8" t="s">
        <v>12307</v>
      </c>
      <c r="E3" t="s">
        <v>11025</v>
      </c>
      <c r="F3">
        <v>930</v>
      </c>
      <c r="G3" t="s">
        <v>10900</v>
      </c>
    </row>
    <row r="4" spans="1:7" x14ac:dyDescent="0.25">
      <c r="A4" t="s">
        <v>12216</v>
      </c>
      <c r="B4" s="8" t="s">
        <v>10391</v>
      </c>
      <c r="C4" s="8" t="s">
        <v>12307</v>
      </c>
      <c r="E4" t="s">
        <v>11033</v>
      </c>
      <c r="F4">
        <v>960</v>
      </c>
      <c r="G4" t="s">
        <v>10900</v>
      </c>
    </row>
    <row r="5" spans="1:7" x14ac:dyDescent="0.25">
      <c r="B5" s="8" t="s">
        <v>10391</v>
      </c>
      <c r="C5" s="8" t="s">
        <v>12307</v>
      </c>
      <c r="E5" t="s">
        <v>11042</v>
      </c>
      <c r="F5">
        <v>1</v>
      </c>
      <c r="G5" t="s">
        <v>12252</v>
      </c>
    </row>
    <row r="6" spans="1:7" x14ac:dyDescent="0.25">
      <c r="A6" t="s">
        <v>8422</v>
      </c>
      <c r="B6" s="8" t="s">
        <v>10392</v>
      </c>
      <c r="C6" s="8" t="s">
        <v>12308</v>
      </c>
      <c r="E6" t="s">
        <v>11065</v>
      </c>
      <c r="F6">
        <v>620</v>
      </c>
      <c r="G6" t="s">
        <v>12252</v>
      </c>
    </row>
    <row r="7" spans="1:7" x14ac:dyDescent="0.25">
      <c r="A7" t="s">
        <v>8571</v>
      </c>
      <c r="B7" s="8" t="s">
        <v>10411</v>
      </c>
      <c r="C7" s="8" t="s">
        <v>12309</v>
      </c>
      <c r="E7" t="s">
        <v>11067</v>
      </c>
      <c r="F7">
        <v>630</v>
      </c>
      <c r="G7" t="s">
        <v>12252</v>
      </c>
    </row>
    <row r="8" spans="1:7" x14ac:dyDescent="0.25">
      <c r="A8" t="s">
        <v>8971</v>
      </c>
      <c r="B8" s="8" t="s">
        <v>10412</v>
      </c>
      <c r="C8" s="8" t="s">
        <v>12310</v>
      </c>
      <c r="E8" t="s">
        <v>11073</v>
      </c>
      <c r="F8">
        <v>690</v>
      </c>
      <c r="G8" t="s">
        <v>12252</v>
      </c>
    </row>
    <row r="9" spans="1:7" x14ac:dyDescent="0.25">
      <c r="A9" t="s">
        <v>8323</v>
      </c>
      <c r="B9" s="8" t="s">
        <v>10413</v>
      </c>
      <c r="C9" s="8" t="s">
        <v>12311</v>
      </c>
      <c r="E9" t="s">
        <v>11064</v>
      </c>
      <c r="F9">
        <v>610</v>
      </c>
      <c r="G9" t="s">
        <v>12252</v>
      </c>
    </row>
    <row r="10" spans="1:7" x14ac:dyDescent="0.25">
      <c r="A10" t="s">
        <v>9270</v>
      </c>
      <c r="B10" s="63" t="s">
        <v>10414</v>
      </c>
      <c r="C10" s="65" t="s">
        <v>12312</v>
      </c>
      <c r="E10" t="s">
        <v>11075</v>
      </c>
      <c r="F10">
        <v>700</v>
      </c>
      <c r="G10" t="s">
        <v>12252</v>
      </c>
    </row>
    <row r="11" spans="1:7" x14ac:dyDescent="0.25">
      <c r="A11" t="s">
        <v>9071</v>
      </c>
      <c r="B11" s="63" t="s">
        <v>10415</v>
      </c>
      <c r="C11" s="65" t="s">
        <v>12321</v>
      </c>
      <c r="E11" t="s">
        <v>11074</v>
      </c>
      <c r="F11">
        <v>695</v>
      </c>
      <c r="G11" t="s">
        <v>12252</v>
      </c>
    </row>
    <row r="12" spans="1:7" x14ac:dyDescent="0.25">
      <c r="A12" t="s">
        <v>8520</v>
      </c>
      <c r="B12" s="63" t="s">
        <v>10416</v>
      </c>
      <c r="C12" s="65" t="s">
        <v>12322</v>
      </c>
      <c r="D12" t="s">
        <v>12323</v>
      </c>
      <c r="E12" t="s">
        <v>11066</v>
      </c>
      <c r="F12">
        <v>625</v>
      </c>
      <c r="G12" t="s">
        <v>12252</v>
      </c>
    </row>
    <row r="13" spans="1:7" x14ac:dyDescent="0.25">
      <c r="A13" t="s">
        <v>8871</v>
      </c>
      <c r="B13" s="63" t="s">
        <v>10417</v>
      </c>
      <c r="C13" s="65" t="s">
        <v>12324</v>
      </c>
      <c r="E13" t="s">
        <v>11072</v>
      </c>
      <c r="F13">
        <v>685</v>
      </c>
      <c r="G13" t="s">
        <v>12252</v>
      </c>
    </row>
    <row r="14" spans="1:7" x14ac:dyDescent="0.25">
      <c r="A14" t="s">
        <v>11083</v>
      </c>
      <c r="B14" s="63" t="s">
        <v>10393</v>
      </c>
      <c r="C14" s="63"/>
      <c r="G14" t="s">
        <v>12252</v>
      </c>
    </row>
    <row r="15" spans="1:7" x14ac:dyDescent="0.25">
      <c r="A15" t="s">
        <v>7828</v>
      </c>
      <c r="B15" s="63" t="s">
        <v>10418</v>
      </c>
      <c r="C15" s="65" t="s">
        <v>12313</v>
      </c>
      <c r="G15" t="s">
        <v>12252</v>
      </c>
    </row>
    <row r="16" spans="1:7" x14ac:dyDescent="0.25">
      <c r="A16" t="s">
        <v>11086</v>
      </c>
      <c r="B16" s="63" t="s">
        <v>10419</v>
      </c>
      <c r="C16" s="65" t="s">
        <v>12314</v>
      </c>
      <c r="G16" t="s">
        <v>12252</v>
      </c>
    </row>
    <row r="17" spans="1:7" x14ac:dyDescent="0.25">
      <c r="A17" t="s">
        <v>9171</v>
      </c>
      <c r="B17" s="63" t="s">
        <v>10420</v>
      </c>
      <c r="C17" s="65" t="s">
        <v>12325</v>
      </c>
      <c r="G17" t="s">
        <v>12252</v>
      </c>
    </row>
    <row r="18" spans="1:7" x14ac:dyDescent="0.25">
      <c r="A18" t="s">
        <v>11094</v>
      </c>
      <c r="B18" s="63" t="s">
        <v>10143</v>
      </c>
      <c r="C18" s="65" t="s">
        <v>12326</v>
      </c>
      <c r="G18" t="s">
        <v>12252</v>
      </c>
    </row>
    <row r="19" spans="1:7" x14ac:dyDescent="0.25">
      <c r="A19" t="s">
        <v>8224</v>
      </c>
      <c r="B19" s="63" t="s">
        <v>10421</v>
      </c>
      <c r="C19" s="65" t="s">
        <v>12327</v>
      </c>
      <c r="G19" t="s">
        <v>12252</v>
      </c>
    </row>
    <row r="20" spans="1:7" x14ac:dyDescent="0.25">
      <c r="A20" t="s">
        <v>7729</v>
      </c>
      <c r="B20" s="63" t="s">
        <v>10422</v>
      </c>
      <c r="C20" s="65" t="s">
        <v>12315</v>
      </c>
      <c r="G20" t="s">
        <v>12252</v>
      </c>
    </row>
    <row r="21" spans="1:7" x14ac:dyDescent="0.25">
      <c r="A21" t="s">
        <v>11096</v>
      </c>
      <c r="B21" s="63" t="s">
        <v>10423</v>
      </c>
      <c r="C21" s="65" t="s">
        <v>12316</v>
      </c>
      <c r="G21" t="s">
        <v>12252</v>
      </c>
    </row>
    <row r="22" spans="1:7" x14ac:dyDescent="0.25">
      <c r="A22" t="s">
        <v>9468</v>
      </c>
      <c r="B22" s="63" t="s">
        <v>10424</v>
      </c>
      <c r="C22" s="65" t="s">
        <v>12317</v>
      </c>
      <c r="G22" t="s">
        <v>12252</v>
      </c>
    </row>
    <row r="23" spans="1:7" x14ac:dyDescent="0.25">
      <c r="A23" t="s">
        <v>9567</v>
      </c>
      <c r="B23" s="63" t="s">
        <v>10425</v>
      </c>
      <c r="C23" s="65" t="s">
        <v>12318</v>
      </c>
      <c r="G23" t="s">
        <v>12252</v>
      </c>
    </row>
    <row r="24" spans="1:7" x14ac:dyDescent="0.25">
      <c r="A24" t="s">
        <v>8772</v>
      </c>
      <c r="B24" s="63" t="s">
        <v>10426</v>
      </c>
      <c r="C24" s="65" t="s">
        <v>12319</v>
      </c>
      <c r="G24" t="s">
        <v>12252</v>
      </c>
    </row>
    <row r="25" spans="1:7" x14ac:dyDescent="0.25">
      <c r="A25" t="s">
        <v>11081</v>
      </c>
      <c r="B25" s="63" t="s">
        <v>10427</v>
      </c>
      <c r="C25" s="65" t="s">
        <v>12328</v>
      </c>
      <c r="G25" t="s">
        <v>12252</v>
      </c>
    </row>
    <row r="26" spans="1:7" x14ac:dyDescent="0.25">
      <c r="A26" t="s">
        <v>11090</v>
      </c>
      <c r="B26" s="63" t="s">
        <v>10144</v>
      </c>
      <c r="C26" s="63"/>
      <c r="G26" t="s">
        <v>12252</v>
      </c>
    </row>
    <row r="27" spans="1:7" x14ac:dyDescent="0.25">
      <c r="A27" t="s">
        <v>12218</v>
      </c>
      <c r="B27" s="8" t="s">
        <v>10428</v>
      </c>
      <c r="C27" s="8" t="s">
        <v>12218</v>
      </c>
      <c r="D27" t="s">
        <v>12331</v>
      </c>
      <c r="E27" t="s">
        <v>11023</v>
      </c>
      <c r="F27">
        <v>903</v>
      </c>
      <c r="G27" t="s">
        <v>10900</v>
      </c>
    </row>
    <row r="28" spans="1:7" x14ac:dyDescent="0.25">
      <c r="A28" t="s">
        <v>12218</v>
      </c>
      <c r="B28" s="8" t="s">
        <v>10428</v>
      </c>
      <c r="C28" s="8" t="s">
        <v>12218</v>
      </c>
      <c r="D28" t="s">
        <v>12331</v>
      </c>
      <c r="E28" t="s">
        <v>11036</v>
      </c>
      <c r="F28">
        <v>963</v>
      </c>
      <c r="G28" t="s">
        <v>10900</v>
      </c>
    </row>
    <row r="29" spans="1:7" x14ac:dyDescent="0.25">
      <c r="A29" t="s">
        <v>12214</v>
      </c>
      <c r="B29" s="8" t="s">
        <v>10429</v>
      </c>
      <c r="C29" s="8" t="s">
        <v>12320</v>
      </c>
      <c r="G29" t="s">
        <v>10900</v>
      </c>
    </row>
    <row r="30" spans="1:7" x14ac:dyDescent="0.25">
      <c r="A30" t="s">
        <v>11151</v>
      </c>
      <c r="B30" s="8" t="s">
        <v>10145</v>
      </c>
      <c r="C30" s="8" t="s">
        <v>11151</v>
      </c>
      <c r="D30" t="s">
        <v>12329</v>
      </c>
      <c r="E30" t="s">
        <v>11021</v>
      </c>
      <c r="F30">
        <v>901</v>
      </c>
      <c r="G30" t="s">
        <v>10900</v>
      </c>
    </row>
    <row r="31" spans="1:7" x14ac:dyDescent="0.25">
      <c r="A31" t="s">
        <v>11151</v>
      </c>
      <c r="B31" s="8" t="s">
        <v>10145</v>
      </c>
      <c r="C31" s="8" t="s">
        <v>11151</v>
      </c>
      <c r="E31" t="s">
        <v>11026</v>
      </c>
      <c r="F31">
        <v>931</v>
      </c>
      <c r="G31" t="s">
        <v>10900</v>
      </c>
    </row>
    <row r="32" spans="1:7" x14ac:dyDescent="0.25">
      <c r="A32" t="s">
        <v>11151</v>
      </c>
      <c r="B32" s="8" t="s">
        <v>10145</v>
      </c>
      <c r="C32" s="8" t="s">
        <v>11151</v>
      </c>
      <c r="E32" t="s">
        <v>11034</v>
      </c>
      <c r="F32">
        <v>961</v>
      </c>
      <c r="G32" t="s">
        <v>10900</v>
      </c>
    </row>
    <row r="33" spans="1:7" x14ac:dyDescent="0.25">
      <c r="A33" t="s">
        <v>12217</v>
      </c>
      <c r="B33" s="8" t="s">
        <v>10146</v>
      </c>
      <c r="C33" s="8" t="s">
        <v>12217</v>
      </c>
      <c r="E33" t="s">
        <v>11022</v>
      </c>
      <c r="F33">
        <v>902</v>
      </c>
      <c r="G33" t="s">
        <v>10900</v>
      </c>
    </row>
    <row r="34" spans="1:7" x14ac:dyDescent="0.25">
      <c r="A34" t="s">
        <v>12225</v>
      </c>
      <c r="B34" s="8" t="s">
        <v>10147</v>
      </c>
      <c r="C34" s="8" t="s">
        <v>12225</v>
      </c>
      <c r="E34" t="s">
        <v>11024</v>
      </c>
      <c r="F34">
        <v>904</v>
      </c>
      <c r="G34" t="s">
        <v>10900</v>
      </c>
    </row>
    <row r="35" spans="1:7" x14ac:dyDescent="0.25">
      <c r="A35" t="s">
        <v>12219</v>
      </c>
      <c r="B35" s="8" t="s">
        <v>10148</v>
      </c>
      <c r="C35" s="8" t="s">
        <v>12219</v>
      </c>
      <c r="D35" t="s">
        <v>12329</v>
      </c>
      <c r="E35" t="s">
        <v>11027</v>
      </c>
      <c r="F35">
        <v>932</v>
      </c>
      <c r="G35" t="s">
        <v>10900</v>
      </c>
    </row>
    <row r="36" spans="1:7" x14ac:dyDescent="0.25">
      <c r="A36" t="s">
        <v>12219</v>
      </c>
      <c r="B36" s="8" t="s">
        <v>10148</v>
      </c>
      <c r="C36" s="8" t="s">
        <v>12219</v>
      </c>
      <c r="E36" t="s">
        <v>11035</v>
      </c>
      <c r="F36">
        <v>962</v>
      </c>
      <c r="G36" t="s">
        <v>10900</v>
      </c>
    </row>
    <row r="37" spans="1:7" x14ac:dyDescent="0.25">
      <c r="A37" t="s">
        <v>12220</v>
      </c>
      <c r="B37" s="8" t="s">
        <v>10430</v>
      </c>
      <c r="C37" s="8" t="s">
        <v>12220</v>
      </c>
      <c r="E37" t="s">
        <v>11028</v>
      </c>
      <c r="F37">
        <v>933</v>
      </c>
      <c r="G37" t="s">
        <v>10900</v>
      </c>
    </row>
    <row r="38" spans="1:7" x14ac:dyDescent="0.25">
      <c r="A38" t="s">
        <v>12221</v>
      </c>
      <c r="B38" s="8" t="s">
        <v>10394</v>
      </c>
      <c r="C38" s="8" t="s">
        <v>12221</v>
      </c>
      <c r="D38" t="s">
        <v>12330</v>
      </c>
      <c r="E38" t="s">
        <v>11029</v>
      </c>
      <c r="F38">
        <v>934</v>
      </c>
      <c r="G38" t="s">
        <v>10900</v>
      </c>
    </row>
    <row r="39" spans="1:7" x14ac:dyDescent="0.25">
      <c r="A39" t="s">
        <v>12222</v>
      </c>
      <c r="B39" s="8" t="s">
        <v>10431</v>
      </c>
      <c r="C39" s="8" t="s">
        <v>12222</v>
      </c>
      <c r="E39" t="s">
        <v>11030</v>
      </c>
      <c r="F39">
        <v>935</v>
      </c>
      <c r="G39" t="s">
        <v>10900</v>
      </c>
    </row>
    <row r="40" spans="1:7" x14ac:dyDescent="0.25">
      <c r="A40" t="s">
        <v>12223</v>
      </c>
      <c r="B40" s="8" t="s">
        <v>10432</v>
      </c>
      <c r="C40" s="8" t="s">
        <v>12223</v>
      </c>
      <c r="E40" t="s">
        <v>11031</v>
      </c>
      <c r="F40">
        <v>936</v>
      </c>
      <c r="G40" t="s">
        <v>10900</v>
      </c>
    </row>
    <row r="41" spans="1:7" x14ac:dyDescent="0.25">
      <c r="A41" t="s">
        <v>12223</v>
      </c>
      <c r="B41" s="8" t="s">
        <v>10432</v>
      </c>
      <c r="C41" s="8" t="s">
        <v>12223</v>
      </c>
      <c r="E41" t="s">
        <v>11037</v>
      </c>
      <c r="F41">
        <v>964</v>
      </c>
      <c r="G41" t="s">
        <v>10900</v>
      </c>
    </row>
    <row r="42" spans="1:7" x14ac:dyDescent="0.25">
      <c r="A42" t="s">
        <v>12226</v>
      </c>
      <c r="B42" s="8" t="s">
        <v>10149</v>
      </c>
      <c r="C42" s="8" t="s">
        <v>12226</v>
      </c>
      <c r="E42" t="s">
        <v>11032</v>
      </c>
      <c r="F42">
        <v>937</v>
      </c>
      <c r="G42" t="s">
        <v>10900</v>
      </c>
    </row>
    <row r="43" spans="1:7" x14ac:dyDescent="0.25">
      <c r="A43" t="s">
        <v>12224</v>
      </c>
      <c r="B43" s="8" t="s">
        <v>10150</v>
      </c>
      <c r="C43" s="8" t="s">
        <v>12224</v>
      </c>
      <c r="D43" t="s">
        <v>12332</v>
      </c>
      <c r="E43" t="s">
        <v>11038</v>
      </c>
      <c r="F43">
        <v>965</v>
      </c>
      <c r="G43" t="s">
        <v>10900</v>
      </c>
    </row>
    <row r="44" spans="1:7" x14ac:dyDescent="0.25">
      <c r="A44" t="s">
        <v>12215</v>
      </c>
      <c r="B44" s="8" t="s">
        <v>10151</v>
      </c>
      <c r="C44" s="8" t="s">
        <v>12215</v>
      </c>
      <c r="D44" t="s">
        <v>12332</v>
      </c>
      <c r="G44" t="s">
        <v>10900</v>
      </c>
    </row>
    <row r="45" spans="1:7" x14ac:dyDescent="0.25">
      <c r="A45" t="s">
        <v>12227</v>
      </c>
      <c r="B45" s="8" t="s">
        <v>10152</v>
      </c>
      <c r="C45" s="8" t="s">
        <v>12333</v>
      </c>
      <c r="G45" t="s">
        <v>10900</v>
      </c>
    </row>
    <row r="46" spans="1:7" x14ac:dyDescent="0.25">
      <c r="A46" t="s">
        <v>12228</v>
      </c>
      <c r="B46" s="8" t="s">
        <v>10433</v>
      </c>
      <c r="C46" s="8" t="s">
        <v>12334</v>
      </c>
      <c r="G46" t="s">
        <v>10900</v>
      </c>
    </row>
    <row r="47" spans="1:7" x14ac:dyDescent="0.25">
      <c r="A47" t="s">
        <v>12229</v>
      </c>
      <c r="B47" s="8" t="s">
        <v>10434</v>
      </c>
      <c r="C47" s="8" t="s">
        <v>12335</v>
      </c>
      <c r="D47" t="s">
        <v>12332</v>
      </c>
      <c r="G47" t="s">
        <v>10900</v>
      </c>
    </row>
    <row r="48" spans="1:7" x14ac:dyDescent="0.25">
      <c r="A48" t="s">
        <v>12230</v>
      </c>
      <c r="B48" s="8" t="s">
        <v>10435</v>
      </c>
      <c r="C48" s="8" t="s">
        <v>12336</v>
      </c>
      <c r="G48" t="s">
        <v>10900</v>
      </c>
    </row>
    <row r="49" spans="1:7" x14ac:dyDescent="0.25">
      <c r="A49" t="s">
        <v>644</v>
      </c>
      <c r="B49" s="8" t="s">
        <v>10176</v>
      </c>
      <c r="C49" s="8" t="s">
        <v>10913</v>
      </c>
      <c r="E49" t="s">
        <v>10913</v>
      </c>
      <c r="F49">
        <v>100</v>
      </c>
      <c r="G49" t="s">
        <v>10892</v>
      </c>
    </row>
    <row r="50" spans="1:7" x14ac:dyDescent="0.25">
      <c r="A50" t="s">
        <v>612</v>
      </c>
      <c r="B50" s="8" t="s">
        <v>10471</v>
      </c>
      <c r="C50" s="8" t="s">
        <v>12337</v>
      </c>
      <c r="E50" t="s">
        <v>10914</v>
      </c>
      <c r="F50">
        <v>105</v>
      </c>
      <c r="G50" t="s">
        <v>10892</v>
      </c>
    </row>
    <row r="51" spans="1:7" x14ac:dyDescent="0.25">
      <c r="A51" t="s">
        <v>753</v>
      </c>
      <c r="B51" s="8" t="s">
        <v>10472</v>
      </c>
      <c r="C51" s="8" t="s">
        <v>12338</v>
      </c>
      <c r="E51" t="s">
        <v>10915</v>
      </c>
      <c r="F51">
        <v>108</v>
      </c>
      <c r="G51" t="s">
        <v>10891</v>
      </c>
    </row>
    <row r="52" spans="1:7" x14ac:dyDescent="0.25">
      <c r="A52" t="s">
        <v>1114</v>
      </c>
      <c r="B52" s="8" t="s">
        <v>10473</v>
      </c>
      <c r="C52" s="8" t="s">
        <v>12343</v>
      </c>
      <c r="D52" t="s">
        <v>12339</v>
      </c>
      <c r="E52" t="s">
        <v>10917</v>
      </c>
      <c r="F52">
        <v>111</v>
      </c>
      <c r="G52" t="s">
        <v>10892</v>
      </c>
    </row>
    <row r="53" spans="1:7" x14ac:dyDescent="0.25">
      <c r="A53" t="s">
        <v>858</v>
      </c>
      <c r="B53" s="8" t="s">
        <v>10474</v>
      </c>
      <c r="C53" s="8" t="s">
        <v>12340</v>
      </c>
      <c r="E53" t="s">
        <v>10921</v>
      </c>
      <c r="F53">
        <v>121</v>
      </c>
      <c r="G53" t="s">
        <v>10892</v>
      </c>
    </row>
    <row r="54" spans="1:7" x14ac:dyDescent="0.25">
      <c r="A54" t="s">
        <v>1117</v>
      </c>
      <c r="B54" s="8" t="s">
        <v>10475</v>
      </c>
      <c r="C54" s="8" t="s">
        <v>12341</v>
      </c>
      <c r="D54" t="s">
        <v>12339</v>
      </c>
      <c r="E54" t="s">
        <v>10924</v>
      </c>
      <c r="F54">
        <v>124</v>
      </c>
      <c r="G54" t="s">
        <v>10892</v>
      </c>
    </row>
    <row r="55" spans="1:7" x14ac:dyDescent="0.25">
      <c r="A55" t="s">
        <v>1126</v>
      </c>
      <c r="B55" s="8" t="s">
        <v>10476</v>
      </c>
      <c r="C55" s="8" t="s">
        <v>12342</v>
      </c>
      <c r="E55" t="s">
        <v>10932</v>
      </c>
      <c r="F55">
        <v>147</v>
      </c>
      <c r="G55" t="s">
        <v>10892</v>
      </c>
    </row>
    <row r="56" spans="1:7" x14ac:dyDescent="0.25">
      <c r="A56" t="s">
        <v>1123</v>
      </c>
      <c r="B56" s="8" t="s">
        <v>10477</v>
      </c>
      <c r="C56" s="8" t="s">
        <v>12344</v>
      </c>
      <c r="E56" t="s">
        <v>10933</v>
      </c>
      <c r="F56">
        <v>150</v>
      </c>
      <c r="G56" t="s">
        <v>10892</v>
      </c>
    </row>
    <row r="57" spans="1:7" x14ac:dyDescent="0.25">
      <c r="A57" t="s">
        <v>1120</v>
      </c>
      <c r="B57" s="8" t="s">
        <v>10478</v>
      </c>
      <c r="C57" s="8" t="s">
        <v>12345</v>
      </c>
      <c r="E57" t="s">
        <v>10934</v>
      </c>
      <c r="F57">
        <v>151</v>
      </c>
      <c r="G57" t="s">
        <v>10892</v>
      </c>
    </row>
    <row r="58" spans="1:7" x14ac:dyDescent="0.25">
      <c r="A58" t="s">
        <v>576</v>
      </c>
      <c r="B58" s="8" t="s">
        <v>10479</v>
      </c>
      <c r="C58" s="8" t="s">
        <v>12346</v>
      </c>
      <c r="E58" t="s">
        <v>10935</v>
      </c>
      <c r="F58">
        <v>200</v>
      </c>
      <c r="G58" t="s">
        <v>10892</v>
      </c>
    </row>
    <row r="59" spans="1:7" x14ac:dyDescent="0.25">
      <c r="A59" t="s">
        <v>1084</v>
      </c>
      <c r="B59" s="8" t="s">
        <v>10133</v>
      </c>
      <c r="C59" s="8" t="s">
        <v>12347</v>
      </c>
      <c r="E59" t="s">
        <v>10943</v>
      </c>
      <c r="F59">
        <v>210</v>
      </c>
      <c r="G59" t="s">
        <v>10892</v>
      </c>
    </row>
    <row r="60" spans="1:7" x14ac:dyDescent="0.25">
      <c r="A60" t="s">
        <v>1218</v>
      </c>
      <c r="B60" s="8" t="s">
        <v>10481</v>
      </c>
      <c r="C60" s="8" t="s">
        <v>12348</v>
      </c>
      <c r="E60" t="s">
        <v>10944</v>
      </c>
      <c r="F60">
        <v>211</v>
      </c>
      <c r="G60" t="s">
        <v>10892</v>
      </c>
    </row>
    <row r="61" spans="1:7" x14ac:dyDescent="0.25">
      <c r="A61" t="s">
        <v>1011</v>
      </c>
      <c r="B61" s="8" t="s">
        <v>10485</v>
      </c>
      <c r="C61" s="8" t="s">
        <v>12349</v>
      </c>
      <c r="E61" t="s">
        <v>10949</v>
      </c>
      <c r="F61">
        <v>216</v>
      </c>
      <c r="G61" t="s">
        <v>10892</v>
      </c>
    </row>
    <row r="62" spans="1:7" x14ac:dyDescent="0.25">
      <c r="A62" t="s">
        <v>910</v>
      </c>
      <c r="B62" s="8" t="s">
        <v>10178</v>
      </c>
      <c r="C62" s="8" t="s">
        <v>12350</v>
      </c>
      <c r="E62" t="s">
        <v>10950</v>
      </c>
      <c r="F62">
        <v>217</v>
      </c>
      <c r="G62" t="s">
        <v>10892</v>
      </c>
    </row>
    <row r="63" spans="1:7" x14ac:dyDescent="0.25">
      <c r="A63" t="s">
        <v>1144</v>
      </c>
      <c r="B63" s="8" t="s">
        <v>10486</v>
      </c>
      <c r="C63" s="8" t="s">
        <v>12351</v>
      </c>
      <c r="E63" t="s">
        <v>10956</v>
      </c>
      <c r="F63">
        <v>235</v>
      </c>
      <c r="G63" t="s">
        <v>10892</v>
      </c>
    </row>
    <row r="64" spans="1:7" x14ac:dyDescent="0.25">
      <c r="A64" t="s">
        <v>1141</v>
      </c>
      <c r="B64" s="8" t="s">
        <v>10487</v>
      </c>
      <c r="C64" s="8" t="s">
        <v>12352</v>
      </c>
      <c r="E64" t="s">
        <v>10957</v>
      </c>
      <c r="F64">
        <v>236</v>
      </c>
      <c r="G64" t="s">
        <v>10892</v>
      </c>
    </row>
    <row r="65" spans="1:7" x14ac:dyDescent="0.25">
      <c r="A65" t="s">
        <v>1037</v>
      </c>
      <c r="B65" s="8" t="s">
        <v>10134</v>
      </c>
      <c r="C65" s="8" t="s">
        <v>12353</v>
      </c>
      <c r="E65" t="s">
        <v>10966</v>
      </c>
      <c r="F65">
        <v>253</v>
      </c>
      <c r="G65" t="s">
        <v>10892</v>
      </c>
    </row>
    <row r="66" spans="1:7" x14ac:dyDescent="0.25">
      <c r="A66" t="s">
        <v>840</v>
      </c>
      <c r="B66" s="8" t="s">
        <v>10490</v>
      </c>
      <c r="C66" s="8" t="s">
        <v>12354</v>
      </c>
      <c r="E66" t="s">
        <v>10967</v>
      </c>
      <c r="F66">
        <v>254</v>
      </c>
      <c r="G66" t="s">
        <v>10892</v>
      </c>
    </row>
    <row r="67" spans="1:7" x14ac:dyDescent="0.25">
      <c r="A67" t="s">
        <v>1534</v>
      </c>
      <c r="B67" s="8" t="s">
        <v>10491</v>
      </c>
      <c r="C67" s="8" t="s">
        <v>12355</v>
      </c>
      <c r="E67" t="s">
        <v>10969</v>
      </c>
      <c r="F67">
        <v>260</v>
      </c>
      <c r="G67" t="s">
        <v>10892</v>
      </c>
    </row>
    <row r="68" spans="1:7" s="10" customFormat="1" x14ac:dyDescent="0.25">
      <c r="A68" s="10" t="s">
        <v>1168</v>
      </c>
      <c r="B68" s="61" t="s">
        <v>10493</v>
      </c>
      <c r="C68" s="61" t="s">
        <v>12325</v>
      </c>
      <c r="D68" s="10" t="s">
        <v>12356</v>
      </c>
      <c r="E68" s="10" t="s">
        <v>10979</v>
      </c>
      <c r="F68" s="10">
        <v>283</v>
      </c>
      <c r="G68" s="10" t="s">
        <v>10892</v>
      </c>
    </row>
    <row r="69" spans="1:7" s="10" customFormat="1" x14ac:dyDescent="0.25">
      <c r="A69" s="10" t="s">
        <v>1022</v>
      </c>
      <c r="B69" s="61" t="s">
        <v>10179</v>
      </c>
      <c r="C69" s="61" t="s">
        <v>1022</v>
      </c>
      <c r="D69" s="10" t="s">
        <v>12357</v>
      </c>
      <c r="E69" s="10" t="s">
        <v>10994</v>
      </c>
      <c r="F69" s="10">
        <v>420</v>
      </c>
      <c r="G69" s="10" t="s">
        <v>10892</v>
      </c>
    </row>
    <row r="70" spans="1:7" x14ac:dyDescent="0.25">
      <c r="A70" t="s">
        <v>1274</v>
      </c>
      <c r="B70" s="8" t="s">
        <v>10496</v>
      </c>
      <c r="C70" s="8" t="s">
        <v>11005</v>
      </c>
      <c r="E70" t="s">
        <v>11005</v>
      </c>
      <c r="F70">
        <v>630</v>
      </c>
      <c r="G70" t="s">
        <v>10892</v>
      </c>
    </row>
    <row r="71" spans="1:7" x14ac:dyDescent="0.25">
      <c r="A71" t="s">
        <v>1271</v>
      </c>
      <c r="B71" s="8" t="s">
        <v>10497</v>
      </c>
      <c r="C71" s="8" t="s">
        <v>11006</v>
      </c>
      <c r="E71" t="s">
        <v>11006</v>
      </c>
      <c r="F71">
        <v>640</v>
      </c>
      <c r="G71" t="s">
        <v>10892</v>
      </c>
    </row>
    <row r="72" spans="1:7" x14ac:dyDescent="0.25">
      <c r="A72" t="s">
        <v>1254</v>
      </c>
      <c r="B72" s="8" t="s">
        <v>10498</v>
      </c>
      <c r="C72" s="8" t="s">
        <v>11007</v>
      </c>
      <c r="E72" t="s">
        <v>11007</v>
      </c>
      <c r="F72">
        <v>650</v>
      </c>
      <c r="G72" t="s">
        <v>10892</v>
      </c>
    </row>
    <row r="73" spans="1:7" x14ac:dyDescent="0.25">
      <c r="A73" t="s">
        <v>398</v>
      </c>
      <c r="B73" s="8" t="s">
        <v>10499</v>
      </c>
      <c r="C73" s="8" t="s">
        <v>12358</v>
      </c>
      <c r="E73" t="s">
        <v>11010</v>
      </c>
      <c r="F73">
        <v>720</v>
      </c>
      <c r="G73" t="s">
        <v>10892</v>
      </c>
    </row>
    <row r="74" spans="1:7" x14ac:dyDescent="0.25">
      <c r="A74" t="s">
        <v>861</v>
      </c>
      <c r="B74" s="8" t="s">
        <v>10500</v>
      </c>
      <c r="C74" s="8" t="s">
        <v>12359</v>
      </c>
      <c r="E74" t="s">
        <v>11014</v>
      </c>
      <c r="F74">
        <v>740</v>
      </c>
      <c r="G74" t="s">
        <v>10892</v>
      </c>
    </row>
    <row r="75" spans="1:7" x14ac:dyDescent="0.25">
      <c r="A75" t="s">
        <v>749</v>
      </c>
      <c r="B75" s="8" t="s">
        <v>10501</v>
      </c>
      <c r="C75" s="8" t="s">
        <v>12360</v>
      </c>
      <c r="E75" t="s">
        <v>11015</v>
      </c>
      <c r="F75">
        <v>750</v>
      </c>
      <c r="G75" t="s">
        <v>10892</v>
      </c>
    </row>
    <row r="76" spans="1:7" x14ac:dyDescent="0.25">
      <c r="A76" t="s">
        <v>600</v>
      </c>
      <c r="B76" s="8" t="s">
        <v>10502</v>
      </c>
      <c r="C76" s="8" t="s">
        <v>12361</v>
      </c>
      <c r="E76" t="s">
        <v>11016</v>
      </c>
      <c r="F76">
        <v>760</v>
      </c>
      <c r="G76" t="s">
        <v>10892</v>
      </c>
    </row>
    <row r="77" spans="1:7" x14ac:dyDescent="0.25">
      <c r="A77" t="s">
        <v>931</v>
      </c>
      <c r="B77" s="8" t="s">
        <v>10503</v>
      </c>
      <c r="C77" s="8" t="s">
        <v>12362</v>
      </c>
      <c r="D77" t="s">
        <v>12365</v>
      </c>
      <c r="G77" t="s">
        <v>10892</v>
      </c>
    </row>
    <row r="78" spans="1:7" x14ac:dyDescent="0.25">
      <c r="A78" t="s">
        <v>958</v>
      </c>
      <c r="B78" s="8" t="s">
        <v>10504</v>
      </c>
      <c r="C78" s="8" t="s">
        <v>12363</v>
      </c>
      <c r="D78" t="s">
        <v>12327</v>
      </c>
      <c r="G78" t="s">
        <v>10892</v>
      </c>
    </row>
    <row r="79" spans="1:7" x14ac:dyDescent="0.25">
      <c r="A79" t="s">
        <v>1283</v>
      </c>
      <c r="B79" s="8" t="s">
        <v>10505</v>
      </c>
      <c r="C79" s="8" t="s">
        <v>12364</v>
      </c>
      <c r="D79" t="s">
        <v>12332</v>
      </c>
      <c r="G79" t="s">
        <v>10892</v>
      </c>
    </row>
    <row r="80" spans="1:7" x14ac:dyDescent="0.25">
      <c r="A80" t="s">
        <v>1209</v>
      </c>
      <c r="B80" s="8" t="s">
        <v>10506</v>
      </c>
      <c r="C80" s="8" t="s">
        <v>12368</v>
      </c>
      <c r="D80" t="s">
        <v>12365</v>
      </c>
      <c r="G80" t="s">
        <v>10892</v>
      </c>
    </row>
    <row r="81" spans="1:7" x14ac:dyDescent="0.25">
      <c r="A81" t="s">
        <v>1206</v>
      </c>
      <c r="B81" s="8" t="s">
        <v>10507</v>
      </c>
      <c r="C81" s="8" t="s">
        <v>12367</v>
      </c>
      <c r="D81" t="s">
        <v>12327</v>
      </c>
      <c r="G81" t="s">
        <v>10892</v>
      </c>
    </row>
    <row r="82" spans="1:7" x14ac:dyDescent="0.25">
      <c r="A82" t="s">
        <v>1242</v>
      </c>
      <c r="B82" s="8" t="s">
        <v>10508</v>
      </c>
      <c r="C82" s="8" t="s">
        <v>12369</v>
      </c>
      <c r="D82" t="s">
        <v>12366</v>
      </c>
      <c r="G82" t="s">
        <v>10892</v>
      </c>
    </row>
    <row r="83" spans="1:7" x14ac:dyDescent="0.25">
      <c r="A83" t="s">
        <v>1239</v>
      </c>
      <c r="B83" s="8" t="s">
        <v>10509</v>
      </c>
      <c r="C83" s="8" t="s">
        <v>12370</v>
      </c>
      <c r="D83" t="s">
        <v>12327</v>
      </c>
      <c r="G83" t="s">
        <v>10892</v>
      </c>
    </row>
    <row r="84" spans="1:7" x14ac:dyDescent="0.25">
      <c r="A84" t="s">
        <v>1236</v>
      </c>
      <c r="B84" s="8" t="s">
        <v>10510</v>
      </c>
      <c r="C84" s="8" t="s">
        <v>12371</v>
      </c>
      <c r="G84" t="s">
        <v>10892</v>
      </c>
    </row>
    <row r="85" spans="1:7" x14ac:dyDescent="0.25">
      <c r="A85" t="s">
        <v>1263</v>
      </c>
      <c r="B85" s="8" t="s">
        <v>10511</v>
      </c>
      <c r="C85" s="8" t="s">
        <v>12372</v>
      </c>
      <c r="D85" t="s">
        <v>12332</v>
      </c>
      <c r="G85" t="s">
        <v>10892</v>
      </c>
    </row>
    <row r="86" spans="1:7" x14ac:dyDescent="0.25">
      <c r="A86" t="s">
        <v>975</v>
      </c>
      <c r="B86" s="8" t="s">
        <v>10512</v>
      </c>
      <c r="C86" s="8" t="s">
        <v>975</v>
      </c>
      <c r="G86" t="s">
        <v>10892</v>
      </c>
    </row>
    <row r="87" spans="1:7" x14ac:dyDescent="0.25">
      <c r="A87" t="s">
        <v>1108</v>
      </c>
      <c r="B87" s="8" t="s">
        <v>10513</v>
      </c>
      <c r="C87" s="8" t="s">
        <v>1108</v>
      </c>
      <c r="G87" t="s">
        <v>10892</v>
      </c>
    </row>
    <row r="88" spans="1:7" x14ac:dyDescent="0.25">
      <c r="A88" t="s">
        <v>1304</v>
      </c>
      <c r="B88" s="8" t="s">
        <v>10135</v>
      </c>
      <c r="C88" s="8" t="s">
        <v>1304</v>
      </c>
      <c r="G88" t="s">
        <v>10892</v>
      </c>
    </row>
    <row r="89" spans="1:7" x14ac:dyDescent="0.25">
      <c r="A89" t="s">
        <v>1330</v>
      </c>
      <c r="B89" s="8" t="s">
        <v>10136</v>
      </c>
      <c r="C89" s="8" t="s">
        <v>12388</v>
      </c>
      <c r="D89" t="s">
        <v>12387</v>
      </c>
      <c r="G89" t="s">
        <v>10892</v>
      </c>
    </row>
    <row r="90" spans="1:7" x14ac:dyDescent="0.25">
      <c r="A90" t="s">
        <v>1336</v>
      </c>
      <c r="B90" s="8" t="s">
        <v>10514</v>
      </c>
      <c r="C90" s="8" t="s">
        <v>12389</v>
      </c>
      <c r="D90" t="s">
        <v>12387</v>
      </c>
      <c r="G90" t="s">
        <v>10892</v>
      </c>
    </row>
    <row r="91" spans="1:7" x14ac:dyDescent="0.25">
      <c r="A91" t="s">
        <v>1333</v>
      </c>
      <c r="B91" s="8" t="s">
        <v>10137</v>
      </c>
      <c r="C91" s="8" t="s">
        <v>12390</v>
      </c>
      <c r="D91" t="s">
        <v>12387</v>
      </c>
      <c r="G91" t="s">
        <v>10892</v>
      </c>
    </row>
    <row r="92" spans="1:7" x14ac:dyDescent="0.25">
      <c r="A92" t="s">
        <v>1298</v>
      </c>
      <c r="B92" s="8" t="s">
        <v>10515</v>
      </c>
      <c r="C92" s="8" t="s">
        <v>12385</v>
      </c>
      <c r="D92" t="s">
        <v>12383</v>
      </c>
      <c r="G92" t="s">
        <v>10892</v>
      </c>
    </row>
    <row r="93" spans="1:7" x14ac:dyDescent="0.25">
      <c r="A93" t="s">
        <v>1129</v>
      </c>
      <c r="B93" s="8" t="s">
        <v>10516</v>
      </c>
      <c r="C93" s="8" t="s">
        <v>12386</v>
      </c>
      <c r="D93" t="s">
        <v>12332</v>
      </c>
      <c r="G93" t="s">
        <v>10892</v>
      </c>
    </row>
    <row r="94" spans="1:7" x14ac:dyDescent="0.25">
      <c r="A94" t="s">
        <v>978</v>
      </c>
      <c r="B94" s="8" t="s">
        <v>10517</v>
      </c>
      <c r="C94" s="8" t="s">
        <v>12376</v>
      </c>
      <c r="D94" t="s">
        <v>12375</v>
      </c>
      <c r="G94" t="s">
        <v>10892</v>
      </c>
    </row>
    <row r="95" spans="1:7" x14ac:dyDescent="0.25">
      <c r="A95" t="s">
        <v>972</v>
      </c>
      <c r="B95" s="8" t="s">
        <v>10518</v>
      </c>
      <c r="C95" s="8" t="s">
        <v>12373</v>
      </c>
      <c r="D95" t="s">
        <v>12327</v>
      </c>
      <c r="G95" t="s">
        <v>10892</v>
      </c>
    </row>
    <row r="96" spans="1:7" x14ac:dyDescent="0.25">
      <c r="A96" t="s">
        <v>1350</v>
      </c>
      <c r="B96" s="8" t="s">
        <v>10519</v>
      </c>
      <c r="C96" s="8" t="s">
        <v>12377</v>
      </c>
      <c r="D96" t="s">
        <v>12374</v>
      </c>
      <c r="G96" t="s">
        <v>10892</v>
      </c>
    </row>
    <row r="97" spans="1:7" x14ac:dyDescent="0.25">
      <c r="A97" t="s">
        <v>1084</v>
      </c>
      <c r="B97" s="8" t="s">
        <v>10520</v>
      </c>
      <c r="C97" s="8" t="s">
        <v>12378</v>
      </c>
      <c r="D97" t="s">
        <v>12365</v>
      </c>
      <c r="G97" t="s">
        <v>10892</v>
      </c>
    </row>
    <row r="98" spans="1:7" x14ac:dyDescent="0.25">
      <c r="A98" t="s">
        <v>1150</v>
      </c>
      <c r="B98" s="8" t="s">
        <v>10521</v>
      </c>
      <c r="C98" s="8" t="s">
        <v>12379</v>
      </c>
      <c r="D98" t="s">
        <v>12327</v>
      </c>
      <c r="G98" t="s">
        <v>10892</v>
      </c>
    </row>
    <row r="99" spans="1:7" x14ac:dyDescent="0.25">
      <c r="A99" t="s">
        <v>987</v>
      </c>
      <c r="B99" s="8" t="s">
        <v>10522</v>
      </c>
      <c r="C99" s="8" t="s">
        <v>12381</v>
      </c>
      <c r="D99" t="s">
        <v>12375</v>
      </c>
      <c r="G99" t="s">
        <v>10892</v>
      </c>
    </row>
    <row r="100" spans="1:7" x14ac:dyDescent="0.25">
      <c r="A100" t="s">
        <v>981</v>
      </c>
      <c r="B100" s="8" t="s">
        <v>10523</v>
      </c>
      <c r="C100" s="8" t="s">
        <v>12380</v>
      </c>
      <c r="D100" t="s">
        <v>12327</v>
      </c>
      <c r="G100" t="s">
        <v>10892</v>
      </c>
    </row>
    <row r="101" spans="1:7" x14ac:dyDescent="0.25">
      <c r="A101" t="s">
        <v>964</v>
      </c>
      <c r="B101" s="8" t="s">
        <v>10524</v>
      </c>
      <c r="C101" s="8" t="s">
        <v>12382</v>
      </c>
      <c r="D101" t="s">
        <v>12332</v>
      </c>
      <c r="G101" t="s">
        <v>10892</v>
      </c>
    </row>
    <row r="102" spans="1:7" x14ac:dyDescent="0.25">
      <c r="A102" t="s">
        <v>1260</v>
      </c>
      <c r="B102" s="8" t="s">
        <v>10525</v>
      </c>
      <c r="C102" s="8" t="s">
        <v>12392</v>
      </c>
      <c r="D102" t="s">
        <v>12326</v>
      </c>
      <c r="G102" t="s">
        <v>10892</v>
      </c>
    </row>
    <row r="103" spans="1:7" x14ac:dyDescent="0.25">
      <c r="A103" t="s">
        <v>1162</v>
      </c>
      <c r="B103" s="8" t="s">
        <v>10526</v>
      </c>
      <c r="C103" s="8" t="s">
        <v>12393</v>
      </c>
      <c r="D103" t="s">
        <v>12384</v>
      </c>
      <c r="G103" t="s">
        <v>10892</v>
      </c>
    </row>
    <row r="104" spans="1:7" x14ac:dyDescent="0.25">
      <c r="A104" t="s">
        <v>1165</v>
      </c>
      <c r="B104" s="8" t="s">
        <v>10527</v>
      </c>
      <c r="C104" s="8" t="s">
        <v>12395</v>
      </c>
      <c r="D104" t="s">
        <v>12394</v>
      </c>
      <c r="G104" t="s">
        <v>10892</v>
      </c>
    </row>
    <row r="105" spans="1:7" x14ac:dyDescent="0.25">
      <c r="A105" t="s">
        <v>1177</v>
      </c>
      <c r="B105" s="8" t="s">
        <v>10528</v>
      </c>
      <c r="C105" s="8" t="s">
        <v>12396</v>
      </c>
      <c r="D105" t="s">
        <v>12397</v>
      </c>
      <c r="G105" t="s">
        <v>10892</v>
      </c>
    </row>
    <row r="106" spans="1:7" x14ac:dyDescent="0.25">
      <c r="A106" t="s">
        <v>1376</v>
      </c>
      <c r="B106" s="8" t="s">
        <v>10529</v>
      </c>
      <c r="C106" s="8" t="s">
        <v>12398</v>
      </c>
      <c r="G106" t="s">
        <v>10892</v>
      </c>
    </row>
    <row r="107" spans="1:7" x14ac:dyDescent="0.25">
      <c r="A107" t="s">
        <v>940</v>
      </c>
      <c r="B107" s="8" t="s">
        <v>10530</v>
      </c>
      <c r="C107" s="8" t="s">
        <v>940</v>
      </c>
      <c r="G107" t="s">
        <v>10892</v>
      </c>
    </row>
    <row r="108" spans="1:7" x14ac:dyDescent="0.25">
      <c r="A108" t="s">
        <v>1111</v>
      </c>
      <c r="B108" s="8" t="s">
        <v>10531</v>
      </c>
      <c r="C108" s="8" t="s">
        <v>1111</v>
      </c>
      <c r="G108" t="s">
        <v>10892</v>
      </c>
    </row>
    <row r="109" spans="1:7" x14ac:dyDescent="0.25">
      <c r="A109" t="s">
        <v>1156</v>
      </c>
      <c r="B109" s="8" t="s">
        <v>10532</v>
      </c>
      <c r="C109" s="8" t="s">
        <v>12402</v>
      </c>
      <c r="D109" t="s">
        <v>12327</v>
      </c>
      <c r="G109" t="s">
        <v>10892</v>
      </c>
    </row>
    <row r="110" spans="1:7" x14ac:dyDescent="0.25">
      <c r="A110" t="s">
        <v>1025</v>
      </c>
      <c r="B110" s="8" t="s">
        <v>10533</v>
      </c>
      <c r="C110" s="8" t="s">
        <v>1025</v>
      </c>
      <c r="G110" t="s">
        <v>10892</v>
      </c>
    </row>
    <row r="111" spans="1:7" x14ac:dyDescent="0.25">
      <c r="A111" t="s">
        <v>1192</v>
      </c>
      <c r="B111" s="8" t="s">
        <v>10534</v>
      </c>
      <c r="C111" s="8" t="s">
        <v>12399</v>
      </c>
      <c r="D111" t="s">
        <v>12218</v>
      </c>
      <c r="G111" t="s">
        <v>10892</v>
      </c>
    </row>
    <row r="112" spans="1:7" x14ac:dyDescent="0.25">
      <c r="A112" t="s">
        <v>1079</v>
      </c>
      <c r="B112" s="8" t="s">
        <v>10535</v>
      </c>
      <c r="C112" s="8" t="s">
        <v>12400</v>
      </c>
      <c r="D112" t="s">
        <v>12307</v>
      </c>
      <c r="G112" t="s">
        <v>10892</v>
      </c>
    </row>
    <row r="113" spans="1:7" x14ac:dyDescent="0.25">
      <c r="A113" t="s">
        <v>1198</v>
      </c>
      <c r="B113" s="8" t="s">
        <v>10536</v>
      </c>
      <c r="C113" s="8" t="s">
        <v>12401</v>
      </c>
      <c r="D113" t="s">
        <v>12391</v>
      </c>
      <c r="G113" t="s">
        <v>10892</v>
      </c>
    </row>
    <row r="114" spans="1:7" x14ac:dyDescent="0.25">
      <c r="A114" t="s">
        <v>984</v>
      </c>
      <c r="B114" s="8" t="s">
        <v>10537</v>
      </c>
      <c r="C114" s="8" t="s">
        <v>984</v>
      </c>
      <c r="G114" t="s">
        <v>10892</v>
      </c>
    </row>
    <row r="115" spans="1:7" x14ac:dyDescent="0.25">
      <c r="A115" t="s">
        <v>1417</v>
      </c>
      <c r="B115" s="8" t="s">
        <v>10538</v>
      </c>
      <c r="C115" s="8" t="s">
        <v>1417</v>
      </c>
      <c r="G115" t="s">
        <v>10892</v>
      </c>
    </row>
    <row r="116" spans="1:7" x14ac:dyDescent="0.25">
      <c r="A116" t="s">
        <v>1058</v>
      </c>
      <c r="B116" s="8" t="s">
        <v>10539</v>
      </c>
      <c r="C116" s="8" t="s">
        <v>12403</v>
      </c>
      <c r="D116" t="s">
        <v>12327</v>
      </c>
      <c r="G116" t="s">
        <v>10892</v>
      </c>
    </row>
    <row r="117" spans="1:7" x14ac:dyDescent="0.25">
      <c r="A117" t="s">
        <v>1138</v>
      </c>
      <c r="B117" s="8" t="s">
        <v>12233</v>
      </c>
      <c r="C117" s="8" t="s">
        <v>1138</v>
      </c>
      <c r="G117" t="s">
        <v>10892</v>
      </c>
    </row>
    <row r="118" spans="1:7" x14ac:dyDescent="0.25">
      <c r="A118" t="s">
        <v>969</v>
      </c>
      <c r="B118" s="8" t="s">
        <v>10540</v>
      </c>
      <c r="C118" s="8" t="s">
        <v>969</v>
      </c>
      <c r="G118" t="s">
        <v>10892</v>
      </c>
    </row>
    <row r="119" spans="1:7" x14ac:dyDescent="0.25">
      <c r="A119" t="s">
        <v>1277</v>
      </c>
      <c r="B119" s="8" t="s">
        <v>10541</v>
      </c>
      <c r="C119" s="8" t="s">
        <v>1277</v>
      </c>
      <c r="D119" t="s">
        <v>12374</v>
      </c>
      <c r="G119" t="s">
        <v>10892</v>
      </c>
    </row>
    <row r="120" spans="1:7" x14ac:dyDescent="0.25">
      <c r="A120" t="s">
        <v>1362</v>
      </c>
      <c r="B120" s="8" t="s">
        <v>10542</v>
      </c>
      <c r="C120" s="8" t="s">
        <v>1362</v>
      </c>
      <c r="G120" t="s">
        <v>10892</v>
      </c>
    </row>
    <row r="121" spans="1:7" x14ac:dyDescent="0.25">
      <c r="A121" t="s">
        <v>1215</v>
      </c>
      <c r="B121" s="8" t="s">
        <v>10543</v>
      </c>
      <c r="C121" s="8" t="s">
        <v>1215</v>
      </c>
      <c r="D121" t="s">
        <v>12405</v>
      </c>
      <c r="G121" t="s">
        <v>10892</v>
      </c>
    </row>
    <row r="122" spans="1:7" x14ac:dyDescent="0.25">
      <c r="A122" t="s">
        <v>1212</v>
      </c>
      <c r="B122" s="8" t="s">
        <v>10544</v>
      </c>
      <c r="C122" s="8" t="s">
        <v>12404</v>
      </c>
      <c r="D122" t="s">
        <v>12327</v>
      </c>
      <c r="G122" t="s">
        <v>10892</v>
      </c>
    </row>
    <row r="123" spans="1:7" x14ac:dyDescent="0.25">
      <c r="A123" t="s">
        <v>756</v>
      </c>
      <c r="B123" s="8" t="s">
        <v>10545</v>
      </c>
      <c r="C123" s="8" t="s">
        <v>756</v>
      </c>
      <c r="G123" t="s">
        <v>10892</v>
      </c>
    </row>
    <row r="124" spans="1:7" x14ac:dyDescent="0.25">
      <c r="A124" t="s">
        <v>1341</v>
      </c>
      <c r="B124" s="8" t="s">
        <v>10546</v>
      </c>
      <c r="C124" s="8" t="s">
        <v>1341</v>
      </c>
      <c r="G124" t="s">
        <v>10892</v>
      </c>
    </row>
    <row r="125" spans="1:7" x14ac:dyDescent="0.25">
      <c r="A125" t="s">
        <v>1180</v>
      </c>
      <c r="B125" s="8" t="s">
        <v>10547</v>
      </c>
      <c r="C125" s="8" t="s">
        <v>1180</v>
      </c>
      <c r="G125" t="s">
        <v>10892</v>
      </c>
    </row>
    <row r="126" spans="1:7" x14ac:dyDescent="0.25">
      <c r="A126" t="s">
        <v>1183</v>
      </c>
      <c r="B126" s="8" t="s">
        <v>10548</v>
      </c>
      <c r="C126" s="8" t="s">
        <v>1183</v>
      </c>
      <c r="G126" t="s">
        <v>10892</v>
      </c>
    </row>
    <row r="127" spans="1:7" x14ac:dyDescent="0.25">
      <c r="A127" t="s">
        <v>1347</v>
      </c>
      <c r="B127" s="8" t="s">
        <v>10549</v>
      </c>
      <c r="C127" s="8" t="s">
        <v>1347</v>
      </c>
      <c r="G127" t="s">
        <v>10892</v>
      </c>
    </row>
    <row r="128" spans="1:7" x14ac:dyDescent="0.25">
      <c r="A128" t="s">
        <v>1251</v>
      </c>
      <c r="B128" s="8" t="s">
        <v>10550</v>
      </c>
      <c r="C128" s="8" t="s">
        <v>1251</v>
      </c>
      <c r="D128" t="s">
        <v>12397</v>
      </c>
      <c r="G128" t="s">
        <v>10892</v>
      </c>
    </row>
    <row r="129" spans="1:7" x14ac:dyDescent="0.25">
      <c r="A129" t="s">
        <v>1186</v>
      </c>
      <c r="B129" s="8" t="s">
        <v>12234</v>
      </c>
      <c r="C129" s="8" t="s">
        <v>1186</v>
      </c>
      <c r="G129" t="s">
        <v>10892</v>
      </c>
    </row>
    <row r="130" spans="1:7" x14ac:dyDescent="0.25">
      <c r="A130" t="s">
        <v>1061</v>
      </c>
      <c r="B130" s="8" t="s">
        <v>12235</v>
      </c>
      <c r="C130" s="8" t="s">
        <v>1061</v>
      </c>
      <c r="D130" t="s">
        <v>12327</v>
      </c>
      <c r="G130" t="s">
        <v>10892</v>
      </c>
    </row>
    <row r="131" spans="1:7" x14ac:dyDescent="0.25">
      <c r="A131" t="s">
        <v>1399</v>
      </c>
      <c r="B131" s="8" t="s">
        <v>12236</v>
      </c>
      <c r="C131" s="8" t="s">
        <v>1399</v>
      </c>
      <c r="G131" t="s">
        <v>10892</v>
      </c>
    </row>
    <row r="132" spans="1:7" x14ac:dyDescent="0.25">
      <c r="A132" t="s">
        <v>1159</v>
      </c>
      <c r="B132" s="8" t="s">
        <v>12237</v>
      </c>
      <c r="C132" s="8" t="s">
        <v>1159</v>
      </c>
      <c r="G132" t="s">
        <v>10892</v>
      </c>
    </row>
    <row r="133" spans="1:7" x14ac:dyDescent="0.25">
      <c r="A133" t="s">
        <v>1307</v>
      </c>
      <c r="B133" s="8" t="s">
        <v>12238</v>
      </c>
      <c r="C133" s="8" t="s">
        <v>1307</v>
      </c>
      <c r="D133" t="s">
        <v>12327</v>
      </c>
      <c r="G133" t="s">
        <v>10892</v>
      </c>
    </row>
    <row r="134" spans="1:7" x14ac:dyDescent="0.25">
      <c r="A134" t="s">
        <v>1309</v>
      </c>
      <c r="B134" s="8" t="s">
        <v>12239</v>
      </c>
      <c r="C134" s="8" t="s">
        <v>1309</v>
      </c>
      <c r="D134" t="s">
        <v>12327</v>
      </c>
      <c r="G134" t="s">
        <v>10892</v>
      </c>
    </row>
    <row r="135" spans="1:7" x14ac:dyDescent="0.25">
      <c r="A135" t="s">
        <v>1321</v>
      </c>
      <c r="B135" s="8" t="s">
        <v>12240</v>
      </c>
      <c r="C135" s="8" t="s">
        <v>1321</v>
      </c>
      <c r="D135" t="s">
        <v>12327</v>
      </c>
      <c r="G135" t="s">
        <v>10892</v>
      </c>
    </row>
    <row r="136" spans="1:7" x14ac:dyDescent="0.25">
      <c r="A136" t="s">
        <v>1324</v>
      </c>
      <c r="B136" s="8" t="s">
        <v>10551</v>
      </c>
      <c r="C136" s="8" t="s">
        <v>12421</v>
      </c>
      <c r="G136" t="s">
        <v>10892</v>
      </c>
    </row>
    <row r="137" spans="1:7" x14ac:dyDescent="0.25">
      <c r="A137" t="s">
        <v>1153</v>
      </c>
      <c r="B137" s="8" t="s">
        <v>10396</v>
      </c>
      <c r="C137" s="8" t="s">
        <v>12420</v>
      </c>
      <c r="G137" t="s">
        <v>10892</v>
      </c>
    </row>
    <row r="138" spans="1:7" x14ac:dyDescent="0.25">
      <c r="A138" t="s">
        <v>1174</v>
      </c>
      <c r="B138" s="8" t="s">
        <v>10180</v>
      </c>
      <c r="C138" s="8" t="s">
        <v>1174</v>
      </c>
      <c r="G138" t="s">
        <v>10892</v>
      </c>
    </row>
    <row r="139" spans="1:7" x14ac:dyDescent="0.25">
      <c r="A139" t="s">
        <v>990</v>
      </c>
      <c r="B139" s="8" t="s">
        <v>12231</v>
      </c>
      <c r="C139" s="8" t="s">
        <v>990</v>
      </c>
      <c r="D139" t="s">
        <v>12327</v>
      </c>
      <c r="G139" t="s">
        <v>10892</v>
      </c>
    </row>
    <row r="140" spans="1:7" x14ac:dyDescent="0.25">
      <c r="A140" t="s">
        <v>1076</v>
      </c>
      <c r="B140" s="8" t="s">
        <v>10181</v>
      </c>
      <c r="C140" s="8" t="s">
        <v>1076</v>
      </c>
      <c r="G140" t="s">
        <v>10892</v>
      </c>
    </row>
    <row r="141" spans="1:7" x14ac:dyDescent="0.25">
      <c r="A141" t="s">
        <v>1070</v>
      </c>
      <c r="B141" s="8" t="s">
        <v>10182</v>
      </c>
      <c r="C141" s="8" t="s">
        <v>1070</v>
      </c>
      <c r="G141" t="s">
        <v>10892</v>
      </c>
    </row>
    <row r="142" spans="1:7" x14ac:dyDescent="0.25">
      <c r="A142" t="s">
        <v>1171</v>
      </c>
      <c r="B142" s="8" t="s">
        <v>10183</v>
      </c>
      <c r="C142" s="8" t="s">
        <v>1171</v>
      </c>
      <c r="D142" t="s">
        <v>12218</v>
      </c>
      <c r="G142" t="s">
        <v>10892</v>
      </c>
    </row>
    <row r="143" spans="1:7" x14ac:dyDescent="0.25">
      <c r="A143" t="s">
        <v>1200</v>
      </c>
      <c r="B143" s="8" t="s">
        <v>10184</v>
      </c>
      <c r="C143" s="8" t="s">
        <v>1200</v>
      </c>
      <c r="D143" t="s">
        <v>12391</v>
      </c>
      <c r="G143" t="s">
        <v>10892</v>
      </c>
    </row>
    <row r="144" spans="1:7" x14ac:dyDescent="0.25">
      <c r="A144" t="s">
        <v>1327</v>
      </c>
      <c r="B144" s="8" t="s">
        <v>10185</v>
      </c>
      <c r="C144" s="8" t="s">
        <v>1327</v>
      </c>
      <c r="G144" t="s">
        <v>10892</v>
      </c>
    </row>
    <row r="145" spans="1:7" x14ac:dyDescent="0.25">
      <c r="A145" t="s">
        <v>949</v>
      </c>
      <c r="B145" s="8" t="s">
        <v>10186</v>
      </c>
      <c r="C145" s="8" t="s">
        <v>949</v>
      </c>
      <c r="G145" t="s">
        <v>10892</v>
      </c>
    </row>
    <row r="146" spans="1:7" x14ac:dyDescent="0.25">
      <c r="A146" t="s">
        <v>1315</v>
      </c>
      <c r="B146" s="8" t="s">
        <v>10187</v>
      </c>
      <c r="C146" s="8" t="s">
        <v>1315</v>
      </c>
      <c r="G146" t="s">
        <v>10892</v>
      </c>
    </row>
    <row r="147" spans="1:7" s="10" customFormat="1" x14ac:dyDescent="0.25">
      <c r="A147" s="10" t="s">
        <v>1289</v>
      </c>
      <c r="B147" s="61" t="s">
        <v>10188</v>
      </c>
      <c r="C147" s="61" t="s">
        <v>1289</v>
      </c>
      <c r="G147" s="10" t="s">
        <v>10892</v>
      </c>
    </row>
    <row r="148" spans="1:7" x14ac:dyDescent="0.25">
      <c r="A148" t="s">
        <v>937</v>
      </c>
      <c r="B148" s="8" t="s">
        <v>10189</v>
      </c>
      <c r="C148" s="8" t="s">
        <v>937</v>
      </c>
      <c r="G148" t="s">
        <v>10892</v>
      </c>
    </row>
    <row r="149" spans="1:7" x14ac:dyDescent="0.25">
      <c r="A149" t="s">
        <v>1055</v>
      </c>
      <c r="B149" s="8" t="s">
        <v>10190</v>
      </c>
      <c r="C149" s="8" t="s">
        <v>1055</v>
      </c>
      <c r="G149" t="s">
        <v>10892</v>
      </c>
    </row>
    <row r="150" spans="1:7" x14ac:dyDescent="0.25">
      <c r="A150" t="s">
        <v>1312</v>
      </c>
      <c r="B150" s="8" t="s">
        <v>10191</v>
      </c>
      <c r="C150" s="8" t="s">
        <v>1312</v>
      </c>
      <c r="G150" t="s">
        <v>10892</v>
      </c>
    </row>
    <row r="151" spans="1:7" x14ac:dyDescent="0.25">
      <c r="A151" t="s">
        <v>1031</v>
      </c>
      <c r="B151" s="8" t="s">
        <v>10192</v>
      </c>
      <c r="C151" s="8" t="s">
        <v>1031</v>
      </c>
      <c r="D151" t="s">
        <v>12365</v>
      </c>
      <c r="G151" t="s">
        <v>10892</v>
      </c>
    </row>
    <row r="152" spans="1:7" x14ac:dyDescent="0.25">
      <c r="A152" t="s">
        <v>1132</v>
      </c>
      <c r="B152" s="8" t="s">
        <v>10193</v>
      </c>
      <c r="C152" s="8" t="s">
        <v>1132</v>
      </c>
      <c r="G152" t="s">
        <v>10892</v>
      </c>
    </row>
    <row r="153" spans="1:7" x14ac:dyDescent="0.25">
      <c r="A153" t="s">
        <v>1005</v>
      </c>
      <c r="B153" s="8" t="s">
        <v>10194</v>
      </c>
      <c r="C153" s="8" t="s">
        <v>1005</v>
      </c>
      <c r="D153" t="s">
        <v>12327</v>
      </c>
      <c r="G153" t="s">
        <v>10892</v>
      </c>
    </row>
    <row r="154" spans="1:7" x14ac:dyDescent="0.25">
      <c r="A154" t="s">
        <v>1008</v>
      </c>
      <c r="B154" s="8" t="s">
        <v>10195</v>
      </c>
      <c r="C154" s="8" t="s">
        <v>1008</v>
      </c>
      <c r="D154" t="s">
        <v>12365</v>
      </c>
      <c r="G154" t="s">
        <v>10892</v>
      </c>
    </row>
    <row r="155" spans="1:7" x14ac:dyDescent="0.25">
      <c r="A155" t="s">
        <v>1040</v>
      </c>
      <c r="B155" s="8" t="s">
        <v>10196</v>
      </c>
      <c r="C155" s="8" t="s">
        <v>1040</v>
      </c>
      <c r="G155" t="s">
        <v>10892</v>
      </c>
    </row>
    <row r="156" spans="1:7" x14ac:dyDescent="0.25">
      <c r="A156" t="s">
        <v>1093</v>
      </c>
      <c r="B156" s="8" t="s">
        <v>10197</v>
      </c>
      <c r="C156" s="8" t="s">
        <v>1093</v>
      </c>
      <c r="D156" t="s">
        <v>12365</v>
      </c>
      <c r="G156" t="s">
        <v>10892</v>
      </c>
    </row>
    <row r="157" spans="1:7" x14ac:dyDescent="0.25">
      <c r="A157" t="s">
        <v>1099</v>
      </c>
      <c r="B157" s="8" t="s">
        <v>10198</v>
      </c>
      <c r="C157" s="8" t="s">
        <v>1099</v>
      </c>
      <c r="D157" t="s">
        <v>12375</v>
      </c>
      <c r="G157" t="s">
        <v>10892</v>
      </c>
    </row>
    <row r="158" spans="1:7" x14ac:dyDescent="0.25">
      <c r="A158" t="s">
        <v>1280</v>
      </c>
      <c r="B158" s="8" t="s">
        <v>10199</v>
      </c>
      <c r="C158" s="8" t="s">
        <v>1280</v>
      </c>
      <c r="G158" t="s">
        <v>10892</v>
      </c>
    </row>
    <row r="159" spans="1:7" x14ac:dyDescent="0.25">
      <c r="A159" t="s">
        <v>1189</v>
      </c>
      <c r="B159" s="8" t="s">
        <v>10138</v>
      </c>
      <c r="C159" s="8" t="s">
        <v>1189</v>
      </c>
      <c r="G159" t="s">
        <v>10892</v>
      </c>
    </row>
    <row r="160" spans="1:7" x14ac:dyDescent="0.25">
      <c r="A160" t="s">
        <v>1359</v>
      </c>
      <c r="B160" s="8" t="s">
        <v>10200</v>
      </c>
      <c r="C160" s="8" t="s">
        <v>1359</v>
      </c>
      <c r="D160" t="s">
        <v>12374</v>
      </c>
      <c r="G160" t="s">
        <v>10892</v>
      </c>
    </row>
    <row r="161" spans="1:7" x14ac:dyDescent="0.25">
      <c r="A161" t="s">
        <v>996</v>
      </c>
      <c r="B161" s="8" t="s">
        <v>10201</v>
      </c>
      <c r="C161" s="8" t="s">
        <v>996</v>
      </c>
      <c r="D161" t="s">
        <v>12327</v>
      </c>
      <c r="G161" t="s">
        <v>10892</v>
      </c>
    </row>
    <row r="162" spans="1:7" x14ac:dyDescent="0.25">
      <c r="A162" t="s">
        <v>943</v>
      </c>
      <c r="B162" s="8" t="s">
        <v>10139</v>
      </c>
      <c r="C162" s="8" t="s">
        <v>943</v>
      </c>
      <c r="G162" t="s">
        <v>10892</v>
      </c>
    </row>
    <row r="163" spans="1:7" x14ac:dyDescent="0.25">
      <c r="A163" t="s">
        <v>946</v>
      </c>
      <c r="B163" s="8" t="s">
        <v>10202</v>
      </c>
      <c r="C163" s="8" t="s">
        <v>946</v>
      </c>
      <c r="G163" t="s">
        <v>10892</v>
      </c>
    </row>
    <row r="164" spans="1:7" x14ac:dyDescent="0.25">
      <c r="A164" t="s">
        <v>999</v>
      </c>
      <c r="B164" s="8" t="s">
        <v>10203</v>
      </c>
      <c r="C164" s="8" t="s">
        <v>999</v>
      </c>
      <c r="G164" t="s">
        <v>10892</v>
      </c>
    </row>
    <row r="165" spans="1:7" x14ac:dyDescent="0.25">
      <c r="A165" t="s">
        <v>1013</v>
      </c>
      <c r="B165" s="8" t="s">
        <v>10204</v>
      </c>
      <c r="C165" s="8" t="s">
        <v>1013</v>
      </c>
      <c r="D165" t="s">
        <v>12327</v>
      </c>
      <c r="G165" t="s">
        <v>10892</v>
      </c>
    </row>
    <row r="166" spans="1:7" x14ac:dyDescent="0.25">
      <c r="A166" t="s">
        <v>1049</v>
      </c>
      <c r="B166" s="8" t="s">
        <v>10205</v>
      </c>
      <c r="C166" s="8" t="s">
        <v>1049</v>
      </c>
      <c r="G166" t="s">
        <v>10892</v>
      </c>
    </row>
    <row r="167" spans="1:7" x14ac:dyDescent="0.25">
      <c r="A167" t="s">
        <v>1043</v>
      </c>
      <c r="B167" s="8" t="s">
        <v>10206</v>
      </c>
      <c r="C167" s="8" t="s">
        <v>1043</v>
      </c>
      <c r="G167" t="s">
        <v>10892</v>
      </c>
    </row>
    <row r="168" spans="1:7" x14ac:dyDescent="0.25">
      <c r="A168" t="s">
        <v>1338</v>
      </c>
      <c r="B168" s="8" t="s">
        <v>10552</v>
      </c>
      <c r="C168" s="8" t="s">
        <v>1338</v>
      </c>
      <c r="G168" t="s">
        <v>10892</v>
      </c>
    </row>
    <row r="169" spans="1:7" x14ac:dyDescent="0.25">
      <c r="A169" t="s">
        <v>1286</v>
      </c>
      <c r="B169" s="8" t="s">
        <v>10207</v>
      </c>
      <c r="C169" s="8" t="s">
        <v>1286</v>
      </c>
      <c r="G169" t="s">
        <v>10892</v>
      </c>
    </row>
    <row r="170" spans="1:7" x14ac:dyDescent="0.25">
      <c r="A170" t="s">
        <v>1002</v>
      </c>
      <c r="B170" s="8" t="s">
        <v>10208</v>
      </c>
      <c r="C170" s="8" t="s">
        <v>1002</v>
      </c>
      <c r="D170" t="s">
        <v>12365</v>
      </c>
      <c r="G170" t="s">
        <v>10892</v>
      </c>
    </row>
    <row r="171" spans="1:7" x14ac:dyDescent="0.25">
      <c r="A171" t="s">
        <v>1081</v>
      </c>
      <c r="B171" s="8" t="s">
        <v>10209</v>
      </c>
      <c r="C171" s="8" t="s">
        <v>1081</v>
      </c>
      <c r="D171" t="s">
        <v>12365</v>
      </c>
      <c r="G171" t="s">
        <v>10892</v>
      </c>
    </row>
    <row r="172" spans="1:7" x14ac:dyDescent="0.25">
      <c r="A172" t="s">
        <v>1318</v>
      </c>
      <c r="B172" s="8" t="s">
        <v>10210</v>
      </c>
      <c r="C172" s="8" t="s">
        <v>1318</v>
      </c>
      <c r="D172" t="s">
        <v>12374</v>
      </c>
      <c r="G172" t="s">
        <v>10892</v>
      </c>
    </row>
    <row r="173" spans="1:7" x14ac:dyDescent="0.25">
      <c r="A173" t="s">
        <v>1096</v>
      </c>
      <c r="B173" s="8" t="s">
        <v>10211</v>
      </c>
      <c r="C173" s="8" t="s">
        <v>1096</v>
      </c>
      <c r="D173" t="s">
        <v>12375</v>
      </c>
      <c r="G173" t="s">
        <v>10892</v>
      </c>
    </row>
    <row r="174" spans="1:7" x14ac:dyDescent="0.25">
      <c r="A174" t="s">
        <v>1019</v>
      </c>
      <c r="B174" s="8" t="s">
        <v>10212</v>
      </c>
      <c r="C174" s="8" t="s">
        <v>1019</v>
      </c>
      <c r="D174" t="s">
        <v>12327</v>
      </c>
      <c r="G174" t="s">
        <v>10892</v>
      </c>
    </row>
    <row r="175" spans="1:7" x14ac:dyDescent="0.25">
      <c r="A175" t="s">
        <v>952</v>
      </c>
      <c r="B175" s="8" t="s">
        <v>10213</v>
      </c>
      <c r="C175" s="8" t="s">
        <v>952</v>
      </c>
      <c r="G175" t="s">
        <v>10892</v>
      </c>
    </row>
    <row r="176" spans="1:7" x14ac:dyDescent="0.25">
      <c r="A176" t="s">
        <v>1218</v>
      </c>
      <c r="B176" s="8" t="s">
        <v>10214</v>
      </c>
      <c r="C176" s="8" t="s">
        <v>1218</v>
      </c>
      <c r="G176" t="s">
        <v>10892</v>
      </c>
    </row>
    <row r="177" spans="1:7" x14ac:dyDescent="0.25">
      <c r="A177" t="s">
        <v>1105</v>
      </c>
      <c r="B177" s="8" t="s">
        <v>10215</v>
      </c>
      <c r="C177" s="8" t="s">
        <v>1105</v>
      </c>
      <c r="D177" t="s">
        <v>12365</v>
      </c>
      <c r="G177" t="s">
        <v>10892</v>
      </c>
    </row>
    <row r="178" spans="1:7" x14ac:dyDescent="0.25">
      <c r="A178" t="s">
        <v>1028</v>
      </c>
      <c r="B178" s="8" t="s">
        <v>10216</v>
      </c>
      <c r="C178" s="8" t="s">
        <v>1028</v>
      </c>
      <c r="G178" t="s">
        <v>10892</v>
      </c>
    </row>
    <row r="179" spans="1:7" x14ac:dyDescent="0.25">
      <c r="A179" t="s">
        <v>1268</v>
      </c>
      <c r="B179" s="8" t="s">
        <v>10217</v>
      </c>
      <c r="C179" s="8" t="s">
        <v>1268</v>
      </c>
      <c r="G179" t="s">
        <v>10892</v>
      </c>
    </row>
    <row r="180" spans="1:7" x14ac:dyDescent="0.25">
      <c r="A180" t="s">
        <v>1353</v>
      </c>
      <c r="B180" s="8" t="s">
        <v>10218</v>
      </c>
      <c r="C180" s="8" t="s">
        <v>1353</v>
      </c>
      <c r="G180" t="s">
        <v>10892</v>
      </c>
    </row>
    <row r="181" spans="1:7" x14ac:dyDescent="0.25">
      <c r="A181" t="s">
        <v>1356</v>
      </c>
      <c r="B181" s="8" t="s">
        <v>10219</v>
      </c>
      <c r="C181" s="8" t="s">
        <v>1356</v>
      </c>
      <c r="D181" t="s">
        <v>12374</v>
      </c>
      <c r="G181" t="s">
        <v>10892</v>
      </c>
    </row>
    <row r="182" spans="1:7" x14ac:dyDescent="0.25">
      <c r="A182" t="s">
        <v>1373</v>
      </c>
      <c r="B182" s="8" t="s">
        <v>10220</v>
      </c>
      <c r="C182" s="8" t="s">
        <v>1373</v>
      </c>
      <c r="G182" t="s">
        <v>10892</v>
      </c>
    </row>
    <row r="183" spans="1:7" x14ac:dyDescent="0.25">
      <c r="A183" t="s">
        <v>1370</v>
      </c>
      <c r="B183" s="8" t="s">
        <v>10553</v>
      </c>
      <c r="C183" s="8" t="s">
        <v>1370</v>
      </c>
      <c r="G183" t="s">
        <v>10892</v>
      </c>
    </row>
    <row r="184" spans="1:7" x14ac:dyDescent="0.25">
      <c r="A184" t="s">
        <v>1301</v>
      </c>
      <c r="B184" s="8" t="s">
        <v>10554</v>
      </c>
      <c r="C184" s="8" t="s">
        <v>1301</v>
      </c>
      <c r="D184" t="s">
        <v>12327</v>
      </c>
      <c r="G184" t="s">
        <v>10892</v>
      </c>
    </row>
    <row r="185" spans="1:7" x14ac:dyDescent="0.25">
      <c r="A185" t="s">
        <v>1367</v>
      </c>
      <c r="B185" s="8" t="s">
        <v>10221</v>
      </c>
      <c r="C185" s="8" t="s">
        <v>1367</v>
      </c>
      <c r="G185" t="s">
        <v>10892</v>
      </c>
    </row>
    <row r="186" spans="1:7" x14ac:dyDescent="0.25">
      <c r="A186" t="s">
        <v>1365</v>
      </c>
      <c r="B186" s="8" t="s">
        <v>10222</v>
      </c>
      <c r="C186" s="8" t="s">
        <v>1365</v>
      </c>
      <c r="G186" t="s">
        <v>10892</v>
      </c>
    </row>
    <row r="187" spans="1:7" x14ac:dyDescent="0.25">
      <c r="A187" t="s">
        <v>934</v>
      </c>
      <c r="B187" s="8" t="s">
        <v>10223</v>
      </c>
      <c r="C187" s="8" t="s">
        <v>934</v>
      </c>
      <c r="D187" t="s">
        <v>12406</v>
      </c>
      <c r="G187" t="s">
        <v>10892</v>
      </c>
    </row>
    <row r="188" spans="1:7" x14ac:dyDescent="0.25">
      <c r="A188" t="s">
        <v>1067</v>
      </c>
      <c r="B188" s="8" t="s">
        <v>10224</v>
      </c>
      <c r="C188" s="8" t="s">
        <v>1067</v>
      </c>
      <c r="D188" t="s">
        <v>12327</v>
      </c>
      <c r="G188" t="s">
        <v>10892</v>
      </c>
    </row>
    <row r="189" spans="1:7" x14ac:dyDescent="0.25">
      <c r="A189" t="s">
        <v>966</v>
      </c>
      <c r="B189" s="8" t="s">
        <v>10225</v>
      </c>
      <c r="C189" s="8" t="s">
        <v>966</v>
      </c>
      <c r="G189" t="s">
        <v>10892</v>
      </c>
    </row>
    <row r="190" spans="1:7" x14ac:dyDescent="0.25">
      <c r="A190" t="s">
        <v>961</v>
      </c>
      <c r="B190" s="8" t="s">
        <v>10226</v>
      </c>
      <c r="C190" s="8" t="s">
        <v>961</v>
      </c>
      <c r="D190" t="s">
        <v>12332</v>
      </c>
      <c r="G190" t="s">
        <v>10892</v>
      </c>
    </row>
    <row r="191" spans="1:7" x14ac:dyDescent="0.25">
      <c r="A191" t="s">
        <v>1087</v>
      </c>
      <c r="B191" s="8" t="s">
        <v>10227</v>
      </c>
      <c r="C191" s="8" t="s">
        <v>1087</v>
      </c>
      <c r="G191" t="s">
        <v>10892</v>
      </c>
    </row>
    <row r="192" spans="1:7" x14ac:dyDescent="0.25">
      <c r="A192" t="s">
        <v>925</v>
      </c>
      <c r="B192" s="8" t="s">
        <v>10228</v>
      </c>
      <c r="C192" s="8" t="s">
        <v>925</v>
      </c>
      <c r="G192" t="s">
        <v>10892</v>
      </c>
    </row>
    <row r="193" spans="1:7" x14ac:dyDescent="0.25">
      <c r="A193" t="s">
        <v>928</v>
      </c>
      <c r="B193" s="8" t="s">
        <v>10229</v>
      </c>
      <c r="C193" s="8" t="s">
        <v>928</v>
      </c>
      <c r="G193" t="s">
        <v>10892</v>
      </c>
    </row>
    <row r="194" spans="1:7" x14ac:dyDescent="0.25">
      <c r="A194" t="s">
        <v>1266</v>
      </c>
      <c r="B194" s="8" t="s">
        <v>10230</v>
      </c>
      <c r="C194" s="8" t="s">
        <v>12419</v>
      </c>
      <c r="G194" t="s">
        <v>10892</v>
      </c>
    </row>
    <row r="195" spans="1:7" x14ac:dyDescent="0.25">
      <c r="A195" t="s">
        <v>1248</v>
      </c>
      <c r="B195" s="8" t="s">
        <v>10231</v>
      </c>
      <c r="C195" s="8" t="s">
        <v>1248</v>
      </c>
      <c r="D195" t="s">
        <v>12327</v>
      </c>
      <c r="G195" t="s">
        <v>10892</v>
      </c>
    </row>
    <row r="196" spans="1:7" x14ac:dyDescent="0.25">
      <c r="A196" t="s">
        <v>1245</v>
      </c>
      <c r="B196" s="8" t="s">
        <v>10232</v>
      </c>
      <c r="C196" s="8" t="s">
        <v>1245</v>
      </c>
      <c r="G196" t="s">
        <v>10892</v>
      </c>
    </row>
    <row r="197" spans="1:7" x14ac:dyDescent="0.25">
      <c r="A197" t="s">
        <v>1135</v>
      </c>
      <c r="B197" s="8" t="s">
        <v>10555</v>
      </c>
      <c r="C197" s="8" t="s">
        <v>1135</v>
      </c>
      <c r="G197" t="s">
        <v>10892</v>
      </c>
    </row>
    <row r="198" spans="1:7" x14ac:dyDescent="0.25">
      <c r="A198" t="s">
        <v>1292</v>
      </c>
      <c r="B198" s="8" t="s">
        <v>10233</v>
      </c>
      <c r="C198" s="8" t="s">
        <v>1292</v>
      </c>
      <c r="G198" t="s">
        <v>10892</v>
      </c>
    </row>
    <row r="199" spans="1:7" x14ac:dyDescent="0.25">
      <c r="A199" t="s">
        <v>1295</v>
      </c>
      <c r="B199" s="8" t="s">
        <v>10234</v>
      </c>
      <c r="C199" s="8" t="s">
        <v>1295</v>
      </c>
      <c r="G199" t="s">
        <v>10892</v>
      </c>
    </row>
    <row r="200" spans="1:7" x14ac:dyDescent="0.25">
      <c r="A200" t="s">
        <v>1102</v>
      </c>
      <c r="B200" s="8" t="s">
        <v>10235</v>
      </c>
      <c r="C200" s="8" t="s">
        <v>1102</v>
      </c>
      <c r="D200" t="s">
        <v>12375</v>
      </c>
      <c r="G200" t="s">
        <v>10892</v>
      </c>
    </row>
    <row r="201" spans="1:7" x14ac:dyDescent="0.25">
      <c r="A201" t="s">
        <v>1195</v>
      </c>
      <c r="B201" s="8" t="s">
        <v>10236</v>
      </c>
      <c r="C201" s="8" t="s">
        <v>1195</v>
      </c>
      <c r="G201" t="s">
        <v>10892</v>
      </c>
    </row>
    <row r="202" spans="1:7" x14ac:dyDescent="0.25">
      <c r="A202" t="s">
        <v>993</v>
      </c>
      <c r="B202" s="8" t="s">
        <v>10237</v>
      </c>
      <c r="C202" s="8" t="s">
        <v>993</v>
      </c>
      <c r="D202" t="s">
        <v>12327</v>
      </c>
      <c r="G202" t="s">
        <v>10892</v>
      </c>
    </row>
    <row r="203" spans="1:7" x14ac:dyDescent="0.25">
      <c r="A203" t="s">
        <v>1016</v>
      </c>
      <c r="B203" s="8" t="s">
        <v>10238</v>
      </c>
      <c r="C203" s="8" t="s">
        <v>1016</v>
      </c>
      <c r="D203" t="s">
        <v>12307</v>
      </c>
      <c r="G203" t="s">
        <v>10892</v>
      </c>
    </row>
    <row r="204" spans="1:7" x14ac:dyDescent="0.25">
      <c r="A204" t="s">
        <v>1034</v>
      </c>
      <c r="B204" s="8" t="s">
        <v>10239</v>
      </c>
      <c r="C204" s="8" t="s">
        <v>1034</v>
      </c>
      <c r="D204" t="s">
        <v>12327</v>
      </c>
      <c r="G204" t="s">
        <v>10892</v>
      </c>
    </row>
    <row r="205" spans="1:7" x14ac:dyDescent="0.25">
      <c r="A205" t="s">
        <v>1090</v>
      </c>
      <c r="B205" s="8" t="s">
        <v>10240</v>
      </c>
      <c r="C205" s="8" t="s">
        <v>1090</v>
      </c>
      <c r="G205" t="s">
        <v>10892</v>
      </c>
    </row>
    <row r="206" spans="1:7" x14ac:dyDescent="0.25">
      <c r="A206" t="s">
        <v>1344</v>
      </c>
      <c r="B206" s="8" t="s">
        <v>10241</v>
      </c>
      <c r="C206" s="8" t="s">
        <v>1344</v>
      </c>
      <c r="G206" t="s">
        <v>10892</v>
      </c>
    </row>
    <row r="207" spans="1:7" x14ac:dyDescent="0.25">
      <c r="A207" t="s">
        <v>955</v>
      </c>
      <c r="B207" s="8" t="s">
        <v>10242</v>
      </c>
      <c r="C207" s="8" t="s">
        <v>955</v>
      </c>
      <c r="G207" t="s">
        <v>10892</v>
      </c>
    </row>
    <row r="208" spans="1:7" x14ac:dyDescent="0.25">
      <c r="A208" t="s">
        <v>1147</v>
      </c>
      <c r="B208" s="8" t="s">
        <v>10243</v>
      </c>
      <c r="C208" s="8" t="s">
        <v>12408</v>
      </c>
      <c r="G208" t="s">
        <v>10891</v>
      </c>
    </row>
    <row r="209" spans="1:7" x14ac:dyDescent="0.25">
      <c r="A209" t="s">
        <v>831</v>
      </c>
      <c r="B209" s="8" t="s">
        <v>10556</v>
      </c>
      <c r="C209" s="8" t="s">
        <v>831</v>
      </c>
      <c r="G209" t="s">
        <v>10891</v>
      </c>
    </row>
    <row r="210" spans="1:7" x14ac:dyDescent="0.25">
      <c r="A210" t="s">
        <v>919</v>
      </c>
      <c r="B210" s="8" t="s">
        <v>10244</v>
      </c>
      <c r="C210" s="8" t="s">
        <v>919</v>
      </c>
      <c r="G210" t="s">
        <v>10891</v>
      </c>
    </row>
    <row r="211" spans="1:7" x14ac:dyDescent="0.25">
      <c r="A211" t="s">
        <v>795</v>
      </c>
      <c r="B211" s="8" t="s">
        <v>10245</v>
      </c>
      <c r="C211" s="8" t="s">
        <v>795</v>
      </c>
      <c r="D211" t="s">
        <v>12365</v>
      </c>
      <c r="G211" t="s">
        <v>10891</v>
      </c>
    </row>
    <row r="212" spans="1:7" x14ac:dyDescent="0.25">
      <c r="A212" t="s">
        <v>843</v>
      </c>
      <c r="B212" s="8" t="s">
        <v>10246</v>
      </c>
      <c r="C212" s="8" t="s">
        <v>843</v>
      </c>
      <c r="G212" t="s">
        <v>10891</v>
      </c>
    </row>
    <row r="213" spans="1:7" x14ac:dyDescent="0.25">
      <c r="A213" t="s">
        <v>783</v>
      </c>
      <c r="B213" s="8" t="s">
        <v>10247</v>
      </c>
      <c r="C213" s="8" t="s">
        <v>783</v>
      </c>
      <c r="G213" t="s">
        <v>10891</v>
      </c>
    </row>
    <row r="214" spans="1:7" x14ac:dyDescent="0.25">
      <c r="A214" t="s">
        <v>849</v>
      </c>
      <c r="B214" s="8" t="s">
        <v>10248</v>
      </c>
      <c r="C214" s="8" t="s">
        <v>849</v>
      </c>
      <c r="G214" t="s">
        <v>10891</v>
      </c>
    </row>
    <row r="215" spans="1:7" x14ac:dyDescent="0.25">
      <c r="A215" t="s">
        <v>777</v>
      </c>
      <c r="B215" s="8" t="s">
        <v>12253</v>
      </c>
      <c r="C215" s="8" t="s">
        <v>777</v>
      </c>
      <c r="G215" t="s">
        <v>10891</v>
      </c>
    </row>
    <row r="216" spans="1:7" x14ac:dyDescent="0.25">
      <c r="A216" t="s">
        <v>902</v>
      </c>
      <c r="B216" s="8" t="s">
        <v>12254</v>
      </c>
      <c r="C216" s="8" t="s">
        <v>902</v>
      </c>
      <c r="G216" t="s">
        <v>10891</v>
      </c>
    </row>
    <row r="217" spans="1:7" x14ac:dyDescent="0.25">
      <c r="A217" t="s">
        <v>855</v>
      </c>
      <c r="B217" s="8" t="s">
        <v>12255</v>
      </c>
      <c r="C217" s="8" t="s">
        <v>855</v>
      </c>
      <c r="D217" t="s">
        <v>12365</v>
      </c>
      <c r="G217" t="s">
        <v>10891</v>
      </c>
    </row>
    <row r="218" spans="1:7" x14ac:dyDescent="0.25">
      <c r="A218" t="s">
        <v>904</v>
      </c>
      <c r="B218" s="8" t="s">
        <v>10249</v>
      </c>
      <c r="C218" s="8" t="s">
        <v>12407</v>
      </c>
      <c r="G218" t="s">
        <v>10891</v>
      </c>
    </row>
    <row r="219" spans="1:7" x14ac:dyDescent="0.25">
      <c r="A219" t="s">
        <v>864</v>
      </c>
      <c r="B219" s="8" t="s">
        <v>10250</v>
      </c>
      <c r="C219" s="8" t="s">
        <v>864</v>
      </c>
      <c r="G219" t="s">
        <v>10891</v>
      </c>
    </row>
    <row r="220" spans="1:7" x14ac:dyDescent="0.25">
      <c r="A220" t="s">
        <v>822</v>
      </c>
      <c r="B220" s="8" t="s">
        <v>10557</v>
      </c>
      <c r="C220" s="8" t="s">
        <v>822</v>
      </c>
      <c r="D220" t="s">
        <v>12365</v>
      </c>
      <c r="G220" t="s">
        <v>10891</v>
      </c>
    </row>
    <row r="221" spans="1:7" x14ac:dyDescent="0.25">
      <c r="A221" t="s">
        <v>816</v>
      </c>
      <c r="B221" s="8" t="s">
        <v>10558</v>
      </c>
      <c r="C221" s="8" t="s">
        <v>816</v>
      </c>
      <c r="G221" t="s">
        <v>10891</v>
      </c>
    </row>
    <row r="222" spans="1:7" x14ac:dyDescent="0.25">
      <c r="A222" t="s">
        <v>819</v>
      </c>
      <c r="B222" s="8" t="s">
        <v>12256</v>
      </c>
      <c r="C222" s="8" t="s">
        <v>819</v>
      </c>
      <c r="G222" t="s">
        <v>10891</v>
      </c>
    </row>
    <row r="223" spans="1:7" x14ac:dyDescent="0.25">
      <c r="A223" t="s">
        <v>907</v>
      </c>
      <c r="B223" s="8" t="s">
        <v>12257</v>
      </c>
      <c r="C223" s="8" t="s">
        <v>907</v>
      </c>
      <c r="G223" t="s">
        <v>10891</v>
      </c>
    </row>
    <row r="224" spans="1:7" x14ac:dyDescent="0.25">
      <c r="A224" t="s">
        <v>749</v>
      </c>
      <c r="B224" s="8" t="s">
        <v>10559</v>
      </c>
      <c r="C224" s="8" t="s">
        <v>12409</v>
      </c>
      <c r="D224" t="s">
        <v>12365</v>
      </c>
      <c r="G224" t="s">
        <v>10891</v>
      </c>
    </row>
    <row r="225" spans="1:7" s="10" customFormat="1" x14ac:dyDescent="0.25">
      <c r="A225" s="10" t="s">
        <v>749</v>
      </c>
      <c r="B225" s="61" t="s">
        <v>10560</v>
      </c>
      <c r="C225" s="61" t="s">
        <v>12409</v>
      </c>
      <c r="D225" s="10" t="s">
        <v>12365</v>
      </c>
      <c r="G225" s="10" t="s">
        <v>10891</v>
      </c>
    </row>
    <row r="226" spans="1:7" x14ac:dyDescent="0.25">
      <c r="A226" t="s">
        <v>899</v>
      </c>
      <c r="B226" s="8" t="s">
        <v>12258</v>
      </c>
      <c r="C226" s="8" t="s">
        <v>12410</v>
      </c>
      <c r="G226" t="s">
        <v>10891</v>
      </c>
    </row>
    <row r="227" spans="1:7" x14ac:dyDescent="0.25">
      <c r="A227" t="s">
        <v>804</v>
      </c>
      <c r="B227" s="8" t="s">
        <v>10140</v>
      </c>
      <c r="C227" s="8" t="s">
        <v>12411</v>
      </c>
      <c r="G227" t="s">
        <v>10891</v>
      </c>
    </row>
    <row r="228" spans="1:7" x14ac:dyDescent="0.25">
      <c r="A228" t="s">
        <v>759</v>
      </c>
      <c r="B228" s="8" t="s">
        <v>10561</v>
      </c>
      <c r="C228" s="8" t="s">
        <v>12412</v>
      </c>
      <c r="G228" t="s">
        <v>10891</v>
      </c>
    </row>
    <row r="229" spans="1:7" x14ac:dyDescent="0.25">
      <c r="A229" t="s">
        <v>807</v>
      </c>
      <c r="B229" s="8" t="s">
        <v>10251</v>
      </c>
      <c r="C229" s="8" t="s">
        <v>807</v>
      </c>
      <c r="G229" t="s">
        <v>10891</v>
      </c>
    </row>
    <row r="230" spans="1:7" x14ac:dyDescent="0.25">
      <c r="A230" t="s">
        <v>890</v>
      </c>
      <c r="B230" s="8" t="s">
        <v>10562</v>
      </c>
      <c r="C230" s="8" t="s">
        <v>890</v>
      </c>
      <c r="G230" t="s">
        <v>10891</v>
      </c>
    </row>
    <row r="231" spans="1:7" x14ac:dyDescent="0.25">
      <c r="A231" t="s">
        <v>922</v>
      </c>
      <c r="B231" s="8" t="s">
        <v>10563</v>
      </c>
      <c r="C231" s="8" t="s">
        <v>922</v>
      </c>
      <c r="G231" t="s">
        <v>10891</v>
      </c>
    </row>
    <row r="232" spans="1:7" x14ac:dyDescent="0.25">
      <c r="A232" t="s">
        <v>746</v>
      </c>
      <c r="B232" s="8" t="s">
        <v>10252</v>
      </c>
      <c r="C232" s="8" t="s">
        <v>746</v>
      </c>
      <c r="G232" t="s">
        <v>10891</v>
      </c>
    </row>
    <row r="233" spans="1:7" x14ac:dyDescent="0.25">
      <c r="A233" t="s">
        <v>762</v>
      </c>
      <c r="B233" s="8" t="s">
        <v>10564</v>
      </c>
      <c r="C233" s="8" t="s">
        <v>762</v>
      </c>
      <c r="G233" t="s">
        <v>10891</v>
      </c>
    </row>
    <row r="234" spans="1:7" x14ac:dyDescent="0.25">
      <c r="A234" t="s">
        <v>768</v>
      </c>
      <c r="B234" s="8" t="s">
        <v>10565</v>
      </c>
      <c r="C234" s="8" t="s">
        <v>768</v>
      </c>
      <c r="G234" t="s">
        <v>10891</v>
      </c>
    </row>
    <row r="235" spans="1:7" x14ac:dyDescent="0.25">
      <c r="A235" t="s">
        <v>765</v>
      </c>
      <c r="B235" s="8" t="s">
        <v>10141</v>
      </c>
      <c r="C235" s="8" t="s">
        <v>765</v>
      </c>
      <c r="G235" t="s">
        <v>10891</v>
      </c>
    </row>
    <row r="236" spans="1:7" x14ac:dyDescent="0.25">
      <c r="A236" t="s">
        <v>834</v>
      </c>
      <c r="B236" s="8" t="s">
        <v>10142</v>
      </c>
      <c r="C236" s="8" t="s">
        <v>834</v>
      </c>
      <c r="G236" t="s">
        <v>10891</v>
      </c>
    </row>
    <row r="237" spans="1:7" x14ac:dyDescent="0.25">
      <c r="A237" t="s">
        <v>852</v>
      </c>
      <c r="B237" s="8" t="s">
        <v>12259</v>
      </c>
      <c r="C237" s="8" t="s">
        <v>852</v>
      </c>
      <c r="G237" t="s">
        <v>10891</v>
      </c>
    </row>
    <row r="238" spans="1:7" x14ac:dyDescent="0.25">
      <c r="A238" t="s">
        <v>837</v>
      </c>
      <c r="B238" s="8" t="s">
        <v>10566</v>
      </c>
      <c r="C238" s="8" t="s">
        <v>837</v>
      </c>
      <c r="G238" t="s">
        <v>10891</v>
      </c>
    </row>
    <row r="239" spans="1:7" x14ac:dyDescent="0.25">
      <c r="A239" t="s">
        <v>792</v>
      </c>
      <c r="B239" s="8" t="s">
        <v>12260</v>
      </c>
      <c r="C239" s="8" t="s">
        <v>792</v>
      </c>
      <c r="G239" t="s">
        <v>10892</v>
      </c>
    </row>
    <row r="240" spans="1:7" x14ac:dyDescent="0.25">
      <c r="A240" t="s">
        <v>12261</v>
      </c>
      <c r="B240" s="8" t="s">
        <v>12262</v>
      </c>
      <c r="C240" s="8" t="s">
        <v>12261</v>
      </c>
      <c r="G240" t="s">
        <v>10900</v>
      </c>
    </row>
    <row r="241" spans="1:7" x14ac:dyDescent="0.25">
      <c r="A241" t="s">
        <v>12263</v>
      </c>
      <c r="B241" s="8" t="s">
        <v>12264</v>
      </c>
      <c r="C241" s="8" t="s">
        <v>12263</v>
      </c>
      <c r="G241" t="s">
        <v>10900</v>
      </c>
    </row>
    <row r="242" spans="1:7" x14ac:dyDescent="0.25">
      <c r="A242" t="s">
        <v>12267</v>
      </c>
      <c r="B242" s="8" t="s">
        <v>12266</v>
      </c>
      <c r="C242" s="8" t="s">
        <v>12267</v>
      </c>
      <c r="G242" t="s">
        <v>10900</v>
      </c>
    </row>
    <row r="243" spans="1:7" x14ac:dyDescent="0.25">
      <c r="A243" t="s">
        <v>12269</v>
      </c>
      <c r="B243" s="8" t="s">
        <v>12232</v>
      </c>
      <c r="C243" s="8" t="s">
        <v>12269</v>
      </c>
      <c r="G243" t="s">
        <v>10900</v>
      </c>
    </row>
    <row r="244" spans="1:7" x14ac:dyDescent="0.25">
      <c r="A244" t="s">
        <v>12270</v>
      </c>
      <c r="B244" s="8" t="s">
        <v>12265</v>
      </c>
      <c r="C244" s="8" t="s">
        <v>12270</v>
      </c>
      <c r="G244" t="s">
        <v>10900</v>
      </c>
    </row>
    <row r="245" spans="1:7" x14ac:dyDescent="0.25">
      <c r="A245" t="s">
        <v>12271</v>
      </c>
      <c r="B245" s="8" t="s">
        <v>12268</v>
      </c>
      <c r="C245" s="8" t="s">
        <v>12271</v>
      </c>
      <c r="G245" t="s">
        <v>10900</v>
      </c>
    </row>
    <row r="246" spans="1:7" x14ac:dyDescent="0.25">
      <c r="A246" t="s">
        <v>12272</v>
      </c>
      <c r="B246" s="8" t="s">
        <v>12273</v>
      </c>
      <c r="C246" s="8" t="s">
        <v>12272</v>
      </c>
      <c r="G246" t="s">
        <v>10900</v>
      </c>
    </row>
    <row r="247" spans="1:7" x14ac:dyDescent="0.25">
      <c r="A247" t="s">
        <v>12274</v>
      </c>
      <c r="B247" s="8" t="s">
        <v>10567</v>
      </c>
      <c r="C247" s="8" t="s">
        <v>12274</v>
      </c>
      <c r="G247" t="s">
        <v>10900</v>
      </c>
    </row>
    <row r="248" spans="1:7" x14ac:dyDescent="0.25">
      <c r="A248" t="s">
        <v>12275</v>
      </c>
      <c r="B248" s="8" t="s">
        <v>10568</v>
      </c>
      <c r="C248" s="8" t="s">
        <v>12275</v>
      </c>
      <c r="G248" t="s">
        <v>10900</v>
      </c>
    </row>
    <row r="249" spans="1:7" x14ac:dyDescent="0.25">
      <c r="A249" t="s">
        <v>910</v>
      </c>
      <c r="B249" s="8" t="s">
        <v>10253</v>
      </c>
      <c r="C249" s="8" t="s">
        <v>910</v>
      </c>
      <c r="G249" t="s">
        <v>10891</v>
      </c>
    </row>
    <row r="250" spans="1:7" x14ac:dyDescent="0.25">
      <c r="A250" t="s">
        <v>789</v>
      </c>
      <c r="B250" s="8" t="s">
        <v>10569</v>
      </c>
      <c r="C250" s="8" t="s">
        <v>789</v>
      </c>
      <c r="G250" t="s">
        <v>10891</v>
      </c>
    </row>
    <row r="251" spans="1:7" x14ac:dyDescent="0.25">
      <c r="A251" t="s">
        <v>840</v>
      </c>
      <c r="B251" s="8" t="s">
        <v>10570</v>
      </c>
      <c r="C251" s="8" t="s">
        <v>840</v>
      </c>
      <c r="G251" t="s">
        <v>10891</v>
      </c>
    </row>
    <row r="252" spans="1:7" x14ac:dyDescent="0.25">
      <c r="A252" t="s">
        <v>884</v>
      </c>
      <c r="B252" s="8" t="s">
        <v>10571</v>
      </c>
      <c r="C252" s="8" t="s">
        <v>12417</v>
      </c>
      <c r="G252" t="s">
        <v>10891</v>
      </c>
    </row>
    <row r="253" spans="1:7" x14ac:dyDescent="0.25">
      <c r="A253" t="s">
        <v>861</v>
      </c>
      <c r="B253" s="8" t="s">
        <v>10572</v>
      </c>
      <c r="C253" s="8" t="s">
        <v>12359</v>
      </c>
      <c r="G253" t="s">
        <v>10891</v>
      </c>
    </row>
    <row r="254" spans="1:7" x14ac:dyDescent="0.25">
      <c r="A254" t="s">
        <v>870</v>
      </c>
      <c r="B254" s="8" t="s">
        <v>10573</v>
      </c>
      <c r="C254" s="8" t="s">
        <v>870</v>
      </c>
      <c r="G254" t="s">
        <v>10891</v>
      </c>
    </row>
    <row r="255" spans="1:7" x14ac:dyDescent="0.25">
      <c r="A255" t="s">
        <v>780</v>
      </c>
      <c r="B255" s="8" t="s">
        <v>10574</v>
      </c>
      <c r="C255" s="8" t="s">
        <v>780</v>
      </c>
      <c r="G255" t="s">
        <v>10891</v>
      </c>
    </row>
    <row r="256" spans="1:7" x14ac:dyDescent="0.25">
      <c r="A256" t="s">
        <v>879</v>
      </c>
      <c r="B256" s="8" t="s">
        <v>12276</v>
      </c>
      <c r="C256" s="8" t="s">
        <v>12416</v>
      </c>
      <c r="G256" t="s">
        <v>10891</v>
      </c>
    </row>
    <row r="257" spans="1:7" x14ac:dyDescent="0.25">
      <c r="A257" t="s">
        <v>867</v>
      </c>
      <c r="B257" s="8" t="s">
        <v>10254</v>
      </c>
      <c r="C257" s="8" t="s">
        <v>867</v>
      </c>
      <c r="G257" t="s">
        <v>10891</v>
      </c>
    </row>
    <row r="258" spans="1:7" x14ac:dyDescent="0.25">
      <c r="A258" t="s">
        <v>813</v>
      </c>
      <c r="B258" s="8" t="s">
        <v>10255</v>
      </c>
      <c r="C258" s="8" t="s">
        <v>813</v>
      </c>
      <c r="G258" t="s">
        <v>10891</v>
      </c>
    </row>
    <row r="259" spans="1:7" x14ac:dyDescent="0.25">
      <c r="A259" t="s">
        <v>876</v>
      </c>
      <c r="B259" s="8" t="s">
        <v>10575</v>
      </c>
      <c r="C259" s="8" t="s">
        <v>12415</v>
      </c>
      <c r="G259" t="s">
        <v>10891</v>
      </c>
    </row>
    <row r="260" spans="1:7" x14ac:dyDescent="0.25">
      <c r="A260" t="s">
        <v>893</v>
      </c>
      <c r="B260" s="8" t="s">
        <v>10576</v>
      </c>
      <c r="C260" s="8" t="s">
        <v>893</v>
      </c>
      <c r="D260" t="s">
        <v>12365</v>
      </c>
      <c r="G260" t="s">
        <v>10891</v>
      </c>
    </row>
    <row r="261" spans="1:7" x14ac:dyDescent="0.25">
      <c r="A261" t="s">
        <v>786</v>
      </c>
      <c r="B261" s="8" t="s">
        <v>12277</v>
      </c>
      <c r="C261" s="8" t="s">
        <v>786</v>
      </c>
      <c r="G261" t="s">
        <v>10891</v>
      </c>
    </row>
    <row r="262" spans="1:7" x14ac:dyDescent="0.25">
      <c r="A262" t="s">
        <v>881</v>
      </c>
      <c r="B262" s="8" t="s">
        <v>10577</v>
      </c>
      <c r="C262" s="8" t="s">
        <v>12414</v>
      </c>
      <c r="G262" t="s">
        <v>10891</v>
      </c>
    </row>
    <row r="263" spans="1:7" x14ac:dyDescent="0.25">
      <c r="A263" t="s">
        <v>873</v>
      </c>
      <c r="B263" s="8" t="s">
        <v>10578</v>
      </c>
      <c r="C263" s="8" t="s">
        <v>873</v>
      </c>
      <c r="G263" t="s">
        <v>10891</v>
      </c>
    </row>
    <row r="264" spans="1:7" x14ac:dyDescent="0.25">
      <c r="A264" t="s">
        <v>858</v>
      </c>
      <c r="B264" s="8" t="s">
        <v>10579</v>
      </c>
      <c r="C264" s="8" t="s">
        <v>858</v>
      </c>
      <c r="D264" t="s">
        <v>12365</v>
      </c>
      <c r="G264" t="s">
        <v>10891</v>
      </c>
    </row>
    <row r="265" spans="1:7" x14ac:dyDescent="0.25">
      <c r="A265" t="s">
        <v>913</v>
      </c>
      <c r="B265" s="8" t="s">
        <v>12278</v>
      </c>
      <c r="C265" s="8" t="s">
        <v>913</v>
      </c>
      <c r="G265" t="s">
        <v>10891</v>
      </c>
    </row>
    <row r="266" spans="1:7" x14ac:dyDescent="0.25">
      <c r="A266" t="s">
        <v>810</v>
      </c>
      <c r="B266" s="8" t="s">
        <v>10580</v>
      </c>
      <c r="C266" s="8" t="s">
        <v>810</v>
      </c>
      <c r="G266" t="s">
        <v>10891</v>
      </c>
    </row>
    <row r="267" spans="1:7" x14ac:dyDescent="0.25">
      <c r="A267" t="s">
        <v>896</v>
      </c>
      <c r="B267" s="8" t="s">
        <v>10581</v>
      </c>
      <c r="C267" s="8" t="s">
        <v>896</v>
      </c>
      <c r="G267" t="s">
        <v>10891</v>
      </c>
    </row>
    <row r="268" spans="1:7" x14ac:dyDescent="0.25">
      <c r="A268" t="s">
        <v>887</v>
      </c>
      <c r="B268" s="8" t="s">
        <v>10582</v>
      </c>
      <c r="C268" s="8" t="s">
        <v>12418</v>
      </c>
      <c r="G268" t="s">
        <v>10891</v>
      </c>
    </row>
    <row r="269" spans="1:7" x14ac:dyDescent="0.25">
      <c r="A269" t="s">
        <v>801</v>
      </c>
      <c r="B269" s="8" t="s">
        <v>12279</v>
      </c>
      <c r="C269" s="8" t="s">
        <v>801</v>
      </c>
      <c r="D269" t="s">
        <v>12365</v>
      </c>
      <c r="G269" t="s">
        <v>10891</v>
      </c>
    </row>
    <row r="270" spans="1:7" x14ac:dyDescent="0.25">
      <c r="A270" t="s">
        <v>798</v>
      </c>
      <c r="B270" s="8" t="s">
        <v>10583</v>
      </c>
      <c r="C270" s="8" t="s">
        <v>798</v>
      </c>
      <c r="D270" t="s">
        <v>12365</v>
      </c>
      <c r="G270" t="s">
        <v>10891</v>
      </c>
    </row>
    <row r="271" spans="1:7" x14ac:dyDescent="0.25">
      <c r="A271" t="s">
        <v>828</v>
      </c>
      <c r="B271" s="8" t="s">
        <v>10584</v>
      </c>
      <c r="C271" s="8" t="s">
        <v>828</v>
      </c>
      <c r="D271" t="s">
        <v>12365</v>
      </c>
      <c r="G271" t="s">
        <v>10891</v>
      </c>
    </row>
    <row r="272" spans="1:7" x14ac:dyDescent="0.25">
      <c r="A272" t="s">
        <v>825</v>
      </c>
      <c r="B272" s="8" t="s">
        <v>10585</v>
      </c>
      <c r="C272" s="8" t="s">
        <v>825</v>
      </c>
      <c r="D272" t="s">
        <v>12365</v>
      </c>
      <c r="G272" t="s">
        <v>10891</v>
      </c>
    </row>
    <row r="273" spans="1:7" x14ac:dyDescent="0.25">
      <c r="A273" t="s">
        <v>774</v>
      </c>
      <c r="B273" s="8" t="s">
        <v>10586</v>
      </c>
      <c r="C273" s="8" t="s">
        <v>774</v>
      </c>
      <c r="G273" t="s">
        <v>10891</v>
      </c>
    </row>
    <row r="274" spans="1:7" x14ac:dyDescent="0.25">
      <c r="A274" t="s">
        <v>771</v>
      </c>
      <c r="B274" s="8" t="s">
        <v>10587</v>
      </c>
      <c r="C274" s="8" t="s">
        <v>771</v>
      </c>
      <c r="G274" t="s">
        <v>10891</v>
      </c>
    </row>
    <row r="275" spans="1:7" x14ac:dyDescent="0.25">
      <c r="A275" t="s">
        <v>846</v>
      </c>
      <c r="B275" s="8" t="s">
        <v>10588</v>
      </c>
      <c r="C275" s="8" t="s">
        <v>12413</v>
      </c>
      <c r="G275" t="s">
        <v>10891</v>
      </c>
    </row>
    <row r="276" spans="1:7" x14ac:dyDescent="0.25">
      <c r="E276" t="s">
        <v>10916</v>
      </c>
      <c r="F276">
        <v>110</v>
      </c>
      <c r="G276" t="s">
        <v>10892</v>
      </c>
    </row>
    <row r="277" spans="1:7" x14ac:dyDescent="0.25">
      <c r="E277" t="s">
        <v>10918</v>
      </c>
      <c r="F277">
        <v>112</v>
      </c>
      <c r="G277" t="s">
        <v>10892</v>
      </c>
    </row>
    <row r="278" spans="1:7" x14ac:dyDescent="0.25">
      <c r="E278" t="s">
        <v>10919</v>
      </c>
      <c r="F278">
        <v>115</v>
      </c>
      <c r="G278" t="s">
        <v>10892</v>
      </c>
    </row>
    <row r="279" spans="1:7" x14ac:dyDescent="0.25">
      <c r="E279" t="s">
        <v>10920</v>
      </c>
      <c r="F279">
        <v>120</v>
      </c>
      <c r="G279" t="s">
        <v>10892</v>
      </c>
    </row>
    <row r="280" spans="1:7" x14ac:dyDescent="0.25">
      <c r="E280" t="s">
        <v>10922</v>
      </c>
      <c r="F280">
        <v>122</v>
      </c>
      <c r="G280" t="s">
        <v>10892</v>
      </c>
    </row>
    <row r="281" spans="1:7" x14ac:dyDescent="0.25">
      <c r="E281" t="s">
        <v>10923</v>
      </c>
      <c r="F281">
        <v>123</v>
      </c>
      <c r="G281" t="s">
        <v>10892</v>
      </c>
    </row>
    <row r="282" spans="1:7" x14ac:dyDescent="0.25">
      <c r="E282" t="s">
        <v>10925</v>
      </c>
      <c r="F282">
        <v>125</v>
      </c>
      <c r="G282" t="s">
        <v>10892</v>
      </c>
    </row>
    <row r="283" spans="1:7" x14ac:dyDescent="0.25">
      <c r="E283" t="s">
        <v>10926</v>
      </c>
      <c r="F283">
        <v>126</v>
      </c>
      <c r="G283" t="s">
        <v>10892</v>
      </c>
    </row>
    <row r="284" spans="1:7" x14ac:dyDescent="0.25">
      <c r="E284" t="s">
        <v>10927</v>
      </c>
      <c r="F284">
        <v>127</v>
      </c>
      <c r="G284" t="s">
        <v>10892</v>
      </c>
    </row>
    <row r="285" spans="1:7" x14ac:dyDescent="0.25">
      <c r="E285" t="s">
        <v>10928</v>
      </c>
      <c r="F285">
        <v>135</v>
      </c>
      <c r="G285" t="s">
        <v>10892</v>
      </c>
    </row>
    <row r="286" spans="1:7" x14ac:dyDescent="0.25">
      <c r="E286" t="s">
        <v>10929</v>
      </c>
      <c r="F286">
        <v>140</v>
      </c>
      <c r="G286" t="s">
        <v>10892</v>
      </c>
    </row>
    <row r="287" spans="1:7" x14ac:dyDescent="0.25">
      <c r="E287" t="s">
        <v>10930</v>
      </c>
      <c r="F287">
        <v>145</v>
      </c>
      <c r="G287" t="s">
        <v>10892</v>
      </c>
    </row>
    <row r="288" spans="1:7" x14ac:dyDescent="0.25">
      <c r="E288" t="s">
        <v>10931</v>
      </c>
      <c r="F288">
        <v>146</v>
      </c>
      <c r="G288" t="s">
        <v>10892</v>
      </c>
    </row>
    <row r="289" spans="5:7" x14ac:dyDescent="0.25">
      <c r="E289" t="s">
        <v>10936</v>
      </c>
      <c r="F289">
        <v>201</v>
      </c>
      <c r="G289" t="s">
        <v>10892</v>
      </c>
    </row>
    <row r="290" spans="5:7" x14ac:dyDescent="0.25">
      <c r="E290" t="s">
        <v>10937</v>
      </c>
      <c r="F290">
        <v>202</v>
      </c>
      <c r="G290" t="s">
        <v>10892</v>
      </c>
    </row>
    <row r="291" spans="5:7" x14ac:dyDescent="0.25">
      <c r="E291" t="s">
        <v>10938</v>
      </c>
      <c r="F291">
        <v>203</v>
      </c>
      <c r="G291" t="s">
        <v>10892</v>
      </c>
    </row>
    <row r="292" spans="5:7" x14ac:dyDescent="0.25">
      <c r="E292" t="s">
        <v>10939</v>
      </c>
      <c r="F292">
        <v>204</v>
      </c>
      <c r="G292" t="s">
        <v>10892</v>
      </c>
    </row>
    <row r="293" spans="5:7" x14ac:dyDescent="0.25">
      <c r="E293" t="s">
        <v>10940</v>
      </c>
      <c r="F293">
        <v>205</v>
      </c>
      <c r="G293" t="s">
        <v>10892</v>
      </c>
    </row>
    <row r="294" spans="5:7" x14ac:dyDescent="0.25">
      <c r="E294" t="s">
        <v>10941</v>
      </c>
      <c r="F294">
        <v>206</v>
      </c>
      <c r="G294" t="s">
        <v>10892</v>
      </c>
    </row>
    <row r="295" spans="5:7" x14ac:dyDescent="0.25">
      <c r="E295" t="s">
        <v>10942</v>
      </c>
      <c r="F295">
        <v>207</v>
      </c>
      <c r="G295" t="s">
        <v>10892</v>
      </c>
    </row>
    <row r="296" spans="5:7" x14ac:dyDescent="0.25">
      <c r="E296" t="s">
        <v>10945</v>
      </c>
      <c r="F296">
        <v>212</v>
      </c>
      <c r="G296" t="s">
        <v>10892</v>
      </c>
    </row>
    <row r="297" spans="5:7" x14ac:dyDescent="0.25">
      <c r="E297" t="s">
        <v>10946</v>
      </c>
      <c r="F297">
        <v>213</v>
      </c>
      <c r="G297" t="s">
        <v>10892</v>
      </c>
    </row>
    <row r="298" spans="5:7" x14ac:dyDescent="0.25">
      <c r="E298" t="s">
        <v>10947</v>
      </c>
      <c r="F298">
        <v>214</v>
      </c>
      <c r="G298" t="s">
        <v>10892</v>
      </c>
    </row>
    <row r="299" spans="5:7" x14ac:dyDescent="0.25">
      <c r="E299" t="s">
        <v>10948</v>
      </c>
      <c r="F299">
        <v>215</v>
      </c>
      <c r="G299" t="s">
        <v>10892</v>
      </c>
    </row>
    <row r="300" spans="5:7" x14ac:dyDescent="0.25">
      <c r="E300" t="s">
        <v>10951</v>
      </c>
      <c r="F300">
        <v>220</v>
      </c>
      <c r="G300" t="s">
        <v>10892</v>
      </c>
    </row>
    <row r="301" spans="5:7" x14ac:dyDescent="0.25">
      <c r="E301" t="s">
        <v>10952</v>
      </c>
      <c r="F301">
        <v>221</v>
      </c>
      <c r="G301" t="s">
        <v>10892</v>
      </c>
    </row>
    <row r="302" spans="5:7" x14ac:dyDescent="0.25">
      <c r="E302" t="s">
        <v>10953</v>
      </c>
      <c r="F302">
        <v>226</v>
      </c>
      <c r="G302" t="s">
        <v>10892</v>
      </c>
    </row>
    <row r="303" spans="5:7" x14ac:dyDescent="0.25">
      <c r="E303" t="s">
        <v>10954</v>
      </c>
      <c r="F303">
        <v>227</v>
      </c>
      <c r="G303" t="s">
        <v>10892</v>
      </c>
    </row>
    <row r="304" spans="5:7" x14ac:dyDescent="0.25">
      <c r="E304" t="s">
        <v>10955</v>
      </c>
      <c r="F304">
        <v>230</v>
      </c>
      <c r="G304" t="s">
        <v>10892</v>
      </c>
    </row>
    <row r="305" spans="5:7" x14ac:dyDescent="0.25">
      <c r="E305" t="s">
        <v>10958</v>
      </c>
      <c r="F305">
        <v>238</v>
      </c>
      <c r="G305" t="s">
        <v>10892</v>
      </c>
    </row>
    <row r="306" spans="5:7" x14ac:dyDescent="0.25">
      <c r="E306" t="s">
        <v>10959</v>
      </c>
      <c r="F306">
        <v>239</v>
      </c>
      <c r="G306" t="s">
        <v>10892</v>
      </c>
    </row>
    <row r="307" spans="5:7" x14ac:dyDescent="0.25">
      <c r="E307" t="s">
        <v>10960</v>
      </c>
      <c r="F307">
        <v>240</v>
      </c>
      <c r="G307" t="s">
        <v>10892</v>
      </c>
    </row>
    <row r="308" spans="5:7" x14ac:dyDescent="0.25">
      <c r="E308" t="s">
        <v>10961</v>
      </c>
      <c r="F308">
        <v>241</v>
      </c>
      <c r="G308" t="s">
        <v>10892</v>
      </c>
    </row>
    <row r="309" spans="5:7" x14ac:dyDescent="0.25">
      <c r="E309" t="s">
        <v>10962</v>
      </c>
      <c r="F309">
        <v>242</v>
      </c>
      <c r="G309" t="s">
        <v>10892</v>
      </c>
    </row>
    <row r="310" spans="5:7" x14ac:dyDescent="0.25">
      <c r="E310" t="s">
        <v>10963</v>
      </c>
      <c r="F310">
        <v>250</v>
      </c>
      <c r="G310" t="s">
        <v>10892</v>
      </c>
    </row>
    <row r="311" spans="5:7" x14ac:dyDescent="0.25">
      <c r="E311" t="s">
        <v>10964</v>
      </c>
      <c r="F311">
        <v>251</v>
      </c>
      <c r="G311" t="s">
        <v>10892</v>
      </c>
    </row>
    <row r="312" spans="5:7" x14ac:dyDescent="0.25">
      <c r="E312" t="s">
        <v>10965</v>
      </c>
      <c r="F312">
        <v>252</v>
      </c>
      <c r="G312" t="s">
        <v>10892</v>
      </c>
    </row>
    <row r="313" spans="5:7" x14ac:dyDescent="0.25">
      <c r="E313" t="s">
        <v>10968</v>
      </c>
      <c r="F313">
        <v>255</v>
      </c>
      <c r="G313" t="s">
        <v>10892</v>
      </c>
    </row>
    <row r="314" spans="5:7" x14ac:dyDescent="0.25">
      <c r="E314" t="s">
        <v>10970</v>
      </c>
      <c r="F314">
        <v>261</v>
      </c>
      <c r="G314" t="s">
        <v>10892</v>
      </c>
    </row>
    <row r="315" spans="5:7" x14ac:dyDescent="0.25">
      <c r="E315" t="s">
        <v>10971</v>
      </c>
      <c r="F315">
        <v>262</v>
      </c>
      <c r="G315" t="s">
        <v>10892</v>
      </c>
    </row>
    <row r="316" spans="5:7" x14ac:dyDescent="0.25">
      <c r="E316" t="s">
        <v>10972</v>
      </c>
      <c r="F316">
        <v>263</v>
      </c>
      <c r="G316" t="s">
        <v>10892</v>
      </c>
    </row>
    <row r="317" spans="5:7" x14ac:dyDescent="0.25">
      <c r="E317" t="s">
        <v>10973</v>
      </c>
      <c r="F317">
        <v>270</v>
      </c>
      <c r="G317" t="s">
        <v>10892</v>
      </c>
    </row>
    <row r="318" spans="5:7" x14ac:dyDescent="0.25">
      <c r="E318" t="s">
        <v>10974</v>
      </c>
      <c r="F318">
        <v>271</v>
      </c>
      <c r="G318" t="s">
        <v>10892</v>
      </c>
    </row>
    <row r="319" spans="5:7" x14ac:dyDescent="0.25">
      <c r="E319" t="s">
        <v>10975</v>
      </c>
      <c r="F319">
        <v>272</v>
      </c>
      <c r="G319" t="s">
        <v>10892</v>
      </c>
    </row>
    <row r="320" spans="5:7" x14ac:dyDescent="0.25">
      <c r="E320" t="s">
        <v>10976</v>
      </c>
      <c r="F320">
        <v>280</v>
      </c>
      <c r="G320" t="s">
        <v>10892</v>
      </c>
    </row>
    <row r="321" spans="5:7" x14ac:dyDescent="0.25">
      <c r="E321" t="s">
        <v>10977</v>
      </c>
      <c r="F321">
        <v>281</v>
      </c>
      <c r="G321" t="s">
        <v>10892</v>
      </c>
    </row>
    <row r="322" spans="5:7" x14ac:dyDescent="0.25">
      <c r="E322" t="s">
        <v>10978</v>
      </c>
      <c r="F322">
        <v>282</v>
      </c>
      <c r="G322" t="s">
        <v>10892</v>
      </c>
    </row>
    <row r="323" spans="5:7" x14ac:dyDescent="0.25">
      <c r="E323" t="s">
        <v>10980</v>
      </c>
      <c r="F323">
        <v>284</v>
      </c>
      <c r="G323" t="s">
        <v>10892</v>
      </c>
    </row>
    <row r="324" spans="5:7" x14ac:dyDescent="0.25">
      <c r="E324" t="s">
        <v>10981</v>
      </c>
      <c r="F324">
        <v>285</v>
      </c>
      <c r="G324" t="s">
        <v>10892</v>
      </c>
    </row>
    <row r="325" spans="5:7" x14ac:dyDescent="0.25">
      <c r="E325" t="s">
        <v>10982</v>
      </c>
      <c r="F325">
        <v>290</v>
      </c>
      <c r="G325" t="s">
        <v>10892</v>
      </c>
    </row>
    <row r="326" spans="5:7" x14ac:dyDescent="0.25">
      <c r="E326" t="s">
        <v>10983</v>
      </c>
      <c r="F326">
        <v>300</v>
      </c>
      <c r="G326" t="s">
        <v>10892</v>
      </c>
    </row>
    <row r="327" spans="5:7" x14ac:dyDescent="0.25">
      <c r="E327" t="s">
        <v>10984</v>
      </c>
      <c r="F327">
        <v>320</v>
      </c>
      <c r="G327" t="s">
        <v>10892</v>
      </c>
    </row>
    <row r="328" spans="5:7" x14ac:dyDescent="0.25">
      <c r="E328" t="s">
        <v>10985</v>
      </c>
      <c r="F328">
        <v>321</v>
      </c>
      <c r="G328" t="s">
        <v>10892</v>
      </c>
    </row>
    <row r="329" spans="5:7" x14ac:dyDescent="0.25">
      <c r="E329" t="s">
        <v>10986</v>
      </c>
      <c r="F329">
        <v>322</v>
      </c>
      <c r="G329" t="s">
        <v>10892</v>
      </c>
    </row>
    <row r="330" spans="5:7" x14ac:dyDescent="0.25">
      <c r="E330" t="s">
        <v>10987</v>
      </c>
      <c r="F330">
        <v>323</v>
      </c>
      <c r="G330" t="s">
        <v>10892</v>
      </c>
    </row>
    <row r="331" spans="5:7" x14ac:dyDescent="0.25">
      <c r="E331" t="s">
        <v>10988</v>
      </c>
      <c r="F331">
        <v>330</v>
      </c>
      <c r="G331" t="s">
        <v>10892</v>
      </c>
    </row>
    <row r="332" spans="5:7" x14ac:dyDescent="0.25">
      <c r="E332" t="s">
        <v>10989</v>
      </c>
      <c r="F332">
        <v>340</v>
      </c>
      <c r="G332" t="s">
        <v>10892</v>
      </c>
    </row>
    <row r="333" spans="5:7" x14ac:dyDescent="0.25">
      <c r="E333" t="s">
        <v>10990</v>
      </c>
      <c r="F333">
        <v>350</v>
      </c>
      <c r="G333" t="s">
        <v>10892</v>
      </c>
    </row>
    <row r="334" spans="5:7" x14ac:dyDescent="0.25">
      <c r="E334" t="s">
        <v>10991</v>
      </c>
      <c r="F334">
        <v>360</v>
      </c>
      <c r="G334" t="s">
        <v>10892</v>
      </c>
    </row>
    <row r="335" spans="5:7" x14ac:dyDescent="0.25">
      <c r="E335" t="s">
        <v>10992</v>
      </c>
      <c r="F335">
        <v>370</v>
      </c>
      <c r="G335" t="s">
        <v>10892</v>
      </c>
    </row>
    <row r="336" spans="5:7" x14ac:dyDescent="0.25">
      <c r="E336" t="s">
        <v>10993</v>
      </c>
      <c r="F336">
        <v>400</v>
      </c>
      <c r="G336" t="s">
        <v>10892</v>
      </c>
    </row>
    <row r="337" spans="5:7" x14ac:dyDescent="0.25">
      <c r="E337" t="s">
        <v>10995</v>
      </c>
      <c r="F337">
        <v>500</v>
      </c>
      <c r="G337" t="s">
        <v>10892</v>
      </c>
    </row>
    <row r="338" spans="5:7" x14ac:dyDescent="0.25">
      <c r="E338" t="s">
        <v>10996</v>
      </c>
      <c r="F338">
        <v>510</v>
      </c>
      <c r="G338" t="s">
        <v>10892</v>
      </c>
    </row>
    <row r="339" spans="5:7" x14ac:dyDescent="0.25">
      <c r="E339" t="s">
        <v>10997</v>
      </c>
      <c r="F339">
        <v>520</v>
      </c>
      <c r="G339" t="s">
        <v>10892</v>
      </c>
    </row>
    <row r="340" spans="5:7" x14ac:dyDescent="0.25">
      <c r="E340" t="s">
        <v>10998</v>
      </c>
      <c r="F340">
        <v>530</v>
      </c>
      <c r="G340" t="s">
        <v>10892</v>
      </c>
    </row>
    <row r="341" spans="5:7" x14ac:dyDescent="0.25">
      <c r="E341" t="s">
        <v>10999</v>
      </c>
      <c r="F341">
        <v>540</v>
      </c>
      <c r="G341" t="s">
        <v>10892</v>
      </c>
    </row>
    <row r="342" spans="5:7" x14ac:dyDescent="0.25">
      <c r="E342" t="s">
        <v>11000</v>
      </c>
      <c r="F342">
        <v>550</v>
      </c>
      <c r="G342" t="s">
        <v>10892</v>
      </c>
    </row>
    <row r="343" spans="5:7" x14ac:dyDescent="0.25">
      <c r="E343" t="s">
        <v>11001</v>
      </c>
      <c r="F343">
        <v>560</v>
      </c>
      <c r="G343" t="s">
        <v>10892</v>
      </c>
    </row>
    <row r="344" spans="5:7" x14ac:dyDescent="0.25">
      <c r="E344" t="s">
        <v>11002</v>
      </c>
      <c r="F344">
        <v>600</v>
      </c>
      <c r="G344" t="s">
        <v>10892</v>
      </c>
    </row>
    <row r="345" spans="5:7" x14ac:dyDescent="0.25">
      <c r="E345" t="s">
        <v>11003</v>
      </c>
      <c r="F345">
        <v>610</v>
      </c>
      <c r="G345" t="s">
        <v>10892</v>
      </c>
    </row>
    <row r="346" spans="5:7" x14ac:dyDescent="0.25">
      <c r="E346" t="s">
        <v>11004</v>
      </c>
      <c r="F346">
        <v>620</v>
      </c>
      <c r="G346" t="s">
        <v>10892</v>
      </c>
    </row>
    <row r="347" spans="5:7" x14ac:dyDescent="0.25">
      <c r="E347" t="s">
        <v>11008</v>
      </c>
      <c r="F347">
        <v>700</v>
      </c>
      <c r="G347" t="s">
        <v>10892</v>
      </c>
    </row>
    <row r="348" spans="5:7" x14ac:dyDescent="0.25">
      <c r="E348" t="s">
        <v>11009</v>
      </c>
      <c r="F348">
        <v>710</v>
      </c>
      <c r="G348" t="s">
        <v>10892</v>
      </c>
    </row>
    <row r="349" spans="5:7" x14ac:dyDescent="0.25">
      <c r="E349" t="s">
        <v>11011</v>
      </c>
      <c r="F349">
        <v>730</v>
      </c>
      <c r="G349" t="s">
        <v>10892</v>
      </c>
    </row>
    <row r="350" spans="5:7" x14ac:dyDescent="0.25">
      <c r="E350" t="s">
        <v>11012</v>
      </c>
      <c r="F350">
        <v>731</v>
      </c>
      <c r="G350" t="s">
        <v>10892</v>
      </c>
    </row>
    <row r="351" spans="5:7" x14ac:dyDescent="0.25">
      <c r="E351" t="s">
        <v>11013</v>
      </c>
      <c r="F351">
        <v>732</v>
      </c>
      <c r="G351" t="s">
        <v>10892</v>
      </c>
    </row>
    <row r="352" spans="5:7" x14ac:dyDescent="0.25">
      <c r="E352" t="s">
        <v>11017</v>
      </c>
      <c r="F352">
        <v>770</v>
      </c>
      <c r="G352" t="s">
        <v>10892</v>
      </c>
    </row>
    <row r="353" spans="5:7" x14ac:dyDescent="0.25">
      <c r="E353" t="s">
        <v>11018</v>
      </c>
      <c r="F353">
        <v>780</v>
      </c>
      <c r="G353" t="s">
        <v>10892</v>
      </c>
    </row>
    <row r="354" spans="5:7" x14ac:dyDescent="0.25">
      <c r="E354" t="s">
        <v>11019</v>
      </c>
      <c r="F354">
        <v>781</v>
      </c>
      <c r="G354" t="s">
        <v>10892</v>
      </c>
    </row>
    <row r="356" spans="5:7" x14ac:dyDescent="0.25">
      <c r="E356" t="s">
        <v>12244</v>
      </c>
      <c r="F356">
        <v>800</v>
      </c>
    </row>
    <row r="357" spans="5:7" x14ac:dyDescent="0.25">
      <c r="E357" t="s">
        <v>12245</v>
      </c>
      <c r="F357">
        <v>801</v>
      </c>
    </row>
    <row r="358" spans="5:7" x14ac:dyDescent="0.25">
      <c r="E358" t="s">
        <v>12246</v>
      </c>
      <c r="F358">
        <v>802</v>
      </c>
    </row>
    <row r="359" spans="5:7" x14ac:dyDescent="0.25">
      <c r="E359" t="s">
        <v>12247</v>
      </c>
      <c r="F359">
        <v>803</v>
      </c>
    </row>
    <row r="360" spans="5:7" x14ac:dyDescent="0.25">
      <c r="E360" t="s">
        <v>12248</v>
      </c>
      <c r="F360">
        <v>804</v>
      </c>
    </row>
    <row r="361" spans="5:7" x14ac:dyDescent="0.25">
      <c r="E361" t="s">
        <v>12249</v>
      </c>
      <c r="F361">
        <v>805</v>
      </c>
    </row>
    <row r="362" spans="5:7" x14ac:dyDescent="0.25">
      <c r="E362" t="s">
        <v>12250</v>
      </c>
      <c r="F362">
        <v>806</v>
      </c>
    </row>
    <row r="363" spans="5:7" x14ac:dyDescent="0.25">
      <c r="E363" t="s">
        <v>12251</v>
      </c>
      <c r="F363">
        <v>807</v>
      </c>
    </row>
    <row r="364" spans="5:7" x14ac:dyDescent="0.25">
      <c r="E364" t="s">
        <v>11039</v>
      </c>
      <c r="F364">
        <v>980</v>
      </c>
      <c r="G364" t="s">
        <v>10900</v>
      </c>
    </row>
    <row r="365" spans="5:7" x14ac:dyDescent="0.25">
      <c r="E365" t="s">
        <v>11040</v>
      </c>
      <c r="F365">
        <v>990</v>
      </c>
      <c r="G365" t="s">
        <v>10900</v>
      </c>
    </row>
    <row r="366" spans="5:7" x14ac:dyDescent="0.25">
      <c r="E366" t="s">
        <v>11041</v>
      </c>
      <c r="F366">
        <v>999</v>
      </c>
      <c r="G366" t="s">
        <v>10900</v>
      </c>
    </row>
    <row r="367" spans="5:7" x14ac:dyDescent="0.25">
      <c r="E367" t="s">
        <v>11043</v>
      </c>
      <c r="F367">
        <v>1</v>
      </c>
      <c r="G367" t="s">
        <v>12252</v>
      </c>
    </row>
    <row r="368" spans="5:7" x14ac:dyDescent="0.25">
      <c r="E368" t="s">
        <v>11044</v>
      </c>
      <c r="F368">
        <v>100</v>
      </c>
      <c r="G368" t="s">
        <v>12252</v>
      </c>
    </row>
    <row r="369" spans="5:7" x14ac:dyDescent="0.25">
      <c r="E369" t="s">
        <v>11045</v>
      </c>
      <c r="F369">
        <v>400</v>
      </c>
      <c r="G369" t="s">
        <v>12252</v>
      </c>
    </row>
    <row r="370" spans="5:7" x14ac:dyDescent="0.25">
      <c r="E370" t="s">
        <v>11046</v>
      </c>
      <c r="F370">
        <v>500</v>
      </c>
      <c r="G370" t="s">
        <v>12252</v>
      </c>
    </row>
    <row r="371" spans="5:7" x14ac:dyDescent="0.25">
      <c r="E371" t="s">
        <v>11047</v>
      </c>
      <c r="F371">
        <v>505</v>
      </c>
      <c r="G371" t="s">
        <v>12252</v>
      </c>
    </row>
    <row r="372" spans="5:7" x14ac:dyDescent="0.25">
      <c r="E372" t="s">
        <v>11048</v>
      </c>
      <c r="F372">
        <v>506</v>
      </c>
      <c r="G372" t="s">
        <v>12252</v>
      </c>
    </row>
    <row r="373" spans="5:7" x14ac:dyDescent="0.25">
      <c r="E373" t="s">
        <v>11049</v>
      </c>
      <c r="F373">
        <v>510</v>
      </c>
      <c r="G373" t="s">
        <v>12252</v>
      </c>
    </row>
    <row r="374" spans="5:7" x14ac:dyDescent="0.25">
      <c r="E374" t="s">
        <v>11050</v>
      </c>
      <c r="F374">
        <v>515</v>
      </c>
      <c r="G374" t="s">
        <v>12252</v>
      </c>
    </row>
    <row r="375" spans="5:7" x14ac:dyDescent="0.25">
      <c r="E375" t="s">
        <v>11051</v>
      </c>
      <c r="F375">
        <v>520</v>
      </c>
      <c r="G375" t="s">
        <v>12252</v>
      </c>
    </row>
    <row r="376" spans="5:7" x14ac:dyDescent="0.25">
      <c r="E376" t="s">
        <v>11052</v>
      </c>
      <c r="F376">
        <v>530</v>
      </c>
      <c r="G376" t="s">
        <v>12252</v>
      </c>
    </row>
    <row r="377" spans="5:7" x14ac:dyDescent="0.25">
      <c r="E377" t="s">
        <v>11053</v>
      </c>
      <c r="F377">
        <v>535</v>
      </c>
      <c r="G377" t="s">
        <v>12252</v>
      </c>
    </row>
    <row r="378" spans="5:7" x14ac:dyDescent="0.25">
      <c r="E378" t="s">
        <v>11054</v>
      </c>
      <c r="F378">
        <v>540</v>
      </c>
      <c r="G378" t="s">
        <v>12252</v>
      </c>
    </row>
    <row r="379" spans="5:7" x14ac:dyDescent="0.25">
      <c r="E379" t="s">
        <v>11055</v>
      </c>
      <c r="F379">
        <v>545</v>
      </c>
      <c r="G379" t="s">
        <v>12252</v>
      </c>
    </row>
    <row r="380" spans="5:7" x14ac:dyDescent="0.25">
      <c r="E380" t="s">
        <v>11056</v>
      </c>
      <c r="F380">
        <v>550</v>
      </c>
      <c r="G380" t="s">
        <v>12252</v>
      </c>
    </row>
    <row r="381" spans="5:7" x14ac:dyDescent="0.25">
      <c r="E381" t="s">
        <v>11057</v>
      </c>
      <c r="F381">
        <v>555</v>
      </c>
      <c r="G381" t="s">
        <v>12252</v>
      </c>
    </row>
    <row r="382" spans="5:7" x14ac:dyDescent="0.25">
      <c r="E382" t="s">
        <v>11058</v>
      </c>
      <c r="F382">
        <v>565</v>
      </c>
      <c r="G382" t="s">
        <v>12252</v>
      </c>
    </row>
    <row r="383" spans="5:7" x14ac:dyDescent="0.25">
      <c r="E383" t="s">
        <v>11059</v>
      </c>
      <c r="F383">
        <v>570</v>
      </c>
      <c r="G383" t="s">
        <v>12252</v>
      </c>
    </row>
    <row r="384" spans="5:7" x14ac:dyDescent="0.25">
      <c r="E384" t="s">
        <v>11060</v>
      </c>
      <c r="F384">
        <v>575</v>
      </c>
      <c r="G384" t="s">
        <v>12252</v>
      </c>
    </row>
    <row r="385" spans="5:7" x14ac:dyDescent="0.25">
      <c r="E385" t="s">
        <v>11061</v>
      </c>
      <c r="F385">
        <v>580</v>
      </c>
      <c r="G385" t="s">
        <v>12252</v>
      </c>
    </row>
    <row r="386" spans="5:7" x14ac:dyDescent="0.25">
      <c r="E386" t="s">
        <v>11062</v>
      </c>
      <c r="F386">
        <v>585</v>
      </c>
      <c r="G386" t="s">
        <v>12252</v>
      </c>
    </row>
    <row r="387" spans="5:7" x14ac:dyDescent="0.25">
      <c r="E387" t="s">
        <v>11063</v>
      </c>
      <c r="F387">
        <v>595</v>
      </c>
      <c r="G387" t="s">
        <v>12252</v>
      </c>
    </row>
    <row r="388" spans="5:7" x14ac:dyDescent="0.25">
      <c r="E388" t="s">
        <v>11068</v>
      </c>
      <c r="F388">
        <v>640</v>
      </c>
      <c r="G388" t="s">
        <v>12252</v>
      </c>
    </row>
    <row r="389" spans="5:7" x14ac:dyDescent="0.25">
      <c r="E389" t="s">
        <v>11069</v>
      </c>
      <c r="F389">
        <v>650</v>
      </c>
      <c r="G389" t="s">
        <v>12252</v>
      </c>
    </row>
    <row r="390" spans="5:7" x14ac:dyDescent="0.25">
      <c r="E390" t="s">
        <v>11070</v>
      </c>
      <c r="F390">
        <v>660</v>
      </c>
      <c r="G390" t="s">
        <v>12252</v>
      </c>
    </row>
    <row r="391" spans="5:7" x14ac:dyDescent="0.25">
      <c r="E391" t="s">
        <v>11071</v>
      </c>
      <c r="F391">
        <v>670</v>
      </c>
      <c r="G391" t="s">
        <v>12252</v>
      </c>
    </row>
    <row r="392" spans="5:7" x14ac:dyDescent="0.25">
      <c r="E392" t="s">
        <v>11076</v>
      </c>
      <c r="F392">
        <v>950</v>
      </c>
      <c r="G392" t="s">
        <v>12252</v>
      </c>
    </row>
    <row r="393" spans="5:7" x14ac:dyDescent="0.25">
      <c r="E393" t="s">
        <v>11077</v>
      </c>
      <c r="F393">
        <v>950</v>
      </c>
      <c r="G393" t="s">
        <v>12252</v>
      </c>
    </row>
    <row r="394" spans="5:7" x14ac:dyDescent="0.25">
      <c r="E394" t="s">
        <v>11078</v>
      </c>
      <c r="F394">
        <v>955</v>
      </c>
      <c r="G394" t="s">
        <v>12252</v>
      </c>
    </row>
  </sheetData>
  <autoFilter ref="A1:G398" xr:uid="{00000000-0009-0000-0000-00000F000000}">
    <sortState xmlns:xlrd2="http://schemas.microsoft.com/office/spreadsheetml/2017/richdata2" ref="A2:F394">
      <sortCondition ref="B1:B398"/>
    </sortState>
  </autoFilter>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418"/>
  <sheetViews>
    <sheetView zoomScaleNormal="100" workbookViewId="0">
      <pane ySplit="1" topLeftCell="A159" activePane="bottomLeft" state="frozen"/>
      <selection pane="bottomLeft" activeCell="B103" sqref="B103"/>
    </sheetView>
  </sheetViews>
  <sheetFormatPr defaultColWidth="9.140625" defaultRowHeight="15" x14ac:dyDescent="0.25"/>
  <cols>
    <col min="1" max="1" width="12.5703125" style="146" customWidth="1"/>
    <col min="2" max="2" width="62.28515625" style="147" customWidth="1"/>
    <col min="3" max="3" width="15.140625" style="147" customWidth="1"/>
    <col min="4" max="4" width="86.140625" style="147" customWidth="1"/>
    <col min="5" max="5" width="9.140625" style="146"/>
    <col min="6" max="6" width="12.5703125" style="146" customWidth="1"/>
    <col min="7" max="16384" width="9.140625" style="146"/>
  </cols>
  <sheetData>
    <row r="1" spans="1:6" s="147" customFormat="1" ht="45" x14ac:dyDescent="0.25">
      <c r="A1" s="147" t="s">
        <v>15853</v>
      </c>
      <c r="B1" s="147" t="s">
        <v>14324</v>
      </c>
      <c r="C1" s="147" t="s">
        <v>14408</v>
      </c>
      <c r="D1" s="147" t="s">
        <v>14318</v>
      </c>
      <c r="E1" s="147" t="s">
        <v>15968</v>
      </c>
      <c r="F1" s="147" t="s">
        <v>16798</v>
      </c>
    </row>
    <row r="2" spans="1:6" s="147" customFormat="1" x14ac:dyDescent="0.25">
      <c r="A2" s="198">
        <v>1301</v>
      </c>
      <c r="B2" s="147" t="s">
        <v>16022</v>
      </c>
    </row>
    <row r="3" spans="1:6" s="147" customFormat="1" x14ac:dyDescent="0.25">
      <c r="A3" s="198">
        <v>1101</v>
      </c>
      <c r="B3" s="147" t="s">
        <v>16021</v>
      </c>
    </row>
    <row r="4" spans="1:6" s="147" customFormat="1" x14ac:dyDescent="0.25">
      <c r="A4" s="299">
        <v>1102</v>
      </c>
      <c r="B4" s="147" t="s">
        <v>16656</v>
      </c>
    </row>
    <row r="5" spans="1:6" s="147" customFormat="1" x14ac:dyDescent="0.25">
      <c r="A5" s="198">
        <v>1201</v>
      </c>
      <c r="B5" s="147" t="s">
        <v>16019</v>
      </c>
    </row>
    <row r="6" spans="1:6" s="147" customFormat="1" x14ac:dyDescent="0.25">
      <c r="A6" s="198">
        <v>1202</v>
      </c>
      <c r="B6" s="147" t="s">
        <v>16020</v>
      </c>
    </row>
    <row r="7" spans="1:6" s="147" customFormat="1" x14ac:dyDescent="0.25">
      <c r="A7" s="198">
        <v>1400</v>
      </c>
      <c r="B7" s="147" t="s">
        <v>16066</v>
      </c>
    </row>
    <row r="8" spans="1:6" s="147" customFormat="1" x14ac:dyDescent="0.25">
      <c r="A8" s="198">
        <v>1401</v>
      </c>
      <c r="B8" s="147" t="s">
        <v>16023</v>
      </c>
    </row>
    <row r="9" spans="1:6" s="147" customFormat="1" x14ac:dyDescent="0.25">
      <c r="A9" s="198">
        <v>1411</v>
      </c>
      <c r="B9" s="147" t="s">
        <v>16026</v>
      </c>
    </row>
    <row r="10" spans="1:6" s="147" customFormat="1" x14ac:dyDescent="0.25">
      <c r="A10" s="198">
        <v>1412</v>
      </c>
      <c r="B10" s="147" t="s">
        <v>16027</v>
      </c>
    </row>
    <row r="11" spans="1:6" s="147" customFormat="1" x14ac:dyDescent="0.25">
      <c r="A11" s="198">
        <v>1421</v>
      </c>
      <c r="B11" s="147" t="s">
        <v>16024</v>
      </c>
    </row>
    <row r="12" spans="1:6" s="147" customFormat="1" x14ac:dyDescent="0.25">
      <c r="A12" s="198">
        <v>1422</v>
      </c>
      <c r="B12" s="147" t="s">
        <v>16028</v>
      </c>
    </row>
    <row r="13" spans="1:6" s="147" customFormat="1" x14ac:dyDescent="0.25">
      <c r="A13" s="198">
        <v>1423</v>
      </c>
      <c r="B13" s="147" t="s">
        <v>16029</v>
      </c>
    </row>
    <row r="14" spans="1:6" s="147" customFormat="1" x14ac:dyDescent="0.25">
      <c r="A14" s="198">
        <v>1431</v>
      </c>
      <c r="B14" s="147" t="s">
        <v>16025</v>
      </c>
    </row>
    <row r="15" spans="1:6" s="147" customFormat="1" x14ac:dyDescent="0.25">
      <c r="A15" s="198">
        <v>1432</v>
      </c>
      <c r="B15" s="147" t="s">
        <v>16030</v>
      </c>
    </row>
    <row r="16" spans="1:6" s="147" customFormat="1" x14ac:dyDescent="0.25">
      <c r="A16" s="198">
        <v>1433</v>
      </c>
      <c r="B16" s="147" t="s">
        <v>16031</v>
      </c>
    </row>
    <row r="17" spans="1:6" s="147" customFormat="1" x14ac:dyDescent="0.25">
      <c r="A17" s="198">
        <v>1500</v>
      </c>
      <c r="B17" s="147" t="s">
        <v>14341</v>
      </c>
    </row>
    <row r="18" spans="1:6" x14ac:dyDescent="0.25">
      <c r="A18" s="309" t="s">
        <v>15854</v>
      </c>
      <c r="B18" s="147" t="s">
        <v>14411</v>
      </c>
      <c r="C18" s="147" t="s">
        <v>14365</v>
      </c>
      <c r="D18" s="147" t="s">
        <v>14420</v>
      </c>
      <c r="E18" s="147"/>
      <c r="F18" s="147"/>
    </row>
    <row r="19" spans="1:6" x14ac:dyDescent="0.25">
      <c r="A19" s="146" t="s">
        <v>15855</v>
      </c>
      <c r="B19" s="147" t="s">
        <v>14412</v>
      </c>
      <c r="C19" s="147" t="s">
        <v>14365</v>
      </c>
      <c r="D19" s="147" t="s">
        <v>14420</v>
      </c>
      <c r="E19" s="147"/>
      <c r="F19" s="147"/>
    </row>
    <row r="20" spans="1:6" ht="19.5" customHeight="1" x14ac:dyDescent="0.25">
      <c r="A20" s="146" t="s">
        <v>15856</v>
      </c>
      <c r="B20" s="147" t="s">
        <v>14413</v>
      </c>
      <c r="C20" s="147" t="s">
        <v>14365</v>
      </c>
      <c r="D20" s="147" t="s">
        <v>14420</v>
      </c>
      <c r="E20" s="147"/>
      <c r="F20" s="147"/>
    </row>
    <row r="21" spans="1:6" x14ac:dyDescent="0.25">
      <c r="A21" s="309" t="s">
        <v>15857</v>
      </c>
      <c r="B21" s="147" t="s">
        <v>14416</v>
      </c>
      <c r="C21" s="147" t="s">
        <v>14365</v>
      </c>
      <c r="D21" s="147" t="s">
        <v>14420</v>
      </c>
      <c r="E21" s="147"/>
      <c r="F21" s="147"/>
    </row>
    <row r="22" spans="1:6" x14ac:dyDescent="0.25">
      <c r="A22" s="146" t="s">
        <v>15858</v>
      </c>
      <c r="B22" s="147" t="s">
        <v>14414</v>
      </c>
      <c r="C22" s="147" t="s">
        <v>14365</v>
      </c>
      <c r="D22" s="147" t="s">
        <v>14420</v>
      </c>
      <c r="E22" s="147"/>
      <c r="F22" s="147"/>
    </row>
    <row r="23" spans="1:6" ht="17.25" customHeight="1" x14ac:dyDescent="0.25">
      <c r="A23" s="146" t="s">
        <v>15859</v>
      </c>
      <c r="B23" s="147" t="s">
        <v>14415</v>
      </c>
      <c r="C23" s="147" t="s">
        <v>14365</v>
      </c>
      <c r="D23" s="147" t="s">
        <v>14420</v>
      </c>
      <c r="E23" s="147"/>
      <c r="F23" s="147"/>
    </row>
    <row r="24" spans="1:6" x14ac:dyDescent="0.25">
      <c r="A24" s="146" t="s">
        <v>15860</v>
      </c>
      <c r="B24" s="147" t="s">
        <v>15364</v>
      </c>
      <c r="C24" s="147" t="s">
        <v>14365</v>
      </c>
      <c r="D24" s="147" t="s">
        <v>14420</v>
      </c>
      <c r="E24" s="147"/>
      <c r="F24" s="147"/>
    </row>
    <row r="25" spans="1:6" ht="15" customHeight="1" x14ac:dyDescent="0.25">
      <c r="A25" s="146" t="s">
        <v>15861</v>
      </c>
      <c r="B25" s="147" t="s">
        <v>15365</v>
      </c>
      <c r="C25" s="147" t="s">
        <v>14365</v>
      </c>
      <c r="D25" s="147" t="s">
        <v>14420</v>
      </c>
      <c r="E25" s="147"/>
      <c r="F25" s="147"/>
    </row>
    <row r="26" spans="1:6" ht="17.25" customHeight="1" x14ac:dyDescent="0.25">
      <c r="A26" s="146" t="s">
        <v>15862</v>
      </c>
      <c r="B26" s="147" t="s">
        <v>15366</v>
      </c>
      <c r="C26" s="147" t="s">
        <v>14365</v>
      </c>
      <c r="D26" s="147" t="s">
        <v>14420</v>
      </c>
      <c r="E26" s="147"/>
      <c r="F26" s="147"/>
    </row>
    <row r="27" spans="1:6" ht="30" x14ac:dyDescent="0.25">
      <c r="A27" s="146" t="s">
        <v>15863</v>
      </c>
      <c r="B27" s="147" t="s">
        <v>14417</v>
      </c>
      <c r="C27" s="147" t="s">
        <v>14365</v>
      </c>
      <c r="D27" s="147" t="s">
        <v>14421</v>
      </c>
      <c r="E27" s="147"/>
      <c r="F27" s="147"/>
    </row>
    <row r="28" spans="1:6" ht="30" x14ac:dyDescent="0.25">
      <c r="A28" s="146" t="s">
        <v>15864</v>
      </c>
      <c r="B28" s="147" t="s">
        <v>14418</v>
      </c>
      <c r="C28" s="147" t="s">
        <v>14365</v>
      </c>
      <c r="D28" s="147" t="s">
        <v>14421</v>
      </c>
      <c r="E28" s="147"/>
      <c r="F28" s="147"/>
    </row>
    <row r="29" spans="1:6" ht="30" x14ac:dyDescent="0.25">
      <c r="A29" s="146" t="s">
        <v>15865</v>
      </c>
      <c r="B29" s="147" t="s">
        <v>14419</v>
      </c>
      <c r="C29" s="147" t="s">
        <v>14365</v>
      </c>
      <c r="D29" s="147" t="s">
        <v>14421</v>
      </c>
      <c r="E29" s="147"/>
      <c r="F29" s="147"/>
    </row>
    <row r="30" spans="1:6" x14ac:dyDescent="0.25">
      <c r="A30" s="310">
        <v>3144</v>
      </c>
      <c r="B30" s="147" t="s">
        <v>15882</v>
      </c>
      <c r="E30" s="147"/>
      <c r="F30" s="147"/>
    </row>
    <row r="31" spans="1:6" x14ac:dyDescent="0.25">
      <c r="A31" s="198">
        <v>3145</v>
      </c>
      <c r="B31" s="147" t="s">
        <v>15881</v>
      </c>
      <c r="E31" s="147"/>
      <c r="F31" s="147"/>
    </row>
    <row r="32" spans="1:6" x14ac:dyDescent="0.25">
      <c r="A32" s="310">
        <v>3146</v>
      </c>
      <c r="B32" s="147" t="s">
        <v>15883</v>
      </c>
      <c r="E32" s="147"/>
      <c r="F32" s="147"/>
    </row>
    <row r="33" spans="1:6" x14ac:dyDescent="0.25">
      <c r="A33" s="198">
        <v>3147</v>
      </c>
      <c r="B33" s="147" t="s">
        <v>15884</v>
      </c>
      <c r="E33" s="147"/>
      <c r="F33" s="147"/>
    </row>
    <row r="34" spans="1:6" x14ac:dyDescent="0.25">
      <c r="A34" s="198">
        <v>3148</v>
      </c>
      <c r="B34" s="147" t="s">
        <v>15885</v>
      </c>
      <c r="E34" s="147"/>
      <c r="F34" s="147"/>
    </row>
    <row r="35" spans="1:6" x14ac:dyDescent="0.25">
      <c r="A35" s="310">
        <v>3149</v>
      </c>
      <c r="B35" s="147" t="s">
        <v>16059</v>
      </c>
      <c r="E35" s="147"/>
      <c r="F35" s="147"/>
    </row>
    <row r="36" spans="1:6" x14ac:dyDescent="0.25">
      <c r="A36" s="198">
        <v>3150</v>
      </c>
      <c r="B36" s="147" t="s">
        <v>15889</v>
      </c>
      <c r="E36" s="147"/>
      <c r="F36" s="147"/>
    </row>
    <row r="37" spans="1:6" x14ac:dyDescent="0.25">
      <c r="A37" s="310">
        <v>3151</v>
      </c>
      <c r="B37" s="147" t="s">
        <v>15892</v>
      </c>
      <c r="E37" s="147">
        <v>94213</v>
      </c>
      <c r="F37" s="147"/>
    </row>
    <row r="38" spans="1:6" x14ac:dyDescent="0.25">
      <c r="A38" s="198">
        <v>3152</v>
      </c>
      <c r="B38" s="147" t="s">
        <v>15893</v>
      </c>
      <c r="E38" s="147"/>
      <c r="F38" s="147"/>
    </row>
    <row r="39" spans="1:6" x14ac:dyDescent="0.25">
      <c r="A39" s="198">
        <v>3153</v>
      </c>
      <c r="B39" s="147" t="s">
        <v>16326</v>
      </c>
      <c r="E39" s="147"/>
      <c r="F39" s="147"/>
    </row>
    <row r="40" spans="1:6" x14ac:dyDescent="0.25">
      <c r="A40" s="198">
        <v>3154</v>
      </c>
      <c r="B40" s="147" t="s">
        <v>16327</v>
      </c>
      <c r="E40" s="147"/>
      <c r="F40" s="147"/>
    </row>
    <row r="41" spans="1:6" x14ac:dyDescent="0.25">
      <c r="A41" s="198">
        <v>3155</v>
      </c>
      <c r="B41" s="147" t="s">
        <v>16328</v>
      </c>
      <c r="E41" s="147"/>
      <c r="F41" s="147"/>
    </row>
    <row r="42" spans="1:6" x14ac:dyDescent="0.25">
      <c r="A42" s="198">
        <v>3156</v>
      </c>
      <c r="B42" s="147" t="s">
        <v>16329</v>
      </c>
      <c r="E42" s="147"/>
      <c r="F42" s="147"/>
    </row>
    <row r="43" spans="1:6" x14ac:dyDescent="0.25">
      <c r="A43" s="198">
        <v>3157</v>
      </c>
      <c r="E43" s="147"/>
      <c r="F43" s="147"/>
    </row>
    <row r="44" spans="1:6" x14ac:dyDescent="0.25">
      <c r="A44" s="311">
        <v>3158</v>
      </c>
      <c r="B44" s="298" t="s">
        <v>16775</v>
      </c>
      <c r="E44" s="147">
        <v>94210</v>
      </c>
      <c r="F44" s="147"/>
    </row>
    <row r="45" spans="1:6" x14ac:dyDescent="0.25">
      <c r="A45" s="299">
        <v>3159</v>
      </c>
      <c r="B45" s="298" t="s">
        <v>16774</v>
      </c>
      <c r="E45" s="147">
        <v>94211</v>
      </c>
      <c r="F45" s="147"/>
    </row>
    <row r="46" spans="1:6" x14ac:dyDescent="0.25">
      <c r="A46" s="280">
        <v>3199</v>
      </c>
      <c r="B46" s="147" t="s">
        <v>16324</v>
      </c>
      <c r="E46" s="147"/>
      <c r="F46" s="147"/>
    </row>
    <row r="47" spans="1:6" x14ac:dyDescent="0.25">
      <c r="A47" s="198">
        <v>3201</v>
      </c>
      <c r="B47" t="s">
        <v>16595</v>
      </c>
      <c r="D47" s="147" t="s">
        <v>16044</v>
      </c>
      <c r="E47">
        <v>30103</v>
      </c>
      <c r="F47" s="147"/>
    </row>
    <row r="48" spans="1:6" x14ac:dyDescent="0.25">
      <c r="A48" s="198">
        <v>3202</v>
      </c>
      <c r="B48" t="s">
        <v>16596</v>
      </c>
      <c r="D48" s="147" t="s">
        <v>16044</v>
      </c>
      <c r="E48">
        <v>30203</v>
      </c>
      <c r="F48" s="147"/>
    </row>
    <row r="49" spans="1:6" x14ac:dyDescent="0.25">
      <c r="A49" s="198">
        <v>3203</v>
      </c>
      <c r="B49" t="s">
        <v>16597</v>
      </c>
      <c r="D49" s="147" t="s">
        <v>16044</v>
      </c>
      <c r="E49">
        <v>30303</v>
      </c>
      <c r="F49" s="147"/>
    </row>
    <row r="50" spans="1:6" x14ac:dyDescent="0.25">
      <c r="A50" s="198">
        <v>3204</v>
      </c>
      <c r="B50" t="s">
        <v>16598</v>
      </c>
      <c r="D50" s="147" t="s">
        <v>16044</v>
      </c>
      <c r="E50">
        <v>30403</v>
      </c>
      <c r="F50" s="147"/>
    </row>
    <row r="51" spans="1:6" x14ac:dyDescent="0.25">
      <c r="A51" s="198">
        <v>3205</v>
      </c>
      <c r="B51" t="s">
        <v>16599</v>
      </c>
      <c r="D51" s="147" t="s">
        <v>16044</v>
      </c>
      <c r="E51">
        <v>30503</v>
      </c>
      <c r="F51" s="147"/>
    </row>
    <row r="52" spans="1:6" x14ac:dyDescent="0.25">
      <c r="A52" s="198">
        <v>3206</v>
      </c>
      <c r="B52" t="s">
        <v>16600</v>
      </c>
      <c r="D52" s="147" t="s">
        <v>16044</v>
      </c>
      <c r="E52">
        <v>30603</v>
      </c>
      <c r="F52" s="147"/>
    </row>
    <row r="53" spans="1:6" x14ac:dyDescent="0.25">
      <c r="A53" s="198">
        <v>3207</v>
      </c>
      <c r="B53" t="s">
        <v>16601</v>
      </c>
      <c r="D53" s="147" t="s">
        <v>16044</v>
      </c>
      <c r="E53">
        <v>30703</v>
      </c>
      <c r="F53" s="147"/>
    </row>
    <row r="54" spans="1:6" x14ac:dyDescent="0.25">
      <c r="A54" s="198">
        <v>3208</v>
      </c>
      <c r="B54" t="s">
        <v>16602</v>
      </c>
      <c r="D54" s="147" t="s">
        <v>16044</v>
      </c>
      <c r="E54">
        <v>30803</v>
      </c>
      <c r="F54" s="147"/>
    </row>
    <row r="55" spans="1:6" x14ac:dyDescent="0.25">
      <c r="A55" s="198">
        <v>3209</v>
      </c>
      <c r="B55" t="s">
        <v>16057</v>
      </c>
      <c r="D55" s="147" t="s">
        <v>16044</v>
      </c>
      <c r="E55">
        <v>30903</v>
      </c>
      <c r="F55" s="147"/>
    </row>
    <row r="56" spans="1:6" x14ac:dyDescent="0.25">
      <c r="A56" s="198">
        <v>3210</v>
      </c>
      <c r="B56" t="s">
        <v>16603</v>
      </c>
      <c r="D56" s="147" t="s">
        <v>16044</v>
      </c>
      <c r="E56">
        <v>31003</v>
      </c>
      <c r="F56" s="147"/>
    </row>
    <row r="57" spans="1:6" x14ac:dyDescent="0.25">
      <c r="A57" s="198">
        <v>3211</v>
      </c>
      <c r="B57" t="s">
        <v>16604</v>
      </c>
      <c r="D57" s="147" t="s">
        <v>16044</v>
      </c>
      <c r="E57">
        <v>31103</v>
      </c>
      <c r="F57" s="147"/>
    </row>
    <row r="58" spans="1:6" x14ac:dyDescent="0.25">
      <c r="A58" s="198">
        <v>3212</v>
      </c>
      <c r="B58" t="s">
        <v>16605</v>
      </c>
      <c r="D58" s="147" t="s">
        <v>16044</v>
      </c>
      <c r="E58">
        <v>31203</v>
      </c>
      <c r="F58" s="147"/>
    </row>
    <row r="59" spans="1:6" x14ac:dyDescent="0.25">
      <c r="A59" s="198">
        <v>3213</v>
      </c>
      <c r="B59" t="s">
        <v>16606</v>
      </c>
      <c r="D59" s="147" t="s">
        <v>16044</v>
      </c>
      <c r="E59">
        <v>31303</v>
      </c>
      <c r="F59" s="147"/>
    </row>
    <row r="60" spans="1:6" x14ac:dyDescent="0.25">
      <c r="A60" s="198">
        <v>3214</v>
      </c>
      <c r="B60" t="s">
        <v>16607</v>
      </c>
      <c r="D60" s="147" t="s">
        <v>16044</v>
      </c>
      <c r="E60">
        <v>31403</v>
      </c>
      <c r="F60" s="147"/>
    </row>
    <row r="61" spans="1:6" x14ac:dyDescent="0.25">
      <c r="A61" s="198">
        <v>3215</v>
      </c>
      <c r="B61" t="s">
        <v>16608</v>
      </c>
      <c r="D61" s="147" t="s">
        <v>16044</v>
      </c>
      <c r="E61">
        <v>31503</v>
      </c>
      <c r="F61" s="147"/>
    </row>
    <row r="62" spans="1:6" x14ac:dyDescent="0.25">
      <c r="A62" s="198">
        <v>3216</v>
      </c>
      <c r="B62" t="s">
        <v>16609</v>
      </c>
      <c r="D62" s="147" t="s">
        <v>16044</v>
      </c>
      <c r="E62">
        <v>31603</v>
      </c>
      <c r="F62" s="147"/>
    </row>
    <row r="63" spans="1:6" x14ac:dyDescent="0.25">
      <c r="A63" s="198">
        <v>3217</v>
      </c>
      <c r="B63" t="s">
        <v>16610</v>
      </c>
      <c r="D63" s="147" t="s">
        <v>16044</v>
      </c>
      <c r="E63">
        <v>31703</v>
      </c>
      <c r="F63" s="147"/>
    </row>
    <row r="64" spans="1:6" x14ac:dyDescent="0.25">
      <c r="A64" s="198">
        <v>3218</v>
      </c>
      <c r="B64" t="s">
        <v>16611</v>
      </c>
      <c r="D64" s="147" t="s">
        <v>16044</v>
      </c>
      <c r="E64">
        <v>31803</v>
      </c>
      <c r="F64" s="147"/>
    </row>
    <row r="65" spans="1:6" x14ac:dyDescent="0.25">
      <c r="A65" s="198">
        <v>3219</v>
      </c>
      <c r="B65" t="s">
        <v>16612</v>
      </c>
      <c r="D65" s="147" t="s">
        <v>16044</v>
      </c>
      <c r="E65">
        <v>31903</v>
      </c>
      <c r="F65" s="147"/>
    </row>
    <row r="66" spans="1:6" x14ac:dyDescent="0.25">
      <c r="A66" s="198">
        <v>3220</v>
      </c>
      <c r="B66" t="s">
        <v>16613</v>
      </c>
      <c r="D66" s="147" t="s">
        <v>16044</v>
      </c>
      <c r="E66">
        <v>32003</v>
      </c>
      <c r="F66" s="147"/>
    </row>
    <row r="67" spans="1:6" x14ac:dyDescent="0.25">
      <c r="A67" s="198">
        <v>3221</v>
      </c>
      <c r="B67" t="s">
        <v>16614</v>
      </c>
      <c r="D67" s="147" t="s">
        <v>16044</v>
      </c>
      <c r="E67">
        <v>32103</v>
      </c>
      <c r="F67" s="147"/>
    </row>
    <row r="68" spans="1:6" x14ac:dyDescent="0.25">
      <c r="A68" s="198" t="s">
        <v>16619</v>
      </c>
      <c r="B68" t="s">
        <v>16615</v>
      </c>
      <c r="D68" s="147" t="s">
        <v>16044</v>
      </c>
      <c r="E68">
        <v>32303</v>
      </c>
      <c r="F68" s="147"/>
    </row>
    <row r="69" spans="1:6" x14ac:dyDescent="0.25">
      <c r="A69" s="198">
        <v>3223</v>
      </c>
      <c r="B69" t="s">
        <v>16616</v>
      </c>
      <c r="D69" s="147" t="s">
        <v>16044</v>
      </c>
      <c r="E69">
        <v>32403</v>
      </c>
      <c r="F69" s="147"/>
    </row>
    <row r="70" spans="1:6" x14ac:dyDescent="0.25">
      <c r="A70" s="198">
        <v>3224</v>
      </c>
      <c r="B70" t="s">
        <v>16054</v>
      </c>
      <c r="D70" s="147" t="s">
        <v>16044</v>
      </c>
      <c r="E70">
        <v>32503</v>
      </c>
      <c r="F70" s="147"/>
    </row>
    <row r="71" spans="1:6" x14ac:dyDescent="0.25">
      <c r="A71" s="198">
        <v>3225</v>
      </c>
      <c r="B71" t="s">
        <v>16617</v>
      </c>
      <c r="D71" s="147" t="s">
        <v>16044</v>
      </c>
      <c r="E71">
        <v>32603</v>
      </c>
      <c r="F71" s="147"/>
    </row>
    <row r="72" spans="1:6" x14ac:dyDescent="0.25">
      <c r="A72" s="198">
        <v>3226</v>
      </c>
      <c r="B72" t="s">
        <v>16618</v>
      </c>
      <c r="D72" s="147" t="s">
        <v>16044</v>
      </c>
      <c r="E72">
        <v>32703</v>
      </c>
      <c r="F72" s="147"/>
    </row>
    <row r="73" spans="1:6" x14ac:dyDescent="0.25">
      <c r="A73" s="198">
        <v>3232</v>
      </c>
      <c r="B73" t="s">
        <v>16055</v>
      </c>
      <c r="D73" s="147" t="s">
        <v>16044</v>
      </c>
      <c r="E73">
        <v>33203</v>
      </c>
      <c r="F73" s="147"/>
    </row>
    <row r="74" spans="1:6" x14ac:dyDescent="0.25">
      <c r="A74" s="198">
        <v>3233</v>
      </c>
      <c r="B74" t="s">
        <v>16056</v>
      </c>
      <c r="D74" s="147" t="s">
        <v>16044</v>
      </c>
      <c r="E74">
        <v>60303</v>
      </c>
      <c r="F74" s="147"/>
    </row>
    <row r="75" spans="1:6" ht="30" x14ac:dyDescent="0.25">
      <c r="A75" s="146">
        <v>3301</v>
      </c>
      <c r="B75" s="147" t="s">
        <v>14422</v>
      </c>
      <c r="C75" s="147" t="s">
        <v>14365</v>
      </c>
      <c r="D75" s="147" t="s">
        <v>15367</v>
      </c>
      <c r="E75" s="147"/>
      <c r="F75" s="147"/>
    </row>
    <row r="76" spans="1:6" x14ac:dyDescent="0.25">
      <c r="A76" s="146">
        <v>3302</v>
      </c>
      <c r="B76" s="147" t="s">
        <v>16666</v>
      </c>
      <c r="E76" s="147"/>
      <c r="F76" s="147"/>
    </row>
    <row r="77" spans="1:6" ht="25.5" customHeight="1" x14ac:dyDescent="0.25">
      <c r="A77" s="146">
        <v>3310</v>
      </c>
      <c r="B77" s="147" t="s">
        <v>16156</v>
      </c>
      <c r="C77" s="147" t="s">
        <v>14365</v>
      </c>
      <c r="D77" s="147" t="s">
        <v>15367</v>
      </c>
      <c r="E77" s="147"/>
      <c r="F77" s="147"/>
    </row>
    <row r="78" spans="1:6" ht="30" x14ac:dyDescent="0.25">
      <c r="A78" s="211">
        <v>3321</v>
      </c>
      <c r="B78" s="147" t="s">
        <v>16357</v>
      </c>
      <c r="C78" s="147" t="s">
        <v>14365</v>
      </c>
      <c r="D78" s="147" t="s">
        <v>15368</v>
      </c>
      <c r="E78" s="147"/>
      <c r="F78" s="147"/>
    </row>
    <row r="79" spans="1:6" ht="30" x14ac:dyDescent="0.25">
      <c r="A79" s="211">
        <v>3331</v>
      </c>
      <c r="B79" s="147" t="s">
        <v>16358</v>
      </c>
      <c r="C79" s="147" t="s">
        <v>14365</v>
      </c>
      <c r="D79" s="147" t="s">
        <v>15369</v>
      </c>
      <c r="E79" s="147"/>
      <c r="F79" s="147"/>
    </row>
    <row r="80" spans="1:6" x14ac:dyDescent="0.25">
      <c r="A80" s="146">
        <v>3351</v>
      </c>
      <c r="B80" s="147" t="s">
        <v>15896</v>
      </c>
      <c r="E80" s="147"/>
      <c r="F80" s="147"/>
    </row>
    <row r="81" spans="1:6" x14ac:dyDescent="0.25">
      <c r="A81" s="146">
        <v>3352</v>
      </c>
      <c r="B81" s="147" t="s">
        <v>15897</v>
      </c>
      <c r="E81" s="147"/>
      <c r="F81" s="147"/>
    </row>
    <row r="82" spans="1:6" x14ac:dyDescent="0.25">
      <c r="A82" s="146">
        <v>3353</v>
      </c>
      <c r="B82" s="147" t="s">
        <v>15898</v>
      </c>
      <c r="E82" s="147"/>
      <c r="F82" s="147"/>
    </row>
    <row r="83" spans="1:6" x14ac:dyDescent="0.25">
      <c r="A83" s="146">
        <v>3354</v>
      </c>
      <c r="E83" s="147"/>
      <c r="F83" s="147"/>
    </row>
    <row r="84" spans="1:6" x14ac:dyDescent="0.25">
      <c r="A84" s="211">
        <v>3400</v>
      </c>
      <c r="B84" s="147" t="s">
        <v>14423</v>
      </c>
      <c r="C84" s="147" t="s">
        <v>14365</v>
      </c>
      <c r="D84" s="147" t="s">
        <v>14366</v>
      </c>
      <c r="E84" s="147"/>
      <c r="F84" s="147"/>
    </row>
    <row r="85" spans="1:6" ht="30" x14ac:dyDescent="0.25">
      <c r="A85" s="211">
        <v>3500</v>
      </c>
      <c r="B85" s="147" t="s">
        <v>16060</v>
      </c>
      <c r="C85" s="147" t="s">
        <v>14365</v>
      </c>
      <c r="D85" s="147" t="s">
        <v>14424</v>
      </c>
      <c r="E85" s="147"/>
      <c r="F85" s="147"/>
    </row>
    <row r="86" spans="1:6" ht="30" customHeight="1" x14ac:dyDescent="0.25">
      <c r="A86" s="211">
        <v>3501</v>
      </c>
      <c r="B86" s="147" t="s">
        <v>14425</v>
      </c>
      <c r="C86" s="147" t="s">
        <v>14365</v>
      </c>
      <c r="D86" s="147" t="s">
        <v>15842</v>
      </c>
      <c r="E86" s="147"/>
      <c r="F86" s="147"/>
    </row>
    <row r="87" spans="1:6" ht="18.75" customHeight="1" x14ac:dyDescent="0.25">
      <c r="A87" s="211">
        <v>3502</v>
      </c>
      <c r="B87" s="147" t="s">
        <v>15837</v>
      </c>
      <c r="C87" s="147" t="s">
        <v>14365</v>
      </c>
      <c r="D87" s="202" t="s">
        <v>15838</v>
      </c>
      <c r="E87" s="147"/>
      <c r="F87" s="147"/>
    </row>
    <row r="88" spans="1:6" x14ac:dyDescent="0.25">
      <c r="A88" s="211">
        <v>3503</v>
      </c>
      <c r="B88" s="147" t="s">
        <v>15839</v>
      </c>
      <c r="C88" s="147" t="s">
        <v>14365</v>
      </c>
      <c r="D88" s="202" t="s">
        <v>15838</v>
      </c>
      <c r="E88" s="147"/>
      <c r="F88" s="147"/>
    </row>
    <row r="89" spans="1:6" ht="15.75" customHeight="1" x14ac:dyDescent="0.25">
      <c r="A89" s="211">
        <v>3504</v>
      </c>
      <c r="B89" s="147" t="s">
        <v>15840</v>
      </c>
      <c r="C89" s="147" t="s">
        <v>14365</v>
      </c>
      <c r="D89" s="202" t="s">
        <v>15838</v>
      </c>
      <c r="E89" s="147"/>
      <c r="F89" s="147"/>
    </row>
    <row r="90" spans="1:6" x14ac:dyDescent="0.25">
      <c r="A90" s="146">
        <v>3505</v>
      </c>
      <c r="B90" s="147" t="s">
        <v>15887</v>
      </c>
      <c r="F90" s="147"/>
    </row>
    <row r="91" spans="1:6" x14ac:dyDescent="0.25">
      <c r="A91" s="211">
        <v>3506</v>
      </c>
      <c r="B91" s="147" t="s">
        <v>15906</v>
      </c>
      <c r="D91" s="202"/>
      <c r="E91" s="147"/>
      <c r="F91" s="147"/>
    </row>
    <row r="92" spans="1:6" x14ac:dyDescent="0.25">
      <c r="A92" s="211">
        <v>3507</v>
      </c>
      <c r="B92" s="147" t="s">
        <v>15907</v>
      </c>
      <c r="D92" s="202"/>
      <c r="E92" s="147"/>
      <c r="F92" s="147"/>
    </row>
    <row r="93" spans="1:6" x14ac:dyDescent="0.25">
      <c r="A93" s="211">
        <v>3508</v>
      </c>
      <c r="B93" s="147" t="s">
        <v>16061</v>
      </c>
      <c r="D93" s="202"/>
      <c r="E93" s="147"/>
      <c r="F93" s="147"/>
    </row>
    <row r="94" spans="1:6" x14ac:dyDescent="0.25">
      <c r="A94" s="211">
        <v>3509</v>
      </c>
      <c r="B94" s="147" t="s">
        <v>15908</v>
      </c>
      <c r="D94" s="202"/>
      <c r="E94" s="147"/>
      <c r="F94" s="147"/>
    </row>
    <row r="95" spans="1:6" x14ac:dyDescent="0.25">
      <c r="A95" s="211">
        <v>3510</v>
      </c>
      <c r="B95" s="147" t="s">
        <v>15909</v>
      </c>
      <c r="D95" s="202"/>
      <c r="E95" s="147"/>
      <c r="F95" s="147"/>
    </row>
    <row r="96" spans="1:6" x14ac:dyDescent="0.25">
      <c r="A96" s="211">
        <v>3511</v>
      </c>
      <c r="B96" s="147" t="s">
        <v>15891</v>
      </c>
      <c r="D96" s="202"/>
      <c r="E96" s="147"/>
      <c r="F96" s="147"/>
    </row>
    <row r="97" spans="1:6" x14ac:dyDescent="0.25">
      <c r="A97" s="211">
        <v>3512</v>
      </c>
      <c r="B97" s="147" t="s">
        <v>15888</v>
      </c>
      <c r="D97" s="202"/>
      <c r="E97" s="147"/>
      <c r="F97" s="147"/>
    </row>
    <row r="98" spans="1:6" x14ac:dyDescent="0.25">
      <c r="A98" s="211">
        <v>3513</v>
      </c>
      <c r="B98" s="147" t="s">
        <v>16657</v>
      </c>
      <c r="D98" s="202"/>
      <c r="E98" s="147"/>
      <c r="F98" s="147"/>
    </row>
    <row r="99" spans="1:6" x14ac:dyDescent="0.25">
      <c r="A99" s="211">
        <v>3514</v>
      </c>
      <c r="B99" s="147" t="s">
        <v>16658</v>
      </c>
      <c r="D99" s="202"/>
      <c r="E99" s="147"/>
      <c r="F99" s="147"/>
    </row>
    <row r="100" spans="1:6" x14ac:dyDescent="0.25">
      <c r="A100" s="211">
        <v>3515</v>
      </c>
      <c r="B100" s="147" t="s">
        <v>16659</v>
      </c>
      <c r="D100" s="202"/>
      <c r="E100" s="147"/>
      <c r="F100" s="147"/>
    </row>
    <row r="101" spans="1:6" x14ac:dyDescent="0.25">
      <c r="A101" s="211">
        <v>3516</v>
      </c>
      <c r="B101" s="147" t="s">
        <v>16670</v>
      </c>
      <c r="D101" s="202"/>
      <c r="E101" s="147"/>
      <c r="F101" s="147"/>
    </row>
    <row r="102" spans="1:6" x14ac:dyDescent="0.25">
      <c r="A102" s="211">
        <v>3517</v>
      </c>
      <c r="B102" s="147" t="s">
        <v>16668</v>
      </c>
      <c r="D102" s="202"/>
      <c r="E102" s="147"/>
      <c r="F102" s="147"/>
    </row>
    <row r="103" spans="1:6" x14ac:dyDescent="0.25">
      <c r="A103" s="211">
        <v>3518</v>
      </c>
      <c r="B103" s="147" t="s">
        <v>16669</v>
      </c>
      <c r="D103" s="202"/>
      <c r="E103" s="147"/>
      <c r="F103" s="147"/>
    </row>
    <row r="104" spans="1:6" x14ac:dyDescent="0.25">
      <c r="A104" s="211">
        <v>3519</v>
      </c>
      <c r="B104" s="147" t="s">
        <v>16681</v>
      </c>
      <c r="D104" s="202"/>
      <c r="E104" s="147"/>
      <c r="F104" s="147"/>
    </row>
    <row r="105" spans="1:6" x14ac:dyDescent="0.25">
      <c r="A105" s="211">
        <v>3520</v>
      </c>
      <c r="B105" s="147" t="s">
        <v>16799</v>
      </c>
      <c r="D105" s="202"/>
      <c r="E105" s="146" t="s">
        <v>16053</v>
      </c>
      <c r="F105" s="301">
        <v>43144</v>
      </c>
    </row>
    <row r="106" spans="1:6" x14ac:dyDescent="0.25">
      <c r="A106" s="211">
        <v>3599</v>
      </c>
      <c r="B106" s="147" t="s">
        <v>16063</v>
      </c>
      <c r="D106" s="202"/>
      <c r="E106" s="147"/>
      <c r="F106" s="147"/>
    </row>
    <row r="107" spans="1:6" x14ac:dyDescent="0.25">
      <c r="A107" s="211">
        <v>3600</v>
      </c>
      <c r="B107" s="147" t="s">
        <v>15351</v>
      </c>
      <c r="C107" s="147" t="s">
        <v>14365</v>
      </c>
      <c r="E107" s="147"/>
      <c r="F107" s="147"/>
    </row>
    <row r="108" spans="1:6" x14ac:dyDescent="0.25">
      <c r="A108" s="211">
        <v>3610</v>
      </c>
      <c r="B108" s="147" t="s">
        <v>16077</v>
      </c>
      <c r="E108" s="147"/>
      <c r="F108" s="147"/>
    </row>
    <row r="109" spans="1:6" ht="60" x14ac:dyDescent="0.25">
      <c r="A109" s="211">
        <v>3700</v>
      </c>
      <c r="B109" s="147" t="s">
        <v>14426</v>
      </c>
      <c r="C109" s="147" t="s">
        <v>14365</v>
      </c>
      <c r="D109" s="147" t="s">
        <v>14427</v>
      </c>
      <c r="E109" s="147"/>
      <c r="F109" s="147"/>
    </row>
    <row r="110" spans="1:6" x14ac:dyDescent="0.25">
      <c r="A110" s="211">
        <v>3709</v>
      </c>
      <c r="B110" s="147" t="s">
        <v>16330</v>
      </c>
      <c r="E110" s="147"/>
      <c r="F110" s="147"/>
    </row>
    <row r="111" spans="1:6" x14ac:dyDescent="0.25">
      <c r="A111" s="146">
        <v>3710</v>
      </c>
      <c r="B111" s="147" t="s">
        <v>15910</v>
      </c>
      <c r="E111" s="147"/>
      <c r="F111" s="147"/>
    </row>
    <row r="112" spans="1:6" x14ac:dyDescent="0.25">
      <c r="A112" s="146">
        <v>3711</v>
      </c>
      <c r="B112" s="147" t="s">
        <v>16058</v>
      </c>
      <c r="E112" s="147"/>
      <c r="F112" s="147"/>
    </row>
    <row r="113" spans="1:6" x14ac:dyDescent="0.25">
      <c r="A113" s="146">
        <v>3712</v>
      </c>
      <c r="B113" s="147" t="s">
        <v>15901</v>
      </c>
      <c r="E113" s="147"/>
      <c r="F113" s="147"/>
    </row>
    <row r="114" spans="1:6" x14ac:dyDescent="0.25">
      <c r="A114" s="146">
        <v>3713</v>
      </c>
      <c r="B114" s="147" t="s">
        <v>15900</v>
      </c>
      <c r="E114" s="147"/>
      <c r="F114" s="147"/>
    </row>
    <row r="115" spans="1:6" x14ac:dyDescent="0.25">
      <c r="A115" s="146">
        <v>3714</v>
      </c>
      <c r="B115" s="147" t="s">
        <v>15902</v>
      </c>
      <c r="E115" s="147"/>
      <c r="F115" s="147"/>
    </row>
    <row r="116" spans="1:6" x14ac:dyDescent="0.25">
      <c r="A116" s="146">
        <v>3715</v>
      </c>
      <c r="B116" s="147" t="s">
        <v>15903</v>
      </c>
      <c r="E116" s="147"/>
      <c r="F116" s="147"/>
    </row>
    <row r="117" spans="1:6" x14ac:dyDescent="0.25">
      <c r="A117" s="146">
        <v>3716</v>
      </c>
      <c r="B117" s="147" t="s">
        <v>15904</v>
      </c>
      <c r="E117" s="147"/>
      <c r="F117" s="147"/>
    </row>
    <row r="118" spans="1:6" x14ac:dyDescent="0.25">
      <c r="A118" s="146">
        <v>3717</v>
      </c>
      <c r="B118" s="147" t="s">
        <v>15905</v>
      </c>
      <c r="E118" s="147"/>
      <c r="F118" s="147"/>
    </row>
    <row r="119" spans="1:6" x14ac:dyDescent="0.25">
      <c r="A119" s="146">
        <v>3718</v>
      </c>
      <c r="B119" s="147" t="s">
        <v>15895</v>
      </c>
      <c r="E119" s="147"/>
      <c r="F119" s="147"/>
    </row>
    <row r="120" spans="1:6" ht="15.75" customHeight="1" x14ac:dyDescent="0.25">
      <c r="A120" s="146">
        <v>3719</v>
      </c>
      <c r="B120" s="147" t="s">
        <v>15890</v>
      </c>
      <c r="F120" s="147"/>
    </row>
    <row r="121" spans="1:6" x14ac:dyDescent="0.25">
      <c r="A121" s="211">
        <v>3720</v>
      </c>
      <c r="B121" s="147" t="s">
        <v>15886</v>
      </c>
      <c r="E121" s="147"/>
      <c r="F121" s="147"/>
    </row>
    <row r="122" spans="1:6" x14ac:dyDescent="0.25">
      <c r="A122" s="211">
        <v>3721</v>
      </c>
      <c r="B122" s="147" t="s">
        <v>16323</v>
      </c>
      <c r="E122" s="147"/>
      <c r="F122" s="147"/>
    </row>
    <row r="123" spans="1:6" x14ac:dyDescent="0.25">
      <c r="A123" s="211">
        <v>3722</v>
      </c>
      <c r="B123" s="147" t="s">
        <v>16325</v>
      </c>
      <c r="E123" s="147"/>
      <c r="F123" s="147"/>
    </row>
    <row r="124" spans="1:6" x14ac:dyDescent="0.25">
      <c r="A124" s="211">
        <v>3723</v>
      </c>
      <c r="B124" s="147" t="s">
        <v>16660</v>
      </c>
      <c r="E124" s="147"/>
      <c r="F124" s="147"/>
    </row>
    <row r="125" spans="1:6" x14ac:dyDescent="0.25">
      <c r="A125" s="211">
        <v>3724</v>
      </c>
      <c r="B125" s="147" t="s">
        <v>16663</v>
      </c>
      <c r="E125" s="147"/>
      <c r="F125" s="147"/>
    </row>
    <row r="126" spans="1:6" x14ac:dyDescent="0.25">
      <c r="A126" s="211">
        <v>3725</v>
      </c>
      <c r="B126" s="147" t="s">
        <v>16664</v>
      </c>
      <c r="E126" s="147"/>
      <c r="F126" s="147"/>
    </row>
    <row r="127" spans="1:6" x14ac:dyDescent="0.25">
      <c r="A127" s="211">
        <v>3726</v>
      </c>
      <c r="B127" s="147" t="s">
        <v>16661</v>
      </c>
      <c r="E127" s="147"/>
      <c r="F127" s="147"/>
    </row>
    <row r="128" spans="1:6" x14ac:dyDescent="0.25">
      <c r="A128" s="211">
        <v>3727</v>
      </c>
      <c r="B128" s="147" t="s">
        <v>16662</v>
      </c>
      <c r="E128" s="147"/>
      <c r="F128" s="147"/>
    </row>
    <row r="129" spans="1:6" x14ac:dyDescent="0.25">
      <c r="A129" s="211">
        <v>3728</v>
      </c>
      <c r="B129" s="147" t="s">
        <v>16665</v>
      </c>
      <c r="E129" s="147"/>
      <c r="F129" s="147"/>
    </row>
    <row r="130" spans="1:6" x14ac:dyDescent="0.25">
      <c r="A130" s="211">
        <v>3729</v>
      </c>
      <c r="B130" s="147" t="s">
        <v>16690</v>
      </c>
      <c r="E130" s="147"/>
      <c r="F130" s="147"/>
    </row>
    <row r="131" spans="1:6" x14ac:dyDescent="0.25">
      <c r="A131" s="211">
        <v>3730</v>
      </c>
      <c r="B131" s="147" t="s">
        <v>16926</v>
      </c>
      <c r="E131" s="147"/>
      <c r="F131" s="301">
        <v>43983</v>
      </c>
    </row>
    <row r="132" spans="1:6" x14ac:dyDescent="0.25">
      <c r="A132" s="146">
        <v>3790</v>
      </c>
      <c r="B132" t="s">
        <v>15940</v>
      </c>
      <c r="C132">
        <v>30064</v>
      </c>
      <c r="E132">
        <v>30064</v>
      </c>
      <c r="F132" s="147"/>
    </row>
    <row r="133" spans="1:6" x14ac:dyDescent="0.25">
      <c r="A133" s="146">
        <v>3791</v>
      </c>
      <c r="B133" t="s">
        <v>15939</v>
      </c>
      <c r="C133">
        <v>30066</v>
      </c>
      <c r="E133">
        <v>30066</v>
      </c>
      <c r="F133" s="147"/>
    </row>
    <row r="134" spans="1:6" x14ac:dyDescent="0.25">
      <c r="A134" s="211" t="s">
        <v>15880</v>
      </c>
      <c r="B134" s="147" t="s">
        <v>14428</v>
      </c>
      <c r="C134" s="147" t="s">
        <v>14367</v>
      </c>
      <c r="D134" s="147" t="s">
        <v>14431</v>
      </c>
      <c r="E134" s="147"/>
      <c r="F134" s="147"/>
    </row>
    <row r="135" spans="1:6" ht="30" x14ac:dyDescent="0.25">
      <c r="A135" s="211" t="s">
        <v>15866</v>
      </c>
      <c r="B135" s="147" t="s">
        <v>14430</v>
      </c>
      <c r="C135" s="147" t="s">
        <v>14367</v>
      </c>
      <c r="D135" s="147" t="s">
        <v>14433</v>
      </c>
      <c r="E135" s="147"/>
      <c r="F135" s="147"/>
    </row>
    <row r="136" spans="1:6" x14ac:dyDescent="0.25">
      <c r="A136" s="211" t="s">
        <v>15867</v>
      </c>
      <c r="B136" s="147" t="s">
        <v>14432</v>
      </c>
      <c r="C136" s="147" t="s">
        <v>14367</v>
      </c>
      <c r="D136" s="147" t="s">
        <v>14434</v>
      </c>
      <c r="E136" s="147"/>
      <c r="F136" s="147"/>
    </row>
    <row r="137" spans="1:6" ht="30" x14ac:dyDescent="0.25">
      <c r="A137" s="211" t="s">
        <v>15868</v>
      </c>
      <c r="B137" s="147" t="s">
        <v>14429</v>
      </c>
      <c r="C137" s="147" t="s">
        <v>14367</v>
      </c>
      <c r="D137" s="147" t="s">
        <v>14435</v>
      </c>
      <c r="E137" s="147"/>
      <c r="F137" s="147"/>
    </row>
    <row r="138" spans="1:6" ht="30" x14ac:dyDescent="0.25">
      <c r="A138" s="211" t="s">
        <v>15869</v>
      </c>
      <c r="B138" s="147" t="s">
        <v>14436</v>
      </c>
      <c r="C138" s="147" t="s">
        <v>14367</v>
      </c>
      <c r="D138" s="147" t="s">
        <v>14438</v>
      </c>
      <c r="E138" s="147"/>
      <c r="F138" s="147"/>
    </row>
    <row r="139" spans="1:6" ht="30" x14ac:dyDescent="0.25">
      <c r="A139" s="211" t="s">
        <v>15870</v>
      </c>
      <c r="B139" s="147" t="s">
        <v>14437</v>
      </c>
      <c r="C139" s="147" t="s">
        <v>14367</v>
      </c>
      <c r="D139" s="147" t="s">
        <v>14438</v>
      </c>
      <c r="E139" s="147"/>
      <c r="F139" s="147"/>
    </row>
    <row r="140" spans="1:6" ht="30" x14ac:dyDescent="0.25">
      <c r="A140" s="211" t="s">
        <v>15871</v>
      </c>
      <c r="B140" s="147" t="s">
        <v>16072</v>
      </c>
      <c r="C140" s="147" t="s">
        <v>14367</v>
      </c>
      <c r="D140" s="147" t="s">
        <v>15352</v>
      </c>
      <c r="E140" s="147"/>
      <c r="F140" s="147"/>
    </row>
    <row r="141" spans="1:6" x14ac:dyDescent="0.25">
      <c r="A141" s="211" t="s">
        <v>15872</v>
      </c>
      <c r="B141" s="147" t="s">
        <v>15843</v>
      </c>
      <c r="C141" s="147" t="s">
        <v>14367</v>
      </c>
      <c r="D141" s="147" t="s">
        <v>16043</v>
      </c>
      <c r="E141" s="147"/>
      <c r="F141" s="147"/>
    </row>
    <row r="142" spans="1:6" x14ac:dyDescent="0.25">
      <c r="A142" s="211">
        <v>4305</v>
      </c>
      <c r="B142" s="147" t="s">
        <v>16040</v>
      </c>
      <c r="D142" s="147" t="s">
        <v>16041</v>
      </c>
      <c r="E142" s="147"/>
      <c r="F142" s="147"/>
    </row>
    <row r="143" spans="1:6" x14ac:dyDescent="0.25">
      <c r="A143" s="146">
        <v>4306</v>
      </c>
      <c r="B143" s="147" t="s">
        <v>16045</v>
      </c>
      <c r="D143" s="147" t="s">
        <v>16045</v>
      </c>
      <c r="E143" s="147"/>
      <c r="F143" s="147"/>
    </row>
    <row r="144" spans="1:6" x14ac:dyDescent="0.25">
      <c r="A144" s="146">
        <v>4307</v>
      </c>
      <c r="B144" s="147" t="s">
        <v>15899</v>
      </c>
      <c r="E144" s="147"/>
      <c r="F144" s="147"/>
    </row>
    <row r="145" spans="1:6" x14ac:dyDescent="0.25">
      <c r="A145" s="146">
        <v>4308</v>
      </c>
      <c r="B145" s="147" t="s">
        <v>16064</v>
      </c>
      <c r="E145" s="147"/>
      <c r="F145" s="147"/>
    </row>
    <row r="146" spans="1:6" x14ac:dyDescent="0.25">
      <c r="A146" s="211">
        <v>4309</v>
      </c>
      <c r="B146" s="147" t="s">
        <v>16065</v>
      </c>
      <c r="E146" s="147"/>
      <c r="F146" s="147"/>
    </row>
    <row r="147" spans="1:6" x14ac:dyDescent="0.25">
      <c r="A147" s="211">
        <v>4310</v>
      </c>
      <c r="B147" s="147" t="s">
        <v>16654</v>
      </c>
      <c r="E147" s="147"/>
      <c r="F147" s="147"/>
    </row>
    <row r="148" spans="1:6" x14ac:dyDescent="0.25">
      <c r="A148" s="211">
        <v>4311</v>
      </c>
      <c r="B148" s="147" t="s">
        <v>16655</v>
      </c>
      <c r="E148" s="147"/>
      <c r="F148" s="147"/>
    </row>
    <row r="149" spans="1:6" x14ac:dyDescent="0.25">
      <c r="A149" s="211">
        <v>4312</v>
      </c>
      <c r="B149" s="147" t="s">
        <v>16667</v>
      </c>
      <c r="E149" s="147"/>
      <c r="F149" s="147"/>
    </row>
    <row r="150" spans="1:6" x14ac:dyDescent="0.25">
      <c r="A150" s="211">
        <v>4313</v>
      </c>
      <c r="E150" s="147"/>
      <c r="F150" s="147"/>
    </row>
    <row r="151" spans="1:6" ht="30" x14ac:dyDescent="0.25">
      <c r="A151" s="211" t="s">
        <v>15873</v>
      </c>
      <c r="B151" s="147" t="s">
        <v>14440</v>
      </c>
      <c r="C151" s="147" t="s">
        <v>14367</v>
      </c>
      <c r="D151" s="147" t="s">
        <v>14446</v>
      </c>
      <c r="E151" s="147"/>
      <c r="F151" s="147"/>
    </row>
    <row r="152" spans="1:6" x14ac:dyDescent="0.25">
      <c r="A152" s="211" t="s">
        <v>15874</v>
      </c>
      <c r="B152" s="147" t="s">
        <v>14439</v>
      </c>
      <c r="C152" s="147" t="s">
        <v>14367</v>
      </c>
      <c r="D152" s="147" t="s">
        <v>14447</v>
      </c>
      <c r="E152" s="147"/>
      <c r="F152" s="147"/>
    </row>
    <row r="153" spans="1:6" x14ac:dyDescent="0.25">
      <c r="A153" s="211" t="s">
        <v>15875</v>
      </c>
      <c r="B153" s="147" t="s">
        <v>14441</v>
      </c>
      <c r="C153" s="147" t="s">
        <v>14367</v>
      </c>
      <c r="D153" s="147" t="s">
        <v>14447</v>
      </c>
      <c r="E153" s="147"/>
      <c r="F153" s="147"/>
    </row>
    <row r="154" spans="1:6" x14ac:dyDescent="0.25">
      <c r="A154" s="211" t="s">
        <v>15876</v>
      </c>
      <c r="B154" s="147" t="s">
        <v>14442</v>
      </c>
      <c r="C154" s="147" t="s">
        <v>14367</v>
      </c>
      <c r="D154" s="147" t="s">
        <v>14447</v>
      </c>
      <c r="E154" s="147"/>
      <c r="F154" s="147"/>
    </row>
    <row r="155" spans="1:6" x14ac:dyDescent="0.25">
      <c r="A155" s="211" t="s">
        <v>15877</v>
      </c>
      <c r="B155" s="147" t="s">
        <v>14443</v>
      </c>
      <c r="C155" s="147" t="s">
        <v>14367</v>
      </c>
      <c r="D155" s="147" t="s">
        <v>14447</v>
      </c>
      <c r="E155" s="147"/>
      <c r="F155" s="147"/>
    </row>
    <row r="156" spans="1:6" x14ac:dyDescent="0.25">
      <c r="A156" s="303">
        <v>4451</v>
      </c>
      <c r="B156" s="147" t="s">
        <v>16039</v>
      </c>
      <c r="C156" s="147" t="s">
        <v>14367</v>
      </c>
      <c r="D156" s="147" t="s">
        <v>14447</v>
      </c>
      <c r="E156" s="147"/>
      <c r="F156" s="147"/>
    </row>
    <row r="157" spans="1:6" x14ac:dyDescent="0.25">
      <c r="A157" s="211"/>
      <c r="C157" s="147" t="s">
        <v>14367</v>
      </c>
      <c r="E157" s="147"/>
      <c r="F157" s="147"/>
    </row>
    <row r="158" spans="1:6" ht="30" x14ac:dyDescent="0.25">
      <c r="A158" s="211" t="s">
        <v>15878</v>
      </c>
      <c r="B158" s="147" t="s">
        <v>14444</v>
      </c>
      <c r="C158" s="147" t="s">
        <v>14367</v>
      </c>
      <c r="D158" s="147" t="s">
        <v>14448</v>
      </c>
      <c r="E158" s="147"/>
      <c r="F158" s="147"/>
    </row>
    <row r="159" spans="1:6" x14ac:dyDescent="0.25">
      <c r="A159" s="211" t="s">
        <v>15879</v>
      </c>
      <c r="B159" s="147" t="s">
        <v>14445</v>
      </c>
      <c r="C159" s="147" t="s">
        <v>14367</v>
      </c>
      <c r="E159" s="147"/>
      <c r="F159" s="147"/>
    </row>
    <row r="160" spans="1:6" x14ac:dyDescent="0.25">
      <c r="A160" s="146">
        <v>4701</v>
      </c>
      <c r="B160" s="147" t="s">
        <v>15894</v>
      </c>
      <c r="D160" s="147" t="s">
        <v>16042</v>
      </c>
    </row>
    <row r="161" spans="1:5" x14ac:dyDescent="0.25">
      <c r="A161" s="146">
        <v>4801</v>
      </c>
      <c r="B161" s="147" t="s">
        <v>16020</v>
      </c>
      <c r="D161" s="147" t="s">
        <v>16321</v>
      </c>
    </row>
    <row r="162" spans="1:5" x14ac:dyDescent="0.25">
      <c r="A162" s="146">
        <v>4802</v>
      </c>
      <c r="B162" s="147" t="s">
        <v>16019</v>
      </c>
      <c r="D162" s="147" t="s">
        <v>16019</v>
      </c>
    </row>
    <row r="163" spans="1:5" x14ac:dyDescent="0.25">
      <c r="A163" s="146">
        <v>4803</v>
      </c>
      <c r="B163" s="285" t="s">
        <v>16700</v>
      </c>
    </row>
    <row r="164" spans="1:5" x14ac:dyDescent="0.25">
      <c r="A164">
        <v>6001</v>
      </c>
      <c r="B164" s="253" t="s">
        <v>15915</v>
      </c>
      <c r="D164" s="300" t="s">
        <v>15945</v>
      </c>
      <c r="E164" s="287">
        <v>83001</v>
      </c>
    </row>
    <row r="165" spans="1:5" x14ac:dyDescent="0.25">
      <c r="A165">
        <v>6002</v>
      </c>
      <c r="B165" s="286" t="s">
        <v>15924</v>
      </c>
      <c r="D165" s="285" t="s">
        <v>15954</v>
      </c>
      <c r="E165" s="288">
        <v>83002</v>
      </c>
    </row>
    <row r="166" spans="1:5" x14ac:dyDescent="0.25">
      <c r="A166">
        <v>6003</v>
      </c>
      <c r="B166" s="253" t="s">
        <v>15926</v>
      </c>
      <c r="D166" s="283" t="s">
        <v>15956</v>
      </c>
      <c r="E166" s="287">
        <v>83003</v>
      </c>
    </row>
    <row r="167" spans="1:5" x14ac:dyDescent="0.25">
      <c r="A167">
        <v>6004</v>
      </c>
      <c r="B167" s="286" t="s">
        <v>15929</v>
      </c>
      <c r="D167" s="285" t="s">
        <v>15959</v>
      </c>
      <c r="E167" s="288">
        <v>83004</v>
      </c>
    </row>
    <row r="168" spans="1:5" x14ac:dyDescent="0.25">
      <c r="A168">
        <v>6005</v>
      </c>
      <c r="B168" s="253" t="s">
        <v>15932</v>
      </c>
      <c r="D168" s="283" t="s">
        <v>16443</v>
      </c>
      <c r="E168" s="287">
        <v>83005</v>
      </c>
    </row>
    <row r="169" spans="1:5" x14ac:dyDescent="0.25">
      <c r="A169">
        <v>6006</v>
      </c>
      <c r="B169" s="286" t="s">
        <v>15937</v>
      </c>
      <c r="D169" s="285" t="s">
        <v>15966</v>
      </c>
      <c r="E169" s="288">
        <v>83006</v>
      </c>
    </row>
    <row r="170" spans="1:5" x14ac:dyDescent="0.25">
      <c r="A170">
        <v>6007</v>
      </c>
      <c r="B170" s="253" t="s">
        <v>15936</v>
      </c>
      <c r="D170" s="283" t="s">
        <v>15965</v>
      </c>
      <c r="E170" s="287">
        <v>83007</v>
      </c>
    </row>
    <row r="171" spans="1:5" x14ac:dyDescent="0.25">
      <c r="A171">
        <v>6008</v>
      </c>
      <c r="B171" s="286" t="s">
        <v>15913</v>
      </c>
      <c r="D171" s="285" t="s">
        <v>15943</v>
      </c>
      <c r="E171" s="288">
        <v>83008</v>
      </c>
    </row>
    <row r="172" spans="1:5" x14ac:dyDescent="0.25">
      <c r="A172">
        <v>6009</v>
      </c>
      <c r="B172" s="253" t="s">
        <v>15914</v>
      </c>
      <c r="D172" s="283" t="s">
        <v>15944</v>
      </c>
      <c r="E172" s="287">
        <v>83009</v>
      </c>
    </row>
    <row r="173" spans="1:5" x14ac:dyDescent="0.25">
      <c r="A173">
        <v>6010</v>
      </c>
      <c r="B173" s="286" t="s">
        <v>15920</v>
      </c>
      <c r="D173" s="285" t="s">
        <v>15950</v>
      </c>
      <c r="E173" s="288">
        <v>83012</v>
      </c>
    </row>
    <row r="174" spans="1:5" x14ac:dyDescent="0.25">
      <c r="A174">
        <v>6011</v>
      </c>
      <c r="B174" s="253" t="s">
        <v>15923</v>
      </c>
      <c r="D174" s="283" t="s">
        <v>15953</v>
      </c>
      <c r="E174" s="287">
        <v>83014</v>
      </c>
    </row>
    <row r="175" spans="1:5" x14ac:dyDescent="0.25">
      <c r="A175">
        <v>6012</v>
      </c>
      <c r="B175" s="286" t="s">
        <v>15938</v>
      </c>
      <c r="D175" s="285" t="s">
        <v>15967</v>
      </c>
      <c r="E175" s="288">
        <v>83018</v>
      </c>
    </row>
    <row r="176" spans="1:5" x14ac:dyDescent="0.25">
      <c r="A176">
        <v>6013</v>
      </c>
      <c r="B176" s="253" t="s">
        <v>15925</v>
      </c>
      <c r="D176" s="283" t="s">
        <v>15955</v>
      </c>
      <c r="E176" s="287">
        <v>83019</v>
      </c>
    </row>
    <row r="177" spans="1:5" x14ac:dyDescent="0.25">
      <c r="A177">
        <v>6014</v>
      </c>
      <c r="B177" s="286" t="s">
        <v>15928</v>
      </c>
      <c r="D177" s="285" t="s">
        <v>15958</v>
      </c>
      <c r="E177" s="288">
        <v>83020</v>
      </c>
    </row>
    <row r="178" spans="1:5" x14ac:dyDescent="0.25">
      <c r="A178">
        <v>6015</v>
      </c>
      <c r="B178" s="253" t="s">
        <v>15935</v>
      </c>
      <c r="D178" s="283" t="s">
        <v>15964</v>
      </c>
      <c r="E178" s="287">
        <v>83021</v>
      </c>
    </row>
    <row r="179" spans="1:5" x14ac:dyDescent="0.25">
      <c r="A179">
        <v>6016</v>
      </c>
      <c r="B179" t="s">
        <v>16445</v>
      </c>
      <c r="D179" s="283"/>
      <c r="E179" s="287"/>
    </row>
    <row r="180" spans="1:5" x14ac:dyDescent="0.25">
      <c r="A180">
        <v>6017</v>
      </c>
      <c r="B180" s="286" t="s">
        <v>15930</v>
      </c>
      <c r="D180" s="285" t="s">
        <v>15960</v>
      </c>
      <c r="E180" s="288">
        <v>83023</v>
      </c>
    </row>
    <row r="181" spans="1:5" x14ac:dyDescent="0.25">
      <c r="A181">
        <v>6018</v>
      </c>
      <c r="B181" s="253" t="s">
        <v>15911</v>
      </c>
      <c r="D181" s="283" t="s">
        <v>15941</v>
      </c>
      <c r="E181" s="287">
        <v>83029</v>
      </c>
    </row>
    <row r="182" spans="1:5" x14ac:dyDescent="0.25">
      <c r="A182">
        <v>6019</v>
      </c>
      <c r="B182" s="286" t="s">
        <v>15933</v>
      </c>
      <c r="D182" s="285" t="s">
        <v>15962</v>
      </c>
      <c r="E182" s="288">
        <v>83075</v>
      </c>
    </row>
    <row r="183" spans="1:5" x14ac:dyDescent="0.25">
      <c r="A183">
        <v>6020</v>
      </c>
      <c r="B183" s="253" t="s">
        <v>15919</v>
      </c>
      <c r="D183" s="283" t="s">
        <v>15949</v>
      </c>
      <c r="E183" s="287">
        <v>83076</v>
      </c>
    </row>
    <row r="184" spans="1:5" x14ac:dyDescent="0.25">
      <c r="A184">
        <v>6021</v>
      </c>
      <c r="B184" t="s">
        <v>16444</v>
      </c>
      <c r="D184" s="283"/>
      <c r="E184" s="287"/>
    </row>
    <row r="185" spans="1:5" x14ac:dyDescent="0.25">
      <c r="A185">
        <v>6022</v>
      </c>
      <c r="B185" s="286" t="s">
        <v>15916</v>
      </c>
      <c r="D185" s="285" t="s">
        <v>15946</v>
      </c>
      <c r="E185" s="288">
        <v>83077</v>
      </c>
    </row>
    <row r="186" spans="1:5" x14ac:dyDescent="0.25">
      <c r="A186">
        <v>6023</v>
      </c>
      <c r="B186" s="253" t="s">
        <v>15918</v>
      </c>
      <c r="D186" s="283" t="s">
        <v>15948</v>
      </c>
      <c r="E186" s="287">
        <v>83078</v>
      </c>
    </row>
    <row r="187" spans="1:5" x14ac:dyDescent="0.25">
      <c r="A187">
        <v>6024</v>
      </c>
      <c r="B187" s="286" t="s">
        <v>15921</v>
      </c>
      <c r="D187" s="285" t="s">
        <v>15951</v>
      </c>
      <c r="E187" s="288">
        <v>83079</v>
      </c>
    </row>
    <row r="188" spans="1:5" x14ac:dyDescent="0.25">
      <c r="A188">
        <v>6025</v>
      </c>
      <c r="B188" s="253" t="s">
        <v>15934</v>
      </c>
      <c r="D188" s="283" t="s">
        <v>15963</v>
      </c>
      <c r="E188" s="287">
        <v>83080</v>
      </c>
    </row>
    <row r="189" spans="1:5" x14ac:dyDescent="0.25">
      <c r="A189">
        <v>6026</v>
      </c>
      <c r="B189" s="286" t="s">
        <v>15917</v>
      </c>
      <c r="D189" s="285" t="s">
        <v>15947</v>
      </c>
      <c r="E189" s="288">
        <v>83081</v>
      </c>
    </row>
    <row r="190" spans="1:5" x14ac:dyDescent="0.25">
      <c r="A190">
        <v>6027</v>
      </c>
      <c r="B190" s="253" t="s">
        <v>15912</v>
      </c>
      <c r="D190" s="283" t="s">
        <v>15942</v>
      </c>
      <c r="E190" s="287">
        <v>83082</v>
      </c>
    </row>
    <row r="191" spans="1:5" x14ac:dyDescent="0.25">
      <c r="A191">
        <v>6028</v>
      </c>
      <c r="B191" s="286" t="s">
        <v>15922</v>
      </c>
      <c r="D191" s="285" t="s">
        <v>15952</v>
      </c>
      <c r="E191" s="288">
        <v>83084</v>
      </c>
    </row>
    <row r="192" spans="1:5" x14ac:dyDescent="0.25">
      <c r="A192">
        <v>6029</v>
      </c>
      <c r="B192" s="253" t="s">
        <v>15931</v>
      </c>
      <c r="D192" s="283" t="s">
        <v>15961</v>
      </c>
      <c r="E192" s="287">
        <v>83085</v>
      </c>
    </row>
    <row r="193" spans="1:2" x14ac:dyDescent="0.25">
      <c r="A193">
        <v>6030</v>
      </c>
      <c r="B193" t="s">
        <v>16446</v>
      </c>
    </row>
    <row r="194" spans="1:2" x14ac:dyDescent="0.25">
      <c r="A194">
        <v>6031</v>
      </c>
      <c r="B194" t="s">
        <v>16447</v>
      </c>
    </row>
    <row r="195" spans="1:2" x14ac:dyDescent="0.25">
      <c r="A195">
        <v>6032</v>
      </c>
      <c r="B195" t="s">
        <v>16448</v>
      </c>
    </row>
    <row r="196" spans="1:2" x14ac:dyDescent="0.25">
      <c r="A196">
        <v>6033</v>
      </c>
      <c r="B196" t="s">
        <v>16449</v>
      </c>
    </row>
    <row r="197" spans="1:2" x14ac:dyDescent="0.25">
      <c r="A197">
        <v>6034</v>
      </c>
      <c r="B197" t="s">
        <v>16450</v>
      </c>
    </row>
    <row r="198" spans="1:2" x14ac:dyDescent="0.25">
      <c r="A198">
        <v>6035</v>
      </c>
      <c r="B198" t="s">
        <v>16451</v>
      </c>
    </row>
    <row r="199" spans="1:2" x14ac:dyDescent="0.25">
      <c r="A199">
        <v>6036</v>
      </c>
      <c r="B199" t="s">
        <v>16452</v>
      </c>
    </row>
    <row r="200" spans="1:2" x14ac:dyDescent="0.25">
      <c r="A200">
        <v>6037</v>
      </c>
      <c r="B200" t="s">
        <v>16453</v>
      </c>
    </row>
    <row r="201" spans="1:2" x14ac:dyDescent="0.25">
      <c r="A201">
        <v>6038</v>
      </c>
      <c r="B201" t="s">
        <v>16454</v>
      </c>
    </row>
    <row r="202" spans="1:2" x14ac:dyDescent="0.25">
      <c r="A202">
        <v>6039</v>
      </c>
      <c r="B202" t="s">
        <v>16455</v>
      </c>
    </row>
    <row r="203" spans="1:2" x14ac:dyDescent="0.25">
      <c r="A203">
        <v>6040</v>
      </c>
      <c r="B203" t="s">
        <v>16456</v>
      </c>
    </row>
    <row r="204" spans="1:2" x14ac:dyDescent="0.25">
      <c r="A204">
        <v>6041</v>
      </c>
      <c r="B204" t="s">
        <v>16457</v>
      </c>
    </row>
    <row r="205" spans="1:2" x14ac:dyDescent="0.25">
      <c r="A205">
        <v>6042</v>
      </c>
      <c r="B205" t="s">
        <v>16458</v>
      </c>
    </row>
    <row r="206" spans="1:2" x14ac:dyDescent="0.25">
      <c r="A206">
        <v>6043</v>
      </c>
      <c r="B206" t="s">
        <v>16459</v>
      </c>
    </row>
    <row r="207" spans="1:2" x14ac:dyDescent="0.25">
      <c r="A207">
        <v>6044</v>
      </c>
      <c r="B207" t="s">
        <v>16460</v>
      </c>
    </row>
    <row r="208" spans="1:2" x14ac:dyDescent="0.25">
      <c r="A208">
        <v>6045</v>
      </c>
      <c r="B208" t="s">
        <v>16461</v>
      </c>
    </row>
    <row r="209" spans="1:2" x14ac:dyDescent="0.25">
      <c r="A209">
        <v>6046</v>
      </c>
      <c r="B209" t="s">
        <v>16462</v>
      </c>
    </row>
    <row r="210" spans="1:2" x14ac:dyDescent="0.25">
      <c r="A210">
        <v>6047</v>
      </c>
      <c r="B210" t="s">
        <v>16463</v>
      </c>
    </row>
    <row r="211" spans="1:2" x14ac:dyDescent="0.25">
      <c r="A211">
        <v>6048</v>
      </c>
      <c r="B211" t="s">
        <v>16464</v>
      </c>
    </row>
    <row r="212" spans="1:2" x14ac:dyDescent="0.25">
      <c r="A212">
        <v>6049</v>
      </c>
      <c r="B212" t="s">
        <v>16465</v>
      </c>
    </row>
    <row r="213" spans="1:2" x14ac:dyDescent="0.25">
      <c r="A213">
        <v>6050</v>
      </c>
      <c r="B213" t="s">
        <v>16466</v>
      </c>
    </row>
    <row r="214" spans="1:2" x14ac:dyDescent="0.25">
      <c r="A214">
        <v>6051</v>
      </c>
      <c r="B214" t="s">
        <v>16467</v>
      </c>
    </row>
    <row r="215" spans="1:2" x14ac:dyDescent="0.25">
      <c r="A215">
        <v>6052</v>
      </c>
      <c r="B215" t="s">
        <v>16468</v>
      </c>
    </row>
    <row r="216" spans="1:2" x14ac:dyDescent="0.25">
      <c r="A216">
        <v>6053</v>
      </c>
      <c r="B216" t="s">
        <v>16469</v>
      </c>
    </row>
    <row r="217" spans="1:2" x14ac:dyDescent="0.25">
      <c r="A217">
        <v>6054</v>
      </c>
      <c r="B217" t="s">
        <v>16470</v>
      </c>
    </row>
    <row r="218" spans="1:2" x14ac:dyDescent="0.25">
      <c r="A218">
        <v>6055</v>
      </c>
      <c r="B218" t="s">
        <v>16471</v>
      </c>
    </row>
    <row r="219" spans="1:2" x14ac:dyDescent="0.25">
      <c r="A219">
        <v>6056</v>
      </c>
      <c r="B219" t="s">
        <v>16472</v>
      </c>
    </row>
    <row r="220" spans="1:2" x14ac:dyDescent="0.25">
      <c r="A220">
        <v>6057</v>
      </c>
      <c r="B220" t="s">
        <v>16473</v>
      </c>
    </row>
    <row r="221" spans="1:2" x14ac:dyDescent="0.25">
      <c r="A221">
        <v>6058</v>
      </c>
      <c r="B221" t="s">
        <v>16474</v>
      </c>
    </row>
    <row r="222" spans="1:2" x14ac:dyDescent="0.25">
      <c r="A222">
        <v>6059</v>
      </c>
      <c r="B222" t="s">
        <v>16475</v>
      </c>
    </row>
    <row r="223" spans="1:2" x14ac:dyDescent="0.25">
      <c r="A223">
        <v>6060</v>
      </c>
      <c r="B223" t="s">
        <v>16476</v>
      </c>
    </row>
    <row r="224" spans="1:2" x14ac:dyDescent="0.25">
      <c r="A224">
        <v>6061</v>
      </c>
      <c r="B224" t="s">
        <v>16477</v>
      </c>
    </row>
    <row r="225" spans="1:2" x14ac:dyDescent="0.25">
      <c r="A225">
        <v>6062</v>
      </c>
      <c r="B225" t="s">
        <v>16478</v>
      </c>
    </row>
    <row r="226" spans="1:2" x14ac:dyDescent="0.25">
      <c r="A226">
        <v>6063</v>
      </c>
      <c r="B226" t="s">
        <v>16479</v>
      </c>
    </row>
    <row r="227" spans="1:2" x14ac:dyDescent="0.25">
      <c r="A227">
        <v>6064</v>
      </c>
      <c r="B227" t="s">
        <v>16480</v>
      </c>
    </row>
    <row r="228" spans="1:2" x14ac:dyDescent="0.25">
      <c r="A228">
        <v>6065</v>
      </c>
      <c r="B228" t="s">
        <v>16481</v>
      </c>
    </row>
    <row r="229" spans="1:2" x14ac:dyDescent="0.25">
      <c r="A229">
        <v>6066</v>
      </c>
      <c r="B229" t="s">
        <v>16482</v>
      </c>
    </row>
    <row r="230" spans="1:2" x14ac:dyDescent="0.25">
      <c r="A230">
        <v>6067</v>
      </c>
      <c r="B230" t="s">
        <v>16483</v>
      </c>
    </row>
    <row r="231" spans="1:2" x14ac:dyDescent="0.25">
      <c r="A231">
        <v>6068</v>
      </c>
      <c r="B231" t="s">
        <v>16484</v>
      </c>
    </row>
    <row r="232" spans="1:2" x14ac:dyDescent="0.25">
      <c r="A232">
        <v>6069</v>
      </c>
      <c r="B232" t="s">
        <v>16485</v>
      </c>
    </row>
    <row r="233" spans="1:2" x14ac:dyDescent="0.25">
      <c r="A233">
        <v>6070</v>
      </c>
      <c r="B233" t="s">
        <v>16486</v>
      </c>
    </row>
    <row r="234" spans="1:2" x14ac:dyDescent="0.25">
      <c r="A234">
        <v>6071</v>
      </c>
      <c r="B234" t="s">
        <v>16487</v>
      </c>
    </row>
    <row r="235" spans="1:2" x14ac:dyDescent="0.25">
      <c r="A235">
        <v>6072</v>
      </c>
      <c r="B235" t="s">
        <v>16488</v>
      </c>
    </row>
    <row r="236" spans="1:2" x14ac:dyDescent="0.25">
      <c r="A236">
        <v>6073</v>
      </c>
      <c r="B236" t="s">
        <v>16489</v>
      </c>
    </row>
    <row r="237" spans="1:2" x14ac:dyDescent="0.25">
      <c r="A237">
        <v>6074</v>
      </c>
      <c r="B237" t="s">
        <v>16490</v>
      </c>
    </row>
    <row r="238" spans="1:2" x14ac:dyDescent="0.25">
      <c r="A238">
        <v>6075</v>
      </c>
      <c r="B238" t="s">
        <v>16491</v>
      </c>
    </row>
    <row r="239" spans="1:2" x14ac:dyDescent="0.25">
      <c r="A239">
        <v>6076</v>
      </c>
      <c r="B239" t="s">
        <v>16492</v>
      </c>
    </row>
    <row r="240" spans="1:2" x14ac:dyDescent="0.25">
      <c r="A240">
        <v>6077</v>
      </c>
      <c r="B240" t="s">
        <v>16493</v>
      </c>
    </row>
    <row r="241" spans="1:2" x14ac:dyDescent="0.25">
      <c r="A241">
        <v>6078</v>
      </c>
      <c r="B241" t="s">
        <v>16494</v>
      </c>
    </row>
    <row r="242" spans="1:2" x14ac:dyDescent="0.25">
      <c r="A242">
        <v>6079</v>
      </c>
      <c r="B242" t="s">
        <v>16495</v>
      </c>
    </row>
    <row r="243" spans="1:2" x14ac:dyDescent="0.25">
      <c r="A243">
        <v>6080</v>
      </c>
      <c r="B243" t="s">
        <v>16496</v>
      </c>
    </row>
    <row r="244" spans="1:2" x14ac:dyDescent="0.25">
      <c r="A244">
        <v>6081</v>
      </c>
      <c r="B244" t="s">
        <v>16497</v>
      </c>
    </row>
    <row r="245" spans="1:2" x14ac:dyDescent="0.25">
      <c r="A245">
        <v>6082</v>
      </c>
      <c r="B245" t="s">
        <v>16498</v>
      </c>
    </row>
    <row r="246" spans="1:2" x14ac:dyDescent="0.25">
      <c r="A246">
        <v>6083</v>
      </c>
      <c r="B246" t="s">
        <v>16499</v>
      </c>
    </row>
    <row r="247" spans="1:2" x14ac:dyDescent="0.25">
      <c r="A247">
        <v>6084</v>
      </c>
      <c r="B247" t="s">
        <v>16500</v>
      </c>
    </row>
    <row r="248" spans="1:2" x14ac:dyDescent="0.25">
      <c r="A248">
        <v>6085</v>
      </c>
      <c r="B248" t="s">
        <v>16501</v>
      </c>
    </row>
    <row r="249" spans="1:2" x14ac:dyDescent="0.25">
      <c r="A249">
        <v>6086</v>
      </c>
      <c r="B249" t="s">
        <v>16502</v>
      </c>
    </row>
    <row r="250" spans="1:2" x14ac:dyDescent="0.25">
      <c r="A250">
        <v>6087</v>
      </c>
      <c r="B250" t="s">
        <v>16503</v>
      </c>
    </row>
    <row r="251" spans="1:2" x14ac:dyDescent="0.25">
      <c r="A251">
        <v>6088</v>
      </c>
      <c r="B251" t="s">
        <v>16504</v>
      </c>
    </row>
    <row r="252" spans="1:2" x14ac:dyDescent="0.25">
      <c r="A252">
        <v>6089</v>
      </c>
      <c r="B252" t="s">
        <v>16505</v>
      </c>
    </row>
    <row r="253" spans="1:2" x14ac:dyDescent="0.25">
      <c r="A253">
        <v>6090</v>
      </c>
      <c r="B253" t="s">
        <v>16506</v>
      </c>
    </row>
    <row r="254" spans="1:2" x14ac:dyDescent="0.25">
      <c r="A254">
        <v>6091</v>
      </c>
      <c r="B254" t="s">
        <v>16507</v>
      </c>
    </row>
    <row r="255" spans="1:2" x14ac:dyDescent="0.25">
      <c r="A255">
        <v>6092</v>
      </c>
      <c r="B255" t="s">
        <v>16508</v>
      </c>
    </row>
    <row r="256" spans="1:2" x14ac:dyDescent="0.25">
      <c r="A256">
        <v>6093</v>
      </c>
      <c r="B256" t="s">
        <v>16509</v>
      </c>
    </row>
    <row r="257" spans="1:2" x14ac:dyDescent="0.25">
      <c r="A257">
        <v>6094</v>
      </c>
      <c r="B257" t="s">
        <v>16510</v>
      </c>
    </row>
    <row r="258" spans="1:2" x14ac:dyDescent="0.25">
      <c r="A258">
        <v>6095</v>
      </c>
      <c r="B258" t="s">
        <v>16511</v>
      </c>
    </row>
    <row r="259" spans="1:2" x14ac:dyDescent="0.25">
      <c r="A259">
        <v>6096</v>
      </c>
      <c r="B259" t="s">
        <v>16512</v>
      </c>
    </row>
    <row r="260" spans="1:2" x14ac:dyDescent="0.25">
      <c r="A260">
        <v>6097</v>
      </c>
      <c r="B260" t="s">
        <v>16513</v>
      </c>
    </row>
    <row r="261" spans="1:2" x14ac:dyDescent="0.25">
      <c r="A261">
        <v>6098</v>
      </c>
      <c r="B261" t="s">
        <v>16514</v>
      </c>
    </row>
    <row r="262" spans="1:2" x14ac:dyDescent="0.25">
      <c r="A262">
        <v>6099</v>
      </c>
      <c r="B262" t="s">
        <v>16515</v>
      </c>
    </row>
    <row r="263" spans="1:2" x14ac:dyDescent="0.25">
      <c r="A263">
        <v>6100</v>
      </c>
      <c r="B263" t="s">
        <v>16516</v>
      </c>
    </row>
    <row r="264" spans="1:2" x14ac:dyDescent="0.25">
      <c r="A264">
        <v>6101</v>
      </c>
      <c r="B264" t="s">
        <v>16517</v>
      </c>
    </row>
    <row r="265" spans="1:2" x14ac:dyDescent="0.25">
      <c r="A265">
        <v>6102</v>
      </c>
      <c r="B265" t="s">
        <v>16518</v>
      </c>
    </row>
    <row r="266" spans="1:2" x14ac:dyDescent="0.25">
      <c r="A266">
        <v>6103</v>
      </c>
      <c r="B266" t="s">
        <v>16519</v>
      </c>
    </row>
    <row r="267" spans="1:2" x14ac:dyDescent="0.25">
      <c r="A267">
        <v>6104</v>
      </c>
      <c r="B267" t="s">
        <v>16520</v>
      </c>
    </row>
    <row r="268" spans="1:2" x14ac:dyDescent="0.25">
      <c r="A268">
        <v>6105</v>
      </c>
      <c r="B268" t="s">
        <v>16521</v>
      </c>
    </row>
    <row r="269" spans="1:2" x14ac:dyDescent="0.25">
      <c r="A269">
        <v>6106</v>
      </c>
      <c r="B269" t="s">
        <v>16522</v>
      </c>
    </row>
    <row r="270" spans="1:2" x14ac:dyDescent="0.25">
      <c r="A270">
        <v>6107</v>
      </c>
      <c r="B270" t="s">
        <v>16523</v>
      </c>
    </row>
    <row r="271" spans="1:2" x14ac:dyDescent="0.25">
      <c r="A271">
        <v>6108</v>
      </c>
      <c r="B271" t="s">
        <v>16524</v>
      </c>
    </row>
    <row r="272" spans="1:2" x14ac:dyDescent="0.25">
      <c r="A272">
        <v>6109</v>
      </c>
      <c r="B272" t="s">
        <v>16525</v>
      </c>
    </row>
    <row r="273" spans="1:2" x14ac:dyDescent="0.25">
      <c r="A273">
        <v>6110</v>
      </c>
      <c r="B273" t="s">
        <v>16526</v>
      </c>
    </row>
    <row r="274" spans="1:2" x14ac:dyDescent="0.25">
      <c r="A274">
        <v>6111</v>
      </c>
      <c r="B274" t="s">
        <v>16527</v>
      </c>
    </row>
    <row r="275" spans="1:2" x14ac:dyDescent="0.25">
      <c r="A275">
        <v>6112</v>
      </c>
      <c r="B275" t="s">
        <v>16528</v>
      </c>
    </row>
    <row r="276" spans="1:2" x14ac:dyDescent="0.25">
      <c r="A276">
        <v>6113</v>
      </c>
      <c r="B276" t="s">
        <v>16529</v>
      </c>
    </row>
    <row r="277" spans="1:2" x14ac:dyDescent="0.25">
      <c r="A277">
        <v>6114</v>
      </c>
      <c r="B277" t="s">
        <v>16530</v>
      </c>
    </row>
    <row r="278" spans="1:2" x14ac:dyDescent="0.25">
      <c r="A278">
        <v>6115</v>
      </c>
      <c r="B278" t="s">
        <v>16531</v>
      </c>
    </row>
    <row r="279" spans="1:2" x14ac:dyDescent="0.25">
      <c r="A279">
        <v>6116</v>
      </c>
      <c r="B279" t="s">
        <v>16532</v>
      </c>
    </row>
    <row r="280" spans="1:2" x14ac:dyDescent="0.25">
      <c r="A280">
        <v>6117</v>
      </c>
      <c r="B280" t="s">
        <v>16533</v>
      </c>
    </row>
    <row r="281" spans="1:2" x14ac:dyDescent="0.25">
      <c r="A281">
        <v>6118</v>
      </c>
      <c r="B281" t="s">
        <v>16534</v>
      </c>
    </row>
    <row r="282" spans="1:2" x14ac:dyDescent="0.25">
      <c r="A282">
        <v>6119</v>
      </c>
      <c r="B282" t="s">
        <v>16535</v>
      </c>
    </row>
    <row r="283" spans="1:2" x14ac:dyDescent="0.25">
      <c r="A283">
        <v>6120</v>
      </c>
      <c r="B283" t="s">
        <v>16536</v>
      </c>
    </row>
    <row r="284" spans="1:2" x14ac:dyDescent="0.25">
      <c r="A284">
        <v>6121</v>
      </c>
      <c r="B284" t="s">
        <v>16537</v>
      </c>
    </row>
    <row r="285" spans="1:2" x14ac:dyDescent="0.25">
      <c r="A285">
        <v>6122</v>
      </c>
      <c r="B285" t="s">
        <v>16538</v>
      </c>
    </row>
    <row r="286" spans="1:2" x14ac:dyDescent="0.25">
      <c r="A286">
        <v>6123</v>
      </c>
      <c r="B286" t="s">
        <v>16539</v>
      </c>
    </row>
    <row r="287" spans="1:2" x14ac:dyDescent="0.25">
      <c r="A287">
        <v>6124</v>
      </c>
      <c r="B287" t="s">
        <v>16540</v>
      </c>
    </row>
    <row r="288" spans="1:2" x14ac:dyDescent="0.25">
      <c r="A288">
        <v>6125</v>
      </c>
      <c r="B288" t="s">
        <v>16541</v>
      </c>
    </row>
    <row r="289" spans="1:2" x14ac:dyDescent="0.25">
      <c r="A289">
        <v>6126</v>
      </c>
      <c r="B289" t="s">
        <v>16542</v>
      </c>
    </row>
    <row r="290" spans="1:2" x14ac:dyDescent="0.25">
      <c r="A290">
        <v>6127</v>
      </c>
      <c r="B290" t="s">
        <v>16543</v>
      </c>
    </row>
    <row r="291" spans="1:2" x14ac:dyDescent="0.25">
      <c r="A291">
        <v>6128</v>
      </c>
      <c r="B291" t="s">
        <v>16544</v>
      </c>
    </row>
    <row r="292" spans="1:2" x14ac:dyDescent="0.25">
      <c r="A292">
        <v>6129</v>
      </c>
      <c r="B292" t="s">
        <v>16545</v>
      </c>
    </row>
    <row r="293" spans="1:2" x14ac:dyDescent="0.25">
      <c r="A293">
        <v>6130</v>
      </c>
      <c r="B293" t="s">
        <v>16546</v>
      </c>
    </row>
    <row r="294" spans="1:2" x14ac:dyDescent="0.25">
      <c r="A294">
        <v>6131</v>
      </c>
      <c r="B294" t="s">
        <v>16547</v>
      </c>
    </row>
    <row r="295" spans="1:2" x14ac:dyDescent="0.25">
      <c r="A295">
        <v>6132</v>
      </c>
      <c r="B295" t="s">
        <v>16548</v>
      </c>
    </row>
    <row r="296" spans="1:2" x14ac:dyDescent="0.25">
      <c r="A296">
        <v>6133</v>
      </c>
      <c r="B296" t="s">
        <v>16549</v>
      </c>
    </row>
    <row r="297" spans="1:2" x14ac:dyDescent="0.25">
      <c r="A297">
        <v>6134</v>
      </c>
      <c r="B297" t="s">
        <v>16550</v>
      </c>
    </row>
    <row r="298" spans="1:2" x14ac:dyDescent="0.25">
      <c r="A298">
        <v>6135</v>
      </c>
      <c r="B298" t="s">
        <v>16551</v>
      </c>
    </row>
    <row r="299" spans="1:2" x14ac:dyDescent="0.25">
      <c r="A299">
        <v>6136</v>
      </c>
      <c r="B299" t="s">
        <v>16552</v>
      </c>
    </row>
    <row r="300" spans="1:2" x14ac:dyDescent="0.25">
      <c r="A300">
        <v>6137</v>
      </c>
      <c r="B300" t="s">
        <v>16553</v>
      </c>
    </row>
    <row r="301" spans="1:2" x14ac:dyDescent="0.25">
      <c r="A301">
        <v>6138</v>
      </c>
      <c r="B301" t="s">
        <v>16554</v>
      </c>
    </row>
    <row r="302" spans="1:2" x14ac:dyDescent="0.25">
      <c r="A302">
        <v>6139</v>
      </c>
      <c r="B302" t="s">
        <v>16555</v>
      </c>
    </row>
    <row r="303" spans="1:2" x14ac:dyDescent="0.25">
      <c r="A303">
        <v>6140</v>
      </c>
      <c r="B303" t="s">
        <v>16556</v>
      </c>
    </row>
    <row r="304" spans="1:2" x14ac:dyDescent="0.25">
      <c r="A304">
        <v>6141</v>
      </c>
      <c r="B304" t="s">
        <v>16557</v>
      </c>
    </row>
    <row r="305" spans="1:2" x14ac:dyDescent="0.25">
      <c r="A305">
        <v>6142</v>
      </c>
      <c r="B305" t="s">
        <v>16558</v>
      </c>
    </row>
    <row r="306" spans="1:2" x14ac:dyDescent="0.25">
      <c r="A306">
        <v>6143</v>
      </c>
      <c r="B306" t="s">
        <v>16559</v>
      </c>
    </row>
    <row r="307" spans="1:2" x14ac:dyDescent="0.25">
      <c r="A307">
        <v>6144</v>
      </c>
      <c r="B307" t="s">
        <v>16560</v>
      </c>
    </row>
    <row r="308" spans="1:2" x14ac:dyDescent="0.25">
      <c r="A308">
        <v>6145</v>
      </c>
      <c r="B308" t="s">
        <v>16561</v>
      </c>
    </row>
    <row r="309" spans="1:2" x14ac:dyDescent="0.25">
      <c r="A309">
        <v>6146</v>
      </c>
      <c r="B309" t="s">
        <v>16562</v>
      </c>
    </row>
    <row r="310" spans="1:2" x14ac:dyDescent="0.25">
      <c r="A310">
        <v>6147</v>
      </c>
      <c r="B310" t="s">
        <v>16563</v>
      </c>
    </row>
    <row r="311" spans="1:2" x14ac:dyDescent="0.25">
      <c r="A311">
        <v>6148</v>
      </c>
      <c r="B311" t="s">
        <v>16564</v>
      </c>
    </row>
    <row r="312" spans="1:2" x14ac:dyDescent="0.25">
      <c r="A312">
        <v>6149</v>
      </c>
      <c r="B312" t="s">
        <v>16565</v>
      </c>
    </row>
    <row r="313" spans="1:2" x14ac:dyDescent="0.25">
      <c r="A313">
        <v>6150</v>
      </c>
      <c r="B313" t="s">
        <v>16566</v>
      </c>
    </row>
    <row r="314" spans="1:2" x14ac:dyDescent="0.25">
      <c r="A314">
        <v>6151</v>
      </c>
      <c r="B314" t="s">
        <v>16567</v>
      </c>
    </row>
    <row r="315" spans="1:2" x14ac:dyDescent="0.25">
      <c r="A315">
        <v>6152</v>
      </c>
      <c r="B315" t="s">
        <v>16568</v>
      </c>
    </row>
    <row r="316" spans="1:2" x14ac:dyDescent="0.25">
      <c r="A316">
        <v>6153</v>
      </c>
      <c r="B316" t="s">
        <v>16569</v>
      </c>
    </row>
    <row r="317" spans="1:2" x14ac:dyDescent="0.25">
      <c r="A317">
        <v>6154</v>
      </c>
      <c r="B317" t="s">
        <v>16570</v>
      </c>
    </row>
    <row r="318" spans="1:2" x14ac:dyDescent="0.25">
      <c r="A318">
        <v>6155</v>
      </c>
      <c r="B318" t="s">
        <v>16571</v>
      </c>
    </row>
    <row r="319" spans="1:2" x14ac:dyDescent="0.25">
      <c r="A319">
        <v>6156</v>
      </c>
      <c r="B319" t="s">
        <v>16572</v>
      </c>
    </row>
    <row r="320" spans="1:2" x14ac:dyDescent="0.25">
      <c r="A320">
        <v>6157</v>
      </c>
      <c r="B320" t="s">
        <v>16573</v>
      </c>
    </row>
    <row r="321" spans="1:2" x14ac:dyDescent="0.25">
      <c r="A321">
        <v>6158</v>
      </c>
      <c r="B321" t="s">
        <v>16574</v>
      </c>
    </row>
    <row r="322" spans="1:2" x14ac:dyDescent="0.25">
      <c r="A322">
        <v>6159</v>
      </c>
      <c r="B322" t="s">
        <v>16575</v>
      </c>
    </row>
    <row r="323" spans="1:2" x14ac:dyDescent="0.25">
      <c r="A323">
        <v>6160</v>
      </c>
      <c r="B323" t="s">
        <v>16576</v>
      </c>
    </row>
    <row r="324" spans="1:2" x14ac:dyDescent="0.25">
      <c r="A324">
        <v>6161</v>
      </c>
      <c r="B324" t="s">
        <v>16577</v>
      </c>
    </row>
    <row r="325" spans="1:2" x14ac:dyDescent="0.25">
      <c r="A325">
        <v>6162</v>
      </c>
      <c r="B325" t="s">
        <v>16578</v>
      </c>
    </row>
    <row r="326" spans="1:2" x14ac:dyDescent="0.25">
      <c r="A326">
        <v>6163</v>
      </c>
      <c r="B326" t="s">
        <v>16579</v>
      </c>
    </row>
    <row r="327" spans="1:2" x14ac:dyDescent="0.25">
      <c r="A327">
        <v>6164</v>
      </c>
      <c r="B327" t="s">
        <v>16580</v>
      </c>
    </row>
    <row r="328" spans="1:2" x14ac:dyDescent="0.25">
      <c r="A328">
        <v>6165</v>
      </c>
      <c r="B328" t="s">
        <v>16581</v>
      </c>
    </row>
    <row r="329" spans="1:2" x14ac:dyDescent="0.25">
      <c r="A329">
        <v>6166</v>
      </c>
      <c r="B329" t="s">
        <v>16582</v>
      </c>
    </row>
    <row r="330" spans="1:2" x14ac:dyDescent="0.25">
      <c r="A330">
        <v>6167</v>
      </c>
      <c r="B330" t="s">
        <v>16583</v>
      </c>
    </row>
    <row r="331" spans="1:2" x14ac:dyDescent="0.25">
      <c r="A331">
        <v>6168</v>
      </c>
      <c r="B331" t="s">
        <v>16584</v>
      </c>
    </row>
    <row r="332" spans="1:2" x14ac:dyDescent="0.25">
      <c r="A332">
        <v>6169</v>
      </c>
      <c r="B332" t="s">
        <v>16585</v>
      </c>
    </row>
    <row r="333" spans="1:2" x14ac:dyDescent="0.25">
      <c r="A333">
        <v>6170</v>
      </c>
      <c r="B333" t="s">
        <v>16586</v>
      </c>
    </row>
    <row r="334" spans="1:2" x14ac:dyDescent="0.25">
      <c r="A334">
        <v>6171</v>
      </c>
      <c r="B334" t="s">
        <v>16587</v>
      </c>
    </row>
    <row r="335" spans="1:2" x14ac:dyDescent="0.25">
      <c r="A335">
        <v>6172</v>
      </c>
      <c r="B335" t="s">
        <v>16588</v>
      </c>
    </row>
    <row r="336" spans="1:2" x14ac:dyDescent="0.25">
      <c r="A336">
        <v>6173</v>
      </c>
      <c r="B336" t="s">
        <v>16589</v>
      </c>
    </row>
    <row r="337" spans="1:6" x14ac:dyDescent="0.25">
      <c r="A337">
        <v>6174</v>
      </c>
      <c r="B337" t="s">
        <v>16805</v>
      </c>
      <c r="E337" s="146" t="s">
        <v>16053</v>
      </c>
      <c r="F337" s="302">
        <v>43531</v>
      </c>
    </row>
    <row r="338" spans="1:6" x14ac:dyDescent="0.25">
      <c r="A338">
        <v>6175</v>
      </c>
      <c r="B338" t="s">
        <v>16797</v>
      </c>
      <c r="E338" s="146" t="s">
        <v>16053</v>
      </c>
      <c r="F338" s="302">
        <v>43524</v>
      </c>
    </row>
    <row r="339" spans="1:6" x14ac:dyDescent="0.25">
      <c r="A339">
        <v>6176</v>
      </c>
      <c r="B339" t="s">
        <v>16790</v>
      </c>
      <c r="E339" s="146" t="s">
        <v>16053</v>
      </c>
      <c r="F339" s="302">
        <v>43474</v>
      </c>
    </row>
    <row r="340" spans="1:6" x14ac:dyDescent="0.25">
      <c r="A340">
        <v>6177</v>
      </c>
      <c r="B340" t="s">
        <v>16590</v>
      </c>
    </row>
    <row r="341" spans="1:6" ht="15.75" x14ac:dyDescent="0.25">
      <c r="A341">
        <v>6178</v>
      </c>
      <c r="B341" s="289" t="s">
        <v>16591</v>
      </c>
    </row>
    <row r="342" spans="1:6" ht="15.75" x14ac:dyDescent="0.25">
      <c r="A342">
        <v>6179</v>
      </c>
      <c r="B342" s="289" t="s">
        <v>16592</v>
      </c>
    </row>
    <row r="343" spans="1:6" ht="15.75" x14ac:dyDescent="0.25">
      <c r="A343">
        <v>6180</v>
      </c>
      <c r="B343" s="289" t="s">
        <v>16593</v>
      </c>
    </row>
    <row r="344" spans="1:6" ht="15.75" x14ac:dyDescent="0.25">
      <c r="A344">
        <v>6181</v>
      </c>
      <c r="B344" s="289" t="s">
        <v>16594</v>
      </c>
    </row>
    <row r="345" spans="1:6" ht="15.75" x14ac:dyDescent="0.25">
      <c r="A345">
        <v>6182</v>
      </c>
      <c r="B345" s="289" t="s">
        <v>16673</v>
      </c>
      <c r="E345" s="146" t="s">
        <v>16053</v>
      </c>
      <c r="F345" s="302">
        <v>43194</v>
      </c>
    </row>
    <row r="346" spans="1:6" ht="15.75" x14ac:dyDescent="0.25">
      <c r="A346">
        <v>6183</v>
      </c>
      <c r="B346" s="289" t="s">
        <v>16691</v>
      </c>
      <c r="E346" s="146" t="s">
        <v>16053</v>
      </c>
      <c r="F346" s="302">
        <v>43262</v>
      </c>
    </row>
    <row r="347" spans="1:6" ht="15.75" x14ac:dyDescent="0.25">
      <c r="A347">
        <v>6184</v>
      </c>
      <c r="B347" s="289" t="s">
        <v>16806</v>
      </c>
      <c r="E347" s="146" t="s">
        <v>16053</v>
      </c>
      <c r="F347" s="302">
        <v>43531</v>
      </c>
    </row>
    <row r="348" spans="1:6" ht="15.75" x14ac:dyDescent="0.25">
      <c r="A348">
        <v>6185</v>
      </c>
      <c r="B348" s="289" t="s">
        <v>16808</v>
      </c>
      <c r="E348" s="146" t="s">
        <v>16053</v>
      </c>
      <c r="F348" s="302">
        <v>43559</v>
      </c>
    </row>
    <row r="349" spans="1:6" ht="15.75" x14ac:dyDescent="0.25">
      <c r="A349">
        <v>6186</v>
      </c>
      <c r="B349" s="289" t="s">
        <v>16894</v>
      </c>
      <c r="E349" s="146" t="s">
        <v>16053</v>
      </c>
      <c r="F349" s="302">
        <v>43742</v>
      </c>
    </row>
    <row r="350" spans="1:6" x14ac:dyDescent="0.25">
      <c r="A350" s="284">
        <v>6999</v>
      </c>
      <c r="B350" s="253" t="s">
        <v>15927</v>
      </c>
      <c r="C350" s="253">
        <v>83099</v>
      </c>
      <c r="D350" s="285" t="s">
        <v>15957</v>
      </c>
      <c r="E350" s="288">
        <v>83099</v>
      </c>
    </row>
    <row r="351" spans="1:6" x14ac:dyDescent="0.25">
      <c r="A351" s="146">
        <v>8100</v>
      </c>
      <c r="B351" s="147" t="s">
        <v>16075</v>
      </c>
    </row>
    <row r="352" spans="1:6" x14ac:dyDescent="0.25">
      <c r="A352" s="146">
        <v>8200</v>
      </c>
      <c r="B352" s="147" t="s">
        <v>16078</v>
      </c>
    </row>
    <row r="353" spans="1:4" x14ac:dyDescent="0.25">
      <c r="A353" s="146">
        <v>9100</v>
      </c>
      <c r="B353" t="s">
        <v>16050</v>
      </c>
    </row>
    <row r="354" spans="1:4" x14ac:dyDescent="0.25">
      <c r="A354" s="146">
        <v>9200</v>
      </c>
      <c r="B354" t="s">
        <v>16051</v>
      </c>
    </row>
    <row r="355" spans="1:4" x14ac:dyDescent="0.25">
      <c r="A355" s="146">
        <v>9400</v>
      </c>
      <c r="B355" t="s">
        <v>16034</v>
      </c>
      <c r="D355" s="147" t="s">
        <v>16076</v>
      </c>
    </row>
    <row r="356" spans="1:4" x14ac:dyDescent="0.25">
      <c r="D356" s="147" t="s">
        <v>16079</v>
      </c>
    </row>
    <row r="368" spans="1:4" x14ac:dyDescent="0.25">
      <c r="B368" s="146"/>
    </row>
    <row r="369" spans="2:4" x14ac:dyDescent="0.25">
      <c r="B369" s="146"/>
    </row>
    <row r="370" spans="2:4" x14ac:dyDescent="0.25">
      <c r="B370" s="146"/>
    </row>
    <row r="371" spans="2:4" x14ac:dyDescent="0.25">
      <c r="B371" s="146"/>
      <c r="C371" s="146"/>
    </row>
    <row r="372" spans="2:4" x14ac:dyDescent="0.25">
      <c r="B372" s="146"/>
      <c r="C372" s="146"/>
    </row>
    <row r="373" spans="2:4" x14ac:dyDescent="0.25">
      <c r="B373" s="146"/>
      <c r="C373" s="146"/>
      <c r="D373" s="146"/>
    </row>
    <row r="374" spans="2:4" x14ac:dyDescent="0.25">
      <c r="B374" s="146"/>
      <c r="C374" s="146"/>
      <c r="D374" s="146"/>
    </row>
    <row r="375" spans="2:4" x14ac:dyDescent="0.25">
      <c r="B375" s="146"/>
      <c r="C375" s="146"/>
      <c r="D375" s="146"/>
    </row>
    <row r="376" spans="2:4" x14ac:dyDescent="0.25">
      <c r="B376" s="146"/>
      <c r="C376" s="146"/>
      <c r="D376" s="146"/>
    </row>
    <row r="377" spans="2:4" x14ac:dyDescent="0.25">
      <c r="B377" s="146"/>
      <c r="C377" s="146"/>
      <c r="D377" s="146"/>
    </row>
    <row r="378" spans="2:4" x14ac:dyDescent="0.25">
      <c r="B378" s="146"/>
      <c r="C378" s="146"/>
      <c r="D378" s="146"/>
    </row>
    <row r="379" spans="2:4" x14ac:dyDescent="0.25">
      <c r="B379" s="146"/>
      <c r="C379" s="146"/>
      <c r="D379" s="146"/>
    </row>
    <row r="380" spans="2:4" x14ac:dyDescent="0.25">
      <c r="B380" s="146"/>
      <c r="C380" s="146"/>
      <c r="D380" s="146"/>
    </row>
    <row r="381" spans="2:4" x14ac:dyDescent="0.25">
      <c r="B381" s="146"/>
      <c r="C381" s="146"/>
      <c r="D381" s="146"/>
    </row>
    <row r="382" spans="2:4" x14ac:dyDescent="0.25">
      <c r="B382" s="146"/>
      <c r="C382" s="146"/>
      <c r="D382" s="146"/>
    </row>
    <row r="383" spans="2:4" x14ac:dyDescent="0.25">
      <c r="B383" s="146"/>
      <c r="C383" s="146"/>
      <c r="D383" s="146"/>
    </row>
    <row r="384" spans="2:4" x14ac:dyDescent="0.25">
      <c r="B384" s="146"/>
      <c r="C384" s="146"/>
      <c r="D384" s="146"/>
    </row>
    <row r="385" spans="1:5" x14ac:dyDescent="0.25">
      <c r="B385" s="146"/>
      <c r="C385" s="146"/>
      <c r="D385" s="146"/>
    </row>
    <row r="386" spans="1:5" x14ac:dyDescent="0.25">
      <c r="B386" s="146"/>
      <c r="C386" s="146"/>
      <c r="D386" s="146"/>
    </row>
    <row r="387" spans="1:5" x14ac:dyDescent="0.25">
      <c r="B387" s="146"/>
      <c r="C387" s="146"/>
      <c r="D387" s="146"/>
    </row>
    <row r="388" spans="1:5" x14ac:dyDescent="0.25">
      <c r="B388" s="146"/>
      <c r="C388" s="146"/>
      <c r="D388" s="146"/>
    </row>
    <row r="389" spans="1:5" x14ac:dyDescent="0.25">
      <c r="B389" s="146"/>
      <c r="C389" s="146"/>
      <c r="D389" s="146"/>
    </row>
    <row r="390" spans="1:5" x14ac:dyDescent="0.25">
      <c r="B390" s="146"/>
      <c r="C390" s="146"/>
      <c r="D390" s="146"/>
    </row>
    <row r="391" spans="1:5" x14ac:dyDescent="0.25">
      <c r="B391" s="146"/>
      <c r="C391" s="146"/>
      <c r="D391" s="146"/>
    </row>
    <row r="392" spans="1:5" x14ac:dyDescent="0.25">
      <c r="B392" s="146"/>
      <c r="C392" s="146"/>
      <c r="D392" s="146"/>
    </row>
    <row r="393" spans="1:5" x14ac:dyDescent="0.25">
      <c r="B393" s="146"/>
      <c r="C393" s="146"/>
      <c r="D393" s="146"/>
    </row>
    <row r="394" spans="1:5" x14ac:dyDescent="0.25">
      <c r="B394" s="146"/>
      <c r="C394" s="146"/>
      <c r="D394" s="146"/>
    </row>
    <row r="395" spans="1:5" x14ac:dyDescent="0.25">
      <c r="B395"/>
      <c r="C395" s="146"/>
      <c r="D395" s="146"/>
    </row>
    <row r="396" spans="1:5" x14ac:dyDescent="0.25">
      <c r="A396" s="147"/>
      <c r="C396" s="146"/>
      <c r="D396" s="146"/>
    </row>
    <row r="397" spans="1:5" x14ac:dyDescent="0.25">
      <c r="A397" s="147"/>
      <c r="C397" s="146"/>
      <c r="D397" s="146"/>
    </row>
    <row r="398" spans="1:5" x14ac:dyDescent="0.25">
      <c r="A398" s="147"/>
      <c r="D398" s="146"/>
    </row>
    <row r="399" spans="1:5" x14ac:dyDescent="0.25">
      <c r="B399"/>
      <c r="C399"/>
      <c r="D399" s="146"/>
    </row>
    <row r="400" spans="1:5" x14ac:dyDescent="0.25">
      <c r="B400"/>
      <c r="C400"/>
      <c r="E400"/>
    </row>
    <row r="401" spans="2:5" x14ac:dyDescent="0.25">
      <c r="C401"/>
      <c r="D401" s="146"/>
    </row>
    <row r="402" spans="2:5" x14ac:dyDescent="0.25">
      <c r="D402" s="146"/>
    </row>
    <row r="403" spans="2:5" x14ac:dyDescent="0.25">
      <c r="D403" s="146"/>
    </row>
    <row r="404" spans="2:5" x14ac:dyDescent="0.25">
      <c r="E404"/>
    </row>
    <row r="405" spans="2:5" x14ac:dyDescent="0.25">
      <c r="B405" s="146"/>
      <c r="E405"/>
    </row>
    <row r="406" spans="2:5" x14ac:dyDescent="0.25">
      <c r="B406" s="146"/>
    </row>
    <row r="407" spans="2:5" x14ac:dyDescent="0.25">
      <c r="B407" s="146"/>
    </row>
    <row r="408" spans="2:5" x14ac:dyDescent="0.25">
      <c r="B408" s="146"/>
      <c r="C408" s="146"/>
    </row>
    <row r="409" spans="2:5" x14ac:dyDescent="0.25">
      <c r="B409" s="146"/>
      <c r="C409" s="146"/>
    </row>
    <row r="410" spans="2:5" x14ac:dyDescent="0.25">
      <c r="B410" s="146"/>
      <c r="C410" s="146"/>
      <c r="D410" s="146"/>
    </row>
    <row r="411" spans="2:5" x14ac:dyDescent="0.25">
      <c r="B411" s="146"/>
      <c r="C411" s="146"/>
      <c r="D411" s="146"/>
    </row>
    <row r="412" spans="2:5" x14ac:dyDescent="0.25">
      <c r="B412" s="146"/>
      <c r="C412" s="146"/>
      <c r="D412" s="146"/>
    </row>
    <row r="413" spans="2:5" x14ac:dyDescent="0.25">
      <c r="B413" s="146"/>
      <c r="C413" s="146"/>
      <c r="D413" s="146"/>
    </row>
    <row r="414" spans="2:5" x14ac:dyDescent="0.25">
      <c r="C414" s="146"/>
      <c r="D414" s="146"/>
    </row>
    <row r="415" spans="2:5" x14ac:dyDescent="0.25">
      <c r="C415" s="146"/>
      <c r="D415" s="146"/>
    </row>
    <row r="416" spans="2:5" x14ac:dyDescent="0.25">
      <c r="C416" s="146"/>
      <c r="D416" s="146"/>
    </row>
    <row r="417" spans="4:4" x14ac:dyDescent="0.25">
      <c r="D417" s="146"/>
    </row>
    <row r="418" spans="4:4" x14ac:dyDescent="0.25">
      <c r="D418" s="146"/>
    </row>
  </sheetData>
  <sortState xmlns:xlrd2="http://schemas.microsoft.com/office/spreadsheetml/2017/richdata2" ref="A164:E191">
    <sortCondition ref="E164:E191"/>
  </sortState>
  <pageMargins left="0.7" right="0.7" top="0.75" bottom="0.75" header="0.3" footer="0.3"/>
  <pageSetup scale="61" fitToHeight="0"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88"/>
  <sheetViews>
    <sheetView zoomScale="145" zoomScaleNormal="145" workbookViewId="0">
      <selection activeCell="G11" sqref="G11"/>
    </sheetView>
  </sheetViews>
  <sheetFormatPr defaultRowHeight="15" x14ac:dyDescent="0.25"/>
  <cols>
    <col min="2" max="3" width="10.140625" bestFit="1" customWidth="1"/>
    <col min="5" max="5" width="10.28515625" bestFit="1" customWidth="1"/>
  </cols>
  <sheetData>
    <row r="1" spans="1:6" s="203" customFormat="1" ht="15.75" x14ac:dyDescent="0.25">
      <c r="A1" s="203" t="s">
        <v>15844</v>
      </c>
      <c r="F1" s="204"/>
    </row>
    <row r="2" spans="1:6" s="203" customFormat="1" ht="15.75" x14ac:dyDescent="0.25">
      <c r="A2" s="203" t="s">
        <v>15845</v>
      </c>
    </row>
    <row r="5" spans="1:6" s="205" customFormat="1" x14ac:dyDescent="0.25">
      <c r="A5" s="206" t="s">
        <v>15845</v>
      </c>
      <c r="B5" s="207"/>
      <c r="C5" s="207"/>
      <c r="D5" s="207"/>
    </row>
    <row r="6" spans="1:6" ht="45" x14ac:dyDescent="0.25">
      <c r="A6" s="208" t="s">
        <v>15846</v>
      </c>
      <c r="B6" s="208" t="s">
        <v>15847</v>
      </c>
      <c r="C6" s="208" t="s">
        <v>15848</v>
      </c>
      <c r="D6" s="208" t="s">
        <v>15849</v>
      </c>
    </row>
    <row r="7" spans="1:6" x14ac:dyDescent="0.25">
      <c r="A7" s="209">
        <v>3</v>
      </c>
      <c r="B7" s="209">
        <v>4</v>
      </c>
      <c r="C7" s="209">
        <v>4</v>
      </c>
      <c r="D7" s="209">
        <v>3</v>
      </c>
    </row>
    <row r="9" spans="1:6" x14ac:dyDescent="0.25">
      <c r="A9" s="210" t="s">
        <v>15852</v>
      </c>
    </row>
    <row r="10" spans="1:6" x14ac:dyDescent="0.25">
      <c r="A10" t="s">
        <v>15850</v>
      </c>
      <c r="B10" t="s">
        <v>15851</v>
      </c>
      <c r="C10" t="s">
        <v>15851</v>
      </c>
      <c r="D10" t="s">
        <v>15850</v>
      </c>
    </row>
    <row r="13" spans="1:6" s="210" customFormat="1" x14ac:dyDescent="0.25"/>
    <row r="24" s="210" customFormat="1" x14ac:dyDescent="0.25"/>
    <row r="59" s="210" customFormat="1" x14ac:dyDescent="0.25"/>
    <row r="75" s="9" customFormat="1" x14ac:dyDescent="0.25"/>
    <row r="79" s="210" customFormat="1" x14ac:dyDescent="0.25"/>
    <row r="88" s="210" customFormat="1" x14ac:dyDescent="0.25"/>
  </sheetData>
  <pageMargins left="0.7" right="0.7" top="0.75" bottom="0.75" header="0.3" footer="0.3"/>
  <pageSetup scale="63"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BL148"/>
  <sheetViews>
    <sheetView workbookViewId="0">
      <selection activeCell="Q31" sqref="Q31"/>
    </sheetView>
  </sheetViews>
  <sheetFormatPr defaultRowHeight="15" x14ac:dyDescent="0.25"/>
  <cols>
    <col min="11" max="11" width="41.5703125" customWidth="1"/>
    <col min="25" max="25" width="14.7109375" customWidth="1"/>
    <col min="26" max="26" width="16.140625" customWidth="1"/>
    <col min="27" max="27" width="16.85546875" customWidth="1"/>
    <col min="28" max="28" width="16.7109375" customWidth="1"/>
    <col min="29" max="29" width="17.28515625" customWidth="1"/>
    <col min="30" max="45" width="14.7109375" customWidth="1"/>
  </cols>
  <sheetData>
    <row r="1" spans="1:64" s="150" customFormat="1" ht="50.25" customHeight="1" x14ac:dyDescent="0.25">
      <c r="A1" s="150" t="s">
        <v>12091</v>
      </c>
      <c r="B1" s="151" t="s">
        <v>14178</v>
      </c>
      <c r="C1" s="152" t="s">
        <v>14179</v>
      </c>
      <c r="D1" s="153" t="s">
        <v>14163</v>
      </c>
      <c r="E1" s="153" t="s">
        <v>14164</v>
      </c>
      <c r="F1" s="154" t="s">
        <v>14312</v>
      </c>
      <c r="G1" s="150" t="s">
        <v>0</v>
      </c>
      <c r="H1" s="150" t="s">
        <v>10125</v>
      </c>
      <c r="I1" s="150" t="s">
        <v>10127</v>
      </c>
      <c r="J1" s="150" t="s">
        <v>10126</v>
      </c>
      <c r="K1" s="150" t="s">
        <v>14449</v>
      </c>
      <c r="L1" s="150" t="s">
        <v>14450</v>
      </c>
      <c r="M1" s="150" t="s">
        <v>2</v>
      </c>
      <c r="N1" s="150" t="s">
        <v>4</v>
      </c>
      <c r="O1" s="150" t="s">
        <v>5</v>
      </c>
      <c r="P1" s="150" t="s">
        <v>6</v>
      </c>
      <c r="Q1" s="150" t="s">
        <v>7</v>
      </c>
      <c r="R1" s="150" t="s">
        <v>8</v>
      </c>
      <c r="S1" s="150" t="s">
        <v>9</v>
      </c>
      <c r="T1" s="150" t="s">
        <v>10</v>
      </c>
      <c r="U1" s="150" t="s">
        <v>11</v>
      </c>
      <c r="V1" s="150" t="s">
        <v>12</v>
      </c>
      <c r="W1" s="150" t="s">
        <v>13</v>
      </c>
      <c r="X1" s="150" t="s">
        <v>14</v>
      </c>
      <c r="Y1" s="155" t="s">
        <v>15</v>
      </c>
      <c r="Z1" s="155" t="s">
        <v>16</v>
      </c>
      <c r="AA1" s="155" t="s">
        <v>17</v>
      </c>
      <c r="AB1" s="155" t="s">
        <v>18</v>
      </c>
      <c r="AC1" s="155" t="s">
        <v>19</v>
      </c>
      <c r="AD1" s="155" t="s">
        <v>20</v>
      </c>
      <c r="AE1" s="155" t="s">
        <v>21</v>
      </c>
      <c r="AF1" s="155" t="s">
        <v>22</v>
      </c>
      <c r="AG1" s="155" t="s">
        <v>23</v>
      </c>
      <c r="AH1" s="155" t="s">
        <v>24</v>
      </c>
      <c r="AI1" s="155" t="s">
        <v>25</v>
      </c>
      <c r="AJ1" s="155" t="s">
        <v>26</v>
      </c>
      <c r="AK1" s="155" t="s">
        <v>27</v>
      </c>
      <c r="AL1" s="155" t="s">
        <v>28</v>
      </c>
      <c r="AM1" s="155" t="s">
        <v>29</v>
      </c>
      <c r="AN1" s="155" t="s">
        <v>30</v>
      </c>
      <c r="AO1" s="155" t="s">
        <v>31</v>
      </c>
      <c r="AP1" s="155" t="s">
        <v>32</v>
      </c>
      <c r="AQ1" s="155" t="s">
        <v>33</v>
      </c>
      <c r="AR1" s="155" t="s">
        <v>34</v>
      </c>
      <c r="AS1" s="155" t="s">
        <v>35</v>
      </c>
      <c r="AT1" s="155" t="s">
        <v>36</v>
      </c>
      <c r="AU1" s="155" t="s">
        <v>37</v>
      </c>
      <c r="AV1" s="155" t="s">
        <v>38</v>
      </c>
      <c r="AW1" s="155" t="s">
        <v>39</v>
      </c>
      <c r="AX1" s="155"/>
      <c r="AY1" s="155"/>
      <c r="AZ1" s="156" t="s">
        <v>14451</v>
      </c>
      <c r="BA1" s="313" t="s">
        <v>14452</v>
      </c>
      <c r="BB1" s="313" t="s">
        <v>16442</v>
      </c>
      <c r="BC1" s="313" t="s">
        <v>14453</v>
      </c>
      <c r="BD1" s="312" t="s">
        <v>14455</v>
      </c>
      <c r="BE1" s="156" t="s">
        <v>14454</v>
      </c>
      <c r="BF1" s="150" t="s">
        <v>12092</v>
      </c>
      <c r="BG1" s="150" t="s">
        <v>16674</v>
      </c>
      <c r="BJ1" s="150" t="s">
        <v>16270</v>
      </c>
    </row>
    <row r="2" spans="1:64" ht="30" x14ac:dyDescent="0.25">
      <c r="A2" t="str">
        <f t="shared" ref="A2:A65" si="0">K2</f>
        <v>JP MORGAN CHASE WARRANT COMPENSATION</v>
      </c>
      <c r="B2" s="74" t="s">
        <v>12104</v>
      </c>
      <c r="C2" s="8" t="s">
        <v>10594</v>
      </c>
      <c r="F2">
        <v>100</v>
      </c>
      <c r="G2" t="s">
        <v>40</v>
      </c>
      <c r="H2" t="str">
        <f t="shared" ref="H2:H65" si="1">LEFT(G2,2)</f>
        <v>10</v>
      </c>
      <c r="I2" t="str">
        <f t="shared" ref="I2:I65" si="2">MID(G2,4,3)</f>
        <v>111</v>
      </c>
      <c r="J2" t="str">
        <f t="shared" ref="J2:J65" si="3">RIGHT(G2,3)</f>
        <v>152</v>
      </c>
      <c r="K2" s="161" t="s">
        <v>42</v>
      </c>
      <c r="L2" t="s">
        <v>41</v>
      </c>
      <c r="N2" t="s">
        <v>43</v>
      </c>
      <c r="O2" t="s">
        <v>44</v>
      </c>
      <c r="P2" t="s">
        <v>44</v>
      </c>
      <c r="Q2">
        <v>10</v>
      </c>
      <c r="R2">
        <v>111</v>
      </c>
      <c r="S2">
        <v>152</v>
      </c>
      <c r="T2">
        <v>111156</v>
      </c>
      <c r="U2">
        <v>0</v>
      </c>
      <c r="V2" t="s">
        <v>44</v>
      </c>
      <c r="W2" t="s">
        <v>44</v>
      </c>
      <c r="X2" t="s">
        <v>45</v>
      </c>
      <c r="Y2" s="248">
        <v>65000028</v>
      </c>
      <c r="Z2" s="248">
        <v>0</v>
      </c>
      <c r="AA2" s="248">
        <v>0</v>
      </c>
      <c r="AB2" s="248">
        <v>17000000</v>
      </c>
      <c r="AC2" s="248">
        <v>0</v>
      </c>
      <c r="AD2" s="248">
        <v>28000028</v>
      </c>
      <c r="AE2" s="248">
        <v>0</v>
      </c>
      <c r="AF2" s="248">
        <v>0</v>
      </c>
      <c r="AG2" s="248">
        <v>203000000</v>
      </c>
      <c r="AH2" s="248">
        <v>223000000</v>
      </c>
      <c r="AI2" s="248">
        <v>40000028</v>
      </c>
      <c r="AJ2" s="248">
        <v>0</v>
      </c>
      <c r="AK2" s="248">
        <v>0</v>
      </c>
      <c r="AL2" s="248">
        <v>25000000</v>
      </c>
      <c r="AM2" s="248">
        <v>50000000</v>
      </c>
      <c r="AN2" s="248">
        <v>28000028</v>
      </c>
      <c r="AO2" s="248">
        <v>0</v>
      </c>
      <c r="AP2" s="248">
        <v>0</v>
      </c>
      <c r="AQ2" s="248">
        <v>186000000</v>
      </c>
      <c r="AR2" s="248">
        <v>223000000</v>
      </c>
      <c r="AS2" s="248">
        <v>0</v>
      </c>
      <c r="AT2" s="248">
        <v>0</v>
      </c>
      <c r="AU2" s="248">
        <v>0</v>
      </c>
      <c r="AV2" s="248">
        <v>0</v>
      </c>
      <c r="AW2" s="248">
        <v>0</v>
      </c>
      <c r="AX2" s="248"/>
      <c r="AY2" s="248"/>
      <c r="AZ2" s="8" t="s">
        <v>14458</v>
      </c>
      <c r="BA2" s="8">
        <v>115101</v>
      </c>
      <c r="BB2" s="8">
        <v>100</v>
      </c>
      <c r="BC2" s="8" t="s">
        <v>12104</v>
      </c>
      <c r="BD2" s="63" t="s">
        <v>16422</v>
      </c>
      <c r="BE2" s="8" t="s">
        <v>15178</v>
      </c>
      <c r="BG2">
        <v>101</v>
      </c>
      <c r="BI2" s="248" t="s">
        <v>16014</v>
      </c>
      <c r="BJ2" s="8" t="s">
        <v>16270</v>
      </c>
      <c r="BL2" t="s">
        <v>11091</v>
      </c>
    </row>
    <row r="3" spans="1:64" x14ac:dyDescent="0.25">
      <c r="A3" t="str">
        <f t="shared" si="0"/>
        <v>JP MORGAN CHASE WEB PAYMENT ACCOUNT</v>
      </c>
      <c r="B3" s="74" t="s">
        <v>12104</v>
      </c>
      <c r="C3" s="63" t="s">
        <v>10589</v>
      </c>
      <c r="F3">
        <v>100</v>
      </c>
      <c r="G3" t="s">
        <v>46</v>
      </c>
      <c r="H3" t="str">
        <f t="shared" si="1"/>
        <v>10</v>
      </c>
      <c r="I3" t="str">
        <f t="shared" si="2"/>
        <v>111</v>
      </c>
      <c r="J3" t="str">
        <f t="shared" si="3"/>
        <v>153</v>
      </c>
      <c r="K3" s="161" t="s">
        <v>47</v>
      </c>
      <c r="L3" t="s">
        <v>41</v>
      </c>
      <c r="N3" t="s">
        <v>48</v>
      </c>
      <c r="O3" t="s">
        <v>44</v>
      </c>
      <c r="P3" t="s">
        <v>44</v>
      </c>
      <c r="Q3">
        <v>10</v>
      </c>
      <c r="R3">
        <v>111</v>
      </c>
      <c r="S3">
        <v>153</v>
      </c>
      <c r="T3">
        <v>111156</v>
      </c>
      <c r="U3">
        <v>0</v>
      </c>
      <c r="V3" t="s">
        <v>44</v>
      </c>
      <c r="W3" t="s">
        <v>44</v>
      </c>
      <c r="X3" t="s">
        <v>45</v>
      </c>
      <c r="Y3" s="248">
        <v>-330848.18</v>
      </c>
      <c r="Z3" s="248">
        <v>0</v>
      </c>
      <c r="AA3" s="248">
        <v>-80502.69</v>
      </c>
      <c r="AB3" s="248">
        <v>10000000</v>
      </c>
      <c r="AC3" s="248">
        <v>16155296.210000001</v>
      </c>
      <c r="AD3" s="248">
        <v>-196851.26</v>
      </c>
      <c r="AE3" s="248">
        <v>0</v>
      </c>
      <c r="AF3" s="248">
        <v>-2291448.85</v>
      </c>
      <c r="AG3" s="248">
        <v>204460000</v>
      </c>
      <c r="AH3" s="248">
        <v>212692245.44999999</v>
      </c>
      <c r="AI3" s="248">
        <v>3622171.07</v>
      </c>
      <c r="AJ3" s="248">
        <v>0</v>
      </c>
      <c r="AK3" s="248">
        <v>-331908.74</v>
      </c>
      <c r="AL3" s="248">
        <v>25000000</v>
      </c>
      <c r="AM3" s="248">
        <v>21378889.489999998</v>
      </c>
      <c r="AN3" s="248">
        <v>-196851.26</v>
      </c>
      <c r="AO3" s="248">
        <v>0</v>
      </c>
      <c r="AP3" s="248">
        <v>-2210946.16</v>
      </c>
      <c r="AQ3" s="248">
        <v>194460000</v>
      </c>
      <c r="AR3" s="248">
        <v>196536949.24000001</v>
      </c>
      <c r="AS3" s="248">
        <v>0</v>
      </c>
      <c r="AT3" s="248">
        <v>0</v>
      </c>
      <c r="AU3" s="248">
        <v>0</v>
      </c>
      <c r="AV3" s="248">
        <v>0</v>
      </c>
      <c r="AW3" s="248">
        <v>0</v>
      </c>
      <c r="AX3" s="248"/>
      <c r="AY3" s="248"/>
      <c r="AZ3" s="8" t="s">
        <v>14458</v>
      </c>
      <c r="BA3" s="8">
        <v>115113</v>
      </c>
      <c r="BB3" s="8">
        <v>100</v>
      </c>
      <c r="BC3" s="8" t="s">
        <v>12104</v>
      </c>
      <c r="BD3" s="63" t="s">
        <v>16048</v>
      </c>
      <c r="BE3" s="8" t="s">
        <v>15178</v>
      </c>
      <c r="BG3">
        <v>113</v>
      </c>
      <c r="BI3" s="248" t="s">
        <v>16014</v>
      </c>
      <c r="BJ3" s="8" t="s">
        <v>16270</v>
      </c>
      <c r="BL3" t="s">
        <v>11091</v>
      </c>
    </row>
    <row r="4" spans="1:64" x14ac:dyDescent="0.25">
      <c r="A4" t="str">
        <f t="shared" si="0"/>
        <v>JP MORGAN CHASE E-CHECK PAYMENT</v>
      </c>
      <c r="B4" s="74" t="s">
        <v>12104</v>
      </c>
      <c r="C4" s="8" t="s">
        <v>14155</v>
      </c>
      <c r="F4">
        <v>100</v>
      </c>
      <c r="G4" t="s">
        <v>49</v>
      </c>
      <c r="H4" t="str">
        <f t="shared" si="1"/>
        <v>10</v>
      </c>
      <c r="I4" t="str">
        <f t="shared" si="2"/>
        <v>111</v>
      </c>
      <c r="J4" t="str">
        <f t="shared" si="3"/>
        <v>154</v>
      </c>
      <c r="K4" s="161" t="s">
        <v>50</v>
      </c>
      <c r="L4" t="s">
        <v>41</v>
      </c>
      <c r="N4" t="s">
        <v>51</v>
      </c>
      <c r="O4" t="s">
        <v>44</v>
      </c>
      <c r="P4" t="s">
        <v>44</v>
      </c>
      <c r="Q4">
        <v>10</v>
      </c>
      <c r="R4">
        <v>111</v>
      </c>
      <c r="S4">
        <v>154</v>
      </c>
      <c r="T4">
        <v>111156</v>
      </c>
      <c r="U4">
        <v>0</v>
      </c>
      <c r="V4" t="s">
        <v>44</v>
      </c>
      <c r="W4" t="s">
        <v>44</v>
      </c>
      <c r="X4" t="s">
        <v>45</v>
      </c>
      <c r="Y4" s="248">
        <v>-250682.63</v>
      </c>
      <c r="Z4" s="248">
        <v>0</v>
      </c>
      <c r="AA4" s="248">
        <v>0</v>
      </c>
      <c r="AB4" s="248">
        <v>2000000</v>
      </c>
      <c r="AC4" s="248">
        <v>4682579.62</v>
      </c>
      <c r="AD4" s="248">
        <v>-51975.73</v>
      </c>
      <c r="AE4" s="248">
        <v>0</v>
      </c>
      <c r="AF4" s="248">
        <v>2735051.25</v>
      </c>
      <c r="AG4" s="248">
        <v>76285051.25</v>
      </c>
      <c r="AH4" s="248">
        <v>76033872.719999999</v>
      </c>
      <c r="AI4" s="248">
        <v>4790847.67</v>
      </c>
      <c r="AJ4" s="248">
        <v>0</v>
      </c>
      <c r="AK4" s="248">
        <v>0</v>
      </c>
      <c r="AL4" s="248">
        <v>15000000</v>
      </c>
      <c r="AM4" s="248">
        <v>9958469.6999999993</v>
      </c>
      <c r="AN4" s="248">
        <v>-51975.73</v>
      </c>
      <c r="AO4" s="248">
        <v>0</v>
      </c>
      <c r="AP4" s="248">
        <v>2735051.25</v>
      </c>
      <c r="AQ4" s="248">
        <v>74285051.25</v>
      </c>
      <c r="AR4" s="248">
        <v>71351293.099999994</v>
      </c>
      <c r="AS4" s="248">
        <v>0</v>
      </c>
      <c r="AT4" s="248">
        <v>0</v>
      </c>
      <c r="AU4" s="248">
        <v>0</v>
      </c>
      <c r="AV4" s="248">
        <v>0</v>
      </c>
      <c r="AW4" s="248">
        <v>0</v>
      </c>
      <c r="AX4" s="248"/>
      <c r="AY4" s="248"/>
      <c r="AZ4" s="8" t="s">
        <v>14458</v>
      </c>
      <c r="BA4" s="8">
        <v>115114</v>
      </c>
      <c r="BB4" s="8">
        <v>100</v>
      </c>
      <c r="BC4" s="8" t="s">
        <v>12104</v>
      </c>
      <c r="BD4" s="63" t="s">
        <v>16424</v>
      </c>
      <c r="BE4" s="8" t="s">
        <v>15178</v>
      </c>
      <c r="BG4">
        <v>114</v>
      </c>
      <c r="BI4" s="248" t="s">
        <v>16014</v>
      </c>
      <c r="BJ4" s="8" t="s">
        <v>16270</v>
      </c>
      <c r="BL4" t="s">
        <v>11091</v>
      </c>
    </row>
    <row r="5" spans="1:64" x14ac:dyDescent="0.25">
      <c r="A5" t="str">
        <f t="shared" si="0"/>
        <v>CHASE ELECTRONIC PAYMENT</v>
      </c>
      <c r="B5" s="74" t="s">
        <v>12104</v>
      </c>
      <c r="C5" s="63" t="s">
        <v>10590</v>
      </c>
      <c r="F5">
        <v>100</v>
      </c>
      <c r="G5" t="s">
        <v>52</v>
      </c>
      <c r="H5" t="str">
        <f t="shared" si="1"/>
        <v>10</v>
      </c>
      <c r="I5" t="str">
        <f t="shared" si="2"/>
        <v>111</v>
      </c>
      <c r="J5" t="str">
        <f t="shared" si="3"/>
        <v>155</v>
      </c>
      <c r="K5" s="161" t="s">
        <v>53</v>
      </c>
      <c r="L5" t="s">
        <v>41</v>
      </c>
      <c r="N5" t="s">
        <v>54</v>
      </c>
      <c r="O5" t="s">
        <v>44</v>
      </c>
      <c r="P5" t="s">
        <v>44</v>
      </c>
      <c r="Q5">
        <v>10</v>
      </c>
      <c r="R5">
        <v>111</v>
      </c>
      <c r="S5">
        <v>155</v>
      </c>
      <c r="T5">
        <v>111156</v>
      </c>
      <c r="U5">
        <v>0</v>
      </c>
      <c r="V5" t="s">
        <v>44</v>
      </c>
      <c r="W5" t="s">
        <v>44</v>
      </c>
      <c r="X5" t="s">
        <v>45</v>
      </c>
      <c r="Y5" s="248">
        <v>2161204.04</v>
      </c>
      <c r="Z5" s="248">
        <v>0</v>
      </c>
      <c r="AA5" s="248">
        <v>742720.79</v>
      </c>
      <c r="AB5" s="248">
        <v>2000000</v>
      </c>
      <c r="AC5" s="248">
        <v>0</v>
      </c>
      <c r="AD5" s="248">
        <v>-16952.990000000002</v>
      </c>
      <c r="AE5" s="248">
        <v>0</v>
      </c>
      <c r="AF5" s="248">
        <v>74240877.819999993</v>
      </c>
      <c r="AG5" s="248">
        <v>73320000</v>
      </c>
      <c r="AH5" s="248">
        <v>0</v>
      </c>
      <c r="AI5" s="248">
        <v>3282827.82</v>
      </c>
      <c r="AJ5" s="248">
        <v>0</v>
      </c>
      <c r="AK5" s="248">
        <v>2878376.22</v>
      </c>
      <c r="AL5" s="248">
        <v>4000000</v>
      </c>
      <c r="AM5" s="248">
        <v>0</v>
      </c>
      <c r="AN5" s="248">
        <v>-16952.990000000002</v>
      </c>
      <c r="AO5" s="248">
        <v>0</v>
      </c>
      <c r="AP5" s="248">
        <v>73498157.030000001</v>
      </c>
      <c r="AQ5" s="248">
        <v>71320000</v>
      </c>
      <c r="AR5" s="248">
        <v>0</v>
      </c>
      <c r="AS5" s="248">
        <v>0</v>
      </c>
      <c r="AT5" s="248">
        <v>0</v>
      </c>
      <c r="AU5" s="248">
        <v>0</v>
      </c>
      <c r="AV5" s="248">
        <v>0</v>
      </c>
      <c r="AW5" s="248">
        <v>0</v>
      </c>
      <c r="AX5" s="248"/>
      <c r="AY5" s="248"/>
      <c r="AZ5" s="8" t="s">
        <v>14458</v>
      </c>
      <c r="BA5" s="8" t="s">
        <v>16439</v>
      </c>
      <c r="BB5" s="8">
        <v>100</v>
      </c>
      <c r="BC5" s="8" t="s">
        <v>12104</v>
      </c>
      <c r="BD5" s="63" t="s">
        <v>16440</v>
      </c>
      <c r="BE5" s="8" t="s">
        <v>15178</v>
      </c>
      <c r="BG5">
        <v>115</v>
      </c>
      <c r="BI5" s="248" t="s">
        <v>16014</v>
      </c>
      <c r="BJ5" s="8" t="s">
        <v>16270</v>
      </c>
      <c r="BL5" t="s">
        <v>11091</v>
      </c>
    </row>
    <row r="6" spans="1:64" x14ac:dyDescent="0.25">
      <c r="A6" t="str">
        <f t="shared" si="0"/>
        <v>SERVICE ACCOUNT- JP MORGAN CHASE</v>
      </c>
      <c r="B6" s="74" t="s">
        <v>12104</v>
      </c>
      <c r="C6" s="8" t="s">
        <v>10591</v>
      </c>
      <c r="F6">
        <v>100</v>
      </c>
      <c r="G6" t="s">
        <v>55</v>
      </c>
      <c r="H6" t="str">
        <f t="shared" si="1"/>
        <v>10</v>
      </c>
      <c r="I6" t="str">
        <f t="shared" si="2"/>
        <v>111</v>
      </c>
      <c r="J6" t="str">
        <f t="shared" si="3"/>
        <v>156</v>
      </c>
      <c r="K6" s="161" t="s">
        <v>56</v>
      </c>
      <c r="L6" t="s">
        <v>41</v>
      </c>
      <c r="N6" t="s">
        <v>57</v>
      </c>
      <c r="O6" t="s">
        <v>44</v>
      </c>
      <c r="P6" t="s">
        <v>44</v>
      </c>
      <c r="Q6">
        <v>10</v>
      </c>
      <c r="R6">
        <v>111</v>
      </c>
      <c r="S6">
        <v>156</v>
      </c>
      <c r="T6">
        <v>111156</v>
      </c>
      <c r="U6">
        <v>0</v>
      </c>
      <c r="V6" t="s">
        <v>44</v>
      </c>
      <c r="W6" t="s">
        <v>44</v>
      </c>
      <c r="X6" t="s">
        <v>45</v>
      </c>
      <c r="Y6" s="248">
        <v>34677378.310000002</v>
      </c>
      <c r="Z6" s="248">
        <v>693129262.94000006</v>
      </c>
      <c r="AA6" s="248">
        <v>435122344.00999999</v>
      </c>
      <c r="AB6" s="248">
        <v>0</v>
      </c>
      <c r="AC6" s="248">
        <v>264123385.55000001</v>
      </c>
      <c r="AD6" s="248">
        <v>399044656.38999999</v>
      </c>
      <c r="AE6" s="248">
        <v>11786314282.530001</v>
      </c>
      <c r="AF6" s="248">
        <v>7537812594.9499998</v>
      </c>
      <c r="AG6" s="248">
        <v>223042049.34</v>
      </c>
      <c r="AH6" s="248">
        <v>4113292925.46</v>
      </c>
      <c r="AI6" s="248">
        <v>1533638.23</v>
      </c>
      <c r="AJ6" s="248">
        <v>1123392174.29</v>
      </c>
      <c r="AK6" s="248">
        <v>838344524.25</v>
      </c>
      <c r="AL6" s="248">
        <v>50000000</v>
      </c>
      <c r="AM6" s="248">
        <v>368191390.12</v>
      </c>
      <c r="AN6" s="248">
        <v>399044656.38999999</v>
      </c>
      <c r="AO6" s="248">
        <v>11093185019.59</v>
      </c>
      <c r="AP6" s="248">
        <v>7102690250.9399996</v>
      </c>
      <c r="AQ6" s="248">
        <v>223042049.34</v>
      </c>
      <c r="AR6" s="248">
        <v>3849169539.9099998</v>
      </c>
      <c r="AS6" s="248">
        <v>0</v>
      </c>
      <c r="AT6" s="248">
        <v>0</v>
      </c>
      <c r="AU6" s="248">
        <v>0</v>
      </c>
      <c r="AV6" s="248">
        <v>0</v>
      </c>
      <c r="AW6" s="248">
        <v>0</v>
      </c>
      <c r="AX6" s="248"/>
      <c r="AY6" s="248"/>
      <c r="AZ6" s="8" t="s">
        <v>14458</v>
      </c>
      <c r="BA6" s="8">
        <v>115100</v>
      </c>
      <c r="BB6" s="8">
        <v>100</v>
      </c>
      <c r="BC6" s="8" t="s">
        <v>12104</v>
      </c>
      <c r="BD6" s="63" t="s">
        <v>16047</v>
      </c>
      <c r="BE6" s="8" t="s">
        <v>15178</v>
      </c>
      <c r="BG6">
        <v>100</v>
      </c>
      <c r="BI6" s="248" t="s">
        <v>16014</v>
      </c>
      <c r="BJ6" s="8" t="s">
        <v>16270</v>
      </c>
      <c r="BL6" t="s">
        <v>11091</v>
      </c>
    </row>
    <row r="7" spans="1:64" ht="30" x14ac:dyDescent="0.25">
      <c r="A7" t="str">
        <f t="shared" si="0"/>
        <v>CREDIT CARD PROCESSING-JP MORGAN CHASE</v>
      </c>
      <c r="B7" s="74" t="s">
        <v>12104</v>
      </c>
      <c r="C7" s="63" t="s">
        <v>10592</v>
      </c>
      <c r="F7">
        <v>100</v>
      </c>
      <c r="G7" t="s">
        <v>58</v>
      </c>
      <c r="H7" t="str">
        <f t="shared" si="1"/>
        <v>10</v>
      </c>
      <c r="I7" t="str">
        <f t="shared" si="2"/>
        <v>111</v>
      </c>
      <c r="J7" t="str">
        <f t="shared" si="3"/>
        <v>157</v>
      </c>
      <c r="K7" s="161" t="s">
        <v>59</v>
      </c>
      <c r="L7" t="s">
        <v>41</v>
      </c>
      <c r="N7" t="s">
        <v>60</v>
      </c>
      <c r="O7" t="s">
        <v>44</v>
      </c>
      <c r="P7" t="s">
        <v>44</v>
      </c>
      <c r="Q7">
        <v>10</v>
      </c>
      <c r="R7">
        <v>111</v>
      </c>
      <c r="S7">
        <v>157</v>
      </c>
      <c r="T7">
        <v>111156</v>
      </c>
      <c r="U7">
        <v>0</v>
      </c>
      <c r="V7" t="s">
        <v>44</v>
      </c>
      <c r="W7" t="s">
        <v>44</v>
      </c>
      <c r="X7" t="s">
        <v>45</v>
      </c>
      <c r="Y7" s="248">
        <v>351848.01</v>
      </c>
      <c r="Z7" s="248">
        <v>0</v>
      </c>
      <c r="AA7" s="248">
        <v>0</v>
      </c>
      <c r="AB7" s="248">
        <v>2000000</v>
      </c>
      <c r="AC7" s="248">
        <v>2687314.17</v>
      </c>
      <c r="AD7" s="248">
        <v>-252344.62</v>
      </c>
      <c r="AE7" s="248">
        <v>0</v>
      </c>
      <c r="AF7" s="248">
        <v>758110.56</v>
      </c>
      <c r="AG7" s="248">
        <v>47321226.710000001</v>
      </c>
      <c r="AH7" s="248">
        <v>47854622.950000003</v>
      </c>
      <c r="AI7" s="248">
        <v>3238796.71</v>
      </c>
      <c r="AJ7" s="248">
        <v>0</v>
      </c>
      <c r="AK7" s="248">
        <v>-4673.09</v>
      </c>
      <c r="AL7" s="248">
        <v>8000000</v>
      </c>
      <c r="AM7" s="248">
        <v>5117724.3899999997</v>
      </c>
      <c r="AN7" s="248">
        <v>-252344.62</v>
      </c>
      <c r="AO7" s="248">
        <v>0</v>
      </c>
      <c r="AP7" s="248">
        <v>758110.56</v>
      </c>
      <c r="AQ7" s="248">
        <v>45321226.710000001</v>
      </c>
      <c r="AR7" s="248">
        <v>45167308.780000001</v>
      </c>
      <c r="AS7" s="248">
        <v>0</v>
      </c>
      <c r="AT7" s="248">
        <v>0</v>
      </c>
      <c r="AU7" s="248">
        <v>0</v>
      </c>
      <c r="AV7" s="248">
        <v>0</v>
      </c>
      <c r="AW7" s="248">
        <v>0</v>
      </c>
      <c r="AX7" s="248"/>
      <c r="AY7" s="248"/>
      <c r="AZ7" s="8" t="s">
        <v>14458</v>
      </c>
      <c r="BA7" s="8">
        <v>115112</v>
      </c>
      <c r="BB7" s="8">
        <v>100</v>
      </c>
      <c r="BC7" s="8" t="s">
        <v>12104</v>
      </c>
      <c r="BD7" s="63" t="s">
        <v>16425</v>
      </c>
      <c r="BE7" s="8" t="s">
        <v>15178</v>
      </c>
      <c r="BG7">
        <v>112</v>
      </c>
      <c r="BI7" s="248" t="s">
        <v>16014</v>
      </c>
      <c r="BJ7" s="8" t="s">
        <v>16270</v>
      </c>
      <c r="BL7" t="s">
        <v>11091</v>
      </c>
    </row>
    <row r="8" spans="1:64" ht="30" x14ac:dyDescent="0.25">
      <c r="A8" t="str">
        <f t="shared" si="0"/>
        <v>CORP SERVICES ACCOUNT -JP MORGAN CHASE</v>
      </c>
      <c r="B8" s="74" t="s">
        <v>12104</v>
      </c>
      <c r="C8" s="8" t="s">
        <v>14156</v>
      </c>
      <c r="F8">
        <v>100</v>
      </c>
      <c r="G8" t="s">
        <v>61</v>
      </c>
      <c r="H8" t="str">
        <f t="shared" si="1"/>
        <v>10</v>
      </c>
      <c r="I8" t="str">
        <f t="shared" si="2"/>
        <v>111</v>
      </c>
      <c r="J8" t="str">
        <f t="shared" si="3"/>
        <v>158</v>
      </c>
      <c r="K8" s="161" t="s">
        <v>62</v>
      </c>
      <c r="L8" t="s">
        <v>41</v>
      </c>
      <c r="N8" t="s">
        <v>63</v>
      </c>
      <c r="O8" t="s">
        <v>44</v>
      </c>
      <c r="P8" t="s">
        <v>44</v>
      </c>
      <c r="Q8">
        <v>10</v>
      </c>
      <c r="R8">
        <v>111</v>
      </c>
      <c r="S8">
        <v>158</v>
      </c>
      <c r="T8">
        <v>111156</v>
      </c>
      <c r="U8">
        <v>0</v>
      </c>
      <c r="V8" t="s">
        <v>44</v>
      </c>
      <c r="W8" t="s">
        <v>44</v>
      </c>
      <c r="X8" t="s">
        <v>45</v>
      </c>
      <c r="Y8" s="248">
        <v>1100102.1100000001</v>
      </c>
      <c r="Z8" s="248">
        <v>0</v>
      </c>
      <c r="AA8" s="248">
        <v>0</v>
      </c>
      <c r="AB8" s="248">
        <v>36000000</v>
      </c>
      <c r="AC8" s="248">
        <v>36968216.509999998</v>
      </c>
      <c r="AD8" s="248">
        <v>25808.75</v>
      </c>
      <c r="AE8" s="248">
        <v>0</v>
      </c>
      <c r="AF8" s="248">
        <v>-1970428.32</v>
      </c>
      <c r="AG8" s="248">
        <v>909758643.71000004</v>
      </c>
      <c r="AH8" s="248">
        <v>913771581.89999998</v>
      </c>
      <c r="AI8" s="248">
        <v>4369063.7</v>
      </c>
      <c r="AJ8" s="248">
        <v>0</v>
      </c>
      <c r="AK8" s="248">
        <v>-1880271.09</v>
      </c>
      <c r="AL8" s="248">
        <v>8000000</v>
      </c>
      <c r="AM8" s="248">
        <v>6611309.5</v>
      </c>
      <c r="AN8" s="248">
        <v>25808.75</v>
      </c>
      <c r="AO8" s="248">
        <v>0</v>
      </c>
      <c r="AP8" s="248">
        <v>-1970428.32</v>
      </c>
      <c r="AQ8" s="248">
        <v>873758643.71000004</v>
      </c>
      <c r="AR8" s="248">
        <v>876803365.38999999</v>
      </c>
      <c r="AS8" s="248">
        <v>0</v>
      </c>
      <c r="AT8" s="248">
        <v>0</v>
      </c>
      <c r="AU8" s="248">
        <v>0</v>
      </c>
      <c r="AV8" s="248">
        <v>0</v>
      </c>
      <c r="AW8" s="248">
        <v>0</v>
      </c>
      <c r="AX8" s="248"/>
      <c r="AY8" s="248"/>
      <c r="AZ8" s="8" t="s">
        <v>14458</v>
      </c>
      <c r="BA8" s="8">
        <v>115111</v>
      </c>
      <c r="BB8" s="8">
        <v>100</v>
      </c>
      <c r="BC8" s="8" t="s">
        <v>12104</v>
      </c>
      <c r="BD8" s="63" t="s">
        <v>16426</v>
      </c>
      <c r="BE8" s="8" t="s">
        <v>15178</v>
      </c>
      <c r="BF8" s="8"/>
      <c r="BG8">
        <v>111</v>
      </c>
      <c r="BI8" s="248" t="s">
        <v>16014</v>
      </c>
      <c r="BJ8" s="8" t="s">
        <v>16270</v>
      </c>
      <c r="BL8" t="s">
        <v>11091</v>
      </c>
    </row>
    <row r="9" spans="1:64" x14ac:dyDescent="0.25">
      <c r="A9" t="str">
        <f t="shared" si="0"/>
        <v>JP MORGAN CHASE MMDA ACCOUNT</v>
      </c>
      <c r="B9" s="74" t="s">
        <v>12104</v>
      </c>
      <c r="C9" s="63" t="s">
        <v>14157</v>
      </c>
      <c r="F9">
        <v>100</v>
      </c>
      <c r="G9" t="s">
        <v>64</v>
      </c>
      <c r="H9" t="str">
        <f t="shared" si="1"/>
        <v>10</v>
      </c>
      <c r="I9" t="str">
        <f t="shared" si="2"/>
        <v>111</v>
      </c>
      <c r="J9" t="str">
        <f t="shared" si="3"/>
        <v>159</v>
      </c>
      <c r="K9" s="161" t="s">
        <v>65</v>
      </c>
      <c r="L9" t="s">
        <v>41</v>
      </c>
      <c r="N9" t="s">
        <v>66</v>
      </c>
      <c r="O9" t="s">
        <v>44</v>
      </c>
      <c r="P9" t="s">
        <v>44</v>
      </c>
      <c r="Q9">
        <v>10</v>
      </c>
      <c r="R9">
        <v>111</v>
      </c>
      <c r="S9">
        <v>159</v>
      </c>
      <c r="T9">
        <v>111156</v>
      </c>
      <c r="U9">
        <v>0</v>
      </c>
      <c r="V9" t="s">
        <v>44</v>
      </c>
      <c r="W9" t="s">
        <v>44</v>
      </c>
      <c r="X9" t="s">
        <v>45</v>
      </c>
      <c r="Y9" s="248">
        <v>600209.97</v>
      </c>
      <c r="Z9" s="248">
        <v>0</v>
      </c>
      <c r="AA9" s="248">
        <v>0</v>
      </c>
      <c r="AB9" s="248">
        <v>0</v>
      </c>
      <c r="AC9" s="248">
        <v>0</v>
      </c>
      <c r="AD9" s="248">
        <v>600075.13</v>
      </c>
      <c r="AE9" s="248">
        <v>0</v>
      </c>
      <c r="AF9" s="248">
        <v>134.84</v>
      </c>
      <c r="AG9" s="248">
        <v>0</v>
      </c>
      <c r="AH9" s="248">
        <v>0</v>
      </c>
      <c r="AI9" s="248">
        <v>600194.22</v>
      </c>
      <c r="AJ9" s="248">
        <v>0</v>
      </c>
      <c r="AK9" s="248">
        <v>15.75</v>
      </c>
      <c r="AL9" s="248">
        <v>0</v>
      </c>
      <c r="AM9" s="248">
        <v>0</v>
      </c>
      <c r="AN9" s="248">
        <v>600075.13</v>
      </c>
      <c r="AO9" s="248">
        <v>0</v>
      </c>
      <c r="AP9" s="248">
        <v>134.84</v>
      </c>
      <c r="AQ9" s="248">
        <v>0</v>
      </c>
      <c r="AR9" s="248">
        <v>0</v>
      </c>
      <c r="AS9" s="248">
        <v>0</v>
      </c>
      <c r="AT9" s="248">
        <v>0</v>
      </c>
      <c r="AU9" s="248">
        <v>0</v>
      </c>
      <c r="AV9" s="248">
        <v>0</v>
      </c>
      <c r="AW9" s="248">
        <v>0</v>
      </c>
      <c r="AX9" s="248"/>
      <c r="AY9" s="248"/>
      <c r="AZ9" s="8" t="s">
        <v>14458</v>
      </c>
      <c r="BA9" s="8">
        <v>115102</v>
      </c>
      <c r="BB9" s="8">
        <v>100</v>
      </c>
      <c r="BC9" s="8" t="s">
        <v>12104</v>
      </c>
      <c r="BD9" s="63" t="s">
        <v>16423</v>
      </c>
      <c r="BE9" s="8" t="s">
        <v>15178</v>
      </c>
      <c r="BF9" s="8"/>
      <c r="BG9">
        <v>102</v>
      </c>
      <c r="BI9" s="248" t="s">
        <v>16014</v>
      </c>
      <c r="BJ9" s="8" t="s">
        <v>16270</v>
      </c>
      <c r="BL9" t="s">
        <v>11091</v>
      </c>
    </row>
    <row r="10" spans="1:64" x14ac:dyDescent="0.25">
      <c r="A10" t="str">
        <f t="shared" si="0"/>
        <v>JP MORGAN CHASE LOCKBOX ACCOUNT</v>
      </c>
      <c r="B10" s="74" t="s">
        <v>12104</v>
      </c>
      <c r="C10" s="8" t="s">
        <v>10593</v>
      </c>
      <c r="F10">
        <v>100</v>
      </c>
      <c r="G10" t="s">
        <v>67</v>
      </c>
      <c r="H10" t="str">
        <f t="shared" si="1"/>
        <v>10</v>
      </c>
      <c r="I10" t="str">
        <f t="shared" si="2"/>
        <v>111</v>
      </c>
      <c r="J10" t="str">
        <f t="shared" si="3"/>
        <v>160</v>
      </c>
      <c r="K10" s="161" t="s">
        <v>68</v>
      </c>
      <c r="L10" t="s">
        <v>41</v>
      </c>
      <c r="N10" t="s">
        <v>69</v>
      </c>
      <c r="O10" t="s">
        <v>44</v>
      </c>
      <c r="P10" t="s">
        <v>44</v>
      </c>
      <c r="Q10">
        <v>10</v>
      </c>
      <c r="R10">
        <v>111</v>
      </c>
      <c r="S10">
        <v>160</v>
      </c>
      <c r="T10">
        <v>111156</v>
      </c>
      <c r="U10">
        <v>1</v>
      </c>
      <c r="V10" t="s">
        <v>44</v>
      </c>
      <c r="W10" t="s">
        <v>44</v>
      </c>
      <c r="X10" t="s">
        <v>45</v>
      </c>
      <c r="Y10" s="248">
        <v>63967944.299999997</v>
      </c>
      <c r="Z10" s="248">
        <v>0</v>
      </c>
      <c r="AA10" s="248">
        <v>-33305.22</v>
      </c>
      <c r="AB10" s="248">
        <v>86000000</v>
      </c>
      <c r="AC10" s="248">
        <v>82240318.659999996</v>
      </c>
      <c r="AD10" s="248">
        <v>202239.31</v>
      </c>
      <c r="AE10" s="248">
        <v>0</v>
      </c>
      <c r="AF10" s="248">
        <v>-1760227.31</v>
      </c>
      <c r="AG10" s="248">
        <v>1111550000</v>
      </c>
      <c r="AH10" s="248">
        <v>1173282945.74</v>
      </c>
      <c r="AI10" s="248">
        <v>32648907.800000001</v>
      </c>
      <c r="AJ10" s="248">
        <v>0</v>
      </c>
      <c r="AK10" s="248">
        <v>-315147.95</v>
      </c>
      <c r="AL10" s="248">
        <v>92000000</v>
      </c>
      <c r="AM10" s="248">
        <v>123634184.45</v>
      </c>
      <c r="AN10" s="248">
        <v>202239.31</v>
      </c>
      <c r="AO10" s="248">
        <v>0</v>
      </c>
      <c r="AP10" s="248">
        <v>-1726922.09</v>
      </c>
      <c r="AQ10" s="248">
        <v>1025550000</v>
      </c>
      <c r="AR10" s="248">
        <v>1091042627.0799999</v>
      </c>
      <c r="AS10" s="248">
        <v>0</v>
      </c>
      <c r="AT10" s="248">
        <v>0</v>
      </c>
      <c r="AU10" s="248">
        <v>0</v>
      </c>
      <c r="AV10" s="248">
        <v>0</v>
      </c>
      <c r="AW10" s="248">
        <v>0</v>
      </c>
      <c r="AX10" s="248"/>
      <c r="AY10" s="248"/>
      <c r="AZ10" s="8" t="s">
        <v>14458</v>
      </c>
      <c r="BA10" s="8">
        <v>115110</v>
      </c>
      <c r="BB10" s="8">
        <v>100</v>
      </c>
      <c r="BC10" s="8" t="s">
        <v>12104</v>
      </c>
      <c r="BD10" s="63" t="s">
        <v>16427</v>
      </c>
      <c r="BE10" s="8" t="s">
        <v>15178</v>
      </c>
      <c r="BF10" s="8"/>
      <c r="BG10">
        <v>110</v>
      </c>
      <c r="BI10" s="248" t="s">
        <v>16014</v>
      </c>
      <c r="BJ10" s="8" t="s">
        <v>16270</v>
      </c>
      <c r="BL10" t="s">
        <v>11091</v>
      </c>
    </row>
    <row r="11" spans="1:64" x14ac:dyDescent="0.25">
      <c r="A11" t="str">
        <f>K11</f>
        <v>JPMC AUCTION CLEARING ACCOUNT</v>
      </c>
      <c r="B11" s="74" t="s">
        <v>12104</v>
      </c>
      <c r="C11" s="8" t="s">
        <v>10593</v>
      </c>
      <c r="F11">
        <v>100</v>
      </c>
      <c r="I11" t="str">
        <f>MID(G11,4,3)</f>
        <v/>
      </c>
      <c r="K11" s="161" t="s">
        <v>16779</v>
      </c>
      <c r="L11" t="s">
        <v>41</v>
      </c>
      <c r="N11" t="s">
        <v>69</v>
      </c>
      <c r="O11" t="s">
        <v>44</v>
      </c>
      <c r="P11" t="s">
        <v>44</v>
      </c>
      <c r="Q11">
        <v>10</v>
      </c>
      <c r="R11">
        <v>111</v>
      </c>
      <c r="S11">
        <v>160</v>
      </c>
      <c r="T11">
        <v>111156</v>
      </c>
      <c r="U11">
        <v>1</v>
      </c>
      <c r="V11" t="s">
        <v>44</v>
      </c>
      <c r="W11" t="s">
        <v>44</v>
      </c>
      <c r="X11" t="s">
        <v>45</v>
      </c>
      <c r="Y11" s="248">
        <v>63967944.299999997</v>
      </c>
      <c r="Z11" s="248">
        <v>0</v>
      </c>
      <c r="AA11" s="248">
        <v>-33305.22</v>
      </c>
      <c r="AB11" s="248">
        <v>86000000</v>
      </c>
      <c r="AC11" s="248">
        <v>82240318.659999996</v>
      </c>
      <c r="AD11" s="248">
        <v>202239.31</v>
      </c>
      <c r="AE11" s="248">
        <v>0</v>
      </c>
      <c r="AF11" s="248">
        <v>-1760227.31</v>
      </c>
      <c r="AG11" s="248">
        <v>1111550000</v>
      </c>
      <c r="AH11" s="248">
        <v>1173282945.74</v>
      </c>
      <c r="AI11" s="248">
        <v>32648907.800000001</v>
      </c>
      <c r="AJ11" s="248">
        <v>0</v>
      </c>
      <c r="AK11" s="248">
        <v>-315147.95</v>
      </c>
      <c r="AL11" s="248">
        <v>92000000</v>
      </c>
      <c r="AM11" s="248">
        <v>123634184.45</v>
      </c>
      <c r="AN11" s="248">
        <v>202239.31</v>
      </c>
      <c r="AO11" s="248">
        <v>0</v>
      </c>
      <c r="AP11" s="248">
        <v>-1726922.09</v>
      </c>
      <c r="AQ11" s="248">
        <v>1025550000</v>
      </c>
      <c r="AR11" s="248">
        <v>1091042627.0799999</v>
      </c>
      <c r="AS11" s="248">
        <v>0</v>
      </c>
      <c r="AT11" s="248">
        <v>0</v>
      </c>
      <c r="AU11" s="248">
        <v>0</v>
      </c>
      <c r="AV11" s="248">
        <v>0</v>
      </c>
      <c r="AW11" s="248">
        <v>0</v>
      </c>
      <c r="AX11" s="248"/>
      <c r="AY11" s="248"/>
      <c r="AZ11" s="8" t="s">
        <v>14458</v>
      </c>
      <c r="BA11" s="8" t="s">
        <v>16778</v>
      </c>
      <c r="BB11" s="8">
        <v>100</v>
      </c>
      <c r="BC11" s="8" t="s">
        <v>12104</v>
      </c>
      <c r="BD11" s="63" t="s">
        <v>16780</v>
      </c>
      <c r="BE11" s="8" t="s">
        <v>15178</v>
      </c>
      <c r="BF11" s="8"/>
      <c r="BG11">
        <v>116</v>
      </c>
      <c r="BH11" s="8" t="s">
        <v>16781</v>
      </c>
      <c r="BI11" s="248" t="s">
        <v>16014</v>
      </c>
      <c r="BJ11" s="8" t="s">
        <v>16270</v>
      </c>
      <c r="BL11" t="s">
        <v>11091</v>
      </c>
    </row>
    <row r="12" spans="1:64" x14ac:dyDescent="0.25">
      <c r="A12" t="str">
        <f t="shared" si="0"/>
        <v>CASHIER'S CASH</v>
      </c>
      <c r="B12" s="74" t="s">
        <v>12104</v>
      </c>
      <c r="C12" s="63" t="s">
        <v>14158</v>
      </c>
      <c r="F12">
        <v>100</v>
      </c>
      <c r="G12" t="s">
        <v>70</v>
      </c>
      <c r="H12" t="str">
        <f t="shared" si="1"/>
        <v>10</v>
      </c>
      <c r="I12" t="str">
        <f t="shared" si="2"/>
        <v>112</v>
      </c>
      <c r="J12" t="str">
        <f t="shared" si="3"/>
        <v>101</v>
      </c>
      <c r="K12" s="161" t="s">
        <v>71</v>
      </c>
      <c r="L12" t="s">
        <v>41</v>
      </c>
      <c r="N12" t="s">
        <v>72</v>
      </c>
      <c r="O12" t="s">
        <v>44</v>
      </c>
      <c r="P12" t="s">
        <v>44</v>
      </c>
      <c r="Q12">
        <v>10</v>
      </c>
      <c r="R12">
        <v>112</v>
      </c>
      <c r="S12">
        <v>101</v>
      </c>
      <c r="T12">
        <v>112101</v>
      </c>
      <c r="U12">
        <v>0</v>
      </c>
      <c r="V12" t="s">
        <v>44</v>
      </c>
      <c r="W12" t="s">
        <v>44</v>
      </c>
      <c r="X12" t="s">
        <v>45</v>
      </c>
      <c r="Y12" s="248">
        <v>5000</v>
      </c>
      <c r="Z12" s="248">
        <v>0</v>
      </c>
      <c r="AA12" s="248">
        <v>181401053.49000001</v>
      </c>
      <c r="AB12" s="248">
        <v>181357110.72</v>
      </c>
      <c r="AC12" s="248">
        <v>0</v>
      </c>
      <c r="AD12" s="248">
        <v>4500</v>
      </c>
      <c r="AE12" s="248">
        <v>0</v>
      </c>
      <c r="AF12" s="248">
        <v>2894536114.4400001</v>
      </c>
      <c r="AG12" s="248">
        <v>2898058474.6300001</v>
      </c>
      <c r="AH12" s="248">
        <v>3566802.96</v>
      </c>
      <c r="AI12" s="248">
        <v>5000</v>
      </c>
      <c r="AJ12" s="248">
        <v>0</v>
      </c>
      <c r="AK12" s="248">
        <v>208391967.65000001</v>
      </c>
      <c r="AL12" s="248">
        <v>208391967.65000001</v>
      </c>
      <c r="AM12" s="248">
        <v>0</v>
      </c>
      <c r="AN12" s="248">
        <v>4500</v>
      </c>
      <c r="AO12" s="248">
        <v>0</v>
      </c>
      <c r="AP12" s="248">
        <v>2713135060.9499998</v>
      </c>
      <c r="AQ12" s="248">
        <v>2716701363.9099998</v>
      </c>
      <c r="AR12" s="248">
        <v>3566802.96</v>
      </c>
      <c r="AS12" s="248">
        <v>0</v>
      </c>
      <c r="AT12" s="248">
        <v>0</v>
      </c>
      <c r="AU12" s="248">
        <v>0</v>
      </c>
      <c r="AV12" s="248">
        <v>0</v>
      </c>
      <c r="AW12" s="248">
        <v>0</v>
      </c>
      <c r="AX12" s="248"/>
      <c r="AY12" s="248"/>
      <c r="AZ12" s="8" t="s">
        <v>14458</v>
      </c>
      <c r="BA12" s="8">
        <v>111100</v>
      </c>
      <c r="BB12" s="8">
        <v>100</v>
      </c>
      <c r="BC12" s="8" t="s">
        <v>12104</v>
      </c>
      <c r="BD12" s="63" t="s">
        <v>16062</v>
      </c>
      <c r="BE12" s="8" t="s">
        <v>15178</v>
      </c>
      <c r="BI12" s="248" t="s">
        <v>16014</v>
      </c>
      <c r="BJ12" s="8" t="s">
        <v>16270</v>
      </c>
    </row>
    <row r="13" spans="1:64" x14ac:dyDescent="0.25">
      <c r="A13" t="str">
        <f>K13</f>
        <v>CASHIER'S NSF</v>
      </c>
      <c r="B13" s="74" t="s">
        <v>12104</v>
      </c>
      <c r="C13" s="63" t="s">
        <v>14158</v>
      </c>
      <c r="F13">
        <v>100</v>
      </c>
      <c r="G13" t="s">
        <v>73</v>
      </c>
      <c r="H13" t="str">
        <f>LEFT(G13,2)</f>
        <v>10</v>
      </c>
      <c r="I13" t="str">
        <f>MID(G13,4,3)</f>
        <v>112</v>
      </c>
      <c r="J13" t="str">
        <f>RIGHT(G13,3)</f>
        <v>106</v>
      </c>
      <c r="K13" s="161" t="s">
        <v>16620</v>
      </c>
      <c r="L13" t="s">
        <v>41</v>
      </c>
      <c r="N13" t="s">
        <v>72</v>
      </c>
      <c r="O13" t="s">
        <v>44</v>
      </c>
      <c r="P13" t="s">
        <v>44</v>
      </c>
      <c r="Q13">
        <v>10</v>
      </c>
      <c r="R13">
        <v>112</v>
      </c>
      <c r="S13">
        <v>101</v>
      </c>
      <c r="T13">
        <v>112101</v>
      </c>
      <c r="U13">
        <v>0</v>
      </c>
      <c r="V13" t="s">
        <v>44</v>
      </c>
      <c r="W13" t="s">
        <v>44</v>
      </c>
      <c r="X13" t="s">
        <v>45</v>
      </c>
      <c r="Y13" s="248">
        <v>5000</v>
      </c>
      <c r="Z13" s="248">
        <v>0</v>
      </c>
      <c r="AA13" s="248">
        <v>181401053.49000001</v>
      </c>
      <c r="AB13" s="248">
        <v>181357110.72</v>
      </c>
      <c r="AC13" s="248">
        <v>0</v>
      </c>
      <c r="AD13" s="248">
        <v>4500</v>
      </c>
      <c r="AE13" s="248">
        <v>0</v>
      </c>
      <c r="AF13" s="248">
        <v>2894536114.4400001</v>
      </c>
      <c r="AG13" s="248">
        <v>2898058474.6300001</v>
      </c>
      <c r="AH13" s="248">
        <v>3566802.96</v>
      </c>
      <c r="AI13" s="248">
        <v>5000</v>
      </c>
      <c r="AJ13" s="248">
        <v>0</v>
      </c>
      <c r="AK13" s="248">
        <v>208391967.65000001</v>
      </c>
      <c r="AL13" s="248">
        <v>208391967.65000001</v>
      </c>
      <c r="AM13" s="248">
        <v>0</v>
      </c>
      <c r="AN13" s="248">
        <v>4500</v>
      </c>
      <c r="AO13" s="248">
        <v>0</v>
      </c>
      <c r="AP13" s="248">
        <v>2713135060.9499998</v>
      </c>
      <c r="AQ13" s="248">
        <v>2716701363.9099998</v>
      </c>
      <c r="AR13" s="248">
        <v>3566802.96</v>
      </c>
      <c r="AS13" s="248">
        <v>0</v>
      </c>
      <c r="AT13" s="248">
        <v>0</v>
      </c>
      <c r="AU13" s="248">
        <v>0</v>
      </c>
      <c r="AV13" s="248">
        <v>0</v>
      </c>
      <c r="AW13" s="248">
        <v>0</v>
      </c>
      <c r="AX13" s="248"/>
      <c r="AY13" s="248"/>
      <c r="AZ13" s="8" t="s">
        <v>14458</v>
      </c>
      <c r="BA13" s="8" t="s">
        <v>16621</v>
      </c>
      <c r="BB13" s="8">
        <v>100</v>
      </c>
      <c r="BC13" s="8" t="s">
        <v>12104</v>
      </c>
      <c r="BD13" s="63" t="s">
        <v>16622</v>
      </c>
      <c r="BE13" s="8" t="s">
        <v>15178</v>
      </c>
      <c r="BI13" s="248" t="s">
        <v>16014</v>
      </c>
      <c r="BJ13" s="8"/>
    </row>
    <row r="14" spans="1:64" x14ac:dyDescent="0.25">
      <c r="B14" s="74"/>
      <c r="C14" s="8"/>
      <c r="G14" t="s">
        <v>80</v>
      </c>
      <c r="H14" t="str">
        <f t="shared" si="1"/>
        <v>10</v>
      </c>
      <c r="I14" t="str">
        <f t="shared" si="2"/>
        <v>125</v>
      </c>
      <c r="J14" t="str">
        <f t="shared" si="3"/>
        <v>121</v>
      </c>
      <c r="K14" s="161" t="s">
        <v>81</v>
      </c>
      <c r="L14" t="s">
        <v>41</v>
      </c>
      <c r="N14" t="s">
        <v>82</v>
      </c>
      <c r="O14" t="s">
        <v>44</v>
      </c>
      <c r="P14" t="s">
        <v>44</v>
      </c>
      <c r="Q14">
        <v>10</v>
      </c>
      <c r="R14">
        <v>125</v>
      </c>
      <c r="S14">
        <v>121</v>
      </c>
      <c r="T14">
        <v>125121</v>
      </c>
      <c r="U14">
        <v>0</v>
      </c>
      <c r="V14" t="s">
        <v>44</v>
      </c>
      <c r="W14" t="s">
        <v>44</v>
      </c>
      <c r="X14" t="s">
        <v>45</v>
      </c>
      <c r="Y14" s="248">
        <v>56709.96</v>
      </c>
      <c r="Z14" s="248">
        <v>0</v>
      </c>
      <c r="AA14" s="248">
        <v>648811.07999999996</v>
      </c>
      <c r="AB14" s="248">
        <v>500000</v>
      </c>
      <c r="AC14" s="248">
        <v>0</v>
      </c>
      <c r="AD14" s="248">
        <v>23459.99</v>
      </c>
      <c r="AE14" s="248">
        <v>0</v>
      </c>
      <c r="AF14" s="248">
        <v>8062061.0499999998</v>
      </c>
      <c r="AG14" s="248">
        <v>7880000</v>
      </c>
      <c r="AH14" s="248">
        <v>0</v>
      </c>
      <c r="AI14" s="248">
        <v>251729.52</v>
      </c>
      <c r="AJ14" s="248">
        <v>0</v>
      </c>
      <c r="AK14" s="248">
        <v>1004980.44</v>
      </c>
      <c r="AL14" s="248">
        <v>1200000</v>
      </c>
      <c r="AM14" s="248">
        <v>0</v>
      </c>
      <c r="AN14" s="248">
        <v>23459.99</v>
      </c>
      <c r="AO14" s="248">
        <v>0</v>
      </c>
      <c r="AP14" s="248">
        <v>7413249.9699999997</v>
      </c>
      <c r="AQ14" s="248">
        <v>7380000</v>
      </c>
      <c r="AR14" s="248">
        <v>0</v>
      </c>
      <c r="AS14" s="248">
        <v>0</v>
      </c>
      <c r="AT14" s="248">
        <v>0</v>
      </c>
      <c r="AU14" s="248">
        <v>0</v>
      </c>
      <c r="AV14" s="248">
        <v>0</v>
      </c>
      <c r="AW14" s="248">
        <v>0</v>
      </c>
      <c r="AX14" s="248"/>
      <c r="AY14" s="248"/>
      <c r="AZ14" s="8" t="s">
        <v>14458</v>
      </c>
      <c r="BA14" s="8">
        <v>115201</v>
      </c>
      <c r="BB14" s="8">
        <v>100</v>
      </c>
      <c r="BC14" s="8" t="s">
        <v>12104</v>
      </c>
      <c r="BD14" s="8">
        <v>1121</v>
      </c>
      <c r="BE14" s="8" t="s">
        <v>15178</v>
      </c>
      <c r="BF14" s="8"/>
      <c r="BG14">
        <v>201</v>
      </c>
      <c r="BH14" s="8"/>
      <c r="BI14" s="248" t="s">
        <v>16014</v>
      </c>
      <c r="BJ14" s="8" t="s">
        <v>16270</v>
      </c>
    </row>
    <row r="15" spans="1:64" x14ac:dyDescent="0.25">
      <c r="B15" s="74"/>
      <c r="C15" s="8"/>
      <c r="G15" t="s">
        <v>83</v>
      </c>
      <c r="H15" t="str">
        <f t="shared" si="1"/>
        <v>10</v>
      </c>
      <c r="I15" t="str">
        <f t="shared" si="2"/>
        <v>125</v>
      </c>
      <c r="J15" t="str">
        <f t="shared" si="3"/>
        <v>122</v>
      </c>
      <c r="K15" s="161" t="s">
        <v>84</v>
      </c>
      <c r="L15" t="s">
        <v>41</v>
      </c>
      <c r="N15" t="s">
        <v>85</v>
      </c>
      <c r="O15" t="s">
        <v>44</v>
      </c>
      <c r="P15" t="s">
        <v>44</v>
      </c>
      <c r="Q15">
        <v>10</v>
      </c>
      <c r="R15">
        <v>125</v>
      </c>
      <c r="S15">
        <v>122</v>
      </c>
      <c r="T15">
        <v>125122</v>
      </c>
      <c r="U15">
        <v>0</v>
      </c>
      <c r="V15" t="s">
        <v>44</v>
      </c>
      <c r="W15" t="s">
        <v>44</v>
      </c>
      <c r="X15" t="s">
        <v>45</v>
      </c>
      <c r="Y15" s="248">
        <v>96362.240000000005</v>
      </c>
      <c r="Z15" s="248">
        <v>0</v>
      </c>
      <c r="AA15" s="248">
        <v>544454.84</v>
      </c>
      <c r="AB15" s="248">
        <v>500000</v>
      </c>
      <c r="AC15" s="248">
        <v>0</v>
      </c>
      <c r="AD15" s="248">
        <v>117884.35</v>
      </c>
      <c r="AE15" s="248">
        <v>0</v>
      </c>
      <c r="AF15" s="248">
        <v>7282932.7300000004</v>
      </c>
      <c r="AG15" s="248">
        <v>7260000</v>
      </c>
      <c r="AH15" s="248">
        <v>0</v>
      </c>
      <c r="AI15" s="248">
        <v>145527.69</v>
      </c>
      <c r="AJ15" s="248">
        <v>0</v>
      </c>
      <c r="AK15" s="248">
        <v>1150834.55</v>
      </c>
      <c r="AL15" s="248">
        <v>1200000</v>
      </c>
      <c r="AM15" s="248">
        <v>0</v>
      </c>
      <c r="AN15" s="248">
        <v>117884.35</v>
      </c>
      <c r="AO15" s="248">
        <v>0</v>
      </c>
      <c r="AP15" s="248">
        <v>6738477.8899999997</v>
      </c>
      <c r="AQ15" s="248">
        <v>6760000</v>
      </c>
      <c r="AR15" s="248">
        <v>0</v>
      </c>
      <c r="AS15" s="248">
        <v>0</v>
      </c>
      <c r="AT15" s="248">
        <v>0</v>
      </c>
      <c r="AU15" s="248">
        <v>0</v>
      </c>
      <c r="AV15" s="248">
        <v>0</v>
      </c>
      <c r="AW15" s="248">
        <v>0</v>
      </c>
      <c r="AX15" s="248"/>
      <c r="AY15" s="248"/>
      <c r="AZ15" s="8" t="s">
        <v>14458</v>
      </c>
      <c r="BA15" s="8">
        <v>115202</v>
      </c>
      <c r="BB15" s="8">
        <v>100</v>
      </c>
      <c r="BC15" s="8" t="s">
        <v>12104</v>
      </c>
      <c r="BD15" s="8">
        <v>1122</v>
      </c>
      <c r="BE15" s="8" t="s">
        <v>15178</v>
      </c>
      <c r="BF15" s="8"/>
      <c r="BG15">
        <v>202</v>
      </c>
      <c r="BH15" s="8"/>
      <c r="BI15" s="248" t="s">
        <v>16014</v>
      </c>
      <c r="BJ15" s="8" t="s">
        <v>16270</v>
      </c>
    </row>
    <row r="16" spans="1:64" x14ac:dyDescent="0.25">
      <c r="B16" s="74"/>
      <c r="C16" s="8"/>
      <c r="G16" t="s">
        <v>86</v>
      </c>
      <c r="H16" t="str">
        <f t="shared" si="1"/>
        <v>10</v>
      </c>
      <c r="I16" t="str">
        <f t="shared" si="2"/>
        <v>125</v>
      </c>
      <c r="J16" t="str">
        <f t="shared" si="3"/>
        <v>123</v>
      </c>
      <c r="K16" s="161" t="s">
        <v>87</v>
      </c>
      <c r="L16" t="s">
        <v>41</v>
      </c>
      <c r="N16" t="s">
        <v>88</v>
      </c>
      <c r="O16" t="s">
        <v>44</v>
      </c>
      <c r="P16" t="s">
        <v>44</v>
      </c>
      <c r="Q16">
        <v>10</v>
      </c>
      <c r="R16">
        <v>125</v>
      </c>
      <c r="S16">
        <v>123</v>
      </c>
      <c r="T16">
        <v>125123</v>
      </c>
      <c r="U16">
        <v>0</v>
      </c>
      <c r="V16" t="s">
        <v>44</v>
      </c>
      <c r="W16" t="s">
        <v>44</v>
      </c>
      <c r="X16" t="s">
        <v>45</v>
      </c>
      <c r="Y16" s="248">
        <v>0</v>
      </c>
      <c r="Z16" s="248">
        <v>0</v>
      </c>
      <c r="AA16" s="248">
        <v>0</v>
      </c>
      <c r="AB16" s="248">
        <v>0</v>
      </c>
      <c r="AC16" s="248">
        <v>0</v>
      </c>
      <c r="AD16" s="248">
        <v>0</v>
      </c>
      <c r="AE16" s="248">
        <v>0</v>
      </c>
      <c r="AF16" s="248">
        <v>0</v>
      </c>
      <c r="AG16" s="248">
        <v>0</v>
      </c>
      <c r="AH16" s="248">
        <v>0</v>
      </c>
      <c r="AI16" s="248">
        <v>0</v>
      </c>
      <c r="AJ16" s="248">
        <v>0</v>
      </c>
      <c r="AK16" s="248">
        <v>0</v>
      </c>
      <c r="AL16" s="248">
        <v>0</v>
      </c>
      <c r="AM16" s="248">
        <v>0</v>
      </c>
      <c r="AN16" s="248">
        <v>0</v>
      </c>
      <c r="AO16" s="248">
        <v>0</v>
      </c>
      <c r="AP16" s="248">
        <v>0</v>
      </c>
      <c r="AQ16" s="248">
        <v>0</v>
      </c>
      <c r="AR16" s="248">
        <v>0</v>
      </c>
      <c r="AS16" s="248">
        <v>0</v>
      </c>
      <c r="AT16" s="248">
        <v>0</v>
      </c>
      <c r="AU16" s="248">
        <v>0</v>
      </c>
      <c r="AV16" s="248">
        <v>0</v>
      </c>
      <c r="AW16" s="248">
        <v>0</v>
      </c>
      <c r="AX16" s="248"/>
      <c r="AY16" s="248"/>
      <c r="AZ16" s="8" t="s">
        <v>14458</v>
      </c>
      <c r="BA16" s="8">
        <v>115203</v>
      </c>
      <c r="BB16" s="8">
        <v>100</v>
      </c>
      <c r="BC16" s="8" t="s">
        <v>12104</v>
      </c>
      <c r="BD16" s="8">
        <v>1123</v>
      </c>
      <c r="BE16" s="8" t="s">
        <v>15178</v>
      </c>
      <c r="BF16" s="8"/>
      <c r="BH16" s="8"/>
      <c r="BI16" s="248"/>
      <c r="BJ16" s="8"/>
      <c r="BK16" s="8" t="s">
        <v>16272</v>
      </c>
    </row>
    <row r="17" spans="1:63" x14ac:dyDescent="0.25">
      <c r="B17" s="74"/>
      <c r="C17" s="8"/>
      <c r="G17" t="s">
        <v>89</v>
      </c>
      <c r="H17" t="str">
        <f t="shared" si="1"/>
        <v>10</v>
      </c>
      <c r="I17" t="str">
        <f t="shared" si="2"/>
        <v>125</v>
      </c>
      <c r="J17" t="str">
        <f t="shared" si="3"/>
        <v>124</v>
      </c>
      <c r="K17" s="161" t="s">
        <v>90</v>
      </c>
      <c r="L17" t="s">
        <v>41</v>
      </c>
      <c r="N17" t="s">
        <v>91</v>
      </c>
      <c r="O17" t="s">
        <v>44</v>
      </c>
      <c r="P17" t="s">
        <v>44</v>
      </c>
      <c r="Q17">
        <v>10</v>
      </c>
      <c r="R17">
        <v>125</v>
      </c>
      <c r="S17">
        <v>124</v>
      </c>
      <c r="T17">
        <v>125124</v>
      </c>
      <c r="U17">
        <v>0</v>
      </c>
      <c r="V17" t="s">
        <v>44</v>
      </c>
      <c r="W17" t="s">
        <v>44</v>
      </c>
      <c r="X17" t="s">
        <v>45</v>
      </c>
      <c r="Y17" s="248">
        <v>63979.95</v>
      </c>
      <c r="Z17" s="248">
        <v>0</v>
      </c>
      <c r="AA17" s="248">
        <v>683941.22</v>
      </c>
      <c r="AB17" s="248">
        <v>500000</v>
      </c>
      <c r="AC17" s="248">
        <v>0</v>
      </c>
      <c r="AD17" s="248">
        <v>196277.74</v>
      </c>
      <c r="AE17" s="248">
        <v>0</v>
      </c>
      <c r="AF17" s="248">
        <v>11991643.43</v>
      </c>
      <c r="AG17" s="248">
        <v>11940000</v>
      </c>
      <c r="AH17" s="248">
        <v>0</v>
      </c>
      <c r="AI17" s="248">
        <v>214614.51</v>
      </c>
      <c r="AJ17" s="248">
        <v>0</v>
      </c>
      <c r="AK17" s="248">
        <v>1049365.44</v>
      </c>
      <c r="AL17" s="248">
        <v>1200000</v>
      </c>
      <c r="AM17" s="248">
        <v>0</v>
      </c>
      <c r="AN17" s="248">
        <v>196277.74</v>
      </c>
      <c r="AO17" s="248">
        <v>0</v>
      </c>
      <c r="AP17" s="248">
        <v>11307702.210000001</v>
      </c>
      <c r="AQ17" s="248">
        <v>11440000</v>
      </c>
      <c r="AR17" s="248">
        <v>0</v>
      </c>
      <c r="AS17" s="248">
        <v>0</v>
      </c>
      <c r="AT17" s="248">
        <v>0</v>
      </c>
      <c r="AU17" s="248">
        <v>0</v>
      </c>
      <c r="AV17" s="248">
        <v>0</v>
      </c>
      <c r="AW17" s="248">
        <v>0</v>
      </c>
      <c r="AX17" s="248"/>
      <c r="AY17" s="248"/>
      <c r="AZ17" s="8" t="s">
        <v>14458</v>
      </c>
      <c r="BA17" s="8">
        <v>115204</v>
      </c>
      <c r="BB17" s="8">
        <v>100</v>
      </c>
      <c r="BC17" s="8" t="s">
        <v>12104</v>
      </c>
      <c r="BD17" s="8">
        <v>1124</v>
      </c>
      <c r="BE17" s="8" t="s">
        <v>15178</v>
      </c>
      <c r="BF17" s="8"/>
      <c r="BG17">
        <v>204</v>
      </c>
      <c r="BH17" s="8"/>
      <c r="BI17" s="248" t="s">
        <v>16014</v>
      </c>
      <c r="BJ17" s="8" t="s">
        <v>16270</v>
      </c>
    </row>
    <row r="18" spans="1:63" ht="30" x14ac:dyDescent="0.25">
      <c r="B18" s="74"/>
      <c r="C18" s="8"/>
      <c r="G18" t="s">
        <v>92</v>
      </c>
      <c r="H18" t="str">
        <f t="shared" si="1"/>
        <v>10</v>
      </c>
      <c r="I18" t="str">
        <f t="shared" si="2"/>
        <v>125</v>
      </c>
      <c r="J18" t="str">
        <f t="shared" si="3"/>
        <v>125</v>
      </c>
      <c r="K18" s="161" t="s">
        <v>93</v>
      </c>
      <c r="L18" t="s">
        <v>41</v>
      </c>
      <c r="N18" t="s">
        <v>94</v>
      </c>
      <c r="O18" t="s">
        <v>44</v>
      </c>
      <c r="P18" t="s">
        <v>44</v>
      </c>
      <c r="Q18">
        <v>10</v>
      </c>
      <c r="R18">
        <v>125</v>
      </c>
      <c r="S18">
        <v>125</v>
      </c>
      <c r="T18">
        <v>125125</v>
      </c>
      <c r="U18">
        <v>0</v>
      </c>
      <c r="V18" t="s">
        <v>44</v>
      </c>
      <c r="W18" t="s">
        <v>44</v>
      </c>
      <c r="X18" t="s">
        <v>45</v>
      </c>
      <c r="Y18" s="248">
        <v>0</v>
      </c>
      <c r="Z18" s="248">
        <v>0</v>
      </c>
      <c r="AA18" s="248">
        <v>0</v>
      </c>
      <c r="AB18" s="248">
        <v>0</v>
      </c>
      <c r="AC18" s="248">
        <v>0</v>
      </c>
      <c r="AD18" s="248">
        <v>0</v>
      </c>
      <c r="AE18" s="248">
        <v>0</v>
      </c>
      <c r="AF18" s="248">
        <v>0</v>
      </c>
      <c r="AG18" s="248">
        <v>0</v>
      </c>
      <c r="AH18" s="248">
        <v>0</v>
      </c>
      <c r="AI18" s="248">
        <v>0</v>
      </c>
      <c r="AJ18" s="248">
        <v>0</v>
      </c>
      <c r="AK18" s="248">
        <v>0</v>
      </c>
      <c r="AL18" s="248">
        <v>0</v>
      </c>
      <c r="AM18" s="248">
        <v>0</v>
      </c>
      <c r="AN18" s="248">
        <v>0</v>
      </c>
      <c r="AO18" s="248">
        <v>0</v>
      </c>
      <c r="AP18" s="248">
        <v>0</v>
      </c>
      <c r="AQ18" s="248">
        <v>0</v>
      </c>
      <c r="AR18" s="248">
        <v>0</v>
      </c>
      <c r="AS18" s="248">
        <v>0</v>
      </c>
      <c r="AT18" s="248">
        <v>0</v>
      </c>
      <c r="AU18" s="248">
        <v>0</v>
      </c>
      <c r="AV18" s="248">
        <v>0</v>
      </c>
      <c r="AW18" s="248">
        <v>0</v>
      </c>
      <c r="AX18" s="248"/>
      <c r="AY18" s="248"/>
      <c r="AZ18" s="8" t="s">
        <v>14458</v>
      </c>
      <c r="BA18" s="8">
        <v>115205</v>
      </c>
      <c r="BB18" s="8">
        <v>100</v>
      </c>
      <c r="BC18" s="8" t="s">
        <v>12104</v>
      </c>
      <c r="BD18" s="8">
        <v>1125</v>
      </c>
      <c r="BE18" s="8" t="s">
        <v>15178</v>
      </c>
      <c r="BF18" s="8"/>
      <c r="BH18" s="8"/>
      <c r="BI18" s="248"/>
      <c r="BJ18" s="8"/>
      <c r="BK18" s="8" t="s">
        <v>16272</v>
      </c>
    </row>
    <row r="19" spans="1:63" x14ac:dyDescent="0.25">
      <c r="B19" s="74"/>
      <c r="C19" s="8"/>
      <c r="G19" t="s">
        <v>95</v>
      </c>
      <c r="H19" t="str">
        <f t="shared" si="1"/>
        <v>10</v>
      </c>
      <c r="I19" t="str">
        <f t="shared" si="2"/>
        <v>125</v>
      </c>
      <c r="J19" t="str">
        <f t="shared" si="3"/>
        <v>126</v>
      </c>
      <c r="K19" s="161" t="s">
        <v>96</v>
      </c>
      <c r="L19" t="s">
        <v>41</v>
      </c>
      <c r="N19" t="s">
        <v>97</v>
      </c>
      <c r="O19" t="s">
        <v>44</v>
      </c>
      <c r="P19" t="s">
        <v>44</v>
      </c>
      <c r="Q19">
        <v>10</v>
      </c>
      <c r="R19">
        <v>125</v>
      </c>
      <c r="S19">
        <v>126</v>
      </c>
      <c r="T19">
        <v>125126</v>
      </c>
      <c r="U19">
        <v>0</v>
      </c>
      <c r="V19" t="s">
        <v>44</v>
      </c>
      <c r="W19" t="s">
        <v>44</v>
      </c>
      <c r="X19" t="s">
        <v>45</v>
      </c>
      <c r="Y19" s="248">
        <v>94758.02</v>
      </c>
      <c r="Z19" s="248">
        <v>0</v>
      </c>
      <c r="AA19" s="248">
        <v>2425388.46</v>
      </c>
      <c r="AB19" s="248">
        <v>1500000</v>
      </c>
      <c r="AC19" s="248">
        <v>0</v>
      </c>
      <c r="AD19" s="248">
        <v>110384.94</v>
      </c>
      <c r="AE19" s="248">
        <v>0</v>
      </c>
      <c r="AF19" s="248">
        <v>38039761.539999999</v>
      </c>
      <c r="AG19" s="248">
        <v>37130000</v>
      </c>
      <c r="AH19" s="248">
        <v>0</v>
      </c>
      <c r="AI19" s="248">
        <v>799804.68</v>
      </c>
      <c r="AJ19" s="248">
        <v>0</v>
      </c>
      <c r="AK19" s="248">
        <v>3594953.34</v>
      </c>
      <c r="AL19" s="248">
        <v>4300000</v>
      </c>
      <c r="AM19" s="248">
        <v>0</v>
      </c>
      <c r="AN19" s="248">
        <v>110384.94</v>
      </c>
      <c r="AO19" s="248">
        <v>0</v>
      </c>
      <c r="AP19" s="248">
        <v>35614373.079999998</v>
      </c>
      <c r="AQ19" s="248">
        <v>35630000</v>
      </c>
      <c r="AR19" s="248">
        <v>0</v>
      </c>
      <c r="AS19" s="248">
        <v>0</v>
      </c>
      <c r="AT19" s="248">
        <v>0</v>
      </c>
      <c r="AU19" s="248">
        <v>0</v>
      </c>
      <c r="AV19" s="248">
        <v>0</v>
      </c>
      <c r="AW19" s="248">
        <v>0</v>
      </c>
      <c r="AX19" s="248"/>
      <c r="AY19" s="248"/>
      <c r="AZ19" s="8" t="s">
        <v>14458</v>
      </c>
      <c r="BA19" s="8">
        <v>115206</v>
      </c>
      <c r="BB19" s="8">
        <v>100</v>
      </c>
      <c r="BC19" s="8" t="s">
        <v>12104</v>
      </c>
      <c r="BD19" s="8">
        <v>1126</v>
      </c>
      <c r="BE19" s="8" t="s">
        <v>15178</v>
      </c>
      <c r="BF19" s="8"/>
      <c r="BG19">
        <v>206</v>
      </c>
      <c r="BH19" s="8"/>
      <c r="BI19" s="248" t="s">
        <v>16014</v>
      </c>
      <c r="BJ19" s="8" t="s">
        <v>16270</v>
      </c>
    </row>
    <row r="20" spans="1:63" x14ac:dyDescent="0.25">
      <c r="B20" s="74"/>
      <c r="C20" s="8"/>
      <c r="G20" t="s">
        <v>98</v>
      </c>
      <c r="H20" t="str">
        <f t="shared" si="1"/>
        <v>10</v>
      </c>
      <c r="I20" t="str">
        <f t="shared" si="2"/>
        <v>125</v>
      </c>
      <c r="J20" t="str">
        <f t="shared" si="3"/>
        <v>127</v>
      </c>
      <c r="K20" s="161" t="s">
        <v>99</v>
      </c>
      <c r="L20" t="s">
        <v>41</v>
      </c>
      <c r="N20" t="s">
        <v>100</v>
      </c>
      <c r="O20" t="s">
        <v>44</v>
      </c>
      <c r="P20" t="s">
        <v>44</v>
      </c>
      <c r="Q20">
        <v>10</v>
      </c>
      <c r="R20">
        <v>125</v>
      </c>
      <c r="S20">
        <v>127</v>
      </c>
      <c r="T20">
        <v>125127</v>
      </c>
      <c r="U20">
        <v>0</v>
      </c>
      <c r="V20" t="s">
        <v>44</v>
      </c>
      <c r="W20" t="s">
        <v>44</v>
      </c>
      <c r="X20" t="s">
        <v>45</v>
      </c>
      <c r="Y20" s="248">
        <v>0</v>
      </c>
      <c r="Z20" s="248">
        <v>0</v>
      </c>
      <c r="AA20" s="248">
        <v>0</v>
      </c>
      <c r="AB20" s="248">
        <v>0</v>
      </c>
      <c r="AC20" s="248">
        <v>0</v>
      </c>
      <c r="AD20" s="248">
        <v>0</v>
      </c>
      <c r="AE20" s="248">
        <v>0</v>
      </c>
      <c r="AF20" s="248">
        <v>0</v>
      </c>
      <c r="AG20" s="248">
        <v>0</v>
      </c>
      <c r="AH20" s="248">
        <v>0</v>
      </c>
      <c r="AI20" s="248">
        <v>0</v>
      </c>
      <c r="AJ20" s="248">
        <v>0</v>
      </c>
      <c r="AK20" s="248">
        <v>0</v>
      </c>
      <c r="AL20" s="248">
        <v>0</v>
      </c>
      <c r="AM20" s="248">
        <v>0</v>
      </c>
      <c r="AN20" s="248">
        <v>0</v>
      </c>
      <c r="AO20" s="248">
        <v>0</v>
      </c>
      <c r="AP20" s="248">
        <v>0</v>
      </c>
      <c r="AQ20" s="248">
        <v>0</v>
      </c>
      <c r="AR20" s="248">
        <v>0</v>
      </c>
      <c r="AS20" s="248">
        <v>0</v>
      </c>
      <c r="AT20" s="248">
        <v>0</v>
      </c>
      <c r="AU20" s="248">
        <v>0</v>
      </c>
      <c r="AV20" s="248">
        <v>0</v>
      </c>
      <c r="AW20" s="248">
        <v>0</v>
      </c>
      <c r="AX20" s="248"/>
      <c r="AY20" s="248"/>
      <c r="AZ20" s="8" t="s">
        <v>14458</v>
      </c>
      <c r="BA20" s="8">
        <v>115207</v>
      </c>
      <c r="BB20" s="8">
        <v>100</v>
      </c>
      <c r="BC20" s="8" t="s">
        <v>12104</v>
      </c>
      <c r="BD20" s="8">
        <v>1127</v>
      </c>
      <c r="BE20" s="8" t="s">
        <v>15178</v>
      </c>
      <c r="BF20" s="8"/>
      <c r="BH20" s="8"/>
      <c r="BI20" s="248"/>
      <c r="BJ20" s="8"/>
      <c r="BK20" s="8" t="s">
        <v>16272</v>
      </c>
    </row>
    <row r="21" spans="1:63" x14ac:dyDescent="0.25">
      <c r="B21" s="74"/>
      <c r="C21" s="8"/>
      <c r="G21" t="s">
        <v>101</v>
      </c>
      <c r="H21" t="str">
        <f t="shared" si="1"/>
        <v>10</v>
      </c>
      <c r="I21" t="str">
        <f t="shared" si="2"/>
        <v>125</v>
      </c>
      <c r="J21" t="str">
        <f t="shared" si="3"/>
        <v>128</v>
      </c>
      <c r="K21" s="161" t="s">
        <v>102</v>
      </c>
      <c r="L21" t="s">
        <v>41</v>
      </c>
      <c r="N21" t="s">
        <v>103</v>
      </c>
      <c r="O21" t="s">
        <v>44</v>
      </c>
      <c r="P21" t="s">
        <v>44</v>
      </c>
      <c r="Q21">
        <v>10</v>
      </c>
      <c r="R21">
        <v>125</v>
      </c>
      <c r="S21">
        <v>128</v>
      </c>
      <c r="T21">
        <v>125128</v>
      </c>
      <c r="U21">
        <v>0</v>
      </c>
      <c r="V21" t="s">
        <v>44</v>
      </c>
      <c r="W21" t="s">
        <v>44</v>
      </c>
      <c r="X21" t="s">
        <v>45</v>
      </c>
      <c r="Y21" s="248">
        <v>0</v>
      </c>
      <c r="Z21" s="248">
        <v>0</v>
      </c>
      <c r="AA21" s="248">
        <v>0</v>
      </c>
      <c r="AB21" s="248">
        <v>0</v>
      </c>
      <c r="AC21" s="248">
        <v>0</v>
      </c>
      <c r="AD21" s="248">
        <v>0</v>
      </c>
      <c r="AE21" s="248">
        <v>0</v>
      </c>
      <c r="AF21" s="248">
        <v>0</v>
      </c>
      <c r="AG21" s="248">
        <v>0</v>
      </c>
      <c r="AH21" s="248">
        <v>0</v>
      </c>
      <c r="AI21" s="248">
        <v>0</v>
      </c>
      <c r="AJ21" s="248">
        <v>0</v>
      </c>
      <c r="AK21" s="248">
        <v>0</v>
      </c>
      <c r="AL21" s="248">
        <v>0</v>
      </c>
      <c r="AM21" s="248">
        <v>0</v>
      </c>
      <c r="AN21" s="248">
        <v>0</v>
      </c>
      <c r="AO21" s="248">
        <v>0</v>
      </c>
      <c r="AP21" s="248">
        <v>0</v>
      </c>
      <c r="AQ21" s="248">
        <v>0</v>
      </c>
      <c r="AR21" s="248">
        <v>0</v>
      </c>
      <c r="AS21" s="248">
        <v>0</v>
      </c>
      <c r="AT21" s="248">
        <v>0</v>
      </c>
      <c r="AU21" s="248">
        <v>0</v>
      </c>
      <c r="AV21" s="248">
        <v>0</v>
      </c>
      <c r="AW21" s="248">
        <v>0</v>
      </c>
      <c r="AX21" s="248"/>
      <c r="AY21" s="248"/>
      <c r="AZ21" s="8" t="s">
        <v>14458</v>
      </c>
      <c r="BA21" s="8">
        <v>115208</v>
      </c>
      <c r="BB21" s="8">
        <v>100</v>
      </c>
      <c r="BC21" s="8" t="s">
        <v>12104</v>
      </c>
      <c r="BD21" s="8">
        <v>1128</v>
      </c>
      <c r="BE21" s="8" t="s">
        <v>15178</v>
      </c>
      <c r="BF21" s="8"/>
      <c r="BH21" s="8"/>
      <c r="BI21" s="248"/>
      <c r="BJ21" s="8"/>
      <c r="BK21" s="8" t="s">
        <v>16272</v>
      </c>
    </row>
    <row r="22" spans="1:63" x14ac:dyDescent="0.25">
      <c r="B22" s="74"/>
      <c r="C22" s="8"/>
      <c r="G22" t="s">
        <v>104</v>
      </c>
      <c r="H22" t="str">
        <f t="shared" si="1"/>
        <v>10</v>
      </c>
      <c r="I22" t="str">
        <f t="shared" si="2"/>
        <v>125</v>
      </c>
      <c r="J22" t="str">
        <f t="shared" si="3"/>
        <v>129</v>
      </c>
      <c r="K22" s="161" t="s">
        <v>105</v>
      </c>
      <c r="L22" t="s">
        <v>41</v>
      </c>
      <c r="N22" t="s">
        <v>106</v>
      </c>
      <c r="O22" t="s">
        <v>44</v>
      </c>
      <c r="P22" t="s">
        <v>44</v>
      </c>
      <c r="Q22">
        <v>10</v>
      </c>
      <c r="R22">
        <v>125</v>
      </c>
      <c r="S22">
        <v>129</v>
      </c>
      <c r="T22">
        <v>125129</v>
      </c>
      <c r="U22">
        <v>0</v>
      </c>
      <c r="V22" t="s">
        <v>44</v>
      </c>
      <c r="W22" t="s">
        <v>44</v>
      </c>
      <c r="X22" t="s">
        <v>45</v>
      </c>
      <c r="Y22" s="248">
        <v>42309.36</v>
      </c>
      <c r="Z22" s="248">
        <v>0</v>
      </c>
      <c r="AA22" s="248">
        <v>469391.01</v>
      </c>
      <c r="AB22" s="248">
        <v>300000</v>
      </c>
      <c r="AC22" s="248">
        <v>0</v>
      </c>
      <c r="AD22" s="248">
        <v>62830.5</v>
      </c>
      <c r="AE22" s="248">
        <v>0</v>
      </c>
      <c r="AF22" s="248">
        <v>3208869.87</v>
      </c>
      <c r="AG22" s="248">
        <v>3060000</v>
      </c>
      <c r="AH22" s="248">
        <v>0</v>
      </c>
      <c r="AI22" s="248">
        <v>48366.54</v>
      </c>
      <c r="AJ22" s="248">
        <v>0</v>
      </c>
      <c r="AK22" s="248">
        <v>293942.82</v>
      </c>
      <c r="AL22" s="248">
        <v>300000</v>
      </c>
      <c r="AM22" s="248">
        <v>0</v>
      </c>
      <c r="AN22" s="248">
        <v>62830.5</v>
      </c>
      <c r="AO22" s="248">
        <v>0</v>
      </c>
      <c r="AP22" s="248">
        <v>2739478.86</v>
      </c>
      <c r="AQ22" s="248">
        <v>2760000</v>
      </c>
      <c r="AR22" s="248">
        <v>0</v>
      </c>
      <c r="AS22" s="248">
        <v>0</v>
      </c>
      <c r="AT22" s="248">
        <v>0</v>
      </c>
      <c r="AU22" s="248">
        <v>0</v>
      </c>
      <c r="AV22" s="248">
        <v>0</v>
      </c>
      <c r="AW22" s="248">
        <v>0</v>
      </c>
      <c r="AX22" s="248"/>
      <c r="AY22" s="248"/>
      <c r="AZ22" s="8" t="s">
        <v>14458</v>
      </c>
      <c r="BA22" s="8">
        <v>115209</v>
      </c>
      <c r="BB22" s="8">
        <v>100</v>
      </c>
      <c r="BC22" s="8" t="s">
        <v>12104</v>
      </c>
      <c r="BD22" s="8">
        <v>1129</v>
      </c>
      <c r="BE22" s="8" t="s">
        <v>15178</v>
      </c>
      <c r="BF22" s="8"/>
      <c r="BG22">
        <v>209</v>
      </c>
      <c r="BH22" s="8"/>
      <c r="BI22" s="248" t="s">
        <v>16014</v>
      </c>
      <c r="BJ22" s="8" t="s">
        <v>16270</v>
      </c>
    </row>
    <row r="23" spans="1:63" x14ac:dyDescent="0.25">
      <c r="B23" s="74"/>
      <c r="C23" s="8"/>
      <c r="G23" t="s">
        <v>107</v>
      </c>
      <c r="H23" t="str">
        <f t="shared" si="1"/>
        <v>10</v>
      </c>
      <c r="I23" t="str">
        <f t="shared" si="2"/>
        <v>125</v>
      </c>
      <c r="J23" t="str">
        <f t="shared" si="3"/>
        <v>130</v>
      </c>
      <c r="K23" s="161" t="s">
        <v>108</v>
      </c>
      <c r="L23" t="s">
        <v>41</v>
      </c>
      <c r="N23" t="s">
        <v>109</v>
      </c>
      <c r="O23" t="s">
        <v>44</v>
      </c>
      <c r="P23" t="s">
        <v>44</v>
      </c>
      <c r="Q23">
        <v>10</v>
      </c>
      <c r="R23">
        <v>125</v>
      </c>
      <c r="S23">
        <v>130</v>
      </c>
      <c r="T23">
        <v>125130</v>
      </c>
      <c r="U23">
        <v>0</v>
      </c>
      <c r="V23" t="s">
        <v>44</v>
      </c>
      <c r="W23" t="s">
        <v>44</v>
      </c>
      <c r="X23" t="s">
        <v>45</v>
      </c>
      <c r="Y23" s="248">
        <v>0</v>
      </c>
      <c r="Z23" s="248">
        <v>0</v>
      </c>
      <c r="AA23" s="248">
        <v>0</v>
      </c>
      <c r="AB23" s="248">
        <v>0</v>
      </c>
      <c r="AC23" s="248">
        <v>0</v>
      </c>
      <c r="AD23" s="248">
        <v>0</v>
      </c>
      <c r="AE23" s="248">
        <v>0</v>
      </c>
      <c r="AF23" s="248">
        <v>0</v>
      </c>
      <c r="AG23" s="248">
        <v>0</v>
      </c>
      <c r="AH23" s="248">
        <v>0</v>
      </c>
      <c r="AI23" s="248">
        <v>0</v>
      </c>
      <c r="AJ23" s="248">
        <v>0</v>
      </c>
      <c r="AK23" s="248">
        <v>0</v>
      </c>
      <c r="AL23" s="248">
        <v>0</v>
      </c>
      <c r="AM23" s="248">
        <v>0</v>
      </c>
      <c r="AN23" s="248">
        <v>0</v>
      </c>
      <c r="AO23" s="248">
        <v>0</v>
      </c>
      <c r="AP23" s="248">
        <v>0</v>
      </c>
      <c r="AQ23" s="248">
        <v>0</v>
      </c>
      <c r="AR23" s="248">
        <v>0</v>
      </c>
      <c r="AS23" s="248">
        <v>0</v>
      </c>
      <c r="AT23" s="248">
        <v>0</v>
      </c>
      <c r="AU23" s="248">
        <v>0</v>
      </c>
      <c r="AV23" s="248">
        <v>0</v>
      </c>
      <c r="AW23" s="248">
        <v>0</v>
      </c>
      <c r="AX23" s="248"/>
      <c r="AY23" s="248"/>
      <c r="AZ23" s="8" t="s">
        <v>14458</v>
      </c>
      <c r="BA23" s="8">
        <v>115210</v>
      </c>
      <c r="BB23" s="8">
        <v>100</v>
      </c>
      <c r="BC23" s="8" t="s">
        <v>12104</v>
      </c>
      <c r="BD23" s="8">
        <v>1130</v>
      </c>
      <c r="BE23" s="8" t="s">
        <v>15178</v>
      </c>
      <c r="BF23" s="8"/>
      <c r="BG23">
        <v>210</v>
      </c>
      <c r="BH23" s="8"/>
      <c r="BI23" s="248"/>
      <c r="BJ23" s="8"/>
      <c r="BK23" s="8" t="s">
        <v>16272</v>
      </c>
    </row>
    <row r="24" spans="1:63" x14ac:dyDescent="0.25">
      <c r="B24" s="74"/>
      <c r="C24" s="8"/>
      <c r="G24" t="s">
        <v>110</v>
      </c>
      <c r="H24" t="str">
        <f t="shared" si="1"/>
        <v>10</v>
      </c>
      <c r="I24" t="str">
        <f t="shared" si="2"/>
        <v>125</v>
      </c>
      <c r="J24" t="str">
        <f t="shared" si="3"/>
        <v>131</v>
      </c>
      <c r="K24" s="161" t="s">
        <v>111</v>
      </c>
      <c r="L24" t="s">
        <v>41</v>
      </c>
      <c r="N24" t="s">
        <v>112</v>
      </c>
      <c r="O24" t="s">
        <v>44</v>
      </c>
      <c r="P24" t="s">
        <v>44</v>
      </c>
      <c r="Q24">
        <v>10</v>
      </c>
      <c r="R24">
        <v>125</v>
      </c>
      <c r="S24">
        <v>131</v>
      </c>
      <c r="T24">
        <v>125131</v>
      </c>
      <c r="U24">
        <v>0</v>
      </c>
      <c r="V24" t="s">
        <v>44</v>
      </c>
      <c r="W24" t="s">
        <v>44</v>
      </c>
      <c r="X24" t="s">
        <v>45</v>
      </c>
      <c r="Y24" s="248">
        <v>120065.86</v>
      </c>
      <c r="Z24" s="248">
        <v>0</v>
      </c>
      <c r="AA24" s="248">
        <v>1015815.96</v>
      </c>
      <c r="AB24" s="248">
        <v>900000</v>
      </c>
      <c r="AC24" s="248">
        <v>0</v>
      </c>
      <c r="AD24" s="248">
        <v>95108.52</v>
      </c>
      <c r="AE24" s="248">
        <v>0</v>
      </c>
      <c r="AF24" s="248">
        <v>15180773.300000001</v>
      </c>
      <c r="AG24" s="248">
        <v>15040000</v>
      </c>
      <c r="AH24" s="248">
        <v>0</v>
      </c>
      <c r="AI24" s="248">
        <v>344926.62</v>
      </c>
      <c r="AJ24" s="248">
        <v>0</v>
      </c>
      <c r="AK24" s="248">
        <v>1875139.24</v>
      </c>
      <c r="AL24" s="248">
        <v>2100000</v>
      </c>
      <c r="AM24" s="248">
        <v>0</v>
      </c>
      <c r="AN24" s="248">
        <v>95108.52</v>
      </c>
      <c r="AO24" s="248">
        <v>0</v>
      </c>
      <c r="AP24" s="248">
        <v>14164957.34</v>
      </c>
      <c r="AQ24" s="248">
        <v>14140000</v>
      </c>
      <c r="AR24" s="248">
        <v>0</v>
      </c>
      <c r="AS24" s="248">
        <v>0</v>
      </c>
      <c r="AT24" s="248">
        <v>0</v>
      </c>
      <c r="AU24" s="248">
        <v>0</v>
      </c>
      <c r="AV24" s="248">
        <v>0</v>
      </c>
      <c r="AW24" s="248">
        <v>0</v>
      </c>
      <c r="AX24" s="248"/>
      <c r="AY24" s="248"/>
      <c r="AZ24" s="8" t="s">
        <v>14458</v>
      </c>
      <c r="BA24" s="8">
        <v>115211</v>
      </c>
      <c r="BB24" s="8">
        <v>100</v>
      </c>
      <c r="BC24" s="8" t="s">
        <v>12104</v>
      </c>
      <c r="BD24" s="8">
        <v>1131</v>
      </c>
      <c r="BE24" s="8" t="s">
        <v>15178</v>
      </c>
      <c r="BF24" s="8"/>
      <c r="BG24">
        <v>211</v>
      </c>
      <c r="BH24" s="8"/>
      <c r="BI24" s="248" t="s">
        <v>16014</v>
      </c>
      <c r="BJ24" s="8" t="s">
        <v>16270</v>
      </c>
    </row>
    <row r="25" spans="1:63" x14ac:dyDescent="0.25">
      <c r="B25" s="74"/>
      <c r="C25" s="8"/>
      <c r="G25" t="s">
        <v>113</v>
      </c>
      <c r="H25" t="str">
        <f t="shared" si="1"/>
        <v>10</v>
      </c>
      <c r="I25" t="str">
        <f t="shared" si="2"/>
        <v>125</v>
      </c>
      <c r="J25" t="str">
        <f t="shared" si="3"/>
        <v>132</v>
      </c>
      <c r="K25" s="161" t="s">
        <v>114</v>
      </c>
      <c r="L25" t="s">
        <v>41</v>
      </c>
      <c r="N25" t="s">
        <v>115</v>
      </c>
      <c r="O25" t="s">
        <v>44</v>
      </c>
      <c r="P25" t="s">
        <v>44</v>
      </c>
      <c r="Q25">
        <v>10</v>
      </c>
      <c r="R25">
        <v>125</v>
      </c>
      <c r="S25">
        <v>132</v>
      </c>
      <c r="T25">
        <v>125132</v>
      </c>
      <c r="U25">
        <v>0</v>
      </c>
      <c r="V25" t="s">
        <v>44</v>
      </c>
      <c r="W25" t="s">
        <v>44</v>
      </c>
      <c r="X25" t="s">
        <v>45</v>
      </c>
      <c r="Y25" s="248">
        <v>0</v>
      </c>
      <c r="Z25" s="248">
        <v>0</v>
      </c>
      <c r="AA25" s="248">
        <v>0</v>
      </c>
      <c r="AB25" s="248">
        <v>0</v>
      </c>
      <c r="AC25" s="248">
        <v>0</v>
      </c>
      <c r="AD25" s="248">
        <v>0</v>
      </c>
      <c r="AE25" s="248">
        <v>0</v>
      </c>
      <c r="AF25" s="248">
        <v>0</v>
      </c>
      <c r="AG25" s="248">
        <v>0</v>
      </c>
      <c r="AH25" s="248">
        <v>0</v>
      </c>
      <c r="AI25" s="248">
        <v>0</v>
      </c>
      <c r="AJ25" s="248">
        <v>0</v>
      </c>
      <c r="AK25" s="248">
        <v>0</v>
      </c>
      <c r="AL25" s="248">
        <v>0</v>
      </c>
      <c r="AM25" s="248">
        <v>0</v>
      </c>
      <c r="AN25" s="248">
        <v>0</v>
      </c>
      <c r="AO25" s="248">
        <v>0</v>
      </c>
      <c r="AP25" s="248">
        <v>0</v>
      </c>
      <c r="AQ25" s="248">
        <v>0</v>
      </c>
      <c r="AR25" s="248">
        <v>0</v>
      </c>
      <c r="AS25" s="248">
        <v>0</v>
      </c>
      <c r="AT25" s="248">
        <v>0</v>
      </c>
      <c r="AU25" s="248">
        <v>0</v>
      </c>
      <c r="AV25" s="248">
        <v>0</v>
      </c>
      <c r="AW25" s="248">
        <v>0</v>
      </c>
      <c r="AX25" s="248"/>
      <c r="AY25" s="248"/>
      <c r="AZ25" s="8" t="s">
        <v>14458</v>
      </c>
      <c r="BA25" s="8">
        <v>115212</v>
      </c>
      <c r="BB25" s="8">
        <v>100</v>
      </c>
      <c r="BC25" s="8" t="s">
        <v>12104</v>
      </c>
      <c r="BD25" s="8">
        <v>1132</v>
      </c>
      <c r="BE25" s="8" t="s">
        <v>15178</v>
      </c>
      <c r="BF25" s="8"/>
      <c r="BH25" s="8"/>
      <c r="BI25" s="248"/>
      <c r="BJ25" s="8"/>
      <c r="BK25" s="8" t="s">
        <v>16272</v>
      </c>
    </row>
    <row r="26" spans="1:63" x14ac:dyDescent="0.25">
      <c r="B26" s="74"/>
      <c r="C26" s="8"/>
      <c r="G26" t="s">
        <v>116</v>
      </c>
      <c r="H26" t="str">
        <f t="shared" si="1"/>
        <v>10</v>
      </c>
      <c r="I26" t="str">
        <f t="shared" si="2"/>
        <v>125</v>
      </c>
      <c r="J26" t="str">
        <f t="shared" si="3"/>
        <v>133</v>
      </c>
      <c r="K26" s="161" t="s">
        <v>117</v>
      </c>
      <c r="L26" t="s">
        <v>41</v>
      </c>
      <c r="N26" t="s">
        <v>118</v>
      </c>
      <c r="O26" t="s">
        <v>44</v>
      </c>
      <c r="P26" t="s">
        <v>44</v>
      </c>
      <c r="Q26">
        <v>10</v>
      </c>
      <c r="R26">
        <v>125</v>
      </c>
      <c r="S26">
        <v>133</v>
      </c>
      <c r="T26">
        <v>125133</v>
      </c>
      <c r="U26">
        <v>0</v>
      </c>
      <c r="V26" t="s">
        <v>44</v>
      </c>
      <c r="W26" t="s">
        <v>44</v>
      </c>
      <c r="X26" t="s">
        <v>45</v>
      </c>
      <c r="Y26" s="248">
        <v>0</v>
      </c>
      <c r="Z26" s="248">
        <v>0</v>
      </c>
      <c r="AA26" s="248">
        <v>0</v>
      </c>
      <c r="AB26" s="248">
        <v>0</v>
      </c>
      <c r="AC26" s="248">
        <v>0</v>
      </c>
      <c r="AD26" s="248">
        <v>0</v>
      </c>
      <c r="AE26" s="248">
        <v>0</v>
      </c>
      <c r="AF26" s="248">
        <v>0</v>
      </c>
      <c r="AG26" s="248">
        <v>0</v>
      </c>
      <c r="AH26" s="248">
        <v>0</v>
      </c>
      <c r="AI26" s="248">
        <v>0</v>
      </c>
      <c r="AJ26" s="248">
        <v>0</v>
      </c>
      <c r="AK26" s="248">
        <v>0</v>
      </c>
      <c r="AL26" s="248">
        <v>0</v>
      </c>
      <c r="AM26" s="248">
        <v>0</v>
      </c>
      <c r="AN26" s="248">
        <v>0</v>
      </c>
      <c r="AO26" s="248">
        <v>0</v>
      </c>
      <c r="AP26" s="248">
        <v>0</v>
      </c>
      <c r="AQ26" s="248">
        <v>0</v>
      </c>
      <c r="AR26" s="248">
        <v>0</v>
      </c>
      <c r="AS26" s="248">
        <v>0</v>
      </c>
      <c r="AT26" s="248">
        <v>0</v>
      </c>
      <c r="AU26" s="248">
        <v>0</v>
      </c>
      <c r="AV26" s="248">
        <v>0</v>
      </c>
      <c r="AW26" s="248">
        <v>0</v>
      </c>
      <c r="AX26" s="248"/>
      <c r="AY26" s="248"/>
      <c r="AZ26" s="8" t="s">
        <v>14458</v>
      </c>
      <c r="BA26" s="8">
        <v>115213</v>
      </c>
      <c r="BB26" s="8">
        <v>100</v>
      </c>
      <c r="BC26" s="8" t="s">
        <v>12104</v>
      </c>
      <c r="BD26" s="8">
        <v>1133</v>
      </c>
      <c r="BE26" s="8" t="s">
        <v>15178</v>
      </c>
      <c r="BF26" s="8"/>
      <c r="BH26" s="8"/>
      <c r="BI26" s="248"/>
      <c r="BJ26" s="8"/>
      <c r="BK26" s="8" t="s">
        <v>16272</v>
      </c>
    </row>
    <row r="27" spans="1:63" ht="30" x14ac:dyDescent="0.25">
      <c r="B27" s="74"/>
      <c r="C27" s="8"/>
      <c r="G27" t="s">
        <v>119</v>
      </c>
      <c r="H27" t="str">
        <f t="shared" si="1"/>
        <v>10</v>
      </c>
      <c r="I27" t="str">
        <f t="shared" si="2"/>
        <v>125</v>
      </c>
      <c r="J27" t="str">
        <f t="shared" si="3"/>
        <v>134</v>
      </c>
      <c r="K27" s="161" t="s">
        <v>120</v>
      </c>
      <c r="L27" t="s">
        <v>41</v>
      </c>
      <c r="N27" t="s">
        <v>121</v>
      </c>
      <c r="O27" t="s">
        <v>44</v>
      </c>
      <c r="P27" t="s">
        <v>44</v>
      </c>
      <c r="Q27">
        <v>10</v>
      </c>
      <c r="R27">
        <v>125</v>
      </c>
      <c r="S27">
        <v>134</v>
      </c>
      <c r="T27">
        <v>125134</v>
      </c>
      <c r="U27">
        <v>0</v>
      </c>
      <c r="V27" t="s">
        <v>44</v>
      </c>
      <c r="W27" t="s">
        <v>44</v>
      </c>
      <c r="X27" t="s">
        <v>45</v>
      </c>
      <c r="Y27" s="248">
        <v>88033.67</v>
      </c>
      <c r="Z27" s="248">
        <v>0</v>
      </c>
      <c r="AA27" s="248">
        <v>573436.9</v>
      </c>
      <c r="AB27" s="248">
        <v>300000</v>
      </c>
      <c r="AC27" s="248">
        <v>0</v>
      </c>
      <c r="AD27" s="248">
        <v>104667.33</v>
      </c>
      <c r="AE27" s="248">
        <v>0</v>
      </c>
      <c r="AF27" s="248">
        <v>6786803.2400000002</v>
      </c>
      <c r="AG27" s="248">
        <v>6530000</v>
      </c>
      <c r="AH27" s="248">
        <v>0</v>
      </c>
      <c r="AI27" s="248">
        <v>194251.12</v>
      </c>
      <c r="AJ27" s="248">
        <v>0</v>
      </c>
      <c r="AK27" s="248">
        <v>693782.55</v>
      </c>
      <c r="AL27" s="248">
        <v>800000</v>
      </c>
      <c r="AM27" s="248">
        <v>0</v>
      </c>
      <c r="AN27" s="248">
        <v>104667.33</v>
      </c>
      <c r="AO27" s="248">
        <v>0</v>
      </c>
      <c r="AP27" s="248">
        <v>6213366.3399999999</v>
      </c>
      <c r="AQ27" s="248">
        <v>6230000</v>
      </c>
      <c r="AR27" s="248">
        <v>0</v>
      </c>
      <c r="AS27" s="248">
        <v>0</v>
      </c>
      <c r="AT27" s="248">
        <v>0</v>
      </c>
      <c r="AU27" s="248">
        <v>0</v>
      </c>
      <c r="AV27" s="248">
        <v>0</v>
      </c>
      <c r="AW27" s="248">
        <v>0</v>
      </c>
      <c r="AX27" s="248"/>
      <c r="AY27" s="248"/>
      <c r="AZ27" s="8" t="s">
        <v>14458</v>
      </c>
      <c r="BA27" s="8">
        <v>115214</v>
      </c>
      <c r="BB27" s="8">
        <v>100</v>
      </c>
      <c r="BC27" s="8" t="s">
        <v>12104</v>
      </c>
      <c r="BD27" s="8">
        <v>1134</v>
      </c>
      <c r="BE27" s="8" t="s">
        <v>15178</v>
      </c>
      <c r="BF27" s="8"/>
      <c r="BG27">
        <v>214</v>
      </c>
      <c r="BH27" s="8"/>
      <c r="BI27" s="248" t="s">
        <v>16014</v>
      </c>
      <c r="BJ27" s="8" t="s">
        <v>16270</v>
      </c>
    </row>
    <row r="28" spans="1:63" s="8" customFormat="1" x14ac:dyDescent="0.25">
      <c r="A28" t="str">
        <f t="shared" si="0"/>
        <v>DEPOSITORY ACCOUNT LAW LIBRARY</v>
      </c>
      <c r="B28" s="74" t="s">
        <v>12104</v>
      </c>
      <c r="C28" s="63" t="s">
        <v>10606</v>
      </c>
      <c r="D28"/>
      <c r="E28"/>
      <c r="F28">
        <v>100</v>
      </c>
      <c r="G28" t="s">
        <v>122</v>
      </c>
      <c r="H28" t="str">
        <f t="shared" si="1"/>
        <v>10</v>
      </c>
      <c r="I28" t="str">
        <f t="shared" si="2"/>
        <v>125</v>
      </c>
      <c r="J28" t="str">
        <f t="shared" si="3"/>
        <v>135</v>
      </c>
      <c r="K28" s="161" t="s">
        <v>123</v>
      </c>
      <c r="L28" t="s">
        <v>41</v>
      </c>
      <c r="M28"/>
      <c r="N28" t="s">
        <v>124</v>
      </c>
      <c r="O28" t="s">
        <v>44</v>
      </c>
      <c r="P28" t="s">
        <v>44</v>
      </c>
      <c r="Q28">
        <v>10</v>
      </c>
      <c r="R28">
        <v>125</v>
      </c>
      <c r="S28">
        <v>135</v>
      </c>
      <c r="T28">
        <v>125135</v>
      </c>
      <c r="U28">
        <v>0</v>
      </c>
      <c r="V28" t="s">
        <v>44</v>
      </c>
      <c r="W28" t="s">
        <v>44</v>
      </c>
      <c r="X28" t="s">
        <v>45</v>
      </c>
      <c r="Y28" s="248">
        <v>0</v>
      </c>
      <c r="Z28" s="248">
        <v>0</v>
      </c>
      <c r="AA28" s="248">
        <v>0</v>
      </c>
      <c r="AB28" s="248">
        <v>0</v>
      </c>
      <c r="AC28" s="248">
        <v>0</v>
      </c>
      <c r="AD28" s="248">
        <v>0</v>
      </c>
      <c r="AE28" s="248">
        <v>0</v>
      </c>
      <c r="AF28" s="248">
        <v>0</v>
      </c>
      <c r="AG28" s="248">
        <v>0</v>
      </c>
      <c r="AH28" s="248">
        <v>0</v>
      </c>
      <c r="AI28" s="248">
        <v>0</v>
      </c>
      <c r="AJ28" s="248">
        <v>0</v>
      </c>
      <c r="AK28" s="248">
        <v>0</v>
      </c>
      <c r="AL28" s="248">
        <v>0</v>
      </c>
      <c r="AM28" s="248">
        <v>0</v>
      </c>
      <c r="AN28" s="248">
        <v>0</v>
      </c>
      <c r="AO28" s="248">
        <v>0</v>
      </c>
      <c r="AP28" s="248">
        <v>0</v>
      </c>
      <c r="AQ28" s="248">
        <v>0</v>
      </c>
      <c r="AR28" s="248">
        <v>0</v>
      </c>
      <c r="AS28" s="248">
        <v>0</v>
      </c>
      <c r="AT28" s="248">
        <v>0</v>
      </c>
      <c r="AU28" s="248">
        <v>0</v>
      </c>
      <c r="AV28" s="248">
        <v>0</v>
      </c>
      <c r="AW28" s="248">
        <v>0</v>
      </c>
      <c r="AX28" s="248"/>
      <c r="AY28" s="248"/>
      <c r="AZ28" s="8" t="s">
        <v>14458</v>
      </c>
      <c r="BA28" s="8">
        <v>115215</v>
      </c>
      <c r="BB28" s="8">
        <v>100</v>
      </c>
      <c r="BC28" s="8" t="s">
        <v>12104</v>
      </c>
      <c r="BD28" s="8">
        <v>1135</v>
      </c>
      <c r="BE28" s="8" t="s">
        <v>15178</v>
      </c>
      <c r="BG28">
        <v>215</v>
      </c>
      <c r="BI28" s="248"/>
    </row>
    <row r="29" spans="1:63" s="8" customFormat="1" x14ac:dyDescent="0.25">
      <c r="A29" t="str">
        <f t="shared" si="0"/>
        <v>DEPOSITORY ACCOUNT SUPERIOR COURT</v>
      </c>
      <c r="B29" s="74" t="s">
        <v>12104</v>
      </c>
      <c r="C29" s="8" t="s">
        <v>10607</v>
      </c>
      <c r="D29"/>
      <c r="E29"/>
      <c r="F29">
        <v>100</v>
      </c>
      <c r="G29" t="s">
        <v>125</v>
      </c>
      <c r="H29" t="str">
        <f t="shared" si="1"/>
        <v>10</v>
      </c>
      <c r="I29" t="str">
        <f t="shared" si="2"/>
        <v>125</v>
      </c>
      <c r="J29" t="str">
        <f t="shared" si="3"/>
        <v>136</v>
      </c>
      <c r="K29" s="161" t="s">
        <v>16992</v>
      </c>
      <c r="L29" t="s">
        <v>41</v>
      </c>
      <c r="M29"/>
      <c r="N29" t="s">
        <v>127</v>
      </c>
      <c r="O29" t="s">
        <v>44</v>
      </c>
      <c r="P29" t="s">
        <v>44</v>
      </c>
      <c r="Q29">
        <v>10</v>
      </c>
      <c r="R29">
        <v>125</v>
      </c>
      <c r="S29">
        <v>136</v>
      </c>
      <c r="T29">
        <v>125136</v>
      </c>
      <c r="U29">
        <v>0</v>
      </c>
      <c r="V29" t="s">
        <v>44</v>
      </c>
      <c r="W29" t="s">
        <v>44</v>
      </c>
      <c r="X29" t="s">
        <v>45</v>
      </c>
      <c r="Y29" s="248">
        <v>71138.320000000007</v>
      </c>
      <c r="Z29" s="248">
        <v>0</v>
      </c>
      <c r="AA29" s="248">
        <v>38756.370000000003</v>
      </c>
      <c r="AB29" s="248">
        <v>0</v>
      </c>
      <c r="AC29" s="248">
        <v>0</v>
      </c>
      <c r="AD29" s="248">
        <v>28136.05</v>
      </c>
      <c r="AE29" s="248">
        <v>0</v>
      </c>
      <c r="AF29" s="248">
        <v>401758.64</v>
      </c>
      <c r="AG29" s="248">
        <v>320000</v>
      </c>
      <c r="AH29" s="248">
        <v>0</v>
      </c>
      <c r="AI29" s="248">
        <v>41385.910000000003</v>
      </c>
      <c r="AJ29" s="248">
        <v>0</v>
      </c>
      <c r="AK29" s="248">
        <v>29752.41</v>
      </c>
      <c r="AL29" s="248">
        <v>0</v>
      </c>
      <c r="AM29" s="248">
        <v>0</v>
      </c>
      <c r="AN29" s="248">
        <v>28136.05</v>
      </c>
      <c r="AO29" s="248">
        <v>0</v>
      </c>
      <c r="AP29" s="248">
        <v>363002.27</v>
      </c>
      <c r="AQ29" s="248">
        <v>320000</v>
      </c>
      <c r="AR29" s="248">
        <v>0</v>
      </c>
      <c r="AS29" s="248">
        <v>0</v>
      </c>
      <c r="AT29" s="248">
        <v>0</v>
      </c>
      <c r="AU29" s="248">
        <v>0</v>
      </c>
      <c r="AV29" s="248">
        <v>0</v>
      </c>
      <c r="AW29" s="248">
        <v>0</v>
      </c>
      <c r="AX29" s="248"/>
      <c r="AY29" s="248"/>
      <c r="AZ29" s="8" t="s">
        <v>14458</v>
      </c>
      <c r="BA29" s="8">
        <v>115216</v>
      </c>
      <c r="BB29" s="8">
        <v>100</v>
      </c>
      <c r="BC29" s="8" t="s">
        <v>12104</v>
      </c>
      <c r="BD29" s="8">
        <v>1136</v>
      </c>
      <c r="BE29" s="8" t="s">
        <v>15178</v>
      </c>
      <c r="BG29">
        <v>216</v>
      </c>
      <c r="BI29" s="248" t="s">
        <v>16014</v>
      </c>
      <c r="BJ29" s="8" t="s">
        <v>16270</v>
      </c>
    </row>
    <row r="30" spans="1:63" s="8" customFormat="1" x14ac:dyDescent="0.25">
      <c r="A30" t="str">
        <f t="shared" si="0"/>
        <v>DEPOSITORY CASH COUNTY LIBRARY</v>
      </c>
      <c r="B30" s="74" t="s">
        <v>12104</v>
      </c>
      <c r="C30" s="63" t="s">
        <v>14162</v>
      </c>
      <c r="D30"/>
      <c r="E30"/>
      <c r="F30">
        <v>100</v>
      </c>
      <c r="G30" t="s">
        <v>128</v>
      </c>
      <c r="H30" t="str">
        <f t="shared" si="1"/>
        <v>10</v>
      </c>
      <c r="I30" t="str">
        <f t="shared" si="2"/>
        <v>125</v>
      </c>
      <c r="J30" t="str">
        <f t="shared" si="3"/>
        <v>137</v>
      </c>
      <c r="K30" s="161" t="s">
        <v>129</v>
      </c>
      <c r="L30" t="s">
        <v>41</v>
      </c>
      <c r="M30"/>
      <c r="N30" t="s">
        <v>130</v>
      </c>
      <c r="O30" t="s">
        <v>44</v>
      </c>
      <c r="P30" t="s">
        <v>44</v>
      </c>
      <c r="Q30">
        <v>10</v>
      </c>
      <c r="R30">
        <v>125</v>
      </c>
      <c r="S30">
        <v>137</v>
      </c>
      <c r="T30">
        <v>125137</v>
      </c>
      <c r="U30">
        <v>0</v>
      </c>
      <c r="V30" t="s">
        <v>44</v>
      </c>
      <c r="W30" t="s">
        <v>44</v>
      </c>
      <c r="X30" t="s">
        <v>45</v>
      </c>
      <c r="Y30" s="248">
        <v>68677.17</v>
      </c>
      <c r="Z30" s="248">
        <v>0</v>
      </c>
      <c r="AA30" s="248">
        <v>193002.45</v>
      </c>
      <c r="AB30" s="248">
        <v>200000</v>
      </c>
      <c r="AC30" s="248">
        <v>0</v>
      </c>
      <c r="AD30" s="248">
        <v>67883.34</v>
      </c>
      <c r="AE30" s="248">
        <v>0</v>
      </c>
      <c r="AF30" s="248">
        <v>4353796.28</v>
      </c>
      <c r="AG30" s="248">
        <v>4360000</v>
      </c>
      <c r="AH30" s="248">
        <v>0</v>
      </c>
      <c r="AI30" s="248">
        <v>96164.13</v>
      </c>
      <c r="AJ30" s="248">
        <v>0</v>
      </c>
      <c r="AK30" s="248">
        <v>972513.04</v>
      </c>
      <c r="AL30" s="248">
        <v>1000000</v>
      </c>
      <c r="AM30" s="248">
        <v>0</v>
      </c>
      <c r="AN30" s="248">
        <v>67883.34</v>
      </c>
      <c r="AO30" s="248">
        <v>0</v>
      </c>
      <c r="AP30" s="248">
        <v>4160793.83</v>
      </c>
      <c r="AQ30" s="248">
        <v>4160000</v>
      </c>
      <c r="AR30" s="248">
        <v>0</v>
      </c>
      <c r="AS30" s="248">
        <v>0</v>
      </c>
      <c r="AT30" s="248">
        <v>0</v>
      </c>
      <c r="AU30" s="248">
        <v>0</v>
      </c>
      <c r="AV30" s="248">
        <v>0</v>
      </c>
      <c r="AW30" s="248">
        <v>0</v>
      </c>
      <c r="AX30" s="248"/>
      <c r="AY30" s="248"/>
      <c r="AZ30" s="8" t="s">
        <v>14458</v>
      </c>
      <c r="BA30" s="8">
        <v>115217</v>
      </c>
      <c r="BB30" s="8">
        <v>100</v>
      </c>
      <c r="BC30" s="8" t="s">
        <v>12104</v>
      </c>
      <c r="BD30" s="8">
        <v>1137</v>
      </c>
      <c r="BE30" s="8" t="s">
        <v>15178</v>
      </c>
      <c r="BG30">
        <v>217</v>
      </c>
      <c r="BI30" s="248" t="s">
        <v>16014</v>
      </c>
      <c r="BJ30" s="8" t="s">
        <v>16270</v>
      </c>
    </row>
    <row r="31" spans="1:63" s="8" customFormat="1" x14ac:dyDescent="0.25">
      <c r="A31" t="str">
        <f t="shared" si="0"/>
        <v>DEPOSITORY CASH AIR QUALITY</v>
      </c>
      <c r="B31" s="74" t="s">
        <v>12104</v>
      </c>
      <c r="C31" s="8" t="s">
        <v>10608</v>
      </c>
      <c r="D31"/>
      <c r="E31"/>
      <c r="F31">
        <v>100</v>
      </c>
      <c r="G31" t="s">
        <v>131</v>
      </c>
      <c r="H31" t="str">
        <f t="shared" si="1"/>
        <v>10</v>
      </c>
      <c r="I31" t="str">
        <f t="shared" si="2"/>
        <v>125</v>
      </c>
      <c r="J31" t="str">
        <f t="shared" si="3"/>
        <v>138</v>
      </c>
      <c r="K31" s="161" t="s">
        <v>132</v>
      </c>
      <c r="L31" t="s">
        <v>41</v>
      </c>
      <c r="M31"/>
      <c r="N31" t="s">
        <v>133</v>
      </c>
      <c r="O31" t="s">
        <v>44</v>
      </c>
      <c r="P31" t="s">
        <v>44</v>
      </c>
      <c r="Q31">
        <v>10</v>
      </c>
      <c r="R31">
        <v>125</v>
      </c>
      <c r="S31">
        <v>138</v>
      </c>
      <c r="T31">
        <v>125138</v>
      </c>
      <c r="U31">
        <v>0</v>
      </c>
      <c r="V31" t="s">
        <v>44</v>
      </c>
      <c r="W31" t="s">
        <v>44</v>
      </c>
      <c r="X31" t="s">
        <v>45</v>
      </c>
      <c r="Y31" s="248">
        <v>270138.21999999997</v>
      </c>
      <c r="Z31" s="248">
        <v>0</v>
      </c>
      <c r="AA31" s="248">
        <v>659771.09</v>
      </c>
      <c r="AB31" s="248">
        <v>700000</v>
      </c>
      <c r="AC31" s="248">
        <v>0</v>
      </c>
      <c r="AD31" s="248">
        <v>150834.47</v>
      </c>
      <c r="AE31" s="248">
        <v>0</v>
      </c>
      <c r="AF31" s="248">
        <v>11579074.84</v>
      </c>
      <c r="AG31" s="248">
        <v>11500000</v>
      </c>
      <c r="AH31" s="248">
        <v>0</v>
      </c>
      <c r="AI31" s="248">
        <v>366441.76</v>
      </c>
      <c r="AJ31" s="248">
        <v>0</v>
      </c>
      <c r="AK31" s="248">
        <v>1403696.46</v>
      </c>
      <c r="AL31" s="248">
        <v>1500000</v>
      </c>
      <c r="AM31" s="248">
        <v>0</v>
      </c>
      <c r="AN31" s="248">
        <v>150834.47</v>
      </c>
      <c r="AO31" s="248">
        <v>0</v>
      </c>
      <c r="AP31" s="248">
        <v>10919303.75</v>
      </c>
      <c r="AQ31" s="248">
        <v>10800000</v>
      </c>
      <c r="AR31" s="248">
        <v>0</v>
      </c>
      <c r="AS31" s="248">
        <v>0</v>
      </c>
      <c r="AT31" s="248">
        <v>0</v>
      </c>
      <c r="AU31" s="248">
        <v>0</v>
      </c>
      <c r="AV31" s="248">
        <v>0</v>
      </c>
      <c r="AW31" s="248">
        <v>0</v>
      </c>
      <c r="AX31" s="248"/>
      <c r="AY31" s="248"/>
      <c r="AZ31" s="8" t="s">
        <v>14458</v>
      </c>
      <c r="BA31" s="8">
        <v>115218</v>
      </c>
      <c r="BB31" s="8">
        <v>100</v>
      </c>
      <c r="BC31" s="8" t="s">
        <v>12104</v>
      </c>
      <c r="BD31" s="8">
        <v>1138</v>
      </c>
      <c r="BE31" s="8" t="s">
        <v>15178</v>
      </c>
      <c r="BG31"/>
      <c r="BI31" s="248" t="s">
        <v>16014</v>
      </c>
      <c r="BJ31" s="8" t="s">
        <v>16270</v>
      </c>
    </row>
    <row r="32" spans="1:63" s="8" customFormat="1" x14ac:dyDescent="0.25">
      <c r="A32" t="str">
        <f t="shared" si="0"/>
        <v>DEP CASH EMPLOYEE HEALTH INITIATIVE</v>
      </c>
      <c r="B32" s="74" t="s">
        <v>12104</v>
      </c>
      <c r="C32" s="63" t="s">
        <v>10609</v>
      </c>
      <c r="D32"/>
      <c r="E32"/>
      <c r="F32">
        <v>100</v>
      </c>
      <c r="G32" t="s">
        <v>134</v>
      </c>
      <c r="H32" t="str">
        <f t="shared" si="1"/>
        <v>10</v>
      </c>
      <c r="I32" t="str">
        <f t="shared" si="2"/>
        <v>125</v>
      </c>
      <c r="J32" t="str">
        <f t="shared" si="3"/>
        <v>139</v>
      </c>
      <c r="K32" s="161" t="s">
        <v>135</v>
      </c>
      <c r="L32" t="s">
        <v>41</v>
      </c>
      <c r="M32"/>
      <c r="N32" t="s">
        <v>136</v>
      </c>
      <c r="O32" t="s">
        <v>44</v>
      </c>
      <c r="P32" t="s">
        <v>44</v>
      </c>
      <c r="Q32">
        <v>10</v>
      </c>
      <c r="R32">
        <v>125</v>
      </c>
      <c r="S32">
        <v>139</v>
      </c>
      <c r="T32">
        <v>125139</v>
      </c>
      <c r="U32">
        <v>0</v>
      </c>
      <c r="V32" t="s">
        <v>44</v>
      </c>
      <c r="W32" t="s">
        <v>44</v>
      </c>
      <c r="X32" t="s">
        <v>45</v>
      </c>
      <c r="Y32" s="248">
        <v>95671.82</v>
      </c>
      <c r="Z32" s="248">
        <v>0</v>
      </c>
      <c r="AA32" s="248">
        <v>253959.97</v>
      </c>
      <c r="AB32" s="248">
        <v>300000</v>
      </c>
      <c r="AC32" s="248">
        <v>0</v>
      </c>
      <c r="AD32" s="248">
        <v>18599.86</v>
      </c>
      <c r="AE32" s="248">
        <v>0</v>
      </c>
      <c r="AF32" s="248">
        <v>2041031.93</v>
      </c>
      <c r="AG32" s="248">
        <v>2010000</v>
      </c>
      <c r="AH32" s="248">
        <v>0</v>
      </c>
      <c r="AI32" s="248">
        <v>102793.49</v>
      </c>
      <c r="AJ32" s="248">
        <v>0</v>
      </c>
      <c r="AK32" s="248">
        <v>92878.33</v>
      </c>
      <c r="AL32" s="248">
        <v>100000</v>
      </c>
      <c r="AM32" s="248">
        <v>0</v>
      </c>
      <c r="AN32" s="248">
        <v>18599.86</v>
      </c>
      <c r="AO32" s="248">
        <v>0</v>
      </c>
      <c r="AP32" s="248">
        <v>1787071.96</v>
      </c>
      <c r="AQ32" s="248">
        <v>1710000</v>
      </c>
      <c r="AR32" s="248">
        <v>0</v>
      </c>
      <c r="AS32" s="248">
        <v>0</v>
      </c>
      <c r="AT32" s="248">
        <v>0</v>
      </c>
      <c r="AU32" s="248">
        <v>0</v>
      </c>
      <c r="AV32" s="248">
        <v>0</v>
      </c>
      <c r="AW32" s="248">
        <v>0</v>
      </c>
      <c r="AX32" s="248"/>
      <c r="AY32" s="248"/>
      <c r="AZ32" s="8" t="s">
        <v>14458</v>
      </c>
      <c r="BA32" s="8">
        <v>115219</v>
      </c>
      <c r="BB32" s="8">
        <v>100</v>
      </c>
      <c r="BC32" s="8" t="s">
        <v>12104</v>
      </c>
      <c r="BD32" s="8">
        <v>1139</v>
      </c>
      <c r="BE32" s="8" t="s">
        <v>15178</v>
      </c>
      <c r="BG32"/>
      <c r="BI32" s="248" t="s">
        <v>16014</v>
      </c>
      <c r="BJ32" s="8" t="s">
        <v>16270</v>
      </c>
    </row>
    <row r="33" spans="1:62" s="8" customFormat="1" x14ac:dyDescent="0.25">
      <c r="A33" t="str">
        <f t="shared" si="0"/>
        <v>DEPOSITORY CASH ASSESSOR</v>
      </c>
      <c r="B33" s="74" t="s">
        <v>12104</v>
      </c>
      <c r="C33" s="8" t="s">
        <v>14182</v>
      </c>
      <c r="D33"/>
      <c r="E33"/>
      <c r="F33">
        <v>100</v>
      </c>
      <c r="G33" t="s">
        <v>137</v>
      </c>
      <c r="H33" t="str">
        <f t="shared" si="1"/>
        <v>10</v>
      </c>
      <c r="I33" t="str">
        <f t="shared" si="2"/>
        <v>125</v>
      </c>
      <c r="J33" t="str">
        <f t="shared" si="3"/>
        <v>140</v>
      </c>
      <c r="K33" s="161" t="s">
        <v>138</v>
      </c>
      <c r="L33" t="s">
        <v>41</v>
      </c>
      <c r="M33"/>
      <c r="N33" t="s">
        <v>139</v>
      </c>
      <c r="O33" t="s">
        <v>44</v>
      </c>
      <c r="P33" t="s">
        <v>44</v>
      </c>
      <c r="Q33">
        <v>10</v>
      </c>
      <c r="R33">
        <v>125</v>
      </c>
      <c r="S33">
        <v>140</v>
      </c>
      <c r="T33">
        <v>125140</v>
      </c>
      <c r="U33">
        <v>0</v>
      </c>
      <c r="V33" t="s">
        <v>44</v>
      </c>
      <c r="W33" t="s">
        <v>44</v>
      </c>
      <c r="X33" t="s">
        <v>45</v>
      </c>
      <c r="Y33" s="248">
        <v>15473.29</v>
      </c>
      <c r="Z33" s="248">
        <v>0</v>
      </c>
      <c r="AA33" s="248">
        <v>270</v>
      </c>
      <c r="AB33" s="248">
        <v>0</v>
      </c>
      <c r="AC33" s="248">
        <v>0</v>
      </c>
      <c r="AD33" s="248">
        <v>5196.38</v>
      </c>
      <c r="AE33" s="248">
        <v>0</v>
      </c>
      <c r="AF33" s="248">
        <v>10546.91</v>
      </c>
      <c r="AG33" s="248">
        <v>0</v>
      </c>
      <c r="AH33" s="248">
        <v>0</v>
      </c>
      <c r="AI33" s="248">
        <v>14893.93</v>
      </c>
      <c r="AJ33" s="248">
        <v>0</v>
      </c>
      <c r="AK33" s="248">
        <v>579.36</v>
      </c>
      <c r="AL33" s="248">
        <v>0</v>
      </c>
      <c r="AM33" s="248">
        <v>0</v>
      </c>
      <c r="AN33" s="248">
        <v>5196.38</v>
      </c>
      <c r="AO33" s="248">
        <v>0</v>
      </c>
      <c r="AP33" s="248">
        <v>10276.91</v>
      </c>
      <c r="AQ33" s="248">
        <v>0</v>
      </c>
      <c r="AR33" s="248">
        <v>0</v>
      </c>
      <c r="AS33" s="248">
        <v>0</v>
      </c>
      <c r="AT33" s="248">
        <v>0</v>
      </c>
      <c r="AU33" s="248">
        <v>0</v>
      </c>
      <c r="AV33" s="248">
        <v>0</v>
      </c>
      <c r="AW33" s="248">
        <v>0</v>
      </c>
      <c r="AX33" s="248"/>
      <c r="AY33" s="248"/>
      <c r="AZ33" s="8" t="s">
        <v>14458</v>
      </c>
      <c r="BA33" s="8">
        <v>115220</v>
      </c>
      <c r="BB33" s="8">
        <v>100</v>
      </c>
      <c r="BC33" s="8" t="s">
        <v>12104</v>
      </c>
      <c r="BD33" s="8">
        <v>1140</v>
      </c>
      <c r="BE33" s="8" t="s">
        <v>15178</v>
      </c>
      <c r="BG33"/>
      <c r="BI33" s="248" t="s">
        <v>16014</v>
      </c>
      <c r="BJ33" s="8" t="s">
        <v>16270</v>
      </c>
    </row>
    <row r="34" spans="1:62" s="8" customFormat="1" x14ac:dyDescent="0.25">
      <c r="A34" t="str">
        <f t="shared" si="0"/>
        <v>DEPOSITORY CASH FINANCE</v>
      </c>
      <c r="B34" s="74" t="s">
        <v>12104</v>
      </c>
      <c r="C34" s="63" t="s">
        <v>14183</v>
      </c>
      <c r="D34"/>
      <c r="E34"/>
      <c r="F34">
        <v>100</v>
      </c>
      <c r="G34" t="s">
        <v>140</v>
      </c>
      <c r="H34" t="str">
        <f t="shared" si="1"/>
        <v>10</v>
      </c>
      <c r="I34" t="str">
        <f t="shared" si="2"/>
        <v>125</v>
      </c>
      <c r="J34" t="str">
        <f t="shared" si="3"/>
        <v>141</v>
      </c>
      <c r="K34" s="161" t="s">
        <v>141</v>
      </c>
      <c r="L34" t="s">
        <v>41</v>
      </c>
      <c r="M34"/>
      <c r="N34" t="s">
        <v>142</v>
      </c>
      <c r="O34" t="s">
        <v>44</v>
      </c>
      <c r="P34" t="s">
        <v>44</v>
      </c>
      <c r="Q34">
        <v>10</v>
      </c>
      <c r="R34">
        <v>125</v>
      </c>
      <c r="S34">
        <v>141</v>
      </c>
      <c r="T34">
        <v>125140</v>
      </c>
      <c r="U34">
        <v>0</v>
      </c>
      <c r="V34" t="s">
        <v>44</v>
      </c>
      <c r="W34" t="s">
        <v>44</v>
      </c>
      <c r="X34" t="s">
        <v>45</v>
      </c>
      <c r="Y34" s="248">
        <v>66828.92</v>
      </c>
      <c r="Z34" s="248">
        <v>0</v>
      </c>
      <c r="AA34" s="248">
        <v>42393.71</v>
      </c>
      <c r="AB34" s="248">
        <v>0</v>
      </c>
      <c r="AC34" s="248">
        <v>0</v>
      </c>
      <c r="AD34" s="248">
        <v>141250.07</v>
      </c>
      <c r="AE34" s="248">
        <v>0</v>
      </c>
      <c r="AF34" s="248">
        <v>7467972.5599999996</v>
      </c>
      <c r="AG34" s="248">
        <v>7500000</v>
      </c>
      <c r="AH34" s="248">
        <v>0</v>
      </c>
      <c r="AI34" s="248">
        <v>15870.67</v>
      </c>
      <c r="AJ34" s="248">
        <v>0</v>
      </c>
      <c r="AK34" s="248">
        <v>50958.25</v>
      </c>
      <c r="AL34" s="248">
        <v>0</v>
      </c>
      <c r="AM34" s="248">
        <v>0</v>
      </c>
      <c r="AN34" s="248">
        <v>141250.07</v>
      </c>
      <c r="AO34" s="248">
        <v>0</v>
      </c>
      <c r="AP34" s="248">
        <v>7425578.8499999996</v>
      </c>
      <c r="AQ34" s="248">
        <v>7500000</v>
      </c>
      <c r="AR34" s="248">
        <v>0</v>
      </c>
      <c r="AS34" s="248">
        <v>0</v>
      </c>
      <c r="AT34" s="248">
        <v>0</v>
      </c>
      <c r="AU34" s="248">
        <v>0</v>
      </c>
      <c r="AV34" s="248">
        <v>0</v>
      </c>
      <c r="AW34" s="248">
        <v>0</v>
      </c>
      <c r="AX34" s="248"/>
      <c r="AY34" s="248"/>
      <c r="AZ34" s="8" t="s">
        <v>14458</v>
      </c>
      <c r="BA34" s="8">
        <v>115221</v>
      </c>
      <c r="BB34" s="8">
        <v>100</v>
      </c>
      <c r="BC34" s="8" t="s">
        <v>12104</v>
      </c>
      <c r="BD34" s="8">
        <v>1141</v>
      </c>
      <c r="BE34" s="8" t="s">
        <v>15178</v>
      </c>
      <c r="BG34"/>
      <c r="BI34" s="248" t="s">
        <v>16014</v>
      </c>
      <c r="BJ34" s="8" t="s">
        <v>16270</v>
      </c>
    </row>
    <row r="35" spans="1:62" s="8" customFormat="1" x14ac:dyDescent="0.25">
      <c r="A35" t="str">
        <f t="shared" si="0"/>
        <v>DEPOSITORY CASH JUVENILE PROBATION</v>
      </c>
      <c r="B35" s="74" t="s">
        <v>12104</v>
      </c>
      <c r="C35" s="8" t="s">
        <v>10256</v>
      </c>
      <c r="D35"/>
      <c r="E35"/>
      <c r="F35">
        <v>100</v>
      </c>
      <c r="G35" t="s">
        <v>143</v>
      </c>
      <c r="H35" t="str">
        <f t="shared" si="1"/>
        <v>10</v>
      </c>
      <c r="I35" t="str">
        <f t="shared" si="2"/>
        <v>125</v>
      </c>
      <c r="J35" t="str">
        <f t="shared" si="3"/>
        <v>142</v>
      </c>
      <c r="K35" s="161" t="s">
        <v>144</v>
      </c>
      <c r="L35" t="s">
        <v>41</v>
      </c>
      <c r="M35"/>
      <c r="N35" t="s">
        <v>145</v>
      </c>
      <c r="O35" t="s">
        <v>44</v>
      </c>
      <c r="P35" t="s">
        <v>44</v>
      </c>
      <c r="Q35">
        <v>10</v>
      </c>
      <c r="R35">
        <v>125</v>
      </c>
      <c r="S35">
        <v>142</v>
      </c>
      <c r="T35">
        <v>125140</v>
      </c>
      <c r="U35">
        <v>0</v>
      </c>
      <c r="V35" t="s">
        <v>44</v>
      </c>
      <c r="W35" t="s">
        <v>44</v>
      </c>
      <c r="X35" t="s">
        <v>45</v>
      </c>
      <c r="Y35" s="248">
        <v>2464.63</v>
      </c>
      <c r="Z35" s="248">
        <v>0</v>
      </c>
      <c r="AA35" s="248">
        <v>0</v>
      </c>
      <c r="AB35" s="248">
        <v>0</v>
      </c>
      <c r="AC35" s="248">
        <v>0</v>
      </c>
      <c r="AD35" s="248">
        <v>2464.63</v>
      </c>
      <c r="AE35" s="248">
        <v>0</v>
      </c>
      <c r="AF35" s="248">
        <v>0</v>
      </c>
      <c r="AG35" s="248">
        <v>0</v>
      </c>
      <c r="AH35" s="248">
        <v>0</v>
      </c>
      <c r="AI35" s="248">
        <v>2464.63</v>
      </c>
      <c r="AJ35" s="248">
        <v>0</v>
      </c>
      <c r="AK35" s="248">
        <v>0</v>
      </c>
      <c r="AL35" s="248">
        <v>0</v>
      </c>
      <c r="AM35" s="248">
        <v>0</v>
      </c>
      <c r="AN35" s="248">
        <v>2464.63</v>
      </c>
      <c r="AO35" s="248">
        <v>0</v>
      </c>
      <c r="AP35" s="248">
        <v>0</v>
      </c>
      <c r="AQ35" s="248">
        <v>0</v>
      </c>
      <c r="AR35" s="248">
        <v>0</v>
      </c>
      <c r="AS35" s="248">
        <v>0</v>
      </c>
      <c r="AT35" s="248">
        <v>0</v>
      </c>
      <c r="AU35" s="248">
        <v>0</v>
      </c>
      <c r="AV35" s="248">
        <v>0</v>
      </c>
      <c r="AW35" s="248">
        <v>0</v>
      </c>
      <c r="AX35" s="248"/>
      <c r="AY35" s="248"/>
      <c r="AZ35" s="8" t="s">
        <v>14458</v>
      </c>
      <c r="BA35" s="8">
        <v>115222</v>
      </c>
      <c r="BB35" s="8">
        <v>100</v>
      </c>
      <c r="BC35" s="8" t="s">
        <v>12104</v>
      </c>
      <c r="BD35" s="8">
        <v>1142</v>
      </c>
      <c r="BE35" s="8" t="s">
        <v>15178</v>
      </c>
      <c r="BG35"/>
      <c r="BI35" s="248" t="s">
        <v>16014</v>
      </c>
      <c r="BJ35" s="8" t="s">
        <v>16270</v>
      </c>
    </row>
    <row r="36" spans="1:62" s="8" customFormat="1" x14ac:dyDescent="0.25">
      <c r="A36" t="str">
        <f t="shared" si="0"/>
        <v>DEPOSITORY CASH ADULT PROBATION</v>
      </c>
      <c r="B36" s="74" t="s">
        <v>12104</v>
      </c>
      <c r="C36" s="63" t="s">
        <v>14184</v>
      </c>
      <c r="D36"/>
      <c r="E36"/>
      <c r="F36">
        <v>100</v>
      </c>
      <c r="G36" t="s">
        <v>146</v>
      </c>
      <c r="H36" t="str">
        <f t="shared" si="1"/>
        <v>10</v>
      </c>
      <c r="I36" t="str">
        <f t="shared" si="2"/>
        <v>125</v>
      </c>
      <c r="J36" t="str">
        <f t="shared" si="3"/>
        <v>143</v>
      </c>
      <c r="K36" s="161" t="s">
        <v>147</v>
      </c>
      <c r="L36" t="s">
        <v>41</v>
      </c>
      <c r="M36"/>
      <c r="N36" t="s">
        <v>148</v>
      </c>
      <c r="O36" t="s">
        <v>44</v>
      </c>
      <c r="P36" t="s">
        <v>44</v>
      </c>
      <c r="Q36">
        <v>10</v>
      </c>
      <c r="R36">
        <v>125</v>
      </c>
      <c r="S36">
        <v>143</v>
      </c>
      <c r="T36">
        <v>125140</v>
      </c>
      <c r="U36">
        <v>0</v>
      </c>
      <c r="V36" t="s">
        <v>44</v>
      </c>
      <c r="W36" t="s">
        <v>44</v>
      </c>
      <c r="X36" t="s">
        <v>45</v>
      </c>
      <c r="Y36" s="248">
        <v>46895.48</v>
      </c>
      <c r="Z36" s="248">
        <v>0</v>
      </c>
      <c r="AA36" s="248">
        <v>65874.490000000005</v>
      </c>
      <c r="AB36" s="248">
        <v>0</v>
      </c>
      <c r="AC36" s="248">
        <v>0</v>
      </c>
      <c r="AD36" s="248">
        <v>93008.5</v>
      </c>
      <c r="AE36" s="248">
        <v>0</v>
      </c>
      <c r="AF36" s="248">
        <v>2709761.47</v>
      </c>
      <c r="AG36" s="248">
        <v>2690000</v>
      </c>
      <c r="AH36" s="248">
        <v>0</v>
      </c>
      <c r="AI36" s="248">
        <v>120424.22</v>
      </c>
      <c r="AJ36" s="248">
        <v>0</v>
      </c>
      <c r="AK36" s="248">
        <v>726471.26</v>
      </c>
      <c r="AL36" s="248">
        <v>800000</v>
      </c>
      <c r="AM36" s="248">
        <v>0</v>
      </c>
      <c r="AN36" s="248">
        <v>93008.5</v>
      </c>
      <c r="AO36" s="248">
        <v>0</v>
      </c>
      <c r="AP36" s="248">
        <v>2643886.98</v>
      </c>
      <c r="AQ36" s="248">
        <v>2690000</v>
      </c>
      <c r="AR36" s="248">
        <v>0</v>
      </c>
      <c r="AS36" s="248">
        <v>0</v>
      </c>
      <c r="AT36" s="248">
        <v>0</v>
      </c>
      <c r="AU36" s="248">
        <v>0</v>
      </c>
      <c r="AV36" s="248">
        <v>0</v>
      </c>
      <c r="AW36" s="248">
        <v>0</v>
      </c>
      <c r="AX36" s="248"/>
      <c r="AY36" s="248"/>
      <c r="AZ36" s="8" t="s">
        <v>14458</v>
      </c>
      <c r="BA36" s="8">
        <v>115223</v>
      </c>
      <c r="BB36" s="8">
        <v>100</v>
      </c>
      <c r="BC36" s="8" t="s">
        <v>12104</v>
      </c>
      <c r="BD36" s="8">
        <v>1143</v>
      </c>
      <c r="BE36" s="8" t="s">
        <v>15178</v>
      </c>
      <c r="BG36"/>
      <c r="BI36" s="248" t="s">
        <v>16014</v>
      </c>
      <c r="BJ36" s="8" t="s">
        <v>16270</v>
      </c>
    </row>
    <row r="37" spans="1:62" s="8" customFormat="1" x14ac:dyDescent="0.25">
      <c r="A37" t="str">
        <f t="shared" si="0"/>
        <v>DEP CASH FLOOD CONTROL</v>
      </c>
      <c r="B37" s="74" t="s">
        <v>12104</v>
      </c>
      <c r="C37" s="8" t="s">
        <v>10610</v>
      </c>
      <c r="D37"/>
      <c r="E37"/>
      <c r="F37">
        <v>100</v>
      </c>
      <c r="G37" t="s">
        <v>149</v>
      </c>
      <c r="H37" t="str">
        <f t="shared" si="1"/>
        <v>10</v>
      </c>
      <c r="I37" t="str">
        <f t="shared" si="2"/>
        <v>125</v>
      </c>
      <c r="J37" t="str">
        <f t="shared" si="3"/>
        <v>144</v>
      </c>
      <c r="K37" s="161" t="s">
        <v>150</v>
      </c>
      <c r="L37" t="s">
        <v>41</v>
      </c>
      <c r="M37"/>
      <c r="N37" t="s">
        <v>151</v>
      </c>
      <c r="O37" t="s">
        <v>44</v>
      </c>
      <c r="P37" t="s">
        <v>44</v>
      </c>
      <c r="Q37">
        <v>10</v>
      </c>
      <c r="R37">
        <v>125</v>
      </c>
      <c r="S37">
        <v>144</v>
      </c>
      <c r="T37">
        <v>125144</v>
      </c>
      <c r="U37">
        <v>0</v>
      </c>
      <c r="V37" t="s">
        <v>44</v>
      </c>
      <c r="W37" t="s">
        <v>44</v>
      </c>
      <c r="X37" t="s">
        <v>45</v>
      </c>
      <c r="Y37" s="248">
        <v>176661.94</v>
      </c>
      <c r="Z37" s="248">
        <v>0</v>
      </c>
      <c r="AA37" s="248">
        <v>120286.85</v>
      </c>
      <c r="AB37" s="248">
        <v>200000</v>
      </c>
      <c r="AC37" s="248">
        <v>0</v>
      </c>
      <c r="AD37" s="248">
        <v>10384.379999999999</v>
      </c>
      <c r="AE37" s="248">
        <v>0</v>
      </c>
      <c r="AF37" s="248">
        <v>3396564.41</v>
      </c>
      <c r="AG37" s="248">
        <v>3310000</v>
      </c>
      <c r="AH37" s="248">
        <v>0</v>
      </c>
      <c r="AI37" s="248">
        <v>82362.05</v>
      </c>
      <c r="AJ37" s="248">
        <v>0</v>
      </c>
      <c r="AK37" s="248">
        <v>1794299.89</v>
      </c>
      <c r="AL37" s="248">
        <v>1700000</v>
      </c>
      <c r="AM37" s="248">
        <v>0</v>
      </c>
      <c r="AN37" s="248">
        <v>10384.379999999999</v>
      </c>
      <c r="AO37" s="248">
        <v>0</v>
      </c>
      <c r="AP37" s="248">
        <v>3276277.56</v>
      </c>
      <c r="AQ37" s="248">
        <v>3110000</v>
      </c>
      <c r="AR37" s="248">
        <v>0</v>
      </c>
      <c r="AS37" s="248">
        <v>0</v>
      </c>
      <c r="AT37" s="248">
        <v>0</v>
      </c>
      <c r="AU37" s="248">
        <v>0</v>
      </c>
      <c r="AV37" s="248">
        <v>0</v>
      </c>
      <c r="AW37" s="248">
        <v>0</v>
      </c>
      <c r="AX37" s="248"/>
      <c r="AY37" s="248"/>
      <c r="AZ37" s="8" t="s">
        <v>14458</v>
      </c>
      <c r="BA37" s="8">
        <v>115224</v>
      </c>
      <c r="BB37" s="8">
        <v>100</v>
      </c>
      <c r="BC37" s="8" t="s">
        <v>12104</v>
      </c>
      <c r="BD37" s="8">
        <v>1144</v>
      </c>
      <c r="BE37" s="8" t="s">
        <v>15178</v>
      </c>
      <c r="BG37"/>
      <c r="BI37" s="248" t="s">
        <v>16014</v>
      </c>
      <c r="BJ37" s="8" t="s">
        <v>16270</v>
      </c>
    </row>
    <row r="38" spans="1:62" s="8" customFormat="1" x14ac:dyDescent="0.25">
      <c r="A38" t="str">
        <f t="shared" si="0"/>
        <v>DEPOSITORY CASH HUMAN SERVICES</v>
      </c>
      <c r="B38" s="74" t="s">
        <v>12104</v>
      </c>
      <c r="C38" s="63" t="s">
        <v>10611</v>
      </c>
      <c r="D38"/>
      <c r="E38"/>
      <c r="F38">
        <v>100</v>
      </c>
      <c r="G38" t="s">
        <v>159</v>
      </c>
      <c r="H38" t="str">
        <f t="shared" si="1"/>
        <v>10</v>
      </c>
      <c r="I38" t="str">
        <f t="shared" si="2"/>
        <v>125</v>
      </c>
      <c r="J38" t="str">
        <f t="shared" si="3"/>
        <v>147</v>
      </c>
      <c r="K38" s="161" t="s">
        <v>160</v>
      </c>
      <c r="L38" t="s">
        <v>41</v>
      </c>
      <c r="M38"/>
      <c r="N38" t="s">
        <v>161</v>
      </c>
      <c r="O38" t="s">
        <v>44</v>
      </c>
      <c r="P38" t="s">
        <v>44</v>
      </c>
      <c r="Q38">
        <v>10</v>
      </c>
      <c r="R38">
        <v>125</v>
      </c>
      <c r="S38">
        <v>147</v>
      </c>
      <c r="T38">
        <v>125144</v>
      </c>
      <c r="U38">
        <v>0</v>
      </c>
      <c r="V38" t="s">
        <v>44</v>
      </c>
      <c r="W38" t="s">
        <v>44</v>
      </c>
      <c r="X38" t="s">
        <v>45</v>
      </c>
      <c r="Y38" s="248">
        <v>71021.87</v>
      </c>
      <c r="Z38" s="248">
        <v>0</v>
      </c>
      <c r="AA38" s="248">
        <v>2484107.3199999998</v>
      </c>
      <c r="AB38" s="248">
        <v>2000000</v>
      </c>
      <c r="AC38" s="248">
        <v>0</v>
      </c>
      <c r="AD38" s="248">
        <v>70006.509999999995</v>
      </c>
      <c r="AE38" s="248">
        <v>0</v>
      </c>
      <c r="AF38" s="248">
        <v>39875122.68</v>
      </c>
      <c r="AG38" s="248">
        <v>39390000</v>
      </c>
      <c r="AH38" s="248">
        <v>0</v>
      </c>
      <c r="AI38" s="248">
        <v>90119.09</v>
      </c>
      <c r="AJ38" s="248">
        <v>0</v>
      </c>
      <c r="AK38" s="248">
        <v>6080902.7800000003</v>
      </c>
      <c r="AL38" s="248">
        <v>6100000</v>
      </c>
      <c r="AM38" s="248">
        <v>0</v>
      </c>
      <c r="AN38" s="248">
        <v>70006.509999999995</v>
      </c>
      <c r="AO38" s="248">
        <v>0</v>
      </c>
      <c r="AP38" s="248">
        <v>37391015.359999999</v>
      </c>
      <c r="AQ38" s="248">
        <v>37390000</v>
      </c>
      <c r="AR38" s="248">
        <v>0</v>
      </c>
      <c r="AS38" s="248">
        <v>0</v>
      </c>
      <c r="AT38" s="248">
        <v>0</v>
      </c>
      <c r="AU38" s="248">
        <v>0</v>
      </c>
      <c r="AV38" s="248">
        <v>0</v>
      </c>
      <c r="AW38" s="248">
        <v>0</v>
      </c>
      <c r="AX38" s="248"/>
      <c r="AY38" s="248"/>
      <c r="AZ38" s="8" t="s">
        <v>14458</v>
      </c>
      <c r="BA38" s="8">
        <v>115227</v>
      </c>
      <c r="BB38" s="8">
        <v>100</v>
      </c>
      <c r="BC38" s="8" t="s">
        <v>12104</v>
      </c>
      <c r="BD38" s="8">
        <v>1147</v>
      </c>
      <c r="BE38" s="8" t="s">
        <v>15178</v>
      </c>
      <c r="BG38"/>
      <c r="BI38" s="248" t="s">
        <v>16014</v>
      </c>
      <c r="BJ38" s="8" t="s">
        <v>16270</v>
      </c>
    </row>
    <row r="39" spans="1:62" s="8" customFormat="1" x14ac:dyDescent="0.25">
      <c r="A39" t="str">
        <f t="shared" si="0"/>
        <v>DEPOSITORY CASH MCESA</v>
      </c>
      <c r="B39" s="74" t="s">
        <v>12104</v>
      </c>
      <c r="C39" s="8" t="s">
        <v>10612</v>
      </c>
      <c r="D39"/>
      <c r="E39"/>
      <c r="F39">
        <v>100</v>
      </c>
      <c r="G39" t="s">
        <v>162</v>
      </c>
      <c r="H39" t="str">
        <f t="shared" si="1"/>
        <v>10</v>
      </c>
      <c r="I39" t="str">
        <f t="shared" si="2"/>
        <v>125</v>
      </c>
      <c r="J39" t="str">
        <f t="shared" si="3"/>
        <v>148</v>
      </c>
      <c r="K39" s="161" t="s">
        <v>163</v>
      </c>
      <c r="L39" t="s">
        <v>41</v>
      </c>
      <c r="M39"/>
      <c r="N39" t="s">
        <v>164</v>
      </c>
      <c r="O39" t="s">
        <v>44</v>
      </c>
      <c r="P39" t="s">
        <v>44</v>
      </c>
      <c r="Q39">
        <v>10</v>
      </c>
      <c r="R39">
        <v>125</v>
      </c>
      <c r="S39">
        <v>148</v>
      </c>
      <c r="T39">
        <v>125144</v>
      </c>
      <c r="U39">
        <v>0</v>
      </c>
      <c r="V39" t="s">
        <v>44</v>
      </c>
      <c r="W39" t="s">
        <v>44</v>
      </c>
      <c r="X39" t="s">
        <v>45</v>
      </c>
      <c r="Y39" s="248">
        <v>57799.5</v>
      </c>
      <c r="Z39" s="248">
        <v>0</v>
      </c>
      <c r="AA39" s="248">
        <v>0</v>
      </c>
      <c r="AB39" s="248">
        <v>0</v>
      </c>
      <c r="AC39" s="248">
        <v>0</v>
      </c>
      <c r="AD39" s="248">
        <v>0</v>
      </c>
      <c r="AE39" s="248">
        <v>0</v>
      </c>
      <c r="AF39" s="248">
        <v>57799.5</v>
      </c>
      <c r="AG39" s="248">
        <v>0</v>
      </c>
      <c r="AH39" s="248">
        <v>0</v>
      </c>
      <c r="AI39" s="248">
        <v>56849.5</v>
      </c>
      <c r="AJ39" s="248">
        <v>0</v>
      </c>
      <c r="AK39" s="248">
        <v>950</v>
      </c>
      <c r="AL39" s="248">
        <v>0</v>
      </c>
      <c r="AM39" s="248">
        <v>0</v>
      </c>
      <c r="AN39" s="248">
        <v>0</v>
      </c>
      <c r="AO39" s="248">
        <v>0</v>
      </c>
      <c r="AP39" s="248">
        <v>57799.5</v>
      </c>
      <c r="AQ39" s="248">
        <v>0</v>
      </c>
      <c r="AR39" s="248">
        <v>0</v>
      </c>
      <c r="AS39" s="248">
        <v>0</v>
      </c>
      <c r="AT39" s="248">
        <v>0</v>
      </c>
      <c r="AU39" s="248">
        <v>0</v>
      </c>
      <c r="AV39" s="248">
        <v>0</v>
      </c>
      <c r="AW39" s="248">
        <v>0</v>
      </c>
      <c r="AX39" s="248"/>
      <c r="AY39" s="248"/>
      <c r="AZ39" s="8" t="s">
        <v>14458</v>
      </c>
      <c r="BA39" s="8">
        <v>115228</v>
      </c>
      <c r="BB39" s="8">
        <v>100</v>
      </c>
      <c r="BC39" s="8" t="s">
        <v>12104</v>
      </c>
      <c r="BD39" s="8">
        <v>1148</v>
      </c>
      <c r="BE39" s="8" t="s">
        <v>15178</v>
      </c>
      <c r="BG39"/>
      <c r="BI39" s="248" t="s">
        <v>16014</v>
      </c>
      <c r="BJ39" s="8" t="s">
        <v>16270</v>
      </c>
    </row>
    <row r="40" spans="1:62" s="8" customFormat="1" x14ac:dyDescent="0.25">
      <c r="A40" t="str">
        <f t="shared" si="0"/>
        <v>DEPOSITORY CASH MCDOT</v>
      </c>
      <c r="B40" s="74" t="s">
        <v>12104</v>
      </c>
      <c r="C40" s="63" t="s">
        <v>10613</v>
      </c>
      <c r="D40"/>
      <c r="E40"/>
      <c r="F40">
        <v>100</v>
      </c>
      <c r="G40" t="s">
        <v>152</v>
      </c>
      <c r="H40" t="str">
        <f t="shared" si="1"/>
        <v>10</v>
      </c>
      <c r="I40" t="str">
        <f t="shared" si="2"/>
        <v>125</v>
      </c>
      <c r="J40" t="str">
        <f t="shared" si="3"/>
        <v>145</v>
      </c>
      <c r="K40" s="161" t="s">
        <v>153</v>
      </c>
      <c r="L40" t="s">
        <v>41</v>
      </c>
      <c r="M40"/>
      <c r="N40" t="s">
        <v>154</v>
      </c>
      <c r="O40" t="s">
        <v>44</v>
      </c>
      <c r="P40" t="s">
        <v>44</v>
      </c>
      <c r="Q40">
        <v>10</v>
      </c>
      <c r="R40">
        <v>125</v>
      </c>
      <c r="S40">
        <v>145</v>
      </c>
      <c r="T40">
        <v>125145</v>
      </c>
      <c r="U40">
        <v>0</v>
      </c>
      <c r="V40" t="s">
        <v>44</v>
      </c>
      <c r="W40" t="s">
        <v>44</v>
      </c>
      <c r="X40" t="s">
        <v>45</v>
      </c>
      <c r="Y40" s="248">
        <v>36727.199999999997</v>
      </c>
      <c r="Z40" s="248">
        <v>0</v>
      </c>
      <c r="AA40" s="248">
        <v>2957.04</v>
      </c>
      <c r="AB40" s="248">
        <v>0</v>
      </c>
      <c r="AC40" s="248">
        <v>0</v>
      </c>
      <c r="AD40" s="248">
        <v>0</v>
      </c>
      <c r="AE40" s="248">
        <v>0</v>
      </c>
      <c r="AF40" s="248">
        <v>39684.239999999998</v>
      </c>
      <c r="AG40" s="248">
        <v>0</v>
      </c>
      <c r="AH40" s="248">
        <v>0</v>
      </c>
      <c r="AI40" s="248">
        <v>9930.94</v>
      </c>
      <c r="AJ40" s="248">
        <v>0</v>
      </c>
      <c r="AK40" s="248">
        <v>26796.26</v>
      </c>
      <c r="AL40" s="248">
        <v>0</v>
      </c>
      <c r="AM40" s="248">
        <v>0</v>
      </c>
      <c r="AN40" s="248">
        <v>0</v>
      </c>
      <c r="AO40" s="248">
        <v>0</v>
      </c>
      <c r="AP40" s="248">
        <v>36727.199999999997</v>
      </c>
      <c r="AQ40" s="248">
        <v>0</v>
      </c>
      <c r="AR40" s="248">
        <v>0</v>
      </c>
      <c r="AS40" s="248">
        <v>0</v>
      </c>
      <c r="AT40" s="248">
        <v>0</v>
      </c>
      <c r="AU40" s="248">
        <v>0</v>
      </c>
      <c r="AV40" s="248">
        <v>0</v>
      </c>
      <c r="AW40" s="248">
        <v>0</v>
      </c>
      <c r="AX40" s="248"/>
      <c r="AY40" s="248"/>
      <c r="AZ40" s="8" t="s">
        <v>14458</v>
      </c>
      <c r="BA40" s="8">
        <v>115225</v>
      </c>
      <c r="BB40" s="8">
        <v>100</v>
      </c>
      <c r="BC40" s="8" t="s">
        <v>12104</v>
      </c>
      <c r="BD40" s="8">
        <v>1145</v>
      </c>
      <c r="BE40" s="8" t="s">
        <v>15178</v>
      </c>
      <c r="BG40"/>
      <c r="BI40" s="248" t="s">
        <v>16014</v>
      </c>
      <c r="BJ40" s="8" t="s">
        <v>16270</v>
      </c>
    </row>
    <row r="41" spans="1:62" s="8" customFormat="1" x14ac:dyDescent="0.25">
      <c r="A41" t="str">
        <f t="shared" si="0"/>
        <v>DEP CASH CORRECTIONAL HEALTH</v>
      </c>
      <c r="B41" s="74" t="s">
        <v>12104</v>
      </c>
      <c r="C41" s="8" t="s">
        <v>10614</v>
      </c>
      <c r="D41"/>
      <c r="E41"/>
      <c r="F41">
        <v>100</v>
      </c>
      <c r="G41" t="s">
        <v>155</v>
      </c>
      <c r="H41" t="str">
        <f t="shared" si="1"/>
        <v>10</v>
      </c>
      <c r="I41" t="str">
        <f t="shared" si="2"/>
        <v>125</v>
      </c>
      <c r="J41" t="str">
        <f t="shared" si="3"/>
        <v>146</v>
      </c>
      <c r="K41" s="161" t="s">
        <v>156</v>
      </c>
      <c r="L41" t="s">
        <v>41</v>
      </c>
      <c r="M41"/>
      <c r="N41" t="s">
        <v>157</v>
      </c>
      <c r="O41" t="s">
        <v>44</v>
      </c>
      <c r="P41" t="s">
        <v>44</v>
      </c>
      <c r="Q41">
        <v>10</v>
      </c>
      <c r="R41">
        <v>125</v>
      </c>
      <c r="S41">
        <v>146</v>
      </c>
      <c r="T41">
        <v>125146</v>
      </c>
      <c r="U41">
        <v>0</v>
      </c>
      <c r="V41" t="s">
        <v>158</v>
      </c>
      <c r="W41" t="s">
        <v>44</v>
      </c>
      <c r="X41" t="s">
        <v>45</v>
      </c>
      <c r="Y41" s="248">
        <v>0</v>
      </c>
      <c r="Z41" s="248">
        <v>0</v>
      </c>
      <c r="AA41" s="248">
        <v>0</v>
      </c>
      <c r="AB41" s="248">
        <v>0</v>
      </c>
      <c r="AC41" s="248">
        <v>0</v>
      </c>
      <c r="AD41" s="248">
        <v>0</v>
      </c>
      <c r="AE41" s="248">
        <v>0</v>
      </c>
      <c r="AF41" s="248">
        <v>0</v>
      </c>
      <c r="AG41" s="248">
        <v>0</v>
      </c>
      <c r="AH41" s="248">
        <v>0</v>
      </c>
      <c r="AI41" s="248">
        <v>0</v>
      </c>
      <c r="AJ41" s="248">
        <v>0</v>
      </c>
      <c r="AK41" s="248">
        <v>0</v>
      </c>
      <c r="AL41" s="248">
        <v>0</v>
      </c>
      <c r="AM41" s="248">
        <v>0</v>
      </c>
      <c r="AN41" s="248">
        <v>0</v>
      </c>
      <c r="AO41" s="248">
        <v>0</v>
      </c>
      <c r="AP41" s="248">
        <v>0</v>
      </c>
      <c r="AQ41" s="248">
        <v>0</v>
      </c>
      <c r="AR41" s="248">
        <v>0</v>
      </c>
      <c r="AS41" s="248">
        <v>0</v>
      </c>
      <c r="AT41" s="248">
        <v>0</v>
      </c>
      <c r="AU41" s="248">
        <v>0</v>
      </c>
      <c r="AV41" s="248">
        <v>0</v>
      </c>
      <c r="AW41" s="248">
        <v>0</v>
      </c>
      <c r="AX41" s="248"/>
      <c r="AY41" s="248"/>
      <c r="AZ41" s="8" t="s">
        <v>14458</v>
      </c>
      <c r="BA41" s="8">
        <v>115226</v>
      </c>
      <c r="BB41" s="8">
        <v>100</v>
      </c>
      <c r="BC41" s="8" t="s">
        <v>12104</v>
      </c>
      <c r="BD41" s="8">
        <v>1146</v>
      </c>
      <c r="BE41" s="8" t="s">
        <v>15178</v>
      </c>
      <c r="BG41"/>
      <c r="BI41" s="248" t="s">
        <v>16014</v>
      </c>
      <c r="BJ41" s="8" t="s">
        <v>16270</v>
      </c>
    </row>
    <row r="42" spans="1:62" s="8" customFormat="1" x14ac:dyDescent="0.25">
      <c r="A42" t="str">
        <f>K42</f>
        <v>DEPOSITORY CASH MEDICAL EXAMINER</v>
      </c>
      <c r="B42" s="74" t="s">
        <v>12104</v>
      </c>
      <c r="C42" s="63" t="s">
        <v>10613</v>
      </c>
      <c r="D42"/>
      <c r="E42"/>
      <c r="F42">
        <v>100</v>
      </c>
      <c r="G42" t="s">
        <v>16693</v>
      </c>
      <c r="H42" t="str">
        <f>LEFT(G42,2)</f>
        <v>10</v>
      </c>
      <c r="I42" t="str">
        <f>MID(G42,4,3)</f>
        <v>125</v>
      </c>
      <c r="J42" t="str">
        <f>RIGHT(G42,3)</f>
        <v>149</v>
      </c>
      <c r="K42" s="161" t="s">
        <v>16692</v>
      </c>
      <c r="L42" t="s">
        <v>41</v>
      </c>
      <c r="M42"/>
      <c r="N42" t="s">
        <v>154</v>
      </c>
      <c r="O42" t="s">
        <v>44</v>
      </c>
      <c r="P42" t="s">
        <v>44</v>
      </c>
      <c r="Q42">
        <v>10</v>
      </c>
      <c r="R42">
        <v>125</v>
      </c>
      <c r="S42">
        <v>145</v>
      </c>
      <c r="T42">
        <v>125145</v>
      </c>
      <c r="U42">
        <v>0</v>
      </c>
      <c r="V42" t="s">
        <v>44</v>
      </c>
      <c r="W42" t="s">
        <v>44</v>
      </c>
      <c r="X42" t="s">
        <v>45</v>
      </c>
      <c r="Y42" s="248">
        <v>36727.199999999997</v>
      </c>
      <c r="Z42" s="248">
        <v>0</v>
      </c>
      <c r="AA42" s="248">
        <v>2957.04</v>
      </c>
      <c r="AB42" s="248">
        <v>0</v>
      </c>
      <c r="AC42" s="248">
        <v>0</v>
      </c>
      <c r="AD42" s="248">
        <v>0</v>
      </c>
      <c r="AE42" s="248">
        <v>0</v>
      </c>
      <c r="AF42" s="248">
        <v>39684.239999999998</v>
      </c>
      <c r="AG42" s="248">
        <v>0</v>
      </c>
      <c r="AH42" s="248">
        <v>0</v>
      </c>
      <c r="AI42" s="248">
        <v>9930.94</v>
      </c>
      <c r="AJ42" s="248">
        <v>0</v>
      </c>
      <c r="AK42" s="248">
        <v>26796.26</v>
      </c>
      <c r="AL42" s="248">
        <v>0</v>
      </c>
      <c r="AM42" s="248">
        <v>0</v>
      </c>
      <c r="AN42" s="248">
        <v>0</v>
      </c>
      <c r="AO42" s="248">
        <v>0</v>
      </c>
      <c r="AP42" s="248">
        <v>36727.199999999997</v>
      </c>
      <c r="AQ42" s="248">
        <v>0</v>
      </c>
      <c r="AR42" s="248">
        <v>0</v>
      </c>
      <c r="AS42" s="248">
        <v>0</v>
      </c>
      <c r="AT42" s="248">
        <v>0</v>
      </c>
      <c r="AU42" s="248">
        <v>0</v>
      </c>
      <c r="AV42" s="248">
        <v>0</v>
      </c>
      <c r="AW42" s="248">
        <v>0</v>
      </c>
      <c r="AX42" s="248"/>
      <c r="AY42" s="248"/>
      <c r="AZ42" s="8" t="s">
        <v>14458</v>
      </c>
      <c r="BA42" s="8" t="s">
        <v>16695</v>
      </c>
      <c r="BB42" s="8">
        <v>100</v>
      </c>
      <c r="BC42" s="8" t="s">
        <v>12104</v>
      </c>
      <c r="BD42" s="8" t="s">
        <v>16694</v>
      </c>
      <c r="BE42" s="8" t="s">
        <v>15178</v>
      </c>
      <c r="BG42"/>
      <c r="BI42" s="248" t="s">
        <v>16014</v>
      </c>
      <c r="BJ42" s="8" t="s">
        <v>16270</v>
      </c>
    </row>
    <row r="43" spans="1:62" s="8" customFormat="1" x14ac:dyDescent="0.25">
      <c r="A43" t="str">
        <f t="shared" si="0"/>
        <v>DEPOSITORY CASH FELONY CENTER</v>
      </c>
      <c r="B43" s="74" t="s">
        <v>12104</v>
      </c>
      <c r="C43" s="63" t="s">
        <v>14185</v>
      </c>
      <c r="D43"/>
      <c r="E43"/>
      <c r="F43">
        <v>100</v>
      </c>
      <c r="G43" t="s">
        <v>165</v>
      </c>
      <c r="H43" t="str">
        <f t="shared" si="1"/>
        <v>10</v>
      </c>
      <c r="I43" t="str">
        <f t="shared" si="2"/>
        <v>125</v>
      </c>
      <c r="J43" t="str">
        <f t="shared" si="3"/>
        <v>160</v>
      </c>
      <c r="K43" s="161" t="s">
        <v>166</v>
      </c>
      <c r="L43" t="s">
        <v>41</v>
      </c>
      <c r="M43"/>
      <c r="N43" t="s">
        <v>167</v>
      </c>
      <c r="O43" t="s">
        <v>44</v>
      </c>
      <c r="P43" t="s">
        <v>44</v>
      </c>
      <c r="Q43">
        <v>10</v>
      </c>
      <c r="R43">
        <v>125</v>
      </c>
      <c r="S43">
        <v>160</v>
      </c>
      <c r="T43">
        <v>125160</v>
      </c>
      <c r="U43">
        <v>0</v>
      </c>
      <c r="V43" t="s">
        <v>44</v>
      </c>
      <c r="W43" t="s">
        <v>44</v>
      </c>
      <c r="X43" t="s">
        <v>45</v>
      </c>
      <c r="Y43" s="248">
        <v>0</v>
      </c>
      <c r="Z43" s="248">
        <v>0</v>
      </c>
      <c r="AA43" s="248">
        <v>0</v>
      </c>
      <c r="AB43" s="248">
        <v>0</v>
      </c>
      <c r="AC43" s="248">
        <v>0</v>
      </c>
      <c r="AD43" s="248">
        <v>0</v>
      </c>
      <c r="AE43" s="248">
        <v>0</v>
      </c>
      <c r="AF43" s="248">
        <v>0</v>
      </c>
      <c r="AG43" s="248">
        <v>0</v>
      </c>
      <c r="AH43" s="248">
        <v>0</v>
      </c>
      <c r="AI43" s="248">
        <v>0</v>
      </c>
      <c r="AJ43" s="248">
        <v>0</v>
      </c>
      <c r="AK43" s="248">
        <v>0</v>
      </c>
      <c r="AL43" s="248">
        <v>0</v>
      </c>
      <c r="AM43" s="248">
        <v>0</v>
      </c>
      <c r="AN43" s="248">
        <v>0</v>
      </c>
      <c r="AO43" s="248">
        <v>0</v>
      </c>
      <c r="AP43" s="248">
        <v>0</v>
      </c>
      <c r="AQ43" s="248">
        <v>0</v>
      </c>
      <c r="AR43" s="248">
        <v>0</v>
      </c>
      <c r="AS43" s="248">
        <v>0</v>
      </c>
      <c r="AT43" s="248">
        <v>0</v>
      </c>
      <c r="AU43" s="248">
        <v>0</v>
      </c>
      <c r="AV43" s="248">
        <v>0</v>
      </c>
      <c r="AW43" s="248">
        <v>0</v>
      </c>
      <c r="AX43" s="248"/>
      <c r="AY43" s="248"/>
      <c r="AZ43" s="8" t="s">
        <v>14458</v>
      </c>
      <c r="BA43" s="8">
        <v>115229</v>
      </c>
      <c r="BB43" s="8">
        <v>100</v>
      </c>
      <c r="BC43" s="8" t="s">
        <v>12104</v>
      </c>
      <c r="BD43" s="8">
        <v>1160</v>
      </c>
      <c r="BE43" s="8" t="s">
        <v>15178</v>
      </c>
      <c r="BG43"/>
      <c r="BI43" s="248" t="s">
        <v>16014</v>
      </c>
      <c r="BJ43" s="8" t="s">
        <v>16270</v>
      </c>
    </row>
    <row r="44" spans="1:62" s="8" customFormat="1" x14ac:dyDescent="0.25">
      <c r="A44" t="str">
        <f t="shared" si="0"/>
        <v>DEPOSITORY CASH MCDOWELL MNT JC</v>
      </c>
      <c r="B44" s="74" t="s">
        <v>12104</v>
      </c>
      <c r="C44" s="8" t="s">
        <v>10615</v>
      </c>
      <c r="D44"/>
      <c r="E44"/>
      <c r="F44">
        <v>100</v>
      </c>
      <c r="G44" t="s">
        <v>168</v>
      </c>
      <c r="H44" t="str">
        <f t="shared" si="1"/>
        <v>10</v>
      </c>
      <c r="I44" t="str">
        <f t="shared" si="2"/>
        <v>125</v>
      </c>
      <c r="J44" t="str">
        <f t="shared" si="3"/>
        <v>161</v>
      </c>
      <c r="K44" s="161" t="s">
        <v>169</v>
      </c>
      <c r="L44" t="s">
        <v>41</v>
      </c>
      <c r="M44"/>
      <c r="N44" t="s">
        <v>170</v>
      </c>
      <c r="O44" t="s">
        <v>44</v>
      </c>
      <c r="P44" t="s">
        <v>44</v>
      </c>
      <c r="Q44">
        <v>10</v>
      </c>
      <c r="R44">
        <v>125</v>
      </c>
      <c r="S44">
        <v>161</v>
      </c>
      <c r="T44">
        <v>125161</v>
      </c>
      <c r="U44">
        <v>0</v>
      </c>
      <c r="V44" t="s">
        <v>44</v>
      </c>
      <c r="W44" t="s">
        <v>44</v>
      </c>
      <c r="X44" t="s">
        <v>45</v>
      </c>
      <c r="Y44" s="248">
        <v>16258.99</v>
      </c>
      <c r="Z44" s="248">
        <v>0</v>
      </c>
      <c r="AA44" s="248">
        <v>53475.31</v>
      </c>
      <c r="AB44" s="248">
        <v>0</v>
      </c>
      <c r="AC44" s="248">
        <v>0</v>
      </c>
      <c r="AD44" s="248">
        <v>30015.58</v>
      </c>
      <c r="AE44" s="248">
        <v>0</v>
      </c>
      <c r="AF44" s="248">
        <v>639718.72</v>
      </c>
      <c r="AG44" s="248">
        <v>600000</v>
      </c>
      <c r="AH44" s="248">
        <v>0</v>
      </c>
      <c r="AI44" s="248">
        <v>44716.99</v>
      </c>
      <c r="AJ44" s="248">
        <v>0</v>
      </c>
      <c r="AK44" s="248">
        <v>71542</v>
      </c>
      <c r="AL44" s="248">
        <v>100000</v>
      </c>
      <c r="AM44" s="248">
        <v>0</v>
      </c>
      <c r="AN44" s="248">
        <v>30015.58</v>
      </c>
      <c r="AO44" s="248">
        <v>0</v>
      </c>
      <c r="AP44" s="248">
        <v>586243.41</v>
      </c>
      <c r="AQ44" s="248">
        <v>600000</v>
      </c>
      <c r="AR44" s="248">
        <v>0</v>
      </c>
      <c r="AS44" s="248">
        <v>0</v>
      </c>
      <c r="AT44" s="248">
        <v>0</v>
      </c>
      <c r="AU44" s="248">
        <v>0</v>
      </c>
      <c r="AV44" s="248">
        <v>0</v>
      </c>
      <c r="AW44" s="248">
        <v>0</v>
      </c>
      <c r="AX44" s="248"/>
      <c r="AY44" s="248"/>
      <c r="AZ44" s="8" t="s">
        <v>14458</v>
      </c>
      <c r="BA44" s="8">
        <v>115230</v>
      </c>
      <c r="BB44" s="8">
        <v>100</v>
      </c>
      <c r="BC44" s="8" t="s">
        <v>12104</v>
      </c>
      <c r="BD44" s="8">
        <v>1161</v>
      </c>
      <c r="BE44" s="8" t="s">
        <v>15178</v>
      </c>
      <c r="BG44"/>
      <c r="BI44" s="248" t="s">
        <v>16014</v>
      </c>
      <c r="BJ44" s="8" t="s">
        <v>16270</v>
      </c>
    </row>
    <row r="45" spans="1:62" s="8" customFormat="1" x14ac:dyDescent="0.25">
      <c r="A45" t="str">
        <f t="shared" si="0"/>
        <v>DEPOSITORY CASH MOON VALLEY JC</v>
      </c>
      <c r="B45" s="74" t="s">
        <v>12104</v>
      </c>
      <c r="C45" s="63" t="s">
        <v>10616</v>
      </c>
      <c r="D45"/>
      <c r="E45"/>
      <c r="F45">
        <v>100</v>
      </c>
      <c r="G45" t="s">
        <v>171</v>
      </c>
      <c r="H45" t="str">
        <f t="shared" si="1"/>
        <v>10</v>
      </c>
      <c r="I45" t="str">
        <f t="shared" si="2"/>
        <v>125</v>
      </c>
      <c r="J45" t="str">
        <f t="shared" si="3"/>
        <v>162</v>
      </c>
      <c r="K45" s="161" t="s">
        <v>172</v>
      </c>
      <c r="L45" t="s">
        <v>41</v>
      </c>
      <c r="M45"/>
      <c r="N45" t="s">
        <v>173</v>
      </c>
      <c r="O45" t="s">
        <v>44</v>
      </c>
      <c r="P45" t="s">
        <v>44</v>
      </c>
      <c r="Q45">
        <v>10</v>
      </c>
      <c r="R45">
        <v>125</v>
      </c>
      <c r="S45">
        <v>162</v>
      </c>
      <c r="T45">
        <v>125162</v>
      </c>
      <c r="U45">
        <v>0</v>
      </c>
      <c r="V45" t="s">
        <v>44</v>
      </c>
      <c r="W45" t="s">
        <v>44</v>
      </c>
      <c r="X45" t="s">
        <v>45</v>
      </c>
      <c r="Y45" s="248">
        <v>90862.91</v>
      </c>
      <c r="Z45" s="248">
        <v>0</v>
      </c>
      <c r="AA45" s="248">
        <v>79091.3</v>
      </c>
      <c r="AB45" s="248">
        <v>100000</v>
      </c>
      <c r="AC45" s="248">
        <v>0</v>
      </c>
      <c r="AD45" s="248">
        <v>78174.02</v>
      </c>
      <c r="AE45" s="248">
        <v>0</v>
      </c>
      <c r="AF45" s="248">
        <v>1191780.19</v>
      </c>
      <c r="AG45" s="248">
        <v>1200000</v>
      </c>
      <c r="AH45" s="248">
        <v>0</v>
      </c>
      <c r="AI45" s="248">
        <v>45185.21</v>
      </c>
      <c r="AJ45" s="248">
        <v>0</v>
      </c>
      <c r="AK45" s="248">
        <v>145677.70000000001</v>
      </c>
      <c r="AL45" s="248">
        <v>100000</v>
      </c>
      <c r="AM45" s="248">
        <v>0</v>
      </c>
      <c r="AN45" s="248">
        <v>78174.02</v>
      </c>
      <c r="AO45" s="248">
        <v>0</v>
      </c>
      <c r="AP45" s="248">
        <v>1112688.8899999999</v>
      </c>
      <c r="AQ45" s="248">
        <v>1100000</v>
      </c>
      <c r="AR45" s="248">
        <v>0</v>
      </c>
      <c r="AS45" s="248">
        <v>0</v>
      </c>
      <c r="AT45" s="248">
        <v>0</v>
      </c>
      <c r="AU45" s="248">
        <v>0</v>
      </c>
      <c r="AV45" s="248">
        <v>0</v>
      </c>
      <c r="AW45" s="248">
        <v>0</v>
      </c>
      <c r="AX45" s="248"/>
      <c r="AY45" s="248"/>
      <c r="AZ45" s="8" t="s">
        <v>14458</v>
      </c>
      <c r="BA45" s="8">
        <v>115231</v>
      </c>
      <c r="BB45" s="8">
        <v>100</v>
      </c>
      <c r="BC45" s="8" t="s">
        <v>12104</v>
      </c>
      <c r="BD45" s="8">
        <v>1162</v>
      </c>
      <c r="BE45" s="8" t="s">
        <v>15178</v>
      </c>
      <c r="BG45"/>
      <c r="BI45" s="248" t="s">
        <v>16014</v>
      </c>
      <c r="BJ45" s="8" t="s">
        <v>16270</v>
      </c>
    </row>
    <row r="46" spans="1:62" s="8" customFormat="1" x14ac:dyDescent="0.25">
      <c r="A46" t="str">
        <f t="shared" si="0"/>
        <v>DEPOSITORY CASH DREAMY DRAW JC</v>
      </c>
      <c r="B46" s="74" t="s">
        <v>12104</v>
      </c>
      <c r="C46" s="8" t="s">
        <v>14186</v>
      </c>
      <c r="D46"/>
      <c r="E46"/>
      <c r="F46">
        <v>100</v>
      </c>
      <c r="G46" t="s">
        <v>174</v>
      </c>
      <c r="H46" t="str">
        <f t="shared" si="1"/>
        <v>10</v>
      </c>
      <c r="I46" t="str">
        <f t="shared" si="2"/>
        <v>125</v>
      </c>
      <c r="J46" t="str">
        <f t="shared" si="3"/>
        <v>163</v>
      </c>
      <c r="K46" s="161" t="s">
        <v>175</v>
      </c>
      <c r="L46" t="s">
        <v>41</v>
      </c>
      <c r="M46"/>
      <c r="N46" t="s">
        <v>176</v>
      </c>
      <c r="O46" t="s">
        <v>44</v>
      </c>
      <c r="P46" t="s">
        <v>44</v>
      </c>
      <c r="Q46">
        <v>10</v>
      </c>
      <c r="R46">
        <v>125</v>
      </c>
      <c r="S46">
        <v>163</v>
      </c>
      <c r="T46">
        <v>125163</v>
      </c>
      <c r="U46">
        <v>0</v>
      </c>
      <c r="V46" t="s">
        <v>44</v>
      </c>
      <c r="W46" t="s">
        <v>44</v>
      </c>
      <c r="X46" t="s">
        <v>45</v>
      </c>
      <c r="Y46" s="248">
        <v>9317.66</v>
      </c>
      <c r="Z46" s="248">
        <v>0</v>
      </c>
      <c r="AA46" s="248">
        <v>52979.07</v>
      </c>
      <c r="AB46" s="248">
        <v>0</v>
      </c>
      <c r="AC46" s="248">
        <v>0</v>
      </c>
      <c r="AD46" s="248">
        <v>84317.86</v>
      </c>
      <c r="AE46" s="248">
        <v>0</v>
      </c>
      <c r="AF46" s="248">
        <v>777978.87</v>
      </c>
      <c r="AG46" s="248">
        <v>800000</v>
      </c>
      <c r="AH46" s="248">
        <v>0</v>
      </c>
      <c r="AI46" s="248">
        <v>21452.34</v>
      </c>
      <c r="AJ46" s="248">
        <v>0</v>
      </c>
      <c r="AK46" s="248">
        <v>87865.32</v>
      </c>
      <c r="AL46" s="248">
        <v>100000</v>
      </c>
      <c r="AM46" s="248">
        <v>0</v>
      </c>
      <c r="AN46" s="248">
        <v>84317.86</v>
      </c>
      <c r="AO46" s="248">
        <v>0</v>
      </c>
      <c r="AP46" s="248">
        <v>724999.8</v>
      </c>
      <c r="AQ46" s="248">
        <v>800000</v>
      </c>
      <c r="AR46" s="248">
        <v>0</v>
      </c>
      <c r="AS46" s="248">
        <v>0</v>
      </c>
      <c r="AT46" s="248">
        <v>0</v>
      </c>
      <c r="AU46" s="248">
        <v>0</v>
      </c>
      <c r="AV46" s="248">
        <v>0</v>
      </c>
      <c r="AW46" s="248">
        <v>0</v>
      </c>
      <c r="AX46" s="248"/>
      <c r="AY46" s="248"/>
      <c r="AZ46" s="8" t="s">
        <v>14458</v>
      </c>
      <c r="BA46" s="8">
        <v>115232</v>
      </c>
      <c r="BB46" s="8">
        <v>100</v>
      </c>
      <c r="BC46" s="8" t="s">
        <v>12104</v>
      </c>
      <c r="BD46" s="8">
        <v>1163</v>
      </c>
      <c r="BE46" s="8" t="s">
        <v>15178</v>
      </c>
      <c r="BG46"/>
      <c r="BI46" s="248" t="s">
        <v>16014</v>
      </c>
      <c r="BJ46" s="8" t="s">
        <v>16270</v>
      </c>
    </row>
    <row r="47" spans="1:62" s="8" customFormat="1" x14ac:dyDescent="0.25">
      <c r="A47" t="str">
        <f t="shared" si="0"/>
        <v>DEPOSITORY CASH DOWNTOWN JC</v>
      </c>
      <c r="B47" s="74" t="s">
        <v>12104</v>
      </c>
      <c r="C47" s="63" t="s">
        <v>10617</v>
      </c>
      <c r="D47"/>
      <c r="E47"/>
      <c r="F47">
        <v>100</v>
      </c>
      <c r="G47" t="s">
        <v>177</v>
      </c>
      <c r="H47" t="str">
        <f t="shared" si="1"/>
        <v>10</v>
      </c>
      <c r="I47" t="str">
        <f t="shared" si="2"/>
        <v>125</v>
      </c>
      <c r="J47" t="str">
        <f t="shared" si="3"/>
        <v>164</v>
      </c>
      <c r="K47" s="161" t="s">
        <v>178</v>
      </c>
      <c r="L47" t="s">
        <v>41</v>
      </c>
      <c r="M47"/>
      <c r="N47" t="s">
        <v>179</v>
      </c>
      <c r="O47" t="s">
        <v>44</v>
      </c>
      <c r="P47" t="s">
        <v>44</v>
      </c>
      <c r="Q47">
        <v>10</v>
      </c>
      <c r="R47">
        <v>125</v>
      </c>
      <c r="S47">
        <v>164</v>
      </c>
      <c r="T47">
        <v>125164</v>
      </c>
      <c r="U47">
        <v>0</v>
      </c>
      <c r="V47" t="s">
        <v>44</v>
      </c>
      <c r="W47" t="s">
        <v>44</v>
      </c>
      <c r="X47" t="s">
        <v>45</v>
      </c>
      <c r="Y47" s="248">
        <v>52198.18</v>
      </c>
      <c r="Z47" s="248">
        <v>0</v>
      </c>
      <c r="AA47" s="248">
        <v>111341.05</v>
      </c>
      <c r="AB47" s="248">
        <v>100000</v>
      </c>
      <c r="AC47" s="248">
        <v>0</v>
      </c>
      <c r="AD47" s="248">
        <v>11716.56</v>
      </c>
      <c r="AE47" s="248">
        <v>0</v>
      </c>
      <c r="AF47" s="248">
        <v>1551822.67</v>
      </c>
      <c r="AG47" s="248">
        <v>1500000</v>
      </c>
      <c r="AH47" s="248">
        <v>0</v>
      </c>
      <c r="AI47" s="248">
        <v>134463</v>
      </c>
      <c r="AJ47" s="248">
        <v>0</v>
      </c>
      <c r="AK47" s="248">
        <v>217735.18</v>
      </c>
      <c r="AL47" s="248">
        <v>300000</v>
      </c>
      <c r="AM47" s="248">
        <v>0</v>
      </c>
      <c r="AN47" s="248">
        <v>11716.56</v>
      </c>
      <c r="AO47" s="248">
        <v>0</v>
      </c>
      <c r="AP47" s="248">
        <v>1440481.62</v>
      </c>
      <c r="AQ47" s="248">
        <v>1400000</v>
      </c>
      <c r="AR47" s="248">
        <v>0</v>
      </c>
      <c r="AS47" s="248">
        <v>0</v>
      </c>
      <c r="AT47" s="248">
        <v>0</v>
      </c>
      <c r="AU47" s="248">
        <v>0</v>
      </c>
      <c r="AV47" s="248">
        <v>0</v>
      </c>
      <c r="AW47" s="248">
        <v>0</v>
      </c>
      <c r="AX47" s="248"/>
      <c r="AY47" s="248"/>
      <c r="AZ47" s="8" t="s">
        <v>14458</v>
      </c>
      <c r="BA47" s="8">
        <v>115233</v>
      </c>
      <c r="BB47" s="8">
        <v>100</v>
      </c>
      <c r="BC47" s="8" t="s">
        <v>12104</v>
      </c>
      <c r="BD47" s="8">
        <v>1164</v>
      </c>
      <c r="BE47" s="8" t="s">
        <v>15178</v>
      </c>
      <c r="BG47"/>
      <c r="BI47" s="248" t="s">
        <v>16014</v>
      </c>
      <c r="BJ47" s="8" t="s">
        <v>16270</v>
      </c>
    </row>
    <row r="48" spans="1:62" s="8" customFormat="1" x14ac:dyDescent="0.25">
      <c r="A48" t="str">
        <f t="shared" si="0"/>
        <v>DEPOSITORY CASH IRONWOOD JC</v>
      </c>
      <c r="B48" s="74" t="s">
        <v>12104</v>
      </c>
      <c r="C48" s="8" t="s">
        <v>10618</v>
      </c>
      <c r="D48"/>
      <c r="E48"/>
      <c r="F48">
        <v>100</v>
      </c>
      <c r="G48" t="s">
        <v>180</v>
      </c>
      <c r="H48" t="str">
        <f t="shared" si="1"/>
        <v>10</v>
      </c>
      <c r="I48" t="str">
        <f t="shared" si="2"/>
        <v>125</v>
      </c>
      <c r="J48" t="str">
        <f t="shared" si="3"/>
        <v>165</v>
      </c>
      <c r="K48" s="161" t="s">
        <v>181</v>
      </c>
      <c r="L48" t="s">
        <v>41</v>
      </c>
      <c r="M48"/>
      <c r="N48" t="s">
        <v>182</v>
      </c>
      <c r="O48" t="s">
        <v>44</v>
      </c>
      <c r="P48" t="s">
        <v>44</v>
      </c>
      <c r="Q48">
        <v>10</v>
      </c>
      <c r="R48">
        <v>125</v>
      </c>
      <c r="S48">
        <v>165</v>
      </c>
      <c r="T48">
        <v>125165</v>
      </c>
      <c r="U48">
        <v>0</v>
      </c>
      <c r="V48" t="s">
        <v>44</v>
      </c>
      <c r="W48" t="s">
        <v>44</v>
      </c>
      <c r="X48" t="s">
        <v>45</v>
      </c>
      <c r="Y48" s="248">
        <v>71589.73</v>
      </c>
      <c r="Z48" s="248">
        <v>0</v>
      </c>
      <c r="AA48" s="248">
        <v>44294.65</v>
      </c>
      <c r="AB48" s="248">
        <v>100000</v>
      </c>
      <c r="AC48" s="248">
        <v>0</v>
      </c>
      <c r="AD48" s="248">
        <v>83864.89</v>
      </c>
      <c r="AE48" s="248">
        <v>0</v>
      </c>
      <c r="AF48" s="248">
        <v>532019.49</v>
      </c>
      <c r="AG48" s="248">
        <v>600000</v>
      </c>
      <c r="AH48" s="248">
        <v>0</v>
      </c>
      <c r="AI48" s="248">
        <v>17726.04</v>
      </c>
      <c r="AJ48" s="248">
        <v>0</v>
      </c>
      <c r="AK48" s="248">
        <v>53863.69</v>
      </c>
      <c r="AL48" s="248">
        <v>0</v>
      </c>
      <c r="AM48" s="248">
        <v>0</v>
      </c>
      <c r="AN48" s="248">
        <v>83864.89</v>
      </c>
      <c r="AO48" s="248">
        <v>0</v>
      </c>
      <c r="AP48" s="248">
        <v>487724.84</v>
      </c>
      <c r="AQ48" s="248">
        <v>500000</v>
      </c>
      <c r="AR48" s="248">
        <v>0</v>
      </c>
      <c r="AS48" s="248">
        <v>0</v>
      </c>
      <c r="AT48" s="248">
        <v>0</v>
      </c>
      <c r="AU48" s="248">
        <v>0</v>
      </c>
      <c r="AV48" s="248">
        <v>0</v>
      </c>
      <c r="AW48" s="248">
        <v>0</v>
      </c>
      <c r="AX48" s="248"/>
      <c r="AY48" s="248"/>
      <c r="AZ48" s="8" t="s">
        <v>14458</v>
      </c>
      <c r="BA48" s="8">
        <v>115234</v>
      </c>
      <c r="BB48" s="8">
        <v>100</v>
      </c>
      <c r="BC48" s="8" t="s">
        <v>12104</v>
      </c>
      <c r="BD48" s="8">
        <v>1165</v>
      </c>
      <c r="BE48" s="8" t="s">
        <v>15178</v>
      </c>
      <c r="BG48"/>
      <c r="BI48" s="248" t="s">
        <v>16014</v>
      </c>
      <c r="BJ48" s="8" t="s">
        <v>16270</v>
      </c>
    </row>
    <row r="49" spans="1:62" s="8" customFormat="1" x14ac:dyDescent="0.25">
      <c r="A49" t="str">
        <f t="shared" si="0"/>
        <v>DEPOSITORY CASH WHITE TANKS JC</v>
      </c>
      <c r="B49" s="74" t="s">
        <v>12104</v>
      </c>
      <c r="C49" s="63" t="s">
        <v>14187</v>
      </c>
      <c r="D49"/>
      <c r="E49"/>
      <c r="F49">
        <v>100</v>
      </c>
      <c r="G49" t="s">
        <v>183</v>
      </c>
      <c r="H49" t="str">
        <f t="shared" si="1"/>
        <v>10</v>
      </c>
      <c r="I49" t="str">
        <f t="shared" si="2"/>
        <v>125</v>
      </c>
      <c r="J49" t="str">
        <f t="shared" si="3"/>
        <v>166</v>
      </c>
      <c r="K49" s="161" t="s">
        <v>184</v>
      </c>
      <c r="L49" t="s">
        <v>41</v>
      </c>
      <c r="M49"/>
      <c r="N49" t="s">
        <v>185</v>
      </c>
      <c r="O49" t="s">
        <v>44</v>
      </c>
      <c r="P49" t="s">
        <v>44</v>
      </c>
      <c r="Q49">
        <v>10</v>
      </c>
      <c r="R49">
        <v>125</v>
      </c>
      <c r="S49">
        <v>166</v>
      </c>
      <c r="T49">
        <v>125166</v>
      </c>
      <c r="U49">
        <v>0</v>
      </c>
      <c r="V49" t="s">
        <v>44</v>
      </c>
      <c r="W49" t="s">
        <v>44</v>
      </c>
      <c r="X49" t="s">
        <v>45</v>
      </c>
      <c r="Y49" s="248">
        <v>66866.12</v>
      </c>
      <c r="Z49" s="248">
        <v>0</v>
      </c>
      <c r="AA49" s="248">
        <v>119128.84</v>
      </c>
      <c r="AB49" s="248">
        <v>100000</v>
      </c>
      <c r="AC49" s="248">
        <v>0</v>
      </c>
      <c r="AD49" s="248">
        <v>86263.91</v>
      </c>
      <c r="AE49" s="248">
        <v>0</v>
      </c>
      <c r="AF49" s="248">
        <v>1799731.05</v>
      </c>
      <c r="AG49" s="248">
        <v>1800000</v>
      </c>
      <c r="AH49" s="248">
        <v>0</v>
      </c>
      <c r="AI49" s="248">
        <v>61527.43</v>
      </c>
      <c r="AJ49" s="248">
        <v>0</v>
      </c>
      <c r="AK49" s="248">
        <v>205338.69</v>
      </c>
      <c r="AL49" s="248">
        <v>200000</v>
      </c>
      <c r="AM49" s="248">
        <v>0</v>
      </c>
      <c r="AN49" s="248">
        <v>86263.91</v>
      </c>
      <c r="AO49" s="248">
        <v>0</v>
      </c>
      <c r="AP49" s="248">
        <v>1680602.21</v>
      </c>
      <c r="AQ49" s="248">
        <v>1700000</v>
      </c>
      <c r="AR49" s="248">
        <v>0</v>
      </c>
      <c r="AS49" s="248">
        <v>0</v>
      </c>
      <c r="AT49" s="248">
        <v>0</v>
      </c>
      <c r="AU49" s="248">
        <v>0</v>
      </c>
      <c r="AV49" s="248">
        <v>0</v>
      </c>
      <c r="AW49" s="248">
        <v>0</v>
      </c>
      <c r="AX49" s="248"/>
      <c r="AY49" s="248"/>
      <c r="AZ49" s="8" t="s">
        <v>14458</v>
      </c>
      <c r="BA49" s="8">
        <v>115235</v>
      </c>
      <c r="BB49" s="8">
        <v>100</v>
      </c>
      <c r="BC49" s="8" t="s">
        <v>12104</v>
      </c>
      <c r="BD49" s="8">
        <v>1166</v>
      </c>
      <c r="BE49" s="8" t="s">
        <v>15178</v>
      </c>
      <c r="BG49"/>
      <c r="BI49" s="248" t="s">
        <v>16014</v>
      </c>
      <c r="BJ49" s="8" t="s">
        <v>16270</v>
      </c>
    </row>
    <row r="50" spans="1:62" s="8" customFormat="1" x14ac:dyDescent="0.25">
      <c r="A50" t="str">
        <f t="shared" si="0"/>
        <v>DEPOSITORY CASH E MESA JC</v>
      </c>
      <c r="B50" s="74" t="s">
        <v>12104</v>
      </c>
      <c r="C50" s="8" t="s">
        <v>14188</v>
      </c>
      <c r="D50"/>
      <c r="E50"/>
      <c r="F50">
        <v>100</v>
      </c>
      <c r="G50" t="s">
        <v>186</v>
      </c>
      <c r="H50" t="str">
        <f t="shared" si="1"/>
        <v>10</v>
      </c>
      <c r="I50" t="str">
        <f t="shared" si="2"/>
        <v>125</v>
      </c>
      <c r="J50" t="str">
        <f t="shared" si="3"/>
        <v>167</v>
      </c>
      <c r="K50" s="161" t="s">
        <v>187</v>
      </c>
      <c r="L50" t="s">
        <v>41</v>
      </c>
      <c r="M50"/>
      <c r="N50" t="s">
        <v>188</v>
      </c>
      <c r="O50" t="s">
        <v>44</v>
      </c>
      <c r="P50" t="s">
        <v>44</v>
      </c>
      <c r="Q50">
        <v>10</v>
      </c>
      <c r="R50">
        <v>125</v>
      </c>
      <c r="S50">
        <v>167</v>
      </c>
      <c r="T50">
        <v>125167</v>
      </c>
      <c r="U50">
        <v>0</v>
      </c>
      <c r="V50" t="s">
        <v>44</v>
      </c>
      <c r="W50" t="s">
        <v>44</v>
      </c>
      <c r="X50" t="s">
        <v>45</v>
      </c>
      <c r="Y50" s="248">
        <v>67326.19</v>
      </c>
      <c r="Z50" s="248">
        <v>0</v>
      </c>
      <c r="AA50" s="248">
        <v>87122.63</v>
      </c>
      <c r="AB50" s="248">
        <v>100000</v>
      </c>
      <c r="AC50" s="248">
        <v>0</v>
      </c>
      <c r="AD50" s="248">
        <v>94787.31</v>
      </c>
      <c r="AE50" s="248">
        <v>0</v>
      </c>
      <c r="AF50" s="248">
        <v>1259661.51</v>
      </c>
      <c r="AG50" s="248">
        <v>1300000</v>
      </c>
      <c r="AH50" s="248">
        <v>0</v>
      </c>
      <c r="AI50" s="248">
        <v>118605.3</v>
      </c>
      <c r="AJ50" s="248">
        <v>0</v>
      </c>
      <c r="AK50" s="248">
        <v>148720.89000000001</v>
      </c>
      <c r="AL50" s="248">
        <v>200000</v>
      </c>
      <c r="AM50" s="248">
        <v>0</v>
      </c>
      <c r="AN50" s="248">
        <v>94787.31</v>
      </c>
      <c r="AO50" s="248">
        <v>0</v>
      </c>
      <c r="AP50" s="248">
        <v>1172538.8799999999</v>
      </c>
      <c r="AQ50" s="248">
        <v>1200000</v>
      </c>
      <c r="AR50" s="248">
        <v>0</v>
      </c>
      <c r="AS50" s="248">
        <v>0</v>
      </c>
      <c r="AT50" s="248">
        <v>0</v>
      </c>
      <c r="AU50" s="248">
        <v>0</v>
      </c>
      <c r="AV50" s="248">
        <v>0</v>
      </c>
      <c r="AW50" s="248">
        <v>0</v>
      </c>
      <c r="AX50" s="248"/>
      <c r="AY50" s="248"/>
      <c r="AZ50" s="8" t="s">
        <v>14458</v>
      </c>
      <c r="BA50" s="8">
        <v>115236</v>
      </c>
      <c r="BB50" s="8">
        <v>100</v>
      </c>
      <c r="BC50" s="8" t="s">
        <v>12104</v>
      </c>
      <c r="BD50" s="8">
        <v>1167</v>
      </c>
      <c r="BE50" s="8" t="s">
        <v>15178</v>
      </c>
      <c r="BG50"/>
      <c r="BI50" s="248" t="s">
        <v>16014</v>
      </c>
      <c r="BJ50" s="8" t="s">
        <v>16270</v>
      </c>
    </row>
    <row r="51" spans="1:62" s="8" customFormat="1" x14ac:dyDescent="0.25">
      <c r="A51" t="str">
        <f t="shared" si="0"/>
        <v>DEPOSITORY CASH ARCADIA BILTMORE JC</v>
      </c>
      <c r="B51" s="74" t="s">
        <v>12104</v>
      </c>
      <c r="C51" s="63" t="s">
        <v>14189</v>
      </c>
      <c r="D51"/>
      <c r="E51"/>
      <c r="F51">
        <v>100</v>
      </c>
      <c r="G51" t="s">
        <v>189</v>
      </c>
      <c r="H51" t="str">
        <f t="shared" si="1"/>
        <v>10</v>
      </c>
      <c r="I51" t="str">
        <f t="shared" si="2"/>
        <v>125</v>
      </c>
      <c r="J51" t="str">
        <f t="shared" si="3"/>
        <v>168</v>
      </c>
      <c r="K51" s="161" t="s">
        <v>190</v>
      </c>
      <c r="L51" t="s">
        <v>41</v>
      </c>
      <c r="M51"/>
      <c r="N51" t="s">
        <v>191</v>
      </c>
      <c r="O51" t="s">
        <v>44</v>
      </c>
      <c r="P51" t="s">
        <v>44</v>
      </c>
      <c r="Q51">
        <v>10</v>
      </c>
      <c r="R51">
        <v>125</v>
      </c>
      <c r="S51">
        <v>168</v>
      </c>
      <c r="T51">
        <v>125168</v>
      </c>
      <c r="U51">
        <v>0</v>
      </c>
      <c r="V51" t="s">
        <v>44</v>
      </c>
      <c r="W51" t="s">
        <v>44</v>
      </c>
      <c r="X51" t="s">
        <v>45</v>
      </c>
      <c r="Y51" s="248">
        <v>8194.43</v>
      </c>
      <c r="Z51" s="248">
        <v>0</v>
      </c>
      <c r="AA51" s="248">
        <v>61022.93</v>
      </c>
      <c r="AB51" s="248">
        <v>0</v>
      </c>
      <c r="AC51" s="248">
        <v>0</v>
      </c>
      <c r="AD51" s="248">
        <v>83279.600000000006</v>
      </c>
      <c r="AE51" s="248">
        <v>0</v>
      </c>
      <c r="AF51" s="248">
        <v>785937.76</v>
      </c>
      <c r="AG51" s="248">
        <v>800000</v>
      </c>
      <c r="AH51" s="248">
        <v>0</v>
      </c>
      <c r="AI51" s="248">
        <v>121921.51</v>
      </c>
      <c r="AJ51" s="248">
        <v>0</v>
      </c>
      <c r="AK51" s="248">
        <v>86272.92</v>
      </c>
      <c r="AL51" s="248">
        <v>200000</v>
      </c>
      <c r="AM51" s="248">
        <v>0</v>
      </c>
      <c r="AN51" s="248">
        <v>83279.600000000006</v>
      </c>
      <c r="AO51" s="248">
        <v>0</v>
      </c>
      <c r="AP51" s="248">
        <v>724914.83</v>
      </c>
      <c r="AQ51" s="248">
        <v>800000</v>
      </c>
      <c r="AR51" s="248">
        <v>0</v>
      </c>
      <c r="AS51" s="248">
        <v>0</v>
      </c>
      <c r="AT51" s="248">
        <v>0</v>
      </c>
      <c r="AU51" s="248">
        <v>0</v>
      </c>
      <c r="AV51" s="248">
        <v>0</v>
      </c>
      <c r="AW51" s="248">
        <v>0</v>
      </c>
      <c r="AX51" s="248"/>
      <c r="AY51" s="248"/>
      <c r="AZ51" s="8" t="s">
        <v>14458</v>
      </c>
      <c r="BA51" s="8">
        <v>115237</v>
      </c>
      <c r="BB51" s="8">
        <v>100</v>
      </c>
      <c r="BC51" s="8" t="s">
        <v>12104</v>
      </c>
      <c r="BD51" s="8">
        <v>1168</v>
      </c>
      <c r="BE51" s="8" t="s">
        <v>15178</v>
      </c>
      <c r="BG51"/>
      <c r="BI51" s="248" t="s">
        <v>16014</v>
      </c>
      <c r="BJ51" s="8" t="s">
        <v>16270</v>
      </c>
    </row>
    <row r="52" spans="1:62" s="8" customFormat="1" x14ac:dyDescent="0.25">
      <c r="A52" t="str">
        <f t="shared" si="0"/>
        <v>DEPOSITORY CASH MARYVALE JC</v>
      </c>
      <c r="B52" s="74" t="s">
        <v>12104</v>
      </c>
      <c r="C52" s="8" t="s">
        <v>10619</v>
      </c>
      <c r="D52"/>
      <c r="E52"/>
      <c r="F52">
        <v>100</v>
      </c>
      <c r="G52" t="s">
        <v>192</v>
      </c>
      <c r="H52" t="str">
        <f t="shared" si="1"/>
        <v>10</v>
      </c>
      <c r="I52" t="str">
        <f t="shared" si="2"/>
        <v>125</v>
      </c>
      <c r="J52" t="str">
        <f t="shared" si="3"/>
        <v>169</v>
      </c>
      <c r="K52" s="161" t="s">
        <v>193</v>
      </c>
      <c r="L52" t="s">
        <v>41</v>
      </c>
      <c r="M52"/>
      <c r="N52" t="s">
        <v>194</v>
      </c>
      <c r="O52" t="s">
        <v>44</v>
      </c>
      <c r="P52" t="s">
        <v>44</v>
      </c>
      <c r="Q52">
        <v>10</v>
      </c>
      <c r="R52">
        <v>125</v>
      </c>
      <c r="S52">
        <v>169</v>
      </c>
      <c r="T52">
        <v>125169</v>
      </c>
      <c r="U52">
        <v>0</v>
      </c>
      <c r="V52" t="s">
        <v>44</v>
      </c>
      <c r="W52" t="s">
        <v>44</v>
      </c>
      <c r="X52" t="s">
        <v>45</v>
      </c>
      <c r="Y52" s="248">
        <v>85290.54</v>
      </c>
      <c r="Z52" s="248">
        <v>0</v>
      </c>
      <c r="AA52" s="248">
        <v>56768.89</v>
      </c>
      <c r="AB52" s="248">
        <v>100000</v>
      </c>
      <c r="AC52" s="248">
        <v>0</v>
      </c>
      <c r="AD52" s="248">
        <v>26097.5</v>
      </c>
      <c r="AE52" s="248">
        <v>0</v>
      </c>
      <c r="AF52" s="248">
        <v>815961.93</v>
      </c>
      <c r="AG52" s="248">
        <v>800000</v>
      </c>
      <c r="AH52" s="248">
        <v>0</v>
      </c>
      <c r="AI52" s="248">
        <v>85227.74</v>
      </c>
      <c r="AJ52" s="248">
        <v>0</v>
      </c>
      <c r="AK52" s="248">
        <v>100062.8</v>
      </c>
      <c r="AL52" s="248">
        <v>100000</v>
      </c>
      <c r="AM52" s="248">
        <v>0</v>
      </c>
      <c r="AN52" s="248">
        <v>26097.5</v>
      </c>
      <c r="AO52" s="248">
        <v>0</v>
      </c>
      <c r="AP52" s="248">
        <v>759193.04</v>
      </c>
      <c r="AQ52" s="248">
        <v>700000</v>
      </c>
      <c r="AR52" s="248">
        <v>0</v>
      </c>
      <c r="AS52" s="248">
        <v>0</v>
      </c>
      <c r="AT52" s="248">
        <v>0</v>
      </c>
      <c r="AU52" s="248">
        <v>0</v>
      </c>
      <c r="AV52" s="248">
        <v>0</v>
      </c>
      <c r="AW52" s="248">
        <v>0</v>
      </c>
      <c r="AX52" s="248"/>
      <c r="AY52" s="248"/>
      <c r="AZ52" s="8" t="s">
        <v>14458</v>
      </c>
      <c r="BA52" s="8">
        <v>115238</v>
      </c>
      <c r="BB52" s="8">
        <v>100</v>
      </c>
      <c r="BC52" s="8" t="s">
        <v>12104</v>
      </c>
      <c r="BD52" s="8">
        <v>1169</v>
      </c>
      <c r="BE52" s="8" t="s">
        <v>15178</v>
      </c>
      <c r="BG52"/>
      <c r="BI52" s="248" t="s">
        <v>16014</v>
      </c>
      <c r="BJ52" s="8" t="s">
        <v>16270</v>
      </c>
    </row>
    <row r="53" spans="1:62" s="8" customFormat="1" x14ac:dyDescent="0.25">
      <c r="A53" t="str">
        <f t="shared" si="0"/>
        <v>DEPOSITORY CASH W MESA JC</v>
      </c>
      <c r="B53" s="74" t="s">
        <v>12104</v>
      </c>
      <c r="C53" s="63" t="s">
        <v>10620</v>
      </c>
      <c r="D53"/>
      <c r="E53"/>
      <c r="F53">
        <v>100</v>
      </c>
      <c r="G53" t="s">
        <v>195</v>
      </c>
      <c r="H53" t="str">
        <f t="shared" si="1"/>
        <v>10</v>
      </c>
      <c r="I53" t="str">
        <f t="shared" si="2"/>
        <v>125</v>
      </c>
      <c r="J53" t="str">
        <f t="shared" si="3"/>
        <v>170</v>
      </c>
      <c r="K53" s="161" t="s">
        <v>196</v>
      </c>
      <c r="L53" t="s">
        <v>41</v>
      </c>
      <c r="M53"/>
      <c r="N53" t="s">
        <v>197</v>
      </c>
      <c r="O53" t="s">
        <v>44</v>
      </c>
      <c r="P53" t="s">
        <v>44</v>
      </c>
      <c r="Q53">
        <v>10</v>
      </c>
      <c r="R53">
        <v>125</v>
      </c>
      <c r="S53">
        <v>170</v>
      </c>
      <c r="T53">
        <v>125170</v>
      </c>
      <c r="U53">
        <v>0</v>
      </c>
      <c r="V53" t="s">
        <v>44</v>
      </c>
      <c r="W53" t="s">
        <v>44</v>
      </c>
      <c r="X53" t="s">
        <v>45</v>
      </c>
      <c r="Y53" s="248">
        <v>99231.33</v>
      </c>
      <c r="Z53" s="248">
        <v>0</v>
      </c>
      <c r="AA53" s="248">
        <v>134531.85</v>
      </c>
      <c r="AB53" s="248">
        <v>200000</v>
      </c>
      <c r="AC53" s="248">
        <v>0</v>
      </c>
      <c r="AD53" s="248">
        <v>17621.21</v>
      </c>
      <c r="AE53" s="248">
        <v>0</v>
      </c>
      <c r="AF53" s="248">
        <v>1816141.97</v>
      </c>
      <c r="AG53" s="248">
        <v>1800000</v>
      </c>
      <c r="AH53" s="248">
        <v>0</v>
      </c>
      <c r="AI53" s="248">
        <v>90021.69</v>
      </c>
      <c r="AJ53" s="248">
        <v>0</v>
      </c>
      <c r="AK53" s="248">
        <v>209209.64</v>
      </c>
      <c r="AL53" s="248">
        <v>200000</v>
      </c>
      <c r="AM53" s="248">
        <v>0</v>
      </c>
      <c r="AN53" s="248">
        <v>17621.21</v>
      </c>
      <c r="AO53" s="248">
        <v>0</v>
      </c>
      <c r="AP53" s="248">
        <v>1681610.12</v>
      </c>
      <c r="AQ53" s="248">
        <v>1600000</v>
      </c>
      <c r="AR53" s="248">
        <v>0</v>
      </c>
      <c r="AS53" s="248">
        <v>0</v>
      </c>
      <c r="AT53" s="248">
        <v>0</v>
      </c>
      <c r="AU53" s="248">
        <v>0</v>
      </c>
      <c r="AV53" s="248">
        <v>0</v>
      </c>
      <c r="AW53" s="248">
        <v>0</v>
      </c>
      <c r="AX53" s="248"/>
      <c r="AY53" s="248"/>
      <c r="AZ53" s="8" t="s">
        <v>14458</v>
      </c>
      <c r="BA53" s="8">
        <v>115239</v>
      </c>
      <c r="BB53" s="8">
        <v>100</v>
      </c>
      <c r="BC53" s="8" t="s">
        <v>12104</v>
      </c>
      <c r="BD53" s="8">
        <v>1170</v>
      </c>
      <c r="BE53" s="8" t="s">
        <v>15178</v>
      </c>
      <c r="BG53"/>
      <c r="BI53" s="248" t="s">
        <v>16014</v>
      </c>
      <c r="BJ53" s="8" t="s">
        <v>16270</v>
      </c>
    </row>
    <row r="54" spans="1:62" s="8" customFormat="1" x14ac:dyDescent="0.25">
      <c r="A54" t="str">
        <f t="shared" si="0"/>
        <v>DEPOSITORY CASH SAN MARCOS JC</v>
      </c>
      <c r="B54" s="74" t="s">
        <v>12104</v>
      </c>
      <c r="C54" s="8" t="s">
        <v>14190</v>
      </c>
      <c r="D54"/>
      <c r="E54"/>
      <c r="F54">
        <v>100</v>
      </c>
      <c r="G54" t="s">
        <v>198</v>
      </c>
      <c r="H54" t="str">
        <f t="shared" si="1"/>
        <v>10</v>
      </c>
      <c r="I54" t="str">
        <f t="shared" si="2"/>
        <v>125</v>
      </c>
      <c r="J54" t="str">
        <f t="shared" si="3"/>
        <v>171</v>
      </c>
      <c r="K54" s="161" t="s">
        <v>199</v>
      </c>
      <c r="L54" t="s">
        <v>41</v>
      </c>
      <c r="M54"/>
      <c r="N54" t="s">
        <v>200</v>
      </c>
      <c r="O54" t="s">
        <v>44</v>
      </c>
      <c r="P54" t="s">
        <v>44</v>
      </c>
      <c r="Q54">
        <v>10</v>
      </c>
      <c r="R54">
        <v>125</v>
      </c>
      <c r="S54">
        <v>171</v>
      </c>
      <c r="T54">
        <v>125171</v>
      </c>
      <c r="U54">
        <v>0</v>
      </c>
      <c r="V54" t="s">
        <v>44</v>
      </c>
      <c r="W54" t="s">
        <v>44</v>
      </c>
      <c r="X54" t="s">
        <v>45</v>
      </c>
      <c r="Y54" s="248">
        <v>46132.160000000003</v>
      </c>
      <c r="Z54" s="248">
        <v>0</v>
      </c>
      <c r="AA54" s="248">
        <v>115365.31</v>
      </c>
      <c r="AB54" s="248">
        <v>100000</v>
      </c>
      <c r="AC54" s="248">
        <v>0</v>
      </c>
      <c r="AD54" s="248">
        <v>67360.070000000007</v>
      </c>
      <c r="AE54" s="248">
        <v>0</v>
      </c>
      <c r="AF54" s="248">
        <v>1494137.4</v>
      </c>
      <c r="AG54" s="248">
        <v>1500000</v>
      </c>
      <c r="AH54" s="248">
        <v>0</v>
      </c>
      <c r="AI54" s="248">
        <v>68740.81</v>
      </c>
      <c r="AJ54" s="248">
        <v>0</v>
      </c>
      <c r="AK54" s="248">
        <v>177391.35</v>
      </c>
      <c r="AL54" s="248">
        <v>200000</v>
      </c>
      <c r="AM54" s="248">
        <v>0</v>
      </c>
      <c r="AN54" s="248">
        <v>67360.070000000007</v>
      </c>
      <c r="AO54" s="248">
        <v>0</v>
      </c>
      <c r="AP54" s="248">
        <v>1378772.09</v>
      </c>
      <c r="AQ54" s="248">
        <v>1400000</v>
      </c>
      <c r="AR54" s="248">
        <v>0</v>
      </c>
      <c r="AS54" s="248">
        <v>0</v>
      </c>
      <c r="AT54" s="248">
        <v>0</v>
      </c>
      <c r="AU54" s="248">
        <v>0</v>
      </c>
      <c r="AV54" s="248">
        <v>0</v>
      </c>
      <c r="AW54" s="248">
        <v>0</v>
      </c>
      <c r="AX54" s="248"/>
      <c r="AY54" s="248"/>
      <c r="AZ54" s="8" t="s">
        <v>14458</v>
      </c>
      <c r="BA54" s="8">
        <v>115240</v>
      </c>
      <c r="BB54" s="8">
        <v>100</v>
      </c>
      <c r="BC54" s="8" t="s">
        <v>12104</v>
      </c>
      <c r="BD54" s="8">
        <v>1171</v>
      </c>
      <c r="BE54" s="8" t="s">
        <v>15178</v>
      </c>
      <c r="BG54"/>
      <c r="BI54" s="248" t="s">
        <v>16014</v>
      </c>
      <c r="BJ54" s="8" t="s">
        <v>16270</v>
      </c>
    </row>
    <row r="55" spans="1:62" s="8" customFormat="1" x14ac:dyDescent="0.25">
      <c r="A55" t="str">
        <f t="shared" si="0"/>
        <v>DEPOSITORY CASH MANISTEE JC</v>
      </c>
      <c r="B55" s="74" t="s">
        <v>12104</v>
      </c>
      <c r="C55" s="63" t="s">
        <v>14191</v>
      </c>
      <c r="D55"/>
      <c r="E55"/>
      <c r="F55">
        <v>100</v>
      </c>
      <c r="G55" t="s">
        <v>201</v>
      </c>
      <c r="H55" t="str">
        <f t="shared" si="1"/>
        <v>10</v>
      </c>
      <c r="I55" t="str">
        <f t="shared" si="2"/>
        <v>125</v>
      </c>
      <c r="J55" t="str">
        <f t="shared" si="3"/>
        <v>172</v>
      </c>
      <c r="K55" s="161" t="s">
        <v>202</v>
      </c>
      <c r="L55" t="s">
        <v>41</v>
      </c>
      <c r="M55"/>
      <c r="N55" t="s">
        <v>203</v>
      </c>
      <c r="O55" t="s">
        <v>44</v>
      </c>
      <c r="P55" t="s">
        <v>44</v>
      </c>
      <c r="Q55">
        <v>10</v>
      </c>
      <c r="R55">
        <v>125</v>
      </c>
      <c r="S55">
        <v>172</v>
      </c>
      <c r="T55">
        <v>125172</v>
      </c>
      <c r="U55">
        <v>0</v>
      </c>
      <c r="V55" t="s">
        <v>44</v>
      </c>
      <c r="W55" t="s">
        <v>44</v>
      </c>
      <c r="X55" t="s">
        <v>45</v>
      </c>
      <c r="Y55" s="248">
        <v>95967.42</v>
      </c>
      <c r="Z55" s="248">
        <v>0</v>
      </c>
      <c r="AA55" s="248">
        <v>73007.78</v>
      </c>
      <c r="AB55" s="248">
        <v>100000</v>
      </c>
      <c r="AC55" s="248">
        <v>0</v>
      </c>
      <c r="AD55" s="248">
        <v>73175.570000000007</v>
      </c>
      <c r="AE55" s="248">
        <v>0</v>
      </c>
      <c r="AF55" s="248">
        <v>1095799.6299999999</v>
      </c>
      <c r="AG55" s="248">
        <v>1100000</v>
      </c>
      <c r="AH55" s="248">
        <v>0</v>
      </c>
      <c r="AI55" s="248">
        <v>68374.759999999995</v>
      </c>
      <c r="AJ55" s="248">
        <v>0</v>
      </c>
      <c r="AK55" s="248">
        <v>127592.66</v>
      </c>
      <c r="AL55" s="248">
        <v>100000</v>
      </c>
      <c r="AM55" s="248">
        <v>0</v>
      </c>
      <c r="AN55" s="248">
        <v>73175.570000000007</v>
      </c>
      <c r="AO55" s="248">
        <v>0</v>
      </c>
      <c r="AP55" s="248">
        <v>1022791.85</v>
      </c>
      <c r="AQ55" s="248">
        <v>1000000</v>
      </c>
      <c r="AR55" s="248">
        <v>0</v>
      </c>
      <c r="AS55" s="248">
        <v>0</v>
      </c>
      <c r="AT55" s="248">
        <v>0</v>
      </c>
      <c r="AU55" s="248">
        <v>0</v>
      </c>
      <c r="AV55" s="248">
        <v>0</v>
      </c>
      <c r="AW55" s="248">
        <v>0</v>
      </c>
      <c r="AX55" s="248"/>
      <c r="AY55" s="248"/>
      <c r="AZ55" s="8" t="s">
        <v>14458</v>
      </c>
      <c r="BA55" s="8">
        <v>115241</v>
      </c>
      <c r="BB55" s="8">
        <v>100</v>
      </c>
      <c r="BC55" s="8" t="s">
        <v>12104</v>
      </c>
      <c r="BD55" s="8">
        <v>1172</v>
      </c>
      <c r="BE55" s="8" t="s">
        <v>15178</v>
      </c>
      <c r="BG55"/>
      <c r="BI55" s="248" t="s">
        <v>16014</v>
      </c>
      <c r="BJ55" s="8" t="s">
        <v>16270</v>
      </c>
    </row>
    <row r="56" spans="1:62" s="8" customFormat="1" x14ac:dyDescent="0.25">
      <c r="A56" t="str">
        <f t="shared" si="0"/>
        <v>DEPOSITORY CASH N MESA JC</v>
      </c>
      <c r="B56" s="74" t="s">
        <v>12104</v>
      </c>
      <c r="C56" s="8" t="s">
        <v>10621</v>
      </c>
      <c r="D56"/>
      <c r="E56"/>
      <c r="F56">
        <v>100</v>
      </c>
      <c r="G56" t="s">
        <v>204</v>
      </c>
      <c r="H56" t="str">
        <f t="shared" si="1"/>
        <v>10</v>
      </c>
      <c r="I56" t="str">
        <f t="shared" si="2"/>
        <v>125</v>
      </c>
      <c r="J56" t="str">
        <f t="shared" si="3"/>
        <v>173</v>
      </c>
      <c r="K56" s="161" t="s">
        <v>205</v>
      </c>
      <c r="L56" t="s">
        <v>41</v>
      </c>
      <c r="M56"/>
      <c r="N56" t="s">
        <v>206</v>
      </c>
      <c r="O56" t="s">
        <v>44</v>
      </c>
      <c r="P56" t="s">
        <v>44</v>
      </c>
      <c r="Q56">
        <v>10</v>
      </c>
      <c r="R56">
        <v>125</v>
      </c>
      <c r="S56">
        <v>173</v>
      </c>
      <c r="T56">
        <v>125173</v>
      </c>
      <c r="U56">
        <v>0</v>
      </c>
      <c r="V56" t="s">
        <v>44</v>
      </c>
      <c r="W56" t="s">
        <v>44</v>
      </c>
      <c r="X56" t="s">
        <v>45</v>
      </c>
      <c r="Y56" s="248">
        <v>44851.5</v>
      </c>
      <c r="Z56" s="248">
        <v>0</v>
      </c>
      <c r="AA56" s="248">
        <v>129175.83</v>
      </c>
      <c r="AB56" s="248">
        <v>100000</v>
      </c>
      <c r="AC56" s="248">
        <v>0</v>
      </c>
      <c r="AD56" s="248">
        <v>2450.96</v>
      </c>
      <c r="AE56" s="248">
        <v>0</v>
      </c>
      <c r="AF56" s="248">
        <v>1871576.37</v>
      </c>
      <c r="AG56" s="248">
        <v>1800000</v>
      </c>
      <c r="AH56" s="248">
        <v>0</v>
      </c>
      <c r="AI56" s="248">
        <v>138301.97</v>
      </c>
      <c r="AJ56" s="248">
        <v>0</v>
      </c>
      <c r="AK56" s="248">
        <v>206549.53</v>
      </c>
      <c r="AL56" s="248">
        <v>300000</v>
      </c>
      <c r="AM56" s="248">
        <v>0</v>
      </c>
      <c r="AN56" s="248">
        <v>2450.96</v>
      </c>
      <c r="AO56" s="248">
        <v>0</v>
      </c>
      <c r="AP56" s="248">
        <v>1742400.54</v>
      </c>
      <c r="AQ56" s="248">
        <v>1700000</v>
      </c>
      <c r="AR56" s="248">
        <v>0</v>
      </c>
      <c r="AS56" s="248">
        <v>0</v>
      </c>
      <c r="AT56" s="248">
        <v>0</v>
      </c>
      <c r="AU56" s="248">
        <v>0</v>
      </c>
      <c r="AV56" s="248">
        <v>0</v>
      </c>
      <c r="AW56" s="248">
        <v>0</v>
      </c>
      <c r="AX56" s="248"/>
      <c r="AY56" s="248"/>
      <c r="AZ56" s="8" t="s">
        <v>14458</v>
      </c>
      <c r="BA56" s="8">
        <v>115242</v>
      </c>
      <c r="BB56" s="8">
        <v>100</v>
      </c>
      <c r="BC56" s="8" t="s">
        <v>12104</v>
      </c>
      <c r="BD56" s="8">
        <v>1173</v>
      </c>
      <c r="BE56" s="8" t="s">
        <v>15178</v>
      </c>
      <c r="BG56"/>
      <c r="BI56" s="248" t="s">
        <v>16014</v>
      </c>
      <c r="BJ56" s="8" t="s">
        <v>16270</v>
      </c>
    </row>
    <row r="57" spans="1:62" s="8" customFormat="1" x14ac:dyDescent="0.25">
      <c r="A57" t="str">
        <f t="shared" si="0"/>
        <v>DEPOSITORY CASH ARROWHEAD JC</v>
      </c>
      <c r="B57" s="74" t="s">
        <v>12104</v>
      </c>
      <c r="C57" s="63" t="s">
        <v>10622</v>
      </c>
      <c r="D57"/>
      <c r="E57"/>
      <c r="F57">
        <v>100</v>
      </c>
      <c r="G57" t="s">
        <v>207</v>
      </c>
      <c r="H57" t="str">
        <f t="shared" si="1"/>
        <v>10</v>
      </c>
      <c r="I57" t="str">
        <f t="shared" si="2"/>
        <v>125</v>
      </c>
      <c r="J57" t="str">
        <f t="shared" si="3"/>
        <v>174</v>
      </c>
      <c r="K57" s="161" t="s">
        <v>208</v>
      </c>
      <c r="L57" t="s">
        <v>41</v>
      </c>
      <c r="M57"/>
      <c r="N57" t="s">
        <v>209</v>
      </c>
      <c r="O57" t="s">
        <v>44</v>
      </c>
      <c r="P57" t="s">
        <v>44</v>
      </c>
      <c r="Q57">
        <v>10</v>
      </c>
      <c r="R57">
        <v>125</v>
      </c>
      <c r="S57">
        <v>174</v>
      </c>
      <c r="T57">
        <v>125174</v>
      </c>
      <c r="U57">
        <v>0</v>
      </c>
      <c r="V57" t="s">
        <v>44</v>
      </c>
      <c r="W57" t="s">
        <v>44</v>
      </c>
      <c r="X57" t="s">
        <v>45</v>
      </c>
      <c r="Y57" s="248">
        <v>35684.46</v>
      </c>
      <c r="Z57" s="248">
        <v>0</v>
      </c>
      <c r="AA57" s="248">
        <v>118043.39</v>
      </c>
      <c r="AB57" s="248">
        <v>100000</v>
      </c>
      <c r="AC57" s="248">
        <v>0</v>
      </c>
      <c r="AD57" s="248">
        <v>23824.63</v>
      </c>
      <c r="AE57" s="248">
        <v>0</v>
      </c>
      <c r="AF57" s="248">
        <v>1729903.22</v>
      </c>
      <c r="AG57" s="248">
        <v>1700000</v>
      </c>
      <c r="AH57" s="248">
        <v>0</v>
      </c>
      <c r="AI57" s="248">
        <v>120626.43</v>
      </c>
      <c r="AJ57" s="248">
        <v>0</v>
      </c>
      <c r="AK57" s="248">
        <v>215058.03</v>
      </c>
      <c r="AL57" s="248">
        <v>300000</v>
      </c>
      <c r="AM57" s="248">
        <v>0</v>
      </c>
      <c r="AN57" s="248">
        <v>23824.63</v>
      </c>
      <c r="AO57" s="248">
        <v>0</v>
      </c>
      <c r="AP57" s="248">
        <v>1611859.83</v>
      </c>
      <c r="AQ57" s="248">
        <v>1600000</v>
      </c>
      <c r="AR57" s="248">
        <v>0</v>
      </c>
      <c r="AS57" s="248">
        <v>0</v>
      </c>
      <c r="AT57" s="248">
        <v>0</v>
      </c>
      <c r="AU57" s="248">
        <v>0</v>
      </c>
      <c r="AV57" s="248">
        <v>0</v>
      </c>
      <c r="AW57" s="248">
        <v>0</v>
      </c>
      <c r="AX57" s="248"/>
      <c r="AY57" s="248"/>
      <c r="AZ57" s="8" t="s">
        <v>14458</v>
      </c>
      <c r="BA57" s="8">
        <v>115243</v>
      </c>
      <c r="BB57" s="8">
        <v>100</v>
      </c>
      <c r="BC57" s="8" t="s">
        <v>12104</v>
      </c>
      <c r="BD57" s="8">
        <v>1174</v>
      </c>
      <c r="BE57" s="8" t="s">
        <v>15178</v>
      </c>
      <c r="BG57"/>
      <c r="BI57" s="248" t="s">
        <v>16014</v>
      </c>
      <c r="BJ57" s="8" t="s">
        <v>16270</v>
      </c>
    </row>
    <row r="58" spans="1:62" s="8" customFormat="1" x14ac:dyDescent="0.25">
      <c r="A58" t="str">
        <f t="shared" si="0"/>
        <v>DEPOSITORY CASH WEST MCDOWELL JC</v>
      </c>
      <c r="B58" s="74" t="s">
        <v>12104</v>
      </c>
      <c r="C58" s="8" t="s">
        <v>10623</v>
      </c>
      <c r="D58"/>
      <c r="E58"/>
      <c r="F58">
        <v>100</v>
      </c>
      <c r="G58" t="s">
        <v>210</v>
      </c>
      <c r="H58" t="str">
        <f t="shared" si="1"/>
        <v>10</v>
      </c>
      <c r="I58" t="str">
        <f t="shared" si="2"/>
        <v>125</v>
      </c>
      <c r="J58" t="str">
        <f t="shared" si="3"/>
        <v>175</v>
      </c>
      <c r="K58" s="161" t="s">
        <v>211</v>
      </c>
      <c r="L58" t="s">
        <v>41</v>
      </c>
      <c r="M58"/>
      <c r="N58" t="s">
        <v>212</v>
      </c>
      <c r="O58" t="s">
        <v>44</v>
      </c>
      <c r="P58" t="s">
        <v>44</v>
      </c>
      <c r="Q58">
        <v>10</v>
      </c>
      <c r="R58">
        <v>125</v>
      </c>
      <c r="S58">
        <v>175</v>
      </c>
      <c r="T58">
        <v>125175</v>
      </c>
      <c r="U58">
        <v>0</v>
      </c>
      <c r="V58" t="s">
        <v>44</v>
      </c>
      <c r="W58" t="s">
        <v>44</v>
      </c>
      <c r="X58" t="s">
        <v>45</v>
      </c>
      <c r="Y58" s="248">
        <v>36037.480000000003</v>
      </c>
      <c r="Z58" s="248">
        <v>0</v>
      </c>
      <c r="AA58" s="248">
        <v>110845.38</v>
      </c>
      <c r="AB58" s="248">
        <v>100000</v>
      </c>
      <c r="AC58" s="248">
        <v>0</v>
      </c>
      <c r="AD58" s="248">
        <v>52533.91</v>
      </c>
      <c r="AE58" s="248">
        <v>0</v>
      </c>
      <c r="AF58" s="248">
        <v>1394348.95</v>
      </c>
      <c r="AG58" s="248">
        <v>1400000</v>
      </c>
      <c r="AH58" s="248">
        <v>0</v>
      </c>
      <c r="AI58" s="248">
        <v>57310.74</v>
      </c>
      <c r="AJ58" s="248">
        <v>0</v>
      </c>
      <c r="AK58" s="248">
        <v>178726.74</v>
      </c>
      <c r="AL58" s="248">
        <v>200000</v>
      </c>
      <c r="AM58" s="248">
        <v>0</v>
      </c>
      <c r="AN58" s="248">
        <v>52533.91</v>
      </c>
      <c r="AO58" s="248">
        <v>0</v>
      </c>
      <c r="AP58" s="248">
        <v>1283503.57</v>
      </c>
      <c r="AQ58" s="248">
        <v>1300000</v>
      </c>
      <c r="AR58" s="248">
        <v>0</v>
      </c>
      <c r="AS58" s="248">
        <v>0</v>
      </c>
      <c r="AT58" s="248">
        <v>0</v>
      </c>
      <c r="AU58" s="248">
        <v>0</v>
      </c>
      <c r="AV58" s="248">
        <v>0</v>
      </c>
      <c r="AW58" s="248">
        <v>0</v>
      </c>
      <c r="AX58" s="248"/>
      <c r="AY58" s="248"/>
      <c r="AZ58" s="8" t="s">
        <v>14458</v>
      </c>
      <c r="BA58" s="8">
        <v>115244</v>
      </c>
      <c r="BB58" s="8">
        <v>100</v>
      </c>
      <c r="BC58" s="8" t="s">
        <v>12104</v>
      </c>
      <c r="BD58" s="8">
        <v>1175</v>
      </c>
      <c r="BE58" s="8" t="s">
        <v>15178</v>
      </c>
      <c r="BG58"/>
      <c r="BI58" s="248" t="s">
        <v>16014</v>
      </c>
      <c r="BJ58" s="8" t="s">
        <v>16270</v>
      </c>
    </row>
    <row r="59" spans="1:62" s="8" customFormat="1" x14ac:dyDescent="0.25">
      <c r="A59" t="str">
        <f t="shared" si="0"/>
        <v>DEPOSITORY CASH AGUA FRIA JC</v>
      </c>
      <c r="B59" s="74" t="s">
        <v>12104</v>
      </c>
      <c r="C59" s="63" t="s">
        <v>10624</v>
      </c>
      <c r="D59"/>
      <c r="E59"/>
      <c r="F59">
        <v>100</v>
      </c>
      <c r="G59" t="s">
        <v>213</v>
      </c>
      <c r="H59" t="str">
        <f t="shared" si="1"/>
        <v>10</v>
      </c>
      <c r="I59" t="str">
        <f t="shared" si="2"/>
        <v>125</v>
      </c>
      <c r="J59" t="str">
        <f t="shared" si="3"/>
        <v>176</v>
      </c>
      <c r="K59" s="161" t="s">
        <v>214</v>
      </c>
      <c r="L59" t="s">
        <v>41</v>
      </c>
      <c r="M59"/>
      <c r="N59" t="s">
        <v>215</v>
      </c>
      <c r="O59" t="s">
        <v>44</v>
      </c>
      <c r="P59" t="s">
        <v>44</v>
      </c>
      <c r="Q59">
        <v>10</v>
      </c>
      <c r="R59">
        <v>125</v>
      </c>
      <c r="S59">
        <v>176</v>
      </c>
      <c r="T59">
        <v>125176</v>
      </c>
      <c r="U59">
        <v>0</v>
      </c>
      <c r="V59" t="s">
        <v>44</v>
      </c>
      <c r="W59" t="s">
        <v>44</v>
      </c>
      <c r="X59" t="s">
        <v>45</v>
      </c>
      <c r="Y59" s="248">
        <v>77913.990000000005</v>
      </c>
      <c r="Z59" s="248">
        <v>0</v>
      </c>
      <c r="AA59" s="248">
        <v>90112.47</v>
      </c>
      <c r="AB59" s="248">
        <v>100000</v>
      </c>
      <c r="AC59" s="248">
        <v>0</v>
      </c>
      <c r="AD59" s="248">
        <v>53547.51</v>
      </c>
      <c r="AE59" s="248">
        <v>0</v>
      </c>
      <c r="AF59" s="248">
        <v>1214478.95</v>
      </c>
      <c r="AG59" s="248">
        <v>1200000</v>
      </c>
      <c r="AH59" s="248">
        <v>0</v>
      </c>
      <c r="AI59" s="248">
        <v>519014.25</v>
      </c>
      <c r="AJ59" s="248">
        <v>0</v>
      </c>
      <c r="AK59" s="248">
        <v>158899.74</v>
      </c>
      <c r="AL59" s="248">
        <v>600000</v>
      </c>
      <c r="AM59" s="248">
        <v>0</v>
      </c>
      <c r="AN59" s="248">
        <v>53547.51</v>
      </c>
      <c r="AO59" s="248">
        <v>0</v>
      </c>
      <c r="AP59" s="248">
        <v>1124366.48</v>
      </c>
      <c r="AQ59" s="248">
        <v>1100000</v>
      </c>
      <c r="AR59" s="248">
        <v>0</v>
      </c>
      <c r="AS59" s="248">
        <v>0</v>
      </c>
      <c r="AT59" s="248">
        <v>0</v>
      </c>
      <c r="AU59" s="248">
        <v>0</v>
      </c>
      <c r="AV59" s="248">
        <v>0</v>
      </c>
      <c r="AW59" s="248">
        <v>0</v>
      </c>
      <c r="AX59" s="248"/>
      <c r="AY59" s="248"/>
      <c r="AZ59" s="8" t="s">
        <v>14458</v>
      </c>
      <c r="BA59" s="8">
        <v>115245</v>
      </c>
      <c r="BB59" s="8">
        <v>100</v>
      </c>
      <c r="BC59" s="8" t="s">
        <v>12104</v>
      </c>
      <c r="BD59" s="8">
        <v>1176</v>
      </c>
      <c r="BE59" s="8" t="s">
        <v>15178</v>
      </c>
      <c r="BG59"/>
      <c r="BI59" s="248" t="s">
        <v>16014</v>
      </c>
      <c r="BJ59" s="8" t="s">
        <v>16270</v>
      </c>
    </row>
    <row r="60" spans="1:62" s="8" customFormat="1" x14ac:dyDescent="0.25">
      <c r="A60" t="str">
        <f t="shared" si="0"/>
        <v>DEPOSITORY CASH SAN TAN JC</v>
      </c>
      <c r="B60" s="74" t="s">
        <v>12104</v>
      </c>
      <c r="C60" s="8" t="s">
        <v>10625</v>
      </c>
      <c r="D60"/>
      <c r="E60"/>
      <c r="F60">
        <v>100</v>
      </c>
      <c r="G60" t="s">
        <v>216</v>
      </c>
      <c r="H60" t="str">
        <f t="shared" si="1"/>
        <v>10</v>
      </c>
      <c r="I60" t="str">
        <f t="shared" si="2"/>
        <v>125</v>
      </c>
      <c r="J60" t="str">
        <f t="shared" si="3"/>
        <v>177</v>
      </c>
      <c r="K60" s="161" t="s">
        <v>217</v>
      </c>
      <c r="L60" t="s">
        <v>41</v>
      </c>
      <c r="M60"/>
      <c r="N60" t="s">
        <v>218</v>
      </c>
      <c r="O60" t="s">
        <v>44</v>
      </c>
      <c r="P60" t="s">
        <v>44</v>
      </c>
      <c r="Q60">
        <v>10</v>
      </c>
      <c r="R60">
        <v>125</v>
      </c>
      <c r="S60">
        <v>177</v>
      </c>
      <c r="T60">
        <v>125177</v>
      </c>
      <c r="U60">
        <v>0</v>
      </c>
      <c r="V60" t="s">
        <v>44</v>
      </c>
      <c r="W60" t="s">
        <v>44</v>
      </c>
      <c r="X60" t="s">
        <v>45</v>
      </c>
      <c r="Y60" s="248">
        <v>32729.41</v>
      </c>
      <c r="Z60" s="248">
        <v>0</v>
      </c>
      <c r="AA60" s="248">
        <v>122890.31</v>
      </c>
      <c r="AB60" s="248">
        <v>100000</v>
      </c>
      <c r="AC60" s="248">
        <v>0</v>
      </c>
      <c r="AD60" s="248">
        <v>30689.66</v>
      </c>
      <c r="AE60" s="248">
        <v>0</v>
      </c>
      <c r="AF60" s="248">
        <v>1524930.06</v>
      </c>
      <c r="AG60" s="248">
        <v>1500000</v>
      </c>
      <c r="AH60" s="248">
        <v>0</v>
      </c>
      <c r="AI60" s="248">
        <v>148866.81</v>
      </c>
      <c r="AJ60" s="248">
        <v>0</v>
      </c>
      <c r="AK60" s="248">
        <v>183862.6</v>
      </c>
      <c r="AL60" s="248">
        <v>300000</v>
      </c>
      <c r="AM60" s="248">
        <v>0</v>
      </c>
      <c r="AN60" s="248">
        <v>30689.66</v>
      </c>
      <c r="AO60" s="248">
        <v>0</v>
      </c>
      <c r="AP60" s="248">
        <v>1402039.75</v>
      </c>
      <c r="AQ60" s="248">
        <v>1400000</v>
      </c>
      <c r="AR60" s="248">
        <v>0</v>
      </c>
      <c r="AS60" s="248">
        <v>0</v>
      </c>
      <c r="AT60" s="248">
        <v>0</v>
      </c>
      <c r="AU60" s="248">
        <v>0</v>
      </c>
      <c r="AV60" s="248">
        <v>0</v>
      </c>
      <c r="AW60" s="248">
        <v>0</v>
      </c>
      <c r="AX60" s="248"/>
      <c r="AY60" s="248"/>
      <c r="AZ60" s="8" t="s">
        <v>14458</v>
      </c>
      <c r="BA60" s="8">
        <v>115246</v>
      </c>
      <c r="BB60" s="8">
        <v>100</v>
      </c>
      <c r="BC60" s="8" t="s">
        <v>12104</v>
      </c>
      <c r="BD60" s="8">
        <v>1177</v>
      </c>
      <c r="BE60" s="8" t="s">
        <v>15178</v>
      </c>
      <c r="BG60"/>
      <c r="BI60" s="248" t="s">
        <v>16014</v>
      </c>
      <c r="BJ60" s="8" t="s">
        <v>16270</v>
      </c>
    </row>
    <row r="61" spans="1:62" s="8" customFormat="1" x14ac:dyDescent="0.25">
      <c r="A61" t="str">
        <f t="shared" si="0"/>
        <v>DEPOSITORY CASH UNIVERSITY JC</v>
      </c>
      <c r="B61" s="74" t="s">
        <v>12104</v>
      </c>
      <c r="C61" s="63" t="s">
        <v>10626</v>
      </c>
      <c r="D61"/>
      <c r="E61"/>
      <c r="F61">
        <v>100</v>
      </c>
      <c r="G61" t="s">
        <v>219</v>
      </c>
      <c r="H61" t="str">
        <f t="shared" si="1"/>
        <v>10</v>
      </c>
      <c r="I61" t="str">
        <f t="shared" si="2"/>
        <v>125</v>
      </c>
      <c r="J61" t="str">
        <f t="shared" si="3"/>
        <v>178</v>
      </c>
      <c r="K61" s="161" t="s">
        <v>220</v>
      </c>
      <c r="L61" t="s">
        <v>41</v>
      </c>
      <c r="M61"/>
      <c r="N61" t="s">
        <v>221</v>
      </c>
      <c r="O61" t="s">
        <v>44</v>
      </c>
      <c r="P61" t="s">
        <v>44</v>
      </c>
      <c r="Q61">
        <v>10</v>
      </c>
      <c r="R61">
        <v>125</v>
      </c>
      <c r="S61">
        <v>178</v>
      </c>
      <c r="T61">
        <v>125178</v>
      </c>
      <c r="U61">
        <v>0</v>
      </c>
      <c r="V61" t="s">
        <v>44</v>
      </c>
      <c r="W61" t="s">
        <v>44</v>
      </c>
      <c r="X61" t="s">
        <v>45</v>
      </c>
      <c r="Y61" s="248">
        <v>11474.66</v>
      </c>
      <c r="Z61" s="248">
        <v>0</v>
      </c>
      <c r="AA61" s="248">
        <v>131211.82</v>
      </c>
      <c r="AB61" s="248">
        <v>100000</v>
      </c>
      <c r="AC61" s="248">
        <v>0</v>
      </c>
      <c r="AD61" s="248">
        <v>8143.68</v>
      </c>
      <c r="AE61" s="248">
        <v>0</v>
      </c>
      <c r="AF61" s="248">
        <v>1734542.8</v>
      </c>
      <c r="AG61" s="248">
        <v>1700000</v>
      </c>
      <c r="AH61" s="248">
        <v>0</v>
      </c>
      <c r="AI61" s="248">
        <v>100969.84</v>
      </c>
      <c r="AJ61" s="248">
        <v>0</v>
      </c>
      <c r="AK61" s="248">
        <v>210504.82</v>
      </c>
      <c r="AL61" s="248">
        <v>300000</v>
      </c>
      <c r="AM61" s="248">
        <v>0</v>
      </c>
      <c r="AN61" s="248">
        <v>8143.68</v>
      </c>
      <c r="AO61" s="248">
        <v>0</v>
      </c>
      <c r="AP61" s="248">
        <v>1603330.98</v>
      </c>
      <c r="AQ61" s="248">
        <v>1600000</v>
      </c>
      <c r="AR61" s="248">
        <v>0</v>
      </c>
      <c r="AS61" s="248">
        <v>0</v>
      </c>
      <c r="AT61" s="248">
        <v>0</v>
      </c>
      <c r="AU61" s="248">
        <v>0</v>
      </c>
      <c r="AV61" s="248">
        <v>0</v>
      </c>
      <c r="AW61" s="248">
        <v>0</v>
      </c>
      <c r="AX61" s="248"/>
      <c r="AY61" s="248"/>
      <c r="AZ61" s="8" t="s">
        <v>14458</v>
      </c>
      <c r="BA61" s="8">
        <v>115247</v>
      </c>
      <c r="BB61" s="8">
        <v>100</v>
      </c>
      <c r="BC61" s="8" t="s">
        <v>12104</v>
      </c>
      <c r="BD61" s="8">
        <v>1178</v>
      </c>
      <c r="BE61" s="8" t="s">
        <v>15178</v>
      </c>
      <c r="BG61"/>
      <c r="BI61" s="248" t="s">
        <v>16014</v>
      </c>
      <c r="BJ61" s="8" t="s">
        <v>16270</v>
      </c>
    </row>
    <row r="62" spans="1:62" s="8" customFormat="1" x14ac:dyDescent="0.25">
      <c r="A62" t="str">
        <f t="shared" si="0"/>
        <v>DEPOSITORY CASH HASSAYAMPA JC</v>
      </c>
      <c r="B62" s="74" t="s">
        <v>12104</v>
      </c>
      <c r="C62" s="8" t="s">
        <v>10627</v>
      </c>
      <c r="D62"/>
      <c r="E62"/>
      <c r="F62">
        <v>100</v>
      </c>
      <c r="G62" t="s">
        <v>222</v>
      </c>
      <c r="H62" t="str">
        <f t="shared" si="1"/>
        <v>10</v>
      </c>
      <c r="I62" t="str">
        <f t="shared" si="2"/>
        <v>125</v>
      </c>
      <c r="J62" t="str">
        <f t="shared" si="3"/>
        <v>179</v>
      </c>
      <c r="K62" s="161" t="s">
        <v>223</v>
      </c>
      <c r="L62" t="s">
        <v>41</v>
      </c>
      <c r="M62"/>
      <c r="N62" t="s">
        <v>224</v>
      </c>
      <c r="O62" t="s">
        <v>44</v>
      </c>
      <c r="P62" t="s">
        <v>44</v>
      </c>
      <c r="Q62">
        <v>10</v>
      </c>
      <c r="R62">
        <v>125</v>
      </c>
      <c r="S62">
        <v>179</v>
      </c>
      <c r="T62">
        <v>125179</v>
      </c>
      <c r="U62">
        <v>0</v>
      </c>
      <c r="V62" t="s">
        <v>44</v>
      </c>
      <c r="W62" t="s">
        <v>44</v>
      </c>
      <c r="X62" t="s">
        <v>45</v>
      </c>
      <c r="Y62" s="248">
        <v>49944.97</v>
      </c>
      <c r="Z62" s="248">
        <v>0</v>
      </c>
      <c r="AA62" s="248">
        <v>79892.479999999996</v>
      </c>
      <c r="AB62" s="248">
        <v>100000</v>
      </c>
      <c r="AC62" s="248">
        <v>0</v>
      </c>
      <c r="AD62" s="248">
        <v>9302.09</v>
      </c>
      <c r="AE62" s="248">
        <v>0</v>
      </c>
      <c r="AF62" s="248">
        <v>1220535.3600000001</v>
      </c>
      <c r="AG62" s="248">
        <v>1200000</v>
      </c>
      <c r="AH62" s="248">
        <v>0</v>
      </c>
      <c r="AI62" s="248">
        <v>115638.52</v>
      </c>
      <c r="AJ62" s="248">
        <v>0</v>
      </c>
      <c r="AK62" s="248">
        <v>134306.45000000001</v>
      </c>
      <c r="AL62" s="248">
        <v>200000</v>
      </c>
      <c r="AM62" s="248">
        <v>0</v>
      </c>
      <c r="AN62" s="248">
        <v>9302.09</v>
      </c>
      <c r="AO62" s="248">
        <v>0</v>
      </c>
      <c r="AP62" s="248">
        <v>1140642.8799999999</v>
      </c>
      <c r="AQ62" s="248">
        <v>1100000</v>
      </c>
      <c r="AR62" s="248">
        <v>0</v>
      </c>
      <c r="AS62" s="248">
        <v>0</v>
      </c>
      <c r="AT62" s="248">
        <v>0</v>
      </c>
      <c r="AU62" s="248">
        <v>0</v>
      </c>
      <c r="AV62" s="248">
        <v>0</v>
      </c>
      <c r="AW62" s="248">
        <v>0</v>
      </c>
      <c r="AX62" s="248"/>
      <c r="AY62" s="248"/>
      <c r="AZ62" s="8" t="s">
        <v>14458</v>
      </c>
      <c r="BA62" s="8">
        <v>115248</v>
      </c>
      <c r="BB62" s="8">
        <v>100</v>
      </c>
      <c r="BC62" s="8" t="s">
        <v>12104</v>
      </c>
      <c r="BD62" s="8">
        <v>1179</v>
      </c>
      <c r="BE62" s="8" t="s">
        <v>15178</v>
      </c>
      <c r="BG62"/>
      <c r="BI62" s="248" t="s">
        <v>16014</v>
      </c>
      <c r="BJ62" s="8" t="s">
        <v>16270</v>
      </c>
    </row>
    <row r="63" spans="1:62" s="8" customFormat="1" x14ac:dyDescent="0.25">
      <c r="A63" t="str">
        <f t="shared" si="0"/>
        <v>DEPOSITORY CASH SOUTH MOUNTAIN JC</v>
      </c>
      <c r="B63" s="74" t="s">
        <v>12104</v>
      </c>
      <c r="C63" s="63" t="s">
        <v>10628</v>
      </c>
      <c r="D63"/>
      <c r="E63"/>
      <c r="F63">
        <v>100</v>
      </c>
      <c r="G63" t="s">
        <v>225</v>
      </c>
      <c r="H63" t="str">
        <f t="shared" si="1"/>
        <v>10</v>
      </c>
      <c r="I63" t="str">
        <f t="shared" si="2"/>
        <v>125</v>
      </c>
      <c r="J63" t="str">
        <f t="shared" si="3"/>
        <v>181</v>
      </c>
      <c r="K63" s="161" t="s">
        <v>226</v>
      </c>
      <c r="L63" t="s">
        <v>41</v>
      </c>
      <c r="M63"/>
      <c r="N63" t="s">
        <v>227</v>
      </c>
      <c r="O63" t="s">
        <v>44</v>
      </c>
      <c r="P63" t="s">
        <v>44</v>
      </c>
      <c r="Q63">
        <v>10</v>
      </c>
      <c r="R63">
        <v>125</v>
      </c>
      <c r="S63">
        <v>181</v>
      </c>
      <c r="T63">
        <v>125181</v>
      </c>
      <c r="U63">
        <v>0</v>
      </c>
      <c r="V63" t="s">
        <v>44</v>
      </c>
      <c r="W63" t="s">
        <v>44</v>
      </c>
      <c r="X63" t="s">
        <v>45</v>
      </c>
      <c r="Y63" s="248">
        <v>62605.96</v>
      </c>
      <c r="Z63" s="248">
        <v>0</v>
      </c>
      <c r="AA63" s="248">
        <v>89796.81</v>
      </c>
      <c r="AB63" s="248">
        <v>100000</v>
      </c>
      <c r="AC63" s="248">
        <v>0</v>
      </c>
      <c r="AD63" s="248">
        <v>52048.85</v>
      </c>
      <c r="AE63" s="248">
        <v>0</v>
      </c>
      <c r="AF63" s="248">
        <v>1000353.92</v>
      </c>
      <c r="AG63" s="248">
        <v>1000000</v>
      </c>
      <c r="AH63" s="248">
        <v>0</v>
      </c>
      <c r="AI63" s="248">
        <v>53929.63</v>
      </c>
      <c r="AJ63" s="248">
        <v>0</v>
      </c>
      <c r="AK63" s="248">
        <v>108676.33</v>
      </c>
      <c r="AL63" s="248">
        <v>100000</v>
      </c>
      <c r="AM63" s="248">
        <v>0</v>
      </c>
      <c r="AN63" s="248">
        <v>52048.85</v>
      </c>
      <c r="AO63" s="248">
        <v>0</v>
      </c>
      <c r="AP63" s="248">
        <v>910557.11</v>
      </c>
      <c r="AQ63" s="248">
        <v>900000</v>
      </c>
      <c r="AR63" s="248">
        <v>0</v>
      </c>
      <c r="AS63" s="248">
        <v>0</v>
      </c>
      <c r="AT63" s="248">
        <v>0</v>
      </c>
      <c r="AU63" s="248">
        <v>0</v>
      </c>
      <c r="AV63" s="248">
        <v>0</v>
      </c>
      <c r="AW63" s="248">
        <v>0</v>
      </c>
      <c r="AX63" s="248"/>
      <c r="AY63" s="248"/>
      <c r="AZ63" s="8" t="s">
        <v>14458</v>
      </c>
      <c r="BA63" s="8">
        <v>115249</v>
      </c>
      <c r="BB63" s="8">
        <v>100</v>
      </c>
      <c r="BC63" s="8" t="s">
        <v>12104</v>
      </c>
      <c r="BD63" s="8">
        <v>1181</v>
      </c>
      <c r="BE63" s="8" t="s">
        <v>15178</v>
      </c>
      <c r="BG63"/>
      <c r="BI63" s="248" t="s">
        <v>16014</v>
      </c>
      <c r="BJ63" s="8" t="s">
        <v>16270</v>
      </c>
    </row>
    <row r="64" spans="1:62" s="8" customFormat="1" x14ac:dyDescent="0.25">
      <c r="A64" t="str">
        <f t="shared" si="0"/>
        <v>DEPOSITORY CASH ENCANTO JC</v>
      </c>
      <c r="B64" s="74" t="s">
        <v>12104</v>
      </c>
      <c r="C64" s="8" t="s">
        <v>10629</v>
      </c>
      <c r="D64"/>
      <c r="E64"/>
      <c r="F64">
        <v>100</v>
      </c>
      <c r="G64" t="s">
        <v>228</v>
      </c>
      <c r="H64" t="str">
        <f t="shared" si="1"/>
        <v>10</v>
      </c>
      <c r="I64" t="str">
        <f t="shared" si="2"/>
        <v>125</v>
      </c>
      <c r="J64" t="str">
        <f t="shared" si="3"/>
        <v>182</v>
      </c>
      <c r="K64" s="161" t="s">
        <v>229</v>
      </c>
      <c r="L64" t="s">
        <v>41</v>
      </c>
      <c r="M64"/>
      <c r="N64" t="s">
        <v>230</v>
      </c>
      <c r="O64" t="s">
        <v>44</v>
      </c>
      <c r="P64" t="s">
        <v>44</v>
      </c>
      <c r="Q64">
        <v>10</v>
      </c>
      <c r="R64">
        <v>125</v>
      </c>
      <c r="S64">
        <v>182</v>
      </c>
      <c r="T64">
        <v>125182</v>
      </c>
      <c r="U64">
        <v>0</v>
      </c>
      <c r="V64" t="s">
        <v>44</v>
      </c>
      <c r="W64" t="s">
        <v>44</v>
      </c>
      <c r="X64" t="s">
        <v>45</v>
      </c>
      <c r="Y64" s="248">
        <v>12666.82</v>
      </c>
      <c r="Z64" s="248">
        <v>0</v>
      </c>
      <c r="AA64" s="248">
        <v>134538.73000000001</v>
      </c>
      <c r="AB64" s="248">
        <v>100000</v>
      </c>
      <c r="AC64" s="248">
        <v>0</v>
      </c>
      <c r="AD64" s="248">
        <v>49026.94</v>
      </c>
      <c r="AE64" s="248">
        <v>0</v>
      </c>
      <c r="AF64" s="248">
        <v>1598178.61</v>
      </c>
      <c r="AG64" s="248">
        <v>1600000</v>
      </c>
      <c r="AH64" s="248">
        <v>0</v>
      </c>
      <c r="AI64" s="248">
        <v>121315.94</v>
      </c>
      <c r="AJ64" s="248">
        <v>0</v>
      </c>
      <c r="AK64" s="248">
        <v>191350.88</v>
      </c>
      <c r="AL64" s="248">
        <v>300000</v>
      </c>
      <c r="AM64" s="248">
        <v>0</v>
      </c>
      <c r="AN64" s="248">
        <v>49026.94</v>
      </c>
      <c r="AO64" s="248">
        <v>0</v>
      </c>
      <c r="AP64" s="248">
        <v>1463639.88</v>
      </c>
      <c r="AQ64" s="248">
        <v>1500000</v>
      </c>
      <c r="AR64" s="248">
        <v>0</v>
      </c>
      <c r="AS64" s="248">
        <v>0</v>
      </c>
      <c r="AT64" s="248">
        <v>0</v>
      </c>
      <c r="AU64" s="248">
        <v>0</v>
      </c>
      <c r="AV64" s="248">
        <v>0</v>
      </c>
      <c r="AW64" s="248">
        <v>0</v>
      </c>
      <c r="AX64" s="248"/>
      <c r="AY64" s="248"/>
      <c r="AZ64" s="8" t="s">
        <v>14458</v>
      </c>
      <c r="BA64" s="8">
        <v>115250</v>
      </c>
      <c r="BB64" s="8">
        <v>100</v>
      </c>
      <c r="BC64" s="8" t="s">
        <v>12104</v>
      </c>
      <c r="BD64" s="8">
        <v>1182</v>
      </c>
      <c r="BE64" s="8" t="s">
        <v>15178</v>
      </c>
      <c r="BG64"/>
      <c r="BI64" s="248" t="s">
        <v>16014</v>
      </c>
      <c r="BJ64" s="8" t="s">
        <v>16270</v>
      </c>
    </row>
    <row r="65" spans="1:63" s="8" customFormat="1" x14ac:dyDescent="0.25">
      <c r="A65" t="str">
        <f t="shared" si="0"/>
        <v>DEPOSITORY CASH FH EFFLUENT DISP FEES</v>
      </c>
      <c r="B65" s="74" t="s">
        <v>12104</v>
      </c>
      <c r="C65" s="63" t="s">
        <v>10630</v>
      </c>
      <c r="D65"/>
      <c r="E65"/>
      <c r="F65">
        <v>100</v>
      </c>
      <c r="G65" t="s">
        <v>231</v>
      </c>
      <c r="H65" t="str">
        <f t="shared" si="1"/>
        <v>10</v>
      </c>
      <c r="I65" t="str">
        <f t="shared" si="2"/>
        <v>125</v>
      </c>
      <c r="J65" t="str">
        <f t="shared" si="3"/>
        <v>183</v>
      </c>
      <c r="K65" s="161" t="s">
        <v>232</v>
      </c>
      <c r="L65" t="s">
        <v>41</v>
      </c>
      <c r="M65"/>
      <c r="N65" t="s">
        <v>233</v>
      </c>
      <c r="O65" t="s">
        <v>44</v>
      </c>
      <c r="P65" t="s">
        <v>44</v>
      </c>
      <c r="Q65">
        <v>10</v>
      </c>
      <c r="R65">
        <v>125</v>
      </c>
      <c r="S65">
        <v>183</v>
      </c>
      <c r="T65">
        <v>125183</v>
      </c>
      <c r="U65">
        <v>0</v>
      </c>
      <c r="V65" t="s">
        <v>44</v>
      </c>
      <c r="W65" t="s">
        <v>44</v>
      </c>
      <c r="X65" t="s">
        <v>45</v>
      </c>
      <c r="Y65" s="248">
        <v>0</v>
      </c>
      <c r="Z65" s="248">
        <v>0</v>
      </c>
      <c r="AA65" s="248">
        <v>0</v>
      </c>
      <c r="AB65" s="248">
        <v>0</v>
      </c>
      <c r="AC65" s="248">
        <v>0</v>
      </c>
      <c r="AD65" s="248">
        <v>0</v>
      </c>
      <c r="AE65" s="248">
        <v>0</v>
      </c>
      <c r="AF65" s="248">
        <v>0</v>
      </c>
      <c r="AG65" s="248">
        <v>0</v>
      </c>
      <c r="AH65" s="248">
        <v>0</v>
      </c>
      <c r="AI65" s="248">
        <v>0</v>
      </c>
      <c r="AJ65" s="248">
        <v>0</v>
      </c>
      <c r="AK65" s="248">
        <v>0</v>
      </c>
      <c r="AL65" s="248">
        <v>0</v>
      </c>
      <c r="AM65" s="248">
        <v>0</v>
      </c>
      <c r="AN65" s="248">
        <v>0</v>
      </c>
      <c r="AO65" s="248">
        <v>0</v>
      </c>
      <c r="AP65" s="248">
        <v>0</v>
      </c>
      <c r="AQ65" s="248">
        <v>0</v>
      </c>
      <c r="AR65" s="248">
        <v>0</v>
      </c>
      <c r="AS65" s="248">
        <v>0</v>
      </c>
      <c r="AT65" s="248">
        <v>0</v>
      </c>
      <c r="AU65" s="248">
        <v>0</v>
      </c>
      <c r="AV65" s="248">
        <v>0</v>
      </c>
      <c r="AW65" s="248">
        <v>0</v>
      </c>
      <c r="AX65" s="248"/>
      <c r="AY65" s="248"/>
      <c r="AZ65" s="8" t="s">
        <v>14458</v>
      </c>
      <c r="BA65" s="8">
        <v>115251</v>
      </c>
      <c r="BB65" s="8">
        <v>100</v>
      </c>
      <c r="BC65" s="8" t="s">
        <v>12104</v>
      </c>
      <c r="BD65" s="8">
        <v>1183</v>
      </c>
      <c r="BE65" s="8" t="s">
        <v>15178</v>
      </c>
      <c r="BG65"/>
      <c r="BI65" s="248"/>
      <c r="BK65" s="8" t="s">
        <v>16272</v>
      </c>
    </row>
    <row r="66" spans="1:63" s="8" customFormat="1" ht="30" x14ac:dyDescent="0.25">
      <c r="A66" t="str">
        <f t="shared" ref="A66:A88" si="4">K66</f>
        <v>DEPOSITORY CASH ENVIRONMENTAL SERVICE</v>
      </c>
      <c r="B66" s="74" t="s">
        <v>12104</v>
      </c>
      <c r="C66" s="8" t="s">
        <v>10631</v>
      </c>
      <c r="D66"/>
      <c r="E66"/>
      <c r="F66">
        <v>100</v>
      </c>
      <c r="G66" t="s">
        <v>237</v>
      </c>
      <c r="H66" t="str">
        <f t="shared" ref="H66:H84" si="5">LEFT(G66,2)</f>
        <v>10</v>
      </c>
      <c r="I66" t="str">
        <f t="shared" ref="I66:I84" si="6">MID(G66,4,3)</f>
        <v>125</v>
      </c>
      <c r="J66" t="str">
        <f t="shared" ref="J66:J104" si="7">RIGHT(G66,3)</f>
        <v>185</v>
      </c>
      <c r="K66" s="161" t="s">
        <v>238</v>
      </c>
      <c r="L66" t="s">
        <v>41</v>
      </c>
      <c r="M66"/>
      <c r="N66" t="s">
        <v>239</v>
      </c>
      <c r="O66" t="s">
        <v>44</v>
      </c>
      <c r="P66" t="s">
        <v>44</v>
      </c>
      <c r="Q66">
        <v>10</v>
      </c>
      <c r="R66">
        <v>125</v>
      </c>
      <c r="S66">
        <v>185</v>
      </c>
      <c r="T66">
        <v>125185</v>
      </c>
      <c r="U66">
        <v>0</v>
      </c>
      <c r="V66" t="s">
        <v>44</v>
      </c>
      <c r="W66" t="s">
        <v>44</v>
      </c>
      <c r="X66" t="s">
        <v>45</v>
      </c>
      <c r="Y66" s="248">
        <v>88343.02</v>
      </c>
      <c r="Z66" s="248">
        <v>0</v>
      </c>
      <c r="AA66" s="248">
        <v>1020109.08</v>
      </c>
      <c r="AB66" s="248">
        <v>700000</v>
      </c>
      <c r="AC66" s="248">
        <v>0</v>
      </c>
      <c r="AD66" s="248">
        <v>206839.75</v>
      </c>
      <c r="AE66" s="248">
        <v>0</v>
      </c>
      <c r="AF66" s="248">
        <v>15691612.35</v>
      </c>
      <c r="AG66" s="248">
        <v>15490000</v>
      </c>
      <c r="AH66" s="248">
        <v>0</v>
      </c>
      <c r="AI66" s="248">
        <v>546225.89</v>
      </c>
      <c r="AJ66" s="248">
        <v>0</v>
      </c>
      <c r="AK66" s="248">
        <v>2342117.13</v>
      </c>
      <c r="AL66" s="248">
        <v>2800000</v>
      </c>
      <c r="AM66" s="248">
        <v>0</v>
      </c>
      <c r="AN66" s="248">
        <v>206839.75</v>
      </c>
      <c r="AO66" s="248">
        <v>0</v>
      </c>
      <c r="AP66" s="248">
        <v>14671503.27</v>
      </c>
      <c r="AQ66" s="248">
        <v>14790000</v>
      </c>
      <c r="AR66" s="248">
        <v>0</v>
      </c>
      <c r="AS66" s="248">
        <v>0</v>
      </c>
      <c r="AT66" s="248">
        <v>0</v>
      </c>
      <c r="AU66" s="248">
        <v>0</v>
      </c>
      <c r="AV66" s="248">
        <v>0</v>
      </c>
      <c r="AW66" s="248">
        <v>0</v>
      </c>
      <c r="AX66" s="248"/>
      <c r="AY66" s="248"/>
      <c r="AZ66" s="8" t="s">
        <v>14458</v>
      </c>
      <c r="BA66" s="8">
        <v>115252</v>
      </c>
      <c r="BB66" s="8">
        <v>100</v>
      </c>
      <c r="BC66" s="8" t="s">
        <v>12104</v>
      </c>
      <c r="BD66" s="8">
        <v>1185</v>
      </c>
      <c r="BE66" s="8" t="s">
        <v>15178</v>
      </c>
      <c r="BG66"/>
      <c r="BI66" s="248" t="s">
        <v>16014</v>
      </c>
      <c r="BJ66" s="8" t="s">
        <v>16270</v>
      </c>
    </row>
    <row r="67" spans="1:63" s="8" customFormat="1" x14ac:dyDescent="0.25">
      <c r="A67" t="str">
        <f t="shared" si="4"/>
        <v>DEP CASH PENDERGAST #92</v>
      </c>
      <c r="B67" s="74" t="s">
        <v>12104</v>
      </c>
      <c r="C67" s="63" t="s">
        <v>10632</v>
      </c>
      <c r="D67"/>
      <c r="E67"/>
      <c r="F67">
        <v>100</v>
      </c>
      <c r="G67" t="s">
        <v>240</v>
      </c>
      <c r="H67" t="str">
        <f t="shared" si="5"/>
        <v>10</v>
      </c>
      <c r="I67" t="str">
        <f t="shared" si="6"/>
        <v>125</v>
      </c>
      <c r="J67" t="str">
        <f t="shared" si="7"/>
        <v>186</v>
      </c>
      <c r="K67" s="161" t="s">
        <v>241</v>
      </c>
      <c r="L67" t="s">
        <v>41</v>
      </c>
      <c r="M67"/>
      <c r="N67" t="s">
        <v>242</v>
      </c>
      <c r="O67" t="s">
        <v>44</v>
      </c>
      <c r="P67" t="s">
        <v>44</v>
      </c>
      <c r="Q67">
        <v>10</v>
      </c>
      <c r="R67">
        <v>125</v>
      </c>
      <c r="S67">
        <v>186</v>
      </c>
      <c r="T67">
        <v>125186</v>
      </c>
      <c r="U67">
        <v>0</v>
      </c>
      <c r="V67" t="s">
        <v>44</v>
      </c>
      <c r="W67" t="s">
        <v>44</v>
      </c>
      <c r="X67" t="s">
        <v>45</v>
      </c>
      <c r="Y67" s="248">
        <v>0</v>
      </c>
      <c r="Z67" s="248">
        <v>0</v>
      </c>
      <c r="AA67" s="248">
        <v>0</v>
      </c>
      <c r="AB67" s="248">
        <v>0</v>
      </c>
      <c r="AC67" s="248">
        <v>0</v>
      </c>
      <c r="AD67" s="248">
        <v>0</v>
      </c>
      <c r="AE67" s="248">
        <v>0</v>
      </c>
      <c r="AF67" s="248">
        <v>0</v>
      </c>
      <c r="AG67" s="248">
        <v>0</v>
      </c>
      <c r="AH67" s="248">
        <v>0</v>
      </c>
      <c r="AI67" s="248">
        <v>0</v>
      </c>
      <c r="AJ67" s="248">
        <v>0</v>
      </c>
      <c r="AK67" s="248">
        <v>0</v>
      </c>
      <c r="AL67" s="248">
        <v>0</v>
      </c>
      <c r="AM67" s="248">
        <v>0</v>
      </c>
      <c r="AN67" s="248">
        <v>0</v>
      </c>
      <c r="AO67" s="248">
        <v>0</v>
      </c>
      <c r="AP67" s="248">
        <v>0</v>
      </c>
      <c r="AQ67" s="248">
        <v>0</v>
      </c>
      <c r="AR67" s="248">
        <v>0</v>
      </c>
      <c r="AS67" s="248">
        <v>0</v>
      </c>
      <c r="AT67" s="248">
        <v>0</v>
      </c>
      <c r="AU67" s="248">
        <v>0</v>
      </c>
      <c r="AV67" s="248">
        <v>0</v>
      </c>
      <c r="AW67" s="248">
        <v>0</v>
      </c>
      <c r="AX67" s="248"/>
      <c r="AY67" s="248"/>
      <c r="AZ67" s="8" t="s">
        <v>14458</v>
      </c>
      <c r="BA67" s="8">
        <v>115253</v>
      </c>
      <c r="BB67" s="8">
        <v>100</v>
      </c>
      <c r="BC67" s="8" t="s">
        <v>12104</v>
      </c>
      <c r="BD67" s="8">
        <v>1186</v>
      </c>
      <c r="BE67" s="8" t="s">
        <v>15178</v>
      </c>
      <c r="BG67"/>
      <c r="BI67" s="248"/>
      <c r="BK67" s="8" t="s">
        <v>16272</v>
      </c>
    </row>
    <row r="68" spans="1:63" s="8" customFormat="1" x14ac:dyDescent="0.25">
      <c r="A68" t="str">
        <f t="shared" si="4"/>
        <v>DEPOSITORY CASH NORTH VALLEY JC</v>
      </c>
      <c r="B68" s="74" t="s">
        <v>12104</v>
      </c>
      <c r="C68" s="8" t="s">
        <v>10633</v>
      </c>
      <c r="D68"/>
      <c r="E68"/>
      <c r="F68">
        <v>100</v>
      </c>
      <c r="G68" t="s">
        <v>243</v>
      </c>
      <c r="H68" t="str">
        <f t="shared" si="5"/>
        <v>10</v>
      </c>
      <c r="I68" t="str">
        <f t="shared" si="6"/>
        <v>125</v>
      </c>
      <c r="J68" t="str">
        <f t="shared" si="7"/>
        <v>187</v>
      </c>
      <c r="K68" s="161" t="s">
        <v>244</v>
      </c>
      <c r="L68" t="s">
        <v>41</v>
      </c>
      <c r="M68"/>
      <c r="N68" t="s">
        <v>245</v>
      </c>
      <c r="O68" t="s">
        <v>44</v>
      </c>
      <c r="P68" t="s">
        <v>44</v>
      </c>
      <c r="Q68">
        <v>10</v>
      </c>
      <c r="R68">
        <v>125</v>
      </c>
      <c r="S68">
        <v>187</v>
      </c>
      <c r="T68">
        <v>125187</v>
      </c>
      <c r="U68">
        <v>0</v>
      </c>
      <c r="V68" t="s">
        <v>44</v>
      </c>
      <c r="W68" t="s">
        <v>44</v>
      </c>
      <c r="X68" t="s">
        <v>45</v>
      </c>
      <c r="Y68" s="248">
        <v>18160.62</v>
      </c>
      <c r="Z68" s="248">
        <v>0</v>
      </c>
      <c r="AA68" s="248">
        <v>87804.73</v>
      </c>
      <c r="AB68" s="248">
        <v>0</v>
      </c>
      <c r="AC68" s="248">
        <v>0</v>
      </c>
      <c r="AD68" s="248">
        <v>32138.57</v>
      </c>
      <c r="AE68" s="248">
        <v>0</v>
      </c>
      <c r="AF68" s="248">
        <v>1173826.78</v>
      </c>
      <c r="AG68" s="248">
        <v>1100000</v>
      </c>
      <c r="AH68" s="248">
        <v>0</v>
      </c>
      <c r="AI68" s="248">
        <v>92583.27</v>
      </c>
      <c r="AJ68" s="248">
        <v>0</v>
      </c>
      <c r="AK68" s="248">
        <v>125577.35</v>
      </c>
      <c r="AL68" s="248">
        <v>200000</v>
      </c>
      <c r="AM68" s="248">
        <v>0</v>
      </c>
      <c r="AN68" s="248">
        <v>32138.57</v>
      </c>
      <c r="AO68" s="248">
        <v>0</v>
      </c>
      <c r="AP68" s="248">
        <v>1086022.05</v>
      </c>
      <c r="AQ68" s="248">
        <v>1100000</v>
      </c>
      <c r="AR68" s="248">
        <v>0</v>
      </c>
      <c r="AS68" s="248">
        <v>0</v>
      </c>
      <c r="AT68" s="248">
        <v>0</v>
      </c>
      <c r="AU68" s="248">
        <v>0</v>
      </c>
      <c r="AV68" s="248">
        <v>0</v>
      </c>
      <c r="AW68" s="248">
        <v>0</v>
      </c>
      <c r="AX68" s="248"/>
      <c r="AY68" s="248"/>
      <c r="AZ68" s="8" t="s">
        <v>14458</v>
      </c>
      <c r="BA68" s="8">
        <v>115254</v>
      </c>
      <c r="BB68" s="8">
        <v>100</v>
      </c>
      <c r="BC68" s="8" t="s">
        <v>12104</v>
      </c>
      <c r="BD68" s="8">
        <v>1187</v>
      </c>
      <c r="BE68" s="8" t="s">
        <v>15178</v>
      </c>
      <c r="BG68"/>
      <c r="BI68" s="248" t="s">
        <v>16014</v>
      </c>
      <c r="BJ68" s="8" t="s">
        <v>16270</v>
      </c>
    </row>
    <row r="69" spans="1:63" s="8" customFormat="1" x14ac:dyDescent="0.25">
      <c r="A69" t="str">
        <f t="shared" si="4"/>
        <v>DEPOSITORY CASH KYRENE JC</v>
      </c>
      <c r="B69" s="74" t="s">
        <v>12104</v>
      </c>
      <c r="C69" s="8" t="s">
        <v>10635</v>
      </c>
      <c r="D69"/>
      <c r="E69"/>
      <c r="F69">
        <v>100</v>
      </c>
      <c r="G69" t="s">
        <v>246</v>
      </c>
      <c r="H69" t="str">
        <f t="shared" si="5"/>
        <v>10</v>
      </c>
      <c r="I69" t="str">
        <f t="shared" si="6"/>
        <v>125</v>
      </c>
      <c r="J69" t="str">
        <f t="shared" si="7"/>
        <v>188</v>
      </c>
      <c r="K69" s="161" t="s">
        <v>247</v>
      </c>
      <c r="L69" t="s">
        <v>41</v>
      </c>
      <c r="M69"/>
      <c r="N69" t="s">
        <v>248</v>
      </c>
      <c r="O69" t="s">
        <v>44</v>
      </c>
      <c r="P69" t="s">
        <v>44</v>
      </c>
      <c r="Q69">
        <v>10</v>
      </c>
      <c r="R69">
        <v>125</v>
      </c>
      <c r="S69">
        <v>188</v>
      </c>
      <c r="T69">
        <v>125188</v>
      </c>
      <c r="U69">
        <v>0</v>
      </c>
      <c r="V69" t="s">
        <v>44</v>
      </c>
      <c r="W69" t="s">
        <v>44</v>
      </c>
      <c r="X69" t="s">
        <v>45</v>
      </c>
      <c r="Y69" s="248">
        <v>88780.52</v>
      </c>
      <c r="Z69" s="248">
        <v>0</v>
      </c>
      <c r="AA69" s="248">
        <v>143283.97</v>
      </c>
      <c r="AB69" s="248">
        <v>200000</v>
      </c>
      <c r="AC69" s="248">
        <v>0</v>
      </c>
      <c r="AD69" s="248">
        <v>37726.449999999997</v>
      </c>
      <c r="AE69" s="248">
        <v>0</v>
      </c>
      <c r="AF69" s="248">
        <v>1994338.04</v>
      </c>
      <c r="AG69" s="248">
        <v>2000000</v>
      </c>
      <c r="AH69" s="248">
        <v>0</v>
      </c>
      <c r="AI69" s="248">
        <v>61691.49</v>
      </c>
      <c r="AJ69" s="248">
        <v>0</v>
      </c>
      <c r="AK69" s="248">
        <v>227089.03</v>
      </c>
      <c r="AL69" s="248">
        <v>200000</v>
      </c>
      <c r="AM69" s="248">
        <v>0</v>
      </c>
      <c r="AN69" s="248">
        <v>37726.449999999997</v>
      </c>
      <c r="AO69" s="248">
        <v>0</v>
      </c>
      <c r="AP69" s="248">
        <v>1851054.07</v>
      </c>
      <c r="AQ69" s="248">
        <v>1800000</v>
      </c>
      <c r="AR69" s="248">
        <v>0</v>
      </c>
      <c r="AS69" s="248">
        <v>0</v>
      </c>
      <c r="AT69" s="248">
        <v>0</v>
      </c>
      <c r="AU69" s="248">
        <v>0</v>
      </c>
      <c r="AV69" s="248">
        <v>0</v>
      </c>
      <c r="AW69" s="248">
        <v>0</v>
      </c>
      <c r="AX69" s="248"/>
      <c r="AY69" s="248"/>
      <c r="AZ69" s="8" t="s">
        <v>14458</v>
      </c>
      <c r="BA69" s="8">
        <v>115255</v>
      </c>
      <c r="BB69" s="8">
        <v>100</v>
      </c>
      <c r="BC69" s="8" t="s">
        <v>12104</v>
      </c>
      <c r="BD69" s="8">
        <v>1188</v>
      </c>
      <c r="BE69" s="8" t="s">
        <v>15178</v>
      </c>
      <c r="BG69"/>
      <c r="BI69" s="248" t="s">
        <v>16014</v>
      </c>
      <c r="BJ69" s="8" t="s">
        <v>16270</v>
      </c>
    </row>
    <row r="70" spans="1:63" s="8" customFormat="1" x14ac:dyDescent="0.25">
      <c r="A70" t="str">
        <f t="shared" si="4"/>
        <v>DEPOSITORY CASH DESERT RIDGE JC</v>
      </c>
      <c r="B70" s="74" t="s">
        <v>12104</v>
      </c>
      <c r="C70" s="63" t="s">
        <v>14192</v>
      </c>
      <c r="D70"/>
      <c r="E70"/>
      <c r="F70">
        <v>100</v>
      </c>
      <c r="G70" t="s">
        <v>249</v>
      </c>
      <c r="H70" t="str">
        <f t="shared" si="5"/>
        <v>10</v>
      </c>
      <c r="I70" t="str">
        <f t="shared" si="6"/>
        <v>125</v>
      </c>
      <c r="J70" t="str">
        <f t="shared" si="7"/>
        <v>189</v>
      </c>
      <c r="K70" s="161" t="s">
        <v>250</v>
      </c>
      <c r="L70" t="s">
        <v>41</v>
      </c>
      <c r="M70"/>
      <c r="N70" t="s">
        <v>251</v>
      </c>
      <c r="O70" t="s">
        <v>44</v>
      </c>
      <c r="P70" t="s">
        <v>44</v>
      </c>
      <c r="Q70">
        <v>10</v>
      </c>
      <c r="R70">
        <v>125</v>
      </c>
      <c r="S70">
        <v>189</v>
      </c>
      <c r="T70">
        <v>125189</v>
      </c>
      <c r="U70">
        <v>0</v>
      </c>
      <c r="V70" t="s">
        <v>44</v>
      </c>
      <c r="W70" t="s">
        <v>44</v>
      </c>
      <c r="X70" t="s">
        <v>45</v>
      </c>
      <c r="Y70" s="248">
        <v>80916.09</v>
      </c>
      <c r="Z70" s="248">
        <v>0</v>
      </c>
      <c r="AA70" s="248">
        <v>99126.24</v>
      </c>
      <c r="AB70" s="248">
        <v>100000</v>
      </c>
      <c r="AC70" s="248">
        <v>0</v>
      </c>
      <c r="AD70" s="248">
        <v>17002.689999999999</v>
      </c>
      <c r="AE70" s="248">
        <v>0</v>
      </c>
      <c r="AF70" s="248">
        <v>1463039.64</v>
      </c>
      <c r="AG70" s="248">
        <v>1400000</v>
      </c>
      <c r="AH70" s="248">
        <v>0</v>
      </c>
      <c r="AI70" s="248">
        <v>119386.72</v>
      </c>
      <c r="AJ70" s="248">
        <v>0</v>
      </c>
      <c r="AK70" s="248">
        <v>161529.37</v>
      </c>
      <c r="AL70" s="248">
        <v>200000</v>
      </c>
      <c r="AM70" s="248">
        <v>0</v>
      </c>
      <c r="AN70" s="248">
        <v>17002.689999999999</v>
      </c>
      <c r="AO70" s="248">
        <v>0</v>
      </c>
      <c r="AP70" s="248">
        <v>1363913.4</v>
      </c>
      <c r="AQ70" s="248">
        <v>1300000</v>
      </c>
      <c r="AR70" s="248">
        <v>0</v>
      </c>
      <c r="AS70" s="248">
        <v>0</v>
      </c>
      <c r="AT70" s="248">
        <v>0</v>
      </c>
      <c r="AU70" s="248">
        <v>0</v>
      </c>
      <c r="AV70" s="248">
        <v>0</v>
      </c>
      <c r="AW70" s="248">
        <v>0</v>
      </c>
      <c r="AX70" s="248"/>
      <c r="AY70" s="248"/>
      <c r="AZ70" s="8" t="s">
        <v>14458</v>
      </c>
      <c r="BA70" s="8">
        <v>115256</v>
      </c>
      <c r="BB70" s="8">
        <v>100</v>
      </c>
      <c r="BC70" s="8" t="s">
        <v>12104</v>
      </c>
      <c r="BD70" s="8">
        <v>1189</v>
      </c>
      <c r="BE70" s="8" t="s">
        <v>15178</v>
      </c>
      <c r="BG70"/>
      <c r="BI70" s="248" t="s">
        <v>16014</v>
      </c>
      <c r="BJ70" s="8" t="s">
        <v>16270</v>
      </c>
    </row>
    <row r="71" spans="1:63" s="8" customFormat="1" x14ac:dyDescent="0.25">
      <c r="A71" t="str">
        <f t="shared" si="4"/>
        <v>DEPOSITORY CASH HIGHLAND JC</v>
      </c>
      <c r="B71" s="74" t="s">
        <v>12104</v>
      </c>
      <c r="C71" s="8" t="s">
        <v>10636</v>
      </c>
      <c r="D71"/>
      <c r="E71"/>
      <c r="F71">
        <v>100</v>
      </c>
      <c r="G71" t="s">
        <v>252</v>
      </c>
      <c r="H71" t="str">
        <f t="shared" si="5"/>
        <v>10</v>
      </c>
      <c r="I71" t="str">
        <f t="shared" si="6"/>
        <v>125</v>
      </c>
      <c r="J71" t="str">
        <f t="shared" si="7"/>
        <v>190</v>
      </c>
      <c r="K71" s="161" t="s">
        <v>253</v>
      </c>
      <c r="L71" t="s">
        <v>41</v>
      </c>
      <c r="M71"/>
      <c r="N71" t="s">
        <v>254</v>
      </c>
      <c r="O71" t="s">
        <v>44</v>
      </c>
      <c r="P71" t="s">
        <v>44</v>
      </c>
      <c r="Q71">
        <v>10</v>
      </c>
      <c r="R71">
        <v>125</v>
      </c>
      <c r="S71">
        <v>190</v>
      </c>
      <c r="T71">
        <v>125190</v>
      </c>
      <c r="U71">
        <v>0</v>
      </c>
      <c r="V71" t="s">
        <v>44</v>
      </c>
      <c r="W71" t="s">
        <v>44</v>
      </c>
      <c r="X71" t="s">
        <v>45</v>
      </c>
      <c r="Y71" s="248">
        <v>28685.119999999999</v>
      </c>
      <c r="Z71" s="248">
        <v>0</v>
      </c>
      <c r="AA71" s="248">
        <v>66677.039999999994</v>
      </c>
      <c r="AB71" s="248">
        <v>0</v>
      </c>
      <c r="AC71" s="248">
        <v>0</v>
      </c>
      <c r="AD71" s="248">
        <v>40091.39</v>
      </c>
      <c r="AE71" s="248">
        <v>0</v>
      </c>
      <c r="AF71" s="248">
        <v>855270.77</v>
      </c>
      <c r="AG71" s="248">
        <v>800000</v>
      </c>
      <c r="AH71" s="248">
        <v>0</v>
      </c>
      <c r="AI71" s="248">
        <v>124579.69</v>
      </c>
      <c r="AJ71" s="248">
        <v>0</v>
      </c>
      <c r="AK71" s="248">
        <v>104105.43</v>
      </c>
      <c r="AL71" s="248">
        <v>200000</v>
      </c>
      <c r="AM71" s="248">
        <v>0</v>
      </c>
      <c r="AN71" s="248">
        <v>40091.39</v>
      </c>
      <c r="AO71" s="248">
        <v>0</v>
      </c>
      <c r="AP71" s="248">
        <v>788593.73</v>
      </c>
      <c r="AQ71" s="248">
        <v>800000</v>
      </c>
      <c r="AR71" s="248">
        <v>0</v>
      </c>
      <c r="AS71" s="248">
        <v>0</v>
      </c>
      <c r="AT71" s="248">
        <v>0</v>
      </c>
      <c r="AU71" s="248">
        <v>0</v>
      </c>
      <c r="AV71" s="248">
        <v>0</v>
      </c>
      <c r="AW71" s="248">
        <v>0</v>
      </c>
      <c r="AX71" s="248"/>
      <c r="AY71" s="248"/>
      <c r="AZ71" s="8" t="s">
        <v>14458</v>
      </c>
      <c r="BA71" s="8">
        <v>115257</v>
      </c>
      <c r="BB71" s="8">
        <v>100</v>
      </c>
      <c r="BC71" s="8" t="s">
        <v>12104</v>
      </c>
      <c r="BD71" s="8">
        <v>1190</v>
      </c>
      <c r="BE71" s="8" t="s">
        <v>15178</v>
      </c>
      <c r="BG71"/>
      <c r="BI71" s="248" t="s">
        <v>16014</v>
      </c>
      <c r="BJ71" s="8" t="s">
        <v>16270</v>
      </c>
    </row>
    <row r="72" spans="1:63" s="8" customFormat="1" x14ac:dyDescent="0.25">
      <c r="A72" t="str">
        <f t="shared" si="4"/>
        <v>DEPOSITORY CASH COUNTRY MEADOWS JC</v>
      </c>
      <c r="B72" s="74" t="s">
        <v>12104</v>
      </c>
      <c r="C72" s="63" t="s">
        <v>10637</v>
      </c>
      <c r="D72"/>
      <c r="E72"/>
      <c r="F72">
        <v>100</v>
      </c>
      <c r="G72" t="s">
        <v>255</v>
      </c>
      <c r="H72" t="str">
        <f t="shared" si="5"/>
        <v>10</v>
      </c>
      <c r="I72" t="str">
        <f t="shared" si="6"/>
        <v>125</v>
      </c>
      <c r="J72" t="str">
        <f t="shared" si="7"/>
        <v>191</v>
      </c>
      <c r="K72" s="161" t="s">
        <v>256</v>
      </c>
      <c r="L72" t="s">
        <v>41</v>
      </c>
      <c r="M72"/>
      <c r="N72" t="s">
        <v>257</v>
      </c>
      <c r="O72" t="s">
        <v>44</v>
      </c>
      <c r="P72" t="s">
        <v>44</v>
      </c>
      <c r="Q72">
        <v>10</v>
      </c>
      <c r="R72">
        <v>125</v>
      </c>
      <c r="S72">
        <v>191</v>
      </c>
      <c r="T72">
        <v>125191</v>
      </c>
      <c r="U72">
        <v>0</v>
      </c>
      <c r="V72" t="s">
        <v>44</v>
      </c>
      <c r="W72" t="s">
        <v>44</v>
      </c>
      <c r="X72" t="s">
        <v>45</v>
      </c>
      <c r="Y72" s="248">
        <v>90680.17</v>
      </c>
      <c r="Z72" s="248">
        <v>0</v>
      </c>
      <c r="AA72" s="248">
        <v>86050.64</v>
      </c>
      <c r="AB72" s="248">
        <v>100000</v>
      </c>
      <c r="AC72" s="248">
        <v>0</v>
      </c>
      <c r="AD72" s="248">
        <v>77922.73</v>
      </c>
      <c r="AE72" s="248">
        <v>0</v>
      </c>
      <c r="AF72" s="248">
        <v>1198808.08</v>
      </c>
      <c r="AG72" s="248">
        <v>1200000</v>
      </c>
      <c r="AH72" s="248">
        <v>0</v>
      </c>
      <c r="AI72" s="248">
        <v>41926.26</v>
      </c>
      <c r="AJ72" s="248">
        <v>0</v>
      </c>
      <c r="AK72" s="248">
        <v>148753.91</v>
      </c>
      <c r="AL72" s="248">
        <v>100000</v>
      </c>
      <c r="AM72" s="248">
        <v>0</v>
      </c>
      <c r="AN72" s="248">
        <v>77922.73</v>
      </c>
      <c r="AO72" s="248">
        <v>0</v>
      </c>
      <c r="AP72" s="248">
        <v>1112757.44</v>
      </c>
      <c r="AQ72" s="248">
        <v>1100000</v>
      </c>
      <c r="AR72" s="248">
        <v>0</v>
      </c>
      <c r="AS72" s="248">
        <v>0</v>
      </c>
      <c r="AT72" s="248">
        <v>0</v>
      </c>
      <c r="AU72" s="248">
        <v>0</v>
      </c>
      <c r="AV72" s="248">
        <v>0</v>
      </c>
      <c r="AW72" s="248">
        <v>0</v>
      </c>
      <c r="AX72" s="248"/>
      <c r="AY72" s="248"/>
      <c r="AZ72" s="8" t="s">
        <v>14458</v>
      </c>
      <c r="BA72" s="8">
        <v>115258</v>
      </c>
      <c r="BB72" s="8">
        <v>100</v>
      </c>
      <c r="BC72" s="8" t="s">
        <v>12104</v>
      </c>
      <c r="BD72" s="8">
        <v>1191</v>
      </c>
      <c r="BE72" s="8" t="s">
        <v>15178</v>
      </c>
      <c r="BG72"/>
      <c r="BI72" s="248" t="s">
        <v>16014</v>
      </c>
      <c r="BJ72" s="8" t="s">
        <v>16270</v>
      </c>
    </row>
    <row r="73" spans="1:63" s="8" customFormat="1" x14ac:dyDescent="0.25">
      <c r="A73"/>
      <c r="B73" s="74"/>
      <c r="C73" s="63"/>
      <c r="D73"/>
      <c r="E73"/>
      <c r="F73"/>
      <c r="G73"/>
      <c r="H73"/>
      <c r="I73"/>
      <c r="J73"/>
      <c r="K73" s="161"/>
      <c r="L73"/>
      <c r="M73"/>
      <c r="N73"/>
      <c r="O73"/>
      <c r="P73"/>
      <c r="Q73"/>
      <c r="R73"/>
      <c r="S73"/>
      <c r="T73"/>
      <c r="U73"/>
      <c r="V73"/>
      <c r="W73"/>
      <c r="X73"/>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BG73"/>
      <c r="BI73" s="248"/>
    </row>
    <row r="74" spans="1:63" s="8" customFormat="1" x14ac:dyDescent="0.25">
      <c r="A74" t="str">
        <f t="shared" si="4"/>
        <v>DEP CASH COUNTY REVENUE PROCESSING</v>
      </c>
      <c r="B74" s="74" t="s">
        <v>12104</v>
      </c>
      <c r="C74" s="8" t="s">
        <v>10638</v>
      </c>
      <c r="D74"/>
      <c r="E74"/>
      <c r="F74">
        <v>100</v>
      </c>
      <c r="G74" t="s">
        <v>258</v>
      </c>
      <c r="H74" t="str">
        <f t="shared" si="5"/>
        <v>10</v>
      </c>
      <c r="I74" t="str">
        <f t="shared" si="6"/>
        <v>125</v>
      </c>
      <c r="J74" t="str">
        <f t="shared" si="7"/>
        <v>199</v>
      </c>
      <c r="K74" s="161" t="s">
        <v>259</v>
      </c>
      <c r="L74" t="s">
        <v>41</v>
      </c>
      <c r="M74"/>
      <c r="N74" t="s">
        <v>260</v>
      </c>
      <c r="O74" t="s">
        <v>44</v>
      </c>
      <c r="P74" t="s">
        <v>44</v>
      </c>
      <c r="Q74">
        <v>10</v>
      </c>
      <c r="R74">
        <v>125</v>
      </c>
      <c r="S74">
        <v>199</v>
      </c>
      <c r="T74">
        <v>125199</v>
      </c>
      <c r="U74">
        <v>1</v>
      </c>
      <c r="V74" t="s">
        <v>44</v>
      </c>
      <c r="W74" t="s">
        <v>44</v>
      </c>
      <c r="X74" t="s">
        <v>45</v>
      </c>
      <c r="Y74" s="248">
        <v>1630922.49</v>
      </c>
      <c r="Z74" s="248">
        <v>0</v>
      </c>
      <c r="AA74" s="248">
        <v>79324699.980000004</v>
      </c>
      <c r="AB74" s="248">
        <v>59600000</v>
      </c>
      <c r="AC74" s="248">
        <v>0</v>
      </c>
      <c r="AD74" s="248">
        <v>3424700.27</v>
      </c>
      <c r="AE74" s="248">
        <v>0</v>
      </c>
      <c r="AF74" s="248">
        <v>825820922.20000005</v>
      </c>
      <c r="AG74" s="248">
        <v>807890000</v>
      </c>
      <c r="AH74" s="248">
        <v>0</v>
      </c>
      <c r="AI74" s="248">
        <v>23595608.579999998</v>
      </c>
      <c r="AJ74" s="248">
        <v>0</v>
      </c>
      <c r="AK74" s="248">
        <v>97135313.909999996</v>
      </c>
      <c r="AL74" s="248">
        <v>119100000</v>
      </c>
      <c r="AM74" s="248">
        <v>0</v>
      </c>
      <c r="AN74" s="248">
        <v>3424700.27</v>
      </c>
      <c r="AO74" s="248">
        <v>0</v>
      </c>
      <c r="AP74" s="248">
        <v>746496222.22000003</v>
      </c>
      <c r="AQ74" s="248">
        <v>748290000</v>
      </c>
      <c r="AR74" s="248">
        <v>0</v>
      </c>
      <c r="AS74" s="248">
        <v>0</v>
      </c>
      <c r="AT74" s="248">
        <v>0</v>
      </c>
      <c r="AU74" s="248">
        <v>0</v>
      </c>
      <c r="AV74" s="248">
        <v>0</v>
      </c>
      <c r="AW74" s="248">
        <v>0</v>
      </c>
      <c r="AX74" s="248"/>
      <c r="AY74" s="248"/>
      <c r="AZ74" s="8" t="s">
        <v>14458</v>
      </c>
      <c r="BA74" s="8" t="s">
        <v>16242</v>
      </c>
      <c r="BB74" s="8">
        <v>100</v>
      </c>
      <c r="BC74" s="8" t="s">
        <v>12104</v>
      </c>
      <c r="BD74" s="8">
        <v>1199</v>
      </c>
      <c r="BE74" s="8" t="s">
        <v>15178</v>
      </c>
      <c r="BG74">
        <v>200</v>
      </c>
      <c r="BI74" s="248" t="s">
        <v>16014</v>
      </c>
      <c r="BJ74" s="8" t="s">
        <v>16270</v>
      </c>
    </row>
    <row r="75" spans="1:63" s="8" customFormat="1" x14ac:dyDescent="0.25">
      <c r="A75" t="str">
        <f t="shared" si="4"/>
        <v>LOW SPEED WARRANT ACCOUNT</v>
      </c>
      <c r="B75" s="74"/>
      <c r="D75"/>
      <c r="E75"/>
      <c r="F75"/>
      <c r="G75"/>
      <c r="H75"/>
      <c r="I75"/>
      <c r="J75"/>
      <c r="K75" s="161" t="s">
        <v>16313</v>
      </c>
      <c r="L75" t="s">
        <v>41</v>
      </c>
      <c r="M75"/>
      <c r="N75"/>
      <c r="O75"/>
      <c r="P75"/>
      <c r="Q75"/>
      <c r="R75"/>
      <c r="S75"/>
      <c r="T75"/>
      <c r="U75"/>
      <c r="V75"/>
      <c r="W75"/>
      <c r="X75"/>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BA75" s="8" t="s">
        <v>16311</v>
      </c>
      <c r="BB75" s="8" t="s">
        <v>10176</v>
      </c>
      <c r="BD75" s="8" t="s">
        <v>16047</v>
      </c>
      <c r="BG75"/>
      <c r="BI75" s="248" t="s">
        <v>16014</v>
      </c>
      <c r="BJ75" s="8" t="s">
        <v>16270</v>
      </c>
      <c r="BK75" s="8" t="s">
        <v>16046</v>
      </c>
    </row>
    <row r="76" spans="1:63" s="8" customFormat="1" x14ac:dyDescent="0.25">
      <c r="A76" t="str">
        <f t="shared" si="4"/>
        <v>HIGH SPEED WARRANT ACCOUNT</v>
      </c>
      <c r="B76" s="74"/>
      <c r="D76"/>
      <c r="E76"/>
      <c r="F76"/>
      <c r="G76"/>
      <c r="H76"/>
      <c r="I76"/>
      <c r="J76"/>
      <c r="K76" s="161" t="s">
        <v>16314</v>
      </c>
      <c r="L76" t="s">
        <v>41</v>
      </c>
      <c r="M76"/>
      <c r="N76"/>
      <c r="O76"/>
      <c r="P76"/>
      <c r="Q76"/>
      <c r="R76"/>
      <c r="S76"/>
      <c r="T76"/>
      <c r="U76"/>
      <c r="V76"/>
      <c r="W76"/>
      <c r="X76"/>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BA76" s="8" t="s">
        <v>16312</v>
      </c>
      <c r="BB76" s="8" t="s">
        <v>10176</v>
      </c>
      <c r="BD76" s="8" t="s">
        <v>16047</v>
      </c>
      <c r="BG76"/>
      <c r="BI76" s="248" t="s">
        <v>16014</v>
      </c>
      <c r="BJ76" s="8" t="s">
        <v>16270</v>
      </c>
      <c r="BK76" s="8" t="s">
        <v>16046</v>
      </c>
    </row>
    <row r="77" spans="1:63" x14ac:dyDescent="0.25">
      <c r="B77" s="66"/>
      <c r="C77" s="64"/>
      <c r="D77" s="64"/>
      <c r="E77" s="64"/>
      <c r="G77" t="s">
        <v>382</v>
      </c>
      <c r="H77" t="str">
        <f>LEFT(G77,2)</f>
        <v>20</v>
      </c>
      <c r="I77" t="str">
        <f>MID(G77,4,3)</f>
        <v>290</v>
      </c>
      <c r="J77" t="str">
        <f>RIGHT(G77,3)</f>
        <v>900</v>
      </c>
      <c r="K77" s="161" t="s">
        <v>384</v>
      </c>
      <c r="L77" t="s">
        <v>383</v>
      </c>
      <c r="N77" t="s">
        <v>385</v>
      </c>
      <c r="O77" t="s">
        <v>44</v>
      </c>
      <c r="P77" t="s">
        <v>44</v>
      </c>
      <c r="Q77">
        <v>20</v>
      </c>
      <c r="R77">
        <v>290</v>
      </c>
      <c r="S77">
        <v>900</v>
      </c>
      <c r="T77">
        <v>298903</v>
      </c>
      <c r="U77">
        <v>0</v>
      </c>
      <c r="V77" t="s">
        <v>44</v>
      </c>
      <c r="W77" t="s">
        <v>44</v>
      </c>
      <c r="X77" t="s">
        <v>45</v>
      </c>
      <c r="Y77" s="248">
        <v>0</v>
      </c>
      <c r="Z77" s="248">
        <v>0</v>
      </c>
      <c r="AA77" s="248">
        <v>0</v>
      </c>
      <c r="AB77" s="248">
        <v>0</v>
      </c>
      <c r="AC77" s="248">
        <v>0</v>
      </c>
      <c r="AD77" s="248">
        <v>0</v>
      </c>
      <c r="AE77" s="248">
        <v>448.46</v>
      </c>
      <c r="AF77" s="248">
        <v>0</v>
      </c>
      <c r="AG77" s="248">
        <v>0</v>
      </c>
      <c r="AH77" s="248">
        <v>448.46</v>
      </c>
      <c r="AI77" s="248">
        <v>0</v>
      </c>
      <c r="AJ77" s="248">
        <v>0</v>
      </c>
      <c r="AK77" s="248">
        <v>0</v>
      </c>
      <c r="AL77" s="248">
        <v>0</v>
      </c>
      <c r="AM77" s="248">
        <v>0</v>
      </c>
      <c r="AN77" s="248">
        <v>0</v>
      </c>
      <c r="AO77" s="248">
        <v>448.46</v>
      </c>
      <c r="AP77" s="248">
        <v>0</v>
      </c>
      <c r="AQ77" s="248">
        <v>0</v>
      </c>
      <c r="AR77" s="248">
        <v>448.46</v>
      </c>
      <c r="AS77" s="248">
        <v>0</v>
      </c>
      <c r="AT77" s="248">
        <v>0</v>
      </c>
      <c r="AU77" s="248">
        <v>0</v>
      </c>
      <c r="AV77" s="248">
        <v>0</v>
      </c>
      <c r="AW77" s="248">
        <v>0</v>
      </c>
      <c r="AX77" s="248"/>
      <c r="AY77" s="248"/>
      <c r="AZ77" s="8" t="s">
        <v>15241</v>
      </c>
      <c r="BA77" s="8" t="s">
        <v>16698</v>
      </c>
      <c r="BB77" s="8" t="s">
        <v>10176</v>
      </c>
      <c r="BC77" s="8"/>
      <c r="BD77" s="8" t="s">
        <v>16047</v>
      </c>
      <c r="BE77" s="8"/>
      <c r="BI77" s="8" t="s">
        <v>16014</v>
      </c>
      <c r="BJ77" s="8" t="s">
        <v>16270</v>
      </c>
    </row>
    <row r="78" spans="1:63" ht="30" x14ac:dyDescent="0.25">
      <c r="B78" s="66"/>
      <c r="C78" s="64"/>
      <c r="D78" s="64"/>
      <c r="E78" s="64"/>
      <c r="K78" s="161" t="s">
        <v>16999</v>
      </c>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8"/>
      <c r="BA78" s="8" t="s">
        <v>16702</v>
      </c>
      <c r="BB78" s="8" t="s">
        <v>10176</v>
      </c>
      <c r="BC78" s="8"/>
      <c r="BD78" s="8" t="s">
        <v>16703</v>
      </c>
      <c r="BE78" s="8"/>
      <c r="BG78">
        <v>999</v>
      </c>
      <c r="BI78" s="8"/>
      <c r="BJ78" s="8"/>
    </row>
    <row r="79" spans="1:63" x14ac:dyDescent="0.25">
      <c r="B79" s="66"/>
      <c r="C79" s="64"/>
      <c r="D79" s="64"/>
      <c r="E79" s="64"/>
      <c r="K79" s="161" t="s">
        <v>16909</v>
      </c>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8"/>
      <c r="BA79" s="8" t="s">
        <v>16908</v>
      </c>
      <c r="BB79" s="8" t="s">
        <v>10176</v>
      </c>
      <c r="BC79" s="8"/>
      <c r="BD79" s="8" t="s">
        <v>16088</v>
      </c>
      <c r="BE79" s="8"/>
      <c r="BH79" t="s">
        <v>16910</v>
      </c>
      <c r="BI79" s="8" t="s">
        <v>16014</v>
      </c>
      <c r="BJ79" s="8" t="s">
        <v>16270</v>
      </c>
    </row>
    <row r="80" spans="1:63" ht="30" x14ac:dyDescent="0.25">
      <c r="B80" s="66"/>
      <c r="C80" s="64"/>
      <c r="D80" s="64"/>
      <c r="E80" s="64"/>
      <c r="K80" s="161" t="s">
        <v>14391</v>
      </c>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8"/>
      <c r="BA80" s="8" t="s">
        <v>16927</v>
      </c>
      <c r="BB80" s="8" t="s">
        <v>10176</v>
      </c>
      <c r="BC80" s="8"/>
      <c r="BD80" s="8" t="s">
        <v>16088</v>
      </c>
      <c r="BE80" s="8"/>
      <c r="BI80" s="8"/>
      <c r="BJ80" s="8"/>
    </row>
    <row r="81" spans="1:63" s="8" customFormat="1" x14ac:dyDescent="0.25">
      <c r="A81" t="str">
        <f t="shared" si="4"/>
        <v>INVESTMENTS - REPURCHASE AGREEMENTS</v>
      </c>
      <c r="B81" s="74" t="s">
        <v>12104</v>
      </c>
      <c r="C81" s="63" t="s">
        <v>10639</v>
      </c>
      <c r="D81"/>
      <c r="E81"/>
      <c r="F81">
        <v>100</v>
      </c>
      <c r="G81" t="s">
        <v>261</v>
      </c>
      <c r="H81" t="str">
        <f t="shared" si="5"/>
        <v>10</v>
      </c>
      <c r="I81" t="str">
        <f t="shared" si="6"/>
        <v>151</v>
      </c>
      <c r="J81" t="str">
        <f t="shared" si="7"/>
        <v>156</v>
      </c>
      <c r="K81" s="161" t="s">
        <v>14394</v>
      </c>
      <c r="L81" t="s">
        <v>41</v>
      </c>
      <c r="M81"/>
      <c r="N81" t="s">
        <v>263</v>
      </c>
      <c r="O81" t="s">
        <v>44</v>
      </c>
      <c r="P81" t="s">
        <v>44</v>
      </c>
      <c r="Q81">
        <v>10</v>
      </c>
      <c r="R81">
        <v>151</v>
      </c>
      <c r="S81">
        <v>156</v>
      </c>
      <c r="T81">
        <v>151156</v>
      </c>
      <c r="U81">
        <v>0</v>
      </c>
      <c r="V81" t="s">
        <v>44</v>
      </c>
      <c r="W81" t="s">
        <v>44</v>
      </c>
      <c r="X81" t="s">
        <v>45</v>
      </c>
      <c r="Y81" s="248">
        <v>225524250</v>
      </c>
      <c r="Z81" s="248">
        <v>0</v>
      </c>
      <c r="AA81" s="248">
        <v>0</v>
      </c>
      <c r="AB81" s="248">
        <v>0</v>
      </c>
      <c r="AC81" s="248">
        <v>0</v>
      </c>
      <c r="AD81" s="248">
        <v>220011435</v>
      </c>
      <c r="AE81" s="248">
        <v>-225524250</v>
      </c>
      <c r="AF81" s="248">
        <v>-220011435</v>
      </c>
      <c r="AG81" s="248">
        <v>0</v>
      </c>
      <c r="AH81" s="248">
        <v>0</v>
      </c>
      <c r="AI81" s="248">
        <v>225524250</v>
      </c>
      <c r="AJ81" s="248">
        <v>0</v>
      </c>
      <c r="AK81" s="248">
        <v>0</v>
      </c>
      <c r="AL81" s="248">
        <v>0</v>
      </c>
      <c r="AM81" s="248">
        <v>0</v>
      </c>
      <c r="AN81" s="248">
        <v>220011435</v>
      </c>
      <c r="AO81" s="248">
        <v>-225524250</v>
      </c>
      <c r="AP81" s="248">
        <v>-220011435</v>
      </c>
      <c r="AQ81" s="248">
        <v>0</v>
      </c>
      <c r="AR81" s="248">
        <v>0</v>
      </c>
      <c r="AS81" s="248">
        <v>0</v>
      </c>
      <c r="AT81" s="248">
        <v>0</v>
      </c>
      <c r="AU81" s="248">
        <v>0</v>
      </c>
      <c r="AV81" s="248">
        <v>0</v>
      </c>
      <c r="AW81" s="248">
        <v>0</v>
      </c>
      <c r="AX81" s="248"/>
      <c r="AY81" s="248"/>
      <c r="AZ81" s="8" t="s">
        <v>14458</v>
      </c>
      <c r="BA81" s="8" t="s">
        <v>16302</v>
      </c>
      <c r="BB81" s="8">
        <v>100</v>
      </c>
      <c r="BC81" s="8" t="s">
        <v>12104</v>
      </c>
      <c r="BD81" s="8" t="s">
        <v>16088</v>
      </c>
      <c r="BE81" s="8" t="s">
        <v>15178</v>
      </c>
      <c r="BG81"/>
      <c r="BI81" s="248" t="s">
        <v>16014</v>
      </c>
      <c r="BJ81" s="8" t="s">
        <v>16270</v>
      </c>
    </row>
    <row r="82" spans="1:63" s="8" customFormat="1" ht="30" x14ac:dyDescent="0.25">
      <c r="A82" t="str">
        <f t="shared" si="4"/>
        <v>INVESTMENTS - MONEY MARKET MUTUAL FUNDS (MMMF)</v>
      </c>
      <c r="B82" s="74" t="s">
        <v>12104</v>
      </c>
      <c r="C82" s="8" t="s">
        <v>10409</v>
      </c>
      <c r="D82"/>
      <c r="E82"/>
      <c r="F82">
        <v>100</v>
      </c>
      <c r="G82" t="s">
        <v>264</v>
      </c>
      <c r="H82" t="str">
        <f t="shared" si="5"/>
        <v>10</v>
      </c>
      <c r="I82" t="str">
        <f t="shared" si="6"/>
        <v>151</v>
      </c>
      <c r="J82" t="str">
        <f t="shared" si="7"/>
        <v>356</v>
      </c>
      <c r="K82" s="147" t="s">
        <v>16701</v>
      </c>
      <c r="L82" t="s">
        <v>41</v>
      </c>
      <c r="M82"/>
      <c r="N82" t="s">
        <v>266</v>
      </c>
      <c r="O82" t="s">
        <v>44</v>
      </c>
      <c r="P82" t="s">
        <v>44</v>
      </c>
      <c r="Q82">
        <v>10</v>
      </c>
      <c r="R82">
        <v>151</v>
      </c>
      <c r="S82">
        <v>356</v>
      </c>
      <c r="T82">
        <v>151356</v>
      </c>
      <c r="U82">
        <v>0</v>
      </c>
      <c r="V82" t="s">
        <v>44</v>
      </c>
      <c r="W82" t="s">
        <v>44</v>
      </c>
      <c r="X82" t="s">
        <v>45</v>
      </c>
      <c r="Y82" s="248">
        <v>0</v>
      </c>
      <c r="Z82" s="248">
        <v>0</v>
      </c>
      <c r="AA82" s="248">
        <v>0</v>
      </c>
      <c r="AB82" s="248">
        <v>0</v>
      </c>
      <c r="AC82" s="248">
        <v>0</v>
      </c>
      <c r="AD82" s="248">
        <v>0</v>
      </c>
      <c r="AE82" s="248">
        <v>0</v>
      </c>
      <c r="AF82" s="248">
        <v>0</v>
      </c>
      <c r="AG82" s="248">
        <v>0</v>
      </c>
      <c r="AH82" s="248">
        <v>0</v>
      </c>
      <c r="AI82" s="248">
        <v>0</v>
      </c>
      <c r="AJ82" s="248">
        <v>0</v>
      </c>
      <c r="AK82" s="248">
        <v>0</v>
      </c>
      <c r="AL82" s="248">
        <v>0</v>
      </c>
      <c r="AM82" s="248">
        <v>0</v>
      </c>
      <c r="AN82" s="248">
        <v>0</v>
      </c>
      <c r="AO82" s="248">
        <v>0</v>
      </c>
      <c r="AP82" s="248">
        <v>0</v>
      </c>
      <c r="AQ82" s="248">
        <v>0</v>
      </c>
      <c r="AR82" s="248">
        <v>0</v>
      </c>
      <c r="AS82" s="248">
        <v>0</v>
      </c>
      <c r="AT82" s="248">
        <v>0</v>
      </c>
      <c r="AU82" s="248">
        <v>0</v>
      </c>
      <c r="AV82" s="248">
        <v>0</v>
      </c>
      <c r="AW82" s="248">
        <v>0</v>
      </c>
      <c r="AX82" s="248"/>
      <c r="AY82" s="248"/>
      <c r="AZ82" s="8" t="s">
        <v>14458</v>
      </c>
      <c r="BA82" s="8">
        <v>120210</v>
      </c>
      <c r="BB82" s="8">
        <v>100</v>
      </c>
      <c r="BC82" s="8" t="s">
        <v>12104</v>
      </c>
      <c r="BD82" s="8" t="s">
        <v>16088</v>
      </c>
      <c r="BE82" s="8" t="s">
        <v>15178</v>
      </c>
      <c r="BG82"/>
      <c r="BI82" s="8" t="s">
        <v>16014</v>
      </c>
      <c r="BJ82" s="8" t="s">
        <v>16270</v>
      </c>
    </row>
    <row r="83" spans="1:63" s="8" customFormat="1" x14ac:dyDescent="0.25">
      <c r="A83" t="str">
        <f t="shared" si="4"/>
        <v>INVESTMENTS - SECURITIES - BANK ONE</v>
      </c>
      <c r="B83" s="74" t="s">
        <v>12104</v>
      </c>
      <c r="C83" s="63" t="s">
        <v>10640</v>
      </c>
      <c r="D83"/>
      <c r="E83"/>
      <c r="F83">
        <v>100</v>
      </c>
      <c r="G83" t="s">
        <v>267</v>
      </c>
      <c r="H83" t="str">
        <f t="shared" si="5"/>
        <v>10</v>
      </c>
      <c r="I83" t="str">
        <f t="shared" si="6"/>
        <v>151</v>
      </c>
      <c r="J83" t="str">
        <f t="shared" si="7"/>
        <v>556</v>
      </c>
      <c r="K83" s="161" t="s">
        <v>14380</v>
      </c>
      <c r="L83" t="s">
        <v>41</v>
      </c>
      <c r="M83"/>
      <c r="N83" t="s">
        <v>269</v>
      </c>
      <c r="O83" t="s">
        <v>44</v>
      </c>
      <c r="P83" t="s">
        <v>44</v>
      </c>
      <c r="Q83">
        <v>10</v>
      </c>
      <c r="R83">
        <v>151</v>
      </c>
      <c r="S83">
        <v>556</v>
      </c>
      <c r="T83">
        <v>151556</v>
      </c>
      <c r="U83">
        <v>0</v>
      </c>
      <c r="V83" t="s">
        <v>44</v>
      </c>
      <c r="W83" t="s">
        <v>44</v>
      </c>
      <c r="X83" t="s">
        <v>45</v>
      </c>
      <c r="Y83" s="248">
        <v>2545959874.2399998</v>
      </c>
      <c r="Z83" s="248">
        <v>-218121444.72</v>
      </c>
      <c r="AA83" s="248">
        <v>-221788923.90000001</v>
      </c>
      <c r="AB83" s="248">
        <v>0</v>
      </c>
      <c r="AC83" s="248">
        <v>0</v>
      </c>
      <c r="AD83" s="248">
        <v>2571144109.6300001</v>
      </c>
      <c r="AE83" s="248">
        <v>-3696670585.4099998</v>
      </c>
      <c r="AF83" s="248">
        <v>-3715522299.98</v>
      </c>
      <c r="AG83" s="248">
        <v>10000000</v>
      </c>
      <c r="AH83" s="248">
        <v>0</v>
      </c>
      <c r="AI83" s="248">
        <v>2603655725.8499999</v>
      </c>
      <c r="AJ83" s="248">
        <v>-381770872.23000002</v>
      </c>
      <c r="AK83" s="248">
        <v>-439466723.83999997</v>
      </c>
      <c r="AL83" s="248">
        <v>0</v>
      </c>
      <c r="AM83" s="248">
        <v>0</v>
      </c>
      <c r="AN83" s="248">
        <v>2571144109.6300001</v>
      </c>
      <c r="AO83" s="248">
        <v>-3478549140.6900001</v>
      </c>
      <c r="AP83" s="248">
        <v>-3493733376.0799999</v>
      </c>
      <c r="AQ83" s="248">
        <v>10000000</v>
      </c>
      <c r="AR83" s="248">
        <v>0</v>
      </c>
      <c r="AS83" s="248">
        <v>0</v>
      </c>
      <c r="AT83" s="248">
        <v>0</v>
      </c>
      <c r="AU83" s="248">
        <v>0</v>
      </c>
      <c r="AV83" s="248">
        <v>0</v>
      </c>
      <c r="AW83" s="248">
        <v>0</v>
      </c>
      <c r="AX83" s="248"/>
      <c r="AY83" s="248"/>
      <c r="AZ83" s="8" t="s">
        <v>14458</v>
      </c>
      <c r="BA83" s="8">
        <v>120220</v>
      </c>
      <c r="BB83" s="8">
        <v>100</v>
      </c>
      <c r="BC83" s="8" t="s">
        <v>12104</v>
      </c>
      <c r="BD83" s="8" t="s">
        <v>16088</v>
      </c>
      <c r="BE83" s="8" t="s">
        <v>15178</v>
      </c>
      <c r="BG83"/>
      <c r="BH83" s="8" t="s">
        <v>16084</v>
      </c>
      <c r="BI83" s="248" t="s">
        <v>16014</v>
      </c>
      <c r="BJ83" s="8" t="s">
        <v>16270</v>
      </c>
    </row>
    <row r="84" spans="1:63" s="8" customFormat="1" ht="30" x14ac:dyDescent="0.25">
      <c r="A84"/>
      <c r="B84" s="74"/>
      <c r="C84" s="63"/>
      <c r="D84"/>
      <c r="E84"/>
      <c r="F84"/>
      <c r="G84" t="s">
        <v>273</v>
      </c>
      <c r="H84" t="str">
        <f t="shared" si="5"/>
        <v>10</v>
      </c>
      <c r="I84" t="str">
        <f t="shared" si="6"/>
        <v>151</v>
      </c>
      <c r="J84" t="str">
        <f t="shared" si="7"/>
        <v>567</v>
      </c>
      <c r="K84" s="161" t="s">
        <v>14382</v>
      </c>
      <c r="L84" t="s">
        <v>41</v>
      </c>
      <c r="M84"/>
      <c r="N84" t="s">
        <v>275</v>
      </c>
      <c r="O84" t="s">
        <v>44</v>
      </c>
      <c r="P84" t="s">
        <v>44</v>
      </c>
      <c r="Q84">
        <v>10</v>
      </c>
      <c r="R84">
        <v>151</v>
      </c>
      <c r="S84">
        <v>567</v>
      </c>
      <c r="T84">
        <v>151567</v>
      </c>
      <c r="U84">
        <v>0</v>
      </c>
      <c r="V84" t="s">
        <v>44</v>
      </c>
      <c r="W84" t="s">
        <v>44</v>
      </c>
      <c r="X84" t="s">
        <v>45</v>
      </c>
      <c r="Y84" s="248">
        <v>196467215.90000001</v>
      </c>
      <c r="Z84" s="248">
        <v>0</v>
      </c>
      <c r="AA84" s="248">
        <v>0</v>
      </c>
      <c r="AB84" s="248">
        <v>0</v>
      </c>
      <c r="AC84" s="248">
        <v>0</v>
      </c>
      <c r="AD84" s="248">
        <v>238501322.90000001</v>
      </c>
      <c r="AE84" s="248">
        <v>-867372.85</v>
      </c>
      <c r="AF84" s="248">
        <v>-42901479.850000001</v>
      </c>
      <c r="AG84" s="248">
        <v>0</v>
      </c>
      <c r="AH84" s="248">
        <v>0</v>
      </c>
      <c r="AI84" s="248">
        <v>196467215.90000001</v>
      </c>
      <c r="AJ84" s="248">
        <v>0</v>
      </c>
      <c r="AK84" s="248">
        <v>0</v>
      </c>
      <c r="AL84" s="248">
        <v>0</v>
      </c>
      <c r="AM84" s="248">
        <v>0</v>
      </c>
      <c r="AN84" s="248">
        <v>238501322.90000001</v>
      </c>
      <c r="AO84" s="248">
        <v>-867372.85</v>
      </c>
      <c r="AP84" s="248">
        <v>-42901479.850000001</v>
      </c>
      <c r="AQ84" s="248">
        <v>0</v>
      </c>
      <c r="AR84" s="248">
        <v>0</v>
      </c>
      <c r="AS84" s="248">
        <v>0</v>
      </c>
      <c r="AT84" s="248">
        <v>0</v>
      </c>
      <c r="AU84" s="248">
        <v>0</v>
      </c>
      <c r="AV84" s="248">
        <v>0</v>
      </c>
      <c r="AW84" s="248">
        <v>0</v>
      </c>
      <c r="AX84" s="248"/>
      <c r="AY84" s="248"/>
      <c r="AZ84" s="8" t="s">
        <v>14458</v>
      </c>
      <c r="BA84" s="8" t="s">
        <v>16085</v>
      </c>
      <c r="BB84" s="8">
        <v>100</v>
      </c>
      <c r="BC84" s="8" t="s">
        <v>12104</v>
      </c>
      <c r="BD84" s="8" t="s">
        <v>16088</v>
      </c>
      <c r="BE84" s="8" t="s">
        <v>15178</v>
      </c>
      <c r="BG84"/>
      <c r="BH84" s="8" t="s">
        <v>16083</v>
      </c>
      <c r="BI84" s="248" t="s">
        <v>16014</v>
      </c>
      <c r="BJ84" s="8" t="s">
        <v>16270</v>
      </c>
    </row>
    <row r="85" spans="1:63" s="8" customFormat="1" ht="30" x14ac:dyDescent="0.25">
      <c r="A85" t="str">
        <f t="shared" si="4"/>
        <v>INVESTMENTS - PRIVATE PLACEMENT - TAX ANTICIPATION NOTES</v>
      </c>
      <c r="B85" s="74" t="s">
        <v>12104</v>
      </c>
      <c r="C85" s="8" t="s">
        <v>10645</v>
      </c>
      <c r="D85"/>
      <c r="E85"/>
      <c r="F85">
        <v>100</v>
      </c>
      <c r="G85" t="s">
        <v>14456</v>
      </c>
      <c r="H85" s="8" t="s">
        <v>14456</v>
      </c>
      <c r="I85" t="s">
        <v>14456</v>
      </c>
      <c r="J85" t="str">
        <f t="shared" si="7"/>
        <v>DNE</v>
      </c>
      <c r="K85" s="161" t="s">
        <v>14381</v>
      </c>
      <c r="L85"/>
      <c r="M85"/>
      <c r="N85"/>
      <c r="O85"/>
      <c r="P85"/>
      <c r="Q85"/>
      <c r="R85"/>
      <c r="S85"/>
      <c r="T85"/>
      <c r="U85"/>
      <c r="V85"/>
      <c r="W85"/>
      <c r="X85"/>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8" t="s">
        <v>14458</v>
      </c>
      <c r="BA85" s="8">
        <v>120300</v>
      </c>
      <c r="BB85" s="8">
        <v>100</v>
      </c>
      <c r="BC85" s="8" t="s">
        <v>12104</v>
      </c>
      <c r="BD85" s="8" t="s">
        <v>16088</v>
      </c>
      <c r="BE85" s="8" t="s">
        <v>15178</v>
      </c>
      <c r="BG85"/>
      <c r="BH85" s="8" t="s">
        <v>16082</v>
      </c>
      <c r="BI85" s="248" t="s">
        <v>16014</v>
      </c>
      <c r="BJ85" t="s">
        <v>16270</v>
      </c>
    </row>
    <row r="86" spans="1:63" s="8" customFormat="1" ht="30" x14ac:dyDescent="0.25">
      <c r="A86" t="str">
        <f t="shared" si="4"/>
        <v>INVESTMENTS - PRIVATE PLACEMENT - OTHER DEBT SECURITIES</v>
      </c>
      <c r="B86" s="74" t="s">
        <v>12104</v>
      </c>
      <c r="C86" s="8" t="s">
        <v>10641</v>
      </c>
      <c r="D86"/>
      <c r="E86"/>
      <c r="F86">
        <v>100</v>
      </c>
      <c r="G86" t="s">
        <v>14456</v>
      </c>
      <c r="H86" s="8" t="s">
        <v>14456</v>
      </c>
      <c r="I86" t="s">
        <v>14456</v>
      </c>
      <c r="J86" t="str">
        <f t="shared" si="7"/>
        <v>DNE</v>
      </c>
      <c r="K86" s="161" t="s">
        <v>14382</v>
      </c>
      <c r="L86"/>
      <c r="M86"/>
      <c r="N86"/>
      <c r="O86"/>
      <c r="P86"/>
      <c r="Q86"/>
      <c r="R86"/>
      <c r="S86"/>
      <c r="T86"/>
      <c r="U86"/>
      <c r="V86"/>
      <c r="W86"/>
      <c r="X86"/>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8" t="s">
        <v>14458</v>
      </c>
      <c r="BA86" s="8">
        <v>120310</v>
      </c>
      <c r="BB86" s="8">
        <v>100</v>
      </c>
      <c r="BC86" s="8" t="s">
        <v>12104</v>
      </c>
      <c r="BD86" s="8" t="s">
        <v>12104</v>
      </c>
      <c r="BE86" s="8" t="s">
        <v>15178</v>
      </c>
      <c r="BG86"/>
      <c r="BI86" s="248" t="s">
        <v>16014</v>
      </c>
      <c r="BJ86" t="s">
        <v>16270</v>
      </c>
    </row>
    <row r="87" spans="1:63" s="8" customFormat="1" ht="30" x14ac:dyDescent="0.25">
      <c r="A87" t="str">
        <f t="shared" si="4"/>
        <v>UNAMORTIZED PREMIUMS/DISCOUNTS - TIME CERTIFICATES OF DEPOSIT - BANK ONE</v>
      </c>
      <c r="B87" s="74" t="s">
        <v>12104</v>
      </c>
      <c r="C87" s="63" t="s">
        <v>10642</v>
      </c>
      <c r="D87"/>
      <c r="E87"/>
      <c r="F87">
        <v>100</v>
      </c>
      <c r="G87" t="s">
        <v>14456</v>
      </c>
      <c r="H87" s="8" t="s">
        <v>14456</v>
      </c>
      <c r="I87" t="s">
        <v>14456</v>
      </c>
      <c r="J87" t="str">
        <f t="shared" si="7"/>
        <v>DNE</v>
      </c>
      <c r="K87" s="161" t="s">
        <v>14392</v>
      </c>
      <c r="L87"/>
      <c r="M87"/>
      <c r="N87"/>
      <c r="O87"/>
      <c r="P87"/>
      <c r="Q87"/>
      <c r="R87"/>
      <c r="S87"/>
      <c r="T87"/>
      <c r="U87"/>
      <c r="V87"/>
      <c r="W87"/>
      <c r="X87"/>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8" t="s">
        <v>14458</v>
      </c>
      <c r="BA87" s="8">
        <v>125210</v>
      </c>
      <c r="BB87" s="8">
        <v>100</v>
      </c>
      <c r="BC87" s="8" t="s">
        <v>12104</v>
      </c>
      <c r="BD87" s="8" t="s">
        <v>12104</v>
      </c>
      <c r="BE87" s="8" t="s">
        <v>15178</v>
      </c>
      <c r="BG87"/>
      <c r="BI87" s="248" t="s">
        <v>16303</v>
      </c>
      <c r="BJ87"/>
      <c r="BK87" s="8" t="s">
        <v>16272</v>
      </c>
    </row>
    <row r="88" spans="1:63" s="8" customFormat="1" ht="30" x14ac:dyDescent="0.25">
      <c r="A88" t="str">
        <f t="shared" si="4"/>
        <v>UNAMORTIZED PREMIUMS/DISCOUNTS - SECURITIES - BANK ONE</v>
      </c>
      <c r="B88" s="74" t="s">
        <v>12104</v>
      </c>
      <c r="C88" s="8" t="s">
        <v>10643</v>
      </c>
      <c r="D88"/>
      <c r="E88"/>
      <c r="F88">
        <v>100</v>
      </c>
      <c r="G88" t="s">
        <v>14456</v>
      </c>
      <c r="H88" t="s">
        <v>14456</v>
      </c>
      <c r="I88" t="s">
        <v>14456</v>
      </c>
      <c r="J88" t="str">
        <f t="shared" si="7"/>
        <v>DNE</v>
      </c>
      <c r="K88" s="161" t="s">
        <v>14383</v>
      </c>
      <c r="L88"/>
      <c r="M88"/>
      <c r="N88"/>
      <c r="O88"/>
      <c r="P88"/>
      <c r="Q88"/>
      <c r="R88"/>
      <c r="S88"/>
      <c r="T88"/>
      <c r="U88"/>
      <c r="V88"/>
      <c r="W88"/>
      <c r="X8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8" t="s">
        <v>14458</v>
      </c>
      <c r="BA88" s="8">
        <v>125220</v>
      </c>
      <c r="BB88" s="8">
        <v>100</v>
      </c>
      <c r="BC88" s="8" t="s">
        <v>12104</v>
      </c>
      <c r="BD88" s="8" t="s">
        <v>12104</v>
      </c>
      <c r="BE88" s="8" t="s">
        <v>15178</v>
      </c>
      <c r="BG88"/>
      <c r="BI88" s="248" t="s">
        <v>16303</v>
      </c>
      <c r="BJ88"/>
      <c r="BK88" s="8" t="s">
        <v>16272</v>
      </c>
    </row>
    <row r="89" spans="1:63" s="8" customFormat="1" ht="45" x14ac:dyDescent="0.25">
      <c r="A89"/>
      <c r="B89" s="74"/>
      <c r="D89"/>
      <c r="E89"/>
      <c r="F89"/>
      <c r="G89" t="s">
        <v>14456</v>
      </c>
      <c r="H89" t="s">
        <v>14456</v>
      </c>
      <c r="I89" t="s">
        <v>14456</v>
      </c>
      <c r="J89" t="str">
        <f t="shared" si="7"/>
        <v>DNE</v>
      </c>
      <c r="K89" s="161" t="s">
        <v>14384</v>
      </c>
      <c r="L89"/>
      <c r="M89"/>
      <c r="N89"/>
      <c r="O89"/>
      <c r="P89"/>
      <c r="Q89"/>
      <c r="R89"/>
      <c r="S89"/>
      <c r="T89"/>
      <c r="U89"/>
      <c r="V89"/>
      <c r="W89"/>
      <c r="X89"/>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8" t="s">
        <v>14458</v>
      </c>
      <c r="BA89" s="8">
        <v>125300</v>
      </c>
      <c r="BB89" s="8">
        <v>100</v>
      </c>
      <c r="BC89" s="8" t="s">
        <v>12104</v>
      </c>
      <c r="BD89" s="8" t="s">
        <v>12104</v>
      </c>
      <c r="BE89" s="8" t="s">
        <v>15178</v>
      </c>
      <c r="BG89"/>
      <c r="BI89" s="248" t="s">
        <v>16303</v>
      </c>
      <c r="BJ89"/>
      <c r="BK89" s="8" t="s">
        <v>16272</v>
      </c>
    </row>
    <row r="90" spans="1:63" s="8" customFormat="1" ht="45" x14ac:dyDescent="0.25">
      <c r="A90"/>
      <c r="B90" s="74"/>
      <c r="D90"/>
      <c r="E90"/>
      <c r="F90"/>
      <c r="G90" t="s">
        <v>14456</v>
      </c>
      <c r="H90" t="s">
        <v>14456</v>
      </c>
      <c r="I90" t="s">
        <v>14456</v>
      </c>
      <c r="J90" t="str">
        <f t="shared" si="7"/>
        <v>DNE</v>
      </c>
      <c r="K90" s="161" t="s">
        <v>14385</v>
      </c>
      <c r="L90"/>
      <c r="M90"/>
      <c r="N90"/>
      <c r="O90"/>
      <c r="P90"/>
      <c r="Q90"/>
      <c r="R90"/>
      <c r="S90"/>
      <c r="T90"/>
      <c r="U90"/>
      <c r="V90"/>
      <c r="W90"/>
      <c r="X90"/>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8" t="s">
        <v>14458</v>
      </c>
      <c r="BA90" s="8">
        <v>125310</v>
      </c>
      <c r="BB90" s="8">
        <v>100</v>
      </c>
      <c r="BC90" s="8" t="s">
        <v>12104</v>
      </c>
      <c r="BD90" s="8" t="s">
        <v>12104</v>
      </c>
      <c r="BE90" s="8" t="s">
        <v>15178</v>
      </c>
      <c r="BG90"/>
      <c r="BI90" s="248" t="s">
        <v>16303</v>
      </c>
      <c r="BJ90"/>
      <c r="BK90" s="8" t="s">
        <v>16272</v>
      </c>
    </row>
    <row r="91" spans="1:63" s="8" customFormat="1" ht="30" x14ac:dyDescent="0.25">
      <c r="A91"/>
      <c r="B91" s="74"/>
      <c r="D91"/>
      <c r="E91"/>
      <c r="F91"/>
      <c r="G91" t="s">
        <v>14456</v>
      </c>
      <c r="H91" t="s">
        <v>14456</v>
      </c>
      <c r="I91" t="s">
        <v>14456</v>
      </c>
      <c r="J91" t="str">
        <f t="shared" si="7"/>
        <v>DNE</v>
      </c>
      <c r="K91" s="250" t="s">
        <v>14386</v>
      </c>
      <c r="L91"/>
      <c r="M91"/>
      <c r="N91"/>
      <c r="O91"/>
      <c r="P91"/>
      <c r="Q91"/>
      <c r="R91"/>
      <c r="S91"/>
      <c r="T91"/>
      <c r="U91"/>
      <c r="V91"/>
      <c r="W91"/>
      <c r="X91"/>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8" t="s">
        <v>14458</v>
      </c>
      <c r="BA91" s="8">
        <v>129220</v>
      </c>
      <c r="BB91" s="8">
        <v>100</v>
      </c>
      <c r="BC91" s="8" t="s">
        <v>12104</v>
      </c>
      <c r="BD91" s="8" t="s">
        <v>12104</v>
      </c>
      <c r="BE91" s="8" t="s">
        <v>15178</v>
      </c>
      <c r="BG91"/>
      <c r="BI91" s="248" t="s">
        <v>16310</v>
      </c>
      <c r="BJ91"/>
      <c r="BK91" s="8" t="s">
        <v>16272</v>
      </c>
    </row>
    <row r="92" spans="1:63" s="8" customFormat="1" ht="30" x14ac:dyDescent="0.25">
      <c r="A92"/>
      <c r="B92" s="74"/>
      <c r="D92"/>
      <c r="E92"/>
      <c r="F92"/>
      <c r="G92" t="s">
        <v>14456</v>
      </c>
      <c r="H92" t="s">
        <v>14456</v>
      </c>
      <c r="I92" t="s">
        <v>14456</v>
      </c>
      <c r="J92" t="str">
        <f t="shared" si="7"/>
        <v>DNE</v>
      </c>
      <c r="K92" s="161" t="s">
        <v>14387</v>
      </c>
      <c r="L92"/>
      <c r="M92"/>
      <c r="N92"/>
      <c r="O92"/>
      <c r="P92"/>
      <c r="Q92"/>
      <c r="R92"/>
      <c r="S92"/>
      <c r="T92"/>
      <c r="U92"/>
      <c r="V92"/>
      <c r="W92"/>
      <c r="X92"/>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8" t="s">
        <v>14458</v>
      </c>
      <c r="BA92" s="8">
        <v>129300</v>
      </c>
      <c r="BB92" s="8">
        <v>100</v>
      </c>
      <c r="BC92" s="8" t="s">
        <v>12104</v>
      </c>
      <c r="BD92" s="8" t="s">
        <v>12104</v>
      </c>
      <c r="BE92" s="8" t="s">
        <v>15178</v>
      </c>
      <c r="BG92"/>
      <c r="BI92" s="248" t="s">
        <v>16310</v>
      </c>
      <c r="BJ92"/>
      <c r="BK92" s="8" t="s">
        <v>16272</v>
      </c>
    </row>
    <row r="93" spans="1:63" s="8" customFormat="1" ht="30" x14ac:dyDescent="0.25">
      <c r="A93"/>
      <c r="B93" s="74"/>
      <c r="D93"/>
      <c r="E93"/>
      <c r="F93"/>
      <c r="G93" t="s">
        <v>14456</v>
      </c>
      <c r="H93" t="s">
        <v>14456</v>
      </c>
      <c r="I93" t="s">
        <v>14456</v>
      </c>
      <c r="J93" t="str">
        <f t="shared" si="7"/>
        <v>DNE</v>
      </c>
      <c r="K93" s="161" t="s">
        <v>14388</v>
      </c>
      <c r="L93"/>
      <c r="M93"/>
      <c r="N93"/>
      <c r="O93"/>
      <c r="P93"/>
      <c r="Q93"/>
      <c r="R93"/>
      <c r="S93"/>
      <c r="T93"/>
      <c r="U93"/>
      <c r="V93"/>
      <c r="W93"/>
      <c r="X93"/>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8" t="s">
        <v>14458</v>
      </c>
      <c r="BA93" s="8">
        <v>129310</v>
      </c>
      <c r="BB93" s="8">
        <v>100</v>
      </c>
      <c r="BC93" s="8" t="s">
        <v>12104</v>
      </c>
      <c r="BD93" s="8" t="s">
        <v>12104</v>
      </c>
      <c r="BE93" s="8" t="s">
        <v>15178</v>
      </c>
      <c r="BG93"/>
      <c r="BI93" s="248" t="s">
        <v>16310</v>
      </c>
      <c r="BJ93"/>
      <c r="BK93" s="8" t="s">
        <v>16272</v>
      </c>
    </row>
    <row r="94" spans="1:63" s="8" customFormat="1" x14ac:dyDescent="0.25">
      <c r="A94"/>
      <c r="B94" s="74"/>
      <c r="D94"/>
      <c r="E94"/>
      <c r="F94"/>
      <c r="G94" t="s">
        <v>16089</v>
      </c>
      <c r="H94" t="s">
        <v>14456</v>
      </c>
      <c r="I94" t="s">
        <v>14456</v>
      </c>
      <c r="J94" t="str">
        <f t="shared" si="7"/>
        <v xml:space="preserve">  </v>
      </c>
      <c r="K94" s="161" t="s">
        <v>16309</v>
      </c>
      <c r="L94"/>
      <c r="M94"/>
      <c r="N94"/>
      <c r="O94"/>
      <c r="P94"/>
      <c r="Q94"/>
      <c r="R94"/>
      <c r="S94"/>
      <c r="T94"/>
      <c r="U94"/>
      <c r="V94"/>
      <c r="W94"/>
      <c r="X94"/>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8" t="s">
        <v>14458</v>
      </c>
      <c r="BA94" s="8">
        <v>130100</v>
      </c>
      <c r="BB94" s="8">
        <v>100</v>
      </c>
      <c r="BC94" s="8" t="s">
        <v>12104</v>
      </c>
      <c r="BD94" s="8" t="s">
        <v>12104</v>
      </c>
      <c r="BE94" s="8" t="s">
        <v>15178</v>
      </c>
      <c r="BG94"/>
      <c r="BI94" t="s">
        <v>16014</v>
      </c>
      <c r="BJ94" t="s">
        <v>16270</v>
      </c>
    </row>
    <row r="95" spans="1:63" s="8" customFormat="1" ht="30" x14ac:dyDescent="0.25">
      <c r="A95"/>
      <c r="B95" s="74"/>
      <c r="D95"/>
      <c r="E95"/>
      <c r="F95"/>
      <c r="G95" t="s">
        <v>14456</v>
      </c>
      <c r="H95" t="s">
        <v>14456</v>
      </c>
      <c r="I95" t="s">
        <v>14456</v>
      </c>
      <c r="J95" t="str">
        <f t="shared" si="7"/>
        <v>DNE</v>
      </c>
      <c r="K95" s="161" t="s">
        <v>16304</v>
      </c>
      <c r="L95"/>
      <c r="M95"/>
      <c r="N95"/>
      <c r="O95"/>
      <c r="P95"/>
      <c r="Q95"/>
      <c r="R95"/>
      <c r="S95"/>
      <c r="T95"/>
      <c r="U95"/>
      <c r="V95"/>
      <c r="W95"/>
      <c r="X95"/>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8" t="s">
        <v>14458</v>
      </c>
      <c r="BA95" s="8">
        <v>130200</v>
      </c>
      <c r="BB95" s="8">
        <v>100</v>
      </c>
      <c r="BC95" s="8" t="s">
        <v>12104</v>
      </c>
      <c r="BD95" s="8" t="s">
        <v>12104</v>
      </c>
      <c r="BE95" s="8" t="s">
        <v>15178</v>
      </c>
      <c r="BG95"/>
      <c r="BI95" t="s">
        <v>16014</v>
      </c>
      <c r="BJ95" t="s">
        <v>16270</v>
      </c>
    </row>
    <row r="96" spans="1:63" s="8" customFormat="1" ht="30" x14ac:dyDescent="0.25">
      <c r="A96"/>
      <c r="B96" s="74"/>
      <c r="D96"/>
      <c r="E96"/>
      <c r="F96"/>
      <c r="G96" t="s">
        <v>14456</v>
      </c>
      <c r="H96" t="s">
        <v>14456</v>
      </c>
      <c r="I96" t="s">
        <v>14456</v>
      </c>
      <c r="J96" t="str">
        <f t="shared" si="7"/>
        <v>DNE</v>
      </c>
      <c r="K96" s="161" t="s">
        <v>14393</v>
      </c>
      <c r="L96"/>
      <c r="M96"/>
      <c r="N96"/>
      <c r="O96"/>
      <c r="P96"/>
      <c r="Q96"/>
      <c r="R96"/>
      <c r="S96"/>
      <c r="T96"/>
      <c r="U96"/>
      <c r="V96"/>
      <c r="W96"/>
      <c r="X96"/>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8" t="s">
        <v>14458</v>
      </c>
      <c r="BA96" s="8">
        <v>130210</v>
      </c>
      <c r="BB96" s="8">
        <v>100</v>
      </c>
      <c r="BC96" s="8" t="s">
        <v>12104</v>
      </c>
      <c r="BD96" s="8" t="s">
        <v>16088</v>
      </c>
      <c r="BE96" s="8" t="s">
        <v>15178</v>
      </c>
      <c r="BG96"/>
      <c r="BI96" t="s">
        <v>16014</v>
      </c>
      <c r="BJ96" t="s">
        <v>16270</v>
      </c>
    </row>
    <row r="97" spans="1:63" s="8" customFormat="1" ht="30" x14ac:dyDescent="0.25">
      <c r="A97"/>
      <c r="B97" s="74"/>
      <c r="D97"/>
      <c r="E97"/>
      <c r="F97"/>
      <c r="G97" t="s">
        <v>14456</v>
      </c>
      <c r="H97" t="s">
        <v>14456</v>
      </c>
      <c r="I97" t="s">
        <v>14456</v>
      </c>
      <c r="J97" t="str">
        <f t="shared" si="7"/>
        <v>DNE</v>
      </c>
      <c r="K97" s="161" t="s">
        <v>14395</v>
      </c>
      <c r="L97"/>
      <c r="M97"/>
      <c r="N97"/>
      <c r="O97"/>
      <c r="P97"/>
      <c r="Q97"/>
      <c r="R97"/>
      <c r="S97"/>
      <c r="T97"/>
      <c r="U97"/>
      <c r="V97"/>
      <c r="W97"/>
      <c r="X97"/>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8" t="s">
        <v>14458</v>
      </c>
      <c r="BA97" s="8">
        <v>130220</v>
      </c>
      <c r="BB97" s="8">
        <v>100</v>
      </c>
      <c r="BC97" s="8" t="s">
        <v>12104</v>
      </c>
      <c r="BD97" s="8" t="s">
        <v>12104</v>
      </c>
      <c r="BE97" s="8" t="s">
        <v>15178</v>
      </c>
      <c r="BG97"/>
      <c r="BI97" s="248" t="s">
        <v>16307</v>
      </c>
      <c r="BJ97"/>
      <c r="BK97" s="8" t="s">
        <v>16272</v>
      </c>
    </row>
    <row r="98" spans="1:63" s="8" customFormat="1" x14ac:dyDescent="0.25">
      <c r="A98"/>
      <c r="B98" s="74"/>
      <c r="D98"/>
      <c r="E98"/>
      <c r="F98"/>
      <c r="G98" t="s">
        <v>14456</v>
      </c>
      <c r="H98" t="s">
        <v>14456</v>
      </c>
      <c r="I98" t="s">
        <v>14456</v>
      </c>
      <c r="J98" t="str">
        <f t="shared" si="7"/>
        <v>DNE</v>
      </c>
      <c r="K98" s="161" t="s">
        <v>16308</v>
      </c>
      <c r="L98"/>
      <c r="M98"/>
      <c r="N98"/>
      <c r="O98"/>
      <c r="P98"/>
      <c r="Q98"/>
      <c r="R98"/>
      <c r="S98"/>
      <c r="T98"/>
      <c r="U98"/>
      <c r="V98"/>
      <c r="W98"/>
      <c r="X9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8" t="s">
        <v>14458</v>
      </c>
      <c r="BA98" s="8">
        <v>130300</v>
      </c>
      <c r="BB98" s="8">
        <v>100</v>
      </c>
      <c r="BC98" s="8" t="s">
        <v>12104</v>
      </c>
      <c r="BD98" s="8" t="s">
        <v>12104</v>
      </c>
      <c r="BE98" s="8" t="s">
        <v>15178</v>
      </c>
      <c r="BG98"/>
      <c r="BI98" t="s">
        <v>16014</v>
      </c>
      <c r="BJ98" t="s">
        <v>16270</v>
      </c>
    </row>
    <row r="99" spans="1:63" s="8" customFormat="1" x14ac:dyDescent="0.25">
      <c r="A99"/>
      <c r="B99" s="74"/>
      <c r="D99"/>
      <c r="E99"/>
      <c r="F99"/>
      <c r="G99" t="s">
        <v>14456</v>
      </c>
      <c r="H99" t="s">
        <v>14456</v>
      </c>
      <c r="I99" t="s">
        <v>14456</v>
      </c>
      <c r="J99" t="str">
        <f t="shared" si="7"/>
        <v>DNE</v>
      </c>
      <c r="K99" s="250" t="s">
        <v>16306</v>
      </c>
      <c r="L99"/>
      <c r="M99"/>
      <c r="N99"/>
      <c r="O99"/>
      <c r="P99"/>
      <c r="Q99"/>
      <c r="R99"/>
      <c r="S99"/>
      <c r="T99"/>
      <c r="U99"/>
      <c r="V99"/>
      <c r="W99"/>
      <c r="X99"/>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8" t="s">
        <v>14458</v>
      </c>
      <c r="BA99" s="8" t="s">
        <v>16305</v>
      </c>
      <c r="BB99" s="8">
        <v>100</v>
      </c>
      <c r="BC99" s="8" t="s">
        <v>12104</v>
      </c>
      <c r="BD99" s="8" t="s">
        <v>12104</v>
      </c>
      <c r="BE99" s="8" t="s">
        <v>15178</v>
      </c>
      <c r="BG99"/>
      <c r="BI99" t="s">
        <v>16014</v>
      </c>
      <c r="BJ99" t="s">
        <v>16270</v>
      </c>
    </row>
    <row r="100" spans="1:63" s="8" customFormat="1" x14ac:dyDescent="0.25">
      <c r="A100"/>
      <c r="B100" s="74"/>
      <c r="D100"/>
      <c r="E100"/>
      <c r="F100"/>
      <c r="G100" t="s">
        <v>14456</v>
      </c>
      <c r="H100" t="s">
        <v>14456</v>
      </c>
      <c r="I100" t="s">
        <v>14456</v>
      </c>
      <c r="J100" t="str">
        <f t="shared" si="7"/>
        <v>DNE</v>
      </c>
      <c r="K100" s="161" t="s">
        <v>14396</v>
      </c>
      <c r="L100"/>
      <c r="M100"/>
      <c r="N100"/>
      <c r="O100"/>
      <c r="P100"/>
      <c r="Q100"/>
      <c r="R100"/>
      <c r="S100"/>
      <c r="T100"/>
      <c r="U100"/>
      <c r="V100"/>
      <c r="W100"/>
      <c r="X100"/>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t="s">
        <v>14458</v>
      </c>
      <c r="BA100" s="8" t="s">
        <v>15239</v>
      </c>
      <c r="BB100" s="8">
        <v>100</v>
      </c>
      <c r="BC100" s="8" t="s">
        <v>12104</v>
      </c>
      <c r="BD100" s="8" t="s">
        <v>12104</v>
      </c>
      <c r="BE100" s="8" t="s">
        <v>15178</v>
      </c>
      <c r="BF100"/>
      <c r="BG100"/>
      <c r="BI100" t="s">
        <v>16301</v>
      </c>
      <c r="BJ100"/>
      <c r="BK100" s="8" t="s">
        <v>16272</v>
      </c>
    </row>
    <row r="101" spans="1:63" s="8" customFormat="1" x14ac:dyDescent="0.25">
      <c r="A101"/>
      <c r="B101" s="74"/>
      <c r="D101"/>
      <c r="E101"/>
      <c r="F101"/>
      <c r="G101" t="s">
        <v>14456</v>
      </c>
      <c r="H101" t="s">
        <v>14456</v>
      </c>
      <c r="I101" t="s">
        <v>14456</v>
      </c>
      <c r="J101" t="str">
        <f t="shared" si="7"/>
        <v>DNE</v>
      </c>
      <c r="K101" s="161" t="s">
        <v>15354</v>
      </c>
      <c r="L101"/>
      <c r="M101"/>
      <c r="N101"/>
      <c r="O101"/>
      <c r="P101"/>
      <c r="Q101"/>
      <c r="R101"/>
      <c r="S101"/>
      <c r="T101"/>
      <c r="U101"/>
      <c r="V101"/>
      <c r="W101"/>
      <c r="X101"/>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BA101" s="8" t="s">
        <v>15357</v>
      </c>
      <c r="BB101" s="8">
        <v>100</v>
      </c>
      <c r="BC101" s="8" t="s">
        <v>12104</v>
      </c>
      <c r="BD101" s="8" t="s">
        <v>12104</v>
      </c>
      <c r="BE101" s="8" t="s">
        <v>15178</v>
      </c>
      <c r="BG101"/>
      <c r="BI101" t="s">
        <v>16271</v>
      </c>
      <c r="BJ101"/>
    </row>
    <row r="102" spans="1:63" s="8" customFormat="1" ht="30" x14ac:dyDescent="0.25">
      <c r="A102"/>
      <c r="B102" s="74"/>
      <c r="D102"/>
      <c r="E102"/>
      <c r="F102"/>
      <c r="G102" t="s">
        <v>14456</v>
      </c>
      <c r="H102" t="s">
        <v>14456</v>
      </c>
      <c r="I102" t="s">
        <v>14456</v>
      </c>
      <c r="J102" t="str">
        <f t="shared" si="7"/>
        <v>DNE</v>
      </c>
      <c r="K102" s="161" t="s">
        <v>15355</v>
      </c>
      <c r="L102"/>
      <c r="M102"/>
      <c r="N102"/>
      <c r="O102"/>
      <c r="P102"/>
      <c r="Q102"/>
      <c r="R102"/>
      <c r="S102"/>
      <c r="T102"/>
      <c r="U102"/>
      <c r="V102"/>
      <c r="W102"/>
      <c r="X102"/>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BA102" s="8" t="s">
        <v>15358</v>
      </c>
      <c r="BB102" s="8">
        <v>100</v>
      </c>
      <c r="BC102" s="8" t="s">
        <v>12104</v>
      </c>
      <c r="BD102" s="8" t="s">
        <v>12104</v>
      </c>
      <c r="BE102" s="8" t="s">
        <v>15178</v>
      </c>
      <c r="BG102"/>
      <c r="BI102" t="s">
        <v>16271</v>
      </c>
      <c r="BJ102"/>
    </row>
    <row r="103" spans="1:63" s="8" customFormat="1" ht="30" x14ac:dyDescent="0.25">
      <c r="A103"/>
      <c r="B103" s="73"/>
      <c r="D103"/>
      <c r="E103"/>
      <c r="F103"/>
      <c r="G103" t="s">
        <v>14456</v>
      </c>
      <c r="H103" t="s">
        <v>14456</v>
      </c>
      <c r="I103" t="s">
        <v>14456</v>
      </c>
      <c r="J103" t="str">
        <f t="shared" si="7"/>
        <v>DNE</v>
      </c>
      <c r="K103" s="250" t="s">
        <v>15362</v>
      </c>
      <c r="L103" s="253"/>
      <c r="M103"/>
      <c r="N103"/>
      <c r="O103"/>
      <c r="P103"/>
      <c r="Q103"/>
      <c r="R103"/>
      <c r="S103"/>
      <c r="T103"/>
      <c r="U103"/>
      <c r="V103"/>
      <c r="W103"/>
      <c r="X103"/>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BA103" s="8" t="s">
        <v>15359</v>
      </c>
      <c r="BB103" s="8">
        <v>100</v>
      </c>
      <c r="BC103" s="8" t="s">
        <v>12104</v>
      </c>
      <c r="BD103" s="8" t="s">
        <v>12104</v>
      </c>
      <c r="BE103" s="8" t="s">
        <v>15178</v>
      </c>
      <c r="BG103"/>
      <c r="BI103" t="s">
        <v>16271</v>
      </c>
      <c r="BJ103"/>
    </row>
    <row r="104" spans="1:63" s="8" customFormat="1" x14ac:dyDescent="0.25">
      <c r="A104"/>
      <c r="B104" s="73"/>
      <c r="D104"/>
      <c r="E104"/>
      <c r="F104"/>
      <c r="G104" t="s">
        <v>14456</v>
      </c>
      <c r="H104" t="s">
        <v>14456</v>
      </c>
      <c r="I104" t="s">
        <v>14456</v>
      </c>
      <c r="J104" t="str">
        <f t="shared" si="7"/>
        <v>DNE</v>
      </c>
      <c r="K104" s="250" t="s">
        <v>15356</v>
      </c>
      <c r="L104" s="253"/>
      <c r="M104"/>
      <c r="N104"/>
      <c r="O104"/>
      <c r="P104"/>
      <c r="Q104"/>
      <c r="R104"/>
      <c r="S104"/>
      <c r="T104"/>
      <c r="U104"/>
      <c r="V104"/>
      <c r="W104"/>
      <c r="X104"/>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BA104" s="254" t="s">
        <v>15363</v>
      </c>
      <c r="BB104" s="8">
        <v>100</v>
      </c>
      <c r="BC104" s="8" t="s">
        <v>12104</v>
      </c>
      <c r="BD104" s="8" t="s">
        <v>12104</v>
      </c>
      <c r="BE104" s="8" t="s">
        <v>15178</v>
      </c>
      <c r="BG104"/>
      <c r="BI104" t="s">
        <v>16271</v>
      </c>
      <c r="BJ104"/>
    </row>
    <row r="105" spans="1:63" s="8" customFormat="1" x14ac:dyDescent="0.25">
      <c r="A105"/>
      <c r="B105" s="73"/>
      <c r="D105"/>
      <c r="E105"/>
      <c r="F105"/>
      <c r="G105"/>
      <c r="H105"/>
      <c r="I105"/>
      <c r="J105"/>
      <c r="K105" s="250" t="s">
        <v>14976</v>
      </c>
      <c r="L105" s="253"/>
      <c r="M105"/>
      <c r="N105"/>
      <c r="O105"/>
      <c r="P105"/>
      <c r="Q105"/>
      <c r="R105"/>
      <c r="S105"/>
      <c r="T105"/>
      <c r="U105"/>
      <c r="V105"/>
      <c r="W105"/>
      <c r="X105"/>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8" t="s">
        <v>15176</v>
      </c>
      <c r="BA105" s="254" t="s">
        <v>16437</v>
      </c>
      <c r="BB105" s="8" t="s">
        <v>10410</v>
      </c>
      <c r="BC105" s="8" t="s">
        <v>12104</v>
      </c>
      <c r="BD105" s="8" t="s">
        <v>12104</v>
      </c>
      <c r="BE105" s="8" t="s">
        <v>15178</v>
      </c>
      <c r="BF105"/>
      <c r="BG105"/>
      <c r="BH105"/>
      <c r="BI105"/>
      <c r="BJ105"/>
    </row>
    <row r="106" spans="1:63" x14ac:dyDescent="0.25">
      <c r="B106" s="66"/>
      <c r="C106" s="64"/>
      <c r="D106" s="64"/>
      <c r="E106" s="64"/>
      <c r="G106" t="s">
        <v>16092</v>
      </c>
      <c r="H106" t="str">
        <f t="shared" ref="H106:H118" si="8">LEFT(G106,2)</f>
        <v>10</v>
      </c>
      <c r="I106" t="str">
        <f t="shared" ref="I106:I118" si="9">MID(G106,4,3)</f>
        <v>116</v>
      </c>
      <c r="J106" t="str">
        <f t="shared" ref="J106:J118" si="10">RIGHT(G106,3)</f>
        <v>101</v>
      </c>
      <c r="K106" s="161" t="s">
        <v>16103</v>
      </c>
      <c r="T106">
        <v>116000</v>
      </c>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9"/>
      <c r="BA106" s="249" t="s">
        <v>16113</v>
      </c>
      <c r="BB106" s="8" t="s">
        <v>10176</v>
      </c>
      <c r="BC106" s="8"/>
      <c r="BD106" s="8" t="s">
        <v>16124</v>
      </c>
      <c r="BE106" s="8"/>
      <c r="BG106">
        <v>500</v>
      </c>
      <c r="BI106" s="248" t="s">
        <v>16014</v>
      </c>
      <c r="BJ106" s="248" t="s">
        <v>16270</v>
      </c>
    </row>
    <row r="107" spans="1:63" x14ac:dyDescent="0.25">
      <c r="B107" s="66"/>
      <c r="C107" s="64"/>
      <c r="D107" s="64"/>
      <c r="E107" s="64"/>
      <c r="G107" t="s">
        <v>16093</v>
      </c>
      <c r="H107" t="str">
        <f t="shared" si="8"/>
        <v>10</v>
      </c>
      <c r="I107" t="str">
        <f t="shared" si="9"/>
        <v>116</v>
      </c>
      <c r="J107" t="str">
        <f t="shared" si="10"/>
        <v>102</v>
      </c>
      <c r="K107" s="161" t="s">
        <v>16104</v>
      </c>
      <c r="T107">
        <v>116000</v>
      </c>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9"/>
      <c r="BA107" s="249" t="s">
        <v>16114</v>
      </c>
      <c r="BB107" s="8" t="s">
        <v>10176</v>
      </c>
      <c r="BC107" s="8"/>
      <c r="BD107" s="8" t="s">
        <v>16124</v>
      </c>
      <c r="BE107" s="8"/>
      <c r="BG107">
        <v>501</v>
      </c>
      <c r="BI107" s="248" t="s">
        <v>16014</v>
      </c>
      <c r="BJ107" s="248" t="s">
        <v>16270</v>
      </c>
    </row>
    <row r="108" spans="1:63" x14ac:dyDescent="0.25">
      <c r="B108" s="66"/>
      <c r="C108" s="64"/>
      <c r="D108" s="64"/>
      <c r="E108" s="64"/>
      <c r="G108" t="s">
        <v>16094</v>
      </c>
      <c r="H108" t="str">
        <f t="shared" si="8"/>
        <v>10</v>
      </c>
      <c r="I108" t="str">
        <f t="shared" si="9"/>
        <v>116</v>
      </c>
      <c r="J108" t="str">
        <f t="shared" si="10"/>
        <v>103</v>
      </c>
      <c r="K108" s="161" t="s">
        <v>16105</v>
      </c>
      <c r="T108">
        <v>116000</v>
      </c>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9"/>
      <c r="BA108" s="249" t="s">
        <v>16115</v>
      </c>
      <c r="BB108" s="8" t="s">
        <v>10176</v>
      </c>
      <c r="BC108" s="8"/>
      <c r="BD108" s="8" t="s">
        <v>16124</v>
      </c>
      <c r="BE108" s="8"/>
      <c r="BG108">
        <v>502</v>
      </c>
      <c r="BI108" s="248" t="s">
        <v>16014</v>
      </c>
      <c r="BJ108" s="248" t="s">
        <v>16270</v>
      </c>
    </row>
    <row r="109" spans="1:63" x14ac:dyDescent="0.25">
      <c r="B109" s="66"/>
      <c r="C109" s="64"/>
      <c r="D109" s="64"/>
      <c r="E109" s="64"/>
      <c r="G109" t="s">
        <v>16095</v>
      </c>
      <c r="H109" t="str">
        <f t="shared" si="8"/>
        <v>10</v>
      </c>
      <c r="I109" t="str">
        <f t="shared" si="9"/>
        <v>116</v>
      </c>
      <c r="J109" t="str">
        <f t="shared" si="10"/>
        <v>104</v>
      </c>
      <c r="K109" s="161" t="s">
        <v>16106</v>
      </c>
      <c r="T109">
        <v>116000</v>
      </c>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9"/>
      <c r="BA109" s="249" t="s">
        <v>16116</v>
      </c>
      <c r="BB109" s="8" t="s">
        <v>10176</v>
      </c>
      <c r="BC109" s="8"/>
      <c r="BD109" s="8" t="s">
        <v>16124</v>
      </c>
      <c r="BE109" s="8"/>
      <c r="BG109">
        <v>503</v>
      </c>
      <c r="BI109" s="248" t="s">
        <v>16014</v>
      </c>
      <c r="BJ109" s="248" t="s">
        <v>16270</v>
      </c>
    </row>
    <row r="110" spans="1:63" x14ac:dyDescent="0.25">
      <c r="B110" s="66"/>
      <c r="C110" s="64"/>
      <c r="D110" s="64"/>
      <c r="E110" s="64"/>
      <c r="G110" t="s">
        <v>16096</v>
      </c>
      <c r="H110" t="str">
        <f t="shared" si="8"/>
        <v>10</v>
      </c>
      <c r="I110" t="str">
        <f t="shared" si="9"/>
        <v>116</v>
      </c>
      <c r="J110" t="str">
        <f t="shared" si="10"/>
        <v>105</v>
      </c>
      <c r="K110" s="161" t="s">
        <v>16107</v>
      </c>
      <c r="T110">
        <v>116000</v>
      </c>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9"/>
      <c r="BA110" s="249" t="s">
        <v>16117</v>
      </c>
      <c r="BB110" s="8" t="s">
        <v>10176</v>
      </c>
      <c r="BC110" s="8"/>
      <c r="BD110" s="8" t="s">
        <v>16124</v>
      </c>
      <c r="BE110" s="8"/>
      <c r="BG110">
        <v>504</v>
      </c>
      <c r="BI110" s="248" t="s">
        <v>16014</v>
      </c>
      <c r="BJ110" s="248" t="s">
        <v>16270</v>
      </c>
    </row>
    <row r="111" spans="1:63" x14ac:dyDescent="0.25">
      <c r="B111" s="66"/>
      <c r="C111" s="64"/>
      <c r="D111" s="64"/>
      <c r="E111" s="64"/>
      <c r="G111" t="s">
        <v>16350</v>
      </c>
      <c r="H111" t="str">
        <f t="shared" si="8"/>
        <v>10</v>
      </c>
      <c r="I111" t="str">
        <f t="shared" si="9"/>
        <v>116</v>
      </c>
      <c r="J111" t="str">
        <f t="shared" si="10"/>
        <v>106</v>
      </c>
      <c r="K111" s="161" t="s">
        <v>16352</v>
      </c>
      <c r="T111">
        <v>116000</v>
      </c>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9"/>
      <c r="BA111" s="249" t="s">
        <v>16354</v>
      </c>
      <c r="BB111" s="8" t="s">
        <v>10176</v>
      </c>
      <c r="BC111" s="8"/>
      <c r="BD111" s="8" t="s">
        <v>16124</v>
      </c>
      <c r="BE111" s="8"/>
      <c r="BG111">
        <v>505</v>
      </c>
      <c r="BI111" s="251" t="s">
        <v>16014</v>
      </c>
      <c r="BJ111" s="248" t="s">
        <v>16270</v>
      </c>
      <c r="BK111" t="s">
        <v>16038</v>
      </c>
    </row>
    <row r="112" spans="1:63" x14ac:dyDescent="0.25">
      <c r="B112" s="66"/>
      <c r="C112" s="64"/>
      <c r="D112" s="64"/>
      <c r="E112" s="64"/>
      <c r="G112" t="s">
        <v>16097</v>
      </c>
      <c r="H112" t="str">
        <f t="shared" si="8"/>
        <v>10</v>
      </c>
      <c r="I112" t="str">
        <f t="shared" si="9"/>
        <v>116</v>
      </c>
      <c r="J112" t="str">
        <f t="shared" si="10"/>
        <v>107</v>
      </c>
      <c r="K112" s="161" t="s">
        <v>16108</v>
      </c>
      <c r="T112">
        <v>116000</v>
      </c>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9"/>
      <c r="BA112" s="249" t="s">
        <v>16118</v>
      </c>
      <c r="BB112" s="8" t="s">
        <v>10176</v>
      </c>
      <c r="BC112" s="8"/>
      <c r="BD112" s="8" t="s">
        <v>16124</v>
      </c>
      <c r="BE112" s="8"/>
      <c r="BG112">
        <v>506</v>
      </c>
      <c r="BI112" s="248" t="s">
        <v>16014</v>
      </c>
      <c r="BJ112" s="248" t="s">
        <v>16270</v>
      </c>
    </row>
    <row r="113" spans="2:63" x14ac:dyDescent="0.25">
      <c r="B113" s="66"/>
      <c r="C113" s="64"/>
      <c r="D113" s="64"/>
      <c r="E113" s="64"/>
      <c r="G113" t="s">
        <v>16098</v>
      </c>
      <c r="H113" t="str">
        <f t="shared" si="8"/>
        <v>10</v>
      </c>
      <c r="I113" t="str">
        <f t="shared" si="9"/>
        <v>116</v>
      </c>
      <c r="J113" t="str">
        <f t="shared" si="10"/>
        <v>108</v>
      </c>
      <c r="K113" s="161" t="s">
        <v>16109</v>
      </c>
      <c r="T113">
        <v>116000</v>
      </c>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9"/>
      <c r="BA113" s="249" t="s">
        <v>16119</v>
      </c>
      <c r="BB113" s="8" t="s">
        <v>10176</v>
      </c>
      <c r="BC113" s="8"/>
      <c r="BD113" s="8" t="s">
        <v>16124</v>
      </c>
      <c r="BE113" s="8"/>
      <c r="BG113">
        <v>507</v>
      </c>
      <c r="BI113" s="248" t="s">
        <v>16014</v>
      </c>
      <c r="BJ113" s="248" t="s">
        <v>16270</v>
      </c>
    </row>
    <row r="114" spans="2:63" x14ac:dyDescent="0.25">
      <c r="B114" s="66"/>
      <c r="C114" s="64"/>
      <c r="D114" s="64"/>
      <c r="E114" s="64"/>
      <c r="G114" t="s">
        <v>16099</v>
      </c>
      <c r="H114" t="str">
        <f t="shared" si="8"/>
        <v>10</v>
      </c>
      <c r="I114" t="str">
        <f t="shared" si="9"/>
        <v>116</v>
      </c>
      <c r="J114" t="str">
        <f t="shared" si="10"/>
        <v>109</v>
      </c>
      <c r="K114" s="161" t="s">
        <v>16110</v>
      </c>
      <c r="T114">
        <v>116000</v>
      </c>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9"/>
      <c r="BA114" s="249" t="s">
        <v>16120</v>
      </c>
      <c r="BB114" s="8" t="s">
        <v>10176</v>
      </c>
      <c r="BC114" s="8"/>
      <c r="BD114" s="8" t="s">
        <v>16124</v>
      </c>
      <c r="BE114" s="8"/>
      <c r="BG114">
        <v>508</v>
      </c>
      <c r="BI114" s="248" t="s">
        <v>16014</v>
      </c>
      <c r="BJ114" s="248" t="s">
        <v>16270</v>
      </c>
    </row>
    <row r="115" spans="2:63" x14ac:dyDescent="0.25">
      <c r="B115" s="66"/>
      <c r="C115" s="64"/>
      <c r="D115" s="64"/>
      <c r="E115" s="64"/>
      <c r="G115" t="s">
        <v>16100</v>
      </c>
      <c r="H115" t="str">
        <f t="shared" si="8"/>
        <v>10</v>
      </c>
      <c r="I115" t="str">
        <f t="shared" si="9"/>
        <v>116</v>
      </c>
      <c r="J115" t="str">
        <f t="shared" si="10"/>
        <v>110</v>
      </c>
      <c r="K115" s="161" t="s">
        <v>16111</v>
      </c>
      <c r="T115">
        <v>116000</v>
      </c>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9"/>
      <c r="BA115" s="249" t="s">
        <v>16121</v>
      </c>
      <c r="BB115" s="8" t="s">
        <v>10176</v>
      </c>
      <c r="BC115" s="8"/>
      <c r="BD115" s="8" t="s">
        <v>16124</v>
      </c>
      <c r="BE115" s="8"/>
      <c r="BG115">
        <v>509</v>
      </c>
      <c r="BI115" s="248" t="s">
        <v>16014</v>
      </c>
      <c r="BJ115" s="248" t="s">
        <v>16270</v>
      </c>
    </row>
    <row r="116" spans="2:63" x14ac:dyDescent="0.25">
      <c r="B116" s="66"/>
      <c r="C116" s="64"/>
      <c r="D116" s="64"/>
      <c r="E116" s="64"/>
      <c r="G116" t="s">
        <v>16101</v>
      </c>
      <c r="H116" t="str">
        <f t="shared" si="8"/>
        <v>10</v>
      </c>
      <c r="I116" t="str">
        <f t="shared" si="9"/>
        <v>116</v>
      </c>
      <c r="J116" t="str">
        <f t="shared" si="10"/>
        <v>111</v>
      </c>
      <c r="K116" s="161" t="s">
        <v>16112</v>
      </c>
      <c r="T116">
        <v>116000</v>
      </c>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9"/>
      <c r="BA116" s="249" t="s">
        <v>16122</v>
      </c>
      <c r="BB116" s="8" t="s">
        <v>10176</v>
      </c>
      <c r="BC116" s="8"/>
      <c r="BD116" s="8" t="s">
        <v>16124</v>
      </c>
      <c r="BE116" s="8"/>
      <c r="BG116">
        <v>510</v>
      </c>
      <c r="BI116" s="248" t="s">
        <v>16014</v>
      </c>
      <c r="BJ116" s="248" t="s">
        <v>16270</v>
      </c>
    </row>
    <row r="117" spans="2:63" x14ac:dyDescent="0.25">
      <c r="B117" s="66"/>
      <c r="C117" s="64"/>
      <c r="D117" s="64"/>
      <c r="E117" s="64"/>
      <c r="G117" t="s">
        <v>16351</v>
      </c>
      <c r="H117" t="str">
        <f t="shared" si="8"/>
        <v>10</v>
      </c>
      <c r="I117" t="str">
        <f t="shared" si="9"/>
        <v>116</v>
      </c>
      <c r="J117" t="str">
        <f t="shared" si="10"/>
        <v>112</v>
      </c>
      <c r="K117" s="161" t="s">
        <v>16353</v>
      </c>
      <c r="T117">
        <v>116000</v>
      </c>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9"/>
      <c r="BA117" s="249" t="s">
        <v>16355</v>
      </c>
      <c r="BB117" s="8" t="s">
        <v>10176</v>
      </c>
      <c r="BC117" s="8"/>
      <c r="BD117" s="8" t="s">
        <v>16124</v>
      </c>
      <c r="BE117" s="8"/>
      <c r="BG117">
        <v>511</v>
      </c>
      <c r="BI117" s="248" t="s">
        <v>16014</v>
      </c>
      <c r="BJ117" s="248" t="s">
        <v>16270</v>
      </c>
      <c r="BK117" t="s">
        <v>16038</v>
      </c>
    </row>
    <row r="118" spans="2:63" x14ac:dyDescent="0.25">
      <c r="B118" s="66"/>
      <c r="C118" s="64"/>
      <c r="D118" s="64"/>
      <c r="E118" s="64"/>
      <c r="G118" t="s">
        <v>16102</v>
      </c>
      <c r="H118" t="str">
        <f t="shared" si="8"/>
        <v>10</v>
      </c>
      <c r="I118" t="str">
        <f t="shared" si="9"/>
        <v>116</v>
      </c>
      <c r="J118" t="str">
        <f t="shared" si="10"/>
        <v>120</v>
      </c>
      <c r="K118" s="161" t="s">
        <v>16157</v>
      </c>
      <c r="T118">
        <v>116000</v>
      </c>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9"/>
      <c r="BA118" s="249" t="s">
        <v>16123</v>
      </c>
      <c r="BB118" s="8" t="s">
        <v>10176</v>
      </c>
      <c r="BC118" s="8"/>
      <c r="BD118" s="8" t="s">
        <v>16124</v>
      </c>
      <c r="BE118" s="8"/>
      <c r="BI118" s="248" t="s">
        <v>16014</v>
      </c>
      <c r="BJ118" s="248" t="s">
        <v>16270</v>
      </c>
    </row>
    <row r="119" spans="2:63" x14ac:dyDescent="0.25">
      <c r="B119" s="66"/>
      <c r="C119" s="64"/>
      <c r="D119" s="64"/>
      <c r="E119" s="64"/>
      <c r="K119" s="161"/>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9"/>
      <c r="BA119" s="249"/>
      <c r="BB119" s="8"/>
      <c r="BC119" s="8"/>
      <c r="BD119" s="8"/>
      <c r="BE119" s="8"/>
    </row>
    <row r="120" spans="2:63" x14ac:dyDescent="0.25">
      <c r="B120" s="66"/>
      <c r="C120" s="64"/>
      <c r="D120" s="64"/>
      <c r="E120" s="64"/>
      <c r="G120" t="s">
        <v>234</v>
      </c>
      <c r="H120" t="str">
        <f>LEFT(G120,2)</f>
        <v>10</v>
      </c>
      <c r="I120" t="str">
        <f>MID(G120,4,3)</f>
        <v>125</v>
      </c>
      <c r="J120" t="str">
        <f>RIGHT(G120,3)</f>
        <v>184</v>
      </c>
      <c r="K120" s="161" t="s">
        <v>235</v>
      </c>
      <c r="L120" t="s">
        <v>41</v>
      </c>
      <c r="N120" t="s">
        <v>236</v>
      </c>
      <c r="O120" t="s">
        <v>44</v>
      </c>
      <c r="P120" t="s">
        <v>44</v>
      </c>
      <c r="Q120">
        <v>10</v>
      </c>
      <c r="R120">
        <v>125</v>
      </c>
      <c r="S120">
        <v>184</v>
      </c>
      <c r="T120">
        <v>125184</v>
      </c>
      <c r="U120">
        <v>0</v>
      </c>
      <c r="V120" t="s">
        <v>44</v>
      </c>
      <c r="W120" t="s">
        <v>44</v>
      </c>
      <c r="X120" t="s">
        <v>45</v>
      </c>
      <c r="Y120" s="248">
        <v>0</v>
      </c>
      <c r="Z120" s="248">
        <v>0</v>
      </c>
      <c r="AA120" s="248">
        <v>0</v>
      </c>
      <c r="AB120" s="248">
        <v>0</v>
      </c>
      <c r="AC120" s="248">
        <v>0</v>
      </c>
      <c r="AD120" s="248">
        <v>0</v>
      </c>
      <c r="AE120" s="248">
        <v>0</v>
      </c>
      <c r="AF120" s="248">
        <v>0</v>
      </c>
      <c r="AG120" s="248">
        <v>0</v>
      </c>
      <c r="AH120" s="248">
        <v>0</v>
      </c>
      <c r="AI120" s="248">
        <v>0</v>
      </c>
      <c r="AJ120" s="248">
        <v>0</v>
      </c>
      <c r="AK120" s="248">
        <v>0</v>
      </c>
      <c r="AL120" s="248">
        <v>0</v>
      </c>
      <c r="AM120" s="248">
        <v>0</v>
      </c>
      <c r="AN120" s="248">
        <v>0</v>
      </c>
      <c r="AO120" s="248">
        <v>0</v>
      </c>
      <c r="AP120" s="248">
        <v>0</v>
      </c>
      <c r="AQ120" s="248">
        <v>0</v>
      </c>
      <c r="AR120" s="248">
        <v>0</v>
      </c>
      <c r="AS120" s="248">
        <v>0</v>
      </c>
      <c r="AT120" s="248">
        <v>0</v>
      </c>
      <c r="AU120" s="248">
        <v>0</v>
      </c>
      <c r="AV120" s="248">
        <v>0</v>
      </c>
      <c r="AW120" s="248">
        <v>0</v>
      </c>
      <c r="AX120" s="248"/>
      <c r="AY120" s="248"/>
      <c r="AZ120" s="249" t="s">
        <v>15241</v>
      </c>
      <c r="BA120" s="249" t="s">
        <v>15241</v>
      </c>
      <c r="BB120" s="8"/>
      <c r="BC120" s="8"/>
      <c r="BD120" s="8">
        <v>1184</v>
      </c>
      <c r="BE120" s="8"/>
      <c r="BH120" s="8"/>
      <c r="BI120" s="248" t="s">
        <v>16014</v>
      </c>
      <c r="BJ120" s="8"/>
    </row>
    <row r="121" spans="2:63" x14ac:dyDescent="0.25">
      <c r="B121" s="66"/>
      <c r="C121" s="64"/>
      <c r="D121" s="64"/>
      <c r="E121" s="64"/>
      <c r="G121" t="s">
        <v>270</v>
      </c>
      <c r="H121" t="str">
        <f>LEFT(G121,2)</f>
        <v>10</v>
      </c>
      <c r="I121" t="str">
        <f>MID(G121,4,3)</f>
        <v>151</v>
      </c>
      <c r="J121" t="str">
        <f>RIGHT(G121,3)</f>
        <v>566</v>
      </c>
      <c r="K121" s="161" t="s">
        <v>271</v>
      </c>
      <c r="L121" t="s">
        <v>41</v>
      </c>
      <c r="N121" t="s">
        <v>272</v>
      </c>
      <c r="O121" t="s">
        <v>44</v>
      </c>
      <c r="P121" t="s">
        <v>44</v>
      </c>
      <c r="Q121">
        <v>10</v>
      </c>
      <c r="R121">
        <v>151</v>
      </c>
      <c r="S121">
        <v>566</v>
      </c>
      <c r="T121">
        <v>151157</v>
      </c>
      <c r="U121">
        <v>0</v>
      </c>
      <c r="V121" t="s">
        <v>44</v>
      </c>
      <c r="W121" t="s">
        <v>44</v>
      </c>
      <c r="X121" t="s">
        <v>45</v>
      </c>
      <c r="Y121" s="248">
        <v>0</v>
      </c>
      <c r="Z121" s="248">
        <v>0</v>
      </c>
      <c r="AA121" s="248">
        <v>0</v>
      </c>
      <c r="AB121" s="248">
        <v>0</v>
      </c>
      <c r="AC121" s="248">
        <v>0</v>
      </c>
      <c r="AD121" s="248">
        <v>0</v>
      </c>
      <c r="AE121" s="248">
        <v>0</v>
      </c>
      <c r="AF121" s="248">
        <v>0</v>
      </c>
      <c r="AG121" s="248">
        <v>0</v>
      </c>
      <c r="AH121" s="248">
        <v>0</v>
      </c>
      <c r="AI121" s="248">
        <v>0</v>
      </c>
      <c r="AJ121" s="248">
        <v>0</v>
      </c>
      <c r="AK121" s="248">
        <v>0</v>
      </c>
      <c r="AL121" s="248">
        <v>0</v>
      </c>
      <c r="AM121" s="248">
        <v>0</v>
      </c>
      <c r="AN121" s="248">
        <v>0</v>
      </c>
      <c r="AO121" s="248">
        <v>0</v>
      </c>
      <c r="AP121" s="248">
        <v>0</v>
      </c>
      <c r="AQ121" s="248">
        <v>0</v>
      </c>
      <c r="AR121" s="248">
        <v>0</v>
      </c>
      <c r="AS121" s="248">
        <v>0</v>
      </c>
      <c r="AT121" s="248">
        <v>0</v>
      </c>
      <c r="AU121" s="248">
        <v>0</v>
      </c>
      <c r="AV121" s="248">
        <v>0</v>
      </c>
      <c r="AW121" s="248">
        <v>0</v>
      </c>
      <c r="AX121" s="248"/>
      <c r="AY121" s="248"/>
      <c r="AZ121" s="249" t="s">
        <v>15241</v>
      </c>
      <c r="BA121" s="249" t="s">
        <v>15241</v>
      </c>
      <c r="BB121" s="8"/>
      <c r="BC121" s="8"/>
      <c r="BD121" s="8"/>
      <c r="BE121" s="8"/>
      <c r="BI121" s="8"/>
      <c r="BJ121" s="8"/>
    </row>
    <row r="122" spans="2:63" x14ac:dyDescent="0.25">
      <c r="B122" s="66"/>
      <c r="C122" s="64"/>
      <c r="D122" s="64"/>
      <c r="E122" s="64"/>
      <c r="G122" t="s">
        <v>284</v>
      </c>
      <c r="H122" t="str">
        <f>LEFT(G122,2)</f>
        <v>10</v>
      </c>
      <c r="I122" t="str">
        <f>MID(G122,4,3)</f>
        <v>154</v>
      </c>
      <c r="J122" t="str">
        <f>RIGHT(G122,3)</f>
        <v>556</v>
      </c>
      <c r="K122" s="161" t="s">
        <v>285</v>
      </c>
      <c r="L122" t="s">
        <v>41</v>
      </c>
      <c r="N122" t="s">
        <v>286</v>
      </c>
      <c r="O122" t="s">
        <v>44</v>
      </c>
      <c r="P122" t="s">
        <v>44</v>
      </c>
      <c r="Q122">
        <v>10</v>
      </c>
      <c r="R122">
        <v>154</v>
      </c>
      <c r="S122">
        <v>556</v>
      </c>
      <c r="T122">
        <v>154556</v>
      </c>
      <c r="U122">
        <v>0</v>
      </c>
      <c r="V122" t="s">
        <v>44</v>
      </c>
      <c r="W122" t="s">
        <v>44</v>
      </c>
      <c r="X122" t="s">
        <v>45</v>
      </c>
      <c r="Y122" s="248">
        <v>0</v>
      </c>
      <c r="Z122" s="248">
        <v>0</v>
      </c>
      <c r="AA122" s="248">
        <v>0</v>
      </c>
      <c r="AB122" s="248">
        <v>0</v>
      </c>
      <c r="AC122" s="248">
        <v>0</v>
      </c>
      <c r="AD122" s="248">
        <v>0</v>
      </c>
      <c r="AE122" s="248">
        <v>0</v>
      </c>
      <c r="AF122" s="248">
        <v>0</v>
      </c>
      <c r="AG122" s="248">
        <v>0</v>
      </c>
      <c r="AH122" s="248">
        <v>0</v>
      </c>
      <c r="AI122" s="248">
        <v>0</v>
      </c>
      <c r="AJ122" s="248">
        <v>0</v>
      </c>
      <c r="AK122" s="248">
        <v>0</v>
      </c>
      <c r="AL122" s="248">
        <v>0</v>
      </c>
      <c r="AM122" s="248">
        <v>0</v>
      </c>
      <c r="AN122" s="248">
        <v>0</v>
      </c>
      <c r="AO122" s="248">
        <v>0</v>
      </c>
      <c r="AP122" s="248">
        <v>0</v>
      </c>
      <c r="AQ122" s="248">
        <v>0</v>
      </c>
      <c r="AR122" s="248">
        <v>0</v>
      </c>
      <c r="AS122" s="248">
        <v>0</v>
      </c>
      <c r="AT122" s="248">
        <v>0</v>
      </c>
      <c r="AU122" s="248">
        <v>0</v>
      </c>
      <c r="AV122" s="248">
        <v>0</v>
      </c>
      <c r="AW122" s="248">
        <v>0</v>
      </c>
      <c r="AX122" s="248"/>
      <c r="AY122" s="248"/>
      <c r="AZ122" s="249" t="s">
        <v>15241</v>
      </c>
      <c r="BA122" s="249" t="s">
        <v>15241</v>
      </c>
      <c r="BB122" s="8"/>
      <c r="BC122" s="8"/>
      <c r="BD122" s="8"/>
      <c r="BE122" s="8"/>
      <c r="BI122" s="8"/>
      <c r="BJ122" s="8"/>
    </row>
    <row r="123" spans="2:63" x14ac:dyDescent="0.25">
      <c r="B123" s="66"/>
      <c r="C123" s="64"/>
      <c r="D123" s="64"/>
      <c r="E123" s="64"/>
      <c r="G123" t="s">
        <v>287</v>
      </c>
      <c r="H123" t="str">
        <f>LEFT(G123,2)</f>
        <v>10</v>
      </c>
      <c r="I123" t="str">
        <f>MID(G123,4,3)</f>
        <v>154</v>
      </c>
      <c r="J123" t="str">
        <f>RIGHT(G123,3)</f>
        <v>599</v>
      </c>
      <c r="K123" s="161" t="s">
        <v>288</v>
      </c>
      <c r="L123" t="s">
        <v>41</v>
      </c>
      <c r="N123" t="s">
        <v>289</v>
      </c>
      <c r="O123" t="s">
        <v>44</v>
      </c>
      <c r="P123" t="s">
        <v>44</v>
      </c>
      <c r="Q123">
        <v>10</v>
      </c>
      <c r="R123">
        <v>154</v>
      </c>
      <c r="S123">
        <v>599</v>
      </c>
      <c r="T123">
        <v>154596</v>
      </c>
      <c r="U123">
        <v>21</v>
      </c>
      <c r="V123" t="s">
        <v>44</v>
      </c>
      <c r="W123" t="s">
        <v>44</v>
      </c>
      <c r="X123" t="s">
        <v>45</v>
      </c>
      <c r="Y123" s="248">
        <v>0</v>
      </c>
      <c r="Z123" s="248">
        <v>0</v>
      </c>
      <c r="AA123" s="248">
        <v>0</v>
      </c>
      <c r="AB123" s="248">
        <v>0</v>
      </c>
      <c r="AC123" s="248">
        <v>0</v>
      </c>
      <c r="AD123" s="248">
        <v>0</v>
      </c>
      <c r="AE123" s="248">
        <v>0</v>
      </c>
      <c r="AF123" s="248">
        <v>0</v>
      </c>
      <c r="AG123" s="248">
        <v>0</v>
      </c>
      <c r="AH123" s="248">
        <v>0</v>
      </c>
      <c r="AI123" s="248">
        <v>0</v>
      </c>
      <c r="AJ123" s="248">
        <v>0</v>
      </c>
      <c r="AK123" s="248">
        <v>0</v>
      </c>
      <c r="AL123" s="248">
        <v>0</v>
      </c>
      <c r="AM123" s="248">
        <v>0</v>
      </c>
      <c r="AN123" s="248">
        <v>0</v>
      </c>
      <c r="AO123" s="248">
        <v>0</v>
      </c>
      <c r="AP123" s="248">
        <v>0</v>
      </c>
      <c r="AQ123" s="248">
        <v>0</v>
      </c>
      <c r="AR123" s="248">
        <v>0</v>
      </c>
      <c r="AS123" s="248">
        <v>0</v>
      </c>
      <c r="AT123" s="248">
        <v>0</v>
      </c>
      <c r="AU123" s="248">
        <v>0</v>
      </c>
      <c r="AV123" s="248">
        <v>0</v>
      </c>
      <c r="AW123" s="248">
        <v>0</v>
      </c>
      <c r="AX123" s="248"/>
      <c r="AY123" s="248"/>
      <c r="AZ123" s="249" t="s">
        <v>15241</v>
      </c>
      <c r="BA123" s="249" t="s">
        <v>15241</v>
      </c>
      <c r="BB123" s="8"/>
      <c r="BC123" s="8"/>
      <c r="BD123" s="8"/>
      <c r="BE123" s="8"/>
      <c r="BI123" s="8"/>
      <c r="BJ123" s="8"/>
    </row>
    <row r="124" spans="2:63" x14ac:dyDescent="0.25">
      <c r="B124" s="66"/>
      <c r="C124" s="64"/>
      <c r="D124" s="64"/>
      <c r="E124" s="64"/>
      <c r="K124" s="147" t="s">
        <v>16237</v>
      </c>
      <c r="L124" s="147" t="s">
        <v>14409</v>
      </c>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9"/>
      <c r="BA124" s="249" t="s">
        <v>16151</v>
      </c>
      <c r="BB124" s="8" t="s">
        <v>10176</v>
      </c>
      <c r="BC124" s="8"/>
      <c r="BD124" s="8" t="s">
        <v>16088</v>
      </c>
      <c r="BE124" s="8"/>
      <c r="BI124" s="248" t="s">
        <v>16014</v>
      </c>
      <c r="BJ124" s="248" t="s">
        <v>16270</v>
      </c>
    </row>
    <row r="125" spans="2:63" x14ac:dyDescent="0.25">
      <c r="B125" s="66"/>
      <c r="C125" s="64"/>
      <c r="D125" s="64"/>
      <c r="E125" s="64"/>
      <c r="K125" s="147" t="s">
        <v>16234</v>
      </c>
      <c r="L125" s="147" t="s">
        <v>14409</v>
      </c>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9"/>
      <c r="BA125" s="146">
        <v>130200</v>
      </c>
      <c r="BB125" s="8" t="s">
        <v>10176</v>
      </c>
      <c r="BC125" s="8"/>
      <c r="BD125" s="8" t="s">
        <v>16088</v>
      </c>
      <c r="BE125" s="8"/>
      <c r="BG125" s="8"/>
      <c r="BI125" s="248" t="s">
        <v>16014</v>
      </c>
      <c r="BJ125" s="248" t="s">
        <v>16270</v>
      </c>
    </row>
    <row r="126" spans="2:63" x14ac:dyDescent="0.25">
      <c r="B126" s="66"/>
      <c r="C126" s="64"/>
      <c r="D126" s="64"/>
      <c r="E126" s="64"/>
      <c r="K126" s="147" t="s">
        <v>16235</v>
      </c>
      <c r="L126" s="147" t="s">
        <v>14409</v>
      </c>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9"/>
      <c r="BA126" s="146">
        <v>130300</v>
      </c>
      <c r="BB126" s="8" t="s">
        <v>10176</v>
      </c>
      <c r="BC126" s="8"/>
      <c r="BD126" s="8" t="s">
        <v>16088</v>
      </c>
      <c r="BE126" s="8"/>
      <c r="BI126" s="248" t="s">
        <v>16014</v>
      </c>
      <c r="BJ126" s="248" t="s">
        <v>16270</v>
      </c>
    </row>
    <row r="127" spans="2:63" x14ac:dyDescent="0.25">
      <c r="B127" s="66"/>
      <c r="C127" s="64"/>
      <c r="D127" s="64"/>
      <c r="E127" s="64"/>
      <c r="K127" s="147" t="s">
        <v>16236</v>
      </c>
      <c r="L127" s="147" t="s">
        <v>14409</v>
      </c>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9"/>
      <c r="BA127" s="146">
        <v>130400</v>
      </c>
      <c r="BB127" s="8" t="s">
        <v>10176</v>
      </c>
      <c r="BC127" s="8"/>
      <c r="BD127" s="8" t="s">
        <v>16088</v>
      </c>
      <c r="BE127" s="8"/>
      <c r="BI127" s="248" t="s">
        <v>16014</v>
      </c>
      <c r="BJ127" s="248" t="s">
        <v>16270</v>
      </c>
    </row>
    <row r="128" spans="2:63" x14ac:dyDescent="0.25">
      <c r="B128" s="66"/>
      <c r="C128" s="64"/>
      <c r="D128" s="64"/>
      <c r="E128" s="64"/>
      <c r="K128" s="147" t="s">
        <v>16243</v>
      </c>
      <c r="L128" s="147" t="s">
        <v>14409</v>
      </c>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9"/>
      <c r="BA128" s="249" t="s">
        <v>16151</v>
      </c>
      <c r="BB128" s="8" t="s">
        <v>10176</v>
      </c>
      <c r="BC128" s="8"/>
      <c r="BD128" s="8" t="s">
        <v>16124</v>
      </c>
      <c r="BE128" s="8"/>
      <c r="BI128" s="248" t="s">
        <v>16014</v>
      </c>
      <c r="BJ128" s="248" t="s">
        <v>16270</v>
      </c>
    </row>
    <row r="129" spans="1:62" ht="30" x14ac:dyDescent="0.25">
      <c r="B129" s="66"/>
      <c r="C129" s="64"/>
      <c r="D129" s="64"/>
      <c r="E129" s="64"/>
      <c r="K129" s="147" t="s">
        <v>16238</v>
      </c>
      <c r="L129" s="147" t="s">
        <v>14409</v>
      </c>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9"/>
      <c r="BA129" s="146">
        <v>130200</v>
      </c>
      <c r="BB129" s="8" t="s">
        <v>10176</v>
      </c>
      <c r="BC129" s="8"/>
      <c r="BD129" s="8" t="s">
        <v>16124</v>
      </c>
      <c r="BE129" s="8"/>
      <c r="BI129" s="248" t="s">
        <v>16014</v>
      </c>
      <c r="BJ129" s="248" t="s">
        <v>16270</v>
      </c>
    </row>
    <row r="130" spans="1:62" x14ac:dyDescent="0.25">
      <c r="B130" s="66"/>
      <c r="C130" s="64"/>
      <c r="D130" s="64"/>
      <c r="E130" s="64"/>
      <c r="K130" s="147" t="s">
        <v>16239</v>
      </c>
      <c r="L130" s="147" t="s">
        <v>14409</v>
      </c>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9"/>
      <c r="BA130" s="146">
        <v>130300</v>
      </c>
      <c r="BB130" s="8" t="s">
        <v>10176</v>
      </c>
      <c r="BC130" s="8"/>
      <c r="BD130" s="8" t="s">
        <v>16124</v>
      </c>
      <c r="BE130" s="8"/>
      <c r="BI130" s="248" t="s">
        <v>16014</v>
      </c>
      <c r="BJ130" s="248" t="s">
        <v>16270</v>
      </c>
    </row>
    <row r="131" spans="1:62" x14ac:dyDescent="0.25">
      <c r="B131" s="66"/>
      <c r="C131" s="64"/>
      <c r="D131" s="64"/>
      <c r="E131" s="64"/>
      <c r="K131" s="147" t="s">
        <v>16240</v>
      </c>
      <c r="L131" s="147" t="s">
        <v>14409</v>
      </c>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9"/>
      <c r="BA131" s="146">
        <v>130400</v>
      </c>
      <c r="BB131" s="8" t="s">
        <v>10176</v>
      </c>
      <c r="BC131" s="8"/>
      <c r="BD131" s="8" t="s">
        <v>16124</v>
      </c>
      <c r="BE131" s="8"/>
      <c r="BI131" s="248" t="s">
        <v>16014</v>
      </c>
      <c r="BJ131" s="248" t="s">
        <v>16270</v>
      </c>
    </row>
    <row r="132" spans="1:62" x14ac:dyDescent="0.25">
      <c r="B132" s="66"/>
      <c r="C132" s="64"/>
      <c r="D132" s="64"/>
      <c r="E132" s="64"/>
      <c r="K132" s="147"/>
      <c r="L132" s="147"/>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9"/>
      <c r="BA132" s="146"/>
      <c r="BB132" s="8"/>
      <c r="BC132" s="8"/>
      <c r="BD132" s="8"/>
      <c r="BE132" s="8"/>
      <c r="BI132" s="248"/>
      <c r="BJ132" s="8"/>
    </row>
    <row r="133" spans="1:62" x14ac:dyDescent="0.25">
      <c r="B133" s="66"/>
      <c r="C133" s="64"/>
      <c r="D133" s="64"/>
      <c r="E133" s="64"/>
      <c r="K133" s="8" t="s">
        <v>16160</v>
      </c>
      <c r="L133" s="147" t="s">
        <v>14409</v>
      </c>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9"/>
      <c r="BA133" s="146">
        <v>140400</v>
      </c>
      <c r="BB133" s="8"/>
      <c r="BC133" s="8"/>
      <c r="BD133" s="8"/>
      <c r="BE133" s="8"/>
      <c r="BG133" s="8"/>
      <c r="BI133" s="248" t="s">
        <v>16014</v>
      </c>
      <c r="BJ133" s="8"/>
    </row>
    <row r="134" spans="1:62" x14ac:dyDescent="0.25">
      <c r="B134" s="66"/>
      <c r="C134" s="64"/>
      <c r="D134" s="64"/>
      <c r="E134" s="64"/>
      <c r="K134" s="147"/>
      <c r="L134" s="147"/>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9"/>
      <c r="BA134" s="146"/>
      <c r="BB134" s="8"/>
      <c r="BC134" s="8"/>
      <c r="BD134" s="8"/>
      <c r="BE134" s="8"/>
      <c r="BI134" s="8"/>
      <c r="BJ134" s="8"/>
    </row>
    <row r="135" spans="1:62" x14ac:dyDescent="0.25">
      <c r="B135" s="66"/>
      <c r="C135" s="64"/>
      <c r="D135" s="64"/>
      <c r="E135" s="64"/>
      <c r="K135" s="147" t="s">
        <v>16069</v>
      </c>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8"/>
      <c r="BA135" s="8" t="s">
        <v>16155</v>
      </c>
      <c r="BB135" s="8"/>
      <c r="BC135" s="8"/>
      <c r="BD135" s="8"/>
      <c r="BE135" s="8"/>
      <c r="BF135" s="8"/>
      <c r="BI135" s="248" t="s">
        <v>16014</v>
      </c>
      <c r="BJ135" s="8"/>
    </row>
    <row r="136" spans="1:62" ht="30" x14ac:dyDescent="0.25">
      <c r="B136" s="66"/>
      <c r="C136" s="64"/>
      <c r="D136" s="64"/>
      <c r="E136" s="64"/>
      <c r="G136" t="s">
        <v>389</v>
      </c>
      <c r="H136" t="str">
        <f t="shared" ref="H136:H143" si="11">LEFT(G136,2)</f>
        <v>20</v>
      </c>
      <c r="I136" t="str">
        <f t="shared" ref="I136:I143" si="12">MID(G136,4,3)</f>
        <v>299</v>
      </c>
      <c r="J136" t="str">
        <f t="shared" ref="J136:J143" si="13">RIGHT(G136,3)</f>
        <v>903</v>
      </c>
      <c r="K136" s="161" t="s">
        <v>390</v>
      </c>
      <c r="L136" t="s">
        <v>383</v>
      </c>
      <c r="N136" t="s">
        <v>391</v>
      </c>
      <c r="O136" t="s">
        <v>44</v>
      </c>
      <c r="P136" t="s">
        <v>44</v>
      </c>
      <c r="Q136">
        <v>20</v>
      </c>
      <c r="R136">
        <v>299</v>
      </c>
      <c r="S136">
        <v>903</v>
      </c>
      <c r="T136">
        <v>299903</v>
      </c>
      <c r="U136">
        <v>0</v>
      </c>
      <c r="V136" t="s">
        <v>44</v>
      </c>
      <c r="W136" t="s">
        <v>44</v>
      </c>
      <c r="X136" t="s">
        <v>45</v>
      </c>
      <c r="Y136" s="248">
        <v>0</v>
      </c>
      <c r="Z136" s="248">
        <v>0</v>
      </c>
      <c r="AA136" s="248">
        <v>0</v>
      </c>
      <c r="AB136" s="248">
        <v>0</v>
      </c>
      <c r="AC136" s="248">
        <v>0</v>
      </c>
      <c r="AD136" s="248">
        <v>0</v>
      </c>
      <c r="AE136" s="248">
        <v>0</v>
      </c>
      <c r="AF136" s="248">
        <v>0</v>
      </c>
      <c r="AG136" s="248">
        <v>0</v>
      </c>
      <c r="AH136" s="248">
        <v>0</v>
      </c>
      <c r="AI136" s="248">
        <v>0</v>
      </c>
      <c r="AJ136" s="248">
        <v>0</v>
      </c>
      <c r="AK136" s="248">
        <v>0</v>
      </c>
      <c r="AL136" s="248">
        <v>0</v>
      </c>
      <c r="AM136" s="248">
        <v>0</v>
      </c>
      <c r="AN136" s="248">
        <v>0</v>
      </c>
      <c r="AO136" s="248">
        <v>0</v>
      </c>
      <c r="AP136" s="248">
        <v>0</v>
      </c>
      <c r="AQ136" s="248">
        <v>0</v>
      </c>
      <c r="AR136" s="248">
        <v>0</v>
      </c>
      <c r="AS136" s="248">
        <v>0</v>
      </c>
      <c r="AT136" s="248">
        <v>0</v>
      </c>
      <c r="AU136" s="248">
        <v>0</v>
      </c>
      <c r="AV136" s="248">
        <v>0</v>
      </c>
      <c r="AW136" s="248">
        <v>0</v>
      </c>
      <c r="AX136" s="248"/>
      <c r="AY136" s="248"/>
      <c r="AZ136" s="8" t="s">
        <v>15241</v>
      </c>
      <c r="BA136" s="8" t="s">
        <v>15241</v>
      </c>
      <c r="BB136" s="8"/>
      <c r="BC136" s="8"/>
      <c r="BD136" s="8"/>
      <c r="BE136" s="8"/>
      <c r="BH136">
        <v>210100</v>
      </c>
      <c r="BI136" s="8"/>
      <c r="BJ136" s="8"/>
    </row>
    <row r="137" spans="1:62" ht="30" x14ac:dyDescent="0.25">
      <c r="B137" s="66"/>
      <c r="C137" s="64"/>
      <c r="D137" s="64"/>
      <c r="E137" s="64"/>
      <c r="G137" t="s">
        <v>392</v>
      </c>
      <c r="H137" t="str">
        <f t="shared" si="11"/>
        <v>20</v>
      </c>
      <c r="I137" t="str">
        <f t="shared" si="12"/>
        <v>299</v>
      </c>
      <c r="J137" t="str">
        <f t="shared" si="13"/>
        <v>904</v>
      </c>
      <c r="K137" s="161" t="s">
        <v>393</v>
      </c>
      <c r="L137" t="s">
        <v>383</v>
      </c>
      <c r="N137" t="s">
        <v>394</v>
      </c>
      <c r="O137" t="s">
        <v>44</v>
      </c>
      <c r="P137" t="s">
        <v>44</v>
      </c>
      <c r="Q137">
        <v>20</v>
      </c>
      <c r="R137">
        <v>299</v>
      </c>
      <c r="S137">
        <v>904</v>
      </c>
      <c r="T137">
        <v>299904</v>
      </c>
      <c r="U137">
        <v>320</v>
      </c>
      <c r="V137" t="s">
        <v>44</v>
      </c>
      <c r="W137" t="s">
        <v>44</v>
      </c>
      <c r="X137" t="s">
        <v>45</v>
      </c>
      <c r="Y137" s="248">
        <v>0</v>
      </c>
      <c r="Z137" s="248">
        <v>0</v>
      </c>
      <c r="AA137" s="248">
        <v>0</v>
      </c>
      <c r="AB137" s="248">
        <v>0</v>
      </c>
      <c r="AC137" s="248">
        <v>0</v>
      </c>
      <c r="AD137" s="248">
        <v>0</v>
      </c>
      <c r="AE137" s="248">
        <v>0</v>
      </c>
      <c r="AF137" s="248">
        <v>0</v>
      </c>
      <c r="AG137" s="248">
        <v>0</v>
      </c>
      <c r="AH137" s="248">
        <v>0</v>
      </c>
      <c r="AI137" s="248">
        <v>0</v>
      </c>
      <c r="AJ137" s="248">
        <v>0</v>
      </c>
      <c r="AK137" s="248">
        <v>0</v>
      </c>
      <c r="AL137" s="248">
        <v>0</v>
      </c>
      <c r="AM137" s="248">
        <v>0</v>
      </c>
      <c r="AN137" s="248">
        <v>0</v>
      </c>
      <c r="AO137" s="248">
        <v>0</v>
      </c>
      <c r="AP137" s="248">
        <v>0</v>
      </c>
      <c r="AQ137" s="248">
        <v>0</v>
      </c>
      <c r="AR137" s="248">
        <v>0</v>
      </c>
      <c r="AS137" s="248">
        <v>0</v>
      </c>
      <c r="AT137" s="248">
        <v>0</v>
      </c>
      <c r="AU137" s="248">
        <v>0</v>
      </c>
      <c r="AV137" s="248">
        <v>0</v>
      </c>
      <c r="AW137" s="248">
        <v>0</v>
      </c>
      <c r="AX137" s="248"/>
      <c r="AY137" s="248"/>
      <c r="AZ137" s="8" t="s">
        <v>15241</v>
      </c>
      <c r="BA137" s="8" t="s">
        <v>15241</v>
      </c>
      <c r="BB137" s="8"/>
      <c r="BC137" s="8"/>
      <c r="BD137" s="8"/>
      <c r="BE137" s="8"/>
      <c r="BI137" s="8"/>
      <c r="BJ137" s="8"/>
    </row>
    <row r="138" spans="1:62" x14ac:dyDescent="0.25">
      <c r="B138" s="66"/>
      <c r="C138" s="64"/>
      <c r="D138" s="64"/>
      <c r="E138" s="64"/>
      <c r="G138" t="s">
        <v>611</v>
      </c>
      <c r="H138" t="str">
        <f t="shared" si="11"/>
        <v>30</v>
      </c>
      <c r="I138" t="str">
        <f t="shared" si="12"/>
        <v>063</v>
      </c>
      <c r="J138" t="str">
        <f t="shared" si="13"/>
        <v>000</v>
      </c>
      <c r="K138" s="161" t="s">
        <v>612</v>
      </c>
      <c r="L138" t="s">
        <v>396</v>
      </c>
      <c r="M138" t="s">
        <v>397</v>
      </c>
      <c r="N138" t="s">
        <v>613</v>
      </c>
      <c r="O138" t="s">
        <v>44</v>
      </c>
      <c r="P138" t="s">
        <v>44</v>
      </c>
      <c r="Q138">
        <v>30</v>
      </c>
      <c r="R138">
        <v>63</v>
      </c>
      <c r="S138">
        <v>0</v>
      </c>
      <c r="T138">
        <v>311151</v>
      </c>
      <c r="U138">
        <v>0</v>
      </c>
      <c r="V138" t="s">
        <v>44</v>
      </c>
      <c r="W138" t="s">
        <v>44</v>
      </c>
      <c r="X138">
        <v>30100000</v>
      </c>
      <c r="Y138" s="248">
        <v>0</v>
      </c>
      <c r="Z138" s="248">
        <v>0</v>
      </c>
      <c r="AA138" s="248">
        <v>0</v>
      </c>
      <c r="AB138" s="248">
        <v>0</v>
      </c>
      <c r="AC138" s="248">
        <v>0</v>
      </c>
      <c r="AD138" s="248">
        <v>0</v>
      </c>
      <c r="AE138" s="248">
        <v>0</v>
      </c>
      <c r="AF138" s="248">
        <v>0</v>
      </c>
      <c r="AG138" s="248">
        <v>0</v>
      </c>
      <c r="AH138" s="248">
        <v>0</v>
      </c>
      <c r="AI138" s="248">
        <v>0</v>
      </c>
      <c r="AJ138" s="248">
        <v>0</v>
      </c>
      <c r="AK138" s="248">
        <v>0</v>
      </c>
      <c r="AL138" s="248">
        <v>0</v>
      </c>
      <c r="AM138" s="248">
        <v>0</v>
      </c>
      <c r="AN138" s="248">
        <v>0</v>
      </c>
      <c r="AO138" s="248">
        <v>0</v>
      </c>
      <c r="AP138" s="248">
        <v>0</v>
      </c>
      <c r="AQ138" s="248">
        <v>0</v>
      </c>
      <c r="AR138" s="248">
        <v>0</v>
      </c>
      <c r="AS138" s="248">
        <v>0</v>
      </c>
      <c r="AT138" s="248">
        <v>0</v>
      </c>
      <c r="AU138" s="248">
        <v>0</v>
      </c>
      <c r="AV138" s="248">
        <v>0</v>
      </c>
      <c r="AW138" s="248">
        <v>0</v>
      </c>
      <c r="AX138" s="248"/>
      <c r="AY138" s="248"/>
      <c r="AZ138" s="8" t="s">
        <v>15241</v>
      </c>
      <c r="BA138" s="8" t="s">
        <v>15241</v>
      </c>
      <c r="BB138" s="8"/>
      <c r="BC138" s="8"/>
      <c r="BD138" s="8"/>
      <c r="BE138" s="8"/>
      <c r="BH138" s="248" t="s">
        <v>16014</v>
      </c>
      <c r="BI138" s="248"/>
      <c r="BJ138" s="248"/>
    </row>
    <row r="139" spans="1:62" x14ac:dyDescent="0.25">
      <c r="B139" s="66"/>
      <c r="C139" s="64"/>
      <c r="D139" s="64"/>
      <c r="E139" s="64"/>
      <c r="G139" t="s">
        <v>623</v>
      </c>
      <c r="H139" t="str">
        <f t="shared" si="11"/>
        <v>30</v>
      </c>
      <c r="I139" t="str">
        <f t="shared" si="12"/>
        <v>086</v>
      </c>
      <c r="J139" t="str">
        <f t="shared" si="13"/>
        <v>000</v>
      </c>
      <c r="K139" s="161" t="s">
        <v>624</v>
      </c>
      <c r="L139" t="s">
        <v>396</v>
      </c>
      <c r="M139" t="s">
        <v>397</v>
      </c>
      <c r="N139" t="s">
        <v>625</v>
      </c>
      <c r="O139" t="s">
        <v>44</v>
      </c>
      <c r="P139" t="s">
        <v>44</v>
      </c>
      <c r="Q139">
        <v>30</v>
      </c>
      <c r="R139">
        <v>86</v>
      </c>
      <c r="S139">
        <v>0</v>
      </c>
      <c r="T139">
        <v>311160</v>
      </c>
      <c r="U139">
        <v>0</v>
      </c>
      <c r="V139" t="s">
        <v>44</v>
      </c>
      <c r="W139" t="s">
        <v>44</v>
      </c>
      <c r="X139">
        <v>30100000</v>
      </c>
      <c r="Y139" s="248">
        <v>0</v>
      </c>
      <c r="Z139" s="248">
        <v>0</v>
      </c>
      <c r="AA139" s="248">
        <v>0</v>
      </c>
      <c r="AB139" s="248">
        <v>0</v>
      </c>
      <c r="AC139" s="248">
        <v>0</v>
      </c>
      <c r="AD139" s="248">
        <v>0</v>
      </c>
      <c r="AE139" s="248">
        <v>0</v>
      </c>
      <c r="AF139" s="248">
        <v>0</v>
      </c>
      <c r="AG139" s="248">
        <v>0</v>
      </c>
      <c r="AH139" s="248">
        <v>0</v>
      </c>
      <c r="AI139" s="248">
        <v>0</v>
      </c>
      <c r="AJ139" s="248">
        <v>0</v>
      </c>
      <c r="AK139" s="248">
        <v>0</v>
      </c>
      <c r="AL139" s="248">
        <v>0</v>
      </c>
      <c r="AM139" s="248">
        <v>0</v>
      </c>
      <c r="AN139" s="248">
        <v>0</v>
      </c>
      <c r="AO139" s="248">
        <v>0</v>
      </c>
      <c r="AP139" s="248">
        <v>0</v>
      </c>
      <c r="AQ139" s="248">
        <v>0</v>
      </c>
      <c r="AR139" s="248">
        <v>0</v>
      </c>
      <c r="AS139" s="248">
        <v>0</v>
      </c>
      <c r="AT139" s="248">
        <v>0</v>
      </c>
      <c r="AU139" s="248">
        <v>0</v>
      </c>
      <c r="AV139" s="248">
        <v>0</v>
      </c>
      <c r="AW139" s="248">
        <v>0</v>
      </c>
      <c r="AX139" s="248"/>
      <c r="AY139" s="248"/>
      <c r="AZ139" s="8" t="s">
        <v>15241</v>
      </c>
      <c r="BA139" s="8" t="s">
        <v>15241</v>
      </c>
      <c r="BB139" s="8"/>
      <c r="BC139" s="8"/>
      <c r="BD139" s="8"/>
      <c r="BE139" s="8"/>
      <c r="BH139" s="248" t="s">
        <v>16014</v>
      </c>
      <c r="BI139" s="248"/>
      <c r="BJ139" s="248"/>
    </row>
    <row r="140" spans="1:62" ht="30" x14ac:dyDescent="0.25">
      <c r="B140" s="66"/>
      <c r="C140" s="64"/>
      <c r="D140" s="64"/>
      <c r="E140" s="64"/>
      <c r="G140" t="s">
        <v>626</v>
      </c>
      <c r="H140" t="str">
        <f t="shared" si="11"/>
        <v>30</v>
      </c>
      <c r="I140" t="str">
        <f t="shared" si="12"/>
        <v>090</v>
      </c>
      <c r="J140" t="str">
        <f t="shared" si="13"/>
        <v>000</v>
      </c>
      <c r="K140" s="161" t="s">
        <v>627</v>
      </c>
      <c r="L140" t="s">
        <v>396</v>
      </c>
      <c r="M140" t="s">
        <v>397</v>
      </c>
      <c r="N140" t="s">
        <v>628</v>
      </c>
      <c r="O140" t="s">
        <v>44</v>
      </c>
      <c r="P140" t="s">
        <v>44</v>
      </c>
      <c r="Q140">
        <v>30</v>
      </c>
      <c r="R140">
        <v>90</v>
      </c>
      <c r="S140">
        <v>0</v>
      </c>
      <c r="T140">
        <v>311160</v>
      </c>
      <c r="U140">
        <v>0</v>
      </c>
      <c r="V140" t="s">
        <v>44</v>
      </c>
      <c r="W140" t="s">
        <v>44</v>
      </c>
      <c r="X140" t="s">
        <v>45</v>
      </c>
      <c r="Y140" s="248">
        <v>0</v>
      </c>
      <c r="Z140" s="248">
        <v>0</v>
      </c>
      <c r="AA140" s="248">
        <v>0</v>
      </c>
      <c r="AB140" s="248">
        <v>0</v>
      </c>
      <c r="AC140" s="248">
        <v>0</v>
      </c>
      <c r="AD140" s="248">
        <v>0</v>
      </c>
      <c r="AE140" s="248">
        <v>0</v>
      </c>
      <c r="AF140" s="248">
        <v>0</v>
      </c>
      <c r="AG140" s="248">
        <v>0</v>
      </c>
      <c r="AH140" s="248">
        <v>0</v>
      </c>
      <c r="AI140" s="248">
        <v>0</v>
      </c>
      <c r="AJ140" s="248">
        <v>0</v>
      </c>
      <c r="AK140" s="248">
        <v>0</v>
      </c>
      <c r="AL140" s="248">
        <v>0</v>
      </c>
      <c r="AM140" s="248">
        <v>0</v>
      </c>
      <c r="AN140" s="248">
        <v>0</v>
      </c>
      <c r="AO140" s="248">
        <v>0</v>
      </c>
      <c r="AP140" s="248">
        <v>0</v>
      </c>
      <c r="AQ140" s="248">
        <v>0</v>
      </c>
      <c r="AR140" s="248">
        <v>0</v>
      </c>
      <c r="AS140" s="248">
        <v>0</v>
      </c>
      <c r="AT140" s="248">
        <v>0</v>
      </c>
      <c r="AU140" s="248">
        <v>0</v>
      </c>
      <c r="AV140" s="248">
        <v>0</v>
      </c>
      <c r="AW140" s="248">
        <v>0</v>
      </c>
      <c r="AX140" s="248"/>
      <c r="AY140" s="248"/>
      <c r="AZ140" s="8" t="s">
        <v>15241</v>
      </c>
      <c r="BA140" s="8" t="s">
        <v>15241</v>
      </c>
      <c r="BB140" s="8"/>
      <c r="BC140" s="8"/>
      <c r="BD140" s="8"/>
      <c r="BE140" s="8"/>
      <c r="BH140" s="248" t="s">
        <v>16014</v>
      </c>
      <c r="BI140" s="248"/>
      <c r="BJ140" s="248"/>
    </row>
    <row r="141" spans="1:62" x14ac:dyDescent="0.25">
      <c r="B141" s="66"/>
      <c r="C141" s="64"/>
      <c r="D141" s="64"/>
      <c r="E141" s="64"/>
      <c r="G141" t="s">
        <v>629</v>
      </c>
      <c r="H141" t="str">
        <f t="shared" si="11"/>
        <v>30</v>
      </c>
      <c r="I141" t="str">
        <f t="shared" si="12"/>
        <v>091</v>
      </c>
      <c r="J141" t="str">
        <f t="shared" si="13"/>
        <v>000</v>
      </c>
      <c r="K141" s="161" t="s">
        <v>630</v>
      </c>
      <c r="L141" t="s">
        <v>396</v>
      </c>
      <c r="M141" t="s">
        <v>397</v>
      </c>
      <c r="N141" t="s">
        <v>631</v>
      </c>
      <c r="O141" t="s">
        <v>44</v>
      </c>
      <c r="P141" t="s">
        <v>44</v>
      </c>
      <c r="Q141">
        <v>30</v>
      </c>
      <c r="R141">
        <v>91</v>
      </c>
      <c r="S141">
        <v>0</v>
      </c>
      <c r="T141">
        <v>311160</v>
      </c>
      <c r="U141">
        <v>0</v>
      </c>
      <c r="V141" t="s">
        <v>44</v>
      </c>
      <c r="W141" t="s">
        <v>44</v>
      </c>
      <c r="X141">
        <v>30100000</v>
      </c>
      <c r="Y141" s="248">
        <v>10.1</v>
      </c>
      <c r="Z141" s="248">
        <v>0</v>
      </c>
      <c r="AA141" s="248">
        <v>-10.1</v>
      </c>
      <c r="AB141" s="248">
        <v>0</v>
      </c>
      <c r="AC141" s="248">
        <v>0</v>
      </c>
      <c r="AD141" s="248">
        <v>0</v>
      </c>
      <c r="AE141" s="248">
        <v>0</v>
      </c>
      <c r="AF141" s="248">
        <v>0</v>
      </c>
      <c r="AG141" s="248">
        <v>0</v>
      </c>
      <c r="AH141" s="248">
        <v>0</v>
      </c>
      <c r="AI141" s="248">
        <v>0</v>
      </c>
      <c r="AJ141" s="248">
        <v>0</v>
      </c>
      <c r="AK141" s="248">
        <v>10.1</v>
      </c>
      <c r="AL141" s="248">
        <v>0</v>
      </c>
      <c r="AM141" s="248">
        <v>0</v>
      </c>
      <c r="AN141" s="248">
        <v>0</v>
      </c>
      <c r="AO141" s="248">
        <v>0</v>
      </c>
      <c r="AP141" s="248">
        <v>10.1</v>
      </c>
      <c r="AQ141" s="248">
        <v>0</v>
      </c>
      <c r="AR141" s="248">
        <v>0</v>
      </c>
      <c r="AS141" s="248">
        <v>0</v>
      </c>
      <c r="AT141" s="248">
        <v>0</v>
      </c>
      <c r="AU141" s="248">
        <v>0</v>
      </c>
      <c r="AV141" s="248">
        <v>0</v>
      </c>
      <c r="AW141" s="248">
        <v>0</v>
      </c>
      <c r="AX141" s="248"/>
      <c r="AY141" s="248"/>
      <c r="AZ141" s="8" t="s">
        <v>15241</v>
      </c>
      <c r="BA141" s="8" t="s">
        <v>15241</v>
      </c>
      <c r="BB141" s="8"/>
      <c r="BC141" s="8"/>
      <c r="BD141" s="8"/>
      <c r="BE141" s="8"/>
      <c r="BH141" s="248" t="s">
        <v>16014</v>
      </c>
      <c r="BI141" s="248"/>
      <c r="BJ141" s="248"/>
    </row>
    <row r="142" spans="1:62" x14ac:dyDescent="0.25">
      <c r="A142" t="str">
        <f>K142</f>
        <v>IMPROVEMENT DISTRICT TOTAL</v>
      </c>
      <c r="B142" s="74">
        <v>1000</v>
      </c>
      <c r="C142" s="8" t="s">
        <v>12277</v>
      </c>
      <c r="D142" s="66"/>
      <c r="E142" s="66"/>
      <c r="F142">
        <v>300</v>
      </c>
      <c r="G142" t="s">
        <v>2253</v>
      </c>
      <c r="H142" t="str">
        <f t="shared" si="11"/>
        <v>32</v>
      </c>
      <c r="I142" t="str">
        <f t="shared" si="12"/>
        <v>K01</v>
      </c>
      <c r="J142" t="str">
        <f t="shared" si="13"/>
        <v>999</v>
      </c>
      <c r="K142" s="161" t="s">
        <v>2254</v>
      </c>
      <c r="L142" t="s">
        <v>1552</v>
      </c>
      <c r="N142" t="s">
        <v>2255</v>
      </c>
      <c r="O142" t="s">
        <v>44</v>
      </c>
      <c r="P142" t="s">
        <v>44</v>
      </c>
      <c r="Q142">
        <v>32</v>
      </c>
      <c r="R142" t="s">
        <v>2202</v>
      </c>
      <c r="S142">
        <v>999</v>
      </c>
      <c r="T142">
        <v>319220</v>
      </c>
      <c r="U142">
        <v>1</v>
      </c>
      <c r="V142" t="s">
        <v>44</v>
      </c>
      <c r="W142" t="s">
        <v>44</v>
      </c>
      <c r="X142">
        <v>30100000</v>
      </c>
      <c r="Y142" s="248">
        <v>0</v>
      </c>
      <c r="Z142" s="248">
        <v>0</v>
      </c>
      <c r="AA142" s="248">
        <v>0</v>
      </c>
      <c r="AB142" s="248">
        <v>0</v>
      </c>
      <c r="AC142" s="248">
        <v>0</v>
      </c>
      <c r="AD142" s="248">
        <v>0</v>
      </c>
      <c r="AE142" s="248">
        <v>0</v>
      </c>
      <c r="AF142" s="248">
        <v>0</v>
      </c>
      <c r="AG142" s="248">
        <v>0</v>
      </c>
      <c r="AH142" s="248">
        <v>0</v>
      </c>
      <c r="AI142" s="248">
        <v>0</v>
      </c>
      <c r="AJ142" s="248">
        <v>0</v>
      </c>
      <c r="AK142" s="248">
        <v>0</v>
      </c>
      <c r="AL142" s="248">
        <v>0</v>
      </c>
      <c r="AM142" s="248">
        <v>0</v>
      </c>
      <c r="AN142" s="248">
        <v>0</v>
      </c>
      <c r="AO142" s="248">
        <v>0</v>
      </c>
      <c r="AP142" s="248">
        <v>0</v>
      </c>
      <c r="AQ142" s="248">
        <v>0</v>
      </c>
      <c r="AR142" s="248">
        <v>0</v>
      </c>
      <c r="AS142" s="248">
        <v>0</v>
      </c>
      <c r="AT142" s="248">
        <v>0</v>
      </c>
      <c r="AU142" s="248">
        <v>0</v>
      </c>
      <c r="AV142" s="248">
        <v>0</v>
      </c>
      <c r="AW142" s="248">
        <v>0</v>
      </c>
      <c r="AX142" s="248"/>
      <c r="AY142" s="248"/>
      <c r="AZ142" s="8" t="s">
        <v>14457</v>
      </c>
      <c r="BA142" s="8" t="s">
        <v>15241</v>
      </c>
      <c r="BB142" s="8"/>
      <c r="BC142" s="8"/>
      <c r="BD142" s="8"/>
      <c r="BE142" s="8"/>
      <c r="BI142" s="248"/>
      <c r="BJ142" s="248"/>
    </row>
    <row r="143" spans="1:62" x14ac:dyDescent="0.25">
      <c r="B143" s="66"/>
      <c r="C143" s="64"/>
      <c r="D143" s="64"/>
      <c r="E143" s="64"/>
      <c r="G143" t="s">
        <v>1877</v>
      </c>
      <c r="H143" t="str">
        <f t="shared" si="11"/>
        <v>32</v>
      </c>
      <c r="I143" t="str">
        <f t="shared" si="12"/>
        <v>A03</v>
      </c>
      <c r="J143" t="str">
        <f t="shared" si="13"/>
        <v>Z99</v>
      </c>
      <c r="K143" s="161" t="s">
        <v>1878</v>
      </c>
      <c r="L143" t="s">
        <v>1552</v>
      </c>
      <c r="N143" t="s">
        <v>1879</v>
      </c>
      <c r="O143" t="s">
        <v>44</v>
      </c>
      <c r="P143" t="s">
        <v>44</v>
      </c>
      <c r="Q143">
        <v>32</v>
      </c>
      <c r="R143" t="s">
        <v>1561</v>
      </c>
      <c r="S143" t="s">
        <v>1880</v>
      </c>
      <c r="T143">
        <v>319222</v>
      </c>
      <c r="U143">
        <v>21</v>
      </c>
      <c r="V143" t="s">
        <v>44</v>
      </c>
      <c r="W143" t="s">
        <v>44</v>
      </c>
      <c r="X143">
        <v>30100000</v>
      </c>
      <c r="Y143" s="248">
        <v>0</v>
      </c>
      <c r="Z143" s="248">
        <v>0</v>
      </c>
      <c r="AA143" s="248">
        <v>0</v>
      </c>
      <c r="AB143" s="248">
        <v>0</v>
      </c>
      <c r="AC143" s="248">
        <v>0</v>
      </c>
      <c r="AD143" s="248">
        <v>0</v>
      </c>
      <c r="AE143" s="248">
        <v>0</v>
      </c>
      <c r="AF143" s="248">
        <v>0</v>
      </c>
      <c r="AG143" s="248">
        <v>0</v>
      </c>
      <c r="AH143" s="248">
        <v>0</v>
      </c>
      <c r="AI143" s="248">
        <v>0</v>
      </c>
      <c r="AJ143" s="248">
        <v>0</v>
      </c>
      <c r="AK143" s="248">
        <v>0</v>
      </c>
      <c r="AL143" s="248">
        <v>0</v>
      </c>
      <c r="AM143" s="248">
        <v>0</v>
      </c>
      <c r="AN143" s="248">
        <v>0</v>
      </c>
      <c r="AO143" s="248">
        <v>0</v>
      </c>
      <c r="AP143" s="248">
        <v>0</v>
      </c>
      <c r="AQ143" s="248">
        <v>0</v>
      </c>
      <c r="AR143" s="248">
        <v>0</v>
      </c>
      <c r="AS143" s="248">
        <v>0</v>
      </c>
      <c r="AT143" s="248">
        <v>0</v>
      </c>
      <c r="AU143" s="248">
        <v>0</v>
      </c>
      <c r="AV143" s="248">
        <v>0</v>
      </c>
      <c r="AW143" s="248">
        <v>0</v>
      </c>
      <c r="AX143" s="248"/>
      <c r="AY143" s="248"/>
      <c r="AZ143" s="8" t="s">
        <v>14457</v>
      </c>
      <c r="BA143" s="8" t="s">
        <v>15177</v>
      </c>
      <c r="BB143" s="8" t="s">
        <v>15241</v>
      </c>
      <c r="BC143" s="8"/>
      <c r="BD143" s="8"/>
      <c r="BE143" s="8"/>
      <c r="BG143" s="248"/>
      <c r="BI143" s="248"/>
      <c r="BJ143" s="248"/>
    </row>
    <row r="144" spans="1:62" x14ac:dyDescent="0.25">
      <c r="B144" s="66"/>
      <c r="C144" s="64"/>
      <c r="D144" s="64"/>
      <c r="E144" s="64"/>
      <c r="H144" s="8"/>
      <c r="J144" s="63"/>
      <c r="K144" s="161"/>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8"/>
      <c r="BA144" s="8"/>
      <c r="BB144" s="8"/>
      <c r="BC144" s="8"/>
      <c r="BD144" s="8"/>
      <c r="BE144" s="8"/>
      <c r="BG144" s="251"/>
      <c r="BH144" s="248"/>
    </row>
    <row r="145" spans="1:60" x14ac:dyDescent="0.25">
      <c r="B145" s="66"/>
      <c r="C145" s="64"/>
      <c r="D145" s="64"/>
      <c r="E145" s="64"/>
      <c r="H145" s="8"/>
      <c r="J145" s="63"/>
      <c r="K145" s="161"/>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8"/>
      <c r="BA145" s="8"/>
      <c r="BB145" s="8"/>
      <c r="BC145" s="8"/>
      <c r="BD145" s="8"/>
      <c r="BE145" s="8"/>
      <c r="BG145" s="251"/>
      <c r="BH145" s="248"/>
    </row>
    <row r="146" spans="1:60" x14ac:dyDescent="0.25">
      <c r="B146" s="66"/>
      <c r="C146" s="64"/>
      <c r="D146" s="64"/>
      <c r="E146" s="64"/>
      <c r="H146" s="8"/>
      <c r="J146" s="63"/>
      <c r="K146" s="161"/>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8"/>
      <c r="BA146" s="8"/>
      <c r="BB146" s="8"/>
      <c r="BC146" s="8"/>
      <c r="BD146" s="8"/>
      <c r="BE146" s="8"/>
      <c r="BG146" s="251"/>
      <c r="BH146" s="248"/>
    </row>
    <row r="147" spans="1:60" x14ac:dyDescent="0.25">
      <c r="A147">
        <f>K147</f>
        <v>0</v>
      </c>
      <c r="B147" s="74">
        <v>7776</v>
      </c>
      <c r="C147" s="8" t="s">
        <v>10391</v>
      </c>
      <c r="D147" s="8"/>
      <c r="E147" s="8"/>
      <c r="F147">
        <v>300</v>
      </c>
      <c r="H147" s="8"/>
      <c r="J147" s="63"/>
      <c r="K147" s="161"/>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8"/>
      <c r="BA147" s="8"/>
      <c r="BB147" s="8"/>
      <c r="BC147" s="8"/>
      <c r="BD147" s="8"/>
      <c r="BE147" s="8"/>
      <c r="BG147" s="251"/>
      <c r="BH147" s="248"/>
    </row>
    <row r="148" spans="1:60" x14ac:dyDescent="0.25">
      <c r="B148" s="66"/>
      <c r="C148" s="64"/>
      <c r="D148" s="64"/>
      <c r="E148" s="64"/>
      <c r="K148" s="16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8"/>
      <c r="BA148" s="8"/>
      <c r="BB148" s="8"/>
      <c r="BC148" s="8"/>
      <c r="BD148" s="8"/>
      <c r="BE148" s="8"/>
      <c r="BF148" s="8"/>
      <c r="BH148" s="8"/>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workbookViewId="0">
      <selection activeCell="A9" sqref="A9"/>
    </sheetView>
  </sheetViews>
  <sheetFormatPr defaultRowHeight="15" x14ac:dyDescent="0.25"/>
  <cols>
    <col min="1" max="1" width="13" customWidth="1"/>
    <col min="2" max="2" width="18.85546875" bestFit="1" customWidth="1"/>
  </cols>
  <sheetData>
    <row r="1" spans="1:2" x14ac:dyDescent="0.25">
      <c r="A1" s="3" t="s">
        <v>10125</v>
      </c>
      <c r="B1" t="s">
        <v>12280</v>
      </c>
    </row>
    <row r="2" spans="1:2" x14ac:dyDescent="0.25">
      <c r="A2" s="3" t="s">
        <v>1</v>
      </c>
      <c r="B2" s="4">
        <v>0</v>
      </c>
    </row>
    <row r="4" spans="1:2" x14ac:dyDescent="0.25">
      <c r="A4" s="3" t="s">
        <v>10128</v>
      </c>
      <c r="B4" t="s">
        <v>12281</v>
      </c>
    </row>
    <row r="5" spans="1:2" x14ac:dyDescent="0.25">
      <c r="A5" s="4" t="s">
        <v>10394</v>
      </c>
      <c r="B5">
        <v>5</v>
      </c>
    </row>
    <row r="6" spans="1:2" x14ac:dyDescent="0.25">
      <c r="A6" s="4" t="s">
        <v>10151</v>
      </c>
      <c r="B6">
        <v>46</v>
      </c>
    </row>
    <row r="7" spans="1:2" x14ac:dyDescent="0.25">
      <c r="A7" s="4" t="s">
        <v>10395</v>
      </c>
      <c r="B7">
        <v>2</v>
      </c>
    </row>
    <row r="8" spans="1:2" x14ac:dyDescent="0.25">
      <c r="A8" s="4" t="s">
        <v>10398</v>
      </c>
      <c r="B8">
        <v>5</v>
      </c>
    </row>
    <row r="9" spans="1:2" x14ac:dyDescent="0.25">
      <c r="A9" s="4" t="s">
        <v>10399</v>
      </c>
      <c r="B9">
        <v>49</v>
      </c>
    </row>
    <row r="10" spans="1:2" x14ac:dyDescent="0.25">
      <c r="A10" s="4" t="s">
        <v>10400</v>
      </c>
      <c r="B10">
        <v>13</v>
      </c>
    </row>
    <row r="11" spans="1:2" x14ac:dyDescent="0.25">
      <c r="A11" s="4" t="s">
        <v>10401</v>
      </c>
      <c r="B11">
        <v>49</v>
      </c>
    </row>
    <row r="12" spans="1:2" x14ac:dyDescent="0.25">
      <c r="A12" s="4" t="s">
        <v>10402</v>
      </c>
      <c r="B12">
        <v>1</v>
      </c>
    </row>
    <row r="13" spans="1:2" x14ac:dyDescent="0.25">
      <c r="A13" s="4" t="s">
        <v>10403</v>
      </c>
      <c r="B13">
        <v>41</v>
      </c>
    </row>
    <row r="14" spans="1:2" x14ac:dyDescent="0.25">
      <c r="A14" s="4" t="s">
        <v>10295</v>
      </c>
      <c r="B14">
        <v>38</v>
      </c>
    </row>
    <row r="15" spans="1:2" x14ac:dyDescent="0.25">
      <c r="A15" s="4" t="s">
        <v>10404</v>
      </c>
      <c r="B15">
        <v>14</v>
      </c>
    </row>
    <row r="16" spans="1:2" x14ac:dyDescent="0.25">
      <c r="A16" s="4" t="s">
        <v>10405</v>
      </c>
      <c r="B16">
        <v>33</v>
      </c>
    </row>
    <row r="17" spans="1:2" x14ac:dyDescent="0.25">
      <c r="A17" s="4" t="s">
        <v>10406</v>
      </c>
      <c r="B17">
        <v>5</v>
      </c>
    </row>
    <row r="18" spans="1:2" x14ac:dyDescent="0.25">
      <c r="A18" s="4" t="s">
        <v>10407</v>
      </c>
      <c r="B18">
        <v>38</v>
      </c>
    </row>
    <row r="19" spans="1:2" x14ac:dyDescent="0.25">
      <c r="A19" s="4" t="s">
        <v>10309</v>
      </c>
      <c r="B19">
        <v>35</v>
      </c>
    </row>
    <row r="20" spans="1:2" x14ac:dyDescent="0.25">
      <c r="A20" s="4" t="s">
        <v>10329</v>
      </c>
      <c r="B20">
        <v>49</v>
      </c>
    </row>
    <row r="21" spans="1:2" x14ac:dyDescent="0.25">
      <c r="A21" s="4" t="s">
        <v>10408</v>
      </c>
      <c r="B21">
        <v>21</v>
      </c>
    </row>
    <row r="22" spans="1:2" x14ac:dyDescent="0.25">
      <c r="A22" s="4" t="s">
        <v>10129</v>
      </c>
      <c r="B22">
        <v>444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tabColor theme="8" tint="0.39997558519241921"/>
  </sheetPr>
  <dimension ref="A1:I3563"/>
  <sheetViews>
    <sheetView zoomScaleNormal="100" workbookViewId="0">
      <pane ySplit="1" topLeftCell="A2654" activePane="bottomLeft" state="frozen"/>
      <selection pane="bottomLeft" activeCell="D1625" sqref="D1625"/>
    </sheetView>
  </sheetViews>
  <sheetFormatPr defaultRowHeight="15" x14ac:dyDescent="0.25"/>
  <cols>
    <col min="1" max="1" width="13.5703125" bestFit="1" customWidth="1"/>
    <col min="2" max="2" width="11" style="4" customWidth="1"/>
    <col min="3" max="3" width="10.7109375" style="197" bestFit="1" customWidth="1"/>
    <col min="4" max="4" width="12.5703125" style="197" bestFit="1" customWidth="1"/>
    <col min="5" max="5" width="24.28515625" style="6" hidden="1" customWidth="1"/>
    <col min="6" max="6" width="20.42578125" style="6" customWidth="1"/>
    <col min="7" max="7" width="47.28515625" bestFit="1" customWidth="1"/>
    <col min="8" max="8" width="43.5703125" bestFit="1" customWidth="1"/>
    <col min="9" max="9" width="11.28515625" bestFit="1" customWidth="1"/>
  </cols>
  <sheetData>
    <row r="1" spans="1:9" s="193" customFormat="1" x14ac:dyDescent="0.25">
      <c r="A1" s="193" t="s">
        <v>15243</v>
      </c>
      <c r="B1" s="194" t="s">
        <v>15244</v>
      </c>
      <c r="C1" s="195" t="s">
        <v>15245</v>
      </c>
      <c r="D1" s="195" t="s">
        <v>15246</v>
      </c>
      <c r="E1" s="196" t="s">
        <v>15247</v>
      </c>
      <c r="F1" s="196" t="s">
        <v>15248</v>
      </c>
      <c r="G1" s="193" t="s">
        <v>15249</v>
      </c>
      <c r="H1" s="193" t="s">
        <v>15250</v>
      </c>
      <c r="I1" s="193" t="s">
        <v>15349</v>
      </c>
    </row>
    <row r="2" spans="1:9" hidden="1" x14ac:dyDescent="0.25">
      <c r="A2" t="s">
        <v>15347</v>
      </c>
      <c r="B2" s="4">
        <v>32</v>
      </c>
      <c r="C2" s="197" t="s">
        <v>1845</v>
      </c>
      <c r="D2" s="197">
        <v>73</v>
      </c>
      <c r="E2" s="6">
        <v>0</v>
      </c>
      <c r="F2" s="6">
        <f t="shared" ref="F2:F20" si="0">IF(B2=10,E2,-E2)</f>
        <v>0</v>
      </c>
      <c r="G2" t="s">
        <v>15348</v>
      </c>
      <c r="I2" t="str">
        <f t="shared" ref="I2:I20" si="1">IF(ISNA(MATCH(A2,OldAcctNum,))=TRUE,A2,"")</f>
        <v/>
      </c>
    </row>
    <row r="3" spans="1:9" hidden="1" x14ac:dyDescent="0.25">
      <c r="A3" t="s">
        <v>15345</v>
      </c>
      <c r="B3" s="4">
        <v>32</v>
      </c>
      <c r="C3" s="197" t="s">
        <v>1845</v>
      </c>
      <c r="D3" s="197">
        <v>72</v>
      </c>
      <c r="E3" s="6">
        <v>5.17</v>
      </c>
      <c r="F3" s="6">
        <f t="shared" si="0"/>
        <v>-5.17</v>
      </c>
      <c r="G3" t="s">
        <v>15346</v>
      </c>
      <c r="I3" t="str">
        <f t="shared" si="1"/>
        <v/>
      </c>
    </row>
    <row r="4" spans="1:9" hidden="1" x14ac:dyDescent="0.25">
      <c r="A4" t="s">
        <v>15343</v>
      </c>
      <c r="B4" s="4">
        <v>32</v>
      </c>
      <c r="C4" s="197" t="s">
        <v>1845</v>
      </c>
      <c r="D4" s="197">
        <v>71</v>
      </c>
      <c r="E4" s="6">
        <v>1.62</v>
      </c>
      <c r="F4" s="6">
        <f t="shared" si="0"/>
        <v>-1.62</v>
      </c>
      <c r="G4" t="s">
        <v>15344</v>
      </c>
      <c r="I4" t="str">
        <f t="shared" si="1"/>
        <v/>
      </c>
    </row>
    <row r="5" spans="1:9" hidden="1" x14ac:dyDescent="0.25">
      <c r="A5" t="s">
        <v>15341</v>
      </c>
      <c r="B5" s="4">
        <v>32</v>
      </c>
      <c r="C5" s="197" t="s">
        <v>1845</v>
      </c>
      <c r="D5" s="197">
        <v>70</v>
      </c>
      <c r="E5" s="6">
        <v>0.6</v>
      </c>
      <c r="F5" s="6">
        <f t="shared" si="0"/>
        <v>-0.6</v>
      </c>
      <c r="G5" t="s">
        <v>15342</v>
      </c>
      <c r="I5" t="str">
        <f t="shared" si="1"/>
        <v/>
      </c>
    </row>
    <row r="6" spans="1:9" hidden="1" x14ac:dyDescent="0.25">
      <c r="A6" t="s">
        <v>15339</v>
      </c>
      <c r="B6" s="4">
        <v>32</v>
      </c>
      <c r="C6" s="197" t="s">
        <v>1845</v>
      </c>
      <c r="D6" s="197">
        <v>69</v>
      </c>
      <c r="E6" s="6">
        <v>0.6</v>
      </c>
      <c r="F6" s="6">
        <f t="shared" si="0"/>
        <v>-0.6</v>
      </c>
      <c r="G6" t="s">
        <v>15340</v>
      </c>
      <c r="I6" t="str">
        <f t="shared" si="1"/>
        <v/>
      </c>
    </row>
    <row r="7" spans="1:9" hidden="1" x14ac:dyDescent="0.25">
      <c r="A7" t="s">
        <v>15337</v>
      </c>
      <c r="B7" s="4">
        <v>32</v>
      </c>
      <c r="C7" s="197" t="s">
        <v>1845</v>
      </c>
      <c r="D7" s="197">
        <v>68</v>
      </c>
      <c r="E7" s="6">
        <v>0.6</v>
      </c>
      <c r="F7" s="6">
        <f t="shared" si="0"/>
        <v>-0.6</v>
      </c>
      <c r="G7" t="s">
        <v>15338</v>
      </c>
      <c r="I7" t="str">
        <f t="shared" si="1"/>
        <v/>
      </c>
    </row>
    <row r="8" spans="1:9" hidden="1" x14ac:dyDescent="0.25">
      <c r="A8" t="s">
        <v>15335</v>
      </c>
      <c r="B8" s="4">
        <v>32</v>
      </c>
      <c r="C8" s="197" t="s">
        <v>1845</v>
      </c>
      <c r="D8" s="197">
        <v>67</v>
      </c>
      <c r="E8" s="6">
        <v>0</v>
      </c>
      <c r="F8" s="6">
        <f t="shared" si="0"/>
        <v>0</v>
      </c>
      <c r="G8" t="s">
        <v>15336</v>
      </c>
      <c r="I8" t="str">
        <f t="shared" si="1"/>
        <v/>
      </c>
    </row>
    <row r="9" spans="1:9" hidden="1" x14ac:dyDescent="0.25">
      <c r="A9" t="s">
        <v>15333</v>
      </c>
      <c r="B9" s="4">
        <v>32</v>
      </c>
      <c r="C9" s="197" t="s">
        <v>1845</v>
      </c>
      <c r="D9" s="197">
        <v>66</v>
      </c>
      <c r="E9" s="6">
        <v>0</v>
      </c>
      <c r="F9" s="6">
        <f t="shared" si="0"/>
        <v>0</v>
      </c>
      <c r="G9" t="s">
        <v>15334</v>
      </c>
      <c r="I9" t="str">
        <f t="shared" si="1"/>
        <v/>
      </c>
    </row>
    <row r="10" spans="1:9" hidden="1" x14ac:dyDescent="0.25">
      <c r="A10" t="s">
        <v>15331</v>
      </c>
      <c r="B10" s="4">
        <v>32</v>
      </c>
      <c r="C10" s="197" t="s">
        <v>1845</v>
      </c>
      <c r="D10" s="197">
        <v>65</v>
      </c>
      <c r="E10" s="6">
        <v>0</v>
      </c>
      <c r="F10" s="6">
        <f t="shared" si="0"/>
        <v>0</v>
      </c>
      <c r="G10" t="s">
        <v>15332</v>
      </c>
      <c r="I10" t="str">
        <f t="shared" si="1"/>
        <v/>
      </c>
    </row>
    <row r="11" spans="1:9" hidden="1" x14ac:dyDescent="0.25">
      <c r="A11" t="s">
        <v>15329</v>
      </c>
      <c r="B11" s="4">
        <v>32</v>
      </c>
      <c r="C11" s="197" t="s">
        <v>1845</v>
      </c>
      <c r="D11" s="197">
        <v>64</v>
      </c>
      <c r="E11" s="6">
        <v>0.39</v>
      </c>
      <c r="F11" s="6">
        <f t="shared" si="0"/>
        <v>-0.39</v>
      </c>
      <c r="G11" t="s">
        <v>15330</v>
      </c>
      <c r="I11" t="str">
        <f t="shared" si="1"/>
        <v/>
      </c>
    </row>
    <row r="12" spans="1:9" hidden="1" x14ac:dyDescent="0.25">
      <c r="A12" t="s">
        <v>15327</v>
      </c>
      <c r="B12" s="4">
        <v>32</v>
      </c>
      <c r="C12" s="197" t="s">
        <v>1845</v>
      </c>
      <c r="D12" s="197">
        <v>63</v>
      </c>
      <c r="E12" s="6">
        <v>22.96</v>
      </c>
      <c r="F12" s="6">
        <f t="shared" si="0"/>
        <v>-22.96</v>
      </c>
      <c r="G12" t="s">
        <v>15328</v>
      </c>
      <c r="I12" t="str">
        <f t="shared" si="1"/>
        <v/>
      </c>
    </row>
    <row r="13" spans="1:9" hidden="1" x14ac:dyDescent="0.25">
      <c r="A13" t="s">
        <v>15325</v>
      </c>
      <c r="B13" s="4">
        <v>32</v>
      </c>
      <c r="C13" s="197" t="s">
        <v>1845</v>
      </c>
      <c r="D13" s="197">
        <v>62</v>
      </c>
      <c r="E13" s="6">
        <v>28.52</v>
      </c>
      <c r="F13" s="6">
        <f t="shared" si="0"/>
        <v>-28.52</v>
      </c>
      <c r="G13" t="s">
        <v>15326</v>
      </c>
      <c r="I13" t="str">
        <f t="shared" si="1"/>
        <v/>
      </c>
    </row>
    <row r="14" spans="1:9" hidden="1" x14ac:dyDescent="0.25">
      <c r="A14" t="s">
        <v>15323</v>
      </c>
      <c r="B14" s="4">
        <v>32</v>
      </c>
      <c r="C14" s="197" t="s">
        <v>1837</v>
      </c>
      <c r="D14" s="197">
        <v>96</v>
      </c>
      <c r="E14" s="6">
        <v>0</v>
      </c>
      <c r="F14" s="6">
        <f t="shared" si="0"/>
        <v>0</v>
      </c>
      <c r="G14" t="s">
        <v>15324</v>
      </c>
      <c r="I14" t="str">
        <f t="shared" si="1"/>
        <v/>
      </c>
    </row>
    <row r="15" spans="1:9" hidden="1" x14ac:dyDescent="0.25">
      <c r="A15" t="s">
        <v>15321</v>
      </c>
      <c r="B15" s="4">
        <v>32</v>
      </c>
      <c r="C15" s="197" t="s">
        <v>1833</v>
      </c>
      <c r="D15" s="197">
        <v>171</v>
      </c>
      <c r="E15" s="6">
        <v>0</v>
      </c>
      <c r="F15" s="6">
        <f t="shared" si="0"/>
        <v>0</v>
      </c>
      <c r="G15" t="s">
        <v>15322</v>
      </c>
      <c r="I15" t="str">
        <f t="shared" si="1"/>
        <v/>
      </c>
    </row>
    <row r="16" spans="1:9" hidden="1" x14ac:dyDescent="0.25">
      <c r="A16" t="s">
        <v>15319</v>
      </c>
      <c r="B16" s="4">
        <v>32</v>
      </c>
      <c r="C16" s="197" t="s">
        <v>1833</v>
      </c>
      <c r="D16" s="197">
        <v>170</v>
      </c>
      <c r="E16" s="6">
        <v>0</v>
      </c>
      <c r="F16" s="6">
        <f t="shared" si="0"/>
        <v>0</v>
      </c>
      <c r="G16" t="s">
        <v>15320</v>
      </c>
      <c r="I16" t="str">
        <f t="shared" si="1"/>
        <v/>
      </c>
    </row>
    <row r="17" spans="1:9" hidden="1" x14ac:dyDescent="0.25">
      <c r="A17" t="s">
        <v>15317</v>
      </c>
      <c r="B17" s="4">
        <v>32</v>
      </c>
      <c r="C17" s="197" t="s">
        <v>1833</v>
      </c>
      <c r="D17" s="197">
        <v>169</v>
      </c>
      <c r="E17" s="6">
        <v>0</v>
      </c>
      <c r="F17" s="6">
        <f t="shared" si="0"/>
        <v>0</v>
      </c>
      <c r="G17" t="s">
        <v>15318</v>
      </c>
      <c r="I17" t="str">
        <f t="shared" si="1"/>
        <v/>
      </c>
    </row>
    <row r="18" spans="1:9" hidden="1" x14ac:dyDescent="0.25">
      <c r="A18" t="s">
        <v>15315</v>
      </c>
      <c r="B18" s="4">
        <v>32</v>
      </c>
      <c r="C18" s="197" t="s">
        <v>1833</v>
      </c>
      <c r="D18" s="197">
        <v>168</v>
      </c>
      <c r="E18" s="6">
        <v>0</v>
      </c>
      <c r="F18" s="6">
        <f t="shared" si="0"/>
        <v>0</v>
      </c>
      <c r="G18" t="s">
        <v>15316</v>
      </c>
      <c r="I18" t="str">
        <f t="shared" si="1"/>
        <v/>
      </c>
    </row>
    <row r="19" spans="1:9" hidden="1" x14ac:dyDescent="0.25">
      <c r="A19" t="s">
        <v>15313</v>
      </c>
      <c r="B19" s="4">
        <v>32</v>
      </c>
      <c r="C19" s="197" t="s">
        <v>1833</v>
      </c>
      <c r="D19" s="197">
        <v>167</v>
      </c>
      <c r="E19" s="6">
        <v>0</v>
      </c>
      <c r="F19" s="6">
        <f t="shared" si="0"/>
        <v>0</v>
      </c>
      <c r="G19" t="s">
        <v>15314</v>
      </c>
      <c r="I19" t="str">
        <f t="shared" si="1"/>
        <v/>
      </c>
    </row>
    <row r="20" spans="1:9" hidden="1" x14ac:dyDescent="0.25">
      <c r="A20" t="s">
        <v>15311</v>
      </c>
      <c r="B20" s="4">
        <v>32</v>
      </c>
      <c r="C20" s="197" t="s">
        <v>1833</v>
      </c>
      <c r="D20" s="197">
        <v>166</v>
      </c>
      <c r="E20" s="6">
        <v>0</v>
      </c>
      <c r="F20" s="6">
        <f t="shared" si="0"/>
        <v>0</v>
      </c>
      <c r="G20" t="s">
        <v>15312</v>
      </c>
      <c r="I20" t="str">
        <f t="shared" si="1"/>
        <v/>
      </c>
    </row>
    <row r="21" spans="1:9" hidden="1" x14ac:dyDescent="0.25">
      <c r="A21" t="s">
        <v>6507</v>
      </c>
      <c r="B21" s="4">
        <v>32</v>
      </c>
      <c r="C21" s="197" t="s">
        <v>1833</v>
      </c>
      <c r="D21" s="197">
        <v>1</v>
      </c>
      <c r="E21" s="6">
        <v>74.73</v>
      </c>
      <c r="F21" s="6">
        <f t="shared" ref="F21:F84" si="2">IF(B21=10,E21,-E21)</f>
        <v>-74.73</v>
      </c>
      <c r="G21" t="s">
        <v>6508</v>
      </c>
      <c r="I21" t="str">
        <f t="shared" ref="I21:I84" si="3">IF(ISNA(MATCH(A21,OldAcctNum,))=TRUE,A21,"")</f>
        <v/>
      </c>
    </row>
    <row r="22" spans="1:9" hidden="1" x14ac:dyDescent="0.25">
      <c r="A22" t="s">
        <v>15307</v>
      </c>
      <c r="B22" s="4">
        <v>32</v>
      </c>
      <c r="C22" s="197" t="s">
        <v>1833</v>
      </c>
      <c r="D22" s="197">
        <v>164</v>
      </c>
      <c r="E22" s="6">
        <v>0</v>
      </c>
      <c r="F22" s="6">
        <f t="shared" si="2"/>
        <v>0</v>
      </c>
      <c r="G22" t="s">
        <v>15308</v>
      </c>
      <c r="I22" t="str">
        <f t="shared" si="3"/>
        <v/>
      </c>
    </row>
    <row r="23" spans="1:9" hidden="1" x14ac:dyDescent="0.25">
      <c r="A23" t="s">
        <v>15305</v>
      </c>
      <c r="B23" s="4">
        <v>32</v>
      </c>
      <c r="C23" s="197" t="s">
        <v>1833</v>
      </c>
      <c r="D23" s="197">
        <v>163</v>
      </c>
      <c r="E23" s="6">
        <v>0</v>
      </c>
      <c r="F23" s="6">
        <f t="shared" si="2"/>
        <v>0</v>
      </c>
      <c r="G23" t="s">
        <v>15306</v>
      </c>
      <c r="I23" t="str">
        <f t="shared" si="3"/>
        <v/>
      </c>
    </row>
    <row r="24" spans="1:9" hidden="1" x14ac:dyDescent="0.25">
      <c r="A24" t="s">
        <v>15303</v>
      </c>
      <c r="B24" s="4">
        <v>32</v>
      </c>
      <c r="C24" s="197" t="s">
        <v>1833</v>
      </c>
      <c r="D24" s="197">
        <v>162</v>
      </c>
      <c r="E24" s="6">
        <v>0</v>
      </c>
      <c r="F24" s="6">
        <f t="shared" si="2"/>
        <v>0</v>
      </c>
      <c r="G24" t="s">
        <v>15304</v>
      </c>
      <c r="I24" t="str">
        <f t="shared" si="3"/>
        <v/>
      </c>
    </row>
    <row r="25" spans="1:9" hidden="1" x14ac:dyDescent="0.25">
      <c r="A25" t="s">
        <v>6510</v>
      </c>
      <c r="B25" s="4">
        <v>32</v>
      </c>
      <c r="C25" s="197" t="s">
        <v>1833</v>
      </c>
      <c r="D25" s="197">
        <v>2</v>
      </c>
      <c r="E25" s="6">
        <v>17.48</v>
      </c>
      <c r="F25" s="6">
        <f t="shared" si="2"/>
        <v>-17.48</v>
      </c>
      <c r="G25" t="s">
        <v>6511</v>
      </c>
      <c r="I25" t="str">
        <f t="shared" si="3"/>
        <v/>
      </c>
    </row>
    <row r="26" spans="1:9" hidden="1" x14ac:dyDescent="0.25">
      <c r="A26" t="s">
        <v>6516</v>
      </c>
      <c r="B26" s="4">
        <v>32</v>
      </c>
      <c r="C26" s="197" t="s">
        <v>1833</v>
      </c>
      <c r="D26" s="197">
        <v>4</v>
      </c>
      <c r="E26" s="6">
        <v>36.9</v>
      </c>
      <c r="F26" s="6">
        <f t="shared" si="2"/>
        <v>-36.9</v>
      </c>
      <c r="G26" t="s">
        <v>6517</v>
      </c>
      <c r="I26" t="str">
        <f t="shared" si="3"/>
        <v/>
      </c>
    </row>
    <row r="27" spans="1:9" hidden="1" x14ac:dyDescent="0.25">
      <c r="A27" t="s">
        <v>6519</v>
      </c>
      <c r="B27" s="4">
        <v>32</v>
      </c>
      <c r="C27" s="197" t="s">
        <v>1833</v>
      </c>
      <c r="D27" s="197">
        <v>5</v>
      </c>
      <c r="E27" s="6">
        <v>110.66</v>
      </c>
      <c r="F27" s="6">
        <f t="shared" si="2"/>
        <v>-110.66</v>
      </c>
      <c r="G27" t="s">
        <v>6520</v>
      </c>
      <c r="I27" t="str">
        <f t="shared" si="3"/>
        <v/>
      </c>
    </row>
    <row r="28" spans="1:9" hidden="1" x14ac:dyDescent="0.25">
      <c r="A28" t="s">
        <v>6112</v>
      </c>
      <c r="B28" s="4">
        <v>32</v>
      </c>
      <c r="C28" s="197" t="s">
        <v>1829</v>
      </c>
      <c r="D28" s="197">
        <v>1</v>
      </c>
      <c r="E28" s="6">
        <v>14.92</v>
      </c>
      <c r="F28" s="6">
        <f t="shared" si="2"/>
        <v>-14.92</v>
      </c>
      <c r="G28" t="s">
        <v>6113</v>
      </c>
      <c r="I28" t="str">
        <f t="shared" si="3"/>
        <v/>
      </c>
    </row>
    <row r="29" spans="1:9" hidden="1" x14ac:dyDescent="0.25">
      <c r="A29" t="s">
        <v>6115</v>
      </c>
      <c r="B29" s="4">
        <v>32</v>
      </c>
      <c r="C29" s="197" t="s">
        <v>1829</v>
      </c>
      <c r="D29" s="197">
        <v>2</v>
      </c>
      <c r="E29" s="6">
        <v>24.72</v>
      </c>
      <c r="F29" s="6">
        <f t="shared" si="2"/>
        <v>-24.72</v>
      </c>
      <c r="G29" t="s">
        <v>6116</v>
      </c>
      <c r="I29" t="str">
        <f t="shared" si="3"/>
        <v/>
      </c>
    </row>
    <row r="30" spans="1:9" hidden="1" x14ac:dyDescent="0.25">
      <c r="A30" t="s">
        <v>6121</v>
      </c>
      <c r="B30" s="4">
        <v>32</v>
      </c>
      <c r="C30" s="197" t="s">
        <v>1829</v>
      </c>
      <c r="D30" s="197">
        <v>4</v>
      </c>
      <c r="E30" s="6">
        <v>22.68</v>
      </c>
      <c r="F30" s="6">
        <f t="shared" si="2"/>
        <v>-22.68</v>
      </c>
      <c r="G30" t="s">
        <v>6122</v>
      </c>
      <c r="I30" t="str">
        <f t="shared" si="3"/>
        <v/>
      </c>
    </row>
    <row r="31" spans="1:9" hidden="1" x14ac:dyDescent="0.25">
      <c r="A31" t="s">
        <v>6124</v>
      </c>
      <c r="B31" s="4">
        <v>32</v>
      </c>
      <c r="C31" s="197" t="s">
        <v>1829</v>
      </c>
      <c r="D31" s="197">
        <v>5</v>
      </c>
      <c r="E31" s="6">
        <v>25.67</v>
      </c>
      <c r="F31" s="6">
        <f t="shared" si="2"/>
        <v>-25.67</v>
      </c>
      <c r="G31" t="s">
        <v>6125</v>
      </c>
      <c r="I31" t="str">
        <f t="shared" si="3"/>
        <v/>
      </c>
    </row>
    <row r="32" spans="1:9" hidden="1" x14ac:dyDescent="0.25">
      <c r="A32" t="s">
        <v>6127</v>
      </c>
      <c r="B32" s="4">
        <v>32</v>
      </c>
      <c r="C32" s="197" t="s">
        <v>1829</v>
      </c>
      <c r="D32" s="197">
        <v>6</v>
      </c>
      <c r="E32" s="6">
        <v>16.55</v>
      </c>
      <c r="F32" s="6">
        <f t="shared" si="2"/>
        <v>-16.55</v>
      </c>
      <c r="G32" t="s">
        <v>6128</v>
      </c>
      <c r="I32" t="str">
        <f t="shared" si="3"/>
        <v/>
      </c>
    </row>
    <row r="33" spans="1:9" hidden="1" x14ac:dyDescent="0.25">
      <c r="A33" t="s">
        <v>6130</v>
      </c>
      <c r="B33" s="4">
        <v>32</v>
      </c>
      <c r="C33" s="197" t="s">
        <v>1829</v>
      </c>
      <c r="D33" s="197">
        <v>7</v>
      </c>
      <c r="E33" s="6">
        <v>165.78</v>
      </c>
      <c r="F33" s="6">
        <f t="shared" si="2"/>
        <v>-165.78</v>
      </c>
      <c r="G33" t="s">
        <v>6131</v>
      </c>
      <c r="I33" t="str">
        <f t="shared" si="3"/>
        <v/>
      </c>
    </row>
    <row r="34" spans="1:9" hidden="1" x14ac:dyDescent="0.25">
      <c r="A34" t="s">
        <v>15283</v>
      </c>
      <c r="B34" s="4">
        <v>32</v>
      </c>
      <c r="C34" s="197" t="s">
        <v>1829</v>
      </c>
      <c r="D34" s="197">
        <v>135</v>
      </c>
      <c r="E34" s="6">
        <v>0</v>
      </c>
      <c r="F34" s="6">
        <f t="shared" si="2"/>
        <v>0</v>
      </c>
      <c r="G34" t="s">
        <v>15284</v>
      </c>
      <c r="I34" t="str">
        <f t="shared" si="3"/>
        <v/>
      </c>
    </row>
    <row r="35" spans="1:9" hidden="1" x14ac:dyDescent="0.25">
      <c r="A35" t="s">
        <v>6136</v>
      </c>
      <c r="B35" s="4">
        <v>32</v>
      </c>
      <c r="C35" s="197" t="s">
        <v>1829</v>
      </c>
      <c r="D35" s="197">
        <v>9</v>
      </c>
      <c r="E35" s="6">
        <v>46.38</v>
      </c>
      <c r="F35" s="6">
        <f t="shared" si="2"/>
        <v>-46.38</v>
      </c>
      <c r="G35" t="s">
        <v>6137</v>
      </c>
      <c r="I35" t="str">
        <f t="shared" si="3"/>
        <v/>
      </c>
    </row>
    <row r="36" spans="1:9" hidden="1" x14ac:dyDescent="0.25">
      <c r="A36" t="s">
        <v>15279</v>
      </c>
      <c r="B36" s="4">
        <v>32</v>
      </c>
      <c r="C36" s="197" t="s">
        <v>1829</v>
      </c>
      <c r="D36" s="197">
        <v>133</v>
      </c>
      <c r="E36" s="6">
        <v>0</v>
      </c>
      <c r="F36" s="6">
        <f t="shared" si="2"/>
        <v>0</v>
      </c>
      <c r="G36" t="s">
        <v>15280</v>
      </c>
      <c r="I36" t="str">
        <f t="shared" si="3"/>
        <v/>
      </c>
    </row>
    <row r="37" spans="1:9" hidden="1" x14ac:dyDescent="0.25">
      <c r="A37" t="s">
        <v>15276</v>
      </c>
      <c r="B37" s="4">
        <v>32</v>
      </c>
      <c r="C37" s="197" t="s">
        <v>1884</v>
      </c>
      <c r="D37" s="197">
        <v>12</v>
      </c>
      <c r="E37" s="6">
        <v>0</v>
      </c>
      <c r="F37" s="6">
        <f t="shared" si="2"/>
        <v>0</v>
      </c>
      <c r="G37" t="s">
        <v>15277</v>
      </c>
      <c r="I37" t="str">
        <f t="shared" si="3"/>
        <v/>
      </c>
    </row>
    <row r="38" spans="1:9" hidden="1" x14ac:dyDescent="0.25">
      <c r="A38" t="s">
        <v>15274</v>
      </c>
      <c r="B38" s="4">
        <v>32</v>
      </c>
      <c r="C38" s="197" t="s">
        <v>1884</v>
      </c>
      <c r="D38" s="197">
        <v>11</v>
      </c>
      <c r="E38" s="6">
        <v>512.35</v>
      </c>
      <c r="F38" s="6">
        <f t="shared" si="2"/>
        <v>-512.35</v>
      </c>
      <c r="G38" t="s">
        <v>15275</v>
      </c>
      <c r="I38" t="str">
        <f t="shared" si="3"/>
        <v/>
      </c>
    </row>
    <row r="39" spans="1:9" hidden="1" x14ac:dyDescent="0.25">
      <c r="A39" t="s">
        <v>15272</v>
      </c>
      <c r="B39" s="4">
        <v>32</v>
      </c>
      <c r="C39" s="197" t="s">
        <v>1884</v>
      </c>
      <c r="D39" s="197">
        <v>10</v>
      </c>
      <c r="E39" s="6">
        <v>0</v>
      </c>
      <c r="F39" s="6">
        <f t="shared" si="2"/>
        <v>0</v>
      </c>
      <c r="G39" t="s">
        <v>15273</v>
      </c>
      <c r="I39" t="str">
        <f t="shared" si="3"/>
        <v/>
      </c>
    </row>
    <row r="40" spans="1:9" hidden="1" x14ac:dyDescent="0.25">
      <c r="A40" t="s">
        <v>1562</v>
      </c>
      <c r="B40" s="4">
        <v>32</v>
      </c>
      <c r="C40" s="197" t="s">
        <v>1561</v>
      </c>
      <c r="D40" s="197">
        <v>762</v>
      </c>
      <c r="E40" s="6">
        <v>27225.73</v>
      </c>
      <c r="F40" s="6">
        <f t="shared" si="2"/>
        <v>-27225.73</v>
      </c>
      <c r="G40" t="s">
        <v>1563</v>
      </c>
      <c r="I40" t="str">
        <f t="shared" si="3"/>
        <v/>
      </c>
    </row>
    <row r="41" spans="1:9" hidden="1" x14ac:dyDescent="0.25">
      <c r="A41" t="s">
        <v>15267</v>
      </c>
      <c r="B41" s="4">
        <v>31</v>
      </c>
      <c r="C41" s="197">
        <v>997</v>
      </c>
      <c r="D41" s="197">
        <v>0</v>
      </c>
      <c r="E41" s="6">
        <v>326984.76</v>
      </c>
      <c r="F41" s="6">
        <f t="shared" si="2"/>
        <v>-326984.76</v>
      </c>
      <c r="G41" t="s">
        <v>15268</v>
      </c>
      <c r="I41" t="str">
        <f t="shared" si="3"/>
        <v/>
      </c>
    </row>
    <row r="42" spans="1:9" hidden="1" x14ac:dyDescent="0.25">
      <c r="A42" t="s">
        <v>15265</v>
      </c>
      <c r="B42" s="4">
        <v>31</v>
      </c>
      <c r="C42" s="197">
        <v>996</v>
      </c>
      <c r="D42" s="197">
        <v>0</v>
      </c>
      <c r="E42" s="6">
        <v>9305000</v>
      </c>
      <c r="F42" s="6">
        <f t="shared" si="2"/>
        <v>-9305000</v>
      </c>
      <c r="G42" t="s">
        <v>15266</v>
      </c>
      <c r="I42" t="str">
        <f t="shared" si="3"/>
        <v/>
      </c>
    </row>
    <row r="43" spans="1:9" hidden="1" x14ac:dyDescent="0.25">
      <c r="A43" t="s">
        <v>15262</v>
      </c>
      <c r="B43" s="4">
        <v>31</v>
      </c>
      <c r="C43" s="197">
        <v>717</v>
      </c>
      <c r="D43" s="197">
        <v>0</v>
      </c>
      <c r="E43" s="6">
        <v>0</v>
      </c>
      <c r="F43" s="6">
        <f t="shared" si="2"/>
        <v>0</v>
      </c>
      <c r="G43" t="s">
        <v>14695</v>
      </c>
      <c r="I43" t="str">
        <f t="shared" si="3"/>
        <v/>
      </c>
    </row>
    <row r="44" spans="1:9" hidden="1" x14ac:dyDescent="0.25">
      <c r="A44" t="s">
        <v>15260</v>
      </c>
      <c r="B44" s="4">
        <v>31</v>
      </c>
      <c r="C44" s="197">
        <v>686</v>
      </c>
      <c r="D44" s="197">
        <v>0</v>
      </c>
      <c r="E44" s="6">
        <v>0</v>
      </c>
      <c r="F44" s="6">
        <f t="shared" si="2"/>
        <v>0</v>
      </c>
      <c r="G44" t="s">
        <v>15261</v>
      </c>
      <c r="I44" t="str">
        <f t="shared" si="3"/>
        <v/>
      </c>
    </row>
    <row r="45" spans="1:9" hidden="1" x14ac:dyDescent="0.25">
      <c r="A45" t="s">
        <v>15258</v>
      </c>
      <c r="B45" s="4">
        <v>31</v>
      </c>
      <c r="C45" s="197">
        <v>539</v>
      </c>
      <c r="D45" s="197">
        <v>0</v>
      </c>
      <c r="E45" s="6">
        <v>425249.57</v>
      </c>
      <c r="F45" s="6">
        <f t="shared" si="2"/>
        <v>-425249.57</v>
      </c>
      <c r="G45" t="s">
        <v>15259</v>
      </c>
      <c r="I45" t="str">
        <f t="shared" si="3"/>
        <v/>
      </c>
    </row>
    <row r="46" spans="1:9" hidden="1" x14ac:dyDescent="0.25">
      <c r="A46" t="s">
        <v>15256</v>
      </c>
      <c r="B46" s="4">
        <v>31</v>
      </c>
      <c r="C46" s="197">
        <v>442</v>
      </c>
      <c r="D46" s="197">
        <v>0</v>
      </c>
      <c r="E46" s="6">
        <v>0</v>
      </c>
      <c r="F46" s="6">
        <f t="shared" si="2"/>
        <v>0</v>
      </c>
      <c r="G46" t="s">
        <v>15257</v>
      </c>
      <c r="I46" t="str">
        <f t="shared" si="3"/>
        <v>31-442-000</v>
      </c>
    </row>
    <row r="47" spans="1:9" hidden="1" x14ac:dyDescent="0.25">
      <c r="A47" t="s">
        <v>15251</v>
      </c>
      <c r="B47" s="4">
        <v>31</v>
      </c>
      <c r="C47" s="197">
        <v>280</v>
      </c>
      <c r="D47" s="197">
        <v>0</v>
      </c>
      <c r="E47" s="6">
        <v>1810662.64</v>
      </c>
      <c r="F47" s="6">
        <f t="shared" si="2"/>
        <v>-1810662.64</v>
      </c>
      <c r="G47" t="s">
        <v>15252</v>
      </c>
      <c r="I47" t="str">
        <f t="shared" si="3"/>
        <v/>
      </c>
    </row>
    <row r="48" spans="1:9" hidden="1" x14ac:dyDescent="0.25">
      <c r="A48" t="s">
        <v>1185</v>
      </c>
      <c r="B48" s="4">
        <v>31</v>
      </c>
      <c r="C48" s="197">
        <v>445</v>
      </c>
      <c r="D48" s="197">
        <v>0</v>
      </c>
      <c r="E48" s="6">
        <v>295966833.36000001</v>
      </c>
      <c r="F48" s="6">
        <f t="shared" si="2"/>
        <v>-295966833.36000001</v>
      </c>
      <c r="G48" t="s">
        <v>1186</v>
      </c>
      <c r="I48" t="str">
        <f t="shared" si="3"/>
        <v/>
      </c>
    </row>
    <row r="49" spans="1:9" hidden="1" x14ac:dyDescent="0.25">
      <c r="A49" t="s">
        <v>1194</v>
      </c>
      <c r="B49" s="4">
        <v>31</v>
      </c>
      <c r="C49" s="197">
        <v>460</v>
      </c>
      <c r="D49" s="197">
        <v>0</v>
      </c>
      <c r="E49" s="6">
        <v>251503149.59</v>
      </c>
      <c r="F49" s="6">
        <f t="shared" si="2"/>
        <v>-251503149.59</v>
      </c>
      <c r="G49" t="s">
        <v>1195</v>
      </c>
      <c r="I49" t="str">
        <f t="shared" si="3"/>
        <v/>
      </c>
    </row>
    <row r="50" spans="1:9" hidden="1" x14ac:dyDescent="0.25">
      <c r="A50" t="s">
        <v>1191</v>
      </c>
      <c r="B50" s="4">
        <v>31</v>
      </c>
      <c r="C50" s="197">
        <v>455</v>
      </c>
      <c r="D50" s="197">
        <v>0</v>
      </c>
      <c r="E50" s="6">
        <v>190744174.72999999</v>
      </c>
      <c r="F50" s="6">
        <f t="shared" si="2"/>
        <v>-190744174.72999999</v>
      </c>
      <c r="G50" t="s">
        <v>1192</v>
      </c>
      <c r="I50" t="str">
        <f t="shared" si="3"/>
        <v/>
      </c>
    </row>
    <row r="51" spans="1:9" hidden="1" x14ac:dyDescent="0.25">
      <c r="A51" t="s">
        <v>1021</v>
      </c>
      <c r="B51" s="4">
        <v>31</v>
      </c>
      <c r="C51" s="197">
        <v>234</v>
      </c>
      <c r="D51" s="197">
        <v>0</v>
      </c>
      <c r="E51" s="6">
        <v>98672653.129999995</v>
      </c>
      <c r="F51" s="6">
        <f t="shared" si="2"/>
        <v>-98672653.129999995</v>
      </c>
      <c r="G51" t="s">
        <v>1022</v>
      </c>
      <c r="I51" t="str">
        <f t="shared" si="3"/>
        <v/>
      </c>
    </row>
    <row r="52" spans="1:9" hidden="1" x14ac:dyDescent="0.25">
      <c r="A52" t="s">
        <v>7734</v>
      </c>
      <c r="B52" s="4">
        <v>33</v>
      </c>
      <c r="C52" s="197">
        <v>2</v>
      </c>
      <c r="D52" s="197">
        <v>4</v>
      </c>
      <c r="E52" s="6">
        <v>75228757.280000001</v>
      </c>
      <c r="F52" s="6">
        <f t="shared" si="2"/>
        <v>-75228757.280000001</v>
      </c>
      <c r="G52" t="s">
        <v>7729</v>
      </c>
      <c r="H52" t="s">
        <v>7590</v>
      </c>
      <c r="I52" t="str">
        <f t="shared" si="3"/>
        <v/>
      </c>
    </row>
    <row r="53" spans="1:9" hidden="1" x14ac:dyDescent="0.25">
      <c r="A53" t="s">
        <v>8644</v>
      </c>
      <c r="B53" s="4">
        <v>33</v>
      </c>
      <c r="C53" s="197">
        <v>630</v>
      </c>
      <c r="D53" s="197">
        <v>80</v>
      </c>
      <c r="E53" s="6">
        <v>62129919.799999997</v>
      </c>
      <c r="F53" s="6">
        <f t="shared" si="2"/>
        <v>-62129919.799999997</v>
      </c>
      <c r="G53" t="s">
        <v>8571</v>
      </c>
      <c r="H53" t="s">
        <v>7692</v>
      </c>
      <c r="I53" t="str">
        <f t="shared" si="3"/>
        <v/>
      </c>
    </row>
    <row r="54" spans="1:9" hidden="1" x14ac:dyDescent="0.25">
      <c r="A54" t="s">
        <v>8636</v>
      </c>
      <c r="B54" s="4">
        <v>33</v>
      </c>
      <c r="C54" s="197">
        <v>630</v>
      </c>
      <c r="D54" s="197">
        <v>69</v>
      </c>
      <c r="E54" s="6">
        <v>57085964.450000003</v>
      </c>
      <c r="F54" s="6">
        <f t="shared" si="2"/>
        <v>-57085964.450000003</v>
      </c>
      <c r="G54" t="s">
        <v>8571</v>
      </c>
      <c r="H54" t="s">
        <v>7680</v>
      </c>
      <c r="I54" t="str">
        <f t="shared" si="3"/>
        <v/>
      </c>
    </row>
    <row r="55" spans="1:9" hidden="1" x14ac:dyDescent="0.25">
      <c r="A55" t="s">
        <v>9236</v>
      </c>
      <c r="B55" s="4">
        <v>33</v>
      </c>
      <c r="C55" s="197">
        <v>700</v>
      </c>
      <c r="D55" s="197">
        <v>69</v>
      </c>
      <c r="E55" s="6">
        <v>52957979.460000001</v>
      </c>
      <c r="F55" s="6">
        <f t="shared" si="2"/>
        <v>-52957979.460000001</v>
      </c>
      <c r="G55" t="s">
        <v>9171</v>
      </c>
      <c r="H55" t="s">
        <v>7680</v>
      </c>
      <c r="I55" t="str">
        <f t="shared" si="3"/>
        <v/>
      </c>
    </row>
    <row r="56" spans="1:9" hidden="1" x14ac:dyDescent="0.25">
      <c r="A56" t="s">
        <v>643</v>
      </c>
      <c r="B56" s="4">
        <v>30</v>
      </c>
      <c r="C56" s="197">
        <v>100</v>
      </c>
      <c r="D56" s="197">
        <v>0</v>
      </c>
      <c r="E56" s="6">
        <v>50266921.68</v>
      </c>
      <c r="F56" s="6">
        <f t="shared" si="2"/>
        <v>-50266921.68</v>
      </c>
      <c r="G56" t="s">
        <v>644</v>
      </c>
      <c r="H56" t="s">
        <v>397</v>
      </c>
      <c r="I56" t="str">
        <f t="shared" si="3"/>
        <v/>
      </c>
    </row>
    <row r="57" spans="1:9" hidden="1" x14ac:dyDescent="0.25">
      <c r="A57" t="s">
        <v>1179</v>
      </c>
      <c r="B57" s="4">
        <v>31</v>
      </c>
      <c r="C57" s="197">
        <v>440</v>
      </c>
      <c r="D57" s="197">
        <v>0</v>
      </c>
      <c r="E57" s="6">
        <v>47613471.100000001</v>
      </c>
      <c r="F57" s="6">
        <f t="shared" si="2"/>
        <v>-47613471.100000001</v>
      </c>
      <c r="G57" t="s">
        <v>15254</v>
      </c>
      <c r="I57" t="str">
        <f t="shared" si="3"/>
        <v/>
      </c>
    </row>
    <row r="58" spans="1:9" hidden="1" x14ac:dyDescent="0.25">
      <c r="A58" t="s">
        <v>7802</v>
      </c>
      <c r="B58" s="4">
        <v>33</v>
      </c>
      <c r="C58" s="197">
        <v>2</v>
      </c>
      <c r="D58" s="197">
        <v>80</v>
      </c>
      <c r="E58" s="6">
        <v>46468720.960000001</v>
      </c>
      <c r="F58" s="6">
        <f t="shared" si="2"/>
        <v>-46468720.960000001</v>
      </c>
      <c r="G58" t="s">
        <v>7729</v>
      </c>
      <c r="H58" t="s">
        <v>7692</v>
      </c>
      <c r="I58" t="str">
        <f t="shared" si="3"/>
        <v/>
      </c>
    </row>
    <row r="59" spans="1:9" hidden="1" x14ac:dyDescent="0.25">
      <c r="A59" t="s">
        <v>9343</v>
      </c>
      <c r="B59" s="4">
        <v>33</v>
      </c>
      <c r="C59" s="197">
        <v>745</v>
      </c>
      <c r="D59" s="197">
        <v>80</v>
      </c>
      <c r="E59" s="6">
        <v>45410415.469999999</v>
      </c>
      <c r="F59" s="6">
        <f t="shared" si="2"/>
        <v>-45410415.469999999</v>
      </c>
      <c r="G59" t="s">
        <v>9270</v>
      </c>
      <c r="H59" t="s">
        <v>7692</v>
      </c>
      <c r="I59" t="str">
        <f t="shared" si="3"/>
        <v/>
      </c>
    </row>
    <row r="60" spans="1:9" hidden="1" x14ac:dyDescent="0.25">
      <c r="A60" t="s">
        <v>9176</v>
      </c>
      <c r="B60" s="4">
        <v>33</v>
      </c>
      <c r="C60" s="197">
        <v>700</v>
      </c>
      <c r="D60" s="197">
        <v>4</v>
      </c>
      <c r="E60" s="6">
        <v>41920307.719999999</v>
      </c>
      <c r="F60" s="6">
        <f t="shared" si="2"/>
        <v>-41920307.719999999</v>
      </c>
      <c r="G60" t="s">
        <v>9171</v>
      </c>
      <c r="H60" t="s">
        <v>7590</v>
      </c>
      <c r="I60" t="str">
        <f t="shared" si="3"/>
        <v/>
      </c>
    </row>
    <row r="61" spans="1:9" hidden="1" x14ac:dyDescent="0.25">
      <c r="A61" t="s">
        <v>9287</v>
      </c>
      <c r="B61" s="4">
        <v>33</v>
      </c>
      <c r="C61" s="197">
        <v>745</v>
      </c>
      <c r="D61" s="197">
        <v>11</v>
      </c>
      <c r="E61" s="6">
        <v>40362212.159999996</v>
      </c>
      <c r="F61" s="6">
        <f t="shared" si="2"/>
        <v>-40362212.159999996</v>
      </c>
      <c r="G61" t="s">
        <v>9270</v>
      </c>
      <c r="H61" t="s">
        <v>7608</v>
      </c>
      <c r="I61" t="str">
        <f t="shared" si="3"/>
        <v/>
      </c>
    </row>
    <row r="62" spans="1:9" hidden="1" x14ac:dyDescent="0.25">
      <c r="A62" t="s">
        <v>9703</v>
      </c>
      <c r="B62" s="4">
        <v>34</v>
      </c>
      <c r="C62" s="197">
        <v>2</v>
      </c>
      <c r="D62" s="197">
        <v>210</v>
      </c>
      <c r="E62" s="6">
        <v>39409611.359999999</v>
      </c>
      <c r="F62" s="6">
        <f t="shared" si="2"/>
        <v>-39409611.359999999</v>
      </c>
      <c r="G62" t="s">
        <v>7729</v>
      </c>
      <c r="H62" t="s">
        <v>9673</v>
      </c>
      <c r="I62" t="str">
        <f t="shared" si="3"/>
        <v/>
      </c>
    </row>
    <row r="63" spans="1:9" hidden="1" x14ac:dyDescent="0.25">
      <c r="A63" t="s">
        <v>8600</v>
      </c>
      <c r="B63" s="4">
        <v>33</v>
      </c>
      <c r="C63" s="197">
        <v>630</v>
      </c>
      <c r="D63" s="197">
        <v>28</v>
      </c>
      <c r="E63" s="6">
        <v>38351065.25</v>
      </c>
      <c r="F63" s="6">
        <f t="shared" si="2"/>
        <v>-38351065.25</v>
      </c>
      <c r="G63" t="s">
        <v>8571</v>
      </c>
      <c r="H63" t="s">
        <v>7626</v>
      </c>
      <c r="I63" t="str">
        <f t="shared" si="3"/>
        <v/>
      </c>
    </row>
    <row r="64" spans="1:9" hidden="1" x14ac:dyDescent="0.25">
      <c r="A64" t="s">
        <v>1197</v>
      </c>
      <c r="B64" s="4">
        <v>31</v>
      </c>
      <c r="C64" s="197">
        <v>461</v>
      </c>
      <c r="D64" s="197">
        <v>0</v>
      </c>
      <c r="E64" s="6">
        <v>37977727.789999999</v>
      </c>
      <c r="F64" s="6">
        <f t="shared" si="2"/>
        <v>-37977727.789999999</v>
      </c>
      <c r="G64" t="s">
        <v>1198</v>
      </c>
      <c r="I64" t="str">
        <f t="shared" si="3"/>
        <v/>
      </c>
    </row>
    <row r="65" spans="1:9" hidden="1" x14ac:dyDescent="0.25">
      <c r="A65" t="s">
        <v>963</v>
      </c>
      <c r="B65" s="4">
        <v>31</v>
      </c>
      <c r="C65" s="197">
        <v>213</v>
      </c>
      <c r="D65" s="197">
        <v>0</v>
      </c>
      <c r="E65" s="6">
        <v>36418669.840000004</v>
      </c>
      <c r="F65" s="6">
        <f t="shared" si="2"/>
        <v>-36418669.840000004</v>
      </c>
      <c r="G65" t="s">
        <v>964</v>
      </c>
      <c r="I65" t="str">
        <f t="shared" si="3"/>
        <v/>
      </c>
    </row>
    <row r="66" spans="1:9" hidden="1" x14ac:dyDescent="0.25">
      <c r="A66" t="s">
        <v>10008</v>
      </c>
      <c r="B66" s="4">
        <v>34</v>
      </c>
      <c r="C66" s="197">
        <v>700</v>
      </c>
      <c r="D66" s="197">
        <v>210</v>
      </c>
      <c r="E66" s="6">
        <v>33204239.649999999</v>
      </c>
      <c r="F66" s="6">
        <f t="shared" si="2"/>
        <v>-33204239.649999999</v>
      </c>
      <c r="G66" t="s">
        <v>9171</v>
      </c>
      <c r="H66" t="s">
        <v>9673</v>
      </c>
      <c r="I66" t="str">
        <f t="shared" si="3"/>
        <v/>
      </c>
    </row>
    <row r="67" spans="1:9" hidden="1" x14ac:dyDescent="0.25">
      <c r="A67" t="s">
        <v>1349</v>
      </c>
      <c r="B67" s="4">
        <v>31</v>
      </c>
      <c r="C67" s="197">
        <v>770</v>
      </c>
      <c r="D67" s="197">
        <v>0</v>
      </c>
      <c r="E67" s="6">
        <v>33167654.190000001</v>
      </c>
      <c r="F67" s="6">
        <f t="shared" si="2"/>
        <v>-33167654.190000001</v>
      </c>
      <c r="G67" t="s">
        <v>1350</v>
      </c>
      <c r="I67" t="str">
        <f t="shared" si="3"/>
        <v/>
      </c>
    </row>
    <row r="68" spans="1:9" hidden="1" x14ac:dyDescent="0.25">
      <c r="A68" t="s">
        <v>8624</v>
      </c>
      <c r="B68" s="4">
        <v>33</v>
      </c>
      <c r="C68" s="197">
        <v>630</v>
      </c>
      <c r="D68" s="197">
        <v>60</v>
      </c>
      <c r="E68" s="6">
        <v>32637321.23</v>
      </c>
      <c r="F68" s="6">
        <f t="shared" si="2"/>
        <v>-32637321.23</v>
      </c>
      <c r="G68" t="s">
        <v>8571</v>
      </c>
      <c r="H68" t="s">
        <v>7662</v>
      </c>
      <c r="I68" t="str">
        <f t="shared" si="3"/>
        <v/>
      </c>
    </row>
    <row r="69" spans="1:9" hidden="1" x14ac:dyDescent="0.25">
      <c r="A69" t="s">
        <v>7768</v>
      </c>
      <c r="B69" s="4">
        <v>33</v>
      </c>
      <c r="C69" s="197">
        <v>2</v>
      </c>
      <c r="D69" s="197">
        <v>41</v>
      </c>
      <c r="E69" s="6">
        <v>30694166.079999998</v>
      </c>
      <c r="F69" s="6">
        <f t="shared" si="2"/>
        <v>-30694166.079999998</v>
      </c>
      <c r="G69" t="s">
        <v>7729</v>
      </c>
      <c r="H69" t="s">
        <v>7641</v>
      </c>
      <c r="I69" t="str">
        <f t="shared" si="3"/>
        <v/>
      </c>
    </row>
    <row r="70" spans="1:9" hidden="1" x14ac:dyDescent="0.25">
      <c r="A70" t="s">
        <v>9335</v>
      </c>
      <c r="B70" s="4">
        <v>33</v>
      </c>
      <c r="C70" s="197">
        <v>745</v>
      </c>
      <c r="D70" s="197">
        <v>69</v>
      </c>
      <c r="E70" s="6">
        <v>30285981.93</v>
      </c>
      <c r="F70" s="6">
        <f t="shared" si="2"/>
        <v>-30285981.93</v>
      </c>
      <c r="G70" t="s">
        <v>9270</v>
      </c>
      <c r="H70" t="s">
        <v>7680</v>
      </c>
      <c r="I70" t="str">
        <f t="shared" si="3"/>
        <v/>
      </c>
    </row>
    <row r="71" spans="1:9" hidden="1" x14ac:dyDescent="0.25">
      <c r="A71" t="s">
        <v>9363</v>
      </c>
      <c r="B71" s="4">
        <v>33</v>
      </c>
      <c r="C71" s="197">
        <v>745</v>
      </c>
      <c r="D71" s="197">
        <v>97</v>
      </c>
      <c r="E71" s="6">
        <v>30269487.68</v>
      </c>
      <c r="F71" s="6">
        <f t="shared" si="2"/>
        <v>-30269487.68</v>
      </c>
      <c r="G71" t="s">
        <v>9270</v>
      </c>
      <c r="H71" t="s">
        <v>7722</v>
      </c>
      <c r="I71" t="str">
        <f t="shared" si="3"/>
        <v/>
      </c>
    </row>
    <row r="72" spans="1:9" hidden="1" x14ac:dyDescent="0.25">
      <c r="A72" t="s">
        <v>9309</v>
      </c>
      <c r="B72" s="4">
        <v>33</v>
      </c>
      <c r="C72" s="197">
        <v>745</v>
      </c>
      <c r="D72" s="197">
        <v>41</v>
      </c>
      <c r="E72" s="6">
        <v>30268562.719999999</v>
      </c>
      <c r="F72" s="6">
        <f t="shared" si="2"/>
        <v>-30268562.719999999</v>
      </c>
      <c r="G72" t="s">
        <v>9270</v>
      </c>
      <c r="H72" t="s">
        <v>7641</v>
      </c>
      <c r="I72" t="str">
        <f t="shared" si="3"/>
        <v/>
      </c>
    </row>
    <row r="73" spans="1:9" hidden="1" x14ac:dyDescent="0.25">
      <c r="A73" t="s">
        <v>7758</v>
      </c>
      <c r="B73" s="4">
        <v>33</v>
      </c>
      <c r="C73" s="197">
        <v>2</v>
      </c>
      <c r="D73" s="197">
        <v>28</v>
      </c>
      <c r="E73" s="6">
        <v>30102383.02</v>
      </c>
      <c r="F73" s="6">
        <f t="shared" si="2"/>
        <v>-30102383.02</v>
      </c>
      <c r="G73" t="s">
        <v>7729</v>
      </c>
      <c r="H73" t="s">
        <v>7626</v>
      </c>
      <c r="I73" t="str">
        <f t="shared" si="3"/>
        <v/>
      </c>
    </row>
    <row r="74" spans="1:9" hidden="1" x14ac:dyDescent="0.25">
      <c r="A74" t="s">
        <v>7810</v>
      </c>
      <c r="B74" s="4">
        <v>33</v>
      </c>
      <c r="C74" s="197">
        <v>2</v>
      </c>
      <c r="D74" s="197">
        <v>89</v>
      </c>
      <c r="E74" s="6">
        <v>29928766.5</v>
      </c>
      <c r="F74" s="6">
        <f t="shared" si="2"/>
        <v>-29928766.5</v>
      </c>
      <c r="G74" t="s">
        <v>7729</v>
      </c>
      <c r="H74" t="s">
        <v>7704</v>
      </c>
      <c r="I74" t="str">
        <f t="shared" si="3"/>
        <v/>
      </c>
    </row>
    <row r="75" spans="1:9" hidden="1" x14ac:dyDescent="0.25">
      <c r="A75" t="s">
        <v>9886</v>
      </c>
      <c r="B75" s="4">
        <v>34</v>
      </c>
      <c r="C75" s="197">
        <v>630</v>
      </c>
      <c r="D75" s="197">
        <v>210</v>
      </c>
      <c r="E75" s="6">
        <v>29332103.489999998</v>
      </c>
      <c r="F75" s="6">
        <f t="shared" si="2"/>
        <v>-29332103.489999998</v>
      </c>
      <c r="G75" t="s">
        <v>8571</v>
      </c>
      <c r="H75" t="s">
        <v>9673</v>
      </c>
      <c r="I75" t="str">
        <f t="shared" si="3"/>
        <v/>
      </c>
    </row>
    <row r="76" spans="1:9" hidden="1" x14ac:dyDescent="0.25">
      <c r="A76" t="s">
        <v>1270</v>
      </c>
      <c r="B76" s="4">
        <v>31</v>
      </c>
      <c r="C76" s="197">
        <v>675</v>
      </c>
      <c r="D76" s="197">
        <v>0</v>
      </c>
      <c r="E76" s="6">
        <v>28763225.25</v>
      </c>
      <c r="F76" s="6">
        <f t="shared" si="2"/>
        <v>-28763225.25</v>
      </c>
      <c r="G76" t="s">
        <v>1271</v>
      </c>
      <c r="I76" t="str">
        <f t="shared" si="3"/>
        <v/>
      </c>
    </row>
    <row r="77" spans="1:9" hidden="1" x14ac:dyDescent="0.25">
      <c r="A77" t="s">
        <v>7794</v>
      </c>
      <c r="B77" s="4">
        <v>33</v>
      </c>
      <c r="C77" s="197">
        <v>2</v>
      </c>
      <c r="D77" s="197">
        <v>69</v>
      </c>
      <c r="E77" s="6">
        <v>28612786.559999999</v>
      </c>
      <c r="F77" s="6">
        <f t="shared" si="2"/>
        <v>-28612786.559999999</v>
      </c>
      <c r="G77" t="s">
        <v>7729</v>
      </c>
      <c r="H77" t="s">
        <v>7680</v>
      </c>
      <c r="I77" t="str">
        <f t="shared" si="3"/>
        <v/>
      </c>
    </row>
    <row r="78" spans="1:9" hidden="1" x14ac:dyDescent="0.25">
      <c r="A78" t="s">
        <v>9264</v>
      </c>
      <c r="B78" s="4">
        <v>33</v>
      </c>
      <c r="C78" s="197">
        <v>700</v>
      </c>
      <c r="D78" s="197">
        <v>97</v>
      </c>
      <c r="E78" s="6">
        <v>28271437.68</v>
      </c>
      <c r="F78" s="6">
        <f t="shared" si="2"/>
        <v>-28271437.68</v>
      </c>
      <c r="G78" t="s">
        <v>9171</v>
      </c>
      <c r="H78" t="s">
        <v>7722</v>
      </c>
      <c r="I78" t="str">
        <f t="shared" si="3"/>
        <v/>
      </c>
    </row>
    <row r="79" spans="1:9" hidden="1" x14ac:dyDescent="0.25">
      <c r="A79" t="s">
        <v>7738</v>
      </c>
      <c r="B79" s="4">
        <v>33</v>
      </c>
      <c r="C79" s="197">
        <v>2</v>
      </c>
      <c r="D79" s="197">
        <v>6</v>
      </c>
      <c r="E79" s="6">
        <v>27643114.640000001</v>
      </c>
      <c r="F79" s="6">
        <f t="shared" si="2"/>
        <v>-27643114.640000001</v>
      </c>
      <c r="G79" t="s">
        <v>7729</v>
      </c>
      <c r="H79" t="s">
        <v>7596</v>
      </c>
      <c r="I79" t="str">
        <f t="shared" si="3"/>
        <v/>
      </c>
    </row>
    <row r="80" spans="1:9" hidden="1" x14ac:dyDescent="0.25">
      <c r="A80" t="s">
        <v>9244</v>
      </c>
      <c r="B80" s="4">
        <v>33</v>
      </c>
      <c r="C80" s="197">
        <v>700</v>
      </c>
      <c r="D80" s="197">
        <v>80</v>
      </c>
      <c r="E80" s="6">
        <v>27555707.469999999</v>
      </c>
      <c r="F80" s="6">
        <f t="shared" si="2"/>
        <v>-27555707.469999999</v>
      </c>
      <c r="G80" t="s">
        <v>9171</v>
      </c>
      <c r="H80" t="s">
        <v>7692</v>
      </c>
      <c r="I80" t="str">
        <f t="shared" si="3"/>
        <v/>
      </c>
    </row>
    <row r="81" spans="1:9" hidden="1" x14ac:dyDescent="0.25">
      <c r="A81" t="s">
        <v>8580</v>
      </c>
      <c r="B81" s="4">
        <v>33</v>
      </c>
      <c r="C81" s="197">
        <v>630</v>
      </c>
      <c r="D81" s="197">
        <v>6</v>
      </c>
      <c r="E81" s="6">
        <v>27536470.91</v>
      </c>
      <c r="F81" s="6">
        <f t="shared" si="2"/>
        <v>-27536470.91</v>
      </c>
      <c r="G81" t="s">
        <v>8571</v>
      </c>
      <c r="H81" t="s">
        <v>7596</v>
      </c>
      <c r="I81" t="str">
        <f t="shared" si="3"/>
        <v/>
      </c>
    </row>
    <row r="82" spans="1:9" hidden="1" x14ac:dyDescent="0.25">
      <c r="A82" t="s">
        <v>9684</v>
      </c>
      <c r="B82" s="4">
        <v>34</v>
      </c>
      <c r="C82" s="197">
        <v>1</v>
      </c>
      <c r="D82" s="197">
        <v>401</v>
      </c>
      <c r="E82" s="6">
        <v>27024367.960000001</v>
      </c>
      <c r="F82" s="6">
        <f t="shared" si="2"/>
        <v>-27024367.960000001</v>
      </c>
      <c r="G82" t="s">
        <v>11079</v>
      </c>
      <c r="H82" t="s">
        <v>9685</v>
      </c>
      <c r="I82" t="str">
        <f t="shared" si="3"/>
        <v/>
      </c>
    </row>
    <row r="83" spans="1:9" hidden="1" x14ac:dyDescent="0.25">
      <c r="A83" t="s">
        <v>8610</v>
      </c>
      <c r="B83" s="4">
        <v>33</v>
      </c>
      <c r="C83" s="197">
        <v>630</v>
      </c>
      <c r="D83" s="197">
        <v>41</v>
      </c>
      <c r="E83" s="6">
        <v>26924384.309999999</v>
      </c>
      <c r="F83" s="6">
        <f t="shared" si="2"/>
        <v>-26924384.309999999</v>
      </c>
      <c r="G83" t="s">
        <v>8571</v>
      </c>
      <c r="H83" t="s">
        <v>7641</v>
      </c>
      <c r="I83" t="str">
        <f t="shared" si="3"/>
        <v/>
      </c>
    </row>
    <row r="84" spans="1:9" hidden="1" x14ac:dyDescent="0.25">
      <c r="A84" t="s">
        <v>9218</v>
      </c>
      <c r="B84" s="4">
        <v>33</v>
      </c>
      <c r="C84" s="197">
        <v>700</v>
      </c>
      <c r="D84" s="197">
        <v>48</v>
      </c>
      <c r="E84" s="6">
        <v>26679607.219999999</v>
      </c>
      <c r="F84" s="6">
        <f t="shared" si="2"/>
        <v>-26679607.219999999</v>
      </c>
      <c r="G84" t="s">
        <v>9171</v>
      </c>
      <c r="H84" t="s">
        <v>7653</v>
      </c>
      <c r="I84" t="str">
        <f t="shared" si="3"/>
        <v/>
      </c>
    </row>
    <row r="85" spans="1:9" hidden="1" x14ac:dyDescent="0.25">
      <c r="A85" t="s">
        <v>1078</v>
      </c>
      <c r="B85" s="4">
        <v>31</v>
      </c>
      <c r="C85" s="197">
        <v>255</v>
      </c>
      <c r="D85" s="197">
        <v>0</v>
      </c>
      <c r="E85" s="6">
        <v>26511963.100000001</v>
      </c>
      <c r="F85" s="6">
        <f t="shared" ref="F85:F148" si="4">IF(B85=10,E85,-E85)</f>
        <v>-26511963.100000001</v>
      </c>
      <c r="G85" t="s">
        <v>1079</v>
      </c>
      <c r="I85" t="str">
        <f t="shared" ref="I85:I148" si="5">IF(ISNA(MATCH(A85,OldAcctNum,))=TRUE,A85,"")</f>
        <v/>
      </c>
    </row>
    <row r="86" spans="1:9" hidden="1" x14ac:dyDescent="0.25">
      <c r="A86" t="s">
        <v>8576</v>
      </c>
      <c r="B86" s="4">
        <v>33</v>
      </c>
      <c r="C86" s="197">
        <v>630</v>
      </c>
      <c r="D86" s="197">
        <v>4</v>
      </c>
      <c r="E86" s="6">
        <v>25809755.640000001</v>
      </c>
      <c r="F86" s="6">
        <f t="shared" si="4"/>
        <v>-25809755.640000001</v>
      </c>
      <c r="G86" t="s">
        <v>8571</v>
      </c>
      <c r="H86" t="s">
        <v>7590</v>
      </c>
      <c r="I86" t="str">
        <f t="shared" si="5"/>
        <v/>
      </c>
    </row>
    <row r="87" spans="1:9" hidden="1" x14ac:dyDescent="0.25">
      <c r="A87" t="s">
        <v>8574</v>
      </c>
      <c r="B87" s="4">
        <v>33</v>
      </c>
      <c r="C87" s="197">
        <v>630</v>
      </c>
      <c r="D87" s="197">
        <v>3</v>
      </c>
      <c r="E87" s="6">
        <v>25695256.210000001</v>
      </c>
      <c r="F87" s="6">
        <f t="shared" si="4"/>
        <v>-25695256.210000001</v>
      </c>
      <c r="G87" t="s">
        <v>8571</v>
      </c>
      <c r="H87" t="s">
        <v>7587</v>
      </c>
      <c r="I87" t="str">
        <f t="shared" si="5"/>
        <v/>
      </c>
    </row>
    <row r="88" spans="1:9" hidden="1" x14ac:dyDescent="0.25">
      <c r="A88" t="s">
        <v>9188</v>
      </c>
      <c r="B88" s="4">
        <v>33</v>
      </c>
      <c r="C88" s="197">
        <v>700</v>
      </c>
      <c r="D88" s="197">
        <v>11</v>
      </c>
      <c r="E88" s="6">
        <v>25604138.48</v>
      </c>
      <c r="F88" s="6">
        <f t="shared" si="4"/>
        <v>-25604138.48</v>
      </c>
      <c r="G88" t="s">
        <v>9171</v>
      </c>
      <c r="H88" t="s">
        <v>7608</v>
      </c>
      <c r="I88" t="str">
        <f t="shared" si="5"/>
        <v/>
      </c>
    </row>
    <row r="89" spans="1:9" hidden="1" x14ac:dyDescent="0.25">
      <c r="A89" t="s">
        <v>7776</v>
      </c>
      <c r="B89" s="4">
        <v>33</v>
      </c>
      <c r="C89" s="197">
        <v>2</v>
      </c>
      <c r="D89" s="197">
        <v>48</v>
      </c>
      <c r="E89" s="6">
        <v>24901634.73</v>
      </c>
      <c r="F89" s="6">
        <f t="shared" si="4"/>
        <v>-24901634.73</v>
      </c>
      <c r="G89" t="s">
        <v>7729</v>
      </c>
      <c r="H89" t="s">
        <v>7653</v>
      </c>
      <c r="I89" t="str">
        <f t="shared" si="5"/>
        <v/>
      </c>
    </row>
    <row r="90" spans="1:9" hidden="1" x14ac:dyDescent="0.25">
      <c r="A90" t="s">
        <v>8664</v>
      </c>
      <c r="B90" s="4">
        <v>33</v>
      </c>
      <c r="C90" s="197">
        <v>630</v>
      </c>
      <c r="D90" s="197">
        <v>97</v>
      </c>
      <c r="E90" s="6">
        <v>24207694.699999999</v>
      </c>
      <c r="F90" s="6">
        <f t="shared" si="4"/>
        <v>-24207694.699999999</v>
      </c>
      <c r="G90" t="s">
        <v>8571</v>
      </c>
      <c r="H90" t="s">
        <v>7722</v>
      </c>
      <c r="I90" t="str">
        <f t="shared" si="5"/>
        <v/>
      </c>
    </row>
    <row r="91" spans="1:9" hidden="1" x14ac:dyDescent="0.25">
      <c r="A91" t="s">
        <v>1276</v>
      </c>
      <c r="B91" s="4">
        <v>31</v>
      </c>
      <c r="C91" s="197">
        <v>685</v>
      </c>
      <c r="D91" s="197">
        <v>0</v>
      </c>
      <c r="E91" s="6">
        <v>23581268.690000001</v>
      </c>
      <c r="F91" s="6">
        <f t="shared" si="4"/>
        <v>-23581268.690000001</v>
      </c>
      <c r="G91" t="s">
        <v>1277</v>
      </c>
      <c r="I91" t="str">
        <f t="shared" si="5"/>
        <v/>
      </c>
    </row>
    <row r="92" spans="1:9" hidden="1" x14ac:dyDescent="0.25">
      <c r="A92" t="s">
        <v>9408</v>
      </c>
      <c r="B92" s="4">
        <v>33</v>
      </c>
      <c r="C92" s="197">
        <v>750</v>
      </c>
      <c r="D92" s="197">
        <v>41</v>
      </c>
      <c r="E92" s="6">
        <v>22308000</v>
      </c>
      <c r="F92" s="6">
        <f t="shared" si="4"/>
        <v>-22308000</v>
      </c>
      <c r="G92" t="s">
        <v>11086</v>
      </c>
      <c r="H92" t="s">
        <v>7641</v>
      </c>
      <c r="I92" t="str">
        <f t="shared" si="5"/>
        <v/>
      </c>
    </row>
    <row r="93" spans="1:9" hidden="1" x14ac:dyDescent="0.25">
      <c r="A93" t="s">
        <v>9841</v>
      </c>
      <c r="B93" s="4">
        <v>34</v>
      </c>
      <c r="C93" s="197">
        <v>610</v>
      </c>
      <c r="D93" s="197">
        <v>402</v>
      </c>
      <c r="E93" s="6">
        <v>21969806.98</v>
      </c>
      <c r="F93" s="6">
        <f t="shared" si="4"/>
        <v>-21969806.98</v>
      </c>
      <c r="G93" t="s">
        <v>8323</v>
      </c>
      <c r="H93" t="s">
        <v>9688</v>
      </c>
      <c r="I93" t="str">
        <f t="shared" si="5"/>
        <v/>
      </c>
    </row>
    <row r="94" spans="1:9" hidden="1" x14ac:dyDescent="0.25">
      <c r="A94" t="s">
        <v>9386</v>
      </c>
      <c r="B94" s="4">
        <v>33</v>
      </c>
      <c r="C94" s="197">
        <v>750</v>
      </c>
      <c r="D94" s="197">
        <v>11</v>
      </c>
      <c r="E94" s="6">
        <v>21847000</v>
      </c>
      <c r="F94" s="6">
        <f t="shared" si="4"/>
        <v>-21847000</v>
      </c>
      <c r="G94" t="s">
        <v>11086</v>
      </c>
      <c r="H94" t="s">
        <v>7608</v>
      </c>
      <c r="I94" t="str">
        <f t="shared" si="5"/>
        <v/>
      </c>
    </row>
    <row r="95" spans="1:9" hidden="1" x14ac:dyDescent="0.25">
      <c r="A95" t="s">
        <v>9210</v>
      </c>
      <c r="B95" s="4">
        <v>33</v>
      </c>
      <c r="C95" s="197">
        <v>700</v>
      </c>
      <c r="D95" s="197">
        <v>41</v>
      </c>
      <c r="E95" s="6">
        <v>20734538.100000001</v>
      </c>
      <c r="F95" s="6">
        <f t="shared" si="4"/>
        <v>-20734538.100000001</v>
      </c>
      <c r="G95" t="s">
        <v>9171</v>
      </c>
      <c r="H95" t="s">
        <v>7641</v>
      </c>
      <c r="I95" t="str">
        <f t="shared" si="5"/>
        <v/>
      </c>
    </row>
    <row r="96" spans="1:9" hidden="1" x14ac:dyDescent="0.25">
      <c r="A96" t="s">
        <v>7792</v>
      </c>
      <c r="B96" s="4">
        <v>33</v>
      </c>
      <c r="C96" s="197">
        <v>2</v>
      </c>
      <c r="D96" s="197">
        <v>68</v>
      </c>
      <c r="E96" s="6">
        <v>19908533.75</v>
      </c>
      <c r="F96" s="6">
        <f t="shared" si="4"/>
        <v>-19908533.75</v>
      </c>
      <c r="G96" t="s">
        <v>7729</v>
      </c>
      <c r="H96" t="s">
        <v>7677</v>
      </c>
      <c r="I96" t="str">
        <f t="shared" si="5"/>
        <v/>
      </c>
    </row>
    <row r="97" spans="1:9" hidden="1" x14ac:dyDescent="0.25">
      <c r="A97" t="s">
        <v>9705</v>
      </c>
      <c r="B97" s="4">
        <v>34</v>
      </c>
      <c r="C97" s="197">
        <v>2</v>
      </c>
      <c r="D97" s="197">
        <v>213</v>
      </c>
      <c r="E97" s="6">
        <v>19687005.350000001</v>
      </c>
      <c r="F97" s="6">
        <f t="shared" si="4"/>
        <v>-19687005.350000001</v>
      </c>
      <c r="G97" t="s">
        <v>7729</v>
      </c>
      <c r="H97" t="s">
        <v>9676</v>
      </c>
      <c r="I97" t="str">
        <f t="shared" si="5"/>
        <v/>
      </c>
    </row>
    <row r="98" spans="1:9" hidden="1" x14ac:dyDescent="0.25">
      <c r="A98" t="s">
        <v>8569</v>
      </c>
      <c r="B98" s="4">
        <v>33</v>
      </c>
      <c r="C98" s="197">
        <v>630</v>
      </c>
      <c r="D98" s="197">
        <v>1</v>
      </c>
      <c r="E98" s="6">
        <v>19300232.289999999</v>
      </c>
      <c r="F98" s="6">
        <f t="shared" si="4"/>
        <v>-19300232.289999999</v>
      </c>
      <c r="G98" t="s">
        <v>8571</v>
      </c>
      <c r="H98" t="s">
        <v>7580</v>
      </c>
      <c r="I98" t="str">
        <f t="shared" si="5"/>
        <v/>
      </c>
    </row>
    <row r="99" spans="1:9" hidden="1" x14ac:dyDescent="0.25">
      <c r="A99" t="s">
        <v>7800</v>
      </c>
      <c r="B99" s="4">
        <v>33</v>
      </c>
      <c r="C99" s="197">
        <v>2</v>
      </c>
      <c r="D99" s="197">
        <v>79</v>
      </c>
      <c r="E99" s="6">
        <v>19125724.300000001</v>
      </c>
      <c r="F99" s="6">
        <f t="shared" si="4"/>
        <v>-19125724.300000001</v>
      </c>
      <c r="G99" t="s">
        <v>7729</v>
      </c>
      <c r="H99" t="s">
        <v>7689</v>
      </c>
      <c r="I99" t="str">
        <f t="shared" si="5"/>
        <v/>
      </c>
    </row>
    <row r="100" spans="1:9" hidden="1" x14ac:dyDescent="0.25">
      <c r="A100" t="s">
        <v>8606</v>
      </c>
      <c r="B100" s="4">
        <v>33</v>
      </c>
      <c r="C100" s="197">
        <v>630</v>
      </c>
      <c r="D100" s="197">
        <v>38</v>
      </c>
      <c r="E100" s="6">
        <v>18969457.059999999</v>
      </c>
      <c r="F100" s="6">
        <f t="shared" si="4"/>
        <v>-18969457.059999999</v>
      </c>
      <c r="G100" t="s">
        <v>8571</v>
      </c>
      <c r="H100" t="s">
        <v>7635</v>
      </c>
      <c r="I100" t="str">
        <f t="shared" si="5"/>
        <v/>
      </c>
    </row>
    <row r="101" spans="1:9" hidden="1" x14ac:dyDescent="0.25">
      <c r="A101" t="s">
        <v>7746</v>
      </c>
      <c r="B101" s="4">
        <v>33</v>
      </c>
      <c r="C101" s="197">
        <v>2</v>
      </c>
      <c r="D101" s="197">
        <v>11</v>
      </c>
      <c r="E101" s="6">
        <v>18815723.359999999</v>
      </c>
      <c r="F101" s="6">
        <f t="shared" si="4"/>
        <v>-18815723.359999999</v>
      </c>
      <c r="G101" t="s">
        <v>7729</v>
      </c>
      <c r="H101" t="s">
        <v>7608</v>
      </c>
      <c r="I101" t="str">
        <f t="shared" si="5"/>
        <v/>
      </c>
    </row>
    <row r="102" spans="1:9" hidden="1" x14ac:dyDescent="0.25">
      <c r="A102" t="s">
        <v>7822</v>
      </c>
      <c r="B102" s="4">
        <v>33</v>
      </c>
      <c r="C102" s="197">
        <v>2</v>
      </c>
      <c r="D102" s="197">
        <v>97</v>
      </c>
      <c r="E102" s="6">
        <v>18744861.34</v>
      </c>
      <c r="F102" s="6">
        <f t="shared" si="4"/>
        <v>-18744861.34</v>
      </c>
      <c r="G102" t="s">
        <v>7729</v>
      </c>
      <c r="H102" t="s">
        <v>7722</v>
      </c>
      <c r="I102" t="str">
        <f t="shared" si="5"/>
        <v/>
      </c>
    </row>
    <row r="103" spans="1:9" hidden="1" x14ac:dyDescent="0.25">
      <c r="A103" t="s">
        <v>10006</v>
      </c>
      <c r="B103" s="4">
        <v>34</v>
      </c>
      <c r="C103" s="197">
        <v>700</v>
      </c>
      <c r="D103" s="197">
        <v>205</v>
      </c>
      <c r="E103" s="6">
        <v>18586534.460000001</v>
      </c>
      <c r="F103" s="6">
        <f t="shared" si="4"/>
        <v>-18586534.460000001</v>
      </c>
      <c r="G103" t="s">
        <v>9171</v>
      </c>
      <c r="H103" t="s">
        <v>9670</v>
      </c>
      <c r="I103" t="str">
        <f t="shared" si="5"/>
        <v/>
      </c>
    </row>
    <row r="104" spans="1:9" hidden="1" x14ac:dyDescent="0.25">
      <c r="A104" t="s">
        <v>620</v>
      </c>
      <c r="B104" s="4">
        <v>30</v>
      </c>
      <c r="C104" s="197">
        <v>77</v>
      </c>
      <c r="D104" s="197">
        <v>0</v>
      </c>
      <c r="E104" s="6">
        <v>18349516.859999999</v>
      </c>
      <c r="F104" s="6">
        <f t="shared" si="4"/>
        <v>-18349516.859999999</v>
      </c>
      <c r="G104" t="s">
        <v>621</v>
      </c>
      <c r="H104" t="s">
        <v>397</v>
      </c>
      <c r="I104" t="str">
        <f t="shared" si="5"/>
        <v/>
      </c>
    </row>
    <row r="105" spans="1:9" hidden="1" x14ac:dyDescent="0.25">
      <c r="A105" t="s">
        <v>9174</v>
      </c>
      <c r="B105" s="4">
        <v>33</v>
      </c>
      <c r="C105" s="197">
        <v>700</v>
      </c>
      <c r="D105" s="197">
        <v>3</v>
      </c>
      <c r="E105" s="6">
        <v>18202590.16</v>
      </c>
      <c r="F105" s="6">
        <f t="shared" si="4"/>
        <v>-18202590.16</v>
      </c>
      <c r="G105" t="s">
        <v>9171</v>
      </c>
      <c r="H105" t="s">
        <v>7587</v>
      </c>
      <c r="I105" t="str">
        <f t="shared" si="5"/>
        <v/>
      </c>
    </row>
    <row r="106" spans="1:9" hidden="1" x14ac:dyDescent="0.25">
      <c r="A106" t="s">
        <v>8328</v>
      </c>
      <c r="B106" s="4">
        <v>33</v>
      </c>
      <c r="C106" s="197">
        <v>610</v>
      </c>
      <c r="D106" s="197">
        <v>4</v>
      </c>
      <c r="E106" s="6">
        <v>17781884.23</v>
      </c>
      <c r="F106" s="6">
        <f t="shared" si="4"/>
        <v>-17781884.23</v>
      </c>
      <c r="G106" t="s">
        <v>8323</v>
      </c>
      <c r="H106" t="s">
        <v>7590</v>
      </c>
      <c r="I106" t="str">
        <f t="shared" si="5"/>
        <v/>
      </c>
    </row>
    <row r="107" spans="1:9" hidden="1" x14ac:dyDescent="0.25">
      <c r="A107" t="s">
        <v>9892</v>
      </c>
      <c r="B107" s="4">
        <v>34</v>
      </c>
      <c r="C107" s="197">
        <v>630</v>
      </c>
      <c r="D107" s="197">
        <v>216</v>
      </c>
      <c r="E107" s="6">
        <v>16958751.899999999</v>
      </c>
      <c r="F107" s="6">
        <f t="shared" si="4"/>
        <v>-16958751.899999999</v>
      </c>
      <c r="G107" t="s">
        <v>8571</v>
      </c>
      <c r="H107" t="s">
        <v>9682</v>
      </c>
      <c r="I107" t="str">
        <f t="shared" si="5"/>
        <v/>
      </c>
    </row>
    <row r="108" spans="1:9" hidden="1" x14ac:dyDescent="0.25">
      <c r="A108" t="s">
        <v>9180</v>
      </c>
      <c r="B108" s="4">
        <v>33</v>
      </c>
      <c r="C108" s="197">
        <v>700</v>
      </c>
      <c r="D108" s="197">
        <v>6</v>
      </c>
      <c r="E108" s="6">
        <v>16482930.48</v>
      </c>
      <c r="F108" s="6">
        <f t="shared" si="4"/>
        <v>-16482930.48</v>
      </c>
      <c r="G108" t="s">
        <v>9171</v>
      </c>
      <c r="H108" t="s">
        <v>7596</v>
      </c>
      <c r="I108" t="str">
        <f t="shared" si="5"/>
        <v/>
      </c>
    </row>
    <row r="109" spans="1:9" hidden="1" x14ac:dyDescent="0.25">
      <c r="A109" t="s">
        <v>1340</v>
      </c>
      <c r="B109" s="4">
        <v>31</v>
      </c>
      <c r="C109" s="197">
        <v>767</v>
      </c>
      <c r="D109" s="197">
        <v>0</v>
      </c>
      <c r="E109" s="6">
        <v>15526466.039999999</v>
      </c>
      <c r="F109" s="6">
        <f t="shared" si="4"/>
        <v>-15526466.039999999</v>
      </c>
      <c r="G109" t="s">
        <v>1341</v>
      </c>
      <c r="I109" t="str">
        <f t="shared" si="5"/>
        <v/>
      </c>
    </row>
    <row r="110" spans="1:9" hidden="1" x14ac:dyDescent="0.25">
      <c r="A110" t="s">
        <v>9200</v>
      </c>
      <c r="B110" s="4">
        <v>33</v>
      </c>
      <c r="C110" s="197">
        <v>700</v>
      </c>
      <c r="D110" s="197">
        <v>28</v>
      </c>
      <c r="E110" s="6">
        <v>15367461.02</v>
      </c>
      <c r="F110" s="6">
        <f t="shared" si="4"/>
        <v>-15367461.02</v>
      </c>
      <c r="G110" t="s">
        <v>9171</v>
      </c>
      <c r="H110" t="s">
        <v>7626</v>
      </c>
      <c r="I110" t="str">
        <f t="shared" si="5"/>
        <v/>
      </c>
    </row>
    <row r="111" spans="1:9" hidden="1" x14ac:dyDescent="0.25">
      <c r="A111" t="s">
        <v>7833</v>
      </c>
      <c r="B111" s="4">
        <v>33</v>
      </c>
      <c r="C111" s="197">
        <v>10</v>
      </c>
      <c r="D111" s="197">
        <v>4</v>
      </c>
      <c r="E111" s="6">
        <v>15105550.609999999</v>
      </c>
      <c r="F111" s="6">
        <f t="shared" si="4"/>
        <v>-15105550.609999999</v>
      </c>
      <c r="G111" t="s">
        <v>7828</v>
      </c>
      <c r="H111" t="s">
        <v>7590</v>
      </c>
      <c r="I111" t="str">
        <f t="shared" si="5"/>
        <v/>
      </c>
    </row>
    <row r="112" spans="1:9" hidden="1" x14ac:dyDescent="0.25">
      <c r="A112" t="s">
        <v>9839</v>
      </c>
      <c r="B112" s="4">
        <v>34</v>
      </c>
      <c r="C112" s="197">
        <v>610</v>
      </c>
      <c r="D112" s="197">
        <v>401</v>
      </c>
      <c r="E112" s="6">
        <v>15081772.300000001</v>
      </c>
      <c r="F112" s="6">
        <f t="shared" si="4"/>
        <v>-15081772.300000001</v>
      </c>
      <c r="G112" t="s">
        <v>8323</v>
      </c>
      <c r="H112" t="s">
        <v>9685</v>
      </c>
      <c r="I112" t="str">
        <f t="shared" si="5"/>
        <v/>
      </c>
    </row>
    <row r="113" spans="1:9" hidden="1" x14ac:dyDescent="0.25">
      <c r="A113" t="s">
        <v>1015</v>
      </c>
      <c r="B113" s="4">
        <v>31</v>
      </c>
      <c r="C113" s="197">
        <v>232</v>
      </c>
      <c r="D113" s="197">
        <v>0</v>
      </c>
      <c r="E113" s="6">
        <v>14834911.74</v>
      </c>
      <c r="F113" s="6">
        <f t="shared" si="4"/>
        <v>-14834911.74</v>
      </c>
      <c r="G113" t="s">
        <v>1016</v>
      </c>
      <c r="I113" t="str">
        <f t="shared" si="5"/>
        <v/>
      </c>
    </row>
    <row r="114" spans="1:9" hidden="1" x14ac:dyDescent="0.25">
      <c r="A114" t="s">
        <v>9678</v>
      </c>
      <c r="B114" s="4">
        <v>34</v>
      </c>
      <c r="C114" s="197">
        <v>1</v>
      </c>
      <c r="D114" s="197">
        <v>214</v>
      </c>
      <c r="E114" s="6">
        <v>14467671.83</v>
      </c>
      <c r="F114" s="6">
        <f t="shared" si="4"/>
        <v>-14467671.83</v>
      </c>
      <c r="G114" t="s">
        <v>11079</v>
      </c>
      <c r="H114" t="s">
        <v>9679</v>
      </c>
      <c r="I114" t="str">
        <f t="shared" si="5"/>
        <v/>
      </c>
    </row>
    <row r="115" spans="1:9" hidden="1" x14ac:dyDescent="0.25">
      <c r="A115" t="s">
        <v>1164</v>
      </c>
      <c r="B115" s="4">
        <v>31</v>
      </c>
      <c r="C115" s="197">
        <v>321</v>
      </c>
      <c r="D115" s="197">
        <v>0</v>
      </c>
      <c r="E115" s="6">
        <v>14382191.310000001</v>
      </c>
      <c r="F115" s="6">
        <f t="shared" si="4"/>
        <v>-14382191.310000001</v>
      </c>
      <c r="G115" t="s">
        <v>15253</v>
      </c>
      <c r="I115" t="str">
        <f t="shared" si="5"/>
        <v/>
      </c>
    </row>
    <row r="116" spans="1:9" hidden="1" x14ac:dyDescent="0.25">
      <c r="A116" t="s">
        <v>9835</v>
      </c>
      <c r="B116" s="4">
        <v>34</v>
      </c>
      <c r="C116" s="197">
        <v>610</v>
      </c>
      <c r="D116" s="197">
        <v>214</v>
      </c>
      <c r="E116" s="6">
        <v>14281183.67</v>
      </c>
      <c r="F116" s="6">
        <f t="shared" si="4"/>
        <v>-14281183.67</v>
      </c>
      <c r="G116" t="s">
        <v>8323</v>
      </c>
      <c r="H116" t="s">
        <v>9679</v>
      </c>
      <c r="I116" t="str">
        <f t="shared" si="5"/>
        <v/>
      </c>
    </row>
    <row r="117" spans="1:9" hidden="1" x14ac:dyDescent="0.25">
      <c r="A117" t="s">
        <v>1530</v>
      </c>
      <c r="B117" s="4">
        <v>31</v>
      </c>
      <c r="C117" s="197">
        <v>990</v>
      </c>
      <c r="D117" s="197">
        <v>0</v>
      </c>
      <c r="E117" s="6">
        <v>14249606.619999999</v>
      </c>
      <c r="F117" s="6">
        <f t="shared" si="4"/>
        <v>-14249606.619999999</v>
      </c>
      <c r="G117" t="s">
        <v>1531</v>
      </c>
      <c r="I117" t="str">
        <f t="shared" si="5"/>
        <v/>
      </c>
    </row>
    <row r="118" spans="1:9" hidden="1" x14ac:dyDescent="0.25">
      <c r="A118" t="s">
        <v>8394</v>
      </c>
      <c r="B118" s="4">
        <v>33</v>
      </c>
      <c r="C118" s="197">
        <v>610</v>
      </c>
      <c r="D118" s="197">
        <v>79</v>
      </c>
      <c r="E118" s="6">
        <v>13533487.779999999</v>
      </c>
      <c r="F118" s="6">
        <f t="shared" si="4"/>
        <v>-13533487.779999999</v>
      </c>
      <c r="G118" t="s">
        <v>8323</v>
      </c>
      <c r="H118" t="s">
        <v>7689</v>
      </c>
      <c r="I118" t="str">
        <f t="shared" si="5"/>
        <v/>
      </c>
    </row>
    <row r="119" spans="1:9" hidden="1" x14ac:dyDescent="0.25">
      <c r="A119" t="s">
        <v>9831</v>
      </c>
      <c r="B119" s="4">
        <v>34</v>
      </c>
      <c r="C119" s="197">
        <v>610</v>
      </c>
      <c r="D119" s="197">
        <v>210</v>
      </c>
      <c r="E119" s="6">
        <v>13469779.130000001</v>
      </c>
      <c r="F119" s="6">
        <f t="shared" si="4"/>
        <v>-13469779.130000001</v>
      </c>
      <c r="G119" t="s">
        <v>8323</v>
      </c>
      <c r="H119" t="s">
        <v>9673</v>
      </c>
      <c r="I119" t="str">
        <f t="shared" si="5"/>
        <v/>
      </c>
    </row>
    <row r="120" spans="1:9" hidden="1" x14ac:dyDescent="0.25">
      <c r="A120" t="s">
        <v>1208</v>
      </c>
      <c r="B120" s="4">
        <v>31</v>
      </c>
      <c r="C120" s="197">
        <v>504</v>
      </c>
      <c r="D120" s="197">
        <v>0</v>
      </c>
      <c r="E120" s="6">
        <v>13438157.189999999</v>
      </c>
      <c r="F120" s="6">
        <f t="shared" si="4"/>
        <v>-13438157.189999999</v>
      </c>
      <c r="G120" t="s">
        <v>1209</v>
      </c>
      <c r="I120" t="str">
        <f t="shared" si="5"/>
        <v/>
      </c>
    </row>
    <row r="121" spans="1:9" hidden="1" x14ac:dyDescent="0.25">
      <c r="A121" t="s">
        <v>9675</v>
      </c>
      <c r="B121" s="4">
        <v>34</v>
      </c>
      <c r="C121" s="197">
        <v>1</v>
      </c>
      <c r="D121" s="197">
        <v>213</v>
      </c>
      <c r="E121" s="6">
        <v>13397555.93</v>
      </c>
      <c r="F121" s="6">
        <f t="shared" si="4"/>
        <v>-13397555.93</v>
      </c>
      <c r="G121" t="s">
        <v>11079</v>
      </c>
      <c r="H121" t="s">
        <v>9676</v>
      </c>
      <c r="I121" t="str">
        <f t="shared" si="5"/>
        <v/>
      </c>
    </row>
    <row r="122" spans="1:9" hidden="1" x14ac:dyDescent="0.25">
      <c r="A122" t="s">
        <v>10028</v>
      </c>
      <c r="B122" s="4">
        <v>34</v>
      </c>
      <c r="C122" s="197">
        <v>745</v>
      </c>
      <c r="D122" s="197">
        <v>205</v>
      </c>
      <c r="E122" s="6">
        <v>13116315.710000001</v>
      </c>
      <c r="F122" s="6">
        <f t="shared" si="4"/>
        <v>-13116315.710000001</v>
      </c>
      <c r="G122" t="s">
        <v>9270</v>
      </c>
      <c r="H122" t="s">
        <v>9670</v>
      </c>
      <c r="I122" t="str">
        <f t="shared" si="5"/>
        <v/>
      </c>
    </row>
    <row r="123" spans="1:9" hidden="1" x14ac:dyDescent="0.25">
      <c r="A123" t="s">
        <v>9725</v>
      </c>
      <c r="B123" s="4">
        <v>34</v>
      </c>
      <c r="C123" s="197">
        <v>10</v>
      </c>
      <c r="D123" s="197">
        <v>210</v>
      </c>
      <c r="E123" s="6">
        <v>13014186.109999999</v>
      </c>
      <c r="F123" s="6">
        <f t="shared" si="4"/>
        <v>-13014186.109999999</v>
      </c>
      <c r="G123" t="s">
        <v>11080</v>
      </c>
      <c r="H123" t="s">
        <v>9673</v>
      </c>
      <c r="I123" t="str">
        <f t="shared" si="5"/>
        <v/>
      </c>
    </row>
    <row r="124" spans="1:9" hidden="1" x14ac:dyDescent="0.25">
      <c r="A124" t="s">
        <v>7766</v>
      </c>
      <c r="B124" s="4">
        <v>33</v>
      </c>
      <c r="C124" s="197">
        <v>2</v>
      </c>
      <c r="D124" s="197">
        <v>40</v>
      </c>
      <c r="E124" s="6">
        <v>13012458.34</v>
      </c>
      <c r="F124" s="6">
        <f t="shared" si="4"/>
        <v>-13012458.34</v>
      </c>
      <c r="G124" t="s">
        <v>7729</v>
      </c>
      <c r="H124" t="s">
        <v>7638</v>
      </c>
      <c r="I124" t="str">
        <f t="shared" si="5"/>
        <v/>
      </c>
    </row>
    <row r="125" spans="1:9" hidden="1" x14ac:dyDescent="0.25">
      <c r="A125" t="s">
        <v>9355</v>
      </c>
      <c r="B125" s="4">
        <v>33</v>
      </c>
      <c r="C125" s="197">
        <v>745</v>
      </c>
      <c r="D125" s="197">
        <v>92</v>
      </c>
      <c r="E125" s="6">
        <v>12616480.630000001</v>
      </c>
      <c r="F125" s="6">
        <f t="shared" si="4"/>
        <v>-12616480.630000001</v>
      </c>
      <c r="G125" t="s">
        <v>9270</v>
      </c>
      <c r="H125" t="s">
        <v>7710</v>
      </c>
      <c r="I125" t="str">
        <f t="shared" si="5"/>
        <v/>
      </c>
    </row>
    <row r="126" spans="1:9" hidden="1" x14ac:dyDescent="0.25">
      <c r="A126" t="s">
        <v>9888</v>
      </c>
      <c r="B126" s="4">
        <v>34</v>
      </c>
      <c r="C126" s="197">
        <v>630</v>
      </c>
      <c r="D126" s="197">
        <v>213</v>
      </c>
      <c r="E126" s="6">
        <v>12454264.720000001</v>
      </c>
      <c r="F126" s="6">
        <f t="shared" si="4"/>
        <v>-12454264.720000001</v>
      </c>
      <c r="G126" t="s">
        <v>8571</v>
      </c>
      <c r="H126" t="s">
        <v>9676</v>
      </c>
      <c r="I126" t="str">
        <f t="shared" si="5"/>
        <v/>
      </c>
    </row>
    <row r="127" spans="1:9" hidden="1" x14ac:dyDescent="0.25">
      <c r="A127" t="s">
        <v>9279</v>
      </c>
      <c r="B127" s="4">
        <v>33</v>
      </c>
      <c r="C127" s="197">
        <v>745</v>
      </c>
      <c r="D127" s="197">
        <v>6</v>
      </c>
      <c r="E127" s="6">
        <v>12109612.75</v>
      </c>
      <c r="F127" s="6">
        <f t="shared" si="4"/>
        <v>-12109612.75</v>
      </c>
      <c r="G127" t="s">
        <v>9270</v>
      </c>
      <c r="H127" t="s">
        <v>7596</v>
      </c>
      <c r="I127" t="str">
        <f t="shared" si="5"/>
        <v/>
      </c>
    </row>
    <row r="128" spans="1:9" hidden="1" x14ac:dyDescent="0.25">
      <c r="A128" t="s">
        <v>9252</v>
      </c>
      <c r="B128" s="4">
        <v>33</v>
      </c>
      <c r="C128" s="197">
        <v>700</v>
      </c>
      <c r="D128" s="197">
        <v>89</v>
      </c>
      <c r="E128" s="6">
        <v>11923009.789999999</v>
      </c>
      <c r="F128" s="6">
        <f t="shared" si="4"/>
        <v>-11923009.789999999</v>
      </c>
      <c r="G128" t="s">
        <v>9171</v>
      </c>
      <c r="H128" t="s">
        <v>7704</v>
      </c>
      <c r="I128" t="str">
        <f t="shared" si="5"/>
        <v/>
      </c>
    </row>
    <row r="129" spans="1:9" hidden="1" x14ac:dyDescent="0.25">
      <c r="A129" t="s">
        <v>8658</v>
      </c>
      <c r="B129" s="4">
        <v>33</v>
      </c>
      <c r="C129" s="197">
        <v>630</v>
      </c>
      <c r="D129" s="197">
        <v>93</v>
      </c>
      <c r="E129" s="6">
        <v>11814653.390000001</v>
      </c>
      <c r="F129" s="6">
        <f t="shared" si="4"/>
        <v>-11814653.390000001</v>
      </c>
      <c r="G129" t="s">
        <v>8571</v>
      </c>
      <c r="H129" t="s">
        <v>7713</v>
      </c>
      <c r="I129" t="str">
        <f t="shared" si="5"/>
        <v/>
      </c>
    </row>
    <row r="130" spans="1:9" hidden="1" x14ac:dyDescent="0.25">
      <c r="A130" t="s">
        <v>8588</v>
      </c>
      <c r="B130" s="4">
        <v>33</v>
      </c>
      <c r="C130" s="197">
        <v>630</v>
      </c>
      <c r="D130" s="197">
        <v>11</v>
      </c>
      <c r="E130" s="6">
        <v>11774971.130000001</v>
      </c>
      <c r="F130" s="6">
        <f t="shared" si="4"/>
        <v>-11774971.130000001</v>
      </c>
      <c r="G130" t="s">
        <v>8571</v>
      </c>
      <c r="H130" t="s">
        <v>7608</v>
      </c>
      <c r="I130" t="str">
        <f t="shared" si="5"/>
        <v/>
      </c>
    </row>
    <row r="131" spans="1:9" hidden="1" x14ac:dyDescent="0.25">
      <c r="A131" t="s">
        <v>9446</v>
      </c>
      <c r="B131" s="4">
        <v>33</v>
      </c>
      <c r="C131" s="197">
        <v>750</v>
      </c>
      <c r="D131" s="197">
        <v>83</v>
      </c>
      <c r="E131" s="6">
        <v>11766000</v>
      </c>
      <c r="F131" s="6">
        <f t="shared" si="4"/>
        <v>-11766000</v>
      </c>
      <c r="G131" t="s">
        <v>11086</v>
      </c>
      <c r="H131" t="s">
        <v>7698</v>
      </c>
      <c r="I131" t="str">
        <f t="shared" si="5"/>
        <v/>
      </c>
    </row>
    <row r="132" spans="1:9" hidden="1" x14ac:dyDescent="0.25">
      <c r="A132" t="s">
        <v>7806</v>
      </c>
      <c r="B132" s="4">
        <v>33</v>
      </c>
      <c r="C132" s="197">
        <v>2</v>
      </c>
      <c r="D132" s="197">
        <v>83</v>
      </c>
      <c r="E132" s="6">
        <v>11698971.76</v>
      </c>
      <c r="F132" s="6">
        <f t="shared" si="4"/>
        <v>-11698971.76</v>
      </c>
      <c r="G132" t="s">
        <v>7729</v>
      </c>
      <c r="H132" t="s">
        <v>7698</v>
      </c>
      <c r="I132" t="str">
        <f t="shared" si="5"/>
        <v/>
      </c>
    </row>
    <row r="133" spans="1:9" hidden="1" x14ac:dyDescent="0.25">
      <c r="A133" t="s">
        <v>1533</v>
      </c>
      <c r="B133" s="4">
        <v>31</v>
      </c>
      <c r="C133" s="197">
        <v>991</v>
      </c>
      <c r="D133" s="197">
        <v>0</v>
      </c>
      <c r="E133" s="6">
        <v>11563750.529999999</v>
      </c>
      <c r="F133" s="6">
        <f t="shared" si="4"/>
        <v>-11563750.529999999</v>
      </c>
      <c r="G133" t="s">
        <v>1534</v>
      </c>
      <c r="I133" t="str">
        <f t="shared" si="5"/>
        <v/>
      </c>
    </row>
    <row r="134" spans="1:9" hidden="1" x14ac:dyDescent="0.25">
      <c r="A134" t="s">
        <v>9797</v>
      </c>
      <c r="B134" s="4">
        <v>34</v>
      </c>
      <c r="C134" s="197">
        <v>40</v>
      </c>
      <c r="D134" s="197">
        <v>401</v>
      </c>
      <c r="E134" s="6">
        <v>11405952.51</v>
      </c>
      <c r="F134" s="6">
        <f t="shared" si="4"/>
        <v>-11405952.51</v>
      </c>
      <c r="G134" t="s">
        <v>11082</v>
      </c>
      <c r="H134" t="s">
        <v>9685</v>
      </c>
      <c r="I134" t="str">
        <f t="shared" si="5"/>
        <v/>
      </c>
    </row>
    <row r="135" spans="1:9" hidden="1" x14ac:dyDescent="0.25">
      <c r="A135" t="s">
        <v>9789</v>
      </c>
      <c r="B135" s="4">
        <v>34</v>
      </c>
      <c r="C135" s="197">
        <v>40</v>
      </c>
      <c r="D135" s="197">
        <v>210</v>
      </c>
      <c r="E135" s="6">
        <v>11393989.67</v>
      </c>
      <c r="F135" s="6">
        <f t="shared" si="4"/>
        <v>-11393989.67</v>
      </c>
      <c r="G135" t="s">
        <v>11082</v>
      </c>
      <c r="H135" t="s">
        <v>9673</v>
      </c>
      <c r="I135" t="str">
        <f t="shared" si="5"/>
        <v/>
      </c>
    </row>
    <row r="136" spans="1:9" hidden="1" x14ac:dyDescent="0.25">
      <c r="A136" t="s">
        <v>9206</v>
      </c>
      <c r="B136" s="4">
        <v>33</v>
      </c>
      <c r="C136" s="197">
        <v>700</v>
      </c>
      <c r="D136" s="197">
        <v>38</v>
      </c>
      <c r="E136" s="6">
        <v>11278897.039999999</v>
      </c>
      <c r="F136" s="6">
        <f t="shared" si="4"/>
        <v>-11278897.039999999</v>
      </c>
      <c r="G136" t="s">
        <v>9171</v>
      </c>
      <c r="H136" t="s">
        <v>7635</v>
      </c>
      <c r="I136" t="str">
        <f t="shared" si="5"/>
        <v/>
      </c>
    </row>
    <row r="137" spans="1:9" hidden="1" x14ac:dyDescent="0.25">
      <c r="A137" t="s">
        <v>9442</v>
      </c>
      <c r="B137" s="4">
        <v>33</v>
      </c>
      <c r="C137" s="197">
        <v>750</v>
      </c>
      <c r="D137" s="197">
        <v>80</v>
      </c>
      <c r="E137" s="6">
        <v>10821000</v>
      </c>
      <c r="F137" s="6">
        <f t="shared" si="4"/>
        <v>-10821000</v>
      </c>
      <c r="G137" t="s">
        <v>11086</v>
      </c>
      <c r="H137" t="s">
        <v>7692</v>
      </c>
      <c r="I137" t="str">
        <f t="shared" si="5"/>
        <v/>
      </c>
    </row>
    <row r="138" spans="1:9" hidden="1" x14ac:dyDescent="0.25">
      <c r="A138" t="s">
        <v>9833</v>
      </c>
      <c r="B138" s="4">
        <v>34</v>
      </c>
      <c r="C138" s="197">
        <v>610</v>
      </c>
      <c r="D138" s="197">
        <v>213</v>
      </c>
      <c r="E138" s="6">
        <v>10736909.75</v>
      </c>
      <c r="F138" s="6">
        <f t="shared" si="4"/>
        <v>-10736909.75</v>
      </c>
      <c r="G138" t="s">
        <v>8323</v>
      </c>
      <c r="H138" t="s">
        <v>9676</v>
      </c>
      <c r="I138" t="str">
        <f t="shared" si="5"/>
        <v/>
      </c>
    </row>
    <row r="139" spans="1:9" hidden="1" x14ac:dyDescent="0.25">
      <c r="A139" t="s">
        <v>8572</v>
      </c>
      <c r="B139" s="4">
        <v>33</v>
      </c>
      <c r="C139" s="197">
        <v>630</v>
      </c>
      <c r="D139" s="197">
        <v>2</v>
      </c>
      <c r="E139" s="6">
        <v>10539549.289999999</v>
      </c>
      <c r="F139" s="6">
        <f t="shared" si="4"/>
        <v>-10539549.289999999</v>
      </c>
      <c r="G139" t="s">
        <v>8571</v>
      </c>
      <c r="H139" t="s">
        <v>7584</v>
      </c>
      <c r="I139" t="str">
        <f t="shared" si="5"/>
        <v/>
      </c>
    </row>
    <row r="140" spans="1:9" hidden="1" x14ac:dyDescent="0.25">
      <c r="A140" t="s">
        <v>9378</v>
      </c>
      <c r="B140" s="4">
        <v>33</v>
      </c>
      <c r="C140" s="197">
        <v>750</v>
      </c>
      <c r="D140" s="197">
        <v>6</v>
      </c>
      <c r="E140" s="6">
        <v>10468000</v>
      </c>
      <c r="F140" s="6">
        <f t="shared" si="4"/>
        <v>-10468000</v>
      </c>
      <c r="G140" t="s">
        <v>11086</v>
      </c>
      <c r="H140" t="s">
        <v>7596</v>
      </c>
      <c r="I140" t="str">
        <f t="shared" si="5"/>
        <v/>
      </c>
    </row>
    <row r="141" spans="1:9" hidden="1" x14ac:dyDescent="0.25">
      <c r="A141" t="s">
        <v>9884</v>
      </c>
      <c r="B141" s="4">
        <v>34</v>
      </c>
      <c r="C141" s="197">
        <v>630</v>
      </c>
      <c r="D141" s="197">
        <v>205</v>
      </c>
      <c r="E141" s="6">
        <v>10426431.060000001</v>
      </c>
      <c r="F141" s="6">
        <f t="shared" si="4"/>
        <v>-10426431.060000001</v>
      </c>
      <c r="G141" t="s">
        <v>8571</v>
      </c>
      <c r="H141" t="s">
        <v>9670</v>
      </c>
      <c r="I141" t="str">
        <f t="shared" si="5"/>
        <v/>
      </c>
    </row>
    <row r="142" spans="1:9" hidden="1" x14ac:dyDescent="0.25">
      <c r="A142" t="s">
        <v>8642</v>
      </c>
      <c r="B142" s="4">
        <v>33</v>
      </c>
      <c r="C142" s="197">
        <v>630</v>
      </c>
      <c r="D142" s="197">
        <v>79</v>
      </c>
      <c r="E142" s="6">
        <v>10411299.529999999</v>
      </c>
      <c r="F142" s="6">
        <f t="shared" si="4"/>
        <v>-10411299.529999999</v>
      </c>
      <c r="G142" t="s">
        <v>8571</v>
      </c>
      <c r="H142" t="s">
        <v>7689</v>
      </c>
      <c r="I142" t="str">
        <f t="shared" si="5"/>
        <v/>
      </c>
    </row>
    <row r="143" spans="1:9" hidden="1" x14ac:dyDescent="0.25">
      <c r="A143" t="s">
        <v>7732</v>
      </c>
      <c r="B143" s="4">
        <v>33</v>
      </c>
      <c r="C143" s="197">
        <v>2</v>
      </c>
      <c r="D143" s="197">
        <v>3</v>
      </c>
      <c r="E143" s="6">
        <v>10406664.449999999</v>
      </c>
      <c r="F143" s="6">
        <f t="shared" si="4"/>
        <v>-10406664.449999999</v>
      </c>
      <c r="G143" t="s">
        <v>7729</v>
      </c>
      <c r="H143" t="s">
        <v>7587</v>
      </c>
      <c r="I143" t="str">
        <f t="shared" si="5"/>
        <v/>
      </c>
    </row>
    <row r="144" spans="1:9" hidden="1" x14ac:dyDescent="0.25">
      <c r="A144" t="s">
        <v>8662</v>
      </c>
      <c r="B144" s="4">
        <v>33</v>
      </c>
      <c r="C144" s="197">
        <v>630</v>
      </c>
      <c r="D144" s="197">
        <v>95</v>
      </c>
      <c r="E144" s="6">
        <v>10378479.52</v>
      </c>
      <c r="F144" s="6">
        <f t="shared" si="4"/>
        <v>-10378479.52</v>
      </c>
      <c r="G144" t="s">
        <v>8571</v>
      </c>
      <c r="H144" t="s">
        <v>7719</v>
      </c>
      <c r="I144" t="str">
        <f t="shared" si="5"/>
        <v/>
      </c>
    </row>
    <row r="145" spans="1:9" hidden="1" x14ac:dyDescent="0.25">
      <c r="A145" t="s">
        <v>1214</v>
      </c>
      <c r="B145" s="4">
        <v>31</v>
      </c>
      <c r="C145" s="197">
        <v>506</v>
      </c>
      <c r="D145" s="197">
        <v>0</v>
      </c>
      <c r="E145" s="6">
        <v>10351708.66</v>
      </c>
      <c r="F145" s="6">
        <f t="shared" si="4"/>
        <v>-10351708.66</v>
      </c>
      <c r="G145" t="s">
        <v>1215</v>
      </c>
      <c r="I145" t="str">
        <f t="shared" si="5"/>
        <v/>
      </c>
    </row>
    <row r="146" spans="1:9" hidden="1" x14ac:dyDescent="0.25">
      <c r="A146" t="s">
        <v>7679</v>
      </c>
      <c r="B146" s="4">
        <v>33</v>
      </c>
      <c r="C146" s="197">
        <v>1</v>
      </c>
      <c r="D146" s="197">
        <v>69</v>
      </c>
      <c r="E146" s="6">
        <v>10351607.01</v>
      </c>
      <c r="F146" s="6">
        <f t="shared" si="4"/>
        <v>-10351607.01</v>
      </c>
      <c r="G146" t="s">
        <v>11095</v>
      </c>
      <c r="H146" t="s">
        <v>7680</v>
      </c>
      <c r="I146" t="str">
        <f t="shared" si="5"/>
        <v/>
      </c>
    </row>
    <row r="147" spans="1:9" hidden="1" x14ac:dyDescent="0.25">
      <c r="A147" t="s">
        <v>7780</v>
      </c>
      <c r="B147" s="4">
        <v>33</v>
      </c>
      <c r="C147" s="197">
        <v>2</v>
      </c>
      <c r="D147" s="197">
        <v>59</v>
      </c>
      <c r="E147" s="6">
        <v>10281336.539999999</v>
      </c>
      <c r="F147" s="6">
        <f t="shared" si="4"/>
        <v>-10281336.539999999</v>
      </c>
      <c r="G147" t="s">
        <v>7729</v>
      </c>
      <c r="H147" t="s">
        <v>7659</v>
      </c>
      <c r="I147" t="str">
        <f t="shared" si="5"/>
        <v/>
      </c>
    </row>
    <row r="148" spans="1:9" hidden="1" x14ac:dyDescent="0.25">
      <c r="A148" t="s">
        <v>9351</v>
      </c>
      <c r="B148" s="4">
        <v>33</v>
      </c>
      <c r="C148" s="197">
        <v>745</v>
      </c>
      <c r="D148" s="197">
        <v>89</v>
      </c>
      <c r="E148" s="6">
        <v>10098314.1</v>
      </c>
      <c r="F148" s="6">
        <f t="shared" si="4"/>
        <v>-10098314.1</v>
      </c>
      <c r="G148" t="s">
        <v>9270</v>
      </c>
      <c r="H148" t="s">
        <v>7704</v>
      </c>
      <c r="I148" t="str">
        <f t="shared" si="5"/>
        <v/>
      </c>
    </row>
    <row r="149" spans="1:9" hidden="1" x14ac:dyDescent="0.25">
      <c r="A149" t="s">
        <v>10050</v>
      </c>
      <c r="B149" s="4">
        <v>34</v>
      </c>
      <c r="C149" s="197">
        <v>750</v>
      </c>
      <c r="D149" s="197">
        <v>205</v>
      </c>
      <c r="E149" s="6">
        <v>9887000</v>
      </c>
      <c r="F149" s="6">
        <f t="shared" ref="F149:F212" si="6">IF(B149=10,E149,-E149)</f>
        <v>-9887000</v>
      </c>
      <c r="G149" t="s">
        <v>11086</v>
      </c>
      <c r="H149" t="s">
        <v>9670</v>
      </c>
      <c r="I149" t="str">
        <f t="shared" ref="I149:I212" si="7">IF(ISNA(MATCH(A149,OldAcctNum,))=TRUE,A149,"")</f>
        <v/>
      </c>
    </row>
    <row r="150" spans="1:9" hidden="1" x14ac:dyDescent="0.25">
      <c r="A150" t="s">
        <v>9896</v>
      </c>
      <c r="B150" s="4">
        <v>34</v>
      </c>
      <c r="C150" s="197">
        <v>630</v>
      </c>
      <c r="D150" s="197">
        <v>402</v>
      </c>
      <c r="E150" s="6">
        <v>9643279.5800000001</v>
      </c>
      <c r="F150" s="6">
        <f t="shared" si="6"/>
        <v>-9643279.5800000001</v>
      </c>
      <c r="G150" t="s">
        <v>8571</v>
      </c>
      <c r="H150" t="s">
        <v>9688</v>
      </c>
      <c r="I150" t="str">
        <f t="shared" si="7"/>
        <v/>
      </c>
    </row>
    <row r="151" spans="1:9" hidden="1" x14ac:dyDescent="0.25">
      <c r="A151" t="s">
        <v>9169</v>
      </c>
      <c r="B151" s="4">
        <v>33</v>
      </c>
      <c r="C151" s="197">
        <v>700</v>
      </c>
      <c r="D151" s="197">
        <v>1</v>
      </c>
      <c r="E151" s="6">
        <v>9570514.8000000007</v>
      </c>
      <c r="F151" s="6">
        <f t="shared" si="6"/>
        <v>-9570514.8000000007</v>
      </c>
      <c r="G151" t="s">
        <v>9171</v>
      </c>
      <c r="H151" t="s">
        <v>7580</v>
      </c>
      <c r="I151" t="str">
        <f t="shared" si="7"/>
        <v/>
      </c>
    </row>
    <row r="152" spans="1:9" hidden="1" x14ac:dyDescent="0.25">
      <c r="A152" t="s">
        <v>9707</v>
      </c>
      <c r="B152" s="4">
        <v>34</v>
      </c>
      <c r="C152" s="197">
        <v>2</v>
      </c>
      <c r="D152" s="197">
        <v>214</v>
      </c>
      <c r="E152" s="6">
        <v>9438338.1699999999</v>
      </c>
      <c r="F152" s="6">
        <f t="shared" si="6"/>
        <v>-9438338.1699999999</v>
      </c>
      <c r="G152" t="s">
        <v>7729</v>
      </c>
      <c r="H152" t="s">
        <v>9679</v>
      </c>
      <c r="I152" t="str">
        <f t="shared" si="7"/>
        <v/>
      </c>
    </row>
    <row r="153" spans="1:9" hidden="1" x14ac:dyDescent="0.25">
      <c r="A153" t="s">
        <v>7782</v>
      </c>
      <c r="B153" s="4">
        <v>33</v>
      </c>
      <c r="C153" s="197">
        <v>2</v>
      </c>
      <c r="D153" s="197">
        <v>60</v>
      </c>
      <c r="E153" s="6">
        <v>9395908.6500000004</v>
      </c>
      <c r="F153" s="6">
        <f t="shared" si="6"/>
        <v>-9395908.6500000004</v>
      </c>
      <c r="G153" t="s">
        <v>7729</v>
      </c>
      <c r="H153" t="s">
        <v>7662</v>
      </c>
      <c r="I153" t="str">
        <f t="shared" si="7"/>
        <v/>
      </c>
    </row>
    <row r="154" spans="1:9" hidden="1" x14ac:dyDescent="0.25">
      <c r="A154" t="s">
        <v>7727</v>
      </c>
      <c r="B154" s="4">
        <v>33</v>
      </c>
      <c r="C154" s="197">
        <v>2</v>
      </c>
      <c r="D154" s="197">
        <v>1</v>
      </c>
      <c r="E154" s="6">
        <v>9374726.5600000005</v>
      </c>
      <c r="F154" s="6">
        <f t="shared" si="6"/>
        <v>-9374726.5600000005</v>
      </c>
      <c r="G154" t="s">
        <v>7729</v>
      </c>
      <c r="H154" t="s">
        <v>7580</v>
      </c>
      <c r="I154" t="str">
        <f t="shared" si="7"/>
        <v/>
      </c>
    </row>
    <row r="155" spans="1:9" hidden="1" x14ac:dyDescent="0.25">
      <c r="A155" t="s">
        <v>8229</v>
      </c>
      <c r="B155" s="4">
        <v>33</v>
      </c>
      <c r="C155" s="197">
        <v>200</v>
      </c>
      <c r="D155" s="197">
        <v>4</v>
      </c>
      <c r="E155" s="6">
        <v>9296444.0700000003</v>
      </c>
      <c r="F155" s="6">
        <f t="shared" si="6"/>
        <v>-9296444.0700000003</v>
      </c>
      <c r="G155" t="s">
        <v>8224</v>
      </c>
      <c r="H155" t="s">
        <v>7590</v>
      </c>
      <c r="I155" t="str">
        <f t="shared" si="7"/>
        <v/>
      </c>
    </row>
    <row r="156" spans="1:9" hidden="1" x14ac:dyDescent="0.25">
      <c r="A156" t="s">
        <v>8374</v>
      </c>
      <c r="B156" s="4">
        <v>33</v>
      </c>
      <c r="C156" s="197">
        <v>610</v>
      </c>
      <c r="D156" s="197">
        <v>59</v>
      </c>
      <c r="E156" s="6">
        <v>8979636.2699999996</v>
      </c>
      <c r="F156" s="6">
        <f t="shared" si="6"/>
        <v>-8979636.2699999996</v>
      </c>
      <c r="G156" t="s">
        <v>8323</v>
      </c>
      <c r="H156" t="s">
        <v>7659</v>
      </c>
      <c r="I156" t="str">
        <f t="shared" si="7"/>
        <v/>
      </c>
    </row>
    <row r="157" spans="1:9" hidden="1" x14ac:dyDescent="0.25">
      <c r="A157" t="s">
        <v>8604</v>
      </c>
      <c r="B157" s="4">
        <v>33</v>
      </c>
      <c r="C157" s="197">
        <v>630</v>
      </c>
      <c r="D157" s="197">
        <v>33</v>
      </c>
      <c r="E157" s="6">
        <v>8841340.8100000005</v>
      </c>
      <c r="F157" s="6">
        <f t="shared" si="6"/>
        <v>-8841340.8100000005</v>
      </c>
      <c r="G157" t="s">
        <v>8571</v>
      </c>
      <c r="H157" t="s">
        <v>7632</v>
      </c>
      <c r="I157" t="str">
        <f t="shared" si="7"/>
        <v/>
      </c>
    </row>
    <row r="158" spans="1:9" hidden="1" x14ac:dyDescent="0.25">
      <c r="A158" t="s">
        <v>7845</v>
      </c>
      <c r="B158" s="4">
        <v>33</v>
      </c>
      <c r="C158" s="197">
        <v>10</v>
      </c>
      <c r="D158" s="197">
        <v>11</v>
      </c>
      <c r="E158" s="6">
        <v>8776974.9600000009</v>
      </c>
      <c r="F158" s="6">
        <f t="shared" si="6"/>
        <v>-8776974.9600000009</v>
      </c>
      <c r="G158" t="s">
        <v>7828</v>
      </c>
      <c r="H158" t="s">
        <v>7608</v>
      </c>
      <c r="I158" t="str">
        <f t="shared" si="7"/>
        <v/>
      </c>
    </row>
    <row r="159" spans="1:9" hidden="1" x14ac:dyDescent="0.25">
      <c r="A159" t="s">
        <v>7901</v>
      </c>
      <c r="B159" s="4">
        <v>33</v>
      </c>
      <c r="C159" s="197">
        <v>10</v>
      </c>
      <c r="D159" s="197">
        <v>80</v>
      </c>
      <c r="E159" s="6">
        <v>8776654.4299999997</v>
      </c>
      <c r="F159" s="6">
        <f t="shared" si="6"/>
        <v>-8776654.4299999997</v>
      </c>
      <c r="G159" t="s">
        <v>7828</v>
      </c>
      <c r="H159" t="s">
        <v>7692</v>
      </c>
      <c r="I159" t="str">
        <f t="shared" si="7"/>
        <v/>
      </c>
    </row>
    <row r="160" spans="1:9" hidden="1" x14ac:dyDescent="0.25">
      <c r="A160" t="s">
        <v>1001</v>
      </c>
      <c r="B160" s="4">
        <v>31</v>
      </c>
      <c r="C160" s="197">
        <v>226</v>
      </c>
      <c r="D160" s="197">
        <v>0</v>
      </c>
      <c r="E160" s="6">
        <v>8558870.3800000008</v>
      </c>
      <c r="F160" s="6">
        <f t="shared" si="6"/>
        <v>-8558870.3800000008</v>
      </c>
      <c r="G160" t="s">
        <v>1002</v>
      </c>
      <c r="I160" t="str">
        <f t="shared" si="7"/>
        <v/>
      </c>
    </row>
    <row r="161" spans="1:9" hidden="1" x14ac:dyDescent="0.25">
      <c r="A161" t="s">
        <v>8608</v>
      </c>
      <c r="B161" s="4">
        <v>33</v>
      </c>
      <c r="C161" s="197">
        <v>630</v>
      </c>
      <c r="D161" s="197">
        <v>40</v>
      </c>
      <c r="E161" s="6">
        <v>8459594.7300000004</v>
      </c>
      <c r="F161" s="6">
        <f t="shared" si="6"/>
        <v>-8459594.7300000004</v>
      </c>
      <c r="G161" t="s">
        <v>8571</v>
      </c>
      <c r="H161" t="s">
        <v>7638</v>
      </c>
      <c r="I161" t="str">
        <f t="shared" si="7"/>
        <v/>
      </c>
    </row>
    <row r="162" spans="1:9" hidden="1" x14ac:dyDescent="0.25">
      <c r="A162" t="s">
        <v>593</v>
      </c>
      <c r="B162" s="4">
        <v>30</v>
      </c>
      <c r="C162" s="197">
        <v>49</v>
      </c>
      <c r="D162" s="197">
        <v>0</v>
      </c>
      <c r="E162" s="6">
        <v>8393947.9600000009</v>
      </c>
      <c r="F162" s="6">
        <f t="shared" si="6"/>
        <v>-8393947.9600000009</v>
      </c>
      <c r="G162" t="s">
        <v>594</v>
      </c>
      <c r="H162" t="s">
        <v>397</v>
      </c>
      <c r="I162" t="str">
        <f t="shared" si="7"/>
        <v/>
      </c>
    </row>
    <row r="163" spans="1:9" hidden="1" x14ac:dyDescent="0.25">
      <c r="A163" t="s">
        <v>10014</v>
      </c>
      <c r="B163" s="4">
        <v>34</v>
      </c>
      <c r="C163" s="197">
        <v>700</v>
      </c>
      <c r="D163" s="197">
        <v>216</v>
      </c>
      <c r="E163" s="6">
        <v>8244323.2599999998</v>
      </c>
      <c r="F163" s="6">
        <f t="shared" si="6"/>
        <v>-8244323.2599999998</v>
      </c>
      <c r="G163" t="s">
        <v>9171</v>
      </c>
      <c r="H163" t="s">
        <v>9682</v>
      </c>
      <c r="I163" t="str">
        <f t="shared" si="7"/>
        <v/>
      </c>
    </row>
    <row r="164" spans="1:9" hidden="1" x14ac:dyDescent="0.25">
      <c r="A164" t="s">
        <v>638</v>
      </c>
      <c r="B164" s="4">
        <v>30</v>
      </c>
      <c r="C164" s="197">
        <v>94</v>
      </c>
      <c r="D164" s="197">
        <v>0</v>
      </c>
      <c r="E164" s="6">
        <v>8123505.4500000002</v>
      </c>
      <c r="F164" s="6">
        <f t="shared" si="6"/>
        <v>-8123505.4500000002</v>
      </c>
      <c r="G164" t="s">
        <v>639</v>
      </c>
      <c r="H164" t="s">
        <v>397</v>
      </c>
      <c r="I164" t="str">
        <f t="shared" si="7"/>
        <v/>
      </c>
    </row>
    <row r="165" spans="1:9" hidden="1" x14ac:dyDescent="0.25">
      <c r="A165" t="s">
        <v>10012</v>
      </c>
      <c r="B165" s="4">
        <v>34</v>
      </c>
      <c r="C165" s="197">
        <v>700</v>
      </c>
      <c r="D165" s="197">
        <v>214</v>
      </c>
      <c r="E165" s="6">
        <v>8110954.7000000002</v>
      </c>
      <c r="F165" s="6">
        <f t="shared" si="6"/>
        <v>-8110954.7000000002</v>
      </c>
      <c r="G165" t="s">
        <v>9171</v>
      </c>
      <c r="H165" t="s">
        <v>9679</v>
      </c>
      <c r="I165" t="str">
        <f t="shared" si="7"/>
        <v/>
      </c>
    </row>
    <row r="166" spans="1:9" hidden="1" x14ac:dyDescent="0.25">
      <c r="A166" t="s">
        <v>9232</v>
      </c>
      <c r="B166" s="4">
        <v>33</v>
      </c>
      <c r="C166" s="197">
        <v>700</v>
      </c>
      <c r="D166" s="197">
        <v>66</v>
      </c>
      <c r="E166" s="6">
        <v>8107324.8099999996</v>
      </c>
      <c r="F166" s="6">
        <f t="shared" si="6"/>
        <v>-8107324.8099999996</v>
      </c>
      <c r="G166" t="s">
        <v>9171</v>
      </c>
      <c r="H166" t="s">
        <v>7674</v>
      </c>
      <c r="I166" t="str">
        <f t="shared" si="7"/>
        <v/>
      </c>
    </row>
    <row r="167" spans="1:9" hidden="1" x14ac:dyDescent="0.25">
      <c r="A167" t="s">
        <v>9687</v>
      </c>
      <c r="B167" s="4">
        <v>34</v>
      </c>
      <c r="C167" s="197">
        <v>1</v>
      </c>
      <c r="D167" s="197">
        <v>402</v>
      </c>
      <c r="E167" s="6">
        <v>8039165.0700000003</v>
      </c>
      <c r="F167" s="6">
        <f t="shared" si="6"/>
        <v>-8039165.0700000003</v>
      </c>
      <c r="G167" t="s">
        <v>11079</v>
      </c>
      <c r="H167" t="s">
        <v>9688</v>
      </c>
      <c r="I167" t="str">
        <f t="shared" si="7"/>
        <v/>
      </c>
    </row>
    <row r="168" spans="1:9" hidden="1" x14ac:dyDescent="0.25">
      <c r="A168" t="s">
        <v>9699</v>
      </c>
      <c r="B168" s="4">
        <v>34</v>
      </c>
      <c r="C168" s="197">
        <v>2</v>
      </c>
      <c r="D168" s="197">
        <v>201</v>
      </c>
      <c r="E168" s="6">
        <v>7770910.5999999996</v>
      </c>
      <c r="F168" s="6">
        <f t="shared" si="6"/>
        <v>-7770910.5999999996</v>
      </c>
      <c r="G168" t="s">
        <v>7729</v>
      </c>
      <c r="H168" t="s">
        <v>9666</v>
      </c>
      <c r="I168" t="str">
        <f t="shared" si="7"/>
        <v/>
      </c>
    </row>
    <row r="169" spans="1:9" hidden="1" x14ac:dyDescent="0.25">
      <c r="A169" t="s">
        <v>1051</v>
      </c>
      <c r="B169" s="4">
        <v>31</v>
      </c>
      <c r="C169" s="197">
        <v>244</v>
      </c>
      <c r="D169" s="197">
        <v>0</v>
      </c>
      <c r="E169" s="6">
        <v>7756216.6600000001</v>
      </c>
      <c r="F169" s="6">
        <f t="shared" si="6"/>
        <v>-7756216.6600000001</v>
      </c>
      <c r="G169" t="s">
        <v>1052</v>
      </c>
      <c r="I169" t="str">
        <f t="shared" si="7"/>
        <v/>
      </c>
    </row>
    <row r="170" spans="1:9" hidden="1" x14ac:dyDescent="0.25">
      <c r="A170" t="s">
        <v>1072</v>
      </c>
      <c r="B170" s="4">
        <v>31</v>
      </c>
      <c r="C170" s="197">
        <v>253</v>
      </c>
      <c r="D170" s="197">
        <v>0</v>
      </c>
      <c r="E170" s="6">
        <v>7606821.96</v>
      </c>
      <c r="F170" s="6">
        <f t="shared" si="6"/>
        <v>-7606821.96</v>
      </c>
      <c r="G170" t="s">
        <v>1073</v>
      </c>
      <c r="I170" t="str">
        <f t="shared" si="7"/>
        <v/>
      </c>
    </row>
    <row r="171" spans="1:9" hidden="1" x14ac:dyDescent="0.25">
      <c r="A171" t="s">
        <v>1069</v>
      </c>
      <c r="B171" s="4">
        <v>31</v>
      </c>
      <c r="C171" s="197">
        <v>252</v>
      </c>
      <c r="D171" s="197">
        <v>0</v>
      </c>
      <c r="E171" s="6">
        <v>7550382.1500000004</v>
      </c>
      <c r="F171" s="6">
        <f t="shared" si="6"/>
        <v>-7550382.1500000004</v>
      </c>
      <c r="G171" t="s">
        <v>1070</v>
      </c>
      <c r="I171" t="str">
        <f t="shared" si="7"/>
        <v/>
      </c>
    </row>
    <row r="172" spans="1:9" hidden="1" x14ac:dyDescent="0.25">
      <c r="A172" t="s">
        <v>8326</v>
      </c>
      <c r="B172" s="4">
        <v>33</v>
      </c>
      <c r="C172" s="197">
        <v>610</v>
      </c>
      <c r="D172" s="197">
        <v>3</v>
      </c>
      <c r="E172" s="6">
        <v>7534417.9100000001</v>
      </c>
      <c r="F172" s="6">
        <f t="shared" si="6"/>
        <v>-7534417.9100000001</v>
      </c>
      <c r="G172" t="s">
        <v>8323</v>
      </c>
      <c r="H172" t="s">
        <v>7587</v>
      </c>
      <c r="I172" t="str">
        <f t="shared" si="7"/>
        <v/>
      </c>
    </row>
    <row r="173" spans="1:9" hidden="1" x14ac:dyDescent="0.25">
      <c r="A173" t="s">
        <v>8130</v>
      </c>
      <c r="B173" s="4">
        <v>33</v>
      </c>
      <c r="C173" s="197">
        <v>40</v>
      </c>
      <c r="D173" s="197">
        <v>4</v>
      </c>
      <c r="E173" s="6">
        <v>7483104.04</v>
      </c>
      <c r="F173" s="6">
        <f t="shared" si="6"/>
        <v>-7483104.04</v>
      </c>
      <c r="G173" t="s">
        <v>11089</v>
      </c>
      <c r="H173" t="s">
        <v>7590</v>
      </c>
      <c r="I173" t="str">
        <f t="shared" si="7"/>
        <v/>
      </c>
    </row>
    <row r="174" spans="1:9" hidden="1" x14ac:dyDescent="0.25">
      <c r="A174" t="s">
        <v>9376</v>
      </c>
      <c r="B174" s="4">
        <v>33</v>
      </c>
      <c r="C174" s="197">
        <v>750</v>
      </c>
      <c r="D174" s="197">
        <v>5</v>
      </c>
      <c r="E174" s="6">
        <v>7345000</v>
      </c>
      <c r="F174" s="6">
        <f t="shared" si="6"/>
        <v>-7345000</v>
      </c>
      <c r="G174" t="s">
        <v>11086</v>
      </c>
      <c r="H174" t="s">
        <v>7593</v>
      </c>
      <c r="I174" t="str">
        <f t="shared" si="7"/>
        <v/>
      </c>
    </row>
    <row r="175" spans="1:9" hidden="1" x14ac:dyDescent="0.25">
      <c r="A175" t="s">
        <v>1104</v>
      </c>
      <c r="B175" s="4">
        <v>31</v>
      </c>
      <c r="C175" s="197">
        <v>265</v>
      </c>
      <c r="D175" s="197">
        <v>0</v>
      </c>
      <c r="E175" s="6">
        <v>7283807.8600000003</v>
      </c>
      <c r="F175" s="6">
        <f t="shared" si="6"/>
        <v>-7283807.8600000003</v>
      </c>
      <c r="G175" t="s">
        <v>1105</v>
      </c>
      <c r="I175" t="str">
        <f t="shared" si="7"/>
        <v/>
      </c>
    </row>
    <row r="176" spans="1:9" hidden="1" x14ac:dyDescent="0.25">
      <c r="A176" t="s">
        <v>9430</v>
      </c>
      <c r="B176" s="4">
        <v>33</v>
      </c>
      <c r="C176" s="197">
        <v>750</v>
      </c>
      <c r="D176" s="197">
        <v>66</v>
      </c>
      <c r="E176" s="6">
        <v>7279000</v>
      </c>
      <c r="F176" s="6">
        <f t="shared" si="6"/>
        <v>-7279000</v>
      </c>
      <c r="G176" t="s">
        <v>11086</v>
      </c>
      <c r="H176" t="s">
        <v>7674</v>
      </c>
      <c r="I176" t="str">
        <f t="shared" si="7"/>
        <v/>
      </c>
    </row>
    <row r="177" spans="1:9" hidden="1" x14ac:dyDescent="0.25">
      <c r="A177" t="s">
        <v>9462</v>
      </c>
      <c r="B177" s="4">
        <v>33</v>
      </c>
      <c r="C177" s="197">
        <v>750</v>
      </c>
      <c r="D177" s="197">
        <v>97</v>
      </c>
      <c r="E177" s="6">
        <v>7222000</v>
      </c>
      <c r="F177" s="6">
        <f t="shared" si="6"/>
        <v>-7222000</v>
      </c>
      <c r="G177" t="s">
        <v>11086</v>
      </c>
      <c r="H177" t="s">
        <v>7722</v>
      </c>
      <c r="I177" t="str">
        <f t="shared" si="7"/>
        <v/>
      </c>
    </row>
    <row r="178" spans="1:9" hidden="1" x14ac:dyDescent="0.25">
      <c r="A178" t="s">
        <v>7748</v>
      </c>
      <c r="B178" s="4">
        <v>33</v>
      </c>
      <c r="C178" s="197">
        <v>2</v>
      </c>
      <c r="D178" s="197">
        <v>14</v>
      </c>
      <c r="E178" s="6">
        <v>7103102.1600000001</v>
      </c>
      <c r="F178" s="6">
        <f t="shared" si="6"/>
        <v>-7103102.1600000001</v>
      </c>
      <c r="G178" t="s">
        <v>7729</v>
      </c>
      <c r="H178" t="s">
        <v>7611</v>
      </c>
      <c r="I178" t="str">
        <f t="shared" si="7"/>
        <v/>
      </c>
    </row>
    <row r="179" spans="1:9" hidden="1" x14ac:dyDescent="0.25">
      <c r="A179" t="s">
        <v>9224</v>
      </c>
      <c r="B179" s="4">
        <v>33</v>
      </c>
      <c r="C179" s="197">
        <v>700</v>
      </c>
      <c r="D179" s="197">
        <v>60</v>
      </c>
      <c r="E179" s="6">
        <v>7048425.4500000002</v>
      </c>
      <c r="F179" s="6">
        <f t="shared" si="6"/>
        <v>-7048425.4500000002</v>
      </c>
      <c r="G179" t="s">
        <v>9171</v>
      </c>
      <c r="H179" t="s">
        <v>7662</v>
      </c>
      <c r="I179" t="str">
        <f t="shared" si="7"/>
        <v/>
      </c>
    </row>
    <row r="180" spans="1:9" hidden="1" x14ac:dyDescent="0.25">
      <c r="A180" t="s">
        <v>8297</v>
      </c>
      <c r="B180" s="4">
        <v>33</v>
      </c>
      <c r="C180" s="197">
        <v>200</v>
      </c>
      <c r="D180" s="197">
        <v>80</v>
      </c>
      <c r="E180" s="6">
        <v>6957966.7199999997</v>
      </c>
      <c r="F180" s="6">
        <f t="shared" si="6"/>
        <v>-6957966.7199999997</v>
      </c>
      <c r="G180" t="s">
        <v>8224</v>
      </c>
      <c r="H180" t="s">
        <v>7692</v>
      </c>
      <c r="I180" t="str">
        <f t="shared" si="7"/>
        <v/>
      </c>
    </row>
    <row r="181" spans="1:9" hidden="1" x14ac:dyDescent="0.25">
      <c r="A181" t="s">
        <v>8289</v>
      </c>
      <c r="B181" s="4">
        <v>33</v>
      </c>
      <c r="C181" s="197">
        <v>200</v>
      </c>
      <c r="D181" s="197">
        <v>69</v>
      </c>
      <c r="E181" s="6">
        <v>6840037.5599999996</v>
      </c>
      <c r="F181" s="6">
        <f t="shared" si="6"/>
        <v>-6840037.5599999996</v>
      </c>
      <c r="G181" t="s">
        <v>8224</v>
      </c>
      <c r="H181" t="s">
        <v>7680</v>
      </c>
      <c r="I181" t="str">
        <f t="shared" si="7"/>
        <v/>
      </c>
    </row>
    <row r="182" spans="1:9" hidden="1" x14ac:dyDescent="0.25">
      <c r="A182" t="s">
        <v>7764</v>
      </c>
      <c r="B182" s="4">
        <v>33</v>
      </c>
      <c r="C182" s="197">
        <v>2</v>
      </c>
      <c r="D182" s="197">
        <v>38</v>
      </c>
      <c r="E182" s="6">
        <v>6792706.6900000004</v>
      </c>
      <c r="F182" s="6">
        <f t="shared" si="6"/>
        <v>-6792706.6900000004</v>
      </c>
      <c r="G182" t="s">
        <v>7729</v>
      </c>
      <c r="H182" t="s">
        <v>7635</v>
      </c>
      <c r="I182" t="str">
        <f t="shared" si="7"/>
        <v/>
      </c>
    </row>
    <row r="183" spans="1:9" hidden="1" x14ac:dyDescent="0.25">
      <c r="A183" t="s">
        <v>7826</v>
      </c>
      <c r="B183" s="4">
        <v>33</v>
      </c>
      <c r="C183" s="197">
        <v>10</v>
      </c>
      <c r="D183" s="197">
        <v>1</v>
      </c>
      <c r="E183" s="6">
        <v>6604490.1600000001</v>
      </c>
      <c r="F183" s="6">
        <f t="shared" si="6"/>
        <v>-6604490.1600000001</v>
      </c>
      <c r="G183" t="s">
        <v>7828</v>
      </c>
      <c r="H183" t="s">
        <v>7580</v>
      </c>
      <c r="I183" t="str">
        <f t="shared" si="7"/>
        <v/>
      </c>
    </row>
    <row r="184" spans="1:9" hidden="1" x14ac:dyDescent="0.25">
      <c r="A184" t="s">
        <v>8386</v>
      </c>
      <c r="B184" s="4">
        <v>33</v>
      </c>
      <c r="C184" s="197">
        <v>610</v>
      </c>
      <c r="D184" s="197">
        <v>68</v>
      </c>
      <c r="E184" s="6">
        <v>6473801.5199999996</v>
      </c>
      <c r="F184" s="6">
        <f t="shared" si="6"/>
        <v>-6473801.5199999996</v>
      </c>
      <c r="G184" t="s">
        <v>8323</v>
      </c>
      <c r="H184" t="s">
        <v>7677</v>
      </c>
      <c r="I184" t="str">
        <f t="shared" si="7"/>
        <v/>
      </c>
    </row>
    <row r="185" spans="1:9" hidden="1" x14ac:dyDescent="0.25">
      <c r="A185" t="s">
        <v>10010</v>
      </c>
      <c r="B185" s="4">
        <v>34</v>
      </c>
      <c r="C185" s="197">
        <v>700</v>
      </c>
      <c r="D185" s="197">
        <v>213</v>
      </c>
      <c r="E185" s="6">
        <v>6404377.8099999996</v>
      </c>
      <c r="F185" s="6">
        <f t="shared" si="6"/>
        <v>-6404377.8099999996</v>
      </c>
      <c r="G185" t="s">
        <v>9171</v>
      </c>
      <c r="H185" t="s">
        <v>9676</v>
      </c>
      <c r="I185" t="str">
        <f t="shared" si="7"/>
        <v/>
      </c>
    </row>
    <row r="186" spans="1:9" hidden="1" x14ac:dyDescent="0.25">
      <c r="A186" t="s">
        <v>7857</v>
      </c>
      <c r="B186" s="4">
        <v>33</v>
      </c>
      <c r="C186" s="197">
        <v>10</v>
      </c>
      <c r="D186" s="197">
        <v>28</v>
      </c>
      <c r="E186" s="6">
        <v>6373819.1799999997</v>
      </c>
      <c r="F186" s="6">
        <f t="shared" si="6"/>
        <v>-6373819.1799999997</v>
      </c>
      <c r="G186" t="s">
        <v>7828</v>
      </c>
      <c r="H186" t="s">
        <v>7626</v>
      </c>
      <c r="I186" t="str">
        <f t="shared" si="7"/>
        <v/>
      </c>
    </row>
    <row r="187" spans="1:9" hidden="1" x14ac:dyDescent="0.25">
      <c r="A187" t="s">
        <v>8358</v>
      </c>
      <c r="B187" s="4">
        <v>33</v>
      </c>
      <c r="C187" s="197">
        <v>610</v>
      </c>
      <c r="D187" s="197">
        <v>38</v>
      </c>
      <c r="E187" s="6">
        <v>6273552.6399999997</v>
      </c>
      <c r="F187" s="6">
        <f t="shared" si="6"/>
        <v>-6273552.6399999997</v>
      </c>
      <c r="G187" t="s">
        <v>8323</v>
      </c>
      <c r="H187" t="s">
        <v>7635</v>
      </c>
      <c r="I187" t="str">
        <f t="shared" si="7"/>
        <v/>
      </c>
    </row>
    <row r="188" spans="1:9" hidden="1" x14ac:dyDescent="0.25">
      <c r="A188" t="s">
        <v>8218</v>
      </c>
      <c r="B188" s="4">
        <v>33</v>
      </c>
      <c r="C188" s="197">
        <v>40</v>
      </c>
      <c r="D188" s="197">
        <v>97</v>
      </c>
      <c r="E188" s="6">
        <v>6251596.04</v>
      </c>
      <c r="F188" s="6">
        <f t="shared" si="6"/>
        <v>-6251596.04</v>
      </c>
      <c r="G188" t="s">
        <v>11089</v>
      </c>
      <c r="H188" t="s">
        <v>7722</v>
      </c>
      <c r="I188" t="str">
        <f t="shared" si="7"/>
        <v/>
      </c>
    </row>
    <row r="189" spans="1:9" hidden="1" x14ac:dyDescent="0.25">
      <c r="A189" t="s">
        <v>7891</v>
      </c>
      <c r="B189" s="4">
        <v>33</v>
      </c>
      <c r="C189" s="197">
        <v>10</v>
      </c>
      <c r="D189" s="197">
        <v>68</v>
      </c>
      <c r="E189" s="6">
        <v>6242219.3700000001</v>
      </c>
      <c r="F189" s="6">
        <f t="shared" si="6"/>
        <v>-6242219.3700000001</v>
      </c>
      <c r="G189" t="s">
        <v>7828</v>
      </c>
      <c r="H189" t="s">
        <v>7677</v>
      </c>
      <c r="I189" t="str">
        <f t="shared" si="7"/>
        <v/>
      </c>
    </row>
    <row r="190" spans="1:9" hidden="1" x14ac:dyDescent="0.25">
      <c r="A190" t="s">
        <v>9454</v>
      </c>
      <c r="B190" s="4">
        <v>33</v>
      </c>
      <c r="C190" s="197">
        <v>750</v>
      </c>
      <c r="D190" s="197">
        <v>92</v>
      </c>
      <c r="E190" s="6">
        <v>6240000</v>
      </c>
      <c r="F190" s="6">
        <f t="shared" si="6"/>
        <v>-6240000</v>
      </c>
      <c r="G190" t="s">
        <v>11086</v>
      </c>
      <c r="H190" t="s">
        <v>7710</v>
      </c>
      <c r="I190" t="str">
        <f t="shared" si="7"/>
        <v/>
      </c>
    </row>
    <row r="191" spans="1:9" hidden="1" x14ac:dyDescent="0.25">
      <c r="A191" t="s">
        <v>9711</v>
      </c>
      <c r="B191" s="4">
        <v>34</v>
      </c>
      <c r="C191" s="197">
        <v>2</v>
      </c>
      <c r="D191" s="197">
        <v>401</v>
      </c>
      <c r="E191" s="6">
        <v>6153175.3799999999</v>
      </c>
      <c r="F191" s="6">
        <f t="shared" si="6"/>
        <v>-6153175.3799999999</v>
      </c>
      <c r="G191" t="s">
        <v>7729</v>
      </c>
      <c r="H191" t="s">
        <v>9685</v>
      </c>
      <c r="I191" t="str">
        <f t="shared" si="7"/>
        <v/>
      </c>
    </row>
    <row r="192" spans="1:9" hidden="1" x14ac:dyDescent="0.25">
      <c r="A192" t="s">
        <v>9709</v>
      </c>
      <c r="B192" s="4">
        <v>34</v>
      </c>
      <c r="C192" s="197">
        <v>2</v>
      </c>
      <c r="D192" s="197">
        <v>216</v>
      </c>
      <c r="E192" s="6">
        <v>6070096.96</v>
      </c>
      <c r="F192" s="6">
        <f t="shared" si="6"/>
        <v>-6070096.96</v>
      </c>
      <c r="G192" t="s">
        <v>7729</v>
      </c>
      <c r="H192" t="s">
        <v>9682</v>
      </c>
      <c r="I192" t="str">
        <f t="shared" si="7"/>
        <v/>
      </c>
    </row>
    <row r="193" spans="1:9" hidden="1" x14ac:dyDescent="0.25">
      <c r="A193" t="s">
        <v>9323</v>
      </c>
      <c r="B193" s="4">
        <v>33</v>
      </c>
      <c r="C193" s="197">
        <v>745</v>
      </c>
      <c r="D193" s="197">
        <v>60</v>
      </c>
      <c r="E193" s="6">
        <v>6061793.5999999996</v>
      </c>
      <c r="F193" s="6">
        <f t="shared" si="6"/>
        <v>-6061793.5999999996</v>
      </c>
      <c r="G193" t="s">
        <v>9270</v>
      </c>
      <c r="H193" t="s">
        <v>7662</v>
      </c>
      <c r="I193" t="str">
        <f t="shared" si="7"/>
        <v/>
      </c>
    </row>
    <row r="194" spans="1:9" hidden="1" x14ac:dyDescent="0.25">
      <c r="A194" t="s">
        <v>7869</v>
      </c>
      <c r="B194" s="4">
        <v>33</v>
      </c>
      <c r="C194" s="197">
        <v>10</v>
      </c>
      <c r="D194" s="197">
        <v>44</v>
      </c>
      <c r="E194" s="6">
        <v>6031924.1699999999</v>
      </c>
      <c r="F194" s="6">
        <f t="shared" si="6"/>
        <v>-6031924.1699999999</v>
      </c>
      <c r="G194" t="s">
        <v>7828</v>
      </c>
      <c r="H194" t="s">
        <v>7644</v>
      </c>
      <c r="I194" t="str">
        <f t="shared" si="7"/>
        <v/>
      </c>
    </row>
    <row r="195" spans="1:9" hidden="1" x14ac:dyDescent="0.25">
      <c r="A195" t="s">
        <v>9262</v>
      </c>
      <c r="B195" s="4">
        <v>33</v>
      </c>
      <c r="C195" s="197">
        <v>700</v>
      </c>
      <c r="D195" s="197">
        <v>95</v>
      </c>
      <c r="E195" s="6">
        <v>6017562.1600000001</v>
      </c>
      <c r="F195" s="6">
        <f t="shared" si="6"/>
        <v>-6017562.1600000001</v>
      </c>
      <c r="G195" t="s">
        <v>9171</v>
      </c>
      <c r="H195" t="s">
        <v>7719</v>
      </c>
      <c r="I195" t="str">
        <f t="shared" si="7"/>
        <v/>
      </c>
    </row>
    <row r="196" spans="1:9" hidden="1" x14ac:dyDescent="0.25">
      <c r="A196" t="s">
        <v>9172</v>
      </c>
      <c r="B196" s="4">
        <v>33</v>
      </c>
      <c r="C196" s="197">
        <v>700</v>
      </c>
      <c r="D196" s="197">
        <v>2</v>
      </c>
      <c r="E196" s="6">
        <v>5779197.1200000001</v>
      </c>
      <c r="F196" s="6">
        <f t="shared" si="6"/>
        <v>-5779197.1200000001</v>
      </c>
      <c r="G196" t="s">
        <v>9171</v>
      </c>
      <c r="H196" t="s">
        <v>7584</v>
      </c>
      <c r="I196" t="str">
        <f t="shared" si="7"/>
        <v/>
      </c>
    </row>
    <row r="197" spans="1:9" hidden="1" x14ac:dyDescent="0.25">
      <c r="A197" t="s">
        <v>9729</v>
      </c>
      <c r="B197" s="4">
        <v>34</v>
      </c>
      <c r="C197" s="197">
        <v>10</v>
      </c>
      <c r="D197" s="197">
        <v>214</v>
      </c>
      <c r="E197" s="6">
        <v>5644893.5999999996</v>
      </c>
      <c r="F197" s="6">
        <f t="shared" si="6"/>
        <v>-5644893.5999999996</v>
      </c>
      <c r="G197" t="s">
        <v>11080</v>
      </c>
      <c r="H197" t="s">
        <v>9679</v>
      </c>
      <c r="I197" t="str">
        <f t="shared" si="7"/>
        <v/>
      </c>
    </row>
    <row r="198" spans="1:9" hidden="1" x14ac:dyDescent="0.25">
      <c r="A198" t="s">
        <v>9256</v>
      </c>
      <c r="B198" s="4">
        <v>33</v>
      </c>
      <c r="C198" s="197">
        <v>700</v>
      </c>
      <c r="D198" s="197">
        <v>92</v>
      </c>
      <c r="E198" s="6">
        <v>5630956.7199999997</v>
      </c>
      <c r="F198" s="6">
        <f t="shared" si="6"/>
        <v>-5630956.7199999997</v>
      </c>
      <c r="G198" t="s">
        <v>9171</v>
      </c>
      <c r="H198" t="s">
        <v>7710</v>
      </c>
      <c r="I198" t="str">
        <f t="shared" si="7"/>
        <v/>
      </c>
    </row>
    <row r="199" spans="1:9" hidden="1" x14ac:dyDescent="0.25">
      <c r="A199" t="s">
        <v>1202</v>
      </c>
      <c r="B199" s="4">
        <v>31</v>
      </c>
      <c r="C199" s="197">
        <v>465</v>
      </c>
      <c r="D199" s="197">
        <v>0</v>
      </c>
      <c r="E199" s="6">
        <v>5619604.1500000004</v>
      </c>
      <c r="F199" s="6">
        <f t="shared" si="6"/>
        <v>-5619604.1500000004</v>
      </c>
      <c r="G199" t="s">
        <v>1203</v>
      </c>
      <c r="I199" t="str">
        <f t="shared" si="7"/>
        <v/>
      </c>
    </row>
    <row r="200" spans="1:9" hidden="1" x14ac:dyDescent="0.25">
      <c r="A200" t="s">
        <v>8612</v>
      </c>
      <c r="B200" s="4">
        <v>33</v>
      </c>
      <c r="C200" s="197">
        <v>630</v>
      </c>
      <c r="D200" s="197">
        <v>44</v>
      </c>
      <c r="E200" s="6">
        <v>5599403.7699999996</v>
      </c>
      <c r="F200" s="6">
        <f t="shared" si="6"/>
        <v>-5599403.7699999996</v>
      </c>
      <c r="G200" t="s">
        <v>8571</v>
      </c>
      <c r="H200" t="s">
        <v>7644</v>
      </c>
      <c r="I200" t="str">
        <f t="shared" si="7"/>
        <v/>
      </c>
    </row>
    <row r="201" spans="1:9" hidden="1" x14ac:dyDescent="0.25">
      <c r="A201" t="s">
        <v>8370</v>
      </c>
      <c r="B201" s="4">
        <v>33</v>
      </c>
      <c r="C201" s="197">
        <v>610</v>
      </c>
      <c r="D201" s="197">
        <v>48</v>
      </c>
      <c r="E201" s="6">
        <v>5436894.7400000002</v>
      </c>
      <c r="F201" s="6">
        <f t="shared" si="6"/>
        <v>-5436894.7400000002</v>
      </c>
      <c r="G201" t="s">
        <v>8323</v>
      </c>
      <c r="H201" t="s">
        <v>7653</v>
      </c>
      <c r="I201" t="str">
        <f t="shared" si="7"/>
        <v/>
      </c>
    </row>
    <row r="202" spans="1:9" hidden="1" x14ac:dyDescent="0.25">
      <c r="A202" t="s">
        <v>9242</v>
      </c>
      <c r="B202" s="4">
        <v>33</v>
      </c>
      <c r="C202" s="197">
        <v>700</v>
      </c>
      <c r="D202" s="197">
        <v>79</v>
      </c>
      <c r="E202" s="6">
        <v>5355993.72</v>
      </c>
      <c r="F202" s="6">
        <f t="shared" si="6"/>
        <v>-5355993.72</v>
      </c>
      <c r="G202" t="s">
        <v>9171</v>
      </c>
      <c r="H202" t="s">
        <v>7689</v>
      </c>
      <c r="I202" t="str">
        <f t="shared" si="7"/>
        <v/>
      </c>
    </row>
    <row r="203" spans="1:9" hidden="1" x14ac:dyDescent="0.25">
      <c r="A203" t="s">
        <v>8164</v>
      </c>
      <c r="B203" s="4">
        <v>33</v>
      </c>
      <c r="C203" s="197">
        <v>40</v>
      </c>
      <c r="D203" s="197">
        <v>41</v>
      </c>
      <c r="E203" s="6">
        <v>5346610.37</v>
      </c>
      <c r="F203" s="6">
        <f t="shared" si="6"/>
        <v>-5346610.37</v>
      </c>
      <c r="G203" t="s">
        <v>11089</v>
      </c>
      <c r="H203" t="s">
        <v>7641</v>
      </c>
      <c r="I203" t="str">
        <f t="shared" si="7"/>
        <v/>
      </c>
    </row>
    <row r="204" spans="1:9" hidden="1" x14ac:dyDescent="0.25">
      <c r="A204" t="s">
        <v>9190</v>
      </c>
      <c r="B204" s="4">
        <v>33</v>
      </c>
      <c r="C204" s="197">
        <v>700</v>
      </c>
      <c r="D204" s="197">
        <v>14</v>
      </c>
      <c r="E204" s="6">
        <v>5318001.91</v>
      </c>
      <c r="F204" s="6">
        <f t="shared" si="6"/>
        <v>-5318001.91</v>
      </c>
      <c r="G204" t="s">
        <v>9171</v>
      </c>
      <c r="H204" t="s">
        <v>7611</v>
      </c>
      <c r="I204" t="str">
        <f t="shared" si="7"/>
        <v/>
      </c>
    </row>
    <row r="205" spans="1:9" hidden="1" x14ac:dyDescent="0.25">
      <c r="A205" t="s">
        <v>8388</v>
      </c>
      <c r="B205" s="4">
        <v>33</v>
      </c>
      <c r="C205" s="197">
        <v>610</v>
      </c>
      <c r="D205" s="197">
        <v>69</v>
      </c>
      <c r="E205" s="6">
        <v>5310911.93</v>
      </c>
      <c r="F205" s="6">
        <f t="shared" si="6"/>
        <v>-5310911.93</v>
      </c>
      <c r="G205" t="s">
        <v>8323</v>
      </c>
      <c r="H205" t="s">
        <v>7680</v>
      </c>
      <c r="I205" t="str">
        <f t="shared" si="7"/>
        <v/>
      </c>
    </row>
    <row r="206" spans="1:9" hidden="1" x14ac:dyDescent="0.25">
      <c r="A206" t="s">
        <v>8330</v>
      </c>
      <c r="B206" s="4">
        <v>33</v>
      </c>
      <c r="C206" s="197">
        <v>610</v>
      </c>
      <c r="D206" s="197">
        <v>5</v>
      </c>
      <c r="E206" s="6">
        <v>5115676.3499999996</v>
      </c>
      <c r="F206" s="6">
        <f t="shared" si="6"/>
        <v>-5115676.3499999996</v>
      </c>
      <c r="G206" t="s">
        <v>8323</v>
      </c>
      <c r="H206" t="s">
        <v>7593</v>
      </c>
      <c r="I206" t="str">
        <f t="shared" si="7"/>
        <v/>
      </c>
    </row>
    <row r="207" spans="1:9" hidden="1" x14ac:dyDescent="0.25">
      <c r="A207" t="s">
        <v>8626</v>
      </c>
      <c r="B207" s="4">
        <v>33</v>
      </c>
      <c r="C207" s="197">
        <v>630</v>
      </c>
      <c r="D207" s="197">
        <v>62</v>
      </c>
      <c r="E207" s="6">
        <v>5103004.7300000004</v>
      </c>
      <c r="F207" s="6">
        <f t="shared" si="6"/>
        <v>-5103004.7300000004</v>
      </c>
      <c r="G207" t="s">
        <v>8571</v>
      </c>
      <c r="H207" t="s">
        <v>7665</v>
      </c>
      <c r="I207" t="str">
        <f t="shared" si="7"/>
        <v/>
      </c>
    </row>
    <row r="208" spans="1:9" hidden="1" x14ac:dyDescent="0.25">
      <c r="A208" t="s">
        <v>10115</v>
      </c>
      <c r="B208" s="4">
        <v>35</v>
      </c>
      <c r="C208" s="197">
        <v>1</v>
      </c>
      <c r="D208" s="197">
        <v>301</v>
      </c>
      <c r="E208" s="6">
        <v>5008655.1500000004</v>
      </c>
      <c r="F208" s="6">
        <f t="shared" si="6"/>
        <v>-5008655.1500000004</v>
      </c>
      <c r="G208" t="s">
        <v>11101</v>
      </c>
      <c r="H208" t="s">
        <v>10117</v>
      </c>
      <c r="I208" t="str">
        <f t="shared" si="7"/>
        <v>35-001-301</v>
      </c>
    </row>
    <row r="209" spans="1:9" hidden="1" x14ac:dyDescent="0.25">
      <c r="A209" t="s">
        <v>10004</v>
      </c>
      <c r="B209" s="4">
        <v>34</v>
      </c>
      <c r="C209" s="197">
        <v>700</v>
      </c>
      <c r="D209" s="197">
        <v>201</v>
      </c>
      <c r="E209" s="6">
        <v>4992103.46</v>
      </c>
      <c r="F209" s="6">
        <f t="shared" si="6"/>
        <v>-4992103.46</v>
      </c>
      <c r="G209" t="s">
        <v>9171</v>
      </c>
      <c r="H209" t="s">
        <v>9666</v>
      </c>
      <c r="I209" t="str">
        <f t="shared" si="7"/>
        <v/>
      </c>
    </row>
    <row r="210" spans="1:9" hidden="1" x14ac:dyDescent="0.25">
      <c r="A210" t="s">
        <v>7736</v>
      </c>
      <c r="B210" s="4">
        <v>33</v>
      </c>
      <c r="C210" s="197">
        <v>2</v>
      </c>
      <c r="D210" s="197">
        <v>5</v>
      </c>
      <c r="E210" s="6">
        <v>4961722.49</v>
      </c>
      <c r="F210" s="6">
        <f t="shared" si="6"/>
        <v>-4961722.49</v>
      </c>
      <c r="G210" t="s">
        <v>7729</v>
      </c>
      <c r="H210" t="s">
        <v>7593</v>
      </c>
      <c r="I210" t="str">
        <f t="shared" si="7"/>
        <v/>
      </c>
    </row>
    <row r="211" spans="1:9" hidden="1" x14ac:dyDescent="0.25">
      <c r="A211" t="s">
        <v>9809</v>
      </c>
      <c r="B211" s="4">
        <v>34</v>
      </c>
      <c r="C211" s="197">
        <v>200</v>
      </c>
      <c r="D211" s="197">
        <v>210</v>
      </c>
      <c r="E211" s="6">
        <v>4925134.83</v>
      </c>
      <c r="F211" s="6">
        <f t="shared" si="6"/>
        <v>-4925134.83</v>
      </c>
      <c r="G211" t="s">
        <v>8224</v>
      </c>
      <c r="H211" t="s">
        <v>9673</v>
      </c>
      <c r="I211" t="str">
        <f t="shared" si="7"/>
        <v/>
      </c>
    </row>
    <row r="212" spans="1:9" hidden="1" x14ac:dyDescent="0.25">
      <c r="A212" t="s">
        <v>7788</v>
      </c>
      <c r="B212" s="4">
        <v>33</v>
      </c>
      <c r="C212" s="197">
        <v>2</v>
      </c>
      <c r="D212" s="197">
        <v>65</v>
      </c>
      <c r="E212" s="6">
        <v>4862121.97</v>
      </c>
      <c r="F212" s="6">
        <f t="shared" si="6"/>
        <v>-4862121.97</v>
      </c>
      <c r="G212" t="s">
        <v>7729</v>
      </c>
      <c r="H212" t="s">
        <v>7671</v>
      </c>
      <c r="I212" t="str">
        <f t="shared" si="7"/>
        <v/>
      </c>
    </row>
    <row r="213" spans="1:9" hidden="1" x14ac:dyDescent="0.25">
      <c r="A213" t="s">
        <v>8400</v>
      </c>
      <c r="B213" s="4">
        <v>33</v>
      </c>
      <c r="C213" s="197">
        <v>610</v>
      </c>
      <c r="D213" s="197">
        <v>83</v>
      </c>
      <c r="E213" s="6">
        <v>4843037.8</v>
      </c>
      <c r="F213" s="6">
        <f t="shared" ref="F213:F276" si="8">IF(B213=10,E213,-E213)</f>
        <v>-4843037.8</v>
      </c>
      <c r="G213" t="s">
        <v>8323</v>
      </c>
      <c r="H213" t="s">
        <v>7698</v>
      </c>
      <c r="I213" t="str">
        <f t="shared" ref="I213:I276" si="9">IF(ISNA(MATCH(A213,OldAcctNum,))=TRUE,A213,"")</f>
        <v/>
      </c>
    </row>
    <row r="214" spans="1:9" hidden="1" x14ac:dyDescent="0.25">
      <c r="A214" t="s">
        <v>1063</v>
      </c>
      <c r="B214" s="4">
        <v>31</v>
      </c>
      <c r="C214" s="197">
        <v>250</v>
      </c>
      <c r="D214" s="197">
        <v>0</v>
      </c>
      <c r="E214" s="6">
        <v>4772719.13</v>
      </c>
      <c r="F214" s="6">
        <f t="shared" si="8"/>
        <v>-4772719.13</v>
      </c>
      <c r="G214" t="s">
        <v>1064</v>
      </c>
      <c r="I214" t="str">
        <f t="shared" si="9"/>
        <v/>
      </c>
    </row>
    <row r="215" spans="1:9" hidden="1" x14ac:dyDescent="0.25">
      <c r="A215" t="s">
        <v>7820</v>
      </c>
      <c r="B215" s="4">
        <v>33</v>
      </c>
      <c r="C215" s="197">
        <v>2</v>
      </c>
      <c r="D215" s="197">
        <v>95</v>
      </c>
      <c r="E215" s="6">
        <v>4682788.03</v>
      </c>
      <c r="F215" s="6">
        <f t="shared" si="8"/>
        <v>-4682788.03</v>
      </c>
      <c r="G215" t="s">
        <v>7729</v>
      </c>
      <c r="H215" t="s">
        <v>7719</v>
      </c>
      <c r="I215" t="str">
        <f t="shared" si="9"/>
        <v/>
      </c>
    </row>
    <row r="216" spans="1:9" hidden="1" x14ac:dyDescent="0.25">
      <c r="A216" t="s">
        <v>7816</v>
      </c>
      <c r="B216" s="4">
        <v>33</v>
      </c>
      <c r="C216" s="197">
        <v>2</v>
      </c>
      <c r="D216" s="197">
        <v>93</v>
      </c>
      <c r="E216" s="6">
        <v>4561738.97</v>
      </c>
      <c r="F216" s="6">
        <f t="shared" si="8"/>
        <v>-4561738.97</v>
      </c>
      <c r="G216" t="s">
        <v>7729</v>
      </c>
      <c r="H216" t="s">
        <v>7713</v>
      </c>
      <c r="I216" t="str">
        <f t="shared" si="9"/>
        <v/>
      </c>
    </row>
    <row r="217" spans="1:9" hidden="1" x14ac:dyDescent="0.25">
      <c r="A217" t="s">
        <v>7770</v>
      </c>
      <c r="B217" s="4">
        <v>33</v>
      </c>
      <c r="C217" s="197">
        <v>2</v>
      </c>
      <c r="D217" s="197">
        <v>44</v>
      </c>
      <c r="E217" s="6">
        <v>4561553.54</v>
      </c>
      <c r="F217" s="6">
        <f t="shared" si="8"/>
        <v>-4561553.54</v>
      </c>
      <c r="G217" t="s">
        <v>7729</v>
      </c>
      <c r="H217" t="s">
        <v>7644</v>
      </c>
      <c r="I217" t="str">
        <f t="shared" si="9"/>
        <v/>
      </c>
    </row>
    <row r="218" spans="1:9" hidden="1" x14ac:dyDescent="0.25">
      <c r="A218" t="s">
        <v>7909</v>
      </c>
      <c r="B218" s="4">
        <v>33</v>
      </c>
      <c r="C218" s="197">
        <v>10</v>
      </c>
      <c r="D218" s="197">
        <v>89</v>
      </c>
      <c r="E218" s="6">
        <v>4537984.59</v>
      </c>
      <c r="F218" s="6">
        <f t="shared" si="8"/>
        <v>-4537984.59</v>
      </c>
      <c r="G218" t="s">
        <v>7828</v>
      </c>
      <c r="H218" t="s">
        <v>7704</v>
      </c>
      <c r="I218" t="str">
        <f t="shared" si="9"/>
        <v/>
      </c>
    </row>
    <row r="219" spans="1:9" hidden="1" x14ac:dyDescent="0.25">
      <c r="A219" t="s">
        <v>8321</v>
      </c>
      <c r="B219" s="4">
        <v>33</v>
      </c>
      <c r="C219" s="197">
        <v>610</v>
      </c>
      <c r="D219" s="197">
        <v>1</v>
      </c>
      <c r="E219" s="6">
        <v>4468421.76</v>
      </c>
      <c r="F219" s="6">
        <f t="shared" si="8"/>
        <v>-4468421.76</v>
      </c>
      <c r="G219" t="s">
        <v>8323</v>
      </c>
      <c r="H219" t="s">
        <v>7580</v>
      </c>
      <c r="I219" t="str">
        <f t="shared" si="9"/>
        <v/>
      </c>
    </row>
    <row r="220" spans="1:9" hidden="1" x14ac:dyDescent="0.25">
      <c r="A220" t="s">
        <v>8654</v>
      </c>
      <c r="B220" s="4">
        <v>33</v>
      </c>
      <c r="C220" s="197">
        <v>630</v>
      </c>
      <c r="D220" s="197">
        <v>90</v>
      </c>
      <c r="E220" s="6">
        <v>4463819.26</v>
      </c>
      <c r="F220" s="6">
        <f t="shared" si="8"/>
        <v>-4463819.26</v>
      </c>
      <c r="G220" t="s">
        <v>8571</v>
      </c>
      <c r="H220" t="s">
        <v>7707</v>
      </c>
      <c r="I220" t="str">
        <f t="shared" si="9"/>
        <v/>
      </c>
    </row>
    <row r="221" spans="1:9" hidden="1" x14ac:dyDescent="0.25">
      <c r="A221" t="s">
        <v>8356</v>
      </c>
      <c r="B221" s="4">
        <v>33</v>
      </c>
      <c r="C221" s="197">
        <v>610</v>
      </c>
      <c r="D221" s="197">
        <v>33</v>
      </c>
      <c r="E221" s="6">
        <v>4320914.84</v>
      </c>
      <c r="F221" s="6">
        <f t="shared" si="8"/>
        <v>-4320914.84</v>
      </c>
      <c r="G221" t="s">
        <v>8323</v>
      </c>
      <c r="H221" t="s">
        <v>7632</v>
      </c>
      <c r="I221" t="str">
        <f t="shared" si="9"/>
        <v/>
      </c>
    </row>
    <row r="222" spans="1:9" hidden="1" x14ac:dyDescent="0.25">
      <c r="A222" t="s">
        <v>7875</v>
      </c>
      <c r="B222" s="4">
        <v>33</v>
      </c>
      <c r="C222" s="197">
        <v>10</v>
      </c>
      <c r="D222" s="197">
        <v>48</v>
      </c>
      <c r="E222" s="6">
        <v>4318276.6900000004</v>
      </c>
      <c r="F222" s="6">
        <f t="shared" si="8"/>
        <v>-4318276.6900000004</v>
      </c>
      <c r="G222" t="s">
        <v>7828</v>
      </c>
      <c r="H222" t="s">
        <v>7653</v>
      </c>
      <c r="I222" t="str">
        <f t="shared" si="9"/>
        <v/>
      </c>
    </row>
    <row r="223" spans="1:9" hidden="1" x14ac:dyDescent="0.25">
      <c r="A223" t="s">
        <v>773</v>
      </c>
      <c r="B223" s="4">
        <v>31</v>
      </c>
      <c r="C223" s="197">
        <v>48</v>
      </c>
      <c r="D223" s="197">
        <v>5</v>
      </c>
      <c r="E223" s="6">
        <v>4266319.34</v>
      </c>
      <c r="F223" s="6">
        <f t="shared" si="8"/>
        <v>-4266319.34</v>
      </c>
      <c r="G223" t="s">
        <v>774</v>
      </c>
      <c r="H223" t="s">
        <v>664</v>
      </c>
      <c r="I223" t="str">
        <f t="shared" si="9"/>
        <v>31-048-005</v>
      </c>
    </row>
    <row r="224" spans="1:9" hidden="1" x14ac:dyDescent="0.25">
      <c r="A224" t="s">
        <v>9793</v>
      </c>
      <c r="B224" s="4">
        <v>34</v>
      </c>
      <c r="C224" s="197">
        <v>40</v>
      </c>
      <c r="D224" s="197">
        <v>214</v>
      </c>
      <c r="E224" s="6">
        <v>4211112.68</v>
      </c>
      <c r="F224" s="6">
        <f t="shared" si="8"/>
        <v>-4211112.68</v>
      </c>
      <c r="G224" t="s">
        <v>11082</v>
      </c>
      <c r="H224" t="s">
        <v>9679</v>
      </c>
      <c r="I224" t="str">
        <f t="shared" si="9"/>
        <v/>
      </c>
    </row>
    <row r="225" spans="1:9" hidden="1" x14ac:dyDescent="0.25">
      <c r="A225" t="s">
        <v>9184</v>
      </c>
      <c r="B225" s="4">
        <v>33</v>
      </c>
      <c r="C225" s="197">
        <v>700</v>
      </c>
      <c r="D225" s="197">
        <v>8</v>
      </c>
      <c r="E225" s="6">
        <v>3979291.82</v>
      </c>
      <c r="F225" s="6">
        <f t="shared" si="8"/>
        <v>-3979291.82</v>
      </c>
      <c r="G225" t="s">
        <v>9171</v>
      </c>
      <c r="H225" t="s">
        <v>7602</v>
      </c>
      <c r="I225" t="str">
        <f t="shared" si="9"/>
        <v/>
      </c>
    </row>
    <row r="226" spans="1:9" hidden="1" x14ac:dyDescent="0.25">
      <c r="A226" t="s">
        <v>9701</v>
      </c>
      <c r="B226" s="4">
        <v>34</v>
      </c>
      <c r="C226" s="197">
        <v>2</v>
      </c>
      <c r="D226" s="197">
        <v>205</v>
      </c>
      <c r="E226" s="6">
        <v>3975486.58</v>
      </c>
      <c r="F226" s="6">
        <f t="shared" si="8"/>
        <v>-3975486.58</v>
      </c>
      <c r="G226" t="s">
        <v>7729</v>
      </c>
      <c r="H226" t="s">
        <v>9670</v>
      </c>
      <c r="I226" t="str">
        <f t="shared" si="9"/>
        <v/>
      </c>
    </row>
    <row r="227" spans="1:9" hidden="1" x14ac:dyDescent="0.25">
      <c r="A227" t="s">
        <v>7712</v>
      </c>
      <c r="B227" s="4">
        <v>33</v>
      </c>
      <c r="C227" s="197">
        <v>1</v>
      </c>
      <c r="D227" s="197">
        <v>93</v>
      </c>
      <c r="E227" s="6">
        <v>3969006.34</v>
      </c>
      <c r="F227" s="6">
        <f t="shared" si="8"/>
        <v>-3969006.34</v>
      </c>
      <c r="G227" t="s">
        <v>11095</v>
      </c>
      <c r="H227" t="s">
        <v>7713</v>
      </c>
      <c r="I227" t="str">
        <f t="shared" si="9"/>
        <v/>
      </c>
    </row>
    <row r="228" spans="1:9" hidden="1" x14ac:dyDescent="0.25">
      <c r="A228" t="s">
        <v>8295</v>
      </c>
      <c r="B228" s="4">
        <v>33</v>
      </c>
      <c r="C228" s="197">
        <v>200</v>
      </c>
      <c r="D228" s="197">
        <v>79</v>
      </c>
      <c r="E228" s="6">
        <v>3922480.94</v>
      </c>
      <c r="F228" s="6">
        <f t="shared" si="8"/>
        <v>-3922480.94</v>
      </c>
      <c r="G228" t="s">
        <v>8224</v>
      </c>
      <c r="H228" t="s">
        <v>7689</v>
      </c>
      <c r="I228" t="str">
        <f t="shared" si="9"/>
        <v/>
      </c>
    </row>
    <row r="229" spans="1:9" hidden="1" x14ac:dyDescent="0.25">
      <c r="A229" t="s">
        <v>8416</v>
      </c>
      <c r="B229" s="4">
        <v>33</v>
      </c>
      <c r="C229" s="197">
        <v>610</v>
      </c>
      <c r="D229" s="197">
        <v>97</v>
      </c>
      <c r="E229" s="6">
        <v>3916888.98</v>
      </c>
      <c r="F229" s="6">
        <f t="shared" si="8"/>
        <v>-3916888.98</v>
      </c>
      <c r="G229" t="s">
        <v>8323</v>
      </c>
      <c r="H229" t="s">
        <v>7722</v>
      </c>
      <c r="I229" t="str">
        <f t="shared" si="9"/>
        <v/>
      </c>
    </row>
    <row r="230" spans="1:9" hidden="1" x14ac:dyDescent="0.25">
      <c r="A230" t="s">
        <v>948</v>
      </c>
      <c r="B230" s="4">
        <v>31</v>
      </c>
      <c r="C230" s="197">
        <v>208</v>
      </c>
      <c r="D230" s="197">
        <v>0</v>
      </c>
      <c r="E230" s="6">
        <v>3879223.73</v>
      </c>
      <c r="F230" s="6">
        <f t="shared" si="8"/>
        <v>-3879223.73</v>
      </c>
      <c r="G230" t="s">
        <v>949</v>
      </c>
      <c r="I230" t="str">
        <f t="shared" si="9"/>
        <v/>
      </c>
    </row>
    <row r="231" spans="1:9" hidden="1" x14ac:dyDescent="0.25">
      <c r="A231" t="s">
        <v>8172</v>
      </c>
      <c r="B231" s="4">
        <v>33</v>
      </c>
      <c r="C231" s="197">
        <v>40</v>
      </c>
      <c r="D231" s="197">
        <v>48</v>
      </c>
      <c r="E231" s="6">
        <v>3872848.54</v>
      </c>
      <c r="F231" s="6">
        <f t="shared" si="8"/>
        <v>-3872848.54</v>
      </c>
      <c r="G231" t="s">
        <v>11089</v>
      </c>
      <c r="H231" t="s">
        <v>7653</v>
      </c>
      <c r="I231" t="str">
        <f t="shared" si="9"/>
        <v/>
      </c>
    </row>
    <row r="232" spans="1:9" hidden="1" x14ac:dyDescent="0.25">
      <c r="A232" t="s">
        <v>8360</v>
      </c>
      <c r="B232" s="4">
        <v>33</v>
      </c>
      <c r="C232" s="197">
        <v>610</v>
      </c>
      <c r="D232" s="197">
        <v>40</v>
      </c>
      <c r="E232" s="6">
        <v>3869996.76</v>
      </c>
      <c r="F232" s="6">
        <f t="shared" si="8"/>
        <v>-3869996.76</v>
      </c>
      <c r="G232" t="s">
        <v>8323</v>
      </c>
      <c r="H232" t="s">
        <v>7638</v>
      </c>
      <c r="I232" t="str">
        <f t="shared" si="9"/>
        <v/>
      </c>
    </row>
    <row r="233" spans="1:9" hidden="1" x14ac:dyDescent="0.25">
      <c r="A233" t="s">
        <v>9817</v>
      </c>
      <c r="B233" s="4">
        <v>34</v>
      </c>
      <c r="C233" s="197">
        <v>200</v>
      </c>
      <c r="D233" s="197">
        <v>401</v>
      </c>
      <c r="E233" s="6">
        <v>3845048.76</v>
      </c>
      <c r="F233" s="6">
        <f t="shared" si="8"/>
        <v>-3845048.76</v>
      </c>
      <c r="G233" t="s">
        <v>8224</v>
      </c>
      <c r="H233" t="s">
        <v>9685</v>
      </c>
      <c r="I233" t="str">
        <f t="shared" si="9"/>
        <v/>
      </c>
    </row>
    <row r="234" spans="1:9" hidden="1" x14ac:dyDescent="0.25">
      <c r="A234" t="s">
        <v>8332</v>
      </c>
      <c r="B234" s="4">
        <v>33</v>
      </c>
      <c r="C234" s="197">
        <v>610</v>
      </c>
      <c r="D234" s="197">
        <v>6</v>
      </c>
      <c r="E234" s="6">
        <v>3844147.49</v>
      </c>
      <c r="F234" s="6">
        <f t="shared" si="8"/>
        <v>-3844147.49</v>
      </c>
      <c r="G234" t="s">
        <v>8323</v>
      </c>
      <c r="H234" t="s">
        <v>7596</v>
      </c>
      <c r="I234" t="str">
        <f t="shared" si="9"/>
        <v/>
      </c>
    </row>
    <row r="235" spans="1:9" hidden="1" x14ac:dyDescent="0.25">
      <c r="A235" t="s">
        <v>10018</v>
      </c>
      <c r="B235" s="4">
        <v>34</v>
      </c>
      <c r="C235" s="197">
        <v>700</v>
      </c>
      <c r="D235" s="197">
        <v>402</v>
      </c>
      <c r="E235" s="6">
        <v>3843453.59</v>
      </c>
      <c r="F235" s="6">
        <f t="shared" si="8"/>
        <v>-3843453.59</v>
      </c>
      <c r="G235" t="s">
        <v>9171</v>
      </c>
      <c r="H235" t="s">
        <v>9688</v>
      </c>
      <c r="I235" t="str">
        <f t="shared" si="9"/>
        <v/>
      </c>
    </row>
    <row r="236" spans="1:9" hidden="1" x14ac:dyDescent="0.25">
      <c r="A236" t="s">
        <v>8253</v>
      </c>
      <c r="B236" s="4">
        <v>33</v>
      </c>
      <c r="C236" s="197">
        <v>200</v>
      </c>
      <c r="D236" s="197">
        <v>28</v>
      </c>
      <c r="E236" s="6">
        <v>3837058.76</v>
      </c>
      <c r="F236" s="6">
        <f t="shared" si="8"/>
        <v>-3837058.76</v>
      </c>
      <c r="G236" t="s">
        <v>8224</v>
      </c>
      <c r="H236" t="s">
        <v>7626</v>
      </c>
      <c r="I236" t="str">
        <f t="shared" si="9"/>
        <v/>
      </c>
    </row>
    <row r="237" spans="1:9" hidden="1" x14ac:dyDescent="0.25">
      <c r="A237" t="s">
        <v>9212</v>
      </c>
      <c r="B237" s="4">
        <v>33</v>
      </c>
      <c r="C237" s="197">
        <v>700</v>
      </c>
      <c r="D237" s="197">
        <v>44</v>
      </c>
      <c r="E237" s="6">
        <v>3795336.09</v>
      </c>
      <c r="F237" s="6">
        <f t="shared" si="8"/>
        <v>-3795336.09</v>
      </c>
      <c r="G237" t="s">
        <v>9171</v>
      </c>
      <c r="H237" t="s">
        <v>7644</v>
      </c>
      <c r="I237" t="str">
        <f t="shared" si="9"/>
        <v/>
      </c>
    </row>
    <row r="238" spans="1:9" hidden="1" x14ac:dyDescent="0.25">
      <c r="A238" t="s">
        <v>8455</v>
      </c>
      <c r="B238" s="4">
        <v>33</v>
      </c>
      <c r="C238" s="197">
        <v>620</v>
      </c>
      <c r="D238" s="197">
        <v>33</v>
      </c>
      <c r="E238" s="6">
        <v>3589860.12</v>
      </c>
      <c r="F238" s="6">
        <f t="shared" si="8"/>
        <v>-3589860.12</v>
      </c>
      <c r="G238" t="s">
        <v>8422</v>
      </c>
      <c r="H238" t="s">
        <v>7632</v>
      </c>
      <c r="I238" t="str">
        <f t="shared" si="9"/>
        <v/>
      </c>
    </row>
    <row r="239" spans="1:9" hidden="1" x14ac:dyDescent="0.25">
      <c r="A239" t="s">
        <v>7742</v>
      </c>
      <c r="B239" s="4">
        <v>33</v>
      </c>
      <c r="C239" s="197">
        <v>2</v>
      </c>
      <c r="D239" s="197">
        <v>8</v>
      </c>
      <c r="E239" s="6">
        <v>3516594.44</v>
      </c>
      <c r="F239" s="6">
        <f t="shared" si="8"/>
        <v>-3516594.44</v>
      </c>
      <c r="G239" t="s">
        <v>7729</v>
      </c>
      <c r="H239" t="s">
        <v>7602</v>
      </c>
      <c r="I239" t="str">
        <f t="shared" si="9"/>
        <v/>
      </c>
    </row>
    <row r="240" spans="1:9" hidden="1" x14ac:dyDescent="0.25">
      <c r="A240" t="s">
        <v>8233</v>
      </c>
      <c r="B240" s="4">
        <v>33</v>
      </c>
      <c r="C240" s="197">
        <v>200</v>
      </c>
      <c r="D240" s="197">
        <v>6</v>
      </c>
      <c r="E240" s="6">
        <v>3448351.67</v>
      </c>
      <c r="F240" s="6">
        <f t="shared" si="8"/>
        <v>-3448351.67</v>
      </c>
      <c r="G240" t="s">
        <v>8224</v>
      </c>
      <c r="H240" t="s">
        <v>7596</v>
      </c>
      <c r="I240" t="str">
        <f t="shared" si="9"/>
        <v/>
      </c>
    </row>
    <row r="241" spans="1:9" hidden="1" x14ac:dyDescent="0.25">
      <c r="A241" t="s">
        <v>7814</v>
      </c>
      <c r="B241" s="4">
        <v>33</v>
      </c>
      <c r="C241" s="197">
        <v>2</v>
      </c>
      <c r="D241" s="197">
        <v>92</v>
      </c>
      <c r="E241" s="6">
        <v>3439534.69</v>
      </c>
      <c r="F241" s="6">
        <f t="shared" si="8"/>
        <v>-3439534.69</v>
      </c>
      <c r="G241" t="s">
        <v>7729</v>
      </c>
      <c r="H241" t="s">
        <v>7710</v>
      </c>
      <c r="I241" t="str">
        <f t="shared" si="9"/>
        <v/>
      </c>
    </row>
    <row r="242" spans="1:9" hidden="1" x14ac:dyDescent="0.25">
      <c r="A242" t="s">
        <v>9258</v>
      </c>
      <c r="B242" s="4">
        <v>33</v>
      </c>
      <c r="C242" s="197">
        <v>700</v>
      </c>
      <c r="D242" s="197">
        <v>93</v>
      </c>
      <c r="E242" s="6">
        <v>3436042.95</v>
      </c>
      <c r="F242" s="6">
        <f t="shared" si="8"/>
        <v>-3436042.95</v>
      </c>
      <c r="G242" t="s">
        <v>9171</v>
      </c>
      <c r="H242" t="s">
        <v>7713</v>
      </c>
      <c r="I242" t="str">
        <f t="shared" si="9"/>
        <v/>
      </c>
    </row>
    <row r="243" spans="1:9" hidden="1" x14ac:dyDescent="0.25">
      <c r="A243" t="s">
        <v>2195</v>
      </c>
      <c r="B243" s="4">
        <v>32</v>
      </c>
      <c r="C243" s="197" t="s">
        <v>2198</v>
      </c>
      <c r="D243" s="197">
        <v>564</v>
      </c>
      <c r="E243" s="6">
        <v>3376665.77</v>
      </c>
      <c r="F243" s="6">
        <f t="shared" si="8"/>
        <v>-3376665.77</v>
      </c>
      <c r="G243" t="s">
        <v>2196</v>
      </c>
      <c r="I243" t="str">
        <f t="shared" si="9"/>
        <v/>
      </c>
    </row>
    <row r="244" spans="1:9" hidden="1" x14ac:dyDescent="0.25">
      <c r="A244" t="s">
        <v>8352</v>
      </c>
      <c r="B244" s="4">
        <v>33</v>
      </c>
      <c r="C244" s="197">
        <v>610</v>
      </c>
      <c r="D244" s="197">
        <v>28</v>
      </c>
      <c r="E244" s="6">
        <v>3374405.47</v>
      </c>
      <c r="F244" s="6">
        <f t="shared" si="8"/>
        <v>-3374405.47</v>
      </c>
      <c r="G244" t="s">
        <v>8323</v>
      </c>
      <c r="H244" t="s">
        <v>7626</v>
      </c>
      <c r="I244" t="str">
        <f t="shared" si="9"/>
        <v/>
      </c>
    </row>
    <row r="245" spans="1:9" hidden="1" x14ac:dyDescent="0.25">
      <c r="A245" t="s">
        <v>9565</v>
      </c>
      <c r="B245" s="4">
        <v>33</v>
      </c>
      <c r="C245" s="197">
        <v>850</v>
      </c>
      <c r="D245" s="197">
        <v>1</v>
      </c>
      <c r="E245" s="6">
        <v>3369401.05</v>
      </c>
      <c r="F245" s="6">
        <f t="shared" si="8"/>
        <v>-3369401.05</v>
      </c>
      <c r="G245" t="s">
        <v>9567</v>
      </c>
      <c r="H245" t="s">
        <v>7580</v>
      </c>
      <c r="I245" t="str">
        <f t="shared" si="9"/>
        <v/>
      </c>
    </row>
    <row r="246" spans="1:9" hidden="1" x14ac:dyDescent="0.25">
      <c r="A246" t="s">
        <v>7865</v>
      </c>
      <c r="B246" s="4">
        <v>33</v>
      </c>
      <c r="C246" s="197">
        <v>10</v>
      </c>
      <c r="D246" s="197">
        <v>40</v>
      </c>
      <c r="E246" s="6">
        <v>3306580.86</v>
      </c>
      <c r="F246" s="6">
        <f t="shared" si="8"/>
        <v>-3306580.86</v>
      </c>
      <c r="G246" t="s">
        <v>7828</v>
      </c>
      <c r="H246" t="s">
        <v>7638</v>
      </c>
      <c r="I246" t="str">
        <f t="shared" si="9"/>
        <v/>
      </c>
    </row>
    <row r="247" spans="1:9" hidden="1" x14ac:dyDescent="0.25">
      <c r="A247" t="s">
        <v>8656</v>
      </c>
      <c r="B247" s="4">
        <v>33</v>
      </c>
      <c r="C247" s="197">
        <v>630</v>
      </c>
      <c r="D247" s="197">
        <v>92</v>
      </c>
      <c r="E247" s="6">
        <v>3281367.35</v>
      </c>
      <c r="F247" s="6">
        <f t="shared" si="8"/>
        <v>-3281367.35</v>
      </c>
      <c r="G247" t="s">
        <v>8571</v>
      </c>
      <c r="H247" t="s">
        <v>7710</v>
      </c>
      <c r="I247" t="str">
        <f t="shared" si="9"/>
        <v/>
      </c>
    </row>
    <row r="248" spans="1:9" hidden="1" x14ac:dyDescent="0.25">
      <c r="A248" t="s">
        <v>9713</v>
      </c>
      <c r="B248" s="4">
        <v>34</v>
      </c>
      <c r="C248" s="197">
        <v>2</v>
      </c>
      <c r="D248" s="197">
        <v>402</v>
      </c>
      <c r="E248" s="6">
        <v>3238277.99</v>
      </c>
      <c r="F248" s="6">
        <f t="shared" si="8"/>
        <v>-3238277.99</v>
      </c>
      <c r="G248" t="s">
        <v>7729</v>
      </c>
      <c r="H248" t="s">
        <v>9688</v>
      </c>
      <c r="I248" t="str">
        <f t="shared" si="9"/>
        <v/>
      </c>
    </row>
    <row r="249" spans="1:9" hidden="1" x14ac:dyDescent="0.25">
      <c r="A249" t="s">
        <v>9837</v>
      </c>
      <c r="B249" s="4">
        <v>34</v>
      </c>
      <c r="C249" s="197">
        <v>610</v>
      </c>
      <c r="D249" s="197">
        <v>216</v>
      </c>
      <c r="E249" s="6">
        <v>3129811.89</v>
      </c>
      <c r="F249" s="6">
        <f t="shared" si="8"/>
        <v>-3129811.89</v>
      </c>
      <c r="G249" t="s">
        <v>8323</v>
      </c>
      <c r="H249" t="s">
        <v>9682</v>
      </c>
      <c r="I249" t="str">
        <f t="shared" si="9"/>
        <v/>
      </c>
    </row>
    <row r="250" spans="1:9" hidden="1" x14ac:dyDescent="0.25">
      <c r="A250" t="s">
        <v>965</v>
      </c>
      <c r="B250" s="4">
        <v>31</v>
      </c>
      <c r="C250" s="197">
        <v>214</v>
      </c>
      <c r="D250" s="197">
        <v>0</v>
      </c>
      <c r="E250" s="6">
        <v>3092249.96</v>
      </c>
      <c r="F250" s="6">
        <f t="shared" si="8"/>
        <v>-3092249.96</v>
      </c>
      <c r="G250" t="s">
        <v>966</v>
      </c>
      <c r="I250" t="str">
        <f t="shared" si="9"/>
        <v/>
      </c>
    </row>
    <row r="251" spans="1:9" hidden="1" x14ac:dyDescent="0.25">
      <c r="A251" t="s">
        <v>9791</v>
      </c>
      <c r="B251" s="4">
        <v>34</v>
      </c>
      <c r="C251" s="197">
        <v>40</v>
      </c>
      <c r="D251" s="197">
        <v>213</v>
      </c>
      <c r="E251" s="6">
        <v>3036602.96</v>
      </c>
      <c r="F251" s="6">
        <f t="shared" si="8"/>
        <v>-3036602.96</v>
      </c>
      <c r="G251" t="s">
        <v>11082</v>
      </c>
      <c r="H251" t="s">
        <v>9676</v>
      </c>
      <c r="I251" t="str">
        <f t="shared" si="9"/>
        <v/>
      </c>
    </row>
    <row r="252" spans="1:9" hidden="1" x14ac:dyDescent="0.25">
      <c r="A252" t="s">
        <v>7893</v>
      </c>
      <c r="B252" s="4">
        <v>33</v>
      </c>
      <c r="C252" s="197">
        <v>10</v>
      </c>
      <c r="D252" s="197">
        <v>69</v>
      </c>
      <c r="E252" s="6">
        <v>2997817</v>
      </c>
      <c r="F252" s="6">
        <f t="shared" si="8"/>
        <v>-2997817</v>
      </c>
      <c r="G252" t="s">
        <v>7828</v>
      </c>
      <c r="H252" t="s">
        <v>7680</v>
      </c>
      <c r="I252" t="str">
        <f t="shared" si="9"/>
        <v/>
      </c>
    </row>
    <row r="253" spans="1:9" hidden="1" x14ac:dyDescent="0.25">
      <c r="A253" t="s">
        <v>9664</v>
      </c>
      <c r="B253" s="4">
        <v>34</v>
      </c>
      <c r="C253" s="197">
        <v>1</v>
      </c>
      <c r="D253" s="197">
        <v>201</v>
      </c>
      <c r="E253" s="6">
        <v>2961380.53</v>
      </c>
      <c r="F253" s="6">
        <f t="shared" si="8"/>
        <v>-2961380.53</v>
      </c>
      <c r="G253" t="s">
        <v>11079</v>
      </c>
      <c r="H253" t="s">
        <v>9666</v>
      </c>
      <c r="I253" t="str">
        <f t="shared" si="9"/>
        <v/>
      </c>
    </row>
    <row r="254" spans="1:9" hidden="1" x14ac:dyDescent="0.25">
      <c r="A254" t="s">
        <v>7762</v>
      </c>
      <c r="B254" s="4">
        <v>33</v>
      </c>
      <c r="C254" s="197">
        <v>2</v>
      </c>
      <c r="D254" s="197">
        <v>33</v>
      </c>
      <c r="E254" s="6">
        <v>2939972.75</v>
      </c>
      <c r="F254" s="6">
        <f t="shared" si="8"/>
        <v>-2939972.75</v>
      </c>
      <c r="G254" t="s">
        <v>7729</v>
      </c>
      <c r="H254" t="s">
        <v>7632</v>
      </c>
      <c r="I254" t="str">
        <f t="shared" si="9"/>
        <v/>
      </c>
    </row>
    <row r="255" spans="1:9" hidden="1" x14ac:dyDescent="0.25">
      <c r="A255" t="s">
        <v>8162</v>
      </c>
      <c r="B255" s="4">
        <v>33</v>
      </c>
      <c r="C255" s="197">
        <v>40</v>
      </c>
      <c r="D255" s="197">
        <v>40</v>
      </c>
      <c r="E255" s="6">
        <v>2932536.68</v>
      </c>
      <c r="F255" s="6">
        <f t="shared" si="8"/>
        <v>-2932536.68</v>
      </c>
      <c r="G255" t="s">
        <v>11089</v>
      </c>
      <c r="H255" t="s">
        <v>7638</v>
      </c>
      <c r="I255" t="str">
        <f t="shared" si="9"/>
        <v/>
      </c>
    </row>
    <row r="256" spans="1:9" hidden="1" x14ac:dyDescent="0.25">
      <c r="A256" t="s">
        <v>8263</v>
      </c>
      <c r="B256" s="4">
        <v>33</v>
      </c>
      <c r="C256" s="197">
        <v>200</v>
      </c>
      <c r="D256" s="197">
        <v>41</v>
      </c>
      <c r="E256" s="6">
        <v>2920076.58</v>
      </c>
      <c r="F256" s="6">
        <f t="shared" si="8"/>
        <v>-2920076.58</v>
      </c>
      <c r="G256" t="s">
        <v>8224</v>
      </c>
      <c r="H256" t="s">
        <v>7641</v>
      </c>
      <c r="I256" t="str">
        <f t="shared" si="9"/>
        <v/>
      </c>
    </row>
    <row r="257" spans="1:9" hidden="1" x14ac:dyDescent="0.25">
      <c r="A257" t="s">
        <v>7750</v>
      </c>
      <c r="B257" s="4">
        <v>33</v>
      </c>
      <c r="C257" s="197">
        <v>2</v>
      </c>
      <c r="D257" s="197">
        <v>17</v>
      </c>
      <c r="E257" s="6">
        <v>2897220.31</v>
      </c>
      <c r="F257" s="6">
        <f t="shared" si="8"/>
        <v>-2897220.31</v>
      </c>
      <c r="G257" t="s">
        <v>7729</v>
      </c>
      <c r="H257" t="s">
        <v>7614</v>
      </c>
      <c r="I257" t="str">
        <f t="shared" si="9"/>
        <v/>
      </c>
    </row>
    <row r="258" spans="1:9" hidden="1" x14ac:dyDescent="0.25">
      <c r="A258" t="s">
        <v>7740</v>
      </c>
      <c r="B258" s="4">
        <v>33</v>
      </c>
      <c r="C258" s="197">
        <v>2</v>
      </c>
      <c r="D258" s="197">
        <v>7</v>
      </c>
      <c r="E258" s="6">
        <v>2856354.06</v>
      </c>
      <c r="F258" s="6">
        <f t="shared" si="8"/>
        <v>-2856354.06</v>
      </c>
      <c r="G258" t="s">
        <v>7729</v>
      </c>
      <c r="H258" t="s">
        <v>7599</v>
      </c>
      <c r="I258" t="str">
        <f t="shared" si="9"/>
        <v/>
      </c>
    </row>
    <row r="259" spans="1:9" hidden="1" x14ac:dyDescent="0.25">
      <c r="A259" t="s">
        <v>8469</v>
      </c>
      <c r="B259" s="4">
        <v>33</v>
      </c>
      <c r="C259" s="197">
        <v>620</v>
      </c>
      <c r="D259" s="197">
        <v>48</v>
      </c>
      <c r="E259" s="6">
        <v>2820189.17</v>
      </c>
      <c r="F259" s="6">
        <f t="shared" si="8"/>
        <v>-2820189.17</v>
      </c>
      <c r="G259" t="s">
        <v>8422</v>
      </c>
      <c r="H259" t="s">
        <v>7653</v>
      </c>
      <c r="I259" t="str">
        <f t="shared" si="9"/>
        <v/>
      </c>
    </row>
    <row r="260" spans="1:9" hidden="1" x14ac:dyDescent="0.25">
      <c r="A260" t="s">
        <v>8271</v>
      </c>
      <c r="B260" s="4">
        <v>33</v>
      </c>
      <c r="C260" s="197">
        <v>200</v>
      </c>
      <c r="D260" s="197">
        <v>48</v>
      </c>
      <c r="E260" s="6">
        <v>2798329.44</v>
      </c>
      <c r="F260" s="6">
        <f t="shared" si="8"/>
        <v>-2798329.44</v>
      </c>
      <c r="G260" t="s">
        <v>8224</v>
      </c>
      <c r="H260" t="s">
        <v>7653</v>
      </c>
      <c r="I260" t="str">
        <f t="shared" si="9"/>
        <v/>
      </c>
    </row>
    <row r="261" spans="1:9" hidden="1" x14ac:dyDescent="0.25">
      <c r="A261" t="s">
        <v>8396</v>
      </c>
      <c r="B261" s="4">
        <v>33</v>
      </c>
      <c r="C261" s="197">
        <v>610</v>
      </c>
      <c r="D261" s="197">
        <v>80</v>
      </c>
      <c r="E261" s="6">
        <v>2761297.24</v>
      </c>
      <c r="F261" s="6">
        <f t="shared" si="8"/>
        <v>-2761297.24</v>
      </c>
      <c r="G261" t="s">
        <v>8323</v>
      </c>
      <c r="H261" t="s">
        <v>7692</v>
      </c>
      <c r="I261" t="str">
        <f t="shared" si="9"/>
        <v/>
      </c>
    </row>
    <row r="262" spans="1:9" hidden="1" x14ac:dyDescent="0.25">
      <c r="A262" t="s">
        <v>9254</v>
      </c>
      <c r="B262" s="4">
        <v>33</v>
      </c>
      <c r="C262" s="197">
        <v>700</v>
      </c>
      <c r="D262" s="197">
        <v>90</v>
      </c>
      <c r="E262" s="6">
        <v>2754372.17</v>
      </c>
      <c r="F262" s="6">
        <f t="shared" si="8"/>
        <v>-2754372.17</v>
      </c>
      <c r="G262" t="s">
        <v>9171</v>
      </c>
      <c r="H262" t="s">
        <v>7707</v>
      </c>
      <c r="I262" t="str">
        <f t="shared" si="9"/>
        <v/>
      </c>
    </row>
    <row r="263" spans="1:9" hidden="1" x14ac:dyDescent="0.25">
      <c r="A263" t="s">
        <v>7772</v>
      </c>
      <c r="B263" s="4">
        <v>33</v>
      </c>
      <c r="C263" s="197">
        <v>2</v>
      </c>
      <c r="D263" s="197">
        <v>45</v>
      </c>
      <c r="E263" s="6">
        <v>2729064.32</v>
      </c>
      <c r="F263" s="6">
        <f t="shared" si="8"/>
        <v>-2729064.32</v>
      </c>
      <c r="G263" t="s">
        <v>7729</v>
      </c>
      <c r="H263" t="s">
        <v>7647</v>
      </c>
      <c r="I263" t="str">
        <f t="shared" si="9"/>
        <v/>
      </c>
    </row>
    <row r="264" spans="1:9" hidden="1" x14ac:dyDescent="0.25">
      <c r="A264" t="s">
        <v>1471</v>
      </c>
      <c r="B264" s="4">
        <v>31</v>
      </c>
      <c r="C264" s="197">
        <v>969</v>
      </c>
      <c r="D264" s="197">
        <v>0</v>
      </c>
      <c r="E264" s="6">
        <v>2698616.15</v>
      </c>
      <c r="F264" s="6">
        <f t="shared" si="8"/>
        <v>-2698616.15</v>
      </c>
      <c r="G264" t="s">
        <v>1472</v>
      </c>
      <c r="I264" t="str">
        <f t="shared" si="9"/>
        <v/>
      </c>
    </row>
    <row r="265" spans="1:9" hidden="1" x14ac:dyDescent="0.25">
      <c r="A265" t="s">
        <v>7760</v>
      </c>
      <c r="B265" s="4">
        <v>33</v>
      </c>
      <c r="C265" s="197">
        <v>2</v>
      </c>
      <c r="D265" s="197">
        <v>31</v>
      </c>
      <c r="E265" s="6">
        <v>2682240.7799999998</v>
      </c>
      <c r="F265" s="6">
        <f t="shared" si="8"/>
        <v>-2682240.7799999998</v>
      </c>
      <c r="G265" t="s">
        <v>7729</v>
      </c>
      <c r="H265" t="s">
        <v>7629</v>
      </c>
      <c r="I265" t="str">
        <f t="shared" si="9"/>
        <v/>
      </c>
    </row>
    <row r="266" spans="1:9" hidden="1" x14ac:dyDescent="0.25">
      <c r="A266" t="s">
        <v>8117</v>
      </c>
      <c r="B266" s="4">
        <v>33</v>
      </c>
      <c r="C266" s="197">
        <v>35</v>
      </c>
      <c r="D266" s="197">
        <v>95</v>
      </c>
      <c r="E266" s="6">
        <v>2612214.67</v>
      </c>
      <c r="F266" s="6">
        <f t="shared" si="8"/>
        <v>-2612214.67</v>
      </c>
      <c r="G266" t="s">
        <v>11081</v>
      </c>
      <c r="H266" t="s">
        <v>7719</v>
      </c>
      <c r="I266" t="str">
        <f t="shared" si="9"/>
        <v/>
      </c>
    </row>
    <row r="267" spans="1:9" hidden="1" x14ac:dyDescent="0.25">
      <c r="A267" t="s">
        <v>7835</v>
      </c>
      <c r="B267" s="4">
        <v>33</v>
      </c>
      <c r="C267" s="197">
        <v>10</v>
      </c>
      <c r="D267" s="197">
        <v>5</v>
      </c>
      <c r="E267" s="6">
        <v>2588753.1</v>
      </c>
      <c r="F267" s="6">
        <f t="shared" si="8"/>
        <v>-2588753.1</v>
      </c>
      <c r="G267" t="s">
        <v>7828</v>
      </c>
      <c r="H267" t="s">
        <v>7593</v>
      </c>
      <c r="I267" t="str">
        <f t="shared" si="9"/>
        <v/>
      </c>
    </row>
    <row r="268" spans="1:9" hidden="1" x14ac:dyDescent="0.25">
      <c r="A268" t="s">
        <v>9202</v>
      </c>
      <c r="B268" s="4">
        <v>33</v>
      </c>
      <c r="C268" s="197">
        <v>700</v>
      </c>
      <c r="D268" s="197">
        <v>31</v>
      </c>
      <c r="E268" s="6">
        <v>2580565.75</v>
      </c>
      <c r="F268" s="6">
        <f t="shared" si="8"/>
        <v>-2580565.75</v>
      </c>
      <c r="G268" t="s">
        <v>9171</v>
      </c>
      <c r="H268" t="s">
        <v>7629</v>
      </c>
      <c r="I268" t="str">
        <f t="shared" si="9"/>
        <v/>
      </c>
    </row>
    <row r="269" spans="1:9" hidden="1" x14ac:dyDescent="0.25">
      <c r="A269" t="s">
        <v>1273</v>
      </c>
      <c r="B269" s="4">
        <v>31</v>
      </c>
      <c r="C269" s="197">
        <v>681</v>
      </c>
      <c r="D269" s="197">
        <v>0</v>
      </c>
      <c r="E269" s="6">
        <v>2528887.0499999998</v>
      </c>
      <c r="F269" s="6">
        <f t="shared" si="8"/>
        <v>-2528887.0499999998</v>
      </c>
      <c r="G269" t="s">
        <v>1274</v>
      </c>
      <c r="I269" t="str">
        <f t="shared" si="9"/>
        <v/>
      </c>
    </row>
    <row r="270" spans="1:9" hidden="1" x14ac:dyDescent="0.25">
      <c r="A270" t="s">
        <v>7863</v>
      </c>
      <c r="B270" s="4">
        <v>33</v>
      </c>
      <c r="C270" s="197">
        <v>10</v>
      </c>
      <c r="D270" s="197">
        <v>38</v>
      </c>
      <c r="E270" s="6">
        <v>2519178.4</v>
      </c>
      <c r="F270" s="6">
        <f t="shared" si="8"/>
        <v>-2519178.4</v>
      </c>
      <c r="G270" t="s">
        <v>7828</v>
      </c>
      <c r="H270" t="s">
        <v>7635</v>
      </c>
      <c r="I270" t="str">
        <f t="shared" si="9"/>
        <v/>
      </c>
    </row>
    <row r="271" spans="1:9" hidden="1" x14ac:dyDescent="0.25">
      <c r="A271" t="s">
        <v>8475</v>
      </c>
      <c r="B271" s="4">
        <v>33</v>
      </c>
      <c r="C271" s="197">
        <v>620</v>
      </c>
      <c r="D271" s="197">
        <v>60</v>
      </c>
      <c r="E271" s="6">
        <v>2488764.6</v>
      </c>
      <c r="F271" s="6">
        <f t="shared" si="8"/>
        <v>-2488764.6</v>
      </c>
      <c r="G271" t="s">
        <v>8422</v>
      </c>
      <c r="H271" t="s">
        <v>7662</v>
      </c>
      <c r="I271" t="str">
        <f t="shared" si="9"/>
        <v/>
      </c>
    </row>
    <row r="272" spans="1:9" hidden="1" x14ac:dyDescent="0.25">
      <c r="A272" t="s">
        <v>7849</v>
      </c>
      <c r="B272" s="4">
        <v>33</v>
      </c>
      <c r="C272" s="197">
        <v>10</v>
      </c>
      <c r="D272" s="197">
        <v>17</v>
      </c>
      <c r="E272" s="6">
        <v>2447071.66</v>
      </c>
      <c r="F272" s="6">
        <f t="shared" si="8"/>
        <v>-2447071.66</v>
      </c>
      <c r="G272" t="s">
        <v>7828</v>
      </c>
      <c r="H272" t="s">
        <v>7614</v>
      </c>
      <c r="I272" t="str">
        <f t="shared" si="9"/>
        <v/>
      </c>
    </row>
    <row r="273" spans="1:9" hidden="1" x14ac:dyDescent="0.25">
      <c r="A273" t="s">
        <v>9727</v>
      </c>
      <c r="B273" s="4">
        <v>34</v>
      </c>
      <c r="C273" s="197">
        <v>10</v>
      </c>
      <c r="D273" s="197">
        <v>213</v>
      </c>
      <c r="E273" s="6">
        <v>2431653.0299999998</v>
      </c>
      <c r="F273" s="6">
        <f t="shared" si="8"/>
        <v>-2431653.0299999998</v>
      </c>
      <c r="G273" t="s">
        <v>11080</v>
      </c>
      <c r="H273" t="s">
        <v>9676</v>
      </c>
      <c r="I273" t="str">
        <f t="shared" si="9"/>
        <v/>
      </c>
    </row>
    <row r="274" spans="1:9" hidden="1" x14ac:dyDescent="0.25">
      <c r="A274" t="s">
        <v>8666</v>
      </c>
      <c r="B274" s="4">
        <v>33</v>
      </c>
      <c r="C274" s="197">
        <v>630</v>
      </c>
      <c r="D274" s="197">
        <v>98</v>
      </c>
      <c r="E274" s="6">
        <v>2377618.89</v>
      </c>
      <c r="F274" s="6">
        <f t="shared" si="8"/>
        <v>-2377618.89</v>
      </c>
      <c r="G274" t="s">
        <v>8571</v>
      </c>
      <c r="H274" t="s">
        <v>7725</v>
      </c>
      <c r="I274" t="str">
        <f t="shared" si="9"/>
        <v/>
      </c>
    </row>
    <row r="275" spans="1:9" hidden="1" x14ac:dyDescent="0.25">
      <c r="A275" t="s">
        <v>7899</v>
      </c>
      <c r="B275" s="4">
        <v>33</v>
      </c>
      <c r="C275" s="197">
        <v>10</v>
      </c>
      <c r="D275" s="197">
        <v>79</v>
      </c>
      <c r="E275" s="6">
        <v>2377557.2599999998</v>
      </c>
      <c r="F275" s="6">
        <f t="shared" si="8"/>
        <v>-2377557.2599999998</v>
      </c>
      <c r="G275" t="s">
        <v>7828</v>
      </c>
      <c r="H275" t="s">
        <v>7689</v>
      </c>
      <c r="I275" t="str">
        <f t="shared" si="9"/>
        <v/>
      </c>
    </row>
    <row r="276" spans="1:9" hidden="1" x14ac:dyDescent="0.25">
      <c r="A276" t="s">
        <v>1437</v>
      </c>
      <c r="B276" s="4">
        <v>31</v>
      </c>
      <c r="C276" s="197">
        <v>955</v>
      </c>
      <c r="D276" s="197">
        <v>0</v>
      </c>
      <c r="E276" s="6">
        <v>2377148.98</v>
      </c>
      <c r="F276" s="6">
        <f t="shared" si="8"/>
        <v>-2377148.98</v>
      </c>
      <c r="G276" t="s">
        <v>1438</v>
      </c>
      <c r="I276" t="str">
        <f t="shared" si="9"/>
        <v/>
      </c>
    </row>
    <row r="277" spans="1:9" hidden="1" x14ac:dyDescent="0.25">
      <c r="A277" t="s">
        <v>1990</v>
      </c>
      <c r="B277" s="4">
        <v>32</v>
      </c>
      <c r="C277" s="197" t="s">
        <v>1912</v>
      </c>
      <c r="D277" s="197">
        <v>636</v>
      </c>
      <c r="E277" s="6">
        <v>2376100.5499999998</v>
      </c>
      <c r="F277" s="6">
        <f t="shared" ref="F277:F340" si="10">IF(B277=10,E277,-E277)</f>
        <v>-2376100.5499999998</v>
      </c>
      <c r="G277" t="s">
        <v>1991</v>
      </c>
      <c r="I277" t="str">
        <f t="shared" ref="I277:I340" si="11">IF(ISNA(MATCH(A277,OldAcctNum,))=TRUE,A277,"")</f>
        <v/>
      </c>
    </row>
    <row r="278" spans="1:9" hidden="1" x14ac:dyDescent="0.25">
      <c r="A278" t="s">
        <v>2169</v>
      </c>
      <c r="B278" s="4">
        <v>32</v>
      </c>
      <c r="C278" s="197" t="s">
        <v>2168</v>
      </c>
      <c r="D278" s="197">
        <v>564</v>
      </c>
      <c r="E278" s="6">
        <v>2334610.9900000002</v>
      </c>
      <c r="F278" s="6">
        <f t="shared" si="10"/>
        <v>-2334610.9900000002</v>
      </c>
      <c r="G278" t="s">
        <v>2170</v>
      </c>
      <c r="I278" t="str">
        <f t="shared" si="11"/>
        <v/>
      </c>
    </row>
    <row r="279" spans="1:9" hidden="1" x14ac:dyDescent="0.25">
      <c r="A279" t="s">
        <v>9208</v>
      </c>
      <c r="B279" s="4">
        <v>33</v>
      </c>
      <c r="C279" s="197">
        <v>700</v>
      </c>
      <c r="D279" s="197">
        <v>40</v>
      </c>
      <c r="E279" s="6">
        <v>2320105.59</v>
      </c>
      <c r="F279" s="6">
        <f t="shared" si="10"/>
        <v>-2320105.59</v>
      </c>
      <c r="G279" t="s">
        <v>9171</v>
      </c>
      <c r="H279" t="s">
        <v>7638</v>
      </c>
      <c r="I279" t="str">
        <f t="shared" si="11"/>
        <v/>
      </c>
    </row>
    <row r="280" spans="1:9" hidden="1" x14ac:dyDescent="0.25">
      <c r="A280" t="s">
        <v>9827</v>
      </c>
      <c r="B280" s="4">
        <v>34</v>
      </c>
      <c r="C280" s="197">
        <v>610</v>
      </c>
      <c r="D280" s="197">
        <v>201</v>
      </c>
      <c r="E280" s="6">
        <v>2274456.84</v>
      </c>
      <c r="F280" s="6">
        <f t="shared" si="10"/>
        <v>-2274456.84</v>
      </c>
      <c r="G280" t="s">
        <v>8323</v>
      </c>
      <c r="H280" t="s">
        <v>9666</v>
      </c>
      <c r="I280" t="str">
        <f t="shared" si="11"/>
        <v/>
      </c>
    </row>
    <row r="281" spans="1:9" hidden="1" x14ac:dyDescent="0.25">
      <c r="A281" t="s">
        <v>8483</v>
      </c>
      <c r="B281" s="4">
        <v>33</v>
      </c>
      <c r="C281" s="197">
        <v>620</v>
      </c>
      <c r="D281" s="197">
        <v>66</v>
      </c>
      <c r="E281" s="6">
        <v>2262640.84</v>
      </c>
      <c r="F281" s="6">
        <f t="shared" si="10"/>
        <v>-2262640.84</v>
      </c>
      <c r="G281" t="s">
        <v>8422</v>
      </c>
      <c r="H281" t="s">
        <v>7674</v>
      </c>
      <c r="I281" t="str">
        <f t="shared" si="11"/>
        <v/>
      </c>
    </row>
    <row r="282" spans="1:9" hidden="1" x14ac:dyDescent="0.25">
      <c r="A282" t="s">
        <v>9882</v>
      </c>
      <c r="B282" s="4">
        <v>34</v>
      </c>
      <c r="C282" s="197">
        <v>630</v>
      </c>
      <c r="D282" s="197">
        <v>201</v>
      </c>
      <c r="E282" s="6">
        <v>2219182.96</v>
      </c>
      <c r="F282" s="6">
        <f t="shared" si="10"/>
        <v>-2219182.96</v>
      </c>
      <c r="G282" t="s">
        <v>8571</v>
      </c>
      <c r="H282" t="s">
        <v>9666</v>
      </c>
      <c r="I282" t="str">
        <f t="shared" si="11"/>
        <v/>
      </c>
    </row>
    <row r="283" spans="1:9" hidden="1" x14ac:dyDescent="0.25">
      <c r="A283" t="s">
        <v>1042</v>
      </c>
      <c r="B283" s="4">
        <v>31</v>
      </c>
      <c r="C283" s="197">
        <v>241</v>
      </c>
      <c r="D283" s="197">
        <v>0</v>
      </c>
      <c r="E283" s="6">
        <v>2209838.9700000002</v>
      </c>
      <c r="F283" s="6">
        <f t="shared" si="10"/>
        <v>-2209838.9700000002</v>
      </c>
      <c r="G283" t="s">
        <v>1043</v>
      </c>
      <c r="I283" t="str">
        <f t="shared" si="11"/>
        <v/>
      </c>
    </row>
    <row r="284" spans="1:9" hidden="1" x14ac:dyDescent="0.25">
      <c r="A284" t="s">
        <v>7859</v>
      </c>
      <c r="B284" s="4">
        <v>33</v>
      </c>
      <c r="C284" s="197">
        <v>10</v>
      </c>
      <c r="D284" s="197">
        <v>31</v>
      </c>
      <c r="E284" s="6">
        <v>2160350.77</v>
      </c>
      <c r="F284" s="6">
        <f t="shared" si="10"/>
        <v>-2160350.77</v>
      </c>
      <c r="G284" t="s">
        <v>7828</v>
      </c>
      <c r="H284" t="s">
        <v>7629</v>
      </c>
      <c r="I284" t="str">
        <f t="shared" si="11"/>
        <v/>
      </c>
    </row>
    <row r="285" spans="1:9" hidden="1" x14ac:dyDescent="0.25">
      <c r="A285" t="s">
        <v>9222</v>
      </c>
      <c r="B285" s="4">
        <v>33</v>
      </c>
      <c r="C285" s="197">
        <v>700</v>
      </c>
      <c r="D285" s="197">
        <v>59</v>
      </c>
      <c r="E285" s="6">
        <v>2144886.48</v>
      </c>
      <c r="F285" s="6">
        <f t="shared" si="10"/>
        <v>-2144886.48</v>
      </c>
      <c r="G285" t="s">
        <v>9171</v>
      </c>
      <c r="H285" t="s">
        <v>7659</v>
      </c>
      <c r="I285" t="str">
        <f t="shared" si="11"/>
        <v/>
      </c>
    </row>
    <row r="286" spans="1:9" hidden="1" x14ac:dyDescent="0.25">
      <c r="A286" t="s">
        <v>7790</v>
      </c>
      <c r="B286" s="4">
        <v>33</v>
      </c>
      <c r="C286" s="197">
        <v>2</v>
      </c>
      <c r="D286" s="197">
        <v>66</v>
      </c>
      <c r="E286" s="6">
        <v>2135472.34</v>
      </c>
      <c r="F286" s="6">
        <f t="shared" si="10"/>
        <v>-2135472.34</v>
      </c>
      <c r="G286" t="s">
        <v>7729</v>
      </c>
      <c r="H286" t="s">
        <v>7674</v>
      </c>
      <c r="I286" t="str">
        <f t="shared" si="11"/>
        <v/>
      </c>
    </row>
    <row r="287" spans="1:9" hidden="1" x14ac:dyDescent="0.25">
      <c r="A287" t="s">
        <v>8463</v>
      </c>
      <c r="B287" s="4">
        <v>33</v>
      </c>
      <c r="C287" s="197">
        <v>620</v>
      </c>
      <c r="D287" s="197">
        <v>44</v>
      </c>
      <c r="E287" s="6">
        <v>2127518.46</v>
      </c>
      <c r="F287" s="6">
        <f t="shared" si="10"/>
        <v>-2127518.46</v>
      </c>
      <c r="G287" t="s">
        <v>8422</v>
      </c>
      <c r="H287" t="s">
        <v>7644</v>
      </c>
      <c r="I287" t="str">
        <f t="shared" si="11"/>
        <v/>
      </c>
    </row>
    <row r="288" spans="1:9" hidden="1" x14ac:dyDescent="0.25">
      <c r="A288" t="s">
        <v>719</v>
      </c>
      <c r="B288" s="4">
        <v>31</v>
      </c>
      <c r="C288" s="197">
        <v>47</v>
      </c>
      <c r="D288" s="197">
        <v>23</v>
      </c>
      <c r="E288" s="6">
        <v>2116047.9500000002</v>
      </c>
      <c r="F288" s="6">
        <f t="shared" si="10"/>
        <v>-2116047.9500000002</v>
      </c>
      <c r="G288" t="s">
        <v>721</v>
      </c>
      <c r="H288" t="s">
        <v>720</v>
      </c>
      <c r="I288" t="str">
        <f t="shared" si="11"/>
        <v/>
      </c>
    </row>
    <row r="289" spans="1:9" hidden="1" x14ac:dyDescent="0.25">
      <c r="A289" t="s">
        <v>7756</v>
      </c>
      <c r="B289" s="4">
        <v>33</v>
      </c>
      <c r="C289" s="197">
        <v>2</v>
      </c>
      <c r="D289" s="197">
        <v>25</v>
      </c>
      <c r="E289" s="6">
        <v>2082110.23</v>
      </c>
      <c r="F289" s="6">
        <f t="shared" si="10"/>
        <v>-2082110.23</v>
      </c>
      <c r="G289" t="s">
        <v>7729</v>
      </c>
      <c r="H289" t="s">
        <v>7623</v>
      </c>
      <c r="I289" t="str">
        <f t="shared" si="11"/>
        <v/>
      </c>
    </row>
    <row r="290" spans="1:9" hidden="1" x14ac:dyDescent="0.25">
      <c r="A290" t="s">
        <v>9733</v>
      </c>
      <c r="B290" s="4">
        <v>34</v>
      </c>
      <c r="C290" s="197">
        <v>10</v>
      </c>
      <c r="D290" s="197">
        <v>401</v>
      </c>
      <c r="E290" s="6">
        <v>2067442.64</v>
      </c>
      <c r="F290" s="6">
        <f t="shared" si="10"/>
        <v>-2067442.64</v>
      </c>
      <c r="G290" t="s">
        <v>11080</v>
      </c>
      <c r="H290" t="s">
        <v>9685</v>
      </c>
      <c r="I290" t="str">
        <f t="shared" si="11"/>
        <v/>
      </c>
    </row>
    <row r="291" spans="1:9" hidden="1" x14ac:dyDescent="0.25">
      <c r="A291" t="s">
        <v>9230</v>
      </c>
      <c r="B291" s="4">
        <v>33</v>
      </c>
      <c r="C291" s="197">
        <v>700</v>
      </c>
      <c r="D291" s="197">
        <v>65</v>
      </c>
      <c r="E291" s="6">
        <v>2034261.27</v>
      </c>
      <c r="F291" s="6">
        <f t="shared" si="10"/>
        <v>-2034261.27</v>
      </c>
      <c r="G291" t="s">
        <v>9171</v>
      </c>
      <c r="H291" t="s">
        <v>7671</v>
      </c>
      <c r="I291" t="str">
        <f t="shared" si="11"/>
        <v/>
      </c>
    </row>
    <row r="292" spans="1:9" hidden="1" x14ac:dyDescent="0.25">
      <c r="A292" t="s">
        <v>930</v>
      </c>
      <c r="B292" s="4">
        <v>31</v>
      </c>
      <c r="C292" s="197">
        <v>201</v>
      </c>
      <c r="D292" s="197">
        <v>0</v>
      </c>
      <c r="E292" s="6">
        <v>2025459.71</v>
      </c>
      <c r="F292" s="6">
        <f t="shared" si="10"/>
        <v>-2025459.71</v>
      </c>
      <c r="G292" t="s">
        <v>931</v>
      </c>
      <c r="I292" t="str">
        <f t="shared" si="11"/>
        <v/>
      </c>
    </row>
    <row r="293" spans="1:9" hidden="1" x14ac:dyDescent="0.25">
      <c r="A293" t="s">
        <v>7881</v>
      </c>
      <c r="B293" s="4">
        <v>33</v>
      </c>
      <c r="C293" s="197">
        <v>10</v>
      </c>
      <c r="D293" s="197">
        <v>60</v>
      </c>
      <c r="E293" s="6">
        <v>2025157.66</v>
      </c>
      <c r="F293" s="6">
        <f t="shared" si="10"/>
        <v>-2025157.66</v>
      </c>
      <c r="G293" t="s">
        <v>7828</v>
      </c>
      <c r="H293" t="s">
        <v>7662</v>
      </c>
      <c r="I293" t="str">
        <f t="shared" si="11"/>
        <v/>
      </c>
    </row>
    <row r="294" spans="1:9" hidden="1" x14ac:dyDescent="0.25">
      <c r="A294" t="s">
        <v>9353</v>
      </c>
      <c r="B294" s="4">
        <v>33</v>
      </c>
      <c r="C294" s="197">
        <v>745</v>
      </c>
      <c r="D294" s="197">
        <v>90</v>
      </c>
      <c r="E294" s="6">
        <v>2018619.8</v>
      </c>
      <c r="F294" s="6">
        <f t="shared" si="10"/>
        <v>-2018619.8</v>
      </c>
      <c r="G294" t="s">
        <v>9270</v>
      </c>
      <c r="H294" t="s">
        <v>7707</v>
      </c>
      <c r="I294" t="str">
        <f t="shared" si="11"/>
        <v/>
      </c>
    </row>
    <row r="295" spans="1:9" hidden="1" x14ac:dyDescent="0.25">
      <c r="A295" t="s">
        <v>8366</v>
      </c>
      <c r="B295" s="4">
        <v>33</v>
      </c>
      <c r="C295" s="197">
        <v>610</v>
      </c>
      <c r="D295" s="197">
        <v>45</v>
      </c>
      <c r="E295" s="6">
        <v>2017729.1</v>
      </c>
      <c r="F295" s="6">
        <f t="shared" si="10"/>
        <v>-2017729.1</v>
      </c>
      <c r="G295" t="s">
        <v>8323</v>
      </c>
      <c r="H295" t="s">
        <v>7647</v>
      </c>
      <c r="I295" t="str">
        <f t="shared" si="11"/>
        <v/>
      </c>
    </row>
    <row r="296" spans="1:9" hidden="1" x14ac:dyDescent="0.25">
      <c r="A296" t="s">
        <v>8423</v>
      </c>
      <c r="B296" s="4">
        <v>33</v>
      </c>
      <c r="C296" s="197">
        <v>620</v>
      </c>
      <c r="D296" s="197">
        <v>2</v>
      </c>
      <c r="E296" s="6">
        <v>2015045.93</v>
      </c>
      <c r="F296" s="6">
        <f t="shared" si="10"/>
        <v>-2015045.93</v>
      </c>
      <c r="G296" t="s">
        <v>8422</v>
      </c>
      <c r="H296" t="s">
        <v>7584</v>
      </c>
      <c r="I296" t="str">
        <f t="shared" si="11"/>
        <v/>
      </c>
    </row>
    <row r="297" spans="1:9" hidden="1" x14ac:dyDescent="0.25">
      <c r="A297" t="s">
        <v>9632</v>
      </c>
      <c r="B297" s="4">
        <v>33</v>
      </c>
      <c r="C297" s="197">
        <v>850</v>
      </c>
      <c r="D297" s="197">
        <v>69</v>
      </c>
      <c r="E297" s="6">
        <v>2003709.78</v>
      </c>
      <c r="F297" s="6">
        <f t="shared" si="10"/>
        <v>-2003709.78</v>
      </c>
      <c r="G297" t="s">
        <v>9567</v>
      </c>
      <c r="H297" t="s">
        <v>7680</v>
      </c>
      <c r="I297" t="str">
        <f t="shared" si="11"/>
        <v/>
      </c>
    </row>
    <row r="298" spans="1:9" hidden="1" x14ac:dyDescent="0.25">
      <c r="A298" t="s">
        <v>8457</v>
      </c>
      <c r="B298" s="4">
        <v>33</v>
      </c>
      <c r="C298" s="197">
        <v>620</v>
      </c>
      <c r="D298" s="197">
        <v>38</v>
      </c>
      <c r="E298" s="6">
        <v>1999204.14</v>
      </c>
      <c r="F298" s="6">
        <f t="shared" si="10"/>
        <v>-1999204.14</v>
      </c>
      <c r="G298" t="s">
        <v>8422</v>
      </c>
      <c r="H298" t="s">
        <v>7635</v>
      </c>
      <c r="I298" t="str">
        <f t="shared" si="11"/>
        <v/>
      </c>
    </row>
    <row r="299" spans="1:9" hidden="1" x14ac:dyDescent="0.25">
      <c r="A299" t="s">
        <v>8382</v>
      </c>
      <c r="B299" s="4">
        <v>33</v>
      </c>
      <c r="C299" s="197">
        <v>610</v>
      </c>
      <c r="D299" s="197">
        <v>65</v>
      </c>
      <c r="E299" s="6">
        <v>1976780.16</v>
      </c>
      <c r="F299" s="6">
        <f t="shared" si="10"/>
        <v>-1976780.16</v>
      </c>
      <c r="G299" t="s">
        <v>8323</v>
      </c>
      <c r="H299" t="s">
        <v>7671</v>
      </c>
      <c r="I299" t="str">
        <f t="shared" si="11"/>
        <v/>
      </c>
    </row>
    <row r="300" spans="1:9" hidden="1" x14ac:dyDescent="0.25">
      <c r="A300" t="s">
        <v>9748</v>
      </c>
      <c r="B300" s="4">
        <v>34</v>
      </c>
      <c r="C300" s="197">
        <v>30</v>
      </c>
      <c r="D300" s="197">
        <v>210</v>
      </c>
      <c r="E300" s="6">
        <v>1972280.35</v>
      </c>
      <c r="F300" s="6">
        <f t="shared" si="10"/>
        <v>-1972280.35</v>
      </c>
      <c r="G300" t="s">
        <v>9745</v>
      </c>
      <c r="H300" t="s">
        <v>9673</v>
      </c>
      <c r="I300" t="str">
        <f t="shared" si="11"/>
        <v/>
      </c>
    </row>
    <row r="301" spans="1:9" hidden="1" x14ac:dyDescent="0.25">
      <c r="A301" t="s">
        <v>8420</v>
      </c>
      <c r="B301" s="4">
        <v>33</v>
      </c>
      <c r="C301" s="197">
        <v>620</v>
      </c>
      <c r="D301" s="197">
        <v>1</v>
      </c>
      <c r="E301" s="6">
        <v>1948079.4</v>
      </c>
      <c r="F301" s="6">
        <f t="shared" si="10"/>
        <v>-1948079.4</v>
      </c>
      <c r="G301" t="s">
        <v>8422</v>
      </c>
      <c r="H301" t="s">
        <v>7580</v>
      </c>
      <c r="I301" t="str">
        <f t="shared" si="11"/>
        <v/>
      </c>
    </row>
    <row r="302" spans="1:9" hidden="1" x14ac:dyDescent="0.25">
      <c r="A302" t="s">
        <v>1253</v>
      </c>
      <c r="B302" s="4">
        <v>31</v>
      </c>
      <c r="C302" s="197">
        <v>654</v>
      </c>
      <c r="D302" s="197">
        <v>0</v>
      </c>
      <c r="E302" s="6">
        <v>1943652.15</v>
      </c>
      <c r="F302" s="6">
        <f t="shared" si="10"/>
        <v>-1943652.15</v>
      </c>
      <c r="G302" t="s">
        <v>1254</v>
      </c>
      <c r="I302" t="str">
        <f t="shared" si="11"/>
        <v/>
      </c>
    </row>
    <row r="303" spans="1:9" hidden="1" x14ac:dyDescent="0.25">
      <c r="A303" t="s">
        <v>8614</v>
      </c>
      <c r="B303" s="4">
        <v>33</v>
      </c>
      <c r="C303" s="197">
        <v>630</v>
      </c>
      <c r="D303" s="197">
        <v>45</v>
      </c>
      <c r="E303" s="6">
        <v>1920910.48</v>
      </c>
      <c r="F303" s="6">
        <f t="shared" si="10"/>
        <v>-1920910.48</v>
      </c>
      <c r="G303" t="s">
        <v>8571</v>
      </c>
      <c r="H303" t="s">
        <v>7647</v>
      </c>
      <c r="I303" t="str">
        <f t="shared" si="11"/>
        <v/>
      </c>
    </row>
    <row r="304" spans="1:9" hidden="1" x14ac:dyDescent="0.25">
      <c r="A304" t="s">
        <v>9857</v>
      </c>
      <c r="B304" s="4">
        <v>34</v>
      </c>
      <c r="C304" s="197">
        <v>620</v>
      </c>
      <c r="D304" s="197">
        <v>214</v>
      </c>
      <c r="E304" s="6">
        <v>1916791.29</v>
      </c>
      <c r="F304" s="6">
        <f t="shared" si="10"/>
        <v>-1916791.29</v>
      </c>
      <c r="G304" t="s">
        <v>8422</v>
      </c>
      <c r="H304" t="s">
        <v>9679</v>
      </c>
      <c r="I304" t="str">
        <f t="shared" si="11"/>
        <v/>
      </c>
    </row>
    <row r="305" spans="1:9" hidden="1" x14ac:dyDescent="0.25">
      <c r="A305" t="s">
        <v>7921</v>
      </c>
      <c r="B305" s="4">
        <v>33</v>
      </c>
      <c r="C305" s="197">
        <v>10</v>
      </c>
      <c r="D305" s="197">
        <v>97</v>
      </c>
      <c r="E305" s="6">
        <v>1898925.54</v>
      </c>
      <c r="F305" s="6">
        <f t="shared" si="10"/>
        <v>-1898925.54</v>
      </c>
      <c r="G305" t="s">
        <v>7828</v>
      </c>
      <c r="H305" t="s">
        <v>7722</v>
      </c>
      <c r="I305" t="str">
        <f t="shared" si="11"/>
        <v/>
      </c>
    </row>
    <row r="306" spans="1:9" hidden="1" x14ac:dyDescent="0.25">
      <c r="A306" t="s">
        <v>9723</v>
      </c>
      <c r="B306" s="4">
        <v>34</v>
      </c>
      <c r="C306" s="197">
        <v>10</v>
      </c>
      <c r="D306" s="197">
        <v>205</v>
      </c>
      <c r="E306" s="6">
        <v>1891176.3</v>
      </c>
      <c r="F306" s="6">
        <f t="shared" si="10"/>
        <v>-1891176.3</v>
      </c>
      <c r="G306" t="s">
        <v>11080</v>
      </c>
      <c r="H306" t="s">
        <v>9670</v>
      </c>
      <c r="I306" t="str">
        <f t="shared" si="11"/>
        <v/>
      </c>
    </row>
    <row r="307" spans="1:9" hidden="1" x14ac:dyDescent="0.25">
      <c r="A307" t="s">
        <v>8305</v>
      </c>
      <c r="B307" s="4">
        <v>33</v>
      </c>
      <c r="C307" s="197">
        <v>200</v>
      </c>
      <c r="D307" s="197">
        <v>89</v>
      </c>
      <c r="E307" s="6">
        <v>1881406.12</v>
      </c>
      <c r="F307" s="6">
        <f t="shared" si="10"/>
        <v>-1881406.12</v>
      </c>
      <c r="G307" t="s">
        <v>8224</v>
      </c>
      <c r="H307" t="s">
        <v>7704</v>
      </c>
      <c r="I307" t="str">
        <f t="shared" si="11"/>
        <v/>
      </c>
    </row>
    <row r="308" spans="1:9" hidden="1" x14ac:dyDescent="0.25">
      <c r="A308" t="s">
        <v>2189</v>
      </c>
      <c r="B308" s="4">
        <v>32</v>
      </c>
      <c r="C308" s="197" t="s">
        <v>2192</v>
      </c>
      <c r="D308" s="197">
        <v>564</v>
      </c>
      <c r="E308" s="6">
        <v>1875807.49</v>
      </c>
      <c r="F308" s="6">
        <f t="shared" si="10"/>
        <v>-1875807.49</v>
      </c>
      <c r="G308" t="s">
        <v>2190</v>
      </c>
      <c r="I308" t="str">
        <f t="shared" si="11"/>
        <v/>
      </c>
    </row>
    <row r="309" spans="1:9" hidden="1" x14ac:dyDescent="0.25">
      <c r="A309" t="s">
        <v>1235</v>
      </c>
      <c r="B309" s="4">
        <v>31</v>
      </c>
      <c r="C309" s="197">
        <v>572</v>
      </c>
      <c r="D309" s="197">
        <v>0</v>
      </c>
      <c r="E309" s="6">
        <v>1869483.51</v>
      </c>
      <c r="F309" s="6">
        <f t="shared" si="10"/>
        <v>-1869483.51</v>
      </c>
      <c r="G309" t="s">
        <v>1236</v>
      </c>
      <c r="I309" t="str">
        <f t="shared" si="11"/>
        <v/>
      </c>
    </row>
    <row r="310" spans="1:9" hidden="1" x14ac:dyDescent="0.25">
      <c r="A310" t="s">
        <v>1492</v>
      </c>
      <c r="B310" s="4">
        <v>31</v>
      </c>
      <c r="C310" s="197">
        <v>977</v>
      </c>
      <c r="D310" s="197">
        <v>0</v>
      </c>
      <c r="E310" s="6">
        <v>1817856.96</v>
      </c>
      <c r="F310" s="6">
        <f t="shared" si="10"/>
        <v>-1817856.96</v>
      </c>
      <c r="G310" t="s">
        <v>1493</v>
      </c>
      <c r="I310" t="str">
        <f t="shared" si="11"/>
        <v/>
      </c>
    </row>
    <row r="311" spans="1:9" hidden="1" x14ac:dyDescent="0.25">
      <c r="A311" t="s">
        <v>8630</v>
      </c>
      <c r="B311" s="4">
        <v>33</v>
      </c>
      <c r="C311" s="197">
        <v>630</v>
      </c>
      <c r="D311" s="197">
        <v>65</v>
      </c>
      <c r="E311" s="6">
        <v>1812912.63</v>
      </c>
      <c r="F311" s="6">
        <f t="shared" si="10"/>
        <v>-1812912.63</v>
      </c>
      <c r="G311" t="s">
        <v>8571</v>
      </c>
      <c r="H311" t="s">
        <v>7671</v>
      </c>
      <c r="I311" t="str">
        <f t="shared" si="11"/>
        <v/>
      </c>
    </row>
    <row r="312" spans="1:9" hidden="1" x14ac:dyDescent="0.25">
      <c r="A312" t="s">
        <v>9660</v>
      </c>
      <c r="B312" s="4">
        <v>33</v>
      </c>
      <c r="C312" s="197">
        <v>850</v>
      </c>
      <c r="D312" s="197">
        <v>97</v>
      </c>
      <c r="E312" s="6">
        <v>1792156.87</v>
      </c>
      <c r="F312" s="6">
        <f t="shared" si="10"/>
        <v>-1792156.87</v>
      </c>
      <c r="G312" t="s">
        <v>9567</v>
      </c>
      <c r="H312" t="s">
        <v>7722</v>
      </c>
      <c r="I312" t="str">
        <f t="shared" si="11"/>
        <v/>
      </c>
    </row>
    <row r="313" spans="1:9" hidden="1" x14ac:dyDescent="0.25">
      <c r="A313" t="s">
        <v>8334</v>
      </c>
      <c r="B313" s="4">
        <v>33</v>
      </c>
      <c r="C313" s="197">
        <v>610</v>
      </c>
      <c r="D313" s="197">
        <v>7</v>
      </c>
      <c r="E313" s="6">
        <v>1772532.22</v>
      </c>
      <c r="F313" s="6">
        <f t="shared" si="10"/>
        <v>-1772532.22</v>
      </c>
      <c r="G313" t="s">
        <v>8323</v>
      </c>
      <c r="H313" t="s">
        <v>7599</v>
      </c>
      <c r="I313" t="str">
        <f t="shared" si="11"/>
        <v/>
      </c>
    </row>
    <row r="314" spans="1:9" hidden="1" x14ac:dyDescent="0.25">
      <c r="A314" t="s">
        <v>9248</v>
      </c>
      <c r="B314" s="4">
        <v>33</v>
      </c>
      <c r="C314" s="197">
        <v>700</v>
      </c>
      <c r="D314" s="197">
        <v>83</v>
      </c>
      <c r="E314" s="6">
        <v>1768213.27</v>
      </c>
      <c r="F314" s="6">
        <f t="shared" si="10"/>
        <v>-1768213.27</v>
      </c>
      <c r="G314" t="s">
        <v>9171</v>
      </c>
      <c r="H314" t="s">
        <v>7698</v>
      </c>
      <c r="I314" t="str">
        <f t="shared" si="11"/>
        <v/>
      </c>
    </row>
    <row r="315" spans="1:9" hidden="1" x14ac:dyDescent="0.25">
      <c r="A315" t="s">
        <v>9799</v>
      </c>
      <c r="B315" s="4">
        <v>34</v>
      </c>
      <c r="C315" s="197">
        <v>40</v>
      </c>
      <c r="D315" s="197">
        <v>402</v>
      </c>
      <c r="E315" s="6">
        <v>1767036.74</v>
      </c>
      <c r="F315" s="6">
        <f t="shared" si="10"/>
        <v>-1767036.74</v>
      </c>
      <c r="G315" t="s">
        <v>11082</v>
      </c>
      <c r="H315" t="s">
        <v>9688</v>
      </c>
      <c r="I315" t="str">
        <f t="shared" si="11"/>
        <v/>
      </c>
    </row>
    <row r="316" spans="1:9" hidden="1" x14ac:dyDescent="0.25">
      <c r="A316" t="s">
        <v>7744</v>
      </c>
      <c r="B316" s="4">
        <v>33</v>
      </c>
      <c r="C316" s="197">
        <v>2</v>
      </c>
      <c r="D316" s="197">
        <v>9</v>
      </c>
      <c r="E316" s="6">
        <v>1753094.97</v>
      </c>
      <c r="F316" s="6">
        <f t="shared" si="10"/>
        <v>-1753094.97</v>
      </c>
      <c r="G316" t="s">
        <v>7729</v>
      </c>
      <c r="H316" t="s">
        <v>7605</v>
      </c>
      <c r="I316" t="str">
        <f t="shared" si="11"/>
        <v/>
      </c>
    </row>
    <row r="317" spans="1:9" hidden="1" x14ac:dyDescent="0.25">
      <c r="A317" t="s">
        <v>7661</v>
      </c>
      <c r="B317" s="4">
        <v>33</v>
      </c>
      <c r="C317" s="197">
        <v>1</v>
      </c>
      <c r="D317" s="197">
        <v>60</v>
      </c>
      <c r="E317" s="6">
        <v>1748938.17</v>
      </c>
      <c r="F317" s="6">
        <f t="shared" si="10"/>
        <v>-1748938.17</v>
      </c>
      <c r="G317" t="s">
        <v>11095</v>
      </c>
      <c r="H317" t="s">
        <v>7662</v>
      </c>
      <c r="I317" t="str">
        <f t="shared" si="11"/>
        <v/>
      </c>
    </row>
    <row r="318" spans="1:9" hidden="1" x14ac:dyDescent="0.25">
      <c r="A318" t="s">
        <v>8342</v>
      </c>
      <c r="B318" s="4">
        <v>33</v>
      </c>
      <c r="C318" s="197">
        <v>610</v>
      </c>
      <c r="D318" s="197">
        <v>14</v>
      </c>
      <c r="E318" s="6">
        <v>1741284.55</v>
      </c>
      <c r="F318" s="6">
        <f t="shared" si="10"/>
        <v>-1741284.55</v>
      </c>
      <c r="G318" t="s">
        <v>8323</v>
      </c>
      <c r="H318" t="s">
        <v>7611</v>
      </c>
      <c r="I318" t="str">
        <f t="shared" si="11"/>
        <v/>
      </c>
    </row>
    <row r="319" spans="1:9" hidden="1" x14ac:dyDescent="0.25">
      <c r="A319" t="s">
        <v>1355</v>
      </c>
      <c r="B319" s="4">
        <v>31</v>
      </c>
      <c r="C319" s="197">
        <v>773</v>
      </c>
      <c r="D319" s="197">
        <v>0</v>
      </c>
      <c r="E319" s="6">
        <v>1738356.12</v>
      </c>
      <c r="F319" s="6">
        <f t="shared" si="10"/>
        <v>-1738356.12</v>
      </c>
      <c r="G319" t="s">
        <v>1356</v>
      </c>
      <c r="I319" t="str">
        <f t="shared" si="11"/>
        <v/>
      </c>
    </row>
    <row r="320" spans="1:9" hidden="1" x14ac:dyDescent="0.25">
      <c r="A320" t="s">
        <v>9165</v>
      </c>
      <c r="B320" s="4">
        <v>33</v>
      </c>
      <c r="C320" s="197">
        <v>695</v>
      </c>
      <c r="D320" s="197">
        <v>97</v>
      </c>
      <c r="E320" s="6">
        <v>1732043.91</v>
      </c>
      <c r="F320" s="6">
        <f t="shared" si="10"/>
        <v>-1732043.91</v>
      </c>
      <c r="G320" t="s">
        <v>9071</v>
      </c>
      <c r="H320" t="s">
        <v>7722</v>
      </c>
      <c r="I320" t="str">
        <f t="shared" si="11"/>
        <v/>
      </c>
    </row>
    <row r="321" spans="1:9" hidden="1" x14ac:dyDescent="0.25">
      <c r="A321" t="s">
        <v>557</v>
      </c>
      <c r="B321" s="4">
        <v>30</v>
      </c>
      <c r="C321" s="197">
        <v>27</v>
      </c>
      <c r="D321" s="197">
        <v>0</v>
      </c>
      <c r="E321" s="6">
        <v>1711212.2</v>
      </c>
      <c r="F321" s="6">
        <f t="shared" si="10"/>
        <v>-1711212.2</v>
      </c>
      <c r="G321" t="s">
        <v>558</v>
      </c>
      <c r="H321" t="s">
        <v>397</v>
      </c>
      <c r="I321" t="str">
        <f t="shared" si="11"/>
        <v/>
      </c>
    </row>
    <row r="322" spans="1:9" hidden="1" x14ac:dyDescent="0.25">
      <c r="A322" t="s">
        <v>7913</v>
      </c>
      <c r="B322" s="4">
        <v>33</v>
      </c>
      <c r="C322" s="197">
        <v>10</v>
      </c>
      <c r="D322" s="197">
        <v>92</v>
      </c>
      <c r="E322" s="6">
        <v>1706994.09</v>
      </c>
      <c r="F322" s="6">
        <f t="shared" si="10"/>
        <v>-1706994.09</v>
      </c>
      <c r="G322" t="s">
        <v>7828</v>
      </c>
      <c r="H322" t="s">
        <v>7710</v>
      </c>
      <c r="I322" t="str">
        <f t="shared" si="11"/>
        <v/>
      </c>
    </row>
    <row r="323" spans="1:9" hidden="1" x14ac:dyDescent="0.25">
      <c r="A323" t="s">
        <v>9214</v>
      </c>
      <c r="B323" s="4">
        <v>33</v>
      </c>
      <c r="C323" s="197">
        <v>700</v>
      </c>
      <c r="D323" s="197">
        <v>45</v>
      </c>
      <c r="E323" s="6">
        <v>1698055.83</v>
      </c>
      <c r="F323" s="6">
        <f t="shared" si="10"/>
        <v>-1698055.83</v>
      </c>
      <c r="G323" t="s">
        <v>9171</v>
      </c>
      <c r="H323" t="s">
        <v>7647</v>
      </c>
      <c r="I323" t="str">
        <f t="shared" si="11"/>
        <v/>
      </c>
    </row>
    <row r="324" spans="1:9" hidden="1" x14ac:dyDescent="0.25">
      <c r="A324" t="s">
        <v>1092</v>
      </c>
      <c r="B324" s="4">
        <v>31</v>
      </c>
      <c r="C324" s="197">
        <v>261</v>
      </c>
      <c r="D324" s="197">
        <v>0</v>
      </c>
      <c r="E324" s="6">
        <v>1696720.18</v>
      </c>
      <c r="F324" s="6">
        <f t="shared" si="10"/>
        <v>-1696720.18</v>
      </c>
      <c r="G324" t="s">
        <v>1093</v>
      </c>
      <c r="I324" t="str">
        <f t="shared" si="11"/>
        <v/>
      </c>
    </row>
    <row r="325" spans="1:9" hidden="1" x14ac:dyDescent="0.25">
      <c r="A325" t="s">
        <v>1146</v>
      </c>
      <c r="B325" s="4">
        <v>31</v>
      </c>
      <c r="C325" s="197">
        <v>290</v>
      </c>
      <c r="D325" s="197">
        <v>0</v>
      </c>
      <c r="E325" s="6">
        <v>1671900.47</v>
      </c>
      <c r="F325" s="6">
        <f t="shared" si="10"/>
        <v>-1671900.47</v>
      </c>
      <c r="G325" t="s">
        <v>1147</v>
      </c>
      <c r="I325" t="str">
        <f t="shared" si="11"/>
        <v/>
      </c>
    </row>
    <row r="326" spans="1:9" hidden="1" x14ac:dyDescent="0.25">
      <c r="A326" t="s">
        <v>9198</v>
      </c>
      <c r="B326" s="4">
        <v>33</v>
      </c>
      <c r="C326" s="197">
        <v>700</v>
      </c>
      <c r="D326" s="197">
        <v>25</v>
      </c>
      <c r="E326" s="6">
        <v>1633475.93</v>
      </c>
      <c r="F326" s="6">
        <f t="shared" si="10"/>
        <v>-1633475.93</v>
      </c>
      <c r="G326" t="s">
        <v>9171</v>
      </c>
      <c r="H326" t="s">
        <v>7623</v>
      </c>
      <c r="I326" t="str">
        <f t="shared" si="11"/>
        <v/>
      </c>
    </row>
    <row r="327" spans="1:9" hidden="1" x14ac:dyDescent="0.25">
      <c r="A327" t="s">
        <v>7887</v>
      </c>
      <c r="B327" s="4">
        <v>33</v>
      </c>
      <c r="C327" s="197">
        <v>10</v>
      </c>
      <c r="D327" s="197">
        <v>65</v>
      </c>
      <c r="E327" s="6">
        <v>1626112.05</v>
      </c>
      <c r="F327" s="6">
        <f t="shared" si="10"/>
        <v>-1626112.05</v>
      </c>
      <c r="G327" t="s">
        <v>7828</v>
      </c>
      <c r="H327" t="s">
        <v>7671</v>
      </c>
      <c r="I327" t="str">
        <f t="shared" si="11"/>
        <v/>
      </c>
    </row>
    <row r="328" spans="1:9" hidden="1" x14ac:dyDescent="0.25">
      <c r="A328" t="s">
        <v>8142</v>
      </c>
      <c r="B328" s="4">
        <v>33</v>
      </c>
      <c r="C328" s="197">
        <v>40</v>
      </c>
      <c r="D328" s="197">
        <v>11</v>
      </c>
      <c r="E328" s="6">
        <v>1612430.55</v>
      </c>
      <c r="F328" s="6">
        <f t="shared" si="10"/>
        <v>-1612430.55</v>
      </c>
      <c r="G328" t="s">
        <v>11089</v>
      </c>
      <c r="H328" t="s">
        <v>7608</v>
      </c>
      <c r="I328" t="str">
        <f t="shared" si="11"/>
        <v/>
      </c>
    </row>
    <row r="329" spans="1:9" hidden="1" x14ac:dyDescent="0.25">
      <c r="A329" t="s">
        <v>9266</v>
      </c>
      <c r="B329" s="4">
        <v>33</v>
      </c>
      <c r="C329" s="197">
        <v>700</v>
      </c>
      <c r="D329" s="197">
        <v>98</v>
      </c>
      <c r="E329" s="6">
        <v>1610233</v>
      </c>
      <c r="F329" s="6">
        <f t="shared" si="10"/>
        <v>-1610233</v>
      </c>
      <c r="G329" t="s">
        <v>9171</v>
      </c>
      <c r="H329" t="s">
        <v>7725</v>
      </c>
      <c r="I329" t="str">
        <f t="shared" si="11"/>
        <v/>
      </c>
    </row>
    <row r="330" spans="1:9" hidden="1" x14ac:dyDescent="0.25">
      <c r="A330" t="s">
        <v>8590</v>
      </c>
      <c r="B330" s="4">
        <v>33</v>
      </c>
      <c r="C330" s="197">
        <v>630</v>
      </c>
      <c r="D330" s="197">
        <v>14</v>
      </c>
      <c r="E330" s="6">
        <v>1584400.5</v>
      </c>
      <c r="F330" s="6">
        <f t="shared" si="10"/>
        <v>-1584400.5</v>
      </c>
      <c r="G330" t="s">
        <v>8571</v>
      </c>
      <c r="H330" t="s">
        <v>7611</v>
      </c>
      <c r="I330" t="str">
        <f t="shared" si="11"/>
        <v/>
      </c>
    </row>
    <row r="331" spans="1:9" hidden="1" x14ac:dyDescent="0.25">
      <c r="A331" t="s">
        <v>9204</v>
      </c>
      <c r="B331" s="4">
        <v>33</v>
      </c>
      <c r="C331" s="197">
        <v>700</v>
      </c>
      <c r="D331" s="197">
        <v>33</v>
      </c>
      <c r="E331" s="6">
        <v>1583166.38</v>
      </c>
      <c r="F331" s="6">
        <f t="shared" si="10"/>
        <v>-1583166.38</v>
      </c>
      <c r="G331" t="s">
        <v>9171</v>
      </c>
      <c r="H331" t="s">
        <v>7632</v>
      </c>
      <c r="I331" t="str">
        <f t="shared" si="11"/>
        <v/>
      </c>
    </row>
    <row r="332" spans="1:9" hidden="1" x14ac:dyDescent="0.25">
      <c r="A332" t="s">
        <v>7879</v>
      </c>
      <c r="B332" s="4">
        <v>33</v>
      </c>
      <c r="C332" s="197">
        <v>10</v>
      </c>
      <c r="D332" s="197">
        <v>59</v>
      </c>
      <c r="E332" s="6">
        <v>1564398.64</v>
      </c>
      <c r="F332" s="6">
        <f t="shared" si="10"/>
        <v>-1564398.64</v>
      </c>
      <c r="G332" t="s">
        <v>7828</v>
      </c>
      <c r="H332" t="s">
        <v>7659</v>
      </c>
      <c r="I332" t="str">
        <f t="shared" si="11"/>
        <v/>
      </c>
    </row>
    <row r="333" spans="1:9" hidden="1" x14ac:dyDescent="0.25">
      <c r="A333" t="s">
        <v>8412</v>
      </c>
      <c r="B333" s="4">
        <v>33</v>
      </c>
      <c r="C333" s="197">
        <v>610</v>
      </c>
      <c r="D333" s="197">
        <v>94</v>
      </c>
      <c r="E333" s="6">
        <v>1549671.93</v>
      </c>
      <c r="F333" s="6">
        <f t="shared" si="10"/>
        <v>-1549671.93</v>
      </c>
      <c r="G333" t="s">
        <v>8323</v>
      </c>
      <c r="H333" t="s">
        <v>7716</v>
      </c>
      <c r="I333" t="str">
        <f t="shared" si="11"/>
        <v/>
      </c>
    </row>
    <row r="334" spans="1:9" hidden="1" x14ac:dyDescent="0.25">
      <c r="A334" t="s">
        <v>8196</v>
      </c>
      <c r="B334" s="4">
        <v>33</v>
      </c>
      <c r="C334" s="197">
        <v>40</v>
      </c>
      <c r="D334" s="197">
        <v>79</v>
      </c>
      <c r="E334" s="6">
        <v>1499040.35</v>
      </c>
      <c r="F334" s="6">
        <f t="shared" si="10"/>
        <v>-1499040.35</v>
      </c>
      <c r="G334" t="s">
        <v>11089</v>
      </c>
      <c r="H334" t="s">
        <v>7689</v>
      </c>
      <c r="I334" t="str">
        <f t="shared" si="11"/>
        <v/>
      </c>
    </row>
    <row r="335" spans="1:9" hidden="1" x14ac:dyDescent="0.25">
      <c r="A335" t="s">
        <v>9614</v>
      </c>
      <c r="B335" s="4">
        <v>33</v>
      </c>
      <c r="C335" s="197">
        <v>850</v>
      </c>
      <c r="D335" s="197">
        <v>48</v>
      </c>
      <c r="E335" s="6">
        <v>1497815.95</v>
      </c>
      <c r="F335" s="6">
        <f t="shared" si="10"/>
        <v>-1497815.95</v>
      </c>
      <c r="G335" t="s">
        <v>9567</v>
      </c>
      <c r="H335" t="s">
        <v>7653</v>
      </c>
      <c r="I335" t="str">
        <f t="shared" si="11"/>
        <v/>
      </c>
    </row>
    <row r="336" spans="1:9" hidden="1" x14ac:dyDescent="0.25">
      <c r="A336" t="s">
        <v>8418</v>
      </c>
      <c r="B336" s="4">
        <v>33</v>
      </c>
      <c r="C336" s="197">
        <v>610</v>
      </c>
      <c r="D336" s="197">
        <v>98</v>
      </c>
      <c r="E336" s="6">
        <v>1494389.43</v>
      </c>
      <c r="F336" s="6">
        <f t="shared" si="10"/>
        <v>-1494389.43</v>
      </c>
      <c r="G336" t="s">
        <v>8323</v>
      </c>
      <c r="H336" t="s">
        <v>7725</v>
      </c>
      <c r="I336" t="str">
        <f t="shared" si="11"/>
        <v/>
      </c>
    </row>
    <row r="337" spans="1:9" hidden="1" x14ac:dyDescent="0.25">
      <c r="A337" t="s">
        <v>7812</v>
      </c>
      <c r="B337" s="4">
        <v>33</v>
      </c>
      <c r="C337" s="197">
        <v>2</v>
      </c>
      <c r="D337" s="197">
        <v>90</v>
      </c>
      <c r="E337" s="6">
        <v>1493086.66</v>
      </c>
      <c r="F337" s="6">
        <f t="shared" si="10"/>
        <v>-1493086.66</v>
      </c>
      <c r="G337" t="s">
        <v>7729</v>
      </c>
      <c r="H337" t="s">
        <v>7707</v>
      </c>
      <c r="I337" t="str">
        <f t="shared" si="11"/>
        <v/>
      </c>
    </row>
    <row r="338" spans="1:9" hidden="1" x14ac:dyDescent="0.25">
      <c r="A338" t="s">
        <v>8404</v>
      </c>
      <c r="B338" s="4">
        <v>33</v>
      </c>
      <c r="C338" s="197">
        <v>610</v>
      </c>
      <c r="D338" s="197">
        <v>89</v>
      </c>
      <c r="E338" s="6">
        <v>1490400.63</v>
      </c>
      <c r="F338" s="6">
        <f t="shared" si="10"/>
        <v>-1490400.63</v>
      </c>
      <c r="G338" t="s">
        <v>8323</v>
      </c>
      <c r="H338" t="s">
        <v>7704</v>
      </c>
      <c r="I338" t="str">
        <f t="shared" si="11"/>
        <v/>
      </c>
    </row>
    <row r="339" spans="1:9" hidden="1" x14ac:dyDescent="0.25">
      <c r="A339" t="s">
        <v>1372</v>
      </c>
      <c r="B339" s="4">
        <v>31</v>
      </c>
      <c r="C339" s="197">
        <v>782</v>
      </c>
      <c r="D339" s="197">
        <v>0</v>
      </c>
      <c r="E339" s="6">
        <v>1489493.46</v>
      </c>
      <c r="F339" s="6">
        <f t="shared" si="10"/>
        <v>-1489493.46</v>
      </c>
      <c r="G339" t="s">
        <v>1373</v>
      </c>
      <c r="I339" t="str">
        <f t="shared" si="11"/>
        <v/>
      </c>
    </row>
    <row r="340" spans="1:9" hidden="1" x14ac:dyDescent="0.25">
      <c r="A340" t="s">
        <v>1007</v>
      </c>
      <c r="B340" s="4">
        <v>31</v>
      </c>
      <c r="C340" s="197">
        <v>228</v>
      </c>
      <c r="D340" s="197">
        <v>0</v>
      </c>
      <c r="E340" s="6">
        <v>1453494.01</v>
      </c>
      <c r="F340" s="6">
        <f t="shared" si="10"/>
        <v>-1453494.01</v>
      </c>
      <c r="G340" t="s">
        <v>1008</v>
      </c>
      <c r="I340" t="str">
        <f t="shared" si="11"/>
        <v/>
      </c>
    </row>
    <row r="341" spans="1:9" hidden="1" x14ac:dyDescent="0.25">
      <c r="A341" t="s">
        <v>9829</v>
      </c>
      <c r="B341" s="4">
        <v>34</v>
      </c>
      <c r="C341" s="197">
        <v>610</v>
      </c>
      <c r="D341" s="197">
        <v>205</v>
      </c>
      <c r="E341" s="6">
        <v>1449567.6</v>
      </c>
      <c r="F341" s="6">
        <f t="shared" ref="F341:F404" si="12">IF(B341=10,E341,-E341)</f>
        <v>-1449567.6</v>
      </c>
      <c r="G341" t="s">
        <v>8323</v>
      </c>
      <c r="H341" t="s">
        <v>9670</v>
      </c>
      <c r="I341" t="str">
        <f t="shared" ref="I341:I404" si="13">IF(ISNA(MATCH(A341,OldAcctNum,))=TRUE,A341,"")</f>
        <v/>
      </c>
    </row>
    <row r="342" spans="1:9" hidden="1" x14ac:dyDescent="0.25">
      <c r="A342" t="s">
        <v>1241</v>
      </c>
      <c r="B342" s="4">
        <v>31</v>
      </c>
      <c r="C342" s="197">
        <v>574</v>
      </c>
      <c r="D342" s="197">
        <v>0</v>
      </c>
      <c r="E342" s="6">
        <v>1440762.97</v>
      </c>
      <c r="F342" s="6">
        <f t="shared" si="12"/>
        <v>-1440762.97</v>
      </c>
      <c r="G342" t="s">
        <v>1242</v>
      </c>
      <c r="I342" t="str">
        <f t="shared" si="13"/>
        <v/>
      </c>
    </row>
    <row r="343" spans="1:9" hidden="1" x14ac:dyDescent="0.25">
      <c r="A343" t="s">
        <v>936</v>
      </c>
      <c r="B343" s="4">
        <v>31</v>
      </c>
      <c r="C343" s="197">
        <v>204</v>
      </c>
      <c r="D343" s="197">
        <v>0</v>
      </c>
      <c r="E343" s="6">
        <v>1430440.53</v>
      </c>
      <c r="F343" s="6">
        <f t="shared" si="12"/>
        <v>-1430440.53</v>
      </c>
      <c r="G343" t="s">
        <v>937</v>
      </c>
      <c r="I343" t="str">
        <f t="shared" si="13"/>
        <v/>
      </c>
    </row>
    <row r="344" spans="1:9" hidden="1" x14ac:dyDescent="0.25">
      <c r="A344" t="s">
        <v>8202</v>
      </c>
      <c r="B344" s="4">
        <v>33</v>
      </c>
      <c r="C344" s="197">
        <v>40</v>
      </c>
      <c r="D344" s="197">
        <v>83</v>
      </c>
      <c r="E344" s="6">
        <v>1424431.28</v>
      </c>
      <c r="F344" s="6">
        <f t="shared" si="12"/>
        <v>-1424431.28</v>
      </c>
      <c r="G344" t="s">
        <v>11089</v>
      </c>
      <c r="H344" t="s">
        <v>7698</v>
      </c>
      <c r="I344" t="str">
        <f t="shared" si="13"/>
        <v/>
      </c>
    </row>
    <row r="345" spans="1:9" hidden="1" x14ac:dyDescent="0.25">
      <c r="A345" t="s">
        <v>8414</v>
      </c>
      <c r="B345" s="4">
        <v>33</v>
      </c>
      <c r="C345" s="197">
        <v>610</v>
      </c>
      <c r="D345" s="197">
        <v>95</v>
      </c>
      <c r="E345" s="6">
        <v>1421018.03</v>
      </c>
      <c r="F345" s="6">
        <f t="shared" si="12"/>
        <v>-1421018.03</v>
      </c>
      <c r="G345" t="s">
        <v>8323</v>
      </c>
      <c r="H345" t="s">
        <v>7719</v>
      </c>
      <c r="I345" t="str">
        <f t="shared" si="13"/>
        <v/>
      </c>
    </row>
    <row r="346" spans="1:9" hidden="1" x14ac:dyDescent="0.25">
      <c r="A346" t="s">
        <v>8410</v>
      </c>
      <c r="B346" s="4">
        <v>33</v>
      </c>
      <c r="C346" s="197">
        <v>610</v>
      </c>
      <c r="D346" s="197">
        <v>93</v>
      </c>
      <c r="E346" s="6">
        <v>1417408.98</v>
      </c>
      <c r="F346" s="6">
        <f t="shared" si="12"/>
        <v>-1417408.98</v>
      </c>
      <c r="G346" t="s">
        <v>8323</v>
      </c>
      <c r="H346" t="s">
        <v>7713</v>
      </c>
      <c r="I346" t="str">
        <f t="shared" si="13"/>
        <v/>
      </c>
    </row>
    <row r="347" spans="1:9" hidden="1" x14ac:dyDescent="0.25">
      <c r="A347" t="s">
        <v>1113</v>
      </c>
      <c r="B347" s="4">
        <v>31</v>
      </c>
      <c r="C347" s="197">
        <v>268</v>
      </c>
      <c r="D347" s="197">
        <v>0</v>
      </c>
      <c r="E347" s="6">
        <v>1392944.84</v>
      </c>
      <c r="F347" s="6">
        <f t="shared" si="12"/>
        <v>-1392944.84</v>
      </c>
      <c r="G347" t="s">
        <v>1114</v>
      </c>
      <c r="I347" t="str">
        <f t="shared" si="13"/>
        <v/>
      </c>
    </row>
    <row r="348" spans="1:9" hidden="1" x14ac:dyDescent="0.25">
      <c r="A348" t="s">
        <v>8134</v>
      </c>
      <c r="B348" s="4">
        <v>33</v>
      </c>
      <c r="C348" s="197">
        <v>40</v>
      </c>
      <c r="D348" s="197">
        <v>6</v>
      </c>
      <c r="E348" s="6">
        <v>1377820.2</v>
      </c>
      <c r="F348" s="6">
        <f t="shared" si="12"/>
        <v>-1377820.2</v>
      </c>
      <c r="G348" t="s">
        <v>11089</v>
      </c>
      <c r="H348" t="s">
        <v>7596</v>
      </c>
      <c r="I348" t="str">
        <f t="shared" si="13"/>
        <v/>
      </c>
    </row>
    <row r="349" spans="1:9" hidden="1" x14ac:dyDescent="0.25">
      <c r="A349" t="s">
        <v>9374</v>
      </c>
      <c r="B349" s="4">
        <v>33</v>
      </c>
      <c r="C349" s="197">
        <v>750</v>
      </c>
      <c r="D349" s="197">
        <v>4</v>
      </c>
      <c r="E349" s="6">
        <v>1376000</v>
      </c>
      <c r="F349" s="6">
        <f t="shared" si="12"/>
        <v>-1376000</v>
      </c>
      <c r="G349" t="s">
        <v>11086</v>
      </c>
      <c r="H349" t="s">
        <v>7590</v>
      </c>
      <c r="I349" t="str">
        <f t="shared" si="13"/>
        <v/>
      </c>
    </row>
    <row r="350" spans="1:9" hidden="1" x14ac:dyDescent="0.25">
      <c r="A350" t="s">
        <v>1027</v>
      </c>
      <c r="B350" s="4">
        <v>31</v>
      </c>
      <c r="C350" s="197">
        <v>236</v>
      </c>
      <c r="D350" s="197">
        <v>0</v>
      </c>
      <c r="E350" s="6">
        <v>1375196.46</v>
      </c>
      <c r="F350" s="6">
        <f t="shared" si="12"/>
        <v>-1375196.46</v>
      </c>
      <c r="G350" t="s">
        <v>1028</v>
      </c>
      <c r="I350" t="str">
        <f t="shared" si="13"/>
        <v/>
      </c>
    </row>
    <row r="351" spans="1:9" hidden="1" x14ac:dyDescent="0.25">
      <c r="A351" t="s">
        <v>9572</v>
      </c>
      <c r="B351" s="4">
        <v>33</v>
      </c>
      <c r="C351" s="197">
        <v>850</v>
      </c>
      <c r="D351" s="197">
        <v>4</v>
      </c>
      <c r="E351" s="6">
        <v>1372004.62</v>
      </c>
      <c r="F351" s="6">
        <f t="shared" si="12"/>
        <v>-1372004.62</v>
      </c>
      <c r="G351" t="s">
        <v>9567</v>
      </c>
      <c r="H351" t="s">
        <v>7590</v>
      </c>
      <c r="I351" t="str">
        <f t="shared" si="13"/>
        <v/>
      </c>
    </row>
    <row r="352" spans="1:9" hidden="1" x14ac:dyDescent="0.25">
      <c r="A352" t="s">
        <v>7784</v>
      </c>
      <c r="B352" s="4">
        <v>33</v>
      </c>
      <c r="C352" s="197">
        <v>2</v>
      </c>
      <c r="D352" s="197">
        <v>62</v>
      </c>
      <c r="E352" s="6">
        <v>1365699.65</v>
      </c>
      <c r="F352" s="6">
        <f t="shared" si="12"/>
        <v>-1365699.65</v>
      </c>
      <c r="G352" t="s">
        <v>7729</v>
      </c>
      <c r="H352" t="s">
        <v>7665</v>
      </c>
      <c r="I352" t="str">
        <f t="shared" si="13"/>
        <v/>
      </c>
    </row>
    <row r="353" spans="1:9" hidden="1" x14ac:dyDescent="0.25">
      <c r="A353" t="s">
        <v>8178</v>
      </c>
      <c r="B353" s="4">
        <v>33</v>
      </c>
      <c r="C353" s="197">
        <v>40</v>
      </c>
      <c r="D353" s="197">
        <v>60</v>
      </c>
      <c r="E353" s="6">
        <v>1365034.09</v>
      </c>
      <c r="F353" s="6">
        <f t="shared" si="12"/>
        <v>-1365034.09</v>
      </c>
      <c r="G353" t="s">
        <v>11089</v>
      </c>
      <c r="H353" t="s">
        <v>7662</v>
      </c>
      <c r="I353" t="str">
        <f t="shared" si="13"/>
        <v/>
      </c>
    </row>
    <row r="354" spans="1:9" hidden="1" x14ac:dyDescent="0.25">
      <c r="A354" t="s">
        <v>9588</v>
      </c>
      <c r="B354" s="4">
        <v>33</v>
      </c>
      <c r="C354" s="197">
        <v>850</v>
      </c>
      <c r="D354" s="197">
        <v>17</v>
      </c>
      <c r="E354" s="6">
        <v>1361948.13</v>
      </c>
      <c r="F354" s="6">
        <f t="shared" si="12"/>
        <v>-1361948.13</v>
      </c>
      <c r="G354" t="s">
        <v>9567</v>
      </c>
      <c r="H354" t="s">
        <v>7614</v>
      </c>
      <c r="I354" t="str">
        <f t="shared" si="13"/>
        <v/>
      </c>
    </row>
    <row r="355" spans="1:9" hidden="1" x14ac:dyDescent="0.25">
      <c r="A355" t="s">
        <v>8582</v>
      </c>
      <c r="B355" s="4">
        <v>33</v>
      </c>
      <c r="C355" s="197">
        <v>630</v>
      </c>
      <c r="D355" s="197">
        <v>7</v>
      </c>
      <c r="E355" s="6">
        <v>1335226.19</v>
      </c>
      <c r="F355" s="6">
        <f t="shared" si="12"/>
        <v>-1335226.19</v>
      </c>
      <c r="G355" t="s">
        <v>8571</v>
      </c>
      <c r="H355" t="s">
        <v>7599</v>
      </c>
      <c r="I355" t="str">
        <f t="shared" si="13"/>
        <v/>
      </c>
    </row>
    <row r="356" spans="1:9" hidden="1" x14ac:dyDescent="0.25">
      <c r="A356" t="s">
        <v>8317</v>
      </c>
      <c r="B356" s="4">
        <v>33</v>
      </c>
      <c r="C356" s="197">
        <v>200</v>
      </c>
      <c r="D356" s="197">
        <v>97</v>
      </c>
      <c r="E356" s="6">
        <v>1332743.55</v>
      </c>
      <c r="F356" s="6">
        <f t="shared" si="12"/>
        <v>-1332743.55</v>
      </c>
      <c r="G356" t="s">
        <v>8224</v>
      </c>
      <c r="H356" t="s">
        <v>7722</v>
      </c>
      <c r="I356" t="str">
        <f t="shared" si="13"/>
        <v/>
      </c>
    </row>
    <row r="357" spans="1:9" hidden="1" x14ac:dyDescent="0.25">
      <c r="A357" t="s">
        <v>8166</v>
      </c>
      <c r="B357" s="4">
        <v>33</v>
      </c>
      <c r="C357" s="197">
        <v>40</v>
      </c>
      <c r="D357" s="197">
        <v>44</v>
      </c>
      <c r="E357" s="6">
        <v>1325290.92</v>
      </c>
      <c r="F357" s="6">
        <f t="shared" si="12"/>
        <v>-1325290.92</v>
      </c>
      <c r="G357" t="s">
        <v>11089</v>
      </c>
      <c r="H357" t="s">
        <v>7644</v>
      </c>
      <c r="I357" t="str">
        <f t="shared" si="13"/>
        <v/>
      </c>
    </row>
    <row r="358" spans="1:9" hidden="1" x14ac:dyDescent="0.25">
      <c r="A358" t="s">
        <v>7706</v>
      </c>
      <c r="B358" s="4">
        <v>33</v>
      </c>
      <c r="C358" s="197">
        <v>1</v>
      </c>
      <c r="D358" s="197">
        <v>90</v>
      </c>
      <c r="E358" s="6">
        <v>1317045.5900000001</v>
      </c>
      <c r="F358" s="6">
        <f t="shared" si="12"/>
        <v>-1317045.5900000001</v>
      </c>
      <c r="G358" t="s">
        <v>11095</v>
      </c>
      <c r="H358" t="s">
        <v>7707</v>
      </c>
      <c r="I358" t="str">
        <f t="shared" si="13"/>
        <v/>
      </c>
    </row>
    <row r="359" spans="1:9" hidden="1" x14ac:dyDescent="0.25">
      <c r="A359" t="s">
        <v>1489</v>
      </c>
      <c r="B359" s="4">
        <v>31</v>
      </c>
      <c r="C359" s="197">
        <v>976</v>
      </c>
      <c r="D359" s="197">
        <v>0</v>
      </c>
      <c r="E359" s="6">
        <v>1314378.06</v>
      </c>
      <c r="F359" s="6">
        <f t="shared" si="12"/>
        <v>-1314378.06</v>
      </c>
      <c r="G359" t="s">
        <v>1490</v>
      </c>
      <c r="I359" t="str">
        <f t="shared" si="13"/>
        <v/>
      </c>
    </row>
    <row r="360" spans="1:9" hidden="1" x14ac:dyDescent="0.25">
      <c r="A360" t="s">
        <v>403</v>
      </c>
      <c r="B360" s="4">
        <v>30</v>
      </c>
      <c r="C360" s="197">
        <v>25</v>
      </c>
      <c r="D360" s="197">
        <v>121</v>
      </c>
      <c r="E360" s="6">
        <v>1302434.92</v>
      </c>
      <c r="F360" s="6">
        <f t="shared" si="12"/>
        <v>-1302434.92</v>
      </c>
      <c r="G360" t="s">
        <v>404</v>
      </c>
      <c r="I360" t="str">
        <f t="shared" si="13"/>
        <v/>
      </c>
    </row>
    <row r="361" spans="1:9" hidden="1" x14ac:dyDescent="0.25">
      <c r="A361" t="s">
        <v>9186</v>
      </c>
      <c r="B361" s="4">
        <v>33</v>
      </c>
      <c r="C361" s="197">
        <v>700</v>
      </c>
      <c r="D361" s="197">
        <v>9</v>
      </c>
      <c r="E361" s="6">
        <v>1287805.6000000001</v>
      </c>
      <c r="F361" s="6">
        <f t="shared" si="12"/>
        <v>-1287805.6000000001</v>
      </c>
      <c r="G361" t="s">
        <v>9171</v>
      </c>
      <c r="H361" t="s">
        <v>7605</v>
      </c>
      <c r="I361" t="str">
        <f t="shared" si="13"/>
        <v/>
      </c>
    </row>
    <row r="362" spans="1:9" hidden="1" x14ac:dyDescent="0.25">
      <c r="A362" t="s">
        <v>1486</v>
      </c>
      <c r="B362" s="4">
        <v>31</v>
      </c>
      <c r="C362" s="197">
        <v>975</v>
      </c>
      <c r="D362" s="197">
        <v>0</v>
      </c>
      <c r="E362" s="6">
        <v>1285401.6399999999</v>
      </c>
      <c r="F362" s="6">
        <f t="shared" si="12"/>
        <v>-1285401.6399999999</v>
      </c>
      <c r="G362" t="s">
        <v>1487</v>
      </c>
      <c r="I362" t="str">
        <f t="shared" si="13"/>
        <v/>
      </c>
    </row>
    <row r="363" spans="1:9" hidden="1" x14ac:dyDescent="0.25">
      <c r="A363" t="s">
        <v>9731</v>
      </c>
      <c r="B363" s="4">
        <v>34</v>
      </c>
      <c r="C363" s="197">
        <v>10</v>
      </c>
      <c r="D363" s="197">
        <v>216</v>
      </c>
      <c r="E363" s="6">
        <v>1282772.8</v>
      </c>
      <c r="F363" s="6">
        <f t="shared" si="12"/>
        <v>-1282772.8</v>
      </c>
      <c r="G363" t="s">
        <v>11080</v>
      </c>
      <c r="H363" t="s">
        <v>9682</v>
      </c>
      <c r="I363" t="str">
        <f t="shared" si="13"/>
        <v/>
      </c>
    </row>
    <row r="364" spans="1:9" hidden="1" x14ac:dyDescent="0.25">
      <c r="A364" t="s">
        <v>10099</v>
      </c>
      <c r="B364" s="4">
        <v>34</v>
      </c>
      <c r="C364" s="197">
        <v>850</v>
      </c>
      <c r="D364" s="197">
        <v>213</v>
      </c>
      <c r="E364" s="6">
        <v>1282478.02</v>
      </c>
      <c r="F364" s="6">
        <f t="shared" si="12"/>
        <v>-1282478.02</v>
      </c>
      <c r="G364" t="s">
        <v>9567</v>
      </c>
      <c r="H364" t="s">
        <v>9676</v>
      </c>
      <c r="I364" t="str">
        <f t="shared" si="13"/>
        <v/>
      </c>
    </row>
    <row r="365" spans="1:9" hidden="1" x14ac:dyDescent="0.25">
      <c r="A365" t="s">
        <v>1089</v>
      </c>
      <c r="B365" s="4">
        <v>31</v>
      </c>
      <c r="C365" s="197">
        <v>259</v>
      </c>
      <c r="D365" s="197">
        <v>0</v>
      </c>
      <c r="E365" s="6">
        <v>1278305.79</v>
      </c>
      <c r="F365" s="6">
        <f t="shared" si="12"/>
        <v>-1278305.79</v>
      </c>
      <c r="G365" t="s">
        <v>1090</v>
      </c>
      <c r="I365" t="str">
        <f t="shared" si="13"/>
        <v/>
      </c>
    </row>
    <row r="366" spans="1:9" hidden="1" x14ac:dyDescent="0.25">
      <c r="A366" t="s">
        <v>7883</v>
      </c>
      <c r="B366" s="4">
        <v>33</v>
      </c>
      <c r="C366" s="197">
        <v>10</v>
      </c>
      <c r="D366" s="197">
        <v>62</v>
      </c>
      <c r="E366" s="6">
        <v>1266201.96</v>
      </c>
      <c r="F366" s="6">
        <f t="shared" si="12"/>
        <v>-1266201.96</v>
      </c>
      <c r="G366" t="s">
        <v>7828</v>
      </c>
      <c r="H366" t="s">
        <v>7665</v>
      </c>
      <c r="I366" t="str">
        <f t="shared" si="13"/>
        <v/>
      </c>
    </row>
    <row r="367" spans="1:9" hidden="1" x14ac:dyDescent="0.25">
      <c r="A367" t="s">
        <v>1054</v>
      </c>
      <c r="B367" s="4">
        <v>31</v>
      </c>
      <c r="C367" s="197">
        <v>245</v>
      </c>
      <c r="D367" s="197">
        <v>0</v>
      </c>
      <c r="E367" s="6">
        <v>1249516.01</v>
      </c>
      <c r="F367" s="6">
        <f t="shared" si="12"/>
        <v>-1249516.01</v>
      </c>
      <c r="G367" t="s">
        <v>1055</v>
      </c>
      <c r="I367" t="str">
        <f t="shared" si="13"/>
        <v/>
      </c>
    </row>
    <row r="368" spans="1:9" hidden="1" x14ac:dyDescent="0.25">
      <c r="A368" t="s">
        <v>7847</v>
      </c>
      <c r="B368" s="4">
        <v>33</v>
      </c>
      <c r="C368" s="197">
        <v>10</v>
      </c>
      <c r="D368" s="197">
        <v>14</v>
      </c>
      <c r="E368" s="6">
        <v>1241885.02</v>
      </c>
      <c r="F368" s="6">
        <f t="shared" si="12"/>
        <v>-1241885.02</v>
      </c>
      <c r="G368" t="s">
        <v>7828</v>
      </c>
      <c r="H368" t="s">
        <v>7611</v>
      </c>
      <c r="I368" t="str">
        <f t="shared" si="13"/>
        <v/>
      </c>
    </row>
    <row r="369" spans="1:9" hidden="1" x14ac:dyDescent="0.25">
      <c r="A369" t="s">
        <v>1039</v>
      </c>
      <c r="B369" s="4">
        <v>31</v>
      </c>
      <c r="C369" s="197">
        <v>240</v>
      </c>
      <c r="D369" s="197">
        <v>0</v>
      </c>
      <c r="E369" s="6">
        <v>1226113.6200000001</v>
      </c>
      <c r="F369" s="6">
        <f t="shared" si="12"/>
        <v>-1226113.6200000001</v>
      </c>
      <c r="G369" t="s">
        <v>1040</v>
      </c>
      <c r="I369" t="str">
        <f t="shared" si="13"/>
        <v/>
      </c>
    </row>
    <row r="370" spans="1:9" hidden="1" x14ac:dyDescent="0.25">
      <c r="A370" t="s">
        <v>8126</v>
      </c>
      <c r="B370" s="4">
        <v>33</v>
      </c>
      <c r="C370" s="197">
        <v>40</v>
      </c>
      <c r="D370" s="197">
        <v>2</v>
      </c>
      <c r="E370" s="6">
        <v>1213962.24</v>
      </c>
      <c r="F370" s="6">
        <f t="shared" si="12"/>
        <v>-1213962.24</v>
      </c>
      <c r="G370" t="s">
        <v>11089</v>
      </c>
      <c r="H370" t="s">
        <v>7584</v>
      </c>
      <c r="I370" t="str">
        <f t="shared" si="13"/>
        <v/>
      </c>
    </row>
    <row r="371" spans="1:9" hidden="1" x14ac:dyDescent="0.25">
      <c r="A371" t="s">
        <v>1416</v>
      </c>
      <c r="B371" s="4">
        <v>31</v>
      </c>
      <c r="C371" s="197">
        <v>948</v>
      </c>
      <c r="D371" s="197">
        <v>0</v>
      </c>
      <c r="E371" s="6">
        <v>1213557.57</v>
      </c>
      <c r="F371" s="6">
        <f t="shared" si="12"/>
        <v>-1213557.57</v>
      </c>
      <c r="G371" t="s">
        <v>1417</v>
      </c>
      <c r="I371" t="str">
        <f t="shared" si="13"/>
        <v/>
      </c>
    </row>
    <row r="372" spans="1:9" hidden="1" x14ac:dyDescent="0.25">
      <c r="A372" t="s">
        <v>9672</v>
      </c>
      <c r="B372" s="4">
        <v>34</v>
      </c>
      <c r="C372" s="197">
        <v>1</v>
      </c>
      <c r="D372" s="197">
        <v>210</v>
      </c>
      <c r="E372" s="6">
        <v>1209316.57</v>
      </c>
      <c r="F372" s="6">
        <f t="shared" si="12"/>
        <v>-1209316.57</v>
      </c>
      <c r="G372" t="s">
        <v>11079</v>
      </c>
      <c r="H372" t="s">
        <v>9673</v>
      </c>
      <c r="I372" t="str">
        <f t="shared" si="13"/>
        <v/>
      </c>
    </row>
    <row r="373" spans="1:9" hidden="1" x14ac:dyDescent="0.25">
      <c r="A373" t="s">
        <v>7752</v>
      </c>
      <c r="B373" s="4">
        <v>33</v>
      </c>
      <c r="C373" s="197">
        <v>2</v>
      </c>
      <c r="D373" s="197">
        <v>21</v>
      </c>
      <c r="E373" s="6">
        <v>1204696.8899999999</v>
      </c>
      <c r="F373" s="6">
        <f t="shared" si="12"/>
        <v>-1204696.8899999999</v>
      </c>
      <c r="G373" t="s">
        <v>7729</v>
      </c>
      <c r="H373" t="s">
        <v>7617</v>
      </c>
      <c r="I373" t="str">
        <f t="shared" si="13"/>
        <v/>
      </c>
    </row>
    <row r="374" spans="1:9" hidden="1" x14ac:dyDescent="0.25">
      <c r="A374" t="s">
        <v>9681</v>
      </c>
      <c r="B374" s="4">
        <v>34</v>
      </c>
      <c r="C374" s="197">
        <v>1</v>
      </c>
      <c r="D374" s="197">
        <v>216</v>
      </c>
      <c r="E374" s="6">
        <v>1203646.71</v>
      </c>
      <c r="F374" s="6">
        <f t="shared" si="12"/>
        <v>-1203646.71</v>
      </c>
      <c r="G374" t="s">
        <v>11079</v>
      </c>
      <c r="H374" t="s">
        <v>9682</v>
      </c>
      <c r="I374" t="str">
        <f t="shared" si="13"/>
        <v/>
      </c>
    </row>
    <row r="375" spans="1:9" hidden="1" x14ac:dyDescent="0.25">
      <c r="A375" t="s">
        <v>9406</v>
      </c>
      <c r="B375" s="4">
        <v>33</v>
      </c>
      <c r="C375" s="197">
        <v>750</v>
      </c>
      <c r="D375" s="197">
        <v>40</v>
      </c>
      <c r="E375" s="6">
        <v>1187000</v>
      </c>
      <c r="F375" s="6">
        <f t="shared" si="12"/>
        <v>-1187000</v>
      </c>
      <c r="G375" t="s">
        <v>11086</v>
      </c>
      <c r="H375" t="s">
        <v>7638</v>
      </c>
      <c r="I375" t="str">
        <f t="shared" si="13"/>
        <v/>
      </c>
    </row>
    <row r="376" spans="1:9" hidden="1" x14ac:dyDescent="0.25">
      <c r="A376" t="s">
        <v>8346</v>
      </c>
      <c r="B376" s="4">
        <v>33</v>
      </c>
      <c r="C376" s="197">
        <v>610</v>
      </c>
      <c r="D376" s="197">
        <v>21</v>
      </c>
      <c r="E376" s="6">
        <v>1180657.6000000001</v>
      </c>
      <c r="F376" s="6">
        <f t="shared" si="12"/>
        <v>-1180657.6000000001</v>
      </c>
      <c r="G376" t="s">
        <v>8323</v>
      </c>
      <c r="H376" t="s">
        <v>7617</v>
      </c>
      <c r="I376" t="str">
        <f t="shared" si="13"/>
        <v/>
      </c>
    </row>
    <row r="377" spans="1:9" hidden="1" x14ac:dyDescent="0.25">
      <c r="A377" t="s">
        <v>9192</v>
      </c>
      <c r="B377" s="4">
        <v>33</v>
      </c>
      <c r="C377" s="197">
        <v>700</v>
      </c>
      <c r="D377" s="197">
        <v>17</v>
      </c>
      <c r="E377" s="6">
        <v>1165004.5900000001</v>
      </c>
      <c r="F377" s="6">
        <f t="shared" si="12"/>
        <v>-1165004.5900000001</v>
      </c>
      <c r="G377" t="s">
        <v>9171</v>
      </c>
      <c r="H377" t="s">
        <v>7614</v>
      </c>
      <c r="I377" t="str">
        <f t="shared" si="13"/>
        <v/>
      </c>
    </row>
    <row r="378" spans="1:9" hidden="1" x14ac:dyDescent="0.25">
      <c r="A378" t="s">
        <v>8241</v>
      </c>
      <c r="B378" s="4">
        <v>33</v>
      </c>
      <c r="C378" s="197">
        <v>200</v>
      </c>
      <c r="D378" s="197">
        <v>11</v>
      </c>
      <c r="E378" s="6">
        <v>1164494.51</v>
      </c>
      <c r="F378" s="6">
        <f t="shared" si="12"/>
        <v>-1164494.51</v>
      </c>
      <c r="G378" t="s">
        <v>8224</v>
      </c>
      <c r="H378" t="s">
        <v>7608</v>
      </c>
      <c r="I378" t="str">
        <f t="shared" si="13"/>
        <v/>
      </c>
    </row>
    <row r="379" spans="1:9" hidden="1" x14ac:dyDescent="0.25">
      <c r="A379" t="s">
        <v>599</v>
      </c>
      <c r="B379" s="4">
        <v>30</v>
      </c>
      <c r="C379" s="197">
        <v>59</v>
      </c>
      <c r="D379" s="197">
        <v>0</v>
      </c>
      <c r="E379" s="6">
        <v>1143826.53</v>
      </c>
      <c r="F379" s="6">
        <f t="shared" si="12"/>
        <v>-1143826.53</v>
      </c>
      <c r="G379" t="s">
        <v>600</v>
      </c>
      <c r="H379" t="s">
        <v>397</v>
      </c>
      <c r="I379" t="str">
        <f t="shared" si="13"/>
        <v/>
      </c>
    </row>
    <row r="380" spans="1:9" hidden="1" x14ac:dyDescent="0.25">
      <c r="A380" t="s">
        <v>8186</v>
      </c>
      <c r="B380" s="4">
        <v>33</v>
      </c>
      <c r="C380" s="197">
        <v>40</v>
      </c>
      <c r="D380" s="197">
        <v>66</v>
      </c>
      <c r="E380" s="6">
        <v>1128948.79</v>
      </c>
      <c r="F380" s="6">
        <f t="shared" si="12"/>
        <v>-1128948.79</v>
      </c>
      <c r="G380" t="s">
        <v>11089</v>
      </c>
      <c r="H380" t="s">
        <v>7674</v>
      </c>
      <c r="I380" t="str">
        <f t="shared" si="13"/>
        <v/>
      </c>
    </row>
    <row r="381" spans="1:9" hidden="1" x14ac:dyDescent="0.25">
      <c r="A381" t="s">
        <v>8495</v>
      </c>
      <c r="B381" s="4">
        <v>33</v>
      </c>
      <c r="C381" s="197">
        <v>620</v>
      </c>
      <c r="D381" s="197">
        <v>80</v>
      </c>
      <c r="E381" s="6">
        <v>1125733.1399999999</v>
      </c>
      <c r="F381" s="6">
        <f t="shared" si="12"/>
        <v>-1125733.1399999999</v>
      </c>
      <c r="G381" t="s">
        <v>8422</v>
      </c>
      <c r="H381" t="s">
        <v>7692</v>
      </c>
      <c r="I381" t="str">
        <f t="shared" si="13"/>
        <v/>
      </c>
    </row>
    <row r="382" spans="1:9" hidden="1" x14ac:dyDescent="0.25">
      <c r="A382" t="s">
        <v>9640</v>
      </c>
      <c r="B382" s="4">
        <v>33</v>
      </c>
      <c r="C382" s="197">
        <v>850</v>
      </c>
      <c r="D382" s="197">
        <v>80</v>
      </c>
      <c r="E382" s="6">
        <v>1107626.32</v>
      </c>
      <c r="F382" s="6">
        <f t="shared" si="12"/>
        <v>-1107626.32</v>
      </c>
      <c r="G382" t="s">
        <v>9567</v>
      </c>
      <c r="H382" t="s">
        <v>7692</v>
      </c>
      <c r="I382" t="str">
        <f t="shared" si="13"/>
        <v/>
      </c>
    </row>
    <row r="383" spans="1:9" hidden="1" x14ac:dyDescent="0.25">
      <c r="A383" t="s">
        <v>8439</v>
      </c>
      <c r="B383" s="4">
        <v>33</v>
      </c>
      <c r="C383" s="197">
        <v>620</v>
      </c>
      <c r="D383" s="197">
        <v>11</v>
      </c>
      <c r="E383" s="6">
        <v>1105830.8600000001</v>
      </c>
      <c r="F383" s="6">
        <f t="shared" si="12"/>
        <v>-1105830.8600000001</v>
      </c>
      <c r="G383" t="s">
        <v>8422</v>
      </c>
      <c r="H383" t="s">
        <v>7608</v>
      </c>
      <c r="I383" t="str">
        <f t="shared" si="13"/>
        <v/>
      </c>
    </row>
    <row r="384" spans="1:9" hidden="1" x14ac:dyDescent="0.25">
      <c r="A384" t="s">
        <v>7824</v>
      </c>
      <c r="B384" s="4">
        <v>33</v>
      </c>
      <c r="C384" s="197">
        <v>2</v>
      </c>
      <c r="D384" s="197">
        <v>98</v>
      </c>
      <c r="E384" s="6">
        <v>1088832.92</v>
      </c>
      <c r="F384" s="6">
        <f t="shared" si="12"/>
        <v>-1088832.92</v>
      </c>
      <c r="G384" t="s">
        <v>7729</v>
      </c>
      <c r="H384" t="s">
        <v>7725</v>
      </c>
      <c r="I384" t="str">
        <f t="shared" si="13"/>
        <v/>
      </c>
    </row>
    <row r="385" spans="1:9" hidden="1" x14ac:dyDescent="0.25">
      <c r="A385" t="s">
        <v>8154</v>
      </c>
      <c r="B385" s="4">
        <v>33</v>
      </c>
      <c r="C385" s="197">
        <v>40</v>
      </c>
      <c r="D385" s="197">
        <v>28</v>
      </c>
      <c r="E385" s="6">
        <v>1078598.07</v>
      </c>
      <c r="F385" s="6">
        <f t="shared" si="12"/>
        <v>-1078598.07</v>
      </c>
      <c r="G385" t="s">
        <v>11089</v>
      </c>
      <c r="H385" t="s">
        <v>7626</v>
      </c>
      <c r="I385" t="str">
        <f t="shared" si="13"/>
        <v/>
      </c>
    </row>
    <row r="386" spans="1:9" hidden="1" x14ac:dyDescent="0.25">
      <c r="A386" t="s">
        <v>8493</v>
      </c>
      <c r="B386" s="4">
        <v>33</v>
      </c>
      <c r="C386" s="197">
        <v>620</v>
      </c>
      <c r="D386" s="197">
        <v>79</v>
      </c>
      <c r="E386" s="6">
        <v>1054221.52</v>
      </c>
      <c r="F386" s="6">
        <f t="shared" si="12"/>
        <v>-1054221.52</v>
      </c>
      <c r="G386" t="s">
        <v>8422</v>
      </c>
      <c r="H386" t="s">
        <v>7689</v>
      </c>
      <c r="I386" t="str">
        <f t="shared" si="13"/>
        <v/>
      </c>
    </row>
    <row r="387" spans="1:9" hidden="1" x14ac:dyDescent="0.25">
      <c r="A387" t="s">
        <v>8206</v>
      </c>
      <c r="B387" s="4">
        <v>33</v>
      </c>
      <c r="C387" s="197">
        <v>40</v>
      </c>
      <c r="D387" s="197">
        <v>89</v>
      </c>
      <c r="E387" s="6">
        <v>1040691.1</v>
      </c>
      <c r="F387" s="6">
        <f t="shared" si="12"/>
        <v>-1040691.1</v>
      </c>
      <c r="G387" t="s">
        <v>11089</v>
      </c>
      <c r="H387" t="s">
        <v>7704</v>
      </c>
      <c r="I387" t="str">
        <f t="shared" si="13"/>
        <v/>
      </c>
    </row>
    <row r="388" spans="1:9" hidden="1" x14ac:dyDescent="0.25">
      <c r="A388" t="s">
        <v>1375</v>
      </c>
      <c r="B388" s="4">
        <v>31</v>
      </c>
      <c r="C388" s="197">
        <v>795</v>
      </c>
      <c r="D388" s="197">
        <v>0</v>
      </c>
      <c r="E388" s="6">
        <v>1032282.27</v>
      </c>
      <c r="F388" s="6">
        <f t="shared" si="12"/>
        <v>-1032282.27</v>
      </c>
      <c r="G388" t="s">
        <v>1376</v>
      </c>
      <c r="I388" t="str">
        <f t="shared" si="13"/>
        <v/>
      </c>
    </row>
    <row r="389" spans="1:9" hidden="1" x14ac:dyDescent="0.25">
      <c r="A389" t="s">
        <v>1128</v>
      </c>
      <c r="B389" s="4">
        <v>31</v>
      </c>
      <c r="C389" s="197">
        <v>274</v>
      </c>
      <c r="D389" s="197">
        <v>0</v>
      </c>
      <c r="E389" s="6">
        <v>1025995.94</v>
      </c>
      <c r="F389" s="6">
        <f t="shared" si="12"/>
        <v>-1025995.94</v>
      </c>
      <c r="G389" t="s">
        <v>1129</v>
      </c>
      <c r="I389" t="str">
        <f t="shared" si="13"/>
        <v/>
      </c>
    </row>
    <row r="390" spans="1:9" hidden="1" x14ac:dyDescent="0.25">
      <c r="A390" t="s">
        <v>9388</v>
      </c>
      <c r="B390" s="4">
        <v>33</v>
      </c>
      <c r="C390" s="197">
        <v>750</v>
      </c>
      <c r="D390" s="197">
        <v>14</v>
      </c>
      <c r="E390" s="6">
        <v>1023000</v>
      </c>
      <c r="F390" s="6">
        <f t="shared" si="12"/>
        <v>-1023000</v>
      </c>
      <c r="G390" t="s">
        <v>11086</v>
      </c>
      <c r="H390" t="s">
        <v>7611</v>
      </c>
      <c r="I390" t="str">
        <f t="shared" si="13"/>
        <v/>
      </c>
    </row>
    <row r="391" spans="1:9" hidden="1" x14ac:dyDescent="0.25">
      <c r="A391" t="s">
        <v>8336</v>
      </c>
      <c r="B391" s="4">
        <v>33</v>
      </c>
      <c r="C391" s="197">
        <v>610</v>
      </c>
      <c r="D391" s="197">
        <v>8</v>
      </c>
      <c r="E391" s="6">
        <v>1021062.88</v>
      </c>
      <c r="F391" s="6">
        <f t="shared" si="12"/>
        <v>-1021062.88</v>
      </c>
      <c r="G391" t="s">
        <v>8323</v>
      </c>
      <c r="H391" t="s">
        <v>7602</v>
      </c>
      <c r="I391" t="str">
        <f t="shared" si="13"/>
        <v/>
      </c>
    </row>
    <row r="392" spans="1:9" hidden="1" x14ac:dyDescent="0.25">
      <c r="A392" t="s">
        <v>8301</v>
      </c>
      <c r="B392" s="4">
        <v>33</v>
      </c>
      <c r="C392" s="197">
        <v>200</v>
      </c>
      <c r="D392" s="197">
        <v>83</v>
      </c>
      <c r="E392" s="6">
        <v>1013455.9</v>
      </c>
      <c r="F392" s="6">
        <f t="shared" si="12"/>
        <v>-1013455.9</v>
      </c>
      <c r="G392" t="s">
        <v>8224</v>
      </c>
      <c r="H392" t="s">
        <v>7698</v>
      </c>
      <c r="I392" t="str">
        <f t="shared" si="13"/>
        <v/>
      </c>
    </row>
    <row r="393" spans="1:9" hidden="1" x14ac:dyDescent="0.25">
      <c r="A393" t="s">
        <v>7652</v>
      </c>
      <c r="B393" s="4">
        <v>33</v>
      </c>
      <c r="C393" s="197">
        <v>1</v>
      </c>
      <c r="D393" s="197">
        <v>48</v>
      </c>
      <c r="E393" s="6">
        <v>989149.84</v>
      </c>
      <c r="F393" s="6">
        <f t="shared" si="12"/>
        <v>-989149.84</v>
      </c>
      <c r="G393" t="s">
        <v>11095</v>
      </c>
      <c r="H393" t="s">
        <v>7653</v>
      </c>
      <c r="I393" t="str">
        <f t="shared" si="13"/>
        <v/>
      </c>
    </row>
    <row r="394" spans="1:9" hidden="1" x14ac:dyDescent="0.25">
      <c r="A394" t="s">
        <v>1119</v>
      </c>
      <c r="B394" s="4">
        <v>31</v>
      </c>
      <c r="C394" s="197">
        <v>270</v>
      </c>
      <c r="D394" s="197">
        <v>0</v>
      </c>
      <c r="E394" s="6">
        <v>962729.84</v>
      </c>
      <c r="F394" s="6">
        <f t="shared" si="12"/>
        <v>-962729.84</v>
      </c>
      <c r="G394" t="s">
        <v>1120</v>
      </c>
      <c r="I394" t="str">
        <f t="shared" si="13"/>
        <v/>
      </c>
    </row>
    <row r="395" spans="1:9" hidden="1" x14ac:dyDescent="0.25">
      <c r="A395" t="s">
        <v>7871</v>
      </c>
      <c r="B395" s="4">
        <v>33</v>
      </c>
      <c r="C395" s="197">
        <v>10</v>
      </c>
      <c r="D395" s="197">
        <v>45</v>
      </c>
      <c r="E395" s="6">
        <v>952670.11</v>
      </c>
      <c r="F395" s="6">
        <f t="shared" si="12"/>
        <v>-952670.11</v>
      </c>
      <c r="G395" t="s">
        <v>7828</v>
      </c>
      <c r="H395" t="s">
        <v>7647</v>
      </c>
      <c r="I395" t="str">
        <f t="shared" si="13"/>
        <v/>
      </c>
    </row>
    <row r="396" spans="1:9" hidden="1" x14ac:dyDescent="0.25">
      <c r="A396" t="s">
        <v>8487</v>
      </c>
      <c r="B396" s="4">
        <v>33</v>
      </c>
      <c r="C396" s="197">
        <v>620</v>
      </c>
      <c r="D396" s="197">
        <v>69</v>
      </c>
      <c r="E396" s="6">
        <v>951303.95</v>
      </c>
      <c r="F396" s="6">
        <f t="shared" si="12"/>
        <v>-951303.95</v>
      </c>
      <c r="G396" t="s">
        <v>8422</v>
      </c>
      <c r="H396" t="s">
        <v>7680</v>
      </c>
      <c r="I396" t="str">
        <f t="shared" si="13"/>
        <v/>
      </c>
    </row>
    <row r="397" spans="1:9" hidden="1" x14ac:dyDescent="0.25">
      <c r="A397" t="s">
        <v>8364</v>
      </c>
      <c r="B397" s="4">
        <v>33</v>
      </c>
      <c r="C397" s="197">
        <v>610</v>
      </c>
      <c r="D397" s="197">
        <v>44</v>
      </c>
      <c r="E397" s="6">
        <v>942440</v>
      </c>
      <c r="F397" s="6">
        <f t="shared" si="12"/>
        <v>-942440</v>
      </c>
      <c r="G397" t="s">
        <v>8323</v>
      </c>
      <c r="H397" t="s">
        <v>7644</v>
      </c>
      <c r="I397" t="str">
        <f t="shared" si="13"/>
        <v/>
      </c>
    </row>
    <row r="398" spans="1:9" hidden="1" x14ac:dyDescent="0.25">
      <c r="A398" t="s">
        <v>8231</v>
      </c>
      <c r="B398" s="4">
        <v>33</v>
      </c>
      <c r="C398" s="197">
        <v>200</v>
      </c>
      <c r="D398" s="197">
        <v>5</v>
      </c>
      <c r="E398" s="6">
        <v>939896.03</v>
      </c>
      <c r="F398" s="6">
        <f t="shared" si="12"/>
        <v>-939896.03</v>
      </c>
      <c r="G398" t="s">
        <v>8224</v>
      </c>
      <c r="H398" t="s">
        <v>7593</v>
      </c>
      <c r="I398" t="str">
        <f t="shared" si="13"/>
        <v/>
      </c>
    </row>
    <row r="399" spans="1:9" hidden="1" x14ac:dyDescent="0.25">
      <c r="A399" t="s">
        <v>9584</v>
      </c>
      <c r="B399" s="4">
        <v>33</v>
      </c>
      <c r="C399" s="197">
        <v>850</v>
      </c>
      <c r="D399" s="197">
        <v>11</v>
      </c>
      <c r="E399" s="6">
        <v>920603.83</v>
      </c>
      <c r="F399" s="6">
        <f t="shared" si="12"/>
        <v>-920603.83</v>
      </c>
      <c r="G399" t="s">
        <v>9567</v>
      </c>
      <c r="H399" t="s">
        <v>7608</v>
      </c>
      <c r="I399" t="str">
        <f t="shared" si="13"/>
        <v/>
      </c>
    </row>
    <row r="400" spans="1:9" hidden="1" x14ac:dyDescent="0.25">
      <c r="A400" t="s">
        <v>9849</v>
      </c>
      <c r="B400" s="4">
        <v>34</v>
      </c>
      <c r="C400" s="197">
        <v>620</v>
      </c>
      <c r="D400" s="197">
        <v>201</v>
      </c>
      <c r="E400" s="6">
        <v>910967.92</v>
      </c>
      <c r="F400" s="6">
        <f t="shared" si="12"/>
        <v>-910967.92</v>
      </c>
      <c r="G400" t="s">
        <v>8422</v>
      </c>
      <c r="H400" t="s">
        <v>9666</v>
      </c>
      <c r="I400" t="str">
        <f t="shared" si="13"/>
        <v/>
      </c>
    </row>
    <row r="401" spans="1:9" hidden="1" x14ac:dyDescent="0.25">
      <c r="A401" t="s">
        <v>10123</v>
      </c>
      <c r="B401" s="4">
        <v>35</v>
      </c>
      <c r="C401" s="197">
        <v>700</v>
      </c>
      <c r="D401" s="197">
        <v>301</v>
      </c>
      <c r="E401" s="6">
        <v>910756.36</v>
      </c>
      <c r="F401" s="6">
        <f t="shared" si="12"/>
        <v>-910756.36</v>
      </c>
      <c r="G401" t="s">
        <v>9171</v>
      </c>
      <c r="H401" t="s">
        <v>10117</v>
      </c>
      <c r="I401" t="str">
        <f t="shared" si="13"/>
        <v>35-700-301</v>
      </c>
    </row>
    <row r="402" spans="1:9" hidden="1" x14ac:dyDescent="0.25">
      <c r="A402" t="s">
        <v>7919</v>
      </c>
      <c r="B402" s="4">
        <v>33</v>
      </c>
      <c r="C402" s="197">
        <v>10</v>
      </c>
      <c r="D402" s="197">
        <v>95</v>
      </c>
      <c r="E402" s="6">
        <v>904402.82</v>
      </c>
      <c r="F402" s="6">
        <f t="shared" si="12"/>
        <v>-904402.82</v>
      </c>
      <c r="G402" t="s">
        <v>7828</v>
      </c>
      <c r="H402" t="s">
        <v>7719</v>
      </c>
      <c r="I402" t="str">
        <f t="shared" si="13"/>
        <v/>
      </c>
    </row>
    <row r="403" spans="1:9" hidden="1" x14ac:dyDescent="0.25">
      <c r="A403" t="s">
        <v>8477</v>
      </c>
      <c r="B403" s="4">
        <v>33</v>
      </c>
      <c r="C403" s="197">
        <v>620</v>
      </c>
      <c r="D403" s="197">
        <v>62</v>
      </c>
      <c r="E403" s="6">
        <v>902872.22</v>
      </c>
      <c r="F403" s="6">
        <f t="shared" si="12"/>
        <v>-902872.22</v>
      </c>
      <c r="G403" t="s">
        <v>8422</v>
      </c>
      <c r="H403" t="s">
        <v>7665</v>
      </c>
      <c r="I403" t="str">
        <f t="shared" si="13"/>
        <v/>
      </c>
    </row>
    <row r="404" spans="1:9" hidden="1" x14ac:dyDescent="0.25">
      <c r="A404" t="s">
        <v>8275</v>
      </c>
      <c r="B404" s="4">
        <v>33</v>
      </c>
      <c r="C404" s="197">
        <v>200</v>
      </c>
      <c r="D404" s="197">
        <v>59</v>
      </c>
      <c r="E404" s="6">
        <v>888416.93</v>
      </c>
      <c r="F404" s="6">
        <f t="shared" si="12"/>
        <v>-888416.93</v>
      </c>
      <c r="G404" t="s">
        <v>8224</v>
      </c>
      <c r="H404" t="s">
        <v>7659</v>
      </c>
      <c r="I404" t="str">
        <f t="shared" si="13"/>
        <v/>
      </c>
    </row>
    <row r="405" spans="1:9" hidden="1" x14ac:dyDescent="0.25">
      <c r="A405" t="s">
        <v>8257</v>
      </c>
      <c r="B405" s="4">
        <v>33</v>
      </c>
      <c r="C405" s="197">
        <v>200</v>
      </c>
      <c r="D405" s="197">
        <v>33</v>
      </c>
      <c r="E405" s="6">
        <v>858601.19</v>
      </c>
      <c r="F405" s="6">
        <f t="shared" ref="F405:F454" si="14">IF(B405=10,E405,-E405)</f>
        <v>-858601.19</v>
      </c>
      <c r="G405" t="s">
        <v>8224</v>
      </c>
      <c r="H405" t="s">
        <v>7632</v>
      </c>
      <c r="I405" t="str">
        <f t="shared" ref="I405:I454" si="15">IF(ISNA(MATCH(A405,OldAcctNum,))=TRUE,A405,"")</f>
        <v/>
      </c>
    </row>
    <row r="406" spans="1:9" hidden="1" x14ac:dyDescent="0.25">
      <c r="A406" t="s">
        <v>945</v>
      </c>
      <c r="B406" s="4">
        <v>31</v>
      </c>
      <c r="C406" s="197">
        <v>207</v>
      </c>
      <c r="D406" s="197">
        <v>0</v>
      </c>
      <c r="E406" s="6">
        <v>853178.76</v>
      </c>
      <c r="F406" s="6">
        <f t="shared" si="14"/>
        <v>-853178.76</v>
      </c>
      <c r="G406" t="s">
        <v>946</v>
      </c>
      <c r="I406" t="str">
        <f t="shared" si="15"/>
        <v/>
      </c>
    </row>
    <row r="407" spans="1:9" hidden="1" x14ac:dyDescent="0.25">
      <c r="A407" t="s">
        <v>9194</v>
      </c>
      <c r="B407" s="4">
        <v>33</v>
      </c>
      <c r="C407" s="197">
        <v>700</v>
      </c>
      <c r="D407" s="197">
        <v>21</v>
      </c>
      <c r="E407" s="6">
        <v>850751.91</v>
      </c>
      <c r="F407" s="6">
        <f t="shared" si="14"/>
        <v>-850751.91</v>
      </c>
      <c r="G407" t="s">
        <v>9171</v>
      </c>
      <c r="H407" t="s">
        <v>7617</v>
      </c>
      <c r="I407" t="str">
        <f t="shared" si="15"/>
        <v/>
      </c>
    </row>
    <row r="408" spans="1:9" hidden="1" x14ac:dyDescent="0.25">
      <c r="A408" t="s">
        <v>7930</v>
      </c>
      <c r="B408" s="4">
        <v>33</v>
      </c>
      <c r="C408" s="197">
        <v>30</v>
      </c>
      <c r="D408" s="197">
        <v>3</v>
      </c>
      <c r="E408" s="6">
        <v>840854.3</v>
      </c>
      <c r="F408" s="6">
        <f t="shared" si="14"/>
        <v>-840854.3</v>
      </c>
      <c r="G408" t="s">
        <v>11088</v>
      </c>
      <c r="H408" t="s">
        <v>7587</v>
      </c>
      <c r="I408" t="str">
        <f t="shared" si="15"/>
        <v/>
      </c>
    </row>
    <row r="409" spans="1:9" hidden="1" x14ac:dyDescent="0.25">
      <c r="A409" t="s">
        <v>7841</v>
      </c>
      <c r="B409" s="4">
        <v>33</v>
      </c>
      <c r="C409" s="197">
        <v>10</v>
      </c>
      <c r="D409" s="197">
        <v>8</v>
      </c>
      <c r="E409" s="6">
        <v>834584.24</v>
      </c>
      <c r="F409" s="6">
        <f t="shared" si="14"/>
        <v>-834584.24</v>
      </c>
      <c r="G409" t="s">
        <v>7828</v>
      </c>
      <c r="H409" t="s">
        <v>7602</v>
      </c>
      <c r="I409" t="str">
        <f t="shared" si="15"/>
        <v/>
      </c>
    </row>
    <row r="410" spans="1:9" hidden="1" x14ac:dyDescent="0.25">
      <c r="A410" t="s">
        <v>8425</v>
      </c>
      <c r="B410" s="4">
        <v>33</v>
      </c>
      <c r="C410" s="197">
        <v>620</v>
      </c>
      <c r="D410" s="197">
        <v>3</v>
      </c>
      <c r="E410" s="6">
        <v>816216.82</v>
      </c>
      <c r="F410" s="6">
        <f t="shared" si="14"/>
        <v>-816216.82</v>
      </c>
      <c r="G410" t="s">
        <v>8422</v>
      </c>
      <c r="H410" t="s">
        <v>7587</v>
      </c>
      <c r="I410" t="str">
        <f t="shared" si="15"/>
        <v/>
      </c>
    </row>
    <row r="411" spans="1:9" hidden="1" x14ac:dyDescent="0.25">
      <c r="A411" t="s">
        <v>1116</v>
      </c>
      <c r="B411" s="4">
        <v>31</v>
      </c>
      <c r="C411" s="197">
        <v>269</v>
      </c>
      <c r="D411" s="197">
        <v>0</v>
      </c>
      <c r="E411" s="6">
        <v>810922.41</v>
      </c>
      <c r="F411" s="6">
        <f t="shared" si="14"/>
        <v>-810922.41</v>
      </c>
      <c r="G411" t="s">
        <v>1117</v>
      </c>
      <c r="I411" t="str">
        <f t="shared" si="15"/>
        <v/>
      </c>
    </row>
    <row r="412" spans="1:9" hidden="1" x14ac:dyDescent="0.25">
      <c r="A412" t="s">
        <v>663</v>
      </c>
      <c r="B412" s="4">
        <v>31</v>
      </c>
      <c r="C412" s="197">
        <v>47</v>
      </c>
      <c r="D412" s="197">
        <v>5</v>
      </c>
      <c r="E412" s="6">
        <v>778322.71</v>
      </c>
      <c r="F412" s="6">
        <f t="shared" si="14"/>
        <v>-778322.71</v>
      </c>
      <c r="G412" t="s">
        <v>665</v>
      </c>
      <c r="H412" t="s">
        <v>664</v>
      </c>
      <c r="I412" t="str">
        <f t="shared" si="15"/>
        <v/>
      </c>
    </row>
    <row r="413" spans="1:9" hidden="1" x14ac:dyDescent="0.25">
      <c r="A413" t="s">
        <v>10101</v>
      </c>
      <c r="B413" s="4">
        <v>34</v>
      </c>
      <c r="C413" s="197">
        <v>850</v>
      </c>
      <c r="D413" s="197">
        <v>214</v>
      </c>
      <c r="E413" s="6">
        <v>776345.52</v>
      </c>
      <c r="F413" s="6">
        <f t="shared" si="14"/>
        <v>-776345.52</v>
      </c>
      <c r="G413" t="s">
        <v>9567</v>
      </c>
      <c r="H413" t="s">
        <v>9679</v>
      </c>
      <c r="I413" t="str">
        <f t="shared" si="15"/>
        <v/>
      </c>
    </row>
    <row r="414" spans="1:9" hidden="1" x14ac:dyDescent="0.25">
      <c r="A414" t="s">
        <v>8283</v>
      </c>
      <c r="B414" s="4">
        <v>33</v>
      </c>
      <c r="C414" s="197">
        <v>200</v>
      </c>
      <c r="D414" s="197">
        <v>65</v>
      </c>
      <c r="E414" s="6">
        <v>774368.76</v>
      </c>
      <c r="F414" s="6">
        <f t="shared" si="14"/>
        <v>-774368.76</v>
      </c>
      <c r="G414" t="s">
        <v>8224</v>
      </c>
      <c r="H414" t="s">
        <v>7671</v>
      </c>
      <c r="I414" t="str">
        <f t="shared" si="15"/>
        <v/>
      </c>
    </row>
    <row r="415" spans="1:9" hidden="1" x14ac:dyDescent="0.25">
      <c r="A415" t="s">
        <v>1446</v>
      </c>
      <c r="B415" s="4">
        <v>31</v>
      </c>
      <c r="C415" s="197">
        <v>959</v>
      </c>
      <c r="D415" s="197">
        <v>0</v>
      </c>
      <c r="E415" s="6">
        <v>772797.01</v>
      </c>
      <c r="F415" s="6">
        <f t="shared" si="14"/>
        <v>-772797.01</v>
      </c>
      <c r="G415" t="s">
        <v>1447</v>
      </c>
      <c r="I415" t="str">
        <f t="shared" si="15"/>
        <v/>
      </c>
    </row>
    <row r="416" spans="1:9" hidden="1" x14ac:dyDescent="0.25">
      <c r="A416" t="s">
        <v>8277</v>
      </c>
      <c r="B416" s="4">
        <v>33</v>
      </c>
      <c r="C416" s="197">
        <v>200</v>
      </c>
      <c r="D416" s="197">
        <v>60</v>
      </c>
      <c r="E416" s="6">
        <v>771488.13</v>
      </c>
      <c r="F416" s="6">
        <f t="shared" si="14"/>
        <v>-771488.13</v>
      </c>
      <c r="G416" t="s">
        <v>8224</v>
      </c>
      <c r="H416" t="s">
        <v>7662</v>
      </c>
      <c r="I416" t="str">
        <f t="shared" si="15"/>
        <v/>
      </c>
    </row>
    <row r="417" spans="1:9" hidden="1" x14ac:dyDescent="0.25">
      <c r="A417" t="s">
        <v>9606</v>
      </c>
      <c r="B417" s="4">
        <v>33</v>
      </c>
      <c r="C417" s="197">
        <v>850</v>
      </c>
      <c r="D417" s="197">
        <v>41</v>
      </c>
      <c r="E417" s="6">
        <v>770138.83</v>
      </c>
      <c r="F417" s="6">
        <f t="shared" si="14"/>
        <v>-770138.83</v>
      </c>
      <c r="G417" t="s">
        <v>9567</v>
      </c>
      <c r="H417" t="s">
        <v>7641</v>
      </c>
      <c r="I417" t="str">
        <f t="shared" si="15"/>
        <v/>
      </c>
    </row>
    <row r="418" spans="1:9" hidden="1" x14ac:dyDescent="0.25">
      <c r="A418" t="s">
        <v>7855</v>
      </c>
      <c r="B418" s="4">
        <v>33</v>
      </c>
      <c r="C418" s="197">
        <v>10</v>
      </c>
      <c r="D418" s="197">
        <v>25</v>
      </c>
      <c r="E418" s="6">
        <v>768826.74</v>
      </c>
      <c r="F418" s="6">
        <f t="shared" si="14"/>
        <v>-768826.74</v>
      </c>
      <c r="G418" t="s">
        <v>7828</v>
      </c>
      <c r="H418" t="s">
        <v>7623</v>
      </c>
      <c r="I418" t="str">
        <f t="shared" si="15"/>
        <v/>
      </c>
    </row>
    <row r="419" spans="1:9" hidden="1" x14ac:dyDescent="0.25">
      <c r="A419" t="s">
        <v>1075</v>
      </c>
      <c r="B419" s="4">
        <v>31</v>
      </c>
      <c r="C419" s="197">
        <v>254</v>
      </c>
      <c r="D419" s="197">
        <v>0</v>
      </c>
      <c r="E419" s="6">
        <v>768621.05</v>
      </c>
      <c r="F419" s="6">
        <f t="shared" si="14"/>
        <v>-768621.05</v>
      </c>
      <c r="G419" t="s">
        <v>1076</v>
      </c>
      <c r="I419" t="str">
        <f t="shared" si="15"/>
        <v/>
      </c>
    </row>
    <row r="420" spans="1:9" hidden="1" x14ac:dyDescent="0.25">
      <c r="A420" t="s">
        <v>1220</v>
      </c>
      <c r="B420" s="4">
        <v>31</v>
      </c>
      <c r="C420" s="197">
        <v>534</v>
      </c>
      <c r="D420" s="197">
        <v>0</v>
      </c>
      <c r="E420" s="6">
        <v>767575.82</v>
      </c>
      <c r="F420" s="6">
        <f t="shared" si="14"/>
        <v>-767575.82</v>
      </c>
      <c r="G420" t="s">
        <v>1221</v>
      </c>
      <c r="I420" t="str">
        <f t="shared" si="15"/>
        <v/>
      </c>
    </row>
    <row r="421" spans="1:9" hidden="1" x14ac:dyDescent="0.25">
      <c r="A421" t="s">
        <v>8437</v>
      </c>
      <c r="B421" s="4">
        <v>33</v>
      </c>
      <c r="C421" s="197">
        <v>620</v>
      </c>
      <c r="D421" s="197">
        <v>9</v>
      </c>
      <c r="E421" s="6">
        <v>767155.8</v>
      </c>
      <c r="F421" s="6">
        <f t="shared" si="14"/>
        <v>-767155.8</v>
      </c>
      <c r="G421" t="s">
        <v>8422</v>
      </c>
      <c r="H421" t="s">
        <v>7605</v>
      </c>
      <c r="I421" t="str">
        <f t="shared" si="15"/>
        <v/>
      </c>
    </row>
    <row r="422" spans="1:9" hidden="1" x14ac:dyDescent="0.25">
      <c r="A422" t="s">
        <v>8176</v>
      </c>
      <c r="B422" s="4">
        <v>33</v>
      </c>
      <c r="C422" s="197">
        <v>40</v>
      </c>
      <c r="D422" s="197">
        <v>59</v>
      </c>
      <c r="E422" s="6">
        <v>766923.18</v>
      </c>
      <c r="F422" s="6">
        <f t="shared" si="14"/>
        <v>-766923.18</v>
      </c>
      <c r="G422" t="s">
        <v>11089</v>
      </c>
      <c r="H422" t="s">
        <v>7659</v>
      </c>
      <c r="I422" t="str">
        <f t="shared" si="15"/>
        <v/>
      </c>
    </row>
    <row r="423" spans="1:9" hidden="1" x14ac:dyDescent="0.25">
      <c r="A423" t="s">
        <v>9815</v>
      </c>
      <c r="B423" s="4">
        <v>34</v>
      </c>
      <c r="C423" s="197">
        <v>200</v>
      </c>
      <c r="D423" s="197">
        <v>216</v>
      </c>
      <c r="E423" s="6">
        <v>762540.32</v>
      </c>
      <c r="F423" s="6">
        <f t="shared" si="14"/>
        <v>-762540.32</v>
      </c>
      <c r="G423" t="s">
        <v>8224</v>
      </c>
      <c r="H423" t="s">
        <v>9682</v>
      </c>
      <c r="I423" t="str">
        <f t="shared" si="15"/>
        <v/>
      </c>
    </row>
    <row r="424" spans="1:9" hidden="1" x14ac:dyDescent="0.25">
      <c r="A424" t="s">
        <v>8354</v>
      </c>
      <c r="B424" s="4">
        <v>33</v>
      </c>
      <c r="C424" s="197">
        <v>610</v>
      </c>
      <c r="D424" s="197">
        <v>31</v>
      </c>
      <c r="E424" s="6">
        <v>761392.01</v>
      </c>
      <c r="F424" s="6">
        <f t="shared" si="14"/>
        <v>-761392.01</v>
      </c>
      <c r="G424" t="s">
        <v>8323</v>
      </c>
      <c r="H424" t="s">
        <v>7629</v>
      </c>
      <c r="I424" t="str">
        <f t="shared" si="15"/>
        <v/>
      </c>
    </row>
    <row r="425" spans="1:9" hidden="1" x14ac:dyDescent="0.25">
      <c r="A425" t="s">
        <v>9610</v>
      </c>
      <c r="B425" s="4">
        <v>33</v>
      </c>
      <c r="C425" s="197">
        <v>850</v>
      </c>
      <c r="D425" s="197">
        <v>45</v>
      </c>
      <c r="E425" s="6">
        <v>760297.27</v>
      </c>
      <c r="F425" s="6">
        <f t="shared" si="14"/>
        <v>-760297.27</v>
      </c>
      <c r="G425" t="s">
        <v>9567</v>
      </c>
      <c r="H425" t="s">
        <v>7647</v>
      </c>
      <c r="I425" t="str">
        <f t="shared" si="15"/>
        <v/>
      </c>
    </row>
    <row r="426" spans="1:9" hidden="1" x14ac:dyDescent="0.25">
      <c r="A426" t="s">
        <v>8251</v>
      </c>
      <c r="B426" s="4">
        <v>33</v>
      </c>
      <c r="C426" s="197">
        <v>200</v>
      </c>
      <c r="D426" s="197">
        <v>25</v>
      </c>
      <c r="E426" s="6">
        <v>757912.28</v>
      </c>
      <c r="F426" s="6">
        <f t="shared" si="14"/>
        <v>-757912.28</v>
      </c>
      <c r="G426" t="s">
        <v>8224</v>
      </c>
      <c r="H426" t="s">
        <v>7623</v>
      </c>
      <c r="I426" t="str">
        <f t="shared" si="15"/>
        <v/>
      </c>
    </row>
    <row r="427" spans="1:9" hidden="1" x14ac:dyDescent="0.25">
      <c r="A427" t="s">
        <v>8340</v>
      </c>
      <c r="B427" s="4">
        <v>33</v>
      </c>
      <c r="C427" s="197">
        <v>610</v>
      </c>
      <c r="D427" s="197">
        <v>11</v>
      </c>
      <c r="E427" s="6">
        <v>750610.78</v>
      </c>
      <c r="F427" s="6">
        <f t="shared" si="14"/>
        <v>-750610.78</v>
      </c>
      <c r="G427" t="s">
        <v>8323</v>
      </c>
      <c r="H427" t="s">
        <v>7608</v>
      </c>
      <c r="I427" t="str">
        <f t="shared" si="15"/>
        <v/>
      </c>
    </row>
    <row r="428" spans="1:9" hidden="1" x14ac:dyDescent="0.25">
      <c r="A428" t="s">
        <v>8441</v>
      </c>
      <c r="B428" s="4">
        <v>33</v>
      </c>
      <c r="C428" s="197">
        <v>620</v>
      </c>
      <c r="D428" s="197">
        <v>14</v>
      </c>
      <c r="E428" s="6">
        <v>749301.23</v>
      </c>
      <c r="F428" s="6">
        <f t="shared" si="14"/>
        <v>-749301.23</v>
      </c>
      <c r="G428" t="s">
        <v>8422</v>
      </c>
      <c r="H428" t="s">
        <v>7611</v>
      </c>
      <c r="I428" t="str">
        <f t="shared" si="15"/>
        <v/>
      </c>
    </row>
    <row r="429" spans="1:9" hidden="1" x14ac:dyDescent="0.25">
      <c r="A429" t="s">
        <v>2081</v>
      </c>
      <c r="B429" s="4">
        <v>32</v>
      </c>
      <c r="C429" s="197" t="s">
        <v>2058</v>
      </c>
      <c r="D429" s="197">
        <v>722</v>
      </c>
      <c r="E429" s="6">
        <v>739435.4</v>
      </c>
      <c r="F429" s="6">
        <f t="shared" si="14"/>
        <v>-739435.4</v>
      </c>
      <c r="G429" t="s">
        <v>2082</v>
      </c>
      <c r="I429" t="str">
        <f t="shared" si="15"/>
        <v/>
      </c>
    </row>
    <row r="430" spans="1:9" hidden="1" x14ac:dyDescent="0.25">
      <c r="A430" t="s">
        <v>983</v>
      </c>
      <c r="B430" s="4">
        <v>31</v>
      </c>
      <c r="C430" s="197">
        <v>220</v>
      </c>
      <c r="D430" s="197">
        <v>0</v>
      </c>
      <c r="E430" s="6">
        <v>736051.28</v>
      </c>
      <c r="F430" s="6">
        <f t="shared" si="14"/>
        <v>-736051.28</v>
      </c>
      <c r="G430" t="s">
        <v>984</v>
      </c>
      <c r="I430" t="str">
        <f t="shared" si="15"/>
        <v/>
      </c>
    </row>
    <row r="431" spans="1:9" hidden="1" x14ac:dyDescent="0.25">
      <c r="A431" t="s">
        <v>1004</v>
      </c>
      <c r="B431" s="4">
        <v>31</v>
      </c>
      <c r="C431" s="197">
        <v>227</v>
      </c>
      <c r="D431" s="197">
        <v>0</v>
      </c>
      <c r="E431" s="6">
        <v>733922.75</v>
      </c>
      <c r="F431" s="6">
        <f t="shared" si="14"/>
        <v>-733922.75</v>
      </c>
      <c r="G431" t="s">
        <v>1005</v>
      </c>
      <c r="I431" t="str">
        <f t="shared" si="15"/>
        <v/>
      </c>
    </row>
    <row r="432" spans="1:9" hidden="1" x14ac:dyDescent="0.25">
      <c r="A432" t="s">
        <v>8499</v>
      </c>
      <c r="B432" s="4">
        <v>33</v>
      </c>
      <c r="C432" s="197">
        <v>620</v>
      </c>
      <c r="D432" s="197">
        <v>83</v>
      </c>
      <c r="E432" s="6">
        <v>732161.37</v>
      </c>
      <c r="F432" s="6">
        <f t="shared" si="14"/>
        <v>-732161.37</v>
      </c>
      <c r="G432" t="s">
        <v>8422</v>
      </c>
      <c r="H432" t="s">
        <v>7698</v>
      </c>
      <c r="I432" t="str">
        <f t="shared" si="15"/>
        <v/>
      </c>
    </row>
    <row r="433" spans="1:9" hidden="1" x14ac:dyDescent="0.25">
      <c r="A433" t="s">
        <v>8451</v>
      </c>
      <c r="B433" s="4">
        <v>33</v>
      </c>
      <c r="C433" s="197">
        <v>620</v>
      </c>
      <c r="D433" s="197">
        <v>28</v>
      </c>
      <c r="E433" s="6">
        <v>730996.27</v>
      </c>
      <c r="F433" s="6">
        <f t="shared" si="14"/>
        <v>-730996.27</v>
      </c>
      <c r="G433" t="s">
        <v>8422</v>
      </c>
      <c r="H433" t="s">
        <v>7626</v>
      </c>
      <c r="I433" t="str">
        <f t="shared" si="15"/>
        <v/>
      </c>
    </row>
    <row r="434" spans="1:9" hidden="1" x14ac:dyDescent="0.25">
      <c r="A434" t="s">
        <v>8445</v>
      </c>
      <c r="B434" s="4">
        <v>33</v>
      </c>
      <c r="C434" s="197">
        <v>620</v>
      </c>
      <c r="D434" s="197">
        <v>21</v>
      </c>
      <c r="E434" s="6">
        <v>717974.77</v>
      </c>
      <c r="F434" s="6">
        <f t="shared" si="14"/>
        <v>-717974.77</v>
      </c>
      <c r="G434" t="s">
        <v>8422</v>
      </c>
      <c r="H434" t="s">
        <v>7617</v>
      </c>
      <c r="I434" t="str">
        <f t="shared" si="15"/>
        <v/>
      </c>
    </row>
    <row r="435" spans="1:9" hidden="1" x14ac:dyDescent="0.25">
      <c r="A435" t="s">
        <v>8144</v>
      </c>
      <c r="B435" s="4">
        <v>33</v>
      </c>
      <c r="C435" s="197">
        <v>40</v>
      </c>
      <c r="D435" s="197">
        <v>14</v>
      </c>
      <c r="E435" s="6">
        <v>706628.04</v>
      </c>
      <c r="F435" s="6">
        <f t="shared" si="14"/>
        <v>-706628.04</v>
      </c>
      <c r="G435" t="s">
        <v>11089</v>
      </c>
      <c r="H435" t="s">
        <v>7611</v>
      </c>
      <c r="I435" t="str">
        <f t="shared" si="15"/>
        <v/>
      </c>
    </row>
    <row r="436" spans="1:9" hidden="1" x14ac:dyDescent="0.25">
      <c r="A436" t="s">
        <v>9182</v>
      </c>
      <c r="B436" s="4">
        <v>33</v>
      </c>
      <c r="C436" s="197">
        <v>700</v>
      </c>
      <c r="D436" s="197">
        <v>7</v>
      </c>
      <c r="E436" s="6">
        <v>681055.55</v>
      </c>
      <c r="F436" s="6">
        <f t="shared" si="14"/>
        <v>-681055.55</v>
      </c>
      <c r="G436" t="s">
        <v>9171</v>
      </c>
      <c r="H436" t="s">
        <v>7599</v>
      </c>
      <c r="I436" t="str">
        <f t="shared" si="15"/>
        <v/>
      </c>
    </row>
    <row r="437" spans="1:9" hidden="1" x14ac:dyDescent="0.25">
      <c r="A437" t="s">
        <v>9853</v>
      </c>
      <c r="B437" s="4">
        <v>34</v>
      </c>
      <c r="C437" s="197">
        <v>620</v>
      </c>
      <c r="D437" s="197">
        <v>210</v>
      </c>
      <c r="E437" s="6">
        <v>670550.46</v>
      </c>
      <c r="F437" s="6">
        <f t="shared" si="14"/>
        <v>-670550.46</v>
      </c>
      <c r="G437" t="s">
        <v>8422</v>
      </c>
      <c r="H437" t="s">
        <v>9673</v>
      </c>
      <c r="I437" t="str">
        <f t="shared" si="15"/>
        <v/>
      </c>
    </row>
    <row r="438" spans="1:9" hidden="1" x14ac:dyDescent="0.25">
      <c r="A438" t="s">
        <v>8123</v>
      </c>
      <c r="B438" s="4">
        <v>33</v>
      </c>
      <c r="C438" s="197">
        <v>40</v>
      </c>
      <c r="D438" s="197">
        <v>1</v>
      </c>
      <c r="E438" s="6">
        <v>668295.88</v>
      </c>
      <c r="F438" s="6">
        <f t="shared" si="14"/>
        <v>-668295.88</v>
      </c>
      <c r="G438" t="s">
        <v>11089</v>
      </c>
      <c r="H438" t="s">
        <v>7580</v>
      </c>
      <c r="I438" t="str">
        <f t="shared" si="15"/>
        <v/>
      </c>
    </row>
    <row r="439" spans="1:9" hidden="1" x14ac:dyDescent="0.25">
      <c r="A439" t="s">
        <v>8168</v>
      </c>
      <c r="B439" s="4">
        <v>33</v>
      </c>
      <c r="C439" s="197">
        <v>40</v>
      </c>
      <c r="D439" s="197">
        <v>45</v>
      </c>
      <c r="E439" s="6">
        <v>666577.13</v>
      </c>
      <c r="F439" s="6">
        <f t="shared" si="14"/>
        <v>-666577.13</v>
      </c>
      <c r="G439" t="s">
        <v>11089</v>
      </c>
      <c r="H439" t="s">
        <v>7647</v>
      </c>
      <c r="I439" t="str">
        <f t="shared" si="15"/>
        <v/>
      </c>
    </row>
    <row r="440" spans="1:9" hidden="1" x14ac:dyDescent="0.25">
      <c r="A440" t="s">
        <v>7958</v>
      </c>
      <c r="B440" s="4">
        <v>33</v>
      </c>
      <c r="C440" s="197">
        <v>30</v>
      </c>
      <c r="D440" s="197">
        <v>31</v>
      </c>
      <c r="E440" s="6">
        <v>662634.30000000005</v>
      </c>
      <c r="F440" s="6">
        <f t="shared" si="14"/>
        <v>-662634.30000000005</v>
      </c>
      <c r="G440" t="s">
        <v>11088</v>
      </c>
      <c r="H440" t="s">
        <v>7629</v>
      </c>
      <c r="I440" t="str">
        <f t="shared" si="15"/>
        <v/>
      </c>
    </row>
    <row r="441" spans="1:9" hidden="1" x14ac:dyDescent="0.25">
      <c r="A441" t="s">
        <v>1131</v>
      </c>
      <c r="B441" s="4">
        <v>31</v>
      </c>
      <c r="C441" s="197">
        <v>275</v>
      </c>
      <c r="D441" s="197">
        <v>0</v>
      </c>
      <c r="E441" s="6">
        <v>654247.26</v>
      </c>
      <c r="F441" s="6">
        <f t="shared" si="14"/>
        <v>-654247.26</v>
      </c>
      <c r="G441" t="s">
        <v>1132</v>
      </c>
      <c r="I441" t="str">
        <f t="shared" si="15"/>
        <v/>
      </c>
    </row>
    <row r="442" spans="1:9" hidden="1" x14ac:dyDescent="0.25">
      <c r="A442" t="s">
        <v>9737</v>
      </c>
      <c r="B442" s="4">
        <v>34</v>
      </c>
      <c r="C442" s="197">
        <v>10</v>
      </c>
      <c r="D442" s="197">
        <v>509</v>
      </c>
      <c r="E442" s="6">
        <v>652748.02</v>
      </c>
      <c r="F442" s="6">
        <f t="shared" si="14"/>
        <v>-652748.02</v>
      </c>
      <c r="G442" t="s">
        <v>11080</v>
      </c>
      <c r="H442" t="s">
        <v>9691</v>
      </c>
      <c r="I442" t="str">
        <f t="shared" si="15"/>
        <v/>
      </c>
    </row>
    <row r="443" spans="1:9" hidden="1" x14ac:dyDescent="0.25">
      <c r="A443" t="s">
        <v>9735</v>
      </c>
      <c r="B443" s="4">
        <v>34</v>
      </c>
      <c r="C443" s="197">
        <v>10</v>
      </c>
      <c r="D443" s="197">
        <v>402</v>
      </c>
      <c r="E443" s="6">
        <v>651588.92000000004</v>
      </c>
      <c r="F443" s="6">
        <f t="shared" si="14"/>
        <v>-651588.92000000004</v>
      </c>
      <c r="G443" t="s">
        <v>11080</v>
      </c>
      <c r="H443" t="s">
        <v>9688</v>
      </c>
      <c r="I443" t="str">
        <f t="shared" si="15"/>
        <v/>
      </c>
    </row>
    <row r="444" spans="1:9" hidden="1" x14ac:dyDescent="0.25">
      <c r="A444" t="s">
        <v>8368</v>
      </c>
      <c r="B444" s="4">
        <v>33</v>
      </c>
      <c r="C444" s="197">
        <v>610</v>
      </c>
      <c r="D444" s="197">
        <v>47</v>
      </c>
      <c r="E444" s="6">
        <v>647227.74</v>
      </c>
      <c r="F444" s="6">
        <f t="shared" si="14"/>
        <v>-647227.74</v>
      </c>
      <c r="G444" t="s">
        <v>8323</v>
      </c>
      <c r="H444" t="s">
        <v>7650</v>
      </c>
      <c r="I444" t="str">
        <f t="shared" si="15"/>
        <v/>
      </c>
    </row>
    <row r="445" spans="1:9" hidden="1" x14ac:dyDescent="0.25">
      <c r="A445" t="s">
        <v>8184</v>
      </c>
      <c r="B445" s="4">
        <v>33</v>
      </c>
      <c r="C445" s="197">
        <v>40</v>
      </c>
      <c r="D445" s="197">
        <v>65</v>
      </c>
      <c r="E445" s="6">
        <v>642852.65</v>
      </c>
      <c r="F445" s="6">
        <f t="shared" si="14"/>
        <v>-642852.65</v>
      </c>
      <c r="G445" t="s">
        <v>11089</v>
      </c>
      <c r="H445" t="s">
        <v>7671</v>
      </c>
      <c r="I445" t="str">
        <f t="shared" si="15"/>
        <v/>
      </c>
    </row>
    <row r="446" spans="1:9" hidden="1" x14ac:dyDescent="0.25">
      <c r="A446" t="s">
        <v>9648</v>
      </c>
      <c r="B446" s="4">
        <v>33</v>
      </c>
      <c r="C446" s="197">
        <v>850</v>
      </c>
      <c r="D446" s="197">
        <v>89</v>
      </c>
      <c r="E446" s="6">
        <v>642694.49</v>
      </c>
      <c r="F446" s="6">
        <f t="shared" si="14"/>
        <v>-642694.49</v>
      </c>
      <c r="G446" t="s">
        <v>9567</v>
      </c>
      <c r="H446" t="s">
        <v>7704</v>
      </c>
      <c r="I446" t="str">
        <f t="shared" si="15"/>
        <v/>
      </c>
    </row>
    <row r="447" spans="1:9" hidden="1" x14ac:dyDescent="0.25">
      <c r="A447" t="s">
        <v>7839</v>
      </c>
      <c r="B447" s="4">
        <v>33</v>
      </c>
      <c r="C447" s="197">
        <v>10</v>
      </c>
      <c r="D447" s="197">
        <v>7</v>
      </c>
      <c r="E447" s="6">
        <v>628635.93000000005</v>
      </c>
      <c r="F447" s="6">
        <f t="shared" si="14"/>
        <v>-628635.93000000005</v>
      </c>
      <c r="G447" t="s">
        <v>7828</v>
      </c>
      <c r="H447" t="s">
        <v>7599</v>
      </c>
      <c r="I447" t="str">
        <f t="shared" si="15"/>
        <v/>
      </c>
    </row>
    <row r="448" spans="1:9" hidden="1" x14ac:dyDescent="0.25">
      <c r="A448" t="s">
        <v>9450</v>
      </c>
      <c r="B448" s="4">
        <v>33</v>
      </c>
      <c r="C448" s="197">
        <v>750</v>
      </c>
      <c r="D448" s="197">
        <v>89</v>
      </c>
      <c r="E448" s="6">
        <v>613000</v>
      </c>
      <c r="F448" s="6">
        <f t="shared" si="14"/>
        <v>-613000</v>
      </c>
      <c r="G448" t="s">
        <v>11086</v>
      </c>
      <c r="H448" t="s">
        <v>7704</v>
      </c>
      <c r="I448" t="str">
        <f t="shared" si="15"/>
        <v/>
      </c>
    </row>
    <row r="449" spans="1:9" hidden="1" x14ac:dyDescent="0.25">
      <c r="A449" t="s">
        <v>8465</v>
      </c>
      <c r="B449" s="4">
        <v>33</v>
      </c>
      <c r="C449" s="197">
        <v>620</v>
      </c>
      <c r="D449" s="197">
        <v>45</v>
      </c>
      <c r="E449" s="6">
        <v>605848.01</v>
      </c>
      <c r="F449" s="6">
        <f t="shared" si="14"/>
        <v>-605848.01</v>
      </c>
      <c r="G449" t="s">
        <v>8422</v>
      </c>
      <c r="H449" t="s">
        <v>7647</v>
      </c>
      <c r="I449" t="str">
        <f t="shared" si="15"/>
        <v/>
      </c>
    </row>
    <row r="450" spans="1:9" hidden="1" x14ac:dyDescent="0.25">
      <c r="A450" t="s">
        <v>671</v>
      </c>
      <c r="B450" s="4">
        <v>31</v>
      </c>
      <c r="C450" s="197">
        <v>47</v>
      </c>
      <c r="D450" s="197">
        <v>7</v>
      </c>
      <c r="E450" s="6">
        <v>604024.4</v>
      </c>
      <c r="F450" s="6">
        <f t="shared" si="14"/>
        <v>-604024.4</v>
      </c>
      <c r="G450" t="s">
        <v>673</v>
      </c>
      <c r="H450" t="s">
        <v>672</v>
      </c>
      <c r="I450" t="str">
        <f t="shared" si="15"/>
        <v/>
      </c>
    </row>
    <row r="451" spans="1:9" hidden="1" x14ac:dyDescent="0.25">
      <c r="A451" t="s">
        <v>1048</v>
      </c>
      <c r="B451" s="4">
        <v>31</v>
      </c>
      <c r="C451" s="197">
        <v>243</v>
      </c>
      <c r="D451" s="197">
        <v>0</v>
      </c>
      <c r="E451" s="6">
        <v>603945.46</v>
      </c>
      <c r="F451" s="6">
        <f t="shared" si="14"/>
        <v>-603945.46</v>
      </c>
      <c r="G451" t="s">
        <v>1049</v>
      </c>
      <c r="I451" t="str">
        <f t="shared" si="15"/>
        <v/>
      </c>
    </row>
    <row r="452" spans="1:9" hidden="1" x14ac:dyDescent="0.25">
      <c r="A452" t="s">
        <v>9784</v>
      </c>
      <c r="B452" s="4">
        <v>34</v>
      </c>
      <c r="C452" s="197">
        <v>40</v>
      </c>
      <c r="D452" s="197">
        <v>201</v>
      </c>
      <c r="E452" s="6">
        <v>598104.11</v>
      </c>
      <c r="F452" s="6">
        <f t="shared" si="14"/>
        <v>-598104.11</v>
      </c>
      <c r="G452" t="s">
        <v>11082</v>
      </c>
      <c r="H452" t="s">
        <v>9666</v>
      </c>
      <c r="I452" t="str">
        <f t="shared" si="15"/>
        <v/>
      </c>
    </row>
    <row r="453" spans="1:9" hidden="1" x14ac:dyDescent="0.25">
      <c r="A453" t="s">
        <v>7889</v>
      </c>
      <c r="B453" s="4">
        <v>33</v>
      </c>
      <c r="C453" s="197">
        <v>10</v>
      </c>
      <c r="D453" s="197">
        <v>66</v>
      </c>
      <c r="E453" s="6">
        <v>587601.41</v>
      </c>
      <c r="F453" s="6">
        <f t="shared" si="14"/>
        <v>-587601.41</v>
      </c>
      <c r="G453" t="s">
        <v>7828</v>
      </c>
      <c r="H453" t="s">
        <v>7674</v>
      </c>
      <c r="I453" t="str">
        <f t="shared" si="15"/>
        <v/>
      </c>
    </row>
    <row r="454" spans="1:9" hidden="1" x14ac:dyDescent="0.25">
      <c r="A454" t="s">
        <v>9795</v>
      </c>
      <c r="B454" s="4">
        <v>34</v>
      </c>
      <c r="C454" s="197">
        <v>40</v>
      </c>
      <c r="D454" s="197">
        <v>216</v>
      </c>
      <c r="E454" s="6">
        <v>585386.87</v>
      </c>
      <c r="F454" s="6">
        <f t="shared" si="14"/>
        <v>-585386.87</v>
      </c>
      <c r="G454" t="s">
        <v>11082</v>
      </c>
      <c r="H454" t="s">
        <v>9682</v>
      </c>
      <c r="I454" t="str">
        <f t="shared" si="15"/>
        <v/>
      </c>
    </row>
    <row r="455" spans="1:9" x14ac:dyDescent="0.25">
      <c r="A455" t="s">
        <v>2256</v>
      </c>
      <c r="B455" s="4">
        <v>32</v>
      </c>
      <c r="C455" s="197" t="s">
        <v>2258</v>
      </c>
      <c r="D455" s="197">
        <v>1</v>
      </c>
      <c r="E455" s="6">
        <v>0</v>
      </c>
      <c r="F455" s="6">
        <f t="shared" ref="F455:F518" si="16">IF(B455=10,E455,-E455)</f>
        <v>0</v>
      </c>
      <c r="G455" t="s">
        <v>2257</v>
      </c>
      <c r="I455" t="str">
        <f t="shared" ref="I455:I518" si="17">IF(ISNA(MATCH(A455,OldAcctNum,))=TRUE,A455,"")</f>
        <v/>
      </c>
    </row>
    <row r="456" spans="1:9" hidden="1" x14ac:dyDescent="0.25">
      <c r="A456" t="s">
        <v>1460</v>
      </c>
      <c r="B456" s="4">
        <v>31</v>
      </c>
      <c r="C456" s="197">
        <v>964</v>
      </c>
      <c r="D456" s="197">
        <v>0</v>
      </c>
      <c r="E456" s="6">
        <v>556344.91</v>
      </c>
      <c r="F456" s="6">
        <f t="shared" si="16"/>
        <v>-556344.91</v>
      </c>
      <c r="G456" t="s">
        <v>1461</v>
      </c>
      <c r="I456" t="str">
        <f t="shared" si="17"/>
        <v/>
      </c>
    </row>
    <row r="457" spans="1:9" hidden="1" x14ac:dyDescent="0.25">
      <c r="A457" t="s">
        <v>954</v>
      </c>
      <c r="B457" s="4">
        <v>31</v>
      </c>
      <c r="C457" s="197">
        <v>210</v>
      </c>
      <c r="D457" s="197">
        <v>0</v>
      </c>
      <c r="E457" s="6">
        <v>555376.62</v>
      </c>
      <c r="F457" s="6">
        <f t="shared" si="16"/>
        <v>-555376.62</v>
      </c>
      <c r="G457" t="s">
        <v>955</v>
      </c>
      <c r="I457" t="str">
        <f t="shared" si="17"/>
        <v/>
      </c>
    </row>
    <row r="458" spans="1:9" hidden="1" x14ac:dyDescent="0.25">
      <c r="A458" t="s">
        <v>872</v>
      </c>
      <c r="B458" s="4">
        <v>31</v>
      </c>
      <c r="C458" s="197">
        <v>48</v>
      </c>
      <c r="D458" s="197">
        <v>69</v>
      </c>
      <c r="E458" s="6">
        <v>552022.62</v>
      </c>
      <c r="F458" s="6">
        <f t="shared" si="16"/>
        <v>-552022.62</v>
      </c>
      <c r="G458" t="s">
        <v>873</v>
      </c>
      <c r="I458" t="str">
        <f t="shared" si="17"/>
        <v>31-048-069</v>
      </c>
    </row>
    <row r="459" spans="1:9" hidden="1" x14ac:dyDescent="0.25">
      <c r="A459" t="s">
        <v>8350</v>
      </c>
      <c r="B459" s="4">
        <v>33</v>
      </c>
      <c r="C459" s="197">
        <v>610</v>
      </c>
      <c r="D459" s="197">
        <v>25</v>
      </c>
      <c r="E459" s="6">
        <v>544931.11</v>
      </c>
      <c r="F459" s="6">
        <f t="shared" si="16"/>
        <v>-544931.11</v>
      </c>
      <c r="G459" t="s">
        <v>8323</v>
      </c>
      <c r="H459" t="s">
        <v>7623</v>
      </c>
      <c r="I459" t="str">
        <f t="shared" si="17"/>
        <v/>
      </c>
    </row>
    <row r="460" spans="1:9" hidden="1" x14ac:dyDescent="0.25">
      <c r="A460" t="s">
        <v>7915</v>
      </c>
      <c r="B460" s="4">
        <v>33</v>
      </c>
      <c r="C460" s="197">
        <v>10</v>
      </c>
      <c r="D460" s="197">
        <v>93</v>
      </c>
      <c r="E460" s="6">
        <v>542529.32999999996</v>
      </c>
      <c r="F460" s="6">
        <f t="shared" si="16"/>
        <v>-542529.32999999996</v>
      </c>
      <c r="G460" t="s">
        <v>7828</v>
      </c>
      <c r="H460" t="s">
        <v>7713</v>
      </c>
      <c r="I460" t="str">
        <f t="shared" si="17"/>
        <v/>
      </c>
    </row>
    <row r="461" spans="1:9" hidden="1" x14ac:dyDescent="0.25">
      <c r="A461" t="s">
        <v>9813</v>
      </c>
      <c r="B461" s="4">
        <v>34</v>
      </c>
      <c r="C461" s="197">
        <v>200</v>
      </c>
      <c r="D461" s="197">
        <v>214</v>
      </c>
      <c r="E461" s="6">
        <v>532328.67000000004</v>
      </c>
      <c r="F461" s="6">
        <f t="shared" si="16"/>
        <v>-532328.67000000004</v>
      </c>
      <c r="G461" t="s">
        <v>8224</v>
      </c>
      <c r="H461" t="s">
        <v>9679</v>
      </c>
      <c r="I461" t="str">
        <f t="shared" si="17"/>
        <v/>
      </c>
    </row>
    <row r="462" spans="1:9" hidden="1" x14ac:dyDescent="0.25">
      <c r="A462" t="s">
        <v>1413</v>
      </c>
      <c r="B462" s="4">
        <v>31</v>
      </c>
      <c r="C462" s="197">
        <v>918</v>
      </c>
      <c r="D462" s="197">
        <v>0</v>
      </c>
      <c r="E462" s="6">
        <v>531588.11</v>
      </c>
      <c r="F462" s="6">
        <f t="shared" si="16"/>
        <v>-531588.11</v>
      </c>
      <c r="G462" t="s">
        <v>1414</v>
      </c>
      <c r="I462" t="str">
        <f t="shared" si="17"/>
        <v/>
      </c>
    </row>
    <row r="463" spans="1:9" hidden="1" x14ac:dyDescent="0.25">
      <c r="A463" t="s">
        <v>8259</v>
      </c>
      <c r="B463" s="4">
        <v>33</v>
      </c>
      <c r="C463" s="197">
        <v>200</v>
      </c>
      <c r="D463" s="197">
        <v>38</v>
      </c>
      <c r="E463" s="6">
        <v>529152.18999999994</v>
      </c>
      <c r="F463" s="6">
        <f t="shared" si="16"/>
        <v>-529152.18999999994</v>
      </c>
      <c r="G463" t="s">
        <v>8224</v>
      </c>
      <c r="H463" t="s">
        <v>7635</v>
      </c>
      <c r="I463" t="str">
        <f t="shared" si="17"/>
        <v/>
      </c>
    </row>
    <row r="464" spans="1:9" hidden="1" x14ac:dyDescent="0.25">
      <c r="A464" t="s">
        <v>8459</v>
      </c>
      <c r="B464" s="4">
        <v>33</v>
      </c>
      <c r="C464" s="197">
        <v>620</v>
      </c>
      <c r="D464" s="197">
        <v>40</v>
      </c>
      <c r="E464" s="6">
        <v>528750.19999999995</v>
      </c>
      <c r="F464" s="6">
        <f t="shared" si="16"/>
        <v>-528750.19999999995</v>
      </c>
      <c r="G464" t="s">
        <v>8422</v>
      </c>
      <c r="H464" t="s">
        <v>7638</v>
      </c>
      <c r="I464" t="str">
        <f t="shared" si="17"/>
        <v/>
      </c>
    </row>
    <row r="465" spans="1:9" hidden="1" x14ac:dyDescent="0.25">
      <c r="A465" t="s">
        <v>1083</v>
      </c>
      <c r="B465" s="4">
        <v>31</v>
      </c>
      <c r="C465" s="197">
        <v>257</v>
      </c>
      <c r="D465" s="197">
        <v>0</v>
      </c>
      <c r="E465" s="6">
        <v>527646.99</v>
      </c>
      <c r="F465" s="6">
        <f t="shared" si="16"/>
        <v>-527646.99</v>
      </c>
      <c r="G465" t="s">
        <v>1084</v>
      </c>
      <c r="I465" t="str">
        <f t="shared" si="17"/>
        <v/>
      </c>
    </row>
    <row r="466" spans="1:9" hidden="1" x14ac:dyDescent="0.25">
      <c r="A466" t="s">
        <v>8372</v>
      </c>
      <c r="B466" s="4">
        <v>33</v>
      </c>
      <c r="C466" s="197">
        <v>610</v>
      </c>
      <c r="D466" s="197">
        <v>49</v>
      </c>
      <c r="E466" s="6">
        <v>526247.62</v>
      </c>
      <c r="F466" s="6">
        <f t="shared" si="16"/>
        <v>-526247.62</v>
      </c>
      <c r="G466" t="s">
        <v>8323</v>
      </c>
      <c r="H466" t="s">
        <v>7656</v>
      </c>
      <c r="I466" t="str">
        <f t="shared" si="17"/>
        <v/>
      </c>
    </row>
    <row r="467" spans="1:9" hidden="1" x14ac:dyDescent="0.25">
      <c r="A467" t="s">
        <v>563</v>
      </c>
      <c r="B467" s="4">
        <v>30</v>
      </c>
      <c r="C467" s="197">
        <v>33</v>
      </c>
      <c r="D467" s="197">
        <v>0</v>
      </c>
      <c r="E467" s="6">
        <v>522986.61</v>
      </c>
      <c r="F467" s="6">
        <f t="shared" si="16"/>
        <v>-522986.61</v>
      </c>
      <c r="G467" t="s">
        <v>564</v>
      </c>
      <c r="H467" t="s">
        <v>397</v>
      </c>
      <c r="I467" t="str">
        <f t="shared" si="17"/>
        <v/>
      </c>
    </row>
    <row r="468" spans="1:9" hidden="1" x14ac:dyDescent="0.25">
      <c r="A468" t="s">
        <v>8128</v>
      </c>
      <c r="B468" s="4">
        <v>33</v>
      </c>
      <c r="C468" s="197">
        <v>40</v>
      </c>
      <c r="D468" s="197">
        <v>3</v>
      </c>
      <c r="E468" s="6">
        <v>513083.96</v>
      </c>
      <c r="F468" s="6">
        <f t="shared" si="16"/>
        <v>-513083.96</v>
      </c>
      <c r="G468" t="s">
        <v>11089</v>
      </c>
      <c r="H468" t="s">
        <v>7587</v>
      </c>
      <c r="I468" t="str">
        <f t="shared" si="17"/>
        <v/>
      </c>
    </row>
    <row r="469" spans="1:9" hidden="1" x14ac:dyDescent="0.25">
      <c r="A469" t="s">
        <v>569</v>
      </c>
      <c r="B469" s="4">
        <v>30</v>
      </c>
      <c r="C469" s="197">
        <v>35</v>
      </c>
      <c r="D469" s="197">
        <v>0</v>
      </c>
      <c r="E469" s="6">
        <v>512777.07</v>
      </c>
      <c r="F469" s="6">
        <f t="shared" si="16"/>
        <v>-512777.07</v>
      </c>
      <c r="G469" t="s">
        <v>570</v>
      </c>
      <c r="H469" t="s">
        <v>397</v>
      </c>
      <c r="I469" t="str">
        <f t="shared" si="17"/>
        <v/>
      </c>
    </row>
    <row r="470" spans="1:9" hidden="1" x14ac:dyDescent="0.25">
      <c r="A470" t="s">
        <v>9658</v>
      </c>
      <c r="B470" s="4">
        <v>33</v>
      </c>
      <c r="C470" s="197">
        <v>850</v>
      </c>
      <c r="D470" s="197">
        <v>95</v>
      </c>
      <c r="E470" s="6">
        <v>511977.73</v>
      </c>
      <c r="F470" s="6">
        <f t="shared" si="16"/>
        <v>-511977.73</v>
      </c>
      <c r="G470" t="s">
        <v>9567</v>
      </c>
      <c r="H470" t="s">
        <v>7719</v>
      </c>
      <c r="I470" t="str">
        <f t="shared" si="17"/>
        <v/>
      </c>
    </row>
    <row r="471" spans="1:9" hidden="1" x14ac:dyDescent="0.25">
      <c r="A471" t="s">
        <v>8216</v>
      </c>
      <c r="B471" s="4">
        <v>33</v>
      </c>
      <c r="C471" s="197">
        <v>40</v>
      </c>
      <c r="D471" s="197">
        <v>95</v>
      </c>
      <c r="E471" s="6">
        <v>509403.65</v>
      </c>
      <c r="F471" s="6">
        <f t="shared" si="16"/>
        <v>-509403.65</v>
      </c>
      <c r="G471" t="s">
        <v>11089</v>
      </c>
      <c r="H471" t="s">
        <v>7719</v>
      </c>
      <c r="I471" t="str">
        <f t="shared" si="17"/>
        <v/>
      </c>
    </row>
    <row r="472" spans="1:9" hidden="1" x14ac:dyDescent="0.25">
      <c r="A472" t="s">
        <v>9855</v>
      </c>
      <c r="B472" s="4">
        <v>34</v>
      </c>
      <c r="C472" s="197">
        <v>620</v>
      </c>
      <c r="D472" s="197">
        <v>213</v>
      </c>
      <c r="E472" s="6">
        <v>507571.05</v>
      </c>
      <c r="F472" s="6">
        <f t="shared" si="16"/>
        <v>-507571.05</v>
      </c>
      <c r="G472" t="s">
        <v>8422</v>
      </c>
      <c r="H472" t="s">
        <v>9676</v>
      </c>
      <c r="I472" t="str">
        <f t="shared" si="17"/>
        <v/>
      </c>
    </row>
    <row r="473" spans="1:9" hidden="1" x14ac:dyDescent="0.25">
      <c r="A473" t="s">
        <v>7992</v>
      </c>
      <c r="B473" s="4">
        <v>33</v>
      </c>
      <c r="C473" s="197">
        <v>30</v>
      </c>
      <c r="D473" s="197">
        <v>69</v>
      </c>
      <c r="E473" s="6">
        <v>504726.22</v>
      </c>
      <c r="F473" s="6">
        <f t="shared" si="16"/>
        <v>-504726.22</v>
      </c>
      <c r="G473" t="s">
        <v>11088</v>
      </c>
      <c r="H473" t="s">
        <v>7680</v>
      </c>
      <c r="I473" t="str">
        <f t="shared" si="17"/>
        <v/>
      </c>
    </row>
    <row r="474" spans="1:9" hidden="1" x14ac:dyDescent="0.25">
      <c r="A474" t="s">
        <v>10105</v>
      </c>
      <c r="B474" s="4">
        <v>34</v>
      </c>
      <c r="C474" s="197">
        <v>850</v>
      </c>
      <c r="D474" s="197">
        <v>401</v>
      </c>
      <c r="E474" s="6">
        <v>503716.87</v>
      </c>
      <c r="F474" s="6">
        <f t="shared" si="16"/>
        <v>-503716.87</v>
      </c>
      <c r="G474" t="s">
        <v>9567</v>
      </c>
      <c r="H474" t="s">
        <v>9685</v>
      </c>
      <c r="I474" t="str">
        <f t="shared" si="17"/>
        <v/>
      </c>
    </row>
    <row r="475" spans="1:9" hidden="1" x14ac:dyDescent="0.25">
      <c r="A475" t="s">
        <v>8132</v>
      </c>
      <c r="B475" s="4">
        <v>33</v>
      </c>
      <c r="C475" s="197">
        <v>40</v>
      </c>
      <c r="D475" s="197">
        <v>5</v>
      </c>
      <c r="E475" s="6">
        <v>502877.98</v>
      </c>
      <c r="F475" s="6">
        <f t="shared" si="16"/>
        <v>-502877.98</v>
      </c>
      <c r="G475" t="s">
        <v>11089</v>
      </c>
      <c r="H475" t="s">
        <v>7593</v>
      </c>
      <c r="I475" t="str">
        <f t="shared" si="17"/>
        <v/>
      </c>
    </row>
    <row r="476" spans="1:9" hidden="1" x14ac:dyDescent="0.25">
      <c r="A476" t="s">
        <v>8515</v>
      </c>
      <c r="B476" s="4">
        <v>33</v>
      </c>
      <c r="C476" s="197">
        <v>620</v>
      </c>
      <c r="D476" s="197">
        <v>97</v>
      </c>
      <c r="E476" s="6">
        <v>498425.31</v>
      </c>
      <c r="F476" s="6">
        <f t="shared" si="16"/>
        <v>-498425.31</v>
      </c>
      <c r="G476" t="s">
        <v>8422</v>
      </c>
      <c r="H476" t="s">
        <v>7722</v>
      </c>
      <c r="I476" t="str">
        <f t="shared" si="17"/>
        <v/>
      </c>
    </row>
    <row r="477" spans="1:9" hidden="1" x14ac:dyDescent="0.25">
      <c r="A477" t="s">
        <v>8398</v>
      </c>
      <c r="B477" s="4">
        <v>33</v>
      </c>
      <c r="C477" s="197">
        <v>610</v>
      </c>
      <c r="D477" s="197">
        <v>81</v>
      </c>
      <c r="E477" s="6">
        <v>490909.75</v>
      </c>
      <c r="F477" s="6">
        <f t="shared" si="16"/>
        <v>-490909.75</v>
      </c>
      <c r="G477" t="s">
        <v>8323</v>
      </c>
      <c r="H477" t="s">
        <v>7695</v>
      </c>
      <c r="I477" t="str">
        <f t="shared" si="17"/>
        <v/>
      </c>
    </row>
    <row r="478" spans="1:9" hidden="1" x14ac:dyDescent="0.25">
      <c r="A478" t="s">
        <v>1440</v>
      </c>
      <c r="B478" s="4">
        <v>31</v>
      </c>
      <c r="C478" s="197">
        <v>956</v>
      </c>
      <c r="D478" s="197">
        <v>0</v>
      </c>
      <c r="E478" s="6">
        <v>484498.05</v>
      </c>
      <c r="F478" s="6">
        <f t="shared" si="16"/>
        <v>-484498.05</v>
      </c>
      <c r="G478" t="s">
        <v>1441</v>
      </c>
      <c r="I478" t="str">
        <f t="shared" si="17"/>
        <v/>
      </c>
    </row>
    <row r="479" spans="1:9" hidden="1" x14ac:dyDescent="0.25">
      <c r="A479" t="s">
        <v>939</v>
      </c>
      <c r="B479" s="4">
        <v>31</v>
      </c>
      <c r="C479" s="197">
        <v>205</v>
      </c>
      <c r="D479" s="197">
        <v>0</v>
      </c>
      <c r="E479" s="6">
        <v>482972.61</v>
      </c>
      <c r="F479" s="6">
        <f t="shared" si="16"/>
        <v>-482972.61</v>
      </c>
      <c r="G479" t="s">
        <v>940</v>
      </c>
      <c r="I479" t="str">
        <f t="shared" si="17"/>
        <v/>
      </c>
    </row>
    <row r="480" spans="1:9" hidden="1" x14ac:dyDescent="0.25">
      <c r="A480" t="s">
        <v>7980</v>
      </c>
      <c r="B480" s="4">
        <v>33</v>
      </c>
      <c r="C480" s="197">
        <v>30</v>
      </c>
      <c r="D480" s="197">
        <v>60</v>
      </c>
      <c r="E480" s="6">
        <v>475475.5</v>
      </c>
      <c r="F480" s="6">
        <f t="shared" si="16"/>
        <v>-475475.5</v>
      </c>
      <c r="G480" t="s">
        <v>11088</v>
      </c>
      <c r="H480" t="s">
        <v>7662</v>
      </c>
      <c r="I480" t="str">
        <f t="shared" si="17"/>
        <v/>
      </c>
    </row>
    <row r="481" spans="1:9" hidden="1" x14ac:dyDescent="0.25">
      <c r="A481" t="s">
        <v>9234</v>
      </c>
      <c r="B481" s="4">
        <v>33</v>
      </c>
      <c r="C481" s="197">
        <v>700</v>
      </c>
      <c r="D481" s="197">
        <v>68</v>
      </c>
      <c r="E481" s="6">
        <v>475385.59</v>
      </c>
      <c r="F481" s="6">
        <f t="shared" si="16"/>
        <v>-475385.59</v>
      </c>
      <c r="G481" t="s">
        <v>9171</v>
      </c>
      <c r="H481" t="s">
        <v>7677</v>
      </c>
      <c r="I481" t="str">
        <f t="shared" si="17"/>
        <v/>
      </c>
    </row>
    <row r="482" spans="1:9" hidden="1" x14ac:dyDescent="0.25">
      <c r="A482" t="s">
        <v>7778</v>
      </c>
      <c r="B482" s="4">
        <v>33</v>
      </c>
      <c r="C482" s="197">
        <v>2</v>
      </c>
      <c r="D482" s="197">
        <v>49</v>
      </c>
      <c r="E482" s="6">
        <v>473343.76</v>
      </c>
      <c r="F482" s="6">
        <f t="shared" si="16"/>
        <v>-473343.76</v>
      </c>
      <c r="G482" t="s">
        <v>7729</v>
      </c>
      <c r="H482" t="s">
        <v>7656</v>
      </c>
      <c r="I482" t="str">
        <f t="shared" si="17"/>
        <v/>
      </c>
    </row>
    <row r="483" spans="1:9" hidden="1" x14ac:dyDescent="0.25">
      <c r="A483" t="s">
        <v>9580</v>
      </c>
      <c r="B483" s="4">
        <v>33</v>
      </c>
      <c r="C483" s="197">
        <v>850</v>
      </c>
      <c r="D483" s="197">
        <v>8</v>
      </c>
      <c r="E483" s="6">
        <v>472292.83</v>
      </c>
      <c r="F483" s="6">
        <f t="shared" si="16"/>
        <v>-472292.83</v>
      </c>
      <c r="G483" t="s">
        <v>9567</v>
      </c>
      <c r="H483" t="s">
        <v>7602</v>
      </c>
      <c r="I483" t="str">
        <f t="shared" si="17"/>
        <v/>
      </c>
    </row>
    <row r="484" spans="1:9" hidden="1" x14ac:dyDescent="0.25">
      <c r="A484" t="s">
        <v>9721</v>
      </c>
      <c r="B484" s="4">
        <v>34</v>
      </c>
      <c r="C484" s="197">
        <v>10</v>
      </c>
      <c r="D484" s="197">
        <v>201</v>
      </c>
      <c r="E484" s="6">
        <v>471788.83</v>
      </c>
      <c r="F484" s="6">
        <f t="shared" si="16"/>
        <v>-471788.83</v>
      </c>
      <c r="G484" t="s">
        <v>11080</v>
      </c>
      <c r="H484" t="s">
        <v>9666</v>
      </c>
      <c r="I484" t="str">
        <f t="shared" si="17"/>
        <v/>
      </c>
    </row>
    <row r="485" spans="1:9" x14ac:dyDescent="0.25">
      <c r="A485" t="s">
        <v>2259</v>
      </c>
      <c r="B485" s="4">
        <v>32</v>
      </c>
      <c r="C485" s="197" t="s">
        <v>2258</v>
      </c>
      <c r="D485" s="197">
        <v>2</v>
      </c>
      <c r="E485" s="6">
        <v>0</v>
      </c>
      <c r="F485" s="6">
        <f t="shared" si="16"/>
        <v>0</v>
      </c>
      <c r="G485" t="s">
        <v>2260</v>
      </c>
      <c r="I485" t="str">
        <f t="shared" si="17"/>
        <v/>
      </c>
    </row>
    <row r="486" spans="1:9" hidden="1" x14ac:dyDescent="0.25">
      <c r="A486" t="s">
        <v>8315</v>
      </c>
      <c r="B486" s="4">
        <v>33</v>
      </c>
      <c r="C486" s="197">
        <v>200</v>
      </c>
      <c r="D486" s="197">
        <v>95</v>
      </c>
      <c r="E486" s="6">
        <v>466953.67</v>
      </c>
      <c r="F486" s="6">
        <f t="shared" si="16"/>
        <v>-466953.67</v>
      </c>
      <c r="G486" t="s">
        <v>8224</v>
      </c>
      <c r="H486" t="s">
        <v>7719</v>
      </c>
      <c r="I486" t="str">
        <f t="shared" si="17"/>
        <v/>
      </c>
    </row>
    <row r="487" spans="1:9" hidden="1" x14ac:dyDescent="0.25">
      <c r="A487" t="s">
        <v>8596</v>
      </c>
      <c r="B487" s="4">
        <v>33</v>
      </c>
      <c r="C487" s="197">
        <v>630</v>
      </c>
      <c r="D487" s="197">
        <v>24</v>
      </c>
      <c r="E487" s="6">
        <v>464891.67</v>
      </c>
      <c r="F487" s="6">
        <f t="shared" si="16"/>
        <v>-464891.67</v>
      </c>
      <c r="G487" t="s">
        <v>8571</v>
      </c>
      <c r="H487" t="s">
        <v>7620</v>
      </c>
      <c r="I487" t="str">
        <f t="shared" si="17"/>
        <v/>
      </c>
    </row>
    <row r="488" spans="1:9" hidden="1" x14ac:dyDescent="0.25">
      <c r="A488" t="s">
        <v>9690</v>
      </c>
      <c r="B488" s="4">
        <v>34</v>
      </c>
      <c r="C488" s="197">
        <v>1</v>
      </c>
      <c r="D488" s="197">
        <v>509</v>
      </c>
      <c r="E488" s="6">
        <v>461722.97</v>
      </c>
      <c r="F488" s="6">
        <f t="shared" si="16"/>
        <v>-461722.97</v>
      </c>
      <c r="G488" t="s">
        <v>11079</v>
      </c>
      <c r="H488" t="s">
        <v>9691</v>
      </c>
      <c r="I488" t="str">
        <f t="shared" si="17"/>
        <v/>
      </c>
    </row>
    <row r="489" spans="1:9" hidden="1" x14ac:dyDescent="0.25">
      <c r="A489" t="s">
        <v>8265</v>
      </c>
      <c r="B489" s="4">
        <v>33</v>
      </c>
      <c r="C489" s="197">
        <v>200</v>
      </c>
      <c r="D489" s="197">
        <v>44</v>
      </c>
      <c r="E489" s="6">
        <v>456461.48</v>
      </c>
      <c r="F489" s="6">
        <f t="shared" si="16"/>
        <v>-456461.48</v>
      </c>
      <c r="G489" t="s">
        <v>8224</v>
      </c>
      <c r="H489" t="s">
        <v>7644</v>
      </c>
      <c r="I489" t="str">
        <f t="shared" si="17"/>
        <v/>
      </c>
    </row>
    <row r="490" spans="1:9" hidden="1" x14ac:dyDescent="0.25">
      <c r="A490" t="s">
        <v>7685</v>
      </c>
      <c r="B490" s="4">
        <v>33</v>
      </c>
      <c r="C490" s="197">
        <v>1</v>
      </c>
      <c r="D490" s="197">
        <v>75</v>
      </c>
      <c r="E490" s="6">
        <v>456121.68</v>
      </c>
      <c r="F490" s="6">
        <f t="shared" si="16"/>
        <v>-456121.68</v>
      </c>
      <c r="G490" t="s">
        <v>11095</v>
      </c>
      <c r="H490" t="s">
        <v>7686</v>
      </c>
      <c r="I490" t="str">
        <f t="shared" si="17"/>
        <v/>
      </c>
    </row>
    <row r="491" spans="1:9" hidden="1" x14ac:dyDescent="0.25">
      <c r="A491" t="s">
        <v>942</v>
      </c>
      <c r="B491" s="4">
        <v>31</v>
      </c>
      <c r="C491" s="197">
        <v>206</v>
      </c>
      <c r="D491" s="197">
        <v>0</v>
      </c>
      <c r="E491" s="6">
        <v>454522.7</v>
      </c>
      <c r="F491" s="6">
        <f t="shared" si="16"/>
        <v>-454522.7</v>
      </c>
      <c r="G491" t="s">
        <v>943</v>
      </c>
      <c r="I491" t="str">
        <f t="shared" si="17"/>
        <v/>
      </c>
    </row>
    <row r="492" spans="1:9" hidden="1" x14ac:dyDescent="0.25">
      <c r="A492" t="s">
        <v>9196</v>
      </c>
      <c r="B492" s="4">
        <v>33</v>
      </c>
      <c r="C492" s="197">
        <v>700</v>
      </c>
      <c r="D492" s="197">
        <v>24</v>
      </c>
      <c r="E492" s="6">
        <v>452798.04</v>
      </c>
      <c r="F492" s="6">
        <f t="shared" si="16"/>
        <v>-452798.04</v>
      </c>
      <c r="G492" t="s">
        <v>9171</v>
      </c>
      <c r="H492" t="s">
        <v>7620</v>
      </c>
      <c r="I492" t="str">
        <f t="shared" si="17"/>
        <v/>
      </c>
    </row>
    <row r="493" spans="1:9" hidden="1" x14ac:dyDescent="0.25">
      <c r="A493" t="s">
        <v>8429</v>
      </c>
      <c r="B493" s="4">
        <v>33</v>
      </c>
      <c r="C493" s="197">
        <v>620</v>
      </c>
      <c r="D493" s="197">
        <v>5</v>
      </c>
      <c r="E493" s="6">
        <v>451256.77</v>
      </c>
      <c r="F493" s="6">
        <f t="shared" si="16"/>
        <v>-451256.77</v>
      </c>
      <c r="G493" t="s">
        <v>8422</v>
      </c>
      <c r="H493" t="s">
        <v>7593</v>
      </c>
      <c r="I493" t="str">
        <f t="shared" si="17"/>
        <v/>
      </c>
    </row>
    <row r="494" spans="1:9" hidden="1" x14ac:dyDescent="0.25">
      <c r="A494" t="s">
        <v>8188</v>
      </c>
      <c r="B494" s="4">
        <v>33</v>
      </c>
      <c r="C494" s="197">
        <v>40</v>
      </c>
      <c r="D494" s="197">
        <v>68</v>
      </c>
      <c r="E494" s="6">
        <v>449978.1</v>
      </c>
      <c r="F494" s="6">
        <f t="shared" si="16"/>
        <v>-449978.1</v>
      </c>
      <c r="G494" t="s">
        <v>11089</v>
      </c>
      <c r="H494" t="s">
        <v>7677</v>
      </c>
      <c r="I494" t="str">
        <f t="shared" si="17"/>
        <v/>
      </c>
    </row>
    <row r="495" spans="1:9" hidden="1" x14ac:dyDescent="0.25">
      <c r="A495" t="s">
        <v>7574</v>
      </c>
      <c r="B495" s="4">
        <v>32</v>
      </c>
      <c r="C495" s="197" t="s">
        <v>7577</v>
      </c>
      <c r="D495" s="197">
        <v>999</v>
      </c>
      <c r="E495" s="6">
        <v>448746.93</v>
      </c>
      <c r="F495" s="6">
        <f t="shared" si="16"/>
        <v>-448746.93</v>
      </c>
      <c r="G495" t="s">
        <v>7575</v>
      </c>
      <c r="I495" t="str">
        <f t="shared" si="17"/>
        <v/>
      </c>
    </row>
    <row r="496" spans="1:9" hidden="1" x14ac:dyDescent="0.25">
      <c r="A496" t="s">
        <v>7804</v>
      </c>
      <c r="B496" s="4">
        <v>33</v>
      </c>
      <c r="C496" s="197">
        <v>2</v>
      </c>
      <c r="D496" s="197">
        <v>81</v>
      </c>
      <c r="E496" s="6">
        <v>445631.17</v>
      </c>
      <c r="F496" s="6">
        <f t="shared" si="16"/>
        <v>-445631.17</v>
      </c>
      <c r="G496" t="s">
        <v>7729</v>
      </c>
      <c r="H496" t="s">
        <v>7695</v>
      </c>
      <c r="I496" t="str">
        <f t="shared" si="17"/>
        <v/>
      </c>
    </row>
    <row r="497" spans="1:9" hidden="1" x14ac:dyDescent="0.25">
      <c r="A497" t="s">
        <v>8138</v>
      </c>
      <c r="B497" s="4">
        <v>33</v>
      </c>
      <c r="C497" s="197">
        <v>40</v>
      </c>
      <c r="D497" s="197">
        <v>8</v>
      </c>
      <c r="E497" s="6">
        <v>445441.11</v>
      </c>
      <c r="F497" s="6">
        <f t="shared" si="16"/>
        <v>-445441.11</v>
      </c>
      <c r="G497" t="s">
        <v>11089</v>
      </c>
      <c r="H497" t="s">
        <v>7602</v>
      </c>
      <c r="I497" t="str">
        <f t="shared" si="17"/>
        <v/>
      </c>
    </row>
    <row r="498" spans="1:9" hidden="1" x14ac:dyDescent="0.25">
      <c r="A498" t="s">
        <v>1978</v>
      </c>
      <c r="B498" s="4">
        <v>32</v>
      </c>
      <c r="C498" s="197" t="s">
        <v>1912</v>
      </c>
      <c r="D498" s="197">
        <v>632</v>
      </c>
      <c r="E498" s="6">
        <v>444914.03</v>
      </c>
      <c r="F498" s="6">
        <f t="shared" si="16"/>
        <v>-444914.03</v>
      </c>
      <c r="G498" t="s">
        <v>1979</v>
      </c>
      <c r="I498" t="str">
        <f t="shared" si="17"/>
        <v/>
      </c>
    </row>
    <row r="499" spans="1:9" hidden="1" x14ac:dyDescent="0.25">
      <c r="A499" t="s">
        <v>8344</v>
      </c>
      <c r="B499" s="4">
        <v>33</v>
      </c>
      <c r="C499" s="197">
        <v>610</v>
      </c>
      <c r="D499" s="197">
        <v>17</v>
      </c>
      <c r="E499" s="6">
        <v>439533.27</v>
      </c>
      <c r="F499" s="6">
        <f t="shared" si="16"/>
        <v>-439533.27</v>
      </c>
      <c r="G499" t="s">
        <v>8323</v>
      </c>
      <c r="H499" t="s">
        <v>7614</v>
      </c>
      <c r="I499" t="str">
        <f t="shared" si="17"/>
        <v/>
      </c>
    </row>
    <row r="500" spans="1:9" hidden="1" x14ac:dyDescent="0.25">
      <c r="A500" t="s">
        <v>2078</v>
      </c>
      <c r="B500" s="4">
        <v>32</v>
      </c>
      <c r="C500" s="197" t="s">
        <v>2058</v>
      </c>
      <c r="D500" s="197">
        <v>716</v>
      </c>
      <c r="E500" s="6">
        <v>435139.21</v>
      </c>
      <c r="F500" s="6">
        <f t="shared" si="16"/>
        <v>-435139.21</v>
      </c>
      <c r="G500" t="s">
        <v>2079</v>
      </c>
      <c r="I500" t="str">
        <f t="shared" si="17"/>
        <v/>
      </c>
    </row>
    <row r="501" spans="1:9" hidden="1" x14ac:dyDescent="0.25">
      <c r="A501" t="s">
        <v>9715</v>
      </c>
      <c r="B501" s="4">
        <v>34</v>
      </c>
      <c r="C501" s="197">
        <v>2</v>
      </c>
      <c r="D501" s="197">
        <v>509</v>
      </c>
      <c r="E501" s="6">
        <v>427218.85</v>
      </c>
      <c r="F501" s="6">
        <f t="shared" si="16"/>
        <v>-427218.85</v>
      </c>
      <c r="G501" t="s">
        <v>7729</v>
      </c>
      <c r="H501" t="s">
        <v>9691</v>
      </c>
      <c r="I501" t="str">
        <f t="shared" si="17"/>
        <v/>
      </c>
    </row>
    <row r="502" spans="1:9" hidden="1" x14ac:dyDescent="0.25">
      <c r="A502" t="s">
        <v>957</v>
      </c>
      <c r="B502" s="4">
        <v>31</v>
      </c>
      <c r="C502" s="197">
        <v>211</v>
      </c>
      <c r="D502" s="197">
        <v>0</v>
      </c>
      <c r="E502" s="6">
        <v>426568.95</v>
      </c>
      <c r="F502" s="6">
        <f t="shared" si="16"/>
        <v>-426568.95</v>
      </c>
      <c r="G502" t="s">
        <v>958</v>
      </c>
      <c r="I502" t="str">
        <f t="shared" si="17"/>
        <v/>
      </c>
    </row>
    <row r="503" spans="1:9" hidden="1" x14ac:dyDescent="0.25">
      <c r="A503" t="s">
        <v>8212</v>
      </c>
      <c r="B503" s="4">
        <v>33</v>
      </c>
      <c r="C503" s="197">
        <v>40</v>
      </c>
      <c r="D503" s="197">
        <v>93</v>
      </c>
      <c r="E503" s="6">
        <v>413174.27</v>
      </c>
      <c r="F503" s="6">
        <f t="shared" si="16"/>
        <v>-413174.27</v>
      </c>
      <c r="G503" t="s">
        <v>11089</v>
      </c>
      <c r="H503" t="s">
        <v>7713</v>
      </c>
      <c r="I503" t="str">
        <f t="shared" si="17"/>
        <v/>
      </c>
    </row>
    <row r="504" spans="1:9" hidden="1" x14ac:dyDescent="0.25">
      <c r="A504" t="s">
        <v>761</v>
      </c>
      <c r="B504" s="4">
        <v>31</v>
      </c>
      <c r="C504" s="197">
        <v>48</v>
      </c>
      <c r="D504" s="197">
        <v>1</v>
      </c>
      <c r="E504" s="6">
        <v>411306.38</v>
      </c>
      <c r="F504" s="6">
        <f t="shared" si="16"/>
        <v>-411306.38</v>
      </c>
      <c r="G504" t="s">
        <v>762</v>
      </c>
      <c r="H504" t="s">
        <v>648</v>
      </c>
      <c r="I504" t="str">
        <f t="shared" si="17"/>
        <v>31-048-001</v>
      </c>
    </row>
    <row r="505" spans="1:9" hidden="1" x14ac:dyDescent="0.25">
      <c r="A505" t="s">
        <v>8220</v>
      </c>
      <c r="B505" s="4">
        <v>33</v>
      </c>
      <c r="C505" s="197">
        <v>40</v>
      </c>
      <c r="D505" s="197">
        <v>98</v>
      </c>
      <c r="E505" s="6">
        <v>409867.22</v>
      </c>
      <c r="F505" s="6">
        <f t="shared" si="16"/>
        <v>-409867.22</v>
      </c>
      <c r="G505" t="s">
        <v>11089</v>
      </c>
      <c r="H505" t="s">
        <v>7725</v>
      </c>
      <c r="I505" t="str">
        <f t="shared" si="17"/>
        <v/>
      </c>
    </row>
    <row r="506" spans="1:9" hidden="1" x14ac:dyDescent="0.25">
      <c r="A506" t="s">
        <v>8150</v>
      </c>
      <c r="B506" s="4">
        <v>33</v>
      </c>
      <c r="C506" s="197">
        <v>40</v>
      </c>
      <c r="D506" s="197">
        <v>24</v>
      </c>
      <c r="E506" s="6">
        <v>406462.74</v>
      </c>
      <c r="F506" s="6">
        <f t="shared" si="16"/>
        <v>-406462.74</v>
      </c>
      <c r="G506" t="s">
        <v>11089</v>
      </c>
      <c r="H506" t="s">
        <v>7620</v>
      </c>
      <c r="I506" t="str">
        <f t="shared" si="17"/>
        <v/>
      </c>
    </row>
    <row r="507" spans="1:9" hidden="1" x14ac:dyDescent="0.25">
      <c r="A507" t="s">
        <v>8348</v>
      </c>
      <c r="B507" s="4">
        <v>33</v>
      </c>
      <c r="C507" s="197">
        <v>610</v>
      </c>
      <c r="D507" s="197">
        <v>24</v>
      </c>
      <c r="E507" s="6">
        <v>403669.61</v>
      </c>
      <c r="F507" s="6">
        <f t="shared" si="16"/>
        <v>-403669.61</v>
      </c>
      <c r="G507" t="s">
        <v>8323</v>
      </c>
      <c r="H507" t="s">
        <v>7620</v>
      </c>
      <c r="I507" t="str">
        <f t="shared" si="17"/>
        <v/>
      </c>
    </row>
    <row r="508" spans="1:9" hidden="1" x14ac:dyDescent="0.25">
      <c r="A508" t="s">
        <v>1352</v>
      </c>
      <c r="B508" s="4">
        <v>31</v>
      </c>
      <c r="C508" s="197">
        <v>771</v>
      </c>
      <c r="D508" s="197">
        <v>0</v>
      </c>
      <c r="E508" s="6">
        <v>402133.62</v>
      </c>
      <c r="F508" s="6">
        <f t="shared" si="16"/>
        <v>-402133.62</v>
      </c>
      <c r="G508" t="s">
        <v>1353</v>
      </c>
      <c r="I508" t="str">
        <f t="shared" si="17"/>
        <v/>
      </c>
    </row>
    <row r="509" spans="1:9" hidden="1" x14ac:dyDescent="0.25">
      <c r="A509" t="s">
        <v>2105</v>
      </c>
      <c r="B509" s="4">
        <v>32</v>
      </c>
      <c r="C509" s="197" t="s">
        <v>2058</v>
      </c>
      <c r="D509" s="197">
        <v>755</v>
      </c>
      <c r="E509" s="6">
        <v>393921.13</v>
      </c>
      <c r="F509" s="6">
        <f t="shared" si="16"/>
        <v>-393921.13</v>
      </c>
      <c r="G509" t="s">
        <v>2106</v>
      </c>
      <c r="I509" t="str">
        <f t="shared" si="17"/>
        <v/>
      </c>
    </row>
    <row r="510" spans="1:9" hidden="1" x14ac:dyDescent="0.25">
      <c r="A510" t="s">
        <v>575</v>
      </c>
      <c r="B510" s="4">
        <v>30</v>
      </c>
      <c r="C510" s="197">
        <v>41</v>
      </c>
      <c r="D510" s="197">
        <v>0</v>
      </c>
      <c r="E510" s="6">
        <v>389710.61</v>
      </c>
      <c r="F510" s="6">
        <f t="shared" si="16"/>
        <v>-389710.61</v>
      </c>
      <c r="G510" t="s">
        <v>576</v>
      </c>
      <c r="H510" t="s">
        <v>397</v>
      </c>
      <c r="I510" t="str">
        <f t="shared" si="17"/>
        <v/>
      </c>
    </row>
    <row r="511" spans="1:9" hidden="1" x14ac:dyDescent="0.25">
      <c r="A511" t="s">
        <v>8180</v>
      </c>
      <c r="B511" s="4">
        <v>33</v>
      </c>
      <c r="C511" s="197">
        <v>40</v>
      </c>
      <c r="D511" s="197">
        <v>62</v>
      </c>
      <c r="E511" s="6">
        <v>385297.49</v>
      </c>
      <c r="F511" s="6">
        <f t="shared" si="16"/>
        <v>-385297.49</v>
      </c>
      <c r="G511" t="s">
        <v>11089</v>
      </c>
      <c r="H511" t="s">
        <v>7665</v>
      </c>
      <c r="I511" t="str">
        <f t="shared" si="17"/>
        <v/>
      </c>
    </row>
    <row r="512" spans="1:9" hidden="1" x14ac:dyDescent="0.25">
      <c r="A512" t="s">
        <v>635</v>
      </c>
      <c r="B512" s="4">
        <v>30</v>
      </c>
      <c r="C512" s="197">
        <v>93</v>
      </c>
      <c r="D512" s="197">
        <v>0</v>
      </c>
      <c r="E512" s="6">
        <v>384202.33</v>
      </c>
      <c r="F512" s="6">
        <f t="shared" si="16"/>
        <v>-384202.33</v>
      </c>
      <c r="G512" t="s">
        <v>636</v>
      </c>
      <c r="H512" t="s">
        <v>397</v>
      </c>
      <c r="I512" t="str">
        <f t="shared" si="17"/>
        <v/>
      </c>
    </row>
    <row r="513" spans="1:9" hidden="1" x14ac:dyDescent="0.25">
      <c r="A513" t="s">
        <v>848</v>
      </c>
      <c r="B513" s="4">
        <v>31</v>
      </c>
      <c r="C513" s="197">
        <v>48</v>
      </c>
      <c r="D513" s="197">
        <v>52</v>
      </c>
      <c r="E513" s="6">
        <v>380930.14</v>
      </c>
      <c r="F513" s="6">
        <f t="shared" si="16"/>
        <v>-380930.14</v>
      </c>
      <c r="G513" t="s">
        <v>849</v>
      </c>
      <c r="I513" t="str">
        <f t="shared" si="17"/>
        <v>31-048-052</v>
      </c>
    </row>
    <row r="514" spans="1:9" hidden="1" x14ac:dyDescent="0.25">
      <c r="A514" t="s">
        <v>655</v>
      </c>
      <c r="B514" s="4">
        <v>31</v>
      </c>
      <c r="C514" s="197">
        <v>47</v>
      </c>
      <c r="D514" s="197">
        <v>3</v>
      </c>
      <c r="E514" s="6">
        <v>379324.02</v>
      </c>
      <c r="F514" s="6">
        <f t="shared" si="16"/>
        <v>-379324.02</v>
      </c>
      <c r="G514" t="s">
        <v>657</v>
      </c>
      <c r="H514" t="s">
        <v>656</v>
      </c>
      <c r="I514" t="str">
        <f t="shared" si="17"/>
        <v/>
      </c>
    </row>
    <row r="515" spans="1:9" hidden="1" x14ac:dyDescent="0.25">
      <c r="A515" t="s">
        <v>10016</v>
      </c>
      <c r="B515" s="4">
        <v>34</v>
      </c>
      <c r="C515" s="197">
        <v>700</v>
      </c>
      <c r="D515" s="197">
        <v>401</v>
      </c>
      <c r="E515" s="6">
        <v>377285.8</v>
      </c>
      <c r="F515" s="6">
        <f t="shared" si="16"/>
        <v>-377285.8</v>
      </c>
      <c r="G515" t="s">
        <v>9171</v>
      </c>
      <c r="H515" t="s">
        <v>9685</v>
      </c>
      <c r="I515" t="str">
        <f t="shared" si="17"/>
        <v/>
      </c>
    </row>
    <row r="516" spans="1:9" hidden="1" x14ac:dyDescent="0.25">
      <c r="A516" t="s">
        <v>8594</v>
      </c>
      <c r="B516" s="4">
        <v>33</v>
      </c>
      <c r="C516" s="197">
        <v>630</v>
      </c>
      <c r="D516" s="197">
        <v>21</v>
      </c>
      <c r="E516" s="6">
        <v>377131.74</v>
      </c>
      <c r="F516" s="6">
        <f t="shared" si="16"/>
        <v>-377131.74</v>
      </c>
      <c r="G516" t="s">
        <v>8571</v>
      </c>
      <c r="H516" t="s">
        <v>7617</v>
      </c>
      <c r="I516" t="str">
        <f t="shared" si="17"/>
        <v/>
      </c>
    </row>
    <row r="517" spans="1:9" hidden="1" x14ac:dyDescent="0.25">
      <c r="A517" t="s">
        <v>9226</v>
      </c>
      <c r="B517" s="4">
        <v>33</v>
      </c>
      <c r="C517" s="197">
        <v>700</v>
      </c>
      <c r="D517" s="197">
        <v>62</v>
      </c>
      <c r="E517" s="6">
        <v>375527.49</v>
      </c>
      <c r="F517" s="6">
        <f t="shared" si="16"/>
        <v>-375527.49</v>
      </c>
      <c r="G517" t="s">
        <v>9171</v>
      </c>
      <c r="H517" t="s">
        <v>7665</v>
      </c>
      <c r="I517" t="str">
        <f t="shared" si="17"/>
        <v/>
      </c>
    </row>
    <row r="518" spans="1:9" hidden="1" x14ac:dyDescent="0.25">
      <c r="A518" t="s">
        <v>1565</v>
      </c>
      <c r="B518" s="4">
        <v>32</v>
      </c>
      <c r="C518" s="197" t="s">
        <v>1561</v>
      </c>
      <c r="D518" s="197">
        <v>763</v>
      </c>
      <c r="E518" s="6">
        <v>5778.48</v>
      </c>
      <c r="F518" s="6">
        <f t="shared" si="16"/>
        <v>-5778.48</v>
      </c>
      <c r="G518" t="s">
        <v>1566</v>
      </c>
      <c r="I518" t="str">
        <f t="shared" si="17"/>
        <v/>
      </c>
    </row>
    <row r="519" spans="1:9" hidden="1" x14ac:dyDescent="0.25">
      <c r="A519" t="s">
        <v>9099</v>
      </c>
      <c r="B519" s="4">
        <v>33</v>
      </c>
      <c r="C519" s="197">
        <v>695</v>
      </c>
      <c r="D519" s="197">
        <v>25</v>
      </c>
      <c r="E519" s="6">
        <v>371972.12</v>
      </c>
      <c r="F519" s="6">
        <f t="shared" ref="F519:F582" si="18">IF(B519=10,E519,-E519)</f>
        <v>-371972.12</v>
      </c>
      <c r="G519" t="s">
        <v>9071</v>
      </c>
      <c r="H519" t="s">
        <v>7623</v>
      </c>
      <c r="I519" t="str">
        <f t="shared" ref="I519:I582" si="19">IF(ISNA(MATCH(A519,OldAcctNum,))=TRUE,A519,"")</f>
        <v/>
      </c>
    </row>
    <row r="520" spans="1:9" hidden="1" x14ac:dyDescent="0.25">
      <c r="A520" t="s">
        <v>7730</v>
      </c>
      <c r="B520" s="4">
        <v>33</v>
      </c>
      <c r="C520" s="197">
        <v>2</v>
      </c>
      <c r="D520" s="197">
        <v>2</v>
      </c>
      <c r="E520" s="6">
        <v>363640.62</v>
      </c>
      <c r="F520" s="6">
        <f t="shared" si="18"/>
        <v>-363640.62</v>
      </c>
      <c r="G520" t="s">
        <v>7729</v>
      </c>
      <c r="H520" t="s">
        <v>7584</v>
      </c>
      <c r="I520" t="str">
        <f t="shared" si="19"/>
        <v/>
      </c>
    </row>
    <row r="521" spans="1:9" hidden="1" x14ac:dyDescent="0.25">
      <c r="A521" t="s">
        <v>8136</v>
      </c>
      <c r="B521" s="4">
        <v>33</v>
      </c>
      <c r="C521" s="197">
        <v>40</v>
      </c>
      <c r="D521" s="197">
        <v>7</v>
      </c>
      <c r="E521" s="6">
        <v>357008.06</v>
      </c>
      <c r="F521" s="6">
        <f t="shared" si="18"/>
        <v>-357008.06</v>
      </c>
      <c r="G521" t="s">
        <v>11089</v>
      </c>
      <c r="H521" t="s">
        <v>7599</v>
      </c>
      <c r="I521" t="str">
        <f t="shared" si="19"/>
        <v/>
      </c>
    </row>
    <row r="522" spans="1:9" hidden="1" x14ac:dyDescent="0.25">
      <c r="A522" t="s">
        <v>2091</v>
      </c>
      <c r="B522" s="4">
        <v>32</v>
      </c>
      <c r="C522" s="197" t="s">
        <v>2058</v>
      </c>
      <c r="D522" s="197">
        <v>750</v>
      </c>
      <c r="E522" s="6">
        <v>352170.58</v>
      </c>
      <c r="F522" s="6">
        <f t="shared" si="18"/>
        <v>-352170.58</v>
      </c>
      <c r="G522" t="s">
        <v>2092</v>
      </c>
      <c r="I522" t="str">
        <f t="shared" si="19"/>
        <v/>
      </c>
    </row>
    <row r="523" spans="1:9" hidden="1" x14ac:dyDescent="0.25">
      <c r="A523" t="s">
        <v>7583</v>
      </c>
      <c r="B523" s="4">
        <v>33</v>
      </c>
      <c r="C523" s="197">
        <v>1</v>
      </c>
      <c r="D523" s="197">
        <v>2</v>
      </c>
      <c r="E523" s="6">
        <v>351663.92</v>
      </c>
      <c r="F523" s="6">
        <f t="shared" si="18"/>
        <v>-351663.92</v>
      </c>
      <c r="G523" t="s">
        <v>11095</v>
      </c>
      <c r="H523" t="s">
        <v>7584</v>
      </c>
      <c r="I523" t="str">
        <f t="shared" si="19"/>
        <v/>
      </c>
    </row>
    <row r="524" spans="1:9" hidden="1" x14ac:dyDescent="0.25">
      <c r="A524" t="s">
        <v>1434</v>
      </c>
      <c r="B524" s="4">
        <v>31</v>
      </c>
      <c r="C524" s="197">
        <v>954</v>
      </c>
      <c r="D524" s="197">
        <v>0</v>
      </c>
      <c r="E524" s="6">
        <v>338582.14</v>
      </c>
      <c r="F524" s="6">
        <f t="shared" si="18"/>
        <v>-338582.14</v>
      </c>
      <c r="G524" t="s">
        <v>15263</v>
      </c>
      <c r="I524" t="str">
        <f t="shared" si="19"/>
        <v/>
      </c>
    </row>
    <row r="525" spans="1:9" hidden="1" x14ac:dyDescent="0.25">
      <c r="A525" t="s">
        <v>8406</v>
      </c>
      <c r="B525" s="4">
        <v>33</v>
      </c>
      <c r="C525" s="197">
        <v>610</v>
      </c>
      <c r="D525" s="197">
        <v>90</v>
      </c>
      <c r="E525" s="6">
        <v>338323.45</v>
      </c>
      <c r="F525" s="6">
        <f t="shared" si="18"/>
        <v>-338323.45</v>
      </c>
      <c r="G525" t="s">
        <v>8323</v>
      </c>
      <c r="H525" t="s">
        <v>7707</v>
      </c>
      <c r="I525" t="str">
        <f t="shared" si="19"/>
        <v/>
      </c>
    </row>
    <row r="526" spans="1:9" hidden="1" x14ac:dyDescent="0.25">
      <c r="A526" t="s">
        <v>1462</v>
      </c>
      <c r="B526" s="4">
        <v>31</v>
      </c>
      <c r="C526" s="197">
        <v>965</v>
      </c>
      <c r="D526" s="197">
        <v>0</v>
      </c>
      <c r="E526" s="6">
        <v>337915.78</v>
      </c>
      <c r="F526" s="6">
        <f t="shared" si="18"/>
        <v>-337915.78</v>
      </c>
      <c r="G526" t="s">
        <v>1463</v>
      </c>
      <c r="I526" t="str">
        <f t="shared" si="19"/>
        <v/>
      </c>
    </row>
    <row r="527" spans="1:9" hidden="1" x14ac:dyDescent="0.25">
      <c r="A527" t="s">
        <v>7655</v>
      </c>
      <c r="B527" s="4">
        <v>33</v>
      </c>
      <c r="C527" s="197">
        <v>1</v>
      </c>
      <c r="D527" s="197">
        <v>49</v>
      </c>
      <c r="E527" s="6">
        <v>337100.85</v>
      </c>
      <c r="F527" s="6">
        <f t="shared" si="18"/>
        <v>-337100.85</v>
      </c>
      <c r="G527" t="s">
        <v>11095</v>
      </c>
      <c r="H527" t="s">
        <v>7656</v>
      </c>
      <c r="I527" t="str">
        <f t="shared" si="19"/>
        <v/>
      </c>
    </row>
    <row r="528" spans="1:9" hidden="1" x14ac:dyDescent="0.25">
      <c r="A528" t="s">
        <v>8311</v>
      </c>
      <c r="B528" s="4">
        <v>33</v>
      </c>
      <c r="C528" s="197">
        <v>200</v>
      </c>
      <c r="D528" s="197">
        <v>93</v>
      </c>
      <c r="E528" s="6">
        <v>328660.7</v>
      </c>
      <c r="F528" s="6">
        <f t="shared" si="18"/>
        <v>-328660.7</v>
      </c>
      <c r="G528" t="s">
        <v>8224</v>
      </c>
      <c r="H528" t="s">
        <v>7713</v>
      </c>
      <c r="I528" t="str">
        <f t="shared" si="19"/>
        <v/>
      </c>
    </row>
    <row r="529" spans="1:9" hidden="1" x14ac:dyDescent="0.25">
      <c r="A529" t="s">
        <v>8384</v>
      </c>
      <c r="B529" s="4">
        <v>33</v>
      </c>
      <c r="C529" s="197">
        <v>610</v>
      </c>
      <c r="D529" s="197">
        <v>66</v>
      </c>
      <c r="E529" s="6">
        <v>327163.11</v>
      </c>
      <c r="F529" s="6">
        <f t="shared" si="18"/>
        <v>-327163.11</v>
      </c>
      <c r="G529" t="s">
        <v>8323</v>
      </c>
      <c r="H529" t="s">
        <v>7674</v>
      </c>
      <c r="I529" t="str">
        <f t="shared" si="19"/>
        <v/>
      </c>
    </row>
    <row r="530" spans="1:9" hidden="1" x14ac:dyDescent="0.25">
      <c r="A530" t="s">
        <v>1474</v>
      </c>
      <c r="B530" s="4">
        <v>31</v>
      </c>
      <c r="C530" s="197">
        <v>970</v>
      </c>
      <c r="D530" s="197">
        <v>0</v>
      </c>
      <c r="E530" s="6">
        <v>325494.26</v>
      </c>
      <c r="F530" s="6">
        <f t="shared" si="18"/>
        <v>-325494.26</v>
      </c>
      <c r="G530" t="s">
        <v>1475</v>
      </c>
      <c r="I530" t="str">
        <f t="shared" si="19"/>
        <v/>
      </c>
    </row>
    <row r="531" spans="1:9" hidden="1" x14ac:dyDescent="0.25">
      <c r="A531" t="s">
        <v>8249</v>
      </c>
      <c r="B531" s="4">
        <v>33</v>
      </c>
      <c r="C531" s="197">
        <v>200</v>
      </c>
      <c r="D531" s="197">
        <v>24</v>
      </c>
      <c r="E531" s="6">
        <v>314142.36</v>
      </c>
      <c r="F531" s="6">
        <f t="shared" si="18"/>
        <v>-314142.36</v>
      </c>
      <c r="G531" t="s">
        <v>8224</v>
      </c>
      <c r="H531" t="s">
        <v>7620</v>
      </c>
      <c r="I531" t="str">
        <f t="shared" si="19"/>
        <v/>
      </c>
    </row>
    <row r="532" spans="1:9" hidden="1" x14ac:dyDescent="0.25">
      <c r="A532" t="s">
        <v>8319</v>
      </c>
      <c r="B532" s="4">
        <v>33</v>
      </c>
      <c r="C532" s="197">
        <v>200</v>
      </c>
      <c r="D532" s="197">
        <v>98</v>
      </c>
      <c r="E532" s="6">
        <v>310017.90000000002</v>
      </c>
      <c r="F532" s="6">
        <f t="shared" si="18"/>
        <v>-310017.90000000002</v>
      </c>
      <c r="G532" t="s">
        <v>8224</v>
      </c>
      <c r="H532" t="s">
        <v>7725</v>
      </c>
      <c r="I532" t="str">
        <f t="shared" si="19"/>
        <v/>
      </c>
    </row>
    <row r="533" spans="1:9" hidden="1" x14ac:dyDescent="0.25">
      <c r="A533" t="s">
        <v>7851</v>
      </c>
      <c r="B533" s="4">
        <v>33</v>
      </c>
      <c r="C533" s="197">
        <v>10</v>
      </c>
      <c r="D533" s="197">
        <v>21</v>
      </c>
      <c r="E533" s="6">
        <v>305482.14</v>
      </c>
      <c r="F533" s="6">
        <f t="shared" si="18"/>
        <v>-305482.14</v>
      </c>
      <c r="G533" t="s">
        <v>7828</v>
      </c>
      <c r="H533" t="s">
        <v>7617</v>
      </c>
      <c r="I533" t="str">
        <f t="shared" si="19"/>
        <v/>
      </c>
    </row>
    <row r="534" spans="1:9" hidden="1" x14ac:dyDescent="0.25">
      <c r="A534" t="s">
        <v>8158</v>
      </c>
      <c r="B534" s="4">
        <v>33</v>
      </c>
      <c r="C534" s="197">
        <v>40</v>
      </c>
      <c r="D534" s="197">
        <v>33</v>
      </c>
      <c r="E534" s="6">
        <v>295224.34000000003</v>
      </c>
      <c r="F534" s="6">
        <f t="shared" si="18"/>
        <v>-295224.34000000003</v>
      </c>
      <c r="G534" t="s">
        <v>11089</v>
      </c>
      <c r="H534" t="s">
        <v>7632</v>
      </c>
      <c r="I534" t="str">
        <f t="shared" si="19"/>
        <v/>
      </c>
    </row>
    <row r="535" spans="1:9" hidden="1" x14ac:dyDescent="0.25">
      <c r="A535" t="s">
        <v>7923</v>
      </c>
      <c r="B535" s="4">
        <v>33</v>
      </c>
      <c r="C535" s="197">
        <v>10</v>
      </c>
      <c r="D535" s="197">
        <v>98</v>
      </c>
      <c r="E535" s="6">
        <v>293988.67</v>
      </c>
      <c r="F535" s="6">
        <f t="shared" si="18"/>
        <v>-293988.67</v>
      </c>
      <c r="G535" t="s">
        <v>7828</v>
      </c>
      <c r="H535" t="s">
        <v>7725</v>
      </c>
      <c r="I535" t="str">
        <f t="shared" si="19"/>
        <v/>
      </c>
    </row>
    <row r="536" spans="1:9" hidden="1" x14ac:dyDescent="0.25">
      <c r="A536" t="s">
        <v>8427</v>
      </c>
      <c r="B536" s="4">
        <v>33</v>
      </c>
      <c r="C536" s="197">
        <v>620</v>
      </c>
      <c r="D536" s="197">
        <v>4</v>
      </c>
      <c r="E536" s="6">
        <v>293047.11</v>
      </c>
      <c r="F536" s="6">
        <f t="shared" si="18"/>
        <v>-293047.11</v>
      </c>
      <c r="G536" t="s">
        <v>8422</v>
      </c>
      <c r="H536" t="s">
        <v>7590</v>
      </c>
      <c r="I536" t="str">
        <f t="shared" si="19"/>
        <v/>
      </c>
    </row>
    <row r="537" spans="1:9" hidden="1" x14ac:dyDescent="0.25">
      <c r="A537" t="s">
        <v>9216</v>
      </c>
      <c r="B537" s="4">
        <v>33</v>
      </c>
      <c r="C537" s="197">
        <v>700</v>
      </c>
      <c r="D537" s="197">
        <v>47</v>
      </c>
      <c r="E537" s="6">
        <v>290327.24</v>
      </c>
      <c r="F537" s="6">
        <f t="shared" si="18"/>
        <v>-290327.24</v>
      </c>
      <c r="G537" t="s">
        <v>9171</v>
      </c>
      <c r="H537" t="s">
        <v>7650</v>
      </c>
      <c r="I537" t="str">
        <f t="shared" si="19"/>
        <v/>
      </c>
    </row>
    <row r="538" spans="1:9" hidden="1" x14ac:dyDescent="0.25">
      <c r="A538" t="s">
        <v>1329</v>
      </c>
      <c r="B538" s="4">
        <v>31</v>
      </c>
      <c r="C538" s="197">
        <v>761</v>
      </c>
      <c r="D538" s="197">
        <v>0</v>
      </c>
      <c r="E538" s="6">
        <v>290160.8</v>
      </c>
      <c r="F538" s="6">
        <f t="shared" si="18"/>
        <v>-290160.8</v>
      </c>
      <c r="G538" t="s">
        <v>1330</v>
      </c>
      <c r="I538" t="str">
        <f t="shared" si="19"/>
        <v/>
      </c>
    </row>
    <row r="539" spans="1:9" hidden="1" x14ac:dyDescent="0.25">
      <c r="A539" t="s">
        <v>1495</v>
      </c>
      <c r="B539" s="4">
        <v>31</v>
      </c>
      <c r="C539" s="197">
        <v>978</v>
      </c>
      <c r="D539" s="197">
        <v>0</v>
      </c>
      <c r="E539" s="6">
        <v>287593.56</v>
      </c>
      <c r="F539" s="6">
        <f t="shared" si="18"/>
        <v>-287593.56</v>
      </c>
      <c r="G539" t="s">
        <v>1496</v>
      </c>
      <c r="I539" t="str">
        <f t="shared" si="19"/>
        <v/>
      </c>
    </row>
    <row r="540" spans="1:9" hidden="1" x14ac:dyDescent="0.25">
      <c r="A540" t="s">
        <v>596</v>
      </c>
      <c r="B540" s="4">
        <v>30</v>
      </c>
      <c r="C540" s="197">
        <v>50</v>
      </c>
      <c r="D540" s="197">
        <v>0</v>
      </c>
      <c r="E540" s="6">
        <v>287292.28999999998</v>
      </c>
      <c r="F540" s="6">
        <f t="shared" si="18"/>
        <v>-287292.28999999998</v>
      </c>
      <c r="G540" t="s">
        <v>597</v>
      </c>
      <c r="H540" t="s">
        <v>397</v>
      </c>
      <c r="I540" t="str">
        <f t="shared" si="19"/>
        <v/>
      </c>
    </row>
    <row r="541" spans="1:9" hidden="1" x14ac:dyDescent="0.25">
      <c r="A541" t="s">
        <v>998</v>
      </c>
      <c r="B541" s="4">
        <v>31</v>
      </c>
      <c r="C541" s="197">
        <v>225</v>
      </c>
      <c r="D541" s="197">
        <v>0</v>
      </c>
      <c r="E541" s="6">
        <v>285662.56</v>
      </c>
      <c r="F541" s="6">
        <f t="shared" si="18"/>
        <v>-285662.56</v>
      </c>
      <c r="G541" t="s">
        <v>999</v>
      </c>
      <c r="I541" t="str">
        <f t="shared" si="19"/>
        <v/>
      </c>
    </row>
    <row r="542" spans="1:9" hidden="1" x14ac:dyDescent="0.25">
      <c r="A542" t="s">
        <v>640</v>
      </c>
      <c r="B542" s="4">
        <v>30</v>
      </c>
      <c r="C542" s="197">
        <v>99</v>
      </c>
      <c r="D542" s="197">
        <v>0</v>
      </c>
      <c r="E542" s="6">
        <v>278934.09000000003</v>
      </c>
      <c r="F542" s="6">
        <f t="shared" si="18"/>
        <v>-278934.09000000003</v>
      </c>
      <c r="G542" t="s">
        <v>641</v>
      </c>
      <c r="H542" t="s">
        <v>397</v>
      </c>
      <c r="I542" t="str">
        <f t="shared" si="19"/>
        <v/>
      </c>
    </row>
    <row r="543" spans="1:9" hidden="1" x14ac:dyDescent="0.25">
      <c r="A543" t="s">
        <v>651</v>
      </c>
      <c r="B543" s="4">
        <v>31</v>
      </c>
      <c r="C543" s="197">
        <v>47</v>
      </c>
      <c r="D543" s="197">
        <v>2</v>
      </c>
      <c r="E543" s="6">
        <v>275133.46000000002</v>
      </c>
      <c r="F543" s="6">
        <f t="shared" si="18"/>
        <v>-275133.46000000002</v>
      </c>
      <c r="G543" t="s">
        <v>653</v>
      </c>
      <c r="H543" t="s">
        <v>652</v>
      </c>
      <c r="I543" t="str">
        <f t="shared" si="19"/>
        <v/>
      </c>
    </row>
    <row r="544" spans="1:9" hidden="1" x14ac:dyDescent="0.25">
      <c r="A544" t="s">
        <v>1498</v>
      </c>
      <c r="B544" s="4">
        <v>31</v>
      </c>
      <c r="C544" s="197">
        <v>979</v>
      </c>
      <c r="D544" s="197">
        <v>0</v>
      </c>
      <c r="E544" s="6">
        <v>274930.93</v>
      </c>
      <c r="F544" s="6">
        <f t="shared" si="18"/>
        <v>-274930.93</v>
      </c>
      <c r="G544" t="s">
        <v>1499</v>
      </c>
      <c r="I544" t="str">
        <f t="shared" si="19"/>
        <v/>
      </c>
    </row>
    <row r="545" spans="1:9" hidden="1" x14ac:dyDescent="0.25">
      <c r="A545" t="s">
        <v>1369</v>
      </c>
      <c r="B545" s="4">
        <v>31</v>
      </c>
      <c r="C545" s="197">
        <v>781</v>
      </c>
      <c r="D545" s="197">
        <v>0</v>
      </c>
      <c r="E545" s="6">
        <v>271604.96000000002</v>
      </c>
      <c r="F545" s="6">
        <f t="shared" si="18"/>
        <v>-271604.96000000002</v>
      </c>
      <c r="G545" t="s">
        <v>1370</v>
      </c>
      <c r="I545" t="str">
        <f t="shared" si="19"/>
        <v/>
      </c>
    </row>
    <row r="546" spans="1:9" hidden="1" x14ac:dyDescent="0.25">
      <c r="A546" t="s">
        <v>8156</v>
      </c>
      <c r="B546" s="4">
        <v>33</v>
      </c>
      <c r="C546" s="197">
        <v>40</v>
      </c>
      <c r="D546" s="197">
        <v>31</v>
      </c>
      <c r="E546" s="6">
        <v>270007.57</v>
      </c>
      <c r="F546" s="6">
        <f t="shared" si="18"/>
        <v>-270007.57</v>
      </c>
      <c r="G546" t="s">
        <v>11089</v>
      </c>
      <c r="H546" t="s">
        <v>7629</v>
      </c>
      <c r="I546" t="str">
        <f t="shared" si="19"/>
        <v/>
      </c>
    </row>
    <row r="547" spans="1:9" hidden="1" x14ac:dyDescent="0.25">
      <c r="A547" t="s">
        <v>1282</v>
      </c>
      <c r="B547" s="4">
        <v>31</v>
      </c>
      <c r="C547" s="197">
        <v>702</v>
      </c>
      <c r="D547" s="197">
        <v>0</v>
      </c>
      <c r="E547" s="6">
        <v>262814.99</v>
      </c>
      <c r="F547" s="6">
        <f t="shared" si="18"/>
        <v>-262814.99</v>
      </c>
      <c r="G547" t="s">
        <v>1283</v>
      </c>
      <c r="I547" t="str">
        <f t="shared" si="19"/>
        <v/>
      </c>
    </row>
    <row r="548" spans="1:9" hidden="1" x14ac:dyDescent="0.25">
      <c r="A548" t="s">
        <v>7911</v>
      </c>
      <c r="B548" s="4">
        <v>33</v>
      </c>
      <c r="C548" s="197">
        <v>10</v>
      </c>
      <c r="D548" s="197">
        <v>90</v>
      </c>
      <c r="E548" s="6">
        <v>258114.28</v>
      </c>
      <c r="F548" s="6">
        <f t="shared" si="18"/>
        <v>-258114.28</v>
      </c>
      <c r="G548" t="s">
        <v>7828</v>
      </c>
      <c r="H548" t="s">
        <v>7707</v>
      </c>
      <c r="I548" t="str">
        <f t="shared" si="19"/>
        <v/>
      </c>
    </row>
    <row r="549" spans="1:9" hidden="1" x14ac:dyDescent="0.25">
      <c r="A549" t="s">
        <v>8443</v>
      </c>
      <c r="B549" s="4">
        <v>33</v>
      </c>
      <c r="C549" s="197">
        <v>620</v>
      </c>
      <c r="D549" s="197">
        <v>17</v>
      </c>
      <c r="E549" s="6">
        <v>254631.71</v>
      </c>
      <c r="F549" s="6">
        <f t="shared" si="18"/>
        <v>-254631.71</v>
      </c>
      <c r="G549" t="s">
        <v>8422</v>
      </c>
      <c r="H549" t="s">
        <v>7614</v>
      </c>
      <c r="I549" t="str">
        <f t="shared" si="19"/>
        <v/>
      </c>
    </row>
    <row r="550" spans="1:9" hidden="1" x14ac:dyDescent="0.25">
      <c r="A550" t="s">
        <v>968</v>
      </c>
      <c r="B550" s="4">
        <v>31</v>
      </c>
      <c r="C550" s="197">
        <v>215</v>
      </c>
      <c r="D550" s="197">
        <v>0</v>
      </c>
      <c r="E550" s="6">
        <v>252531.5</v>
      </c>
      <c r="F550" s="6">
        <f t="shared" si="18"/>
        <v>-252531.5</v>
      </c>
      <c r="G550" t="s">
        <v>969</v>
      </c>
      <c r="I550" t="str">
        <f t="shared" si="19"/>
        <v/>
      </c>
    </row>
    <row r="551" spans="1:9" hidden="1" x14ac:dyDescent="0.25">
      <c r="A551" t="s">
        <v>1366</v>
      </c>
      <c r="B551" s="4">
        <v>31</v>
      </c>
      <c r="C551" s="197">
        <v>780</v>
      </c>
      <c r="D551" s="197">
        <v>0</v>
      </c>
      <c r="E551" s="6">
        <v>252531.32</v>
      </c>
      <c r="F551" s="6">
        <f t="shared" si="18"/>
        <v>-252531.32</v>
      </c>
      <c r="G551" t="s">
        <v>1367</v>
      </c>
      <c r="I551" t="str">
        <f t="shared" si="19"/>
        <v/>
      </c>
    </row>
    <row r="552" spans="1:9" hidden="1" x14ac:dyDescent="0.25">
      <c r="A552" t="s">
        <v>927</v>
      </c>
      <c r="B552" s="4">
        <v>31</v>
      </c>
      <c r="C552" s="197">
        <v>130</v>
      </c>
      <c r="D552" s="197">
        <v>0</v>
      </c>
      <c r="E552" s="6">
        <v>247477.05</v>
      </c>
      <c r="F552" s="6">
        <f t="shared" si="18"/>
        <v>-247477.05</v>
      </c>
      <c r="G552" t="s">
        <v>928</v>
      </c>
      <c r="I552" t="str">
        <f t="shared" si="19"/>
        <v/>
      </c>
    </row>
    <row r="553" spans="1:9" hidden="1" x14ac:dyDescent="0.25">
      <c r="A553" t="s">
        <v>1033</v>
      </c>
      <c r="B553" s="4">
        <v>31</v>
      </c>
      <c r="C553" s="197">
        <v>238</v>
      </c>
      <c r="D553" s="197">
        <v>0</v>
      </c>
      <c r="E553" s="6">
        <v>243839.56</v>
      </c>
      <c r="F553" s="6">
        <f t="shared" si="18"/>
        <v>-243839.56</v>
      </c>
      <c r="G553" t="s">
        <v>1034</v>
      </c>
      <c r="I553" t="str">
        <f t="shared" si="19"/>
        <v/>
      </c>
    </row>
    <row r="554" spans="1:9" hidden="1" x14ac:dyDescent="0.25">
      <c r="A554" t="s">
        <v>8140</v>
      </c>
      <c r="B554" s="4">
        <v>33</v>
      </c>
      <c r="C554" s="197">
        <v>40</v>
      </c>
      <c r="D554" s="197">
        <v>9</v>
      </c>
      <c r="E554" s="6">
        <v>242146.2</v>
      </c>
      <c r="F554" s="6">
        <f t="shared" si="18"/>
        <v>-242146.2</v>
      </c>
      <c r="G554" t="s">
        <v>11089</v>
      </c>
      <c r="H554" t="s">
        <v>7605</v>
      </c>
      <c r="I554" t="str">
        <f t="shared" si="19"/>
        <v/>
      </c>
    </row>
    <row r="555" spans="1:9" hidden="1" x14ac:dyDescent="0.25">
      <c r="A555" t="s">
        <v>8148</v>
      </c>
      <c r="B555" s="4">
        <v>33</v>
      </c>
      <c r="C555" s="197">
        <v>40</v>
      </c>
      <c r="D555" s="197">
        <v>21</v>
      </c>
      <c r="E555" s="6">
        <v>241490.89</v>
      </c>
      <c r="F555" s="6">
        <f t="shared" si="18"/>
        <v>-241490.89</v>
      </c>
      <c r="G555" t="s">
        <v>11089</v>
      </c>
      <c r="H555" t="s">
        <v>7617</v>
      </c>
      <c r="I555" t="str">
        <f t="shared" si="19"/>
        <v/>
      </c>
    </row>
    <row r="556" spans="1:9" hidden="1" x14ac:dyDescent="0.25">
      <c r="A556" t="s">
        <v>605</v>
      </c>
      <c r="B556" s="4">
        <v>30</v>
      </c>
      <c r="C556" s="197">
        <v>61</v>
      </c>
      <c r="D556" s="197">
        <v>0</v>
      </c>
      <c r="E556" s="6">
        <v>240197.05</v>
      </c>
      <c r="F556" s="6">
        <f t="shared" si="18"/>
        <v>-240197.05</v>
      </c>
      <c r="G556" t="s">
        <v>606</v>
      </c>
      <c r="H556" t="s">
        <v>397</v>
      </c>
      <c r="I556" t="str">
        <f t="shared" si="19"/>
        <v/>
      </c>
    </row>
    <row r="557" spans="1:9" hidden="1" x14ac:dyDescent="0.25">
      <c r="A557" t="s">
        <v>1909</v>
      </c>
      <c r="B557" s="4">
        <v>32</v>
      </c>
      <c r="C557" s="197" t="s">
        <v>1912</v>
      </c>
      <c r="D557" s="197">
        <v>601</v>
      </c>
      <c r="E557" s="6">
        <v>237933.01</v>
      </c>
      <c r="F557" s="6">
        <f t="shared" si="18"/>
        <v>-237933.01</v>
      </c>
      <c r="G557" t="s">
        <v>1910</v>
      </c>
      <c r="I557" t="str">
        <f t="shared" si="19"/>
        <v/>
      </c>
    </row>
    <row r="558" spans="1:9" hidden="1" x14ac:dyDescent="0.25">
      <c r="A558" t="s">
        <v>1507</v>
      </c>
      <c r="B558" s="4">
        <v>31</v>
      </c>
      <c r="C558" s="197">
        <v>982</v>
      </c>
      <c r="D558" s="197">
        <v>0</v>
      </c>
      <c r="E558" s="6">
        <v>235428.13</v>
      </c>
      <c r="F558" s="6">
        <f t="shared" si="18"/>
        <v>-235428.13</v>
      </c>
      <c r="G558" t="s">
        <v>1508</v>
      </c>
      <c r="I558" t="str">
        <f t="shared" si="19"/>
        <v/>
      </c>
    </row>
    <row r="559" spans="1:9" hidden="1" x14ac:dyDescent="0.25">
      <c r="A559" t="s">
        <v>8598</v>
      </c>
      <c r="B559" s="4">
        <v>33</v>
      </c>
      <c r="C559" s="197">
        <v>630</v>
      </c>
      <c r="D559" s="197">
        <v>25</v>
      </c>
      <c r="E559" s="6">
        <v>234786.54</v>
      </c>
      <c r="F559" s="6">
        <f t="shared" si="18"/>
        <v>-234786.54</v>
      </c>
      <c r="G559" t="s">
        <v>8571</v>
      </c>
      <c r="H559" t="s">
        <v>7623</v>
      </c>
      <c r="I559" t="str">
        <f t="shared" si="19"/>
        <v/>
      </c>
    </row>
    <row r="560" spans="1:9" hidden="1" x14ac:dyDescent="0.25">
      <c r="A560" t="s">
        <v>8307</v>
      </c>
      <c r="B560" s="4">
        <v>33</v>
      </c>
      <c r="C560" s="197">
        <v>200</v>
      </c>
      <c r="D560" s="197">
        <v>90</v>
      </c>
      <c r="E560" s="6">
        <v>234385.58</v>
      </c>
      <c r="F560" s="6">
        <f t="shared" si="18"/>
        <v>-234385.58</v>
      </c>
      <c r="G560" t="s">
        <v>8224</v>
      </c>
      <c r="H560" t="s">
        <v>7707</v>
      </c>
      <c r="I560" t="str">
        <f t="shared" si="19"/>
        <v/>
      </c>
    </row>
    <row r="561" spans="1:9" hidden="1" x14ac:dyDescent="0.25">
      <c r="A561" t="s">
        <v>8146</v>
      </c>
      <c r="B561" s="4">
        <v>33</v>
      </c>
      <c r="C561" s="197">
        <v>40</v>
      </c>
      <c r="D561" s="197">
        <v>17</v>
      </c>
      <c r="E561" s="6">
        <v>233888.28</v>
      </c>
      <c r="F561" s="6">
        <f t="shared" si="18"/>
        <v>-233888.28</v>
      </c>
      <c r="G561" t="s">
        <v>11089</v>
      </c>
      <c r="H561" t="s">
        <v>7614</v>
      </c>
      <c r="I561" t="str">
        <f t="shared" si="19"/>
        <v/>
      </c>
    </row>
    <row r="562" spans="1:9" hidden="1" x14ac:dyDescent="0.25">
      <c r="A562" t="s">
        <v>7998</v>
      </c>
      <c r="B562" s="4">
        <v>33</v>
      </c>
      <c r="C562" s="197">
        <v>30</v>
      </c>
      <c r="D562" s="197">
        <v>79</v>
      </c>
      <c r="E562" s="6">
        <v>232944.6</v>
      </c>
      <c r="F562" s="6">
        <f t="shared" si="18"/>
        <v>-232944.6</v>
      </c>
      <c r="G562" t="s">
        <v>11088</v>
      </c>
      <c r="H562" t="s">
        <v>7689</v>
      </c>
      <c r="I562" t="str">
        <f t="shared" si="19"/>
        <v/>
      </c>
    </row>
    <row r="563" spans="1:9" hidden="1" x14ac:dyDescent="0.25">
      <c r="A563" t="s">
        <v>8338</v>
      </c>
      <c r="B563" s="4">
        <v>33</v>
      </c>
      <c r="C563" s="197">
        <v>610</v>
      </c>
      <c r="D563" s="197">
        <v>9</v>
      </c>
      <c r="E563" s="6">
        <v>232800.38</v>
      </c>
      <c r="F563" s="6">
        <f t="shared" si="18"/>
        <v>-232800.38</v>
      </c>
      <c r="G563" t="s">
        <v>8323</v>
      </c>
      <c r="H563" t="s">
        <v>7605</v>
      </c>
      <c r="I563" t="str">
        <f t="shared" si="19"/>
        <v/>
      </c>
    </row>
    <row r="564" spans="1:9" hidden="1" x14ac:dyDescent="0.25">
      <c r="A564" t="s">
        <v>7754</v>
      </c>
      <c r="B564" s="4">
        <v>33</v>
      </c>
      <c r="C564" s="197">
        <v>2</v>
      </c>
      <c r="D564" s="197">
        <v>24</v>
      </c>
      <c r="E564" s="6">
        <v>231755.42</v>
      </c>
      <c r="F564" s="6">
        <f t="shared" si="18"/>
        <v>-231755.42</v>
      </c>
      <c r="G564" t="s">
        <v>7729</v>
      </c>
      <c r="H564" t="s">
        <v>7620</v>
      </c>
      <c r="I564" t="str">
        <f t="shared" si="19"/>
        <v/>
      </c>
    </row>
    <row r="565" spans="1:9" hidden="1" x14ac:dyDescent="0.25">
      <c r="A565" t="s">
        <v>8324</v>
      </c>
      <c r="B565" s="4">
        <v>33</v>
      </c>
      <c r="C565" s="197">
        <v>610</v>
      </c>
      <c r="D565" s="197">
        <v>2</v>
      </c>
      <c r="E565" s="6">
        <v>231286.36</v>
      </c>
      <c r="F565" s="6">
        <f t="shared" si="18"/>
        <v>-231286.36</v>
      </c>
      <c r="G565" t="s">
        <v>8323</v>
      </c>
      <c r="H565" t="s">
        <v>7584</v>
      </c>
      <c r="I565" t="str">
        <f t="shared" si="19"/>
        <v/>
      </c>
    </row>
    <row r="566" spans="1:9" hidden="1" x14ac:dyDescent="0.25">
      <c r="A566" t="s">
        <v>1454</v>
      </c>
      <c r="B566" s="4">
        <v>31</v>
      </c>
      <c r="C566" s="197">
        <v>962</v>
      </c>
      <c r="D566" s="197">
        <v>0</v>
      </c>
      <c r="E566" s="6">
        <v>224724.67</v>
      </c>
      <c r="F566" s="6">
        <f t="shared" si="18"/>
        <v>-224724.67</v>
      </c>
      <c r="G566" t="s">
        <v>15264</v>
      </c>
      <c r="I566" t="str">
        <f t="shared" si="19"/>
        <v/>
      </c>
    </row>
    <row r="567" spans="1:9" hidden="1" x14ac:dyDescent="0.25">
      <c r="A567" t="s">
        <v>691</v>
      </c>
      <c r="B567" s="4">
        <v>31</v>
      </c>
      <c r="C567" s="197">
        <v>47</v>
      </c>
      <c r="D567" s="197">
        <v>14</v>
      </c>
      <c r="E567" s="6">
        <v>223212.57</v>
      </c>
      <c r="F567" s="6">
        <f t="shared" si="18"/>
        <v>-223212.57</v>
      </c>
      <c r="G567" t="s">
        <v>693</v>
      </c>
      <c r="H567" t="s">
        <v>692</v>
      </c>
      <c r="I567" t="str">
        <f t="shared" si="19"/>
        <v/>
      </c>
    </row>
    <row r="568" spans="1:9" hidden="1" x14ac:dyDescent="0.25">
      <c r="A568" t="s">
        <v>646</v>
      </c>
      <c r="B568" s="4">
        <v>31</v>
      </c>
      <c r="C568" s="197">
        <v>47</v>
      </c>
      <c r="D568" s="197">
        <v>1</v>
      </c>
      <c r="E568" s="6">
        <v>220126.48</v>
      </c>
      <c r="F568" s="6">
        <f t="shared" si="18"/>
        <v>-220126.48</v>
      </c>
      <c r="G568" t="s">
        <v>649</v>
      </c>
      <c r="H568" t="s">
        <v>648</v>
      </c>
      <c r="I568" t="str">
        <f t="shared" si="19"/>
        <v/>
      </c>
    </row>
    <row r="569" spans="1:9" hidden="1" x14ac:dyDescent="0.25">
      <c r="A569" t="s">
        <v>8471</v>
      </c>
      <c r="B569" s="4">
        <v>33</v>
      </c>
      <c r="C569" s="197">
        <v>620</v>
      </c>
      <c r="D569" s="197">
        <v>49</v>
      </c>
      <c r="E569" s="6">
        <v>217823.27</v>
      </c>
      <c r="F569" s="6">
        <f t="shared" si="18"/>
        <v>-217823.27</v>
      </c>
      <c r="G569" t="s">
        <v>8422</v>
      </c>
      <c r="H569" t="s">
        <v>7656</v>
      </c>
      <c r="I569" t="str">
        <f t="shared" si="19"/>
        <v/>
      </c>
    </row>
    <row r="570" spans="1:9" hidden="1" x14ac:dyDescent="0.25">
      <c r="A570" t="s">
        <v>8602</v>
      </c>
      <c r="B570" s="4">
        <v>33</v>
      </c>
      <c r="C570" s="197">
        <v>630</v>
      </c>
      <c r="D570" s="197">
        <v>31</v>
      </c>
      <c r="E570" s="6">
        <v>217510.59</v>
      </c>
      <c r="F570" s="6">
        <f t="shared" si="18"/>
        <v>-217510.59</v>
      </c>
      <c r="G570" t="s">
        <v>8571</v>
      </c>
      <c r="H570" t="s">
        <v>7629</v>
      </c>
      <c r="I570" t="str">
        <f t="shared" si="19"/>
        <v/>
      </c>
    </row>
    <row r="571" spans="1:9" hidden="1" x14ac:dyDescent="0.25">
      <c r="A571" t="s">
        <v>7598</v>
      </c>
      <c r="B571" s="4">
        <v>33</v>
      </c>
      <c r="C571" s="197">
        <v>1</v>
      </c>
      <c r="D571" s="197">
        <v>7</v>
      </c>
      <c r="E571" s="6">
        <v>216907.9</v>
      </c>
      <c r="F571" s="6">
        <f t="shared" si="18"/>
        <v>-216907.9</v>
      </c>
      <c r="G571" t="s">
        <v>11095</v>
      </c>
      <c r="H571" t="s">
        <v>7599</v>
      </c>
      <c r="I571" t="str">
        <f t="shared" si="19"/>
        <v/>
      </c>
    </row>
    <row r="572" spans="1:9" hidden="1" x14ac:dyDescent="0.25">
      <c r="A572" t="s">
        <v>933</v>
      </c>
      <c r="B572" s="4">
        <v>31</v>
      </c>
      <c r="C572" s="197">
        <v>203</v>
      </c>
      <c r="D572" s="197">
        <v>0</v>
      </c>
      <c r="E572" s="6">
        <v>215282.33</v>
      </c>
      <c r="F572" s="6">
        <f t="shared" si="18"/>
        <v>-215282.33</v>
      </c>
      <c r="G572" t="s">
        <v>934</v>
      </c>
      <c r="I572" t="str">
        <f t="shared" si="19"/>
        <v/>
      </c>
    </row>
    <row r="573" spans="1:9" hidden="1" x14ac:dyDescent="0.25">
      <c r="A573" t="s">
        <v>8378</v>
      </c>
      <c r="B573" s="4">
        <v>33</v>
      </c>
      <c r="C573" s="197">
        <v>610</v>
      </c>
      <c r="D573" s="197">
        <v>62</v>
      </c>
      <c r="E573" s="6">
        <v>214486.76</v>
      </c>
      <c r="F573" s="6">
        <f t="shared" si="18"/>
        <v>-214486.76</v>
      </c>
      <c r="G573" t="s">
        <v>8323</v>
      </c>
      <c r="H573" t="s">
        <v>7665</v>
      </c>
      <c r="I573" t="str">
        <f t="shared" si="19"/>
        <v/>
      </c>
    </row>
    <row r="574" spans="1:9" hidden="1" x14ac:dyDescent="0.25">
      <c r="A574" t="s">
        <v>483</v>
      </c>
      <c r="B574" s="4">
        <v>30</v>
      </c>
      <c r="C574" s="197">
        <v>25</v>
      </c>
      <c r="D574" s="197">
        <v>166</v>
      </c>
      <c r="E574" s="6">
        <v>213728.07</v>
      </c>
      <c r="F574" s="6">
        <f t="shared" si="18"/>
        <v>-213728.07</v>
      </c>
      <c r="G574" t="s">
        <v>484</v>
      </c>
      <c r="I574" t="str">
        <f t="shared" si="19"/>
        <v/>
      </c>
    </row>
    <row r="575" spans="1:9" hidden="1" x14ac:dyDescent="0.25">
      <c r="A575" t="s">
        <v>7932</v>
      </c>
      <c r="B575" s="4">
        <v>33</v>
      </c>
      <c r="C575" s="197">
        <v>30</v>
      </c>
      <c r="D575" s="197">
        <v>4</v>
      </c>
      <c r="E575" s="6">
        <v>212252.06</v>
      </c>
      <c r="F575" s="6">
        <f t="shared" si="18"/>
        <v>-212252.06</v>
      </c>
      <c r="G575" t="s">
        <v>11088</v>
      </c>
      <c r="H575" t="s">
        <v>7590</v>
      </c>
      <c r="I575" t="str">
        <f t="shared" si="19"/>
        <v/>
      </c>
    </row>
    <row r="576" spans="1:9" hidden="1" x14ac:dyDescent="0.25">
      <c r="A576" t="s">
        <v>9859</v>
      </c>
      <c r="B576" s="4">
        <v>34</v>
      </c>
      <c r="C576" s="197">
        <v>620</v>
      </c>
      <c r="D576" s="197">
        <v>216</v>
      </c>
      <c r="E576" s="6">
        <v>211130.36</v>
      </c>
      <c r="F576" s="6">
        <f t="shared" si="18"/>
        <v>-211130.36</v>
      </c>
      <c r="G576" t="s">
        <v>8422</v>
      </c>
      <c r="H576" t="s">
        <v>9682</v>
      </c>
      <c r="I576" t="str">
        <f t="shared" si="19"/>
        <v/>
      </c>
    </row>
    <row r="577" spans="1:9" hidden="1" x14ac:dyDescent="0.25">
      <c r="A577" t="s">
        <v>2002</v>
      </c>
      <c r="B577" s="4">
        <v>32</v>
      </c>
      <c r="C577" s="197" t="s">
        <v>1912</v>
      </c>
      <c r="D577" s="197">
        <v>640</v>
      </c>
      <c r="E577" s="6">
        <v>210534.03</v>
      </c>
      <c r="F577" s="6">
        <f t="shared" si="18"/>
        <v>-210534.03</v>
      </c>
      <c r="G577" t="s">
        <v>2003</v>
      </c>
      <c r="I577" t="str">
        <f t="shared" si="19"/>
        <v/>
      </c>
    </row>
    <row r="578" spans="1:9" hidden="1" x14ac:dyDescent="0.25">
      <c r="A578" t="s">
        <v>7970</v>
      </c>
      <c r="B578" s="4">
        <v>33</v>
      </c>
      <c r="C578" s="197">
        <v>30</v>
      </c>
      <c r="D578" s="197">
        <v>45</v>
      </c>
      <c r="E578" s="6">
        <v>209526.64</v>
      </c>
      <c r="F578" s="6">
        <f t="shared" si="18"/>
        <v>-209526.64</v>
      </c>
      <c r="G578" t="s">
        <v>11088</v>
      </c>
      <c r="H578" t="s">
        <v>7647</v>
      </c>
      <c r="I578" t="str">
        <f t="shared" si="19"/>
        <v/>
      </c>
    </row>
    <row r="579" spans="1:9" hidden="1" x14ac:dyDescent="0.25">
      <c r="A579" t="s">
        <v>7818</v>
      </c>
      <c r="B579" s="4">
        <v>33</v>
      </c>
      <c r="C579" s="197">
        <v>2</v>
      </c>
      <c r="D579" s="197">
        <v>94</v>
      </c>
      <c r="E579" s="6">
        <v>208956.64</v>
      </c>
      <c r="F579" s="6">
        <f t="shared" si="18"/>
        <v>-208956.64</v>
      </c>
      <c r="G579" t="s">
        <v>7729</v>
      </c>
      <c r="H579" t="s">
        <v>7716</v>
      </c>
      <c r="I579" t="str">
        <f t="shared" si="19"/>
        <v/>
      </c>
    </row>
    <row r="580" spans="1:9" hidden="1" x14ac:dyDescent="0.25">
      <c r="A580" t="s">
        <v>7774</v>
      </c>
      <c r="B580" s="4">
        <v>33</v>
      </c>
      <c r="C580" s="197">
        <v>2</v>
      </c>
      <c r="D580" s="197">
        <v>47</v>
      </c>
      <c r="E580" s="6">
        <v>208565.61</v>
      </c>
      <c r="F580" s="6">
        <f t="shared" si="18"/>
        <v>-208565.61</v>
      </c>
      <c r="G580" t="s">
        <v>7729</v>
      </c>
      <c r="H580" t="s">
        <v>7650</v>
      </c>
      <c r="I580" t="str">
        <f t="shared" si="19"/>
        <v/>
      </c>
    </row>
    <row r="581" spans="1:9" hidden="1" x14ac:dyDescent="0.25">
      <c r="A581" t="s">
        <v>1161</v>
      </c>
      <c r="B581" s="4">
        <v>31</v>
      </c>
      <c r="C581" s="197">
        <v>320</v>
      </c>
      <c r="D581" s="197">
        <v>0</v>
      </c>
      <c r="E581" s="6">
        <v>208339.69</v>
      </c>
      <c r="F581" s="6">
        <f t="shared" si="18"/>
        <v>-208339.69</v>
      </c>
      <c r="G581" t="s">
        <v>1162</v>
      </c>
      <c r="I581" t="str">
        <f t="shared" si="19"/>
        <v/>
      </c>
    </row>
    <row r="582" spans="1:9" hidden="1" x14ac:dyDescent="0.25">
      <c r="A582" t="s">
        <v>986</v>
      </c>
      <c r="B582" s="4">
        <v>31</v>
      </c>
      <c r="C582" s="197">
        <v>221</v>
      </c>
      <c r="D582" s="197">
        <v>0</v>
      </c>
      <c r="E582" s="6">
        <v>207833.01</v>
      </c>
      <c r="F582" s="6">
        <f t="shared" si="18"/>
        <v>-207833.01</v>
      </c>
      <c r="G582" t="s">
        <v>987</v>
      </c>
      <c r="I582" t="str">
        <f t="shared" si="19"/>
        <v/>
      </c>
    </row>
    <row r="583" spans="1:9" hidden="1" x14ac:dyDescent="0.25">
      <c r="A583" t="s">
        <v>1477</v>
      </c>
      <c r="B583" s="4">
        <v>31</v>
      </c>
      <c r="C583" s="197">
        <v>971</v>
      </c>
      <c r="D583" s="197">
        <v>0</v>
      </c>
      <c r="E583" s="6">
        <v>206956.4</v>
      </c>
      <c r="F583" s="6">
        <f t="shared" ref="F583:F646" si="20">IF(B583=10,E583,-E583)</f>
        <v>-206956.4</v>
      </c>
      <c r="G583" t="s">
        <v>1478</v>
      </c>
      <c r="I583" t="str">
        <f t="shared" ref="I583:I646" si="21">IF(ISNA(MATCH(A583,OldAcctNum,))=TRUE,A583,"")</f>
        <v/>
      </c>
    </row>
    <row r="584" spans="1:9" hidden="1" x14ac:dyDescent="0.25">
      <c r="A584" t="s">
        <v>9596</v>
      </c>
      <c r="B584" s="4">
        <v>33</v>
      </c>
      <c r="C584" s="197">
        <v>850</v>
      </c>
      <c r="D584" s="197">
        <v>28</v>
      </c>
      <c r="E584" s="6">
        <v>205218.95</v>
      </c>
      <c r="F584" s="6">
        <f t="shared" si="20"/>
        <v>-205218.95</v>
      </c>
      <c r="G584" t="s">
        <v>9567</v>
      </c>
      <c r="H584" t="s">
        <v>7626</v>
      </c>
      <c r="I584" t="str">
        <f t="shared" si="21"/>
        <v/>
      </c>
    </row>
    <row r="585" spans="1:9" hidden="1" x14ac:dyDescent="0.25">
      <c r="A585" t="s">
        <v>9428</v>
      </c>
      <c r="B585" s="4">
        <v>33</v>
      </c>
      <c r="C585" s="197">
        <v>750</v>
      </c>
      <c r="D585" s="197">
        <v>65</v>
      </c>
      <c r="E585" s="6">
        <v>203000</v>
      </c>
      <c r="F585" s="6">
        <f t="shared" si="20"/>
        <v>-203000</v>
      </c>
      <c r="G585" t="s">
        <v>11086</v>
      </c>
      <c r="H585" t="s">
        <v>7671</v>
      </c>
      <c r="I585" t="str">
        <f t="shared" si="21"/>
        <v/>
      </c>
    </row>
    <row r="586" spans="1:9" hidden="1" x14ac:dyDescent="0.25">
      <c r="A586" t="s">
        <v>1449</v>
      </c>
      <c r="B586" s="4">
        <v>31</v>
      </c>
      <c r="C586" s="197">
        <v>960</v>
      </c>
      <c r="D586" s="197">
        <v>0</v>
      </c>
      <c r="E586" s="6">
        <v>200792.13</v>
      </c>
      <c r="F586" s="6">
        <f t="shared" si="20"/>
        <v>-200792.13</v>
      </c>
      <c r="G586" t="s">
        <v>1450</v>
      </c>
      <c r="I586" t="str">
        <f t="shared" si="21"/>
        <v/>
      </c>
    </row>
    <row r="587" spans="1:9" hidden="1" x14ac:dyDescent="0.25">
      <c r="A587" t="s">
        <v>9246</v>
      </c>
      <c r="B587" s="4">
        <v>33</v>
      </c>
      <c r="C587" s="197">
        <v>700</v>
      </c>
      <c r="D587" s="197">
        <v>81</v>
      </c>
      <c r="E587" s="6">
        <v>198637.78</v>
      </c>
      <c r="F587" s="6">
        <f t="shared" si="20"/>
        <v>-198637.78</v>
      </c>
      <c r="G587" t="s">
        <v>9171</v>
      </c>
      <c r="H587" t="s">
        <v>7695</v>
      </c>
      <c r="I587" t="str">
        <f t="shared" si="21"/>
        <v/>
      </c>
    </row>
    <row r="588" spans="1:9" hidden="1" x14ac:dyDescent="0.25">
      <c r="A588" t="s">
        <v>8182</v>
      </c>
      <c r="B588" s="4">
        <v>33</v>
      </c>
      <c r="C588" s="197">
        <v>40</v>
      </c>
      <c r="D588" s="197">
        <v>63</v>
      </c>
      <c r="E588" s="6">
        <v>197096.57</v>
      </c>
      <c r="F588" s="6">
        <f t="shared" si="20"/>
        <v>-197096.57</v>
      </c>
      <c r="G588" t="s">
        <v>11089</v>
      </c>
      <c r="H588" t="s">
        <v>7668</v>
      </c>
      <c r="I588" t="str">
        <f t="shared" si="21"/>
        <v/>
      </c>
    </row>
    <row r="589" spans="1:9" hidden="1" x14ac:dyDescent="0.25">
      <c r="A589" t="s">
        <v>2096</v>
      </c>
      <c r="B589" s="4">
        <v>32</v>
      </c>
      <c r="C589" s="197" t="s">
        <v>2058</v>
      </c>
      <c r="D589" s="197">
        <v>752</v>
      </c>
      <c r="E589" s="6">
        <v>196749.79</v>
      </c>
      <c r="F589" s="6">
        <f t="shared" si="20"/>
        <v>-196749.79</v>
      </c>
      <c r="G589" t="s">
        <v>2097</v>
      </c>
      <c r="I589" t="str">
        <f t="shared" si="21"/>
        <v/>
      </c>
    </row>
    <row r="590" spans="1:9" hidden="1" x14ac:dyDescent="0.25">
      <c r="A590" t="s">
        <v>7715</v>
      </c>
      <c r="B590" s="4">
        <v>33</v>
      </c>
      <c r="C590" s="197">
        <v>1</v>
      </c>
      <c r="D590" s="197">
        <v>94</v>
      </c>
      <c r="E590" s="6">
        <v>196450.21</v>
      </c>
      <c r="F590" s="6">
        <f t="shared" si="20"/>
        <v>-196450.21</v>
      </c>
      <c r="G590" t="s">
        <v>11095</v>
      </c>
      <c r="H590" t="s">
        <v>7716</v>
      </c>
      <c r="I590" t="str">
        <f t="shared" si="21"/>
        <v/>
      </c>
    </row>
    <row r="591" spans="1:9" hidden="1" x14ac:dyDescent="0.25">
      <c r="A591" t="s">
        <v>1086</v>
      </c>
      <c r="B591" s="4">
        <v>31</v>
      </c>
      <c r="C591" s="197">
        <v>258</v>
      </c>
      <c r="D591" s="197">
        <v>0</v>
      </c>
      <c r="E591" s="6">
        <v>195994.64</v>
      </c>
      <c r="F591" s="6">
        <f t="shared" si="20"/>
        <v>-195994.64</v>
      </c>
      <c r="G591" t="s">
        <v>1087</v>
      </c>
      <c r="I591" t="str">
        <f t="shared" si="21"/>
        <v/>
      </c>
    </row>
    <row r="592" spans="1:9" x14ac:dyDescent="0.25">
      <c r="A592" t="s">
        <v>2261</v>
      </c>
      <c r="B592" s="4">
        <v>32</v>
      </c>
      <c r="C592" s="197" t="s">
        <v>2258</v>
      </c>
      <c r="D592" s="197">
        <v>3</v>
      </c>
      <c r="E592" s="6">
        <v>0</v>
      </c>
      <c r="F592" s="6">
        <f t="shared" si="20"/>
        <v>0</v>
      </c>
      <c r="G592" t="s">
        <v>2262</v>
      </c>
      <c r="I592" t="str">
        <f t="shared" si="21"/>
        <v/>
      </c>
    </row>
    <row r="593" spans="1:9" hidden="1" x14ac:dyDescent="0.25">
      <c r="A593" t="s">
        <v>8267</v>
      </c>
      <c r="B593" s="4">
        <v>33</v>
      </c>
      <c r="C593" s="197">
        <v>200</v>
      </c>
      <c r="D593" s="197">
        <v>45</v>
      </c>
      <c r="E593" s="6">
        <v>189359.86</v>
      </c>
      <c r="F593" s="6">
        <f t="shared" si="20"/>
        <v>-189359.86</v>
      </c>
      <c r="G593" t="s">
        <v>8224</v>
      </c>
      <c r="H593" t="s">
        <v>7647</v>
      </c>
      <c r="I593" t="str">
        <f t="shared" si="21"/>
        <v/>
      </c>
    </row>
    <row r="594" spans="1:9" hidden="1" x14ac:dyDescent="0.25">
      <c r="A594" t="s">
        <v>7798</v>
      </c>
      <c r="B594" s="4">
        <v>33</v>
      </c>
      <c r="C594" s="197">
        <v>2</v>
      </c>
      <c r="D594" s="197">
        <v>75</v>
      </c>
      <c r="E594" s="6">
        <v>189074.61</v>
      </c>
      <c r="F594" s="6">
        <f t="shared" si="20"/>
        <v>-189074.61</v>
      </c>
      <c r="G594" t="s">
        <v>7729</v>
      </c>
      <c r="H594" t="s">
        <v>7686</v>
      </c>
      <c r="I594" t="str">
        <f t="shared" si="21"/>
        <v/>
      </c>
    </row>
    <row r="595" spans="1:9" hidden="1" x14ac:dyDescent="0.25">
      <c r="A595" t="s">
        <v>9819</v>
      </c>
      <c r="B595" s="4">
        <v>34</v>
      </c>
      <c r="C595" s="197">
        <v>200</v>
      </c>
      <c r="D595" s="197">
        <v>402</v>
      </c>
      <c r="E595" s="6">
        <v>189010.34</v>
      </c>
      <c r="F595" s="6">
        <f t="shared" si="20"/>
        <v>-189010.34</v>
      </c>
      <c r="G595" t="s">
        <v>8224</v>
      </c>
      <c r="H595" t="s">
        <v>9688</v>
      </c>
      <c r="I595" t="str">
        <f t="shared" si="21"/>
        <v/>
      </c>
    </row>
    <row r="596" spans="1:9" hidden="1" x14ac:dyDescent="0.25">
      <c r="A596" t="s">
        <v>1337</v>
      </c>
      <c r="B596" s="4">
        <v>31</v>
      </c>
      <c r="C596" s="197">
        <v>766</v>
      </c>
      <c r="D596" s="197">
        <v>0</v>
      </c>
      <c r="E596" s="6">
        <v>187797.73</v>
      </c>
      <c r="F596" s="6">
        <f t="shared" si="20"/>
        <v>-187797.73</v>
      </c>
      <c r="G596" t="s">
        <v>1338</v>
      </c>
      <c r="I596" t="str">
        <f t="shared" si="21"/>
        <v/>
      </c>
    </row>
    <row r="597" spans="1:9" hidden="1" x14ac:dyDescent="0.25">
      <c r="A597" t="s">
        <v>1513</v>
      </c>
      <c r="B597" s="4">
        <v>31</v>
      </c>
      <c r="C597" s="197">
        <v>984</v>
      </c>
      <c r="D597" s="197">
        <v>0</v>
      </c>
      <c r="E597" s="6">
        <v>187428.54</v>
      </c>
      <c r="F597" s="6">
        <f t="shared" si="20"/>
        <v>-187428.54</v>
      </c>
      <c r="G597" t="s">
        <v>1514</v>
      </c>
      <c r="I597" t="str">
        <f t="shared" si="21"/>
        <v/>
      </c>
    </row>
    <row r="598" spans="1:9" hidden="1" x14ac:dyDescent="0.25">
      <c r="A598" t="s">
        <v>9576</v>
      </c>
      <c r="B598" s="4">
        <v>33</v>
      </c>
      <c r="C598" s="197">
        <v>850</v>
      </c>
      <c r="D598" s="197">
        <v>6</v>
      </c>
      <c r="E598" s="6">
        <v>184676.81</v>
      </c>
      <c r="F598" s="6">
        <f t="shared" si="20"/>
        <v>-184676.81</v>
      </c>
      <c r="G598" t="s">
        <v>9567</v>
      </c>
      <c r="H598" t="s">
        <v>7596</v>
      </c>
      <c r="I598" t="str">
        <f t="shared" si="21"/>
        <v/>
      </c>
    </row>
    <row r="599" spans="1:9" hidden="1" x14ac:dyDescent="0.25">
      <c r="A599" t="s">
        <v>8208</v>
      </c>
      <c r="B599" s="4">
        <v>33</v>
      </c>
      <c r="C599" s="197">
        <v>40</v>
      </c>
      <c r="D599" s="197">
        <v>90</v>
      </c>
      <c r="E599" s="6">
        <v>184531.95</v>
      </c>
      <c r="F599" s="6">
        <f t="shared" si="20"/>
        <v>-184531.95</v>
      </c>
      <c r="G599" t="s">
        <v>11089</v>
      </c>
      <c r="H599" t="s">
        <v>7707</v>
      </c>
      <c r="I599" t="str">
        <f t="shared" si="21"/>
        <v/>
      </c>
    </row>
    <row r="600" spans="1:9" hidden="1" x14ac:dyDescent="0.25">
      <c r="A600" t="s">
        <v>951</v>
      </c>
      <c r="B600" s="4">
        <v>31</v>
      </c>
      <c r="C600" s="197">
        <v>209</v>
      </c>
      <c r="D600" s="197">
        <v>0</v>
      </c>
      <c r="E600" s="6">
        <v>182416.55</v>
      </c>
      <c r="F600" s="6">
        <f t="shared" si="20"/>
        <v>-182416.55</v>
      </c>
      <c r="G600" t="s">
        <v>952</v>
      </c>
      <c r="I600" t="str">
        <f t="shared" si="21"/>
        <v/>
      </c>
    </row>
    <row r="601" spans="1:9" hidden="1" x14ac:dyDescent="0.25">
      <c r="A601" t="s">
        <v>7861</v>
      </c>
      <c r="B601" s="4">
        <v>33</v>
      </c>
      <c r="C601" s="197">
        <v>10</v>
      </c>
      <c r="D601" s="197">
        <v>33</v>
      </c>
      <c r="E601" s="6">
        <v>181920.35</v>
      </c>
      <c r="F601" s="6">
        <f t="shared" si="20"/>
        <v>-181920.35</v>
      </c>
      <c r="G601" t="s">
        <v>7828</v>
      </c>
      <c r="H601" t="s">
        <v>7632</v>
      </c>
      <c r="I601" t="str">
        <f t="shared" si="21"/>
        <v/>
      </c>
    </row>
    <row r="602" spans="1:9" hidden="1" x14ac:dyDescent="0.25">
      <c r="A602" t="s">
        <v>541</v>
      </c>
      <c r="B602" s="4">
        <v>30</v>
      </c>
      <c r="C602" s="197">
        <v>25</v>
      </c>
      <c r="D602" s="197">
        <v>188</v>
      </c>
      <c r="E602" s="6">
        <v>181261.68</v>
      </c>
      <c r="F602" s="6">
        <f t="shared" si="20"/>
        <v>-181261.68</v>
      </c>
      <c r="G602" t="s">
        <v>542</v>
      </c>
      <c r="I602" t="str">
        <f t="shared" si="21"/>
        <v/>
      </c>
    </row>
    <row r="603" spans="1:9" hidden="1" x14ac:dyDescent="0.25">
      <c r="A603" t="s">
        <v>494</v>
      </c>
      <c r="B603" s="4">
        <v>30</v>
      </c>
      <c r="C603" s="197">
        <v>25</v>
      </c>
      <c r="D603" s="197">
        <v>170</v>
      </c>
      <c r="E603" s="6">
        <v>178895.35999999999</v>
      </c>
      <c r="F603" s="6">
        <f t="shared" si="20"/>
        <v>-178895.35999999999</v>
      </c>
      <c r="G603" t="s">
        <v>495</v>
      </c>
      <c r="I603" t="str">
        <f t="shared" si="21"/>
        <v/>
      </c>
    </row>
    <row r="604" spans="1:9" hidden="1" x14ac:dyDescent="0.25">
      <c r="A604" t="s">
        <v>7964</v>
      </c>
      <c r="B604" s="4">
        <v>33</v>
      </c>
      <c r="C604" s="197">
        <v>30</v>
      </c>
      <c r="D604" s="197">
        <v>40</v>
      </c>
      <c r="E604" s="6">
        <v>178554.12</v>
      </c>
      <c r="F604" s="6">
        <f t="shared" si="20"/>
        <v>-178554.12</v>
      </c>
      <c r="G604" t="s">
        <v>11088</v>
      </c>
      <c r="H604" t="s">
        <v>7638</v>
      </c>
      <c r="I604" t="str">
        <f t="shared" si="21"/>
        <v/>
      </c>
    </row>
    <row r="605" spans="1:9" hidden="1" x14ac:dyDescent="0.25">
      <c r="A605" t="s">
        <v>8481</v>
      </c>
      <c r="B605" s="4">
        <v>33</v>
      </c>
      <c r="C605" s="197">
        <v>620</v>
      </c>
      <c r="D605" s="197">
        <v>65</v>
      </c>
      <c r="E605" s="6">
        <v>176246.47</v>
      </c>
      <c r="F605" s="6">
        <f t="shared" si="20"/>
        <v>-176246.47</v>
      </c>
      <c r="G605" t="s">
        <v>8422</v>
      </c>
      <c r="H605" t="s">
        <v>7671</v>
      </c>
      <c r="I605" t="str">
        <f t="shared" si="21"/>
        <v/>
      </c>
    </row>
    <row r="606" spans="1:9" hidden="1" x14ac:dyDescent="0.25">
      <c r="A606" t="s">
        <v>501</v>
      </c>
      <c r="B606" s="4">
        <v>30</v>
      </c>
      <c r="C606" s="197">
        <v>25</v>
      </c>
      <c r="D606" s="197">
        <v>173</v>
      </c>
      <c r="E606" s="6">
        <v>175650.82</v>
      </c>
      <c r="F606" s="6">
        <f t="shared" si="20"/>
        <v>-175650.82</v>
      </c>
      <c r="G606" t="s">
        <v>502</v>
      </c>
      <c r="I606" t="str">
        <f t="shared" si="21"/>
        <v/>
      </c>
    </row>
    <row r="607" spans="1:9" hidden="1" x14ac:dyDescent="0.25">
      <c r="A607" t="s">
        <v>7903</v>
      </c>
      <c r="B607" s="4">
        <v>33</v>
      </c>
      <c r="C607" s="197">
        <v>10</v>
      </c>
      <c r="D607" s="197">
        <v>81</v>
      </c>
      <c r="E607" s="6">
        <v>175448.48</v>
      </c>
      <c r="F607" s="6">
        <f t="shared" si="20"/>
        <v>-175448.48</v>
      </c>
      <c r="G607" t="s">
        <v>7828</v>
      </c>
      <c r="H607" t="s">
        <v>7695</v>
      </c>
      <c r="I607" t="str">
        <f t="shared" si="21"/>
        <v/>
      </c>
    </row>
    <row r="608" spans="1:9" hidden="1" x14ac:dyDescent="0.25">
      <c r="A608" t="s">
        <v>794</v>
      </c>
      <c r="B608" s="4">
        <v>31</v>
      </c>
      <c r="C608" s="197">
        <v>48</v>
      </c>
      <c r="D608" s="197">
        <v>12</v>
      </c>
      <c r="E608" s="6">
        <v>174615.56</v>
      </c>
      <c r="F608" s="6">
        <f t="shared" si="20"/>
        <v>-174615.56</v>
      </c>
      <c r="G608" t="s">
        <v>795</v>
      </c>
      <c r="H608" t="s">
        <v>684</v>
      </c>
      <c r="I608" t="str">
        <f t="shared" si="21"/>
        <v>31-048-012</v>
      </c>
    </row>
    <row r="609" spans="1:9" hidden="1" x14ac:dyDescent="0.25">
      <c r="A609" t="s">
        <v>8152</v>
      </c>
      <c r="B609" s="4">
        <v>33</v>
      </c>
      <c r="C609" s="197">
        <v>40</v>
      </c>
      <c r="D609" s="197">
        <v>25</v>
      </c>
      <c r="E609" s="6">
        <v>169928.23</v>
      </c>
      <c r="F609" s="6">
        <f t="shared" si="20"/>
        <v>-169928.23</v>
      </c>
      <c r="G609" t="s">
        <v>11089</v>
      </c>
      <c r="H609" t="s">
        <v>7623</v>
      </c>
      <c r="I609" t="str">
        <f t="shared" si="21"/>
        <v/>
      </c>
    </row>
    <row r="610" spans="1:9" hidden="1" x14ac:dyDescent="0.25">
      <c r="A610" t="s">
        <v>512</v>
      </c>
      <c r="B610" s="4">
        <v>30</v>
      </c>
      <c r="C610" s="197">
        <v>25</v>
      </c>
      <c r="D610" s="197">
        <v>177</v>
      </c>
      <c r="E610" s="6">
        <v>166365.76000000001</v>
      </c>
      <c r="F610" s="6">
        <f t="shared" si="20"/>
        <v>-166365.76000000001</v>
      </c>
      <c r="G610" t="s">
        <v>513</v>
      </c>
      <c r="I610" t="str">
        <f t="shared" si="21"/>
        <v/>
      </c>
    </row>
    <row r="611" spans="1:9" hidden="1" x14ac:dyDescent="0.25">
      <c r="A611" t="s">
        <v>504</v>
      </c>
      <c r="B611" s="4">
        <v>30</v>
      </c>
      <c r="C611" s="197">
        <v>25</v>
      </c>
      <c r="D611" s="197">
        <v>174</v>
      </c>
      <c r="E611" s="6">
        <v>166301.21</v>
      </c>
      <c r="F611" s="6">
        <f t="shared" si="20"/>
        <v>-166301.21</v>
      </c>
      <c r="G611" t="s">
        <v>505</v>
      </c>
      <c r="I611" t="str">
        <f t="shared" si="21"/>
        <v/>
      </c>
    </row>
    <row r="612" spans="1:9" hidden="1" x14ac:dyDescent="0.25">
      <c r="A612" t="s">
        <v>8509</v>
      </c>
      <c r="B612" s="4">
        <v>33</v>
      </c>
      <c r="C612" s="197">
        <v>620</v>
      </c>
      <c r="D612" s="197">
        <v>93</v>
      </c>
      <c r="E612" s="6">
        <v>165681.1</v>
      </c>
      <c r="F612" s="6">
        <f t="shared" si="20"/>
        <v>-165681.1</v>
      </c>
      <c r="G612" t="s">
        <v>8422</v>
      </c>
      <c r="H612" t="s">
        <v>7713</v>
      </c>
      <c r="I612" t="str">
        <f t="shared" si="21"/>
        <v/>
      </c>
    </row>
    <row r="613" spans="1:9" hidden="1" x14ac:dyDescent="0.25">
      <c r="A613" t="s">
        <v>1483</v>
      </c>
      <c r="B613" s="4">
        <v>31</v>
      </c>
      <c r="C613" s="197">
        <v>974</v>
      </c>
      <c r="D613" s="197">
        <v>0</v>
      </c>
      <c r="E613" s="6">
        <v>165529.26999999999</v>
      </c>
      <c r="F613" s="6">
        <f t="shared" si="20"/>
        <v>-165529.26999999999</v>
      </c>
      <c r="G613" t="s">
        <v>1484</v>
      </c>
      <c r="I613" t="str">
        <f t="shared" si="21"/>
        <v/>
      </c>
    </row>
    <row r="614" spans="1:9" hidden="1" x14ac:dyDescent="0.25">
      <c r="A614" t="s">
        <v>8004</v>
      </c>
      <c r="B614" s="4">
        <v>33</v>
      </c>
      <c r="C614" s="197">
        <v>30</v>
      </c>
      <c r="D614" s="197">
        <v>83</v>
      </c>
      <c r="E614" s="6">
        <v>163416.24</v>
      </c>
      <c r="F614" s="6">
        <f t="shared" si="20"/>
        <v>-163416.24</v>
      </c>
      <c r="G614" t="s">
        <v>11088</v>
      </c>
      <c r="H614" t="s">
        <v>7698</v>
      </c>
      <c r="I614" t="str">
        <f t="shared" si="21"/>
        <v/>
      </c>
    </row>
    <row r="615" spans="1:9" hidden="1" x14ac:dyDescent="0.25">
      <c r="A615" t="s">
        <v>524</v>
      </c>
      <c r="B615" s="4">
        <v>30</v>
      </c>
      <c r="C615" s="197">
        <v>25</v>
      </c>
      <c r="D615" s="197">
        <v>182</v>
      </c>
      <c r="E615" s="6">
        <v>162453.29999999999</v>
      </c>
      <c r="F615" s="6">
        <f t="shared" si="20"/>
        <v>-162453.29999999999</v>
      </c>
      <c r="G615" t="s">
        <v>525</v>
      </c>
      <c r="I615" t="str">
        <f t="shared" si="21"/>
        <v/>
      </c>
    </row>
    <row r="616" spans="1:9" hidden="1" x14ac:dyDescent="0.25">
      <c r="A616" t="s">
        <v>8035</v>
      </c>
      <c r="B616" s="4">
        <v>33</v>
      </c>
      <c r="C616" s="197">
        <v>35</v>
      </c>
      <c r="D616" s="197">
        <v>6</v>
      </c>
      <c r="E616" s="6">
        <v>162132.82</v>
      </c>
      <c r="F616" s="6">
        <f t="shared" si="20"/>
        <v>-162132.82</v>
      </c>
      <c r="G616" t="s">
        <v>11081</v>
      </c>
      <c r="H616" t="s">
        <v>7596</v>
      </c>
      <c r="I616" t="str">
        <f t="shared" si="21"/>
        <v/>
      </c>
    </row>
    <row r="617" spans="1:9" hidden="1" x14ac:dyDescent="0.25">
      <c r="A617" t="s">
        <v>659</v>
      </c>
      <c r="B617" s="4">
        <v>31</v>
      </c>
      <c r="C617" s="197">
        <v>47</v>
      </c>
      <c r="D617" s="197">
        <v>4</v>
      </c>
      <c r="E617" s="6">
        <v>161667.66</v>
      </c>
      <c r="F617" s="6">
        <f t="shared" si="20"/>
        <v>-161667.66</v>
      </c>
      <c r="G617" t="s">
        <v>661</v>
      </c>
      <c r="H617" t="s">
        <v>660</v>
      </c>
      <c r="I617" t="str">
        <f t="shared" si="21"/>
        <v/>
      </c>
    </row>
    <row r="618" spans="1:9" hidden="1" x14ac:dyDescent="0.25">
      <c r="A618" t="s">
        <v>7950</v>
      </c>
      <c r="B618" s="4">
        <v>33</v>
      </c>
      <c r="C618" s="197">
        <v>30</v>
      </c>
      <c r="D618" s="197">
        <v>21</v>
      </c>
      <c r="E618" s="6">
        <v>160225.56</v>
      </c>
      <c r="F618" s="6">
        <f t="shared" si="20"/>
        <v>-160225.56</v>
      </c>
      <c r="G618" t="s">
        <v>11088</v>
      </c>
      <c r="H618" t="s">
        <v>7617</v>
      </c>
      <c r="I618" t="str">
        <f t="shared" si="21"/>
        <v/>
      </c>
    </row>
    <row r="619" spans="1:9" hidden="1" x14ac:dyDescent="0.25">
      <c r="A619" t="s">
        <v>8392</v>
      </c>
      <c r="B619" s="4">
        <v>33</v>
      </c>
      <c r="C619" s="197">
        <v>610</v>
      </c>
      <c r="D619" s="197">
        <v>75</v>
      </c>
      <c r="E619" s="6">
        <v>158118.96</v>
      </c>
      <c r="F619" s="6">
        <f t="shared" si="20"/>
        <v>-158118.96</v>
      </c>
      <c r="G619" t="s">
        <v>8323</v>
      </c>
      <c r="H619" t="s">
        <v>7686</v>
      </c>
      <c r="I619" t="str">
        <f t="shared" si="21"/>
        <v/>
      </c>
    </row>
    <row r="620" spans="1:9" hidden="1" x14ac:dyDescent="0.25">
      <c r="A620" t="s">
        <v>895</v>
      </c>
      <c r="B620" s="4">
        <v>31</v>
      </c>
      <c r="C620" s="197">
        <v>48</v>
      </c>
      <c r="D620" s="197">
        <v>79</v>
      </c>
      <c r="E620" s="6">
        <v>158044.29</v>
      </c>
      <c r="F620" s="6">
        <f t="shared" si="20"/>
        <v>-158044.29</v>
      </c>
      <c r="G620" t="s">
        <v>896</v>
      </c>
      <c r="I620" t="str">
        <f t="shared" si="21"/>
        <v>31-048-079</v>
      </c>
    </row>
    <row r="621" spans="1:9" hidden="1" x14ac:dyDescent="0.25">
      <c r="A621" t="s">
        <v>2129</v>
      </c>
      <c r="B621" s="4">
        <v>32</v>
      </c>
      <c r="C621" s="197" t="s">
        <v>2128</v>
      </c>
      <c r="D621" s="197">
        <v>755</v>
      </c>
      <c r="E621" s="6">
        <v>157598.71</v>
      </c>
      <c r="F621" s="6">
        <f t="shared" si="20"/>
        <v>-157598.71</v>
      </c>
      <c r="G621" t="s">
        <v>2130</v>
      </c>
      <c r="I621" t="str">
        <f t="shared" si="21"/>
        <v/>
      </c>
    </row>
    <row r="622" spans="1:9" hidden="1" x14ac:dyDescent="0.25">
      <c r="A622" t="s">
        <v>515</v>
      </c>
      <c r="B622" s="4">
        <v>30</v>
      </c>
      <c r="C622" s="197">
        <v>25</v>
      </c>
      <c r="D622" s="197">
        <v>178</v>
      </c>
      <c r="E622" s="6">
        <v>157491.41</v>
      </c>
      <c r="F622" s="6">
        <f t="shared" si="20"/>
        <v>-157491.41</v>
      </c>
      <c r="G622" t="s">
        <v>516</v>
      </c>
      <c r="I622" t="str">
        <f t="shared" si="21"/>
        <v/>
      </c>
    </row>
    <row r="623" spans="1:9" hidden="1" x14ac:dyDescent="0.25">
      <c r="A623" t="s">
        <v>478</v>
      </c>
      <c r="B623" s="4">
        <v>30</v>
      </c>
      <c r="C623" s="197">
        <v>25</v>
      </c>
      <c r="D623" s="197">
        <v>164</v>
      </c>
      <c r="E623" s="6">
        <v>155099.09</v>
      </c>
      <c r="F623" s="6">
        <f t="shared" si="20"/>
        <v>-155099.09</v>
      </c>
      <c r="G623" t="s">
        <v>479</v>
      </c>
      <c r="I623" t="str">
        <f t="shared" si="21"/>
        <v/>
      </c>
    </row>
    <row r="624" spans="1:9" hidden="1" x14ac:dyDescent="0.25">
      <c r="A624" t="s">
        <v>8648</v>
      </c>
      <c r="B624" s="4">
        <v>33</v>
      </c>
      <c r="C624" s="197">
        <v>630</v>
      </c>
      <c r="D624" s="197">
        <v>83</v>
      </c>
      <c r="E624" s="6">
        <v>154999.70000000001</v>
      </c>
      <c r="F624" s="6">
        <f t="shared" si="20"/>
        <v>-154999.70000000001</v>
      </c>
      <c r="G624" t="s">
        <v>8571</v>
      </c>
      <c r="H624" t="s">
        <v>7698</v>
      </c>
      <c r="I624" t="str">
        <f t="shared" si="21"/>
        <v/>
      </c>
    </row>
    <row r="625" spans="1:9" hidden="1" x14ac:dyDescent="0.25">
      <c r="A625" t="s">
        <v>9220</v>
      </c>
      <c r="B625" s="4">
        <v>33</v>
      </c>
      <c r="C625" s="197">
        <v>700</v>
      </c>
      <c r="D625" s="197">
        <v>49</v>
      </c>
      <c r="E625" s="6">
        <v>154007.57999999999</v>
      </c>
      <c r="F625" s="6">
        <f t="shared" si="20"/>
        <v>-154007.57999999999</v>
      </c>
      <c r="G625" t="s">
        <v>9171</v>
      </c>
      <c r="H625" t="s">
        <v>7656</v>
      </c>
      <c r="I625" t="str">
        <f t="shared" si="21"/>
        <v/>
      </c>
    </row>
    <row r="626" spans="1:9" hidden="1" x14ac:dyDescent="0.25">
      <c r="A626" t="s">
        <v>1265</v>
      </c>
      <c r="B626" s="4">
        <v>31</v>
      </c>
      <c r="C626" s="197">
        <v>669</v>
      </c>
      <c r="D626" s="197">
        <v>0</v>
      </c>
      <c r="E626" s="6">
        <v>148136.92000000001</v>
      </c>
      <c r="F626" s="6">
        <f t="shared" si="20"/>
        <v>-148136.92000000001</v>
      </c>
      <c r="G626" t="s">
        <v>1266</v>
      </c>
      <c r="I626" t="str">
        <f t="shared" si="21"/>
        <v/>
      </c>
    </row>
    <row r="627" spans="1:9" hidden="1" x14ac:dyDescent="0.25">
      <c r="A627" t="s">
        <v>8210</v>
      </c>
      <c r="B627" s="4">
        <v>33</v>
      </c>
      <c r="C627" s="197">
        <v>40</v>
      </c>
      <c r="D627" s="197">
        <v>92</v>
      </c>
      <c r="E627" s="6">
        <v>147616.98000000001</v>
      </c>
      <c r="F627" s="6">
        <f t="shared" si="20"/>
        <v>-147616.98000000001</v>
      </c>
      <c r="G627" t="s">
        <v>11089</v>
      </c>
      <c r="H627" t="s">
        <v>7710</v>
      </c>
      <c r="I627" t="str">
        <f t="shared" si="21"/>
        <v/>
      </c>
    </row>
    <row r="628" spans="1:9" hidden="1" x14ac:dyDescent="0.25">
      <c r="A628" t="s">
        <v>1984</v>
      </c>
      <c r="B628" s="4">
        <v>32</v>
      </c>
      <c r="C628" s="197" t="s">
        <v>1912</v>
      </c>
      <c r="D628" s="197">
        <v>634</v>
      </c>
      <c r="E628" s="6">
        <v>145799.35</v>
      </c>
      <c r="F628" s="6">
        <f t="shared" si="20"/>
        <v>-145799.35</v>
      </c>
      <c r="G628" t="s">
        <v>1985</v>
      </c>
      <c r="I628" t="str">
        <f t="shared" si="21"/>
        <v/>
      </c>
    </row>
    <row r="629" spans="1:9" hidden="1" x14ac:dyDescent="0.25">
      <c r="A629" t="s">
        <v>7966</v>
      </c>
      <c r="B629" s="4">
        <v>33</v>
      </c>
      <c r="C629" s="197">
        <v>30</v>
      </c>
      <c r="D629" s="197">
        <v>41</v>
      </c>
      <c r="E629" s="6">
        <v>144485.34</v>
      </c>
      <c r="F629" s="6">
        <f t="shared" si="20"/>
        <v>-144485.34</v>
      </c>
      <c r="G629" t="s">
        <v>11088</v>
      </c>
      <c r="H629" t="s">
        <v>7641</v>
      </c>
      <c r="I629" t="str">
        <f t="shared" si="21"/>
        <v/>
      </c>
    </row>
    <row r="630" spans="1:9" hidden="1" x14ac:dyDescent="0.25">
      <c r="A630" t="s">
        <v>497</v>
      </c>
      <c r="B630" s="4">
        <v>30</v>
      </c>
      <c r="C630" s="197">
        <v>25</v>
      </c>
      <c r="D630" s="197">
        <v>171</v>
      </c>
      <c r="E630" s="6">
        <v>143980.07</v>
      </c>
      <c r="F630" s="6">
        <f t="shared" si="20"/>
        <v>-143980.07</v>
      </c>
      <c r="G630" t="s">
        <v>498</v>
      </c>
      <c r="I630" t="str">
        <f t="shared" si="21"/>
        <v/>
      </c>
    </row>
    <row r="631" spans="1:9" hidden="1" x14ac:dyDescent="0.25">
      <c r="A631" t="s">
        <v>9582</v>
      </c>
      <c r="B631" s="4">
        <v>33</v>
      </c>
      <c r="C631" s="197">
        <v>850</v>
      </c>
      <c r="D631" s="197">
        <v>9</v>
      </c>
      <c r="E631" s="6">
        <v>143751.66</v>
      </c>
      <c r="F631" s="6">
        <f t="shared" si="20"/>
        <v>-143751.66</v>
      </c>
      <c r="G631" t="s">
        <v>9567</v>
      </c>
      <c r="H631" t="s">
        <v>7605</v>
      </c>
      <c r="I631" t="str">
        <f t="shared" si="21"/>
        <v/>
      </c>
    </row>
    <row r="632" spans="1:9" hidden="1" x14ac:dyDescent="0.25">
      <c r="A632" t="s">
        <v>8592</v>
      </c>
      <c r="B632" s="4">
        <v>33</v>
      </c>
      <c r="C632" s="197">
        <v>630</v>
      </c>
      <c r="D632" s="197">
        <v>17</v>
      </c>
      <c r="E632" s="6">
        <v>143012.26</v>
      </c>
      <c r="F632" s="6">
        <f t="shared" si="20"/>
        <v>-143012.26</v>
      </c>
      <c r="G632" t="s">
        <v>8571</v>
      </c>
      <c r="H632" t="s">
        <v>7614</v>
      </c>
      <c r="I632" t="str">
        <f t="shared" si="21"/>
        <v/>
      </c>
    </row>
    <row r="633" spans="1:9" hidden="1" x14ac:dyDescent="0.25">
      <c r="A633" t="s">
        <v>1539</v>
      </c>
      <c r="B633" s="4">
        <v>31</v>
      </c>
      <c r="C633" s="197">
        <v>993</v>
      </c>
      <c r="D633" s="197">
        <v>0</v>
      </c>
      <c r="E633" s="6">
        <v>142646.29999999999</v>
      </c>
      <c r="F633" s="6">
        <f t="shared" si="20"/>
        <v>-142646.29999999999</v>
      </c>
      <c r="G633" t="s">
        <v>1540</v>
      </c>
      <c r="I633" t="str">
        <f t="shared" si="21"/>
        <v/>
      </c>
    </row>
    <row r="634" spans="1:9" hidden="1" x14ac:dyDescent="0.25">
      <c r="A634" t="s">
        <v>550</v>
      </c>
      <c r="B634" s="4">
        <v>30</v>
      </c>
      <c r="C634" s="197">
        <v>25</v>
      </c>
      <c r="D634" s="197">
        <v>191</v>
      </c>
      <c r="E634" s="6">
        <v>142192.56</v>
      </c>
      <c r="F634" s="6">
        <f t="shared" si="20"/>
        <v>-142192.56</v>
      </c>
      <c r="G634" t="s">
        <v>551</v>
      </c>
      <c r="I634" t="str">
        <f t="shared" si="21"/>
        <v/>
      </c>
    </row>
    <row r="635" spans="1:9" hidden="1" x14ac:dyDescent="0.25">
      <c r="A635" t="s">
        <v>584</v>
      </c>
      <c r="B635" s="4">
        <v>30</v>
      </c>
      <c r="C635" s="197">
        <v>44</v>
      </c>
      <c r="D635" s="197">
        <v>0</v>
      </c>
      <c r="E635" s="6">
        <v>140311.26999999999</v>
      </c>
      <c r="F635" s="6">
        <f t="shared" si="20"/>
        <v>-140311.26999999999</v>
      </c>
      <c r="G635" t="s">
        <v>585</v>
      </c>
      <c r="H635" t="s">
        <v>397</v>
      </c>
      <c r="I635" t="str">
        <f t="shared" si="21"/>
        <v/>
      </c>
    </row>
    <row r="636" spans="1:9" hidden="1" x14ac:dyDescent="0.25">
      <c r="A636" t="s">
        <v>1568</v>
      </c>
      <c r="B636" s="4">
        <v>32</v>
      </c>
      <c r="C636" s="197" t="s">
        <v>1561</v>
      </c>
      <c r="D636" s="197">
        <v>765</v>
      </c>
      <c r="E636" s="6">
        <v>1051.55</v>
      </c>
      <c r="F636" s="6">
        <f t="shared" si="20"/>
        <v>-1051.55</v>
      </c>
      <c r="G636" t="s">
        <v>1569</v>
      </c>
      <c r="I636" t="str">
        <f t="shared" si="21"/>
        <v/>
      </c>
    </row>
    <row r="637" spans="1:9" hidden="1" x14ac:dyDescent="0.25">
      <c r="A637" t="s">
        <v>9178</v>
      </c>
      <c r="B637" s="4">
        <v>33</v>
      </c>
      <c r="C637" s="197">
        <v>700</v>
      </c>
      <c r="D637" s="197">
        <v>5</v>
      </c>
      <c r="E637" s="6">
        <v>139514.88</v>
      </c>
      <c r="F637" s="6">
        <f t="shared" si="20"/>
        <v>-139514.88</v>
      </c>
      <c r="G637" t="s">
        <v>9171</v>
      </c>
      <c r="H637" t="s">
        <v>7593</v>
      </c>
      <c r="I637" t="str">
        <f t="shared" si="21"/>
        <v/>
      </c>
    </row>
    <row r="638" spans="1:9" hidden="1" x14ac:dyDescent="0.25">
      <c r="A638" t="s">
        <v>2236</v>
      </c>
      <c r="B638" s="4">
        <v>32</v>
      </c>
      <c r="C638" s="197" t="s">
        <v>2202</v>
      </c>
      <c r="D638" s="197">
        <v>103</v>
      </c>
      <c r="E638" s="6">
        <v>137183.39000000001</v>
      </c>
      <c r="F638" s="6">
        <f t="shared" si="20"/>
        <v>-137183.39000000001</v>
      </c>
      <c r="G638" t="s">
        <v>2237</v>
      </c>
      <c r="I638" t="str">
        <f t="shared" si="21"/>
        <v/>
      </c>
    </row>
    <row r="639" spans="1:9" hidden="1" x14ac:dyDescent="0.25">
      <c r="A639" t="s">
        <v>9750</v>
      </c>
      <c r="B639" s="4">
        <v>34</v>
      </c>
      <c r="C639" s="197">
        <v>30</v>
      </c>
      <c r="D639" s="197">
        <v>213</v>
      </c>
      <c r="E639" s="6">
        <v>135776.4</v>
      </c>
      <c r="F639" s="6">
        <f t="shared" si="20"/>
        <v>-135776.4</v>
      </c>
      <c r="G639" t="s">
        <v>9745</v>
      </c>
      <c r="H639" t="s">
        <v>9676</v>
      </c>
      <c r="I639" t="str">
        <f t="shared" si="21"/>
        <v/>
      </c>
    </row>
    <row r="640" spans="1:9" hidden="1" x14ac:dyDescent="0.25">
      <c r="A640" t="s">
        <v>507</v>
      </c>
      <c r="B640" s="4">
        <v>30</v>
      </c>
      <c r="C640" s="197">
        <v>25</v>
      </c>
      <c r="D640" s="197">
        <v>175</v>
      </c>
      <c r="E640" s="6">
        <v>134449.72</v>
      </c>
      <c r="F640" s="6">
        <f t="shared" si="20"/>
        <v>-134449.72</v>
      </c>
      <c r="G640" t="s">
        <v>508</v>
      </c>
      <c r="I640" t="str">
        <f t="shared" si="21"/>
        <v/>
      </c>
    </row>
    <row r="641" spans="1:9" hidden="1" x14ac:dyDescent="0.25">
      <c r="A641" t="s">
        <v>7829</v>
      </c>
      <c r="B641" s="4">
        <v>33</v>
      </c>
      <c r="C641" s="197">
        <v>10</v>
      </c>
      <c r="D641" s="197">
        <v>2</v>
      </c>
      <c r="E641" s="6">
        <v>134227.32</v>
      </c>
      <c r="F641" s="6">
        <f t="shared" si="20"/>
        <v>-134227.32</v>
      </c>
      <c r="G641" t="s">
        <v>7828</v>
      </c>
      <c r="H641" t="s">
        <v>7584</v>
      </c>
      <c r="I641" t="str">
        <f t="shared" si="21"/>
        <v/>
      </c>
    </row>
    <row r="642" spans="1:9" hidden="1" x14ac:dyDescent="0.25">
      <c r="A642" t="s">
        <v>8632</v>
      </c>
      <c r="B642" s="4">
        <v>33</v>
      </c>
      <c r="C642" s="197">
        <v>630</v>
      </c>
      <c r="D642" s="197">
        <v>66</v>
      </c>
      <c r="E642" s="6">
        <v>133716.39000000001</v>
      </c>
      <c r="F642" s="6">
        <f t="shared" si="20"/>
        <v>-133716.39000000001</v>
      </c>
      <c r="G642" t="s">
        <v>8571</v>
      </c>
      <c r="H642" t="s">
        <v>7674</v>
      </c>
      <c r="I642" t="str">
        <f t="shared" si="21"/>
        <v/>
      </c>
    </row>
    <row r="643" spans="1:9" hidden="1" x14ac:dyDescent="0.25">
      <c r="A643" t="s">
        <v>8170</v>
      </c>
      <c r="B643" s="4">
        <v>33</v>
      </c>
      <c r="C643" s="197">
        <v>40</v>
      </c>
      <c r="D643" s="197">
        <v>47</v>
      </c>
      <c r="E643" s="6">
        <v>133062.82</v>
      </c>
      <c r="F643" s="6">
        <f t="shared" si="20"/>
        <v>-133062.82</v>
      </c>
      <c r="G643" t="s">
        <v>11089</v>
      </c>
      <c r="H643" t="s">
        <v>7650</v>
      </c>
      <c r="I643" t="str">
        <f t="shared" si="21"/>
        <v/>
      </c>
    </row>
    <row r="644" spans="1:9" hidden="1" x14ac:dyDescent="0.25">
      <c r="A644" t="s">
        <v>1422</v>
      </c>
      <c r="B644" s="4">
        <v>31</v>
      </c>
      <c r="C644" s="197">
        <v>950</v>
      </c>
      <c r="D644" s="197">
        <v>0</v>
      </c>
      <c r="E644" s="6">
        <v>132291.49</v>
      </c>
      <c r="F644" s="6">
        <f t="shared" si="20"/>
        <v>-132291.49</v>
      </c>
      <c r="G644" t="s">
        <v>1423</v>
      </c>
      <c r="I644" t="str">
        <f t="shared" si="21"/>
        <v/>
      </c>
    </row>
    <row r="645" spans="1:9" hidden="1" x14ac:dyDescent="0.25">
      <c r="A645" t="s">
        <v>757</v>
      </c>
      <c r="B645" s="4">
        <v>31</v>
      </c>
      <c r="C645" s="197">
        <v>47</v>
      </c>
      <c r="D645" s="197">
        <v>95</v>
      </c>
      <c r="E645" s="6">
        <v>129154.28</v>
      </c>
      <c r="F645" s="6">
        <f t="shared" si="20"/>
        <v>-129154.28</v>
      </c>
      <c r="G645" t="s">
        <v>759</v>
      </c>
      <c r="H645" t="s">
        <v>758</v>
      </c>
      <c r="I645" t="str">
        <f t="shared" si="21"/>
        <v>31-047-095</v>
      </c>
    </row>
    <row r="646" spans="1:9" hidden="1" x14ac:dyDescent="0.25">
      <c r="A646" t="s">
        <v>1545</v>
      </c>
      <c r="B646" s="4">
        <v>31</v>
      </c>
      <c r="C646" s="197">
        <v>995</v>
      </c>
      <c r="D646" s="197">
        <v>0</v>
      </c>
      <c r="E646" s="6">
        <v>128920.43</v>
      </c>
      <c r="F646" s="6">
        <f t="shared" si="20"/>
        <v>-128920.43</v>
      </c>
      <c r="G646" t="s">
        <v>1546</v>
      </c>
      <c r="I646" t="str">
        <f t="shared" si="21"/>
        <v/>
      </c>
    </row>
    <row r="647" spans="1:9" hidden="1" x14ac:dyDescent="0.25">
      <c r="A647" t="s">
        <v>1267</v>
      </c>
      <c r="B647" s="4">
        <v>31</v>
      </c>
      <c r="C647" s="197">
        <v>673</v>
      </c>
      <c r="D647" s="197">
        <v>0</v>
      </c>
      <c r="E647" s="6">
        <v>128908.61</v>
      </c>
      <c r="F647" s="6">
        <f t="shared" ref="F647:F710" si="22">IF(B647=10,E647,-E647)</f>
        <v>-128908.61</v>
      </c>
      <c r="G647" t="s">
        <v>1268</v>
      </c>
      <c r="I647" t="str">
        <f t="shared" ref="I647:I710" si="23">IF(ISNA(MATCH(A647,OldAcctNum,))=TRUE,A647,"")</f>
        <v/>
      </c>
    </row>
    <row r="648" spans="1:9" hidden="1" x14ac:dyDescent="0.25">
      <c r="A648" t="s">
        <v>544</v>
      </c>
      <c r="B648" s="4">
        <v>30</v>
      </c>
      <c r="C648" s="197">
        <v>25</v>
      </c>
      <c r="D648" s="197">
        <v>189</v>
      </c>
      <c r="E648" s="6">
        <v>127849.29</v>
      </c>
      <c r="F648" s="6">
        <f t="shared" si="22"/>
        <v>-127849.29</v>
      </c>
      <c r="G648" t="s">
        <v>545</v>
      </c>
      <c r="I648" t="str">
        <f t="shared" si="23"/>
        <v/>
      </c>
    </row>
    <row r="649" spans="1:9" hidden="1" x14ac:dyDescent="0.25">
      <c r="A649" t="s">
        <v>880</v>
      </c>
      <c r="B649" s="4">
        <v>31</v>
      </c>
      <c r="C649" s="197">
        <v>48</v>
      </c>
      <c r="D649" s="197">
        <v>73</v>
      </c>
      <c r="E649" s="6">
        <v>127800.78</v>
      </c>
      <c r="F649" s="6">
        <f t="shared" si="22"/>
        <v>-127800.78</v>
      </c>
      <c r="G649" t="s">
        <v>881</v>
      </c>
      <c r="I649" t="str">
        <f t="shared" si="23"/>
        <v>31-048-073</v>
      </c>
    </row>
    <row r="650" spans="1:9" hidden="1" x14ac:dyDescent="0.25">
      <c r="A650" t="s">
        <v>1170</v>
      </c>
      <c r="B650" s="4">
        <v>31</v>
      </c>
      <c r="C650" s="197">
        <v>422</v>
      </c>
      <c r="D650" s="197">
        <v>0</v>
      </c>
      <c r="E650" s="6">
        <v>124009.04</v>
      </c>
      <c r="F650" s="6">
        <f t="shared" si="22"/>
        <v>-124009.04</v>
      </c>
      <c r="G650" t="s">
        <v>1171</v>
      </c>
      <c r="I650" t="str">
        <f t="shared" si="23"/>
        <v/>
      </c>
    </row>
    <row r="651" spans="1:9" hidden="1" x14ac:dyDescent="0.25">
      <c r="A651" t="s">
        <v>9630</v>
      </c>
      <c r="B651" s="4">
        <v>33</v>
      </c>
      <c r="C651" s="197">
        <v>850</v>
      </c>
      <c r="D651" s="197">
        <v>68</v>
      </c>
      <c r="E651" s="6">
        <v>123203.08</v>
      </c>
      <c r="F651" s="6">
        <f t="shared" si="22"/>
        <v>-123203.08</v>
      </c>
      <c r="G651" t="s">
        <v>9567</v>
      </c>
      <c r="H651" t="s">
        <v>7677</v>
      </c>
      <c r="I651" t="str">
        <f t="shared" si="23"/>
        <v/>
      </c>
    </row>
    <row r="652" spans="1:9" hidden="1" x14ac:dyDescent="0.25">
      <c r="A652" t="s">
        <v>510</v>
      </c>
      <c r="B652" s="4">
        <v>30</v>
      </c>
      <c r="C652" s="197">
        <v>25</v>
      </c>
      <c r="D652" s="197">
        <v>176</v>
      </c>
      <c r="E652" s="6">
        <v>120106.53</v>
      </c>
      <c r="F652" s="6">
        <f t="shared" si="22"/>
        <v>-120106.53</v>
      </c>
      <c r="G652" t="s">
        <v>511</v>
      </c>
      <c r="I652" t="str">
        <f t="shared" si="23"/>
        <v/>
      </c>
    </row>
    <row r="653" spans="1:9" hidden="1" x14ac:dyDescent="0.25">
      <c r="A653" t="s">
        <v>2125</v>
      </c>
      <c r="B653" s="4">
        <v>32</v>
      </c>
      <c r="C653" s="197" t="s">
        <v>2128</v>
      </c>
      <c r="D653" s="197">
        <v>100</v>
      </c>
      <c r="E653" s="6">
        <v>119847.51</v>
      </c>
      <c r="F653" s="6">
        <f t="shared" si="22"/>
        <v>-119847.51</v>
      </c>
      <c r="G653" t="s">
        <v>2126</v>
      </c>
      <c r="I653" t="str">
        <f t="shared" si="23"/>
        <v/>
      </c>
    </row>
    <row r="654" spans="1:9" hidden="1" x14ac:dyDescent="0.25">
      <c r="A654" t="s">
        <v>473</v>
      </c>
      <c r="B654" s="4">
        <v>30</v>
      </c>
      <c r="C654" s="197">
        <v>25</v>
      </c>
      <c r="D654" s="197">
        <v>162</v>
      </c>
      <c r="E654" s="6">
        <v>119781.74</v>
      </c>
      <c r="F654" s="6">
        <f t="shared" si="22"/>
        <v>-119781.74</v>
      </c>
      <c r="G654" t="s">
        <v>474</v>
      </c>
      <c r="I654" t="str">
        <f t="shared" si="23"/>
        <v/>
      </c>
    </row>
    <row r="655" spans="1:9" hidden="1" x14ac:dyDescent="0.25">
      <c r="A655" t="s">
        <v>8059</v>
      </c>
      <c r="B655" s="4">
        <v>33</v>
      </c>
      <c r="C655" s="197">
        <v>35</v>
      </c>
      <c r="D655" s="197">
        <v>33</v>
      </c>
      <c r="E655" s="6">
        <v>119437.5</v>
      </c>
      <c r="F655" s="6">
        <f t="shared" si="22"/>
        <v>-119437.5</v>
      </c>
      <c r="G655" t="s">
        <v>11081</v>
      </c>
      <c r="H655" t="s">
        <v>7632</v>
      </c>
      <c r="I655" t="str">
        <f t="shared" si="23"/>
        <v/>
      </c>
    </row>
    <row r="656" spans="1:9" hidden="1" x14ac:dyDescent="0.25">
      <c r="A656" t="s">
        <v>1996</v>
      </c>
      <c r="B656" s="4">
        <v>32</v>
      </c>
      <c r="C656" s="197" t="s">
        <v>1912</v>
      </c>
      <c r="D656" s="197">
        <v>638</v>
      </c>
      <c r="E656" s="6">
        <v>117366.99</v>
      </c>
      <c r="F656" s="6">
        <f t="shared" si="22"/>
        <v>-117366.99</v>
      </c>
      <c r="G656" t="s">
        <v>1997</v>
      </c>
      <c r="I656" t="str">
        <f t="shared" si="23"/>
        <v/>
      </c>
    </row>
    <row r="657" spans="1:9" hidden="1" x14ac:dyDescent="0.25">
      <c r="A657" t="s">
        <v>703</v>
      </c>
      <c r="B657" s="4">
        <v>31</v>
      </c>
      <c r="C657" s="197">
        <v>47</v>
      </c>
      <c r="D657" s="197">
        <v>19</v>
      </c>
      <c r="E657" s="6">
        <v>115461.38</v>
      </c>
      <c r="F657" s="6">
        <f t="shared" si="22"/>
        <v>-115461.38</v>
      </c>
      <c r="G657" t="s">
        <v>705</v>
      </c>
      <c r="H657" t="s">
        <v>704</v>
      </c>
      <c r="I657" t="str">
        <f t="shared" si="23"/>
        <v/>
      </c>
    </row>
    <row r="658" spans="1:9" hidden="1" x14ac:dyDescent="0.25">
      <c r="A658" t="s">
        <v>437</v>
      </c>
      <c r="B658" s="4">
        <v>30</v>
      </c>
      <c r="C658" s="197">
        <v>25</v>
      </c>
      <c r="D658" s="197">
        <v>138</v>
      </c>
      <c r="E658" s="6">
        <v>115360</v>
      </c>
      <c r="F658" s="6">
        <f t="shared" si="22"/>
        <v>-115360</v>
      </c>
      <c r="G658" t="s">
        <v>438</v>
      </c>
      <c r="I658" t="str">
        <f t="shared" si="23"/>
        <v/>
      </c>
    </row>
    <row r="659" spans="1:9" hidden="1" x14ac:dyDescent="0.25">
      <c r="A659" t="s">
        <v>7634</v>
      </c>
      <c r="B659" s="4">
        <v>33</v>
      </c>
      <c r="C659" s="197">
        <v>1</v>
      </c>
      <c r="D659" s="197">
        <v>38</v>
      </c>
      <c r="E659" s="6">
        <v>114627.5</v>
      </c>
      <c r="F659" s="6">
        <f t="shared" si="22"/>
        <v>-114627.5</v>
      </c>
      <c r="G659" t="s">
        <v>11095</v>
      </c>
      <c r="H659" t="s">
        <v>7635</v>
      </c>
      <c r="I659" t="str">
        <f t="shared" si="23"/>
        <v/>
      </c>
    </row>
    <row r="660" spans="1:9" hidden="1" x14ac:dyDescent="0.25">
      <c r="A660" t="s">
        <v>8473</v>
      </c>
      <c r="B660" s="4">
        <v>33</v>
      </c>
      <c r="C660" s="197">
        <v>620</v>
      </c>
      <c r="D660" s="197">
        <v>59</v>
      </c>
      <c r="E660" s="6">
        <v>113979.8</v>
      </c>
      <c r="F660" s="6">
        <f t="shared" si="22"/>
        <v>-113979.8</v>
      </c>
      <c r="G660" t="s">
        <v>8422</v>
      </c>
      <c r="H660" t="s">
        <v>7659</v>
      </c>
      <c r="I660" t="str">
        <f t="shared" si="23"/>
        <v/>
      </c>
    </row>
    <row r="661" spans="1:9" hidden="1" x14ac:dyDescent="0.25">
      <c r="A661" t="s">
        <v>764</v>
      </c>
      <c r="B661" s="4">
        <v>31</v>
      </c>
      <c r="C661" s="197">
        <v>48</v>
      </c>
      <c r="D661" s="197">
        <v>2</v>
      </c>
      <c r="E661" s="6">
        <v>113753.46</v>
      </c>
      <c r="F661" s="6">
        <f t="shared" si="22"/>
        <v>-113753.46</v>
      </c>
      <c r="G661" t="s">
        <v>765</v>
      </c>
      <c r="H661" t="s">
        <v>652</v>
      </c>
      <c r="I661" t="str">
        <f t="shared" si="23"/>
        <v>31-048-002</v>
      </c>
    </row>
    <row r="662" spans="1:9" hidden="1" x14ac:dyDescent="0.25">
      <c r="A662" t="s">
        <v>1134</v>
      </c>
      <c r="B662" s="4">
        <v>31</v>
      </c>
      <c r="C662" s="197">
        <v>276</v>
      </c>
      <c r="D662" s="197">
        <v>0</v>
      </c>
      <c r="E662" s="6">
        <v>110988.8</v>
      </c>
      <c r="F662" s="6">
        <f t="shared" si="22"/>
        <v>-110988.8</v>
      </c>
      <c r="G662" t="s">
        <v>1135</v>
      </c>
      <c r="I662" t="str">
        <f t="shared" si="23"/>
        <v/>
      </c>
    </row>
    <row r="663" spans="1:9" hidden="1" x14ac:dyDescent="0.25">
      <c r="A663" t="s">
        <v>7934</v>
      </c>
      <c r="B663" s="4">
        <v>33</v>
      </c>
      <c r="C663" s="197">
        <v>30</v>
      </c>
      <c r="D663" s="197">
        <v>5</v>
      </c>
      <c r="E663" s="6">
        <v>110814.09</v>
      </c>
      <c r="F663" s="6">
        <f t="shared" si="22"/>
        <v>-110814.09</v>
      </c>
      <c r="G663" t="s">
        <v>11088</v>
      </c>
      <c r="H663" t="s">
        <v>7593</v>
      </c>
      <c r="I663" t="str">
        <f t="shared" si="23"/>
        <v/>
      </c>
    </row>
    <row r="664" spans="1:9" hidden="1" x14ac:dyDescent="0.25">
      <c r="A664" t="s">
        <v>499</v>
      </c>
      <c r="B664" s="4">
        <v>30</v>
      </c>
      <c r="C664" s="197">
        <v>25</v>
      </c>
      <c r="D664" s="197">
        <v>172</v>
      </c>
      <c r="E664" s="6">
        <v>109853.82</v>
      </c>
      <c r="F664" s="6">
        <f t="shared" si="22"/>
        <v>-109853.82</v>
      </c>
      <c r="G664" t="s">
        <v>500</v>
      </c>
      <c r="I664" t="str">
        <f t="shared" si="23"/>
        <v/>
      </c>
    </row>
    <row r="665" spans="1:9" hidden="1" x14ac:dyDescent="0.25">
      <c r="A665" t="s">
        <v>1143</v>
      </c>
      <c r="B665" s="4">
        <v>31</v>
      </c>
      <c r="C665" s="197">
        <v>282</v>
      </c>
      <c r="D665" s="197">
        <v>0</v>
      </c>
      <c r="E665" s="6">
        <v>109498.12</v>
      </c>
      <c r="F665" s="6">
        <f t="shared" si="22"/>
        <v>-109498.12</v>
      </c>
      <c r="G665" t="s">
        <v>1144</v>
      </c>
      <c r="I665" t="str">
        <f t="shared" si="23"/>
        <v/>
      </c>
    </row>
    <row r="666" spans="1:9" hidden="1" x14ac:dyDescent="0.25">
      <c r="A666" t="s">
        <v>818</v>
      </c>
      <c r="B666" s="4">
        <v>31</v>
      </c>
      <c r="C666" s="197">
        <v>48</v>
      </c>
      <c r="D666" s="197">
        <v>20</v>
      </c>
      <c r="E666" s="6">
        <v>109469.27</v>
      </c>
      <c r="F666" s="6">
        <f t="shared" si="22"/>
        <v>-109469.27</v>
      </c>
      <c r="G666" t="s">
        <v>819</v>
      </c>
      <c r="H666" t="s">
        <v>708</v>
      </c>
      <c r="I666" t="str">
        <f t="shared" si="23"/>
        <v>31-048-020</v>
      </c>
    </row>
    <row r="667" spans="1:9" hidden="1" x14ac:dyDescent="0.25">
      <c r="A667" t="s">
        <v>9063</v>
      </c>
      <c r="B667" s="4">
        <v>33</v>
      </c>
      <c r="C667" s="197">
        <v>690</v>
      </c>
      <c r="D667" s="197">
        <v>95</v>
      </c>
      <c r="E667" s="6">
        <v>109392.57</v>
      </c>
      <c r="F667" s="6">
        <f t="shared" si="22"/>
        <v>-109392.57</v>
      </c>
      <c r="G667" t="s">
        <v>8971</v>
      </c>
      <c r="H667" t="s">
        <v>7719</v>
      </c>
      <c r="I667" t="str">
        <f t="shared" si="23"/>
        <v/>
      </c>
    </row>
    <row r="668" spans="1:9" hidden="1" x14ac:dyDescent="0.25">
      <c r="A668" t="s">
        <v>486</v>
      </c>
      <c r="B668" s="4">
        <v>30</v>
      </c>
      <c r="C668" s="197">
        <v>25</v>
      </c>
      <c r="D668" s="197">
        <v>167</v>
      </c>
      <c r="E668" s="6">
        <v>108062.94</v>
      </c>
      <c r="F668" s="6">
        <f t="shared" si="22"/>
        <v>-108062.94</v>
      </c>
      <c r="G668" t="s">
        <v>487</v>
      </c>
      <c r="I668" t="str">
        <f t="shared" si="23"/>
        <v/>
      </c>
    </row>
    <row r="669" spans="1:9" hidden="1" x14ac:dyDescent="0.25">
      <c r="A669" t="s">
        <v>538</v>
      </c>
      <c r="B669" s="4">
        <v>30</v>
      </c>
      <c r="C669" s="197">
        <v>25</v>
      </c>
      <c r="D669" s="197">
        <v>187</v>
      </c>
      <c r="E669" s="6">
        <v>108061.25</v>
      </c>
      <c r="F669" s="6">
        <f t="shared" si="22"/>
        <v>-108061.25</v>
      </c>
      <c r="G669" t="s">
        <v>539</v>
      </c>
      <c r="I669" t="str">
        <f t="shared" si="23"/>
        <v/>
      </c>
    </row>
    <row r="670" spans="1:9" hidden="1" x14ac:dyDescent="0.25">
      <c r="A670" t="s">
        <v>8014</v>
      </c>
      <c r="B670" s="4">
        <v>33</v>
      </c>
      <c r="C670" s="197">
        <v>30</v>
      </c>
      <c r="D670" s="197">
        <v>93</v>
      </c>
      <c r="E670" s="6">
        <v>107077.79</v>
      </c>
      <c r="F670" s="6">
        <f t="shared" si="22"/>
        <v>-107077.79</v>
      </c>
      <c r="G670" t="s">
        <v>11088</v>
      </c>
      <c r="H670" t="s">
        <v>7713</v>
      </c>
      <c r="I670" t="str">
        <f t="shared" si="23"/>
        <v/>
      </c>
    </row>
    <row r="671" spans="1:9" hidden="1" x14ac:dyDescent="0.25">
      <c r="A671" t="s">
        <v>518</v>
      </c>
      <c r="B671" s="4">
        <v>30</v>
      </c>
      <c r="C671" s="197">
        <v>25</v>
      </c>
      <c r="D671" s="197">
        <v>179</v>
      </c>
      <c r="E671" s="6">
        <v>106834.83</v>
      </c>
      <c r="F671" s="6">
        <f t="shared" si="22"/>
        <v>-106834.83</v>
      </c>
      <c r="G671" t="s">
        <v>519</v>
      </c>
      <c r="I671" t="str">
        <f t="shared" si="23"/>
        <v/>
      </c>
    </row>
    <row r="672" spans="1:9" hidden="1" x14ac:dyDescent="0.25">
      <c r="A672" t="s">
        <v>1419</v>
      </c>
      <c r="B672" s="4">
        <v>31</v>
      </c>
      <c r="C672" s="197">
        <v>949</v>
      </c>
      <c r="D672" s="197">
        <v>0</v>
      </c>
      <c r="E672" s="6">
        <v>105398.54</v>
      </c>
      <c r="F672" s="6">
        <f t="shared" si="22"/>
        <v>-105398.54</v>
      </c>
      <c r="G672" t="s">
        <v>1420</v>
      </c>
      <c r="I672" t="str">
        <f t="shared" si="23"/>
        <v/>
      </c>
    </row>
    <row r="673" spans="1:9" hidden="1" x14ac:dyDescent="0.25">
      <c r="A673" t="s">
        <v>7682</v>
      </c>
      <c r="B673" s="4">
        <v>33</v>
      </c>
      <c r="C673" s="197">
        <v>1</v>
      </c>
      <c r="D673" s="197">
        <v>71</v>
      </c>
      <c r="E673" s="6">
        <v>104129.12</v>
      </c>
      <c r="F673" s="6">
        <f t="shared" si="22"/>
        <v>-104129.12</v>
      </c>
      <c r="G673" t="s">
        <v>11095</v>
      </c>
      <c r="H673" t="s">
        <v>7683</v>
      </c>
      <c r="I673" t="str">
        <f t="shared" si="23"/>
        <v/>
      </c>
    </row>
    <row r="674" spans="1:9" hidden="1" x14ac:dyDescent="0.25">
      <c r="A674" t="s">
        <v>8018</v>
      </c>
      <c r="B674" s="4">
        <v>33</v>
      </c>
      <c r="C674" s="197">
        <v>30</v>
      </c>
      <c r="D674" s="197">
        <v>95</v>
      </c>
      <c r="E674" s="6">
        <v>104093.11</v>
      </c>
      <c r="F674" s="6">
        <f t="shared" si="22"/>
        <v>-104093.11</v>
      </c>
      <c r="G674" t="s">
        <v>11088</v>
      </c>
      <c r="H674" t="s">
        <v>7719</v>
      </c>
      <c r="I674" t="str">
        <f t="shared" si="23"/>
        <v/>
      </c>
    </row>
    <row r="675" spans="1:9" hidden="1" x14ac:dyDescent="0.25">
      <c r="A675" t="s">
        <v>8449</v>
      </c>
      <c r="B675" s="4">
        <v>33</v>
      </c>
      <c r="C675" s="197">
        <v>620</v>
      </c>
      <c r="D675" s="197">
        <v>25</v>
      </c>
      <c r="E675" s="6">
        <v>103248.44</v>
      </c>
      <c r="F675" s="6">
        <f t="shared" si="22"/>
        <v>-103248.44</v>
      </c>
      <c r="G675" t="s">
        <v>8422</v>
      </c>
      <c r="H675" t="s">
        <v>7623</v>
      </c>
      <c r="I675" t="str">
        <f t="shared" si="23"/>
        <v/>
      </c>
    </row>
    <row r="676" spans="1:9" hidden="1" x14ac:dyDescent="0.25">
      <c r="A676" t="s">
        <v>1080</v>
      </c>
      <c r="B676" s="4">
        <v>31</v>
      </c>
      <c r="C676" s="197">
        <v>256</v>
      </c>
      <c r="D676" s="197">
        <v>0</v>
      </c>
      <c r="E676" s="6">
        <v>102939.48</v>
      </c>
      <c r="F676" s="6">
        <f t="shared" si="22"/>
        <v>-102939.48</v>
      </c>
      <c r="G676" t="s">
        <v>1081</v>
      </c>
      <c r="I676" t="str">
        <f t="shared" si="23"/>
        <v/>
      </c>
    </row>
    <row r="677" spans="1:9" hidden="1" x14ac:dyDescent="0.25">
      <c r="A677" t="s">
        <v>755</v>
      </c>
      <c r="B677" s="4">
        <v>31</v>
      </c>
      <c r="C677" s="197">
        <v>47</v>
      </c>
      <c r="D677" s="197">
        <v>94</v>
      </c>
      <c r="E677" s="6">
        <v>102938.05</v>
      </c>
      <c r="F677" s="6">
        <f t="shared" si="22"/>
        <v>-102938.05</v>
      </c>
      <c r="G677" t="s">
        <v>756</v>
      </c>
      <c r="I677" t="str">
        <f t="shared" si="23"/>
        <v/>
      </c>
    </row>
    <row r="678" spans="1:9" hidden="1" x14ac:dyDescent="0.25">
      <c r="A678" t="s">
        <v>8273</v>
      </c>
      <c r="B678" s="4">
        <v>33</v>
      </c>
      <c r="C678" s="197">
        <v>200</v>
      </c>
      <c r="D678" s="197">
        <v>49</v>
      </c>
      <c r="E678" s="6">
        <v>100797.62</v>
      </c>
      <c r="F678" s="6">
        <f t="shared" si="22"/>
        <v>-100797.62</v>
      </c>
      <c r="G678" t="s">
        <v>8224</v>
      </c>
      <c r="H678" t="s">
        <v>7656</v>
      </c>
      <c r="I678" t="str">
        <f t="shared" si="23"/>
        <v/>
      </c>
    </row>
    <row r="679" spans="1:9" hidden="1" x14ac:dyDescent="0.25">
      <c r="A679" t="s">
        <v>1551</v>
      </c>
      <c r="B679" s="4">
        <v>32</v>
      </c>
      <c r="C679" s="197">
        <v>992</v>
      </c>
      <c r="D679" s="197">
        <v>0</v>
      </c>
      <c r="E679" s="6">
        <v>100782.38</v>
      </c>
      <c r="F679" s="6">
        <f t="shared" si="22"/>
        <v>-100782.38</v>
      </c>
      <c r="G679" t="s">
        <v>1553</v>
      </c>
      <c r="I679" t="str">
        <f t="shared" si="23"/>
        <v/>
      </c>
    </row>
    <row r="680" spans="1:9" hidden="1" x14ac:dyDescent="0.25">
      <c r="A680" t="s">
        <v>521</v>
      </c>
      <c r="B680" s="4">
        <v>30</v>
      </c>
      <c r="C680" s="197">
        <v>25</v>
      </c>
      <c r="D680" s="197">
        <v>181</v>
      </c>
      <c r="E680" s="6">
        <v>100250.09</v>
      </c>
      <c r="F680" s="6">
        <f t="shared" si="22"/>
        <v>-100250.09</v>
      </c>
      <c r="G680" t="s">
        <v>522</v>
      </c>
      <c r="I680" t="str">
        <f t="shared" si="23"/>
        <v/>
      </c>
    </row>
    <row r="681" spans="1:9" hidden="1" x14ac:dyDescent="0.25">
      <c r="A681" t="s">
        <v>7873</v>
      </c>
      <c r="B681" s="4">
        <v>33</v>
      </c>
      <c r="C681" s="197">
        <v>10</v>
      </c>
      <c r="D681" s="197">
        <v>47</v>
      </c>
      <c r="E681" s="6">
        <v>99344.04</v>
      </c>
      <c r="F681" s="6">
        <f t="shared" si="22"/>
        <v>-99344.04</v>
      </c>
      <c r="G681" t="s">
        <v>7828</v>
      </c>
      <c r="H681" t="s">
        <v>7650</v>
      </c>
      <c r="I681" t="str">
        <f t="shared" si="23"/>
        <v/>
      </c>
    </row>
    <row r="682" spans="1:9" hidden="1" x14ac:dyDescent="0.25">
      <c r="A682" t="s">
        <v>8222</v>
      </c>
      <c r="B682" s="4">
        <v>33</v>
      </c>
      <c r="C682" s="197">
        <v>200</v>
      </c>
      <c r="D682" s="197">
        <v>1</v>
      </c>
      <c r="E682" s="6">
        <v>98039.91</v>
      </c>
      <c r="F682" s="6">
        <f t="shared" si="22"/>
        <v>-98039.91</v>
      </c>
      <c r="G682" t="s">
        <v>8224</v>
      </c>
      <c r="H682" t="s">
        <v>7580</v>
      </c>
      <c r="I682" t="str">
        <f t="shared" si="23"/>
        <v/>
      </c>
    </row>
    <row r="683" spans="1:9" hidden="1" x14ac:dyDescent="0.25">
      <c r="A683" t="s">
        <v>1401</v>
      </c>
      <c r="B683" s="4">
        <v>31</v>
      </c>
      <c r="C683" s="197">
        <v>912</v>
      </c>
      <c r="D683" s="197">
        <v>0</v>
      </c>
      <c r="E683" s="6">
        <v>94495.43</v>
      </c>
      <c r="F683" s="6">
        <f t="shared" si="22"/>
        <v>-94495.43</v>
      </c>
      <c r="G683" t="s">
        <v>1402</v>
      </c>
      <c r="I683" t="str">
        <f t="shared" si="23"/>
        <v/>
      </c>
    </row>
    <row r="684" spans="1:9" hidden="1" x14ac:dyDescent="0.25">
      <c r="A684" t="s">
        <v>9444</v>
      </c>
      <c r="B684" s="4">
        <v>33</v>
      </c>
      <c r="C684" s="197">
        <v>750</v>
      </c>
      <c r="D684" s="197">
        <v>81</v>
      </c>
      <c r="E684" s="6">
        <v>92000</v>
      </c>
      <c r="F684" s="6">
        <f t="shared" si="22"/>
        <v>-92000</v>
      </c>
      <c r="G684" t="s">
        <v>11086</v>
      </c>
      <c r="H684" t="s">
        <v>7695</v>
      </c>
      <c r="I684" t="str">
        <f t="shared" si="23"/>
        <v/>
      </c>
    </row>
    <row r="685" spans="1:9" hidden="1" x14ac:dyDescent="0.25">
      <c r="A685" t="s">
        <v>869</v>
      </c>
      <c r="B685" s="4">
        <v>31</v>
      </c>
      <c r="C685" s="197">
        <v>48</v>
      </c>
      <c r="D685" s="197">
        <v>68</v>
      </c>
      <c r="E685" s="6">
        <v>91557.77</v>
      </c>
      <c r="F685" s="6">
        <f t="shared" si="22"/>
        <v>-91557.77</v>
      </c>
      <c r="G685" t="s">
        <v>870</v>
      </c>
      <c r="I685" t="str">
        <f t="shared" si="23"/>
        <v>31-048-068</v>
      </c>
    </row>
    <row r="686" spans="1:9" hidden="1" x14ac:dyDescent="0.25">
      <c r="A686" t="s">
        <v>7808</v>
      </c>
      <c r="B686" s="4">
        <v>33</v>
      </c>
      <c r="C686" s="197">
        <v>2</v>
      </c>
      <c r="D686" s="197">
        <v>86</v>
      </c>
      <c r="E686" s="6">
        <v>91481.11</v>
      </c>
      <c r="F686" s="6">
        <f t="shared" si="22"/>
        <v>-91481.11</v>
      </c>
      <c r="G686" t="s">
        <v>7729</v>
      </c>
      <c r="H686" t="s">
        <v>7701</v>
      </c>
      <c r="I686" t="str">
        <f t="shared" si="23"/>
        <v/>
      </c>
    </row>
    <row r="687" spans="1:9" hidden="1" x14ac:dyDescent="0.25">
      <c r="A687" t="s">
        <v>608</v>
      </c>
      <c r="B687" s="4">
        <v>30</v>
      </c>
      <c r="C687" s="197">
        <v>62</v>
      </c>
      <c r="D687" s="197">
        <v>0</v>
      </c>
      <c r="E687" s="6">
        <v>89675.09</v>
      </c>
      <c r="F687" s="6">
        <f t="shared" si="22"/>
        <v>-89675.09</v>
      </c>
      <c r="G687" t="s">
        <v>609</v>
      </c>
      <c r="H687" t="s">
        <v>397</v>
      </c>
      <c r="I687" t="str">
        <f t="shared" si="23"/>
        <v/>
      </c>
    </row>
    <row r="688" spans="1:9" hidden="1" x14ac:dyDescent="0.25">
      <c r="A688" t="s">
        <v>7940</v>
      </c>
      <c r="B688" s="4">
        <v>33</v>
      </c>
      <c r="C688" s="197">
        <v>30</v>
      </c>
      <c r="D688" s="197">
        <v>8</v>
      </c>
      <c r="E688" s="6">
        <v>88901.93</v>
      </c>
      <c r="F688" s="6">
        <f t="shared" si="22"/>
        <v>-88901.93</v>
      </c>
      <c r="G688" t="s">
        <v>11088</v>
      </c>
      <c r="H688" t="s">
        <v>7602</v>
      </c>
      <c r="I688" t="str">
        <f t="shared" si="23"/>
        <v/>
      </c>
    </row>
    <row r="689" spans="1:9" hidden="1" x14ac:dyDescent="0.25">
      <c r="A689" t="s">
        <v>1057</v>
      </c>
      <c r="B689" s="4">
        <v>31</v>
      </c>
      <c r="C689" s="197">
        <v>248</v>
      </c>
      <c r="D689" s="197">
        <v>0</v>
      </c>
      <c r="E689" s="6">
        <v>88740.65</v>
      </c>
      <c r="F689" s="6">
        <f t="shared" si="22"/>
        <v>-88740.65</v>
      </c>
      <c r="G689" t="s">
        <v>1058</v>
      </c>
      <c r="I689" t="str">
        <f t="shared" si="23"/>
        <v/>
      </c>
    </row>
    <row r="690" spans="1:9" x14ac:dyDescent="0.25">
      <c r="A690" t="s">
        <v>2263</v>
      </c>
      <c r="B690" s="4">
        <v>32</v>
      </c>
      <c r="C690" s="197" t="s">
        <v>2258</v>
      </c>
      <c r="D690" s="197">
        <v>4</v>
      </c>
      <c r="E690" s="6">
        <v>0</v>
      </c>
      <c r="F690" s="6">
        <f t="shared" si="22"/>
        <v>0</v>
      </c>
      <c r="G690" t="s">
        <v>2264</v>
      </c>
      <c r="I690" t="str">
        <f t="shared" si="23"/>
        <v/>
      </c>
    </row>
    <row r="691" spans="1:9" hidden="1" x14ac:dyDescent="0.25">
      <c r="A691" t="s">
        <v>2075</v>
      </c>
      <c r="B691" s="4">
        <v>32</v>
      </c>
      <c r="C691" s="197" t="s">
        <v>2058</v>
      </c>
      <c r="D691" s="197">
        <v>715</v>
      </c>
      <c r="E691" s="6">
        <v>87385.7</v>
      </c>
      <c r="F691" s="6">
        <f t="shared" si="22"/>
        <v>-87385.7</v>
      </c>
      <c r="G691" t="s">
        <v>2076</v>
      </c>
      <c r="I691" t="str">
        <f t="shared" si="23"/>
        <v/>
      </c>
    </row>
    <row r="692" spans="1:9" hidden="1" x14ac:dyDescent="0.25">
      <c r="A692" t="s">
        <v>7936</v>
      </c>
      <c r="B692" s="4">
        <v>33</v>
      </c>
      <c r="C692" s="197">
        <v>30</v>
      </c>
      <c r="D692" s="197">
        <v>6</v>
      </c>
      <c r="E692" s="6">
        <v>86600.66</v>
      </c>
      <c r="F692" s="6">
        <f t="shared" si="22"/>
        <v>-86600.66</v>
      </c>
      <c r="G692" t="s">
        <v>11088</v>
      </c>
      <c r="H692" t="s">
        <v>7596</v>
      </c>
      <c r="I692" t="str">
        <f t="shared" si="23"/>
        <v/>
      </c>
    </row>
    <row r="693" spans="1:9" hidden="1" x14ac:dyDescent="0.25">
      <c r="A693" t="s">
        <v>1431</v>
      </c>
      <c r="B693" s="4">
        <v>31</v>
      </c>
      <c r="C693" s="197">
        <v>953</v>
      </c>
      <c r="D693" s="197">
        <v>0</v>
      </c>
      <c r="E693" s="6">
        <v>86180.77</v>
      </c>
      <c r="F693" s="6">
        <f t="shared" si="22"/>
        <v>-86180.77</v>
      </c>
      <c r="G693" t="s">
        <v>1432</v>
      </c>
      <c r="I693" t="str">
        <f t="shared" si="23"/>
        <v/>
      </c>
    </row>
    <row r="694" spans="1:9" hidden="1" x14ac:dyDescent="0.25">
      <c r="A694" t="s">
        <v>8453</v>
      </c>
      <c r="B694" s="4">
        <v>33</v>
      </c>
      <c r="C694" s="197">
        <v>620</v>
      </c>
      <c r="D694" s="197">
        <v>31</v>
      </c>
      <c r="E694" s="6">
        <v>85378.78</v>
      </c>
      <c r="F694" s="6">
        <f t="shared" si="22"/>
        <v>-85378.78</v>
      </c>
      <c r="G694" t="s">
        <v>8422</v>
      </c>
      <c r="H694" t="s">
        <v>7629</v>
      </c>
      <c r="I694" t="str">
        <f t="shared" si="23"/>
        <v/>
      </c>
    </row>
    <row r="695" spans="1:9" hidden="1" x14ac:dyDescent="0.25">
      <c r="A695" t="s">
        <v>7978</v>
      </c>
      <c r="B695" s="4">
        <v>33</v>
      </c>
      <c r="C695" s="197">
        <v>30</v>
      </c>
      <c r="D695" s="197">
        <v>59</v>
      </c>
      <c r="E695" s="6">
        <v>84921.600000000006</v>
      </c>
      <c r="F695" s="6">
        <f t="shared" si="22"/>
        <v>-84921.600000000006</v>
      </c>
      <c r="G695" t="s">
        <v>11088</v>
      </c>
      <c r="H695" t="s">
        <v>7659</v>
      </c>
      <c r="I695" t="str">
        <f t="shared" si="23"/>
        <v/>
      </c>
    </row>
    <row r="696" spans="1:9" hidden="1" x14ac:dyDescent="0.25">
      <c r="A696" t="s">
        <v>7925</v>
      </c>
      <c r="B696" s="4">
        <v>33</v>
      </c>
      <c r="C696" s="197">
        <v>30</v>
      </c>
      <c r="D696" s="197">
        <v>1</v>
      </c>
      <c r="E696" s="6">
        <v>84536.21</v>
      </c>
      <c r="F696" s="6">
        <f t="shared" si="22"/>
        <v>-84536.21</v>
      </c>
      <c r="G696" t="s">
        <v>11088</v>
      </c>
      <c r="H696" t="s">
        <v>7580</v>
      </c>
      <c r="I696" t="str">
        <f t="shared" si="23"/>
        <v/>
      </c>
    </row>
    <row r="697" spans="1:9" hidden="1" x14ac:dyDescent="0.25">
      <c r="A697" t="s">
        <v>1095</v>
      </c>
      <c r="B697" s="4">
        <v>31</v>
      </c>
      <c r="C697" s="197">
        <v>262</v>
      </c>
      <c r="D697" s="197">
        <v>0</v>
      </c>
      <c r="E697" s="6">
        <v>82594.91</v>
      </c>
      <c r="F697" s="6">
        <f t="shared" si="22"/>
        <v>-82594.91</v>
      </c>
      <c r="G697" t="s">
        <v>1096</v>
      </c>
      <c r="I697" t="str">
        <f t="shared" si="23"/>
        <v/>
      </c>
    </row>
    <row r="698" spans="1:9" hidden="1" x14ac:dyDescent="0.25">
      <c r="A698" t="s">
        <v>824</v>
      </c>
      <c r="B698" s="4">
        <v>31</v>
      </c>
      <c r="C698" s="197">
        <v>48</v>
      </c>
      <c r="D698" s="197">
        <v>22</v>
      </c>
      <c r="E698" s="6">
        <v>82298.58</v>
      </c>
      <c r="F698" s="6">
        <f t="shared" si="22"/>
        <v>-82298.58</v>
      </c>
      <c r="G698" t="s">
        <v>825</v>
      </c>
      <c r="H698" t="s">
        <v>716</v>
      </c>
      <c r="I698" t="str">
        <f t="shared" si="23"/>
        <v>31-048-022</v>
      </c>
    </row>
    <row r="699" spans="1:9" hidden="1" x14ac:dyDescent="0.25">
      <c r="A699" t="s">
        <v>489</v>
      </c>
      <c r="B699" s="4">
        <v>30</v>
      </c>
      <c r="C699" s="197">
        <v>25</v>
      </c>
      <c r="D699" s="197">
        <v>168</v>
      </c>
      <c r="E699" s="6">
        <v>81873.08</v>
      </c>
      <c r="F699" s="6">
        <f t="shared" si="22"/>
        <v>-81873.08</v>
      </c>
      <c r="G699" t="s">
        <v>490</v>
      </c>
      <c r="I699" t="str">
        <f t="shared" si="23"/>
        <v/>
      </c>
    </row>
    <row r="700" spans="1:9" hidden="1" x14ac:dyDescent="0.25">
      <c r="A700" t="s">
        <v>9654</v>
      </c>
      <c r="B700" s="4">
        <v>33</v>
      </c>
      <c r="C700" s="197">
        <v>850</v>
      </c>
      <c r="D700" s="197">
        <v>93</v>
      </c>
      <c r="E700" s="6">
        <v>80583.03</v>
      </c>
      <c r="F700" s="6">
        <f t="shared" si="22"/>
        <v>-80583.03</v>
      </c>
      <c r="G700" t="s">
        <v>9567</v>
      </c>
      <c r="H700" t="s">
        <v>7713</v>
      </c>
      <c r="I700" t="str">
        <f t="shared" si="23"/>
        <v/>
      </c>
    </row>
    <row r="701" spans="1:9" hidden="1" x14ac:dyDescent="0.25">
      <c r="A701" t="s">
        <v>492</v>
      </c>
      <c r="B701" s="4">
        <v>30</v>
      </c>
      <c r="C701" s="197">
        <v>25</v>
      </c>
      <c r="D701" s="197">
        <v>169</v>
      </c>
      <c r="E701" s="6">
        <v>80505.899999999994</v>
      </c>
      <c r="F701" s="6">
        <f t="shared" si="22"/>
        <v>-80505.899999999994</v>
      </c>
      <c r="G701" t="s">
        <v>493</v>
      </c>
      <c r="I701" t="str">
        <f t="shared" si="23"/>
        <v/>
      </c>
    </row>
    <row r="702" spans="1:9" hidden="1" x14ac:dyDescent="0.25">
      <c r="A702" t="s">
        <v>552</v>
      </c>
      <c r="B702" s="4">
        <v>30</v>
      </c>
      <c r="C702" s="197">
        <v>25</v>
      </c>
      <c r="D702" s="197">
        <v>199</v>
      </c>
      <c r="E702" s="6">
        <v>79126.820000000007</v>
      </c>
      <c r="F702" s="6">
        <f t="shared" si="22"/>
        <v>-79126.820000000007</v>
      </c>
      <c r="G702" t="s">
        <v>553</v>
      </c>
      <c r="I702" t="str">
        <f t="shared" si="23"/>
        <v/>
      </c>
    </row>
    <row r="703" spans="1:9" hidden="1" x14ac:dyDescent="0.25">
      <c r="A703" t="s">
        <v>1522</v>
      </c>
      <c r="B703" s="4">
        <v>31</v>
      </c>
      <c r="C703" s="197">
        <v>987</v>
      </c>
      <c r="D703" s="197">
        <v>0</v>
      </c>
      <c r="E703" s="6">
        <v>79074.289999999994</v>
      </c>
      <c r="F703" s="6">
        <f t="shared" si="22"/>
        <v>-79074.289999999994</v>
      </c>
      <c r="G703" t="s">
        <v>1523</v>
      </c>
      <c r="I703" t="str">
        <f t="shared" si="23"/>
        <v/>
      </c>
    </row>
    <row r="704" spans="1:9" hidden="1" x14ac:dyDescent="0.25">
      <c r="A704" t="s">
        <v>7843</v>
      </c>
      <c r="B704" s="4">
        <v>33</v>
      </c>
      <c r="C704" s="197">
        <v>10</v>
      </c>
      <c r="D704" s="197">
        <v>9</v>
      </c>
      <c r="E704" s="6">
        <v>76764.960000000006</v>
      </c>
      <c r="F704" s="6">
        <f t="shared" si="22"/>
        <v>-76764.960000000006</v>
      </c>
      <c r="G704" t="s">
        <v>7828</v>
      </c>
      <c r="H704" t="s">
        <v>7605</v>
      </c>
      <c r="I704" t="str">
        <f t="shared" si="23"/>
        <v/>
      </c>
    </row>
    <row r="705" spans="1:9" hidden="1" x14ac:dyDescent="0.25">
      <c r="A705" t="s">
        <v>9604</v>
      </c>
      <c r="B705" s="4">
        <v>33</v>
      </c>
      <c r="C705" s="197">
        <v>850</v>
      </c>
      <c r="D705" s="197">
        <v>40</v>
      </c>
      <c r="E705" s="6">
        <v>76499.8</v>
      </c>
      <c r="F705" s="6">
        <f t="shared" si="22"/>
        <v>-76499.8</v>
      </c>
      <c r="G705" t="s">
        <v>9567</v>
      </c>
      <c r="H705" t="s">
        <v>7638</v>
      </c>
      <c r="I705" t="str">
        <f t="shared" si="23"/>
        <v/>
      </c>
    </row>
    <row r="706" spans="1:9" hidden="1" x14ac:dyDescent="0.25">
      <c r="A706" t="s">
        <v>9968</v>
      </c>
      <c r="B706" s="4">
        <v>34</v>
      </c>
      <c r="C706" s="197">
        <v>690</v>
      </c>
      <c r="D706" s="197">
        <v>214</v>
      </c>
      <c r="E706" s="6">
        <v>76391.66</v>
      </c>
      <c r="F706" s="6">
        <f t="shared" si="22"/>
        <v>-76391.66</v>
      </c>
      <c r="G706" t="s">
        <v>11085</v>
      </c>
      <c r="H706" t="s">
        <v>9679</v>
      </c>
      <c r="I706" t="str">
        <f t="shared" si="23"/>
        <v/>
      </c>
    </row>
    <row r="707" spans="1:9" hidden="1" x14ac:dyDescent="0.25">
      <c r="A707" t="s">
        <v>9009</v>
      </c>
      <c r="B707" s="4">
        <v>33</v>
      </c>
      <c r="C707" s="197">
        <v>690</v>
      </c>
      <c r="D707" s="197">
        <v>40</v>
      </c>
      <c r="E707" s="6">
        <v>75742.600000000006</v>
      </c>
      <c r="F707" s="6">
        <f t="shared" si="22"/>
        <v>-75742.600000000006</v>
      </c>
      <c r="G707" t="s">
        <v>8971</v>
      </c>
      <c r="H707" t="s">
        <v>7638</v>
      </c>
      <c r="I707" t="str">
        <f t="shared" si="23"/>
        <v/>
      </c>
    </row>
    <row r="708" spans="1:9" hidden="1" x14ac:dyDescent="0.25">
      <c r="A708" t="s">
        <v>1571</v>
      </c>
      <c r="B708" s="4">
        <v>32</v>
      </c>
      <c r="C708" s="197" t="s">
        <v>1561</v>
      </c>
      <c r="D708" s="197">
        <v>767</v>
      </c>
      <c r="E708" s="6">
        <v>5826.09</v>
      </c>
      <c r="F708" s="6">
        <f t="shared" si="22"/>
        <v>-5826.09</v>
      </c>
      <c r="G708" t="s">
        <v>1572</v>
      </c>
      <c r="I708" t="str">
        <f t="shared" si="23"/>
        <v/>
      </c>
    </row>
    <row r="709" spans="1:9" x14ac:dyDescent="0.25">
      <c r="A709" t="s">
        <v>2265</v>
      </c>
      <c r="B709" s="4">
        <v>32</v>
      </c>
      <c r="C709" s="197" t="s">
        <v>2258</v>
      </c>
      <c r="D709" s="197">
        <v>5</v>
      </c>
      <c r="E709" s="6">
        <v>0</v>
      </c>
      <c r="F709" s="6">
        <f t="shared" si="22"/>
        <v>0</v>
      </c>
      <c r="G709" t="s">
        <v>2266</v>
      </c>
      <c r="I709" t="str">
        <f t="shared" si="23"/>
        <v/>
      </c>
    </row>
    <row r="710" spans="1:9" hidden="1" x14ac:dyDescent="0.25">
      <c r="A710" t="s">
        <v>7990</v>
      </c>
      <c r="B710" s="4">
        <v>33</v>
      </c>
      <c r="C710" s="197">
        <v>30</v>
      </c>
      <c r="D710" s="197">
        <v>68</v>
      </c>
      <c r="E710" s="6">
        <v>73139.34</v>
      </c>
      <c r="F710" s="6">
        <f t="shared" si="22"/>
        <v>-73139.34</v>
      </c>
      <c r="G710" t="s">
        <v>11088</v>
      </c>
      <c r="H710" t="s">
        <v>7677</v>
      </c>
      <c r="I710" t="str">
        <f t="shared" si="23"/>
        <v/>
      </c>
    </row>
    <row r="711" spans="1:9" hidden="1" x14ac:dyDescent="0.25">
      <c r="A711" t="s">
        <v>1395</v>
      </c>
      <c r="B711" s="4">
        <v>31</v>
      </c>
      <c r="C711" s="197">
        <v>910</v>
      </c>
      <c r="D711" s="197">
        <v>0</v>
      </c>
      <c r="E711" s="6">
        <v>72661.039999999994</v>
      </c>
      <c r="F711" s="6">
        <f t="shared" ref="F711:F774" si="24">IF(B711=10,E711,-E711)</f>
        <v>-72661.039999999994</v>
      </c>
      <c r="G711" t="s">
        <v>1396</v>
      </c>
      <c r="I711" t="str">
        <f t="shared" ref="I711:I774" si="25">IF(ISNA(MATCH(A711,OldAcctNum,))=TRUE,A711,"")</f>
        <v/>
      </c>
    </row>
    <row r="712" spans="1:9" hidden="1" x14ac:dyDescent="0.25">
      <c r="A712" t="s">
        <v>8200</v>
      </c>
      <c r="B712" s="4">
        <v>33</v>
      </c>
      <c r="C712" s="197">
        <v>40</v>
      </c>
      <c r="D712" s="197">
        <v>81</v>
      </c>
      <c r="E712" s="6">
        <v>71971.649999999994</v>
      </c>
      <c r="F712" s="6">
        <f t="shared" si="24"/>
        <v>-71971.649999999994</v>
      </c>
      <c r="G712" t="s">
        <v>11089</v>
      </c>
      <c r="H712" t="s">
        <v>7695</v>
      </c>
      <c r="I712" t="str">
        <f t="shared" si="25"/>
        <v/>
      </c>
    </row>
    <row r="713" spans="1:9" x14ac:dyDescent="0.25">
      <c r="A713" t="s">
        <v>2267</v>
      </c>
      <c r="B713" s="4">
        <v>32</v>
      </c>
      <c r="C713" s="197" t="s">
        <v>2258</v>
      </c>
      <c r="D713" s="197">
        <v>6</v>
      </c>
      <c r="E713" s="6">
        <v>0</v>
      </c>
      <c r="F713" s="6">
        <f t="shared" si="24"/>
        <v>0</v>
      </c>
      <c r="G713" t="s">
        <v>2268</v>
      </c>
      <c r="I713" t="str">
        <f t="shared" si="25"/>
        <v/>
      </c>
    </row>
    <row r="714" spans="1:9" hidden="1" x14ac:dyDescent="0.25">
      <c r="A714" t="s">
        <v>547</v>
      </c>
      <c r="B714" s="4">
        <v>30</v>
      </c>
      <c r="C714" s="197">
        <v>25</v>
      </c>
      <c r="D714" s="197">
        <v>190</v>
      </c>
      <c r="E714" s="6">
        <v>69469.78</v>
      </c>
      <c r="F714" s="6">
        <f t="shared" si="24"/>
        <v>-69469.78</v>
      </c>
      <c r="G714" t="s">
        <v>548</v>
      </c>
      <c r="I714" t="str">
        <f t="shared" si="25"/>
        <v/>
      </c>
    </row>
    <row r="715" spans="1:9" hidden="1" x14ac:dyDescent="0.25">
      <c r="A715" t="s">
        <v>1107</v>
      </c>
      <c r="B715" s="4">
        <v>31</v>
      </c>
      <c r="C715" s="197">
        <v>266</v>
      </c>
      <c r="D715" s="197">
        <v>0</v>
      </c>
      <c r="E715" s="6">
        <v>68633.64</v>
      </c>
      <c r="F715" s="6">
        <f t="shared" si="24"/>
        <v>-68633.64</v>
      </c>
      <c r="G715" t="s">
        <v>1108</v>
      </c>
      <c r="I715" t="str">
        <f t="shared" si="25"/>
        <v/>
      </c>
    </row>
    <row r="716" spans="1:9" x14ac:dyDescent="0.25">
      <c r="A716" t="s">
        <v>2269</v>
      </c>
      <c r="B716" s="4">
        <v>32</v>
      </c>
      <c r="C716" s="197" t="s">
        <v>2258</v>
      </c>
      <c r="D716" s="197">
        <v>7</v>
      </c>
      <c r="E716" s="6">
        <v>0</v>
      </c>
      <c r="F716" s="6">
        <f t="shared" si="24"/>
        <v>0</v>
      </c>
      <c r="G716" t="s">
        <v>2270</v>
      </c>
      <c r="I716" t="str">
        <f t="shared" si="25"/>
        <v/>
      </c>
    </row>
    <row r="717" spans="1:9" hidden="1" x14ac:dyDescent="0.25">
      <c r="A717" t="s">
        <v>426</v>
      </c>
      <c r="B717" s="4">
        <v>30</v>
      </c>
      <c r="C717" s="197">
        <v>25</v>
      </c>
      <c r="D717" s="197">
        <v>131</v>
      </c>
      <c r="E717" s="6">
        <v>67420.39</v>
      </c>
      <c r="F717" s="6">
        <f t="shared" si="24"/>
        <v>-67420.39</v>
      </c>
      <c r="G717" t="s">
        <v>427</v>
      </c>
      <c r="I717" t="str">
        <f t="shared" si="25"/>
        <v/>
      </c>
    </row>
    <row r="718" spans="1:9" hidden="1" x14ac:dyDescent="0.25">
      <c r="A718" t="s">
        <v>2005</v>
      </c>
      <c r="B718" s="4">
        <v>32</v>
      </c>
      <c r="C718" s="197" t="s">
        <v>1912</v>
      </c>
      <c r="D718" s="197">
        <v>641</v>
      </c>
      <c r="E718" s="6">
        <v>66162.960000000006</v>
      </c>
      <c r="F718" s="6">
        <f t="shared" si="24"/>
        <v>-66162.960000000006</v>
      </c>
      <c r="G718" t="s">
        <v>2006</v>
      </c>
      <c r="I718" t="str">
        <f t="shared" si="25"/>
        <v/>
      </c>
    </row>
    <row r="719" spans="1:9" hidden="1" x14ac:dyDescent="0.25">
      <c r="A719" t="s">
        <v>1981</v>
      </c>
      <c r="B719" s="4">
        <v>32</v>
      </c>
      <c r="C719" s="197" t="s">
        <v>1912</v>
      </c>
      <c r="D719" s="197">
        <v>633</v>
      </c>
      <c r="E719" s="6">
        <v>65744.259999999995</v>
      </c>
      <c r="F719" s="6">
        <f t="shared" si="24"/>
        <v>-65744.259999999995</v>
      </c>
      <c r="G719" t="s">
        <v>1982</v>
      </c>
      <c r="I719" t="str">
        <f t="shared" si="25"/>
        <v/>
      </c>
    </row>
    <row r="720" spans="1:9" hidden="1" x14ac:dyDescent="0.25">
      <c r="A720" t="s">
        <v>1122</v>
      </c>
      <c r="B720" s="4">
        <v>31</v>
      </c>
      <c r="C720" s="197">
        <v>271</v>
      </c>
      <c r="D720" s="197">
        <v>0</v>
      </c>
      <c r="E720" s="6">
        <v>65553.350000000006</v>
      </c>
      <c r="F720" s="6">
        <f t="shared" si="24"/>
        <v>-65553.350000000006</v>
      </c>
      <c r="G720" t="s">
        <v>1123</v>
      </c>
      <c r="I720" t="str">
        <f t="shared" si="25"/>
        <v/>
      </c>
    </row>
    <row r="721" spans="1:9" hidden="1" x14ac:dyDescent="0.25">
      <c r="A721" t="s">
        <v>1954</v>
      </c>
      <c r="B721" s="4">
        <v>32</v>
      </c>
      <c r="C721" s="197" t="s">
        <v>1912</v>
      </c>
      <c r="D721" s="197">
        <v>624</v>
      </c>
      <c r="E721" s="6">
        <v>65368.17</v>
      </c>
      <c r="F721" s="6">
        <f t="shared" si="24"/>
        <v>-65368.17</v>
      </c>
      <c r="G721" t="s">
        <v>1955</v>
      </c>
      <c r="I721" t="str">
        <f t="shared" si="25"/>
        <v/>
      </c>
    </row>
    <row r="722" spans="1:9" hidden="1" x14ac:dyDescent="0.25">
      <c r="A722" t="s">
        <v>9151</v>
      </c>
      <c r="B722" s="4">
        <v>33</v>
      </c>
      <c r="C722" s="197">
        <v>695</v>
      </c>
      <c r="D722" s="197">
        <v>86</v>
      </c>
      <c r="E722" s="6">
        <v>64647.27</v>
      </c>
      <c r="F722" s="6">
        <f t="shared" si="24"/>
        <v>-64647.27</v>
      </c>
      <c r="G722" t="s">
        <v>9071</v>
      </c>
      <c r="H722" t="s">
        <v>7701</v>
      </c>
      <c r="I722" t="str">
        <f t="shared" si="25"/>
        <v/>
      </c>
    </row>
    <row r="723" spans="1:9" hidden="1" x14ac:dyDescent="0.25">
      <c r="A723" t="s">
        <v>614</v>
      </c>
      <c r="B723" s="4">
        <v>30</v>
      </c>
      <c r="C723" s="197">
        <v>64</v>
      </c>
      <c r="D723" s="197">
        <v>0</v>
      </c>
      <c r="E723" s="6">
        <v>64146.59</v>
      </c>
      <c r="F723" s="6">
        <f t="shared" si="24"/>
        <v>-64146.59</v>
      </c>
      <c r="G723" t="s">
        <v>615</v>
      </c>
      <c r="H723" t="s">
        <v>397</v>
      </c>
      <c r="I723" t="str">
        <f t="shared" si="25"/>
        <v/>
      </c>
    </row>
    <row r="724" spans="1:9" hidden="1" x14ac:dyDescent="0.25">
      <c r="A724" t="s">
        <v>1993</v>
      </c>
      <c r="B724" s="4">
        <v>32</v>
      </c>
      <c r="C724" s="197" t="s">
        <v>1912</v>
      </c>
      <c r="D724" s="197">
        <v>637</v>
      </c>
      <c r="E724" s="6">
        <v>64123.199999999997</v>
      </c>
      <c r="F724" s="6">
        <f t="shared" si="24"/>
        <v>-64123.199999999997</v>
      </c>
      <c r="G724" t="s">
        <v>1994</v>
      </c>
      <c r="I724" t="str">
        <f t="shared" si="25"/>
        <v/>
      </c>
    </row>
    <row r="725" spans="1:9" hidden="1" x14ac:dyDescent="0.25">
      <c r="A725" t="s">
        <v>809</v>
      </c>
      <c r="B725" s="4">
        <v>31</v>
      </c>
      <c r="C725" s="197">
        <v>48</v>
      </c>
      <c r="D725" s="197">
        <v>17</v>
      </c>
      <c r="E725" s="6">
        <v>63919.29</v>
      </c>
      <c r="F725" s="6">
        <f t="shared" si="24"/>
        <v>-63919.29</v>
      </c>
      <c r="G725" t="s">
        <v>810</v>
      </c>
      <c r="I725" t="str">
        <f t="shared" si="25"/>
        <v>31-048-017</v>
      </c>
    </row>
    <row r="726" spans="1:9" hidden="1" x14ac:dyDescent="0.25">
      <c r="A726" t="s">
        <v>1125</v>
      </c>
      <c r="B726" s="4">
        <v>31</v>
      </c>
      <c r="C726" s="197">
        <v>273</v>
      </c>
      <c r="D726" s="197">
        <v>0</v>
      </c>
      <c r="E726" s="6">
        <v>62955.83</v>
      </c>
      <c r="F726" s="6">
        <f t="shared" si="24"/>
        <v>-62955.83</v>
      </c>
      <c r="G726" t="s">
        <v>1126</v>
      </c>
      <c r="I726" t="str">
        <f t="shared" si="25"/>
        <v/>
      </c>
    </row>
    <row r="727" spans="1:9" hidden="1" x14ac:dyDescent="0.25">
      <c r="A727" t="s">
        <v>711</v>
      </c>
      <c r="B727" s="4">
        <v>31</v>
      </c>
      <c r="C727" s="197">
        <v>47</v>
      </c>
      <c r="D727" s="197">
        <v>21</v>
      </c>
      <c r="E727" s="6">
        <v>61348.58</v>
      </c>
      <c r="F727" s="6">
        <f t="shared" si="24"/>
        <v>-61348.58</v>
      </c>
      <c r="G727" t="s">
        <v>713</v>
      </c>
      <c r="H727" t="s">
        <v>712</v>
      </c>
      <c r="I727" t="str">
        <f t="shared" si="25"/>
        <v/>
      </c>
    </row>
    <row r="728" spans="1:9" hidden="1" x14ac:dyDescent="0.25">
      <c r="A728" t="s">
        <v>770</v>
      </c>
      <c r="B728" s="4">
        <v>31</v>
      </c>
      <c r="C728" s="197">
        <v>48</v>
      </c>
      <c r="D728" s="197">
        <v>4</v>
      </c>
      <c r="E728" s="6">
        <v>60609.56</v>
      </c>
      <c r="F728" s="6">
        <f t="shared" si="24"/>
        <v>-60609.56</v>
      </c>
      <c r="G728" t="s">
        <v>771</v>
      </c>
      <c r="H728" t="s">
        <v>660</v>
      </c>
      <c r="I728" t="str">
        <f t="shared" si="25"/>
        <v>31-048-004</v>
      </c>
    </row>
    <row r="729" spans="1:9" hidden="1" x14ac:dyDescent="0.25">
      <c r="A729" t="s">
        <v>2041</v>
      </c>
      <c r="B729" s="4">
        <v>32</v>
      </c>
      <c r="C729" s="197" t="s">
        <v>1912</v>
      </c>
      <c r="D729" s="197">
        <v>653</v>
      </c>
      <c r="E729" s="6">
        <v>60229.67</v>
      </c>
      <c r="F729" s="6">
        <f t="shared" si="24"/>
        <v>-60229.67</v>
      </c>
      <c r="G729" t="s">
        <v>2042</v>
      </c>
      <c r="I729" t="str">
        <f t="shared" si="25"/>
        <v/>
      </c>
    </row>
    <row r="730" spans="1:9" hidden="1" x14ac:dyDescent="0.25">
      <c r="A730" t="s">
        <v>1963</v>
      </c>
      <c r="B730" s="4">
        <v>32</v>
      </c>
      <c r="C730" s="197" t="s">
        <v>1912</v>
      </c>
      <c r="D730" s="197">
        <v>627</v>
      </c>
      <c r="E730" s="6">
        <v>59546.68</v>
      </c>
      <c r="F730" s="6">
        <f t="shared" si="24"/>
        <v>-59546.68</v>
      </c>
      <c r="G730" t="s">
        <v>1964</v>
      </c>
      <c r="I730" t="str">
        <f t="shared" si="25"/>
        <v/>
      </c>
    </row>
    <row r="731" spans="1:9" hidden="1" x14ac:dyDescent="0.25">
      <c r="A731" t="s">
        <v>8376</v>
      </c>
      <c r="B731" s="4">
        <v>33</v>
      </c>
      <c r="C731" s="197">
        <v>610</v>
      </c>
      <c r="D731" s="197">
        <v>60</v>
      </c>
      <c r="E731" s="6">
        <v>59063.49</v>
      </c>
      <c r="F731" s="6">
        <f t="shared" si="24"/>
        <v>-59063.49</v>
      </c>
      <c r="G731" t="s">
        <v>8323</v>
      </c>
      <c r="H731" t="s">
        <v>7662</v>
      </c>
      <c r="I731" t="str">
        <f t="shared" si="25"/>
        <v/>
      </c>
    </row>
    <row r="732" spans="1:9" hidden="1" x14ac:dyDescent="0.25">
      <c r="A732" t="s">
        <v>476</v>
      </c>
      <c r="B732" s="4">
        <v>30</v>
      </c>
      <c r="C732" s="197">
        <v>25</v>
      </c>
      <c r="D732" s="197">
        <v>163</v>
      </c>
      <c r="E732" s="6">
        <v>57891.38</v>
      </c>
      <c r="F732" s="6">
        <f t="shared" si="24"/>
        <v>-57891.38</v>
      </c>
      <c r="G732" t="s">
        <v>477</v>
      </c>
      <c r="I732" t="str">
        <f t="shared" si="25"/>
        <v/>
      </c>
    </row>
    <row r="733" spans="1:9" hidden="1" x14ac:dyDescent="0.25">
      <c r="A733" t="s">
        <v>1972</v>
      </c>
      <c r="B733" s="4">
        <v>32</v>
      </c>
      <c r="C733" s="197" t="s">
        <v>1912</v>
      </c>
      <c r="D733" s="197">
        <v>630</v>
      </c>
      <c r="E733" s="6">
        <v>57874.64</v>
      </c>
      <c r="F733" s="6">
        <f t="shared" si="24"/>
        <v>-57874.64</v>
      </c>
      <c r="G733" t="s">
        <v>1973</v>
      </c>
      <c r="I733" t="str">
        <f t="shared" si="25"/>
        <v/>
      </c>
    </row>
    <row r="734" spans="1:9" hidden="1" x14ac:dyDescent="0.25">
      <c r="A734" t="s">
        <v>470</v>
      </c>
      <c r="B734" s="4">
        <v>30</v>
      </c>
      <c r="C734" s="197">
        <v>25</v>
      </c>
      <c r="D734" s="197">
        <v>161</v>
      </c>
      <c r="E734" s="6">
        <v>57744.42</v>
      </c>
      <c r="F734" s="6">
        <f t="shared" si="24"/>
        <v>-57744.42</v>
      </c>
      <c r="G734" t="s">
        <v>471</v>
      </c>
      <c r="I734" t="str">
        <f t="shared" si="25"/>
        <v/>
      </c>
    </row>
    <row r="735" spans="1:9" hidden="1" x14ac:dyDescent="0.25">
      <c r="A735" t="s">
        <v>679</v>
      </c>
      <c r="B735" s="4">
        <v>31</v>
      </c>
      <c r="C735" s="197">
        <v>47</v>
      </c>
      <c r="D735" s="197">
        <v>9</v>
      </c>
      <c r="E735" s="6">
        <v>56578.48</v>
      </c>
      <c r="F735" s="6">
        <f t="shared" si="24"/>
        <v>-56578.48</v>
      </c>
      <c r="G735" t="s">
        <v>681</v>
      </c>
      <c r="H735" t="s">
        <v>680</v>
      </c>
      <c r="I735" t="str">
        <f t="shared" si="25"/>
        <v/>
      </c>
    </row>
    <row r="736" spans="1:9" hidden="1" x14ac:dyDescent="0.25">
      <c r="A736" t="s">
        <v>8497</v>
      </c>
      <c r="B736" s="4">
        <v>33</v>
      </c>
      <c r="C736" s="197">
        <v>620</v>
      </c>
      <c r="D736" s="197">
        <v>81</v>
      </c>
      <c r="E736" s="6">
        <v>56338.54</v>
      </c>
      <c r="F736" s="6">
        <f t="shared" si="24"/>
        <v>-56338.54</v>
      </c>
      <c r="G736" t="s">
        <v>8422</v>
      </c>
      <c r="H736" t="s">
        <v>7695</v>
      </c>
      <c r="I736" t="str">
        <f t="shared" si="25"/>
        <v/>
      </c>
    </row>
    <row r="737" spans="1:9" hidden="1" x14ac:dyDescent="0.25">
      <c r="A737" t="s">
        <v>667</v>
      </c>
      <c r="B737" s="4">
        <v>31</v>
      </c>
      <c r="C737" s="197">
        <v>47</v>
      </c>
      <c r="D737" s="197">
        <v>6</v>
      </c>
      <c r="E737" s="6">
        <v>56214.22</v>
      </c>
      <c r="F737" s="6">
        <f t="shared" si="24"/>
        <v>-56214.22</v>
      </c>
      <c r="G737" t="s">
        <v>669</v>
      </c>
      <c r="H737" t="s">
        <v>668</v>
      </c>
      <c r="I737" t="str">
        <f t="shared" si="25"/>
        <v/>
      </c>
    </row>
    <row r="738" spans="1:9" hidden="1" x14ac:dyDescent="0.25">
      <c r="A738" t="s">
        <v>675</v>
      </c>
      <c r="B738" s="4">
        <v>31</v>
      </c>
      <c r="C738" s="197">
        <v>47</v>
      </c>
      <c r="D738" s="197">
        <v>8</v>
      </c>
      <c r="E738" s="6">
        <v>54534.59</v>
      </c>
      <c r="F738" s="6">
        <f t="shared" si="24"/>
        <v>-54534.59</v>
      </c>
      <c r="G738" t="s">
        <v>677</v>
      </c>
      <c r="H738" t="s">
        <v>676</v>
      </c>
      <c r="I738" t="str">
        <f t="shared" si="25"/>
        <v/>
      </c>
    </row>
    <row r="739" spans="1:9" hidden="1" x14ac:dyDescent="0.25">
      <c r="A739" t="s">
        <v>2008</v>
      </c>
      <c r="B739" s="4">
        <v>32</v>
      </c>
      <c r="C739" s="197" t="s">
        <v>1912</v>
      </c>
      <c r="D739" s="197">
        <v>642</v>
      </c>
      <c r="E739" s="6">
        <v>54264.31</v>
      </c>
      <c r="F739" s="6">
        <f t="shared" si="24"/>
        <v>-54264.31</v>
      </c>
      <c r="G739" t="s">
        <v>2009</v>
      </c>
      <c r="I739" t="str">
        <f t="shared" si="25"/>
        <v/>
      </c>
    </row>
    <row r="740" spans="1:9" hidden="1" x14ac:dyDescent="0.25">
      <c r="A740" t="s">
        <v>9594</v>
      </c>
      <c r="B740" s="4">
        <v>33</v>
      </c>
      <c r="C740" s="197">
        <v>850</v>
      </c>
      <c r="D740" s="197">
        <v>25</v>
      </c>
      <c r="E740" s="6">
        <v>52178.21</v>
      </c>
      <c r="F740" s="6">
        <f t="shared" si="24"/>
        <v>-52178.21</v>
      </c>
      <c r="G740" t="s">
        <v>9567</v>
      </c>
      <c r="H740" t="s">
        <v>7623</v>
      </c>
      <c r="I740" t="str">
        <f t="shared" si="25"/>
        <v/>
      </c>
    </row>
    <row r="741" spans="1:9" x14ac:dyDescent="0.25">
      <c r="A741" t="s">
        <v>2271</v>
      </c>
      <c r="B741" s="4">
        <v>32</v>
      </c>
      <c r="C741" s="197" t="s">
        <v>2258</v>
      </c>
      <c r="D741" s="197">
        <v>8</v>
      </c>
      <c r="E741" s="6">
        <v>0</v>
      </c>
      <c r="F741" s="6">
        <f t="shared" si="24"/>
        <v>0</v>
      </c>
      <c r="G741" t="s">
        <v>2272</v>
      </c>
      <c r="I741" t="str">
        <f t="shared" si="25"/>
        <v/>
      </c>
    </row>
    <row r="742" spans="1:9" hidden="1" x14ac:dyDescent="0.25">
      <c r="A742" t="s">
        <v>1999</v>
      </c>
      <c r="B742" s="4">
        <v>32</v>
      </c>
      <c r="C742" s="197" t="s">
        <v>1912</v>
      </c>
      <c r="D742" s="197">
        <v>639</v>
      </c>
      <c r="E742" s="6">
        <v>50962.28</v>
      </c>
      <c r="F742" s="6">
        <f t="shared" si="24"/>
        <v>-50962.28</v>
      </c>
      <c r="G742" t="s">
        <v>2000</v>
      </c>
      <c r="I742" t="str">
        <f t="shared" si="25"/>
        <v/>
      </c>
    </row>
    <row r="743" spans="1:9" hidden="1" x14ac:dyDescent="0.25">
      <c r="A743" t="s">
        <v>830</v>
      </c>
      <c r="B743" s="4">
        <v>31</v>
      </c>
      <c r="C743" s="197">
        <v>48</v>
      </c>
      <c r="D743" s="197">
        <v>24</v>
      </c>
      <c r="E743" s="6">
        <v>50860.49</v>
      </c>
      <c r="F743" s="6">
        <f t="shared" si="24"/>
        <v>-50860.49</v>
      </c>
      <c r="G743" t="s">
        <v>831</v>
      </c>
      <c r="H743" t="s">
        <v>724</v>
      </c>
      <c r="I743" t="str">
        <f t="shared" si="25"/>
        <v>31-048-024</v>
      </c>
    </row>
    <row r="744" spans="1:9" hidden="1" x14ac:dyDescent="0.25">
      <c r="A744" t="s">
        <v>7974</v>
      </c>
      <c r="B744" s="4">
        <v>33</v>
      </c>
      <c r="C744" s="197">
        <v>30</v>
      </c>
      <c r="D744" s="197">
        <v>48</v>
      </c>
      <c r="E744" s="6">
        <v>50535.34</v>
      </c>
      <c r="F744" s="6">
        <f t="shared" si="24"/>
        <v>-50535.34</v>
      </c>
      <c r="G744" t="s">
        <v>11088</v>
      </c>
      <c r="H744" t="s">
        <v>7653</v>
      </c>
      <c r="I744" t="str">
        <f t="shared" si="25"/>
        <v/>
      </c>
    </row>
    <row r="745" spans="1:9" hidden="1" x14ac:dyDescent="0.25">
      <c r="A745" t="s">
        <v>2062</v>
      </c>
      <c r="B745" s="4">
        <v>32</v>
      </c>
      <c r="C745" s="197" t="s">
        <v>2058</v>
      </c>
      <c r="D745" s="197">
        <v>703</v>
      </c>
      <c r="E745" s="6">
        <v>50467.86</v>
      </c>
      <c r="F745" s="6">
        <f t="shared" si="24"/>
        <v>-50467.86</v>
      </c>
      <c r="G745" t="s">
        <v>2063</v>
      </c>
      <c r="I745" t="str">
        <f t="shared" si="25"/>
        <v/>
      </c>
    </row>
    <row r="746" spans="1:9" hidden="1" x14ac:dyDescent="0.25">
      <c r="A746" t="s">
        <v>1012</v>
      </c>
      <c r="B746" s="4">
        <v>31</v>
      </c>
      <c r="C746" s="197">
        <v>230</v>
      </c>
      <c r="D746" s="197">
        <v>0</v>
      </c>
      <c r="E746" s="6">
        <v>48916.91</v>
      </c>
      <c r="F746" s="6">
        <f t="shared" si="24"/>
        <v>-48916.91</v>
      </c>
      <c r="G746" t="s">
        <v>1013</v>
      </c>
      <c r="I746" t="str">
        <f t="shared" si="25"/>
        <v/>
      </c>
    </row>
    <row r="747" spans="1:9" hidden="1" x14ac:dyDescent="0.25">
      <c r="A747" t="s">
        <v>8160</v>
      </c>
      <c r="B747" s="4">
        <v>33</v>
      </c>
      <c r="C747" s="197">
        <v>40</v>
      </c>
      <c r="D747" s="197">
        <v>38</v>
      </c>
      <c r="E747" s="6">
        <v>48739.839999999997</v>
      </c>
      <c r="F747" s="6">
        <f t="shared" si="24"/>
        <v>-48739.839999999997</v>
      </c>
      <c r="G747" t="s">
        <v>11089</v>
      </c>
      <c r="H747" t="s">
        <v>7635</v>
      </c>
      <c r="I747" t="str">
        <f t="shared" si="25"/>
        <v/>
      </c>
    </row>
    <row r="748" spans="1:9" hidden="1" x14ac:dyDescent="0.25">
      <c r="A748" t="s">
        <v>411</v>
      </c>
      <c r="B748" s="4">
        <v>30</v>
      </c>
      <c r="C748" s="197">
        <v>25</v>
      </c>
      <c r="D748" s="197">
        <v>124</v>
      </c>
      <c r="E748" s="6">
        <v>48716.88</v>
      </c>
      <c r="F748" s="6">
        <f t="shared" si="24"/>
        <v>-48716.88</v>
      </c>
      <c r="G748" t="s">
        <v>412</v>
      </c>
      <c r="I748" t="str">
        <f t="shared" si="25"/>
        <v/>
      </c>
    </row>
    <row r="749" spans="1:9" hidden="1" x14ac:dyDescent="0.25">
      <c r="A749" t="s">
        <v>8915</v>
      </c>
      <c r="B749" s="4">
        <v>33</v>
      </c>
      <c r="C749" s="197">
        <v>685</v>
      </c>
      <c r="D749" s="197">
        <v>45</v>
      </c>
      <c r="E749" s="6">
        <v>46387.02</v>
      </c>
      <c r="F749" s="6">
        <f t="shared" si="24"/>
        <v>-46387.02</v>
      </c>
      <c r="G749" t="s">
        <v>8871</v>
      </c>
      <c r="H749" t="s">
        <v>7647</v>
      </c>
      <c r="I749" t="str">
        <f t="shared" si="25"/>
        <v/>
      </c>
    </row>
    <row r="750" spans="1:9" x14ac:dyDescent="0.25">
      <c r="A750" t="s">
        <v>2273</v>
      </c>
      <c r="B750" s="4">
        <v>32</v>
      </c>
      <c r="C750" s="197" t="s">
        <v>2258</v>
      </c>
      <c r="D750" s="197">
        <v>9</v>
      </c>
      <c r="E750" s="6">
        <v>0</v>
      </c>
      <c r="F750" s="6">
        <f t="shared" si="24"/>
        <v>0</v>
      </c>
      <c r="G750" t="s">
        <v>2274</v>
      </c>
      <c r="I750" t="str">
        <f t="shared" si="25"/>
        <v/>
      </c>
    </row>
    <row r="751" spans="1:9" hidden="1" x14ac:dyDescent="0.25">
      <c r="A751" t="s">
        <v>8390</v>
      </c>
      <c r="B751" s="4">
        <v>33</v>
      </c>
      <c r="C751" s="197">
        <v>610</v>
      </c>
      <c r="D751" s="197">
        <v>71</v>
      </c>
      <c r="E751" s="6">
        <v>45917.760000000002</v>
      </c>
      <c r="F751" s="6">
        <f t="shared" si="24"/>
        <v>-45917.760000000002</v>
      </c>
      <c r="G751" t="s">
        <v>8323</v>
      </c>
      <c r="H751" t="s">
        <v>7683</v>
      </c>
      <c r="I751" t="str">
        <f t="shared" si="25"/>
        <v/>
      </c>
    </row>
    <row r="752" spans="1:9" hidden="1" x14ac:dyDescent="0.25">
      <c r="A752" t="s">
        <v>1501</v>
      </c>
      <c r="B752" s="4">
        <v>31</v>
      </c>
      <c r="C752" s="197">
        <v>980</v>
      </c>
      <c r="D752" s="197">
        <v>0</v>
      </c>
      <c r="E752" s="6">
        <v>45885.65</v>
      </c>
      <c r="F752" s="6">
        <f t="shared" si="24"/>
        <v>-45885.65</v>
      </c>
      <c r="G752" t="s">
        <v>1502</v>
      </c>
      <c r="I752" t="str">
        <f t="shared" si="25"/>
        <v/>
      </c>
    </row>
    <row r="753" spans="1:9" hidden="1" x14ac:dyDescent="0.25">
      <c r="A753" t="s">
        <v>2102</v>
      </c>
      <c r="B753" s="4">
        <v>32</v>
      </c>
      <c r="C753" s="197" t="s">
        <v>2058</v>
      </c>
      <c r="D753" s="197">
        <v>754</v>
      </c>
      <c r="E753" s="6">
        <v>45762.14</v>
      </c>
      <c r="F753" s="6">
        <f t="shared" si="24"/>
        <v>-45762.14</v>
      </c>
      <c r="G753" t="s">
        <v>2103</v>
      </c>
      <c r="I753" t="str">
        <f t="shared" si="25"/>
        <v/>
      </c>
    </row>
    <row r="754" spans="1:9" hidden="1" x14ac:dyDescent="0.25">
      <c r="A754" t="s">
        <v>7895</v>
      </c>
      <c r="B754" s="4">
        <v>33</v>
      </c>
      <c r="C754" s="197">
        <v>10</v>
      </c>
      <c r="D754" s="197">
        <v>71</v>
      </c>
      <c r="E754" s="6">
        <v>45248.22</v>
      </c>
      <c r="F754" s="6">
        <f t="shared" si="24"/>
        <v>-45248.22</v>
      </c>
      <c r="G754" t="s">
        <v>7828</v>
      </c>
      <c r="H754" t="s">
        <v>7683</v>
      </c>
      <c r="I754" t="str">
        <f t="shared" si="25"/>
        <v/>
      </c>
    </row>
    <row r="755" spans="1:9" x14ac:dyDescent="0.25">
      <c r="A755" t="s">
        <v>2275</v>
      </c>
      <c r="B755" s="4">
        <v>32</v>
      </c>
      <c r="C755" s="197" t="s">
        <v>2258</v>
      </c>
      <c r="D755" s="197">
        <v>76</v>
      </c>
      <c r="E755" s="6">
        <v>2566.9299999999998</v>
      </c>
      <c r="F755" s="6">
        <f t="shared" si="24"/>
        <v>-2566.9299999999998</v>
      </c>
      <c r="G755" t="s">
        <v>2276</v>
      </c>
      <c r="I755" t="str">
        <f t="shared" si="25"/>
        <v/>
      </c>
    </row>
    <row r="756" spans="1:9" hidden="1" x14ac:dyDescent="0.25">
      <c r="A756" t="s">
        <v>738</v>
      </c>
      <c r="B756" s="4">
        <v>31</v>
      </c>
      <c r="C756" s="197">
        <v>47</v>
      </c>
      <c r="D756" s="197">
        <v>28</v>
      </c>
      <c r="E756" s="6">
        <v>44402.19</v>
      </c>
      <c r="F756" s="6">
        <f t="shared" si="24"/>
        <v>-44402.19</v>
      </c>
      <c r="G756" t="s">
        <v>739</v>
      </c>
      <c r="I756" t="str">
        <f t="shared" si="25"/>
        <v/>
      </c>
    </row>
    <row r="757" spans="1:9" hidden="1" x14ac:dyDescent="0.25">
      <c r="A757" t="s">
        <v>7988</v>
      </c>
      <c r="B757" s="4">
        <v>33</v>
      </c>
      <c r="C757" s="197">
        <v>30</v>
      </c>
      <c r="D757" s="197">
        <v>66</v>
      </c>
      <c r="E757" s="6">
        <v>44312.19</v>
      </c>
      <c r="F757" s="6">
        <f t="shared" si="24"/>
        <v>-44312.19</v>
      </c>
      <c r="G757" t="s">
        <v>11088</v>
      </c>
      <c r="H757" t="s">
        <v>7674</v>
      </c>
      <c r="I757" t="str">
        <f t="shared" si="25"/>
        <v/>
      </c>
    </row>
    <row r="758" spans="1:9" x14ac:dyDescent="0.25">
      <c r="A758" t="s">
        <v>2278</v>
      </c>
      <c r="B758" s="4">
        <v>32</v>
      </c>
      <c r="C758" s="197" t="s">
        <v>2258</v>
      </c>
      <c r="D758" s="197">
        <v>231</v>
      </c>
      <c r="E758" s="6">
        <v>11.48</v>
      </c>
      <c r="F758" s="6">
        <f t="shared" si="24"/>
        <v>-11.48</v>
      </c>
      <c r="G758" t="s">
        <v>2279</v>
      </c>
      <c r="I758" t="str">
        <f t="shared" si="25"/>
        <v/>
      </c>
    </row>
    <row r="759" spans="1:9" hidden="1" x14ac:dyDescent="0.25">
      <c r="A759" t="s">
        <v>9626</v>
      </c>
      <c r="B759" s="4">
        <v>33</v>
      </c>
      <c r="C759" s="197">
        <v>850</v>
      </c>
      <c r="D759" s="197">
        <v>65</v>
      </c>
      <c r="E759" s="6">
        <v>43890.57</v>
      </c>
      <c r="F759" s="6">
        <f t="shared" si="24"/>
        <v>-43890.57</v>
      </c>
      <c r="G759" t="s">
        <v>9567</v>
      </c>
      <c r="H759" t="s">
        <v>7671</v>
      </c>
      <c r="I759" t="str">
        <f t="shared" si="25"/>
        <v/>
      </c>
    </row>
    <row r="760" spans="1:9" hidden="1" x14ac:dyDescent="0.25">
      <c r="A760" t="s">
        <v>7796</v>
      </c>
      <c r="B760" s="4">
        <v>33</v>
      </c>
      <c r="C760" s="197">
        <v>2</v>
      </c>
      <c r="D760" s="197">
        <v>71</v>
      </c>
      <c r="E760" s="6">
        <v>43676</v>
      </c>
      <c r="F760" s="6">
        <f t="shared" si="24"/>
        <v>-43676</v>
      </c>
      <c r="G760" t="s">
        <v>7729</v>
      </c>
      <c r="H760" t="s">
        <v>7683</v>
      </c>
      <c r="I760" t="str">
        <f t="shared" si="25"/>
        <v/>
      </c>
    </row>
    <row r="761" spans="1:9" hidden="1" x14ac:dyDescent="0.25">
      <c r="A761" t="s">
        <v>1555</v>
      </c>
      <c r="B761" s="4">
        <v>32</v>
      </c>
      <c r="C761" s="197">
        <v>993</v>
      </c>
      <c r="D761" s="197">
        <v>0</v>
      </c>
      <c r="E761" s="6">
        <v>42410.33</v>
      </c>
      <c r="F761" s="6">
        <f t="shared" si="24"/>
        <v>-42410.33</v>
      </c>
      <c r="G761" t="s">
        <v>1556</v>
      </c>
      <c r="I761" t="str">
        <f t="shared" si="25"/>
        <v/>
      </c>
    </row>
    <row r="762" spans="1:9" hidden="1" x14ac:dyDescent="0.25">
      <c r="A762" t="s">
        <v>1536</v>
      </c>
      <c r="B762" s="4">
        <v>31</v>
      </c>
      <c r="C762" s="197">
        <v>992</v>
      </c>
      <c r="D762" s="197">
        <v>0</v>
      </c>
      <c r="E762" s="6">
        <v>42094.15</v>
      </c>
      <c r="F762" s="6">
        <f t="shared" si="24"/>
        <v>-42094.15</v>
      </c>
      <c r="G762" t="s">
        <v>1537</v>
      </c>
      <c r="I762" t="str">
        <f t="shared" si="25"/>
        <v/>
      </c>
    </row>
    <row r="763" spans="1:9" hidden="1" x14ac:dyDescent="0.25">
      <c r="A763" t="s">
        <v>9760</v>
      </c>
      <c r="B763" s="4">
        <v>34</v>
      </c>
      <c r="C763" s="197">
        <v>30</v>
      </c>
      <c r="D763" s="197">
        <v>509</v>
      </c>
      <c r="E763" s="6">
        <v>42055.21</v>
      </c>
      <c r="F763" s="6">
        <f t="shared" si="24"/>
        <v>-42055.21</v>
      </c>
      <c r="G763" t="s">
        <v>9745</v>
      </c>
      <c r="H763" t="s">
        <v>9691</v>
      </c>
      <c r="I763" t="str">
        <f t="shared" si="25"/>
        <v/>
      </c>
    </row>
    <row r="764" spans="1:9" x14ac:dyDescent="0.25">
      <c r="A764" t="s">
        <v>2281</v>
      </c>
      <c r="B764" s="4">
        <v>32</v>
      </c>
      <c r="C764" s="197" t="s">
        <v>2258</v>
      </c>
      <c r="D764" s="197">
        <v>232</v>
      </c>
      <c r="E764" s="6">
        <v>27.45</v>
      </c>
      <c r="F764" s="6">
        <f t="shared" si="24"/>
        <v>-27.45</v>
      </c>
      <c r="G764" t="s">
        <v>2282</v>
      </c>
      <c r="I764" t="str">
        <f t="shared" si="25"/>
        <v/>
      </c>
    </row>
    <row r="765" spans="1:9" hidden="1" x14ac:dyDescent="0.25">
      <c r="A765" t="s">
        <v>788</v>
      </c>
      <c r="B765" s="4">
        <v>31</v>
      </c>
      <c r="C765" s="197">
        <v>48</v>
      </c>
      <c r="D765" s="197">
        <v>10</v>
      </c>
      <c r="E765" s="6">
        <v>41240.639999999999</v>
      </c>
      <c r="F765" s="6">
        <f t="shared" si="24"/>
        <v>-41240.639999999999</v>
      </c>
      <c r="G765" t="s">
        <v>789</v>
      </c>
      <c r="I765" t="str">
        <f t="shared" si="25"/>
        <v>31-048-010</v>
      </c>
    </row>
    <row r="766" spans="1:9" x14ac:dyDescent="0.25">
      <c r="A766" t="s">
        <v>2284</v>
      </c>
      <c r="B766" s="4">
        <v>32</v>
      </c>
      <c r="C766" s="197" t="s">
        <v>2258</v>
      </c>
      <c r="D766" s="197">
        <v>233</v>
      </c>
      <c r="E766" s="6">
        <v>32.69</v>
      </c>
      <c r="F766" s="6">
        <f t="shared" si="24"/>
        <v>-32.69</v>
      </c>
      <c r="G766" t="s">
        <v>2285</v>
      </c>
      <c r="I766" t="str">
        <f t="shared" si="25"/>
        <v/>
      </c>
    </row>
    <row r="767" spans="1:9" hidden="1" x14ac:dyDescent="0.25">
      <c r="A767" t="s">
        <v>1404</v>
      </c>
      <c r="B767" s="4">
        <v>31</v>
      </c>
      <c r="C767" s="197">
        <v>913</v>
      </c>
      <c r="D767" s="197">
        <v>0</v>
      </c>
      <c r="E767" s="6">
        <v>39816.14</v>
      </c>
      <c r="F767" s="6">
        <f t="shared" si="24"/>
        <v>-39816.14</v>
      </c>
      <c r="G767" t="s">
        <v>1405</v>
      </c>
      <c r="I767" t="str">
        <f t="shared" si="25"/>
        <v/>
      </c>
    </row>
    <row r="768" spans="1:9" hidden="1" x14ac:dyDescent="0.25">
      <c r="A768" t="s">
        <v>1010</v>
      </c>
      <c r="B768" s="4">
        <v>31</v>
      </c>
      <c r="C768" s="197">
        <v>229</v>
      </c>
      <c r="D768" s="197">
        <v>0</v>
      </c>
      <c r="E768" s="6">
        <v>39294.660000000003</v>
      </c>
      <c r="F768" s="6">
        <f t="shared" si="24"/>
        <v>-39294.660000000003</v>
      </c>
      <c r="G768" t="s">
        <v>1011</v>
      </c>
      <c r="I768" t="str">
        <f t="shared" si="25"/>
        <v/>
      </c>
    </row>
    <row r="769" spans="1:9" hidden="1" x14ac:dyDescent="0.25">
      <c r="A769" t="s">
        <v>800</v>
      </c>
      <c r="B769" s="4">
        <v>31</v>
      </c>
      <c r="C769" s="197">
        <v>48</v>
      </c>
      <c r="D769" s="197">
        <v>14</v>
      </c>
      <c r="E769" s="6">
        <v>38357.06</v>
      </c>
      <c r="F769" s="6">
        <f t="shared" si="24"/>
        <v>-38357.06</v>
      </c>
      <c r="G769" t="s">
        <v>801</v>
      </c>
      <c r="H769" t="s">
        <v>692</v>
      </c>
      <c r="I769" t="str">
        <f t="shared" si="25"/>
        <v>31-048-014</v>
      </c>
    </row>
    <row r="770" spans="1:9" hidden="1" x14ac:dyDescent="0.25">
      <c r="A770" t="s">
        <v>7619</v>
      </c>
      <c r="B770" s="4">
        <v>33</v>
      </c>
      <c r="C770" s="197">
        <v>1</v>
      </c>
      <c r="D770" s="197">
        <v>24</v>
      </c>
      <c r="E770" s="6">
        <v>38266.26</v>
      </c>
      <c r="F770" s="6">
        <f t="shared" si="24"/>
        <v>-38266.26</v>
      </c>
      <c r="G770" t="s">
        <v>11095</v>
      </c>
      <c r="H770" t="s">
        <v>7620</v>
      </c>
      <c r="I770" t="str">
        <f t="shared" si="25"/>
        <v/>
      </c>
    </row>
    <row r="771" spans="1:9" hidden="1" x14ac:dyDescent="0.25">
      <c r="A771" t="s">
        <v>785</v>
      </c>
      <c r="B771" s="4">
        <v>31</v>
      </c>
      <c r="C771" s="197">
        <v>48</v>
      </c>
      <c r="D771" s="197">
        <v>9</v>
      </c>
      <c r="E771" s="6">
        <v>38175.35</v>
      </c>
      <c r="F771" s="6">
        <f t="shared" si="24"/>
        <v>-38175.35</v>
      </c>
      <c r="G771" t="s">
        <v>786</v>
      </c>
      <c r="H771" t="s">
        <v>680</v>
      </c>
      <c r="I771" t="str">
        <f t="shared" si="25"/>
        <v>31-048-009</v>
      </c>
    </row>
    <row r="772" spans="1:9" hidden="1" x14ac:dyDescent="0.25">
      <c r="A772" t="s">
        <v>8214</v>
      </c>
      <c r="B772" s="4">
        <v>33</v>
      </c>
      <c r="C772" s="197">
        <v>40</v>
      </c>
      <c r="D772" s="197">
        <v>94</v>
      </c>
      <c r="E772" s="6">
        <v>37991.69</v>
      </c>
      <c r="F772" s="6">
        <f t="shared" si="24"/>
        <v>-37991.69</v>
      </c>
      <c r="G772" t="s">
        <v>11089</v>
      </c>
      <c r="H772" t="s">
        <v>7716</v>
      </c>
      <c r="I772" t="str">
        <f t="shared" si="25"/>
        <v/>
      </c>
    </row>
    <row r="773" spans="1:9" hidden="1" x14ac:dyDescent="0.25">
      <c r="A773" t="s">
        <v>8012</v>
      </c>
      <c r="B773" s="4">
        <v>33</v>
      </c>
      <c r="C773" s="197">
        <v>30</v>
      </c>
      <c r="D773" s="197">
        <v>92</v>
      </c>
      <c r="E773" s="6">
        <v>37777.360000000001</v>
      </c>
      <c r="F773" s="6">
        <f t="shared" si="24"/>
        <v>-37777.360000000001</v>
      </c>
      <c r="G773" t="s">
        <v>11088</v>
      </c>
      <c r="H773" t="s">
        <v>7710</v>
      </c>
      <c r="I773" t="str">
        <f t="shared" si="25"/>
        <v/>
      </c>
    </row>
    <row r="774" spans="1:9" hidden="1" x14ac:dyDescent="0.25">
      <c r="A774" t="s">
        <v>9801</v>
      </c>
      <c r="B774" s="4">
        <v>34</v>
      </c>
      <c r="C774" s="197">
        <v>40</v>
      </c>
      <c r="D774" s="197">
        <v>509</v>
      </c>
      <c r="E774" s="6">
        <v>36603.1</v>
      </c>
      <c r="F774" s="6">
        <f t="shared" si="24"/>
        <v>-36603.1</v>
      </c>
      <c r="G774" t="s">
        <v>11082</v>
      </c>
      <c r="H774" t="s">
        <v>9691</v>
      </c>
      <c r="I774" t="str">
        <f t="shared" si="25"/>
        <v/>
      </c>
    </row>
    <row r="775" spans="1:9" hidden="1" x14ac:dyDescent="0.25">
      <c r="A775" t="s">
        <v>7907</v>
      </c>
      <c r="B775" s="4">
        <v>33</v>
      </c>
      <c r="C775" s="197">
        <v>10</v>
      </c>
      <c r="D775" s="197">
        <v>86</v>
      </c>
      <c r="E775" s="6">
        <v>36463.94</v>
      </c>
      <c r="F775" s="6">
        <f t="shared" ref="F775:F838" si="26">IF(B775=10,E775,-E775)</f>
        <v>-36463.94</v>
      </c>
      <c r="G775" t="s">
        <v>7828</v>
      </c>
      <c r="H775" t="s">
        <v>7701</v>
      </c>
      <c r="I775" t="str">
        <f t="shared" ref="I775:I838" si="27">IF(ISNA(MATCH(A775,OldAcctNum,))=TRUE,A775,"")</f>
        <v/>
      </c>
    </row>
    <row r="776" spans="1:9" hidden="1" x14ac:dyDescent="0.25">
      <c r="A776" t="s">
        <v>2047</v>
      </c>
      <c r="B776" s="4">
        <v>32</v>
      </c>
      <c r="C776" s="197" t="s">
        <v>1912</v>
      </c>
      <c r="D776" s="197">
        <v>655</v>
      </c>
      <c r="E776" s="6">
        <v>36382.129999999997</v>
      </c>
      <c r="F776" s="6">
        <f t="shared" si="26"/>
        <v>-36382.129999999997</v>
      </c>
      <c r="G776" t="s">
        <v>2048</v>
      </c>
      <c r="I776" t="str">
        <f t="shared" si="27"/>
        <v/>
      </c>
    </row>
    <row r="777" spans="1:9" hidden="1" x14ac:dyDescent="0.25">
      <c r="A777" t="s">
        <v>8192</v>
      </c>
      <c r="B777" s="4">
        <v>33</v>
      </c>
      <c r="C777" s="197">
        <v>40</v>
      </c>
      <c r="D777" s="197">
        <v>71</v>
      </c>
      <c r="E777" s="6">
        <v>35255.839999999997</v>
      </c>
      <c r="F777" s="6">
        <f t="shared" si="26"/>
        <v>-35255.839999999997</v>
      </c>
      <c r="G777" t="s">
        <v>11089</v>
      </c>
      <c r="H777" t="s">
        <v>7683</v>
      </c>
      <c r="I777" t="str">
        <f t="shared" si="27"/>
        <v/>
      </c>
    </row>
    <row r="778" spans="1:9" hidden="1" x14ac:dyDescent="0.25">
      <c r="A778" t="s">
        <v>8174</v>
      </c>
      <c r="B778" s="4">
        <v>33</v>
      </c>
      <c r="C778" s="197">
        <v>40</v>
      </c>
      <c r="D778" s="197">
        <v>49</v>
      </c>
      <c r="E778" s="6">
        <v>34989.21</v>
      </c>
      <c r="F778" s="6">
        <f t="shared" si="26"/>
        <v>-34989.21</v>
      </c>
      <c r="G778" t="s">
        <v>11089</v>
      </c>
      <c r="H778" t="s">
        <v>7656</v>
      </c>
      <c r="I778" t="str">
        <f t="shared" si="27"/>
        <v/>
      </c>
    </row>
    <row r="779" spans="1:9" x14ac:dyDescent="0.25">
      <c r="A779" t="s">
        <v>2287</v>
      </c>
      <c r="B779" s="4">
        <v>32</v>
      </c>
      <c r="C779" s="197" t="s">
        <v>2258</v>
      </c>
      <c r="D779" s="197">
        <v>234</v>
      </c>
      <c r="E779" s="6">
        <v>0</v>
      </c>
      <c r="F779" s="6">
        <f t="shared" si="26"/>
        <v>0</v>
      </c>
      <c r="G779" t="s">
        <v>2288</v>
      </c>
      <c r="I779" t="str">
        <f t="shared" si="27"/>
        <v/>
      </c>
    </row>
    <row r="780" spans="1:9" hidden="1" x14ac:dyDescent="0.25">
      <c r="A780" t="s">
        <v>1574</v>
      </c>
      <c r="B780" s="4">
        <v>32</v>
      </c>
      <c r="C780" s="197" t="s">
        <v>1561</v>
      </c>
      <c r="D780" s="197">
        <v>768</v>
      </c>
      <c r="E780" s="6">
        <v>6400.24</v>
      </c>
      <c r="F780" s="6">
        <f t="shared" si="26"/>
        <v>-6400.24</v>
      </c>
      <c r="G780" t="s">
        <v>1575</v>
      </c>
      <c r="I780" t="str">
        <f t="shared" si="27"/>
        <v/>
      </c>
    </row>
    <row r="781" spans="1:9" hidden="1" x14ac:dyDescent="0.25">
      <c r="A781" t="s">
        <v>1516</v>
      </c>
      <c r="B781" s="4">
        <v>31</v>
      </c>
      <c r="C781" s="197">
        <v>985</v>
      </c>
      <c r="D781" s="197">
        <v>0</v>
      </c>
      <c r="E781" s="6">
        <v>33592.99</v>
      </c>
      <c r="F781" s="6">
        <f t="shared" si="26"/>
        <v>-33592.99</v>
      </c>
      <c r="G781" t="s">
        <v>1517</v>
      </c>
      <c r="I781" t="str">
        <f t="shared" si="27"/>
        <v/>
      </c>
    </row>
    <row r="782" spans="1:9" hidden="1" x14ac:dyDescent="0.25">
      <c r="A782" t="s">
        <v>1238</v>
      </c>
      <c r="B782" s="4">
        <v>31</v>
      </c>
      <c r="C782" s="197">
        <v>573</v>
      </c>
      <c r="D782" s="197">
        <v>0</v>
      </c>
      <c r="E782" s="6">
        <v>33353.269999999997</v>
      </c>
      <c r="F782" s="6">
        <f t="shared" si="26"/>
        <v>-33353.269999999997</v>
      </c>
      <c r="G782" t="s">
        <v>1239</v>
      </c>
      <c r="I782" t="str">
        <f t="shared" si="27"/>
        <v/>
      </c>
    </row>
    <row r="783" spans="1:9" x14ac:dyDescent="0.25">
      <c r="A783" t="s">
        <v>2290</v>
      </c>
      <c r="B783" s="4">
        <v>32</v>
      </c>
      <c r="C783" s="197" t="s">
        <v>2258</v>
      </c>
      <c r="D783" s="197">
        <v>238</v>
      </c>
      <c r="E783" s="6">
        <v>52013.74</v>
      </c>
      <c r="F783" s="6">
        <f t="shared" si="26"/>
        <v>-52013.74</v>
      </c>
      <c r="G783" t="s">
        <v>2291</v>
      </c>
      <c r="I783" t="str">
        <f t="shared" si="27"/>
        <v/>
      </c>
    </row>
    <row r="784" spans="1:9" hidden="1" x14ac:dyDescent="0.25">
      <c r="A784" t="s">
        <v>415</v>
      </c>
      <c r="B784" s="4">
        <v>30</v>
      </c>
      <c r="C784" s="197">
        <v>25</v>
      </c>
      <c r="D784" s="197">
        <v>126</v>
      </c>
      <c r="E784" s="6">
        <v>32825</v>
      </c>
      <c r="F784" s="6">
        <f t="shared" si="26"/>
        <v>-32825</v>
      </c>
      <c r="G784" t="s">
        <v>416</v>
      </c>
      <c r="I784" t="str">
        <f t="shared" si="27"/>
        <v/>
      </c>
    </row>
    <row r="785" spans="1:9" hidden="1" x14ac:dyDescent="0.25">
      <c r="A785" t="s">
        <v>7917</v>
      </c>
      <c r="B785" s="4">
        <v>33</v>
      </c>
      <c r="C785" s="197">
        <v>10</v>
      </c>
      <c r="D785" s="197">
        <v>94</v>
      </c>
      <c r="E785" s="6">
        <v>32686.66</v>
      </c>
      <c r="F785" s="6">
        <f t="shared" si="26"/>
        <v>-32686.66</v>
      </c>
      <c r="G785" t="s">
        <v>7828</v>
      </c>
      <c r="H785" t="s">
        <v>7716</v>
      </c>
      <c r="I785" t="str">
        <f t="shared" si="27"/>
        <v/>
      </c>
    </row>
    <row r="786" spans="1:9" hidden="1" x14ac:dyDescent="0.25">
      <c r="A786" t="s">
        <v>1110</v>
      </c>
      <c r="B786" s="4">
        <v>31</v>
      </c>
      <c r="C786" s="197">
        <v>267</v>
      </c>
      <c r="D786" s="197">
        <v>0</v>
      </c>
      <c r="E786" s="6">
        <v>32676.12</v>
      </c>
      <c r="F786" s="6">
        <f t="shared" si="26"/>
        <v>-32676.12</v>
      </c>
      <c r="G786" t="s">
        <v>1111</v>
      </c>
      <c r="I786" t="str">
        <f t="shared" si="27"/>
        <v/>
      </c>
    </row>
    <row r="787" spans="1:9" hidden="1" x14ac:dyDescent="0.25">
      <c r="A787" t="s">
        <v>1060</v>
      </c>
      <c r="B787" s="4">
        <v>31</v>
      </c>
      <c r="C787" s="197">
        <v>249</v>
      </c>
      <c r="D787" s="197">
        <v>0</v>
      </c>
      <c r="E787" s="6">
        <v>32544.6</v>
      </c>
      <c r="F787" s="6">
        <f t="shared" si="26"/>
        <v>-32544.6</v>
      </c>
      <c r="G787" t="s">
        <v>1061</v>
      </c>
      <c r="I787" t="str">
        <f t="shared" si="27"/>
        <v/>
      </c>
    </row>
    <row r="788" spans="1:9" hidden="1" x14ac:dyDescent="0.25">
      <c r="A788" t="s">
        <v>481</v>
      </c>
      <c r="B788" s="4">
        <v>30</v>
      </c>
      <c r="C788" s="197">
        <v>25</v>
      </c>
      <c r="D788" s="197">
        <v>165</v>
      </c>
      <c r="E788" s="6">
        <v>32527.38</v>
      </c>
      <c r="F788" s="6">
        <f t="shared" si="26"/>
        <v>-32527.38</v>
      </c>
      <c r="G788" t="s">
        <v>482</v>
      </c>
      <c r="I788" t="str">
        <f t="shared" si="27"/>
        <v/>
      </c>
    </row>
    <row r="789" spans="1:9" hidden="1" x14ac:dyDescent="0.25">
      <c r="A789" t="s">
        <v>2068</v>
      </c>
      <c r="B789" s="4">
        <v>32</v>
      </c>
      <c r="C789" s="197" t="s">
        <v>2058</v>
      </c>
      <c r="D789" s="197">
        <v>711</v>
      </c>
      <c r="E789" s="6">
        <v>32272.62</v>
      </c>
      <c r="F789" s="6">
        <f t="shared" si="26"/>
        <v>-32272.62</v>
      </c>
      <c r="G789" t="s">
        <v>2069</v>
      </c>
      <c r="I789" t="str">
        <f t="shared" si="27"/>
        <v/>
      </c>
    </row>
    <row r="790" spans="1:9" hidden="1" x14ac:dyDescent="0.25">
      <c r="A790" t="s">
        <v>1036</v>
      </c>
      <c r="B790" s="4">
        <v>31</v>
      </c>
      <c r="C790" s="197">
        <v>239</v>
      </c>
      <c r="D790" s="197">
        <v>0</v>
      </c>
      <c r="E790" s="6">
        <v>32160.959999999999</v>
      </c>
      <c r="F790" s="6">
        <f t="shared" si="26"/>
        <v>-32160.959999999999</v>
      </c>
      <c r="G790" t="s">
        <v>1037</v>
      </c>
      <c r="I790" t="str">
        <f t="shared" si="27"/>
        <v/>
      </c>
    </row>
    <row r="791" spans="1:9" hidden="1" x14ac:dyDescent="0.25">
      <c r="A791" t="s">
        <v>9600</v>
      </c>
      <c r="B791" s="4">
        <v>33</v>
      </c>
      <c r="C791" s="197">
        <v>850</v>
      </c>
      <c r="D791" s="197">
        <v>33</v>
      </c>
      <c r="E791" s="6">
        <v>32057.279999999999</v>
      </c>
      <c r="F791" s="6">
        <f t="shared" si="26"/>
        <v>-32057.279999999999</v>
      </c>
      <c r="G791" t="s">
        <v>9567</v>
      </c>
      <c r="H791" t="s">
        <v>7632</v>
      </c>
      <c r="I791" t="str">
        <f t="shared" si="27"/>
        <v/>
      </c>
    </row>
    <row r="792" spans="1:9" hidden="1" x14ac:dyDescent="0.25">
      <c r="A792" t="s">
        <v>1916</v>
      </c>
      <c r="B792" s="4">
        <v>32</v>
      </c>
      <c r="C792" s="197" t="s">
        <v>1912</v>
      </c>
      <c r="D792" s="197">
        <v>603</v>
      </c>
      <c r="E792" s="6">
        <v>31996.39</v>
      </c>
      <c r="F792" s="6">
        <f t="shared" si="26"/>
        <v>-31996.39</v>
      </c>
      <c r="G792" t="s">
        <v>1917</v>
      </c>
      <c r="I792" t="str">
        <f t="shared" si="27"/>
        <v/>
      </c>
    </row>
    <row r="793" spans="1:9" hidden="1" x14ac:dyDescent="0.25">
      <c r="A793" t="s">
        <v>2107</v>
      </c>
      <c r="B793" s="4">
        <v>32</v>
      </c>
      <c r="C793" s="197" t="s">
        <v>2058</v>
      </c>
      <c r="D793" s="197">
        <v>756</v>
      </c>
      <c r="E793" s="6">
        <v>31786.799999999999</v>
      </c>
      <c r="F793" s="6">
        <f t="shared" si="26"/>
        <v>-31786.799999999999</v>
      </c>
      <c r="G793" t="s">
        <v>2108</v>
      </c>
      <c r="I793" t="str">
        <f t="shared" si="27"/>
        <v/>
      </c>
    </row>
    <row r="794" spans="1:9" hidden="1" x14ac:dyDescent="0.25">
      <c r="A794" t="s">
        <v>8402</v>
      </c>
      <c r="B794" s="4">
        <v>33</v>
      </c>
      <c r="C794" s="197">
        <v>610</v>
      </c>
      <c r="D794" s="197">
        <v>86</v>
      </c>
      <c r="E794" s="6">
        <v>31680.47</v>
      </c>
      <c r="F794" s="6">
        <f t="shared" si="26"/>
        <v>-31680.47</v>
      </c>
      <c r="G794" t="s">
        <v>8323</v>
      </c>
      <c r="H794" t="s">
        <v>7701</v>
      </c>
      <c r="I794" t="str">
        <f t="shared" si="27"/>
        <v/>
      </c>
    </row>
    <row r="795" spans="1:9" hidden="1" x14ac:dyDescent="0.25">
      <c r="A795" t="s">
        <v>7649</v>
      </c>
      <c r="B795" s="4">
        <v>33</v>
      </c>
      <c r="C795" s="197">
        <v>1</v>
      </c>
      <c r="D795" s="197">
        <v>47</v>
      </c>
      <c r="E795" s="6">
        <v>31558.14</v>
      </c>
      <c r="F795" s="6">
        <f t="shared" si="26"/>
        <v>-31558.14</v>
      </c>
      <c r="G795" t="s">
        <v>11095</v>
      </c>
      <c r="H795" t="s">
        <v>7650</v>
      </c>
      <c r="I795" t="str">
        <f t="shared" si="27"/>
        <v/>
      </c>
    </row>
    <row r="796" spans="1:9" x14ac:dyDescent="0.25">
      <c r="A796" t="s">
        <v>2293</v>
      </c>
      <c r="B796" s="4">
        <v>32</v>
      </c>
      <c r="C796" s="197" t="s">
        <v>2258</v>
      </c>
      <c r="D796" s="197">
        <v>240</v>
      </c>
      <c r="E796" s="6">
        <v>14.26</v>
      </c>
      <c r="F796" s="6">
        <f t="shared" si="26"/>
        <v>-14.26</v>
      </c>
      <c r="G796" t="s">
        <v>2294</v>
      </c>
      <c r="I796" t="str">
        <f t="shared" si="27"/>
        <v/>
      </c>
    </row>
    <row r="797" spans="1:9" hidden="1" x14ac:dyDescent="0.25">
      <c r="A797" t="s">
        <v>1577</v>
      </c>
      <c r="B797" s="4">
        <v>32</v>
      </c>
      <c r="C797" s="197" t="s">
        <v>1561</v>
      </c>
      <c r="D797" s="197">
        <v>769</v>
      </c>
      <c r="E797" s="6">
        <v>3037.45</v>
      </c>
      <c r="F797" s="6">
        <f t="shared" si="26"/>
        <v>-3037.45</v>
      </c>
      <c r="G797" t="s">
        <v>1578</v>
      </c>
      <c r="I797" t="str">
        <f t="shared" si="27"/>
        <v/>
      </c>
    </row>
    <row r="798" spans="1:9" x14ac:dyDescent="0.25">
      <c r="A798" t="s">
        <v>2296</v>
      </c>
      <c r="B798" s="4">
        <v>32</v>
      </c>
      <c r="C798" s="197" t="s">
        <v>2258</v>
      </c>
      <c r="D798" s="197">
        <v>241</v>
      </c>
      <c r="E798" s="6">
        <v>13225.57</v>
      </c>
      <c r="F798" s="6">
        <f t="shared" si="26"/>
        <v>-13225.57</v>
      </c>
      <c r="G798" t="s">
        <v>2297</v>
      </c>
      <c r="I798" t="str">
        <f t="shared" si="27"/>
        <v/>
      </c>
    </row>
    <row r="799" spans="1:9" hidden="1" x14ac:dyDescent="0.25">
      <c r="A799" t="s">
        <v>683</v>
      </c>
      <c r="B799" s="4">
        <v>31</v>
      </c>
      <c r="C799" s="197">
        <v>47</v>
      </c>
      <c r="D799" s="197">
        <v>12</v>
      </c>
      <c r="E799" s="6">
        <v>30559.29</v>
      </c>
      <c r="F799" s="6">
        <f t="shared" si="26"/>
        <v>-30559.29</v>
      </c>
      <c r="G799" t="s">
        <v>685</v>
      </c>
      <c r="H799" t="s">
        <v>684</v>
      </c>
      <c r="I799" t="str">
        <f t="shared" si="27"/>
        <v/>
      </c>
    </row>
    <row r="800" spans="1:9" hidden="1" x14ac:dyDescent="0.25">
      <c r="A800" t="s">
        <v>9743</v>
      </c>
      <c r="B800" s="4">
        <v>34</v>
      </c>
      <c r="C800" s="197">
        <v>30</v>
      </c>
      <c r="D800" s="197">
        <v>201</v>
      </c>
      <c r="E800" s="6">
        <v>29831.8</v>
      </c>
      <c r="F800" s="6">
        <f t="shared" si="26"/>
        <v>-29831.8</v>
      </c>
      <c r="G800" t="s">
        <v>9745</v>
      </c>
      <c r="H800" t="s">
        <v>9666</v>
      </c>
      <c r="I800" t="str">
        <f t="shared" si="27"/>
        <v/>
      </c>
    </row>
    <row r="801" spans="1:9" x14ac:dyDescent="0.25">
      <c r="A801" t="s">
        <v>2299</v>
      </c>
      <c r="B801" s="4">
        <v>32</v>
      </c>
      <c r="C801" s="197" t="s">
        <v>2258</v>
      </c>
      <c r="D801" s="197">
        <v>246</v>
      </c>
      <c r="E801" s="6">
        <v>46.61</v>
      </c>
      <c r="F801" s="6">
        <f t="shared" si="26"/>
        <v>-46.61</v>
      </c>
      <c r="G801" t="s">
        <v>2300</v>
      </c>
      <c r="I801" t="str">
        <f t="shared" si="27"/>
        <v/>
      </c>
    </row>
    <row r="802" spans="1:9" hidden="1" x14ac:dyDescent="0.25">
      <c r="A802" t="s">
        <v>9843</v>
      </c>
      <c r="B802" s="4">
        <v>34</v>
      </c>
      <c r="C802" s="197">
        <v>610</v>
      </c>
      <c r="D802" s="197">
        <v>509</v>
      </c>
      <c r="E802" s="6">
        <v>29444.55</v>
      </c>
      <c r="F802" s="6">
        <f t="shared" si="26"/>
        <v>-29444.55</v>
      </c>
      <c r="G802" t="s">
        <v>8323</v>
      </c>
      <c r="H802" t="s">
        <v>9691</v>
      </c>
      <c r="I802" t="str">
        <f t="shared" si="27"/>
        <v/>
      </c>
    </row>
    <row r="803" spans="1:9" hidden="1" x14ac:dyDescent="0.25">
      <c r="A803" t="s">
        <v>1933</v>
      </c>
      <c r="B803" s="4">
        <v>32</v>
      </c>
      <c r="C803" s="197" t="s">
        <v>1912</v>
      </c>
      <c r="D803" s="197">
        <v>611</v>
      </c>
      <c r="E803" s="6">
        <v>29436.05</v>
      </c>
      <c r="F803" s="6">
        <f t="shared" si="26"/>
        <v>-29436.05</v>
      </c>
      <c r="G803" t="s">
        <v>1934</v>
      </c>
      <c r="I803" t="str">
        <f t="shared" si="27"/>
        <v/>
      </c>
    </row>
    <row r="804" spans="1:9" x14ac:dyDescent="0.25">
      <c r="A804" t="s">
        <v>2302</v>
      </c>
      <c r="B804" s="4">
        <v>32</v>
      </c>
      <c r="C804" s="197" t="s">
        <v>2258</v>
      </c>
      <c r="D804" s="197">
        <v>247</v>
      </c>
      <c r="E804" s="6">
        <v>7126.98</v>
      </c>
      <c r="F804" s="6">
        <f t="shared" si="26"/>
        <v>-7126.98</v>
      </c>
      <c r="G804" t="s">
        <v>2303</v>
      </c>
      <c r="I804" t="str">
        <f t="shared" si="27"/>
        <v/>
      </c>
    </row>
    <row r="805" spans="1:9" x14ac:dyDescent="0.25">
      <c r="A805" t="s">
        <v>2305</v>
      </c>
      <c r="B805" s="4">
        <v>32</v>
      </c>
      <c r="C805" s="197" t="s">
        <v>2258</v>
      </c>
      <c r="D805" s="197">
        <v>248</v>
      </c>
      <c r="E805" s="6">
        <v>1950.93</v>
      </c>
      <c r="F805" s="6">
        <f t="shared" si="26"/>
        <v>-1950.93</v>
      </c>
      <c r="G805" t="s">
        <v>2306</v>
      </c>
      <c r="I805" t="str">
        <f t="shared" si="27"/>
        <v/>
      </c>
    </row>
    <row r="806" spans="1:9" hidden="1" x14ac:dyDescent="0.25">
      <c r="A806" t="s">
        <v>7968</v>
      </c>
      <c r="B806" s="4">
        <v>33</v>
      </c>
      <c r="C806" s="197">
        <v>30</v>
      </c>
      <c r="D806" s="197">
        <v>44</v>
      </c>
      <c r="E806" s="6">
        <v>28666.14</v>
      </c>
      <c r="F806" s="6">
        <f t="shared" si="26"/>
        <v>-28666.14</v>
      </c>
      <c r="G806" t="s">
        <v>11088</v>
      </c>
      <c r="H806" t="s">
        <v>7644</v>
      </c>
      <c r="I806" t="str">
        <f t="shared" si="27"/>
        <v/>
      </c>
    </row>
    <row r="807" spans="1:9" hidden="1" x14ac:dyDescent="0.25">
      <c r="A807" t="s">
        <v>2020</v>
      </c>
      <c r="B807" s="4">
        <v>32</v>
      </c>
      <c r="C807" s="197" t="s">
        <v>1912</v>
      </c>
      <c r="D807" s="197">
        <v>646</v>
      </c>
      <c r="E807" s="6">
        <v>28631.67</v>
      </c>
      <c r="F807" s="6">
        <f t="shared" si="26"/>
        <v>-28631.67</v>
      </c>
      <c r="G807" t="s">
        <v>2021</v>
      </c>
      <c r="I807" t="str">
        <f t="shared" si="27"/>
        <v/>
      </c>
    </row>
    <row r="808" spans="1:9" x14ac:dyDescent="0.25">
      <c r="A808" t="s">
        <v>2308</v>
      </c>
      <c r="B808" s="4">
        <v>32</v>
      </c>
      <c r="C808" s="197" t="s">
        <v>2258</v>
      </c>
      <c r="D808" s="197">
        <v>249</v>
      </c>
      <c r="E808" s="6">
        <v>77.37</v>
      </c>
      <c r="F808" s="6">
        <f t="shared" si="26"/>
        <v>-77.37</v>
      </c>
      <c r="G808" t="s">
        <v>2309</v>
      </c>
      <c r="I808" t="str">
        <f t="shared" si="27"/>
        <v/>
      </c>
    </row>
    <row r="809" spans="1:9" hidden="1" x14ac:dyDescent="0.25">
      <c r="A809" t="s">
        <v>2032</v>
      </c>
      <c r="B809" s="4">
        <v>32</v>
      </c>
      <c r="C809" s="197" t="s">
        <v>1912</v>
      </c>
      <c r="D809" s="197">
        <v>650</v>
      </c>
      <c r="E809" s="6">
        <v>28473.75</v>
      </c>
      <c r="F809" s="6">
        <f t="shared" si="26"/>
        <v>-28473.75</v>
      </c>
      <c r="G809" t="s">
        <v>2033</v>
      </c>
      <c r="I809" t="str">
        <f t="shared" si="27"/>
        <v/>
      </c>
    </row>
    <row r="810" spans="1:9" hidden="1" x14ac:dyDescent="0.25">
      <c r="A810" t="s">
        <v>9618</v>
      </c>
      <c r="B810" s="4">
        <v>33</v>
      </c>
      <c r="C810" s="197">
        <v>850</v>
      </c>
      <c r="D810" s="197">
        <v>59</v>
      </c>
      <c r="E810" s="6">
        <v>28374.799999999999</v>
      </c>
      <c r="F810" s="6">
        <f t="shared" si="26"/>
        <v>-28374.799999999999</v>
      </c>
      <c r="G810" t="s">
        <v>9567</v>
      </c>
      <c r="H810" t="s">
        <v>7659</v>
      </c>
      <c r="I810" t="str">
        <f t="shared" si="27"/>
        <v/>
      </c>
    </row>
    <row r="811" spans="1:9" hidden="1" x14ac:dyDescent="0.25">
      <c r="A811" t="s">
        <v>8313</v>
      </c>
      <c r="B811" s="4">
        <v>33</v>
      </c>
      <c r="C811" s="197">
        <v>200</v>
      </c>
      <c r="D811" s="197">
        <v>94</v>
      </c>
      <c r="E811" s="6">
        <v>28367.040000000001</v>
      </c>
      <c r="F811" s="6">
        <f t="shared" si="26"/>
        <v>-28367.040000000001</v>
      </c>
      <c r="G811" t="s">
        <v>8224</v>
      </c>
      <c r="H811" t="s">
        <v>7716</v>
      </c>
      <c r="I811" t="str">
        <f t="shared" si="27"/>
        <v/>
      </c>
    </row>
    <row r="812" spans="1:9" hidden="1" x14ac:dyDescent="0.25">
      <c r="A812" t="s">
        <v>2011</v>
      </c>
      <c r="B812" s="4">
        <v>32</v>
      </c>
      <c r="C812" s="197" t="s">
        <v>1912</v>
      </c>
      <c r="D812" s="197">
        <v>643</v>
      </c>
      <c r="E812" s="6">
        <v>28169.22</v>
      </c>
      <c r="F812" s="6">
        <f t="shared" si="26"/>
        <v>-28169.22</v>
      </c>
      <c r="G812" t="s">
        <v>2012</v>
      </c>
      <c r="I812" t="str">
        <f t="shared" si="27"/>
        <v/>
      </c>
    </row>
    <row r="813" spans="1:9" hidden="1" x14ac:dyDescent="0.25">
      <c r="A813" t="s">
        <v>7962</v>
      </c>
      <c r="B813" s="4">
        <v>33</v>
      </c>
      <c r="C813" s="197">
        <v>30</v>
      </c>
      <c r="D813" s="197">
        <v>38</v>
      </c>
      <c r="E813" s="6">
        <v>28011.53</v>
      </c>
      <c r="F813" s="6">
        <f t="shared" si="26"/>
        <v>-28011.53</v>
      </c>
      <c r="G813" t="s">
        <v>11088</v>
      </c>
      <c r="H813" t="s">
        <v>7635</v>
      </c>
      <c r="I813" t="str">
        <f t="shared" si="27"/>
        <v/>
      </c>
    </row>
    <row r="814" spans="1:9" hidden="1" x14ac:dyDescent="0.25">
      <c r="A814" t="s">
        <v>8303</v>
      </c>
      <c r="B814" s="4">
        <v>33</v>
      </c>
      <c r="C814" s="197">
        <v>200</v>
      </c>
      <c r="D814" s="197">
        <v>86</v>
      </c>
      <c r="E814" s="6">
        <v>27880.799999999999</v>
      </c>
      <c r="F814" s="6">
        <f t="shared" si="26"/>
        <v>-27880.799999999999</v>
      </c>
      <c r="G814" t="s">
        <v>8224</v>
      </c>
      <c r="H814" t="s">
        <v>7701</v>
      </c>
      <c r="I814" t="str">
        <f t="shared" si="27"/>
        <v/>
      </c>
    </row>
    <row r="815" spans="1:9" hidden="1" x14ac:dyDescent="0.25">
      <c r="A815" t="s">
        <v>735</v>
      </c>
      <c r="B815" s="4">
        <v>31</v>
      </c>
      <c r="C815" s="197">
        <v>47</v>
      </c>
      <c r="D815" s="197">
        <v>27</v>
      </c>
      <c r="E815" s="6">
        <v>27724.37</v>
      </c>
      <c r="F815" s="6">
        <f t="shared" si="26"/>
        <v>-27724.37</v>
      </c>
      <c r="G815" t="s">
        <v>736</v>
      </c>
      <c r="I815" t="str">
        <f t="shared" si="27"/>
        <v/>
      </c>
    </row>
    <row r="816" spans="1:9" hidden="1" x14ac:dyDescent="0.25">
      <c r="A816" t="s">
        <v>806</v>
      </c>
      <c r="B816" s="4">
        <v>31</v>
      </c>
      <c r="C816" s="197">
        <v>48</v>
      </c>
      <c r="D816" s="197">
        <v>16</v>
      </c>
      <c r="E816" s="6">
        <v>27570.78</v>
      </c>
      <c r="F816" s="6">
        <f t="shared" si="26"/>
        <v>-27570.78</v>
      </c>
      <c r="G816" t="s">
        <v>807</v>
      </c>
      <c r="I816" t="str">
        <f t="shared" si="27"/>
        <v>31-048-016</v>
      </c>
    </row>
    <row r="817" spans="1:9" x14ac:dyDescent="0.25">
      <c r="A817" t="s">
        <v>2311</v>
      </c>
      <c r="B817" s="4">
        <v>32</v>
      </c>
      <c r="C817" s="197" t="s">
        <v>2258</v>
      </c>
      <c r="D817" s="197">
        <v>250</v>
      </c>
      <c r="E817" s="6">
        <v>59.12</v>
      </c>
      <c r="F817" s="6">
        <f t="shared" si="26"/>
        <v>-59.12</v>
      </c>
      <c r="G817" t="s">
        <v>2312</v>
      </c>
      <c r="I817" t="str">
        <f t="shared" si="27"/>
        <v/>
      </c>
    </row>
    <row r="818" spans="1:9" x14ac:dyDescent="0.25">
      <c r="A818" t="s">
        <v>2314</v>
      </c>
      <c r="B818" s="4">
        <v>32</v>
      </c>
      <c r="C818" s="197" t="s">
        <v>2258</v>
      </c>
      <c r="D818" s="197">
        <v>251</v>
      </c>
      <c r="E818" s="6">
        <v>13.33</v>
      </c>
      <c r="F818" s="6">
        <f t="shared" si="26"/>
        <v>-13.33</v>
      </c>
      <c r="G818" t="s">
        <v>2315</v>
      </c>
      <c r="I818" t="str">
        <f t="shared" si="27"/>
        <v/>
      </c>
    </row>
    <row r="819" spans="1:9" x14ac:dyDescent="0.25">
      <c r="A819" t="s">
        <v>2317</v>
      </c>
      <c r="B819" s="4">
        <v>32</v>
      </c>
      <c r="C819" s="197" t="s">
        <v>2258</v>
      </c>
      <c r="D819" s="197">
        <v>252</v>
      </c>
      <c r="E819" s="6">
        <v>0</v>
      </c>
      <c r="F819" s="6">
        <f t="shared" si="26"/>
        <v>0</v>
      </c>
      <c r="G819" t="s">
        <v>2318</v>
      </c>
      <c r="I819" t="str">
        <f t="shared" si="27"/>
        <v/>
      </c>
    </row>
    <row r="820" spans="1:9" hidden="1" x14ac:dyDescent="0.25">
      <c r="A820" t="s">
        <v>2014</v>
      </c>
      <c r="B820" s="4">
        <v>32</v>
      </c>
      <c r="C820" s="197" t="s">
        <v>1912</v>
      </c>
      <c r="D820" s="197">
        <v>644</v>
      </c>
      <c r="E820" s="6">
        <v>27333.19</v>
      </c>
      <c r="F820" s="6">
        <f t="shared" si="26"/>
        <v>-27333.19</v>
      </c>
      <c r="G820" t="s">
        <v>2015</v>
      </c>
      <c r="I820" t="str">
        <f t="shared" si="27"/>
        <v/>
      </c>
    </row>
    <row r="821" spans="1:9" x14ac:dyDescent="0.25">
      <c r="A821" t="s">
        <v>2320</v>
      </c>
      <c r="B821" s="4">
        <v>32</v>
      </c>
      <c r="C821" s="197" t="s">
        <v>2258</v>
      </c>
      <c r="D821" s="197">
        <v>253</v>
      </c>
      <c r="E821" s="6">
        <v>19.78</v>
      </c>
      <c r="F821" s="6">
        <f t="shared" si="26"/>
        <v>-19.78</v>
      </c>
      <c r="G821" t="s">
        <v>2321</v>
      </c>
      <c r="I821" t="str">
        <f t="shared" si="27"/>
        <v/>
      </c>
    </row>
    <row r="822" spans="1:9" hidden="1" x14ac:dyDescent="0.25">
      <c r="A822" t="s">
        <v>1580</v>
      </c>
      <c r="B822" s="4">
        <v>32</v>
      </c>
      <c r="C822" s="197" t="s">
        <v>1561</v>
      </c>
      <c r="D822" s="197">
        <v>770</v>
      </c>
      <c r="E822" s="6">
        <v>13368.84</v>
      </c>
      <c r="F822" s="6">
        <f t="shared" si="26"/>
        <v>-13368.84</v>
      </c>
      <c r="G822" t="s">
        <v>1581</v>
      </c>
      <c r="I822" t="str">
        <f t="shared" si="27"/>
        <v/>
      </c>
    </row>
    <row r="823" spans="1:9" hidden="1" x14ac:dyDescent="0.25">
      <c r="A823" t="s">
        <v>883</v>
      </c>
      <c r="B823" s="4">
        <v>31</v>
      </c>
      <c r="C823" s="197">
        <v>48</v>
      </c>
      <c r="D823" s="197">
        <v>74</v>
      </c>
      <c r="E823" s="6">
        <v>27194.16</v>
      </c>
      <c r="F823" s="6">
        <f t="shared" si="26"/>
        <v>-27194.16</v>
      </c>
      <c r="G823" t="s">
        <v>884</v>
      </c>
      <c r="I823" t="str">
        <f t="shared" si="27"/>
        <v>31-048-074</v>
      </c>
    </row>
    <row r="824" spans="1:9" x14ac:dyDescent="0.25">
      <c r="A824" t="s">
        <v>2323</v>
      </c>
      <c r="B824" s="4">
        <v>32</v>
      </c>
      <c r="C824" s="197" t="s">
        <v>2258</v>
      </c>
      <c r="D824" s="197">
        <v>254</v>
      </c>
      <c r="E824" s="6">
        <v>29.67</v>
      </c>
      <c r="F824" s="6">
        <f t="shared" si="26"/>
        <v>-29.67</v>
      </c>
      <c r="G824" t="s">
        <v>2324</v>
      </c>
      <c r="I824" t="str">
        <f t="shared" si="27"/>
        <v/>
      </c>
    </row>
    <row r="825" spans="1:9" hidden="1" x14ac:dyDescent="0.25">
      <c r="A825" t="s">
        <v>9025</v>
      </c>
      <c r="B825" s="4">
        <v>33</v>
      </c>
      <c r="C825" s="197">
        <v>690</v>
      </c>
      <c r="D825" s="197">
        <v>60</v>
      </c>
      <c r="E825" s="6">
        <v>26919.96</v>
      </c>
      <c r="F825" s="6">
        <f t="shared" si="26"/>
        <v>-26919.96</v>
      </c>
      <c r="G825" t="s">
        <v>8971</v>
      </c>
      <c r="H825" t="s">
        <v>7662</v>
      </c>
      <c r="I825" t="str">
        <f t="shared" si="27"/>
        <v/>
      </c>
    </row>
    <row r="826" spans="1:9" hidden="1" x14ac:dyDescent="0.25">
      <c r="A826" t="s">
        <v>2044</v>
      </c>
      <c r="B826" s="4">
        <v>32</v>
      </c>
      <c r="C826" s="197" t="s">
        <v>1912</v>
      </c>
      <c r="D826" s="197">
        <v>654</v>
      </c>
      <c r="E826" s="6">
        <v>26853.42</v>
      </c>
      <c r="F826" s="6">
        <f t="shared" si="26"/>
        <v>-26853.42</v>
      </c>
      <c r="G826" t="s">
        <v>2045</v>
      </c>
      <c r="I826" t="str">
        <f t="shared" si="27"/>
        <v/>
      </c>
    </row>
    <row r="827" spans="1:9" hidden="1" x14ac:dyDescent="0.25">
      <c r="A827" t="s">
        <v>2029</v>
      </c>
      <c r="B827" s="4">
        <v>32</v>
      </c>
      <c r="C827" s="197" t="s">
        <v>1912</v>
      </c>
      <c r="D827" s="197">
        <v>649</v>
      </c>
      <c r="E827" s="6">
        <v>26663.02</v>
      </c>
      <c r="F827" s="6">
        <f t="shared" si="26"/>
        <v>-26663.02</v>
      </c>
      <c r="G827" t="s">
        <v>2030</v>
      </c>
      <c r="I827" t="str">
        <f t="shared" si="27"/>
        <v/>
      </c>
    </row>
    <row r="828" spans="1:9" hidden="1" x14ac:dyDescent="0.25">
      <c r="A828" t="s">
        <v>1969</v>
      </c>
      <c r="B828" s="4">
        <v>32</v>
      </c>
      <c r="C828" s="197" t="s">
        <v>1912</v>
      </c>
      <c r="D828" s="197">
        <v>629</v>
      </c>
      <c r="E828" s="6">
        <v>26129.91</v>
      </c>
      <c r="F828" s="6">
        <f t="shared" si="26"/>
        <v>-26129.91</v>
      </c>
      <c r="G828" t="s">
        <v>1970</v>
      </c>
      <c r="I828" t="str">
        <f t="shared" si="27"/>
        <v/>
      </c>
    </row>
    <row r="829" spans="1:9" hidden="1" x14ac:dyDescent="0.25">
      <c r="A829" t="s">
        <v>767</v>
      </c>
      <c r="B829" s="4">
        <v>31</v>
      </c>
      <c r="C829" s="197">
        <v>48</v>
      </c>
      <c r="D829" s="197">
        <v>3</v>
      </c>
      <c r="E829" s="6">
        <v>26064.720000000001</v>
      </c>
      <c r="F829" s="6">
        <f t="shared" si="26"/>
        <v>-26064.720000000001</v>
      </c>
      <c r="G829" t="s">
        <v>768</v>
      </c>
      <c r="H829" t="s">
        <v>656</v>
      </c>
      <c r="I829" t="str">
        <f t="shared" si="27"/>
        <v>31-048-003</v>
      </c>
    </row>
    <row r="830" spans="1:9" hidden="1" x14ac:dyDescent="0.25">
      <c r="A830" t="s">
        <v>7724</v>
      </c>
      <c r="B830" s="4">
        <v>33</v>
      </c>
      <c r="C830" s="197">
        <v>1</v>
      </c>
      <c r="D830" s="197">
        <v>98</v>
      </c>
      <c r="E830" s="6">
        <v>26053.29</v>
      </c>
      <c r="F830" s="6">
        <f t="shared" si="26"/>
        <v>-26053.29</v>
      </c>
      <c r="G830" t="s">
        <v>11095</v>
      </c>
      <c r="H830" t="s">
        <v>7725</v>
      </c>
      <c r="I830" t="str">
        <f t="shared" si="27"/>
        <v/>
      </c>
    </row>
    <row r="831" spans="1:9" hidden="1" x14ac:dyDescent="0.25">
      <c r="A831" t="s">
        <v>7853</v>
      </c>
      <c r="B831" s="4">
        <v>33</v>
      </c>
      <c r="C831" s="197">
        <v>10</v>
      </c>
      <c r="D831" s="197">
        <v>24</v>
      </c>
      <c r="E831" s="6">
        <v>25966.97</v>
      </c>
      <c r="F831" s="6">
        <f t="shared" si="26"/>
        <v>-25966.97</v>
      </c>
      <c r="G831" t="s">
        <v>7828</v>
      </c>
      <c r="H831" t="s">
        <v>7620</v>
      </c>
      <c r="I831" t="str">
        <f t="shared" si="27"/>
        <v/>
      </c>
    </row>
    <row r="832" spans="1:9" x14ac:dyDescent="0.25">
      <c r="A832" t="s">
        <v>2326</v>
      </c>
      <c r="B832" s="4">
        <v>32</v>
      </c>
      <c r="C832" s="197" t="s">
        <v>2258</v>
      </c>
      <c r="D832" s="197">
        <v>255</v>
      </c>
      <c r="E832" s="6">
        <v>0</v>
      </c>
      <c r="F832" s="6">
        <f t="shared" si="26"/>
        <v>0</v>
      </c>
      <c r="G832" t="s">
        <v>2327</v>
      </c>
      <c r="I832" t="str">
        <f t="shared" si="27"/>
        <v/>
      </c>
    </row>
    <row r="833" spans="1:9" hidden="1" x14ac:dyDescent="0.25">
      <c r="A833" t="s">
        <v>9752</v>
      </c>
      <c r="B833" s="4">
        <v>34</v>
      </c>
      <c r="C833" s="197">
        <v>30</v>
      </c>
      <c r="D833" s="197">
        <v>214</v>
      </c>
      <c r="E833" s="6">
        <v>25489.41</v>
      </c>
      <c r="F833" s="6">
        <f t="shared" si="26"/>
        <v>-25489.41</v>
      </c>
      <c r="G833" t="s">
        <v>9745</v>
      </c>
      <c r="H833" t="s">
        <v>9679</v>
      </c>
      <c r="I833" t="str">
        <f t="shared" si="27"/>
        <v/>
      </c>
    </row>
    <row r="834" spans="1:9" x14ac:dyDescent="0.25">
      <c r="A834" t="s">
        <v>2329</v>
      </c>
      <c r="B834" s="4">
        <v>32</v>
      </c>
      <c r="C834" s="197" t="s">
        <v>2258</v>
      </c>
      <c r="D834" s="197">
        <v>260</v>
      </c>
      <c r="E834" s="6">
        <v>14542.43</v>
      </c>
      <c r="F834" s="6">
        <f t="shared" si="26"/>
        <v>-14542.43</v>
      </c>
      <c r="G834" t="s">
        <v>2330</v>
      </c>
      <c r="I834" t="str">
        <f t="shared" si="27"/>
        <v/>
      </c>
    </row>
    <row r="835" spans="1:9" hidden="1" x14ac:dyDescent="0.25">
      <c r="A835" t="s">
        <v>9754</v>
      </c>
      <c r="B835" s="4">
        <v>34</v>
      </c>
      <c r="C835" s="197">
        <v>30</v>
      </c>
      <c r="D835" s="197">
        <v>216</v>
      </c>
      <c r="E835" s="6">
        <v>24261.85</v>
      </c>
      <c r="F835" s="6">
        <f t="shared" si="26"/>
        <v>-24261.85</v>
      </c>
      <c r="G835" t="s">
        <v>9745</v>
      </c>
      <c r="H835" t="s">
        <v>9682</v>
      </c>
      <c r="I835" t="str">
        <f t="shared" si="27"/>
        <v/>
      </c>
    </row>
    <row r="836" spans="1:9" x14ac:dyDescent="0.25">
      <c r="A836" t="s">
        <v>2332</v>
      </c>
      <c r="B836" s="4">
        <v>32</v>
      </c>
      <c r="C836" s="197" t="s">
        <v>2258</v>
      </c>
      <c r="D836" s="197">
        <v>262</v>
      </c>
      <c r="E836" s="6">
        <v>0</v>
      </c>
      <c r="F836" s="6">
        <f t="shared" si="26"/>
        <v>0</v>
      </c>
      <c r="G836" t="s">
        <v>2333</v>
      </c>
      <c r="I836" t="str">
        <f t="shared" si="27"/>
        <v/>
      </c>
    </row>
    <row r="837" spans="1:9" x14ac:dyDescent="0.25">
      <c r="A837" t="s">
        <v>2335</v>
      </c>
      <c r="B837" s="4">
        <v>32</v>
      </c>
      <c r="C837" s="197" t="s">
        <v>2258</v>
      </c>
      <c r="D837" s="197">
        <v>263</v>
      </c>
      <c r="E837" s="6">
        <v>14555.24</v>
      </c>
      <c r="F837" s="6">
        <f t="shared" si="26"/>
        <v>-14555.24</v>
      </c>
      <c r="G837" t="s">
        <v>2336</v>
      </c>
      <c r="I837" t="str">
        <f t="shared" si="27"/>
        <v/>
      </c>
    </row>
    <row r="838" spans="1:9" x14ac:dyDescent="0.25">
      <c r="A838" t="s">
        <v>2338</v>
      </c>
      <c r="B838" s="4">
        <v>32</v>
      </c>
      <c r="C838" s="197" t="s">
        <v>2258</v>
      </c>
      <c r="D838" s="197">
        <v>264</v>
      </c>
      <c r="E838" s="6">
        <v>1332.17</v>
      </c>
      <c r="F838" s="6">
        <f t="shared" si="26"/>
        <v>-1332.17</v>
      </c>
      <c r="G838" t="s">
        <v>2339</v>
      </c>
      <c r="I838" t="str">
        <f t="shared" si="27"/>
        <v/>
      </c>
    </row>
    <row r="839" spans="1:9" x14ac:dyDescent="0.25">
      <c r="A839" t="s">
        <v>2341</v>
      </c>
      <c r="B839" s="4">
        <v>32</v>
      </c>
      <c r="C839" s="197" t="s">
        <v>2258</v>
      </c>
      <c r="D839" s="197">
        <v>265</v>
      </c>
      <c r="E839" s="6">
        <v>38.04</v>
      </c>
      <c r="F839" s="6">
        <f t="shared" ref="F839:F902" si="28">IF(B839=10,E839,-E839)</f>
        <v>-38.04</v>
      </c>
      <c r="G839" t="s">
        <v>2342</v>
      </c>
      <c r="I839" t="str">
        <f t="shared" ref="I839:I902" si="29">IF(ISNA(MATCH(A839,OldAcctNum,))=TRUE,A839,"")</f>
        <v/>
      </c>
    </row>
    <row r="840" spans="1:9" hidden="1" x14ac:dyDescent="0.25">
      <c r="A840" t="s">
        <v>1425</v>
      </c>
      <c r="B840" s="4">
        <v>31</v>
      </c>
      <c r="C840" s="197">
        <v>951</v>
      </c>
      <c r="D840" s="197">
        <v>0</v>
      </c>
      <c r="E840" s="6">
        <v>23710.34</v>
      </c>
      <c r="F840" s="6">
        <f t="shared" si="28"/>
        <v>-23710.34</v>
      </c>
      <c r="G840" t="s">
        <v>1426</v>
      </c>
      <c r="I840" t="str">
        <f t="shared" si="29"/>
        <v/>
      </c>
    </row>
    <row r="841" spans="1:9" hidden="1" x14ac:dyDescent="0.25">
      <c r="A841" t="s">
        <v>9125</v>
      </c>
      <c r="B841" s="4">
        <v>33</v>
      </c>
      <c r="C841" s="197">
        <v>695</v>
      </c>
      <c r="D841" s="197">
        <v>60</v>
      </c>
      <c r="E841" s="6">
        <v>23528.3</v>
      </c>
      <c r="F841" s="6">
        <f t="shared" si="28"/>
        <v>-23528.3</v>
      </c>
      <c r="G841" t="s">
        <v>9071</v>
      </c>
      <c r="H841" t="s">
        <v>7662</v>
      </c>
      <c r="I841" t="str">
        <f t="shared" si="29"/>
        <v/>
      </c>
    </row>
    <row r="842" spans="1:9" hidden="1" x14ac:dyDescent="0.25">
      <c r="A842" t="s">
        <v>7956</v>
      </c>
      <c r="B842" s="4">
        <v>33</v>
      </c>
      <c r="C842" s="197">
        <v>30</v>
      </c>
      <c r="D842" s="197">
        <v>28</v>
      </c>
      <c r="E842" s="6">
        <v>23483.82</v>
      </c>
      <c r="F842" s="6">
        <f t="shared" si="28"/>
        <v>-23483.82</v>
      </c>
      <c r="G842" t="s">
        <v>11088</v>
      </c>
      <c r="H842" t="s">
        <v>7626</v>
      </c>
      <c r="I842" t="str">
        <f t="shared" si="29"/>
        <v/>
      </c>
    </row>
    <row r="843" spans="1:9" hidden="1" x14ac:dyDescent="0.25">
      <c r="A843" t="s">
        <v>9037</v>
      </c>
      <c r="B843" s="4">
        <v>33</v>
      </c>
      <c r="C843" s="197">
        <v>690</v>
      </c>
      <c r="D843" s="197">
        <v>69</v>
      </c>
      <c r="E843" s="6">
        <v>23163.64</v>
      </c>
      <c r="F843" s="6">
        <f t="shared" si="28"/>
        <v>-23163.64</v>
      </c>
      <c r="G843" t="s">
        <v>8971</v>
      </c>
      <c r="H843" t="s">
        <v>7680</v>
      </c>
      <c r="I843" t="str">
        <f t="shared" si="29"/>
        <v/>
      </c>
    </row>
    <row r="844" spans="1:9" hidden="1" x14ac:dyDescent="0.25">
      <c r="A844" t="s">
        <v>1428</v>
      </c>
      <c r="B844" s="4">
        <v>31</v>
      </c>
      <c r="C844" s="197">
        <v>952</v>
      </c>
      <c r="D844" s="197">
        <v>0</v>
      </c>
      <c r="E844" s="6">
        <v>22912.25</v>
      </c>
      <c r="F844" s="6">
        <f t="shared" si="28"/>
        <v>-22912.25</v>
      </c>
      <c r="G844" t="s">
        <v>1429</v>
      </c>
      <c r="I844" t="str">
        <f t="shared" si="29"/>
        <v/>
      </c>
    </row>
    <row r="845" spans="1:9" hidden="1" x14ac:dyDescent="0.25">
      <c r="A845" t="s">
        <v>7986</v>
      </c>
      <c r="B845" s="4">
        <v>33</v>
      </c>
      <c r="C845" s="197">
        <v>30</v>
      </c>
      <c r="D845" s="197">
        <v>65</v>
      </c>
      <c r="E845" s="6">
        <v>22731.71</v>
      </c>
      <c r="F845" s="6">
        <f t="shared" si="28"/>
        <v>-22731.71</v>
      </c>
      <c r="G845" t="s">
        <v>11088</v>
      </c>
      <c r="H845" t="s">
        <v>7671</v>
      </c>
      <c r="I845" t="str">
        <f t="shared" si="29"/>
        <v/>
      </c>
    </row>
    <row r="846" spans="1:9" hidden="1" x14ac:dyDescent="0.25">
      <c r="A846" t="s">
        <v>1966</v>
      </c>
      <c r="B846" s="4">
        <v>32</v>
      </c>
      <c r="C846" s="197" t="s">
        <v>1912</v>
      </c>
      <c r="D846" s="197">
        <v>628</v>
      </c>
      <c r="E846" s="6">
        <v>22704.86</v>
      </c>
      <c r="F846" s="6">
        <f t="shared" si="28"/>
        <v>-22704.86</v>
      </c>
      <c r="G846" t="s">
        <v>1967</v>
      </c>
      <c r="I846" t="str">
        <f t="shared" si="29"/>
        <v/>
      </c>
    </row>
    <row r="847" spans="1:9" x14ac:dyDescent="0.25">
      <c r="A847" t="s">
        <v>2344</v>
      </c>
      <c r="B847" s="4">
        <v>32</v>
      </c>
      <c r="C847" s="197" t="s">
        <v>2258</v>
      </c>
      <c r="D847" s="197">
        <v>266</v>
      </c>
      <c r="E847" s="6">
        <v>6.76</v>
      </c>
      <c r="F847" s="6">
        <f t="shared" si="28"/>
        <v>-6.76</v>
      </c>
      <c r="G847" t="s">
        <v>2345</v>
      </c>
      <c r="I847" t="str">
        <f t="shared" si="29"/>
        <v/>
      </c>
    </row>
    <row r="848" spans="1:9" hidden="1" x14ac:dyDescent="0.25">
      <c r="A848" t="s">
        <v>8255</v>
      </c>
      <c r="B848" s="4">
        <v>33</v>
      </c>
      <c r="C848" s="197">
        <v>200</v>
      </c>
      <c r="D848" s="197">
        <v>31</v>
      </c>
      <c r="E848" s="6">
        <v>22588.31</v>
      </c>
      <c r="F848" s="6">
        <f t="shared" si="28"/>
        <v>-22588.31</v>
      </c>
      <c r="G848" t="s">
        <v>8224</v>
      </c>
      <c r="H848" t="s">
        <v>7629</v>
      </c>
      <c r="I848" t="str">
        <f t="shared" si="29"/>
        <v/>
      </c>
    </row>
    <row r="849" spans="1:9" x14ac:dyDescent="0.25">
      <c r="A849" t="s">
        <v>2347</v>
      </c>
      <c r="B849" s="4">
        <v>32</v>
      </c>
      <c r="C849" s="197" t="s">
        <v>2258</v>
      </c>
      <c r="D849" s="197">
        <v>268</v>
      </c>
      <c r="E849" s="6">
        <v>2488.64</v>
      </c>
      <c r="F849" s="6">
        <f t="shared" si="28"/>
        <v>-2488.64</v>
      </c>
      <c r="G849" t="s">
        <v>2348</v>
      </c>
      <c r="I849" t="str">
        <f t="shared" si="29"/>
        <v/>
      </c>
    </row>
    <row r="850" spans="1:9" hidden="1" x14ac:dyDescent="0.25">
      <c r="A850" t="s">
        <v>1297</v>
      </c>
      <c r="B850" s="4">
        <v>31</v>
      </c>
      <c r="C850" s="197">
        <v>714</v>
      </c>
      <c r="D850" s="197">
        <v>0</v>
      </c>
      <c r="E850" s="6">
        <v>22386.59</v>
      </c>
      <c r="F850" s="6">
        <f t="shared" si="28"/>
        <v>-22386.59</v>
      </c>
      <c r="G850" t="s">
        <v>1298</v>
      </c>
      <c r="I850" t="str">
        <f t="shared" si="29"/>
        <v/>
      </c>
    </row>
    <row r="851" spans="1:9" hidden="1" x14ac:dyDescent="0.25">
      <c r="A851" t="s">
        <v>9137</v>
      </c>
      <c r="B851" s="4">
        <v>33</v>
      </c>
      <c r="C851" s="197">
        <v>695</v>
      </c>
      <c r="D851" s="197">
        <v>69</v>
      </c>
      <c r="E851" s="6">
        <v>22360.25</v>
      </c>
      <c r="F851" s="6">
        <f t="shared" si="28"/>
        <v>-22360.25</v>
      </c>
      <c r="G851" t="s">
        <v>9071</v>
      </c>
      <c r="H851" t="s">
        <v>7680</v>
      </c>
      <c r="I851" t="str">
        <f t="shared" si="29"/>
        <v/>
      </c>
    </row>
    <row r="852" spans="1:9" hidden="1" x14ac:dyDescent="0.25">
      <c r="A852" t="s">
        <v>1913</v>
      </c>
      <c r="B852" s="4">
        <v>32</v>
      </c>
      <c r="C852" s="197" t="s">
        <v>1912</v>
      </c>
      <c r="D852" s="197">
        <v>602</v>
      </c>
      <c r="E852" s="6">
        <v>22026.240000000002</v>
      </c>
      <c r="F852" s="6">
        <f t="shared" si="28"/>
        <v>-22026.240000000002</v>
      </c>
      <c r="G852" t="s">
        <v>1914</v>
      </c>
      <c r="I852" t="str">
        <f t="shared" si="29"/>
        <v/>
      </c>
    </row>
    <row r="853" spans="1:9" hidden="1" x14ac:dyDescent="0.25">
      <c r="A853" t="s">
        <v>1528</v>
      </c>
      <c r="B853" s="4">
        <v>31</v>
      </c>
      <c r="C853" s="197">
        <v>989</v>
      </c>
      <c r="D853" s="197">
        <v>0</v>
      </c>
      <c r="E853" s="6">
        <v>22019.17</v>
      </c>
      <c r="F853" s="6">
        <f t="shared" si="28"/>
        <v>-22019.17</v>
      </c>
      <c r="G853" t="s">
        <v>1529</v>
      </c>
      <c r="I853" t="str">
        <f t="shared" si="29"/>
        <v/>
      </c>
    </row>
    <row r="854" spans="1:9" hidden="1" x14ac:dyDescent="0.25">
      <c r="A854" t="s">
        <v>812</v>
      </c>
      <c r="B854" s="4">
        <v>31</v>
      </c>
      <c r="C854" s="197">
        <v>48</v>
      </c>
      <c r="D854" s="197">
        <v>18</v>
      </c>
      <c r="E854" s="6">
        <v>21788.76</v>
      </c>
      <c r="F854" s="6">
        <f t="shared" si="28"/>
        <v>-21788.76</v>
      </c>
      <c r="G854" t="s">
        <v>813</v>
      </c>
      <c r="H854" t="s">
        <v>700</v>
      </c>
      <c r="I854" t="str">
        <f t="shared" si="29"/>
        <v>31-048-018</v>
      </c>
    </row>
    <row r="855" spans="1:9" x14ac:dyDescent="0.25">
      <c r="A855" t="s">
        <v>2350</v>
      </c>
      <c r="B855" s="4">
        <v>32</v>
      </c>
      <c r="C855" s="197" t="s">
        <v>2258</v>
      </c>
      <c r="D855" s="197">
        <v>270</v>
      </c>
      <c r="E855" s="6">
        <v>33.57</v>
      </c>
      <c r="F855" s="6">
        <f t="shared" si="28"/>
        <v>-33.57</v>
      </c>
      <c r="G855" t="s">
        <v>2351</v>
      </c>
      <c r="I855" t="str">
        <f t="shared" si="29"/>
        <v/>
      </c>
    </row>
    <row r="856" spans="1:9" hidden="1" x14ac:dyDescent="0.25">
      <c r="A856" t="s">
        <v>7948</v>
      </c>
      <c r="B856" s="4">
        <v>33</v>
      </c>
      <c r="C856" s="197">
        <v>30</v>
      </c>
      <c r="D856" s="197">
        <v>17</v>
      </c>
      <c r="E856" s="6">
        <v>21314.45</v>
      </c>
      <c r="F856" s="6">
        <f t="shared" si="28"/>
        <v>-21314.45</v>
      </c>
      <c r="G856" t="s">
        <v>11088</v>
      </c>
      <c r="H856" t="s">
        <v>7614</v>
      </c>
      <c r="I856" t="str">
        <f t="shared" si="29"/>
        <v/>
      </c>
    </row>
    <row r="857" spans="1:9" hidden="1" x14ac:dyDescent="0.25">
      <c r="A857" t="s">
        <v>1921</v>
      </c>
      <c r="B857" s="4">
        <v>32</v>
      </c>
      <c r="C857" s="197" t="s">
        <v>1912</v>
      </c>
      <c r="D857" s="197">
        <v>606</v>
      </c>
      <c r="E857" s="6">
        <v>21121.5</v>
      </c>
      <c r="F857" s="6">
        <f t="shared" si="28"/>
        <v>-21121.5</v>
      </c>
      <c r="G857" t="s">
        <v>1922</v>
      </c>
      <c r="I857" t="str">
        <f t="shared" si="29"/>
        <v/>
      </c>
    </row>
    <row r="858" spans="1:9" x14ac:dyDescent="0.25">
      <c r="A858" t="s">
        <v>2353</v>
      </c>
      <c r="B858" s="4">
        <v>32</v>
      </c>
      <c r="C858" s="197" t="s">
        <v>2258</v>
      </c>
      <c r="D858" s="197">
        <v>271</v>
      </c>
      <c r="E858" s="6">
        <v>3547.49</v>
      </c>
      <c r="F858" s="6">
        <f t="shared" si="28"/>
        <v>-3547.49</v>
      </c>
      <c r="G858" t="s">
        <v>2354</v>
      </c>
      <c r="I858" t="str">
        <f t="shared" si="29"/>
        <v/>
      </c>
    </row>
    <row r="859" spans="1:9" x14ac:dyDescent="0.25">
      <c r="A859" t="s">
        <v>2356</v>
      </c>
      <c r="B859" s="4">
        <v>32</v>
      </c>
      <c r="C859" s="197" t="s">
        <v>2258</v>
      </c>
      <c r="D859" s="197">
        <v>272</v>
      </c>
      <c r="E859" s="6">
        <v>30.52</v>
      </c>
      <c r="F859" s="6">
        <f t="shared" si="28"/>
        <v>-30.52</v>
      </c>
      <c r="G859" t="s">
        <v>2357</v>
      </c>
      <c r="I859" t="str">
        <f t="shared" si="29"/>
        <v/>
      </c>
    </row>
    <row r="860" spans="1:9" hidden="1" x14ac:dyDescent="0.25">
      <c r="A860" t="s">
        <v>8987</v>
      </c>
      <c r="B860" s="4">
        <v>33</v>
      </c>
      <c r="C860" s="197">
        <v>690</v>
      </c>
      <c r="D860" s="197">
        <v>9</v>
      </c>
      <c r="E860" s="6">
        <v>20658.2</v>
      </c>
      <c r="F860" s="6">
        <f t="shared" si="28"/>
        <v>-20658.2</v>
      </c>
      <c r="G860" t="s">
        <v>8971</v>
      </c>
      <c r="H860" t="s">
        <v>7605</v>
      </c>
      <c r="I860" t="str">
        <f t="shared" si="29"/>
        <v/>
      </c>
    </row>
    <row r="861" spans="1:9" hidden="1" x14ac:dyDescent="0.25">
      <c r="A861" t="s">
        <v>1311</v>
      </c>
      <c r="B861" s="4">
        <v>31</v>
      </c>
      <c r="C861" s="197">
        <v>746</v>
      </c>
      <c r="D861" s="197">
        <v>0</v>
      </c>
      <c r="E861" s="6">
        <v>20605.060000000001</v>
      </c>
      <c r="F861" s="6">
        <f t="shared" si="28"/>
        <v>-20605.060000000001</v>
      </c>
      <c r="G861" t="s">
        <v>1312</v>
      </c>
      <c r="I861" t="str">
        <f t="shared" si="29"/>
        <v/>
      </c>
    </row>
    <row r="862" spans="1:9" x14ac:dyDescent="0.25">
      <c r="A862" t="s">
        <v>2359</v>
      </c>
      <c r="B862" s="4">
        <v>32</v>
      </c>
      <c r="C862" s="197" t="s">
        <v>2258</v>
      </c>
      <c r="D862" s="197">
        <v>273</v>
      </c>
      <c r="E862" s="6">
        <v>87612.34</v>
      </c>
      <c r="F862" s="6">
        <f t="shared" si="28"/>
        <v>-87612.34</v>
      </c>
      <c r="G862" t="s">
        <v>2360</v>
      </c>
      <c r="I862" t="str">
        <f t="shared" si="29"/>
        <v/>
      </c>
    </row>
    <row r="863" spans="1:9" x14ac:dyDescent="0.25">
      <c r="A863" t="s">
        <v>2362</v>
      </c>
      <c r="B863" s="4">
        <v>32</v>
      </c>
      <c r="C863" s="197" t="s">
        <v>2258</v>
      </c>
      <c r="D863" s="197">
        <v>281</v>
      </c>
      <c r="E863" s="6">
        <v>15472.18</v>
      </c>
      <c r="F863" s="6">
        <f t="shared" si="28"/>
        <v>-15472.18</v>
      </c>
      <c r="G863" t="s">
        <v>2363</v>
      </c>
      <c r="I863" t="str">
        <f t="shared" si="29"/>
        <v/>
      </c>
    </row>
    <row r="864" spans="1:9" x14ac:dyDescent="0.25">
      <c r="A864" t="s">
        <v>2365</v>
      </c>
      <c r="B864" s="4">
        <v>32</v>
      </c>
      <c r="C864" s="197" t="s">
        <v>2258</v>
      </c>
      <c r="D864" s="197">
        <v>282</v>
      </c>
      <c r="E864" s="6">
        <v>0</v>
      </c>
      <c r="F864" s="6">
        <f t="shared" si="28"/>
        <v>0</v>
      </c>
      <c r="G864" t="s">
        <v>2366</v>
      </c>
      <c r="I864" t="str">
        <f t="shared" si="29"/>
        <v/>
      </c>
    </row>
    <row r="865" spans="1:9" x14ac:dyDescent="0.25">
      <c r="A865" t="s">
        <v>2368</v>
      </c>
      <c r="B865" s="4">
        <v>32</v>
      </c>
      <c r="C865" s="197" t="s">
        <v>2258</v>
      </c>
      <c r="D865" s="197">
        <v>283</v>
      </c>
      <c r="E865" s="6">
        <v>0.14000000000000001</v>
      </c>
      <c r="F865" s="6">
        <f t="shared" si="28"/>
        <v>-0.14000000000000001</v>
      </c>
      <c r="G865" t="s">
        <v>2369</v>
      </c>
      <c r="I865" t="str">
        <f t="shared" si="29"/>
        <v/>
      </c>
    </row>
    <row r="866" spans="1:9" x14ac:dyDescent="0.25">
      <c r="A866" t="s">
        <v>2371</v>
      </c>
      <c r="B866" s="4">
        <v>32</v>
      </c>
      <c r="C866" s="197" t="s">
        <v>2258</v>
      </c>
      <c r="D866" s="197">
        <v>284</v>
      </c>
      <c r="E866" s="6">
        <v>31.45</v>
      </c>
      <c r="F866" s="6">
        <f t="shared" si="28"/>
        <v>-31.45</v>
      </c>
      <c r="G866" t="s">
        <v>2372</v>
      </c>
      <c r="I866" t="str">
        <f t="shared" si="29"/>
        <v/>
      </c>
    </row>
    <row r="867" spans="1:9" hidden="1" x14ac:dyDescent="0.25">
      <c r="A867" t="s">
        <v>1951</v>
      </c>
      <c r="B867" s="4">
        <v>32</v>
      </c>
      <c r="C867" s="197" t="s">
        <v>1912</v>
      </c>
      <c r="D867" s="197">
        <v>622</v>
      </c>
      <c r="E867" s="6">
        <v>19786.96</v>
      </c>
      <c r="F867" s="6">
        <f t="shared" si="28"/>
        <v>-19786.96</v>
      </c>
      <c r="G867" t="s">
        <v>1952</v>
      </c>
      <c r="I867" t="str">
        <f t="shared" si="29"/>
        <v/>
      </c>
    </row>
    <row r="868" spans="1:9" hidden="1" x14ac:dyDescent="0.25">
      <c r="A868" t="s">
        <v>1586</v>
      </c>
      <c r="B868" s="4">
        <v>32</v>
      </c>
      <c r="C868" s="197" t="s">
        <v>1561</v>
      </c>
      <c r="D868" s="197">
        <v>772</v>
      </c>
      <c r="E868" s="6">
        <v>3074.48</v>
      </c>
      <c r="F868" s="6">
        <f t="shared" si="28"/>
        <v>-3074.48</v>
      </c>
      <c r="G868" t="s">
        <v>1587</v>
      </c>
      <c r="I868" t="str">
        <f t="shared" si="29"/>
        <v/>
      </c>
    </row>
    <row r="869" spans="1:9" x14ac:dyDescent="0.25">
      <c r="A869" t="s">
        <v>2374</v>
      </c>
      <c r="B869" s="4">
        <v>32</v>
      </c>
      <c r="C869" s="197" t="s">
        <v>2258</v>
      </c>
      <c r="D869" s="197">
        <v>287</v>
      </c>
      <c r="E869" s="6">
        <v>1178.02</v>
      </c>
      <c r="F869" s="6">
        <f t="shared" si="28"/>
        <v>-1178.02</v>
      </c>
      <c r="G869" t="s">
        <v>2375</v>
      </c>
      <c r="I869" t="str">
        <f t="shared" si="29"/>
        <v/>
      </c>
    </row>
    <row r="870" spans="1:9" x14ac:dyDescent="0.25">
      <c r="A870" t="s">
        <v>2377</v>
      </c>
      <c r="B870" s="4">
        <v>32</v>
      </c>
      <c r="C870" s="197" t="s">
        <v>2258</v>
      </c>
      <c r="D870" s="197">
        <v>288</v>
      </c>
      <c r="E870" s="6">
        <v>1254.79</v>
      </c>
      <c r="F870" s="6">
        <f t="shared" si="28"/>
        <v>-1254.79</v>
      </c>
      <c r="G870" t="s">
        <v>2378</v>
      </c>
      <c r="I870" t="str">
        <f t="shared" si="29"/>
        <v/>
      </c>
    </row>
    <row r="871" spans="1:9" x14ac:dyDescent="0.25">
      <c r="A871" t="s">
        <v>2380</v>
      </c>
      <c r="B871" s="4">
        <v>32</v>
      </c>
      <c r="C871" s="197" t="s">
        <v>2258</v>
      </c>
      <c r="D871" s="197">
        <v>291</v>
      </c>
      <c r="E871" s="6">
        <v>2794.55</v>
      </c>
      <c r="F871" s="6">
        <f t="shared" si="28"/>
        <v>-2794.55</v>
      </c>
      <c r="G871" t="s">
        <v>2381</v>
      </c>
      <c r="I871" t="str">
        <f t="shared" si="29"/>
        <v/>
      </c>
    </row>
    <row r="872" spans="1:9" x14ac:dyDescent="0.25">
      <c r="A872" t="s">
        <v>2383</v>
      </c>
      <c r="B872" s="4">
        <v>32</v>
      </c>
      <c r="C872" s="197" t="s">
        <v>2258</v>
      </c>
      <c r="D872" s="197">
        <v>292</v>
      </c>
      <c r="E872" s="6">
        <v>50.66</v>
      </c>
      <c r="F872" s="6">
        <f t="shared" si="28"/>
        <v>-50.66</v>
      </c>
      <c r="G872" t="s">
        <v>2384</v>
      </c>
      <c r="I872" t="str">
        <f t="shared" si="29"/>
        <v/>
      </c>
    </row>
    <row r="873" spans="1:9" x14ac:dyDescent="0.25">
      <c r="A873" t="s">
        <v>2386</v>
      </c>
      <c r="B873" s="4">
        <v>32</v>
      </c>
      <c r="C873" s="197" t="s">
        <v>2258</v>
      </c>
      <c r="D873" s="197">
        <v>293</v>
      </c>
      <c r="E873" s="6">
        <v>6.82</v>
      </c>
      <c r="F873" s="6">
        <f t="shared" si="28"/>
        <v>-6.82</v>
      </c>
      <c r="G873" t="s">
        <v>2387</v>
      </c>
      <c r="I873" t="str">
        <f t="shared" si="29"/>
        <v/>
      </c>
    </row>
    <row r="874" spans="1:9" hidden="1" x14ac:dyDescent="0.25">
      <c r="A874" t="s">
        <v>898</v>
      </c>
      <c r="B874" s="4">
        <v>31</v>
      </c>
      <c r="C874" s="197">
        <v>48</v>
      </c>
      <c r="D874" s="197">
        <v>83</v>
      </c>
      <c r="E874" s="6">
        <v>18458.21</v>
      </c>
      <c r="F874" s="6">
        <f t="shared" si="28"/>
        <v>-18458.21</v>
      </c>
      <c r="G874" t="s">
        <v>899</v>
      </c>
      <c r="I874" t="str">
        <f t="shared" si="29"/>
        <v>31-048-083</v>
      </c>
    </row>
    <row r="875" spans="1:9" x14ac:dyDescent="0.25">
      <c r="A875" t="s">
        <v>2389</v>
      </c>
      <c r="B875" s="4">
        <v>32</v>
      </c>
      <c r="C875" s="197" t="s">
        <v>2258</v>
      </c>
      <c r="D875" s="197">
        <v>294</v>
      </c>
      <c r="E875" s="6">
        <v>13.59</v>
      </c>
      <c r="F875" s="6">
        <f t="shared" si="28"/>
        <v>-13.59</v>
      </c>
      <c r="G875" t="s">
        <v>2390</v>
      </c>
      <c r="I875" t="str">
        <f t="shared" si="29"/>
        <v/>
      </c>
    </row>
    <row r="876" spans="1:9" hidden="1" x14ac:dyDescent="0.25">
      <c r="A876" t="s">
        <v>1542</v>
      </c>
      <c r="B876" s="4">
        <v>31</v>
      </c>
      <c r="C876" s="197">
        <v>994</v>
      </c>
      <c r="D876" s="197">
        <v>0</v>
      </c>
      <c r="E876" s="6">
        <v>18125.02</v>
      </c>
      <c r="F876" s="6">
        <f t="shared" si="28"/>
        <v>-18125.02</v>
      </c>
      <c r="G876" t="s">
        <v>1543</v>
      </c>
      <c r="I876" t="str">
        <f t="shared" si="29"/>
        <v/>
      </c>
    </row>
    <row r="877" spans="1:9" hidden="1" x14ac:dyDescent="0.25">
      <c r="A877" t="s">
        <v>8194</v>
      </c>
      <c r="B877" s="4">
        <v>33</v>
      </c>
      <c r="C877" s="197">
        <v>40</v>
      </c>
      <c r="D877" s="197">
        <v>75</v>
      </c>
      <c r="E877" s="6">
        <v>18014.990000000002</v>
      </c>
      <c r="F877" s="6">
        <f t="shared" si="28"/>
        <v>-18014.990000000002</v>
      </c>
      <c r="G877" t="s">
        <v>11089</v>
      </c>
      <c r="H877" t="s">
        <v>7686</v>
      </c>
      <c r="I877" t="str">
        <f t="shared" si="29"/>
        <v/>
      </c>
    </row>
    <row r="878" spans="1:9" x14ac:dyDescent="0.25">
      <c r="A878" t="s">
        <v>2392</v>
      </c>
      <c r="B878" s="4">
        <v>32</v>
      </c>
      <c r="C878" s="197" t="s">
        <v>2258</v>
      </c>
      <c r="D878" s="197">
        <v>295</v>
      </c>
      <c r="E878" s="6">
        <v>0</v>
      </c>
      <c r="F878" s="6">
        <f t="shared" si="28"/>
        <v>0</v>
      </c>
      <c r="G878" t="s">
        <v>2393</v>
      </c>
      <c r="I878" t="str">
        <f t="shared" si="29"/>
        <v/>
      </c>
    </row>
    <row r="879" spans="1:9" hidden="1" x14ac:dyDescent="0.25">
      <c r="A879" t="s">
        <v>992</v>
      </c>
      <c r="B879" s="4">
        <v>31</v>
      </c>
      <c r="C879" s="197">
        <v>223</v>
      </c>
      <c r="D879" s="197">
        <v>0</v>
      </c>
      <c r="E879" s="6">
        <v>17855.54</v>
      </c>
      <c r="F879" s="6">
        <f t="shared" si="28"/>
        <v>-17855.54</v>
      </c>
      <c r="G879" t="s">
        <v>993</v>
      </c>
      <c r="I879" t="str">
        <f t="shared" si="29"/>
        <v/>
      </c>
    </row>
    <row r="880" spans="1:9" x14ac:dyDescent="0.25">
      <c r="A880" t="s">
        <v>2395</v>
      </c>
      <c r="B880" s="4">
        <v>32</v>
      </c>
      <c r="C880" s="197" t="s">
        <v>2258</v>
      </c>
      <c r="D880" s="197">
        <v>296</v>
      </c>
      <c r="E880" s="6">
        <v>31.82</v>
      </c>
      <c r="F880" s="6">
        <f t="shared" si="28"/>
        <v>-31.82</v>
      </c>
      <c r="G880" t="s">
        <v>2396</v>
      </c>
      <c r="I880" t="str">
        <f t="shared" si="29"/>
        <v/>
      </c>
    </row>
    <row r="881" spans="1:9" x14ac:dyDescent="0.25">
      <c r="A881" t="s">
        <v>2398</v>
      </c>
      <c r="B881" s="4">
        <v>32</v>
      </c>
      <c r="C881" s="197" t="s">
        <v>2258</v>
      </c>
      <c r="D881" s="197">
        <v>297</v>
      </c>
      <c r="E881" s="6">
        <v>18773.88</v>
      </c>
      <c r="F881" s="6">
        <f t="shared" si="28"/>
        <v>-18773.88</v>
      </c>
      <c r="G881" t="s">
        <v>2399</v>
      </c>
      <c r="I881" t="str">
        <f t="shared" si="29"/>
        <v/>
      </c>
    </row>
    <row r="882" spans="1:9" x14ac:dyDescent="0.25">
      <c r="A882" t="s">
        <v>2400</v>
      </c>
      <c r="B882" s="4">
        <v>32</v>
      </c>
      <c r="C882" s="197" t="s">
        <v>2258</v>
      </c>
      <c r="D882" s="197">
        <v>298</v>
      </c>
      <c r="E882" s="6">
        <v>468162.46</v>
      </c>
      <c r="F882" s="6">
        <f t="shared" si="28"/>
        <v>-468162.46</v>
      </c>
      <c r="G882" t="s">
        <v>2401</v>
      </c>
      <c r="I882" t="str">
        <f t="shared" si="29"/>
        <v/>
      </c>
    </row>
    <row r="883" spans="1:9" x14ac:dyDescent="0.25">
      <c r="A883" t="s">
        <v>2403</v>
      </c>
      <c r="B883" s="4">
        <v>32</v>
      </c>
      <c r="C883" s="197" t="s">
        <v>2258</v>
      </c>
      <c r="D883" s="197">
        <v>299</v>
      </c>
      <c r="E883" s="6">
        <v>0</v>
      </c>
      <c r="F883" s="6">
        <f t="shared" si="28"/>
        <v>0</v>
      </c>
      <c r="G883" t="s">
        <v>2404</v>
      </c>
      <c r="I883" t="str">
        <f t="shared" si="29"/>
        <v/>
      </c>
    </row>
    <row r="884" spans="1:9" hidden="1" x14ac:dyDescent="0.25">
      <c r="A884" t="s">
        <v>1018</v>
      </c>
      <c r="B884" s="4">
        <v>31</v>
      </c>
      <c r="C884" s="197">
        <v>233</v>
      </c>
      <c r="D884" s="197">
        <v>0</v>
      </c>
      <c r="E884" s="6">
        <v>17258.05</v>
      </c>
      <c r="F884" s="6">
        <f t="shared" si="28"/>
        <v>-17258.05</v>
      </c>
      <c r="G884" t="s">
        <v>1019</v>
      </c>
      <c r="I884" t="str">
        <f t="shared" si="29"/>
        <v/>
      </c>
    </row>
    <row r="885" spans="1:9" hidden="1" x14ac:dyDescent="0.25">
      <c r="A885" t="s">
        <v>909</v>
      </c>
      <c r="B885" s="4">
        <v>31</v>
      </c>
      <c r="C885" s="197">
        <v>48</v>
      </c>
      <c r="D885" s="197">
        <v>87</v>
      </c>
      <c r="E885" s="6">
        <v>16920.37</v>
      </c>
      <c r="F885" s="6">
        <f t="shared" si="28"/>
        <v>-16920.37</v>
      </c>
      <c r="G885" t="s">
        <v>910</v>
      </c>
      <c r="I885" t="str">
        <f t="shared" si="29"/>
        <v>31-048-087</v>
      </c>
    </row>
    <row r="886" spans="1:9" hidden="1" x14ac:dyDescent="0.25">
      <c r="A886" t="s">
        <v>8485</v>
      </c>
      <c r="B886" s="4">
        <v>33</v>
      </c>
      <c r="C886" s="197">
        <v>620</v>
      </c>
      <c r="D886" s="197">
        <v>68</v>
      </c>
      <c r="E886" s="6">
        <v>16804.66</v>
      </c>
      <c r="F886" s="6">
        <f t="shared" si="28"/>
        <v>-16804.66</v>
      </c>
      <c r="G886" t="s">
        <v>8422</v>
      </c>
      <c r="H886" t="s">
        <v>7677</v>
      </c>
      <c r="I886" t="str">
        <f t="shared" si="29"/>
        <v/>
      </c>
    </row>
    <row r="887" spans="1:9" hidden="1" x14ac:dyDescent="0.25">
      <c r="A887" t="s">
        <v>8225</v>
      </c>
      <c r="B887" s="4">
        <v>33</v>
      </c>
      <c r="C887" s="197">
        <v>200</v>
      </c>
      <c r="D887" s="197">
        <v>2</v>
      </c>
      <c r="E887" s="6">
        <v>16746.009999999998</v>
      </c>
      <c r="F887" s="6">
        <f t="shared" si="28"/>
        <v>-16746.009999999998</v>
      </c>
      <c r="G887" t="s">
        <v>8224</v>
      </c>
      <c r="H887" t="s">
        <v>7584</v>
      </c>
      <c r="I887" t="str">
        <f t="shared" si="29"/>
        <v/>
      </c>
    </row>
    <row r="888" spans="1:9" x14ac:dyDescent="0.25">
      <c r="A888" t="s">
        <v>2406</v>
      </c>
      <c r="B888" s="4">
        <v>32</v>
      </c>
      <c r="C888" s="197" t="s">
        <v>2258</v>
      </c>
      <c r="D888" s="197">
        <v>310</v>
      </c>
      <c r="E888" s="6">
        <v>2143.38</v>
      </c>
      <c r="F888" s="6">
        <f t="shared" si="28"/>
        <v>-2143.38</v>
      </c>
      <c r="G888" t="s">
        <v>2407</v>
      </c>
      <c r="I888" t="str">
        <f t="shared" si="29"/>
        <v/>
      </c>
    </row>
    <row r="889" spans="1:9" x14ac:dyDescent="0.25">
      <c r="A889" t="s">
        <v>2409</v>
      </c>
      <c r="B889" s="4">
        <v>32</v>
      </c>
      <c r="C889" s="197" t="s">
        <v>2258</v>
      </c>
      <c r="D889" s="197">
        <v>311</v>
      </c>
      <c r="E889" s="6">
        <v>2453.84</v>
      </c>
      <c r="F889" s="6">
        <f t="shared" si="28"/>
        <v>-2453.84</v>
      </c>
      <c r="G889" t="s">
        <v>2410</v>
      </c>
      <c r="I889" t="str">
        <f t="shared" si="29"/>
        <v/>
      </c>
    </row>
    <row r="890" spans="1:9" hidden="1" x14ac:dyDescent="0.25">
      <c r="A890" t="s">
        <v>1942</v>
      </c>
      <c r="B890" s="4">
        <v>32</v>
      </c>
      <c r="C890" s="197" t="s">
        <v>1912</v>
      </c>
      <c r="D890" s="197">
        <v>615</v>
      </c>
      <c r="E890" s="6">
        <v>16597.29</v>
      </c>
      <c r="F890" s="6">
        <f t="shared" si="28"/>
        <v>-16597.29</v>
      </c>
      <c r="G890" t="s">
        <v>1943</v>
      </c>
      <c r="I890" t="str">
        <f t="shared" si="29"/>
        <v/>
      </c>
    </row>
    <row r="891" spans="1:9" x14ac:dyDescent="0.25">
      <c r="A891" t="s">
        <v>2412</v>
      </c>
      <c r="B891" s="4">
        <v>32</v>
      </c>
      <c r="C891" s="197" t="s">
        <v>2258</v>
      </c>
      <c r="D891" s="197">
        <v>312</v>
      </c>
      <c r="E891" s="6">
        <v>187.66</v>
      </c>
      <c r="F891" s="6">
        <f t="shared" si="28"/>
        <v>-187.66</v>
      </c>
      <c r="G891" t="s">
        <v>2413</v>
      </c>
      <c r="I891" t="str">
        <f t="shared" si="29"/>
        <v/>
      </c>
    </row>
    <row r="892" spans="1:9" x14ac:dyDescent="0.25">
      <c r="A892" t="s">
        <v>2415</v>
      </c>
      <c r="B892" s="4">
        <v>32</v>
      </c>
      <c r="C892" s="197" t="s">
        <v>2258</v>
      </c>
      <c r="D892" s="197">
        <v>313</v>
      </c>
      <c r="E892" s="6">
        <v>28840.83</v>
      </c>
      <c r="F892" s="6">
        <f t="shared" si="28"/>
        <v>-28840.83</v>
      </c>
      <c r="G892" t="s">
        <v>2416</v>
      </c>
      <c r="I892" t="str">
        <f t="shared" si="29"/>
        <v/>
      </c>
    </row>
    <row r="893" spans="1:9" x14ac:dyDescent="0.25">
      <c r="A893" t="s">
        <v>2417</v>
      </c>
      <c r="B893" s="4">
        <v>32</v>
      </c>
      <c r="C893" s="197" t="s">
        <v>2258</v>
      </c>
      <c r="D893" s="197">
        <v>314</v>
      </c>
      <c r="E893" s="6">
        <v>2.1800000000000002</v>
      </c>
      <c r="F893" s="6">
        <f t="shared" si="28"/>
        <v>-2.1800000000000002</v>
      </c>
      <c r="G893" t="s">
        <v>2418</v>
      </c>
      <c r="I893" t="str">
        <f t="shared" si="29"/>
        <v/>
      </c>
    </row>
    <row r="894" spans="1:9" x14ac:dyDescent="0.25">
      <c r="A894" t="s">
        <v>2420</v>
      </c>
      <c r="B894" s="4">
        <v>32</v>
      </c>
      <c r="C894" s="197" t="s">
        <v>2258</v>
      </c>
      <c r="D894" s="197">
        <v>315</v>
      </c>
      <c r="E894" s="6">
        <v>1401.68</v>
      </c>
      <c r="F894" s="6">
        <f t="shared" si="28"/>
        <v>-1401.68</v>
      </c>
      <c r="G894" t="s">
        <v>2421</v>
      </c>
      <c r="I894" t="str">
        <f t="shared" si="29"/>
        <v/>
      </c>
    </row>
    <row r="895" spans="1:9" x14ac:dyDescent="0.25">
      <c r="A895" t="s">
        <v>2423</v>
      </c>
      <c r="B895" s="4">
        <v>32</v>
      </c>
      <c r="C895" s="197" t="s">
        <v>2258</v>
      </c>
      <c r="D895" s="197">
        <v>316</v>
      </c>
      <c r="E895" s="6">
        <v>11605.6</v>
      </c>
      <c r="F895" s="6">
        <f t="shared" si="28"/>
        <v>-11605.6</v>
      </c>
      <c r="G895" t="s">
        <v>2424</v>
      </c>
      <c r="I895" t="str">
        <f t="shared" si="29"/>
        <v/>
      </c>
    </row>
    <row r="896" spans="1:9" hidden="1" x14ac:dyDescent="0.25">
      <c r="A896" t="s">
        <v>8431</v>
      </c>
      <c r="B896" s="4">
        <v>33</v>
      </c>
      <c r="C896" s="197">
        <v>620</v>
      </c>
      <c r="D896" s="197">
        <v>6</v>
      </c>
      <c r="E896" s="6">
        <v>15668.75</v>
      </c>
      <c r="F896" s="6">
        <f t="shared" si="28"/>
        <v>-15668.75</v>
      </c>
      <c r="G896" t="s">
        <v>8422</v>
      </c>
      <c r="H896" t="s">
        <v>7596</v>
      </c>
      <c r="I896" t="str">
        <f t="shared" si="29"/>
        <v/>
      </c>
    </row>
    <row r="897" spans="1:9" hidden="1" x14ac:dyDescent="0.25">
      <c r="A897" t="s">
        <v>2073</v>
      </c>
      <c r="B897" s="4">
        <v>32</v>
      </c>
      <c r="C897" s="197" t="s">
        <v>2058</v>
      </c>
      <c r="D897" s="197">
        <v>714</v>
      </c>
      <c r="E897" s="6">
        <v>15652.6</v>
      </c>
      <c r="F897" s="6">
        <f t="shared" si="28"/>
        <v>-15652.6</v>
      </c>
      <c r="G897" t="s">
        <v>2074</v>
      </c>
      <c r="I897" t="str">
        <f t="shared" si="29"/>
        <v/>
      </c>
    </row>
    <row r="898" spans="1:9" x14ac:dyDescent="0.25">
      <c r="A898" t="s">
        <v>2426</v>
      </c>
      <c r="B898" s="4">
        <v>32</v>
      </c>
      <c r="C898" s="197" t="s">
        <v>2258</v>
      </c>
      <c r="D898" s="197">
        <v>317</v>
      </c>
      <c r="E898" s="6">
        <v>34819.53</v>
      </c>
      <c r="F898" s="6">
        <f t="shared" si="28"/>
        <v>-34819.53</v>
      </c>
      <c r="G898" t="s">
        <v>2427</v>
      </c>
      <c r="I898" t="str">
        <f t="shared" si="29"/>
        <v/>
      </c>
    </row>
    <row r="899" spans="1:9" hidden="1" x14ac:dyDescent="0.25">
      <c r="A899" t="s">
        <v>748</v>
      </c>
      <c r="B899" s="4">
        <v>31</v>
      </c>
      <c r="C899" s="197">
        <v>47</v>
      </c>
      <c r="D899" s="197">
        <v>92</v>
      </c>
      <c r="E899" s="6">
        <v>15392.28</v>
      </c>
      <c r="F899" s="6">
        <f t="shared" si="28"/>
        <v>-15392.28</v>
      </c>
      <c r="G899" t="s">
        <v>749</v>
      </c>
      <c r="I899" t="str">
        <f t="shared" si="29"/>
        <v>31-047-092</v>
      </c>
    </row>
    <row r="900" spans="1:9" hidden="1" x14ac:dyDescent="0.25">
      <c r="A900" t="s">
        <v>7960</v>
      </c>
      <c r="B900" s="4">
        <v>33</v>
      </c>
      <c r="C900" s="197">
        <v>30</v>
      </c>
      <c r="D900" s="197">
        <v>33</v>
      </c>
      <c r="E900" s="6">
        <v>15127.66</v>
      </c>
      <c r="F900" s="6">
        <f t="shared" si="28"/>
        <v>-15127.66</v>
      </c>
      <c r="G900" t="s">
        <v>11088</v>
      </c>
      <c r="H900" t="s">
        <v>7632</v>
      </c>
      <c r="I900" t="str">
        <f t="shared" si="29"/>
        <v/>
      </c>
    </row>
    <row r="901" spans="1:9" x14ac:dyDescent="0.25">
      <c r="A901" t="s">
        <v>2429</v>
      </c>
      <c r="B901" s="4">
        <v>32</v>
      </c>
      <c r="C901" s="197" t="s">
        <v>2258</v>
      </c>
      <c r="D901" s="197">
        <v>318</v>
      </c>
      <c r="E901" s="6">
        <v>39.79</v>
      </c>
      <c r="F901" s="6">
        <f t="shared" si="28"/>
        <v>-39.79</v>
      </c>
      <c r="G901" t="s">
        <v>2430</v>
      </c>
      <c r="I901" t="str">
        <f t="shared" si="29"/>
        <v/>
      </c>
    </row>
    <row r="902" spans="1:9" x14ac:dyDescent="0.25">
      <c r="A902" t="s">
        <v>2432</v>
      </c>
      <c r="B902" s="4">
        <v>32</v>
      </c>
      <c r="C902" s="197" t="s">
        <v>2258</v>
      </c>
      <c r="D902" s="197">
        <v>320</v>
      </c>
      <c r="E902" s="6">
        <v>18.260000000000002</v>
      </c>
      <c r="F902" s="6">
        <f t="shared" si="28"/>
        <v>-18.260000000000002</v>
      </c>
      <c r="G902" t="s">
        <v>2433</v>
      </c>
      <c r="I902" t="str">
        <f t="shared" si="29"/>
        <v/>
      </c>
    </row>
    <row r="903" spans="1:9" hidden="1" x14ac:dyDescent="0.25">
      <c r="A903" t="s">
        <v>9636</v>
      </c>
      <c r="B903" s="4">
        <v>33</v>
      </c>
      <c r="C903" s="197">
        <v>850</v>
      </c>
      <c r="D903" s="197">
        <v>75</v>
      </c>
      <c r="E903" s="6">
        <v>14681.39</v>
      </c>
      <c r="F903" s="6">
        <f t="shared" ref="F903:F966" si="30">IF(B903=10,E903,-E903)</f>
        <v>-14681.39</v>
      </c>
      <c r="G903" t="s">
        <v>9567</v>
      </c>
      <c r="H903" t="s">
        <v>7686</v>
      </c>
      <c r="I903" t="str">
        <f t="shared" ref="I903:I966" si="31">IF(ISNA(MATCH(A903,OldAcctNum,))=TRUE,A903,"")</f>
        <v/>
      </c>
    </row>
    <row r="904" spans="1:9" x14ac:dyDescent="0.25">
      <c r="A904" t="s">
        <v>2435</v>
      </c>
      <c r="B904" s="4">
        <v>32</v>
      </c>
      <c r="C904" s="197" t="s">
        <v>2258</v>
      </c>
      <c r="D904" s="197">
        <v>321</v>
      </c>
      <c r="E904" s="6">
        <v>10207.6</v>
      </c>
      <c r="F904" s="6">
        <f t="shared" si="30"/>
        <v>-10207.6</v>
      </c>
      <c r="G904" t="s">
        <v>2436</v>
      </c>
      <c r="I904" t="str">
        <f t="shared" si="31"/>
        <v/>
      </c>
    </row>
    <row r="905" spans="1:9" x14ac:dyDescent="0.25">
      <c r="A905" t="s">
        <v>2438</v>
      </c>
      <c r="B905" s="4">
        <v>32</v>
      </c>
      <c r="C905" s="197" t="s">
        <v>2258</v>
      </c>
      <c r="D905" s="197">
        <v>322</v>
      </c>
      <c r="E905" s="6">
        <v>0</v>
      </c>
      <c r="F905" s="6">
        <f t="shared" si="30"/>
        <v>0</v>
      </c>
      <c r="G905" t="s">
        <v>2439</v>
      </c>
      <c r="I905" t="str">
        <f t="shared" si="31"/>
        <v/>
      </c>
    </row>
    <row r="906" spans="1:9" x14ac:dyDescent="0.25">
      <c r="A906" t="s">
        <v>2441</v>
      </c>
      <c r="B906" s="4">
        <v>32</v>
      </c>
      <c r="C906" s="197" t="s">
        <v>2258</v>
      </c>
      <c r="D906" s="197">
        <v>323</v>
      </c>
      <c r="E906" s="6">
        <v>6.15</v>
      </c>
      <c r="F906" s="6">
        <f t="shared" si="30"/>
        <v>-6.15</v>
      </c>
      <c r="G906" t="s">
        <v>2442</v>
      </c>
      <c r="I906" t="str">
        <f t="shared" si="31"/>
        <v/>
      </c>
    </row>
    <row r="907" spans="1:9" x14ac:dyDescent="0.25">
      <c r="A907" t="s">
        <v>2444</v>
      </c>
      <c r="B907" s="4">
        <v>32</v>
      </c>
      <c r="C907" s="197" t="s">
        <v>2258</v>
      </c>
      <c r="D907" s="197">
        <v>325</v>
      </c>
      <c r="E907" s="6">
        <v>2157.7600000000002</v>
      </c>
      <c r="F907" s="6">
        <f t="shared" si="30"/>
        <v>-2157.7600000000002</v>
      </c>
      <c r="G907" t="s">
        <v>2445</v>
      </c>
      <c r="I907" t="str">
        <f t="shared" si="31"/>
        <v/>
      </c>
    </row>
    <row r="908" spans="1:9" x14ac:dyDescent="0.25">
      <c r="A908" t="s">
        <v>2447</v>
      </c>
      <c r="B908" s="4">
        <v>32</v>
      </c>
      <c r="C908" s="197" t="s">
        <v>2258</v>
      </c>
      <c r="D908" s="197">
        <v>326</v>
      </c>
      <c r="E908" s="6">
        <v>4048.77</v>
      </c>
      <c r="F908" s="6">
        <f t="shared" si="30"/>
        <v>-4048.77</v>
      </c>
      <c r="G908" t="s">
        <v>2448</v>
      </c>
      <c r="I908" t="str">
        <f t="shared" si="31"/>
        <v/>
      </c>
    </row>
    <row r="909" spans="1:9" x14ac:dyDescent="0.25">
      <c r="A909" t="s">
        <v>2450</v>
      </c>
      <c r="B909" s="4">
        <v>32</v>
      </c>
      <c r="C909" s="197" t="s">
        <v>2258</v>
      </c>
      <c r="D909" s="197">
        <v>327</v>
      </c>
      <c r="E909" s="6">
        <v>4954.88</v>
      </c>
      <c r="F909" s="6">
        <f t="shared" si="30"/>
        <v>-4954.88</v>
      </c>
      <c r="G909" t="s">
        <v>2451</v>
      </c>
      <c r="I909" t="str">
        <f t="shared" si="31"/>
        <v/>
      </c>
    </row>
    <row r="910" spans="1:9" x14ac:dyDescent="0.25">
      <c r="A910" t="s">
        <v>2453</v>
      </c>
      <c r="B910" s="4">
        <v>32</v>
      </c>
      <c r="C910" s="197" t="s">
        <v>2258</v>
      </c>
      <c r="D910" s="197">
        <v>329</v>
      </c>
      <c r="E910" s="6">
        <v>3961.28</v>
      </c>
      <c r="F910" s="6">
        <f t="shared" si="30"/>
        <v>-3961.28</v>
      </c>
      <c r="G910" t="s">
        <v>2454</v>
      </c>
      <c r="I910" t="str">
        <f t="shared" si="31"/>
        <v/>
      </c>
    </row>
    <row r="911" spans="1:9" hidden="1" x14ac:dyDescent="0.25">
      <c r="A911" t="s">
        <v>8979</v>
      </c>
      <c r="B911" s="4">
        <v>33</v>
      </c>
      <c r="C911" s="197">
        <v>690</v>
      </c>
      <c r="D911" s="197">
        <v>5</v>
      </c>
      <c r="E911" s="6">
        <v>13407.56</v>
      </c>
      <c r="F911" s="6">
        <f t="shared" si="30"/>
        <v>-13407.56</v>
      </c>
      <c r="G911" t="s">
        <v>8971</v>
      </c>
      <c r="H911" t="s">
        <v>7593</v>
      </c>
      <c r="I911" t="str">
        <f t="shared" si="31"/>
        <v/>
      </c>
    </row>
    <row r="912" spans="1:9" hidden="1" x14ac:dyDescent="0.25">
      <c r="A912" t="s">
        <v>1589</v>
      </c>
      <c r="B912" s="4">
        <v>32</v>
      </c>
      <c r="C912" s="197" t="s">
        <v>1561</v>
      </c>
      <c r="D912" s="197">
        <v>773</v>
      </c>
      <c r="E912" s="6">
        <v>697.21</v>
      </c>
      <c r="F912" s="6">
        <f t="shared" si="30"/>
        <v>-697.21</v>
      </c>
      <c r="G912" t="s">
        <v>1590</v>
      </c>
      <c r="I912" t="str">
        <f t="shared" si="31"/>
        <v/>
      </c>
    </row>
    <row r="913" spans="1:9" x14ac:dyDescent="0.25">
      <c r="A913" t="s">
        <v>2455</v>
      </c>
      <c r="B913" s="4">
        <v>32</v>
      </c>
      <c r="C913" s="197" t="s">
        <v>2258</v>
      </c>
      <c r="D913" s="197">
        <v>330</v>
      </c>
      <c r="E913" s="6">
        <v>9232.48</v>
      </c>
      <c r="F913" s="6">
        <f t="shared" si="30"/>
        <v>-9232.48</v>
      </c>
      <c r="G913" t="s">
        <v>2456</v>
      </c>
      <c r="I913" t="str">
        <f t="shared" si="31"/>
        <v/>
      </c>
    </row>
    <row r="914" spans="1:9" x14ac:dyDescent="0.25">
      <c r="A914" t="s">
        <v>2458</v>
      </c>
      <c r="B914" s="4">
        <v>32</v>
      </c>
      <c r="C914" s="197" t="s">
        <v>2258</v>
      </c>
      <c r="D914" s="197">
        <v>331</v>
      </c>
      <c r="E914" s="6">
        <v>6266.66</v>
      </c>
      <c r="F914" s="6">
        <f t="shared" si="30"/>
        <v>-6266.66</v>
      </c>
      <c r="G914" t="s">
        <v>2459</v>
      </c>
      <c r="I914" t="str">
        <f t="shared" si="31"/>
        <v/>
      </c>
    </row>
    <row r="915" spans="1:9" x14ac:dyDescent="0.25">
      <c r="A915" t="s">
        <v>2461</v>
      </c>
      <c r="B915" s="4">
        <v>32</v>
      </c>
      <c r="C915" s="197" t="s">
        <v>2258</v>
      </c>
      <c r="D915" s="197">
        <v>333</v>
      </c>
      <c r="E915" s="6">
        <v>23.88</v>
      </c>
      <c r="F915" s="6">
        <f t="shared" si="30"/>
        <v>-23.88</v>
      </c>
      <c r="G915" t="s">
        <v>2462</v>
      </c>
      <c r="I915" t="str">
        <f t="shared" si="31"/>
        <v/>
      </c>
    </row>
    <row r="916" spans="1:9" x14ac:dyDescent="0.25">
      <c r="A916" t="s">
        <v>2464</v>
      </c>
      <c r="B916" s="4">
        <v>32</v>
      </c>
      <c r="C916" s="197" t="s">
        <v>2258</v>
      </c>
      <c r="D916" s="197">
        <v>334</v>
      </c>
      <c r="E916" s="6">
        <v>11.22</v>
      </c>
      <c r="F916" s="6">
        <f t="shared" si="30"/>
        <v>-11.22</v>
      </c>
      <c r="G916" t="s">
        <v>2465</v>
      </c>
      <c r="I916" t="str">
        <f t="shared" si="31"/>
        <v/>
      </c>
    </row>
    <row r="917" spans="1:9" x14ac:dyDescent="0.25">
      <c r="A917" t="s">
        <v>2467</v>
      </c>
      <c r="B917" s="4">
        <v>32</v>
      </c>
      <c r="C917" s="197" t="s">
        <v>2258</v>
      </c>
      <c r="D917" s="197">
        <v>335</v>
      </c>
      <c r="E917" s="6">
        <v>2589.16</v>
      </c>
      <c r="F917" s="6">
        <f t="shared" si="30"/>
        <v>-2589.16</v>
      </c>
      <c r="G917" t="s">
        <v>2468</v>
      </c>
      <c r="I917" t="str">
        <f t="shared" si="31"/>
        <v/>
      </c>
    </row>
    <row r="918" spans="1:9" x14ac:dyDescent="0.25">
      <c r="A918" t="s">
        <v>2470</v>
      </c>
      <c r="B918" s="4">
        <v>32</v>
      </c>
      <c r="C918" s="197" t="s">
        <v>2258</v>
      </c>
      <c r="D918" s="197">
        <v>336</v>
      </c>
      <c r="E918" s="6">
        <v>20.73</v>
      </c>
      <c r="F918" s="6">
        <f t="shared" si="30"/>
        <v>-20.73</v>
      </c>
      <c r="G918" t="s">
        <v>2471</v>
      </c>
      <c r="I918" t="str">
        <f t="shared" si="31"/>
        <v/>
      </c>
    </row>
    <row r="919" spans="1:9" x14ac:dyDescent="0.25">
      <c r="A919" t="s">
        <v>2473</v>
      </c>
      <c r="B919" s="4">
        <v>32</v>
      </c>
      <c r="C919" s="197" t="s">
        <v>2258</v>
      </c>
      <c r="D919" s="197">
        <v>337</v>
      </c>
      <c r="E919" s="6">
        <v>0</v>
      </c>
      <c r="F919" s="6">
        <f t="shared" si="30"/>
        <v>0</v>
      </c>
      <c r="G919" t="s">
        <v>2474</v>
      </c>
      <c r="I919" t="str">
        <f t="shared" si="31"/>
        <v/>
      </c>
    </row>
    <row r="920" spans="1:9" hidden="1" x14ac:dyDescent="0.25">
      <c r="A920" t="s">
        <v>7786</v>
      </c>
      <c r="B920" s="4">
        <v>33</v>
      </c>
      <c r="C920" s="197">
        <v>2</v>
      </c>
      <c r="D920" s="197">
        <v>63</v>
      </c>
      <c r="E920" s="6">
        <v>12798.68</v>
      </c>
      <c r="F920" s="6">
        <f t="shared" si="30"/>
        <v>-12798.68</v>
      </c>
      <c r="G920" t="s">
        <v>7729</v>
      </c>
      <c r="H920" t="s">
        <v>7668</v>
      </c>
      <c r="I920" t="str">
        <f t="shared" si="31"/>
        <v/>
      </c>
    </row>
    <row r="921" spans="1:9" x14ac:dyDescent="0.25">
      <c r="A921" t="s">
        <v>2476</v>
      </c>
      <c r="B921" s="4">
        <v>32</v>
      </c>
      <c r="C921" s="197" t="s">
        <v>2258</v>
      </c>
      <c r="D921" s="197">
        <v>338</v>
      </c>
      <c r="E921" s="6">
        <v>44682.41</v>
      </c>
      <c r="F921" s="6">
        <f t="shared" si="30"/>
        <v>-44682.41</v>
      </c>
      <c r="G921" t="s">
        <v>2477</v>
      </c>
      <c r="I921" t="str">
        <f t="shared" si="31"/>
        <v/>
      </c>
    </row>
    <row r="922" spans="1:9" hidden="1" x14ac:dyDescent="0.25">
      <c r="A922" t="s">
        <v>8291</v>
      </c>
      <c r="B922" s="4">
        <v>33</v>
      </c>
      <c r="C922" s="197">
        <v>200</v>
      </c>
      <c r="D922" s="197">
        <v>71</v>
      </c>
      <c r="E922" s="6">
        <v>12608.72</v>
      </c>
      <c r="F922" s="6">
        <f t="shared" si="30"/>
        <v>-12608.72</v>
      </c>
      <c r="G922" t="s">
        <v>8224</v>
      </c>
      <c r="H922" t="s">
        <v>7683</v>
      </c>
      <c r="I922" t="str">
        <f t="shared" si="31"/>
        <v/>
      </c>
    </row>
    <row r="923" spans="1:9" x14ac:dyDescent="0.25">
      <c r="A923" t="s">
        <v>2479</v>
      </c>
      <c r="B923" s="4">
        <v>32</v>
      </c>
      <c r="C923" s="197" t="s">
        <v>2258</v>
      </c>
      <c r="D923" s="197">
        <v>339</v>
      </c>
      <c r="E923" s="6">
        <v>0</v>
      </c>
      <c r="F923" s="6">
        <f t="shared" si="30"/>
        <v>0</v>
      </c>
      <c r="G923" t="s">
        <v>2480</v>
      </c>
      <c r="I923" t="str">
        <f t="shared" si="31"/>
        <v/>
      </c>
    </row>
    <row r="924" spans="1:9" x14ac:dyDescent="0.25">
      <c r="A924" t="s">
        <v>2482</v>
      </c>
      <c r="B924" s="4">
        <v>32</v>
      </c>
      <c r="C924" s="197" t="s">
        <v>2258</v>
      </c>
      <c r="D924" s="197">
        <v>341</v>
      </c>
      <c r="E924" s="6">
        <v>14.11</v>
      </c>
      <c r="F924" s="6">
        <f t="shared" si="30"/>
        <v>-14.11</v>
      </c>
      <c r="G924" t="s">
        <v>2483</v>
      </c>
      <c r="I924" t="str">
        <f t="shared" si="31"/>
        <v/>
      </c>
    </row>
    <row r="925" spans="1:9" x14ac:dyDescent="0.25">
      <c r="A925" t="s">
        <v>2485</v>
      </c>
      <c r="B925" s="4">
        <v>32</v>
      </c>
      <c r="C925" s="197" t="s">
        <v>2258</v>
      </c>
      <c r="D925" s="197">
        <v>342</v>
      </c>
      <c r="E925" s="6">
        <v>2.04</v>
      </c>
      <c r="F925" s="6">
        <f t="shared" si="30"/>
        <v>-2.04</v>
      </c>
      <c r="G925" t="s">
        <v>2486</v>
      </c>
      <c r="I925" t="str">
        <f t="shared" si="31"/>
        <v/>
      </c>
    </row>
    <row r="926" spans="1:9" x14ac:dyDescent="0.25">
      <c r="A926" t="s">
        <v>2488</v>
      </c>
      <c r="B926" s="4">
        <v>32</v>
      </c>
      <c r="C926" s="197" t="s">
        <v>2258</v>
      </c>
      <c r="D926" s="197">
        <v>343</v>
      </c>
      <c r="E926" s="6">
        <v>1490.88</v>
      </c>
      <c r="F926" s="6">
        <f t="shared" si="30"/>
        <v>-1490.88</v>
      </c>
      <c r="G926" t="s">
        <v>2489</v>
      </c>
      <c r="I926" t="str">
        <f t="shared" si="31"/>
        <v/>
      </c>
    </row>
    <row r="927" spans="1:9" x14ac:dyDescent="0.25">
      <c r="A927" t="s">
        <v>2491</v>
      </c>
      <c r="B927" s="4">
        <v>32</v>
      </c>
      <c r="C927" s="197" t="s">
        <v>2258</v>
      </c>
      <c r="D927" s="197">
        <v>346</v>
      </c>
      <c r="E927" s="6">
        <v>2078.52</v>
      </c>
      <c r="F927" s="6">
        <f t="shared" si="30"/>
        <v>-2078.52</v>
      </c>
      <c r="G927" t="s">
        <v>2492</v>
      </c>
      <c r="I927" t="str">
        <f t="shared" si="31"/>
        <v/>
      </c>
    </row>
    <row r="928" spans="1:9" hidden="1" x14ac:dyDescent="0.25">
      <c r="A928" t="s">
        <v>1303</v>
      </c>
      <c r="B928" s="4">
        <v>31</v>
      </c>
      <c r="C928" s="197">
        <v>716</v>
      </c>
      <c r="D928" s="197">
        <v>0</v>
      </c>
      <c r="E928" s="6">
        <v>12210.39</v>
      </c>
      <c r="F928" s="6">
        <f t="shared" si="30"/>
        <v>-12210.39</v>
      </c>
      <c r="G928" t="s">
        <v>1304</v>
      </c>
      <c r="I928" t="str">
        <f t="shared" si="31"/>
        <v/>
      </c>
    </row>
    <row r="929" spans="1:9" x14ac:dyDescent="0.25">
      <c r="A929" t="s">
        <v>2494</v>
      </c>
      <c r="B929" s="4">
        <v>32</v>
      </c>
      <c r="C929" s="197" t="s">
        <v>2258</v>
      </c>
      <c r="D929" s="197">
        <v>348</v>
      </c>
      <c r="E929" s="6">
        <v>1877.73</v>
      </c>
      <c r="F929" s="6">
        <f t="shared" si="30"/>
        <v>-1877.73</v>
      </c>
      <c r="G929" t="s">
        <v>2495</v>
      </c>
      <c r="I929" t="str">
        <f t="shared" si="31"/>
        <v/>
      </c>
    </row>
    <row r="930" spans="1:9" hidden="1" x14ac:dyDescent="0.25">
      <c r="A930" t="s">
        <v>8204</v>
      </c>
      <c r="B930" s="4">
        <v>33</v>
      </c>
      <c r="C930" s="197">
        <v>40</v>
      </c>
      <c r="D930" s="197">
        <v>86</v>
      </c>
      <c r="E930" s="6">
        <v>12115.99</v>
      </c>
      <c r="F930" s="6">
        <f t="shared" si="30"/>
        <v>-12115.99</v>
      </c>
      <c r="G930" t="s">
        <v>11089</v>
      </c>
      <c r="H930" t="s">
        <v>7701</v>
      </c>
      <c r="I930" t="str">
        <f t="shared" si="31"/>
        <v/>
      </c>
    </row>
    <row r="931" spans="1:9" x14ac:dyDescent="0.25">
      <c r="A931" t="s">
        <v>2497</v>
      </c>
      <c r="B931" s="4">
        <v>32</v>
      </c>
      <c r="C931" s="197" t="s">
        <v>2258</v>
      </c>
      <c r="D931" s="197">
        <v>349</v>
      </c>
      <c r="E931" s="6">
        <v>13316.59</v>
      </c>
      <c r="F931" s="6">
        <f t="shared" si="30"/>
        <v>-13316.59</v>
      </c>
      <c r="G931" t="s">
        <v>2498</v>
      </c>
      <c r="I931" t="str">
        <f t="shared" si="31"/>
        <v/>
      </c>
    </row>
    <row r="932" spans="1:9" hidden="1" x14ac:dyDescent="0.25">
      <c r="A932" t="s">
        <v>9033</v>
      </c>
      <c r="B932" s="4">
        <v>33</v>
      </c>
      <c r="C932" s="197">
        <v>690</v>
      </c>
      <c r="D932" s="197">
        <v>66</v>
      </c>
      <c r="E932" s="6">
        <v>12030.89</v>
      </c>
      <c r="F932" s="6">
        <f t="shared" si="30"/>
        <v>-12030.89</v>
      </c>
      <c r="G932" t="s">
        <v>8971</v>
      </c>
      <c r="H932" t="s">
        <v>7674</v>
      </c>
      <c r="I932" t="str">
        <f t="shared" si="31"/>
        <v/>
      </c>
    </row>
    <row r="933" spans="1:9" hidden="1" x14ac:dyDescent="0.25">
      <c r="A933" t="s">
        <v>2059</v>
      </c>
      <c r="B933" s="4">
        <v>32</v>
      </c>
      <c r="C933" s="197" t="s">
        <v>2058</v>
      </c>
      <c r="D933" s="197">
        <v>701</v>
      </c>
      <c r="E933" s="6">
        <v>12009.42</v>
      </c>
      <c r="F933" s="6">
        <f t="shared" si="30"/>
        <v>-12009.42</v>
      </c>
      <c r="G933" t="s">
        <v>2060</v>
      </c>
      <c r="I933" t="str">
        <f t="shared" si="31"/>
        <v/>
      </c>
    </row>
    <row r="934" spans="1:9" x14ac:dyDescent="0.25">
      <c r="A934" t="s">
        <v>2500</v>
      </c>
      <c r="B934" s="4">
        <v>32</v>
      </c>
      <c r="C934" s="197" t="s">
        <v>2258</v>
      </c>
      <c r="D934" s="197">
        <v>351</v>
      </c>
      <c r="E934" s="6">
        <v>1697.76</v>
      </c>
      <c r="F934" s="6">
        <f t="shared" si="30"/>
        <v>-1697.76</v>
      </c>
      <c r="G934" t="s">
        <v>2501</v>
      </c>
      <c r="I934" t="str">
        <f t="shared" si="31"/>
        <v/>
      </c>
    </row>
    <row r="935" spans="1:9" x14ac:dyDescent="0.25">
      <c r="A935" t="s">
        <v>2503</v>
      </c>
      <c r="B935" s="4">
        <v>32</v>
      </c>
      <c r="C935" s="197" t="s">
        <v>2258</v>
      </c>
      <c r="D935" s="197">
        <v>352</v>
      </c>
      <c r="E935" s="6">
        <v>10755.01</v>
      </c>
      <c r="F935" s="6">
        <f t="shared" si="30"/>
        <v>-10755.01</v>
      </c>
      <c r="G935" t="s">
        <v>2504</v>
      </c>
      <c r="I935" t="str">
        <f t="shared" si="31"/>
        <v/>
      </c>
    </row>
    <row r="936" spans="1:9" hidden="1" x14ac:dyDescent="0.25">
      <c r="A936" t="s">
        <v>2050</v>
      </c>
      <c r="B936" s="4">
        <v>32</v>
      </c>
      <c r="C936" s="197" t="s">
        <v>1912</v>
      </c>
      <c r="D936" s="197">
        <v>656</v>
      </c>
      <c r="E936" s="6">
        <v>11903.29</v>
      </c>
      <c r="F936" s="6">
        <f t="shared" si="30"/>
        <v>-11903.29</v>
      </c>
      <c r="G936" t="s">
        <v>2051</v>
      </c>
      <c r="I936" t="str">
        <f t="shared" si="31"/>
        <v/>
      </c>
    </row>
    <row r="937" spans="1:9" x14ac:dyDescent="0.25">
      <c r="A937" t="s">
        <v>2506</v>
      </c>
      <c r="B937" s="4">
        <v>32</v>
      </c>
      <c r="C937" s="197" t="s">
        <v>2258</v>
      </c>
      <c r="D937" s="197">
        <v>353</v>
      </c>
      <c r="E937" s="6">
        <v>31.65</v>
      </c>
      <c r="F937" s="6">
        <f t="shared" si="30"/>
        <v>-31.65</v>
      </c>
      <c r="G937" t="s">
        <v>2507</v>
      </c>
      <c r="I937" t="str">
        <f t="shared" si="31"/>
        <v/>
      </c>
    </row>
    <row r="938" spans="1:9" hidden="1" x14ac:dyDescent="0.25">
      <c r="A938" t="s">
        <v>8447</v>
      </c>
      <c r="B938" s="4">
        <v>33</v>
      </c>
      <c r="C938" s="197">
        <v>620</v>
      </c>
      <c r="D938" s="197">
        <v>24</v>
      </c>
      <c r="E938" s="6">
        <v>11813.36</v>
      </c>
      <c r="F938" s="6">
        <f t="shared" si="30"/>
        <v>-11813.36</v>
      </c>
      <c r="G938" t="s">
        <v>8422</v>
      </c>
      <c r="H938" t="s">
        <v>7620</v>
      </c>
      <c r="I938" t="str">
        <f t="shared" si="31"/>
        <v/>
      </c>
    </row>
    <row r="939" spans="1:9" hidden="1" x14ac:dyDescent="0.25">
      <c r="A939" t="s">
        <v>8022</v>
      </c>
      <c r="B939" s="4">
        <v>33</v>
      </c>
      <c r="C939" s="197">
        <v>30</v>
      </c>
      <c r="D939" s="197">
        <v>98</v>
      </c>
      <c r="E939" s="6">
        <v>11692.98</v>
      </c>
      <c r="F939" s="6">
        <f t="shared" si="30"/>
        <v>-11692.98</v>
      </c>
      <c r="G939" t="s">
        <v>11088</v>
      </c>
      <c r="H939" t="s">
        <v>7725</v>
      </c>
      <c r="I939" t="str">
        <f t="shared" si="31"/>
        <v/>
      </c>
    </row>
    <row r="940" spans="1:9" x14ac:dyDescent="0.25">
      <c r="A940" t="s">
        <v>2509</v>
      </c>
      <c r="B940" s="4">
        <v>32</v>
      </c>
      <c r="C940" s="197" t="s">
        <v>2258</v>
      </c>
      <c r="D940" s="197">
        <v>354</v>
      </c>
      <c r="E940" s="6">
        <v>14595.35</v>
      </c>
      <c r="F940" s="6">
        <f t="shared" si="30"/>
        <v>-14595.35</v>
      </c>
      <c r="G940" t="s">
        <v>2510</v>
      </c>
      <c r="I940" t="str">
        <f t="shared" si="31"/>
        <v/>
      </c>
    </row>
    <row r="941" spans="1:9" hidden="1" x14ac:dyDescent="0.25">
      <c r="A941" t="s">
        <v>7954</v>
      </c>
      <c r="B941" s="4">
        <v>33</v>
      </c>
      <c r="C941" s="197">
        <v>30</v>
      </c>
      <c r="D941" s="197">
        <v>25</v>
      </c>
      <c r="E941" s="6">
        <v>11504.16</v>
      </c>
      <c r="F941" s="6">
        <f t="shared" si="30"/>
        <v>-11504.16</v>
      </c>
      <c r="G941" t="s">
        <v>11088</v>
      </c>
      <c r="H941" t="s">
        <v>7623</v>
      </c>
      <c r="I941" t="str">
        <f t="shared" si="31"/>
        <v/>
      </c>
    </row>
    <row r="942" spans="1:9" x14ac:dyDescent="0.25">
      <c r="A942" t="s">
        <v>2512</v>
      </c>
      <c r="B942" s="4">
        <v>32</v>
      </c>
      <c r="C942" s="197" t="s">
        <v>2258</v>
      </c>
      <c r="D942" s="197">
        <v>356</v>
      </c>
      <c r="E942" s="6">
        <v>1981.7</v>
      </c>
      <c r="F942" s="6">
        <f t="shared" si="30"/>
        <v>-1981.7</v>
      </c>
      <c r="G942" t="s">
        <v>2513</v>
      </c>
      <c r="I942" t="str">
        <f t="shared" si="31"/>
        <v/>
      </c>
    </row>
    <row r="943" spans="1:9" hidden="1" x14ac:dyDescent="0.25">
      <c r="A943" t="s">
        <v>1457</v>
      </c>
      <c r="B943" s="4">
        <v>31</v>
      </c>
      <c r="C943" s="197">
        <v>963</v>
      </c>
      <c r="D943" s="197">
        <v>0</v>
      </c>
      <c r="E943" s="6">
        <v>11228.6</v>
      </c>
      <c r="F943" s="6">
        <f t="shared" si="30"/>
        <v>-11228.6</v>
      </c>
      <c r="G943" t="s">
        <v>1458</v>
      </c>
      <c r="I943" t="str">
        <f t="shared" si="31"/>
        <v/>
      </c>
    </row>
    <row r="944" spans="1:9" x14ac:dyDescent="0.25">
      <c r="A944" t="s">
        <v>2514</v>
      </c>
      <c r="B944" s="4">
        <v>32</v>
      </c>
      <c r="C944" s="197" t="s">
        <v>2258</v>
      </c>
      <c r="D944" s="197">
        <v>357</v>
      </c>
      <c r="E944" s="6">
        <v>3264.43</v>
      </c>
      <c r="F944" s="6">
        <f t="shared" si="30"/>
        <v>-3264.43</v>
      </c>
      <c r="G944" t="s">
        <v>2515</v>
      </c>
      <c r="I944" t="str">
        <f t="shared" si="31"/>
        <v/>
      </c>
    </row>
    <row r="945" spans="1:9" hidden="1" x14ac:dyDescent="0.25">
      <c r="A945" t="s">
        <v>2212</v>
      </c>
      <c r="B945" s="4">
        <v>32</v>
      </c>
      <c r="C945" s="197" t="s">
        <v>2202</v>
      </c>
      <c r="D945" s="197">
        <v>91</v>
      </c>
      <c r="E945" s="6">
        <v>11116.74</v>
      </c>
      <c r="F945" s="6">
        <f t="shared" si="30"/>
        <v>-11116.74</v>
      </c>
      <c r="G945" t="s">
        <v>2213</v>
      </c>
      <c r="I945" t="str">
        <f t="shared" si="31"/>
        <v/>
      </c>
    </row>
    <row r="946" spans="1:9" hidden="1" x14ac:dyDescent="0.25">
      <c r="A946" t="s">
        <v>1592</v>
      </c>
      <c r="B946" s="4">
        <v>32</v>
      </c>
      <c r="C946" s="197" t="s">
        <v>1561</v>
      </c>
      <c r="D946" s="197">
        <v>774</v>
      </c>
      <c r="E946" s="6">
        <v>30954.9</v>
      </c>
      <c r="F946" s="6">
        <f t="shared" si="30"/>
        <v>-30954.9</v>
      </c>
      <c r="G946" t="s">
        <v>1593</v>
      </c>
      <c r="I946" t="str">
        <f t="shared" si="31"/>
        <v/>
      </c>
    </row>
    <row r="947" spans="1:9" x14ac:dyDescent="0.25">
      <c r="A947" t="s">
        <v>2516</v>
      </c>
      <c r="B947" s="4">
        <v>32</v>
      </c>
      <c r="C947" s="197" t="s">
        <v>2258</v>
      </c>
      <c r="D947" s="197">
        <v>358</v>
      </c>
      <c r="E947" s="6">
        <v>1342.19</v>
      </c>
      <c r="F947" s="6">
        <f t="shared" si="30"/>
        <v>-1342.19</v>
      </c>
      <c r="G947" t="s">
        <v>2517</v>
      </c>
      <c r="I947" t="str">
        <f t="shared" si="31"/>
        <v/>
      </c>
    </row>
    <row r="948" spans="1:9" hidden="1" x14ac:dyDescent="0.25">
      <c r="A948" t="s">
        <v>7897</v>
      </c>
      <c r="B948" s="4">
        <v>33</v>
      </c>
      <c r="C948" s="197">
        <v>10</v>
      </c>
      <c r="D948" s="197">
        <v>75</v>
      </c>
      <c r="E948" s="6">
        <v>10889.95</v>
      </c>
      <c r="F948" s="6">
        <f t="shared" si="30"/>
        <v>-10889.95</v>
      </c>
      <c r="G948" t="s">
        <v>7828</v>
      </c>
      <c r="H948" t="s">
        <v>7686</v>
      </c>
      <c r="I948" t="str">
        <f t="shared" si="31"/>
        <v/>
      </c>
    </row>
    <row r="949" spans="1:9" x14ac:dyDescent="0.25">
      <c r="A949" t="s">
        <v>2519</v>
      </c>
      <c r="B949" s="4">
        <v>32</v>
      </c>
      <c r="C949" s="197" t="s">
        <v>2258</v>
      </c>
      <c r="D949" s="197">
        <v>359</v>
      </c>
      <c r="E949" s="6">
        <v>1591.09</v>
      </c>
      <c r="F949" s="6">
        <f t="shared" si="30"/>
        <v>-1591.09</v>
      </c>
      <c r="G949" t="s">
        <v>2520</v>
      </c>
      <c r="I949" t="str">
        <f t="shared" si="31"/>
        <v/>
      </c>
    </row>
    <row r="950" spans="1:9" hidden="1" x14ac:dyDescent="0.25">
      <c r="A950" t="s">
        <v>2038</v>
      </c>
      <c r="B950" s="4">
        <v>32</v>
      </c>
      <c r="C950" s="197" t="s">
        <v>1912</v>
      </c>
      <c r="D950" s="197">
        <v>652</v>
      </c>
      <c r="E950" s="6">
        <v>10728.27</v>
      </c>
      <c r="F950" s="6">
        <f t="shared" si="30"/>
        <v>-10728.27</v>
      </c>
      <c r="G950" t="s">
        <v>2039</v>
      </c>
      <c r="I950" t="str">
        <f t="shared" si="31"/>
        <v/>
      </c>
    </row>
    <row r="951" spans="1:9" x14ac:dyDescent="0.25">
      <c r="A951" t="s">
        <v>2522</v>
      </c>
      <c r="B951" s="4">
        <v>32</v>
      </c>
      <c r="C951" s="197" t="s">
        <v>2258</v>
      </c>
      <c r="D951" s="197">
        <v>361</v>
      </c>
      <c r="E951" s="6">
        <v>4447.3900000000003</v>
      </c>
      <c r="F951" s="6">
        <f t="shared" si="30"/>
        <v>-4447.3900000000003</v>
      </c>
      <c r="G951" t="s">
        <v>2523</v>
      </c>
      <c r="I951" t="str">
        <f t="shared" si="31"/>
        <v/>
      </c>
    </row>
    <row r="952" spans="1:9" hidden="1" x14ac:dyDescent="0.25">
      <c r="A952" t="s">
        <v>1927</v>
      </c>
      <c r="B952" s="4">
        <v>32</v>
      </c>
      <c r="C952" s="197" t="s">
        <v>1912</v>
      </c>
      <c r="D952" s="197">
        <v>608</v>
      </c>
      <c r="E952" s="6">
        <v>10691.33</v>
      </c>
      <c r="F952" s="6">
        <f t="shared" si="30"/>
        <v>-10691.33</v>
      </c>
      <c r="G952" t="s">
        <v>1928</v>
      </c>
      <c r="I952" t="str">
        <f t="shared" si="31"/>
        <v/>
      </c>
    </row>
    <row r="953" spans="1:9" hidden="1" x14ac:dyDescent="0.25">
      <c r="A953" t="s">
        <v>1465</v>
      </c>
      <c r="B953" s="4">
        <v>31</v>
      </c>
      <c r="C953" s="197">
        <v>967</v>
      </c>
      <c r="D953" s="197">
        <v>0</v>
      </c>
      <c r="E953" s="6">
        <v>10690.66</v>
      </c>
      <c r="F953" s="6">
        <f t="shared" si="30"/>
        <v>-10690.66</v>
      </c>
      <c r="G953" t="s">
        <v>1466</v>
      </c>
      <c r="I953" t="str">
        <f t="shared" si="31"/>
        <v/>
      </c>
    </row>
    <row r="954" spans="1:9" x14ac:dyDescent="0.25">
      <c r="A954" t="s">
        <v>2525</v>
      </c>
      <c r="B954" s="4">
        <v>32</v>
      </c>
      <c r="C954" s="197" t="s">
        <v>2258</v>
      </c>
      <c r="D954" s="197">
        <v>362</v>
      </c>
      <c r="E954" s="6">
        <v>8948.9699999999993</v>
      </c>
      <c r="F954" s="6">
        <f t="shared" si="30"/>
        <v>-8948.9699999999993</v>
      </c>
      <c r="G954" t="s">
        <v>2526</v>
      </c>
      <c r="I954" t="str">
        <f t="shared" si="31"/>
        <v/>
      </c>
    </row>
    <row r="955" spans="1:9" hidden="1" x14ac:dyDescent="0.25">
      <c r="A955" t="s">
        <v>836</v>
      </c>
      <c r="B955" s="4">
        <v>31</v>
      </c>
      <c r="C955" s="197">
        <v>48</v>
      </c>
      <c r="D955" s="197">
        <v>26</v>
      </c>
      <c r="E955" s="6">
        <v>10676.07</v>
      </c>
      <c r="F955" s="6">
        <f t="shared" si="30"/>
        <v>-10676.07</v>
      </c>
      <c r="G955" t="s">
        <v>837</v>
      </c>
      <c r="H955" t="s">
        <v>732</v>
      </c>
      <c r="I955" t="str">
        <f t="shared" si="31"/>
        <v>31-048-026</v>
      </c>
    </row>
    <row r="956" spans="1:9" x14ac:dyDescent="0.25">
      <c r="A956" t="s">
        <v>2528</v>
      </c>
      <c r="B956" s="4">
        <v>32</v>
      </c>
      <c r="C956" s="197" t="s">
        <v>2258</v>
      </c>
      <c r="D956" s="197">
        <v>363</v>
      </c>
      <c r="E956" s="6">
        <v>6714.7</v>
      </c>
      <c r="F956" s="6">
        <f t="shared" si="30"/>
        <v>-6714.7</v>
      </c>
      <c r="G956" t="s">
        <v>2529</v>
      </c>
      <c r="I956" t="str">
        <f t="shared" si="31"/>
        <v/>
      </c>
    </row>
    <row r="957" spans="1:9" x14ac:dyDescent="0.25">
      <c r="A957" t="s">
        <v>2531</v>
      </c>
      <c r="B957" s="4">
        <v>32</v>
      </c>
      <c r="C957" s="197" t="s">
        <v>2258</v>
      </c>
      <c r="D957" s="197">
        <v>364</v>
      </c>
      <c r="E957" s="6">
        <v>11833.8</v>
      </c>
      <c r="F957" s="6">
        <f t="shared" si="30"/>
        <v>-11833.8</v>
      </c>
      <c r="G957" t="s">
        <v>2532</v>
      </c>
      <c r="I957" t="str">
        <f t="shared" si="31"/>
        <v/>
      </c>
    </row>
    <row r="958" spans="1:9" x14ac:dyDescent="0.25">
      <c r="A958" t="s">
        <v>2534</v>
      </c>
      <c r="B958" s="4">
        <v>32</v>
      </c>
      <c r="C958" s="197" t="s">
        <v>2258</v>
      </c>
      <c r="D958" s="197">
        <v>366</v>
      </c>
      <c r="E958" s="6">
        <v>41531.33</v>
      </c>
      <c r="F958" s="6">
        <f t="shared" si="30"/>
        <v>-41531.33</v>
      </c>
      <c r="G958" t="s">
        <v>2535</v>
      </c>
      <c r="I958" t="str">
        <f t="shared" si="31"/>
        <v/>
      </c>
    </row>
    <row r="959" spans="1:9" x14ac:dyDescent="0.25">
      <c r="A959" t="s">
        <v>2537</v>
      </c>
      <c r="B959" s="4">
        <v>32</v>
      </c>
      <c r="C959" s="197" t="s">
        <v>2258</v>
      </c>
      <c r="D959" s="197">
        <v>367</v>
      </c>
      <c r="E959" s="6">
        <v>328.84</v>
      </c>
      <c r="F959" s="6">
        <f t="shared" si="30"/>
        <v>-328.84</v>
      </c>
      <c r="G959" t="s">
        <v>2538</v>
      </c>
      <c r="I959" t="str">
        <f t="shared" si="31"/>
        <v/>
      </c>
    </row>
    <row r="960" spans="1:9" x14ac:dyDescent="0.25">
      <c r="A960" t="s">
        <v>2540</v>
      </c>
      <c r="B960" s="4">
        <v>32</v>
      </c>
      <c r="C960" s="197" t="s">
        <v>2258</v>
      </c>
      <c r="D960" s="197">
        <v>372</v>
      </c>
      <c r="E960" s="6">
        <v>2944.32</v>
      </c>
      <c r="F960" s="6">
        <f t="shared" si="30"/>
        <v>-2944.32</v>
      </c>
      <c r="G960" t="s">
        <v>2541</v>
      </c>
      <c r="I960" t="str">
        <f t="shared" si="31"/>
        <v/>
      </c>
    </row>
    <row r="961" spans="1:9" x14ac:dyDescent="0.25">
      <c r="A961" t="s">
        <v>2543</v>
      </c>
      <c r="B961" s="4">
        <v>32</v>
      </c>
      <c r="C961" s="197" t="s">
        <v>2258</v>
      </c>
      <c r="D961" s="197">
        <v>373</v>
      </c>
      <c r="E961" s="6">
        <v>6.18</v>
      </c>
      <c r="F961" s="6">
        <f t="shared" si="30"/>
        <v>-6.18</v>
      </c>
      <c r="G961" t="s">
        <v>2544</v>
      </c>
      <c r="I961" t="str">
        <f t="shared" si="31"/>
        <v/>
      </c>
    </row>
    <row r="962" spans="1:9" x14ac:dyDescent="0.25">
      <c r="A962" t="s">
        <v>2546</v>
      </c>
      <c r="B962" s="4">
        <v>32</v>
      </c>
      <c r="C962" s="197" t="s">
        <v>2258</v>
      </c>
      <c r="D962" s="197">
        <v>374</v>
      </c>
      <c r="E962" s="6">
        <v>8512.07</v>
      </c>
      <c r="F962" s="6">
        <f t="shared" si="30"/>
        <v>-8512.07</v>
      </c>
      <c r="G962" t="s">
        <v>2547</v>
      </c>
      <c r="I962" t="str">
        <f t="shared" si="31"/>
        <v/>
      </c>
    </row>
    <row r="963" spans="1:9" x14ac:dyDescent="0.25">
      <c r="A963" t="s">
        <v>2549</v>
      </c>
      <c r="B963" s="4">
        <v>32</v>
      </c>
      <c r="C963" s="197" t="s">
        <v>2258</v>
      </c>
      <c r="D963" s="197">
        <v>375</v>
      </c>
      <c r="E963" s="6">
        <v>7808.12</v>
      </c>
      <c r="F963" s="6">
        <f t="shared" si="30"/>
        <v>-7808.12</v>
      </c>
      <c r="G963" t="s">
        <v>2550</v>
      </c>
      <c r="I963" t="str">
        <f t="shared" si="31"/>
        <v/>
      </c>
    </row>
    <row r="964" spans="1:9" x14ac:dyDescent="0.25">
      <c r="A964" t="s">
        <v>2552</v>
      </c>
      <c r="B964" s="4">
        <v>32</v>
      </c>
      <c r="C964" s="197" t="s">
        <v>2258</v>
      </c>
      <c r="D964" s="197">
        <v>376</v>
      </c>
      <c r="E964" s="6">
        <v>5759.89</v>
      </c>
      <c r="F964" s="6">
        <f t="shared" si="30"/>
        <v>-5759.89</v>
      </c>
      <c r="G964" t="s">
        <v>2553</v>
      </c>
      <c r="I964" t="str">
        <f t="shared" si="31"/>
        <v/>
      </c>
    </row>
    <row r="965" spans="1:9" x14ac:dyDescent="0.25">
      <c r="A965" t="s">
        <v>2555</v>
      </c>
      <c r="B965" s="4">
        <v>32</v>
      </c>
      <c r="C965" s="197" t="s">
        <v>2258</v>
      </c>
      <c r="D965" s="197">
        <v>378</v>
      </c>
      <c r="E965" s="6">
        <v>0</v>
      </c>
      <c r="F965" s="6">
        <f t="shared" si="30"/>
        <v>0</v>
      </c>
      <c r="G965" t="s">
        <v>2556</v>
      </c>
      <c r="I965" t="str">
        <f t="shared" si="31"/>
        <v/>
      </c>
    </row>
    <row r="966" spans="1:9" hidden="1" x14ac:dyDescent="0.25">
      <c r="A966" t="s">
        <v>7976</v>
      </c>
      <c r="B966" s="4">
        <v>33</v>
      </c>
      <c r="C966" s="197">
        <v>30</v>
      </c>
      <c r="D966" s="197">
        <v>49</v>
      </c>
      <c r="E966" s="6">
        <v>10169.68</v>
      </c>
      <c r="F966" s="6">
        <f t="shared" si="30"/>
        <v>-10169.68</v>
      </c>
      <c r="G966" t="s">
        <v>11088</v>
      </c>
      <c r="H966" t="s">
        <v>7656</v>
      </c>
      <c r="I966" t="str">
        <f t="shared" si="31"/>
        <v/>
      </c>
    </row>
    <row r="967" spans="1:9" hidden="1" x14ac:dyDescent="0.25">
      <c r="A967" t="s">
        <v>1936</v>
      </c>
      <c r="B967" s="4">
        <v>32</v>
      </c>
      <c r="C967" s="197" t="s">
        <v>1912</v>
      </c>
      <c r="D967" s="197">
        <v>612</v>
      </c>
      <c r="E967" s="6">
        <v>10115.89</v>
      </c>
      <c r="F967" s="6">
        <f t="shared" ref="F967:F1030" si="32">IF(B967=10,E967,-E967)</f>
        <v>-10115.89</v>
      </c>
      <c r="G967" t="s">
        <v>1937</v>
      </c>
      <c r="I967" t="str">
        <f t="shared" ref="I967:I1030" si="33">IF(ISNA(MATCH(A967,OldAcctNum,))=TRUE,A967,"")</f>
        <v/>
      </c>
    </row>
    <row r="968" spans="1:9" x14ac:dyDescent="0.25">
      <c r="A968" t="s">
        <v>2558</v>
      </c>
      <c r="B968" s="4">
        <v>32</v>
      </c>
      <c r="C968" s="197" t="s">
        <v>2258</v>
      </c>
      <c r="D968" s="197">
        <v>379</v>
      </c>
      <c r="E968" s="6">
        <v>11169.54</v>
      </c>
      <c r="F968" s="6">
        <f t="shared" si="32"/>
        <v>-11169.54</v>
      </c>
      <c r="G968" t="s">
        <v>2559</v>
      </c>
      <c r="I968" t="str">
        <f t="shared" si="33"/>
        <v/>
      </c>
    </row>
    <row r="969" spans="1:9" hidden="1" x14ac:dyDescent="0.25">
      <c r="A969" t="s">
        <v>1598</v>
      </c>
      <c r="B969" s="4">
        <v>32</v>
      </c>
      <c r="C969" s="197" t="s">
        <v>1561</v>
      </c>
      <c r="D969" s="197">
        <v>776</v>
      </c>
      <c r="E969" s="6">
        <v>-0.31</v>
      </c>
      <c r="F969" s="6">
        <f t="shared" si="32"/>
        <v>0.31</v>
      </c>
      <c r="G969" t="s">
        <v>1599</v>
      </c>
      <c r="I969" t="str">
        <f t="shared" si="33"/>
        <v/>
      </c>
    </row>
    <row r="970" spans="1:9" hidden="1" x14ac:dyDescent="0.25">
      <c r="A970" t="s">
        <v>406</v>
      </c>
      <c r="B970" s="4">
        <v>30</v>
      </c>
      <c r="C970" s="197">
        <v>25</v>
      </c>
      <c r="D970" s="197">
        <v>122</v>
      </c>
      <c r="E970" s="6">
        <v>9944.64</v>
      </c>
      <c r="F970" s="6">
        <f t="shared" si="32"/>
        <v>-9944.64</v>
      </c>
      <c r="G970" t="s">
        <v>407</v>
      </c>
      <c r="I970" t="str">
        <f t="shared" si="33"/>
        <v/>
      </c>
    </row>
    <row r="971" spans="1:9" x14ac:dyDescent="0.25">
      <c r="A971" t="s">
        <v>2561</v>
      </c>
      <c r="B971" s="4">
        <v>32</v>
      </c>
      <c r="C971" s="197" t="s">
        <v>2258</v>
      </c>
      <c r="D971" s="197">
        <v>381</v>
      </c>
      <c r="E971" s="6">
        <v>6254</v>
      </c>
      <c r="F971" s="6">
        <f t="shared" si="32"/>
        <v>-6254</v>
      </c>
      <c r="G971" t="s">
        <v>2562</v>
      </c>
      <c r="I971" t="str">
        <f t="shared" si="33"/>
        <v/>
      </c>
    </row>
    <row r="972" spans="1:9" x14ac:dyDescent="0.25">
      <c r="A972" t="s">
        <v>2564</v>
      </c>
      <c r="B972" s="4">
        <v>32</v>
      </c>
      <c r="C972" s="197" t="s">
        <v>2258</v>
      </c>
      <c r="D972" s="197">
        <v>382</v>
      </c>
      <c r="E972" s="6">
        <v>20255.91</v>
      </c>
      <c r="F972" s="6">
        <f t="shared" si="32"/>
        <v>-20255.91</v>
      </c>
      <c r="G972" t="s">
        <v>2565</v>
      </c>
      <c r="I972" t="str">
        <f t="shared" si="33"/>
        <v/>
      </c>
    </row>
    <row r="973" spans="1:9" hidden="1" x14ac:dyDescent="0.25">
      <c r="A973" t="s">
        <v>2250</v>
      </c>
      <c r="B973" s="4">
        <v>32</v>
      </c>
      <c r="C973" s="197" t="s">
        <v>2202</v>
      </c>
      <c r="D973" s="197">
        <v>109</v>
      </c>
      <c r="E973" s="6">
        <v>9694.6299999999992</v>
      </c>
      <c r="F973" s="6">
        <f t="shared" si="32"/>
        <v>-9694.6299999999992</v>
      </c>
      <c r="G973" t="s">
        <v>2251</v>
      </c>
      <c r="I973" t="str">
        <f t="shared" si="33"/>
        <v/>
      </c>
    </row>
    <row r="974" spans="1:9" x14ac:dyDescent="0.25">
      <c r="A974" t="s">
        <v>2567</v>
      </c>
      <c r="B974" s="4">
        <v>32</v>
      </c>
      <c r="C974" s="197" t="s">
        <v>2258</v>
      </c>
      <c r="D974" s="197">
        <v>386</v>
      </c>
      <c r="E974" s="6">
        <v>3598.94</v>
      </c>
      <c r="F974" s="6">
        <f t="shared" si="32"/>
        <v>-3598.94</v>
      </c>
      <c r="G974" t="s">
        <v>2568</v>
      </c>
      <c r="I974" t="str">
        <f t="shared" si="33"/>
        <v/>
      </c>
    </row>
    <row r="975" spans="1:9" x14ac:dyDescent="0.25">
      <c r="A975" t="s">
        <v>2570</v>
      </c>
      <c r="B975" s="4">
        <v>32</v>
      </c>
      <c r="C975" s="197" t="s">
        <v>2258</v>
      </c>
      <c r="D975" s="197">
        <v>387</v>
      </c>
      <c r="E975" s="6">
        <v>19448.73</v>
      </c>
      <c r="F975" s="6">
        <f t="shared" si="32"/>
        <v>-19448.73</v>
      </c>
      <c r="G975" t="s">
        <v>2571</v>
      </c>
      <c r="I975" t="str">
        <f t="shared" si="33"/>
        <v/>
      </c>
    </row>
    <row r="976" spans="1:9" x14ac:dyDescent="0.25">
      <c r="A976" t="s">
        <v>2573</v>
      </c>
      <c r="B976" s="4">
        <v>32</v>
      </c>
      <c r="C976" s="197" t="s">
        <v>2258</v>
      </c>
      <c r="D976" s="197">
        <v>390</v>
      </c>
      <c r="E976" s="6">
        <v>84.04</v>
      </c>
      <c r="F976" s="6">
        <f t="shared" si="32"/>
        <v>-84.04</v>
      </c>
      <c r="G976" t="s">
        <v>2574</v>
      </c>
      <c r="I976" t="str">
        <f t="shared" si="33"/>
        <v/>
      </c>
    </row>
    <row r="977" spans="1:9" x14ac:dyDescent="0.25">
      <c r="A977" t="s">
        <v>2576</v>
      </c>
      <c r="B977" s="4">
        <v>32</v>
      </c>
      <c r="C977" s="197" t="s">
        <v>2258</v>
      </c>
      <c r="D977" s="197">
        <v>391</v>
      </c>
      <c r="E977" s="6">
        <v>19.579999999999998</v>
      </c>
      <c r="F977" s="6">
        <f t="shared" si="32"/>
        <v>-19.579999999999998</v>
      </c>
      <c r="G977" t="s">
        <v>2577</v>
      </c>
      <c r="I977" t="str">
        <f t="shared" si="33"/>
        <v/>
      </c>
    </row>
    <row r="978" spans="1:9" hidden="1" x14ac:dyDescent="0.25">
      <c r="A978" t="s">
        <v>1930</v>
      </c>
      <c r="B978" s="4">
        <v>32</v>
      </c>
      <c r="C978" s="197" t="s">
        <v>1912</v>
      </c>
      <c r="D978" s="197">
        <v>610</v>
      </c>
      <c r="E978" s="6">
        <v>9359.69</v>
      </c>
      <c r="F978" s="6">
        <f t="shared" si="32"/>
        <v>-9359.69</v>
      </c>
      <c r="G978" t="s">
        <v>1931</v>
      </c>
      <c r="I978" t="str">
        <f t="shared" si="33"/>
        <v/>
      </c>
    </row>
    <row r="979" spans="1:9" x14ac:dyDescent="0.25">
      <c r="A979" t="s">
        <v>2579</v>
      </c>
      <c r="B979" s="4">
        <v>32</v>
      </c>
      <c r="C979" s="197" t="s">
        <v>2258</v>
      </c>
      <c r="D979" s="197">
        <v>392</v>
      </c>
      <c r="E979" s="6">
        <v>6980.96</v>
      </c>
      <c r="F979" s="6">
        <f t="shared" si="32"/>
        <v>-6980.96</v>
      </c>
      <c r="G979" t="s">
        <v>2580</v>
      </c>
      <c r="I979" t="str">
        <f t="shared" si="33"/>
        <v/>
      </c>
    </row>
    <row r="980" spans="1:9" x14ac:dyDescent="0.25">
      <c r="A980" t="s">
        <v>2582</v>
      </c>
      <c r="B980" s="4">
        <v>32</v>
      </c>
      <c r="C980" s="197" t="s">
        <v>2258</v>
      </c>
      <c r="D980" s="197">
        <v>393</v>
      </c>
      <c r="E980" s="6">
        <v>20953.47</v>
      </c>
      <c r="F980" s="6">
        <f t="shared" si="32"/>
        <v>-20953.47</v>
      </c>
      <c r="G980" t="s">
        <v>2583</v>
      </c>
      <c r="I980" t="str">
        <f t="shared" si="33"/>
        <v/>
      </c>
    </row>
    <row r="981" spans="1:9" hidden="1" x14ac:dyDescent="0.25">
      <c r="A981" t="s">
        <v>7982</v>
      </c>
      <c r="B981" s="4">
        <v>33</v>
      </c>
      <c r="C981" s="197">
        <v>30</v>
      </c>
      <c r="D981" s="197">
        <v>62</v>
      </c>
      <c r="E981" s="6">
        <v>9141.1</v>
      </c>
      <c r="F981" s="6">
        <f t="shared" si="32"/>
        <v>-9141.1</v>
      </c>
      <c r="G981" t="s">
        <v>11088</v>
      </c>
      <c r="H981" t="s">
        <v>7665</v>
      </c>
      <c r="I981" t="str">
        <f t="shared" si="33"/>
        <v/>
      </c>
    </row>
    <row r="982" spans="1:9" x14ac:dyDescent="0.25">
      <c r="A982" t="s">
        <v>2585</v>
      </c>
      <c r="B982" s="4">
        <v>32</v>
      </c>
      <c r="C982" s="197" t="s">
        <v>2258</v>
      </c>
      <c r="D982" s="197">
        <v>394</v>
      </c>
      <c r="E982" s="6">
        <v>12812.63</v>
      </c>
      <c r="F982" s="6">
        <f t="shared" si="32"/>
        <v>-12812.63</v>
      </c>
      <c r="G982" t="s">
        <v>2586</v>
      </c>
      <c r="I982" t="str">
        <f t="shared" si="33"/>
        <v/>
      </c>
    </row>
    <row r="983" spans="1:9" x14ac:dyDescent="0.25">
      <c r="A983" t="s">
        <v>2588</v>
      </c>
      <c r="B983" s="4">
        <v>32</v>
      </c>
      <c r="C983" s="197" t="s">
        <v>2258</v>
      </c>
      <c r="D983" s="197">
        <v>395</v>
      </c>
      <c r="E983" s="6">
        <v>12256.2</v>
      </c>
      <c r="F983" s="6">
        <f t="shared" si="32"/>
        <v>-12256.2</v>
      </c>
      <c r="G983" t="s">
        <v>2589</v>
      </c>
      <c r="I983" t="str">
        <f t="shared" si="33"/>
        <v/>
      </c>
    </row>
    <row r="984" spans="1:9" x14ac:dyDescent="0.25">
      <c r="A984" t="s">
        <v>2591</v>
      </c>
      <c r="B984" s="4">
        <v>32</v>
      </c>
      <c r="C984" s="197" t="s">
        <v>2258</v>
      </c>
      <c r="D984" s="197">
        <v>396</v>
      </c>
      <c r="E984" s="6">
        <v>2188.4</v>
      </c>
      <c r="F984" s="6">
        <f t="shared" si="32"/>
        <v>-2188.4</v>
      </c>
      <c r="G984" t="s">
        <v>2592</v>
      </c>
      <c r="I984" t="str">
        <f t="shared" si="33"/>
        <v/>
      </c>
    </row>
    <row r="985" spans="1:9" x14ac:dyDescent="0.25">
      <c r="A985" t="s">
        <v>2594</v>
      </c>
      <c r="B985" s="4">
        <v>32</v>
      </c>
      <c r="C985" s="197" t="s">
        <v>2258</v>
      </c>
      <c r="D985" s="197">
        <v>397</v>
      </c>
      <c r="E985" s="6">
        <v>2632.29</v>
      </c>
      <c r="F985" s="6">
        <f t="shared" si="32"/>
        <v>-2632.29</v>
      </c>
      <c r="G985" t="s">
        <v>2595</v>
      </c>
      <c r="I985" t="str">
        <f t="shared" si="33"/>
        <v/>
      </c>
    </row>
    <row r="986" spans="1:9" hidden="1" x14ac:dyDescent="0.25">
      <c r="A986" t="s">
        <v>9662</v>
      </c>
      <c r="B986" s="4">
        <v>33</v>
      </c>
      <c r="C986" s="197">
        <v>850</v>
      </c>
      <c r="D986" s="197">
        <v>98</v>
      </c>
      <c r="E986" s="6">
        <v>8912.2999999999993</v>
      </c>
      <c r="F986" s="6">
        <f t="shared" si="32"/>
        <v>-8912.2999999999993</v>
      </c>
      <c r="G986" t="s">
        <v>9567</v>
      </c>
      <c r="H986" t="s">
        <v>7725</v>
      </c>
      <c r="I986" t="str">
        <f t="shared" si="33"/>
        <v/>
      </c>
    </row>
    <row r="987" spans="1:9" hidden="1" x14ac:dyDescent="0.25">
      <c r="A987" t="s">
        <v>566</v>
      </c>
      <c r="B987" s="4">
        <v>30</v>
      </c>
      <c r="C987" s="197">
        <v>34</v>
      </c>
      <c r="D987" s="197">
        <v>0</v>
      </c>
      <c r="E987" s="6">
        <v>8761.1</v>
      </c>
      <c r="F987" s="6">
        <f t="shared" si="32"/>
        <v>-8761.1</v>
      </c>
      <c r="G987" t="s">
        <v>567</v>
      </c>
      <c r="H987" t="s">
        <v>397</v>
      </c>
      <c r="I987" t="str">
        <f t="shared" si="33"/>
        <v/>
      </c>
    </row>
    <row r="988" spans="1:9" x14ac:dyDescent="0.25">
      <c r="A988" t="s">
        <v>2597</v>
      </c>
      <c r="B988" s="4">
        <v>32</v>
      </c>
      <c r="C988" s="197" t="s">
        <v>2258</v>
      </c>
      <c r="D988" s="197">
        <v>398</v>
      </c>
      <c r="E988" s="6">
        <v>6.76</v>
      </c>
      <c r="F988" s="6">
        <f t="shared" si="32"/>
        <v>-6.76</v>
      </c>
      <c r="G988" t="s">
        <v>2598</v>
      </c>
      <c r="I988" t="str">
        <f t="shared" si="33"/>
        <v/>
      </c>
    </row>
    <row r="989" spans="1:9" hidden="1" x14ac:dyDescent="0.25">
      <c r="A989" t="s">
        <v>1601</v>
      </c>
      <c r="B989" s="4">
        <v>32</v>
      </c>
      <c r="C989" s="197" t="s">
        <v>1561</v>
      </c>
      <c r="D989" s="197">
        <v>777</v>
      </c>
      <c r="E989" s="6">
        <v>186.46</v>
      </c>
      <c r="F989" s="6">
        <f t="shared" si="32"/>
        <v>-186.46</v>
      </c>
      <c r="G989" t="s">
        <v>1602</v>
      </c>
      <c r="I989" t="str">
        <f t="shared" si="33"/>
        <v/>
      </c>
    </row>
    <row r="990" spans="1:9" x14ac:dyDescent="0.25">
      <c r="A990" t="s">
        <v>2600</v>
      </c>
      <c r="B990" s="4">
        <v>32</v>
      </c>
      <c r="C990" s="197" t="s">
        <v>2258</v>
      </c>
      <c r="D990" s="197">
        <v>399</v>
      </c>
      <c r="E990" s="6">
        <v>9.44</v>
      </c>
      <c r="F990" s="6">
        <f t="shared" si="32"/>
        <v>-9.44</v>
      </c>
      <c r="G990" t="s">
        <v>2601</v>
      </c>
      <c r="I990" t="str">
        <f t="shared" si="33"/>
        <v/>
      </c>
    </row>
    <row r="991" spans="1:9" x14ac:dyDescent="0.25">
      <c r="A991" t="s">
        <v>2603</v>
      </c>
      <c r="B991" s="4">
        <v>32</v>
      </c>
      <c r="C991" s="197" t="s">
        <v>2258</v>
      </c>
      <c r="D991" s="197">
        <v>400</v>
      </c>
      <c r="E991" s="6">
        <v>6.15</v>
      </c>
      <c r="F991" s="6">
        <f t="shared" si="32"/>
        <v>-6.15</v>
      </c>
      <c r="G991" t="s">
        <v>2604</v>
      </c>
      <c r="I991" t="str">
        <f t="shared" si="33"/>
        <v/>
      </c>
    </row>
    <row r="992" spans="1:9" hidden="1" x14ac:dyDescent="0.25">
      <c r="A992" t="s">
        <v>7938</v>
      </c>
      <c r="B992" s="4">
        <v>33</v>
      </c>
      <c r="C992" s="197">
        <v>30</v>
      </c>
      <c r="D992" s="197">
        <v>7</v>
      </c>
      <c r="E992" s="6">
        <v>8527.92</v>
      </c>
      <c r="F992" s="6">
        <f t="shared" si="32"/>
        <v>-8527.92</v>
      </c>
      <c r="G992" t="s">
        <v>11088</v>
      </c>
      <c r="H992" t="s">
        <v>7599</v>
      </c>
      <c r="I992" t="str">
        <f t="shared" si="33"/>
        <v/>
      </c>
    </row>
    <row r="993" spans="1:9" x14ac:dyDescent="0.25">
      <c r="A993" t="s">
        <v>2606</v>
      </c>
      <c r="B993" s="4">
        <v>32</v>
      </c>
      <c r="C993" s="197" t="s">
        <v>2258</v>
      </c>
      <c r="D993" s="197">
        <v>401</v>
      </c>
      <c r="E993" s="6">
        <v>13111.2</v>
      </c>
      <c r="F993" s="6">
        <f t="shared" si="32"/>
        <v>-13111.2</v>
      </c>
      <c r="G993" t="s">
        <v>2607</v>
      </c>
      <c r="I993" t="str">
        <f t="shared" si="33"/>
        <v/>
      </c>
    </row>
    <row r="994" spans="1:9" x14ac:dyDescent="0.25">
      <c r="A994" t="s">
        <v>2609</v>
      </c>
      <c r="B994" s="4">
        <v>32</v>
      </c>
      <c r="C994" s="197" t="s">
        <v>2258</v>
      </c>
      <c r="D994" s="197">
        <v>402</v>
      </c>
      <c r="E994" s="6">
        <v>5.46</v>
      </c>
      <c r="F994" s="6">
        <f t="shared" si="32"/>
        <v>-5.46</v>
      </c>
      <c r="G994" t="s">
        <v>2610</v>
      </c>
      <c r="I994" t="str">
        <f t="shared" si="33"/>
        <v/>
      </c>
    </row>
    <row r="995" spans="1:9" x14ac:dyDescent="0.25">
      <c r="A995" t="s">
        <v>2612</v>
      </c>
      <c r="B995" s="4">
        <v>32</v>
      </c>
      <c r="C995" s="197" t="s">
        <v>2258</v>
      </c>
      <c r="D995" s="197">
        <v>403</v>
      </c>
      <c r="E995" s="6">
        <v>9.16</v>
      </c>
      <c r="F995" s="6">
        <f t="shared" si="32"/>
        <v>-9.16</v>
      </c>
      <c r="G995" t="s">
        <v>2613</v>
      </c>
      <c r="I995" t="str">
        <f t="shared" si="33"/>
        <v/>
      </c>
    </row>
    <row r="996" spans="1:9" x14ac:dyDescent="0.25">
      <c r="A996" t="s">
        <v>2615</v>
      </c>
      <c r="B996" s="4">
        <v>32</v>
      </c>
      <c r="C996" s="197" t="s">
        <v>2258</v>
      </c>
      <c r="D996" s="197">
        <v>404</v>
      </c>
      <c r="E996" s="6">
        <v>6260.74</v>
      </c>
      <c r="F996" s="6">
        <f t="shared" si="32"/>
        <v>-6260.74</v>
      </c>
      <c r="G996" t="s">
        <v>2616</v>
      </c>
      <c r="I996" t="str">
        <f t="shared" si="33"/>
        <v/>
      </c>
    </row>
    <row r="997" spans="1:9" x14ac:dyDescent="0.25">
      <c r="A997" t="s">
        <v>2618</v>
      </c>
      <c r="B997" s="4">
        <v>32</v>
      </c>
      <c r="C997" s="197" t="s">
        <v>2258</v>
      </c>
      <c r="D997" s="197">
        <v>406</v>
      </c>
      <c r="E997" s="6">
        <v>7.9</v>
      </c>
      <c r="F997" s="6">
        <f t="shared" si="32"/>
        <v>-7.9</v>
      </c>
      <c r="G997" t="s">
        <v>2619</v>
      </c>
      <c r="I997" t="str">
        <f t="shared" si="33"/>
        <v/>
      </c>
    </row>
    <row r="998" spans="1:9" hidden="1" x14ac:dyDescent="0.25">
      <c r="A998" t="s">
        <v>8913</v>
      </c>
      <c r="B998" s="4">
        <v>33</v>
      </c>
      <c r="C998" s="197">
        <v>685</v>
      </c>
      <c r="D998" s="197">
        <v>44</v>
      </c>
      <c r="E998" s="6">
        <v>8338.77</v>
      </c>
      <c r="F998" s="6">
        <f t="shared" si="32"/>
        <v>-8338.77</v>
      </c>
      <c r="G998" t="s">
        <v>8871</v>
      </c>
      <c r="H998" t="s">
        <v>7644</v>
      </c>
      <c r="I998" t="str">
        <f t="shared" si="33"/>
        <v/>
      </c>
    </row>
    <row r="999" spans="1:9" x14ac:dyDescent="0.25">
      <c r="A999" t="s">
        <v>2621</v>
      </c>
      <c r="B999" s="4">
        <v>32</v>
      </c>
      <c r="C999" s="197" t="s">
        <v>2258</v>
      </c>
      <c r="D999" s="197">
        <v>407</v>
      </c>
      <c r="E999" s="6">
        <v>7.0000000000000007E-2</v>
      </c>
      <c r="F999" s="6">
        <f t="shared" si="32"/>
        <v>-7.0000000000000007E-2</v>
      </c>
      <c r="G999" t="s">
        <v>2622</v>
      </c>
      <c r="I999" t="str">
        <f t="shared" si="33"/>
        <v/>
      </c>
    </row>
    <row r="1000" spans="1:9" hidden="1" x14ac:dyDescent="0.25">
      <c r="A1000" t="s">
        <v>1030</v>
      </c>
      <c r="B1000" s="4">
        <v>31</v>
      </c>
      <c r="C1000" s="197">
        <v>237</v>
      </c>
      <c r="D1000" s="197">
        <v>0</v>
      </c>
      <c r="E1000" s="6">
        <v>8241.09</v>
      </c>
      <c r="F1000" s="6">
        <f t="shared" si="32"/>
        <v>-8241.09</v>
      </c>
      <c r="G1000" t="s">
        <v>1031</v>
      </c>
      <c r="I1000" t="str">
        <f t="shared" si="33"/>
        <v/>
      </c>
    </row>
    <row r="1001" spans="1:9" hidden="1" x14ac:dyDescent="0.25">
      <c r="A1001" t="s">
        <v>2023</v>
      </c>
      <c r="B1001" s="4">
        <v>32</v>
      </c>
      <c r="C1001" s="197" t="s">
        <v>1912</v>
      </c>
      <c r="D1001" s="197">
        <v>647</v>
      </c>
      <c r="E1001" s="6">
        <v>8100.54</v>
      </c>
      <c r="F1001" s="6">
        <f t="shared" si="32"/>
        <v>-8100.54</v>
      </c>
      <c r="G1001" t="s">
        <v>2024</v>
      </c>
      <c r="I1001" t="str">
        <f t="shared" si="33"/>
        <v/>
      </c>
    </row>
    <row r="1002" spans="1:9" x14ac:dyDescent="0.25">
      <c r="A1002" t="s">
        <v>2624</v>
      </c>
      <c r="B1002" s="4">
        <v>32</v>
      </c>
      <c r="C1002" s="197" t="s">
        <v>2258</v>
      </c>
      <c r="D1002" s="197">
        <v>408</v>
      </c>
      <c r="E1002" s="6">
        <v>12.01</v>
      </c>
      <c r="F1002" s="6">
        <f t="shared" si="32"/>
        <v>-12.01</v>
      </c>
      <c r="G1002" t="s">
        <v>2625</v>
      </c>
      <c r="I1002" t="str">
        <f t="shared" si="33"/>
        <v/>
      </c>
    </row>
    <row r="1003" spans="1:9" x14ac:dyDescent="0.25">
      <c r="A1003" t="s">
        <v>2627</v>
      </c>
      <c r="B1003" s="4">
        <v>32</v>
      </c>
      <c r="C1003" s="197" t="s">
        <v>2258</v>
      </c>
      <c r="D1003" s="197">
        <v>409</v>
      </c>
      <c r="E1003" s="6">
        <v>5.44</v>
      </c>
      <c r="F1003" s="6">
        <f t="shared" si="32"/>
        <v>-5.44</v>
      </c>
      <c r="G1003" t="s">
        <v>2628</v>
      </c>
      <c r="I1003" t="str">
        <f t="shared" si="33"/>
        <v/>
      </c>
    </row>
    <row r="1004" spans="1:9" x14ac:dyDescent="0.25">
      <c r="A1004" t="s">
        <v>2630</v>
      </c>
      <c r="B1004" s="4">
        <v>32</v>
      </c>
      <c r="C1004" s="197" t="s">
        <v>2258</v>
      </c>
      <c r="D1004" s="197">
        <v>410</v>
      </c>
      <c r="E1004" s="6">
        <v>4.24</v>
      </c>
      <c r="F1004" s="6">
        <f t="shared" si="32"/>
        <v>-4.24</v>
      </c>
      <c r="G1004" t="s">
        <v>2631</v>
      </c>
      <c r="I1004" t="str">
        <f t="shared" si="33"/>
        <v/>
      </c>
    </row>
    <row r="1005" spans="1:9" x14ac:dyDescent="0.25">
      <c r="A1005" t="s">
        <v>2633</v>
      </c>
      <c r="B1005" s="4">
        <v>32</v>
      </c>
      <c r="C1005" s="197" t="s">
        <v>2258</v>
      </c>
      <c r="D1005" s="197">
        <v>411</v>
      </c>
      <c r="E1005" s="6">
        <v>3.68</v>
      </c>
      <c r="F1005" s="6">
        <f t="shared" si="32"/>
        <v>-3.68</v>
      </c>
      <c r="G1005" t="s">
        <v>2634</v>
      </c>
      <c r="I1005" t="str">
        <f t="shared" si="33"/>
        <v/>
      </c>
    </row>
    <row r="1006" spans="1:9" x14ac:dyDescent="0.25">
      <c r="A1006" t="s">
        <v>2636</v>
      </c>
      <c r="B1006" s="4">
        <v>32</v>
      </c>
      <c r="C1006" s="197" t="s">
        <v>2258</v>
      </c>
      <c r="D1006" s="197">
        <v>412</v>
      </c>
      <c r="E1006" s="6">
        <v>7.97</v>
      </c>
      <c r="F1006" s="6">
        <f t="shared" si="32"/>
        <v>-7.97</v>
      </c>
      <c r="G1006" t="s">
        <v>2637</v>
      </c>
      <c r="I1006" t="str">
        <f t="shared" si="33"/>
        <v/>
      </c>
    </row>
    <row r="1007" spans="1:9" x14ac:dyDescent="0.25">
      <c r="A1007" t="s">
        <v>2639</v>
      </c>
      <c r="B1007" s="4">
        <v>32</v>
      </c>
      <c r="C1007" s="197" t="s">
        <v>2258</v>
      </c>
      <c r="D1007" s="197">
        <v>413</v>
      </c>
      <c r="E1007" s="6">
        <v>2.14</v>
      </c>
      <c r="F1007" s="6">
        <f t="shared" si="32"/>
        <v>-2.14</v>
      </c>
      <c r="G1007" t="s">
        <v>2640</v>
      </c>
      <c r="I1007" t="str">
        <f t="shared" si="33"/>
        <v/>
      </c>
    </row>
    <row r="1008" spans="1:9" hidden="1" x14ac:dyDescent="0.25">
      <c r="A1008" t="s">
        <v>9053</v>
      </c>
      <c r="B1008" s="4">
        <v>33</v>
      </c>
      <c r="C1008" s="197">
        <v>690</v>
      </c>
      <c r="D1008" s="197">
        <v>89</v>
      </c>
      <c r="E1008" s="6">
        <v>7903.4</v>
      </c>
      <c r="F1008" s="6">
        <f t="shared" si="32"/>
        <v>-7903.4</v>
      </c>
      <c r="G1008" t="s">
        <v>8971</v>
      </c>
      <c r="H1008" t="s">
        <v>7704</v>
      </c>
      <c r="I1008" t="str">
        <f t="shared" si="33"/>
        <v/>
      </c>
    </row>
    <row r="1009" spans="1:9" x14ac:dyDescent="0.25">
      <c r="A1009" t="s">
        <v>2642</v>
      </c>
      <c r="B1009" s="4">
        <v>32</v>
      </c>
      <c r="C1009" s="197" t="s">
        <v>2258</v>
      </c>
      <c r="D1009" s="197">
        <v>414</v>
      </c>
      <c r="E1009" s="6">
        <v>15.37</v>
      </c>
      <c r="F1009" s="6">
        <f t="shared" si="32"/>
        <v>-15.37</v>
      </c>
      <c r="G1009" t="s">
        <v>2643</v>
      </c>
      <c r="I1009" t="str">
        <f t="shared" si="33"/>
        <v/>
      </c>
    </row>
    <row r="1010" spans="1:9" x14ac:dyDescent="0.25">
      <c r="A1010" t="s">
        <v>2645</v>
      </c>
      <c r="B1010" s="4">
        <v>32</v>
      </c>
      <c r="C1010" s="197" t="s">
        <v>2258</v>
      </c>
      <c r="D1010" s="197">
        <v>415</v>
      </c>
      <c r="E1010" s="6">
        <v>24.59</v>
      </c>
      <c r="F1010" s="6">
        <f t="shared" si="32"/>
        <v>-24.59</v>
      </c>
      <c r="G1010" t="s">
        <v>2646</v>
      </c>
      <c r="I1010" t="str">
        <f t="shared" si="33"/>
        <v/>
      </c>
    </row>
    <row r="1011" spans="1:9" x14ac:dyDescent="0.25">
      <c r="A1011" t="s">
        <v>2648</v>
      </c>
      <c r="B1011" s="4">
        <v>32</v>
      </c>
      <c r="C1011" s="197" t="s">
        <v>2258</v>
      </c>
      <c r="D1011" s="197">
        <v>416</v>
      </c>
      <c r="E1011" s="6">
        <v>941.79</v>
      </c>
      <c r="F1011" s="6">
        <f t="shared" si="32"/>
        <v>-941.79</v>
      </c>
      <c r="G1011" t="s">
        <v>2649</v>
      </c>
      <c r="I1011" t="str">
        <f t="shared" si="33"/>
        <v/>
      </c>
    </row>
    <row r="1012" spans="1:9" x14ac:dyDescent="0.25">
      <c r="A1012" t="s">
        <v>2651</v>
      </c>
      <c r="B1012" s="4">
        <v>32</v>
      </c>
      <c r="C1012" s="197" t="s">
        <v>2258</v>
      </c>
      <c r="D1012" s="197">
        <v>417</v>
      </c>
      <c r="E1012" s="6">
        <v>539.19000000000005</v>
      </c>
      <c r="F1012" s="6">
        <f t="shared" si="32"/>
        <v>-539.19000000000005</v>
      </c>
      <c r="G1012" t="s">
        <v>2652</v>
      </c>
      <c r="I1012" t="str">
        <f t="shared" si="33"/>
        <v/>
      </c>
    </row>
    <row r="1013" spans="1:9" x14ac:dyDescent="0.25">
      <c r="A1013" t="s">
        <v>2654</v>
      </c>
      <c r="B1013" s="4">
        <v>32</v>
      </c>
      <c r="C1013" s="197" t="s">
        <v>2258</v>
      </c>
      <c r="D1013" s="197">
        <v>418</v>
      </c>
      <c r="E1013" s="6">
        <v>1876.46</v>
      </c>
      <c r="F1013" s="6">
        <f t="shared" si="32"/>
        <v>-1876.46</v>
      </c>
      <c r="G1013" t="s">
        <v>2655</v>
      </c>
      <c r="I1013" t="str">
        <f t="shared" si="33"/>
        <v/>
      </c>
    </row>
    <row r="1014" spans="1:9" x14ac:dyDescent="0.25">
      <c r="A1014" t="s">
        <v>2657</v>
      </c>
      <c r="B1014" s="4">
        <v>32</v>
      </c>
      <c r="C1014" s="197" t="s">
        <v>2258</v>
      </c>
      <c r="D1014" s="197">
        <v>419</v>
      </c>
      <c r="E1014" s="6">
        <v>18244.98</v>
      </c>
      <c r="F1014" s="6">
        <f t="shared" si="32"/>
        <v>-18244.98</v>
      </c>
      <c r="G1014" t="s">
        <v>2658</v>
      </c>
      <c r="I1014" t="str">
        <f t="shared" si="33"/>
        <v/>
      </c>
    </row>
    <row r="1015" spans="1:9" hidden="1" x14ac:dyDescent="0.25">
      <c r="A1015" t="s">
        <v>1140</v>
      </c>
      <c r="B1015" s="4">
        <v>31</v>
      </c>
      <c r="C1015" s="197">
        <v>281</v>
      </c>
      <c r="D1015" s="197">
        <v>0</v>
      </c>
      <c r="E1015" s="6">
        <v>7640.49</v>
      </c>
      <c r="F1015" s="6">
        <f t="shared" si="32"/>
        <v>-7640.49</v>
      </c>
      <c r="G1015" t="s">
        <v>1141</v>
      </c>
      <c r="I1015" t="str">
        <f t="shared" si="33"/>
        <v/>
      </c>
    </row>
    <row r="1016" spans="1:9" x14ac:dyDescent="0.25">
      <c r="A1016" t="s">
        <v>2660</v>
      </c>
      <c r="B1016" s="4">
        <v>32</v>
      </c>
      <c r="C1016" s="197" t="s">
        <v>2258</v>
      </c>
      <c r="D1016" s="197">
        <v>420</v>
      </c>
      <c r="E1016" s="6">
        <v>2340.0300000000002</v>
      </c>
      <c r="F1016" s="6">
        <f t="shared" si="32"/>
        <v>-2340.0300000000002</v>
      </c>
      <c r="G1016" t="s">
        <v>2661</v>
      </c>
      <c r="I1016" t="str">
        <f t="shared" si="33"/>
        <v/>
      </c>
    </row>
    <row r="1017" spans="1:9" hidden="1" x14ac:dyDescent="0.25">
      <c r="A1017" t="s">
        <v>7928</v>
      </c>
      <c r="B1017" s="4">
        <v>33</v>
      </c>
      <c r="C1017" s="197">
        <v>30</v>
      </c>
      <c r="D1017" s="197">
        <v>2</v>
      </c>
      <c r="E1017" s="6">
        <v>7564.3</v>
      </c>
      <c r="F1017" s="6">
        <f t="shared" si="32"/>
        <v>-7564.3</v>
      </c>
      <c r="G1017" t="s">
        <v>11088</v>
      </c>
      <c r="H1017" t="s">
        <v>7584</v>
      </c>
      <c r="I1017" t="str">
        <f t="shared" si="33"/>
        <v/>
      </c>
    </row>
    <row r="1018" spans="1:9" hidden="1" x14ac:dyDescent="0.25">
      <c r="A1018" t="s">
        <v>1924</v>
      </c>
      <c r="B1018" s="4">
        <v>32</v>
      </c>
      <c r="C1018" s="197" t="s">
        <v>1912</v>
      </c>
      <c r="D1018" s="197">
        <v>607</v>
      </c>
      <c r="E1018" s="6">
        <v>7509.68</v>
      </c>
      <c r="F1018" s="6">
        <f t="shared" si="32"/>
        <v>-7509.68</v>
      </c>
      <c r="G1018" t="s">
        <v>1925</v>
      </c>
      <c r="I1018" t="str">
        <f t="shared" si="33"/>
        <v/>
      </c>
    </row>
    <row r="1019" spans="1:9" x14ac:dyDescent="0.25">
      <c r="A1019" t="s">
        <v>2663</v>
      </c>
      <c r="B1019" s="4">
        <v>32</v>
      </c>
      <c r="C1019" s="197" t="s">
        <v>2258</v>
      </c>
      <c r="D1019" s="197">
        <v>421</v>
      </c>
      <c r="E1019" s="6">
        <v>1536.6</v>
      </c>
      <c r="F1019" s="6">
        <f t="shared" si="32"/>
        <v>-1536.6</v>
      </c>
      <c r="G1019" t="s">
        <v>2664</v>
      </c>
      <c r="I1019" t="str">
        <f t="shared" si="33"/>
        <v/>
      </c>
    </row>
    <row r="1020" spans="1:9" x14ac:dyDescent="0.25">
      <c r="A1020" t="s">
        <v>2666</v>
      </c>
      <c r="B1020" s="4">
        <v>32</v>
      </c>
      <c r="C1020" s="197" t="s">
        <v>2258</v>
      </c>
      <c r="D1020" s="197">
        <v>422</v>
      </c>
      <c r="E1020" s="6">
        <v>704.7</v>
      </c>
      <c r="F1020" s="6">
        <f t="shared" si="32"/>
        <v>-704.7</v>
      </c>
      <c r="G1020" t="s">
        <v>2667</v>
      </c>
      <c r="I1020" t="str">
        <f t="shared" si="33"/>
        <v/>
      </c>
    </row>
    <row r="1021" spans="1:9" x14ac:dyDescent="0.25">
      <c r="A1021" t="s">
        <v>2669</v>
      </c>
      <c r="B1021" s="4">
        <v>32</v>
      </c>
      <c r="C1021" s="197" t="s">
        <v>2258</v>
      </c>
      <c r="D1021" s="197">
        <v>423</v>
      </c>
      <c r="E1021" s="6">
        <v>1217.76</v>
      </c>
      <c r="F1021" s="6">
        <f t="shared" si="32"/>
        <v>-1217.76</v>
      </c>
      <c r="G1021" t="s">
        <v>2670</v>
      </c>
      <c r="I1021" t="str">
        <f t="shared" si="33"/>
        <v/>
      </c>
    </row>
    <row r="1022" spans="1:9" x14ac:dyDescent="0.25">
      <c r="A1022" t="s">
        <v>2672</v>
      </c>
      <c r="B1022" s="4">
        <v>32</v>
      </c>
      <c r="C1022" s="197" t="s">
        <v>2258</v>
      </c>
      <c r="D1022" s="197">
        <v>424</v>
      </c>
      <c r="E1022" s="6">
        <v>3387.91</v>
      </c>
      <c r="F1022" s="6">
        <f t="shared" si="32"/>
        <v>-3387.91</v>
      </c>
      <c r="G1022" t="s">
        <v>2673</v>
      </c>
      <c r="I1022" t="str">
        <f t="shared" si="33"/>
        <v/>
      </c>
    </row>
    <row r="1023" spans="1:9" x14ac:dyDescent="0.25">
      <c r="A1023" t="s">
        <v>2675</v>
      </c>
      <c r="B1023" s="4">
        <v>32</v>
      </c>
      <c r="C1023" s="197" t="s">
        <v>2258</v>
      </c>
      <c r="D1023" s="197">
        <v>426</v>
      </c>
      <c r="E1023" s="6">
        <v>0.91</v>
      </c>
      <c r="F1023" s="6">
        <f t="shared" si="32"/>
        <v>-0.91</v>
      </c>
      <c r="G1023" t="s">
        <v>2676</v>
      </c>
      <c r="I1023" t="str">
        <f t="shared" si="33"/>
        <v/>
      </c>
    </row>
    <row r="1024" spans="1:9" hidden="1" x14ac:dyDescent="0.25">
      <c r="A1024" t="s">
        <v>2035</v>
      </c>
      <c r="B1024" s="4">
        <v>32</v>
      </c>
      <c r="C1024" s="197" t="s">
        <v>1912</v>
      </c>
      <c r="D1024" s="197">
        <v>651</v>
      </c>
      <c r="E1024" s="6">
        <v>7204.97</v>
      </c>
      <c r="F1024" s="6">
        <f t="shared" si="32"/>
        <v>-7204.97</v>
      </c>
      <c r="G1024" t="s">
        <v>2036</v>
      </c>
      <c r="I1024" t="str">
        <f t="shared" si="33"/>
        <v/>
      </c>
    </row>
    <row r="1025" spans="1:9" x14ac:dyDescent="0.25">
      <c r="A1025" t="s">
        <v>2678</v>
      </c>
      <c r="B1025" s="4">
        <v>32</v>
      </c>
      <c r="C1025" s="197" t="s">
        <v>2258</v>
      </c>
      <c r="D1025" s="197">
        <v>427</v>
      </c>
      <c r="E1025" s="6">
        <v>12.8</v>
      </c>
      <c r="F1025" s="6">
        <f t="shared" si="32"/>
        <v>-12.8</v>
      </c>
      <c r="G1025" t="s">
        <v>2679</v>
      </c>
      <c r="I1025" t="str">
        <f t="shared" si="33"/>
        <v/>
      </c>
    </row>
    <row r="1026" spans="1:9" hidden="1" x14ac:dyDescent="0.25">
      <c r="A1026" t="s">
        <v>7946</v>
      </c>
      <c r="B1026" s="4">
        <v>33</v>
      </c>
      <c r="C1026" s="197">
        <v>30</v>
      </c>
      <c r="D1026" s="197">
        <v>14</v>
      </c>
      <c r="E1026" s="6">
        <v>7184.86</v>
      </c>
      <c r="F1026" s="6">
        <f t="shared" si="32"/>
        <v>-7184.86</v>
      </c>
      <c r="G1026" t="s">
        <v>11088</v>
      </c>
      <c r="H1026" t="s">
        <v>7611</v>
      </c>
      <c r="I1026" t="str">
        <f t="shared" si="33"/>
        <v/>
      </c>
    </row>
    <row r="1027" spans="1:9" x14ac:dyDescent="0.25">
      <c r="A1027" t="s">
        <v>2681</v>
      </c>
      <c r="B1027" s="4">
        <v>32</v>
      </c>
      <c r="C1027" s="197" t="s">
        <v>2258</v>
      </c>
      <c r="D1027" s="197">
        <v>428</v>
      </c>
      <c r="E1027" s="6">
        <v>22.07</v>
      </c>
      <c r="F1027" s="6">
        <f t="shared" si="32"/>
        <v>-22.07</v>
      </c>
      <c r="G1027" t="s">
        <v>2682</v>
      </c>
      <c r="I1027" t="str">
        <f t="shared" si="33"/>
        <v/>
      </c>
    </row>
    <row r="1028" spans="1:9" x14ac:dyDescent="0.25">
      <c r="A1028" t="s">
        <v>2684</v>
      </c>
      <c r="B1028" s="4">
        <v>32</v>
      </c>
      <c r="C1028" s="197" t="s">
        <v>2258</v>
      </c>
      <c r="D1028" s="197">
        <v>429</v>
      </c>
      <c r="E1028" s="6">
        <v>6.05</v>
      </c>
      <c r="F1028" s="6">
        <f t="shared" si="32"/>
        <v>-6.05</v>
      </c>
      <c r="G1028" t="s">
        <v>2685</v>
      </c>
      <c r="I1028" t="str">
        <f t="shared" si="33"/>
        <v/>
      </c>
    </row>
    <row r="1029" spans="1:9" hidden="1" x14ac:dyDescent="0.25">
      <c r="A1029" t="s">
        <v>9622</v>
      </c>
      <c r="B1029" s="4">
        <v>33</v>
      </c>
      <c r="C1029" s="197">
        <v>850</v>
      </c>
      <c r="D1029" s="197">
        <v>62</v>
      </c>
      <c r="E1029" s="6">
        <v>7094.54</v>
      </c>
      <c r="F1029" s="6">
        <f t="shared" si="32"/>
        <v>-7094.54</v>
      </c>
      <c r="G1029" t="s">
        <v>9567</v>
      </c>
      <c r="H1029" t="s">
        <v>7665</v>
      </c>
      <c r="I1029" t="str">
        <f t="shared" si="33"/>
        <v/>
      </c>
    </row>
    <row r="1030" spans="1:9" x14ac:dyDescent="0.25">
      <c r="A1030" t="s">
        <v>2687</v>
      </c>
      <c r="B1030" s="4">
        <v>32</v>
      </c>
      <c r="C1030" s="197" t="s">
        <v>2258</v>
      </c>
      <c r="D1030" s="197">
        <v>430</v>
      </c>
      <c r="E1030" s="6">
        <v>0.18</v>
      </c>
      <c r="F1030" s="6">
        <f t="shared" si="32"/>
        <v>-0.18</v>
      </c>
      <c r="G1030" t="s">
        <v>2688</v>
      </c>
      <c r="I1030" t="str">
        <f t="shared" si="33"/>
        <v/>
      </c>
    </row>
    <row r="1031" spans="1:9" x14ac:dyDescent="0.25">
      <c r="A1031" t="s">
        <v>2690</v>
      </c>
      <c r="B1031" s="4">
        <v>32</v>
      </c>
      <c r="C1031" s="197" t="s">
        <v>2258</v>
      </c>
      <c r="D1031" s="197">
        <v>431</v>
      </c>
      <c r="E1031" s="6">
        <v>8560.7199999999993</v>
      </c>
      <c r="F1031" s="6">
        <f t="shared" ref="F1031:F1094" si="34">IF(B1031=10,E1031,-E1031)</f>
        <v>-8560.7199999999993</v>
      </c>
      <c r="G1031" t="s">
        <v>2691</v>
      </c>
      <c r="I1031" t="str">
        <f t="shared" ref="I1031:I1094" si="35">IF(ISNA(MATCH(A1031,OldAcctNum,))=TRUE,A1031,"")</f>
        <v/>
      </c>
    </row>
    <row r="1032" spans="1:9" x14ac:dyDescent="0.25">
      <c r="A1032" t="s">
        <v>2693</v>
      </c>
      <c r="B1032" s="4">
        <v>32</v>
      </c>
      <c r="C1032" s="197" t="s">
        <v>2258</v>
      </c>
      <c r="D1032" s="197">
        <v>432</v>
      </c>
      <c r="E1032" s="6">
        <v>2836.92</v>
      </c>
      <c r="F1032" s="6">
        <f t="shared" si="34"/>
        <v>-2836.92</v>
      </c>
      <c r="G1032" t="s">
        <v>2694</v>
      </c>
      <c r="I1032" t="str">
        <f t="shared" si="35"/>
        <v/>
      </c>
    </row>
    <row r="1033" spans="1:9" hidden="1" x14ac:dyDescent="0.25">
      <c r="A1033" t="s">
        <v>7952</v>
      </c>
      <c r="B1033" s="4">
        <v>33</v>
      </c>
      <c r="C1033" s="197">
        <v>30</v>
      </c>
      <c r="D1033" s="197">
        <v>24</v>
      </c>
      <c r="E1033" s="6">
        <v>6929.4</v>
      </c>
      <c r="F1033" s="6">
        <f t="shared" si="34"/>
        <v>-6929.4</v>
      </c>
      <c r="G1033" t="s">
        <v>11088</v>
      </c>
      <c r="H1033" t="s">
        <v>7620</v>
      </c>
      <c r="I1033" t="str">
        <f t="shared" si="35"/>
        <v/>
      </c>
    </row>
    <row r="1034" spans="1:9" hidden="1" x14ac:dyDescent="0.25">
      <c r="A1034" t="s">
        <v>1604</v>
      </c>
      <c r="B1034" s="4">
        <v>32</v>
      </c>
      <c r="C1034" s="197" t="s">
        <v>1561</v>
      </c>
      <c r="D1034" s="197">
        <v>778</v>
      </c>
      <c r="E1034" s="6">
        <v>1.64</v>
      </c>
      <c r="F1034" s="6">
        <f t="shared" si="34"/>
        <v>-1.64</v>
      </c>
      <c r="G1034" t="s">
        <v>1605</v>
      </c>
      <c r="I1034" t="str">
        <f t="shared" si="35"/>
        <v/>
      </c>
    </row>
    <row r="1035" spans="1:9" x14ac:dyDescent="0.25">
      <c r="A1035" t="s">
        <v>2696</v>
      </c>
      <c r="B1035" s="4">
        <v>32</v>
      </c>
      <c r="C1035" s="197" t="s">
        <v>2258</v>
      </c>
      <c r="D1035" s="197">
        <v>433</v>
      </c>
      <c r="E1035" s="6">
        <v>3717.47</v>
      </c>
      <c r="F1035" s="6">
        <f t="shared" si="34"/>
        <v>-3717.47</v>
      </c>
      <c r="G1035" t="s">
        <v>2697</v>
      </c>
      <c r="I1035" t="str">
        <f t="shared" si="35"/>
        <v/>
      </c>
    </row>
    <row r="1036" spans="1:9" x14ac:dyDescent="0.25">
      <c r="A1036" t="s">
        <v>2699</v>
      </c>
      <c r="B1036" s="4">
        <v>32</v>
      </c>
      <c r="C1036" s="197" t="s">
        <v>2258</v>
      </c>
      <c r="D1036" s="197">
        <v>434</v>
      </c>
      <c r="E1036" s="6">
        <v>4398.47</v>
      </c>
      <c r="F1036" s="6">
        <f t="shared" si="34"/>
        <v>-4398.47</v>
      </c>
      <c r="G1036" t="s">
        <v>2700</v>
      </c>
      <c r="I1036" t="str">
        <f t="shared" si="35"/>
        <v/>
      </c>
    </row>
    <row r="1037" spans="1:9" x14ac:dyDescent="0.25">
      <c r="A1037" t="s">
        <v>2702</v>
      </c>
      <c r="B1037" s="4">
        <v>32</v>
      </c>
      <c r="C1037" s="197" t="s">
        <v>2258</v>
      </c>
      <c r="D1037" s="197">
        <v>435</v>
      </c>
      <c r="E1037" s="6">
        <v>740.15</v>
      </c>
      <c r="F1037" s="6">
        <f t="shared" si="34"/>
        <v>-740.15</v>
      </c>
      <c r="G1037" t="s">
        <v>2703</v>
      </c>
      <c r="I1037" t="str">
        <f t="shared" si="35"/>
        <v/>
      </c>
    </row>
    <row r="1038" spans="1:9" x14ac:dyDescent="0.25">
      <c r="A1038" t="s">
        <v>2705</v>
      </c>
      <c r="B1038" s="4">
        <v>32</v>
      </c>
      <c r="C1038" s="197" t="s">
        <v>2258</v>
      </c>
      <c r="D1038" s="197">
        <v>436</v>
      </c>
      <c r="E1038" s="6">
        <v>31184.240000000002</v>
      </c>
      <c r="F1038" s="6">
        <f t="shared" si="34"/>
        <v>-31184.240000000002</v>
      </c>
      <c r="G1038" t="s">
        <v>2706</v>
      </c>
      <c r="I1038" t="str">
        <f t="shared" si="35"/>
        <v/>
      </c>
    </row>
    <row r="1039" spans="1:9" hidden="1" x14ac:dyDescent="0.25">
      <c r="A1039" t="s">
        <v>1607</v>
      </c>
      <c r="B1039" s="4">
        <v>32</v>
      </c>
      <c r="C1039" s="197" t="s">
        <v>1561</v>
      </c>
      <c r="D1039" s="197">
        <v>779</v>
      </c>
      <c r="E1039" s="6">
        <v>1.32</v>
      </c>
      <c r="F1039" s="6">
        <f t="shared" si="34"/>
        <v>-1.32</v>
      </c>
      <c r="G1039" t="s">
        <v>1608</v>
      </c>
      <c r="I1039" t="str">
        <f t="shared" si="35"/>
        <v/>
      </c>
    </row>
    <row r="1040" spans="1:9" x14ac:dyDescent="0.25">
      <c r="A1040" t="s">
        <v>2708</v>
      </c>
      <c r="B1040" s="4">
        <v>32</v>
      </c>
      <c r="C1040" s="197" t="s">
        <v>2258</v>
      </c>
      <c r="D1040" s="197">
        <v>437</v>
      </c>
      <c r="E1040" s="6">
        <v>1107.27</v>
      </c>
      <c r="F1040" s="6">
        <f t="shared" si="34"/>
        <v>-1107.27</v>
      </c>
      <c r="G1040" t="s">
        <v>2709</v>
      </c>
      <c r="I1040" t="str">
        <f t="shared" si="35"/>
        <v/>
      </c>
    </row>
    <row r="1041" spans="1:9" x14ac:dyDescent="0.25">
      <c r="A1041" t="s">
        <v>2710</v>
      </c>
      <c r="B1041" s="4">
        <v>32</v>
      </c>
      <c r="C1041" s="197" t="s">
        <v>2258</v>
      </c>
      <c r="D1041" s="197">
        <v>438</v>
      </c>
      <c r="E1041" s="6">
        <v>2380.7800000000002</v>
      </c>
      <c r="F1041" s="6">
        <f t="shared" si="34"/>
        <v>-2380.7800000000002</v>
      </c>
      <c r="G1041" t="s">
        <v>2711</v>
      </c>
      <c r="I1041" t="str">
        <f t="shared" si="35"/>
        <v/>
      </c>
    </row>
    <row r="1042" spans="1:9" x14ac:dyDescent="0.25">
      <c r="A1042" t="s">
        <v>2713</v>
      </c>
      <c r="B1042" s="4">
        <v>32</v>
      </c>
      <c r="C1042" s="197" t="s">
        <v>2258</v>
      </c>
      <c r="D1042" s="197">
        <v>439</v>
      </c>
      <c r="E1042" s="6">
        <v>12732.03</v>
      </c>
      <c r="F1042" s="6">
        <f t="shared" si="34"/>
        <v>-12732.03</v>
      </c>
      <c r="G1042" t="s">
        <v>2714</v>
      </c>
      <c r="I1042" t="str">
        <f t="shared" si="35"/>
        <v/>
      </c>
    </row>
    <row r="1043" spans="1:9" x14ac:dyDescent="0.25">
      <c r="A1043" t="s">
        <v>2716</v>
      </c>
      <c r="B1043" s="4">
        <v>32</v>
      </c>
      <c r="C1043" s="197" t="s">
        <v>2258</v>
      </c>
      <c r="D1043" s="197">
        <v>440</v>
      </c>
      <c r="E1043" s="6">
        <v>11464.47</v>
      </c>
      <c r="F1043" s="6">
        <f t="shared" si="34"/>
        <v>-11464.47</v>
      </c>
      <c r="G1043" t="s">
        <v>2717</v>
      </c>
      <c r="I1043" t="str">
        <f t="shared" si="35"/>
        <v/>
      </c>
    </row>
    <row r="1044" spans="1:9" x14ac:dyDescent="0.25">
      <c r="A1044" t="s">
        <v>2719</v>
      </c>
      <c r="B1044" s="4">
        <v>32</v>
      </c>
      <c r="C1044" s="197" t="s">
        <v>2258</v>
      </c>
      <c r="D1044" s="197">
        <v>441</v>
      </c>
      <c r="E1044" s="6">
        <v>4903.05</v>
      </c>
      <c r="F1044" s="6">
        <f t="shared" si="34"/>
        <v>-4903.05</v>
      </c>
      <c r="G1044" t="s">
        <v>2720</v>
      </c>
      <c r="I1044" t="str">
        <f t="shared" si="35"/>
        <v/>
      </c>
    </row>
    <row r="1045" spans="1:9" x14ac:dyDescent="0.25">
      <c r="A1045" t="s">
        <v>2722</v>
      </c>
      <c r="B1045" s="4">
        <v>32</v>
      </c>
      <c r="C1045" s="197" t="s">
        <v>2258</v>
      </c>
      <c r="D1045" s="197">
        <v>442</v>
      </c>
      <c r="E1045" s="6">
        <v>0</v>
      </c>
      <c r="F1045" s="6">
        <f t="shared" si="34"/>
        <v>0</v>
      </c>
      <c r="G1045" t="s">
        <v>2723</v>
      </c>
      <c r="I1045" t="str">
        <f t="shared" si="35"/>
        <v/>
      </c>
    </row>
    <row r="1046" spans="1:9" x14ac:dyDescent="0.25">
      <c r="A1046" t="s">
        <v>2725</v>
      </c>
      <c r="B1046" s="4">
        <v>32</v>
      </c>
      <c r="C1046" s="197" t="s">
        <v>2258</v>
      </c>
      <c r="D1046" s="197">
        <v>443</v>
      </c>
      <c r="E1046" s="6">
        <v>7.24</v>
      </c>
      <c r="F1046" s="6">
        <f t="shared" si="34"/>
        <v>-7.24</v>
      </c>
      <c r="G1046" t="s">
        <v>2726</v>
      </c>
      <c r="I1046" t="str">
        <f t="shared" si="35"/>
        <v/>
      </c>
    </row>
    <row r="1047" spans="1:9" hidden="1" x14ac:dyDescent="0.25">
      <c r="A1047" t="s">
        <v>1610</v>
      </c>
      <c r="B1047" s="4">
        <v>32</v>
      </c>
      <c r="C1047" s="197" t="s">
        <v>1561</v>
      </c>
      <c r="D1047" s="197">
        <v>780</v>
      </c>
      <c r="E1047" s="6">
        <v>117.85</v>
      </c>
      <c r="F1047" s="6">
        <f t="shared" si="34"/>
        <v>-117.85</v>
      </c>
      <c r="G1047" t="s">
        <v>1611</v>
      </c>
      <c r="I1047" t="str">
        <f t="shared" si="35"/>
        <v/>
      </c>
    </row>
    <row r="1048" spans="1:9" x14ac:dyDescent="0.25">
      <c r="A1048" t="s">
        <v>2728</v>
      </c>
      <c r="B1048" s="4">
        <v>32</v>
      </c>
      <c r="C1048" s="197" t="s">
        <v>2258</v>
      </c>
      <c r="D1048" s="197">
        <v>444</v>
      </c>
      <c r="E1048" s="6">
        <v>1026.02</v>
      </c>
      <c r="F1048" s="6">
        <f t="shared" si="34"/>
        <v>-1026.02</v>
      </c>
      <c r="G1048" t="s">
        <v>2729</v>
      </c>
      <c r="I1048" t="str">
        <f t="shared" si="35"/>
        <v/>
      </c>
    </row>
    <row r="1049" spans="1:9" x14ac:dyDescent="0.25">
      <c r="A1049" t="s">
        <v>2731</v>
      </c>
      <c r="B1049" s="4">
        <v>32</v>
      </c>
      <c r="C1049" s="197" t="s">
        <v>2258</v>
      </c>
      <c r="D1049" s="197">
        <v>445</v>
      </c>
      <c r="E1049" s="6">
        <v>0</v>
      </c>
      <c r="F1049" s="6">
        <f t="shared" si="34"/>
        <v>0</v>
      </c>
      <c r="G1049" t="s">
        <v>2732</v>
      </c>
      <c r="I1049" t="str">
        <f t="shared" si="35"/>
        <v/>
      </c>
    </row>
    <row r="1050" spans="1:9" x14ac:dyDescent="0.25">
      <c r="A1050" t="s">
        <v>2734</v>
      </c>
      <c r="B1050" s="4">
        <v>32</v>
      </c>
      <c r="C1050" s="197" t="s">
        <v>2258</v>
      </c>
      <c r="D1050" s="197">
        <v>446</v>
      </c>
      <c r="E1050" s="6">
        <v>7882.65</v>
      </c>
      <c r="F1050" s="6">
        <f t="shared" si="34"/>
        <v>-7882.65</v>
      </c>
      <c r="G1050" t="s">
        <v>2735</v>
      </c>
      <c r="I1050" t="str">
        <f t="shared" si="35"/>
        <v/>
      </c>
    </row>
    <row r="1051" spans="1:9" x14ac:dyDescent="0.25">
      <c r="A1051" t="s">
        <v>2736</v>
      </c>
      <c r="B1051" s="4">
        <v>32</v>
      </c>
      <c r="C1051" s="197" t="s">
        <v>2258</v>
      </c>
      <c r="D1051" s="197">
        <v>447</v>
      </c>
      <c r="E1051" s="6">
        <v>3474.43</v>
      </c>
      <c r="F1051" s="6">
        <f t="shared" si="34"/>
        <v>-3474.43</v>
      </c>
      <c r="G1051" t="s">
        <v>2737</v>
      </c>
      <c r="I1051" t="str">
        <f t="shared" si="35"/>
        <v/>
      </c>
    </row>
    <row r="1052" spans="1:9" hidden="1" x14ac:dyDescent="0.25">
      <c r="A1052" t="s">
        <v>1613</v>
      </c>
      <c r="B1052" s="4">
        <v>32</v>
      </c>
      <c r="C1052" s="197" t="s">
        <v>1561</v>
      </c>
      <c r="D1052" s="197">
        <v>781</v>
      </c>
      <c r="E1052" s="6">
        <v>59.79</v>
      </c>
      <c r="F1052" s="6">
        <f t="shared" si="34"/>
        <v>-59.79</v>
      </c>
      <c r="G1052" t="s">
        <v>1614</v>
      </c>
      <c r="I1052" t="str">
        <f t="shared" si="35"/>
        <v/>
      </c>
    </row>
    <row r="1053" spans="1:9" x14ac:dyDescent="0.25">
      <c r="A1053" t="s">
        <v>2739</v>
      </c>
      <c r="B1053" s="4">
        <v>32</v>
      </c>
      <c r="C1053" s="197" t="s">
        <v>2258</v>
      </c>
      <c r="D1053" s="197">
        <v>448</v>
      </c>
      <c r="E1053" s="6">
        <v>564.29999999999995</v>
      </c>
      <c r="F1053" s="6">
        <f t="shared" si="34"/>
        <v>-564.29999999999995</v>
      </c>
      <c r="G1053" t="s">
        <v>2740</v>
      </c>
      <c r="I1053" t="str">
        <f t="shared" si="35"/>
        <v/>
      </c>
    </row>
    <row r="1054" spans="1:9" x14ac:dyDescent="0.25">
      <c r="A1054" t="s">
        <v>2742</v>
      </c>
      <c r="B1054" s="4">
        <v>32</v>
      </c>
      <c r="C1054" s="197" t="s">
        <v>2258</v>
      </c>
      <c r="D1054" s="197">
        <v>449</v>
      </c>
      <c r="E1054" s="6">
        <v>676.63</v>
      </c>
      <c r="F1054" s="6">
        <f t="shared" si="34"/>
        <v>-676.63</v>
      </c>
      <c r="G1054" t="s">
        <v>2743</v>
      </c>
      <c r="I1054" t="str">
        <f t="shared" si="35"/>
        <v/>
      </c>
    </row>
    <row r="1055" spans="1:9" x14ac:dyDescent="0.25">
      <c r="A1055" t="s">
        <v>2744</v>
      </c>
      <c r="B1055" s="4">
        <v>32</v>
      </c>
      <c r="C1055" s="197" t="s">
        <v>2258</v>
      </c>
      <c r="D1055" s="197">
        <v>450</v>
      </c>
      <c r="E1055" s="6">
        <v>5917.45</v>
      </c>
      <c r="F1055" s="6">
        <f t="shared" si="34"/>
        <v>-5917.45</v>
      </c>
      <c r="G1055" t="s">
        <v>2745</v>
      </c>
      <c r="I1055" t="str">
        <f t="shared" si="35"/>
        <v/>
      </c>
    </row>
    <row r="1056" spans="1:9" x14ac:dyDescent="0.25">
      <c r="A1056" t="s">
        <v>2747</v>
      </c>
      <c r="B1056" s="4">
        <v>32</v>
      </c>
      <c r="C1056" s="197" t="s">
        <v>2258</v>
      </c>
      <c r="D1056" s="197">
        <v>451</v>
      </c>
      <c r="E1056" s="6">
        <v>1634.24</v>
      </c>
      <c r="F1056" s="6">
        <f t="shared" si="34"/>
        <v>-1634.24</v>
      </c>
      <c r="G1056" t="s">
        <v>2748</v>
      </c>
      <c r="I1056" t="str">
        <f t="shared" si="35"/>
        <v/>
      </c>
    </row>
    <row r="1057" spans="1:9" hidden="1" x14ac:dyDescent="0.25">
      <c r="A1057" t="s">
        <v>1616</v>
      </c>
      <c r="B1057" s="4">
        <v>32</v>
      </c>
      <c r="C1057" s="197" t="s">
        <v>1561</v>
      </c>
      <c r="D1057" s="197">
        <v>782</v>
      </c>
      <c r="E1057" s="6">
        <v>87.53</v>
      </c>
      <c r="F1057" s="6">
        <f t="shared" si="34"/>
        <v>-87.53</v>
      </c>
      <c r="G1057" t="s">
        <v>1617</v>
      </c>
      <c r="I1057" t="str">
        <f t="shared" si="35"/>
        <v/>
      </c>
    </row>
    <row r="1058" spans="1:9" hidden="1" x14ac:dyDescent="0.25">
      <c r="A1058" t="s">
        <v>1137</v>
      </c>
      <c r="B1058" s="4">
        <v>31</v>
      </c>
      <c r="C1058" s="197">
        <v>277</v>
      </c>
      <c r="D1058" s="197">
        <v>0</v>
      </c>
      <c r="E1058" s="6">
        <v>5859.54</v>
      </c>
      <c r="F1058" s="6">
        <f t="shared" si="34"/>
        <v>-5859.54</v>
      </c>
      <c r="G1058" t="s">
        <v>1138</v>
      </c>
      <c r="I1058" t="str">
        <f t="shared" si="35"/>
        <v/>
      </c>
    </row>
    <row r="1059" spans="1:9" x14ac:dyDescent="0.25">
      <c r="A1059" t="s">
        <v>2750</v>
      </c>
      <c r="B1059" s="4">
        <v>32</v>
      </c>
      <c r="C1059" s="197" t="s">
        <v>2258</v>
      </c>
      <c r="D1059" s="197">
        <v>452</v>
      </c>
      <c r="E1059" s="6">
        <v>7789.17</v>
      </c>
      <c r="F1059" s="6">
        <f t="shared" si="34"/>
        <v>-7789.17</v>
      </c>
      <c r="G1059" t="s">
        <v>2751</v>
      </c>
      <c r="I1059" t="str">
        <f t="shared" si="35"/>
        <v/>
      </c>
    </row>
    <row r="1060" spans="1:9" hidden="1" x14ac:dyDescent="0.25">
      <c r="A1060" t="s">
        <v>1619</v>
      </c>
      <c r="B1060" s="4">
        <v>32</v>
      </c>
      <c r="C1060" s="197" t="s">
        <v>1561</v>
      </c>
      <c r="D1060" s="197">
        <v>783</v>
      </c>
      <c r="E1060" s="6">
        <v>60.41</v>
      </c>
      <c r="F1060" s="6">
        <f t="shared" si="34"/>
        <v>-60.41</v>
      </c>
      <c r="G1060" t="s">
        <v>1620</v>
      </c>
      <c r="I1060" t="str">
        <f t="shared" si="35"/>
        <v/>
      </c>
    </row>
    <row r="1061" spans="1:9" hidden="1" x14ac:dyDescent="0.25">
      <c r="A1061" t="s">
        <v>1622</v>
      </c>
      <c r="B1061" s="4">
        <v>32</v>
      </c>
      <c r="C1061" s="197" t="s">
        <v>1561</v>
      </c>
      <c r="D1061" s="197">
        <v>784</v>
      </c>
      <c r="E1061" s="6">
        <v>177.16</v>
      </c>
      <c r="F1061" s="6">
        <f t="shared" si="34"/>
        <v>-177.16</v>
      </c>
      <c r="G1061" t="s">
        <v>1623</v>
      </c>
      <c r="I1061" t="str">
        <f t="shared" si="35"/>
        <v/>
      </c>
    </row>
    <row r="1062" spans="1:9" x14ac:dyDescent="0.25">
      <c r="A1062" t="s">
        <v>2753</v>
      </c>
      <c r="B1062" s="4">
        <v>32</v>
      </c>
      <c r="C1062" s="197" t="s">
        <v>2258</v>
      </c>
      <c r="D1062" s="197">
        <v>453</v>
      </c>
      <c r="E1062" s="6">
        <v>2593.1</v>
      </c>
      <c r="F1062" s="6">
        <f t="shared" si="34"/>
        <v>-2593.1</v>
      </c>
      <c r="G1062" t="s">
        <v>2754</v>
      </c>
      <c r="I1062" t="str">
        <f t="shared" si="35"/>
        <v/>
      </c>
    </row>
    <row r="1063" spans="1:9" x14ac:dyDescent="0.25">
      <c r="A1063" t="s">
        <v>2756</v>
      </c>
      <c r="B1063" s="4">
        <v>32</v>
      </c>
      <c r="C1063" s="197" t="s">
        <v>2258</v>
      </c>
      <c r="D1063" s="197">
        <v>454</v>
      </c>
      <c r="E1063" s="6">
        <v>2944.71</v>
      </c>
      <c r="F1063" s="6">
        <f t="shared" si="34"/>
        <v>-2944.71</v>
      </c>
      <c r="G1063" t="s">
        <v>2757</v>
      </c>
      <c r="I1063" t="str">
        <f t="shared" si="35"/>
        <v/>
      </c>
    </row>
    <row r="1064" spans="1:9" hidden="1" x14ac:dyDescent="0.25">
      <c r="A1064" t="s">
        <v>7944</v>
      </c>
      <c r="B1064" s="4">
        <v>33</v>
      </c>
      <c r="C1064" s="197">
        <v>30</v>
      </c>
      <c r="D1064" s="197">
        <v>11</v>
      </c>
      <c r="E1064" s="6">
        <v>5748.58</v>
      </c>
      <c r="F1064" s="6">
        <f t="shared" si="34"/>
        <v>-5748.58</v>
      </c>
      <c r="G1064" t="s">
        <v>11088</v>
      </c>
      <c r="H1064" t="s">
        <v>7608</v>
      </c>
      <c r="I1064" t="str">
        <f t="shared" si="35"/>
        <v/>
      </c>
    </row>
    <row r="1065" spans="1:9" hidden="1" x14ac:dyDescent="0.25">
      <c r="A1065" t="s">
        <v>1628</v>
      </c>
      <c r="B1065" s="4">
        <v>32</v>
      </c>
      <c r="C1065" s="197" t="s">
        <v>1561</v>
      </c>
      <c r="D1065" s="197">
        <v>786</v>
      </c>
      <c r="E1065" s="6">
        <v>3697.43</v>
      </c>
      <c r="F1065" s="6">
        <f t="shared" si="34"/>
        <v>-3697.43</v>
      </c>
      <c r="G1065" t="s">
        <v>1629</v>
      </c>
      <c r="I1065" t="str">
        <f t="shared" si="35"/>
        <v/>
      </c>
    </row>
    <row r="1066" spans="1:9" x14ac:dyDescent="0.25">
      <c r="A1066" t="s">
        <v>2759</v>
      </c>
      <c r="B1066" s="4">
        <v>32</v>
      </c>
      <c r="C1066" s="197" t="s">
        <v>2258</v>
      </c>
      <c r="D1066" s="197">
        <v>455</v>
      </c>
      <c r="E1066" s="6">
        <v>2277.9</v>
      </c>
      <c r="F1066" s="6">
        <f t="shared" si="34"/>
        <v>-2277.9</v>
      </c>
      <c r="G1066" t="s">
        <v>2760</v>
      </c>
      <c r="I1066" t="str">
        <f t="shared" si="35"/>
        <v/>
      </c>
    </row>
    <row r="1067" spans="1:9" x14ac:dyDescent="0.25">
      <c r="A1067" t="s">
        <v>2762</v>
      </c>
      <c r="B1067" s="4">
        <v>32</v>
      </c>
      <c r="C1067" s="197" t="s">
        <v>2258</v>
      </c>
      <c r="D1067" s="197">
        <v>456</v>
      </c>
      <c r="E1067" s="6">
        <v>4818.8900000000003</v>
      </c>
      <c r="F1067" s="6">
        <f t="shared" si="34"/>
        <v>-4818.8900000000003</v>
      </c>
      <c r="G1067" t="s">
        <v>2763</v>
      </c>
      <c r="I1067" t="str">
        <f t="shared" si="35"/>
        <v/>
      </c>
    </row>
    <row r="1068" spans="1:9" hidden="1" x14ac:dyDescent="0.25">
      <c r="A1068" t="s">
        <v>8877</v>
      </c>
      <c r="B1068" s="4">
        <v>33</v>
      </c>
      <c r="C1068" s="197">
        <v>685</v>
      </c>
      <c r="D1068" s="197">
        <v>4</v>
      </c>
      <c r="E1068" s="6">
        <v>5627.81</v>
      </c>
      <c r="F1068" s="6">
        <f t="shared" si="34"/>
        <v>-5627.81</v>
      </c>
      <c r="G1068" t="s">
        <v>8871</v>
      </c>
      <c r="H1068" t="s">
        <v>7590</v>
      </c>
      <c r="I1068" t="str">
        <f t="shared" si="35"/>
        <v/>
      </c>
    </row>
    <row r="1069" spans="1:9" x14ac:dyDescent="0.25">
      <c r="A1069" t="s">
        <v>2765</v>
      </c>
      <c r="B1069" s="4">
        <v>32</v>
      </c>
      <c r="C1069" s="197" t="s">
        <v>2258</v>
      </c>
      <c r="D1069" s="197">
        <v>457</v>
      </c>
      <c r="E1069" s="6">
        <v>41058.32</v>
      </c>
      <c r="F1069" s="6">
        <f t="shared" si="34"/>
        <v>-41058.32</v>
      </c>
      <c r="G1069" t="s">
        <v>2766</v>
      </c>
      <c r="I1069" t="str">
        <f t="shared" si="35"/>
        <v/>
      </c>
    </row>
    <row r="1070" spans="1:9" x14ac:dyDescent="0.25">
      <c r="A1070" t="s">
        <v>2767</v>
      </c>
      <c r="B1070" s="4">
        <v>32</v>
      </c>
      <c r="C1070" s="197" t="s">
        <v>2258</v>
      </c>
      <c r="D1070" s="197">
        <v>459</v>
      </c>
      <c r="E1070" s="6">
        <v>1215.44</v>
      </c>
      <c r="F1070" s="6">
        <f t="shared" si="34"/>
        <v>-1215.44</v>
      </c>
      <c r="G1070" t="s">
        <v>2768</v>
      </c>
      <c r="I1070" t="str">
        <f t="shared" si="35"/>
        <v/>
      </c>
    </row>
    <row r="1071" spans="1:9" hidden="1" x14ac:dyDescent="0.25">
      <c r="A1071" t="s">
        <v>7972</v>
      </c>
      <c r="B1071" s="4">
        <v>33</v>
      </c>
      <c r="C1071" s="197">
        <v>30</v>
      </c>
      <c r="D1071" s="197">
        <v>47</v>
      </c>
      <c r="E1071" s="6">
        <v>5496.89</v>
      </c>
      <c r="F1071" s="6">
        <f t="shared" si="34"/>
        <v>-5496.89</v>
      </c>
      <c r="G1071" t="s">
        <v>11088</v>
      </c>
      <c r="H1071" t="s">
        <v>7650</v>
      </c>
      <c r="I1071" t="str">
        <f t="shared" si="35"/>
        <v/>
      </c>
    </row>
    <row r="1072" spans="1:9" x14ac:dyDescent="0.25">
      <c r="A1072" t="s">
        <v>2770</v>
      </c>
      <c r="B1072" s="4">
        <v>32</v>
      </c>
      <c r="C1072" s="197" t="s">
        <v>2258</v>
      </c>
      <c r="D1072" s="197">
        <v>460</v>
      </c>
      <c r="E1072" s="6">
        <v>7495.34</v>
      </c>
      <c r="F1072" s="6">
        <f t="shared" si="34"/>
        <v>-7495.34</v>
      </c>
      <c r="G1072" t="s">
        <v>2771</v>
      </c>
      <c r="I1072" t="str">
        <f t="shared" si="35"/>
        <v/>
      </c>
    </row>
    <row r="1073" spans="1:9" hidden="1" x14ac:dyDescent="0.25">
      <c r="A1073" t="s">
        <v>617</v>
      </c>
      <c r="B1073" s="4">
        <v>30</v>
      </c>
      <c r="C1073" s="197">
        <v>66</v>
      </c>
      <c r="D1073" s="197">
        <v>0</v>
      </c>
      <c r="E1073" s="6">
        <v>5460.04</v>
      </c>
      <c r="F1073" s="6">
        <f t="shared" si="34"/>
        <v>-5460.04</v>
      </c>
      <c r="G1073" t="s">
        <v>618</v>
      </c>
      <c r="H1073" t="s">
        <v>397</v>
      </c>
      <c r="I1073" t="str">
        <f t="shared" si="35"/>
        <v/>
      </c>
    </row>
    <row r="1074" spans="1:9" hidden="1" x14ac:dyDescent="0.25">
      <c r="A1074" t="s">
        <v>1634</v>
      </c>
      <c r="B1074" s="4">
        <v>32</v>
      </c>
      <c r="C1074" s="197" t="s">
        <v>1561</v>
      </c>
      <c r="D1074" s="197">
        <v>788</v>
      </c>
      <c r="E1074" s="6">
        <v>1473.37</v>
      </c>
      <c r="F1074" s="6">
        <f t="shared" si="34"/>
        <v>-1473.37</v>
      </c>
      <c r="G1074" t="s">
        <v>1635</v>
      </c>
      <c r="I1074" t="str">
        <f t="shared" si="35"/>
        <v/>
      </c>
    </row>
    <row r="1075" spans="1:9" x14ac:dyDescent="0.25">
      <c r="A1075" t="s">
        <v>2773</v>
      </c>
      <c r="B1075" s="4">
        <v>32</v>
      </c>
      <c r="C1075" s="197" t="s">
        <v>2258</v>
      </c>
      <c r="D1075" s="197">
        <v>461</v>
      </c>
      <c r="E1075" s="6">
        <v>16617.740000000002</v>
      </c>
      <c r="F1075" s="6">
        <f t="shared" si="34"/>
        <v>-16617.740000000002</v>
      </c>
      <c r="G1075" t="s">
        <v>2774</v>
      </c>
      <c r="I1075" t="str">
        <f t="shared" si="35"/>
        <v/>
      </c>
    </row>
    <row r="1076" spans="1:9" hidden="1" x14ac:dyDescent="0.25">
      <c r="A1076" t="s">
        <v>10107</v>
      </c>
      <c r="B1076" s="4">
        <v>34</v>
      </c>
      <c r="C1076" s="197">
        <v>850</v>
      </c>
      <c r="D1076" s="197">
        <v>402</v>
      </c>
      <c r="E1076" s="6">
        <v>5328.01</v>
      </c>
      <c r="F1076" s="6">
        <f t="shared" si="34"/>
        <v>-5328.01</v>
      </c>
      <c r="G1076" t="s">
        <v>9567</v>
      </c>
      <c r="H1076" t="s">
        <v>9688</v>
      </c>
      <c r="I1076" t="str">
        <f t="shared" si="35"/>
        <v/>
      </c>
    </row>
    <row r="1077" spans="1:9" x14ac:dyDescent="0.25">
      <c r="A1077" t="s">
        <v>2776</v>
      </c>
      <c r="B1077" s="4">
        <v>32</v>
      </c>
      <c r="C1077" s="197" t="s">
        <v>2258</v>
      </c>
      <c r="D1077" s="197">
        <v>463</v>
      </c>
      <c r="E1077" s="6">
        <v>6903.24</v>
      </c>
      <c r="F1077" s="6">
        <f t="shared" si="34"/>
        <v>-6903.24</v>
      </c>
      <c r="G1077" t="s">
        <v>2777</v>
      </c>
      <c r="I1077" t="str">
        <f t="shared" si="35"/>
        <v/>
      </c>
    </row>
    <row r="1078" spans="1:9" x14ac:dyDescent="0.25">
      <c r="A1078" t="s">
        <v>2779</v>
      </c>
      <c r="B1078" s="4">
        <v>32</v>
      </c>
      <c r="C1078" s="197" t="s">
        <v>2258</v>
      </c>
      <c r="D1078" s="197">
        <v>464</v>
      </c>
      <c r="E1078" s="6">
        <v>4529.0600000000004</v>
      </c>
      <c r="F1078" s="6">
        <f t="shared" si="34"/>
        <v>-4529.0600000000004</v>
      </c>
      <c r="G1078" t="s">
        <v>2780</v>
      </c>
      <c r="I1078" t="str">
        <f t="shared" si="35"/>
        <v/>
      </c>
    </row>
    <row r="1079" spans="1:9" x14ac:dyDescent="0.25">
      <c r="A1079" t="s">
        <v>2782</v>
      </c>
      <c r="B1079" s="4">
        <v>32</v>
      </c>
      <c r="C1079" s="197" t="s">
        <v>2258</v>
      </c>
      <c r="D1079" s="197">
        <v>465</v>
      </c>
      <c r="E1079" s="6">
        <v>505.27</v>
      </c>
      <c r="F1079" s="6">
        <f t="shared" si="34"/>
        <v>-505.27</v>
      </c>
      <c r="G1079" t="s">
        <v>2783</v>
      </c>
      <c r="I1079" t="str">
        <f t="shared" si="35"/>
        <v/>
      </c>
    </row>
    <row r="1080" spans="1:9" x14ac:dyDescent="0.25">
      <c r="A1080" t="s">
        <v>2785</v>
      </c>
      <c r="B1080" s="4">
        <v>32</v>
      </c>
      <c r="C1080" s="197" t="s">
        <v>2258</v>
      </c>
      <c r="D1080" s="197">
        <v>466</v>
      </c>
      <c r="E1080" s="6">
        <v>12.48</v>
      </c>
      <c r="F1080" s="6">
        <f t="shared" si="34"/>
        <v>-12.48</v>
      </c>
      <c r="G1080" t="s">
        <v>2786</v>
      </c>
      <c r="I1080" t="str">
        <f t="shared" si="35"/>
        <v/>
      </c>
    </row>
    <row r="1081" spans="1:9" x14ac:dyDescent="0.25">
      <c r="A1081" t="s">
        <v>2788</v>
      </c>
      <c r="B1081" s="4">
        <v>32</v>
      </c>
      <c r="C1081" s="197" t="s">
        <v>2258</v>
      </c>
      <c r="D1081" s="197">
        <v>467</v>
      </c>
      <c r="E1081" s="6">
        <v>6.5</v>
      </c>
      <c r="F1081" s="6">
        <f t="shared" si="34"/>
        <v>-6.5</v>
      </c>
      <c r="G1081" t="s">
        <v>2789</v>
      </c>
      <c r="I1081" t="str">
        <f t="shared" si="35"/>
        <v/>
      </c>
    </row>
    <row r="1082" spans="1:9" x14ac:dyDescent="0.25">
      <c r="A1082" t="s">
        <v>2791</v>
      </c>
      <c r="B1082" s="4">
        <v>32</v>
      </c>
      <c r="C1082" s="197" t="s">
        <v>2258</v>
      </c>
      <c r="D1082" s="197">
        <v>468</v>
      </c>
      <c r="E1082" s="6">
        <v>35.28</v>
      </c>
      <c r="F1082" s="6">
        <f t="shared" si="34"/>
        <v>-35.28</v>
      </c>
      <c r="G1082" t="s">
        <v>2792</v>
      </c>
      <c r="I1082" t="str">
        <f t="shared" si="35"/>
        <v/>
      </c>
    </row>
    <row r="1083" spans="1:9" x14ac:dyDescent="0.25">
      <c r="A1083" t="s">
        <v>2794</v>
      </c>
      <c r="B1083" s="4">
        <v>32</v>
      </c>
      <c r="C1083" s="197" t="s">
        <v>2258</v>
      </c>
      <c r="D1083" s="197">
        <v>469</v>
      </c>
      <c r="E1083" s="6">
        <v>0</v>
      </c>
      <c r="F1083" s="6">
        <f t="shared" si="34"/>
        <v>0</v>
      </c>
      <c r="G1083" t="s">
        <v>2795</v>
      </c>
      <c r="I1083" t="str">
        <f t="shared" si="35"/>
        <v/>
      </c>
    </row>
    <row r="1084" spans="1:9" hidden="1" x14ac:dyDescent="0.25">
      <c r="A1084" t="s">
        <v>9027</v>
      </c>
      <c r="B1084" s="4">
        <v>33</v>
      </c>
      <c r="C1084" s="197">
        <v>690</v>
      </c>
      <c r="D1084" s="197">
        <v>62</v>
      </c>
      <c r="E1084" s="6">
        <v>5133.68</v>
      </c>
      <c r="F1084" s="6">
        <f t="shared" si="34"/>
        <v>-5133.68</v>
      </c>
      <c r="G1084" t="s">
        <v>8971</v>
      </c>
      <c r="H1084" t="s">
        <v>7665</v>
      </c>
      <c r="I1084" t="str">
        <f t="shared" si="35"/>
        <v/>
      </c>
    </row>
    <row r="1085" spans="1:9" x14ac:dyDescent="0.25">
      <c r="A1085" t="s">
        <v>2797</v>
      </c>
      <c r="B1085" s="4">
        <v>32</v>
      </c>
      <c r="C1085" s="197" t="s">
        <v>2258</v>
      </c>
      <c r="D1085" s="197">
        <v>470</v>
      </c>
      <c r="E1085" s="6">
        <v>0</v>
      </c>
      <c r="F1085" s="6">
        <f t="shared" si="34"/>
        <v>0</v>
      </c>
      <c r="G1085" t="s">
        <v>2798</v>
      </c>
      <c r="I1085" t="str">
        <f t="shared" si="35"/>
        <v/>
      </c>
    </row>
    <row r="1086" spans="1:9" hidden="1" x14ac:dyDescent="0.25">
      <c r="A1086" t="s">
        <v>8293</v>
      </c>
      <c r="B1086" s="4">
        <v>33</v>
      </c>
      <c r="C1086" s="197">
        <v>200</v>
      </c>
      <c r="D1086" s="197">
        <v>75</v>
      </c>
      <c r="E1086" s="6">
        <v>5069.8100000000004</v>
      </c>
      <c r="F1086" s="6">
        <f t="shared" si="34"/>
        <v>-5069.8100000000004</v>
      </c>
      <c r="G1086" t="s">
        <v>8224</v>
      </c>
      <c r="H1086" t="s">
        <v>7686</v>
      </c>
      <c r="I1086" t="str">
        <f t="shared" si="35"/>
        <v/>
      </c>
    </row>
    <row r="1087" spans="1:9" x14ac:dyDescent="0.25">
      <c r="A1087" t="s">
        <v>2800</v>
      </c>
      <c r="B1087" s="4">
        <v>32</v>
      </c>
      <c r="C1087" s="197" t="s">
        <v>2258</v>
      </c>
      <c r="D1087" s="197">
        <v>471</v>
      </c>
      <c r="E1087" s="6">
        <v>52.58</v>
      </c>
      <c r="F1087" s="6">
        <f t="shared" si="34"/>
        <v>-52.58</v>
      </c>
      <c r="G1087" t="s">
        <v>2801</v>
      </c>
      <c r="I1087" t="str">
        <f t="shared" si="35"/>
        <v/>
      </c>
    </row>
    <row r="1088" spans="1:9" x14ac:dyDescent="0.25">
      <c r="A1088" t="s">
        <v>2803</v>
      </c>
      <c r="B1088" s="4">
        <v>32</v>
      </c>
      <c r="C1088" s="197" t="s">
        <v>2258</v>
      </c>
      <c r="D1088" s="197">
        <v>472</v>
      </c>
      <c r="E1088" s="6">
        <v>9.0500000000000007</v>
      </c>
      <c r="F1088" s="6">
        <f t="shared" si="34"/>
        <v>-9.0500000000000007</v>
      </c>
      <c r="G1088" t="s">
        <v>2804</v>
      </c>
      <c r="I1088" t="str">
        <f t="shared" si="35"/>
        <v/>
      </c>
    </row>
    <row r="1089" spans="1:9" hidden="1" x14ac:dyDescent="0.25">
      <c r="A1089" t="s">
        <v>699</v>
      </c>
      <c r="B1089" s="4">
        <v>31</v>
      </c>
      <c r="C1089" s="197">
        <v>47</v>
      </c>
      <c r="D1089" s="197">
        <v>18</v>
      </c>
      <c r="E1089" s="6">
        <v>4992.3900000000003</v>
      </c>
      <c r="F1089" s="6">
        <f t="shared" si="34"/>
        <v>-4992.3900000000003</v>
      </c>
      <c r="G1089" t="s">
        <v>701</v>
      </c>
      <c r="H1089" t="s">
        <v>700</v>
      </c>
      <c r="I1089" t="str">
        <f t="shared" si="35"/>
        <v/>
      </c>
    </row>
    <row r="1090" spans="1:9" x14ac:dyDescent="0.25">
      <c r="A1090" t="s">
        <v>2806</v>
      </c>
      <c r="B1090" s="4">
        <v>32</v>
      </c>
      <c r="C1090" s="197" t="s">
        <v>2258</v>
      </c>
      <c r="D1090" s="197">
        <v>473</v>
      </c>
      <c r="E1090" s="6">
        <v>7.16</v>
      </c>
      <c r="F1090" s="6">
        <f t="shared" si="34"/>
        <v>-7.16</v>
      </c>
      <c r="G1090" t="s">
        <v>2807</v>
      </c>
      <c r="I1090" t="str">
        <f t="shared" si="35"/>
        <v/>
      </c>
    </row>
    <row r="1091" spans="1:9" x14ac:dyDescent="0.25">
      <c r="A1091" t="s">
        <v>2809</v>
      </c>
      <c r="B1091" s="4">
        <v>32</v>
      </c>
      <c r="C1091" s="197" t="s">
        <v>2258</v>
      </c>
      <c r="D1091" s="197">
        <v>474</v>
      </c>
      <c r="E1091" s="6">
        <v>0</v>
      </c>
      <c r="F1091" s="6">
        <f t="shared" si="34"/>
        <v>0</v>
      </c>
      <c r="G1091" t="s">
        <v>2810</v>
      </c>
      <c r="I1091" t="str">
        <f t="shared" si="35"/>
        <v/>
      </c>
    </row>
    <row r="1092" spans="1:9" x14ac:dyDescent="0.25">
      <c r="A1092" t="s">
        <v>2812</v>
      </c>
      <c r="B1092" s="4">
        <v>32</v>
      </c>
      <c r="C1092" s="197" t="s">
        <v>2258</v>
      </c>
      <c r="D1092" s="197">
        <v>475</v>
      </c>
      <c r="E1092" s="6">
        <v>0</v>
      </c>
      <c r="F1092" s="6">
        <f t="shared" si="34"/>
        <v>0</v>
      </c>
      <c r="G1092" t="s">
        <v>2813</v>
      </c>
      <c r="I1092" t="str">
        <f t="shared" si="35"/>
        <v/>
      </c>
    </row>
    <row r="1093" spans="1:9" x14ac:dyDescent="0.25">
      <c r="A1093" t="s">
        <v>2815</v>
      </c>
      <c r="B1093" s="4">
        <v>32</v>
      </c>
      <c r="C1093" s="197" t="s">
        <v>2258</v>
      </c>
      <c r="D1093" s="197">
        <v>476</v>
      </c>
      <c r="E1093" s="6">
        <v>4.6500000000000004</v>
      </c>
      <c r="F1093" s="6">
        <f t="shared" si="34"/>
        <v>-4.6500000000000004</v>
      </c>
      <c r="G1093" t="s">
        <v>2816</v>
      </c>
      <c r="I1093" t="str">
        <f t="shared" si="35"/>
        <v/>
      </c>
    </row>
    <row r="1094" spans="1:9" x14ac:dyDescent="0.25">
      <c r="A1094" t="s">
        <v>2818</v>
      </c>
      <c r="B1094" s="4">
        <v>32</v>
      </c>
      <c r="C1094" s="197" t="s">
        <v>2258</v>
      </c>
      <c r="D1094" s="197">
        <v>477</v>
      </c>
      <c r="E1094" s="6">
        <v>9.9700000000000006</v>
      </c>
      <c r="F1094" s="6">
        <f t="shared" si="34"/>
        <v>-9.9700000000000006</v>
      </c>
      <c r="G1094" t="s">
        <v>2819</v>
      </c>
      <c r="I1094" t="str">
        <f t="shared" si="35"/>
        <v/>
      </c>
    </row>
    <row r="1095" spans="1:9" hidden="1" x14ac:dyDescent="0.25">
      <c r="A1095" t="s">
        <v>8010</v>
      </c>
      <c r="B1095" s="4">
        <v>33</v>
      </c>
      <c r="C1095" s="197">
        <v>30</v>
      </c>
      <c r="D1095" s="197">
        <v>90</v>
      </c>
      <c r="E1095" s="6">
        <v>4886.54</v>
      </c>
      <c r="F1095" s="6">
        <f t="shared" ref="F1095:F1158" si="36">IF(B1095=10,E1095,-E1095)</f>
        <v>-4886.54</v>
      </c>
      <c r="G1095" t="s">
        <v>11088</v>
      </c>
      <c r="H1095" t="s">
        <v>7707</v>
      </c>
      <c r="I1095" t="str">
        <f t="shared" ref="I1095:I1158" si="37">IF(ISNA(MATCH(A1095,OldAcctNum,))=TRUE,A1095,"")</f>
        <v/>
      </c>
    </row>
    <row r="1096" spans="1:9" x14ac:dyDescent="0.25">
      <c r="A1096" t="s">
        <v>2821</v>
      </c>
      <c r="B1096" s="4">
        <v>32</v>
      </c>
      <c r="C1096" s="197" t="s">
        <v>2258</v>
      </c>
      <c r="D1096" s="197">
        <v>478</v>
      </c>
      <c r="E1096" s="6">
        <v>983.33</v>
      </c>
      <c r="F1096" s="6">
        <f t="shared" si="36"/>
        <v>-983.33</v>
      </c>
      <c r="G1096" t="s">
        <v>2822</v>
      </c>
      <c r="I1096" t="str">
        <f t="shared" si="37"/>
        <v/>
      </c>
    </row>
    <row r="1097" spans="1:9" hidden="1" x14ac:dyDescent="0.25">
      <c r="A1097" t="s">
        <v>1640</v>
      </c>
      <c r="B1097" s="4">
        <v>32</v>
      </c>
      <c r="C1097" s="197" t="s">
        <v>1561</v>
      </c>
      <c r="D1097" s="197">
        <v>790</v>
      </c>
      <c r="E1097" s="6">
        <v>4803.43</v>
      </c>
      <c r="F1097" s="6">
        <f t="shared" si="36"/>
        <v>-4803.43</v>
      </c>
      <c r="G1097" t="s">
        <v>1641</v>
      </c>
      <c r="I1097" t="str">
        <f t="shared" si="37"/>
        <v/>
      </c>
    </row>
    <row r="1098" spans="1:9" x14ac:dyDescent="0.25">
      <c r="A1098" t="s">
        <v>2824</v>
      </c>
      <c r="B1098" s="4">
        <v>32</v>
      </c>
      <c r="C1098" s="197" t="s">
        <v>2258</v>
      </c>
      <c r="D1098" s="197">
        <v>479</v>
      </c>
      <c r="E1098" s="6">
        <v>30939.13</v>
      </c>
      <c r="F1098" s="6">
        <f t="shared" si="36"/>
        <v>-30939.13</v>
      </c>
      <c r="G1098" t="s">
        <v>2825</v>
      </c>
      <c r="I1098" t="str">
        <f t="shared" si="37"/>
        <v/>
      </c>
    </row>
    <row r="1099" spans="1:9" x14ac:dyDescent="0.25">
      <c r="A1099" t="s">
        <v>2827</v>
      </c>
      <c r="B1099" s="4">
        <v>32</v>
      </c>
      <c r="C1099" s="197" t="s">
        <v>2258</v>
      </c>
      <c r="D1099" s="197">
        <v>480</v>
      </c>
      <c r="E1099" s="6">
        <v>0.15</v>
      </c>
      <c r="F1099" s="6">
        <f t="shared" si="36"/>
        <v>-0.15</v>
      </c>
      <c r="G1099" t="s">
        <v>2828</v>
      </c>
      <c r="I1099" t="str">
        <f t="shared" si="37"/>
        <v/>
      </c>
    </row>
    <row r="1100" spans="1:9" x14ac:dyDescent="0.25">
      <c r="A1100" t="s">
        <v>2830</v>
      </c>
      <c r="B1100" s="4">
        <v>32</v>
      </c>
      <c r="C1100" s="197" t="s">
        <v>2258</v>
      </c>
      <c r="D1100" s="197">
        <v>481</v>
      </c>
      <c r="E1100" s="6">
        <v>2.92</v>
      </c>
      <c r="F1100" s="6">
        <f t="shared" si="36"/>
        <v>-2.92</v>
      </c>
      <c r="G1100" t="s">
        <v>2831</v>
      </c>
      <c r="I1100" t="str">
        <f t="shared" si="37"/>
        <v/>
      </c>
    </row>
    <row r="1101" spans="1:9" x14ac:dyDescent="0.25">
      <c r="A1101" t="s">
        <v>2833</v>
      </c>
      <c r="B1101" s="4">
        <v>32</v>
      </c>
      <c r="C1101" s="197" t="s">
        <v>2258</v>
      </c>
      <c r="D1101" s="197">
        <v>482</v>
      </c>
      <c r="E1101" s="6">
        <v>5.14</v>
      </c>
      <c r="F1101" s="6">
        <f t="shared" si="36"/>
        <v>-5.14</v>
      </c>
      <c r="G1101" t="s">
        <v>2834</v>
      </c>
      <c r="I1101" t="str">
        <f t="shared" si="37"/>
        <v/>
      </c>
    </row>
    <row r="1102" spans="1:9" hidden="1" x14ac:dyDescent="0.25">
      <c r="A1102" t="s">
        <v>10109</v>
      </c>
      <c r="B1102" s="4">
        <v>34</v>
      </c>
      <c r="C1102" s="197">
        <v>850</v>
      </c>
      <c r="D1102" s="197">
        <v>509</v>
      </c>
      <c r="E1102" s="6">
        <v>4498.34</v>
      </c>
      <c r="F1102" s="6">
        <f t="shared" si="36"/>
        <v>-4498.34</v>
      </c>
      <c r="G1102" t="s">
        <v>9567</v>
      </c>
      <c r="H1102" t="s">
        <v>9691</v>
      </c>
      <c r="I1102" t="str">
        <f t="shared" si="37"/>
        <v/>
      </c>
    </row>
    <row r="1103" spans="1:9" x14ac:dyDescent="0.25">
      <c r="A1103" t="s">
        <v>2836</v>
      </c>
      <c r="B1103" s="4">
        <v>32</v>
      </c>
      <c r="C1103" s="197" t="s">
        <v>2258</v>
      </c>
      <c r="D1103" s="197">
        <v>483</v>
      </c>
      <c r="E1103" s="6">
        <v>0</v>
      </c>
      <c r="F1103" s="6">
        <f t="shared" si="36"/>
        <v>0</v>
      </c>
      <c r="G1103" t="s">
        <v>2837</v>
      </c>
      <c r="I1103" t="str">
        <f t="shared" si="37"/>
        <v/>
      </c>
    </row>
    <row r="1104" spans="1:9" x14ac:dyDescent="0.25">
      <c r="A1104" t="s">
        <v>2839</v>
      </c>
      <c r="B1104" s="4">
        <v>32</v>
      </c>
      <c r="C1104" s="197" t="s">
        <v>2258</v>
      </c>
      <c r="D1104" s="197">
        <v>484</v>
      </c>
      <c r="E1104" s="6">
        <v>11.83</v>
      </c>
      <c r="F1104" s="6">
        <f t="shared" si="36"/>
        <v>-11.83</v>
      </c>
      <c r="G1104" t="s">
        <v>2840</v>
      </c>
      <c r="I1104" t="str">
        <f t="shared" si="37"/>
        <v/>
      </c>
    </row>
    <row r="1105" spans="1:9" x14ac:dyDescent="0.25">
      <c r="A1105" t="s">
        <v>2842</v>
      </c>
      <c r="B1105" s="4">
        <v>32</v>
      </c>
      <c r="C1105" s="197" t="s">
        <v>2258</v>
      </c>
      <c r="D1105" s="197">
        <v>485</v>
      </c>
      <c r="E1105" s="6">
        <v>14870.05</v>
      </c>
      <c r="F1105" s="6">
        <f t="shared" si="36"/>
        <v>-14870.05</v>
      </c>
      <c r="G1105" t="s">
        <v>2843</v>
      </c>
      <c r="I1105" t="str">
        <f t="shared" si="37"/>
        <v/>
      </c>
    </row>
    <row r="1106" spans="1:9" x14ac:dyDescent="0.25">
      <c r="A1106" t="s">
        <v>2845</v>
      </c>
      <c r="B1106" s="4">
        <v>32</v>
      </c>
      <c r="C1106" s="197" t="s">
        <v>2258</v>
      </c>
      <c r="D1106" s="197">
        <v>486</v>
      </c>
      <c r="E1106" s="6">
        <v>16718.439999999999</v>
      </c>
      <c r="F1106" s="6">
        <f t="shared" si="36"/>
        <v>-16718.439999999999</v>
      </c>
      <c r="G1106" t="s">
        <v>2846</v>
      </c>
      <c r="I1106" t="str">
        <f t="shared" si="37"/>
        <v/>
      </c>
    </row>
    <row r="1107" spans="1:9" hidden="1" x14ac:dyDescent="0.25">
      <c r="A1107" t="s">
        <v>6978</v>
      </c>
      <c r="B1107" s="4">
        <v>32</v>
      </c>
      <c r="C1107" s="197" t="s">
        <v>1837</v>
      </c>
      <c r="D1107" s="197">
        <v>1</v>
      </c>
      <c r="E1107" s="6">
        <v>33.1</v>
      </c>
      <c r="F1107" s="6">
        <f t="shared" si="36"/>
        <v>-33.1</v>
      </c>
      <c r="G1107" t="s">
        <v>6979</v>
      </c>
      <c r="I1107" t="str">
        <f t="shared" si="37"/>
        <v/>
      </c>
    </row>
    <row r="1108" spans="1:9" x14ac:dyDescent="0.25">
      <c r="A1108" t="s">
        <v>2848</v>
      </c>
      <c r="B1108" s="4">
        <v>32</v>
      </c>
      <c r="C1108" s="197" t="s">
        <v>2258</v>
      </c>
      <c r="D1108" s="197">
        <v>487</v>
      </c>
      <c r="E1108" s="6">
        <v>9904.74</v>
      </c>
      <c r="F1108" s="6">
        <f t="shared" si="36"/>
        <v>-9904.74</v>
      </c>
      <c r="G1108" t="s">
        <v>2849</v>
      </c>
      <c r="I1108" t="str">
        <f t="shared" si="37"/>
        <v/>
      </c>
    </row>
    <row r="1109" spans="1:9" x14ac:dyDescent="0.25">
      <c r="A1109" t="s">
        <v>2851</v>
      </c>
      <c r="B1109" s="4">
        <v>32</v>
      </c>
      <c r="C1109" s="197" t="s">
        <v>2258</v>
      </c>
      <c r="D1109" s="197">
        <v>488</v>
      </c>
      <c r="E1109" s="6">
        <v>3839.55</v>
      </c>
      <c r="F1109" s="6">
        <f t="shared" si="36"/>
        <v>-3839.55</v>
      </c>
      <c r="G1109" t="s">
        <v>2852</v>
      </c>
      <c r="I1109" t="str">
        <f t="shared" si="37"/>
        <v/>
      </c>
    </row>
    <row r="1110" spans="1:9" x14ac:dyDescent="0.25">
      <c r="A1110" t="s">
        <v>2854</v>
      </c>
      <c r="B1110" s="4">
        <v>32</v>
      </c>
      <c r="C1110" s="197" t="s">
        <v>2258</v>
      </c>
      <c r="D1110" s="197">
        <v>489</v>
      </c>
      <c r="E1110" s="6">
        <v>32985.17</v>
      </c>
      <c r="F1110" s="6">
        <f t="shared" si="36"/>
        <v>-32985.17</v>
      </c>
      <c r="G1110" t="s">
        <v>2855</v>
      </c>
      <c r="I1110" t="str">
        <f t="shared" si="37"/>
        <v/>
      </c>
    </row>
    <row r="1111" spans="1:9" x14ac:dyDescent="0.25">
      <c r="A1111" t="s">
        <v>2857</v>
      </c>
      <c r="B1111" s="4">
        <v>32</v>
      </c>
      <c r="C1111" s="197" t="s">
        <v>2258</v>
      </c>
      <c r="D1111" s="197">
        <v>490</v>
      </c>
      <c r="E1111" s="6">
        <v>252.65</v>
      </c>
      <c r="F1111" s="6">
        <f t="shared" si="36"/>
        <v>-252.65</v>
      </c>
      <c r="G1111" t="s">
        <v>2858</v>
      </c>
      <c r="I1111" t="str">
        <f t="shared" si="37"/>
        <v/>
      </c>
    </row>
    <row r="1112" spans="1:9" x14ac:dyDescent="0.25">
      <c r="A1112" t="s">
        <v>2860</v>
      </c>
      <c r="B1112" s="4">
        <v>32</v>
      </c>
      <c r="C1112" s="197" t="s">
        <v>2258</v>
      </c>
      <c r="D1112" s="197">
        <v>492</v>
      </c>
      <c r="E1112" s="6">
        <v>4777.63</v>
      </c>
      <c r="F1112" s="6">
        <f t="shared" si="36"/>
        <v>-4777.63</v>
      </c>
      <c r="G1112" t="s">
        <v>2861</v>
      </c>
      <c r="I1112" t="str">
        <f t="shared" si="37"/>
        <v/>
      </c>
    </row>
    <row r="1113" spans="1:9" x14ac:dyDescent="0.25">
      <c r="A1113" t="s">
        <v>2863</v>
      </c>
      <c r="B1113" s="4">
        <v>32</v>
      </c>
      <c r="C1113" s="197" t="s">
        <v>2258</v>
      </c>
      <c r="D1113" s="197">
        <v>493</v>
      </c>
      <c r="E1113" s="6">
        <v>7186.65</v>
      </c>
      <c r="F1113" s="6">
        <f t="shared" si="36"/>
        <v>-7186.65</v>
      </c>
      <c r="G1113" t="s">
        <v>2864</v>
      </c>
      <c r="I1113" t="str">
        <f t="shared" si="37"/>
        <v/>
      </c>
    </row>
    <row r="1114" spans="1:9" x14ac:dyDescent="0.25">
      <c r="A1114" t="s">
        <v>2866</v>
      </c>
      <c r="B1114" s="4">
        <v>32</v>
      </c>
      <c r="C1114" s="197" t="s">
        <v>2258</v>
      </c>
      <c r="D1114" s="197">
        <v>494</v>
      </c>
      <c r="E1114" s="6">
        <v>13251.21</v>
      </c>
      <c r="F1114" s="6">
        <f t="shared" si="36"/>
        <v>-13251.21</v>
      </c>
      <c r="G1114" t="s">
        <v>2867</v>
      </c>
      <c r="I1114" t="str">
        <f t="shared" si="37"/>
        <v/>
      </c>
    </row>
    <row r="1115" spans="1:9" x14ac:dyDescent="0.25">
      <c r="A1115" t="s">
        <v>2869</v>
      </c>
      <c r="B1115" s="4">
        <v>32</v>
      </c>
      <c r="C1115" s="197" t="s">
        <v>2258</v>
      </c>
      <c r="D1115" s="197">
        <v>495</v>
      </c>
      <c r="E1115" s="6">
        <v>6416.42</v>
      </c>
      <c r="F1115" s="6">
        <f t="shared" si="36"/>
        <v>-6416.42</v>
      </c>
      <c r="G1115" t="s">
        <v>2870</v>
      </c>
      <c r="I1115" t="str">
        <f t="shared" si="37"/>
        <v/>
      </c>
    </row>
    <row r="1116" spans="1:9" hidden="1" x14ac:dyDescent="0.25">
      <c r="A1116" t="s">
        <v>8002</v>
      </c>
      <c r="B1116" s="4">
        <v>33</v>
      </c>
      <c r="C1116" s="197">
        <v>30</v>
      </c>
      <c r="D1116" s="197">
        <v>81</v>
      </c>
      <c r="E1116" s="6">
        <v>4315.18</v>
      </c>
      <c r="F1116" s="6">
        <f t="shared" si="36"/>
        <v>-4315.18</v>
      </c>
      <c r="G1116" t="s">
        <v>11088</v>
      </c>
      <c r="H1116" t="s">
        <v>7695</v>
      </c>
      <c r="I1116" t="str">
        <f t="shared" si="37"/>
        <v/>
      </c>
    </row>
    <row r="1117" spans="1:9" hidden="1" x14ac:dyDescent="0.25">
      <c r="A1117" t="s">
        <v>1510</v>
      </c>
      <c r="B1117" s="4">
        <v>31</v>
      </c>
      <c r="C1117" s="197">
        <v>983</v>
      </c>
      <c r="D1117" s="197">
        <v>0</v>
      </c>
      <c r="E1117" s="6">
        <v>4308.47</v>
      </c>
      <c r="F1117" s="6">
        <f t="shared" si="36"/>
        <v>-4308.47</v>
      </c>
      <c r="G1117" t="s">
        <v>1511</v>
      </c>
      <c r="I1117" t="str">
        <f t="shared" si="37"/>
        <v/>
      </c>
    </row>
    <row r="1118" spans="1:9" hidden="1" x14ac:dyDescent="0.25">
      <c r="A1118" t="s">
        <v>7942</v>
      </c>
      <c r="B1118" s="4">
        <v>33</v>
      </c>
      <c r="C1118" s="197">
        <v>30</v>
      </c>
      <c r="D1118" s="197">
        <v>9</v>
      </c>
      <c r="E1118" s="6">
        <v>4273.7</v>
      </c>
      <c r="F1118" s="6">
        <f t="shared" si="36"/>
        <v>-4273.7</v>
      </c>
      <c r="G1118" t="s">
        <v>11088</v>
      </c>
      <c r="H1118" t="s">
        <v>7605</v>
      </c>
      <c r="I1118" t="str">
        <f t="shared" si="37"/>
        <v/>
      </c>
    </row>
    <row r="1119" spans="1:9" hidden="1" x14ac:dyDescent="0.25">
      <c r="A1119" t="s">
        <v>833</v>
      </c>
      <c r="B1119" s="4">
        <v>31</v>
      </c>
      <c r="C1119" s="197">
        <v>48</v>
      </c>
      <c r="D1119" s="197">
        <v>25</v>
      </c>
      <c r="E1119" s="6">
        <v>4253.09</v>
      </c>
      <c r="F1119" s="6">
        <f t="shared" si="36"/>
        <v>-4253.09</v>
      </c>
      <c r="G1119" t="s">
        <v>834</v>
      </c>
      <c r="H1119" t="s">
        <v>728</v>
      </c>
      <c r="I1119" t="str">
        <f t="shared" si="37"/>
        <v>31-048-025</v>
      </c>
    </row>
    <row r="1120" spans="1:9" x14ac:dyDescent="0.25">
      <c r="A1120" t="s">
        <v>2872</v>
      </c>
      <c r="B1120" s="4">
        <v>32</v>
      </c>
      <c r="C1120" s="197" t="s">
        <v>2258</v>
      </c>
      <c r="D1120" s="197">
        <v>496</v>
      </c>
      <c r="E1120" s="6">
        <v>12120.13</v>
      </c>
      <c r="F1120" s="6">
        <f t="shared" si="36"/>
        <v>-12120.13</v>
      </c>
      <c r="G1120" t="s">
        <v>2873</v>
      </c>
      <c r="I1120" t="str">
        <f t="shared" si="37"/>
        <v/>
      </c>
    </row>
    <row r="1121" spans="1:9" x14ac:dyDescent="0.25">
      <c r="A1121" t="s">
        <v>2875</v>
      </c>
      <c r="B1121" s="4">
        <v>32</v>
      </c>
      <c r="C1121" s="197" t="s">
        <v>2258</v>
      </c>
      <c r="D1121" s="197">
        <v>497</v>
      </c>
      <c r="E1121" s="6">
        <v>0</v>
      </c>
      <c r="F1121" s="6">
        <f t="shared" si="36"/>
        <v>0</v>
      </c>
      <c r="G1121" t="s">
        <v>2876</v>
      </c>
      <c r="I1121" t="str">
        <f t="shared" si="37"/>
        <v/>
      </c>
    </row>
    <row r="1122" spans="1:9" x14ac:dyDescent="0.25">
      <c r="A1122" t="s">
        <v>2878</v>
      </c>
      <c r="B1122" s="4">
        <v>32</v>
      </c>
      <c r="C1122" s="197" t="s">
        <v>2258</v>
      </c>
      <c r="D1122" s="197">
        <v>498</v>
      </c>
      <c r="E1122" s="6">
        <v>18.2</v>
      </c>
      <c r="F1122" s="6">
        <f t="shared" si="36"/>
        <v>-18.2</v>
      </c>
      <c r="G1122" t="s">
        <v>2879</v>
      </c>
      <c r="I1122" t="str">
        <f t="shared" si="37"/>
        <v/>
      </c>
    </row>
    <row r="1123" spans="1:9" hidden="1" x14ac:dyDescent="0.25">
      <c r="A1123" t="s">
        <v>1364</v>
      </c>
      <c r="B1123" s="4">
        <v>31</v>
      </c>
      <c r="C1123" s="197">
        <v>779</v>
      </c>
      <c r="D1123" s="197">
        <v>0</v>
      </c>
      <c r="E1123" s="6">
        <v>4089.99</v>
      </c>
      <c r="F1123" s="6">
        <f t="shared" si="36"/>
        <v>-4089.99</v>
      </c>
      <c r="G1123" t="s">
        <v>1365</v>
      </c>
      <c r="I1123" t="str">
        <f t="shared" si="37"/>
        <v/>
      </c>
    </row>
    <row r="1124" spans="1:9" hidden="1" x14ac:dyDescent="0.25">
      <c r="A1124" t="s">
        <v>9758</v>
      </c>
      <c r="B1124" s="4">
        <v>34</v>
      </c>
      <c r="C1124" s="197">
        <v>30</v>
      </c>
      <c r="D1124" s="197">
        <v>402</v>
      </c>
      <c r="E1124" s="6">
        <v>4087.07</v>
      </c>
      <c r="F1124" s="6">
        <f t="shared" si="36"/>
        <v>-4087.07</v>
      </c>
      <c r="G1124" t="s">
        <v>9745</v>
      </c>
      <c r="H1124" t="s">
        <v>9688</v>
      </c>
      <c r="I1124" t="str">
        <f t="shared" si="37"/>
        <v/>
      </c>
    </row>
    <row r="1125" spans="1:9" x14ac:dyDescent="0.25">
      <c r="A1125" t="s">
        <v>2881</v>
      </c>
      <c r="B1125" s="4">
        <v>32</v>
      </c>
      <c r="C1125" s="197" t="s">
        <v>2258</v>
      </c>
      <c r="D1125" s="197">
        <v>499</v>
      </c>
      <c r="E1125" s="6">
        <v>1923.3</v>
      </c>
      <c r="F1125" s="6">
        <f t="shared" si="36"/>
        <v>-1923.3</v>
      </c>
      <c r="G1125" t="s">
        <v>2882</v>
      </c>
      <c r="I1125" t="str">
        <f t="shared" si="37"/>
        <v/>
      </c>
    </row>
    <row r="1126" spans="1:9" x14ac:dyDescent="0.25">
      <c r="A1126" t="s">
        <v>2884</v>
      </c>
      <c r="B1126" s="4">
        <v>32</v>
      </c>
      <c r="C1126" s="197" t="s">
        <v>2258</v>
      </c>
      <c r="D1126" s="197">
        <v>801</v>
      </c>
      <c r="E1126" s="6">
        <v>3640.35</v>
      </c>
      <c r="F1126" s="6">
        <f t="shared" si="36"/>
        <v>-3640.35</v>
      </c>
      <c r="G1126" t="s">
        <v>2885</v>
      </c>
      <c r="I1126" t="str">
        <f t="shared" si="37"/>
        <v/>
      </c>
    </row>
    <row r="1127" spans="1:9" x14ac:dyDescent="0.25">
      <c r="A1127" t="s">
        <v>2887</v>
      </c>
      <c r="B1127" s="4">
        <v>32</v>
      </c>
      <c r="C1127" s="197" t="s">
        <v>2258</v>
      </c>
      <c r="D1127" s="197">
        <v>802</v>
      </c>
      <c r="E1127" s="6">
        <v>1667.9</v>
      </c>
      <c r="F1127" s="6">
        <f t="shared" si="36"/>
        <v>-1667.9</v>
      </c>
      <c r="G1127" t="s">
        <v>2888</v>
      </c>
      <c r="I1127" t="str">
        <f t="shared" si="37"/>
        <v/>
      </c>
    </row>
    <row r="1128" spans="1:9" x14ac:dyDescent="0.25">
      <c r="A1128" t="s">
        <v>2890</v>
      </c>
      <c r="B1128" s="4">
        <v>32</v>
      </c>
      <c r="C1128" s="197" t="s">
        <v>2258</v>
      </c>
      <c r="D1128" s="197">
        <v>810</v>
      </c>
      <c r="E1128" s="6">
        <v>4404.3100000000004</v>
      </c>
      <c r="F1128" s="6">
        <f t="shared" si="36"/>
        <v>-4404.3100000000004</v>
      </c>
      <c r="G1128" t="s">
        <v>2891</v>
      </c>
      <c r="I1128" t="str">
        <f t="shared" si="37"/>
        <v/>
      </c>
    </row>
    <row r="1129" spans="1:9" x14ac:dyDescent="0.25">
      <c r="A1129" t="s">
        <v>2893</v>
      </c>
      <c r="B1129" s="4">
        <v>32</v>
      </c>
      <c r="C1129" s="197" t="s">
        <v>2258</v>
      </c>
      <c r="D1129" s="197">
        <v>812</v>
      </c>
      <c r="E1129" s="6">
        <v>10442.81</v>
      </c>
      <c r="F1129" s="6">
        <f t="shared" si="36"/>
        <v>-10442.81</v>
      </c>
      <c r="G1129" t="s">
        <v>2894</v>
      </c>
      <c r="I1129" t="str">
        <f t="shared" si="37"/>
        <v/>
      </c>
    </row>
    <row r="1130" spans="1:9" x14ac:dyDescent="0.25">
      <c r="A1130" t="s">
        <v>2896</v>
      </c>
      <c r="B1130" s="4">
        <v>32</v>
      </c>
      <c r="C1130" s="197" t="s">
        <v>2258</v>
      </c>
      <c r="D1130" s="197">
        <v>813</v>
      </c>
      <c r="E1130" s="6">
        <v>1725.17</v>
      </c>
      <c r="F1130" s="6">
        <f t="shared" si="36"/>
        <v>-1725.17</v>
      </c>
      <c r="G1130" t="s">
        <v>2897</v>
      </c>
      <c r="I1130" t="str">
        <f t="shared" si="37"/>
        <v/>
      </c>
    </row>
    <row r="1131" spans="1:9" x14ac:dyDescent="0.25">
      <c r="A1131" t="s">
        <v>2899</v>
      </c>
      <c r="B1131" s="4">
        <v>32</v>
      </c>
      <c r="C1131" s="197" t="s">
        <v>2258</v>
      </c>
      <c r="D1131" s="197">
        <v>816</v>
      </c>
      <c r="E1131" s="6">
        <v>4404.26</v>
      </c>
      <c r="F1131" s="6">
        <f t="shared" si="36"/>
        <v>-4404.26</v>
      </c>
      <c r="G1131" t="s">
        <v>2900</v>
      </c>
      <c r="I1131" t="str">
        <f t="shared" si="37"/>
        <v/>
      </c>
    </row>
    <row r="1132" spans="1:9" x14ac:dyDescent="0.25">
      <c r="A1132" t="s">
        <v>2902</v>
      </c>
      <c r="B1132" s="4">
        <v>32</v>
      </c>
      <c r="C1132" s="197" t="s">
        <v>2258</v>
      </c>
      <c r="D1132" s="197">
        <v>817</v>
      </c>
      <c r="E1132" s="6">
        <v>6005.24</v>
      </c>
      <c r="F1132" s="6">
        <f t="shared" si="36"/>
        <v>-6005.24</v>
      </c>
      <c r="G1132" t="s">
        <v>2903</v>
      </c>
      <c r="I1132" t="str">
        <f t="shared" si="37"/>
        <v/>
      </c>
    </row>
    <row r="1133" spans="1:9" x14ac:dyDescent="0.25">
      <c r="A1133" t="s">
        <v>2905</v>
      </c>
      <c r="B1133" s="4">
        <v>32</v>
      </c>
      <c r="C1133" s="197" t="s">
        <v>2258</v>
      </c>
      <c r="D1133" s="197">
        <v>820</v>
      </c>
      <c r="E1133" s="6">
        <v>3306.23</v>
      </c>
      <c r="F1133" s="6">
        <f t="shared" si="36"/>
        <v>-3306.23</v>
      </c>
      <c r="G1133" t="s">
        <v>2906</v>
      </c>
      <c r="I1133" t="str">
        <f t="shared" si="37"/>
        <v/>
      </c>
    </row>
    <row r="1134" spans="1:9" hidden="1" x14ac:dyDescent="0.25">
      <c r="A1134" t="s">
        <v>851</v>
      </c>
      <c r="B1134" s="4">
        <v>31</v>
      </c>
      <c r="C1134" s="197">
        <v>48</v>
      </c>
      <c r="D1134" s="197">
        <v>53</v>
      </c>
      <c r="E1134" s="6">
        <v>3778.28</v>
      </c>
      <c r="F1134" s="6">
        <f t="shared" si="36"/>
        <v>-3778.28</v>
      </c>
      <c r="G1134" t="s">
        <v>852</v>
      </c>
      <c r="I1134" t="str">
        <f t="shared" si="37"/>
        <v>31-048-053</v>
      </c>
    </row>
    <row r="1135" spans="1:9" x14ac:dyDescent="0.25">
      <c r="A1135" t="s">
        <v>2908</v>
      </c>
      <c r="B1135" s="4">
        <v>32</v>
      </c>
      <c r="C1135" s="197" t="s">
        <v>2258</v>
      </c>
      <c r="D1135" s="197">
        <v>821</v>
      </c>
      <c r="E1135" s="6">
        <v>6094.26</v>
      </c>
      <c r="F1135" s="6">
        <f t="shared" si="36"/>
        <v>-6094.26</v>
      </c>
      <c r="G1135" t="s">
        <v>2909</v>
      </c>
      <c r="I1135" t="str">
        <f t="shared" si="37"/>
        <v/>
      </c>
    </row>
    <row r="1136" spans="1:9" hidden="1" x14ac:dyDescent="0.25">
      <c r="A1136" t="s">
        <v>8949</v>
      </c>
      <c r="B1136" s="4">
        <v>33</v>
      </c>
      <c r="C1136" s="197">
        <v>685</v>
      </c>
      <c r="D1136" s="197">
        <v>83</v>
      </c>
      <c r="E1136" s="6">
        <v>3719.72</v>
      </c>
      <c r="F1136" s="6">
        <f t="shared" si="36"/>
        <v>-3719.72</v>
      </c>
      <c r="G1136" t="s">
        <v>8871</v>
      </c>
      <c r="H1136" t="s">
        <v>7698</v>
      </c>
      <c r="I1136" t="str">
        <f t="shared" si="37"/>
        <v/>
      </c>
    </row>
    <row r="1137" spans="1:9" x14ac:dyDescent="0.25">
      <c r="A1137" t="s">
        <v>2911</v>
      </c>
      <c r="B1137" s="4">
        <v>32</v>
      </c>
      <c r="C1137" s="197" t="s">
        <v>2258</v>
      </c>
      <c r="D1137" s="197">
        <v>825</v>
      </c>
      <c r="E1137" s="6">
        <v>2881.7</v>
      </c>
      <c r="F1137" s="6">
        <f t="shared" si="36"/>
        <v>-2881.7</v>
      </c>
      <c r="G1137" t="s">
        <v>2912</v>
      </c>
      <c r="I1137" t="str">
        <f t="shared" si="37"/>
        <v/>
      </c>
    </row>
    <row r="1138" spans="1:9" hidden="1" x14ac:dyDescent="0.25">
      <c r="A1138" t="s">
        <v>1642</v>
      </c>
      <c r="B1138" s="4">
        <v>32</v>
      </c>
      <c r="C1138" s="197" t="s">
        <v>1561</v>
      </c>
      <c r="D1138" s="197">
        <v>791</v>
      </c>
      <c r="E1138" s="6">
        <v>2460.9899999999998</v>
      </c>
      <c r="F1138" s="6">
        <f t="shared" si="36"/>
        <v>-2460.9899999999998</v>
      </c>
      <c r="G1138" t="s">
        <v>1643</v>
      </c>
      <c r="I1138" t="str">
        <f t="shared" si="37"/>
        <v/>
      </c>
    </row>
    <row r="1139" spans="1:9" x14ac:dyDescent="0.25">
      <c r="A1139" t="s">
        <v>2914</v>
      </c>
      <c r="B1139" s="4">
        <v>32</v>
      </c>
      <c r="C1139" s="197" t="s">
        <v>2258</v>
      </c>
      <c r="D1139" s="197">
        <v>827</v>
      </c>
      <c r="E1139" s="6">
        <v>9235.81</v>
      </c>
      <c r="F1139" s="6">
        <f t="shared" si="36"/>
        <v>-9235.81</v>
      </c>
      <c r="G1139" t="s">
        <v>2915</v>
      </c>
      <c r="I1139" t="str">
        <f t="shared" si="37"/>
        <v/>
      </c>
    </row>
    <row r="1140" spans="1:9" hidden="1" x14ac:dyDescent="0.25">
      <c r="A1140" t="s">
        <v>866</v>
      </c>
      <c r="B1140" s="4">
        <v>31</v>
      </c>
      <c r="C1140" s="197">
        <v>48</v>
      </c>
      <c r="D1140" s="197">
        <v>67</v>
      </c>
      <c r="E1140" s="6">
        <v>3663.47</v>
      </c>
      <c r="F1140" s="6">
        <f t="shared" si="36"/>
        <v>-3663.47</v>
      </c>
      <c r="G1140" t="s">
        <v>867</v>
      </c>
      <c r="I1140" t="str">
        <f t="shared" si="37"/>
        <v>31-048-067</v>
      </c>
    </row>
    <row r="1141" spans="1:9" x14ac:dyDescent="0.25">
      <c r="A1141" t="s">
        <v>2917</v>
      </c>
      <c r="B1141" s="4">
        <v>32</v>
      </c>
      <c r="C1141" s="197" t="s">
        <v>2258</v>
      </c>
      <c r="D1141" s="197">
        <v>830</v>
      </c>
      <c r="E1141" s="6">
        <v>1444.5</v>
      </c>
      <c r="F1141" s="6">
        <f t="shared" si="36"/>
        <v>-1444.5</v>
      </c>
      <c r="G1141" t="s">
        <v>2918</v>
      </c>
      <c r="I1141" t="str">
        <f t="shared" si="37"/>
        <v/>
      </c>
    </row>
    <row r="1142" spans="1:9" x14ac:dyDescent="0.25">
      <c r="A1142" t="s">
        <v>2920</v>
      </c>
      <c r="B1142" s="4">
        <v>32</v>
      </c>
      <c r="C1142" s="197" t="s">
        <v>2258</v>
      </c>
      <c r="D1142" s="197">
        <v>836</v>
      </c>
      <c r="E1142" s="6">
        <v>1227.6600000000001</v>
      </c>
      <c r="F1142" s="6">
        <f t="shared" si="36"/>
        <v>-1227.6600000000001</v>
      </c>
      <c r="G1142" t="s">
        <v>2921</v>
      </c>
      <c r="I1142" t="str">
        <f t="shared" si="37"/>
        <v/>
      </c>
    </row>
    <row r="1143" spans="1:9" x14ac:dyDescent="0.25">
      <c r="A1143" t="s">
        <v>2923</v>
      </c>
      <c r="B1143" s="4">
        <v>32</v>
      </c>
      <c r="C1143" s="197" t="s">
        <v>2258</v>
      </c>
      <c r="D1143" s="197">
        <v>837</v>
      </c>
      <c r="E1143" s="6">
        <v>3404.57</v>
      </c>
      <c r="F1143" s="6">
        <f t="shared" si="36"/>
        <v>-3404.57</v>
      </c>
      <c r="G1143" t="s">
        <v>2924</v>
      </c>
      <c r="I1143" t="str">
        <f t="shared" si="37"/>
        <v/>
      </c>
    </row>
    <row r="1144" spans="1:9" x14ac:dyDescent="0.25">
      <c r="A1144" t="s">
        <v>2926</v>
      </c>
      <c r="B1144" s="4">
        <v>32</v>
      </c>
      <c r="C1144" s="197" t="s">
        <v>2258</v>
      </c>
      <c r="D1144" s="197">
        <v>838</v>
      </c>
      <c r="E1144" s="6">
        <v>3113.09</v>
      </c>
      <c r="F1144" s="6">
        <f t="shared" si="36"/>
        <v>-3113.09</v>
      </c>
      <c r="G1144" t="s">
        <v>2927</v>
      </c>
      <c r="I1144" t="str">
        <f t="shared" si="37"/>
        <v/>
      </c>
    </row>
    <row r="1145" spans="1:9" x14ac:dyDescent="0.25">
      <c r="A1145" t="s">
        <v>2929</v>
      </c>
      <c r="B1145" s="4">
        <v>32</v>
      </c>
      <c r="C1145" s="197" t="s">
        <v>2258</v>
      </c>
      <c r="D1145" s="197">
        <v>839</v>
      </c>
      <c r="E1145" s="6">
        <v>7915.83</v>
      </c>
      <c r="F1145" s="6">
        <f t="shared" si="36"/>
        <v>-7915.83</v>
      </c>
      <c r="G1145" t="s">
        <v>2930</v>
      </c>
      <c r="I1145" t="str">
        <f t="shared" si="37"/>
        <v/>
      </c>
    </row>
    <row r="1146" spans="1:9" x14ac:dyDescent="0.25">
      <c r="A1146" t="s">
        <v>2932</v>
      </c>
      <c r="B1146" s="4">
        <v>32</v>
      </c>
      <c r="C1146" s="197" t="s">
        <v>2258</v>
      </c>
      <c r="D1146" s="197">
        <v>840</v>
      </c>
      <c r="E1146" s="6">
        <v>1844.4</v>
      </c>
      <c r="F1146" s="6">
        <f t="shared" si="36"/>
        <v>-1844.4</v>
      </c>
      <c r="G1146" t="s">
        <v>2933</v>
      </c>
      <c r="I1146" t="str">
        <f t="shared" si="37"/>
        <v/>
      </c>
    </row>
    <row r="1147" spans="1:9" x14ac:dyDescent="0.25">
      <c r="A1147" t="s">
        <v>2935</v>
      </c>
      <c r="B1147" s="4">
        <v>32</v>
      </c>
      <c r="C1147" s="197" t="s">
        <v>2258</v>
      </c>
      <c r="D1147" s="197">
        <v>844</v>
      </c>
      <c r="E1147" s="6">
        <v>5095.8599999999997</v>
      </c>
      <c r="F1147" s="6">
        <f t="shared" si="36"/>
        <v>-5095.8599999999997</v>
      </c>
      <c r="G1147" t="s">
        <v>2936</v>
      </c>
      <c r="I1147" t="str">
        <f t="shared" si="37"/>
        <v/>
      </c>
    </row>
    <row r="1148" spans="1:9" x14ac:dyDescent="0.25">
      <c r="A1148" t="s">
        <v>2938</v>
      </c>
      <c r="B1148" s="4">
        <v>32</v>
      </c>
      <c r="C1148" s="197" t="s">
        <v>2258</v>
      </c>
      <c r="D1148" s="197">
        <v>848</v>
      </c>
      <c r="E1148" s="6">
        <v>9110.15</v>
      </c>
      <c r="F1148" s="6">
        <f t="shared" si="36"/>
        <v>-9110.15</v>
      </c>
      <c r="G1148" t="s">
        <v>2939</v>
      </c>
      <c r="I1148" t="str">
        <f t="shared" si="37"/>
        <v/>
      </c>
    </row>
    <row r="1149" spans="1:9" x14ac:dyDescent="0.25">
      <c r="A1149" t="s">
        <v>2941</v>
      </c>
      <c r="B1149" s="4">
        <v>32</v>
      </c>
      <c r="C1149" s="197" t="s">
        <v>2258</v>
      </c>
      <c r="D1149" s="197">
        <v>849</v>
      </c>
      <c r="E1149" s="6">
        <v>8252.27</v>
      </c>
      <c r="F1149" s="6">
        <f t="shared" si="36"/>
        <v>-8252.27</v>
      </c>
      <c r="G1149" t="s">
        <v>2942</v>
      </c>
      <c r="I1149" t="str">
        <f t="shared" si="37"/>
        <v/>
      </c>
    </row>
    <row r="1150" spans="1:9" hidden="1" x14ac:dyDescent="0.25">
      <c r="A1150" t="s">
        <v>1279</v>
      </c>
      <c r="B1150" s="4">
        <v>31</v>
      </c>
      <c r="C1150" s="197">
        <v>701</v>
      </c>
      <c r="D1150" s="197">
        <v>0</v>
      </c>
      <c r="E1150" s="6">
        <v>3544.23</v>
      </c>
      <c r="F1150" s="6">
        <f t="shared" si="36"/>
        <v>-3544.23</v>
      </c>
      <c r="G1150" t="s">
        <v>1280</v>
      </c>
      <c r="I1150" t="str">
        <f t="shared" si="37"/>
        <v/>
      </c>
    </row>
    <row r="1151" spans="1:9" x14ac:dyDescent="0.25">
      <c r="A1151" t="s">
        <v>2944</v>
      </c>
      <c r="B1151" s="4">
        <v>32</v>
      </c>
      <c r="C1151" s="197" t="s">
        <v>2258</v>
      </c>
      <c r="D1151" s="197">
        <v>850</v>
      </c>
      <c r="E1151" s="6">
        <v>6458.86</v>
      </c>
      <c r="F1151" s="6">
        <f t="shared" si="36"/>
        <v>-6458.86</v>
      </c>
      <c r="G1151" t="s">
        <v>2945</v>
      </c>
      <c r="I1151" t="str">
        <f t="shared" si="37"/>
        <v/>
      </c>
    </row>
    <row r="1152" spans="1:9" x14ac:dyDescent="0.25">
      <c r="A1152" t="s">
        <v>2947</v>
      </c>
      <c r="B1152" s="4">
        <v>32</v>
      </c>
      <c r="C1152" s="197" t="s">
        <v>2258</v>
      </c>
      <c r="D1152" s="197">
        <v>851</v>
      </c>
      <c r="E1152" s="6">
        <v>3778.74</v>
      </c>
      <c r="F1152" s="6">
        <f t="shared" si="36"/>
        <v>-3778.74</v>
      </c>
      <c r="G1152" t="s">
        <v>2948</v>
      </c>
      <c r="I1152" t="str">
        <f t="shared" si="37"/>
        <v/>
      </c>
    </row>
    <row r="1153" spans="1:9" hidden="1" x14ac:dyDescent="0.25">
      <c r="A1153" t="s">
        <v>1645</v>
      </c>
      <c r="B1153" s="4">
        <v>32</v>
      </c>
      <c r="C1153" s="197" t="s">
        <v>1561</v>
      </c>
      <c r="D1153" s="197">
        <v>792</v>
      </c>
      <c r="E1153" s="6">
        <v>2221.46</v>
      </c>
      <c r="F1153" s="6">
        <f t="shared" si="36"/>
        <v>-2221.46</v>
      </c>
      <c r="G1153" t="s">
        <v>1646</v>
      </c>
      <c r="I1153" t="str">
        <f t="shared" si="37"/>
        <v/>
      </c>
    </row>
    <row r="1154" spans="1:9" x14ac:dyDescent="0.25">
      <c r="A1154" t="s">
        <v>2950</v>
      </c>
      <c r="B1154" s="4">
        <v>32</v>
      </c>
      <c r="C1154" s="197" t="s">
        <v>2258</v>
      </c>
      <c r="D1154" s="197">
        <v>853</v>
      </c>
      <c r="E1154" s="6">
        <v>7987.73</v>
      </c>
      <c r="F1154" s="6">
        <f t="shared" si="36"/>
        <v>-7987.73</v>
      </c>
      <c r="G1154" t="s">
        <v>2951</v>
      </c>
      <c r="I1154" t="str">
        <f t="shared" si="37"/>
        <v/>
      </c>
    </row>
    <row r="1155" spans="1:9" x14ac:dyDescent="0.25">
      <c r="A1155" t="s">
        <v>2952</v>
      </c>
      <c r="B1155" s="4">
        <v>32</v>
      </c>
      <c r="C1155" s="197" t="s">
        <v>2258</v>
      </c>
      <c r="D1155" s="197">
        <v>854</v>
      </c>
      <c r="E1155" s="6">
        <v>8575.61</v>
      </c>
      <c r="F1155" s="6">
        <f t="shared" si="36"/>
        <v>-8575.61</v>
      </c>
      <c r="G1155" t="s">
        <v>2953</v>
      </c>
      <c r="I1155" t="str">
        <f t="shared" si="37"/>
        <v/>
      </c>
    </row>
    <row r="1156" spans="1:9" x14ac:dyDescent="0.25">
      <c r="A1156" t="s">
        <v>2955</v>
      </c>
      <c r="B1156" s="4">
        <v>32</v>
      </c>
      <c r="C1156" s="197" t="s">
        <v>2258</v>
      </c>
      <c r="D1156" s="197">
        <v>855</v>
      </c>
      <c r="E1156" s="6">
        <v>1774.09</v>
      </c>
      <c r="F1156" s="6">
        <f t="shared" si="36"/>
        <v>-1774.09</v>
      </c>
      <c r="G1156" t="s">
        <v>2956</v>
      </c>
      <c r="I1156" t="str">
        <f t="shared" si="37"/>
        <v/>
      </c>
    </row>
    <row r="1157" spans="1:9" hidden="1" x14ac:dyDescent="0.25">
      <c r="A1157" t="s">
        <v>8921</v>
      </c>
      <c r="B1157" s="4">
        <v>33</v>
      </c>
      <c r="C1157" s="197">
        <v>685</v>
      </c>
      <c r="D1157" s="197">
        <v>49</v>
      </c>
      <c r="E1157" s="6">
        <v>3378.18</v>
      </c>
      <c r="F1157" s="6">
        <f t="shared" si="36"/>
        <v>-3378.18</v>
      </c>
      <c r="G1157" t="s">
        <v>8871</v>
      </c>
      <c r="H1157" t="s">
        <v>7656</v>
      </c>
      <c r="I1157" t="str">
        <f t="shared" si="37"/>
        <v/>
      </c>
    </row>
    <row r="1158" spans="1:9" x14ac:dyDescent="0.25">
      <c r="A1158" t="s">
        <v>2958</v>
      </c>
      <c r="B1158" s="4">
        <v>32</v>
      </c>
      <c r="C1158" s="197" t="s">
        <v>2258</v>
      </c>
      <c r="D1158" s="197">
        <v>859</v>
      </c>
      <c r="E1158" s="6">
        <v>4030.64</v>
      </c>
      <c r="F1158" s="6">
        <f t="shared" si="36"/>
        <v>-4030.64</v>
      </c>
      <c r="G1158" t="s">
        <v>2959</v>
      </c>
      <c r="I1158" t="str">
        <f t="shared" si="37"/>
        <v/>
      </c>
    </row>
    <row r="1159" spans="1:9" x14ac:dyDescent="0.25">
      <c r="A1159" t="s">
        <v>2961</v>
      </c>
      <c r="B1159" s="4">
        <v>32</v>
      </c>
      <c r="C1159" s="197" t="s">
        <v>2258</v>
      </c>
      <c r="D1159" s="197">
        <v>862</v>
      </c>
      <c r="E1159" s="6">
        <v>1540.48</v>
      </c>
      <c r="F1159" s="6">
        <f t="shared" ref="F1159:F1222" si="38">IF(B1159=10,E1159,-E1159)</f>
        <v>-1540.48</v>
      </c>
      <c r="G1159" t="s">
        <v>2962</v>
      </c>
      <c r="I1159" t="str">
        <f t="shared" ref="I1159:I1222" si="39">IF(ISNA(MATCH(A1159,OldAcctNum,))=TRUE,A1159,"")</f>
        <v/>
      </c>
    </row>
    <row r="1160" spans="1:9" hidden="1" x14ac:dyDescent="0.25">
      <c r="A1160" t="s">
        <v>8869</v>
      </c>
      <c r="B1160" s="4">
        <v>33</v>
      </c>
      <c r="C1160" s="197">
        <v>685</v>
      </c>
      <c r="D1160" s="197">
        <v>1</v>
      </c>
      <c r="E1160" s="6">
        <v>3305.23</v>
      </c>
      <c r="F1160" s="6">
        <f t="shared" si="38"/>
        <v>-3305.23</v>
      </c>
      <c r="G1160" t="s">
        <v>8871</v>
      </c>
      <c r="H1160" t="s">
        <v>7580</v>
      </c>
      <c r="I1160" t="str">
        <f t="shared" si="39"/>
        <v/>
      </c>
    </row>
    <row r="1161" spans="1:9" x14ac:dyDescent="0.25">
      <c r="A1161" t="s">
        <v>2964</v>
      </c>
      <c r="B1161" s="4">
        <v>32</v>
      </c>
      <c r="C1161" s="197" t="s">
        <v>2258</v>
      </c>
      <c r="D1161" s="197">
        <v>864</v>
      </c>
      <c r="E1161" s="6">
        <v>904.4</v>
      </c>
      <c r="F1161" s="6">
        <f t="shared" si="38"/>
        <v>-904.4</v>
      </c>
      <c r="G1161" t="s">
        <v>2965</v>
      </c>
      <c r="I1161" t="str">
        <f t="shared" si="39"/>
        <v/>
      </c>
    </row>
    <row r="1162" spans="1:9" x14ac:dyDescent="0.25">
      <c r="A1162" t="s">
        <v>2967</v>
      </c>
      <c r="B1162" s="4">
        <v>32</v>
      </c>
      <c r="C1162" s="197" t="s">
        <v>2258</v>
      </c>
      <c r="D1162" s="197">
        <v>865</v>
      </c>
      <c r="E1162" s="6">
        <v>1833.34</v>
      </c>
      <c r="F1162" s="6">
        <f t="shared" si="38"/>
        <v>-1833.34</v>
      </c>
      <c r="G1162" t="s">
        <v>2968</v>
      </c>
      <c r="I1162" t="str">
        <f t="shared" si="39"/>
        <v/>
      </c>
    </row>
    <row r="1163" spans="1:9" x14ac:dyDescent="0.25">
      <c r="A1163" t="s">
        <v>2970</v>
      </c>
      <c r="B1163" s="4">
        <v>32</v>
      </c>
      <c r="C1163" s="197" t="s">
        <v>2258</v>
      </c>
      <c r="D1163" s="197">
        <v>868</v>
      </c>
      <c r="E1163" s="6">
        <v>5259.18</v>
      </c>
      <c r="F1163" s="6">
        <f t="shared" si="38"/>
        <v>-5259.18</v>
      </c>
      <c r="G1163" t="s">
        <v>2971</v>
      </c>
      <c r="I1163" t="str">
        <f t="shared" si="39"/>
        <v/>
      </c>
    </row>
    <row r="1164" spans="1:9" x14ac:dyDescent="0.25">
      <c r="A1164" t="s">
        <v>2973</v>
      </c>
      <c r="B1164" s="4">
        <v>32</v>
      </c>
      <c r="C1164" s="197" t="s">
        <v>2258</v>
      </c>
      <c r="D1164" s="197">
        <v>869</v>
      </c>
      <c r="E1164" s="6">
        <v>2195.63</v>
      </c>
      <c r="F1164" s="6">
        <f t="shared" si="38"/>
        <v>-2195.63</v>
      </c>
      <c r="G1164" t="s">
        <v>2974</v>
      </c>
      <c r="I1164" t="str">
        <f t="shared" si="39"/>
        <v/>
      </c>
    </row>
    <row r="1165" spans="1:9" x14ac:dyDescent="0.25">
      <c r="A1165" t="s">
        <v>2976</v>
      </c>
      <c r="B1165" s="4">
        <v>32</v>
      </c>
      <c r="C1165" s="197" t="s">
        <v>2258</v>
      </c>
      <c r="D1165" s="197">
        <v>870</v>
      </c>
      <c r="E1165" s="6">
        <v>1331.47</v>
      </c>
      <c r="F1165" s="6">
        <f t="shared" si="38"/>
        <v>-1331.47</v>
      </c>
      <c r="G1165" t="s">
        <v>2977</v>
      </c>
      <c r="I1165" t="str">
        <f t="shared" si="39"/>
        <v/>
      </c>
    </row>
    <row r="1166" spans="1:9" x14ac:dyDescent="0.25">
      <c r="A1166" t="s">
        <v>2979</v>
      </c>
      <c r="B1166" s="4">
        <v>32</v>
      </c>
      <c r="C1166" s="197" t="s">
        <v>2258</v>
      </c>
      <c r="D1166" s="197">
        <v>872</v>
      </c>
      <c r="E1166" s="6">
        <v>1218.77</v>
      </c>
      <c r="F1166" s="6">
        <f t="shared" si="38"/>
        <v>-1218.77</v>
      </c>
      <c r="G1166" t="s">
        <v>2980</v>
      </c>
      <c r="I1166" t="str">
        <f t="shared" si="39"/>
        <v/>
      </c>
    </row>
    <row r="1167" spans="1:9" x14ac:dyDescent="0.25">
      <c r="A1167" t="s">
        <v>2982</v>
      </c>
      <c r="B1167" s="4">
        <v>32</v>
      </c>
      <c r="C1167" s="197" t="s">
        <v>2258</v>
      </c>
      <c r="D1167" s="197">
        <v>874</v>
      </c>
      <c r="E1167" s="6">
        <v>20058.43</v>
      </c>
      <c r="F1167" s="6">
        <f t="shared" si="38"/>
        <v>-20058.43</v>
      </c>
      <c r="G1167" t="s">
        <v>2983</v>
      </c>
      <c r="I1167" t="str">
        <f t="shared" si="39"/>
        <v/>
      </c>
    </row>
    <row r="1168" spans="1:9" x14ac:dyDescent="0.25">
      <c r="A1168" t="s">
        <v>2985</v>
      </c>
      <c r="B1168" s="4">
        <v>32</v>
      </c>
      <c r="C1168" s="197" t="s">
        <v>2258</v>
      </c>
      <c r="D1168" s="197">
        <v>875</v>
      </c>
      <c r="E1168" s="6">
        <v>12291.18</v>
      </c>
      <c r="F1168" s="6">
        <f t="shared" si="38"/>
        <v>-12291.18</v>
      </c>
      <c r="G1168" t="s">
        <v>2986</v>
      </c>
      <c r="I1168" t="str">
        <f t="shared" si="39"/>
        <v/>
      </c>
    </row>
    <row r="1169" spans="1:9" x14ac:dyDescent="0.25">
      <c r="A1169" t="s">
        <v>2988</v>
      </c>
      <c r="B1169" s="4">
        <v>32</v>
      </c>
      <c r="C1169" s="197" t="s">
        <v>2258</v>
      </c>
      <c r="D1169" s="197">
        <v>876</v>
      </c>
      <c r="E1169" s="6">
        <v>11938.66</v>
      </c>
      <c r="F1169" s="6">
        <f t="shared" si="38"/>
        <v>-11938.66</v>
      </c>
      <c r="G1169" t="s">
        <v>2989</v>
      </c>
      <c r="I1169" t="str">
        <f t="shared" si="39"/>
        <v/>
      </c>
    </row>
    <row r="1170" spans="1:9" x14ac:dyDescent="0.25">
      <c r="A1170" t="s">
        <v>2991</v>
      </c>
      <c r="B1170" s="4">
        <v>32</v>
      </c>
      <c r="C1170" s="197" t="s">
        <v>2258</v>
      </c>
      <c r="D1170" s="197">
        <v>879</v>
      </c>
      <c r="E1170" s="6">
        <v>6968.3</v>
      </c>
      <c r="F1170" s="6">
        <f t="shared" si="38"/>
        <v>-6968.3</v>
      </c>
      <c r="G1170" t="s">
        <v>2992</v>
      </c>
      <c r="I1170" t="str">
        <f t="shared" si="39"/>
        <v/>
      </c>
    </row>
    <row r="1171" spans="1:9" x14ac:dyDescent="0.25">
      <c r="A1171" t="s">
        <v>2994</v>
      </c>
      <c r="B1171" s="4">
        <v>32</v>
      </c>
      <c r="C1171" s="197" t="s">
        <v>2258</v>
      </c>
      <c r="D1171" s="197">
        <v>882</v>
      </c>
      <c r="E1171" s="6">
        <v>5210</v>
      </c>
      <c r="F1171" s="6">
        <f t="shared" si="38"/>
        <v>-5210</v>
      </c>
      <c r="G1171" t="s">
        <v>2995</v>
      </c>
      <c r="I1171" t="str">
        <f t="shared" si="39"/>
        <v/>
      </c>
    </row>
    <row r="1172" spans="1:9" hidden="1" x14ac:dyDescent="0.25">
      <c r="A1172" t="s">
        <v>1648</v>
      </c>
      <c r="B1172" s="4">
        <v>32</v>
      </c>
      <c r="C1172" s="197" t="s">
        <v>1561</v>
      </c>
      <c r="D1172" s="197">
        <v>793</v>
      </c>
      <c r="E1172" s="6">
        <v>93.6</v>
      </c>
      <c r="F1172" s="6">
        <f t="shared" si="38"/>
        <v>-93.6</v>
      </c>
      <c r="G1172" t="s">
        <v>1649</v>
      </c>
      <c r="I1172" t="str">
        <f t="shared" si="39"/>
        <v/>
      </c>
    </row>
    <row r="1173" spans="1:9" hidden="1" x14ac:dyDescent="0.25">
      <c r="A1173" t="s">
        <v>2065</v>
      </c>
      <c r="B1173" s="4">
        <v>32</v>
      </c>
      <c r="C1173" s="197" t="s">
        <v>2058</v>
      </c>
      <c r="D1173" s="197">
        <v>707</v>
      </c>
      <c r="E1173" s="6">
        <v>3074.03</v>
      </c>
      <c r="F1173" s="6">
        <f t="shared" si="38"/>
        <v>-3074.03</v>
      </c>
      <c r="G1173" t="s">
        <v>2066</v>
      </c>
      <c r="I1173" t="str">
        <f t="shared" si="39"/>
        <v/>
      </c>
    </row>
    <row r="1174" spans="1:9" x14ac:dyDescent="0.25">
      <c r="A1174" t="s">
        <v>2997</v>
      </c>
      <c r="B1174" s="4">
        <v>32</v>
      </c>
      <c r="C1174" s="197" t="s">
        <v>2258</v>
      </c>
      <c r="D1174" s="197">
        <v>884</v>
      </c>
      <c r="E1174" s="6">
        <v>3963.02</v>
      </c>
      <c r="F1174" s="6">
        <f t="shared" si="38"/>
        <v>-3963.02</v>
      </c>
      <c r="G1174" t="s">
        <v>2998</v>
      </c>
      <c r="I1174" t="str">
        <f t="shared" si="39"/>
        <v/>
      </c>
    </row>
    <row r="1175" spans="1:9" x14ac:dyDescent="0.25">
      <c r="A1175" t="s">
        <v>3000</v>
      </c>
      <c r="B1175" s="4">
        <v>32</v>
      </c>
      <c r="C1175" s="197" t="s">
        <v>2258</v>
      </c>
      <c r="D1175" s="197">
        <v>885</v>
      </c>
      <c r="E1175" s="6">
        <v>1483.14</v>
      </c>
      <c r="F1175" s="6">
        <f t="shared" si="38"/>
        <v>-1483.14</v>
      </c>
      <c r="G1175" t="s">
        <v>3001</v>
      </c>
      <c r="I1175" t="str">
        <f t="shared" si="39"/>
        <v/>
      </c>
    </row>
    <row r="1176" spans="1:9" hidden="1" x14ac:dyDescent="0.25">
      <c r="A1176" t="s">
        <v>1651</v>
      </c>
      <c r="B1176" s="4">
        <v>32</v>
      </c>
      <c r="C1176" s="197" t="s">
        <v>1561</v>
      </c>
      <c r="D1176" s="197">
        <v>794</v>
      </c>
      <c r="E1176" s="6">
        <v>407.89</v>
      </c>
      <c r="F1176" s="6">
        <f t="shared" si="38"/>
        <v>-407.89</v>
      </c>
      <c r="G1176" t="s">
        <v>1652</v>
      </c>
      <c r="I1176" t="str">
        <f t="shared" si="39"/>
        <v/>
      </c>
    </row>
    <row r="1177" spans="1:9" x14ac:dyDescent="0.25">
      <c r="A1177" t="s">
        <v>3003</v>
      </c>
      <c r="B1177" s="4">
        <v>32</v>
      </c>
      <c r="C1177" s="197" t="s">
        <v>2258</v>
      </c>
      <c r="D1177" s="197">
        <v>886</v>
      </c>
      <c r="E1177" s="6">
        <v>1031.1400000000001</v>
      </c>
      <c r="F1177" s="6">
        <f t="shared" si="38"/>
        <v>-1031.1400000000001</v>
      </c>
      <c r="G1177" t="s">
        <v>3004</v>
      </c>
      <c r="I1177" t="str">
        <f t="shared" si="39"/>
        <v/>
      </c>
    </row>
    <row r="1178" spans="1:9" x14ac:dyDescent="0.25">
      <c r="A1178" t="s">
        <v>3006</v>
      </c>
      <c r="B1178" s="4">
        <v>32</v>
      </c>
      <c r="C1178" s="197" t="s">
        <v>2258</v>
      </c>
      <c r="D1178" s="197">
        <v>888</v>
      </c>
      <c r="E1178" s="6">
        <v>3805.42</v>
      </c>
      <c r="F1178" s="6">
        <f t="shared" si="38"/>
        <v>-3805.42</v>
      </c>
      <c r="G1178" t="s">
        <v>3007</v>
      </c>
      <c r="I1178" t="str">
        <f t="shared" si="39"/>
        <v/>
      </c>
    </row>
    <row r="1179" spans="1:9" x14ac:dyDescent="0.25">
      <c r="A1179" t="s">
        <v>3009</v>
      </c>
      <c r="B1179" s="4">
        <v>32</v>
      </c>
      <c r="C1179" s="197" t="s">
        <v>2258</v>
      </c>
      <c r="D1179" s="197">
        <v>890</v>
      </c>
      <c r="E1179" s="6">
        <v>4659.87</v>
      </c>
      <c r="F1179" s="6">
        <f t="shared" si="38"/>
        <v>-4659.87</v>
      </c>
      <c r="G1179" t="s">
        <v>3010</v>
      </c>
      <c r="I1179" t="str">
        <f t="shared" si="39"/>
        <v/>
      </c>
    </row>
    <row r="1180" spans="1:9" hidden="1" x14ac:dyDescent="0.25">
      <c r="A1180" t="s">
        <v>1654</v>
      </c>
      <c r="B1180" s="4">
        <v>32</v>
      </c>
      <c r="C1180" s="197" t="s">
        <v>1561</v>
      </c>
      <c r="D1180" s="197">
        <v>795</v>
      </c>
      <c r="E1180" s="6">
        <v>11024.38</v>
      </c>
      <c r="F1180" s="6">
        <f t="shared" si="38"/>
        <v>-11024.38</v>
      </c>
      <c r="G1180" t="s">
        <v>1655</v>
      </c>
      <c r="I1180" t="str">
        <f t="shared" si="39"/>
        <v/>
      </c>
    </row>
    <row r="1181" spans="1:9" hidden="1" x14ac:dyDescent="0.25">
      <c r="A1181" t="s">
        <v>7996</v>
      </c>
      <c r="B1181" s="4">
        <v>33</v>
      </c>
      <c r="C1181" s="197">
        <v>30</v>
      </c>
      <c r="D1181" s="197">
        <v>75</v>
      </c>
      <c r="E1181" s="6">
        <v>2963.97</v>
      </c>
      <c r="F1181" s="6">
        <f t="shared" si="38"/>
        <v>-2963.97</v>
      </c>
      <c r="G1181" t="s">
        <v>11088</v>
      </c>
      <c r="H1181" t="s">
        <v>7686</v>
      </c>
      <c r="I1181" t="str">
        <f t="shared" si="39"/>
        <v/>
      </c>
    </row>
    <row r="1182" spans="1:9" x14ac:dyDescent="0.25">
      <c r="A1182" t="s">
        <v>3012</v>
      </c>
      <c r="B1182" s="4">
        <v>32</v>
      </c>
      <c r="C1182" s="197" t="s">
        <v>2258</v>
      </c>
      <c r="D1182" s="197">
        <v>896</v>
      </c>
      <c r="E1182" s="6">
        <v>1266.3699999999999</v>
      </c>
      <c r="F1182" s="6">
        <f t="shared" si="38"/>
        <v>-1266.3699999999999</v>
      </c>
      <c r="G1182" t="s">
        <v>3013</v>
      </c>
      <c r="I1182" t="str">
        <f t="shared" si="39"/>
        <v/>
      </c>
    </row>
    <row r="1183" spans="1:9" x14ac:dyDescent="0.25">
      <c r="A1183" t="s">
        <v>3015</v>
      </c>
      <c r="B1183" s="4">
        <v>32</v>
      </c>
      <c r="C1183" s="197" t="s">
        <v>2258</v>
      </c>
      <c r="D1183" s="197">
        <v>901</v>
      </c>
      <c r="E1183" s="6">
        <v>719.04</v>
      </c>
      <c r="F1183" s="6">
        <f t="shared" si="38"/>
        <v>-719.04</v>
      </c>
      <c r="G1183" t="s">
        <v>3016</v>
      </c>
      <c r="I1183" t="str">
        <f t="shared" si="39"/>
        <v/>
      </c>
    </row>
    <row r="1184" spans="1:9" hidden="1" x14ac:dyDescent="0.25">
      <c r="A1184" t="s">
        <v>8991</v>
      </c>
      <c r="B1184" s="4">
        <v>33</v>
      </c>
      <c r="C1184" s="197">
        <v>690</v>
      </c>
      <c r="D1184" s="197">
        <v>14</v>
      </c>
      <c r="E1184" s="6">
        <v>2943.68</v>
      </c>
      <c r="F1184" s="6">
        <f t="shared" si="38"/>
        <v>-2943.68</v>
      </c>
      <c r="G1184" t="s">
        <v>8971</v>
      </c>
      <c r="H1184" t="s">
        <v>7611</v>
      </c>
      <c r="I1184" t="str">
        <f t="shared" si="39"/>
        <v/>
      </c>
    </row>
    <row r="1185" spans="1:9" hidden="1" x14ac:dyDescent="0.25">
      <c r="A1185" t="s">
        <v>9167</v>
      </c>
      <c r="B1185" s="4">
        <v>33</v>
      </c>
      <c r="C1185" s="197">
        <v>695</v>
      </c>
      <c r="D1185" s="197">
        <v>98</v>
      </c>
      <c r="E1185" s="6">
        <v>2940.9</v>
      </c>
      <c r="F1185" s="6">
        <f t="shared" si="38"/>
        <v>-2940.9</v>
      </c>
      <c r="G1185" t="s">
        <v>9071</v>
      </c>
      <c r="H1185" t="s">
        <v>7725</v>
      </c>
      <c r="I1185" t="str">
        <f t="shared" si="39"/>
        <v/>
      </c>
    </row>
    <row r="1186" spans="1:9" hidden="1" x14ac:dyDescent="0.25">
      <c r="A1186" t="s">
        <v>878</v>
      </c>
      <c r="B1186" s="4">
        <v>31</v>
      </c>
      <c r="C1186" s="197">
        <v>48</v>
      </c>
      <c r="D1186" s="197">
        <v>72</v>
      </c>
      <c r="E1186" s="6">
        <v>2935.44</v>
      </c>
      <c r="F1186" s="6">
        <f t="shared" si="38"/>
        <v>-2935.44</v>
      </c>
      <c r="G1186" t="s">
        <v>879</v>
      </c>
      <c r="I1186" t="str">
        <f t="shared" si="39"/>
        <v>31-048-072</v>
      </c>
    </row>
    <row r="1187" spans="1:9" x14ac:dyDescent="0.25">
      <c r="A1187" t="s">
        <v>3018</v>
      </c>
      <c r="B1187" s="4">
        <v>32</v>
      </c>
      <c r="C1187" s="197" t="s">
        <v>2258</v>
      </c>
      <c r="D1187" s="197">
        <v>908</v>
      </c>
      <c r="E1187" s="6">
        <v>10369.07</v>
      </c>
      <c r="F1187" s="6">
        <f t="shared" si="38"/>
        <v>-10369.07</v>
      </c>
      <c r="G1187" t="s">
        <v>3019</v>
      </c>
      <c r="I1187" t="str">
        <f t="shared" si="39"/>
        <v/>
      </c>
    </row>
    <row r="1188" spans="1:9" hidden="1" x14ac:dyDescent="0.25">
      <c r="A1188" t="s">
        <v>9055</v>
      </c>
      <c r="B1188" s="4">
        <v>33</v>
      </c>
      <c r="C1188" s="197">
        <v>690</v>
      </c>
      <c r="D1188" s="197">
        <v>90</v>
      </c>
      <c r="E1188" s="6">
        <v>2884.67</v>
      </c>
      <c r="F1188" s="6">
        <f t="shared" si="38"/>
        <v>-2884.67</v>
      </c>
      <c r="G1188" t="s">
        <v>8971</v>
      </c>
      <c r="H1188" t="s">
        <v>7707</v>
      </c>
      <c r="I1188" t="str">
        <f t="shared" si="39"/>
        <v/>
      </c>
    </row>
    <row r="1189" spans="1:9" x14ac:dyDescent="0.25">
      <c r="A1189" t="s">
        <v>3021</v>
      </c>
      <c r="B1189" s="4">
        <v>32</v>
      </c>
      <c r="C1189" s="197" t="s">
        <v>2258</v>
      </c>
      <c r="D1189" s="197">
        <v>909</v>
      </c>
      <c r="E1189" s="6">
        <v>3117.12</v>
      </c>
      <c r="F1189" s="6">
        <f t="shared" si="38"/>
        <v>-3117.12</v>
      </c>
      <c r="G1189" t="s">
        <v>3022</v>
      </c>
      <c r="I1189" t="str">
        <f t="shared" si="39"/>
        <v/>
      </c>
    </row>
    <row r="1190" spans="1:9" x14ac:dyDescent="0.25">
      <c r="A1190" t="s">
        <v>3024</v>
      </c>
      <c r="B1190" s="4">
        <v>32</v>
      </c>
      <c r="C1190" s="197" t="s">
        <v>2258</v>
      </c>
      <c r="D1190" s="197">
        <v>911</v>
      </c>
      <c r="E1190" s="6">
        <v>1255.04</v>
      </c>
      <c r="F1190" s="6">
        <f t="shared" si="38"/>
        <v>-1255.04</v>
      </c>
      <c r="G1190" t="s">
        <v>3025</v>
      </c>
      <c r="I1190" t="str">
        <f t="shared" si="39"/>
        <v/>
      </c>
    </row>
    <row r="1191" spans="1:9" hidden="1" x14ac:dyDescent="0.25">
      <c r="A1191" t="s">
        <v>8517</v>
      </c>
      <c r="B1191" s="4">
        <v>33</v>
      </c>
      <c r="C1191" s="197">
        <v>620</v>
      </c>
      <c r="D1191" s="197">
        <v>98</v>
      </c>
      <c r="E1191" s="6">
        <v>2806.14</v>
      </c>
      <c r="F1191" s="6">
        <f t="shared" si="38"/>
        <v>-2806.14</v>
      </c>
      <c r="G1191" t="s">
        <v>8422</v>
      </c>
      <c r="H1191" t="s">
        <v>7725</v>
      </c>
      <c r="I1191" t="str">
        <f t="shared" si="39"/>
        <v/>
      </c>
    </row>
    <row r="1192" spans="1:9" x14ac:dyDescent="0.25">
      <c r="A1192" t="s">
        <v>3027</v>
      </c>
      <c r="B1192" s="4">
        <v>32</v>
      </c>
      <c r="C1192" s="197" t="s">
        <v>2258</v>
      </c>
      <c r="D1192" s="197">
        <v>912</v>
      </c>
      <c r="E1192" s="6">
        <v>1522.55</v>
      </c>
      <c r="F1192" s="6">
        <f t="shared" si="38"/>
        <v>-1522.55</v>
      </c>
      <c r="G1192" t="s">
        <v>3028</v>
      </c>
      <c r="I1192" t="str">
        <f t="shared" si="39"/>
        <v/>
      </c>
    </row>
    <row r="1193" spans="1:9" x14ac:dyDescent="0.25">
      <c r="A1193" t="s">
        <v>3030</v>
      </c>
      <c r="B1193" s="4">
        <v>32</v>
      </c>
      <c r="C1193" s="197" t="s">
        <v>2258</v>
      </c>
      <c r="D1193" s="197">
        <v>913</v>
      </c>
      <c r="E1193" s="6">
        <v>4363.03</v>
      </c>
      <c r="F1193" s="6">
        <f t="shared" si="38"/>
        <v>-4363.03</v>
      </c>
      <c r="G1193" t="s">
        <v>3031</v>
      </c>
      <c r="I1193" t="str">
        <f t="shared" si="39"/>
        <v/>
      </c>
    </row>
    <row r="1194" spans="1:9" x14ac:dyDescent="0.25">
      <c r="A1194" t="s">
        <v>3033</v>
      </c>
      <c r="B1194" s="4">
        <v>32</v>
      </c>
      <c r="C1194" s="197" t="s">
        <v>2258</v>
      </c>
      <c r="D1194" s="197">
        <v>916</v>
      </c>
      <c r="E1194" s="6">
        <v>22515.58</v>
      </c>
      <c r="F1194" s="6">
        <f t="shared" si="38"/>
        <v>-22515.58</v>
      </c>
      <c r="G1194" t="s">
        <v>3034</v>
      </c>
      <c r="I1194" t="str">
        <f t="shared" si="39"/>
        <v/>
      </c>
    </row>
    <row r="1195" spans="1:9" x14ac:dyDescent="0.25">
      <c r="A1195" t="s">
        <v>3036</v>
      </c>
      <c r="B1195" s="4">
        <v>32</v>
      </c>
      <c r="C1195" s="197" t="s">
        <v>2258</v>
      </c>
      <c r="D1195" s="197">
        <v>917</v>
      </c>
      <c r="E1195" s="6">
        <v>10510.67</v>
      </c>
      <c r="F1195" s="6">
        <f t="shared" si="38"/>
        <v>-10510.67</v>
      </c>
      <c r="G1195" t="s">
        <v>3037</v>
      </c>
      <c r="I1195" t="str">
        <f t="shared" si="39"/>
        <v/>
      </c>
    </row>
    <row r="1196" spans="1:9" hidden="1" x14ac:dyDescent="0.25">
      <c r="A1196" t="s">
        <v>7885</v>
      </c>
      <c r="B1196" s="4">
        <v>33</v>
      </c>
      <c r="C1196" s="197">
        <v>10</v>
      </c>
      <c r="D1196" s="197">
        <v>63</v>
      </c>
      <c r="E1196" s="6">
        <v>2700.17</v>
      </c>
      <c r="F1196" s="6">
        <f t="shared" si="38"/>
        <v>-2700.17</v>
      </c>
      <c r="G1196" t="s">
        <v>7828</v>
      </c>
      <c r="H1196" t="s">
        <v>7668</v>
      </c>
      <c r="I1196" t="str">
        <f t="shared" si="39"/>
        <v/>
      </c>
    </row>
    <row r="1197" spans="1:9" x14ac:dyDescent="0.25">
      <c r="A1197" t="s">
        <v>3039</v>
      </c>
      <c r="B1197" s="4">
        <v>32</v>
      </c>
      <c r="C1197" s="197" t="s">
        <v>2258</v>
      </c>
      <c r="D1197" s="197">
        <v>919</v>
      </c>
      <c r="E1197" s="6">
        <v>4904.82</v>
      </c>
      <c r="F1197" s="6">
        <f t="shared" si="38"/>
        <v>-4904.82</v>
      </c>
      <c r="G1197" t="s">
        <v>3040</v>
      </c>
      <c r="I1197" t="str">
        <f t="shared" si="39"/>
        <v/>
      </c>
    </row>
    <row r="1198" spans="1:9" x14ac:dyDescent="0.25">
      <c r="A1198" t="s">
        <v>3042</v>
      </c>
      <c r="B1198" s="4">
        <v>32</v>
      </c>
      <c r="C1198" s="197" t="s">
        <v>2258</v>
      </c>
      <c r="D1198" s="197">
        <v>920</v>
      </c>
      <c r="E1198" s="6">
        <v>6560.96</v>
      </c>
      <c r="F1198" s="6">
        <f t="shared" si="38"/>
        <v>-6560.96</v>
      </c>
      <c r="G1198" t="s">
        <v>3043</v>
      </c>
      <c r="I1198" t="str">
        <f t="shared" si="39"/>
        <v/>
      </c>
    </row>
    <row r="1199" spans="1:9" hidden="1" x14ac:dyDescent="0.25">
      <c r="A1199" t="s">
        <v>1398</v>
      </c>
      <c r="B1199" s="4">
        <v>31</v>
      </c>
      <c r="C1199" s="197">
        <v>911</v>
      </c>
      <c r="D1199" s="197">
        <v>0</v>
      </c>
      <c r="E1199" s="6">
        <v>2636.1</v>
      </c>
      <c r="F1199" s="6">
        <f t="shared" si="38"/>
        <v>-2636.1</v>
      </c>
      <c r="G1199" t="s">
        <v>1399</v>
      </c>
      <c r="I1199" t="str">
        <f t="shared" si="39"/>
        <v/>
      </c>
    </row>
    <row r="1200" spans="1:9" x14ac:dyDescent="0.25">
      <c r="A1200" t="s">
        <v>3045</v>
      </c>
      <c r="B1200" s="4">
        <v>32</v>
      </c>
      <c r="C1200" s="197" t="s">
        <v>2258</v>
      </c>
      <c r="D1200" s="197">
        <v>921</v>
      </c>
      <c r="E1200" s="6">
        <v>3686.73</v>
      </c>
      <c r="F1200" s="6">
        <f t="shared" si="38"/>
        <v>-3686.73</v>
      </c>
      <c r="G1200" t="s">
        <v>3046</v>
      </c>
      <c r="I1200" t="str">
        <f t="shared" si="39"/>
        <v/>
      </c>
    </row>
    <row r="1201" spans="1:9" hidden="1" x14ac:dyDescent="0.25">
      <c r="A1201" t="s">
        <v>7507</v>
      </c>
      <c r="B1201" s="4">
        <v>32</v>
      </c>
      <c r="C1201" s="197" t="s">
        <v>1853</v>
      </c>
      <c r="D1201" s="197">
        <v>2</v>
      </c>
      <c r="E1201" s="6">
        <v>2610.37</v>
      </c>
      <c r="F1201" s="6">
        <f t="shared" si="38"/>
        <v>-2610.37</v>
      </c>
      <c r="G1201" t="s">
        <v>7508</v>
      </c>
      <c r="I1201" t="str">
        <f t="shared" si="39"/>
        <v/>
      </c>
    </row>
    <row r="1202" spans="1:9" hidden="1" x14ac:dyDescent="0.25">
      <c r="A1202" t="s">
        <v>1098</v>
      </c>
      <c r="B1202" s="4">
        <v>31</v>
      </c>
      <c r="C1202" s="197">
        <v>263</v>
      </c>
      <c r="D1202" s="197">
        <v>0</v>
      </c>
      <c r="E1202" s="6">
        <v>2606.0500000000002</v>
      </c>
      <c r="F1202" s="6">
        <f t="shared" si="38"/>
        <v>-2606.0500000000002</v>
      </c>
      <c r="G1202" t="s">
        <v>1099</v>
      </c>
      <c r="I1202" t="str">
        <f t="shared" si="39"/>
        <v/>
      </c>
    </row>
    <row r="1203" spans="1:9" x14ac:dyDescent="0.25">
      <c r="A1203" t="s">
        <v>3048</v>
      </c>
      <c r="B1203" s="4">
        <v>32</v>
      </c>
      <c r="C1203" s="197" t="s">
        <v>2258</v>
      </c>
      <c r="D1203" s="197">
        <v>922</v>
      </c>
      <c r="E1203" s="6">
        <v>2710.79</v>
      </c>
      <c r="F1203" s="6">
        <f t="shared" si="38"/>
        <v>-2710.79</v>
      </c>
      <c r="G1203" t="s">
        <v>3049</v>
      </c>
      <c r="I1203" t="str">
        <f t="shared" si="39"/>
        <v/>
      </c>
    </row>
    <row r="1204" spans="1:9" x14ac:dyDescent="0.25">
      <c r="A1204" t="s">
        <v>3051</v>
      </c>
      <c r="B1204" s="4">
        <v>32</v>
      </c>
      <c r="C1204" s="197" t="s">
        <v>2258</v>
      </c>
      <c r="D1204" s="197">
        <v>923</v>
      </c>
      <c r="E1204" s="6">
        <v>19278.599999999999</v>
      </c>
      <c r="F1204" s="6">
        <f t="shared" si="38"/>
        <v>-19278.599999999999</v>
      </c>
      <c r="G1204" t="s">
        <v>3052</v>
      </c>
      <c r="I1204" t="str">
        <f t="shared" si="39"/>
        <v/>
      </c>
    </row>
    <row r="1205" spans="1:9" x14ac:dyDescent="0.25">
      <c r="A1205" t="s">
        <v>3054</v>
      </c>
      <c r="B1205" s="4">
        <v>32</v>
      </c>
      <c r="C1205" s="197" t="s">
        <v>2258</v>
      </c>
      <c r="D1205" s="197">
        <v>924</v>
      </c>
      <c r="E1205" s="6">
        <v>14620.38</v>
      </c>
      <c r="F1205" s="6">
        <f t="shared" si="38"/>
        <v>-14620.38</v>
      </c>
      <c r="G1205" t="s">
        <v>3055</v>
      </c>
      <c r="I1205" t="str">
        <f t="shared" si="39"/>
        <v/>
      </c>
    </row>
    <row r="1206" spans="1:9" hidden="1" x14ac:dyDescent="0.25">
      <c r="A1206" t="s">
        <v>803</v>
      </c>
      <c r="B1206" s="4">
        <v>31</v>
      </c>
      <c r="C1206" s="197">
        <v>48</v>
      </c>
      <c r="D1206" s="197">
        <v>15</v>
      </c>
      <c r="E1206" s="6">
        <v>2552.67</v>
      </c>
      <c r="F1206" s="6">
        <f t="shared" si="38"/>
        <v>-2552.67</v>
      </c>
      <c r="G1206" t="s">
        <v>804</v>
      </c>
      <c r="H1206" t="s">
        <v>696</v>
      </c>
      <c r="I1206" t="str">
        <f t="shared" si="39"/>
        <v>31-048-015</v>
      </c>
    </row>
    <row r="1207" spans="1:9" x14ac:dyDescent="0.25">
      <c r="A1207" t="s">
        <v>3057</v>
      </c>
      <c r="B1207" s="4">
        <v>32</v>
      </c>
      <c r="C1207" s="197" t="s">
        <v>2258</v>
      </c>
      <c r="D1207" s="197">
        <v>925</v>
      </c>
      <c r="E1207" s="6">
        <v>7288.79</v>
      </c>
      <c r="F1207" s="6">
        <f t="shared" si="38"/>
        <v>-7288.79</v>
      </c>
      <c r="G1207" t="s">
        <v>3058</v>
      </c>
      <c r="I1207" t="str">
        <f t="shared" si="39"/>
        <v/>
      </c>
    </row>
    <row r="1208" spans="1:9" x14ac:dyDescent="0.25">
      <c r="A1208" t="s">
        <v>3060</v>
      </c>
      <c r="B1208" s="4">
        <v>32</v>
      </c>
      <c r="C1208" s="197" t="s">
        <v>2258</v>
      </c>
      <c r="D1208" s="197">
        <v>926</v>
      </c>
      <c r="E1208" s="6">
        <v>7489.88</v>
      </c>
      <c r="F1208" s="6">
        <f t="shared" si="38"/>
        <v>-7489.88</v>
      </c>
      <c r="G1208" t="s">
        <v>3061</v>
      </c>
      <c r="I1208" t="str">
        <f t="shared" si="39"/>
        <v/>
      </c>
    </row>
    <row r="1209" spans="1:9" hidden="1" x14ac:dyDescent="0.25">
      <c r="A1209" t="s">
        <v>1410</v>
      </c>
      <c r="B1209" s="4">
        <v>31</v>
      </c>
      <c r="C1209" s="197">
        <v>915</v>
      </c>
      <c r="D1209" s="197">
        <v>0</v>
      </c>
      <c r="E1209" s="6">
        <v>2485.79</v>
      </c>
      <c r="F1209" s="6">
        <f t="shared" si="38"/>
        <v>-2485.79</v>
      </c>
      <c r="G1209" t="s">
        <v>1411</v>
      </c>
      <c r="I1209" t="str">
        <f t="shared" si="39"/>
        <v/>
      </c>
    </row>
    <row r="1210" spans="1:9" hidden="1" x14ac:dyDescent="0.25">
      <c r="A1210" t="s">
        <v>1657</v>
      </c>
      <c r="B1210" s="4">
        <v>32</v>
      </c>
      <c r="C1210" s="197" t="s">
        <v>1561</v>
      </c>
      <c r="D1210" s="197">
        <v>796</v>
      </c>
      <c r="E1210" s="6">
        <v>34621.620000000003</v>
      </c>
      <c r="F1210" s="6">
        <f t="shared" si="38"/>
        <v>-34621.620000000003</v>
      </c>
      <c r="G1210" t="s">
        <v>1658</v>
      </c>
      <c r="I1210" t="str">
        <f t="shared" si="39"/>
        <v/>
      </c>
    </row>
    <row r="1211" spans="1:9" x14ac:dyDescent="0.25">
      <c r="A1211" t="s">
        <v>3063</v>
      </c>
      <c r="B1211" s="4">
        <v>32</v>
      </c>
      <c r="C1211" s="197" t="s">
        <v>2258</v>
      </c>
      <c r="D1211" s="197">
        <v>927</v>
      </c>
      <c r="E1211" s="6">
        <v>8341.7900000000009</v>
      </c>
      <c r="F1211" s="6">
        <f t="shared" si="38"/>
        <v>-8341.7900000000009</v>
      </c>
      <c r="G1211" t="s">
        <v>3064</v>
      </c>
      <c r="I1211" t="str">
        <f t="shared" si="39"/>
        <v/>
      </c>
    </row>
    <row r="1212" spans="1:9" x14ac:dyDescent="0.25">
      <c r="A1212" t="s">
        <v>3066</v>
      </c>
      <c r="B1212" s="4">
        <v>32</v>
      </c>
      <c r="C1212" s="197" t="s">
        <v>2258</v>
      </c>
      <c r="D1212" s="197">
        <v>928</v>
      </c>
      <c r="E1212" s="6">
        <v>6575.04</v>
      </c>
      <c r="F1212" s="6">
        <f t="shared" si="38"/>
        <v>-6575.04</v>
      </c>
      <c r="G1212" t="s">
        <v>3067</v>
      </c>
      <c r="I1212" t="str">
        <f t="shared" si="39"/>
        <v/>
      </c>
    </row>
    <row r="1213" spans="1:9" hidden="1" x14ac:dyDescent="0.25">
      <c r="A1213" t="s">
        <v>467</v>
      </c>
      <c r="B1213" s="4">
        <v>30</v>
      </c>
      <c r="C1213" s="197">
        <v>25</v>
      </c>
      <c r="D1213" s="197">
        <v>148</v>
      </c>
      <c r="E1213" s="6">
        <v>2425</v>
      </c>
      <c r="F1213" s="6">
        <f t="shared" si="38"/>
        <v>-2425</v>
      </c>
      <c r="G1213" t="s">
        <v>468</v>
      </c>
      <c r="I1213" t="str">
        <f t="shared" si="39"/>
        <v/>
      </c>
    </row>
    <row r="1214" spans="1:9" hidden="1" x14ac:dyDescent="0.25">
      <c r="A1214" t="s">
        <v>8616</v>
      </c>
      <c r="B1214" s="4">
        <v>33</v>
      </c>
      <c r="C1214" s="197">
        <v>630</v>
      </c>
      <c r="D1214" s="197">
        <v>47</v>
      </c>
      <c r="E1214" s="6">
        <v>2406.9699999999998</v>
      </c>
      <c r="F1214" s="6">
        <f t="shared" si="38"/>
        <v>-2406.9699999999998</v>
      </c>
      <c r="G1214" t="s">
        <v>8571</v>
      </c>
      <c r="H1214" t="s">
        <v>7650</v>
      </c>
      <c r="I1214" t="str">
        <f t="shared" si="39"/>
        <v/>
      </c>
    </row>
    <row r="1215" spans="1:9" hidden="1" x14ac:dyDescent="0.25">
      <c r="A1215" t="s">
        <v>2099</v>
      </c>
      <c r="B1215" s="4">
        <v>32</v>
      </c>
      <c r="C1215" s="197" t="s">
        <v>2058</v>
      </c>
      <c r="D1215" s="197">
        <v>753</v>
      </c>
      <c r="E1215" s="6">
        <v>2400.9299999999998</v>
      </c>
      <c r="F1215" s="6">
        <f t="shared" si="38"/>
        <v>-2400.9299999999998</v>
      </c>
      <c r="G1215" t="s">
        <v>2100</v>
      </c>
      <c r="I1215" t="str">
        <f t="shared" si="39"/>
        <v/>
      </c>
    </row>
    <row r="1216" spans="1:9" x14ac:dyDescent="0.25">
      <c r="A1216" t="s">
        <v>3069</v>
      </c>
      <c r="B1216" s="4">
        <v>32</v>
      </c>
      <c r="C1216" s="197" t="s">
        <v>2258</v>
      </c>
      <c r="D1216" s="197">
        <v>929</v>
      </c>
      <c r="E1216" s="6">
        <v>1284.42</v>
      </c>
      <c r="F1216" s="6">
        <f t="shared" si="38"/>
        <v>-1284.42</v>
      </c>
      <c r="G1216" t="s">
        <v>3070</v>
      </c>
      <c r="I1216" t="str">
        <f t="shared" si="39"/>
        <v/>
      </c>
    </row>
    <row r="1217" spans="1:9" x14ac:dyDescent="0.25">
      <c r="A1217" t="s">
        <v>3072</v>
      </c>
      <c r="B1217" s="4">
        <v>32</v>
      </c>
      <c r="C1217" s="197" t="s">
        <v>2258</v>
      </c>
      <c r="D1217" s="197">
        <v>930</v>
      </c>
      <c r="E1217" s="6">
        <v>4442.09</v>
      </c>
      <c r="F1217" s="6">
        <f t="shared" si="38"/>
        <v>-4442.09</v>
      </c>
      <c r="G1217" t="s">
        <v>3073</v>
      </c>
      <c r="I1217" t="str">
        <f t="shared" si="39"/>
        <v/>
      </c>
    </row>
    <row r="1218" spans="1:9" x14ac:dyDescent="0.25">
      <c r="A1218" t="s">
        <v>3075</v>
      </c>
      <c r="B1218" s="4">
        <v>32</v>
      </c>
      <c r="C1218" s="197" t="s">
        <v>2258</v>
      </c>
      <c r="D1218" s="197">
        <v>931</v>
      </c>
      <c r="E1218" s="6">
        <v>28627.72</v>
      </c>
      <c r="F1218" s="6">
        <f t="shared" si="38"/>
        <v>-28627.72</v>
      </c>
      <c r="G1218" t="s">
        <v>3076</v>
      </c>
      <c r="I1218" t="str">
        <f t="shared" si="39"/>
        <v/>
      </c>
    </row>
    <row r="1219" spans="1:9" x14ac:dyDescent="0.25">
      <c r="A1219" t="s">
        <v>3078</v>
      </c>
      <c r="B1219" s="4">
        <v>32</v>
      </c>
      <c r="C1219" s="197" t="s">
        <v>2258</v>
      </c>
      <c r="D1219" s="197">
        <v>932</v>
      </c>
      <c r="E1219" s="6">
        <v>20577.91</v>
      </c>
      <c r="F1219" s="6">
        <f t="shared" si="38"/>
        <v>-20577.91</v>
      </c>
      <c r="G1219" t="s">
        <v>3079</v>
      </c>
      <c r="I1219" t="str">
        <f t="shared" si="39"/>
        <v/>
      </c>
    </row>
    <row r="1220" spans="1:9" x14ac:dyDescent="0.25">
      <c r="A1220" t="s">
        <v>3081</v>
      </c>
      <c r="B1220" s="4">
        <v>32</v>
      </c>
      <c r="C1220" s="197" t="s">
        <v>2258</v>
      </c>
      <c r="D1220" s="197">
        <v>933</v>
      </c>
      <c r="E1220" s="6">
        <v>2020.68</v>
      </c>
      <c r="F1220" s="6">
        <f t="shared" si="38"/>
        <v>-2020.68</v>
      </c>
      <c r="G1220" t="s">
        <v>3082</v>
      </c>
      <c r="I1220" t="str">
        <f t="shared" si="39"/>
        <v/>
      </c>
    </row>
    <row r="1221" spans="1:9" hidden="1" x14ac:dyDescent="0.25">
      <c r="A1221" t="s">
        <v>857</v>
      </c>
      <c r="B1221" s="4">
        <v>31</v>
      </c>
      <c r="C1221" s="197">
        <v>48</v>
      </c>
      <c r="D1221" s="197">
        <v>55</v>
      </c>
      <c r="E1221" s="6">
        <v>2256.5700000000002</v>
      </c>
      <c r="F1221" s="6">
        <f t="shared" si="38"/>
        <v>-2256.5700000000002</v>
      </c>
      <c r="G1221" t="s">
        <v>858</v>
      </c>
      <c r="I1221" t="str">
        <f t="shared" si="39"/>
        <v>31-048-055</v>
      </c>
    </row>
    <row r="1222" spans="1:9" x14ac:dyDescent="0.25">
      <c r="A1222" t="s">
        <v>3084</v>
      </c>
      <c r="B1222" s="4">
        <v>32</v>
      </c>
      <c r="C1222" s="197" t="s">
        <v>2258</v>
      </c>
      <c r="D1222" s="197">
        <v>934</v>
      </c>
      <c r="E1222" s="6">
        <v>2774.37</v>
      </c>
      <c r="F1222" s="6">
        <f t="shared" si="38"/>
        <v>-2774.37</v>
      </c>
      <c r="G1222" t="s">
        <v>3085</v>
      </c>
      <c r="I1222" t="str">
        <f t="shared" si="39"/>
        <v/>
      </c>
    </row>
    <row r="1223" spans="1:9" hidden="1" x14ac:dyDescent="0.25">
      <c r="A1223" t="s">
        <v>1660</v>
      </c>
      <c r="B1223" s="4">
        <v>32</v>
      </c>
      <c r="C1223" s="197" t="s">
        <v>1561</v>
      </c>
      <c r="D1223" s="197">
        <v>797</v>
      </c>
      <c r="E1223" s="6">
        <v>8694.1299999999992</v>
      </c>
      <c r="F1223" s="6">
        <f t="shared" ref="F1223:F1286" si="40">IF(B1223=10,E1223,-E1223)</f>
        <v>-8694.1299999999992</v>
      </c>
      <c r="G1223" t="s">
        <v>1661</v>
      </c>
      <c r="I1223" t="str">
        <f t="shared" ref="I1223:I1286" si="41">IF(ISNA(MATCH(A1223,OldAcctNum,))=TRUE,A1223,"")</f>
        <v/>
      </c>
    </row>
    <row r="1224" spans="1:9" x14ac:dyDescent="0.25">
      <c r="A1224" t="s">
        <v>3087</v>
      </c>
      <c r="B1224" s="4">
        <v>32</v>
      </c>
      <c r="C1224" s="197" t="s">
        <v>2258</v>
      </c>
      <c r="D1224" s="197">
        <v>935</v>
      </c>
      <c r="E1224" s="6">
        <v>191531.5</v>
      </c>
      <c r="F1224" s="6">
        <f t="shared" si="40"/>
        <v>-191531.5</v>
      </c>
      <c r="G1224" t="s">
        <v>3088</v>
      </c>
      <c r="I1224" t="str">
        <f t="shared" si="41"/>
        <v/>
      </c>
    </row>
    <row r="1225" spans="1:9" x14ac:dyDescent="0.25">
      <c r="A1225" t="s">
        <v>3090</v>
      </c>
      <c r="B1225" s="4">
        <v>32</v>
      </c>
      <c r="C1225" s="197" t="s">
        <v>2258</v>
      </c>
      <c r="D1225" s="197">
        <v>936</v>
      </c>
      <c r="E1225" s="6">
        <v>2058.62</v>
      </c>
      <c r="F1225" s="6">
        <f t="shared" si="40"/>
        <v>-2058.62</v>
      </c>
      <c r="G1225" t="s">
        <v>3091</v>
      </c>
      <c r="I1225" t="str">
        <f t="shared" si="41"/>
        <v/>
      </c>
    </row>
    <row r="1226" spans="1:9" hidden="1" x14ac:dyDescent="0.25">
      <c r="A1226" t="s">
        <v>1519</v>
      </c>
      <c r="B1226" s="4">
        <v>31</v>
      </c>
      <c r="C1226" s="197">
        <v>986</v>
      </c>
      <c r="D1226" s="197">
        <v>0</v>
      </c>
      <c r="E1226" s="6">
        <v>2181.5700000000002</v>
      </c>
      <c r="F1226" s="6">
        <f t="shared" si="40"/>
        <v>-2181.5700000000002</v>
      </c>
      <c r="G1226" t="s">
        <v>1520</v>
      </c>
      <c r="I1226" t="str">
        <f t="shared" si="41"/>
        <v/>
      </c>
    </row>
    <row r="1227" spans="1:9" hidden="1" x14ac:dyDescent="0.25">
      <c r="A1227" t="s">
        <v>2086</v>
      </c>
      <c r="B1227" s="4">
        <v>32</v>
      </c>
      <c r="C1227" s="197" t="s">
        <v>2058</v>
      </c>
      <c r="D1227" s="197">
        <v>726</v>
      </c>
      <c r="E1227" s="6">
        <v>2172.1999999999998</v>
      </c>
      <c r="F1227" s="6">
        <f t="shared" si="40"/>
        <v>-2172.1999999999998</v>
      </c>
      <c r="G1227" t="s">
        <v>2087</v>
      </c>
      <c r="I1227" t="str">
        <f t="shared" si="41"/>
        <v/>
      </c>
    </row>
    <row r="1228" spans="1:9" x14ac:dyDescent="0.25">
      <c r="A1228" t="s">
        <v>3093</v>
      </c>
      <c r="B1228" s="4">
        <v>32</v>
      </c>
      <c r="C1228" s="197" t="s">
        <v>2258</v>
      </c>
      <c r="D1228" s="197">
        <v>937</v>
      </c>
      <c r="E1228" s="6">
        <v>3914.31</v>
      </c>
      <c r="F1228" s="6">
        <f t="shared" si="40"/>
        <v>-3914.31</v>
      </c>
      <c r="G1228" t="s">
        <v>3094</v>
      </c>
      <c r="I1228" t="str">
        <f t="shared" si="41"/>
        <v/>
      </c>
    </row>
    <row r="1229" spans="1:9" x14ac:dyDescent="0.25">
      <c r="A1229" t="s">
        <v>3096</v>
      </c>
      <c r="B1229" s="4">
        <v>32</v>
      </c>
      <c r="C1229" s="197" t="s">
        <v>2258</v>
      </c>
      <c r="D1229" s="197">
        <v>938</v>
      </c>
      <c r="E1229" s="6">
        <v>3222.44</v>
      </c>
      <c r="F1229" s="6">
        <f t="shared" si="40"/>
        <v>-3222.44</v>
      </c>
      <c r="G1229" t="s">
        <v>3097</v>
      </c>
      <c r="I1229" t="str">
        <f t="shared" si="41"/>
        <v/>
      </c>
    </row>
    <row r="1230" spans="1:9" x14ac:dyDescent="0.25">
      <c r="A1230" t="s">
        <v>3099</v>
      </c>
      <c r="B1230" s="4">
        <v>32</v>
      </c>
      <c r="C1230" s="197" t="s">
        <v>2258</v>
      </c>
      <c r="D1230" s="197">
        <v>939</v>
      </c>
      <c r="E1230" s="6">
        <v>17946.63</v>
      </c>
      <c r="F1230" s="6">
        <f t="shared" si="40"/>
        <v>-17946.63</v>
      </c>
      <c r="G1230" t="s">
        <v>3100</v>
      </c>
      <c r="I1230" t="str">
        <f t="shared" si="41"/>
        <v/>
      </c>
    </row>
    <row r="1231" spans="1:9" x14ac:dyDescent="0.25">
      <c r="A1231" t="s">
        <v>3102</v>
      </c>
      <c r="B1231" s="4">
        <v>32</v>
      </c>
      <c r="C1231" s="197" t="s">
        <v>2258</v>
      </c>
      <c r="D1231" s="197">
        <v>940</v>
      </c>
      <c r="E1231" s="6">
        <v>1281.46</v>
      </c>
      <c r="F1231" s="6">
        <f t="shared" si="40"/>
        <v>-1281.46</v>
      </c>
      <c r="G1231" t="s">
        <v>3103</v>
      </c>
      <c r="I1231" t="str">
        <f t="shared" si="41"/>
        <v/>
      </c>
    </row>
    <row r="1232" spans="1:9" hidden="1" x14ac:dyDescent="0.25">
      <c r="A1232" t="s">
        <v>9117</v>
      </c>
      <c r="B1232" s="4">
        <v>33</v>
      </c>
      <c r="C1232" s="197">
        <v>695</v>
      </c>
      <c r="D1232" s="197">
        <v>47</v>
      </c>
      <c r="E1232" s="6">
        <v>2072.29</v>
      </c>
      <c r="F1232" s="6">
        <f t="shared" si="40"/>
        <v>-2072.29</v>
      </c>
      <c r="G1232" t="s">
        <v>9071</v>
      </c>
      <c r="H1232" t="s">
        <v>7650</v>
      </c>
      <c r="I1232" t="str">
        <f t="shared" si="41"/>
        <v/>
      </c>
    </row>
    <row r="1233" spans="1:9" x14ac:dyDescent="0.25">
      <c r="A1233" t="s">
        <v>3105</v>
      </c>
      <c r="B1233" s="4">
        <v>32</v>
      </c>
      <c r="C1233" s="197" t="s">
        <v>2258</v>
      </c>
      <c r="D1233" s="197">
        <v>941</v>
      </c>
      <c r="E1233" s="6">
        <v>5619.23</v>
      </c>
      <c r="F1233" s="6">
        <f t="shared" si="40"/>
        <v>-5619.23</v>
      </c>
      <c r="G1233" t="s">
        <v>3106</v>
      </c>
      <c r="I1233" t="str">
        <f t="shared" si="41"/>
        <v/>
      </c>
    </row>
    <row r="1234" spans="1:9" x14ac:dyDescent="0.25">
      <c r="A1234" t="s">
        <v>3108</v>
      </c>
      <c r="B1234" s="4">
        <v>32</v>
      </c>
      <c r="C1234" s="197" t="s">
        <v>2258</v>
      </c>
      <c r="D1234" s="197">
        <v>942</v>
      </c>
      <c r="E1234" s="6">
        <v>23779.119999999999</v>
      </c>
      <c r="F1234" s="6">
        <f t="shared" si="40"/>
        <v>-23779.119999999999</v>
      </c>
      <c r="G1234" t="s">
        <v>3109</v>
      </c>
      <c r="I1234" t="str">
        <f t="shared" si="41"/>
        <v/>
      </c>
    </row>
    <row r="1235" spans="1:9" x14ac:dyDescent="0.25">
      <c r="A1235" t="s">
        <v>3111</v>
      </c>
      <c r="B1235" s="4">
        <v>32</v>
      </c>
      <c r="C1235" s="197" t="s">
        <v>2258</v>
      </c>
      <c r="D1235" s="197">
        <v>943</v>
      </c>
      <c r="E1235" s="6">
        <v>5769.26</v>
      </c>
      <c r="F1235" s="6">
        <f t="shared" si="40"/>
        <v>-5769.26</v>
      </c>
      <c r="G1235" t="s">
        <v>3112</v>
      </c>
      <c r="I1235" t="str">
        <f t="shared" si="41"/>
        <v/>
      </c>
    </row>
    <row r="1236" spans="1:9" x14ac:dyDescent="0.25">
      <c r="A1236" t="s">
        <v>3114</v>
      </c>
      <c r="B1236" s="4">
        <v>32</v>
      </c>
      <c r="C1236" s="197" t="s">
        <v>2258</v>
      </c>
      <c r="D1236" s="197">
        <v>944</v>
      </c>
      <c r="E1236" s="6">
        <v>12937.05</v>
      </c>
      <c r="F1236" s="6">
        <f t="shared" si="40"/>
        <v>-12937.05</v>
      </c>
      <c r="G1236" t="s">
        <v>3115</v>
      </c>
      <c r="I1236" t="str">
        <f t="shared" si="41"/>
        <v/>
      </c>
    </row>
    <row r="1237" spans="1:9" x14ac:dyDescent="0.25">
      <c r="A1237" t="s">
        <v>3117</v>
      </c>
      <c r="B1237" s="4">
        <v>32</v>
      </c>
      <c r="C1237" s="197" t="s">
        <v>2258</v>
      </c>
      <c r="D1237" s="197">
        <v>948</v>
      </c>
      <c r="E1237" s="6">
        <v>0</v>
      </c>
      <c r="F1237" s="6">
        <f t="shared" si="40"/>
        <v>0</v>
      </c>
      <c r="G1237" t="s">
        <v>3118</v>
      </c>
      <c r="I1237" t="str">
        <f t="shared" si="41"/>
        <v/>
      </c>
    </row>
    <row r="1238" spans="1:9" hidden="1" x14ac:dyDescent="0.25">
      <c r="A1238" t="s">
        <v>9017</v>
      </c>
      <c r="B1238" s="4">
        <v>33</v>
      </c>
      <c r="C1238" s="197">
        <v>690</v>
      </c>
      <c r="D1238" s="197">
        <v>47</v>
      </c>
      <c r="E1238" s="6">
        <v>1949.28</v>
      </c>
      <c r="F1238" s="6">
        <f t="shared" si="40"/>
        <v>-1949.28</v>
      </c>
      <c r="G1238" t="s">
        <v>8971</v>
      </c>
      <c r="H1238" t="s">
        <v>7650</v>
      </c>
      <c r="I1238" t="str">
        <f t="shared" si="41"/>
        <v/>
      </c>
    </row>
    <row r="1239" spans="1:9" x14ac:dyDescent="0.25">
      <c r="A1239" t="s">
        <v>3119</v>
      </c>
      <c r="B1239" s="4">
        <v>32</v>
      </c>
      <c r="C1239" s="197" t="s">
        <v>2258</v>
      </c>
      <c r="D1239" s="197">
        <v>949</v>
      </c>
      <c r="E1239" s="6">
        <v>42.13</v>
      </c>
      <c r="F1239" s="6">
        <f t="shared" si="40"/>
        <v>-42.13</v>
      </c>
      <c r="G1239" t="s">
        <v>3120</v>
      </c>
      <c r="I1239" t="str">
        <f t="shared" si="41"/>
        <v/>
      </c>
    </row>
    <row r="1240" spans="1:9" x14ac:dyDescent="0.25">
      <c r="A1240" t="s">
        <v>3122</v>
      </c>
      <c r="B1240" s="4">
        <v>32</v>
      </c>
      <c r="C1240" s="197" t="s">
        <v>2258</v>
      </c>
      <c r="D1240" s="197">
        <v>950</v>
      </c>
      <c r="E1240" s="6">
        <v>20468.810000000001</v>
      </c>
      <c r="F1240" s="6">
        <f t="shared" si="40"/>
        <v>-20468.810000000001</v>
      </c>
      <c r="G1240" t="s">
        <v>3123</v>
      </c>
      <c r="I1240" t="str">
        <f t="shared" si="41"/>
        <v/>
      </c>
    </row>
    <row r="1241" spans="1:9" x14ac:dyDescent="0.25">
      <c r="A1241" t="s">
        <v>3125</v>
      </c>
      <c r="B1241" s="4">
        <v>32</v>
      </c>
      <c r="C1241" s="197" t="s">
        <v>2258</v>
      </c>
      <c r="D1241" s="197">
        <v>951</v>
      </c>
      <c r="E1241" s="6">
        <v>5690.5</v>
      </c>
      <c r="F1241" s="6">
        <f t="shared" si="40"/>
        <v>-5690.5</v>
      </c>
      <c r="G1241" t="s">
        <v>3126</v>
      </c>
      <c r="I1241" t="str">
        <f t="shared" si="41"/>
        <v/>
      </c>
    </row>
    <row r="1242" spans="1:9" hidden="1" x14ac:dyDescent="0.25">
      <c r="A1242" t="s">
        <v>9061</v>
      </c>
      <c r="B1242" s="4">
        <v>33</v>
      </c>
      <c r="C1242" s="197">
        <v>690</v>
      </c>
      <c r="D1242" s="197">
        <v>94</v>
      </c>
      <c r="E1242" s="6">
        <v>1897.69</v>
      </c>
      <c r="F1242" s="6">
        <f t="shared" si="40"/>
        <v>-1897.69</v>
      </c>
      <c r="G1242" t="s">
        <v>8971</v>
      </c>
      <c r="H1242" t="s">
        <v>7716</v>
      </c>
      <c r="I1242" t="str">
        <f t="shared" si="41"/>
        <v/>
      </c>
    </row>
    <row r="1243" spans="1:9" x14ac:dyDescent="0.25">
      <c r="A1243" t="s">
        <v>3128</v>
      </c>
      <c r="B1243" s="4">
        <v>32</v>
      </c>
      <c r="C1243" s="197" t="s">
        <v>2258</v>
      </c>
      <c r="D1243" s="197">
        <v>952</v>
      </c>
      <c r="E1243" s="6">
        <v>7103.11</v>
      </c>
      <c r="F1243" s="6">
        <f t="shared" si="40"/>
        <v>-7103.11</v>
      </c>
      <c r="G1243" t="s">
        <v>3129</v>
      </c>
      <c r="I1243" t="str">
        <f t="shared" si="41"/>
        <v/>
      </c>
    </row>
    <row r="1244" spans="1:9" x14ac:dyDescent="0.25">
      <c r="A1244" t="s">
        <v>3131</v>
      </c>
      <c r="B1244" s="4">
        <v>32</v>
      </c>
      <c r="C1244" s="197" t="s">
        <v>2258</v>
      </c>
      <c r="D1244" s="197">
        <v>953</v>
      </c>
      <c r="E1244" s="6">
        <v>9933.4500000000007</v>
      </c>
      <c r="F1244" s="6">
        <f t="shared" si="40"/>
        <v>-9933.4500000000007</v>
      </c>
      <c r="G1244" t="s">
        <v>3132</v>
      </c>
      <c r="I1244" t="str">
        <f t="shared" si="41"/>
        <v/>
      </c>
    </row>
    <row r="1245" spans="1:9" x14ac:dyDescent="0.25">
      <c r="A1245" t="s">
        <v>3134</v>
      </c>
      <c r="B1245" s="4">
        <v>32</v>
      </c>
      <c r="C1245" s="197" t="s">
        <v>2258</v>
      </c>
      <c r="D1245" s="197">
        <v>954</v>
      </c>
      <c r="E1245" s="6">
        <v>17478.189999999999</v>
      </c>
      <c r="F1245" s="6">
        <f t="shared" si="40"/>
        <v>-17478.189999999999</v>
      </c>
      <c r="G1245" t="s">
        <v>3135</v>
      </c>
      <c r="I1245" t="str">
        <f t="shared" si="41"/>
        <v/>
      </c>
    </row>
    <row r="1246" spans="1:9" x14ac:dyDescent="0.25">
      <c r="A1246" t="s">
        <v>3137</v>
      </c>
      <c r="B1246" s="4">
        <v>32</v>
      </c>
      <c r="C1246" s="197" t="s">
        <v>2258</v>
      </c>
      <c r="D1246" s="197">
        <v>955</v>
      </c>
      <c r="E1246" s="6">
        <v>1374.26</v>
      </c>
      <c r="F1246" s="6">
        <f t="shared" si="40"/>
        <v>-1374.26</v>
      </c>
      <c r="G1246" t="s">
        <v>3138</v>
      </c>
      <c r="I1246" t="str">
        <f t="shared" si="41"/>
        <v/>
      </c>
    </row>
    <row r="1247" spans="1:9" x14ac:dyDescent="0.25">
      <c r="A1247" t="s">
        <v>3140</v>
      </c>
      <c r="B1247" s="4">
        <v>32</v>
      </c>
      <c r="C1247" s="197" t="s">
        <v>2258</v>
      </c>
      <c r="D1247" s="197">
        <v>956</v>
      </c>
      <c r="E1247" s="6">
        <v>36.81</v>
      </c>
      <c r="F1247" s="6">
        <f t="shared" si="40"/>
        <v>-36.81</v>
      </c>
      <c r="G1247" t="s">
        <v>3141</v>
      </c>
      <c r="I1247" t="str">
        <f t="shared" si="41"/>
        <v/>
      </c>
    </row>
    <row r="1248" spans="1:9" hidden="1" x14ac:dyDescent="0.25">
      <c r="A1248" t="s">
        <v>9990</v>
      </c>
      <c r="B1248" s="4">
        <v>34</v>
      </c>
      <c r="C1248" s="197">
        <v>695</v>
      </c>
      <c r="D1248" s="197">
        <v>214</v>
      </c>
      <c r="E1248" s="6">
        <v>1814.33</v>
      </c>
      <c r="F1248" s="6">
        <f t="shared" si="40"/>
        <v>-1814.33</v>
      </c>
      <c r="G1248" t="s">
        <v>9071</v>
      </c>
      <c r="H1248" t="s">
        <v>9679</v>
      </c>
      <c r="I1248" t="str">
        <f t="shared" si="41"/>
        <v/>
      </c>
    </row>
    <row r="1249" spans="1:9" hidden="1" x14ac:dyDescent="0.25">
      <c r="A1249" t="s">
        <v>7499</v>
      </c>
      <c r="B1249" s="4">
        <v>32</v>
      </c>
      <c r="C1249" s="197" t="s">
        <v>1849</v>
      </c>
      <c r="D1249" s="197">
        <v>2</v>
      </c>
      <c r="E1249" s="6">
        <v>1793.65</v>
      </c>
      <c r="F1249" s="6">
        <f t="shared" si="40"/>
        <v>-1793.65</v>
      </c>
      <c r="G1249" t="s">
        <v>7500</v>
      </c>
      <c r="I1249" t="str">
        <f t="shared" si="41"/>
        <v/>
      </c>
    </row>
    <row r="1250" spans="1:9" x14ac:dyDescent="0.25">
      <c r="A1250" t="s">
        <v>3143</v>
      </c>
      <c r="B1250" s="4">
        <v>32</v>
      </c>
      <c r="C1250" s="197" t="s">
        <v>2258</v>
      </c>
      <c r="D1250" s="197">
        <v>957</v>
      </c>
      <c r="E1250" s="6">
        <v>14.69</v>
      </c>
      <c r="F1250" s="6">
        <f t="shared" si="40"/>
        <v>-14.69</v>
      </c>
      <c r="G1250" t="s">
        <v>3144</v>
      </c>
      <c r="I1250" t="str">
        <f t="shared" si="41"/>
        <v/>
      </c>
    </row>
    <row r="1251" spans="1:9" x14ac:dyDescent="0.25">
      <c r="A1251" t="s">
        <v>3146</v>
      </c>
      <c r="B1251" s="4">
        <v>32</v>
      </c>
      <c r="C1251" s="197" t="s">
        <v>2258</v>
      </c>
      <c r="D1251" s="197">
        <v>958</v>
      </c>
      <c r="E1251" s="6">
        <v>6.56</v>
      </c>
      <c r="F1251" s="6">
        <f t="shared" si="40"/>
        <v>-6.56</v>
      </c>
      <c r="G1251" t="s">
        <v>3147</v>
      </c>
      <c r="I1251" t="str">
        <f t="shared" si="41"/>
        <v/>
      </c>
    </row>
    <row r="1252" spans="1:9" x14ac:dyDescent="0.25">
      <c r="A1252" t="s">
        <v>3149</v>
      </c>
      <c r="B1252" s="4">
        <v>32</v>
      </c>
      <c r="C1252" s="197" t="s">
        <v>2258</v>
      </c>
      <c r="D1252" s="197">
        <v>959</v>
      </c>
      <c r="E1252" s="6">
        <v>34.79</v>
      </c>
      <c r="F1252" s="6">
        <f t="shared" si="40"/>
        <v>-34.79</v>
      </c>
      <c r="G1252" t="s">
        <v>3150</v>
      </c>
      <c r="I1252" t="str">
        <f t="shared" si="41"/>
        <v/>
      </c>
    </row>
    <row r="1253" spans="1:9" x14ac:dyDescent="0.25">
      <c r="A1253" t="s">
        <v>3152</v>
      </c>
      <c r="B1253" s="4">
        <v>32</v>
      </c>
      <c r="C1253" s="197" t="s">
        <v>2258</v>
      </c>
      <c r="D1253" s="197">
        <v>960</v>
      </c>
      <c r="E1253" s="6">
        <v>4.82</v>
      </c>
      <c r="F1253" s="6">
        <f t="shared" si="40"/>
        <v>-4.82</v>
      </c>
      <c r="G1253" t="s">
        <v>3153</v>
      </c>
      <c r="I1253" t="str">
        <f t="shared" si="41"/>
        <v/>
      </c>
    </row>
    <row r="1254" spans="1:9" x14ac:dyDescent="0.25">
      <c r="A1254" t="s">
        <v>3155</v>
      </c>
      <c r="B1254" s="4">
        <v>32</v>
      </c>
      <c r="C1254" s="197" t="s">
        <v>2258</v>
      </c>
      <c r="D1254" s="197">
        <v>961</v>
      </c>
      <c r="E1254" s="6">
        <v>83.11</v>
      </c>
      <c r="F1254" s="6">
        <f t="shared" si="40"/>
        <v>-83.11</v>
      </c>
      <c r="G1254" t="s">
        <v>3156</v>
      </c>
      <c r="I1254" t="str">
        <f t="shared" si="41"/>
        <v/>
      </c>
    </row>
    <row r="1255" spans="1:9" hidden="1" x14ac:dyDescent="0.25">
      <c r="A1255" t="s">
        <v>8505</v>
      </c>
      <c r="B1255" s="4">
        <v>33</v>
      </c>
      <c r="C1255" s="197">
        <v>620</v>
      </c>
      <c r="D1255" s="197">
        <v>90</v>
      </c>
      <c r="E1255" s="6">
        <v>1669.81</v>
      </c>
      <c r="F1255" s="6">
        <f t="shared" si="40"/>
        <v>-1669.81</v>
      </c>
      <c r="G1255" t="s">
        <v>8422</v>
      </c>
      <c r="H1255" t="s">
        <v>7707</v>
      </c>
      <c r="I1255" t="str">
        <f t="shared" si="41"/>
        <v/>
      </c>
    </row>
    <row r="1256" spans="1:9" x14ac:dyDescent="0.25">
      <c r="A1256" t="s">
        <v>3158</v>
      </c>
      <c r="B1256" s="4">
        <v>32</v>
      </c>
      <c r="C1256" s="197" t="s">
        <v>2258</v>
      </c>
      <c r="D1256" s="197">
        <v>962</v>
      </c>
      <c r="E1256" s="6">
        <v>2681.56</v>
      </c>
      <c r="F1256" s="6">
        <f t="shared" si="40"/>
        <v>-2681.56</v>
      </c>
      <c r="G1256" t="s">
        <v>3159</v>
      </c>
      <c r="I1256" t="str">
        <f t="shared" si="41"/>
        <v/>
      </c>
    </row>
    <row r="1257" spans="1:9" hidden="1" x14ac:dyDescent="0.25">
      <c r="A1257" t="s">
        <v>9051</v>
      </c>
      <c r="B1257" s="4">
        <v>33</v>
      </c>
      <c r="C1257" s="197">
        <v>690</v>
      </c>
      <c r="D1257" s="197">
        <v>86</v>
      </c>
      <c r="E1257" s="6">
        <v>1655.39</v>
      </c>
      <c r="F1257" s="6">
        <f t="shared" si="40"/>
        <v>-1655.39</v>
      </c>
      <c r="G1257" t="s">
        <v>8971</v>
      </c>
      <c r="H1257" t="s">
        <v>7701</v>
      </c>
      <c r="I1257" t="str">
        <f t="shared" si="41"/>
        <v/>
      </c>
    </row>
    <row r="1258" spans="1:9" x14ac:dyDescent="0.25">
      <c r="A1258" t="s">
        <v>3161</v>
      </c>
      <c r="B1258" s="4">
        <v>32</v>
      </c>
      <c r="C1258" s="197" t="s">
        <v>2258</v>
      </c>
      <c r="D1258" s="197">
        <v>964</v>
      </c>
      <c r="E1258" s="6">
        <v>3225.53</v>
      </c>
      <c r="F1258" s="6">
        <f t="shared" si="40"/>
        <v>-3225.53</v>
      </c>
      <c r="G1258" t="s">
        <v>3162</v>
      </c>
      <c r="I1258" t="str">
        <f t="shared" si="41"/>
        <v/>
      </c>
    </row>
    <row r="1259" spans="1:9" hidden="1" x14ac:dyDescent="0.25">
      <c r="A1259" t="s">
        <v>1666</v>
      </c>
      <c r="B1259" s="4">
        <v>32</v>
      </c>
      <c r="C1259" s="197" t="s">
        <v>1561</v>
      </c>
      <c r="D1259" s="197">
        <v>799</v>
      </c>
      <c r="E1259" s="6">
        <v>207.81</v>
      </c>
      <c r="F1259" s="6">
        <f t="shared" si="40"/>
        <v>-207.81</v>
      </c>
      <c r="G1259" t="s">
        <v>1667</v>
      </c>
      <c r="I1259" t="str">
        <f t="shared" si="41"/>
        <v/>
      </c>
    </row>
    <row r="1260" spans="1:9" hidden="1" x14ac:dyDescent="0.25">
      <c r="A1260" t="s">
        <v>906</v>
      </c>
      <c r="B1260" s="4">
        <v>31</v>
      </c>
      <c r="C1260" s="197">
        <v>48</v>
      </c>
      <c r="D1260" s="197">
        <v>86</v>
      </c>
      <c r="E1260" s="6">
        <v>1614.85</v>
      </c>
      <c r="F1260" s="6">
        <f t="shared" si="40"/>
        <v>-1614.85</v>
      </c>
      <c r="G1260" t="s">
        <v>907</v>
      </c>
      <c r="I1260" t="str">
        <f t="shared" si="41"/>
        <v>31-048-086</v>
      </c>
    </row>
    <row r="1261" spans="1:9" x14ac:dyDescent="0.25">
      <c r="A1261" t="s">
        <v>3164</v>
      </c>
      <c r="B1261" s="4">
        <v>32</v>
      </c>
      <c r="C1261" s="197" t="s">
        <v>2258</v>
      </c>
      <c r="D1261" s="197">
        <v>965</v>
      </c>
      <c r="E1261" s="6">
        <v>8093.59</v>
      </c>
      <c r="F1261" s="6">
        <f t="shared" si="40"/>
        <v>-8093.59</v>
      </c>
      <c r="G1261" t="s">
        <v>3165</v>
      </c>
      <c r="I1261" t="str">
        <f t="shared" si="41"/>
        <v/>
      </c>
    </row>
    <row r="1262" spans="1:9" hidden="1" x14ac:dyDescent="0.25">
      <c r="A1262" t="s">
        <v>2172</v>
      </c>
      <c r="B1262" s="4">
        <v>32</v>
      </c>
      <c r="C1262" s="197" t="s">
        <v>2168</v>
      </c>
      <c r="D1262" s="197">
        <v>567</v>
      </c>
      <c r="E1262" s="6">
        <v>1562.79</v>
      </c>
      <c r="F1262" s="6">
        <f t="shared" si="40"/>
        <v>-1562.79</v>
      </c>
      <c r="G1262" t="s">
        <v>2173</v>
      </c>
      <c r="I1262" t="str">
        <f t="shared" si="41"/>
        <v/>
      </c>
    </row>
    <row r="1263" spans="1:9" hidden="1" x14ac:dyDescent="0.25">
      <c r="A1263" t="s">
        <v>1669</v>
      </c>
      <c r="B1263" s="4">
        <v>32</v>
      </c>
      <c r="C1263" s="197" t="s">
        <v>1561</v>
      </c>
      <c r="D1263" s="197">
        <v>800</v>
      </c>
      <c r="E1263" s="6">
        <v>6914.4</v>
      </c>
      <c r="F1263" s="6">
        <f t="shared" si="40"/>
        <v>-6914.4</v>
      </c>
      <c r="G1263" t="s">
        <v>1670</v>
      </c>
      <c r="I1263" t="str">
        <f t="shared" si="41"/>
        <v/>
      </c>
    </row>
    <row r="1264" spans="1:9" x14ac:dyDescent="0.25">
      <c r="A1264" t="s">
        <v>3167</v>
      </c>
      <c r="B1264" s="4">
        <v>32</v>
      </c>
      <c r="C1264" s="197" t="s">
        <v>2258</v>
      </c>
      <c r="D1264" s="197">
        <v>966</v>
      </c>
      <c r="E1264" s="6">
        <v>23961.439999999999</v>
      </c>
      <c r="F1264" s="6">
        <f t="shared" si="40"/>
        <v>-23961.439999999999</v>
      </c>
      <c r="G1264" t="s">
        <v>3168</v>
      </c>
      <c r="I1264" t="str">
        <f t="shared" si="41"/>
        <v/>
      </c>
    </row>
    <row r="1265" spans="1:9" x14ac:dyDescent="0.25">
      <c r="A1265" t="s">
        <v>3170</v>
      </c>
      <c r="B1265" s="4">
        <v>32</v>
      </c>
      <c r="C1265" s="197" t="s">
        <v>2258</v>
      </c>
      <c r="D1265" s="197">
        <v>967</v>
      </c>
      <c r="E1265" s="6">
        <v>12212.51</v>
      </c>
      <c r="F1265" s="6">
        <f t="shared" si="40"/>
        <v>-12212.51</v>
      </c>
      <c r="G1265" t="s">
        <v>3171</v>
      </c>
      <c r="I1265" t="str">
        <f t="shared" si="41"/>
        <v/>
      </c>
    </row>
    <row r="1266" spans="1:9" x14ac:dyDescent="0.25">
      <c r="A1266" t="s">
        <v>3173</v>
      </c>
      <c r="B1266" s="4">
        <v>32</v>
      </c>
      <c r="C1266" s="197" t="s">
        <v>2258</v>
      </c>
      <c r="D1266" s="197">
        <v>968</v>
      </c>
      <c r="E1266" s="6">
        <v>6481.52</v>
      </c>
      <c r="F1266" s="6">
        <f t="shared" si="40"/>
        <v>-6481.52</v>
      </c>
      <c r="G1266" t="s">
        <v>3174</v>
      </c>
      <c r="I1266" t="str">
        <f t="shared" si="41"/>
        <v/>
      </c>
    </row>
    <row r="1267" spans="1:9" x14ac:dyDescent="0.25">
      <c r="A1267" t="s">
        <v>3176</v>
      </c>
      <c r="B1267" s="4">
        <v>32</v>
      </c>
      <c r="C1267" s="197" t="s">
        <v>2258</v>
      </c>
      <c r="D1267" s="197">
        <v>969</v>
      </c>
      <c r="E1267" s="6">
        <v>23870.240000000002</v>
      </c>
      <c r="F1267" s="6">
        <f t="shared" si="40"/>
        <v>-23870.240000000002</v>
      </c>
      <c r="G1267" t="s">
        <v>3177</v>
      </c>
      <c r="I1267" t="str">
        <f t="shared" si="41"/>
        <v/>
      </c>
    </row>
    <row r="1268" spans="1:9" x14ac:dyDescent="0.25">
      <c r="A1268" t="s">
        <v>3179</v>
      </c>
      <c r="B1268" s="4">
        <v>32</v>
      </c>
      <c r="C1268" s="197" t="s">
        <v>2258</v>
      </c>
      <c r="D1268" s="197">
        <v>970</v>
      </c>
      <c r="E1268" s="6">
        <v>17503.53</v>
      </c>
      <c r="F1268" s="6">
        <f t="shared" si="40"/>
        <v>-17503.53</v>
      </c>
      <c r="G1268" t="s">
        <v>3180</v>
      </c>
      <c r="I1268" t="str">
        <f t="shared" si="41"/>
        <v/>
      </c>
    </row>
    <row r="1269" spans="1:9" x14ac:dyDescent="0.25">
      <c r="A1269" t="s">
        <v>3182</v>
      </c>
      <c r="B1269" s="4">
        <v>32</v>
      </c>
      <c r="C1269" s="197" t="s">
        <v>2258</v>
      </c>
      <c r="D1269" s="197">
        <v>972</v>
      </c>
      <c r="E1269" s="6">
        <v>4449.17</v>
      </c>
      <c r="F1269" s="6">
        <f t="shared" si="40"/>
        <v>-4449.17</v>
      </c>
      <c r="G1269" t="s">
        <v>3183</v>
      </c>
      <c r="I1269" t="str">
        <f t="shared" si="41"/>
        <v/>
      </c>
    </row>
    <row r="1270" spans="1:9" x14ac:dyDescent="0.25">
      <c r="A1270" t="s">
        <v>3185</v>
      </c>
      <c r="B1270" s="4">
        <v>32</v>
      </c>
      <c r="C1270" s="197" t="s">
        <v>2258</v>
      </c>
      <c r="D1270" s="197">
        <v>973</v>
      </c>
      <c r="E1270" s="6">
        <v>10173.08</v>
      </c>
      <c r="F1270" s="6">
        <f t="shared" si="40"/>
        <v>-10173.08</v>
      </c>
      <c r="G1270" t="s">
        <v>3186</v>
      </c>
      <c r="I1270" t="str">
        <f t="shared" si="41"/>
        <v/>
      </c>
    </row>
    <row r="1271" spans="1:9" hidden="1" x14ac:dyDescent="0.25">
      <c r="A1271" t="s">
        <v>1675</v>
      </c>
      <c r="B1271" s="4">
        <v>32</v>
      </c>
      <c r="C1271" s="197" t="s">
        <v>1561</v>
      </c>
      <c r="D1271" s="197">
        <v>802</v>
      </c>
      <c r="E1271" s="6">
        <v>5723.48</v>
      </c>
      <c r="F1271" s="6">
        <f t="shared" si="40"/>
        <v>-5723.48</v>
      </c>
      <c r="G1271" t="s">
        <v>1676</v>
      </c>
      <c r="I1271" t="str">
        <f t="shared" si="41"/>
        <v/>
      </c>
    </row>
    <row r="1272" spans="1:9" hidden="1" x14ac:dyDescent="0.25">
      <c r="A1272" t="s">
        <v>2119</v>
      </c>
      <c r="B1272" s="4">
        <v>32</v>
      </c>
      <c r="C1272" s="197" t="s">
        <v>2058</v>
      </c>
      <c r="D1272" s="197">
        <v>760</v>
      </c>
      <c r="E1272" s="6">
        <v>1486.01</v>
      </c>
      <c r="F1272" s="6">
        <f t="shared" si="40"/>
        <v>-1486.01</v>
      </c>
      <c r="G1272" t="s">
        <v>2120</v>
      </c>
      <c r="I1272" t="str">
        <f t="shared" si="41"/>
        <v/>
      </c>
    </row>
    <row r="1273" spans="1:9" x14ac:dyDescent="0.25">
      <c r="A1273" t="s">
        <v>3188</v>
      </c>
      <c r="B1273" s="4">
        <v>32</v>
      </c>
      <c r="C1273" s="197" t="s">
        <v>2258</v>
      </c>
      <c r="D1273" s="197">
        <v>974</v>
      </c>
      <c r="E1273" s="6">
        <v>3174.22</v>
      </c>
      <c r="F1273" s="6">
        <f t="shared" si="40"/>
        <v>-3174.22</v>
      </c>
      <c r="G1273" t="s">
        <v>3189</v>
      </c>
      <c r="I1273" t="str">
        <f t="shared" si="41"/>
        <v/>
      </c>
    </row>
    <row r="1274" spans="1:9" x14ac:dyDescent="0.25">
      <c r="A1274" t="s">
        <v>3191</v>
      </c>
      <c r="B1274" s="4">
        <v>32</v>
      </c>
      <c r="C1274" s="197" t="s">
        <v>2258</v>
      </c>
      <c r="D1274" s="197">
        <v>977</v>
      </c>
      <c r="E1274" s="6">
        <v>5.99</v>
      </c>
      <c r="F1274" s="6">
        <f t="shared" si="40"/>
        <v>-5.99</v>
      </c>
      <c r="G1274" t="s">
        <v>3192</v>
      </c>
      <c r="I1274" t="str">
        <f t="shared" si="41"/>
        <v/>
      </c>
    </row>
    <row r="1275" spans="1:9" hidden="1" x14ac:dyDescent="0.25">
      <c r="A1275" t="s">
        <v>1678</v>
      </c>
      <c r="B1275" s="4">
        <v>32</v>
      </c>
      <c r="C1275" s="197" t="s">
        <v>1561</v>
      </c>
      <c r="D1275" s="197">
        <v>803</v>
      </c>
      <c r="E1275" s="6">
        <v>3453.97</v>
      </c>
      <c r="F1275" s="6">
        <f t="shared" si="40"/>
        <v>-3453.97</v>
      </c>
      <c r="G1275" t="s">
        <v>1679</v>
      </c>
      <c r="I1275" t="str">
        <f t="shared" si="41"/>
        <v/>
      </c>
    </row>
    <row r="1276" spans="1:9" x14ac:dyDescent="0.25">
      <c r="A1276" t="s">
        <v>3194</v>
      </c>
      <c r="B1276" s="4">
        <v>32</v>
      </c>
      <c r="C1276" s="197" t="s">
        <v>2258</v>
      </c>
      <c r="D1276" s="197">
        <v>978</v>
      </c>
      <c r="E1276" s="6">
        <v>1375.31</v>
      </c>
      <c r="F1276" s="6">
        <f t="shared" si="40"/>
        <v>-1375.31</v>
      </c>
      <c r="G1276" t="s">
        <v>3195</v>
      </c>
      <c r="I1276" t="str">
        <f t="shared" si="41"/>
        <v/>
      </c>
    </row>
    <row r="1277" spans="1:9" hidden="1" x14ac:dyDescent="0.25">
      <c r="A1277" t="s">
        <v>6981</v>
      </c>
      <c r="B1277" s="4">
        <v>32</v>
      </c>
      <c r="C1277" s="197" t="s">
        <v>1837</v>
      </c>
      <c r="D1277" s="197">
        <v>2</v>
      </c>
      <c r="E1277" s="6">
        <v>141.05000000000001</v>
      </c>
      <c r="F1277" s="6">
        <f t="shared" si="40"/>
        <v>-141.05000000000001</v>
      </c>
      <c r="G1277" t="s">
        <v>6982</v>
      </c>
      <c r="I1277" t="str">
        <f t="shared" si="41"/>
        <v/>
      </c>
    </row>
    <row r="1278" spans="1:9" hidden="1" x14ac:dyDescent="0.25">
      <c r="A1278" t="s">
        <v>8879</v>
      </c>
      <c r="B1278" s="4">
        <v>33</v>
      </c>
      <c r="C1278" s="197">
        <v>685</v>
      </c>
      <c r="D1278" s="197">
        <v>5</v>
      </c>
      <c r="E1278" s="6">
        <v>1411.48</v>
      </c>
      <c r="F1278" s="6">
        <f t="shared" si="40"/>
        <v>-1411.48</v>
      </c>
      <c r="G1278" t="s">
        <v>8871</v>
      </c>
      <c r="H1278" t="s">
        <v>7593</v>
      </c>
      <c r="I1278" t="str">
        <f t="shared" si="41"/>
        <v/>
      </c>
    </row>
    <row r="1279" spans="1:9" x14ac:dyDescent="0.25">
      <c r="A1279" t="s">
        <v>3196</v>
      </c>
      <c r="B1279" s="4">
        <v>32</v>
      </c>
      <c r="C1279" s="197" t="s">
        <v>2258</v>
      </c>
      <c r="D1279" s="197">
        <v>979</v>
      </c>
      <c r="E1279" s="6">
        <v>13506.55</v>
      </c>
      <c r="F1279" s="6">
        <f t="shared" si="40"/>
        <v>-13506.55</v>
      </c>
      <c r="G1279" t="s">
        <v>3197</v>
      </c>
      <c r="I1279" t="str">
        <f t="shared" si="41"/>
        <v/>
      </c>
    </row>
    <row r="1280" spans="1:9" x14ac:dyDescent="0.25">
      <c r="A1280" t="s">
        <v>3199</v>
      </c>
      <c r="B1280" s="4">
        <v>32</v>
      </c>
      <c r="C1280" s="197" t="s">
        <v>2258</v>
      </c>
      <c r="D1280" s="197">
        <v>981</v>
      </c>
      <c r="E1280" s="6">
        <v>29.27</v>
      </c>
      <c r="F1280" s="6">
        <f t="shared" si="40"/>
        <v>-29.27</v>
      </c>
      <c r="G1280" t="s">
        <v>3200</v>
      </c>
      <c r="I1280" t="str">
        <f t="shared" si="41"/>
        <v/>
      </c>
    </row>
    <row r="1281" spans="1:9" x14ac:dyDescent="0.25">
      <c r="A1281" t="s">
        <v>3202</v>
      </c>
      <c r="B1281" s="4">
        <v>32</v>
      </c>
      <c r="C1281" s="197" t="s">
        <v>2258</v>
      </c>
      <c r="D1281" s="197">
        <v>982</v>
      </c>
      <c r="E1281" s="6">
        <v>16.059999999999999</v>
      </c>
      <c r="F1281" s="6">
        <f t="shared" si="40"/>
        <v>-16.059999999999999</v>
      </c>
      <c r="G1281" t="s">
        <v>3203</v>
      </c>
      <c r="I1281" t="str">
        <f t="shared" si="41"/>
        <v/>
      </c>
    </row>
    <row r="1282" spans="1:9" hidden="1" x14ac:dyDescent="0.25">
      <c r="A1282" t="s">
        <v>687</v>
      </c>
      <c r="B1282" s="4">
        <v>31</v>
      </c>
      <c r="C1282" s="197">
        <v>47</v>
      </c>
      <c r="D1282" s="197">
        <v>13</v>
      </c>
      <c r="E1282" s="6">
        <v>1364.66</v>
      </c>
      <c r="F1282" s="6">
        <f t="shared" si="40"/>
        <v>-1364.66</v>
      </c>
      <c r="G1282" t="s">
        <v>689</v>
      </c>
      <c r="H1282" t="s">
        <v>688</v>
      </c>
      <c r="I1282" t="str">
        <f t="shared" si="41"/>
        <v/>
      </c>
    </row>
    <row r="1283" spans="1:9" x14ac:dyDescent="0.25">
      <c r="A1283" t="s">
        <v>3205</v>
      </c>
      <c r="B1283" s="4">
        <v>32</v>
      </c>
      <c r="C1283" s="197" t="s">
        <v>2258</v>
      </c>
      <c r="D1283" s="197">
        <v>983</v>
      </c>
      <c r="E1283" s="6">
        <v>7.94</v>
      </c>
      <c r="F1283" s="6">
        <f t="shared" si="40"/>
        <v>-7.94</v>
      </c>
      <c r="G1283" t="s">
        <v>3206</v>
      </c>
      <c r="I1283" t="str">
        <f t="shared" si="41"/>
        <v/>
      </c>
    </row>
    <row r="1284" spans="1:9" x14ac:dyDescent="0.25">
      <c r="A1284" t="s">
        <v>3208</v>
      </c>
      <c r="B1284" s="4">
        <v>32</v>
      </c>
      <c r="C1284" s="197" t="s">
        <v>2258</v>
      </c>
      <c r="D1284" s="197">
        <v>984</v>
      </c>
      <c r="E1284" s="6">
        <v>22657.35</v>
      </c>
      <c r="F1284" s="6">
        <f t="shared" si="40"/>
        <v>-22657.35</v>
      </c>
      <c r="G1284" t="s">
        <v>3209</v>
      </c>
      <c r="I1284" t="str">
        <f t="shared" si="41"/>
        <v/>
      </c>
    </row>
    <row r="1285" spans="1:9" x14ac:dyDescent="0.25">
      <c r="A1285" t="s">
        <v>3211</v>
      </c>
      <c r="B1285" s="4">
        <v>32</v>
      </c>
      <c r="C1285" s="197" t="s">
        <v>2258</v>
      </c>
      <c r="D1285" s="197">
        <v>985</v>
      </c>
      <c r="E1285" s="6">
        <v>5175.21</v>
      </c>
      <c r="F1285" s="6">
        <f t="shared" si="40"/>
        <v>-5175.21</v>
      </c>
      <c r="G1285" t="s">
        <v>3212</v>
      </c>
      <c r="I1285" t="str">
        <f t="shared" si="41"/>
        <v/>
      </c>
    </row>
    <row r="1286" spans="1:9" hidden="1" x14ac:dyDescent="0.25">
      <c r="A1286" t="s">
        <v>9015</v>
      </c>
      <c r="B1286" s="4">
        <v>33</v>
      </c>
      <c r="C1286" s="197">
        <v>690</v>
      </c>
      <c r="D1286" s="197">
        <v>45</v>
      </c>
      <c r="E1286" s="6">
        <v>1305.98</v>
      </c>
      <c r="F1286" s="6">
        <f t="shared" si="40"/>
        <v>-1305.98</v>
      </c>
      <c r="G1286" t="s">
        <v>8971</v>
      </c>
      <c r="H1286" t="s">
        <v>7647</v>
      </c>
      <c r="I1286" t="str">
        <f t="shared" si="41"/>
        <v/>
      </c>
    </row>
    <row r="1287" spans="1:9" hidden="1" x14ac:dyDescent="0.25">
      <c r="A1287" t="s">
        <v>1881</v>
      </c>
      <c r="B1287" s="4">
        <v>32</v>
      </c>
      <c r="C1287" s="197" t="s">
        <v>1884</v>
      </c>
      <c r="D1287" s="197">
        <v>1</v>
      </c>
      <c r="E1287" s="6">
        <v>1292.58</v>
      </c>
      <c r="F1287" s="6">
        <f t="shared" ref="F1287:F1350" si="42">IF(B1287=10,E1287,-E1287)</f>
        <v>-1292.58</v>
      </c>
      <c r="G1287" t="s">
        <v>1882</v>
      </c>
      <c r="I1287" t="str">
        <f t="shared" ref="I1287:I1350" si="43">IF(ISNA(MATCH(A1287,OldAcctNum,))=TRUE,A1287,"")</f>
        <v/>
      </c>
    </row>
    <row r="1288" spans="1:9" x14ac:dyDescent="0.25">
      <c r="A1288" t="s">
        <v>3214</v>
      </c>
      <c r="B1288" s="4">
        <v>32</v>
      </c>
      <c r="C1288" s="197" t="s">
        <v>2258</v>
      </c>
      <c r="D1288" s="197">
        <v>986</v>
      </c>
      <c r="E1288" s="6">
        <v>9462.77</v>
      </c>
      <c r="F1288" s="6">
        <f t="shared" si="42"/>
        <v>-9462.77</v>
      </c>
      <c r="G1288" t="s">
        <v>3215</v>
      </c>
      <c r="I1288" t="str">
        <f t="shared" si="43"/>
        <v/>
      </c>
    </row>
    <row r="1289" spans="1:9" x14ac:dyDescent="0.25">
      <c r="A1289" t="s">
        <v>3217</v>
      </c>
      <c r="B1289" s="4">
        <v>32</v>
      </c>
      <c r="C1289" s="197" t="s">
        <v>2258</v>
      </c>
      <c r="D1289" s="197">
        <v>987</v>
      </c>
      <c r="E1289" s="6">
        <v>231.59</v>
      </c>
      <c r="F1289" s="6">
        <f t="shared" si="42"/>
        <v>-231.59</v>
      </c>
      <c r="G1289" t="s">
        <v>3218</v>
      </c>
      <c r="I1289" t="str">
        <f t="shared" si="43"/>
        <v/>
      </c>
    </row>
    <row r="1290" spans="1:9" hidden="1" x14ac:dyDescent="0.25">
      <c r="A1290" t="s">
        <v>1294</v>
      </c>
      <c r="B1290" s="4">
        <v>31</v>
      </c>
      <c r="C1290" s="197">
        <v>713</v>
      </c>
      <c r="D1290" s="197">
        <v>0</v>
      </c>
      <c r="E1290" s="6">
        <v>1275.22</v>
      </c>
      <c r="F1290" s="6">
        <f t="shared" si="42"/>
        <v>-1275.22</v>
      </c>
      <c r="G1290" t="s">
        <v>1295</v>
      </c>
      <c r="I1290" t="str">
        <f t="shared" si="43"/>
        <v/>
      </c>
    </row>
    <row r="1291" spans="1:9" x14ac:dyDescent="0.25">
      <c r="A1291" t="s">
        <v>3220</v>
      </c>
      <c r="B1291" s="4">
        <v>32</v>
      </c>
      <c r="C1291" s="197" t="s">
        <v>2258</v>
      </c>
      <c r="D1291" s="197">
        <v>988</v>
      </c>
      <c r="E1291" s="6">
        <v>0</v>
      </c>
      <c r="F1291" s="6">
        <f t="shared" si="42"/>
        <v>0</v>
      </c>
      <c r="G1291" t="s">
        <v>3221</v>
      </c>
      <c r="I1291" t="str">
        <f t="shared" si="43"/>
        <v/>
      </c>
    </row>
    <row r="1292" spans="1:9" x14ac:dyDescent="0.25">
      <c r="A1292" t="s">
        <v>3223</v>
      </c>
      <c r="B1292" s="4">
        <v>32</v>
      </c>
      <c r="C1292" s="197" t="s">
        <v>2258</v>
      </c>
      <c r="D1292" s="197">
        <v>989</v>
      </c>
      <c r="E1292" s="6">
        <v>10373.07</v>
      </c>
      <c r="F1292" s="6">
        <f t="shared" si="42"/>
        <v>-10373.07</v>
      </c>
      <c r="G1292" t="s">
        <v>3224</v>
      </c>
      <c r="I1292" t="str">
        <f t="shared" si="43"/>
        <v/>
      </c>
    </row>
    <row r="1293" spans="1:9" x14ac:dyDescent="0.25">
      <c r="A1293" t="s">
        <v>3226</v>
      </c>
      <c r="B1293" s="4">
        <v>32</v>
      </c>
      <c r="C1293" s="197" t="s">
        <v>2258</v>
      </c>
      <c r="D1293" s="197">
        <v>990</v>
      </c>
      <c r="E1293" s="6">
        <v>8696.23</v>
      </c>
      <c r="F1293" s="6">
        <f t="shared" si="42"/>
        <v>-8696.23</v>
      </c>
      <c r="G1293" t="s">
        <v>3227</v>
      </c>
      <c r="I1293" t="str">
        <f t="shared" si="43"/>
        <v/>
      </c>
    </row>
    <row r="1294" spans="1:9" hidden="1" x14ac:dyDescent="0.25">
      <c r="A1294" t="s">
        <v>860</v>
      </c>
      <c r="B1294" s="4">
        <v>31</v>
      </c>
      <c r="C1294" s="197">
        <v>48</v>
      </c>
      <c r="D1294" s="197">
        <v>56</v>
      </c>
      <c r="E1294" s="6">
        <v>1249.3499999999999</v>
      </c>
      <c r="F1294" s="6">
        <f t="shared" si="42"/>
        <v>-1249.3499999999999</v>
      </c>
      <c r="G1294" t="s">
        <v>861</v>
      </c>
      <c r="I1294" t="str">
        <f t="shared" si="43"/>
        <v>31-048-056</v>
      </c>
    </row>
    <row r="1295" spans="1:9" hidden="1" x14ac:dyDescent="0.25">
      <c r="A1295" t="s">
        <v>7877</v>
      </c>
      <c r="B1295" s="4">
        <v>33</v>
      </c>
      <c r="C1295" s="197">
        <v>10</v>
      </c>
      <c r="D1295" s="197">
        <v>49</v>
      </c>
      <c r="E1295" s="6">
        <v>1239.6199999999999</v>
      </c>
      <c r="F1295" s="6">
        <f t="shared" si="42"/>
        <v>-1239.6199999999999</v>
      </c>
      <c r="G1295" t="s">
        <v>7828</v>
      </c>
      <c r="H1295" t="s">
        <v>7656</v>
      </c>
      <c r="I1295" t="str">
        <f t="shared" si="43"/>
        <v/>
      </c>
    </row>
    <row r="1296" spans="1:9" x14ac:dyDescent="0.25">
      <c r="A1296" t="s">
        <v>3229</v>
      </c>
      <c r="B1296" s="4">
        <v>32</v>
      </c>
      <c r="C1296" s="197" t="s">
        <v>2258</v>
      </c>
      <c r="D1296" s="197">
        <v>991</v>
      </c>
      <c r="E1296" s="6">
        <v>308.04000000000002</v>
      </c>
      <c r="F1296" s="6">
        <f t="shared" si="42"/>
        <v>-308.04000000000002</v>
      </c>
      <c r="G1296" t="s">
        <v>3230</v>
      </c>
      <c r="I1296" t="str">
        <f t="shared" si="43"/>
        <v/>
      </c>
    </row>
    <row r="1297" spans="1:9" x14ac:dyDescent="0.25">
      <c r="A1297" t="s">
        <v>3232</v>
      </c>
      <c r="B1297" s="4">
        <v>32</v>
      </c>
      <c r="C1297" s="197" t="s">
        <v>2258</v>
      </c>
      <c r="D1297" s="197">
        <v>992</v>
      </c>
      <c r="E1297" s="6">
        <v>7253.36</v>
      </c>
      <c r="F1297" s="6">
        <f t="shared" si="42"/>
        <v>-7253.36</v>
      </c>
      <c r="G1297" t="s">
        <v>3233</v>
      </c>
      <c r="I1297" t="str">
        <f t="shared" si="43"/>
        <v/>
      </c>
    </row>
    <row r="1298" spans="1:9" x14ac:dyDescent="0.25">
      <c r="A1298" t="s">
        <v>3235</v>
      </c>
      <c r="B1298" s="4">
        <v>32</v>
      </c>
      <c r="C1298" s="197" t="s">
        <v>2258</v>
      </c>
      <c r="D1298" s="197">
        <v>993</v>
      </c>
      <c r="E1298" s="6">
        <v>1941.27</v>
      </c>
      <c r="F1298" s="6">
        <f t="shared" si="42"/>
        <v>-1941.27</v>
      </c>
      <c r="G1298" t="s">
        <v>3236</v>
      </c>
      <c r="I1298" t="str">
        <f t="shared" si="43"/>
        <v/>
      </c>
    </row>
    <row r="1299" spans="1:9" x14ac:dyDescent="0.25">
      <c r="A1299" t="s">
        <v>3238</v>
      </c>
      <c r="B1299" s="4">
        <v>32</v>
      </c>
      <c r="C1299" s="197" t="s">
        <v>2258</v>
      </c>
      <c r="D1299" s="197">
        <v>994</v>
      </c>
      <c r="E1299" s="6">
        <v>9561.8700000000008</v>
      </c>
      <c r="F1299" s="6">
        <f t="shared" si="42"/>
        <v>-9561.8700000000008</v>
      </c>
      <c r="G1299" t="s">
        <v>3239</v>
      </c>
      <c r="I1299" t="str">
        <f t="shared" si="43"/>
        <v/>
      </c>
    </row>
    <row r="1300" spans="1:9" hidden="1" x14ac:dyDescent="0.25">
      <c r="A1300" t="s">
        <v>8927</v>
      </c>
      <c r="B1300" s="4">
        <v>33</v>
      </c>
      <c r="C1300" s="197">
        <v>685</v>
      </c>
      <c r="D1300" s="197">
        <v>62</v>
      </c>
      <c r="E1300" s="6">
        <v>1199.92</v>
      </c>
      <c r="F1300" s="6">
        <f t="shared" si="42"/>
        <v>-1199.92</v>
      </c>
      <c r="G1300" t="s">
        <v>8871</v>
      </c>
      <c r="H1300" t="s">
        <v>7665</v>
      </c>
      <c r="I1300" t="str">
        <f t="shared" si="43"/>
        <v/>
      </c>
    </row>
    <row r="1301" spans="1:9" hidden="1" x14ac:dyDescent="0.25">
      <c r="A1301" t="s">
        <v>1326</v>
      </c>
      <c r="B1301" s="4">
        <v>31</v>
      </c>
      <c r="C1301" s="197">
        <v>760</v>
      </c>
      <c r="D1301" s="197">
        <v>0</v>
      </c>
      <c r="E1301" s="6">
        <v>1198.93</v>
      </c>
      <c r="F1301" s="6">
        <f t="shared" si="42"/>
        <v>-1198.93</v>
      </c>
      <c r="G1301" t="s">
        <v>1327</v>
      </c>
      <c r="I1301" t="str">
        <f t="shared" si="43"/>
        <v/>
      </c>
    </row>
    <row r="1302" spans="1:9" x14ac:dyDescent="0.25">
      <c r="A1302" t="s">
        <v>3241</v>
      </c>
      <c r="B1302" s="4">
        <v>32</v>
      </c>
      <c r="C1302" s="197" t="s">
        <v>2258</v>
      </c>
      <c r="D1302" s="197">
        <v>995</v>
      </c>
      <c r="E1302" s="6">
        <v>6448.3</v>
      </c>
      <c r="F1302" s="6">
        <f t="shared" si="42"/>
        <v>-6448.3</v>
      </c>
      <c r="G1302" t="s">
        <v>3242</v>
      </c>
      <c r="I1302" t="str">
        <f t="shared" si="43"/>
        <v/>
      </c>
    </row>
    <row r="1303" spans="1:9" x14ac:dyDescent="0.25">
      <c r="A1303" t="s">
        <v>3244</v>
      </c>
      <c r="B1303" s="4">
        <v>32</v>
      </c>
      <c r="C1303" s="197" t="s">
        <v>2258</v>
      </c>
      <c r="D1303" s="197">
        <v>996</v>
      </c>
      <c r="E1303" s="6">
        <v>19.989999999999998</v>
      </c>
      <c r="F1303" s="6">
        <f t="shared" si="42"/>
        <v>-19.989999999999998</v>
      </c>
      <c r="G1303" t="s">
        <v>3245</v>
      </c>
      <c r="I1303" t="str">
        <f t="shared" si="43"/>
        <v/>
      </c>
    </row>
    <row r="1304" spans="1:9" hidden="1" x14ac:dyDescent="0.25">
      <c r="A1304" t="s">
        <v>6139</v>
      </c>
      <c r="B1304" s="4">
        <v>32</v>
      </c>
      <c r="C1304" s="197" t="s">
        <v>1829</v>
      </c>
      <c r="D1304" s="197">
        <v>10</v>
      </c>
      <c r="E1304" s="6">
        <v>32.840000000000003</v>
      </c>
      <c r="F1304" s="6">
        <f t="shared" si="42"/>
        <v>-32.840000000000003</v>
      </c>
      <c r="G1304" t="s">
        <v>6140</v>
      </c>
      <c r="I1304" t="str">
        <f t="shared" si="43"/>
        <v/>
      </c>
    </row>
    <row r="1305" spans="1:9" hidden="1" x14ac:dyDescent="0.25">
      <c r="A1305" t="s">
        <v>1681</v>
      </c>
      <c r="B1305" s="4">
        <v>32</v>
      </c>
      <c r="C1305" s="197" t="s">
        <v>1561</v>
      </c>
      <c r="D1305" s="197">
        <v>804</v>
      </c>
      <c r="E1305" s="6">
        <v>19697.349999999999</v>
      </c>
      <c r="F1305" s="6">
        <f t="shared" si="42"/>
        <v>-19697.349999999999</v>
      </c>
      <c r="G1305" t="s">
        <v>1673</v>
      </c>
      <c r="I1305" t="str">
        <f t="shared" si="43"/>
        <v/>
      </c>
    </row>
    <row r="1306" spans="1:9" x14ac:dyDescent="0.25">
      <c r="A1306" t="s">
        <v>3247</v>
      </c>
      <c r="B1306" s="4">
        <v>32</v>
      </c>
      <c r="C1306" s="197" t="s">
        <v>2258</v>
      </c>
      <c r="D1306" s="197">
        <v>997</v>
      </c>
      <c r="E1306" s="6">
        <v>118.03</v>
      </c>
      <c r="F1306" s="6">
        <f t="shared" si="42"/>
        <v>-118.03</v>
      </c>
      <c r="G1306" t="s">
        <v>3248</v>
      </c>
      <c r="I1306" t="str">
        <f t="shared" si="43"/>
        <v/>
      </c>
    </row>
    <row r="1307" spans="1:9" hidden="1" x14ac:dyDescent="0.25">
      <c r="A1307" t="s">
        <v>1887</v>
      </c>
      <c r="B1307" s="4">
        <v>32</v>
      </c>
      <c r="C1307" s="197" t="s">
        <v>1884</v>
      </c>
      <c r="D1307" s="197">
        <v>3</v>
      </c>
      <c r="E1307" s="6">
        <v>1104.68</v>
      </c>
      <c r="F1307" s="6">
        <f t="shared" si="42"/>
        <v>-1104.68</v>
      </c>
      <c r="G1307" t="s">
        <v>1888</v>
      </c>
      <c r="I1307" t="str">
        <f t="shared" si="43"/>
        <v/>
      </c>
    </row>
    <row r="1308" spans="1:9" hidden="1" x14ac:dyDescent="0.25">
      <c r="A1308" t="s">
        <v>1987</v>
      </c>
      <c r="B1308" s="4">
        <v>32</v>
      </c>
      <c r="C1308" s="197" t="s">
        <v>1912</v>
      </c>
      <c r="D1308" s="197">
        <v>635</v>
      </c>
      <c r="E1308" s="6">
        <v>1072.78</v>
      </c>
      <c r="F1308" s="6">
        <f t="shared" si="42"/>
        <v>-1072.78</v>
      </c>
      <c r="G1308" t="s">
        <v>1988</v>
      </c>
      <c r="I1308" t="str">
        <f t="shared" si="43"/>
        <v/>
      </c>
    </row>
    <row r="1309" spans="1:9" x14ac:dyDescent="0.25">
      <c r="A1309" t="s">
        <v>3250</v>
      </c>
      <c r="B1309" s="4">
        <v>32</v>
      </c>
      <c r="C1309" s="197" t="s">
        <v>2258</v>
      </c>
      <c r="D1309" s="197">
        <v>998</v>
      </c>
      <c r="E1309" s="6">
        <v>41.05</v>
      </c>
      <c r="F1309" s="6">
        <f t="shared" si="42"/>
        <v>-41.05</v>
      </c>
      <c r="G1309" t="s">
        <v>3251</v>
      </c>
      <c r="I1309" t="str">
        <f t="shared" si="43"/>
        <v/>
      </c>
    </row>
    <row r="1310" spans="1:9" hidden="1" x14ac:dyDescent="0.25">
      <c r="A1310" t="s">
        <v>1682</v>
      </c>
      <c r="B1310" s="4">
        <v>32</v>
      </c>
      <c r="C1310" s="197" t="s">
        <v>1561</v>
      </c>
      <c r="D1310" s="197">
        <v>805</v>
      </c>
      <c r="E1310" s="6">
        <v>1623.41</v>
      </c>
      <c r="F1310" s="6">
        <f t="shared" si="42"/>
        <v>-1623.41</v>
      </c>
      <c r="G1310" t="s">
        <v>1683</v>
      </c>
      <c r="I1310" t="str">
        <f t="shared" si="43"/>
        <v/>
      </c>
    </row>
    <row r="1311" spans="1:9" hidden="1" x14ac:dyDescent="0.25">
      <c r="A1311" t="s">
        <v>1685</v>
      </c>
      <c r="B1311" s="4">
        <v>32</v>
      </c>
      <c r="C1311" s="197" t="s">
        <v>1561</v>
      </c>
      <c r="D1311" s="197">
        <v>806</v>
      </c>
      <c r="E1311" s="6">
        <v>5449.35</v>
      </c>
      <c r="F1311" s="6">
        <f t="shared" si="42"/>
        <v>-5449.35</v>
      </c>
      <c r="G1311" t="s">
        <v>1686</v>
      </c>
      <c r="I1311" t="str">
        <f t="shared" si="43"/>
        <v/>
      </c>
    </row>
    <row r="1312" spans="1:9" x14ac:dyDescent="0.25">
      <c r="A1312" t="s">
        <v>3253</v>
      </c>
      <c r="B1312" s="4">
        <v>32</v>
      </c>
      <c r="C1312" s="197" t="s">
        <v>2258</v>
      </c>
      <c r="D1312" s="197">
        <v>999</v>
      </c>
      <c r="E1312" s="6">
        <v>3308.49</v>
      </c>
      <c r="F1312" s="6">
        <f t="shared" si="42"/>
        <v>-3308.49</v>
      </c>
      <c r="G1312" t="s">
        <v>3254</v>
      </c>
      <c r="I1312" t="str">
        <f t="shared" si="43"/>
        <v/>
      </c>
    </row>
    <row r="1313" spans="1:9" x14ac:dyDescent="0.25">
      <c r="A1313" t="s">
        <v>3256</v>
      </c>
      <c r="B1313" s="4">
        <v>32</v>
      </c>
      <c r="C1313" s="197" t="s">
        <v>2258</v>
      </c>
      <c r="D1313" s="197" t="s">
        <v>3259</v>
      </c>
      <c r="E1313" s="6">
        <v>883.02</v>
      </c>
      <c r="F1313" s="6">
        <f t="shared" si="42"/>
        <v>-883.02</v>
      </c>
      <c r="G1313" t="s">
        <v>3257</v>
      </c>
      <c r="I1313" t="str">
        <f t="shared" si="43"/>
        <v/>
      </c>
    </row>
    <row r="1314" spans="1:9" x14ac:dyDescent="0.25">
      <c r="A1314" t="s">
        <v>3260</v>
      </c>
      <c r="B1314" s="4">
        <v>32</v>
      </c>
      <c r="C1314" s="197" t="s">
        <v>2258</v>
      </c>
      <c r="D1314" s="197" t="s">
        <v>1561</v>
      </c>
      <c r="E1314" s="6">
        <v>20934.2</v>
      </c>
      <c r="F1314" s="6">
        <f t="shared" si="42"/>
        <v>-20934.2</v>
      </c>
      <c r="G1314" t="s">
        <v>3261</v>
      </c>
      <c r="I1314" t="str">
        <f t="shared" si="43"/>
        <v/>
      </c>
    </row>
    <row r="1315" spans="1:9" x14ac:dyDescent="0.25">
      <c r="A1315" t="s">
        <v>3263</v>
      </c>
      <c r="B1315" s="4">
        <v>32</v>
      </c>
      <c r="C1315" s="197" t="s">
        <v>2258</v>
      </c>
      <c r="D1315" s="197" t="s">
        <v>1884</v>
      </c>
      <c r="E1315" s="6">
        <v>16519.52</v>
      </c>
      <c r="F1315" s="6">
        <f t="shared" si="42"/>
        <v>-16519.52</v>
      </c>
      <c r="G1315" t="s">
        <v>3264</v>
      </c>
      <c r="I1315" t="str">
        <f t="shared" si="43"/>
        <v/>
      </c>
    </row>
    <row r="1316" spans="1:9" x14ac:dyDescent="0.25">
      <c r="A1316" t="s">
        <v>3266</v>
      </c>
      <c r="B1316" s="4">
        <v>32</v>
      </c>
      <c r="C1316" s="197" t="s">
        <v>2258</v>
      </c>
      <c r="D1316" s="197" t="s">
        <v>3269</v>
      </c>
      <c r="E1316" s="6">
        <v>8422.9599999999991</v>
      </c>
      <c r="F1316" s="6">
        <f t="shared" si="42"/>
        <v>-8422.9599999999991</v>
      </c>
      <c r="G1316" t="s">
        <v>3267</v>
      </c>
      <c r="I1316" t="str">
        <f t="shared" si="43"/>
        <v/>
      </c>
    </row>
    <row r="1317" spans="1:9" x14ac:dyDescent="0.25">
      <c r="A1317" t="s">
        <v>3270</v>
      </c>
      <c r="B1317" s="4">
        <v>32</v>
      </c>
      <c r="C1317" s="197" t="s">
        <v>2258</v>
      </c>
      <c r="D1317" s="197" t="s">
        <v>3273</v>
      </c>
      <c r="E1317" s="6">
        <v>937.9</v>
      </c>
      <c r="F1317" s="6">
        <f t="shared" si="42"/>
        <v>-937.9</v>
      </c>
      <c r="G1317" t="s">
        <v>3271</v>
      </c>
      <c r="I1317" t="str">
        <f t="shared" si="43"/>
        <v/>
      </c>
    </row>
    <row r="1318" spans="1:9" x14ac:dyDescent="0.25">
      <c r="A1318" t="s">
        <v>3274</v>
      </c>
      <c r="B1318" s="4">
        <v>32</v>
      </c>
      <c r="C1318" s="197" t="s">
        <v>2258</v>
      </c>
      <c r="D1318" s="197" t="s">
        <v>3277</v>
      </c>
      <c r="E1318" s="6">
        <v>26984.75</v>
      </c>
      <c r="F1318" s="6">
        <f t="shared" si="42"/>
        <v>-26984.75</v>
      </c>
      <c r="G1318" t="s">
        <v>3275</v>
      </c>
      <c r="I1318" t="str">
        <f t="shared" si="43"/>
        <v/>
      </c>
    </row>
    <row r="1319" spans="1:9" hidden="1" x14ac:dyDescent="0.25">
      <c r="A1319" t="s">
        <v>845</v>
      </c>
      <c r="B1319" s="4">
        <v>31</v>
      </c>
      <c r="C1319" s="197">
        <v>48</v>
      </c>
      <c r="D1319" s="197">
        <v>51</v>
      </c>
      <c r="E1319" s="6">
        <v>937.58</v>
      </c>
      <c r="F1319" s="6">
        <f t="shared" si="42"/>
        <v>-937.58</v>
      </c>
      <c r="G1319" t="s">
        <v>846</v>
      </c>
      <c r="I1319" t="str">
        <f t="shared" si="43"/>
        <v>31-048-051</v>
      </c>
    </row>
    <row r="1320" spans="1:9" x14ac:dyDescent="0.25">
      <c r="A1320" t="s">
        <v>3278</v>
      </c>
      <c r="B1320" s="4">
        <v>32</v>
      </c>
      <c r="C1320" s="197" t="s">
        <v>2258</v>
      </c>
      <c r="D1320" s="197" t="s">
        <v>3281</v>
      </c>
      <c r="E1320" s="6">
        <v>5412.07</v>
      </c>
      <c r="F1320" s="6">
        <f t="shared" si="42"/>
        <v>-5412.07</v>
      </c>
      <c r="G1320" t="s">
        <v>3279</v>
      </c>
      <c r="I1320" t="str">
        <f t="shared" si="43"/>
        <v/>
      </c>
    </row>
    <row r="1321" spans="1:9" x14ac:dyDescent="0.25">
      <c r="A1321" t="s">
        <v>3282</v>
      </c>
      <c r="B1321" s="4">
        <v>32</v>
      </c>
      <c r="C1321" s="197" t="s">
        <v>2258</v>
      </c>
      <c r="D1321" s="197" t="s">
        <v>3285</v>
      </c>
      <c r="E1321" s="6">
        <v>35.630000000000003</v>
      </c>
      <c r="F1321" s="6">
        <f t="shared" si="42"/>
        <v>-35.630000000000003</v>
      </c>
      <c r="G1321" t="s">
        <v>3283</v>
      </c>
      <c r="I1321" t="str">
        <f t="shared" si="43"/>
        <v/>
      </c>
    </row>
    <row r="1322" spans="1:9" x14ac:dyDescent="0.25">
      <c r="A1322" t="s">
        <v>3286</v>
      </c>
      <c r="B1322" s="4">
        <v>32</v>
      </c>
      <c r="C1322" s="197" t="s">
        <v>2258</v>
      </c>
      <c r="D1322" s="197" t="s">
        <v>3289</v>
      </c>
      <c r="E1322" s="6">
        <v>0</v>
      </c>
      <c r="F1322" s="6">
        <f t="shared" si="42"/>
        <v>0</v>
      </c>
      <c r="G1322" t="s">
        <v>3287</v>
      </c>
      <c r="I1322" t="str">
        <f t="shared" si="43"/>
        <v/>
      </c>
    </row>
    <row r="1323" spans="1:9" hidden="1" x14ac:dyDescent="0.25">
      <c r="A1323" t="s">
        <v>1358</v>
      </c>
      <c r="B1323" s="4">
        <v>31</v>
      </c>
      <c r="C1323" s="197">
        <v>775</v>
      </c>
      <c r="D1323" s="197">
        <v>0</v>
      </c>
      <c r="E1323" s="6">
        <v>898.04</v>
      </c>
      <c r="F1323" s="6">
        <f t="shared" si="42"/>
        <v>-898.04</v>
      </c>
      <c r="G1323" t="s">
        <v>1359</v>
      </c>
      <c r="I1323" t="str">
        <f t="shared" si="43"/>
        <v/>
      </c>
    </row>
    <row r="1324" spans="1:9" x14ac:dyDescent="0.25">
      <c r="A1324" t="s">
        <v>3290</v>
      </c>
      <c r="B1324" s="4">
        <v>32</v>
      </c>
      <c r="C1324" s="197" t="s">
        <v>2258</v>
      </c>
      <c r="D1324" s="197" t="s">
        <v>3293</v>
      </c>
      <c r="E1324" s="6">
        <v>47.85</v>
      </c>
      <c r="F1324" s="6">
        <f t="shared" si="42"/>
        <v>-47.85</v>
      </c>
      <c r="G1324" t="s">
        <v>3291</v>
      </c>
      <c r="I1324" t="str">
        <f t="shared" si="43"/>
        <v/>
      </c>
    </row>
    <row r="1325" spans="1:9" hidden="1" x14ac:dyDescent="0.25">
      <c r="A1325" t="s">
        <v>1688</v>
      </c>
      <c r="B1325" s="4">
        <v>32</v>
      </c>
      <c r="C1325" s="197" t="s">
        <v>1561</v>
      </c>
      <c r="D1325" s="197">
        <v>807</v>
      </c>
      <c r="E1325" s="6">
        <v>6128.41</v>
      </c>
      <c r="F1325" s="6">
        <f t="shared" si="42"/>
        <v>-6128.41</v>
      </c>
      <c r="G1325" t="s">
        <v>1689</v>
      </c>
      <c r="I1325" t="str">
        <f t="shared" si="43"/>
        <v/>
      </c>
    </row>
    <row r="1326" spans="1:9" hidden="1" x14ac:dyDescent="0.25">
      <c r="A1326" t="s">
        <v>9998</v>
      </c>
      <c r="B1326" s="4">
        <v>34</v>
      </c>
      <c r="C1326" s="197">
        <v>695</v>
      </c>
      <c r="D1326" s="197">
        <v>509</v>
      </c>
      <c r="E1326" s="6">
        <v>873.63</v>
      </c>
      <c r="F1326" s="6">
        <f t="shared" si="42"/>
        <v>-873.63</v>
      </c>
      <c r="G1326" t="s">
        <v>9071</v>
      </c>
      <c r="H1326" t="s">
        <v>9691</v>
      </c>
      <c r="I1326" t="str">
        <f t="shared" si="43"/>
        <v/>
      </c>
    </row>
    <row r="1327" spans="1:9" hidden="1" x14ac:dyDescent="0.25">
      <c r="A1327" t="s">
        <v>1898</v>
      </c>
      <c r="B1327" s="4">
        <v>32</v>
      </c>
      <c r="C1327" s="197" t="s">
        <v>1884</v>
      </c>
      <c r="D1327" s="197">
        <v>7</v>
      </c>
      <c r="E1327" s="6">
        <v>864.21</v>
      </c>
      <c r="F1327" s="6">
        <f t="shared" si="42"/>
        <v>-864.21</v>
      </c>
      <c r="G1327" t="s">
        <v>1899</v>
      </c>
      <c r="I1327" t="str">
        <f t="shared" si="43"/>
        <v/>
      </c>
    </row>
    <row r="1328" spans="1:9" hidden="1" x14ac:dyDescent="0.25">
      <c r="A1328" t="s">
        <v>8016</v>
      </c>
      <c r="B1328" s="4">
        <v>33</v>
      </c>
      <c r="C1328" s="197">
        <v>30</v>
      </c>
      <c r="D1328" s="197">
        <v>94</v>
      </c>
      <c r="E1328" s="6">
        <v>798.8</v>
      </c>
      <c r="F1328" s="6">
        <f t="shared" si="42"/>
        <v>-798.8</v>
      </c>
      <c r="G1328" t="s">
        <v>11088</v>
      </c>
      <c r="H1328" t="s">
        <v>7716</v>
      </c>
      <c r="I1328" t="str">
        <f t="shared" si="43"/>
        <v/>
      </c>
    </row>
    <row r="1329" spans="1:9" hidden="1" x14ac:dyDescent="0.25">
      <c r="A1329" t="s">
        <v>6984</v>
      </c>
      <c r="B1329" s="4">
        <v>32</v>
      </c>
      <c r="C1329" s="197" t="s">
        <v>1837</v>
      </c>
      <c r="D1329" s="197">
        <v>3</v>
      </c>
      <c r="E1329" s="6">
        <v>107.92</v>
      </c>
      <c r="F1329" s="6">
        <f t="shared" si="42"/>
        <v>-107.92</v>
      </c>
      <c r="G1329" t="s">
        <v>6985</v>
      </c>
      <c r="I1329" t="str">
        <f t="shared" si="43"/>
        <v/>
      </c>
    </row>
    <row r="1330" spans="1:9" hidden="1" x14ac:dyDescent="0.25">
      <c r="A1330" t="s">
        <v>9976</v>
      </c>
      <c r="B1330" s="4">
        <v>34</v>
      </c>
      <c r="C1330" s="197">
        <v>690</v>
      </c>
      <c r="D1330" s="197">
        <v>509</v>
      </c>
      <c r="E1330" s="6">
        <v>744.28</v>
      </c>
      <c r="F1330" s="6">
        <f t="shared" si="42"/>
        <v>-744.28</v>
      </c>
      <c r="G1330" t="s">
        <v>11085</v>
      </c>
      <c r="H1330" t="s">
        <v>9691</v>
      </c>
      <c r="I1330" t="str">
        <f t="shared" si="43"/>
        <v/>
      </c>
    </row>
    <row r="1331" spans="1:9" hidden="1" x14ac:dyDescent="0.25">
      <c r="A1331" t="s">
        <v>1691</v>
      </c>
      <c r="B1331" s="4">
        <v>32</v>
      </c>
      <c r="C1331" s="197" t="s">
        <v>1561</v>
      </c>
      <c r="D1331" s="197">
        <v>808</v>
      </c>
      <c r="E1331" s="6">
        <v>10071.66</v>
      </c>
      <c r="F1331" s="6">
        <f t="shared" si="42"/>
        <v>-10071.66</v>
      </c>
      <c r="G1331" t="s">
        <v>1692</v>
      </c>
      <c r="I1331" t="str">
        <f t="shared" si="43"/>
        <v/>
      </c>
    </row>
    <row r="1332" spans="1:9" x14ac:dyDescent="0.25">
      <c r="A1332" t="s">
        <v>3294</v>
      </c>
      <c r="B1332" s="4">
        <v>32</v>
      </c>
      <c r="C1332" s="197" t="s">
        <v>2258</v>
      </c>
      <c r="D1332" s="197" t="s">
        <v>3297</v>
      </c>
      <c r="E1332" s="6">
        <v>0</v>
      </c>
      <c r="F1332" s="6">
        <f t="shared" si="42"/>
        <v>0</v>
      </c>
      <c r="G1332" t="s">
        <v>3295</v>
      </c>
      <c r="I1332" t="str">
        <f t="shared" si="43"/>
        <v/>
      </c>
    </row>
    <row r="1333" spans="1:9" x14ac:dyDescent="0.25">
      <c r="A1333" t="s">
        <v>3298</v>
      </c>
      <c r="B1333" s="4">
        <v>32</v>
      </c>
      <c r="C1333" s="197" t="s">
        <v>2258</v>
      </c>
      <c r="D1333" s="197" t="s">
        <v>3301</v>
      </c>
      <c r="E1333" s="6">
        <v>0.09</v>
      </c>
      <c r="F1333" s="6">
        <f t="shared" si="42"/>
        <v>-0.09</v>
      </c>
      <c r="G1333" t="s">
        <v>3299</v>
      </c>
      <c r="I1333" t="str">
        <f t="shared" si="43"/>
        <v/>
      </c>
    </row>
    <row r="1334" spans="1:9" x14ac:dyDescent="0.25">
      <c r="A1334" t="s">
        <v>3302</v>
      </c>
      <c r="B1334" s="4">
        <v>32</v>
      </c>
      <c r="C1334" s="197" t="s">
        <v>2258</v>
      </c>
      <c r="D1334" s="197" t="s">
        <v>3305</v>
      </c>
      <c r="E1334" s="6">
        <v>0</v>
      </c>
      <c r="F1334" s="6">
        <f t="shared" si="42"/>
        <v>0</v>
      </c>
      <c r="G1334" t="s">
        <v>3303</v>
      </c>
      <c r="I1334" t="str">
        <f t="shared" si="43"/>
        <v/>
      </c>
    </row>
    <row r="1335" spans="1:9" x14ac:dyDescent="0.25">
      <c r="A1335" t="s">
        <v>3306</v>
      </c>
      <c r="B1335" s="4">
        <v>32</v>
      </c>
      <c r="C1335" s="197" t="s">
        <v>2258</v>
      </c>
      <c r="D1335" s="197" t="s">
        <v>3309</v>
      </c>
      <c r="E1335" s="6">
        <v>47.74</v>
      </c>
      <c r="F1335" s="6">
        <f t="shared" si="42"/>
        <v>-47.74</v>
      </c>
      <c r="G1335" t="s">
        <v>3307</v>
      </c>
      <c r="I1335" t="str">
        <f t="shared" si="43"/>
        <v/>
      </c>
    </row>
    <row r="1336" spans="1:9" x14ac:dyDescent="0.25">
      <c r="A1336" t="s">
        <v>3310</v>
      </c>
      <c r="B1336" s="4">
        <v>32</v>
      </c>
      <c r="C1336" s="197" t="s">
        <v>2258</v>
      </c>
      <c r="D1336" s="197" t="s">
        <v>3313</v>
      </c>
      <c r="E1336" s="6">
        <v>27.64</v>
      </c>
      <c r="F1336" s="6">
        <f t="shared" si="42"/>
        <v>-27.64</v>
      </c>
      <c r="G1336" t="s">
        <v>3311</v>
      </c>
      <c r="I1336" t="str">
        <f t="shared" si="43"/>
        <v/>
      </c>
    </row>
    <row r="1337" spans="1:9" hidden="1" x14ac:dyDescent="0.25">
      <c r="A1337" t="s">
        <v>1890</v>
      </c>
      <c r="B1337" s="4">
        <v>32</v>
      </c>
      <c r="C1337" s="197" t="s">
        <v>1884</v>
      </c>
      <c r="D1337" s="197">
        <v>4</v>
      </c>
      <c r="E1337" s="6">
        <v>703.72</v>
      </c>
      <c r="F1337" s="6">
        <f t="shared" si="42"/>
        <v>-703.72</v>
      </c>
      <c r="G1337" t="s">
        <v>1891</v>
      </c>
      <c r="I1337" t="str">
        <f t="shared" si="43"/>
        <v/>
      </c>
    </row>
    <row r="1338" spans="1:9" hidden="1" x14ac:dyDescent="0.25">
      <c r="A1338" t="s">
        <v>1694</v>
      </c>
      <c r="B1338" s="4">
        <v>32</v>
      </c>
      <c r="C1338" s="197" t="s">
        <v>1561</v>
      </c>
      <c r="D1338" s="197">
        <v>809</v>
      </c>
      <c r="E1338" s="6">
        <v>1114.71</v>
      </c>
      <c r="F1338" s="6">
        <f t="shared" si="42"/>
        <v>-1114.71</v>
      </c>
      <c r="G1338" t="s">
        <v>1695</v>
      </c>
      <c r="I1338" t="str">
        <f t="shared" si="43"/>
        <v/>
      </c>
    </row>
    <row r="1339" spans="1:9" x14ac:dyDescent="0.25">
      <c r="A1339" t="s">
        <v>3314</v>
      </c>
      <c r="B1339" s="4">
        <v>32</v>
      </c>
      <c r="C1339" s="197" t="s">
        <v>2258</v>
      </c>
      <c r="D1339" s="197" t="s">
        <v>3317</v>
      </c>
      <c r="E1339" s="6">
        <v>20.57</v>
      </c>
      <c r="F1339" s="6">
        <f t="shared" si="42"/>
        <v>-20.57</v>
      </c>
      <c r="G1339" t="s">
        <v>3315</v>
      </c>
      <c r="I1339" t="str">
        <f t="shared" si="43"/>
        <v/>
      </c>
    </row>
    <row r="1340" spans="1:9" hidden="1" x14ac:dyDescent="0.25">
      <c r="A1340" t="s">
        <v>1700</v>
      </c>
      <c r="B1340" s="4">
        <v>32</v>
      </c>
      <c r="C1340" s="197" t="s">
        <v>1561</v>
      </c>
      <c r="D1340" s="197">
        <v>811</v>
      </c>
      <c r="E1340" s="6">
        <v>6705.68</v>
      </c>
      <c r="F1340" s="6">
        <f t="shared" si="42"/>
        <v>-6705.68</v>
      </c>
      <c r="G1340" t="s">
        <v>1701</v>
      </c>
      <c r="I1340" t="str">
        <f t="shared" si="43"/>
        <v/>
      </c>
    </row>
    <row r="1341" spans="1:9" hidden="1" x14ac:dyDescent="0.25">
      <c r="A1341" t="s">
        <v>8983</v>
      </c>
      <c r="B1341" s="4">
        <v>33</v>
      </c>
      <c r="C1341" s="197">
        <v>690</v>
      </c>
      <c r="D1341" s="197">
        <v>7</v>
      </c>
      <c r="E1341" s="6">
        <v>650.61</v>
      </c>
      <c r="F1341" s="6">
        <f t="shared" si="42"/>
        <v>-650.61</v>
      </c>
      <c r="G1341" t="s">
        <v>8971</v>
      </c>
      <c r="H1341" t="s">
        <v>7599</v>
      </c>
      <c r="I1341" t="str">
        <f t="shared" si="43"/>
        <v/>
      </c>
    </row>
    <row r="1342" spans="1:9" hidden="1" x14ac:dyDescent="0.25">
      <c r="A1342" t="s">
        <v>8997</v>
      </c>
      <c r="B1342" s="4">
        <v>33</v>
      </c>
      <c r="C1342" s="197">
        <v>690</v>
      </c>
      <c r="D1342" s="197">
        <v>24</v>
      </c>
      <c r="E1342" s="6">
        <v>626.45000000000005</v>
      </c>
      <c r="F1342" s="6">
        <f t="shared" si="42"/>
        <v>-626.45000000000005</v>
      </c>
      <c r="G1342" t="s">
        <v>8971</v>
      </c>
      <c r="H1342" t="s">
        <v>7620</v>
      </c>
      <c r="I1342" t="str">
        <f t="shared" si="43"/>
        <v/>
      </c>
    </row>
    <row r="1343" spans="1:9" hidden="1" x14ac:dyDescent="0.25">
      <c r="A1343" t="s">
        <v>1291</v>
      </c>
      <c r="B1343" s="4">
        <v>31</v>
      </c>
      <c r="C1343" s="197">
        <v>712</v>
      </c>
      <c r="D1343" s="197">
        <v>0</v>
      </c>
      <c r="E1343" s="6">
        <v>613.98</v>
      </c>
      <c r="F1343" s="6">
        <f t="shared" si="42"/>
        <v>-613.98</v>
      </c>
      <c r="G1343" t="s">
        <v>1292</v>
      </c>
      <c r="I1343" t="str">
        <f t="shared" si="43"/>
        <v/>
      </c>
    </row>
    <row r="1344" spans="1:9" x14ac:dyDescent="0.25">
      <c r="A1344" t="s">
        <v>3318</v>
      </c>
      <c r="B1344" s="4">
        <v>32</v>
      </c>
      <c r="C1344" s="197" t="s">
        <v>2258</v>
      </c>
      <c r="D1344" s="197" t="s">
        <v>3321</v>
      </c>
      <c r="E1344" s="6">
        <v>0</v>
      </c>
      <c r="F1344" s="6">
        <f t="shared" si="42"/>
        <v>0</v>
      </c>
      <c r="G1344" t="s">
        <v>3319</v>
      </c>
      <c r="I1344" t="str">
        <f t="shared" si="43"/>
        <v/>
      </c>
    </row>
    <row r="1345" spans="1:9" hidden="1" x14ac:dyDescent="0.25">
      <c r="A1345" t="s">
        <v>9942</v>
      </c>
      <c r="B1345" s="4">
        <v>34</v>
      </c>
      <c r="C1345" s="197">
        <v>685</v>
      </c>
      <c r="D1345" s="197">
        <v>210</v>
      </c>
      <c r="E1345" s="6">
        <v>600.12</v>
      </c>
      <c r="F1345" s="6">
        <f t="shared" si="42"/>
        <v>-600.12</v>
      </c>
      <c r="G1345" t="s">
        <v>11084</v>
      </c>
      <c r="H1345" t="s">
        <v>9673</v>
      </c>
      <c r="I1345" t="str">
        <f t="shared" si="43"/>
        <v/>
      </c>
    </row>
    <row r="1346" spans="1:9" x14ac:dyDescent="0.25">
      <c r="A1346" t="s">
        <v>3322</v>
      </c>
      <c r="B1346" s="4">
        <v>32</v>
      </c>
      <c r="C1346" s="197" t="s">
        <v>2258</v>
      </c>
      <c r="D1346" s="197" t="s">
        <v>3325</v>
      </c>
      <c r="E1346" s="6">
        <v>56.46</v>
      </c>
      <c r="F1346" s="6">
        <f t="shared" si="42"/>
        <v>-56.46</v>
      </c>
      <c r="G1346" t="s">
        <v>3323</v>
      </c>
      <c r="I1346" t="str">
        <f t="shared" si="43"/>
        <v/>
      </c>
    </row>
    <row r="1347" spans="1:9" x14ac:dyDescent="0.25">
      <c r="A1347" t="s">
        <v>3326</v>
      </c>
      <c r="B1347" s="4">
        <v>32</v>
      </c>
      <c r="C1347" s="197" t="s">
        <v>2258</v>
      </c>
      <c r="D1347" s="197" t="s">
        <v>3329</v>
      </c>
      <c r="E1347" s="6">
        <v>43.4</v>
      </c>
      <c r="F1347" s="6">
        <f t="shared" si="42"/>
        <v>-43.4</v>
      </c>
      <c r="G1347" t="s">
        <v>3327</v>
      </c>
      <c r="I1347" t="str">
        <f t="shared" si="43"/>
        <v/>
      </c>
    </row>
    <row r="1348" spans="1:9" x14ac:dyDescent="0.25">
      <c r="A1348" t="s">
        <v>3330</v>
      </c>
      <c r="B1348" s="4">
        <v>32</v>
      </c>
      <c r="C1348" s="197" t="s">
        <v>2258</v>
      </c>
      <c r="D1348" s="197" t="s">
        <v>3333</v>
      </c>
      <c r="E1348" s="6">
        <v>23.21</v>
      </c>
      <c r="F1348" s="6">
        <f t="shared" si="42"/>
        <v>-23.21</v>
      </c>
      <c r="G1348" t="s">
        <v>3331</v>
      </c>
      <c r="I1348" t="str">
        <f t="shared" si="43"/>
        <v/>
      </c>
    </row>
    <row r="1349" spans="1:9" hidden="1" x14ac:dyDescent="0.25">
      <c r="A1349" t="s">
        <v>1706</v>
      </c>
      <c r="B1349" s="4">
        <v>32</v>
      </c>
      <c r="C1349" s="197" t="s">
        <v>1561</v>
      </c>
      <c r="D1349" s="197">
        <v>813</v>
      </c>
      <c r="E1349" s="6">
        <v>5869.58</v>
      </c>
      <c r="F1349" s="6">
        <f t="shared" si="42"/>
        <v>-5869.58</v>
      </c>
      <c r="G1349" t="s">
        <v>1707</v>
      </c>
      <c r="I1349" t="str">
        <f t="shared" si="43"/>
        <v/>
      </c>
    </row>
    <row r="1350" spans="1:9" x14ac:dyDescent="0.25">
      <c r="A1350" t="s">
        <v>3334</v>
      </c>
      <c r="B1350" s="4">
        <v>32</v>
      </c>
      <c r="C1350" s="197" t="s">
        <v>2258</v>
      </c>
      <c r="D1350" s="197" t="s">
        <v>3337</v>
      </c>
      <c r="E1350" s="6">
        <v>16.09</v>
      </c>
      <c r="F1350" s="6">
        <f t="shared" si="42"/>
        <v>-16.09</v>
      </c>
      <c r="G1350" t="s">
        <v>3335</v>
      </c>
      <c r="I1350" t="str">
        <f t="shared" si="43"/>
        <v/>
      </c>
    </row>
    <row r="1351" spans="1:9" x14ac:dyDescent="0.25">
      <c r="A1351" t="s">
        <v>3338</v>
      </c>
      <c r="B1351" s="4">
        <v>32</v>
      </c>
      <c r="C1351" s="197" t="s">
        <v>2258</v>
      </c>
      <c r="D1351" s="197" t="s">
        <v>3341</v>
      </c>
      <c r="E1351" s="6">
        <v>40.64</v>
      </c>
      <c r="F1351" s="6">
        <f t="shared" ref="F1351:F1414" si="44">IF(B1351=10,E1351,-E1351)</f>
        <v>-40.64</v>
      </c>
      <c r="G1351" t="s">
        <v>3339</v>
      </c>
      <c r="I1351" t="str">
        <f t="shared" ref="I1351:I1414" si="45">IF(ISNA(MATCH(A1351,OldAcctNum,))=TRUE,A1351,"")</f>
        <v/>
      </c>
    </row>
    <row r="1352" spans="1:9" hidden="1" x14ac:dyDescent="0.25">
      <c r="A1352" t="s">
        <v>6987</v>
      </c>
      <c r="B1352" s="4">
        <v>32</v>
      </c>
      <c r="C1352" s="197" t="s">
        <v>1837</v>
      </c>
      <c r="D1352" s="197">
        <v>4</v>
      </c>
      <c r="E1352" s="6">
        <v>4445.92</v>
      </c>
      <c r="F1352" s="6">
        <f t="shared" si="44"/>
        <v>-4445.92</v>
      </c>
      <c r="G1352" t="s">
        <v>6988</v>
      </c>
      <c r="I1352" t="str">
        <f t="shared" si="45"/>
        <v/>
      </c>
    </row>
    <row r="1353" spans="1:9" hidden="1" x14ac:dyDescent="0.25">
      <c r="A1353" t="s">
        <v>6990</v>
      </c>
      <c r="B1353" s="4">
        <v>32</v>
      </c>
      <c r="C1353" s="197" t="s">
        <v>1837</v>
      </c>
      <c r="D1353" s="197">
        <v>5</v>
      </c>
      <c r="E1353" s="6">
        <v>328.69</v>
      </c>
      <c r="F1353" s="6">
        <f t="shared" si="44"/>
        <v>-328.69</v>
      </c>
      <c r="G1353" t="s">
        <v>6991</v>
      </c>
      <c r="I1353" t="str">
        <f t="shared" si="45"/>
        <v/>
      </c>
    </row>
    <row r="1354" spans="1:9" hidden="1" x14ac:dyDescent="0.25">
      <c r="A1354" t="s">
        <v>6148</v>
      </c>
      <c r="B1354" s="4">
        <v>32</v>
      </c>
      <c r="C1354" s="197" t="s">
        <v>1829</v>
      </c>
      <c r="D1354" s="197">
        <v>13</v>
      </c>
      <c r="E1354" s="6">
        <v>108.56</v>
      </c>
      <c r="F1354" s="6">
        <f t="shared" si="44"/>
        <v>-108.56</v>
      </c>
      <c r="G1354" t="s">
        <v>6149</v>
      </c>
      <c r="I1354" t="str">
        <f t="shared" si="45"/>
        <v/>
      </c>
    </row>
    <row r="1355" spans="1:9" x14ac:dyDescent="0.25">
      <c r="A1355" t="s">
        <v>3342</v>
      </c>
      <c r="B1355" s="4">
        <v>32</v>
      </c>
      <c r="C1355" s="197" t="s">
        <v>2258</v>
      </c>
      <c r="D1355" s="197" t="s">
        <v>3345</v>
      </c>
      <c r="E1355" s="6">
        <v>14.5</v>
      </c>
      <c r="F1355" s="6">
        <f t="shared" si="44"/>
        <v>-14.5</v>
      </c>
      <c r="G1355" t="s">
        <v>3343</v>
      </c>
      <c r="I1355" t="str">
        <f t="shared" si="45"/>
        <v/>
      </c>
    </row>
    <row r="1356" spans="1:9" x14ac:dyDescent="0.25">
      <c r="A1356" t="s">
        <v>3346</v>
      </c>
      <c r="B1356" s="4">
        <v>32</v>
      </c>
      <c r="C1356" s="197" t="s">
        <v>2258</v>
      </c>
      <c r="D1356" s="197" t="s">
        <v>3349</v>
      </c>
      <c r="E1356" s="6">
        <v>17.690000000000001</v>
      </c>
      <c r="F1356" s="6">
        <f t="shared" si="44"/>
        <v>-17.690000000000001</v>
      </c>
      <c r="G1356" t="s">
        <v>3347</v>
      </c>
      <c r="I1356" t="str">
        <f t="shared" si="45"/>
        <v/>
      </c>
    </row>
    <row r="1357" spans="1:9" hidden="1" x14ac:dyDescent="0.25">
      <c r="A1357" t="s">
        <v>6993</v>
      </c>
      <c r="B1357" s="4">
        <v>32</v>
      </c>
      <c r="C1357" s="197" t="s">
        <v>1837</v>
      </c>
      <c r="D1357" s="197">
        <v>6</v>
      </c>
      <c r="E1357" s="6">
        <v>238.07</v>
      </c>
      <c r="F1357" s="6">
        <f t="shared" si="44"/>
        <v>-238.07</v>
      </c>
      <c r="G1357" t="s">
        <v>6994</v>
      </c>
      <c r="I1357" t="str">
        <f t="shared" si="45"/>
        <v/>
      </c>
    </row>
    <row r="1358" spans="1:9" hidden="1" x14ac:dyDescent="0.25">
      <c r="A1358" t="s">
        <v>2083</v>
      </c>
      <c r="B1358" s="4">
        <v>32</v>
      </c>
      <c r="C1358" s="197" t="s">
        <v>2058</v>
      </c>
      <c r="D1358" s="197">
        <v>724</v>
      </c>
      <c r="E1358" s="6">
        <v>484.99</v>
      </c>
      <c r="F1358" s="6">
        <f t="shared" si="44"/>
        <v>-484.99</v>
      </c>
      <c r="G1358" t="s">
        <v>2084</v>
      </c>
      <c r="I1358" t="str">
        <f t="shared" si="45"/>
        <v/>
      </c>
    </row>
    <row r="1359" spans="1:9" x14ac:dyDescent="0.25">
      <c r="A1359" t="s">
        <v>3350</v>
      </c>
      <c r="B1359" s="4">
        <v>32</v>
      </c>
      <c r="C1359" s="197" t="s">
        <v>2258</v>
      </c>
      <c r="D1359" s="197" t="s">
        <v>3353</v>
      </c>
      <c r="E1359" s="6">
        <v>3.17</v>
      </c>
      <c r="F1359" s="6">
        <f t="shared" si="44"/>
        <v>-3.17</v>
      </c>
      <c r="G1359" t="s">
        <v>3351</v>
      </c>
      <c r="I1359" t="str">
        <f t="shared" si="45"/>
        <v/>
      </c>
    </row>
    <row r="1360" spans="1:9" hidden="1" x14ac:dyDescent="0.25">
      <c r="A1360" t="s">
        <v>6996</v>
      </c>
      <c r="B1360" s="4">
        <v>32</v>
      </c>
      <c r="C1360" s="197" t="s">
        <v>1837</v>
      </c>
      <c r="D1360" s="197">
        <v>7</v>
      </c>
      <c r="E1360" s="6">
        <v>143.65</v>
      </c>
      <c r="F1360" s="6">
        <f t="shared" si="44"/>
        <v>-143.65</v>
      </c>
      <c r="G1360" t="s">
        <v>6997</v>
      </c>
      <c r="I1360" t="str">
        <f t="shared" si="45"/>
        <v/>
      </c>
    </row>
    <row r="1361" spans="1:9" hidden="1" x14ac:dyDescent="0.25">
      <c r="A1361" t="s">
        <v>6999</v>
      </c>
      <c r="B1361" s="4">
        <v>32</v>
      </c>
      <c r="C1361" s="197" t="s">
        <v>1837</v>
      </c>
      <c r="D1361" s="197">
        <v>8</v>
      </c>
      <c r="E1361" s="6">
        <v>181.06</v>
      </c>
      <c r="F1361" s="6">
        <f t="shared" si="44"/>
        <v>-181.06</v>
      </c>
      <c r="G1361" t="s">
        <v>7000</v>
      </c>
      <c r="I1361" t="str">
        <f t="shared" si="45"/>
        <v/>
      </c>
    </row>
    <row r="1362" spans="1:9" hidden="1" x14ac:dyDescent="0.25">
      <c r="A1362" t="s">
        <v>1885</v>
      </c>
      <c r="B1362" s="4">
        <v>32</v>
      </c>
      <c r="C1362" s="197" t="s">
        <v>1884</v>
      </c>
      <c r="D1362" s="197">
        <v>2</v>
      </c>
      <c r="E1362" s="6">
        <v>430.28</v>
      </c>
      <c r="F1362" s="6">
        <f t="shared" si="44"/>
        <v>-430.28</v>
      </c>
      <c r="G1362" t="s">
        <v>1886</v>
      </c>
      <c r="I1362" t="str">
        <f t="shared" si="45"/>
        <v/>
      </c>
    </row>
    <row r="1363" spans="1:9" hidden="1" x14ac:dyDescent="0.25">
      <c r="A1363" t="s">
        <v>7002</v>
      </c>
      <c r="B1363" s="4">
        <v>32</v>
      </c>
      <c r="C1363" s="197" t="s">
        <v>1837</v>
      </c>
      <c r="D1363" s="197">
        <v>9</v>
      </c>
      <c r="E1363" s="6">
        <v>60.12</v>
      </c>
      <c r="F1363" s="6">
        <f t="shared" si="44"/>
        <v>-60.12</v>
      </c>
      <c r="G1363" t="s">
        <v>7003</v>
      </c>
      <c r="I1363" t="str">
        <f t="shared" si="45"/>
        <v/>
      </c>
    </row>
    <row r="1364" spans="1:9" hidden="1" x14ac:dyDescent="0.25">
      <c r="A1364" t="s">
        <v>1361</v>
      </c>
      <c r="B1364" s="4">
        <v>31</v>
      </c>
      <c r="C1364" s="197">
        <v>776</v>
      </c>
      <c r="D1364" s="197">
        <v>0</v>
      </c>
      <c r="E1364" s="6">
        <v>420.3</v>
      </c>
      <c r="F1364" s="6">
        <f t="shared" si="44"/>
        <v>-420.3</v>
      </c>
      <c r="G1364" t="s">
        <v>1362</v>
      </c>
      <c r="I1364" t="str">
        <f t="shared" si="45"/>
        <v/>
      </c>
    </row>
    <row r="1365" spans="1:9" hidden="1" x14ac:dyDescent="0.25">
      <c r="A1365" t="s">
        <v>458</v>
      </c>
      <c r="B1365" s="4">
        <v>30</v>
      </c>
      <c r="C1365" s="197">
        <v>25</v>
      </c>
      <c r="D1365" s="197">
        <v>145</v>
      </c>
      <c r="E1365" s="6">
        <v>414.81</v>
      </c>
      <c r="F1365" s="6">
        <f t="shared" si="44"/>
        <v>-414.81</v>
      </c>
      <c r="G1365" t="s">
        <v>459</v>
      </c>
      <c r="I1365" t="str">
        <f t="shared" si="45"/>
        <v/>
      </c>
    </row>
    <row r="1366" spans="1:9" hidden="1" x14ac:dyDescent="0.25">
      <c r="A1366" t="s">
        <v>8489</v>
      </c>
      <c r="B1366" s="4">
        <v>33</v>
      </c>
      <c r="C1366" s="197">
        <v>620</v>
      </c>
      <c r="D1366" s="197">
        <v>71</v>
      </c>
      <c r="E1366" s="6">
        <v>413.79</v>
      </c>
      <c r="F1366" s="6">
        <f t="shared" si="44"/>
        <v>-413.79</v>
      </c>
      <c r="G1366" t="s">
        <v>8422</v>
      </c>
      <c r="H1366" t="s">
        <v>7683</v>
      </c>
      <c r="I1366" t="str">
        <f t="shared" si="45"/>
        <v/>
      </c>
    </row>
    <row r="1367" spans="1:9" hidden="1" x14ac:dyDescent="0.25">
      <c r="A1367" t="s">
        <v>1709</v>
      </c>
      <c r="B1367" s="4">
        <v>32</v>
      </c>
      <c r="C1367" s="197" t="s">
        <v>1561</v>
      </c>
      <c r="D1367" s="197">
        <v>814</v>
      </c>
      <c r="E1367" s="6">
        <v>305.35000000000002</v>
      </c>
      <c r="F1367" s="6">
        <f t="shared" si="44"/>
        <v>-305.35000000000002</v>
      </c>
      <c r="G1367" t="s">
        <v>1710</v>
      </c>
      <c r="I1367" t="str">
        <f t="shared" si="45"/>
        <v/>
      </c>
    </row>
    <row r="1368" spans="1:9" hidden="1" x14ac:dyDescent="0.25">
      <c r="A1368" t="s">
        <v>1715</v>
      </c>
      <c r="B1368" s="4">
        <v>32</v>
      </c>
      <c r="C1368" s="197" t="s">
        <v>1561</v>
      </c>
      <c r="D1368" s="197">
        <v>816</v>
      </c>
      <c r="E1368" s="6">
        <v>2.14</v>
      </c>
      <c r="F1368" s="6">
        <f t="shared" si="44"/>
        <v>-2.14</v>
      </c>
      <c r="G1368" t="s">
        <v>1716</v>
      </c>
      <c r="I1368" t="str">
        <f t="shared" si="45"/>
        <v/>
      </c>
    </row>
    <row r="1369" spans="1:9" hidden="1" x14ac:dyDescent="0.25">
      <c r="A1369" t="s">
        <v>8053</v>
      </c>
      <c r="B1369" s="4">
        <v>33</v>
      </c>
      <c r="C1369" s="197">
        <v>35</v>
      </c>
      <c r="D1369" s="197">
        <v>25</v>
      </c>
      <c r="E1369" s="6">
        <v>382.79</v>
      </c>
      <c r="F1369" s="6">
        <f t="shared" si="44"/>
        <v>-382.79</v>
      </c>
      <c r="G1369" t="s">
        <v>11081</v>
      </c>
      <c r="H1369" t="s">
        <v>7623</v>
      </c>
      <c r="I1369" t="str">
        <f t="shared" si="45"/>
        <v/>
      </c>
    </row>
    <row r="1370" spans="1:9" hidden="1" x14ac:dyDescent="0.25">
      <c r="A1370" t="s">
        <v>1721</v>
      </c>
      <c r="B1370" s="4">
        <v>32</v>
      </c>
      <c r="C1370" s="197" t="s">
        <v>1561</v>
      </c>
      <c r="D1370" s="197">
        <v>818</v>
      </c>
      <c r="E1370" s="6">
        <v>0.01</v>
      </c>
      <c r="F1370" s="6">
        <f t="shared" si="44"/>
        <v>-0.01</v>
      </c>
      <c r="G1370" t="s">
        <v>1722</v>
      </c>
      <c r="I1370" t="str">
        <f t="shared" si="45"/>
        <v/>
      </c>
    </row>
    <row r="1371" spans="1:9" hidden="1" x14ac:dyDescent="0.25">
      <c r="A1371" t="s">
        <v>7994</v>
      </c>
      <c r="B1371" s="4">
        <v>33</v>
      </c>
      <c r="C1371" s="197">
        <v>30</v>
      </c>
      <c r="D1371" s="197">
        <v>71</v>
      </c>
      <c r="E1371" s="6">
        <v>342.19</v>
      </c>
      <c r="F1371" s="6">
        <f t="shared" si="44"/>
        <v>-342.19</v>
      </c>
      <c r="G1371" t="s">
        <v>11088</v>
      </c>
      <c r="H1371" t="s">
        <v>7683</v>
      </c>
      <c r="I1371" t="str">
        <f t="shared" si="45"/>
        <v/>
      </c>
    </row>
    <row r="1372" spans="1:9" hidden="1" x14ac:dyDescent="0.25">
      <c r="A1372" t="s">
        <v>7005</v>
      </c>
      <c r="B1372" s="4">
        <v>32</v>
      </c>
      <c r="C1372" s="197" t="s">
        <v>1837</v>
      </c>
      <c r="D1372" s="197">
        <v>10</v>
      </c>
      <c r="E1372" s="6">
        <v>186.04</v>
      </c>
      <c r="F1372" s="6">
        <f t="shared" si="44"/>
        <v>-186.04</v>
      </c>
      <c r="G1372" t="s">
        <v>7006</v>
      </c>
      <c r="I1372" t="str">
        <f t="shared" si="45"/>
        <v/>
      </c>
    </row>
    <row r="1373" spans="1:9" hidden="1" x14ac:dyDescent="0.25">
      <c r="A1373" t="s">
        <v>8507</v>
      </c>
      <c r="B1373" s="4">
        <v>33</v>
      </c>
      <c r="C1373" s="197">
        <v>620</v>
      </c>
      <c r="D1373" s="197">
        <v>92</v>
      </c>
      <c r="E1373" s="6">
        <v>330.99</v>
      </c>
      <c r="F1373" s="6">
        <f t="shared" si="44"/>
        <v>-330.99</v>
      </c>
      <c r="G1373" t="s">
        <v>8422</v>
      </c>
      <c r="H1373" t="s">
        <v>7710</v>
      </c>
      <c r="I1373" t="str">
        <f t="shared" si="45"/>
        <v/>
      </c>
    </row>
    <row r="1374" spans="1:9" x14ac:dyDescent="0.25">
      <c r="A1374" t="s">
        <v>3354</v>
      </c>
      <c r="B1374" s="4">
        <v>32</v>
      </c>
      <c r="C1374" s="197" t="s">
        <v>2258</v>
      </c>
      <c r="D1374" s="197" t="s">
        <v>3357</v>
      </c>
      <c r="E1374" s="6">
        <v>8.9600000000000009</v>
      </c>
      <c r="F1374" s="6">
        <f t="shared" si="44"/>
        <v>-8.9600000000000009</v>
      </c>
      <c r="G1374" t="s">
        <v>3355</v>
      </c>
      <c r="I1374" t="str">
        <f t="shared" si="45"/>
        <v/>
      </c>
    </row>
    <row r="1375" spans="1:9" hidden="1" x14ac:dyDescent="0.25">
      <c r="A1375" t="s">
        <v>7008</v>
      </c>
      <c r="B1375" s="4">
        <v>32</v>
      </c>
      <c r="C1375" s="197" t="s">
        <v>1837</v>
      </c>
      <c r="D1375" s="197">
        <v>11</v>
      </c>
      <c r="E1375" s="6">
        <v>333.92</v>
      </c>
      <c r="F1375" s="6">
        <f t="shared" si="44"/>
        <v>-333.92</v>
      </c>
      <c r="G1375" t="s">
        <v>7009</v>
      </c>
      <c r="I1375" t="str">
        <f t="shared" si="45"/>
        <v/>
      </c>
    </row>
    <row r="1376" spans="1:9" hidden="1" x14ac:dyDescent="0.25">
      <c r="A1376" t="s">
        <v>7014</v>
      </c>
      <c r="B1376" s="4">
        <v>32</v>
      </c>
      <c r="C1376" s="197" t="s">
        <v>1837</v>
      </c>
      <c r="D1376" s="197">
        <v>13</v>
      </c>
      <c r="E1376" s="6">
        <v>1440.99</v>
      </c>
      <c r="F1376" s="6">
        <f t="shared" si="44"/>
        <v>-1440.99</v>
      </c>
      <c r="G1376" t="s">
        <v>7015</v>
      </c>
      <c r="I1376" t="str">
        <f t="shared" si="45"/>
        <v/>
      </c>
    </row>
    <row r="1377" spans="1:9" hidden="1" x14ac:dyDescent="0.25">
      <c r="A1377" t="s">
        <v>7017</v>
      </c>
      <c r="B1377" s="4">
        <v>32</v>
      </c>
      <c r="C1377" s="197" t="s">
        <v>1837</v>
      </c>
      <c r="D1377" s="197">
        <v>14</v>
      </c>
      <c r="E1377" s="6">
        <v>44.54</v>
      </c>
      <c r="F1377" s="6">
        <f t="shared" si="44"/>
        <v>-44.54</v>
      </c>
      <c r="G1377" t="s">
        <v>7018</v>
      </c>
      <c r="I1377" t="str">
        <f t="shared" si="45"/>
        <v/>
      </c>
    </row>
    <row r="1378" spans="1:9" hidden="1" x14ac:dyDescent="0.25">
      <c r="A1378" t="s">
        <v>6151</v>
      </c>
      <c r="B1378" s="4">
        <v>32</v>
      </c>
      <c r="C1378" s="197" t="s">
        <v>1829</v>
      </c>
      <c r="D1378" s="197">
        <v>14</v>
      </c>
      <c r="E1378" s="6">
        <v>68.010000000000005</v>
      </c>
      <c r="F1378" s="6">
        <f t="shared" si="44"/>
        <v>-68.010000000000005</v>
      </c>
      <c r="G1378" t="s">
        <v>6152</v>
      </c>
      <c r="I1378" t="str">
        <f t="shared" si="45"/>
        <v/>
      </c>
    </row>
    <row r="1379" spans="1:9" x14ac:dyDescent="0.25">
      <c r="A1379" t="s">
        <v>3358</v>
      </c>
      <c r="B1379" s="4">
        <v>32</v>
      </c>
      <c r="C1379" s="197" t="s">
        <v>2258</v>
      </c>
      <c r="D1379" s="197" t="s">
        <v>3361</v>
      </c>
      <c r="E1379" s="6">
        <v>0</v>
      </c>
      <c r="F1379" s="6">
        <f t="shared" si="44"/>
        <v>0</v>
      </c>
      <c r="G1379" t="s">
        <v>3359</v>
      </c>
      <c r="I1379" t="str">
        <f t="shared" si="45"/>
        <v/>
      </c>
    </row>
    <row r="1380" spans="1:9" hidden="1" x14ac:dyDescent="0.25">
      <c r="A1380" t="s">
        <v>7476</v>
      </c>
      <c r="B1380" s="4">
        <v>32</v>
      </c>
      <c r="C1380" s="197" t="s">
        <v>1845</v>
      </c>
      <c r="D1380" s="197">
        <v>56</v>
      </c>
      <c r="E1380" s="6">
        <v>311.10000000000002</v>
      </c>
      <c r="F1380" s="6">
        <f t="shared" si="44"/>
        <v>-311.10000000000002</v>
      </c>
      <c r="G1380" t="s">
        <v>7477</v>
      </c>
      <c r="I1380" t="str">
        <f t="shared" si="45"/>
        <v/>
      </c>
    </row>
    <row r="1381" spans="1:9" hidden="1" x14ac:dyDescent="0.25">
      <c r="A1381" t="s">
        <v>7020</v>
      </c>
      <c r="B1381" s="4">
        <v>32</v>
      </c>
      <c r="C1381" s="197" t="s">
        <v>1837</v>
      </c>
      <c r="D1381" s="197">
        <v>15</v>
      </c>
      <c r="E1381" s="6">
        <v>93.81</v>
      </c>
      <c r="F1381" s="6">
        <f t="shared" si="44"/>
        <v>-93.81</v>
      </c>
      <c r="G1381" t="s">
        <v>7021</v>
      </c>
      <c r="I1381" t="str">
        <f t="shared" si="45"/>
        <v/>
      </c>
    </row>
    <row r="1382" spans="1:9" x14ac:dyDescent="0.25">
      <c r="A1382" t="s">
        <v>3362</v>
      </c>
      <c r="B1382" s="4">
        <v>32</v>
      </c>
      <c r="C1382" s="197" t="s">
        <v>2258</v>
      </c>
      <c r="D1382" s="197" t="s">
        <v>3365</v>
      </c>
      <c r="E1382" s="6">
        <v>33.479999999999997</v>
      </c>
      <c r="F1382" s="6">
        <f t="shared" si="44"/>
        <v>-33.479999999999997</v>
      </c>
      <c r="G1382" t="s">
        <v>3363</v>
      </c>
      <c r="I1382" t="str">
        <f t="shared" si="45"/>
        <v/>
      </c>
    </row>
    <row r="1383" spans="1:9" hidden="1" x14ac:dyDescent="0.25">
      <c r="A1383" t="s">
        <v>1724</v>
      </c>
      <c r="B1383" s="4">
        <v>32</v>
      </c>
      <c r="C1383" s="197" t="s">
        <v>1561</v>
      </c>
      <c r="D1383" s="197">
        <v>819</v>
      </c>
      <c r="E1383" s="6">
        <v>1488.05</v>
      </c>
      <c r="F1383" s="6">
        <f t="shared" si="44"/>
        <v>-1488.05</v>
      </c>
      <c r="G1383" t="s">
        <v>1725</v>
      </c>
      <c r="I1383" t="str">
        <f t="shared" si="45"/>
        <v/>
      </c>
    </row>
    <row r="1384" spans="1:9" hidden="1" x14ac:dyDescent="0.25">
      <c r="A1384" t="s">
        <v>7023</v>
      </c>
      <c r="B1384" s="4">
        <v>32</v>
      </c>
      <c r="C1384" s="197" t="s">
        <v>1837</v>
      </c>
      <c r="D1384" s="197">
        <v>16</v>
      </c>
      <c r="E1384" s="6">
        <v>177.03</v>
      </c>
      <c r="F1384" s="6">
        <f t="shared" si="44"/>
        <v>-177.03</v>
      </c>
      <c r="G1384" t="s">
        <v>7024</v>
      </c>
      <c r="I1384" t="str">
        <f t="shared" si="45"/>
        <v/>
      </c>
    </row>
    <row r="1385" spans="1:9" hidden="1" x14ac:dyDescent="0.25">
      <c r="A1385" t="s">
        <v>8899</v>
      </c>
      <c r="B1385" s="4">
        <v>33</v>
      </c>
      <c r="C1385" s="197">
        <v>685</v>
      </c>
      <c r="D1385" s="197">
        <v>25</v>
      </c>
      <c r="E1385" s="6">
        <v>299.43</v>
      </c>
      <c r="F1385" s="6">
        <f t="shared" si="44"/>
        <v>-299.43</v>
      </c>
      <c r="G1385" t="s">
        <v>8871</v>
      </c>
      <c r="H1385" t="s">
        <v>7623</v>
      </c>
      <c r="I1385" t="str">
        <f t="shared" si="45"/>
        <v/>
      </c>
    </row>
    <row r="1386" spans="1:9" hidden="1" x14ac:dyDescent="0.25">
      <c r="A1386" t="s">
        <v>9982</v>
      </c>
      <c r="B1386" s="4">
        <v>34</v>
      </c>
      <c r="C1386" s="197">
        <v>695</v>
      </c>
      <c r="D1386" s="197">
        <v>201</v>
      </c>
      <c r="E1386" s="6">
        <v>293.64999999999998</v>
      </c>
      <c r="F1386" s="6">
        <f t="shared" si="44"/>
        <v>-293.64999999999998</v>
      </c>
      <c r="G1386" t="s">
        <v>9071</v>
      </c>
      <c r="H1386" t="s">
        <v>9666</v>
      </c>
      <c r="I1386" t="str">
        <f t="shared" si="45"/>
        <v/>
      </c>
    </row>
    <row r="1387" spans="1:9" hidden="1" x14ac:dyDescent="0.25">
      <c r="A1387" t="s">
        <v>2093</v>
      </c>
      <c r="B1387" s="4">
        <v>32</v>
      </c>
      <c r="C1387" s="197" t="s">
        <v>2058</v>
      </c>
      <c r="D1387" s="197">
        <v>751</v>
      </c>
      <c r="E1387" s="6">
        <v>292.5</v>
      </c>
      <c r="F1387" s="6">
        <f t="shared" si="44"/>
        <v>-292.5</v>
      </c>
      <c r="G1387" t="s">
        <v>2094</v>
      </c>
      <c r="I1387" t="str">
        <f t="shared" si="45"/>
        <v/>
      </c>
    </row>
    <row r="1388" spans="1:9" hidden="1" x14ac:dyDescent="0.25">
      <c r="A1388" t="s">
        <v>7504</v>
      </c>
      <c r="B1388" s="4">
        <v>32</v>
      </c>
      <c r="C1388" s="197" t="s">
        <v>1853</v>
      </c>
      <c r="D1388" s="197">
        <v>1</v>
      </c>
      <c r="E1388" s="6">
        <v>280.31</v>
      </c>
      <c r="F1388" s="6">
        <f t="shared" si="44"/>
        <v>-280.31</v>
      </c>
      <c r="G1388" t="s">
        <v>7505</v>
      </c>
      <c r="I1388" t="str">
        <f t="shared" si="45"/>
        <v/>
      </c>
    </row>
    <row r="1389" spans="1:9" hidden="1" x14ac:dyDescent="0.25">
      <c r="A1389" t="s">
        <v>7026</v>
      </c>
      <c r="B1389" s="4">
        <v>32</v>
      </c>
      <c r="C1389" s="197" t="s">
        <v>1837</v>
      </c>
      <c r="D1389" s="197">
        <v>17</v>
      </c>
      <c r="E1389" s="6">
        <v>208.95</v>
      </c>
      <c r="F1389" s="6">
        <f t="shared" si="44"/>
        <v>-208.95</v>
      </c>
      <c r="G1389" t="s">
        <v>7027</v>
      </c>
      <c r="I1389" t="str">
        <f t="shared" si="45"/>
        <v/>
      </c>
    </row>
    <row r="1390" spans="1:9" hidden="1" x14ac:dyDescent="0.25">
      <c r="A1390" t="s">
        <v>7452</v>
      </c>
      <c r="B1390" s="4">
        <v>32</v>
      </c>
      <c r="C1390" s="197" t="s">
        <v>1845</v>
      </c>
      <c r="D1390" s="197">
        <v>48</v>
      </c>
      <c r="E1390" s="6">
        <v>276.87</v>
      </c>
      <c r="F1390" s="6">
        <f t="shared" si="44"/>
        <v>-276.87</v>
      </c>
      <c r="G1390" t="s">
        <v>7453</v>
      </c>
      <c r="I1390" t="str">
        <f t="shared" si="45"/>
        <v/>
      </c>
    </row>
    <row r="1391" spans="1:9" hidden="1" x14ac:dyDescent="0.25">
      <c r="A1391" t="s">
        <v>6154</v>
      </c>
      <c r="B1391" s="4">
        <v>32</v>
      </c>
      <c r="C1391" s="197" t="s">
        <v>1829</v>
      </c>
      <c r="D1391" s="197">
        <v>15</v>
      </c>
      <c r="E1391" s="6">
        <v>15.26</v>
      </c>
      <c r="F1391" s="6">
        <f t="shared" si="44"/>
        <v>-15.26</v>
      </c>
      <c r="G1391" t="s">
        <v>6155</v>
      </c>
      <c r="I1391" t="str">
        <f t="shared" si="45"/>
        <v/>
      </c>
    </row>
    <row r="1392" spans="1:9" hidden="1" x14ac:dyDescent="0.25">
      <c r="A1392" t="s">
        <v>6157</v>
      </c>
      <c r="B1392" s="4">
        <v>32</v>
      </c>
      <c r="C1392" s="197" t="s">
        <v>1829</v>
      </c>
      <c r="D1392" s="197">
        <v>16</v>
      </c>
      <c r="E1392" s="6">
        <v>83.55</v>
      </c>
      <c r="F1392" s="6">
        <f t="shared" si="44"/>
        <v>-83.55</v>
      </c>
      <c r="G1392" t="s">
        <v>6158</v>
      </c>
      <c r="I1392" t="str">
        <f t="shared" si="45"/>
        <v/>
      </c>
    </row>
    <row r="1393" spans="1:9" hidden="1" x14ac:dyDescent="0.25">
      <c r="A1393" t="s">
        <v>7029</v>
      </c>
      <c r="B1393" s="4">
        <v>32</v>
      </c>
      <c r="C1393" s="197" t="s">
        <v>1837</v>
      </c>
      <c r="D1393" s="197">
        <v>18</v>
      </c>
      <c r="E1393" s="6">
        <v>309.58999999999997</v>
      </c>
      <c r="F1393" s="6">
        <f t="shared" si="44"/>
        <v>-309.58999999999997</v>
      </c>
      <c r="G1393" t="s">
        <v>7030</v>
      </c>
      <c r="I1393" t="str">
        <f t="shared" si="45"/>
        <v/>
      </c>
    </row>
    <row r="1394" spans="1:9" hidden="1" x14ac:dyDescent="0.25">
      <c r="A1394" t="s">
        <v>7032</v>
      </c>
      <c r="B1394" s="4">
        <v>32</v>
      </c>
      <c r="C1394" s="197" t="s">
        <v>1837</v>
      </c>
      <c r="D1394" s="197">
        <v>19</v>
      </c>
      <c r="E1394" s="6">
        <v>131.94</v>
      </c>
      <c r="F1394" s="6">
        <f t="shared" si="44"/>
        <v>-131.94</v>
      </c>
      <c r="G1394" t="s">
        <v>7033</v>
      </c>
      <c r="I1394" t="str">
        <f t="shared" si="45"/>
        <v/>
      </c>
    </row>
    <row r="1395" spans="1:9" hidden="1" x14ac:dyDescent="0.25">
      <c r="A1395" t="s">
        <v>7510</v>
      </c>
      <c r="B1395" s="4">
        <v>32</v>
      </c>
      <c r="C1395" s="197" t="s">
        <v>1853</v>
      </c>
      <c r="D1395" s="197">
        <v>3</v>
      </c>
      <c r="E1395" s="6">
        <v>261.81</v>
      </c>
      <c r="F1395" s="6">
        <f t="shared" si="44"/>
        <v>-261.81</v>
      </c>
      <c r="G1395" t="s">
        <v>7511</v>
      </c>
      <c r="I1395" t="str">
        <f t="shared" si="45"/>
        <v/>
      </c>
    </row>
    <row r="1396" spans="1:9" x14ac:dyDescent="0.25">
      <c r="A1396" t="s">
        <v>3366</v>
      </c>
      <c r="B1396" s="4">
        <v>32</v>
      </c>
      <c r="C1396" s="197" t="s">
        <v>2258</v>
      </c>
      <c r="D1396" s="197" t="s">
        <v>3369</v>
      </c>
      <c r="E1396" s="6">
        <v>5.97</v>
      </c>
      <c r="F1396" s="6">
        <f t="shared" si="44"/>
        <v>-5.97</v>
      </c>
      <c r="G1396" t="s">
        <v>3367</v>
      </c>
      <c r="I1396" t="str">
        <f t="shared" si="45"/>
        <v/>
      </c>
    </row>
    <row r="1397" spans="1:9" hidden="1" x14ac:dyDescent="0.25">
      <c r="A1397" t="s">
        <v>821</v>
      </c>
      <c r="B1397" s="4">
        <v>31</v>
      </c>
      <c r="C1397" s="197">
        <v>48</v>
      </c>
      <c r="D1397" s="197">
        <v>21</v>
      </c>
      <c r="E1397" s="6">
        <v>256</v>
      </c>
      <c r="F1397" s="6">
        <f t="shared" si="44"/>
        <v>-256</v>
      </c>
      <c r="G1397" t="s">
        <v>822</v>
      </c>
      <c r="H1397" t="s">
        <v>712</v>
      </c>
      <c r="I1397" t="str">
        <f t="shared" si="45"/>
        <v>31-048-021</v>
      </c>
    </row>
    <row r="1398" spans="1:9" x14ac:dyDescent="0.25">
      <c r="A1398" t="s">
        <v>3370</v>
      </c>
      <c r="B1398" s="4">
        <v>32</v>
      </c>
      <c r="C1398" s="197" t="s">
        <v>2258</v>
      </c>
      <c r="D1398" s="197" t="s">
        <v>3373</v>
      </c>
      <c r="E1398" s="6">
        <v>39.71</v>
      </c>
      <c r="F1398" s="6">
        <f t="shared" si="44"/>
        <v>-39.71</v>
      </c>
      <c r="G1398" t="s">
        <v>3371</v>
      </c>
      <c r="I1398" t="str">
        <f t="shared" si="45"/>
        <v/>
      </c>
    </row>
    <row r="1399" spans="1:9" hidden="1" x14ac:dyDescent="0.25">
      <c r="A1399" t="s">
        <v>6160</v>
      </c>
      <c r="B1399" s="4">
        <v>32</v>
      </c>
      <c r="C1399" s="197" t="s">
        <v>1829</v>
      </c>
      <c r="D1399" s="197">
        <v>17</v>
      </c>
      <c r="E1399" s="6">
        <v>56.43</v>
      </c>
      <c r="F1399" s="6">
        <f t="shared" si="44"/>
        <v>-56.43</v>
      </c>
      <c r="G1399" t="s">
        <v>6161</v>
      </c>
      <c r="I1399" t="str">
        <f t="shared" si="45"/>
        <v/>
      </c>
    </row>
    <row r="1400" spans="1:9" hidden="1" x14ac:dyDescent="0.25">
      <c r="A1400" t="s">
        <v>7035</v>
      </c>
      <c r="B1400" s="4">
        <v>32</v>
      </c>
      <c r="C1400" s="197" t="s">
        <v>1837</v>
      </c>
      <c r="D1400" s="197">
        <v>20</v>
      </c>
      <c r="E1400" s="6">
        <v>58.48</v>
      </c>
      <c r="F1400" s="6">
        <f t="shared" si="44"/>
        <v>-58.48</v>
      </c>
      <c r="G1400" t="s">
        <v>7036</v>
      </c>
      <c r="I1400" t="str">
        <f t="shared" si="45"/>
        <v/>
      </c>
    </row>
    <row r="1401" spans="1:9" hidden="1" x14ac:dyDescent="0.25">
      <c r="A1401" t="s">
        <v>7514</v>
      </c>
      <c r="B1401" s="4">
        <v>32</v>
      </c>
      <c r="C1401" s="197" t="s">
        <v>7516</v>
      </c>
      <c r="D1401" s="197">
        <v>1</v>
      </c>
      <c r="E1401" s="6">
        <v>147.16</v>
      </c>
      <c r="F1401" s="6">
        <f t="shared" si="44"/>
        <v>-147.16</v>
      </c>
      <c r="G1401" t="s">
        <v>7515</v>
      </c>
      <c r="I1401" t="str">
        <f t="shared" si="45"/>
        <v/>
      </c>
    </row>
    <row r="1402" spans="1:9" x14ac:dyDescent="0.25">
      <c r="A1402" t="s">
        <v>3374</v>
      </c>
      <c r="B1402" s="4">
        <v>32</v>
      </c>
      <c r="C1402" s="197" t="s">
        <v>2258</v>
      </c>
      <c r="D1402" s="197" t="s">
        <v>3377</v>
      </c>
      <c r="E1402" s="6">
        <v>0</v>
      </c>
      <c r="F1402" s="6">
        <f t="shared" si="44"/>
        <v>0</v>
      </c>
      <c r="G1402" t="s">
        <v>3375</v>
      </c>
      <c r="I1402" t="str">
        <f t="shared" si="45"/>
        <v/>
      </c>
    </row>
    <row r="1403" spans="1:9" hidden="1" x14ac:dyDescent="0.25">
      <c r="A1403" t="s">
        <v>1167</v>
      </c>
      <c r="B1403" s="4">
        <v>31</v>
      </c>
      <c r="C1403" s="197">
        <v>370</v>
      </c>
      <c r="D1403" s="197">
        <v>0</v>
      </c>
      <c r="E1403" s="6">
        <v>224.09</v>
      </c>
      <c r="F1403" s="6">
        <f t="shared" si="44"/>
        <v>-224.09</v>
      </c>
      <c r="G1403" t="s">
        <v>1168</v>
      </c>
      <c r="I1403" t="str">
        <f t="shared" si="45"/>
        <v/>
      </c>
    </row>
    <row r="1404" spans="1:9" hidden="1" x14ac:dyDescent="0.25">
      <c r="A1404" t="s">
        <v>418</v>
      </c>
      <c r="B1404" s="4">
        <v>30</v>
      </c>
      <c r="C1404" s="197">
        <v>25</v>
      </c>
      <c r="D1404" s="197">
        <v>128</v>
      </c>
      <c r="E1404" s="6">
        <v>222.72</v>
      </c>
      <c r="F1404" s="6">
        <f t="shared" si="44"/>
        <v>-222.72</v>
      </c>
      <c r="G1404" t="s">
        <v>419</v>
      </c>
      <c r="I1404" t="str">
        <f t="shared" si="45"/>
        <v/>
      </c>
    </row>
    <row r="1405" spans="1:9" hidden="1" x14ac:dyDescent="0.25">
      <c r="A1405" t="s">
        <v>7038</v>
      </c>
      <c r="B1405" s="4">
        <v>32</v>
      </c>
      <c r="C1405" s="197" t="s">
        <v>1837</v>
      </c>
      <c r="D1405" s="197">
        <v>21</v>
      </c>
      <c r="E1405" s="6">
        <v>263.82</v>
      </c>
      <c r="F1405" s="6">
        <f t="shared" si="44"/>
        <v>-263.82</v>
      </c>
      <c r="G1405" t="s">
        <v>7039</v>
      </c>
      <c r="I1405" t="str">
        <f t="shared" si="45"/>
        <v/>
      </c>
    </row>
    <row r="1406" spans="1:9" hidden="1" x14ac:dyDescent="0.25">
      <c r="A1406" t="s">
        <v>7041</v>
      </c>
      <c r="B1406" s="4">
        <v>32</v>
      </c>
      <c r="C1406" s="197" t="s">
        <v>1837</v>
      </c>
      <c r="D1406" s="197">
        <v>22</v>
      </c>
      <c r="E1406" s="6">
        <v>180.36</v>
      </c>
      <c r="F1406" s="6">
        <f t="shared" si="44"/>
        <v>-180.36</v>
      </c>
      <c r="G1406" t="s">
        <v>7042</v>
      </c>
      <c r="I1406" t="str">
        <f t="shared" si="45"/>
        <v/>
      </c>
    </row>
    <row r="1407" spans="1:9" hidden="1" x14ac:dyDescent="0.25">
      <c r="A1407" t="s">
        <v>7410</v>
      </c>
      <c r="B1407" s="4">
        <v>32</v>
      </c>
      <c r="C1407" s="197" t="s">
        <v>1845</v>
      </c>
      <c r="D1407" s="197">
        <v>34</v>
      </c>
      <c r="E1407" s="6">
        <v>210.06</v>
      </c>
      <c r="F1407" s="6">
        <f t="shared" si="44"/>
        <v>-210.06</v>
      </c>
      <c r="G1407" t="s">
        <v>7411</v>
      </c>
      <c r="I1407" t="str">
        <f t="shared" si="45"/>
        <v/>
      </c>
    </row>
    <row r="1408" spans="1:9" x14ac:dyDescent="0.25">
      <c r="A1408" t="s">
        <v>3378</v>
      </c>
      <c r="B1408" s="4">
        <v>32</v>
      </c>
      <c r="C1408" s="197" t="s">
        <v>2258</v>
      </c>
      <c r="D1408" s="197" t="s">
        <v>3381</v>
      </c>
      <c r="E1408" s="6">
        <v>24866.36</v>
      </c>
      <c r="F1408" s="6">
        <f t="shared" si="44"/>
        <v>-24866.36</v>
      </c>
      <c r="G1408" t="s">
        <v>3379</v>
      </c>
      <c r="I1408" t="str">
        <f t="shared" si="45"/>
        <v/>
      </c>
    </row>
    <row r="1409" spans="1:9" hidden="1" x14ac:dyDescent="0.25">
      <c r="A1409" t="s">
        <v>7044</v>
      </c>
      <c r="B1409" s="4">
        <v>32</v>
      </c>
      <c r="C1409" s="197" t="s">
        <v>1837</v>
      </c>
      <c r="D1409" s="197">
        <v>23</v>
      </c>
      <c r="E1409" s="6">
        <v>215.35</v>
      </c>
      <c r="F1409" s="6">
        <f t="shared" si="44"/>
        <v>-215.35</v>
      </c>
      <c r="G1409" t="s">
        <v>7045</v>
      </c>
      <c r="I1409" t="str">
        <f t="shared" si="45"/>
        <v/>
      </c>
    </row>
    <row r="1410" spans="1:9" hidden="1" x14ac:dyDescent="0.25">
      <c r="A1410" t="s">
        <v>1727</v>
      </c>
      <c r="B1410" s="4">
        <v>32</v>
      </c>
      <c r="C1410" s="197" t="s">
        <v>1561</v>
      </c>
      <c r="D1410" s="197">
        <v>820</v>
      </c>
      <c r="E1410" s="6">
        <v>2982.35</v>
      </c>
      <c r="F1410" s="6">
        <f t="shared" si="44"/>
        <v>-2982.35</v>
      </c>
      <c r="G1410" t="s">
        <v>1728</v>
      </c>
      <c r="I1410" t="str">
        <f t="shared" si="45"/>
        <v/>
      </c>
    </row>
    <row r="1411" spans="1:9" hidden="1" x14ac:dyDescent="0.25">
      <c r="A1411" t="s">
        <v>1317</v>
      </c>
      <c r="B1411" s="4">
        <v>31</v>
      </c>
      <c r="C1411" s="197">
        <v>750</v>
      </c>
      <c r="D1411" s="197">
        <v>0</v>
      </c>
      <c r="E1411" s="6">
        <v>205.75</v>
      </c>
      <c r="F1411" s="6">
        <f t="shared" si="44"/>
        <v>-205.75</v>
      </c>
      <c r="G1411" t="s">
        <v>1318</v>
      </c>
      <c r="I1411" t="str">
        <f t="shared" si="45"/>
        <v/>
      </c>
    </row>
    <row r="1412" spans="1:9" hidden="1" x14ac:dyDescent="0.25">
      <c r="A1412" t="s">
        <v>6163</v>
      </c>
      <c r="B1412" s="4">
        <v>32</v>
      </c>
      <c r="C1412" s="197" t="s">
        <v>1829</v>
      </c>
      <c r="D1412" s="197">
        <v>18</v>
      </c>
      <c r="E1412" s="6">
        <v>507.5</v>
      </c>
      <c r="F1412" s="6">
        <f t="shared" si="44"/>
        <v>-507.5</v>
      </c>
      <c r="G1412" t="s">
        <v>6164</v>
      </c>
      <c r="I1412" t="str">
        <f t="shared" si="45"/>
        <v/>
      </c>
    </row>
    <row r="1413" spans="1:9" x14ac:dyDescent="0.25">
      <c r="A1413" t="s">
        <v>3382</v>
      </c>
      <c r="B1413" s="4">
        <v>32</v>
      </c>
      <c r="C1413" s="197" t="s">
        <v>2258</v>
      </c>
      <c r="D1413" s="197" t="s">
        <v>3385</v>
      </c>
      <c r="E1413" s="6">
        <v>0</v>
      </c>
      <c r="F1413" s="6">
        <f t="shared" si="44"/>
        <v>0</v>
      </c>
      <c r="G1413" t="s">
        <v>3383</v>
      </c>
      <c r="I1413" t="str">
        <f t="shared" si="45"/>
        <v/>
      </c>
    </row>
    <row r="1414" spans="1:9" hidden="1" x14ac:dyDescent="0.25">
      <c r="A1414" t="s">
        <v>1918</v>
      </c>
      <c r="B1414" s="4">
        <v>32</v>
      </c>
      <c r="C1414" s="197" t="s">
        <v>1912</v>
      </c>
      <c r="D1414" s="197">
        <v>604</v>
      </c>
      <c r="E1414" s="6">
        <v>189.83</v>
      </c>
      <c r="F1414" s="6">
        <f t="shared" si="44"/>
        <v>-189.83</v>
      </c>
      <c r="G1414" t="s">
        <v>1919</v>
      </c>
      <c r="I1414" t="str">
        <f t="shared" si="45"/>
        <v/>
      </c>
    </row>
    <row r="1415" spans="1:9" x14ac:dyDescent="0.25">
      <c r="A1415" t="s">
        <v>3386</v>
      </c>
      <c r="B1415" s="4">
        <v>32</v>
      </c>
      <c r="C1415" s="197" t="s">
        <v>2258</v>
      </c>
      <c r="D1415" s="197" t="s">
        <v>3389</v>
      </c>
      <c r="E1415" s="6">
        <v>19235.18</v>
      </c>
      <c r="F1415" s="6">
        <f t="shared" ref="F1415:F1478" si="46">IF(B1415=10,E1415,-E1415)</f>
        <v>-19235.18</v>
      </c>
      <c r="G1415" t="s">
        <v>3387</v>
      </c>
      <c r="I1415" t="str">
        <f t="shared" ref="I1415:I1478" si="47">IF(ISNA(MATCH(A1415,OldAcctNum,))=TRUE,A1415,"")</f>
        <v/>
      </c>
    </row>
    <row r="1416" spans="1:9" hidden="1" x14ac:dyDescent="0.25">
      <c r="A1416" t="s">
        <v>15270</v>
      </c>
      <c r="B1416" s="4">
        <v>32</v>
      </c>
      <c r="C1416" s="197" t="s">
        <v>1561</v>
      </c>
      <c r="D1416" s="197">
        <v>821</v>
      </c>
      <c r="E1416" s="6">
        <v>10.8</v>
      </c>
      <c r="F1416" s="6">
        <f t="shared" si="46"/>
        <v>-10.8</v>
      </c>
      <c r="G1416" t="s">
        <v>15271</v>
      </c>
      <c r="I1416" t="str">
        <f t="shared" si="47"/>
        <v/>
      </c>
    </row>
    <row r="1417" spans="1:9" hidden="1" x14ac:dyDescent="0.25">
      <c r="A1417" t="s">
        <v>6166</v>
      </c>
      <c r="B1417" s="4">
        <v>32</v>
      </c>
      <c r="C1417" s="197" t="s">
        <v>1829</v>
      </c>
      <c r="D1417" s="197">
        <v>19</v>
      </c>
      <c r="E1417" s="6">
        <v>65.2</v>
      </c>
      <c r="F1417" s="6">
        <f t="shared" si="46"/>
        <v>-65.2</v>
      </c>
      <c r="G1417" t="s">
        <v>6167</v>
      </c>
      <c r="I1417" t="str">
        <f t="shared" si="47"/>
        <v/>
      </c>
    </row>
    <row r="1418" spans="1:9" hidden="1" x14ac:dyDescent="0.25">
      <c r="A1418" t="s">
        <v>7047</v>
      </c>
      <c r="B1418" s="4">
        <v>32</v>
      </c>
      <c r="C1418" s="197" t="s">
        <v>1837</v>
      </c>
      <c r="D1418" s="197">
        <v>24</v>
      </c>
      <c r="E1418" s="6">
        <v>57.03</v>
      </c>
      <c r="F1418" s="6">
        <f t="shared" si="46"/>
        <v>-57.03</v>
      </c>
      <c r="G1418" t="s">
        <v>7048</v>
      </c>
      <c r="I1418" t="str">
        <f t="shared" si="47"/>
        <v/>
      </c>
    </row>
    <row r="1419" spans="1:9" hidden="1" x14ac:dyDescent="0.25">
      <c r="A1419" t="s">
        <v>7050</v>
      </c>
      <c r="B1419" s="4">
        <v>32</v>
      </c>
      <c r="C1419" s="197" t="s">
        <v>1837</v>
      </c>
      <c r="D1419" s="197">
        <v>25</v>
      </c>
      <c r="E1419" s="6">
        <v>53.43</v>
      </c>
      <c r="F1419" s="6">
        <f t="shared" si="46"/>
        <v>-53.43</v>
      </c>
      <c r="G1419" t="s">
        <v>7051</v>
      </c>
      <c r="I1419" t="str">
        <f t="shared" si="47"/>
        <v/>
      </c>
    </row>
    <row r="1420" spans="1:9" hidden="1" x14ac:dyDescent="0.25">
      <c r="A1420" t="s">
        <v>8897</v>
      </c>
      <c r="B1420" s="4">
        <v>33</v>
      </c>
      <c r="C1420" s="197">
        <v>685</v>
      </c>
      <c r="D1420" s="197">
        <v>24</v>
      </c>
      <c r="E1420" s="6">
        <v>181.88</v>
      </c>
      <c r="F1420" s="6">
        <f t="shared" si="46"/>
        <v>-181.88</v>
      </c>
      <c r="G1420" t="s">
        <v>8871</v>
      </c>
      <c r="H1420" t="s">
        <v>7620</v>
      </c>
      <c r="I1420" t="str">
        <f t="shared" si="47"/>
        <v/>
      </c>
    </row>
    <row r="1421" spans="1:9" hidden="1" x14ac:dyDescent="0.25">
      <c r="A1421" t="s">
        <v>7053</v>
      </c>
      <c r="B1421" s="4">
        <v>32</v>
      </c>
      <c r="C1421" s="197" t="s">
        <v>1837</v>
      </c>
      <c r="D1421" s="197">
        <v>26</v>
      </c>
      <c r="E1421" s="6">
        <v>138.97</v>
      </c>
      <c r="F1421" s="6">
        <f t="shared" si="46"/>
        <v>-138.97</v>
      </c>
      <c r="G1421" t="s">
        <v>7054</v>
      </c>
      <c r="I1421" t="str">
        <f t="shared" si="47"/>
        <v/>
      </c>
    </row>
    <row r="1422" spans="1:9" hidden="1" x14ac:dyDescent="0.25">
      <c r="A1422" t="s">
        <v>7056</v>
      </c>
      <c r="B1422" s="4">
        <v>32</v>
      </c>
      <c r="C1422" s="197" t="s">
        <v>1837</v>
      </c>
      <c r="D1422" s="197">
        <v>27</v>
      </c>
      <c r="E1422" s="6">
        <v>328.33</v>
      </c>
      <c r="F1422" s="6">
        <f t="shared" si="46"/>
        <v>-328.33</v>
      </c>
      <c r="G1422" t="s">
        <v>7057</v>
      </c>
      <c r="I1422" t="str">
        <f t="shared" si="47"/>
        <v/>
      </c>
    </row>
    <row r="1423" spans="1:9" hidden="1" x14ac:dyDescent="0.25">
      <c r="A1423" t="s">
        <v>7329</v>
      </c>
      <c r="B1423" s="4">
        <v>32</v>
      </c>
      <c r="C1423" s="197" t="s">
        <v>1845</v>
      </c>
      <c r="D1423" s="197">
        <v>7</v>
      </c>
      <c r="E1423" s="6">
        <v>179.92</v>
      </c>
      <c r="F1423" s="6">
        <f t="shared" si="46"/>
        <v>-179.92</v>
      </c>
      <c r="G1423" t="s">
        <v>7330</v>
      </c>
      <c r="I1423" t="str">
        <f t="shared" si="47"/>
        <v/>
      </c>
    </row>
    <row r="1424" spans="1:9" x14ac:dyDescent="0.25">
      <c r="A1424" t="s">
        <v>3390</v>
      </c>
      <c r="B1424" s="4">
        <v>32</v>
      </c>
      <c r="C1424" s="197" t="s">
        <v>2258</v>
      </c>
      <c r="D1424" s="197" t="s">
        <v>3393</v>
      </c>
      <c r="E1424" s="6">
        <v>2303.41</v>
      </c>
      <c r="F1424" s="6">
        <f t="shared" si="46"/>
        <v>-2303.41</v>
      </c>
      <c r="G1424" t="s">
        <v>3391</v>
      </c>
      <c r="I1424" t="str">
        <f t="shared" si="47"/>
        <v/>
      </c>
    </row>
    <row r="1425" spans="1:9" hidden="1" x14ac:dyDescent="0.25">
      <c r="A1425" t="s">
        <v>1774</v>
      </c>
      <c r="B1425" s="4">
        <v>32</v>
      </c>
      <c r="C1425" s="197" t="s">
        <v>1561</v>
      </c>
      <c r="D1425" s="197" t="s">
        <v>1777</v>
      </c>
      <c r="E1425" s="6">
        <v>119.46</v>
      </c>
      <c r="F1425" s="6">
        <f t="shared" si="46"/>
        <v>-119.46</v>
      </c>
      <c r="G1425" t="s">
        <v>1775</v>
      </c>
      <c r="I1425" t="str">
        <f t="shared" si="47"/>
        <v/>
      </c>
    </row>
    <row r="1426" spans="1:9" hidden="1" x14ac:dyDescent="0.25">
      <c r="A1426" t="s">
        <v>7059</v>
      </c>
      <c r="B1426" s="4">
        <v>32</v>
      </c>
      <c r="C1426" s="197" t="s">
        <v>1837</v>
      </c>
      <c r="D1426" s="197">
        <v>28</v>
      </c>
      <c r="E1426" s="6">
        <v>165.56</v>
      </c>
      <c r="F1426" s="6">
        <f t="shared" si="46"/>
        <v>-165.56</v>
      </c>
      <c r="G1426" t="s">
        <v>7060</v>
      </c>
      <c r="I1426" t="str">
        <f t="shared" si="47"/>
        <v/>
      </c>
    </row>
    <row r="1427" spans="1:9" hidden="1" x14ac:dyDescent="0.25">
      <c r="A1427" t="s">
        <v>6169</v>
      </c>
      <c r="B1427" s="4">
        <v>32</v>
      </c>
      <c r="C1427" s="197" t="s">
        <v>1829</v>
      </c>
      <c r="D1427" s="197">
        <v>20</v>
      </c>
      <c r="E1427" s="6">
        <v>141.27000000000001</v>
      </c>
      <c r="F1427" s="6">
        <f t="shared" si="46"/>
        <v>-141.27000000000001</v>
      </c>
      <c r="G1427" t="s">
        <v>6170</v>
      </c>
      <c r="I1427" t="str">
        <f t="shared" si="47"/>
        <v/>
      </c>
    </row>
    <row r="1428" spans="1:9" hidden="1" x14ac:dyDescent="0.25">
      <c r="A1428" t="s">
        <v>6172</v>
      </c>
      <c r="B1428" s="4">
        <v>32</v>
      </c>
      <c r="C1428" s="197" t="s">
        <v>1829</v>
      </c>
      <c r="D1428" s="197">
        <v>21</v>
      </c>
      <c r="E1428" s="6">
        <v>55.47</v>
      </c>
      <c r="F1428" s="6">
        <f t="shared" si="46"/>
        <v>-55.47</v>
      </c>
      <c r="G1428" t="s">
        <v>6173</v>
      </c>
      <c r="I1428" t="str">
        <f t="shared" si="47"/>
        <v/>
      </c>
    </row>
    <row r="1429" spans="1:9" hidden="1" x14ac:dyDescent="0.25">
      <c r="A1429" t="s">
        <v>7062</v>
      </c>
      <c r="B1429" s="4">
        <v>32</v>
      </c>
      <c r="C1429" s="197" t="s">
        <v>1837</v>
      </c>
      <c r="D1429" s="197">
        <v>29</v>
      </c>
      <c r="E1429" s="6">
        <v>35.659999999999997</v>
      </c>
      <c r="F1429" s="6">
        <f t="shared" si="46"/>
        <v>-35.659999999999997</v>
      </c>
      <c r="G1429" t="s">
        <v>7063</v>
      </c>
      <c r="I1429" t="str">
        <f t="shared" si="47"/>
        <v/>
      </c>
    </row>
    <row r="1430" spans="1:9" hidden="1" x14ac:dyDescent="0.25">
      <c r="A1430" t="s">
        <v>2199</v>
      </c>
      <c r="B1430" s="4">
        <v>32</v>
      </c>
      <c r="C1430" s="197" t="s">
        <v>2202</v>
      </c>
      <c r="D1430" s="197">
        <v>58</v>
      </c>
      <c r="E1430" s="6">
        <v>165.29</v>
      </c>
      <c r="F1430" s="6">
        <f t="shared" si="46"/>
        <v>-165.29</v>
      </c>
      <c r="G1430" t="s">
        <v>2200</v>
      </c>
      <c r="I1430" t="str">
        <f t="shared" si="47"/>
        <v/>
      </c>
    </row>
    <row r="1431" spans="1:9" x14ac:dyDescent="0.25">
      <c r="A1431" t="s">
        <v>3394</v>
      </c>
      <c r="B1431" s="4">
        <v>32</v>
      </c>
      <c r="C1431" s="197" t="s">
        <v>2258</v>
      </c>
      <c r="D1431" s="197" t="s">
        <v>3397</v>
      </c>
      <c r="E1431" s="6">
        <v>0</v>
      </c>
      <c r="F1431" s="6">
        <f t="shared" si="46"/>
        <v>0</v>
      </c>
      <c r="G1431" t="s">
        <v>3395</v>
      </c>
      <c r="I1431" t="str">
        <f t="shared" si="47"/>
        <v/>
      </c>
    </row>
    <row r="1432" spans="1:9" hidden="1" x14ac:dyDescent="0.25">
      <c r="A1432" t="s">
        <v>1778</v>
      </c>
      <c r="B1432" s="4">
        <v>32</v>
      </c>
      <c r="C1432" s="197" t="s">
        <v>1561</v>
      </c>
      <c r="D1432" s="197" t="s">
        <v>1781</v>
      </c>
      <c r="E1432" s="6">
        <v>156.43</v>
      </c>
      <c r="F1432" s="6">
        <f t="shared" si="46"/>
        <v>-156.43</v>
      </c>
      <c r="G1432" t="s">
        <v>1779</v>
      </c>
      <c r="I1432" t="str">
        <f t="shared" si="47"/>
        <v/>
      </c>
    </row>
    <row r="1433" spans="1:9" hidden="1" x14ac:dyDescent="0.25">
      <c r="A1433" t="s">
        <v>7496</v>
      </c>
      <c r="B1433" s="4">
        <v>32</v>
      </c>
      <c r="C1433" s="197" t="s">
        <v>1849</v>
      </c>
      <c r="D1433" s="197">
        <v>1</v>
      </c>
      <c r="E1433" s="6">
        <v>156.38999999999999</v>
      </c>
      <c r="F1433" s="6">
        <f t="shared" si="46"/>
        <v>-156.38999999999999</v>
      </c>
      <c r="G1433" t="s">
        <v>7497</v>
      </c>
      <c r="I1433" t="str">
        <f t="shared" si="47"/>
        <v/>
      </c>
    </row>
    <row r="1434" spans="1:9" hidden="1" x14ac:dyDescent="0.25">
      <c r="A1434" t="s">
        <v>7065</v>
      </c>
      <c r="B1434" s="4">
        <v>32</v>
      </c>
      <c r="C1434" s="197" t="s">
        <v>1837</v>
      </c>
      <c r="D1434" s="197">
        <v>30</v>
      </c>
      <c r="E1434" s="6">
        <v>56.87</v>
      </c>
      <c r="F1434" s="6">
        <f t="shared" si="46"/>
        <v>-56.87</v>
      </c>
      <c r="G1434" t="s">
        <v>7066</v>
      </c>
      <c r="I1434" t="str">
        <f t="shared" si="47"/>
        <v/>
      </c>
    </row>
    <row r="1435" spans="1:9" hidden="1" x14ac:dyDescent="0.25">
      <c r="A1435" t="s">
        <v>6175</v>
      </c>
      <c r="B1435" s="4">
        <v>32</v>
      </c>
      <c r="C1435" s="197" t="s">
        <v>1829</v>
      </c>
      <c r="D1435" s="197">
        <v>22</v>
      </c>
      <c r="E1435" s="6">
        <v>16.739999999999998</v>
      </c>
      <c r="F1435" s="6">
        <f t="shared" si="46"/>
        <v>-16.739999999999998</v>
      </c>
      <c r="G1435" t="s">
        <v>6176</v>
      </c>
      <c r="I1435" t="str">
        <f t="shared" si="47"/>
        <v/>
      </c>
    </row>
    <row r="1436" spans="1:9" hidden="1" x14ac:dyDescent="0.25">
      <c r="A1436" t="s">
        <v>1188</v>
      </c>
      <c r="B1436" s="4">
        <v>31</v>
      </c>
      <c r="C1436" s="197">
        <v>450</v>
      </c>
      <c r="D1436" s="197">
        <v>0</v>
      </c>
      <c r="E1436" s="6">
        <v>152.59</v>
      </c>
      <c r="F1436" s="6">
        <f t="shared" si="46"/>
        <v>-152.59</v>
      </c>
      <c r="G1436" t="s">
        <v>1189</v>
      </c>
      <c r="I1436" t="str">
        <f t="shared" si="47"/>
        <v/>
      </c>
    </row>
    <row r="1437" spans="1:9" hidden="1" x14ac:dyDescent="0.25">
      <c r="A1437" t="s">
        <v>6178</v>
      </c>
      <c r="B1437" s="4">
        <v>32</v>
      </c>
      <c r="C1437" s="197" t="s">
        <v>1829</v>
      </c>
      <c r="D1437" s="197">
        <v>23</v>
      </c>
      <c r="E1437" s="6">
        <v>269.68</v>
      </c>
      <c r="F1437" s="6">
        <f t="shared" si="46"/>
        <v>-269.68</v>
      </c>
      <c r="G1437" t="s">
        <v>6179</v>
      </c>
      <c r="I1437" t="str">
        <f t="shared" si="47"/>
        <v/>
      </c>
    </row>
    <row r="1438" spans="1:9" hidden="1" x14ac:dyDescent="0.25">
      <c r="A1438" t="s">
        <v>7068</v>
      </c>
      <c r="B1438" s="4">
        <v>32</v>
      </c>
      <c r="C1438" s="197" t="s">
        <v>1837</v>
      </c>
      <c r="D1438" s="197">
        <v>31</v>
      </c>
      <c r="E1438" s="6">
        <v>517.54999999999995</v>
      </c>
      <c r="F1438" s="6">
        <f t="shared" si="46"/>
        <v>-517.54999999999995</v>
      </c>
      <c r="G1438" t="s">
        <v>7069</v>
      </c>
      <c r="I1438" t="str">
        <f t="shared" si="47"/>
        <v/>
      </c>
    </row>
    <row r="1439" spans="1:9" x14ac:dyDescent="0.25">
      <c r="A1439" t="s">
        <v>3398</v>
      </c>
      <c r="B1439" s="4">
        <v>32</v>
      </c>
      <c r="C1439" s="197" t="s">
        <v>2258</v>
      </c>
      <c r="D1439" s="197" t="s">
        <v>3401</v>
      </c>
      <c r="E1439" s="6">
        <v>17551.75</v>
      </c>
      <c r="F1439" s="6">
        <f t="shared" si="46"/>
        <v>-17551.75</v>
      </c>
      <c r="G1439" t="s">
        <v>3399</v>
      </c>
      <c r="I1439" t="str">
        <f t="shared" si="47"/>
        <v/>
      </c>
    </row>
    <row r="1440" spans="1:9" hidden="1" x14ac:dyDescent="0.25">
      <c r="A1440" t="s">
        <v>7071</v>
      </c>
      <c r="B1440" s="4">
        <v>32</v>
      </c>
      <c r="C1440" s="197" t="s">
        <v>1837</v>
      </c>
      <c r="D1440" s="197">
        <v>32</v>
      </c>
      <c r="E1440" s="6">
        <v>519.49</v>
      </c>
      <c r="F1440" s="6">
        <f t="shared" si="46"/>
        <v>-519.49</v>
      </c>
      <c r="G1440" t="s">
        <v>7072</v>
      </c>
      <c r="I1440" t="str">
        <f t="shared" si="47"/>
        <v/>
      </c>
    </row>
    <row r="1441" spans="1:9" hidden="1" x14ac:dyDescent="0.25">
      <c r="A1441" t="s">
        <v>7517</v>
      </c>
      <c r="B1441" s="4">
        <v>32</v>
      </c>
      <c r="C1441" s="197" t="s">
        <v>7516</v>
      </c>
      <c r="D1441" s="197">
        <v>2</v>
      </c>
      <c r="E1441" s="6">
        <v>40.4</v>
      </c>
      <c r="F1441" s="6">
        <f t="shared" si="46"/>
        <v>-40.4</v>
      </c>
      <c r="G1441" t="s">
        <v>7518</v>
      </c>
      <c r="I1441" t="str">
        <f t="shared" si="47"/>
        <v/>
      </c>
    </row>
    <row r="1442" spans="1:9" hidden="1" x14ac:dyDescent="0.25">
      <c r="A1442" t="s">
        <v>7074</v>
      </c>
      <c r="B1442" s="4">
        <v>32</v>
      </c>
      <c r="C1442" s="197" t="s">
        <v>1837</v>
      </c>
      <c r="D1442" s="197">
        <v>33</v>
      </c>
      <c r="E1442" s="6">
        <v>69.47</v>
      </c>
      <c r="F1442" s="6">
        <f t="shared" si="46"/>
        <v>-69.47</v>
      </c>
      <c r="G1442" t="s">
        <v>7075</v>
      </c>
      <c r="I1442" t="str">
        <f t="shared" si="47"/>
        <v/>
      </c>
    </row>
    <row r="1443" spans="1:9" hidden="1" x14ac:dyDescent="0.25">
      <c r="A1443" t="s">
        <v>6190</v>
      </c>
      <c r="B1443" s="4">
        <v>32</v>
      </c>
      <c r="C1443" s="197" t="s">
        <v>1829</v>
      </c>
      <c r="D1443" s="197">
        <v>27</v>
      </c>
      <c r="E1443" s="6">
        <v>25.58</v>
      </c>
      <c r="F1443" s="6">
        <f t="shared" si="46"/>
        <v>-25.58</v>
      </c>
      <c r="G1443" t="s">
        <v>6191</v>
      </c>
      <c r="I1443" t="str">
        <f t="shared" si="47"/>
        <v/>
      </c>
    </row>
    <row r="1444" spans="1:9" hidden="1" x14ac:dyDescent="0.25">
      <c r="A1444" t="s">
        <v>9097</v>
      </c>
      <c r="B1444" s="4">
        <v>33</v>
      </c>
      <c r="C1444" s="197">
        <v>695</v>
      </c>
      <c r="D1444" s="197">
        <v>24</v>
      </c>
      <c r="E1444" s="6">
        <v>145.66999999999999</v>
      </c>
      <c r="F1444" s="6">
        <f t="shared" si="46"/>
        <v>-145.66999999999999</v>
      </c>
      <c r="G1444" t="s">
        <v>9071</v>
      </c>
      <c r="H1444" t="s">
        <v>7620</v>
      </c>
      <c r="I1444" t="str">
        <f t="shared" si="47"/>
        <v/>
      </c>
    </row>
    <row r="1445" spans="1:9" hidden="1" x14ac:dyDescent="0.25">
      <c r="A1445" t="s">
        <v>9756</v>
      </c>
      <c r="B1445" s="4">
        <v>34</v>
      </c>
      <c r="C1445" s="197">
        <v>30</v>
      </c>
      <c r="D1445" s="197">
        <v>401</v>
      </c>
      <c r="E1445" s="6">
        <v>144.99</v>
      </c>
      <c r="F1445" s="6">
        <f t="shared" si="46"/>
        <v>-144.99</v>
      </c>
      <c r="G1445" t="s">
        <v>9745</v>
      </c>
      <c r="H1445" t="s">
        <v>9685</v>
      </c>
      <c r="I1445" t="str">
        <f t="shared" si="47"/>
        <v/>
      </c>
    </row>
    <row r="1446" spans="1:9" hidden="1" x14ac:dyDescent="0.25">
      <c r="A1446" t="s">
        <v>7077</v>
      </c>
      <c r="B1446" s="4">
        <v>32</v>
      </c>
      <c r="C1446" s="197" t="s">
        <v>1837</v>
      </c>
      <c r="D1446" s="197">
        <v>34</v>
      </c>
      <c r="E1446" s="6">
        <v>266.77</v>
      </c>
      <c r="F1446" s="6">
        <f t="shared" si="46"/>
        <v>-266.77</v>
      </c>
      <c r="G1446" t="s">
        <v>7078</v>
      </c>
      <c r="I1446" t="str">
        <f t="shared" si="47"/>
        <v/>
      </c>
    </row>
    <row r="1447" spans="1:9" x14ac:dyDescent="0.25">
      <c r="A1447" t="s">
        <v>3402</v>
      </c>
      <c r="B1447" s="4">
        <v>32</v>
      </c>
      <c r="C1447" s="197" t="s">
        <v>2258</v>
      </c>
      <c r="D1447" s="197" t="s">
        <v>3405</v>
      </c>
      <c r="E1447" s="6">
        <v>1713.83</v>
      </c>
      <c r="F1447" s="6">
        <f t="shared" si="46"/>
        <v>-1713.83</v>
      </c>
      <c r="G1447" t="s">
        <v>3403</v>
      </c>
      <c r="I1447" t="str">
        <f t="shared" si="47"/>
        <v/>
      </c>
    </row>
    <row r="1448" spans="1:9" hidden="1" x14ac:dyDescent="0.25">
      <c r="A1448" t="s">
        <v>7080</v>
      </c>
      <c r="B1448" s="4">
        <v>32</v>
      </c>
      <c r="C1448" s="197" t="s">
        <v>1837</v>
      </c>
      <c r="D1448" s="197">
        <v>35</v>
      </c>
      <c r="E1448" s="6">
        <v>445.55</v>
      </c>
      <c r="F1448" s="6">
        <f t="shared" si="46"/>
        <v>-445.55</v>
      </c>
      <c r="G1448" t="s">
        <v>7081</v>
      </c>
      <c r="I1448" t="str">
        <f t="shared" si="47"/>
        <v/>
      </c>
    </row>
    <row r="1449" spans="1:9" hidden="1" x14ac:dyDescent="0.25">
      <c r="A1449" t="s">
        <v>6193</v>
      </c>
      <c r="B1449" s="4">
        <v>32</v>
      </c>
      <c r="C1449" s="197" t="s">
        <v>1829</v>
      </c>
      <c r="D1449" s="197">
        <v>29</v>
      </c>
      <c r="E1449" s="6">
        <v>49.33</v>
      </c>
      <c r="F1449" s="6">
        <f t="shared" si="46"/>
        <v>-49.33</v>
      </c>
      <c r="G1449" t="s">
        <v>6194</v>
      </c>
      <c r="I1449" t="str">
        <f t="shared" si="47"/>
        <v/>
      </c>
    </row>
    <row r="1450" spans="1:9" hidden="1" x14ac:dyDescent="0.25">
      <c r="A1450" t="s">
        <v>7083</v>
      </c>
      <c r="B1450" s="4">
        <v>32</v>
      </c>
      <c r="C1450" s="197" t="s">
        <v>1837</v>
      </c>
      <c r="D1450" s="197">
        <v>36</v>
      </c>
      <c r="E1450" s="6">
        <v>430.4</v>
      </c>
      <c r="F1450" s="6">
        <f t="shared" si="46"/>
        <v>-430.4</v>
      </c>
      <c r="G1450" t="s">
        <v>7084</v>
      </c>
      <c r="I1450" t="str">
        <f t="shared" si="47"/>
        <v/>
      </c>
    </row>
    <row r="1451" spans="1:9" x14ac:dyDescent="0.25">
      <c r="A1451" t="s">
        <v>3406</v>
      </c>
      <c r="B1451" s="4">
        <v>32</v>
      </c>
      <c r="C1451" s="197" t="s">
        <v>2258</v>
      </c>
      <c r="D1451" s="197" t="s">
        <v>3409</v>
      </c>
      <c r="E1451" s="6">
        <v>13015.44</v>
      </c>
      <c r="F1451" s="6">
        <f t="shared" si="46"/>
        <v>-13015.44</v>
      </c>
      <c r="G1451" t="s">
        <v>3407</v>
      </c>
      <c r="I1451" t="str">
        <f t="shared" si="47"/>
        <v/>
      </c>
    </row>
    <row r="1452" spans="1:9" hidden="1" x14ac:dyDescent="0.25">
      <c r="A1452" t="s">
        <v>7086</v>
      </c>
      <c r="B1452" s="4">
        <v>32</v>
      </c>
      <c r="C1452" s="197" t="s">
        <v>1837</v>
      </c>
      <c r="D1452" s="197">
        <v>37</v>
      </c>
      <c r="E1452" s="6">
        <v>80.459999999999994</v>
      </c>
      <c r="F1452" s="6">
        <f t="shared" si="46"/>
        <v>-80.459999999999994</v>
      </c>
      <c r="G1452" t="s">
        <v>7087</v>
      </c>
      <c r="I1452" t="str">
        <f t="shared" si="47"/>
        <v/>
      </c>
    </row>
    <row r="1453" spans="1:9" hidden="1" x14ac:dyDescent="0.25">
      <c r="A1453" t="s">
        <v>7089</v>
      </c>
      <c r="B1453" s="4">
        <v>32</v>
      </c>
      <c r="C1453" s="197" t="s">
        <v>1837</v>
      </c>
      <c r="D1453" s="197">
        <v>38</v>
      </c>
      <c r="E1453" s="6">
        <v>147.94999999999999</v>
      </c>
      <c r="F1453" s="6">
        <f t="shared" si="46"/>
        <v>-147.94999999999999</v>
      </c>
      <c r="G1453" t="s">
        <v>7090</v>
      </c>
      <c r="I1453" t="str">
        <f t="shared" si="47"/>
        <v/>
      </c>
    </row>
    <row r="1454" spans="1:9" hidden="1" x14ac:dyDescent="0.25">
      <c r="A1454" t="s">
        <v>7092</v>
      </c>
      <c r="B1454" s="4">
        <v>32</v>
      </c>
      <c r="C1454" s="197" t="s">
        <v>1837</v>
      </c>
      <c r="D1454" s="197">
        <v>39</v>
      </c>
      <c r="E1454" s="6">
        <v>49.96</v>
      </c>
      <c r="F1454" s="6">
        <f t="shared" si="46"/>
        <v>-49.96</v>
      </c>
      <c r="G1454" t="s">
        <v>7093</v>
      </c>
      <c r="I1454" t="str">
        <f t="shared" si="47"/>
        <v/>
      </c>
    </row>
    <row r="1455" spans="1:9" hidden="1" x14ac:dyDescent="0.25">
      <c r="A1455" t="s">
        <v>7386</v>
      </c>
      <c r="B1455" s="4">
        <v>32</v>
      </c>
      <c r="C1455" s="197" t="s">
        <v>1845</v>
      </c>
      <c r="D1455" s="197">
        <v>26</v>
      </c>
      <c r="E1455" s="6">
        <v>132.16</v>
      </c>
      <c r="F1455" s="6">
        <f t="shared" si="46"/>
        <v>-132.16</v>
      </c>
      <c r="G1455" t="s">
        <v>7387</v>
      </c>
      <c r="I1455" t="str">
        <f t="shared" si="47"/>
        <v/>
      </c>
    </row>
    <row r="1456" spans="1:9" hidden="1" x14ac:dyDescent="0.25">
      <c r="A1456" t="s">
        <v>7095</v>
      </c>
      <c r="B1456" s="4">
        <v>32</v>
      </c>
      <c r="C1456" s="197" t="s">
        <v>1837</v>
      </c>
      <c r="D1456" s="197">
        <v>40</v>
      </c>
      <c r="E1456" s="6">
        <v>279.77</v>
      </c>
      <c r="F1456" s="6">
        <f t="shared" si="46"/>
        <v>-279.77</v>
      </c>
      <c r="G1456" t="s">
        <v>7096</v>
      </c>
      <c r="I1456" t="str">
        <f t="shared" si="47"/>
        <v/>
      </c>
    </row>
    <row r="1457" spans="1:9" hidden="1" x14ac:dyDescent="0.25">
      <c r="A1457" t="s">
        <v>6196</v>
      </c>
      <c r="B1457" s="4">
        <v>32</v>
      </c>
      <c r="C1457" s="197" t="s">
        <v>1829</v>
      </c>
      <c r="D1457" s="197">
        <v>30</v>
      </c>
      <c r="E1457" s="6">
        <v>15.33</v>
      </c>
      <c r="F1457" s="6">
        <f t="shared" si="46"/>
        <v>-15.33</v>
      </c>
      <c r="G1457" t="s">
        <v>6197</v>
      </c>
      <c r="I1457" t="str">
        <f t="shared" si="47"/>
        <v/>
      </c>
    </row>
    <row r="1458" spans="1:9" hidden="1" x14ac:dyDescent="0.25">
      <c r="A1458" t="s">
        <v>6199</v>
      </c>
      <c r="B1458" s="4">
        <v>32</v>
      </c>
      <c r="C1458" s="197" t="s">
        <v>1829</v>
      </c>
      <c r="D1458" s="197">
        <v>31</v>
      </c>
      <c r="E1458" s="6">
        <v>73.900000000000006</v>
      </c>
      <c r="F1458" s="6">
        <f t="shared" si="46"/>
        <v>-73.900000000000006</v>
      </c>
      <c r="G1458" t="s">
        <v>6200</v>
      </c>
      <c r="I1458" t="str">
        <f t="shared" si="47"/>
        <v/>
      </c>
    </row>
    <row r="1459" spans="1:9" hidden="1" x14ac:dyDescent="0.25">
      <c r="A1459" t="s">
        <v>7479</v>
      </c>
      <c r="B1459" s="4">
        <v>32</v>
      </c>
      <c r="C1459" s="197" t="s">
        <v>1845</v>
      </c>
      <c r="D1459" s="197">
        <v>57</v>
      </c>
      <c r="E1459" s="6">
        <v>126.84</v>
      </c>
      <c r="F1459" s="6">
        <f t="shared" si="46"/>
        <v>-126.84</v>
      </c>
      <c r="G1459" t="s">
        <v>7480</v>
      </c>
      <c r="I1459" t="str">
        <f t="shared" si="47"/>
        <v/>
      </c>
    </row>
    <row r="1460" spans="1:9" hidden="1" x14ac:dyDescent="0.25">
      <c r="A1460" t="s">
        <v>7098</v>
      </c>
      <c r="B1460" s="4">
        <v>32</v>
      </c>
      <c r="C1460" s="197" t="s">
        <v>1837</v>
      </c>
      <c r="D1460" s="197">
        <v>41</v>
      </c>
      <c r="E1460" s="6">
        <v>33.729999999999997</v>
      </c>
      <c r="F1460" s="6">
        <f t="shared" si="46"/>
        <v>-33.729999999999997</v>
      </c>
      <c r="G1460" t="s">
        <v>7099</v>
      </c>
      <c r="I1460" t="str">
        <f t="shared" si="47"/>
        <v/>
      </c>
    </row>
    <row r="1461" spans="1:9" hidden="1" x14ac:dyDescent="0.25">
      <c r="A1461" t="s">
        <v>7362</v>
      </c>
      <c r="B1461" s="4">
        <v>32</v>
      </c>
      <c r="C1461" s="197" t="s">
        <v>1845</v>
      </c>
      <c r="D1461" s="197">
        <v>18</v>
      </c>
      <c r="E1461" s="6">
        <v>123.01</v>
      </c>
      <c r="F1461" s="6">
        <f t="shared" si="46"/>
        <v>-123.01</v>
      </c>
      <c r="G1461" t="s">
        <v>7363</v>
      </c>
      <c r="I1461" t="str">
        <f t="shared" si="47"/>
        <v/>
      </c>
    </row>
    <row r="1462" spans="1:9" x14ac:dyDescent="0.25">
      <c r="A1462" t="s">
        <v>3410</v>
      </c>
      <c r="B1462" s="4">
        <v>32</v>
      </c>
      <c r="C1462" s="197" t="s">
        <v>2258</v>
      </c>
      <c r="D1462" s="197" t="s">
        <v>3413</v>
      </c>
      <c r="E1462" s="6">
        <v>17569.93</v>
      </c>
      <c r="F1462" s="6">
        <f t="shared" si="46"/>
        <v>-17569.93</v>
      </c>
      <c r="G1462" t="s">
        <v>3411</v>
      </c>
      <c r="I1462" t="str">
        <f t="shared" si="47"/>
        <v/>
      </c>
    </row>
    <row r="1463" spans="1:9" x14ac:dyDescent="0.25">
      <c r="A1463" t="s">
        <v>3414</v>
      </c>
      <c r="B1463" s="4">
        <v>32</v>
      </c>
      <c r="C1463" s="197" t="s">
        <v>2258</v>
      </c>
      <c r="D1463" s="197" t="s">
        <v>3417</v>
      </c>
      <c r="E1463" s="6">
        <v>8.11</v>
      </c>
      <c r="F1463" s="6">
        <f t="shared" si="46"/>
        <v>-8.11</v>
      </c>
      <c r="G1463" t="s">
        <v>3415</v>
      </c>
      <c r="I1463" t="str">
        <f t="shared" si="47"/>
        <v/>
      </c>
    </row>
    <row r="1464" spans="1:9" x14ac:dyDescent="0.25">
      <c r="A1464" t="s">
        <v>3418</v>
      </c>
      <c r="B1464" s="4">
        <v>32</v>
      </c>
      <c r="C1464" s="197" t="s">
        <v>2258</v>
      </c>
      <c r="D1464" s="197" t="s">
        <v>3421</v>
      </c>
      <c r="E1464" s="6">
        <v>36.979999999999997</v>
      </c>
      <c r="F1464" s="6">
        <f t="shared" si="46"/>
        <v>-36.979999999999997</v>
      </c>
      <c r="G1464" t="s">
        <v>3419</v>
      </c>
      <c r="I1464" t="str">
        <f t="shared" si="47"/>
        <v/>
      </c>
    </row>
    <row r="1465" spans="1:9" hidden="1" x14ac:dyDescent="0.25">
      <c r="A1465" t="s">
        <v>6202</v>
      </c>
      <c r="B1465" s="4">
        <v>32</v>
      </c>
      <c r="C1465" s="197" t="s">
        <v>1829</v>
      </c>
      <c r="D1465" s="197">
        <v>32</v>
      </c>
      <c r="E1465" s="6">
        <v>19.079999999999998</v>
      </c>
      <c r="F1465" s="6">
        <f t="shared" si="46"/>
        <v>-19.079999999999998</v>
      </c>
      <c r="G1465" t="s">
        <v>6203</v>
      </c>
      <c r="I1465" t="str">
        <f t="shared" si="47"/>
        <v/>
      </c>
    </row>
    <row r="1466" spans="1:9" hidden="1" x14ac:dyDescent="0.25">
      <c r="A1466" t="s">
        <v>1782</v>
      </c>
      <c r="B1466" s="4">
        <v>32</v>
      </c>
      <c r="C1466" s="197" t="s">
        <v>1561</v>
      </c>
      <c r="D1466" s="197" t="s">
        <v>1785</v>
      </c>
      <c r="E1466" s="6">
        <v>1052.07</v>
      </c>
      <c r="F1466" s="6">
        <f t="shared" si="46"/>
        <v>-1052.07</v>
      </c>
      <c r="G1466" t="s">
        <v>1783</v>
      </c>
      <c r="I1466" t="str">
        <f t="shared" si="47"/>
        <v/>
      </c>
    </row>
    <row r="1467" spans="1:9" x14ac:dyDescent="0.25">
      <c r="A1467" t="s">
        <v>3422</v>
      </c>
      <c r="B1467" s="4">
        <v>32</v>
      </c>
      <c r="C1467" s="197" t="s">
        <v>2258</v>
      </c>
      <c r="D1467" s="197" t="s">
        <v>3425</v>
      </c>
      <c r="E1467" s="6">
        <v>77.040000000000006</v>
      </c>
      <c r="F1467" s="6">
        <f t="shared" si="46"/>
        <v>-77.040000000000006</v>
      </c>
      <c r="G1467" t="s">
        <v>3423</v>
      </c>
      <c r="I1467" t="str">
        <f t="shared" si="47"/>
        <v/>
      </c>
    </row>
    <row r="1468" spans="1:9" hidden="1" x14ac:dyDescent="0.25">
      <c r="A1468" t="s">
        <v>1786</v>
      </c>
      <c r="B1468" s="4">
        <v>32</v>
      </c>
      <c r="C1468" s="197" t="s">
        <v>1561</v>
      </c>
      <c r="D1468" s="197" t="s">
        <v>1789</v>
      </c>
      <c r="E1468" s="6">
        <v>879.48</v>
      </c>
      <c r="F1468" s="6">
        <f t="shared" si="46"/>
        <v>-879.48</v>
      </c>
      <c r="G1468" t="s">
        <v>1787</v>
      </c>
      <c r="I1468" t="str">
        <f t="shared" si="47"/>
        <v/>
      </c>
    </row>
    <row r="1469" spans="1:9" x14ac:dyDescent="0.25">
      <c r="A1469" t="s">
        <v>3426</v>
      </c>
      <c r="B1469" s="4">
        <v>32</v>
      </c>
      <c r="C1469" s="197" t="s">
        <v>2258</v>
      </c>
      <c r="D1469" s="197" t="s">
        <v>3429</v>
      </c>
      <c r="E1469" s="6">
        <v>41.15</v>
      </c>
      <c r="F1469" s="6">
        <f t="shared" si="46"/>
        <v>-41.15</v>
      </c>
      <c r="G1469" t="s">
        <v>3427</v>
      </c>
      <c r="I1469" t="str">
        <f t="shared" si="47"/>
        <v/>
      </c>
    </row>
    <row r="1470" spans="1:9" hidden="1" x14ac:dyDescent="0.25">
      <c r="A1470" t="s">
        <v>1378</v>
      </c>
      <c r="B1470" s="4">
        <v>31</v>
      </c>
      <c r="C1470" s="197">
        <v>901</v>
      </c>
      <c r="D1470" s="197">
        <v>0</v>
      </c>
      <c r="E1470" s="6">
        <v>115.68</v>
      </c>
      <c r="F1470" s="6">
        <f t="shared" si="46"/>
        <v>-115.68</v>
      </c>
      <c r="G1470" t="s">
        <v>1379</v>
      </c>
      <c r="I1470" t="str">
        <f t="shared" si="47"/>
        <v/>
      </c>
    </row>
    <row r="1471" spans="1:9" hidden="1" x14ac:dyDescent="0.25">
      <c r="A1471" t="s">
        <v>7446</v>
      </c>
      <c r="B1471" s="4">
        <v>32</v>
      </c>
      <c r="C1471" s="197" t="s">
        <v>1845</v>
      </c>
      <c r="D1471" s="197">
        <v>46</v>
      </c>
      <c r="E1471" s="6">
        <v>115.51</v>
      </c>
      <c r="F1471" s="6">
        <f t="shared" si="46"/>
        <v>-115.51</v>
      </c>
      <c r="G1471" t="s">
        <v>7447</v>
      </c>
      <c r="I1471" t="str">
        <f t="shared" si="47"/>
        <v/>
      </c>
    </row>
    <row r="1472" spans="1:9" hidden="1" x14ac:dyDescent="0.25">
      <c r="A1472" t="s">
        <v>6205</v>
      </c>
      <c r="B1472" s="4">
        <v>32</v>
      </c>
      <c r="C1472" s="197" t="s">
        <v>1829</v>
      </c>
      <c r="D1472" s="197">
        <v>33</v>
      </c>
      <c r="E1472" s="6">
        <v>104.78</v>
      </c>
      <c r="F1472" s="6">
        <f t="shared" si="46"/>
        <v>-104.78</v>
      </c>
      <c r="G1472" t="s">
        <v>6206</v>
      </c>
      <c r="I1472" t="str">
        <f t="shared" si="47"/>
        <v/>
      </c>
    </row>
    <row r="1473" spans="1:9" x14ac:dyDescent="0.25">
      <c r="A1473" t="s">
        <v>3430</v>
      </c>
      <c r="B1473" s="4">
        <v>32</v>
      </c>
      <c r="C1473" s="197" t="s">
        <v>2258</v>
      </c>
      <c r="D1473" s="197" t="s">
        <v>3433</v>
      </c>
      <c r="E1473" s="6">
        <v>50.91</v>
      </c>
      <c r="F1473" s="6">
        <f t="shared" si="46"/>
        <v>-50.91</v>
      </c>
      <c r="G1473" t="s">
        <v>3431</v>
      </c>
      <c r="I1473" t="str">
        <f t="shared" si="47"/>
        <v/>
      </c>
    </row>
    <row r="1474" spans="1:9" hidden="1" x14ac:dyDescent="0.25">
      <c r="A1474" t="s">
        <v>1896</v>
      </c>
      <c r="B1474" s="4">
        <v>32</v>
      </c>
      <c r="C1474" s="197" t="s">
        <v>1884</v>
      </c>
      <c r="D1474" s="197">
        <v>6</v>
      </c>
      <c r="E1474" s="6">
        <v>110.83</v>
      </c>
      <c r="F1474" s="6">
        <f t="shared" si="46"/>
        <v>-110.83</v>
      </c>
      <c r="G1474" t="s">
        <v>1897</v>
      </c>
      <c r="I1474" t="str">
        <f t="shared" si="47"/>
        <v/>
      </c>
    </row>
    <row r="1475" spans="1:9" hidden="1" x14ac:dyDescent="0.25">
      <c r="A1475" t="s">
        <v>6522</v>
      </c>
      <c r="B1475" s="4">
        <v>32</v>
      </c>
      <c r="C1475" s="197" t="s">
        <v>1833</v>
      </c>
      <c r="D1475" s="197">
        <v>6</v>
      </c>
      <c r="E1475" s="6">
        <v>48.37</v>
      </c>
      <c r="F1475" s="6">
        <f t="shared" si="46"/>
        <v>-48.37</v>
      </c>
      <c r="G1475" t="s">
        <v>6523</v>
      </c>
      <c r="I1475" t="str">
        <f t="shared" si="47"/>
        <v/>
      </c>
    </row>
    <row r="1476" spans="1:9" x14ac:dyDescent="0.25">
      <c r="A1476" t="s">
        <v>3434</v>
      </c>
      <c r="B1476" s="4">
        <v>32</v>
      </c>
      <c r="C1476" s="197" t="s">
        <v>2258</v>
      </c>
      <c r="D1476" s="197" t="s">
        <v>3437</v>
      </c>
      <c r="E1476" s="6">
        <v>50.79</v>
      </c>
      <c r="F1476" s="6">
        <f t="shared" si="46"/>
        <v>-50.79</v>
      </c>
      <c r="G1476" t="s">
        <v>3435</v>
      </c>
      <c r="I1476" t="str">
        <f t="shared" si="47"/>
        <v/>
      </c>
    </row>
    <row r="1477" spans="1:9" hidden="1" x14ac:dyDescent="0.25">
      <c r="A1477" t="s">
        <v>7383</v>
      </c>
      <c r="B1477" s="4">
        <v>32</v>
      </c>
      <c r="C1477" s="197" t="s">
        <v>1845</v>
      </c>
      <c r="D1477" s="197">
        <v>25</v>
      </c>
      <c r="E1477" s="6">
        <v>110.01</v>
      </c>
      <c r="F1477" s="6">
        <f t="shared" si="46"/>
        <v>-110.01</v>
      </c>
      <c r="G1477" t="s">
        <v>7384</v>
      </c>
      <c r="I1477" t="str">
        <f t="shared" si="47"/>
        <v/>
      </c>
    </row>
    <row r="1478" spans="1:9" hidden="1" x14ac:dyDescent="0.25">
      <c r="A1478" t="s">
        <v>6525</v>
      </c>
      <c r="B1478" s="4">
        <v>32</v>
      </c>
      <c r="C1478" s="197" t="s">
        <v>1833</v>
      </c>
      <c r="D1478" s="197">
        <v>7</v>
      </c>
      <c r="E1478" s="6">
        <v>14.44</v>
      </c>
      <c r="F1478" s="6">
        <f t="shared" si="46"/>
        <v>-14.44</v>
      </c>
      <c r="G1478" t="s">
        <v>6526</v>
      </c>
      <c r="I1478" t="str">
        <f t="shared" si="47"/>
        <v/>
      </c>
    </row>
    <row r="1479" spans="1:9" x14ac:dyDescent="0.25">
      <c r="A1479" t="s">
        <v>3438</v>
      </c>
      <c r="B1479" s="4">
        <v>32</v>
      </c>
      <c r="C1479" s="197" t="s">
        <v>2258</v>
      </c>
      <c r="D1479" s="197" t="s">
        <v>3441</v>
      </c>
      <c r="E1479" s="6">
        <v>117.77</v>
      </c>
      <c r="F1479" s="6">
        <f t="shared" ref="F1479:F1542" si="48">IF(B1479=10,E1479,-E1479)</f>
        <v>-117.77</v>
      </c>
      <c r="G1479" t="s">
        <v>3439</v>
      </c>
      <c r="I1479" t="str">
        <f t="shared" ref="I1479:I1542" si="49">IF(ISNA(MATCH(A1479,OldAcctNum,))=TRUE,A1479,"")</f>
        <v/>
      </c>
    </row>
    <row r="1480" spans="1:9" hidden="1" x14ac:dyDescent="0.25">
      <c r="A1480" t="s">
        <v>6208</v>
      </c>
      <c r="B1480" s="4">
        <v>32</v>
      </c>
      <c r="C1480" s="197" t="s">
        <v>1829</v>
      </c>
      <c r="D1480" s="197">
        <v>34</v>
      </c>
      <c r="E1480" s="6">
        <v>10.9</v>
      </c>
      <c r="F1480" s="6">
        <f t="shared" si="48"/>
        <v>-10.9</v>
      </c>
      <c r="G1480" t="s">
        <v>6209</v>
      </c>
      <c r="I1480" t="str">
        <f t="shared" si="49"/>
        <v/>
      </c>
    </row>
    <row r="1481" spans="1:9" hidden="1" x14ac:dyDescent="0.25">
      <c r="A1481" t="s">
        <v>7101</v>
      </c>
      <c r="B1481" s="4">
        <v>32</v>
      </c>
      <c r="C1481" s="197" t="s">
        <v>1837</v>
      </c>
      <c r="D1481" s="197">
        <v>42</v>
      </c>
      <c r="E1481" s="6">
        <v>139.16</v>
      </c>
      <c r="F1481" s="6">
        <f t="shared" si="48"/>
        <v>-139.16</v>
      </c>
      <c r="G1481" t="s">
        <v>7102</v>
      </c>
      <c r="I1481" t="str">
        <f t="shared" si="49"/>
        <v/>
      </c>
    </row>
    <row r="1482" spans="1:9" hidden="1" x14ac:dyDescent="0.25">
      <c r="A1482" t="s">
        <v>1468</v>
      </c>
      <c r="B1482" s="4">
        <v>31</v>
      </c>
      <c r="C1482" s="197">
        <v>968</v>
      </c>
      <c r="D1482" s="197">
        <v>0</v>
      </c>
      <c r="E1482" s="6">
        <v>107.24</v>
      </c>
      <c r="F1482" s="6">
        <f t="shared" si="48"/>
        <v>-107.24</v>
      </c>
      <c r="G1482" t="s">
        <v>1469</v>
      </c>
      <c r="I1482" t="str">
        <f t="shared" si="49"/>
        <v/>
      </c>
    </row>
    <row r="1483" spans="1:9" hidden="1" x14ac:dyDescent="0.25">
      <c r="A1483" t="s">
        <v>6211</v>
      </c>
      <c r="B1483" s="4">
        <v>32</v>
      </c>
      <c r="C1483" s="197" t="s">
        <v>1829</v>
      </c>
      <c r="D1483" s="197">
        <v>35</v>
      </c>
      <c r="E1483" s="6">
        <v>1138.0899999999999</v>
      </c>
      <c r="F1483" s="6">
        <f t="shared" si="48"/>
        <v>-1138.0899999999999</v>
      </c>
      <c r="G1483" t="s">
        <v>6212</v>
      </c>
      <c r="I1483" t="str">
        <f t="shared" si="49"/>
        <v/>
      </c>
    </row>
    <row r="1484" spans="1:9" hidden="1" x14ac:dyDescent="0.25">
      <c r="A1484" t="s">
        <v>7104</v>
      </c>
      <c r="B1484" s="4">
        <v>32</v>
      </c>
      <c r="C1484" s="197" t="s">
        <v>1837</v>
      </c>
      <c r="D1484" s="197">
        <v>43</v>
      </c>
      <c r="E1484" s="6">
        <v>183.28</v>
      </c>
      <c r="F1484" s="6">
        <f t="shared" si="48"/>
        <v>-183.28</v>
      </c>
      <c r="G1484" t="s">
        <v>7105</v>
      </c>
      <c r="I1484" t="str">
        <f t="shared" si="49"/>
        <v/>
      </c>
    </row>
    <row r="1485" spans="1:9" hidden="1" x14ac:dyDescent="0.25">
      <c r="A1485" t="s">
        <v>6217</v>
      </c>
      <c r="B1485" s="4">
        <v>32</v>
      </c>
      <c r="C1485" s="197" t="s">
        <v>1829</v>
      </c>
      <c r="D1485" s="197">
        <v>37</v>
      </c>
      <c r="E1485" s="6">
        <v>73.67</v>
      </c>
      <c r="F1485" s="6">
        <f t="shared" si="48"/>
        <v>-73.67</v>
      </c>
      <c r="G1485" t="s">
        <v>6218</v>
      </c>
      <c r="I1485" t="str">
        <f t="shared" si="49"/>
        <v/>
      </c>
    </row>
    <row r="1486" spans="1:9" x14ac:dyDescent="0.25">
      <c r="A1486" t="s">
        <v>3442</v>
      </c>
      <c r="B1486" s="4">
        <v>32</v>
      </c>
      <c r="C1486" s="197" t="s">
        <v>2258</v>
      </c>
      <c r="D1486" s="197" t="s">
        <v>3445</v>
      </c>
      <c r="E1486" s="6">
        <v>1476.59</v>
      </c>
      <c r="F1486" s="6">
        <f t="shared" si="48"/>
        <v>-1476.59</v>
      </c>
      <c r="G1486" t="s">
        <v>3443</v>
      </c>
      <c r="I1486" t="str">
        <f t="shared" si="49"/>
        <v/>
      </c>
    </row>
    <row r="1487" spans="1:9" x14ac:dyDescent="0.25">
      <c r="A1487" t="s">
        <v>3446</v>
      </c>
      <c r="B1487" s="4">
        <v>32</v>
      </c>
      <c r="C1487" s="197" t="s">
        <v>2258</v>
      </c>
      <c r="D1487" s="197" t="s">
        <v>3449</v>
      </c>
      <c r="E1487" s="6">
        <v>2449.54</v>
      </c>
      <c r="F1487" s="6">
        <f t="shared" si="48"/>
        <v>-2449.54</v>
      </c>
      <c r="G1487" t="s">
        <v>3447</v>
      </c>
      <c r="I1487" t="str">
        <f t="shared" si="49"/>
        <v/>
      </c>
    </row>
    <row r="1488" spans="1:9" hidden="1" x14ac:dyDescent="0.25">
      <c r="A1488" t="s">
        <v>7350</v>
      </c>
      <c r="B1488" s="4">
        <v>32</v>
      </c>
      <c r="C1488" s="197" t="s">
        <v>1845</v>
      </c>
      <c r="D1488" s="197">
        <v>14</v>
      </c>
      <c r="E1488" s="6">
        <v>99.35</v>
      </c>
      <c r="F1488" s="6">
        <f t="shared" si="48"/>
        <v>-99.35</v>
      </c>
      <c r="G1488" t="s">
        <v>7351</v>
      </c>
      <c r="I1488" t="str">
        <f t="shared" si="49"/>
        <v/>
      </c>
    </row>
    <row r="1489" spans="1:9" hidden="1" x14ac:dyDescent="0.25">
      <c r="A1489" t="s">
        <v>6528</v>
      </c>
      <c r="B1489" s="4">
        <v>32</v>
      </c>
      <c r="C1489" s="197" t="s">
        <v>1833</v>
      </c>
      <c r="D1489" s="197">
        <v>8</v>
      </c>
      <c r="E1489" s="6">
        <v>11.79</v>
      </c>
      <c r="F1489" s="6">
        <f t="shared" si="48"/>
        <v>-11.79</v>
      </c>
      <c r="G1489" t="s">
        <v>6529</v>
      </c>
      <c r="I1489" t="str">
        <f t="shared" si="49"/>
        <v/>
      </c>
    </row>
    <row r="1490" spans="1:9" hidden="1" x14ac:dyDescent="0.25">
      <c r="A1490" t="s">
        <v>7107</v>
      </c>
      <c r="B1490" s="4">
        <v>32</v>
      </c>
      <c r="C1490" s="197" t="s">
        <v>1837</v>
      </c>
      <c r="D1490" s="197">
        <v>44</v>
      </c>
      <c r="E1490" s="6">
        <v>427.41</v>
      </c>
      <c r="F1490" s="6">
        <f t="shared" si="48"/>
        <v>-427.41</v>
      </c>
      <c r="G1490" t="s">
        <v>7108</v>
      </c>
      <c r="I1490" t="str">
        <f t="shared" si="49"/>
        <v/>
      </c>
    </row>
    <row r="1491" spans="1:9" hidden="1" x14ac:dyDescent="0.25">
      <c r="A1491" t="s">
        <v>9123</v>
      </c>
      <c r="B1491" s="4">
        <v>33</v>
      </c>
      <c r="C1491" s="197">
        <v>695</v>
      </c>
      <c r="D1491" s="197">
        <v>59</v>
      </c>
      <c r="E1491" s="6">
        <v>97.87</v>
      </c>
      <c r="F1491" s="6">
        <f t="shared" si="48"/>
        <v>-97.87</v>
      </c>
      <c r="G1491" t="s">
        <v>9071</v>
      </c>
      <c r="H1491" t="s">
        <v>7659</v>
      </c>
      <c r="I1491" t="str">
        <f t="shared" si="49"/>
        <v/>
      </c>
    </row>
    <row r="1492" spans="1:9" hidden="1" x14ac:dyDescent="0.25">
      <c r="A1492" t="s">
        <v>6220</v>
      </c>
      <c r="B1492" s="4">
        <v>32</v>
      </c>
      <c r="C1492" s="197" t="s">
        <v>1829</v>
      </c>
      <c r="D1492" s="197">
        <v>38</v>
      </c>
      <c r="E1492" s="6">
        <v>30.49</v>
      </c>
      <c r="F1492" s="6">
        <f t="shared" si="48"/>
        <v>-30.49</v>
      </c>
      <c r="G1492" t="s">
        <v>6221</v>
      </c>
      <c r="I1492" t="str">
        <f t="shared" si="49"/>
        <v/>
      </c>
    </row>
    <row r="1493" spans="1:9" hidden="1" x14ac:dyDescent="0.25">
      <c r="A1493" t="s">
        <v>1548</v>
      </c>
      <c r="B1493" s="4">
        <v>31</v>
      </c>
      <c r="C1493" s="197">
        <v>998</v>
      </c>
      <c r="D1493" s="197">
        <v>0</v>
      </c>
      <c r="E1493" s="6">
        <v>96.86</v>
      </c>
      <c r="F1493" s="6">
        <f t="shared" si="48"/>
        <v>-96.86</v>
      </c>
      <c r="G1493" t="s">
        <v>15269</v>
      </c>
      <c r="I1493" t="str">
        <f t="shared" si="49"/>
        <v/>
      </c>
    </row>
    <row r="1494" spans="1:9" x14ac:dyDescent="0.25">
      <c r="A1494" t="s">
        <v>3450</v>
      </c>
      <c r="B1494" s="4">
        <v>32</v>
      </c>
      <c r="C1494" s="197" t="s">
        <v>2258</v>
      </c>
      <c r="D1494" s="197" t="s">
        <v>3453</v>
      </c>
      <c r="E1494" s="6">
        <v>8024.54</v>
      </c>
      <c r="F1494" s="6">
        <f t="shared" si="48"/>
        <v>-8024.54</v>
      </c>
      <c r="G1494" t="s">
        <v>3451</v>
      </c>
      <c r="I1494" t="str">
        <f t="shared" si="49"/>
        <v/>
      </c>
    </row>
    <row r="1495" spans="1:9" hidden="1" x14ac:dyDescent="0.25">
      <c r="A1495" t="s">
        <v>839</v>
      </c>
      <c r="B1495" s="4">
        <v>31</v>
      </c>
      <c r="C1495" s="197">
        <v>48</v>
      </c>
      <c r="D1495" s="197">
        <v>27</v>
      </c>
      <c r="E1495" s="6">
        <v>95</v>
      </c>
      <c r="F1495" s="6">
        <f t="shared" si="48"/>
        <v>-95</v>
      </c>
      <c r="G1495" t="s">
        <v>840</v>
      </c>
      <c r="I1495" t="str">
        <f t="shared" si="49"/>
        <v>31-048-027</v>
      </c>
    </row>
    <row r="1496" spans="1:9" hidden="1" x14ac:dyDescent="0.25">
      <c r="A1496" t="s">
        <v>6223</v>
      </c>
      <c r="B1496" s="4">
        <v>32</v>
      </c>
      <c r="C1496" s="197" t="s">
        <v>1829</v>
      </c>
      <c r="D1496" s="197">
        <v>39</v>
      </c>
      <c r="E1496" s="6">
        <v>61.64</v>
      </c>
      <c r="F1496" s="6">
        <f t="shared" si="48"/>
        <v>-61.64</v>
      </c>
      <c r="G1496" t="s">
        <v>6224</v>
      </c>
      <c r="I1496" t="str">
        <f t="shared" si="49"/>
        <v/>
      </c>
    </row>
    <row r="1497" spans="1:9" hidden="1" x14ac:dyDescent="0.25">
      <c r="A1497" t="s">
        <v>7110</v>
      </c>
      <c r="B1497" s="4">
        <v>32</v>
      </c>
      <c r="C1497" s="197" t="s">
        <v>1837</v>
      </c>
      <c r="D1497" s="197">
        <v>45</v>
      </c>
      <c r="E1497" s="6">
        <v>17.79</v>
      </c>
      <c r="F1497" s="6">
        <f t="shared" si="48"/>
        <v>-17.79</v>
      </c>
      <c r="G1497" t="s">
        <v>7111</v>
      </c>
      <c r="I1497" t="str">
        <f t="shared" si="49"/>
        <v/>
      </c>
    </row>
    <row r="1498" spans="1:9" hidden="1" x14ac:dyDescent="0.25">
      <c r="A1498" t="s">
        <v>1790</v>
      </c>
      <c r="B1498" s="4">
        <v>32</v>
      </c>
      <c r="C1498" s="197" t="s">
        <v>1561</v>
      </c>
      <c r="D1498" s="197" t="s">
        <v>1793</v>
      </c>
      <c r="E1498" s="6">
        <v>375.57</v>
      </c>
      <c r="F1498" s="6">
        <f t="shared" si="48"/>
        <v>-375.57</v>
      </c>
      <c r="G1498" t="s">
        <v>1791</v>
      </c>
      <c r="I1498" t="str">
        <f t="shared" si="49"/>
        <v/>
      </c>
    </row>
    <row r="1499" spans="1:9" hidden="1" x14ac:dyDescent="0.25">
      <c r="A1499" t="s">
        <v>6534</v>
      </c>
      <c r="B1499" s="4">
        <v>32</v>
      </c>
      <c r="C1499" s="197" t="s">
        <v>1833</v>
      </c>
      <c r="D1499" s="197">
        <v>10</v>
      </c>
      <c r="E1499" s="6">
        <v>16.52</v>
      </c>
      <c r="F1499" s="6">
        <f t="shared" si="48"/>
        <v>-16.52</v>
      </c>
      <c r="G1499" t="s">
        <v>6535</v>
      </c>
      <c r="I1499" t="str">
        <f t="shared" si="49"/>
        <v/>
      </c>
    </row>
    <row r="1500" spans="1:9" hidden="1" x14ac:dyDescent="0.25">
      <c r="A1500" t="s">
        <v>6226</v>
      </c>
      <c r="B1500" s="4">
        <v>32</v>
      </c>
      <c r="C1500" s="197" t="s">
        <v>1829</v>
      </c>
      <c r="D1500" s="197">
        <v>40</v>
      </c>
      <c r="E1500" s="6">
        <v>130.05000000000001</v>
      </c>
      <c r="F1500" s="6">
        <f t="shared" si="48"/>
        <v>-130.05000000000001</v>
      </c>
      <c r="G1500" t="s">
        <v>6227</v>
      </c>
      <c r="I1500" t="str">
        <f t="shared" si="49"/>
        <v/>
      </c>
    </row>
    <row r="1501" spans="1:9" hidden="1" x14ac:dyDescent="0.25">
      <c r="A1501" t="s">
        <v>6229</v>
      </c>
      <c r="B1501" s="4">
        <v>32</v>
      </c>
      <c r="C1501" s="197" t="s">
        <v>1829</v>
      </c>
      <c r="D1501" s="197">
        <v>41</v>
      </c>
      <c r="E1501" s="6">
        <v>10.44</v>
      </c>
      <c r="F1501" s="6">
        <f t="shared" si="48"/>
        <v>-10.44</v>
      </c>
      <c r="G1501" t="s">
        <v>6230</v>
      </c>
      <c r="I1501" t="str">
        <f t="shared" si="49"/>
        <v/>
      </c>
    </row>
    <row r="1502" spans="1:9" x14ac:dyDescent="0.25">
      <c r="A1502" t="s">
        <v>3454</v>
      </c>
      <c r="B1502" s="4">
        <v>32</v>
      </c>
      <c r="C1502" s="197" t="s">
        <v>2258</v>
      </c>
      <c r="D1502" s="197" t="s">
        <v>3457</v>
      </c>
      <c r="E1502" s="6">
        <v>3631.81</v>
      </c>
      <c r="F1502" s="6">
        <f t="shared" si="48"/>
        <v>-3631.81</v>
      </c>
      <c r="G1502" t="s">
        <v>3455</v>
      </c>
      <c r="I1502" t="str">
        <f t="shared" si="49"/>
        <v/>
      </c>
    </row>
    <row r="1503" spans="1:9" hidden="1" x14ac:dyDescent="0.25">
      <c r="A1503" t="s">
        <v>7520</v>
      </c>
      <c r="B1503" s="4">
        <v>32</v>
      </c>
      <c r="C1503" s="197" t="s">
        <v>7516</v>
      </c>
      <c r="D1503" s="197">
        <v>3</v>
      </c>
      <c r="E1503" s="6">
        <v>1.06</v>
      </c>
      <c r="F1503" s="6">
        <f t="shared" si="48"/>
        <v>-1.06</v>
      </c>
      <c r="G1503" t="s">
        <v>7521</v>
      </c>
      <c r="I1503" t="str">
        <f t="shared" si="49"/>
        <v/>
      </c>
    </row>
    <row r="1504" spans="1:9" x14ac:dyDescent="0.25">
      <c r="A1504" t="s">
        <v>3458</v>
      </c>
      <c r="B1504" s="4">
        <v>32</v>
      </c>
      <c r="C1504" s="197" t="s">
        <v>2258</v>
      </c>
      <c r="D1504" s="197" t="s">
        <v>3461</v>
      </c>
      <c r="E1504" s="6">
        <v>0</v>
      </c>
      <c r="F1504" s="6">
        <f t="shared" si="48"/>
        <v>0</v>
      </c>
      <c r="G1504" t="s">
        <v>3459</v>
      </c>
      <c r="I1504" t="str">
        <f t="shared" si="49"/>
        <v/>
      </c>
    </row>
    <row r="1505" spans="1:9" hidden="1" x14ac:dyDescent="0.25">
      <c r="A1505" t="s">
        <v>6537</v>
      </c>
      <c r="B1505" s="4">
        <v>32</v>
      </c>
      <c r="C1505" s="197" t="s">
        <v>1833</v>
      </c>
      <c r="D1505" s="197">
        <v>11</v>
      </c>
      <c r="E1505" s="6">
        <v>43.85</v>
      </c>
      <c r="F1505" s="6">
        <f t="shared" si="48"/>
        <v>-43.85</v>
      </c>
      <c r="G1505" t="s">
        <v>6538</v>
      </c>
      <c r="I1505" t="str">
        <f t="shared" si="49"/>
        <v/>
      </c>
    </row>
    <row r="1506" spans="1:9" hidden="1" x14ac:dyDescent="0.25">
      <c r="A1506" t="s">
        <v>6543</v>
      </c>
      <c r="B1506" s="4">
        <v>32</v>
      </c>
      <c r="C1506" s="197" t="s">
        <v>1833</v>
      </c>
      <c r="D1506" s="197">
        <v>13</v>
      </c>
      <c r="E1506" s="6">
        <v>27.18</v>
      </c>
      <c r="F1506" s="6">
        <f t="shared" si="48"/>
        <v>-27.18</v>
      </c>
      <c r="G1506" t="s">
        <v>6544</v>
      </c>
      <c r="I1506" t="str">
        <f t="shared" si="49"/>
        <v/>
      </c>
    </row>
    <row r="1507" spans="1:9" hidden="1" x14ac:dyDescent="0.25">
      <c r="A1507" t="s">
        <v>1798</v>
      </c>
      <c r="B1507" s="4">
        <v>32</v>
      </c>
      <c r="C1507" s="197" t="s">
        <v>1561</v>
      </c>
      <c r="D1507" s="197" t="s">
        <v>1801</v>
      </c>
      <c r="E1507" s="6">
        <v>553.44000000000005</v>
      </c>
      <c r="F1507" s="6">
        <f t="shared" si="48"/>
        <v>-553.44000000000005</v>
      </c>
      <c r="G1507" t="s">
        <v>1799</v>
      </c>
      <c r="I1507" t="str">
        <f t="shared" si="49"/>
        <v/>
      </c>
    </row>
    <row r="1508" spans="1:9" x14ac:dyDescent="0.25">
      <c r="A1508" t="s">
        <v>3462</v>
      </c>
      <c r="B1508" s="4">
        <v>32</v>
      </c>
      <c r="C1508" s="197" t="s">
        <v>2258</v>
      </c>
      <c r="D1508" s="197" t="s">
        <v>3465</v>
      </c>
      <c r="E1508" s="6">
        <v>15.18</v>
      </c>
      <c r="F1508" s="6">
        <f t="shared" si="48"/>
        <v>-15.18</v>
      </c>
      <c r="G1508" t="s">
        <v>3463</v>
      </c>
      <c r="I1508" t="str">
        <f t="shared" si="49"/>
        <v/>
      </c>
    </row>
    <row r="1509" spans="1:9" x14ac:dyDescent="0.25">
      <c r="A1509" t="s">
        <v>3466</v>
      </c>
      <c r="B1509" s="4">
        <v>32</v>
      </c>
      <c r="C1509" s="197" t="s">
        <v>2258</v>
      </c>
      <c r="D1509" s="197" t="s">
        <v>3469</v>
      </c>
      <c r="E1509" s="6">
        <v>3500.08</v>
      </c>
      <c r="F1509" s="6">
        <f t="shared" si="48"/>
        <v>-3500.08</v>
      </c>
      <c r="G1509" t="s">
        <v>3467</v>
      </c>
      <c r="I1509" t="str">
        <f t="shared" si="49"/>
        <v/>
      </c>
    </row>
    <row r="1510" spans="1:9" x14ac:dyDescent="0.25">
      <c r="A1510" t="s">
        <v>3470</v>
      </c>
      <c r="B1510" s="4">
        <v>32</v>
      </c>
      <c r="C1510" s="197" t="s">
        <v>2258</v>
      </c>
      <c r="D1510" s="197" t="s">
        <v>3473</v>
      </c>
      <c r="E1510" s="6">
        <v>0</v>
      </c>
      <c r="F1510" s="6">
        <f t="shared" si="48"/>
        <v>0</v>
      </c>
      <c r="G1510" t="s">
        <v>3471</v>
      </c>
      <c r="I1510" t="str">
        <f t="shared" si="49"/>
        <v/>
      </c>
    </row>
    <row r="1511" spans="1:9" hidden="1" x14ac:dyDescent="0.25">
      <c r="A1511" t="s">
        <v>6232</v>
      </c>
      <c r="B1511" s="4">
        <v>32</v>
      </c>
      <c r="C1511" s="197" t="s">
        <v>1829</v>
      </c>
      <c r="D1511" s="197">
        <v>42</v>
      </c>
      <c r="E1511" s="6">
        <v>70.010000000000005</v>
      </c>
      <c r="F1511" s="6">
        <f t="shared" si="48"/>
        <v>-70.010000000000005</v>
      </c>
      <c r="G1511" t="s">
        <v>6233</v>
      </c>
      <c r="I1511" t="str">
        <f t="shared" si="49"/>
        <v/>
      </c>
    </row>
    <row r="1512" spans="1:9" x14ac:dyDescent="0.25">
      <c r="A1512" t="s">
        <v>3474</v>
      </c>
      <c r="B1512" s="4">
        <v>32</v>
      </c>
      <c r="C1512" s="197" t="s">
        <v>2258</v>
      </c>
      <c r="D1512" s="197" t="s">
        <v>3477</v>
      </c>
      <c r="E1512" s="6">
        <v>474.37</v>
      </c>
      <c r="F1512" s="6">
        <f t="shared" si="48"/>
        <v>-474.37</v>
      </c>
      <c r="G1512" t="s">
        <v>3475</v>
      </c>
      <c r="I1512" t="str">
        <f t="shared" si="49"/>
        <v/>
      </c>
    </row>
    <row r="1513" spans="1:9" hidden="1" x14ac:dyDescent="0.25">
      <c r="A1513" t="s">
        <v>6235</v>
      </c>
      <c r="B1513" s="4">
        <v>32</v>
      </c>
      <c r="C1513" s="197" t="s">
        <v>1829</v>
      </c>
      <c r="D1513" s="197">
        <v>43</v>
      </c>
      <c r="E1513" s="6">
        <v>150.41999999999999</v>
      </c>
      <c r="F1513" s="6">
        <f t="shared" si="48"/>
        <v>-150.41999999999999</v>
      </c>
      <c r="G1513" t="s">
        <v>6236</v>
      </c>
      <c r="I1513" t="str">
        <f t="shared" si="49"/>
        <v/>
      </c>
    </row>
    <row r="1514" spans="1:9" hidden="1" x14ac:dyDescent="0.25">
      <c r="A1514" t="s">
        <v>7113</v>
      </c>
      <c r="B1514" s="4">
        <v>32</v>
      </c>
      <c r="C1514" s="197" t="s">
        <v>1837</v>
      </c>
      <c r="D1514" s="197">
        <v>46</v>
      </c>
      <c r="E1514" s="6">
        <v>59.04</v>
      </c>
      <c r="F1514" s="6">
        <f t="shared" si="48"/>
        <v>-59.04</v>
      </c>
      <c r="G1514" t="s">
        <v>7114</v>
      </c>
      <c r="I1514" t="str">
        <f t="shared" si="49"/>
        <v/>
      </c>
    </row>
    <row r="1515" spans="1:9" x14ac:dyDescent="0.25">
      <c r="A1515" t="s">
        <v>3478</v>
      </c>
      <c r="B1515" s="4">
        <v>32</v>
      </c>
      <c r="C1515" s="197" t="s">
        <v>2258</v>
      </c>
      <c r="D1515" s="197" t="s">
        <v>3481</v>
      </c>
      <c r="E1515" s="6">
        <v>258.22000000000003</v>
      </c>
      <c r="F1515" s="6">
        <f t="shared" si="48"/>
        <v>-258.22000000000003</v>
      </c>
      <c r="G1515" t="s">
        <v>3479</v>
      </c>
      <c r="I1515" t="str">
        <f t="shared" si="49"/>
        <v/>
      </c>
    </row>
    <row r="1516" spans="1:9" hidden="1" x14ac:dyDescent="0.25">
      <c r="A1516" t="s">
        <v>7116</v>
      </c>
      <c r="B1516" s="4">
        <v>32</v>
      </c>
      <c r="C1516" s="197" t="s">
        <v>1837</v>
      </c>
      <c r="D1516" s="197">
        <v>47</v>
      </c>
      <c r="E1516" s="6">
        <v>146.97</v>
      </c>
      <c r="F1516" s="6">
        <f t="shared" si="48"/>
        <v>-146.97</v>
      </c>
      <c r="G1516" t="s">
        <v>7117</v>
      </c>
      <c r="I1516" t="str">
        <f t="shared" si="49"/>
        <v/>
      </c>
    </row>
    <row r="1517" spans="1:9" hidden="1" x14ac:dyDescent="0.25">
      <c r="A1517" t="s">
        <v>7467</v>
      </c>
      <c r="B1517" s="4">
        <v>32</v>
      </c>
      <c r="C1517" s="197" t="s">
        <v>1845</v>
      </c>
      <c r="D1517" s="197">
        <v>53</v>
      </c>
      <c r="E1517" s="6">
        <v>80.13</v>
      </c>
      <c r="F1517" s="6">
        <f t="shared" si="48"/>
        <v>-80.13</v>
      </c>
      <c r="G1517" t="s">
        <v>7468</v>
      </c>
      <c r="I1517" t="str">
        <f t="shared" si="49"/>
        <v/>
      </c>
    </row>
    <row r="1518" spans="1:9" hidden="1" x14ac:dyDescent="0.25">
      <c r="A1518" t="s">
        <v>7119</v>
      </c>
      <c r="B1518" s="4">
        <v>32</v>
      </c>
      <c r="C1518" s="197" t="s">
        <v>1837</v>
      </c>
      <c r="D1518" s="197">
        <v>48</v>
      </c>
      <c r="E1518" s="6">
        <v>106.26</v>
      </c>
      <c r="F1518" s="6">
        <f t="shared" si="48"/>
        <v>-106.26</v>
      </c>
      <c r="G1518" t="s">
        <v>7120</v>
      </c>
      <c r="I1518" t="str">
        <f t="shared" si="49"/>
        <v/>
      </c>
    </row>
    <row r="1519" spans="1:9" hidden="1" x14ac:dyDescent="0.25">
      <c r="A1519" t="s">
        <v>6238</v>
      </c>
      <c r="B1519" s="4">
        <v>32</v>
      </c>
      <c r="C1519" s="197" t="s">
        <v>1829</v>
      </c>
      <c r="D1519" s="197">
        <v>44</v>
      </c>
      <c r="E1519" s="6">
        <v>316.99</v>
      </c>
      <c r="F1519" s="6">
        <f t="shared" si="48"/>
        <v>-316.99</v>
      </c>
      <c r="G1519" t="s">
        <v>6239</v>
      </c>
      <c r="I1519" t="str">
        <f t="shared" si="49"/>
        <v/>
      </c>
    </row>
    <row r="1520" spans="1:9" x14ac:dyDescent="0.25">
      <c r="A1520" t="s">
        <v>3482</v>
      </c>
      <c r="B1520" s="4">
        <v>32</v>
      </c>
      <c r="C1520" s="197" t="s">
        <v>2258</v>
      </c>
      <c r="D1520" s="197" t="s">
        <v>3485</v>
      </c>
      <c r="E1520" s="6">
        <v>960.1</v>
      </c>
      <c r="F1520" s="6">
        <f t="shared" si="48"/>
        <v>-960.1</v>
      </c>
      <c r="G1520" t="s">
        <v>3483</v>
      </c>
      <c r="I1520" t="str">
        <f t="shared" si="49"/>
        <v/>
      </c>
    </row>
    <row r="1521" spans="1:9" x14ac:dyDescent="0.25">
      <c r="A1521" t="s">
        <v>3486</v>
      </c>
      <c r="B1521" s="4">
        <v>32</v>
      </c>
      <c r="C1521" s="197" t="s">
        <v>2258</v>
      </c>
      <c r="D1521" s="197" t="s">
        <v>3489</v>
      </c>
      <c r="E1521" s="6">
        <v>0</v>
      </c>
      <c r="F1521" s="6">
        <f t="shared" si="48"/>
        <v>0</v>
      </c>
      <c r="G1521" t="s">
        <v>3487</v>
      </c>
      <c r="I1521" t="str">
        <f t="shared" si="49"/>
        <v/>
      </c>
    </row>
    <row r="1522" spans="1:9" hidden="1" x14ac:dyDescent="0.25">
      <c r="A1522" t="s">
        <v>7315</v>
      </c>
      <c r="B1522" s="4">
        <v>32</v>
      </c>
      <c r="C1522" s="197" t="s">
        <v>1845</v>
      </c>
      <c r="D1522" s="197">
        <v>2</v>
      </c>
      <c r="E1522" s="6">
        <v>76.81</v>
      </c>
      <c r="F1522" s="6">
        <f t="shared" si="48"/>
        <v>-76.81</v>
      </c>
      <c r="G1522" t="s">
        <v>7316</v>
      </c>
      <c r="I1522" t="str">
        <f t="shared" si="49"/>
        <v/>
      </c>
    </row>
    <row r="1523" spans="1:9" hidden="1" x14ac:dyDescent="0.25">
      <c r="A1523" t="s">
        <v>6546</v>
      </c>
      <c r="B1523" s="4">
        <v>32</v>
      </c>
      <c r="C1523" s="197" t="s">
        <v>1833</v>
      </c>
      <c r="D1523" s="197">
        <v>14</v>
      </c>
      <c r="E1523" s="6">
        <v>10.59</v>
      </c>
      <c r="F1523" s="6">
        <f t="shared" si="48"/>
        <v>-10.59</v>
      </c>
      <c r="G1523" t="s">
        <v>6547</v>
      </c>
      <c r="I1523" t="str">
        <f t="shared" si="49"/>
        <v/>
      </c>
    </row>
    <row r="1524" spans="1:9" hidden="1" x14ac:dyDescent="0.25">
      <c r="A1524" t="s">
        <v>6241</v>
      </c>
      <c r="B1524" s="4">
        <v>32</v>
      </c>
      <c r="C1524" s="197" t="s">
        <v>1829</v>
      </c>
      <c r="D1524" s="197">
        <v>45</v>
      </c>
      <c r="E1524" s="6">
        <v>36.07</v>
      </c>
      <c r="F1524" s="6">
        <f t="shared" si="48"/>
        <v>-36.07</v>
      </c>
      <c r="G1524" t="s">
        <v>6242</v>
      </c>
      <c r="I1524" t="str">
        <f t="shared" si="49"/>
        <v/>
      </c>
    </row>
    <row r="1525" spans="1:9" hidden="1" x14ac:dyDescent="0.25">
      <c r="A1525" t="s">
        <v>6244</v>
      </c>
      <c r="B1525" s="4">
        <v>32</v>
      </c>
      <c r="C1525" s="197" t="s">
        <v>1829</v>
      </c>
      <c r="D1525" s="197">
        <v>46</v>
      </c>
      <c r="E1525" s="6">
        <v>77.86</v>
      </c>
      <c r="F1525" s="6">
        <f t="shared" si="48"/>
        <v>-77.86</v>
      </c>
      <c r="G1525" t="s">
        <v>6245</v>
      </c>
      <c r="I1525" t="str">
        <f t="shared" si="49"/>
        <v/>
      </c>
    </row>
    <row r="1526" spans="1:9" hidden="1" x14ac:dyDescent="0.25">
      <c r="A1526" t="s">
        <v>6247</v>
      </c>
      <c r="B1526" s="4">
        <v>32</v>
      </c>
      <c r="C1526" s="197" t="s">
        <v>1829</v>
      </c>
      <c r="D1526" s="197">
        <v>47</v>
      </c>
      <c r="E1526" s="6">
        <v>12.18</v>
      </c>
      <c r="F1526" s="6">
        <f t="shared" si="48"/>
        <v>-12.18</v>
      </c>
      <c r="G1526" t="s">
        <v>6248</v>
      </c>
      <c r="I1526" t="str">
        <f t="shared" si="49"/>
        <v/>
      </c>
    </row>
    <row r="1527" spans="1:9" x14ac:dyDescent="0.25">
      <c r="A1527" t="s">
        <v>3490</v>
      </c>
      <c r="B1527" s="4">
        <v>32</v>
      </c>
      <c r="C1527" s="197" t="s">
        <v>2258</v>
      </c>
      <c r="D1527" s="197" t="s">
        <v>3493</v>
      </c>
      <c r="E1527" s="6">
        <v>17.02</v>
      </c>
      <c r="F1527" s="6">
        <f t="shared" si="48"/>
        <v>-17.02</v>
      </c>
      <c r="G1527" t="s">
        <v>3491</v>
      </c>
      <c r="I1527" t="str">
        <f t="shared" si="49"/>
        <v/>
      </c>
    </row>
    <row r="1528" spans="1:9" x14ac:dyDescent="0.25">
      <c r="A1528" t="s">
        <v>3494</v>
      </c>
      <c r="B1528" s="4">
        <v>32</v>
      </c>
      <c r="C1528" s="197" t="s">
        <v>2258</v>
      </c>
      <c r="D1528" s="197" t="s">
        <v>3497</v>
      </c>
      <c r="E1528" s="6">
        <v>0</v>
      </c>
      <c r="F1528" s="6">
        <f t="shared" si="48"/>
        <v>0</v>
      </c>
      <c r="G1528" t="s">
        <v>3495</v>
      </c>
      <c r="I1528" t="str">
        <f t="shared" si="49"/>
        <v/>
      </c>
    </row>
    <row r="1529" spans="1:9" hidden="1" x14ac:dyDescent="0.25">
      <c r="A1529" t="s">
        <v>6250</v>
      </c>
      <c r="B1529" s="4">
        <v>32</v>
      </c>
      <c r="C1529" s="197" t="s">
        <v>1829</v>
      </c>
      <c r="D1529" s="197">
        <v>48</v>
      </c>
      <c r="E1529" s="6">
        <v>8.81</v>
      </c>
      <c r="F1529" s="6">
        <f t="shared" si="48"/>
        <v>-8.81</v>
      </c>
      <c r="G1529" t="s">
        <v>6251</v>
      </c>
      <c r="I1529" t="str">
        <f t="shared" si="49"/>
        <v/>
      </c>
    </row>
    <row r="1530" spans="1:9" hidden="1" x14ac:dyDescent="0.25">
      <c r="A1530" t="s">
        <v>6253</v>
      </c>
      <c r="B1530" s="4">
        <v>32</v>
      </c>
      <c r="C1530" s="197" t="s">
        <v>1829</v>
      </c>
      <c r="D1530" s="197">
        <v>49</v>
      </c>
      <c r="E1530" s="6">
        <v>129.77000000000001</v>
      </c>
      <c r="F1530" s="6">
        <f t="shared" si="48"/>
        <v>-129.77000000000001</v>
      </c>
      <c r="G1530" t="s">
        <v>6254</v>
      </c>
      <c r="I1530" t="str">
        <f t="shared" si="49"/>
        <v/>
      </c>
    </row>
    <row r="1531" spans="1:9" hidden="1" x14ac:dyDescent="0.25">
      <c r="A1531" t="s">
        <v>6256</v>
      </c>
      <c r="B1531" s="4">
        <v>32</v>
      </c>
      <c r="C1531" s="197" t="s">
        <v>1829</v>
      </c>
      <c r="D1531" s="197">
        <v>50</v>
      </c>
      <c r="E1531" s="6">
        <v>29.66</v>
      </c>
      <c r="F1531" s="6">
        <f t="shared" si="48"/>
        <v>-29.66</v>
      </c>
      <c r="G1531" t="s">
        <v>6257</v>
      </c>
      <c r="I1531" t="str">
        <f t="shared" si="49"/>
        <v/>
      </c>
    </row>
    <row r="1532" spans="1:9" hidden="1" x14ac:dyDescent="0.25">
      <c r="A1532" t="s">
        <v>2071</v>
      </c>
      <c r="B1532" s="4">
        <v>32</v>
      </c>
      <c r="C1532" s="197" t="s">
        <v>2058</v>
      </c>
      <c r="D1532" s="197">
        <v>712</v>
      </c>
      <c r="E1532" s="6">
        <v>72.150000000000006</v>
      </c>
      <c r="F1532" s="6">
        <f t="shared" si="48"/>
        <v>-72.150000000000006</v>
      </c>
      <c r="G1532" t="s">
        <v>2072</v>
      </c>
      <c r="I1532" t="str">
        <f t="shared" si="49"/>
        <v/>
      </c>
    </row>
    <row r="1533" spans="1:9" hidden="1" x14ac:dyDescent="0.25">
      <c r="A1533" t="s">
        <v>6549</v>
      </c>
      <c r="B1533" s="4">
        <v>32</v>
      </c>
      <c r="C1533" s="197" t="s">
        <v>1833</v>
      </c>
      <c r="D1533" s="197">
        <v>15</v>
      </c>
      <c r="E1533" s="6">
        <v>31.08</v>
      </c>
      <c r="F1533" s="6">
        <f t="shared" si="48"/>
        <v>-31.08</v>
      </c>
      <c r="G1533" t="s">
        <v>6550</v>
      </c>
      <c r="I1533" t="str">
        <f t="shared" si="49"/>
        <v/>
      </c>
    </row>
    <row r="1534" spans="1:9" x14ac:dyDescent="0.25">
      <c r="A1534" t="s">
        <v>3498</v>
      </c>
      <c r="B1534" s="4">
        <v>32</v>
      </c>
      <c r="C1534" s="197" t="s">
        <v>2258</v>
      </c>
      <c r="D1534" s="197" t="s">
        <v>3501</v>
      </c>
      <c r="E1534" s="6">
        <v>1.3</v>
      </c>
      <c r="F1534" s="6">
        <f t="shared" si="48"/>
        <v>-1.3</v>
      </c>
      <c r="G1534" t="s">
        <v>3499</v>
      </c>
      <c r="I1534" t="str">
        <f t="shared" si="49"/>
        <v/>
      </c>
    </row>
    <row r="1535" spans="1:9" hidden="1" x14ac:dyDescent="0.25">
      <c r="A1535" t="s">
        <v>7371</v>
      </c>
      <c r="B1535" s="4">
        <v>32</v>
      </c>
      <c r="C1535" s="197" t="s">
        <v>1845</v>
      </c>
      <c r="D1535" s="197">
        <v>21</v>
      </c>
      <c r="E1535" s="6">
        <v>70.64</v>
      </c>
      <c r="F1535" s="6">
        <f t="shared" si="48"/>
        <v>-70.64</v>
      </c>
      <c r="G1535" t="s">
        <v>7372</v>
      </c>
      <c r="I1535" t="str">
        <f t="shared" si="49"/>
        <v/>
      </c>
    </row>
    <row r="1536" spans="1:9" x14ac:dyDescent="0.25">
      <c r="A1536" t="s">
        <v>3502</v>
      </c>
      <c r="B1536" s="4">
        <v>32</v>
      </c>
      <c r="C1536" s="197" t="s">
        <v>2258</v>
      </c>
      <c r="D1536" s="197" t="s">
        <v>3505</v>
      </c>
      <c r="E1536" s="6">
        <v>0</v>
      </c>
      <c r="F1536" s="6">
        <f t="shared" si="48"/>
        <v>0</v>
      </c>
      <c r="G1536" t="s">
        <v>3503</v>
      </c>
      <c r="I1536" t="str">
        <f t="shared" si="49"/>
        <v/>
      </c>
    </row>
    <row r="1537" spans="1:9" x14ac:dyDescent="0.25">
      <c r="A1537" t="s">
        <v>3506</v>
      </c>
      <c r="B1537" s="4">
        <v>32</v>
      </c>
      <c r="C1537" s="197" t="s">
        <v>2258</v>
      </c>
      <c r="D1537" s="197" t="s">
        <v>3509</v>
      </c>
      <c r="E1537" s="6">
        <v>8913.2800000000007</v>
      </c>
      <c r="F1537" s="6">
        <f t="shared" si="48"/>
        <v>-8913.2800000000007</v>
      </c>
      <c r="G1537" t="s">
        <v>3507</v>
      </c>
      <c r="I1537" t="str">
        <f t="shared" si="49"/>
        <v/>
      </c>
    </row>
    <row r="1538" spans="1:9" hidden="1" x14ac:dyDescent="0.25">
      <c r="A1538" t="s">
        <v>6259</v>
      </c>
      <c r="B1538" s="4">
        <v>32</v>
      </c>
      <c r="C1538" s="197" t="s">
        <v>1829</v>
      </c>
      <c r="D1538" s="197">
        <v>51</v>
      </c>
      <c r="E1538" s="6">
        <v>72.58</v>
      </c>
      <c r="F1538" s="6">
        <f t="shared" si="48"/>
        <v>-72.58</v>
      </c>
      <c r="G1538" t="s">
        <v>6260</v>
      </c>
      <c r="I1538" t="str">
        <f t="shared" si="49"/>
        <v/>
      </c>
    </row>
    <row r="1539" spans="1:9" hidden="1" x14ac:dyDescent="0.25">
      <c r="A1539" t="s">
        <v>9029</v>
      </c>
      <c r="B1539" s="4">
        <v>33</v>
      </c>
      <c r="C1539" s="197">
        <v>690</v>
      </c>
      <c r="D1539" s="197">
        <v>63</v>
      </c>
      <c r="E1539" s="6">
        <v>69.86</v>
      </c>
      <c r="F1539" s="6">
        <f t="shared" si="48"/>
        <v>-69.86</v>
      </c>
      <c r="G1539" t="s">
        <v>8971</v>
      </c>
      <c r="H1539" t="s">
        <v>7668</v>
      </c>
      <c r="I1539" t="str">
        <f t="shared" si="49"/>
        <v/>
      </c>
    </row>
    <row r="1540" spans="1:9" hidden="1" x14ac:dyDescent="0.25">
      <c r="A1540" t="s">
        <v>6262</v>
      </c>
      <c r="B1540" s="4">
        <v>32</v>
      </c>
      <c r="C1540" s="197" t="s">
        <v>1829</v>
      </c>
      <c r="D1540" s="197">
        <v>52</v>
      </c>
      <c r="E1540" s="6">
        <v>72.89</v>
      </c>
      <c r="F1540" s="6">
        <f t="shared" si="48"/>
        <v>-72.89</v>
      </c>
      <c r="G1540" t="s">
        <v>6263</v>
      </c>
      <c r="I1540" t="str">
        <f t="shared" si="49"/>
        <v/>
      </c>
    </row>
    <row r="1541" spans="1:9" hidden="1" x14ac:dyDescent="0.25">
      <c r="A1541" t="s">
        <v>7122</v>
      </c>
      <c r="B1541" s="4">
        <v>32</v>
      </c>
      <c r="C1541" s="197" t="s">
        <v>1837</v>
      </c>
      <c r="D1541" s="197">
        <v>49</v>
      </c>
      <c r="E1541" s="6">
        <v>221</v>
      </c>
      <c r="F1541" s="6">
        <f t="shared" si="48"/>
        <v>-221</v>
      </c>
      <c r="G1541" t="s">
        <v>7123</v>
      </c>
      <c r="I1541" t="str">
        <f t="shared" si="49"/>
        <v/>
      </c>
    </row>
    <row r="1542" spans="1:9" x14ac:dyDescent="0.25">
      <c r="A1542" t="s">
        <v>3510</v>
      </c>
      <c r="B1542" s="4">
        <v>32</v>
      </c>
      <c r="C1542" s="197" t="s">
        <v>2258</v>
      </c>
      <c r="D1542" s="197" t="s">
        <v>3513</v>
      </c>
      <c r="E1542" s="6">
        <v>0.85</v>
      </c>
      <c r="F1542" s="6">
        <f t="shared" si="48"/>
        <v>-0.85</v>
      </c>
      <c r="G1542" t="s">
        <v>3511</v>
      </c>
      <c r="I1542" t="str">
        <f t="shared" si="49"/>
        <v/>
      </c>
    </row>
    <row r="1543" spans="1:9" hidden="1" x14ac:dyDescent="0.25">
      <c r="A1543" t="s">
        <v>7125</v>
      </c>
      <c r="B1543" s="4">
        <v>32</v>
      </c>
      <c r="C1543" s="197" t="s">
        <v>1837</v>
      </c>
      <c r="D1543" s="197">
        <v>50</v>
      </c>
      <c r="E1543" s="6">
        <v>68.38</v>
      </c>
      <c r="F1543" s="6">
        <f t="shared" ref="F1543:F1606" si="50">IF(B1543=10,E1543,-E1543)</f>
        <v>-68.38</v>
      </c>
      <c r="G1543" t="s">
        <v>7126</v>
      </c>
      <c r="I1543" t="str">
        <f t="shared" ref="I1543:I1606" si="51">IF(ISNA(MATCH(A1543,OldAcctNum,))=TRUE,A1543,"")</f>
        <v/>
      </c>
    </row>
    <row r="1544" spans="1:9" x14ac:dyDescent="0.25">
      <c r="A1544" t="s">
        <v>3514</v>
      </c>
      <c r="B1544" s="4">
        <v>32</v>
      </c>
      <c r="C1544" s="197" t="s">
        <v>2258</v>
      </c>
      <c r="D1544" s="197" t="s">
        <v>3517</v>
      </c>
      <c r="E1544" s="6">
        <v>1.98</v>
      </c>
      <c r="F1544" s="6">
        <f t="shared" si="50"/>
        <v>-1.98</v>
      </c>
      <c r="G1544" t="s">
        <v>3515</v>
      </c>
      <c r="I1544" t="str">
        <f t="shared" si="51"/>
        <v/>
      </c>
    </row>
    <row r="1545" spans="1:9" hidden="1" x14ac:dyDescent="0.25">
      <c r="A1545" t="s">
        <v>6265</v>
      </c>
      <c r="B1545" s="4">
        <v>32</v>
      </c>
      <c r="C1545" s="197" t="s">
        <v>1829</v>
      </c>
      <c r="D1545" s="197">
        <v>53</v>
      </c>
      <c r="E1545" s="6">
        <v>40.72</v>
      </c>
      <c r="F1545" s="6">
        <f t="shared" si="50"/>
        <v>-40.72</v>
      </c>
      <c r="G1545" t="s">
        <v>6266</v>
      </c>
      <c r="I1545" t="str">
        <f t="shared" si="51"/>
        <v/>
      </c>
    </row>
    <row r="1546" spans="1:9" x14ac:dyDescent="0.25">
      <c r="A1546" t="s">
        <v>3518</v>
      </c>
      <c r="B1546" s="4">
        <v>32</v>
      </c>
      <c r="C1546" s="197" t="s">
        <v>2258</v>
      </c>
      <c r="D1546" s="197" t="s">
        <v>3521</v>
      </c>
      <c r="E1546" s="6">
        <v>0</v>
      </c>
      <c r="F1546" s="6">
        <f t="shared" si="50"/>
        <v>0</v>
      </c>
      <c r="G1546" t="s">
        <v>3519</v>
      </c>
      <c r="I1546" t="str">
        <f t="shared" si="51"/>
        <v/>
      </c>
    </row>
    <row r="1547" spans="1:9" hidden="1" x14ac:dyDescent="0.25">
      <c r="A1547" t="s">
        <v>7323</v>
      </c>
      <c r="B1547" s="4">
        <v>32</v>
      </c>
      <c r="C1547" s="197" t="s">
        <v>1845</v>
      </c>
      <c r="D1547" s="197">
        <v>5</v>
      </c>
      <c r="E1547" s="6">
        <v>66.650000000000006</v>
      </c>
      <c r="F1547" s="6">
        <f t="shared" si="50"/>
        <v>-66.650000000000006</v>
      </c>
      <c r="G1547" t="s">
        <v>7324</v>
      </c>
      <c r="I1547" t="str">
        <f t="shared" si="51"/>
        <v/>
      </c>
    </row>
    <row r="1548" spans="1:9" x14ac:dyDescent="0.25">
      <c r="A1548" t="s">
        <v>3522</v>
      </c>
      <c r="B1548" s="4">
        <v>32</v>
      </c>
      <c r="C1548" s="197" t="s">
        <v>2258</v>
      </c>
      <c r="D1548" s="197" t="s">
        <v>3525</v>
      </c>
      <c r="E1548" s="6">
        <v>0</v>
      </c>
      <c r="F1548" s="6">
        <f t="shared" si="50"/>
        <v>0</v>
      </c>
      <c r="G1548" t="s">
        <v>3523</v>
      </c>
      <c r="I1548" t="str">
        <f t="shared" si="51"/>
        <v/>
      </c>
    </row>
    <row r="1549" spans="1:9" x14ac:dyDescent="0.25">
      <c r="A1549" t="s">
        <v>3526</v>
      </c>
      <c r="B1549" s="4">
        <v>32</v>
      </c>
      <c r="C1549" s="197" t="s">
        <v>2258</v>
      </c>
      <c r="D1549" s="197" t="s">
        <v>3529</v>
      </c>
      <c r="E1549" s="6">
        <v>0</v>
      </c>
      <c r="F1549" s="6">
        <f t="shared" si="50"/>
        <v>0</v>
      </c>
      <c r="G1549" t="s">
        <v>3527</v>
      </c>
      <c r="I1549" t="str">
        <f t="shared" si="51"/>
        <v/>
      </c>
    </row>
    <row r="1550" spans="1:9" hidden="1" x14ac:dyDescent="0.25">
      <c r="A1550" t="s">
        <v>9023</v>
      </c>
      <c r="B1550" s="4">
        <v>33</v>
      </c>
      <c r="C1550" s="197">
        <v>690</v>
      </c>
      <c r="D1550" s="197">
        <v>59</v>
      </c>
      <c r="E1550" s="6">
        <v>65.989999999999995</v>
      </c>
      <c r="F1550" s="6">
        <f t="shared" si="50"/>
        <v>-65.989999999999995</v>
      </c>
      <c r="G1550" t="s">
        <v>8971</v>
      </c>
      <c r="H1550" t="s">
        <v>7659</v>
      </c>
      <c r="I1550" t="str">
        <f t="shared" si="51"/>
        <v/>
      </c>
    </row>
    <row r="1551" spans="1:9" hidden="1" x14ac:dyDescent="0.25">
      <c r="A1551" t="s">
        <v>6552</v>
      </c>
      <c r="B1551" s="4">
        <v>32</v>
      </c>
      <c r="C1551" s="197" t="s">
        <v>1833</v>
      </c>
      <c r="D1551" s="197">
        <v>16</v>
      </c>
      <c r="E1551" s="6">
        <v>16.84</v>
      </c>
      <c r="F1551" s="6">
        <f t="shared" si="50"/>
        <v>-16.84</v>
      </c>
      <c r="G1551" t="s">
        <v>6553</v>
      </c>
      <c r="I1551" t="str">
        <f t="shared" si="51"/>
        <v/>
      </c>
    </row>
    <row r="1552" spans="1:9" hidden="1" x14ac:dyDescent="0.25">
      <c r="A1552" t="s">
        <v>6558</v>
      </c>
      <c r="B1552" s="4">
        <v>32</v>
      </c>
      <c r="C1552" s="197" t="s">
        <v>1833</v>
      </c>
      <c r="D1552" s="197">
        <v>18</v>
      </c>
      <c r="E1552" s="6">
        <v>28.2</v>
      </c>
      <c r="F1552" s="6">
        <f t="shared" si="50"/>
        <v>-28.2</v>
      </c>
      <c r="G1552" t="s">
        <v>6559</v>
      </c>
      <c r="I1552" t="str">
        <f t="shared" si="51"/>
        <v/>
      </c>
    </row>
    <row r="1553" spans="1:9" hidden="1" x14ac:dyDescent="0.25">
      <c r="A1553" t="s">
        <v>6268</v>
      </c>
      <c r="B1553" s="4">
        <v>32</v>
      </c>
      <c r="C1553" s="197" t="s">
        <v>1829</v>
      </c>
      <c r="D1553" s="197">
        <v>54</v>
      </c>
      <c r="E1553" s="6">
        <v>91.24</v>
      </c>
      <c r="F1553" s="6">
        <f t="shared" si="50"/>
        <v>-91.24</v>
      </c>
      <c r="G1553" t="s">
        <v>6269</v>
      </c>
      <c r="I1553" t="str">
        <f t="shared" si="51"/>
        <v/>
      </c>
    </row>
    <row r="1554" spans="1:9" x14ac:dyDescent="0.25">
      <c r="A1554" t="s">
        <v>3530</v>
      </c>
      <c r="B1554" s="4">
        <v>32</v>
      </c>
      <c r="C1554" s="197" t="s">
        <v>2258</v>
      </c>
      <c r="D1554" s="197" t="s">
        <v>3533</v>
      </c>
      <c r="E1554" s="6">
        <v>16007.25</v>
      </c>
      <c r="F1554" s="6">
        <f t="shared" si="50"/>
        <v>-16007.25</v>
      </c>
      <c r="G1554" t="s">
        <v>3531</v>
      </c>
      <c r="I1554" t="str">
        <f t="shared" si="51"/>
        <v/>
      </c>
    </row>
    <row r="1555" spans="1:9" x14ac:dyDescent="0.25">
      <c r="A1555" t="s">
        <v>3534</v>
      </c>
      <c r="B1555" s="4">
        <v>32</v>
      </c>
      <c r="C1555" s="197" t="s">
        <v>2258</v>
      </c>
      <c r="D1555" s="197" t="s">
        <v>3537</v>
      </c>
      <c r="E1555" s="6">
        <v>14095.05</v>
      </c>
      <c r="F1555" s="6">
        <f t="shared" si="50"/>
        <v>-14095.05</v>
      </c>
      <c r="G1555" t="s">
        <v>3535</v>
      </c>
      <c r="I1555" t="str">
        <f t="shared" si="51"/>
        <v/>
      </c>
    </row>
    <row r="1556" spans="1:9" x14ac:dyDescent="0.25">
      <c r="A1556" t="s">
        <v>3538</v>
      </c>
      <c r="B1556" s="4">
        <v>32</v>
      </c>
      <c r="C1556" s="197" t="s">
        <v>2258</v>
      </c>
      <c r="D1556" s="197" t="s">
        <v>3541</v>
      </c>
      <c r="E1556" s="6">
        <v>0</v>
      </c>
      <c r="F1556" s="6">
        <f t="shared" si="50"/>
        <v>0</v>
      </c>
      <c r="G1556" t="s">
        <v>3539</v>
      </c>
      <c r="I1556" t="str">
        <f t="shared" si="51"/>
        <v/>
      </c>
    </row>
    <row r="1557" spans="1:9" hidden="1" x14ac:dyDescent="0.25">
      <c r="A1557" t="s">
        <v>6271</v>
      </c>
      <c r="B1557" s="4">
        <v>32</v>
      </c>
      <c r="C1557" s="197" t="s">
        <v>1829</v>
      </c>
      <c r="D1557" s="197">
        <v>55</v>
      </c>
      <c r="E1557" s="6">
        <v>52.22</v>
      </c>
      <c r="F1557" s="6">
        <f t="shared" si="50"/>
        <v>-52.22</v>
      </c>
      <c r="G1557" t="s">
        <v>6272</v>
      </c>
      <c r="I1557" t="str">
        <f t="shared" si="51"/>
        <v/>
      </c>
    </row>
    <row r="1558" spans="1:9" hidden="1" x14ac:dyDescent="0.25">
      <c r="A1558" t="s">
        <v>6277</v>
      </c>
      <c r="B1558" s="4">
        <v>32</v>
      </c>
      <c r="C1558" s="197" t="s">
        <v>1829</v>
      </c>
      <c r="D1558" s="197">
        <v>57</v>
      </c>
      <c r="E1558" s="6">
        <v>74.06</v>
      </c>
      <c r="F1558" s="6">
        <f t="shared" si="50"/>
        <v>-74.06</v>
      </c>
      <c r="G1558" t="s">
        <v>6278</v>
      </c>
      <c r="I1558" t="str">
        <f t="shared" si="51"/>
        <v/>
      </c>
    </row>
    <row r="1559" spans="1:9" hidden="1" x14ac:dyDescent="0.25">
      <c r="A1559" t="s">
        <v>6561</v>
      </c>
      <c r="B1559" s="4">
        <v>32</v>
      </c>
      <c r="C1559" s="197" t="s">
        <v>1833</v>
      </c>
      <c r="D1559" s="197">
        <v>19</v>
      </c>
      <c r="E1559" s="6">
        <v>15.5</v>
      </c>
      <c r="F1559" s="6">
        <f t="shared" si="50"/>
        <v>-15.5</v>
      </c>
      <c r="G1559" t="s">
        <v>6562</v>
      </c>
      <c r="I1559" t="str">
        <f t="shared" si="51"/>
        <v/>
      </c>
    </row>
    <row r="1560" spans="1:9" hidden="1" x14ac:dyDescent="0.25">
      <c r="A1560" t="s">
        <v>7523</v>
      </c>
      <c r="B1560" s="4">
        <v>32</v>
      </c>
      <c r="C1560" s="197" t="s">
        <v>7516</v>
      </c>
      <c r="D1560" s="197">
        <v>4</v>
      </c>
      <c r="E1560" s="6">
        <v>236.17</v>
      </c>
      <c r="F1560" s="6">
        <f t="shared" si="50"/>
        <v>-236.17</v>
      </c>
      <c r="G1560" t="s">
        <v>7524</v>
      </c>
      <c r="I1560" t="str">
        <f t="shared" si="51"/>
        <v/>
      </c>
    </row>
    <row r="1561" spans="1:9" x14ac:dyDescent="0.25">
      <c r="A1561" t="s">
        <v>3542</v>
      </c>
      <c r="B1561" s="4">
        <v>32</v>
      </c>
      <c r="C1561" s="197" t="s">
        <v>2258</v>
      </c>
      <c r="D1561" s="197" t="s">
        <v>3545</v>
      </c>
      <c r="E1561" s="6">
        <v>27447.23</v>
      </c>
      <c r="F1561" s="6">
        <f t="shared" si="50"/>
        <v>-27447.23</v>
      </c>
      <c r="G1561" t="s">
        <v>3543</v>
      </c>
      <c r="I1561" t="str">
        <f t="shared" si="51"/>
        <v/>
      </c>
    </row>
    <row r="1562" spans="1:9" x14ac:dyDescent="0.25">
      <c r="A1562" t="s">
        <v>3546</v>
      </c>
      <c r="B1562" s="4">
        <v>32</v>
      </c>
      <c r="C1562" s="197" t="s">
        <v>2258</v>
      </c>
      <c r="D1562" s="197" t="s">
        <v>3549</v>
      </c>
      <c r="E1562" s="6">
        <v>19.13</v>
      </c>
      <c r="F1562" s="6">
        <f t="shared" si="50"/>
        <v>-19.13</v>
      </c>
      <c r="G1562" t="s">
        <v>3547</v>
      </c>
      <c r="I1562" t="str">
        <f t="shared" si="51"/>
        <v/>
      </c>
    </row>
    <row r="1563" spans="1:9" x14ac:dyDescent="0.25">
      <c r="A1563" t="s">
        <v>3550</v>
      </c>
      <c r="B1563" s="4">
        <v>32</v>
      </c>
      <c r="C1563" s="197" t="s">
        <v>2258</v>
      </c>
      <c r="D1563" s="197" t="s">
        <v>3553</v>
      </c>
      <c r="E1563" s="6">
        <v>44.34</v>
      </c>
      <c r="F1563" s="6">
        <f t="shared" si="50"/>
        <v>-44.34</v>
      </c>
      <c r="G1563" t="s">
        <v>3551</v>
      </c>
      <c r="I1563" t="str">
        <f t="shared" si="51"/>
        <v/>
      </c>
    </row>
    <row r="1564" spans="1:9" hidden="1" x14ac:dyDescent="0.25">
      <c r="A1564" t="s">
        <v>6280</v>
      </c>
      <c r="B1564" s="4">
        <v>32</v>
      </c>
      <c r="C1564" s="197" t="s">
        <v>1829</v>
      </c>
      <c r="D1564" s="197">
        <v>58</v>
      </c>
      <c r="E1564" s="6">
        <v>36.42</v>
      </c>
      <c r="F1564" s="6">
        <f t="shared" si="50"/>
        <v>-36.42</v>
      </c>
      <c r="G1564" t="s">
        <v>6281</v>
      </c>
      <c r="I1564" t="str">
        <f t="shared" si="51"/>
        <v/>
      </c>
    </row>
    <row r="1565" spans="1:9" hidden="1" x14ac:dyDescent="0.25">
      <c r="A1565" t="s">
        <v>7525</v>
      </c>
      <c r="B1565" s="4">
        <v>32</v>
      </c>
      <c r="C1565" s="197" t="s">
        <v>7516</v>
      </c>
      <c r="D1565" s="197">
        <v>5</v>
      </c>
      <c r="E1565" s="6">
        <v>63.24</v>
      </c>
      <c r="F1565" s="6">
        <f t="shared" si="50"/>
        <v>-63.24</v>
      </c>
      <c r="G1565" t="s">
        <v>7526</v>
      </c>
      <c r="I1565" t="str">
        <f t="shared" si="51"/>
        <v/>
      </c>
    </row>
    <row r="1566" spans="1:9" hidden="1" x14ac:dyDescent="0.25">
      <c r="A1566" t="s">
        <v>6283</v>
      </c>
      <c r="B1566" s="4">
        <v>32</v>
      </c>
      <c r="C1566" s="197" t="s">
        <v>1829</v>
      </c>
      <c r="D1566" s="197">
        <v>59</v>
      </c>
      <c r="E1566" s="6">
        <v>186.15</v>
      </c>
      <c r="F1566" s="6">
        <f t="shared" si="50"/>
        <v>-186.15</v>
      </c>
      <c r="G1566" t="s">
        <v>6284</v>
      </c>
      <c r="I1566" t="str">
        <f t="shared" si="51"/>
        <v/>
      </c>
    </row>
    <row r="1567" spans="1:9" hidden="1" x14ac:dyDescent="0.25">
      <c r="A1567" t="s">
        <v>1802</v>
      </c>
      <c r="B1567" s="4">
        <v>32</v>
      </c>
      <c r="C1567" s="197" t="s">
        <v>1561</v>
      </c>
      <c r="D1567" s="197" t="s">
        <v>1805</v>
      </c>
      <c r="E1567" s="6">
        <v>401.85</v>
      </c>
      <c r="F1567" s="6">
        <f t="shared" si="50"/>
        <v>-401.85</v>
      </c>
      <c r="G1567" t="s">
        <v>1803</v>
      </c>
      <c r="I1567" t="str">
        <f t="shared" si="51"/>
        <v/>
      </c>
    </row>
    <row r="1568" spans="1:9" hidden="1" x14ac:dyDescent="0.25">
      <c r="A1568" t="s">
        <v>7131</v>
      </c>
      <c r="B1568" s="4">
        <v>32</v>
      </c>
      <c r="C1568" s="197" t="s">
        <v>1837</v>
      </c>
      <c r="D1568" s="197">
        <v>52</v>
      </c>
      <c r="E1568" s="6">
        <v>47.22</v>
      </c>
      <c r="F1568" s="6">
        <f t="shared" si="50"/>
        <v>-47.22</v>
      </c>
      <c r="G1568" t="s">
        <v>7132</v>
      </c>
      <c r="I1568" t="str">
        <f t="shared" si="51"/>
        <v/>
      </c>
    </row>
    <row r="1569" spans="1:9" hidden="1" x14ac:dyDescent="0.25">
      <c r="A1569" t="s">
        <v>6564</v>
      </c>
      <c r="B1569" s="4">
        <v>32</v>
      </c>
      <c r="C1569" s="197" t="s">
        <v>1833</v>
      </c>
      <c r="D1569" s="197">
        <v>20</v>
      </c>
      <c r="E1569" s="6">
        <v>1.18</v>
      </c>
      <c r="F1569" s="6">
        <f t="shared" si="50"/>
        <v>-1.18</v>
      </c>
      <c r="G1569" t="s">
        <v>6565</v>
      </c>
      <c r="I1569" t="str">
        <f t="shared" si="51"/>
        <v/>
      </c>
    </row>
    <row r="1570" spans="1:9" hidden="1" x14ac:dyDescent="0.25">
      <c r="A1570" t="s">
        <v>6286</v>
      </c>
      <c r="B1570" s="4">
        <v>32</v>
      </c>
      <c r="C1570" s="197" t="s">
        <v>1829</v>
      </c>
      <c r="D1570" s="197">
        <v>60</v>
      </c>
      <c r="E1570" s="6">
        <v>0.95</v>
      </c>
      <c r="F1570" s="6">
        <f t="shared" si="50"/>
        <v>-0.95</v>
      </c>
      <c r="G1570" t="s">
        <v>6287</v>
      </c>
      <c r="I1570" t="str">
        <f t="shared" si="51"/>
        <v/>
      </c>
    </row>
    <row r="1571" spans="1:9" hidden="1" x14ac:dyDescent="0.25">
      <c r="A1571" t="s">
        <v>1806</v>
      </c>
      <c r="B1571" s="4">
        <v>32</v>
      </c>
      <c r="C1571" s="197" t="s">
        <v>1561</v>
      </c>
      <c r="D1571" s="197" t="s">
        <v>1809</v>
      </c>
      <c r="E1571" s="6">
        <v>1560.9</v>
      </c>
      <c r="F1571" s="6">
        <f t="shared" si="50"/>
        <v>-1560.9</v>
      </c>
      <c r="G1571" t="s">
        <v>1807</v>
      </c>
      <c r="I1571" t="str">
        <f t="shared" si="51"/>
        <v/>
      </c>
    </row>
    <row r="1572" spans="1:9" x14ac:dyDescent="0.25">
      <c r="A1572" t="s">
        <v>3554</v>
      </c>
      <c r="B1572" s="4">
        <v>32</v>
      </c>
      <c r="C1572" s="197" t="s">
        <v>2258</v>
      </c>
      <c r="D1572" s="197" t="s">
        <v>3557</v>
      </c>
      <c r="E1572" s="6">
        <v>0.09</v>
      </c>
      <c r="F1572" s="6">
        <f t="shared" si="50"/>
        <v>-0.09</v>
      </c>
      <c r="G1572" t="s">
        <v>3555</v>
      </c>
      <c r="I1572" t="str">
        <f t="shared" si="51"/>
        <v/>
      </c>
    </row>
    <row r="1573" spans="1:9" x14ac:dyDescent="0.25">
      <c r="A1573" t="s">
        <v>3558</v>
      </c>
      <c r="B1573" s="4">
        <v>32</v>
      </c>
      <c r="C1573" s="197" t="s">
        <v>2258</v>
      </c>
      <c r="D1573" s="197" t="s">
        <v>3561</v>
      </c>
      <c r="E1573" s="6">
        <v>26.39</v>
      </c>
      <c r="F1573" s="6">
        <f t="shared" si="50"/>
        <v>-26.39</v>
      </c>
      <c r="G1573" t="s">
        <v>3559</v>
      </c>
      <c r="I1573" t="str">
        <f t="shared" si="51"/>
        <v/>
      </c>
    </row>
    <row r="1574" spans="1:9" hidden="1" x14ac:dyDescent="0.25">
      <c r="A1574" t="s">
        <v>6567</v>
      </c>
      <c r="B1574" s="4">
        <v>32</v>
      </c>
      <c r="C1574" s="197" t="s">
        <v>1833</v>
      </c>
      <c r="D1574" s="197">
        <v>21</v>
      </c>
      <c r="E1574" s="6">
        <v>6.42</v>
      </c>
      <c r="F1574" s="6">
        <f t="shared" si="50"/>
        <v>-6.42</v>
      </c>
      <c r="G1574" t="s">
        <v>6568</v>
      </c>
      <c r="I1574" t="str">
        <f t="shared" si="51"/>
        <v/>
      </c>
    </row>
    <row r="1575" spans="1:9" x14ac:dyDescent="0.25">
      <c r="A1575" t="s">
        <v>3562</v>
      </c>
      <c r="B1575" s="4">
        <v>32</v>
      </c>
      <c r="C1575" s="197" t="s">
        <v>2258</v>
      </c>
      <c r="D1575" s="197" t="s">
        <v>3565</v>
      </c>
      <c r="E1575" s="6">
        <v>0</v>
      </c>
      <c r="F1575" s="6">
        <f t="shared" si="50"/>
        <v>0</v>
      </c>
      <c r="G1575" t="s">
        <v>3563</v>
      </c>
      <c r="I1575" t="str">
        <f t="shared" si="51"/>
        <v/>
      </c>
    </row>
    <row r="1576" spans="1:9" x14ac:dyDescent="0.25">
      <c r="A1576" t="s">
        <v>3566</v>
      </c>
      <c r="B1576" s="4">
        <v>32</v>
      </c>
      <c r="C1576" s="197" t="s">
        <v>2258</v>
      </c>
      <c r="D1576" s="197" t="s">
        <v>3569</v>
      </c>
      <c r="E1576" s="6">
        <v>0</v>
      </c>
      <c r="F1576" s="6">
        <f t="shared" si="50"/>
        <v>0</v>
      </c>
      <c r="G1576" t="s">
        <v>3567</v>
      </c>
      <c r="I1576" t="str">
        <f t="shared" si="51"/>
        <v/>
      </c>
    </row>
    <row r="1577" spans="1:9" hidden="1" x14ac:dyDescent="0.25">
      <c r="A1577" t="s">
        <v>7134</v>
      </c>
      <c r="B1577" s="4">
        <v>32</v>
      </c>
      <c r="C1577" s="197" t="s">
        <v>1837</v>
      </c>
      <c r="D1577" s="197">
        <v>53</v>
      </c>
      <c r="E1577" s="6">
        <v>142.09</v>
      </c>
      <c r="F1577" s="6">
        <f t="shared" si="50"/>
        <v>-142.09</v>
      </c>
      <c r="G1577" t="s">
        <v>7135</v>
      </c>
      <c r="I1577" t="str">
        <f t="shared" si="51"/>
        <v/>
      </c>
    </row>
    <row r="1578" spans="1:9" hidden="1" x14ac:dyDescent="0.25">
      <c r="A1578" t="s">
        <v>6570</v>
      </c>
      <c r="B1578" s="4">
        <v>32</v>
      </c>
      <c r="C1578" s="197" t="s">
        <v>1833</v>
      </c>
      <c r="D1578" s="197">
        <v>22</v>
      </c>
      <c r="E1578" s="6">
        <v>43.94</v>
      </c>
      <c r="F1578" s="6">
        <f t="shared" si="50"/>
        <v>-43.94</v>
      </c>
      <c r="G1578" t="s">
        <v>6571</v>
      </c>
      <c r="I1578" t="str">
        <f t="shared" si="51"/>
        <v/>
      </c>
    </row>
    <row r="1579" spans="1:9" x14ac:dyDescent="0.25">
      <c r="A1579" t="s">
        <v>3570</v>
      </c>
      <c r="B1579" s="4">
        <v>32</v>
      </c>
      <c r="C1579" s="197" t="s">
        <v>2258</v>
      </c>
      <c r="D1579" s="197" t="s">
        <v>3573</v>
      </c>
      <c r="E1579" s="6">
        <v>26.03</v>
      </c>
      <c r="F1579" s="6">
        <f t="shared" si="50"/>
        <v>-26.03</v>
      </c>
      <c r="G1579" t="s">
        <v>3571</v>
      </c>
      <c r="I1579" t="str">
        <f t="shared" si="51"/>
        <v/>
      </c>
    </row>
    <row r="1580" spans="1:9" hidden="1" x14ac:dyDescent="0.25">
      <c r="A1580" t="s">
        <v>7140</v>
      </c>
      <c r="B1580" s="4">
        <v>32</v>
      </c>
      <c r="C1580" s="197" t="s">
        <v>1837</v>
      </c>
      <c r="D1580" s="197">
        <v>55</v>
      </c>
      <c r="E1580" s="6">
        <v>20.63</v>
      </c>
      <c r="F1580" s="6">
        <f t="shared" si="50"/>
        <v>-20.63</v>
      </c>
      <c r="G1580" t="s">
        <v>7141</v>
      </c>
      <c r="I1580" t="str">
        <f t="shared" si="51"/>
        <v/>
      </c>
    </row>
    <row r="1581" spans="1:9" x14ac:dyDescent="0.25">
      <c r="A1581" t="s">
        <v>3574</v>
      </c>
      <c r="B1581" s="4">
        <v>32</v>
      </c>
      <c r="C1581" s="197" t="s">
        <v>2258</v>
      </c>
      <c r="D1581" s="197" t="s">
        <v>3577</v>
      </c>
      <c r="E1581" s="6">
        <v>3751.01</v>
      </c>
      <c r="F1581" s="6">
        <f t="shared" si="50"/>
        <v>-3751.01</v>
      </c>
      <c r="G1581" t="s">
        <v>3575</v>
      </c>
      <c r="I1581" t="str">
        <f t="shared" si="51"/>
        <v/>
      </c>
    </row>
    <row r="1582" spans="1:9" x14ac:dyDescent="0.25">
      <c r="A1582" t="s">
        <v>3578</v>
      </c>
      <c r="B1582" s="4">
        <v>32</v>
      </c>
      <c r="C1582" s="197" t="s">
        <v>2258</v>
      </c>
      <c r="D1582" s="197" t="s">
        <v>3581</v>
      </c>
      <c r="E1582" s="6">
        <v>7041.61</v>
      </c>
      <c r="F1582" s="6">
        <f t="shared" si="50"/>
        <v>-7041.61</v>
      </c>
      <c r="G1582" t="s">
        <v>3579</v>
      </c>
      <c r="I1582" t="str">
        <f t="shared" si="51"/>
        <v/>
      </c>
    </row>
    <row r="1583" spans="1:9" x14ac:dyDescent="0.25">
      <c r="A1583" t="s">
        <v>3582</v>
      </c>
      <c r="B1583" s="4">
        <v>32</v>
      </c>
      <c r="C1583" s="197" t="s">
        <v>2258</v>
      </c>
      <c r="D1583" s="197" t="s">
        <v>3585</v>
      </c>
      <c r="E1583" s="6">
        <v>0</v>
      </c>
      <c r="F1583" s="6">
        <f t="shared" si="50"/>
        <v>0</v>
      </c>
      <c r="G1583" t="s">
        <v>3583</v>
      </c>
      <c r="I1583" t="str">
        <f t="shared" si="51"/>
        <v/>
      </c>
    </row>
    <row r="1584" spans="1:9" x14ac:dyDescent="0.25">
      <c r="A1584" t="s">
        <v>3586</v>
      </c>
      <c r="B1584" s="4">
        <v>32</v>
      </c>
      <c r="C1584" s="197" t="s">
        <v>2258</v>
      </c>
      <c r="D1584" s="197" t="s">
        <v>3589</v>
      </c>
      <c r="E1584" s="6">
        <v>45.51</v>
      </c>
      <c r="F1584" s="6">
        <f t="shared" si="50"/>
        <v>-45.51</v>
      </c>
      <c r="G1584" t="s">
        <v>3587</v>
      </c>
      <c r="I1584" t="str">
        <f t="shared" si="51"/>
        <v/>
      </c>
    </row>
    <row r="1585" spans="1:9" x14ac:dyDescent="0.25">
      <c r="A1585" t="s">
        <v>3590</v>
      </c>
      <c r="B1585" s="4">
        <v>32</v>
      </c>
      <c r="C1585" s="197" t="s">
        <v>2258</v>
      </c>
      <c r="D1585" s="197" t="s">
        <v>3593</v>
      </c>
      <c r="E1585" s="6">
        <v>5313.13</v>
      </c>
      <c r="F1585" s="6">
        <f t="shared" si="50"/>
        <v>-5313.13</v>
      </c>
      <c r="G1585" t="s">
        <v>3591</v>
      </c>
      <c r="I1585" t="str">
        <f t="shared" si="51"/>
        <v/>
      </c>
    </row>
    <row r="1586" spans="1:9" x14ac:dyDescent="0.25">
      <c r="A1586" t="s">
        <v>3594</v>
      </c>
      <c r="B1586" s="4">
        <v>32</v>
      </c>
      <c r="C1586" s="197" t="s">
        <v>2258</v>
      </c>
      <c r="D1586" s="197" t="s">
        <v>3597</v>
      </c>
      <c r="E1586" s="6">
        <v>10072.25</v>
      </c>
      <c r="F1586" s="6">
        <f t="shared" si="50"/>
        <v>-10072.25</v>
      </c>
      <c r="G1586" t="s">
        <v>3595</v>
      </c>
      <c r="I1586" t="str">
        <f t="shared" si="51"/>
        <v/>
      </c>
    </row>
    <row r="1587" spans="1:9" x14ac:dyDescent="0.25">
      <c r="A1587" t="s">
        <v>3598</v>
      </c>
      <c r="B1587" s="4">
        <v>32</v>
      </c>
      <c r="C1587" s="197" t="s">
        <v>2258</v>
      </c>
      <c r="D1587" s="197" t="s">
        <v>3601</v>
      </c>
      <c r="E1587" s="6">
        <v>912.66</v>
      </c>
      <c r="F1587" s="6">
        <f t="shared" si="50"/>
        <v>-912.66</v>
      </c>
      <c r="G1587" t="s">
        <v>3599</v>
      </c>
      <c r="I1587" t="str">
        <f t="shared" si="51"/>
        <v/>
      </c>
    </row>
    <row r="1588" spans="1:9" hidden="1" x14ac:dyDescent="0.25">
      <c r="A1588" t="s">
        <v>6289</v>
      </c>
      <c r="B1588" s="4">
        <v>32</v>
      </c>
      <c r="C1588" s="197" t="s">
        <v>1829</v>
      </c>
      <c r="D1588" s="197">
        <v>61</v>
      </c>
      <c r="E1588" s="6">
        <v>36.96</v>
      </c>
      <c r="F1588" s="6">
        <f t="shared" si="50"/>
        <v>-36.96</v>
      </c>
      <c r="G1588" t="s">
        <v>6290</v>
      </c>
      <c r="I1588" t="str">
        <f t="shared" si="51"/>
        <v/>
      </c>
    </row>
    <row r="1589" spans="1:9" hidden="1" x14ac:dyDescent="0.25">
      <c r="A1589" t="s">
        <v>7146</v>
      </c>
      <c r="B1589" s="4">
        <v>32</v>
      </c>
      <c r="C1589" s="197" t="s">
        <v>1837</v>
      </c>
      <c r="D1589" s="197">
        <v>57</v>
      </c>
      <c r="E1589" s="6">
        <v>150.28</v>
      </c>
      <c r="F1589" s="6">
        <f t="shared" si="50"/>
        <v>-150.28</v>
      </c>
      <c r="G1589" t="s">
        <v>7147</v>
      </c>
      <c r="I1589" t="str">
        <f t="shared" si="51"/>
        <v/>
      </c>
    </row>
    <row r="1590" spans="1:9" hidden="1" x14ac:dyDescent="0.25">
      <c r="A1590" t="s">
        <v>7149</v>
      </c>
      <c r="B1590" s="4">
        <v>32</v>
      </c>
      <c r="C1590" s="197" t="s">
        <v>1837</v>
      </c>
      <c r="D1590" s="197">
        <v>58</v>
      </c>
      <c r="E1590" s="6">
        <v>488.92</v>
      </c>
      <c r="F1590" s="6">
        <f t="shared" si="50"/>
        <v>-488.92</v>
      </c>
      <c r="G1590" t="s">
        <v>7150</v>
      </c>
      <c r="I1590" t="str">
        <f t="shared" si="51"/>
        <v/>
      </c>
    </row>
    <row r="1591" spans="1:9" x14ac:dyDescent="0.25">
      <c r="A1591" t="s">
        <v>3602</v>
      </c>
      <c r="B1591" s="4">
        <v>32</v>
      </c>
      <c r="C1591" s="197" t="s">
        <v>2258</v>
      </c>
      <c r="D1591" s="197" t="s">
        <v>3605</v>
      </c>
      <c r="E1591" s="6">
        <v>5496.24</v>
      </c>
      <c r="F1591" s="6">
        <f t="shared" si="50"/>
        <v>-5496.24</v>
      </c>
      <c r="G1591" t="s">
        <v>3603</v>
      </c>
      <c r="I1591" t="str">
        <f t="shared" si="51"/>
        <v/>
      </c>
    </row>
    <row r="1592" spans="1:9" hidden="1" x14ac:dyDescent="0.25">
      <c r="A1592" t="s">
        <v>6292</v>
      </c>
      <c r="B1592" s="4">
        <v>32</v>
      </c>
      <c r="C1592" s="197" t="s">
        <v>1829</v>
      </c>
      <c r="D1592" s="197">
        <v>62</v>
      </c>
      <c r="E1592" s="6">
        <v>120.29</v>
      </c>
      <c r="F1592" s="6">
        <f t="shared" si="50"/>
        <v>-120.29</v>
      </c>
      <c r="G1592" t="s">
        <v>6293</v>
      </c>
      <c r="I1592" t="str">
        <f t="shared" si="51"/>
        <v/>
      </c>
    </row>
    <row r="1593" spans="1:9" x14ac:dyDescent="0.25">
      <c r="A1593" t="s">
        <v>3606</v>
      </c>
      <c r="B1593" s="4">
        <v>32</v>
      </c>
      <c r="C1593" s="197" t="s">
        <v>2258</v>
      </c>
      <c r="D1593" s="197" t="s">
        <v>3609</v>
      </c>
      <c r="E1593" s="6">
        <v>38.619999999999997</v>
      </c>
      <c r="F1593" s="6">
        <f t="shared" si="50"/>
        <v>-38.619999999999997</v>
      </c>
      <c r="G1593" t="s">
        <v>3607</v>
      </c>
      <c r="I1593" t="str">
        <f t="shared" si="51"/>
        <v/>
      </c>
    </row>
    <row r="1594" spans="1:9" hidden="1" x14ac:dyDescent="0.25">
      <c r="A1594" t="s">
        <v>6295</v>
      </c>
      <c r="B1594" s="4">
        <v>32</v>
      </c>
      <c r="C1594" s="197" t="s">
        <v>1829</v>
      </c>
      <c r="D1594" s="197">
        <v>63</v>
      </c>
      <c r="E1594" s="6">
        <v>69.56</v>
      </c>
      <c r="F1594" s="6">
        <f t="shared" si="50"/>
        <v>-69.56</v>
      </c>
      <c r="G1594" t="s">
        <v>6296</v>
      </c>
      <c r="I1594" t="str">
        <f t="shared" si="51"/>
        <v/>
      </c>
    </row>
    <row r="1595" spans="1:9" hidden="1" x14ac:dyDescent="0.25">
      <c r="A1595" t="s">
        <v>6573</v>
      </c>
      <c r="B1595" s="4">
        <v>32</v>
      </c>
      <c r="C1595" s="197" t="s">
        <v>1833</v>
      </c>
      <c r="D1595" s="197">
        <v>23</v>
      </c>
      <c r="E1595" s="6">
        <v>0.3</v>
      </c>
      <c r="F1595" s="6">
        <f t="shared" si="50"/>
        <v>-0.3</v>
      </c>
      <c r="G1595" t="s">
        <v>6574</v>
      </c>
      <c r="I1595" t="str">
        <f t="shared" si="51"/>
        <v/>
      </c>
    </row>
    <row r="1596" spans="1:9" hidden="1" x14ac:dyDescent="0.25">
      <c r="A1596" t="s">
        <v>6298</v>
      </c>
      <c r="B1596" s="4">
        <v>32</v>
      </c>
      <c r="C1596" s="197" t="s">
        <v>1829</v>
      </c>
      <c r="D1596" s="197">
        <v>64</v>
      </c>
      <c r="E1596" s="6">
        <v>176.14</v>
      </c>
      <c r="F1596" s="6">
        <f t="shared" si="50"/>
        <v>-176.14</v>
      </c>
      <c r="G1596" t="s">
        <v>6299</v>
      </c>
      <c r="I1596" t="str">
        <f t="shared" si="51"/>
        <v/>
      </c>
    </row>
    <row r="1597" spans="1:9" hidden="1" x14ac:dyDescent="0.25">
      <c r="A1597" t="s">
        <v>6576</v>
      </c>
      <c r="B1597" s="4">
        <v>32</v>
      </c>
      <c r="C1597" s="197" t="s">
        <v>1833</v>
      </c>
      <c r="D1597" s="197">
        <v>24</v>
      </c>
      <c r="E1597" s="6">
        <v>45.47</v>
      </c>
      <c r="F1597" s="6">
        <f t="shared" si="50"/>
        <v>-45.47</v>
      </c>
      <c r="G1597" t="s">
        <v>6577</v>
      </c>
      <c r="I1597" t="str">
        <f t="shared" si="51"/>
        <v/>
      </c>
    </row>
    <row r="1598" spans="1:9" x14ac:dyDescent="0.25">
      <c r="A1598" t="s">
        <v>3610</v>
      </c>
      <c r="B1598" s="4">
        <v>32</v>
      </c>
      <c r="C1598" s="197" t="s">
        <v>2258</v>
      </c>
      <c r="D1598" s="197" t="s">
        <v>3613</v>
      </c>
      <c r="E1598" s="6">
        <v>122.65</v>
      </c>
      <c r="F1598" s="6">
        <f t="shared" si="50"/>
        <v>-122.65</v>
      </c>
      <c r="G1598" t="s">
        <v>3611</v>
      </c>
      <c r="I1598" t="str">
        <f t="shared" si="51"/>
        <v/>
      </c>
    </row>
    <row r="1599" spans="1:9" x14ac:dyDescent="0.25">
      <c r="A1599" t="s">
        <v>3614</v>
      </c>
      <c r="B1599" s="4">
        <v>32</v>
      </c>
      <c r="C1599" s="197" t="s">
        <v>2258</v>
      </c>
      <c r="D1599" s="197" t="s">
        <v>3617</v>
      </c>
      <c r="E1599" s="6">
        <v>37.03</v>
      </c>
      <c r="F1599" s="6">
        <f t="shared" si="50"/>
        <v>-37.03</v>
      </c>
      <c r="G1599" t="s">
        <v>3615</v>
      </c>
      <c r="I1599" t="str">
        <f t="shared" si="51"/>
        <v/>
      </c>
    </row>
    <row r="1600" spans="1:9" x14ac:dyDescent="0.25">
      <c r="A1600" t="s">
        <v>3618</v>
      </c>
      <c r="B1600" s="4">
        <v>32</v>
      </c>
      <c r="C1600" s="197" t="s">
        <v>2258</v>
      </c>
      <c r="D1600" s="197" t="s">
        <v>3621</v>
      </c>
      <c r="E1600" s="6">
        <v>0</v>
      </c>
      <c r="F1600" s="6">
        <f t="shared" si="50"/>
        <v>0</v>
      </c>
      <c r="G1600" t="s">
        <v>3619</v>
      </c>
      <c r="I1600" t="str">
        <f t="shared" si="51"/>
        <v/>
      </c>
    </row>
    <row r="1601" spans="1:9" hidden="1" x14ac:dyDescent="0.25">
      <c r="A1601" t="s">
        <v>7152</v>
      </c>
      <c r="B1601" s="4">
        <v>32</v>
      </c>
      <c r="C1601" s="197" t="s">
        <v>1837</v>
      </c>
      <c r="D1601" s="197">
        <v>59</v>
      </c>
      <c r="E1601" s="6">
        <v>3.79</v>
      </c>
      <c r="F1601" s="6">
        <f t="shared" si="50"/>
        <v>-3.79</v>
      </c>
      <c r="G1601" t="s">
        <v>7153</v>
      </c>
      <c r="I1601" t="str">
        <f t="shared" si="51"/>
        <v/>
      </c>
    </row>
    <row r="1602" spans="1:9" x14ac:dyDescent="0.25">
      <c r="A1602" t="s">
        <v>3622</v>
      </c>
      <c r="B1602" s="4">
        <v>32</v>
      </c>
      <c r="C1602" s="197" t="s">
        <v>2258</v>
      </c>
      <c r="D1602" s="197" t="s">
        <v>3625</v>
      </c>
      <c r="E1602" s="6">
        <v>0</v>
      </c>
      <c r="F1602" s="6">
        <f t="shared" si="50"/>
        <v>0</v>
      </c>
      <c r="G1602" t="s">
        <v>3623</v>
      </c>
      <c r="I1602" t="str">
        <f t="shared" si="51"/>
        <v/>
      </c>
    </row>
    <row r="1603" spans="1:9" x14ac:dyDescent="0.25">
      <c r="A1603" t="s">
        <v>3626</v>
      </c>
      <c r="B1603" s="4">
        <v>32</v>
      </c>
      <c r="C1603" s="197" t="s">
        <v>2258</v>
      </c>
      <c r="D1603" s="197" t="s">
        <v>3629</v>
      </c>
      <c r="E1603" s="6">
        <v>42.84</v>
      </c>
      <c r="F1603" s="6">
        <f t="shared" si="50"/>
        <v>-42.84</v>
      </c>
      <c r="G1603" t="s">
        <v>3627</v>
      </c>
      <c r="I1603" t="str">
        <f t="shared" si="51"/>
        <v/>
      </c>
    </row>
    <row r="1604" spans="1:9" hidden="1" x14ac:dyDescent="0.25">
      <c r="A1604" t="s">
        <v>6301</v>
      </c>
      <c r="B1604" s="4">
        <v>32</v>
      </c>
      <c r="C1604" s="197" t="s">
        <v>1829</v>
      </c>
      <c r="D1604" s="197">
        <v>65</v>
      </c>
      <c r="E1604" s="6">
        <v>146.91999999999999</v>
      </c>
      <c r="F1604" s="6">
        <f t="shared" si="50"/>
        <v>-146.91999999999999</v>
      </c>
      <c r="G1604" t="s">
        <v>6302</v>
      </c>
      <c r="I1604" t="str">
        <f t="shared" si="51"/>
        <v/>
      </c>
    </row>
    <row r="1605" spans="1:9" x14ac:dyDescent="0.25">
      <c r="A1605" t="s">
        <v>3630</v>
      </c>
      <c r="B1605" s="4">
        <v>32</v>
      </c>
      <c r="C1605" s="197" t="s">
        <v>2258</v>
      </c>
      <c r="D1605" s="197" t="s">
        <v>3633</v>
      </c>
      <c r="E1605" s="6">
        <v>0</v>
      </c>
      <c r="F1605" s="6">
        <f t="shared" si="50"/>
        <v>0</v>
      </c>
      <c r="G1605" t="s">
        <v>3631</v>
      </c>
      <c r="I1605" t="str">
        <f t="shared" si="51"/>
        <v/>
      </c>
    </row>
    <row r="1606" spans="1:9" hidden="1" x14ac:dyDescent="0.25">
      <c r="A1606" t="s">
        <v>7527</v>
      </c>
      <c r="B1606" s="4">
        <v>32</v>
      </c>
      <c r="C1606" s="197" t="s">
        <v>7516</v>
      </c>
      <c r="D1606" s="197">
        <v>6</v>
      </c>
      <c r="E1606" s="6">
        <v>51.4</v>
      </c>
      <c r="F1606" s="6">
        <f t="shared" si="50"/>
        <v>-51.4</v>
      </c>
      <c r="G1606" t="s">
        <v>7528</v>
      </c>
      <c r="I1606" t="str">
        <f t="shared" si="51"/>
        <v/>
      </c>
    </row>
    <row r="1607" spans="1:9" x14ac:dyDescent="0.25">
      <c r="A1607" t="s">
        <v>3634</v>
      </c>
      <c r="B1607" s="4">
        <v>32</v>
      </c>
      <c r="C1607" s="197" t="s">
        <v>2258</v>
      </c>
      <c r="D1607" s="197" t="s">
        <v>3637</v>
      </c>
      <c r="E1607" s="6">
        <v>10284.02</v>
      </c>
      <c r="F1607" s="6">
        <f t="shared" ref="F1607:F1670" si="52">IF(B1607=10,E1607,-E1607)</f>
        <v>-10284.02</v>
      </c>
      <c r="G1607" t="s">
        <v>3635</v>
      </c>
      <c r="I1607" t="str">
        <f t="shared" ref="I1607:I1670" si="53">IF(ISNA(MATCH(A1607,OldAcctNum,))=TRUE,A1607,"")</f>
        <v/>
      </c>
    </row>
    <row r="1608" spans="1:9" x14ac:dyDescent="0.25">
      <c r="A1608" t="s">
        <v>3638</v>
      </c>
      <c r="B1608" s="4">
        <v>32</v>
      </c>
      <c r="C1608" s="197" t="s">
        <v>2258</v>
      </c>
      <c r="D1608" s="197" t="s">
        <v>3641</v>
      </c>
      <c r="E1608" s="6">
        <v>0</v>
      </c>
      <c r="F1608" s="6">
        <f t="shared" si="52"/>
        <v>0</v>
      </c>
      <c r="G1608" t="s">
        <v>3639</v>
      </c>
      <c r="I1608" t="str">
        <f t="shared" si="53"/>
        <v/>
      </c>
    </row>
    <row r="1609" spans="1:9" x14ac:dyDescent="0.25">
      <c r="A1609" t="s">
        <v>3642</v>
      </c>
      <c r="B1609" s="4">
        <v>32</v>
      </c>
      <c r="C1609" s="197" t="s">
        <v>2258</v>
      </c>
      <c r="D1609" s="197" t="s">
        <v>3645</v>
      </c>
      <c r="E1609" s="6">
        <v>14.31</v>
      </c>
      <c r="F1609" s="6">
        <f t="shared" si="52"/>
        <v>-14.31</v>
      </c>
      <c r="G1609" t="s">
        <v>3643</v>
      </c>
      <c r="I1609" t="str">
        <f t="shared" si="53"/>
        <v/>
      </c>
    </row>
    <row r="1610" spans="1:9" x14ac:dyDescent="0.25">
      <c r="A1610" t="s">
        <v>3646</v>
      </c>
      <c r="B1610" s="4">
        <v>32</v>
      </c>
      <c r="C1610" s="197" t="s">
        <v>2258</v>
      </c>
      <c r="D1610" s="197" t="s">
        <v>3649</v>
      </c>
      <c r="E1610" s="6">
        <v>7622.27</v>
      </c>
      <c r="F1610" s="6">
        <f t="shared" si="52"/>
        <v>-7622.27</v>
      </c>
      <c r="G1610" t="s">
        <v>3647</v>
      </c>
      <c r="I1610" t="str">
        <f t="shared" si="53"/>
        <v/>
      </c>
    </row>
    <row r="1611" spans="1:9" hidden="1" x14ac:dyDescent="0.25">
      <c r="A1611" t="s">
        <v>7440</v>
      </c>
      <c r="B1611" s="4">
        <v>32</v>
      </c>
      <c r="C1611" s="197" t="s">
        <v>1845</v>
      </c>
      <c r="D1611" s="197">
        <v>44</v>
      </c>
      <c r="E1611" s="6">
        <v>50.41</v>
      </c>
      <c r="F1611" s="6">
        <f t="shared" si="52"/>
        <v>-50.41</v>
      </c>
      <c r="G1611" t="s">
        <v>7441</v>
      </c>
      <c r="I1611" t="str">
        <f t="shared" si="53"/>
        <v/>
      </c>
    </row>
    <row r="1612" spans="1:9" x14ac:dyDescent="0.25">
      <c r="A1612" t="s">
        <v>3650</v>
      </c>
      <c r="B1612" s="4">
        <v>32</v>
      </c>
      <c r="C1612" s="197" t="s">
        <v>2258</v>
      </c>
      <c r="D1612" s="197" t="s">
        <v>3653</v>
      </c>
      <c r="E1612" s="6">
        <v>2246.56</v>
      </c>
      <c r="F1612" s="6">
        <f t="shared" si="52"/>
        <v>-2246.56</v>
      </c>
      <c r="G1612" t="s">
        <v>3651</v>
      </c>
      <c r="I1612" t="str">
        <f t="shared" si="53"/>
        <v/>
      </c>
    </row>
    <row r="1613" spans="1:9" x14ac:dyDescent="0.25">
      <c r="A1613" t="s">
        <v>3654</v>
      </c>
      <c r="B1613" s="4">
        <v>32</v>
      </c>
      <c r="C1613" s="197" t="s">
        <v>2258</v>
      </c>
      <c r="D1613" s="197" t="s">
        <v>3657</v>
      </c>
      <c r="E1613" s="6">
        <v>0</v>
      </c>
      <c r="F1613" s="6">
        <f t="shared" si="52"/>
        <v>0</v>
      </c>
      <c r="G1613" t="s">
        <v>3655</v>
      </c>
      <c r="I1613" t="str">
        <f t="shared" si="53"/>
        <v/>
      </c>
    </row>
    <row r="1614" spans="1:9" x14ac:dyDescent="0.25">
      <c r="A1614" t="s">
        <v>3658</v>
      </c>
      <c r="B1614" s="4">
        <v>32</v>
      </c>
      <c r="C1614" s="197" t="s">
        <v>2258</v>
      </c>
      <c r="D1614" s="197" t="s">
        <v>3661</v>
      </c>
      <c r="E1614" s="6">
        <v>70.61</v>
      </c>
      <c r="F1614" s="6">
        <f t="shared" si="52"/>
        <v>-70.61</v>
      </c>
      <c r="G1614" t="s">
        <v>3659</v>
      </c>
      <c r="I1614" t="str">
        <f t="shared" si="53"/>
        <v/>
      </c>
    </row>
    <row r="1615" spans="1:9" x14ac:dyDescent="0.25">
      <c r="A1615" t="s">
        <v>3662</v>
      </c>
      <c r="B1615" s="4">
        <v>32</v>
      </c>
      <c r="C1615" s="197" t="s">
        <v>2258</v>
      </c>
      <c r="D1615" s="197" t="s">
        <v>3665</v>
      </c>
      <c r="E1615" s="6">
        <v>12.1</v>
      </c>
      <c r="F1615" s="6">
        <f t="shared" si="52"/>
        <v>-12.1</v>
      </c>
      <c r="G1615" t="s">
        <v>3663</v>
      </c>
      <c r="I1615" t="str">
        <f t="shared" si="53"/>
        <v/>
      </c>
    </row>
    <row r="1616" spans="1:9" hidden="1" x14ac:dyDescent="0.25">
      <c r="A1616" t="s">
        <v>7155</v>
      </c>
      <c r="B1616" s="4">
        <v>32</v>
      </c>
      <c r="C1616" s="197" t="s">
        <v>1837</v>
      </c>
      <c r="D1616" s="197">
        <v>60</v>
      </c>
      <c r="E1616" s="6">
        <v>82.41</v>
      </c>
      <c r="F1616" s="6">
        <f t="shared" si="52"/>
        <v>-82.41</v>
      </c>
      <c r="G1616" t="s">
        <v>7156</v>
      </c>
      <c r="I1616" t="str">
        <f t="shared" si="53"/>
        <v/>
      </c>
    </row>
    <row r="1617" spans="1:9" x14ac:dyDescent="0.25">
      <c r="A1617" t="s">
        <v>3666</v>
      </c>
      <c r="B1617" s="4">
        <v>32</v>
      </c>
      <c r="C1617" s="197" t="s">
        <v>2258</v>
      </c>
      <c r="D1617" s="197" t="s">
        <v>3669</v>
      </c>
      <c r="E1617" s="6">
        <v>0.04</v>
      </c>
      <c r="F1617" s="6">
        <f t="shared" si="52"/>
        <v>-0.04</v>
      </c>
      <c r="G1617" t="s">
        <v>3667</v>
      </c>
      <c r="I1617" t="str">
        <f t="shared" si="53"/>
        <v/>
      </c>
    </row>
    <row r="1618" spans="1:9" hidden="1" x14ac:dyDescent="0.25">
      <c r="A1618" t="s">
        <v>6304</v>
      </c>
      <c r="B1618" s="4">
        <v>32</v>
      </c>
      <c r="C1618" s="197" t="s">
        <v>1829</v>
      </c>
      <c r="D1618" s="197">
        <v>66</v>
      </c>
      <c r="E1618" s="6">
        <v>21.51</v>
      </c>
      <c r="F1618" s="6">
        <f t="shared" si="52"/>
        <v>-21.51</v>
      </c>
      <c r="G1618" t="s">
        <v>6305</v>
      </c>
      <c r="I1618" t="str">
        <f t="shared" si="53"/>
        <v/>
      </c>
    </row>
    <row r="1619" spans="1:9" hidden="1" x14ac:dyDescent="0.25">
      <c r="A1619" t="s">
        <v>6582</v>
      </c>
      <c r="B1619" s="4">
        <v>32</v>
      </c>
      <c r="C1619" s="197" t="s">
        <v>1833</v>
      </c>
      <c r="D1619" s="197">
        <v>26</v>
      </c>
      <c r="E1619" s="6">
        <v>19.03</v>
      </c>
      <c r="F1619" s="6">
        <f t="shared" si="52"/>
        <v>-19.03</v>
      </c>
      <c r="G1619" t="s">
        <v>6583</v>
      </c>
      <c r="I1619" t="str">
        <f t="shared" si="53"/>
        <v/>
      </c>
    </row>
    <row r="1620" spans="1:9" x14ac:dyDescent="0.25">
      <c r="A1620" t="s">
        <v>3670</v>
      </c>
      <c r="B1620" s="4">
        <v>32</v>
      </c>
      <c r="C1620" s="197" t="s">
        <v>2258</v>
      </c>
      <c r="D1620" s="197" t="s">
        <v>3673</v>
      </c>
      <c r="E1620" s="6">
        <v>11.43</v>
      </c>
      <c r="F1620" s="6">
        <f t="shared" si="52"/>
        <v>-11.43</v>
      </c>
      <c r="G1620" t="s">
        <v>3671</v>
      </c>
      <c r="I1620" t="str">
        <f t="shared" si="53"/>
        <v/>
      </c>
    </row>
    <row r="1621" spans="1:9" x14ac:dyDescent="0.25">
      <c r="A1621" t="s">
        <v>3674</v>
      </c>
      <c r="B1621" s="4">
        <v>32</v>
      </c>
      <c r="C1621" s="197" t="s">
        <v>2258</v>
      </c>
      <c r="D1621" s="197" t="s">
        <v>3677</v>
      </c>
      <c r="E1621" s="6">
        <v>3591.08</v>
      </c>
      <c r="F1621" s="6">
        <f t="shared" si="52"/>
        <v>-3591.08</v>
      </c>
      <c r="G1621" t="s">
        <v>3675</v>
      </c>
      <c r="I1621" t="str">
        <f t="shared" si="53"/>
        <v/>
      </c>
    </row>
    <row r="1622" spans="1:9" x14ac:dyDescent="0.25">
      <c r="A1622" t="s">
        <v>3678</v>
      </c>
      <c r="B1622" s="4">
        <v>32</v>
      </c>
      <c r="C1622" s="197" t="s">
        <v>2258</v>
      </c>
      <c r="D1622" s="197" t="s">
        <v>3681</v>
      </c>
      <c r="E1622" s="6">
        <v>0.04</v>
      </c>
      <c r="F1622" s="6">
        <f t="shared" si="52"/>
        <v>-0.04</v>
      </c>
      <c r="G1622" t="s">
        <v>3679</v>
      </c>
      <c r="I1622" t="str">
        <f t="shared" si="53"/>
        <v/>
      </c>
    </row>
    <row r="1623" spans="1:9" hidden="1" x14ac:dyDescent="0.25">
      <c r="A1623" t="s">
        <v>6585</v>
      </c>
      <c r="B1623" s="4">
        <v>32</v>
      </c>
      <c r="C1623" s="197" t="s">
        <v>1833</v>
      </c>
      <c r="D1623" s="197">
        <v>27</v>
      </c>
      <c r="E1623" s="6">
        <v>31.71</v>
      </c>
      <c r="F1623" s="6">
        <f t="shared" si="52"/>
        <v>-31.71</v>
      </c>
      <c r="G1623" t="s">
        <v>6586</v>
      </c>
      <c r="I1623" t="str">
        <f t="shared" si="53"/>
        <v/>
      </c>
    </row>
    <row r="1624" spans="1:9" hidden="1" x14ac:dyDescent="0.25">
      <c r="A1624" t="s">
        <v>6588</v>
      </c>
      <c r="B1624" s="4">
        <v>32</v>
      </c>
      <c r="C1624" s="197" t="s">
        <v>1833</v>
      </c>
      <c r="D1624" s="197">
        <v>28</v>
      </c>
      <c r="E1624" s="6">
        <v>12.1</v>
      </c>
      <c r="F1624" s="6">
        <f t="shared" si="52"/>
        <v>-12.1</v>
      </c>
      <c r="G1624" t="s">
        <v>6589</v>
      </c>
      <c r="I1624" t="str">
        <f t="shared" si="53"/>
        <v/>
      </c>
    </row>
    <row r="1625" spans="1:9" x14ac:dyDescent="0.25">
      <c r="A1625" t="s">
        <v>3682</v>
      </c>
      <c r="B1625" s="4">
        <v>32</v>
      </c>
      <c r="C1625" s="197" t="s">
        <v>2258</v>
      </c>
      <c r="D1625" s="197" t="s">
        <v>3685</v>
      </c>
      <c r="E1625" s="6">
        <v>38.130000000000003</v>
      </c>
      <c r="F1625" s="6">
        <f t="shared" si="52"/>
        <v>-38.130000000000003</v>
      </c>
      <c r="G1625" t="s">
        <v>3683</v>
      </c>
      <c r="I1625" t="str">
        <f t="shared" si="53"/>
        <v/>
      </c>
    </row>
    <row r="1626" spans="1:9" x14ac:dyDescent="0.25">
      <c r="A1626" t="s">
        <v>3686</v>
      </c>
      <c r="B1626" s="4">
        <v>32</v>
      </c>
      <c r="C1626" s="197" t="s">
        <v>2258</v>
      </c>
      <c r="D1626" s="197" t="s">
        <v>3689</v>
      </c>
      <c r="E1626" s="6">
        <v>62.61</v>
      </c>
      <c r="F1626" s="6">
        <f t="shared" si="52"/>
        <v>-62.61</v>
      </c>
      <c r="G1626" t="s">
        <v>3687</v>
      </c>
      <c r="I1626" t="str">
        <f t="shared" si="53"/>
        <v/>
      </c>
    </row>
    <row r="1627" spans="1:9" x14ac:dyDescent="0.25">
      <c r="A1627" t="s">
        <v>3690</v>
      </c>
      <c r="B1627" s="4">
        <v>32</v>
      </c>
      <c r="C1627" s="197" t="s">
        <v>2258</v>
      </c>
      <c r="D1627" s="197" t="s">
        <v>3693</v>
      </c>
      <c r="E1627" s="6">
        <v>5027.2</v>
      </c>
      <c r="F1627" s="6">
        <f t="shared" si="52"/>
        <v>-5027.2</v>
      </c>
      <c r="G1627" t="s">
        <v>3691</v>
      </c>
      <c r="I1627" t="str">
        <f t="shared" si="53"/>
        <v/>
      </c>
    </row>
    <row r="1628" spans="1:9" x14ac:dyDescent="0.25">
      <c r="A1628" t="s">
        <v>3694</v>
      </c>
      <c r="B1628" s="4">
        <v>32</v>
      </c>
      <c r="C1628" s="197" t="s">
        <v>2258</v>
      </c>
      <c r="D1628" s="197" t="s">
        <v>3697</v>
      </c>
      <c r="E1628" s="6">
        <v>0</v>
      </c>
      <c r="F1628" s="6">
        <f t="shared" si="52"/>
        <v>0</v>
      </c>
      <c r="G1628" t="s">
        <v>3695</v>
      </c>
      <c r="I1628" t="str">
        <f t="shared" si="53"/>
        <v/>
      </c>
    </row>
    <row r="1629" spans="1:9" x14ac:dyDescent="0.25">
      <c r="A1629" t="s">
        <v>3698</v>
      </c>
      <c r="B1629" s="4">
        <v>32</v>
      </c>
      <c r="C1629" s="197" t="s">
        <v>2258</v>
      </c>
      <c r="D1629" s="197" t="s">
        <v>3701</v>
      </c>
      <c r="E1629" s="6">
        <v>12374.76</v>
      </c>
      <c r="F1629" s="6">
        <f t="shared" si="52"/>
        <v>-12374.76</v>
      </c>
      <c r="G1629" t="s">
        <v>3699</v>
      </c>
      <c r="I1629" t="str">
        <f t="shared" si="53"/>
        <v/>
      </c>
    </row>
    <row r="1630" spans="1:9" x14ac:dyDescent="0.25">
      <c r="A1630" t="s">
        <v>3702</v>
      </c>
      <c r="B1630" s="4">
        <v>32</v>
      </c>
      <c r="C1630" s="197" t="s">
        <v>2258</v>
      </c>
      <c r="D1630" s="197" t="s">
        <v>3705</v>
      </c>
      <c r="E1630" s="6">
        <v>57.77</v>
      </c>
      <c r="F1630" s="6">
        <f t="shared" si="52"/>
        <v>-57.77</v>
      </c>
      <c r="G1630" t="s">
        <v>3703</v>
      </c>
      <c r="I1630" t="str">
        <f t="shared" si="53"/>
        <v/>
      </c>
    </row>
    <row r="1631" spans="1:9" hidden="1" x14ac:dyDescent="0.25">
      <c r="A1631" t="s">
        <v>6307</v>
      </c>
      <c r="B1631" s="4">
        <v>32</v>
      </c>
      <c r="C1631" s="197" t="s">
        <v>1829</v>
      </c>
      <c r="D1631" s="197">
        <v>67</v>
      </c>
      <c r="E1631" s="6">
        <v>63.55</v>
      </c>
      <c r="F1631" s="6">
        <f t="shared" si="52"/>
        <v>-63.55</v>
      </c>
      <c r="G1631" t="s">
        <v>6308</v>
      </c>
      <c r="I1631" t="str">
        <f t="shared" si="53"/>
        <v/>
      </c>
    </row>
    <row r="1632" spans="1:9" hidden="1" x14ac:dyDescent="0.25">
      <c r="A1632" t="s">
        <v>7157</v>
      </c>
      <c r="B1632" s="4">
        <v>32</v>
      </c>
      <c r="C1632" s="197" t="s">
        <v>1837</v>
      </c>
      <c r="D1632" s="197">
        <v>61</v>
      </c>
      <c r="E1632" s="6">
        <v>6.16</v>
      </c>
      <c r="F1632" s="6">
        <f t="shared" si="52"/>
        <v>-6.16</v>
      </c>
      <c r="G1632" t="s">
        <v>7158</v>
      </c>
      <c r="I1632" t="str">
        <f t="shared" si="53"/>
        <v/>
      </c>
    </row>
    <row r="1633" spans="1:9" hidden="1" x14ac:dyDescent="0.25">
      <c r="A1633" t="s">
        <v>8513</v>
      </c>
      <c r="B1633" s="4">
        <v>33</v>
      </c>
      <c r="C1633" s="197">
        <v>620</v>
      </c>
      <c r="D1633" s="197">
        <v>95</v>
      </c>
      <c r="E1633" s="6">
        <v>47.11</v>
      </c>
      <c r="F1633" s="6">
        <f t="shared" si="52"/>
        <v>-47.11</v>
      </c>
      <c r="G1633" t="s">
        <v>8422</v>
      </c>
      <c r="H1633" t="s">
        <v>7719</v>
      </c>
      <c r="I1633" t="str">
        <f t="shared" si="53"/>
        <v/>
      </c>
    </row>
    <row r="1634" spans="1:9" hidden="1" x14ac:dyDescent="0.25">
      <c r="A1634" t="s">
        <v>7419</v>
      </c>
      <c r="B1634" s="4">
        <v>32</v>
      </c>
      <c r="C1634" s="197" t="s">
        <v>1845</v>
      </c>
      <c r="D1634" s="197">
        <v>37</v>
      </c>
      <c r="E1634" s="6">
        <v>46.72</v>
      </c>
      <c r="F1634" s="6">
        <f t="shared" si="52"/>
        <v>-46.72</v>
      </c>
      <c r="G1634" t="s">
        <v>7420</v>
      </c>
      <c r="I1634" t="str">
        <f t="shared" si="53"/>
        <v/>
      </c>
    </row>
    <row r="1635" spans="1:9" x14ac:dyDescent="0.25">
      <c r="A1635" t="s">
        <v>3706</v>
      </c>
      <c r="B1635" s="4">
        <v>32</v>
      </c>
      <c r="C1635" s="197" t="s">
        <v>2258</v>
      </c>
      <c r="D1635" s="197" t="s">
        <v>3709</v>
      </c>
      <c r="E1635" s="6">
        <v>5151.96</v>
      </c>
      <c r="F1635" s="6">
        <f t="shared" si="52"/>
        <v>-5151.96</v>
      </c>
      <c r="G1635" t="s">
        <v>3707</v>
      </c>
      <c r="I1635" t="str">
        <f t="shared" si="53"/>
        <v/>
      </c>
    </row>
    <row r="1636" spans="1:9" hidden="1" x14ac:dyDescent="0.25">
      <c r="A1636" t="s">
        <v>6310</v>
      </c>
      <c r="B1636" s="4">
        <v>32</v>
      </c>
      <c r="C1636" s="197" t="s">
        <v>1829</v>
      </c>
      <c r="D1636" s="197">
        <v>68</v>
      </c>
      <c r="E1636" s="6">
        <v>43.66</v>
      </c>
      <c r="F1636" s="6">
        <f t="shared" si="52"/>
        <v>-43.66</v>
      </c>
      <c r="G1636" t="s">
        <v>6311</v>
      </c>
      <c r="I1636" t="str">
        <f t="shared" si="53"/>
        <v/>
      </c>
    </row>
    <row r="1637" spans="1:9" x14ac:dyDescent="0.25">
      <c r="A1637" t="s">
        <v>3710</v>
      </c>
      <c r="B1637" s="4">
        <v>32</v>
      </c>
      <c r="C1637" s="197" t="s">
        <v>2258</v>
      </c>
      <c r="D1637" s="197" t="s">
        <v>3713</v>
      </c>
      <c r="E1637" s="6">
        <v>16548.55</v>
      </c>
      <c r="F1637" s="6">
        <f t="shared" si="52"/>
        <v>-16548.55</v>
      </c>
      <c r="G1637" t="s">
        <v>3711</v>
      </c>
      <c r="I1637" t="str">
        <f t="shared" si="53"/>
        <v/>
      </c>
    </row>
    <row r="1638" spans="1:9" hidden="1" x14ac:dyDescent="0.25">
      <c r="A1638" t="s">
        <v>7401</v>
      </c>
      <c r="B1638" s="4">
        <v>32</v>
      </c>
      <c r="C1638" s="197" t="s">
        <v>1845</v>
      </c>
      <c r="D1638" s="197">
        <v>31</v>
      </c>
      <c r="E1638" s="6">
        <v>45.48</v>
      </c>
      <c r="F1638" s="6">
        <f t="shared" si="52"/>
        <v>-45.48</v>
      </c>
      <c r="G1638" t="s">
        <v>7402</v>
      </c>
      <c r="I1638" t="str">
        <f t="shared" si="53"/>
        <v/>
      </c>
    </row>
    <row r="1639" spans="1:9" x14ac:dyDescent="0.25">
      <c r="A1639" t="s">
        <v>3714</v>
      </c>
      <c r="B1639" s="4">
        <v>32</v>
      </c>
      <c r="C1639" s="197" t="s">
        <v>2258</v>
      </c>
      <c r="D1639" s="197" t="s">
        <v>3717</v>
      </c>
      <c r="E1639" s="6">
        <v>10632.15</v>
      </c>
      <c r="F1639" s="6">
        <f t="shared" si="52"/>
        <v>-10632.15</v>
      </c>
      <c r="G1639" t="s">
        <v>3715</v>
      </c>
      <c r="I1639" t="str">
        <f t="shared" si="53"/>
        <v/>
      </c>
    </row>
    <row r="1640" spans="1:9" hidden="1" x14ac:dyDescent="0.25">
      <c r="A1640" t="s">
        <v>6591</v>
      </c>
      <c r="B1640" s="4">
        <v>32</v>
      </c>
      <c r="C1640" s="197" t="s">
        <v>1833</v>
      </c>
      <c r="D1640" s="197">
        <v>29</v>
      </c>
      <c r="E1640" s="6">
        <v>48.51</v>
      </c>
      <c r="F1640" s="6">
        <f t="shared" si="52"/>
        <v>-48.51</v>
      </c>
      <c r="G1640" t="s">
        <v>6592</v>
      </c>
      <c r="I1640" t="str">
        <f t="shared" si="53"/>
        <v/>
      </c>
    </row>
    <row r="1641" spans="1:9" x14ac:dyDescent="0.25">
      <c r="A1641" t="s">
        <v>3718</v>
      </c>
      <c r="B1641" s="4">
        <v>32</v>
      </c>
      <c r="C1641" s="197" t="s">
        <v>2258</v>
      </c>
      <c r="D1641" s="197" t="s">
        <v>3721</v>
      </c>
      <c r="E1641" s="6">
        <v>0</v>
      </c>
      <c r="F1641" s="6">
        <f t="shared" si="52"/>
        <v>0</v>
      </c>
      <c r="G1641" t="s">
        <v>3719</v>
      </c>
      <c r="I1641" t="str">
        <f t="shared" si="53"/>
        <v/>
      </c>
    </row>
    <row r="1642" spans="1:9" x14ac:dyDescent="0.25">
      <c r="A1642" t="s">
        <v>3722</v>
      </c>
      <c r="B1642" s="4">
        <v>32</v>
      </c>
      <c r="C1642" s="197" t="s">
        <v>2258</v>
      </c>
      <c r="D1642" s="197" t="s">
        <v>3725</v>
      </c>
      <c r="E1642" s="6">
        <v>3.9</v>
      </c>
      <c r="F1642" s="6">
        <f t="shared" si="52"/>
        <v>-3.9</v>
      </c>
      <c r="G1642" t="s">
        <v>3723</v>
      </c>
      <c r="I1642" t="str">
        <f t="shared" si="53"/>
        <v/>
      </c>
    </row>
    <row r="1643" spans="1:9" x14ac:dyDescent="0.25">
      <c r="A1643" t="s">
        <v>3726</v>
      </c>
      <c r="B1643" s="4">
        <v>32</v>
      </c>
      <c r="C1643" s="197" t="s">
        <v>2258</v>
      </c>
      <c r="D1643" s="197" t="s">
        <v>3729</v>
      </c>
      <c r="E1643" s="6">
        <v>13.08</v>
      </c>
      <c r="F1643" s="6">
        <f t="shared" si="52"/>
        <v>-13.08</v>
      </c>
      <c r="G1643" t="s">
        <v>3727</v>
      </c>
      <c r="I1643" t="str">
        <f t="shared" si="53"/>
        <v/>
      </c>
    </row>
    <row r="1644" spans="1:9" hidden="1" x14ac:dyDescent="0.25">
      <c r="A1644" t="s">
        <v>7160</v>
      </c>
      <c r="B1644" s="4">
        <v>32</v>
      </c>
      <c r="C1644" s="197" t="s">
        <v>1837</v>
      </c>
      <c r="D1644" s="197">
        <v>62</v>
      </c>
      <c r="E1644" s="6">
        <v>318.05</v>
      </c>
      <c r="F1644" s="6">
        <f t="shared" si="52"/>
        <v>-318.05</v>
      </c>
      <c r="G1644" t="s">
        <v>7161</v>
      </c>
      <c r="I1644" t="str">
        <f t="shared" si="53"/>
        <v/>
      </c>
    </row>
    <row r="1645" spans="1:9" x14ac:dyDescent="0.25">
      <c r="A1645" t="s">
        <v>3730</v>
      </c>
      <c r="B1645" s="4">
        <v>32</v>
      </c>
      <c r="C1645" s="197" t="s">
        <v>2258</v>
      </c>
      <c r="D1645" s="197" t="s">
        <v>3733</v>
      </c>
      <c r="E1645" s="6">
        <v>0</v>
      </c>
      <c r="F1645" s="6">
        <f t="shared" si="52"/>
        <v>0</v>
      </c>
      <c r="G1645" t="s">
        <v>3731</v>
      </c>
      <c r="I1645" t="str">
        <f t="shared" si="53"/>
        <v/>
      </c>
    </row>
    <row r="1646" spans="1:9" hidden="1" x14ac:dyDescent="0.25">
      <c r="A1646" t="s">
        <v>6594</v>
      </c>
      <c r="B1646" s="4">
        <v>32</v>
      </c>
      <c r="C1646" s="197" t="s">
        <v>1833</v>
      </c>
      <c r="D1646" s="197">
        <v>30</v>
      </c>
      <c r="E1646" s="6">
        <v>15.71</v>
      </c>
      <c r="F1646" s="6">
        <f t="shared" si="52"/>
        <v>-15.71</v>
      </c>
      <c r="G1646" t="s">
        <v>6595</v>
      </c>
      <c r="I1646" t="str">
        <f t="shared" si="53"/>
        <v/>
      </c>
    </row>
    <row r="1647" spans="1:9" hidden="1" x14ac:dyDescent="0.25">
      <c r="A1647" t="s">
        <v>6609</v>
      </c>
      <c r="B1647" s="4">
        <v>32</v>
      </c>
      <c r="C1647" s="197" t="s">
        <v>1833</v>
      </c>
      <c r="D1647" s="197">
        <v>35</v>
      </c>
      <c r="E1647" s="6">
        <v>19</v>
      </c>
      <c r="F1647" s="6">
        <f t="shared" si="52"/>
        <v>-19</v>
      </c>
      <c r="G1647" t="s">
        <v>6610</v>
      </c>
      <c r="I1647" t="str">
        <f t="shared" si="53"/>
        <v/>
      </c>
    </row>
    <row r="1648" spans="1:9" hidden="1" x14ac:dyDescent="0.25">
      <c r="A1648" t="s">
        <v>6612</v>
      </c>
      <c r="B1648" s="4">
        <v>32</v>
      </c>
      <c r="C1648" s="197" t="s">
        <v>1833</v>
      </c>
      <c r="D1648" s="197">
        <v>36</v>
      </c>
      <c r="E1648" s="6">
        <v>25.9</v>
      </c>
      <c r="F1648" s="6">
        <f t="shared" si="52"/>
        <v>-25.9</v>
      </c>
      <c r="G1648" t="s">
        <v>6613</v>
      </c>
      <c r="I1648" t="str">
        <f t="shared" si="53"/>
        <v/>
      </c>
    </row>
    <row r="1649" spans="1:9" hidden="1" x14ac:dyDescent="0.25">
      <c r="A1649" t="s">
        <v>6316</v>
      </c>
      <c r="B1649" s="4">
        <v>32</v>
      </c>
      <c r="C1649" s="197" t="s">
        <v>1829</v>
      </c>
      <c r="D1649" s="197">
        <v>70</v>
      </c>
      <c r="E1649" s="6">
        <v>26.89</v>
      </c>
      <c r="F1649" s="6">
        <f t="shared" si="52"/>
        <v>-26.89</v>
      </c>
      <c r="G1649" t="s">
        <v>6317</v>
      </c>
      <c r="I1649" t="str">
        <f t="shared" si="53"/>
        <v/>
      </c>
    </row>
    <row r="1650" spans="1:9" hidden="1" x14ac:dyDescent="0.25">
      <c r="A1650" t="s">
        <v>7470</v>
      </c>
      <c r="B1650" s="4">
        <v>32</v>
      </c>
      <c r="C1650" s="197" t="s">
        <v>1845</v>
      </c>
      <c r="D1650" s="197">
        <v>54</v>
      </c>
      <c r="E1650" s="6">
        <v>43.66</v>
      </c>
      <c r="F1650" s="6">
        <f t="shared" si="52"/>
        <v>-43.66</v>
      </c>
      <c r="G1650" t="s">
        <v>7471</v>
      </c>
      <c r="I1650" t="str">
        <f t="shared" si="53"/>
        <v/>
      </c>
    </row>
    <row r="1651" spans="1:9" x14ac:dyDescent="0.25">
      <c r="A1651" t="s">
        <v>3734</v>
      </c>
      <c r="B1651" s="4">
        <v>32</v>
      </c>
      <c r="C1651" s="197" t="s">
        <v>2258</v>
      </c>
      <c r="D1651" s="197" t="s">
        <v>3737</v>
      </c>
      <c r="E1651" s="6">
        <v>70.06</v>
      </c>
      <c r="F1651" s="6">
        <f t="shared" si="52"/>
        <v>-70.06</v>
      </c>
      <c r="G1651" t="s">
        <v>3735</v>
      </c>
      <c r="I1651" t="str">
        <f t="shared" si="53"/>
        <v/>
      </c>
    </row>
    <row r="1652" spans="1:9" x14ac:dyDescent="0.25">
      <c r="A1652" t="s">
        <v>3738</v>
      </c>
      <c r="B1652" s="4">
        <v>32</v>
      </c>
      <c r="C1652" s="197" t="s">
        <v>2258</v>
      </c>
      <c r="D1652" s="197" t="s">
        <v>3741</v>
      </c>
      <c r="E1652" s="6">
        <v>4.1500000000000004</v>
      </c>
      <c r="F1652" s="6">
        <f t="shared" si="52"/>
        <v>-4.1500000000000004</v>
      </c>
      <c r="G1652" t="s">
        <v>3739</v>
      </c>
      <c r="I1652" t="str">
        <f t="shared" si="53"/>
        <v/>
      </c>
    </row>
    <row r="1653" spans="1:9" x14ac:dyDescent="0.25">
      <c r="A1653" t="s">
        <v>3742</v>
      </c>
      <c r="B1653" s="4">
        <v>32</v>
      </c>
      <c r="C1653" s="197" t="s">
        <v>2258</v>
      </c>
      <c r="D1653" s="197" t="s">
        <v>3745</v>
      </c>
      <c r="E1653" s="6">
        <v>0</v>
      </c>
      <c r="F1653" s="6">
        <f t="shared" si="52"/>
        <v>0</v>
      </c>
      <c r="G1653" t="s">
        <v>3743</v>
      </c>
      <c r="I1653" t="str">
        <f t="shared" si="53"/>
        <v/>
      </c>
    </row>
    <row r="1654" spans="1:9" x14ac:dyDescent="0.25">
      <c r="A1654" t="s">
        <v>3746</v>
      </c>
      <c r="B1654" s="4">
        <v>32</v>
      </c>
      <c r="C1654" s="197" t="s">
        <v>2258</v>
      </c>
      <c r="D1654" s="197" t="s">
        <v>3749</v>
      </c>
      <c r="E1654" s="6">
        <v>3134.96</v>
      </c>
      <c r="F1654" s="6">
        <f t="shared" si="52"/>
        <v>-3134.96</v>
      </c>
      <c r="G1654" t="s">
        <v>3747</v>
      </c>
      <c r="I1654" t="str">
        <f t="shared" si="53"/>
        <v/>
      </c>
    </row>
    <row r="1655" spans="1:9" x14ac:dyDescent="0.25">
      <c r="A1655" t="s">
        <v>3750</v>
      </c>
      <c r="B1655" s="4">
        <v>32</v>
      </c>
      <c r="C1655" s="197" t="s">
        <v>2258</v>
      </c>
      <c r="D1655" s="197" t="s">
        <v>3753</v>
      </c>
      <c r="E1655" s="6">
        <v>178.67</v>
      </c>
      <c r="F1655" s="6">
        <f t="shared" si="52"/>
        <v>-178.67</v>
      </c>
      <c r="G1655" t="s">
        <v>3751</v>
      </c>
      <c r="I1655" t="str">
        <f t="shared" si="53"/>
        <v/>
      </c>
    </row>
    <row r="1656" spans="1:9" hidden="1" x14ac:dyDescent="0.25">
      <c r="A1656" t="s">
        <v>7485</v>
      </c>
      <c r="B1656" s="4">
        <v>32</v>
      </c>
      <c r="C1656" s="197" t="s">
        <v>1845</v>
      </c>
      <c r="D1656" s="197">
        <v>59</v>
      </c>
      <c r="E1656" s="6">
        <v>41.96</v>
      </c>
      <c r="F1656" s="6">
        <f t="shared" si="52"/>
        <v>-41.96</v>
      </c>
      <c r="G1656" t="s">
        <v>7486</v>
      </c>
      <c r="I1656" t="str">
        <f t="shared" si="53"/>
        <v/>
      </c>
    </row>
    <row r="1657" spans="1:9" x14ac:dyDescent="0.25">
      <c r="A1657" t="s">
        <v>3754</v>
      </c>
      <c r="B1657" s="4">
        <v>32</v>
      </c>
      <c r="C1657" s="197" t="s">
        <v>2258</v>
      </c>
      <c r="D1657" s="197" t="s">
        <v>3757</v>
      </c>
      <c r="E1657" s="6">
        <v>50.56</v>
      </c>
      <c r="F1657" s="6">
        <f t="shared" si="52"/>
        <v>-50.56</v>
      </c>
      <c r="G1657" t="s">
        <v>3755</v>
      </c>
      <c r="I1657" t="str">
        <f t="shared" si="53"/>
        <v/>
      </c>
    </row>
    <row r="1658" spans="1:9" x14ac:dyDescent="0.25">
      <c r="A1658" t="s">
        <v>3758</v>
      </c>
      <c r="B1658" s="4">
        <v>32</v>
      </c>
      <c r="C1658" s="197" t="s">
        <v>2258</v>
      </c>
      <c r="D1658" s="197" t="s">
        <v>3761</v>
      </c>
      <c r="E1658" s="6">
        <v>0</v>
      </c>
      <c r="F1658" s="6">
        <f t="shared" si="52"/>
        <v>0</v>
      </c>
      <c r="G1658" t="s">
        <v>3759</v>
      </c>
      <c r="I1658" t="str">
        <f t="shared" si="53"/>
        <v/>
      </c>
    </row>
    <row r="1659" spans="1:9" x14ac:dyDescent="0.25">
      <c r="A1659" t="s">
        <v>3762</v>
      </c>
      <c r="B1659" s="4">
        <v>32</v>
      </c>
      <c r="C1659" s="197" t="s">
        <v>2258</v>
      </c>
      <c r="D1659" s="197" t="s">
        <v>3765</v>
      </c>
      <c r="E1659" s="6">
        <v>10456.93</v>
      </c>
      <c r="F1659" s="6">
        <f t="shared" si="52"/>
        <v>-10456.93</v>
      </c>
      <c r="G1659" t="s">
        <v>3763</v>
      </c>
      <c r="I1659" t="str">
        <f t="shared" si="53"/>
        <v/>
      </c>
    </row>
    <row r="1660" spans="1:9" x14ac:dyDescent="0.25">
      <c r="A1660" t="s">
        <v>3766</v>
      </c>
      <c r="B1660" s="4">
        <v>32</v>
      </c>
      <c r="C1660" s="197" t="s">
        <v>2258</v>
      </c>
      <c r="D1660" s="197" t="s">
        <v>3768</v>
      </c>
      <c r="E1660" s="6">
        <v>16352.22</v>
      </c>
      <c r="F1660" s="6">
        <f t="shared" si="52"/>
        <v>-16352.22</v>
      </c>
      <c r="G1660" t="s">
        <v>3767</v>
      </c>
      <c r="I1660" t="str">
        <f t="shared" si="53"/>
        <v/>
      </c>
    </row>
    <row r="1661" spans="1:9" hidden="1" x14ac:dyDescent="0.25">
      <c r="A1661" t="s">
        <v>7380</v>
      </c>
      <c r="B1661" s="4">
        <v>32</v>
      </c>
      <c r="C1661" s="197" t="s">
        <v>1845</v>
      </c>
      <c r="D1661" s="197">
        <v>24</v>
      </c>
      <c r="E1661" s="6">
        <v>41.02</v>
      </c>
      <c r="F1661" s="6">
        <f t="shared" si="52"/>
        <v>-41.02</v>
      </c>
      <c r="G1661" t="s">
        <v>7381</v>
      </c>
      <c r="I1661" t="str">
        <f t="shared" si="53"/>
        <v/>
      </c>
    </row>
    <row r="1662" spans="1:9" x14ac:dyDescent="0.25">
      <c r="A1662" t="s">
        <v>3769</v>
      </c>
      <c r="B1662" s="4">
        <v>32</v>
      </c>
      <c r="C1662" s="197" t="s">
        <v>2258</v>
      </c>
      <c r="D1662" s="197" t="s">
        <v>3772</v>
      </c>
      <c r="E1662" s="6">
        <v>15.7</v>
      </c>
      <c r="F1662" s="6">
        <f t="shared" si="52"/>
        <v>-15.7</v>
      </c>
      <c r="G1662" t="s">
        <v>3770</v>
      </c>
      <c r="I1662" t="str">
        <f t="shared" si="53"/>
        <v/>
      </c>
    </row>
    <row r="1663" spans="1:9" x14ac:dyDescent="0.25">
      <c r="A1663" t="s">
        <v>3773</v>
      </c>
      <c r="B1663" s="4">
        <v>32</v>
      </c>
      <c r="C1663" s="197" t="s">
        <v>2258</v>
      </c>
      <c r="D1663" s="197" t="s">
        <v>3776</v>
      </c>
      <c r="E1663" s="6">
        <v>5.93</v>
      </c>
      <c r="F1663" s="6">
        <f t="shared" si="52"/>
        <v>-5.93</v>
      </c>
      <c r="G1663" t="s">
        <v>3774</v>
      </c>
      <c r="I1663" t="str">
        <f t="shared" si="53"/>
        <v/>
      </c>
    </row>
    <row r="1664" spans="1:9" x14ac:dyDescent="0.25">
      <c r="A1664" t="s">
        <v>3777</v>
      </c>
      <c r="B1664" s="4">
        <v>32</v>
      </c>
      <c r="C1664" s="197" t="s">
        <v>2258</v>
      </c>
      <c r="D1664" s="197" t="s">
        <v>3780</v>
      </c>
      <c r="E1664" s="6">
        <v>26.37</v>
      </c>
      <c r="F1664" s="6">
        <f t="shared" si="52"/>
        <v>-26.37</v>
      </c>
      <c r="G1664" t="s">
        <v>3778</v>
      </c>
      <c r="I1664" t="str">
        <f t="shared" si="53"/>
        <v/>
      </c>
    </row>
    <row r="1665" spans="1:9" hidden="1" x14ac:dyDescent="0.25">
      <c r="A1665" t="s">
        <v>6319</v>
      </c>
      <c r="B1665" s="4">
        <v>32</v>
      </c>
      <c r="C1665" s="197" t="s">
        <v>1829</v>
      </c>
      <c r="D1665" s="197">
        <v>71</v>
      </c>
      <c r="E1665" s="6">
        <v>92.06</v>
      </c>
      <c r="F1665" s="6">
        <f t="shared" si="52"/>
        <v>-92.06</v>
      </c>
      <c r="G1665" t="s">
        <v>6320</v>
      </c>
      <c r="I1665" t="str">
        <f t="shared" si="53"/>
        <v/>
      </c>
    </row>
    <row r="1666" spans="1:9" x14ac:dyDescent="0.25">
      <c r="A1666" t="s">
        <v>3781</v>
      </c>
      <c r="B1666" s="4">
        <v>32</v>
      </c>
      <c r="C1666" s="197" t="s">
        <v>2258</v>
      </c>
      <c r="D1666" s="197" t="s">
        <v>3784</v>
      </c>
      <c r="E1666" s="6">
        <v>3.64</v>
      </c>
      <c r="F1666" s="6">
        <f t="shared" si="52"/>
        <v>-3.64</v>
      </c>
      <c r="G1666" t="s">
        <v>3782</v>
      </c>
      <c r="I1666" t="str">
        <f t="shared" si="53"/>
        <v/>
      </c>
    </row>
    <row r="1667" spans="1:9" hidden="1" x14ac:dyDescent="0.25">
      <c r="A1667" t="s">
        <v>7163</v>
      </c>
      <c r="B1667" s="4">
        <v>32</v>
      </c>
      <c r="C1667" s="197" t="s">
        <v>1837</v>
      </c>
      <c r="D1667" s="197">
        <v>63</v>
      </c>
      <c r="E1667" s="6">
        <v>21.4</v>
      </c>
      <c r="F1667" s="6">
        <f t="shared" si="52"/>
        <v>-21.4</v>
      </c>
      <c r="G1667" t="s">
        <v>7164</v>
      </c>
      <c r="I1667" t="str">
        <f t="shared" si="53"/>
        <v/>
      </c>
    </row>
    <row r="1668" spans="1:9" x14ac:dyDescent="0.25">
      <c r="A1668" t="s">
        <v>3785</v>
      </c>
      <c r="B1668" s="4">
        <v>32</v>
      </c>
      <c r="C1668" s="197" t="s">
        <v>2258</v>
      </c>
      <c r="D1668" s="197" t="s">
        <v>3788</v>
      </c>
      <c r="E1668" s="6">
        <v>19.27</v>
      </c>
      <c r="F1668" s="6">
        <f t="shared" si="52"/>
        <v>-19.27</v>
      </c>
      <c r="G1668" t="s">
        <v>3786</v>
      </c>
      <c r="I1668" t="str">
        <f t="shared" si="53"/>
        <v/>
      </c>
    </row>
    <row r="1669" spans="1:9" hidden="1" x14ac:dyDescent="0.25">
      <c r="A1669" t="s">
        <v>7530</v>
      </c>
      <c r="B1669" s="4">
        <v>32</v>
      </c>
      <c r="C1669" s="197" t="s">
        <v>7516</v>
      </c>
      <c r="D1669" s="197">
        <v>7</v>
      </c>
      <c r="E1669" s="6">
        <v>13.89</v>
      </c>
      <c r="F1669" s="6">
        <f t="shared" si="52"/>
        <v>-13.89</v>
      </c>
      <c r="G1669" t="s">
        <v>7531</v>
      </c>
      <c r="I1669" t="str">
        <f t="shared" si="53"/>
        <v/>
      </c>
    </row>
    <row r="1670" spans="1:9" x14ac:dyDescent="0.25">
      <c r="A1670" t="s">
        <v>3789</v>
      </c>
      <c r="B1670" s="4">
        <v>32</v>
      </c>
      <c r="C1670" s="197" t="s">
        <v>2258</v>
      </c>
      <c r="D1670" s="197" t="s">
        <v>3792</v>
      </c>
      <c r="E1670" s="6">
        <v>0</v>
      </c>
      <c r="F1670" s="6">
        <f t="shared" si="52"/>
        <v>0</v>
      </c>
      <c r="G1670" t="s">
        <v>3790</v>
      </c>
      <c r="I1670" t="str">
        <f t="shared" si="53"/>
        <v/>
      </c>
    </row>
    <row r="1671" spans="1:9" x14ac:dyDescent="0.25">
      <c r="A1671" t="s">
        <v>3793</v>
      </c>
      <c r="B1671" s="4">
        <v>32</v>
      </c>
      <c r="C1671" s="197" t="s">
        <v>2258</v>
      </c>
      <c r="D1671" s="197" t="s">
        <v>3796</v>
      </c>
      <c r="E1671" s="6">
        <v>26.34</v>
      </c>
      <c r="F1671" s="6">
        <f t="shared" ref="F1671:F1734" si="54">IF(B1671=10,E1671,-E1671)</f>
        <v>-26.34</v>
      </c>
      <c r="G1671" t="s">
        <v>3794</v>
      </c>
      <c r="I1671" t="str">
        <f t="shared" ref="I1671:I1734" si="55">IF(ISNA(MATCH(A1671,OldAcctNum,))=TRUE,A1671,"")</f>
        <v/>
      </c>
    </row>
    <row r="1672" spans="1:9" x14ac:dyDescent="0.25">
      <c r="A1672" t="s">
        <v>3797</v>
      </c>
      <c r="B1672" s="4">
        <v>32</v>
      </c>
      <c r="C1672" s="197" t="s">
        <v>2258</v>
      </c>
      <c r="D1672" s="197" t="s">
        <v>3800</v>
      </c>
      <c r="E1672" s="6">
        <v>6073.97</v>
      </c>
      <c r="F1672" s="6">
        <f t="shared" si="54"/>
        <v>-6073.97</v>
      </c>
      <c r="G1672" t="s">
        <v>3798</v>
      </c>
      <c r="I1672" t="str">
        <f t="shared" si="55"/>
        <v/>
      </c>
    </row>
    <row r="1673" spans="1:9" x14ac:dyDescent="0.25">
      <c r="A1673" t="s">
        <v>3801</v>
      </c>
      <c r="B1673" s="4">
        <v>32</v>
      </c>
      <c r="C1673" s="197" t="s">
        <v>2258</v>
      </c>
      <c r="D1673" s="197" t="s">
        <v>3804</v>
      </c>
      <c r="E1673" s="6">
        <v>12034.51</v>
      </c>
      <c r="F1673" s="6">
        <f t="shared" si="54"/>
        <v>-12034.51</v>
      </c>
      <c r="G1673" t="s">
        <v>3802</v>
      </c>
      <c r="I1673" t="str">
        <f t="shared" si="55"/>
        <v/>
      </c>
    </row>
    <row r="1674" spans="1:9" x14ac:dyDescent="0.25">
      <c r="A1674" t="s">
        <v>3805</v>
      </c>
      <c r="B1674" s="4">
        <v>32</v>
      </c>
      <c r="C1674" s="197" t="s">
        <v>2258</v>
      </c>
      <c r="D1674" s="197" t="s">
        <v>3808</v>
      </c>
      <c r="E1674" s="6">
        <v>3253.94</v>
      </c>
      <c r="F1674" s="6">
        <f t="shared" si="54"/>
        <v>-3253.94</v>
      </c>
      <c r="G1674" t="s">
        <v>3806</v>
      </c>
      <c r="I1674" t="str">
        <f t="shared" si="55"/>
        <v/>
      </c>
    </row>
    <row r="1675" spans="1:9" x14ac:dyDescent="0.25">
      <c r="A1675" t="s">
        <v>3809</v>
      </c>
      <c r="B1675" s="4">
        <v>32</v>
      </c>
      <c r="C1675" s="197" t="s">
        <v>2258</v>
      </c>
      <c r="D1675" s="197" t="s">
        <v>3812</v>
      </c>
      <c r="E1675" s="6">
        <v>0</v>
      </c>
      <c r="F1675" s="6">
        <f t="shared" si="54"/>
        <v>0</v>
      </c>
      <c r="G1675" t="s">
        <v>3810</v>
      </c>
      <c r="I1675" t="str">
        <f t="shared" si="55"/>
        <v/>
      </c>
    </row>
    <row r="1676" spans="1:9" hidden="1" x14ac:dyDescent="0.25">
      <c r="A1676" t="s">
        <v>6621</v>
      </c>
      <c r="B1676" s="4">
        <v>32</v>
      </c>
      <c r="C1676" s="197" t="s">
        <v>1833</v>
      </c>
      <c r="D1676" s="197">
        <v>39</v>
      </c>
      <c r="E1676" s="6">
        <v>8.6199999999999992</v>
      </c>
      <c r="F1676" s="6">
        <f t="shared" si="54"/>
        <v>-8.6199999999999992</v>
      </c>
      <c r="G1676" t="s">
        <v>6622</v>
      </c>
      <c r="I1676" t="str">
        <f t="shared" si="55"/>
        <v/>
      </c>
    </row>
    <row r="1677" spans="1:9" hidden="1" x14ac:dyDescent="0.25">
      <c r="A1677" t="s">
        <v>7332</v>
      </c>
      <c r="B1677" s="4">
        <v>32</v>
      </c>
      <c r="C1677" s="197" t="s">
        <v>1845</v>
      </c>
      <c r="D1677" s="197">
        <v>8</v>
      </c>
      <c r="E1677" s="6">
        <v>39.200000000000003</v>
      </c>
      <c r="F1677" s="6">
        <f t="shared" si="54"/>
        <v>-39.200000000000003</v>
      </c>
      <c r="G1677" t="s">
        <v>7333</v>
      </c>
      <c r="I1677" t="str">
        <f t="shared" si="55"/>
        <v/>
      </c>
    </row>
    <row r="1678" spans="1:9" x14ac:dyDescent="0.25">
      <c r="A1678" t="s">
        <v>3813</v>
      </c>
      <c r="B1678" s="4">
        <v>32</v>
      </c>
      <c r="C1678" s="197" t="s">
        <v>2258</v>
      </c>
      <c r="D1678" s="197" t="s">
        <v>3816</v>
      </c>
      <c r="E1678" s="6">
        <v>12.76</v>
      </c>
      <c r="F1678" s="6">
        <f t="shared" si="54"/>
        <v>-12.76</v>
      </c>
      <c r="G1678" t="s">
        <v>3814</v>
      </c>
      <c r="I1678" t="str">
        <f t="shared" si="55"/>
        <v/>
      </c>
    </row>
    <row r="1679" spans="1:9" hidden="1" x14ac:dyDescent="0.25">
      <c r="A1679" t="s">
        <v>6331</v>
      </c>
      <c r="B1679" s="4">
        <v>32</v>
      </c>
      <c r="C1679" s="197" t="s">
        <v>1829</v>
      </c>
      <c r="D1679" s="197">
        <v>75</v>
      </c>
      <c r="E1679" s="6">
        <v>25.3</v>
      </c>
      <c r="F1679" s="6">
        <f t="shared" si="54"/>
        <v>-25.3</v>
      </c>
      <c r="G1679" t="s">
        <v>6332</v>
      </c>
      <c r="I1679" t="str">
        <f t="shared" si="55"/>
        <v/>
      </c>
    </row>
    <row r="1680" spans="1:9" x14ac:dyDescent="0.25">
      <c r="A1680" t="s">
        <v>3817</v>
      </c>
      <c r="B1680" s="4">
        <v>32</v>
      </c>
      <c r="C1680" s="197" t="s">
        <v>2258</v>
      </c>
      <c r="D1680" s="197" t="s">
        <v>3820</v>
      </c>
      <c r="E1680" s="6">
        <v>11.91</v>
      </c>
      <c r="F1680" s="6">
        <f t="shared" si="54"/>
        <v>-11.91</v>
      </c>
      <c r="G1680" t="s">
        <v>3818</v>
      </c>
      <c r="I1680" t="str">
        <f t="shared" si="55"/>
        <v/>
      </c>
    </row>
    <row r="1681" spans="1:9" hidden="1" x14ac:dyDescent="0.25">
      <c r="A1681" t="s">
        <v>9163</v>
      </c>
      <c r="B1681" s="4">
        <v>33</v>
      </c>
      <c r="C1681" s="197">
        <v>695</v>
      </c>
      <c r="D1681" s="197">
        <v>95</v>
      </c>
      <c r="E1681" s="6">
        <v>38.69</v>
      </c>
      <c r="F1681" s="6">
        <f t="shared" si="54"/>
        <v>-38.69</v>
      </c>
      <c r="G1681" t="s">
        <v>9071</v>
      </c>
      <c r="H1681" t="s">
        <v>7719</v>
      </c>
      <c r="I1681" t="str">
        <f t="shared" si="55"/>
        <v/>
      </c>
    </row>
    <row r="1682" spans="1:9" hidden="1" x14ac:dyDescent="0.25">
      <c r="A1682" t="s">
        <v>7449</v>
      </c>
      <c r="B1682" s="4">
        <v>32</v>
      </c>
      <c r="C1682" s="197" t="s">
        <v>1845</v>
      </c>
      <c r="D1682" s="197">
        <v>47</v>
      </c>
      <c r="E1682" s="6">
        <v>38.630000000000003</v>
      </c>
      <c r="F1682" s="6">
        <f t="shared" si="54"/>
        <v>-38.630000000000003</v>
      </c>
      <c r="G1682" t="s">
        <v>7450</v>
      </c>
      <c r="I1682" t="str">
        <f t="shared" si="55"/>
        <v/>
      </c>
    </row>
    <row r="1683" spans="1:9" x14ac:dyDescent="0.25">
      <c r="A1683" t="s">
        <v>3821</v>
      </c>
      <c r="B1683" s="4">
        <v>32</v>
      </c>
      <c r="C1683" s="197" t="s">
        <v>2258</v>
      </c>
      <c r="D1683" s="197" t="s">
        <v>3824</v>
      </c>
      <c r="E1683" s="6">
        <v>0</v>
      </c>
      <c r="F1683" s="6">
        <f t="shared" si="54"/>
        <v>0</v>
      </c>
      <c r="G1683" t="s">
        <v>3822</v>
      </c>
      <c r="I1683" t="str">
        <f t="shared" si="55"/>
        <v/>
      </c>
    </row>
    <row r="1684" spans="1:9" hidden="1" x14ac:dyDescent="0.25">
      <c r="A1684" t="s">
        <v>7166</v>
      </c>
      <c r="B1684" s="4">
        <v>32</v>
      </c>
      <c r="C1684" s="197" t="s">
        <v>1837</v>
      </c>
      <c r="D1684" s="197">
        <v>64</v>
      </c>
      <c r="E1684" s="6">
        <v>40.53</v>
      </c>
      <c r="F1684" s="6">
        <f t="shared" si="54"/>
        <v>-40.53</v>
      </c>
      <c r="G1684" t="s">
        <v>7167</v>
      </c>
      <c r="I1684" t="str">
        <f t="shared" si="55"/>
        <v/>
      </c>
    </row>
    <row r="1685" spans="1:9" x14ac:dyDescent="0.25">
      <c r="A1685" t="s">
        <v>3825</v>
      </c>
      <c r="B1685" s="4">
        <v>32</v>
      </c>
      <c r="C1685" s="197" t="s">
        <v>2258</v>
      </c>
      <c r="D1685" s="197" t="s">
        <v>3828</v>
      </c>
      <c r="E1685" s="6">
        <v>2770.84</v>
      </c>
      <c r="F1685" s="6">
        <f t="shared" si="54"/>
        <v>-2770.84</v>
      </c>
      <c r="G1685" t="s">
        <v>3826</v>
      </c>
      <c r="I1685" t="str">
        <f t="shared" si="55"/>
        <v/>
      </c>
    </row>
    <row r="1686" spans="1:9" x14ac:dyDescent="0.25">
      <c r="A1686" t="s">
        <v>3829</v>
      </c>
      <c r="B1686" s="4">
        <v>32</v>
      </c>
      <c r="C1686" s="197" t="s">
        <v>2258</v>
      </c>
      <c r="D1686" s="197" t="s">
        <v>3832</v>
      </c>
      <c r="E1686" s="6">
        <v>0.18</v>
      </c>
      <c r="F1686" s="6">
        <f t="shared" si="54"/>
        <v>-0.18</v>
      </c>
      <c r="G1686" t="s">
        <v>3830</v>
      </c>
      <c r="I1686" t="str">
        <f t="shared" si="55"/>
        <v/>
      </c>
    </row>
    <row r="1687" spans="1:9" x14ac:dyDescent="0.25">
      <c r="A1687" t="s">
        <v>3833</v>
      </c>
      <c r="B1687" s="4">
        <v>32</v>
      </c>
      <c r="C1687" s="197" t="s">
        <v>2258</v>
      </c>
      <c r="D1687" s="197" t="s">
        <v>3835</v>
      </c>
      <c r="E1687" s="6">
        <v>3055.52</v>
      </c>
      <c r="F1687" s="6">
        <f t="shared" si="54"/>
        <v>-3055.52</v>
      </c>
      <c r="G1687" t="s">
        <v>3834</v>
      </c>
      <c r="I1687" t="str">
        <f t="shared" si="55"/>
        <v/>
      </c>
    </row>
    <row r="1688" spans="1:9" hidden="1" x14ac:dyDescent="0.25">
      <c r="A1688" t="s">
        <v>7318</v>
      </c>
      <c r="B1688" s="4">
        <v>32</v>
      </c>
      <c r="C1688" s="197" t="s">
        <v>1845</v>
      </c>
      <c r="D1688" s="197">
        <v>3</v>
      </c>
      <c r="E1688" s="6">
        <v>37.93</v>
      </c>
      <c r="F1688" s="6">
        <f t="shared" si="54"/>
        <v>-37.93</v>
      </c>
      <c r="G1688" t="s">
        <v>7319</v>
      </c>
      <c r="I1688" t="str">
        <f t="shared" si="55"/>
        <v/>
      </c>
    </row>
    <row r="1689" spans="1:9" x14ac:dyDescent="0.25">
      <c r="A1689" t="s">
        <v>3836</v>
      </c>
      <c r="B1689" s="4">
        <v>32</v>
      </c>
      <c r="C1689" s="197" t="s">
        <v>2258</v>
      </c>
      <c r="D1689" s="197" t="s">
        <v>3839</v>
      </c>
      <c r="E1689" s="6">
        <v>5528.06</v>
      </c>
      <c r="F1689" s="6">
        <f t="shared" si="54"/>
        <v>-5528.06</v>
      </c>
      <c r="G1689" t="s">
        <v>3837</v>
      </c>
      <c r="I1689" t="str">
        <f t="shared" si="55"/>
        <v/>
      </c>
    </row>
    <row r="1690" spans="1:9" x14ac:dyDescent="0.25">
      <c r="A1690" t="s">
        <v>3840</v>
      </c>
      <c r="B1690" s="4">
        <v>32</v>
      </c>
      <c r="C1690" s="197" t="s">
        <v>2258</v>
      </c>
      <c r="D1690" s="197" t="s">
        <v>3843</v>
      </c>
      <c r="E1690" s="6">
        <v>1544.24</v>
      </c>
      <c r="F1690" s="6">
        <f t="shared" si="54"/>
        <v>-1544.24</v>
      </c>
      <c r="G1690" t="s">
        <v>3841</v>
      </c>
      <c r="I1690" t="str">
        <f t="shared" si="55"/>
        <v/>
      </c>
    </row>
    <row r="1691" spans="1:9" x14ac:dyDescent="0.25">
      <c r="A1691" t="s">
        <v>3844</v>
      </c>
      <c r="B1691" s="4">
        <v>32</v>
      </c>
      <c r="C1691" s="197" t="s">
        <v>2258</v>
      </c>
      <c r="D1691" s="197" t="s">
        <v>3847</v>
      </c>
      <c r="E1691" s="6">
        <v>2531.09</v>
      </c>
      <c r="F1691" s="6">
        <f t="shared" si="54"/>
        <v>-2531.09</v>
      </c>
      <c r="G1691" t="s">
        <v>3845</v>
      </c>
      <c r="I1691" t="str">
        <f t="shared" si="55"/>
        <v/>
      </c>
    </row>
    <row r="1692" spans="1:9" hidden="1" x14ac:dyDescent="0.25">
      <c r="A1692" t="s">
        <v>6074</v>
      </c>
      <c r="B1692" s="4">
        <v>32</v>
      </c>
      <c r="C1692" s="197" t="s">
        <v>1825</v>
      </c>
      <c r="D1692" s="197">
        <v>4</v>
      </c>
      <c r="E1692" s="6">
        <v>37.520000000000003</v>
      </c>
      <c r="F1692" s="6">
        <f t="shared" si="54"/>
        <v>-37.520000000000003</v>
      </c>
      <c r="G1692" t="s">
        <v>6075</v>
      </c>
      <c r="I1692" t="str">
        <f t="shared" si="55"/>
        <v/>
      </c>
    </row>
    <row r="1693" spans="1:9" hidden="1" x14ac:dyDescent="0.25">
      <c r="A1693" t="s">
        <v>7434</v>
      </c>
      <c r="B1693" s="4">
        <v>32</v>
      </c>
      <c r="C1693" s="197" t="s">
        <v>1845</v>
      </c>
      <c r="D1693" s="197">
        <v>42</v>
      </c>
      <c r="E1693" s="6">
        <v>37.46</v>
      </c>
      <c r="F1693" s="6">
        <f t="shared" si="54"/>
        <v>-37.46</v>
      </c>
      <c r="G1693" t="s">
        <v>7435</v>
      </c>
      <c r="I1693" t="str">
        <f t="shared" si="55"/>
        <v/>
      </c>
    </row>
    <row r="1694" spans="1:9" x14ac:dyDescent="0.25">
      <c r="A1694" t="s">
        <v>3848</v>
      </c>
      <c r="B1694" s="4">
        <v>32</v>
      </c>
      <c r="C1694" s="197" t="s">
        <v>2258</v>
      </c>
      <c r="D1694" s="197" t="s">
        <v>3851</v>
      </c>
      <c r="E1694" s="6">
        <v>7.79</v>
      </c>
      <c r="F1694" s="6">
        <f t="shared" si="54"/>
        <v>-7.79</v>
      </c>
      <c r="G1694" t="s">
        <v>3849</v>
      </c>
      <c r="I1694" t="str">
        <f t="shared" si="55"/>
        <v/>
      </c>
    </row>
    <row r="1695" spans="1:9" x14ac:dyDescent="0.25">
      <c r="A1695" t="s">
        <v>3852</v>
      </c>
      <c r="B1695" s="4">
        <v>32</v>
      </c>
      <c r="C1695" s="197" t="s">
        <v>2258</v>
      </c>
      <c r="D1695" s="197" t="s">
        <v>3855</v>
      </c>
      <c r="E1695" s="6">
        <v>20183.419999999998</v>
      </c>
      <c r="F1695" s="6">
        <f t="shared" si="54"/>
        <v>-20183.419999999998</v>
      </c>
      <c r="G1695" t="s">
        <v>3853</v>
      </c>
      <c r="I1695" t="str">
        <f t="shared" si="55"/>
        <v/>
      </c>
    </row>
    <row r="1696" spans="1:9" x14ac:dyDescent="0.25">
      <c r="A1696" t="s">
        <v>3856</v>
      </c>
      <c r="B1696" s="4">
        <v>32</v>
      </c>
      <c r="C1696" s="197" t="s">
        <v>2258</v>
      </c>
      <c r="D1696" s="197" t="s">
        <v>3859</v>
      </c>
      <c r="E1696" s="6">
        <v>13.28</v>
      </c>
      <c r="F1696" s="6">
        <f t="shared" si="54"/>
        <v>-13.28</v>
      </c>
      <c r="G1696" t="s">
        <v>3857</v>
      </c>
      <c r="I1696" t="str">
        <f t="shared" si="55"/>
        <v/>
      </c>
    </row>
    <row r="1697" spans="1:9" x14ac:dyDescent="0.25">
      <c r="A1697" t="s">
        <v>3860</v>
      </c>
      <c r="B1697" s="4">
        <v>32</v>
      </c>
      <c r="C1697" s="197" t="s">
        <v>2258</v>
      </c>
      <c r="D1697" s="197" t="s">
        <v>3863</v>
      </c>
      <c r="E1697" s="6">
        <v>0</v>
      </c>
      <c r="F1697" s="6">
        <f t="shared" si="54"/>
        <v>0</v>
      </c>
      <c r="G1697" t="s">
        <v>3861</v>
      </c>
      <c r="I1697" t="str">
        <f t="shared" si="55"/>
        <v/>
      </c>
    </row>
    <row r="1698" spans="1:9" x14ac:dyDescent="0.25">
      <c r="A1698" t="s">
        <v>3864</v>
      </c>
      <c r="B1698" s="4">
        <v>32</v>
      </c>
      <c r="C1698" s="197" t="s">
        <v>2258</v>
      </c>
      <c r="D1698" s="197" t="s">
        <v>3867</v>
      </c>
      <c r="E1698" s="6">
        <v>122.48</v>
      </c>
      <c r="F1698" s="6">
        <f t="shared" si="54"/>
        <v>-122.48</v>
      </c>
      <c r="G1698" t="s">
        <v>3865</v>
      </c>
      <c r="I1698" t="str">
        <f t="shared" si="55"/>
        <v/>
      </c>
    </row>
    <row r="1699" spans="1:9" hidden="1" x14ac:dyDescent="0.25">
      <c r="A1699" t="s">
        <v>6337</v>
      </c>
      <c r="B1699" s="4">
        <v>32</v>
      </c>
      <c r="C1699" s="197" t="s">
        <v>1829</v>
      </c>
      <c r="D1699" s="197">
        <v>77</v>
      </c>
      <c r="E1699" s="6">
        <v>82.57</v>
      </c>
      <c r="F1699" s="6">
        <f t="shared" si="54"/>
        <v>-82.57</v>
      </c>
      <c r="G1699" t="s">
        <v>6338</v>
      </c>
      <c r="I1699" t="str">
        <f t="shared" si="55"/>
        <v/>
      </c>
    </row>
    <row r="1700" spans="1:9" hidden="1" x14ac:dyDescent="0.25">
      <c r="A1700" t="s">
        <v>6624</v>
      </c>
      <c r="B1700" s="4">
        <v>32</v>
      </c>
      <c r="C1700" s="197" t="s">
        <v>1833</v>
      </c>
      <c r="D1700" s="197">
        <v>40</v>
      </c>
      <c r="E1700" s="6">
        <v>99.29</v>
      </c>
      <c r="F1700" s="6">
        <f t="shared" si="54"/>
        <v>-99.29</v>
      </c>
      <c r="G1700" t="s">
        <v>6625</v>
      </c>
      <c r="I1700" t="str">
        <f t="shared" si="55"/>
        <v/>
      </c>
    </row>
    <row r="1701" spans="1:9" hidden="1" x14ac:dyDescent="0.25">
      <c r="A1701" t="s">
        <v>6340</v>
      </c>
      <c r="B1701" s="4">
        <v>32</v>
      </c>
      <c r="C1701" s="197" t="s">
        <v>1829</v>
      </c>
      <c r="D1701" s="197">
        <v>78</v>
      </c>
      <c r="E1701" s="6">
        <v>15.82</v>
      </c>
      <c r="F1701" s="6">
        <f t="shared" si="54"/>
        <v>-15.82</v>
      </c>
      <c r="G1701" t="s">
        <v>6341</v>
      </c>
      <c r="I1701" t="str">
        <f t="shared" si="55"/>
        <v/>
      </c>
    </row>
    <row r="1702" spans="1:9" x14ac:dyDescent="0.25">
      <c r="A1702" t="s">
        <v>3868</v>
      </c>
      <c r="B1702" s="4">
        <v>32</v>
      </c>
      <c r="C1702" s="197" t="s">
        <v>2258</v>
      </c>
      <c r="D1702" s="197" t="s">
        <v>3871</v>
      </c>
      <c r="E1702" s="6">
        <v>32.32</v>
      </c>
      <c r="F1702" s="6">
        <f t="shared" si="54"/>
        <v>-32.32</v>
      </c>
      <c r="G1702" t="s">
        <v>3869</v>
      </c>
      <c r="I1702" t="str">
        <f t="shared" si="55"/>
        <v/>
      </c>
    </row>
    <row r="1703" spans="1:9" hidden="1" x14ac:dyDescent="0.25">
      <c r="A1703" t="s">
        <v>6343</v>
      </c>
      <c r="B1703" s="4">
        <v>32</v>
      </c>
      <c r="C1703" s="197" t="s">
        <v>1829</v>
      </c>
      <c r="D1703" s="197">
        <v>79</v>
      </c>
      <c r="E1703" s="6">
        <v>275.39</v>
      </c>
      <c r="F1703" s="6">
        <f t="shared" si="54"/>
        <v>-275.39</v>
      </c>
      <c r="G1703" t="s">
        <v>6344</v>
      </c>
      <c r="I1703" t="str">
        <f t="shared" si="55"/>
        <v/>
      </c>
    </row>
    <row r="1704" spans="1:9" x14ac:dyDescent="0.25">
      <c r="A1704" t="s">
        <v>3872</v>
      </c>
      <c r="B1704" s="4">
        <v>32</v>
      </c>
      <c r="C1704" s="197" t="s">
        <v>2258</v>
      </c>
      <c r="D1704" s="197" t="s">
        <v>3875</v>
      </c>
      <c r="E1704" s="6">
        <v>0.67</v>
      </c>
      <c r="F1704" s="6">
        <f t="shared" si="54"/>
        <v>-0.67</v>
      </c>
      <c r="G1704" t="s">
        <v>3873</v>
      </c>
      <c r="I1704" t="str">
        <f t="shared" si="55"/>
        <v/>
      </c>
    </row>
    <row r="1705" spans="1:9" hidden="1" x14ac:dyDescent="0.25">
      <c r="A1705" t="s">
        <v>6346</v>
      </c>
      <c r="B1705" s="4">
        <v>32</v>
      </c>
      <c r="C1705" s="197" t="s">
        <v>1829</v>
      </c>
      <c r="D1705" s="197">
        <v>80</v>
      </c>
      <c r="E1705" s="6">
        <v>15.68</v>
      </c>
      <c r="F1705" s="6">
        <f t="shared" si="54"/>
        <v>-15.68</v>
      </c>
      <c r="G1705" t="s">
        <v>6347</v>
      </c>
      <c r="I1705" t="str">
        <f t="shared" si="55"/>
        <v/>
      </c>
    </row>
    <row r="1706" spans="1:9" x14ac:dyDescent="0.25">
      <c r="A1706" t="s">
        <v>3876</v>
      </c>
      <c r="B1706" s="4">
        <v>32</v>
      </c>
      <c r="C1706" s="197" t="s">
        <v>2258</v>
      </c>
      <c r="D1706" s="197" t="s">
        <v>3879</v>
      </c>
      <c r="E1706" s="6">
        <v>0</v>
      </c>
      <c r="F1706" s="6">
        <f t="shared" si="54"/>
        <v>0</v>
      </c>
      <c r="G1706" t="s">
        <v>3877</v>
      </c>
      <c r="I1706" t="str">
        <f t="shared" si="55"/>
        <v/>
      </c>
    </row>
    <row r="1707" spans="1:9" x14ac:dyDescent="0.25">
      <c r="A1707" t="s">
        <v>3880</v>
      </c>
      <c r="B1707" s="4">
        <v>32</v>
      </c>
      <c r="C1707" s="197" t="s">
        <v>2258</v>
      </c>
      <c r="D1707" s="197" t="s">
        <v>3883</v>
      </c>
      <c r="E1707" s="6">
        <v>0.32</v>
      </c>
      <c r="F1707" s="6">
        <f t="shared" si="54"/>
        <v>-0.32</v>
      </c>
      <c r="G1707" t="s">
        <v>3881</v>
      </c>
      <c r="I1707" t="str">
        <f t="shared" si="55"/>
        <v/>
      </c>
    </row>
    <row r="1708" spans="1:9" x14ac:dyDescent="0.25">
      <c r="A1708" t="s">
        <v>3884</v>
      </c>
      <c r="B1708" s="4">
        <v>32</v>
      </c>
      <c r="C1708" s="197" t="s">
        <v>2258</v>
      </c>
      <c r="D1708" s="197" t="s">
        <v>3887</v>
      </c>
      <c r="E1708" s="6">
        <v>0</v>
      </c>
      <c r="F1708" s="6">
        <f t="shared" si="54"/>
        <v>0</v>
      </c>
      <c r="G1708" t="s">
        <v>3885</v>
      </c>
      <c r="I1708" t="str">
        <f t="shared" si="55"/>
        <v/>
      </c>
    </row>
    <row r="1709" spans="1:9" hidden="1" x14ac:dyDescent="0.25">
      <c r="A1709" t="s">
        <v>6349</v>
      </c>
      <c r="B1709" s="4">
        <v>32</v>
      </c>
      <c r="C1709" s="197" t="s">
        <v>1829</v>
      </c>
      <c r="D1709" s="197">
        <v>81</v>
      </c>
      <c r="E1709" s="6">
        <v>57.14</v>
      </c>
      <c r="F1709" s="6">
        <f t="shared" si="54"/>
        <v>-57.14</v>
      </c>
      <c r="G1709" t="s">
        <v>6350</v>
      </c>
      <c r="I1709" t="str">
        <f t="shared" si="55"/>
        <v/>
      </c>
    </row>
    <row r="1710" spans="1:9" hidden="1" x14ac:dyDescent="0.25">
      <c r="A1710" t="s">
        <v>7341</v>
      </c>
      <c r="B1710" s="4">
        <v>32</v>
      </c>
      <c r="C1710" s="197" t="s">
        <v>1845</v>
      </c>
      <c r="D1710" s="197">
        <v>11</v>
      </c>
      <c r="E1710" s="6">
        <v>35.81</v>
      </c>
      <c r="F1710" s="6">
        <f t="shared" si="54"/>
        <v>-35.81</v>
      </c>
      <c r="G1710" t="s">
        <v>7342</v>
      </c>
      <c r="I1710" t="str">
        <f t="shared" si="55"/>
        <v/>
      </c>
    </row>
    <row r="1711" spans="1:9" hidden="1" x14ac:dyDescent="0.25">
      <c r="A1711" t="s">
        <v>7169</v>
      </c>
      <c r="B1711" s="4">
        <v>32</v>
      </c>
      <c r="C1711" s="197" t="s">
        <v>1837</v>
      </c>
      <c r="D1711" s="197">
        <v>65</v>
      </c>
      <c r="E1711" s="6">
        <v>136.76</v>
      </c>
      <c r="F1711" s="6">
        <f t="shared" si="54"/>
        <v>-136.76</v>
      </c>
      <c r="G1711" t="s">
        <v>7170</v>
      </c>
      <c r="I1711" t="str">
        <f t="shared" si="55"/>
        <v/>
      </c>
    </row>
    <row r="1712" spans="1:9" x14ac:dyDescent="0.25">
      <c r="A1712" t="s">
        <v>3888</v>
      </c>
      <c r="B1712" s="4">
        <v>32</v>
      </c>
      <c r="C1712" s="197" t="s">
        <v>2258</v>
      </c>
      <c r="D1712" s="197" t="s">
        <v>3891</v>
      </c>
      <c r="E1712" s="6">
        <v>66.459999999999994</v>
      </c>
      <c r="F1712" s="6">
        <f t="shared" si="54"/>
        <v>-66.459999999999994</v>
      </c>
      <c r="G1712" t="s">
        <v>3889</v>
      </c>
      <c r="I1712" t="str">
        <f t="shared" si="55"/>
        <v/>
      </c>
    </row>
    <row r="1713" spans="1:9" x14ac:dyDescent="0.25">
      <c r="A1713" t="s">
        <v>3892</v>
      </c>
      <c r="B1713" s="4">
        <v>32</v>
      </c>
      <c r="C1713" s="197" t="s">
        <v>2258</v>
      </c>
      <c r="D1713" s="197" t="s">
        <v>3895</v>
      </c>
      <c r="E1713" s="6">
        <v>35.44</v>
      </c>
      <c r="F1713" s="6">
        <f t="shared" si="54"/>
        <v>-35.44</v>
      </c>
      <c r="G1713" t="s">
        <v>3893</v>
      </c>
      <c r="I1713" t="str">
        <f t="shared" si="55"/>
        <v/>
      </c>
    </row>
    <row r="1714" spans="1:9" x14ac:dyDescent="0.25">
      <c r="A1714" t="s">
        <v>3896</v>
      </c>
      <c r="B1714" s="4">
        <v>32</v>
      </c>
      <c r="C1714" s="197" t="s">
        <v>2258</v>
      </c>
      <c r="D1714" s="197" t="s">
        <v>3899</v>
      </c>
      <c r="E1714" s="6">
        <v>34.58</v>
      </c>
      <c r="F1714" s="6">
        <f t="shared" si="54"/>
        <v>-34.58</v>
      </c>
      <c r="G1714" t="s">
        <v>3897</v>
      </c>
      <c r="I1714" t="str">
        <f t="shared" si="55"/>
        <v/>
      </c>
    </row>
    <row r="1715" spans="1:9" hidden="1" x14ac:dyDescent="0.25">
      <c r="A1715" t="s">
        <v>6352</v>
      </c>
      <c r="B1715" s="4">
        <v>32</v>
      </c>
      <c r="C1715" s="197" t="s">
        <v>1829</v>
      </c>
      <c r="D1715" s="197">
        <v>82</v>
      </c>
      <c r="E1715" s="6">
        <v>8.11</v>
      </c>
      <c r="F1715" s="6">
        <f t="shared" si="54"/>
        <v>-8.11</v>
      </c>
      <c r="G1715" t="s">
        <v>6353</v>
      </c>
      <c r="I1715" t="str">
        <f t="shared" si="55"/>
        <v/>
      </c>
    </row>
    <row r="1716" spans="1:9" x14ac:dyDescent="0.25">
      <c r="A1716" t="s">
        <v>3900</v>
      </c>
      <c r="B1716" s="4">
        <v>32</v>
      </c>
      <c r="C1716" s="197" t="s">
        <v>2258</v>
      </c>
      <c r="D1716" s="197" t="s">
        <v>3903</v>
      </c>
      <c r="E1716" s="6">
        <v>73.44</v>
      </c>
      <c r="F1716" s="6">
        <f t="shared" si="54"/>
        <v>-73.44</v>
      </c>
      <c r="G1716" t="s">
        <v>3901</v>
      </c>
      <c r="I1716" t="str">
        <f t="shared" si="55"/>
        <v/>
      </c>
    </row>
    <row r="1717" spans="1:9" x14ac:dyDescent="0.25">
      <c r="A1717" t="s">
        <v>3904</v>
      </c>
      <c r="B1717" s="4">
        <v>32</v>
      </c>
      <c r="C1717" s="197" t="s">
        <v>2258</v>
      </c>
      <c r="D1717" s="197" t="s">
        <v>3907</v>
      </c>
      <c r="E1717" s="6">
        <v>40.74</v>
      </c>
      <c r="F1717" s="6">
        <f t="shared" si="54"/>
        <v>-40.74</v>
      </c>
      <c r="G1717" t="s">
        <v>3905</v>
      </c>
      <c r="I1717" t="str">
        <f t="shared" si="55"/>
        <v/>
      </c>
    </row>
    <row r="1718" spans="1:9" x14ac:dyDescent="0.25">
      <c r="A1718" t="s">
        <v>3908</v>
      </c>
      <c r="B1718" s="4">
        <v>32</v>
      </c>
      <c r="C1718" s="197" t="s">
        <v>2258</v>
      </c>
      <c r="D1718" s="197" t="s">
        <v>3911</v>
      </c>
      <c r="E1718" s="6">
        <v>15.7</v>
      </c>
      <c r="F1718" s="6">
        <f t="shared" si="54"/>
        <v>-15.7</v>
      </c>
      <c r="G1718" t="s">
        <v>3909</v>
      </c>
      <c r="I1718" t="str">
        <f t="shared" si="55"/>
        <v/>
      </c>
    </row>
    <row r="1719" spans="1:9" hidden="1" x14ac:dyDescent="0.25">
      <c r="A1719" t="s">
        <v>7533</v>
      </c>
      <c r="B1719" s="4">
        <v>32</v>
      </c>
      <c r="C1719" s="197" t="s">
        <v>7516</v>
      </c>
      <c r="D1719" s="197">
        <v>8</v>
      </c>
      <c r="E1719" s="6">
        <v>5.38</v>
      </c>
      <c r="F1719" s="6">
        <f t="shared" si="54"/>
        <v>-5.38</v>
      </c>
      <c r="G1719" t="s">
        <v>7534</v>
      </c>
      <c r="I1719" t="str">
        <f t="shared" si="55"/>
        <v/>
      </c>
    </row>
    <row r="1720" spans="1:9" x14ac:dyDescent="0.25">
      <c r="A1720" t="s">
        <v>3912</v>
      </c>
      <c r="B1720" s="4">
        <v>32</v>
      </c>
      <c r="C1720" s="197" t="s">
        <v>2258</v>
      </c>
      <c r="D1720" s="197" t="s">
        <v>3915</v>
      </c>
      <c r="E1720" s="6">
        <v>0</v>
      </c>
      <c r="F1720" s="6">
        <f t="shared" si="54"/>
        <v>0</v>
      </c>
      <c r="G1720" t="s">
        <v>3913</v>
      </c>
      <c r="I1720" t="str">
        <f t="shared" si="55"/>
        <v/>
      </c>
    </row>
    <row r="1721" spans="1:9" x14ac:dyDescent="0.25">
      <c r="A1721" t="s">
        <v>3916</v>
      </c>
      <c r="B1721" s="4">
        <v>32</v>
      </c>
      <c r="C1721" s="197" t="s">
        <v>2258</v>
      </c>
      <c r="D1721" s="197" t="s">
        <v>3919</v>
      </c>
      <c r="E1721" s="6">
        <v>7.35</v>
      </c>
      <c r="F1721" s="6">
        <f t="shared" si="54"/>
        <v>-7.35</v>
      </c>
      <c r="G1721" t="s">
        <v>3917</v>
      </c>
      <c r="I1721" t="str">
        <f t="shared" si="55"/>
        <v/>
      </c>
    </row>
    <row r="1722" spans="1:9" x14ac:dyDescent="0.25">
      <c r="A1722" t="s">
        <v>3920</v>
      </c>
      <c r="B1722" s="4">
        <v>32</v>
      </c>
      <c r="C1722" s="197" t="s">
        <v>2258</v>
      </c>
      <c r="D1722" s="197" t="s">
        <v>3923</v>
      </c>
      <c r="E1722" s="6">
        <v>3004.61</v>
      </c>
      <c r="F1722" s="6">
        <f t="shared" si="54"/>
        <v>-3004.61</v>
      </c>
      <c r="G1722" t="s">
        <v>3921</v>
      </c>
      <c r="I1722" t="str">
        <f t="shared" si="55"/>
        <v/>
      </c>
    </row>
    <row r="1723" spans="1:9" x14ac:dyDescent="0.25">
      <c r="A1723" t="s">
        <v>3924</v>
      </c>
      <c r="B1723" s="4">
        <v>32</v>
      </c>
      <c r="C1723" s="197" t="s">
        <v>2258</v>
      </c>
      <c r="D1723" s="197" t="s">
        <v>3927</v>
      </c>
      <c r="E1723" s="6">
        <v>3009.98</v>
      </c>
      <c r="F1723" s="6">
        <f t="shared" si="54"/>
        <v>-3009.98</v>
      </c>
      <c r="G1723" t="s">
        <v>3925</v>
      </c>
      <c r="I1723" t="str">
        <f t="shared" si="55"/>
        <v/>
      </c>
    </row>
    <row r="1724" spans="1:9" hidden="1" x14ac:dyDescent="0.25">
      <c r="A1724" t="s">
        <v>6627</v>
      </c>
      <c r="B1724" s="4">
        <v>32</v>
      </c>
      <c r="C1724" s="197" t="s">
        <v>1833</v>
      </c>
      <c r="D1724" s="197">
        <v>41</v>
      </c>
      <c r="E1724" s="6">
        <v>21.32</v>
      </c>
      <c r="F1724" s="6">
        <f t="shared" si="54"/>
        <v>-21.32</v>
      </c>
      <c r="G1724" t="s">
        <v>6628</v>
      </c>
      <c r="I1724" t="str">
        <f t="shared" si="55"/>
        <v/>
      </c>
    </row>
    <row r="1725" spans="1:9" x14ac:dyDescent="0.25">
      <c r="A1725" t="s">
        <v>3928</v>
      </c>
      <c r="B1725" s="4">
        <v>32</v>
      </c>
      <c r="C1725" s="197" t="s">
        <v>2258</v>
      </c>
      <c r="D1725" s="197" t="s">
        <v>3931</v>
      </c>
      <c r="E1725" s="6">
        <v>30.39</v>
      </c>
      <c r="F1725" s="6">
        <f t="shared" si="54"/>
        <v>-30.39</v>
      </c>
      <c r="G1725" t="s">
        <v>3929</v>
      </c>
      <c r="I1725" t="str">
        <f t="shared" si="55"/>
        <v/>
      </c>
    </row>
    <row r="1726" spans="1:9" hidden="1" x14ac:dyDescent="0.25">
      <c r="A1726" t="s">
        <v>7172</v>
      </c>
      <c r="B1726" s="4">
        <v>32</v>
      </c>
      <c r="C1726" s="197" t="s">
        <v>1837</v>
      </c>
      <c r="D1726" s="197">
        <v>66</v>
      </c>
      <c r="E1726" s="6">
        <v>98.49</v>
      </c>
      <c r="F1726" s="6">
        <f t="shared" si="54"/>
        <v>-98.49</v>
      </c>
      <c r="G1726" t="s">
        <v>7173</v>
      </c>
      <c r="I1726" t="str">
        <f t="shared" si="55"/>
        <v/>
      </c>
    </row>
    <row r="1727" spans="1:9" hidden="1" x14ac:dyDescent="0.25">
      <c r="A1727" t="s">
        <v>6636</v>
      </c>
      <c r="B1727" s="4">
        <v>32</v>
      </c>
      <c r="C1727" s="197" t="s">
        <v>1833</v>
      </c>
      <c r="D1727" s="197">
        <v>44</v>
      </c>
      <c r="E1727" s="6">
        <v>0.23</v>
      </c>
      <c r="F1727" s="6">
        <f t="shared" si="54"/>
        <v>-0.23</v>
      </c>
      <c r="G1727" t="s">
        <v>6637</v>
      </c>
      <c r="I1727" t="str">
        <f t="shared" si="55"/>
        <v/>
      </c>
    </row>
    <row r="1728" spans="1:9" x14ac:dyDescent="0.25">
      <c r="A1728" t="s">
        <v>3932</v>
      </c>
      <c r="B1728" s="4">
        <v>32</v>
      </c>
      <c r="C1728" s="197" t="s">
        <v>2258</v>
      </c>
      <c r="D1728" s="197" t="s">
        <v>3935</v>
      </c>
      <c r="E1728" s="6">
        <v>31.33</v>
      </c>
      <c r="F1728" s="6">
        <f t="shared" si="54"/>
        <v>-31.33</v>
      </c>
      <c r="G1728" t="s">
        <v>3933</v>
      </c>
      <c r="I1728" t="str">
        <f t="shared" si="55"/>
        <v/>
      </c>
    </row>
    <row r="1729" spans="1:9" x14ac:dyDescent="0.25">
      <c r="A1729" t="s">
        <v>3936</v>
      </c>
      <c r="B1729" s="4">
        <v>32</v>
      </c>
      <c r="C1729" s="197" t="s">
        <v>2258</v>
      </c>
      <c r="D1729" s="197" t="s">
        <v>3939</v>
      </c>
      <c r="E1729" s="6">
        <v>14.83</v>
      </c>
      <c r="F1729" s="6">
        <f t="shared" si="54"/>
        <v>-14.83</v>
      </c>
      <c r="G1729" t="s">
        <v>3937</v>
      </c>
      <c r="I1729" t="str">
        <f t="shared" si="55"/>
        <v/>
      </c>
    </row>
    <row r="1730" spans="1:9" hidden="1" x14ac:dyDescent="0.25">
      <c r="A1730" t="s">
        <v>7321</v>
      </c>
      <c r="B1730" s="4">
        <v>32</v>
      </c>
      <c r="C1730" s="197" t="s">
        <v>1845</v>
      </c>
      <c r="D1730" s="197">
        <v>4</v>
      </c>
      <c r="E1730" s="6">
        <v>33.4</v>
      </c>
      <c r="F1730" s="6">
        <f t="shared" si="54"/>
        <v>-33.4</v>
      </c>
      <c r="G1730" t="s">
        <v>7322</v>
      </c>
      <c r="I1730" t="str">
        <f t="shared" si="55"/>
        <v/>
      </c>
    </row>
    <row r="1731" spans="1:9" hidden="1" x14ac:dyDescent="0.25">
      <c r="A1731" t="s">
        <v>7356</v>
      </c>
      <c r="B1731" s="4">
        <v>32</v>
      </c>
      <c r="C1731" s="197" t="s">
        <v>1845</v>
      </c>
      <c r="D1731" s="197">
        <v>16</v>
      </c>
      <c r="E1731" s="6">
        <v>33.24</v>
      </c>
      <c r="F1731" s="6">
        <f t="shared" si="54"/>
        <v>-33.24</v>
      </c>
      <c r="G1731" t="s">
        <v>7357</v>
      </c>
      <c r="I1731" t="str">
        <f t="shared" si="55"/>
        <v/>
      </c>
    </row>
    <row r="1732" spans="1:9" hidden="1" x14ac:dyDescent="0.25">
      <c r="A1732" t="s">
        <v>7178</v>
      </c>
      <c r="B1732" s="4">
        <v>32</v>
      </c>
      <c r="C1732" s="197" t="s">
        <v>1837</v>
      </c>
      <c r="D1732" s="197">
        <v>68</v>
      </c>
      <c r="E1732" s="6">
        <v>27.62</v>
      </c>
      <c r="F1732" s="6">
        <f t="shared" si="54"/>
        <v>-27.62</v>
      </c>
      <c r="G1732" t="s">
        <v>7179</v>
      </c>
      <c r="I1732" t="str">
        <f t="shared" si="55"/>
        <v/>
      </c>
    </row>
    <row r="1733" spans="1:9" hidden="1" x14ac:dyDescent="0.25">
      <c r="A1733" t="s">
        <v>6639</v>
      </c>
      <c r="B1733" s="4">
        <v>32</v>
      </c>
      <c r="C1733" s="197" t="s">
        <v>1833</v>
      </c>
      <c r="D1733" s="197">
        <v>45</v>
      </c>
      <c r="E1733" s="6">
        <v>13.44</v>
      </c>
      <c r="F1733" s="6">
        <f t="shared" si="54"/>
        <v>-13.44</v>
      </c>
      <c r="G1733" t="s">
        <v>6640</v>
      </c>
      <c r="I1733" t="str">
        <f t="shared" si="55"/>
        <v/>
      </c>
    </row>
    <row r="1734" spans="1:9" x14ac:dyDescent="0.25">
      <c r="A1734" t="s">
        <v>3940</v>
      </c>
      <c r="B1734" s="4">
        <v>32</v>
      </c>
      <c r="C1734" s="197" t="s">
        <v>2258</v>
      </c>
      <c r="D1734" s="197" t="s">
        <v>3943</v>
      </c>
      <c r="E1734" s="6">
        <v>13.17</v>
      </c>
      <c r="F1734" s="6">
        <f t="shared" si="54"/>
        <v>-13.17</v>
      </c>
      <c r="G1734" t="s">
        <v>3941</v>
      </c>
      <c r="I1734" t="str">
        <f t="shared" si="55"/>
        <v/>
      </c>
    </row>
    <row r="1735" spans="1:9" x14ac:dyDescent="0.25">
      <c r="A1735" t="s">
        <v>3944</v>
      </c>
      <c r="B1735" s="4">
        <v>32</v>
      </c>
      <c r="C1735" s="197" t="s">
        <v>2258</v>
      </c>
      <c r="D1735" s="197" t="s">
        <v>3947</v>
      </c>
      <c r="E1735" s="6">
        <v>9.59</v>
      </c>
      <c r="F1735" s="6">
        <f t="shared" ref="F1735:F1798" si="56">IF(B1735=10,E1735,-E1735)</f>
        <v>-9.59</v>
      </c>
      <c r="G1735" t="s">
        <v>3945</v>
      </c>
      <c r="I1735" t="str">
        <f t="shared" ref="I1735:I1798" si="57">IF(ISNA(MATCH(A1735,OldAcctNum,))=TRUE,A1735,"")</f>
        <v/>
      </c>
    </row>
    <row r="1736" spans="1:9" x14ac:dyDescent="0.25">
      <c r="A1736" t="s">
        <v>3948</v>
      </c>
      <c r="B1736" s="4">
        <v>32</v>
      </c>
      <c r="C1736" s="197" t="s">
        <v>2258</v>
      </c>
      <c r="D1736" s="197" t="s">
        <v>3951</v>
      </c>
      <c r="E1736" s="6">
        <v>499.01</v>
      </c>
      <c r="F1736" s="6">
        <f t="shared" si="56"/>
        <v>-499.01</v>
      </c>
      <c r="G1736" t="s">
        <v>3949</v>
      </c>
      <c r="I1736" t="str">
        <f t="shared" si="57"/>
        <v/>
      </c>
    </row>
    <row r="1737" spans="1:9" hidden="1" x14ac:dyDescent="0.25">
      <c r="A1737" t="s">
        <v>7389</v>
      </c>
      <c r="B1737" s="4">
        <v>32</v>
      </c>
      <c r="C1737" s="197" t="s">
        <v>1845</v>
      </c>
      <c r="D1737" s="197">
        <v>27</v>
      </c>
      <c r="E1737" s="6">
        <v>32.94</v>
      </c>
      <c r="F1737" s="6">
        <f t="shared" si="56"/>
        <v>-32.94</v>
      </c>
      <c r="G1737" t="s">
        <v>7390</v>
      </c>
      <c r="I1737" t="str">
        <f t="shared" si="57"/>
        <v/>
      </c>
    </row>
    <row r="1738" spans="1:9" hidden="1" x14ac:dyDescent="0.25">
      <c r="A1738" t="s">
        <v>6358</v>
      </c>
      <c r="B1738" s="4">
        <v>32</v>
      </c>
      <c r="C1738" s="197" t="s">
        <v>1829</v>
      </c>
      <c r="D1738" s="197">
        <v>84</v>
      </c>
      <c r="E1738" s="6">
        <v>59.88</v>
      </c>
      <c r="F1738" s="6">
        <f t="shared" si="56"/>
        <v>-59.88</v>
      </c>
      <c r="G1738" t="s">
        <v>6359</v>
      </c>
      <c r="I1738" t="str">
        <f t="shared" si="57"/>
        <v/>
      </c>
    </row>
    <row r="1739" spans="1:9" x14ac:dyDescent="0.25">
      <c r="A1739" t="s">
        <v>3952</v>
      </c>
      <c r="B1739" s="4">
        <v>32</v>
      </c>
      <c r="C1739" s="197" t="s">
        <v>2258</v>
      </c>
      <c r="D1739" s="197" t="s">
        <v>3955</v>
      </c>
      <c r="E1739" s="6">
        <v>741.1</v>
      </c>
      <c r="F1739" s="6">
        <f t="shared" si="56"/>
        <v>-741.1</v>
      </c>
      <c r="G1739" t="s">
        <v>3953</v>
      </c>
      <c r="I1739" t="str">
        <f t="shared" si="57"/>
        <v/>
      </c>
    </row>
    <row r="1740" spans="1:9" x14ac:dyDescent="0.25">
      <c r="A1740" t="s">
        <v>3956</v>
      </c>
      <c r="B1740" s="4">
        <v>32</v>
      </c>
      <c r="C1740" s="197" t="s">
        <v>2258</v>
      </c>
      <c r="D1740" s="197" t="s">
        <v>3959</v>
      </c>
      <c r="E1740" s="6">
        <v>4961.62</v>
      </c>
      <c r="F1740" s="6">
        <f t="shared" si="56"/>
        <v>-4961.62</v>
      </c>
      <c r="G1740" t="s">
        <v>3957</v>
      </c>
      <c r="I1740" t="str">
        <f t="shared" si="57"/>
        <v/>
      </c>
    </row>
    <row r="1741" spans="1:9" x14ac:dyDescent="0.25">
      <c r="A1741" t="s">
        <v>3960</v>
      </c>
      <c r="B1741" s="4">
        <v>32</v>
      </c>
      <c r="C1741" s="197" t="s">
        <v>2258</v>
      </c>
      <c r="D1741" s="197" t="s">
        <v>2128</v>
      </c>
      <c r="E1741" s="6">
        <v>4416.8900000000003</v>
      </c>
      <c r="F1741" s="6">
        <f t="shared" si="56"/>
        <v>-4416.8900000000003</v>
      </c>
      <c r="G1741" t="s">
        <v>3961</v>
      </c>
      <c r="I1741" t="str">
        <f t="shared" si="57"/>
        <v/>
      </c>
    </row>
    <row r="1742" spans="1:9" x14ac:dyDescent="0.25">
      <c r="A1742" t="s">
        <v>3963</v>
      </c>
      <c r="B1742" s="4">
        <v>32</v>
      </c>
      <c r="C1742" s="197" t="s">
        <v>2258</v>
      </c>
      <c r="D1742" s="197" t="s">
        <v>3966</v>
      </c>
      <c r="E1742" s="6">
        <v>10893.55</v>
      </c>
      <c r="F1742" s="6">
        <f t="shared" si="56"/>
        <v>-10893.55</v>
      </c>
      <c r="G1742" t="s">
        <v>3964</v>
      </c>
      <c r="I1742" t="str">
        <f t="shared" si="57"/>
        <v/>
      </c>
    </row>
    <row r="1743" spans="1:9" x14ac:dyDescent="0.25">
      <c r="A1743" t="s">
        <v>3967</v>
      </c>
      <c r="B1743" s="4">
        <v>32</v>
      </c>
      <c r="C1743" s="197" t="s">
        <v>2258</v>
      </c>
      <c r="D1743" s="197" t="s">
        <v>3970</v>
      </c>
      <c r="E1743" s="6">
        <v>6702.55</v>
      </c>
      <c r="F1743" s="6">
        <f t="shared" si="56"/>
        <v>-6702.55</v>
      </c>
      <c r="G1743" t="s">
        <v>3968</v>
      </c>
      <c r="I1743" t="str">
        <f t="shared" si="57"/>
        <v/>
      </c>
    </row>
    <row r="1744" spans="1:9" x14ac:dyDescent="0.25">
      <c r="A1744" t="s">
        <v>3971</v>
      </c>
      <c r="B1744" s="4">
        <v>32</v>
      </c>
      <c r="C1744" s="197" t="s">
        <v>2258</v>
      </c>
      <c r="D1744" s="197" t="s">
        <v>3974</v>
      </c>
      <c r="E1744" s="6">
        <v>29590.44</v>
      </c>
      <c r="F1744" s="6">
        <f t="shared" si="56"/>
        <v>-29590.44</v>
      </c>
      <c r="G1744" t="s">
        <v>3972</v>
      </c>
      <c r="I1744" t="str">
        <f t="shared" si="57"/>
        <v/>
      </c>
    </row>
    <row r="1745" spans="1:9" hidden="1" x14ac:dyDescent="0.25">
      <c r="A1745" t="s">
        <v>8006</v>
      </c>
      <c r="B1745" s="4">
        <v>33</v>
      </c>
      <c r="C1745" s="197">
        <v>30</v>
      </c>
      <c r="D1745" s="197">
        <v>86</v>
      </c>
      <c r="E1745" s="6">
        <v>32.130000000000003</v>
      </c>
      <c r="F1745" s="6">
        <f t="shared" si="56"/>
        <v>-32.130000000000003</v>
      </c>
      <c r="G1745" t="s">
        <v>11088</v>
      </c>
      <c r="H1745" t="s">
        <v>7701</v>
      </c>
      <c r="I1745" t="str">
        <f t="shared" si="57"/>
        <v/>
      </c>
    </row>
    <row r="1746" spans="1:9" x14ac:dyDescent="0.25">
      <c r="A1746" t="s">
        <v>3975</v>
      </c>
      <c r="B1746" s="4">
        <v>32</v>
      </c>
      <c r="C1746" s="197" t="s">
        <v>2258</v>
      </c>
      <c r="D1746" s="197" t="s">
        <v>3978</v>
      </c>
      <c r="E1746" s="6">
        <v>23785.54</v>
      </c>
      <c r="F1746" s="6">
        <f t="shared" si="56"/>
        <v>-23785.54</v>
      </c>
      <c r="G1746" t="s">
        <v>3976</v>
      </c>
      <c r="I1746" t="str">
        <f t="shared" si="57"/>
        <v/>
      </c>
    </row>
    <row r="1747" spans="1:9" hidden="1" x14ac:dyDescent="0.25">
      <c r="A1747" t="s">
        <v>7539</v>
      </c>
      <c r="B1747" s="4">
        <v>32</v>
      </c>
      <c r="C1747" s="197" t="s">
        <v>7516</v>
      </c>
      <c r="D1747" s="197">
        <v>10</v>
      </c>
      <c r="E1747" s="6">
        <v>88.95</v>
      </c>
      <c r="F1747" s="6">
        <f t="shared" si="56"/>
        <v>-88.95</v>
      </c>
      <c r="G1747" t="s">
        <v>7540</v>
      </c>
      <c r="I1747" t="str">
        <f t="shared" si="57"/>
        <v/>
      </c>
    </row>
    <row r="1748" spans="1:9" hidden="1" x14ac:dyDescent="0.25">
      <c r="A1748" t="s">
        <v>6642</v>
      </c>
      <c r="B1748" s="4">
        <v>32</v>
      </c>
      <c r="C1748" s="197" t="s">
        <v>1833</v>
      </c>
      <c r="D1748" s="197">
        <v>46</v>
      </c>
      <c r="E1748" s="6">
        <v>59.9</v>
      </c>
      <c r="F1748" s="6">
        <f t="shared" si="56"/>
        <v>-59.9</v>
      </c>
      <c r="G1748" t="s">
        <v>6643</v>
      </c>
      <c r="I1748" t="str">
        <f t="shared" si="57"/>
        <v/>
      </c>
    </row>
    <row r="1749" spans="1:9" x14ac:dyDescent="0.25">
      <c r="A1749" t="s">
        <v>3979</v>
      </c>
      <c r="B1749" s="4">
        <v>32</v>
      </c>
      <c r="C1749" s="197" t="s">
        <v>2258</v>
      </c>
      <c r="D1749" s="197" t="s">
        <v>3982</v>
      </c>
      <c r="E1749" s="6">
        <v>719.09</v>
      </c>
      <c r="F1749" s="6">
        <f t="shared" si="56"/>
        <v>-719.09</v>
      </c>
      <c r="G1749" t="s">
        <v>3980</v>
      </c>
      <c r="I1749" t="str">
        <f t="shared" si="57"/>
        <v/>
      </c>
    </row>
    <row r="1750" spans="1:9" hidden="1" x14ac:dyDescent="0.25">
      <c r="A1750" t="s">
        <v>6645</v>
      </c>
      <c r="B1750" s="4">
        <v>32</v>
      </c>
      <c r="C1750" s="197" t="s">
        <v>1833</v>
      </c>
      <c r="D1750" s="197">
        <v>47</v>
      </c>
      <c r="E1750" s="6">
        <v>55.2</v>
      </c>
      <c r="F1750" s="6">
        <f t="shared" si="56"/>
        <v>-55.2</v>
      </c>
      <c r="G1750" t="s">
        <v>6646</v>
      </c>
      <c r="I1750" t="str">
        <f t="shared" si="57"/>
        <v/>
      </c>
    </row>
    <row r="1751" spans="1:9" x14ac:dyDescent="0.25">
      <c r="A1751" t="s">
        <v>3983</v>
      </c>
      <c r="B1751" s="4">
        <v>32</v>
      </c>
      <c r="C1751" s="197" t="s">
        <v>2258</v>
      </c>
      <c r="D1751" s="197" t="s">
        <v>3986</v>
      </c>
      <c r="E1751" s="6">
        <v>0.14000000000000001</v>
      </c>
      <c r="F1751" s="6">
        <f t="shared" si="56"/>
        <v>-0.14000000000000001</v>
      </c>
      <c r="G1751" t="s">
        <v>3984</v>
      </c>
      <c r="I1751" t="str">
        <f t="shared" si="57"/>
        <v/>
      </c>
    </row>
    <row r="1752" spans="1:9" x14ac:dyDescent="0.25">
      <c r="A1752" t="s">
        <v>3987</v>
      </c>
      <c r="B1752" s="4">
        <v>32</v>
      </c>
      <c r="C1752" s="197" t="s">
        <v>2258</v>
      </c>
      <c r="D1752" s="197" t="s">
        <v>3990</v>
      </c>
      <c r="E1752" s="6">
        <v>10687.86</v>
      </c>
      <c r="F1752" s="6">
        <f t="shared" si="56"/>
        <v>-10687.86</v>
      </c>
      <c r="G1752" t="s">
        <v>3988</v>
      </c>
      <c r="I1752" t="str">
        <f t="shared" si="57"/>
        <v/>
      </c>
    </row>
    <row r="1753" spans="1:9" hidden="1" x14ac:dyDescent="0.25">
      <c r="A1753" t="s">
        <v>6651</v>
      </c>
      <c r="B1753" s="4">
        <v>32</v>
      </c>
      <c r="C1753" s="197" t="s">
        <v>1833</v>
      </c>
      <c r="D1753" s="197">
        <v>49</v>
      </c>
      <c r="E1753" s="6">
        <v>17.13</v>
      </c>
      <c r="F1753" s="6">
        <f t="shared" si="56"/>
        <v>-17.13</v>
      </c>
      <c r="G1753" t="s">
        <v>6652</v>
      </c>
      <c r="I1753" t="str">
        <f t="shared" si="57"/>
        <v/>
      </c>
    </row>
    <row r="1754" spans="1:9" hidden="1" x14ac:dyDescent="0.25">
      <c r="A1754" t="s">
        <v>9003</v>
      </c>
      <c r="B1754" s="4">
        <v>33</v>
      </c>
      <c r="C1754" s="197">
        <v>690</v>
      </c>
      <c r="D1754" s="197">
        <v>31</v>
      </c>
      <c r="E1754" s="6">
        <v>31.18</v>
      </c>
      <c r="F1754" s="6">
        <f t="shared" si="56"/>
        <v>-31.18</v>
      </c>
      <c r="G1754" t="s">
        <v>8971</v>
      </c>
      <c r="H1754" t="s">
        <v>7629</v>
      </c>
      <c r="I1754" t="str">
        <f t="shared" si="57"/>
        <v/>
      </c>
    </row>
    <row r="1755" spans="1:9" hidden="1" x14ac:dyDescent="0.25">
      <c r="A1755" t="s">
        <v>6654</v>
      </c>
      <c r="B1755" s="4">
        <v>32</v>
      </c>
      <c r="C1755" s="197" t="s">
        <v>1833</v>
      </c>
      <c r="D1755" s="197">
        <v>50</v>
      </c>
      <c r="E1755" s="6">
        <v>20.149999999999999</v>
      </c>
      <c r="F1755" s="6">
        <f t="shared" si="56"/>
        <v>-20.149999999999999</v>
      </c>
      <c r="G1755" t="s">
        <v>6655</v>
      </c>
      <c r="I1755" t="str">
        <f t="shared" si="57"/>
        <v/>
      </c>
    </row>
    <row r="1756" spans="1:9" hidden="1" x14ac:dyDescent="0.25">
      <c r="A1756" t="s">
        <v>7458</v>
      </c>
      <c r="B1756" s="4">
        <v>32</v>
      </c>
      <c r="C1756" s="197" t="s">
        <v>1845</v>
      </c>
      <c r="D1756" s="197">
        <v>50</v>
      </c>
      <c r="E1756" s="6">
        <v>30.94</v>
      </c>
      <c r="F1756" s="6">
        <f t="shared" si="56"/>
        <v>-30.94</v>
      </c>
      <c r="G1756" t="s">
        <v>7459</v>
      </c>
      <c r="I1756" t="str">
        <f t="shared" si="57"/>
        <v/>
      </c>
    </row>
    <row r="1757" spans="1:9" hidden="1" x14ac:dyDescent="0.25">
      <c r="A1757" t="s">
        <v>6660</v>
      </c>
      <c r="B1757" s="4">
        <v>32</v>
      </c>
      <c r="C1757" s="197" t="s">
        <v>1833</v>
      </c>
      <c r="D1757" s="197">
        <v>52</v>
      </c>
      <c r="E1757" s="6">
        <v>19</v>
      </c>
      <c r="F1757" s="6">
        <f t="shared" si="56"/>
        <v>-19</v>
      </c>
      <c r="G1757" t="s">
        <v>6661</v>
      </c>
      <c r="I1757" t="str">
        <f t="shared" si="57"/>
        <v/>
      </c>
    </row>
    <row r="1758" spans="1:9" hidden="1" x14ac:dyDescent="0.25">
      <c r="A1758" t="s">
        <v>6666</v>
      </c>
      <c r="B1758" s="4">
        <v>32</v>
      </c>
      <c r="C1758" s="197" t="s">
        <v>1833</v>
      </c>
      <c r="D1758" s="197">
        <v>54</v>
      </c>
      <c r="E1758" s="6">
        <v>26.41</v>
      </c>
      <c r="F1758" s="6">
        <f t="shared" si="56"/>
        <v>-26.41</v>
      </c>
      <c r="G1758" t="s">
        <v>6667</v>
      </c>
      <c r="I1758" t="str">
        <f t="shared" si="57"/>
        <v/>
      </c>
    </row>
    <row r="1759" spans="1:9" hidden="1" x14ac:dyDescent="0.25">
      <c r="A1759" t="s">
        <v>7392</v>
      </c>
      <c r="B1759" s="4">
        <v>32</v>
      </c>
      <c r="C1759" s="197" t="s">
        <v>1845</v>
      </c>
      <c r="D1759" s="197">
        <v>28</v>
      </c>
      <c r="E1759" s="6">
        <v>30.85</v>
      </c>
      <c r="F1759" s="6">
        <f t="shared" si="56"/>
        <v>-30.85</v>
      </c>
      <c r="G1759" t="s">
        <v>7393</v>
      </c>
      <c r="I1759" t="str">
        <f t="shared" si="57"/>
        <v/>
      </c>
    </row>
    <row r="1760" spans="1:9" x14ac:dyDescent="0.25">
      <c r="A1760" t="s">
        <v>3991</v>
      </c>
      <c r="B1760" s="4">
        <v>32</v>
      </c>
      <c r="C1760" s="197" t="s">
        <v>2258</v>
      </c>
      <c r="D1760" s="197" t="s">
        <v>3994</v>
      </c>
      <c r="E1760" s="6">
        <v>10705.1</v>
      </c>
      <c r="F1760" s="6">
        <f t="shared" si="56"/>
        <v>-10705.1</v>
      </c>
      <c r="G1760" t="s">
        <v>3992</v>
      </c>
      <c r="I1760" t="str">
        <f t="shared" si="57"/>
        <v/>
      </c>
    </row>
    <row r="1761" spans="1:9" x14ac:dyDescent="0.25">
      <c r="A1761" t="s">
        <v>3995</v>
      </c>
      <c r="B1761" s="4">
        <v>32</v>
      </c>
      <c r="C1761" s="197" t="s">
        <v>2258</v>
      </c>
      <c r="D1761" s="197" t="s">
        <v>3998</v>
      </c>
      <c r="E1761" s="6">
        <v>7747.92</v>
      </c>
      <c r="F1761" s="6">
        <f t="shared" si="56"/>
        <v>-7747.92</v>
      </c>
      <c r="G1761" t="s">
        <v>3996</v>
      </c>
      <c r="I1761" t="str">
        <f t="shared" si="57"/>
        <v/>
      </c>
    </row>
    <row r="1762" spans="1:9" hidden="1" x14ac:dyDescent="0.25">
      <c r="A1762" t="s">
        <v>6361</v>
      </c>
      <c r="B1762" s="4">
        <v>32</v>
      </c>
      <c r="C1762" s="197" t="s">
        <v>1829</v>
      </c>
      <c r="D1762" s="197">
        <v>85</v>
      </c>
      <c r="E1762" s="6">
        <v>55.14</v>
      </c>
      <c r="F1762" s="6">
        <f t="shared" si="56"/>
        <v>-55.14</v>
      </c>
      <c r="G1762" t="s">
        <v>6362</v>
      </c>
      <c r="I1762" t="str">
        <f t="shared" si="57"/>
        <v/>
      </c>
    </row>
    <row r="1763" spans="1:9" hidden="1" x14ac:dyDescent="0.25">
      <c r="A1763" t="s">
        <v>7455</v>
      </c>
      <c r="B1763" s="4">
        <v>32</v>
      </c>
      <c r="C1763" s="197" t="s">
        <v>1845</v>
      </c>
      <c r="D1763" s="197">
        <v>49</v>
      </c>
      <c r="E1763" s="6">
        <v>30.45</v>
      </c>
      <c r="F1763" s="6">
        <f t="shared" si="56"/>
        <v>-30.45</v>
      </c>
      <c r="G1763" t="s">
        <v>7456</v>
      </c>
      <c r="I1763" t="str">
        <f t="shared" si="57"/>
        <v/>
      </c>
    </row>
    <row r="1764" spans="1:9" x14ac:dyDescent="0.25">
      <c r="A1764" t="s">
        <v>3999</v>
      </c>
      <c r="B1764" s="4">
        <v>32</v>
      </c>
      <c r="C1764" s="197" t="s">
        <v>2258</v>
      </c>
      <c r="D1764" s="197" t="s">
        <v>4002</v>
      </c>
      <c r="E1764" s="6">
        <v>8081.04</v>
      </c>
      <c r="F1764" s="6">
        <f t="shared" si="56"/>
        <v>-8081.04</v>
      </c>
      <c r="G1764" t="s">
        <v>4000</v>
      </c>
      <c r="I1764" t="str">
        <f t="shared" si="57"/>
        <v/>
      </c>
    </row>
    <row r="1765" spans="1:9" x14ac:dyDescent="0.25">
      <c r="A1765" t="s">
        <v>4003</v>
      </c>
      <c r="B1765" s="4">
        <v>32</v>
      </c>
      <c r="C1765" s="197" t="s">
        <v>2258</v>
      </c>
      <c r="D1765" s="197" t="s">
        <v>4006</v>
      </c>
      <c r="E1765" s="6">
        <v>6320.61</v>
      </c>
      <c r="F1765" s="6">
        <f t="shared" si="56"/>
        <v>-6320.61</v>
      </c>
      <c r="G1765" t="s">
        <v>4004</v>
      </c>
      <c r="I1765" t="str">
        <f t="shared" si="57"/>
        <v/>
      </c>
    </row>
    <row r="1766" spans="1:9" hidden="1" x14ac:dyDescent="0.25">
      <c r="A1766" t="s">
        <v>6364</v>
      </c>
      <c r="B1766" s="4">
        <v>32</v>
      </c>
      <c r="C1766" s="197" t="s">
        <v>1829</v>
      </c>
      <c r="D1766" s="197">
        <v>86</v>
      </c>
      <c r="E1766" s="6">
        <v>16.52</v>
      </c>
      <c r="F1766" s="6">
        <f t="shared" si="56"/>
        <v>-16.52</v>
      </c>
      <c r="G1766" t="s">
        <v>6365</v>
      </c>
      <c r="I1766" t="str">
        <f t="shared" si="57"/>
        <v/>
      </c>
    </row>
    <row r="1767" spans="1:9" hidden="1" x14ac:dyDescent="0.25">
      <c r="A1767" t="s">
        <v>7347</v>
      </c>
      <c r="B1767" s="4">
        <v>32</v>
      </c>
      <c r="C1767" s="197" t="s">
        <v>1845</v>
      </c>
      <c r="D1767" s="197">
        <v>13</v>
      </c>
      <c r="E1767" s="6">
        <v>30.28</v>
      </c>
      <c r="F1767" s="6">
        <f t="shared" si="56"/>
        <v>-30.28</v>
      </c>
      <c r="G1767" t="s">
        <v>7348</v>
      </c>
      <c r="I1767" t="str">
        <f t="shared" si="57"/>
        <v/>
      </c>
    </row>
    <row r="1768" spans="1:9" x14ac:dyDescent="0.25">
      <c r="A1768" t="s">
        <v>4007</v>
      </c>
      <c r="B1768" s="4">
        <v>32</v>
      </c>
      <c r="C1768" s="197" t="s">
        <v>2258</v>
      </c>
      <c r="D1768" s="197" t="s">
        <v>4010</v>
      </c>
      <c r="E1768" s="6">
        <v>551.01</v>
      </c>
      <c r="F1768" s="6">
        <f t="shared" si="56"/>
        <v>-551.01</v>
      </c>
      <c r="G1768" t="s">
        <v>4008</v>
      </c>
      <c r="I1768" t="str">
        <f t="shared" si="57"/>
        <v/>
      </c>
    </row>
    <row r="1769" spans="1:9" x14ac:dyDescent="0.25">
      <c r="A1769" t="s">
        <v>4011</v>
      </c>
      <c r="B1769" s="4">
        <v>32</v>
      </c>
      <c r="C1769" s="197" t="s">
        <v>2258</v>
      </c>
      <c r="D1769" s="197" t="s">
        <v>4014</v>
      </c>
      <c r="E1769" s="6">
        <v>9137.16</v>
      </c>
      <c r="F1769" s="6">
        <f t="shared" si="56"/>
        <v>-9137.16</v>
      </c>
      <c r="G1769" t="s">
        <v>4012</v>
      </c>
      <c r="I1769" t="str">
        <f t="shared" si="57"/>
        <v/>
      </c>
    </row>
    <row r="1770" spans="1:9" x14ac:dyDescent="0.25">
      <c r="A1770" t="s">
        <v>4015</v>
      </c>
      <c r="B1770" s="4">
        <v>32</v>
      </c>
      <c r="C1770" s="197" t="s">
        <v>2258</v>
      </c>
      <c r="D1770" s="197" t="s">
        <v>4018</v>
      </c>
      <c r="E1770" s="6">
        <v>0</v>
      </c>
      <c r="F1770" s="6">
        <f t="shared" si="56"/>
        <v>0</v>
      </c>
      <c r="G1770" t="s">
        <v>4016</v>
      </c>
      <c r="I1770" t="str">
        <f t="shared" si="57"/>
        <v/>
      </c>
    </row>
    <row r="1771" spans="1:9" hidden="1" x14ac:dyDescent="0.25">
      <c r="A1771" t="s">
        <v>6669</v>
      </c>
      <c r="B1771" s="4">
        <v>32</v>
      </c>
      <c r="C1771" s="197" t="s">
        <v>1833</v>
      </c>
      <c r="D1771" s="197">
        <v>55</v>
      </c>
      <c r="E1771" s="6">
        <v>92.18</v>
      </c>
      <c r="F1771" s="6">
        <f t="shared" si="56"/>
        <v>-92.18</v>
      </c>
      <c r="G1771" t="s">
        <v>6670</v>
      </c>
      <c r="I1771" t="str">
        <f t="shared" si="57"/>
        <v/>
      </c>
    </row>
    <row r="1772" spans="1:9" x14ac:dyDescent="0.25">
      <c r="A1772" t="s">
        <v>4019</v>
      </c>
      <c r="B1772" s="4">
        <v>32</v>
      </c>
      <c r="C1772" s="197" t="s">
        <v>2258</v>
      </c>
      <c r="D1772" s="197" t="s">
        <v>4022</v>
      </c>
      <c r="E1772" s="6">
        <v>0</v>
      </c>
      <c r="F1772" s="6">
        <f t="shared" si="56"/>
        <v>0</v>
      </c>
      <c r="G1772" t="s">
        <v>4020</v>
      </c>
      <c r="I1772" t="str">
        <f t="shared" si="57"/>
        <v/>
      </c>
    </row>
    <row r="1773" spans="1:9" hidden="1" x14ac:dyDescent="0.25">
      <c r="A1773" t="s">
        <v>6367</v>
      </c>
      <c r="B1773" s="4">
        <v>32</v>
      </c>
      <c r="C1773" s="197" t="s">
        <v>1829</v>
      </c>
      <c r="D1773" s="197">
        <v>87</v>
      </c>
      <c r="E1773" s="6">
        <v>47.61</v>
      </c>
      <c r="F1773" s="6">
        <f t="shared" si="56"/>
        <v>-47.61</v>
      </c>
      <c r="G1773" t="s">
        <v>6368</v>
      </c>
      <c r="I1773" t="str">
        <f t="shared" si="57"/>
        <v/>
      </c>
    </row>
    <row r="1774" spans="1:9" x14ac:dyDescent="0.25">
      <c r="A1774" t="s">
        <v>4023</v>
      </c>
      <c r="B1774" s="4">
        <v>32</v>
      </c>
      <c r="C1774" s="197" t="s">
        <v>2258</v>
      </c>
      <c r="D1774" s="197" t="s">
        <v>4026</v>
      </c>
      <c r="E1774" s="6">
        <v>8.0399999999999991</v>
      </c>
      <c r="F1774" s="6">
        <f t="shared" si="56"/>
        <v>-8.0399999999999991</v>
      </c>
      <c r="G1774" t="s">
        <v>4024</v>
      </c>
      <c r="I1774" t="str">
        <f t="shared" si="57"/>
        <v/>
      </c>
    </row>
    <row r="1775" spans="1:9" x14ac:dyDescent="0.25">
      <c r="A1775" t="s">
        <v>4027</v>
      </c>
      <c r="B1775" s="4">
        <v>32</v>
      </c>
      <c r="C1775" s="197" t="s">
        <v>2258</v>
      </c>
      <c r="D1775" s="197" t="s">
        <v>4030</v>
      </c>
      <c r="E1775" s="6">
        <v>0</v>
      </c>
      <c r="F1775" s="6">
        <f t="shared" si="56"/>
        <v>0</v>
      </c>
      <c r="G1775" t="s">
        <v>4028</v>
      </c>
      <c r="I1775" t="str">
        <f t="shared" si="57"/>
        <v/>
      </c>
    </row>
    <row r="1776" spans="1:9" x14ac:dyDescent="0.25">
      <c r="A1776" t="s">
        <v>4031</v>
      </c>
      <c r="B1776" s="4">
        <v>32</v>
      </c>
      <c r="C1776" s="197" t="s">
        <v>2258</v>
      </c>
      <c r="D1776" s="197" t="s">
        <v>4034</v>
      </c>
      <c r="E1776" s="6">
        <v>68.09</v>
      </c>
      <c r="F1776" s="6">
        <f t="shared" si="56"/>
        <v>-68.09</v>
      </c>
      <c r="G1776" t="s">
        <v>4032</v>
      </c>
      <c r="I1776" t="str">
        <f t="shared" si="57"/>
        <v/>
      </c>
    </row>
    <row r="1777" spans="1:9" hidden="1" x14ac:dyDescent="0.25">
      <c r="A1777" t="s">
        <v>2155</v>
      </c>
      <c r="B1777" s="4">
        <v>32</v>
      </c>
      <c r="C1777" s="197" t="s">
        <v>2148</v>
      </c>
      <c r="D1777" s="197">
        <v>745</v>
      </c>
      <c r="E1777" s="6">
        <v>29.02</v>
      </c>
      <c r="F1777" s="6">
        <f t="shared" si="56"/>
        <v>-29.02</v>
      </c>
      <c r="G1777" t="s">
        <v>2156</v>
      </c>
      <c r="I1777" t="str">
        <f t="shared" si="57"/>
        <v/>
      </c>
    </row>
    <row r="1778" spans="1:9" x14ac:dyDescent="0.25">
      <c r="A1778" t="s">
        <v>4035</v>
      </c>
      <c r="B1778" s="4">
        <v>32</v>
      </c>
      <c r="C1778" s="197" t="s">
        <v>2258</v>
      </c>
      <c r="D1778" s="197" t="s">
        <v>4038</v>
      </c>
      <c r="E1778" s="6">
        <v>48.05</v>
      </c>
      <c r="F1778" s="6">
        <f t="shared" si="56"/>
        <v>-48.05</v>
      </c>
      <c r="G1778" t="s">
        <v>4036</v>
      </c>
      <c r="I1778" t="str">
        <f t="shared" si="57"/>
        <v/>
      </c>
    </row>
    <row r="1779" spans="1:9" hidden="1" x14ac:dyDescent="0.25">
      <c r="A1779" t="s">
        <v>7312</v>
      </c>
      <c r="B1779" s="4">
        <v>32</v>
      </c>
      <c r="C1779" s="197" t="s">
        <v>1845</v>
      </c>
      <c r="D1779" s="197">
        <v>1</v>
      </c>
      <c r="E1779" s="6">
        <v>28.27</v>
      </c>
      <c r="F1779" s="6">
        <f t="shared" si="56"/>
        <v>-28.27</v>
      </c>
      <c r="G1779" t="s">
        <v>7313</v>
      </c>
      <c r="I1779" t="str">
        <f t="shared" si="57"/>
        <v/>
      </c>
    </row>
    <row r="1780" spans="1:9" hidden="1" x14ac:dyDescent="0.25">
      <c r="A1780" t="s">
        <v>6672</v>
      </c>
      <c r="B1780" s="4">
        <v>32</v>
      </c>
      <c r="C1780" s="197" t="s">
        <v>1833</v>
      </c>
      <c r="D1780" s="197">
        <v>56</v>
      </c>
      <c r="E1780" s="6">
        <v>12.2</v>
      </c>
      <c r="F1780" s="6">
        <f t="shared" si="56"/>
        <v>-12.2</v>
      </c>
      <c r="G1780" t="s">
        <v>6673</v>
      </c>
      <c r="I1780" t="str">
        <f t="shared" si="57"/>
        <v/>
      </c>
    </row>
    <row r="1781" spans="1:9" hidden="1" x14ac:dyDescent="0.25">
      <c r="A1781" t="s">
        <v>6675</v>
      </c>
      <c r="B1781" s="4">
        <v>32</v>
      </c>
      <c r="C1781" s="197" t="s">
        <v>1833</v>
      </c>
      <c r="D1781" s="197">
        <v>57</v>
      </c>
      <c r="E1781" s="6">
        <v>0.18</v>
      </c>
      <c r="F1781" s="6">
        <f t="shared" si="56"/>
        <v>-0.18</v>
      </c>
      <c r="G1781" t="s">
        <v>6676</v>
      </c>
      <c r="I1781" t="str">
        <f t="shared" si="57"/>
        <v/>
      </c>
    </row>
    <row r="1782" spans="1:9" x14ac:dyDescent="0.25">
      <c r="A1782" t="s">
        <v>4039</v>
      </c>
      <c r="B1782" s="4">
        <v>32</v>
      </c>
      <c r="C1782" s="197" t="s">
        <v>2258</v>
      </c>
      <c r="D1782" s="197" t="s">
        <v>4042</v>
      </c>
      <c r="E1782" s="6">
        <v>37.07</v>
      </c>
      <c r="F1782" s="6">
        <f t="shared" si="56"/>
        <v>-37.07</v>
      </c>
      <c r="G1782" t="s">
        <v>4040</v>
      </c>
      <c r="I1782" t="str">
        <f t="shared" si="57"/>
        <v/>
      </c>
    </row>
    <row r="1783" spans="1:9" x14ac:dyDescent="0.25">
      <c r="A1783" t="s">
        <v>4043</v>
      </c>
      <c r="B1783" s="4">
        <v>32</v>
      </c>
      <c r="C1783" s="197" t="s">
        <v>2258</v>
      </c>
      <c r="D1783" s="197" t="s">
        <v>4046</v>
      </c>
      <c r="E1783" s="6">
        <v>19.829999999999998</v>
      </c>
      <c r="F1783" s="6">
        <f t="shared" si="56"/>
        <v>-19.829999999999998</v>
      </c>
      <c r="G1783" t="s">
        <v>4044</v>
      </c>
      <c r="I1783" t="str">
        <f t="shared" si="57"/>
        <v/>
      </c>
    </row>
    <row r="1784" spans="1:9" hidden="1" x14ac:dyDescent="0.25">
      <c r="A1784" t="s">
        <v>7187</v>
      </c>
      <c r="B1784" s="4">
        <v>32</v>
      </c>
      <c r="C1784" s="197" t="s">
        <v>1837</v>
      </c>
      <c r="D1784" s="197">
        <v>71</v>
      </c>
      <c r="E1784" s="6">
        <v>123.06</v>
      </c>
      <c r="F1784" s="6">
        <f t="shared" si="56"/>
        <v>-123.06</v>
      </c>
      <c r="G1784" t="s">
        <v>7188</v>
      </c>
      <c r="I1784" t="str">
        <f t="shared" si="57"/>
        <v/>
      </c>
    </row>
    <row r="1785" spans="1:9" x14ac:dyDescent="0.25">
      <c r="A1785" t="s">
        <v>4047</v>
      </c>
      <c r="B1785" s="4">
        <v>32</v>
      </c>
      <c r="C1785" s="197" t="s">
        <v>2258</v>
      </c>
      <c r="D1785" s="197" t="s">
        <v>4050</v>
      </c>
      <c r="E1785" s="6">
        <v>3405.61</v>
      </c>
      <c r="F1785" s="6">
        <f t="shared" si="56"/>
        <v>-3405.61</v>
      </c>
      <c r="G1785" t="s">
        <v>4048</v>
      </c>
      <c r="I1785" t="str">
        <f t="shared" si="57"/>
        <v/>
      </c>
    </row>
    <row r="1786" spans="1:9" x14ac:dyDescent="0.25">
      <c r="A1786" t="s">
        <v>4051</v>
      </c>
      <c r="B1786" s="4">
        <v>32</v>
      </c>
      <c r="C1786" s="197" t="s">
        <v>2258</v>
      </c>
      <c r="D1786" s="197" t="s">
        <v>4054</v>
      </c>
      <c r="E1786" s="6">
        <v>3043.66</v>
      </c>
      <c r="F1786" s="6">
        <f t="shared" si="56"/>
        <v>-3043.66</v>
      </c>
      <c r="G1786" t="s">
        <v>4052</v>
      </c>
      <c r="I1786" t="str">
        <f t="shared" si="57"/>
        <v/>
      </c>
    </row>
    <row r="1787" spans="1:9" x14ac:dyDescent="0.25">
      <c r="A1787" t="s">
        <v>4055</v>
      </c>
      <c r="B1787" s="4">
        <v>32</v>
      </c>
      <c r="C1787" s="197" t="s">
        <v>2258</v>
      </c>
      <c r="D1787" s="197" t="s">
        <v>4058</v>
      </c>
      <c r="E1787" s="6">
        <v>4457.2299999999996</v>
      </c>
      <c r="F1787" s="6">
        <f t="shared" si="56"/>
        <v>-4457.2299999999996</v>
      </c>
      <c r="G1787" t="s">
        <v>4056</v>
      </c>
      <c r="I1787" t="str">
        <f t="shared" si="57"/>
        <v/>
      </c>
    </row>
    <row r="1788" spans="1:9" x14ac:dyDescent="0.25">
      <c r="A1788" t="s">
        <v>4059</v>
      </c>
      <c r="B1788" s="4">
        <v>32</v>
      </c>
      <c r="C1788" s="197" t="s">
        <v>2258</v>
      </c>
      <c r="D1788" s="197" t="s">
        <v>4062</v>
      </c>
      <c r="E1788" s="6">
        <v>571.87</v>
      </c>
      <c r="F1788" s="6">
        <f t="shared" si="56"/>
        <v>-571.87</v>
      </c>
      <c r="G1788" t="s">
        <v>4060</v>
      </c>
      <c r="I1788" t="str">
        <f t="shared" si="57"/>
        <v/>
      </c>
    </row>
    <row r="1789" spans="1:9" hidden="1" x14ac:dyDescent="0.25">
      <c r="A1789" t="s">
        <v>6678</v>
      </c>
      <c r="B1789" s="4">
        <v>32</v>
      </c>
      <c r="C1789" s="197" t="s">
        <v>1833</v>
      </c>
      <c r="D1789" s="197">
        <v>58</v>
      </c>
      <c r="E1789" s="6">
        <v>30.93</v>
      </c>
      <c r="F1789" s="6">
        <f t="shared" si="56"/>
        <v>-30.93</v>
      </c>
      <c r="G1789" t="s">
        <v>6679</v>
      </c>
      <c r="I1789" t="str">
        <f t="shared" si="57"/>
        <v/>
      </c>
    </row>
    <row r="1790" spans="1:9" x14ac:dyDescent="0.25">
      <c r="A1790" t="s">
        <v>4063</v>
      </c>
      <c r="B1790" s="4">
        <v>32</v>
      </c>
      <c r="C1790" s="197" t="s">
        <v>2258</v>
      </c>
      <c r="D1790" s="197" t="s">
        <v>4066</v>
      </c>
      <c r="E1790" s="6">
        <v>21523.37</v>
      </c>
      <c r="F1790" s="6">
        <f t="shared" si="56"/>
        <v>-21523.37</v>
      </c>
      <c r="G1790" t="s">
        <v>4064</v>
      </c>
      <c r="I1790" t="str">
        <f t="shared" si="57"/>
        <v/>
      </c>
    </row>
    <row r="1791" spans="1:9" hidden="1" x14ac:dyDescent="0.25">
      <c r="A1791" t="s">
        <v>6370</v>
      </c>
      <c r="B1791" s="4">
        <v>32</v>
      </c>
      <c r="C1791" s="197" t="s">
        <v>1829</v>
      </c>
      <c r="D1791" s="197">
        <v>88</v>
      </c>
      <c r="E1791" s="6">
        <v>19.11</v>
      </c>
      <c r="F1791" s="6">
        <f t="shared" si="56"/>
        <v>-19.11</v>
      </c>
      <c r="G1791" t="s">
        <v>6371</v>
      </c>
      <c r="I1791" t="str">
        <f t="shared" si="57"/>
        <v/>
      </c>
    </row>
    <row r="1792" spans="1:9" hidden="1" x14ac:dyDescent="0.25">
      <c r="A1792" t="s">
        <v>741</v>
      </c>
      <c r="B1792" s="4">
        <v>31</v>
      </c>
      <c r="C1792" s="197">
        <v>47</v>
      </c>
      <c r="D1792" s="197">
        <v>29</v>
      </c>
      <c r="E1792" s="6">
        <v>26.6</v>
      </c>
      <c r="F1792" s="6">
        <f t="shared" si="56"/>
        <v>-26.6</v>
      </c>
      <c r="G1792" t="s">
        <v>742</v>
      </c>
      <c r="I1792" t="str">
        <f t="shared" si="57"/>
        <v/>
      </c>
    </row>
    <row r="1793" spans="1:9" hidden="1" x14ac:dyDescent="0.25">
      <c r="A1793" t="s">
        <v>6681</v>
      </c>
      <c r="B1793" s="4">
        <v>32</v>
      </c>
      <c r="C1793" s="197" t="s">
        <v>1833</v>
      </c>
      <c r="D1793" s="197">
        <v>59</v>
      </c>
      <c r="E1793" s="6">
        <v>9.93</v>
      </c>
      <c r="F1793" s="6">
        <f t="shared" si="56"/>
        <v>-9.93</v>
      </c>
      <c r="G1793" t="s">
        <v>6682</v>
      </c>
      <c r="I1793" t="str">
        <f t="shared" si="57"/>
        <v/>
      </c>
    </row>
    <row r="1794" spans="1:9" x14ac:dyDescent="0.25">
      <c r="A1794" t="s">
        <v>4067</v>
      </c>
      <c r="B1794" s="4">
        <v>32</v>
      </c>
      <c r="C1794" s="197" t="s">
        <v>2258</v>
      </c>
      <c r="D1794" s="197" t="s">
        <v>4070</v>
      </c>
      <c r="E1794" s="6">
        <v>4376.38</v>
      </c>
      <c r="F1794" s="6">
        <f t="shared" si="56"/>
        <v>-4376.38</v>
      </c>
      <c r="G1794" t="s">
        <v>4068</v>
      </c>
      <c r="I1794" t="str">
        <f t="shared" si="57"/>
        <v/>
      </c>
    </row>
    <row r="1795" spans="1:9" x14ac:dyDescent="0.25">
      <c r="A1795" t="s">
        <v>4071</v>
      </c>
      <c r="B1795" s="4">
        <v>32</v>
      </c>
      <c r="C1795" s="197" t="s">
        <v>2258</v>
      </c>
      <c r="D1795" s="197" t="s">
        <v>4074</v>
      </c>
      <c r="E1795" s="6">
        <v>911.87</v>
      </c>
      <c r="F1795" s="6">
        <f t="shared" si="56"/>
        <v>-911.87</v>
      </c>
      <c r="G1795" t="s">
        <v>4072</v>
      </c>
      <c r="I1795" t="str">
        <f t="shared" si="57"/>
        <v/>
      </c>
    </row>
    <row r="1796" spans="1:9" x14ac:dyDescent="0.25">
      <c r="A1796" t="s">
        <v>4075</v>
      </c>
      <c r="B1796" s="4">
        <v>32</v>
      </c>
      <c r="C1796" s="197" t="s">
        <v>2258</v>
      </c>
      <c r="D1796" s="197" t="s">
        <v>4078</v>
      </c>
      <c r="E1796" s="6">
        <v>0</v>
      </c>
      <c r="F1796" s="6">
        <f t="shared" si="56"/>
        <v>0</v>
      </c>
      <c r="G1796" t="s">
        <v>4076</v>
      </c>
      <c r="I1796" t="str">
        <f t="shared" si="57"/>
        <v/>
      </c>
    </row>
    <row r="1797" spans="1:9" hidden="1" x14ac:dyDescent="0.25">
      <c r="A1797" t="s">
        <v>6373</v>
      </c>
      <c r="B1797" s="4">
        <v>32</v>
      </c>
      <c r="C1797" s="197" t="s">
        <v>1829</v>
      </c>
      <c r="D1797" s="197">
        <v>89</v>
      </c>
      <c r="E1797" s="6">
        <v>0.66</v>
      </c>
      <c r="F1797" s="6">
        <f t="shared" si="56"/>
        <v>-0.66</v>
      </c>
      <c r="G1797" t="s">
        <v>6374</v>
      </c>
      <c r="I1797" t="str">
        <f t="shared" si="57"/>
        <v/>
      </c>
    </row>
    <row r="1798" spans="1:9" hidden="1" x14ac:dyDescent="0.25">
      <c r="A1798" t="s">
        <v>6376</v>
      </c>
      <c r="B1798" s="4">
        <v>32</v>
      </c>
      <c r="C1798" s="197" t="s">
        <v>1829</v>
      </c>
      <c r="D1798" s="197">
        <v>90</v>
      </c>
      <c r="E1798" s="6">
        <v>62.06</v>
      </c>
      <c r="F1798" s="6">
        <f t="shared" si="56"/>
        <v>-62.06</v>
      </c>
      <c r="G1798" t="s">
        <v>6377</v>
      </c>
      <c r="I1798" t="str">
        <f t="shared" si="57"/>
        <v/>
      </c>
    </row>
    <row r="1799" spans="1:9" hidden="1" x14ac:dyDescent="0.25">
      <c r="A1799" t="s">
        <v>1158</v>
      </c>
      <c r="B1799" s="4">
        <v>31</v>
      </c>
      <c r="C1799" s="197">
        <v>312</v>
      </c>
      <c r="D1799" s="197">
        <v>0</v>
      </c>
      <c r="E1799" s="6">
        <v>26.15</v>
      </c>
      <c r="F1799" s="6">
        <f t="shared" ref="F1799:F1862" si="58">IF(B1799=10,E1799,-E1799)</f>
        <v>-26.15</v>
      </c>
      <c r="G1799" t="s">
        <v>1159</v>
      </c>
      <c r="I1799" t="str">
        <f t="shared" ref="I1799:I1862" si="59">IF(ISNA(MATCH(A1799,OldAcctNum,))=TRUE,A1799,"")</f>
        <v/>
      </c>
    </row>
    <row r="1800" spans="1:9" x14ac:dyDescent="0.25">
      <c r="A1800" t="s">
        <v>4079</v>
      </c>
      <c r="B1800" s="4">
        <v>32</v>
      </c>
      <c r="C1800" s="197" t="s">
        <v>2258</v>
      </c>
      <c r="D1800" s="197" t="s">
        <v>4082</v>
      </c>
      <c r="E1800" s="6">
        <v>24.03</v>
      </c>
      <c r="F1800" s="6">
        <f t="shared" si="58"/>
        <v>-24.03</v>
      </c>
      <c r="G1800" t="s">
        <v>4080</v>
      </c>
      <c r="I1800" t="str">
        <f t="shared" si="59"/>
        <v/>
      </c>
    </row>
    <row r="1801" spans="1:9" x14ac:dyDescent="0.25">
      <c r="A1801" t="s">
        <v>4083</v>
      </c>
      <c r="B1801" s="4">
        <v>32</v>
      </c>
      <c r="C1801" s="197" t="s">
        <v>2258</v>
      </c>
      <c r="D1801" s="197" t="s">
        <v>4086</v>
      </c>
      <c r="E1801" s="6">
        <v>1732.5</v>
      </c>
      <c r="F1801" s="6">
        <f t="shared" si="58"/>
        <v>-1732.5</v>
      </c>
      <c r="G1801" t="s">
        <v>4084</v>
      </c>
      <c r="I1801" t="str">
        <f t="shared" si="59"/>
        <v/>
      </c>
    </row>
    <row r="1802" spans="1:9" hidden="1" x14ac:dyDescent="0.25">
      <c r="A1802" t="s">
        <v>776</v>
      </c>
      <c r="B1802" s="4">
        <v>31</v>
      </c>
      <c r="C1802" s="197">
        <v>48</v>
      </c>
      <c r="D1802" s="197">
        <v>6</v>
      </c>
      <c r="E1802" s="6">
        <v>25.94</v>
      </c>
      <c r="F1802" s="6">
        <f t="shared" si="58"/>
        <v>-25.94</v>
      </c>
      <c r="G1802" t="s">
        <v>777</v>
      </c>
      <c r="H1802" t="s">
        <v>668</v>
      </c>
      <c r="I1802" t="str">
        <f t="shared" si="59"/>
        <v>31-048-006</v>
      </c>
    </row>
    <row r="1803" spans="1:9" hidden="1" x14ac:dyDescent="0.25">
      <c r="A1803" t="s">
        <v>6684</v>
      </c>
      <c r="B1803" s="4">
        <v>32</v>
      </c>
      <c r="C1803" s="197" t="s">
        <v>1833</v>
      </c>
      <c r="D1803" s="197">
        <v>60</v>
      </c>
      <c r="E1803" s="6">
        <v>63.32</v>
      </c>
      <c r="F1803" s="6">
        <f t="shared" si="58"/>
        <v>-63.32</v>
      </c>
      <c r="G1803" t="s">
        <v>6685</v>
      </c>
      <c r="I1803" t="str">
        <f t="shared" si="59"/>
        <v/>
      </c>
    </row>
    <row r="1804" spans="1:9" hidden="1" x14ac:dyDescent="0.25">
      <c r="A1804" t="s">
        <v>6379</v>
      </c>
      <c r="B1804" s="4">
        <v>32</v>
      </c>
      <c r="C1804" s="197" t="s">
        <v>1829</v>
      </c>
      <c r="D1804" s="197">
        <v>91</v>
      </c>
      <c r="E1804" s="6">
        <v>24.9</v>
      </c>
      <c r="F1804" s="6">
        <f t="shared" si="58"/>
        <v>-24.9</v>
      </c>
      <c r="G1804" t="s">
        <v>6380</v>
      </c>
      <c r="I1804" t="str">
        <f t="shared" si="59"/>
        <v/>
      </c>
    </row>
    <row r="1805" spans="1:9" hidden="1" x14ac:dyDescent="0.25">
      <c r="A1805" t="s">
        <v>6382</v>
      </c>
      <c r="B1805" s="4">
        <v>32</v>
      </c>
      <c r="C1805" s="197" t="s">
        <v>1829</v>
      </c>
      <c r="D1805" s="197">
        <v>92</v>
      </c>
      <c r="E1805" s="6">
        <v>93.97</v>
      </c>
      <c r="F1805" s="6">
        <f t="shared" si="58"/>
        <v>-93.97</v>
      </c>
      <c r="G1805" t="s">
        <v>6383</v>
      </c>
      <c r="I1805" t="str">
        <f t="shared" si="59"/>
        <v/>
      </c>
    </row>
    <row r="1806" spans="1:9" x14ac:dyDescent="0.25">
      <c r="A1806" t="s">
        <v>4087</v>
      </c>
      <c r="B1806" s="4">
        <v>32</v>
      </c>
      <c r="C1806" s="197" t="s">
        <v>2258</v>
      </c>
      <c r="D1806" s="197" t="s">
        <v>4090</v>
      </c>
      <c r="E1806" s="6">
        <v>28810.07</v>
      </c>
      <c r="F1806" s="6">
        <f t="shared" si="58"/>
        <v>-28810.07</v>
      </c>
      <c r="G1806" t="s">
        <v>4088</v>
      </c>
      <c r="I1806" t="str">
        <f t="shared" si="59"/>
        <v/>
      </c>
    </row>
    <row r="1807" spans="1:9" hidden="1" x14ac:dyDescent="0.25">
      <c r="A1807" t="s">
        <v>6385</v>
      </c>
      <c r="B1807" s="4">
        <v>32</v>
      </c>
      <c r="C1807" s="197" t="s">
        <v>1829</v>
      </c>
      <c r="D1807" s="197">
        <v>93</v>
      </c>
      <c r="E1807" s="6">
        <v>106.69</v>
      </c>
      <c r="F1807" s="6">
        <f t="shared" si="58"/>
        <v>-106.69</v>
      </c>
      <c r="G1807" t="s">
        <v>6386</v>
      </c>
      <c r="I1807" t="str">
        <f t="shared" si="59"/>
        <v/>
      </c>
    </row>
    <row r="1808" spans="1:9" hidden="1" x14ac:dyDescent="0.25">
      <c r="A1808" t="s">
        <v>6687</v>
      </c>
      <c r="B1808" s="4">
        <v>32</v>
      </c>
      <c r="C1808" s="197" t="s">
        <v>1833</v>
      </c>
      <c r="D1808" s="197">
        <v>61</v>
      </c>
      <c r="E1808" s="6">
        <v>24.84</v>
      </c>
      <c r="F1808" s="6">
        <f t="shared" si="58"/>
        <v>-24.84</v>
      </c>
      <c r="G1808" t="s">
        <v>6688</v>
      </c>
      <c r="I1808" t="str">
        <f t="shared" si="59"/>
        <v/>
      </c>
    </row>
    <row r="1809" spans="1:9" x14ac:dyDescent="0.25">
      <c r="A1809" t="s">
        <v>4091</v>
      </c>
      <c r="B1809" s="4">
        <v>32</v>
      </c>
      <c r="C1809" s="197" t="s">
        <v>2258</v>
      </c>
      <c r="D1809" s="197" t="s">
        <v>4094</v>
      </c>
      <c r="E1809" s="6">
        <v>139.63999999999999</v>
      </c>
      <c r="F1809" s="6">
        <f t="shared" si="58"/>
        <v>-139.63999999999999</v>
      </c>
      <c r="G1809" t="s">
        <v>4092</v>
      </c>
      <c r="I1809" t="str">
        <f t="shared" si="59"/>
        <v/>
      </c>
    </row>
    <row r="1810" spans="1:9" x14ac:dyDescent="0.25">
      <c r="A1810" t="s">
        <v>4095</v>
      </c>
      <c r="B1810" s="4">
        <v>32</v>
      </c>
      <c r="C1810" s="197" t="s">
        <v>2258</v>
      </c>
      <c r="D1810" s="197" t="s">
        <v>4098</v>
      </c>
      <c r="E1810" s="6">
        <v>65.069999999999993</v>
      </c>
      <c r="F1810" s="6">
        <f t="shared" si="58"/>
        <v>-65.069999999999993</v>
      </c>
      <c r="G1810" t="s">
        <v>4096</v>
      </c>
      <c r="I1810" t="str">
        <f t="shared" si="59"/>
        <v/>
      </c>
    </row>
    <row r="1811" spans="1:9" x14ac:dyDescent="0.25">
      <c r="A1811" t="s">
        <v>4099</v>
      </c>
      <c r="B1811" s="4">
        <v>32</v>
      </c>
      <c r="C1811" s="197" t="s">
        <v>2258</v>
      </c>
      <c r="D1811" s="197" t="s">
        <v>4102</v>
      </c>
      <c r="E1811" s="6">
        <v>0</v>
      </c>
      <c r="F1811" s="6">
        <f t="shared" si="58"/>
        <v>0</v>
      </c>
      <c r="G1811" t="s">
        <v>4100</v>
      </c>
      <c r="I1811" t="str">
        <f t="shared" si="59"/>
        <v/>
      </c>
    </row>
    <row r="1812" spans="1:9" hidden="1" x14ac:dyDescent="0.25">
      <c r="A1812" t="s">
        <v>6388</v>
      </c>
      <c r="B1812" s="4">
        <v>32</v>
      </c>
      <c r="C1812" s="197" t="s">
        <v>1829</v>
      </c>
      <c r="D1812" s="197">
        <v>94</v>
      </c>
      <c r="E1812" s="6">
        <v>5.21</v>
      </c>
      <c r="F1812" s="6">
        <f t="shared" si="58"/>
        <v>-5.21</v>
      </c>
      <c r="G1812" t="s">
        <v>6389</v>
      </c>
      <c r="I1812" t="str">
        <f t="shared" si="59"/>
        <v/>
      </c>
    </row>
    <row r="1813" spans="1:9" hidden="1" x14ac:dyDescent="0.25">
      <c r="A1813" t="s">
        <v>6690</v>
      </c>
      <c r="B1813" s="4">
        <v>32</v>
      </c>
      <c r="C1813" s="197" t="s">
        <v>1833</v>
      </c>
      <c r="D1813" s="197">
        <v>62</v>
      </c>
      <c r="E1813" s="6">
        <v>10.42</v>
      </c>
      <c r="F1813" s="6">
        <f t="shared" si="58"/>
        <v>-10.42</v>
      </c>
      <c r="G1813" t="s">
        <v>6691</v>
      </c>
      <c r="I1813" t="str">
        <f t="shared" si="59"/>
        <v/>
      </c>
    </row>
    <row r="1814" spans="1:9" hidden="1" x14ac:dyDescent="0.25">
      <c r="A1814" t="s">
        <v>6391</v>
      </c>
      <c r="B1814" s="4">
        <v>32</v>
      </c>
      <c r="C1814" s="197" t="s">
        <v>1829</v>
      </c>
      <c r="D1814" s="197">
        <v>95</v>
      </c>
      <c r="E1814" s="6">
        <v>24.76</v>
      </c>
      <c r="F1814" s="6">
        <f t="shared" si="58"/>
        <v>-24.76</v>
      </c>
      <c r="G1814" t="s">
        <v>6392</v>
      </c>
      <c r="I1814" t="str">
        <f t="shared" si="59"/>
        <v/>
      </c>
    </row>
    <row r="1815" spans="1:9" hidden="1" x14ac:dyDescent="0.25">
      <c r="A1815" t="s">
        <v>6394</v>
      </c>
      <c r="B1815" s="4">
        <v>32</v>
      </c>
      <c r="C1815" s="197" t="s">
        <v>1829</v>
      </c>
      <c r="D1815" s="197">
        <v>96</v>
      </c>
      <c r="E1815" s="6">
        <v>152.80000000000001</v>
      </c>
      <c r="F1815" s="6">
        <f t="shared" si="58"/>
        <v>-152.80000000000001</v>
      </c>
      <c r="G1815" t="s">
        <v>6395</v>
      </c>
      <c r="I1815" t="str">
        <f t="shared" si="59"/>
        <v/>
      </c>
    </row>
    <row r="1816" spans="1:9" x14ac:dyDescent="0.25">
      <c r="A1816" t="s">
        <v>4103</v>
      </c>
      <c r="B1816" s="4">
        <v>32</v>
      </c>
      <c r="C1816" s="197" t="s">
        <v>2258</v>
      </c>
      <c r="D1816" s="197" t="s">
        <v>4106</v>
      </c>
      <c r="E1816" s="6">
        <v>45.09</v>
      </c>
      <c r="F1816" s="6">
        <f t="shared" si="58"/>
        <v>-45.09</v>
      </c>
      <c r="G1816" t="s">
        <v>4104</v>
      </c>
      <c r="I1816" t="str">
        <f t="shared" si="59"/>
        <v/>
      </c>
    </row>
    <row r="1817" spans="1:9" x14ac:dyDescent="0.25">
      <c r="A1817" t="s">
        <v>4107</v>
      </c>
      <c r="B1817" s="4">
        <v>32</v>
      </c>
      <c r="C1817" s="197" t="s">
        <v>2258</v>
      </c>
      <c r="D1817" s="197" t="s">
        <v>4110</v>
      </c>
      <c r="E1817" s="6">
        <v>59.79</v>
      </c>
      <c r="F1817" s="6">
        <f t="shared" si="58"/>
        <v>-59.79</v>
      </c>
      <c r="G1817" t="s">
        <v>4108</v>
      </c>
      <c r="I1817" t="str">
        <f t="shared" si="59"/>
        <v/>
      </c>
    </row>
    <row r="1818" spans="1:9" x14ac:dyDescent="0.25">
      <c r="A1818" t="s">
        <v>4111</v>
      </c>
      <c r="B1818" s="4">
        <v>32</v>
      </c>
      <c r="C1818" s="197" t="s">
        <v>2258</v>
      </c>
      <c r="D1818" s="197" t="s">
        <v>4114</v>
      </c>
      <c r="E1818" s="6">
        <v>0</v>
      </c>
      <c r="F1818" s="6">
        <f t="shared" si="58"/>
        <v>0</v>
      </c>
      <c r="G1818" t="s">
        <v>4112</v>
      </c>
      <c r="I1818" t="str">
        <f t="shared" si="59"/>
        <v/>
      </c>
    </row>
    <row r="1819" spans="1:9" x14ac:dyDescent="0.25">
      <c r="A1819" t="s">
        <v>4115</v>
      </c>
      <c r="B1819" s="4">
        <v>32</v>
      </c>
      <c r="C1819" s="197" t="s">
        <v>2258</v>
      </c>
      <c r="D1819" s="197" t="s">
        <v>4118</v>
      </c>
      <c r="E1819" s="6">
        <v>59.53</v>
      </c>
      <c r="F1819" s="6">
        <f t="shared" si="58"/>
        <v>-59.53</v>
      </c>
      <c r="G1819" t="s">
        <v>4116</v>
      </c>
      <c r="I1819" t="str">
        <f t="shared" si="59"/>
        <v/>
      </c>
    </row>
    <row r="1820" spans="1:9" x14ac:dyDescent="0.25">
      <c r="A1820" t="s">
        <v>4119</v>
      </c>
      <c r="B1820" s="4">
        <v>32</v>
      </c>
      <c r="C1820" s="197" t="s">
        <v>2258</v>
      </c>
      <c r="D1820" s="197" t="s">
        <v>4122</v>
      </c>
      <c r="E1820" s="6">
        <v>26.1</v>
      </c>
      <c r="F1820" s="6">
        <f t="shared" si="58"/>
        <v>-26.1</v>
      </c>
      <c r="G1820" t="s">
        <v>4120</v>
      </c>
      <c r="I1820" t="str">
        <f t="shared" si="59"/>
        <v/>
      </c>
    </row>
    <row r="1821" spans="1:9" x14ac:dyDescent="0.25">
      <c r="A1821" t="s">
        <v>4123</v>
      </c>
      <c r="B1821" s="4">
        <v>32</v>
      </c>
      <c r="C1821" s="197" t="s">
        <v>2258</v>
      </c>
      <c r="D1821" s="197" t="s">
        <v>4126</v>
      </c>
      <c r="E1821" s="6">
        <v>29.26</v>
      </c>
      <c r="F1821" s="6">
        <f t="shared" si="58"/>
        <v>-29.26</v>
      </c>
      <c r="G1821" t="s">
        <v>4124</v>
      </c>
      <c r="I1821" t="str">
        <f t="shared" si="59"/>
        <v/>
      </c>
    </row>
    <row r="1822" spans="1:9" hidden="1" x14ac:dyDescent="0.25">
      <c r="A1822" t="s">
        <v>7542</v>
      </c>
      <c r="B1822" s="4">
        <v>32</v>
      </c>
      <c r="C1822" s="197" t="s">
        <v>7516</v>
      </c>
      <c r="D1822" s="197">
        <v>11</v>
      </c>
      <c r="E1822" s="6">
        <v>34.979999999999997</v>
      </c>
      <c r="F1822" s="6">
        <f t="shared" si="58"/>
        <v>-34.979999999999997</v>
      </c>
      <c r="G1822" t="s">
        <v>7543</v>
      </c>
      <c r="I1822" t="str">
        <f t="shared" si="59"/>
        <v/>
      </c>
    </row>
    <row r="1823" spans="1:9" x14ac:dyDescent="0.25">
      <c r="A1823" t="s">
        <v>4127</v>
      </c>
      <c r="B1823" s="4">
        <v>32</v>
      </c>
      <c r="C1823" s="197" t="s">
        <v>2258</v>
      </c>
      <c r="D1823" s="197" t="s">
        <v>4130</v>
      </c>
      <c r="E1823" s="6">
        <v>9.92</v>
      </c>
      <c r="F1823" s="6">
        <f t="shared" si="58"/>
        <v>-9.92</v>
      </c>
      <c r="G1823" t="s">
        <v>4128</v>
      </c>
      <c r="I1823" t="str">
        <f t="shared" si="59"/>
        <v/>
      </c>
    </row>
    <row r="1824" spans="1:9" hidden="1" x14ac:dyDescent="0.25">
      <c r="A1824" t="s">
        <v>6696</v>
      </c>
      <c r="B1824" s="4">
        <v>32</v>
      </c>
      <c r="C1824" s="197" t="s">
        <v>1833</v>
      </c>
      <c r="D1824" s="197">
        <v>64</v>
      </c>
      <c r="E1824" s="6">
        <v>33.08</v>
      </c>
      <c r="F1824" s="6">
        <f t="shared" si="58"/>
        <v>-33.08</v>
      </c>
      <c r="G1824" t="s">
        <v>6697</v>
      </c>
      <c r="I1824" t="str">
        <f t="shared" si="59"/>
        <v/>
      </c>
    </row>
    <row r="1825" spans="1:9" x14ac:dyDescent="0.25">
      <c r="A1825" t="s">
        <v>4131</v>
      </c>
      <c r="B1825" s="4">
        <v>32</v>
      </c>
      <c r="C1825" s="197" t="s">
        <v>2258</v>
      </c>
      <c r="D1825" s="197" t="s">
        <v>4134</v>
      </c>
      <c r="E1825" s="6">
        <v>40.51</v>
      </c>
      <c r="F1825" s="6">
        <f t="shared" si="58"/>
        <v>-40.51</v>
      </c>
      <c r="G1825" t="s">
        <v>4132</v>
      </c>
      <c r="I1825" t="str">
        <f t="shared" si="59"/>
        <v/>
      </c>
    </row>
    <row r="1826" spans="1:9" hidden="1" x14ac:dyDescent="0.25">
      <c r="A1826" t="s">
        <v>7278</v>
      </c>
      <c r="B1826" s="4">
        <v>32</v>
      </c>
      <c r="C1826" s="197" t="s">
        <v>1841</v>
      </c>
      <c r="D1826" s="197">
        <v>8</v>
      </c>
      <c r="E1826" s="6">
        <v>23.76</v>
      </c>
      <c r="F1826" s="6">
        <f t="shared" si="58"/>
        <v>-23.76</v>
      </c>
      <c r="G1826" t="s">
        <v>7279</v>
      </c>
      <c r="I1826" t="str">
        <f t="shared" si="59"/>
        <v/>
      </c>
    </row>
    <row r="1827" spans="1:9" x14ac:dyDescent="0.25">
      <c r="A1827" t="s">
        <v>4135</v>
      </c>
      <c r="B1827" s="4">
        <v>32</v>
      </c>
      <c r="C1827" s="197" t="s">
        <v>2258</v>
      </c>
      <c r="D1827" s="197" t="s">
        <v>4138</v>
      </c>
      <c r="E1827" s="6">
        <v>13.74</v>
      </c>
      <c r="F1827" s="6">
        <f t="shared" si="58"/>
        <v>-13.74</v>
      </c>
      <c r="G1827" t="s">
        <v>4136</v>
      </c>
      <c r="I1827" t="str">
        <f t="shared" si="59"/>
        <v/>
      </c>
    </row>
    <row r="1828" spans="1:9" hidden="1" x14ac:dyDescent="0.25">
      <c r="A1828" t="s">
        <v>6699</v>
      </c>
      <c r="B1828" s="4">
        <v>32</v>
      </c>
      <c r="C1828" s="197" t="s">
        <v>1833</v>
      </c>
      <c r="D1828" s="197">
        <v>65</v>
      </c>
      <c r="E1828" s="6">
        <v>15.65</v>
      </c>
      <c r="F1828" s="6">
        <f t="shared" si="58"/>
        <v>-15.65</v>
      </c>
      <c r="G1828" t="s">
        <v>6700</v>
      </c>
      <c r="I1828" t="str">
        <f t="shared" si="59"/>
        <v/>
      </c>
    </row>
    <row r="1829" spans="1:9" x14ac:dyDescent="0.25">
      <c r="A1829" t="s">
        <v>4139</v>
      </c>
      <c r="B1829" s="4">
        <v>32</v>
      </c>
      <c r="C1829" s="197" t="s">
        <v>2258</v>
      </c>
      <c r="D1829" s="197" t="s">
        <v>4142</v>
      </c>
      <c r="E1829" s="6">
        <v>12.04</v>
      </c>
      <c r="F1829" s="6">
        <f t="shared" si="58"/>
        <v>-12.04</v>
      </c>
      <c r="G1829" t="s">
        <v>4140</v>
      </c>
      <c r="I1829" t="str">
        <f t="shared" si="59"/>
        <v/>
      </c>
    </row>
    <row r="1830" spans="1:9" x14ac:dyDescent="0.25">
      <c r="A1830" t="s">
        <v>4143</v>
      </c>
      <c r="B1830" s="4">
        <v>32</v>
      </c>
      <c r="C1830" s="197" t="s">
        <v>2258</v>
      </c>
      <c r="D1830" s="197" t="s">
        <v>4146</v>
      </c>
      <c r="E1830" s="6">
        <v>101.12</v>
      </c>
      <c r="F1830" s="6">
        <f t="shared" si="58"/>
        <v>-101.12</v>
      </c>
      <c r="G1830" t="s">
        <v>4144</v>
      </c>
      <c r="I1830" t="str">
        <f t="shared" si="59"/>
        <v/>
      </c>
    </row>
    <row r="1831" spans="1:9" x14ac:dyDescent="0.25">
      <c r="A1831" t="s">
        <v>4147</v>
      </c>
      <c r="B1831" s="4">
        <v>32</v>
      </c>
      <c r="C1831" s="197" t="s">
        <v>2258</v>
      </c>
      <c r="D1831" s="197" t="s">
        <v>4150</v>
      </c>
      <c r="E1831" s="6">
        <v>50.25</v>
      </c>
      <c r="F1831" s="6">
        <f t="shared" si="58"/>
        <v>-50.25</v>
      </c>
      <c r="G1831" t="s">
        <v>4148</v>
      </c>
      <c r="I1831" t="str">
        <f t="shared" si="59"/>
        <v/>
      </c>
    </row>
    <row r="1832" spans="1:9" x14ac:dyDescent="0.25">
      <c r="A1832" t="s">
        <v>4151</v>
      </c>
      <c r="B1832" s="4">
        <v>32</v>
      </c>
      <c r="C1832" s="197" t="s">
        <v>2258</v>
      </c>
      <c r="D1832" s="197" t="s">
        <v>4154</v>
      </c>
      <c r="E1832" s="6">
        <v>10288.58</v>
      </c>
      <c r="F1832" s="6">
        <f t="shared" si="58"/>
        <v>-10288.58</v>
      </c>
      <c r="G1832" t="s">
        <v>4152</v>
      </c>
      <c r="I1832" t="str">
        <f t="shared" si="59"/>
        <v/>
      </c>
    </row>
    <row r="1833" spans="1:9" x14ac:dyDescent="0.25">
      <c r="A1833" t="s">
        <v>4155</v>
      </c>
      <c r="B1833" s="4">
        <v>32</v>
      </c>
      <c r="C1833" s="197" t="s">
        <v>2258</v>
      </c>
      <c r="D1833" s="197" t="s">
        <v>4158</v>
      </c>
      <c r="E1833" s="6">
        <v>4155.58</v>
      </c>
      <c r="F1833" s="6">
        <f t="shared" si="58"/>
        <v>-4155.58</v>
      </c>
      <c r="G1833" t="s">
        <v>4156</v>
      </c>
      <c r="I1833" t="str">
        <f t="shared" si="59"/>
        <v/>
      </c>
    </row>
    <row r="1834" spans="1:9" x14ac:dyDescent="0.25">
      <c r="A1834" t="s">
        <v>4159</v>
      </c>
      <c r="B1834" s="4">
        <v>32</v>
      </c>
      <c r="C1834" s="197" t="s">
        <v>2258</v>
      </c>
      <c r="D1834" s="197" t="s">
        <v>4162</v>
      </c>
      <c r="E1834" s="6">
        <v>8479.7800000000007</v>
      </c>
      <c r="F1834" s="6">
        <f t="shared" si="58"/>
        <v>-8479.7800000000007</v>
      </c>
      <c r="G1834" t="s">
        <v>4160</v>
      </c>
      <c r="I1834" t="str">
        <f t="shared" si="59"/>
        <v/>
      </c>
    </row>
    <row r="1835" spans="1:9" hidden="1" x14ac:dyDescent="0.25">
      <c r="A1835" t="s">
        <v>1939</v>
      </c>
      <c r="B1835" s="4">
        <v>32</v>
      </c>
      <c r="C1835" s="197" t="s">
        <v>1912</v>
      </c>
      <c r="D1835" s="197">
        <v>613</v>
      </c>
      <c r="E1835" s="6">
        <v>23.04</v>
      </c>
      <c r="F1835" s="6">
        <f t="shared" si="58"/>
        <v>-23.04</v>
      </c>
      <c r="G1835" t="s">
        <v>1940</v>
      </c>
      <c r="I1835" t="str">
        <f t="shared" si="59"/>
        <v/>
      </c>
    </row>
    <row r="1836" spans="1:9" hidden="1" x14ac:dyDescent="0.25">
      <c r="A1836" t="s">
        <v>7365</v>
      </c>
      <c r="B1836" s="4">
        <v>32</v>
      </c>
      <c r="C1836" s="197" t="s">
        <v>1845</v>
      </c>
      <c r="D1836" s="197">
        <v>19</v>
      </c>
      <c r="E1836" s="6">
        <v>22.88</v>
      </c>
      <c r="F1836" s="6">
        <f t="shared" si="58"/>
        <v>-22.88</v>
      </c>
      <c r="G1836" t="s">
        <v>7366</v>
      </c>
      <c r="I1836" t="str">
        <f t="shared" si="59"/>
        <v/>
      </c>
    </row>
    <row r="1837" spans="1:9" hidden="1" x14ac:dyDescent="0.25">
      <c r="A1837" t="s">
        <v>6397</v>
      </c>
      <c r="B1837" s="4">
        <v>32</v>
      </c>
      <c r="C1837" s="197" t="s">
        <v>1829</v>
      </c>
      <c r="D1837" s="197">
        <v>97</v>
      </c>
      <c r="E1837" s="6">
        <v>63.33</v>
      </c>
      <c r="F1837" s="6">
        <f t="shared" si="58"/>
        <v>-63.33</v>
      </c>
      <c r="G1837" t="s">
        <v>6398</v>
      </c>
      <c r="I1837" t="str">
        <f t="shared" si="59"/>
        <v/>
      </c>
    </row>
    <row r="1838" spans="1:9" hidden="1" x14ac:dyDescent="0.25">
      <c r="A1838" t="s">
        <v>6702</v>
      </c>
      <c r="B1838" s="4">
        <v>32</v>
      </c>
      <c r="C1838" s="197" t="s">
        <v>1833</v>
      </c>
      <c r="D1838" s="197">
        <v>66</v>
      </c>
      <c r="E1838" s="6">
        <v>88.11</v>
      </c>
      <c r="F1838" s="6">
        <f t="shared" si="58"/>
        <v>-88.11</v>
      </c>
      <c r="G1838" t="s">
        <v>6703</v>
      </c>
      <c r="I1838" t="str">
        <f t="shared" si="59"/>
        <v/>
      </c>
    </row>
    <row r="1839" spans="1:9" x14ac:dyDescent="0.25">
      <c r="A1839" t="s">
        <v>4163</v>
      </c>
      <c r="B1839" s="4">
        <v>32</v>
      </c>
      <c r="C1839" s="197" t="s">
        <v>2258</v>
      </c>
      <c r="D1839" s="197" t="s">
        <v>4166</v>
      </c>
      <c r="E1839" s="6">
        <v>3237.96</v>
      </c>
      <c r="F1839" s="6">
        <f t="shared" si="58"/>
        <v>-3237.96</v>
      </c>
      <c r="G1839" t="s">
        <v>4164</v>
      </c>
      <c r="I1839" t="str">
        <f t="shared" si="59"/>
        <v/>
      </c>
    </row>
    <row r="1840" spans="1:9" x14ac:dyDescent="0.25">
      <c r="A1840" t="s">
        <v>4167</v>
      </c>
      <c r="B1840" s="4">
        <v>32</v>
      </c>
      <c r="C1840" s="197" t="s">
        <v>2258</v>
      </c>
      <c r="D1840" s="197" t="s">
        <v>4170</v>
      </c>
      <c r="E1840" s="6">
        <v>4095.09</v>
      </c>
      <c r="F1840" s="6">
        <f t="shared" si="58"/>
        <v>-4095.09</v>
      </c>
      <c r="G1840" t="s">
        <v>4168</v>
      </c>
      <c r="I1840" t="str">
        <f t="shared" si="59"/>
        <v/>
      </c>
    </row>
    <row r="1841" spans="1:9" x14ac:dyDescent="0.25">
      <c r="A1841" t="s">
        <v>4171</v>
      </c>
      <c r="B1841" s="4">
        <v>32</v>
      </c>
      <c r="C1841" s="197" t="s">
        <v>2258</v>
      </c>
      <c r="D1841" s="197" t="s">
        <v>4174</v>
      </c>
      <c r="E1841" s="6">
        <v>2066.83</v>
      </c>
      <c r="F1841" s="6">
        <f t="shared" si="58"/>
        <v>-2066.83</v>
      </c>
      <c r="G1841" t="s">
        <v>4172</v>
      </c>
      <c r="I1841" t="str">
        <f t="shared" si="59"/>
        <v/>
      </c>
    </row>
    <row r="1842" spans="1:9" x14ac:dyDescent="0.25">
      <c r="A1842" t="s">
        <v>4175</v>
      </c>
      <c r="B1842" s="4">
        <v>32</v>
      </c>
      <c r="C1842" s="197" t="s">
        <v>2258</v>
      </c>
      <c r="D1842" s="197" t="s">
        <v>4178</v>
      </c>
      <c r="E1842" s="6">
        <v>8.0299999999999994</v>
      </c>
      <c r="F1842" s="6">
        <f t="shared" si="58"/>
        <v>-8.0299999999999994</v>
      </c>
      <c r="G1842" t="s">
        <v>4176</v>
      </c>
      <c r="I1842" t="str">
        <f t="shared" si="59"/>
        <v/>
      </c>
    </row>
    <row r="1843" spans="1:9" x14ac:dyDescent="0.25">
      <c r="A1843" t="s">
        <v>4179</v>
      </c>
      <c r="B1843" s="4">
        <v>32</v>
      </c>
      <c r="C1843" s="197" t="s">
        <v>2258</v>
      </c>
      <c r="D1843" s="197" t="s">
        <v>4182</v>
      </c>
      <c r="E1843" s="6">
        <v>28.83</v>
      </c>
      <c r="F1843" s="6">
        <f t="shared" si="58"/>
        <v>-28.83</v>
      </c>
      <c r="G1843" t="s">
        <v>4180</v>
      </c>
      <c r="I1843" t="str">
        <f t="shared" si="59"/>
        <v/>
      </c>
    </row>
    <row r="1844" spans="1:9" x14ac:dyDescent="0.25">
      <c r="A1844" t="s">
        <v>4183</v>
      </c>
      <c r="B1844" s="4">
        <v>32</v>
      </c>
      <c r="C1844" s="197" t="s">
        <v>2258</v>
      </c>
      <c r="D1844" s="197" t="s">
        <v>4186</v>
      </c>
      <c r="E1844" s="6">
        <v>0</v>
      </c>
      <c r="F1844" s="6">
        <f t="shared" si="58"/>
        <v>0</v>
      </c>
      <c r="G1844" t="s">
        <v>4184</v>
      </c>
      <c r="I1844" t="str">
        <f t="shared" si="59"/>
        <v/>
      </c>
    </row>
    <row r="1845" spans="1:9" x14ac:dyDescent="0.25">
      <c r="A1845" t="s">
        <v>4187</v>
      </c>
      <c r="B1845" s="4">
        <v>32</v>
      </c>
      <c r="C1845" s="197" t="s">
        <v>2258</v>
      </c>
      <c r="D1845" s="197" t="s">
        <v>4190</v>
      </c>
      <c r="E1845" s="6">
        <v>45.23</v>
      </c>
      <c r="F1845" s="6">
        <f t="shared" si="58"/>
        <v>-45.23</v>
      </c>
      <c r="G1845" t="s">
        <v>4188</v>
      </c>
      <c r="I1845" t="str">
        <f t="shared" si="59"/>
        <v/>
      </c>
    </row>
    <row r="1846" spans="1:9" hidden="1" x14ac:dyDescent="0.25">
      <c r="A1846" t="s">
        <v>6705</v>
      </c>
      <c r="B1846" s="4">
        <v>32</v>
      </c>
      <c r="C1846" s="197" t="s">
        <v>1833</v>
      </c>
      <c r="D1846" s="197">
        <v>67</v>
      </c>
      <c r="E1846" s="6">
        <v>19.61</v>
      </c>
      <c r="F1846" s="6">
        <f t="shared" si="58"/>
        <v>-19.61</v>
      </c>
      <c r="G1846" t="s">
        <v>6706</v>
      </c>
      <c r="I1846" t="str">
        <f t="shared" si="59"/>
        <v/>
      </c>
    </row>
    <row r="1847" spans="1:9" x14ac:dyDescent="0.25">
      <c r="A1847" t="s">
        <v>4191</v>
      </c>
      <c r="B1847" s="4">
        <v>32</v>
      </c>
      <c r="C1847" s="197" t="s">
        <v>2258</v>
      </c>
      <c r="D1847" s="197" t="s">
        <v>4194</v>
      </c>
      <c r="E1847" s="6">
        <v>11.36</v>
      </c>
      <c r="F1847" s="6">
        <f t="shared" si="58"/>
        <v>-11.36</v>
      </c>
      <c r="G1847" t="s">
        <v>4192</v>
      </c>
      <c r="I1847" t="str">
        <f t="shared" si="59"/>
        <v/>
      </c>
    </row>
    <row r="1848" spans="1:9" hidden="1" x14ac:dyDescent="0.25">
      <c r="A1848" t="s">
        <v>6400</v>
      </c>
      <c r="B1848" s="4">
        <v>32</v>
      </c>
      <c r="C1848" s="197" t="s">
        <v>1829</v>
      </c>
      <c r="D1848" s="197">
        <v>98</v>
      </c>
      <c r="E1848" s="6">
        <v>112.99</v>
      </c>
      <c r="F1848" s="6">
        <f t="shared" si="58"/>
        <v>-112.99</v>
      </c>
      <c r="G1848" t="s">
        <v>6401</v>
      </c>
      <c r="I1848" t="str">
        <f t="shared" si="59"/>
        <v/>
      </c>
    </row>
    <row r="1849" spans="1:9" hidden="1" x14ac:dyDescent="0.25">
      <c r="A1849" t="s">
        <v>2089</v>
      </c>
      <c r="B1849" s="4">
        <v>32</v>
      </c>
      <c r="C1849" s="197" t="s">
        <v>2058</v>
      </c>
      <c r="D1849" s="197">
        <v>730</v>
      </c>
      <c r="E1849" s="6">
        <v>21.54</v>
      </c>
      <c r="F1849" s="6">
        <f t="shared" si="58"/>
        <v>-21.54</v>
      </c>
      <c r="G1849" t="s">
        <v>2090</v>
      </c>
      <c r="I1849" t="str">
        <f t="shared" si="59"/>
        <v/>
      </c>
    </row>
    <row r="1850" spans="1:9" hidden="1" x14ac:dyDescent="0.25">
      <c r="A1850" t="s">
        <v>6403</v>
      </c>
      <c r="B1850" s="4">
        <v>32</v>
      </c>
      <c r="C1850" s="197" t="s">
        <v>1829</v>
      </c>
      <c r="D1850" s="197">
        <v>99</v>
      </c>
      <c r="E1850" s="6">
        <v>36.65</v>
      </c>
      <c r="F1850" s="6">
        <f t="shared" si="58"/>
        <v>-36.65</v>
      </c>
      <c r="G1850" t="s">
        <v>6404</v>
      </c>
      <c r="I1850" t="str">
        <f t="shared" si="59"/>
        <v/>
      </c>
    </row>
    <row r="1851" spans="1:9" hidden="1" x14ac:dyDescent="0.25">
      <c r="A1851" t="s">
        <v>7202</v>
      </c>
      <c r="B1851" s="4">
        <v>32</v>
      </c>
      <c r="C1851" s="197" t="s">
        <v>1837</v>
      </c>
      <c r="D1851" s="197">
        <v>77</v>
      </c>
      <c r="E1851" s="6">
        <v>155.28</v>
      </c>
      <c r="F1851" s="6">
        <f t="shared" si="58"/>
        <v>-155.28</v>
      </c>
      <c r="G1851" t="s">
        <v>7203</v>
      </c>
      <c r="I1851" t="str">
        <f t="shared" si="59"/>
        <v/>
      </c>
    </row>
    <row r="1852" spans="1:9" hidden="1" x14ac:dyDescent="0.25">
      <c r="A1852" t="s">
        <v>6711</v>
      </c>
      <c r="B1852" s="4">
        <v>32</v>
      </c>
      <c r="C1852" s="197" t="s">
        <v>1833</v>
      </c>
      <c r="D1852" s="197">
        <v>69</v>
      </c>
      <c r="E1852" s="6">
        <v>0.06</v>
      </c>
      <c r="F1852" s="6">
        <f t="shared" si="58"/>
        <v>-0.06</v>
      </c>
      <c r="G1852" t="s">
        <v>6712</v>
      </c>
      <c r="I1852" t="str">
        <f t="shared" si="59"/>
        <v/>
      </c>
    </row>
    <row r="1853" spans="1:9" x14ac:dyDescent="0.25">
      <c r="A1853" t="s">
        <v>4195</v>
      </c>
      <c r="B1853" s="4">
        <v>32</v>
      </c>
      <c r="C1853" s="197" t="s">
        <v>2258</v>
      </c>
      <c r="D1853" s="197" t="s">
        <v>4198</v>
      </c>
      <c r="E1853" s="6">
        <v>39.909999999999997</v>
      </c>
      <c r="F1853" s="6">
        <f t="shared" si="58"/>
        <v>-39.909999999999997</v>
      </c>
      <c r="G1853" t="s">
        <v>4196</v>
      </c>
      <c r="I1853" t="str">
        <f t="shared" si="59"/>
        <v/>
      </c>
    </row>
    <row r="1854" spans="1:9" hidden="1" x14ac:dyDescent="0.25">
      <c r="A1854" t="s">
        <v>7437</v>
      </c>
      <c r="B1854" s="4">
        <v>32</v>
      </c>
      <c r="C1854" s="197" t="s">
        <v>1845</v>
      </c>
      <c r="D1854" s="197">
        <v>43</v>
      </c>
      <c r="E1854" s="6">
        <v>21.23</v>
      </c>
      <c r="F1854" s="6">
        <f t="shared" si="58"/>
        <v>-21.23</v>
      </c>
      <c r="G1854" t="s">
        <v>7438</v>
      </c>
      <c r="I1854" t="str">
        <f t="shared" si="59"/>
        <v/>
      </c>
    </row>
    <row r="1855" spans="1:9" x14ac:dyDescent="0.25">
      <c r="A1855" t="s">
        <v>4199</v>
      </c>
      <c r="B1855" s="4">
        <v>32</v>
      </c>
      <c r="C1855" s="197" t="s">
        <v>2258</v>
      </c>
      <c r="D1855" s="197" t="s">
        <v>4202</v>
      </c>
      <c r="E1855" s="6">
        <v>39.01</v>
      </c>
      <c r="F1855" s="6">
        <f t="shared" si="58"/>
        <v>-39.01</v>
      </c>
      <c r="G1855" t="s">
        <v>4200</v>
      </c>
      <c r="I1855" t="str">
        <f t="shared" si="59"/>
        <v/>
      </c>
    </row>
    <row r="1856" spans="1:9" x14ac:dyDescent="0.25">
      <c r="A1856" t="s">
        <v>4203</v>
      </c>
      <c r="B1856" s="4">
        <v>32</v>
      </c>
      <c r="C1856" s="197" t="s">
        <v>2258</v>
      </c>
      <c r="D1856" s="197" t="s">
        <v>4206</v>
      </c>
      <c r="E1856" s="6">
        <v>9.2899999999999991</v>
      </c>
      <c r="F1856" s="6">
        <f t="shared" si="58"/>
        <v>-9.2899999999999991</v>
      </c>
      <c r="G1856" t="s">
        <v>4204</v>
      </c>
      <c r="I1856" t="str">
        <f t="shared" si="59"/>
        <v/>
      </c>
    </row>
    <row r="1857" spans="1:9" x14ac:dyDescent="0.25">
      <c r="A1857" t="s">
        <v>4207</v>
      </c>
      <c r="B1857" s="4">
        <v>32</v>
      </c>
      <c r="C1857" s="197" t="s">
        <v>2258</v>
      </c>
      <c r="D1857" s="197" t="s">
        <v>4210</v>
      </c>
      <c r="E1857" s="6">
        <v>16.149999999999999</v>
      </c>
      <c r="F1857" s="6">
        <f t="shared" si="58"/>
        <v>-16.149999999999999</v>
      </c>
      <c r="G1857" t="s">
        <v>4208</v>
      </c>
      <c r="I1857" t="str">
        <f t="shared" si="59"/>
        <v/>
      </c>
    </row>
    <row r="1858" spans="1:9" x14ac:dyDescent="0.25">
      <c r="A1858" t="s">
        <v>4211</v>
      </c>
      <c r="B1858" s="4">
        <v>32</v>
      </c>
      <c r="C1858" s="197" t="s">
        <v>2258</v>
      </c>
      <c r="D1858" s="197" t="s">
        <v>4214</v>
      </c>
      <c r="E1858" s="6">
        <v>1.72</v>
      </c>
      <c r="F1858" s="6">
        <f t="shared" si="58"/>
        <v>-1.72</v>
      </c>
      <c r="G1858" t="s">
        <v>4212</v>
      </c>
      <c r="I1858" t="str">
        <f t="shared" si="59"/>
        <v/>
      </c>
    </row>
    <row r="1859" spans="1:9" x14ac:dyDescent="0.25">
      <c r="A1859" t="s">
        <v>4215</v>
      </c>
      <c r="B1859" s="4">
        <v>32</v>
      </c>
      <c r="C1859" s="197" t="s">
        <v>2258</v>
      </c>
      <c r="D1859" s="197" t="s">
        <v>4218</v>
      </c>
      <c r="E1859" s="6">
        <v>10.64</v>
      </c>
      <c r="F1859" s="6">
        <f t="shared" si="58"/>
        <v>-10.64</v>
      </c>
      <c r="G1859" t="s">
        <v>4216</v>
      </c>
      <c r="I1859" t="str">
        <f t="shared" si="59"/>
        <v/>
      </c>
    </row>
    <row r="1860" spans="1:9" x14ac:dyDescent="0.25">
      <c r="A1860" t="s">
        <v>4219</v>
      </c>
      <c r="B1860" s="4">
        <v>32</v>
      </c>
      <c r="C1860" s="197" t="s">
        <v>2258</v>
      </c>
      <c r="D1860" s="197" t="s">
        <v>4222</v>
      </c>
      <c r="E1860" s="6">
        <v>58.37</v>
      </c>
      <c r="F1860" s="6">
        <f t="shared" si="58"/>
        <v>-58.37</v>
      </c>
      <c r="G1860" t="s">
        <v>4220</v>
      </c>
      <c r="I1860" t="str">
        <f t="shared" si="59"/>
        <v/>
      </c>
    </row>
    <row r="1861" spans="1:9" hidden="1" x14ac:dyDescent="0.25">
      <c r="A1861" t="s">
        <v>7545</v>
      </c>
      <c r="B1861" s="4">
        <v>32</v>
      </c>
      <c r="C1861" s="197" t="s">
        <v>7516</v>
      </c>
      <c r="D1861" s="197">
        <v>12</v>
      </c>
      <c r="E1861" s="6">
        <v>31.82</v>
      </c>
      <c r="F1861" s="6">
        <f t="shared" si="58"/>
        <v>-31.82</v>
      </c>
      <c r="G1861" t="s">
        <v>7546</v>
      </c>
      <c r="I1861" t="str">
        <f t="shared" si="59"/>
        <v/>
      </c>
    </row>
    <row r="1862" spans="1:9" hidden="1" x14ac:dyDescent="0.25">
      <c r="A1862" t="s">
        <v>7208</v>
      </c>
      <c r="B1862" s="4">
        <v>32</v>
      </c>
      <c r="C1862" s="197" t="s">
        <v>1837</v>
      </c>
      <c r="D1862" s="197">
        <v>79</v>
      </c>
      <c r="E1862" s="6">
        <v>79.19</v>
      </c>
      <c r="F1862" s="6">
        <f t="shared" si="58"/>
        <v>-79.19</v>
      </c>
      <c r="G1862" t="s">
        <v>7209</v>
      </c>
      <c r="I1862" t="str">
        <f t="shared" si="59"/>
        <v/>
      </c>
    </row>
    <row r="1863" spans="1:9" x14ac:dyDescent="0.25">
      <c r="A1863" t="s">
        <v>4223</v>
      </c>
      <c r="B1863" s="4">
        <v>32</v>
      </c>
      <c r="C1863" s="197" t="s">
        <v>2258</v>
      </c>
      <c r="D1863" s="197" t="s">
        <v>4226</v>
      </c>
      <c r="E1863" s="6">
        <v>9.77</v>
      </c>
      <c r="F1863" s="6">
        <f t="shared" ref="F1863:F1926" si="60">IF(B1863=10,E1863,-E1863)</f>
        <v>-9.77</v>
      </c>
      <c r="G1863" t="s">
        <v>4224</v>
      </c>
      <c r="I1863" t="str">
        <f t="shared" ref="I1863:I1926" si="61">IF(ISNA(MATCH(A1863,OldAcctNum,))=TRUE,A1863,"")</f>
        <v/>
      </c>
    </row>
    <row r="1864" spans="1:9" x14ac:dyDescent="0.25">
      <c r="A1864" t="s">
        <v>4227</v>
      </c>
      <c r="B1864" s="4">
        <v>32</v>
      </c>
      <c r="C1864" s="197" t="s">
        <v>2258</v>
      </c>
      <c r="D1864" s="197" t="s">
        <v>4230</v>
      </c>
      <c r="E1864" s="6">
        <v>13.63</v>
      </c>
      <c r="F1864" s="6">
        <f t="shared" si="60"/>
        <v>-13.63</v>
      </c>
      <c r="G1864" t="s">
        <v>4228</v>
      </c>
      <c r="I1864" t="str">
        <f t="shared" si="61"/>
        <v/>
      </c>
    </row>
    <row r="1865" spans="1:9" x14ac:dyDescent="0.25">
      <c r="A1865" t="s">
        <v>4231</v>
      </c>
      <c r="B1865" s="4">
        <v>32</v>
      </c>
      <c r="C1865" s="197" t="s">
        <v>2258</v>
      </c>
      <c r="D1865" s="197" t="s">
        <v>4234</v>
      </c>
      <c r="E1865" s="6">
        <v>10.52</v>
      </c>
      <c r="F1865" s="6">
        <f t="shared" si="60"/>
        <v>-10.52</v>
      </c>
      <c r="G1865" t="s">
        <v>4232</v>
      </c>
      <c r="I1865" t="str">
        <f t="shared" si="61"/>
        <v/>
      </c>
    </row>
    <row r="1866" spans="1:9" x14ac:dyDescent="0.25">
      <c r="A1866" t="s">
        <v>4235</v>
      </c>
      <c r="B1866" s="4">
        <v>32</v>
      </c>
      <c r="C1866" s="197" t="s">
        <v>2258</v>
      </c>
      <c r="D1866" s="197" t="s">
        <v>4238</v>
      </c>
      <c r="E1866" s="6">
        <v>0.16</v>
      </c>
      <c r="F1866" s="6">
        <f t="shared" si="60"/>
        <v>-0.16</v>
      </c>
      <c r="G1866" t="s">
        <v>4236</v>
      </c>
      <c r="I1866" t="str">
        <f t="shared" si="61"/>
        <v/>
      </c>
    </row>
    <row r="1867" spans="1:9" x14ac:dyDescent="0.25">
      <c r="A1867" t="s">
        <v>4239</v>
      </c>
      <c r="B1867" s="4">
        <v>32</v>
      </c>
      <c r="C1867" s="197" t="s">
        <v>2258</v>
      </c>
      <c r="D1867" s="197" t="s">
        <v>4242</v>
      </c>
      <c r="E1867" s="6">
        <v>57.29</v>
      </c>
      <c r="F1867" s="6">
        <f t="shared" si="60"/>
        <v>-57.29</v>
      </c>
      <c r="G1867" t="s">
        <v>4240</v>
      </c>
      <c r="I1867" t="str">
        <f t="shared" si="61"/>
        <v/>
      </c>
    </row>
    <row r="1868" spans="1:9" x14ac:dyDescent="0.25">
      <c r="A1868" t="s">
        <v>4243</v>
      </c>
      <c r="B1868" s="4">
        <v>32</v>
      </c>
      <c r="C1868" s="197" t="s">
        <v>2258</v>
      </c>
      <c r="D1868" s="197" t="s">
        <v>4246</v>
      </c>
      <c r="E1868" s="6">
        <v>15.67</v>
      </c>
      <c r="F1868" s="6">
        <f t="shared" si="60"/>
        <v>-15.67</v>
      </c>
      <c r="G1868" t="s">
        <v>4244</v>
      </c>
      <c r="I1868" t="str">
        <f t="shared" si="61"/>
        <v/>
      </c>
    </row>
    <row r="1869" spans="1:9" hidden="1" x14ac:dyDescent="0.25">
      <c r="A1869" t="s">
        <v>6714</v>
      </c>
      <c r="B1869" s="4">
        <v>32</v>
      </c>
      <c r="C1869" s="197" t="s">
        <v>1833</v>
      </c>
      <c r="D1869" s="197">
        <v>70</v>
      </c>
      <c r="E1869" s="6">
        <v>44.27</v>
      </c>
      <c r="F1869" s="6">
        <f t="shared" si="60"/>
        <v>-44.27</v>
      </c>
      <c r="G1869" t="s">
        <v>6715</v>
      </c>
      <c r="I1869" t="str">
        <f t="shared" si="61"/>
        <v/>
      </c>
    </row>
    <row r="1870" spans="1:9" x14ac:dyDescent="0.25">
      <c r="A1870" t="s">
        <v>4247</v>
      </c>
      <c r="B1870" s="4">
        <v>32</v>
      </c>
      <c r="C1870" s="197" t="s">
        <v>2258</v>
      </c>
      <c r="D1870" s="197" t="s">
        <v>4250</v>
      </c>
      <c r="E1870" s="6">
        <v>5.17</v>
      </c>
      <c r="F1870" s="6">
        <f t="shared" si="60"/>
        <v>-5.17</v>
      </c>
      <c r="G1870" t="s">
        <v>4248</v>
      </c>
      <c r="I1870" t="str">
        <f t="shared" si="61"/>
        <v/>
      </c>
    </row>
    <row r="1871" spans="1:9" x14ac:dyDescent="0.25">
      <c r="A1871" t="s">
        <v>4251</v>
      </c>
      <c r="B1871" s="4">
        <v>32</v>
      </c>
      <c r="C1871" s="197" t="s">
        <v>2258</v>
      </c>
      <c r="D1871" s="197" t="s">
        <v>4254</v>
      </c>
      <c r="E1871" s="6">
        <v>37.299999999999997</v>
      </c>
      <c r="F1871" s="6">
        <f t="shared" si="60"/>
        <v>-37.299999999999997</v>
      </c>
      <c r="G1871" t="s">
        <v>4252</v>
      </c>
      <c r="I1871" t="str">
        <f t="shared" si="61"/>
        <v/>
      </c>
    </row>
    <row r="1872" spans="1:9" x14ac:dyDescent="0.25">
      <c r="A1872" t="s">
        <v>4255</v>
      </c>
      <c r="B1872" s="4">
        <v>32</v>
      </c>
      <c r="C1872" s="197" t="s">
        <v>2258</v>
      </c>
      <c r="D1872" s="197" t="s">
        <v>4258</v>
      </c>
      <c r="E1872" s="6">
        <v>16.559999999999999</v>
      </c>
      <c r="F1872" s="6">
        <f t="shared" si="60"/>
        <v>-16.559999999999999</v>
      </c>
      <c r="G1872" t="s">
        <v>4256</v>
      </c>
      <c r="I1872" t="str">
        <f t="shared" si="61"/>
        <v/>
      </c>
    </row>
    <row r="1873" spans="1:9" x14ac:dyDescent="0.25">
      <c r="A1873" t="s">
        <v>4259</v>
      </c>
      <c r="B1873" s="4">
        <v>32</v>
      </c>
      <c r="C1873" s="197" t="s">
        <v>2258</v>
      </c>
      <c r="D1873" s="197" t="s">
        <v>4262</v>
      </c>
      <c r="E1873" s="6">
        <v>13.34</v>
      </c>
      <c r="F1873" s="6">
        <f t="shared" si="60"/>
        <v>-13.34</v>
      </c>
      <c r="G1873" t="s">
        <v>4260</v>
      </c>
      <c r="I1873" t="str">
        <f t="shared" si="61"/>
        <v/>
      </c>
    </row>
    <row r="1874" spans="1:9" x14ac:dyDescent="0.25">
      <c r="A1874" t="s">
        <v>4263</v>
      </c>
      <c r="B1874" s="4">
        <v>32</v>
      </c>
      <c r="C1874" s="197" t="s">
        <v>2258</v>
      </c>
      <c r="D1874" s="197" t="s">
        <v>4266</v>
      </c>
      <c r="E1874" s="6">
        <v>0</v>
      </c>
      <c r="F1874" s="6">
        <f t="shared" si="60"/>
        <v>0</v>
      </c>
      <c r="G1874" t="s">
        <v>4264</v>
      </c>
      <c r="I1874" t="str">
        <f t="shared" si="61"/>
        <v/>
      </c>
    </row>
    <row r="1875" spans="1:9" x14ac:dyDescent="0.25">
      <c r="A1875" t="s">
        <v>4267</v>
      </c>
      <c r="B1875" s="4">
        <v>32</v>
      </c>
      <c r="C1875" s="197" t="s">
        <v>2258</v>
      </c>
      <c r="D1875" s="197" t="s">
        <v>4270</v>
      </c>
      <c r="E1875" s="6">
        <v>11.11</v>
      </c>
      <c r="F1875" s="6">
        <f t="shared" si="60"/>
        <v>-11.11</v>
      </c>
      <c r="G1875" t="s">
        <v>4268</v>
      </c>
      <c r="I1875" t="str">
        <f t="shared" si="61"/>
        <v/>
      </c>
    </row>
    <row r="1876" spans="1:9" x14ac:dyDescent="0.25">
      <c r="A1876" t="s">
        <v>4271</v>
      </c>
      <c r="B1876" s="4">
        <v>32</v>
      </c>
      <c r="C1876" s="197" t="s">
        <v>2258</v>
      </c>
      <c r="D1876" s="197" t="s">
        <v>4274</v>
      </c>
      <c r="E1876" s="6">
        <v>10.62</v>
      </c>
      <c r="F1876" s="6">
        <f t="shared" si="60"/>
        <v>-10.62</v>
      </c>
      <c r="G1876" t="s">
        <v>4272</v>
      </c>
      <c r="I1876" t="str">
        <f t="shared" si="61"/>
        <v/>
      </c>
    </row>
    <row r="1877" spans="1:9" x14ac:dyDescent="0.25">
      <c r="A1877" t="s">
        <v>4275</v>
      </c>
      <c r="B1877" s="4">
        <v>32</v>
      </c>
      <c r="C1877" s="197" t="s">
        <v>2258</v>
      </c>
      <c r="D1877" s="197" t="s">
        <v>4278</v>
      </c>
      <c r="E1877" s="6">
        <v>5269.75</v>
      </c>
      <c r="F1877" s="6">
        <f t="shared" si="60"/>
        <v>-5269.75</v>
      </c>
      <c r="G1877" t="s">
        <v>4276</v>
      </c>
      <c r="I1877" t="str">
        <f t="shared" si="61"/>
        <v/>
      </c>
    </row>
    <row r="1878" spans="1:9" hidden="1" x14ac:dyDescent="0.25">
      <c r="A1878" t="s">
        <v>6717</v>
      </c>
      <c r="B1878" s="4">
        <v>32</v>
      </c>
      <c r="C1878" s="197" t="s">
        <v>1833</v>
      </c>
      <c r="D1878" s="197">
        <v>71</v>
      </c>
      <c r="E1878" s="6">
        <v>0.72</v>
      </c>
      <c r="F1878" s="6">
        <f t="shared" si="60"/>
        <v>-0.72</v>
      </c>
      <c r="G1878" t="s">
        <v>6718</v>
      </c>
      <c r="I1878" t="str">
        <f t="shared" si="61"/>
        <v/>
      </c>
    </row>
    <row r="1879" spans="1:9" x14ac:dyDescent="0.25">
      <c r="A1879" t="s">
        <v>4279</v>
      </c>
      <c r="B1879" s="4">
        <v>32</v>
      </c>
      <c r="C1879" s="197" t="s">
        <v>2258</v>
      </c>
      <c r="D1879" s="197" t="s">
        <v>4282</v>
      </c>
      <c r="E1879" s="6">
        <v>4952.6099999999997</v>
      </c>
      <c r="F1879" s="6">
        <f t="shared" si="60"/>
        <v>-4952.6099999999997</v>
      </c>
      <c r="G1879" t="s">
        <v>4280</v>
      </c>
      <c r="I1879" t="str">
        <f t="shared" si="61"/>
        <v/>
      </c>
    </row>
    <row r="1880" spans="1:9" hidden="1" x14ac:dyDescent="0.25">
      <c r="A1880" t="s">
        <v>6720</v>
      </c>
      <c r="B1880" s="4">
        <v>32</v>
      </c>
      <c r="C1880" s="197" t="s">
        <v>1833</v>
      </c>
      <c r="D1880" s="197">
        <v>72</v>
      </c>
      <c r="E1880" s="6">
        <v>30.87</v>
      </c>
      <c r="F1880" s="6">
        <f t="shared" si="60"/>
        <v>-30.87</v>
      </c>
      <c r="G1880" t="s">
        <v>6721</v>
      </c>
      <c r="I1880" t="str">
        <f t="shared" si="61"/>
        <v/>
      </c>
    </row>
    <row r="1881" spans="1:9" x14ac:dyDescent="0.25">
      <c r="A1881" t="s">
        <v>4283</v>
      </c>
      <c r="B1881" s="4">
        <v>32</v>
      </c>
      <c r="C1881" s="197" t="s">
        <v>2258</v>
      </c>
      <c r="D1881" s="197" t="s">
        <v>4286</v>
      </c>
      <c r="E1881" s="6">
        <v>6860.61</v>
      </c>
      <c r="F1881" s="6">
        <f t="shared" si="60"/>
        <v>-6860.61</v>
      </c>
      <c r="G1881" t="s">
        <v>4284</v>
      </c>
      <c r="I1881" t="str">
        <f t="shared" si="61"/>
        <v/>
      </c>
    </row>
    <row r="1882" spans="1:9" hidden="1" x14ac:dyDescent="0.25">
      <c r="A1882" t="s">
        <v>7464</v>
      </c>
      <c r="B1882" s="4">
        <v>32</v>
      </c>
      <c r="C1882" s="197" t="s">
        <v>1845</v>
      </c>
      <c r="D1882" s="197">
        <v>52</v>
      </c>
      <c r="E1882" s="6">
        <v>19.3</v>
      </c>
      <c r="F1882" s="6">
        <f t="shared" si="60"/>
        <v>-19.3</v>
      </c>
      <c r="G1882" t="s">
        <v>7465</v>
      </c>
      <c r="I1882" t="str">
        <f t="shared" si="61"/>
        <v/>
      </c>
    </row>
    <row r="1883" spans="1:9" x14ac:dyDescent="0.25">
      <c r="A1883" t="s">
        <v>4287</v>
      </c>
      <c r="B1883" s="4">
        <v>32</v>
      </c>
      <c r="C1883" s="197" t="s">
        <v>2258</v>
      </c>
      <c r="D1883" s="197" t="s">
        <v>4290</v>
      </c>
      <c r="E1883" s="6">
        <v>7910.73</v>
      </c>
      <c r="F1883" s="6">
        <f t="shared" si="60"/>
        <v>-7910.73</v>
      </c>
      <c r="G1883" t="s">
        <v>4288</v>
      </c>
      <c r="I1883" t="str">
        <f t="shared" si="61"/>
        <v/>
      </c>
    </row>
    <row r="1884" spans="1:9" x14ac:dyDescent="0.25">
      <c r="A1884" t="s">
        <v>4291</v>
      </c>
      <c r="B1884" s="4">
        <v>32</v>
      </c>
      <c r="C1884" s="197" t="s">
        <v>2258</v>
      </c>
      <c r="D1884" s="197" t="s">
        <v>4294</v>
      </c>
      <c r="E1884" s="6">
        <v>9493.48</v>
      </c>
      <c r="F1884" s="6">
        <f t="shared" si="60"/>
        <v>-9493.48</v>
      </c>
      <c r="G1884" t="s">
        <v>4292</v>
      </c>
      <c r="I1884" t="str">
        <f t="shared" si="61"/>
        <v/>
      </c>
    </row>
    <row r="1885" spans="1:9" hidden="1" x14ac:dyDescent="0.25">
      <c r="A1885" t="s">
        <v>6723</v>
      </c>
      <c r="B1885" s="4">
        <v>32</v>
      </c>
      <c r="C1885" s="197" t="s">
        <v>1833</v>
      </c>
      <c r="D1885" s="197">
        <v>73</v>
      </c>
      <c r="E1885" s="6">
        <v>0.35</v>
      </c>
      <c r="F1885" s="6">
        <f t="shared" si="60"/>
        <v>-0.35</v>
      </c>
      <c r="G1885" t="s">
        <v>6724</v>
      </c>
      <c r="I1885" t="str">
        <f t="shared" si="61"/>
        <v/>
      </c>
    </row>
    <row r="1886" spans="1:9" hidden="1" x14ac:dyDescent="0.25">
      <c r="A1886" t="s">
        <v>6406</v>
      </c>
      <c r="B1886" s="4">
        <v>32</v>
      </c>
      <c r="C1886" s="197" t="s">
        <v>1829</v>
      </c>
      <c r="D1886" s="197">
        <v>100</v>
      </c>
      <c r="E1886" s="6">
        <v>97.66</v>
      </c>
      <c r="F1886" s="6">
        <f t="shared" si="60"/>
        <v>-97.66</v>
      </c>
      <c r="G1886" t="s">
        <v>6407</v>
      </c>
      <c r="I1886" t="str">
        <f t="shared" si="61"/>
        <v/>
      </c>
    </row>
    <row r="1887" spans="1:9" hidden="1" x14ac:dyDescent="0.25">
      <c r="A1887" t="s">
        <v>6412</v>
      </c>
      <c r="B1887" s="4">
        <v>32</v>
      </c>
      <c r="C1887" s="197" t="s">
        <v>1829</v>
      </c>
      <c r="D1887" s="197">
        <v>102</v>
      </c>
      <c r="E1887" s="6">
        <v>18.170000000000002</v>
      </c>
      <c r="F1887" s="6">
        <f t="shared" si="60"/>
        <v>-18.170000000000002</v>
      </c>
      <c r="G1887" t="s">
        <v>6413</v>
      </c>
      <c r="I1887" t="str">
        <f t="shared" si="61"/>
        <v/>
      </c>
    </row>
    <row r="1888" spans="1:9" hidden="1" x14ac:dyDescent="0.25">
      <c r="A1888" t="s">
        <v>6726</v>
      </c>
      <c r="B1888" s="4">
        <v>32</v>
      </c>
      <c r="C1888" s="197" t="s">
        <v>1833</v>
      </c>
      <c r="D1888" s="197">
        <v>74</v>
      </c>
      <c r="E1888" s="6">
        <v>8.1199999999999992</v>
      </c>
      <c r="F1888" s="6">
        <f t="shared" si="60"/>
        <v>-8.1199999999999992</v>
      </c>
      <c r="G1888" t="s">
        <v>6727</v>
      </c>
      <c r="I1888" t="str">
        <f t="shared" si="61"/>
        <v/>
      </c>
    </row>
    <row r="1889" spans="1:9" hidden="1" x14ac:dyDescent="0.25">
      <c r="A1889" t="s">
        <v>6729</v>
      </c>
      <c r="B1889" s="4">
        <v>32</v>
      </c>
      <c r="C1889" s="197" t="s">
        <v>1833</v>
      </c>
      <c r="D1889" s="197">
        <v>75</v>
      </c>
      <c r="E1889" s="6">
        <v>0.12</v>
      </c>
      <c r="F1889" s="6">
        <f t="shared" si="60"/>
        <v>-0.12</v>
      </c>
      <c r="G1889" t="s">
        <v>6730</v>
      </c>
      <c r="I1889" t="str">
        <f t="shared" si="61"/>
        <v/>
      </c>
    </row>
    <row r="1890" spans="1:9" hidden="1" x14ac:dyDescent="0.25">
      <c r="A1890" t="s">
        <v>6732</v>
      </c>
      <c r="B1890" s="4">
        <v>32</v>
      </c>
      <c r="C1890" s="197" t="s">
        <v>1833</v>
      </c>
      <c r="D1890" s="197">
        <v>76</v>
      </c>
      <c r="E1890" s="6">
        <v>12.85</v>
      </c>
      <c r="F1890" s="6">
        <f t="shared" si="60"/>
        <v>-12.85</v>
      </c>
      <c r="G1890" t="s">
        <v>6733</v>
      </c>
      <c r="I1890" t="str">
        <f t="shared" si="61"/>
        <v/>
      </c>
    </row>
    <row r="1891" spans="1:9" hidden="1" x14ac:dyDescent="0.25">
      <c r="A1891" t="s">
        <v>6735</v>
      </c>
      <c r="B1891" s="4">
        <v>32</v>
      </c>
      <c r="C1891" s="197" t="s">
        <v>1833</v>
      </c>
      <c r="D1891" s="197">
        <v>77</v>
      </c>
      <c r="E1891" s="6">
        <v>19.12</v>
      </c>
      <c r="F1891" s="6">
        <f t="shared" si="60"/>
        <v>-19.12</v>
      </c>
      <c r="G1891" t="s">
        <v>6736</v>
      </c>
      <c r="I1891" t="str">
        <f t="shared" si="61"/>
        <v/>
      </c>
    </row>
    <row r="1892" spans="1:9" hidden="1" x14ac:dyDescent="0.25">
      <c r="A1892" t="s">
        <v>7398</v>
      </c>
      <c r="B1892" s="4">
        <v>32</v>
      </c>
      <c r="C1892" s="197" t="s">
        <v>1845</v>
      </c>
      <c r="D1892" s="197">
        <v>30</v>
      </c>
      <c r="E1892" s="6">
        <v>18.77</v>
      </c>
      <c r="F1892" s="6">
        <f t="shared" si="60"/>
        <v>-18.77</v>
      </c>
      <c r="G1892" t="s">
        <v>7399</v>
      </c>
      <c r="I1892" t="str">
        <f t="shared" si="61"/>
        <v/>
      </c>
    </row>
    <row r="1893" spans="1:9" hidden="1" x14ac:dyDescent="0.25">
      <c r="A1893" t="s">
        <v>6415</v>
      </c>
      <c r="B1893" s="4">
        <v>32</v>
      </c>
      <c r="C1893" s="197" t="s">
        <v>1829</v>
      </c>
      <c r="D1893" s="197">
        <v>103</v>
      </c>
      <c r="E1893" s="6">
        <v>9.06</v>
      </c>
      <c r="F1893" s="6">
        <f t="shared" si="60"/>
        <v>-9.06</v>
      </c>
      <c r="G1893" t="s">
        <v>6416</v>
      </c>
      <c r="I1893" t="str">
        <f t="shared" si="61"/>
        <v/>
      </c>
    </row>
    <row r="1894" spans="1:9" hidden="1" x14ac:dyDescent="0.25">
      <c r="A1894" t="s">
        <v>7428</v>
      </c>
      <c r="B1894" s="4">
        <v>32</v>
      </c>
      <c r="C1894" s="197" t="s">
        <v>1845</v>
      </c>
      <c r="D1894" s="197">
        <v>40</v>
      </c>
      <c r="E1894" s="6">
        <v>18.63</v>
      </c>
      <c r="F1894" s="6">
        <f t="shared" si="60"/>
        <v>-18.63</v>
      </c>
      <c r="G1894" t="s">
        <v>7429</v>
      </c>
      <c r="I1894" t="str">
        <f t="shared" si="61"/>
        <v/>
      </c>
    </row>
    <row r="1895" spans="1:9" x14ac:dyDescent="0.25">
      <c r="A1895" t="s">
        <v>4295</v>
      </c>
      <c r="B1895" s="4">
        <v>32</v>
      </c>
      <c r="C1895" s="197" t="s">
        <v>2258</v>
      </c>
      <c r="D1895" s="197" t="s">
        <v>4298</v>
      </c>
      <c r="E1895" s="6">
        <v>11933.94</v>
      </c>
      <c r="F1895" s="6">
        <f t="shared" si="60"/>
        <v>-11933.94</v>
      </c>
      <c r="G1895" t="s">
        <v>4296</v>
      </c>
      <c r="I1895" t="str">
        <f t="shared" si="61"/>
        <v/>
      </c>
    </row>
    <row r="1896" spans="1:9" x14ac:dyDescent="0.25">
      <c r="A1896" t="s">
        <v>4299</v>
      </c>
      <c r="B1896" s="4">
        <v>32</v>
      </c>
      <c r="C1896" s="197" t="s">
        <v>2258</v>
      </c>
      <c r="D1896" s="197" t="s">
        <v>4302</v>
      </c>
      <c r="E1896" s="6">
        <v>160.69</v>
      </c>
      <c r="F1896" s="6">
        <f t="shared" si="60"/>
        <v>-160.69</v>
      </c>
      <c r="G1896" t="s">
        <v>4300</v>
      </c>
      <c r="I1896" t="str">
        <f t="shared" si="61"/>
        <v/>
      </c>
    </row>
    <row r="1897" spans="1:9" hidden="1" x14ac:dyDescent="0.25">
      <c r="A1897" t="s">
        <v>6418</v>
      </c>
      <c r="B1897" s="4">
        <v>32</v>
      </c>
      <c r="C1897" s="197" t="s">
        <v>1829</v>
      </c>
      <c r="D1897" s="197">
        <v>104</v>
      </c>
      <c r="E1897" s="6">
        <v>10.63</v>
      </c>
      <c r="F1897" s="6">
        <f t="shared" si="60"/>
        <v>-10.63</v>
      </c>
      <c r="G1897" t="s">
        <v>6419</v>
      </c>
      <c r="I1897" t="str">
        <f t="shared" si="61"/>
        <v/>
      </c>
    </row>
    <row r="1898" spans="1:9" x14ac:dyDescent="0.25">
      <c r="A1898" t="s">
        <v>4303</v>
      </c>
      <c r="B1898" s="4">
        <v>32</v>
      </c>
      <c r="C1898" s="197" t="s">
        <v>2258</v>
      </c>
      <c r="D1898" s="197" t="s">
        <v>4306</v>
      </c>
      <c r="E1898" s="6">
        <v>36.99</v>
      </c>
      <c r="F1898" s="6">
        <f t="shared" si="60"/>
        <v>-36.99</v>
      </c>
      <c r="G1898" t="s">
        <v>4304</v>
      </c>
      <c r="I1898" t="str">
        <f t="shared" si="61"/>
        <v/>
      </c>
    </row>
    <row r="1899" spans="1:9" x14ac:dyDescent="0.25">
      <c r="A1899" t="s">
        <v>4307</v>
      </c>
      <c r="B1899" s="4">
        <v>32</v>
      </c>
      <c r="C1899" s="197" t="s">
        <v>2258</v>
      </c>
      <c r="D1899" s="197" t="s">
        <v>4310</v>
      </c>
      <c r="E1899" s="6">
        <v>2893.23</v>
      </c>
      <c r="F1899" s="6">
        <f t="shared" si="60"/>
        <v>-2893.23</v>
      </c>
      <c r="G1899" t="s">
        <v>4308</v>
      </c>
      <c r="I1899" t="str">
        <f t="shared" si="61"/>
        <v/>
      </c>
    </row>
    <row r="1900" spans="1:9" x14ac:dyDescent="0.25">
      <c r="A1900" t="s">
        <v>4311</v>
      </c>
      <c r="B1900" s="4">
        <v>32</v>
      </c>
      <c r="C1900" s="197" t="s">
        <v>2258</v>
      </c>
      <c r="D1900" s="197" t="s">
        <v>4314</v>
      </c>
      <c r="E1900" s="6">
        <v>16.309999999999999</v>
      </c>
      <c r="F1900" s="6">
        <f t="shared" si="60"/>
        <v>-16.309999999999999</v>
      </c>
      <c r="G1900" t="s">
        <v>4312</v>
      </c>
      <c r="I1900" t="str">
        <f t="shared" si="61"/>
        <v/>
      </c>
    </row>
    <row r="1901" spans="1:9" hidden="1" x14ac:dyDescent="0.25">
      <c r="A1901" t="s">
        <v>6738</v>
      </c>
      <c r="B1901" s="4">
        <v>32</v>
      </c>
      <c r="C1901" s="197" t="s">
        <v>1833</v>
      </c>
      <c r="D1901" s="197">
        <v>78</v>
      </c>
      <c r="E1901" s="6">
        <v>27.97</v>
      </c>
      <c r="F1901" s="6">
        <f t="shared" si="60"/>
        <v>-27.97</v>
      </c>
      <c r="G1901" t="s">
        <v>6739</v>
      </c>
      <c r="I1901" t="str">
        <f t="shared" si="61"/>
        <v/>
      </c>
    </row>
    <row r="1902" spans="1:9" x14ac:dyDescent="0.25">
      <c r="A1902" t="s">
        <v>4315</v>
      </c>
      <c r="B1902" s="4">
        <v>32</v>
      </c>
      <c r="C1902" s="197" t="s">
        <v>2258</v>
      </c>
      <c r="D1902" s="197" t="s">
        <v>4318</v>
      </c>
      <c r="E1902" s="6">
        <v>12.14</v>
      </c>
      <c r="F1902" s="6">
        <f t="shared" si="60"/>
        <v>-12.14</v>
      </c>
      <c r="G1902" t="s">
        <v>4316</v>
      </c>
      <c r="I1902" t="str">
        <f t="shared" si="61"/>
        <v/>
      </c>
    </row>
    <row r="1903" spans="1:9" hidden="1" x14ac:dyDescent="0.25">
      <c r="A1903" t="s">
        <v>7217</v>
      </c>
      <c r="B1903" s="4">
        <v>32</v>
      </c>
      <c r="C1903" s="197" t="s">
        <v>1837</v>
      </c>
      <c r="D1903" s="197">
        <v>82</v>
      </c>
      <c r="E1903" s="6">
        <v>303.42</v>
      </c>
      <c r="F1903" s="6">
        <f t="shared" si="60"/>
        <v>-303.42</v>
      </c>
      <c r="G1903" t="s">
        <v>7218</v>
      </c>
      <c r="I1903" t="str">
        <f t="shared" si="61"/>
        <v/>
      </c>
    </row>
    <row r="1904" spans="1:9" x14ac:dyDescent="0.25">
      <c r="A1904" t="s">
        <v>4319</v>
      </c>
      <c r="B1904" s="4">
        <v>32</v>
      </c>
      <c r="C1904" s="197" t="s">
        <v>2258</v>
      </c>
      <c r="D1904" s="197" t="s">
        <v>4322</v>
      </c>
      <c r="E1904" s="6">
        <v>5682.83</v>
      </c>
      <c r="F1904" s="6">
        <f t="shared" si="60"/>
        <v>-5682.83</v>
      </c>
      <c r="G1904" t="s">
        <v>4320</v>
      </c>
      <c r="I1904" t="str">
        <f t="shared" si="61"/>
        <v/>
      </c>
    </row>
    <row r="1905" spans="1:9" hidden="1" x14ac:dyDescent="0.25">
      <c r="A1905" t="s">
        <v>6741</v>
      </c>
      <c r="B1905" s="4">
        <v>32</v>
      </c>
      <c r="C1905" s="197" t="s">
        <v>1833</v>
      </c>
      <c r="D1905" s="197">
        <v>79</v>
      </c>
      <c r="E1905" s="6">
        <v>0.24</v>
      </c>
      <c r="F1905" s="6">
        <f t="shared" si="60"/>
        <v>-0.24</v>
      </c>
      <c r="G1905" t="s">
        <v>6742</v>
      </c>
      <c r="I1905" t="str">
        <f t="shared" si="61"/>
        <v/>
      </c>
    </row>
    <row r="1906" spans="1:9" x14ac:dyDescent="0.25">
      <c r="A1906" t="s">
        <v>4323</v>
      </c>
      <c r="B1906" s="4">
        <v>32</v>
      </c>
      <c r="C1906" s="197" t="s">
        <v>2258</v>
      </c>
      <c r="D1906" s="197" t="s">
        <v>4326</v>
      </c>
      <c r="E1906" s="6">
        <v>209.8</v>
      </c>
      <c r="F1906" s="6">
        <f t="shared" si="60"/>
        <v>-209.8</v>
      </c>
      <c r="G1906" t="s">
        <v>4324</v>
      </c>
      <c r="I1906" t="str">
        <f t="shared" si="61"/>
        <v/>
      </c>
    </row>
    <row r="1907" spans="1:9" x14ac:dyDescent="0.25">
      <c r="A1907" t="s">
        <v>4327</v>
      </c>
      <c r="B1907" s="4">
        <v>32</v>
      </c>
      <c r="C1907" s="197" t="s">
        <v>2258</v>
      </c>
      <c r="D1907" s="197" t="s">
        <v>4330</v>
      </c>
      <c r="E1907" s="6">
        <v>16152.74</v>
      </c>
      <c r="F1907" s="6">
        <f t="shared" si="60"/>
        <v>-16152.74</v>
      </c>
      <c r="G1907" t="s">
        <v>4328</v>
      </c>
      <c r="I1907" t="str">
        <f t="shared" si="61"/>
        <v/>
      </c>
    </row>
    <row r="1908" spans="1:9" x14ac:dyDescent="0.25">
      <c r="A1908" t="s">
        <v>4331</v>
      </c>
      <c r="B1908" s="4">
        <v>32</v>
      </c>
      <c r="C1908" s="197" t="s">
        <v>2258</v>
      </c>
      <c r="D1908" s="197" t="s">
        <v>4334</v>
      </c>
      <c r="E1908" s="6">
        <v>1922.3</v>
      </c>
      <c r="F1908" s="6">
        <f t="shared" si="60"/>
        <v>-1922.3</v>
      </c>
      <c r="G1908" t="s">
        <v>4332</v>
      </c>
      <c r="I1908" t="str">
        <f t="shared" si="61"/>
        <v/>
      </c>
    </row>
    <row r="1909" spans="1:9" hidden="1" x14ac:dyDescent="0.25">
      <c r="A1909" t="s">
        <v>6744</v>
      </c>
      <c r="B1909" s="4">
        <v>32</v>
      </c>
      <c r="C1909" s="197" t="s">
        <v>1833</v>
      </c>
      <c r="D1909" s="197">
        <v>80</v>
      </c>
      <c r="E1909" s="6">
        <v>0.24</v>
      </c>
      <c r="F1909" s="6">
        <f t="shared" si="60"/>
        <v>-0.24</v>
      </c>
      <c r="G1909" t="s">
        <v>6745</v>
      </c>
      <c r="I1909" t="str">
        <f t="shared" si="61"/>
        <v/>
      </c>
    </row>
    <row r="1910" spans="1:9" hidden="1" x14ac:dyDescent="0.25">
      <c r="A1910" t="s">
        <v>6421</v>
      </c>
      <c r="B1910" s="4">
        <v>32</v>
      </c>
      <c r="C1910" s="197" t="s">
        <v>1829</v>
      </c>
      <c r="D1910" s="197">
        <v>105</v>
      </c>
      <c r="E1910" s="6">
        <v>35.33</v>
      </c>
      <c r="F1910" s="6">
        <f t="shared" si="60"/>
        <v>-35.33</v>
      </c>
      <c r="G1910" t="s">
        <v>6422</v>
      </c>
      <c r="I1910" t="str">
        <f t="shared" si="61"/>
        <v/>
      </c>
    </row>
    <row r="1911" spans="1:9" x14ac:dyDescent="0.25">
      <c r="A1911" t="s">
        <v>4335</v>
      </c>
      <c r="B1911" s="4">
        <v>32</v>
      </c>
      <c r="C1911" s="197" t="s">
        <v>2258</v>
      </c>
      <c r="D1911" s="197" t="s">
        <v>4338</v>
      </c>
      <c r="E1911" s="6">
        <v>62.94</v>
      </c>
      <c r="F1911" s="6">
        <f t="shared" si="60"/>
        <v>-62.94</v>
      </c>
      <c r="G1911" t="s">
        <v>4336</v>
      </c>
      <c r="I1911" t="str">
        <f t="shared" si="61"/>
        <v/>
      </c>
    </row>
    <row r="1912" spans="1:9" hidden="1" x14ac:dyDescent="0.25">
      <c r="A1912" t="s">
        <v>6747</v>
      </c>
      <c r="B1912" s="4">
        <v>32</v>
      </c>
      <c r="C1912" s="197" t="s">
        <v>1833</v>
      </c>
      <c r="D1912" s="197">
        <v>81</v>
      </c>
      <c r="E1912" s="6">
        <v>0.08</v>
      </c>
      <c r="F1912" s="6">
        <f t="shared" si="60"/>
        <v>-0.08</v>
      </c>
      <c r="G1912" t="s">
        <v>6748</v>
      </c>
      <c r="I1912" t="str">
        <f t="shared" si="61"/>
        <v/>
      </c>
    </row>
    <row r="1913" spans="1:9" x14ac:dyDescent="0.25">
      <c r="A1913" t="s">
        <v>4339</v>
      </c>
      <c r="B1913" s="4">
        <v>32</v>
      </c>
      <c r="C1913" s="197" t="s">
        <v>2258</v>
      </c>
      <c r="D1913" s="197" t="s">
        <v>4342</v>
      </c>
      <c r="E1913" s="6">
        <v>27335.7</v>
      </c>
      <c r="F1913" s="6">
        <f t="shared" si="60"/>
        <v>-27335.7</v>
      </c>
      <c r="G1913" t="s">
        <v>4340</v>
      </c>
      <c r="I1913" t="str">
        <f t="shared" si="61"/>
        <v/>
      </c>
    </row>
    <row r="1914" spans="1:9" x14ac:dyDescent="0.25">
      <c r="A1914" t="s">
        <v>4343</v>
      </c>
      <c r="B1914" s="4">
        <v>32</v>
      </c>
      <c r="C1914" s="197" t="s">
        <v>2258</v>
      </c>
      <c r="D1914" s="197" t="s">
        <v>4346</v>
      </c>
      <c r="E1914" s="6">
        <v>11.41</v>
      </c>
      <c r="F1914" s="6">
        <f t="shared" si="60"/>
        <v>-11.41</v>
      </c>
      <c r="G1914" t="s">
        <v>4344</v>
      </c>
      <c r="I1914" t="str">
        <f t="shared" si="61"/>
        <v/>
      </c>
    </row>
    <row r="1915" spans="1:9" hidden="1" x14ac:dyDescent="0.25">
      <c r="A1915" t="s">
        <v>6424</v>
      </c>
      <c r="B1915" s="4">
        <v>32</v>
      </c>
      <c r="C1915" s="197" t="s">
        <v>1829</v>
      </c>
      <c r="D1915" s="197">
        <v>106</v>
      </c>
      <c r="E1915" s="6">
        <v>26.28</v>
      </c>
      <c r="F1915" s="6">
        <f t="shared" si="60"/>
        <v>-26.28</v>
      </c>
      <c r="G1915" t="s">
        <v>6425</v>
      </c>
      <c r="I1915" t="str">
        <f t="shared" si="61"/>
        <v/>
      </c>
    </row>
    <row r="1916" spans="1:9" x14ac:dyDescent="0.25">
      <c r="A1916" t="s">
        <v>4347</v>
      </c>
      <c r="B1916" s="4">
        <v>32</v>
      </c>
      <c r="C1916" s="197" t="s">
        <v>2258</v>
      </c>
      <c r="D1916" s="197" t="s">
        <v>4350</v>
      </c>
      <c r="E1916" s="6">
        <v>10.58</v>
      </c>
      <c r="F1916" s="6">
        <f t="shared" si="60"/>
        <v>-10.58</v>
      </c>
      <c r="G1916" t="s">
        <v>4348</v>
      </c>
      <c r="I1916" t="str">
        <f t="shared" si="61"/>
        <v/>
      </c>
    </row>
    <row r="1917" spans="1:9" hidden="1" x14ac:dyDescent="0.25">
      <c r="A1917" t="s">
        <v>6427</v>
      </c>
      <c r="B1917" s="4">
        <v>32</v>
      </c>
      <c r="C1917" s="197" t="s">
        <v>1829</v>
      </c>
      <c r="D1917" s="197">
        <v>107</v>
      </c>
      <c r="E1917" s="6">
        <v>14.44</v>
      </c>
      <c r="F1917" s="6">
        <f t="shared" si="60"/>
        <v>-14.44</v>
      </c>
      <c r="G1917" t="s">
        <v>6428</v>
      </c>
      <c r="I1917" t="str">
        <f t="shared" si="61"/>
        <v/>
      </c>
    </row>
    <row r="1918" spans="1:9" hidden="1" x14ac:dyDescent="0.25">
      <c r="A1918" t="s">
        <v>6433</v>
      </c>
      <c r="B1918" s="4">
        <v>32</v>
      </c>
      <c r="C1918" s="197" t="s">
        <v>1829</v>
      </c>
      <c r="D1918" s="197">
        <v>109</v>
      </c>
      <c r="E1918" s="6">
        <v>240.73</v>
      </c>
      <c r="F1918" s="6">
        <f t="shared" si="60"/>
        <v>-240.73</v>
      </c>
      <c r="G1918" t="s">
        <v>6434</v>
      </c>
      <c r="I1918" t="str">
        <f t="shared" si="61"/>
        <v/>
      </c>
    </row>
    <row r="1919" spans="1:9" hidden="1" x14ac:dyDescent="0.25">
      <c r="A1919" t="s">
        <v>6750</v>
      </c>
      <c r="B1919" s="4">
        <v>32</v>
      </c>
      <c r="C1919" s="197" t="s">
        <v>1833</v>
      </c>
      <c r="D1919" s="197">
        <v>82</v>
      </c>
      <c r="E1919" s="6">
        <v>0.08</v>
      </c>
      <c r="F1919" s="6">
        <f t="shared" si="60"/>
        <v>-0.08</v>
      </c>
      <c r="G1919" t="s">
        <v>6751</v>
      </c>
      <c r="I1919" t="str">
        <f t="shared" si="61"/>
        <v/>
      </c>
    </row>
    <row r="1920" spans="1:9" x14ac:dyDescent="0.25">
      <c r="A1920" t="s">
        <v>4351</v>
      </c>
      <c r="B1920" s="4">
        <v>32</v>
      </c>
      <c r="C1920" s="197" t="s">
        <v>2258</v>
      </c>
      <c r="D1920" s="197" t="s">
        <v>4354</v>
      </c>
      <c r="E1920" s="6">
        <v>13.77</v>
      </c>
      <c r="F1920" s="6">
        <f t="shared" si="60"/>
        <v>-13.77</v>
      </c>
      <c r="G1920" t="s">
        <v>4352</v>
      </c>
      <c r="I1920" t="str">
        <f t="shared" si="61"/>
        <v/>
      </c>
    </row>
    <row r="1921" spans="1:9" x14ac:dyDescent="0.25">
      <c r="A1921" t="s">
        <v>4355</v>
      </c>
      <c r="B1921" s="4">
        <v>32</v>
      </c>
      <c r="C1921" s="197" t="s">
        <v>2258</v>
      </c>
      <c r="D1921" s="197" t="s">
        <v>4358</v>
      </c>
      <c r="E1921" s="6">
        <v>55.91</v>
      </c>
      <c r="F1921" s="6">
        <f t="shared" si="60"/>
        <v>-55.91</v>
      </c>
      <c r="G1921" t="s">
        <v>4356</v>
      </c>
      <c r="I1921" t="str">
        <f t="shared" si="61"/>
        <v/>
      </c>
    </row>
    <row r="1922" spans="1:9" x14ac:dyDescent="0.25">
      <c r="A1922" t="s">
        <v>4359</v>
      </c>
      <c r="B1922" s="4">
        <v>32</v>
      </c>
      <c r="C1922" s="197" t="s">
        <v>2258</v>
      </c>
      <c r="D1922" s="197" t="s">
        <v>4362</v>
      </c>
      <c r="E1922" s="6">
        <v>9.4</v>
      </c>
      <c r="F1922" s="6">
        <f t="shared" si="60"/>
        <v>-9.4</v>
      </c>
      <c r="G1922" t="s">
        <v>4360</v>
      </c>
      <c r="I1922" t="str">
        <f t="shared" si="61"/>
        <v/>
      </c>
    </row>
    <row r="1923" spans="1:9" x14ac:dyDescent="0.25">
      <c r="A1923" t="s">
        <v>4363</v>
      </c>
      <c r="B1923" s="4">
        <v>32</v>
      </c>
      <c r="C1923" s="197" t="s">
        <v>2258</v>
      </c>
      <c r="D1923" s="197" t="s">
        <v>4366</v>
      </c>
      <c r="E1923" s="6">
        <v>0.16</v>
      </c>
      <c r="F1923" s="6">
        <f t="shared" si="60"/>
        <v>-0.16</v>
      </c>
      <c r="G1923" t="s">
        <v>4364</v>
      </c>
      <c r="I1923" t="str">
        <f t="shared" si="61"/>
        <v/>
      </c>
    </row>
    <row r="1924" spans="1:9" x14ac:dyDescent="0.25">
      <c r="A1924" t="s">
        <v>4367</v>
      </c>
      <c r="B1924" s="4">
        <v>32</v>
      </c>
      <c r="C1924" s="197" t="s">
        <v>2258</v>
      </c>
      <c r="D1924" s="197" t="s">
        <v>4370</v>
      </c>
      <c r="E1924" s="6">
        <v>9.64</v>
      </c>
      <c r="F1924" s="6">
        <f t="shared" si="60"/>
        <v>-9.64</v>
      </c>
      <c r="G1924" t="s">
        <v>4368</v>
      </c>
      <c r="I1924" t="str">
        <f t="shared" si="61"/>
        <v/>
      </c>
    </row>
    <row r="1925" spans="1:9" x14ac:dyDescent="0.25">
      <c r="A1925" t="s">
        <v>4371</v>
      </c>
      <c r="B1925" s="4">
        <v>32</v>
      </c>
      <c r="C1925" s="197" t="s">
        <v>2258</v>
      </c>
      <c r="D1925" s="197" t="s">
        <v>4374</v>
      </c>
      <c r="E1925" s="6">
        <v>8.56</v>
      </c>
      <c r="F1925" s="6">
        <f t="shared" si="60"/>
        <v>-8.56</v>
      </c>
      <c r="G1925" t="s">
        <v>4372</v>
      </c>
      <c r="I1925" t="str">
        <f t="shared" si="61"/>
        <v/>
      </c>
    </row>
    <row r="1926" spans="1:9" x14ac:dyDescent="0.25">
      <c r="A1926" t="s">
        <v>4375</v>
      </c>
      <c r="B1926" s="4">
        <v>32</v>
      </c>
      <c r="C1926" s="197" t="s">
        <v>2258</v>
      </c>
      <c r="D1926" s="197" t="s">
        <v>4378</v>
      </c>
      <c r="E1926" s="6">
        <v>16.829999999999998</v>
      </c>
      <c r="F1926" s="6">
        <f t="shared" si="60"/>
        <v>-16.829999999999998</v>
      </c>
      <c r="G1926" t="s">
        <v>4376</v>
      </c>
      <c r="I1926" t="str">
        <f t="shared" si="61"/>
        <v/>
      </c>
    </row>
    <row r="1927" spans="1:9" x14ac:dyDescent="0.25">
      <c r="A1927" t="s">
        <v>4379</v>
      </c>
      <c r="B1927" s="4">
        <v>32</v>
      </c>
      <c r="C1927" s="197" t="s">
        <v>2258</v>
      </c>
      <c r="D1927" s="197" t="s">
        <v>4382</v>
      </c>
      <c r="E1927" s="6">
        <v>14.08</v>
      </c>
      <c r="F1927" s="6">
        <f t="shared" ref="F1927:F1990" si="62">IF(B1927=10,E1927,-E1927)</f>
        <v>-14.08</v>
      </c>
      <c r="G1927" t="s">
        <v>4380</v>
      </c>
      <c r="I1927" t="str">
        <f t="shared" ref="I1927:I1990" si="63">IF(ISNA(MATCH(A1927,OldAcctNum,))=TRUE,A1927,"")</f>
        <v/>
      </c>
    </row>
    <row r="1928" spans="1:9" hidden="1" x14ac:dyDescent="0.25">
      <c r="A1928" t="s">
        <v>7395</v>
      </c>
      <c r="B1928" s="4">
        <v>32</v>
      </c>
      <c r="C1928" s="197" t="s">
        <v>1845</v>
      </c>
      <c r="D1928" s="197">
        <v>29</v>
      </c>
      <c r="E1928" s="6">
        <v>16.100000000000001</v>
      </c>
      <c r="F1928" s="6">
        <f t="shared" si="62"/>
        <v>-16.100000000000001</v>
      </c>
      <c r="G1928" t="s">
        <v>7396</v>
      </c>
      <c r="I1928" t="str">
        <f t="shared" si="63"/>
        <v/>
      </c>
    </row>
    <row r="1929" spans="1:9" x14ac:dyDescent="0.25">
      <c r="A1929" t="s">
        <v>4383</v>
      </c>
      <c r="B1929" s="4">
        <v>32</v>
      </c>
      <c r="C1929" s="197" t="s">
        <v>2258</v>
      </c>
      <c r="D1929" s="197" t="s">
        <v>4386</v>
      </c>
      <c r="E1929" s="6">
        <v>0</v>
      </c>
      <c r="F1929" s="6">
        <f t="shared" si="62"/>
        <v>0</v>
      </c>
      <c r="G1929" t="s">
        <v>4384</v>
      </c>
      <c r="I1929" t="str">
        <f t="shared" si="63"/>
        <v/>
      </c>
    </row>
    <row r="1930" spans="1:9" x14ac:dyDescent="0.25">
      <c r="A1930" t="s">
        <v>4387</v>
      </c>
      <c r="B1930" s="4">
        <v>32</v>
      </c>
      <c r="C1930" s="197" t="s">
        <v>2258</v>
      </c>
      <c r="D1930" s="197" t="s">
        <v>4390</v>
      </c>
      <c r="E1930" s="6">
        <v>27.94</v>
      </c>
      <c r="F1930" s="6">
        <f t="shared" si="62"/>
        <v>-27.94</v>
      </c>
      <c r="G1930" t="s">
        <v>4388</v>
      </c>
      <c r="I1930" t="str">
        <f t="shared" si="63"/>
        <v/>
      </c>
    </row>
    <row r="1931" spans="1:9" x14ac:dyDescent="0.25">
      <c r="A1931" t="s">
        <v>4391</v>
      </c>
      <c r="B1931" s="4">
        <v>32</v>
      </c>
      <c r="C1931" s="197" t="s">
        <v>2258</v>
      </c>
      <c r="D1931" s="197" t="s">
        <v>4394</v>
      </c>
      <c r="E1931" s="6">
        <v>0</v>
      </c>
      <c r="F1931" s="6">
        <f t="shared" si="62"/>
        <v>0</v>
      </c>
      <c r="G1931" t="s">
        <v>4392</v>
      </c>
      <c r="I1931" t="str">
        <f t="shared" si="63"/>
        <v/>
      </c>
    </row>
    <row r="1932" spans="1:9" hidden="1" x14ac:dyDescent="0.25">
      <c r="A1932" t="s">
        <v>6753</v>
      </c>
      <c r="B1932" s="4">
        <v>32</v>
      </c>
      <c r="C1932" s="197" t="s">
        <v>1833</v>
      </c>
      <c r="D1932" s="197">
        <v>83</v>
      </c>
      <c r="E1932" s="6">
        <v>0.02</v>
      </c>
      <c r="F1932" s="6">
        <f t="shared" si="62"/>
        <v>-0.02</v>
      </c>
      <c r="G1932" t="s">
        <v>6754</v>
      </c>
      <c r="I1932" t="str">
        <f t="shared" si="63"/>
        <v/>
      </c>
    </row>
    <row r="1933" spans="1:9" hidden="1" x14ac:dyDescent="0.25">
      <c r="A1933" t="s">
        <v>7548</v>
      </c>
      <c r="B1933" s="4">
        <v>32</v>
      </c>
      <c r="C1933" s="197" t="s">
        <v>7516</v>
      </c>
      <c r="D1933" s="197">
        <v>13</v>
      </c>
      <c r="E1933" s="6">
        <v>24.1</v>
      </c>
      <c r="F1933" s="6">
        <f t="shared" si="62"/>
        <v>-24.1</v>
      </c>
      <c r="G1933" t="s">
        <v>7549</v>
      </c>
      <c r="I1933" t="str">
        <f t="shared" si="63"/>
        <v/>
      </c>
    </row>
    <row r="1934" spans="1:9" hidden="1" x14ac:dyDescent="0.25">
      <c r="A1934" t="s">
        <v>6756</v>
      </c>
      <c r="B1934" s="4">
        <v>32</v>
      </c>
      <c r="C1934" s="197" t="s">
        <v>1833</v>
      </c>
      <c r="D1934" s="197">
        <v>84</v>
      </c>
      <c r="E1934" s="6">
        <v>15.83</v>
      </c>
      <c r="F1934" s="6">
        <f t="shared" si="62"/>
        <v>-15.83</v>
      </c>
      <c r="G1934" t="s">
        <v>6757</v>
      </c>
      <c r="I1934" t="str">
        <f t="shared" si="63"/>
        <v/>
      </c>
    </row>
    <row r="1935" spans="1:9" hidden="1" x14ac:dyDescent="0.25">
      <c r="A1935" t="s">
        <v>6759</v>
      </c>
      <c r="B1935" s="4">
        <v>32</v>
      </c>
      <c r="C1935" s="197" t="s">
        <v>1833</v>
      </c>
      <c r="D1935" s="197">
        <v>85</v>
      </c>
      <c r="E1935" s="6">
        <v>19.46</v>
      </c>
      <c r="F1935" s="6">
        <f t="shared" si="62"/>
        <v>-19.46</v>
      </c>
      <c r="G1935" t="s">
        <v>6760</v>
      </c>
      <c r="I1935" t="str">
        <f t="shared" si="63"/>
        <v/>
      </c>
    </row>
    <row r="1936" spans="1:9" hidden="1" x14ac:dyDescent="0.25">
      <c r="A1936" t="s">
        <v>6436</v>
      </c>
      <c r="B1936" s="4">
        <v>32</v>
      </c>
      <c r="C1936" s="197" t="s">
        <v>1829</v>
      </c>
      <c r="D1936" s="197">
        <v>110</v>
      </c>
      <c r="E1936" s="6">
        <v>0.15</v>
      </c>
      <c r="F1936" s="6">
        <f t="shared" si="62"/>
        <v>-0.15</v>
      </c>
      <c r="G1936" t="s">
        <v>6437</v>
      </c>
      <c r="I1936" t="str">
        <f t="shared" si="63"/>
        <v/>
      </c>
    </row>
    <row r="1937" spans="1:9" hidden="1" x14ac:dyDescent="0.25">
      <c r="A1937" t="s">
        <v>6762</v>
      </c>
      <c r="B1937" s="4">
        <v>32</v>
      </c>
      <c r="C1937" s="197" t="s">
        <v>1833</v>
      </c>
      <c r="D1937" s="197">
        <v>86</v>
      </c>
      <c r="E1937" s="6">
        <v>0.12</v>
      </c>
      <c r="F1937" s="6">
        <f t="shared" si="62"/>
        <v>-0.12</v>
      </c>
      <c r="G1937" t="s">
        <v>6763</v>
      </c>
      <c r="I1937" t="str">
        <f t="shared" si="63"/>
        <v/>
      </c>
    </row>
    <row r="1938" spans="1:9" x14ac:dyDescent="0.25">
      <c r="A1938" t="s">
        <v>4395</v>
      </c>
      <c r="B1938" s="4">
        <v>32</v>
      </c>
      <c r="C1938" s="197" t="s">
        <v>2258</v>
      </c>
      <c r="D1938" s="197" t="s">
        <v>4398</v>
      </c>
      <c r="E1938" s="6">
        <v>4497.38</v>
      </c>
      <c r="F1938" s="6">
        <f t="shared" si="62"/>
        <v>-4497.38</v>
      </c>
      <c r="G1938" t="s">
        <v>4396</v>
      </c>
      <c r="I1938" t="str">
        <f t="shared" si="63"/>
        <v/>
      </c>
    </row>
    <row r="1939" spans="1:9" x14ac:dyDescent="0.25">
      <c r="A1939" t="s">
        <v>4399</v>
      </c>
      <c r="B1939" s="4">
        <v>32</v>
      </c>
      <c r="C1939" s="197" t="s">
        <v>2258</v>
      </c>
      <c r="D1939" s="197" t="s">
        <v>4402</v>
      </c>
      <c r="E1939" s="6">
        <v>1497.13</v>
      </c>
      <c r="F1939" s="6">
        <f t="shared" si="62"/>
        <v>-1497.13</v>
      </c>
      <c r="G1939" t="s">
        <v>4400</v>
      </c>
      <c r="I1939" t="str">
        <f t="shared" si="63"/>
        <v/>
      </c>
    </row>
    <row r="1940" spans="1:9" hidden="1" x14ac:dyDescent="0.25">
      <c r="A1940" t="s">
        <v>6439</v>
      </c>
      <c r="B1940" s="4">
        <v>32</v>
      </c>
      <c r="C1940" s="197" t="s">
        <v>1829</v>
      </c>
      <c r="D1940" s="197">
        <v>111</v>
      </c>
      <c r="E1940" s="6">
        <v>3.84</v>
      </c>
      <c r="F1940" s="6">
        <f t="shared" si="62"/>
        <v>-3.84</v>
      </c>
      <c r="G1940" t="s">
        <v>6440</v>
      </c>
      <c r="I1940" t="str">
        <f t="shared" si="63"/>
        <v/>
      </c>
    </row>
    <row r="1941" spans="1:9" x14ac:dyDescent="0.25">
      <c r="A1941" t="s">
        <v>4403</v>
      </c>
      <c r="B1941" s="4">
        <v>32</v>
      </c>
      <c r="C1941" s="197" t="s">
        <v>2258</v>
      </c>
      <c r="D1941" s="197" t="s">
        <v>4406</v>
      </c>
      <c r="E1941" s="6">
        <v>8454.94</v>
      </c>
      <c r="F1941" s="6">
        <f t="shared" si="62"/>
        <v>-8454.94</v>
      </c>
      <c r="G1941" t="s">
        <v>4404</v>
      </c>
      <c r="I1941" t="str">
        <f t="shared" si="63"/>
        <v/>
      </c>
    </row>
    <row r="1942" spans="1:9" x14ac:dyDescent="0.25">
      <c r="A1942" t="s">
        <v>4407</v>
      </c>
      <c r="B1942" s="4">
        <v>32</v>
      </c>
      <c r="C1942" s="197" t="s">
        <v>2258</v>
      </c>
      <c r="D1942" s="197" t="s">
        <v>4410</v>
      </c>
      <c r="E1942" s="6">
        <v>5158.08</v>
      </c>
      <c r="F1942" s="6">
        <f t="shared" si="62"/>
        <v>-5158.08</v>
      </c>
      <c r="G1942" t="s">
        <v>4408</v>
      </c>
      <c r="I1942" t="str">
        <f t="shared" si="63"/>
        <v/>
      </c>
    </row>
    <row r="1943" spans="1:9" hidden="1" x14ac:dyDescent="0.25">
      <c r="A1943" t="s">
        <v>6765</v>
      </c>
      <c r="B1943" s="4">
        <v>32</v>
      </c>
      <c r="C1943" s="197" t="s">
        <v>1833</v>
      </c>
      <c r="D1943" s="197">
        <v>87</v>
      </c>
      <c r="E1943" s="6">
        <v>16.010000000000002</v>
      </c>
      <c r="F1943" s="6">
        <f t="shared" si="62"/>
        <v>-16.010000000000002</v>
      </c>
      <c r="G1943" t="s">
        <v>6766</v>
      </c>
      <c r="I1943" t="str">
        <f t="shared" si="63"/>
        <v/>
      </c>
    </row>
    <row r="1944" spans="1:9" hidden="1" x14ac:dyDescent="0.25">
      <c r="A1944" t="s">
        <v>6768</v>
      </c>
      <c r="B1944" s="4">
        <v>32</v>
      </c>
      <c r="C1944" s="197" t="s">
        <v>1833</v>
      </c>
      <c r="D1944" s="197">
        <v>88</v>
      </c>
      <c r="E1944" s="6">
        <v>0.1</v>
      </c>
      <c r="F1944" s="6">
        <f t="shared" si="62"/>
        <v>-0.1</v>
      </c>
      <c r="G1944" t="s">
        <v>6769</v>
      </c>
      <c r="I1944" t="str">
        <f t="shared" si="63"/>
        <v/>
      </c>
    </row>
    <row r="1945" spans="1:9" x14ac:dyDescent="0.25">
      <c r="A1945" t="s">
        <v>4411</v>
      </c>
      <c r="B1945" s="4">
        <v>32</v>
      </c>
      <c r="C1945" s="197" t="s">
        <v>2258</v>
      </c>
      <c r="D1945" s="197" t="s">
        <v>4414</v>
      </c>
      <c r="E1945" s="6">
        <v>2166.9299999999998</v>
      </c>
      <c r="F1945" s="6">
        <f t="shared" si="62"/>
        <v>-2166.9299999999998</v>
      </c>
      <c r="G1945" t="s">
        <v>4412</v>
      </c>
      <c r="I1945" t="str">
        <f t="shared" si="63"/>
        <v/>
      </c>
    </row>
    <row r="1946" spans="1:9" hidden="1" x14ac:dyDescent="0.25">
      <c r="A1946" t="s">
        <v>6445</v>
      </c>
      <c r="B1946" s="4">
        <v>32</v>
      </c>
      <c r="C1946" s="197" t="s">
        <v>1829</v>
      </c>
      <c r="D1946" s="197">
        <v>113</v>
      </c>
      <c r="E1946" s="6">
        <v>30.31</v>
      </c>
      <c r="F1946" s="6">
        <f t="shared" si="62"/>
        <v>-30.31</v>
      </c>
      <c r="G1946" t="s">
        <v>6446</v>
      </c>
      <c r="I1946" t="str">
        <f t="shared" si="63"/>
        <v/>
      </c>
    </row>
    <row r="1947" spans="1:9" hidden="1" x14ac:dyDescent="0.25">
      <c r="A1947" t="s">
        <v>6451</v>
      </c>
      <c r="B1947" s="4">
        <v>32</v>
      </c>
      <c r="C1947" s="197" t="s">
        <v>1829</v>
      </c>
      <c r="D1947" s="197">
        <v>115</v>
      </c>
      <c r="E1947" s="6">
        <v>-0.46</v>
      </c>
      <c r="F1947" s="6">
        <f t="shared" si="62"/>
        <v>0.46</v>
      </c>
      <c r="G1947" t="s">
        <v>6452</v>
      </c>
      <c r="I1947" t="str">
        <f t="shared" si="63"/>
        <v/>
      </c>
    </row>
    <row r="1948" spans="1:9" x14ac:dyDescent="0.25">
      <c r="A1948" t="s">
        <v>4415</v>
      </c>
      <c r="B1948" s="4">
        <v>32</v>
      </c>
      <c r="C1948" s="197" t="s">
        <v>2258</v>
      </c>
      <c r="D1948" s="197" t="s">
        <v>4418</v>
      </c>
      <c r="E1948" s="6">
        <v>40.79</v>
      </c>
      <c r="F1948" s="6">
        <f t="shared" si="62"/>
        <v>-40.79</v>
      </c>
      <c r="G1948" t="s">
        <v>4416</v>
      </c>
      <c r="I1948" t="str">
        <f t="shared" si="63"/>
        <v/>
      </c>
    </row>
    <row r="1949" spans="1:9" x14ac:dyDescent="0.25">
      <c r="A1949" t="s">
        <v>4419</v>
      </c>
      <c r="B1949" s="4">
        <v>32</v>
      </c>
      <c r="C1949" s="197" t="s">
        <v>2258</v>
      </c>
      <c r="D1949" s="197" t="s">
        <v>4422</v>
      </c>
      <c r="E1949" s="6">
        <v>15.18</v>
      </c>
      <c r="F1949" s="6">
        <f t="shared" si="62"/>
        <v>-15.18</v>
      </c>
      <c r="G1949" t="s">
        <v>4420</v>
      </c>
      <c r="I1949" t="str">
        <f t="shared" si="63"/>
        <v/>
      </c>
    </row>
    <row r="1950" spans="1:9" x14ac:dyDescent="0.25">
      <c r="A1950" t="s">
        <v>4423</v>
      </c>
      <c r="B1950" s="4">
        <v>32</v>
      </c>
      <c r="C1950" s="197" t="s">
        <v>2258</v>
      </c>
      <c r="D1950" s="197" t="s">
        <v>4426</v>
      </c>
      <c r="E1950" s="6">
        <v>0</v>
      </c>
      <c r="F1950" s="6">
        <f t="shared" si="62"/>
        <v>0</v>
      </c>
      <c r="G1950" t="s">
        <v>4424</v>
      </c>
      <c r="I1950" t="str">
        <f t="shared" si="63"/>
        <v/>
      </c>
    </row>
    <row r="1951" spans="1:9" x14ac:dyDescent="0.25">
      <c r="A1951" t="s">
        <v>4427</v>
      </c>
      <c r="B1951" s="4">
        <v>32</v>
      </c>
      <c r="C1951" s="197" t="s">
        <v>2258</v>
      </c>
      <c r="D1951" s="197" t="s">
        <v>4430</v>
      </c>
      <c r="E1951" s="6">
        <v>4.07</v>
      </c>
      <c r="F1951" s="6">
        <f t="shared" si="62"/>
        <v>-4.07</v>
      </c>
      <c r="G1951" t="s">
        <v>4428</v>
      </c>
      <c r="I1951" t="str">
        <f t="shared" si="63"/>
        <v/>
      </c>
    </row>
    <row r="1952" spans="1:9" x14ac:dyDescent="0.25">
      <c r="A1952" t="s">
        <v>4431</v>
      </c>
      <c r="B1952" s="4">
        <v>32</v>
      </c>
      <c r="C1952" s="197" t="s">
        <v>2258</v>
      </c>
      <c r="D1952" s="197" t="s">
        <v>4434</v>
      </c>
      <c r="E1952" s="6">
        <v>6.74</v>
      </c>
      <c r="F1952" s="6">
        <f t="shared" si="62"/>
        <v>-6.74</v>
      </c>
      <c r="G1952" t="s">
        <v>4432</v>
      </c>
      <c r="I1952" t="str">
        <f t="shared" si="63"/>
        <v/>
      </c>
    </row>
    <row r="1953" spans="1:9" x14ac:dyDescent="0.25">
      <c r="A1953" t="s">
        <v>4435</v>
      </c>
      <c r="B1953" s="4">
        <v>32</v>
      </c>
      <c r="C1953" s="197" t="s">
        <v>2258</v>
      </c>
      <c r="D1953" s="197" t="s">
        <v>4438</v>
      </c>
      <c r="E1953" s="6">
        <v>33.01</v>
      </c>
      <c r="F1953" s="6">
        <f t="shared" si="62"/>
        <v>-33.01</v>
      </c>
      <c r="G1953" t="s">
        <v>4436</v>
      </c>
      <c r="I1953" t="str">
        <f t="shared" si="63"/>
        <v/>
      </c>
    </row>
    <row r="1954" spans="1:9" x14ac:dyDescent="0.25">
      <c r="A1954" t="s">
        <v>4439</v>
      </c>
      <c r="B1954" s="4">
        <v>32</v>
      </c>
      <c r="C1954" s="197" t="s">
        <v>2258</v>
      </c>
      <c r="D1954" s="197" t="s">
        <v>4442</v>
      </c>
      <c r="E1954" s="6">
        <v>0.96</v>
      </c>
      <c r="F1954" s="6">
        <f t="shared" si="62"/>
        <v>-0.96</v>
      </c>
      <c r="G1954" t="s">
        <v>4440</v>
      </c>
      <c r="I1954" t="str">
        <f t="shared" si="63"/>
        <v/>
      </c>
    </row>
    <row r="1955" spans="1:9" x14ac:dyDescent="0.25">
      <c r="A1955" t="s">
        <v>4443</v>
      </c>
      <c r="B1955" s="4">
        <v>32</v>
      </c>
      <c r="C1955" s="197" t="s">
        <v>2258</v>
      </c>
      <c r="D1955" s="197" t="s">
        <v>4446</v>
      </c>
      <c r="E1955" s="6">
        <v>0</v>
      </c>
      <c r="F1955" s="6">
        <f t="shared" si="62"/>
        <v>0</v>
      </c>
      <c r="G1955" t="s">
        <v>4444</v>
      </c>
      <c r="I1955" t="str">
        <f t="shared" si="63"/>
        <v/>
      </c>
    </row>
    <row r="1956" spans="1:9" hidden="1" x14ac:dyDescent="0.25">
      <c r="A1956" t="s">
        <v>6457</v>
      </c>
      <c r="B1956" s="4">
        <v>32</v>
      </c>
      <c r="C1956" s="197" t="s">
        <v>1829</v>
      </c>
      <c r="D1956" s="197">
        <v>117</v>
      </c>
      <c r="E1956" s="6">
        <v>17.07</v>
      </c>
      <c r="F1956" s="6">
        <f t="shared" si="62"/>
        <v>-17.07</v>
      </c>
      <c r="G1956" t="s">
        <v>6458</v>
      </c>
      <c r="I1956" t="str">
        <f t="shared" si="63"/>
        <v/>
      </c>
    </row>
    <row r="1957" spans="1:9" x14ac:dyDescent="0.25">
      <c r="A1957" t="s">
        <v>4447</v>
      </c>
      <c r="B1957" s="4">
        <v>32</v>
      </c>
      <c r="C1957" s="197" t="s">
        <v>2258</v>
      </c>
      <c r="D1957" s="197" t="s">
        <v>4450</v>
      </c>
      <c r="E1957" s="6">
        <v>7.27</v>
      </c>
      <c r="F1957" s="6">
        <f t="shared" si="62"/>
        <v>-7.27</v>
      </c>
      <c r="G1957" t="s">
        <v>4448</v>
      </c>
      <c r="I1957" t="str">
        <f t="shared" si="63"/>
        <v/>
      </c>
    </row>
    <row r="1958" spans="1:9" x14ac:dyDescent="0.25">
      <c r="A1958" t="s">
        <v>4451</v>
      </c>
      <c r="B1958" s="4">
        <v>32</v>
      </c>
      <c r="C1958" s="197" t="s">
        <v>2258</v>
      </c>
      <c r="D1958" s="197" t="s">
        <v>4454</v>
      </c>
      <c r="E1958" s="6">
        <v>58.26</v>
      </c>
      <c r="F1958" s="6">
        <f t="shared" si="62"/>
        <v>-58.26</v>
      </c>
      <c r="G1958" t="s">
        <v>4452</v>
      </c>
      <c r="I1958" t="str">
        <f t="shared" si="63"/>
        <v/>
      </c>
    </row>
    <row r="1959" spans="1:9" x14ac:dyDescent="0.25">
      <c r="A1959" t="s">
        <v>4455</v>
      </c>
      <c r="B1959" s="4">
        <v>32</v>
      </c>
      <c r="C1959" s="197" t="s">
        <v>2258</v>
      </c>
      <c r="D1959" s="197" t="s">
        <v>4458</v>
      </c>
      <c r="E1959" s="6">
        <v>8.93</v>
      </c>
      <c r="F1959" s="6">
        <f t="shared" si="62"/>
        <v>-8.93</v>
      </c>
      <c r="G1959" t="s">
        <v>4456</v>
      </c>
      <c r="I1959" t="str">
        <f t="shared" si="63"/>
        <v/>
      </c>
    </row>
    <row r="1960" spans="1:9" x14ac:dyDescent="0.25">
      <c r="A1960" t="s">
        <v>4459</v>
      </c>
      <c r="B1960" s="4">
        <v>32</v>
      </c>
      <c r="C1960" s="197" t="s">
        <v>2258</v>
      </c>
      <c r="D1960" s="197" t="s">
        <v>4462</v>
      </c>
      <c r="E1960" s="6">
        <v>3547.86</v>
      </c>
      <c r="F1960" s="6">
        <f t="shared" si="62"/>
        <v>-3547.86</v>
      </c>
      <c r="G1960" t="s">
        <v>4460</v>
      </c>
      <c r="I1960" t="str">
        <f t="shared" si="63"/>
        <v/>
      </c>
    </row>
    <row r="1961" spans="1:9" x14ac:dyDescent="0.25">
      <c r="A1961" t="s">
        <v>4463</v>
      </c>
      <c r="B1961" s="4">
        <v>32</v>
      </c>
      <c r="C1961" s="197" t="s">
        <v>2258</v>
      </c>
      <c r="D1961" s="197" t="s">
        <v>4466</v>
      </c>
      <c r="E1961" s="6">
        <v>3005.02</v>
      </c>
      <c r="F1961" s="6">
        <f t="shared" si="62"/>
        <v>-3005.02</v>
      </c>
      <c r="G1961" t="s">
        <v>4464</v>
      </c>
      <c r="I1961" t="str">
        <f t="shared" si="63"/>
        <v/>
      </c>
    </row>
    <row r="1962" spans="1:9" hidden="1" x14ac:dyDescent="0.25">
      <c r="A1962" t="s">
        <v>6460</v>
      </c>
      <c r="B1962" s="4">
        <v>32</v>
      </c>
      <c r="C1962" s="197" t="s">
        <v>1829</v>
      </c>
      <c r="D1962" s="197">
        <v>118</v>
      </c>
      <c r="E1962" s="6">
        <v>9.34</v>
      </c>
      <c r="F1962" s="6">
        <f t="shared" si="62"/>
        <v>-9.34</v>
      </c>
      <c r="G1962" t="s">
        <v>6461</v>
      </c>
      <c r="I1962" t="str">
        <f t="shared" si="63"/>
        <v/>
      </c>
    </row>
    <row r="1963" spans="1:9" hidden="1" x14ac:dyDescent="0.25">
      <c r="A1963" t="s">
        <v>6771</v>
      </c>
      <c r="B1963" s="4">
        <v>32</v>
      </c>
      <c r="C1963" s="197" t="s">
        <v>1833</v>
      </c>
      <c r="D1963" s="197">
        <v>89</v>
      </c>
      <c r="E1963" s="6">
        <v>-2.15</v>
      </c>
      <c r="F1963" s="6">
        <f t="shared" si="62"/>
        <v>2.15</v>
      </c>
      <c r="G1963" t="s">
        <v>6772</v>
      </c>
      <c r="I1963" t="str">
        <f t="shared" si="63"/>
        <v/>
      </c>
    </row>
    <row r="1964" spans="1:9" hidden="1" x14ac:dyDescent="0.25">
      <c r="A1964" t="s">
        <v>6463</v>
      </c>
      <c r="B1964" s="4">
        <v>32</v>
      </c>
      <c r="C1964" s="197" t="s">
        <v>1829</v>
      </c>
      <c r="D1964" s="197">
        <v>119</v>
      </c>
      <c r="E1964" s="6">
        <v>-0.15</v>
      </c>
      <c r="F1964" s="6">
        <f t="shared" si="62"/>
        <v>0.15</v>
      </c>
      <c r="G1964" t="s">
        <v>6464</v>
      </c>
      <c r="I1964" t="str">
        <f t="shared" si="63"/>
        <v/>
      </c>
    </row>
    <row r="1965" spans="1:9" x14ac:dyDescent="0.25">
      <c r="A1965" t="s">
        <v>4467</v>
      </c>
      <c r="B1965" s="4">
        <v>32</v>
      </c>
      <c r="C1965" s="197" t="s">
        <v>2258</v>
      </c>
      <c r="D1965" s="197" t="s">
        <v>4470</v>
      </c>
      <c r="E1965" s="6">
        <v>6706.25</v>
      </c>
      <c r="F1965" s="6">
        <f t="shared" si="62"/>
        <v>-6706.25</v>
      </c>
      <c r="G1965" t="s">
        <v>4468</v>
      </c>
      <c r="I1965" t="str">
        <f t="shared" si="63"/>
        <v/>
      </c>
    </row>
    <row r="1966" spans="1:9" x14ac:dyDescent="0.25">
      <c r="A1966" t="s">
        <v>4471</v>
      </c>
      <c r="B1966" s="4">
        <v>32</v>
      </c>
      <c r="C1966" s="197" t="s">
        <v>2258</v>
      </c>
      <c r="D1966" s="197" t="s">
        <v>4474</v>
      </c>
      <c r="E1966" s="6">
        <v>110.04</v>
      </c>
      <c r="F1966" s="6">
        <f t="shared" si="62"/>
        <v>-110.04</v>
      </c>
      <c r="G1966" t="s">
        <v>4472</v>
      </c>
      <c r="I1966" t="str">
        <f t="shared" si="63"/>
        <v/>
      </c>
    </row>
    <row r="1967" spans="1:9" x14ac:dyDescent="0.25">
      <c r="A1967" t="s">
        <v>4475</v>
      </c>
      <c r="B1967" s="4">
        <v>32</v>
      </c>
      <c r="C1967" s="197" t="s">
        <v>2258</v>
      </c>
      <c r="D1967" s="197" t="s">
        <v>4478</v>
      </c>
      <c r="E1967" s="6">
        <v>66.11</v>
      </c>
      <c r="F1967" s="6">
        <f t="shared" si="62"/>
        <v>-66.11</v>
      </c>
      <c r="G1967" t="s">
        <v>4476</v>
      </c>
      <c r="I1967" t="str">
        <f t="shared" si="63"/>
        <v/>
      </c>
    </row>
    <row r="1968" spans="1:9" x14ac:dyDescent="0.25">
      <c r="A1968" t="s">
        <v>4479</v>
      </c>
      <c r="B1968" s="4">
        <v>32</v>
      </c>
      <c r="C1968" s="197" t="s">
        <v>2258</v>
      </c>
      <c r="D1968" s="197" t="s">
        <v>4482</v>
      </c>
      <c r="E1968" s="6">
        <v>7.5</v>
      </c>
      <c r="F1968" s="6">
        <f t="shared" si="62"/>
        <v>-7.5</v>
      </c>
      <c r="G1968" t="s">
        <v>4480</v>
      </c>
      <c r="I1968" t="str">
        <f t="shared" si="63"/>
        <v/>
      </c>
    </row>
    <row r="1969" spans="1:9" x14ac:dyDescent="0.25">
      <c r="A1969" t="s">
        <v>4483</v>
      </c>
      <c r="B1969" s="4">
        <v>32</v>
      </c>
      <c r="C1969" s="197" t="s">
        <v>2258</v>
      </c>
      <c r="D1969" s="197" t="s">
        <v>4486</v>
      </c>
      <c r="E1969" s="6">
        <v>1.78</v>
      </c>
      <c r="F1969" s="6">
        <f t="shared" si="62"/>
        <v>-1.78</v>
      </c>
      <c r="G1969" t="s">
        <v>4484</v>
      </c>
      <c r="I1969" t="str">
        <f t="shared" si="63"/>
        <v/>
      </c>
    </row>
    <row r="1970" spans="1:9" x14ac:dyDescent="0.25">
      <c r="A1970" t="s">
        <v>4487</v>
      </c>
      <c r="B1970" s="4">
        <v>32</v>
      </c>
      <c r="C1970" s="197" t="s">
        <v>2258</v>
      </c>
      <c r="D1970" s="197" t="s">
        <v>4490</v>
      </c>
      <c r="E1970" s="6">
        <v>40.24</v>
      </c>
      <c r="F1970" s="6">
        <f t="shared" si="62"/>
        <v>-40.24</v>
      </c>
      <c r="G1970" t="s">
        <v>4488</v>
      </c>
      <c r="I1970" t="str">
        <f t="shared" si="63"/>
        <v/>
      </c>
    </row>
    <row r="1971" spans="1:9" hidden="1" x14ac:dyDescent="0.25">
      <c r="A1971" t="s">
        <v>2132</v>
      </c>
      <c r="B1971" s="4">
        <v>32</v>
      </c>
      <c r="C1971" s="197" t="s">
        <v>2135</v>
      </c>
      <c r="D1971" s="197">
        <v>714</v>
      </c>
      <c r="E1971" s="6">
        <v>13.89</v>
      </c>
      <c r="F1971" s="6">
        <f t="shared" si="62"/>
        <v>-13.89</v>
      </c>
      <c r="G1971" t="s">
        <v>2133</v>
      </c>
      <c r="I1971" t="str">
        <f t="shared" si="63"/>
        <v/>
      </c>
    </row>
    <row r="1972" spans="1:9" hidden="1" x14ac:dyDescent="0.25">
      <c r="A1972" t="s">
        <v>7551</v>
      </c>
      <c r="B1972" s="4">
        <v>32</v>
      </c>
      <c r="C1972" s="197" t="s">
        <v>7516</v>
      </c>
      <c r="D1972" s="197">
        <v>14</v>
      </c>
      <c r="E1972" s="6">
        <v>16.010000000000002</v>
      </c>
      <c r="F1972" s="6">
        <f t="shared" si="62"/>
        <v>-16.010000000000002</v>
      </c>
      <c r="G1972" t="s">
        <v>7552</v>
      </c>
      <c r="I1972" t="str">
        <f t="shared" si="63"/>
        <v/>
      </c>
    </row>
    <row r="1973" spans="1:9" x14ac:dyDescent="0.25">
      <c r="A1973" t="s">
        <v>4491</v>
      </c>
      <c r="B1973" s="4">
        <v>32</v>
      </c>
      <c r="C1973" s="197" t="s">
        <v>2258</v>
      </c>
      <c r="D1973" s="197" t="s">
        <v>4494</v>
      </c>
      <c r="E1973" s="6">
        <v>0</v>
      </c>
      <c r="F1973" s="6">
        <f t="shared" si="62"/>
        <v>0</v>
      </c>
      <c r="G1973" t="s">
        <v>4492</v>
      </c>
      <c r="I1973" t="str">
        <f t="shared" si="63"/>
        <v/>
      </c>
    </row>
    <row r="1974" spans="1:9" x14ac:dyDescent="0.25">
      <c r="A1974" t="s">
        <v>4495</v>
      </c>
      <c r="B1974" s="4">
        <v>32</v>
      </c>
      <c r="C1974" s="197" t="s">
        <v>2258</v>
      </c>
      <c r="D1974" s="197" t="s">
        <v>4498</v>
      </c>
      <c r="E1974" s="6">
        <v>12.41</v>
      </c>
      <c r="F1974" s="6">
        <f t="shared" si="62"/>
        <v>-12.41</v>
      </c>
      <c r="G1974" t="s">
        <v>4496</v>
      </c>
      <c r="I1974" t="str">
        <f t="shared" si="63"/>
        <v/>
      </c>
    </row>
    <row r="1975" spans="1:9" x14ac:dyDescent="0.25">
      <c r="A1975" t="s">
        <v>4499</v>
      </c>
      <c r="B1975" s="4">
        <v>32</v>
      </c>
      <c r="C1975" s="197" t="s">
        <v>2258</v>
      </c>
      <c r="D1975" s="197" t="s">
        <v>4502</v>
      </c>
      <c r="E1975" s="6">
        <v>8.98</v>
      </c>
      <c r="F1975" s="6">
        <f t="shared" si="62"/>
        <v>-8.98</v>
      </c>
      <c r="G1975" t="s">
        <v>4500</v>
      </c>
      <c r="I1975" t="str">
        <f t="shared" si="63"/>
        <v/>
      </c>
    </row>
    <row r="1976" spans="1:9" x14ac:dyDescent="0.25">
      <c r="A1976" t="s">
        <v>4503</v>
      </c>
      <c r="B1976" s="4">
        <v>32</v>
      </c>
      <c r="C1976" s="197" t="s">
        <v>2258</v>
      </c>
      <c r="D1976" s="197" t="s">
        <v>4506</v>
      </c>
      <c r="E1976" s="6">
        <v>23.57</v>
      </c>
      <c r="F1976" s="6">
        <f t="shared" si="62"/>
        <v>-23.57</v>
      </c>
      <c r="G1976" t="s">
        <v>4504</v>
      </c>
      <c r="I1976" t="str">
        <f t="shared" si="63"/>
        <v/>
      </c>
    </row>
    <row r="1977" spans="1:9" x14ac:dyDescent="0.25">
      <c r="A1977" t="s">
        <v>4507</v>
      </c>
      <c r="B1977" s="4">
        <v>32</v>
      </c>
      <c r="C1977" s="197" t="s">
        <v>2258</v>
      </c>
      <c r="D1977" s="197" t="s">
        <v>4510</v>
      </c>
      <c r="E1977" s="6">
        <v>34.340000000000003</v>
      </c>
      <c r="F1977" s="6">
        <f t="shared" si="62"/>
        <v>-34.340000000000003</v>
      </c>
      <c r="G1977" t="s">
        <v>4508</v>
      </c>
      <c r="I1977" t="str">
        <f t="shared" si="63"/>
        <v/>
      </c>
    </row>
    <row r="1978" spans="1:9" x14ac:dyDescent="0.25">
      <c r="A1978" t="s">
        <v>4511</v>
      </c>
      <c r="B1978" s="4">
        <v>32</v>
      </c>
      <c r="C1978" s="197" t="s">
        <v>2258</v>
      </c>
      <c r="D1978" s="197" t="s">
        <v>4514</v>
      </c>
      <c r="E1978" s="6">
        <v>15.04</v>
      </c>
      <c r="F1978" s="6">
        <f t="shared" si="62"/>
        <v>-15.04</v>
      </c>
      <c r="G1978" t="s">
        <v>4512</v>
      </c>
      <c r="I1978" t="str">
        <f t="shared" si="63"/>
        <v/>
      </c>
    </row>
    <row r="1979" spans="1:9" x14ac:dyDescent="0.25">
      <c r="A1979" t="s">
        <v>4515</v>
      </c>
      <c r="B1979" s="4">
        <v>32</v>
      </c>
      <c r="C1979" s="197" t="s">
        <v>2258</v>
      </c>
      <c r="D1979" s="197" t="s">
        <v>4517</v>
      </c>
      <c r="E1979" s="6">
        <v>6.98</v>
      </c>
      <c r="F1979" s="6">
        <f t="shared" si="62"/>
        <v>-6.98</v>
      </c>
      <c r="G1979" t="s">
        <v>4516</v>
      </c>
      <c r="I1979" t="str">
        <f t="shared" si="63"/>
        <v/>
      </c>
    </row>
    <row r="1980" spans="1:9" x14ac:dyDescent="0.25">
      <c r="A1980" t="s">
        <v>4518</v>
      </c>
      <c r="B1980" s="4">
        <v>32</v>
      </c>
      <c r="C1980" s="197" t="s">
        <v>2258</v>
      </c>
      <c r="D1980" s="197" t="s">
        <v>4521</v>
      </c>
      <c r="E1980" s="6">
        <v>11.63</v>
      </c>
      <c r="F1980" s="6">
        <f t="shared" si="62"/>
        <v>-11.63</v>
      </c>
      <c r="G1980" t="s">
        <v>4519</v>
      </c>
      <c r="I1980" t="str">
        <f t="shared" si="63"/>
        <v/>
      </c>
    </row>
    <row r="1981" spans="1:9" x14ac:dyDescent="0.25">
      <c r="A1981" t="s">
        <v>4522</v>
      </c>
      <c r="B1981" s="4">
        <v>32</v>
      </c>
      <c r="C1981" s="197" t="s">
        <v>2258</v>
      </c>
      <c r="D1981" s="197" t="s">
        <v>4525</v>
      </c>
      <c r="E1981" s="6">
        <v>9592.85</v>
      </c>
      <c r="F1981" s="6">
        <f t="shared" si="62"/>
        <v>-9592.85</v>
      </c>
      <c r="G1981" t="s">
        <v>4523</v>
      </c>
      <c r="I1981" t="str">
        <f t="shared" si="63"/>
        <v/>
      </c>
    </row>
    <row r="1982" spans="1:9" x14ac:dyDescent="0.25">
      <c r="A1982" t="s">
        <v>4526</v>
      </c>
      <c r="B1982" s="4">
        <v>32</v>
      </c>
      <c r="C1982" s="197" t="s">
        <v>2258</v>
      </c>
      <c r="D1982" s="197" t="s">
        <v>4529</v>
      </c>
      <c r="E1982" s="6">
        <v>8.2899999999999991</v>
      </c>
      <c r="F1982" s="6">
        <f t="shared" si="62"/>
        <v>-8.2899999999999991</v>
      </c>
      <c r="G1982" t="s">
        <v>4527</v>
      </c>
      <c r="I1982" t="str">
        <f t="shared" si="63"/>
        <v/>
      </c>
    </row>
    <row r="1983" spans="1:9" x14ac:dyDescent="0.25">
      <c r="A1983" t="s">
        <v>4530</v>
      </c>
      <c r="B1983" s="4">
        <v>32</v>
      </c>
      <c r="C1983" s="197" t="s">
        <v>2258</v>
      </c>
      <c r="D1983" s="197" t="s">
        <v>4533</v>
      </c>
      <c r="E1983" s="6">
        <v>0</v>
      </c>
      <c r="F1983" s="6">
        <f t="shared" si="62"/>
        <v>0</v>
      </c>
      <c r="G1983" t="s">
        <v>4531</v>
      </c>
      <c r="I1983" t="str">
        <f t="shared" si="63"/>
        <v/>
      </c>
    </row>
    <row r="1984" spans="1:9" hidden="1" x14ac:dyDescent="0.25">
      <c r="A1984" t="s">
        <v>6774</v>
      </c>
      <c r="B1984" s="4">
        <v>32</v>
      </c>
      <c r="C1984" s="197" t="s">
        <v>1833</v>
      </c>
      <c r="D1984" s="197">
        <v>90</v>
      </c>
      <c r="E1984" s="6">
        <v>65.489999999999995</v>
      </c>
      <c r="F1984" s="6">
        <f t="shared" si="62"/>
        <v>-65.489999999999995</v>
      </c>
      <c r="G1984" t="s">
        <v>6775</v>
      </c>
      <c r="I1984" t="str">
        <f t="shared" si="63"/>
        <v/>
      </c>
    </row>
    <row r="1985" spans="1:9" x14ac:dyDescent="0.25">
      <c r="A1985" t="s">
        <v>4534</v>
      </c>
      <c r="B1985" s="4">
        <v>32</v>
      </c>
      <c r="C1985" s="197" t="s">
        <v>2258</v>
      </c>
      <c r="D1985" s="197" t="s">
        <v>4537</v>
      </c>
      <c r="E1985" s="6">
        <v>0</v>
      </c>
      <c r="F1985" s="6">
        <f t="shared" si="62"/>
        <v>0</v>
      </c>
      <c r="G1985" t="s">
        <v>4535</v>
      </c>
      <c r="I1985" t="str">
        <f t="shared" si="63"/>
        <v/>
      </c>
    </row>
    <row r="1986" spans="1:9" x14ac:dyDescent="0.25">
      <c r="A1986" t="s">
        <v>4538</v>
      </c>
      <c r="B1986" s="4">
        <v>32</v>
      </c>
      <c r="C1986" s="197" t="s">
        <v>2258</v>
      </c>
      <c r="D1986" s="197" t="s">
        <v>4541</v>
      </c>
      <c r="E1986" s="6">
        <v>51.86</v>
      </c>
      <c r="F1986" s="6">
        <f t="shared" si="62"/>
        <v>-51.86</v>
      </c>
      <c r="G1986" t="s">
        <v>4539</v>
      </c>
      <c r="I1986" t="str">
        <f t="shared" si="63"/>
        <v/>
      </c>
    </row>
    <row r="1987" spans="1:9" x14ac:dyDescent="0.25">
      <c r="A1987" t="s">
        <v>4542</v>
      </c>
      <c r="B1987" s="4">
        <v>32</v>
      </c>
      <c r="C1987" s="197" t="s">
        <v>2258</v>
      </c>
      <c r="D1987" s="197" t="s">
        <v>4545</v>
      </c>
      <c r="E1987" s="6">
        <v>13.49</v>
      </c>
      <c r="F1987" s="6">
        <f t="shared" si="62"/>
        <v>-13.49</v>
      </c>
      <c r="G1987" t="s">
        <v>4543</v>
      </c>
      <c r="I1987" t="str">
        <f t="shared" si="63"/>
        <v/>
      </c>
    </row>
    <row r="1988" spans="1:9" x14ac:dyDescent="0.25">
      <c r="A1988" t="s">
        <v>4546</v>
      </c>
      <c r="B1988" s="4">
        <v>32</v>
      </c>
      <c r="C1988" s="197" t="s">
        <v>2258</v>
      </c>
      <c r="D1988" s="197" t="s">
        <v>4549</v>
      </c>
      <c r="E1988" s="6">
        <v>35.020000000000003</v>
      </c>
      <c r="F1988" s="6">
        <f t="shared" si="62"/>
        <v>-35.020000000000003</v>
      </c>
      <c r="G1988" t="s">
        <v>4547</v>
      </c>
      <c r="I1988" t="str">
        <f t="shared" si="63"/>
        <v/>
      </c>
    </row>
    <row r="1989" spans="1:9" hidden="1" x14ac:dyDescent="0.25">
      <c r="A1989" t="s">
        <v>7407</v>
      </c>
      <c r="B1989" s="4">
        <v>32</v>
      </c>
      <c r="C1989" s="197" t="s">
        <v>1845</v>
      </c>
      <c r="D1989" s="197">
        <v>33</v>
      </c>
      <c r="E1989" s="6">
        <v>13.24</v>
      </c>
      <c r="F1989" s="6">
        <f t="shared" si="62"/>
        <v>-13.24</v>
      </c>
      <c r="G1989" t="s">
        <v>7408</v>
      </c>
      <c r="I1989" t="str">
        <f t="shared" si="63"/>
        <v/>
      </c>
    </row>
    <row r="1990" spans="1:9" x14ac:dyDescent="0.25">
      <c r="A1990" t="s">
        <v>4550</v>
      </c>
      <c r="B1990" s="4">
        <v>32</v>
      </c>
      <c r="C1990" s="197" t="s">
        <v>2258</v>
      </c>
      <c r="D1990" s="197" t="s">
        <v>4553</v>
      </c>
      <c r="E1990" s="6">
        <v>0</v>
      </c>
      <c r="F1990" s="6">
        <f t="shared" si="62"/>
        <v>0</v>
      </c>
      <c r="G1990" t="s">
        <v>4551</v>
      </c>
      <c r="I1990" t="str">
        <f t="shared" si="63"/>
        <v/>
      </c>
    </row>
    <row r="1991" spans="1:9" x14ac:dyDescent="0.25">
      <c r="A1991" t="s">
        <v>4554</v>
      </c>
      <c r="B1991" s="4">
        <v>32</v>
      </c>
      <c r="C1991" s="197" t="s">
        <v>2258</v>
      </c>
      <c r="D1991" s="197" t="s">
        <v>4557</v>
      </c>
      <c r="E1991" s="6">
        <v>57.83</v>
      </c>
      <c r="F1991" s="6">
        <f t="shared" ref="F1991:F2054" si="64">IF(B1991=10,E1991,-E1991)</f>
        <v>-57.83</v>
      </c>
      <c r="G1991" t="s">
        <v>4555</v>
      </c>
      <c r="I1991" t="str">
        <f t="shared" ref="I1991:I2054" si="65">IF(ISNA(MATCH(A1991,OldAcctNum,))=TRUE,A1991,"")</f>
        <v/>
      </c>
    </row>
    <row r="1992" spans="1:9" x14ac:dyDescent="0.25">
      <c r="A1992" t="s">
        <v>4558</v>
      </c>
      <c r="B1992" s="4">
        <v>32</v>
      </c>
      <c r="C1992" s="197" t="s">
        <v>2258</v>
      </c>
      <c r="D1992" s="197" t="s">
        <v>4561</v>
      </c>
      <c r="E1992" s="6">
        <v>0.06</v>
      </c>
      <c r="F1992" s="6">
        <f t="shared" si="64"/>
        <v>-0.06</v>
      </c>
      <c r="G1992" t="s">
        <v>4559</v>
      </c>
      <c r="I1992" t="str">
        <f t="shared" si="65"/>
        <v/>
      </c>
    </row>
    <row r="1993" spans="1:9" x14ac:dyDescent="0.25">
      <c r="A1993" t="s">
        <v>4562</v>
      </c>
      <c r="B1993" s="4">
        <v>32</v>
      </c>
      <c r="C1993" s="197" t="s">
        <v>2258</v>
      </c>
      <c r="D1993" s="197" t="s">
        <v>4565</v>
      </c>
      <c r="E1993" s="6">
        <v>20.37</v>
      </c>
      <c r="F1993" s="6">
        <f t="shared" si="64"/>
        <v>-20.37</v>
      </c>
      <c r="G1993" t="s">
        <v>4563</v>
      </c>
      <c r="I1993" t="str">
        <f t="shared" si="65"/>
        <v/>
      </c>
    </row>
    <row r="1994" spans="1:9" hidden="1" x14ac:dyDescent="0.25">
      <c r="A1994" t="s">
        <v>6780</v>
      </c>
      <c r="B1994" s="4">
        <v>32</v>
      </c>
      <c r="C1994" s="197" t="s">
        <v>1833</v>
      </c>
      <c r="D1994" s="197">
        <v>92</v>
      </c>
      <c r="E1994" s="6">
        <v>0.28000000000000003</v>
      </c>
      <c r="F1994" s="6">
        <f t="shared" si="64"/>
        <v>-0.28000000000000003</v>
      </c>
      <c r="G1994" t="s">
        <v>6781</v>
      </c>
      <c r="I1994" t="str">
        <f t="shared" si="65"/>
        <v/>
      </c>
    </row>
    <row r="1995" spans="1:9" hidden="1" x14ac:dyDescent="0.25">
      <c r="A1995" t="s">
        <v>6783</v>
      </c>
      <c r="B1995" s="4">
        <v>32</v>
      </c>
      <c r="C1995" s="197" t="s">
        <v>1833</v>
      </c>
      <c r="D1995" s="197">
        <v>93</v>
      </c>
      <c r="E1995" s="6">
        <v>4.9000000000000004</v>
      </c>
      <c r="F1995" s="6">
        <f t="shared" si="64"/>
        <v>-4.9000000000000004</v>
      </c>
      <c r="G1995" t="s">
        <v>6784</v>
      </c>
      <c r="I1995" t="str">
        <f t="shared" si="65"/>
        <v/>
      </c>
    </row>
    <row r="1996" spans="1:9" x14ac:dyDescent="0.25">
      <c r="A1996" t="s">
        <v>4566</v>
      </c>
      <c r="B1996" s="4">
        <v>32</v>
      </c>
      <c r="C1996" s="197" t="s">
        <v>2258</v>
      </c>
      <c r="D1996" s="197" t="s">
        <v>4569</v>
      </c>
      <c r="E1996" s="6">
        <v>7.74</v>
      </c>
      <c r="F1996" s="6">
        <f t="shared" si="64"/>
        <v>-7.74</v>
      </c>
      <c r="G1996" t="s">
        <v>4567</v>
      </c>
      <c r="I1996" t="str">
        <f t="shared" si="65"/>
        <v/>
      </c>
    </row>
    <row r="1997" spans="1:9" x14ac:dyDescent="0.25">
      <c r="A1997" t="s">
        <v>4570</v>
      </c>
      <c r="B1997" s="4">
        <v>32</v>
      </c>
      <c r="C1997" s="197" t="s">
        <v>2258</v>
      </c>
      <c r="D1997" s="197" t="s">
        <v>4573</v>
      </c>
      <c r="E1997" s="6">
        <v>142.18</v>
      </c>
      <c r="F1997" s="6">
        <f t="shared" si="64"/>
        <v>-142.18</v>
      </c>
      <c r="G1997" t="s">
        <v>4571</v>
      </c>
      <c r="I1997" t="str">
        <f t="shared" si="65"/>
        <v/>
      </c>
    </row>
    <row r="1998" spans="1:9" hidden="1" x14ac:dyDescent="0.25">
      <c r="A1998" t="s">
        <v>6068</v>
      </c>
      <c r="B1998" s="4">
        <v>32</v>
      </c>
      <c r="C1998" s="197" t="s">
        <v>1825</v>
      </c>
      <c r="D1998" s="197">
        <v>2</v>
      </c>
      <c r="E1998" s="6">
        <v>12.78</v>
      </c>
      <c r="F1998" s="6">
        <f t="shared" si="64"/>
        <v>-12.78</v>
      </c>
      <c r="G1998" t="s">
        <v>6069</v>
      </c>
      <c r="I1998" t="str">
        <f t="shared" si="65"/>
        <v/>
      </c>
    </row>
    <row r="1999" spans="1:9" x14ac:dyDescent="0.25">
      <c r="A1999" t="s">
        <v>4574</v>
      </c>
      <c r="B1999" s="4">
        <v>32</v>
      </c>
      <c r="C1999" s="197" t="s">
        <v>2258</v>
      </c>
      <c r="D1999" s="197" t="s">
        <v>4577</v>
      </c>
      <c r="E1999" s="6">
        <v>4434.58</v>
      </c>
      <c r="F1999" s="6">
        <f t="shared" si="64"/>
        <v>-4434.58</v>
      </c>
      <c r="G1999" t="s">
        <v>4575</v>
      </c>
      <c r="I1999" t="str">
        <f t="shared" si="65"/>
        <v/>
      </c>
    </row>
    <row r="2000" spans="1:9" x14ac:dyDescent="0.25">
      <c r="A2000" t="s">
        <v>4578</v>
      </c>
      <c r="B2000" s="4">
        <v>32</v>
      </c>
      <c r="C2000" s="197" t="s">
        <v>2258</v>
      </c>
      <c r="D2000" s="197" t="s">
        <v>4581</v>
      </c>
      <c r="E2000" s="6">
        <v>9.8000000000000007</v>
      </c>
      <c r="F2000" s="6">
        <f t="shared" si="64"/>
        <v>-9.8000000000000007</v>
      </c>
      <c r="G2000" t="s">
        <v>4579</v>
      </c>
      <c r="I2000" t="str">
        <f t="shared" si="65"/>
        <v/>
      </c>
    </row>
    <row r="2001" spans="1:9" hidden="1" x14ac:dyDescent="0.25">
      <c r="A2001" t="s">
        <v>9067</v>
      </c>
      <c r="B2001" s="4">
        <v>33</v>
      </c>
      <c r="C2001" s="197">
        <v>690</v>
      </c>
      <c r="D2001" s="197">
        <v>98</v>
      </c>
      <c r="E2001" s="6">
        <v>12.43</v>
      </c>
      <c r="F2001" s="6">
        <f t="shared" si="64"/>
        <v>-12.43</v>
      </c>
      <c r="G2001" t="s">
        <v>8971</v>
      </c>
      <c r="H2001" t="s">
        <v>7725</v>
      </c>
      <c r="I2001" t="str">
        <f t="shared" si="65"/>
        <v/>
      </c>
    </row>
    <row r="2002" spans="1:9" x14ac:dyDescent="0.25">
      <c r="A2002" t="s">
        <v>4582</v>
      </c>
      <c r="B2002" s="4">
        <v>32</v>
      </c>
      <c r="C2002" s="197" t="s">
        <v>2258</v>
      </c>
      <c r="D2002" s="197" t="s">
        <v>4585</v>
      </c>
      <c r="E2002" s="6">
        <v>0</v>
      </c>
      <c r="F2002" s="6">
        <f t="shared" si="64"/>
        <v>0</v>
      </c>
      <c r="G2002" t="s">
        <v>4583</v>
      </c>
      <c r="I2002" t="str">
        <f t="shared" si="65"/>
        <v/>
      </c>
    </row>
    <row r="2003" spans="1:9" x14ac:dyDescent="0.25">
      <c r="A2003" t="s">
        <v>4586</v>
      </c>
      <c r="B2003" s="4">
        <v>32</v>
      </c>
      <c r="C2003" s="197" t="s">
        <v>2258</v>
      </c>
      <c r="D2003" s="197" t="s">
        <v>4589</v>
      </c>
      <c r="E2003" s="6">
        <v>13.48</v>
      </c>
      <c r="F2003" s="6">
        <f t="shared" si="64"/>
        <v>-13.48</v>
      </c>
      <c r="G2003" t="s">
        <v>4587</v>
      </c>
      <c r="I2003" t="str">
        <f t="shared" si="65"/>
        <v/>
      </c>
    </row>
    <row r="2004" spans="1:9" hidden="1" x14ac:dyDescent="0.25">
      <c r="A2004" t="s">
        <v>8989</v>
      </c>
      <c r="B2004" s="4">
        <v>33</v>
      </c>
      <c r="C2004" s="197">
        <v>690</v>
      </c>
      <c r="D2004" s="197">
        <v>11</v>
      </c>
      <c r="E2004" s="6">
        <v>12.23</v>
      </c>
      <c r="F2004" s="6">
        <f t="shared" si="64"/>
        <v>-12.23</v>
      </c>
      <c r="G2004" t="s">
        <v>8971</v>
      </c>
      <c r="H2004" t="s">
        <v>7608</v>
      </c>
      <c r="I2004" t="str">
        <f t="shared" si="65"/>
        <v/>
      </c>
    </row>
    <row r="2005" spans="1:9" hidden="1" x14ac:dyDescent="0.25">
      <c r="A2005" t="s">
        <v>6786</v>
      </c>
      <c r="B2005" s="4">
        <v>32</v>
      </c>
      <c r="C2005" s="197" t="s">
        <v>1833</v>
      </c>
      <c r="D2005" s="197">
        <v>94</v>
      </c>
      <c r="E2005" s="6">
        <v>3.65</v>
      </c>
      <c r="F2005" s="6">
        <f t="shared" si="64"/>
        <v>-3.65</v>
      </c>
      <c r="G2005" t="s">
        <v>6787</v>
      </c>
      <c r="I2005" t="str">
        <f t="shared" si="65"/>
        <v/>
      </c>
    </row>
    <row r="2006" spans="1:9" hidden="1" x14ac:dyDescent="0.25">
      <c r="A2006" t="s">
        <v>6469</v>
      </c>
      <c r="B2006" s="4">
        <v>32</v>
      </c>
      <c r="C2006" s="197" t="s">
        <v>1829</v>
      </c>
      <c r="D2006" s="197">
        <v>121</v>
      </c>
      <c r="E2006" s="6">
        <v>38.93</v>
      </c>
      <c r="F2006" s="6">
        <f t="shared" si="64"/>
        <v>-38.93</v>
      </c>
      <c r="G2006" t="s">
        <v>6470</v>
      </c>
      <c r="I2006" t="str">
        <f t="shared" si="65"/>
        <v/>
      </c>
    </row>
    <row r="2007" spans="1:9" x14ac:dyDescent="0.25">
      <c r="A2007" t="s">
        <v>4590</v>
      </c>
      <c r="B2007" s="4">
        <v>32</v>
      </c>
      <c r="C2007" s="197" t="s">
        <v>2258</v>
      </c>
      <c r="D2007" s="197" t="s">
        <v>4593</v>
      </c>
      <c r="E2007" s="6">
        <v>2648.34</v>
      </c>
      <c r="F2007" s="6">
        <f t="shared" si="64"/>
        <v>-2648.34</v>
      </c>
      <c r="G2007" t="s">
        <v>4591</v>
      </c>
      <c r="I2007" t="str">
        <f t="shared" si="65"/>
        <v/>
      </c>
    </row>
    <row r="2008" spans="1:9" x14ac:dyDescent="0.25">
      <c r="A2008" t="s">
        <v>4594</v>
      </c>
      <c r="B2008" s="4">
        <v>32</v>
      </c>
      <c r="C2008" s="197" t="s">
        <v>2258</v>
      </c>
      <c r="D2008" s="197" t="s">
        <v>4597</v>
      </c>
      <c r="E2008" s="6">
        <v>6.17</v>
      </c>
      <c r="F2008" s="6">
        <f t="shared" si="64"/>
        <v>-6.17</v>
      </c>
      <c r="G2008" t="s">
        <v>4595</v>
      </c>
      <c r="I2008" t="str">
        <f t="shared" si="65"/>
        <v/>
      </c>
    </row>
    <row r="2009" spans="1:9" hidden="1" x14ac:dyDescent="0.25">
      <c r="A2009" t="s">
        <v>6789</v>
      </c>
      <c r="B2009" s="4">
        <v>32</v>
      </c>
      <c r="C2009" s="197" t="s">
        <v>1833</v>
      </c>
      <c r="D2009" s="197">
        <v>95</v>
      </c>
      <c r="E2009" s="6">
        <v>22.61</v>
      </c>
      <c r="F2009" s="6">
        <f t="shared" si="64"/>
        <v>-22.61</v>
      </c>
      <c r="G2009" t="s">
        <v>6790</v>
      </c>
      <c r="I2009" t="str">
        <f t="shared" si="65"/>
        <v/>
      </c>
    </row>
    <row r="2010" spans="1:9" x14ac:dyDescent="0.25">
      <c r="A2010" t="s">
        <v>4598</v>
      </c>
      <c r="B2010" s="4">
        <v>32</v>
      </c>
      <c r="C2010" s="197" t="s">
        <v>2258</v>
      </c>
      <c r="D2010" s="197" t="s">
        <v>4601</v>
      </c>
      <c r="E2010" s="6">
        <v>22.51</v>
      </c>
      <c r="F2010" s="6">
        <f t="shared" si="64"/>
        <v>-22.51</v>
      </c>
      <c r="G2010" t="s">
        <v>4599</v>
      </c>
      <c r="I2010" t="str">
        <f t="shared" si="65"/>
        <v/>
      </c>
    </row>
    <row r="2011" spans="1:9" x14ac:dyDescent="0.25">
      <c r="A2011" t="s">
        <v>4602</v>
      </c>
      <c r="B2011" s="4">
        <v>32</v>
      </c>
      <c r="C2011" s="197" t="s">
        <v>2258</v>
      </c>
      <c r="D2011" s="197" t="s">
        <v>4605</v>
      </c>
      <c r="E2011" s="6">
        <v>0</v>
      </c>
      <c r="F2011" s="6">
        <f t="shared" si="64"/>
        <v>0</v>
      </c>
      <c r="G2011" t="s">
        <v>4603</v>
      </c>
      <c r="I2011" t="str">
        <f t="shared" si="65"/>
        <v/>
      </c>
    </row>
    <row r="2012" spans="1:9" x14ac:dyDescent="0.25">
      <c r="A2012" t="s">
        <v>4606</v>
      </c>
      <c r="B2012" s="4">
        <v>32</v>
      </c>
      <c r="C2012" s="197" t="s">
        <v>2258</v>
      </c>
      <c r="D2012" s="197" t="s">
        <v>4609</v>
      </c>
      <c r="E2012" s="6">
        <v>0</v>
      </c>
      <c r="F2012" s="6">
        <f t="shared" si="64"/>
        <v>0</v>
      </c>
      <c r="G2012" t="s">
        <v>4607</v>
      </c>
      <c r="I2012" t="str">
        <f t="shared" si="65"/>
        <v/>
      </c>
    </row>
    <row r="2013" spans="1:9" hidden="1" x14ac:dyDescent="0.25">
      <c r="A2013" t="s">
        <v>6792</v>
      </c>
      <c r="B2013" s="4">
        <v>32</v>
      </c>
      <c r="C2013" s="197" t="s">
        <v>1833</v>
      </c>
      <c r="D2013" s="197">
        <v>96</v>
      </c>
      <c r="E2013" s="6">
        <v>55.09</v>
      </c>
      <c r="F2013" s="6">
        <f t="shared" si="64"/>
        <v>-55.09</v>
      </c>
      <c r="G2013" t="s">
        <v>6793</v>
      </c>
      <c r="I2013" t="str">
        <f t="shared" si="65"/>
        <v/>
      </c>
    </row>
    <row r="2014" spans="1:9" x14ac:dyDescent="0.25">
      <c r="A2014" t="s">
        <v>4610</v>
      </c>
      <c r="B2014" s="4">
        <v>32</v>
      </c>
      <c r="C2014" s="197" t="s">
        <v>2258</v>
      </c>
      <c r="D2014" s="197" t="s">
        <v>4613</v>
      </c>
      <c r="E2014" s="6">
        <v>0</v>
      </c>
      <c r="F2014" s="6">
        <f t="shared" si="64"/>
        <v>0</v>
      </c>
      <c r="G2014" t="s">
        <v>4611</v>
      </c>
      <c r="I2014" t="str">
        <f t="shared" si="65"/>
        <v/>
      </c>
    </row>
    <row r="2015" spans="1:9" x14ac:dyDescent="0.25">
      <c r="A2015" t="s">
        <v>4614</v>
      </c>
      <c r="B2015" s="4">
        <v>32</v>
      </c>
      <c r="C2015" s="197" t="s">
        <v>2258</v>
      </c>
      <c r="D2015" s="197" t="s">
        <v>4617</v>
      </c>
      <c r="E2015" s="6">
        <v>7.06</v>
      </c>
      <c r="F2015" s="6">
        <f t="shared" si="64"/>
        <v>-7.06</v>
      </c>
      <c r="G2015" t="s">
        <v>4615</v>
      </c>
      <c r="I2015" t="str">
        <f t="shared" si="65"/>
        <v/>
      </c>
    </row>
    <row r="2016" spans="1:9" hidden="1" x14ac:dyDescent="0.25">
      <c r="A2016" t="s">
        <v>7299</v>
      </c>
      <c r="B2016" s="4">
        <v>32</v>
      </c>
      <c r="C2016" s="197" t="s">
        <v>1841</v>
      </c>
      <c r="D2016" s="197">
        <v>15</v>
      </c>
      <c r="E2016" s="6">
        <v>11.87</v>
      </c>
      <c r="F2016" s="6">
        <f t="shared" si="64"/>
        <v>-11.87</v>
      </c>
      <c r="G2016" t="s">
        <v>7300</v>
      </c>
      <c r="I2016" t="str">
        <f t="shared" si="65"/>
        <v/>
      </c>
    </row>
    <row r="2017" spans="1:9" hidden="1" x14ac:dyDescent="0.25">
      <c r="A2017" t="s">
        <v>6795</v>
      </c>
      <c r="B2017" s="4">
        <v>32</v>
      </c>
      <c r="C2017" s="197" t="s">
        <v>1833</v>
      </c>
      <c r="D2017" s="197">
        <v>97</v>
      </c>
      <c r="E2017" s="6">
        <v>49.25</v>
      </c>
      <c r="F2017" s="6">
        <f t="shared" si="64"/>
        <v>-49.25</v>
      </c>
      <c r="G2017" t="s">
        <v>6796</v>
      </c>
      <c r="I2017" t="str">
        <f t="shared" si="65"/>
        <v/>
      </c>
    </row>
    <row r="2018" spans="1:9" x14ac:dyDescent="0.25">
      <c r="A2018" t="s">
        <v>4618</v>
      </c>
      <c r="B2018" s="4">
        <v>32</v>
      </c>
      <c r="C2018" s="197" t="s">
        <v>2258</v>
      </c>
      <c r="D2018" s="197" t="s">
        <v>4621</v>
      </c>
      <c r="E2018" s="6">
        <v>0</v>
      </c>
      <c r="F2018" s="6">
        <f t="shared" si="64"/>
        <v>0</v>
      </c>
      <c r="G2018" t="s">
        <v>4619</v>
      </c>
      <c r="I2018" t="str">
        <f t="shared" si="65"/>
        <v/>
      </c>
    </row>
    <row r="2019" spans="1:9" hidden="1" x14ac:dyDescent="0.25">
      <c r="A2019" t="s">
        <v>6801</v>
      </c>
      <c r="B2019" s="4">
        <v>32</v>
      </c>
      <c r="C2019" s="197" t="s">
        <v>1833</v>
      </c>
      <c r="D2019" s="197">
        <v>99</v>
      </c>
      <c r="E2019" s="6">
        <v>19.059999999999999</v>
      </c>
      <c r="F2019" s="6">
        <f t="shared" si="64"/>
        <v>-19.059999999999999</v>
      </c>
      <c r="G2019" t="s">
        <v>6802</v>
      </c>
      <c r="I2019" t="str">
        <f t="shared" si="65"/>
        <v/>
      </c>
    </row>
    <row r="2020" spans="1:9" x14ac:dyDescent="0.25">
      <c r="A2020" t="s">
        <v>4622</v>
      </c>
      <c r="B2020" s="4">
        <v>32</v>
      </c>
      <c r="C2020" s="197" t="s">
        <v>2258</v>
      </c>
      <c r="D2020" s="197" t="s">
        <v>4625</v>
      </c>
      <c r="E2020" s="6">
        <v>36.24</v>
      </c>
      <c r="F2020" s="6">
        <f t="shared" si="64"/>
        <v>-36.24</v>
      </c>
      <c r="G2020" t="s">
        <v>4623</v>
      </c>
      <c r="I2020" t="str">
        <f t="shared" si="65"/>
        <v/>
      </c>
    </row>
    <row r="2021" spans="1:9" hidden="1" x14ac:dyDescent="0.25">
      <c r="A2021" t="s">
        <v>6071</v>
      </c>
      <c r="B2021" s="4">
        <v>32</v>
      </c>
      <c r="C2021" s="197" t="s">
        <v>1825</v>
      </c>
      <c r="D2021" s="197">
        <v>3</v>
      </c>
      <c r="E2021" s="6">
        <v>11.59</v>
      </c>
      <c r="F2021" s="6">
        <f t="shared" si="64"/>
        <v>-11.59</v>
      </c>
      <c r="G2021" t="s">
        <v>6072</v>
      </c>
      <c r="I2021" t="str">
        <f t="shared" si="65"/>
        <v/>
      </c>
    </row>
    <row r="2022" spans="1:9" x14ac:dyDescent="0.25">
      <c r="A2022" t="s">
        <v>4626</v>
      </c>
      <c r="B2022" s="4">
        <v>32</v>
      </c>
      <c r="C2022" s="197" t="s">
        <v>2258</v>
      </c>
      <c r="D2022" s="197" t="s">
        <v>4629</v>
      </c>
      <c r="E2022" s="6">
        <v>0</v>
      </c>
      <c r="F2022" s="6">
        <f t="shared" si="64"/>
        <v>0</v>
      </c>
      <c r="G2022" t="s">
        <v>4627</v>
      </c>
      <c r="I2022" t="str">
        <f t="shared" si="65"/>
        <v/>
      </c>
    </row>
    <row r="2023" spans="1:9" x14ac:dyDescent="0.25">
      <c r="A2023" t="s">
        <v>4630</v>
      </c>
      <c r="B2023" s="4">
        <v>32</v>
      </c>
      <c r="C2023" s="197" t="s">
        <v>2258</v>
      </c>
      <c r="D2023" s="197" t="s">
        <v>4633</v>
      </c>
      <c r="E2023" s="6">
        <v>0.34</v>
      </c>
      <c r="F2023" s="6">
        <f t="shared" si="64"/>
        <v>-0.34</v>
      </c>
      <c r="G2023" t="s">
        <v>4631</v>
      </c>
      <c r="I2023" t="str">
        <f t="shared" si="65"/>
        <v/>
      </c>
    </row>
    <row r="2024" spans="1:9" x14ac:dyDescent="0.25">
      <c r="A2024" t="s">
        <v>4634</v>
      </c>
      <c r="B2024" s="4">
        <v>32</v>
      </c>
      <c r="C2024" s="197" t="s">
        <v>2258</v>
      </c>
      <c r="D2024" s="197" t="s">
        <v>4637</v>
      </c>
      <c r="E2024" s="6">
        <v>0</v>
      </c>
      <c r="F2024" s="6">
        <f t="shared" si="64"/>
        <v>0</v>
      </c>
      <c r="G2024" t="s">
        <v>4635</v>
      </c>
      <c r="I2024" t="str">
        <f t="shared" si="65"/>
        <v/>
      </c>
    </row>
    <row r="2025" spans="1:9" hidden="1" x14ac:dyDescent="0.25">
      <c r="A2025" t="s">
        <v>6804</v>
      </c>
      <c r="B2025" s="4">
        <v>32</v>
      </c>
      <c r="C2025" s="197" t="s">
        <v>1833</v>
      </c>
      <c r="D2025" s="197">
        <v>100</v>
      </c>
      <c r="E2025" s="6">
        <v>11.28</v>
      </c>
      <c r="F2025" s="6">
        <f t="shared" si="64"/>
        <v>-11.28</v>
      </c>
      <c r="G2025" t="s">
        <v>6805</v>
      </c>
      <c r="I2025" t="str">
        <f t="shared" si="65"/>
        <v/>
      </c>
    </row>
    <row r="2026" spans="1:9" x14ac:dyDescent="0.25">
      <c r="A2026" t="s">
        <v>4638</v>
      </c>
      <c r="B2026" s="4">
        <v>32</v>
      </c>
      <c r="C2026" s="197" t="s">
        <v>2258</v>
      </c>
      <c r="D2026" s="197" t="s">
        <v>4641</v>
      </c>
      <c r="E2026" s="6">
        <v>0</v>
      </c>
      <c r="F2026" s="6">
        <f t="shared" si="64"/>
        <v>0</v>
      </c>
      <c r="G2026" t="s">
        <v>4639</v>
      </c>
      <c r="I2026" t="str">
        <f t="shared" si="65"/>
        <v/>
      </c>
    </row>
    <row r="2027" spans="1:9" x14ac:dyDescent="0.25">
      <c r="A2027" t="s">
        <v>4642</v>
      </c>
      <c r="B2027" s="4">
        <v>32</v>
      </c>
      <c r="C2027" s="197" t="s">
        <v>2258</v>
      </c>
      <c r="D2027" s="197" t="s">
        <v>4645</v>
      </c>
      <c r="E2027" s="6">
        <v>6.02</v>
      </c>
      <c r="F2027" s="6">
        <f t="shared" si="64"/>
        <v>-6.02</v>
      </c>
      <c r="G2027" t="s">
        <v>4643</v>
      </c>
      <c r="I2027" t="str">
        <f t="shared" si="65"/>
        <v/>
      </c>
    </row>
    <row r="2028" spans="1:9" hidden="1" x14ac:dyDescent="0.25">
      <c r="A2028" t="s">
        <v>6472</v>
      </c>
      <c r="B2028" s="4">
        <v>32</v>
      </c>
      <c r="C2028" s="197" t="s">
        <v>1829</v>
      </c>
      <c r="D2028" s="197">
        <v>122</v>
      </c>
      <c r="E2028" s="6">
        <v>36.880000000000003</v>
      </c>
      <c r="F2028" s="6">
        <f t="shared" si="64"/>
        <v>-36.880000000000003</v>
      </c>
      <c r="G2028" t="s">
        <v>6473</v>
      </c>
      <c r="I2028" t="str">
        <f t="shared" si="65"/>
        <v/>
      </c>
    </row>
    <row r="2029" spans="1:9" hidden="1" x14ac:dyDescent="0.25">
      <c r="A2029" t="s">
        <v>6807</v>
      </c>
      <c r="B2029" s="4">
        <v>32</v>
      </c>
      <c r="C2029" s="197" t="s">
        <v>1833</v>
      </c>
      <c r="D2029" s="197">
        <v>101</v>
      </c>
      <c r="E2029" s="6">
        <v>0.33</v>
      </c>
      <c r="F2029" s="6">
        <f t="shared" si="64"/>
        <v>-0.33</v>
      </c>
      <c r="G2029" t="s">
        <v>6808</v>
      </c>
      <c r="I2029" t="str">
        <f t="shared" si="65"/>
        <v/>
      </c>
    </row>
    <row r="2030" spans="1:9" x14ac:dyDescent="0.25">
      <c r="A2030" t="s">
        <v>4646</v>
      </c>
      <c r="B2030" s="4">
        <v>32</v>
      </c>
      <c r="C2030" s="197" t="s">
        <v>2258</v>
      </c>
      <c r="D2030" s="197" t="s">
        <v>4649</v>
      </c>
      <c r="E2030" s="6">
        <v>88.62</v>
      </c>
      <c r="F2030" s="6">
        <f t="shared" si="64"/>
        <v>-88.62</v>
      </c>
      <c r="G2030" t="s">
        <v>4647</v>
      </c>
      <c r="I2030" t="str">
        <f t="shared" si="65"/>
        <v/>
      </c>
    </row>
    <row r="2031" spans="1:9" x14ac:dyDescent="0.25">
      <c r="A2031" t="s">
        <v>4650</v>
      </c>
      <c r="B2031" s="4">
        <v>32</v>
      </c>
      <c r="C2031" s="197" t="s">
        <v>2258</v>
      </c>
      <c r="D2031" s="197" t="s">
        <v>4653</v>
      </c>
      <c r="E2031" s="6">
        <v>2.16</v>
      </c>
      <c r="F2031" s="6">
        <f t="shared" si="64"/>
        <v>-2.16</v>
      </c>
      <c r="G2031" t="s">
        <v>4651</v>
      </c>
      <c r="I2031" t="str">
        <f t="shared" si="65"/>
        <v/>
      </c>
    </row>
    <row r="2032" spans="1:9" x14ac:dyDescent="0.25">
      <c r="A2032" t="s">
        <v>4654</v>
      </c>
      <c r="B2032" s="4">
        <v>32</v>
      </c>
      <c r="C2032" s="197" t="s">
        <v>2258</v>
      </c>
      <c r="D2032" s="197" t="s">
        <v>4657</v>
      </c>
      <c r="E2032" s="6">
        <v>5.4</v>
      </c>
      <c r="F2032" s="6">
        <f t="shared" si="64"/>
        <v>-5.4</v>
      </c>
      <c r="G2032" t="s">
        <v>4655</v>
      </c>
      <c r="I2032" t="str">
        <f t="shared" si="65"/>
        <v/>
      </c>
    </row>
    <row r="2033" spans="1:9" x14ac:dyDescent="0.25">
      <c r="A2033" t="s">
        <v>4658</v>
      </c>
      <c r="B2033" s="4">
        <v>32</v>
      </c>
      <c r="C2033" s="197" t="s">
        <v>2258</v>
      </c>
      <c r="D2033" s="197" t="s">
        <v>4661</v>
      </c>
      <c r="E2033" s="6">
        <v>0.19</v>
      </c>
      <c r="F2033" s="6">
        <f t="shared" si="64"/>
        <v>-0.19</v>
      </c>
      <c r="G2033" t="s">
        <v>4659</v>
      </c>
      <c r="I2033" t="str">
        <f t="shared" si="65"/>
        <v/>
      </c>
    </row>
    <row r="2034" spans="1:9" hidden="1" x14ac:dyDescent="0.25">
      <c r="A2034" t="s">
        <v>863</v>
      </c>
      <c r="B2034" s="4">
        <v>31</v>
      </c>
      <c r="C2034" s="197">
        <v>48</v>
      </c>
      <c r="D2034" s="197">
        <v>58</v>
      </c>
      <c r="E2034" s="6">
        <v>10.93</v>
      </c>
      <c r="F2034" s="6">
        <f t="shared" si="64"/>
        <v>-10.93</v>
      </c>
      <c r="G2034" t="s">
        <v>864</v>
      </c>
      <c r="I2034" t="str">
        <f t="shared" si="65"/>
        <v>31-048-058</v>
      </c>
    </row>
    <row r="2035" spans="1:9" hidden="1" x14ac:dyDescent="0.25">
      <c r="A2035" t="s">
        <v>6475</v>
      </c>
      <c r="B2035" s="4">
        <v>32</v>
      </c>
      <c r="C2035" s="197" t="s">
        <v>1829</v>
      </c>
      <c r="D2035" s="197">
        <v>123</v>
      </c>
      <c r="E2035" s="6">
        <v>11.28</v>
      </c>
      <c r="F2035" s="6">
        <f t="shared" si="64"/>
        <v>-11.28</v>
      </c>
      <c r="G2035" t="s">
        <v>6476</v>
      </c>
      <c r="I2035" t="str">
        <f t="shared" si="65"/>
        <v/>
      </c>
    </row>
    <row r="2036" spans="1:9" hidden="1" x14ac:dyDescent="0.25">
      <c r="A2036" t="s">
        <v>6810</v>
      </c>
      <c r="B2036" s="4">
        <v>32</v>
      </c>
      <c r="C2036" s="197" t="s">
        <v>1833</v>
      </c>
      <c r="D2036" s="197">
        <v>102</v>
      </c>
      <c r="E2036" s="6">
        <v>15.94</v>
      </c>
      <c r="F2036" s="6">
        <f t="shared" si="64"/>
        <v>-15.94</v>
      </c>
      <c r="G2036" t="s">
        <v>6811</v>
      </c>
      <c r="I2036" t="str">
        <f t="shared" si="65"/>
        <v/>
      </c>
    </row>
    <row r="2037" spans="1:9" x14ac:dyDescent="0.25">
      <c r="A2037" t="s">
        <v>4662</v>
      </c>
      <c r="B2037" s="4">
        <v>32</v>
      </c>
      <c r="C2037" s="197" t="s">
        <v>2258</v>
      </c>
      <c r="D2037" s="197" t="s">
        <v>4665</v>
      </c>
      <c r="E2037" s="6">
        <v>0</v>
      </c>
      <c r="F2037" s="6">
        <f t="shared" si="64"/>
        <v>0</v>
      </c>
      <c r="G2037" t="s">
        <v>4663</v>
      </c>
      <c r="I2037" t="str">
        <f t="shared" si="65"/>
        <v/>
      </c>
    </row>
    <row r="2038" spans="1:9" x14ac:dyDescent="0.25">
      <c r="A2038" t="s">
        <v>4666</v>
      </c>
      <c r="B2038" s="4">
        <v>32</v>
      </c>
      <c r="C2038" s="197" t="s">
        <v>2258</v>
      </c>
      <c r="D2038" s="197" t="s">
        <v>4669</v>
      </c>
      <c r="E2038" s="6">
        <v>0.23</v>
      </c>
      <c r="F2038" s="6">
        <f t="shared" si="64"/>
        <v>-0.23</v>
      </c>
      <c r="G2038" t="s">
        <v>4667</v>
      </c>
      <c r="I2038" t="str">
        <f t="shared" si="65"/>
        <v/>
      </c>
    </row>
    <row r="2039" spans="1:9" x14ac:dyDescent="0.25">
      <c r="A2039" t="s">
        <v>4670</v>
      </c>
      <c r="B2039" s="4">
        <v>32</v>
      </c>
      <c r="C2039" s="197" t="s">
        <v>2258</v>
      </c>
      <c r="D2039" s="197" t="s">
        <v>4673</v>
      </c>
      <c r="E2039" s="6">
        <v>0</v>
      </c>
      <c r="F2039" s="6">
        <f t="shared" si="64"/>
        <v>0</v>
      </c>
      <c r="G2039" t="s">
        <v>4671</v>
      </c>
      <c r="I2039" t="str">
        <f t="shared" si="65"/>
        <v/>
      </c>
    </row>
    <row r="2040" spans="1:9" x14ac:dyDescent="0.25">
      <c r="A2040" t="s">
        <v>4674</v>
      </c>
      <c r="B2040" s="4">
        <v>32</v>
      </c>
      <c r="C2040" s="197" t="s">
        <v>2258</v>
      </c>
      <c r="D2040" s="197" t="s">
        <v>4677</v>
      </c>
      <c r="E2040" s="6">
        <v>5.75</v>
      </c>
      <c r="F2040" s="6">
        <f t="shared" si="64"/>
        <v>-5.75</v>
      </c>
      <c r="G2040" t="s">
        <v>4675</v>
      </c>
      <c r="I2040" t="str">
        <f t="shared" si="65"/>
        <v/>
      </c>
    </row>
    <row r="2041" spans="1:9" hidden="1" x14ac:dyDescent="0.25">
      <c r="A2041" t="s">
        <v>6478</v>
      </c>
      <c r="B2041" s="4">
        <v>32</v>
      </c>
      <c r="C2041" s="197" t="s">
        <v>1829</v>
      </c>
      <c r="D2041" s="197">
        <v>124</v>
      </c>
      <c r="E2041" s="6">
        <v>198.47</v>
      </c>
      <c r="F2041" s="6">
        <f t="shared" si="64"/>
        <v>-198.47</v>
      </c>
      <c r="G2041" t="s">
        <v>6479</v>
      </c>
      <c r="I2041" t="str">
        <f t="shared" si="65"/>
        <v/>
      </c>
    </row>
    <row r="2042" spans="1:9" x14ac:dyDescent="0.25">
      <c r="A2042" t="s">
        <v>4678</v>
      </c>
      <c r="B2042" s="4">
        <v>32</v>
      </c>
      <c r="C2042" s="197" t="s">
        <v>2258</v>
      </c>
      <c r="D2042" s="197" t="s">
        <v>4681</v>
      </c>
      <c r="E2042" s="6">
        <v>0</v>
      </c>
      <c r="F2042" s="6">
        <f t="shared" si="64"/>
        <v>0</v>
      </c>
      <c r="G2042" t="s">
        <v>4679</v>
      </c>
      <c r="I2042" t="str">
        <f t="shared" si="65"/>
        <v/>
      </c>
    </row>
    <row r="2043" spans="1:9" hidden="1" x14ac:dyDescent="0.25">
      <c r="A2043" t="s">
        <v>6813</v>
      </c>
      <c r="B2043" s="4">
        <v>32</v>
      </c>
      <c r="C2043" s="197" t="s">
        <v>1833</v>
      </c>
      <c r="D2043" s="197">
        <v>103</v>
      </c>
      <c r="E2043" s="6">
        <v>23.61</v>
      </c>
      <c r="F2043" s="6">
        <f t="shared" si="64"/>
        <v>-23.61</v>
      </c>
      <c r="G2043" t="s">
        <v>6814</v>
      </c>
      <c r="I2043" t="str">
        <f t="shared" si="65"/>
        <v/>
      </c>
    </row>
    <row r="2044" spans="1:9" x14ac:dyDescent="0.25">
      <c r="A2044" t="s">
        <v>4682</v>
      </c>
      <c r="B2044" s="4">
        <v>32</v>
      </c>
      <c r="C2044" s="197" t="s">
        <v>2258</v>
      </c>
      <c r="D2044" s="197" t="s">
        <v>4685</v>
      </c>
      <c r="E2044" s="6">
        <v>0</v>
      </c>
      <c r="F2044" s="6">
        <f t="shared" si="64"/>
        <v>0</v>
      </c>
      <c r="G2044" t="s">
        <v>4683</v>
      </c>
      <c r="I2044" t="str">
        <f t="shared" si="65"/>
        <v/>
      </c>
    </row>
    <row r="2045" spans="1:9" x14ac:dyDescent="0.25">
      <c r="A2045" t="s">
        <v>4686</v>
      </c>
      <c r="B2045" s="4">
        <v>32</v>
      </c>
      <c r="C2045" s="197" t="s">
        <v>2258</v>
      </c>
      <c r="D2045" s="197" t="s">
        <v>4689</v>
      </c>
      <c r="E2045" s="6">
        <v>5.28</v>
      </c>
      <c r="F2045" s="6">
        <f t="shared" si="64"/>
        <v>-5.28</v>
      </c>
      <c r="G2045" t="s">
        <v>4687</v>
      </c>
      <c r="I2045" t="str">
        <f t="shared" si="65"/>
        <v/>
      </c>
    </row>
    <row r="2046" spans="1:9" hidden="1" x14ac:dyDescent="0.25">
      <c r="A2046" t="s">
        <v>7359</v>
      </c>
      <c r="B2046" s="4">
        <v>32</v>
      </c>
      <c r="C2046" s="197" t="s">
        <v>1845</v>
      </c>
      <c r="D2046" s="197">
        <v>17</v>
      </c>
      <c r="E2046" s="6">
        <v>10.54</v>
      </c>
      <c r="F2046" s="6">
        <f t="shared" si="64"/>
        <v>-10.54</v>
      </c>
      <c r="G2046" t="s">
        <v>7360</v>
      </c>
      <c r="I2046" t="str">
        <f t="shared" si="65"/>
        <v/>
      </c>
    </row>
    <row r="2047" spans="1:9" x14ac:dyDescent="0.25">
      <c r="A2047" t="s">
        <v>4690</v>
      </c>
      <c r="B2047" s="4">
        <v>32</v>
      </c>
      <c r="C2047" s="197" t="s">
        <v>2258</v>
      </c>
      <c r="D2047" s="197" t="s">
        <v>4693</v>
      </c>
      <c r="E2047" s="6">
        <v>0.02</v>
      </c>
      <c r="F2047" s="6">
        <f t="shared" si="64"/>
        <v>-0.02</v>
      </c>
      <c r="G2047" t="s">
        <v>4691</v>
      </c>
      <c r="I2047" t="str">
        <f t="shared" si="65"/>
        <v/>
      </c>
    </row>
    <row r="2048" spans="1:9" hidden="1" x14ac:dyDescent="0.25">
      <c r="A2048" t="s">
        <v>6484</v>
      </c>
      <c r="B2048" s="4">
        <v>32</v>
      </c>
      <c r="C2048" s="197" t="s">
        <v>1829</v>
      </c>
      <c r="D2048" s="197">
        <v>126</v>
      </c>
      <c r="E2048" s="6">
        <v>72.36</v>
      </c>
      <c r="F2048" s="6">
        <f t="shared" si="64"/>
        <v>-72.36</v>
      </c>
      <c r="G2048" t="s">
        <v>6485</v>
      </c>
      <c r="I2048" t="str">
        <f t="shared" si="65"/>
        <v/>
      </c>
    </row>
    <row r="2049" spans="1:9" hidden="1" x14ac:dyDescent="0.25">
      <c r="A2049" t="s">
        <v>6816</v>
      </c>
      <c r="B2049" s="4">
        <v>32</v>
      </c>
      <c r="C2049" s="197" t="s">
        <v>1833</v>
      </c>
      <c r="D2049" s="197">
        <v>104</v>
      </c>
      <c r="E2049" s="6">
        <v>0.06</v>
      </c>
      <c r="F2049" s="6">
        <f t="shared" si="64"/>
        <v>-0.06</v>
      </c>
      <c r="G2049" t="s">
        <v>6817</v>
      </c>
      <c r="I2049" t="str">
        <f t="shared" si="65"/>
        <v/>
      </c>
    </row>
    <row r="2050" spans="1:9" x14ac:dyDescent="0.25">
      <c r="A2050" t="s">
        <v>4694</v>
      </c>
      <c r="B2050" s="4">
        <v>32</v>
      </c>
      <c r="C2050" s="197" t="s">
        <v>2258</v>
      </c>
      <c r="D2050" s="197" t="s">
        <v>4697</v>
      </c>
      <c r="E2050" s="6">
        <v>64.319999999999993</v>
      </c>
      <c r="F2050" s="6">
        <f t="shared" si="64"/>
        <v>-64.319999999999993</v>
      </c>
      <c r="G2050" t="s">
        <v>4695</v>
      </c>
      <c r="I2050" t="str">
        <f t="shared" si="65"/>
        <v/>
      </c>
    </row>
    <row r="2051" spans="1:9" hidden="1" x14ac:dyDescent="0.25">
      <c r="A2051" t="s">
        <v>7296</v>
      </c>
      <c r="B2051" s="4">
        <v>32</v>
      </c>
      <c r="C2051" s="197" t="s">
        <v>1841</v>
      </c>
      <c r="D2051" s="197">
        <v>14</v>
      </c>
      <c r="E2051" s="6">
        <v>10.34</v>
      </c>
      <c r="F2051" s="6">
        <f t="shared" si="64"/>
        <v>-10.34</v>
      </c>
      <c r="G2051" t="s">
        <v>7297</v>
      </c>
      <c r="I2051" t="str">
        <f t="shared" si="65"/>
        <v/>
      </c>
    </row>
    <row r="2052" spans="1:9" x14ac:dyDescent="0.25">
      <c r="A2052" t="s">
        <v>4698</v>
      </c>
      <c r="B2052" s="4">
        <v>32</v>
      </c>
      <c r="C2052" s="197" t="s">
        <v>2258</v>
      </c>
      <c r="D2052" s="197" t="s">
        <v>4701</v>
      </c>
      <c r="E2052" s="6">
        <v>9.43</v>
      </c>
      <c r="F2052" s="6">
        <f t="shared" si="64"/>
        <v>-9.43</v>
      </c>
      <c r="G2052" t="s">
        <v>4699</v>
      </c>
      <c r="I2052" t="str">
        <f t="shared" si="65"/>
        <v/>
      </c>
    </row>
    <row r="2053" spans="1:9" x14ac:dyDescent="0.25">
      <c r="A2053" t="s">
        <v>4702</v>
      </c>
      <c r="B2053" s="4">
        <v>32</v>
      </c>
      <c r="C2053" s="197" t="s">
        <v>2258</v>
      </c>
      <c r="D2053" s="197" t="s">
        <v>4705</v>
      </c>
      <c r="E2053" s="6">
        <v>22.27</v>
      </c>
      <c r="F2053" s="6">
        <f t="shared" si="64"/>
        <v>-22.27</v>
      </c>
      <c r="G2053" t="s">
        <v>4703</v>
      </c>
      <c r="I2053" t="str">
        <f t="shared" si="65"/>
        <v/>
      </c>
    </row>
    <row r="2054" spans="1:9" x14ac:dyDescent="0.25">
      <c r="A2054" t="s">
        <v>4706</v>
      </c>
      <c r="B2054" s="4">
        <v>32</v>
      </c>
      <c r="C2054" s="197" t="s">
        <v>2258</v>
      </c>
      <c r="D2054" s="197" t="s">
        <v>4709</v>
      </c>
      <c r="E2054" s="6">
        <v>14.98</v>
      </c>
      <c r="F2054" s="6">
        <f t="shared" si="64"/>
        <v>-14.98</v>
      </c>
      <c r="G2054" t="s">
        <v>4707</v>
      </c>
      <c r="I2054" t="str">
        <f t="shared" si="65"/>
        <v/>
      </c>
    </row>
    <row r="2055" spans="1:9" x14ac:dyDescent="0.25">
      <c r="A2055" t="s">
        <v>4710</v>
      </c>
      <c r="B2055" s="4">
        <v>32</v>
      </c>
      <c r="C2055" s="197" t="s">
        <v>2258</v>
      </c>
      <c r="D2055" s="197" t="s">
        <v>4713</v>
      </c>
      <c r="E2055" s="6">
        <v>0</v>
      </c>
      <c r="F2055" s="6">
        <f t="shared" ref="F2055:F2118" si="66">IF(B2055=10,E2055,-E2055)</f>
        <v>0</v>
      </c>
      <c r="G2055" t="s">
        <v>4711</v>
      </c>
      <c r="I2055" t="str">
        <f t="shared" ref="I2055:I2118" si="67">IF(ISNA(MATCH(A2055,OldAcctNum,))=TRUE,A2055,"")</f>
        <v/>
      </c>
    </row>
    <row r="2056" spans="1:9" x14ac:dyDescent="0.25">
      <c r="A2056" t="s">
        <v>4714</v>
      </c>
      <c r="B2056" s="4">
        <v>32</v>
      </c>
      <c r="C2056" s="197" t="s">
        <v>2258</v>
      </c>
      <c r="D2056" s="197" t="s">
        <v>4717</v>
      </c>
      <c r="E2056" s="6">
        <v>14.8</v>
      </c>
      <c r="F2056" s="6">
        <f t="shared" si="66"/>
        <v>-14.8</v>
      </c>
      <c r="G2056" t="s">
        <v>4715</v>
      </c>
      <c r="I2056" t="str">
        <f t="shared" si="67"/>
        <v/>
      </c>
    </row>
    <row r="2057" spans="1:9" x14ac:dyDescent="0.25">
      <c r="A2057" t="s">
        <v>4718</v>
      </c>
      <c r="B2057" s="4">
        <v>32</v>
      </c>
      <c r="C2057" s="197" t="s">
        <v>2258</v>
      </c>
      <c r="D2057" s="197" t="s">
        <v>4721</v>
      </c>
      <c r="E2057" s="6">
        <v>0</v>
      </c>
      <c r="F2057" s="6">
        <f t="shared" si="66"/>
        <v>0</v>
      </c>
      <c r="G2057" t="s">
        <v>4719</v>
      </c>
      <c r="I2057" t="str">
        <f t="shared" si="67"/>
        <v/>
      </c>
    </row>
    <row r="2058" spans="1:9" hidden="1" x14ac:dyDescent="0.25">
      <c r="A2058" t="s">
        <v>6819</v>
      </c>
      <c r="B2058" s="4">
        <v>32</v>
      </c>
      <c r="C2058" s="197" t="s">
        <v>1833</v>
      </c>
      <c r="D2058" s="197">
        <v>105</v>
      </c>
      <c r="E2058" s="6">
        <v>17.899999999999999</v>
      </c>
      <c r="F2058" s="6">
        <f t="shared" si="66"/>
        <v>-17.899999999999999</v>
      </c>
      <c r="G2058" t="s">
        <v>6820</v>
      </c>
      <c r="I2058" t="str">
        <f t="shared" si="67"/>
        <v/>
      </c>
    </row>
    <row r="2059" spans="1:9" x14ac:dyDescent="0.25">
      <c r="A2059" t="s">
        <v>4722</v>
      </c>
      <c r="B2059" s="4">
        <v>32</v>
      </c>
      <c r="C2059" s="197" t="s">
        <v>2258</v>
      </c>
      <c r="D2059" s="197" t="s">
        <v>4725</v>
      </c>
      <c r="E2059" s="6">
        <v>0</v>
      </c>
      <c r="F2059" s="6">
        <f t="shared" si="66"/>
        <v>0</v>
      </c>
      <c r="G2059" t="s">
        <v>4723</v>
      </c>
      <c r="I2059" t="str">
        <f t="shared" si="67"/>
        <v/>
      </c>
    </row>
    <row r="2060" spans="1:9" hidden="1" x14ac:dyDescent="0.25">
      <c r="A2060" t="s">
        <v>6098</v>
      </c>
      <c r="B2060" s="4">
        <v>32</v>
      </c>
      <c r="C2060" s="197" t="s">
        <v>1825</v>
      </c>
      <c r="D2060" s="197">
        <v>12</v>
      </c>
      <c r="E2060" s="6">
        <v>9.8800000000000008</v>
      </c>
      <c r="F2060" s="6">
        <f t="shared" si="66"/>
        <v>-9.8800000000000008</v>
      </c>
      <c r="G2060" t="s">
        <v>6099</v>
      </c>
      <c r="I2060" t="str">
        <f t="shared" si="67"/>
        <v/>
      </c>
    </row>
    <row r="2061" spans="1:9" x14ac:dyDescent="0.25">
      <c r="A2061" t="s">
        <v>4726</v>
      </c>
      <c r="B2061" s="4">
        <v>32</v>
      </c>
      <c r="C2061" s="197" t="s">
        <v>2258</v>
      </c>
      <c r="D2061" s="197" t="s">
        <v>4729</v>
      </c>
      <c r="E2061" s="6">
        <v>10.78</v>
      </c>
      <c r="F2061" s="6">
        <f t="shared" si="66"/>
        <v>-10.78</v>
      </c>
      <c r="G2061" t="s">
        <v>4727</v>
      </c>
      <c r="I2061" t="str">
        <f t="shared" si="67"/>
        <v/>
      </c>
    </row>
    <row r="2062" spans="1:9" x14ac:dyDescent="0.25">
      <c r="A2062" t="s">
        <v>4730</v>
      </c>
      <c r="B2062" s="4">
        <v>32</v>
      </c>
      <c r="C2062" s="197" t="s">
        <v>2258</v>
      </c>
      <c r="D2062" s="197" t="s">
        <v>4733</v>
      </c>
      <c r="E2062" s="6">
        <v>13.44</v>
      </c>
      <c r="F2062" s="6">
        <f t="shared" si="66"/>
        <v>-13.44</v>
      </c>
      <c r="G2062" t="s">
        <v>4731</v>
      </c>
      <c r="I2062" t="str">
        <f t="shared" si="67"/>
        <v/>
      </c>
    </row>
    <row r="2063" spans="1:9" x14ac:dyDescent="0.25">
      <c r="A2063" t="s">
        <v>4734</v>
      </c>
      <c r="B2063" s="4">
        <v>32</v>
      </c>
      <c r="C2063" s="197" t="s">
        <v>2258</v>
      </c>
      <c r="D2063" s="197" t="s">
        <v>4737</v>
      </c>
      <c r="E2063" s="6">
        <v>0</v>
      </c>
      <c r="F2063" s="6">
        <f t="shared" si="66"/>
        <v>0</v>
      </c>
      <c r="G2063" t="s">
        <v>4735</v>
      </c>
      <c r="I2063" t="str">
        <f t="shared" si="67"/>
        <v/>
      </c>
    </row>
    <row r="2064" spans="1:9" hidden="1" x14ac:dyDescent="0.25">
      <c r="A2064" t="s">
        <v>6822</v>
      </c>
      <c r="B2064" s="4">
        <v>32</v>
      </c>
      <c r="C2064" s="197" t="s">
        <v>1833</v>
      </c>
      <c r="D2064" s="197">
        <v>106</v>
      </c>
      <c r="E2064" s="6">
        <v>65.459999999999994</v>
      </c>
      <c r="F2064" s="6">
        <f t="shared" si="66"/>
        <v>-65.459999999999994</v>
      </c>
      <c r="G2064" t="s">
        <v>6823</v>
      </c>
      <c r="I2064" t="str">
        <f t="shared" si="67"/>
        <v/>
      </c>
    </row>
    <row r="2065" spans="1:9" x14ac:dyDescent="0.25">
      <c r="A2065" t="s">
        <v>4738</v>
      </c>
      <c r="B2065" s="4">
        <v>32</v>
      </c>
      <c r="C2065" s="197" t="s">
        <v>2258</v>
      </c>
      <c r="D2065" s="197" t="s">
        <v>4741</v>
      </c>
      <c r="E2065" s="6">
        <v>0</v>
      </c>
      <c r="F2065" s="6">
        <f t="shared" si="66"/>
        <v>0</v>
      </c>
      <c r="G2065" t="s">
        <v>4739</v>
      </c>
      <c r="I2065" t="str">
        <f t="shared" si="67"/>
        <v/>
      </c>
    </row>
    <row r="2066" spans="1:9" x14ac:dyDescent="0.25">
      <c r="A2066" t="s">
        <v>4742</v>
      </c>
      <c r="B2066" s="4">
        <v>32</v>
      </c>
      <c r="C2066" s="197" t="s">
        <v>2258</v>
      </c>
      <c r="D2066" s="197" t="s">
        <v>4745</v>
      </c>
      <c r="E2066" s="6">
        <v>0</v>
      </c>
      <c r="F2066" s="6">
        <f t="shared" si="66"/>
        <v>0</v>
      </c>
      <c r="G2066" t="s">
        <v>4743</v>
      </c>
      <c r="I2066" t="str">
        <f t="shared" si="67"/>
        <v/>
      </c>
    </row>
    <row r="2067" spans="1:9" x14ac:dyDescent="0.25">
      <c r="A2067" t="s">
        <v>4746</v>
      </c>
      <c r="B2067" s="4">
        <v>32</v>
      </c>
      <c r="C2067" s="197" t="s">
        <v>2258</v>
      </c>
      <c r="D2067" s="197" t="s">
        <v>4749</v>
      </c>
      <c r="E2067" s="6">
        <v>0.24</v>
      </c>
      <c r="F2067" s="6">
        <f t="shared" si="66"/>
        <v>-0.24</v>
      </c>
      <c r="G2067" t="s">
        <v>4747</v>
      </c>
      <c r="I2067" t="str">
        <f t="shared" si="67"/>
        <v/>
      </c>
    </row>
    <row r="2068" spans="1:9" x14ac:dyDescent="0.25">
      <c r="A2068" t="s">
        <v>4750</v>
      </c>
      <c r="B2068" s="4">
        <v>32</v>
      </c>
      <c r="C2068" s="197" t="s">
        <v>2258</v>
      </c>
      <c r="D2068" s="197" t="s">
        <v>4753</v>
      </c>
      <c r="E2068" s="6">
        <v>0</v>
      </c>
      <c r="F2068" s="6">
        <f t="shared" si="66"/>
        <v>0</v>
      </c>
      <c r="G2068" t="s">
        <v>4751</v>
      </c>
      <c r="I2068" t="str">
        <f t="shared" si="67"/>
        <v/>
      </c>
    </row>
    <row r="2069" spans="1:9" x14ac:dyDescent="0.25">
      <c r="A2069" t="s">
        <v>4754</v>
      </c>
      <c r="B2069" s="4">
        <v>32</v>
      </c>
      <c r="C2069" s="197" t="s">
        <v>2258</v>
      </c>
      <c r="D2069" s="197" t="s">
        <v>4757</v>
      </c>
      <c r="E2069" s="6">
        <v>8.73</v>
      </c>
      <c r="F2069" s="6">
        <f t="shared" si="66"/>
        <v>-8.73</v>
      </c>
      <c r="G2069" t="s">
        <v>4755</v>
      </c>
      <c r="I2069" t="str">
        <f t="shared" si="67"/>
        <v/>
      </c>
    </row>
    <row r="2070" spans="1:9" x14ac:dyDescent="0.25">
      <c r="A2070" t="s">
        <v>4758</v>
      </c>
      <c r="B2070" s="4">
        <v>32</v>
      </c>
      <c r="C2070" s="197" t="s">
        <v>2258</v>
      </c>
      <c r="D2070" s="197" t="s">
        <v>4761</v>
      </c>
      <c r="E2070" s="6">
        <v>7.38</v>
      </c>
      <c r="F2070" s="6">
        <f t="shared" si="66"/>
        <v>-7.38</v>
      </c>
      <c r="G2070" t="s">
        <v>4759</v>
      </c>
      <c r="I2070" t="str">
        <f t="shared" si="67"/>
        <v/>
      </c>
    </row>
    <row r="2071" spans="1:9" x14ac:dyDescent="0.25">
      <c r="A2071" t="s">
        <v>4762</v>
      </c>
      <c r="B2071" s="4">
        <v>32</v>
      </c>
      <c r="C2071" s="197" t="s">
        <v>2258</v>
      </c>
      <c r="D2071" s="197" t="s">
        <v>4765</v>
      </c>
      <c r="E2071" s="6">
        <v>0</v>
      </c>
      <c r="F2071" s="6">
        <f t="shared" si="66"/>
        <v>0</v>
      </c>
      <c r="G2071" t="s">
        <v>4763</v>
      </c>
      <c r="I2071" t="str">
        <f t="shared" si="67"/>
        <v/>
      </c>
    </row>
    <row r="2072" spans="1:9" x14ac:dyDescent="0.25">
      <c r="A2072" t="s">
        <v>4766</v>
      </c>
      <c r="B2072" s="4">
        <v>32</v>
      </c>
      <c r="C2072" s="197" t="s">
        <v>2258</v>
      </c>
      <c r="D2072" s="197" t="s">
        <v>4769</v>
      </c>
      <c r="E2072" s="6">
        <v>0</v>
      </c>
      <c r="F2072" s="6">
        <f t="shared" si="66"/>
        <v>0</v>
      </c>
      <c r="G2072" t="s">
        <v>4767</v>
      </c>
      <c r="I2072" t="str">
        <f t="shared" si="67"/>
        <v/>
      </c>
    </row>
    <row r="2073" spans="1:9" x14ac:dyDescent="0.25">
      <c r="A2073" t="s">
        <v>4770</v>
      </c>
      <c r="B2073" s="4">
        <v>32</v>
      </c>
      <c r="C2073" s="197" t="s">
        <v>2258</v>
      </c>
      <c r="D2073" s="197" t="s">
        <v>4773</v>
      </c>
      <c r="E2073" s="6">
        <v>10.73</v>
      </c>
      <c r="F2073" s="6">
        <f t="shared" si="66"/>
        <v>-10.73</v>
      </c>
      <c r="G2073" t="s">
        <v>4771</v>
      </c>
      <c r="I2073" t="str">
        <f t="shared" si="67"/>
        <v/>
      </c>
    </row>
    <row r="2074" spans="1:9" x14ac:dyDescent="0.25">
      <c r="A2074" t="s">
        <v>4774</v>
      </c>
      <c r="B2074" s="4">
        <v>32</v>
      </c>
      <c r="C2074" s="197" t="s">
        <v>2258</v>
      </c>
      <c r="D2074" s="197" t="s">
        <v>4777</v>
      </c>
      <c r="E2074" s="6">
        <v>0</v>
      </c>
      <c r="F2074" s="6">
        <f t="shared" si="66"/>
        <v>0</v>
      </c>
      <c r="G2074" t="s">
        <v>4775</v>
      </c>
      <c r="I2074" t="str">
        <f t="shared" si="67"/>
        <v/>
      </c>
    </row>
    <row r="2075" spans="1:9" x14ac:dyDescent="0.25">
      <c r="A2075" t="s">
        <v>4778</v>
      </c>
      <c r="B2075" s="4">
        <v>32</v>
      </c>
      <c r="C2075" s="197" t="s">
        <v>2258</v>
      </c>
      <c r="D2075" s="197" t="s">
        <v>4781</v>
      </c>
      <c r="E2075" s="6">
        <v>4.91</v>
      </c>
      <c r="F2075" s="6">
        <f t="shared" si="66"/>
        <v>-4.91</v>
      </c>
      <c r="G2075" t="s">
        <v>4779</v>
      </c>
      <c r="I2075" t="str">
        <f t="shared" si="67"/>
        <v/>
      </c>
    </row>
    <row r="2076" spans="1:9" hidden="1" x14ac:dyDescent="0.25">
      <c r="A2076" t="s">
        <v>6490</v>
      </c>
      <c r="B2076" s="4">
        <v>32</v>
      </c>
      <c r="C2076" s="197" t="s">
        <v>1829</v>
      </c>
      <c r="D2076" s="197">
        <v>128</v>
      </c>
      <c r="E2076" s="6">
        <v>21.56</v>
      </c>
      <c r="F2076" s="6">
        <f t="shared" si="66"/>
        <v>-21.56</v>
      </c>
      <c r="G2076" t="s">
        <v>6491</v>
      </c>
      <c r="I2076" t="str">
        <f t="shared" si="67"/>
        <v/>
      </c>
    </row>
    <row r="2077" spans="1:9" x14ac:dyDescent="0.25">
      <c r="A2077" t="s">
        <v>4782</v>
      </c>
      <c r="B2077" s="4">
        <v>32</v>
      </c>
      <c r="C2077" s="197" t="s">
        <v>2258</v>
      </c>
      <c r="D2077" s="197" t="s">
        <v>4785</v>
      </c>
      <c r="E2077" s="6">
        <v>4.33</v>
      </c>
      <c r="F2077" s="6">
        <f t="shared" si="66"/>
        <v>-4.33</v>
      </c>
      <c r="G2077" t="s">
        <v>4783</v>
      </c>
      <c r="I2077" t="str">
        <f t="shared" si="67"/>
        <v/>
      </c>
    </row>
    <row r="2078" spans="1:9" x14ac:dyDescent="0.25">
      <c r="A2078" t="s">
        <v>4786</v>
      </c>
      <c r="B2078" s="4">
        <v>32</v>
      </c>
      <c r="C2078" s="197" t="s">
        <v>2258</v>
      </c>
      <c r="D2078" s="197" t="s">
        <v>4789</v>
      </c>
      <c r="E2078" s="6">
        <v>0</v>
      </c>
      <c r="F2078" s="6">
        <f t="shared" si="66"/>
        <v>0</v>
      </c>
      <c r="G2078" t="s">
        <v>4787</v>
      </c>
      <c r="I2078" t="str">
        <f t="shared" si="67"/>
        <v/>
      </c>
    </row>
    <row r="2079" spans="1:9" x14ac:dyDescent="0.25">
      <c r="A2079" t="s">
        <v>4790</v>
      </c>
      <c r="B2079" s="4">
        <v>32</v>
      </c>
      <c r="C2079" s="197" t="s">
        <v>2258</v>
      </c>
      <c r="D2079" s="197" t="s">
        <v>4793</v>
      </c>
      <c r="E2079" s="6">
        <v>6.19</v>
      </c>
      <c r="F2079" s="6">
        <f t="shared" si="66"/>
        <v>-6.19</v>
      </c>
      <c r="G2079" t="s">
        <v>4791</v>
      </c>
      <c r="I2079" t="str">
        <f t="shared" si="67"/>
        <v/>
      </c>
    </row>
    <row r="2080" spans="1:9" x14ac:dyDescent="0.25">
      <c r="A2080" t="s">
        <v>4794</v>
      </c>
      <c r="B2080" s="4">
        <v>32</v>
      </c>
      <c r="C2080" s="197" t="s">
        <v>2258</v>
      </c>
      <c r="D2080" s="197" t="s">
        <v>4797</v>
      </c>
      <c r="E2080" s="6">
        <v>0</v>
      </c>
      <c r="F2080" s="6">
        <f t="shared" si="66"/>
        <v>0</v>
      </c>
      <c r="G2080" t="s">
        <v>4795</v>
      </c>
      <c r="I2080" t="str">
        <f t="shared" si="67"/>
        <v/>
      </c>
    </row>
    <row r="2081" spans="1:9" hidden="1" x14ac:dyDescent="0.25">
      <c r="A2081" t="s">
        <v>6493</v>
      </c>
      <c r="B2081" s="4">
        <v>32</v>
      </c>
      <c r="C2081" s="197" t="s">
        <v>1829</v>
      </c>
      <c r="D2081" s="197">
        <v>129</v>
      </c>
      <c r="E2081" s="6">
        <v>14.39</v>
      </c>
      <c r="F2081" s="6">
        <f t="shared" si="66"/>
        <v>-14.39</v>
      </c>
      <c r="G2081" t="s">
        <v>6494</v>
      </c>
      <c r="I2081" t="str">
        <f t="shared" si="67"/>
        <v/>
      </c>
    </row>
    <row r="2082" spans="1:9" x14ac:dyDescent="0.25">
      <c r="A2082" t="s">
        <v>4798</v>
      </c>
      <c r="B2082" s="4">
        <v>32</v>
      </c>
      <c r="C2082" s="197" t="s">
        <v>2258</v>
      </c>
      <c r="D2082" s="197" t="s">
        <v>4801</v>
      </c>
      <c r="E2082" s="6">
        <v>32.81</v>
      </c>
      <c r="F2082" s="6">
        <f t="shared" si="66"/>
        <v>-32.81</v>
      </c>
      <c r="G2082" t="s">
        <v>4799</v>
      </c>
      <c r="I2082" t="str">
        <f t="shared" si="67"/>
        <v/>
      </c>
    </row>
    <row r="2083" spans="1:9" x14ac:dyDescent="0.25">
      <c r="A2083" t="s">
        <v>4802</v>
      </c>
      <c r="B2083" s="4">
        <v>32</v>
      </c>
      <c r="C2083" s="197" t="s">
        <v>2258</v>
      </c>
      <c r="D2083" s="197" t="s">
        <v>4805</v>
      </c>
      <c r="E2083" s="6">
        <v>30.81</v>
      </c>
      <c r="F2083" s="6">
        <f t="shared" si="66"/>
        <v>-30.81</v>
      </c>
      <c r="G2083" t="s">
        <v>4803</v>
      </c>
      <c r="I2083" t="str">
        <f t="shared" si="67"/>
        <v/>
      </c>
    </row>
    <row r="2084" spans="1:9" x14ac:dyDescent="0.25">
      <c r="A2084" t="s">
        <v>4806</v>
      </c>
      <c r="B2084" s="4">
        <v>32</v>
      </c>
      <c r="C2084" s="197" t="s">
        <v>2258</v>
      </c>
      <c r="D2084" s="197" t="s">
        <v>4809</v>
      </c>
      <c r="E2084" s="6">
        <v>6.5</v>
      </c>
      <c r="F2084" s="6">
        <f t="shared" si="66"/>
        <v>-6.5</v>
      </c>
      <c r="G2084" t="s">
        <v>4807</v>
      </c>
      <c r="I2084" t="str">
        <f t="shared" si="67"/>
        <v/>
      </c>
    </row>
    <row r="2085" spans="1:9" x14ac:dyDescent="0.25">
      <c r="A2085" t="s">
        <v>4810</v>
      </c>
      <c r="B2085" s="4">
        <v>32</v>
      </c>
      <c r="C2085" s="197" t="s">
        <v>2258</v>
      </c>
      <c r="D2085" s="197" t="s">
        <v>4813</v>
      </c>
      <c r="E2085" s="6">
        <v>38.840000000000003</v>
      </c>
      <c r="F2085" s="6">
        <f t="shared" si="66"/>
        <v>-38.840000000000003</v>
      </c>
      <c r="G2085" t="s">
        <v>4811</v>
      </c>
      <c r="I2085" t="str">
        <f t="shared" si="67"/>
        <v/>
      </c>
    </row>
    <row r="2086" spans="1:9" hidden="1" x14ac:dyDescent="0.25">
      <c r="A2086" t="s">
        <v>6496</v>
      </c>
      <c r="B2086" s="4">
        <v>32</v>
      </c>
      <c r="C2086" s="197" t="s">
        <v>1829</v>
      </c>
      <c r="D2086" s="197">
        <v>130</v>
      </c>
      <c r="E2086" s="6">
        <v>18.690000000000001</v>
      </c>
      <c r="F2086" s="6">
        <f t="shared" si="66"/>
        <v>-18.690000000000001</v>
      </c>
      <c r="G2086" t="s">
        <v>6497</v>
      </c>
      <c r="I2086" t="str">
        <f t="shared" si="67"/>
        <v/>
      </c>
    </row>
    <row r="2087" spans="1:9" x14ac:dyDescent="0.25">
      <c r="A2087" t="s">
        <v>4814</v>
      </c>
      <c r="B2087" s="4">
        <v>32</v>
      </c>
      <c r="C2087" s="197" t="s">
        <v>2258</v>
      </c>
      <c r="D2087" s="197" t="s">
        <v>4817</v>
      </c>
      <c r="E2087" s="6">
        <v>13.56</v>
      </c>
      <c r="F2087" s="6">
        <f t="shared" si="66"/>
        <v>-13.56</v>
      </c>
      <c r="G2087" t="s">
        <v>4815</v>
      </c>
      <c r="I2087" t="str">
        <f t="shared" si="67"/>
        <v/>
      </c>
    </row>
    <row r="2088" spans="1:9" x14ac:dyDescent="0.25">
      <c r="A2088" t="s">
        <v>4818</v>
      </c>
      <c r="B2088" s="4">
        <v>32</v>
      </c>
      <c r="C2088" s="197" t="s">
        <v>2258</v>
      </c>
      <c r="D2088" s="197" t="s">
        <v>4821</v>
      </c>
      <c r="E2088" s="6">
        <v>9.1300000000000008</v>
      </c>
      <c r="F2088" s="6">
        <f t="shared" si="66"/>
        <v>-9.1300000000000008</v>
      </c>
      <c r="G2088" t="s">
        <v>4819</v>
      </c>
      <c r="I2088" t="str">
        <f t="shared" si="67"/>
        <v/>
      </c>
    </row>
    <row r="2089" spans="1:9" x14ac:dyDescent="0.25">
      <c r="A2089" t="s">
        <v>4822</v>
      </c>
      <c r="B2089" s="4">
        <v>32</v>
      </c>
      <c r="C2089" s="197" t="s">
        <v>2258</v>
      </c>
      <c r="D2089" s="197" t="s">
        <v>4825</v>
      </c>
      <c r="E2089" s="6">
        <v>1.54</v>
      </c>
      <c r="F2089" s="6">
        <f t="shared" si="66"/>
        <v>-1.54</v>
      </c>
      <c r="G2089" t="s">
        <v>4823</v>
      </c>
      <c r="I2089" t="str">
        <f t="shared" si="67"/>
        <v/>
      </c>
    </row>
    <row r="2090" spans="1:9" hidden="1" x14ac:dyDescent="0.25">
      <c r="A2090" t="s">
        <v>6825</v>
      </c>
      <c r="B2090" s="4">
        <v>32</v>
      </c>
      <c r="C2090" s="197" t="s">
        <v>1833</v>
      </c>
      <c r="D2090" s="197">
        <v>107</v>
      </c>
      <c r="E2090" s="6">
        <v>0.06</v>
      </c>
      <c r="F2090" s="6">
        <f t="shared" si="66"/>
        <v>-0.06</v>
      </c>
      <c r="G2090" t="s">
        <v>6826</v>
      </c>
      <c r="I2090" t="str">
        <f t="shared" si="67"/>
        <v/>
      </c>
    </row>
    <row r="2091" spans="1:9" x14ac:dyDescent="0.25">
      <c r="A2091" t="s">
        <v>4826</v>
      </c>
      <c r="B2091" s="4">
        <v>32</v>
      </c>
      <c r="C2091" s="197" t="s">
        <v>2258</v>
      </c>
      <c r="D2091" s="197" t="s">
        <v>4829</v>
      </c>
      <c r="E2091" s="6">
        <v>53.9</v>
      </c>
      <c r="F2091" s="6">
        <f t="shared" si="66"/>
        <v>-53.9</v>
      </c>
      <c r="G2091" t="s">
        <v>4827</v>
      </c>
      <c r="I2091" t="str">
        <f t="shared" si="67"/>
        <v/>
      </c>
    </row>
    <row r="2092" spans="1:9" hidden="1" x14ac:dyDescent="0.25">
      <c r="A2092" t="s">
        <v>1407</v>
      </c>
      <c r="B2092" s="4">
        <v>31</v>
      </c>
      <c r="C2092" s="197">
        <v>914</v>
      </c>
      <c r="D2092" s="197">
        <v>0</v>
      </c>
      <c r="E2092" s="6">
        <v>8.5399999999999991</v>
      </c>
      <c r="F2092" s="6">
        <f t="shared" si="66"/>
        <v>-8.5399999999999991</v>
      </c>
      <c r="G2092" t="s">
        <v>1408</v>
      </c>
      <c r="I2092" t="str">
        <f t="shared" si="67"/>
        <v/>
      </c>
    </row>
    <row r="2093" spans="1:9" x14ac:dyDescent="0.25">
      <c r="A2093" t="s">
        <v>4830</v>
      </c>
      <c r="B2093" s="4">
        <v>32</v>
      </c>
      <c r="C2093" s="197" t="s">
        <v>2258</v>
      </c>
      <c r="D2093" s="197" t="s">
        <v>4833</v>
      </c>
      <c r="E2093" s="6">
        <v>30.15</v>
      </c>
      <c r="F2093" s="6">
        <f t="shared" si="66"/>
        <v>-30.15</v>
      </c>
      <c r="G2093" t="s">
        <v>4831</v>
      </c>
      <c r="I2093" t="str">
        <f t="shared" si="67"/>
        <v/>
      </c>
    </row>
    <row r="2094" spans="1:9" x14ac:dyDescent="0.25">
      <c r="A2094" t="s">
        <v>4834</v>
      </c>
      <c r="B2094" s="4">
        <v>32</v>
      </c>
      <c r="C2094" s="197" t="s">
        <v>2258</v>
      </c>
      <c r="D2094" s="197" t="s">
        <v>4837</v>
      </c>
      <c r="E2094" s="6">
        <v>25.08</v>
      </c>
      <c r="F2094" s="6">
        <f t="shared" si="66"/>
        <v>-25.08</v>
      </c>
      <c r="G2094" t="s">
        <v>4835</v>
      </c>
      <c r="I2094" t="str">
        <f t="shared" si="67"/>
        <v/>
      </c>
    </row>
    <row r="2095" spans="1:9" x14ac:dyDescent="0.25">
      <c r="A2095" t="s">
        <v>4838</v>
      </c>
      <c r="B2095" s="4">
        <v>32</v>
      </c>
      <c r="C2095" s="197" t="s">
        <v>2258</v>
      </c>
      <c r="D2095" s="197" t="s">
        <v>4841</v>
      </c>
      <c r="E2095" s="6">
        <v>0</v>
      </c>
      <c r="F2095" s="6">
        <f t="shared" si="66"/>
        <v>0</v>
      </c>
      <c r="G2095" t="s">
        <v>4839</v>
      </c>
      <c r="I2095" t="str">
        <f t="shared" si="67"/>
        <v/>
      </c>
    </row>
    <row r="2096" spans="1:9" x14ac:dyDescent="0.25">
      <c r="A2096" t="s">
        <v>4842</v>
      </c>
      <c r="B2096" s="4">
        <v>32</v>
      </c>
      <c r="C2096" s="197" t="s">
        <v>2258</v>
      </c>
      <c r="D2096" s="197" t="s">
        <v>4845</v>
      </c>
      <c r="E2096" s="6">
        <v>21.16</v>
      </c>
      <c r="F2096" s="6">
        <f t="shared" si="66"/>
        <v>-21.16</v>
      </c>
      <c r="G2096" t="s">
        <v>4843</v>
      </c>
      <c r="I2096" t="str">
        <f t="shared" si="67"/>
        <v/>
      </c>
    </row>
    <row r="2097" spans="1:9" hidden="1" x14ac:dyDescent="0.25">
      <c r="A2097" t="s">
        <v>6828</v>
      </c>
      <c r="B2097" s="4">
        <v>32</v>
      </c>
      <c r="C2097" s="197" t="s">
        <v>1833</v>
      </c>
      <c r="D2097" s="197">
        <v>108</v>
      </c>
      <c r="E2097" s="6">
        <v>7.24</v>
      </c>
      <c r="F2097" s="6">
        <f t="shared" si="66"/>
        <v>-7.24</v>
      </c>
      <c r="G2097" t="s">
        <v>6829</v>
      </c>
      <c r="I2097" t="str">
        <f t="shared" si="67"/>
        <v/>
      </c>
    </row>
    <row r="2098" spans="1:9" x14ac:dyDescent="0.25">
      <c r="A2098" t="s">
        <v>4846</v>
      </c>
      <c r="B2098" s="4">
        <v>32</v>
      </c>
      <c r="C2098" s="197" t="s">
        <v>2258</v>
      </c>
      <c r="D2098" s="197" t="s">
        <v>4849</v>
      </c>
      <c r="E2098" s="6">
        <v>50.24</v>
      </c>
      <c r="F2098" s="6">
        <f t="shared" si="66"/>
        <v>-50.24</v>
      </c>
      <c r="G2098" t="s">
        <v>4847</v>
      </c>
      <c r="I2098" t="str">
        <f t="shared" si="67"/>
        <v/>
      </c>
    </row>
    <row r="2099" spans="1:9" hidden="1" x14ac:dyDescent="0.25">
      <c r="A2099" t="s">
        <v>6499</v>
      </c>
      <c r="B2099" s="4">
        <v>32</v>
      </c>
      <c r="C2099" s="197" t="s">
        <v>1829</v>
      </c>
      <c r="D2099" s="197">
        <v>131</v>
      </c>
      <c r="E2099" s="6">
        <v>26.32</v>
      </c>
      <c r="F2099" s="6">
        <f t="shared" si="66"/>
        <v>-26.32</v>
      </c>
      <c r="G2099" t="s">
        <v>6500</v>
      </c>
      <c r="I2099" t="str">
        <f t="shared" si="67"/>
        <v/>
      </c>
    </row>
    <row r="2100" spans="1:9" x14ac:dyDescent="0.25">
      <c r="A2100" t="s">
        <v>4850</v>
      </c>
      <c r="B2100" s="4">
        <v>32</v>
      </c>
      <c r="C2100" s="197" t="s">
        <v>2258</v>
      </c>
      <c r="D2100" s="197" t="s">
        <v>4853</v>
      </c>
      <c r="E2100" s="6">
        <v>0.79</v>
      </c>
      <c r="F2100" s="6">
        <f t="shared" si="66"/>
        <v>-0.79</v>
      </c>
      <c r="G2100" t="s">
        <v>4851</v>
      </c>
      <c r="I2100" t="str">
        <f t="shared" si="67"/>
        <v/>
      </c>
    </row>
    <row r="2101" spans="1:9" x14ac:dyDescent="0.25">
      <c r="A2101" t="s">
        <v>4854</v>
      </c>
      <c r="B2101" s="4">
        <v>32</v>
      </c>
      <c r="C2101" s="197" t="s">
        <v>2258</v>
      </c>
      <c r="D2101" s="197" t="s">
        <v>4857</v>
      </c>
      <c r="E2101" s="6">
        <v>50.23</v>
      </c>
      <c r="F2101" s="6">
        <f t="shared" si="66"/>
        <v>-50.23</v>
      </c>
      <c r="G2101" t="s">
        <v>4855</v>
      </c>
      <c r="I2101" t="str">
        <f t="shared" si="67"/>
        <v/>
      </c>
    </row>
    <row r="2102" spans="1:9" x14ac:dyDescent="0.25">
      <c r="A2102" t="s">
        <v>4858</v>
      </c>
      <c r="B2102" s="4">
        <v>32</v>
      </c>
      <c r="C2102" s="197" t="s">
        <v>2258</v>
      </c>
      <c r="D2102" s="197" t="s">
        <v>4861</v>
      </c>
      <c r="E2102" s="6">
        <v>13.38</v>
      </c>
      <c r="F2102" s="6">
        <f t="shared" si="66"/>
        <v>-13.38</v>
      </c>
      <c r="G2102" t="s">
        <v>4859</v>
      </c>
      <c r="I2102" t="str">
        <f t="shared" si="67"/>
        <v/>
      </c>
    </row>
    <row r="2103" spans="1:9" x14ac:dyDescent="0.25">
      <c r="A2103" t="s">
        <v>4862</v>
      </c>
      <c r="B2103" s="4">
        <v>32</v>
      </c>
      <c r="C2103" s="197" t="s">
        <v>2258</v>
      </c>
      <c r="D2103" s="197" t="s">
        <v>4865</v>
      </c>
      <c r="E2103" s="6">
        <v>0</v>
      </c>
      <c r="F2103" s="6">
        <f t="shared" si="66"/>
        <v>0</v>
      </c>
      <c r="G2103" t="s">
        <v>4863</v>
      </c>
      <c r="I2103" t="str">
        <f t="shared" si="67"/>
        <v/>
      </c>
    </row>
    <row r="2104" spans="1:9" x14ac:dyDescent="0.25">
      <c r="A2104" t="s">
        <v>4866</v>
      </c>
      <c r="B2104" s="4">
        <v>32</v>
      </c>
      <c r="C2104" s="197" t="s">
        <v>2258</v>
      </c>
      <c r="D2104" s="197" t="s">
        <v>4869</v>
      </c>
      <c r="E2104" s="6">
        <v>20.14</v>
      </c>
      <c r="F2104" s="6">
        <f t="shared" si="66"/>
        <v>-20.14</v>
      </c>
      <c r="G2104" t="s">
        <v>4867</v>
      </c>
      <c r="I2104" t="str">
        <f t="shared" si="67"/>
        <v/>
      </c>
    </row>
    <row r="2105" spans="1:9" x14ac:dyDescent="0.25">
      <c r="A2105" t="s">
        <v>4870</v>
      </c>
      <c r="B2105" s="4">
        <v>32</v>
      </c>
      <c r="C2105" s="197" t="s">
        <v>2258</v>
      </c>
      <c r="D2105" s="197" t="s">
        <v>4872</v>
      </c>
      <c r="E2105" s="6">
        <v>63.81</v>
      </c>
      <c r="F2105" s="6">
        <f t="shared" si="66"/>
        <v>-63.81</v>
      </c>
      <c r="G2105" t="s">
        <v>4871</v>
      </c>
      <c r="I2105" t="str">
        <f t="shared" si="67"/>
        <v/>
      </c>
    </row>
    <row r="2106" spans="1:9" x14ac:dyDescent="0.25">
      <c r="A2106" t="s">
        <v>4873</v>
      </c>
      <c r="B2106" s="4">
        <v>32</v>
      </c>
      <c r="C2106" s="197" t="s">
        <v>2258</v>
      </c>
      <c r="D2106" s="197" t="s">
        <v>4876</v>
      </c>
      <c r="E2106" s="6">
        <v>0.72</v>
      </c>
      <c r="F2106" s="6">
        <f t="shared" si="66"/>
        <v>-0.72</v>
      </c>
      <c r="G2106" t="s">
        <v>4874</v>
      </c>
      <c r="I2106" t="str">
        <f t="shared" si="67"/>
        <v/>
      </c>
    </row>
    <row r="2107" spans="1:9" x14ac:dyDescent="0.25">
      <c r="A2107" t="s">
        <v>4877</v>
      </c>
      <c r="B2107" s="4">
        <v>32</v>
      </c>
      <c r="C2107" s="197" t="s">
        <v>2258</v>
      </c>
      <c r="D2107" s="197" t="s">
        <v>4880</v>
      </c>
      <c r="E2107" s="6">
        <v>0</v>
      </c>
      <c r="F2107" s="6">
        <f t="shared" si="66"/>
        <v>0</v>
      </c>
      <c r="G2107" t="s">
        <v>4878</v>
      </c>
      <c r="I2107" t="str">
        <f t="shared" si="67"/>
        <v/>
      </c>
    </row>
    <row r="2108" spans="1:9" hidden="1" x14ac:dyDescent="0.25">
      <c r="A2108" t="s">
        <v>9159</v>
      </c>
      <c r="B2108" s="4">
        <v>33</v>
      </c>
      <c r="C2108" s="197">
        <v>695</v>
      </c>
      <c r="D2108" s="197">
        <v>93</v>
      </c>
      <c r="E2108" s="6">
        <v>7.68</v>
      </c>
      <c r="F2108" s="6">
        <f t="shared" si="66"/>
        <v>-7.68</v>
      </c>
      <c r="G2108" t="s">
        <v>9071</v>
      </c>
      <c r="H2108" t="s">
        <v>7713</v>
      </c>
      <c r="I2108" t="str">
        <f t="shared" si="67"/>
        <v/>
      </c>
    </row>
    <row r="2109" spans="1:9" x14ac:dyDescent="0.25">
      <c r="A2109" t="s">
        <v>4881</v>
      </c>
      <c r="B2109" s="4">
        <v>32</v>
      </c>
      <c r="C2109" s="197" t="s">
        <v>2258</v>
      </c>
      <c r="D2109" s="197" t="s">
        <v>4884</v>
      </c>
      <c r="E2109" s="6">
        <v>32.44</v>
      </c>
      <c r="F2109" s="6">
        <f t="shared" si="66"/>
        <v>-32.44</v>
      </c>
      <c r="G2109" t="s">
        <v>4882</v>
      </c>
      <c r="I2109" t="str">
        <f t="shared" si="67"/>
        <v/>
      </c>
    </row>
    <row r="2110" spans="1:9" x14ac:dyDescent="0.25">
      <c r="A2110" t="s">
        <v>4885</v>
      </c>
      <c r="B2110" s="4">
        <v>32</v>
      </c>
      <c r="C2110" s="197" t="s">
        <v>2258</v>
      </c>
      <c r="D2110" s="197" t="s">
        <v>4888</v>
      </c>
      <c r="E2110" s="6">
        <v>6.79</v>
      </c>
      <c r="F2110" s="6">
        <f t="shared" si="66"/>
        <v>-6.79</v>
      </c>
      <c r="G2110" t="s">
        <v>4886</v>
      </c>
      <c r="I2110" t="str">
        <f t="shared" si="67"/>
        <v/>
      </c>
    </row>
    <row r="2111" spans="1:9" x14ac:dyDescent="0.25">
      <c r="A2111" t="s">
        <v>4889</v>
      </c>
      <c r="B2111" s="4">
        <v>32</v>
      </c>
      <c r="C2111" s="197" t="s">
        <v>2258</v>
      </c>
      <c r="D2111" s="197" t="s">
        <v>4892</v>
      </c>
      <c r="E2111" s="6">
        <v>0</v>
      </c>
      <c r="F2111" s="6">
        <f t="shared" si="66"/>
        <v>0</v>
      </c>
      <c r="G2111" t="s">
        <v>4890</v>
      </c>
      <c r="I2111" t="str">
        <f t="shared" si="67"/>
        <v/>
      </c>
    </row>
    <row r="2112" spans="1:9" x14ac:dyDescent="0.25">
      <c r="A2112" t="s">
        <v>4893</v>
      </c>
      <c r="B2112" s="4">
        <v>32</v>
      </c>
      <c r="C2112" s="197" t="s">
        <v>2258</v>
      </c>
      <c r="D2112" s="197" t="s">
        <v>4896</v>
      </c>
      <c r="E2112" s="6">
        <v>21.65</v>
      </c>
      <c r="F2112" s="6">
        <f t="shared" si="66"/>
        <v>-21.65</v>
      </c>
      <c r="G2112" t="s">
        <v>4894</v>
      </c>
      <c r="I2112" t="str">
        <f t="shared" si="67"/>
        <v/>
      </c>
    </row>
    <row r="2113" spans="1:9" x14ac:dyDescent="0.25">
      <c r="A2113" t="s">
        <v>4897</v>
      </c>
      <c r="B2113" s="4">
        <v>32</v>
      </c>
      <c r="C2113" s="197" t="s">
        <v>2258</v>
      </c>
      <c r="D2113" s="197" t="s">
        <v>4900</v>
      </c>
      <c r="E2113" s="6">
        <v>16.739999999999998</v>
      </c>
      <c r="F2113" s="6">
        <f t="shared" si="66"/>
        <v>-16.739999999999998</v>
      </c>
      <c r="G2113" t="s">
        <v>4898</v>
      </c>
      <c r="I2113" t="str">
        <f t="shared" si="67"/>
        <v/>
      </c>
    </row>
    <row r="2114" spans="1:9" x14ac:dyDescent="0.25">
      <c r="A2114" t="s">
        <v>4901</v>
      </c>
      <c r="B2114" s="4">
        <v>32</v>
      </c>
      <c r="C2114" s="197" t="s">
        <v>2258</v>
      </c>
      <c r="D2114" s="197" t="s">
        <v>4904</v>
      </c>
      <c r="E2114" s="6">
        <v>7705.78</v>
      </c>
      <c r="F2114" s="6">
        <f t="shared" si="66"/>
        <v>-7705.78</v>
      </c>
      <c r="G2114" t="s">
        <v>4902</v>
      </c>
      <c r="I2114" t="str">
        <f t="shared" si="67"/>
        <v/>
      </c>
    </row>
    <row r="2115" spans="1:9" x14ac:dyDescent="0.25">
      <c r="A2115" t="s">
        <v>4905</v>
      </c>
      <c r="B2115" s="4">
        <v>32</v>
      </c>
      <c r="C2115" s="197" t="s">
        <v>2258</v>
      </c>
      <c r="D2115" s="197" t="s">
        <v>4908</v>
      </c>
      <c r="E2115" s="6">
        <v>0</v>
      </c>
      <c r="F2115" s="6">
        <f t="shared" si="66"/>
        <v>0</v>
      </c>
      <c r="G2115" t="s">
        <v>4906</v>
      </c>
      <c r="I2115" t="str">
        <f t="shared" si="67"/>
        <v/>
      </c>
    </row>
    <row r="2116" spans="1:9" x14ac:dyDescent="0.25">
      <c r="A2116" t="s">
        <v>4909</v>
      </c>
      <c r="B2116" s="4">
        <v>32</v>
      </c>
      <c r="C2116" s="197" t="s">
        <v>2258</v>
      </c>
      <c r="D2116" s="197" t="s">
        <v>4912</v>
      </c>
      <c r="E2116" s="6">
        <v>0</v>
      </c>
      <c r="F2116" s="6">
        <f t="shared" si="66"/>
        <v>0</v>
      </c>
      <c r="G2116" t="s">
        <v>4910</v>
      </c>
      <c r="I2116" t="str">
        <f t="shared" si="67"/>
        <v/>
      </c>
    </row>
    <row r="2117" spans="1:9" hidden="1" x14ac:dyDescent="0.25">
      <c r="A2117" t="s">
        <v>6834</v>
      </c>
      <c r="B2117" s="4">
        <v>32</v>
      </c>
      <c r="C2117" s="197" t="s">
        <v>1833</v>
      </c>
      <c r="D2117" s="197">
        <v>110</v>
      </c>
      <c r="E2117" s="6">
        <v>11.93</v>
      </c>
      <c r="F2117" s="6">
        <f t="shared" si="66"/>
        <v>-11.93</v>
      </c>
      <c r="G2117" t="s">
        <v>6835</v>
      </c>
      <c r="I2117" t="str">
        <f t="shared" si="67"/>
        <v/>
      </c>
    </row>
    <row r="2118" spans="1:9" x14ac:dyDescent="0.25">
      <c r="A2118" t="s">
        <v>4913</v>
      </c>
      <c r="B2118" s="4">
        <v>32</v>
      </c>
      <c r="C2118" s="197" t="s">
        <v>2258</v>
      </c>
      <c r="D2118" s="197" t="s">
        <v>4916</v>
      </c>
      <c r="E2118" s="6">
        <v>75181.67</v>
      </c>
      <c r="F2118" s="6">
        <f t="shared" si="66"/>
        <v>-75181.67</v>
      </c>
      <c r="G2118" t="s">
        <v>4914</v>
      </c>
      <c r="I2118" t="str">
        <f t="shared" si="67"/>
        <v/>
      </c>
    </row>
    <row r="2119" spans="1:9" hidden="1" x14ac:dyDescent="0.25">
      <c r="A2119" t="s">
        <v>7431</v>
      </c>
      <c r="B2119" s="4">
        <v>32</v>
      </c>
      <c r="C2119" s="197" t="s">
        <v>1845</v>
      </c>
      <c r="D2119" s="197">
        <v>41</v>
      </c>
      <c r="E2119" s="6">
        <v>7.13</v>
      </c>
      <c r="F2119" s="6">
        <f t="shared" ref="F2119:F2182" si="68">IF(B2119=10,E2119,-E2119)</f>
        <v>-7.13</v>
      </c>
      <c r="G2119" t="s">
        <v>7432</v>
      </c>
      <c r="I2119" t="str">
        <f t="shared" ref="I2119:I2182" si="69">IF(ISNA(MATCH(A2119,OldAcctNum,))=TRUE,A2119,"")</f>
        <v/>
      </c>
    </row>
    <row r="2120" spans="1:9" x14ac:dyDescent="0.25">
      <c r="A2120" t="s">
        <v>4917</v>
      </c>
      <c r="B2120" s="4">
        <v>32</v>
      </c>
      <c r="C2120" s="197" t="s">
        <v>2258</v>
      </c>
      <c r="D2120" s="197" t="s">
        <v>4918</v>
      </c>
      <c r="E2120" s="6">
        <v>0</v>
      </c>
      <c r="F2120" s="6">
        <f t="shared" si="68"/>
        <v>0</v>
      </c>
      <c r="G2120" t="s">
        <v>4878</v>
      </c>
      <c r="I2120" t="str">
        <f t="shared" si="69"/>
        <v/>
      </c>
    </row>
    <row r="2121" spans="1:9" x14ac:dyDescent="0.25">
      <c r="A2121" t="s">
        <v>4919</v>
      </c>
      <c r="B2121" s="4">
        <v>32</v>
      </c>
      <c r="C2121" s="197" t="s">
        <v>2258</v>
      </c>
      <c r="D2121" s="197" t="s">
        <v>4922</v>
      </c>
      <c r="E2121" s="6">
        <v>3.6</v>
      </c>
      <c r="F2121" s="6">
        <f t="shared" si="68"/>
        <v>-3.6</v>
      </c>
      <c r="G2121" t="s">
        <v>4920</v>
      </c>
      <c r="I2121" t="str">
        <f t="shared" si="69"/>
        <v/>
      </c>
    </row>
    <row r="2122" spans="1:9" x14ac:dyDescent="0.25">
      <c r="A2122" t="s">
        <v>4923</v>
      </c>
      <c r="B2122" s="4">
        <v>32</v>
      </c>
      <c r="C2122" s="197" t="s">
        <v>2258</v>
      </c>
      <c r="D2122" s="197" t="s">
        <v>4926</v>
      </c>
      <c r="E2122" s="6">
        <v>0</v>
      </c>
      <c r="F2122" s="6">
        <f t="shared" si="68"/>
        <v>0</v>
      </c>
      <c r="G2122" t="s">
        <v>4924</v>
      </c>
      <c r="I2122" t="str">
        <f t="shared" si="69"/>
        <v/>
      </c>
    </row>
    <row r="2123" spans="1:9" x14ac:dyDescent="0.25">
      <c r="A2123" t="s">
        <v>4927</v>
      </c>
      <c r="B2123" s="4">
        <v>32</v>
      </c>
      <c r="C2123" s="197" t="s">
        <v>2258</v>
      </c>
      <c r="D2123" s="197" t="s">
        <v>4930</v>
      </c>
      <c r="E2123" s="6">
        <v>20.420000000000002</v>
      </c>
      <c r="F2123" s="6">
        <f t="shared" si="68"/>
        <v>-20.420000000000002</v>
      </c>
      <c r="G2123" t="s">
        <v>4928</v>
      </c>
      <c r="I2123" t="str">
        <f t="shared" si="69"/>
        <v/>
      </c>
    </row>
    <row r="2124" spans="1:9" x14ac:dyDescent="0.25">
      <c r="A2124" t="s">
        <v>4931</v>
      </c>
      <c r="B2124" s="4">
        <v>32</v>
      </c>
      <c r="C2124" s="197" t="s">
        <v>2258</v>
      </c>
      <c r="D2124" s="197" t="s">
        <v>4934</v>
      </c>
      <c r="E2124" s="6">
        <v>4.7300000000000004</v>
      </c>
      <c r="F2124" s="6">
        <f t="shared" si="68"/>
        <v>-4.7300000000000004</v>
      </c>
      <c r="G2124" t="s">
        <v>4932</v>
      </c>
      <c r="I2124" t="str">
        <f t="shared" si="69"/>
        <v/>
      </c>
    </row>
    <row r="2125" spans="1:9" x14ac:dyDescent="0.25">
      <c r="A2125" t="s">
        <v>4935</v>
      </c>
      <c r="B2125" s="4">
        <v>32</v>
      </c>
      <c r="C2125" s="197" t="s">
        <v>2258</v>
      </c>
      <c r="D2125" s="197" t="s">
        <v>4938</v>
      </c>
      <c r="E2125" s="6">
        <v>0</v>
      </c>
      <c r="F2125" s="6">
        <f t="shared" si="68"/>
        <v>0</v>
      </c>
      <c r="G2125" t="s">
        <v>4936</v>
      </c>
      <c r="I2125" t="str">
        <f t="shared" si="69"/>
        <v/>
      </c>
    </row>
    <row r="2126" spans="1:9" x14ac:dyDescent="0.25">
      <c r="A2126" t="s">
        <v>4939</v>
      </c>
      <c r="B2126" s="4">
        <v>32</v>
      </c>
      <c r="C2126" s="197" t="s">
        <v>2258</v>
      </c>
      <c r="D2126" s="197" t="s">
        <v>4942</v>
      </c>
      <c r="E2126" s="6">
        <v>9.43</v>
      </c>
      <c r="F2126" s="6">
        <f t="shared" si="68"/>
        <v>-9.43</v>
      </c>
      <c r="G2126" t="s">
        <v>4940</v>
      </c>
      <c r="I2126" t="str">
        <f t="shared" si="69"/>
        <v/>
      </c>
    </row>
    <row r="2127" spans="1:9" x14ac:dyDescent="0.25">
      <c r="A2127" t="s">
        <v>4943</v>
      </c>
      <c r="B2127" s="4">
        <v>32</v>
      </c>
      <c r="C2127" s="197" t="s">
        <v>2258</v>
      </c>
      <c r="D2127" s="197" t="s">
        <v>4946</v>
      </c>
      <c r="E2127" s="6">
        <v>21.16</v>
      </c>
      <c r="F2127" s="6">
        <f t="shared" si="68"/>
        <v>-21.16</v>
      </c>
      <c r="G2127" t="s">
        <v>4944</v>
      </c>
      <c r="I2127" t="str">
        <f t="shared" si="69"/>
        <v/>
      </c>
    </row>
    <row r="2128" spans="1:9" x14ac:dyDescent="0.25">
      <c r="A2128" t="s">
        <v>4947</v>
      </c>
      <c r="B2128" s="4">
        <v>32</v>
      </c>
      <c r="C2128" s="197" t="s">
        <v>2258</v>
      </c>
      <c r="D2128" s="197" t="s">
        <v>4950</v>
      </c>
      <c r="E2128" s="6">
        <v>0</v>
      </c>
      <c r="F2128" s="6">
        <f t="shared" si="68"/>
        <v>0</v>
      </c>
      <c r="G2128" t="s">
        <v>4948</v>
      </c>
      <c r="I2128" t="str">
        <f t="shared" si="69"/>
        <v/>
      </c>
    </row>
    <row r="2129" spans="1:9" hidden="1" x14ac:dyDescent="0.25">
      <c r="A2129" t="s">
        <v>7326</v>
      </c>
      <c r="B2129" s="4">
        <v>32</v>
      </c>
      <c r="C2129" s="197" t="s">
        <v>1845</v>
      </c>
      <c r="D2129" s="197">
        <v>6</v>
      </c>
      <c r="E2129" s="6">
        <v>6.73</v>
      </c>
      <c r="F2129" s="6">
        <f t="shared" si="68"/>
        <v>-6.73</v>
      </c>
      <c r="G2129" t="s">
        <v>7327</v>
      </c>
      <c r="I2129" t="str">
        <f t="shared" si="69"/>
        <v/>
      </c>
    </row>
    <row r="2130" spans="1:9" x14ac:dyDescent="0.25">
      <c r="A2130" t="s">
        <v>4951</v>
      </c>
      <c r="B2130" s="4">
        <v>32</v>
      </c>
      <c r="C2130" s="197" t="s">
        <v>2258</v>
      </c>
      <c r="D2130" s="197" t="s">
        <v>4954</v>
      </c>
      <c r="E2130" s="6">
        <v>23.45</v>
      </c>
      <c r="F2130" s="6">
        <f t="shared" si="68"/>
        <v>-23.45</v>
      </c>
      <c r="G2130" t="s">
        <v>4952</v>
      </c>
      <c r="I2130" t="str">
        <f t="shared" si="69"/>
        <v/>
      </c>
    </row>
    <row r="2131" spans="1:9" hidden="1" x14ac:dyDescent="0.25">
      <c r="A2131" t="s">
        <v>9115</v>
      </c>
      <c r="B2131" s="4">
        <v>33</v>
      </c>
      <c r="C2131" s="197">
        <v>695</v>
      </c>
      <c r="D2131" s="197">
        <v>45</v>
      </c>
      <c r="E2131" s="6">
        <v>6.67</v>
      </c>
      <c r="F2131" s="6">
        <f t="shared" si="68"/>
        <v>-6.67</v>
      </c>
      <c r="G2131" t="s">
        <v>9071</v>
      </c>
      <c r="H2131" t="s">
        <v>7647</v>
      </c>
      <c r="I2131" t="str">
        <f t="shared" si="69"/>
        <v/>
      </c>
    </row>
    <row r="2132" spans="1:9" hidden="1" x14ac:dyDescent="0.25">
      <c r="A2132" t="s">
        <v>7377</v>
      </c>
      <c r="B2132" s="4">
        <v>32</v>
      </c>
      <c r="C2132" s="197" t="s">
        <v>1845</v>
      </c>
      <c r="D2132" s="197">
        <v>23</v>
      </c>
      <c r="E2132" s="6">
        <v>6.62</v>
      </c>
      <c r="F2132" s="6">
        <f t="shared" si="68"/>
        <v>-6.62</v>
      </c>
      <c r="G2132" t="s">
        <v>7378</v>
      </c>
      <c r="I2132" t="str">
        <f t="shared" si="69"/>
        <v/>
      </c>
    </row>
    <row r="2133" spans="1:9" x14ac:dyDescent="0.25">
      <c r="A2133" t="s">
        <v>4955</v>
      </c>
      <c r="B2133" s="4">
        <v>32</v>
      </c>
      <c r="C2133" s="197" t="s">
        <v>2258</v>
      </c>
      <c r="D2133" s="197" t="s">
        <v>4958</v>
      </c>
      <c r="E2133" s="6">
        <v>20.54</v>
      </c>
      <c r="F2133" s="6">
        <f t="shared" si="68"/>
        <v>-20.54</v>
      </c>
      <c r="G2133" t="s">
        <v>4956</v>
      </c>
      <c r="I2133" t="str">
        <f t="shared" si="69"/>
        <v/>
      </c>
    </row>
    <row r="2134" spans="1:9" x14ac:dyDescent="0.25">
      <c r="A2134" t="s">
        <v>4959</v>
      </c>
      <c r="B2134" s="4">
        <v>32</v>
      </c>
      <c r="C2134" s="197" t="s">
        <v>2258</v>
      </c>
      <c r="D2134" s="197" t="s">
        <v>4962</v>
      </c>
      <c r="E2134" s="6">
        <v>0</v>
      </c>
      <c r="F2134" s="6">
        <f t="shared" si="68"/>
        <v>0</v>
      </c>
      <c r="G2134" t="s">
        <v>4960</v>
      </c>
      <c r="I2134" t="str">
        <f t="shared" si="69"/>
        <v/>
      </c>
    </row>
    <row r="2135" spans="1:9" x14ac:dyDescent="0.25">
      <c r="A2135" t="s">
        <v>4963</v>
      </c>
      <c r="B2135" s="4">
        <v>32</v>
      </c>
      <c r="C2135" s="197" t="s">
        <v>2258</v>
      </c>
      <c r="D2135" s="197" t="s">
        <v>4966</v>
      </c>
      <c r="E2135" s="6">
        <v>12.85</v>
      </c>
      <c r="F2135" s="6">
        <f t="shared" si="68"/>
        <v>-12.85</v>
      </c>
      <c r="G2135" t="s">
        <v>4964</v>
      </c>
      <c r="I2135" t="str">
        <f t="shared" si="69"/>
        <v/>
      </c>
    </row>
    <row r="2136" spans="1:9" x14ac:dyDescent="0.25">
      <c r="A2136" t="s">
        <v>4967</v>
      </c>
      <c r="B2136" s="4">
        <v>32</v>
      </c>
      <c r="C2136" s="197" t="s">
        <v>2258</v>
      </c>
      <c r="D2136" s="197" t="s">
        <v>4970</v>
      </c>
      <c r="E2136" s="6">
        <v>0</v>
      </c>
      <c r="F2136" s="6">
        <f t="shared" si="68"/>
        <v>0</v>
      </c>
      <c r="G2136" t="s">
        <v>4968</v>
      </c>
      <c r="I2136" t="str">
        <f t="shared" si="69"/>
        <v/>
      </c>
    </row>
    <row r="2137" spans="1:9" hidden="1" x14ac:dyDescent="0.25">
      <c r="A2137" t="s">
        <v>6837</v>
      </c>
      <c r="B2137" s="4">
        <v>32</v>
      </c>
      <c r="C2137" s="197" t="s">
        <v>1833</v>
      </c>
      <c r="D2137" s="197">
        <v>111</v>
      </c>
      <c r="E2137" s="6">
        <v>3.82</v>
      </c>
      <c r="F2137" s="6">
        <f t="shared" si="68"/>
        <v>-3.82</v>
      </c>
      <c r="G2137" t="s">
        <v>6838</v>
      </c>
      <c r="I2137" t="str">
        <f t="shared" si="69"/>
        <v/>
      </c>
    </row>
    <row r="2138" spans="1:9" x14ac:dyDescent="0.25">
      <c r="A2138" t="s">
        <v>4971</v>
      </c>
      <c r="B2138" s="4">
        <v>32</v>
      </c>
      <c r="C2138" s="197" t="s">
        <v>2258</v>
      </c>
      <c r="D2138" s="197" t="s">
        <v>4974</v>
      </c>
      <c r="E2138" s="6">
        <v>15.08</v>
      </c>
      <c r="F2138" s="6">
        <f t="shared" si="68"/>
        <v>-15.08</v>
      </c>
      <c r="G2138" t="s">
        <v>4972</v>
      </c>
      <c r="I2138" t="str">
        <f t="shared" si="69"/>
        <v/>
      </c>
    </row>
    <row r="2139" spans="1:9" x14ac:dyDescent="0.25">
      <c r="A2139" t="s">
        <v>4975</v>
      </c>
      <c r="B2139" s="4">
        <v>32</v>
      </c>
      <c r="C2139" s="197" t="s">
        <v>2258</v>
      </c>
      <c r="D2139" s="197" t="s">
        <v>4978</v>
      </c>
      <c r="E2139" s="6">
        <v>21.77</v>
      </c>
      <c r="F2139" s="6">
        <f t="shared" si="68"/>
        <v>-21.77</v>
      </c>
      <c r="G2139" t="s">
        <v>4976</v>
      </c>
      <c r="I2139" t="str">
        <f t="shared" si="69"/>
        <v/>
      </c>
    </row>
    <row r="2140" spans="1:9" x14ac:dyDescent="0.25">
      <c r="A2140" t="s">
        <v>4979</v>
      </c>
      <c r="B2140" s="4">
        <v>32</v>
      </c>
      <c r="C2140" s="197" t="s">
        <v>2258</v>
      </c>
      <c r="D2140" s="197" t="s">
        <v>4982</v>
      </c>
      <c r="E2140" s="6">
        <v>3.14</v>
      </c>
      <c r="F2140" s="6">
        <f t="shared" si="68"/>
        <v>-3.14</v>
      </c>
      <c r="G2140" t="s">
        <v>4980</v>
      </c>
      <c r="I2140" t="str">
        <f t="shared" si="69"/>
        <v/>
      </c>
    </row>
    <row r="2141" spans="1:9" x14ac:dyDescent="0.25">
      <c r="A2141" t="s">
        <v>4983</v>
      </c>
      <c r="B2141" s="4">
        <v>32</v>
      </c>
      <c r="C2141" s="197" t="s">
        <v>2258</v>
      </c>
      <c r="D2141" s="197" t="s">
        <v>4986</v>
      </c>
      <c r="E2141" s="6">
        <v>36.479999999999997</v>
      </c>
      <c r="F2141" s="6">
        <f t="shared" si="68"/>
        <v>-36.479999999999997</v>
      </c>
      <c r="G2141" t="s">
        <v>4984</v>
      </c>
      <c r="I2141" t="str">
        <f t="shared" si="69"/>
        <v/>
      </c>
    </row>
    <row r="2142" spans="1:9" x14ac:dyDescent="0.25">
      <c r="A2142" t="s">
        <v>4987</v>
      </c>
      <c r="B2142" s="4">
        <v>32</v>
      </c>
      <c r="C2142" s="197" t="s">
        <v>2258</v>
      </c>
      <c r="D2142" s="197" t="s">
        <v>4990</v>
      </c>
      <c r="E2142" s="6">
        <v>24.26</v>
      </c>
      <c r="F2142" s="6">
        <f t="shared" si="68"/>
        <v>-24.26</v>
      </c>
      <c r="G2142" t="s">
        <v>4988</v>
      </c>
      <c r="I2142" t="str">
        <f t="shared" si="69"/>
        <v/>
      </c>
    </row>
    <row r="2143" spans="1:9" hidden="1" x14ac:dyDescent="0.25">
      <c r="A2143" t="s">
        <v>7220</v>
      </c>
      <c r="B2143" s="4">
        <v>32</v>
      </c>
      <c r="C2143" s="197" t="s">
        <v>1837</v>
      </c>
      <c r="D2143" s="197">
        <v>83</v>
      </c>
      <c r="E2143" s="6">
        <v>38.4</v>
      </c>
      <c r="F2143" s="6">
        <f t="shared" si="68"/>
        <v>-38.4</v>
      </c>
      <c r="G2143" t="s">
        <v>7221</v>
      </c>
      <c r="I2143" t="str">
        <f t="shared" si="69"/>
        <v/>
      </c>
    </row>
    <row r="2144" spans="1:9" x14ac:dyDescent="0.25">
      <c r="A2144" t="s">
        <v>4991</v>
      </c>
      <c r="B2144" s="4">
        <v>32</v>
      </c>
      <c r="C2144" s="197" t="s">
        <v>2258</v>
      </c>
      <c r="D2144" s="197" t="s">
        <v>4994</v>
      </c>
      <c r="E2144" s="6">
        <v>0</v>
      </c>
      <c r="F2144" s="6">
        <f t="shared" si="68"/>
        <v>0</v>
      </c>
      <c r="G2144" t="s">
        <v>4992</v>
      </c>
      <c r="I2144" t="str">
        <f t="shared" si="69"/>
        <v/>
      </c>
    </row>
    <row r="2145" spans="1:9" x14ac:dyDescent="0.25">
      <c r="A2145" t="s">
        <v>4995</v>
      </c>
      <c r="B2145" s="4">
        <v>32</v>
      </c>
      <c r="C2145" s="197" t="s">
        <v>2258</v>
      </c>
      <c r="D2145" s="197" t="s">
        <v>4998</v>
      </c>
      <c r="E2145" s="6">
        <v>0</v>
      </c>
      <c r="F2145" s="6">
        <f t="shared" si="68"/>
        <v>0</v>
      </c>
      <c r="G2145" t="s">
        <v>4996</v>
      </c>
      <c r="I2145" t="str">
        <f t="shared" si="69"/>
        <v/>
      </c>
    </row>
    <row r="2146" spans="1:9" x14ac:dyDescent="0.25">
      <c r="A2146" t="s">
        <v>4999</v>
      </c>
      <c r="B2146" s="4">
        <v>32</v>
      </c>
      <c r="C2146" s="197" t="s">
        <v>2258</v>
      </c>
      <c r="D2146" s="197" t="s">
        <v>5000</v>
      </c>
      <c r="E2146" s="6">
        <v>0</v>
      </c>
      <c r="F2146" s="6">
        <f t="shared" si="68"/>
        <v>0</v>
      </c>
      <c r="G2146" t="s">
        <v>4867</v>
      </c>
      <c r="I2146" t="str">
        <f t="shared" si="69"/>
        <v/>
      </c>
    </row>
    <row r="2147" spans="1:9" x14ac:dyDescent="0.25">
      <c r="A2147" t="s">
        <v>5001</v>
      </c>
      <c r="B2147" s="4">
        <v>32</v>
      </c>
      <c r="C2147" s="197" t="s">
        <v>2258</v>
      </c>
      <c r="D2147" s="197" t="s">
        <v>5004</v>
      </c>
      <c r="E2147" s="6">
        <v>0.06</v>
      </c>
      <c r="F2147" s="6">
        <f t="shared" si="68"/>
        <v>-0.06</v>
      </c>
      <c r="G2147" t="s">
        <v>5002</v>
      </c>
      <c r="I2147" t="str">
        <f t="shared" si="69"/>
        <v/>
      </c>
    </row>
    <row r="2148" spans="1:9" x14ac:dyDescent="0.25">
      <c r="A2148" t="s">
        <v>5005</v>
      </c>
      <c r="B2148" s="4">
        <v>32</v>
      </c>
      <c r="C2148" s="197" t="s">
        <v>2258</v>
      </c>
      <c r="D2148" s="197" t="s">
        <v>5008</v>
      </c>
      <c r="E2148" s="6">
        <v>32.4</v>
      </c>
      <c r="F2148" s="6">
        <f t="shared" si="68"/>
        <v>-32.4</v>
      </c>
      <c r="G2148" t="s">
        <v>5006</v>
      </c>
      <c r="I2148" t="str">
        <f t="shared" si="69"/>
        <v/>
      </c>
    </row>
    <row r="2149" spans="1:9" x14ac:dyDescent="0.25">
      <c r="A2149" t="s">
        <v>5009</v>
      </c>
      <c r="B2149" s="4">
        <v>32</v>
      </c>
      <c r="C2149" s="197" t="s">
        <v>2258</v>
      </c>
      <c r="D2149" s="197" t="s">
        <v>5010</v>
      </c>
      <c r="E2149" s="6">
        <v>0</v>
      </c>
      <c r="F2149" s="6">
        <f t="shared" si="68"/>
        <v>0</v>
      </c>
      <c r="G2149" t="s">
        <v>4882</v>
      </c>
      <c r="I2149" t="str">
        <f t="shared" si="69"/>
        <v/>
      </c>
    </row>
    <row r="2150" spans="1:9" x14ac:dyDescent="0.25">
      <c r="A2150" t="s">
        <v>5011</v>
      </c>
      <c r="B2150" s="4">
        <v>32</v>
      </c>
      <c r="C2150" s="197" t="s">
        <v>2258</v>
      </c>
      <c r="D2150" s="197" t="s">
        <v>5012</v>
      </c>
      <c r="E2150" s="6">
        <v>0</v>
      </c>
      <c r="F2150" s="6">
        <f t="shared" si="68"/>
        <v>0</v>
      </c>
      <c r="G2150" t="s">
        <v>4874</v>
      </c>
      <c r="I2150" t="str">
        <f t="shared" si="69"/>
        <v/>
      </c>
    </row>
    <row r="2151" spans="1:9" x14ac:dyDescent="0.25">
      <c r="A2151" t="s">
        <v>5013</v>
      </c>
      <c r="B2151" s="4">
        <v>32</v>
      </c>
      <c r="C2151" s="197" t="s">
        <v>2258</v>
      </c>
      <c r="D2151" s="197" t="s">
        <v>5014</v>
      </c>
      <c r="E2151" s="6">
        <v>0</v>
      </c>
      <c r="F2151" s="6">
        <f t="shared" si="68"/>
        <v>0</v>
      </c>
      <c r="G2151" t="s">
        <v>4886</v>
      </c>
      <c r="I2151" t="str">
        <f t="shared" si="69"/>
        <v/>
      </c>
    </row>
    <row r="2152" spans="1:9" x14ac:dyDescent="0.25">
      <c r="A2152" t="s">
        <v>5015</v>
      </c>
      <c r="B2152" s="4">
        <v>32</v>
      </c>
      <c r="C2152" s="197" t="s">
        <v>2258</v>
      </c>
      <c r="D2152" s="197" t="s">
        <v>5018</v>
      </c>
      <c r="E2152" s="6">
        <v>7.35</v>
      </c>
      <c r="F2152" s="6">
        <f t="shared" si="68"/>
        <v>-7.35</v>
      </c>
      <c r="G2152" t="s">
        <v>5016</v>
      </c>
      <c r="I2152" t="str">
        <f t="shared" si="69"/>
        <v/>
      </c>
    </row>
    <row r="2153" spans="1:9" x14ac:dyDescent="0.25">
      <c r="A2153" t="s">
        <v>5019</v>
      </c>
      <c r="B2153" s="4">
        <v>32</v>
      </c>
      <c r="C2153" s="197" t="s">
        <v>2258</v>
      </c>
      <c r="D2153" s="197" t="s">
        <v>5022</v>
      </c>
      <c r="E2153" s="6">
        <v>9.6300000000000008</v>
      </c>
      <c r="F2153" s="6">
        <f t="shared" si="68"/>
        <v>-9.6300000000000008</v>
      </c>
      <c r="G2153" t="s">
        <v>5020</v>
      </c>
      <c r="I2153" t="str">
        <f t="shared" si="69"/>
        <v/>
      </c>
    </row>
    <row r="2154" spans="1:9" x14ac:dyDescent="0.25">
      <c r="A2154" t="s">
        <v>5023</v>
      </c>
      <c r="B2154" s="4">
        <v>32</v>
      </c>
      <c r="C2154" s="197" t="s">
        <v>2258</v>
      </c>
      <c r="D2154" s="197" t="s">
        <v>5026</v>
      </c>
      <c r="E2154" s="6">
        <v>73.11</v>
      </c>
      <c r="F2154" s="6">
        <f t="shared" si="68"/>
        <v>-73.11</v>
      </c>
      <c r="G2154" t="s">
        <v>5024</v>
      </c>
      <c r="I2154" t="str">
        <f t="shared" si="69"/>
        <v/>
      </c>
    </row>
    <row r="2155" spans="1:9" x14ac:dyDescent="0.25">
      <c r="A2155" t="s">
        <v>5027</v>
      </c>
      <c r="B2155" s="4">
        <v>32</v>
      </c>
      <c r="C2155" s="197" t="s">
        <v>2258</v>
      </c>
      <c r="D2155" s="197" t="s">
        <v>5030</v>
      </c>
      <c r="E2155" s="6">
        <v>0</v>
      </c>
      <c r="F2155" s="6">
        <f t="shared" si="68"/>
        <v>0</v>
      </c>
      <c r="G2155" t="s">
        <v>5028</v>
      </c>
      <c r="I2155" t="str">
        <f t="shared" si="69"/>
        <v/>
      </c>
    </row>
    <row r="2156" spans="1:9" x14ac:dyDescent="0.25">
      <c r="A2156" t="s">
        <v>5031</v>
      </c>
      <c r="B2156" s="4">
        <v>32</v>
      </c>
      <c r="C2156" s="197" t="s">
        <v>2258</v>
      </c>
      <c r="D2156" s="197" t="s">
        <v>5034</v>
      </c>
      <c r="E2156" s="6">
        <v>0</v>
      </c>
      <c r="F2156" s="6">
        <f t="shared" si="68"/>
        <v>0</v>
      </c>
      <c r="G2156" t="s">
        <v>5032</v>
      </c>
      <c r="I2156" t="str">
        <f t="shared" si="69"/>
        <v/>
      </c>
    </row>
    <row r="2157" spans="1:9" x14ac:dyDescent="0.25">
      <c r="A2157" t="s">
        <v>5035</v>
      </c>
      <c r="B2157" s="4">
        <v>32</v>
      </c>
      <c r="C2157" s="197" t="s">
        <v>2258</v>
      </c>
      <c r="D2157" s="197" t="s">
        <v>5038</v>
      </c>
      <c r="E2157" s="6">
        <v>0</v>
      </c>
      <c r="F2157" s="6">
        <f t="shared" si="68"/>
        <v>0</v>
      </c>
      <c r="G2157" t="s">
        <v>5036</v>
      </c>
      <c r="I2157" t="str">
        <f t="shared" si="69"/>
        <v/>
      </c>
    </row>
    <row r="2158" spans="1:9" x14ac:dyDescent="0.25">
      <c r="A2158" t="s">
        <v>5039</v>
      </c>
      <c r="B2158" s="4">
        <v>32</v>
      </c>
      <c r="C2158" s="197" t="s">
        <v>2258</v>
      </c>
      <c r="D2158" s="197" t="s">
        <v>5042</v>
      </c>
      <c r="E2158" s="6">
        <v>102.92</v>
      </c>
      <c r="F2158" s="6">
        <f t="shared" si="68"/>
        <v>-102.92</v>
      </c>
      <c r="G2158" t="s">
        <v>5040</v>
      </c>
      <c r="I2158" t="str">
        <f t="shared" si="69"/>
        <v/>
      </c>
    </row>
    <row r="2159" spans="1:9" hidden="1" x14ac:dyDescent="0.25">
      <c r="A2159" t="s">
        <v>7557</v>
      </c>
      <c r="B2159" s="4">
        <v>32</v>
      </c>
      <c r="C2159" s="197" t="s">
        <v>7516</v>
      </c>
      <c r="D2159" s="197">
        <v>16</v>
      </c>
      <c r="E2159" s="6">
        <v>62</v>
      </c>
      <c r="F2159" s="6">
        <f t="shared" si="68"/>
        <v>-62</v>
      </c>
      <c r="G2159" t="s">
        <v>7558</v>
      </c>
      <c r="I2159" t="str">
        <f t="shared" si="69"/>
        <v/>
      </c>
    </row>
    <row r="2160" spans="1:9" hidden="1" x14ac:dyDescent="0.25">
      <c r="A2160" t="s">
        <v>6840</v>
      </c>
      <c r="B2160" s="4">
        <v>32</v>
      </c>
      <c r="C2160" s="197" t="s">
        <v>1833</v>
      </c>
      <c r="D2160" s="197">
        <v>112</v>
      </c>
      <c r="E2160" s="6">
        <v>0.04</v>
      </c>
      <c r="F2160" s="6">
        <f t="shared" si="68"/>
        <v>-0.04</v>
      </c>
      <c r="G2160" t="s">
        <v>6841</v>
      </c>
      <c r="I2160" t="str">
        <f t="shared" si="69"/>
        <v/>
      </c>
    </row>
    <row r="2161" spans="1:9" x14ac:dyDescent="0.25">
      <c r="A2161" t="s">
        <v>5043</v>
      </c>
      <c r="B2161" s="4">
        <v>32</v>
      </c>
      <c r="C2161" s="197" t="s">
        <v>2258</v>
      </c>
      <c r="D2161" s="197" t="s">
        <v>5046</v>
      </c>
      <c r="E2161" s="6">
        <v>10.16</v>
      </c>
      <c r="F2161" s="6">
        <f t="shared" si="68"/>
        <v>-10.16</v>
      </c>
      <c r="G2161" t="s">
        <v>5044</v>
      </c>
      <c r="I2161" t="str">
        <f t="shared" si="69"/>
        <v/>
      </c>
    </row>
    <row r="2162" spans="1:9" hidden="1" x14ac:dyDescent="0.25">
      <c r="A2162" t="s">
        <v>15281</v>
      </c>
      <c r="B2162" s="4">
        <v>32</v>
      </c>
      <c r="C2162" s="197" t="s">
        <v>1829</v>
      </c>
      <c r="D2162" s="197">
        <v>134</v>
      </c>
      <c r="E2162" s="6">
        <v>61.45</v>
      </c>
      <c r="F2162" s="6">
        <f t="shared" si="68"/>
        <v>-61.45</v>
      </c>
      <c r="G2162" t="s">
        <v>15282</v>
      </c>
      <c r="I2162" t="str">
        <f t="shared" si="69"/>
        <v/>
      </c>
    </row>
    <row r="2163" spans="1:9" x14ac:dyDescent="0.25">
      <c r="A2163" t="s">
        <v>5047</v>
      </c>
      <c r="B2163" s="4">
        <v>32</v>
      </c>
      <c r="C2163" s="197" t="s">
        <v>2258</v>
      </c>
      <c r="D2163" s="197" t="s">
        <v>5050</v>
      </c>
      <c r="E2163" s="6">
        <v>0</v>
      </c>
      <c r="F2163" s="6">
        <f t="shared" si="68"/>
        <v>0</v>
      </c>
      <c r="G2163" t="s">
        <v>5048</v>
      </c>
      <c r="I2163" t="str">
        <f t="shared" si="69"/>
        <v/>
      </c>
    </row>
    <row r="2164" spans="1:9" x14ac:dyDescent="0.25">
      <c r="A2164" t="s">
        <v>5051</v>
      </c>
      <c r="B2164" s="4">
        <v>32</v>
      </c>
      <c r="C2164" s="197" t="s">
        <v>2258</v>
      </c>
      <c r="D2164" s="197" t="s">
        <v>5054</v>
      </c>
      <c r="E2164" s="6">
        <v>20.46</v>
      </c>
      <c r="F2164" s="6">
        <f t="shared" si="68"/>
        <v>-20.46</v>
      </c>
      <c r="G2164" t="s">
        <v>5052</v>
      </c>
      <c r="I2164" t="str">
        <f t="shared" si="69"/>
        <v/>
      </c>
    </row>
    <row r="2165" spans="1:9" hidden="1" x14ac:dyDescent="0.25">
      <c r="A2165" t="s">
        <v>1285</v>
      </c>
      <c r="B2165" s="4">
        <v>31</v>
      </c>
      <c r="C2165" s="197">
        <v>703</v>
      </c>
      <c r="D2165" s="197">
        <v>0</v>
      </c>
      <c r="E2165" s="6">
        <v>4.93</v>
      </c>
      <c r="F2165" s="6">
        <f t="shared" si="68"/>
        <v>-4.93</v>
      </c>
      <c r="G2165" t="s">
        <v>1286</v>
      </c>
      <c r="I2165" t="str">
        <f t="shared" si="69"/>
        <v/>
      </c>
    </row>
    <row r="2166" spans="1:9" x14ac:dyDescent="0.25">
      <c r="A2166" t="s">
        <v>5055</v>
      </c>
      <c r="B2166" s="4">
        <v>32</v>
      </c>
      <c r="C2166" s="197" t="s">
        <v>2258</v>
      </c>
      <c r="D2166" s="197" t="s">
        <v>5058</v>
      </c>
      <c r="E2166" s="6">
        <v>27.07</v>
      </c>
      <c r="F2166" s="6">
        <f t="shared" si="68"/>
        <v>-27.07</v>
      </c>
      <c r="G2166" t="s">
        <v>5056</v>
      </c>
      <c r="I2166" t="str">
        <f t="shared" si="69"/>
        <v/>
      </c>
    </row>
    <row r="2167" spans="1:9" hidden="1" x14ac:dyDescent="0.25">
      <c r="A2167" t="s">
        <v>6843</v>
      </c>
      <c r="B2167" s="4">
        <v>32</v>
      </c>
      <c r="C2167" s="197" t="s">
        <v>1833</v>
      </c>
      <c r="D2167" s="197">
        <v>113</v>
      </c>
      <c r="E2167" s="6">
        <v>0.08</v>
      </c>
      <c r="F2167" s="6">
        <f t="shared" si="68"/>
        <v>-0.08</v>
      </c>
      <c r="G2167" t="s">
        <v>6844</v>
      </c>
      <c r="I2167" t="str">
        <f t="shared" si="69"/>
        <v/>
      </c>
    </row>
    <row r="2168" spans="1:9" x14ac:dyDescent="0.25">
      <c r="A2168" t="s">
        <v>5059</v>
      </c>
      <c r="B2168" s="4">
        <v>32</v>
      </c>
      <c r="C2168" s="197" t="s">
        <v>2258</v>
      </c>
      <c r="D2168" s="197" t="s">
        <v>5062</v>
      </c>
      <c r="E2168" s="6">
        <v>10.66</v>
      </c>
      <c r="F2168" s="6">
        <f t="shared" si="68"/>
        <v>-10.66</v>
      </c>
      <c r="G2168" t="s">
        <v>5060</v>
      </c>
      <c r="I2168" t="str">
        <f t="shared" si="69"/>
        <v/>
      </c>
    </row>
    <row r="2169" spans="1:9" hidden="1" x14ac:dyDescent="0.25">
      <c r="A2169" t="s">
        <v>7281</v>
      </c>
      <c r="B2169" s="4">
        <v>32</v>
      </c>
      <c r="C2169" s="197" t="s">
        <v>1841</v>
      </c>
      <c r="D2169" s="197">
        <v>9</v>
      </c>
      <c r="E2169" s="6">
        <v>4.78</v>
      </c>
      <c r="F2169" s="6">
        <f t="shared" si="68"/>
        <v>-4.78</v>
      </c>
      <c r="G2169" t="s">
        <v>7282</v>
      </c>
      <c r="I2169" t="str">
        <f t="shared" si="69"/>
        <v/>
      </c>
    </row>
    <row r="2170" spans="1:9" x14ac:dyDescent="0.25">
      <c r="A2170" t="s">
        <v>5063</v>
      </c>
      <c r="B2170" s="4">
        <v>32</v>
      </c>
      <c r="C2170" s="197" t="s">
        <v>2258</v>
      </c>
      <c r="D2170" s="197" t="s">
        <v>5066</v>
      </c>
      <c r="E2170" s="6">
        <v>16.38</v>
      </c>
      <c r="F2170" s="6">
        <f t="shared" si="68"/>
        <v>-16.38</v>
      </c>
      <c r="G2170" t="s">
        <v>5064</v>
      </c>
      <c r="I2170" t="str">
        <f t="shared" si="69"/>
        <v/>
      </c>
    </row>
    <row r="2171" spans="1:9" x14ac:dyDescent="0.25">
      <c r="A2171" t="s">
        <v>5067</v>
      </c>
      <c r="B2171" s="4">
        <v>32</v>
      </c>
      <c r="C2171" s="197" t="s">
        <v>2258</v>
      </c>
      <c r="D2171" s="197" t="s">
        <v>5070</v>
      </c>
      <c r="E2171" s="6">
        <v>6.37</v>
      </c>
      <c r="F2171" s="6">
        <f t="shared" si="68"/>
        <v>-6.37</v>
      </c>
      <c r="G2171" t="s">
        <v>5068</v>
      </c>
      <c r="I2171" t="str">
        <f t="shared" si="69"/>
        <v/>
      </c>
    </row>
    <row r="2172" spans="1:9" x14ac:dyDescent="0.25">
      <c r="A2172" t="s">
        <v>5071</v>
      </c>
      <c r="B2172" s="4">
        <v>32</v>
      </c>
      <c r="C2172" s="197" t="s">
        <v>2258</v>
      </c>
      <c r="D2172" s="197" t="s">
        <v>5074</v>
      </c>
      <c r="E2172" s="6">
        <v>32.950000000000003</v>
      </c>
      <c r="F2172" s="6">
        <f t="shared" si="68"/>
        <v>-32.950000000000003</v>
      </c>
      <c r="G2172" t="s">
        <v>5072</v>
      </c>
      <c r="I2172" t="str">
        <f t="shared" si="69"/>
        <v/>
      </c>
    </row>
    <row r="2173" spans="1:9" hidden="1" x14ac:dyDescent="0.25">
      <c r="A2173" t="s">
        <v>6083</v>
      </c>
      <c r="B2173" s="4">
        <v>32</v>
      </c>
      <c r="C2173" s="197" t="s">
        <v>1825</v>
      </c>
      <c r="D2173" s="197">
        <v>7</v>
      </c>
      <c r="E2173" s="6">
        <v>4.33</v>
      </c>
      <c r="F2173" s="6">
        <f t="shared" si="68"/>
        <v>-4.33</v>
      </c>
      <c r="G2173" t="s">
        <v>6084</v>
      </c>
      <c r="I2173" t="str">
        <f t="shared" si="69"/>
        <v/>
      </c>
    </row>
    <row r="2174" spans="1:9" x14ac:dyDescent="0.25">
      <c r="A2174" t="s">
        <v>5075</v>
      </c>
      <c r="B2174" s="4">
        <v>32</v>
      </c>
      <c r="C2174" s="197" t="s">
        <v>2258</v>
      </c>
      <c r="D2174" s="197" t="s">
        <v>5078</v>
      </c>
      <c r="E2174" s="6">
        <v>0</v>
      </c>
      <c r="F2174" s="6">
        <f t="shared" si="68"/>
        <v>0</v>
      </c>
      <c r="G2174" t="s">
        <v>5076</v>
      </c>
      <c r="I2174" t="str">
        <f t="shared" si="69"/>
        <v/>
      </c>
    </row>
    <row r="2175" spans="1:9" hidden="1" x14ac:dyDescent="0.25">
      <c r="A2175" t="s">
        <v>6846</v>
      </c>
      <c r="B2175" s="4">
        <v>32</v>
      </c>
      <c r="C2175" s="197" t="s">
        <v>1833</v>
      </c>
      <c r="D2175" s="197">
        <v>114</v>
      </c>
      <c r="E2175" s="6">
        <v>5.33</v>
      </c>
      <c r="F2175" s="6">
        <f t="shared" si="68"/>
        <v>-5.33</v>
      </c>
      <c r="G2175" t="s">
        <v>6847</v>
      </c>
      <c r="I2175" t="str">
        <f t="shared" si="69"/>
        <v/>
      </c>
    </row>
    <row r="2176" spans="1:9" hidden="1" x14ac:dyDescent="0.25">
      <c r="A2176" t="s">
        <v>8435</v>
      </c>
      <c r="B2176" s="4">
        <v>33</v>
      </c>
      <c r="C2176" s="197">
        <v>620</v>
      </c>
      <c r="D2176" s="197">
        <v>8</v>
      </c>
      <c r="E2176" s="6">
        <v>4.16</v>
      </c>
      <c r="F2176" s="6">
        <f t="shared" si="68"/>
        <v>-4.16</v>
      </c>
      <c r="G2176" t="s">
        <v>8422</v>
      </c>
      <c r="H2176" t="s">
        <v>7602</v>
      </c>
      <c r="I2176" t="str">
        <f t="shared" si="69"/>
        <v/>
      </c>
    </row>
    <row r="2177" spans="1:9" x14ac:dyDescent="0.25">
      <c r="A2177" t="s">
        <v>5079</v>
      </c>
      <c r="B2177" s="4">
        <v>32</v>
      </c>
      <c r="C2177" s="197" t="s">
        <v>2258</v>
      </c>
      <c r="D2177" s="197" t="s">
        <v>5082</v>
      </c>
      <c r="E2177" s="6">
        <v>0</v>
      </c>
      <c r="F2177" s="6">
        <f t="shared" si="68"/>
        <v>0</v>
      </c>
      <c r="G2177" t="s">
        <v>5080</v>
      </c>
      <c r="I2177" t="str">
        <f t="shared" si="69"/>
        <v/>
      </c>
    </row>
    <row r="2178" spans="1:9" x14ac:dyDescent="0.25">
      <c r="A2178" t="s">
        <v>5083</v>
      </c>
      <c r="B2178" s="4">
        <v>32</v>
      </c>
      <c r="C2178" s="197" t="s">
        <v>2258</v>
      </c>
      <c r="D2178" s="197" t="s">
        <v>5086</v>
      </c>
      <c r="E2178" s="6">
        <v>9.7899999999999991</v>
      </c>
      <c r="F2178" s="6">
        <f t="shared" si="68"/>
        <v>-9.7899999999999991</v>
      </c>
      <c r="G2178" t="s">
        <v>5084</v>
      </c>
      <c r="I2178" t="str">
        <f t="shared" si="69"/>
        <v/>
      </c>
    </row>
    <row r="2179" spans="1:9" hidden="1" x14ac:dyDescent="0.25">
      <c r="A2179" t="s">
        <v>7307</v>
      </c>
      <c r="B2179" s="4">
        <v>32</v>
      </c>
      <c r="C2179" s="197" t="s">
        <v>1841</v>
      </c>
      <c r="D2179" s="197">
        <v>18</v>
      </c>
      <c r="E2179" s="6">
        <v>4.0599999999999996</v>
      </c>
      <c r="F2179" s="6">
        <f t="shared" si="68"/>
        <v>-4.0599999999999996</v>
      </c>
      <c r="G2179" t="s">
        <v>7308</v>
      </c>
      <c r="I2179" t="str">
        <f t="shared" si="69"/>
        <v/>
      </c>
    </row>
    <row r="2180" spans="1:9" hidden="1" x14ac:dyDescent="0.25">
      <c r="A2180" t="s">
        <v>854</v>
      </c>
      <c r="B2180" s="4">
        <v>31</v>
      </c>
      <c r="C2180" s="197">
        <v>48</v>
      </c>
      <c r="D2180" s="197">
        <v>54</v>
      </c>
      <c r="E2180" s="6">
        <v>4</v>
      </c>
      <c r="F2180" s="6">
        <f t="shared" si="68"/>
        <v>-4</v>
      </c>
      <c r="G2180" t="s">
        <v>855</v>
      </c>
      <c r="I2180" t="str">
        <f t="shared" si="69"/>
        <v>31-048-054</v>
      </c>
    </row>
    <row r="2181" spans="1:9" x14ac:dyDescent="0.25">
      <c r="A2181" t="s">
        <v>5087</v>
      </c>
      <c r="B2181" s="4">
        <v>32</v>
      </c>
      <c r="C2181" s="197" t="s">
        <v>2258</v>
      </c>
      <c r="D2181" s="197" t="s">
        <v>5090</v>
      </c>
      <c r="E2181" s="6">
        <v>48.62</v>
      </c>
      <c r="F2181" s="6">
        <f t="shared" si="68"/>
        <v>-48.62</v>
      </c>
      <c r="G2181" t="s">
        <v>5088</v>
      </c>
      <c r="I2181" t="str">
        <f t="shared" si="69"/>
        <v/>
      </c>
    </row>
    <row r="2182" spans="1:9" hidden="1" x14ac:dyDescent="0.25">
      <c r="A2182" t="s">
        <v>15285</v>
      </c>
      <c r="B2182" s="4">
        <v>32</v>
      </c>
      <c r="C2182" s="197" t="s">
        <v>1829</v>
      </c>
      <c r="D2182" s="197">
        <v>136</v>
      </c>
      <c r="E2182" s="6">
        <v>141.81</v>
      </c>
      <c r="F2182" s="6">
        <f t="shared" si="68"/>
        <v>-141.81</v>
      </c>
      <c r="G2182" t="s">
        <v>15286</v>
      </c>
      <c r="I2182" t="str">
        <f t="shared" si="69"/>
        <v/>
      </c>
    </row>
    <row r="2183" spans="1:9" hidden="1" x14ac:dyDescent="0.25">
      <c r="A2183" t="s">
        <v>6852</v>
      </c>
      <c r="B2183" s="4">
        <v>32</v>
      </c>
      <c r="C2183" s="197" t="s">
        <v>1833</v>
      </c>
      <c r="D2183" s="197">
        <v>116</v>
      </c>
      <c r="E2183" s="6">
        <v>0.06</v>
      </c>
      <c r="F2183" s="6">
        <f t="shared" ref="F2183:F2246" si="70">IF(B2183=10,E2183,-E2183)</f>
        <v>-0.06</v>
      </c>
      <c r="G2183" t="s">
        <v>6853</v>
      </c>
      <c r="I2183" t="str">
        <f t="shared" ref="I2183:I2246" si="71">IF(ISNA(MATCH(A2183,OldAcctNum,))=TRUE,A2183,"")</f>
        <v/>
      </c>
    </row>
    <row r="2184" spans="1:9" hidden="1" x14ac:dyDescent="0.25">
      <c r="A2184" t="s">
        <v>7237</v>
      </c>
      <c r="B2184" s="4">
        <v>32</v>
      </c>
      <c r="C2184" s="197" t="s">
        <v>1837</v>
      </c>
      <c r="D2184" s="197">
        <v>89</v>
      </c>
      <c r="E2184" s="6">
        <v>787.94</v>
      </c>
      <c r="F2184" s="6">
        <f t="shared" si="70"/>
        <v>-787.94</v>
      </c>
      <c r="G2184" t="s">
        <v>7238</v>
      </c>
      <c r="I2184" t="str">
        <f t="shared" si="71"/>
        <v/>
      </c>
    </row>
    <row r="2185" spans="1:9" x14ac:dyDescent="0.25">
      <c r="A2185" t="s">
        <v>5091</v>
      </c>
      <c r="B2185" s="4">
        <v>32</v>
      </c>
      <c r="C2185" s="197" t="s">
        <v>2258</v>
      </c>
      <c r="D2185" s="197" t="s">
        <v>2180</v>
      </c>
      <c r="E2185" s="6">
        <v>44.71</v>
      </c>
      <c r="F2185" s="6">
        <f t="shared" si="70"/>
        <v>-44.71</v>
      </c>
      <c r="G2185" t="s">
        <v>5092</v>
      </c>
      <c r="I2185" t="str">
        <f t="shared" si="71"/>
        <v/>
      </c>
    </row>
    <row r="2186" spans="1:9" hidden="1" x14ac:dyDescent="0.25">
      <c r="A2186" t="s">
        <v>6855</v>
      </c>
      <c r="B2186" s="4">
        <v>32</v>
      </c>
      <c r="C2186" s="197" t="s">
        <v>1833</v>
      </c>
      <c r="D2186" s="197">
        <v>117</v>
      </c>
      <c r="E2186" s="6">
        <v>0.04</v>
      </c>
      <c r="F2186" s="6">
        <f t="shared" si="70"/>
        <v>-0.04</v>
      </c>
      <c r="G2186" t="s">
        <v>6856</v>
      </c>
      <c r="I2186" t="str">
        <f t="shared" si="71"/>
        <v/>
      </c>
    </row>
    <row r="2187" spans="1:9" x14ac:dyDescent="0.25">
      <c r="A2187" t="s">
        <v>5094</v>
      </c>
      <c r="B2187" s="4">
        <v>32</v>
      </c>
      <c r="C2187" s="197" t="s">
        <v>2258</v>
      </c>
      <c r="D2187" s="197" t="s">
        <v>2186</v>
      </c>
      <c r="E2187" s="6">
        <v>34.81</v>
      </c>
      <c r="F2187" s="6">
        <f t="shared" si="70"/>
        <v>-34.81</v>
      </c>
      <c r="G2187" t="s">
        <v>5095</v>
      </c>
      <c r="I2187" t="str">
        <f t="shared" si="71"/>
        <v/>
      </c>
    </row>
    <row r="2188" spans="1:9" x14ac:dyDescent="0.25">
      <c r="A2188" t="s">
        <v>5097</v>
      </c>
      <c r="B2188" s="4">
        <v>32</v>
      </c>
      <c r="C2188" s="197" t="s">
        <v>2258</v>
      </c>
      <c r="D2188" s="197" t="s">
        <v>2192</v>
      </c>
      <c r="E2188" s="6">
        <v>23.54</v>
      </c>
      <c r="F2188" s="6">
        <f t="shared" si="70"/>
        <v>-23.54</v>
      </c>
      <c r="G2188" t="s">
        <v>5098</v>
      </c>
      <c r="I2188" t="str">
        <f t="shared" si="71"/>
        <v/>
      </c>
    </row>
    <row r="2189" spans="1:9" x14ac:dyDescent="0.25">
      <c r="A2189" t="s">
        <v>5100</v>
      </c>
      <c r="B2189" s="4">
        <v>32</v>
      </c>
      <c r="C2189" s="197" t="s">
        <v>2258</v>
      </c>
      <c r="D2189" s="197" t="s">
        <v>5103</v>
      </c>
      <c r="E2189" s="6">
        <v>13.85</v>
      </c>
      <c r="F2189" s="6">
        <f t="shared" si="70"/>
        <v>-13.85</v>
      </c>
      <c r="G2189" t="s">
        <v>5101</v>
      </c>
      <c r="I2189" t="str">
        <f t="shared" si="71"/>
        <v/>
      </c>
    </row>
    <row r="2190" spans="1:9" x14ac:dyDescent="0.25">
      <c r="A2190" t="s">
        <v>5104</v>
      </c>
      <c r="B2190" s="4">
        <v>32</v>
      </c>
      <c r="C2190" s="197" t="s">
        <v>2258</v>
      </c>
      <c r="D2190" s="197" t="s">
        <v>5107</v>
      </c>
      <c r="E2190" s="6">
        <v>18.05</v>
      </c>
      <c r="F2190" s="6">
        <f t="shared" si="70"/>
        <v>-18.05</v>
      </c>
      <c r="G2190" t="s">
        <v>5105</v>
      </c>
      <c r="I2190" t="str">
        <f t="shared" si="71"/>
        <v/>
      </c>
    </row>
    <row r="2191" spans="1:9" x14ac:dyDescent="0.25">
      <c r="A2191" t="s">
        <v>5108</v>
      </c>
      <c r="B2191" s="4">
        <v>32</v>
      </c>
      <c r="C2191" s="197" t="s">
        <v>2258</v>
      </c>
      <c r="D2191" s="197" t="s">
        <v>5111</v>
      </c>
      <c r="E2191" s="6">
        <v>0</v>
      </c>
      <c r="F2191" s="6">
        <f t="shared" si="70"/>
        <v>0</v>
      </c>
      <c r="G2191" t="s">
        <v>5109</v>
      </c>
      <c r="I2191" t="str">
        <f t="shared" si="71"/>
        <v/>
      </c>
    </row>
    <row r="2192" spans="1:9" x14ac:dyDescent="0.25">
      <c r="A2192" t="s">
        <v>5112</v>
      </c>
      <c r="B2192" s="4">
        <v>32</v>
      </c>
      <c r="C2192" s="197" t="s">
        <v>2258</v>
      </c>
      <c r="D2192" s="197" t="s">
        <v>2198</v>
      </c>
      <c r="E2192" s="6">
        <v>42.05</v>
      </c>
      <c r="F2192" s="6">
        <f t="shared" si="70"/>
        <v>-42.05</v>
      </c>
      <c r="G2192" t="s">
        <v>5113</v>
      </c>
      <c r="I2192" t="str">
        <f t="shared" si="71"/>
        <v/>
      </c>
    </row>
    <row r="2193" spans="1:9" hidden="1" x14ac:dyDescent="0.25">
      <c r="A2193" t="s">
        <v>1480</v>
      </c>
      <c r="B2193" s="4">
        <v>31</v>
      </c>
      <c r="C2193" s="197">
        <v>973</v>
      </c>
      <c r="D2193" s="197">
        <v>0</v>
      </c>
      <c r="E2193" s="6">
        <v>3.05</v>
      </c>
      <c r="F2193" s="6">
        <f t="shared" si="70"/>
        <v>-3.05</v>
      </c>
      <c r="G2193" t="s">
        <v>1481</v>
      </c>
      <c r="I2193" t="str">
        <f t="shared" si="71"/>
        <v/>
      </c>
    </row>
    <row r="2194" spans="1:9" x14ac:dyDescent="0.25">
      <c r="A2194" t="s">
        <v>5115</v>
      </c>
      <c r="B2194" s="4">
        <v>32</v>
      </c>
      <c r="C2194" s="197" t="s">
        <v>2258</v>
      </c>
      <c r="D2194" s="197" t="s">
        <v>5118</v>
      </c>
      <c r="E2194" s="6">
        <v>33.04</v>
      </c>
      <c r="F2194" s="6">
        <f t="shared" si="70"/>
        <v>-33.04</v>
      </c>
      <c r="G2194" t="s">
        <v>5116</v>
      </c>
      <c r="I2194" t="str">
        <f t="shared" si="71"/>
        <v/>
      </c>
    </row>
    <row r="2195" spans="1:9" x14ac:dyDescent="0.25">
      <c r="A2195" t="s">
        <v>5119</v>
      </c>
      <c r="B2195" s="4">
        <v>32</v>
      </c>
      <c r="C2195" s="197" t="s">
        <v>2258</v>
      </c>
      <c r="D2195" s="197" t="s">
        <v>5122</v>
      </c>
      <c r="E2195" s="6">
        <v>29.15</v>
      </c>
      <c r="F2195" s="6">
        <f t="shared" si="70"/>
        <v>-29.15</v>
      </c>
      <c r="G2195" t="s">
        <v>5120</v>
      </c>
      <c r="I2195" t="str">
        <f t="shared" si="71"/>
        <v/>
      </c>
    </row>
    <row r="2196" spans="1:9" hidden="1" x14ac:dyDescent="0.25">
      <c r="A2196" t="s">
        <v>9129</v>
      </c>
      <c r="B2196" s="4">
        <v>33</v>
      </c>
      <c r="C2196" s="197">
        <v>695</v>
      </c>
      <c r="D2196" s="197">
        <v>63</v>
      </c>
      <c r="E2196" s="6">
        <v>2.68</v>
      </c>
      <c r="F2196" s="6">
        <f t="shared" si="70"/>
        <v>-2.68</v>
      </c>
      <c r="G2196" t="s">
        <v>9071</v>
      </c>
      <c r="H2196" t="s">
        <v>7668</v>
      </c>
      <c r="I2196" t="str">
        <f t="shared" si="71"/>
        <v/>
      </c>
    </row>
    <row r="2197" spans="1:9" x14ac:dyDescent="0.25">
      <c r="A2197" t="s">
        <v>5123</v>
      </c>
      <c r="B2197" s="4">
        <v>32</v>
      </c>
      <c r="C2197" s="197" t="s">
        <v>2258</v>
      </c>
      <c r="D2197" s="197" t="s">
        <v>5126</v>
      </c>
      <c r="E2197" s="6">
        <v>2.66</v>
      </c>
      <c r="F2197" s="6">
        <f t="shared" si="70"/>
        <v>-2.66</v>
      </c>
      <c r="G2197" t="s">
        <v>5124</v>
      </c>
      <c r="I2197" t="str">
        <f t="shared" si="71"/>
        <v/>
      </c>
    </row>
    <row r="2198" spans="1:9" hidden="1" x14ac:dyDescent="0.25">
      <c r="A2198" t="s">
        <v>7374</v>
      </c>
      <c r="B2198" s="4">
        <v>32</v>
      </c>
      <c r="C2198" s="197" t="s">
        <v>1845</v>
      </c>
      <c r="D2198" s="197">
        <v>22</v>
      </c>
      <c r="E2198" s="6">
        <v>2.2599999999999998</v>
      </c>
      <c r="F2198" s="6">
        <f t="shared" si="70"/>
        <v>-2.2599999999999998</v>
      </c>
      <c r="G2198" t="s">
        <v>7375</v>
      </c>
      <c r="I2198" t="str">
        <f t="shared" si="71"/>
        <v/>
      </c>
    </row>
    <row r="2199" spans="1:9" x14ac:dyDescent="0.25">
      <c r="A2199" t="s">
        <v>5127</v>
      </c>
      <c r="B2199" s="4">
        <v>32</v>
      </c>
      <c r="C2199" s="197" t="s">
        <v>2258</v>
      </c>
      <c r="D2199" s="197" t="s">
        <v>5130</v>
      </c>
      <c r="E2199" s="6">
        <v>6.21</v>
      </c>
      <c r="F2199" s="6">
        <f t="shared" si="70"/>
        <v>-6.21</v>
      </c>
      <c r="G2199" t="s">
        <v>5128</v>
      </c>
      <c r="I2199" t="str">
        <f t="shared" si="71"/>
        <v/>
      </c>
    </row>
    <row r="2200" spans="1:9" x14ac:dyDescent="0.25">
      <c r="A2200" t="s">
        <v>5131</v>
      </c>
      <c r="B2200" s="4">
        <v>32</v>
      </c>
      <c r="C2200" s="197" t="s">
        <v>2258</v>
      </c>
      <c r="D2200" s="197" t="s">
        <v>5134</v>
      </c>
      <c r="E2200" s="6">
        <v>23.68</v>
      </c>
      <c r="F2200" s="6">
        <f t="shared" si="70"/>
        <v>-23.68</v>
      </c>
      <c r="G2200" t="s">
        <v>5132</v>
      </c>
      <c r="I2200" t="str">
        <f t="shared" si="71"/>
        <v/>
      </c>
    </row>
    <row r="2201" spans="1:9" hidden="1" x14ac:dyDescent="0.25">
      <c r="A2201" t="s">
        <v>9861</v>
      </c>
      <c r="B2201" s="4">
        <v>34</v>
      </c>
      <c r="C2201" s="197">
        <v>620</v>
      </c>
      <c r="D2201" s="197">
        <v>401</v>
      </c>
      <c r="E2201" s="6">
        <v>2.16</v>
      </c>
      <c r="F2201" s="6">
        <f t="shared" si="70"/>
        <v>-2.16</v>
      </c>
      <c r="G2201" t="s">
        <v>8422</v>
      </c>
      <c r="H2201" t="s">
        <v>9685</v>
      </c>
      <c r="I2201" t="str">
        <f t="shared" si="71"/>
        <v/>
      </c>
    </row>
    <row r="2202" spans="1:9" hidden="1" x14ac:dyDescent="0.25">
      <c r="A2202" t="s">
        <v>1810</v>
      </c>
      <c r="B2202" s="4">
        <v>32</v>
      </c>
      <c r="C2202" s="197" t="s">
        <v>1561</v>
      </c>
      <c r="D2202" s="197" t="s">
        <v>1813</v>
      </c>
      <c r="E2202" s="6">
        <v>743.59</v>
      </c>
      <c r="F2202" s="6">
        <f t="shared" si="70"/>
        <v>-743.59</v>
      </c>
      <c r="G2202" t="s">
        <v>1811</v>
      </c>
      <c r="I2202" t="str">
        <f t="shared" si="71"/>
        <v/>
      </c>
    </row>
    <row r="2203" spans="1:9" x14ac:dyDescent="0.25">
      <c r="A2203" t="s">
        <v>5135</v>
      </c>
      <c r="B2203" s="4">
        <v>32</v>
      </c>
      <c r="C2203" s="197" t="s">
        <v>2258</v>
      </c>
      <c r="D2203" s="197" t="s">
        <v>5138</v>
      </c>
      <c r="E2203" s="6">
        <v>20.39</v>
      </c>
      <c r="F2203" s="6">
        <f t="shared" si="70"/>
        <v>-20.39</v>
      </c>
      <c r="G2203" t="s">
        <v>5136</v>
      </c>
      <c r="I2203" t="str">
        <f t="shared" si="71"/>
        <v/>
      </c>
    </row>
    <row r="2204" spans="1:9" x14ac:dyDescent="0.25">
      <c r="A2204" t="s">
        <v>5139</v>
      </c>
      <c r="B2204" s="4">
        <v>32</v>
      </c>
      <c r="C2204" s="197" t="s">
        <v>2258</v>
      </c>
      <c r="D2204" s="197" t="s">
        <v>5142</v>
      </c>
      <c r="E2204" s="6">
        <v>13.73</v>
      </c>
      <c r="F2204" s="6">
        <f t="shared" si="70"/>
        <v>-13.73</v>
      </c>
      <c r="G2204" t="s">
        <v>5140</v>
      </c>
      <c r="I2204" t="str">
        <f t="shared" si="71"/>
        <v/>
      </c>
    </row>
    <row r="2205" spans="1:9" x14ac:dyDescent="0.25">
      <c r="A2205" t="s">
        <v>5143</v>
      </c>
      <c r="B2205" s="4">
        <v>32</v>
      </c>
      <c r="C2205" s="197" t="s">
        <v>2258</v>
      </c>
      <c r="D2205" s="197" t="s">
        <v>5146</v>
      </c>
      <c r="E2205" s="6">
        <v>16.440000000000001</v>
      </c>
      <c r="F2205" s="6">
        <f t="shared" si="70"/>
        <v>-16.440000000000001</v>
      </c>
      <c r="G2205" t="s">
        <v>5144</v>
      </c>
      <c r="I2205" t="str">
        <f t="shared" si="71"/>
        <v/>
      </c>
    </row>
    <row r="2206" spans="1:9" x14ac:dyDescent="0.25">
      <c r="A2206" t="s">
        <v>5147</v>
      </c>
      <c r="B2206" s="4">
        <v>32</v>
      </c>
      <c r="C2206" s="197" t="s">
        <v>2258</v>
      </c>
      <c r="D2206" s="197" t="s">
        <v>5150</v>
      </c>
      <c r="E2206" s="6">
        <v>0.06</v>
      </c>
      <c r="F2206" s="6">
        <f t="shared" si="70"/>
        <v>-0.06</v>
      </c>
      <c r="G2206" t="s">
        <v>5148</v>
      </c>
      <c r="I2206" t="str">
        <f t="shared" si="71"/>
        <v/>
      </c>
    </row>
    <row r="2207" spans="1:9" x14ac:dyDescent="0.25">
      <c r="A2207" t="s">
        <v>5151</v>
      </c>
      <c r="B2207" s="4">
        <v>32</v>
      </c>
      <c r="C2207" s="197" t="s">
        <v>2258</v>
      </c>
      <c r="D2207" s="197" t="s">
        <v>5154</v>
      </c>
      <c r="E2207" s="6">
        <v>10.220000000000001</v>
      </c>
      <c r="F2207" s="6">
        <f t="shared" si="70"/>
        <v>-10.220000000000001</v>
      </c>
      <c r="G2207" t="s">
        <v>5152</v>
      </c>
      <c r="I2207" t="str">
        <f t="shared" si="71"/>
        <v/>
      </c>
    </row>
    <row r="2208" spans="1:9" x14ac:dyDescent="0.25">
      <c r="A2208" t="s">
        <v>5155</v>
      </c>
      <c r="B2208" s="4">
        <v>32</v>
      </c>
      <c r="C2208" s="197" t="s">
        <v>2258</v>
      </c>
      <c r="D2208" s="197" t="s">
        <v>5158</v>
      </c>
      <c r="E2208" s="6">
        <v>52.89</v>
      </c>
      <c r="F2208" s="6">
        <f t="shared" si="70"/>
        <v>-52.89</v>
      </c>
      <c r="G2208" t="s">
        <v>5156</v>
      </c>
      <c r="I2208" t="str">
        <f t="shared" si="71"/>
        <v/>
      </c>
    </row>
    <row r="2209" spans="1:9" hidden="1" x14ac:dyDescent="0.25">
      <c r="A2209" t="s">
        <v>1814</v>
      </c>
      <c r="B2209" s="4">
        <v>32</v>
      </c>
      <c r="C2209" s="197" t="s">
        <v>1561</v>
      </c>
      <c r="D2209" s="197" t="s">
        <v>1817</v>
      </c>
      <c r="E2209" s="6">
        <v>674.85</v>
      </c>
      <c r="F2209" s="6">
        <f t="shared" si="70"/>
        <v>-674.85</v>
      </c>
      <c r="G2209" t="s">
        <v>1815</v>
      </c>
      <c r="I2209" t="str">
        <f t="shared" si="71"/>
        <v/>
      </c>
    </row>
    <row r="2210" spans="1:9" x14ac:dyDescent="0.25">
      <c r="A2210" t="s">
        <v>5159</v>
      </c>
      <c r="B2210" s="4">
        <v>32</v>
      </c>
      <c r="C2210" s="197" t="s">
        <v>2258</v>
      </c>
      <c r="D2210" s="197" t="s">
        <v>5162</v>
      </c>
      <c r="E2210" s="6">
        <v>16.5</v>
      </c>
      <c r="F2210" s="6">
        <f t="shared" si="70"/>
        <v>-16.5</v>
      </c>
      <c r="G2210" t="s">
        <v>5160</v>
      </c>
      <c r="I2210" t="str">
        <f t="shared" si="71"/>
        <v/>
      </c>
    </row>
    <row r="2211" spans="1:9" hidden="1" x14ac:dyDescent="0.25">
      <c r="A2211" t="s">
        <v>6101</v>
      </c>
      <c r="B2211" s="4">
        <v>32</v>
      </c>
      <c r="C2211" s="197" t="s">
        <v>1825</v>
      </c>
      <c r="D2211" s="197">
        <v>13</v>
      </c>
      <c r="E2211" s="6">
        <v>1.53</v>
      </c>
      <c r="F2211" s="6">
        <f t="shared" si="70"/>
        <v>-1.53</v>
      </c>
      <c r="G2211" t="s">
        <v>6102</v>
      </c>
      <c r="I2211" t="str">
        <f t="shared" si="71"/>
        <v/>
      </c>
    </row>
    <row r="2212" spans="1:9" hidden="1" x14ac:dyDescent="0.25">
      <c r="A2212" t="s">
        <v>6104</v>
      </c>
      <c r="B2212" s="4">
        <v>32</v>
      </c>
      <c r="C2212" s="197" t="s">
        <v>1825</v>
      </c>
      <c r="D2212" s="197">
        <v>14</v>
      </c>
      <c r="E2212" s="6">
        <v>1.52</v>
      </c>
      <c r="F2212" s="6">
        <f t="shared" si="70"/>
        <v>-1.52</v>
      </c>
      <c r="G2212" t="s">
        <v>6105</v>
      </c>
      <c r="I2212" t="str">
        <f t="shared" si="71"/>
        <v/>
      </c>
    </row>
    <row r="2213" spans="1:9" hidden="1" x14ac:dyDescent="0.25">
      <c r="A2213" t="s">
        <v>1893</v>
      </c>
      <c r="B2213" s="4">
        <v>32</v>
      </c>
      <c r="C2213" s="197" t="s">
        <v>1884</v>
      </c>
      <c r="D2213" s="197">
        <v>5</v>
      </c>
      <c r="E2213" s="6">
        <v>1.5</v>
      </c>
      <c r="F2213" s="6">
        <f t="shared" si="70"/>
        <v>-1.5</v>
      </c>
      <c r="G2213" t="s">
        <v>1894</v>
      </c>
      <c r="I2213" t="str">
        <f t="shared" si="71"/>
        <v/>
      </c>
    </row>
    <row r="2214" spans="1:9" hidden="1" x14ac:dyDescent="0.25">
      <c r="A2214" t="s">
        <v>1818</v>
      </c>
      <c r="B2214" s="4">
        <v>32</v>
      </c>
      <c r="C2214" s="197" t="s">
        <v>1561</v>
      </c>
      <c r="D2214" s="197" t="s">
        <v>1821</v>
      </c>
      <c r="E2214" s="6">
        <v>-7850.84</v>
      </c>
      <c r="F2214" s="6">
        <f t="shared" si="70"/>
        <v>7850.84</v>
      </c>
      <c r="G2214" t="s">
        <v>1819</v>
      </c>
      <c r="I2214" t="str">
        <f t="shared" si="71"/>
        <v/>
      </c>
    </row>
    <row r="2215" spans="1:9" hidden="1" x14ac:dyDescent="0.25">
      <c r="A2215" t="s">
        <v>2149</v>
      </c>
      <c r="B2215" s="4">
        <v>32</v>
      </c>
      <c r="C2215" s="197" t="s">
        <v>2148</v>
      </c>
      <c r="D2215" s="197">
        <v>714</v>
      </c>
      <c r="E2215" s="6">
        <v>1.31</v>
      </c>
      <c r="F2215" s="6">
        <f t="shared" si="70"/>
        <v>-1.31</v>
      </c>
      <c r="G2215" t="s">
        <v>2150</v>
      </c>
      <c r="I2215" t="str">
        <f t="shared" si="71"/>
        <v/>
      </c>
    </row>
    <row r="2216" spans="1:9" x14ac:dyDescent="0.25">
      <c r="A2216" t="s">
        <v>5163</v>
      </c>
      <c r="B2216" s="4">
        <v>32</v>
      </c>
      <c r="C2216" s="197" t="s">
        <v>2258</v>
      </c>
      <c r="D2216" s="197" t="s">
        <v>5166</v>
      </c>
      <c r="E2216" s="6">
        <v>0</v>
      </c>
      <c r="F2216" s="6">
        <f t="shared" si="70"/>
        <v>0</v>
      </c>
      <c r="G2216" t="s">
        <v>5164</v>
      </c>
      <c r="I2216" t="str">
        <f t="shared" si="71"/>
        <v/>
      </c>
    </row>
    <row r="2217" spans="1:9" hidden="1" x14ac:dyDescent="0.25">
      <c r="A2217" t="s">
        <v>6861</v>
      </c>
      <c r="B2217" s="4">
        <v>32</v>
      </c>
      <c r="C2217" s="197" t="s">
        <v>1833</v>
      </c>
      <c r="D2217" s="197">
        <v>119</v>
      </c>
      <c r="E2217" s="6">
        <v>4.24</v>
      </c>
      <c r="F2217" s="6">
        <f t="shared" si="70"/>
        <v>-4.24</v>
      </c>
      <c r="G2217" t="s">
        <v>6862</v>
      </c>
      <c r="I2217" t="str">
        <f t="shared" si="71"/>
        <v/>
      </c>
    </row>
    <row r="2218" spans="1:9" hidden="1" x14ac:dyDescent="0.25">
      <c r="A2218" t="s">
        <v>6864</v>
      </c>
      <c r="B2218" s="4">
        <v>32</v>
      </c>
      <c r="C2218" s="197" t="s">
        <v>1833</v>
      </c>
      <c r="D2218" s="197">
        <v>120</v>
      </c>
      <c r="E2218" s="6">
        <v>0.16</v>
      </c>
      <c r="F2218" s="6">
        <f t="shared" si="70"/>
        <v>-0.16</v>
      </c>
      <c r="G2218" t="s">
        <v>6865</v>
      </c>
      <c r="I2218" t="str">
        <f t="shared" si="71"/>
        <v/>
      </c>
    </row>
    <row r="2219" spans="1:9" hidden="1" x14ac:dyDescent="0.25">
      <c r="A2219" t="s">
        <v>2136</v>
      </c>
      <c r="B2219" s="4">
        <v>32</v>
      </c>
      <c r="C2219" s="197" t="s">
        <v>2135</v>
      </c>
      <c r="D2219" s="197">
        <v>715</v>
      </c>
      <c r="E2219" s="6">
        <v>1.1499999999999999</v>
      </c>
      <c r="F2219" s="6">
        <f t="shared" si="70"/>
        <v>-1.1499999999999999</v>
      </c>
      <c r="G2219" t="s">
        <v>2137</v>
      </c>
      <c r="I2219" t="str">
        <f t="shared" si="71"/>
        <v/>
      </c>
    </row>
    <row r="2220" spans="1:9" hidden="1" x14ac:dyDescent="0.25">
      <c r="A2220" t="s">
        <v>7563</v>
      </c>
      <c r="B2220" s="4">
        <v>32</v>
      </c>
      <c r="C2220" s="197" t="s">
        <v>7516</v>
      </c>
      <c r="D2220" s="197">
        <v>18</v>
      </c>
      <c r="E2220" s="6">
        <v>0.16</v>
      </c>
      <c r="F2220" s="6">
        <f t="shared" si="70"/>
        <v>-0.16</v>
      </c>
      <c r="G2220" t="s">
        <v>7564</v>
      </c>
      <c r="I2220" t="str">
        <f t="shared" si="71"/>
        <v/>
      </c>
    </row>
    <row r="2221" spans="1:9" hidden="1" x14ac:dyDescent="0.25">
      <c r="A2221" t="s">
        <v>6867</v>
      </c>
      <c r="B2221" s="4">
        <v>32</v>
      </c>
      <c r="C2221" s="197" t="s">
        <v>1833</v>
      </c>
      <c r="D2221" s="197">
        <v>121</v>
      </c>
      <c r="E2221" s="6">
        <v>24.03</v>
      </c>
      <c r="F2221" s="6">
        <f t="shared" si="70"/>
        <v>-24.03</v>
      </c>
      <c r="G2221" t="s">
        <v>6868</v>
      </c>
      <c r="I2221" t="str">
        <f t="shared" si="71"/>
        <v/>
      </c>
    </row>
    <row r="2222" spans="1:9" x14ac:dyDescent="0.25">
      <c r="A2222" t="s">
        <v>5167</v>
      </c>
      <c r="B2222" s="4">
        <v>32</v>
      </c>
      <c r="C2222" s="197" t="s">
        <v>2258</v>
      </c>
      <c r="D2222" s="197" t="s">
        <v>5170</v>
      </c>
      <c r="E2222" s="6">
        <v>37.71</v>
      </c>
      <c r="F2222" s="6">
        <f t="shared" si="70"/>
        <v>-37.71</v>
      </c>
      <c r="G2222" t="s">
        <v>5168</v>
      </c>
      <c r="I2222" t="str">
        <f t="shared" si="71"/>
        <v/>
      </c>
    </row>
    <row r="2223" spans="1:9" hidden="1" x14ac:dyDescent="0.25">
      <c r="A2223" t="s">
        <v>8967</v>
      </c>
      <c r="B2223" s="4">
        <v>33</v>
      </c>
      <c r="C2223" s="197">
        <v>685</v>
      </c>
      <c r="D2223" s="197">
        <v>98</v>
      </c>
      <c r="E2223" s="6">
        <v>0.98</v>
      </c>
      <c r="F2223" s="6">
        <f t="shared" si="70"/>
        <v>-0.98</v>
      </c>
      <c r="G2223" t="s">
        <v>8871</v>
      </c>
      <c r="H2223" t="s">
        <v>7725</v>
      </c>
      <c r="I2223" t="str">
        <f t="shared" si="71"/>
        <v/>
      </c>
    </row>
    <row r="2224" spans="1:9" x14ac:dyDescent="0.25">
      <c r="A2224" t="s">
        <v>5171</v>
      </c>
      <c r="B2224" s="4">
        <v>32</v>
      </c>
      <c r="C2224" s="197" t="s">
        <v>2258</v>
      </c>
      <c r="D2224" s="197" t="s">
        <v>5174</v>
      </c>
      <c r="E2224" s="6">
        <v>34.270000000000003</v>
      </c>
      <c r="F2224" s="6">
        <f t="shared" si="70"/>
        <v>-34.270000000000003</v>
      </c>
      <c r="G2224" t="s">
        <v>5172</v>
      </c>
      <c r="I2224" t="str">
        <f t="shared" si="71"/>
        <v/>
      </c>
    </row>
    <row r="2225" spans="1:9" hidden="1" x14ac:dyDescent="0.25">
      <c r="A2225" t="s">
        <v>8929</v>
      </c>
      <c r="B2225" s="4">
        <v>33</v>
      </c>
      <c r="C2225" s="197">
        <v>685</v>
      </c>
      <c r="D2225" s="197">
        <v>63</v>
      </c>
      <c r="E2225" s="6">
        <v>0.96</v>
      </c>
      <c r="F2225" s="6">
        <f t="shared" si="70"/>
        <v>-0.96</v>
      </c>
      <c r="G2225" t="s">
        <v>8871</v>
      </c>
      <c r="H2225" t="s">
        <v>7668</v>
      </c>
      <c r="I2225" t="str">
        <f t="shared" si="71"/>
        <v/>
      </c>
    </row>
    <row r="2226" spans="1:9" hidden="1" x14ac:dyDescent="0.25">
      <c r="A2226" t="s">
        <v>15287</v>
      </c>
      <c r="B2226" s="4">
        <v>32</v>
      </c>
      <c r="C2226" s="197" t="s">
        <v>1829</v>
      </c>
      <c r="D2226" s="197">
        <v>137</v>
      </c>
      <c r="E2226" s="6">
        <v>35.619999999999997</v>
      </c>
      <c r="F2226" s="6">
        <f t="shared" si="70"/>
        <v>-35.619999999999997</v>
      </c>
      <c r="G2226" t="s">
        <v>15288</v>
      </c>
      <c r="I2226" t="str">
        <f t="shared" si="71"/>
        <v/>
      </c>
    </row>
    <row r="2227" spans="1:9" x14ac:dyDescent="0.25">
      <c r="A2227" t="s">
        <v>5175</v>
      </c>
      <c r="B2227" s="4">
        <v>32</v>
      </c>
      <c r="C2227" s="197" t="s">
        <v>2258</v>
      </c>
      <c r="D2227" s="197" t="s">
        <v>5178</v>
      </c>
      <c r="E2227" s="6">
        <v>0</v>
      </c>
      <c r="F2227" s="6">
        <f t="shared" si="70"/>
        <v>0</v>
      </c>
      <c r="G2227" t="s">
        <v>5176</v>
      </c>
      <c r="I2227" t="str">
        <f t="shared" si="71"/>
        <v/>
      </c>
    </row>
    <row r="2228" spans="1:9" x14ac:dyDescent="0.25">
      <c r="A2228" t="s">
        <v>5179</v>
      </c>
      <c r="B2228" s="4">
        <v>32</v>
      </c>
      <c r="C2228" s="197" t="s">
        <v>2258</v>
      </c>
      <c r="D2228" s="197" t="s">
        <v>5182</v>
      </c>
      <c r="E2228" s="6">
        <v>15.07</v>
      </c>
      <c r="F2228" s="6">
        <f t="shared" si="70"/>
        <v>-15.07</v>
      </c>
      <c r="G2228" t="s">
        <v>5180</v>
      </c>
      <c r="I2228" t="str">
        <f t="shared" si="71"/>
        <v/>
      </c>
    </row>
    <row r="2229" spans="1:9" hidden="1" x14ac:dyDescent="0.25">
      <c r="A2229" t="s">
        <v>8939</v>
      </c>
      <c r="B2229" s="4">
        <v>33</v>
      </c>
      <c r="C2229" s="197">
        <v>685</v>
      </c>
      <c r="D2229" s="197">
        <v>71</v>
      </c>
      <c r="E2229" s="6">
        <v>0.8</v>
      </c>
      <c r="F2229" s="6">
        <f t="shared" si="70"/>
        <v>-0.8</v>
      </c>
      <c r="G2229" t="s">
        <v>8871</v>
      </c>
      <c r="H2229" t="s">
        <v>7683</v>
      </c>
      <c r="I2229" t="str">
        <f t="shared" si="71"/>
        <v/>
      </c>
    </row>
    <row r="2230" spans="1:9" x14ac:dyDescent="0.25">
      <c r="A2230" t="s">
        <v>5183</v>
      </c>
      <c r="B2230" s="4">
        <v>32</v>
      </c>
      <c r="C2230" s="197" t="s">
        <v>2258</v>
      </c>
      <c r="D2230" s="197" t="s">
        <v>5186</v>
      </c>
      <c r="E2230" s="6">
        <v>16.38</v>
      </c>
      <c r="F2230" s="6">
        <f t="shared" si="70"/>
        <v>-16.38</v>
      </c>
      <c r="G2230" t="s">
        <v>5184</v>
      </c>
      <c r="I2230" t="str">
        <f t="shared" si="71"/>
        <v/>
      </c>
    </row>
    <row r="2231" spans="1:9" hidden="1" x14ac:dyDescent="0.25">
      <c r="A2231" t="s">
        <v>9650</v>
      </c>
      <c r="B2231" s="4">
        <v>33</v>
      </c>
      <c r="C2231" s="197">
        <v>850</v>
      </c>
      <c r="D2231" s="197">
        <v>90</v>
      </c>
      <c r="E2231" s="6">
        <v>0.73</v>
      </c>
      <c r="F2231" s="6">
        <f t="shared" si="70"/>
        <v>-0.73</v>
      </c>
      <c r="G2231" t="s">
        <v>9567</v>
      </c>
      <c r="H2231" t="s">
        <v>7707</v>
      </c>
      <c r="I2231" t="str">
        <f t="shared" si="71"/>
        <v/>
      </c>
    </row>
    <row r="2232" spans="1:9" x14ac:dyDescent="0.25">
      <c r="A2232" t="s">
        <v>5187</v>
      </c>
      <c r="B2232" s="4">
        <v>32</v>
      </c>
      <c r="C2232" s="197" t="s">
        <v>2258</v>
      </c>
      <c r="D2232" s="197" t="s">
        <v>5190</v>
      </c>
      <c r="E2232" s="6">
        <v>0.09</v>
      </c>
      <c r="F2232" s="6">
        <f t="shared" si="70"/>
        <v>-0.09</v>
      </c>
      <c r="G2232" t="s">
        <v>5188</v>
      </c>
      <c r="I2232" t="str">
        <f t="shared" si="71"/>
        <v/>
      </c>
    </row>
    <row r="2233" spans="1:9" hidden="1" x14ac:dyDescent="0.25">
      <c r="A2233" t="s">
        <v>6870</v>
      </c>
      <c r="B2233" s="4">
        <v>32</v>
      </c>
      <c r="C2233" s="197" t="s">
        <v>1833</v>
      </c>
      <c r="D2233" s="197">
        <v>122</v>
      </c>
      <c r="E2233" s="6">
        <v>0.1</v>
      </c>
      <c r="F2233" s="6">
        <f t="shared" si="70"/>
        <v>-0.1</v>
      </c>
      <c r="G2233" t="s">
        <v>6871</v>
      </c>
      <c r="I2233" t="str">
        <f t="shared" si="71"/>
        <v/>
      </c>
    </row>
    <row r="2234" spans="1:9" x14ac:dyDescent="0.25">
      <c r="A2234" t="s">
        <v>5191</v>
      </c>
      <c r="B2234" s="4">
        <v>32</v>
      </c>
      <c r="C2234" s="197" t="s">
        <v>2258</v>
      </c>
      <c r="D2234" s="197" t="s">
        <v>5194</v>
      </c>
      <c r="E2234" s="6">
        <v>6.54</v>
      </c>
      <c r="F2234" s="6">
        <f t="shared" si="70"/>
        <v>-6.54</v>
      </c>
      <c r="G2234" t="s">
        <v>5192</v>
      </c>
      <c r="I2234" t="str">
        <f t="shared" si="71"/>
        <v/>
      </c>
    </row>
    <row r="2235" spans="1:9" hidden="1" x14ac:dyDescent="0.25">
      <c r="A2235" t="s">
        <v>15289</v>
      </c>
      <c r="B2235" s="4">
        <v>32</v>
      </c>
      <c r="C2235" s="197" t="s">
        <v>1829</v>
      </c>
      <c r="D2235" s="197">
        <v>138</v>
      </c>
      <c r="E2235" s="6">
        <v>29.86</v>
      </c>
      <c r="F2235" s="6">
        <f t="shared" si="70"/>
        <v>-29.86</v>
      </c>
      <c r="G2235" t="s">
        <v>15290</v>
      </c>
      <c r="I2235" t="str">
        <f t="shared" si="71"/>
        <v/>
      </c>
    </row>
    <row r="2236" spans="1:9" hidden="1" x14ac:dyDescent="0.25">
      <c r="A2236" t="s">
        <v>9021</v>
      </c>
      <c r="B2236" s="4">
        <v>33</v>
      </c>
      <c r="C2236" s="197">
        <v>690</v>
      </c>
      <c r="D2236" s="197">
        <v>49</v>
      </c>
      <c r="E2236" s="6">
        <v>0.56000000000000005</v>
      </c>
      <c r="F2236" s="6">
        <f t="shared" si="70"/>
        <v>-0.56000000000000005</v>
      </c>
      <c r="G2236" t="s">
        <v>8971</v>
      </c>
      <c r="H2236" t="s">
        <v>7656</v>
      </c>
      <c r="I2236" t="str">
        <f t="shared" si="71"/>
        <v/>
      </c>
    </row>
    <row r="2237" spans="1:9" hidden="1" x14ac:dyDescent="0.25">
      <c r="A2237" t="s">
        <v>2110</v>
      </c>
      <c r="B2237" s="4">
        <v>32</v>
      </c>
      <c r="C2237" s="197" t="s">
        <v>2058</v>
      </c>
      <c r="D2237" s="197">
        <v>757</v>
      </c>
      <c r="E2237" s="6">
        <v>0.49</v>
      </c>
      <c r="F2237" s="6">
        <f t="shared" si="70"/>
        <v>-0.49</v>
      </c>
      <c r="G2237" t="s">
        <v>2111</v>
      </c>
      <c r="I2237" t="str">
        <f t="shared" si="71"/>
        <v/>
      </c>
    </row>
    <row r="2238" spans="1:9" x14ac:dyDescent="0.25">
      <c r="A2238" t="s">
        <v>5195</v>
      </c>
      <c r="B2238" s="4">
        <v>32</v>
      </c>
      <c r="C2238" s="197" t="s">
        <v>2258</v>
      </c>
      <c r="D2238" s="197" t="s">
        <v>5198</v>
      </c>
      <c r="E2238" s="6">
        <v>6.14</v>
      </c>
      <c r="F2238" s="6">
        <f t="shared" si="70"/>
        <v>-6.14</v>
      </c>
      <c r="G2238" t="s">
        <v>5196</v>
      </c>
      <c r="I2238" t="str">
        <f t="shared" si="71"/>
        <v/>
      </c>
    </row>
    <row r="2239" spans="1:9" hidden="1" x14ac:dyDescent="0.25">
      <c r="A2239" t="s">
        <v>9847</v>
      </c>
      <c r="B2239" s="4">
        <v>34</v>
      </c>
      <c r="C2239" s="197">
        <v>610</v>
      </c>
      <c r="D2239" s="197">
        <v>512</v>
      </c>
      <c r="E2239" s="6">
        <v>0.44</v>
      </c>
      <c r="F2239" s="6">
        <f t="shared" si="70"/>
        <v>-0.44</v>
      </c>
      <c r="G2239" t="s">
        <v>8323</v>
      </c>
      <c r="H2239" t="s">
        <v>9697</v>
      </c>
      <c r="I2239" t="str">
        <f t="shared" si="71"/>
        <v/>
      </c>
    </row>
    <row r="2240" spans="1:9" hidden="1" x14ac:dyDescent="0.25">
      <c r="A2240" t="s">
        <v>9031</v>
      </c>
      <c r="B2240" s="4">
        <v>33</v>
      </c>
      <c r="C2240" s="197">
        <v>690</v>
      </c>
      <c r="D2240" s="197">
        <v>65</v>
      </c>
      <c r="E2240" s="6">
        <v>0.42</v>
      </c>
      <c r="F2240" s="6">
        <f t="shared" si="70"/>
        <v>-0.42</v>
      </c>
      <c r="G2240" t="s">
        <v>8971</v>
      </c>
      <c r="H2240" t="s">
        <v>7671</v>
      </c>
      <c r="I2240" t="str">
        <f t="shared" si="71"/>
        <v/>
      </c>
    </row>
    <row r="2241" spans="1:9" hidden="1" x14ac:dyDescent="0.25">
      <c r="A2241" t="s">
        <v>8959</v>
      </c>
      <c r="B2241" s="4">
        <v>33</v>
      </c>
      <c r="C2241" s="197">
        <v>685</v>
      </c>
      <c r="D2241" s="197">
        <v>93</v>
      </c>
      <c r="E2241" s="6">
        <v>0.4</v>
      </c>
      <c r="F2241" s="6">
        <f t="shared" si="70"/>
        <v>-0.4</v>
      </c>
      <c r="G2241" t="s">
        <v>8871</v>
      </c>
      <c r="H2241" t="s">
        <v>7713</v>
      </c>
      <c r="I2241" t="str">
        <f t="shared" si="71"/>
        <v/>
      </c>
    </row>
    <row r="2242" spans="1:9" hidden="1" x14ac:dyDescent="0.25">
      <c r="A2242" t="s">
        <v>6873</v>
      </c>
      <c r="B2242" s="4">
        <v>32</v>
      </c>
      <c r="C2242" s="197" t="s">
        <v>1833</v>
      </c>
      <c r="D2242" s="197">
        <v>123</v>
      </c>
      <c r="E2242" s="6">
        <v>0.24</v>
      </c>
      <c r="F2242" s="6">
        <f t="shared" si="70"/>
        <v>-0.24</v>
      </c>
      <c r="G2242" t="s">
        <v>6874</v>
      </c>
      <c r="I2242" t="str">
        <f t="shared" si="71"/>
        <v/>
      </c>
    </row>
    <row r="2243" spans="1:9" x14ac:dyDescent="0.25">
      <c r="A2243" t="s">
        <v>5199</v>
      </c>
      <c r="B2243" s="4">
        <v>32</v>
      </c>
      <c r="C2243" s="197" t="s">
        <v>2258</v>
      </c>
      <c r="D2243" s="197" t="s">
        <v>5202</v>
      </c>
      <c r="E2243" s="6">
        <v>58.34</v>
      </c>
      <c r="F2243" s="6">
        <f t="shared" si="70"/>
        <v>-58.34</v>
      </c>
      <c r="G2243" t="s">
        <v>5200</v>
      </c>
      <c r="I2243" t="str">
        <f t="shared" si="71"/>
        <v/>
      </c>
    </row>
    <row r="2244" spans="1:9" hidden="1" x14ac:dyDescent="0.25">
      <c r="A2244" t="s">
        <v>2026</v>
      </c>
      <c r="B2244" s="4">
        <v>32</v>
      </c>
      <c r="C2244" s="197" t="s">
        <v>1912</v>
      </c>
      <c r="D2244" s="197">
        <v>648</v>
      </c>
      <c r="E2244" s="6">
        <v>0.33</v>
      </c>
      <c r="F2244" s="6">
        <f t="shared" si="70"/>
        <v>-0.33</v>
      </c>
      <c r="G2244" t="s">
        <v>2027</v>
      </c>
      <c r="I2244" t="str">
        <f t="shared" si="71"/>
        <v/>
      </c>
    </row>
    <row r="2245" spans="1:9" hidden="1" x14ac:dyDescent="0.25">
      <c r="A2245" t="s">
        <v>6876</v>
      </c>
      <c r="B2245" s="4">
        <v>32</v>
      </c>
      <c r="C2245" s="197" t="s">
        <v>1833</v>
      </c>
      <c r="D2245" s="197">
        <v>124</v>
      </c>
      <c r="E2245" s="6">
        <v>10.85</v>
      </c>
      <c r="F2245" s="6">
        <f t="shared" si="70"/>
        <v>-10.85</v>
      </c>
      <c r="G2245" t="s">
        <v>6877</v>
      </c>
      <c r="I2245" t="str">
        <f t="shared" si="71"/>
        <v/>
      </c>
    </row>
    <row r="2246" spans="1:9" x14ac:dyDescent="0.25">
      <c r="A2246" t="s">
        <v>5203</v>
      </c>
      <c r="B2246" s="4">
        <v>32</v>
      </c>
      <c r="C2246" s="197" t="s">
        <v>2258</v>
      </c>
      <c r="D2246" s="197" t="s">
        <v>5206</v>
      </c>
      <c r="E2246" s="6">
        <v>0.1</v>
      </c>
      <c r="F2246" s="6">
        <f t="shared" si="70"/>
        <v>-0.1</v>
      </c>
      <c r="G2246" t="s">
        <v>5204</v>
      </c>
      <c r="I2246" t="str">
        <f t="shared" si="71"/>
        <v/>
      </c>
    </row>
    <row r="2247" spans="1:9" hidden="1" x14ac:dyDescent="0.25">
      <c r="A2247" t="s">
        <v>6879</v>
      </c>
      <c r="B2247" s="4">
        <v>32</v>
      </c>
      <c r="C2247" s="197" t="s">
        <v>1833</v>
      </c>
      <c r="D2247" s="197">
        <v>125</v>
      </c>
      <c r="E2247" s="6">
        <v>0.1</v>
      </c>
      <c r="F2247" s="6">
        <f t="shared" ref="F2247:F2310" si="72">IF(B2247=10,E2247,-E2247)</f>
        <v>-0.1</v>
      </c>
      <c r="G2247" t="s">
        <v>6880</v>
      </c>
      <c r="I2247" t="str">
        <f t="shared" ref="I2247:I2310" si="73">IF(ISNA(MATCH(A2247,OldAcctNum,))=TRUE,A2247,"")</f>
        <v/>
      </c>
    </row>
    <row r="2248" spans="1:9" hidden="1" x14ac:dyDescent="0.25">
      <c r="A2248" t="s">
        <v>1250</v>
      </c>
      <c r="B2248" s="4">
        <v>31</v>
      </c>
      <c r="C2248" s="197">
        <v>601</v>
      </c>
      <c r="D2248" s="197">
        <v>0</v>
      </c>
      <c r="E2248" s="6">
        <v>0.28999999999999998</v>
      </c>
      <c r="F2248" s="6">
        <f t="shared" si="72"/>
        <v>-0.28999999999999998</v>
      </c>
      <c r="G2248" t="s">
        <v>1251</v>
      </c>
      <c r="I2248" t="str">
        <f t="shared" si="73"/>
        <v/>
      </c>
    </row>
    <row r="2249" spans="1:9" hidden="1" x14ac:dyDescent="0.25">
      <c r="A2249" t="s">
        <v>8887</v>
      </c>
      <c r="B2249" s="4">
        <v>33</v>
      </c>
      <c r="C2249" s="197">
        <v>685</v>
      </c>
      <c r="D2249" s="197">
        <v>9</v>
      </c>
      <c r="E2249" s="6">
        <v>0.28999999999999998</v>
      </c>
      <c r="F2249" s="6">
        <f t="shared" si="72"/>
        <v>-0.28999999999999998</v>
      </c>
      <c r="G2249" t="s">
        <v>8871</v>
      </c>
      <c r="H2249" t="s">
        <v>7605</v>
      </c>
      <c r="I2249" t="str">
        <f t="shared" si="73"/>
        <v/>
      </c>
    </row>
    <row r="2250" spans="1:9" hidden="1" x14ac:dyDescent="0.25">
      <c r="A2250" t="s">
        <v>6882</v>
      </c>
      <c r="B2250" s="4">
        <v>32</v>
      </c>
      <c r="C2250" s="197" t="s">
        <v>1833</v>
      </c>
      <c r="D2250" s="197">
        <v>126</v>
      </c>
      <c r="E2250" s="6">
        <v>0.08</v>
      </c>
      <c r="F2250" s="6">
        <f t="shared" si="72"/>
        <v>-0.08</v>
      </c>
      <c r="G2250" t="s">
        <v>6883</v>
      </c>
      <c r="I2250" t="str">
        <f t="shared" si="73"/>
        <v/>
      </c>
    </row>
    <row r="2251" spans="1:9" hidden="1" x14ac:dyDescent="0.25">
      <c r="A2251" t="s">
        <v>6885</v>
      </c>
      <c r="B2251" s="4">
        <v>32</v>
      </c>
      <c r="C2251" s="197" t="s">
        <v>1833</v>
      </c>
      <c r="D2251" s="197">
        <v>127</v>
      </c>
      <c r="E2251" s="6">
        <v>21.7</v>
      </c>
      <c r="F2251" s="6">
        <f t="shared" si="72"/>
        <v>-21.7</v>
      </c>
      <c r="G2251" t="s">
        <v>6886</v>
      </c>
      <c r="I2251" t="str">
        <f t="shared" si="73"/>
        <v/>
      </c>
    </row>
    <row r="2252" spans="1:9" hidden="1" x14ac:dyDescent="0.25">
      <c r="A2252" t="s">
        <v>7422</v>
      </c>
      <c r="B2252" s="4">
        <v>32</v>
      </c>
      <c r="C2252" s="197" t="s">
        <v>1845</v>
      </c>
      <c r="D2252" s="197">
        <v>38</v>
      </c>
      <c r="E2252" s="6">
        <v>0.26</v>
      </c>
      <c r="F2252" s="6">
        <f t="shared" si="72"/>
        <v>-0.26</v>
      </c>
      <c r="G2252" t="s">
        <v>7423</v>
      </c>
      <c r="I2252" t="str">
        <f t="shared" si="73"/>
        <v/>
      </c>
    </row>
    <row r="2253" spans="1:9" x14ac:dyDescent="0.25">
      <c r="A2253" t="s">
        <v>5207</v>
      </c>
      <c r="B2253" s="4">
        <v>32</v>
      </c>
      <c r="C2253" s="197" t="s">
        <v>2258</v>
      </c>
      <c r="D2253" s="197" t="s">
        <v>5210</v>
      </c>
      <c r="E2253" s="6">
        <v>9.67</v>
      </c>
      <c r="F2253" s="6">
        <f t="shared" si="72"/>
        <v>-9.67</v>
      </c>
      <c r="G2253" t="s">
        <v>5208</v>
      </c>
      <c r="I2253" t="str">
        <f t="shared" si="73"/>
        <v/>
      </c>
    </row>
    <row r="2254" spans="1:9" hidden="1" x14ac:dyDescent="0.25">
      <c r="A2254" t="s">
        <v>6888</v>
      </c>
      <c r="B2254" s="4">
        <v>32</v>
      </c>
      <c r="C2254" s="197" t="s">
        <v>1833</v>
      </c>
      <c r="D2254" s="197">
        <v>128</v>
      </c>
      <c r="E2254" s="6">
        <v>0.02</v>
      </c>
      <c r="F2254" s="6">
        <f t="shared" si="72"/>
        <v>-0.02</v>
      </c>
      <c r="G2254" t="s">
        <v>6889</v>
      </c>
      <c r="I2254" t="str">
        <f t="shared" si="73"/>
        <v/>
      </c>
    </row>
    <row r="2255" spans="1:9" hidden="1" x14ac:dyDescent="0.25">
      <c r="A2255" t="s">
        <v>6891</v>
      </c>
      <c r="B2255" s="4">
        <v>32</v>
      </c>
      <c r="C2255" s="197" t="s">
        <v>1833</v>
      </c>
      <c r="D2255" s="197">
        <v>129</v>
      </c>
      <c r="E2255" s="6">
        <v>0.12</v>
      </c>
      <c r="F2255" s="6">
        <f t="shared" si="72"/>
        <v>-0.12</v>
      </c>
      <c r="G2255" t="s">
        <v>6892</v>
      </c>
      <c r="I2255" t="str">
        <f t="shared" si="73"/>
        <v/>
      </c>
    </row>
    <row r="2256" spans="1:9" hidden="1" x14ac:dyDescent="0.25">
      <c r="A2256" t="s">
        <v>6894</v>
      </c>
      <c r="B2256" s="4">
        <v>32</v>
      </c>
      <c r="C2256" s="197" t="s">
        <v>1833</v>
      </c>
      <c r="D2256" s="197">
        <v>130</v>
      </c>
      <c r="E2256" s="6">
        <v>34.299999999999997</v>
      </c>
      <c r="F2256" s="6">
        <f t="shared" si="72"/>
        <v>-34.299999999999997</v>
      </c>
      <c r="G2256" t="s">
        <v>6895</v>
      </c>
      <c r="I2256" t="str">
        <f t="shared" si="73"/>
        <v/>
      </c>
    </row>
    <row r="2257" spans="1:9" hidden="1" x14ac:dyDescent="0.25">
      <c r="A2257" t="s">
        <v>9960</v>
      </c>
      <c r="B2257" s="4">
        <v>34</v>
      </c>
      <c r="C2257" s="197">
        <v>690</v>
      </c>
      <c r="D2257" s="197">
        <v>201</v>
      </c>
      <c r="E2257" s="6">
        <v>0.24</v>
      </c>
      <c r="F2257" s="6">
        <f t="shared" si="72"/>
        <v>-0.24</v>
      </c>
      <c r="G2257" t="s">
        <v>11085</v>
      </c>
      <c r="H2257" t="s">
        <v>9666</v>
      </c>
      <c r="I2257" t="str">
        <f t="shared" si="73"/>
        <v/>
      </c>
    </row>
    <row r="2258" spans="1:9" x14ac:dyDescent="0.25">
      <c r="A2258" t="s">
        <v>5211</v>
      </c>
      <c r="B2258" s="4">
        <v>32</v>
      </c>
      <c r="C2258" s="197" t="s">
        <v>2258</v>
      </c>
      <c r="D2258" s="197" t="s">
        <v>5214</v>
      </c>
      <c r="E2258" s="6">
        <v>0</v>
      </c>
      <c r="F2258" s="6">
        <f t="shared" si="72"/>
        <v>0</v>
      </c>
      <c r="G2258" t="s">
        <v>5212</v>
      </c>
      <c r="I2258" t="str">
        <f t="shared" si="73"/>
        <v/>
      </c>
    </row>
    <row r="2259" spans="1:9" hidden="1" x14ac:dyDescent="0.25">
      <c r="A2259" t="s">
        <v>6897</v>
      </c>
      <c r="B2259" s="4">
        <v>32</v>
      </c>
      <c r="C2259" s="197" t="s">
        <v>1833</v>
      </c>
      <c r="D2259" s="197">
        <v>131</v>
      </c>
      <c r="E2259" s="6">
        <v>12.83</v>
      </c>
      <c r="F2259" s="6">
        <f t="shared" si="72"/>
        <v>-12.83</v>
      </c>
      <c r="G2259" t="s">
        <v>6898</v>
      </c>
      <c r="I2259" t="str">
        <f t="shared" si="73"/>
        <v/>
      </c>
    </row>
    <row r="2260" spans="1:9" hidden="1" x14ac:dyDescent="0.25">
      <c r="A2260" t="s">
        <v>9305</v>
      </c>
      <c r="B2260" s="4">
        <v>33</v>
      </c>
      <c r="C2260" s="197">
        <v>745</v>
      </c>
      <c r="D2260" s="197">
        <v>38</v>
      </c>
      <c r="E2260" s="6">
        <v>0.22</v>
      </c>
      <c r="F2260" s="6">
        <f t="shared" si="72"/>
        <v>-0.22</v>
      </c>
      <c r="G2260" t="s">
        <v>9270</v>
      </c>
      <c r="H2260" t="s">
        <v>7635</v>
      </c>
      <c r="I2260" t="str">
        <f t="shared" si="73"/>
        <v/>
      </c>
    </row>
    <row r="2261" spans="1:9" hidden="1" x14ac:dyDescent="0.25">
      <c r="A2261" t="s">
        <v>8875</v>
      </c>
      <c r="B2261" s="4">
        <v>33</v>
      </c>
      <c r="C2261" s="197">
        <v>685</v>
      </c>
      <c r="D2261" s="197">
        <v>3</v>
      </c>
      <c r="E2261" s="6">
        <v>0.21</v>
      </c>
      <c r="F2261" s="6">
        <f t="shared" si="72"/>
        <v>-0.21</v>
      </c>
      <c r="G2261" t="s">
        <v>8871</v>
      </c>
      <c r="H2261" t="s">
        <v>7587</v>
      </c>
      <c r="I2261" t="str">
        <f t="shared" si="73"/>
        <v/>
      </c>
    </row>
    <row r="2262" spans="1:9" x14ac:dyDescent="0.25">
      <c r="A2262" t="s">
        <v>5215</v>
      </c>
      <c r="B2262" s="4">
        <v>32</v>
      </c>
      <c r="C2262" s="197" t="s">
        <v>2258</v>
      </c>
      <c r="D2262" s="197" t="s">
        <v>5218</v>
      </c>
      <c r="E2262" s="6">
        <v>39.619999999999997</v>
      </c>
      <c r="F2262" s="6">
        <f t="shared" si="72"/>
        <v>-39.619999999999997</v>
      </c>
      <c r="G2262" t="s">
        <v>5216</v>
      </c>
      <c r="I2262" t="str">
        <f t="shared" si="73"/>
        <v/>
      </c>
    </row>
    <row r="2263" spans="1:9" x14ac:dyDescent="0.25">
      <c r="A2263" t="s">
        <v>5219</v>
      </c>
      <c r="B2263" s="4">
        <v>32</v>
      </c>
      <c r="C2263" s="197" t="s">
        <v>2258</v>
      </c>
      <c r="D2263" s="197" t="s">
        <v>5222</v>
      </c>
      <c r="E2263" s="6">
        <v>10.99</v>
      </c>
      <c r="F2263" s="6">
        <f t="shared" si="72"/>
        <v>-10.99</v>
      </c>
      <c r="G2263" t="s">
        <v>5220</v>
      </c>
      <c r="I2263" t="str">
        <f t="shared" si="73"/>
        <v/>
      </c>
    </row>
    <row r="2264" spans="1:9" x14ac:dyDescent="0.25">
      <c r="A2264" t="s">
        <v>5223</v>
      </c>
      <c r="B2264" s="4">
        <v>32</v>
      </c>
      <c r="C2264" s="197" t="s">
        <v>2258</v>
      </c>
      <c r="D2264" s="197" t="s">
        <v>5226</v>
      </c>
      <c r="E2264" s="6">
        <v>0</v>
      </c>
      <c r="F2264" s="6">
        <f t="shared" si="72"/>
        <v>0</v>
      </c>
      <c r="G2264" t="s">
        <v>5224</v>
      </c>
      <c r="I2264" t="str">
        <f t="shared" si="73"/>
        <v/>
      </c>
    </row>
    <row r="2265" spans="1:9" hidden="1" x14ac:dyDescent="0.25">
      <c r="A2265" t="s">
        <v>6900</v>
      </c>
      <c r="B2265" s="4">
        <v>32</v>
      </c>
      <c r="C2265" s="197" t="s">
        <v>1833</v>
      </c>
      <c r="D2265" s="197">
        <v>132</v>
      </c>
      <c r="E2265" s="6">
        <v>31.57</v>
      </c>
      <c r="F2265" s="6">
        <f t="shared" si="72"/>
        <v>-31.57</v>
      </c>
      <c r="G2265" t="s">
        <v>6901</v>
      </c>
      <c r="I2265" t="str">
        <f t="shared" si="73"/>
        <v/>
      </c>
    </row>
    <row r="2266" spans="1:9" x14ac:dyDescent="0.25">
      <c r="A2266" t="s">
        <v>5227</v>
      </c>
      <c r="B2266" s="4">
        <v>32</v>
      </c>
      <c r="C2266" s="197" t="s">
        <v>2258</v>
      </c>
      <c r="D2266" s="197" t="s">
        <v>5230</v>
      </c>
      <c r="E2266" s="6">
        <v>10.28</v>
      </c>
      <c r="F2266" s="6">
        <f t="shared" si="72"/>
        <v>-10.28</v>
      </c>
      <c r="G2266" t="s">
        <v>5228</v>
      </c>
      <c r="I2266" t="str">
        <f t="shared" si="73"/>
        <v/>
      </c>
    </row>
    <row r="2267" spans="1:9" x14ac:dyDescent="0.25">
      <c r="A2267" t="s">
        <v>5231</v>
      </c>
      <c r="B2267" s="4">
        <v>32</v>
      </c>
      <c r="C2267" s="197" t="s">
        <v>2258</v>
      </c>
      <c r="D2267" s="197" t="s">
        <v>5234</v>
      </c>
      <c r="E2267" s="6">
        <v>17.37</v>
      </c>
      <c r="F2267" s="6">
        <f t="shared" si="72"/>
        <v>-17.37</v>
      </c>
      <c r="G2267" t="s">
        <v>5232</v>
      </c>
      <c r="I2267" t="str">
        <f t="shared" si="73"/>
        <v/>
      </c>
    </row>
    <row r="2268" spans="1:9" hidden="1" x14ac:dyDescent="0.25">
      <c r="A2268" t="s">
        <v>6903</v>
      </c>
      <c r="B2268" s="4">
        <v>32</v>
      </c>
      <c r="C2268" s="197" t="s">
        <v>1833</v>
      </c>
      <c r="D2268" s="197">
        <v>133</v>
      </c>
      <c r="E2268" s="6">
        <v>11.85</v>
      </c>
      <c r="F2268" s="6">
        <f t="shared" si="72"/>
        <v>-11.85</v>
      </c>
      <c r="G2268" t="s">
        <v>6904</v>
      </c>
      <c r="I2268" t="str">
        <f t="shared" si="73"/>
        <v/>
      </c>
    </row>
    <row r="2269" spans="1:9" hidden="1" x14ac:dyDescent="0.25">
      <c r="A2269" t="s">
        <v>7568</v>
      </c>
      <c r="B2269" s="4">
        <v>32</v>
      </c>
      <c r="C2269" s="197" t="s">
        <v>7516</v>
      </c>
      <c r="D2269" s="197">
        <v>20</v>
      </c>
      <c r="E2269" s="6">
        <v>20.64</v>
      </c>
      <c r="F2269" s="6">
        <f t="shared" si="72"/>
        <v>-20.64</v>
      </c>
      <c r="G2269" t="s">
        <v>7569</v>
      </c>
      <c r="I2269" t="str">
        <f t="shared" si="73"/>
        <v/>
      </c>
    </row>
    <row r="2270" spans="1:9" hidden="1" x14ac:dyDescent="0.25">
      <c r="A2270" t="s">
        <v>9127</v>
      </c>
      <c r="B2270" s="4">
        <v>33</v>
      </c>
      <c r="C2270" s="197">
        <v>695</v>
      </c>
      <c r="D2270" s="197">
        <v>62</v>
      </c>
      <c r="E2270" s="6">
        <v>0.16</v>
      </c>
      <c r="F2270" s="6">
        <f t="shared" si="72"/>
        <v>-0.16</v>
      </c>
      <c r="G2270" t="s">
        <v>9071</v>
      </c>
      <c r="H2270" t="s">
        <v>7665</v>
      </c>
      <c r="I2270" t="str">
        <f t="shared" si="73"/>
        <v/>
      </c>
    </row>
    <row r="2271" spans="1:9" x14ac:dyDescent="0.25">
      <c r="A2271" t="s">
        <v>5235</v>
      </c>
      <c r="B2271" s="4">
        <v>32</v>
      </c>
      <c r="C2271" s="197" t="s">
        <v>2258</v>
      </c>
      <c r="D2271" s="197" t="s">
        <v>5238</v>
      </c>
      <c r="E2271" s="6">
        <v>8.73</v>
      </c>
      <c r="F2271" s="6">
        <f t="shared" si="72"/>
        <v>-8.73</v>
      </c>
      <c r="G2271" t="s">
        <v>5236</v>
      </c>
      <c r="I2271" t="str">
        <f t="shared" si="73"/>
        <v/>
      </c>
    </row>
    <row r="2272" spans="1:9" hidden="1" x14ac:dyDescent="0.25">
      <c r="A2272" t="s">
        <v>15291</v>
      </c>
      <c r="B2272" s="4">
        <v>32</v>
      </c>
      <c r="C2272" s="197" t="s">
        <v>1829</v>
      </c>
      <c r="D2272" s="197">
        <v>139</v>
      </c>
      <c r="E2272" s="6">
        <v>160.19</v>
      </c>
      <c r="F2272" s="6">
        <f t="shared" si="72"/>
        <v>-160.19</v>
      </c>
      <c r="G2272" t="s">
        <v>15292</v>
      </c>
      <c r="I2272" t="str">
        <f t="shared" si="73"/>
        <v/>
      </c>
    </row>
    <row r="2273" spans="1:9" x14ac:dyDescent="0.25">
      <c r="A2273" t="s">
        <v>5239</v>
      </c>
      <c r="B2273" s="4">
        <v>32</v>
      </c>
      <c r="C2273" s="197" t="s">
        <v>2258</v>
      </c>
      <c r="D2273" s="197" t="s">
        <v>5242</v>
      </c>
      <c r="E2273" s="6">
        <v>0</v>
      </c>
      <c r="F2273" s="6">
        <f t="shared" si="72"/>
        <v>0</v>
      </c>
      <c r="G2273" t="s">
        <v>5240</v>
      </c>
      <c r="I2273" t="str">
        <f t="shared" si="73"/>
        <v/>
      </c>
    </row>
    <row r="2274" spans="1:9" x14ac:dyDescent="0.25">
      <c r="A2274" t="s">
        <v>5243</v>
      </c>
      <c r="B2274" s="4">
        <v>32</v>
      </c>
      <c r="C2274" s="197" t="s">
        <v>2258</v>
      </c>
      <c r="D2274" s="197" t="s">
        <v>5246</v>
      </c>
      <c r="E2274" s="6">
        <v>49.55</v>
      </c>
      <c r="F2274" s="6">
        <f t="shared" si="72"/>
        <v>-49.55</v>
      </c>
      <c r="G2274" t="s">
        <v>5244</v>
      </c>
      <c r="I2274" t="str">
        <f t="shared" si="73"/>
        <v/>
      </c>
    </row>
    <row r="2275" spans="1:9" x14ac:dyDescent="0.25">
      <c r="A2275" t="s">
        <v>5247</v>
      </c>
      <c r="B2275" s="4">
        <v>32</v>
      </c>
      <c r="C2275" s="197" t="s">
        <v>2258</v>
      </c>
      <c r="D2275" s="197" t="s">
        <v>5250</v>
      </c>
      <c r="E2275" s="6">
        <v>0</v>
      </c>
      <c r="F2275" s="6">
        <f t="shared" si="72"/>
        <v>0</v>
      </c>
      <c r="G2275" t="s">
        <v>5248</v>
      </c>
      <c r="I2275" t="str">
        <f t="shared" si="73"/>
        <v/>
      </c>
    </row>
    <row r="2276" spans="1:9" hidden="1" x14ac:dyDescent="0.25">
      <c r="A2276" t="s">
        <v>2138</v>
      </c>
      <c r="B2276" s="4">
        <v>32</v>
      </c>
      <c r="C2276" s="197" t="s">
        <v>2135</v>
      </c>
      <c r="D2276" s="197">
        <v>752</v>
      </c>
      <c r="E2276" s="6">
        <v>0.12</v>
      </c>
      <c r="F2276" s="6">
        <f t="shared" si="72"/>
        <v>-0.12</v>
      </c>
      <c r="G2276" t="s">
        <v>2139</v>
      </c>
      <c r="I2276" t="str">
        <f t="shared" si="73"/>
        <v/>
      </c>
    </row>
    <row r="2277" spans="1:9" x14ac:dyDescent="0.25">
      <c r="A2277" t="s">
        <v>5251</v>
      </c>
      <c r="B2277" s="4">
        <v>32</v>
      </c>
      <c r="C2277" s="197" t="s">
        <v>2258</v>
      </c>
      <c r="D2277" s="197" t="s">
        <v>5254</v>
      </c>
      <c r="E2277" s="6">
        <v>36.4</v>
      </c>
      <c r="F2277" s="6">
        <f t="shared" si="72"/>
        <v>-36.4</v>
      </c>
      <c r="G2277" t="s">
        <v>5252</v>
      </c>
      <c r="I2277" t="str">
        <f t="shared" si="73"/>
        <v/>
      </c>
    </row>
    <row r="2278" spans="1:9" hidden="1" x14ac:dyDescent="0.25">
      <c r="A2278" t="s">
        <v>6906</v>
      </c>
      <c r="B2278" s="4">
        <v>32</v>
      </c>
      <c r="C2278" s="197" t="s">
        <v>1833</v>
      </c>
      <c r="D2278" s="197">
        <v>134</v>
      </c>
      <c r="E2278" s="6">
        <v>11.4</v>
      </c>
      <c r="F2278" s="6">
        <f t="shared" si="72"/>
        <v>-11.4</v>
      </c>
      <c r="G2278" t="s">
        <v>6907</v>
      </c>
      <c r="I2278" t="str">
        <f t="shared" si="73"/>
        <v/>
      </c>
    </row>
    <row r="2279" spans="1:9" hidden="1" x14ac:dyDescent="0.25">
      <c r="A2279" t="s">
        <v>6909</v>
      </c>
      <c r="B2279" s="4">
        <v>32</v>
      </c>
      <c r="C2279" s="197" t="s">
        <v>1833</v>
      </c>
      <c r="D2279" s="197">
        <v>135</v>
      </c>
      <c r="E2279" s="6">
        <v>31.23</v>
      </c>
      <c r="F2279" s="6">
        <f t="shared" si="72"/>
        <v>-31.23</v>
      </c>
      <c r="G2279" t="s">
        <v>6910</v>
      </c>
      <c r="I2279" t="str">
        <f t="shared" si="73"/>
        <v/>
      </c>
    </row>
    <row r="2280" spans="1:9" hidden="1" x14ac:dyDescent="0.25">
      <c r="A2280" t="s">
        <v>6912</v>
      </c>
      <c r="B2280" s="4">
        <v>32</v>
      </c>
      <c r="C2280" s="197" t="s">
        <v>1833</v>
      </c>
      <c r="D2280" s="197">
        <v>136</v>
      </c>
      <c r="E2280" s="6">
        <v>1.03</v>
      </c>
      <c r="F2280" s="6">
        <f t="shared" si="72"/>
        <v>-1.03</v>
      </c>
      <c r="G2280" t="s">
        <v>6913</v>
      </c>
      <c r="I2280" t="str">
        <f t="shared" si="73"/>
        <v/>
      </c>
    </row>
    <row r="2281" spans="1:9" hidden="1" x14ac:dyDescent="0.25">
      <c r="A2281" t="s">
        <v>9131</v>
      </c>
      <c r="B2281" s="4">
        <v>33</v>
      </c>
      <c r="C2281" s="197">
        <v>695</v>
      </c>
      <c r="D2281" s="197">
        <v>65</v>
      </c>
      <c r="E2281" s="6">
        <v>0.11</v>
      </c>
      <c r="F2281" s="6">
        <f t="shared" si="72"/>
        <v>-0.11</v>
      </c>
      <c r="G2281" t="s">
        <v>9071</v>
      </c>
      <c r="H2281" t="s">
        <v>7671</v>
      </c>
      <c r="I2281" t="str">
        <f t="shared" si="73"/>
        <v/>
      </c>
    </row>
    <row r="2282" spans="1:9" x14ac:dyDescent="0.25">
      <c r="A2282" t="s">
        <v>5255</v>
      </c>
      <c r="B2282" s="4">
        <v>32</v>
      </c>
      <c r="C2282" s="197" t="s">
        <v>2258</v>
      </c>
      <c r="D2282" s="197" t="s">
        <v>5258</v>
      </c>
      <c r="E2282" s="6">
        <v>81.33</v>
      </c>
      <c r="F2282" s="6">
        <f t="shared" si="72"/>
        <v>-81.33</v>
      </c>
      <c r="G2282" t="s">
        <v>5256</v>
      </c>
      <c r="I2282" t="str">
        <f t="shared" si="73"/>
        <v/>
      </c>
    </row>
    <row r="2283" spans="1:9" hidden="1" x14ac:dyDescent="0.25">
      <c r="A2283" t="s">
        <v>6915</v>
      </c>
      <c r="B2283" s="4">
        <v>32</v>
      </c>
      <c r="C2283" s="197" t="s">
        <v>1833</v>
      </c>
      <c r="D2283" s="197">
        <v>137</v>
      </c>
      <c r="E2283" s="6">
        <v>39.29</v>
      </c>
      <c r="F2283" s="6">
        <f t="shared" si="72"/>
        <v>-39.29</v>
      </c>
      <c r="G2283" t="s">
        <v>6916</v>
      </c>
      <c r="I2283" t="str">
        <f t="shared" si="73"/>
        <v/>
      </c>
    </row>
    <row r="2284" spans="1:9" hidden="1" x14ac:dyDescent="0.25">
      <c r="A2284" t="s">
        <v>6921</v>
      </c>
      <c r="B2284" s="4">
        <v>32</v>
      </c>
      <c r="C2284" s="197" t="s">
        <v>1833</v>
      </c>
      <c r="D2284" s="197">
        <v>139</v>
      </c>
      <c r="E2284" s="6">
        <v>0.02</v>
      </c>
      <c r="F2284" s="6">
        <f t="shared" si="72"/>
        <v>-0.02</v>
      </c>
      <c r="G2284" t="s">
        <v>6922</v>
      </c>
      <c r="I2284" t="str">
        <f t="shared" si="73"/>
        <v/>
      </c>
    </row>
    <row r="2285" spans="1:9" hidden="1" x14ac:dyDescent="0.25">
      <c r="A2285" t="s">
        <v>6927</v>
      </c>
      <c r="B2285" s="4">
        <v>32</v>
      </c>
      <c r="C2285" s="197" t="s">
        <v>1833</v>
      </c>
      <c r="D2285" s="197">
        <v>141</v>
      </c>
      <c r="E2285" s="6">
        <v>25.17</v>
      </c>
      <c r="F2285" s="6">
        <f t="shared" si="72"/>
        <v>-25.17</v>
      </c>
      <c r="G2285" t="s">
        <v>6928</v>
      </c>
      <c r="I2285" t="str">
        <f t="shared" si="73"/>
        <v/>
      </c>
    </row>
    <row r="2286" spans="1:9" x14ac:dyDescent="0.25">
      <c r="A2286" t="s">
        <v>5259</v>
      </c>
      <c r="B2286" s="4">
        <v>32</v>
      </c>
      <c r="C2286" s="197" t="s">
        <v>2258</v>
      </c>
      <c r="D2286" s="197" t="s">
        <v>5262</v>
      </c>
      <c r="E2286" s="6">
        <v>21.76</v>
      </c>
      <c r="F2286" s="6">
        <f t="shared" si="72"/>
        <v>-21.76</v>
      </c>
      <c r="G2286" t="s">
        <v>5260</v>
      </c>
      <c r="I2286" t="str">
        <f t="shared" si="73"/>
        <v/>
      </c>
    </row>
    <row r="2287" spans="1:9" x14ac:dyDescent="0.25">
      <c r="A2287" t="s">
        <v>5263</v>
      </c>
      <c r="B2287" s="4">
        <v>32</v>
      </c>
      <c r="C2287" s="197" t="s">
        <v>2258</v>
      </c>
      <c r="D2287" s="197" t="s">
        <v>5266</v>
      </c>
      <c r="E2287" s="6">
        <v>8.19</v>
      </c>
      <c r="F2287" s="6">
        <f t="shared" si="72"/>
        <v>-8.19</v>
      </c>
      <c r="G2287" t="s">
        <v>5264</v>
      </c>
      <c r="I2287" t="str">
        <f t="shared" si="73"/>
        <v/>
      </c>
    </row>
    <row r="2288" spans="1:9" x14ac:dyDescent="0.25">
      <c r="A2288" t="s">
        <v>5267</v>
      </c>
      <c r="B2288" s="4">
        <v>32</v>
      </c>
      <c r="C2288" s="197" t="s">
        <v>2258</v>
      </c>
      <c r="D2288" s="197" t="s">
        <v>5270</v>
      </c>
      <c r="E2288" s="6">
        <v>0</v>
      </c>
      <c r="F2288" s="6">
        <f t="shared" si="72"/>
        <v>0</v>
      </c>
      <c r="G2288" t="s">
        <v>5268</v>
      </c>
      <c r="I2288" t="str">
        <f t="shared" si="73"/>
        <v/>
      </c>
    </row>
    <row r="2289" spans="1:9" hidden="1" x14ac:dyDescent="0.25">
      <c r="A2289" t="s">
        <v>6932</v>
      </c>
      <c r="B2289" s="4">
        <v>32</v>
      </c>
      <c r="C2289" s="197" t="s">
        <v>1833</v>
      </c>
      <c r="D2289" s="197">
        <v>143</v>
      </c>
      <c r="E2289" s="6">
        <v>29.79</v>
      </c>
      <c r="F2289" s="6">
        <f t="shared" si="72"/>
        <v>-29.79</v>
      </c>
      <c r="G2289" t="s">
        <v>6933</v>
      </c>
      <c r="I2289" t="str">
        <f t="shared" si="73"/>
        <v/>
      </c>
    </row>
    <row r="2290" spans="1:9" hidden="1" x14ac:dyDescent="0.25">
      <c r="A2290" t="s">
        <v>6935</v>
      </c>
      <c r="B2290" s="4">
        <v>32</v>
      </c>
      <c r="C2290" s="197" t="s">
        <v>1833</v>
      </c>
      <c r="D2290" s="197">
        <v>144</v>
      </c>
      <c r="E2290" s="6">
        <v>59.49</v>
      </c>
      <c r="F2290" s="6">
        <f t="shared" si="72"/>
        <v>-59.49</v>
      </c>
      <c r="G2290" t="s">
        <v>6936</v>
      </c>
      <c r="I2290" t="str">
        <f t="shared" si="73"/>
        <v/>
      </c>
    </row>
    <row r="2291" spans="1:9" hidden="1" x14ac:dyDescent="0.25">
      <c r="A2291" t="s">
        <v>6938</v>
      </c>
      <c r="B2291" s="4">
        <v>32</v>
      </c>
      <c r="C2291" s="197" t="s">
        <v>1833</v>
      </c>
      <c r="D2291" s="197">
        <v>145</v>
      </c>
      <c r="E2291" s="6">
        <v>0.26</v>
      </c>
      <c r="F2291" s="6">
        <f t="shared" si="72"/>
        <v>-0.26</v>
      </c>
      <c r="G2291" t="s">
        <v>6939</v>
      </c>
      <c r="I2291" t="str">
        <f t="shared" si="73"/>
        <v/>
      </c>
    </row>
    <row r="2292" spans="1:9" hidden="1" x14ac:dyDescent="0.25">
      <c r="A2292" t="s">
        <v>6941</v>
      </c>
      <c r="B2292" s="4">
        <v>32</v>
      </c>
      <c r="C2292" s="197" t="s">
        <v>1833</v>
      </c>
      <c r="D2292" s="197">
        <v>146</v>
      </c>
      <c r="E2292" s="6">
        <v>1.27</v>
      </c>
      <c r="F2292" s="6">
        <f t="shared" si="72"/>
        <v>-1.27</v>
      </c>
      <c r="G2292" t="s">
        <v>6942</v>
      </c>
      <c r="I2292" t="str">
        <f t="shared" si="73"/>
        <v/>
      </c>
    </row>
    <row r="2293" spans="1:9" x14ac:dyDescent="0.25">
      <c r="A2293" t="s">
        <v>5271</v>
      </c>
      <c r="B2293" s="4">
        <v>32</v>
      </c>
      <c r="C2293" s="197" t="s">
        <v>2258</v>
      </c>
      <c r="D2293" s="197" t="s">
        <v>5274</v>
      </c>
      <c r="E2293" s="6">
        <v>59.34</v>
      </c>
      <c r="F2293" s="6">
        <f t="shared" si="72"/>
        <v>-59.34</v>
      </c>
      <c r="G2293" t="s">
        <v>5272</v>
      </c>
      <c r="I2293" t="str">
        <f t="shared" si="73"/>
        <v/>
      </c>
    </row>
    <row r="2294" spans="1:9" x14ac:dyDescent="0.25">
      <c r="A2294" t="s">
        <v>5275</v>
      </c>
      <c r="B2294" s="4">
        <v>32</v>
      </c>
      <c r="C2294" s="197" t="s">
        <v>2258</v>
      </c>
      <c r="D2294" s="197" t="s">
        <v>5278</v>
      </c>
      <c r="E2294" s="6">
        <v>0</v>
      </c>
      <c r="F2294" s="6">
        <f t="shared" si="72"/>
        <v>0</v>
      </c>
      <c r="G2294" t="s">
        <v>5276</v>
      </c>
      <c r="I2294" t="str">
        <f t="shared" si="73"/>
        <v/>
      </c>
    </row>
    <row r="2295" spans="1:9" x14ac:dyDescent="0.25">
      <c r="A2295" t="s">
        <v>5279</v>
      </c>
      <c r="B2295" s="4">
        <v>32</v>
      </c>
      <c r="C2295" s="197" t="s">
        <v>2258</v>
      </c>
      <c r="D2295" s="197" t="s">
        <v>5282</v>
      </c>
      <c r="E2295" s="6">
        <v>14.26</v>
      </c>
      <c r="F2295" s="6">
        <f t="shared" si="72"/>
        <v>-14.26</v>
      </c>
      <c r="G2295" t="s">
        <v>5280</v>
      </c>
      <c r="I2295" t="str">
        <f t="shared" si="73"/>
        <v/>
      </c>
    </row>
    <row r="2296" spans="1:9" x14ac:dyDescent="0.25">
      <c r="A2296" t="s">
        <v>5283</v>
      </c>
      <c r="B2296" s="4">
        <v>32</v>
      </c>
      <c r="C2296" s="197" t="s">
        <v>2258</v>
      </c>
      <c r="D2296" s="197" t="s">
        <v>5286</v>
      </c>
      <c r="E2296" s="6">
        <v>54.25</v>
      </c>
      <c r="F2296" s="6">
        <f t="shared" si="72"/>
        <v>-54.25</v>
      </c>
      <c r="G2296" t="s">
        <v>5284</v>
      </c>
      <c r="I2296" t="str">
        <f t="shared" si="73"/>
        <v/>
      </c>
    </row>
    <row r="2297" spans="1:9" hidden="1" x14ac:dyDescent="0.25">
      <c r="A2297" t="s">
        <v>6944</v>
      </c>
      <c r="B2297" s="4">
        <v>32</v>
      </c>
      <c r="C2297" s="197" t="s">
        <v>1833</v>
      </c>
      <c r="D2297" s="197">
        <v>147</v>
      </c>
      <c r="E2297" s="6">
        <v>71.11</v>
      </c>
      <c r="F2297" s="6">
        <f t="shared" si="72"/>
        <v>-71.11</v>
      </c>
      <c r="G2297" t="s">
        <v>6945</v>
      </c>
      <c r="I2297" t="str">
        <f t="shared" si="73"/>
        <v/>
      </c>
    </row>
    <row r="2298" spans="1:9" hidden="1" x14ac:dyDescent="0.25">
      <c r="A2298" t="s">
        <v>6947</v>
      </c>
      <c r="B2298" s="4">
        <v>32</v>
      </c>
      <c r="C2298" s="197" t="s">
        <v>1833</v>
      </c>
      <c r="D2298" s="197">
        <v>148</v>
      </c>
      <c r="E2298" s="6">
        <v>88.39</v>
      </c>
      <c r="F2298" s="6">
        <f t="shared" si="72"/>
        <v>-88.39</v>
      </c>
      <c r="G2298" t="s">
        <v>6948</v>
      </c>
      <c r="I2298" t="str">
        <f t="shared" si="73"/>
        <v/>
      </c>
    </row>
    <row r="2299" spans="1:9" hidden="1" x14ac:dyDescent="0.25">
      <c r="A2299" t="s">
        <v>6950</v>
      </c>
      <c r="B2299" s="4">
        <v>32</v>
      </c>
      <c r="C2299" s="197" t="s">
        <v>1833</v>
      </c>
      <c r="D2299" s="197">
        <v>149</v>
      </c>
      <c r="E2299" s="6">
        <v>58.81</v>
      </c>
      <c r="F2299" s="6">
        <f t="shared" si="72"/>
        <v>-58.81</v>
      </c>
      <c r="G2299" t="s">
        <v>6951</v>
      </c>
      <c r="I2299" t="str">
        <f t="shared" si="73"/>
        <v/>
      </c>
    </row>
    <row r="2300" spans="1:9" hidden="1" x14ac:dyDescent="0.25">
      <c r="A2300" t="s">
        <v>6959</v>
      </c>
      <c r="B2300" s="4">
        <v>32</v>
      </c>
      <c r="C2300" s="197" t="s">
        <v>1833</v>
      </c>
      <c r="D2300" s="197">
        <v>152</v>
      </c>
      <c r="E2300" s="6">
        <v>9.8000000000000007</v>
      </c>
      <c r="F2300" s="6">
        <f t="shared" si="72"/>
        <v>-9.8000000000000007</v>
      </c>
      <c r="G2300" t="s">
        <v>6960</v>
      </c>
      <c r="I2300" t="str">
        <f t="shared" si="73"/>
        <v/>
      </c>
    </row>
    <row r="2301" spans="1:9" hidden="1" x14ac:dyDescent="0.25">
      <c r="A2301" t="s">
        <v>9039</v>
      </c>
      <c r="B2301" s="4">
        <v>33</v>
      </c>
      <c r="C2301" s="197">
        <v>690</v>
      </c>
      <c r="D2301" s="197">
        <v>71</v>
      </c>
      <c r="E2301" s="6">
        <v>0.05</v>
      </c>
      <c r="F2301" s="6">
        <f t="shared" si="72"/>
        <v>-0.05</v>
      </c>
      <c r="G2301" t="s">
        <v>8971</v>
      </c>
      <c r="H2301" t="s">
        <v>7683</v>
      </c>
      <c r="I2301" t="str">
        <f t="shared" si="73"/>
        <v/>
      </c>
    </row>
    <row r="2302" spans="1:9" x14ac:dyDescent="0.25">
      <c r="A2302" t="s">
        <v>5287</v>
      </c>
      <c r="B2302" s="4">
        <v>32</v>
      </c>
      <c r="C2302" s="197" t="s">
        <v>2258</v>
      </c>
      <c r="D2302" s="197" t="s">
        <v>5290</v>
      </c>
      <c r="E2302" s="6">
        <v>0</v>
      </c>
      <c r="F2302" s="6">
        <f t="shared" si="72"/>
        <v>0</v>
      </c>
      <c r="G2302" t="s">
        <v>5288</v>
      </c>
      <c r="I2302" t="str">
        <f t="shared" si="73"/>
        <v/>
      </c>
    </row>
    <row r="2303" spans="1:9" x14ac:dyDescent="0.25">
      <c r="A2303" t="s">
        <v>5291</v>
      </c>
      <c r="B2303" s="4">
        <v>32</v>
      </c>
      <c r="C2303" s="197" t="s">
        <v>2258</v>
      </c>
      <c r="D2303" s="197" t="s">
        <v>5294</v>
      </c>
      <c r="E2303" s="6">
        <v>40.9</v>
      </c>
      <c r="F2303" s="6">
        <f t="shared" si="72"/>
        <v>-40.9</v>
      </c>
      <c r="G2303" t="s">
        <v>5292</v>
      </c>
      <c r="I2303" t="str">
        <f t="shared" si="73"/>
        <v/>
      </c>
    </row>
    <row r="2304" spans="1:9" hidden="1" x14ac:dyDescent="0.25">
      <c r="A2304" t="s">
        <v>6962</v>
      </c>
      <c r="B2304" s="4">
        <v>32</v>
      </c>
      <c r="C2304" s="197" t="s">
        <v>1833</v>
      </c>
      <c r="D2304" s="197">
        <v>153</v>
      </c>
      <c r="E2304" s="6">
        <v>33.72</v>
      </c>
      <c r="F2304" s="6">
        <f t="shared" si="72"/>
        <v>-33.72</v>
      </c>
      <c r="G2304" t="s">
        <v>6963</v>
      </c>
      <c r="I2304" t="str">
        <f t="shared" si="73"/>
        <v/>
      </c>
    </row>
    <row r="2305" spans="1:9" hidden="1" x14ac:dyDescent="0.25">
      <c r="A2305" t="s">
        <v>6968</v>
      </c>
      <c r="B2305" s="4">
        <v>32</v>
      </c>
      <c r="C2305" s="197" t="s">
        <v>1833</v>
      </c>
      <c r="D2305" s="197">
        <v>155</v>
      </c>
      <c r="E2305" s="6">
        <v>109.18</v>
      </c>
      <c r="F2305" s="6">
        <f t="shared" si="72"/>
        <v>-109.18</v>
      </c>
      <c r="G2305" t="s">
        <v>6969</v>
      </c>
      <c r="I2305" t="str">
        <f t="shared" si="73"/>
        <v/>
      </c>
    </row>
    <row r="2306" spans="1:9" hidden="1" x14ac:dyDescent="0.25">
      <c r="A2306" t="s">
        <v>9642</v>
      </c>
      <c r="B2306" s="4">
        <v>33</v>
      </c>
      <c r="C2306" s="197">
        <v>850</v>
      </c>
      <c r="D2306" s="197">
        <v>81</v>
      </c>
      <c r="E2306" s="6">
        <v>0.04</v>
      </c>
      <c r="F2306" s="6">
        <f t="shared" si="72"/>
        <v>-0.04</v>
      </c>
      <c r="G2306" t="s">
        <v>9567</v>
      </c>
      <c r="H2306" t="s">
        <v>7695</v>
      </c>
      <c r="I2306" t="str">
        <f t="shared" si="73"/>
        <v/>
      </c>
    </row>
    <row r="2307" spans="1:9" hidden="1" x14ac:dyDescent="0.25">
      <c r="A2307" t="s">
        <v>2154</v>
      </c>
      <c r="B2307" s="4">
        <v>32</v>
      </c>
      <c r="C2307" s="197" t="s">
        <v>2148</v>
      </c>
      <c r="D2307" s="197">
        <v>725</v>
      </c>
      <c r="E2307" s="6">
        <v>0.03</v>
      </c>
      <c r="F2307" s="6">
        <f t="shared" si="72"/>
        <v>-0.03</v>
      </c>
      <c r="G2307" t="s">
        <v>2153</v>
      </c>
      <c r="I2307" t="str">
        <f t="shared" si="73"/>
        <v/>
      </c>
    </row>
    <row r="2308" spans="1:9" hidden="1" x14ac:dyDescent="0.25">
      <c r="A2308" t="s">
        <v>9992</v>
      </c>
      <c r="B2308" s="4">
        <v>34</v>
      </c>
      <c r="C2308" s="197">
        <v>695</v>
      </c>
      <c r="D2308" s="197">
        <v>216</v>
      </c>
      <c r="E2308" s="6">
        <v>0.03</v>
      </c>
      <c r="F2308" s="6">
        <f t="shared" si="72"/>
        <v>-0.03</v>
      </c>
      <c r="G2308" t="s">
        <v>9071</v>
      </c>
      <c r="H2308" t="s">
        <v>9682</v>
      </c>
      <c r="I2308" t="str">
        <f t="shared" si="73"/>
        <v/>
      </c>
    </row>
    <row r="2309" spans="1:9" hidden="1" x14ac:dyDescent="0.25">
      <c r="A2309" t="s">
        <v>1335</v>
      </c>
      <c r="B2309" s="4">
        <v>31</v>
      </c>
      <c r="C2309" s="197">
        <v>763</v>
      </c>
      <c r="D2309" s="197">
        <v>0</v>
      </c>
      <c r="E2309" s="6">
        <v>0.02</v>
      </c>
      <c r="F2309" s="6">
        <f t="shared" si="72"/>
        <v>-0.02</v>
      </c>
      <c r="G2309" t="s">
        <v>1336</v>
      </c>
      <c r="I2309" t="str">
        <f t="shared" si="73"/>
        <v/>
      </c>
    </row>
    <row r="2310" spans="1:9" hidden="1" x14ac:dyDescent="0.25">
      <c r="A2310" t="s">
        <v>2146</v>
      </c>
      <c r="B2310" s="4">
        <v>32</v>
      </c>
      <c r="C2310" s="197" t="s">
        <v>2148</v>
      </c>
      <c r="D2310" s="197">
        <v>711</v>
      </c>
      <c r="E2310" s="6">
        <v>0.02</v>
      </c>
      <c r="F2310" s="6">
        <f t="shared" si="72"/>
        <v>-0.02</v>
      </c>
      <c r="G2310" t="s">
        <v>2147</v>
      </c>
      <c r="I2310" t="str">
        <f t="shared" si="73"/>
        <v/>
      </c>
    </row>
    <row r="2311" spans="1:9" hidden="1" x14ac:dyDescent="0.25">
      <c r="A2311" t="s">
        <v>2157</v>
      </c>
      <c r="B2311" s="4">
        <v>32</v>
      </c>
      <c r="C2311" s="197" t="s">
        <v>2148</v>
      </c>
      <c r="D2311" s="197">
        <v>752</v>
      </c>
      <c r="E2311" s="6">
        <v>0.02</v>
      </c>
      <c r="F2311" s="6">
        <f t="shared" ref="F2311:F2374" si="74">IF(B2311=10,E2311,-E2311)</f>
        <v>-0.02</v>
      </c>
      <c r="G2311" t="s">
        <v>2158</v>
      </c>
      <c r="I2311" t="str">
        <f t="shared" ref="I2311:I2374" si="75">IF(ISNA(MATCH(A2311,OldAcctNum,))=TRUE,A2311,"")</f>
        <v/>
      </c>
    </row>
    <row r="2312" spans="1:9" x14ac:dyDescent="0.25">
      <c r="A2312" t="s">
        <v>5295</v>
      </c>
      <c r="B2312" s="4">
        <v>32</v>
      </c>
      <c r="C2312" s="197" t="s">
        <v>2258</v>
      </c>
      <c r="D2312" s="197" t="s">
        <v>5298</v>
      </c>
      <c r="E2312" s="6">
        <v>53.48</v>
      </c>
      <c r="F2312" s="6">
        <f t="shared" si="74"/>
        <v>-53.48</v>
      </c>
      <c r="G2312" t="s">
        <v>5296</v>
      </c>
      <c r="I2312" t="str">
        <f t="shared" si="75"/>
        <v/>
      </c>
    </row>
    <row r="2313" spans="1:9" hidden="1" x14ac:dyDescent="0.25">
      <c r="A2313" t="s">
        <v>15297</v>
      </c>
      <c r="B2313" s="4">
        <v>32</v>
      </c>
      <c r="C2313" s="197" t="s">
        <v>1833</v>
      </c>
      <c r="D2313" s="197">
        <v>159</v>
      </c>
      <c r="E2313" s="6">
        <v>17.72</v>
      </c>
      <c r="F2313" s="6">
        <f t="shared" si="74"/>
        <v>-17.72</v>
      </c>
      <c r="G2313" t="s">
        <v>15298</v>
      </c>
      <c r="I2313" t="str">
        <f t="shared" si="75"/>
        <v/>
      </c>
    </row>
    <row r="2314" spans="1:9" hidden="1" x14ac:dyDescent="0.25">
      <c r="A2314" t="s">
        <v>15299</v>
      </c>
      <c r="B2314" s="4">
        <v>32</v>
      </c>
      <c r="C2314" s="197" t="s">
        <v>1833</v>
      </c>
      <c r="D2314" s="197">
        <v>160</v>
      </c>
      <c r="E2314" s="6">
        <v>13.43</v>
      </c>
      <c r="F2314" s="6">
        <f t="shared" si="74"/>
        <v>-13.43</v>
      </c>
      <c r="G2314" t="s">
        <v>15300</v>
      </c>
      <c r="I2314" t="str">
        <f t="shared" si="75"/>
        <v/>
      </c>
    </row>
    <row r="2315" spans="1:9" hidden="1" x14ac:dyDescent="0.25">
      <c r="A2315" t="s">
        <v>15301</v>
      </c>
      <c r="B2315" s="4">
        <v>32</v>
      </c>
      <c r="C2315" s="197" t="s">
        <v>1833</v>
      </c>
      <c r="D2315" s="197">
        <v>161</v>
      </c>
      <c r="E2315" s="6">
        <v>105.61</v>
      </c>
      <c r="F2315" s="6">
        <f t="shared" si="74"/>
        <v>-105.61</v>
      </c>
      <c r="G2315" t="s">
        <v>15302</v>
      </c>
      <c r="I2315" t="str">
        <f t="shared" si="75"/>
        <v/>
      </c>
    </row>
    <row r="2316" spans="1:9" hidden="1" x14ac:dyDescent="0.25">
      <c r="A2316" t="s">
        <v>1858</v>
      </c>
      <c r="B2316" s="4">
        <v>32</v>
      </c>
      <c r="C2316" s="197" t="s">
        <v>1561</v>
      </c>
      <c r="D2316" s="197" t="s">
        <v>1861</v>
      </c>
      <c r="E2316" s="6">
        <v>139618.21</v>
      </c>
      <c r="F2316" s="6">
        <f t="shared" si="74"/>
        <v>-139618.21</v>
      </c>
      <c r="G2316" t="s">
        <v>1859</v>
      </c>
      <c r="I2316" t="str">
        <f t="shared" si="75"/>
        <v/>
      </c>
    </row>
    <row r="2317" spans="1:9" hidden="1" x14ac:dyDescent="0.25">
      <c r="A2317" t="s">
        <v>9851</v>
      </c>
      <c r="B2317" s="4">
        <v>34</v>
      </c>
      <c r="C2317" s="197">
        <v>620</v>
      </c>
      <c r="D2317" s="197">
        <v>205</v>
      </c>
      <c r="E2317" s="6">
        <v>0.01</v>
      </c>
      <c r="F2317" s="6">
        <f t="shared" si="74"/>
        <v>-0.01</v>
      </c>
      <c r="G2317" t="s">
        <v>8422</v>
      </c>
      <c r="H2317" t="s">
        <v>9670</v>
      </c>
      <c r="I2317" t="str">
        <f t="shared" si="75"/>
        <v/>
      </c>
    </row>
    <row r="2318" spans="1:9" hidden="1" x14ac:dyDescent="0.25">
      <c r="A2318" t="s">
        <v>73</v>
      </c>
      <c r="B2318" s="4">
        <v>10</v>
      </c>
      <c r="C2318" s="197">
        <v>112</v>
      </c>
      <c r="D2318" s="197">
        <v>106</v>
      </c>
      <c r="E2318" s="6">
        <v>0</v>
      </c>
      <c r="F2318" s="6">
        <f t="shared" si="74"/>
        <v>0</v>
      </c>
      <c r="G2318" t="s">
        <v>74</v>
      </c>
      <c r="I2318" t="str">
        <f t="shared" si="75"/>
        <v>10-112-106</v>
      </c>
    </row>
    <row r="2319" spans="1:9" hidden="1" x14ac:dyDescent="0.25">
      <c r="A2319" t="s">
        <v>76</v>
      </c>
      <c r="B2319" s="4">
        <v>10</v>
      </c>
      <c r="C2319" s="197">
        <v>113</v>
      </c>
      <c r="D2319" s="197">
        <v>126</v>
      </c>
      <c r="E2319" s="6">
        <v>0</v>
      </c>
      <c r="F2319" s="6">
        <f t="shared" si="74"/>
        <v>0</v>
      </c>
      <c r="G2319" t="s">
        <v>77</v>
      </c>
      <c r="I2319" t="str">
        <f t="shared" si="75"/>
        <v>10-113-126</v>
      </c>
    </row>
    <row r="2320" spans="1:9" hidden="1" x14ac:dyDescent="0.25">
      <c r="A2320" t="s">
        <v>78</v>
      </c>
      <c r="B2320" s="4">
        <v>10</v>
      </c>
      <c r="C2320" s="197">
        <v>114</v>
      </c>
      <c r="D2320" s="197">
        <v>156</v>
      </c>
      <c r="E2320" s="6">
        <v>0</v>
      </c>
      <c r="F2320" s="6">
        <f t="shared" si="74"/>
        <v>0</v>
      </c>
      <c r="G2320" t="s">
        <v>79</v>
      </c>
      <c r="I2320" t="str">
        <f t="shared" si="75"/>
        <v>10-114-156</v>
      </c>
    </row>
    <row r="2321" spans="1:9" hidden="1" x14ac:dyDescent="0.25">
      <c r="A2321" t="s">
        <v>86</v>
      </c>
      <c r="B2321" s="4">
        <v>10</v>
      </c>
      <c r="C2321" s="197">
        <v>125</v>
      </c>
      <c r="D2321" s="197">
        <v>123</v>
      </c>
      <c r="E2321" s="6">
        <v>0</v>
      </c>
      <c r="F2321" s="6">
        <f t="shared" si="74"/>
        <v>0</v>
      </c>
      <c r="G2321" t="s">
        <v>87</v>
      </c>
      <c r="I2321" t="str">
        <f t="shared" si="75"/>
        <v>10-125-123</v>
      </c>
    </row>
    <row r="2322" spans="1:9" hidden="1" x14ac:dyDescent="0.25">
      <c r="A2322" t="s">
        <v>92</v>
      </c>
      <c r="B2322" s="4">
        <v>10</v>
      </c>
      <c r="C2322" s="197">
        <v>125</v>
      </c>
      <c r="D2322" s="197">
        <v>125</v>
      </c>
      <c r="E2322" s="6">
        <v>0</v>
      </c>
      <c r="F2322" s="6">
        <f t="shared" si="74"/>
        <v>0</v>
      </c>
      <c r="G2322" t="s">
        <v>93</v>
      </c>
      <c r="I2322" t="str">
        <f t="shared" si="75"/>
        <v>10-125-125</v>
      </c>
    </row>
    <row r="2323" spans="1:9" hidden="1" x14ac:dyDescent="0.25">
      <c r="A2323" t="s">
        <v>98</v>
      </c>
      <c r="B2323" s="4">
        <v>10</v>
      </c>
      <c r="C2323" s="197">
        <v>125</v>
      </c>
      <c r="D2323" s="197">
        <v>127</v>
      </c>
      <c r="E2323" s="6">
        <v>0</v>
      </c>
      <c r="F2323" s="6">
        <f t="shared" si="74"/>
        <v>0</v>
      </c>
      <c r="G2323" t="s">
        <v>99</v>
      </c>
      <c r="I2323" t="str">
        <f t="shared" si="75"/>
        <v>10-125-127</v>
      </c>
    </row>
    <row r="2324" spans="1:9" hidden="1" x14ac:dyDescent="0.25">
      <c r="A2324" t="s">
        <v>101</v>
      </c>
      <c r="B2324" s="4">
        <v>10</v>
      </c>
      <c r="C2324" s="197">
        <v>125</v>
      </c>
      <c r="D2324" s="197">
        <v>128</v>
      </c>
      <c r="E2324" s="6">
        <v>0</v>
      </c>
      <c r="F2324" s="6">
        <f t="shared" si="74"/>
        <v>0</v>
      </c>
      <c r="G2324" t="s">
        <v>102</v>
      </c>
      <c r="I2324" t="str">
        <f t="shared" si="75"/>
        <v>10-125-128</v>
      </c>
    </row>
    <row r="2325" spans="1:9" hidden="1" x14ac:dyDescent="0.25">
      <c r="A2325" t="s">
        <v>107</v>
      </c>
      <c r="B2325" s="4">
        <v>10</v>
      </c>
      <c r="C2325" s="197">
        <v>125</v>
      </c>
      <c r="D2325" s="197">
        <v>130</v>
      </c>
      <c r="E2325" s="6">
        <v>0</v>
      </c>
      <c r="F2325" s="6">
        <f t="shared" si="74"/>
        <v>0</v>
      </c>
      <c r="G2325" t="s">
        <v>108</v>
      </c>
      <c r="I2325" t="str">
        <f t="shared" si="75"/>
        <v>10-125-130</v>
      </c>
    </row>
    <row r="2326" spans="1:9" hidden="1" x14ac:dyDescent="0.25">
      <c r="A2326" t="s">
        <v>113</v>
      </c>
      <c r="B2326" s="4">
        <v>10</v>
      </c>
      <c r="C2326" s="197">
        <v>125</v>
      </c>
      <c r="D2326" s="197">
        <v>132</v>
      </c>
      <c r="E2326" s="6">
        <v>0</v>
      </c>
      <c r="F2326" s="6">
        <f t="shared" si="74"/>
        <v>0</v>
      </c>
      <c r="G2326" t="s">
        <v>114</v>
      </c>
      <c r="I2326" t="str">
        <f t="shared" si="75"/>
        <v>10-125-132</v>
      </c>
    </row>
    <row r="2327" spans="1:9" hidden="1" x14ac:dyDescent="0.25">
      <c r="A2327" t="s">
        <v>116</v>
      </c>
      <c r="B2327" s="4">
        <v>10</v>
      </c>
      <c r="C2327" s="197">
        <v>125</v>
      </c>
      <c r="D2327" s="197">
        <v>133</v>
      </c>
      <c r="E2327" s="6">
        <v>0</v>
      </c>
      <c r="F2327" s="6">
        <f t="shared" si="74"/>
        <v>0</v>
      </c>
      <c r="G2327" t="s">
        <v>117</v>
      </c>
      <c r="I2327" t="str">
        <f t="shared" si="75"/>
        <v>10-125-133</v>
      </c>
    </row>
    <row r="2328" spans="1:9" hidden="1" x14ac:dyDescent="0.25">
      <c r="A2328" t="s">
        <v>122</v>
      </c>
      <c r="B2328" s="4">
        <v>10</v>
      </c>
      <c r="C2328" s="197">
        <v>125</v>
      </c>
      <c r="D2328" s="197">
        <v>135</v>
      </c>
      <c r="E2328" s="6">
        <v>0</v>
      </c>
      <c r="F2328" s="6">
        <f t="shared" si="74"/>
        <v>0</v>
      </c>
      <c r="G2328" t="s">
        <v>123</v>
      </c>
      <c r="I2328" t="str">
        <f t="shared" si="75"/>
        <v>10-125-135</v>
      </c>
    </row>
    <row r="2329" spans="1:9" hidden="1" x14ac:dyDescent="0.25">
      <c r="A2329" t="s">
        <v>155</v>
      </c>
      <c r="B2329" s="4">
        <v>10</v>
      </c>
      <c r="C2329" s="197">
        <v>125</v>
      </c>
      <c r="D2329" s="197">
        <v>146</v>
      </c>
      <c r="E2329" s="6">
        <v>0</v>
      </c>
      <c r="F2329" s="6">
        <f t="shared" si="74"/>
        <v>0</v>
      </c>
      <c r="G2329" t="s">
        <v>156</v>
      </c>
      <c r="I2329" t="str">
        <f t="shared" si="75"/>
        <v>10-125-146</v>
      </c>
    </row>
    <row r="2330" spans="1:9" hidden="1" x14ac:dyDescent="0.25">
      <c r="A2330" t="s">
        <v>165</v>
      </c>
      <c r="B2330" s="4">
        <v>10</v>
      </c>
      <c r="C2330" s="197">
        <v>125</v>
      </c>
      <c r="D2330" s="197">
        <v>160</v>
      </c>
      <c r="E2330" s="6">
        <v>0</v>
      </c>
      <c r="F2330" s="6">
        <f t="shared" si="74"/>
        <v>0</v>
      </c>
      <c r="G2330" t="s">
        <v>166</v>
      </c>
      <c r="I2330" t="str">
        <f t="shared" si="75"/>
        <v>10-125-160</v>
      </c>
    </row>
    <row r="2331" spans="1:9" hidden="1" x14ac:dyDescent="0.25">
      <c r="A2331" t="s">
        <v>231</v>
      </c>
      <c r="B2331" s="4">
        <v>10</v>
      </c>
      <c r="C2331" s="197">
        <v>125</v>
      </c>
      <c r="D2331" s="197">
        <v>183</v>
      </c>
      <c r="E2331" s="6">
        <v>0</v>
      </c>
      <c r="F2331" s="6">
        <f t="shared" si="74"/>
        <v>0</v>
      </c>
      <c r="G2331" t="s">
        <v>232</v>
      </c>
      <c r="I2331" t="str">
        <f t="shared" si="75"/>
        <v>10-125-183</v>
      </c>
    </row>
    <row r="2332" spans="1:9" hidden="1" x14ac:dyDescent="0.25">
      <c r="A2332" t="s">
        <v>234</v>
      </c>
      <c r="B2332" s="4">
        <v>10</v>
      </c>
      <c r="C2332" s="197">
        <v>125</v>
      </c>
      <c r="D2332" s="197">
        <v>184</v>
      </c>
      <c r="E2332" s="6">
        <v>0</v>
      </c>
      <c r="F2332" s="6">
        <f t="shared" si="74"/>
        <v>0</v>
      </c>
      <c r="G2332" t="s">
        <v>235</v>
      </c>
      <c r="I2332" t="str">
        <f t="shared" si="75"/>
        <v>10-125-184</v>
      </c>
    </row>
    <row r="2333" spans="1:9" hidden="1" x14ac:dyDescent="0.25">
      <c r="A2333" t="s">
        <v>240</v>
      </c>
      <c r="B2333" s="4">
        <v>10</v>
      </c>
      <c r="C2333" s="197">
        <v>125</v>
      </c>
      <c r="D2333" s="197">
        <v>186</v>
      </c>
      <c r="E2333" s="6">
        <v>0</v>
      </c>
      <c r="F2333" s="6">
        <f t="shared" si="74"/>
        <v>0</v>
      </c>
      <c r="G2333" t="s">
        <v>241</v>
      </c>
      <c r="I2333" t="str">
        <f t="shared" si="75"/>
        <v>10-125-186</v>
      </c>
    </row>
    <row r="2334" spans="1:9" hidden="1" x14ac:dyDescent="0.25">
      <c r="A2334" t="s">
        <v>264</v>
      </c>
      <c r="B2334" s="4">
        <v>10</v>
      </c>
      <c r="C2334" s="197">
        <v>151</v>
      </c>
      <c r="D2334" s="197">
        <v>356</v>
      </c>
      <c r="E2334" s="6">
        <v>0</v>
      </c>
      <c r="F2334" s="6">
        <f t="shared" si="74"/>
        <v>0</v>
      </c>
      <c r="G2334" t="s">
        <v>265</v>
      </c>
      <c r="I2334" t="str">
        <f t="shared" si="75"/>
        <v>10-151-356</v>
      </c>
    </row>
    <row r="2335" spans="1:9" hidden="1" x14ac:dyDescent="0.25">
      <c r="A2335" t="s">
        <v>270</v>
      </c>
      <c r="B2335" s="4">
        <v>10</v>
      </c>
      <c r="C2335" s="197">
        <v>151</v>
      </c>
      <c r="D2335" s="197">
        <v>566</v>
      </c>
      <c r="E2335" s="6">
        <v>0</v>
      </c>
      <c r="F2335" s="6">
        <f t="shared" si="74"/>
        <v>0</v>
      </c>
      <c r="G2335" t="s">
        <v>271</v>
      </c>
      <c r="I2335" t="str">
        <f t="shared" si="75"/>
        <v>10-151-566</v>
      </c>
    </row>
    <row r="2336" spans="1:9" hidden="1" x14ac:dyDescent="0.25">
      <c r="A2336" t="s">
        <v>276</v>
      </c>
      <c r="B2336" s="4">
        <v>10</v>
      </c>
      <c r="C2336" s="197">
        <v>152</v>
      </c>
      <c r="D2336" s="197">
        <v>356</v>
      </c>
      <c r="E2336" s="6">
        <v>0</v>
      </c>
      <c r="F2336" s="6">
        <f t="shared" si="74"/>
        <v>0</v>
      </c>
      <c r="G2336" t="s">
        <v>277</v>
      </c>
      <c r="I2336" t="str">
        <f t="shared" si="75"/>
        <v>10-152-356</v>
      </c>
    </row>
    <row r="2337" spans="1:9" hidden="1" x14ac:dyDescent="0.25">
      <c r="A2337" t="s">
        <v>278</v>
      </c>
      <c r="B2337" s="4">
        <v>10</v>
      </c>
      <c r="C2337" s="197">
        <v>152</v>
      </c>
      <c r="D2337" s="197">
        <v>556</v>
      </c>
      <c r="E2337" s="6">
        <v>0</v>
      </c>
      <c r="F2337" s="6">
        <f t="shared" si="74"/>
        <v>0</v>
      </c>
      <c r="G2337" t="s">
        <v>279</v>
      </c>
      <c r="I2337" t="str">
        <f t="shared" si="75"/>
        <v>10-152-556</v>
      </c>
    </row>
    <row r="2338" spans="1:9" hidden="1" x14ac:dyDescent="0.25">
      <c r="A2338" t="s">
        <v>280</v>
      </c>
      <c r="B2338" s="4">
        <v>10</v>
      </c>
      <c r="C2338" s="197">
        <v>154</v>
      </c>
      <c r="D2338" s="197">
        <v>156</v>
      </c>
      <c r="E2338" s="6">
        <v>0</v>
      </c>
      <c r="F2338" s="6">
        <f t="shared" si="74"/>
        <v>0</v>
      </c>
      <c r="G2338" t="s">
        <v>281</v>
      </c>
      <c r="I2338" t="str">
        <f t="shared" si="75"/>
        <v>10-154-156</v>
      </c>
    </row>
    <row r="2339" spans="1:9" hidden="1" x14ac:dyDescent="0.25">
      <c r="A2339" t="s">
        <v>282</v>
      </c>
      <c r="B2339" s="4">
        <v>10</v>
      </c>
      <c r="C2339" s="197">
        <v>154</v>
      </c>
      <c r="D2339" s="197">
        <v>550</v>
      </c>
      <c r="E2339" s="6">
        <v>0</v>
      </c>
      <c r="F2339" s="6">
        <f t="shared" si="74"/>
        <v>0</v>
      </c>
      <c r="G2339" t="s">
        <v>283</v>
      </c>
      <c r="I2339" t="str">
        <f t="shared" si="75"/>
        <v>10-154-550</v>
      </c>
    </row>
    <row r="2340" spans="1:9" hidden="1" x14ac:dyDescent="0.25">
      <c r="A2340" t="s">
        <v>284</v>
      </c>
      <c r="B2340" s="4">
        <v>10</v>
      </c>
      <c r="C2340" s="197">
        <v>154</v>
      </c>
      <c r="D2340" s="197">
        <v>556</v>
      </c>
      <c r="E2340" s="6">
        <v>0</v>
      </c>
      <c r="F2340" s="6">
        <f t="shared" si="74"/>
        <v>0</v>
      </c>
      <c r="G2340" t="s">
        <v>285</v>
      </c>
      <c r="I2340" t="str">
        <f t="shared" si="75"/>
        <v>10-154-556</v>
      </c>
    </row>
    <row r="2341" spans="1:9" hidden="1" x14ac:dyDescent="0.25">
      <c r="A2341" t="s">
        <v>287</v>
      </c>
      <c r="B2341" s="4">
        <v>10</v>
      </c>
      <c r="C2341" s="197">
        <v>154</v>
      </c>
      <c r="D2341" s="197">
        <v>599</v>
      </c>
      <c r="E2341" s="6">
        <v>0</v>
      </c>
      <c r="F2341" s="6">
        <f t="shared" si="74"/>
        <v>0</v>
      </c>
      <c r="G2341" t="s">
        <v>288</v>
      </c>
      <c r="I2341" t="str">
        <f t="shared" si="75"/>
        <v>10-154-599</v>
      </c>
    </row>
    <row r="2342" spans="1:9" hidden="1" x14ac:dyDescent="0.25">
      <c r="A2342" t="s">
        <v>290</v>
      </c>
      <c r="B2342" s="4">
        <v>10</v>
      </c>
      <c r="C2342" s="197">
        <v>222</v>
      </c>
      <c r="D2342" s="197">
        <v>152</v>
      </c>
      <c r="E2342" s="6">
        <v>0</v>
      </c>
      <c r="F2342" s="6">
        <f t="shared" si="74"/>
        <v>0</v>
      </c>
      <c r="G2342" t="s">
        <v>291</v>
      </c>
      <c r="I2342" t="str">
        <f t="shared" si="75"/>
        <v>10-222-152</v>
      </c>
    </row>
    <row r="2343" spans="1:9" hidden="1" x14ac:dyDescent="0.25">
      <c r="A2343" t="s">
        <v>292</v>
      </c>
      <c r="B2343" s="4">
        <v>10</v>
      </c>
      <c r="C2343" s="197">
        <v>222</v>
      </c>
      <c r="D2343" s="197">
        <v>153</v>
      </c>
      <c r="E2343" s="6">
        <v>0</v>
      </c>
      <c r="F2343" s="6">
        <f t="shared" si="74"/>
        <v>0</v>
      </c>
      <c r="G2343" t="s">
        <v>293</v>
      </c>
      <c r="I2343" t="str">
        <f t="shared" si="75"/>
        <v>10-222-153</v>
      </c>
    </row>
    <row r="2344" spans="1:9" hidden="1" x14ac:dyDescent="0.25">
      <c r="A2344" t="s">
        <v>294</v>
      </c>
      <c r="B2344" s="4">
        <v>10</v>
      </c>
      <c r="C2344" s="197">
        <v>222</v>
      </c>
      <c r="D2344" s="197">
        <v>154</v>
      </c>
      <c r="E2344" s="6">
        <v>0</v>
      </c>
      <c r="F2344" s="6">
        <f t="shared" si="74"/>
        <v>0</v>
      </c>
      <c r="G2344" t="s">
        <v>295</v>
      </c>
      <c r="I2344" t="str">
        <f t="shared" si="75"/>
        <v>10-222-154</v>
      </c>
    </row>
    <row r="2345" spans="1:9" hidden="1" x14ac:dyDescent="0.25">
      <c r="A2345" t="s">
        <v>296</v>
      </c>
      <c r="B2345" s="4">
        <v>10</v>
      </c>
      <c r="C2345" s="197">
        <v>222</v>
      </c>
      <c r="D2345" s="197">
        <v>155</v>
      </c>
      <c r="E2345" s="6">
        <v>0</v>
      </c>
      <c r="F2345" s="6">
        <f t="shared" si="74"/>
        <v>0</v>
      </c>
      <c r="G2345" t="s">
        <v>297</v>
      </c>
      <c r="I2345" t="str">
        <f t="shared" si="75"/>
        <v>10-222-155</v>
      </c>
    </row>
    <row r="2346" spans="1:9" hidden="1" x14ac:dyDescent="0.25">
      <c r="A2346" t="s">
        <v>298</v>
      </c>
      <c r="B2346" s="4">
        <v>10</v>
      </c>
      <c r="C2346" s="197">
        <v>222</v>
      </c>
      <c r="D2346" s="197">
        <v>156</v>
      </c>
      <c r="E2346" s="6">
        <v>0</v>
      </c>
      <c r="F2346" s="6">
        <f t="shared" si="74"/>
        <v>0</v>
      </c>
      <c r="G2346" t="s">
        <v>299</v>
      </c>
      <c r="I2346" t="str">
        <f t="shared" si="75"/>
        <v>10-222-156</v>
      </c>
    </row>
    <row r="2347" spans="1:9" hidden="1" x14ac:dyDescent="0.25">
      <c r="A2347" t="s">
        <v>300</v>
      </c>
      <c r="B2347" s="4">
        <v>10</v>
      </c>
      <c r="C2347" s="197">
        <v>222</v>
      </c>
      <c r="D2347" s="197">
        <v>157</v>
      </c>
      <c r="E2347" s="6">
        <v>0</v>
      </c>
      <c r="F2347" s="6">
        <f t="shared" si="74"/>
        <v>0</v>
      </c>
      <c r="G2347" t="s">
        <v>301</v>
      </c>
      <c r="I2347" t="str">
        <f t="shared" si="75"/>
        <v>10-222-157</v>
      </c>
    </row>
    <row r="2348" spans="1:9" hidden="1" x14ac:dyDescent="0.25">
      <c r="A2348" t="s">
        <v>302</v>
      </c>
      <c r="B2348" s="4">
        <v>10</v>
      </c>
      <c r="C2348" s="197">
        <v>222</v>
      </c>
      <c r="D2348" s="197">
        <v>158</v>
      </c>
      <c r="E2348" s="6">
        <v>0</v>
      </c>
      <c r="F2348" s="6">
        <f t="shared" si="74"/>
        <v>0</v>
      </c>
      <c r="G2348" t="s">
        <v>303</v>
      </c>
      <c r="I2348" t="str">
        <f t="shared" si="75"/>
        <v>10-222-158</v>
      </c>
    </row>
    <row r="2349" spans="1:9" hidden="1" x14ac:dyDescent="0.25">
      <c r="A2349" t="s">
        <v>304</v>
      </c>
      <c r="B2349" s="4">
        <v>10</v>
      </c>
      <c r="C2349" s="197">
        <v>222</v>
      </c>
      <c r="D2349" s="197">
        <v>159</v>
      </c>
      <c r="E2349" s="6">
        <v>0</v>
      </c>
      <c r="F2349" s="6">
        <f t="shared" si="74"/>
        <v>0</v>
      </c>
      <c r="G2349" t="s">
        <v>305</v>
      </c>
      <c r="I2349" t="str">
        <f t="shared" si="75"/>
        <v>10-222-159</v>
      </c>
    </row>
    <row r="2350" spans="1:9" hidden="1" x14ac:dyDescent="0.25">
      <c r="A2350" t="s">
        <v>306</v>
      </c>
      <c r="B2350" s="4">
        <v>10</v>
      </c>
      <c r="C2350" s="197">
        <v>225</v>
      </c>
      <c r="D2350" s="197">
        <v>121</v>
      </c>
      <c r="E2350" s="6">
        <v>0</v>
      </c>
      <c r="F2350" s="6">
        <f t="shared" si="74"/>
        <v>0</v>
      </c>
      <c r="G2350" t="s">
        <v>307</v>
      </c>
      <c r="I2350" t="str">
        <f t="shared" si="75"/>
        <v>10-225-121</v>
      </c>
    </row>
    <row r="2351" spans="1:9" hidden="1" x14ac:dyDescent="0.25">
      <c r="A2351" t="s">
        <v>308</v>
      </c>
      <c r="B2351" s="4">
        <v>10</v>
      </c>
      <c r="C2351" s="197">
        <v>225</v>
      </c>
      <c r="D2351" s="197">
        <v>122</v>
      </c>
      <c r="E2351" s="6">
        <v>0</v>
      </c>
      <c r="F2351" s="6">
        <f t="shared" si="74"/>
        <v>0</v>
      </c>
      <c r="G2351" t="s">
        <v>309</v>
      </c>
      <c r="I2351" t="str">
        <f t="shared" si="75"/>
        <v>10-225-122</v>
      </c>
    </row>
    <row r="2352" spans="1:9" hidden="1" x14ac:dyDescent="0.25">
      <c r="A2352" t="s">
        <v>310</v>
      </c>
      <c r="B2352" s="4">
        <v>10</v>
      </c>
      <c r="C2352" s="197">
        <v>225</v>
      </c>
      <c r="D2352" s="197">
        <v>124</v>
      </c>
      <c r="E2352" s="6">
        <v>0</v>
      </c>
      <c r="F2352" s="6">
        <f t="shared" si="74"/>
        <v>0</v>
      </c>
      <c r="G2352" t="s">
        <v>311</v>
      </c>
      <c r="I2352" t="str">
        <f t="shared" si="75"/>
        <v>10-225-124</v>
      </c>
    </row>
    <row r="2353" spans="1:9" hidden="1" x14ac:dyDescent="0.25">
      <c r="A2353" t="s">
        <v>312</v>
      </c>
      <c r="B2353" s="4">
        <v>10</v>
      </c>
      <c r="C2353" s="197">
        <v>225</v>
      </c>
      <c r="D2353" s="197">
        <v>126</v>
      </c>
      <c r="E2353" s="6">
        <v>0</v>
      </c>
      <c r="F2353" s="6">
        <f t="shared" si="74"/>
        <v>0</v>
      </c>
      <c r="G2353" t="s">
        <v>313</v>
      </c>
      <c r="I2353" t="str">
        <f t="shared" si="75"/>
        <v>10-225-126</v>
      </c>
    </row>
    <row r="2354" spans="1:9" hidden="1" x14ac:dyDescent="0.25">
      <c r="A2354" t="s">
        <v>314</v>
      </c>
      <c r="B2354" s="4">
        <v>10</v>
      </c>
      <c r="C2354" s="197">
        <v>225</v>
      </c>
      <c r="D2354" s="197">
        <v>131</v>
      </c>
      <c r="E2354" s="6">
        <v>0</v>
      </c>
      <c r="F2354" s="6">
        <f t="shared" si="74"/>
        <v>0</v>
      </c>
      <c r="G2354" t="s">
        <v>315</v>
      </c>
      <c r="I2354" t="str">
        <f t="shared" si="75"/>
        <v>10-225-131</v>
      </c>
    </row>
    <row r="2355" spans="1:9" hidden="1" x14ac:dyDescent="0.25">
      <c r="A2355" t="s">
        <v>316</v>
      </c>
      <c r="B2355" s="4">
        <v>10</v>
      </c>
      <c r="C2355" s="197">
        <v>225</v>
      </c>
      <c r="D2355" s="197">
        <v>134</v>
      </c>
      <c r="E2355" s="6">
        <v>0</v>
      </c>
      <c r="F2355" s="6">
        <f t="shared" si="74"/>
        <v>0</v>
      </c>
      <c r="G2355" t="s">
        <v>317</v>
      </c>
      <c r="I2355" t="str">
        <f t="shared" si="75"/>
        <v>10-225-134</v>
      </c>
    </row>
    <row r="2356" spans="1:9" hidden="1" x14ac:dyDescent="0.25">
      <c r="A2356" t="s">
        <v>318</v>
      </c>
      <c r="B2356" s="4">
        <v>10</v>
      </c>
      <c r="C2356" s="197">
        <v>225</v>
      </c>
      <c r="D2356" s="197">
        <v>136</v>
      </c>
      <c r="E2356" s="6">
        <v>0</v>
      </c>
      <c r="F2356" s="6">
        <f t="shared" si="74"/>
        <v>0</v>
      </c>
      <c r="G2356" t="s">
        <v>319</v>
      </c>
      <c r="I2356" t="str">
        <f t="shared" si="75"/>
        <v>10-225-136</v>
      </c>
    </row>
    <row r="2357" spans="1:9" hidden="1" x14ac:dyDescent="0.25">
      <c r="A2357" t="s">
        <v>320</v>
      </c>
      <c r="B2357" s="4">
        <v>10</v>
      </c>
      <c r="C2357" s="197">
        <v>225</v>
      </c>
      <c r="D2357" s="197">
        <v>137</v>
      </c>
      <c r="E2357" s="6">
        <v>0</v>
      </c>
      <c r="F2357" s="6">
        <f t="shared" si="74"/>
        <v>0</v>
      </c>
      <c r="G2357" t="s">
        <v>321</v>
      </c>
      <c r="I2357" t="str">
        <f t="shared" si="75"/>
        <v>10-225-137</v>
      </c>
    </row>
    <row r="2358" spans="1:9" hidden="1" x14ac:dyDescent="0.25">
      <c r="A2358" t="s">
        <v>322</v>
      </c>
      <c r="B2358" s="4">
        <v>10</v>
      </c>
      <c r="C2358" s="197">
        <v>225</v>
      </c>
      <c r="D2358" s="197">
        <v>138</v>
      </c>
      <c r="E2358" s="6">
        <v>0</v>
      </c>
      <c r="F2358" s="6">
        <f t="shared" si="74"/>
        <v>0</v>
      </c>
      <c r="G2358" t="s">
        <v>323</v>
      </c>
      <c r="I2358" t="str">
        <f t="shared" si="75"/>
        <v>10-225-138</v>
      </c>
    </row>
    <row r="2359" spans="1:9" hidden="1" x14ac:dyDescent="0.25">
      <c r="A2359" t="s">
        <v>324</v>
      </c>
      <c r="B2359" s="4">
        <v>10</v>
      </c>
      <c r="C2359" s="197">
        <v>225</v>
      </c>
      <c r="D2359" s="197">
        <v>139</v>
      </c>
      <c r="E2359" s="6">
        <v>0</v>
      </c>
      <c r="F2359" s="6">
        <f t="shared" si="74"/>
        <v>0</v>
      </c>
      <c r="G2359" t="s">
        <v>325</v>
      </c>
      <c r="I2359" t="str">
        <f t="shared" si="75"/>
        <v>10-225-139</v>
      </c>
    </row>
    <row r="2360" spans="1:9" hidden="1" x14ac:dyDescent="0.25">
      <c r="A2360" t="s">
        <v>326</v>
      </c>
      <c r="B2360" s="4">
        <v>10</v>
      </c>
      <c r="C2360" s="197">
        <v>225</v>
      </c>
      <c r="D2360" s="197">
        <v>140</v>
      </c>
      <c r="E2360" s="6">
        <v>0</v>
      </c>
      <c r="F2360" s="6">
        <f t="shared" si="74"/>
        <v>0</v>
      </c>
      <c r="G2360" t="s">
        <v>327</v>
      </c>
      <c r="I2360" t="str">
        <f t="shared" si="75"/>
        <v>10-225-140</v>
      </c>
    </row>
    <row r="2361" spans="1:9" hidden="1" x14ac:dyDescent="0.25">
      <c r="A2361" t="s">
        <v>328</v>
      </c>
      <c r="B2361" s="4">
        <v>10</v>
      </c>
      <c r="C2361" s="197">
        <v>225</v>
      </c>
      <c r="D2361" s="197">
        <v>161</v>
      </c>
      <c r="E2361" s="6">
        <v>0</v>
      </c>
      <c r="F2361" s="6">
        <f t="shared" si="74"/>
        <v>0</v>
      </c>
      <c r="G2361" t="s">
        <v>329</v>
      </c>
      <c r="I2361" t="str">
        <f t="shared" si="75"/>
        <v>10-225-161</v>
      </c>
    </row>
    <row r="2362" spans="1:9" hidden="1" x14ac:dyDescent="0.25">
      <c r="A2362" t="s">
        <v>330</v>
      </c>
      <c r="B2362" s="4">
        <v>10</v>
      </c>
      <c r="C2362" s="197">
        <v>225</v>
      </c>
      <c r="D2362" s="197">
        <v>162</v>
      </c>
      <c r="E2362" s="6">
        <v>0</v>
      </c>
      <c r="F2362" s="6">
        <f t="shared" si="74"/>
        <v>0</v>
      </c>
      <c r="G2362" t="s">
        <v>331</v>
      </c>
      <c r="I2362" t="str">
        <f t="shared" si="75"/>
        <v>10-225-162</v>
      </c>
    </row>
    <row r="2363" spans="1:9" hidden="1" x14ac:dyDescent="0.25">
      <c r="A2363" t="s">
        <v>332</v>
      </c>
      <c r="B2363" s="4">
        <v>10</v>
      </c>
      <c r="C2363" s="197">
        <v>225</v>
      </c>
      <c r="D2363" s="197">
        <v>163</v>
      </c>
      <c r="E2363" s="6">
        <v>0</v>
      </c>
      <c r="F2363" s="6">
        <f t="shared" si="74"/>
        <v>0</v>
      </c>
      <c r="G2363" t="s">
        <v>333</v>
      </c>
      <c r="I2363" t="str">
        <f t="shared" si="75"/>
        <v>10-225-163</v>
      </c>
    </row>
    <row r="2364" spans="1:9" hidden="1" x14ac:dyDescent="0.25">
      <c r="A2364" t="s">
        <v>334</v>
      </c>
      <c r="B2364" s="4">
        <v>10</v>
      </c>
      <c r="C2364" s="197">
        <v>225</v>
      </c>
      <c r="D2364" s="197">
        <v>164</v>
      </c>
      <c r="E2364" s="6">
        <v>0</v>
      </c>
      <c r="F2364" s="6">
        <f t="shared" si="74"/>
        <v>0</v>
      </c>
      <c r="G2364" t="s">
        <v>335</v>
      </c>
      <c r="I2364" t="str">
        <f t="shared" si="75"/>
        <v>10-225-164</v>
      </c>
    </row>
    <row r="2365" spans="1:9" hidden="1" x14ac:dyDescent="0.25">
      <c r="A2365" t="s">
        <v>336</v>
      </c>
      <c r="B2365" s="4">
        <v>10</v>
      </c>
      <c r="C2365" s="197">
        <v>225</v>
      </c>
      <c r="D2365" s="197">
        <v>165</v>
      </c>
      <c r="E2365" s="6">
        <v>0</v>
      </c>
      <c r="F2365" s="6">
        <f t="shared" si="74"/>
        <v>0</v>
      </c>
      <c r="G2365" t="s">
        <v>337</v>
      </c>
      <c r="I2365" t="str">
        <f t="shared" si="75"/>
        <v>10-225-165</v>
      </c>
    </row>
    <row r="2366" spans="1:9" hidden="1" x14ac:dyDescent="0.25">
      <c r="A2366" t="s">
        <v>338</v>
      </c>
      <c r="B2366" s="4">
        <v>10</v>
      </c>
      <c r="C2366" s="197">
        <v>225</v>
      </c>
      <c r="D2366" s="197">
        <v>166</v>
      </c>
      <c r="E2366" s="6">
        <v>0</v>
      </c>
      <c r="F2366" s="6">
        <f t="shared" si="74"/>
        <v>0</v>
      </c>
      <c r="G2366" t="s">
        <v>339</v>
      </c>
      <c r="I2366" t="str">
        <f t="shared" si="75"/>
        <v>10-225-166</v>
      </c>
    </row>
    <row r="2367" spans="1:9" hidden="1" x14ac:dyDescent="0.25">
      <c r="A2367" t="s">
        <v>340</v>
      </c>
      <c r="B2367" s="4">
        <v>10</v>
      </c>
      <c r="C2367" s="197">
        <v>225</v>
      </c>
      <c r="D2367" s="197">
        <v>167</v>
      </c>
      <c r="E2367" s="6">
        <v>0</v>
      </c>
      <c r="F2367" s="6">
        <f t="shared" si="74"/>
        <v>0</v>
      </c>
      <c r="G2367" t="s">
        <v>341</v>
      </c>
      <c r="I2367" t="str">
        <f t="shared" si="75"/>
        <v>10-225-167</v>
      </c>
    </row>
    <row r="2368" spans="1:9" hidden="1" x14ac:dyDescent="0.25">
      <c r="A2368" t="s">
        <v>342</v>
      </c>
      <c r="B2368" s="4">
        <v>10</v>
      </c>
      <c r="C2368" s="197">
        <v>225</v>
      </c>
      <c r="D2368" s="197">
        <v>168</v>
      </c>
      <c r="E2368" s="6">
        <v>0</v>
      </c>
      <c r="F2368" s="6">
        <f t="shared" si="74"/>
        <v>0</v>
      </c>
      <c r="G2368" t="s">
        <v>343</v>
      </c>
      <c r="I2368" t="str">
        <f t="shared" si="75"/>
        <v>10-225-168</v>
      </c>
    </row>
    <row r="2369" spans="1:9" hidden="1" x14ac:dyDescent="0.25">
      <c r="A2369" t="s">
        <v>344</v>
      </c>
      <c r="B2369" s="4">
        <v>10</v>
      </c>
      <c r="C2369" s="197">
        <v>225</v>
      </c>
      <c r="D2369" s="197">
        <v>169</v>
      </c>
      <c r="E2369" s="6">
        <v>0</v>
      </c>
      <c r="F2369" s="6">
        <f t="shared" si="74"/>
        <v>0</v>
      </c>
      <c r="G2369" t="s">
        <v>345</v>
      </c>
      <c r="I2369" t="str">
        <f t="shared" si="75"/>
        <v>10-225-169</v>
      </c>
    </row>
    <row r="2370" spans="1:9" hidden="1" x14ac:dyDescent="0.25">
      <c r="A2370" t="s">
        <v>346</v>
      </c>
      <c r="B2370" s="4">
        <v>10</v>
      </c>
      <c r="C2370" s="197">
        <v>225</v>
      </c>
      <c r="D2370" s="197">
        <v>170</v>
      </c>
      <c r="E2370" s="6">
        <v>0</v>
      </c>
      <c r="F2370" s="6">
        <f t="shared" si="74"/>
        <v>0</v>
      </c>
      <c r="G2370" t="s">
        <v>347</v>
      </c>
      <c r="I2370" t="str">
        <f t="shared" si="75"/>
        <v>10-225-170</v>
      </c>
    </row>
    <row r="2371" spans="1:9" hidden="1" x14ac:dyDescent="0.25">
      <c r="A2371" t="s">
        <v>348</v>
      </c>
      <c r="B2371" s="4">
        <v>10</v>
      </c>
      <c r="C2371" s="197">
        <v>225</v>
      </c>
      <c r="D2371" s="197">
        <v>171</v>
      </c>
      <c r="E2371" s="6">
        <v>0</v>
      </c>
      <c r="F2371" s="6">
        <f t="shared" si="74"/>
        <v>0</v>
      </c>
      <c r="G2371" t="s">
        <v>349</v>
      </c>
      <c r="I2371" t="str">
        <f t="shared" si="75"/>
        <v>10-225-171</v>
      </c>
    </row>
    <row r="2372" spans="1:9" hidden="1" x14ac:dyDescent="0.25">
      <c r="A2372" t="s">
        <v>350</v>
      </c>
      <c r="B2372" s="4">
        <v>10</v>
      </c>
      <c r="C2372" s="197">
        <v>225</v>
      </c>
      <c r="D2372" s="197">
        <v>172</v>
      </c>
      <c r="E2372" s="6">
        <v>0</v>
      </c>
      <c r="F2372" s="6">
        <f t="shared" si="74"/>
        <v>0</v>
      </c>
      <c r="G2372" t="s">
        <v>351</v>
      </c>
      <c r="I2372" t="str">
        <f t="shared" si="75"/>
        <v>10-225-172</v>
      </c>
    </row>
    <row r="2373" spans="1:9" hidden="1" x14ac:dyDescent="0.25">
      <c r="A2373" t="s">
        <v>352</v>
      </c>
      <c r="B2373" s="4">
        <v>10</v>
      </c>
      <c r="C2373" s="197">
        <v>225</v>
      </c>
      <c r="D2373" s="197">
        <v>173</v>
      </c>
      <c r="E2373" s="6">
        <v>0</v>
      </c>
      <c r="F2373" s="6">
        <f t="shared" si="74"/>
        <v>0</v>
      </c>
      <c r="G2373" t="s">
        <v>353</v>
      </c>
      <c r="I2373" t="str">
        <f t="shared" si="75"/>
        <v>10-225-173</v>
      </c>
    </row>
    <row r="2374" spans="1:9" hidden="1" x14ac:dyDescent="0.25">
      <c r="A2374" t="s">
        <v>354</v>
      </c>
      <c r="B2374" s="4">
        <v>10</v>
      </c>
      <c r="C2374" s="197">
        <v>225</v>
      </c>
      <c r="D2374" s="197">
        <v>174</v>
      </c>
      <c r="E2374" s="6">
        <v>0</v>
      </c>
      <c r="F2374" s="6">
        <f t="shared" si="74"/>
        <v>0</v>
      </c>
      <c r="G2374" t="s">
        <v>355</v>
      </c>
      <c r="I2374" t="str">
        <f t="shared" si="75"/>
        <v>10-225-174</v>
      </c>
    </row>
    <row r="2375" spans="1:9" hidden="1" x14ac:dyDescent="0.25">
      <c r="A2375" t="s">
        <v>356</v>
      </c>
      <c r="B2375" s="4">
        <v>10</v>
      </c>
      <c r="C2375" s="197">
        <v>225</v>
      </c>
      <c r="D2375" s="197">
        <v>175</v>
      </c>
      <c r="E2375" s="6">
        <v>0</v>
      </c>
      <c r="F2375" s="6">
        <f t="shared" ref="F2375:F2438" si="76">IF(B2375=10,E2375,-E2375)</f>
        <v>0</v>
      </c>
      <c r="G2375" t="s">
        <v>357</v>
      </c>
      <c r="I2375" t="str">
        <f t="shared" ref="I2375:I2438" si="77">IF(ISNA(MATCH(A2375,OldAcctNum,))=TRUE,A2375,"")</f>
        <v>10-225-175</v>
      </c>
    </row>
    <row r="2376" spans="1:9" hidden="1" x14ac:dyDescent="0.25">
      <c r="A2376" t="s">
        <v>358</v>
      </c>
      <c r="B2376" s="4">
        <v>10</v>
      </c>
      <c r="C2376" s="197">
        <v>225</v>
      </c>
      <c r="D2376" s="197">
        <v>176</v>
      </c>
      <c r="E2376" s="6">
        <v>0</v>
      </c>
      <c r="F2376" s="6">
        <f t="shared" si="76"/>
        <v>0</v>
      </c>
      <c r="G2376" t="s">
        <v>359</v>
      </c>
      <c r="I2376" t="str">
        <f t="shared" si="77"/>
        <v>10-225-176</v>
      </c>
    </row>
    <row r="2377" spans="1:9" hidden="1" x14ac:dyDescent="0.25">
      <c r="A2377" t="s">
        <v>360</v>
      </c>
      <c r="B2377" s="4">
        <v>10</v>
      </c>
      <c r="C2377" s="197">
        <v>225</v>
      </c>
      <c r="D2377" s="197">
        <v>177</v>
      </c>
      <c r="E2377" s="6">
        <v>0</v>
      </c>
      <c r="F2377" s="6">
        <f t="shared" si="76"/>
        <v>0</v>
      </c>
      <c r="G2377" t="s">
        <v>361</v>
      </c>
      <c r="I2377" t="str">
        <f t="shared" si="77"/>
        <v>10-225-177</v>
      </c>
    </row>
    <row r="2378" spans="1:9" hidden="1" x14ac:dyDescent="0.25">
      <c r="A2378" t="s">
        <v>362</v>
      </c>
      <c r="B2378" s="4">
        <v>10</v>
      </c>
      <c r="C2378" s="197">
        <v>225</v>
      </c>
      <c r="D2378" s="197">
        <v>178</v>
      </c>
      <c r="E2378" s="6">
        <v>0</v>
      </c>
      <c r="F2378" s="6">
        <f t="shared" si="76"/>
        <v>0</v>
      </c>
      <c r="G2378" t="s">
        <v>363</v>
      </c>
      <c r="I2378" t="str">
        <f t="shared" si="77"/>
        <v>10-225-178</v>
      </c>
    </row>
    <row r="2379" spans="1:9" hidden="1" x14ac:dyDescent="0.25">
      <c r="A2379" t="s">
        <v>364</v>
      </c>
      <c r="B2379" s="4">
        <v>10</v>
      </c>
      <c r="C2379" s="197">
        <v>225</v>
      </c>
      <c r="D2379" s="197">
        <v>179</v>
      </c>
      <c r="E2379" s="6">
        <v>0</v>
      </c>
      <c r="F2379" s="6">
        <f t="shared" si="76"/>
        <v>0</v>
      </c>
      <c r="G2379" t="s">
        <v>365</v>
      </c>
      <c r="I2379" t="str">
        <f t="shared" si="77"/>
        <v>10-225-179</v>
      </c>
    </row>
    <row r="2380" spans="1:9" hidden="1" x14ac:dyDescent="0.25">
      <c r="A2380" t="s">
        <v>366</v>
      </c>
      <c r="B2380" s="4">
        <v>10</v>
      </c>
      <c r="C2380" s="197">
        <v>225</v>
      </c>
      <c r="D2380" s="197">
        <v>181</v>
      </c>
      <c r="E2380" s="6">
        <v>0</v>
      </c>
      <c r="F2380" s="6">
        <f t="shared" si="76"/>
        <v>0</v>
      </c>
      <c r="G2380" t="s">
        <v>367</v>
      </c>
      <c r="I2380" t="str">
        <f t="shared" si="77"/>
        <v>10-225-181</v>
      </c>
    </row>
    <row r="2381" spans="1:9" hidden="1" x14ac:dyDescent="0.25">
      <c r="A2381" t="s">
        <v>368</v>
      </c>
      <c r="B2381" s="4">
        <v>10</v>
      </c>
      <c r="C2381" s="197">
        <v>225</v>
      </c>
      <c r="D2381" s="197">
        <v>182</v>
      </c>
      <c r="E2381" s="6">
        <v>0</v>
      </c>
      <c r="F2381" s="6">
        <f t="shared" si="76"/>
        <v>0</v>
      </c>
      <c r="G2381" t="s">
        <v>369</v>
      </c>
      <c r="I2381" t="str">
        <f t="shared" si="77"/>
        <v>10-225-182</v>
      </c>
    </row>
    <row r="2382" spans="1:9" hidden="1" x14ac:dyDescent="0.25">
      <c r="A2382" t="s">
        <v>370</v>
      </c>
      <c r="B2382" s="4">
        <v>10</v>
      </c>
      <c r="C2382" s="197">
        <v>225</v>
      </c>
      <c r="D2382" s="197">
        <v>185</v>
      </c>
      <c r="E2382" s="6">
        <v>0</v>
      </c>
      <c r="F2382" s="6">
        <f t="shared" si="76"/>
        <v>0</v>
      </c>
      <c r="G2382" t="s">
        <v>371</v>
      </c>
      <c r="I2382" t="str">
        <f t="shared" si="77"/>
        <v>10-225-185</v>
      </c>
    </row>
    <row r="2383" spans="1:9" hidden="1" x14ac:dyDescent="0.25">
      <c r="A2383" t="s">
        <v>372</v>
      </c>
      <c r="B2383" s="4">
        <v>10</v>
      </c>
      <c r="C2383" s="197">
        <v>225</v>
      </c>
      <c r="D2383" s="197">
        <v>187</v>
      </c>
      <c r="E2383" s="6">
        <v>0</v>
      </c>
      <c r="F2383" s="6">
        <f t="shared" si="76"/>
        <v>0</v>
      </c>
      <c r="G2383" t="s">
        <v>373</v>
      </c>
      <c r="I2383" t="str">
        <f t="shared" si="77"/>
        <v>10-225-187</v>
      </c>
    </row>
    <row r="2384" spans="1:9" hidden="1" x14ac:dyDescent="0.25">
      <c r="A2384" t="s">
        <v>374</v>
      </c>
      <c r="B2384" s="4">
        <v>10</v>
      </c>
      <c r="C2384" s="197">
        <v>225</v>
      </c>
      <c r="D2384" s="197">
        <v>188</v>
      </c>
      <c r="E2384" s="6">
        <v>0</v>
      </c>
      <c r="F2384" s="6">
        <f t="shared" si="76"/>
        <v>0</v>
      </c>
      <c r="G2384" t="s">
        <v>375</v>
      </c>
      <c r="I2384" t="str">
        <f t="shared" si="77"/>
        <v>10-225-188</v>
      </c>
    </row>
    <row r="2385" spans="1:9" hidden="1" x14ac:dyDescent="0.25">
      <c r="A2385" t="s">
        <v>376</v>
      </c>
      <c r="B2385" s="4">
        <v>10</v>
      </c>
      <c r="C2385" s="197">
        <v>225</v>
      </c>
      <c r="D2385" s="197">
        <v>189</v>
      </c>
      <c r="E2385" s="6">
        <v>0</v>
      </c>
      <c r="F2385" s="6">
        <f t="shared" si="76"/>
        <v>0</v>
      </c>
      <c r="G2385" t="s">
        <v>377</v>
      </c>
      <c r="I2385" t="str">
        <f t="shared" si="77"/>
        <v>10-225-189</v>
      </c>
    </row>
    <row r="2386" spans="1:9" hidden="1" x14ac:dyDescent="0.25">
      <c r="A2386" t="s">
        <v>378</v>
      </c>
      <c r="B2386" s="4">
        <v>10</v>
      </c>
      <c r="C2386" s="197">
        <v>225</v>
      </c>
      <c r="D2386" s="197">
        <v>190</v>
      </c>
      <c r="E2386" s="6">
        <v>0</v>
      </c>
      <c r="F2386" s="6">
        <f t="shared" si="76"/>
        <v>0</v>
      </c>
      <c r="G2386" t="s">
        <v>379</v>
      </c>
      <c r="I2386" t="str">
        <f t="shared" si="77"/>
        <v>10-225-190</v>
      </c>
    </row>
    <row r="2387" spans="1:9" hidden="1" x14ac:dyDescent="0.25">
      <c r="A2387" t="s">
        <v>380</v>
      </c>
      <c r="B2387" s="4">
        <v>10</v>
      </c>
      <c r="C2387" s="197">
        <v>225</v>
      </c>
      <c r="D2387" s="197">
        <v>199</v>
      </c>
      <c r="E2387" s="6">
        <v>0</v>
      </c>
      <c r="F2387" s="6">
        <f t="shared" si="76"/>
        <v>0</v>
      </c>
      <c r="G2387" t="s">
        <v>381</v>
      </c>
      <c r="I2387" t="str">
        <f t="shared" si="77"/>
        <v>10-225-199</v>
      </c>
    </row>
    <row r="2388" spans="1:9" hidden="1" x14ac:dyDescent="0.25">
      <c r="A2388" t="s">
        <v>382</v>
      </c>
      <c r="B2388" s="4">
        <v>20</v>
      </c>
      <c r="C2388" s="197">
        <v>290</v>
      </c>
      <c r="D2388" s="197">
        <v>900</v>
      </c>
      <c r="E2388" s="6">
        <v>0</v>
      </c>
      <c r="F2388" s="6">
        <f t="shared" si="76"/>
        <v>0</v>
      </c>
      <c r="G2388" t="s">
        <v>384</v>
      </c>
      <c r="I2388" t="str">
        <f t="shared" si="77"/>
        <v>20-290-900</v>
      </c>
    </row>
    <row r="2389" spans="1:9" hidden="1" x14ac:dyDescent="0.25">
      <c r="A2389" t="s">
        <v>386</v>
      </c>
      <c r="B2389" s="4">
        <v>20</v>
      </c>
      <c r="C2389" s="197">
        <v>298</v>
      </c>
      <c r="D2389" s="197">
        <v>903</v>
      </c>
      <c r="E2389" s="6">
        <v>0</v>
      </c>
      <c r="F2389" s="6">
        <f t="shared" si="76"/>
        <v>0</v>
      </c>
      <c r="G2389" t="s">
        <v>387</v>
      </c>
      <c r="I2389" t="str">
        <f t="shared" si="77"/>
        <v/>
      </c>
    </row>
    <row r="2390" spans="1:9" hidden="1" x14ac:dyDescent="0.25">
      <c r="A2390" t="s">
        <v>389</v>
      </c>
      <c r="B2390" s="4">
        <v>20</v>
      </c>
      <c r="C2390" s="197">
        <v>299</v>
      </c>
      <c r="D2390" s="197">
        <v>903</v>
      </c>
      <c r="E2390" s="6">
        <v>0</v>
      </c>
      <c r="F2390" s="6">
        <f t="shared" si="76"/>
        <v>0</v>
      </c>
      <c r="G2390" t="s">
        <v>390</v>
      </c>
      <c r="I2390" t="str">
        <f t="shared" si="77"/>
        <v>20-299-903</v>
      </c>
    </row>
    <row r="2391" spans="1:9" hidden="1" x14ac:dyDescent="0.25">
      <c r="A2391" t="s">
        <v>392</v>
      </c>
      <c r="B2391" s="4">
        <v>20</v>
      </c>
      <c r="C2391" s="197">
        <v>299</v>
      </c>
      <c r="D2391" s="197">
        <v>904</v>
      </c>
      <c r="E2391" s="6">
        <v>0</v>
      </c>
      <c r="F2391" s="6">
        <f t="shared" si="76"/>
        <v>0</v>
      </c>
      <c r="G2391" t="s">
        <v>393</v>
      </c>
      <c r="I2391" t="str">
        <f t="shared" si="77"/>
        <v>20-299-904</v>
      </c>
    </row>
    <row r="2392" spans="1:9" hidden="1" x14ac:dyDescent="0.25">
      <c r="A2392" t="s">
        <v>395</v>
      </c>
      <c r="B2392" s="4">
        <v>30</v>
      </c>
      <c r="C2392" s="197">
        <v>14</v>
      </c>
      <c r="D2392" s="197">
        <v>0</v>
      </c>
      <c r="E2392" s="6">
        <v>0</v>
      </c>
      <c r="F2392" s="6">
        <f t="shared" si="76"/>
        <v>0</v>
      </c>
      <c r="G2392" t="s">
        <v>398</v>
      </c>
      <c r="H2392" t="s">
        <v>397</v>
      </c>
      <c r="I2392" t="str">
        <f t="shared" si="77"/>
        <v/>
      </c>
    </row>
    <row r="2393" spans="1:9" hidden="1" x14ac:dyDescent="0.25">
      <c r="A2393" t="s">
        <v>400</v>
      </c>
      <c r="B2393" s="4">
        <v>30</v>
      </c>
      <c r="C2393" s="197">
        <v>22</v>
      </c>
      <c r="D2393" s="197">
        <v>0</v>
      </c>
      <c r="E2393" s="6">
        <v>0</v>
      </c>
      <c r="F2393" s="6">
        <f t="shared" si="76"/>
        <v>0</v>
      </c>
      <c r="G2393" t="s">
        <v>401</v>
      </c>
      <c r="H2393" t="s">
        <v>397</v>
      </c>
      <c r="I2393" t="str">
        <f t="shared" si="77"/>
        <v/>
      </c>
    </row>
    <row r="2394" spans="1:9" hidden="1" x14ac:dyDescent="0.25">
      <c r="A2394" t="s">
        <v>413</v>
      </c>
      <c r="B2394" s="4">
        <v>30</v>
      </c>
      <c r="C2394" s="197">
        <v>25</v>
      </c>
      <c r="D2394" s="197">
        <v>125</v>
      </c>
      <c r="E2394" s="6">
        <v>0</v>
      </c>
      <c r="F2394" s="6">
        <f t="shared" si="76"/>
        <v>0</v>
      </c>
      <c r="G2394" t="s">
        <v>414</v>
      </c>
      <c r="I2394" t="str">
        <f t="shared" si="77"/>
        <v/>
      </c>
    </row>
    <row r="2395" spans="1:9" hidden="1" x14ac:dyDescent="0.25">
      <c r="A2395" t="s">
        <v>420</v>
      </c>
      <c r="B2395" s="4">
        <v>30</v>
      </c>
      <c r="C2395" s="197">
        <v>25</v>
      </c>
      <c r="D2395" s="197">
        <v>129</v>
      </c>
      <c r="E2395" s="6">
        <v>0</v>
      </c>
      <c r="F2395" s="6">
        <f t="shared" si="76"/>
        <v>0</v>
      </c>
      <c r="G2395" t="s">
        <v>421</v>
      </c>
      <c r="I2395" t="str">
        <f t="shared" si="77"/>
        <v/>
      </c>
    </row>
    <row r="2396" spans="1:9" hidden="1" x14ac:dyDescent="0.25">
      <c r="A2396" t="s">
        <v>423</v>
      </c>
      <c r="B2396" s="4">
        <v>30</v>
      </c>
      <c r="C2396" s="197">
        <v>25</v>
      </c>
      <c r="D2396" s="197">
        <v>130</v>
      </c>
      <c r="E2396" s="6">
        <v>0</v>
      </c>
      <c r="F2396" s="6">
        <f t="shared" si="76"/>
        <v>0</v>
      </c>
      <c r="G2396" t="s">
        <v>424</v>
      </c>
      <c r="I2396" t="str">
        <f t="shared" si="77"/>
        <v/>
      </c>
    </row>
    <row r="2397" spans="1:9" hidden="1" x14ac:dyDescent="0.25">
      <c r="A2397" t="s">
        <v>428</v>
      </c>
      <c r="B2397" s="4">
        <v>30</v>
      </c>
      <c r="C2397" s="197">
        <v>25</v>
      </c>
      <c r="D2397" s="197">
        <v>132</v>
      </c>
      <c r="E2397" s="6">
        <v>0</v>
      </c>
      <c r="F2397" s="6">
        <f t="shared" si="76"/>
        <v>0</v>
      </c>
      <c r="G2397" t="s">
        <v>429</v>
      </c>
      <c r="I2397" t="str">
        <f t="shared" si="77"/>
        <v/>
      </c>
    </row>
    <row r="2398" spans="1:9" hidden="1" x14ac:dyDescent="0.25">
      <c r="A2398" t="s">
        <v>433</v>
      </c>
      <c r="B2398" s="4">
        <v>30</v>
      </c>
      <c r="C2398" s="197">
        <v>25</v>
      </c>
      <c r="D2398" s="197">
        <v>136</v>
      </c>
      <c r="E2398" s="6">
        <v>0</v>
      </c>
      <c r="F2398" s="6">
        <f t="shared" si="76"/>
        <v>0</v>
      </c>
      <c r="G2398" t="s">
        <v>127</v>
      </c>
      <c r="I2398" t="str">
        <f t="shared" si="77"/>
        <v/>
      </c>
    </row>
    <row r="2399" spans="1:9" hidden="1" x14ac:dyDescent="0.25">
      <c r="A2399" t="s">
        <v>440</v>
      </c>
      <c r="B2399" s="4">
        <v>30</v>
      </c>
      <c r="C2399" s="197">
        <v>25</v>
      </c>
      <c r="D2399" s="197">
        <v>139</v>
      </c>
      <c r="E2399" s="6">
        <v>0</v>
      </c>
      <c r="F2399" s="6">
        <f t="shared" si="76"/>
        <v>0</v>
      </c>
      <c r="G2399" t="s">
        <v>441</v>
      </c>
      <c r="I2399" t="str">
        <f t="shared" si="77"/>
        <v/>
      </c>
    </row>
    <row r="2400" spans="1:9" hidden="1" x14ac:dyDescent="0.25">
      <c r="A2400" t="s">
        <v>446</v>
      </c>
      <c r="B2400" s="4">
        <v>30</v>
      </c>
      <c r="C2400" s="197">
        <v>25</v>
      </c>
      <c r="D2400" s="197">
        <v>141</v>
      </c>
      <c r="E2400" s="6">
        <v>0</v>
      </c>
      <c r="F2400" s="6">
        <f t="shared" si="76"/>
        <v>0</v>
      </c>
      <c r="G2400" t="s">
        <v>447</v>
      </c>
      <c r="I2400" t="str">
        <f t="shared" si="77"/>
        <v/>
      </c>
    </row>
    <row r="2401" spans="1:9" hidden="1" x14ac:dyDescent="0.25">
      <c r="A2401" t="s">
        <v>449</v>
      </c>
      <c r="B2401" s="4">
        <v>30</v>
      </c>
      <c r="C2401" s="197">
        <v>25</v>
      </c>
      <c r="D2401" s="197">
        <v>142</v>
      </c>
      <c r="E2401" s="6">
        <v>0</v>
      </c>
      <c r="F2401" s="6">
        <f t="shared" si="76"/>
        <v>0</v>
      </c>
      <c r="G2401" t="s">
        <v>450</v>
      </c>
      <c r="I2401" t="str">
        <f t="shared" si="77"/>
        <v/>
      </c>
    </row>
    <row r="2402" spans="1:9" hidden="1" x14ac:dyDescent="0.25">
      <c r="A2402" t="s">
        <v>452</v>
      </c>
      <c r="B2402" s="4">
        <v>30</v>
      </c>
      <c r="C2402" s="197">
        <v>25</v>
      </c>
      <c r="D2402" s="197">
        <v>143</v>
      </c>
      <c r="E2402" s="6">
        <v>0</v>
      </c>
      <c r="F2402" s="6">
        <f t="shared" si="76"/>
        <v>0</v>
      </c>
      <c r="G2402" t="s">
        <v>453</v>
      </c>
      <c r="I2402" t="str">
        <f t="shared" si="77"/>
        <v/>
      </c>
    </row>
    <row r="2403" spans="1:9" hidden="1" x14ac:dyDescent="0.25">
      <c r="A2403" t="s">
        <v>461</v>
      </c>
      <c r="B2403" s="4">
        <v>30</v>
      </c>
      <c r="C2403" s="197">
        <v>25</v>
      </c>
      <c r="D2403" s="197">
        <v>146</v>
      </c>
      <c r="E2403" s="6">
        <v>0</v>
      </c>
      <c r="F2403" s="6">
        <f t="shared" si="76"/>
        <v>0</v>
      </c>
      <c r="G2403" t="s">
        <v>462</v>
      </c>
      <c r="I2403" t="str">
        <f t="shared" si="77"/>
        <v>30-025-146</v>
      </c>
    </row>
    <row r="2404" spans="1:9" hidden="1" x14ac:dyDescent="0.25">
      <c r="A2404" t="s">
        <v>527</v>
      </c>
      <c r="B2404" s="4">
        <v>30</v>
      </c>
      <c r="C2404" s="197">
        <v>25</v>
      </c>
      <c r="D2404" s="197">
        <v>183</v>
      </c>
      <c r="E2404" s="6">
        <v>0</v>
      </c>
      <c r="F2404" s="6">
        <f t="shared" si="76"/>
        <v>0</v>
      </c>
      <c r="G2404" t="s">
        <v>528</v>
      </c>
      <c r="I2404" t="str">
        <f t="shared" si="77"/>
        <v/>
      </c>
    </row>
    <row r="2405" spans="1:9" hidden="1" x14ac:dyDescent="0.25">
      <c r="A2405" t="s">
        <v>530</v>
      </c>
      <c r="B2405" s="4">
        <v>30</v>
      </c>
      <c r="C2405" s="197">
        <v>25</v>
      </c>
      <c r="D2405" s="197">
        <v>184</v>
      </c>
      <c r="E2405" s="6">
        <v>0</v>
      </c>
      <c r="F2405" s="6">
        <f t="shared" si="76"/>
        <v>0</v>
      </c>
      <c r="G2405" t="s">
        <v>531</v>
      </c>
      <c r="I2405" t="str">
        <f t="shared" si="77"/>
        <v/>
      </c>
    </row>
    <row r="2406" spans="1:9" hidden="1" x14ac:dyDescent="0.25">
      <c r="A2406" t="s">
        <v>535</v>
      </c>
      <c r="B2406" s="4">
        <v>30</v>
      </c>
      <c r="C2406" s="197">
        <v>25</v>
      </c>
      <c r="D2406" s="197">
        <v>186</v>
      </c>
      <c r="E2406" s="6">
        <v>0</v>
      </c>
      <c r="F2406" s="6">
        <f t="shared" si="76"/>
        <v>0</v>
      </c>
      <c r="G2406" t="s">
        <v>536</v>
      </c>
      <c r="I2406" t="str">
        <f t="shared" si="77"/>
        <v/>
      </c>
    </row>
    <row r="2407" spans="1:9" hidden="1" x14ac:dyDescent="0.25">
      <c r="A2407" t="s">
        <v>555</v>
      </c>
      <c r="B2407" s="4">
        <v>30</v>
      </c>
      <c r="C2407" s="197">
        <v>26</v>
      </c>
      <c r="D2407" s="197">
        <v>0</v>
      </c>
      <c r="E2407" s="6">
        <v>0</v>
      </c>
      <c r="F2407" s="6">
        <f t="shared" si="76"/>
        <v>0</v>
      </c>
      <c r="G2407" t="s">
        <v>556</v>
      </c>
      <c r="H2407" t="s">
        <v>397</v>
      </c>
      <c r="I2407" t="str">
        <f t="shared" si="77"/>
        <v/>
      </c>
    </row>
    <row r="2408" spans="1:9" hidden="1" x14ac:dyDescent="0.25">
      <c r="A2408" t="s">
        <v>560</v>
      </c>
      <c r="B2408" s="4">
        <v>30</v>
      </c>
      <c r="C2408" s="197">
        <v>28</v>
      </c>
      <c r="D2408" s="197">
        <v>0</v>
      </c>
      <c r="E2408" s="6">
        <v>0</v>
      </c>
      <c r="F2408" s="6">
        <f t="shared" si="76"/>
        <v>0</v>
      </c>
      <c r="G2408" t="s">
        <v>561</v>
      </c>
      <c r="H2408" t="s">
        <v>397</v>
      </c>
      <c r="I2408" t="str">
        <f t="shared" si="77"/>
        <v/>
      </c>
    </row>
    <row r="2409" spans="1:9" hidden="1" x14ac:dyDescent="0.25">
      <c r="A2409" t="s">
        <v>572</v>
      </c>
      <c r="B2409" s="4">
        <v>30</v>
      </c>
      <c r="C2409" s="197">
        <v>36</v>
      </c>
      <c r="D2409" s="197">
        <v>0</v>
      </c>
      <c r="E2409" s="6">
        <v>0</v>
      </c>
      <c r="F2409" s="6">
        <f t="shared" si="76"/>
        <v>0</v>
      </c>
      <c r="G2409" t="s">
        <v>573</v>
      </c>
      <c r="H2409" t="s">
        <v>397</v>
      </c>
      <c r="I2409" t="str">
        <f t="shared" si="77"/>
        <v/>
      </c>
    </row>
    <row r="2410" spans="1:9" hidden="1" x14ac:dyDescent="0.25">
      <c r="A2410" t="s">
        <v>578</v>
      </c>
      <c r="B2410" s="4">
        <v>30</v>
      </c>
      <c r="C2410" s="197">
        <v>42</v>
      </c>
      <c r="D2410" s="197">
        <v>0</v>
      </c>
      <c r="E2410" s="6">
        <v>0</v>
      </c>
      <c r="F2410" s="6">
        <f t="shared" si="76"/>
        <v>0</v>
      </c>
      <c r="G2410" t="s">
        <v>579</v>
      </c>
      <c r="H2410" t="s">
        <v>397</v>
      </c>
      <c r="I2410" t="str">
        <f t="shared" si="77"/>
        <v/>
      </c>
    </row>
    <row r="2411" spans="1:9" hidden="1" x14ac:dyDescent="0.25">
      <c r="A2411" t="s">
        <v>581</v>
      </c>
      <c r="B2411" s="4">
        <v>30</v>
      </c>
      <c r="C2411" s="197">
        <v>43</v>
      </c>
      <c r="D2411" s="197">
        <v>0</v>
      </c>
      <c r="E2411" s="6">
        <v>0</v>
      </c>
      <c r="F2411" s="6">
        <f t="shared" si="76"/>
        <v>0</v>
      </c>
      <c r="G2411" t="s">
        <v>582</v>
      </c>
      <c r="H2411" t="s">
        <v>397</v>
      </c>
      <c r="I2411" t="str">
        <f t="shared" si="77"/>
        <v/>
      </c>
    </row>
    <row r="2412" spans="1:9" hidden="1" x14ac:dyDescent="0.25">
      <c r="A2412" t="s">
        <v>587</v>
      </c>
      <c r="B2412" s="4">
        <v>30</v>
      </c>
      <c r="C2412" s="197">
        <v>45</v>
      </c>
      <c r="D2412" s="197">
        <v>0</v>
      </c>
      <c r="E2412" s="6">
        <v>0</v>
      </c>
      <c r="F2412" s="6">
        <f t="shared" si="76"/>
        <v>0</v>
      </c>
      <c r="G2412" t="s">
        <v>588</v>
      </c>
      <c r="H2412" t="s">
        <v>397</v>
      </c>
      <c r="I2412" t="str">
        <f t="shared" si="77"/>
        <v/>
      </c>
    </row>
    <row r="2413" spans="1:9" hidden="1" x14ac:dyDescent="0.25">
      <c r="A2413" t="s">
        <v>590</v>
      </c>
      <c r="B2413" s="4">
        <v>30</v>
      </c>
      <c r="C2413" s="197">
        <v>48</v>
      </c>
      <c r="D2413" s="197">
        <v>0</v>
      </c>
      <c r="E2413" s="6">
        <v>0</v>
      </c>
      <c r="F2413" s="6">
        <f t="shared" si="76"/>
        <v>0</v>
      </c>
      <c r="G2413" t="s">
        <v>591</v>
      </c>
      <c r="H2413" t="s">
        <v>397</v>
      </c>
      <c r="I2413" t="str">
        <f t="shared" si="77"/>
        <v/>
      </c>
    </row>
    <row r="2414" spans="1:9" hidden="1" x14ac:dyDescent="0.25">
      <c r="A2414" t="s">
        <v>602</v>
      </c>
      <c r="B2414" s="4">
        <v>30</v>
      </c>
      <c r="C2414" s="197">
        <v>60</v>
      </c>
      <c r="D2414" s="197">
        <v>0</v>
      </c>
      <c r="E2414" s="6">
        <v>0</v>
      </c>
      <c r="F2414" s="6">
        <f t="shared" si="76"/>
        <v>0</v>
      </c>
      <c r="G2414" t="s">
        <v>603</v>
      </c>
      <c r="H2414" t="s">
        <v>397</v>
      </c>
      <c r="I2414" t="str">
        <f t="shared" si="77"/>
        <v/>
      </c>
    </row>
    <row r="2415" spans="1:9" hidden="1" x14ac:dyDescent="0.25">
      <c r="A2415" t="s">
        <v>611</v>
      </c>
      <c r="B2415" s="4">
        <v>30</v>
      </c>
      <c r="C2415" s="197">
        <v>63</v>
      </c>
      <c r="D2415" s="197">
        <v>0</v>
      </c>
      <c r="E2415" s="6">
        <v>0</v>
      </c>
      <c r="F2415" s="6">
        <f t="shared" si="76"/>
        <v>0</v>
      </c>
      <c r="G2415" t="s">
        <v>612</v>
      </c>
      <c r="H2415" t="s">
        <v>397</v>
      </c>
      <c r="I2415" t="str">
        <f t="shared" si="77"/>
        <v>30-063-000</v>
      </c>
    </row>
    <row r="2416" spans="1:9" hidden="1" x14ac:dyDescent="0.25">
      <c r="A2416" t="s">
        <v>623</v>
      </c>
      <c r="B2416" s="4">
        <v>30</v>
      </c>
      <c r="C2416" s="197">
        <v>86</v>
      </c>
      <c r="D2416" s="197">
        <v>0</v>
      </c>
      <c r="E2416" s="6">
        <v>0</v>
      </c>
      <c r="F2416" s="6">
        <f t="shared" si="76"/>
        <v>0</v>
      </c>
      <c r="G2416" t="s">
        <v>624</v>
      </c>
      <c r="H2416" t="s">
        <v>397</v>
      </c>
      <c r="I2416" t="str">
        <f t="shared" si="77"/>
        <v>30-086-000</v>
      </c>
    </row>
    <row r="2417" spans="1:9" hidden="1" x14ac:dyDescent="0.25">
      <c r="A2417" t="s">
        <v>626</v>
      </c>
      <c r="B2417" s="4">
        <v>30</v>
      </c>
      <c r="C2417" s="197">
        <v>90</v>
      </c>
      <c r="D2417" s="197">
        <v>0</v>
      </c>
      <c r="E2417" s="6">
        <v>0</v>
      </c>
      <c r="F2417" s="6">
        <f t="shared" si="76"/>
        <v>0</v>
      </c>
      <c r="G2417" t="s">
        <v>627</v>
      </c>
      <c r="H2417" t="s">
        <v>397</v>
      </c>
      <c r="I2417" t="str">
        <f t="shared" si="77"/>
        <v>30-090-000</v>
      </c>
    </row>
    <row r="2418" spans="1:9" hidden="1" x14ac:dyDescent="0.25">
      <c r="A2418" t="s">
        <v>629</v>
      </c>
      <c r="B2418" s="4">
        <v>30</v>
      </c>
      <c r="C2418" s="197">
        <v>91</v>
      </c>
      <c r="D2418" s="197">
        <v>0</v>
      </c>
      <c r="E2418" s="6">
        <v>0</v>
      </c>
      <c r="F2418" s="6">
        <f t="shared" si="76"/>
        <v>0</v>
      </c>
      <c r="G2418" t="s">
        <v>630</v>
      </c>
      <c r="H2418" t="s">
        <v>397</v>
      </c>
      <c r="I2418" t="str">
        <f t="shared" si="77"/>
        <v>30-091-000</v>
      </c>
    </row>
    <row r="2419" spans="1:9" hidden="1" x14ac:dyDescent="0.25">
      <c r="A2419" t="s">
        <v>707</v>
      </c>
      <c r="B2419" s="4">
        <v>31</v>
      </c>
      <c r="C2419" s="197">
        <v>47</v>
      </c>
      <c r="D2419" s="197">
        <v>20</v>
      </c>
      <c r="E2419" s="6">
        <v>0</v>
      </c>
      <c r="F2419" s="6">
        <f t="shared" si="76"/>
        <v>0</v>
      </c>
      <c r="G2419" t="s">
        <v>709</v>
      </c>
      <c r="H2419" t="s">
        <v>708</v>
      </c>
      <c r="I2419" t="str">
        <f t="shared" si="77"/>
        <v/>
      </c>
    </row>
    <row r="2420" spans="1:9" hidden="1" x14ac:dyDescent="0.25">
      <c r="A2420" t="s">
        <v>715</v>
      </c>
      <c r="B2420" s="4">
        <v>31</v>
      </c>
      <c r="C2420" s="197">
        <v>47</v>
      </c>
      <c r="D2420" s="197">
        <v>22</v>
      </c>
      <c r="E2420" s="6">
        <v>0</v>
      </c>
      <c r="F2420" s="6">
        <f t="shared" si="76"/>
        <v>0</v>
      </c>
      <c r="G2420" t="s">
        <v>717</v>
      </c>
      <c r="H2420" t="s">
        <v>716</v>
      </c>
      <c r="I2420" t="str">
        <f t="shared" si="77"/>
        <v/>
      </c>
    </row>
    <row r="2421" spans="1:9" hidden="1" x14ac:dyDescent="0.25">
      <c r="A2421" t="s">
        <v>723</v>
      </c>
      <c r="B2421" s="4">
        <v>31</v>
      </c>
      <c r="C2421" s="197">
        <v>47</v>
      </c>
      <c r="D2421" s="197">
        <v>24</v>
      </c>
      <c r="E2421" s="6">
        <v>0</v>
      </c>
      <c r="F2421" s="6">
        <f t="shared" si="76"/>
        <v>0</v>
      </c>
      <c r="G2421" t="s">
        <v>725</v>
      </c>
      <c r="H2421" t="s">
        <v>724</v>
      </c>
      <c r="I2421" t="str">
        <f t="shared" si="77"/>
        <v/>
      </c>
    </row>
    <row r="2422" spans="1:9" hidden="1" x14ac:dyDescent="0.25">
      <c r="A2422" t="s">
        <v>731</v>
      </c>
      <c r="B2422" s="4">
        <v>31</v>
      </c>
      <c r="C2422" s="197">
        <v>47</v>
      </c>
      <c r="D2422" s="197">
        <v>26</v>
      </c>
      <c r="E2422" s="6">
        <v>0</v>
      </c>
      <c r="F2422" s="6">
        <f t="shared" si="76"/>
        <v>0</v>
      </c>
      <c r="G2422" t="s">
        <v>733</v>
      </c>
      <c r="H2422" t="s">
        <v>732</v>
      </c>
      <c r="I2422" t="str">
        <f t="shared" si="77"/>
        <v/>
      </c>
    </row>
    <row r="2423" spans="1:9" hidden="1" x14ac:dyDescent="0.25">
      <c r="A2423" t="s">
        <v>751</v>
      </c>
      <c r="B2423" s="4">
        <v>31</v>
      </c>
      <c r="C2423" s="197">
        <v>47</v>
      </c>
      <c r="D2423" s="197">
        <v>93</v>
      </c>
      <c r="E2423" s="6">
        <v>0</v>
      </c>
      <c r="F2423" s="6">
        <f t="shared" si="76"/>
        <v>0</v>
      </c>
      <c r="G2423" t="s">
        <v>753</v>
      </c>
      <c r="H2423" t="s">
        <v>752</v>
      </c>
      <c r="I2423" t="str">
        <f t="shared" si="77"/>
        <v>31-047-093</v>
      </c>
    </row>
    <row r="2424" spans="1:9" hidden="1" x14ac:dyDescent="0.25">
      <c r="A2424" t="s">
        <v>779</v>
      </c>
      <c r="B2424" s="4">
        <v>31</v>
      </c>
      <c r="C2424" s="197">
        <v>48</v>
      </c>
      <c r="D2424" s="197">
        <v>7</v>
      </c>
      <c r="E2424" s="6">
        <v>0</v>
      </c>
      <c r="F2424" s="6">
        <f t="shared" si="76"/>
        <v>0</v>
      </c>
      <c r="G2424" t="s">
        <v>780</v>
      </c>
      <c r="H2424" t="s">
        <v>672</v>
      </c>
      <c r="I2424" t="str">
        <f t="shared" si="77"/>
        <v>31-048-007</v>
      </c>
    </row>
    <row r="2425" spans="1:9" hidden="1" x14ac:dyDescent="0.25">
      <c r="A2425" t="s">
        <v>782</v>
      </c>
      <c r="B2425" s="4">
        <v>31</v>
      </c>
      <c r="C2425" s="197">
        <v>48</v>
      </c>
      <c r="D2425" s="197">
        <v>8</v>
      </c>
      <c r="E2425" s="6">
        <v>0</v>
      </c>
      <c r="F2425" s="6">
        <f t="shared" si="76"/>
        <v>0</v>
      </c>
      <c r="G2425" t="s">
        <v>783</v>
      </c>
      <c r="H2425" t="s">
        <v>676</v>
      </c>
      <c r="I2425" t="str">
        <f t="shared" si="77"/>
        <v>31-048-008</v>
      </c>
    </row>
    <row r="2426" spans="1:9" hidden="1" x14ac:dyDescent="0.25">
      <c r="A2426" t="s">
        <v>791</v>
      </c>
      <c r="B2426" s="4">
        <v>31</v>
      </c>
      <c r="C2426" s="197">
        <v>48</v>
      </c>
      <c r="D2426" s="197">
        <v>11</v>
      </c>
      <c r="E2426" s="6">
        <v>0</v>
      </c>
      <c r="F2426" s="6">
        <f t="shared" si="76"/>
        <v>0</v>
      </c>
      <c r="G2426" t="s">
        <v>792</v>
      </c>
      <c r="I2426" t="str">
        <f t="shared" si="77"/>
        <v>31-048-011</v>
      </c>
    </row>
    <row r="2427" spans="1:9" hidden="1" x14ac:dyDescent="0.25">
      <c r="A2427" t="s">
        <v>797</v>
      </c>
      <c r="B2427" s="4">
        <v>31</v>
      </c>
      <c r="C2427" s="197">
        <v>48</v>
      </c>
      <c r="D2427" s="197">
        <v>13</v>
      </c>
      <c r="E2427" s="6">
        <v>0</v>
      </c>
      <c r="F2427" s="6">
        <f t="shared" si="76"/>
        <v>0</v>
      </c>
      <c r="G2427" t="s">
        <v>798</v>
      </c>
      <c r="H2427" t="s">
        <v>688</v>
      </c>
      <c r="I2427" t="str">
        <f t="shared" si="77"/>
        <v>31-048-013</v>
      </c>
    </row>
    <row r="2428" spans="1:9" hidden="1" x14ac:dyDescent="0.25">
      <c r="A2428" t="s">
        <v>815</v>
      </c>
      <c r="B2428" s="4">
        <v>31</v>
      </c>
      <c r="C2428" s="197">
        <v>48</v>
      </c>
      <c r="D2428" s="197">
        <v>19</v>
      </c>
      <c r="E2428" s="6">
        <v>0</v>
      </c>
      <c r="F2428" s="6">
        <f t="shared" si="76"/>
        <v>0</v>
      </c>
      <c r="G2428" t="s">
        <v>816</v>
      </c>
      <c r="H2428" t="s">
        <v>704</v>
      </c>
      <c r="I2428" t="str">
        <f t="shared" si="77"/>
        <v>31-048-019</v>
      </c>
    </row>
    <row r="2429" spans="1:9" hidden="1" x14ac:dyDescent="0.25">
      <c r="A2429" t="s">
        <v>827</v>
      </c>
      <c r="B2429" s="4">
        <v>31</v>
      </c>
      <c r="C2429" s="197">
        <v>48</v>
      </c>
      <c r="D2429" s="197">
        <v>23</v>
      </c>
      <c r="E2429" s="6">
        <v>0</v>
      </c>
      <c r="F2429" s="6">
        <f t="shared" si="76"/>
        <v>0</v>
      </c>
      <c r="G2429" t="s">
        <v>828</v>
      </c>
      <c r="H2429" t="s">
        <v>720</v>
      </c>
      <c r="I2429" t="str">
        <f t="shared" si="77"/>
        <v>31-048-023</v>
      </c>
    </row>
    <row r="2430" spans="1:9" hidden="1" x14ac:dyDescent="0.25">
      <c r="A2430" t="s">
        <v>842</v>
      </c>
      <c r="B2430" s="4">
        <v>31</v>
      </c>
      <c r="C2430" s="197">
        <v>48</v>
      </c>
      <c r="D2430" s="197">
        <v>28</v>
      </c>
      <c r="E2430" s="6">
        <v>0</v>
      </c>
      <c r="F2430" s="6">
        <f t="shared" si="76"/>
        <v>0</v>
      </c>
      <c r="G2430" t="s">
        <v>843</v>
      </c>
      <c r="I2430" t="str">
        <f t="shared" si="77"/>
        <v>31-048-028</v>
      </c>
    </row>
    <row r="2431" spans="1:9" hidden="1" x14ac:dyDescent="0.25">
      <c r="A2431" t="s">
        <v>875</v>
      </c>
      <c r="B2431" s="4">
        <v>31</v>
      </c>
      <c r="C2431" s="197">
        <v>48</v>
      </c>
      <c r="D2431" s="197">
        <v>71</v>
      </c>
      <c r="E2431" s="6">
        <v>0</v>
      </c>
      <c r="F2431" s="6">
        <f t="shared" si="76"/>
        <v>0</v>
      </c>
      <c r="G2431" t="s">
        <v>876</v>
      </c>
      <c r="I2431" t="str">
        <f t="shared" si="77"/>
        <v>31-048-071</v>
      </c>
    </row>
    <row r="2432" spans="1:9" hidden="1" x14ac:dyDescent="0.25">
      <c r="A2432" t="s">
        <v>886</v>
      </c>
      <c r="B2432" s="4">
        <v>31</v>
      </c>
      <c r="C2432" s="197">
        <v>48</v>
      </c>
      <c r="D2432" s="197">
        <v>75</v>
      </c>
      <c r="E2432" s="6">
        <v>0</v>
      </c>
      <c r="F2432" s="6">
        <f t="shared" si="76"/>
        <v>0</v>
      </c>
      <c r="G2432" t="s">
        <v>887</v>
      </c>
      <c r="I2432" t="str">
        <f t="shared" si="77"/>
        <v>31-048-075</v>
      </c>
    </row>
    <row r="2433" spans="1:9" hidden="1" x14ac:dyDescent="0.25">
      <c r="A2433" t="s">
        <v>889</v>
      </c>
      <c r="B2433" s="4">
        <v>31</v>
      </c>
      <c r="C2433" s="197">
        <v>48</v>
      </c>
      <c r="D2433" s="197">
        <v>76</v>
      </c>
      <c r="E2433" s="6">
        <v>0</v>
      </c>
      <c r="F2433" s="6">
        <f t="shared" si="76"/>
        <v>0</v>
      </c>
      <c r="G2433" t="s">
        <v>890</v>
      </c>
      <c r="I2433" t="str">
        <f t="shared" si="77"/>
        <v>31-048-076</v>
      </c>
    </row>
    <row r="2434" spans="1:9" hidden="1" x14ac:dyDescent="0.25">
      <c r="A2434" t="s">
        <v>892</v>
      </c>
      <c r="B2434" s="4">
        <v>31</v>
      </c>
      <c r="C2434" s="197">
        <v>48</v>
      </c>
      <c r="D2434" s="197">
        <v>77</v>
      </c>
      <c r="E2434" s="6">
        <v>0</v>
      </c>
      <c r="F2434" s="6">
        <f t="shared" si="76"/>
        <v>0</v>
      </c>
      <c r="G2434" t="s">
        <v>893</v>
      </c>
      <c r="I2434" t="str">
        <f t="shared" si="77"/>
        <v>31-048-077</v>
      </c>
    </row>
    <row r="2435" spans="1:9" hidden="1" x14ac:dyDescent="0.25">
      <c r="A2435" t="s">
        <v>901</v>
      </c>
      <c r="B2435" s="4">
        <v>31</v>
      </c>
      <c r="C2435" s="197">
        <v>48</v>
      </c>
      <c r="D2435" s="197">
        <v>84</v>
      </c>
      <c r="E2435" s="6">
        <v>0</v>
      </c>
      <c r="F2435" s="6">
        <f t="shared" si="76"/>
        <v>0</v>
      </c>
      <c r="G2435" t="s">
        <v>902</v>
      </c>
      <c r="I2435" t="str">
        <f t="shared" si="77"/>
        <v>31-048-084</v>
      </c>
    </row>
    <row r="2436" spans="1:9" hidden="1" x14ac:dyDescent="0.25">
      <c r="A2436" t="s">
        <v>903</v>
      </c>
      <c r="B2436" s="4">
        <v>31</v>
      </c>
      <c r="C2436" s="197">
        <v>48</v>
      </c>
      <c r="D2436" s="197">
        <v>85</v>
      </c>
      <c r="E2436" s="6">
        <v>0</v>
      </c>
      <c r="F2436" s="6">
        <f t="shared" si="76"/>
        <v>0</v>
      </c>
      <c r="G2436" t="s">
        <v>904</v>
      </c>
      <c r="I2436" t="str">
        <f t="shared" si="77"/>
        <v>31-048-085</v>
      </c>
    </row>
    <row r="2437" spans="1:9" hidden="1" x14ac:dyDescent="0.25">
      <c r="A2437" t="s">
        <v>912</v>
      </c>
      <c r="B2437" s="4">
        <v>31</v>
      </c>
      <c r="C2437" s="197">
        <v>48</v>
      </c>
      <c r="D2437" s="197">
        <v>90</v>
      </c>
      <c r="E2437" s="6">
        <v>0</v>
      </c>
      <c r="F2437" s="6">
        <f t="shared" si="76"/>
        <v>0</v>
      </c>
      <c r="G2437" t="s">
        <v>913</v>
      </c>
      <c r="H2437" t="s">
        <v>745</v>
      </c>
      <c r="I2437" t="str">
        <f t="shared" si="77"/>
        <v>31-048-090</v>
      </c>
    </row>
    <row r="2438" spans="1:9" hidden="1" x14ac:dyDescent="0.25">
      <c r="A2438" t="s">
        <v>915</v>
      </c>
      <c r="B2438" s="4">
        <v>31</v>
      </c>
      <c r="C2438" s="197">
        <v>48</v>
      </c>
      <c r="D2438" s="197">
        <v>92</v>
      </c>
      <c r="E2438" s="6">
        <v>0</v>
      </c>
      <c r="F2438" s="6">
        <f t="shared" si="76"/>
        <v>0</v>
      </c>
      <c r="G2438" t="s">
        <v>749</v>
      </c>
      <c r="I2438" t="str">
        <f t="shared" si="77"/>
        <v>31-048-092</v>
      </c>
    </row>
    <row r="2439" spans="1:9" hidden="1" x14ac:dyDescent="0.25">
      <c r="A2439" t="s">
        <v>916</v>
      </c>
      <c r="B2439" s="4">
        <v>31</v>
      </c>
      <c r="C2439" s="197">
        <v>48</v>
      </c>
      <c r="D2439" s="197">
        <v>93</v>
      </c>
      <c r="E2439" s="6">
        <v>0</v>
      </c>
      <c r="F2439" s="6">
        <f t="shared" ref="F2439:F2502" si="78">IF(B2439=10,E2439,-E2439)</f>
        <v>0</v>
      </c>
      <c r="G2439" t="s">
        <v>753</v>
      </c>
      <c r="H2439" t="s">
        <v>752</v>
      </c>
      <c r="I2439" t="str">
        <f t="shared" ref="I2439:I2502" si="79">IF(ISNA(MATCH(A2439,OldAcctNum,))=TRUE,A2439,"")</f>
        <v>31-048-093</v>
      </c>
    </row>
    <row r="2440" spans="1:9" hidden="1" x14ac:dyDescent="0.25">
      <c r="A2440" t="s">
        <v>918</v>
      </c>
      <c r="B2440" s="4">
        <v>31</v>
      </c>
      <c r="C2440" s="197">
        <v>48</v>
      </c>
      <c r="D2440" s="197">
        <v>94</v>
      </c>
      <c r="E2440" s="6">
        <v>0</v>
      </c>
      <c r="F2440" s="6">
        <f t="shared" si="78"/>
        <v>0</v>
      </c>
      <c r="G2440" t="s">
        <v>919</v>
      </c>
      <c r="I2440" t="str">
        <f t="shared" si="79"/>
        <v>31-048-094</v>
      </c>
    </row>
    <row r="2441" spans="1:9" hidden="1" x14ac:dyDescent="0.25">
      <c r="A2441" t="s">
        <v>921</v>
      </c>
      <c r="B2441" s="4">
        <v>31</v>
      </c>
      <c r="C2441" s="197">
        <v>48</v>
      </c>
      <c r="D2441" s="197">
        <v>95</v>
      </c>
      <c r="E2441" s="6">
        <v>0</v>
      </c>
      <c r="F2441" s="6">
        <f t="shared" si="78"/>
        <v>0</v>
      </c>
      <c r="G2441" t="s">
        <v>922</v>
      </c>
      <c r="H2441" t="s">
        <v>758</v>
      </c>
      <c r="I2441" t="str">
        <f t="shared" si="79"/>
        <v>31-048-095</v>
      </c>
    </row>
    <row r="2442" spans="1:9" hidden="1" x14ac:dyDescent="0.25">
      <c r="A2442" t="s">
        <v>1024</v>
      </c>
      <c r="B2442" s="4">
        <v>31</v>
      </c>
      <c r="C2442" s="197">
        <v>235</v>
      </c>
      <c r="D2442" s="197">
        <v>0</v>
      </c>
      <c r="E2442" s="6">
        <v>0</v>
      </c>
      <c r="F2442" s="6">
        <f t="shared" si="78"/>
        <v>0</v>
      </c>
      <c r="G2442" t="s">
        <v>1025</v>
      </c>
      <c r="I2442" t="str">
        <f t="shared" si="79"/>
        <v/>
      </c>
    </row>
    <row r="2443" spans="1:9" hidden="1" x14ac:dyDescent="0.25">
      <c r="A2443" t="s">
        <v>1149</v>
      </c>
      <c r="B2443" s="4">
        <v>31</v>
      </c>
      <c r="C2443" s="197">
        <v>292</v>
      </c>
      <c r="D2443" s="197">
        <v>0</v>
      </c>
      <c r="E2443" s="6">
        <v>0</v>
      </c>
      <c r="F2443" s="6">
        <f t="shared" si="78"/>
        <v>0</v>
      </c>
      <c r="G2443" t="s">
        <v>1150</v>
      </c>
      <c r="I2443" t="str">
        <f t="shared" si="79"/>
        <v/>
      </c>
    </row>
    <row r="2444" spans="1:9" hidden="1" x14ac:dyDescent="0.25">
      <c r="A2444" t="s">
        <v>1152</v>
      </c>
      <c r="B2444" s="4">
        <v>31</v>
      </c>
      <c r="C2444" s="197">
        <v>295</v>
      </c>
      <c r="D2444" s="197">
        <v>0</v>
      </c>
      <c r="E2444" s="6">
        <v>0</v>
      </c>
      <c r="F2444" s="6">
        <f t="shared" si="78"/>
        <v>0</v>
      </c>
      <c r="G2444" t="s">
        <v>1153</v>
      </c>
      <c r="I2444" t="str">
        <f t="shared" si="79"/>
        <v/>
      </c>
    </row>
    <row r="2445" spans="1:9" hidden="1" x14ac:dyDescent="0.25">
      <c r="A2445" t="s">
        <v>1155</v>
      </c>
      <c r="B2445" s="4">
        <v>31</v>
      </c>
      <c r="C2445" s="197">
        <v>299</v>
      </c>
      <c r="D2445" s="197">
        <v>0</v>
      </c>
      <c r="E2445" s="6">
        <v>0</v>
      </c>
      <c r="F2445" s="6">
        <f t="shared" si="78"/>
        <v>0</v>
      </c>
      <c r="G2445" t="s">
        <v>1156</v>
      </c>
      <c r="I2445" t="str">
        <f t="shared" si="79"/>
        <v/>
      </c>
    </row>
    <row r="2446" spans="1:9" hidden="1" x14ac:dyDescent="0.25">
      <c r="A2446" t="s">
        <v>1173</v>
      </c>
      <c r="B2446" s="4">
        <v>31</v>
      </c>
      <c r="C2446" s="197">
        <v>423</v>
      </c>
      <c r="D2446" s="197">
        <v>0</v>
      </c>
      <c r="E2446" s="6">
        <v>0</v>
      </c>
      <c r="F2446" s="6">
        <f t="shared" si="78"/>
        <v>0</v>
      </c>
      <c r="G2446" t="s">
        <v>1174</v>
      </c>
      <c r="I2446" t="str">
        <f t="shared" si="79"/>
        <v/>
      </c>
    </row>
    <row r="2447" spans="1:9" hidden="1" x14ac:dyDescent="0.25">
      <c r="A2447" t="s">
        <v>1176</v>
      </c>
      <c r="B2447" s="4">
        <v>31</v>
      </c>
      <c r="C2447" s="197">
        <v>435</v>
      </c>
      <c r="D2447" s="197">
        <v>0</v>
      </c>
      <c r="E2447" s="6">
        <v>0</v>
      </c>
      <c r="F2447" s="6">
        <f t="shared" si="78"/>
        <v>0</v>
      </c>
      <c r="G2447" t="s">
        <v>1177</v>
      </c>
      <c r="I2447" t="str">
        <f t="shared" si="79"/>
        <v/>
      </c>
    </row>
    <row r="2448" spans="1:9" hidden="1" x14ac:dyDescent="0.25">
      <c r="A2448" t="s">
        <v>1182</v>
      </c>
      <c r="B2448" s="4">
        <v>31</v>
      </c>
      <c r="C2448" s="197">
        <v>441</v>
      </c>
      <c r="D2448" s="197">
        <v>0</v>
      </c>
      <c r="E2448" s="6">
        <v>0</v>
      </c>
      <c r="F2448" s="6">
        <f t="shared" si="78"/>
        <v>0</v>
      </c>
      <c r="G2448" t="s">
        <v>15255</v>
      </c>
      <c r="I2448" t="str">
        <f t="shared" si="79"/>
        <v/>
      </c>
    </row>
    <row r="2449" spans="1:9" hidden="1" x14ac:dyDescent="0.25">
      <c r="A2449" t="s">
        <v>1199</v>
      </c>
      <c r="B2449" s="4">
        <v>31</v>
      </c>
      <c r="C2449" s="197">
        <v>462</v>
      </c>
      <c r="D2449" s="197">
        <v>0</v>
      </c>
      <c r="E2449" s="6">
        <v>0</v>
      </c>
      <c r="F2449" s="6">
        <f t="shared" si="78"/>
        <v>0</v>
      </c>
      <c r="G2449" t="s">
        <v>1200</v>
      </c>
      <c r="I2449" t="str">
        <f t="shared" si="79"/>
        <v/>
      </c>
    </row>
    <row r="2450" spans="1:9" hidden="1" x14ac:dyDescent="0.25">
      <c r="A2450" t="s">
        <v>1223</v>
      </c>
      <c r="B2450" s="4">
        <v>31</v>
      </c>
      <c r="C2450" s="197">
        <v>535</v>
      </c>
      <c r="D2450" s="197">
        <v>0</v>
      </c>
      <c r="E2450" s="6">
        <v>0</v>
      </c>
      <c r="F2450" s="6">
        <f t="shared" si="78"/>
        <v>0</v>
      </c>
      <c r="G2450" t="s">
        <v>1224</v>
      </c>
      <c r="I2450" t="str">
        <f t="shared" si="79"/>
        <v>31-535-000</v>
      </c>
    </row>
    <row r="2451" spans="1:9" hidden="1" x14ac:dyDescent="0.25">
      <c r="A2451" t="s">
        <v>1225</v>
      </c>
      <c r="B2451" s="4">
        <v>31</v>
      </c>
      <c r="C2451" s="197">
        <v>536</v>
      </c>
      <c r="D2451" s="197">
        <v>0</v>
      </c>
      <c r="E2451" s="6">
        <v>0</v>
      </c>
      <c r="F2451" s="6">
        <f t="shared" si="78"/>
        <v>0</v>
      </c>
      <c r="G2451" t="s">
        <v>1226</v>
      </c>
      <c r="I2451" t="str">
        <f t="shared" si="79"/>
        <v>31-536-000</v>
      </c>
    </row>
    <row r="2452" spans="1:9" hidden="1" x14ac:dyDescent="0.25">
      <c r="A2452" t="s">
        <v>1227</v>
      </c>
      <c r="B2452" s="4">
        <v>31</v>
      </c>
      <c r="C2452" s="197">
        <v>537</v>
      </c>
      <c r="D2452" s="197">
        <v>0</v>
      </c>
      <c r="E2452" s="6">
        <v>0</v>
      </c>
      <c r="F2452" s="6">
        <f t="shared" si="78"/>
        <v>0</v>
      </c>
      <c r="G2452" t="s">
        <v>1228</v>
      </c>
      <c r="I2452" t="str">
        <f t="shared" si="79"/>
        <v>31-537-000</v>
      </c>
    </row>
    <row r="2453" spans="1:9" hidden="1" x14ac:dyDescent="0.25">
      <c r="A2453" t="s">
        <v>1229</v>
      </c>
      <c r="B2453" s="4">
        <v>31</v>
      </c>
      <c r="C2453" s="197">
        <v>538</v>
      </c>
      <c r="D2453" s="197">
        <v>0</v>
      </c>
      <c r="E2453" s="6">
        <v>0</v>
      </c>
      <c r="F2453" s="6">
        <f t="shared" si="78"/>
        <v>0</v>
      </c>
      <c r="G2453" t="s">
        <v>1230</v>
      </c>
      <c r="I2453" t="str">
        <f t="shared" si="79"/>
        <v>31-538-000</v>
      </c>
    </row>
    <row r="2454" spans="1:9" hidden="1" x14ac:dyDescent="0.25">
      <c r="A2454" t="s">
        <v>1231</v>
      </c>
      <c r="B2454" s="4">
        <v>31</v>
      </c>
      <c r="C2454" s="197">
        <v>566</v>
      </c>
      <c r="D2454" s="197">
        <v>0</v>
      </c>
      <c r="E2454" s="6">
        <v>0</v>
      </c>
      <c r="F2454" s="6">
        <f t="shared" si="78"/>
        <v>0</v>
      </c>
      <c r="G2454" t="s">
        <v>1232</v>
      </c>
      <c r="I2454" t="str">
        <f t="shared" si="79"/>
        <v>31-566-000</v>
      </c>
    </row>
    <row r="2455" spans="1:9" hidden="1" x14ac:dyDescent="0.25">
      <c r="A2455" t="s">
        <v>1233</v>
      </c>
      <c r="B2455" s="4">
        <v>31</v>
      </c>
      <c r="C2455" s="197">
        <v>567</v>
      </c>
      <c r="D2455" s="197">
        <v>0</v>
      </c>
      <c r="E2455" s="6">
        <v>0</v>
      </c>
      <c r="F2455" s="6">
        <f t="shared" si="78"/>
        <v>0</v>
      </c>
      <c r="G2455" t="s">
        <v>1234</v>
      </c>
      <c r="I2455" t="str">
        <f t="shared" si="79"/>
        <v>31-567-000</v>
      </c>
    </row>
    <row r="2456" spans="1:9" hidden="1" x14ac:dyDescent="0.25">
      <c r="A2456" t="s">
        <v>1244</v>
      </c>
      <c r="B2456" s="4">
        <v>31</v>
      </c>
      <c r="C2456" s="197">
        <v>580</v>
      </c>
      <c r="D2456" s="197">
        <v>0</v>
      </c>
      <c r="E2456" s="6">
        <v>0</v>
      </c>
      <c r="F2456" s="6">
        <f t="shared" si="78"/>
        <v>0</v>
      </c>
      <c r="G2456" t="s">
        <v>1245</v>
      </c>
      <c r="I2456" t="str">
        <f t="shared" si="79"/>
        <v/>
      </c>
    </row>
    <row r="2457" spans="1:9" hidden="1" x14ac:dyDescent="0.25">
      <c r="A2457" t="s">
        <v>1247</v>
      </c>
      <c r="B2457" s="4">
        <v>31</v>
      </c>
      <c r="C2457" s="197">
        <v>581</v>
      </c>
      <c r="D2457" s="197">
        <v>0</v>
      </c>
      <c r="E2457" s="6">
        <v>0</v>
      </c>
      <c r="F2457" s="6">
        <f t="shared" si="78"/>
        <v>0</v>
      </c>
      <c r="G2457" t="s">
        <v>1248</v>
      </c>
      <c r="I2457" t="str">
        <f t="shared" si="79"/>
        <v/>
      </c>
    </row>
    <row r="2458" spans="1:9" hidden="1" x14ac:dyDescent="0.25">
      <c r="A2458" t="s">
        <v>1256</v>
      </c>
      <c r="B2458" s="4">
        <v>31</v>
      </c>
      <c r="C2458" s="197">
        <v>665</v>
      </c>
      <c r="D2458" s="197">
        <v>0</v>
      </c>
      <c r="E2458" s="6">
        <v>0</v>
      </c>
      <c r="F2458" s="6">
        <f t="shared" si="78"/>
        <v>0</v>
      </c>
      <c r="G2458" t="s">
        <v>1257</v>
      </c>
      <c r="I2458" t="str">
        <f t="shared" si="79"/>
        <v/>
      </c>
    </row>
    <row r="2459" spans="1:9" hidden="1" x14ac:dyDescent="0.25">
      <c r="A2459" t="s">
        <v>1259</v>
      </c>
      <c r="B2459" s="4">
        <v>31</v>
      </c>
      <c r="C2459" s="197">
        <v>667</v>
      </c>
      <c r="D2459" s="197">
        <v>0</v>
      </c>
      <c r="E2459" s="6">
        <v>0</v>
      </c>
      <c r="F2459" s="6">
        <f t="shared" si="78"/>
        <v>0</v>
      </c>
      <c r="G2459" t="s">
        <v>1260</v>
      </c>
      <c r="I2459" t="str">
        <f t="shared" si="79"/>
        <v/>
      </c>
    </row>
    <row r="2460" spans="1:9" hidden="1" x14ac:dyDescent="0.25">
      <c r="A2460" t="s">
        <v>1262</v>
      </c>
      <c r="B2460" s="4">
        <v>31</v>
      </c>
      <c r="C2460" s="197">
        <v>668</v>
      </c>
      <c r="D2460" s="197">
        <v>0</v>
      </c>
      <c r="E2460" s="6">
        <v>0</v>
      </c>
      <c r="F2460" s="6">
        <f t="shared" si="78"/>
        <v>0</v>
      </c>
      <c r="G2460" t="s">
        <v>1263</v>
      </c>
      <c r="I2460" t="str">
        <f t="shared" si="79"/>
        <v/>
      </c>
    </row>
    <row r="2461" spans="1:9" hidden="1" x14ac:dyDescent="0.25">
      <c r="A2461" t="s">
        <v>1288</v>
      </c>
      <c r="B2461" s="4">
        <v>31</v>
      </c>
      <c r="C2461" s="197">
        <v>711</v>
      </c>
      <c r="D2461" s="197">
        <v>0</v>
      </c>
      <c r="E2461" s="6">
        <v>0</v>
      </c>
      <c r="F2461" s="6">
        <f t="shared" si="78"/>
        <v>0</v>
      </c>
      <c r="G2461" t="s">
        <v>1289</v>
      </c>
      <c r="I2461" t="str">
        <f t="shared" si="79"/>
        <v/>
      </c>
    </row>
    <row r="2462" spans="1:9" hidden="1" x14ac:dyDescent="0.25">
      <c r="A2462" t="s">
        <v>1306</v>
      </c>
      <c r="B2462" s="4">
        <v>31</v>
      </c>
      <c r="C2462" s="197">
        <v>718</v>
      </c>
      <c r="D2462" s="197">
        <v>0</v>
      </c>
      <c r="E2462" s="6">
        <v>0</v>
      </c>
      <c r="F2462" s="6">
        <f t="shared" si="78"/>
        <v>0</v>
      </c>
      <c r="G2462" t="s">
        <v>1307</v>
      </c>
      <c r="I2462" t="str">
        <f t="shared" si="79"/>
        <v/>
      </c>
    </row>
    <row r="2463" spans="1:9" hidden="1" x14ac:dyDescent="0.25">
      <c r="A2463" t="s">
        <v>1308</v>
      </c>
      <c r="B2463" s="4">
        <v>31</v>
      </c>
      <c r="C2463" s="197">
        <v>729</v>
      </c>
      <c r="D2463" s="197">
        <v>0</v>
      </c>
      <c r="E2463" s="6">
        <v>0</v>
      </c>
      <c r="F2463" s="6">
        <f t="shared" si="78"/>
        <v>0</v>
      </c>
      <c r="G2463" t="s">
        <v>1309</v>
      </c>
      <c r="I2463" t="str">
        <f t="shared" si="79"/>
        <v/>
      </c>
    </row>
    <row r="2464" spans="1:9" hidden="1" x14ac:dyDescent="0.25">
      <c r="A2464" t="s">
        <v>1314</v>
      </c>
      <c r="B2464" s="4">
        <v>31</v>
      </c>
      <c r="C2464" s="197">
        <v>748</v>
      </c>
      <c r="D2464" s="197">
        <v>0</v>
      </c>
      <c r="E2464" s="6">
        <v>0</v>
      </c>
      <c r="F2464" s="6">
        <f t="shared" si="78"/>
        <v>0</v>
      </c>
      <c r="G2464" t="s">
        <v>1315</v>
      </c>
      <c r="I2464" t="str">
        <f t="shared" si="79"/>
        <v/>
      </c>
    </row>
    <row r="2465" spans="1:9" hidden="1" x14ac:dyDescent="0.25">
      <c r="A2465" t="s">
        <v>1320</v>
      </c>
      <c r="B2465" s="4">
        <v>31</v>
      </c>
      <c r="C2465" s="197">
        <v>755</v>
      </c>
      <c r="D2465" s="197">
        <v>0</v>
      </c>
      <c r="E2465" s="6">
        <v>0</v>
      </c>
      <c r="F2465" s="6">
        <f t="shared" si="78"/>
        <v>0</v>
      </c>
      <c r="G2465" t="s">
        <v>1321</v>
      </c>
      <c r="I2465" t="str">
        <f t="shared" si="79"/>
        <v/>
      </c>
    </row>
    <row r="2466" spans="1:9" hidden="1" x14ac:dyDescent="0.25">
      <c r="A2466" t="s">
        <v>1323</v>
      </c>
      <c r="B2466" s="4">
        <v>31</v>
      </c>
      <c r="C2466" s="197">
        <v>756</v>
      </c>
      <c r="D2466" s="197">
        <v>0</v>
      </c>
      <c r="E2466" s="6">
        <v>0</v>
      </c>
      <c r="F2466" s="6">
        <f t="shared" si="78"/>
        <v>0</v>
      </c>
      <c r="G2466" t="s">
        <v>1324</v>
      </c>
      <c r="I2466" t="str">
        <f t="shared" si="79"/>
        <v/>
      </c>
    </row>
    <row r="2467" spans="1:9" hidden="1" x14ac:dyDescent="0.25">
      <c r="A2467" t="s">
        <v>1332</v>
      </c>
      <c r="B2467" s="4">
        <v>31</v>
      </c>
      <c r="C2467" s="197">
        <v>762</v>
      </c>
      <c r="D2467" s="197">
        <v>0</v>
      </c>
      <c r="E2467" s="6">
        <v>0</v>
      </c>
      <c r="F2467" s="6">
        <f t="shared" si="78"/>
        <v>0</v>
      </c>
      <c r="G2467" t="s">
        <v>1333</v>
      </c>
      <c r="I2467" t="str">
        <f t="shared" si="79"/>
        <v/>
      </c>
    </row>
    <row r="2468" spans="1:9" hidden="1" x14ac:dyDescent="0.25">
      <c r="A2468" t="s">
        <v>1343</v>
      </c>
      <c r="B2468" s="4">
        <v>31</v>
      </c>
      <c r="C2468" s="197">
        <v>768</v>
      </c>
      <c r="D2468" s="197">
        <v>0</v>
      </c>
      <c r="E2468" s="6">
        <v>0</v>
      </c>
      <c r="F2468" s="6">
        <f t="shared" si="78"/>
        <v>0</v>
      </c>
      <c r="G2468" t="s">
        <v>1344</v>
      </c>
      <c r="I2468" t="str">
        <f t="shared" si="79"/>
        <v/>
      </c>
    </row>
    <row r="2469" spans="1:9" hidden="1" x14ac:dyDescent="0.25">
      <c r="A2469" t="s">
        <v>1381</v>
      </c>
      <c r="B2469" s="4">
        <v>31</v>
      </c>
      <c r="C2469" s="197">
        <v>902</v>
      </c>
      <c r="D2469" s="197">
        <v>0</v>
      </c>
      <c r="E2469" s="6">
        <v>0</v>
      </c>
      <c r="F2469" s="6">
        <f t="shared" si="78"/>
        <v>0</v>
      </c>
      <c r="G2469" t="s">
        <v>1382</v>
      </c>
      <c r="I2469" t="str">
        <f t="shared" si="79"/>
        <v>31-902-000</v>
      </c>
    </row>
    <row r="2470" spans="1:9" hidden="1" x14ac:dyDescent="0.25">
      <c r="A2470" t="s">
        <v>1383</v>
      </c>
      <c r="B2470" s="4">
        <v>31</v>
      </c>
      <c r="C2470" s="197">
        <v>903</v>
      </c>
      <c r="D2470" s="197">
        <v>0</v>
      </c>
      <c r="E2470" s="6">
        <v>0</v>
      </c>
      <c r="F2470" s="6">
        <f t="shared" si="78"/>
        <v>0</v>
      </c>
      <c r="G2470" t="s">
        <v>1384</v>
      </c>
      <c r="I2470" t="str">
        <f t="shared" si="79"/>
        <v>31-903-000</v>
      </c>
    </row>
    <row r="2471" spans="1:9" hidden="1" x14ac:dyDescent="0.25">
      <c r="A2471" t="s">
        <v>1385</v>
      </c>
      <c r="B2471" s="4">
        <v>31</v>
      </c>
      <c r="C2471" s="197">
        <v>904</v>
      </c>
      <c r="D2471" s="197">
        <v>0</v>
      </c>
      <c r="E2471" s="6">
        <v>0</v>
      </c>
      <c r="F2471" s="6">
        <f t="shared" si="78"/>
        <v>0</v>
      </c>
      <c r="G2471" t="s">
        <v>1386</v>
      </c>
      <c r="I2471" t="str">
        <f t="shared" si="79"/>
        <v>31-904-000</v>
      </c>
    </row>
    <row r="2472" spans="1:9" hidden="1" x14ac:dyDescent="0.25">
      <c r="A2472" t="s">
        <v>1387</v>
      </c>
      <c r="B2472" s="4">
        <v>31</v>
      </c>
      <c r="C2472" s="197">
        <v>905</v>
      </c>
      <c r="D2472" s="197">
        <v>0</v>
      </c>
      <c r="E2472" s="6">
        <v>0</v>
      </c>
      <c r="F2472" s="6">
        <f t="shared" si="78"/>
        <v>0</v>
      </c>
      <c r="G2472" t="s">
        <v>1388</v>
      </c>
      <c r="I2472" t="str">
        <f t="shared" si="79"/>
        <v>31-905-000</v>
      </c>
    </row>
    <row r="2473" spans="1:9" hidden="1" x14ac:dyDescent="0.25">
      <c r="A2473" t="s">
        <v>1389</v>
      </c>
      <c r="B2473" s="4">
        <v>31</v>
      </c>
      <c r="C2473" s="197">
        <v>906</v>
      </c>
      <c r="D2473" s="197">
        <v>0</v>
      </c>
      <c r="E2473" s="6">
        <v>0</v>
      </c>
      <c r="F2473" s="6">
        <f t="shared" si="78"/>
        <v>0</v>
      </c>
      <c r="G2473" t="s">
        <v>1390</v>
      </c>
      <c r="I2473" t="str">
        <f t="shared" si="79"/>
        <v>31-906-000</v>
      </c>
    </row>
    <row r="2474" spans="1:9" hidden="1" x14ac:dyDescent="0.25">
      <c r="A2474" t="s">
        <v>1391</v>
      </c>
      <c r="B2474" s="4">
        <v>31</v>
      </c>
      <c r="C2474" s="197">
        <v>907</v>
      </c>
      <c r="D2474" s="197">
        <v>0</v>
      </c>
      <c r="E2474" s="6">
        <v>0</v>
      </c>
      <c r="F2474" s="6">
        <f t="shared" si="78"/>
        <v>0</v>
      </c>
      <c r="G2474" t="s">
        <v>1392</v>
      </c>
      <c r="I2474" t="str">
        <f t="shared" si="79"/>
        <v>31-907-000</v>
      </c>
    </row>
    <row r="2475" spans="1:9" hidden="1" x14ac:dyDescent="0.25">
      <c r="A2475" t="s">
        <v>1393</v>
      </c>
      <c r="B2475" s="4">
        <v>31</v>
      </c>
      <c r="C2475" s="197">
        <v>908</v>
      </c>
      <c r="D2475" s="197">
        <v>0</v>
      </c>
      <c r="E2475" s="6">
        <v>0</v>
      </c>
      <c r="F2475" s="6">
        <f t="shared" si="78"/>
        <v>0</v>
      </c>
      <c r="G2475" t="s">
        <v>1394</v>
      </c>
      <c r="I2475" t="str">
        <f t="shared" si="79"/>
        <v>31-908-000</v>
      </c>
    </row>
    <row r="2476" spans="1:9" hidden="1" x14ac:dyDescent="0.25">
      <c r="A2476" t="s">
        <v>1443</v>
      </c>
      <c r="B2476" s="4">
        <v>31</v>
      </c>
      <c r="C2476" s="197">
        <v>957</v>
      </c>
      <c r="D2476" s="197">
        <v>0</v>
      </c>
      <c r="E2476" s="6">
        <v>0</v>
      </c>
      <c r="F2476" s="6">
        <f t="shared" si="78"/>
        <v>0</v>
      </c>
      <c r="G2476" t="s">
        <v>1444</v>
      </c>
      <c r="I2476" t="str">
        <f t="shared" si="79"/>
        <v/>
      </c>
    </row>
    <row r="2477" spans="1:9" hidden="1" x14ac:dyDescent="0.25">
      <c r="A2477" t="s">
        <v>1452</v>
      </c>
      <c r="B2477" s="4">
        <v>31</v>
      </c>
      <c r="C2477" s="197">
        <v>961</v>
      </c>
      <c r="D2477" s="197">
        <v>0</v>
      </c>
      <c r="E2477" s="6">
        <v>0</v>
      </c>
      <c r="F2477" s="6">
        <f t="shared" si="78"/>
        <v>0</v>
      </c>
      <c r="G2477" t="s">
        <v>1453</v>
      </c>
      <c r="I2477" t="str">
        <f t="shared" si="79"/>
        <v>31-961-000</v>
      </c>
    </row>
    <row r="2478" spans="1:9" hidden="1" x14ac:dyDescent="0.25">
      <c r="A2478" t="s">
        <v>1525</v>
      </c>
      <c r="B2478" s="4">
        <v>31</v>
      </c>
      <c r="C2478" s="197">
        <v>988</v>
      </c>
      <c r="D2478" s="197">
        <v>0</v>
      </c>
      <c r="E2478" s="6">
        <v>0</v>
      </c>
      <c r="F2478" s="6">
        <f t="shared" si="78"/>
        <v>0</v>
      </c>
      <c r="G2478" t="s">
        <v>1526</v>
      </c>
      <c r="I2478" t="str">
        <f t="shared" si="79"/>
        <v/>
      </c>
    </row>
    <row r="2479" spans="1:9" hidden="1" x14ac:dyDescent="0.25">
      <c r="A2479" t="s">
        <v>1558</v>
      </c>
      <c r="B2479" s="4">
        <v>32</v>
      </c>
      <c r="C2479" s="197" t="s">
        <v>1561</v>
      </c>
      <c r="D2479" s="197">
        <v>760</v>
      </c>
      <c r="E2479" s="6">
        <v>0</v>
      </c>
      <c r="F2479" s="6">
        <f t="shared" si="78"/>
        <v>0</v>
      </c>
      <c r="G2479" t="s">
        <v>1559</v>
      </c>
      <c r="I2479" t="str">
        <f t="shared" si="79"/>
        <v/>
      </c>
    </row>
    <row r="2480" spans="1:9" hidden="1" x14ac:dyDescent="0.25">
      <c r="A2480" t="s">
        <v>1583</v>
      </c>
      <c r="B2480" s="4">
        <v>32</v>
      </c>
      <c r="C2480" s="197" t="s">
        <v>1561</v>
      </c>
      <c r="D2480" s="197">
        <v>771</v>
      </c>
      <c r="E2480" s="6">
        <v>0</v>
      </c>
      <c r="F2480" s="6">
        <f t="shared" si="78"/>
        <v>0</v>
      </c>
      <c r="G2480" t="s">
        <v>1584</v>
      </c>
      <c r="I2480" t="str">
        <f t="shared" si="79"/>
        <v/>
      </c>
    </row>
    <row r="2481" spans="1:9" hidden="1" x14ac:dyDescent="0.25">
      <c r="A2481" t="s">
        <v>1595</v>
      </c>
      <c r="B2481" s="4">
        <v>32</v>
      </c>
      <c r="C2481" s="197" t="s">
        <v>1561</v>
      </c>
      <c r="D2481" s="197">
        <v>775</v>
      </c>
      <c r="E2481" s="6">
        <v>0</v>
      </c>
      <c r="F2481" s="6">
        <f t="shared" si="78"/>
        <v>0</v>
      </c>
      <c r="G2481" t="s">
        <v>1596</v>
      </c>
      <c r="I2481" t="str">
        <f t="shared" si="79"/>
        <v/>
      </c>
    </row>
    <row r="2482" spans="1:9" hidden="1" x14ac:dyDescent="0.25">
      <c r="A2482" t="s">
        <v>1625</v>
      </c>
      <c r="B2482" s="4">
        <v>32</v>
      </c>
      <c r="C2482" s="197" t="s">
        <v>1561</v>
      </c>
      <c r="D2482" s="197">
        <v>785</v>
      </c>
      <c r="E2482" s="6">
        <v>0</v>
      </c>
      <c r="F2482" s="6">
        <f t="shared" si="78"/>
        <v>0</v>
      </c>
      <c r="G2482" t="s">
        <v>1626</v>
      </c>
      <c r="I2482" t="str">
        <f t="shared" si="79"/>
        <v/>
      </c>
    </row>
    <row r="2483" spans="1:9" hidden="1" x14ac:dyDescent="0.25">
      <c r="A2483" t="s">
        <v>1631</v>
      </c>
      <c r="B2483" s="4">
        <v>32</v>
      </c>
      <c r="C2483" s="197" t="s">
        <v>1561</v>
      </c>
      <c r="D2483" s="197">
        <v>787</v>
      </c>
      <c r="E2483" s="6">
        <v>0</v>
      </c>
      <c r="F2483" s="6">
        <f t="shared" si="78"/>
        <v>0</v>
      </c>
      <c r="G2483" t="s">
        <v>1632</v>
      </c>
      <c r="I2483" t="str">
        <f t="shared" si="79"/>
        <v/>
      </c>
    </row>
    <row r="2484" spans="1:9" hidden="1" x14ac:dyDescent="0.25">
      <c r="A2484" t="s">
        <v>1637</v>
      </c>
      <c r="B2484" s="4">
        <v>32</v>
      </c>
      <c r="C2484" s="197" t="s">
        <v>1561</v>
      </c>
      <c r="D2484" s="197">
        <v>789</v>
      </c>
      <c r="E2484" s="6">
        <v>0</v>
      </c>
      <c r="F2484" s="6">
        <f t="shared" si="78"/>
        <v>0</v>
      </c>
      <c r="G2484" t="s">
        <v>1638</v>
      </c>
      <c r="I2484" t="str">
        <f t="shared" si="79"/>
        <v/>
      </c>
    </row>
    <row r="2485" spans="1:9" hidden="1" x14ac:dyDescent="0.25">
      <c r="A2485" t="s">
        <v>1663</v>
      </c>
      <c r="B2485" s="4">
        <v>32</v>
      </c>
      <c r="C2485" s="197" t="s">
        <v>1561</v>
      </c>
      <c r="D2485" s="197">
        <v>798</v>
      </c>
      <c r="E2485" s="6">
        <v>0</v>
      </c>
      <c r="F2485" s="6">
        <f t="shared" si="78"/>
        <v>0</v>
      </c>
      <c r="G2485" t="s">
        <v>1664</v>
      </c>
      <c r="I2485" t="str">
        <f t="shared" si="79"/>
        <v/>
      </c>
    </row>
    <row r="2486" spans="1:9" hidden="1" x14ac:dyDescent="0.25">
      <c r="A2486" t="s">
        <v>1672</v>
      </c>
      <c r="B2486" s="4">
        <v>32</v>
      </c>
      <c r="C2486" s="197" t="s">
        <v>1561</v>
      </c>
      <c r="D2486" s="197">
        <v>801</v>
      </c>
      <c r="E2486" s="6">
        <v>0</v>
      </c>
      <c r="F2486" s="6">
        <f t="shared" si="78"/>
        <v>0</v>
      </c>
      <c r="G2486" t="s">
        <v>1673</v>
      </c>
      <c r="I2486" t="str">
        <f t="shared" si="79"/>
        <v/>
      </c>
    </row>
    <row r="2487" spans="1:9" hidden="1" x14ac:dyDescent="0.25">
      <c r="A2487" t="s">
        <v>1697</v>
      </c>
      <c r="B2487" s="4">
        <v>32</v>
      </c>
      <c r="C2487" s="197" t="s">
        <v>1561</v>
      </c>
      <c r="D2487" s="197">
        <v>810</v>
      </c>
      <c r="E2487" s="6">
        <v>0</v>
      </c>
      <c r="F2487" s="6">
        <f t="shared" si="78"/>
        <v>0</v>
      </c>
      <c r="G2487" t="s">
        <v>1698</v>
      </c>
      <c r="I2487" t="str">
        <f t="shared" si="79"/>
        <v/>
      </c>
    </row>
    <row r="2488" spans="1:9" hidden="1" x14ac:dyDescent="0.25">
      <c r="A2488" t="s">
        <v>1703</v>
      </c>
      <c r="B2488" s="4">
        <v>32</v>
      </c>
      <c r="C2488" s="197" t="s">
        <v>1561</v>
      </c>
      <c r="D2488" s="197">
        <v>812</v>
      </c>
      <c r="E2488" s="6">
        <v>0</v>
      </c>
      <c r="F2488" s="6">
        <f t="shared" si="78"/>
        <v>0</v>
      </c>
      <c r="G2488" t="s">
        <v>1704</v>
      </c>
      <c r="I2488" t="str">
        <f t="shared" si="79"/>
        <v/>
      </c>
    </row>
    <row r="2489" spans="1:9" hidden="1" x14ac:dyDescent="0.25">
      <c r="A2489" t="s">
        <v>1712</v>
      </c>
      <c r="B2489" s="4">
        <v>32</v>
      </c>
      <c r="C2489" s="197" t="s">
        <v>1561</v>
      </c>
      <c r="D2489" s="197">
        <v>815</v>
      </c>
      <c r="E2489" s="6">
        <v>0</v>
      </c>
      <c r="F2489" s="6">
        <f t="shared" si="78"/>
        <v>0</v>
      </c>
      <c r="G2489" t="s">
        <v>1713</v>
      </c>
      <c r="I2489" t="str">
        <f t="shared" si="79"/>
        <v/>
      </c>
    </row>
    <row r="2490" spans="1:9" hidden="1" x14ac:dyDescent="0.25">
      <c r="A2490" t="s">
        <v>1718</v>
      </c>
      <c r="B2490" s="4">
        <v>32</v>
      </c>
      <c r="C2490" s="197" t="s">
        <v>1561</v>
      </c>
      <c r="D2490" s="197">
        <v>817</v>
      </c>
      <c r="E2490" s="6">
        <v>0</v>
      </c>
      <c r="F2490" s="6">
        <f t="shared" si="78"/>
        <v>0</v>
      </c>
      <c r="G2490" t="s">
        <v>1719</v>
      </c>
      <c r="I2490" t="str">
        <f t="shared" si="79"/>
        <v/>
      </c>
    </row>
    <row r="2491" spans="1:9" hidden="1" x14ac:dyDescent="0.25">
      <c r="A2491" t="s">
        <v>1730</v>
      </c>
      <c r="B2491" s="4">
        <v>32</v>
      </c>
      <c r="C2491" s="197" t="s">
        <v>1561</v>
      </c>
      <c r="D2491" s="197" t="s">
        <v>1733</v>
      </c>
      <c r="E2491" s="6">
        <v>0</v>
      </c>
      <c r="F2491" s="6">
        <f t="shared" si="78"/>
        <v>0</v>
      </c>
      <c r="G2491" t="s">
        <v>1731</v>
      </c>
      <c r="I2491" t="str">
        <f t="shared" si="79"/>
        <v/>
      </c>
    </row>
    <row r="2492" spans="1:9" hidden="1" x14ac:dyDescent="0.25">
      <c r="A2492" t="s">
        <v>1734</v>
      </c>
      <c r="B2492" s="4">
        <v>32</v>
      </c>
      <c r="C2492" s="197" t="s">
        <v>1561</v>
      </c>
      <c r="D2492" s="197" t="s">
        <v>1737</v>
      </c>
      <c r="E2492" s="6">
        <v>0</v>
      </c>
      <c r="F2492" s="6">
        <f t="shared" si="78"/>
        <v>0</v>
      </c>
      <c r="G2492" t="s">
        <v>1735</v>
      </c>
      <c r="I2492" t="str">
        <f t="shared" si="79"/>
        <v/>
      </c>
    </row>
    <row r="2493" spans="1:9" hidden="1" x14ac:dyDescent="0.25">
      <c r="A2493" t="s">
        <v>1738</v>
      </c>
      <c r="B2493" s="4">
        <v>32</v>
      </c>
      <c r="C2493" s="197" t="s">
        <v>1561</v>
      </c>
      <c r="D2493" s="197" t="s">
        <v>1741</v>
      </c>
      <c r="E2493" s="6">
        <v>0</v>
      </c>
      <c r="F2493" s="6">
        <f t="shared" si="78"/>
        <v>0</v>
      </c>
      <c r="G2493" t="s">
        <v>1739</v>
      </c>
      <c r="I2493" t="str">
        <f t="shared" si="79"/>
        <v/>
      </c>
    </row>
    <row r="2494" spans="1:9" hidden="1" x14ac:dyDescent="0.25">
      <c r="A2494" t="s">
        <v>1742</v>
      </c>
      <c r="B2494" s="4">
        <v>32</v>
      </c>
      <c r="C2494" s="197" t="s">
        <v>1561</v>
      </c>
      <c r="D2494" s="197" t="s">
        <v>1745</v>
      </c>
      <c r="E2494" s="6">
        <v>0</v>
      </c>
      <c r="F2494" s="6">
        <f t="shared" si="78"/>
        <v>0</v>
      </c>
      <c r="G2494" t="s">
        <v>1743</v>
      </c>
      <c r="I2494" t="str">
        <f t="shared" si="79"/>
        <v/>
      </c>
    </row>
    <row r="2495" spans="1:9" hidden="1" x14ac:dyDescent="0.25">
      <c r="A2495" t="s">
        <v>1746</v>
      </c>
      <c r="B2495" s="4">
        <v>32</v>
      </c>
      <c r="C2495" s="197" t="s">
        <v>1561</v>
      </c>
      <c r="D2495" s="197" t="s">
        <v>1749</v>
      </c>
      <c r="E2495" s="6">
        <v>0</v>
      </c>
      <c r="F2495" s="6">
        <f t="shared" si="78"/>
        <v>0</v>
      </c>
      <c r="G2495" t="s">
        <v>1747</v>
      </c>
      <c r="I2495" t="str">
        <f t="shared" si="79"/>
        <v/>
      </c>
    </row>
    <row r="2496" spans="1:9" hidden="1" x14ac:dyDescent="0.25">
      <c r="A2496" t="s">
        <v>1750</v>
      </c>
      <c r="B2496" s="4">
        <v>32</v>
      </c>
      <c r="C2496" s="197" t="s">
        <v>1561</v>
      </c>
      <c r="D2496" s="197" t="s">
        <v>1753</v>
      </c>
      <c r="E2496" s="6">
        <v>0</v>
      </c>
      <c r="F2496" s="6">
        <f t="shared" si="78"/>
        <v>0</v>
      </c>
      <c r="G2496" t="s">
        <v>1751</v>
      </c>
      <c r="I2496" t="str">
        <f t="shared" si="79"/>
        <v/>
      </c>
    </row>
    <row r="2497" spans="1:9" hidden="1" x14ac:dyDescent="0.25">
      <c r="A2497" t="s">
        <v>1754</v>
      </c>
      <c r="B2497" s="4">
        <v>32</v>
      </c>
      <c r="C2497" s="197" t="s">
        <v>1561</v>
      </c>
      <c r="D2497" s="197" t="s">
        <v>1757</v>
      </c>
      <c r="E2497" s="6">
        <v>0</v>
      </c>
      <c r="F2497" s="6">
        <f t="shared" si="78"/>
        <v>0</v>
      </c>
      <c r="G2497" t="s">
        <v>1755</v>
      </c>
      <c r="I2497" t="str">
        <f t="shared" si="79"/>
        <v/>
      </c>
    </row>
    <row r="2498" spans="1:9" hidden="1" x14ac:dyDescent="0.25">
      <c r="A2498" t="s">
        <v>1758</v>
      </c>
      <c r="B2498" s="4">
        <v>32</v>
      </c>
      <c r="C2498" s="197" t="s">
        <v>1561</v>
      </c>
      <c r="D2498" s="197" t="s">
        <v>1761</v>
      </c>
      <c r="E2498" s="6">
        <v>0</v>
      </c>
      <c r="F2498" s="6">
        <f t="shared" si="78"/>
        <v>0</v>
      </c>
      <c r="G2498" t="s">
        <v>1759</v>
      </c>
      <c r="I2498" t="str">
        <f t="shared" si="79"/>
        <v/>
      </c>
    </row>
    <row r="2499" spans="1:9" hidden="1" x14ac:dyDescent="0.25">
      <c r="A2499" t="s">
        <v>1762</v>
      </c>
      <c r="B2499" s="4">
        <v>32</v>
      </c>
      <c r="C2499" s="197" t="s">
        <v>1561</v>
      </c>
      <c r="D2499" s="197" t="s">
        <v>1765</v>
      </c>
      <c r="E2499" s="6">
        <v>0</v>
      </c>
      <c r="F2499" s="6">
        <f t="shared" si="78"/>
        <v>0</v>
      </c>
      <c r="G2499" t="s">
        <v>1763</v>
      </c>
      <c r="I2499" t="str">
        <f t="shared" si="79"/>
        <v/>
      </c>
    </row>
    <row r="2500" spans="1:9" hidden="1" x14ac:dyDescent="0.25">
      <c r="A2500" t="s">
        <v>1766</v>
      </c>
      <c r="B2500" s="4">
        <v>32</v>
      </c>
      <c r="C2500" s="197" t="s">
        <v>1561</v>
      </c>
      <c r="D2500" s="197" t="s">
        <v>1769</v>
      </c>
      <c r="E2500" s="6">
        <v>0</v>
      </c>
      <c r="F2500" s="6">
        <f t="shared" si="78"/>
        <v>0</v>
      </c>
      <c r="G2500" t="s">
        <v>1767</v>
      </c>
      <c r="I2500" t="str">
        <f t="shared" si="79"/>
        <v/>
      </c>
    </row>
    <row r="2501" spans="1:9" hidden="1" x14ac:dyDescent="0.25">
      <c r="A2501" t="s">
        <v>1770</v>
      </c>
      <c r="B2501" s="4">
        <v>32</v>
      </c>
      <c r="C2501" s="197" t="s">
        <v>1561</v>
      </c>
      <c r="D2501" s="197" t="s">
        <v>1773</v>
      </c>
      <c r="E2501" s="6">
        <v>0</v>
      </c>
      <c r="F2501" s="6">
        <f t="shared" si="78"/>
        <v>0</v>
      </c>
      <c r="G2501" t="s">
        <v>1771</v>
      </c>
      <c r="I2501" t="str">
        <f t="shared" si="79"/>
        <v/>
      </c>
    </row>
    <row r="2502" spans="1:9" hidden="1" x14ac:dyDescent="0.25">
      <c r="A2502" t="s">
        <v>1794</v>
      </c>
      <c r="B2502" s="4">
        <v>32</v>
      </c>
      <c r="C2502" s="197" t="s">
        <v>1561</v>
      </c>
      <c r="D2502" s="197" t="s">
        <v>1797</v>
      </c>
      <c r="E2502" s="6">
        <v>0</v>
      </c>
      <c r="F2502" s="6">
        <f t="shared" si="78"/>
        <v>0</v>
      </c>
      <c r="G2502" t="s">
        <v>1795</v>
      </c>
      <c r="I2502" t="str">
        <f t="shared" si="79"/>
        <v/>
      </c>
    </row>
    <row r="2503" spans="1:9" hidden="1" x14ac:dyDescent="0.25">
      <c r="A2503" t="s">
        <v>1822</v>
      </c>
      <c r="B2503" s="4">
        <v>32</v>
      </c>
      <c r="C2503" s="197" t="s">
        <v>1561</v>
      </c>
      <c r="D2503" s="197" t="s">
        <v>1825</v>
      </c>
      <c r="E2503" s="6">
        <v>0</v>
      </c>
      <c r="F2503" s="6">
        <f t="shared" ref="F2503:F2566" si="80">IF(B2503=10,E2503,-E2503)</f>
        <v>0</v>
      </c>
      <c r="G2503" t="s">
        <v>1823</v>
      </c>
      <c r="I2503" t="str">
        <f t="shared" ref="I2503:I2566" si="81">IF(ISNA(MATCH(A2503,OldAcctNum,))=TRUE,A2503,"")</f>
        <v/>
      </c>
    </row>
    <row r="2504" spans="1:9" hidden="1" x14ac:dyDescent="0.25">
      <c r="A2504" t="s">
        <v>1826</v>
      </c>
      <c r="B2504" s="4">
        <v>32</v>
      </c>
      <c r="C2504" s="197" t="s">
        <v>1561</v>
      </c>
      <c r="D2504" s="197" t="s">
        <v>1829</v>
      </c>
      <c r="E2504" s="6">
        <v>0</v>
      </c>
      <c r="F2504" s="6">
        <f t="shared" si="80"/>
        <v>0</v>
      </c>
      <c r="G2504" t="s">
        <v>1827</v>
      </c>
      <c r="I2504" t="str">
        <f t="shared" si="81"/>
        <v/>
      </c>
    </row>
    <row r="2505" spans="1:9" hidden="1" x14ac:dyDescent="0.25">
      <c r="A2505" t="s">
        <v>1830</v>
      </c>
      <c r="B2505" s="4">
        <v>32</v>
      </c>
      <c r="C2505" s="197" t="s">
        <v>1561</v>
      </c>
      <c r="D2505" s="197" t="s">
        <v>1833</v>
      </c>
      <c r="E2505" s="6">
        <v>0</v>
      </c>
      <c r="F2505" s="6">
        <f t="shared" si="80"/>
        <v>0</v>
      </c>
      <c r="G2505" t="s">
        <v>1831</v>
      </c>
      <c r="I2505" t="str">
        <f t="shared" si="81"/>
        <v/>
      </c>
    </row>
    <row r="2506" spans="1:9" hidden="1" x14ac:dyDescent="0.25">
      <c r="A2506" t="s">
        <v>1834</v>
      </c>
      <c r="B2506" s="4">
        <v>32</v>
      </c>
      <c r="C2506" s="197" t="s">
        <v>1561</v>
      </c>
      <c r="D2506" s="197" t="s">
        <v>1837</v>
      </c>
      <c r="E2506" s="6">
        <v>0</v>
      </c>
      <c r="F2506" s="6">
        <f t="shared" si="80"/>
        <v>0</v>
      </c>
      <c r="G2506" t="s">
        <v>1835</v>
      </c>
      <c r="I2506" t="str">
        <f t="shared" si="81"/>
        <v/>
      </c>
    </row>
    <row r="2507" spans="1:9" hidden="1" x14ac:dyDescent="0.25">
      <c r="A2507" t="s">
        <v>1838</v>
      </c>
      <c r="B2507" s="4">
        <v>32</v>
      </c>
      <c r="C2507" s="197" t="s">
        <v>1561</v>
      </c>
      <c r="D2507" s="197" t="s">
        <v>1841</v>
      </c>
      <c r="E2507" s="6">
        <v>0</v>
      </c>
      <c r="F2507" s="6">
        <f t="shared" si="80"/>
        <v>0</v>
      </c>
      <c r="G2507" t="s">
        <v>1839</v>
      </c>
      <c r="I2507" t="str">
        <f t="shared" si="81"/>
        <v/>
      </c>
    </row>
    <row r="2508" spans="1:9" hidden="1" x14ac:dyDescent="0.25">
      <c r="A2508" t="s">
        <v>1842</v>
      </c>
      <c r="B2508" s="4">
        <v>32</v>
      </c>
      <c r="C2508" s="197" t="s">
        <v>1561</v>
      </c>
      <c r="D2508" s="197" t="s">
        <v>1845</v>
      </c>
      <c r="E2508" s="6">
        <v>0</v>
      </c>
      <c r="F2508" s="6">
        <f t="shared" si="80"/>
        <v>0</v>
      </c>
      <c r="G2508" t="s">
        <v>1843</v>
      </c>
      <c r="I2508" t="str">
        <f t="shared" si="81"/>
        <v/>
      </c>
    </row>
    <row r="2509" spans="1:9" hidden="1" x14ac:dyDescent="0.25">
      <c r="A2509" t="s">
        <v>1846</v>
      </c>
      <c r="B2509" s="4">
        <v>32</v>
      </c>
      <c r="C2509" s="197" t="s">
        <v>1561</v>
      </c>
      <c r="D2509" s="197" t="s">
        <v>1849</v>
      </c>
      <c r="E2509" s="6">
        <v>0</v>
      </c>
      <c r="F2509" s="6">
        <f t="shared" si="80"/>
        <v>0</v>
      </c>
      <c r="G2509" t="s">
        <v>1847</v>
      </c>
      <c r="I2509" t="str">
        <f t="shared" si="81"/>
        <v/>
      </c>
    </row>
    <row r="2510" spans="1:9" hidden="1" x14ac:dyDescent="0.25">
      <c r="A2510" t="s">
        <v>1850</v>
      </c>
      <c r="B2510" s="4">
        <v>32</v>
      </c>
      <c r="C2510" s="197" t="s">
        <v>1561</v>
      </c>
      <c r="D2510" s="197" t="s">
        <v>1853</v>
      </c>
      <c r="E2510" s="6">
        <v>0</v>
      </c>
      <c r="F2510" s="6">
        <f t="shared" si="80"/>
        <v>0</v>
      </c>
      <c r="G2510" t="s">
        <v>1851</v>
      </c>
      <c r="I2510" t="str">
        <f t="shared" si="81"/>
        <v/>
      </c>
    </row>
    <row r="2511" spans="1:9" hidden="1" x14ac:dyDescent="0.25">
      <c r="A2511" t="s">
        <v>1854</v>
      </c>
      <c r="B2511" s="4">
        <v>32</v>
      </c>
      <c r="C2511" s="197" t="s">
        <v>1561</v>
      </c>
      <c r="D2511" s="197" t="s">
        <v>1857</v>
      </c>
      <c r="E2511" s="6">
        <v>0</v>
      </c>
      <c r="F2511" s="6">
        <f t="shared" si="80"/>
        <v>0</v>
      </c>
      <c r="G2511" t="s">
        <v>1855</v>
      </c>
      <c r="I2511" t="str">
        <f t="shared" si="81"/>
        <v/>
      </c>
    </row>
    <row r="2512" spans="1:9" hidden="1" x14ac:dyDescent="0.25">
      <c r="A2512" t="s">
        <v>1870</v>
      </c>
      <c r="B2512" s="4">
        <v>32</v>
      </c>
      <c r="C2512" s="197" t="s">
        <v>1561</v>
      </c>
      <c r="D2512" s="197" t="s">
        <v>1872</v>
      </c>
      <c r="E2512" s="6">
        <v>0</v>
      </c>
      <c r="F2512" s="6">
        <f t="shared" si="80"/>
        <v>0</v>
      </c>
      <c r="G2512" t="s">
        <v>1871</v>
      </c>
      <c r="I2512" t="str">
        <f t="shared" si="81"/>
        <v/>
      </c>
    </row>
    <row r="2513" spans="1:9" hidden="1" x14ac:dyDescent="0.25">
      <c r="A2513" t="s">
        <v>1873</v>
      </c>
      <c r="B2513" s="4">
        <v>32</v>
      </c>
      <c r="C2513" s="197" t="s">
        <v>1561</v>
      </c>
      <c r="D2513" s="197" t="s">
        <v>1876</v>
      </c>
      <c r="E2513" s="6">
        <v>0</v>
      </c>
      <c r="F2513" s="6">
        <f t="shared" si="80"/>
        <v>0</v>
      </c>
      <c r="G2513" t="s">
        <v>1874</v>
      </c>
      <c r="I2513" t="str">
        <f t="shared" si="81"/>
        <v/>
      </c>
    </row>
    <row r="2514" spans="1:9" hidden="1" x14ac:dyDescent="0.25">
      <c r="A2514" t="s">
        <v>1877</v>
      </c>
      <c r="B2514" s="4">
        <v>32</v>
      </c>
      <c r="C2514" s="197" t="s">
        <v>1561</v>
      </c>
      <c r="D2514" s="197" t="s">
        <v>1880</v>
      </c>
      <c r="E2514" s="6">
        <v>0</v>
      </c>
      <c r="F2514" s="6">
        <f t="shared" si="80"/>
        <v>0</v>
      </c>
      <c r="G2514" t="s">
        <v>1878</v>
      </c>
      <c r="I2514" t="str">
        <f t="shared" si="81"/>
        <v>32-A03-Z99</v>
      </c>
    </row>
    <row r="2515" spans="1:9" hidden="1" x14ac:dyDescent="0.25">
      <c r="A2515" t="s">
        <v>1901</v>
      </c>
      <c r="B2515" s="4">
        <v>32</v>
      </c>
      <c r="C2515" s="197" t="s">
        <v>1884</v>
      </c>
      <c r="D2515" s="197">
        <v>99</v>
      </c>
      <c r="E2515" s="6">
        <v>0</v>
      </c>
      <c r="F2515" s="6">
        <f t="shared" si="80"/>
        <v>0</v>
      </c>
      <c r="G2515" t="s">
        <v>1902</v>
      </c>
      <c r="I2515" t="str">
        <f t="shared" si="81"/>
        <v>32-A04-099</v>
      </c>
    </row>
    <row r="2516" spans="1:9" hidden="1" x14ac:dyDescent="0.25">
      <c r="A2516" t="s">
        <v>1903</v>
      </c>
      <c r="B2516" s="4">
        <v>32</v>
      </c>
      <c r="C2516" s="197" t="s">
        <v>1884</v>
      </c>
      <c r="D2516" s="197">
        <v>608</v>
      </c>
      <c r="E2516" s="6">
        <v>0</v>
      </c>
      <c r="F2516" s="6">
        <f t="shared" si="80"/>
        <v>0</v>
      </c>
      <c r="G2516" t="s">
        <v>15278</v>
      </c>
      <c r="I2516" t="str">
        <f t="shared" si="81"/>
        <v/>
      </c>
    </row>
    <row r="2517" spans="1:9" hidden="1" x14ac:dyDescent="0.25">
      <c r="A2517" t="s">
        <v>1906</v>
      </c>
      <c r="B2517" s="4">
        <v>32</v>
      </c>
      <c r="C2517" s="197" t="s">
        <v>1884</v>
      </c>
      <c r="D2517" s="197">
        <v>609</v>
      </c>
      <c r="E2517" s="6">
        <v>0</v>
      </c>
      <c r="F2517" s="6">
        <f t="shared" si="80"/>
        <v>0</v>
      </c>
      <c r="G2517" t="s">
        <v>1907</v>
      </c>
      <c r="I2517" t="str">
        <f t="shared" si="81"/>
        <v/>
      </c>
    </row>
    <row r="2518" spans="1:9" hidden="1" x14ac:dyDescent="0.25">
      <c r="A2518" t="s">
        <v>1945</v>
      </c>
      <c r="B2518" s="4">
        <v>32</v>
      </c>
      <c r="C2518" s="197" t="s">
        <v>1912</v>
      </c>
      <c r="D2518" s="197">
        <v>619</v>
      </c>
      <c r="E2518" s="6">
        <v>0</v>
      </c>
      <c r="F2518" s="6">
        <f t="shared" si="80"/>
        <v>0</v>
      </c>
      <c r="G2518" t="s">
        <v>1946</v>
      </c>
      <c r="I2518" t="str">
        <f t="shared" si="81"/>
        <v/>
      </c>
    </row>
    <row r="2519" spans="1:9" hidden="1" x14ac:dyDescent="0.25">
      <c r="A2519" t="s">
        <v>1948</v>
      </c>
      <c r="B2519" s="4">
        <v>32</v>
      </c>
      <c r="C2519" s="197" t="s">
        <v>1912</v>
      </c>
      <c r="D2519" s="197">
        <v>620</v>
      </c>
      <c r="E2519" s="6">
        <v>0</v>
      </c>
      <c r="F2519" s="6">
        <f t="shared" si="80"/>
        <v>0</v>
      </c>
      <c r="G2519" t="s">
        <v>1949</v>
      </c>
      <c r="I2519" t="str">
        <f t="shared" si="81"/>
        <v/>
      </c>
    </row>
    <row r="2520" spans="1:9" hidden="1" x14ac:dyDescent="0.25">
      <c r="A2520" t="s">
        <v>1957</v>
      </c>
      <c r="B2520" s="4">
        <v>32</v>
      </c>
      <c r="C2520" s="197" t="s">
        <v>1912</v>
      </c>
      <c r="D2520" s="197">
        <v>625</v>
      </c>
      <c r="E2520" s="6">
        <v>0</v>
      </c>
      <c r="F2520" s="6">
        <f t="shared" si="80"/>
        <v>0</v>
      </c>
      <c r="G2520" t="s">
        <v>1958</v>
      </c>
      <c r="I2520" t="str">
        <f t="shared" si="81"/>
        <v/>
      </c>
    </row>
    <row r="2521" spans="1:9" hidden="1" x14ac:dyDescent="0.25">
      <c r="A2521" t="s">
        <v>1975</v>
      </c>
      <c r="B2521" s="4">
        <v>32</v>
      </c>
      <c r="C2521" s="197" t="s">
        <v>1912</v>
      </c>
      <c r="D2521" s="197">
        <v>631</v>
      </c>
      <c r="E2521" s="6">
        <v>0</v>
      </c>
      <c r="F2521" s="6">
        <f t="shared" si="80"/>
        <v>0</v>
      </c>
      <c r="G2521" t="s">
        <v>1976</v>
      </c>
      <c r="I2521" t="str">
        <f t="shared" si="81"/>
        <v/>
      </c>
    </row>
    <row r="2522" spans="1:9" hidden="1" x14ac:dyDescent="0.25">
      <c r="A2522" t="s">
        <v>2053</v>
      </c>
      <c r="B2522" s="4">
        <v>32</v>
      </c>
      <c r="C2522" s="197" t="s">
        <v>1912</v>
      </c>
      <c r="D2522" s="197">
        <v>699</v>
      </c>
      <c r="E2522" s="6">
        <v>0</v>
      </c>
      <c r="F2522" s="6">
        <f t="shared" si="80"/>
        <v>0</v>
      </c>
      <c r="G2522" t="s">
        <v>2054</v>
      </c>
      <c r="I2522" t="str">
        <f t="shared" si="81"/>
        <v/>
      </c>
    </row>
    <row r="2523" spans="1:9" hidden="1" x14ac:dyDescent="0.25">
      <c r="A2523" t="s">
        <v>2055</v>
      </c>
      <c r="B2523" s="4">
        <v>32</v>
      </c>
      <c r="C2523" s="197" t="s">
        <v>2058</v>
      </c>
      <c r="D2523" s="197">
        <v>105</v>
      </c>
      <c r="E2523" s="6">
        <v>0</v>
      </c>
      <c r="F2523" s="6">
        <f t="shared" si="80"/>
        <v>0</v>
      </c>
      <c r="G2523" t="s">
        <v>2056</v>
      </c>
      <c r="I2523" t="str">
        <f t="shared" si="81"/>
        <v/>
      </c>
    </row>
    <row r="2524" spans="1:9" hidden="1" x14ac:dyDescent="0.25">
      <c r="A2524" t="s">
        <v>2113</v>
      </c>
      <c r="B2524" s="4">
        <v>32</v>
      </c>
      <c r="C2524" s="197" t="s">
        <v>2058</v>
      </c>
      <c r="D2524" s="197">
        <v>758</v>
      </c>
      <c r="E2524" s="6">
        <v>0</v>
      </c>
      <c r="F2524" s="6">
        <f t="shared" si="80"/>
        <v>0</v>
      </c>
      <c r="G2524" t="s">
        <v>2114</v>
      </c>
      <c r="I2524" t="str">
        <f t="shared" si="81"/>
        <v/>
      </c>
    </row>
    <row r="2525" spans="1:9" hidden="1" x14ac:dyDescent="0.25">
      <c r="A2525" t="s">
        <v>2122</v>
      </c>
      <c r="B2525" s="4">
        <v>32</v>
      </c>
      <c r="C2525" s="197" t="s">
        <v>2058</v>
      </c>
      <c r="D2525" s="197">
        <v>761</v>
      </c>
      <c r="E2525" s="6">
        <v>0</v>
      </c>
      <c r="F2525" s="6">
        <f t="shared" si="80"/>
        <v>0</v>
      </c>
      <c r="G2525" t="s">
        <v>2123</v>
      </c>
      <c r="I2525" t="str">
        <f t="shared" si="81"/>
        <v/>
      </c>
    </row>
    <row r="2526" spans="1:9" hidden="1" x14ac:dyDescent="0.25">
      <c r="A2526" t="s">
        <v>2141</v>
      </c>
      <c r="B2526" s="4">
        <v>32</v>
      </c>
      <c r="C2526" s="197" t="s">
        <v>2135</v>
      </c>
      <c r="D2526" s="197">
        <v>753</v>
      </c>
      <c r="E2526" s="6">
        <v>0</v>
      </c>
      <c r="F2526" s="6">
        <f t="shared" si="80"/>
        <v>0</v>
      </c>
      <c r="G2526" t="s">
        <v>2142</v>
      </c>
      <c r="I2526" t="str">
        <f t="shared" si="81"/>
        <v>32-D00-753</v>
      </c>
    </row>
    <row r="2527" spans="1:9" hidden="1" x14ac:dyDescent="0.25">
      <c r="A2527" t="s">
        <v>2143</v>
      </c>
      <c r="B2527" s="4">
        <v>32</v>
      </c>
      <c r="C2527" s="197" t="s">
        <v>2135</v>
      </c>
      <c r="D2527" s="197">
        <v>757</v>
      </c>
      <c r="E2527" s="6">
        <v>0</v>
      </c>
      <c r="F2527" s="6">
        <f t="shared" si="80"/>
        <v>0</v>
      </c>
      <c r="G2527" t="s">
        <v>2144</v>
      </c>
      <c r="I2527" t="str">
        <f t="shared" si="81"/>
        <v/>
      </c>
    </row>
    <row r="2528" spans="1:9" hidden="1" x14ac:dyDescent="0.25">
      <c r="A2528" t="s">
        <v>2152</v>
      </c>
      <c r="B2528" s="4">
        <v>32</v>
      </c>
      <c r="C2528" s="197" t="s">
        <v>2148</v>
      </c>
      <c r="D2528" s="197">
        <v>715</v>
      </c>
      <c r="E2528" s="6">
        <v>0</v>
      </c>
      <c r="F2528" s="6">
        <f t="shared" si="80"/>
        <v>0</v>
      </c>
      <c r="G2528" t="s">
        <v>2153</v>
      </c>
      <c r="I2528" t="str">
        <f t="shared" si="81"/>
        <v/>
      </c>
    </row>
    <row r="2529" spans="1:9" hidden="1" x14ac:dyDescent="0.25">
      <c r="A2529" t="s">
        <v>2160</v>
      </c>
      <c r="B2529" s="4">
        <v>32</v>
      </c>
      <c r="C2529" s="197" t="s">
        <v>2148</v>
      </c>
      <c r="D2529" s="197">
        <v>753</v>
      </c>
      <c r="E2529" s="6">
        <v>0</v>
      </c>
      <c r="F2529" s="6">
        <f t="shared" si="80"/>
        <v>0</v>
      </c>
      <c r="G2529" t="s">
        <v>2161</v>
      </c>
      <c r="I2529" t="str">
        <f t="shared" si="81"/>
        <v>32-E00-753</v>
      </c>
    </row>
    <row r="2530" spans="1:9" hidden="1" x14ac:dyDescent="0.25">
      <c r="A2530" t="s">
        <v>2162</v>
      </c>
      <c r="B2530" s="4">
        <v>32</v>
      </c>
      <c r="C2530" s="197" t="s">
        <v>2148</v>
      </c>
      <c r="D2530" s="197">
        <v>757</v>
      </c>
      <c r="E2530" s="6">
        <v>0</v>
      </c>
      <c r="F2530" s="6">
        <f t="shared" si="80"/>
        <v>0</v>
      </c>
      <c r="G2530" t="s">
        <v>2163</v>
      </c>
      <c r="I2530" t="str">
        <f t="shared" si="81"/>
        <v/>
      </c>
    </row>
    <row r="2531" spans="1:9" hidden="1" x14ac:dyDescent="0.25">
      <c r="A2531" t="s">
        <v>2165</v>
      </c>
      <c r="B2531" s="4">
        <v>32</v>
      </c>
      <c r="C2531" s="197" t="s">
        <v>2168</v>
      </c>
      <c r="D2531" s="197">
        <v>101</v>
      </c>
      <c r="E2531" s="6">
        <v>0</v>
      </c>
      <c r="F2531" s="6">
        <f t="shared" si="80"/>
        <v>0</v>
      </c>
      <c r="G2531" t="s">
        <v>2166</v>
      </c>
      <c r="I2531" t="str">
        <f t="shared" si="81"/>
        <v/>
      </c>
    </row>
    <row r="2532" spans="1:9" hidden="1" x14ac:dyDescent="0.25">
      <c r="A2532" t="s">
        <v>2175</v>
      </c>
      <c r="B2532" s="4">
        <v>32</v>
      </c>
      <c r="C2532" s="197" t="s">
        <v>2168</v>
      </c>
      <c r="D2532" s="197">
        <v>570</v>
      </c>
      <c r="E2532" s="6">
        <v>0</v>
      </c>
      <c r="F2532" s="6">
        <f t="shared" si="80"/>
        <v>0</v>
      </c>
      <c r="G2532" t="s">
        <v>2176</v>
      </c>
      <c r="I2532" t="str">
        <f t="shared" si="81"/>
        <v/>
      </c>
    </row>
    <row r="2533" spans="1:9" hidden="1" x14ac:dyDescent="0.25">
      <c r="A2533" t="s">
        <v>2178</v>
      </c>
      <c r="B2533" s="4">
        <v>32</v>
      </c>
      <c r="C2533" s="197" t="s">
        <v>2180</v>
      </c>
      <c r="D2533" s="197">
        <v>564</v>
      </c>
      <c r="E2533" s="6">
        <v>0</v>
      </c>
      <c r="F2533" s="6">
        <f t="shared" si="80"/>
        <v>0</v>
      </c>
      <c r="G2533" t="s">
        <v>2179</v>
      </c>
      <c r="I2533" t="str">
        <f t="shared" si="81"/>
        <v>32-F01-564</v>
      </c>
    </row>
    <row r="2534" spans="1:9" hidden="1" x14ac:dyDescent="0.25">
      <c r="A2534" t="s">
        <v>2181</v>
      </c>
      <c r="B2534" s="4">
        <v>32</v>
      </c>
      <c r="C2534" s="197" t="s">
        <v>2180</v>
      </c>
      <c r="D2534" s="197">
        <v>567</v>
      </c>
      <c r="E2534" s="6">
        <v>0</v>
      </c>
      <c r="F2534" s="6">
        <f t="shared" si="80"/>
        <v>0</v>
      </c>
      <c r="G2534" t="s">
        <v>2182</v>
      </c>
      <c r="I2534" t="str">
        <f t="shared" si="81"/>
        <v>32-F01-567</v>
      </c>
    </row>
    <row r="2535" spans="1:9" hidden="1" x14ac:dyDescent="0.25">
      <c r="A2535" t="s">
        <v>2183</v>
      </c>
      <c r="B2535" s="4">
        <v>32</v>
      </c>
      <c r="C2535" s="197" t="s">
        <v>2186</v>
      </c>
      <c r="D2535" s="197">
        <v>564</v>
      </c>
      <c r="E2535" s="6">
        <v>0</v>
      </c>
      <c r="F2535" s="6">
        <f t="shared" si="80"/>
        <v>0</v>
      </c>
      <c r="G2535" t="s">
        <v>2184</v>
      </c>
      <c r="I2535" t="str">
        <f t="shared" si="81"/>
        <v/>
      </c>
    </row>
    <row r="2536" spans="1:9" hidden="1" x14ac:dyDescent="0.25">
      <c r="A2536" t="s">
        <v>2187</v>
      </c>
      <c r="B2536" s="4">
        <v>32</v>
      </c>
      <c r="C2536" s="197" t="s">
        <v>2186</v>
      </c>
      <c r="D2536" s="197">
        <v>567</v>
      </c>
      <c r="E2536" s="6">
        <v>0</v>
      </c>
      <c r="F2536" s="6">
        <f t="shared" si="80"/>
        <v>0</v>
      </c>
      <c r="G2536" t="s">
        <v>2188</v>
      </c>
      <c r="I2536" t="str">
        <f t="shared" si="81"/>
        <v>32-F02-567</v>
      </c>
    </row>
    <row r="2537" spans="1:9" hidden="1" x14ac:dyDescent="0.25">
      <c r="A2537" t="s">
        <v>2193</v>
      </c>
      <c r="B2537" s="4">
        <v>32</v>
      </c>
      <c r="C2537" s="197" t="s">
        <v>2192</v>
      </c>
      <c r="D2537" s="197">
        <v>567</v>
      </c>
      <c r="E2537" s="6">
        <v>0</v>
      </c>
      <c r="F2537" s="6">
        <f t="shared" si="80"/>
        <v>0</v>
      </c>
      <c r="G2537" t="s">
        <v>2194</v>
      </c>
      <c r="I2537" t="str">
        <f t="shared" si="81"/>
        <v>32-F03-567</v>
      </c>
    </row>
    <row r="2538" spans="1:9" hidden="1" x14ac:dyDescent="0.25">
      <c r="A2538" t="s">
        <v>2203</v>
      </c>
      <c r="B2538" s="4">
        <v>32</v>
      </c>
      <c r="C2538" s="197" t="s">
        <v>2202</v>
      </c>
      <c r="D2538" s="197">
        <v>69</v>
      </c>
      <c r="E2538" s="6">
        <v>0</v>
      </c>
      <c r="F2538" s="6">
        <f t="shared" si="80"/>
        <v>0</v>
      </c>
      <c r="G2538" t="s">
        <v>2204</v>
      </c>
      <c r="I2538" t="str">
        <f t="shared" si="81"/>
        <v/>
      </c>
    </row>
    <row r="2539" spans="1:9" hidden="1" x14ac:dyDescent="0.25">
      <c r="A2539" t="s">
        <v>2206</v>
      </c>
      <c r="B2539" s="4">
        <v>32</v>
      </c>
      <c r="C2539" s="197" t="s">
        <v>2202</v>
      </c>
      <c r="D2539" s="197">
        <v>83</v>
      </c>
      <c r="E2539" s="6">
        <v>0</v>
      </c>
      <c r="F2539" s="6">
        <f t="shared" si="80"/>
        <v>0</v>
      </c>
      <c r="G2539" t="s">
        <v>2207</v>
      </c>
      <c r="I2539" t="str">
        <f t="shared" si="81"/>
        <v/>
      </c>
    </row>
    <row r="2540" spans="1:9" hidden="1" x14ac:dyDescent="0.25">
      <c r="A2540" t="s">
        <v>2209</v>
      </c>
      <c r="B2540" s="4">
        <v>32</v>
      </c>
      <c r="C2540" s="197" t="s">
        <v>2202</v>
      </c>
      <c r="D2540" s="197">
        <v>89</v>
      </c>
      <c r="E2540" s="6">
        <v>0</v>
      </c>
      <c r="F2540" s="6">
        <f t="shared" si="80"/>
        <v>0</v>
      </c>
      <c r="G2540" t="s">
        <v>2210</v>
      </c>
      <c r="I2540" t="str">
        <f t="shared" si="81"/>
        <v/>
      </c>
    </row>
    <row r="2541" spans="1:9" hidden="1" x14ac:dyDescent="0.25">
      <c r="A2541" t="s">
        <v>2215</v>
      </c>
      <c r="B2541" s="4">
        <v>32</v>
      </c>
      <c r="C2541" s="197" t="s">
        <v>2202</v>
      </c>
      <c r="D2541" s="197">
        <v>93</v>
      </c>
      <c r="E2541" s="6">
        <v>0</v>
      </c>
      <c r="F2541" s="6">
        <f t="shared" si="80"/>
        <v>0</v>
      </c>
      <c r="G2541" t="s">
        <v>2216</v>
      </c>
      <c r="I2541" t="str">
        <f t="shared" si="81"/>
        <v/>
      </c>
    </row>
    <row r="2542" spans="1:9" hidden="1" x14ac:dyDescent="0.25">
      <c r="A2542" t="s">
        <v>2218</v>
      </c>
      <c r="B2542" s="4">
        <v>32</v>
      </c>
      <c r="C2542" s="197" t="s">
        <v>2202</v>
      </c>
      <c r="D2542" s="197">
        <v>94</v>
      </c>
      <c r="E2542" s="6">
        <v>0</v>
      </c>
      <c r="F2542" s="6">
        <f t="shared" si="80"/>
        <v>0</v>
      </c>
      <c r="G2542" t="s">
        <v>2219</v>
      </c>
      <c r="I2542" t="str">
        <f t="shared" si="81"/>
        <v/>
      </c>
    </row>
    <row r="2543" spans="1:9" hidden="1" x14ac:dyDescent="0.25">
      <c r="A2543" t="s">
        <v>2221</v>
      </c>
      <c r="B2543" s="4">
        <v>32</v>
      </c>
      <c r="C2543" s="197" t="s">
        <v>2202</v>
      </c>
      <c r="D2543" s="197">
        <v>95</v>
      </c>
      <c r="E2543" s="6">
        <v>0</v>
      </c>
      <c r="F2543" s="6">
        <f t="shared" si="80"/>
        <v>0</v>
      </c>
      <c r="G2543" t="s">
        <v>2222</v>
      </c>
      <c r="I2543" t="str">
        <f t="shared" si="81"/>
        <v/>
      </c>
    </row>
    <row r="2544" spans="1:9" hidden="1" x14ac:dyDescent="0.25">
      <c r="A2544" t="s">
        <v>2224</v>
      </c>
      <c r="B2544" s="4">
        <v>32</v>
      </c>
      <c r="C2544" s="197" t="s">
        <v>2202</v>
      </c>
      <c r="D2544" s="197">
        <v>96</v>
      </c>
      <c r="E2544" s="6">
        <v>0</v>
      </c>
      <c r="F2544" s="6">
        <f t="shared" si="80"/>
        <v>0</v>
      </c>
      <c r="G2544" t="s">
        <v>2225</v>
      </c>
      <c r="I2544" t="str">
        <f t="shared" si="81"/>
        <v/>
      </c>
    </row>
    <row r="2545" spans="1:9" hidden="1" x14ac:dyDescent="0.25">
      <c r="A2545" t="s">
        <v>2227</v>
      </c>
      <c r="B2545" s="4">
        <v>32</v>
      </c>
      <c r="C2545" s="197" t="s">
        <v>2202</v>
      </c>
      <c r="D2545" s="197">
        <v>98</v>
      </c>
      <c r="E2545" s="6">
        <v>0</v>
      </c>
      <c r="F2545" s="6">
        <f t="shared" si="80"/>
        <v>0</v>
      </c>
      <c r="G2545" t="s">
        <v>2228</v>
      </c>
      <c r="I2545" t="str">
        <f t="shared" si="81"/>
        <v/>
      </c>
    </row>
    <row r="2546" spans="1:9" hidden="1" x14ac:dyDescent="0.25">
      <c r="A2546" t="s">
        <v>2230</v>
      </c>
      <c r="B2546" s="4">
        <v>32</v>
      </c>
      <c r="C2546" s="197" t="s">
        <v>2202</v>
      </c>
      <c r="D2546" s="197">
        <v>100</v>
      </c>
      <c r="E2546" s="6">
        <v>0</v>
      </c>
      <c r="F2546" s="6">
        <f t="shared" si="80"/>
        <v>0</v>
      </c>
      <c r="G2546" t="s">
        <v>2231</v>
      </c>
      <c r="I2546" t="str">
        <f t="shared" si="81"/>
        <v/>
      </c>
    </row>
    <row r="2547" spans="1:9" hidden="1" x14ac:dyDescent="0.25">
      <c r="A2547" t="s">
        <v>2233</v>
      </c>
      <c r="B2547" s="4">
        <v>32</v>
      </c>
      <c r="C2547" s="197" t="s">
        <v>2202</v>
      </c>
      <c r="D2547" s="197">
        <v>102</v>
      </c>
      <c r="E2547" s="6">
        <v>0</v>
      </c>
      <c r="F2547" s="6">
        <f t="shared" si="80"/>
        <v>0</v>
      </c>
      <c r="G2547" t="s">
        <v>2234</v>
      </c>
      <c r="I2547" t="str">
        <f t="shared" si="81"/>
        <v/>
      </c>
    </row>
    <row r="2548" spans="1:9" hidden="1" x14ac:dyDescent="0.25">
      <c r="A2548" t="s">
        <v>2239</v>
      </c>
      <c r="B2548" s="4">
        <v>32</v>
      </c>
      <c r="C2548" s="197" t="s">
        <v>2202</v>
      </c>
      <c r="D2548" s="197">
        <v>104</v>
      </c>
      <c r="E2548" s="6">
        <v>0</v>
      </c>
      <c r="F2548" s="6">
        <f t="shared" si="80"/>
        <v>0</v>
      </c>
      <c r="G2548" t="s">
        <v>2240</v>
      </c>
      <c r="I2548" t="str">
        <f t="shared" si="81"/>
        <v/>
      </c>
    </row>
    <row r="2549" spans="1:9" hidden="1" x14ac:dyDescent="0.25">
      <c r="A2549" t="s">
        <v>2242</v>
      </c>
      <c r="B2549" s="4">
        <v>32</v>
      </c>
      <c r="C2549" s="197" t="s">
        <v>2202</v>
      </c>
      <c r="D2549" s="197">
        <v>105</v>
      </c>
      <c r="E2549" s="6">
        <v>0</v>
      </c>
      <c r="F2549" s="6">
        <f t="shared" si="80"/>
        <v>0</v>
      </c>
      <c r="G2549" t="s">
        <v>1843</v>
      </c>
      <c r="I2549" t="str">
        <f t="shared" si="81"/>
        <v/>
      </c>
    </row>
    <row r="2550" spans="1:9" hidden="1" x14ac:dyDescent="0.25">
      <c r="A2550" t="s">
        <v>2244</v>
      </c>
      <c r="B2550" s="4">
        <v>32</v>
      </c>
      <c r="C2550" s="197" t="s">
        <v>2202</v>
      </c>
      <c r="D2550" s="197">
        <v>106</v>
      </c>
      <c r="E2550" s="6">
        <v>0</v>
      </c>
      <c r="F2550" s="6">
        <f t="shared" si="80"/>
        <v>0</v>
      </c>
      <c r="G2550" t="s">
        <v>2245</v>
      </c>
      <c r="I2550" t="str">
        <f t="shared" si="81"/>
        <v/>
      </c>
    </row>
    <row r="2551" spans="1:9" hidden="1" x14ac:dyDescent="0.25">
      <c r="A2551" t="s">
        <v>2247</v>
      </c>
      <c r="B2551" s="4">
        <v>32</v>
      </c>
      <c r="C2551" s="197" t="s">
        <v>2202</v>
      </c>
      <c r="D2551" s="197">
        <v>107</v>
      </c>
      <c r="E2551" s="6">
        <v>0</v>
      </c>
      <c r="F2551" s="6">
        <f t="shared" si="80"/>
        <v>0</v>
      </c>
      <c r="G2551" t="s">
        <v>2248</v>
      </c>
      <c r="I2551" t="str">
        <f t="shared" si="81"/>
        <v/>
      </c>
    </row>
    <row r="2552" spans="1:9" hidden="1" x14ac:dyDescent="0.25">
      <c r="A2552" t="s">
        <v>2253</v>
      </c>
      <c r="B2552" s="4">
        <v>32</v>
      </c>
      <c r="C2552" s="197" t="s">
        <v>2202</v>
      </c>
      <c r="D2552" s="197">
        <v>999</v>
      </c>
      <c r="E2552" s="6">
        <v>0</v>
      </c>
      <c r="F2552" s="6">
        <f t="shared" si="80"/>
        <v>0</v>
      </c>
      <c r="G2552" t="s">
        <v>2254</v>
      </c>
      <c r="I2552" t="str">
        <f t="shared" si="81"/>
        <v>32-K01-999</v>
      </c>
    </row>
    <row r="2553" spans="1:9" x14ac:dyDescent="0.25">
      <c r="A2553" t="s">
        <v>5299</v>
      </c>
      <c r="B2553" s="4">
        <v>32</v>
      </c>
      <c r="C2553" s="197" t="s">
        <v>2258</v>
      </c>
      <c r="D2553" s="197" t="s">
        <v>5302</v>
      </c>
      <c r="E2553" s="6">
        <v>25.34</v>
      </c>
      <c r="F2553" s="6">
        <f t="shared" si="80"/>
        <v>-25.34</v>
      </c>
      <c r="G2553" t="s">
        <v>5300</v>
      </c>
      <c r="I2553" t="str">
        <f t="shared" si="81"/>
        <v/>
      </c>
    </row>
    <row r="2554" spans="1:9" x14ac:dyDescent="0.25">
      <c r="A2554" t="s">
        <v>5303</v>
      </c>
      <c r="B2554" s="4">
        <v>32</v>
      </c>
      <c r="C2554" s="197" t="s">
        <v>2258</v>
      </c>
      <c r="D2554" s="197" t="s">
        <v>5306</v>
      </c>
      <c r="E2554" s="6">
        <v>0</v>
      </c>
      <c r="F2554" s="6">
        <f t="shared" si="80"/>
        <v>0</v>
      </c>
      <c r="G2554" t="s">
        <v>5304</v>
      </c>
      <c r="I2554" t="str">
        <f t="shared" si="81"/>
        <v/>
      </c>
    </row>
    <row r="2555" spans="1:9" x14ac:dyDescent="0.25">
      <c r="A2555" t="s">
        <v>5307</v>
      </c>
      <c r="B2555" s="4">
        <v>32</v>
      </c>
      <c r="C2555" s="197" t="s">
        <v>2258</v>
      </c>
      <c r="D2555" s="197" t="s">
        <v>5310</v>
      </c>
      <c r="E2555" s="6">
        <v>25.05</v>
      </c>
      <c r="F2555" s="6">
        <f t="shared" si="80"/>
        <v>-25.05</v>
      </c>
      <c r="G2555" t="s">
        <v>5308</v>
      </c>
      <c r="I2555" t="str">
        <f t="shared" si="81"/>
        <v/>
      </c>
    </row>
    <row r="2556" spans="1:9" x14ac:dyDescent="0.25">
      <c r="A2556" t="s">
        <v>5311</v>
      </c>
      <c r="B2556" s="4">
        <v>32</v>
      </c>
      <c r="C2556" s="197" t="s">
        <v>2258</v>
      </c>
      <c r="D2556" s="197" t="s">
        <v>5314</v>
      </c>
      <c r="E2556" s="6">
        <v>6.69</v>
      </c>
      <c r="F2556" s="6">
        <f t="shared" si="80"/>
        <v>-6.69</v>
      </c>
      <c r="G2556" t="s">
        <v>5312</v>
      </c>
      <c r="I2556" t="str">
        <f t="shared" si="81"/>
        <v/>
      </c>
    </row>
    <row r="2557" spans="1:9" x14ac:dyDescent="0.25">
      <c r="A2557" t="s">
        <v>5315</v>
      </c>
      <c r="B2557" s="4">
        <v>32</v>
      </c>
      <c r="C2557" s="197" t="s">
        <v>2258</v>
      </c>
      <c r="D2557" s="197" t="s">
        <v>5318</v>
      </c>
      <c r="E2557" s="6">
        <v>20.84</v>
      </c>
      <c r="F2557" s="6">
        <f t="shared" si="80"/>
        <v>-20.84</v>
      </c>
      <c r="G2557" t="s">
        <v>5316</v>
      </c>
      <c r="I2557" t="str">
        <f t="shared" si="81"/>
        <v/>
      </c>
    </row>
    <row r="2558" spans="1:9" x14ac:dyDescent="0.25">
      <c r="A2558" t="s">
        <v>5319</v>
      </c>
      <c r="B2558" s="4">
        <v>32</v>
      </c>
      <c r="C2558" s="197" t="s">
        <v>2258</v>
      </c>
      <c r="D2558" s="197" t="s">
        <v>5322</v>
      </c>
      <c r="E2558" s="6">
        <v>20.14</v>
      </c>
      <c r="F2558" s="6">
        <f t="shared" si="80"/>
        <v>-20.14</v>
      </c>
      <c r="G2558" t="s">
        <v>5320</v>
      </c>
      <c r="I2558" t="str">
        <f t="shared" si="81"/>
        <v/>
      </c>
    </row>
    <row r="2559" spans="1:9" x14ac:dyDescent="0.25">
      <c r="A2559" t="s">
        <v>5323</v>
      </c>
      <c r="B2559" s="4">
        <v>32</v>
      </c>
      <c r="C2559" s="197" t="s">
        <v>2258</v>
      </c>
      <c r="D2559" s="197" t="s">
        <v>5326</v>
      </c>
      <c r="E2559" s="6">
        <v>47.61</v>
      </c>
      <c r="F2559" s="6">
        <f t="shared" si="80"/>
        <v>-47.61</v>
      </c>
      <c r="G2559" t="s">
        <v>5324</v>
      </c>
      <c r="I2559" t="str">
        <f t="shared" si="81"/>
        <v/>
      </c>
    </row>
    <row r="2560" spans="1:9" x14ac:dyDescent="0.25">
      <c r="A2560" t="s">
        <v>5327</v>
      </c>
      <c r="B2560" s="4">
        <v>32</v>
      </c>
      <c r="C2560" s="197" t="s">
        <v>2258</v>
      </c>
      <c r="D2560" s="197" t="s">
        <v>5330</v>
      </c>
      <c r="E2560" s="6">
        <v>0</v>
      </c>
      <c r="F2560" s="6">
        <f t="shared" si="80"/>
        <v>0</v>
      </c>
      <c r="G2560" t="s">
        <v>5328</v>
      </c>
      <c r="I2560" t="str">
        <f t="shared" si="81"/>
        <v/>
      </c>
    </row>
    <row r="2561" spans="1:9" x14ac:dyDescent="0.25">
      <c r="A2561" t="s">
        <v>5331</v>
      </c>
      <c r="B2561" s="4">
        <v>32</v>
      </c>
      <c r="C2561" s="197" t="s">
        <v>2258</v>
      </c>
      <c r="D2561" s="197" t="s">
        <v>5334</v>
      </c>
      <c r="E2561" s="6">
        <v>0</v>
      </c>
      <c r="F2561" s="6">
        <f t="shared" si="80"/>
        <v>0</v>
      </c>
      <c r="G2561" t="s">
        <v>5332</v>
      </c>
      <c r="I2561" t="str">
        <f t="shared" si="81"/>
        <v/>
      </c>
    </row>
    <row r="2562" spans="1:9" x14ac:dyDescent="0.25">
      <c r="A2562" t="s">
        <v>5335</v>
      </c>
      <c r="B2562" s="4">
        <v>32</v>
      </c>
      <c r="C2562" s="197" t="s">
        <v>2258</v>
      </c>
      <c r="D2562" s="197" t="s">
        <v>5338</v>
      </c>
      <c r="E2562" s="6">
        <v>0</v>
      </c>
      <c r="F2562" s="6">
        <f t="shared" si="80"/>
        <v>0</v>
      </c>
      <c r="G2562" t="s">
        <v>5336</v>
      </c>
      <c r="I2562" t="str">
        <f t="shared" si="81"/>
        <v/>
      </c>
    </row>
    <row r="2563" spans="1:9" x14ac:dyDescent="0.25">
      <c r="A2563" t="s">
        <v>5339</v>
      </c>
      <c r="B2563" s="4">
        <v>32</v>
      </c>
      <c r="C2563" s="197" t="s">
        <v>2258</v>
      </c>
      <c r="D2563" s="197" t="s">
        <v>5342</v>
      </c>
      <c r="E2563" s="6">
        <v>70.86</v>
      </c>
      <c r="F2563" s="6">
        <f t="shared" si="80"/>
        <v>-70.86</v>
      </c>
      <c r="G2563" t="s">
        <v>5340</v>
      </c>
      <c r="I2563" t="str">
        <f t="shared" si="81"/>
        <v/>
      </c>
    </row>
    <row r="2564" spans="1:9" x14ac:dyDescent="0.25">
      <c r="A2564" t="s">
        <v>5343</v>
      </c>
      <c r="B2564" s="4">
        <v>32</v>
      </c>
      <c r="C2564" s="197" t="s">
        <v>2258</v>
      </c>
      <c r="D2564" s="197" t="s">
        <v>5346</v>
      </c>
      <c r="E2564" s="6">
        <v>89.36</v>
      </c>
      <c r="F2564" s="6">
        <f t="shared" si="80"/>
        <v>-89.36</v>
      </c>
      <c r="G2564" t="s">
        <v>5344</v>
      </c>
      <c r="I2564" t="str">
        <f t="shared" si="81"/>
        <v/>
      </c>
    </row>
    <row r="2565" spans="1:9" x14ac:dyDescent="0.25">
      <c r="A2565" t="s">
        <v>5347</v>
      </c>
      <c r="B2565" s="4">
        <v>32</v>
      </c>
      <c r="C2565" s="197" t="s">
        <v>2258</v>
      </c>
      <c r="D2565" s="197" t="s">
        <v>5350</v>
      </c>
      <c r="E2565" s="6">
        <v>21.26</v>
      </c>
      <c r="F2565" s="6">
        <f t="shared" si="80"/>
        <v>-21.26</v>
      </c>
      <c r="G2565" t="s">
        <v>5348</v>
      </c>
      <c r="I2565" t="str">
        <f t="shared" si="81"/>
        <v/>
      </c>
    </row>
    <row r="2566" spans="1:9" x14ac:dyDescent="0.25">
      <c r="A2566" t="s">
        <v>5351</v>
      </c>
      <c r="B2566" s="4">
        <v>32</v>
      </c>
      <c r="C2566" s="197" t="s">
        <v>2258</v>
      </c>
      <c r="D2566" s="197" t="s">
        <v>5354</v>
      </c>
      <c r="E2566" s="6">
        <v>40.020000000000003</v>
      </c>
      <c r="F2566" s="6">
        <f t="shared" si="80"/>
        <v>-40.020000000000003</v>
      </c>
      <c r="G2566" t="s">
        <v>5352</v>
      </c>
      <c r="I2566" t="str">
        <f t="shared" si="81"/>
        <v/>
      </c>
    </row>
    <row r="2567" spans="1:9" x14ac:dyDescent="0.25">
      <c r="A2567" t="s">
        <v>5355</v>
      </c>
      <c r="B2567" s="4">
        <v>32</v>
      </c>
      <c r="C2567" s="197" t="s">
        <v>2258</v>
      </c>
      <c r="D2567" s="197" t="s">
        <v>5358</v>
      </c>
      <c r="E2567" s="6">
        <v>10.57</v>
      </c>
      <c r="F2567" s="6">
        <f t="shared" ref="F2567:F2630" si="82">IF(B2567=10,E2567,-E2567)</f>
        <v>-10.57</v>
      </c>
      <c r="G2567" t="s">
        <v>5356</v>
      </c>
      <c r="I2567" t="str">
        <f t="shared" ref="I2567:I2630" si="83">IF(ISNA(MATCH(A2567,OldAcctNum,))=TRUE,A2567,"")</f>
        <v/>
      </c>
    </row>
    <row r="2568" spans="1:9" x14ac:dyDescent="0.25">
      <c r="A2568" t="s">
        <v>5359</v>
      </c>
      <c r="B2568" s="4">
        <v>32</v>
      </c>
      <c r="C2568" s="197" t="s">
        <v>2258</v>
      </c>
      <c r="D2568" s="197" t="s">
        <v>5362</v>
      </c>
      <c r="E2568" s="6">
        <v>16.3</v>
      </c>
      <c r="F2568" s="6">
        <f t="shared" si="82"/>
        <v>-16.3</v>
      </c>
      <c r="G2568" t="s">
        <v>5360</v>
      </c>
      <c r="I2568" t="str">
        <f t="shared" si="83"/>
        <v/>
      </c>
    </row>
    <row r="2569" spans="1:9" x14ac:dyDescent="0.25">
      <c r="A2569" t="s">
        <v>5363</v>
      </c>
      <c r="B2569" s="4">
        <v>32</v>
      </c>
      <c r="C2569" s="197" t="s">
        <v>2258</v>
      </c>
      <c r="D2569" s="197" t="s">
        <v>5366</v>
      </c>
      <c r="E2569" s="6">
        <v>8.19</v>
      </c>
      <c r="F2569" s="6">
        <f t="shared" si="82"/>
        <v>-8.19</v>
      </c>
      <c r="G2569" t="s">
        <v>5364</v>
      </c>
      <c r="I2569" t="str">
        <f t="shared" si="83"/>
        <v/>
      </c>
    </row>
    <row r="2570" spans="1:9" x14ac:dyDescent="0.25">
      <c r="A2570" t="s">
        <v>5367</v>
      </c>
      <c r="B2570" s="4">
        <v>32</v>
      </c>
      <c r="C2570" s="197" t="s">
        <v>2258</v>
      </c>
      <c r="D2570" s="197" t="s">
        <v>5370</v>
      </c>
      <c r="E2570" s="6">
        <v>19.66</v>
      </c>
      <c r="F2570" s="6">
        <f t="shared" si="82"/>
        <v>-19.66</v>
      </c>
      <c r="G2570" t="s">
        <v>5368</v>
      </c>
      <c r="I2570" t="str">
        <f t="shared" si="83"/>
        <v/>
      </c>
    </row>
    <row r="2571" spans="1:9" x14ac:dyDescent="0.25">
      <c r="A2571" t="s">
        <v>5371</v>
      </c>
      <c r="B2571" s="4">
        <v>32</v>
      </c>
      <c r="C2571" s="197" t="s">
        <v>2258</v>
      </c>
      <c r="D2571" s="197" t="s">
        <v>5374</v>
      </c>
      <c r="E2571" s="6">
        <v>16.239999999999998</v>
      </c>
      <c r="F2571" s="6">
        <f t="shared" si="82"/>
        <v>-16.239999999999998</v>
      </c>
      <c r="G2571" t="s">
        <v>5372</v>
      </c>
      <c r="I2571" t="str">
        <f t="shared" si="83"/>
        <v/>
      </c>
    </row>
    <row r="2572" spans="1:9" x14ac:dyDescent="0.25">
      <c r="A2572" t="s">
        <v>5375</v>
      </c>
      <c r="B2572" s="4">
        <v>32</v>
      </c>
      <c r="C2572" s="197" t="s">
        <v>2258</v>
      </c>
      <c r="D2572" s="197" t="s">
        <v>5378</v>
      </c>
      <c r="E2572" s="6">
        <v>7.61</v>
      </c>
      <c r="F2572" s="6">
        <f t="shared" si="82"/>
        <v>-7.61</v>
      </c>
      <c r="G2572" t="s">
        <v>5376</v>
      </c>
      <c r="I2572" t="str">
        <f t="shared" si="83"/>
        <v/>
      </c>
    </row>
    <row r="2573" spans="1:9" x14ac:dyDescent="0.25">
      <c r="A2573" t="s">
        <v>5379</v>
      </c>
      <c r="B2573" s="4">
        <v>32</v>
      </c>
      <c r="C2573" s="197" t="s">
        <v>2258</v>
      </c>
      <c r="D2573" s="197" t="s">
        <v>5382</v>
      </c>
      <c r="E2573" s="6">
        <v>66.92</v>
      </c>
      <c r="F2573" s="6">
        <f t="shared" si="82"/>
        <v>-66.92</v>
      </c>
      <c r="G2573" t="s">
        <v>5380</v>
      </c>
      <c r="I2573" t="str">
        <f t="shared" si="83"/>
        <v/>
      </c>
    </row>
    <row r="2574" spans="1:9" x14ac:dyDescent="0.25">
      <c r="A2574" t="s">
        <v>5383</v>
      </c>
      <c r="B2574" s="4">
        <v>32</v>
      </c>
      <c r="C2574" s="197" t="s">
        <v>2258</v>
      </c>
      <c r="D2574" s="197" t="s">
        <v>5386</v>
      </c>
      <c r="E2574" s="6">
        <v>19.829999999999998</v>
      </c>
      <c r="F2574" s="6">
        <f t="shared" si="82"/>
        <v>-19.829999999999998</v>
      </c>
      <c r="G2574" t="s">
        <v>5384</v>
      </c>
      <c r="I2574" t="str">
        <f t="shared" si="83"/>
        <v/>
      </c>
    </row>
    <row r="2575" spans="1:9" x14ac:dyDescent="0.25">
      <c r="A2575" t="s">
        <v>5387</v>
      </c>
      <c r="B2575" s="4">
        <v>32</v>
      </c>
      <c r="C2575" s="197" t="s">
        <v>2258</v>
      </c>
      <c r="D2575" s="197" t="s">
        <v>5390</v>
      </c>
      <c r="E2575" s="6">
        <v>0</v>
      </c>
      <c r="F2575" s="6">
        <f t="shared" si="82"/>
        <v>0</v>
      </c>
      <c r="G2575" t="s">
        <v>5388</v>
      </c>
      <c r="I2575" t="str">
        <f t="shared" si="83"/>
        <v/>
      </c>
    </row>
    <row r="2576" spans="1:9" x14ac:dyDescent="0.25">
      <c r="A2576" t="s">
        <v>5391</v>
      </c>
      <c r="B2576" s="4">
        <v>32</v>
      </c>
      <c r="C2576" s="197" t="s">
        <v>2258</v>
      </c>
      <c r="D2576" s="197" t="s">
        <v>5394</v>
      </c>
      <c r="E2576" s="6">
        <v>0.98</v>
      </c>
      <c r="F2576" s="6">
        <f t="shared" si="82"/>
        <v>-0.98</v>
      </c>
      <c r="G2576" t="s">
        <v>5392</v>
      </c>
      <c r="I2576" t="str">
        <f t="shared" si="83"/>
        <v/>
      </c>
    </row>
    <row r="2577" spans="1:9" x14ac:dyDescent="0.25">
      <c r="A2577" t="s">
        <v>5395</v>
      </c>
      <c r="B2577" s="4">
        <v>32</v>
      </c>
      <c r="C2577" s="197" t="s">
        <v>2258</v>
      </c>
      <c r="D2577" s="197" t="s">
        <v>5398</v>
      </c>
      <c r="E2577" s="6">
        <v>0</v>
      </c>
      <c r="F2577" s="6">
        <f t="shared" si="82"/>
        <v>0</v>
      </c>
      <c r="G2577" t="s">
        <v>5396</v>
      </c>
      <c r="I2577" t="str">
        <f t="shared" si="83"/>
        <v/>
      </c>
    </row>
    <row r="2578" spans="1:9" x14ac:dyDescent="0.25">
      <c r="A2578" t="s">
        <v>5399</v>
      </c>
      <c r="B2578" s="4">
        <v>32</v>
      </c>
      <c r="C2578" s="197" t="s">
        <v>2258</v>
      </c>
      <c r="D2578" s="197" t="s">
        <v>5402</v>
      </c>
      <c r="E2578" s="6">
        <v>11.92</v>
      </c>
      <c r="F2578" s="6">
        <f t="shared" si="82"/>
        <v>-11.92</v>
      </c>
      <c r="G2578" t="s">
        <v>5400</v>
      </c>
      <c r="I2578" t="str">
        <f t="shared" si="83"/>
        <v/>
      </c>
    </row>
    <row r="2579" spans="1:9" x14ac:dyDescent="0.25">
      <c r="A2579" t="s">
        <v>5403</v>
      </c>
      <c r="B2579" s="4">
        <v>32</v>
      </c>
      <c r="C2579" s="197" t="s">
        <v>2258</v>
      </c>
      <c r="D2579" s="197" t="s">
        <v>5406</v>
      </c>
      <c r="E2579" s="6">
        <v>14.88</v>
      </c>
      <c r="F2579" s="6">
        <f t="shared" si="82"/>
        <v>-14.88</v>
      </c>
      <c r="G2579" t="s">
        <v>5404</v>
      </c>
      <c r="I2579" t="str">
        <f t="shared" si="83"/>
        <v/>
      </c>
    </row>
    <row r="2580" spans="1:9" x14ac:dyDescent="0.25">
      <c r="A2580" t="s">
        <v>5407</v>
      </c>
      <c r="B2580" s="4">
        <v>32</v>
      </c>
      <c r="C2580" s="197" t="s">
        <v>2258</v>
      </c>
      <c r="D2580" s="197" t="s">
        <v>5410</v>
      </c>
      <c r="E2580" s="6">
        <v>0</v>
      </c>
      <c r="F2580" s="6">
        <f t="shared" si="82"/>
        <v>0</v>
      </c>
      <c r="G2580" t="s">
        <v>5408</v>
      </c>
      <c r="I2580" t="str">
        <f t="shared" si="83"/>
        <v/>
      </c>
    </row>
    <row r="2581" spans="1:9" x14ac:dyDescent="0.25">
      <c r="A2581" t="s">
        <v>5411</v>
      </c>
      <c r="B2581" s="4">
        <v>32</v>
      </c>
      <c r="C2581" s="197" t="s">
        <v>2258</v>
      </c>
      <c r="D2581" s="197" t="s">
        <v>5414</v>
      </c>
      <c r="E2581" s="6">
        <v>47.62</v>
      </c>
      <c r="F2581" s="6">
        <f t="shared" si="82"/>
        <v>-47.62</v>
      </c>
      <c r="G2581" t="s">
        <v>5412</v>
      </c>
      <c r="I2581" t="str">
        <f t="shared" si="83"/>
        <v/>
      </c>
    </row>
    <row r="2582" spans="1:9" x14ac:dyDescent="0.25">
      <c r="A2582" t="s">
        <v>5415</v>
      </c>
      <c r="B2582" s="4">
        <v>32</v>
      </c>
      <c r="C2582" s="197" t="s">
        <v>2258</v>
      </c>
      <c r="D2582" s="197" t="s">
        <v>5418</v>
      </c>
      <c r="E2582" s="6">
        <v>0</v>
      </c>
      <c r="F2582" s="6">
        <f t="shared" si="82"/>
        <v>0</v>
      </c>
      <c r="G2582" t="s">
        <v>5416</v>
      </c>
      <c r="I2582" t="str">
        <f t="shared" si="83"/>
        <v/>
      </c>
    </row>
    <row r="2583" spans="1:9" x14ac:dyDescent="0.25">
      <c r="A2583" t="s">
        <v>5419</v>
      </c>
      <c r="B2583" s="4">
        <v>32</v>
      </c>
      <c r="C2583" s="197" t="s">
        <v>2258</v>
      </c>
      <c r="D2583" s="197" t="s">
        <v>5422</v>
      </c>
      <c r="E2583" s="6">
        <v>30.01</v>
      </c>
      <c r="F2583" s="6">
        <f t="shared" si="82"/>
        <v>-30.01</v>
      </c>
      <c r="G2583" t="s">
        <v>5420</v>
      </c>
      <c r="I2583" t="str">
        <f t="shared" si="83"/>
        <v/>
      </c>
    </row>
    <row r="2584" spans="1:9" x14ac:dyDescent="0.25">
      <c r="A2584" t="s">
        <v>5423</v>
      </c>
      <c r="B2584" s="4">
        <v>32</v>
      </c>
      <c r="C2584" s="197" t="s">
        <v>2258</v>
      </c>
      <c r="D2584" s="197" t="s">
        <v>5426</v>
      </c>
      <c r="E2584" s="6">
        <v>15.03</v>
      </c>
      <c r="F2584" s="6">
        <f t="shared" si="82"/>
        <v>-15.03</v>
      </c>
      <c r="G2584" t="s">
        <v>5424</v>
      </c>
      <c r="I2584" t="str">
        <f t="shared" si="83"/>
        <v/>
      </c>
    </row>
    <row r="2585" spans="1:9" x14ac:dyDescent="0.25">
      <c r="A2585" t="s">
        <v>5427</v>
      </c>
      <c r="B2585" s="4">
        <v>32</v>
      </c>
      <c r="C2585" s="197" t="s">
        <v>2258</v>
      </c>
      <c r="D2585" s="197" t="s">
        <v>5430</v>
      </c>
      <c r="E2585" s="6">
        <v>18</v>
      </c>
      <c r="F2585" s="6">
        <f t="shared" si="82"/>
        <v>-18</v>
      </c>
      <c r="G2585" t="s">
        <v>5428</v>
      </c>
      <c r="I2585" t="str">
        <f t="shared" si="83"/>
        <v/>
      </c>
    </row>
    <row r="2586" spans="1:9" x14ac:dyDescent="0.25">
      <c r="A2586" t="s">
        <v>5431</v>
      </c>
      <c r="B2586" s="4">
        <v>32</v>
      </c>
      <c r="C2586" s="197" t="s">
        <v>2258</v>
      </c>
      <c r="D2586" s="197" t="s">
        <v>5434</v>
      </c>
      <c r="E2586" s="6">
        <v>17.37</v>
      </c>
      <c r="F2586" s="6">
        <f t="shared" si="82"/>
        <v>-17.37</v>
      </c>
      <c r="G2586" t="s">
        <v>5432</v>
      </c>
      <c r="I2586" t="str">
        <f t="shared" si="83"/>
        <v/>
      </c>
    </row>
    <row r="2587" spans="1:9" x14ac:dyDescent="0.25">
      <c r="A2587" t="s">
        <v>5435</v>
      </c>
      <c r="B2587" s="4">
        <v>32</v>
      </c>
      <c r="C2587" s="197" t="s">
        <v>2258</v>
      </c>
      <c r="D2587" s="197" t="s">
        <v>5438</v>
      </c>
      <c r="E2587" s="6">
        <v>30.2</v>
      </c>
      <c r="F2587" s="6">
        <f t="shared" si="82"/>
        <v>-30.2</v>
      </c>
      <c r="G2587" t="s">
        <v>5436</v>
      </c>
      <c r="I2587" t="str">
        <f t="shared" si="83"/>
        <v/>
      </c>
    </row>
    <row r="2588" spans="1:9" x14ac:dyDescent="0.25">
      <c r="A2588" t="s">
        <v>5439</v>
      </c>
      <c r="B2588" s="4">
        <v>32</v>
      </c>
      <c r="C2588" s="197" t="s">
        <v>2258</v>
      </c>
      <c r="D2588" s="197" t="s">
        <v>5442</v>
      </c>
      <c r="E2588" s="6">
        <v>14.12</v>
      </c>
      <c r="F2588" s="6">
        <f t="shared" si="82"/>
        <v>-14.12</v>
      </c>
      <c r="G2588" t="s">
        <v>5440</v>
      </c>
      <c r="I2588" t="str">
        <f t="shared" si="83"/>
        <v/>
      </c>
    </row>
    <row r="2589" spans="1:9" x14ac:dyDescent="0.25">
      <c r="A2589" t="s">
        <v>5443</v>
      </c>
      <c r="B2589" s="4">
        <v>32</v>
      </c>
      <c r="C2589" s="197" t="s">
        <v>2258</v>
      </c>
      <c r="D2589" s="197" t="s">
        <v>5446</v>
      </c>
      <c r="E2589" s="6">
        <v>7436.83</v>
      </c>
      <c r="F2589" s="6">
        <f t="shared" si="82"/>
        <v>-7436.83</v>
      </c>
      <c r="G2589" t="s">
        <v>5444</v>
      </c>
      <c r="I2589" t="str">
        <f t="shared" si="83"/>
        <v/>
      </c>
    </row>
    <row r="2590" spans="1:9" x14ac:dyDescent="0.25">
      <c r="A2590" t="s">
        <v>5447</v>
      </c>
      <c r="B2590" s="4">
        <v>32</v>
      </c>
      <c r="C2590" s="197" t="s">
        <v>2258</v>
      </c>
      <c r="D2590" s="197" t="s">
        <v>5450</v>
      </c>
      <c r="E2590" s="6">
        <v>9.24</v>
      </c>
      <c r="F2590" s="6">
        <f t="shared" si="82"/>
        <v>-9.24</v>
      </c>
      <c r="G2590" t="s">
        <v>5448</v>
      </c>
      <c r="I2590" t="str">
        <f t="shared" si="83"/>
        <v/>
      </c>
    </row>
    <row r="2591" spans="1:9" x14ac:dyDescent="0.25">
      <c r="A2591" t="s">
        <v>5451</v>
      </c>
      <c r="B2591" s="4">
        <v>32</v>
      </c>
      <c r="C2591" s="197" t="s">
        <v>2258</v>
      </c>
      <c r="D2591" s="197" t="s">
        <v>5454</v>
      </c>
      <c r="E2591" s="6">
        <v>27.18</v>
      </c>
      <c r="F2591" s="6">
        <f t="shared" si="82"/>
        <v>-27.18</v>
      </c>
      <c r="G2591" t="s">
        <v>5452</v>
      </c>
      <c r="I2591" t="str">
        <f t="shared" si="83"/>
        <v/>
      </c>
    </row>
    <row r="2592" spans="1:9" x14ac:dyDescent="0.25">
      <c r="A2592" t="s">
        <v>5455</v>
      </c>
      <c r="B2592" s="4">
        <v>32</v>
      </c>
      <c r="C2592" s="197" t="s">
        <v>2258</v>
      </c>
      <c r="D2592" s="197" t="s">
        <v>5458</v>
      </c>
      <c r="E2592" s="6">
        <v>32.57</v>
      </c>
      <c r="F2592" s="6">
        <f t="shared" si="82"/>
        <v>-32.57</v>
      </c>
      <c r="G2592" t="s">
        <v>5456</v>
      </c>
      <c r="I2592" t="str">
        <f t="shared" si="83"/>
        <v/>
      </c>
    </row>
    <row r="2593" spans="1:9" x14ac:dyDescent="0.25">
      <c r="A2593" t="s">
        <v>5459</v>
      </c>
      <c r="B2593" s="4">
        <v>32</v>
      </c>
      <c r="C2593" s="197" t="s">
        <v>2258</v>
      </c>
      <c r="D2593" s="197" t="s">
        <v>5462</v>
      </c>
      <c r="E2593" s="6">
        <v>13.22</v>
      </c>
      <c r="F2593" s="6">
        <f t="shared" si="82"/>
        <v>-13.22</v>
      </c>
      <c r="G2593" t="s">
        <v>5460</v>
      </c>
      <c r="I2593" t="str">
        <f t="shared" si="83"/>
        <v/>
      </c>
    </row>
    <row r="2594" spans="1:9" x14ac:dyDescent="0.25">
      <c r="A2594" t="s">
        <v>5463</v>
      </c>
      <c r="B2594" s="4">
        <v>32</v>
      </c>
      <c r="C2594" s="197" t="s">
        <v>2258</v>
      </c>
      <c r="D2594" s="197" t="s">
        <v>5466</v>
      </c>
      <c r="E2594" s="6">
        <v>27.28</v>
      </c>
      <c r="F2594" s="6">
        <f t="shared" si="82"/>
        <v>-27.28</v>
      </c>
      <c r="G2594" t="s">
        <v>5464</v>
      </c>
      <c r="I2594" t="str">
        <f t="shared" si="83"/>
        <v/>
      </c>
    </row>
    <row r="2595" spans="1:9" x14ac:dyDescent="0.25">
      <c r="A2595" t="s">
        <v>5467</v>
      </c>
      <c r="B2595" s="4">
        <v>32</v>
      </c>
      <c r="C2595" s="197" t="s">
        <v>2258</v>
      </c>
      <c r="D2595" s="197" t="s">
        <v>5470</v>
      </c>
      <c r="E2595" s="6">
        <v>84.69</v>
      </c>
      <c r="F2595" s="6">
        <f t="shared" si="82"/>
        <v>-84.69</v>
      </c>
      <c r="G2595" t="s">
        <v>5468</v>
      </c>
      <c r="I2595" t="str">
        <f t="shared" si="83"/>
        <v/>
      </c>
    </row>
    <row r="2596" spans="1:9" x14ac:dyDescent="0.25">
      <c r="A2596" t="s">
        <v>5471</v>
      </c>
      <c r="B2596" s="4">
        <v>32</v>
      </c>
      <c r="C2596" s="197" t="s">
        <v>2258</v>
      </c>
      <c r="D2596" s="197" t="s">
        <v>5474</v>
      </c>
      <c r="E2596" s="6">
        <v>3.24</v>
      </c>
      <c r="F2596" s="6">
        <f t="shared" si="82"/>
        <v>-3.24</v>
      </c>
      <c r="G2596" t="s">
        <v>5472</v>
      </c>
      <c r="I2596" t="str">
        <f t="shared" si="83"/>
        <v/>
      </c>
    </row>
    <row r="2597" spans="1:9" x14ac:dyDescent="0.25">
      <c r="A2597" t="s">
        <v>5475</v>
      </c>
      <c r="B2597" s="4">
        <v>32</v>
      </c>
      <c r="C2597" s="197" t="s">
        <v>2258</v>
      </c>
      <c r="D2597" s="197" t="s">
        <v>5478</v>
      </c>
      <c r="E2597" s="6">
        <v>0</v>
      </c>
      <c r="F2597" s="6">
        <f t="shared" si="82"/>
        <v>0</v>
      </c>
      <c r="G2597" t="s">
        <v>5476</v>
      </c>
      <c r="I2597" t="str">
        <f t="shared" si="83"/>
        <v/>
      </c>
    </row>
    <row r="2598" spans="1:9" x14ac:dyDescent="0.25">
      <c r="A2598" t="s">
        <v>5479</v>
      </c>
      <c r="B2598" s="4">
        <v>32</v>
      </c>
      <c r="C2598" s="197" t="s">
        <v>2258</v>
      </c>
      <c r="D2598" s="197" t="s">
        <v>5482</v>
      </c>
      <c r="E2598" s="6">
        <v>0</v>
      </c>
      <c r="F2598" s="6">
        <f t="shared" si="82"/>
        <v>0</v>
      </c>
      <c r="G2598" t="s">
        <v>5480</v>
      </c>
      <c r="I2598" t="str">
        <f t="shared" si="83"/>
        <v/>
      </c>
    </row>
    <row r="2599" spans="1:9" x14ac:dyDescent="0.25">
      <c r="A2599" t="s">
        <v>5483</v>
      </c>
      <c r="B2599" s="4">
        <v>32</v>
      </c>
      <c r="C2599" s="197" t="s">
        <v>2258</v>
      </c>
      <c r="D2599" s="197" t="s">
        <v>1757</v>
      </c>
      <c r="E2599" s="6">
        <v>10.15</v>
      </c>
      <c r="F2599" s="6">
        <f t="shared" si="82"/>
        <v>-10.15</v>
      </c>
      <c r="G2599" t="s">
        <v>5484</v>
      </c>
      <c r="I2599" t="str">
        <f t="shared" si="83"/>
        <v/>
      </c>
    </row>
    <row r="2600" spans="1:9" x14ac:dyDescent="0.25">
      <c r="A2600" t="s">
        <v>5486</v>
      </c>
      <c r="B2600" s="4">
        <v>32</v>
      </c>
      <c r="C2600" s="197" t="s">
        <v>2258</v>
      </c>
      <c r="D2600" s="197" t="s">
        <v>1761</v>
      </c>
      <c r="E2600" s="6">
        <v>0</v>
      </c>
      <c r="F2600" s="6">
        <f t="shared" si="82"/>
        <v>0</v>
      </c>
      <c r="G2600" t="s">
        <v>5487</v>
      </c>
      <c r="I2600" t="str">
        <f t="shared" si="83"/>
        <v/>
      </c>
    </row>
    <row r="2601" spans="1:9" x14ac:dyDescent="0.25">
      <c r="A2601" t="s">
        <v>5489</v>
      </c>
      <c r="B2601" s="4">
        <v>32</v>
      </c>
      <c r="C2601" s="197" t="s">
        <v>2258</v>
      </c>
      <c r="D2601" s="197" t="s">
        <v>1765</v>
      </c>
      <c r="E2601" s="6">
        <v>0</v>
      </c>
      <c r="F2601" s="6">
        <f t="shared" si="82"/>
        <v>0</v>
      </c>
      <c r="G2601" t="s">
        <v>5490</v>
      </c>
      <c r="I2601" t="str">
        <f t="shared" si="83"/>
        <v/>
      </c>
    </row>
    <row r="2602" spans="1:9" x14ac:dyDescent="0.25">
      <c r="A2602" t="s">
        <v>5492</v>
      </c>
      <c r="B2602" s="4">
        <v>32</v>
      </c>
      <c r="C2602" s="197" t="s">
        <v>2258</v>
      </c>
      <c r="D2602" s="197" t="s">
        <v>1769</v>
      </c>
      <c r="E2602" s="6">
        <v>0</v>
      </c>
      <c r="F2602" s="6">
        <f t="shared" si="82"/>
        <v>0</v>
      </c>
      <c r="G2602" t="s">
        <v>5493</v>
      </c>
      <c r="I2602" t="str">
        <f t="shared" si="83"/>
        <v/>
      </c>
    </row>
    <row r="2603" spans="1:9" x14ac:dyDescent="0.25">
      <c r="A2603" t="s">
        <v>5495</v>
      </c>
      <c r="B2603" s="4">
        <v>32</v>
      </c>
      <c r="C2603" s="197" t="s">
        <v>2258</v>
      </c>
      <c r="D2603" s="197" t="s">
        <v>1773</v>
      </c>
      <c r="E2603" s="6">
        <v>23.29</v>
      </c>
      <c r="F2603" s="6">
        <f t="shared" si="82"/>
        <v>-23.29</v>
      </c>
      <c r="G2603" t="s">
        <v>5496</v>
      </c>
      <c r="I2603" t="str">
        <f t="shared" si="83"/>
        <v/>
      </c>
    </row>
    <row r="2604" spans="1:9" x14ac:dyDescent="0.25">
      <c r="A2604" t="s">
        <v>5498</v>
      </c>
      <c r="B2604" s="4">
        <v>32</v>
      </c>
      <c r="C2604" s="197" t="s">
        <v>2258</v>
      </c>
      <c r="D2604" s="197" t="s">
        <v>1777</v>
      </c>
      <c r="E2604" s="6">
        <v>15.66</v>
      </c>
      <c r="F2604" s="6">
        <f t="shared" si="82"/>
        <v>-15.66</v>
      </c>
      <c r="G2604" t="s">
        <v>5499</v>
      </c>
      <c r="I2604" t="str">
        <f t="shared" si="83"/>
        <v/>
      </c>
    </row>
    <row r="2605" spans="1:9" x14ac:dyDescent="0.25">
      <c r="A2605" t="s">
        <v>5501</v>
      </c>
      <c r="B2605" s="4">
        <v>32</v>
      </c>
      <c r="C2605" s="197" t="s">
        <v>2258</v>
      </c>
      <c r="D2605" s="197" t="s">
        <v>1781</v>
      </c>
      <c r="E2605" s="6">
        <v>12.82</v>
      </c>
      <c r="F2605" s="6">
        <f t="shared" si="82"/>
        <v>-12.82</v>
      </c>
      <c r="G2605" t="s">
        <v>5502</v>
      </c>
      <c r="I2605" t="str">
        <f t="shared" si="83"/>
        <v/>
      </c>
    </row>
    <row r="2606" spans="1:9" x14ac:dyDescent="0.25">
      <c r="A2606" t="s">
        <v>5504</v>
      </c>
      <c r="B2606" s="4">
        <v>32</v>
      </c>
      <c r="C2606" s="197" t="s">
        <v>2258</v>
      </c>
      <c r="D2606" s="197" t="s">
        <v>1785</v>
      </c>
      <c r="E2606" s="6">
        <v>68.83</v>
      </c>
      <c r="F2606" s="6">
        <f t="shared" si="82"/>
        <v>-68.83</v>
      </c>
      <c r="G2606" t="s">
        <v>5505</v>
      </c>
      <c r="I2606" t="str">
        <f t="shared" si="83"/>
        <v/>
      </c>
    </row>
    <row r="2607" spans="1:9" x14ac:dyDescent="0.25">
      <c r="A2607" t="s">
        <v>5507</v>
      </c>
      <c r="B2607" s="4">
        <v>32</v>
      </c>
      <c r="C2607" s="197" t="s">
        <v>2258</v>
      </c>
      <c r="D2607" s="197" t="s">
        <v>1789</v>
      </c>
      <c r="E2607" s="6">
        <v>0</v>
      </c>
      <c r="F2607" s="6">
        <f t="shared" si="82"/>
        <v>0</v>
      </c>
      <c r="G2607" t="s">
        <v>5508</v>
      </c>
      <c r="I2607" t="str">
        <f t="shared" si="83"/>
        <v/>
      </c>
    </row>
    <row r="2608" spans="1:9" x14ac:dyDescent="0.25">
      <c r="A2608" t="s">
        <v>5510</v>
      </c>
      <c r="B2608" s="4">
        <v>32</v>
      </c>
      <c r="C2608" s="197" t="s">
        <v>2258</v>
      </c>
      <c r="D2608" s="197" t="s">
        <v>1793</v>
      </c>
      <c r="E2608" s="6">
        <v>10.4</v>
      </c>
      <c r="F2608" s="6">
        <f t="shared" si="82"/>
        <v>-10.4</v>
      </c>
      <c r="G2608" t="s">
        <v>5511</v>
      </c>
      <c r="I2608" t="str">
        <f t="shared" si="83"/>
        <v/>
      </c>
    </row>
    <row r="2609" spans="1:9" x14ac:dyDescent="0.25">
      <c r="A2609" t="s">
        <v>5513</v>
      </c>
      <c r="B2609" s="4">
        <v>32</v>
      </c>
      <c r="C2609" s="197" t="s">
        <v>2258</v>
      </c>
      <c r="D2609" s="197" t="s">
        <v>1797</v>
      </c>
      <c r="E2609" s="6">
        <v>48.56</v>
      </c>
      <c r="F2609" s="6">
        <f t="shared" si="82"/>
        <v>-48.56</v>
      </c>
      <c r="G2609" t="s">
        <v>5514</v>
      </c>
      <c r="I2609" t="str">
        <f t="shared" si="83"/>
        <v/>
      </c>
    </row>
    <row r="2610" spans="1:9" x14ac:dyDescent="0.25">
      <c r="A2610" t="s">
        <v>5516</v>
      </c>
      <c r="B2610" s="4">
        <v>32</v>
      </c>
      <c r="C2610" s="197" t="s">
        <v>2258</v>
      </c>
      <c r="D2610" s="197" t="s">
        <v>1801</v>
      </c>
      <c r="E2610" s="6">
        <v>6.01</v>
      </c>
      <c r="F2610" s="6">
        <f t="shared" si="82"/>
        <v>-6.01</v>
      </c>
      <c r="G2610" t="s">
        <v>5517</v>
      </c>
      <c r="I2610" t="str">
        <f t="shared" si="83"/>
        <v/>
      </c>
    </row>
    <row r="2611" spans="1:9" x14ac:dyDescent="0.25">
      <c r="A2611" t="s">
        <v>5519</v>
      </c>
      <c r="B2611" s="4">
        <v>32</v>
      </c>
      <c r="C2611" s="197" t="s">
        <v>2258</v>
      </c>
      <c r="D2611" s="197" t="s">
        <v>1805</v>
      </c>
      <c r="E2611" s="6">
        <v>2.0299999999999998</v>
      </c>
      <c r="F2611" s="6">
        <f t="shared" si="82"/>
        <v>-2.0299999999999998</v>
      </c>
      <c r="G2611" t="s">
        <v>5520</v>
      </c>
      <c r="I2611" t="str">
        <f t="shared" si="83"/>
        <v/>
      </c>
    </row>
    <row r="2612" spans="1:9" x14ac:dyDescent="0.25">
      <c r="A2612" t="s">
        <v>5522</v>
      </c>
      <c r="B2612" s="4">
        <v>32</v>
      </c>
      <c r="C2612" s="197" t="s">
        <v>2258</v>
      </c>
      <c r="D2612" s="197" t="s">
        <v>1809</v>
      </c>
      <c r="E2612" s="6">
        <v>96.66</v>
      </c>
      <c r="F2612" s="6">
        <f t="shared" si="82"/>
        <v>-96.66</v>
      </c>
      <c r="G2612" t="s">
        <v>5523</v>
      </c>
      <c r="I2612" t="str">
        <f t="shared" si="83"/>
        <v/>
      </c>
    </row>
    <row r="2613" spans="1:9" x14ac:dyDescent="0.25">
      <c r="A2613" t="s">
        <v>5525</v>
      </c>
      <c r="B2613" s="4">
        <v>32</v>
      </c>
      <c r="C2613" s="197" t="s">
        <v>2258</v>
      </c>
      <c r="D2613" s="197" t="s">
        <v>1813</v>
      </c>
      <c r="E2613" s="6">
        <v>9.85</v>
      </c>
      <c r="F2613" s="6">
        <f t="shared" si="82"/>
        <v>-9.85</v>
      </c>
      <c r="G2613" t="s">
        <v>5526</v>
      </c>
      <c r="I2613" t="str">
        <f t="shared" si="83"/>
        <v/>
      </c>
    </row>
    <row r="2614" spans="1:9" x14ac:dyDescent="0.25">
      <c r="A2614" t="s">
        <v>5528</v>
      </c>
      <c r="B2614" s="4">
        <v>32</v>
      </c>
      <c r="C2614" s="197" t="s">
        <v>2258</v>
      </c>
      <c r="D2614" s="197" t="s">
        <v>1817</v>
      </c>
      <c r="E2614" s="6">
        <v>15</v>
      </c>
      <c r="F2614" s="6">
        <f t="shared" si="82"/>
        <v>-15</v>
      </c>
      <c r="G2614" t="s">
        <v>5529</v>
      </c>
      <c r="I2614" t="str">
        <f t="shared" si="83"/>
        <v/>
      </c>
    </row>
    <row r="2615" spans="1:9" x14ac:dyDescent="0.25">
      <c r="A2615" t="s">
        <v>5531</v>
      </c>
      <c r="B2615" s="4">
        <v>32</v>
      </c>
      <c r="C2615" s="197" t="s">
        <v>2258</v>
      </c>
      <c r="D2615" s="197" t="s">
        <v>5534</v>
      </c>
      <c r="E2615" s="6">
        <v>19.45</v>
      </c>
      <c r="F2615" s="6">
        <f t="shared" si="82"/>
        <v>-19.45</v>
      </c>
      <c r="G2615" t="s">
        <v>5532</v>
      </c>
      <c r="I2615" t="str">
        <f t="shared" si="83"/>
        <v/>
      </c>
    </row>
    <row r="2616" spans="1:9" x14ac:dyDescent="0.25">
      <c r="A2616" t="s">
        <v>5535</v>
      </c>
      <c r="B2616" s="4">
        <v>32</v>
      </c>
      <c r="C2616" s="197" t="s">
        <v>2258</v>
      </c>
      <c r="D2616" s="197" t="s">
        <v>5538</v>
      </c>
      <c r="E2616" s="6">
        <v>0</v>
      </c>
      <c r="F2616" s="6">
        <f t="shared" si="82"/>
        <v>0</v>
      </c>
      <c r="G2616" t="s">
        <v>5536</v>
      </c>
      <c r="I2616" t="str">
        <f t="shared" si="83"/>
        <v/>
      </c>
    </row>
    <row r="2617" spans="1:9" x14ac:dyDescent="0.25">
      <c r="A2617" t="s">
        <v>5539</v>
      </c>
      <c r="B2617" s="4">
        <v>32</v>
      </c>
      <c r="C2617" s="197" t="s">
        <v>2258</v>
      </c>
      <c r="D2617" s="197" t="s">
        <v>5542</v>
      </c>
      <c r="E2617" s="6">
        <v>36.17</v>
      </c>
      <c r="F2617" s="6">
        <f t="shared" si="82"/>
        <v>-36.17</v>
      </c>
      <c r="G2617" t="s">
        <v>5540</v>
      </c>
      <c r="I2617" t="str">
        <f t="shared" si="83"/>
        <v/>
      </c>
    </row>
    <row r="2618" spans="1:9" x14ac:dyDescent="0.25">
      <c r="A2618" t="s">
        <v>5543</v>
      </c>
      <c r="B2618" s="4">
        <v>32</v>
      </c>
      <c r="C2618" s="197" t="s">
        <v>2258</v>
      </c>
      <c r="D2618" s="197" t="s">
        <v>5546</v>
      </c>
      <c r="E2618" s="6">
        <v>45.47</v>
      </c>
      <c r="F2618" s="6">
        <f t="shared" si="82"/>
        <v>-45.47</v>
      </c>
      <c r="G2618" t="s">
        <v>5544</v>
      </c>
      <c r="I2618" t="str">
        <f t="shared" si="83"/>
        <v/>
      </c>
    </row>
    <row r="2619" spans="1:9" x14ac:dyDescent="0.25">
      <c r="A2619" t="s">
        <v>5547</v>
      </c>
      <c r="B2619" s="4">
        <v>32</v>
      </c>
      <c r="C2619" s="197" t="s">
        <v>2258</v>
      </c>
      <c r="D2619" s="197" t="s">
        <v>5550</v>
      </c>
      <c r="E2619" s="6">
        <v>12.33</v>
      </c>
      <c r="F2619" s="6">
        <f t="shared" si="82"/>
        <v>-12.33</v>
      </c>
      <c r="G2619" t="s">
        <v>5548</v>
      </c>
      <c r="I2619" t="str">
        <f t="shared" si="83"/>
        <v/>
      </c>
    </row>
    <row r="2620" spans="1:9" x14ac:dyDescent="0.25">
      <c r="A2620" t="s">
        <v>5551</v>
      </c>
      <c r="B2620" s="4">
        <v>32</v>
      </c>
      <c r="C2620" s="197" t="s">
        <v>2258</v>
      </c>
      <c r="D2620" s="197" t="s">
        <v>5554</v>
      </c>
      <c r="E2620" s="6">
        <v>5.86</v>
      </c>
      <c r="F2620" s="6">
        <f t="shared" si="82"/>
        <v>-5.86</v>
      </c>
      <c r="G2620" t="s">
        <v>5552</v>
      </c>
      <c r="I2620" t="str">
        <f t="shared" si="83"/>
        <v/>
      </c>
    </row>
    <row r="2621" spans="1:9" x14ac:dyDescent="0.25">
      <c r="A2621" t="s">
        <v>5555</v>
      </c>
      <c r="B2621" s="4">
        <v>32</v>
      </c>
      <c r="C2621" s="197" t="s">
        <v>2258</v>
      </c>
      <c r="D2621" s="197" t="s">
        <v>5558</v>
      </c>
      <c r="E2621" s="6">
        <v>17.39</v>
      </c>
      <c r="F2621" s="6">
        <f t="shared" si="82"/>
        <v>-17.39</v>
      </c>
      <c r="G2621" t="s">
        <v>5556</v>
      </c>
      <c r="I2621" t="str">
        <f t="shared" si="83"/>
        <v/>
      </c>
    </row>
    <row r="2622" spans="1:9" x14ac:dyDescent="0.25">
      <c r="A2622" t="s">
        <v>5559</v>
      </c>
      <c r="B2622" s="4">
        <v>32</v>
      </c>
      <c r="C2622" s="197" t="s">
        <v>2258</v>
      </c>
      <c r="D2622" s="197" t="s">
        <v>5562</v>
      </c>
      <c r="E2622" s="6">
        <v>35.08</v>
      </c>
      <c r="F2622" s="6">
        <f t="shared" si="82"/>
        <v>-35.08</v>
      </c>
      <c r="G2622" t="s">
        <v>5560</v>
      </c>
      <c r="I2622" t="str">
        <f t="shared" si="83"/>
        <v/>
      </c>
    </row>
    <row r="2623" spans="1:9" x14ac:dyDescent="0.25">
      <c r="A2623" t="s">
        <v>5563</v>
      </c>
      <c r="B2623" s="4">
        <v>32</v>
      </c>
      <c r="C2623" s="197" t="s">
        <v>2258</v>
      </c>
      <c r="D2623" s="197" t="s">
        <v>5566</v>
      </c>
      <c r="E2623" s="6">
        <v>48.92</v>
      </c>
      <c r="F2623" s="6">
        <f t="shared" si="82"/>
        <v>-48.92</v>
      </c>
      <c r="G2623" t="s">
        <v>5564</v>
      </c>
      <c r="I2623" t="str">
        <f t="shared" si="83"/>
        <v/>
      </c>
    </row>
    <row r="2624" spans="1:9" x14ac:dyDescent="0.25">
      <c r="A2624" t="s">
        <v>5567</v>
      </c>
      <c r="B2624" s="4">
        <v>32</v>
      </c>
      <c r="C2624" s="197" t="s">
        <v>2258</v>
      </c>
      <c r="D2624" s="197" t="s">
        <v>5570</v>
      </c>
      <c r="E2624" s="6">
        <v>3.31</v>
      </c>
      <c r="F2624" s="6">
        <f t="shared" si="82"/>
        <v>-3.31</v>
      </c>
      <c r="G2624" t="s">
        <v>5568</v>
      </c>
      <c r="I2624" t="str">
        <f t="shared" si="83"/>
        <v/>
      </c>
    </row>
    <row r="2625" spans="1:9" x14ac:dyDescent="0.25">
      <c r="A2625" t="s">
        <v>5571</v>
      </c>
      <c r="B2625" s="4">
        <v>32</v>
      </c>
      <c r="C2625" s="197" t="s">
        <v>2258</v>
      </c>
      <c r="D2625" s="197" t="s">
        <v>5574</v>
      </c>
      <c r="E2625" s="6">
        <v>0</v>
      </c>
      <c r="F2625" s="6">
        <f t="shared" si="82"/>
        <v>0</v>
      </c>
      <c r="G2625" t="s">
        <v>5572</v>
      </c>
      <c r="I2625" t="str">
        <f t="shared" si="83"/>
        <v/>
      </c>
    </row>
    <row r="2626" spans="1:9" x14ac:dyDescent="0.25">
      <c r="A2626" t="s">
        <v>5575</v>
      </c>
      <c r="B2626" s="4">
        <v>32</v>
      </c>
      <c r="C2626" s="197" t="s">
        <v>2258</v>
      </c>
      <c r="D2626" s="197" t="s">
        <v>5578</v>
      </c>
      <c r="E2626" s="6">
        <v>11.35</v>
      </c>
      <c r="F2626" s="6">
        <f t="shared" si="82"/>
        <v>-11.35</v>
      </c>
      <c r="G2626" t="s">
        <v>5576</v>
      </c>
      <c r="I2626" t="str">
        <f t="shared" si="83"/>
        <v/>
      </c>
    </row>
    <row r="2627" spans="1:9" x14ac:dyDescent="0.25">
      <c r="A2627" t="s">
        <v>5579</v>
      </c>
      <c r="B2627" s="4">
        <v>32</v>
      </c>
      <c r="C2627" s="197" t="s">
        <v>2258</v>
      </c>
      <c r="D2627" s="197" t="s">
        <v>5582</v>
      </c>
      <c r="E2627" s="6">
        <v>9.94</v>
      </c>
      <c r="F2627" s="6">
        <f t="shared" si="82"/>
        <v>-9.94</v>
      </c>
      <c r="G2627" t="s">
        <v>5580</v>
      </c>
      <c r="I2627" t="str">
        <f t="shared" si="83"/>
        <v/>
      </c>
    </row>
    <row r="2628" spans="1:9" x14ac:dyDescent="0.25">
      <c r="A2628" t="s">
        <v>5583</v>
      </c>
      <c r="B2628" s="4">
        <v>32</v>
      </c>
      <c r="C2628" s="197" t="s">
        <v>2258</v>
      </c>
      <c r="D2628" s="197" t="s">
        <v>5586</v>
      </c>
      <c r="E2628" s="6">
        <v>0</v>
      </c>
      <c r="F2628" s="6">
        <f t="shared" si="82"/>
        <v>0</v>
      </c>
      <c r="G2628" t="s">
        <v>5584</v>
      </c>
      <c r="I2628" t="str">
        <f t="shared" si="83"/>
        <v/>
      </c>
    </row>
    <row r="2629" spans="1:9" x14ac:dyDescent="0.25">
      <c r="A2629" t="s">
        <v>5587</v>
      </c>
      <c r="B2629" s="4">
        <v>32</v>
      </c>
      <c r="C2629" s="197" t="s">
        <v>2258</v>
      </c>
      <c r="D2629" s="197" t="s">
        <v>5590</v>
      </c>
      <c r="E2629" s="6">
        <v>7.44</v>
      </c>
      <c r="F2629" s="6">
        <f t="shared" si="82"/>
        <v>-7.44</v>
      </c>
      <c r="G2629" t="s">
        <v>5588</v>
      </c>
      <c r="I2629" t="str">
        <f t="shared" si="83"/>
        <v/>
      </c>
    </row>
    <row r="2630" spans="1:9" x14ac:dyDescent="0.25">
      <c r="A2630" t="s">
        <v>5591</v>
      </c>
      <c r="B2630" s="4">
        <v>32</v>
      </c>
      <c r="C2630" s="197" t="s">
        <v>2258</v>
      </c>
      <c r="D2630" s="197" t="s">
        <v>5594</v>
      </c>
      <c r="E2630" s="6">
        <v>0</v>
      </c>
      <c r="F2630" s="6">
        <f t="shared" si="82"/>
        <v>0</v>
      </c>
      <c r="G2630" t="s">
        <v>5592</v>
      </c>
      <c r="I2630" t="str">
        <f t="shared" si="83"/>
        <v/>
      </c>
    </row>
    <row r="2631" spans="1:9" x14ac:dyDescent="0.25">
      <c r="A2631" t="s">
        <v>5595</v>
      </c>
      <c r="B2631" s="4">
        <v>32</v>
      </c>
      <c r="C2631" s="197" t="s">
        <v>2258</v>
      </c>
      <c r="D2631" s="197" t="s">
        <v>5598</v>
      </c>
      <c r="E2631" s="6">
        <v>0</v>
      </c>
      <c r="F2631" s="6">
        <f t="shared" ref="F2631:F2694" si="84">IF(B2631=10,E2631,-E2631)</f>
        <v>0</v>
      </c>
      <c r="G2631" t="s">
        <v>5596</v>
      </c>
      <c r="I2631" t="str">
        <f t="shared" ref="I2631:I2694" si="85">IF(ISNA(MATCH(A2631,OldAcctNum,))=TRUE,A2631,"")</f>
        <v/>
      </c>
    </row>
    <row r="2632" spans="1:9" x14ac:dyDescent="0.25">
      <c r="A2632" t="s">
        <v>5599</v>
      </c>
      <c r="B2632" s="4">
        <v>32</v>
      </c>
      <c r="C2632" s="197" t="s">
        <v>2258</v>
      </c>
      <c r="D2632" s="197" t="s">
        <v>5602</v>
      </c>
      <c r="E2632" s="6">
        <v>13.85</v>
      </c>
      <c r="F2632" s="6">
        <f t="shared" si="84"/>
        <v>-13.85</v>
      </c>
      <c r="G2632" t="s">
        <v>5600</v>
      </c>
      <c r="I2632" t="str">
        <f t="shared" si="85"/>
        <v/>
      </c>
    </row>
    <row r="2633" spans="1:9" x14ac:dyDescent="0.25">
      <c r="A2633" t="s">
        <v>5603</v>
      </c>
      <c r="B2633" s="4">
        <v>32</v>
      </c>
      <c r="C2633" s="197" t="s">
        <v>2258</v>
      </c>
      <c r="D2633" s="197" t="s">
        <v>5606</v>
      </c>
      <c r="E2633" s="6">
        <v>2319.7600000000002</v>
      </c>
      <c r="F2633" s="6">
        <f t="shared" si="84"/>
        <v>-2319.7600000000002</v>
      </c>
      <c r="G2633" t="s">
        <v>5604</v>
      </c>
      <c r="I2633" t="str">
        <f t="shared" si="85"/>
        <v/>
      </c>
    </row>
    <row r="2634" spans="1:9" x14ac:dyDescent="0.25">
      <c r="A2634" t="s">
        <v>5607</v>
      </c>
      <c r="B2634" s="4">
        <v>32</v>
      </c>
      <c r="C2634" s="197" t="s">
        <v>2258</v>
      </c>
      <c r="D2634" s="197" t="s">
        <v>5610</v>
      </c>
      <c r="E2634" s="6">
        <v>16.03</v>
      </c>
      <c r="F2634" s="6">
        <f t="shared" si="84"/>
        <v>-16.03</v>
      </c>
      <c r="G2634" t="s">
        <v>5608</v>
      </c>
      <c r="I2634" t="str">
        <f t="shared" si="85"/>
        <v/>
      </c>
    </row>
    <row r="2635" spans="1:9" x14ac:dyDescent="0.25">
      <c r="A2635" t="s">
        <v>5611</v>
      </c>
      <c r="B2635" s="4">
        <v>32</v>
      </c>
      <c r="C2635" s="197" t="s">
        <v>2258</v>
      </c>
      <c r="D2635" s="197" t="s">
        <v>5614</v>
      </c>
      <c r="E2635" s="6">
        <v>1542.3</v>
      </c>
      <c r="F2635" s="6">
        <f t="shared" si="84"/>
        <v>-1542.3</v>
      </c>
      <c r="G2635" t="s">
        <v>5612</v>
      </c>
      <c r="I2635" t="str">
        <f t="shared" si="85"/>
        <v/>
      </c>
    </row>
    <row r="2636" spans="1:9" x14ac:dyDescent="0.25">
      <c r="A2636" t="s">
        <v>5615</v>
      </c>
      <c r="B2636" s="4">
        <v>32</v>
      </c>
      <c r="C2636" s="197" t="s">
        <v>2258</v>
      </c>
      <c r="D2636" s="197" t="s">
        <v>5618</v>
      </c>
      <c r="E2636" s="6">
        <v>0</v>
      </c>
      <c r="F2636" s="6">
        <f t="shared" si="84"/>
        <v>0</v>
      </c>
      <c r="G2636" t="s">
        <v>5616</v>
      </c>
      <c r="I2636" t="str">
        <f t="shared" si="85"/>
        <v/>
      </c>
    </row>
    <row r="2637" spans="1:9" x14ac:dyDescent="0.25">
      <c r="A2637" t="s">
        <v>5619</v>
      </c>
      <c r="B2637" s="4">
        <v>32</v>
      </c>
      <c r="C2637" s="197" t="s">
        <v>2258</v>
      </c>
      <c r="D2637" s="197" t="s">
        <v>5622</v>
      </c>
      <c r="E2637" s="6">
        <v>0</v>
      </c>
      <c r="F2637" s="6">
        <f t="shared" si="84"/>
        <v>0</v>
      </c>
      <c r="G2637" t="s">
        <v>5620</v>
      </c>
      <c r="I2637" t="str">
        <f t="shared" si="85"/>
        <v/>
      </c>
    </row>
    <row r="2638" spans="1:9" x14ac:dyDescent="0.25">
      <c r="A2638" t="s">
        <v>5623</v>
      </c>
      <c r="B2638" s="4">
        <v>32</v>
      </c>
      <c r="C2638" s="197" t="s">
        <v>2258</v>
      </c>
      <c r="D2638" s="197" t="s">
        <v>5626</v>
      </c>
      <c r="E2638" s="6">
        <v>3192.1</v>
      </c>
      <c r="F2638" s="6">
        <f t="shared" si="84"/>
        <v>-3192.1</v>
      </c>
      <c r="G2638" t="s">
        <v>5624</v>
      </c>
      <c r="I2638" t="str">
        <f t="shared" si="85"/>
        <v/>
      </c>
    </row>
    <row r="2639" spans="1:9" x14ac:dyDescent="0.25">
      <c r="A2639" t="s">
        <v>5627</v>
      </c>
      <c r="B2639" s="4">
        <v>32</v>
      </c>
      <c r="C2639" s="197" t="s">
        <v>2258</v>
      </c>
      <c r="D2639" s="197" t="s">
        <v>5630</v>
      </c>
      <c r="E2639" s="6">
        <v>112.68</v>
      </c>
      <c r="F2639" s="6">
        <f t="shared" si="84"/>
        <v>-112.68</v>
      </c>
      <c r="G2639" t="s">
        <v>5628</v>
      </c>
      <c r="I2639" t="str">
        <f t="shared" si="85"/>
        <v/>
      </c>
    </row>
    <row r="2640" spans="1:9" x14ac:dyDescent="0.25">
      <c r="A2640" t="s">
        <v>5631</v>
      </c>
      <c r="B2640" s="4">
        <v>32</v>
      </c>
      <c r="C2640" s="197" t="s">
        <v>2258</v>
      </c>
      <c r="D2640" s="197" t="s">
        <v>5634</v>
      </c>
      <c r="E2640" s="6">
        <v>0</v>
      </c>
      <c r="F2640" s="6">
        <f t="shared" si="84"/>
        <v>0</v>
      </c>
      <c r="G2640" t="s">
        <v>5632</v>
      </c>
      <c r="I2640" t="str">
        <f t="shared" si="85"/>
        <v/>
      </c>
    </row>
    <row r="2641" spans="1:9" x14ac:dyDescent="0.25">
      <c r="A2641" t="s">
        <v>5635</v>
      </c>
      <c r="B2641" s="4">
        <v>32</v>
      </c>
      <c r="C2641" s="197" t="s">
        <v>2258</v>
      </c>
      <c r="D2641" s="197" t="s">
        <v>5638</v>
      </c>
      <c r="E2641" s="6">
        <v>24.52</v>
      </c>
      <c r="F2641" s="6">
        <f t="shared" si="84"/>
        <v>-24.52</v>
      </c>
      <c r="G2641" t="s">
        <v>5636</v>
      </c>
      <c r="I2641" t="str">
        <f t="shared" si="85"/>
        <v/>
      </c>
    </row>
    <row r="2642" spans="1:9" x14ac:dyDescent="0.25">
      <c r="A2642" t="s">
        <v>5639</v>
      </c>
      <c r="B2642" s="4">
        <v>32</v>
      </c>
      <c r="C2642" s="197" t="s">
        <v>2258</v>
      </c>
      <c r="D2642" s="197" t="s">
        <v>5642</v>
      </c>
      <c r="E2642" s="6">
        <v>11.96</v>
      </c>
      <c r="F2642" s="6">
        <f t="shared" si="84"/>
        <v>-11.96</v>
      </c>
      <c r="G2642" t="s">
        <v>5640</v>
      </c>
      <c r="I2642" t="str">
        <f t="shared" si="85"/>
        <v/>
      </c>
    </row>
    <row r="2643" spans="1:9" x14ac:dyDescent="0.25">
      <c r="A2643" t="s">
        <v>5643</v>
      </c>
      <c r="B2643" s="4">
        <v>32</v>
      </c>
      <c r="C2643" s="197" t="s">
        <v>2258</v>
      </c>
      <c r="D2643" s="197" t="s">
        <v>5646</v>
      </c>
      <c r="E2643" s="6">
        <v>3.05</v>
      </c>
      <c r="F2643" s="6">
        <f t="shared" si="84"/>
        <v>-3.05</v>
      </c>
      <c r="G2643" t="s">
        <v>5644</v>
      </c>
      <c r="I2643" t="str">
        <f t="shared" si="85"/>
        <v/>
      </c>
    </row>
    <row r="2644" spans="1:9" x14ac:dyDescent="0.25">
      <c r="A2644" t="s">
        <v>5647</v>
      </c>
      <c r="B2644" s="4">
        <v>32</v>
      </c>
      <c r="C2644" s="197" t="s">
        <v>2258</v>
      </c>
      <c r="D2644" s="197" t="s">
        <v>5650</v>
      </c>
      <c r="E2644" s="6">
        <v>30.37</v>
      </c>
      <c r="F2644" s="6">
        <f t="shared" si="84"/>
        <v>-30.37</v>
      </c>
      <c r="G2644" t="s">
        <v>5648</v>
      </c>
      <c r="I2644" t="str">
        <f t="shared" si="85"/>
        <v/>
      </c>
    </row>
    <row r="2645" spans="1:9" x14ac:dyDescent="0.25">
      <c r="A2645" t="s">
        <v>5651</v>
      </c>
      <c r="B2645" s="4">
        <v>32</v>
      </c>
      <c r="C2645" s="197" t="s">
        <v>2258</v>
      </c>
      <c r="D2645" s="197" t="s">
        <v>5654</v>
      </c>
      <c r="E2645" s="6">
        <v>0</v>
      </c>
      <c r="F2645" s="6">
        <f t="shared" si="84"/>
        <v>0</v>
      </c>
      <c r="G2645" t="s">
        <v>5652</v>
      </c>
      <c r="I2645" t="str">
        <f t="shared" si="85"/>
        <v/>
      </c>
    </row>
    <row r="2646" spans="1:9" x14ac:dyDescent="0.25">
      <c r="A2646" t="s">
        <v>5655</v>
      </c>
      <c r="B2646" s="4">
        <v>32</v>
      </c>
      <c r="C2646" s="197" t="s">
        <v>2258</v>
      </c>
      <c r="D2646" s="197" t="s">
        <v>5658</v>
      </c>
      <c r="E2646" s="6">
        <v>0</v>
      </c>
      <c r="F2646" s="6">
        <f t="shared" si="84"/>
        <v>0</v>
      </c>
      <c r="G2646" t="s">
        <v>5656</v>
      </c>
      <c r="I2646" t="str">
        <f t="shared" si="85"/>
        <v/>
      </c>
    </row>
    <row r="2647" spans="1:9" x14ac:dyDescent="0.25">
      <c r="A2647" t="s">
        <v>5659</v>
      </c>
      <c r="B2647" s="4">
        <v>32</v>
      </c>
      <c r="C2647" s="197" t="s">
        <v>2258</v>
      </c>
      <c r="D2647" s="197" t="s">
        <v>5662</v>
      </c>
      <c r="E2647" s="6">
        <v>0</v>
      </c>
      <c r="F2647" s="6">
        <f t="shared" si="84"/>
        <v>0</v>
      </c>
      <c r="G2647" t="s">
        <v>5660</v>
      </c>
      <c r="I2647" t="str">
        <f t="shared" si="85"/>
        <v/>
      </c>
    </row>
    <row r="2648" spans="1:9" x14ac:dyDescent="0.25">
      <c r="A2648" t="s">
        <v>5663</v>
      </c>
      <c r="B2648" s="4">
        <v>32</v>
      </c>
      <c r="C2648" s="197" t="s">
        <v>2258</v>
      </c>
      <c r="D2648" s="197" t="s">
        <v>5666</v>
      </c>
      <c r="E2648" s="6">
        <v>613.88</v>
      </c>
      <c r="F2648" s="6">
        <f t="shared" si="84"/>
        <v>-613.88</v>
      </c>
      <c r="G2648" t="s">
        <v>5664</v>
      </c>
      <c r="I2648" t="str">
        <f t="shared" si="85"/>
        <v/>
      </c>
    </row>
    <row r="2649" spans="1:9" x14ac:dyDescent="0.25">
      <c r="A2649" t="s">
        <v>5667</v>
      </c>
      <c r="B2649" s="4">
        <v>32</v>
      </c>
      <c r="C2649" s="197" t="s">
        <v>2258</v>
      </c>
      <c r="D2649" s="197" t="s">
        <v>5670</v>
      </c>
      <c r="E2649" s="6">
        <v>41.97</v>
      </c>
      <c r="F2649" s="6">
        <f t="shared" si="84"/>
        <v>-41.97</v>
      </c>
      <c r="G2649" t="s">
        <v>5668</v>
      </c>
      <c r="I2649" t="str">
        <f t="shared" si="85"/>
        <v/>
      </c>
    </row>
    <row r="2650" spans="1:9" x14ac:dyDescent="0.25">
      <c r="A2650" t="s">
        <v>5671</v>
      </c>
      <c r="B2650" s="4">
        <v>32</v>
      </c>
      <c r="C2650" s="197" t="s">
        <v>2258</v>
      </c>
      <c r="D2650" s="197" t="s">
        <v>5674</v>
      </c>
      <c r="E2650" s="6">
        <v>14316.2</v>
      </c>
      <c r="F2650" s="6">
        <f t="shared" si="84"/>
        <v>-14316.2</v>
      </c>
      <c r="G2650" t="s">
        <v>5672</v>
      </c>
      <c r="I2650" t="str">
        <f t="shared" si="85"/>
        <v/>
      </c>
    </row>
    <row r="2651" spans="1:9" x14ac:dyDescent="0.25">
      <c r="A2651" t="s">
        <v>5675</v>
      </c>
      <c r="B2651" s="4">
        <v>32</v>
      </c>
      <c r="C2651" s="197" t="s">
        <v>2258</v>
      </c>
      <c r="D2651" s="197" t="s">
        <v>5678</v>
      </c>
      <c r="E2651" s="6">
        <v>315.93</v>
      </c>
      <c r="F2651" s="6">
        <f t="shared" si="84"/>
        <v>-315.93</v>
      </c>
      <c r="G2651" t="s">
        <v>5676</v>
      </c>
      <c r="I2651" t="str">
        <f t="shared" si="85"/>
        <v/>
      </c>
    </row>
    <row r="2652" spans="1:9" x14ac:dyDescent="0.25">
      <c r="A2652" t="s">
        <v>5679</v>
      </c>
      <c r="B2652" s="4">
        <v>32</v>
      </c>
      <c r="C2652" s="197" t="s">
        <v>2258</v>
      </c>
      <c r="D2652" s="197" t="s">
        <v>5682</v>
      </c>
      <c r="E2652" s="6">
        <v>0.12</v>
      </c>
      <c r="F2652" s="6">
        <f t="shared" si="84"/>
        <v>-0.12</v>
      </c>
      <c r="G2652" t="s">
        <v>5680</v>
      </c>
      <c r="I2652" t="str">
        <f t="shared" si="85"/>
        <v/>
      </c>
    </row>
    <row r="2653" spans="1:9" x14ac:dyDescent="0.25">
      <c r="A2653" t="s">
        <v>5683</v>
      </c>
      <c r="B2653" s="4">
        <v>32</v>
      </c>
      <c r="C2653" s="197" t="s">
        <v>2258</v>
      </c>
      <c r="D2653" s="197" t="s">
        <v>5686</v>
      </c>
      <c r="E2653" s="6">
        <v>0</v>
      </c>
      <c r="F2653" s="6">
        <f t="shared" si="84"/>
        <v>0</v>
      </c>
      <c r="G2653" t="s">
        <v>5684</v>
      </c>
      <c r="I2653" t="str">
        <f t="shared" si="85"/>
        <v/>
      </c>
    </row>
    <row r="2654" spans="1:9" x14ac:dyDescent="0.25">
      <c r="A2654" t="s">
        <v>5687</v>
      </c>
      <c r="B2654" s="4">
        <v>32</v>
      </c>
      <c r="C2654" s="197" t="s">
        <v>2258</v>
      </c>
      <c r="D2654" s="197" t="s">
        <v>5690</v>
      </c>
      <c r="E2654" s="6">
        <v>122.69</v>
      </c>
      <c r="F2654" s="6">
        <f t="shared" si="84"/>
        <v>-122.69</v>
      </c>
      <c r="G2654" t="s">
        <v>5688</v>
      </c>
      <c r="I2654" t="str">
        <f t="shared" si="85"/>
        <v/>
      </c>
    </row>
    <row r="2655" spans="1:9" x14ac:dyDescent="0.25">
      <c r="A2655" t="s">
        <v>5691</v>
      </c>
      <c r="B2655" s="4">
        <v>32</v>
      </c>
      <c r="C2655" s="197" t="s">
        <v>2258</v>
      </c>
      <c r="D2655" s="197" t="s">
        <v>5694</v>
      </c>
      <c r="E2655" s="6">
        <v>41.33</v>
      </c>
      <c r="F2655" s="6">
        <f t="shared" si="84"/>
        <v>-41.33</v>
      </c>
      <c r="G2655" t="s">
        <v>5692</v>
      </c>
      <c r="I2655" t="str">
        <f t="shared" si="85"/>
        <v/>
      </c>
    </row>
    <row r="2656" spans="1:9" x14ac:dyDescent="0.25">
      <c r="A2656" t="s">
        <v>5695</v>
      </c>
      <c r="B2656" s="4">
        <v>32</v>
      </c>
      <c r="C2656" s="197" t="s">
        <v>2258</v>
      </c>
      <c r="D2656" s="197" t="s">
        <v>5698</v>
      </c>
      <c r="E2656" s="6">
        <v>22.45</v>
      </c>
      <c r="F2656" s="6">
        <f t="shared" si="84"/>
        <v>-22.45</v>
      </c>
      <c r="G2656" t="s">
        <v>5696</v>
      </c>
      <c r="I2656" t="str">
        <f t="shared" si="85"/>
        <v/>
      </c>
    </row>
    <row r="2657" spans="1:9" x14ac:dyDescent="0.25">
      <c r="A2657" t="s">
        <v>5699</v>
      </c>
      <c r="B2657" s="4">
        <v>32</v>
      </c>
      <c r="C2657" s="197" t="s">
        <v>2258</v>
      </c>
      <c r="D2657" s="197" t="s">
        <v>5702</v>
      </c>
      <c r="E2657" s="6">
        <v>0</v>
      </c>
      <c r="F2657" s="6">
        <f t="shared" si="84"/>
        <v>0</v>
      </c>
      <c r="G2657" t="s">
        <v>5700</v>
      </c>
      <c r="I2657" t="str">
        <f t="shared" si="85"/>
        <v/>
      </c>
    </row>
    <row r="2658" spans="1:9" x14ac:dyDescent="0.25">
      <c r="A2658" t="s">
        <v>5703</v>
      </c>
      <c r="B2658" s="4">
        <v>32</v>
      </c>
      <c r="C2658" s="197" t="s">
        <v>2258</v>
      </c>
      <c r="D2658" s="197" t="s">
        <v>5706</v>
      </c>
      <c r="E2658" s="6">
        <v>7.76</v>
      </c>
      <c r="F2658" s="6">
        <f t="shared" si="84"/>
        <v>-7.76</v>
      </c>
      <c r="G2658" t="s">
        <v>5704</v>
      </c>
      <c r="I2658" t="str">
        <f t="shared" si="85"/>
        <v/>
      </c>
    </row>
    <row r="2659" spans="1:9" x14ac:dyDescent="0.25">
      <c r="A2659" t="s">
        <v>5707</v>
      </c>
      <c r="B2659" s="4">
        <v>32</v>
      </c>
      <c r="C2659" s="197" t="s">
        <v>2258</v>
      </c>
      <c r="D2659" s="197" t="s">
        <v>5710</v>
      </c>
      <c r="E2659" s="6">
        <v>0</v>
      </c>
      <c r="F2659" s="6">
        <f t="shared" si="84"/>
        <v>0</v>
      </c>
      <c r="G2659" t="s">
        <v>5708</v>
      </c>
      <c r="I2659" t="str">
        <f t="shared" si="85"/>
        <v/>
      </c>
    </row>
    <row r="2660" spans="1:9" x14ac:dyDescent="0.25">
      <c r="A2660" t="s">
        <v>5711</v>
      </c>
      <c r="B2660" s="4">
        <v>32</v>
      </c>
      <c r="C2660" s="197" t="s">
        <v>2258</v>
      </c>
      <c r="D2660" s="197" t="s">
        <v>5714</v>
      </c>
      <c r="E2660" s="6">
        <v>8.7799999999999994</v>
      </c>
      <c r="F2660" s="6">
        <f t="shared" si="84"/>
        <v>-8.7799999999999994</v>
      </c>
      <c r="G2660" t="s">
        <v>5712</v>
      </c>
      <c r="I2660" t="str">
        <f t="shared" si="85"/>
        <v/>
      </c>
    </row>
    <row r="2661" spans="1:9" x14ac:dyDescent="0.25">
      <c r="A2661" t="s">
        <v>5715</v>
      </c>
      <c r="B2661" s="4">
        <v>32</v>
      </c>
      <c r="C2661" s="197" t="s">
        <v>2258</v>
      </c>
      <c r="D2661" s="197" t="s">
        <v>5718</v>
      </c>
      <c r="E2661" s="6">
        <v>0</v>
      </c>
      <c r="F2661" s="6">
        <f t="shared" si="84"/>
        <v>0</v>
      </c>
      <c r="G2661" t="s">
        <v>5716</v>
      </c>
      <c r="I2661" t="str">
        <f t="shared" si="85"/>
        <v/>
      </c>
    </row>
    <row r="2662" spans="1:9" x14ac:dyDescent="0.25">
      <c r="A2662" t="s">
        <v>5719</v>
      </c>
      <c r="B2662" s="4">
        <v>32</v>
      </c>
      <c r="C2662" s="197" t="s">
        <v>2258</v>
      </c>
      <c r="D2662" s="197" t="s">
        <v>5722</v>
      </c>
      <c r="E2662" s="6">
        <v>0</v>
      </c>
      <c r="F2662" s="6">
        <f t="shared" si="84"/>
        <v>0</v>
      </c>
      <c r="G2662" t="s">
        <v>5720</v>
      </c>
      <c r="I2662" t="str">
        <f t="shared" si="85"/>
        <v/>
      </c>
    </row>
    <row r="2663" spans="1:9" x14ac:dyDescent="0.25">
      <c r="A2663" t="s">
        <v>5723</v>
      </c>
      <c r="B2663" s="4">
        <v>32</v>
      </c>
      <c r="C2663" s="197" t="s">
        <v>2258</v>
      </c>
      <c r="D2663" s="197" t="s">
        <v>5726</v>
      </c>
      <c r="E2663" s="6">
        <v>0.44</v>
      </c>
      <c r="F2663" s="6">
        <f t="shared" si="84"/>
        <v>-0.44</v>
      </c>
      <c r="G2663" t="s">
        <v>5724</v>
      </c>
      <c r="I2663" t="str">
        <f t="shared" si="85"/>
        <v/>
      </c>
    </row>
    <row r="2664" spans="1:9" x14ac:dyDescent="0.25">
      <c r="A2664" t="s">
        <v>5727</v>
      </c>
      <c r="B2664" s="4">
        <v>32</v>
      </c>
      <c r="C2664" s="197" t="s">
        <v>2258</v>
      </c>
      <c r="D2664" s="197" t="s">
        <v>5730</v>
      </c>
      <c r="E2664" s="6">
        <v>21.92</v>
      </c>
      <c r="F2664" s="6">
        <f t="shared" si="84"/>
        <v>-21.92</v>
      </c>
      <c r="G2664" t="s">
        <v>5728</v>
      </c>
      <c r="I2664" t="str">
        <f t="shared" si="85"/>
        <v/>
      </c>
    </row>
    <row r="2665" spans="1:9" x14ac:dyDescent="0.25">
      <c r="A2665" t="s">
        <v>5731</v>
      </c>
      <c r="B2665" s="4">
        <v>32</v>
      </c>
      <c r="C2665" s="197" t="s">
        <v>2258</v>
      </c>
      <c r="D2665" s="197" t="s">
        <v>5734</v>
      </c>
      <c r="E2665" s="6">
        <v>38.200000000000003</v>
      </c>
      <c r="F2665" s="6">
        <f t="shared" si="84"/>
        <v>-38.200000000000003</v>
      </c>
      <c r="G2665" t="s">
        <v>5732</v>
      </c>
      <c r="I2665" t="str">
        <f t="shared" si="85"/>
        <v/>
      </c>
    </row>
    <row r="2666" spans="1:9" x14ac:dyDescent="0.25">
      <c r="A2666" t="s">
        <v>5735</v>
      </c>
      <c r="B2666" s="4">
        <v>32</v>
      </c>
      <c r="C2666" s="197" t="s">
        <v>2258</v>
      </c>
      <c r="D2666" s="197" t="s">
        <v>5738</v>
      </c>
      <c r="E2666" s="6">
        <v>0</v>
      </c>
      <c r="F2666" s="6">
        <f t="shared" si="84"/>
        <v>0</v>
      </c>
      <c r="G2666" t="s">
        <v>5736</v>
      </c>
      <c r="I2666" t="str">
        <f t="shared" si="85"/>
        <v/>
      </c>
    </row>
    <row r="2667" spans="1:9" x14ac:dyDescent="0.25">
      <c r="A2667" t="s">
        <v>5739</v>
      </c>
      <c r="B2667" s="4">
        <v>32</v>
      </c>
      <c r="C2667" s="197" t="s">
        <v>2258</v>
      </c>
      <c r="D2667" s="197" t="s">
        <v>5742</v>
      </c>
      <c r="E2667" s="6">
        <v>48.29</v>
      </c>
      <c r="F2667" s="6">
        <f t="shared" si="84"/>
        <v>-48.29</v>
      </c>
      <c r="G2667" t="s">
        <v>5740</v>
      </c>
      <c r="I2667" t="str">
        <f t="shared" si="85"/>
        <v/>
      </c>
    </row>
    <row r="2668" spans="1:9" x14ac:dyDescent="0.25">
      <c r="A2668" t="s">
        <v>5743</v>
      </c>
      <c r="B2668" s="4">
        <v>32</v>
      </c>
      <c r="C2668" s="197" t="s">
        <v>2258</v>
      </c>
      <c r="D2668" s="197" t="s">
        <v>5746</v>
      </c>
      <c r="E2668" s="6">
        <v>19.7</v>
      </c>
      <c r="F2668" s="6">
        <f t="shared" si="84"/>
        <v>-19.7</v>
      </c>
      <c r="G2668" t="s">
        <v>5744</v>
      </c>
      <c r="I2668" t="str">
        <f t="shared" si="85"/>
        <v/>
      </c>
    </row>
    <row r="2669" spans="1:9" x14ac:dyDescent="0.25">
      <c r="A2669" t="s">
        <v>5747</v>
      </c>
      <c r="B2669" s="4">
        <v>32</v>
      </c>
      <c r="C2669" s="197" t="s">
        <v>2258</v>
      </c>
      <c r="D2669" s="197" t="s">
        <v>5750</v>
      </c>
      <c r="E2669" s="6">
        <v>9.84</v>
      </c>
      <c r="F2669" s="6">
        <f t="shared" si="84"/>
        <v>-9.84</v>
      </c>
      <c r="G2669" t="s">
        <v>5748</v>
      </c>
      <c r="I2669" t="str">
        <f t="shared" si="85"/>
        <v/>
      </c>
    </row>
    <row r="2670" spans="1:9" x14ac:dyDescent="0.25">
      <c r="A2670" t="s">
        <v>5751</v>
      </c>
      <c r="B2670" s="4">
        <v>32</v>
      </c>
      <c r="C2670" s="197" t="s">
        <v>2258</v>
      </c>
      <c r="D2670" s="197" t="s">
        <v>5754</v>
      </c>
      <c r="E2670" s="6">
        <v>24.97</v>
      </c>
      <c r="F2670" s="6">
        <f t="shared" si="84"/>
        <v>-24.97</v>
      </c>
      <c r="G2670" t="s">
        <v>5752</v>
      </c>
      <c r="I2670" t="str">
        <f t="shared" si="85"/>
        <v/>
      </c>
    </row>
    <row r="2671" spans="1:9" x14ac:dyDescent="0.25">
      <c r="A2671" t="s">
        <v>5755</v>
      </c>
      <c r="B2671" s="4">
        <v>32</v>
      </c>
      <c r="C2671" s="197" t="s">
        <v>2258</v>
      </c>
      <c r="D2671" s="197" t="s">
        <v>5758</v>
      </c>
      <c r="E2671" s="6">
        <v>37.880000000000003</v>
      </c>
      <c r="F2671" s="6">
        <f t="shared" si="84"/>
        <v>-37.880000000000003</v>
      </c>
      <c r="G2671" t="s">
        <v>5756</v>
      </c>
      <c r="I2671" t="str">
        <f t="shared" si="85"/>
        <v/>
      </c>
    </row>
    <row r="2672" spans="1:9" x14ac:dyDescent="0.25">
      <c r="A2672" t="s">
        <v>5759</v>
      </c>
      <c r="B2672" s="4">
        <v>32</v>
      </c>
      <c r="C2672" s="197" t="s">
        <v>2258</v>
      </c>
      <c r="D2672" s="197" t="s">
        <v>5762</v>
      </c>
      <c r="E2672" s="6">
        <v>23.56</v>
      </c>
      <c r="F2672" s="6">
        <f t="shared" si="84"/>
        <v>-23.56</v>
      </c>
      <c r="G2672" t="s">
        <v>5760</v>
      </c>
      <c r="I2672" t="str">
        <f t="shared" si="85"/>
        <v/>
      </c>
    </row>
    <row r="2673" spans="1:9" x14ac:dyDescent="0.25">
      <c r="A2673" t="s">
        <v>5763</v>
      </c>
      <c r="B2673" s="4">
        <v>32</v>
      </c>
      <c r="C2673" s="197" t="s">
        <v>2258</v>
      </c>
      <c r="D2673" s="197" t="s">
        <v>5766</v>
      </c>
      <c r="E2673" s="6">
        <v>9.4</v>
      </c>
      <c r="F2673" s="6">
        <f t="shared" si="84"/>
        <v>-9.4</v>
      </c>
      <c r="G2673" t="s">
        <v>5764</v>
      </c>
      <c r="I2673" t="str">
        <f t="shared" si="85"/>
        <v/>
      </c>
    </row>
    <row r="2674" spans="1:9" x14ac:dyDescent="0.25">
      <c r="A2674" t="s">
        <v>5767</v>
      </c>
      <c r="B2674" s="4">
        <v>32</v>
      </c>
      <c r="C2674" s="197" t="s">
        <v>2258</v>
      </c>
      <c r="D2674" s="197" t="s">
        <v>5770</v>
      </c>
      <c r="E2674" s="6">
        <v>35.520000000000003</v>
      </c>
      <c r="F2674" s="6">
        <f t="shared" si="84"/>
        <v>-35.520000000000003</v>
      </c>
      <c r="G2674" t="s">
        <v>5768</v>
      </c>
      <c r="I2674" t="str">
        <f t="shared" si="85"/>
        <v/>
      </c>
    </row>
    <row r="2675" spans="1:9" x14ac:dyDescent="0.25">
      <c r="A2675" t="s">
        <v>5771</v>
      </c>
      <c r="B2675" s="4">
        <v>32</v>
      </c>
      <c r="C2675" s="197" t="s">
        <v>2258</v>
      </c>
      <c r="D2675" s="197" t="s">
        <v>5774</v>
      </c>
      <c r="E2675" s="6">
        <v>0.13</v>
      </c>
      <c r="F2675" s="6">
        <f t="shared" si="84"/>
        <v>-0.13</v>
      </c>
      <c r="G2675" t="s">
        <v>5772</v>
      </c>
      <c r="I2675" t="str">
        <f t="shared" si="85"/>
        <v/>
      </c>
    </row>
    <row r="2676" spans="1:9" x14ac:dyDescent="0.25">
      <c r="A2676" t="s">
        <v>5775</v>
      </c>
      <c r="B2676" s="4">
        <v>32</v>
      </c>
      <c r="C2676" s="197" t="s">
        <v>2258</v>
      </c>
      <c r="D2676" s="197" t="s">
        <v>5778</v>
      </c>
      <c r="E2676" s="6">
        <v>62.67</v>
      </c>
      <c r="F2676" s="6">
        <f t="shared" si="84"/>
        <v>-62.67</v>
      </c>
      <c r="G2676" t="s">
        <v>5776</v>
      </c>
      <c r="I2676" t="str">
        <f t="shared" si="85"/>
        <v/>
      </c>
    </row>
    <row r="2677" spans="1:9" x14ac:dyDescent="0.25">
      <c r="A2677" t="s">
        <v>5779</v>
      </c>
      <c r="B2677" s="4">
        <v>32</v>
      </c>
      <c r="C2677" s="197" t="s">
        <v>2258</v>
      </c>
      <c r="D2677" s="197" t="s">
        <v>5782</v>
      </c>
      <c r="E2677" s="6">
        <v>57.88</v>
      </c>
      <c r="F2677" s="6">
        <f t="shared" si="84"/>
        <v>-57.88</v>
      </c>
      <c r="G2677" t="s">
        <v>5780</v>
      </c>
      <c r="I2677" t="str">
        <f t="shared" si="85"/>
        <v/>
      </c>
    </row>
    <row r="2678" spans="1:9" x14ac:dyDescent="0.25">
      <c r="A2678" t="s">
        <v>5783</v>
      </c>
      <c r="B2678" s="4">
        <v>32</v>
      </c>
      <c r="C2678" s="197" t="s">
        <v>2258</v>
      </c>
      <c r="D2678" s="197" t="s">
        <v>5786</v>
      </c>
      <c r="E2678" s="6">
        <v>17.899999999999999</v>
      </c>
      <c r="F2678" s="6">
        <f t="shared" si="84"/>
        <v>-17.899999999999999</v>
      </c>
      <c r="G2678" t="s">
        <v>5784</v>
      </c>
      <c r="I2678" t="str">
        <f t="shared" si="85"/>
        <v/>
      </c>
    </row>
    <row r="2679" spans="1:9" x14ac:dyDescent="0.25">
      <c r="A2679" t="s">
        <v>5787</v>
      </c>
      <c r="B2679" s="4">
        <v>32</v>
      </c>
      <c r="C2679" s="197" t="s">
        <v>2258</v>
      </c>
      <c r="D2679" s="197" t="s">
        <v>5789</v>
      </c>
      <c r="E2679" s="6">
        <v>0</v>
      </c>
      <c r="F2679" s="6">
        <f t="shared" si="84"/>
        <v>0</v>
      </c>
      <c r="G2679" t="s">
        <v>5788</v>
      </c>
      <c r="I2679" t="str">
        <f t="shared" si="85"/>
        <v>32-L00-H03</v>
      </c>
    </row>
    <row r="2680" spans="1:9" x14ac:dyDescent="0.25">
      <c r="A2680" t="s">
        <v>5790</v>
      </c>
      <c r="B2680" s="4">
        <v>32</v>
      </c>
      <c r="C2680" s="197" t="s">
        <v>2258</v>
      </c>
      <c r="D2680" s="197" t="s">
        <v>5793</v>
      </c>
      <c r="E2680" s="6">
        <v>0</v>
      </c>
      <c r="F2680" s="6">
        <f t="shared" si="84"/>
        <v>0</v>
      </c>
      <c r="G2680" t="s">
        <v>5791</v>
      </c>
      <c r="I2680" t="str">
        <f t="shared" si="85"/>
        <v/>
      </c>
    </row>
    <row r="2681" spans="1:9" x14ac:dyDescent="0.25">
      <c r="A2681" t="s">
        <v>5794</v>
      </c>
      <c r="B2681" s="4">
        <v>32</v>
      </c>
      <c r="C2681" s="197" t="s">
        <v>2258</v>
      </c>
      <c r="D2681" s="197" t="s">
        <v>5797</v>
      </c>
      <c r="E2681" s="6">
        <v>37.869999999999997</v>
      </c>
      <c r="F2681" s="6">
        <f t="shared" si="84"/>
        <v>-37.869999999999997</v>
      </c>
      <c r="G2681" t="s">
        <v>5795</v>
      </c>
      <c r="I2681" t="str">
        <f t="shared" si="85"/>
        <v/>
      </c>
    </row>
    <row r="2682" spans="1:9" x14ac:dyDescent="0.25">
      <c r="A2682" t="s">
        <v>5798</v>
      </c>
      <c r="B2682" s="4">
        <v>32</v>
      </c>
      <c r="C2682" s="197" t="s">
        <v>2258</v>
      </c>
      <c r="D2682" s="197" t="s">
        <v>5801</v>
      </c>
      <c r="E2682" s="6">
        <v>0</v>
      </c>
      <c r="F2682" s="6">
        <f t="shared" si="84"/>
        <v>0</v>
      </c>
      <c r="G2682" t="s">
        <v>5799</v>
      </c>
      <c r="I2682" t="str">
        <f t="shared" si="85"/>
        <v/>
      </c>
    </row>
    <row r="2683" spans="1:9" x14ac:dyDescent="0.25">
      <c r="A2683" t="s">
        <v>5802</v>
      </c>
      <c r="B2683" s="4">
        <v>32</v>
      </c>
      <c r="C2683" s="197" t="s">
        <v>2258</v>
      </c>
      <c r="D2683" s="197" t="s">
        <v>5805</v>
      </c>
      <c r="E2683" s="6">
        <v>0</v>
      </c>
      <c r="F2683" s="6">
        <f t="shared" si="84"/>
        <v>0</v>
      </c>
      <c r="G2683" t="s">
        <v>5803</v>
      </c>
      <c r="I2683" t="str">
        <f t="shared" si="85"/>
        <v/>
      </c>
    </row>
    <row r="2684" spans="1:9" x14ac:dyDescent="0.25">
      <c r="A2684" t="s">
        <v>5806</v>
      </c>
      <c r="B2684" s="4">
        <v>32</v>
      </c>
      <c r="C2684" s="197" t="s">
        <v>2258</v>
      </c>
      <c r="D2684" s="197" t="s">
        <v>5809</v>
      </c>
      <c r="E2684" s="6">
        <v>21.11</v>
      </c>
      <c r="F2684" s="6">
        <f t="shared" si="84"/>
        <v>-21.11</v>
      </c>
      <c r="G2684" t="s">
        <v>5807</v>
      </c>
      <c r="I2684" t="str">
        <f t="shared" si="85"/>
        <v/>
      </c>
    </row>
    <row r="2685" spans="1:9" x14ac:dyDescent="0.25">
      <c r="A2685" t="s">
        <v>5810</v>
      </c>
      <c r="B2685" s="4">
        <v>32</v>
      </c>
      <c r="C2685" s="197" t="s">
        <v>2258</v>
      </c>
      <c r="D2685" s="197" t="s">
        <v>5813</v>
      </c>
      <c r="E2685" s="6">
        <v>0</v>
      </c>
      <c r="F2685" s="6">
        <f t="shared" si="84"/>
        <v>0</v>
      </c>
      <c r="G2685" t="s">
        <v>5811</v>
      </c>
      <c r="I2685" t="str">
        <f t="shared" si="85"/>
        <v/>
      </c>
    </row>
    <row r="2686" spans="1:9" x14ac:dyDescent="0.25">
      <c r="A2686" t="s">
        <v>5814</v>
      </c>
      <c r="B2686" s="4">
        <v>32</v>
      </c>
      <c r="C2686" s="197" t="s">
        <v>2258</v>
      </c>
      <c r="D2686" s="197" t="s">
        <v>5817</v>
      </c>
      <c r="E2686" s="6">
        <v>0</v>
      </c>
      <c r="F2686" s="6">
        <f t="shared" si="84"/>
        <v>0</v>
      </c>
      <c r="G2686" t="s">
        <v>5815</v>
      </c>
      <c r="I2686" t="str">
        <f t="shared" si="85"/>
        <v/>
      </c>
    </row>
    <row r="2687" spans="1:9" x14ac:dyDescent="0.25">
      <c r="A2687" t="s">
        <v>5818</v>
      </c>
      <c r="B2687" s="4">
        <v>32</v>
      </c>
      <c r="C2687" s="197" t="s">
        <v>2258</v>
      </c>
      <c r="D2687" s="197" t="s">
        <v>5821</v>
      </c>
      <c r="E2687" s="6">
        <v>0</v>
      </c>
      <c r="F2687" s="6">
        <f t="shared" si="84"/>
        <v>0</v>
      </c>
      <c r="G2687" t="s">
        <v>5819</v>
      </c>
      <c r="I2687" t="str">
        <f t="shared" si="85"/>
        <v/>
      </c>
    </row>
    <row r="2688" spans="1:9" x14ac:dyDescent="0.25">
      <c r="A2688" t="s">
        <v>5822</v>
      </c>
      <c r="B2688" s="4">
        <v>32</v>
      </c>
      <c r="C2688" s="197" t="s">
        <v>2258</v>
      </c>
      <c r="D2688" s="197" t="s">
        <v>5825</v>
      </c>
      <c r="E2688" s="6">
        <v>5.41</v>
      </c>
      <c r="F2688" s="6">
        <f t="shared" si="84"/>
        <v>-5.41</v>
      </c>
      <c r="G2688" t="s">
        <v>5823</v>
      </c>
      <c r="I2688" t="str">
        <f t="shared" si="85"/>
        <v/>
      </c>
    </row>
    <row r="2689" spans="1:9" x14ac:dyDescent="0.25">
      <c r="A2689" t="s">
        <v>5826</v>
      </c>
      <c r="B2689" s="4">
        <v>32</v>
      </c>
      <c r="C2689" s="197" t="s">
        <v>2258</v>
      </c>
      <c r="D2689" s="197" t="s">
        <v>5829</v>
      </c>
      <c r="E2689" s="6">
        <v>24.53</v>
      </c>
      <c r="F2689" s="6">
        <f t="shared" si="84"/>
        <v>-24.53</v>
      </c>
      <c r="G2689" t="s">
        <v>5827</v>
      </c>
      <c r="I2689" t="str">
        <f t="shared" si="85"/>
        <v/>
      </c>
    </row>
    <row r="2690" spans="1:9" x14ac:dyDescent="0.25">
      <c r="A2690" t="s">
        <v>5830</v>
      </c>
      <c r="B2690" s="4">
        <v>32</v>
      </c>
      <c r="C2690" s="197" t="s">
        <v>2258</v>
      </c>
      <c r="D2690" s="197" t="s">
        <v>5833</v>
      </c>
      <c r="E2690" s="6">
        <v>41.93</v>
      </c>
      <c r="F2690" s="6">
        <f t="shared" si="84"/>
        <v>-41.93</v>
      </c>
      <c r="G2690" t="s">
        <v>5831</v>
      </c>
      <c r="I2690" t="str">
        <f t="shared" si="85"/>
        <v/>
      </c>
    </row>
    <row r="2691" spans="1:9" x14ac:dyDescent="0.25">
      <c r="A2691" t="s">
        <v>5834</v>
      </c>
      <c r="B2691" s="4">
        <v>32</v>
      </c>
      <c r="C2691" s="197" t="s">
        <v>2258</v>
      </c>
      <c r="D2691" s="197" t="s">
        <v>5837</v>
      </c>
      <c r="E2691" s="6">
        <v>197.35</v>
      </c>
      <c r="F2691" s="6">
        <f t="shared" si="84"/>
        <v>-197.35</v>
      </c>
      <c r="G2691" t="s">
        <v>5835</v>
      </c>
      <c r="I2691" t="str">
        <f t="shared" si="85"/>
        <v/>
      </c>
    </row>
    <row r="2692" spans="1:9" x14ac:dyDescent="0.25">
      <c r="A2692" t="s">
        <v>5838</v>
      </c>
      <c r="B2692" s="4">
        <v>32</v>
      </c>
      <c r="C2692" s="197" t="s">
        <v>2258</v>
      </c>
      <c r="D2692" s="197" t="s">
        <v>5841</v>
      </c>
      <c r="E2692" s="6">
        <v>24.47</v>
      </c>
      <c r="F2692" s="6">
        <f t="shared" si="84"/>
        <v>-24.47</v>
      </c>
      <c r="G2692" t="s">
        <v>5839</v>
      </c>
      <c r="I2692" t="str">
        <f t="shared" si="85"/>
        <v/>
      </c>
    </row>
    <row r="2693" spans="1:9" x14ac:dyDescent="0.25">
      <c r="A2693" t="s">
        <v>5842</v>
      </c>
      <c r="B2693" s="4">
        <v>32</v>
      </c>
      <c r="C2693" s="197" t="s">
        <v>2258</v>
      </c>
      <c r="D2693" s="197" t="s">
        <v>5845</v>
      </c>
      <c r="E2693" s="6">
        <v>0</v>
      </c>
      <c r="F2693" s="6">
        <f t="shared" si="84"/>
        <v>0</v>
      </c>
      <c r="G2693" t="s">
        <v>5843</v>
      </c>
      <c r="I2693" t="str">
        <f t="shared" si="85"/>
        <v/>
      </c>
    </row>
    <row r="2694" spans="1:9" x14ac:dyDescent="0.25">
      <c r="A2694" t="s">
        <v>5846</v>
      </c>
      <c r="B2694" s="4">
        <v>32</v>
      </c>
      <c r="C2694" s="197" t="s">
        <v>2258</v>
      </c>
      <c r="D2694" s="197" t="s">
        <v>5849</v>
      </c>
      <c r="E2694" s="6">
        <v>7.05</v>
      </c>
      <c r="F2694" s="6">
        <f t="shared" si="84"/>
        <v>-7.05</v>
      </c>
      <c r="G2694" t="s">
        <v>5847</v>
      </c>
      <c r="I2694" t="str">
        <f t="shared" si="85"/>
        <v/>
      </c>
    </row>
    <row r="2695" spans="1:9" x14ac:dyDescent="0.25">
      <c r="A2695" t="s">
        <v>5850</v>
      </c>
      <c r="B2695" s="4">
        <v>32</v>
      </c>
      <c r="C2695" s="197" t="s">
        <v>2258</v>
      </c>
      <c r="D2695" s="197" t="s">
        <v>5853</v>
      </c>
      <c r="E2695" s="6">
        <v>24.27</v>
      </c>
      <c r="F2695" s="6">
        <f t="shared" ref="F2695:F2758" si="86">IF(B2695=10,E2695,-E2695)</f>
        <v>-24.27</v>
      </c>
      <c r="G2695" t="s">
        <v>5851</v>
      </c>
      <c r="I2695" t="str">
        <f t="shared" ref="I2695:I2758" si="87">IF(ISNA(MATCH(A2695,OldAcctNum,))=TRUE,A2695,"")</f>
        <v/>
      </c>
    </row>
    <row r="2696" spans="1:9" x14ac:dyDescent="0.25">
      <c r="A2696" t="s">
        <v>5854</v>
      </c>
      <c r="B2696" s="4">
        <v>32</v>
      </c>
      <c r="C2696" s="197" t="s">
        <v>2258</v>
      </c>
      <c r="D2696" s="197" t="s">
        <v>5857</v>
      </c>
      <c r="E2696" s="6">
        <v>8.43</v>
      </c>
      <c r="F2696" s="6">
        <f t="shared" si="86"/>
        <v>-8.43</v>
      </c>
      <c r="G2696" t="s">
        <v>5855</v>
      </c>
      <c r="I2696" t="str">
        <f t="shared" si="87"/>
        <v/>
      </c>
    </row>
    <row r="2697" spans="1:9" x14ac:dyDescent="0.25">
      <c r="A2697" t="s">
        <v>5858</v>
      </c>
      <c r="B2697" s="4">
        <v>32</v>
      </c>
      <c r="C2697" s="197" t="s">
        <v>2258</v>
      </c>
      <c r="D2697" s="197" t="s">
        <v>5861</v>
      </c>
      <c r="E2697" s="6">
        <v>0</v>
      </c>
      <c r="F2697" s="6">
        <f t="shared" si="86"/>
        <v>0</v>
      </c>
      <c r="G2697" t="s">
        <v>5859</v>
      </c>
      <c r="I2697" t="str">
        <f t="shared" si="87"/>
        <v/>
      </c>
    </row>
    <row r="2698" spans="1:9" x14ac:dyDescent="0.25">
      <c r="A2698" t="s">
        <v>5862</v>
      </c>
      <c r="B2698" s="4">
        <v>32</v>
      </c>
      <c r="C2698" s="197" t="s">
        <v>2258</v>
      </c>
      <c r="D2698" s="197" t="s">
        <v>5865</v>
      </c>
      <c r="E2698" s="6">
        <v>21.16</v>
      </c>
      <c r="F2698" s="6">
        <f t="shared" si="86"/>
        <v>-21.16</v>
      </c>
      <c r="G2698" t="s">
        <v>5863</v>
      </c>
      <c r="I2698" t="str">
        <f t="shared" si="87"/>
        <v/>
      </c>
    </row>
    <row r="2699" spans="1:9" x14ac:dyDescent="0.25">
      <c r="A2699" t="s">
        <v>5866</v>
      </c>
      <c r="B2699" s="4">
        <v>32</v>
      </c>
      <c r="C2699" s="197" t="s">
        <v>2258</v>
      </c>
      <c r="D2699" s="197" t="s">
        <v>5869</v>
      </c>
      <c r="E2699" s="6">
        <v>17.8</v>
      </c>
      <c r="F2699" s="6">
        <f t="shared" si="86"/>
        <v>-17.8</v>
      </c>
      <c r="G2699" t="s">
        <v>5867</v>
      </c>
      <c r="I2699" t="str">
        <f t="shared" si="87"/>
        <v/>
      </c>
    </row>
    <row r="2700" spans="1:9" x14ac:dyDescent="0.25">
      <c r="A2700" t="s">
        <v>5870</v>
      </c>
      <c r="B2700" s="4">
        <v>32</v>
      </c>
      <c r="C2700" s="197" t="s">
        <v>2258</v>
      </c>
      <c r="D2700" s="197" t="s">
        <v>5873</v>
      </c>
      <c r="E2700" s="6">
        <v>0</v>
      </c>
      <c r="F2700" s="6">
        <f t="shared" si="86"/>
        <v>0</v>
      </c>
      <c r="G2700" t="s">
        <v>5871</v>
      </c>
      <c r="I2700" t="str">
        <f t="shared" si="87"/>
        <v/>
      </c>
    </row>
    <row r="2701" spans="1:9" x14ac:dyDescent="0.25">
      <c r="A2701" t="s">
        <v>5874</v>
      </c>
      <c r="B2701" s="4">
        <v>32</v>
      </c>
      <c r="C2701" s="197" t="s">
        <v>2258</v>
      </c>
      <c r="D2701" s="197" t="s">
        <v>5877</v>
      </c>
      <c r="E2701" s="6">
        <v>0</v>
      </c>
      <c r="F2701" s="6">
        <f t="shared" si="86"/>
        <v>0</v>
      </c>
      <c r="G2701" t="s">
        <v>5875</v>
      </c>
      <c r="I2701" t="str">
        <f t="shared" si="87"/>
        <v/>
      </c>
    </row>
    <row r="2702" spans="1:9" x14ac:dyDescent="0.25">
      <c r="A2702" t="s">
        <v>5878</v>
      </c>
      <c r="B2702" s="4">
        <v>32</v>
      </c>
      <c r="C2702" s="197" t="s">
        <v>2258</v>
      </c>
      <c r="D2702" s="197" t="s">
        <v>5881</v>
      </c>
      <c r="E2702" s="6">
        <v>0</v>
      </c>
      <c r="F2702" s="6">
        <f t="shared" si="86"/>
        <v>0</v>
      </c>
      <c r="G2702" t="s">
        <v>5879</v>
      </c>
      <c r="I2702" t="str">
        <f t="shared" si="87"/>
        <v/>
      </c>
    </row>
    <row r="2703" spans="1:9" x14ac:dyDescent="0.25">
      <c r="A2703" t="s">
        <v>5882</v>
      </c>
      <c r="B2703" s="4">
        <v>32</v>
      </c>
      <c r="C2703" s="197" t="s">
        <v>2258</v>
      </c>
      <c r="D2703" s="197" t="s">
        <v>5885</v>
      </c>
      <c r="E2703" s="6">
        <v>0</v>
      </c>
      <c r="F2703" s="6">
        <f t="shared" si="86"/>
        <v>0</v>
      </c>
      <c r="G2703" t="s">
        <v>5883</v>
      </c>
      <c r="I2703" t="str">
        <f t="shared" si="87"/>
        <v/>
      </c>
    </row>
    <row r="2704" spans="1:9" x14ac:dyDescent="0.25">
      <c r="A2704" t="s">
        <v>5886</v>
      </c>
      <c r="B2704" s="4">
        <v>32</v>
      </c>
      <c r="C2704" s="197" t="s">
        <v>2258</v>
      </c>
      <c r="D2704" s="197" t="s">
        <v>5889</v>
      </c>
      <c r="E2704" s="6">
        <v>0</v>
      </c>
      <c r="F2704" s="6">
        <f t="shared" si="86"/>
        <v>0</v>
      </c>
      <c r="G2704" t="s">
        <v>5887</v>
      </c>
      <c r="I2704" t="str">
        <f t="shared" si="87"/>
        <v/>
      </c>
    </row>
    <row r="2705" spans="1:9" x14ac:dyDescent="0.25">
      <c r="A2705" t="s">
        <v>5890</v>
      </c>
      <c r="B2705" s="4">
        <v>32</v>
      </c>
      <c r="C2705" s="197" t="s">
        <v>2258</v>
      </c>
      <c r="D2705" s="197" t="s">
        <v>5893</v>
      </c>
      <c r="E2705" s="6">
        <v>0</v>
      </c>
      <c r="F2705" s="6">
        <f t="shared" si="86"/>
        <v>0</v>
      </c>
      <c r="G2705" t="s">
        <v>5891</v>
      </c>
      <c r="I2705" t="str">
        <f t="shared" si="87"/>
        <v/>
      </c>
    </row>
    <row r="2706" spans="1:9" x14ac:dyDescent="0.25">
      <c r="A2706" t="s">
        <v>5894</v>
      </c>
      <c r="B2706" s="4">
        <v>32</v>
      </c>
      <c r="C2706" s="197" t="s">
        <v>2258</v>
      </c>
      <c r="D2706" s="197" t="s">
        <v>5897</v>
      </c>
      <c r="E2706" s="6">
        <v>0</v>
      </c>
      <c r="F2706" s="6">
        <f t="shared" si="86"/>
        <v>0</v>
      </c>
      <c r="G2706" t="s">
        <v>5895</v>
      </c>
      <c r="I2706" t="str">
        <f t="shared" si="87"/>
        <v/>
      </c>
    </row>
    <row r="2707" spans="1:9" x14ac:dyDescent="0.25">
      <c r="A2707" t="s">
        <v>5898</v>
      </c>
      <c r="B2707" s="4">
        <v>32</v>
      </c>
      <c r="C2707" s="197" t="s">
        <v>2258</v>
      </c>
      <c r="D2707" s="197" t="s">
        <v>5901</v>
      </c>
      <c r="E2707" s="6">
        <v>11.2</v>
      </c>
      <c r="F2707" s="6">
        <f t="shared" si="86"/>
        <v>-11.2</v>
      </c>
      <c r="G2707" t="s">
        <v>5899</v>
      </c>
      <c r="I2707" t="str">
        <f t="shared" si="87"/>
        <v/>
      </c>
    </row>
    <row r="2708" spans="1:9" x14ac:dyDescent="0.25">
      <c r="A2708" t="s">
        <v>5902</v>
      </c>
      <c r="B2708" s="4">
        <v>32</v>
      </c>
      <c r="C2708" s="197" t="s">
        <v>2258</v>
      </c>
      <c r="D2708" s="197" t="s">
        <v>5905</v>
      </c>
      <c r="E2708" s="6">
        <v>7</v>
      </c>
      <c r="F2708" s="6">
        <f t="shared" si="86"/>
        <v>-7</v>
      </c>
      <c r="G2708" t="s">
        <v>5903</v>
      </c>
      <c r="I2708" t="str">
        <f t="shared" si="87"/>
        <v/>
      </c>
    </row>
    <row r="2709" spans="1:9" x14ac:dyDescent="0.25">
      <c r="A2709" t="s">
        <v>5906</v>
      </c>
      <c r="B2709" s="4">
        <v>32</v>
      </c>
      <c r="C2709" s="197" t="s">
        <v>2258</v>
      </c>
      <c r="D2709" s="197" t="s">
        <v>5909</v>
      </c>
      <c r="E2709" s="6">
        <v>0</v>
      </c>
      <c r="F2709" s="6">
        <f t="shared" si="86"/>
        <v>0</v>
      </c>
      <c r="G2709" t="s">
        <v>5907</v>
      </c>
      <c r="I2709" t="str">
        <f t="shared" si="87"/>
        <v/>
      </c>
    </row>
    <row r="2710" spans="1:9" x14ac:dyDescent="0.25">
      <c r="A2710" t="s">
        <v>5910</v>
      </c>
      <c r="B2710" s="4">
        <v>32</v>
      </c>
      <c r="C2710" s="197" t="s">
        <v>2258</v>
      </c>
      <c r="D2710" s="197" t="s">
        <v>5913</v>
      </c>
      <c r="E2710" s="6">
        <v>0</v>
      </c>
      <c r="F2710" s="6">
        <f t="shared" si="86"/>
        <v>0</v>
      </c>
      <c r="G2710" t="s">
        <v>5911</v>
      </c>
      <c r="I2710" t="str">
        <f t="shared" si="87"/>
        <v/>
      </c>
    </row>
    <row r="2711" spans="1:9" x14ac:dyDescent="0.25">
      <c r="A2711" t="s">
        <v>5914</v>
      </c>
      <c r="B2711" s="4">
        <v>32</v>
      </c>
      <c r="C2711" s="197" t="s">
        <v>2258</v>
      </c>
      <c r="D2711" s="197" t="s">
        <v>5917</v>
      </c>
      <c r="E2711" s="6">
        <v>85.04</v>
      </c>
      <c r="F2711" s="6">
        <f t="shared" si="86"/>
        <v>-85.04</v>
      </c>
      <c r="G2711" t="s">
        <v>5915</v>
      </c>
      <c r="I2711" t="str">
        <f t="shared" si="87"/>
        <v/>
      </c>
    </row>
    <row r="2712" spans="1:9" x14ac:dyDescent="0.25">
      <c r="A2712" t="s">
        <v>5918</v>
      </c>
      <c r="B2712" s="4">
        <v>32</v>
      </c>
      <c r="C2712" s="197" t="s">
        <v>2258</v>
      </c>
      <c r="D2712" s="197" t="s">
        <v>5921</v>
      </c>
      <c r="E2712" s="6">
        <v>0</v>
      </c>
      <c r="F2712" s="6">
        <f t="shared" si="86"/>
        <v>0</v>
      </c>
      <c r="G2712" t="s">
        <v>5919</v>
      </c>
      <c r="I2712" t="str">
        <f t="shared" si="87"/>
        <v/>
      </c>
    </row>
    <row r="2713" spans="1:9" x14ac:dyDescent="0.25">
      <c r="A2713" t="s">
        <v>5922</v>
      </c>
      <c r="B2713" s="4">
        <v>32</v>
      </c>
      <c r="C2713" s="197" t="s">
        <v>2258</v>
      </c>
      <c r="D2713" s="197" t="s">
        <v>5925</v>
      </c>
      <c r="E2713" s="6">
        <v>150.16</v>
      </c>
      <c r="F2713" s="6">
        <f t="shared" si="86"/>
        <v>-150.16</v>
      </c>
      <c r="G2713" t="s">
        <v>5923</v>
      </c>
      <c r="I2713" t="str">
        <f t="shared" si="87"/>
        <v/>
      </c>
    </row>
    <row r="2714" spans="1:9" x14ac:dyDescent="0.25">
      <c r="A2714" t="s">
        <v>5926</v>
      </c>
      <c r="B2714" s="4">
        <v>32</v>
      </c>
      <c r="C2714" s="197" t="s">
        <v>2258</v>
      </c>
      <c r="D2714" s="197" t="s">
        <v>5929</v>
      </c>
      <c r="E2714" s="6">
        <v>27.34</v>
      </c>
      <c r="F2714" s="6">
        <f t="shared" si="86"/>
        <v>-27.34</v>
      </c>
      <c r="G2714" t="s">
        <v>5927</v>
      </c>
      <c r="I2714" t="str">
        <f t="shared" si="87"/>
        <v/>
      </c>
    </row>
    <row r="2715" spans="1:9" x14ac:dyDescent="0.25">
      <c r="A2715" t="s">
        <v>5930</v>
      </c>
      <c r="B2715" s="4">
        <v>32</v>
      </c>
      <c r="C2715" s="197" t="s">
        <v>2258</v>
      </c>
      <c r="D2715" s="197" t="s">
        <v>5933</v>
      </c>
      <c r="E2715" s="6">
        <v>108.9</v>
      </c>
      <c r="F2715" s="6">
        <f t="shared" si="86"/>
        <v>-108.9</v>
      </c>
      <c r="G2715" t="s">
        <v>5931</v>
      </c>
      <c r="I2715" t="str">
        <f t="shared" si="87"/>
        <v/>
      </c>
    </row>
    <row r="2716" spans="1:9" x14ac:dyDescent="0.25">
      <c r="A2716" t="s">
        <v>5934</v>
      </c>
      <c r="B2716" s="4">
        <v>32</v>
      </c>
      <c r="C2716" s="197" t="s">
        <v>2258</v>
      </c>
      <c r="D2716" s="197" t="s">
        <v>5937</v>
      </c>
      <c r="E2716" s="6">
        <v>0</v>
      </c>
      <c r="F2716" s="6">
        <f t="shared" si="86"/>
        <v>0</v>
      </c>
      <c r="G2716" t="s">
        <v>5935</v>
      </c>
      <c r="I2716" t="str">
        <f t="shared" si="87"/>
        <v/>
      </c>
    </row>
    <row r="2717" spans="1:9" x14ac:dyDescent="0.25">
      <c r="A2717" t="s">
        <v>5938</v>
      </c>
      <c r="B2717" s="4">
        <v>32</v>
      </c>
      <c r="C2717" s="197" t="s">
        <v>2258</v>
      </c>
      <c r="D2717" s="197" t="s">
        <v>5941</v>
      </c>
      <c r="E2717" s="6">
        <v>0</v>
      </c>
      <c r="F2717" s="6">
        <f t="shared" si="86"/>
        <v>0</v>
      </c>
      <c r="G2717" t="s">
        <v>5939</v>
      </c>
      <c r="I2717" t="str">
        <f t="shared" si="87"/>
        <v/>
      </c>
    </row>
    <row r="2718" spans="1:9" x14ac:dyDescent="0.25">
      <c r="A2718" t="s">
        <v>5942</v>
      </c>
      <c r="B2718" s="4">
        <v>32</v>
      </c>
      <c r="C2718" s="197" t="s">
        <v>2258</v>
      </c>
      <c r="D2718" s="197" t="s">
        <v>5945</v>
      </c>
      <c r="E2718" s="6">
        <v>58.55</v>
      </c>
      <c r="F2718" s="6">
        <f t="shared" si="86"/>
        <v>-58.55</v>
      </c>
      <c r="G2718" t="s">
        <v>5943</v>
      </c>
      <c r="I2718" t="str">
        <f t="shared" si="87"/>
        <v/>
      </c>
    </row>
    <row r="2719" spans="1:9" x14ac:dyDescent="0.25">
      <c r="A2719" t="s">
        <v>5946</v>
      </c>
      <c r="B2719" s="4">
        <v>32</v>
      </c>
      <c r="C2719" s="197" t="s">
        <v>2258</v>
      </c>
      <c r="D2719" s="197" t="s">
        <v>5949</v>
      </c>
      <c r="E2719" s="6">
        <v>50.33</v>
      </c>
      <c r="F2719" s="6">
        <f t="shared" si="86"/>
        <v>-50.33</v>
      </c>
      <c r="G2719" t="s">
        <v>5947</v>
      </c>
      <c r="I2719" t="str">
        <f t="shared" si="87"/>
        <v/>
      </c>
    </row>
    <row r="2720" spans="1:9" x14ac:dyDescent="0.25">
      <c r="A2720" t="s">
        <v>5950</v>
      </c>
      <c r="B2720" s="4">
        <v>32</v>
      </c>
      <c r="C2720" s="197" t="s">
        <v>2258</v>
      </c>
      <c r="D2720" s="197" t="s">
        <v>5953</v>
      </c>
      <c r="E2720" s="6">
        <v>0</v>
      </c>
      <c r="F2720" s="6">
        <f t="shared" si="86"/>
        <v>0</v>
      </c>
      <c r="G2720" t="s">
        <v>5951</v>
      </c>
      <c r="I2720" t="str">
        <f t="shared" si="87"/>
        <v/>
      </c>
    </row>
    <row r="2721" spans="1:9" x14ac:dyDescent="0.25">
      <c r="A2721" t="s">
        <v>5954</v>
      </c>
      <c r="B2721" s="4">
        <v>32</v>
      </c>
      <c r="C2721" s="197" t="s">
        <v>2258</v>
      </c>
      <c r="D2721" s="197" t="s">
        <v>5957</v>
      </c>
      <c r="E2721" s="6">
        <v>1870.63</v>
      </c>
      <c r="F2721" s="6">
        <f t="shared" si="86"/>
        <v>-1870.63</v>
      </c>
      <c r="G2721" t="s">
        <v>5955</v>
      </c>
      <c r="I2721" t="str">
        <f t="shared" si="87"/>
        <v/>
      </c>
    </row>
    <row r="2722" spans="1:9" x14ac:dyDescent="0.25">
      <c r="A2722" t="s">
        <v>5958</v>
      </c>
      <c r="B2722" s="4">
        <v>32</v>
      </c>
      <c r="C2722" s="197" t="s">
        <v>2258</v>
      </c>
      <c r="D2722" s="197" t="s">
        <v>5961</v>
      </c>
      <c r="E2722" s="6">
        <v>556499.88</v>
      </c>
      <c r="F2722" s="6">
        <f t="shared" si="86"/>
        <v>-556499.88</v>
      </c>
      <c r="G2722" t="s">
        <v>5959</v>
      </c>
      <c r="I2722" t="str">
        <f t="shared" si="87"/>
        <v/>
      </c>
    </row>
    <row r="2723" spans="1:9" x14ac:dyDescent="0.25">
      <c r="A2723" t="s">
        <v>5962</v>
      </c>
      <c r="B2723" s="4">
        <v>32</v>
      </c>
      <c r="C2723" s="197" t="s">
        <v>2258</v>
      </c>
      <c r="D2723" s="197" t="s">
        <v>5965</v>
      </c>
      <c r="E2723" s="6">
        <v>7684.56</v>
      </c>
      <c r="F2723" s="6">
        <f t="shared" si="86"/>
        <v>-7684.56</v>
      </c>
      <c r="G2723" t="s">
        <v>5963</v>
      </c>
      <c r="I2723" t="str">
        <f t="shared" si="87"/>
        <v/>
      </c>
    </row>
    <row r="2724" spans="1:9" x14ac:dyDescent="0.25">
      <c r="A2724" t="s">
        <v>5966</v>
      </c>
      <c r="B2724" s="4">
        <v>32</v>
      </c>
      <c r="C2724" s="197" t="s">
        <v>2258</v>
      </c>
      <c r="D2724" s="197" t="s">
        <v>5969</v>
      </c>
      <c r="E2724" s="6">
        <v>5838.01</v>
      </c>
      <c r="F2724" s="6">
        <f t="shared" si="86"/>
        <v>-5838.01</v>
      </c>
      <c r="G2724" t="s">
        <v>5967</v>
      </c>
      <c r="I2724" t="str">
        <f t="shared" si="87"/>
        <v/>
      </c>
    </row>
    <row r="2725" spans="1:9" x14ac:dyDescent="0.25">
      <c r="A2725" t="s">
        <v>5970</v>
      </c>
      <c r="B2725" s="4">
        <v>32</v>
      </c>
      <c r="C2725" s="197" t="s">
        <v>2258</v>
      </c>
      <c r="D2725" s="197" t="s">
        <v>5973</v>
      </c>
      <c r="E2725" s="6">
        <v>1064.49</v>
      </c>
      <c r="F2725" s="6">
        <f t="shared" si="86"/>
        <v>-1064.49</v>
      </c>
      <c r="G2725" t="s">
        <v>5971</v>
      </c>
      <c r="I2725" t="str">
        <f t="shared" si="87"/>
        <v/>
      </c>
    </row>
    <row r="2726" spans="1:9" x14ac:dyDescent="0.25">
      <c r="A2726" t="s">
        <v>5974</v>
      </c>
      <c r="B2726" s="4">
        <v>32</v>
      </c>
      <c r="C2726" s="197" t="s">
        <v>2258</v>
      </c>
      <c r="D2726" s="197" t="s">
        <v>5976</v>
      </c>
      <c r="E2726" s="6">
        <v>46105.02</v>
      </c>
      <c r="F2726" s="6">
        <f t="shared" si="86"/>
        <v>-46105.02</v>
      </c>
      <c r="G2726" t="s">
        <v>5975</v>
      </c>
      <c r="I2726" t="str">
        <f t="shared" si="87"/>
        <v/>
      </c>
    </row>
    <row r="2727" spans="1:9" x14ac:dyDescent="0.25">
      <c r="A2727" t="s">
        <v>5977</v>
      </c>
      <c r="B2727" s="4">
        <v>32</v>
      </c>
      <c r="C2727" s="197" t="s">
        <v>2258</v>
      </c>
      <c r="D2727" s="197" t="s">
        <v>5980</v>
      </c>
      <c r="E2727" s="6">
        <v>69667.44</v>
      </c>
      <c r="F2727" s="6">
        <f t="shared" si="86"/>
        <v>-69667.44</v>
      </c>
      <c r="G2727" t="s">
        <v>5978</v>
      </c>
      <c r="I2727" t="str">
        <f t="shared" si="87"/>
        <v/>
      </c>
    </row>
    <row r="2728" spans="1:9" x14ac:dyDescent="0.25">
      <c r="A2728" t="s">
        <v>5981</v>
      </c>
      <c r="B2728" s="4">
        <v>32</v>
      </c>
      <c r="C2728" s="197" t="s">
        <v>2258</v>
      </c>
      <c r="D2728" s="197" t="s">
        <v>5984</v>
      </c>
      <c r="E2728" s="6">
        <v>19416.919999999998</v>
      </c>
      <c r="F2728" s="6">
        <f t="shared" si="86"/>
        <v>-19416.919999999998</v>
      </c>
      <c r="G2728" t="s">
        <v>5982</v>
      </c>
      <c r="I2728" t="str">
        <f t="shared" si="87"/>
        <v/>
      </c>
    </row>
    <row r="2729" spans="1:9" x14ac:dyDescent="0.25">
      <c r="A2729" t="s">
        <v>5985</v>
      </c>
      <c r="B2729" s="4">
        <v>32</v>
      </c>
      <c r="C2729" s="197" t="s">
        <v>2258</v>
      </c>
      <c r="D2729" s="197" t="s">
        <v>5988</v>
      </c>
      <c r="E2729" s="6">
        <v>3275.26</v>
      </c>
      <c r="F2729" s="6">
        <f t="shared" si="86"/>
        <v>-3275.26</v>
      </c>
      <c r="G2729" t="s">
        <v>5986</v>
      </c>
      <c r="I2729" t="str">
        <f t="shared" si="87"/>
        <v/>
      </c>
    </row>
    <row r="2730" spans="1:9" x14ac:dyDescent="0.25">
      <c r="A2730" t="s">
        <v>5989</v>
      </c>
      <c r="B2730" s="4">
        <v>32</v>
      </c>
      <c r="C2730" s="197" t="s">
        <v>2258</v>
      </c>
      <c r="D2730" s="197" t="s">
        <v>5992</v>
      </c>
      <c r="E2730" s="6">
        <v>1163.9100000000001</v>
      </c>
      <c r="F2730" s="6">
        <f t="shared" si="86"/>
        <v>-1163.9100000000001</v>
      </c>
      <c r="G2730" t="s">
        <v>5990</v>
      </c>
      <c r="I2730" t="str">
        <f t="shared" si="87"/>
        <v/>
      </c>
    </row>
    <row r="2731" spans="1:9" x14ac:dyDescent="0.25">
      <c r="A2731" t="s">
        <v>5993</v>
      </c>
      <c r="B2731" s="4">
        <v>32</v>
      </c>
      <c r="C2731" s="197" t="s">
        <v>2258</v>
      </c>
      <c r="D2731" s="197" t="s">
        <v>5996</v>
      </c>
      <c r="E2731" s="6">
        <v>12524.13</v>
      </c>
      <c r="F2731" s="6">
        <f t="shared" si="86"/>
        <v>-12524.13</v>
      </c>
      <c r="G2731" t="s">
        <v>5994</v>
      </c>
      <c r="I2731" t="str">
        <f t="shared" si="87"/>
        <v/>
      </c>
    </row>
    <row r="2732" spans="1:9" x14ac:dyDescent="0.25">
      <c r="A2732" t="s">
        <v>5997</v>
      </c>
      <c r="B2732" s="4">
        <v>32</v>
      </c>
      <c r="C2732" s="197" t="s">
        <v>2258</v>
      </c>
      <c r="D2732" s="197" t="s">
        <v>6000</v>
      </c>
      <c r="E2732" s="6">
        <v>44230.34</v>
      </c>
      <c r="F2732" s="6">
        <f t="shared" si="86"/>
        <v>-44230.34</v>
      </c>
      <c r="G2732" t="s">
        <v>5998</v>
      </c>
      <c r="I2732" t="str">
        <f t="shared" si="87"/>
        <v/>
      </c>
    </row>
    <row r="2733" spans="1:9" x14ac:dyDescent="0.25">
      <c r="A2733" t="s">
        <v>6001</v>
      </c>
      <c r="B2733" s="4">
        <v>32</v>
      </c>
      <c r="C2733" s="197" t="s">
        <v>2258</v>
      </c>
      <c r="D2733" s="197" t="s">
        <v>6004</v>
      </c>
      <c r="E2733" s="6">
        <v>1003.25</v>
      </c>
      <c r="F2733" s="6">
        <f t="shared" si="86"/>
        <v>-1003.25</v>
      </c>
      <c r="G2733" t="s">
        <v>6002</v>
      </c>
      <c r="I2733" t="str">
        <f t="shared" si="87"/>
        <v/>
      </c>
    </row>
    <row r="2734" spans="1:9" x14ac:dyDescent="0.25">
      <c r="A2734" t="s">
        <v>6005</v>
      </c>
      <c r="B2734" s="4">
        <v>32</v>
      </c>
      <c r="C2734" s="197" t="s">
        <v>2258</v>
      </c>
      <c r="D2734" s="197" t="s">
        <v>6008</v>
      </c>
      <c r="E2734" s="6">
        <v>-2.94</v>
      </c>
      <c r="F2734" s="6">
        <f t="shared" si="86"/>
        <v>2.94</v>
      </c>
      <c r="G2734" t="s">
        <v>6006</v>
      </c>
      <c r="I2734" t="str">
        <f t="shared" si="87"/>
        <v/>
      </c>
    </row>
    <row r="2735" spans="1:9" x14ac:dyDescent="0.25">
      <c r="A2735" t="s">
        <v>6009</v>
      </c>
      <c r="B2735" s="4">
        <v>32</v>
      </c>
      <c r="C2735" s="197" t="s">
        <v>2258</v>
      </c>
      <c r="D2735" s="197" t="s">
        <v>6012</v>
      </c>
      <c r="E2735" s="6">
        <v>4195.26</v>
      </c>
      <c r="F2735" s="6">
        <f t="shared" si="86"/>
        <v>-4195.26</v>
      </c>
      <c r="G2735" t="s">
        <v>6010</v>
      </c>
      <c r="I2735" t="str">
        <f t="shared" si="87"/>
        <v/>
      </c>
    </row>
    <row r="2736" spans="1:9" x14ac:dyDescent="0.25">
      <c r="A2736" t="s">
        <v>6013</v>
      </c>
      <c r="B2736" s="4">
        <v>32</v>
      </c>
      <c r="C2736" s="197" t="s">
        <v>2258</v>
      </c>
      <c r="D2736" s="197" t="s">
        <v>6015</v>
      </c>
      <c r="E2736" s="6">
        <v>5031.1499999999996</v>
      </c>
      <c r="F2736" s="6">
        <f t="shared" si="86"/>
        <v>-5031.1499999999996</v>
      </c>
      <c r="G2736" t="s">
        <v>6014</v>
      </c>
      <c r="I2736" t="str">
        <f t="shared" si="87"/>
        <v/>
      </c>
    </row>
    <row r="2737" spans="1:9" x14ac:dyDescent="0.25">
      <c r="A2737" t="s">
        <v>6016</v>
      </c>
      <c r="B2737" s="4">
        <v>32</v>
      </c>
      <c r="C2737" s="197" t="s">
        <v>2258</v>
      </c>
      <c r="D2737" s="197" t="s">
        <v>6019</v>
      </c>
      <c r="E2737" s="6">
        <v>0</v>
      </c>
      <c r="F2737" s="6">
        <f t="shared" si="86"/>
        <v>0</v>
      </c>
      <c r="G2737" t="s">
        <v>6017</v>
      </c>
      <c r="I2737" t="str">
        <f t="shared" si="87"/>
        <v/>
      </c>
    </row>
    <row r="2738" spans="1:9" x14ac:dyDescent="0.25">
      <c r="A2738" t="s">
        <v>6020</v>
      </c>
      <c r="B2738" s="4">
        <v>32</v>
      </c>
      <c r="C2738" s="197" t="s">
        <v>2258</v>
      </c>
      <c r="D2738" s="197" t="s">
        <v>6023</v>
      </c>
      <c r="E2738" s="6">
        <v>4543.4799999999996</v>
      </c>
      <c r="F2738" s="6">
        <f t="shared" si="86"/>
        <v>-4543.4799999999996</v>
      </c>
      <c r="G2738" t="s">
        <v>6021</v>
      </c>
      <c r="I2738" t="str">
        <f t="shared" si="87"/>
        <v/>
      </c>
    </row>
    <row r="2739" spans="1:9" x14ac:dyDescent="0.25">
      <c r="A2739" t="s">
        <v>6024</v>
      </c>
      <c r="B2739" s="4">
        <v>32</v>
      </c>
      <c r="C2739" s="197" t="s">
        <v>2258</v>
      </c>
      <c r="D2739" s="197" t="s">
        <v>6027</v>
      </c>
      <c r="E2739" s="6">
        <v>67558.62</v>
      </c>
      <c r="F2739" s="6">
        <f t="shared" si="86"/>
        <v>-67558.62</v>
      </c>
      <c r="G2739" t="s">
        <v>6025</v>
      </c>
      <c r="I2739" t="str">
        <f t="shared" si="87"/>
        <v/>
      </c>
    </row>
    <row r="2740" spans="1:9" x14ac:dyDescent="0.25">
      <c r="A2740" t="s">
        <v>6028</v>
      </c>
      <c r="B2740" s="4">
        <v>32</v>
      </c>
      <c r="C2740" s="197" t="s">
        <v>2258</v>
      </c>
      <c r="D2740" s="197" t="s">
        <v>6031</v>
      </c>
      <c r="E2740" s="6">
        <v>14752.03</v>
      </c>
      <c r="F2740" s="6">
        <f t="shared" si="86"/>
        <v>-14752.03</v>
      </c>
      <c r="G2740" t="s">
        <v>6029</v>
      </c>
      <c r="I2740" t="str">
        <f t="shared" si="87"/>
        <v/>
      </c>
    </row>
    <row r="2741" spans="1:9" x14ac:dyDescent="0.25">
      <c r="A2741" t="s">
        <v>6032</v>
      </c>
      <c r="B2741" s="4">
        <v>32</v>
      </c>
      <c r="C2741" s="197" t="s">
        <v>2258</v>
      </c>
      <c r="D2741" s="197" t="s">
        <v>6035</v>
      </c>
      <c r="E2741" s="6">
        <v>3646.32</v>
      </c>
      <c r="F2741" s="6">
        <f t="shared" si="86"/>
        <v>-3646.32</v>
      </c>
      <c r="G2741" t="s">
        <v>6033</v>
      </c>
      <c r="I2741" t="str">
        <f t="shared" si="87"/>
        <v/>
      </c>
    </row>
    <row r="2742" spans="1:9" x14ac:dyDescent="0.25">
      <c r="A2742" t="s">
        <v>6036</v>
      </c>
      <c r="B2742" s="4">
        <v>32</v>
      </c>
      <c r="C2742" s="197" t="s">
        <v>2258</v>
      </c>
      <c r="D2742" s="197" t="s">
        <v>6039</v>
      </c>
      <c r="E2742" s="6">
        <v>27379.64</v>
      </c>
      <c r="F2742" s="6">
        <f t="shared" si="86"/>
        <v>-27379.64</v>
      </c>
      <c r="G2742" t="s">
        <v>6037</v>
      </c>
      <c r="I2742" t="str">
        <f t="shared" si="87"/>
        <v/>
      </c>
    </row>
    <row r="2743" spans="1:9" x14ac:dyDescent="0.25">
      <c r="A2743" t="s">
        <v>6040</v>
      </c>
      <c r="B2743" s="4">
        <v>32</v>
      </c>
      <c r="C2743" s="197" t="s">
        <v>2258</v>
      </c>
      <c r="D2743" s="197" t="s">
        <v>6043</v>
      </c>
      <c r="E2743" s="6">
        <v>3589.62</v>
      </c>
      <c r="F2743" s="6">
        <f t="shared" si="86"/>
        <v>-3589.62</v>
      </c>
      <c r="G2743" t="s">
        <v>6041</v>
      </c>
      <c r="I2743" t="str">
        <f t="shared" si="87"/>
        <v/>
      </c>
    </row>
    <row r="2744" spans="1:9" x14ac:dyDescent="0.25">
      <c r="A2744" t="s">
        <v>6044</v>
      </c>
      <c r="B2744" s="4">
        <v>32</v>
      </c>
      <c r="C2744" s="197" t="s">
        <v>2258</v>
      </c>
      <c r="D2744" s="197" t="s">
        <v>6047</v>
      </c>
      <c r="E2744" s="6">
        <v>25839.200000000001</v>
      </c>
      <c r="F2744" s="6">
        <f t="shared" si="86"/>
        <v>-25839.200000000001</v>
      </c>
      <c r="G2744" t="s">
        <v>6045</v>
      </c>
      <c r="I2744" t="str">
        <f t="shared" si="87"/>
        <v/>
      </c>
    </row>
    <row r="2745" spans="1:9" x14ac:dyDescent="0.25">
      <c r="A2745" t="s">
        <v>6048</v>
      </c>
      <c r="B2745" s="4">
        <v>32</v>
      </c>
      <c r="C2745" s="197" t="s">
        <v>2258</v>
      </c>
      <c r="D2745" s="197" t="s">
        <v>6051</v>
      </c>
      <c r="E2745" s="6">
        <v>588.42999999999995</v>
      </c>
      <c r="F2745" s="6">
        <f t="shared" si="86"/>
        <v>-588.42999999999995</v>
      </c>
      <c r="G2745" t="s">
        <v>6049</v>
      </c>
      <c r="I2745" t="str">
        <f t="shared" si="87"/>
        <v/>
      </c>
    </row>
    <row r="2746" spans="1:9" x14ac:dyDescent="0.25">
      <c r="A2746" t="s">
        <v>6052</v>
      </c>
      <c r="B2746" s="4">
        <v>32</v>
      </c>
      <c r="C2746" s="197" t="s">
        <v>2258</v>
      </c>
      <c r="D2746" s="197" t="s">
        <v>6055</v>
      </c>
      <c r="E2746" s="6">
        <v>3928.99</v>
      </c>
      <c r="F2746" s="6">
        <f t="shared" si="86"/>
        <v>-3928.99</v>
      </c>
      <c r="G2746" t="s">
        <v>6053</v>
      </c>
      <c r="I2746" t="str">
        <f t="shared" si="87"/>
        <v/>
      </c>
    </row>
    <row r="2747" spans="1:9" x14ac:dyDescent="0.25">
      <c r="A2747" t="s">
        <v>6056</v>
      </c>
      <c r="B2747" s="4">
        <v>32</v>
      </c>
      <c r="C2747" s="197" t="s">
        <v>2258</v>
      </c>
      <c r="D2747" s="197" t="s">
        <v>6058</v>
      </c>
      <c r="E2747" s="6">
        <v>27289.33</v>
      </c>
      <c r="F2747" s="6">
        <f t="shared" si="86"/>
        <v>-27289.33</v>
      </c>
      <c r="G2747" t="s">
        <v>6057</v>
      </c>
      <c r="I2747" t="str">
        <f t="shared" si="87"/>
        <v/>
      </c>
    </row>
    <row r="2748" spans="1:9" x14ac:dyDescent="0.25">
      <c r="A2748" t="s">
        <v>6059</v>
      </c>
      <c r="B2748" s="4">
        <v>32</v>
      </c>
      <c r="C2748" s="197" t="s">
        <v>2258</v>
      </c>
      <c r="D2748" s="197" t="s">
        <v>6062</v>
      </c>
      <c r="E2748" s="6">
        <v>3597.46</v>
      </c>
      <c r="F2748" s="6">
        <f t="shared" si="86"/>
        <v>-3597.46</v>
      </c>
      <c r="G2748" t="s">
        <v>6060</v>
      </c>
      <c r="I2748" t="str">
        <f t="shared" si="87"/>
        <v/>
      </c>
    </row>
    <row r="2749" spans="1:9" hidden="1" x14ac:dyDescent="0.25">
      <c r="A2749" t="s">
        <v>6065</v>
      </c>
      <c r="B2749" s="4">
        <v>32</v>
      </c>
      <c r="C2749" s="197" t="s">
        <v>1825</v>
      </c>
      <c r="D2749" s="197">
        <v>1</v>
      </c>
      <c r="E2749" s="6">
        <v>0</v>
      </c>
      <c r="F2749" s="6">
        <f t="shared" si="86"/>
        <v>0</v>
      </c>
      <c r="G2749" t="s">
        <v>6066</v>
      </c>
      <c r="I2749" t="str">
        <f t="shared" si="87"/>
        <v/>
      </c>
    </row>
    <row r="2750" spans="1:9" hidden="1" x14ac:dyDescent="0.25">
      <c r="A2750" t="s">
        <v>6077</v>
      </c>
      <c r="B2750" s="4">
        <v>32</v>
      </c>
      <c r="C2750" s="197" t="s">
        <v>1825</v>
      </c>
      <c r="D2750" s="197">
        <v>5</v>
      </c>
      <c r="E2750" s="6">
        <v>0</v>
      </c>
      <c r="F2750" s="6">
        <f t="shared" si="86"/>
        <v>0</v>
      </c>
      <c r="G2750" t="s">
        <v>6078</v>
      </c>
      <c r="I2750" t="str">
        <f t="shared" si="87"/>
        <v/>
      </c>
    </row>
    <row r="2751" spans="1:9" hidden="1" x14ac:dyDescent="0.25">
      <c r="A2751" t="s">
        <v>6080</v>
      </c>
      <c r="B2751" s="4">
        <v>32</v>
      </c>
      <c r="C2751" s="197" t="s">
        <v>1825</v>
      </c>
      <c r="D2751" s="197">
        <v>6</v>
      </c>
      <c r="E2751" s="6">
        <v>0</v>
      </c>
      <c r="F2751" s="6">
        <f t="shared" si="86"/>
        <v>0</v>
      </c>
      <c r="G2751" t="s">
        <v>6081</v>
      </c>
      <c r="I2751" t="str">
        <f t="shared" si="87"/>
        <v/>
      </c>
    </row>
    <row r="2752" spans="1:9" hidden="1" x14ac:dyDescent="0.25">
      <c r="A2752" t="s">
        <v>6086</v>
      </c>
      <c r="B2752" s="4">
        <v>32</v>
      </c>
      <c r="C2752" s="197" t="s">
        <v>1825</v>
      </c>
      <c r="D2752" s="197">
        <v>8</v>
      </c>
      <c r="E2752" s="6">
        <v>0</v>
      </c>
      <c r="F2752" s="6">
        <f t="shared" si="86"/>
        <v>0</v>
      </c>
      <c r="G2752" t="s">
        <v>6087</v>
      </c>
      <c r="I2752" t="str">
        <f t="shared" si="87"/>
        <v/>
      </c>
    </row>
    <row r="2753" spans="1:9" hidden="1" x14ac:dyDescent="0.25">
      <c r="A2753" t="s">
        <v>6089</v>
      </c>
      <c r="B2753" s="4">
        <v>32</v>
      </c>
      <c r="C2753" s="197" t="s">
        <v>1825</v>
      </c>
      <c r="D2753" s="197">
        <v>9</v>
      </c>
      <c r="E2753" s="6">
        <v>0</v>
      </c>
      <c r="F2753" s="6">
        <f t="shared" si="86"/>
        <v>0</v>
      </c>
      <c r="G2753" t="s">
        <v>6090</v>
      </c>
      <c r="I2753" t="str">
        <f t="shared" si="87"/>
        <v/>
      </c>
    </row>
    <row r="2754" spans="1:9" hidden="1" x14ac:dyDescent="0.25">
      <c r="A2754" t="s">
        <v>6092</v>
      </c>
      <c r="B2754" s="4">
        <v>32</v>
      </c>
      <c r="C2754" s="197" t="s">
        <v>1825</v>
      </c>
      <c r="D2754" s="197">
        <v>10</v>
      </c>
      <c r="E2754" s="6">
        <v>0</v>
      </c>
      <c r="F2754" s="6">
        <f t="shared" si="86"/>
        <v>0</v>
      </c>
      <c r="G2754" t="s">
        <v>6093</v>
      </c>
      <c r="I2754" t="str">
        <f t="shared" si="87"/>
        <v/>
      </c>
    </row>
    <row r="2755" spans="1:9" hidden="1" x14ac:dyDescent="0.25">
      <c r="A2755" t="s">
        <v>6095</v>
      </c>
      <c r="B2755" s="4">
        <v>32</v>
      </c>
      <c r="C2755" s="197" t="s">
        <v>1825</v>
      </c>
      <c r="D2755" s="197">
        <v>11</v>
      </c>
      <c r="E2755" s="6">
        <v>0</v>
      </c>
      <c r="F2755" s="6">
        <f t="shared" si="86"/>
        <v>0</v>
      </c>
      <c r="G2755" t="s">
        <v>6096</v>
      </c>
      <c r="I2755" t="str">
        <f t="shared" si="87"/>
        <v/>
      </c>
    </row>
    <row r="2756" spans="1:9" hidden="1" x14ac:dyDescent="0.25">
      <c r="A2756" t="s">
        <v>6107</v>
      </c>
      <c r="B2756" s="4">
        <v>32</v>
      </c>
      <c r="C2756" s="197" t="s">
        <v>1825</v>
      </c>
      <c r="D2756" s="197">
        <v>15</v>
      </c>
      <c r="E2756" s="6">
        <v>0</v>
      </c>
      <c r="F2756" s="6">
        <f t="shared" si="86"/>
        <v>0</v>
      </c>
      <c r="G2756" t="s">
        <v>6108</v>
      </c>
      <c r="I2756" t="str">
        <f t="shared" si="87"/>
        <v/>
      </c>
    </row>
    <row r="2757" spans="1:9" hidden="1" x14ac:dyDescent="0.25">
      <c r="A2757" t="s">
        <v>6110</v>
      </c>
      <c r="B2757" s="4">
        <v>32</v>
      </c>
      <c r="C2757" s="197" t="s">
        <v>1825</v>
      </c>
      <c r="D2757" s="197">
        <v>999</v>
      </c>
      <c r="E2757" s="6">
        <v>0</v>
      </c>
      <c r="F2757" s="6">
        <f t="shared" si="86"/>
        <v>0</v>
      </c>
      <c r="G2757" t="s">
        <v>6111</v>
      </c>
      <c r="I2757" t="str">
        <f t="shared" si="87"/>
        <v>32-L01-999</v>
      </c>
    </row>
    <row r="2758" spans="1:9" hidden="1" x14ac:dyDescent="0.25">
      <c r="A2758" t="s">
        <v>6118</v>
      </c>
      <c r="B2758" s="4">
        <v>32</v>
      </c>
      <c r="C2758" s="197" t="s">
        <v>1829</v>
      </c>
      <c r="D2758" s="197">
        <v>3</v>
      </c>
      <c r="E2758" s="6">
        <v>0</v>
      </c>
      <c r="F2758" s="6">
        <f t="shared" si="86"/>
        <v>0</v>
      </c>
      <c r="G2758" t="s">
        <v>6119</v>
      </c>
      <c r="I2758" t="str">
        <f t="shared" si="87"/>
        <v/>
      </c>
    </row>
    <row r="2759" spans="1:9" hidden="1" x14ac:dyDescent="0.25">
      <c r="A2759" t="s">
        <v>6133</v>
      </c>
      <c r="B2759" s="4">
        <v>32</v>
      </c>
      <c r="C2759" s="197" t="s">
        <v>1829</v>
      </c>
      <c r="D2759" s="197">
        <v>8</v>
      </c>
      <c r="E2759" s="6">
        <v>0</v>
      </c>
      <c r="F2759" s="6">
        <f t="shared" ref="F2759:F2822" si="88">IF(B2759=10,E2759,-E2759)</f>
        <v>0</v>
      </c>
      <c r="G2759" t="s">
        <v>6134</v>
      </c>
      <c r="I2759" t="str">
        <f t="shared" ref="I2759:I2822" si="89">IF(ISNA(MATCH(A2759,OldAcctNum,))=TRUE,A2759,"")</f>
        <v/>
      </c>
    </row>
    <row r="2760" spans="1:9" hidden="1" x14ac:dyDescent="0.25">
      <c r="A2760" t="s">
        <v>6142</v>
      </c>
      <c r="B2760" s="4">
        <v>32</v>
      </c>
      <c r="C2760" s="197" t="s">
        <v>1829</v>
      </c>
      <c r="D2760" s="197">
        <v>11</v>
      </c>
      <c r="E2760" s="6">
        <v>0</v>
      </c>
      <c r="F2760" s="6">
        <f t="shared" si="88"/>
        <v>0</v>
      </c>
      <c r="G2760" t="s">
        <v>6143</v>
      </c>
      <c r="I2760" t="str">
        <f t="shared" si="89"/>
        <v/>
      </c>
    </row>
    <row r="2761" spans="1:9" hidden="1" x14ac:dyDescent="0.25">
      <c r="A2761" t="s">
        <v>6145</v>
      </c>
      <c r="B2761" s="4">
        <v>32</v>
      </c>
      <c r="C2761" s="197" t="s">
        <v>1829</v>
      </c>
      <c r="D2761" s="197">
        <v>12</v>
      </c>
      <c r="E2761" s="6">
        <v>0</v>
      </c>
      <c r="F2761" s="6">
        <f t="shared" si="88"/>
        <v>0</v>
      </c>
      <c r="G2761" t="s">
        <v>6146</v>
      </c>
      <c r="I2761" t="str">
        <f t="shared" si="89"/>
        <v/>
      </c>
    </row>
    <row r="2762" spans="1:9" hidden="1" x14ac:dyDescent="0.25">
      <c r="A2762" t="s">
        <v>6181</v>
      </c>
      <c r="B2762" s="4">
        <v>32</v>
      </c>
      <c r="C2762" s="197" t="s">
        <v>1829</v>
      </c>
      <c r="D2762" s="197">
        <v>24</v>
      </c>
      <c r="E2762" s="6">
        <v>0</v>
      </c>
      <c r="F2762" s="6">
        <f t="shared" si="88"/>
        <v>0</v>
      </c>
      <c r="G2762" t="s">
        <v>6182</v>
      </c>
      <c r="I2762" t="str">
        <f t="shared" si="89"/>
        <v/>
      </c>
    </row>
    <row r="2763" spans="1:9" hidden="1" x14ac:dyDescent="0.25">
      <c r="A2763" t="s">
        <v>6184</v>
      </c>
      <c r="B2763" s="4">
        <v>32</v>
      </c>
      <c r="C2763" s="197" t="s">
        <v>1829</v>
      </c>
      <c r="D2763" s="197">
        <v>25</v>
      </c>
      <c r="E2763" s="6">
        <v>0</v>
      </c>
      <c r="F2763" s="6">
        <f t="shared" si="88"/>
        <v>0</v>
      </c>
      <c r="G2763" t="s">
        <v>6185</v>
      </c>
      <c r="I2763" t="str">
        <f t="shared" si="89"/>
        <v/>
      </c>
    </row>
    <row r="2764" spans="1:9" hidden="1" x14ac:dyDescent="0.25">
      <c r="A2764" t="s">
        <v>6187</v>
      </c>
      <c r="B2764" s="4">
        <v>32</v>
      </c>
      <c r="C2764" s="197" t="s">
        <v>1829</v>
      </c>
      <c r="D2764" s="197">
        <v>26</v>
      </c>
      <c r="E2764" s="6">
        <v>0</v>
      </c>
      <c r="F2764" s="6">
        <f t="shared" si="88"/>
        <v>0</v>
      </c>
      <c r="G2764" t="s">
        <v>6188</v>
      </c>
      <c r="I2764" t="str">
        <f t="shared" si="89"/>
        <v/>
      </c>
    </row>
    <row r="2765" spans="1:9" hidden="1" x14ac:dyDescent="0.25">
      <c r="A2765" t="s">
        <v>6214</v>
      </c>
      <c r="B2765" s="4">
        <v>32</v>
      </c>
      <c r="C2765" s="197" t="s">
        <v>1829</v>
      </c>
      <c r="D2765" s="197">
        <v>36</v>
      </c>
      <c r="E2765" s="6">
        <v>0</v>
      </c>
      <c r="F2765" s="6">
        <f t="shared" si="88"/>
        <v>0</v>
      </c>
      <c r="G2765" t="s">
        <v>6215</v>
      </c>
      <c r="I2765" t="str">
        <f t="shared" si="89"/>
        <v/>
      </c>
    </row>
    <row r="2766" spans="1:9" hidden="1" x14ac:dyDescent="0.25">
      <c r="A2766" t="s">
        <v>6274</v>
      </c>
      <c r="B2766" s="4">
        <v>32</v>
      </c>
      <c r="C2766" s="197" t="s">
        <v>1829</v>
      </c>
      <c r="D2766" s="197">
        <v>56</v>
      </c>
      <c r="E2766" s="6">
        <v>0</v>
      </c>
      <c r="F2766" s="6">
        <f t="shared" si="88"/>
        <v>0</v>
      </c>
      <c r="G2766" t="s">
        <v>6275</v>
      </c>
      <c r="I2766" t="str">
        <f t="shared" si="89"/>
        <v/>
      </c>
    </row>
    <row r="2767" spans="1:9" hidden="1" x14ac:dyDescent="0.25">
      <c r="A2767" t="s">
        <v>6313</v>
      </c>
      <c r="B2767" s="4">
        <v>32</v>
      </c>
      <c r="C2767" s="197" t="s">
        <v>1829</v>
      </c>
      <c r="D2767" s="197">
        <v>69</v>
      </c>
      <c r="E2767" s="6">
        <v>0</v>
      </c>
      <c r="F2767" s="6">
        <f t="shared" si="88"/>
        <v>0</v>
      </c>
      <c r="G2767" t="s">
        <v>6314</v>
      </c>
      <c r="I2767" t="str">
        <f t="shared" si="89"/>
        <v/>
      </c>
    </row>
    <row r="2768" spans="1:9" hidden="1" x14ac:dyDescent="0.25">
      <c r="A2768" t="s">
        <v>6322</v>
      </c>
      <c r="B2768" s="4">
        <v>32</v>
      </c>
      <c r="C2768" s="197" t="s">
        <v>1829</v>
      </c>
      <c r="D2768" s="197">
        <v>72</v>
      </c>
      <c r="E2768" s="6">
        <v>0</v>
      </c>
      <c r="F2768" s="6">
        <f t="shared" si="88"/>
        <v>0</v>
      </c>
      <c r="G2768" t="s">
        <v>6323</v>
      </c>
      <c r="I2768" t="str">
        <f t="shared" si="89"/>
        <v/>
      </c>
    </row>
    <row r="2769" spans="1:9" hidden="1" x14ac:dyDescent="0.25">
      <c r="A2769" t="s">
        <v>6325</v>
      </c>
      <c r="B2769" s="4">
        <v>32</v>
      </c>
      <c r="C2769" s="197" t="s">
        <v>1829</v>
      </c>
      <c r="D2769" s="197">
        <v>73</v>
      </c>
      <c r="E2769" s="6">
        <v>0</v>
      </c>
      <c r="F2769" s="6">
        <f t="shared" si="88"/>
        <v>0</v>
      </c>
      <c r="G2769" t="s">
        <v>6326</v>
      </c>
      <c r="I2769" t="str">
        <f t="shared" si="89"/>
        <v/>
      </c>
    </row>
    <row r="2770" spans="1:9" hidden="1" x14ac:dyDescent="0.25">
      <c r="A2770" t="s">
        <v>6328</v>
      </c>
      <c r="B2770" s="4">
        <v>32</v>
      </c>
      <c r="C2770" s="197" t="s">
        <v>1829</v>
      </c>
      <c r="D2770" s="197">
        <v>74</v>
      </c>
      <c r="E2770" s="6">
        <v>0</v>
      </c>
      <c r="F2770" s="6">
        <f t="shared" si="88"/>
        <v>0</v>
      </c>
      <c r="G2770" t="s">
        <v>6329</v>
      </c>
      <c r="I2770" t="str">
        <f t="shared" si="89"/>
        <v/>
      </c>
    </row>
    <row r="2771" spans="1:9" hidden="1" x14ac:dyDescent="0.25">
      <c r="A2771" t="s">
        <v>6334</v>
      </c>
      <c r="B2771" s="4">
        <v>32</v>
      </c>
      <c r="C2771" s="197" t="s">
        <v>1829</v>
      </c>
      <c r="D2771" s="197">
        <v>76</v>
      </c>
      <c r="E2771" s="6">
        <v>0</v>
      </c>
      <c r="F2771" s="6">
        <f t="shared" si="88"/>
        <v>0</v>
      </c>
      <c r="G2771" t="s">
        <v>6335</v>
      </c>
      <c r="I2771" t="str">
        <f t="shared" si="89"/>
        <v/>
      </c>
    </row>
    <row r="2772" spans="1:9" hidden="1" x14ac:dyDescent="0.25">
      <c r="A2772" t="s">
        <v>6355</v>
      </c>
      <c r="B2772" s="4">
        <v>32</v>
      </c>
      <c r="C2772" s="197" t="s">
        <v>1829</v>
      </c>
      <c r="D2772" s="197">
        <v>83</v>
      </c>
      <c r="E2772" s="6">
        <v>0</v>
      </c>
      <c r="F2772" s="6">
        <f t="shared" si="88"/>
        <v>0</v>
      </c>
      <c r="G2772" t="s">
        <v>6356</v>
      </c>
      <c r="I2772" t="str">
        <f t="shared" si="89"/>
        <v/>
      </c>
    </row>
    <row r="2773" spans="1:9" hidden="1" x14ac:dyDescent="0.25">
      <c r="A2773" t="s">
        <v>6409</v>
      </c>
      <c r="B2773" s="4">
        <v>32</v>
      </c>
      <c r="C2773" s="197" t="s">
        <v>1829</v>
      </c>
      <c r="D2773" s="197">
        <v>101</v>
      </c>
      <c r="E2773" s="6">
        <v>0</v>
      </c>
      <c r="F2773" s="6">
        <f t="shared" si="88"/>
        <v>0</v>
      </c>
      <c r="G2773" t="s">
        <v>6410</v>
      </c>
      <c r="I2773" t="str">
        <f t="shared" si="89"/>
        <v/>
      </c>
    </row>
    <row r="2774" spans="1:9" hidden="1" x14ac:dyDescent="0.25">
      <c r="A2774" t="s">
        <v>6430</v>
      </c>
      <c r="B2774" s="4">
        <v>32</v>
      </c>
      <c r="C2774" s="197" t="s">
        <v>1829</v>
      </c>
      <c r="D2774" s="197">
        <v>108</v>
      </c>
      <c r="E2774" s="6">
        <v>0</v>
      </c>
      <c r="F2774" s="6">
        <f t="shared" si="88"/>
        <v>0</v>
      </c>
      <c r="G2774" t="s">
        <v>6431</v>
      </c>
      <c r="I2774" t="str">
        <f t="shared" si="89"/>
        <v/>
      </c>
    </row>
    <row r="2775" spans="1:9" hidden="1" x14ac:dyDescent="0.25">
      <c r="A2775" t="s">
        <v>6442</v>
      </c>
      <c r="B2775" s="4">
        <v>32</v>
      </c>
      <c r="C2775" s="197" t="s">
        <v>1829</v>
      </c>
      <c r="D2775" s="197">
        <v>112</v>
      </c>
      <c r="E2775" s="6">
        <v>0</v>
      </c>
      <c r="F2775" s="6">
        <f t="shared" si="88"/>
        <v>0</v>
      </c>
      <c r="G2775" t="s">
        <v>6443</v>
      </c>
      <c r="I2775" t="str">
        <f t="shared" si="89"/>
        <v/>
      </c>
    </row>
    <row r="2776" spans="1:9" hidden="1" x14ac:dyDescent="0.25">
      <c r="A2776" t="s">
        <v>6448</v>
      </c>
      <c r="B2776" s="4">
        <v>32</v>
      </c>
      <c r="C2776" s="197" t="s">
        <v>1829</v>
      </c>
      <c r="D2776" s="197">
        <v>114</v>
      </c>
      <c r="E2776" s="6">
        <v>0</v>
      </c>
      <c r="F2776" s="6">
        <f t="shared" si="88"/>
        <v>0</v>
      </c>
      <c r="G2776" t="s">
        <v>6449</v>
      </c>
      <c r="I2776" t="str">
        <f t="shared" si="89"/>
        <v/>
      </c>
    </row>
    <row r="2777" spans="1:9" hidden="1" x14ac:dyDescent="0.25">
      <c r="A2777" t="s">
        <v>6454</v>
      </c>
      <c r="B2777" s="4">
        <v>32</v>
      </c>
      <c r="C2777" s="197" t="s">
        <v>1829</v>
      </c>
      <c r="D2777" s="197">
        <v>116</v>
      </c>
      <c r="E2777" s="6">
        <v>0</v>
      </c>
      <c r="F2777" s="6">
        <f t="shared" si="88"/>
        <v>0</v>
      </c>
      <c r="G2777" t="s">
        <v>6455</v>
      </c>
      <c r="I2777" t="str">
        <f t="shared" si="89"/>
        <v/>
      </c>
    </row>
    <row r="2778" spans="1:9" hidden="1" x14ac:dyDescent="0.25">
      <c r="A2778" t="s">
        <v>6466</v>
      </c>
      <c r="B2778" s="4">
        <v>32</v>
      </c>
      <c r="C2778" s="197" t="s">
        <v>1829</v>
      </c>
      <c r="D2778" s="197">
        <v>120</v>
      </c>
      <c r="E2778" s="6">
        <v>0</v>
      </c>
      <c r="F2778" s="6">
        <f t="shared" si="88"/>
        <v>0</v>
      </c>
      <c r="G2778" t="s">
        <v>6467</v>
      </c>
      <c r="I2778" t="str">
        <f t="shared" si="89"/>
        <v/>
      </c>
    </row>
    <row r="2779" spans="1:9" hidden="1" x14ac:dyDescent="0.25">
      <c r="A2779" t="s">
        <v>6481</v>
      </c>
      <c r="B2779" s="4">
        <v>32</v>
      </c>
      <c r="C2779" s="197" t="s">
        <v>1829</v>
      </c>
      <c r="D2779" s="197">
        <v>125</v>
      </c>
      <c r="E2779" s="6">
        <v>0</v>
      </c>
      <c r="F2779" s="6">
        <f t="shared" si="88"/>
        <v>0</v>
      </c>
      <c r="G2779" t="s">
        <v>6482</v>
      </c>
      <c r="I2779" t="str">
        <f t="shared" si="89"/>
        <v/>
      </c>
    </row>
    <row r="2780" spans="1:9" hidden="1" x14ac:dyDescent="0.25">
      <c r="A2780" t="s">
        <v>6487</v>
      </c>
      <c r="B2780" s="4">
        <v>32</v>
      </c>
      <c r="C2780" s="197" t="s">
        <v>1829</v>
      </c>
      <c r="D2780" s="197">
        <v>127</v>
      </c>
      <c r="E2780" s="6">
        <v>0</v>
      </c>
      <c r="F2780" s="6">
        <f t="shared" si="88"/>
        <v>0</v>
      </c>
      <c r="G2780" t="s">
        <v>6488</v>
      </c>
      <c r="I2780" t="str">
        <f t="shared" si="89"/>
        <v/>
      </c>
    </row>
    <row r="2781" spans="1:9" hidden="1" x14ac:dyDescent="0.25">
      <c r="A2781" t="s">
        <v>6502</v>
      </c>
      <c r="B2781" s="4">
        <v>32</v>
      </c>
      <c r="C2781" s="197" t="s">
        <v>1829</v>
      </c>
      <c r="D2781" s="197">
        <v>132</v>
      </c>
      <c r="E2781" s="6">
        <v>0</v>
      </c>
      <c r="F2781" s="6">
        <f t="shared" si="88"/>
        <v>0</v>
      </c>
      <c r="G2781" t="s">
        <v>6503</v>
      </c>
      <c r="I2781" t="str">
        <f t="shared" si="89"/>
        <v/>
      </c>
    </row>
    <row r="2782" spans="1:9" hidden="1" x14ac:dyDescent="0.25">
      <c r="A2782" t="s">
        <v>6505</v>
      </c>
      <c r="B2782" s="4">
        <v>32</v>
      </c>
      <c r="C2782" s="197" t="s">
        <v>1829</v>
      </c>
      <c r="D2782" s="197">
        <v>999</v>
      </c>
      <c r="E2782" s="6">
        <v>0</v>
      </c>
      <c r="F2782" s="6">
        <f t="shared" si="88"/>
        <v>0</v>
      </c>
      <c r="G2782" t="s">
        <v>6506</v>
      </c>
      <c r="I2782" t="str">
        <f t="shared" si="89"/>
        <v>32-L02-999</v>
      </c>
    </row>
    <row r="2783" spans="1:9" hidden="1" x14ac:dyDescent="0.25">
      <c r="A2783" t="s">
        <v>6513</v>
      </c>
      <c r="B2783" s="4">
        <v>32</v>
      </c>
      <c r="C2783" s="197" t="s">
        <v>1833</v>
      </c>
      <c r="D2783" s="197">
        <v>3</v>
      </c>
      <c r="E2783" s="6">
        <v>0</v>
      </c>
      <c r="F2783" s="6">
        <f t="shared" si="88"/>
        <v>0</v>
      </c>
      <c r="G2783" t="s">
        <v>6514</v>
      </c>
      <c r="I2783" t="str">
        <f t="shared" si="89"/>
        <v/>
      </c>
    </row>
    <row r="2784" spans="1:9" hidden="1" x14ac:dyDescent="0.25">
      <c r="A2784" t="s">
        <v>6531</v>
      </c>
      <c r="B2784" s="4">
        <v>32</v>
      </c>
      <c r="C2784" s="197" t="s">
        <v>1833</v>
      </c>
      <c r="D2784" s="197">
        <v>9</v>
      </c>
      <c r="E2784" s="6">
        <v>0</v>
      </c>
      <c r="F2784" s="6">
        <f t="shared" si="88"/>
        <v>0</v>
      </c>
      <c r="G2784" t="s">
        <v>6532</v>
      </c>
      <c r="I2784" t="str">
        <f t="shared" si="89"/>
        <v/>
      </c>
    </row>
    <row r="2785" spans="1:9" hidden="1" x14ac:dyDescent="0.25">
      <c r="A2785" t="s">
        <v>6540</v>
      </c>
      <c r="B2785" s="4">
        <v>32</v>
      </c>
      <c r="C2785" s="197" t="s">
        <v>1833</v>
      </c>
      <c r="D2785" s="197">
        <v>12</v>
      </c>
      <c r="E2785" s="6">
        <v>0</v>
      </c>
      <c r="F2785" s="6">
        <f t="shared" si="88"/>
        <v>0</v>
      </c>
      <c r="G2785" t="s">
        <v>6541</v>
      </c>
      <c r="I2785" t="str">
        <f t="shared" si="89"/>
        <v/>
      </c>
    </row>
    <row r="2786" spans="1:9" hidden="1" x14ac:dyDescent="0.25">
      <c r="A2786" t="s">
        <v>6555</v>
      </c>
      <c r="B2786" s="4">
        <v>32</v>
      </c>
      <c r="C2786" s="197" t="s">
        <v>1833</v>
      </c>
      <c r="D2786" s="197">
        <v>17</v>
      </c>
      <c r="E2786" s="6">
        <v>0</v>
      </c>
      <c r="F2786" s="6">
        <f t="shared" si="88"/>
        <v>0</v>
      </c>
      <c r="G2786" t="s">
        <v>6556</v>
      </c>
      <c r="I2786" t="str">
        <f t="shared" si="89"/>
        <v/>
      </c>
    </row>
    <row r="2787" spans="1:9" hidden="1" x14ac:dyDescent="0.25">
      <c r="A2787" t="s">
        <v>6579</v>
      </c>
      <c r="B2787" s="4">
        <v>32</v>
      </c>
      <c r="C2787" s="197" t="s">
        <v>1833</v>
      </c>
      <c r="D2787" s="197">
        <v>25</v>
      </c>
      <c r="E2787" s="6">
        <v>0</v>
      </c>
      <c r="F2787" s="6">
        <f t="shared" si="88"/>
        <v>0</v>
      </c>
      <c r="G2787" t="s">
        <v>6580</v>
      </c>
      <c r="I2787" t="str">
        <f t="shared" si="89"/>
        <v/>
      </c>
    </row>
    <row r="2788" spans="1:9" hidden="1" x14ac:dyDescent="0.25">
      <c r="A2788" t="s">
        <v>6597</v>
      </c>
      <c r="B2788" s="4">
        <v>32</v>
      </c>
      <c r="C2788" s="197" t="s">
        <v>1833</v>
      </c>
      <c r="D2788" s="197">
        <v>31</v>
      </c>
      <c r="E2788" s="6">
        <v>0</v>
      </c>
      <c r="F2788" s="6">
        <f t="shared" si="88"/>
        <v>0</v>
      </c>
      <c r="G2788" t="s">
        <v>6598</v>
      </c>
      <c r="I2788" t="str">
        <f t="shared" si="89"/>
        <v/>
      </c>
    </row>
    <row r="2789" spans="1:9" hidden="1" x14ac:dyDescent="0.25">
      <c r="A2789" t="s">
        <v>6600</v>
      </c>
      <c r="B2789" s="4">
        <v>32</v>
      </c>
      <c r="C2789" s="197" t="s">
        <v>1833</v>
      </c>
      <c r="D2789" s="197">
        <v>32</v>
      </c>
      <c r="E2789" s="6">
        <v>0</v>
      </c>
      <c r="F2789" s="6">
        <f t="shared" si="88"/>
        <v>0</v>
      </c>
      <c r="G2789" t="s">
        <v>6601</v>
      </c>
      <c r="I2789" t="str">
        <f t="shared" si="89"/>
        <v/>
      </c>
    </row>
    <row r="2790" spans="1:9" hidden="1" x14ac:dyDescent="0.25">
      <c r="A2790" t="s">
        <v>6603</v>
      </c>
      <c r="B2790" s="4">
        <v>32</v>
      </c>
      <c r="C2790" s="197" t="s">
        <v>1833</v>
      </c>
      <c r="D2790" s="197">
        <v>33</v>
      </c>
      <c r="E2790" s="6">
        <v>0</v>
      </c>
      <c r="F2790" s="6">
        <f t="shared" si="88"/>
        <v>0</v>
      </c>
      <c r="G2790" t="s">
        <v>6604</v>
      </c>
      <c r="I2790" t="str">
        <f t="shared" si="89"/>
        <v/>
      </c>
    </row>
    <row r="2791" spans="1:9" hidden="1" x14ac:dyDescent="0.25">
      <c r="A2791" t="s">
        <v>6606</v>
      </c>
      <c r="B2791" s="4">
        <v>32</v>
      </c>
      <c r="C2791" s="197" t="s">
        <v>1833</v>
      </c>
      <c r="D2791" s="197">
        <v>34</v>
      </c>
      <c r="E2791" s="6">
        <v>0</v>
      </c>
      <c r="F2791" s="6">
        <f t="shared" si="88"/>
        <v>0</v>
      </c>
      <c r="G2791" t="s">
        <v>6607</v>
      </c>
      <c r="I2791" t="str">
        <f t="shared" si="89"/>
        <v/>
      </c>
    </row>
    <row r="2792" spans="1:9" hidden="1" x14ac:dyDescent="0.25">
      <c r="A2792" t="s">
        <v>6615</v>
      </c>
      <c r="B2792" s="4">
        <v>32</v>
      </c>
      <c r="C2792" s="197" t="s">
        <v>1833</v>
      </c>
      <c r="D2792" s="197">
        <v>37</v>
      </c>
      <c r="E2792" s="6">
        <v>0</v>
      </c>
      <c r="F2792" s="6">
        <f t="shared" si="88"/>
        <v>0</v>
      </c>
      <c r="G2792" t="s">
        <v>6616</v>
      </c>
      <c r="I2792" t="str">
        <f t="shared" si="89"/>
        <v/>
      </c>
    </row>
    <row r="2793" spans="1:9" hidden="1" x14ac:dyDescent="0.25">
      <c r="A2793" t="s">
        <v>6618</v>
      </c>
      <c r="B2793" s="4">
        <v>32</v>
      </c>
      <c r="C2793" s="197" t="s">
        <v>1833</v>
      </c>
      <c r="D2793" s="197">
        <v>38</v>
      </c>
      <c r="E2793" s="6">
        <v>0</v>
      </c>
      <c r="F2793" s="6">
        <f t="shared" si="88"/>
        <v>0</v>
      </c>
      <c r="G2793" t="s">
        <v>6619</v>
      </c>
      <c r="I2793" t="str">
        <f t="shared" si="89"/>
        <v/>
      </c>
    </row>
    <row r="2794" spans="1:9" hidden="1" x14ac:dyDescent="0.25">
      <c r="A2794" t="s">
        <v>6630</v>
      </c>
      <c r="B2794" s="4">
        <v>32</v>
      </c>
      <c r="C2794" s="197" t="s">
        <v>1833</v>
      </c>
      <c r="D2794" s="197">
        <v>42</v>
      </c>
      <c r="E2794" s="6">
        <v>0</v>
      </c>
      <c r="F2794" s="6">
        <f t="shared" si="88"/>
        <v>0</v>
      </c>
      <c r="G2794" t="s">
        <v>6631</v>
      </c>
      <c r="I2794" t="str">
        <f t="shared" si="89"/>
        <v/>
      </c>
    </row>
    <row r="2795" spans="1:9" hidden="1" x14ac:dyDescent="0.25">
      <c r="A2795" t="s">
        <v>6633</v>
      </c>
      <c r="B2795" s="4">
        <v>32</v>
      </c>
      <c r="C2795" s="197" t="s">
        <v>1833</v>
      </c>
      <c r="D2795" s="197">
        <v>43</v>
      </c>
      <c r="E2795" s="6">
        <v>0</v>
      </c>
      <c r="F2795" s="6">
        <f t="shared" si="88"/>
        <v>0</v>
      </c>
      <c r="G2795" t="s">
        <v>6634</v>
      </c>
      <c r="I2795" t="str">
        <f t="shared" si="89"/>
        <v/>
      </c>
    </row>
    <row r="2796" spans="1:9" hidden="1" x14ac:dyDescent="0.25">
      <c r="A2796" t="s">
        <v>6648</v>
      </c>
      <c r="B2796" s="4">
        <v>32</v>
      </c>
      <c r="C2796" s="197" t="s">
        <v>1833</v>
      </c>
      <c r="D2796" s="197">
        <v>48</v>
      </c>
      <c r="E2796" s="6">
        <v>0</v>
      </c>
      <c r="F2796" s="6">
        <f t="shared" si="88"/>
        <v>0</v>
      </c>
      <c r="G2796" t="s">
        <v>6649</v>
      </c>
      <c r="I2796" t="str">
        <f t="shared" si="89"/>
        <v/>
      </c>
    </row>
    <row r="2797" spans="1:9" hidden="1" x14ac:dyDescent="0.25">
      <c r="A2797" t="s">
        <v>6657</v>
      </c>
      <c r="B2797" s="4">
        <v>32</v>
      </c>
      <c r="C2797" s="197" t="s">
        <v>1833</v>
      </c>
      <c r="D2797" s="197">
        <v>51</v>
      </c>
      <c r="E2797" s="6">
        <v>0</v>
      </c>
      <c r="F2797" s="6">
        <f t="shared" si="88"/>
        <v>0</v>
      </c>
      <c r="G2797" t="s">
        <v>6658</v>
      </c>
      <c r="I2797" t="str">
        <f t="shared" si="89"/>
        <v/>
      </c>
    </row>
    <row r="2798" spans="1:9" hidden="1" x14ac:dyDescent="0.25">
      <c r="A2798" t="s">
        <v>6663</v>
      </c>
      <c r="B2798" s="4">
        <v>32</v>
      </c>
      <c r="C2798" s="197" t="s">
        <v>1833</v>
      </c>
      <c r="D2798" s="197">
        <v>53</v>
      </c>
      <c r="E2798" s="6">
        <v>0</v>
      </c>
      <c r="F2798" s="6">
        <f t="shared" si="88"/>
        <v>0</v>
      </c>
      <c r="G2798" t="s">
        <v>6664</v>
      </c>
      <c r="I2798" t="str">
        <f t="shared" si="89"/>
        <v/>
      </c>
    </row>
    <row r="2799" spans="1:9" hidden="1" x14ac:dyDescent="0.25">
      <c r="A2799" t="s">
        <v>6693</v>
      </c>
      <c r="B2799" s="4">
        <v>32</v>
      </c>
      <c r="C2799" s="197" t="s">
        <v>1833</v>
      </c>
      <c r="D2799" s="197">
        <v>63</v>
      </c>
      <c r="E2799" s="6">
        <v>0</v>
      </c>
      <c r="F2799" s="6">
        <f t="shared" si="88"/>
        <v>0</v>
      </c>
      <c r="G2799" t="s">
        <v>6694</v>
      </c>
      <c r="I2799" t="str">
        <f t="shared" si="89"/>
        <v/>
      </c>
    </row>
    <row r="2800" spans="1:9" hidden="1" x14ac:dyDescent="0.25">
      <c r="A2800" t="s">
        <v>6708</v>
      </c>
      <c r="B2800" s="4">
        <v>32</v>
      </c>
      <c r="C2800" s="197" t="s">
        <v>1833</v>
      </c>
      <c r="D2800" s="197">
        <v>68</v>
      </c>
      <c r="E2800" s="6">
        <v>0</v>
      </c>
      <c r="F2800" s="6">
        <f t="shared" si="88"/>
        <v>0</v>
      </c>
      <c r="G2800" t="s">
        <v>6709</v>
      </c>
      <c r="I2800" t="str">
        <f t="shared" si="89"/>
        <v/>
      </c>
    </row>
    <row r="2801" spans="1:9" hidden="1" x14ac:dyDescent="0.25">
      <c r="A2801" t="s">
        <v>6777</v>
      </c>
      <c r="B2801" s="4">
        <v>32</v>
      </c>
      <c r="C2801" s="197" t="s">
        <v>1833</v>
      </c>
      <c r="D2801" s="197">
        <v>91</v>
      </c>
      <c r="E2801" s="6">
        <v>0</v>
      </c>
      <c r="F2801" s="6">
        <f t="shared" si="88"/>
        <v>0</v>
      </c>
      <c r="G2801" t="s">
        <v>6778</v>
      </c>
      <c r="I2801" t="str">
        <f t="shared" si="89"/>
        <v/>
      </c>
    </row>
    <row r="2802" spans="1:9" hidden="1" x14ac:dyDescent="0.25">
      <c r="A2802" t="s">
        <v>6798</v>
      </c>
      <c r="B2802" s="4">
        <v>32</v>
      </c>
      <c r="C2802" s="197" t="s">
        <v>1833</v>
      </c>
      <c r="D2802" s="197">
        <v>98</v>
      </c>
      <c r="E2802" s="6">
        <v>0</v>
      </c>
      <c r="F2802" s="6">
        <f t="shared" si="88"/>
        <v>0</v>
      </c>
      <c r="G2802" t="s">
        <v>6799</v>
      </c>
      <c r="I2802" t="str">
        <f t="shared" si="89"/>
        <v/>
      </c>
    </row>
    <row r="2803" spans="1:9" hidden="1" x14ac:dyDescent="0.25">
      <c r="A2803" t="s">
        <v>6831</v>
      </c>
      <c r="B2803" s="4">
        <v>32</v>
      </c>
      <c r="C2803" s="197" t="s">
        <v>1833</v>
      </c>
      <c r="D2803" s="197">
        <v>109</v>
      </c>
      <c r="E2803" s="6">
        <v>0</v>
      </c>
      <c r="F2803" s="6">
        <f t="shared" si="88"/>
        <v>0</v>
      </c>
      <c r="G2803" t="s">
        <v>6832</v>
      </c>
      <c r="I2803" t="str">
        <f t="shared" si="89"/>
        <v/>
      </c>
    </row>
    <row r="2804" spans="1:9" hidden="1" x14ac:dyDescent="0.25">
      <c r="A2804" t="s">
        <v>6849</v>
      </c>
      <c r="B2804" s="4">
        <v>32</v>
      </c>
      <c r="C2804" s="197" t="s">
        <v>1833</v>
      </c>
      <c r="D2804" s="197">
        <v>115</v>
      </c>
      <c r="E2804" s="6">
        <v>0</v>
      </c>
      <c r="F2804" s="6">
        <f t="shared" si="88"/>
        <v>0</v>
      </c>
      <c r="G2804" t="s">
        <v>6850</v>
      </c>
      <c r="I2804" t="str">
        <f t="shared" si="89"/>
        <v/>
      </c>
    </row>
    <row r="2805" spans="1:9" hidden="1" x14ac:dyDescent="0.25">
      <c r="A2805" t="s">
        <v>6858</v>
      </c>
      <c r="B2805" s="4">
        <v>32</v>
      </c>
      <c r="C2805" s="197" t="s">
        <v>1833</v>
      </c>
      <c r="D2805" s="197">
        <v>118</v>
      </c>
      <c r="E2805" s="6">
        <v>0</v>
      </c>
      <c r="F2805" s="6">
        <f t="shared" si="88"/>
        <v>0</v>
      </c>
      <c r="G2805" t="s">
        <v>6859</v>
      </c>
      <c r="I2805" t="str">
        <f t="shared" si="89"/>
        <v/>
      </c>
    </row>
    <row r="2806" spans="1:9" hidden="1" x14ac:dyDescent="0.25">
      <c r="A2806" t="s">
        <v>6918</v>
      </c>
      <c r="B2806" s="4">
        <v>32</v>
      </c>
      <c r="C2806" s="197" t="s">
        <v>1833</v>
      </c>
      <c r="D2806" s="197">
        <v>138</v>
      </c>
      <c r="E2806" s="6">
        <v>0</v>
      </c>
      <c r="F2806" s="6">
        <f t="shared" si="88"/>
        <v>0</v>
      </c>
      <c r="G2806" t="s">
        <v>6919</v>
      </c>
      <c r="I2806" t="str">
        <f t="shared" si="89"/>
        <v/>
      </c>
    </row>
    <row r="2807" spans="1:9" hidden="1" x14ac:dyDescent="0.25">
      <c r="A2807" t="s">
        <v>6924</v>
      </c>
      <c r="B2807" s="4">
        <v>32</v>
      </c>
      <c r="C2807" s="197" t="s">
        <v>1833</v>
      </c>
      <c r="D2807" s="197">
        <v>140</v>
      </c>
      <c r="E2807" s="6">
        <v>0</v>
      </c>
      <c r="F2807" s="6">
        <f t="shared" si="88"/>
        <v>0</v>
      </c>
      <c r="G2807" t="s">
        <v>6925</v>
      </c>
      <c r="I2807" t="str">
        <f t="shared" si="89"/>
        <v/>
      </c>
    </row>
    <row r="2808" spans="1:9" hidden="1" x14ac:dyDescent="0.25">
      <c r="A2808" t="s">
        <v>6930</v>
      </c>
      <c r="B2808" s="4">
        <v>32</v>
      </c>
      <c r="C2808" s="197" t="s">
        <v>1833</v>
      </c>
      <c r="D2808" s="197">
        <v>142</v>
      </c>
      <c r="E2808" s="6">
        <v>0</v>
      </c>
      <c r="F2808" s="6">
        <f t="shared" si="88"/>
        <v>0</v>
      </c>
      <c r="G2808" t="s">
        <v>5098</v>
      </c>
      <c r="I2808" t="str">
        <f t="shared" si="89"/>
        <v/>
      </c>
    </row>
    <row r="2809" spans="1:9" hidden="1" x14ac:dyDescent="0.25">
      <c r="A2809" t="s">
        <v>6953</v>
      </c>
      <c r="B2809" s="4">
        <v>32</v>
      </c>
      <c r="C2809" s="197" t="s">
        <v>1833</v>
      </c>
      <c r="D2809" s="197">
        <v>150</v>
      </c>
      <c r="E2809" s="6">
        <v>0</v>
      </c>
      <c r="F2809" s="6">
        <f t="shared" si="88"/>
        <v>0</v>
      </c>
      <c r="G2809" t="s">
        <v>6954</v>
      </c>
      <c r="I2809" t="str">
        <f t="shared" si="89"/>
        <v/>
      </c>
    </row>
    <row r="2810" spans="1:9" hidden="1" x14ac:dyDescent="0.25">
      <c r="A2810" t="s">
        <v>6956</v>
      </c>
      <c r="B2810" s="4">
        <v>32</v>
      </c>
      <c r="C2810" s="197" t="s">
        <v>1833</v>
      </c>
      <c r="D2810" s="197">
        <v>151</v>
      </c>
      <c r="E2810" s="6">
        <v>0</v>
      </c>
      <c r="F2810" s="6">
        <f t="shared" si="88"/>
        <v>0</v>
      </c>
      <c r="G2810" t="s">
        <v>6957</v>
      </c>
      <c r="I2810" t="str">
        <f t="shared" si="89"/>
        <v/>
      </c>
    </row>
    <row r="2811" spans="1:9" hidden="1" x14ac:dyDescent="0.25">
      <c r="A2811" t="s">
        <v>6965</v>
      </c>
      <c r="B2811" s="4">
        <v>32</v>
      </c>
      <c r="C2811" s="197" t="s">
        <v>1833</v>
      </c>
      <c r="D2811" s="197">
        <v>154</v>
      </c>
      <c r="E2811" s="6">
        <v>0</v>
      </c>
      <c r="F2811" s="6">
        <f t="shared" si="88"/>
        <v>0</v>
      </c>
      <c r="G2811" t="s">
        <v>6966</v>
      </c>
      <c r="I2811" t="str">
        <f t="shared" si="89"/>
        <v/>
      </c>
    </row>
    <row r="2812" spans="1:9" hidden="1" x14ac:dyDescent="0.25">
      <c r="A2812" t="s">
        <v>6970</v>
      </c>
      <c r="B2812" s="4">
        <v>32</v>
      </c>
      <c r="C2812" s="197" t="s">
        <v>1833</v>
      </c>
      <c r="D2812" s="197">
        <v>156</v>
      </c>
      <c r="E2812" s="6">
        <v>0</v>
      </c>
      <c r="F2812" s="6">
        <f t="shared" si="88"/>
        <v>0</v>
      </c>
      <c r="G2812" t="s">
        <v>6971</v>
      </c>
      <c r="I2812" t="str">
        <f t="shared" si="89"/>
        <v/>
      </c>
    </row>
    <row r="2813" spans="1:9" hidden="1" x14ac:dyDescent="0.25">
      <c r="A2813" t="s">
        <v>6972</v>
      </c>
      <c r="B2813" s="4">
        <v>32</v>
      </c>
      <c r="C2813" s="197" t="s">
        <v>1833</v>
      </c>
      <c r="D2813" s="197">
        <v>157</v>
      </c>
      <c r="E2813" s="6">
        <v>0</v>
      </c>
      <c r="F2813" s="6">
        <f t="shared" si="88"/>
        <v>0</v>
      </c>
      <c r="G2813" t="s">
        <v>6973</v>
      </c>
      <c r="I2813" t="str">
        <f t="shared" si="89"/>
        <v/>
      </c>
    </row>
    <row r="2814" spans="1:9" hidden="1" x14ac:dyDescent="0.25">
      <c r="A2814" t="s">
        <v>6974</v>
      </c>
      <c r="B2814" s="4">
        <v>32</v>
      </c>
      <c r="C2814" s="197" t="s">
        <v>1833</v>
      </c>
      <c r="D2814" s="197">
        <v>158</v>
      </c>
      <c r="E2814" s="6">
        <v>0</v>
      </c>
      <c r="F2814" s="6">
        <f t="shared" si="88"/>
        <v>0</v>
      </c>
      <c r="G2814" t="s">
        <v>6975</v>
      </c>
      <c r="I2814" t="str">
        <f t="shared" si="89"/>
        <v/>
      </c>
    </row>
    <row r="2815" spans="1:9" hidden="1" x14ac:dyDescent="0.25">
      <c r="A2815" t="s">
        <v>6976</v>
      </c>
      <c r="B2815" s="4">
        <v>32</v>
      </c>
      <c r="C2815" s="197" t="s">
        <v>1833</v>
      </c>
      <c r="D2815" s="197">
        <v>999</v>
      </c>
      <c r="E2815" s="6">
        <v>0</v>
      </c>
      <c r="F2815" s="6">
        <f t="shared" si="88"/>
        <v>0</v>
      </c>
      <c r="G2815" t="s">
        <v>6977</v>
      </c>
      <c r="I2815" t="str">
        <f t="shared" si="89"/>
        <v>32-L03-999</v>
      </c>
    </row>
    <row r="2816" spans="1:9" hidden="1" x14ac:dyDescent="0.25">
      <c r="A2816" t="s">
        <v>7011</v>
      </c>
      <c r="B2816" s="4">
        <v>32</v>
      </c>
      <c r="C2816" s="197" t="s">
        <v>1837</v>
      </c>
      <c r="D2816" s="197">
        <v>12</v>
      </c>
      <c r="E2816" s="6">
        <v>0</v>
      </c>
      <c r="F2816" s="6">
        <f t="shared" si="88"/>
        <v>0</v>
      </c>
      <c r="G2816" t="s">
        <v>7012</v>
      </c>
      <c r="I2816" t="str">
        <f t="shared" si="89"/>
        <v/>
      </c>
    </row>
    <row r="2817" spans="1:9" hidden="1" x14ac:dyDescent="0.25">
      <c r="A2817" t="s">
        <v>7128</v>
      </c>
      <c r="B2817" s="4">
        <v>32</v>
      </c>
      <c r="C2817" s="197" t="s">
        <v>1837</v>
      </c>
      <c r="D2817" s="197">
        <v>51</v>
      </c>
      <c r="E2817" s="6">
        <v>0</v>
      </c>
      <c r="F2817" s="6">
        <f t="shared" si="88"/>
        <v>0</v>
      </c>
      <c r="G2817" t="s">
        <v>7129</v>
      </c>
      <c r="I2817" t="str">
        <f t="shared" si="89"/>
        <v/>
      </c>
    </row>
    <row r="2818" spans="1:9" hidden="1" x14ac:dyDescent="0.25">
      <c r="A2818" t="s">
        <v>7137</v>
      </c>
      <c r="B2818" s="4">
        <v>32</v>
      </c>
      <c r="C2818" s="197" t="s">
        <v>1837</v>
      </c>
      <c r="D2818" s="197">
        <v>54</v>
      </c>
      <c r="E2818" s="6">
        <v>0</v>
      </c>
      <c r="F2818" s="6">
        <f t="shared" si="88"/>
        <v>0</v>
      </c>
      <c r="G2818" t="s">
        <v>7138</v>
      </c>
      <c r="I2818" t="str">
        <f t="shared" si="89"/>
        <v/>
      </c>
    </row>
    <row r="2819" spans="1:9" hidden="1" x14ac:dyDescent="0.25">
      <c r="A2819" t="s">
        <v>7143</v>
      </c>
      <c r="B2819" s="4">
        <v>32</v>
      </c>
      <c r="C2819" s="197" t="s">
        <v>1837</v>
      </c>
      <c r="D2819" s="197">
        <v>56</v>
      </c>
      <c r="E2819" s="6">
        <v>0</v>
      </c>
      <c r="F2819" s="6">
        <f t="shared" si="88"/>
        <v>0</v>
      </c>
      <c r="G2819" t="s">
        <v>7144</v>
      </c>
      <c r="I2819" t="str">
        <f t="shared" si="89"/>
        <v/>
      </c>
    </row>
    <row r="2820" spans="1:9" hidden="1" x14ac:dyDescent="0.25">
      <c r="A2820" t="s">
        <v>7175</v>
      </c>
      <c r="B2820" s="4">
        <v>32</v>
      </c>
      <c r="C2820" s="197" t="s">
        <v>1837</v>
      </c>
      <c r="D2820" s="197">
        <v>67</v>
      </c>
      <c r="E2820" s="6">
        <v>0</v>
      </c>
      <c r="F2820" s="6">
        <f t="shared" si="88"/>
        <v>0</v>
      </c>
      <c r="G2820" t="s">
        <v>7176</v>
      </c>
      <c r="I2820" t="str">
        <f t="shared" si="89"/>
        <v/>
      </c>
    </row>
    <row r="2821" spans="1:9" hidden="1" x14ac:dyDescent="0.25">
      <c r="A2821" t="s">
        <v>7181</v>
      </c>
      <c r="B2821" s="4">
        <v>32</v>
      </c>
      <c r="C2821" s="197" t="s">
        <v>1837</v>
      </c>
      <c r="D2821" s="197">
        <v>69</v>
      </c>
      <c r="E2821" s="6">
        <v>0</v>
      </c>
      <c r="F2821" s="6">
        <f t="shared" si="88"/>
        <v>0</v>
      </c>
      <c r="G2821" t="s">
        <v>7182</v>
      </c>
      <c r="I2821" t="str">
        <f t="shared" si="89"/>
        <v/>
      </c>
    </row>
    <row r="2822" spans="1:9" hidden="1" x14ac:dyDescent="0.25">
      <c r="A2822" t="s">
        <v>7184</v>
      </c>
      <c r="B2822" s="4">
        <v>32</v>
      </c>
      <c r="C2822" s="197" t="s">
        <v>1837</v>
      </c>
      <c r="D2822" s="197">
        <v>70</v>
      </c>
      <c r="E2822" s="6">
        <v>0</v>
      </c>
      <c r="F2822" s="6">
        <f t="shared" si="88"/>
        <v>0</v>
      </c>
      <c r="G2822" t="s">
        <v>7185</v>
      </c>
      <c r="I2822" t="str">
        <f t="shared" si="89"/>
        <v/>
      </c>
    </row>
    <row r="2823" spans="1:9" hidden="1" x14ac:dyDescent="0.25">
      <c r="A2823" t="s">
        <v>7190</v>
      </c>
      <c r="B2823" s="4">
        <v>32</v>
      </c>
      <c r="C2823" s="197" t="s">
        <v>1837</v>
      </c>
      <c r="D2823" s="197">
        <v>72</v>
      </c>
      <c r="E2823" s="6">
        <v>0</v>
      </c>
      <c r="F2823" s="6">
        <f t="shared" ref="F2823:F2886" si="90">IF(B2823=10,E2823,-E2823)</f>
        <v>0</v>
      </c>
      <c r="G2823" t="s">
        <v>7191</v>
      </c>
      <c r="I2823" t="str">
        <f t="shared" ref="I2823:I2886" si="91">IF(ISNA(MATCH(A2823,OldAcctNum,))=TRUE,A2823,"")</f>
        <v/>
      </c>
    </row>
    <row r="2824" spans="1:9" hidden="1" x14ac:dyDescent="0.25">
      <c r="A2824" t="s">
        <v>7192</v>
      </c>
      <c r="B2824" s="4">
        <v>32</v>
      </c>
      <c r="C2824" s="197" t="s">
        <v>1837</v>
      </c>
      <c r="D2824" s="197">
        <v>73</v>
      </c>
      <c r="E2824" s="6">
        <v>0</v>
      </c>
      <c r="F2824" s="6">
        <f t="shared" si="90"/>
        <v>0</v>
      </c>
      <c r="G2824" t="s">
        <v>7193</v>
      </c>
      <c r="I2824" t="str">
        <f t="shared" si="91"/>
        <v/>
      </c>
    </row>
    <row r="2825" spans="1:9" hidden="1" x14ac:dyDescent="0.25">
      <c r="A2825" t="s">
        <v>7195</v>
      </c>
      <c r="B2825" s="4">
        <v>32</v>
      </c>
      <c r="C2825" s="197" t="s">
        <v>1837</v>
      </c>
      <c r="D2825" s="197">
        <v>74</v>
      </c>
      <c r="E2825" s="6">
        <v>0</v>
      </c>
      <c r="F2825" s="6">
        <f t="shared" si="90"/>
        <v>0</v>
      </c>
      <c r="G2825" t="s">
        <v>7196</v>
      </c>
      <c r="I2825" t="str">
        <f t="shared" si="91"/>
        <v/>
      </c>
    </row>
    <row r="2826" spans="1:9" hidden="1" x14ac:dyDescent="0.25">
      <c r="A2826" t="s">
        <v>7198</v>
      </c>
      <c r="B2826" s="4">
        <v>32</v>
      </c>
      <c r="C2826" s="197" t="s">
        <v>1837</v>
      </c>
      <c r="D2826" s="197">
        <v>75</v>
      </c>
      <c r="E2826" s="6">
        <v>0</v>
      </c>
      <c r="F2826" s="6">
        <f t="shared" si="90"/>
        <v>0</v>
      </c>
      <c r="G2826" t="s">
        <v>7199</v>
      </c>
      <c r="I2826" t="str">
        <f t="shared" si="91"/>
        <v/>
      </c>
    </row>
    <row r="2827" spans="1:9" hidden="1" x14ac:dyDescent="0.25">
      <c r="A2827" t="s">
        <v>7200</v>
      </c>
      <c r="B2827" s="4">
        <v>32</v>
      </c>
      <c r="C2827" s="197" t="s">
        <v>1837</v>
      </c>
      <c r="D2827" s="197">
        <v>76</v>
      </c>
      <c r="E2827" s="6">
        <v>0</v>
      </c>
      <c r="F2827" s="6">
        <f t="shared" si="90"/>
        <v>0</v>
      </c>
      <c r="G2827" t="s">
        <v>7201</v>
      </c>
      <c r="I2827" t="str">
        <f t="shared" si="91"/>
        <v/>
      </c>
    </row>
    <row r="2828" spans="1:9" hidden="1" x14ac:dyDescent="0.25">
      <c r="A2828" t="s">
        <v>7205</v>
      </c>
      <c r="B2828" s="4">
        <v>32</v>
      </c>
      <c r="C2828" s="197" t="s">
        <v>1837</v>
      </c>
      <c r="D2828" s="197">
        <v>78</v>
      </c>
      <c r="E2828" s="6">
        <v>0</v>
      </c>
      <c r="F2828" s="6">
        <f t="shared" si="90"/>
        <v>0</v>
      </c>
      <c r="G2828" t="s">
        <v>7206</v>
      </c>
      <c r="I2828" t="str">
        <f t="shared" si="91"/>
        <v/>
      </c>
    </row>
    <row r="2829" spans="1:9" hidden="1" x14ac:dyDescent="0.25">
      <c r="A2829" t="s">
        <v>7211</v>
      </c>
      <c r="B2829" s="4">
        <v>32</v>
      </c>
      <c r="C2829" s="197" t="s">
        <v>1837</v>
      </c>
      <c r="D2829" s="197">
        <v>80</v>
      </c>
      <c r="E2829" s="6">
        <v>0</v>
      </c>
      <c r="F2829" s="6">
        <f t="shared" si="90"/>
        <v>0</v>
      </c>
      <c r="G2829" t="s">
        <v>7212</v>
      </c>
      <c r="I2829" t="str">
        <f t="shared" si="91"/>
        <v/>
      </c>
    </row>
    <row r="2830" spans="1:9" hidden="1" x14ac:dyDescent="0.25">
      <c r="A2830" t="s">
        <v>7214</v>
      </c>
      <c r="B2830" s="4">
        <v>32</v>
      </c>
      <c r="C2830" s="197" t="s">
        <v>1837</v>
      </c>
      <c r="D2830" s="197">
        <v>81</v>
      </c>
      <c r="E2830" s="6">
        <v>0</v>
      </c>
      <c r="F2830" s="6">
        <f t="shared" si="90"/>
        <v>0</v>
      </c>
      <c r="G2830" t="s">
        <v>7215</v>
      </c>
      <c r="I2830" t="str">
        <f t="shared" si="91"/>
        <v/>
      </c>
    </row>
    <row r="2831" spans="1:9" hidden="1" x14ac:dyDescent="0.25">
      <c r="A2831" t="s">
        <v>7223</v>
      </c>
      <c r="B2831" s="4">
        <v>32</v>
      </c>
      <c r="C2831" s="197" t="s">
        <v>1837</v>
      </c>
      <c r="D2831" s="197">
        <v>84</v>
      </c>
      <c r="E2831" s="6">
        <v>0</v>
      </c>
      <c r="F2831" s="6">
        <f t="shared" si="90"/>
        <v>0</v>
      </c>
      <c r="G2831" t="s">
        <v>7224</v>
      </c>
      <c r="I2831" t="str">
        <f t="shared" si="91"/>
        <v/>
      </c>
    </row>
    <row r="2832" spans="1:9" hidden="1" x14ac:dyDescent="0.25">
      <c r="A2832" t="s">
        <v>7226</v>
      </c>
      <c r="B2832" s="4">
        <v>32</v>
      </c>
      <c r="C2832" s="197" t="s">
        <v>1837</v>
      </c>
      <c r="D2832" s="197">
        <v>85</v>
      </c>
      <c r="E2832" s="6">
        <v>0</v>
      </c>
      <c r="F2832" s="6">
        <f t="shared" si="90"/>
        <v>0</v>
      </c>
      <c r="G2832" t="s">
        <v>7227</v>
      </c>
      <c r="I2832" t="str">
        <f t="shared" si="91"/>
        <v/>
      </c>
    </row>
    <row r="2833" spans="1:9" hidden="1" x14ac:dyDescent="0.25">
      <c r="A2833" t="s">
        <v>7229</v>
      </c>
      <c r="B2833" s="4">
        <v>32</v>
      </c>
      <c r="C2833" s="197" t="s">
        <v>1837</v>
      </c>
      <c r="D2833" s="197">
        <v>86</v>
      </c>
      <c r="E2833" s="6">
        <v>0</v>
      </c>
      <c r="F2833" s="6">
        <f t="shared" si="90"/>
        <v>0</v>
      </c>
      <c r="G2833" t="s">
        <v>7230</v>
      </c>
      <c r="I2833" t="str">
        <f t="shared" si="91"/>
        <v/>
      </c>
    </row>
    <row r="2834" spans="1:9" hidden="1" x14ac:dyDescent="0.25">
      <c r="A2834" t="s">
        <v>7232</v>
      </c>
      <c r="B2834" s="4">
        <v>32</v>
      </c>
      <c r="C2834" s="197" t="s">
        <v>1837</v>
      </c>
      <c r="D2834" s="197">
        <v>87</v>
      </c>
      <c r="E2834" s="6">
        <v>0</v>
      </c>
      <c r="F2834" s="6">
        <f t="shared" si="90"/>
        <v>0</v>
      </c>
      <c r="G2834" t="s">
        <v>7233</v>
      </c>
      <c r="I2834" t="str">
        <f t="shared" si="91"/>
        <v/>
      </c>
    </row>
    <row r="2835" spans="1:9" hidden="1" x14ac:dyDescent="0.25">
      <c r="A2835" t="s">
        <v>7234</v>
      </c>
      <c r="B2835" s="4">
        <v>32</v>
      </c>
      <c r="C2835" s="197" t="s">
        <v>1837</v>
      </c>
      <c r="D2835" s="197">
        <v>88</v>
      </c>
      <c r="E2835" s="6">
        <v>0</v>
      </c>
      <c r="F2835" s="6">
        <f t="shared" si="90"/>
        <v>0</v>
      </c>
      <c r="G2835" t="s">
        <v>7235</v>
      </c>
      <c r="I2835" t="str">
        <f t="shared" si="91"/>
        <v/>
      </c>
    </row>
    <row r="2836" spans="1:9" hidden="1" x14ac:dyDescent="0.25">
      <c r="A2836" t="s">
        <v>7240</v>
      </c>
      <c r="B2836" s="4">
        <v>32</v>
      </c>
      <c r="C2836" s="197" t="s">
        <v>1837</v>
      </c>
      <c r="D2836" s="197">
        <v>90</v>
      </c>
      <c r="E2836" s="6">
        <v>0</v>
      </c>
      <c r="F2836" s="6">
        <f t="shared" si="90"/>
        <v>0</v>
      </c>
      <c r="G2836" t="s">
        <v>7241</v>
      </c>
      <c r="I2836" t="str">
        <f t="shared" si="91"/>
        <v/>
      </c>
    </row>
    <row r="2837" spans="1:9" hidden="1" x14ac:dyDescent="0.25">
      <c r="A2837" t="s">
        <v>7243</v>
      </c>
      <c r="B2837" s="4">
        <v>32</v>
      </c>
      <c r="C2837" s="197" t="s">
        <v>1837</v>
      </c>
      <c r="D2837" s="197">
        <v>91</v>
      </c>
      <c r="E2837" s="6">
        <v>0</v>
      </c>
      <c r="F2837" s="6">
        <f t="shared" si="90"/>
        <v>0</v>
      </c>
      <c r="G2837" t="s">
        <v>7244</v>
      </c>
      <c r="I2837" t="str">
        <f t="shared" si="91"/>
        <v/>
      </c>
    </row>
    <row r="2838" spans="1:9" hidden="1" x14ac:dyDescent="0.25">
      <c r="A2838" t="s">
        <v>7246</v>
      </c>
      <c r="B2838" s="4">
        <v>32</v>
      </c>
      <c r="C2838" s="197" t="s">
        <v>1837</v>
      </c>
      <c r="D2838" s="197">
        <v>92</v>
      </c>
      <c r="E2838" s="6">
        <v>0</v>
      </c>
      <c r="F2838" s="6">
        <f t="shared" si="90"/>
        <v>0</v>
      </c>
      <c r="G2838" t="s">
        <v>7247</v>
      </c>
      <c r="I2838" t="str">
        <f t="shared" si="91"/>
        <v/>
      </c>
    </row>
    <row r="2839" spans="1:9" hidden="1" x14ac:dyDescent="0.25">
      <c r="A2839" t="s">
        <v>7249</v>
      </c>
      <c r="B2839" s="4">
        <v>32</v>
      </c>
      <c r="C2839" s="197" t="s">
        <v>1837</v>
      </c>
      <c r="D2839" s="197">
        <v>93</v>
      </c>
      <c r="E2839" s="6">
        <v>0</v>
      </c>
      <c r="F2839" s="6">
        <f t="shared" si="90"/>
        <v>0</v>
      </c>
      <c r="G2839" t="s">
        <v>7250</v>
      </c>
      <c r="I2839" t="str">
        <f t="shared" si="91"/>
        <v/>
      </c>
    </row>
    <row r="2840" spans="1:9" hidden="1" x14ac:dyDescent="0.25">
      <c r="A2840" t="s">
        <v>7252</v>
      </c>
      <c r="B2840" s="4">
        <v>32</v>
      </c>
      <c r="C2840" s="197" t="s">
        <v>1837</v>
      </c>
      <c r="D2840" s="197">
        <v>94</v>
      </c>
      <c r="E2840" s="6">
        <v>0</v>
      </c>
      <c r="F2840" s="6">
        <f t="shared" si="90"/>
        <v>0</v>
      </c>
      <c r="G2840" t="s">
        <v>7253</v>
      </c>
      <c r="I2840" t="str">
        <f t="shared" si="91"/>
        <v/>
      </c>
    </row>
    <row r="2841" spans="1:9" hidden="1" x14ac:dyDescent="0.25">
      <c r="A2841" t="s">
        <v>7255</v>
      </c>
      <c r="B2841" s="4">
        <v>32</v>
      </c>
      <c r="C2841" s="197" t="s">
        <v>1837</v>
      </c>
      <c r="D2841" s="197">
        <v>95</v>
      </c>
      <c r="E2841" s="6">
        <v>0</v>
      </c>
      <c r="F2841" s="6">
        <f t="shared" si="90"/>
        <v>0</v>
      </c>
      <c r="G2841" t="s">
        <v>7256</v>
      </c>
      <c r="I2841" t="str">
        <f t="shared" si="91"/>
        <v/>
      </c>
    </row>
    <row r="2842" spans="1:9" hidden="1" x14ac:dyDescent="0.25">
      <c r="A2842" t="s">
        <v>7258</v>
      </c>
      <c r="B2842" s="4">
        <v>32</v>
      </c>
      <c r="C2842" s="197" t="s">
        <v>1837</v>
      </c>
      <c r="D2842" s="197">
        <v>999</v>
      </c>
      <c r="E2842" s="6">
        <v>0</v>
      </c>
      <c r="F2842" s="6">
        <f t="shared" si="90"/>
        <v>0</v>
      </c>
      <c r="G2842" t="s">
        <v>7259</v>
      </c>
      <c r="I2842" t="str">
        <f t="shared" si="91"/>
        <v>32-L04-999</v>
      </c>
    </row>
    <row r="2843" spans="1:9" hidden="1" x14ac:dyDescent="0.25">
      <c r="A2843" t="s">
        <v>7260</v>
      </c>
      <c r="B2843" s="4">
        <v>32</v>
      </c>
      <c r="C2843" s="197" t="s">
        <v>1841</v>
      </c>
      <c r="D2843" s="197">
        <v>2</v>
      </c>
      <c r="E2843" s="6">
        <v>0</v>
      </c>
      <c r="F2843" s="6">
        <f t="shared" si="90"/>
        <v>0</v>
      </c>
      <c r="G2843" t="s">
        <v>7261</v>
      </c>
      <c r="I2843" t="str">
        <f t="shared" si="91"/>
        <v/>
      </c>
    </row>
    <row r="2844" spans="1:9" hidden="1" x14ac:dyDescent="0.25">
      <c r="A2844" t="s">
        <v>7263</v>
      </c>
      <c r="B2844" s="4">
        <v>32</v>
      </c>
      <c r="C2844" s="197" t="s">
        <v>1841</v>
      </c>
      <c r="D2844" s="197">
        <v>3</v>
      </c>
      <c r="E2844" s="6">
        <v>0</v>
      </c>
      <c r="F2844" s="6">
        <f t="shared" si="90"/>
        <v>0</v>
      </c>
      <c r="G2844" t="s">
        <v>7264</v>
      </c>
      <c r="I2844" t="str">
        <f t="shared" si="91"/>
        <v/>
      </c>
    </row>
    <row r="2845" spans="1:9" hidden="1" x14ac:dyDescent="0.25">
      <c r="A2845" t="s">
        <v>7266</v>
      </c>
      <c r="B2845" s="4">
        <v>32</v>
      </c>
      <c r="C2845" s="197" t="s">
        <v>1841</v>
      </c>
      <c r="D2845" s="197">
        <v>4</v>
      </c>
      <c r="E2845" s="6">
        <v>0</v>
      </c>
      <c r="F2845" s="6">
        <f t="shared" si="90"/>
        <v>0</v>
      </c>
      <c r="G2845" t="s">
        <v>7267</v>
      </c>
      <c r="I2845" t="str">
        <f t="shared" si="91"/>
        <v/>
      </c>
    </row>
    <row r="2846" spans="1:9" hidden="1" x14ac:dyDescent="0.25">
      <c r="A2846" t="s">
        <v>7269</v>
      </c>
      <c r="B2846" s="4">
        <v>32</v>
      </c>
      <c r="C2846" s="197" t="s">
        <v>1841</v>
      </c>
      <c r="D2846" s="197">
        <v>5</v>
      </c>
      <c r="E2846" s="6">
        <v>0</v>
      </c>
      <c r="F2846" s="6">
        <f t="shared" si="90"/>
        <v>0</v>
      </c>
      <c r="G2846" t="s">
        <v>7270</v>
      </c>
      <c r="I2846" t="str">
        <f t="shared" si="91"/>
        <v/>
      </c>
    </row>
    <row r="2847" spans="1:9" hidden="1" x14ac:dyDescent="0.25">
      <c r="A2847" t="s">
        <v>7272</v>
      </c>
      <c r="B2847" s="4">
        <v>32</v>
      </c>
      <c r="C2847" s="197" t="s">
        <v>1841</v>
      </c>
      <c r="D2847" s="197">
        <v>6</v>
      </c>
      <c r="E2847" s="6">
        <v>0</v>
      </c>
      <c r="F2847" s="6">
        <f t="shared" si="90"/>
        <v>0</v>
      </c>
      <c r="G2847" t="s">
        <v>7273</v>
      </c>
      <c r="I2847" t="str">
        <f t="shared" si="91"/>
        <v/>
      </c>
    </row>
    <row r="2848" spans="1:9" hidden="1" x14ac:dyDescent="0.25">
      <c r="A2848" t="s">
        <v>7275</v>
      </c>
      <c r="B2848" s="4">
        <v>32</v>
      </c>
      <c r="C2848" s="197" t="s">
        <v>1841</v>
      </c>
      <c r="D2848" s="197">
        <v>7</v>
      </c>
      <c r="E2848" s="6">
        <v>0</v>
      </c>
      <c r="F2848" s="6">
        <f t="shared" si="90"/>
        <v>0</v>
      </c>
      <c r="G2848" t="s">
        <v>7276</v>
      </c>
      <c r="I2848" t="str">
        <f t="shared" si="91"/>
        <v/>
      </c>
    </row>
    <row r="2849" spans="1:9" hidden="1" x14ac:dyDescent="0.25">
      <c r="A2849" t="s">
        <v>7284</v>
      </c>
      <c r="B2849" s="4">
        <v>32</v>
      </c>
      <c r="C2849" s="197" t="s">
        <v>1841</v>
      </c>
      <c r="D2849" s="197">
        <v>10</v>
      </c>
      <c r="E2849" s="6">
        <v>0</v>
      </c>
      <c r="F2849" s="6">
        <f t="shared" si="90"/>
        <v>0</v>
      </c>
      <c r="G2849" t="s">
        <v>7285</v>
      </c>
      <c r="I2849" t="str">
        <f t="shared" si="91"/>
        <v/>
      </c>
    </row>
    <row r="2850" spans="1:9" hidden="1" x14ac:dyDescent="0.25">
      <c r="A2850" t="s">
        <v>7287</v>
      </c>
      <c r="B2850" s="4">
        <v>32</v>
      </c>
      <c r="C2850" s="197" t="s">
        <v>1841</v>
      </c>
      <c r="D2850" s="197">
        <v>11</v>
      </c>
      <c r="E2850" s="6">
        <v>0</v>
      </c>
      <c r="F2850" s="6">
        <f t="shared" si="90"/>
        <v>0</v>
      </c>
      <c r="G2850" t="s">
        <v>7288</v>
      </c>
      <c r="I2850" t="str">
        <f t="shared" si="91"/>
        <v/>
      </c>
    </row>
    <row r="2851" spans="1:9" hidden="1" x14ac:dyDescent="0.25">
      <c r="A2851" t="s">
        <v>7290</v>
      </c>
      <c r="B2851" s="4">
        <v>32</v>
      </c>
      <c r="C2851" s="197" t="s">
        <v>1841</v>
      </c>
      <c r="D2851" s="197">
        <v>12</v>
      </c>
      <c r="E2851" s="6">
        <v>0</v>
      </c>
      <c r="F2851" s="6">
        <f t="shared" si="90"/>
        <v>0</v>
      </c>
      <c r="G2851" t="s">
        <v>7291</v>
      </c>
      <c r="I2851" t="str">
        <f t="shared" si="91"/>
        <v/>
      </c>
    </row>
    <row r="2852" spans="1:9" hidden="1" x14ac:dyDescent="0.25">
      <c r="A2852" t="s">
        <v>7293</v>
      </c>
      <c r="B2852" s="4">
        <v>32</v>
      </c>
      <c r="C2852" s="197" t="s">
        <v>1841</v>
      </c>
      <c r="D2852" s="197">
        <v>13</v>
      </c>
      <c r="E2852" s="6">
        <v>0</v>
      </c>
      <c r="F2852" s="6">
        <f t="shared" si="90"/>
        <v>0</v>
      </c>
      <c r="G2852" t="s">
        <v>7294</v>
      </c>
      <c r="I2852" t="str">
        <f t="shared" si="91"/>
        <v/>
      </c>
    </row>
    <row r="2853" spans="1:9" hidden="1" x14ac:dyDescent="0.25">
      <c r="A2853" t="s">
        <v>7301</v>
      </c>
      <c r="B2853" s="4">
        <v>32</v>
      </c>
      <c r="C2853" s="197" t="s">
        <v>1841</v>
      </c>
      <c r="D2853" s="197">
        <v>16</v>
      </c>
      <c r="E2853" s="6">
        <v>0</v>
      </c>
      <c r="F2853" s="6">
        <f t="shared" si="90"/>
        <v>0</v>
      </c>
      <c r="G2853" t="s">
        <v>7302</v>
      </c>
      <c r="I2853" t="str">
        <f t="shared" si="91"/>
        <v/>
      </c>
    </row>
    <row r="2854" spans="1:9" hidden="1" x14ac:dyDescent="0.25">
      <c r="A2854" t="s">
        <v>7304</v>
      </c>
      <c r="B2854" s="4">
        <v>32</v>
      </c>
      <c r="C2854" s="197" t="s">
        <v>1841</v>
      </c>
      <c r="D2854" s="197">
        <v>17</v>
      </c>
      <c r="E2854" s="6">
        <v>0</v>
      </c>
      <c r="F2854" s="6">
        <f t="shared" si="90"/>
        <v>0</v>
      </c>
      <c r="G2854" t="s">
        <v>7305</v>
      </c>
      <c r="I2854" t="str">
        <f t="shared" si="91"/>
        <v/>
      </c>
    </row>
    <row r="2855" spans="1:9" hidden="1" x14ac:dyDescent="0.25">
      <c r="A2855" t="s">
        <v>7310</v>
      </c>
      <c r="B2855" s="4">
        <v>32</v>
      </c>
      <c r="C2855" s="197" t="s">
        <v>1841</v>
      </c>
      <c r="D2855" s="197">
        <v>999</v>
      </c>
      <c r="E2855" s="6">
        <v>0</v>
      </c>
      <c r="F2855" s="6">
        <f t="shared" si="90"/>
        <v>0</v>
      </c>
      <c r="G2855" t="s">
        <v>7311</v>
      </c>
      <c r="I2855" t="str">
        <f t="shared" si="91"/>
        <v>32-L05-999</v>
      </c>
    </row>
    <row r="2856" spans="1:9" hidden="1" x14ac:dyDescent="0.25">
      <c r="A2856" t="s">
        <v>7335</v>
      </c>
      <c r="B2856" s="4">
        <v>32</v>
      </c>
      <c r="C2856" s="197" t="s">
        <v>1845</v>
      </c>
      <c r="D2856" s="197">
        <v>9</v>
      </c>
      <c r="E2856" s="6">
        <v>0</v>
      </c>
      <c r="F2856" s="6">
        <f t="shared" si="90"/>
        <v>0</v>
      </c>
      <c r="G2856" t="s">
        <v>7336</v>
      </c>
      <c r="I2856" t="str">
        <f t="shared" si="91"/>
        <v/>
      </c>
    </row>
    <row r="2857" spans="1:9" hidden="1" x14ac:dyDescent="0.25">
      <c r="A2857" t="s">
        <v>7338</v>
      </c>
      <c r="B2857" s="4">
        <v>32</v>
      </c>
      <c r="C2857" s="197" t="s">
        <v>1845</v>
      </c>
      <c r="D2857" s="197">
        <v>10</v>
      </c>
      <c r="E2857" s="6">
        <v>0</v>
      </c>
      <c r="F2857" s="6">
        <f t="shared" si="90"/>
        <v>0</v>
      </c>
      <c r="G2857" t="s">
        <v>7339</v>
      </c>
      <c r="I2857" t="str">
        <f t="shared" si="91"/>
        <v/>
      </c>
    </row>
    <row r="2858" spans="1:9" hidden="1" x14ac:dyDescent="0.25">
      <c r="A2858" t="s">
        <v>7344</v>
      </c>
      <c r="B2858" s="4">
        <v>32</v>
      </c>
      <c r="C2858" s="197" t="s">
        <v>1845</v>
      </c>
      <c r="D2858" s="197">
        <v>12</v>
      </c>
      <c r="E2858" s="6">
        <v>0</v>
      </c>
      <c r="F2858" s="6">
        <f t="shared" si="90"/>
        <v>0</v>
      </c>
      <c r="G2858" t="s">
        <v>7345</v>
      </c>
      <c r="I2858" t="str">
        <f t="shared" si="91"/>
        <v/>
      </c>
    </row>
    <row r="2859" spans="1:9" hidden="1" x14ac:dyDescent="0.25">
      <c r="A2859" t="s">
        <v>7353</v>
      </c>
      <c r="B2859" s="4">
        <v>32</v>
      </c>
      <c r="C2859" s="197" t="s">
        <v>1845</v>
      </c>
      <c r="D2859" s="197">
        <v>15</v>
      </c>
      <c r="E2859" s="6">
        <v>0</v>
      </c>
      <c r="F2859" s="6">
        <f t="shared" si="90"/>
        <v>0</v>
      </c>
      <c r="G2859" t="s">
        <v>7354</v>
      </c>
      <c r="I2859" t="str">
        <f t="shared" si="91"/>
        <v/>
      </c>
    </row>
    <row r="2860" spans="1:9" hidden="1" x14ac:dyDescent="0.25">
      <c r="A2860" t="s">
        <v>7368</v>
      </c>
      <c r="B2860" s="4">
        <v>32</v>
      </c>
      <c r="C2860" s="197" t="s">
        <v>1845</v>
      </c>
      <c r="D2860" s="197">
        <v>20</v>
      </c>
      <c r="E2860" s="6">
        <v>0</v>
      </c>
      <c r="F2860" s="6">
        <f t="shared" si="90"/>
        <v>0</v>
      </c>
      <c r="G2860" t="s">
        <v>7369</v>
      </c>
      <c r="I2860" t="str">
        <f t="shared" si="91"/>
        <v/>
      </c>
    </row>
    <row r="2861" spans="1:9" hidden="1" x14ac:dyDescent="0.25">
      <c r="A2861" t="s">
        <v>7404</v>
      </c>
      <c r="B2861" s="4">
        <v>32</v>
      </c>
      <c r="C2861" s="197" t="s">
        <v>1845</v>
      </c>
      <c r="D2861" s="197">
        <v>32</v>
      </c>
      <c r="E2861" s="6">
        <v>0</v>
      </c>
      <c r="F2861" s="6">
        <f t="shared" si="90"/>
        <v>0</v>
      </c>
      <c r="G2861" t="s">
        <v>7405</v>
      </c>
      <c r="I2861" t="str">
        <f t="shared" si="91"/>
        <v/>
      </c>
    </row>
    <row r="2862" spans="1:9" hidden="1" x14ac:dyDescent="0.25">
      <c r="A2862" t="s">
        <v>7413</v>
      </c>
      <c r="B2862" s="4">
        <v>32</v>
      </c>
      <c r="C2862" s="197" t="s">
        <v>1845</v>
      </c>
      <c r="D2862" s="197">
        <v>35</v>
      </c>
      <c r="E2862" s="6">
        <v>0</v>
      </c>
      <c r="F2862" s="6">
        <f t="shared" si="90"/>
        <v>0</v>
      </c>
      <c r="G2862" t="s">
        <v>7414</v>
      </c>
      <c r="I2862" t="str">
        <f t="shared" si="91"/>
        <v/>
      </c>
    </row>
    <row r="2863" spans="1:9" hidden="1" x14ac:dyDescent="0.25">
      <c r="A2863" t="s">
        <v>7416</v>
      </c>
      <c r="B2863" s="4">
        <v>32</v>
      </c>
      <c r="C2863" s="197" t="s">
        <v>1845</v>
      </c>
      <c r="D2863" s="197">
        <v>36</v>
      </c>
      <c r="E2863" s="6">
        <v>0</v>
      </c>
      <c r="F2863" s="6">
        <f t="shared" si="90"/>
        <v>0</v>
      </c>
      <c r="G2863" t="s">
        <v>7417</v>
      </c>
      <c r="I2863" t="str">
        <f t="shared" si="91"/>
        <v/>
      </c>
    </row>
    <row r="2864" spans="1:9" hidden="1" x14ac:dyDescent="0.25">
      <c r="A2864" t="s">
        <v>7425</v>
      </c>
      <c r="B2864" s="4">
        <v>32</v>
      </c>
      <c r="C2864" s="197" t="s">
        <v>1845</v>
      </c>
      <c r="D2864" s="197">
        <v>39</v>
      </c>
      <c r="E2864" s="6">
        <v>0</v>
      </c>
      <c r="F2864" s="6">
        <f t="shared" si="90"/>
        <v>0</v>
      </c>
      <c r="G2864" t="s">
        <v>7426</v>
      </c>
      <c r="I2864" t="str">
        <f t="shared" si="91"/>
        <v/>
      </c>
    </row>
    <row r="2865" spans="1:9" hidden="1" x14ac:dyDescent="0.25">
      <c r="A2865" t="s">
        <v>7443</v>
      </c>
      <c r="B2865" s="4">
        <v>32</v>
      </c>
      <c r="C2865" s="197" t="s">
        <v>1845</v>
      </c>
      <c r="D2865" s="197">
        <v>45</v>
      </c>
      <c r="E2865" s="6">
        <v>0</v>
      </c>
      <c r="F2865" s="6">
        <f t="shared" si="90"/>
        <v>0</v>
      </c>
      <c r="G2865" t="s">
        <v>7444</v>
      </c>
      <c r="I2865" t="str">
        <f t="shared" si="91"/>
        <v/>
      </c>
    </row>
    <row r="2866" spans="1:9" hidden="1" x14ac:dyDescent="0.25">
      <c r="A2866" t="s">
        <v>7461</v>
      </c>
      <c r="B2866" s="4">
        <v>32</v>
      </c>
      <c r="C2866" s="197" t="s">
        <v>1845</v>
      </c>
      <c r="D2866" s="197">
        <v>51</v>
      </c>
      <c r="E2866" s="6">
        <v>0</v>
      </c>
      <c r="F2866" s="6">
        <f t="shared" si="90"/>
        <v>0</v>
      </c>
      <c r="G2866" t="s">
        <v>7462</v>
      </c>
      <c r="I2866" t="str">
        <f t="shared" si="91"/>
        <v/>
      </c>
    </row>
    <row r="2867" spans="1:9" hidden="1" x14ac:dyDescent="0.25">
      <c r="A2867" t="s">
        <v>7473</v>
      </c>
      <c r="B2867" s="4">
        <v>32</v>
      </c>
      <c r="C2867" s="197" t="s">
        <v>1845</v>
      </c>
      <c r="D2867" s="197">
        <v>55</v>
      </c>
      <c r="E2867" s="6">
        <v>0</v>
      </c>
      <c r="F2867" s="6">
        <f t="shared" si="90"/>
        <v>0</v>
      </c>
      <c r="G2867" t="s">
        <v>7474</v>
      </c>
      <c r="I2867" t="str">
        <f t="shared" si="91"/>
        <v/>
      </c>
    </row>
    <row r="2868" spans="1:9" hidden="1" x14ac:dyDescent="0.25">
      <c r="A2868" t="s">
        <v>7482</v>
      </c>
      <c r="B2868" s="4">
        <v>32</v>
      </c>
      <c r="C2868" s="197" t="s">
        <v>1845</v>
      </c>
      <c r="D2868" s="197">
        <v>58</v>
      </c>
      <c r="E2868" s="6">
        <v>0</v>
      </c>
      <c r="F2868" s="6">
        <f t="shared" si="90"/>
        <v>0</v>
      </c>
      <c r="G2868" t="s">
        <v>7483</v>
      </c>
      <c r="I2868" t="str">
        <f t="shared" si="91"/>
        <v/>
      </c>
    </row>
    <row r="2869" spans="1:9" hidden="1" x14ac:dyDescent="0.25">
      <c r="A2869" t="s">
        <v>7488</v>
      </c>
      <c r="B2869" s="4">
        <v>32</v>
      </c>
      <c r="C2869" s="197" t="s">
        <v>1845</v>
      </c>
      <c r="D2869" s="197">
        <v>60</v>
      </c>
      <c r="E2869" s="6">
        <v>0</v>
      </c>
      <c r="F2869" s="6">
        <f t="shared" si="90"/>
        <v>0</v>
      </c>
      <c r="G2869" t="s">
        <v>7489</v>
      </c>
      <c r="I2869" t="str">
        <f t="shared" si="91"/>
        <v/>
      </c>
    </row>
    <row r="2870" spans="1:9" hidden="1" x14ac:dyDescent="0.25">
      <c r="A2870" t="s">
        <v>7491</v>
      </c>
      <c r="B2870" s="4">
        <v>32</v>
      </c>
      <c r="C2870" s="197" t="s">
        <v>1845</v>
      </c>
      <c r="D2870" s="197">
        <v>61</v>
      </c>
      <c r="E2870" s="6">
        <v>0</v>
      </c>
      <c r="F2870" s="6">
        <f t="shared" si="90"/>
        <v>0</v>
      </c>
      <c r="G2870" t="s">
        <v>7492</v>
      </c>
      <c r="I2870" t="str">
        <f t="shared" si="91"/>
        <v/>
      </c>
    </row>
    <row r="2871" spans="1:9" hidden="1" x14ac:dyDescent="0.25">
      <c r="A2871" t="s">
        <v>7494</v>
      </c>
      <c r="B2871" s="4">
        <v>32</v>
      </c>
      <c r="C2871" s="197" t="s">
        <v>1845</v>
      </c>
      <c r="D2871" s="197">
        <v>999</v>
      </c>
      <c r="E2871" s="6">
        <v>0</v>
      </c>
      <c r="F2871" s="6">
        <f t="shared" si="90"/>
        <v>0</v>
      </c>
      <c r="G2871" t="s">
        <v>7495</v>
      </c>
      <c r="I2871" t="str">
        <f t="shared" si="91"/>
        <v>32-L06-999</v>
      </c>
    </row>
    <row r="2872" spans="1:9" hidden="1" x14ac:dyDescent="0.25">
      <c r="A2872" t="s">
        <v>7502</v>
      </c>
      <c r="B2872" s="4">
        <v>32</v>
      </c>
      <c r="C2872" s="197" t="s">
        <v>1849</v>
      </c>
      <c r="D2872" s="197">
        <v>999</v>
      </c>
      <c r="E2872" s="6">
        <v>0</v>
      </c>
      <c r="F2872" s="6">
        <f t="shared" si="90"/>
        <v>0</v>
      </c>
      <c r="G2872" t="s">
        <v>7503</v>
      </c>
      <c r="I2872" t="str">
        <f t="shared" si="91"/>
        <v>32-L07-999</v>
      </c>
    </row>
    <row r="2873" spans="1:9" hidden="1" x14ac:dyDescent="0.25">
      <c r="A2873" t="s">
        <v>7512</v>
      </c>
      <c r="B2873" s="4">
        <v>32</v>
      </c>
      <c r="C2873" s="197" t="s">
        <v>1853</v>
      </c>
      <c r="D2873" s="197">
        <v>999</v>
      </c>
      <c r="E2873" s="6">
        <v>0</v>
      </c>
      <c r="F2873" s="6">
        <f t="shared" si="90"/>
        <v>0</v>
      </c>
      <c r="G2873" t="s">
        <v>7513</v>
      </c>
      <c r="I2873" t="str">
        <f t="shared" si="91"/>
        <v>32-L08-999</v>
      </c>
    </row>
    <row r="2874" spans="1:9" hidden="1" x14ac:dyDescent="0.25">
      <c r="A2874" t="s">
        <v>7536</v>
      </c>
      <c r="B2874" s="4">
        <v>32</v>
      </c>
      <c r="C2874" s="197" t="s">
        <v>7516</v>
      </c>
      <c r="D2874" s="197">
        <v>9</v>
      </c>
      <c r="E2874" s="6">
        <v>0</v>
      </c>
      <c r="F2874" s="6">
        <f t="shared" si="90"/>
        <v>0</v>
      </c>
      <c r="G2874" t="s">
        <v>7537</v>
      </c>
      <c r="I2874" t="str">
        <f t="shared" si="91"/>
        <v/>
      </c>
    </row>
    <row r="2875" spans="1:9" hidden="1" x14ac:dyDescent="0.25">
      <c r="A2875" t="s">
        <v>7554</v>
      </c>
      <c r="B2875" s="4">
        <v>32</v>
      </c>
      <c r="C2875" s="197" t="s">
        <v>7516</v>
      </c>
      <c r="D2875" s="197">
        <v>15</v>
      </c>
      <c r="E2875" s="6">
        <v>0</v>
      </c>
      <c r="F2875" s="6">
        <f t="shared" si="90"/>
        <v>0</v>
      </c>
      <c r="G2875" t="s">
        <v>7555</v>
      </c>
      <c r="I2875" t="str">
        <f t="shared" si="91"/>
        <v/>
      </c>
    </row>
    <row r="2876" spans="1:9" hidden="1" x14ac:dyDescent="0.25">
      <c r="A2876" t="s">
        <v>7560</v>
      </c>
      <c r="B2876" s="4">
        <v>32</v>
      </c>
      <c r="C2876" s="197" t="s">
        <v>7516</v>
      </c>
      <c r="D2876" s="197">
        <v>17</v>
      </c>
      <c r="E2876" s="6">
        <v>0</v>
      </c>
      <c r="F2876" s="6">
        <f t="shared" si="90"/>
        <v>0</v>
      </c>
      <c r="G2876" t="s">
        <v>7561</v>
      </c>
      <c r="I2876" t="str">
        <f t="shared" si="91"/>
        <v/>
      </c>
    </row>
    <row r="2877" spans="1:9" hidden="1" x14ac:dyDescent="0.25">
      <c r="A2877" t="s">
        <v>7565</v>
      </c>
      <c r="B2877" s="4">
        <v>32</v>
      </c>
      <c r="C2877" s="197" t="s">
        <v>7516</v>
      </c>
      <c r="D2877" s="197">
        <v>19</v>
      </c>
      <c r="E2877" s="6">
        <v>0</v>
      </c>
      <c r="F2877" s="6">
        <f t="shared" si="90"/>
        <v>0</v>
      </c>
      <c r="G2877" t="s">
        <v>7566</v>
      </c>
      <c r="I2877" t="str">
        <f t="shared" si="91"/>
        <v/>
      </c>
    </row>
    <row r="2878" spans="1:9" hidden="1" x14ac:dyDescent="0.25">
      <c r="A2878" t="s">
        <v>7570</v>
      </c>
      <c r="B2878" s="4">
        <v>32</v>
      </c>
      <c r="C2878" s="197" t="s">
        <v>7516</v>
      </c>
      <c r="D2878" s="197">
        <v>21</v>
      </c>
      <c r="E2878" s="6">
        <v>0</v>
      </c>
      <c r="F2878" s="6">
        <f t="shared" si="90"/>
        <v>0</v>
      </c>
      <c r="G2878" t="s">
        <v>7571</v>
      </c>
      <c r="I2878" t="str">
        <f t="shared" si="91"/>
        <v/>
      </c>
    </row>
    <row r="2879" spans="1:9" hidden="1" x14ac:dyDescent="0.25">
      <c r="A2879" t="s">
        <v>7572</v>
      </c>
      <c r="B2879" s="4">
        <v>32</v>
      </c>
      <c r="C2879" s="197" t="s">
        <v>7516</v>
      </c>
      <c r="D2879" s="197">
        <v>999</v>
      </c>
      <c r="E2879" s="6">
        <v>0</v>
      </c>
      <c r="F2879" s="6">
        <f t="shared" si="90"/>
        <v>0</v>
      </c>
      <c r="G2879" t="s">
        <v>7573</v>
      </c>
      <c r="I2879" t="str">
        <f t="shared" si="91"/>
        <v>32-L09-999</v>
      </c>
    </row>
    <row r="2880" spans="1:9" hidden="1" x14ac:dyDescent="0.25">
      <c r="A2880" t="s">
        <v>7984</v>
      </c>
      <c r="B2880" s="4">
        <v>33</v>
      </c>
      <c r="C2880" s="197">
        <v>30</v>
      </c>
      <c r="D2880" s="197">
        <v>63</v>
      </c>
      <c r="E2880" s="6">
        <v>0</v>
      </c>
      <c r="F2880" s="6">
        <f t="shared" si="90"/>
        <v>0</v>
      </c>
      <c r="G2880" t="s">
        <v>11088</v>
      </c>
      <c r="H2880" t="s">
        <v>7668</v>
      </c>
      <c r="I2880" t="str">
        <f t="shared" si="91"/>
        <v/>
      </c>
    </row>
    <row r="2881" spans="1:9" hidden="1" x14ac:dyDescent="0.25">
      <c r="A2881" t="s">
        <v>8000</v>
      </c>
      <c r="B2881" s="4">
        <v>33</v>
      </c>
      <c r="C2881" s="197">
        <v>30</v>
      </c>
      <c r="D2881" s="197">
        <v>80</v>
      </c>
      <c r="E2881" s="6">
        <v>0</v>
      </c>
      <c r="F2881" s="6">
        <f t="shared" si="90"/>
        <v>0</v>
      </c>
      <c r="G2881" t="s">
        <v>11088</v>
      </c>
      <c r="H2881" t="s">
        <v>7692</v>
      </c>
      <c r="I2881" t="str">
        <f t="shared" si="91"/>
        <v/>
      </c>
    </row>
    <row r="2882" spans="1:9" hidden="1" x14ac:dyDescent="0.25">
      <c r="A2882" t="s">
        <v>8024</v>
      </c>
      <c r="B2882" s="4">
        <v>33</v>
      </c>
      <c r="C2882" s="197">
        <v>35</v>
      </c>
      <c r="D2882" s="197">
        <v>1</v>
      </c>
      <c r="E2882" s="6">
        <v>0</v>
      </c>
      <c r="F2882" s="6">
        <f t="shared" si="90"/>
        <v>0</v>
      </c>
      <c r="G2882" t="s">
        <v>11081</v>
      </c>
      <c r="H2882" t="s">
        <v>7580</v>
      </c>
      <c r="I2882" t="str">
        <f t="shared" si="91"/>
        <v/>
      </c>
    </row>
    <row r="2883" spans="1:9" hidden="1" x14ac:dyDescent="0.25">
      <c r="A2883" t="s">
        <v>8027</v>
      </c>
      <c r="B2883" s="4">
        <v>33</v>
      </c>
      <c r="C2883" s="197">
        <v>35</v>
      </c>
      <c r="D2883" s="197">
        <v>2</v>
      </c>
      <c r="E2883" s="6">
        <v>0</v>
      </c>
      <c r="F2883" s="6">
        <f t="shared" si="90"/>
        <v>0</v>
      </c>
      <c r="G2883" t="s">
        <v>11081</v>
      </c>
      <c r="H2883" t="s">
        <v>7584</v>
      </c>
      <c r="I2883" t="str">
        <f t="shared" si="91"/>
        <v/>
      </c>
    </row>
    <row r="2884" spans="1:9" hidden="1" x14ac:dyDescent="0.25">
      <c r="A2884" t="s">
        <v>8029</v>
      </c>
      <c r="B2884" s="4">
        <v>33</v>
      </c>
      <c r="C2884" s="197">
        <v>35</v>
      </c>
      <c r="D2884" s="197">
        <v>3</v>
      </c>
      <c r="E2884" s="6">
        <v>0</v>
      </c>
      <c r="F2884" s="6">
        <f t="shared" si="90"/>
        <v>0</v>
      </c>
      <c r="G2884" t="s">
        <v>11081</v>
      </c>
      <c r="H2884" t="s">
        <v>7587</v>
      </c>
      <c r="I2884" t="str">
        <f t="shared" si="91"/>
        <v/>
      </c>
    </row>
    <row r="2885" spans="1:9" hidden="1" x14ac:dyDescent="0.25">
      <c r="A2885" t="s">
        <v>8031</v>
      </c>
      <c r="B2885" s="4">
        <v>33</v>
      </c>
      <c r="C2885" s="197">
        <v>35</v>
      </c>
      <c r="D2885" s="197">
        <v>4</v>
      </c>
      <c r="E2885" s="6">
        <v>0</v>
      </c>
      <c r="F2885" s="6">
        <f t="shared" si="90"/>
        <v>0</v>
      </c>
      <c r="G2885" t="s">
        <v>11081</v>
      </c>
      <c r="H2885" t="s">
        <v>7590</v>
      </c>
      <c r="I2885" t="str">
        <f t="shared" si="91"/>
        <v/>
      </c>
    </row>
    <row r="2886" spans="1:9" hidden="1" x14ac:dyDescent="0.25">
      <c r="A2886" t="s">
        <v>8033</v>
      </c>
      <c r="B2886" s="4">
        <v>33</v>
      </c>
      <c r="C2886" s="197">
        <v>35</v>
      </c>
      <c r="D2886" s="197">
        <v>5</v>
      </c>
      <c r="E2886" s="6">
        <v>0</v>
      </c>
      <c r="F2886" s="6">
        <f t="shared" si="90"/>
        <v>0</v>
      </c>
      <c r="G2886" t="s">
        <v>11081</v>
      </c>
      <c r="H2886" t="s">
        <v>7593</v>
      </c>
      <c r="I2886" t="str">
        <f t="shared" si="91"/>
        <v/>
      </c>
    </row>
    <row r="2887" spans="1:9" hidden="1" x14ac:dyDescent="0.25">
      <c r="A2887" t="s">
        <v>8037</v>
      </c>
      <c r="B2887" s="4">
        <v>33</v>
      </c>
      <c r="C2887" s="197">
        <v>35</v>
      </c>
      <c r="D2887" s="197">
        <v>7</v>
      </c>
      <c r="E2887" s="6">
        <v>0</v>
      </c>
      <c r="F2887" s="6">
        <f t="shared" ref="F2887:F2950" si="92">IF(B2887=10,E2887,-E2887)</f>
        <v>0</v>
      </c>
      <c r="G2887" t="s">
        <v>11081</v>
      </c>
      <c r="H2887" t="s">
        <v>7599</v>
      </c>
      <c r="I2887" t="str">
        <f t="shared" ref="I2887:I2950" si="93">IF(ISNA(MATCH(A2887,OldAcctNum,))=TRUE,A2887,"")</f>
        <v/>
      </c>
    </row>
    <row r="2888" spans="1:9" hidden="1" x14ac:dyDescent="0.25">
      <c r="A2888" t="s">
        <v>8039</v>
      </c>
      <c r="B2888" s="4">
        <v>33</v>
      </c>
      <c r="C2888" s="197">
        <v>35</v>
      </c>
      <c r="D2888" s="197">
        <v>8</v>
      </c>
      <c r="E2888" s="6">
        <v>0</v>
      </c>
      <c r="F2888" s="6">
        <f t="shared" si="92"/>
        <v>0</v>
      </c>
      <c r="G2888" t="s">
        <v>11081</v>
      </c>
      <c r="H2888" t="s">
        <v>7602</v>
      </c>
      <c r="I2888" t="str">
        <f t="shared" si="93"/>
        <v/>
      </c>
    </row>
    <row r="2889" spans="1:9" hidden="1" x14ac:dyDescent="0.25">
      <c r="A2889" t="s">
        <v>8041</v>
      </c>
      <c r="B2889" s="4">
        <v>33</v>
      </c>
      <c r="C2889" s="197">
        <v>35</v>
      </c>
      <c r="D2889" s="197">
        <v>9</v>
      </c>
      <c r="E2889" s="6">
        <v>0</v>
      </c>
      <c r="F2889" s="6">
        <f t="shared" si="92"/>
        <v>0</v>
      </c>
      <c r="G2889" t="s">
        <v>11081</v>
      </c>
      <c r="H2889" t="s">
        <v>7605</v>
      </c>
      <c r="I2889" t="str">
        <f t="shared" si="93"/>
        <v/>
      </c>
    </row>
    <row r="2890" spans="1:9" hidden="1" x14ac:dyDescent="0.25">
      <c r="A2890" t="s">
        <v>8043</v>
      </c>
      <c r="B2890" s="4">
        <v>33</v>
      </c>
      <c r="C2890" s="197">
        <v>35</v>
      </c>
      <c r="D2890" s="197">
        <v>11</v>
      </c>
      <c r="E2890" s="6">
        <v>0</v>
      </c>
      <c r="F2890" s="6">
        <f t="shared" si="92"/>
        <v>0</v>
      </c>
      <c r="G2890" t="s">
        <v>11081</v>
      </c>
      <c r="H2890" t="s">
        <v>7608</v>
      </c>
      <c r="I2890" t="str">
        <f t="shared" si="93"/>
        <v/>
      </c>
    </row>
    <row r="2891" spans="1:9" hidden="1" x14ac:dyDescent="0.25">
      <c r="A2891" t="s">
        <v>8045</v>
      </c>
      <c r="B2891" s="4">
        <v>33</v>
      </c>
      <c r="C2891" s="197">
        <v>35</v>
      </c>
      <c r="D2891" s="197">
        <v>14</v>
      </c>
      <c r="E2891" s="6">
        <v>0</v>
      </c>
      <c r="F2891" s="6">
        <f t="shared" si="92"/>
        <v>0</v>
      </c>
      <c r="G2891" t="s">
        <v>11081</v>
      </c>
      <c r="H2891" t="s">
        <v>7611</v>
      </c>
      <c r="I2891" t="str">
        <f t="shared" si="93"/>
        <v/>
      </c>
    </row>
    <row r="2892" spans="1:9" hidden="1" x14ac:dyDescent="0.25">
      <c r="A2892" t="s">
        <v>8047</v>
      </c>
      <c r="B2892" s="4">
        <v>33</v>
      </c>
      <c r="C2892" s="197">
        <v>35</v>
      </c>
      <c r="D2892" s="197">
        <v>17</v>
      </c>
      <c r="E2892" s="6">
        <v>0</v>
      </c>
      <c r="F2892" s="6">
        <f t="shared" si="92"/>
        <v>0</v>
      </c>
      <c r="G2892" t="s">
        <v>11081</v>
      </c>
      <c r="H2892" t="s">
        <v>7614</v>
      </c>
      <c r="I2892" t="str">
        <f t="shared" si="93"/>
        <v/>
      </c>
    </row>
    <row r="2893" spans="1:9" hidden="1" x14ac:dyDescent="0.25">
      <c r="A2893" t="s">
        <v>8049</v>
      </c>
      <c r="B2893" s="4">
        <v>33</v>
      </c>
      <c r="C2893" s="197">
        <v>35</v>
      </c>
      <c r="D2893" s="197">
        <v>21</v>
      </c>
      <c r="E2893" s="6">
        <v>0</v>
      </c>
      <c r="F2893" s="6">
        <f t="shared" si="92"/>
        <v>0</v>
      </c>
      <c r="G2893" t="s">
        <v>11081</v>
      </c>
      <c r="H2893" t="s">
        <v>7617</v>
      </c>
      <c r="I2893" t="str">
        <f t="shared" si="93"/>
        <v/>
      </c>
    </row>
    <row r="2894" spans="1:9" hidden="1" x14ac:dyDescent="0.25">
      <c r="A2894" t="s">
        <v>8051</v>
      </c>
      <c r="B2894" s="4">
        <v>33</v>
      </c>
      <c r="C2894" s="197">
        <v>35</v>
      </c>
      <c r="D2894" s="197">
        <v>24</v>
      </c>
      <c r="E2894" s="6">
        <v>0</v>
      </c>
      <c r="F2894" s="6">
        <f t="shared" si="92"/>
        <v>0</v>
      </c>
      <c r="G2894" t="s">
        <v>11081</v>
      </c>
      <c r="H2894" t="s">
        <v>7620</v>
      </c>
      <c r="I2894" t="str">
        <f t="shared" si="93"/>
        <v/>
      </c>
    </row>
    <row r="2895" spans="1:9" hidden="1" x14ac:dyDescent="0.25">
      <c r="A2895" t="s">
        <v>8055</v>
      </c>
      <c r="B2895" s="4">
        <v>33</v>
      </c>
      <c r="C2895" s="197">
        <v>35</v>
      </c>
      <c r="D2895" s="197">
        <v>28</v>
      </c>
      <c r="E2895" s="6">
        <v>0</v>
      </c>
      <c r="F2895" s="6">
        <f t="shared" si="92"/>
        <v>0</v>
      </c>
      <c r="G2895" t="s">
        <v>11081</v>
      </c>
      <c r="H2895" t="s">
        <v>7626</v>
      </c>
      <c r="I2895" t="str">
        <f t="shared" si="93"/>
        <v/>
      </c>
    </row>
    <row r="2896" spans="1:9" hidden="1" x14ac:dyDescent="0.25">
      <c r="A2896" t="s">
        <v>8057</v>
      </c>
      <c r="B2896" s="4">
        <v>33</v>
      </c>
      <c r="C2896" s="197">
        <v>35</v>
      </c>
      <c r="D2896" s="197">
        <v>31</v>
      </c>
      <c r="E2896" s="6">
        <v>0</v>
      </c>
      <c r="F2896" s="6">
        <f t="shared" si="92"/>
        <v>0</v>
      </c>
      <c r="G2896" t="s">
        <v>11081</v>
      </c>
      <c r="H2896" t="s">
        <v>7629</v>
      </c>
      <c r="I2896" t="str">
        <f t="shared" si="93"/>
        <v/>
      </c>
    </row>
    <row r="2897" spans="1:9" hidden="1" x14ac:dyDescent="0.25">
      <c r="A2897" t="s">
        <v>8061</v>
      </c>
      <c r="B2897" s="4">
        <v>33</v>
      </c>
      <c r="C2897" s="197">
        <v>35</v>
      </c>
      <c r="D2897" s="197">
        <v>38</v>
      </c>
      <c r="E2897" s="6">
        <v>0</v>
      </c>
      <c r="F2897" s="6">
        <f t="shared" si="92"/>
        <v>0</v>
      </c>
      <c r="G2897" t="s">
        <v>11081</v>
      </c>
      <c r="H2897" t="s">
        <v>7635</v>
      </c>
      <c r="I2897" t="str">
        <f t="shared" si="93"/>
        <v/>
      </c>
    </row>
    <row r="2898" spans="1:9" hidden="1" x14ac:dyDescent="0.25">
      <c r="A2898" t="s">
        <v>8063</v>
      </c>
      <c r="B2898" s="4">
        <v>33</v>
      </c>
      <c r="C2898" s="197">
        <v>35</v>
      </c>
      <c r="D2898" s="197">
        <v>40</v>
      </c>
      <c r="E2898" s="6">
        <v>0</v>
      </c>
      <c r="F2898" s="6">
        <f t="shared" si="92"/>
        <v>0</v>
      </c>
      <c r="G2898" t="s">
        <v>11081</v>
      </c>
      <c r="H2898" t="s">
        <v>7638</v>
      </c>
      <c r="I2898" t="str">
        <f t="shared" si="93"/>
        <v/>
      </c>
    </row>
    <row r="2899" spans="1:9" hidden="1" x14ac:dyDescent="0.25">
      <c r="A2899" t="s">
        <v>8065</v>
      </c>
      <c r="B2899" s="4">
        <v>33</v>
      </c>
      <c r="C2899" s="197">
        <v>35</v>
      </c>
      <c r="D2899" s="197">
        <v>41</v>
      </c>
      <c r="E2899" s="6">
        <v>0</v>
      </c>
      <c r="F2899" s="6">
        <f t="shared" si="92"/>
        <v>0</v>
      </c>
      <c r="G2899" t="s">
        <v>11081</v>
      </c>
      <c r="H2899" t="s">
        <v>7641</v>
      </c>
      <c r="I2899" t="str">
        <f t="shared" si="93"/>
        <v/>
      </c>
    </row>
    <row r="2900" spans="1:9" hidden="1" x14ac:dyDescent="0.25">
      <c r="A2900" t="s">
        <v>8067</v>
      </c>
      <c r="B2900" s="4">
        <v>33</v>
      </c>
      <c r="C2900" s="197">
        <v>35</v>
      </c>
      <c r="D2900" s="197">
        <v>44</v>
      </c>
      <c r="E2900" s="6">
        <v>0</v>
      </c>
      <c r="F2900" s="6">
        <f t="shared" si="92"/>
        <v>0</v>
      </c>
      <c r="G2900" t="s">
        <v>11081</v>
      </c>
      <c r="H2900" t="s">
        <v>7644</v>
      </c>
      <c r="I2900" t="str">
        <f t="shared" si="93"/>
        <v/>
      </c>
    </row>
    <row r="2901" spans="1:9" hidden="1" x14ac:dyDescent="0.25">
      <c r="A2901" t="s">
        <v>8069</v>
      </c>
      <c r="B2901" s="4">
        <v>33</v>
      </c>
      <c r="C2901" s="197">
        <v>35</v>
      </c>
      <c r="D2901" s="197">
        <v>45</v>
      </c>
      <c r="E2901" s="6">
        <v>0</v>
      </c>
      <c r="F2901" s="6">
        <f t="shared" si="92"/>
        <v>0</v>
      </c>
      <c r="G2901" t="s">
        <v>11081</v>
      </c>
      <c r="H2901" t="s">
        <v>7647</v>
      </c>
      <c r="I2901" t="str">
        <f t="shared" si="93"/>
        <v/>
      </c>
    </row>
    <row r="2902" spans="1:9" hidden="1" x14ac:dyDescent="0.25">
      <c r="A2902" t="s">
        <v>8071</v>
      </c>
      <c r="B2902" s="4">
        <v>33</v>
      </c>
      <c r="C2902" s="197">
        <v>35</v>
      </c>
      <c r="D2902" s="197">
        <v>47</v>
      </c>
      <c r="E2902" s="6">
        <v>0</v>
      </c>
      <c r="F2902" s="6">
        <f t="shared" si="92"/>
        <v>0</v>
      </c>
      <c r="G2902" t="s">
        <v>11081</v>
      </c>
      <c r="H2902" t="s">
        <v>7650</v>
      </c>
      <c r="I2902" t="str">
        <f t="shared" si="93"/>
        <v/>
      </c>
    </row>
    <row r="2903" spans="1:9" hidden="1" x14ac:dyDescent="0.25">
      <c r="A2903" t="s">
        <v>8073</v>
      </c>
      <c r="B2903" s="4">
        <v>33</v>
      </c>
      <c r="C2903" s="197">
        <v>35</v>
      </c>
      <c r="D2903" s="197">
        <v>48</v>
      </c>
      <c r="E2903" s="6">
        <v>0</v>
      </c>
      <c r="F2903" s="6">
        <f t="shared" si="92"/>
        <v>0</v>
      </c>
      <c r="G2903" t="s">
        <v>11081</v>
      </c>
      <c r="H2903" t="s">
        <v>7653</v>
      </c>
      <c r="I2903" t="str">
        <f t="shared" si="93"/>
        <v/>
      </c>
    </row>
    <row r="2904" spans="1:9" hidden="1" x14ac:dyDescent="0.25">
      <c r="A2904" t="s">
        <v>8075</v>
      </c>
      <c r="B2904" s="4">
        <v>33</v>
      </c>
      <c r="C2904" s="197">
        <v>35</v>
      </c>
      <c r="D2904" s="197">
        <v>49</v>
      </c>
      <c r="E2904" s="6">
        <v>0</v>
      </c>
      <c r="F2904" s="6">
        <f t="shared" si="92"/>
        <v>0</v>
      </c>
      <c r="G2904" t="s">
        <v>11081</v>
      </c>
      <c r="H2904" t="s">
        <v>7656</v>
      </c>
      <c r="I2904" t="str">
        <f t="shared" si="93"/>
        <v/>
      </c>
    </row>
    <row r="2905" spans="1:9" hidden="1" x14ac:dyDescent="0.25">
      <c r="A2905" t="s">
        <v>8077</v>
      </c>
      <c r="B2905" s="4">
        <v>33</v>
      </c>
      <c r="C2905" s="197">
        <v>35</v>
      </c>
      <c r="D2905" s="197">
        <v>59</v>
      </c>
      <c r="E2905" s="6">
        <v>0</v>
      </c>
      <c r="F2905" s="6">
        <f t="shared" si="92"/>
        <v>0</v>
      </c>
      <c r="G2905" t="s">
        <v>11081</v>
      </c>
      <c r="H2905" t="s">
        <v>7659</v>
      </c>
      <c r="I2905" t="str">
        <f t="shared" si="93"/>
        <v/>
      </c>
    </row>
    <row r="2906" spans="1:9" hidden="1" x14ac:dyDescent="0.25">
      <c r="A2906" t="s">
        <v>8079</v>
      </c>
      <c r="B2906" s="4">
        <v>33</v>
      </c>
      <c r="C2906" s="197">
        <v>35</v>
      </c>
      <c r="D2906" s="197">
        <v>60</v>
      </c>
      <c r="E2906" s="6">
        <v>0</v>
      </c>
      <c r="F2906" s="6">
        <f t="shared" si="92"/>
        <v>0</v>
      </c>
      <c r="G2906" t="s">
        <v>11081</v>
      </c>
      <c r="H2906" t="s">
        <v>7662</v>
      </c>
      <c r="I2906" t="str">
        <f t="shared" si="93"/>
        <v/>
      </c>
    </row>
    <row r="2907" spans="1:9" hidden="1" x14ac:dyDescent="0.25">
      <c r="A2907" t="s">
        <v>8081</v>
      </c>
      <c r="B2907" s="4">
        <v>33</v>
      </c>
      <c r="C2907" s="197">
        <v>35</v>
      </c>
      <c r="D2907" s="197">
        <v>62</v>
      </c>
      <c r="E2907" s="6">
        <v>0</v>
      </c>
      <c r="F2907" s="6">
        <f t="shared" si="92"/>
        <v>0</v>
      </c>
      <c r="G2907" t="s">
        <v>11081</v>
      </c>
      <c r="H2907" t="s">
        <v>7665</v>
      </c>
      <c r="I2907" t="str">
        <f t="shared" si="93"/>
        <v/>
      </c>
    </row>
    <row r="2908" spans="1:9" hidden="1" x14ac:dyDescent="0.25">
      <c r="A2908" t="s">
        <v>8083</v>
      </c>
      <c r="B2908" s="4">
        <v>33</v>
      </c>
      <c r="C2908" s="197">
        <v>35</v>
      </c>
      <c r="D2908" s="197">
        <v>63</v>
      </c>
      <c r="E2908" s="6">
        <v>0</v>
      </c>
      <c r="F2908" s="6">
        <f t="shared" si="92"/>
        <v>0</v>
      </c>
      <c r="G2908" t="s">
        <v>11081</v>
      </c>
      <c r="H2908" t="s">
        <v>7668</v>
      </c>
      <c r="I2908" t="str">
        <f t="shared" si="93"/>
        <v/>
      </c>
    </row>
    <row r="2909" spans="1:9" hidden="1" x14ac:dyDescent="0.25">
      <c r="A2909" t="s">
        <v>8085</v>
      </c>
      <c r="B2909" s="4">
        <v>33</v>
      </c>
      <c r="C2909" s="197">
        <v>35</v>
      </c>
      <c r="D2909" s="197">
        <v>65</v>
      </c>
      <c r="E2909" s="6">
        <v>0</v>
      </c>
      <c r="F2909" s="6">
        <f t="shared" si="92"/>
        <v>0</v>
      </c>
      <c r="G2909" t="s">
        <v>11081</v>
      </c>
      <c r="H2909" t="s">
        <v>7671</v>
      </c>
      <c r="I2909" t="str">
        <f t="shared" si="93"/>
        <v/>
      </c>
    </row>
    <row r="2910" spans="1:9" hidden="1" x14ac:dyDescent="0.25">
      <c r="A2910" t="s">
        <v>8087</v>
      </c>
      <c r="B2910" s="4">
        <v>33</v>
      </c>
      <c r="C2910" s="197">
        <v>35</v>
      </c>
      <c r="D2910" s="197">
        <v>66</v>
      </c>
      <c r="E2910" s="6">
        <v>0</v>
      </c>
      <c r="F2910" s="6">
        <f t="shared" si="92"/>
        <v>0</v>
      </c>
      <c r="G2910" t="s">
        <v>11081</v>
      </c>
      <c r="H2910" t="s">
        <v>7674</v>
      </c>
      <c r="I2910" t="str">
        <f t="shared" si="93"/>
        <v/>
      </c>
    </row>
    <row r="2911" spans="1:9" hidden="1" x14ac:dyDescent="0.25">
      <c r="A2911" t="s">
        <v>8089</v>
      </c>
      <c r="B2911" s="4">
        <v>33</v>
      </c>
      <c r="C2911" s="197">
        <v>35</v>
      </c>
      <c r="D2911" s="197">
        <v>68</v>
      </c>
      <c r="E2911" s="6">
        <v>0</v>
      </c>
      <c r="F2911" s="6">
        <f t="shared" si="92"/>
        <v>0</v>
      </c>
      <c r="G2911" t="s">
        <v>11081</v>
      </c>
      <c r="H2911" t="s">
        <v>7677</v>
      </c>
      <c r="I2911" t="str">
        <f t="shared" si="93"/>
        <v/>
      </c>
    </row>
    <row r="2912" spans="1:9" hidden="1" x14ac:dyDescent="0.25">
      <c r="A2912" t="s">
        <v>8091</v>
      </c>
      <c r="B2912" s="4">
        <v>33</v>
      </c>
      <c r="C2912" s="197">
        <v>35</v>
      </c>
      <c r="D2912" s="197">
        <v>69</v>
      </c>
      <c r="E2912" s="6">
        <v>0</v>
      </c>
      <c r="F2912" s="6">
        <f t="shared" si="92"/>
        <v>0</v>
      </c>
      <c r="G2912" t="s">
        <v>11081</v>
      </c>
      <c r="H2912" t="s">
        <v>7680</v>
      </c>
      <c r="I2912" t="str">
        <f t="shared" si="93"/>
        <v/>
      </c>
    </row>
    <row r="2913" spans="1:9" hidden="1" x14ac:dyDescent="0.25">
      <c r="A2913" t="s">
        <v>8093</v>
      </c>
      <c r="B2913" s="4">
        <v>33</v>
      </c>
      <c r="C2913" s="197">
        <v>35</v>
      </c>
      <c r="D2913" s="197">
        <v>71</v>
      </c>
      <c r="E2913" s="6">
        <v>0</v>
      </c>
      <c r="F2913" s="6">
        <f t="shared" si="92"/>
        <v>0</v>
      </c>
      <c r="G2913" t="s">
        <v>11081</v>
      </c>
      <c r="H2913" t="s">
        <v>7683</v>
      </c>
      <c r="I2913" t="str">
        <f t="shared" si="93"/>
        <v/>
      </c>
    </row>
    <row r="2914" spans="1:9" hidden="1" x14ac:dyDescent="0.25">
      <c r="A2914" t="s">
        <v>8095</v>
      </c>
      <c r="B2914" s="4">
        <v>33</v>
      </c>
      <c r="C2914" s="197">
        <v>35</v>
      </c>
      <c r="D2914" s="197">
        <v>75</v>
      </c>
      <c r="E2914" s="6">
        <v>0</v>
      </c>
      <c r="F2914" s="6">
        <f t="shared" si="92"/>
        <v>0</v>
      </c>
      <c r="G2914" t="s">
        <v>11081</v>
      </c>
      <c r="H2914" t="s">
        <v>7686</v>
      </c>
      <c r="I2914" t="str">
        <f t="shared" si="93"/>
        <v/>
      </c>
    </row>
    <row r="2915" spans="1:9" hidden="1" x14ac:dyDescent="0.25">
      <c r="A2915" t="s">
        <v>8097</v>
      </c>
      <c r="B2915" s="4">
        <v>33</v>
      </c>
      <c r="C2915" s="197">
        <v>35</v>
      </c>
      <c r="D2915" s="197">
        <v>79</v>
      </c>
      <c r="E2915" s="6">
        <v>0</v>
      </c>
      <c r="F2915" s="6">
        <f t="shared" si="92"/>
        <v>0</v>
      </c>
      <c r="G2915" t="s">
        <v>11081</v>
      </c>
      <c r="H2915" t="s">
        <v>7689</v>
      </c>
      <c r="I2915" t="str">
        <f t="shared" si="93"/>
        <v/>
      </c>
    </row>
    <row r="2916" spans="1:9" hidden="1" x14ac:dyDescent="0.25">
      <c r="A2916" t="s">
        <v>8099</v>
      </c>
      <c r="B2916" s="4">
        <v>33</v>
      </c>
      <c r="C2916" s="197">
        <v>35</v>
      </c>
      <c r="D2916" s="197">
        <v>80</v>
      </c>
      <c r="E2916" s="6">
        <v>0</v>
      </c>
      <c r="F2916" s="6">
        <f t="shared" si="92"/>
        <v>0</v>
      </c>
      <c r="G2916" t="s">
        <v>11081</v>
      </c>
      <c r="H2916" t="s">
        <v>7692</v>
      </c>
      <c r="I2916" t="str">
        <f t="shared" si="93"/>
        <v/>
      </c>
    </row>
    <row r="2917" spans="1:9" hidden="1" x14ac:dyDescent="0.25">
      <c r="A2917" t="s">
        <v>8101</v>
      </c>
      <c r="B2917" s="4">
        <v>33</v>
      </c>
      <c r="C2917" s="197">
        <v>35</v>
      </c>
      <c r="D2917" s="197">
        <v>81</v>
      </c>
      <c r="E2917" s="6">
        <v>0</v>
      </c>
      <c r="F2917" s="6">
        <f t="shared" si="92"/>
        <v>0</v>
      </c>
      <c r="G2917" t="s">
        <v>11081</v>
      </c>
      <c r="H2917" t="s">
        <v>7695</v>
      </c>
      <c r="I2917" t="str">
        <f t="shared" si="93"/>
        <v/>
      </c>
    </row>
    <row r="2918" spans="1:9" hidden="1" x14ac:dyDescent="0.25">
      <c r="A2918" t="s">
        <v>8103</v>
      </c>
      <c r="B2918" s="4">
        <v>33</v>
      </c>
      <c r="C2918" s="197">
        <v>35</v>
      </c>
      <c r="D2918" s="197">
        <v>83</v>
      </c>
      <c r="E2918" s="6">
        <v>0</v>
      </c>
      <c r="F2918" s="6">
        <f t="shared" si="92"/>
        <v>0</v>
      </c>
      <c r="G2918" t="s">
        <v>11081</v>
      </c>
      <c r="H2918" t="s">
        <v>7698</v>
      </c>
      <c r="I2918" t="str">
        <f t="shared" si="93"/>
        <v/>
      </c>
    </row>
    <row r="2919" spans="1:9" hidden="1" x14ac:dyDescent="0.25">
      <c r="A2919" t="s">
        <v>8105</v>
      </c>
      <c r="B2919" s="4">
        <v>33</v>
      </c>
      <c r="C2919" s="197">
        <v>35</v>
      </c>
      <c r="D2919" s="197">
        <v>86</v>
      </c>
      <c r="E2919" s="6">
        <v>0</v>
      </c>
      <c r="F2919" s="6">
        <f t="shared" si="92"/>
        <v>0</v>
      </c>
      <c r="G2919" t="s">
        <v>11081</v>
      </c>
      <c r="H2919" t="s">
        <v>7701</v>
      </c>
      <c r="I2919" t="str">
        <f t="shared" si="93"/>
        <v/>
      </c>
    </row>
    <row r="2920" spans="1:9" hidden="1" x14ac:dyDescent="0.25">
      <c r="A2920" t="s">
        <v>8107</v>
      </c>
      <c r="B2920" s="4">
        <v>33</v>
      </c>
      <c r="C2920" s="197">
        <v>35</v>
      </c>
      <c r="D2920" s="197">
        <v>89</v>
      </c>
      <c r="E2920" s="6">
        <v>0</v>
      </c>
      <c r="F2920" s="6">
        <f t="shared" si="92"/>
        <v>0</v>
      </c>
      <c r="G2920" t="s">
        <v>11081</v>
      </c>
      <c r="H2920" t="s">
        <v>7704</v>
      </c>
      <c r="I2920" t="str">
        <f t="shared" si="93"/>
        <v/>
      </c>
    </row>
    <row r="2921" spans="1:9" hidden="1" x14ac:dyDescent="0.25">
      <c r="A2921" t="s">
        <v>8109</v>
      </c>
      <c r="B2921" s="4">
        <v>33</v>
      </c>
      <c r="C2921" s="197">
        <v>35</v>
      </c>
      <c r="D2921" s="197">
        <v>90</v>
      </c>
      <c r="E2921" s="6">
        <v>0</v>
      </c>
      <c r="F2921" s="6">
        <f t="shared" si="92"/>
        <v>0</v>
      </c>
      <c r="G2921" t="s">
        <v>11081</v>
      </c>
      <c r="H2921" t="s">
        <v>7707</v>
      </c>
      <c r="I2921" t="str">
        <f t="shared" si="93"/>
        <v/>
      </c>
    </row>
    <row r="2922" spans="1:9" hidden="1" x14ac:dyDescent="0.25">
      <c r="A2922" t="s">
        <v>8111</v>
      </c>
      <c r="B2922" s="4">
        <v>33</v>
      </c>
      <c r="C2922" s="197">
        <v>35</v>
      </c>
      <c r="D2922" s="197">
        <v>92</v>
      </c>
      <c r="E2922" s="6">
        <v>0</v>
      </c>
      <c r="F2922" s="6">
        <f t="shared" si="92"/>
        <v>0</v>
      </c>
      <c r="G2922" t="s">
        <v>11081</v>
      </c>
      <c r="H2922" t="s">
        <v>7710</v>
      </c>
      <c r="I2922" t="str">
        <f t="shared" si="93"/>
        <v/>
      </c>
    </row>
    <row r="2923" spans="1:9" hidden="1" x14ac:dyDescent="0.25">
      <c r="A2923" t="s">
        <v>8113</v>
      </c>
      <c r="B2923" s="4">
        <v>33</v>
      </c>
      <c r="C2923" s="197">
        <v>35</v>
      </c>
      <c r="D2923" s="197">
        <v>93</v>
      </c>
      <c r="E2923" s="6">
        <v>0</v>
      </c>
      <c r="F2923" s="6">
        <f t="shared" si="92"/>
        <v>0</v>
      </c>
      <c r="G2923" t="s">
        <v>11081</v>
      </c>
      <c r="H2923" t="s">
        <v>7713</v>
      </c>
      <c r="I2923" t="str">
        <f t="shared" si="93"/>
        <v/>
      </c>
    </row>
    <row r="2924" spans="1:9" hidden="1" x14ac:dyDescent="0.25">
      <c r="A2924" t="s">
        <v>8115</v>
      </c>
      <c r="B2924" s="4">
        <v>33</v>
      </c>
      <c r="C2924" s="197">
        <v>35</v>
      </c>
      <c r="D2924" s="197">
        <v>94</v>
      </c>
      <c r="E2924" s="6">
        <v>0</v>
      </c>
      <c r="F2924" s="6">
        <f t="shared" si="92"/>
        <v>0</v>
      </c>
      <c r="G2924" t="s">
        <v>11081</v>
      </c>
      <c r="H2924" t="s">
        <v>7716</v>
      </c>
      <c r="I2924" t="str">
        <f t="shared" si="93"/>
        <v/>
      </c>
    </row>
    <row r="2925" spans="1:9" hidden="1" x14ac:dyDescent="0.25">
      <c r="A2925" t="s">
        <v>8119</v>
      </c>
      <c r="B2925" s="4">
        <v>33</v>
      </c>
      <c r="C2925" s="197">
        <v>35</v>
      </c>
      <c r="D2925" s="197">
        <v>97</v>
      </c>
      <c r="E2925" s="6">
        <v>0</v>
      </c>
      <c r="F2925" s="6">
        <f t="shared" si="92"/>
        <v>0</v>
      </c>
      <c r="G2925" t="s">
        <v>11081</v>
      </c>
      <c r="H2925" t="s">
        <v>7722</v>
      </c>
      <c r="I2925" t="str">
        <f t="shared" si="93"/>
        <v/>
      </c>
    </row>
    <row r="2926" spans="1:9" hidden="1" x14ac:dyDescent="0.25">
      <c r="A2926" t="s">
        <v>8121</v>
      </c>
      <c r="B2926" s="4">
        <v>33</v>
      </c>
      <c r="C2926" s="197">
        <v>35</v>
      </c>
      <c r="D2926" s="197">
        <v>98</v>
      </c>
      <c r="E2926" s="6">
        <v>0</v>
      </c>
      <c r="F2926" s="6">
        <f t="shared" si="92"/>
        <v>0</v>
      </c>
      <c r="G2926" t="s">
        <v>11081</v>
      </c>
      <c r="H2926" t="s">
        <v>7725</v>
      </c>
      <c r="I2926" t="str">
        <f t="shared" si="93"/>
        <v/>
      </c>
    </row>
    <row r="2927" spans="1:9" hidden="1" x14ac:dyDescent="0.25">
      <c r="A2927" t="s">
        <v>8190</v>
      </c>
      <c r="B2927" s="4">
        <v>33</v>
      </c>
      <c r="C2927" s="197">
        <v>40</v>
      </c>
      <c r="D2927" s="197">
        <v>69</v>
      </c>
      <c r="E2927" s="6">
        <v>0</v>
      </c>
      <c r="F2927" s="6">
        <f t="shared" si="92"/>
        <v>0</v>
      </c>
      <c r="G2927" t="s">
        <v>11089</v>
      </c>
      <c r="H2927" t="s">
        <v>7680</v>
      </c>
      <c r="I2927" t="str">
        <f t="shared" si="93"/>
        <v/>
      </c>
    </row>
    <row r="2928" spans="1:9" hidden="1" x14ac:dyDescent="0.25">
      <c r="A2928" t="s">
        <v>8198</v>
      </c>
      <c r="B2928" s="4">
        <v>33</v>
      </c>
      <c r="C2928" s="197">
        <v>40</v>
      </c>
      <c r="D2928" s="197">
        <v>80</v>
      </c>
      <c r="E2928" s="6">
        <v>0</v>
      </c>
      <c r="F2928" s="6">
        <f t="shared" si="92"/>
        <v>0</v>
      </c>
      <c r="G2928" t="s">
        <v>11089</v>
      </c>
      <c r="H2928" t="s">
        <v>7692</v>
      </c>
      <c r="I2928" t="str">
        <f t="shared" si="93"/>
        <v/>
      </c>
    </row>
    <row r="2929" spans="1:9" hidden="1" x14ac:dyDescent="0.25">
      <c r="A2929" t="s">
        <v>8467</v>
      </c>
      <c r="B2929" s="4">
        <v>33</v>
      </c>
      <c r="C2929" s="197">
        <v>620</v>
      </c>
      <c r="D2929" s="197">
        <v>47</v>
      </c>
      <c r="E2929" s="6">
        <v>0</v>
      </c>
      <c r="F2929" s="6">
        <f t="shared" si="92"/>
        <v>0</v>
      </c>
      <c r="G2929" t="s">
        <v>8422</v>
      </c>
      <c r="H2929" t="s">
        <v>7650</v>
      </c>
      <c r="I2929" t="str">
        <f t="shared" si="93"/>
        <v/>
      </c>
    </row>
    <row r="2930" spans="1:9" hidden="1" x14ac:dyDescent="0.25">
      <c r="A2930" t="s">
        <v>8479</v>
      </c>
      <c r="B2930" s="4">
        <v>33</v>
      </c>
      <c r="C2930" s="197">
        <v>620</v>
      </c>
      <c r="D2930" s="197">
        <v>63</v>
      </c>
      <c r="E2930" s="6">
        <v>0</v>
      </c>
      <c r="F2930" s="6">
        <f t="shared" si="92"/>
        <v>0</v>
      </c>
      <c r="G2930" t="s">
        <v>8422</v>
      </c>
      <c r="H2930" t="s">
        <v>7668</v>
      </c>
      <c r="I2930" t="str">
        <f t="shared" si="93"/>
        <v/>
      </c>
    </row>
    <row r="2931" spans="1:9" hidden="1" x14ac:dyDescent="0.25">
      <c r="A2931" t="s">
        <v>8491</v>
      </c>
      <c r="B2931" s="4">
        <v>33</v>
      </c>
      <c r="C2931" s="197">
        <v>620</v>
      </c>
      <c r="D2931" s="197">
        <v>75</v>
      </c>
      <c r="E2931" s="6">
        <v>0</v>
      </c>
      <c r="F2931" s="6">
        <f t="shared" si="92"/>
        <v>0</v>
      </c>
      <c r="G2931" t="s">
        <v>8422</v>
      </c>
      <c r="H2931" t="s">
        <v>7686</v>
      </c>
      <c r="I2931" t="str">
        <f t="shared" si="93"/>
        <v/>
      </c>
    </row>
    <row r="2932" spans="1:9" hidden="1" x14ac:dyDescent="0.25">
      <c r="A2932" t="s">
        <v>8501</v>
      </c>
      <c r="B2932" s="4">
        <v>33</v>
      </c>
      <c r="C2932" s="197">
        <v>620</v>
      </c>
      <c r="D2932" s="197">
        <v>86</v>
      </c>
      <c r="E2932" s="6">
        <v>0</v>
      </c>
      <c r="F2932" s="6">
        <f t="shared" si="92"/>
        <v>0</v>
      </c>
      <c r="G2932" t="s">
        <v>8422</v>
      </c>
      <c r="H2932" t="s">
        <v>7701</v>
      </c>
      <c r="I2932" t="str">
        <f t="shared" si="93"/>
        <v/>
      </c>
    </row>
    <row r="2933" spans="1:9" hidden="1" x14ac:dyDescent="0.25">
      <c r="A2933" t="s">
        <v>8511</v>
      </c>
      <c r="B2933" s="4">
        <v>33</v>
      </c>
      <c r="C2933" s="197">
        <v>620</v>
      </c>
      <c r="D2933" s="197">
        <v>94</v>
      </c>
      <c r="E2933" s="6">
        <v>0</v>
      </c>
      <c r="F2933" s="6">
        <f t="shared" si="92"/>
        <v>0</v>
      </c>
      <c r="G2933" t="s">
        <v>8422</v>
      </c>
      <c r="H2933" t="s">
        <v>7716</v>
      </c>
      <c r="I2933" t="str">
        <f t="shared" si="93"/>
        <v/>
      </c>
    </row>
    <row r="2934" spans="1:9" hidden="1" x14ac:dyDescent="0.25">
      <c r="A2934" t="s">
        <v>8578</v>
      </c>
      <c r="B2934" s="4">
        <v>33</v>
      </c>
      <c r="C2934" s="197">
        <v>630</v>
      </c>
      <c r="D2934" s="197">
        <v>5</v>
      </c>
      <c r="E2934" s="6">
        <v>0</v>
      </c>
      <c r="F2934" s="6">
        <f t="shared" si="92"/>
        <v>0</v>
      </c>
      <c r="G2934" t="s">
        <v>8571</v>
      </c>
      <c r="H2934" t="s">
        <v>7593</v>
      </c>
      <c r="I2934" t="str">
        <f t="shared" si="93"/>
        <v/>
      </c>
    </row>
    <row r="2935" spans="1:9" hidden="1" x14ac:dyDescent="0.25">
      <c r="A2935" t="s">
        <v>8584</v>
      </c>
      <c r="B2935" s="4">
        <v>33</v>
      </c>
      <c r="C2935" s="197">
        <v>630</v>
      </c>
      <c r="D2935" s="197">
        <v>8</v>
      </c>
      <c r="E2935" s="6">
        <v>0</v>
      </c>
      <c r="F2935" s="6">
        <f t="shared" si="92"/>
        <v>0</v>
      </c>
      <c r="G2935" t="s">
        <v>8571</v>
      </c>
      <c r="H2935" t="s">
        <v>7602</v>
      </c>
      <c r="I2935" t="str">
        <f t="shared" si="93"/>
        <v/>
      </c>
    </row>
    <row r="2936" spans="1:9" hidden="1" x14ac:dyDescent="0.25">
      <c r="A2936" t="s">
        <v>8586</v>
      </c>
      <c r="B2936" s="4">
        <v>33</v>
      </c>
      <c r="C2936" s="197">
        <v>630</v>
      </c>
      <c r="D2936" s="197">
        <v>9</v>
      </c>
      <c r="E2936" s="6">
        <v>0</v>
      </c>
      <c r="F2936" s="6">
        <f t="shared" si="92"/>
        <v>0</v>
      </c>
      <c r="G2936" t="s">
        <v>8571</v>
      </c>
      <c r="H2936" t="s">
        <v>7605</v>
      </c>
      <c r="I2936" t="str">
        <f t="shared" si="93"/>
        <v/>
      </c>
    </row>
    <row r="2937" spans="1:9" hidden="1" x14ac:dyDescent="0.25">
      <c r="A2937" t="s">
        <v>8618</v>
      </c>
      <c r="B2937" s="4">
        <v>33</v>
      </c>
      <c r="C2937" s="197">
        <v>630</v>
      </c>
      <c r="D2937" s="197">
        <v>48</v>
      </c>
      <c r="E2937" s="6">
        <v>0</v>
      </c>
      <c r="F2937" s="6">
        <f t="shared" si="92"/>
        <v>0</v>
      </c>
      <c r="G2937" t="s">
        <v>8571</v>
      </c>
      <c r="H2937" t="s">
        <v>7653</v>
      </c>
      <c r="I2937" t="str">
        <f t="shared" si="93"/>
        <v/>
      </c>
    </row>
    <row r="2938" spans="1:9" hidden="1" x14ac:dyDescent="0.25">
      <c r="A2938" t="s">
        <v>8620</v>
      </c>
      <c r="B2938" s="4">
        <v>33</v>
      </c>
      <c r="C2938" s="197">
        <v>630</v>
      </c>
      <c r="D2938" s="197">
        <v>49</v>
      </c>
      <c r="E2938" s="6">
        <v>0</v>
      </c>
      <c r="F2938" s="6">
        <f t="shared" si="92"/>
        <v>0</v>
      </c>
      <c r="G2938" t="s">
        <v>8571</v>
      </c>
      <c r="H2938" t="s">
        <v>7656</v>
      </c>
      <c r="I2938" t="str">
        <f t="shared" si="93"/>
        <v/>
      </c>
    </row>
    <row r="2939" spans="1:9" hidden="1" x14ac:dyDescent="0.25">
      <c r="A2939" t="s">
        <v>8622</v>
      </c>
      <c r="B2939" s="4">
        <v>33</v>
      </c>
      <c r="C2939" s="197">
        <v>630</v>
      </c>
      <c r="D2939" s="197">
        <v>59</v>
      </c>
      <c r="E2939" s="6">
        <v>0</v>
      </c>
      <c r="F2939" s="6">
        <f t="shared" si="92"/>
        <v>0</v>
      </c>
      <c r="G2939" t="s">
        <v>8571</v>
      </c>
      <c r="H2939" t="s">
        <v>7659</v>
      </c>
      <c r="I2939" t="str">
        <f t="shared" si="93"/>
        <v/>
      </c>
    </row>
    <row r="2940" spans="1:9" hidden="1" x14ac:dyDescent="0.25">
      <c r="A2940" t="s">
        <v>8628</v>
      </c>
      <c r="B2940" s="4">
        <v>33</v>
      </c>
      <c r="C2940" s="197">
        <v>630</v>
      </c>
      <c r="D2940" s="197">
        <v>63</v>
      </c>
      <c r="E2940" s="6">
        <v>0</v>
      </c>
      <c r="F2940" s="6">
        <f t="shared" si="92"/>
        <v>0</v>
      </c>
      <c r="G2940" t="s">
        <v>8571</v>
      </c>
      <c r="H2940" t="s">
        <v>7668</v>
      </c>
      <c r="I2940" t="str">
        <f t="shared" si="93"/>
        <v/>
      </c>
    </row>
    <row r="2941" spans="1:9" hidden="1" x14ac:dyDescent="0.25">
      <c r="A2941" t="s">
        <v>8634</v>
      </c>
      <c r="B2941" s="4">
        <v>33</v>
      </c>
      <c r="C2941" s="197">
        <v>630</v>
      </c>
      <c r="D2941" s="197">
        <v>68</v>
      </c>
      <c r="E2941" s="6">
        <v>0</v>
      </c>
      <c r="F2941" s="6">
        <f t="shared" si="92"/>
        <v>0</v>
      </c>
      <c r="G2941" t="s">
        <v>8571</v>
      </c>
      <c r="H2941" t="s">
        <v>7677</v>
      </c>
      <c r="I2941" t="str">
        <f t="shared" si="93"/>
        <v/>
      </c>
    </row>
    <row r="2942" spans="1:9" hidden="1" x14ac:dyDescent="0.25">
      <c r="A2942" t="s">
        <v>8638</v>
      </c>
      <c r="B2942" s="4">
        <v>33</v>
      </c>
      <c r="C2942" s="197">
        <v>630</v>
      </c>
      <c r="D2942" s="197">
        <v>71</v>
      </c>
      <c r="E2942" s="6">
        <v>0</v>
      </c>
      <c r="F2942" s="6">
        <f t="shared" si="92"/>
        <v>0</v>
      </c>
      <c r="G2942" t="s">
        <v>8571</v>
      </c>
      <c r="H2942" t="s">
        <v>7683</v>
      </c>
      <c r="I2942" t="str">
        <f t="shared" si="93"/>
        <v/>
      </c>
    </row>
    <row r="2943" spans="1:9" hidden="1" x14ac:dyDescent="0.25">
      <c r="A2943" t="s">
        <v>8640</v>
      </c>
      <c r="B2943" s="4">
        <v>33</v>
      </c>
      <c r="C2943" s="197">
        <v>630</v>
      </c>
      <c r="D2943" s="197">
        <v>75</v>
      </c>
      <c r="E2943" s="6">
        <v>0</v>
      </c>
      <c r="F2943" s="6">
        <f t="shared" si="92"/>
        <v>0</v>
      </c>
      <c r="G2943" t="s">
        <v>8571</v>
      </c>
      <c r="H2943" t="s">
        <v>7686</v>
      </c>
      <c r="I2943" t="str">
        <f t="shared" si="93"/>
        <v/>
      </c>
    </row>
    <row r="2944" spans="1:9" hidden="1" x14ac:dyDescent="0.25">
      <c r="A2944" t="s">
        <v>8646</v>
      </c>
      <c r="B2944" s="4">
        <v>33</v>
      </c>
      <c r="C2944" s="197">
        <v>630</v>
      </c>
      <c r="D2944" s="197">
        <v>81</v>
      </c>
      <c r="E2944" s="6">
        <v>0</v>
      </c>
      <c r="F2944" s="6">
        <f t="shared" si="92"/>
        <v>0</v>
      </c>
      <c r="G2944" t="s">
        <v>8571</v>
      </c>
      <c r="H2944" t="s">
        <v>7695</v>
      </c>
      <c r="I2944" t="str">
        <f t="shared" si="93"/>
        <v/>
      </c>
    </row>
    <row r="2945" spans="1:9" hidden="1" x14ac:dyDescent="0.25">
      <c r="A2945" t="s">
        <v>8650</v>
      </c>
      <c r="B2945" s="4">
        <v>33</v>
      </c>
      <c r="C2945" s="197">
        <v>630</v>
      </c>
      <c r="D2945" s="197">
        <v>86</v>
      </c>
      <c r="E2945" s="6">
        <v>0</v>
      </c>
      <c r="F2945" s="6">
        <f t="shared" si="92"/>
        <v>0</v>
      </c>
      <c r="G2945" t="s">
        <v>8571</v>
      </c>
      <c r="H2945" t="s">
        <v>7701</v>
      </c>
      <c r="I2945" t="str">
        <f t="shared" si="93"/>
        <v/>
      </c>
    </row>
    <row r="2946" spans="1:9" hidden="1" x14ac:dyDescent="0.25">
      <c r="A2946" t="s">
        <v>8652</v>
      </c>
      <c r="B2946" s="4">
        <v>33</v>
      </c>
      <c r="C2946" s="197">
        <v>630</v>
      </c>
      <c r="D2946" s="197">
        <v>89</v>
      </c>
      <c r="E2946" s="6">
        <v>0</v>
      </c>
      <c r="F2946" s="6">
        <f t="shared" si="92"/>
        <v>0</v>
      </c>
      <c r="G2946" t="s">
        <v>8571</v>
      </c>
      <c r="H2946" t="s">
        <v>7704</v>
      </c>
      <c r="I2946" t="str">
        <f t="shared" si="93"/>
        <v/>
      </c>
    </row>
    <row r="2947" spans="1:9" hidden="1" x14ac:dyDescent="0.25">
      <c r="A2947" t="s">
        <v>8660</v>
      </c>
      <c r="B2947" s="4">
        <v>33</v>
      </c>
      <c r="C2947" s="197">
        <v>630</v>
      </c>
      <c r="D2947" s="197">
        <v>94</v>
      </c>
      <c r="E2947" s="6">
        <v>0</v>
      </c>
      <c r="F2947" s="6">
        <f t="shared" si="92"/>
        <v>0</v>
      </c>
      <c r="G2947" t="s">
        <v>8571</v>
      </c>
      <c r="H2947" t="s">
        <v>7716</v>
      </c>
      <c r="I2947" t="str">
        <f t="shared" si="93"/>
        <v/>
      </c>
    </row>
    <row r="2948" spans="1:9" hidden="1" x14ac:dyDescent="0.25">
      <c r="A2948" t="s">
        <v>8668</v>
      </c>
      <c r="B2948" s="4">
        <v>33</v>
      </c>
      <c r="C2948" s="197">
        <v>637</v>
      </c>
      <c r="D2948" s="197">
        <v>1</v>
      </c>
      <c r="E2948" s="6">
        <v>0</v>
      </c>
      <c r="F2948" s="6">
        <f t="shared" si="92"/>
        <v>0</v>
      </c>
      <c r="G2948" t="s">
        <v>11083</v>
      </c>
      <c r="H2948" t="s">
        <v>7580</v>
      </c>
      <c r="I2948" t="str">
        <f t="shared" si="93"/>
        <v/>
      </c>
    </row>
    <row r="2949" spans="1:9" hidden="1" x14ac:dyDescent="0.25">
      <c r="A2949" t="s">
        <v>8671</v>
      </c>
      <c r="B2949" s="4">
        <v>33</v>
      </c>
      <c r="C2949" s="197">
        <v>637</v>
      </c>
      <c r="D2949" s="197">
        <v>2</v>
      </c>
      <c r="E2949" s="6">
        <v>0</v>
      </c>
      <c r="F2949" s="6">
        <f t="shared" si="92"/>
        <v>0</v>
      </c>
      <c r="G2949" t="s">
        <v>11083</v>
      </c>
      <c r="H2949" t="s">
        <v>7584</v>
      </c>
      <c r="I2949" t="str">
        <f t="shared" si="93"/>
        <v/>
      </c>
    </row>
    <row r="2950" spans="1:9" hidden="1" x14ac:dyDescent="0.25">
      <c r="A2950" t="s">
        <v>8673</v>
      </c>
      <c r="B2950" s="4">
        <v>33</v>
      </c>
      <c r="C2950" s="197">
        <v>637</v>
      </c>
      <c r="D2950" s="197">
        <v>3</v>
      </c>
      <c r="E2950" s="6">
        <v>0</v>
      </c>
      <c r="F2950" s="6">
        <f t="shared" si="92"/>
        <v>0</v>
      </c>
      <c r="G2950" t="s">
        <v>11083</v>
      </c>
      <c r="H2950" t="s">
        <v>7587</v>
      </c>
      <c r="I2950" t="str">
        <f t="shared" si="93"/>
        <v/>
      </c>
    </row>
    <row r="2951" spans="1:9" hidden="1" x14ac:dyDescent="0.25">
      <c r="A2951" t="s">
        <v>8675</v>
      </c>
      <c r="B2951" s="4">
        <v>33</v>
      </c>
      <c r="C2951" s="197">
        <v>637</v>
      </c>
      <c r="D2951" s="197">
        <v>4</v>
      </c>
      <c r="E2951" s="6">
        <v>0</v>
      </c>
      <c r="F2951" s="6">
        <f t="shared" ref="F2951:F3014" si="94">IF(B2951=10,E2951,-E2951)</f>
        <v>0</v>
      </c>
      <c r="G2951" t="s">
        <v>11083</v>
      </c>
      <c r="H2951" t="s">
        <v>7590</v>
      </c>
      <c r="I2951" t="str">
        <f t="shared" ref="I2951:I3014" si="95">IF(ISNA(MATCH(A2951,OldAcctNum,))=TRUE,A2951,"")</f>
        <v/>
      </c>
    </row>
    <row r="2952" spans="1:9" hidden="1" x14ac:dyDescent="0.25">
      <c r="A2952" t="s">
        <v>8677</v>
      </c>
      <c r="B2952" s="4">
        <v>33</v>
      </c>
      <c r="C2952" s="197">
        <v>637</v>
      </c>
      <c r="D2952" s="197">
        <v>5</v>
      </c>
      <c r="E2952" s="6">
        <v>0</v>
      </c>
      <c r="F2952" s="6">
        <f t="shared" si="94"/>
        <v>0</v>
      </c>
      <c r="G2952" t="s">
        <v>11083</v>
      </c>
      <c r="H2952" t="s">
        <v>7593</v>
      </c>
      <c r="I2952" t="str">
        <f t="shared" si="95"/>
        <v/>
      </c>
    </row>
    <row r="2953" spans="1:9" hidden="1" x14ac:dyDescent="0.25">
      <c r="A2953" t="s">
        <v>8679</v>
      </c>
      <c r="B2953" s="4">
        <v>33</v>
      </c>
      <c r="C2953" s="197">
        <v>637</v>
      </c>
      <c r="D2953" s="197">
        <v>6</v>
      </c>
      <c r="E2953" s="6">
        <v>0</v>
      </c>
      <c r="F2953" s="6">
        <f t="shared" si="94"/>
        <v>0</v>
      </c>
      <c r="G2953" t="s">
        <v>11083</v>
      </c>
      <c r="H2953" t="s">
        <v>7596</v>
      </c>
      <c r="I2953" t="str">
        <f t="shared" si="95"/>
        <v/>
      </c>
    </row>
    <row r="2954" spans="1:9" hidden="1" x14ac:dyDescent="0.25">
      <c r="A2954" t="s">
        <v>8681</v>
      </c>
      <c r="B2954" s="4">
        <v>33</v>
      </c>
      <c r="C2954" s="197">
        <v>637</v>
      </c>
      <c r="D2954" s="197">
        <v>7</v>
      </c>
      <c r="E2954" s="6">
        <v>0</v>
      </c>
      <c r="F2954" s="6">
        <f t="shared" si="94"/>
        <v>0</v>
      </c>
      <c r="G2954" t="s">
        <v>11083</v>
      </c>
      <c r="H2954" t="s">
        <v>7599</v>
      </c>
      <c r="I2954" t="str">
        <f t="shared" si="95"/>
        <v/>
      </c>
    </row>
    <row r="2955" spans="1:9" hidden="1" x14ac:dyDescent="0.25">
      <c r="A2955" t="s">
        <v>8683</v>
      </c>
      <c r="B2955" s="4">
        <v>33</v>
      </c>
      <c r="C2955" s="197">
        <v>637</v>
      </c>
      <c r="D2955" s="197">
        <v>8</v>
      </c>
      <c r="E2955" s="6">
        <v>0</v>
      </c>
      <c r="F2955" s="6">
        <f t="shared" si="94"/>
        <v>0</v>
      </c>
      <c r="G2955" t="s">
        <v>11083</v>
      </c>
      <c r="H2955" t="s">
        <v>7602</v>
      </c>
      <c r="I2955" t="str">
        <f t="shared" si="95"/>
        <v/>
      </c>
    </row>
    <row r="2956" spans="1:9" hidden="1" x14ac:dyDescent="0.25">
      <c r="A2956" t="s">
        <v>8685</v>
      </c>
      <c r="B2956" s="4">
        <v>33</v>
      </c>
      <c r="C2956" s="197">
        <v>637</v>
      </c>
      <c r="D2956" s="197">
        <v>9</v>
      </c>
      <c r="E2956" s="6">
        <v>0</v>
      </c>
      <c r="F2956" s="6">
        <f t="shared" si="94"/>
        <v>0</v>
      </c>
      <c r="G2956" t="s">
        <v>11083</v>
      </c>
      <c r="H2956" t="s">
        <v>7605</v>
      </c>
      <c r="I2956" t="str">
        <f t="shared" si="95"/>
        <v/>
      </c>
    </row>
    <row r="2957" spans="1:9" hidden="1" x14ac:dyDescent="0.25">
      <c r="A2957" t="s">
        <v>8687</v>
      </c>
      <c r="B2957" s="4">
        <v>33</v>
      </c>
      <c r="C2957" s="197">
        <v>637</v>
      </c>
      <c r="D2957" s="197">
        <v>11</v>
      </c>
      <c r="E2957" s="6">
        <v>0</v>
      </c>
      <c r="F2957" s="6">
        <f t="shared" si="94"/>
        <v>0</v>
      </c>
      <c r="G2957" t="s">
        <v>11083</v>
      </c>
      <c r="H2957" t="s">
        <v>7608</v>
      </c>
      <c r="I2957" t="str">
        <f t="shared" si="95"/>
        <v/>
      </c>
    </row>
    <row r="2958" spans="1:9" hidden="1" x14ac:dyDescent="0.25">
      <c r="A2958" t="s">
        <v>8689</v>
      </c>
      <c r="B2958" s="4">
        <v>33</v>
      </c>
      <c r="C2958" s="197">
        <v>637</v>
      </c>
      <c r="D2958" s="197">
        <v>14</v>
      </c>
      <c r="E2958" s="6">
        <v>0</v>
      </c>
      <c r="F2958" s="6">
        <f t="shared" si="94"/>
        <v>0</v>
      </c>
      <c r="G2958" t="s">
        <v>11083</v>
      </c>
      <c r="H2958" t="s">
        <v>7611</v>
      </c>
      <c r="I2958" t="str">
        <f t="shared" si="95"/>
        <v/>
      </c>
    </row>
    <row r="2959" spans="1:9" hidden="1" x14ac:dyDescent="0.25">
      <c r="A2959" t="s">
        <v>8691</v>
      </c>
      <c r="B2959" s="4">
        <v>33</v>
      </c>
      <c r="C2959" s="197">
        <v>637</v>
      </c>
      <c r="D2959" s="197">
        <v>17</v>
      </c>
      <c r="E2959" s="6">
        <v>0</v>
      </c>
      <c r="F2959" s="6">
        <f t="shared" si="94"/>
        <v>0</v>
      </c>
      <c r="G2959" t="s">
        <v>11083</v>
      </c>
      <c r="H2959" t="s">
        <v>7614</v>
      </c>
      <c r="I2959" t="str">
        <f t="shared" si="95"/>
        <v/>
      </c>
    </row>
    <row r="2960" spans="1:9" hidden="1" x14ac:dyDescent="0.25">
      <c r="A2960" t="s">
        <v>8693</v>
      </c>
      <c r="B2960" s="4">
        <v>33</v>
      </c>
      <c r="C2960" s="197">
        <v>637</v>
      </c>
      <c r="D2960" s="197">
        <v>21</v>
      </c>
      <c r="E2960" s="6">
        <v>0</v>
      </c>
      <c r="F2960" s="6">
        <f t="shared" si="94"/>
        <v>0</v>
      </c>
      <c r="G2960" t="s">
        <v>11083</v>
      </c>
      <c r="H2960" t="s">
        <v>7617</v>
      </c>
      <c r="I2960" t="str">
        <f t="shared" si="95"/>
        <v/>
      </c>
    </row>
    <row r="2961" spans="1:9" hidden="1" x14ac:dyDescent="0.25">
      <c r="A2961" t="s">
        <v>8695</v>
      </c>
      <c r="B2961" s="4">
        <v>33</v>
      </c>
      <c r="C2961" s="197">
        <v>637</v>
      </c>
      <c r="D2961" s="197">
        <v>24</v>
      </c>
      <c r="E2961" s="6">
        <v>0</v>
      </c>
      <c r="F2961" s="6">
        <f t="shared" si="94"/>
        <v>0</v>
      </c>
      <c r="G2961" t="s">
        <v>11083</v>
      </c>
      <c r="H2961" t="s">
        <v>7620</v>
      </c>
      <c r="I2961" t="str">
        <f t="shared" si="95"/>
        <v/>
      </c>
    </row>
    <row r="2962" spans="1:9" hidden="1" x14ac:dyDescent="0.25">
      <c r="A2962" t="s">
        <v>8697</v>
      </c>
      <c r="B2962" s="4">
        <v>33</v>
      </c>
      <c r="C2962" s="197">
        <v>637</v>
      </c>
      <c r="D2962" s="197">
        <v>25</v>
      </c>
      <c r="E2962" s="6">
        <v>0</v>
      </c>
      <c r="F2962" s="6">
        <f t="shared" si="94"/>
        <v>0</v>
      </c>
      <c r="G2962" t="s">
        <v>11083</v>
      </c>
      <c r="H2962" t="s">
        <v>7623</v>
      </c>
      <c r="I2962" t="str">
        <f t="shared" si="95"/>
        <v/>
      </c>
    </row>
    <row r="2963" spans="1:9" hidden="1" x14ac:dyDescent="0.25">
      <c r="A2963" t="s">
        <v>8699</v>
      </c>
      <c r="B2963" s="4">
        <v>33</v>
      </c>
      <c r="C2963" s="197">
        <v>637</v>
      </c>
      <c r="D2963" s="197">
        <v>28</v>
      </c>
      <c r="E2963" s="6">
        <v>0</v>
      </c>
      <c r="F2963" s="6">
        <f t="shared" si="94"/>
        <v>0</v>
      </c>
      <c r="G2963" t="s">
        <v>11083</v>
      </c>
      <c r="H2963" t="s">
        <v>7626</v>
      </c>
      <c r="I2963" t="str">
        <f t="shared" si="95"/>
        <v/>
      </c>
    </row>
    <row r="2964" spans="1:9" hidden="1" x14ac:dyDescent="0.25">
      <c r="A2964" t="s">
        <v>8701</v>
      </c>
      <c r="B2964" s="4">
        <v>33</v>
      </c>
      <c r="C2964" s="197">
        <v>637</v>
      </c>
      <c r="D2964" s="197">
        <v>31</v>
      </c>
      <c r="E2964" s="6">
        <v>0</v>
      </c>
      <c r="F2964" s="6">
        <f t="shared" si="94"/>
        <v>0</v>
      </c>
      <c r="G2964" t="s">
        <v>11083</v>
      </c>
      <c r="H2964" t="s">
        <v>7629</v>
      </c>
      <c r="I2964" t="str">
        <f t="shared" si="95"/>
        <v/>
      </c>
    </row>
    <row r="2965" spans="1:9" hidden="1" x14ac:dyDescent="0.25">
      <c r="A2965" t="s">
        <v>8703</v>
      </c>
      <c r="B2965" s="4">
        <v>33</v>
      </c>
      <c r="C2965" s="197">
        <v>637</v>
      </c>
      <c r="D2965" s="197">
        <v>33</v>
      </c>
      <c r="E2965" s="6">
        <v>0</v>
      </c>
      <c r="F2965" s="6">
        <f t="shared" si="94"/>
        <v>0</v>
      </c>
      <c r="G2965" t="s">
        <v>11083</v>
      </c>
      <c r="H2965" t="s">
        <v>7632</v>
      </c>
      <c r="I2965" t="str">
        <f t="shared" si="95"/>
        <v/>
      </c>
    </row>
    <row r="2966" spans="1:9" hidden="1" x14ac:dyDescent="0.25">
      <c r="A2966" t="s">
        <v>8705</v>
      </c>
      <c r="B2966" s="4">
        <v>33</v>
      </c>
      <c r="C2966" s="197">
        <v>637</v>
      </c>
      <c r="D2966" s="197">
        <v>38</v>
      </c>
      <c r="E2966" s="6">
        <v>0</v>
      </c>
      <c r="F2966" s="6">
        <f t="shared" si="94"/>
        <v>0</v>
      </c>
      <c r="G2966" t="s">
        <v>11083</v>
      </c>
      <c r="H2966" t="s">
        <v>7635</v>
      </c>
      <c r="I2966" t="str">
        <f t="shared" si="95"/>
        <v/>
      </c>
    </row>
    <row r="2967" spans="1:9" hidden="1" x14ac:dyDescent="0.25">
      <c r="A2967" t="s">
        <v>8707</v>
      </c>
      <c r="B2967" s="4">
        <v>33</v>
      </c>
      <c r="C2967" s="197">
        <v>637</v>
      </c>
      <c r="D2967" s="197">
        <v>40</v>
      </c>
      <c r="E2967" s="6">
        <v>0</v>
      </c>
      <c r="F2967" s="6">
        <f t="shared" si="94"/>
        <v>0</v>
      </c>
      <c r="G2967" t="s">
        <v>11083</v>
      </c>
      <c r="H2967" t="s">
        <v>7638</v>
      </c>
      <c r="I2967" t="str">
        <f t="shared" si="95"/>
        <v/>
      </c>
    </row>
    <row r="2968" spans="1:9" hidden="1" x14ac:dyDescent="0.25">
      <c r="A2968" t="s">
        <v>8709</v>
      </c>
      <c r="B2968" s="4">
        <v>33</v>
      </c>
      <c r="C2968" s="197">
        <v>637</v>
      </c>
      <c r="D2968" s="197">
        <v>41</v>
      </c>
      <c r="E2968" s="6">
        <v>0</v>
      </c>
      <c r="F2968" s="6">
        <f t="shared" si="94"/>
        <v>0</v>
      </c>
      <c r="G2968" t="s">
        <v>11083</v>
      </c>
      <c r="H2968" t="s">
        <v>7641</v>
      </c>
      <c r="I2968" t="str">
        <f t="shared" si="95"/>
        <v/>
      </c>
    </row>
    <row r="2969" spans="1:9" hidden="1" x14ac:dyDescent="0.25">
      <c r="A2969" t="s">
        <v>8711</v>
      </c>
      <c r="B2969" s="4">
        <v>33</v>
      </c>
      <c r="C2969" s="197">
        <v>637</v>
      </c>
      <c r="D2969" s="197">
        <v>44</v>
      </c>
      <c r="E2969" s="6">
        <v>0</v>
      </c>
      <c r="F2969" s="6">
        <f t="shared" si="94"/>
        <v>0</v>
      </c>
      <c r="G2969" t="s">
        <v>11083</v>
      </c>
      <c r="H2969" t="s">
        <v>7644</v>
      </c>
      <c r="I2969" t="str">
        <f t="shared" si="95"/>
        <v/>
      </c>
    </row>
    <row r="2970" spans="1:9" hidden="1" x14ac:dyDescent="0.25">
      <c r="A2970" t="s">
        <v>8713</v>
      </c>
      <c r="B2970" s="4">
        <v>33</v>
      </c>
      <c r="C2970" s="197">
        <v>637</v>
      </c>
      <c r="D2970" s="197">
        <v>45</v>
      </c>
      <c r="E2970" s="6">
        <v>0</v>
      </c>
      <c r="F2970" s="6">
        <f t="shared" si="94"/>
        <v>0</v>
      </c>
      <c r="G2970" t="s">
        <v>11083</v>
      </c>
      <c r="H2970" t="s">
        <v>7647</v>
      </c>
      <c r="I2970" t="str">
        <f t="shared" si="95"/>
        <v/>
      </c>
    </row>
    <row r="2971" spans="1:9" hidden="1" x14ac:dyDescent="0.25">
      <c r="A2971" t="s">
        <v>8715</v>
      </c>
      <c r="B2971" s="4">
        <v>33</v>
      </c>
      <c r="C2971" s="197">
        <v>637</v>
      </c>
      <c r="D2971" s="197">
        <v>47</v>
      </c>
      <c r="E2971" s="6">
        <v>0</v>
      </c>
      <c r="F2971" s="6">
        <f t="shared" si="94"/>
        <v>0</v>
      </c>
      <c r="G2971" t="s">
        <v>11083</v>
      </c>
      <c r="H2971" t="s">
        <v>7650</v>
      </c>
      <c r="I2971" t="str">
        <f t="shared" si="95"/>
        <v/>
      </c>
    </row>
    <row r="2972" spans="1:9" hidden="1" x14ac:dyDescent="0.25">
      <c r="A2972" t="s">
        <v>8717</v>
      </c>
      <c r="B2972" s="4">
        <v>33</v>
      </c>
      <c r="C2972" s="197">
        <v>637</v>
      </c>
      <c r="D2972" s="197">
        <v>48</v>
      </c>
      <c r="E2972" s="6">
        <v>0</v>
      </c>
      <c r="F2972" s="6">
        <f t="shared" si="94"/>
        <v>0</v>
      </c>
      <c r="G2972" t="s">
        <v>11083</v>
      </c>
      <c r="H2972" t="s">
        <v>7653</v>
      </c>
      <c r="I2972" t="str">
        <f t="shared" si="95"/>
        <v/>
      </c>
    </row>
    <row r="2973" spans="1:9" hidden="1" x14ac:dyDescent="0.25">
      <c r="A2973" t="s">
        <v>8719</v>
      </c>
      <c r="B2973" s="4">
        <v>33</v>
      </c>
      <c r="C2973" s="197">
        <v>637</v>
      </c>
      <c r="D2973" s="197">
        <v>49</v>
      </c>
      <c r="E2973" s="6">
        <v>0</v>
      </c>
      <c r="F2973" s="6">
        <f t="shared" si="94"/>
        <v>0</v>
      </c>
      <c r="G2973" t="s">
        <v>11083</v>
      </c>
      <c r="H2973" t="s">
        <v>7656</v>
      </c>
      <c r="I2973" t="str">
        <f t="shared" si="95"/>
        <v/>
      </c>
    </row>
    <row r="2974" spans="1:9" hidden="1" x14ac:dyDescent="0.25">
      <c r="A2974" t="s">
        <v>8721</v>
      </c>
      <c r="B2974" s="4">
        <v>33</v>
      </c>
      <c r="C2974" s="197">
        <v>637</v>
      </c>
      <c r="D2974" s="197">
        <v>59</v>
      </c>
      <c r="E2974" s="6">
        <v>0</v>
      </c>
      <c r="F2974" s="6">
        <f t="shared" si="94"/>
        <v>0</v>
      </c>
      <c r="G2974" t="s">
        <v>11083</v>
      </c>
      <c r="H2974" t="s">
        <v>7659</v>
      </c>
      <c r="I2974" t="str">
        <f t="shared" si="95"/>
        <v/>
      </c>
    </row>
    <row r="2975" spans="1:9" hidden="1" x14ac:dyDescent="0.25">
      <c r="A2975" t="s">
        <v>8723</v>
      </c>
      <c r="B2975" s="4">
        <v>33</v>
      </c>
      <c r="C2975" s="197">
        <v>637</v>
      </c>
      <c r="D2975" s="197">
        <v>60</v>
      </c>
      <c r="E2975" s="6">
        <v>0</v>
      </c>
      <c r="F2975" s="6">
        <f t="shared" si="94"/>
        <v>0</v>
      </c>
      <c r="G2975" t="s">
        <v>11083</v>
      </c>
      <c r="H2975" t="s">
        <v>7662</v>
      </c>
      <c r="I2975" t="str">
        <f t="shared" si="95"/>
        <v/>
      </c>
    </row>
    <row r="2976" spans="1:9" hidden="1" x14ac:dyDescent="0.25">
      <c r="A2976" t="s">
        <v>8725</v>
      </c>
      <c r="B2976" s="4">
        <v>33</v>
      </c>
      <c r="C2976" s="197">
        <v>637</v>
      </c>
      <c r="D2976" s="197">
        <v>62</v>
      </c>
      <c r="E2976" s="6">
        <v>0</v>
      </c>
      <c r="F2976" s="6">
        <f t="shared" si="94"/>
        <v>0</v>
      </c>
      <c r="G2976" t="s">
        <v>11083</v>
      </c>
      <c r="H2976" t="s">
        <v>7665</v>
      </c>
      <c r="I2976" t="str">
        <f t="shared" si="95"/>
        <v/>
      </c>
    </row>
    <row r="2977" spans="1:9" hidden="1" x14ac:dyDescent="0.25">
      <c r="A2977" t="s">
        <v>8727</v>
      </c>
      <c r="B2977" s="4">
        <v>33</v>
      </c>
      <c r="C2977" s="197">
        <v>637</v>
      </c>
      <c r="D2977" s="197">
        <v>63</v>
      </c>
      <c r="E2977" s="6">
        <v>0</v>
      </c>
      <c r="F2977" s="6">
        <f t="shared" si="94"/>
        <v>0</v>
      </c>
      <c r="G2977" t="s">
        <v>11083</v>
      </c>
      <c r="H2977" t="s">
        <v>7668</v>
      </c>
      <c r="I2977" t="str">
        <f t="shared" si="95"/>
        <v/>
      </c>
    </row>
    <row r="2978" spans="1:9" hidden="1" x14ac:dyDescent="0.25">
      <c r="A2978" t="s">
        <v>8729</v>
      </c>
      <c r="B2978" s="4">
        <v>33</v>
      </c>
      <c r="C2978" s="197">
        <v>637</v>
      </c>
      <c r="D2978" s="197">
        <v>65</v>
      </c>
      <c r="E2978" s="6">
        <v>0</v>
      </c>
      <c r="F2978" s="6">
        <f t="shared" si="94"/>
        <v>0</v>
      </c>
      <c r="G2978" t="s">
        <v>11083</v>
      </c>
      <c r="H2978" t="s">
        <v>7671</v>
      </c>
      <c r="I2978" t="str">
        <f t="shared" si="95"/>
        <v/>
      </c>
    </row>
    <row r="2979" spans="1:9" hidden="1" x14ac:dyDescent="0.25">
      <c r="A2979" t="s">
        <v>8731</v>
      </c>
      <c r="B2979" s="4">
        <v>33</v>
      </c>
      <c r="C2979" s="197">
        <v>637</v>
      </c>
      <c r="D2979" s="197">
        <v>66</v>
      </c>
      <c r="E2979" s="6">
        <v>0</v>
      </c>
      <c r="F2979" s="6">
        <f t="shared" si="94"/>
        <v>0</v>
      </c>
      <c r="G2979" t="s">
        <v>11083</v>
      </c>
      <c r="H2979" t="s">
        <v>7674</v>
      </c>
      <c r="I2979" t="str">
        <f t="shared" si="95"/>
        <v/>
      </c>
    </row>
    <row r="2980" spans="1:9" hidden="1" x14ac:dyDescent="0.25">
      <c r="A2980" t="s">
        <v>8733</v>
      </c>
      <c r="B2980" s="4">
        <v>33</v>
      </c>
      <c r="C2980" s="197">
        <v>637</v>
      </c>
      <c r="D2980" s="197">
        <v>68</v>
      </c>
      <c r="E2980" s="6">
        <v>0</v>
      </c>
      <c r="F2980" s="6">
        <f t="shared" si="94"/>
        <v>0</v>
      </c>
      <c r="G2980" t="s">
        <v>11083</v>
      </c>
      <c r="H2980" t="s">
        <v>7677</v>
      </c>
      <c r="I2980" t="str">
        <f t="shared" si="95"/>
        <v/>
      </c>
    </row>
    <row r="2981" spans="1:9" hidden="1" x14ac:dyDescent="0.25">
      <c r="A2981" t="s">
        <v>8735</v>
      </c>
      <c r="B2981" s="4">
        <v>33</v>
      </c>
      <c r="C2981" s="197">
        <v>637</v>
      </c>
      <c r="D2981" s="197">
        <v>69</v>
      </c>
      <c r="E2981" s="6">
        <v>0</v>
      </c>
      <c r="F2981" s="6">
        <f t="shared" si="94"/>
        <v>0</v>
      </c>
      <c r="G2981" t="s">
        <v>11083</v>
      </c>
      <c r="H2981" t="s">
        <v>7680</v>
      </c>
      <c r="I2981" t="str">
        <f t="shared" si="95"/>
        <v/>
      </c>
    </row>
    <row r="2982" spans="1:9" hidden="1" x14ac:dyDescent="0.25">
      <c r="A2982" t="s">
        <v>8737</v>
      </c>
      <c r="B2982" s="4">
        <v>33</v>
      </c>
      <c r="C2982" s="197">
        <v>637</v>
      </c>
      <c r="D2982" s="197">
        <v>71</v>
      </c>
      <c r="E2982" s="6">
        <v>0</v>
      </c>
      <c r="F2982" s="6">
        <f t="shared" si="94"/>
        <v>0</v>
      </c>
      <c r="G2982" t="s">
        <v>11083</v>
      </c>
      <c r="H2982" t="s">
        <v>7683</v>
      </c>
      <c r="I2982" t="str">
        <f t="shared" si="95"/>
        <v/>
      </c>
    </row>
    <row r="2983" spans="1:9" hidden="1" x14ac:dyDescent="0.25">
      <c r="A2983" t="s">
        <v>8739</v>
      </c>
      <c r="B2983" s="4">
        <v>33</v>
      </c>
      <c r="C2983" s="197">
        <v>637</v>
      </c>
      <c r="D2983" s="197">
        <v>75</v>
      </c>
      <c r="E2983" s="6">
        <v>0</v>
      </c>
      <c r="F2983" s="6">
        <f t="shared" si="94"/>
        <v>0</v>
      </c>
      <c r="G2983" t="s">
        <v>11083</v>
      </c>
      <c r="H2983" t="s">
        <v>7686</v>
      </c>
      <c r="I2983" t="str">
        <f t="shared" si="95"/>
        <v/>
      </c>
    </row>
    <row r="2984" spans="1:9" hidden="1" x14ac:dyDescent="0.25">
      <c r="A2984" t="s">
        <v>8741</v>
      </c>
      <c r="B2984" s="4">
        <v>33</v>
      </c>
      <c r="C2984" s="197">
        <v>637</v>
      </c>
      <c r="D2984" s="197">
        <v>79</v>
      </c>
      <c r="E2984" s="6">
        <v>0</v>
      </c>
      <c r="F2984" s="6">
        <f t="shared" si="94"/>
        <v>0</v>
      </c>
      <c r="G2984" t="s">
        <v>11083</v>
      </c>
      <c r="H2984" t="s">
        <v>7689</v>
      </c>
      <c r="I2984" t="str">
        <f t="shared" si="95"/>
        <v/>
      </c>
    </row>
    <row r="2985" spans="1:9" hidden="1" x14ac:dyDescent="0.25">
      <c r="A2985" t="s">
        <v>8743</v>
      </c>
      <c r="B2985" s="4">
        <v>33</v>
      </c>
      <c r="C2985" s="197">
        <v>637</v>
      </c>
      <c r="D2985" s="197">
        <v>80</v>
      </c>
      <c r="E2985" s="6">
        <v>0</v>
      </c>
      <c r="F2985" s="6">
        <f t="shared" si="94"/>
        <v>0</v>
      </c>
      <c r="G2985" t="s">
        <v>11083</v>
      </c>
      <c r="H2985" t="s">
        <v>7692</v>
      </c>
      <c r="I2985" t="str">
        <f t="shared" si="95"/>
        <v/>
      </c>
    </row>
    <row r="2986" spans="1:9" hidden="1" x14ac:dyDescent="0.25">
      <c r="A2986" t="s">
        <v>8745</v>
      </c>
      <c r="B2986" s="4">
        <v>33</v>
      </c>
      <c r="C2986" s="197">
        <v>637</v>
      </c>
      <c r="D2986" s="197">
        <v>81</v>
      </c>
      <c r="E2986" s="6">
        <v>0</v>
      </c>
      <c r="F2986" s="6">
        <f t="shared" si="94"/>
        <v>0</v>
      </c>
      <c r="G2986" t="s">
        <v>11083</v>
      </c>
      <c r="H2986" t="s">
        <v>7695</v>
      </c>
      <c r="I2986" t="str">
        <f t="shared" si="95"/>
        <v/>
      </c>
    </row>
    <row r="2987" spans="1:9" hidden="1" x14ac:dyDescent="0.25">
      <c r="A2987" t="s">
        <v>8747</v>
      </c>
      <c r="B2987" s="4">
        <v>33</v>
      </c>
      <c r="C2987" s="197">
        <v>637</v>
      </c>
      <c r="D2987" s="197">
        <v>83</v>
      </c>
      <c r="E2987" s="6">
        <v>0</v>
      </c>
      <c r="F2987" s="6">
        <f t="shared" si="94"/>
        <v>0</v>
      </c>
      <c r="G2987" t="s">
        <v>11083</v>
      </c>
      <c r="H2987" t="s">
        <v>7698</v>
      </c>
      <c r="I2987" t="str">
        <f t="shared" si="95"/>
        <v/>
      </c>
    </row>
    <row r="2988" spans="1:9" hidden="1" x14ac:dyDescent="0.25">
      <c r="A2988" t="s">
        <v>8749</v>
      </c>
      <c r="B2988" s="4">
        <v>33</v>
      </c>
      <c r="C2988" s="197">
        <v>637</v>
      </c>
      <c r="D2988" s="197">
        <v>86</v>
      </c>
      <c r="E2988" s="6">
        <v>0</v>
      </c>
      <c r="F2988" s="6">
        <f t="shared" si="94"/>
        <v>0</v>
      </c>
      <c r="G2988" t="s">
        <v>11083</v>
      </c>
      <c r="H2988" t="s">
        <v>7701</v>
      </c>
      <c r="I2988" t="str">
        <f t="shared" si="95"/>
        <v/>
      </c>
    </row>
    <row r="2989" spans="1:9" hidden="1" x14ac:dyDescent="0.25">
      <c r="A2989" t="s">
        <v>8751</v>
      </c>
      <c r="B2989" s="4">
        <v>33</v>
      </c>
      <c r="C2989" s="197">
        <v>637</v>
      </c>
      <c r="D2989" s="197">
        <v>89</v>
      </c>
      <c r="E2989" s="6">
        <v>0</v>
      </c>
      <c r="F2989" s="6">
        <f t="shared" si="94"/>
        <v>0</v>
      </c>
      <c r="G2989" t="s">
        <v>11083</v>
      </c>
      <c r="H2989" t="s">
        <v>7704</v>
      </c>
      <c r="I2989" t="str">
        <f t="shared" si="95"/>
        <v/>
      </c>
    </row>
    <row r="2990" spans="1:9" hidden="1" x14ac:dyDescent="0.25">
      <c r="A2990" t="s">
        <v>8753</v>
      </c>
      <c r="B2990" s="4">
        <v>33</v>
      </c>
      <c r="C2990" s="197">
        <v>637</v>
      </c>
      <c r="D2990" s="197">
        <v>90</v>
      </c>
      <c r="E2990" s="6">
        <v>0</v>
      </c>
      <c r="F2990" s="6">
        <f t="shared" si="94"/>
        <v>0</v>
      </c>
      <c r="G2990" t="s">
        <v>11083</v>
      </c>
      <c r="H2990" t="s">
        <v>7707</v>
      </c>
      <c r="I2990" t="str">
        <f t="shared" si="95"/>
        <v/>
      </c>
    </row>
    <row r="2991" spans="1:9" hidden="1" x14ac:dyDescent="0.25">
      <c r="A2991" t="s">
        <v>8755</v>
      </c>
      <c r="B2991" s="4">
        <v>33</v>
      </c>
      <c r="C2991" s="197">
        <v>637</v>
      </c>
      <c r="D2991" s="197">
        <v>92</v>
      </c>
      <c r="E2991" s="6">
        <v>0</v>
      </c>
      <c r="F2991" s="6">
        <f t="shared" si="94"/>
        <v>0</v>
      </c>
      <c r="G2991" t="s">
        <v>11083</v>
      </c>
      <c r="H2991" t="s">
        <v>7710</v>
      </c>
      <c r="I2991" t="str">
        <f t="shared" si="95"/>
        <v/>
      </c>
    </row>
    <row r="2992" spans="1:9" hidden="1" x14ac:dyDescent="0.25">
      <c r="A2992" t="s">
        <v>8757</v>
      </c>
      <c r="B2992" s="4">
        <v>33</v>
      </c>
      <c r="C2992" s="197">
        <v>637</v>
      </c>
      <c r="D2992" s="197">
        <v>93</v>
      </c>
      <c r="E2992" s="6">
        <v>0</v>
      </c>
      <c r="F2992" s="6">
        <f t="shared" si="94"/>
        <v>0</v>
      </c>
      <c r="G2992" t="s">
        <v>11083</v>
      </c>
      <c r="H2992" t="s">
        <v>7713</v>
      </c>
      <c r="I2992" t="str">
        <f t="shared" si="95"/>
        <v/>
      </c>
    </row>
    <row r="2993" spans="1:9" hidden="1" x14ac:dyDescent="0.25">
      <c r="A2993" t="s">
        <v>8759</v>
      </c>
      <c r="B2993" s="4">
        <v>33</v>
      </c>
      <c r="C2993" s="197">
        <v>637</v>
      </c>
      <c r="D2993" s="197">
        <v>94</v>
      </c>
      <c r="E2993" s="6">
        <v>0</v>
      </c>
      <c r="F2993" s="6">
        <f t="shared" si="94"/>
        <v>0</v>
      </c>
      <c r="G2993" t="s">
        <v>11083</v>
      </c>
      <c r="H2993" t="s">
        <v>7716</v>
      </c>
      <c r="I2993" t="str">
        <f t="shared" si="95"/>
        <v/>
      </c>
    </row>
    <row r="2994" spans="1:9" hidden="1" x14ac:dyDescent="0.25">
      <c r="A2994" t="s">
        <v>8761</v>
      </c>
      <c r="B2994" s="4">
        <v>33</v>
      </c>
      <c r="C2994" s="197">
        <v>637</v>
      </c>
      <c r="D2994" s="197">
        <v>95</v>
      </c>
      <c r="E2994" s="6">
        <v>0</v>
      </c>
      <c r="F2994" s="6">
        <f t="shared" si="94"/>
        <v>0</v>
      </c>
      <c r="G2994" t="s">
        <v>11083</v>
      </c>
      <c r="H2994" t="s">
        <v>7719</v>
      </c>
      <c r="I2994" t="str">
        <f t="shared" si="95"/>
        <v/>
      </c>
    </row>
    <row r="2995" spans="1:9" hidden="1" x14ac:dyDescent="0.25">
      <c r="A2995" t="s">
        <v>8763</v>
      </c>
      <c r="B2995" s="4">
        <v>33</v>
      </c>
      <c r="C2995" s="197">
        <v>637</v>
      </c>
      <c r="D2995" s="197">
        <v>97</v>
      </c>
      <c r="E2995" s="6">
        <v>0</v>
      </c>
      <c r="F2995" s="6">
        <f t="shared" si="94"/>
        <v>0</v>
      </c>
      <c r="G2995" t="s">
        <v>11083</v>
      </c>
      <c r="H2995" t="s">
        <v>7722</v>
      </c>
      <c r="I2995" t="str">
        <f t="shared" si="95"/>
        <v/>
      </c>
    </row>
    <row r="2996" spans="1:9" hidden="1" x14ac:dyDescent="0.25">
      <c r="A2996" t="s">
        <v>8765</v>
      </c>
      <c r="B2996" s="4">
        <v>33</v>
      </c>
      <c r="C2996" s="197">
        <v>637</v>
      </c>
      <c r="D2996" s="197">
        <v>98</v>
      </c>
      <c r="E2996" s="6">
        <v>0</v>
      </c>
      <c r="F2996" s="6">
        <f t="shared" si="94"/>
        <v>0</v>
      </c>
      <c r="G2996" t="s">
        <v>11083</v>
      </c>
      <c r="H2996" t="s">
        <v>7725</v>
      </c>
      <c r="I2996" t="str">
        <f t="shared" si="95"/>
        <v/>
      </c>
    </row>
    <row r="2997" spans="1:9" hidden="1" x14ac:dyDescent="0.25">
      <c r="A2997" t="s">
        <v>8767</v>
      </c>
      <c r="B2997" s="4">
        <v>33</v>
      </c>
      <c r="C2997" s="197">
        <v>638</v>
      </c>
      <c r="D2997" s="197">
        <v>6</v>
      </c>
      <c r="E2997" s="6">
        <v>0</v>
      </c>
      <c r="F2997" s="6">
        <f t="shared" si="94"/>
        <v>0</v>
      </c>
      <c r="G2997" t="s">
        <v>11090</v>
      </c>
      <c r="H2997" t="s">
        <v>7596</v>
      </c>
      <c r="I2997" t="str">
        <f t="shared" si="95"/>
        <v/>
      </c>
    </row>
    <row r="2998" spans="1:9" hidden="1" x14ac:dyDescent="0.25">
      <c r="A2998" t="s">
        <v>8770</v>
      </c>
      <c r="B2998" s="4">
        <v>33</v>
      </c>
      <c r="C2998" s="197">
        <v>645</v>
      </c>
      <c r="D2998" s="197">
        <v>1</v>
      </c>
      <c r="E2998" s="6">
        <v>0</v>
      </c>
      <c r="F2998" s="6">
        <f t="shared" si="94"/>
        <v>0</v>
      </c>
      <c r="G2998" t="s">
        <v>8772</v>
      </c>
      <c r="H2998" t="s">
        <v>7580</v>
      </c>
      <c r="I2998" t="str">
        <f t="shared" si="95"/>
        <v/>
      </c>
    </row>
    <row r="2999" spans="1:9" hidden="1" x14ac:dyDescent="0.25">
      <c r="A2999" t="s">
        <v>8773</v>
      </c>
      <c r="B2999" s="4">
        <v>33</v>
      </c>
      <c r="C2999" s="197">
        <v>645</v>
      </c>
      <c r="D2999" s="197">
        <v>2</v>
      </c>
      <c r="E2999" s="6">
        <v>0</v>
      </c>
      <c r="F2999" s="6">
        <f t="shared" si="94"/>
        <v>0</v>
      </c>
      <c r="G2999" t="s">
        <v>8772</v>
      </c>
      <c r="H2999" t="s">
        <v>7584</v>
      </c>
      <c r="I2999" t="str">
        <f t="shared" si="95"/>
        <v/>
      </c>
    </row>
    <row r="3000" spans="1:9" hidden="1" x14ac:dyDescent="0.25">
      <c r="A3000" t="s">
        <v>8775</v>
      </c>
      <c r="B3000" s="4">
        <v>33</v>
      </c>
      <c r="C3000" s="197">
        <v>645</v>
      </c>
      <c r="D3000" s="197">
        <v>3</v>
      </c>
      <c r="E3000" s="6">
        <v>0</v>
      </c>
      <c r="F3000" s="6">
        <f t="shared" si="94"/>
        <v>0</v>
      </c>
      <c r="G3000" t="s">
        <v>8772</v>
      </c>
      <c r="H3000" t="s">
        <v>7587</v>
      </c>
      <c r="I3000" t="str">
        <f t="shared" si="95"/>
        <v/>
      </c>
    </row>
    <row r="3001" spans="1:9" hidden="1" x14ac:dyDescent="0.25">
      <c r="A3001" t="s">
        <v>8777</v>
      </c>
      <c r="B3001" s="4">
        <v>33</v>
      </c>
      <c r="C3001" s="197">
        <v>645</v>
      </c>
      <c r="D3001" s="197">
        <v>4</v>
      </c>
      <c r="E3001" s="6">
        <v>0</v>
      </c>
      <c r="F3001" s="6">
        <f t="shared" si="94"/>
        <v>0</v>
      </c>
      <c r="G3001" t="s">
        <v>8772</v>
      </c>
      <c r="H3001" t="s">
        <v>7590</v>
      </c>
      <c r="I3001" t="str">
        <f t="shared" si="95"/>
        <v/>
      </c>
    </row>
    <row r="3002" spans="1:9" hidden="1" x14ac:dyDescent="0.25">
      <c r="A3002" t="s">
        <v>8779</v>
      </c>
      <c r="B3002" s="4">
        <v>33</v>
      </c>
      <c r="C3002" s="197">
        <v>645</v>
      </c>
      <c r="D3002" s="197">
        <v>5</v>
      </c>
      <c r="E3002" s="6">
        <v>0</v>
      </c>
      <c r="F3002" s="6">
        <f t="shared" si="94"/>
        <v>0</v>
      </c>
      <c r="G3002" t="s">
        <v>8772</v>
      </c>
      <c r="H3002" t="s">
        <v>7593</v>
      </c>
      <c r="I3002" t="str">
        <f t="shared" si="95"/>
        <v/>
      </c>
    </row>
    <row r="3003" spans="1:9" hidden="1" x14ac:dyDescent="0.25">
      <c r="A3003" t="s">
        <v>8781</v>
      </c>
      <c r="B3003" s="4">
        <v>33</v>
      </c>
      <c r="C3003" s="197">
        <v>645</v>
      </c>
      <c r="D3003" s="197">
        <v>6</v>
      </c>
      <c r="E3003" s="6">
        <v>0</v>
      </c>
      <c r="F3003" s="6">
        <f t="shared" si="94"/>
        <v>0</v>
      </c>
      <c r="G3003" t="s">
        <v>8772</v>
      </c>
      <c r="H3003" t="s">
        <v>7596</v>
      </c>
      <c r="I3003" t="str">
        <f t="shared" si="95"/>
        <v/>
      </c>
    </row>
    <row r="3004" spans="1:9" hidden="1" x14ac:dyDescent="0.25">
      <c r="A3004" t="s">
        <v>8783</v>
      </c>
      <c r="B3004" s="4">
        <v>33</v>
      </c>
      <c r="C3004" s="197">
        <v>645</v>
      </c>
      <c r="D3004" s="197">
        <v>7</v>
      </c>
      <c r="E3004" s="6">
        <v>0</v>
      </c>
      <c r="F3004" s="6">
        <f t="shared" si="94"/>
        <v>0</v>
      </c>
      <c r="G3004" t="s">
        <v>8772</v>
      </c>
      <c r="H3004" t="s">
        <v>7599</v>
      </c>
      <c r="I3004" t="str">
        <f t="shared" si="95"/>
        <v/>
      </c>
    </row>
    <row r="3005" spans="1:9" hidden="1" x14ac:dyDescent="0.25">
      <c r="A3005" t="s">
        <v>8785</v>
      </c>
      <c r="B3005" s="4">
        <v>33</v>
      </c>
      <c r="C3005" s="197">
        <v>645</v>
      </c>
      <c r="D3005" s="197">
        <v>8</v>
      </c>
      <c r="E3005" s="6">
        <v>0</v>
      </c>
      <c r="F3005" s="6">
        <f t="shared" si="94"/>
        <v>0</v>
      </c>
      <c r="G3005" t="s">
        <v>8772</v>
      </c>
      <c r="H3005" t="s">
        <v>7602</v>
      </c>
      <c r="I3005" t="str">
        <f t="shared" si="95"/>
        <v/>
      </c>
    </row>
    <row r="3006" spans="1:9" hidden="1" x14ac:dyDescent="0.25">
      <c r="A3006" t="s">
        <v>8787</v>
      </c>
      <c r="B3006" s="4">
        <v>33</v>
      </c>
      <c r="C3006" s="197">
        <v>645</v>
      </c>
      <c r="D3006" s="197">
        <v>9</v>
      </c>
      <c r="E3006" s="6">
        <v>0</v>
      </c>
      <c r="F3006" s="6">
        <f t="shared" si="94"/>
        <v>0</v>
      </c>
      <c r="G3006" t="s">
        <v>8772</v>
      </c>
      <c r="H3006" t="s">
        <v>7605</v>
      </c>
      <c r="I3006" t="str">
        <f t="shared" si="95"/>
        <v/>
      </c>
    </row>
    <row r="3007" spans="1:9" hidden="1" x14ac:dyDescent="0.25">
      <c r="A3007" t="s">
        <v>8789</v>
      </c>
      <c r="B3007" s="4">
        <v>33</v>
      </c>
      <c r="C3007" s="197">
        <v>645</v>
      </c>
      <c r="D3007" s="197">
        <v>11</v>
      </c>
      <c r="E3007" s="6">
        <v>0</v>
      </c>
      <c r="F3007" s="6">
        <f t="shared" si="94"/>
        <v>0</v>
      </c>
      <c r="G3007" t="s">
        <v>8772</v>
      </c>
      <c r="H3007" t="s">
        <v>7608</v>
      </c>
      <c r="I3007" t="str">
        <f t="shared" si="95"/>
        <v/>
      </c>
    </row>
    <row r="3008" spans="1:9" hidden="1" x14ac:dyDescent="0.25">
      <c r="A3008" t="s">
        <v>8791</v>
      </c>
      <c r="B3008" s="4">
        <v>33</v>
      </c>
      <c r="C3008" s="197">
        <v>645</v>
      </c>
      <c r="D3008" s="197">
        <v>14</v>
      </c>
      <c r="E3008" s="6">
        <v>0</v>
      </c>
      <c r="F3008" s="6">
        <f t="shared" si="94"/>
        <v>0</v>
      </c>
      <c r="G3008" t="s">
        <v>8772</v>
      </c>
      <c r="H3008" t="s">
        <v>7611</v>
      </c>
      <c r="I3008" t="str">
        <f t="shared" si="95"/>
        <v/>
      </c>
    </row>
    <row r="3009" spans="1:9" hidden="1" x14ac:dyDescent="0.25">
      <c r="A3009" t="s">
        <v>8793</v>
      </c>
      <c r="B3009" s="4">
        <v>33</v>
      </c>
      <c r="C3009" s="197">
        <v>645</v>
      </c>
      <c r="D3009" s="197">
        <v>17</v>
      </c>
      <c r="E3009" s="6">
        <v>0</v>
      </c>
      <c r="F3009" s="6">
        <f t="shared" si="94"/>
        <v>0</v>
      </c>
      <c r="G3009" t="s">
        <v>8772</v>
      </c>
      <c r="H3009" t="s">
        <v>7614</v>
      </c>
      <c r="I3009" t="str">
        <f t="shared" si="95"/>
        <v/>
      </c>
    </row>
    <row r="3010" spans="1:9" hidden="1" x14ac:dyDescent="0.25">
      <c r="A3010" t="s">
        <v>8795</v>
      </c>
      <c r="B3010" s="4">
        <v>33</v>
      </c>
      <c r="C3010" s="197">
        <v>645</v>
      </c>
      <c r="D3010" s="197">
        <v>21</v>
      </c>
      <c r="E3010" s="6">
        <v>0</v>
      </c>
      <c r="F3010" s="6">
        <f t="shared" si="94"/>
        <v>0</v>
      </c>
      <c r="G3010" t="s">
        <v>8772</v>
      </c>
      <c r="H3010" t="s">
        <v>7617</v>
      </c>
      <c r="I3010" t="str">
        <f t="shared" si="95"/>
        <v/>
      </c>
    </row>
    <row r="3011" spans="1:9" hidden="1" x14ac:dyDescent="0.25">
      <c r="A3011" t="s">
        <v>8797</v>
      </c>
      <c r="B3011" s="4">
        <v>33</v>
      </c>
      <c r="C3011" s="197">
        <v>645</v>
      </c>
      <c r="D3011" s="197">
        <v>24</v>
      </c>
      <c r="E3011" s="6">
        <v>0</v>
      </c>
      <c r="F3011" s="6">
        <f t="shared" si="94"/>
        <v>0</v>
      </c>
      <c r="G3011" t="s">
        <v>8772</v>
      </c>
      <c r="H3011" t="s">
        <v>7620</v>
      </c>
      <c r="I3011" t="str">
        <f t="shared" si="95"/>
        <v/>
      </c>
    </row>
    <row r="3012" spans="1:9" hidden="1" x14ac:dyDescent="0.25">
      <c r="A3012" t="s">
        <v>8799</v>
      </c>
      <c r="B3012" s="4">
        <v>33</v>
      </c>
      <c r="C3012" s="197">
        <v>645</v>
      </c>
      <c r="D3012" s="197">
        <v>25</v>
      </c>
      <c r="E3012" s="6">
        <v>0</v>
      </c>
      <c r="F3012" s="6">
        <f t="shared" si="94"/>
        <v>0</v>
      </c>
      <c r="G3012" t="s">
        <v>8772</v>
      </c>
      <c r="H3012" t="s">
        <v>7623</v>
      </c>
      <c r="I3012" t="str">
        <f t="shared" si="95"/>
        <v/>
      </c>
    </row>
    <row r="3013" spans="1:9" hidden="1" x14ac:dyDescent="0.25">
      <c r="A3013" t="s">
        <v>8801</v>
      </c>
      <c r="B3013" s="4">
        <v>33</v>
      </c>
      <c r="C3013" s="197">
        <v>645</v>
      </c>
      <c r="D3013" s="197">
        <v>28</v>
      </c>
      <c r="E3013" s="6">
        <v>0</v>
      </c>
      <c r="F3013" s="6">
        <f t="shared" si="94"/>
        <v>0</v>
      </c>
      <c r="G3013" t="s">
        <v>8772</v>
      </c>
      <c r="H3013" t="s">
        <v>7626</v>
      </c>
      <c r="I3013" t="str">
        <f t="shared" si="95"/>
        <v/>
      </c>
    </row>
    <row r="3014" spans="1:9" hidden="1" x14ac:dyDescent="0.25">
      <c r="A3014" t="s">
        <v>8803</v>
      </c>
      <c r="B3014" s="4">
        <v>33</v>
      </c>
      <c r="C3014" s="197">
        <v>645</v>
      </c>
      <c r="D3014" s="197">
        <v>31</v>
      </c>
      <c r="E3014" s="6">
        <v>0</v>
      </c>
      <c r="F3014" s="6">
        <f t="shared" si="94"/>
        <v>0</v>
      </c>
      <c r="G3014" t="s">
        <v>8772</v>
      </c>
      <c r="H3014" t="s">
        <v>7629</v>
      </c>
      <c r="I3014" t="str">
        <f t="shared" si="95"/>
        <v/>
      </c>
    </row>
    <row r="3015" spans="1:9" hidden="1" x14ac:dyDescent="0.25">
      <c r="A3015" t="s">
        <v>8805</v>
      </c>
      <c r="B3015" s="4">
        <v>33</v>
      </c>
      <c r="C3015" s="197">
        <v>645</v>
      </c>
      <c r="D3015" s="197">
        <v>33</v>
      </c>
      <c r="E3015" s="6">
        <v>0</v>
      </c>
      <c r="F3015" s="6">
        <f t="shared" ref="F3015:F3078" si="96">IF(B3015=10,E3015,-E3015)</f>
        <v>0</v>
      </c>
      <c r="G3015" t="s">
        <v>8772</v>
      </c>
      <c r="H3015" t="s">
        <v>7632</v>
      </c>
      <c r="I3015" t="str">
        <f t="shared" ref="I3015:I3078" si="97">IF(ISNA(MATCH(A3015,OldAcctNum,))=TRUE,A3015,"")</f>
        <v/>
      </c>
    </row>
    <row r="3016" spans="1:9" hidden="1" x14ac:dyDescent="0.25">
      <c r="A3016" t="s">
        <v>8807</v>
      </c>
      <c r="B3016" s="4">
        <v>33</v>
      </c>
      <c r="C3016" s="197">
        <v>645</v>
      </c>
      <c r="D3016" s="197">
        <v>38</v>
      </c>
      <c r="E3016" s="6">
        <v>0</v>
      </c>
      <c r="F3016" s="6">
        <f t="shared" si="96"/>
        <v>0</v>
      </c>
      <c r="G3016" t="s">
        <v>8772</v>
      </c>
      <c r="H3016" t="s">
        <v>7635</v>
      </c>
      <c r="I3016" t="str">
        <f t="shared" si="97"/>
        <v/>
      </c>
    </row>
    <row r="3017" spans="1:9" hidden="1" x14ac:dyDescent="0.25">
      <c r="A3017" t="s">
        <v>8809</v>
      </c>
      <c r="B3017" s="4">
        <v>33</v>
      </c>
      <c r="C3017" s="197">
        <v>645</v>
      </c>
      <c r="D3017" s="197">
        <v>40</v>
      </c>
      <c r="E3017" s="6">
        <v>0</v>
      </c>
      <c r="F3017" s="6">
        <f t="shared" si="96"/>
        <v>0</v>
      </c>
      <c r="G3017" t="s">
        <v>8772</v>
      </c>
      <c r="H3017" t="s">
        <v>7638</v>
      </c>
      <c r="I3017" t="str">
        <f t="shared" si="97"/>
        <v/>
      </c>
    </row>
    <row r="3018" spans="1:9" hidden="1" x14ac:dyDescent="0.25">
      <c r="A3018" t="s">
        <v>8811</v>
      </c>
      <c r="B3018" s="4">
        <v>33</v>
      </c>
      <c r="C3018" s="197">
        <v>645</v>
      </c>
      <c r="D3018" s="197">
        <v>41</v>
      </c>
      <c r="E3018" s="6">
        <v>0</v>
      </c>
      <c r="F3018" s="6">
        <f t="shared" si="96"/>
        <v>0</v>
      </c>
      <c r="G3018" t="s">
        <v>8772</v>
      </c>
      <c r="H3018" t="s">
        <v>7641</v>
      </c>
      <c r="I3018" t="str">
        <f t="shared" si="97"/>
        <v/>
      </c>
    </row>
    <row r="3019" spans="1:9" hidden="1" x14ac:dyDescent="0.25">
      <c r="A3019" t="s">
        <v>8813</v>
      </c>
      <c r="B3019" s="4">
        <v>33</v>
      </c>
      <c r="C3019" s="197">
        <v>645</v>
      </c>
      <c r="D3019" s="197">
        <v>44</v>
      </c>
      <c r="E3019" s="6">
        <v>0</v>
      </c>
      <c r="F3019" s="6">
        <f t="shared" si="96"/>
        <v>0</v>
      </c>
      <c r="G3019" t="s">
        <v>8772</v>
      </c>
      <c r="H3019" t="s">
        <v>7644</v>
      </c>
      <c r="I3019" t="str">
        <f t="shared" si="97"/>
        <v/>
      </c>
    </row>
    <row r="3020" spans="1:9" hidden="1" x14ac:dyDescent="0.25">
      <c r="A3020" t="s">
        <v>8815</v>
      </c>
      <c r="B3020" s="4">
        <v>33</v>
      </c>
      <c r="C3020" s="197">
        <v>645</v>
      </c>
      <c r="D3020" s="197">
        <v>45</v>
      </c>
      <c r="E3020" s="6">
        <v>0</v>
      </c>
      <c r="F3020" s="6">
        <f t="shared" si="96"/>
        <v>0</v>
      </c>
      <c r="G3020" t="s">
        <v>8772</v>
      </c>
      <c r="H3020" t="s">
        <v>7647</v>
      </c>
      <c r="I3020" t="str">
        <f t="shared" si="97"/>
        <v/>
      </c>
    </row>
    <row r="3021" spans="1:9" hidden="1" x14ac:dyDescent="0.25">
      <c r="A3021" t="s">
        <v>8817</v>
      </c>
      <c r="B3021" s="4">
        <v>33</v>
      </c>
      <c r="C3021" s="197">
        <v>645</v>
      </c>
      <c r="D3021" s="197">
        <v>47</v>
      </c>
      <c r="E3021" s="6">
        <v>0</v>
      </c>
      <c r="F3021" s="6">
        <f t="shared" si="96"/>
        <v>0</v>
      </c>
      <c r="G3021" t="s">
        <v>8772</v>
      </c>
      <c r="H3021" t="s">
        <v>7650</v>
      </c>
      <c r="I3021" t="str">
        <f t="shared" si="97"/>
        <v/>
      </c>
    </row>
    <row r="3022" spans="1:9" hidden="1" x14ac:dyDescent="0.25">
      <c r="A3022" t="s">
        <v>8819</v>
      </c>
      <c r="B3022" s="4">
        <v>33</v>
      </c>
      <c r="C3022" s="197">
        <v>645</v>
      </c>
      <c r="D3022" s="197">
        <v>48</v>
      </c>
      <c r="E3022" s="6">
        <v>0</v>
      </c>
      <c r="F3022" s="6">
        <f t="shared" si="96"/>
        <v>0</v>
      </c>
      <c r="G3022" t="s">
        <v>8772</v>
      </c>
      <c r="H3022" t="s">
        <v>7653</v>
      </c>
      <c r="I3022" t="str">
        <f t="shared" si="97"/>
        <v/>
      </c>
    </row>
    <row r="3023" spans="1:9" hidden="1" x14ac:dyDescent="0.25">
      <c r="A3023" t="s">
        <v>8821</v>
      </c>
      <c r="B3023" s="4">
        <v>33</v>
      </c>
      <c r="C3023" s="197">
        <v>645</v>
      </c>
      <c r="D3023" s="197">
        <v>49</v>
      </c>
      <c r="E3023" s="6">
        <v>0</v>
      </c>
      <c r="F3023" s="6">
        <f t="shared" si="96"/>
        <v>0</v>
      </c>
      <c r="G3023" t="s">
        <v>8772</v>
      </c>
      <c r="H3023" t="s">
        <v>7656</v>
      </c>
      <c r="I3023" t="str">
        <f t="shared" si="97"/>
        <v/>
      </c>
    </row>
    <row r="3024" spans="1:9" hidden="1" x14ac:dyDescent="0.25">
      <c r="A3024" t="s">
        <v>8823</v>
      </c>
      <c r="B3024" s="4">
        <v>33</v>
      </c>
      <c r="C3024" s="197">
        <v>645</v>
      </c>
      <c r="D3024" s="197">
        <v>59</v>
      </c>
      <c r="E3024" s="6">
        <v>0</v>
      </c>
      <c r="F3024" s="6">
        <f t="shared" si="96"/>
        <v>0</v>
      </c>
      <c r="G3024" t="s">
        <v>8772</v>
      </c>
      <c r="H3024" t="s">
        <v>7659</v>
      </c>
      <c r="I3024" t="str">
        <f t="shared" si="97"/>
        <v/>
      </c>
    </row>
    <row r="3025" spans="1:9" hidden="1" x14ac:dyDescent="0.25">
      <c r="A3025" t="s">
        <v>8825</v>
      </c>
      <c r="B3025" s="4">
        <v>33</v>
      </c>
      <c r="C3025" s="197">
        <v>645</v>
      </c>
      <c r="D3025" s="197">
        <v>60</v>
      </c>
      <c r="E3025" s="6">
        <v>0</v>
      </c>
      <c r="F3025" s="6">
        <f t="shared" si="96"/>
        <v>0</v>
      </c>
      <c r="G3025" t="s">
        <v>8772</v>
      </c>
      <c r="H3025" t="s">
        <v>7662</v>
      </c>
      <c r="I3025" t="str">
        <f t="shared" si="97"/>
        <v/>
      </c>
    </row>
    <row r="3026" spans="1:9" hidden="1" x14ac:dyDescent="0.25">
      <c r="A3026" t="s">
        <v>8827</v>
      </c>
      <c r="B3026" s="4">
        <v>33</v>
      </c>
      <c r="C3026" s="197">
        <v>645</v>
      </c>
      <c r="D3026" s="197">
        <v>62</v>
      </c>
      <c r="E3026" s="6">
        <v>0</v>
      </c>
      <c r="F3026" s="6">
        <f t="shared" si="96"/>
        <v>0</v>
      </c>
      <c r="G3026" t="s">
        <v>8772</v>
      </c>
      <c r="H3026" t="s">
        <v>7665</v>
      </c>
      <c r="I3026" t="str">
        <f t="shared" si="97"/>
        <v/>
      </c>
    </row>
    <row r="3027" spans="1:9" hidden="1" x14ac:dyDescent="0.25">
      <c r="A3027" t="s">
        <v>8829</v>
      </c>
      <c r="B3027" s="4">
        <v>33</v>
      </c>
      <c r="C3027" s="197">
        <v>645</v>
      </c>
      <c r="D3027" s="197">
        <v>63</v>
      </c>
      <c r="E3027" s="6">
        <v>0</v>
      </c>
      <c r="F3027" s="6">
        <f t="shared" si="96"/>
        <v>0</v>
      </c>
      <c r="G3027" t="s">
        <v>8772</v>
      </c>
      <c r="H3027" t="s">
        <v>7668</v>
      </c>
      <c r="I3027" t="str">
        <f t="shared" si="97"/>
        <v/>
      </c>
    </row>
    <row r="3028" spans="1:9" hidden="1" x14ac:dyDescent="0.25">
      <c r="A3028" t="s">
        <v>8831</v>
      </c>
      <c r="B3028" s="4">
        <v>33</v>
      </c>
      <c r="C3028" s="197">
        <v>645</v>
      </c>
      <c r="D3028" s="197">
        <v>65</v>
      </c>
      <c r="E3028" s="6">
        <v>0</v>
      </c>
      <c r="F3028" s="6">
        <f t="shared" si="96"/>
        <v>0</v>
      </c>
      <c r="G3028" t="s">
        <v>8772</v>
      </c>
      <c r="H3028" t="s">
        <v>7671</v>
      </c>
      <c r="I3028" t="str">
        <f t="shared" si="97"/>
        <v/>
      </c>
    </row>
    <row r="3029" spans="1:9" hidden="1" x14ac:dyDescent="0.25">
      <c r="A3029" t="s">
        <v>8833</v>
      </c>
      <c r="B3029" s="4">
        <v>33</v>
      </c>
      <c r="C3029" s="197">
        <v>645</v>
      </c>
      <c r="D3029" s="197">
        <v>66</v>
      </c>
      <c r="E3029" s="6">
        <v>0</v>
      </c>
      <c r="F3029" s="6">
        <f t="shared" si="96"/>
        <v>0</v>
      </c>
      <c r="G3029" t="s">
        <v>8772</v>
      </c>
      <c r="H3029" t="s">
        <v>7674</v>
      </c>
      <c r="I3029" t="str">
        <f t="shared" si="97"/>
        <v/>
      </c>
    </row>
    <row r="3030" spans="1:9" hidden="1" x14ac:dyDescent="0.25">
      <c r="A3030" t="s">
        <v>8835</v>
      </c>
      <c r="B3030" s="4">
        <v>33</v>
      </c>
      <c r="C3030" s="197">
        <v>645</v>
      </c>
      <c r="D3030" s="197">
        <v>68</v>
      </c>
      <c r="E3030" s="6">
        <v>0</v>
      </c>
      <c r="F3030" s="6">
        <f t="shared" si="96"/>
        <v>0</v>
      </c>
      <c r="G3030" t="s">
        <v>8772</v>
      </c>
      <c r="H3030" t="s">
        <v>7677</v>
      </c>
      <c r="I3030" t="str">
        <f t="shared" si="97"/>
        <v/>
      </c>
    </row>
    <row r="3031" spans="1:9" hidden="1" x14ac:dyDescent="0.25">
      <c r="A3031" t="s">
        <v>8837</v>
      </c>
      <c r="B3031" s="4">
        <v>33</v>
      </c>
      <c r="C3031" s="197">
        <v>645</v>
      </c>
      <c r="D3031" s="197">
        <v>69</v>
      </c>
      <c r="E3031" s="6">
        <v>0</v>
      </c>
      <c r="F3031" s="6">
        <f t="shared" si="96"/>
        <v>0</v>
      </c>
      <c r="G3031" t="s">
        <v>8772</v>
      </c>
      <c r="H3031" t="s">
        <v>7680</v>
      </c>
      <c r="I3031" t="str">
        <f t="shared" si="97"/>
        <v/>
      </c>
    </row>
    <row r="3032" spans="1:9" hidden="1" x14ac:dyDescent="0.25">
      <c r="A3032" t="s">
        <v>8839</v>
      </c>
      <c r="B3032" s="4">
        <v>33</v>
      </c>
      <c r="C3032" s="197">
        <v>645</v>
      </c>
      <c r="D3032" s="197">
        <v>71</v>
      </c>
      <c r="E3032" s="6">
        <v>0</v>
      </c>
      <c r="F3032" s="6">
        <f t="shared" si="96"/>
        <v>0</v>
      </c>
      <c r="G3032" t="s">
        <v>8772</v>
      </c>
      <c r="H3032" t="s">
        <v>7683</v>
      </c>
      <c r="I3032" t="str">
        <f t="shared" si="97"/>
        <v/>
      </c>
    </row>
    <row r="3033" spans="1:9" hidden="1" x14ac:dyDescent="0.25">
      <c r="A3033" t="s">
        <v>8841</v>
      </c>
      <c r="B3033" s="4">
        <v>33</v>
      </c>
      <c r="C3033" s="197">
        <v>645</v>
      </c>
      <c r="D3033" s="197">
        <v>75</v>
      </c>
      <c r="E3033" s="6">
        <v>0</v>
      </c>
      <c r="F3033" s="6">
        <f t="shared" si="96"/>
        <v>0</v>
      </c>
      <c r="G3033" t="s">
        <v>8772</v>
      </c>
      <c r="H3033" t="s">
        <v>7686</v>
      </c>
      <c r="I3033" t="str">
        <f t="shared" si="97"/>
        <v/>
      </c>
    </row>
    <row r="3034" spans="1:9" hidden="1" x14ac:dyDescent="0.25">
      <c r="A3034" t="s">
        <v>8843</v>
      </c>
      <c r="B3034" s="4">
        <v>33</v>
      </c>
      <c r="C3034" s="197">
        <v>645</v>
      </c>
      <c r="D3034" s="197">
        <v>79</v>
      </c>
      <c r="E3034" s="6">
        <v>0</v>
      </c>
      <c r="F3034" s="6">
        <f t="shared" si="96"/>
        <v>0</v>
      </c>
      <c r="G3034" t="s">
        <v>8772</v>
      </c>
      <c r="H3034" t="s">
        <v>7689</v>
      </c>
      <c r="I3034" t="str">
        <f t="shared" si="97"/>
        <v/>
      </c>
    </row>
    <row r="3035" spans="1:9" hidden="1" x14ac:dyDescent="0.25">
      <c r="A3035" t="s">
        <v>8845</v>
      </c>
      <c r="B3035" s="4">
        <v>33</v>
      </c>
      <c r="C3035" s="197">
        <v>645</v>
      </c>
      <c r="D3035" s="197">
        <v>80</v>
      </c>
      <c r="E3035" s="6">
        <v>0</v>
      </c>
      <c r="F3035" s="6">
        <f t="shared" si="96"/>
        <v>0</v>
      </c>
      <c r="G3035" t="s">
        <v>8772</v>
      </c>
      <c r="H3035" t="s">
        <v>7692</v>
      </c>
      <c r="I3035" t="str">
        <f t="shared" si="97"/>
        <v/>
      </c>
    </row>
    <row r="3036" spans="1:9" hidden="1" x14ac:dyDescent="0.25">
      <c r="A3036" t="s">
        <v>8847</v>
      </c>
      <c r="B3036" s="4">
        <v>33</v>
      </c>
      <c r="C3036" s="197">
        <v>645</v>
      </c>
      <c r="D3036" s="197">
        <v>81</v>
      </c>
      <c r="E3036" s="6">
        <v>0</v>
      </c>
      <c r="F3036" s="6">
        <f t="shared" si="96"/>
        <v>0</v>
      </c>
      <c r="G3036" t="s">
        <v>8772</v>
      </c>
      <c r="H3036" t="s">
        <v>7695</v>
      </c>
      <c r="I3036" t="str">
        <f t="shared" si="97"/>
        <v/>
      </c>
    </row>
    <row r="3037" spans="1:9" hidden="1" x14ac:dyDescent="0.25">
      <c r="A3037" t="s">
        <v>8849</v>
      </c>
      <c r="B3037" s="4">
        <v>33</v>
      </c>
      <c r="C3037" s="197">
        <v>645</v>
      </c>
      <c r="D3037" s="197">
        <v>83</v>
      </c>
      <c r="E3037" s="6">
        <v>0</v>
      </c>
      <c r="F3037" s="6">
        <f t="shared" si="96"/>
        <v>0</v>
      </c>
      <c r="G3037" t="s">
        <v>8772</v>
      </c>
      <c r="H3037" t="s">
        <v>7698</v>
      </c>
      <c r="I3037" t="str">
        <f t="shared" si="97"/>
        <v/>
      </c>
    </row>
    <row r="3038" spans="1:9" hidden="1" x14ac:dyDescent="0.25">
      <c r="A3038" t="s">
        <v>8851</v>
      </c>
      <c r="B3038" s="4">
        <v>33</v>
      </c>
      <c r="C3038" s="197">
        <v>645</v>
      </c>
      <c r="D3038" s="197">
        <v>86</v>
      </c>
      <c r="E3038" s="6">
        <v>0</v>
      </c>
      <c r="F3038" s="6">
        <f t="shared" si="96"/>
        <v>0</v>
      </c>
      <c r="G3038" t="s">
        <v>8772</v>
      </c>
      <c r="H3038" t="s">
        <v>7701</v>
      </c>
      <c r="I3038" t="str">
        <f t="shared" si="97"/>
        <v/>
      </c>
    </row>
    <row r="3039" spans="1:9" hidden="1" x14ac:dyDescent="0.25">
      <c r="A3039" t="s">
        <v>8853</v>
      </c>
      <c r="B3039" s="4">
        <v>33</v>
      </c>
      <c r="C3039" s="197">
        <v>645</v>
      </c>
      <c r="D3039" s="197">
        <v>89</v>
      </c>
      <c r="E3039" s="6">
        <v>0</v>
      </c>
      <c r="F3039" s="6">
        <f t="shared" si="96"/>
        <v>0</v>
      </c>
      <c r="G3039" t="s">
        <v>8772</v>
      </c>
      <c r="H3039" t="s">
        <v>7704</v>
      </c>
      <c r="I3039" t="str">
        <f t="shared" si="97"/>
        <v/>
      </c>
    </row>
    <row r="3040" spans="1:9" hidden="1" x14ac:dyDescent="0.25">
      <c r="A3040" t="s">
        <v>8855</v>
      </c>
      <c r="B3040" s="4">
        <v>33</v>
      </c>
      <c r="C3040" s="197">
        <v>645</v>
      </c>
      <c r="D3040" s="197">
        <v>90</v>
      </c>
      <c r="E3040" s="6">
        <v>0</v>
      </c>
      <c r="F3040" s="6">
        <f t="shared" si="96"/>
        <v>0</v>
      </c>
      <c r="G3040" t="s">
        <v>8772</v>
      </c>
      <c r="H3040" t="s">
        <v>7707</v>
      </c>
      <c r="I3040" t="str">
        <f t="shared" si="97"/>
        <v/>
      </c>
    </row>
    <row r="3041" spans="1:9" hidden="1" x14ac:dyDescent="0.25">
      <c r="A3041" t="s">
        <v>8857</v>
      </c>
      <c r="B3041" s="4">
        <v>33</v>
      </c>
      <c r="C3041" s="197">
        <v>645</v>
      </c>
      <c r="D3041" s="197">
        <v>92</v>
      </c>
      <c r="E3041" s="6">
        <v>0</v>
      </c>
      <c r="F3041" s="6">
        <f t="shared" si="96"/>
        <v>0</v>
      </c>
      <c r="G3041" t="s">
        <v>8772</v>
      </c>
      <c r="H3041" t="s">
        <v>7710</v>
      </c>
      <c r="I3041" t="str">
        <f t="shared" si="97"/>
        <v/>
      </c>
    </row>
    <row r="3042" spans="1:9" hidden="1" x14ac:dyDescent="0.25">
      <c r="A3042" t="s">
        <v>8859</v>
      </c>
      <c r="B3042" s="4">
        <v>33</v>
      </c>
      <c r="C3042" s="197">
        <v>645</v>
      </c>
      <c r="D3042" s="197">
        <v>93</v>
      </c>
      <c r="E3042" s="6">
        <v>0</v>
      </c>
      <c r="F3042" s="6">
        <f t="shared" si="96"/>
        <v>0</v>
      </c>
      <c r="G3042" t="s">
        <v>8772</v>
      </c>
      <c r="H3042" t="s">
        <v>7713</v>
      </c>
      <c r="I3042" t="str">
        <f t="shared" si="97"/>
        <v/>
      </c>
    </row>
    <row r="3043" spans="1:9" hidden="1" x14ac:dyDescent="0.25">
      <c r="A3043" t="s">
        <v>8861</v>
      </c>
      <c r="B3043" s="4">
        <v>33</v>
      </c>
      <c r="C3043" s="197">
        <v>645</v>
      </c>
      <c r="D3043" s="197">
        <v>94</v>
      </c>
      <c r="E3043" s="6">
        <v>0</v>
      </c>
      <c r="F3043" s="6">
        <f t="shared" si="96"/>
        <v>0</v>
      </c>
      <c r="G3043" t="s">
        <v>8772</v>
      </c>
      <c r="H3043" t="s">
        <v>7716</v>
      </c>
      <c r="I3043" t="str">
        <f t="shared" si="97"/>
        <v/>
      </c>
    </row>
    <row r="3044" spans="1:9" hidden="1" x14ac:dyDescent="0.25">
      <c r="A3044" t="s">
        <v>8863</v>
      </c>
      <c r="B3044" s="4">
        <v>33</v>
      </c>
      <c r="C3044" s="197">
        <v>645</v>
      </c>
      <c r="D3044" s="197">
        <v>95</v>
      </c>
      <c r="E3044" s="6">
        <v>0</v>
      </c>
      <c r="F3044" s="6">
        <f t="shared" si="96"/>
        <v>0</v>
      </c>
      <c r="G3044" t="s">
        <v>8772</v>
      </c>
      <c r="H3044" t="s">
        <v>7719</v>
      </c>
      <c r="I3044" t="str">
        <f t="shared" si="97"/>
        <v/>
      </c>
    </row>
    <row r="3045" spans="1:9" hidden="1" x14ac:dyDescent="0.25">
      <c r="A3045" t="s">
        <v>8865</v>
      </c>
      <c r="B3045" s="4">
        <v>33</v>
      </c>
      <c r="C3045" s="197">
        <v>645</v>
      </c>
      <c r="D3045" s="197">
        <v>97</v>
      </c>
      <c r="E3045" s="6">
        <v>0</v>
      </c>
      <c r="F3045" s="6">
        <f t="shared" si="96"/>
        <v>0</v>
      </c>
      <c r="G3045" t="s">
        <v>8772</v>
      </c>
      <c r="H3045" t="s">
        <v>7722</v>
      </c>
      <c r="I3045" t="str">
        <f t="shared" si="97"/>
        <v/>
      </c>
    </row>
    <row r="3046" spans="1:9" hidden="1" x14ac:dyDescent="0.25">
      <c r="A3046" t="s">
        <v>8867</v>
      </c>
      <c r="B3046" s="4">
        <v>33</v>
      </c>
      <c r="C3046" s="197">
        <v>645</v>
      </c>
      <c r="D3046" s="197">
        <v>98</v>
      </c>
      <c r="E3046" s="6">
        <v>0</v>
      </c>
      <c r="F3046" s="6">
        <f t="shared" si="96"/>
        <v>0</v>
      </c>
      <c r="G3046" t="s">
        <v>8772</v>
      </c>
      <c r="H3046" t="s">
        <v>7725</v>
      </c>
      <c r="I3046" t="str">
        <f t="shared" si="97"/>
        <v/>
      </c>
    </row>
    <row r="3047" spans="1:9" hidden="1" x14ac:dyDescent="0.25">
      <c r="A3047" t="s">
        <v>8885</v>
      </c>
      <c r="B3047" s="4">
        <v>33</v>
      </c>
      <c r="C3047" s="197">
        <v>685</v>
      </c>
      <c r="D3047" s="197">
        <v>8</v>
      </c>
      <c r="E3047" s="6">
        <v>0</v>
      </c>
      <c r="F3047" s="6">
        <f t="shared" si="96"/>
        <v>0</v>
      </c>
      <c r="G3047" t="s">
        <v>8871</v>
      </c>
      <c r="H3047" t="s">
        <v>7602</v>
      </c>
      <c r="I3047" t="str">
        <f t="shared" si="97"/>
        <v/>
      </c>
    </row>
    <row r="3048" spans="1:9" hidden="1" x14ac:dyDescent="0.25">
      <c r="A3048" t="s">
        <v>8889</v>
      </c>
      <c r="B3048" s="4">
        <v>33</v>
      </c>
      <c r="C3048" s="197">
        <v>685</v>
      </c>
      <c r="D3048" s="197">
        <v>11</v>
      </c>
      <c r="E3048" s="6">
        <v>0</v>
      </c>
      <c r="F3048" s="6">
        <f t="shared" si="96"/>
        <v>0</v>
      </c>
      <c r="G3048" t="s">
        <v>8871</v>
      </c>
      <c r="H3048" t="s">
        <v>7608</v>
      </c>
      <c r="I3048" t="str">
        <f t="shared" si="97"/>
        <v/>
      </c>
    </row>
    <row r="3049" spans="1:9" hidden="1" x14ac:dyDescent="0.25">
      <c r="A3049" t="s">
        <v>8891</v>
      </c>
      <c r="B3049" s="4">
        <v>33</v>
      </c>
      <c r="C3049" s="197">
        <v>685</v>
      </c>
      <c r="D3049" s="197">
        <v>14</v>
      </c>
      <c r="E3049" s="6">
        <v>0</v>
      </c>
      <c r="F3049" s="6">
        <f t="shared" si="96"/>
        <v>0</v>
      </c>
      <c r="G3049" t="s">
        <v>8871</v>
      </c>
      <c r="H3049" t="s">
        <v>7611</v>
      </c>
      <c r="I3049" t="str">
        <f t="shared" si="97"/>
        <v/>
      </c>
    </row>
    <row r="3050" spans="1:9" hidden="1" x14ac:dyDescent="0.25">
      <c r="A3050" t="s">
        <v>8893</v>
      </c>
      <c r="B3050" s="4">
        <v>33</v>
      </c>
      <c r="C3050" s="197">
        <v>685</v>
      </c>
      <c r="D3050" s="197">
        <v>17</v>
      </c>
      <c r="E3050" s="6">
        <v>0</v>
      </c>
      <c r="F3050" s="6">
        <f t="shared" si="96"/>
        <v>0</v>
      </c>
      <c r="G3050" t="s">
        <v>8871</v>
      </c>
      <c r="H3050" t="s">
        <v>7614</v>
      </c>
      <c r="I3050" t="str">
        <f t="shared" si="97"/>
        <v/>
      </c>
    </row>
    <row r="3051" spans="1:9" hidden="1" x14ac:dyDescent="0.25">
      <c r="A3051" t="s">
        <v>8895</v>
      </c>
      <c r="B3051" s="4">
        <v>33</v>
      </c>
      <c r="C3051" s="197">
        <v>685</v>
      </c>
      <c r="D3051" s="197">
        <v>21</v>
      </c>
      <c r="E3051" s="6">
        <v>0</v>
      </c>
      <c r="F3051" s="6">
        <f t="shared" si="96"/>
        <v>0</v>
      </c>
      <c r="G3051" t="s">
        <v>8871</v>
      </c>
      <c r="H3051" t="s">
        <v>7617</v>
      </c>
      <c r="I3051" t="str">
        <f t="shared" si="97"/>
        <v/>
      </c>
    </row>
    <row r="3052" spans="1:9" hidden="1" x14ac:dyDescent="0.25">
      <c r="A3052" t="s">
        <v>8901</v>
      </c>
      <c r="B3052" s="4">
        <v>33</v>
      </c>
      <c r="C3052" s="197">
        <v>685</v>
      </c>
      <c r="D3052" s="197">
        <v>28</v>
      </c>
      <c r="E3052" s="6">
        <v>0</v>
      </c>
      <c r="F3052" s="6">
        <f t="shared" si="96"/>
        <v>0</v>
      </c>
      <c r="G3052" t="s">
        <v>8871</v>
      </c>
      <c r="H3052" t="s">
        <v>7626</v>
      </c>
      <c r="I3052" t="str">
        <f t="shared" si="97"/>
        <v/>
      </c>
    </row>
    <row r="3053" spans="1:9" hidden="1" x14ac:dyDescent="0.25">
      <c r="A3053" t="s">
        <v>8905</v>
      </c>
      <c r="B3053" s="4">
        <v>33</v>
      </c>
      <c r="C3053" s="197">
        <v>685</v>
      </c>
      <c r="D3053" s="197">
        <v>33</v>
      </c>
      <c r="E3053" s="6">
        <v>0</v>
      </c>
      <c r="F3053" s="6">
        <f t="shared" si="96"/>
        <v>0</v>
      </c>
      <c r="G3053" t="s">
        <v>8871</v>
      </c>
      <c r="H3053" t="s">
        <v>7632</v>
      </c>
      <c r="I3053" t="str">
        <f t="shared" si="97"/>
        <v/>
      </c>
    </row>
    <row r="3054" spans="1:9" hidden="1" x14ac:dyDescent="0.25">
      <c r="A3054" t="s">
        <v>8907</v>
      </c>
      <c r="B3054" s="4">
        <v>33</v>
      </c>
      <c r="C3054" s="197">
        <v>685</v>
      </c>
      <c r="D3054" s="197">
        <v>38</v>
      </c>
      <c r="E3054" s="6">
        <v>0</v>
      </c>
      <c r="F3054" s="6">
        <f t="shared" si="96"/>
        <v>0</v>
      </c>
      <c r="G3054" t="s">
        <v>8871</v>
      </c>
      <c r="H3054" t="s">
        <v>7635</v>
      </c>
      <c r="I3054" t="str">
        <f t="shared" si="97"/>
        <v/>
      </c>
    </row>
    <row r="3055" spans="1:9" hidden="1" x14ac:dyDescent="0.25">
      <c r="A3055" t="s">
        <v>8909</v>
      </c>
      <c r="B3055" s="4">
        <v>33</v>
      </c>
      <c r="C3055" s="197">
        <v>685</v>
      </c>
      <c r="D3055" s="197">
        <v>40</v>
      </c>
      <c r="E3055" s="6">
        <v>0</v>
      </c>
      <c r="F3055" s="6">
        <f t="shared" si="96"/>
        <v>0</v>
      </c>
      <c r="G3055" t="s">
        <v>8871</v>
      </c>
      <c r="H3055" t="s">
        <v>7638</v>
      </c>
      <c r="I3055" t="str">
        <f t="shared" si="97"/>
        <v/>
      </c>
    </row>
    <row r="3056" spans="1:9" hidden="1" x14ac:dyDescent="0.25">
      <c r="A3056" t="s">
        <v>8911</v>
      </c>
      <c r="B3056" s="4">
        <v>33</v>
      </c>
      <c r="C3056" s="197">
        <v>685</v>
      </c>
      <c r="D3056" s="197">
        <v>41</v>
      </c>
      <c r="E3056" s="6">
        <v>0</v>
      </c>
      <c r="F3056" s="6">
        <f t="shared" si="96"/>
        <v>0</v>
      </c>
      <c r="G3056" t="s">
        <v>8871</v>
      </c>
      <c r="H3056" t="s">
        <v>7641</v>
      </c>
      <c r="I3056" t="str">
        <f t="shared" si="97"/>
        <v/>
      </c>
    </row>
    <row r="3057" spans="1:9" hidden="1" x14ac:dyDescent="0.25">
      <c r="A3057" t="s">
        <v>8917</v>
      </c>
      <c r="B3057" s="4">
        <v>33</v>
      </c>
      <c r="C3057" s="197">
        <v>685</v>
      </c>
      <c r="D3057" s="197">
        <v>47</v>
      </c>
      <c r="E3057" s="6">
        <v>0</v>
      </c>
      <c r="F3057" s="6">
        <f t="shared" si="96"/>
        <v>0</v>
      </c>
      <c r="G3057" t="s">
        <v>8871</v>
      </c>
      <c r="H3057" t="s">
        <v>7650</v>
      </c>
      <c r="I3057" t="str">
        <f t="shared" si="97"/>
        <v/>
      </c>
    </row>
    <row r="3058" spans="1:9" hidden="1" x14ac:dyDescent="0.25">
      <c r="A3058" t="s">
        <v>8919</v>
      </c>
      <c r="B3058" s="4">
        <v>33</v>
      </c>
      <c r="C3058" s="197">
        <v>685</v>
      </c>
      <c r="D3058" s="197">
        <v>48</v>
      </c>
      <c r="E3058" s="6">
        <v>0</v>
      </c>
      <c r="F3058" s="6">
        <f t="shared" si="96"/>
        <v>0</v>
      </c>
      <c r="G3058" t="s">
        <v>8871</v>
      </c>
      <c r="H3058" t="s">
        <v>7653</v>
      </c>
      <c r="I3058" t="str">
        <f t="shared" si="97"/>
        <v/>
      </c>
    </row>
    <row r="3059" spans="1:9" hidden="1" x14ac:dyDescent="0.25">
      <c r="A3059" t="s">
        <v>8923</v>
      </c>
      <c r="B3059" s="4">
        <v>33</v>
      </c>
      <c r="C3059" s="197">
        <v>685</v>
      </c>
      <c r="D3059" s="197">
        <v>59</v>
      </c>
      <c r="E3059" s="6">
        <v>0</v>
      </c>
      <c r="F3059" s="6">
        <f t="shared" si="96"/>
        <v>0</v>
      </c>
      <c r="G3059" t="s">
        <v>8871</v>
      </c>
      <c r="H3059" t="s">
        <v>7659</v>
      </c>
      <c r="I3059" t="str">
        <f t="shared" si="97"/>
        <v/>
      </c>
    </row>
    <row r="3060" spans="1:9" hidden="1" x14ac:dyDescent="0.25">
      <c r="A3060" t="s">
        <v>8925</v>
      </c>
      <c r="B3060" s="4">
        <v>33</v>
      </c>
      <c r="C3060" s="197">
        <v>685</v>
      </c>
      <c r="D3060" s="197">
        <v>60</v>
      </c>
      <c r="E3060" s="6">
        <v>0</v>
      </c>
      <c r="F3060" s="6">
        <f t="shared" si="96"/>
        <v>0</v>
      </c>
      <c r="G3060" t="s">
        <v>8871</v>
      </c>
      <c r="H3060" t="s">
        <v>7662</v>
      </c>
      <c r="I3060" t="str">
        <f t="shared" si="97"/>
        <v/>
      </c>
    </row>
    <row r="3061" spans="1:9" hidden="1" x14ac:dyDescent="0.25">
      <c r="A3061" t="s">
        <v>8931</v>
      </c>
      <c r="B3061" s="4">
        <v>33</v>
      </c>
      <c r="C3061" s="197">
        <v>685</v>
      </c>
      <c r="D3061" s="197">
        <v>65</v>
      </c>
      <c r="E3061" s="6">
        <v>0</v>
      </c>
      <c r="F3061" s="6">
        <f t="shared" si="96"/>
        <v>0</v>
      </c>
      <c r="G3061" t="s">
        <v>8871</v>
      </c>
      <c r="H3061" t="s">
        <v>7671</v>
      </c>
      <c r="I3061" t="str">
        <f t="shared" si="97"/>
        <v/>
      </c>
    </row>
    <row r="3062" spans="1:9" hidden="1" x14ac:dyDescent="0.25">
      <c r="A3062" t="s">
        <v>8933</v>
      </c>
      <c r="B3062" s="4">
        <v>33</v>
      </c>
      <c r="C3062" s="197">
        <v>685</v>
      </c>
      <c r="D3062" s="197">
        <v>66</v>
      </c>
      <c r="E3062" s="6">
        <v>0</v>
      </c>
      <c r="F3062" s="6">
        <f t="shared" si="96"/>
        <v>0</v>
      </c>
      <c r="G3062" t="s">
        <v>8871</v>
      </c>
      <c r="H3062" t="s">
        <v>7674</v>
      </c>
      <c r="I3062" t="str">
        <f t="shared" si="97"/>
        <v/>
      </c>
    </row>
    <row r="3063" spans="1:9" hidden="1" x14ac:dyDescent="0.25">
      <c r="A3063" t="s">
        <v>8935</v>
      </c>
      <c r="B3063" s="4">
        <v>33</v>
      </c>
      <c r="C3063" s="197">
        <v>685</v>
      </c>
      <c r="D3063" s="197">
        <v>68</v>
      </c>
      <c r="E3063" s="6">
        <v>0</v>
      </c>
      <c r="F3063" s="6">
        <f t="shared" si="96"/>
        <v>0</v>
      </c>
      <c r="G3063" t="s">
        <v>8871</v>
      </c>
      <c r="H3063" t="s">
        <v>7677</v>
      </c>
      <c r="I3063" t="str">
        <f t="shared" si="97"/>
        <v/>
      </c>
    </row>
    <row r="3064" spans="1:9" hidden="1" x14ac:dyDescent="0.25">
      <c r="A3064" t="s">
        <v>8937</v>
      </c>
      <c r="B3064" s="4">
        <v>33</v>
      </c>
      <c r="C3064" s="197">
        <v>685</v>
      </c>
      <c r="D3064" s="197">
        <v>69</v>
      </c>
      <c r="E3064" s="6">
        <v>0</v>
      </c>
      <c r="F3064" s="6">
        <f t="shared" si="96"/>
        <v>0</v>
      </c>
      <c r="G3064" t="s">
        <v>8871</v>
      </c>
      <c r="H3064" t="s">
        <v>7680</v>
      </c>
      <c r="I3064" t="str">
        <f t="shared" si="97"/>
        <v/>
      </c>
    </row>
    <row r="3065" spans="1:9" hidden="1" x14ac:dyDescent="0.25">
      <c r="A3065" t="s">
        <v>8941</v>
      </c>
      <c r="B3065" s="4">
        <v>33</v>
      </c>
      <c r="C3065" s="197">
        <v>685</v>
      </c>
      <c r="D3065" s="197">
        <v>75</v>
      </c>
      <c r="E3065" s="6">
        <v>0</v>
      </c>
      <c r="F3065" s="6">
        <f t="shared" si="96"/>
        <v>0</v>
      </c>
      <c r="G3065" t="s">
        <v>8871</v>
      </c>
      <c r="H3065" t="s">
        <v>7686</v>
      </c>
      <c r="I3065" t="str">
        <f t="shared" si="97"/>
        <v/>
      </c>
    </row>
    <row r="3066" spans="1:9" hidden="1" x14ac:dyDescent="0.25">
      <c r="A3066" t="s">
        <v>8943</v>
      </c>
      <c r="B3066" s="4">
        <v>33</v>
      </c>
      <c r="C3066" s="197">
        <v>685</v>
      </c>
      <c r="D3066" s="197">
        <v>79</v>
      </c>
      <c r="E3066" s="6">
        <v>0</v>
      </c>
      <c r="F3066" s="6">
        <f t="shared" si="96"/>
        <v>0</v>
      </c>
      <c r="G3066" t="s">
        <v>8871</v>
      </c>
      <c r="H3066" t="s">
        <v>7689</v>
      </c>
      <c r="I3066" t="str">
        <f t="shared" si="97"/>
        <v/>
      </c>
    </row>
    <row r="3067" spans="1:9" hidden="1" x14ac:dyDescent="0.25">
      <c r="A3067" t="s">
        <v>8945</v>
      </c>
      <c r="B3067" s="4">
        <v>33</v>
      </c>
      <c r="C3067" s="197">
        <v>685</v>
      </c>
      <c r="D3067" s="197">
        <v>80</v>
      </c>
      <c r="E3067" s="6">
        <v>0</v>
      </c>
      <c r="F3067" s="6">
        <f t="shared" si="96"/>
        <v>0</v>
      </c>
      <c r="G3067" t="s">
        <v>8871</v>
      </c>
      <c r="H3067" t="s">
        <v>7692</v>
      </c>
      <c r="I3067" t="str">
        <f t="shared" si="97"/>
        <v/>
      </c>
    </row>
    <row r="3068" spans="1:9" hidden="1" x14ac:dyDescent="0.25">
      <c r="A3068" t="s">
        <v>8947</v>
      </c>
      <c r="B3068" s="4">
        <v>33</v>
      </c>
      <c r="C3068" s="197">
        <v>685</v>
      </c>
      <c r="D3068" s="197">
        <v>81</v>
      </c>
      <c r="E3068" s="6">
        <v>0</v>
      </c>
      <c r="F3068" s="6">
        <f t="shared" si="96"/>
        <v>0</v>
      </c>
      <c r="G3068" t="s">
        <v>8871</v>
      </c>
      <c r="H3068" t="s">
        <v>7695</v>
      </c>
      <c r="I3068" t="str">
        <f t="shared" si="97"/>
        <v/>
      </c>
    </row>
    <row r="3069" spans="1:9" hidden="1" x14ac:dyDescent="0.25">
      <c r="A3069" t="s">
        <v>8951</v>
      </c>
      <c r="B3069" s="4">
        <v>33</v>
      </c>
      <c r="C3069" s="197">
        <v>685</v>
      </c>
      <c r="D3069" s="197">
        <v>86</v>
      </c>
      <c r="E3069" s="6">
        <v>0</v>
      </c>
      <c r="F3069" s="6">
        <f t="shared" si="96"/>
        <v>0</v>
      </c>
      <c r="G3069" t="s">
        <v>8871</v>
      </c>
      <c r="H3069" t="s">
        <v>7701</v>
      </c>
      <c r="I3069" t="str">
        <f t="shared" si="97"/>
        <v/>
      </c>
    </row>
    <row r="3070" spans="1:9" hidden="1" x14ac:dyDescent="0.25">
      <c r="A3070" t="s">
        <v>8953</v>
      </c>
      <c r="B3070" s="4">
        <v>33</v>
      </c>
      <c r="C3070" s="197">
        <v>685</v>
      </c>
      <c r="D3070" s="197">
        <v>89</v>
      </c>
      <c r="E3070" s="6">
        <v>0</v>
      </c>
      <c r="F3070" s="6">
        <f t="shared" si="96"/>
        <v>0</v>
      </c>
      <c r="G3070" t="s">
        <v>8871</v>
      </c>
      <c r="H3070" t="s">
        <v>7704</v>
      </c>
      <c r="I3070" t="str">
        <f t="shared" si="97"/>
        <v/>
      </c>
    </row>
    <row r="3071" spans="1:9" hidden="1" x14ac:dyDescent="0.25">
      <c r="A3071" t="s">
        <v>8955</v>
      </c>
      <c r="B3071" s="4">
        <v>33</v>
      </c>
      <c r="C3071" s="197">
        <v>685</v>
      </c>
      <c r="D3071" s="197">
        <v>90</v>
      </c>
      <c r="E3071" s="6">
        <v>0</v>
      </c>
      <c r="F3071" s="6">
        <f t="shared" si="96"/>
        <v>0</v>
      </c>
      <c r="G3071" t="s">
        <v>8871</v>
      </c>
      <c r="H3071" t="s">
        <v>7707</v>
      </c>
      <c r="I3071" t="str">
        <f t="shared" si="97"/>
        <v/>
      </c>
    </row>
    <row r="3072" spans="1:9" hidden="1" x14ac:dyDescent="0.25">
      <c r="A3072" t="s">
        <v>8957</v>
      </c>
      <c r="B3072" s="4">
        <v>33</v>
      </c>
      <c r="C3072" s="197">
        <v>685</v>
      </c>
      <c r="D3072" s="197">
        <v>92</v>
      </c>
      <c r="E3072" s="6">
        <v>0</v>
      </c>
      <c r="F3072" s="6">
        <f t="shared" si="96"/>
        <v>0</v>
      </c>
      <c r="G3072" t="s">
        <v>8871</v>
      </c>
      <c r="H3072" t="s">
        <v>7710</v>
      </c>
      <c r="I3072" t="str">
        <f t="shared" si="97"/>
        <v/>
      </c>
    </row>
    <row r="3073" spans="1:9" hidden="1" x14ac:dyDescent="0.25">
      <c r="A3073" t="s">
        <v>8961</v>
      </c>
      <c r="B3073" s="4">
        <v>33</v>
      </c>
      <c r="C3073" s="197">
        <v>685</v>
      </c>
      <c r="D3073" s="197">
        <v>94</v>
      </c>
      <c r="E3073" s="6">
        <v>0</v>
      </c>
      <c r="F3073" s="6">
        <f t="shared" si="96"/>
        <v>0</v>
      </c>
      <c r="G3073" t="s">
        <v>8871</v>
      </c>
      <c r="H3073" t="s">
        <v>7716</v>
      </c>
      <c r="I3073" t="str">
        <f t="shared" si="97"/>
        <v/>
      </c>
    </row>
    <row r="3074" spans="1:9" hidden="1" x14ac:dyDescent="0.25">
      <c r="A3074" t="s">
        <v>8963</v>
      </c>
      <c r="B3074" s="4">
        <v>33</v>
      </c>
      <c r="C3074" s="197">
        <v>685</v>
      </c>
      <c r="D3074" s="197">
        <v>95</v>
      </c>
      <c r="E3074" s="6">
        <v>0</v>
      </c>
      <c r="F3074" s="6">
        <f t="shared" si="96"/>
        <v>0</v>
      </c>
      <c r="G3074" t="s">
        <v>8871</v>
      </c>
      <c r="H3074" t="s">
        <v>7719</v>
      </c>
      <c r="I3074" t="str">
        <f t="shared" si="97"/>
        <v/>
      </c>
    </row>
    <row r="3075" spans="1:9" hidden="1" x14ac:dyDescent="0.25">
      <c r="A3075" t="s">
        <v>8965</v>
      </c>
      <c r="B3075" s="4">
        <v>33</v>
      </c>
      <c r="C3075" s="197">
        <v>685</v>
      </c>
      <c r="D3075" s="197">
        <v>97</v>
      </c>
      <c r="E3075" s="6">
        <v>0</v>
      </c>
      <c r="F3075" s="6">
        <f t="shared" si="96"/>
        <v>0</v>
      </c>
      <c r="G3075" t="s">
        <v>8871</v>
      </c>
      <c r="H3075" t="s">
        <v>7722</v>
      </c>
      <c r="I3075" t="str">
        <f t="shared" si="97"/>
        <v/>
      </c>
    </row>
    <row r="3076" spans="1:9" hidden="1" x14ac:dyDescent="0.25">
      <c r="A3076" t="s">
        <v>8973</v>
      </c>
      <c r="B3076" s="4">
        <v>33</v>
      </c>
      <c r="C3076" s="197">
        <v>690</v>
      </c>
      <c r="D3076" s="197">
        <v>2</v>
      </c>
      <c r="E3076" s="6">
        <v>0</v>
      </c>
      <c r="F3076" s="6">
        <f t="shared" si="96"/>
        <v>0</v>
      </c>
      <c r="G3076" t="s">
        <v>8971</v>
      </c>
      <c r="H3076" t="s">
        <v>7584</v>
      </c>
      <c r="I3076" t="str">
        <f t="shared" si="97"/>
        <v/>
      </c>
    </row>
    <row r="3077" spans="1:9" hidden="1" x14ac:dyDescent="0.25">
      <c r="A3077" t="s">
        <v>8975</v>
      </c>
      <c r="B3077" s="4">
        <v>33</v>
      </c>
      <c r="C3077" s="197">
        <v>690</v>
      </c>
      <c r="D3077" s="197">
        <v>3</v>
      </c>
      <c r="E3077" s="6">
        <v>0</v>
      </c>
      <c r="F3077" s="6">
        <f t="shared" si="96"/>
        <v>0</v>
      </c>
      <c r="G3077" t="s">
        <v>8971</v>
      </c>
      <c r="H3077" t="s">
        <v>7587</v>
      </c>
      <c r="I3077" t="str">
        <f t="shared" si="97"/>
        <v/>
      </c>
    </row>
    <row r="3078" spans="1:9" hidden="1" x14ac:dyDescent="0.25">
      <c r="A3078" t="s">
        <v>8985</v>
      </c>
      <c r="B3078" s="4">
        <v>33</v>
      </c>
      <c r="C3078" s="197">
        <v>690</v>
      </c>
      <c r="D3078" s="197">
        <v>8</v>
      </c>
      <c r="E3078" s="6">
        <v>0</v>
      </c>
      <c r="F3078" s="6">
        <f t="shared" si="96"/>
        <v>0</v>
      </c>
      <c r="G3078" t="s">
        <v>8971</v>
      </c>
      <c r="H3078" t="s">
        <v>7602</v>
      </c>
      <c r="I3078" t="str">
        <f t="shared" si="97"/>
        <v/>
      </c>
    </row>
    <row r="3079" spans="1:9" hidden="1" x14ac:dyDescent="0.25">
      <c r="A3079" t="s">
        <v>9005</v>
      </c>
      <c r="B3079" s="4">
        <v>33</v>
      </c>
      <c r="C3079" s="197">
        <v>690</v>
      </c>
      <c r="D3079" s="197">
        <v>33</v>
      </c>
      <c r="E3079" s="6">
        <v>0</v>
      </c>
      <c r="F3079" s="6">
        <f t="shared" ref="F3079:F3142" si="98">IF(B3079=10,E3079,-E3079)</f>
        <v>0</v>
      </c>
      <c r="G3079" t="s">
        <v>8971</v>
      </c>
      <c r="H3079" t="s">
        <v>7632</v>
      </c>
      <c r="I3079" t="str">
        <f t="shared" ref="I3079:I3142" si="99">IF(ISNA(MATCH(A3079,OldAcctNum,))=TRUE,A3079,"")</f>
        <v/>
      </c>
    </row>
    <row r="3080" spans="1:9" hidden="1" x14ac:dyDescent="0.25">
      <c r="A3080" t="s">
        <v>9007</v>
      </c>
      <c r="B3080" s="4">
        <v>33</v>
      </c>
      <c r="C3080" s="197">
        <v>690</v>
      </c>
      <c r="D3080" s="197">
        <v>38</v>
      </c>
      <c r="E3080" s="6">
        <v>0</v>
      </c>
      <c r="F3080" s="6">
        <f t="shared" si="98"/>
        <v>0</v>
      </c>
      <c r="G3080" t="s">
        <v>8971</v>
      </c>
      <c r="H3080" t="s">
        <v>7635</v>
      </c>
      <c r="I3080" t="str">
        <f t="shared" si="99"/>
        <v/>
      </c>
    </row>
    <row r="3081" spans="1:9" hidden="1" x14ac:dyDescent="0.25">
      <c r="A3081" t="s">
        <v>9013</v>
      </c>
      <c r="B3081" s="4">
        <v>33</v>
      </c>
      <c r="C3081" s="197">
        <v>690</v>
      </c>
      <c r="D3081" s="197">
        <v>44</v>
      </c>
      <c r="E3081" s="6">
        <v>0</v>
      </c>
      <c r="F3081" s="6">
        <f t="shared" si="98"/>
        <v>0</v>
      </c>
      <c r="G3081" t="s">
        <v>8971</v>
      </c>
      <c r="H3081" t="s">
        <v>7644</v>
      </c>
      <c r="I3081" t="str">
        <f t="shared" si="99"/>
        <v/>
      </c>
    </row>
    <row r="3082" spans="1:9" hidden="1" x14ac:dyDescent="0.25">
      <c r="A3082" t="s">
        <v>9035</v>
      </c>
      <c r="B3082" s="4">
        <v>33</v>
      </c>
      <c r="C3082" s="197">
        <v>690</v>
      </c>
      <c r="D3082" s="197">
        <v>68</v>
      </c>
      <c r="E3082" s="6">
        <v>0</v>
      </c>
      <c r="F3082" s="6">
        <f t="shared" si="98"/>
        <v>0</v>
      </c>
      <c r="G3082" t="s">
        <v>8971</v>
      </c>
      <c r="H3082" t="s">
        <v>7677</v>
      </c>
      <c r="I3082" t="str">
        <f t="shared" si="99"/>
        <v/>
      </c>
    </row>
    <row r="3083" spans="1:9" hidden="1" x14ac:dyDescent="0.25">
      <c r="A3083" t="s">
        <v>9041</v>
      </c>
      <c r="B3083" s="4">
        <v>33</v>
      </c>
      <c r="C3083" s="197">
        <v>690</v>
      </c>
      <c r="D3083" s="197">
        <v>75</v>
      </c>
      <c r="E3083" s="6">
        <v>0</v>
      </c>
      <c r="F3083" s="6">
        <f t="shared" si="98"/>
        <v>0</v>
      </c>
      <c r="G3083" t="s">
        <v>8971</v>
      </c>
      <c r="H3083" t="s">
        <v>7686</v>
      </c>
      <c r="I3083" t="str">
        <f t="shared" si="99"/>
        <v/>
      </c>
    </row>
    <row r="3084" spans="1:9" hidden="1" x14ac:dyDescent="0.25">
      <c r="A3084" t="s">
        <v>9043</v>
      </c>
      <c r="B3084" s="4">
        <v>33</v>
      </c>
      <c r="C3084" s="197">
        <v>690</v>
      </c>
      <c r="D3084" s="197">
        <v>79</v>
      </c>
      <c r="E3084" s="6">
        <v>0</v>
      </c>
      <c r="F3084" s="6">
        <f t="shared" si="98"/>
        <v>0</v>
      </c>
      <c r="G3084" t="s">
        <v>8971</v>
      </c>
      <c r="H3084" t="s">
        <v>7689</v>
      </c>
      <c r="I3084" t="str">
        <f t="shared" si="99"/>
        <v/>
      </c>
    </row>
    <row r="3085" spans="1:9" hidden="1" x14ac:dyDescent="0.25">
      <c r="A3085" t="s">
        <v>9045</v>
      </c>
      <c r="B3085" s="4">
        <v>33</v>
      </c>
      <c r="C3085" s="197">
        <v>690</v>
      </c>
      <c r="D3085" s="197">
        <v>80</v>
      </c>
      <c r="E3085" s="6">
        <v>0</v>
      </c>
      <c r="F3085" s="6">
        <f t="shared" si="98"/>
        <v>0</v>
      </c>
      <c r="G3085" t="s">
        <v>8971</v>
      </c>
      <c r="H3085" t="s">
        <v>7692</v>
      </c>
      <c r="I3085" t="str">
        <f t="shared" si="99"/>
        <v/>
      </c>
    </row>
    <row r="3086" spans="1:9" hidden="1" x14ac:dyDescent="0.25">
      <c r="A3086" t="s">
        <v>9057</v>
      </c>
      <c r="B3086" s="4">
        <v>33</v>
      </c>
      <c r="C3086" s="197">
        <v>690</v>
      </c>
      <c r="D3086" s="197">
        <v>92</v>
      </c>
      <c r="E3086" s="6">
        <v>0</v>
      </c>
      <c r="F3086" s="6">
        <f t="shared" si="98"/>
        <v>0</v>
      </c>
      <c r="G3086" t="s">
        <v>8971</v>
      </c>
      <c r="H3086" t="s">
        <v>7710</v>
      </c>
      <c r="I3086" t="str">
        <f t="shared" si="99"/>
        <v/>
      </c>
    </row>
    <row r="3087" spans="1:9" hidden="1" x14ac:dyDescent="0.25">
      <c r="A3087" t="s">
        <v>9065</v>
      </c>
      <c r="B3087" s="4">
        <v>33</v>
      </c>
      <c r="C3087" s="197">
        <v>690</v>
      </c>
      <c r="D3087" s="197">
        <v>97</v>
      </c>
      <c r="E3087" s="6">
        <v>0</v>
      </c>
      <c r="F3087" s="6">
        <f t="shared" si="98"/>
        <v>0</v>
      </c>
      <c r="G3087" t="s">
        <v>8971</v>
      </c>
      <c r="H3087" t="s">
        <v>7722</v>
      </c>
      <c r="I3087" t="str">
        <f t="shared" si="99"/>
        <v/>
      </c>
    </row>
    <row r="3088" spans="1:9" hidden="1" x14ac:dyDescent="0.25">
      <c r="A3088" t="s">
        <v>9069</v>
      </c>
      <c r="B3088" s="4">
        <v>33</v>
      </c>
      <c r="C3088" s="197">
        <v>695</v>
      </c>
      <c r="D3088" s="197">
        <v>1</v>
      </c>
      <c r="E3088" s="6">
        <v>0</v>
      </c>
      <c r="F3088" s="6">
        <f t="shared" si="98"/>
        <v>0</v>
      </c>
      <c r="G3088" t="s">
        <v>9071</v>
      </c>
      <c r="H3088" t="s">
        <v>7580</v>
      </c>
      <c r="I3088" t="str">
        <f t="shared" si="99"/>
        <v/>
      </c>
    </row>
    <row r="3089" spans="1:9" hidden="1" x14ac:dyDescent="0.25">
      <c r="A3089" t="s">
        <v>9073</v>
      </c>
      <c r="B3089" s="4">
        <v>33</v>
      </c>
      <c r="C3089" s="197">
        <v>695</v>
      </c>
      <c r="D3089" s="197">
        <v>2</v>
      </c>
      <c r="E3089" s="6">
        <v>0</v>
      </c>
      <c r="F3089" s="6">
        <f t="shared" si="98"/>
        <v>0</v>
      </c>
      <c r="G3089" t="s">
        <v>9071</v>
      </c>
      <c r="H3089" t="s">
        <v>7584</v>
      </c>
      <c r="I3089" t="str">
        <f t="shared" si="99"/>
        <v/>
      </c>
    </row>
    <row r="3090" spans="1:9" hidden="1" x14ac:dyDescent="0.25">
      <c r="A3090" t="s">
        <v>9075</v>
      </c>
      <c r="B3090" s="4">
        <v>33</v>
      </c>
      <c r="C3090" s="197">
        <v>695</v>
      </c>
      <c r="D3090" s="197">
        <v>3</v>
      </c>
      <c r="E3090" s="6">
        <v>0</v>
      </c>
      <c r="F3090" s="6">
        <f t="shared" si="98"/>
        <v>0</v>
      </c>
      <c r="G3090" t="s">
        <v>9071</v>
      </c>
      <c r="H3090" t="s">
        <v>7587</v>
      </c>
      <c r="I3090" t="str">
        <f t="shared" si="99"/>
        <v/>
      </c>
    </row>
    <row r="3091" spans="1:9" hidden="1" x14ac:dyDescent="0.25">
      <c r="A3091" t="s">
        <v>9077</v>
      </c>
      <c r="B3091" s="4">
        <v>33</v>
      </c>
      <c r="C3091" s="197">
        <v>695</v>
      </c>
      <c r="D3091" s="197">
        <v>4</v>
      </c>
      <c r="E3091" s="6">
        <v>0</v>
      </c>
      <c r="F3091" s="6">
        <f t="shared" si="98"/>
        <v>0</v>
      </c>
      <c r="G3091" t="s">
        <v>9071</v>
      </c>
      <c r="H3091" t="s">
        <v>7590</v>
      </c>
      <c r="I3091" t="str">
        <f t="shared" si="99"/>
        <v/>
      </c>
    </row>
    <row r="3092" spans="1:9" hidden="1" x14ac:dyDescent="0.25">
      <c r="A3092" t="s">
        <v>9081</v>
      </c>
      <c r="B3092" s="4">
        <v>33</v>
      </c>
      <c r="C3092" s="197">
        <v>695</v>
      </c>
      <c r="D3092" s="197">
        <v>6</v>
      </c>
      <c r="E3092" s="6">
        <v>0</v>
      </c>
      <c r="F3092" s="6">
        <f t="shared" si="98"/>
        <v>0</v>
      </c>
      <c r="G3092" t="s">
        <v>9071</v>
      </c>
      <c r="H3092" t="s">
        <v>7596</v>
      </c>
      <c r="I3092" t="str">
        <f t="shared" si="99"/>
        <v/>
      </c>
    </row>
    <row r="3093" spans="1:9" hidden="1" x14ac:dyDescent="0.25">
      <c r="A3093" t="s">
        <v>9083</v>
      </c>
      <c r="B3093" s="4">
        <v>33</v>
      </c>
      <c r="C3093" s="197">
        <v>695</v>
      </c>
      <c r="D3093" s="197">
        <v>7</v>
      </c>
      <c r="E3093" s="6">
        <v>0</v>
      </c>
      <c r="F3093" s="6">
        <f t="shared" si="98"/>
        <v>0</v>
      </c>
      <c r="G3093" t="s">
        <v>9071</v>
      </c>
      <c r="H3093" t="s">
        <v>7599</v>
      </c>
      <c r="I3093" t="str">
        <f t="shared" si="99"/>
        <v/>
      </c>
    </row>
    <row r="3094" spans="1:9" hidden="1" x14ac:dyDescent="0.25">
      <c r="A3094" t="s">
        <v>9085</v>
      </c>
      <c r="B3094" s="4">
        <v>33</v>
      </c>
      <c r="C3094" s="197">
        <v>695</v>
      </c>
      <c r="D3094" s="197">
        <v>8</v>
      </c>
      <c r="E3094" s="6">
        <v>0</v>
      </c>
      <c r="F3094" s="6">
        <f t="shared" si="98"/>
        <v>0</v>
      </c>
      <c r="G3094" t="s">
        <v>9071</v>
      </c>
      <c r="H3094" t="s">
        <v>7602</v>
      </c>
      <c r="I3094" t="str">
        <f t="shared" si="99"/>
        <v/>
      </c>
    </row>
    <row r="3095" spans="1:9" hidden="1" x14ac:dyDescent="0.25">
      <c r="A3095" t="s">
        <v>9087</v>
      </c>
      <c r="B3095" s="4">
        <v>33</v>
      </c>
      <c r="C3095" s="197">
        <v>695</v>
      </c>
      <c r="D3095" s="197">
        <v>9</v>
      </c>
      <c r="E3095" s="6">
        <v>0</v>
      </c>
      <c r="F3095" s="6">
        <f t="shared" si="98"/>
        <v>0</v>
      </c>
      <c r="G3095" t="s">
        <v>9071</v>
      </c>
      <c r="H3095" t="s">
        <v>7605</v>
      </c>
      <c r="I3095" t="str">
        <f t="shared" si="99"/>
        <v/>
      </c>
    </row>
    <row r="3096" spans="1:9" hidden="1" x14ac:dyDescent="0.25">
      <c r="A3096" t="s">
        <v>9089</v>
      </c>
      <c r="B3096" s="4">
        <v>33</v>
      </c>
      <c r="C3096" s="197">
        <v>695</v>
      </c>
      <c r="D3096" s="197">
        <v>11</v>
      </c>
      <c r="E3096" s="6">
        <v>0</v>
      </c>
      <c r="F3096" s="6">
        <f t="shared" si="98"/>
        <v>0</v>
      </c>
      <c r="G3096" t="s">
        <v>9071</v>
      </c>
      <c r="H3096" t="s">
        <v>7608</v>
      </c>
      <c r="I3096" t="str">
        <f t="shared" si="99"/>
        <v/>
      </c>
    </row>
    <row r="3097" spans="1:9" hidden="1" x14ac:dyDescent="0.25">
      <c r="A3097" t="s">
        <v>9091</v>
      </c>
      <c r="B3097" s="4">
        <v>33</v>
      </c>
      <c r="C3097" s="197">
        <v>695</v>
      </c>
      <c r="D3097" s="197">
        <v>14</v>
      </c>
      <c r="E3097" s="6">
        <v>0</v>
      </c>
      <c r="F3097" s="6">
        <f t="shared" si="98"/>
        <v>0</v>
      </c>
      <c r="G3097" t="s">
        <v>9071</v>
      </c>
      <c r="H3097" t="s">
        <v>7611</v>
      </c>
      <c r="I3097" t="str">
        <f t="shared" si="99"/>
        <v/>
      </c>
    </row>
    <row r="3098" spans="1:9" hidden="1" x14ac:dyDescent="0.25">
      <c r="A3098" t="s">
        <v>9093</v>
      </c>
      <c r="B3098" s="4">
        <v>33</v>
      </c>
      <c r="C3098" s="197">
        <v>695</v>
      </c>
      <c r="D3098" s="197">
        <v>17</v>
      </c>
      <c r="E3098" s="6">
        <v>0</v>
      </c>
      <c r="F3098" s="6">
        <f t="shared" si="98"/>
        <v>0</v>
      </c>
      <c r="G3098" t="s">
        <v>9071</v>
      </c>
      <c r="H3098" t="s">
        <v>7614</v>
      </c>
      <c r="I3098" t="str">
        <f t="shared" si="99"/>
        <v/>
      </c>
    </row>
    <row r="3099" spans="1:9" hidden="1" x14ac:dyDescent="0.25">
      <c r="A3099" t="s">
        <v>9095</v>
      </c>
      <c r="B3099" s="4">
        <v>33</v>
      </c>
      <c r="C3099" s="197">
        <v>695</v>
      </c>
      <c r="D3099" s="197">
        <v>21</v>
      </c>
      <c r="E3099" s="6">
        <v>0</v>
      </c>
      <c r="F3099" s="6">
        <f t="shared" si="98"/>
        <v>0</v>
      </c>
      <c r="G3099" t="s">
        <v>9071</v>
      </c>
      <c r="H3099" t="s">
        <v>7617</v>
      </c>
      <c r="I3099" t="str">
        <f t="shared" si="99"/>
        <v/>
      </c>
    </row>
    <row r="3100" spans="1:9" hidden="1" x14ac:dyDescent="0.25">
      <c r="A3100" t="s">
        <v>9101</v>
      </c>
      <c r="B3100" s="4">
        <v>33</v>
      </c>
      <c r="C3100" s="197">
        <v>695</v>
      </c>
      <c r="D3100" s="197">
        <v>28</v>
      </c>
      <c r="E3100" s="6">
        <v>0</v>
      </c>
      <c r="F3100" s="6">
        <f t="shared" si="98"/>
        <v>0</v>
      </c>
      <c r="G3100" t="s">
        <v>9071</v>
      </c>
      <c r="H3100" t="s">
        <v>7626</v>
      </c>
      <c r="I3100" t="str">
        <f t="shared" si="99"/>
        <v/>
      </c>
    </row>
    <row r="3101" spans="1:9" hidden="1" x14ac:dyDescent="0.25">
      <c r="A3101" t="s">
        <v>9103</v>
      </c>
      <c r="B3101" s="4">
        <v>33</v>
      </c>
      <c r="C3101" s="197">
        <v>695</v>
      </c>
      <c r="D3101" s="197">
        <v>31</v>
      </c>
      <c r="E3101" s="6">
        <v>0</v>
      </c>
      <c r="F3101" s="6">
        <f t="shared" si="98"/>
        <v>0</v>
      </c>
      <c r="G3101" t="s">
        <v>9071</v>
      </c>
      <c r="H3101" t="s">
        <v>7629</v>
      </c>
      <c r="I3101" t="str">
        <f t="shared" si="99"/>
        <v/>
      </c>
    </row>
    <row r="3102" spans="1:9" hidden="1" x14ac:dyDescent="0.25">
      <c r="A3102" t="s">
        <v>9105</v>
      </c>
      <c r="B3102" s="4">
        <v>33</v>
      </c>
      <c r="C3102" s="197">
        <v>695</v>
      </c>
      <c r="D3102" s="197">
        <v>33</v>
      </c>
      <c r="E3102" s="6">
        <v>0</v>
      </c>
      <c r="F3102" s="6">
        <f t="shared" si="98"/>
        <v>0</v>
      </c>
      <c r="G3102" t="s">
        <v>9071</v>
      </c>
      <c r="H3102" t="s">
        <v>7632</v>
      </c>
      <c r="I3102" t="str">
        <f t="shared" si="99"/>
        <v/>
      </c>
    </row>
    <row r="3103" spans="1:9" hidden="1" x14ac:dyDescent="0.25">
      <c r="A3103" t="s">
        <v>9107</v>
      </c>
      <c r="B3103" s="4">
        <v>33</v>
      </c>
      <c r="C3103" s="197">
        <v>695</v>
      </c>
      <c r="D3103" s="197">
        <v>38</v>
      </c>
      <c r="E3103" s="6">
        <v>0</v>
      </c>
      <c r="F3103" s="6">
        <f t="shared" si="98"/>
        <v>0</v>
      </c>
      <c r="G3103" t="s">
        <v>9071</v>
      </c>
      <c r="H3103" t="s">
        <v>7635</v>
      </c>
      <c r="I3103" t="str">
        <f t="shared" si="99"/>
        <v/>
      </c>
    </row>
    <row r="3104" spans="1:9" hidden="1" x14ac:dyDescent="0.25">
      <c r="A3104" t="s">
        <v>9109</v>
      </c>
      <c r="B3104" s="4">
        <v>33</v>
      </c>
      <c r="C3104" s="197">
        <v>695</v>
      </c>
      <c r="D3104" s="197">
        <v>40</v>
      </c>
      <c r="E3104" s="6">
        <v>0</v>
      </c>
      <c r="F3104" s="6">
        <f t="shared" si="98"/>
        <v>0</v>
      </c>
      <c r="G3104" t="s">
        <v>9071</v>
      </c>
      <c r="H3104" t="s">
        <v>7638</v>
      </c>
      <c r="I3104" t="str">
        <f t="shared" si="99"/>
        <v/>
      </c>
    </row>
    <row r="3105" spans="1:9" hidden="1" x14ac:dyDescent="0.25">
      <c r="A3105" t="s">
        <v>9111</v>
      </c>
      <c r="B3105" s="4">
        <v>33</v>
      </c>
      <c r="C3105" s="197">
        <v>695</v>
      </c>
      <c r="D3105" s="197">
        <v>41</v>
      </c>
      <c r="E3105" s="6">
        <v>0</v>
      </c>
      <c r="F3105" s="6">
        <f t="shared" si="98"/>
        <v>0</v>
      </c>
      <c r="G3105" t="s">
        <v>9071</v>
      </c>
      <c r="H3105" t="s">
        <v>7641</v>
      </c>
      <c r="I3105" t="str">
        <f t="shared" si="99"/>
        <v/>
      </c>
    </row>
    <row r="3106" spans="1:9" hidden="1" x14ac:dyDescent="0.25">
      <c r="A3106" t="s">
        <v>9113</v>
      </c>
      <c r="B3106" s="4">
        <v>33</v>
      </c>
      <c r="C3106" s="197">
        <v>695</v>
      </c>
      <c r="D3106" s="197">
        <v>44</v>
      </c>
      <c r="E3106" s="6">
        <v>0</v>
      </c>
      <c r="F3106" s="6">
        <f t="shared" si="98"/>
        <v>0</v>
      </c>
      <c r="G3106" t="s">
        <v>9071</v>
      </c>
      <c r="H3106" t="s">
        <v>7644</v>
      </c>
      <c r="I3106" t="str">
        <f t="shared" si="99"/>
        <v/>
      </c>
    </row>
    <row r="3107" spans="1:9" hidden="1" x14ac:dyDescent="0.25">
      <c r="A3107" t="s">
        <v>9119</v>
      </c>
      <c r="B3107" s="4">
        <v>33</v>
      </c>
      <c r="C3107" s="197">
        <v>695</v>
      </c>
      <c r="D3107" s="197">
        <v>48</v>
      </c>
      <c r="E3107" s="6">
        <v>0</v>
      </c>
      <c r="F3107" s="6">
        <f t="shared" si="98"/>
        <v>0</v>
      </c>
      <c r="G3107" t="s">
        <v>9071</v>
      </c>
      <c r="H3107" t="s">
        <v>7653</v>
      </c>
      <c r="I3107" t="str">
        <f t="shared" si="99"/>
        <v/>
      </c>
    </row>
    <row r="3108" spans="1:9" hidden="1" x14ac:dyDescent="0.25">
      <c r="A3108" t="s">
        <v>9121</v>
      </c>
      <c r="B3108" s="4">
        <v>33</v>
      </c>
      <c r="C3108" s="197">
        <v>695</v>
      </c>
      <c r="D3108" s="197">
        <v>49</v>
      </c>
      <c r="E3108" s="6">
        <v>0</v>
      </c>
      <c r="F3108" s="6">
        <f t="shared" si="98"/>
        <v>0</v>
      </c>
      <c r="G3108" t="s">
        <v>9071</v>
      </c>
      <c r="H3108" t="s">
        <v>7656</v>
      </c>
      <c r="I3108" t="str">
        <f t="shared" si="99"/>
        <v/>
      </c>
    </row>
    <row r="3109" spans="1:9" hidden="1" x14ac:dyDescent="0.25">
      <c r="A3109" t="s">
        <v>9133</v>
      </c>
      <c r="B3109" s="4">
        <v>33</v>
      </c>
      <c r="C3109" s="197">
        <v>695</v>
      </c>
      <c r="D3109" s="197">
        <v>66</v>
      </c>
      <c r="E3109" s="6">
        <v>0</v>
      </c>
      <c r="F3109" s="6">
        <f t="shared" si="98"/>
        <v>0</v>
      </c>
      <c r="G3109" t="s">
        <v>9071</v>
      </c>
      <c r="H3109" t="s">
        <v>7674</v>
      </c>
      <c r="I3109" t="str">
        <f t="shared" si="99"/>
        <v/>
      </c>
    </row>
    <row r="3110" spans="1:9" hidden="1" x14ac:dyDescent="0.25">
      <c r="A3110" t="s">
        <v>9135</v>
      </c>
      <c r="B3110" s="4">
        <v>33</v>
      </c>
      <c r="C3110" s="197">
        <v>695</v>
      </c>
      <c r="D3110" s="197">
        <v>68</v>
      </c>
      <c r="E3110" s="6">
        <v>0</v>
      </c>
      <c r="F3110" s="6">
        <f t="shared" si="98"/>
        <v>0</v>
      </c>
      <c r="G3110" t="s">
        <v>9071</v>
      </c>
      <c r="H3110" t="s">
        <v>7677</v>
      </c>
      <c r="I3110" t="str">
        <f t="shared" si="99"/>
        <v/>
      </c>
    </row>
    <row r="3111" spans="1:9" hidden="1" x14ac:dyDescent="0.25">
      <c r="A3111" t="s">
        <v>9139</v>
      </c>
      <c r="B3111" s="4">
        <v>33</v>
      </c>
      <c r="C3111" s="197">
        <v>695</v>
      </c>
      <c r="D3111" s="197">
        <v>71</v>
      </c>
      <c r="E3111" s="6">
        <v>0</v>
      </c>
      <c r="F3111" s="6">
        <f t="shared" si="98"/>
        <v>0</v>
      </c>
      <c r="G3111" t="s">
        <v>9071</v>
      </c>
      <c r="H3111" t="s">
        <v>7683</v>
      </c>
      <c r="I3111" t="str">
        <f t="shared" si="99"/>
        <v/>
      </c>
    </row>
    <row r="3112" spans="1:9" hidden="1" x14ac:dyDescent="0.25">
      <c r="A3112" t="s">
        <v>9141</v>
      </c>
      <c r="B3112" s="4">
        <v>33</v>
      </c>
      <c r="C3112" s="197">
        <v>695</v>
      </c>
      <c r="D3112" s="197">
        <v>75</v>
      </c>
      <c r="E3112" s="6">
        <v>0</v>
      </c>
      <c r="F3112" s="6">
        <f t="shared" si="98"/>
        <v>0</v>
      </c>
      <c r="G3112" t="s">
        <v>9071</v>
      </c>
      <c r="H3112" t="s">
        <v>7686</v>
      </c>
      <c r="I3112" t="str">
        <f t="shared" si="99"/>
        <v/>
      </c>
    </row>
    <row r="3113" spans="1:9" hidden="1" x14ac:dyDescent="0.25">
      <c r="A3113" t="s">
        <v>9143</v>
      </c>
      <c r="B3113" s="4">
        <v>33</v>
      </c>
      <c r="C3113" s="197">
        <v>695</v>
      </c>
      <c r="D3113" s="197">
        <v>79</v>
      </c>
      <c r="E3113" s="6">
        <v>0</v>
      </c>
      <c r="F3113" s="6">
        <f t="shared" si="98"/>
        <v>0</v>
      </c>
      <c r="G3113" t="s">
        <v>9071</v>
      </c>
      <c r="H3113" t="s">
        <v>7689</v>
      </c>
      <c r="I3113" t="str">
        <f t="shared" si="99"/>
        <v/>
      </c>
    </row>
    <row r="3114" spans="1:9" hidden="1" x14ac:dyDescent="0.25">
      <c r="A3114" t="s">
        <v>9145</v>
      </c>
      <c r="B3114" s="4">
        <v>33</v>
      </c>
      <c r="C3114" s="197">
        <v>695</v>
      </c>
      <c r="D3114" s="197">
        <v>80</v>
      </c>
      <c r="E3114" s="6">
        <v>0</v>
      </c>
      <c r="F3114" s="6">
        <f t="shared" si="98"/>
        <v>0</v>
      </c>
      <c r="G3114" t="s">
        <v>9071</v>
      </c>
      <c r="H3114" t="s">
        <v>7692</v>
      </c>
      <c r="I3114" t="str">
        <f t="shared" si="99"/>
        <v/>
      </c>
    </row>
    <row r="3115" spans="1:9" hidden="1" x14ac:dyDescent="0.25">
      <c r="A3115" t="s">
        <v>9147</v>
      </c>
      <c r="B3115" s="4">
        <v>33</v>
      </c>
      <c r="C3115" s="197">
        <v>695</v>
      </c>
      <c r="D3115" s="197">
        <v>81</v>
      </c>
      <c r="E3115" s="6">
        <v>0</v>
      </c>
      <c r="F3115" s="6">
        <f t="shared" si="98"/>
        <v>0</v>
      </c>
      <c r="G3115" t="s">
        <v>9071</v>
      </c>
      <c r="H3115" t="s">
        <v>7695</v>
      </c>
      <c r="I3115" t="str">
        <f t="shared" si="99"/>
        <v/>
      </c>
    </row>
    <row r="3116" spans="1:9" hidden="1" x14ac:dyDescent="0.25">
      <c r="A3116" t="s">
        <v>9149</v>
      </c>
      <c r="B3116" s="4">
        <v>33</v>
      </c>
      <c r="C3116" s="197">
        <v>695</v>
      </c>
      <c r="D3116" s="197">
        <v>83</v>
      </c>
      <c r="E3116" s="6">
        <v>0</v>
      </c>
      <c r="F3116" s="6">
        <f t="shared" si="98"/>
        <v>0</v>
      </c>
      <c r="G3116" t="s">
        <v>9071</v>
      </c>
      <c r="H3116" t="s">
        <v>7698</v>
      </c>
      <c r="I3116" t="str">
        <f t="shared" si="99"/>
        <v/>
      </c>
    </row>
    <row r="3117" spans="1:9" hidden="1" x14ac:dyDescent="0.25">
      <c r="A3117" t="s">
        <v>9153</v>
      </c>
      <c r="B3117" s="4">
        <v>33</v>
      </c>
      <c r="C3117" s="197">
        <v>695</v>
      </c>
      <c r="D3117" s="197">
        <v>89</v>
      </c>
      <c r="E3117" s="6">
        <v>0</v>
      </c>
      <c r="F3117" s="6">
        <f t="shared" si="98"/>
        <v>0</v>
      </c>
      <c r="G3117" t="s">
        <v>9071</v>
      </c>
      <c r="H3117" t="s">
        <v>7704</v>
      </c>
      <c r="I3117" t="str">
        <f t="shared" si="99"/>
        <v/>
      </c>
    </row>
    <row r="3118" spans="1:9" hidden="1" x14ac:dyDescent="0.25">
      <c r="A3118" t="s">
        <v>9155</v>
      </c>
      <c r="B3118" s="4">
        <v>33</v>
      </c>
      <c r="C3118" s="197">
        <v>695</v>
      </c>
      <c r="D3118" s="197">
        <v>90</v>
      </c>
      <c r="E3118" s="6">
        <v>0</v>
      </c>
      <c r="F3118" s="6">
        <f t="shared" si="98"/>
        <v>0</v>
      </c>
      <c r="G3118" t="s">
        <v>9071</v>
      </c>
      <c r="H3118" t="s">
        <v>7707</v>
      </c>
      <c r="I3118" t="str">
        <f t="shared" si="99"/>
        <v/>
      </c>
    </row>
    <row r="3119" spans="1:9" hidden="1" x14ac:dyDescent="0.25">
      <c r="A3119" t="s">
        <v>9157</v>
      </c>
      <c r="B3119" s="4">
        <v>33</v>
      </c>
      <c r="C3119" s="197">
        <v>695</v>
      </c>
      <c r="D3119" s="197">
        <v>92</v>
      </c>
      <c r="E3119" s="6">
        <v>0</v>
      </c>
      <c r="F3119" s="6">
        <f t="shared" si="98"/>
        <v>0</v>
      </c>
      <c r="G3119" t="s">
        <v>9071</v>
      </c>
      <c r="H3119" t="s">
        <v>7710</v>
      </c>
      <c r="I3119" t="str">
        <f t="shared" si="99"/>
        <v/>
      </c>
    </row>
    <row r="3120" spans="1:9" hidden="1" x14ac:dyDescent="0.25">
      <c r="A3120" t="s">
        <v>9161</v>
      </c>
      <c r="B3120" s="4">
        <v>33</v>
      </c>
      <c r="C3120" s="197">
        <v>695</v>
      </c>
      <c r="D3120" s="197">
        <v>94</v>
      </c>
      <c r="E3120" s="6">
        <v>0</v>
      </c>
      <c r="F3120" s="6">
        <f t="shared" si="98"/>
        <v>0</v>
      </c>
      <c r="G3120" t="s">
        <v>9071</v>
      </c>
      <c r="H3120" t="s">
        <v>7716</v>
      </c>
      <c r="I3120" t="str">
        <f t="shared" si="99"/>
        <v/>
      </c>
    </row>
    <row r="3121" spans="1:9" hidden="1" x14ac:dyDescent="0.25">
      <c r="A3121" t="s">
        <v>9228</v>
      </c>
      <c r="B3121" s="4">
        <v>33</v>
      </c>
      <c r="C3121" s="197">
        <v>700</v>
      </c>
      <c r="D3121" s="197">
        <v>63</v>
      </c>
      <c r="E3121" s="6">
        <v>0</v>
      </c>
      <c r="F3121" s="6">
        <f t="shared" si="98"/>
        <v>0</v>
      </c>
      <c r="G3121" t="s">
        <v>9171</v>
      </c>
      <c r="H3121" t="s">
        <v>7668</v>
      </c>
      <c r="I3121" t="str">
        <f t="shared" si="99"/>
        <v/>
      </c>
    </row>
    <row r="3122" spans="1:9" hidden="1" x14ac:dyDescent="0.25">
      <c r="A3122" t="s">
        <v>9238</v>
      </c>
      <c r="B3122" s="4">
        <v>33</v>
      </c>
      <c r="C3122" s="197">
        <v>700</v>
      </c>
      <c r="D3122" s="197">
        <v>71</v>
      </c>
      <c r="E3122" s="6">
        <v>0</v>
      </c>
      <c r="F3122" s="6">
        <f t="shared" si="98"/>
        <v>0</v>
      </c>
      <c r="G3122" t="s">
        <v>9171</v>
      </c>
      <c r="H3122" t="s">
        <v>7683</v>
      </c>
      <c r="I3122" t="str">
        <f t="shared" si="99"/>
        <v/>
      </c>
    </row>
    <row r="3123" spans="1:9" hidden="1" x14ac:dyDescent="0.25">
      <c r="A3123" t="s">
        <v>9240</v>
      </c>
      <c r="B3123" s="4">
        <v>33</v>
      </c>
      <c r="C3123" s="197">
        <v>700</v>
      </c>
      <c r="D3123" s="197">
        <v>75</v>
      </c>
      <c r="E3123" s="6">
        <v>0</v>
      </c>
      <c r="F3123" s="6">
        <f t="shared" si="98"/>
        <v>0</v>
      </c>
      <c r="G3123" t="s">
        <v>9171</v>
      </c>
      <c r="H3123" t="s">
        <v>7686</v>
      </c>
      <c r="I3123" t="str">
        <f t="shared" si="99"/>
        <v/>
      </c>
    </row>
    <row r="3124" spans="1:9" hidden="1" x14ac:dyDescent="0.25">
      <c r="A3124" t="s">
        <v>9250</v>
      </c>
      <c r="B3124" s="4">
        <v>33</v>
      </c>
      <c r="C3124" s="197">
        <v>700</v>
      </c>
      <c r="D3124" s="197">
        <v>86</v>
      </c>
      <c r="E3124" s="6">
        <v>0</v>
      </c>
      <c r="F3124" s="6">
        <f t="shared" si="98"/>
        <v>0</v>
      </c>
      <c r="G3124" t="s">
        <v>9171</v>
      </c>
      <c r="H3124" t="s">
        <v>7701</v>
      </c>
      <c r="I3124" t="str">
        <f t="shared" si="99"/>
        <v/>
      </c>
    </row>
    <row r="3125" spans="1:9" hidden="1" x14ac:dyDescent="0.25">
      <c r="A3125" t="s">
        <v>9260</v>
      </c>
      <c r="B3125" s="4">
        <v>33</v>
      </c>
      <c r="C3125" s="197">
        <v>700</v>
      </c>
      <c r="D3125" s="197">
        <v>94</v>
      </c>
      <c r="E3125" s="6">
        <v>0</v>
      </c>
      <c r="F3125" s="6">
        <f t="shared" si="98"/>
        <v>0</v>
      </c>
      <c r="G3125" t="s">
        <v>9171</v>
      </c>
      <c r="H3125" t="s">
        <v>7716</v>
      </c>
      <c r="I3125" t="str">
        <f t="shared" si="99"/>
        <v/>
      </c>
    </row>
    <row r="3126" spans="1:9" hidden="1" x14ac:dyDescent="0.25">
      <c r="A3126" t="s">
        <v>9268</v>
      </c>
      <c r="B3126" s="4">
        <v>33</v>
      </c>
      <c r="C3126" s="197">
        <v>745</v>
      </c>
      <c r="D3126" s="197">
        <v>1</v>
      </c>
      <c r="E3126" s="6">
        <v>0</v>
      </c>
      <c r="F3126" s="6">
        <f t="shared" si="98"/>
        <v>0</v>
      </c>
      <c r="G3126" t="s">
        <v>9270</v>
      </c>
      <c r="H3126" t="s">
        <v>7580</v>
      </c>
      <c r="I3126" t="str">
        <f t="shared" si="99"/>
        <v/>
      </c>
    </row>
    <row r="3127" spans="1:9" hidden="1" x14ac:dyDescent="0.25">
      <c r="A3127" t="s">
        <v>9271</v>
      </c>
      <c r="B3127" s="4">
        <v>33</v>
      </c>
      <c r="C3127" s="197">
        <v>745</v>
      </c>
      <c r="D3127" s="197">
        <v>2</v>
      </c>
      <c r="E3127" s="6">
        <v>0</v>
      </c>
      <c r="F3127" s="6">
        <f t="shared" si="98"/>
        <v>0</v>
      </c>
      <c r="G3127" t="s">
        <v>9270</v>
      </c>
      <c r="H3127" t="s">
        <v>7584</v>
      </c>
      <c r="I3127" t="str">
        <f t="shared" si="99"/>
        <v/>
      </c>
    </row>
    <row r="3128" spans="1:9" hidden="1" x14ac:dyDescent="0.25">
      <c r="A3128" t="s">
        <v>9273</v>
      </c>
      <c r="B3128" s="4">
        <v>33</v>
      </c>
      <c r="C3128" s="197">
        <v>745</v>
      </c>
      <c r="D3128" s="197">
        <v>3</v>
      </c>
      <c r="E3128" s="6">
        <v>0</v>
      </c>
      <c r="F3128" s="6">
        <f t="shared" si="98"/>
        <v>0</v>
      </c>
      <c r="G3128" t="s">
        <v>9270</v>
      </c>
      <c r="H3128" t="s">
        <v>7587</v>
      </c>
      <c r="I3128" t="str">
        <f t="shared" si="99"/>
        <v/>
      </c>
    </row>
    <row r="3129" spans="1:9" hidden="1" x14ac:dyDescent="0.25">
      <c r="A3129" t="s">
        <v>9275</v>
      </c>
      <c r="B3129" s="4">
        <v>33</v>
      </c>
      <c r="C3129" s="197">
        <v>745</v>
      </c>
      <c r="D3129" s="197">
        <v>4</v>
      </c>
      <c r="E3129" s="6">
        <v>0</v>
      </c>
      <c r="F3129" s="6">
        <f t="shared" si="98"/>
        <v>0</v>
      </c>
      <c r="G3129" t="s">
        <v>9270</v>
      </c>
      <c r="H3129" t="s">
        <v>7590</v>
      </c>
      <c r="I3129" t="str">
        <f t="shared" si="99"/>
        <v/>
      </c>
    </row>
    <row r="3130" spans="1:9" hidden="1" x14ac:dyDescent="0.25">
      <c r="A3130" t="s">
        <v>9277</v>
      </c>
      <c r="B3130" s="4">
        <v>33</v>
      </c>
      <c r="C3130" s="197">
        <v>745</v>
      </c>
      <c r="D3130" s="197">
        <v>5</v>
      </c>
      <c r="E3130" s="6">
        <v>0</v>
      </c>
      <c r="F3130" s="6">
        <f t="shared" si="98"/>
        <v>0</v>
      </c>
      <c r="G3130" t="s">
        <v>9270</v>
      </c>
      <c r="H3130" t="s">
        <v>7593</v>
      </c>
      <c r="I3130" t="str">
        <f t="shared" si="99"/>
        <v/>
      </c>
    </row>
    <row r="3131" spans="1:9" hidden="1" x14ac:dyDescent="0.25">
      <c r="A3131" t="s">
        <v>9281</v>
      </c>
      <c r="B3131" s="4">
        <v>33</v>
      </c>
      <c r="C3131" s="197">
        <v>745</v>
      </c>
      <c r="D3131" s="197">
        <v>7</v>
      </c>
      <c r="E3131" s="6">
        <v>0</v>
      </c>
      <c r="F3131" s="6">
        <f t="shared" si="98"/>
        <v>0</v>
      </c>
      <c r="G3131" t="s">
        <v>9270</v>
      </c>
      <c r="H3131" t="s">
        <v>7599</v>
      </c>
      <c r="I3131" t="str">
        <f t="shared" si="99"/>
        <v/>
      </c>
    </row>
    <row r="3132" spans="1:9" hidden="1" x14ac:dyDescent="0.25">
      <c r="A3132" t="s">
        <v>9283</v>
      </c>
      <c r="B3132" s="4">
        <v>33</v>
      </c>
      <c r="C3132" s="197">
        <v>745</v>
      </c>
      <c r="D3132" s="197">
        <v>8</v>
      </c>
      <c r="E3132" s="6">
        <v>0</v>
      </c>
      <c r="F3132" s="6">
        <f t="shared" si="98"/>
        <v>0</v>
      </c>
      <c r="G3132" t="s">
        <v>9270</v>
      </c>
      <c r="H3132" t="s">
        <v>7602</v>
      </c>
      <c r="I3132" t="str">
        <f t="shared" si="99"/>
        <v/>
      </c>
    </row>
    <row r="3133" spans="1:9" hidden="1" x14ac:dyDescent="0.25">
      <c r="A3133" t="s">
        <v>9285</v>
      </c>
      <c r="B3133" s="4">
        <v>33</v>
      </c>
      <c r="C3133" s="197">
        <v>745</v>
      </c>
      <c r="D3133" s="197">
        <v>9</v>
      </c>
      <c r="E3133" s="6">
        <v>0</v>
      </c>
      <c r="F3133" s="6">
        <f t="shared" si="98"/>
        <v>0</v>
      </c>
      <c r="G3133" t="s">
        <v>9270</v>
      </c>
      <c r="H3133" t="s">
        <v>7605</v>
      </c>
      <c r="I3133" t="str">
        <f t="shared" si="99"/>
        <v/>
      </c>
    </row>
    <row r="3134" spans="1:9" hidden="1" x14ac:dyDescent="0.25">
      <c r="A3134" t="s">
        <v>9289</v>
      </c>
      <c r="B3134" s="4">
        <v>33</v>
      </c>
      <c r="C3134" s="197">
        <v>745</v>
      </c>
      <c r="D3134" s="197">
        <v>14</v>
      </c>
      <c r="E3134" s="6">
        <v>0</v>
      </c>
      <c r="F3134" s="6">
        <f t="shared" si="98"/>
        <v>0</v>
      </c>
      <c r="G3134" t="s">
        <v>9270</v>
      </c>
      <c r="H3134" t="s">
        <v>7611</v>
      </c>
      <c r="I3134" t="str">
        <f t="shared" si="99"/>
        <v/>
      </c>
    </row>
    <row r="3135" spans="1:9" hidden="1" x14ac:dyDescent="0.25">
      <c r="A3135" t="s">
        <v>9291</v>
      </c>
      <c r="B3135" s="4">
        <v>33</v>
      </c>
      <c r="C3135" s="197">
        <v>745</v>
      </c>
      <c r="D3135" s="197">
        <v>17</v>
      </c>
      <c r="E3135" s="6">
        <v>0</v>
      </c>
      <c r="F3135" s="6">
        <f t="shared" si="98"/>
        <v>0</v>
      </c>
      <c r="G3135" t="s">
        <v>9270</v>
      </c>
      <c r="H3135" t="s">
        <v>7614</v>
      </c>
      <c r="I3135" t="str">
        <f t="shared" si="99"/>
        <v/>
      </c>
    </row>
    <row r="3136" spans="1:9" hidden="1" x14ac:dyDescent="0.25">
      <c r="A3136" t="s">
        <v>9293</v>
      </c>
      <c r="B3136" s="4">
        <v>33</v>
      </c>
      <c r="C3136" s="197">
        <v>745</v>
      </c>
      <c r="D3136" s="197">
        <v>21</v>
      </c>
      <c r="E3136" s="6">
        <v>0</v>
      </c>
      <c r="F3136" s="6">
        <f t="shared" si="98"/>
        <v>0</v>
      </c>
      <c r="G3136" t="s">
        <v>9270</v>
      </c>
      <c r="H3136" t="s">
        <v>7617</v>
      </c>
      <c r="I3136" t="str">
        <f t="shared" si="99"/>
        <v/>
      </c>
    </row>
    <row r="3137" spans="1:9" hidden="1" x14ac:dyDescent="0.25">
      <c r="A3137" t="s">
        <v>9295</v>
      </c>
      <c r="B3137" s="4">
        <v>33</v>
      </c>
      <c r="C3137" s="197">
        <v>745</v>
      </c>
      <c r="D3137" s="197">
        <v>24</v>
      </c>
      <c r="E3137" s="6">
        <v>0</v>
      </c>
      <c r="F3137" s="6">
        <f t="shared" si="98"/>
        <v>0</v>
      </c>
      <c r="G3137" t="s">
        <v>9270</v>
      </c>
      <c r="H3137" t="s">
        <v>7620</v>
      </c>
      <c r="I3137" t="str">
        <f t="shared" si="99"/>
        <v/>
      </c>
    </row>
    <row r="3138" spans="1:9" hidden="1" x14ac:dyDescent="0.25">
      <c r="A3138" t="s">
        <v>9297</v>
      </c>
      <c r="B3138" s="4">
        <v>33</v>
      </c>
      <c r="C3138" s="197">
        <v>745</v>
      </c>
      <c r="D3138" s="197">
        <v>25</v>
      </c>
      <c r="E3138" s="6">
        <v>0</v>
      </c>
      <c r="F3138" s="6">
        <f t="shared" si="98"/>
        <v>0</v>
      </c>
      <c r="G3138" t="s">
        <v>9270</v>
      </c>
      <c r="H3138" t="s">
        <v>7623</v>
      </c>
      <c r="I3138" t="str">
        <f t="shared" si="99"/>
        <v/>
      </c>
    </row>
    <row r="3139" spans="1:9" hidden="1" x14ac:dyDescent="0.25">
      <c r="A3139" t="s">
        <v>9299</v>
      </c>
      <c r="B3139" s="4">
        <v>33</v>
      </c>
      <c r="C3139" s="197">
        <v>745</v>
      </c>
      <c r="D3139" s="197">
        <v>28</v>
      </c>
      <c r="E3139" s="6">
        <v>0</v>
      </c>
      <c r="F3139" s="6">
        <f t="shared" si="98"/>
        <v>0</v>
      </c>
      <c r="G3139" t="s">
        <v>9270</v>
      </c>
      <c r="H3139" t="s">
        <v>7626</v>
      </c>
      <c r="I3139" t="str">
        <f t="shared" si="99"/>
        <v/>
      </c>
    </row>
    <row r="3140" spans="1:9" hidden="1" x14ac:dyDescent="0.25">
      <c r="A3140" t="s">
        <v>9301</v>
      </c>
      <c r="B3140" s="4">
        <v>33</v>
      </c>
      <c r="C3140" s="197">
        <v>745</v>
      </c>
      <c r="D3140" s="197">
        <v>31</v>
      </c>
      <c r="E3140" s="6">
        <v>0</v>
      </c>
      <c r="F3140" s="6">
        <f t="shared" si="98"/>
        <v>0</v>
      </c>
      <c r="G3140" t="s">
        <v>9270</v>
      </c>
      <c r="H3140" t="s">
        <v>7629</v>
      </c>
      <c r="I3140" t="str">
        <f t="shared" si="99"/>
        <v/>
      </c>
    </row>
    <row r="3141" spans="1:9" hidden="1" x14ac:dyDescent="0.25">
      <c r="A3141" t="s">
        <v>9303</v>
      </c>
      <c r="B3141" s="4">
        <v>33</v>
      </c>
      <c r="C3141" s="197">
        <v>745</v>
      </c>
      <c r="D3141" s="197">
        <v>33</v>
      </c>
      <c r="E3141" s="6">
        <v>0</v>
      </c>
      <c r="F3141" s="6">
        <f t="shared" si="98"/>
        <v>0</v>
      </c>
      <c r="G3141" t="s">
        <v>9270</v>
      </c>
      <c r="H3141" t="s">
        <v>7632</v>
      </c>
      <c r="I3141" t="str">
        <f t="shared" si="99"/>
        <v/>
      </c>
    </row>
    <row r="3142" spans="1:9" hidden="1" x14ac:dyDescent="0.25">
      <c r="A3142" t="s">
        <v>9307</v>
      </c>
      <c r="B3142" s="4">
        <v>33</v>
      </c>
      <c r="C3142" s="197">
        <v>745</v>
      </c>
      <c r="D3142" s="197">
        <v>40</v>
      </c>
      <c r="E3142" s="6">
        <v>0</v>
      </c>
      <c r="F3142" s="6">
        <f t="shared" si="98"/>
        <v>0</v>
      </c>
      <c r="G3142" t="s">
        <v>9270</v>
      </c>
      <c r="H3142" t="s">
        <v>7638</v>
      </c>
      <c r="I3142" t="str">
        <f t="shared" si="99"/>
        <v/>
      </c>
    </row>
    <row r="3143" spans="1:9" hidden="1" x14ac:dyDescent="0.25">
      <c r="A3143" t="s">
        <v>9311</v>
      </c>
      <c r="B3143" s="4">
        <v>33</v>
      </c>
      <c r="C3143" s="197">
        <v>745</v>
      </c>
      <c r="D3143" s="197">
        <v>44</v>
      </c>
      <c r="E3143" s="6">
        <v>0</v>
      </c>
      <c r="F3143" s="6">
        <f t="shared" ref="F3143:F3206" si="100">IF(B3143=10,E3143,-E3143)</f>
        <v>0</v>
      </c>
      <c r="G3143" t="s">
        <v>9270</v>
      </c>
      <c r="H3143" t="s">
        <v>7644</v>
      </c>
      <c r="I3143" t="str">
        <f t="shared" ref="I3143:I3206" si="101">IF(ISNA(MATCH(A3143,OldAcctNum,))=TRUE,A3143,"")</f>
        <v/>
      </c>
    </row>
    <row r="3144" spans="1:9" hidden="1" x14ac:dyDescent="0.25">
      <c r="A3144" t="s">
        <v>9313</v>
      </c>
      <c r="B3144" s="4">
        <v>33</v>
      </c>
      <c r="C3144" s="197">
        <v>745</v>
      </c>
      <c r="D3144" s="197">
        <v>45</v>
      </c>
      <c r="E3144" s="6">
        <v>0</v>
      </c>
      <c r="F3144" s="6">
        <f t="shared" si="100"/>
        <v>0</v>
      </c>
      <c r="G3144" t="s">
        <v>9270</v>
      </c>
      <c r="H3144" t="s">
        <v>7647</v>
      </c>
      <c r="I3144" t="str">
        <f t="shared" si="101"/>
        <v/>
      </c>
    </row>
    <row r="3145" spans="1:9" hidden="1" x14ac:dyDescent="0.25">
      <c r="A3145" t="s">
        <v>9315</v>
      </c>
      <c r="B3145" s="4">
        <v>33</v>
      </c>
      <c r="C3145" s="197">
        <v>745</v>
      </c>
      <c r="D3145" s="197">
        <v>47</v>
      </c>
      <c r="E3145" s="6">
        <v>0</v>
      </c>
      <c r="F3145" s="6">
        <f t="shared" si="100"/>
        <v>0</v>
      </c>
      <c r="G3145" t="s">
        <v>9270</v>
      </c>
      <c r="H3145" t="s">
        <v>7650</v>
      </c>
      <c r="I3145" t="str">
        <f t="shared" si="101"/>
        <v/>
      </c>
    </row>
    <row r="3146" spans="1:9" hidden="1" x14ac:dyDescent="0.25">
      <c r="A3146" t="s">
        <v>9317</v>
      </c>
      <c r="B3146" s="4">
        <v>33</v>
      </c>
      <c r="C3146" s="197">
        <v>745</v>
      </c>
      <c r="D3146" s="197">
        <v>48</v>
      </c>
      <c r="E3146" s="6">
        <v>0</v>
      </c>
      <c r="F3146" s="6">
        <f t="shared" si="100"/>
        <v>0</v>
      </c>
      <c r="G3146" t="s">
        <v>9270</v>
      </c>
      <c r="H3146" t="s">
        <v>7653</v>
      </c>
      <c r="I3146" t="str">
        <f t="shared" si="101"/>
        <v/>
      </c>
    </row>
    <row r="3147" spans="1:9" hidden="1" x14ac:dyDescent="0.25">
      <c r="A3147" t="s">
        <v>9319</v>
      </c>
      <c r="B3147" s="4">
        <v>33</v>
      </c>
      <c r="C3147" s="197">
        <v>745</v>
      </c>
      <c r="D3147" s="197">
        <v>49</v>
      </c>
      <c r="E3147" s="6">
        <v>0</v>
      </c>
      <c r="F3147" s="6">
        <f t="shared" si="100"/>
        <v>0</v>
      </c>
      <c r="G3147" t="s">
        <v>9270</v>
      </c>
      <c r="H3147" t="s">
        <v>7656</v>
      </c>
      <c r="I3147" t="str">
        <f t="shared" si="101"/>
        <v/>
      </c>
    </row>
    <row r="3148" spans="1:9" hidden="1" x14ac:dyDescent="0.25">
      <c r="A3148" t="s">
        <v>9321</v>
      </c>
      <c r="B3148" s="4">
        <v>33</v>
      </c>
      <c r="C3148" s="197">
        <v>745</v>
      </c>
      <c r="D3148" s="197">
        <v>59</v>
      </c>
      <c r="E3148" s="6">
        <v>0</v>
      </c>
      <c r="F3148" s="6">
        <f t="shared" si="100"/>
        <v>0</v>
      </c>
      <c r="G3148" t="s">
        <v>9270</v>
      </c>
      <c r="H3148" t="s">
        <v>7659</v>
      </c>
      <c r="I3148" t="str">
        <f t="shared" si="101"/>
        <v/>
      </c>
    </row>
    <row r="3149" spans="1:9" hidden="1" x14ac:dyDescent="0.25">
      <c r="A3149" t="s">
        <v>9325</v>
      </c>
      <c r="B3149" s="4">
        <v>33</v>
      </c>
      <c r="C3149" s="197">
        <v>745</v>
      </c>
      <c r="D3149" s="197">
        <v>62</v>
      </c>
      <c r="E3149" s="6">
        <v>0</v>
      </c>
      <c r="F3149" s="6">
        <f t="shared" si="100"/>
        <v>0</v>
      </c>
      <c r="G3149" t="s">
        <v>9270</v>
      </c>
      <c r="H3149" t="s">
        <v>7665</v>
      </c>
      <c r="I3149" t="str">
        <f t="shared" si="101"/>
        <v/>
      </c>
    </row>
    <row r="3150" spans="1:9" hidden="1" x14ac:dyDescent="0.25">
      <c r="A3150" t="s">
        <v>9327</v>
      </c>
      <c r="B3150" s="4">
        <v>33</v>
      </c>
      <c r="C3150" s="197">
        <v>745</v>
      </c>
      <c r="D3150" s="197">
        <v>63</v>
      </c>
      <c r="E3150" s="6">
        <v>0</v>
      </c>
      <c r="F3150" s="6">
        <f t="shared" si="100"/>
        <v>0</v>
      </c>
      <c r="G3150" t="s">
        <v>9270</v>
      </c>
      <c r="H3150" t="s">
        <v>7668</v>
      </c>
      <c r="I3150" t="str">
        <f t="shared" si="101"/>
        <v/>
      </c>
    </row>
    <row r="3151" spans="1:9" hidden="1" x14ac:dyDescent="0.25">
      <c r="A3151" t="s">
        <v>9329</v>
      </c>
      <c r="B3151" s="4">
        <v>33</v>
      </c>
      <c r="C3151" s="197">
        <v>745</v>
      </c>
      <c r="D3151" s="197">
        <v>65</v>
      </c>
      <c r="E3151" s="6">
        <v>0</v>
      </c>
      <c r="F3151" s="6">
        <f t="shared" si="100"/>
        <v>0</v>
      </c>
      <c r="G3151" t="s">
        <v>9270</v>
      </c>
      <c r="H3151" t="s">
        <v>7671</v>
      </c>
      <c r="I3151" t="str">
        <f t="shared" si="101"/>
        <v/>
      </c>
    </row>
    <row r="3152" spans="1:9" hidden="1" x14ac:dyDescent="0.25">
      <c r="A3152" t="s">
        <v>9331</v>
      </c>
      <c r="B3152" s="4">
        <v>33</v>
      </c>
      <c r="C3152" s="197">
        <v>745</v>
      </c>
      <c r="D3152" s="197">
        <v>66</v>
      </c>
      <c r="E3152" s="6">
        <v>0</v>
      </c>
      <c r="F3152" s="6">
        <f t="shared" si="100"/>
        <v>0</v>
      </c>
      <c r="G3152" t="s">
        <v>9270</v>
      </c>
      <c r="H3152" t="s">
        <v>7674</v>
      </c>
      <c r="I3152" t="str">
        <f t="shared" si="101"/>
        <v/>
      </c>
    </row>
    <row r="3153" spans="1:9" hidden="1" x14ac:dyDescent="0.25">
      <c r="A3153" t="s">
        <v>9333</v>
      </c>
      <c r="B3153" s="4">
        <v>33</v>
      </c>
      <c r="C3153" s="197">
        <v>745</v>
      </c>
      <c r="D3153" s="197">
        <v>68</v>
      </c>
      <c r="E3153" s="6">
        <v>0</v>
      </c>
      <c r="F3153" s="6">
        <f t="shared" si="100"/>
        <v>0</v>
      </c>
      <c r="G3153" t="s">
        <v>9270</v>
      </c>
      <c r="H3153" t="s">
        <v>7677</v>
      </c>
      <c r="I3153" t="str">
        <f t="shared" si="101"/>
        <v/>
      </c>
    </row>
    <row r="3154" spans="1:9" hidden="1" x14ac:dyDescent="0.25">
      <c r="A3154" t="s">
        <v>9337</v>
      </c>
      <c r="B3154" s="4">
        <v>33</v>
      </c>
      <c r="C3154" s="197">
        <v>745</v>
      </c>
      <c r="D3154" s="197">
        <v>71</v>
      </c>
      <c r="E3154" s="6">
        <v>0</v>
      </c>
      <c r="F3154" s="6">
        <f t="shared" si="100"/>
        <v>0</v>
      </c>
      <c r="G3154" t="s">
        <v>9270</v>
      </c>
      <c r="H3154" t="s">
        <v>7683</v>
      </c>
      <c r="I3154" t="str">
        <f t="shared" si="101"/>
        <v/>
      </c>
    </row>
    <row r="3155" spans="1:9" hidden="1" x14ac:dyDescent="0.25">
      <c r="A3155" t="s">
        <v>9339</v>
      </c>
      <c r="B3155" s="4">
        <v>33</v>
      </c>
      <c r="C3155" s="197">
        <v>745</v>
      </c>
      <c r="D3155" s="197">
        <v>75</v>
      </c>
      <c r="E3155" s="6">
        <v>0</v>
      </c>
      <c r="F3155" s="6">
        <f t="shared" si="100"/>
        <v>0</v>
      </c>
      <c r="G3155" t="s">
        <v>9270</v>
      </c>
      <c r="H3155" t="s">
        <v>7686</v>
      </c>
      <c r="I3155" t="str">
        <f t="shared" si="101"/>
        <v/>
      </c>
    </row>
    <row r="3156" spans="1:9" hidden="1" x14ac:dyDescent="0.25">
      <c r="A3156" t="s">
        <v>9341</v>
      </c>
      <c r="B3156" s="4">
        <v>33</v>
      </c>
      <c r="C3156" s="197">
        <v>745</v>
      </c>
      <c r="D3156" s="197">
        <v>79</v>
      </c>
      <c r="E3156" s="6">
        <v>0</v>
      </c>
      <c r="F3156" s="6">
        <f t="shared" si="100"/>
        <v>0</v>
      </c>
      <c r="G3156" t="s">
        <v>9270</v>
      </c>
      <c r="H3156" t="s">
        <v>7689</v>
      </c>
      <c r="I3156" t="str">
        <f t="shared" si="101"/>
        <v/>
      </c>
    </row>
    <row r="3157" spans="1:9" hidden="1" x14ac:dyDescent="0.25">
      <c r="A3157" t="s">
        <v>9345</v>
      </c>
      <c r="B3157" s="4">
        <v>33</v>
      </c>
      <c r="C3157" s="197">
        <v>745</v>
      </c>
      <c r="D3157" s="197">
        <v>81</v>
      </c>
      <c r="E3157" s="6">
        <v>0</v>
      </c>
      <c r="F3157" s="6">
        <f t="shared" si="100"/>
        <v>0</v>
      </c>
      <c r="G3157" t="s">
        <v>9270</v>
      </c>
      <c r="H3157" t="s">
        <v>7695</v>
      </c>
      <c r="I3157" t="str">
        <f t="shared" si="101"/>
        <v/>
      </c>
    </row>
    <row r="3158" spans="1:9" hidden="1" x14ac:dyDescent="0.25">
      <c r="A3158" t="s">
        <v>9347</v>
      </c>
      <c r="B3158" s="4">
        <v>33</v>
      </c>
      <c r="C3158" s="197">
        <v>745</v>
      </c>
      <c r="D3158" s="197">
        <v>83</v>
      </c>
      <c r="E3158" s="6">
        <v>0</v>
      </c>
      <c r="F3158" s="6">
        <f t="shared" si="100"/>
        <v>0</v>
      </c>
      <c r="G3158" t="s">
        <v>9270</v>
      </c>
      <c r="H3158" t="s">
        <v>7698</v>
      </c>
      <c r="I3158" t="str">
        <f t="shared" si="101"/>
        <v/>
      </c>
    </row>
    <row r="3159" spans="1:9" hidden="1" x14ac:dyDescent="0.25">
      <c r="A3159" t="s">
        <v>9349</v>
      </c>
      <c r="B3159" s="4">
        <v>33</v>
      </c>
      <c r="C3159" s="197">
        <v>745</v>
      </c>
      <c r="D3159" s="197">
        <v>86</v>
      </c>
      <c r="E3159" s="6">
        <v>0</v>
      </c>
      <c r="F3159" s="6">
        <f t="shared" si="100"/>
        <v>0</v>
      </c>
      <c r="G3159" t="s">
        <v>9270</v>
      </c>
      <c r="H3159" t="s">
        <v>7701</v>
      </c>
      <c r="I3159" t="str">
        <f t="shared" si="101"/>
        <v/>
      </c>
    </row>
    <row r="3160" spans="1:9" hidden="1" x14ac:dyDescent="0.25">
      <c r="A3160" t="s">
        <v>9357</v>
      </c>
      <c r="B3160" s="4">
        <v>33</v>
      </c>
      <c r="C3160" s="197">
        <v>745</v>
      </c>
      <c r="D3160" s="197">
        <v>93</v>
      </c>
      <c r="E3160" s="6">
        <v>0</v>
      </c>
      <c r="F3160" s="6">
        <f t="shared" si="100"/>
        <v>0</v>
      </c>
      <c r="G3160" t="s">
        <v>9270</v>
      </c>
      <c r="H3160" t="s">
        <v>7713</v>
      </c>
      <c r="I3160" t="str">
        <f t="shared" si="101"/>
        <v/>
      </c>
    </row>
    <row r="3161" spans="1:9" hidden="1" x14ac:dyDescent="0.25">
      <c r="A3161" t="s">
        <v>9359</v>
      </c>
      <c r="B3161" s="4">
        <v>33</v>
      </c>
      <c r="C3161" s="197">
        <v>745</v>
      </c>
      <c r="D3161" s="197">
        <v>94</v>
      </c>
      <c r="E3161" s="6">
        <v>0</v>
      </c>
      <c r="F3161" s="6">
        <f t="shared" si="100"/>
        <v>0</v>
      </c>
      <c r="G3161" t="s">
        <v>9270</v>
      </c>
      <c r="H3161" t="s">
        <v>7716</v>
      </c>
      <c r="I3161" t="str">
        <f t="shared" si="101"/>
        <v/>
      </c>
    </row>
    <row r="3162" spans="1:9" hidden="1" x14ac:dyDescent="0.25">
      <c r="A3162" t="s">
        <v>9361</v>
      </c>
      <c r="B3162" s="4">
        <v>33</v>
      </c>
      <c r="C3162" s="197">
        <v>745</v>
      </c>
      <c r="D3162" s="197">
        <v>95</v>
      </c>
      <c r="E3162" s="6">
        <v>0</v>
      </c>
      <c r="F3162" s="6">
        <f t="shared" si="100"/>
        <v>0</v>
      </c>
      <c r="G3162" t="s">
        <v>9270</v>
      </c>
      <c r="H3162" t="s">
        <v>7719</v>
      </c>
      <c r="I3162" t="str">
        <f t="shared" si="101"/>
        <v/>
      </c>
    </row>
    <row r="3163" spans="1:9" hidden="1" x14ac:dyDescent="0.25">
      <c r="A3163" t="s">
        <v>9365</v>
      </c>
      <c r="B3163" s="4">
        <v>33</v>
      </c>
      <c r="C3163" s="197">
        <v>745</v>
      </c>
      <c r="D3163" s="197">
        <v>98</v>
      </c>
      <c r="E3163" s="6">
        <v>0</v>
      </c>
      <c r="F3163" s="6">
        <f t="shared" si="100"/>
        <v>0</v>
      </c>
      <c r="G3163" t="s">
        <v>9270</v>
      </c>
      <c r="H3163" t="s">
        <v>7725</v>
      </c>
      <c r="I3163" t="str">
        <f t="shared" si="101"/>
        <v/>
      </c>
    </row>
    <row r="3164" spans="1:9" hidden="1" x14ac:dyDescent="0.25">
      <c r="A3164" t="s">
        <v>9367</v>
      </c>
      <c r="B3164" s="4">
        <v>33</v>
      </c>
      <c r="C3164" s="197">
        <v>750</v>
      </c>
      <c r="D3164" s="197">
        <v>1</v>
      </c>
      <c r="E3164" s="6">
        <v>0</v>
      </c>
      <c r="F3164" s="6">
        <f t="shared" si="100"/>
        <v>0</v>
      </c>
      <c r="G3164" t="s">
        <v>11086</v>
      </c>
      <c r="H3164" t="s">
        <v>7580</v>
      </c>
      <c r="I3164" t="str">
        <f t="shared" si="101"/>
        <v/>
      </c>
    </row>
    <row r="3165" spans="1:9" hidden="1" x14ac:dyDescent="0.25">
      <c r="A3165" t="s">
        <v>9370</v>
      </c>
      <c r="B3165" s="4">
        <v>33</v>
      </c>
      <c r="C3165" s="197">
        <v>750</v>
      </c>
      <c r="D3165" s="197">
        <v>2</v>
      </c>
      <c r="E3165" s="6">
        <v>0</v>
      </c>
      <c r="F3165" s="6">
        <f t="shared" si="100"/>
        <v>0</v>
      </c>
      <c r="G3165" t="s">
        <v>11086</v>
      </c>
      <c r="H3165" t="s">
        <v>7584</v>
      </c>
      <c r="I3165" t="str">
        <f t="shared" si="101"/>
        <v/>
      </c>
    </row>
    <row r="3166" spans="1:9" hidden="1" x14ac:dyDescent="0.25">
      <c r="A3166" t="s">
        <v>9372</v>
      </c>
      <c r="B3166" s="4">
        <v>33</v>
      </c>
      <c r="C3166" s="197">
        <v>750</v>
      </c>
      <c r="D3166" s="197">
        <v>3</v>
      </c>
      <c r="E3166" s="6">
        <v>0</v>
      </c>
      <c r="F3166" s="6">
        <f t="shared" si="100"/>
        <v>0</v>
      </c>
      <c r="G3166" t="s">
        <v>11086</v>
      </c>
      <c r="H3166" t="s">
        <v>7587</v>
      </c>
      <c r="I3166" t="str">
        <f t="shared" si="101"/>
        <v/>
      </c>
    </row>
    <row r="3167" spans="1:9" hidden="1" x14ac:dyDescent="0.25">
      <c r="A3167" t="s">
        <v>9380</v>
      </c>
      <c r="B3167" s="4">
        <v>33</v>
      </c>
      <c r="C3167" s="197">
        <v>750</v>
      </c>
      <c r="D3167" s="197">
        <v>7</v>
      </c>
      <c r="E3167" s="6">
        <v>0</v>
      </c>
      <c r="F3167" s="6">
        <f t="shared" si="100"/>
        <v>0</v>
      </c>
      <c r="G3167" t="s">
        <v>11086</v>
      </c>
      <c r="H3167" t="s">
        <v>7599</v>
      </c>
      <c r="I3167" t="str">
        <f t="shared" si="101"/>
        <v/>
      </c>
    </row>
    <row r="3168" spans="1:9" hidden="1" x14ac:dyDescent="0.25">
      <c r="A3168" t="s">
        <v>9382</v>
      </c>
      <c r="B3168" s="4">
        <v>33</v>
      </c>
      <c r="C3168" s="197">
        <v>750</v>
      </c>
      <c r="D3168" s="197">
        <v>8</v>
      </c>
      <c r="E3168" s="6">
        <v>0</v>
      </c>
      <c r="F3168" s="6">
        <f t="shared" si="100"/>
        <v>0</v>
      </c>
      <c r="G3168" t="s">
        <v>11086</v>
      </c>
      <c r="H3168" t="s">
        <v>7602</v>
      </c>
      <c r="I3168" t="str">
        <f t="shared" si="101"/>
        <v/>
      </c>
    </row>
    <row r="3169" spans="1:9" hidden="1" x14ac:dyDescent="0.25">
      <c r="A3169" t="s">
        <v>9384</v>
      </c>
      <c r="B3169" s="4">
        <v>33</v>
      </c>
      <c r="C3169" s="197">
        <v>750</v>
      </c>
      <c r="D3169" s="197">
        <v>9</v>
      </c>
      <c r="E3169" s="6">
        <v>0</v>
      </c>
      <c r="F3169" s="6">
        <f t="shared" si="100"/>
        <v>0</v>
      </c>
      <c r="G3169" t="s">
        <v>11086</v>
      </c>
      <c r="H3169" t="s">
        <v>7605</v>
      </c>
      <c r="I3169" t="str">
        <f t="shared" si="101"/>
        <v/>
      </c>
    </row>
    <row r="3170" spans="1:9" hidden="1" x14ac:dyDescent="0.25">
      <c r="A3170" t="s">
        <v>9390</v>
      </c>
      <c r="B3170" s="4">
        <v>33</v>
      </c>
      <c r="C3170" s="197">
        <v>750</v>
      </c>
      <c r="D3170" s="197">
        <v>17</v>
      </c>
      <c r="E3170" s="6">
        <v>0</v>
      </c>
      <c r="F3170" s="6">
        <f t="shared" si="100"/>
        <v>0</v>
      </c>
      <c r="G3170" t="s">
        <v>11086</v>
      </c>
      <c r="H3170" t="s">
        <v>7614</v>
      </c>
      <c r="I3170" t="str">
        <f t="shared" si="101"/>
        <v/>
      </c>
    </row>
    <row r="3171" spans="1:9" hidden="1" x14ac:dyDescent="0.25">
      <c r="A3171" t="s">
        <v>9392</v>
      </c>
      <c r="B3171" s="4">
        <v>33</v>
      </c>
      <c r="C3171" s="197">
        <v>750</v>
      </c>
      <c r="D3171" s="197">
        <v>21</v>
      </c>
      <c r="E3171" s="6">
        <v>0</v>
      </c>
      <c r="F3171" s="6">
        <f t="shared" si="100"/>
        <v>0</v>
      </c>
      <c r="G3171" t="s">
        <v>11086</v>
      </c>
      <c r="H3171" t="s">
        <v>7617</v>
      </c>
      <c r="I3171" t="str">
        <f t="shared" si="101"/>
        <v/>
      </c>
    </row>
    <row r="3172" spans="1:9" hidden="1" x14ac:dyDescent="0.25">
      <c r="A3172" t="s">
        <v>9394</v>
      </c>
      <c r="B3172" s="4">
        <v>33</v>
      </c>
      <c r="C3172" s="197">
        <v>750</v>
      </c>
      <c r="D3172" s="197">
        <v>24</v>
      </c>
      <c r="E3172" s="6">
        <v>0</v>
      </c>
      <c r="F3172" s="6">
        <f t="shared" si="100"/>
        <v>0</v>
      </c>
      <c r="G3172" t="s">
        <v>11086</v>
      </c>
      <c r="H3172" t="s">
        <v>7620</v>
      </c>
      <c r="I3172" t="str">
        <f t="shared" si="101"/>
        <v/>
      </c>
    </row>
    <row r="3173" spans="1:9" hidden="1" x14ac:dyDescent="0.25">
      <c r="A3173" t="s">
        <v>9396</v>
      </c>
      <c r="B3173" s="4">
        <v>33</v>
      </c>
      <c r="C3173" s="197">
        <v>750</v>
      </c>
      <c r="D3173" s="197">
        <v>25</v>
      </c>
      <c r="E3173" s="6">
        <v>0</v>
      </c>
      <c r="F3173" s="6">
        <f t="shared" si="100"/>
        <v>0</v>
      </c>
      <c r="G3173" t="s">
        <v>11086</v>
      </c>
      <c r="H3173" t="s">
        <v>7623</v>
      </c>
      <c r="I3173" t="str">
        <f t="shared" si="101"/>
        <v/>
      </c>
    </row>
    <row r="3174" spans="1:9" hidden="1" x14ac:dyDescent="0.25">
      <c r="A3174" t="s">
        <v>9398</v>
      </c>
      <c r="B3174" s="4">
        <v>33</v>
      </c>
      <c r="C3174" s="197">
        <v>750</v>
      </c>
      <c r="D3174" s="197">
        <v>28</v>
      </c>
      <c r="E3174" s="6">
        <v>0</v>
      </c>
      <c r="F3174" s="6">
        <f t="shared" si="100"/>
        <v>0</v>
      </c>
      <c r="G3174" t="s">
        <v>11086</v>
      </c>
      <c r="H3174" t="s">
        <v>7626</v>
      </c>
      <c r="I3174" t="str">
        <f t="shared" si="101"/>
        <v/>
      </c>
    </row>
    <row r="3175" spans="1:9" hidden="1" x14ac:dyDescent="0.25">
      <c r="A3175" t="s">
        <v>9400</v>
      </c>
      <c r="B3175" s="4">
        <v>33</v>
      </c>
      <c r="C3175" s="197">
        <v>750</v>
      </c>
      <c r="D3175" s="197">
        <v>31</v>
      </c>
      <c r="E3175" s="6">
        <v>0</v>
      </c>
      <c r="F3175" s="6">
        <f t="shared" si="100"/>
        <v>0</v>
      </c>
      <c r="G3175" t="s">
        <v>11086</v>
      </c>
      <c r="H3175" t="s">
        <v>7629</v>
      </c>
      <c r="I3175" t="str">
        <f t="shared" si="101"/>
        <v/>
      </c>
    </row>
    <row r="3176" spans="1:9" hidden="1" x14ac:dyDescent="0.25">
      <c r="A3176" t="s">
        <v>9402</v>
      </c>
      <c r="B3176" s="4">
        <v>33</v>
      </c>
      <c r="C3176" s="197">
        <v>750</v>
      </c>
      <c r="D3176" s="197">
        <v>33</v>
      </c>
      <c r="E3176" s="6">
        <v>0</v>
      </c>
      <c r="F3176" s="6">
        <f t="shared" si="100"/>
        <v>0</v>
      </c>
      <c r="G3176" t="s">
        <v>11086</v>
      </c>
      <c r="H3176" t="s">
        <v>7632</v>
      </c>
      <c r="I3176" t="str">
        <f t="shared" si="101"/>
        <v/>
      </c>
    </row>
    <row r="3177" spans="1:9" hidden="1" x14ac:dyDescent="0.25">
      <c r="A3177" t="s">
        <v>9404</v>
      </c>
      <c r="B3177" s="4">
        <v>33</v>
      </c>
      <c r="C3177" s="197">
        <v>750</v>
      </c>
      <c r="D3177" s="197">
        <v>38</v>
      </c>
      <c r="E3177" s="6">
        <v>0</v>
      </c>
      <c r="F3177" s="6">
        <f t="shared" si="100"/>
        <v>0</v>
      </c>
      <c r="G3177" t="s">
        <v>11086</v>
      </c>
      <c r="H3177" t="s">
        <v>7635</v>
      </c>
      <c r="I3177" t="str">
        <f t="shared" si="101"/>
        <v/>
      </c>
    </row>
    <row r="3178" spans="1:9" hidden="1" x14ac:dyDescent="0.25">
      <c r="A3178" t="s">
        <v>9410</v>
      </c>
      <c r="B3178" s="4">
        <v>33</v>
      </c>
      <c r="C3178" s="197">
        <v>750</v>
      </c>
      <c r="D3178" s="197">
        <v>44</v>
      </c>
      <c r="E3178" s="6">
        <v>0</v>
      </c>
      <c r="F3178" s="6">
        <f t="shared" si="100"/>
        <v>0</v>
      </c>
      <c r="G3178" t="s">
        <v>11086</v>
      </c>
      <c r="H3178" t="s">
        <v>7644</v>
      </c>
      <c r="I3178" t="str">
        <f t="shared" si="101"/>
        <v/>
      </c>
    </row>
    <row r="3179" spans="1:9" hidden="1" x14ac:dyDescent="0.25">
      <c r="A3179" t="s">
        <v>9412</v>
      </c>
      <c r="B3179" s="4">
        <v>33</v>
      </c>
      <c r="C3179" s="197">
        <v>750</v>
      </c>
      <c r="D3179" s="197">
        <v>45</v>
      </c>
      <c r="E3179" s="6">
        <v>0</v>
      </c>
      <c r="F3179" s="6">
        <f t="shared" si="100"/>
        <v>0</v>
      </c>
      <c r="G3179" t="s">
        <v>11086</v>
      </c>
      <c r="H3179" t="s">
        <v>7647</v>
      </c>
      <c r="I3179" t="str">
        <f t="shared" si="101"/>
        <v/>
      </c>
    </row>
    <row r="3180" spans="1:9" hidden="1" x14ac:dyDescent="0.25">
      <c r="A3180" t="s">
        <v>9414</v>
      </c>
      <c r="B3180" s="4">
        <v>33</v>
      </c>
      <c r="C3180" s="197">
        <v>750</v>
      </c>
      <c r="D3180" s="197">
        <v>47</v>
      </c>
      <c r="E3180" s="6">
        <v>0</v>
      </c>
      <c r="F3180" s="6">
        <f t="shared" si="100"/>
        <v>0</v>
      </c>
      <c r="G3180" t="s">
        <v>11086</v>
      </c>
      <c r="H3180" t="s">
        <v>7650</v>
      </c>
      <c r="I3180" t="str">
        <f t="shared" si="101"/>
        <v/>
      </c>
    </row>
    <row r="3181" spans="1:9" hidden="1" x14ac:dyDescent="0.25">
      <c r="A3181" t="s">
        <v>9416</v>
      </c>
      <c r="B3181" s="4">
        <v>33</v>
      </c>
      <c r="C3181" s="197">
        <v>750</v>
      </c>
      <c r="D3181" s="197">
        <v>48</v>
      </c>
      <c r="E3181" s="6">
        <v>0</v>
      </c>
      <c r="F3181" s="6">
        <f t="shared" si="100"/>
        <v>0</v>
      </c>
      <c r="G3181" t="s">
        <v>11086</v>
      </c>
      <c r="H3181" t="s">
        <v>7653</v>
      </c>
      <c r="I3181" t="str">
        <f t="shared" si="101"/>
        <v/>
      </c>
    </row>
    <row r="3182" spans="1:9" hidden="1" x14ac:dyDescent="0.25">
      <c r="A3182" t="s">
        <v>9418</v>
      </c>
      <c r="B3182" s="4">
        <v>33</v>
      </c>
      <c r="C3182" s="197">
        <v>750</v>
      </c>
      <c r="D3182" s="197">
        <v>49</v>
      </c>
      <c r="E3182" s="6">
        <v>0</v>
      </c>
      <c r="F3182" s="6">
        <f t="shared" si="100"/>
        <v>0</v>
      </c>
      <c r="G3182" t="s">
        <v>11086</v>
      </c>
      <c r="H3182" t="s">
        <v>7656</v>
      </c>
      <c r="I3182" t="str">
        <f t="shared" si="101"/>
        <v/>
      </c>
    </row>
    <row r="3183" spans="1:9" hidden="1" x14ac:dyDescent="0.25">
      <c r="A3183" t="s">
        <v>9420</v>
      </c>
      <c r="B3183" s="4">
        <v>33</v>
      </c>
      <c r="C3183" s="197">
        <v>750</v>
      </c>
      <c r="D3183" s="197">
        <v>59</v>
      </c>
      <c r="E3183" s="6">
        <v>0</v>
      </c>
      <c r="F3183" s="6">
        <f t="shared" si="100"/>
        <v>0</v>
      </c>
      <c r="G3183" t="s">
        <v>11086</v>
      </c>
      <c r="H3183" t="s">
        <v>7659</v>
      </c>
      <c r="I3183" t="str">
        <f t="shared" si="101"/>
        <v/>
      </c>
    </row>
    <row r="3184" spans="1:9" hidden="1" x14ac:dyDescent="0.25">
      <c r="A3184" t="s">
        <v>9422</v>
      </c>
      <c r="B3184" s="4">
        <v>33</v>
      </c>
      <c r="C3184" s="197">
        <v>750</v>
      </c>
      <c r="D3184" s="197">
        <v>60</v>
      </c>
      <c r="E3184" s="6">
        <v>0</v>
      </c>
      <c r="F3184" s="6">
        <f t="shared" si="100"/>
        <v>0</v>
      </c>
      <c r="G3184" t="s">
        <v>11086</v>
      </c>
      <c r="H3184" t="s">
        <v>7662</v>
      </c>
      <c r="I3184" t="str">
        <f t="shared" si="101"/>
        <v/>
      </c>
    </row>
    <row r="3185" spans="1:9" hidden="1" x14ac:dyDescent="0.25">
      <c r="A3185" t="s">
        <v>9424</v>
      </c>
      <c r="B3185" s="4">
        <v>33</v>
      </c>
      <c r="C3185" s="197">
        <v>750</v>
      </c>
      <c r="D3185" s="197">
        <v>62</v>
      </c>
      <c r="E3185" s="6">
        <v>0</v>
      </c>
      <c r="F3185" s="6">
        <f t="shared" si="100"/>
        <v>0</v>
      </c>
      <c r="G3185" t="s">
        <v>11086</v>
      </c>
      <c r="H3185" t="s">
        <v>7665</v>
      </c>
      <c r="I3185" t="str">
        <f t="shared" si="101"/>
        <v/>
      </c>
    </row>
    <row r="3186" spans="1:9" hidden="1" x14ac:dyDescent="0.25">
      <c r="A3186" t="s">
        <v>9426</v>
      </c>
      <c r="B3186" s="4">
        <v>33</v>
      </c>
      <c r="C3186" s="197">
        <v>750</v>
      </c>
      <c r="D3186" s="197">
        <v>63</v>
      </c>
      <c r="E3186" s="6">
        <v>0</v>
      </c>
      <c r="F3186" s="6">
        <f t="shared" si="100"/>
        <v>0</v>
      </c>
      <c r="G3186" t="s">
        <v>11086</v>
      </c>
      <c r="H3186" t="s">
        <v>7668</v>
      </c>
      <c r="I3186" t="str">
        <f t="shared" si="101"/>
        <v/>
      </c>
    </row>
    <row r="3187" spans="1:9" hidden="1" x14ac:dyDescent="0.25">
      <c r="A3187" t="s">
        <v>9432</v>
      </c>
      <c r="B3187" s="4">
        <v>33</v>
      </c>
      <c r="C3187" s="197">
        <v>750</v>
      </c>
      <c r="D3187" s="197">
        <v>68</v>
      </c>
      <c r="E3187" s="6">
        <v>0</v>
      </c>
      <c r="F3187" s="6">
        <f t="shared" si="100"/>
        <v>0</v>
      </c>
      <c r="G3187" t="s">
        <v>11086</v>
      </c>
      <c r="H3187" t="s">
        <v>7677</v>
      </c>
      <c r="I3187" t="str">
        <f t="shared" si="101"/>
        <v/>
      </c>
    </row>
    <row r="3188" spans="1:9" hidden="1" x14ac:dyDescent="0.25">
      <c r="A3188" t="s">
        <v>9434</v>
      </c>
      <c r="B3188" s="4">
        <v>33</v>
      </c>
      <c r="C3188" s="197">
        <v>750</v>
      </c>
      <c r="D3188" s="197">
        <v>69</v>
      </c>
      <c r="E3188" s="6">
        <v>0</v>
      </c>
      <c r="F3188" s="6">
        <f t="shared" si="100"/>
        <v>0</v>
      </c>
      <c r="G3188" t="s">
        <v>11086</v>
      </c>
      <c r="H3188" t="s">
        <v>7680</v>
      </c>
      <c r="I3188" t="str">
        <f t="shared" si="101"/>
        <v/>
      </c>
    </row>
    <row r="3189" spans="1:9" hidden="1" x14ac:dyDescent="0.25">
      <c r="A3189" t="s">
        <v>9436</v>
      </c>
      <c r="B3189" s="4">
        <v>33</v>
      </c>
      <c r="C3189" s="197">
        <v>750</v>
      </c>
      <c r="D3189" s="197">
        <v>71</v>
      </c>
      <c r="E3189" s="6">
        <v>0</v>
      </c>
      <c r="F3189" s="6">
        <f t="shared" si="100"/>
        <v>0</v>
      </c>
      <c r="G3189" t="s">
        <v>11086</v>
      </c>
      <c r="H3189" t="s">
        <v>7683</v>
      </c>
      <c r="I3189" t="str">
        <f t="shared" si="101"/>
        <v/>
      </c>
    </row>
    <row r="3190" spans="1:9" hidden="1" x14ac:dyDescent="0.25">
      <c r="A3190" t="s">
        <v>9438</v>
      </c>
      <c r="B3190" s="4">
        <v>33</v>
      </c>
      <c r="C3190" s="197">
        <v>750</v>
      </c>
      <c r="D3190" s="197">
        <v>75</v>
      </c>
      <c r="E3190" s="6">
        <v>0</v>
      </c>
      <c r="F3190" s="6">
        <f t="shared" si="100"/>
        <v>0</v>
      </c>
      <c r="G3190" t="s">
        <v>11086</v>
      </c>
      <c r="H3190" t="s">
        <v>7686</v>
      </c>
      <c r="I3190" t="str">
        <f t="shared" si="101"/>
        <v/>
      </c>
    </row>
    <row r="3191" spans="1:9" hidden="1" x14ac:dyDescent="0.25">
      <c r="A3191" t="s">
        <v>9440</v>
      </c>
      <c r="B3191" s="4">
        <v>33</v>
      </c>
      <c r="C3191" s="197">
        <v>750</v>
      </c>
      <c r="D3191" s="197">
        <v>79</v>
      </c>
      <c r="E3191" s="6">
        <v>0</v>
      </c>
      <c r="F3191" s="6">
        <f t="shared" si="100"/>
        <v>0</v>
      </c>
      <c r="G3191" t="s">
        <v>11086</v>
      </c>
      <c r="H3191" t="s">
        <v>7689</v>
      </c>
      <c r="I3191" t="str">
        <f t="shared" si="101"/>
        <v/>
      </c>
    </row>
    <row r="3192" spans="1:9" hidden="1" x14ac:dyDescent="0.25">
      <c r="A3192" t="s">
        <v>9448</v>
      </c>
      <c r="B3192" s="4">
        <v>33</v>
      </c>
      <c r="C3192" s="197">
        <v>750</v>
      </c>
      <c r="D3192" s="197">
        <v>86</v>
      </c>
      <c r="E3192" s="6">
        <v>0</v>
      </c>
      <c r="F3192" s="6">
        <f t="shared" si="100"/>
        <v>0</v>
      </c>
      <c r="G3192" t="s">
        <v>11086</v>
      </c>
      <c r="H3192" t="s">
        <v>7701</v>
      </c>
      <c r="I3192" t="str">
        <f t="shared" si="101"/>
        <v/>
      </c>
    </row>
    <row r="3193" spans="1:9" hidden="1" x14ac:dyDescent="0.25">
      <c r="A3193" t="s">
        <v>9452</v>
      </c>
      <c r="B3193" s="4">
        <v>33</v>
      </c>
      <c r="C3193" s="197">
        <v>750</v>
      </c>
      <c r="D3193" s="197">
        <v>90</v>
      </c>
      <c r="E3193" s="6">
        <v>0</v>
      </c>
      <c r="F3193" s="6">
        <f t="shared" si="100"/>
        <v>0</v>
      </c>
      <c r="G3193" t="s">
        <v>11086</v>
      </c>
      <c r="H3193" t="s">
        <v>7707</v>
      </c>
      <c r="I3193" t="str">
        <f t="shared" si="101"/>
        <v/>
      </c>
    </row>
    <row r="3194" spans="1:9" hidden="1" x14ac:dyDescent="0.25">
      <c r="A3194" t="s">
        <v>9456</v>
      </c>
      <c r="B3194" s="4">
        <v>33</v>
      </c>
      <c r="C3194" s="197">
        <v>750</v>
      </c>
      <c r="D3194" s="197">
        <v>93</v>
      </c>
      <c r="E3194" s="6">
        <v>0</v>
      </c>
      <c r="F3194" s="6">
        <f t="shared" si="100"/>
        <v>0</v>
      </c>
      <c r="G3194" t="s">
        <v>11086</v>
      </c>
      <c r="H3194" t="s">
        <v>7713</v>
      </c>
      <c r="I3194" t="str">
        <f t="shared" si="101"/>
        <v/>
      </c>
    </row>
    <row r="3195" spans="1:9" hidden="1" x14ac:dyDescent="0.25">
      <c r="A3195" t="s">
        <v>9458</v>
      </c>
      <c r="B3195" s="4">
        <v>33</v>
      </c>
      <c r="C3195" s="197">
        <v>750</v>
      </c>
      <c r="D3195" s="197">
        <v>94</v>
      </c>
      <c r="E3195" s="6">
        <v>0</v>
      </c>
      <c r="F3195" s="6">
        <f t="shared" si="100"/>
        <v>0</v>
      </c>
      <c r="G3195" t="s">
        <v>11086</v>
      </c>
      <c r="H3195" t="s">
        <v>7716</v>
      </c>
      <c r="I3195" t="str">
        <f t="shared" si="101"/>
        <v/>
      </c>
    </row>
    <row r="3196" spans="1:9" hidden="1" x14ac:dyDescent="0.25">
      <c r="A3196" t="s">
        <v>9460</v>
      </c>
      <c r="B3196" s="4">
        <v>33</v>
      </c>
      <c r="C3196" s="197">
        <v>750</v>
      </c>
      <c r="D3196" s="197">
        <v>95</v>
      </c>
      <c r="E3196" s="6">
        <v>0</v>
      </c>
      <c r="F3196" s="6">
        <f t="shared" si="100"/>
        <v>0</v>
      </c>
      <c r="G3196" t="s">
        <v>11086</v>
      </c>
      <c r="H3196" t="s">
        <v>7719</v>
      </c>
      <c r="I3196" t="str">
        <f t="shared" si="101"/>
        <v/>
      </c>
    </row>
    <row r="3197" spans="1:9" hidden="1" x14ac:dyDescent="0.25">
      <c r="A3197" t="s">
        <v>9464</v>
      </c>
      <c r="B3197" s="4">
        <v>33</v>
      </c>
      <c r="C3197" s="197">
        <v>750</v>
      </c>
      <c r="D3197" s="197">
        <v>98</v>
      </c>
      <c r="E3197" s="6">
        <v>0</v>
      </c>
      <c r="F3197" s="6">
        <f t="shared" si="100"/>
        <v>0</v>
      </c>
      <c r="G3197" t="s">
        <v>11086</v>
      </c>
      <c r="H3197" t="s">
        <v>7725</v>
      </c>
      <c r="I3197" t="str">
        <f t="shared" si="101"/>
        <v/>
      </c>
    </row>
    <row r="3198" spans="1:9" hidden="1" x14ac:dyDescent="0.25">
      <c r="A3198" t="s">
        <v>9466</v>
      </c>
      <c r="B3198" s="4">
        <v>33</v>
      </c>
      <c r="C3198" s="197">
        <v>795</v>
      </c>
      <c r="D3198" s="197">
        <v>1</v>
      </c>
      <c r="E3198" s="6">
        <v>0</v>
      </c>
      <c r="F3198" s="6">
        <f t="shared" si="100"/>
        <v>0</v>
      </c>
      <c r="G3198" t="s">
        <v>9468</v>
      </c>
      <c r="H3198" t="s">
        <v>7580</v>
      </c>
      <c r="I3198" t="str">
        <f t="shared" si="101"/>
        <v/>
      </c>
    </row>
    <row r="3199" spans="1:9" hidden="1" x14ac:dyDescent="0.25">
      <c r="A3199" t="s">
        <v>9469</v>
      </c>
      <c r="B3199" s="4">
        <v>33</v>
      </c>
      <c r="C3199" s="197">
        <v>795</v>
      </c>
      <c r="D3199" s="197">
        <v>2</v>
      </c>
      <c r="E3199" s="6">
        <v>0</v>
      </c>
      <c r="F3199" s="6">
        <f t="shared" si="100"/>
        <v>0</v>
      </c>
      <c r="G3199" t="s">
        <v>9468</v>
      </c>
      <c r="H3199" t="s">
        <v>7584</v>
      </c>
      <c r="I3199" t="str">
        <f t="shared" si="101"/>
        <v/>
      </c>
    </row>
    <row r="3200" spans="1:9" hidden="1" x14ac:dyDescent="0.25">
      <c r="A3200" t="s">
        <v>9471</v>
      </c>
      <c r="B3200" s="4">
        <v>33</v>
      </c>
      <c r="C3200" s="197">
        <v>795</v>
      </c>
      <c r="D3200" s="197">
        <v>3</v>
      </c>
      <c r="E3200" s="6">
        <v>0</v>
      </c>
      <c r="F3200" s="6">
        <f t="shared" si="100"/>
        <v>0</v>
      </c>
      <c r="G3200" t="s">
        <v>9468</v>
      </c>
      <c r="H3200" t="s">
        <v>7587</v>
      </c>
      <c r="I3200" t="str">
        <f t="shared" si="101"/>
        <v/>
      </c>
    </row>
    <row r="3201" spans="1:9" hidden="1" x14ac:dyDescent="0.25">
      <c r="A3201" t="s">
        <v>9473</v>
      </c>
      <c r="B3201" s="4">
        <v>33</v>
      </c>
      <c r="C3201" s="197">
        <v>795</v>
      </c>
      <c r="D3201" s="197">
        <v>4</v>
      </c>
      <c r="E3201" s="6">
        <v>0</v>
      </c>
      <c r="F3201" s="6">
        <f t="shared" si="100"/>
        <v>0</v>
      </c>
      <c r="G3201" t="s">
        <v>9468</v>
      </c>
      <c r="H3201" t="s">
        <v>7590</v>
      </c>
      <c r="I3201" t="str">
        <f t="shared" si="101"/>
        <v/>
      </c>
    </row>
    <row r="3202" spans="1:9" hidden="1" x14ac:dyDescent="0.25">
      <c r="A3202" t="s">
        <v>9475</v>
      </c>
      <c r="B3202" s="4">
        <v>33</v>
      </c>
      <c r="C3202" s="197">
        <v>795</v>
      </c>
      <c r="D3202" s="197">
        <v>5</v>
      </c>
      <c r="E3202" s="6">
        <v>0</v>
      </c>
      <c r="F3202" s="6">
        <f t="shared" si="100"/>
        <v>0</v>
      </c>
      <c r="G3202" t="s">
        <v>9468</v>
      </c>
      <c r="H3202" t="s">
        <v>7593</v>
      </c>
      <c r="I3202" t="str">
        <f t="shared" si="101"/>
        <v/>
      </c>
    </row>
    <row r="3203" spans="1:9" hidden="1" x14ac:dyDescent="0.25">
      <c r="A3203" t="s">
        <v>9477</v>
      </c>
      <c r="B3203" s="4">
        <v>33</v>
      </c>
      <c r="C3203" s="197">
        <v>795</v>
      </c>
      <c r="D3203" s="197">
        <v>6</v>
      </c>
      <c r="E3203" s="6">
        <v>0</v>
      </c>
      <c r="F3203" s="6">
        <f t="shared" si="100"/>
        <v>0</v>
      </c>
      <c r="G3203" t="s">
        <v>9468</v>
      </c>
      <c r="H3203" t="s">
        <v>7596</v>
      </c>
      <c r="I3203" t="str">
        <f t="shared" si="101"/>
        <v/>
      </c>
    </row>
    <row r="3204" spans="1:9" hidden="1" x14ac:dyDescent="0.25">
      <c r="A3204" t="s">
        <v>9479</v>
      </c>
      <c r="B3204" s="4">
        <v>33</v>
      </c>
      <c r="C3204" s="197">
        <v>795</v>
      </c>
      <c r="D3204" s="197">
        <v>7</v>
      </c>
      <c r="E3204" s="6">
        <v>0</v>
      </c>
      <c r="F3204" s="6">
        <f t="shared" si="100"/>
        <v>0</v>
      </c>
      <c r="G3204" t="s">
        <v>9468</v>
      </c>
      <c r="H3204" t="s">
        <v>7599</v>
      </c>
      <c r="I3204" t="str">
        <f t="shared" si="101"/>
        <v/>
      </c>
    </row>
    <row r="3205" spans="1:9" hidden="1" x14ac:dyDescent="0.25">
      <c r="A3205" t="s">
        <v>9481</v>
      </c>
      <c r="B3205" s="4">
        <v>33</v>
      </c>
      <c r="C3205" s="197">
        <v>795</v>
      </c>
      <c r="D3205" s="197">
        <v>8</v>
      </c>
      <c r="E3205" s="6">
        <v>0</v>
      </c>
      <c r="F3205" s="6">
        <f t="shared" si="100"/>
        <v>0</v>
      </c>
      <c r="G3205" t="s">
        <v>9468</v>
      </c>
      <c r="H3205" t="s">
        <v>7602</v>
      </c>
      <c r="I3205" t="str">
        <f t="shared" si="101"/>
        <v/>
      </c>
    </row>
    <row r="3206" spans="1:9" hidden="1" x14ac:dyDescent="0.25">
      <c r="A3206" t="s">
        <v>9483</v>
      </c>
      <c r="B3206" s="4">
        <v>33</v>
      </c>
      <c r="C3206" s="197">
        <v>795</v>
      </c>
      <c r="D3206" s="197">
        <v>9</v>
      </c>
      <c r="E3206" s="6">
        <v>0</v>
      </c>
      <c r="F3206" s="6">
        <f t="shared" si="100"/>
        <v>0</v>
      </c>
      <c r="G3206" t="s">
        <v>9468</v>
      </c>
      <c r="H3206" t="s">
        <v>7605</v>
      </c>
      <c r="I3206" t="str">
        <f t="shared" si="101"/>
        <v/>
      </c>
    </row>
    <row r="3207" spans="1:9" hidden="1" x14ac:dyDescent="0.25">
      <c r="A3207" t="s">
        <v>9485</v>
      </c>
      <c r="B3207" s="4">
        <v>33</v>
      </c>
      <c r="C3207" s="197">
        <v>795</v>
      </c>
      <c r="D3207" s="197">
        <v>11</v>
      </c>
      <c r="E3207" s="6">
        <v>0</v>
      </c>
      <c r="F3207" s="6">
        <f t="shared" ref="F3207:F3270" si="102">IF(B3207=10,E3207,-E3207)</f>
        <v>0</v>
      </c>
      <c r="G3207" t="s">
        <v>9468</v>
      </c>
      <c r="H3207" t="s">
        <v>7608</v>
      </c>
      <c r="I3207" t="str">
        <f t="shared" ref="I3207:I3270" si="103">IF(ISNA(MATCH(A3207,OldAcctNum,))=TRUE,A3207,"")</f>
        <v/>
      </c>
    </row>
    <row r="3208" spans="1:9" hidden="1" x14ac:dyDescent="0.25">
      <c r="A3208" t="s">
        <v>9487</v>
      </c>
      <c r="B3208" s="4">
        <v>33</v>
      </c>
      <c r="C3208" s="197">
        <v>795</v>
      </c>
      <c r="D3208" s="197">
        <v>14</v>
      </c>
      <c r="E3208" s="6">
        <v>0</v>
      </c>
      <c r="F3208" s="6">
        <f t="shared" si="102"/>
        <v>0</v>
      </c>
      <c r="G3208" t="s">
        <v>9468</v>
      </c>
      <c r="H3208" t="s">
        <v>7611</v>
      </c>
      <c r="I3208" t="str">
        <f t="shared" si="103"/>
        <v/>
      </c>
    </row>
    <row r="3209" spans="1:9" hidden="1" x14ac:dyDescent="0.25">
      <c r="A3209" t="s">
        <v>9489</v>
      </c>
      <c r="B3209" s="4">
        <v>33</v>
      </c>
      <c r="C3209" s="197">
        <v>795</v>
      </c>
      <c r="D3209" s="197">
        <v>17</v>
      </c>
      <c r="E3209" s="6">
        <v>0</v>
      </c>
      <c r="F3209" s="6">
        <f t="shared" si="102"/>
        <v>0</v>
      </c>
      <c r="G3209" t="s">
        <v>9468</v>
      </c>
      <c r="H3209" t="s">
        <v>7614</v>
      </c>
      <c r="I3209" t="str">
        <f t="shared" si="103"/>
        <v/>
      </c>
    </row>
    <row r="3210" spans="1:9" hidden="1" x14ac:dyDescent="0.25">
      <c r="A3210" t="s">
        <v>9491</v>
      </c>
      <c r="B3210" s="4">
        <v>33</v>
      </c>
      <c r="C3210" s="197">
        <v>795</v>
      </c>
      <c r="D3210" s="197">
        <v>21</v>
      </c>
      <c r="E3210" s="6">
        <v>0</v>
      </c>
      <c r="F3210" s="6">
        <f t="shared" si="102"/>
        <v>0</v>
      </c>
      <c r="G3210" t="s">
        <v>9468</v>
      </c>
      <c r="H3210" t="s">
        <v>7617</v>
      </c>
      <c r="I3210" t="str">
        <f t="shared" si="103"/>
        <v/>
      </c>
    </row>
    <row r="3211" spans="1:9" hidden="1" x14ac:dyDescent="0.25">
      <c r="A3211" t="s">
        <v>9493</v>
      </c>
      <c r="B3211" s="4">
        <v>33</v>
      </c>
      <c r="C3211" s="197">
        <v>795</v>
      </c>
      <c r="D3211" s="197">
        <v>24</v>
      </c>
      <c r="E3211" s="6">
        <v>0</v>
      </c>
      <c r="F3211" s="6">
        <f t="shared" si="102"/>
        <v>0</v>
      </c>
      <c r="G3211" t="s">
        <v>9468</v>
      </c>
      <c r="H3211" t="s">
        <v>7620</v>
      </c>
      <c r="I3211" t="str">
        <f t="shared" si="103"/>
        <v/>
      </c>
    </row>
    <row r="3212" spans="1:9" hidden="1" x14ac:dyDescent="0.25">
      <c r="A3212" t="s">
        <v>9495</v>
      </c>
      <c r="B3212" s="4">
        <v>33</v>
      </c>
      <c r="C3212" s="197">
        <v>795</v>
      </c>
      <c r="D3212" s="197">
        <v>25</v>
      </c>
      <c r="E3212" s="6">
        <v>0</v>
      </c>
      <c r="F3212" s="6">
        <f t="shared" si="102"/>
        <v>0</v>
      </c>
      <c r="G3212" t="s">
        <v>9468</v>
      </c>
      <c r="H3212" t="s">
        <v>7623</v>
      </c>
      <c r="I3212" t="str">
        <f t="shared" si="103"/>
        <v/>
      </c>
    </row>
    <row r="3213" spans="1:9" hidden="1" x14ac:dyDescent="0.25">
      <c r="A3213" t="s">
        <v>9497</v>
      </c>
      <c r="B3213" s="4">
        <v>33</v>
      </c>
      <c r="C3213" s="197">
        <v>795</v>
      </c>
      <c r="D3213" s="197">
        <v>28</v>
      </c>
      <c r="E3213" s="6">
        <v>0</v>
      </c>
      <c r="F3213" s="6">
        <f t="shared" si="102"/>
        <v>0</v>
      </c>
      <c r="G3213" t="s">
        <v>9468</v>
      </c>
      <c r="H3213" t="s">
        <v>7626</v>
      </c>
      <c r="I3213" t="str">
        <f t="shared" si="103"/>
        <v/>
      </c>
    </row>
    <row r="3214" spans="1:9" hidden="1" x14ac:dyDescent="0.25">
      <c r="A3214" t="s">
        <v>9499</v>
      </c>
      <c r="B3214" s="4">
        <v>33</v>
      </c>
      <c r="C3214" s="197">
        <v>795</v>
      </c>
      <c r="D3214" s="197">
        <v>31</v>
      </c>
      <c r="E3214" s="6">
        <v>0</v>
      </c>
      <c r="F3214" s="6">
        <f t="shared" si="102"/>
        <v>0</v>
      </c>
      <c r="G3214" t="s">
        <v>9468</v>
      </c>
      <c r="H3214" t="s">
        <v>7629</v>
      </c>
      <c r="I3214" t="str">
        <f t="shared" si="103"/>
        <v/>
      </c>
    </row>
    <row r="3215" spans="1:9" hidden="1" x14ac:dyDescent="0.25">
      <c r="A3215" t="s">
        <v>9501</v>
      </c>
      <c r="B3215" s="4">
        <v>33</v>
      </c>
      <c r="C3215" s="197">
        <v>795</v>
      </c>
      <c r="D3215" s="197">
        <v>33</v>
      </c>
      <c r="E3215" s="6">
        <v>0</v>
      </c>
      <c r="F3215" s="6">
        <f t="shared" si="102"/>
        <v>0</v>
      </c>
      <c r="G3215" t="s">
        <v>9468</v>
      </c>
      <c r="H3215" t="s">
        <v>7632</v>
      </c>
      <c r="I3215" t="str">
        <f t="shared" si="103"/>
        <v/>
      </c>
    </row>
    <row r="3216" spans="1:9" hidden="1" x14ac:dyDescent="0.25">
      <c r="A3216" t="s">
        <v>9503</v>
      </c>
      <c r="B3216" s="4">
        <v>33</v>
      </c>
      <c r="C3216" s="197">
        <v>795</v>
      </c>
      <c r="D3216" s="197">
        <v>38</v>
      </c>
      <c r="E3216" s="6">
        <v>0</v>
      </c>
      <c r="F3216" s="6">
        <f t="shared" si="102"/>
        <v>0</v>
      </c>
      <c r="G3216" t="s">
        <v>9468</v>
      </c>
      <c r="H3216" t="s">
        <v>7635</v>
      </c>
      <c r="I3216" t="str">
        <f t="shared" si="103"/>
        <v/>
      </c>
    </row>
    <row r="3217" spans="1:9" hidden="1" x14ac:dyDescent="0.25">
      <c r="A3217" t="s">
        <v>9505</v>
      </c>
      <c r="B3217" s="4">
        <v>33</v>
      </c>
      <c r="C3217" s="197">
        <v>795</v>
      </c>
      <c r="D3217" s="197">
        <v>40</v>
      </c>
      <c r="E3217" s="6">
        <v>0</v>
      </c>
      <c r="F3217" s="6">
        <f t="shared" si="102"/>
        <v>0</v>
      </c>
      <c r="G3217" t="s">
        <v>9468</v>
      </c>
      <c r="H3217" t="s">
        <v>7638</v>
      </c>
      <c r="I3217" t="str">
        <f t="shared" si="103"/>
        <v/>
      </c>
    </row>
    <row r="3218" spans="1:9" hidden="1" x14ac:dyDescent="0.25">
      <c r="A3218" t="s">
        <v>9507</v>
      </c>
      <c r="B3218" s="4">
        <v>33</v>
      </c>
      <c r="C3218" s="197">
        <v>795</v>
      </c>
      <c r="D3218" s="197">
        <v>41</v>
      </c>
      <c r="E3218" s="6">
        <v>0</v>
      </c>
      <c r="F3218" s="6">
        <f t="shared" si="102"/>
        <v>0</v>
      </c>
      <c r="G3218" t="s">
        <v>9468</v>
      </c>
      <c r="H3218" t="s">
        <v>7641</v>
      </c>
      <c r="I3218" t="str">
        <f t="shared" si="103"/>
        <v/>
      </c>
    </row>
    <row r="3219" spans="1:9" hidden="1" x14ac:dyDescent="0.25">
      <c r="A3219" t="s">
        <v>9509</v>
      </c>
      <c r="B3219" s="4">
        <v>33</v>
      </c>
      <c r="C3219" s="197">
        <v>795</v>
      </c>
      <c r="D3219" s="197">
        <v>44</v>
      </c>
      <c r="E3219" s="6">
        <v>0</v>
      </c>
      <c r="F3219" s="6">
        <f t="shared" si="102"/>
        <v>0</v>
      </c>
      <c r="G3219" t="s">
        <v>9468</v>
      </c>
      <c r="H3219" t="s">
        <v>7644</v>
      </c>
      <c r="I3219" t="str">
        <f t="shared" si="103"/>
        <v/>
      </c>
    </row>
    <row r="3220" spans="1:9" hidden="1" x14ac:dyDescent="0.25">
      <c r="A3220" t="s">
        <v>9511</v>
      </c>
      <c r="B3220" s="4">
        <v>33</v>
      </c>
      <c r="C3220" s="197">
        <v>795</v>
      </c>
      <c r="D3220" s="197">
        <v>45</v>
      </c>
      <c r="E3220" s="6">
        <v>0</v>
      </c>
      <c r="F3220" s="6">
        <f t="shared" si="102"/>
        <v>0</v>
      </c>
      <c r="G3220" t="s">
        <v>9468</v>
      </c>
      <c r="H3220" t="s">
        <v>7647</v>
      </c>
      <c r="I3220" t="str">
        <f t="shared" si="103"/>
        <v/>
      </c>
    </row>
    <row r="3221" spans="1:9" hidden="1" x14ac:dyDescent="0.25">
      <c r="A3221" t="s">
        <v>9513</v>
      </c>
      <c r="B3221" s="4">
        <v>33</v>
      </c>
      <c r="C3221" s="197">
        <v>795</v>
      </c>
      <c r="D3221" s="197">
        <v>47</v>
      </c>
      <c r="E3221" s="6">
        <v>0</v>
      </c>
      <c r="F3221" s="6">
        <f t="shared" si="102"/>
        <v>0</v>
      </c>
      <c r="G3221" t="s">
        <v>9468</v>
      </c>
      <c r="H3221" t="s">
        <v>7650</v>
      </c>
      <c r="I3221" t="str">
        <f t="shared" si="103"/>
        <v/>
      </c>
    </row>
    <row r="3222" spans="1:9" hidden="1" x14ac:dyDescent="0.25">
      <c r="A3222" t="s">
        <v>9515</v>
      </c>
      <c r="B3222" s="4">
        <v>33</v>
      </c>
      <c r="C3222" s="197">
        <v>795</v>
      </c>
      <c r="D3222" s="197">
        <v>48</v>
      </c>
      <c r="E3222" s="6">
        <v>0</v>
      </c>
      <c r="F3222" s="6">
        <f t="shared" si="102"/>
        <v>0</v>
      </c>
      <c r="G3222" t="s">
        <v>9468</v>
      </c>
      <c r="H3222" t="s">
        <v>7653</v>
      </c>
      <c r="I3222" t="str">
        <f t="shared" si="103"/>
        <v/>
      </c>
    </row>
    <row r="3223" spans="1:9" hidden="1" x14ac:dyDescent="0.25">
      <c r="A3223" t="s">
        <v>9517</v>
      </c>
      <c r="B3223" s="4">
        <v>33</v>
      </c>
      <c r="C3223" s="197">
        <v>795</v>
      </c>
      <c r="D3223" s="197">
        <v>49</v>
      </c>
      <c r="E3223" s="6">
        <v>0</v>
      </c>
      <c r="F3223" s="6">
        <f t="shared" si="102"/>
        <v>0</v>
      </c>
      <c r="G3223" t="s">
        <v>9468</v>
      </c>
      <c r="H3223" t="s">
        <v>7656</v>
      </c>
      <c r="I3223" t="str">
        <f t="shared" si="103"/>
        <v/>
      </c>
    </row>
    <row r="3224" spans="1:9" hidden="1" x14ac:dyDescent="0.25">
      <c r="A3224" t="s">
        <v>9519</v>
      </c>
      <c r="B3224" s="4">
        <v>33</v>
      </c>
      <c r="C3224" s="197">
        <v>795</v>
      </c>
      <c r="D3224" s="197">
        <v>59</v>
      </c>
      <c r="E3224" s="6">
        <v>0</v>
      </c>
      <c r="F3224" s="6">
        <f t="shared" si="102"/>
        <v>0</v>
      </c>
      <c r="G3224" t="s">
        <v>9468</v>
      </c>
      <c r="H3224" t="s">
        <v>7659</v>
      </c>
      <c r="I3224" t="str">
        <f t="shared" si="103"/>
        <v/>
      </c>
    </row>
    <row r="3225" spans="1:9" hidden="1" x14ac:dyDescent="0.25">
      <c r="A3225" t="s">
        <v>9521</v>
      </c>
      <c r="B3225" s="4">
        <v>33</v>
      </c>
      <c r="C3225" s="197">
        <v>795</v>
      </c>
      <c r="D3225" s="197">
        <v>60</v>
      </c>
      <c r="E3225" s="6">
        <v>0</v>
      </c>
      <c r="F3225" s="6">
        <f t="shared" si="102"/>
        <v>0</v>
      </c>
      <c r="G3225" t="s">
        <v>9468</v>
      </c>
      <c r="H3225" t="s">
        <v>7662</v>
      </c>
      <c r="I3225" t="str">
        <f t="shared" si="103"/>
        <v/>
      </c>
    </row>
    <row r="3226" spans="1:9" hidden="1" x14ac:dyDescent="0.25">
      <c r="A3226" t="s">
        <v>9523</v>
      </c>
      <c r="B3226" s="4">
        <v>33</v>
      </c>
      <c r="C3226" s="197">
        <v>795</v>
      </c>
      <c r="D3226" s="197">
        <v>62</v>
      </c>
      <c r="E3226" s="6">
        <v>0</v>
      </c>
      <c r="F3226" s="6">
        <f t="shared" si="102"/>
        <v>0</v>
      </c>
      <c r="G3226" t="s">
        <v>9468</v>
      </c>
      <c r="H3226" t="s">
        <v>7665</v>
      </c>
      <c r="I3226" t="str">
        <f t="shared" si="103"/>
        <v/>
      </c>
    </row>
    <row r="3227" spans="1:9" hidden="1" x14ac:dyDescent="0.25">
      <c r="A3227" t="s">
        <v>9525</v>
      </c>
      <c r="B3227" s="4">
        <v>33</v>
      </c>
      <c r="C3227" s="197">
        <v>795</v>
      </c>
      <c r="D3227" s="197">
        <v>63</v>
      </c>
      <c r="E3227" s="6">
        <v>0</v>
      </c>
      <c r="F3227" s="6">
        <f t="shared" si="102"/>
        <v>0</v>
      </c>
      <c r="G3227" t="s">
        <v>9468</v>
      </c>
      <c r="H3227" t="s">
        <v>7668</v>
      </c>
      <c r="I3227" t="str">
        <f t="shared" si="103"/>
        <v/>
      </c>
    </row>
    <row r="3228" spans="1:9" hidden="1" x14ac:dyDescent="0.25">
      <c r="A3228" t="s">
        <v>9527</v>
      </c>
      <c r="B3228" s="4">
        <v>33</v>
      </c>
      <c r="C3228" s="197">
        <v>795</v>
      </c>
      <c r="D3228" s="197">
        <v>65</v>
      </c>
      <c r="E3228" s="6">
        <v>0</v>
      </c>
      <c r="F3228" s="6">
        <f t="shared" si="102"/>
        <v>0</v>
      </c>
      <c r="G3228" t="s">
        <v>9468</v>
      </c>
      <c r="H3228" t="s">
        <v>7671</v>
      </c>
      <c r="I3228" t="str">
        <f t="shared" si="103"/>
        <v/>
      </c>
    </row>
    <row r="3229" spans="1:9" hidden="1" x14ac:dyDescent="0.25">
      <c r="A3229" t="s">
        <v>9529</v>
      </c>
      <c r="B3229" s="4">
        <v>33</v>
      </c>
      <c r="C3229" s="197">
        <v>795</v>
      </c>
      <c r="D3229" s="197">
        <v>66</v>
      </c>
      <c r="E3229" s="6">
        <v>0</v>
      </c>
      <c r="F3229" s="6">
        <f t="shared" si="102"/>
        <v>0</v>
      </c>
      <c r="G3229" t="s">
        <v>9468</v>
      </c>
      <c r="H3229" t="s">
        <v>7674</v>
      </c>
      <c r="I3229" t="str">
        <f t="shared" si="103"/>
        <v/>
      </c>
    </row>
    <row r="3230" spans="1:9" hidden="1" x14ac:dyDescent="0.25">
      <c r="A3230" t="s">
        <v>9531</v>
      </c>
      <c r="B3230" s="4">
        <v>33</v>
      </c>
      <c r="C3230" s="197">
        <v>795</v>
      </c>
      <c r="D3230" s="197">
        <v>68</v>
      </c>
      <c r="E3230" s="6">
        <v>0</v>
      </c>
      <c r="F3230" s="6">
        <f t="shared" si="102"/>
        <v>0</v>
      </c>
      <c r="G3230" t="s">
        <v>9468</v>
      </c>
      <c r="H3230" t="s">
        <v>7677</v>
      </c>
      <c r="I3230" t="str">
        <f t="shared" si="103"/>
        <v/>
      </c>
    </row>
    <row r="3231" spans="1:9" hidden="1" x14ac:dyDescent="0.25">
      <c r="A3231" t="s">
        <v>9533</v>
      </c>
      <c r="B3231" s="4">
        <v>33</v>
      </c>
      <c r="C3231" s="197">
        <v>795</v>
      </c>
      <c r="D3231" s="197">
        <v>69</v>
      </c>
      <c r="E3231" s="6">
        <v>0</v>
      </c>
      <c r="F3231" s="6">
        <f t="shared" si="102"/>
        <v>0</v>
      </c>
      <c r="G3231" t="s">
        <v>9468</v>
      </c>
      <c r="H3231" t="s">
        <v>7680</v>
      </c>
      <c r="I3231" t="str">
        <f t="shared" si="103"/>
        <v/>
      </c>
    </row>
    <row r="3232" spans="1:9" hidden="1" x14ac:dyDescent="0.25">
      <c r="A3232" t="s">
        <v>9535</v>
      </c>
      <c r="B3232" s="4">
        <v>33</v>
      </c>
      <c r="C3232" s="197">
        <v>795</v>
      </c>
      <c r="D3232" s="197">
        <v>71</v>
      </c>
      <c r="E3232" s="6">
        <v>0</v>
      </c>
      <c r="F3232" s="6">
        <f t="shared" si="102"/>
        <v>0</v>
      </c>
      <c r="G3232" t="s">
        <v>9468</v>
      </c>
      <c r="H3232" t="s">
        <v>7683</v>
      </c>
      <c r="I3232" t="str">
        <f t="shared" si="103"/>
        <v/>
      </c>
    </row>
    <row r="3233" spans="1:9" hidden="1" x14ac:dyDescent="0.25">
      <c r="A3233" t="s">
        <v>9537</v>
      </c>
      <c r="B3233" s="4">
        <v>33</v>
      </c>
      <c r="C3233" s="197">
        <v>795</v>
      </c>
      <c r="D3233" s="197">
        <v>75</v>
      </c>
      <c r="E3233" s="6">
        <v>0</v>
      </c>
      <c r="F3233" s="6">
        <f t="shared" si="102"/>
        <v>0</v>
      </c>
      <c r="G3233" t="s">
        <v>9468</v>
      </c>
      <c r="H3233" t="s">
        <v>7686</v>
      </c>
      <c r="I3233" t="str">
        <f t="shared" si="103"/>
        <v/>
      </c>
    </row>
    <row r="3234" spans="1:9" hidden="1" x14ac:dyDescent="0.25">
      <c r="A3234" t="s">
        <v>9539</v>
      </c>
      <c r="B3234" s="4">
        <v>33</v>
      </c>
      <c r="C3234" s="197">
        <v>795</v>
      </c>
      <c r="D3234" s="197">
        <v>79</v>
      </c>
      <c r="E3234" s="6">
        <v>0</v>
      </c>
      <c r="F3234" s="6">
        <f t="shared" si="102"/>
        <v>0</v>
      </c>
      <c r="G3234" t="s">
        <v>9468</v>
      </c>
      <c r="H3234" t="s">
        <v>7689</v>
      </c>
      <c r="I3234" t="str">
        <f t="shared" si="103"/>
        <v/>
      </c>
    </row>
    <row r="3235" spans="1:9" hidden="1" x14ac:dyDescent="0.25">
      <c r="A3235" t="s">
        <v>9541</v>
      </c>
      <c r="B3235" s="4">
        <v>33</v>
      </c>
      <c r="C3235" s="197">
        <v>795</v>
      </c>
      <c r="D3235" s="197">
        <v>80</v>
      </c>
      <c r="E3235" s="6">
        <v>0</v>
      </c>
      <c r="F3235" s="6">
        <f t="shared" si="102"/>
        <v>0</v>
      </c>
      <c r="G3235" t="s">
        <v>9468</v>
      </c>
      <c r="H3235" t="s">
        <v>7692</v>
      </c>
      <c r="I3235" t="str">
        <f t="shared" si="103"/>
        <v/>
      </c>
    </row>
    <row r="3236" spans="1:9" hidden="1" x14ac:dyDescent="0.25">
      <c r="A3236" t="s">
        <v>9543</v>
      </c>
      <c r="B3236" s="4">
        <v>33</v>
      </c>
      <c r="C3236" s="197">
        <v>795</v>
      </c>
      <c r="D3236" s="197">
        <v>81</v>
      </c>
      <c r="E3236" s="6">
        <v>0</v>
      </c>
      <c r="F3236" s="6">
        <f t="shared" si="102"/>
        <v>0</v>
      </c>
      <c r="G3236" t="s">
        <v>9468</v>
      </c>
      <c r="H3236" t="s">
        <v>7695</v>
      </c>
      <c r="I3236" t="str">
        <f t="shared" si="103"/>
        <v/>
      </c>
    </row>
    <row r="3237" spans="1:9" hidden="1" x14ac:dyDescent="0.25">
      <c r="A3237" t="s">
        <v>9545</v>
      </c>
      <c r="B3237" s="4">
        <v>33</v>
      </c>
      <c r="C3237" s="197">
        <v>795</v>
      </c>
      <c r="D3237" s="197">
        <v>83</v>
      </c>
      <c r="E3237" s="6">
        <v>0</v>
      </c>
      <c r="F3237" s="6">
        <f t="shared" si="102"/>
        <v>0</v>
      </c>
      <c r="G3237" t="s">
        <v>9468</v>
      </c>
      <c r="H3237" t="s">
        <v>7698</v>
      </c>
      <c r="I3237" t="str">
        <f t="shared" si="103"/>
        <v/>
      </c>
    </row>
    <row r="3238" spans="1:9" hidden="1" x14ac:dyDescent="0.25">
      <c r="A3238" t="s">
        <v>9547</v>
      </c>
      <c r="B3238" s="4">
        <v>33</v>
      </c>
      <c r="C3238" s="197">
        <v>795</v>
      </c>
      <c r="D3238" s="197">
        <v>86</v>
      </c>
      <c r="E3238" s="6">
        <v>0</v>
      </c>
      <c r="F3238" s="6">
        <f t="shared" si="102"/>
        <v>0</v>
      </c>
      <c r="G3238" t="s">
        <v>9468</v>
      </c>
      <c r="H3238" t="s">
        <v>7701</v>
      </c>
      <c r="I3238" t="str">
        <f t="shared" si="103"/>
        <v/>
      </c>
    </row>
    <row r="3239" spans="1:9" hidden="1" x14ac:dyDescent="0.25">
      <c r="A3239" t="s">
        <v>9549</v>
      </c>
      <c r="B3239" s="4">
        <v>33</v>
      </c>
      <c r="C3239" s="197">
        <v>795</v>
      </c>
      <c r="D3239" s="197">
        <v>89</v>
      </c>
      <c r="E3239" s="6">
        <v>0</v>
      </c>
      <c r="F3239" s="6">
        <f t="shared" si="102"/>
        <v>0</v>
      </c>
      <c r="G3239" t="s">
        <v>9468</v>
      </c>
      <c r="H3239" t="s">
        <v>7704</v>
      </c>
      <c r="I3239" t="str">
        <f t="shared" si="103"/>
        <v/>
      </c>
    </row>
    <row r="3240" spans="1:9" hidden="1" x14ac:dyDescent="0.25">
      <c r="A3240" t="s">
        <v>9551</v>
      </c>
      <c r="B3240" s="4">
        <v>33</v>
      </c>
      <c r="C3240" s="197">
        <v>795</v>
      </c>
      <c r="D3240" s="197">
        <v>90</v>
      </c>
      <c r="E3240" s="6">
        <v>0</v>
      </c>
      <c r="F3240" s="6">
        <f t="shared" si="102"/>
        <v>0</v>
      </c>
      <c r="G3240" t="s">
        <v>9468</v>
      </c>
      <c r="H3240" t="s">
        <v>7707</v>
      </c>
      <c r="I3240" t="str">
        <f t="shared" si="103"/>
        <v/>
      </c>
    </row>
    <row r="3241" spans="1:9" hidden="1" x14ac:dyDescent="0.25">
      <c r="A3241" t="s">
        <v>9553</v>
      </c>
      <c r="B3241" s="4">
        <v>33</v>
      </c>
      <c r="C3241" s="197">
        <v>795</v>
      </c>
      <c r="D3241" s="197">
        <v>92</v>
      </c>
      <c r="E3241" s="6">
        <v>0</v>
      </c>
      <c r="F3241" s="6">
        <f t="shared" si="102"/>
        <v>0</v>
      </c>
      <c r="G3241" t="s">
        <v>9468</v>
      </c>
      <c r="H3241" t="s">
        <v>7710</v>
      </c>
      <c r="I3241" t="str">
        <f t="shared" si="103"/>
        <v/>
      </c>
    </row>
    <row r="3242" spans="1:9" hidden="1" x14ac:dyDescent="0.25">
      <c r="A3242" t="s">
        <v>9555</v>
      </c>
      <c r="B3242" s="4">
        <v>33</v>
      </c>
      <c r="C3242" s="197">
        <v>795</v>
      </c>
      <c r="D3242" s="197">
        <v>93</v>
      </c>
      <c r="E3242" s="6">
        <v>0</v>
      </c>
      <c r="F3242" s="6">
        <f t="shared" si="102"/>
        <v>0</v>
      </c>
      <c r="G3242" t="s">
        <v>9468</v>
      </c>
      <c r="H3242" t="s">
        <v>7713</v>
      </c>
      <c r="I3242" t="str">
        <f t="shared" si="103"/>
        <v/>
      </c>
    </row>
    <row r="3243" spans="1:9" hidden="1" x14ac:dyDescent="0.25">
      <c r="A3243" t="s">
        <v>9557</v>
      </c>
      <c r="B3243" s="4">
        <v>33</v>
      </c>
      <c r="C3243" s="197">
        <v>795</v>
      </c>
      <c r="D3243" s="197">
        <v>94</v>
      </c>
      <c r="E3243" s="6">
        <v>0</v>
      </c>
      <c r="F3243" s="6">
        <f t="shared" si="102"/>
        <v>0</v>
      </c>
      <c r="G3243" t="s">
        <v>9468</v>
      </c>
      <c r="H3243" t="s">
        <v>7716</v>
      </c>
      <c r="I3243" t="str">
        <f t="shared" si="103"/>
        <v/>
      </c>
    </row>
    <row r="3244" spans="1:9" hidden="1" x14ac:dyDescent="0.25">
      <c r="A3244" t="s">
        <v>9559</v>
      </c>
      <c r="B3244" s="4">
        <v>33</v>
      </c>
      <c r="C3244" s="197">
        <v>795</v>
      </c>
      <c r="D3244" s="197">
        <v>95</v>
      </c>
      <c r="E3244" s="6">
        <v>0</v>
      </c>
      <c r="F3244" s="6">
        <f t="shared" si="102"/>
        <v>0</v>
      </c>
      <c r="G3244" t="s">
        <v>9468</v>
      </c>
      <c r="H3244" t="s">
        <v>7719</v>
      </c>
      <c r="I3244" t="str">
        <f t="shared" si="103"/>
        <v/>
      </c>
    </row>
    <row r="3245" spans="1:9" hidden="1" x14ac:dyDescent="0.25">
      <c r="A3245" t="s">
        <v>9561</v>
      </c>
      <c r="B3245" s="4">
        <v>33</v>
      </c>
      <c r="C3245" s="197">
        <v>795</v>
      </c>
      <c r="D3245" s="197">
        <v>97</v>
      </c>
      <c r="E3245" s="6">
        <v>0</v>
      </c>
      <c r="F3245" s="6">
        <f t="shared" si="102"/>
        <v>0</v>
      </c>
      <c r="G3245" t="s">
        <v>9468</v>
      </c>
      <c r="H3245" t="s">
        <v>7722</v>
      </c>
      <c r="I3245" t="str">
        <f t="shared" si="103"/>
        <v/>
      </c>
    </row>
    <row r="3246" spans="1:9" hidden="1" x14ac:dyDescent="0.25">
      <c r="A3246" t="s">
        <v>9563</v>
      </c>
      <c r="B3246" s="4">
        <v>33</v>
      </c>
      <c r="C3246" s="197">
        <v>795</v>
      </c>
      <c r="D3246" s="197">
        <v>98</v>
      </c>
      <c r="E3246" s="6">
        <v>0</v>
      </c>
      <c r="F3246" s="6">
        <f t="shared" si="102"/>
        <v>0</v>
      </c>
      <c r="G3246" t="s">
        <v>9468</v>
      </c>
      <c r="H3246" t="s">
        <v>7725</v>
      </c>
      <c r="I3246" t="str">
        <f t="shared" si="103"/>
        <v/>
      </c>
    </row>
    <row r="3247" spans="1:9" hidden="1" x14ac:dyDescent="0.25">
      <c r="A3247" t="s">
        <v>9568</v>
      </c>
      <c r="B3247" s="4">
        <v>33</v>
      </c>
      <c r="C3247" s="197">
        <v>850</v>
      </c>
      <c r="D3247" s="197">
        <v>2</v>
      </c>
      <c r="E3247" s="6">
        <v>0</v>
      </c>
      <c r="F3247" s="6">
        <f t="shared" si="102"/>
        <v>0</v>
      </c>
      <c r="G3247" t="s">
        <v>9567</v>
      </c>
      <c r="H3247" t="s">
        <v>7584</v>
      </c>
      <c r="I3247" t="str">
        <f t="shared" si="103"/>
        <v/>
      </c>
    </row>
    <row r="3248" spans="1:9" hidden="1" x14ac:dyDescent="0.25">
      <c r="A3248" t="s">
        <v>9570</v>
      </c>
      <c r="B3248" s="4">
        <v>33</v>
      </c>
      <c r="C3248" s="197">
        <v>850</v>
      </c>
      <c r="D3248" s="197">
        <v>3</v>
      </c>
      <c r="E3248" s="6">
        <v>0</v>
      </c>
      <c r="F3248" s="6">
        <f t="shared" si="102"/>
        <v>0</v>
      </c>
      <c r="G3248" t="s">
        <v>9567</v>
      </c>
      <c r="H3248" t="s">
        <v>7587</v>
      </c>
      <c r="I3248" t="str">
        <f t="shared" si="103"/>
        <v/>
      </c>
    </row>
    <row r="3249" spans="1:9" hidden="1" x14ac:dyDescent="0.25">
      <c r="A3249" t="s">
        <v>9574</v>
      </c>
      <c r="B3249" s="4">
        <v>33</v>
      </c>
      <c r="C3249" s="197">
        <v>850</v>
      </c>
      <c r="D3249" s="197">
        <v>5</v>
      </c>
      <c r="E3249" s="6">
        <v>0</v>
      </c>
      <c r="F3249" s="6">
        <f t="shared" si="102"/>
        <v>0</v>
      </c>
      <c r="G3249" t="s">
        <v>9567</v>
      </c>
      <c r="H3249" t="s">
        <v>7593</v>
      </c>
      <c r="I3249" t="str">
        <f t="shared" si="103"/>
        <v/>
      </c>
    </row>
    <row r="3250" spans="1:9" hidden="1" x14ac:dyDescent="0.25">
      <c r="A3250" t="s">
        <v>9578</v>
      </c>
      <c r="B3250" s="4">
        <v>33</v>
      </c>
      <c r="C3250" s="197">
        <v>850</v>
      </c>
      <c r="D3250" s="197">
        <v>7</v>
      </c>
      <c r="E3250" s="6">
        <v>0</v>
      </c>
      <c r="F3250" s="6">
        <f t="shared" si="102"/>
        <v>0</v>
      </c>
      <c r="G3250" t="s">
        <v>9567</v>
      </c>
      <c r="H3250" t="s">
        <v>7599</v>
      </c>
      <c r="I3250" t="str">
        <f t="shared" si="103"/>
        <v/>
      </c>
    </row>
    <row r="3251" spans="1:9" hidden="1" x14ac:dyDescent="0.25">
      <c r="A3251" t="s">
        <v>9586</v>
      </c>
      <c r="B3251" s="4">
        <v>33</v>
      </c>
      <c r="C3251" s="197">
        <v>850</v>
      </c>
      <c r="D3251" s="197">
        <v>14</v>
      </c>
      <c r="E3251" s="6">
        <v>0</v>
      </c>
      <c r="F3251" s="6">
        <f t="shared" si="102"/>
        <v>0</v>
      </c>
      <c r="G3251" t="s">
        <v>9567</v>
      </c>
      <c r="H3251" t="s">
        <v>7611</v>
      </c>
      <c r="I3251" t="str">
        <f t="shared" si="103"/>
        <v/>
      </c>
    </row>
    <row r="3252" spans="1:9" hidden="1" x14ac:dyDescent="0.25">
      <c r="A3252" t="s">
        <v>9590</v>
      </c>
      <c r="B3252" s="4">
        <v>33</v>
      </c>
      <c r="C3252" s="197">
        <v>850</v>
      </c>
      <c r="D3252" s="197">
        <v>21</v>
      </c>
      <c r="E3252" s="6">
        <v>0</v>
      </c>
      <c r="F3252" s="6">
        <f t="shared" si="102"/>
        <v>0</v>
      </c>
      <c r="G3252" t="s">
        <v>9567</v>
      </c>
      <c r="H3252" t="s">
        <v>7617</v>
      </c>
      <c r="I3252" t="str">
        <f t="shared" si="103"/>
        <v/>
      </c>
    </row>
    <row r="3253" spans="1:9" hidden="1" x14ac:dyDescent="0.25">
      <c r="A3253" t="s">
        <v>9592</v>
      </c>
      <c r="B3253" s="4">
        <v>33</v>
      </c>
      <c r="C3253" s="197">
        <v>850</v>
      </c>
      <c r="D3253" s="197">
        <v>24</v>
      </c>
      <c r="E3253" s="6">
        <v>0</v>
      </c>
      <c r="F3253" s="6">
        <f t="shared" si="102"/>
        <v>0</v>
      </c>
      <c r="G3253" t="s">
        <v>9567</v>
      </c>
      <c r="H3253" t="s">
        <v>7620</v>
      </c>
      <c r="I3253" t="str">
        <f t="shared" si="103"/>
        <v/>
      </c>
    </row>
    <row r="3254" spans="1:9" hidden="1" x14ac:dyDescent="0.25">
      <c r="A3254" t="s">
        <v>9598</v>
      </c>
      <c r="B3254" s="4">
        <v>33</v>
      </c>
      <c r="C3254" s="197">
        <v>850</v>
      </c>
      <c r="D3254" s="197">
        <v>31</v>
      </c>
      <c r="E3254" s="6">
        <v>0</v>
      </c>
      <c r="F3254" s="6">
        <f t="shared" si="102"/>
        <v>0</v>
      </c>
      <c r="G3254" t="s">
        <v>9567</v>
      </c>
      <c r="H3254" t="s">
        <v>7629</v>
      </c>
      <c r="I3254" t="str">
        <f t="shared" si="103"/>
        <v/>
      </c>
    </row>
    <row r="3255" spans="1:9" hidden="1" x14ac:dyDescent="0.25">
      <c r="A3255" t="s">
        <v>9602</v>
      </c>
      <c r="B3255" s="4">
        <v>33</v>
      </c>
      <c r="C3255" s="197">
        <v>850</v>
      </c>
      <c r="D3255" s="197">
        <v>38</v>
      </c>
      <c r="E3255" s="6">
        <v>0</v>
      </c>
      <c r="F3255" s="6">
        <f t="shared" si="102"/>
        <v>0</v>
      </c>
      <c r="G3255" t="s">
        <v>9567</v>
      </c>
      <c r="H3255" t="s">
        <v>7635</v>
      </c>
      <c r="I3255" t="str">
        <f t="shared" si="103"/>
        <v/>
      </c>
    </row>
    <row r="3256" spans="1:9" hidden="1" x14ac:dyDescent="0.25">
      <c r="A3256" t="s">
        <v>9608</v>
      </c>
      <c r="B3256" s="4">
        <v>33</v>
      </c>
      <c r="C3256" s="197">
        <v>850</v>
      </c>
      <c r="D3256" s="197">
        <v>44</v>
      </c>
      <c r="E3256" s="6">
        <v>0</v>
      </c>
      <c r="F3256" s="6">
        <f t="shared" si="102"/>
        <v>0</v>
      </c>
      <c r="G3256" t="s">
        <v>9567</v>
      </c>
      <c r="H3256" t="s">
        <v>7644</v>
      </c>
      <c r="I3256" t="str">
        <f t="shared" si="103"/>
        <v/>
      </c>
    </row>
    <row r="3257" spans="1:9" hidden="1" x14ac:dyDescent="0.25">
      <c r="A3257" t="s">
        <v>9612</v>
      </c>
      <c r="B3257" s="4">
        <v>33</v>
      </c>
      <c r="C3257" s="197">
        <v>850</v>
      </c>
      <c r="D3257" s="197">
        <v>47</v>
      </c>
      <c r="E3257" s="6">
        <v>0</v>
      </c>
      <c r="F3257" s="6">
        <f t="shared" si="102"/>
        <v>0</v>
      </c>
      <c r="G3257" t="s">
        <v>9567</v>
      </c>
      <c r="H3257" t="s">
        <v>7650</v>
      </c>
      <c r="I3257" t="str">
        <f t="shared" si="103"/>
        <v/>
      </c>
    </row>
    <row r="3258" spans="1:9" hidden="1" x14ac:dyDescent="0.25">
      <c r="A3258" t="s">
        <v>9616</v>
      </c>
      <c r="B3258" s="4">
        <v>33</v>
      </c>
      <c r="C3258" s="197">
        <v>850</v>
      </c>
      <c r="D3258" s="197">
        <v>49</v>
      </c>
      <c r="E3258" s="6">
        <v>0</v>
      </c>
      <c r="F3258" s="6">
        <f t="shared" si="102"/>
        <v>0</v>
      </c>
      <c r="G3258" t="s">
        <v>9567</v>
      </c>
      <c r="H3258" t="s">
        <v>7656</v>
      </c>
      <c r="I3258" t="str">
        <f t="shared" si="103"/>
        <v/>
      </c>
    </row>
    <row r="3259" spans="1:9" hidden="1" x14ac:dyDescent="0.25">
      <c r="A3259" t="s">
        <v>9620</v>
      </c>
      <c r="B3259" s="4">
        <v>33</v>
      </c>
      <c r="C3259" s="197">
        <v>850</v>
      </c>
      <c r="D3259" s="197">
        <v>60</v>
      </c>
      <c r="E3259" s="6">
        <v>0</v>
      </c>
      <c r="F3259" s="6">
        <f t="shared" si="102"/>
        <v>0</v>
      </c>
      <c r="G3259" t="s">
        <v>9567</v>
      </c>
      <c r="H3259" t="s">
        <v>7662</v>
      </c>
      <c r="I3259" t="str">
        <f t="shared" si="103"/>
        <v/>
      </c>
    </row>
    <row r="3260" spans="1:9" hidden="1" x14ac:dyDescent="0.25">
      <c r="A3260" t="s">
        <v>9628</v>
      </c>
      <c r="B3260" s="4">
        <v>33</v>
      </c>
      <c r="C3260" s="197">
        <v>850</v>
      </c>
      <c r="D3260" s="197">
        <v>66</v>
      </c>
      <c r="E3260" s="6">
        <v>0</v>
      </c>
      <c r="F3260" s="6">
        <f t="shared" si="102"/>
        <v>0</v>
      </c>
      <c r="G3260" t="s">
        <v>9567</v>
      </c>
      <c r="H3260" t="s">
        <v>7674</v>
      </c>
      <c r="I3260" t="str">
        <f t="shared" si="103"/>
        <v/>
      </c>
    </row>
    <row r="3261" spans="1:9" hidden="1" x14ac:dyDescent="0.25">
      <c r="A3261" t="s">
        <v>9634</v>
      </c>
      <c r="B3261" s="4">
        <v>33</v>
      </c>
      <c r="C3261" s="197">
        <v>850</v>
      </c>
      <c r="D3261" s="197">
        <v>71</v>
      </c>
      <c r="E3261" s="6">
        <v>0</v>
      </c>
      <c r="F3261" s="6">
        <f t="shared" si="102"/>
        <v>0</v>
      </c>
      <c r="G3261" t="s">
        <v>9567</v>
      </c>
      <c r="H3261" t="s">
        <v>7683</v>
      </c>
      <c r="I3261" t="str">
        <f t="shared" si="103"/>
        <v/>
      </c>
    </row>
    <row r="3262" spans="1:9" hidden="1" x14ac:dyDescent="0.25">
      <c r="A3262" t="s">
        <v>9638</v>
      </c>
      <c r="B3262" s="4">
        <v>33</v>
      </c>
      <c r="C3262" s="197">
        <v>850</v>
      </c>
      <c r="D3262" s="197">
        <v>79</v>
      </c>
      <c r="E3262" s="6">
        <v>0</v>
      </c>
      <c r="F3262" s="6">
        <f t="shared" si="102"/>
        <v>0</v>
      </c>
      <c r="G3262" t="s">
        <v>9567</v>
      </c>
      <c r="H3262" t="s">
        <v>7689</v>
      </c>
      <c r="I3262" t="str">
        <f t="shared" si="103"/>
        <v/>
      </c>
    </row>
    <row r="3263" spans="1:9" hidden="1" x14ac:dyDescent="0.25">
      <c r="A3263" t="s">
        <v>9644</v>
      </c>
      <c r="B3263" s="4">
        <v>33</v>
      </c>
      <c r="C3263" s="197">
        <v>850</v>
      </c>
      <c r="D3263" s="197">
        <v>83</v>
      </c>
      <c r="E3263" s="6">
        <v>0</v>
      </c>
      <c r="F3263" s="6">
        <f t="shared" si="102"/>
        <v>0</v>
      </c>
      <c r="G3263" t="s">
        <v>9567</v>
      </c>
      <c r="H3263" t="s">
        <v>7698</v>
      </c>
      <c r="I3263" t="str">
        <f t="shared" si="103"/>
        <v/>
      </c>
    </row>
    <row r="3264" spans="1:9" hidden="1" x14ac:dyDescent="0.25">
      <c r="A3264" t="s">
        <v>9646</v>
      </c>
      <c r="B3264" s="4">
        <v>33</v>
      </c>
      <c r="C3264" s="197">
        <v>850</v>
      </c>
      <c r="D3264" s="197">
        <v>86</v>
      </c>
      <c r="E3264" s="6">
        <v>0</v>
      </c>
      <c r="F3264" s="6">
        <f t="shared" si="102"/>
        <v>0</v>
      </c>
      <c r="G3264" t="s">
        <v>9567</v>
      </c>
      <c r="H3264" t="s">
        <v>7701</v>
      </c>
      <c r="I3264" t="str">
        <f t="shared" si="103"/>
        <v/>
      </c>
    </row>
    <row r="3265" spans="1:9" hidden="1" x14ac:dyDescent="0.25">
      <c r="A3265" t="s">
        <v>9652</v>
      </c>
      <c r="B3265" s="4">
        <v>33</v>
      </c>
      <c r="C3265" s="197">
        <v>850</v>
      </c>
      <c r="D3265" s="197">
        <v>92</v>
      </c>
      <c r="E3265" s="6">
        <v>0</v>
      </c>
      <c r="F3265" s="6">
        <f t="shared" si="102"/>
        <v>0</v>
      </c>
      <c r="G3265" t="s">
        <v>9567</v>
      </c>
      <c r="H3265" t="s">
        <v>7710</v>
      </c>
      <c r="I3265" t="str">
        <f t="shared" si="103"/>
        <v/>
      </c>
    </row>
    <row r="3266" spans="1:9" hidden="1" x14ac:dyDescent="0.25">
      <c r="A3266" t="s">
        <v>9656</v>
      </c>
      <c r="B3266" s="4">
        <v>33</v>
      </c>
      <c r="C3266" s="197">
        <v>850</v>
      </c>
      <c r="D3266" s="197">
        <v>94</v>
      </c>
      <c r="E3266" s="6">
        <v>0</v>
      </c>
      <c r="F3266" s="6">
        <f t="shared" si="102"/>
        <v>0</v>
      </c>
      <c r="G3266" t="s">
        <v>9567</v>
      </c>
      <c r="H3266" t="s">
        <v>7716</v>
      </c>
      <c r="I3266" t="str">
        <f t="shared" si="103"/>
        <v/>
      </c>
    </row>
    <row r="3267" spans="1:9" hidden="1" x14ac:dyDescent="0.25">
      <c r="A3267" t="s">
        <v>9693</v>
      </c>
      <c r="B3267" s="4">
        <v>34</v>
      </c>
      <c r="C3267" s="197">
        <v>1</v>
      </c>
      <c r="D3267" s="197">
        <v>510</v>
      </c>
      <c r="E3267" s="6">
        <v>0</v>
      </c>
      <c r="F3267" s="6">
        <f t="shared" si="102"/>
        <v>0</v>
      </c>
      <c r="G3267" t="s">
        <v>11079</v>
      </c>
      <c r="H3267" t="s">
        <v>9694</v>
      </c>
      <c r="I3267" t="str">
        <f t="shared" si="103"/>
        <v>34-001-510</v>
      </c>
    </row>
    <row r="3268" spans="1:9" hidden="1" x14ac:dyDescent="0.25">
      <c r="A3268" t="s">
        <v>9696</v>
      </c>
      <c r="B3268" s="4">
        <v>34</v>
      </c>
      <c r="C3268" s="197">
        <v>1</v>
      </c>
      <c r="D3268" s="197">
        <v>512</v>
      </c>
      <c r="E3268" s="6">
        <v>0</v>
      </c>
      <c r="F3268" s="6">
        <f t="shared" si="102"/>
        <v>0</v>
      </c>
      <c r="G3268" t="s">
        <v>11079</v>
      </c>
      <c r="H3268" t="s">
        <v>9697</v>
      </c>
      <c r="I3268" t="str">
        <f t="shared" si="103"/>
        <v>34-001-512</v>
      </c>
    </row>
    <row r="3269" spans="1:9" hidden="1" x14ac:dyDescent="0.25">
      <c r="A3269" t="s">
        <v>9717</v>
      </c>
      <c r="B3269" s="4">
        <v>34</v>
      </c>
      <c r="C3269" s="197">
        <v>2</v>
      </c>
      <c r="D3269" s="197">
        <v>510</v>
      </c>
      <c r="E3269" s="6">
        <v>0</v>
      </c>
      <c r="F3269" s="6">
        <f t="shared" si="102"/>
        <v>0</v>
      </c>
      <c r="G3269" t="s">
        <v>7729</v>
      </c>
      <c r="H3269" t="s">
        <v>9694</v>
      </c>
      <c r="I3269" t="str">
        <f t="shared" si="103"/>
        <v>34-002-510</v>
      </c>
    </row>
    <row r="3270" spans="1:9" hidden="1" x14ac:dyDescent="0.25">
      <c r="A3270" t="s">
        <v>9719</v>
      </c>
      <c r="B3270" s="4">
        <v>34</v>
      </c>
      <c r="C3270" s="197">
        <v>2</v>
      </c>
      <c r="D3270" s="197">
        <v>512</v>
      </c>
      <c r="E3270" s="6">
        <v>0</v>
      </c>
      <c r="F3270" s="6">
        <f t="shared" si="102"/>
        <v>0</v>
      </c>
      <c r="G3270" t="s">
        <v>7729</v>
      </c>
      <c r="H3270" t="s">
        <v>9697</v>
      </c>
      <c r="I3270" t="str">
        <f t="shared" si="103"/>
        <v>34-002-512</v>
      </c>
    </row>
    <row r="3271" spans="1:9" hidden="1" x14ac:dyDescent="0.25">
      <c r="A3271" t="s">
        <v>9739</v>
      </c>
      <c r="B3271" s="4">
        <v>34</v>
      </c>
      <c r="C3271" s="197">
        <v>10</v>
      </c>
      <c r="D3271" s="197">
        <v>510</v>
      </c>
      <c r="E3271" s="6">
        <v>0</v>
      </c>
      <c r="F3271" s="6">
        <f t="shared" ref="F3271:F3334" si="104">IF(B3271=10,E3271,-E3271)</f>
        <v>0</v>
      </c>
      <c r="G3271" t="s">
        <v>11080</v>
      </c>
      <c r="H3271" t="s">
        <v>9694</v>
      </c>
      <c r="I3271" t="str">
        <f t="shared" ref="I3271:I3334" si="105">IF(ISNA(MATCH(A3271,OldAcctNum,))=TRUE,A3271,"")</f>
        <v>34-010-510</v>
      </c>
    </row>
    <row r="3272" spans="1:9" hidden="1" x14ac:dyDescent="0.25">
      <c r="A3272" t="s">
        <v>9741</v>
      </c>
      <c r="B3272" s="4">
        <v>34</v>
      </c>
      <c r="C3272" s="197">
        <v>10</v>
      </c>
      <c r="D3272" s="197">
        <v>512</v>
      </c>
      <c r="E3272" s="6">
        <v>0</v>
      </c>
      <c r="F3272" s="6">
        <f t="shared" si="104"/>
        <v>0</v>
      </c>
      <c r="G3272" t="s">
        <v>11080</v>
      </c>
      <c r="H3272" t="s">
        <v>9697</v>
      </c>
      <c r="I3272" t="str">
        <f t="shared" si="105"/>
        <v>34-010-512</v>
      </c>
    </row>
    <row r="3273" spans="1:9" hidden="1" x14ac:dyDescent="0.25">
      <c r="A3273" t="s">
        <v>9746</v>
      </c>
      <c r="B3273" s="4">
        <v>34</v>
      </c>
      <c r="C3273" s="197">
        <v>30</v>
      </c>
      <c r="D3273" s="197">
        <v>205</v>
      </c>
      <c r="E3273" s="6">
        <v>0</v>
      </c>
      <c r="F3273" s="6">
        <f t="shared" si="104"/>
        <v>0</v>
      </c>
      <c r="G3273" t="s">
        <v>9745</v>
      </c>
      <c r="H3273" t="s">
        <v>9670</v>
      </c>
      <c r="I3273" t="str">
        <f t="shared" si="105"/>
        <v/>
      </c>
    </row>
    <row r="3274" spans="1:9" hidden="1" x14ac:dyDescent="0.25">
      <c r="A3274" t="s">
        <v>9762</v>
      </c>
      <c r="B3274" s="4">
        <v>34</v>
      </c>
      <c r="C3274" s="197">
        <v>30</v>
      </c>
      <c r="D3274" s="197">
        <v>510</v>
      </c>
      <c r="E3274" s="6">
        <v>0</v>
      </c>
      <c r="F3274" s="6">
        <f t="shared" si="104"/>
        <v>0</v>
      </c>
      <c r="G3274" t="s">
        <v>9745</v>
      </c>
      <c r="H3274" t="s">
        <v>9694</v>
      </c>
      <c r="I3274" t="str">
        <f t="shared" si="105"/>
        <v>34-030-510</v>
      </c>
    </row>
    <row r="3275" spans="1:9" hidden="1" x14ac:dyDescent="0.25">
      <c r="A3275" t="s">
        <v>9764</v>
      </c>
      <c r="B3275" s="4">
        <v>34</v>
      </c>
      <c r="C3275" s="197">
        <v>30</v>
      </c>
      <c r="D3275" s="197">
        <v>512</v>
      </c>
      <c r="E3275" s="6">
        <v>0</v>
      </c>
      <c r="F3275" s="6">
        <f t="shared" si="104"/>
        <v>0</v>
      </c>
      <c r="G3275" t="s">
        <v>9745</v>
      </c>
      <c r="H3275" t="s">
        <v>9697</v>
      </c>
      <c r="I3275" t="str">
        <f t="shared" si="105"/>
        <v>34-030-512</v>
      </c>
    </row>
    <row r="3276" spans="1:9" hidden="1" x14ac:dyDescent="0.25">
      <c r="A3276" t="s">
        <v>9766</v>
      </c>
      <c r="B3276" s="4">
        <v>34</v>
      </c>
      <c r="C3276" s="197">
        <v>35</v>
      </c>
      <c r="D3276" s="197">
        <v>201</v>
      </c>
      <c r="E3276" s="6">
        <v>0</v>
      </c>
      <c r="F3276" s="6">
        <f t="shared" si="104"/>
        <v>0</v>
      </c>
      <c r="G3276" t="s">
        <v>11081</v>
      </c>
      <c r="H3276" t="s">
        <v>9666</v>
      </c>
      <c r="I3276" t="str">
        <f t="shared" si="105"/>
        <v/>
      </c>
    </row>
    <row r="3277" spans="1:9" hidden="1" x14ac:dyDescent="0.25">
      <c r="A3277" t="s">
        <v>9768</v>
      </c>
      <c r="B3277" s="4">
        <v>34</v>
      </c>
      <c r="C3277" s="197">
        <v>35</v>
      </c>
      <c r="D3277" s="197">
        <v>205</v>
      </c>
      <c r="E3277" s="6">
        <v>0</v>
      </c>
      <c r="F3277" s="6">
        <f t="shared" si="104"/>
        <v>0</v>
      </c>
      <c r="G3277" t="s">
        <v>11081</v>
      </c>
      <c r="H3277" t="s">
        <v>9670</v>
      </c>
      <c r="I3277" t="str">
        <f t="shared" si="105"/>
        <v/>
      </c>
    </row>
    <row r="3278" spans="1:9" hidden="1" x14ac:dyDescent="0.25">
      <c r="A3278" t="s">
        <v>9770</v>
      </c>
      <c r="B3278" s="4">
        <v>34</v>
      </c>
      <c r="C3278" s="197">
        <v>35</v>
      </c>
      <c r="D3278" s="197">
        <v>210</v>
      </c>
      <c r="E3278" s="6">
        <v>0</v>
      </c>
      <c r="F3278" s="6">
        <f t="shared" si="104"/>
        <v>0</v>
      </c>
      <c r="G3278" t="s">
        <v>11081</v>
      </c>
      <c r="H3278" t="s">
        <v>9673</v>
      </c>
      <c r="I3278" t="str">
        <f t="shared" si="105"/>
        <v/>
      </c>
    </row>
    <row r="3279" spans="1:9" hidden="1" x14ac:dyDescent="0.25">
      <c r="A3279" t="s">
        <v>9772</v>
      </c>
      <c r="B3279" s="4">
        <v>34</v>
      </c>
      <c r="C3279" s="197">
        <v>35</v>
      </c>
      <c r="D3279" s="197">
        <v>213</v>
      </c>
      <c r="E3279" s="6">
        <v>0</v>
      </c>
      <c r="F3279" s="6">
        <f t="shared" si="104"/>
        <v>0</v>
      </c>
      <c r="G3279" t="s">
        <v>11081</v>
      </c>
      <c r="H3279" t="s">
        <v>9676</v>
      </c>
      <c r="I3279" t="str">
        <f t="shared" si="105"/>
        <v/>
      </c>
    </row>
    <row r="3280" spans="1:9" hidden="1" x14ac:dyDescent="0.25">
      <c r="A3280" t="s">
        <v>9774</v>
      </c>
      <c r="B3280" s="4">
        <v>34</v>
      </c>
      <c r="C3280" s="197">
        <v>35</v>
      </c>
      <c r="D3280" s="197">
        <v>214</v>
      </c>
      <c r="E3280" s="6">
        <v>0</v>
      </c>
      <c r="F3280" s="6">
        <f t="shared" si="104"/>
        <v>0</v>
      </c>
      <c r="G3280" t="s">
        <v>11081</v>
      </c>
      <c r="H3280" t="s">
        <v>9679</v>
      </c>
      <c r="I3280" t="str">
        <f t="shared" si="105"/>
        <v/>
      </c>
    </row>
    <row r="3281" spans="1:9" hidden="1" x14ac:dyDescent="0.25">
      <c r="A3281" t="s">
        <v>9776</v>
      </c>
      <c r="B3281" s="4">
        <v>34</v>
      </c>
      <c r="C3281" s="197">
        <v>35</v>
      </c>
      <c r="D3281" s="197">
        <v>216</v>
      </c>
      <c r="E3281" s="6">
        <v>0</v>
      </c>
      <c r="F3281" s="6">
        <f t="shared" si="104"/>
        <v>0</v>
      </c>
      <c r="G3281" t="s">
        <v>11081</v>
      </c>
      <c r="H3281" t="s">
        <v>9682</v>
      </c>
      <c r="I3281" t="str">
        <f t="shared" si="105"/>
        <v/>
      </c>
    </row>
    <row r="3282" spans="1:9" hidden="1" x14ac:dyDescent="0.25">
      <c r="A3282" t="s">
        <v>9778</v>
      </c>
      <c r="B3282" s="4">
        <v>34</v>
      </c>
      <c r="C3282" s="197">
        <v>35</v>
      </c>
      <c r="D3282" s="197">
        <v>401</v>
      </c>
      <c r="E3282" s="6">
        <v>0</v>
      </c>
      <c r="F3282" s="6">
        <f t="shared" si="104"/>
        <v>0</v>
      </c>
      <c r="G3282" t="s">
        <v>11081</v>
      </c>
      <c r="H3282" t="s">
        <v>9685</v>
      </c>
      <c r="I3282" t="str">
        <f t="shared" si="105"/>
        <v/>
      </c>
    </row>
    <row r="3283" spans="1:9" hidden="1" x14ac:dyDescent="0.25">
      <c r="A3283" t="s">
        <v>9780</v>
      </c>
      <c r="B3283" s="4">
        <v>34</v>
      </c>
      <c r="C3283" s="197">
        <v>35</v>
      </c>
      <c r="D3283" s="197">
        <v>402</v>
      </c>
      <c r="E3283" s="6">
        <v>0</v>
      </c>
      <c r="F3283" s="6">
        <f t="shared" si="104"/>
        <v>0</v>
      </c>
      <c r="G3283" t="s">
        <v>11081</v>
      </c>
      <c r="H3283" t="s">
        <v>9688</v>
      </c>
      <c r="I3283" t="str">
        <f t="shared" si="105"/>
        <v/>
      </c>
    </row>
    <row r="3284" spans="1:9" hidden="1" x14ac:dyDescent="0.25">
      <c r="A3284" t="s">
        <v>9782</v>
      </c>
      <c r="B3284" s="4">
        <v>34</v>
      </c>
      <c r="C3284" s="197">
        <v>35</v>
      </c>
      <c r="D3284" s="197">
        <v>509</v>
      </c>
      <c r="E3284" s="6">
        <v>0</v>
      </c>
      <c r="F3284" s="6">
        <f t="shared" si="104"/>
        <v>0</v>
      </c>
      <c r="G3284" t="s">
        <v>11081</v>
      </c>
      <c r="H3284" t="s">
        <v>9691</v>
      </c>
      <c r="I3284" t="str">
        <f t="shared" si="105"/>
        <v/>
      </c>
    </row>
    <row r="3285" spans="1:9" hidden="1" x14ac:dyDescent="0.25">
      <c r="A3285" t="s">
        <v>9787</v>
      </c>
      <c r="B3285" s="4">
        <v>34</v>
      </c>
      <c r="C3285" s="197">
        <v>40</v>
      </c>
      <c r="D3285" s="197">
        <v>205</v>
      </c>
      <c r="E3285" s="6">
        <v>0</v>
      </c>
      <c r="F3285" s="6">
        <f t="shared" si="104"/>
        <v>0</v>
      </c>
      <c r="G3285" t="s">
        <v>11082</v>
      </c>
      <c r="H3285" t="s">
        <v>9670</v>
      </c>
      <c r="I3285" t="str">
        <f t="shared" si="105"/>
        <v/>
      </c>
    </row>
    <row r="3286" spans="1:9" hidden="1" x14ac:dyDescent="0.25">
      <c r="A3286" t="s">
        <v>9803</v>
      </c>
      <c r="B3286" s="4">
        <v>34</v>
      </c>
      <c r="C3286" s="197">
        <v>40</v>
      </c>
      <c r="D3286" s="197">
        <v>512</v>
      </c>
      <c r="E3286" s="6">
        <v>0</v>
      </c>
      <c r="F3286" s="6">
        <f t="shared" si="104"/>
        <v>0</v>
      </c>
      <c r="G3286" t="s">
        <v>11082</v>
      </c>
      <c r="H3286" t="s">
        <v>9697</v>
      </c>
      <c r="I3286" t="str">
        <f t="shared" si="105"/>
        <v>34-040-512</v>
      </c>
    </row>
    <row r="3287" spans="1:9" hidden="1" x14ac:dyDescent="0.25">
      <c r="A3287" t="s">
        <v>9823</v>
      </c>
      <c r="B3287" s="4">
        <v>34</v>
      </c>
      <c r="C3287" s="197">
        <v>200</v>
      </c>
      <c r="D3287" s="197">
        <v>510</v>
      </c>
      <c r="E3287" s="6">
        <v>0</v>
      </c>
      <c r="F3287" s="6">
        <f t="shared" si="104"/>
        <v>0</v>
      </c>
      <c r="G3287" t="s">
        <v>8224</v>
      </c>
      <c r="H3287" t="s">
        <v>9694</v>
      </c>
      <c r="I3287" t="str">
        <f t="shared" si="105"/>
        <v>34-200-510</v>
      </c>
    </row>
    <row r="3288" spans="1:9" hidden="1" x14ac:dyDescent="0.25">
      <c r="A3288" t="s">
        <v>9825</v>
      </c>
      <c r="B3288" s="4">
        <v>34</v>
      </c>
      <c r="C3288" s="197">
        <v>200</v>
      </c>
      <c r="D3288" s="197">
        <v>512</v>
      </c>
      <c r="E3288" s="6">
        <v>0</v>
      </c>
      <c r="F3288" s="6">
        <f t="shared" si="104"/>
        <v>0</v>
      </c>
      <c r="G3288" t="s">
        <v>8224</v>
      </c>
      <c r="H3288" t="s">
        <v>9697</v>
      </c>
      <c r="I3288" t="str">
        <f t="shared" si="105"/>
        <v>34-200-512</v>
      </c>
    </row>
    <row r="3289" spans="1:9" hidden="1" x14ac:dyDescent="0.25">
      <c r="A3289" t="s">
        <v>9845</v>
      </c>
      <c r="B3289" s="4">
        <v>34</v>
      </c>
      <c r="C3289" s="197">
        <v>610</v>
      </c>
      <c r="D3289" s="197">
        <v>510</v>
      </c>
      <c r="E3289" s="6">
        <v>0</v>
      </c>
      <c r="F3289" s="6">
        <f t="shared" si="104"/>
        <v>0</v>
      </c>
      <c r="G3289" t="s">
        <v>8323</v>
      </c>
      <c r="H3289" t="s">
        <v>9694</v>
      </c>
      <c r="I3289" t="str">
        <f t="shared" si="105"/>
        <v>34-610-510</v>
      </c>
    </row>
    <row r="3290" spans="1:9" hidden="1" x14ac:dyDescent="0.25">
      <c r="A3290" t="s">
        <v>9863</v>
      </c>
      <c r="B3290" s="4">
        <v>34</v>
      </c>
      <c r="C3290" s="197">
        <v>620</v>
      </c>
      <c r="D3290" s="197">
        <v>402</v>
      </c>
      <c r="E3290" s="6">
        <v>0</v>
      </c>
      <c r="F3290" s="6">
        <f t="shared" si="104"/>
        <v>0</v>
      </c>
      <c r="G3290" t="s">
        <v>8422</v>
      </c>
      <c r="H3290" t="s">
        <v>9688</v>
      </c>
      <c r="I3290" t="str">
        <f t="shared" si="105"/>
        <v/>
      </c>
    </row>
    <row r="3291" spans="1:9" hidden="1" x14ac:dyDescent="0.25">
      <c r="A3291" t="s">
        <v>9865</v>
      </c>
      <c r="B3291" s="4">
        <v>34</v>
      </c>
      <c r="C3291" s="197">
        <v>620</v>
      </c>
      <c r="D3291" s="197">
        <v>509</v>
      </c>
      <c r="E3291" s="6">
        <v>0</v>
      </c>
      <c r="F3291" s="6">
        <f t="shared" si="104"/>
        <v>0</v>
      </c>
      <c r="G3291" t="s">
        <v>8422</v>
      </c>
      <c r="H3291" t="s">
        <v>9691</v>
      </c>
      <c r="I3291" t="str">
        <f t="shared" si="105"/>
        <v/>
      </c>
    </row>
    <row r="3292" spans="1:9" hidden="1" x14ac:dyDescent="0.25">
      <c r="A3292" t="s">
        <v>9867</v>
      </c>
      <c r="B3292" s="4">
        <v>34</v>
      </c>
      <c r="C3292" s="197">
        <v>620</v>
      </c>
      <c r="D3292" s="197">
        <v>510</v>
      </c>
      <c r="E3292" s="6">
        <v>0</v>
      </c>
      <c r="F3292" s="6">
        <f t="shared" si="104"/>
        <v>0</v>
      </c>
      <c r="G3292" t="s">
        <v>8422</v>
      </c>
      <c r="H3292" t="s">
        <v>9694</v>
      </c>
      <c r="I3292" t="str">
        <f t="shared" si="105"/>
        <v>34-620-510</v>
      </c>
    </row>
    <row r="3293" spans="1:9" hidden="1" x14ac:dyDescent="0.25">
      <c r="A3293" t="s">
        <v>9869</v>
      </c>
      <c r="B3293" s="4">
        <v>34</v>
      </c>
      <c r="C3293" s="197">
        <v>620</v>
      </c>
      <c r="D3293" s="197">
        <v>512</v>
      </c>
      <c r="E3293" s="6">
        <v>0</v>
      </c>
      <c r="F3293" s="6">
        <f t="shared" si="104"/>
        <v>0</v>
      </c>
      <c r="G3293" t="s">
        <v>8422</v>
      </c>
      <c r="H3293" t="s">
        <v>9697</v>
      </c>
      <c r="I3293" t="str">
        <f t="shared" si="105"/>
        <v>34-620-512</v>
      </c>
    </row>
    <row r="3294" spans="1:9" hidden="1" x14ac:dyDescent="0.25">
      <c r="A3294" t="s">
        <v>9890</v>
      </c>
      <c r="B3294" s="4">
        <v>34</v>
      </c>
      <c r="C3294" s="197">
        <v>630</v>
      </c>
      <c r="D3294" s="197">
        <v>214</v>
      </c>
      <c r="E3294" s="6">
        <v>0</v>
      </c>
      <c r="F3294" s="6">
        <f t="shared" si="104"/>
        <v>0</v>
      </c>
      <c r="G3294" t="s">
        <v>8571</v>
      </c>
      <c r="H3294" t="s">
        <v>9679</v>
      </c>
      <c r="I3294" t="str">
        <f t="shared" si="105"/>
        <v/>
      </c>
    </row>
    <row r="3295" spans="1:9" hidden="1" x14ac:dyDescent="0.25">
      <c r="A3295" t="s">
        <v>9894</v>
      </c>
      <c r="B3295" s="4">
        <v>34</v>
      </c>
      <c r="C3295" s="197">
        <v>630</v>
      </c>
      <c r="D3295" s="197">
        <v>401</v>
      </c>
      <c r="E3295" s="6">
        <v>0</v>
      </c>
      <c r="F3295" s="6">
        <f t="shared" si="104"/>
        <v>0</v>
      </c>
      <c r="G3295" t="s">
        <v>8571</v>
      </c>
      <c r="H3295" t="s">
        <v>9685</v>
      </c>
      <c r="I3295" t="str">
        <f t="shared" si="105"/>
        <v/>
      </c>
    </row>
    <row r="3296" spans="1:9" hidden="1" x14ac:dyDescent="0.25">
      <c r="A3296" t="s">
        <v>9898</v>
      </c>
      <c r="B3296" s="4">
        <v>34</v>
      </c>
      <c r="C3296" s="197">
        <v>630</v>
      </c>
      <c r="D3296" s="197">
        <v>509</v>
      </c>
      <c r="E3296" s="6">
        <v>0</v>
      </c>
      <c r="F3296" s="6">
        <f t="shared" si="104"/>
        <v>0</v>
      </c>
      <c r="G3296" t="s">
        <v>8571</v>
      </c>
      <c r="H3296" t="s">
        <v>9691</v>
      </c>
      <c r="I3296" t="str">
        <f t="shared" si="105"/>
        <v/>
      </c>
    </row>
    <row r="3297" spans="1:9" hidden="1" x14ac:dyDescent="0.25">
      <c r="A3297" t="s">
        <v>9900</v>
      </c>
      <c r="B3297" s="4">
        <v>34</v>
      </c>
      <c r="C3297" s="197">
        <v>630</v>
      </c>
      <c r="D3297" s="197">
        <v>510</v>
      </c>
      <c r="E3297" s="6">
        <v>0</v>
      </c>
      <c r="F3297" s="6">
        <f t="shared" si="104"/>
        <v>0</v>
      </c>
      <c r="G3297" t="s">
        <v>8571</v>
      </c>
      <c r="H3297" t="s">
        <v>9694</v>
      </c>
      <c r="I3297" t="str">
        <f t="shared" si="105"/>
        <v>34-630-510</v>
      </c>
    </row>
    <row r="3298" spans="1:9" hidden="1" x14ac:dyDescent="0.25">
      <c r="A3298" t="s">
        <v>9902</v>
      </c>
      <c r="B3298" s="4">
        <v>34</v>
      </c>
      <c r="C3298" s="197">
        <v>630</v>
      </c>
      <c r="D3298" s="197">
        <v>512</v>
      </c>
      <c r="E3298" s="6">
        <v>0</v>
      </c>
      <c r="F3298" s="6">
        <f t="shared" si="104"/>
        <v>0</v>
      </c>
      <c r="G3298" t="s">
        <v>8571</v>
      </c>
      <c r="H3298" t="s">
        <v>9697</v>
      </c>
      <c r="I3298" t="str">
        <f t="shared" si="105"/>
        <v>34-630-512</v>
      </c>
    </row>
    <row r="3299" spans="1:9" hidden="1" x14ac:dyDescent="0.25">
      <c r="A3299" t="s">
        <v>9904</v>
      </c>
      <c r="B3299" s="4">
        <v>34</v>
      </c>
      <c r="C3299" s="197">
        <v>637</v>
      </c>
      <c r="D3299" s="197">
        <v>201</v>
      </c>
      <c r="E3299" s="6">
        <v>0</v>
      </c>
      <c r="F3299" s="6">
        <f t="shared" si="104"/>
        <v>0</v>
      </c>
      <c r="G3299" t="s">
        <v>11083</v>
      </c>
      <c r="H3299" t="s">
        <v>9666</v>
      </c>
      <c r="I3299" t="str">
        <f t="shared" si="105"/>
        <v/>
      </c>
    </row>
    <row r="3300" spans="1:9" hidden="1" x14ac:dyDescent="0.25">
      <c r="A3300" t="s">
        <v>9906</v>
      </c>
      <c r="B3300" s="4">
        <v>34</v>
      </c>
      <c r="C3300" s="197">
        <v>637</v>
      </c>
      <c r="D3300" s="197">
        <v>205</v>
      </c>
      <c r="E3300" s="6">
        <v>0</v>
      </c>
      <c r="F3300" s="6">
        <f t="shared" si="104"/>
        <v>0</v>
      </c>
      <c r="G3300" t="s">
        <v>11083</v>
      </c>
      <c r="H3300" t="s">
        <v>9670</v>
      </c>
      <c r="I3300" t="str">
        <f t="shared" si="105"/>
        <v/>
      </c>
    </row>
    <row r="3301" spans="1:9" hidden="1" x14ac:dyDescent="0.25">
      <c r="A3301" t="s">
        <v>9908</v>
      </c>
      <c r="B3301" s="4">
        <v>34</v>
      </c>
      <c r="C3301" s="197">
        <v>637</v>
      </c>
      <c r="D3301" s="197">
        <v>210</v>
      </c>
      <c r="E3301" s="6">
        <v>0</v>
      </c>
      <c r="F3301" s="6">
        <f t="shared" si="104"/>
        <v>0</v>
      </c>
      <c r="G3301" t="s">
        <v>11083</v>
      </c>
      <c r="H3301" t="s">
        <v>9673</v>
      </c>
      <c r="I3301" t="str">
        <f t="shared" si="105"/>
        <v/>
      </c>
    </row>
    <row r="3302" spans="1:9" hidden="1" x14ac:dyDescent="0.25">
      <c r="A3302" t="s">
        <v>9910</v>
      </c>
      <c r="B3302" s="4">
        <v>34</v>
      </c>
      <c r="C3302" s="197">
        <v>637</v>
      </c>
      <c r="D3302" s="197">
        <v>213</v>
      </c>
      <c r="E3302" s="6">
        <v>0</v>
      </c>
      <c r="F3302" s="6">
        <f t="shared" si="104"/>
        <v>0</v>
      </c>
      <c r="G3302" t="s">
        <v>11083</v>
      </c>
      <c r="H3302" t="s">
        <v>9676</v>
      </c>
      <c r="I3302" t="str">
        <f t="shared" si="105"/>
        <v/>
      </c>
    </row>
    <row r="3303" spans="1:9" hidden="1" x14ac:dyDescent="0.25">
      <c r="A3303" t="s">
        <v>9912</v>
      </c>
      <c r="B3303" s="4">
        <v>34</v>
      </c>
      <c r="C3303" s="197">
        <v>637</v>
      </c>
      <c r="D3303" s="197">
        <v>214</v>
      </c>
      <c r="E3303" s="6">
        <v>0</v>
      </c>
      <c r="F3303" s="6">
        <f t="shared" si="104"/>
        <v>0</v>
      </c>
      <c r="G3303" t="s">
        <v>11083</v>
      </c>
      <c r="H3303" t="s">
        <v>9679</v>
      </c>
      <c r="I3303" t="str">
        <f t="shared" si="105"/>
        <v/>
      </c>
    </row>
    <row r="3304" spans="1:9" hidden="1" x14ac:dyDescent="0.25">
      <c r="A3304" t="s">
        <v>9914</v>
      </c>
      <c r="B3304" s="4">
        <v>34</v>
      </c>
      <c r="C3304" s="197">
        <v>637</v>
      </c>
      <c r="D3304" s="197">
        <v>216</v>
      </c>
      <c r="E3304" s="6">
        <v>0</v>
      </c>
      <c r="F3304" s="6">
        <f t="shared" si="104"/>
        <v>0</v>
      </c>
      <c r="G3304" t="s">
        <v>11083</v>
      </c>
      <c r="H3304" t="s">
        <v>9682</v>
      </c>
      <c r="I3304" t="str">
        <f t="shared" si="105"/>
        <v/>
      </c>
    </row>
    <row r="3305" spans="1:9" hidden="1" x14ac:dyDescent="0.25">
      <c r="A3305" t="s">
        <v>9916</v>
      </c>
      <c r="B3305" s="4">
        <v>34</v>
      </c>
      <c r="C3305" s="197">
        <v>645</v>
      </c>
      <c r="D3305" s="197">
        <v>201</v>
      </c>
      <c r="E3305" s="6">
        <v>0</v>
      </c>
      <c r="F3305" s="6">
        <f t="shared" si="104"/>
        <v>0</v>
      </c>
      <c r="G3305" t="s">
        <v>8772</v>
      </c>
      <c r="H3305" t="s">
        <v>9666</v>
      </c>
      <c r="I3305" t="str">
        <f t="shared" si="105"/>
        <v/>
      </c>
    </row>
    <row r="3306" spans="1:9" hidden="1" x14ac:dyDescent="0.25">
      <c r="A3306" t="s">
        <v>9918</v>
      </c>
      <c r="B3306" s="4">
        <v>34</v>
      </c>
      <c r="C3306" s="197">
        <v>645</v>
      </c>
      <c r="D3306" s="197">
        <v>205</v>
      </c>
      <c r="E3306" s="6">
        <v>0</v>
      </c>
      <c r="F3306" s="6">
        <f t="shared" si="104"/>
        <v>0</v>
      </c>
      <c r="G3306" t="s">
        <v>8772</v>
      </c>
      <c r="H3306" t="s">
        <v>9670</v>
      </c>
      <c r="I3306" t="str">
        <f t="shared" si="105"/>
        <v/>
      </c>
    </row>
    <row r="3307" spans="1:9" hidden="1" x14ac:dyDescent="0.25">
      <c r="A3307" t="s">
        <v>9920</v>
      </c>
      <c r="B3307" s="4">
        <v>34</v>
      </c>
      <c r="C3307" s="197">
        <v>645</v>
      </c>
      <c r="D3307" s="197">
        <v>210</v>
      </c>
      <c r="E3307" s="6">
        <v>0</v>
      </c>
      <c r="F3307" s="6">
        <f t="shared" si="104"/>
        <v>0</v>
      </c>
      <c r="G3307" t="s">
        <v>8772</v>
      </c>
      <c r="H3307" t="s">
        <v>9673</v>
      </c>
      <c r="I3307" t="str">
        <f t="shared" si="105"/>
        <v/>
      </c>
    </row>
    <row r="3308" spans="1:9" hidden="1" x14ac:dyDescent="0.25">
      <c r="A3308" t="s">
        <v>9922</v>
      </c>
      <c r="B3308" s="4">
        <v>34</v>
      </c>
      <c r="C3308" s="197">
        <v>645</v>
      </c>
      <c r="D3308" s="197">
        <v>213</v>
      </c>
      <c r="E3308" s="6">
        <v>0</v>
      </c>
      <c r="F3308" s="6">
        <f t="shared" si="104"/>
        <v>0</v>
      </c>
      <c r="G3308" t="s">
        <v>8772</v>
      </c>
      <c r="H3308" t="s">
        <v>9676</v>
      </c>
      <c r="I3308" t="str">
        <f t="shared" si="105"/>
        <v/>
      </c>
    </row>
    <row r="3309" spans="1:9" hidden="1" x14ac:dyDescent="0.25">
      <c r="A3309" t="s">
        <v>9924</v>
      </c>
      <c r="B3309" s="4">
        <v>34</v>
      </c>
      <c r="C3309" s="197">
        <v>645</v>
      </c>
      <c r="D3309" s="197">
        <v>214</v>
      </c>
      <c r="E3309" s="6">
        <v>0</v>
      </c>
      <c r="F3309" s="6">
        <f t="shared" si="104"/>
        <v>0</v>
      </c>
      <c r="G3309" t="s">
        <v>8772</v>
      </c>
      <c r="H3309" t="s">
        <v>9679</v>
      </c>
      <c r="I3309" t="str">
        <f t="shared" si="105"/>
        <v/>
      </c>
    </row>
    <row r="3310" spans="1:9" hidden="1" x14ac:dyDescent="0.25">
      <c r="A3310" t="s">
        <v>9926</v>
      </c>
      <c r="B3310" s="4">
        <v>34</v>
      </c>
      <c r="C3310" s="197">
        <v>645</v>
      </c>
      <c r="D3310" s="197">
        <v>216</v>
      </c>
      <c r="E3310" s="6">
        <v>0</v>
      </c>
      <c r="F3310" s="6">
        <f t="shared" si="104"/>
        <v>0</v>
      </c>
      <c r="G3310" t="s">
        <v>8772</v>
      </c>
      <c r="H3310" t="s">
        <v>9682</v>
      </c>
      <c r="I3310" t="str">
        <f t="shared" si="105"/>
        <v/>
      </c>
    </row>
    <row r="3311" spans="1:9" hidden="1" x14ac:dyDescent="0.25">
      <c r="A3311" t="s">
        <v>9928</v>
      </c>
      <c r="B3311" s="4">
        <v>34</v>
      </c>
      <c r="C3311" s="197">
        <v>645</v>
      </c>
      <c r="D3311" s="197">
        <v>401</v>
      </c>
      <c r="E3311" s="6">
        <v>0</v>
      </c>
      <c r="F3311" s="6">
        <f t="shared" si="104"/>
        <v>0</v>
      </c>
      <c r="G3311" t="s">
        <v>8772</v>
      </c>
      <c r="H3311" t="s">
        <v>9685</v>
      </c>
      <c r="I3311" t="str">
        <f t="shared" si="105"/>
        <v/>
      </c>
    </row>
    <row r="3312" spans="1:9" hidden="1" x14ac:dyDescent="0.25">
      <c r="A3312" t="s">
        <v>9930</v>
      </c>
      <c r="B3312" s="4">
        <v>34</v>
      </c>
      <c r="C3312" s="197">
        <v>645</v>
      </c>
      <c r="D3312" s="197">
        <v>402</v>
      </c>
      <c r="E3312" s="6">
        <v>0</v>
      </c>
      <c r="F3312" s="6">
        <f t="shared" si="104"/>
        <v>0</v>
      </c>
      <c r="G3312" t="s">
        <v>8772</v>
      </c>
      <c r="H3312" t="s">
        <v>9688</v>
      </c>
      <c r="I3312" t="str">
        <f t="shared" si="105"/>
        <v/>
      </c>
    </row>
    <row r="3313" spans="1:9" hidden="1" x14ac:dyDescent="0.25">
      <c r="A3313" t="s">
        <v>9932</v>
      </c>
      <c r="B3313" s="4">
        <v>34</v>
      </c>
      <c r="C3313" s="197">
        <v>645</v>
      </c>
      <c r="D3313" s="197">
        <v>509</v>
      </c>
      <c r="E3313" s="6">
        <v>0</v>
      </c>
      <c r="F3313" s="6">
        <f t="shared" si="104"/>
        <v>0</v>
      </c>
      <c r="G3313" t="s">
        <v>8772</v>
      </c>
      <c r="H3313" t="s">
        <v>9691</v>
      </c>
      <c r="I3313" t="str">
        <f t="shared" si="105"/>
        <v/>
      </c>
    </row>
    <row r="3314" spans="1:9" hidden="1" x14ac:dyDescent="0.25">
      <c r="A3314" t="s">
        <v>9934</v>
      </c>
      <c r="B3314" s="4">
        <v>34</v>
      </c>
      <c r="C3314" s="197">
        <v>645</v>
      </c>
      <c r="D3314" s="197">
        <v>510</v>
      </c>
      <c r="E3314" s="6">
        <v>0</v>
      </c>
      <c r="F3314" s="6">
        <f t="shared" si="104"/>
        <v>0</v>
      </c>
      <c r="G3314" t="s">
        <v>8772</v>
      </c>
      <c r="H3314" t="s">
        <v>9694</v>
      </c>
      <c r="I3314" t="str">
        <f t="shared" si="105"/>
        <v>34-645-510</v>
      </c>
    </row>
    <row r="3315" spans="1:9" hidden="1" x14ac:dyDescent="0.25">
      <c r="A3315" t="s">
        <v>9936</v>
      </c>
      <c r="B3315" s="4">
        <v>34</v>
      </c>
      <c r="C3315" s="197">
        <v>645</v>
      </c>
      <c r="D3315" s="197">
        <v>512</v>
      </c>
      <c r="E3315" s="6">
        <v>0</v>
      </c>
      <c r="F3315" s="6">
        <f t="shared" si="104"/>
        <v>0</v>
      </c>
      <c r="G3315" t="s">
        <v>8772</v>
      </c>
      <c r="H3315" t="s">
        <v>9697</v>
      </c>
      <c r="I3315" t="str">
        <f t="shared" si="105"/>
        <v>34-645-512</v>
      </c>
    </row>
    <row r="3316" spans="1:9" hidden="1" x14ac:dyDescent="0.25">
      <c r="A3316" t="s">
        <v>9938</v>
      </c>
      <c r="B3316" s="4">
        <v>34</v>
      </c>
      <c r="C3316" s="197">
        <v>685</v>
      </c>
      <c r="D3316" s="197">
        <v>201</v>
      </c>
      <c r="E3316" s="6">
        <v>0</v>
      </c>
      <c r="F3316" s="6">
        <f t="shared" si="104"/>
        <v>0</v>
      </c>
      <c r="G3316" t="s">
        <v>11084</v>
      </c>
      <c r="H3316" t="s">
        <v>9666</v>
      </c>
      <c r="I3316" t="str">
        <f t="shared" si="105"/>
        <v/>
      </c>
    </row>
    <row r="3317" spans="1:9" hidden="1" x14ac:dyDescent="0.25">
      <c r="A3317" t="s">
        <v>9940</v>
      </c>
      <c r="B3317" s="4">
        <v>34</v>
      </c>
      <c r="C3317" s="197">
        <v>685</v>
      </c>
      <c r="D3317" s="197">
        <v>205</v>
      </c>
      <c r="E3317" s="6">
        <v>0</v>
      </c>
      <c r="F3317" s="6">
        <f t="shared" si="104"/>
        <v>0</v>
      </c>
      <c r="G3317" t="s">
        <v>11084</v>
      </c>
      <c r="H3317" t="s">
        <v>9670</v>
      </c>
      <c r="I3317" t="str">
        <f t="shared" si="105"/>
        <v/>
      </c>
    </row>
    <row r="3318" spans="1:9" hidden="1" x14ac:dyDescent="0.25">
      <c r="A3318" t="s">
        <v>9944</v>
      </c>
      <c r="B3318" s="4">
        <v>34</v>
      </c>
      <c r="C3318" s="197">
        <v>685</v>
      </c>
      <c r="D3318" s="197">
        <v>213</v>
      </c>
      <c r="E3318" s="6">
        <v>0</v>
      </c>
      <c r="F3318" s="6">
        <f t="shared" si="104"/>
        <v>0</v>
      </c>
      <c r="G3318" t="s">
        <v>11084</v>
      </c>
      <c r="H3318" t="s">
        <v>9676</v>
      </c>
      <c r="I3318" t="str">
        <f t="shared" si="105"/>
        <v/>
      </c>
    </row>
    <row r="3319" spans="1:9" hidden="1" x14ac:dyDescent="0.25">
      <c r="A3319" t="s">
        <v>9946</v>
      </c>
      <c r="B3319" s="4">
        <v>34</v>
      </c>
      <c r="C3319" s="197">
        <v>685</v>
      </c>
      <c r="D3319" s="197">
        <v>214</v>
      </c>
      <c r="E3319" s="6">
        <v>0</v>
      </c>
      <c r="F3319" s="6">
        <f t="shared" si="104"/>
        <v>0</v>
      </c>
      <c r="G3319" t="s">
        <v>11084</v>
      </c>
      <c r="H3319" t="s">
        <v>9679</v>
      </c>
      <c r="I3319" t="str">
        <f t="shared" si="105"/>
        <v/>
      </c>
    </row>
    <row r="3320" spans="1:9" hidden="1" x14ac:dyDescent="0.25">
      <c r="A3320" t="s">
        <v>9948</v>
      </c>
      <c r="B3320" s="4">
        <v>34</v>
      </c>
      <c r="C3320" s="197">
        <v>685</v>
      </c>
      <c r="D3320" s="197">
        <v>216</v>
      </c>
      <c r="E3320" s="6">
        <v>0</v>
      </c>
      <c r="F3320" s="6">
        <f t="shared" si="104"/>
        <v>0</v>
      </c>
      <c r="G3320" t="s">
        <v>11084</v>
      </c>
      <c r="H3320" t="s">
        <v>9682</v>
      </c>
      <c r="I3320" t="str">
        <f t="shared" si="105"/>
        <v/>
      </c>
    </row>
    <row r="3321" spans="1:9" hidden="1" x14ac:dyDescent="0.25">
      <c r="A3321" t="s">
        <v>9950</v>
      </c>
      <c r="B3321" s="4">
        <v>34</v>
      </c>
      <c r="C3321" s="197">
        <v>685</v>
      </c>
      <c r="D3321" s="197">
        <v>401</v>
      </c>
      <c r="E3321" s="6">
        <v>0</v>
      </c>
      <c r="F3321" s="6">
        <f t="shared" si="104"/>
        <v>0</v>
      </c>
      <c r="G3321" t="s">
        <v>11084</v>
      </c>
      <c r="H3321" t="s">
        <v>9685</v>
      </c>
      <c r="I3321" t="str">
        <f t="shared" si="105"/>
        <v/>
      </c>
    </row>
    <row r="3322" spans="1:9" hidden="1" x14ac:dyDescent="0.25">
      <c r="A3322" t="s">
        <v>9952</v>
      </c>
      <c r="B3322" s="4">
        <v>34</v>
      </c>
      <c r="C3322" s="197">
        <v>685</v>
      </c>
      <c r="D3322" s="197">
        <v>402</v>
      </c>
      <c r="E3322" s="6">
        <v>0</v>
      </c>
      <c r="F3322" s="6">
        <f t="shared" si="104"/>
        <v>0</v>
      </c>
      <c r="G3322" t="s">
        <v>11084</v>
      </c>
      <c r="H3322" t="s">
        <v>9688</v>
      </c>
      <c r="I3322" t="str">
        <f t="shared" si="105"/>
        <v/>
      </c>
    </row>
    <row r="3323" spans="1:9" hidden="1" x14ac:dyDescent="0.25">
      <c r="A3323" t="s">
        <v>9954</v>
      </c>
      <c r="B3323" s="4">
        <v>34</v>
      </c>
      <c r="C3323" s="197">
        <v>685</v>
      </c>
      <c r="D3323" s="197">
        <v>509</v>
      </c>
      <c r="E3323" s="6">
        <v>0</v>
      </c>
      <c r="F3323" s="6">
        <f t="shared" si="104"/>
        <v>0</v>
      </c>
      <c r="G3323" t="s">
        <v>11084</v>
      </c>
      <c r="H3323" t="s">
        <v>9691</v>
      </c>
      <c r="I3323" t="str">
        <f t="shared" si="105"/>
        <v/>
      </c>
    </row>
    <row r="3324" spans="1:9" hidden="1" x14ac:dyDescent="0.25">
      <c r="A3324" t="s">
        <v>9956</v>
      </c>
      <c r="B3324" s="4">
        <v>34</v>
      </c>
      <c r="C3324" s="197">
        <v>685</v>
      </c>
      <c r="D3324" s="197">
        <v>510</v>
      </c>
      <c r="E3324" s="6">
        <v>0</v>
      </c>
      <c r="F3324" s="6">
        <f t="shared" si="104"/>
        <v>0</v>
      </c>
      <c r="G3324" t="s">
        <v>11084</v>
      </c>
      <c r="H3324" t="s">
        <v>9694</v>
      </c>
      <c r="I3324" t="str">
        <f t="shared" si="105"/>
        <v>34-685-510</v>
      </c>
    </row>
    <row r="3325" spans="1:9" hidden="1" x14ac:dyDescent="0.25">
      <c r="A3325" t="s">
        <v>9958</v>
      </c>
      <c r="B3325" s="4">
        <v>34</v>
      </c>
      <c r="C3325" s="197">
        <v>685</v>
      </c>
      <c r="D3325" s="197">
        <v>512</v>
      </c>
      <c r="E3325" s="6">
        <v>0</v>
      </c>
      <c r="F3325" s="6">
        <f t="shared" si="104"/>
        <v>0</v>
      </c>
      <c r="G3325" t="s">
        <v>11084</v>
      </c>
      <c r="H3325" t="s">
        <v>9697</v>
      </c>
      <c r="I3325" t="str">
        <f t="shared" si="105"/>
        <v>34-685-512</v>
      </c>
    </row>
    <row r="3326" spans="1:9" hidden="1" x14ac:dyDescent="0.25">
      <c r="A3326" t="s">
        <v>9964</v>
      </c>
      <c r="B3326" s="4">
        <v>34</v>
      </c>
      <c r="C3326" s="197">
        <v>690</v>
      </c>
      <c r="D3326" s="197">
        <v>210</v>
      </c>
      <c r="E3326" s="6">
        <v>0</v>
      </c>
      <c r="F3326" s="6">
        <f t="shared" si="104"/>
        <v>0</v>
      </c>
      <c r="G3326" t="s">
        <v>11085</v>
      </c>
      <c r="H3326" t="s">
        <v>9673</v>
      </c>
      <c r="I3326" t="str">
        <f t="shared" si="105"/>
        <v/>
      </c>
    </row>
    <row r="3327" spans="1:9" hidden="1" x14ac:dyDescent="0.25">
      <c r="A3327" t="s">
        <v>9966</v>
      </c>
      <c r="B3327" s="4">
        <v>34</v>
      </c>
      <c r="C3327" s="197">
        <v>690</v>
      </c>
      <c r="D3327" s="197">
        <v>213</v>
      </c>
      <c r="E3327" s="6">
        <v>0</v>
      </c>
      <c r="F3327" s="6">
        <f t="shared" si="104"/>
        <v>0</v>
      </c>
      <c r="G3327" t="s">
        <v>11085</v>
      </c>
      <c r="H3327" t="s">
        <v>9676</v>
      </c>
      <c r="I3327" t="str">
        <f t="shared" si="105"/>
        <v/>
      </c>
    </row>
    <row r="3328" spans="1:9" hidden="1" x14ac:dyDescent="0.25">
      <c r="A3328" t="s">
        <v>9972</v>
      </c>
      <c r="B3328" s="4">
        <v>34</v>
      </c>
      <c r="C3328" s="197">
        <v>690</v>
      </c>
      <c r="D3328" s="197">
        <v>401</v>
      </c>
      <c r="E3328" s="6">
        <v>0</v>
      </c>
      <c r="F3328" s="6">
        <f t="shared" si="104"/>
        <v>0</v>
      </c>
      <c r="G3328" t="s">
        <v>11085</v>
      </c>
      <c r="H3328" t="s">
        <v>9685</v>
      </c>
      <c r="I3328" t="str">
        <f t="shared" si="105"/>
        <v/>
      </c>
    </row>
    <row r="3329" spans="1:9" hidden="1" x14ac:dyDescent="0.25">
      <c r="A3329" t="s">
        <v>9974</v>
      </c>
      <c r="B3329" s="4">
        <v>34</v>
      </c>
      <c r="C3329" s="197">
        <v>690</v>
      </c>
      <c r="D3329" s="197">
        <v>402</v>
      </c>
      <c r="E3329" s="6">
        <v>0</v>
      </c>
      <c r="F3329" s="6">
        <f t="shared" si="104"/>
        <v>0</v>
      </c>
      <c r="G3329" t="s">
        <v>11085</v>
      </c>
      <c r="H3329" t="s">
        <v>9688</v>
      </c>
      <c r="I3329" t="str">
        <f t="shared" si="105"/>
        <v/>
      </c>
    </row>
    <row r="3330" spans="1:9" hidden="1" x14ac:dyDescent="0.25">
      <c r="A3330" t="s">
        <v>9978</v>
      </c>
      <c r="B3330" s="4">
        <v>34</v>
      </c>
      <c r="C3330" s="197">
        <v>690</v>
      </c>
      <c r="D3330" s="197">
        <v>510</v>
      </c>
      <c r="E3330" s="6">
        <v>0</v>
      </c>
      <c r="F3330" s="6">
        <f t="shared" si="104"/>
        <v>0</v>
      </c>
      <c r="G3330" t="s">
        <v>11085</v>
      </c>
      <c r="H3330" t="s">
        <v>9694</v>
      </c>
      <c r="I3330" t="str">
        <f t="shared" si="105"/>
        <v>34-690-510</v>
      </c>
    </row>
    <row r="3331" spans="1:9" hidden="1" x14ac:dyDescent="0.25">
      <c r="A3331" t="s">
        <v>9980</v>
      </c>
      <c r="B3331" s="4">
        <v>34</v>
      </c>
      <c r="C3331" s="197">
        <v>690</v>
      </c>
      <c r="D3331" s="197">
        <v>512</v>
      </c>
      <c r="E3331" s="6">
        <v>0</v>
      </c>
      <c r="F3331" s="6">
        <f t="shared" si="104"/>
        <v>0</v>
      </c>
      <c r="G3331" t="s">
        <v>11085</v>
      </c>
      <c r="H3331" t="s">
        <v>9697</v>
      </c>
      <c r="I3331" t="str">
        <f t="shared" si="105"/>
        <v>34-690-512</v>
      </c>
    </row>
    <row r="3332" spans="1:9" hidden="1" x14ac:dyDescent="0.25">
      <c r="A3332" t="s">
        <v>9984</v>
      </c>
      <c r="B3332" s="4">
        <v>34</v>
      </c>
      <c r="C3332" s="197">
        <v>695</v>
      </c>
      <c r="D3332" s="197">
        <v>205</v>
      </c>
      <c r="E3332" s="6">
        <v>0</v>
      </c>
      <c r="F3332" s="6">
        <f t="shared" si="104"/>
        <v>0</v>
      </c>
      <c r="G3332" t="s">
        <v>9071</v>
      </c>
      <c r="H3332" t="s">
        <v>9670</v>
      </c>
      <c r="I3332" t="str">
        <f t="shared" si="105"/>
        <v/>
      </c>
    </row>
    <row r="3333" spans="1:9" hidden="1" x14ac:dyDescent="0.25">
      <c r="A3333" t="s">
        <v>9986</v>
      </c>
      <c r="B3333" s="4">
        <v>34</v>
      </c>
      <c r="C3333" s="197">
        <v>695</v>
      </c>
      <c r="D3333" s="197">
        <v>210</v>
      </c>
      <c r="E3333" s="6">
        <v>0</v>
      </c>
      <c r="F3333" s="6">
        <f t="shared" si="104"/>
        <v>0</v>
      </c>
      <c r="G3333" t="s">
        <v>9071</v>
      </c>
      <c r="H3333" t="s">
        <v>9673</v>
      </c>
      <c r="I3333" t="str">
        <f t="shared" si="105"/>
        <v/>
      </c>
    </row>
    <row r="3334" spans="1:9" hidden="1" x14ac:dyDescent="0.25">
      <c r="A3334" t="s">
        <v>9988</v>
      </c>
      <c r="B3334" s="4">
        <v>34</v>
      </c>
      <c r="C3334" s="197">
        <v>695</v>
      </c>
      <c r="D3334" s="197">
        <v>213</v>
      </c>
      <c r="E3334" s="6">
        <v>0</v>
      </c>
      <c r="F3334" s="6">
        <f t="shared" si="104"/>
        <v>0</v>
      </c>
      <c r="G3334" t="s">
        <v>9071</v>
      </c>
      <c r="H3334" t="s">
        <v>9676</v>
      </c>
      <c r="I3334" t="str">
        <f t="shared" si="105"/>
        <v/>
      </c>
    </row>
    <row r="3335" spans="1:9" hidden="1" x14ac:dyDescent="0.25">
      <c r="A3335" t="s">
        <v>9994</v>
      </c>
      <c r="B3335" s="4">
        <v>34</v>
      </c>
      <c r="C3335" s="197">
        <v>695</v>
      </c>
      <c r="D3335" s="197">
        <v>401</v>
      </c>
      <c r="E3335" s="6">
        <v>0</v>
      </c>
      <c r="F3335" s="6">
        <f t="shared" ref="F3335:F3392" si="106">IF(B3335=10,E3335,-E3335)</f>
        <v>0</v>
      </c>
      <c r="G3335" t="s">
        <v>9071</v>
      </c>
      <c r="H3335" t="s">
        <v>9685</v>
      </c>
      <c r="I3335" t="str">
        <f t="shared" ref="I3335:I3392" si="107">IF(ISNA(MATCH(A3335,OldAcctNum,))=TRUE,A3335,"")</f>
        <v/>
      </c>
    </row>
    <row r="3336" spans="1:9" hidden="1" x14ac:dyDescent="0.25">
      <c r="A3336" t="s">
        <v>9996</v>
      </c>
      <c r="B3336" s="4">
        <v>34</v>
      </c>
      <c r="C3336" s="197">
        <v>695</v>
      </c>
      <c r="D3336" s="197">
        <v>402</v>
      </c>
      <c r="E3336" s="6">
        <v>0</v>
      </c>
      <c r="F3336" s="6">
        <f t="shared" si="106"/>
        <v>0</v>
      </c>
      <c r="G3336" t="s">
        <v>9071</v>
      </c>
      <c r="H3336" t="s">
        <v>9688</v>
      </c>
      <c r="I3336" t="str">
        <f t="shared" si="107"/>
        <v/>
      </c>
    </row>
    <row r="3337" spans="1:9" hidden="1" x14ac:dyDescent="0.25">
      <c r="A3337" t="s">
        <v>10000</v>
      </c>
      <c r="B3337" s="4">
        <v>34</v>
      </c>
      <c r="C3337" s="197">
        <v>695</v>
      </c>
      <c r="D3337" s="197">
        <v>510</v>
      </c>
      <c r="E3337" s="6">
        <v>0</v>
      </c>
      <c r="F3337" s="6">
        <f t="shared" si="106"/>
        <v>0</v>
      </c>
      <c r="G3337" t="s">
        <v>9071</v>
      </c>
      <c r="H3337" t="s">
        <v>9694</v>
      </c>
      <c r="I3337" t="str">
        <f t="shared" si="107"/>
        <v>34-695-510</v>
      </c>
    </row>
    <row r="3338" spans="1:9" hidden="1" x14ac:dyDescent="0.25">
      <c r="A3338" t="s">
        <v>10002</v>
      </c>
      <c r="B3338" s="4">
        <v>34</v>
      </c>
      <c r="C3338" s="197">
        <v>695</v>
      </c>
      <c r="D3338" s="197">
        <v>512</v>
      </c>
      <c r="E3338" s="6">
        <v>0</v>
      </c>
      <c r="F3338" s="6">
        <f t="shared" si="106"/>
        <v>0</v>
      </c>
      <c r="G3338" t="s">
        <v>9071</v>
      </c>
      <c r="H3338" t="s">
        <v>9697</v>
      </c>
      <c r="I3338" t="str">
        <f t="shared" si="107"/>
        <v>34-695-512</v>
      </c>
    </row>
    <row r="3339" spans="1:9" hidden="1" x14ac:dyDescent="0.25">
      <c r="A3339" t="s">
        <v>10020</v>
      </c>
      <c r="B3339" s="4">
        <v>34</v>
      </c>
      <c r="C3339" s="197">
        <v>700</v>
      </c>
      <c r="D3339" s="197">
        <v>509</v>
      </c>
      <c r="E3339" s="6">
        <v>0</v>
      </c>
      <c r="F3339" s="6">
        <f t="shared" si="106"/>
        <v>0</v>
      </c>
      <c r="G3339" t="s">
        <v>9171</v>
      </c>
      <c r="H3339" t="s">
        <v>9691</v>
      </c>
      <c r="I3339" t="str">
        <f t="shared" si="107"/>
        <v/>
      </c>
    </row>
    <row r="3340" spans="1:9" hidden="1" x14ac:dyDescent="0.25">
      <c r="A3340" t="s">
        <v>10022</v>
      </c>
      <c r="B3340" s="4">
        <v>34</v>
      </c>
      <c r="C3340" s="197">
        <v>700</v>
      </c>
      <c r="D3340" s="197">
        <v>510</v>
      </c>
      <c r="E3340" s="6">
        <v>0</v>
      </c>
      <c r="F3340" s="6">
        <f t="shared" si="106"/>
        <v>0</v>
      </c>
      <c r="G3340" t="s">
        <v>9171</v>
      </c>
      <c r="H3340" t="s">
        <v>9694</v>
      </c>
      <c r="I3340" t="str">
        <f t="shared" si="107"/>
        <v>34-700-510</v>
      </c>
    </row>
    <row r="3341" spans="1:9" hidden="1" x14ac:dyDescent="0.25">
      <c r="A3341" t="s">
        <v>10024</v>
      </c>
      <c r="B3341" s="4">
        <v>34</v>
      </c>
      <c r="C3341" s="197">
        <v>700</v>
      </c>
      <c r="D3341" s="197">
        <v>512</v>
      </c>
      <c r="E3341" s="6">
        <v>0</v>
      </c>
      <c r="F3341" s="6">
        <f t="shared" si="106"/>
        <v>0</v>
      </c>
      <c r="G3341" t="s">
        <v>9171</v>
      </c>
      <c r="H3341" t="s">
        <v>9697</v>
      </c>
      <c r="I3341" t="str">
        <f t="shared" si="107"/>
        <v>34-700-512</v>
      </c>
    </row>
    <row r="3342" spans="1:9" hidden="1" x14ac:dyDescent="0.25">
      <c r="A3342" t="s">
        <v>10026</v>
      </c>
      <c r="B3342" s="4">
        <v>34</v>
      </c>
      <c r="C3342" s="197">
        <v>745</v>
      </c>
      <c r="D3342" s="197">
        <v>201</v>
      </c>
      <c r="E3342" s="6">
        <v>0</v>
      </c>
      <c r="F3342" s="6">
        <f t="shared" si="106"/>
        <v>0</v>
      </c>
      <c r="G3342" t="s">
        <v>9270</v>
      </c>
      <c r="H3342" t="s">
        <v>9666</v>
      </c>
      <c r="I3342" t="str">
        <f t="shared" si="107"/>
        <v/>
      </c>
    </row>
    <row r="3343" spans="1:9" hidden="1" x14ac:dyDescent="0.25">
      <c r="A3343" t="s">
        <v>10030</v>
      </c>
      <c r="B3343" s="4">
        <v>34</v>
      </c>
      <c r="C3343" s="197">
        <v>745</v>
      </c>
      <c r="D3343" s="197">
        <v>210</v>
      </c>
      <c r="E3343" s="6">
        <v>0</v>
      </c>
      <c r="F3343" s="6">
        <f t="shared" si="106"/>
        <v>0</v>
      </c>
      <c r="G3343" t="s">
        <v>9270</v>
      </c>
      <c r="H3343" t="s">
        <v>9673</v>
      </c>
      <c r="I3343" t="str">
        <f t="shared" si="107"/>
        <v/>
      </c>
    </row>
    <row r="3344" spans="1:9" hidden="1" x14ac:dyDescent="0.25">
      <c r="A3344" t="s">
        <v>10032</v>
      </c>
      <c r="B3344" s="4">
        <v>34</v>
      </c>
      <c r="C3344" s="197">
        <v>745</v>
      </c>
      <c r="D3344" s="197">
        <v>213</v>
      </c>
      <c r="E3344" s="6">
        <v>0</v>
      </c>
      <c r="F3344" s="6">
        <f t="shared" si="106"/>
        <v>0</v>
      </c>
      <c r="G3344" t="s">
        <v>9270</v>
      </c>
      <c r="H3344" t="s">
        <v>9676</v>
      </c>
      <c r="I3344" t="str">
        <f t="shared" si="107"/>
        <v/>
      </c>
    </row>
    <row r="3345" spans="1:9" hidden="1" x14ac:dyDescent="0.25">
      <c r="A3345" t="s">
        <v>10034</v>
      </c>
      <c r="B3345" s="4">
        <v>34</v>
      </c>
      <c r="C3345" s="197">
        <v>745</v>
      </c>
      <c r="D3345" s="197">
        <v>214</v>
      </c>
      <c r="E3345" s="6">
        <v>0</v>
      </c>
      <c r="F3345" s="6">
        <f t="shared" si="106"/>
        <v>0</v>
      </c>
      <c r="G3345" t="s">
        <v>9270</v>
      </c>
      <c r="H3345" t="s">
        <v>9679</v>
      </c>
      <c r="I3345" t="str">
        <f t="shared" si="107"/>
        <v/>
      </c>
    </row>
    <row r="3346" spans="1:9" hidden="1" x14ac:dyDescent="0.25">
      <c r="A3346" t="s">
        <v>10036</v>
      </c>
      <c r="B3346" s="4">
        <v>34</v>
      </c>
      <c r="C3346" s="197">
        <v>745</v>
      </c>
      <c r="D3346" s="197">
        <v>216</v>
      </c>
      <c r="E3346" s="6">
        <v>0</v>
      </c>
      <c r="F3346" s="6">
        <f t="shared" si="106"/>
        <v>0</v>
      </c>
      <c r="G3346" t="s">
        <v>9270</v>
      </c>
      <c r="H3346" t="s">
        <v>9682</v>
      </c>
      <c r="I3346" t="str">
        <f t="shared" si="107"/>
        <v/>
      </c>
    </row>
    <row r="3347" spans="1:9" hidden="1" x14ac:dyDescent="0.25">
      <c r="A3347" t="s">
        <v>10038</v>
      </c>
      <c r="B3347" s="4">
        <v>34</v>
      </c>
      <c r="C3347" s="197">
        <v>745</v>
      </c>
      <c r="D3347" s="197">
        <v>401</v>
      </c>
      <c r="E3347" s="6">
        <v>0</v>
      </c>
      <c r="F3347" s="6">
        <f t="shared" si="106"/>
        <v>0</v>
      </c>
      <c r="G3347" t="s">
        <v>9270</v>
      </c>
      <c r="H3347" t="s">
        <v>9685</v>
      </c>
      <c r="I3347" t="str">
        <f t="shared" si="107"/>
        <v/>
      </c>
    </row>
    <row r="3348" spans="1:9" hidden="1" x14ac:dyDescent="0.25">
      <c r="A3348" t="s">
        <v>10040</v>
      </c>
      <c r="B3348" s="4">
        <v>34</v>
      </c>
      <c r="C3348" s="197">
        <v>745</v>
      </c>
      <c r="D3348" s="197">
        <v>402</v>
      </c>
      <c r="E3348" s="6">
        <v>0</v>
      </c>
      <c r="F3348" s="6">
        <f t="shared" si="106"/>
        <v>0</v>
      </c>
      <c r="G3348" t="s">
        <v>9270</v>
      </c>
      <c r="H3348" t="s">
        <v>9688</v>
      </c>
      <c r="I3348" t="str">
        <f t="shared" si="107"/>
        <v/>
      </c>
    </row>
    <row r="3349" spans="1:9" hidden="1" x14ac:dyDescent="0.25">
      <c r="A3349" t="s">
        <v>10042</v>
      </c>
      <c r="B3349" s="4">
        <v>34</v>
      </c>
      <c r="C3349" s="197">
        <v>745</v>
      </c>
      <c r="D3349" s="197">
        <v>509</v>
      </c>
      <c r="E3349" s="6">
        <v>0</v>
      </c>
      <c r="F3349" s="6">
        <f t="shared" si="106"/>
        <v>0</v>
      </c>
      <c r="G3349" t="s">
        <v>9270</v>
      </c>
      <c r="H3349" t="s">
        <v>9691</v>
      </c>
      <c r="I3349" t="str">
        <f t="shared" si="107"/>
        <v/>
      </c>
    </row>
    <row r="3350" spans="1:9" hidden="1" x14ac:dyDescent="0.25">
      <c r="A3350" t="s">
        <v>10044</v>
      </c>
      <c r="B3350" s="4">
        <v>34</v>
      </c>
      <c r="C3350" s="197">
        <v>745</v>
      </c>
      <c r="D3350" s="197">
        <v>510</v>
      </c>
      <c r="E3350" s="6">
        <v>0</v>
      </c>
      <c r="F3350" s="6">
        <f t="shared" si="106"/>
        <v>0</v>
      </c>
      <c r="G3350" t="s">
        <v>9270</v>
      </c>
      <c r="H3350" t="s">
        <v>9694</v>
      </c>
      <c r="I3350" t="str">
        <f t="shared" si="107"/>
        <v>34-745-510</v>
      </c>
    </row>
    <row r="3351" spans="1:9" hidden="1" x14ac:dyDescent="0.25">
      <c r="A3351" t="s">
        <v>10046</v>
      </c>
      <c r="B3351" s="4">
        <v>34</v>
      </c>
      <c r="C3351" s="197">
        <v>745</v>
      </c>
      <c r="D3351" s="197">
        <v>512</v>
      </c>
      <c r="E3351" s="6">
        <v>0</v>
      </c>
      <c r="F3351" s="6">
        <f t="shared" si="106"/>
        <v>0</v>
      </c>
      <c r="G3351" t="s">
        <v>9270</v>
      </c>
      <c r="H3351" t="s">
        <v>9697</v>
      </c>
      <c r="I3351" t="str">
        <f t="shared" si="107"/>
        <v>34-745-512</v>
      </c>
    </row>
    <row r="3352" spans="1:9" hidden="1" x14ac:dyDescent="0.25">
      <c r="A3352" t="s">
        <v>10048</v>
      </c>
      <c r="B3352" s="4">
        <v>34</v>
      </c>
      <c r="C3352" s="197">
        <v>750</v>
      </c>
      <c r="D3352" s="197">
        <v>201</v>
      </c>
      <c r="E3352" s="6">
        <v>0</v>
      </c>
      <c r="F3352" s="6">
        <f t="shared" si="106"/>
        <v>0</v>
      </c>
      <c r="G3352" t="s">
        <v>11086</v>
      </c>
      <c r="H3352" t="s">
        <v>9666</v>
      </c>
      <c r="I3352" t="str">
        <f t="shared" si="107"/>
        <v/>
      </c>
    </row>
    <row r="3353" spans="1:9" hidden="1" x14ac:dyDescent="0.25">
      <c r="A3353" t="s">
        <v>10052</v>
      </c>
      <c r="B3353" s="4">
        <v>34</v>
      </c>
      <c r="C3353" s="197">
        <v>750</v>
      </c>
      <c r="D3353" s="197">
        <v>210</v>
      </c>
      <c r="E3353" s="6">
        <v>0</v>
      </c>
      <c r="F3353" s="6">
        <f t="shared" si="106"/>
        <v>0</v>
      </c>
      <c r="G3353" t="s">
        <v>11086</v>
      </c>
      <c r="H3353" t="s">
        <v>9673</v>
      </c>
      <c r="I3353" t="str">
        <f t="shared" si="107"/>
        <v/>
      </c>
    </row>
    <row r="3354" spans="1:9" hidden="1" x14ac:dyDescent="0.25">
      <c r="A3354" t="s">
        <v>10054</v>
      </c>
      <c r="B3354" s="4">
        <v>34</v>
      </c>
      <c r="C3354" s="197">
        <v>750</v>
      </c>
      <c r="D3354" s="197">
        <v>213</v>
      </c>
      <c r="E3354" s="6">
        <v>0</v>
      </c>
      <c r="F3354" s="6">
        <f t="shared" si="106"/>
        <v>0</v>
      </c>
      <c r="G3354" t="s">
        <v>11086</v>
      </c>
      <c r="H3354" t="s">
        <v>9676</v>
      </c>
      <c r="I3354" t="str">
        <f t="shared" si="107"/>
        <v/>
      </c>
    </row>
    <row r="3355" spans="1:9" hidden="1" x14ac:dyDescent="0.25">
      <c r="A3355" t="s">
        <v>10056</v>
      </c>
      <c r="B3355" s="4">
        <v>34</v>
      </c>
      <c r="C3355" s="197">
        <v>750</v>
      </c>
      <c r="D3355" s="197">
        <v>214</v>
      </c>
      <c r="E3355" s="6">
        <v>0</v>
      </c>
      <c r="F3355" s="6">
        <f t="shared" si="106"/>
        <v>0</v>
      </c>
      <c r="G3355" t="s">
        <v>11086</v>
      </c>
      <c r="H3355" t="s">
        <v>9679</v>
      </c>
      <c r="I3355" t="str">
        <f t="shared" si="107"/>
        <v/>
      </c>
    </row>
    <row r="3356" spans="1:9" hidden="1" x14ac:dyDescent="0.25">
      <c r="A3356" t="s">
        <v>10058</v>
      </c>
      <c r="B3356" s="4">
        <v>34</v>
      </c>
      <c r="C3356" s="197">
        <v>750</v>
      </c>
      <c r="D3356" s="197">
        <v>216</v>
      </c>
      <c r="E3356" s="6">
        <v>0</v>
      </c>
      <c r="F3356" s="6">
        <f t="shared" si="106"/>
        <v>0</v>
      </c>
      <c r="G3356" t="s">
        <v>11086</v>
      </c>
      <c r="H3356" t="s">
        <v>9682</v>
      </c>
      <c r="I3356" t="str">
        <f t="shared" si="107"/>
        <v/>
      </c>
    </row>
    <row r="3357" spans="1:9" hidden="1" x14ac:dyDescent="0.25">
      <c r="A3357" t="s">
        <v>10060</v>
      </c>
      <c r="B3357" s="4">
        <v>34</v>
      </c>
      <c r="C3357" s="197">
        <v>750</v>
      </c>
      <c r="D3357" s="197">
        <v>401</v>
      </c>
      <c r="E3357" s="6">
        <v>0</v>
      </c>
      <c r="F3357" s="6">
        <f t="shared" si="106"/>
        <v>0</v>
      </c>
      <c r="G3357" t="s">
        <v>11086</v>
      </c>
      <c r="H3357" t="s">
        <v>9685</v>
      </c>
      <c r="I3357" t="str">
        <f t="shared" si="107"/>
        <v/>
      </c>
    </row>
    <row r="3358" spans="1:9" hidden="1" x14ac:dyDescent="0.25">
      <c r="A3358" t="s">
        <v>10062</v>
      </c>
      <c r="B3358" s="4">
        <v>34</v>
      </c>
      <c r="C3358" s="197">
        <v>750</v>
      </c>
      <c r="D3358" s="197">
        <v>402</v>
      </c>
      <c r="E3358" s="6">
        <v>0</v>
      </c>
      <c r="F3358" s="6">
        <f t="shared" si="106"/>
        <v>0</v>
      </c>
      <c r="G3358" t="s">
        <v>11086</v>
      </c>
      <c r="H3358" t="s">
        <v>9688</v>
      </c>
      <c r="I3358" t="str">
        <f t="shared" si="107"/>
        <v/>
      </c>
    </row>
    <row r="3359" spans="1:9" hidden="1" x14ac:dyDescent="0.25">
      <c r="A3359" t="s">
        <v>10064</v>
      </c>
      <c r="B3359" s="4">
        <v>34</v>
      </c>
      <c r="C3359" s="197">
        <v>750</v>
      </c>
      <c r="D3359" s="197">
        <v>509</v>
      </c>
      <c r="E3359" s="6">
        <v>0</v>
      </c>
      <c r="F3359" s="6">
        <f t="shared" si="106"/>
        <v>0</v>
      </c>
      <c r="G3359" t="s">
        <v>11086</v>
      </c>
      <c r="H3359" t="s">
        <v>9691</v>
      </c>
      <c r="I3359" t="str">
        <f t="shared" si="107"/>
        <v/>
      </c>
    </row>
    <row r="3360" spans="1:9" hidden="1" x14ac:dyDescent="0.25">
      <c r="A3360" t="s">
        <v>10066</v>
      </c>
      <c r="B3360" s="4">
        <v>34</v>
      </c>
      <c r="C3360" s="197">
        <v>750</v>
      </c>
      <c r="D3360" s="197">
        <v>510</v>
      </c>
      <c r="E3360" s="6">
        <v>0</v>
      </c>
      <c r="F3360" s="6">
        <f t="shared" si="106"/>
        <v>0</v>
      </c>
      <c r="G3360" t="s">
        <v>11086</v>
      </c>
      <c r="H3360" t="s">
        <v>9694</v>
      </c>
      <c r="I3360" t="str">
        <f t="shared" si="107"/>
        <v>34-750-510</v>
      </c>
    </row>
    <row r="3361" spans="1:9" hidden="1" x14ac:dyDescent="0.25">
      <c r="A3361" t="s">
        <v>10068</v>
      </c>
      <c r="B3361" s="4">
        <v>34</v>
      </c>
      <c r="C3361" s="197">
        <v>750</v>
      </c>
      <c r="D3361" s="197">
        <v>512</v>
      </c>
      <c r="E3361" s="6">
        <v>0</v>
      </c>
      <c r="F3361" s="6">
        <f t="shared" si="106"/>
        <v>0</v>
      </c>
      <c r="G3361" t="s">
        <v>11086</v>
      </c>
      <c r="H3361" t="s">
        <v>9697</v>
      </c>
      <c r="I3361" t="str">
        <f t="shared" si="107"/>
        <v>34-750-512</v>
      </c>
    </row>
    <row r="3362" spans="1:9" hidden="1" x14ac:dyDescent="0.25">
      <c r="A3362" t="s">
        <v>10070</v>
      </c>
      <c r="B3362" s="4">
        <v>34</v>
      </c>
      <c r="C3362" s="197">
        <v>795</v>
      </c>
      <c r="D3362" s="197">
        <v>201</v>
      </c>
      <c r="E3362" s="6">
        <v>0</v>
      </c>
      <c r="F3362" s="6">
        <f t="shared" si="106"/>
        <v>0</v>
      </c>
      <c r="G3362" t="s">
        <v>10072</v>
      </c>
      <c r="H3362" t="s">
        <v>9666</v>
      </c>
      <c r="I3362" t="str">
        <f t="shared" si="107"/>
        <v/>
      </c>
    </row>
    <row r="3363" spans="1:9" hidden="1" x14ac:dyDescent="0.25">
      <c r="A3363" t="s">
        <v>10073</v>
      </c>
      <c r="B3363" s="4">
        <v>34</v>
      </c>
      <c r="C3363" s="197">
        <v>795</v>
      </c>
      <c r="D3363" s="197">
        <v>205</v>
      </c>
      <c r="E3363" s="6">
        <v>0</v>
      </c>
      <c r="F3363" s="6">
        <f t="shared" si="106"/>
        <v>0</v>
      </c>
      <c r="G3363" t="s">
        <v>10072</v>
      </c>
      <c r="H3363" t="s">
        <v>9670</v>
      </c>
      <c r="I3363" t="str">
        <f t="shared" si="107"/>
        <v/>
      </c>
    </row>
    <row r="3364" spans="1:9" hidden="1" x14ac:dyDescent="0.25">
      <c r="A3364" t="s">
        <v>10075</v>
      </c>
      <c r="B3364" s="4">
        <v>34</v>
      </c>
      <c r="C3364" s="197">
        <v>795</v>
      </c>
      <c r="D3364" s="197">
        <v>210</v>
      </c>
      <c r="E3364" s="6">
        <v>0</v>
      </c>
      <c r="F3364" s="6">
        <f t="shared" si="106"/>
        <v>0</v>
      </c>
      <c r="G3364" t="s">
        <v>10072</v>
      </c>
      <c r="H3364" t="s">
        <v>9673</v>
      </c>
      <c r="I3364" t="str">
        <f t="shared" si="107"/>
        <v/>
      </c>
    </row>
    <row r="3365" spans="1:9" hidden="1" x14ac:dyDescent="0.25">
      <c r="A3365" t="s">
        <v>10077</v>
      </c>
      <c r="B3365" s="4">
        <v>34</v>
      </c>
      <c r="C3365" s="197">
        <v>795</v>
      </c>
      <c r="D3365" s="197">
        <v>213</v>
      </c>
      <c r="E3365" s="6">
        <v>0</v>
      </c>
      <c r="F3365" s="6">
        <f t="shared" si="106"/>
        <v>0</v>
      </c>
      <c r="G3365" t="s">
        <v>10072</v>
      </c>
      <c r="H3365" t="s">
        <v>9676</v>
      </c>
      <c r="I3365" t="str">
        <f t="shared" si="107"/>
        <v/>
      </c>
    </row>
    <row r="3366" spans="1:9" hidden="1" x14ac:dyDescent="0.25">
      <c r="A3366" t="s">
        <v>10079</v>
      </c>
      <c r="B3366" s="4">
        <v>34</v>
      </c>
      <c r="C3366" s="197">
        <v>795</v>
      </c>
      <c r="D3366" s="197">
        <v>214</v>
      </c>
      <c r="E3366" s="6">
        <v>0</v>
      </c>
      <c r="F3366" s="6">
        <f t="shared" si="106"/>
        <v>0</v>
      </c>
      <c r="G3366" t="s">
        <v>10072</v>
      </c>
      <c r="H3366" t="s">
        <v>9679</v>
      </c>
      <c r="I3366" t="str">
        <f t="shared" si="107"/>
        <v/>
      </c>
    </row>
    <row r="3367" spans="1:9" hidden="1" x14ac:dyDescent="0.25">
      <c r="A3367" t="s">
        <v>10081</v>
      </c>
      <c r="B3367" s="4">
        <v>34</v>
      </c>
      <c r="C3367" s="197">
        <v>795</v>
      </c>
      <c r="D3367" s="197">
        <v>216</v>
      </c>
      <c r="E3367" s="6">
        <v>0</v>
      </c>
      <c r="F3367" s="6">
        <f t="shared" si="106"/>
        <v>0</v>
      </c>
      <c r="G3367" t="s">
        <v>10072</v>
      </c>
      <c r="H3367" t="s">
        <v>9682</v>
      </c>
      <c r="I3367" t="str">
        <f t="shared" si="107"/>
        <v/>
      </c>
    </row>
    <row r="3368" spans="1:9" hidden="1" x14ac:dyDescent="0.25">
      <c r="A3368" t="s">
        <v>10083</v>
      </c>
      <c r="B3368" s="4">
        <v>34</v>
      </c>
      <c r="C3368" s="197">
        <v>795</v>
      </c>
      <c r="D3368" s="197">
        <v>401</v>
      </c>
      <c r="E3368" s="6">
        <v>0</v>
      </c>
      <c r="F3368" s="6">
        <f t="shared" si="106"/>
        <v>0</v>
      </c>
      <c r="G3368" t="s">
        <v>10072</v>
      </c>
      <c r="H3368" t="s">
        <v>9685</v>
      </c>
      <c r="I3368" t="str">
        <f t="shared" si="107"/>
        <v/>
      </c>
    </row>
    <row r="3369" spans="1:9" hidden="1" x14ac:dyDescent="0.25">
      <c r="A3369" t="s">
        <v>10085</v>
      </c>
      <c r="B3369" s="4">
        <v>34</v>
      </c>
      <c r="C3369" s="197">
        <v>795</v>
      </c>
      <c r="D3369" s="197">
        <v>402</v>
      </c>
      <c r="E3369" s="6">
        <v>0</v>
      </c>
      <c r="F3369" s="6">
        <f t="shared" si="106"/>
        <v>0</v>
      </c>
      <c r="G3369" t="s">
        <v>10072</v>
      </c>
      <c r="H3369" t="s">
        <v>9688</v>
      </c>
      <c r="I3369" t="str">
        <f t="shared" si="107"/>
        <v/>
      </c>
    </row>
    <row r="3370" spans="1:9" hidden="1" x14ac:dyDescent="0.25">
      <c r="A3370" t="s">
        <v>10087</v>
      </c>
      <c r="B3370" s="4">
        <v>34</v>
      </c>
      <c r="C3370" s="197">
        <v>795</v>
      </c>
      <c r="D3370" s="197">
        <v>509</v>
      </c>
      <c r="E3370" s="6">
        <v>0</v>
      </c>
      <c r="F3370" s="6">
        <f t="shared" si="106"/>
        <v>0</v>
      </c>
      <c r="G3370" t="s">
        <v>10072</v>
      </c>
      <c r="H3370" t="s">
        <v>9691</v>
      </c>
      <c r="I3370" t="str">
        <f t="shared" si="107"/>
        <v/>
      </c>
    </row>
    <row r="3371" spans="1:9" hidden="1" x14ac:dyDescent="0.25">
      <c r="A3371" t="s">
        <v>10089</v>
      </c>
      <c r="B3371" s="4">
        <v>34</v>
      </c>
      <c r="C3371" s="197">
        <v>795</v>
      </c>
      <c r="D3371" s="197">
        <v>510</v>
      </c>
      <c r="E3371" s="6">
        <v>0</v>
      </c>
      <c r="F3371" s="6">
        <f t="shared" si="106"/>
        <v>0</v>
      </c>
      <c r="G3371" t="s">
        <v>10072</v>
      </c>
      <c r="H3371" t="s">
        <v>9694</v>
      </c>
      <c r="I3371" t="str">
        <f t="shared" si="107"/>
        <v>34-795-510</v>
      </c>
    </row>
    <row r="3372" spans="1:9" hidden="1" x14ac:dyDescent="0.25">
      <c r="A3372" t="s">
        <v>10091</v>
      </c>
      <c r="B3372" s="4">
        <v>34</v>
      </c>
      <c r="C3372" s="197">
        <v>795</v>
      </c>
      <c r="D3372" s="197">
        <v>512</v>
      </c>
      <c r="E3372" s="6">
        <v>0</v>
      </c>
      <c r="F3372" s="6">
        <f t="shared" si="106"/>
        <v>0</v>
      </c>
      <c r="G3372" t="s">
        <v>10072</v>
      </c>
      <c r="H3372" t="s">
        <v>9697</v>
      </c>
      <c r="I3372" t="str">
        <f t="shared" si="107"/>
        <v>34-795-512</v>
      </c>
    </row>
    <row r="3373" spans="1:9" hidden="1" x14ac:dyDescent="0.25">
      <c r="A3373" t="s">
        <v>10093</v>
      </c>
      <c r="B3373" s="4">
        <v>34</v>
      </c>
      <c r="C3373" s="197">
        <v>850</v>
      </c>
      <c r="D3373" s="197">
        <v>201</v>
      </c>
      <c r="E3373" s="6">
        <v>0</v>
      </c>
      <c r="F3373" s="6">
        <f t="shared" si="106"/>
        <v>0</v>
      </c>
      <c r="G3373" t="s">
        <v>9567</v>
      </c>
      <c r="H3373" t="s">
        <v>9666</v>
      </c>
      <c r="I3373" t="str">
        <f t="shared" si="107"/>
        <v/>
      </c>
    </row>
    <row r="3374" spans="1:9" hidden="1" x14ac:dyDescent="0.25">
      <c r="A3374" t="s">
        <v>10095</v>
      </c>
      <c r="B3374" s="4">
        <v>34</v>
      </c>
      <c r="C3374" s="197">
        <v>850</v>
      </c>
      <c r="D3374" s="197">
        <v>205</v>
      </c>
      <c r="E3374" s="6">
        <v>0</v>
      </c>
      <c r="F3374" s="6">
        <f t="shared" si="106"/>
        <v>0</v>
      </c>
      <c r="G3374" t="s">
        <v>9567</v>
      </c>
      <c r="H3374" t="s">
        <v>9670</v>
      </c>
      <c r="I3374" t="str">
        <f t="shared" si="107"/>
        <v/>
      </c>
    </row>
    <row r="3375" spans="1:9" hidden="1" x14ac:dyDescent="0.25">
      <c r="A3375" t="s">
        <v>10111</v>
      </c>
      <c r="B3375" s="4">
        <v>34</v>
      </c>
      <c r="C3375" s="197">
        <v>850</v>
      </c>
      <c r="D3375" s="197">
        <v>510</v>
      </c>
      <c r="E3375" s="6">
        <v>0</v>
      </c>
      <c r="F3375" s="6">
        <f t="shared" si="106"/>
        <v>0</v>
      </c>
      <c r="G3375" t="s">
        <v>9567</v>
      </c>
      <c r="H3375" t="s">
        <v>9694</v>
      </c>
      <c r="I3375" t="str">
        <f t="shared" si="107"/>
        <v>34-850-510</v>
      </c>
    </row>
    <row r="3376" spans="1:9" hidden="1" x14ac:dyDescent="0.25">
      <c r="A3376" t="s">
        <v>10113</v>
      </c>
      <c r="B3376" s="4">
        <v>34</v>
      </c>
      <c r="C3376" s="197">
        <v>850</v>
      </c>
      <c r="D3376" s="197">
        <v>512</v>
      </c>
      <c r="E3376" s="6">
        <v>0</v>
      </c>
      <c r="F3376" s="6">
        <f t="shared" si="106"/>
        <v>0</v>
      </c>
      <c r="G3376" t="s">
        <v>9567</v>
      </c>
      <c r="H3376" t="s">
        <v>9697</v>
      </c>
      <c r="I3376" t="str">
        <f t="shared" si="107"/>
        <v>34-850-512</v>
      </c>
    </row>
    <row r="3377" spans="1:9" hidden="1" x14ac:dyDescent="0.25">
      <c r="A3377" t="s">
        <v>10120</v>
      </c>
      <c r="B3377" s="4">
        <v>35</v>
      </c>
      <c r="C3377" s="197">
        <v>410</v>
      </c>
      <c r="D3377" s="197">
        <v>301</v>
      </c>
      <c r="E3377" s="6">
        <v>0</v>
      </c>
      <c r="F3377" s="6">
        <f t="shared" si="106"/>
        <v>0</v>
      </c>
      <c r="G3377" t="s">
        <v>11102</v>
      </c>
      <c r="H3377" t="s">
        <v>10117</v>
      </c>
      <c r="I3377" t="str">
        <f t="shared" si="107"/>
        <v>35-410-301</v>
      </c>
    </row>
    <row r="3378" spans="1:9" hidden="1" x14ac:dyDescent="0.25">
      <c r="A3378" t="s">
        <v>8995</v>
      </c>
      <c r="B3378" s="4">
        <v>33</v>
      </c>
      <c r="C3378" s="197">
        <v>690</v>
      </c>
      <c r="D3378" s="197">
        <v>21</v>
      </c>
      <c r="E3378" s="6">
        <v>-0.02</v>
      </c>
      <c r="F3378" s="6">
        <f t="shared" si="106"/>
        <v>0.02</v>
      </c>
      <c r="G3378" t="s">
        <v>8971</v>
      </c>
      <c r="H3378" t="s">
        <v>7617</v>
      </c>
      <c r="I3378" t="str">
        <f t="shared" si="107"/>
        <v/>
      </c>
    </row>
    <row r="3379" spans="1:9" hidden="1" x14ac:dyDescent="0.25">
      <c r="A3379" t="s">
        <v>9962</v>
      </c>
      <c r="B3379" s="4">
        <v>34</v>
      </c>
      <c r="C3379" s="197">
        <v>690</v>
      </c>
      <c r="D3379" s="197">
        <v>205</v>
      </c>
      <c r="E3379" s="6">
        <v>-0.02</v>
      </c>
      <c r="F3379" s="6">
        <f t="shared" si="106"/>
        <v>0.02</v>
      </c>
      <c r="G3379" t="s">
        <v>11085</v>
      </c>
      <c r="H3379" t="s">
        <v>9670</v>
      </c>
      <c r="I3379" t="str">
        <f t="shared" si="107"/>
        <v/>
      </c>
    </row>
    <row r="3380" spans="1:9" hidden="1" x14ac:dyDescent="0.25">
      <c r="A3380" t="s">
        <v>8903</v>
      </c>
      <c r="B3380" s="4">
        <v>33</v>
      </c>
      <c r="C3380" s="197">
        <v>685</v>
      </c>
      <c r="D3380" s="197">
        <v>31</v>
      </c>
      <c r="E3380" s="6">
        <v>-0.03</v>
      </c>
      <c r="F3380" s="6">
        <f t="shared" si="106"/>
        <v>0.03</v>
      </c>
      <c r="G3380" t="s">
        <v>8871</v>
      </c>
      <c r="H3380" t="s">
        <v>7629</v>
      </c>
      <c r="I3380" t="str">
        <f t="shared" si="107"/>
        <v/>
      </c>
    </row>
    <row r="3381" spans="1:9" hidden="1" x14ac:dyDescent="0.25">
      <c r="A3381" t="s">
        <v>9001</v>
      </c>
      <c r="B3381" s="4">
        <v>33</v>
      </c>
      <c r="C3381" s="197">
        <v>690</v>
      </c>
      <c r="D3381" s="197">
        <v>28</v>
      </c>
      <c r="E3381" s="6">
        <v>-0.05</v>
      </c>
      <c r="F3381" s="6">
        <f t="shared" si="106"/>
        <v>0.05</v>
      </c>
      <c r="G3381" t="s">
        <v>8971</v>
      </c>
      <c r="H3381" t="s">
        <v>7626</v>
      </c>
      <c r="I3381" t="str">
        <f t="shared" si="107"/>
        <v/>
      </c>
    </row>
    <row r="3382" spans="1:9" hidden="1" x14ac:dyDescent="0.25">
      <c r="A3382" t="s">
        <v>8881</v>
      </c>
      <c r="B3382" s="4">
        <v>33</v>
      </c>
      <c r="C3382" s="197">
        <v>685</v>
      </c>
      <c r="D3382" s="197">
        <v>6</v>
      </c>
      <c r="E3382" s="6">
        <v>-0.08</v>
      </c>
      <c r="F3382" s="6">
        <f t="shared" si="106"/>
        <v>0.08</v>
      </c>
      <c r="G3382" t="s">
        <v>8871</v>
      </c>
      <c r="H3382" t="s">
        <v>7596</v>
      </c>
      <c r="I3382" t="str">
        <f t="shared" si="107"/>
        <v/>
      </c>
    </row>
    <row r="3383" spans="1:9" hidden="1" x14ac:dyDescent="0.25">
      <c r="A3383" t="s">
        <v>15293</v>
      </c>
      <c r="B3383" s="4">
        <v>32</v>
      </c>
      <c r="C3383" s="197" t="s">
        <v>1829</v>
      </c>
      <c r="D3383" s="197">
        <v>140</v>
      </c>
      <c r="E3383" s="6">
        <v>23.32</v>
      </c>
      <c r="F3383" s="6">
        <f t="shared" si="106"/>
        <v>-23.32</v>
      </c>
      <c r="G3383" t="s">
        <v>15294</v>
      </c>
      <c r="I3383" t="str">
        <f t="shared" si="107"/>
        <v/>
      </c>
    </row>
    <row r="3384" spans="1:9" hidden="1" x14ac:dyDescent="0.25">
      <c r="A3384" t="s">
        <v>1862</v>
      </c>
      <c r="B3384" s="4">
        <v>32</v>
      </c>
      <c r="C3384" s="197" t="s">
        <v>1561</v>
      </c>
      <c r="D3384" s="197" t="s">
        <v>1865</v>
      </c>
      <c r="E3384" s="6">
        <v>75630.649999999994</v>
      </c>
      <c r="F3384" s="6">
        <f t="shared" si="106"/>
        <v>-75630.649999999994</v>
      </c>
      <c r="G3384" t="s">
        <v>1863</v>
      </c>
      <c r="I3384" t="str">
        <f t="shared" si="107"/>
        <v/>
      </c>
    </row>
    <row r="3385" spans="1:9" hidden="1" x14ac:dyDescent="0.25">
      <c r="A3385" t="s">
        <v>2116</v>
      </c>
      <c r="B3385" s="4">
        <v>32</v>
      </c>
      <c r="C3385" s="197" t="s">
        <v>2058</v>
      </c>
      <c r="D3385" s="197">
        <v>759</v>
      </c>
      <c r="E3385" s="6">
        <v>-0.38</v>
      </c>
      <c r="F3385" s="6">
        <f t="shared" si="106"/>
        <v>0.38</v>
      </c>
      <c r="G3385" t="s">
        <v>2117</v>
      </c>
      <c r="I3385" t="str">
        <f t="shared" si="107"/>
        <v/>
      </c>
    </row>
    <row r="3386" spans="1:9" hidden="1" x14ac:dyDescent="0.25">
      <c r="A3386" t="s">
        <v>15295</v>
      </c>
      <c r="B3386" s="4">
        <v>32</v>
      </c>
      <c r="C3386" s="197" t="s">
        <v>1829</v>
      </c>
      <c r="D3386" s="197">
        <v>141</v>
      </c>
      <c r="E3386" s="6">
        <v>9.07</v>
      </c>
      <c r="F3386" s="6">
        <f t="shared" si="106"/>
        <v>-9.07</v>
      </c>
      <c r="G3386" t="s">
        <v>15296</v>
      </c>
      <c r="I3386" t="str">
        <f t="shared" si="107"/>
        <v/>
      </c>
    </row>
    <row r="3387" spans="1:9" hidden="1" x14ac:dyDescent="0.25">
      <c r="A3387" t="s">
        <v>8873</v>
      </c>
      <c r="B3387" s="4">
        <v>33</v>
      </c>
      <c r="C3387" s="197">
        <v>685</v>
      </c>
      <c r="D3387" s="197">
        <v>2</v>
      </c>
      <c r="E3387" s="6">
        <v>-0.89</v>
      </c>
      <c r="F3387" s="6">
        <f t="shared" si="106"/>
        <v>0.89</v>
      </c>
      <c r="G3387" t="s">
        <v>8871</v>
      </c>
      <c r="H3387" t="s">
        <v>7584</v>
      </c>
      <c r="I3387" t="str">
        <f t="shared" si="107"/>
        <v/>
      </c>
    </row>
    <row r="3388" spans="1:9" hidden="1" x14ac:dyDescent="0.25">
      <c r="A3388" t="s">
        <v>9079</v>
      </c>
      <c r="B3388" s="4">
        <v>33</v>
      </c>
      <c r="C3388" s="197">
        <v>695</v>
      </c>
      <c r="D3388" s="197">
        <v>5</v>
      </c>
      <c r="E3388" s="6">
        <v>-1.17</v>
      </c>
      <c r="F3388" s="6">
        <f t="shared" si="106"/>
        <v>1.17</v>
      </c>
      <c r="G3388" t="s">
        <v>9071</v>
      </c>
      <c r="H3388" t="s">
        <v>7593</v>
      </c>
      <c r="I3388" t="str">
        <f t="shared" si="107"/>
        <v/>
      </c>
    </row>
    <row r="3389" spans="1:9" hidden="1" x14ac:dyDescent="0.25">
      <c r="A3389" t="s">
        <v>8883</v>
      </c>
      <c r="B3389" s="4">
        <v>33</v>
      </c>
      <c r="C3389" s="197">
        <v>685</v>
      </c>
      <c r="D3389" s="197">
        <v>7</v>
      </c>
      <c r="E3389" s="6">
        <v>-1.71</v>
      </c>
      <c r="F3389" s="6">
        <f t="shared" si="106"/>
        <v>1.71</v>
      </c>
      <c r="G3389" t="s">
        <v>8871</v>
      </c>
      <c r="H3389" t="s">
        <v>7599</v>
      </c>
      <c r="I3389" t="str">
        <f t="shared" si="107"/>
        <v/>
      </c>
    </row>
    <row r="3390" spans="1:9" hidden="1" x14ac:dyDescent="0.25">
      <c r="A3390" t="s">
        <v>744</v>
      </c>
      <c r="B3390" s="4">
        <v>31</v>
      </c>
      <c r="C3390" s="197">
        <v>47</v>
      </c>
      <c r="D3390" s="197">
        <v>90</v>
      </c>
      <c r="E3390" s="6">
        <v>-2.0099999999999998</v>
      </c>
      <c r="F3390" s="6">
        <f t="shared" si="106"/>
        <v>2.0099999999999998</v>
      </c>
      <c r="G3390" t="s">
        <v>746</v>
      </c>
      <c r="H3390" t="s">
        <v>745</v>
      </c>
      <c r="I3390" t="str">
        <f t="shared" si="107"/>
        <v>31-047-090</v>
      </c>
    </row>
    <row r="3391" spans="1:9" hidden="1" x14ac:dyDescent="0.25">
      <c r="A3391" t="s">
        <v>15309</v>
      </c>
      <c r="B3391" s="4">
        <v>32</v>
      </c>
      <c r="C3391" s="197" t="s">
        <v>1833</v>
      </c>
      <c r="D3391" s="197">
        <v>165</v>
      </c>
      <c r="E3391" s="6">
        <v>50.4</v>
      </c>
      <c r="F3391" s="6">
        <f t="shared" si="106"/>
        <v>-50.4</v>
      </c>
      <c r="G3391" t="s">
        <v>15310</v>
      </c>
      <c r="I3391" t="str">
        <f t="shared" si="107"/>
        <v/>
      </c>
    </row>
    <row r="3392" spans="1:9" x14ac:dyDescent="0.25">
      <c r="A3392" t="s">
        <v>6063</v>
      </c>
      <c r="B3392" s="4">
        <v>32</v>
      </c>
      <c r="C3392" s="197" t="s">
        <v>2258</v>
      </c>
      <c r="D3392" s="197" t="s">
        <v>1880</v>
      </c>
      <c r="E3392" s="6">
        <v>0</v>
      </c>
      <c r="F3392" s="6">
        <f t="shared" si="106"/>
        <v>0</v>
      </c>
      <c r="G3392" t="s">
        <v>6064</v>
      </c>
      <c r="I3392" t="str">
        <f t="shared" si="107"/>
        <v>32-L00-Z99</v>
      </c>
    </row>
    <row r="3393" spans="1:9" hidden="1" x14ac:dyDescent="0.25">
      <c r="A3393" t="s">
        <v>695</v>
      </c>
      <c r="B3393" s="4">
        <v>31</v>
      </c>
      <c r="C3393" s="197">
        <v>47</v>
      </c>
      <c r="D3393" s="197">
        <v>15</v>
      </c>
      <c r="E3393" s="6">
        <v>-3.52</v>
      </c>
      <c r="F3393" s="6">
        <f t="shared" ref="F3393:F3412" si="108">IF(B3393=10,E3393,-E3393)</f>
        <v>3.52</v>
      </c>
      <c r="G3393" t="s">
        <v>697</v>
      </c>
      <c r="H3393" t="s">
        <v>696</v>
      </c>
      <c r="I3393" t="str">
        <f t="shared" ref="I3393:I3417" si="109">IF(ISNA(MATCH(A3393,OldAcctNum,))=TRUE,A3393,"")</f>
        <v/>
      </c>
    </row>
    <row r="3394" spans="1:9" hidden="1" x14ac:dyDescent="0.25">
      <c r="A3394" t="s">
        <v>8433</v>
      </c>
      <c r="B3394" s="4">
        <v>33</v>
      </c>
      <c r="C3394" s="197">
        <v>620</v>
      </c>
      <c r="D3394" s="197">
        <v>7</v>
      </c>
      <c r="E3394" s="6">
        <v>-22.25</v>
      </c>
      <c r="F3394" s="6">
        <f t="shared" si="108"/>
        <v>22.25</v>
      </c>
      <c r="G3394" t="s">
        <v>8422</v>
      </c>
      <c r="H3394" t="s">
        <v>7599</v>
      </c>
      <c r="I3394" t="str">
        <f t="shared" si="109"/>
        <v/>
      </c>
    </row>
    <row r="3395" spans="1:9" hidden="1" x14ac:dyDescent="0.25">
      <c r="A3395" t="s">
        <v>455</v>
      </c>
      <c r="B3395" s="4">
        <v>30</v>
      </c>
      <c r="C3395" s="197">
        <v>25</v>
      </c>
      <c r="D3395" s="197">
        <v>144</v>
      </c>
      <c r="E3395" s="6">
        <v>-85.34</v>
      </c>
      <c r="F3395" s="6">
        <f t="shared" si="108"/>
        <v>85.34</v>
      </c>
      <c r="G3395" t="s">
        <v>456</v>
      </c>
      <c r="I3395" t="str">
        <f t="shared" si="109"/>
        <v/>
      </c>
    </row>
    <row r="3396" spans="1:9" hidden="1" x14ac:dyDescent="0.25">
      <c r="A3396" t="s">
        <v>8999</v>
      </c>
      <c r="B3396" s="4">
        <v>33</v>
      </c>
      <c r="C3396" s="197">
        <v>690</v>
      </c>
      <c r="D3396" s="197">
        <v>25</v>
      </c>
      <c r="E3396" s="6">
        <v>-101.94</v>
      </c>
      <c r="F3396" s="6">
        <f t="shared" si="108"/>
        <v>101.94</v>
      </c>
      <c r="G3396" t="s">
        <v>8971</v>
      </c>
      <c r="H3396" t="s">
        <v>7623</v>
      </c>
      <c r="I3396" t="str">
        <f t="shared" si="109"/>
        <v/>
      </c>
    </row>
    <row r="3397" spans="1:9" hidden="1" x14ac:dyDescent="0.25">
      <c r="A3397" t="s">
        <v>443</v>
      </c>
      <c r="B3397" s="4">
        <v>30</v>
      </c>
      <c r="C3397" s="197">
        <v>25</v>
      </c>
      <c r="D3397" s="197">
        <v>140</v>
      </c>
      <c r="E3397" s="6">
        <v>-113.87</v>
      </c>
      <c r="F3397" s="6">
        <f t="shared" si="108"/>
        <v>113.87</v>
      </c>
      <c r="G3397" t="s">
        <v>444</v>
      </c>
      <c r="I3397" t="str">
        <f t="shared" si="109"/>
        <v/>
      </c>
    </row>
    <row r="3398" spans="1:9" hidden="1" x14ac:dyDescent="0.25">
      <c r="A3398" t="s">
        <v>9047</v>
      </c>
      <c r="B3398" s="4">
        <v>33</v>
      </c>
      <c r="C3398" s="197">
        <v>690</v>
      </c>
      <c r="D3398" s="197">
        <v>81</v>
      </c>
      <c r="E3398" s="6">
        <v>-137.06</v>
      </c>
      <c r="F3398" s="6">
        <f t="shared" si="108"/>
        <v>137.06</v>
      </c>
      <c r="G3398" t="s">
        <v>8971</v>
      </c>
      <c r="H3398" t="s">
        <v>7695</v>
      </c>
      <c r="I3398" t="str">
        <f t="shared" si="109"/>
        <v/>
      </c>
    </row>
    <row r="3399" spans="1:9" hidden="1" x14ac:dyDescent="0.25">
      <c r="A3399" t="s">
        <v>2017</v>
      </c>
      <c r="B3399" s="4">
        <v>32</v>
      </c>
      <c r="C3399" s="197" t="s">
        <v>1912</v>
      </c>
      <c r="D3399" s="197">
        <v>645</v>
      </c>
      <c r="E3399" s="6">
        <v>-197.46</v>
      </c>
      <c r="F3399" s="6">
        <f t="shared" si="108"/>
        <v>197.46</v>
      </c>
      <c r="G3399" t="s">
        <v>2018</v>
      </c>
      <c r="I3399" t="str">
        <f t="shared" si="109"/>
        <v/>
      </c>
    </row>
    <row r="3400" spans="1:9" hidden="1" x14ac:dyDescent="0.25">
      <c r="A3400" t="s">
        <v>8969</v>
      </c>
      <c r="B3400" s="4">
        <v>33</v>
      </c>
      <c r="C3400" s="197">
        <v>690</v>
      </c>
      <c r="D3400" s="197">
        <v>1</v>
      </c>
      <c r="E3400" s="6">
        <v>-250.06</v>
      </c>
      <c r="F3400" s="6">
        <f t="shared" si="108"/>
        <v>250.06</v>
      </c>
      <c r="G3400" t="s">
        <v>8971</v>
      </c>
      <c r="H3400" t="s">
        <v>7580</v>
      </c>
      <c r="I3400" t="str">
        <f t="shared" si="109"/>
        <v/>
      </c>
    </row>
    <row r="3401" spans="1:9" hidden="1" x14ac:dyDescent="0.25">
      <c r="A3401" t="s">
        <v>8461</v>
      </c>
      <c r="B3401" s="4">
        <v>33</v>
      </c>
      <c r="C3401" s="197">
        <v>620</v>
      </c>
      <c r="D3401" s="197">
        <v>41</v>
      </c>
      <c r="E3401" s="6">
        <v>-274.2</v>
      </c>
      <c r="F3401" s="6">
        <f t="shared" si="108"/>
        <v>274.2</v>
      </c>
      <c r="G3401" t="s">
        <v>8422</v>
      </c>
      <c r="H3401" t="s">
        <v>7641</v>
      </c>
      <c r="I3401" t="str">
        <f t="shared" si="109"/>
        <v/>
      </c>
    </row>
    <row r="3402" spans="1:9" hidden="1" x14ac:dyDescent="0.25">
      <c r="A3402" t="s">
        <v>1346</v>
      </c>
      <c r="B3402" s="4">
        <v>31</v>
      </c>
      <c r="C3402" s="197">
        <v>769</v>
      </c>
      <c r="D3402" s="197">
        <v>0</v>
      </c>
      <c r="E3402" s="6">
        <v>-590.33000000000004</v>
      </c>
      <c r="F3402" s="6">
        <f t="shared" si="108"/>
        <v>590.33000000000004</v>
      </c>
      <c r="G3402" t="s">
        <v>1347</v>
      </c>
      <c r="I3402" t="str">
        <f t="shared" si="109"/>
        <v/>
      </c>
    </row>
    <row r="3403" spans="1:9" hidden="1" x14ac:dyDescent="0.25">
      <c r="A3403" t="s">
        <v>995</v>
      </c>
      <c r="B3403" s="4">
        <v>31</v>
      </c>
      <c r="C3403" s="197">
        <v>224</v>
      </c>
      <c r="D3403" s="197">
        <v>0</v>
      </c>
      <c r="E3403" s="6">
        <v>-631.09</v>
      </c>
      <c r="F3403" s="6">
        <f t="shared" si="108"/>
        <v>631.09</v>
      </c>
      <c r="G3403" t="s">
        <v>996</v>
      </c>
      <c r="I3403" t="str">
        <f t="shared" si="109"/>
        <v/>
      </c>
    </row>
    <row r="3404" spans="1:9" hidden="1" x14ac:dyDescent="0.25">
      <c r="A3404" t="s">
        <v>432</v>
      </c>
      <c r="B3404" s="4">
        <v>30</v>
      </c>
      <c r="C3404" s="197">
        <v>25</v>
      </c>
      <c r="D3404" s="197">
        <v>135</v>
      </c>
      <c r="E3404" s="6">
        <v>-656.73</v>
      </c>
      <c r="F3404" s="6">
        <f t="shared" si="108"/>
        <v>656.73</v>
      </c>
      <c r="G3404" t="s">
        <v>124</v>
      </c>
      <c r="I3404" t="str">
        <f t="shared" si="109"/>
        <v/>
      </c>
    </row>
    <row r="3405" spans="1:9" hidden="1" x14ac:dyDescent="0.25">
      <c r="A3405" t="s">
        <v>9049</v>
      </c>
      <c r="B3405" s="4">
        <v>33</v>
      </c>
      <c r="C3405" s="197">
        <v>690</v>
      </c>
      <c r="D3405" s="197">
        <v>83</v>
      </c>
      <c r="E3405" s="6">
        <v>-805.34</v>
      </c>
      <c r="F3405" s="6">
        <f t="shared" si="108"/>
        <v>805.34</v>
      </c>
      <c r="G3405" t="s">
        <v>8971</v>
      </c>
      <c r="H3405" t="s">
        <v>7698</v>
      </c>
      <c r="I3405" t="str">
        <f t="shared" si="109"/>
        <v/>
      </c>
    </row>
    <row r="3406" spans="1:9" hidden="1" x14ac:dyDescent="0.25">
      <c r="A3406" t="s">
        <v>8380</v>
      </c>
      <c r="B3406" s="4">
        <v>33</v>
      </c>
      <c r="C3406" s="197">
        <v>610</v>
      </c>
      <c r="D3406" s="197">
        <v>63</v>
      </c>
      <c r="E3406" s="6">
        <v>-1132.6500000000001</v>
      </c>
      <c r="F3406" s="6">
        <f t="shared" si="108"/>
        <v>1132.6500000000001</v>
      </c>
      <c r="G3406" t="s">
        <v>8323</v>
      </c>
      <c r="H3406" t="s">
        <v>7668</v>
      </c>
      <c r="I3406" t="str">
        <f t="shared" si="109"/>
        <v/>
      </c>
    </row>
    <row r="3407" spans="1:9" hidden="1" x14ac:dyDescent="0.25">
      <c r="A3407" t="s">
        <v>430</v>
      </c>
      <c r="B3407" s="4">
        <v>30</v>
      </c>
      <c r="C3407" s="197">
        <v>25</v>
      </c>
      <c r="D3407" s="197">
        <v>134</v>
      </c>
      <c r="E3407" s="6">
        <v>-1715.2</v>
      </c>
      <c r="F3407" s="6">
        <f t="shared" si="108"/>
        <v>1715.2</v>
      </c>
      <c r="G3407" t="s">
        <v>431</v>
      </c>
      <c r="I3407" t="str">
        <f t="shared" si="109"/>
        <v/>
      </c>
    </row>
    <row r="3408" spans="1:9" hidden="1" x14ac:dyDescent="0.25">
      <c r="A3408" t="s">
        <v>8503</v>
      </c>
      <c r="B3408" s="4">
        <v>33</v>
      </c>
      <c r="C3408" s="197">
        <v>620</v>
      </c>
      <c r="D3408" s="197">
        <v>89</v>
      </c>
      <c r="E3408" s="6">
        <v>-2138.62</v>
      </c>
      <c r="F3408" s="6">
        <f t="shared" si="108"/>
        <v>2138.62</v>
      </c>
      <c r="G3408" t="s">
        <v>8422</v>
      </c>
      <c r="H3408" t="s">
        <v>7704</v>
      </c>
      <c r="I3408" t="str">
        <f t="shared" si="109"/>
        <v/>
      </c>
    </row>
    <row r="3409" spans="1:9" hidden="1" x14ac:dyDescent="0.25">
      <c r="A3409" t="s">
        <v>143</v>
      </c>
      <c r="B3409" s="4">
        <v>10</v>
      </c>
      <c r="C3409" s="197">
        <v>125</v>
      </c>
      <c r="D3409" s="197">
        <v>142</v>
      </c>
      <c r="E3409" s="6">
        <v>2464.63</v>
      </c>
      <c r="F3409" s="6">
        <f t="shared" si="108"/>
        <v>2464.63</v>
      </c>
      <c r="G3409" t="s">
        <v>144</v>
      </c>
      <c r="I3409" t="str">
        <f t="shared" si="109"/>
        <v>10-125-142</v>
      </c>
    </row>
    <row r="3410" spans="1:9" hidden="1" x14ac:dyDescent="0.25">
      <c r="A3410" t="s">
        <v>1960</v>
      </c>
      <c r="B3410" s="4">
        <v>32</v>
      </c>
      <c r="C3410" s="197" t="s">
        <v>1912</v>
      </c>
      <c r="D3410" s="197">
        <v>626</v>
      </c>
      <c r="E3410" s="6">
        <v>-3030.37</v>
      </c>
      <c r="F3410" s="6">
        <f t="shared" si="108"/>
        <v>3030.37</v>
      </c>
      <c r="G3410" t="s">
        <v>1961</v>
      </c>
      <c r="I3410" t="str">
        <f t="shared" si="109"/>
        <v/>
      </c>
    </row>
    <row r="3411" spans="1:9" hidden="1" x14ac:dyDescent="0.25">
      <c r="A3411" t="s">
        <v>8269</v>
      </c>
      <c r="B3411" s="4">
        <v>33</v>
      </c>
      <c r="C3411" s="197">
        <v>200</v>
      </c>
      <c r="D3411" s="197">
        <v>47</v>
      </c>
      <c r="E3411" s="6">
        <v>-3314.54</v>
      </c>
      <c r="F3411" s="6">
        <f t="shared" si="108"/>
        <v>3314.54</v>
      </c>
      <c r="G3411" t="s">
        <v>8224</v>
      </c>
      <c r="H3411" t="s">
        <v>7650</v>
      </c>
      <c r="I3411" t="str">
        <f t="shared" si="109"/>
        <v/>
      </c>
    </row>
    <row r="3412" spans="1:9" hidden="1" x14ac:dyDescent="0.25">
      <c r="A3412" t="s">
        <v>10103</v>
      </c>
      <c r="B3412" s="4">
        <v>34</v>
      </c>
      <c r="C3412" s="197">
        <v>850</v>
      </c>
      <c r="D3412" s="197">
        <v>216</v>
      </c>
      <c r="E3412" s="6">
        <v>-4926.83</v>
      </c>
      <c r="F3412" s="6">
        <f t="shared" si="108"/>
        <v>4926.83</v>
      </c>
      <c r="G3412" t="s">
        <v>9567</v>
      </c>
      <c r="H3412" t="s">
        <v>9682</v>
      </c>
      <c r="I3412" t="str">
        <f t="shared" si="109"/>
        <v/>
      </c>
    </row>
    <row r="3413" spans="1:9" hidden="1" x14ac:dyDescent="0.25">
      <c r="A3413" t="s">
        <v>70</v>
      </c>
      <c r="B3413" s="4">
        <v>10</v>
      </c>
      <c r="C3413" s="197">
        <v>112</v>
      </c>
      <c r="D3413" s="197">
        <v>101</v>
      </c>
      <c r="E3413" s="6">
        <v>5000</v>
      </c>
      <c r="F3413" s="6">
        <f t="shared" ref="F3413:F3417" si="110">IF(B3413=10,E3413,-E3413)</f>
        <v>5000</v>
      </c>
      <c r="G3413" t="s">
        <v>71</v>
      </c>
      <c r="I3413" t="str">
        <f t="shared" si="109"/>
        <v>10-112-101</v>
      </c>
    </row>
    <row r="3414" spans="1:9" hidden="1" x14ac:dyDescent="0.25">
      <c r="A3414" t="s">
        <v>10097</v>
      </c>
      <c r="B3414" s="4">
        <v>34</v>
      </c>
      <c r="C3414" s="197">
        <v>850</v>
      </c>
      <c r="D3414" s="197">
        <v>210</v>
      </c>
      <c r="E3414" s="6">
        <v>-6558.69</v>
      </c>
      <c r="F3414" s="6">
        <f t="shared" si="110"/>
        <v>6558.69</v>
      </c>
      <c r="G3414" t="s">
        <v>9567</v>
      </c>
      <c r="H3414" t="s">
        <v>9673</v>
      </c>
      <c r="I3414" t="str">
        <f t="shared" si="109"/>
        <v/>
      </c>
    </row>
    <row r="3415" spans="1:9" hidden="1" x14ac:dyDescent="0.25">
      <c r="A3415" t="s">
        <v>9624</v>
      </c>
      <c r="B3415" s="4">
        <v>33</v>
      </c>
      <c r="C3415" s="197">
        <v>850</v>
      </c>
      <c r="D3415" s="197">
        <v>63</v>
      </c>
      <c r="E3415" s="6">
        <v>-6879.31</v>
      </c>
      <c r="F3415" s="6">
        <f t="shared" si="110"/>
        <v>6879.31</v>
      </c>
      <c r="G3415" t="s">
        <v>9567</v>
      </c>
      <c r="H3415" t="s">
        <v>7668</v>
      </c>
      <c r="I3415" t="str">
        <f t="shared" si="109"/>
        <v/>
      </c>
    </row>
    <row r="3416" spans="1:9" hidden="1" x14ac:dyDescent="0.25">
      <c r="A3416" t="s">
        <v>727</v>
      </c>
      <c r="B3416" s="4">
        <v>31</v>
      </c>
      <c r="C3416" s="197">
        <v>47</v>
      </c>
      <c r="D3416" s="197">
        <v>25</v>
      </c>
      <c r="E3416" s="6">
        <v>-7606.45</v>
      </c>
      <c r="F3416" s="6">
        <f t="shared" si="110"/>
        <v>7606.45</v>
      </c>
      <c r="G3416" t="s">
        <v>729</v>
      </c>
      <c r="H3416" t="s">
        <v>728</v>
      </c>
      <c r="I3416" t="str">
        <f t="shared" si="109"/>
        <v/>
      </c>
    </row>
    <row r="3417" spans="1:9" hidden="1" x14ac:dyDescent="0.25">
      <c r="A3417" t="s">
        <v>1866</v>
      </c>
      <c r="B3417" s="4">
        <v>32</v>
      </c>
      <c r="C3417" s="197" t="s">
        <v>1561</v>
      </c>
      <c r="D3417" s="197" t="s">
        <v>1869</v>
      </c>
      <c r="E3417" s="6">
        <v>375285.95</v>
      </c>
      <c r="F3417" s="6">
        <f t="shared" si="110"/>
        <v>-375285.95</v>
      </c>
      <c r="G3417" t="s">
        <v>1867</v>
      </c>
      <c r="I3417" t="str">
        <f t="shared" si="109"/>
        <v/>
      </c>
    </row>
    <row r="3418" spans="1:9" hidden="1" x14ac:dyDescent="0.25">
      <c r="A3418" t="s">
        <v>1045</v>
      </c>
      <c r="B3418" s="4">
        <v>31</v>
      </c>
      <c r="C3418" s="197">
        <v>242</v>
      </c>
      <c r="D3418" s="197">
        <v>0</v>
      </c>
      <c r="E3418" s="6">
        <v>-8204.01</v>
      </c>
      <c r="F3418" s="6">
        <f t="shared" ref="F3418:F3457" si="111">IF(B3418=10,E3418,-E3418)</f>
        <v>8204.01</v>
      </c>
      <c r="G3418" t="s">
        <v>1046</v>
      </c>
      <c r="I3418" t="str">
        <f t="shared" ref="I3418:I3457" si="112">IF(ISNA(MATCH(A3418,OldAcctNum,))=TRUE,A3418,"")</f>
        <v/>
      </c>
    </row>
    <row r="3419" spans="1:9" hidden="1" x14ac:dyDescent="0.25">
      <c r="A3419" t="s">
        <v>409</v>
      </c>
      <c r="B3419" s="4">
        <v>30</v>
      </c>
      <c r="C3419" s="197">
        <v>25</v>
      </c>
      <c r="D3419" s="197">
        <v>123</v>
      </c>
      <c r="E3419" s="6">
        <v>-9805.89</v>
      </c>
      <c r="F3419" s="6">
        <f t="shared" si="111"/>
        <v>9805.89</v>
      </c>
      <c r="G3419" t="s">
        <v>410</v>
      </c>
      <c r="I3419" t="str">
        <f t="shared" si="112"/>
        <v/>
      </c>
    </row>
    <row r="3420" spans="1:9" hidden="1" x14ac:dyDescent="0.25">
      <c r="A3420" t="s">
        <v>192</v>
      </c>
      <c r="B3420" s="4">
        <v>10</v>
      </c>
      <c r="C3420" s="197">
        <v>125</v>
      </c>
      <c r="D3420" s="197">
        <v>169</v>
      </c>
      <c r="E3420" s="6">
        <v>13200.8</v>
      </c>
      <c r="F3420" s="6">
        <f t="shared" si="111"/>
        <v>13200.8</v>
      </c>
      <c r="G3420" t="s">
        <v>193</v>
      </c>
      <c r="I3420" t="str">
        <f t="shared" si="112"/>
        <v>10-125-169</v>
      </c>
    </row>
    <row r="3421" spans="1:9" hidden="1" x14ac:dyDescent="0.25">
      <c r="A3421" t="s">
        <v>1211</v>
      </c>
      <c r="B3421" s="4">
        <v>31</v>
      </c>
      <c r="C3421" s="197">
        <v>505</v>
      </c>
      <c r="D3421" s="197">
        <v>0</v>
      </c>
      <c r="E3421" s="6">
        <v>-15526.12</v>
      </c>
      <c r="F3421" s="6">
        <f t="shared" si="111"/>
        <v>15526.12</v>
      </c>
      <c r="G3421" t="s">
        <v>1212</v>
      </c>
      <c r="I3421" t="str">
        <f t="shared" si="112"/>
        <v/>
      </c>
    </row>
    <row r="3422" spans="1:9" hidden="1" x14ac:dyDescent="0.25">
      <c r="A3422" t="s">
        <v>189</v>
      </c>
      <c r="B3422" s="4">
        <v>10</v>
      </c>
      <c r="C3422" s="197">
        <v>125</v>
      </c>
      <c r="D3422" s="197">
        <v>168</v>
      </c>
      <c r="E3422" s="6">
        <v>16466.62</v>
      </c>
      <c r="F3422" s="6">
        <f t="shared" si="111"/>
        <v>16466.62</v>
      </c>
      <c r="G3422" t="s">
        <v>190</v>
      </c>
      <c r="I3422" t="str">
        <f t="shared" si="112"/>
        <v>10-125-168</v>
      </c>
    </row>
    <row r="3423" spans="1:9" hidden="1" x14ac:dyDescent="0.25">
      <c r="A3423" t="s">
        <v>168</v>
      </c>
      <c r="B3423" s="4">
        <v>10</v>
      </c>
      <c r="C3423" s="197">
        <v>125</v>
      </c>
      <c r="D3423" s="197">
        <v>161</v>
      </c>
      <c r="E3423" s="6">
        <v>16569.7</v>
      </c>
      <c r="F3423" s="6">
        <f t="shared" si="111"/>
        <v>16569.7</v>
      </c>
      <c r="G3423" t="s">
        <v>169</v>
      </c>
      <c r="I3423" t="str">
        <f t="shared" si="112"/>
        <v>10-125-161</v>
      </c>
    </row>
    <row r="3424" spans="1:9" hidden="1" x14ac:dyDescent="0.25">
      <c r="A3424" t="s">
        <v>9011</v>
      </c>
      <c r="B3424" s="4">
        <v>33</v>
      </c>
      <c r="C3424" s="197">
        <v>690</v>
      </c>
      <c r="D3424" s="197">
        <v>41</v>
      </c>
      <c r="E3424" s="6">
        <v>-19481.16</v>
      </c>
      <c r="F3424" s="6">
        <f t="shared" si="111"/>
        <v>19481.16</v>
      </c>
      <c r="G3424" t="s">
        <v>8971</v>
      </c>
      <c r="H3424" t="s">
        <v>7641</v>
      </c>
      <c r="I3424" t="str">
        <f t="shared" si="112"/>
        <v/>
      </c>
    </row>
    <row r="3425" spans="1:9" hidden="1" x14ac:dyDescent="0.25">
      <c r="A3425" t="s">
        <v>9970</v>
      </c>
      <c r="B3425" s="4">
        <v>34</v>
      </c>
      <c r="C3425" s="197">
        <v>690</v>
      </c>
      <c r="D3425" s="197">
        <v>216</v>
      </c>
      <c r="E3425" s="6">
        <v>-20320.93</v>
      </c>
      <c r="F3425" s="6">
        <f t="shared" si="111"/>
        <v>20320.93</v>
      </c>
      <c r="G3425" t="s">
        <v>11085</v>
      </c>
      <c r="H3425" t="s">
        <v>9682</v>
      </c>
      <c r="I3425" t="str">
        <f t="shared" si="112"/>
        <v/>
      </c>
    </row>
    <row r="3426" spans="1:9" hidden="1" x14ac:dyDescent="0.25">
      <c r="A3426" t="s">
        <v>104</v>
      </c>
      <c r="B3426" s="4">
        <v>10</v>
      </c>
      <c r="C3426" s="197">
        <v>125</v>
      </c>
      <c r="D3426" s="197">
        <v>129</v>
      </c>
      <c r="E3426" s="6">
        <v>20408.439999999999</v>
      </c>
      <c r="F3426" s="6">
        <f t="shared" si="111"/>
        <v>20408.439999999999</v>
      </c>
      <c r="G3426" t="s">
        <v>105</v>
      </c>
      <c r="I3426" t="str">
        <f t="shared" si="112"/>
        <v>10-125-129</v>
      </c>
    </row>
    <row r="3427" spans="1:9" hidden="1" x14ac:dyDescent="0.25">
      <c r="A3427" t="s">
        <v>464</v>
      </c>
      <c r="B3427" s="4">
        <v>30</v>
      </c>
      <c r="C3427" s="197">
        <v>25</v>
      </c>
      <c r="D3427" s="197">
        <v>147</v>
      </c>
      <c r="E3427" s="6">
        <v>-20667.060000000001</v>
      </c>
      <c r="F3427" s="6">
        <f t="shared" si="111"/>
        <v>20667.060000000001</v>
      </c>
      <c r="G3427" t="s">
        <v>465</v>
      </c>
      <c r="I3427" t="str">
        <f t="shared" si="112"/>
        <v/>
      </c>
    </row>
    <row r="3428" spans="1:9" hidden="1" x14ac:dyDescent="0.25">
      <c r="A3428" t="s">
        <v>434</v>
      </c>
      <c r="B3428" s="4">
        <v>30</v>
      </c>
      <c r="C3428" s="197">
        <v>25</v>
      </c>
      <c r="D3428" s="197">
        <v>137</v>
      </c>
      <c r="E3428" s="6">
        <v>-21017.79</v>
      </c>
      <c r="F3428" s="6">
        <f t="shared" si="111"/>
        <v>21017.79</v>
      </c>
      <c r="G3428" t="s">
        <v>435</v>
      </c>
      <c r="I3428" t="str">
        <f t="shared" si="112"/>
        <v/>
      </c>
    </row>
    <row r="3429" spans="1:9" hidden="1" x14ac:dyDescent="0.25">
      <c r="A3429" t="s">
        <v>207</v>
      </c>
      <c r="B3429" s="4">
        <v>10</v>
      </c>
      <c r="C3429" s="197">
        <v>125</v>
      </c>
      <c r="D3429" s="197">
        <v>174</v>
      </c>
      <c r="E3429" s="6">
        <v>22914.92</v>
      </c>
      <c r="F3429" s="6">
        <f t="shared" si="111"/>
        <v>22914.92</v>
      </c>
      <c r="G3429" t="s">
        <v>208</v>
      </c>
      <c r="I3429" t="str">
        <f t="shared" si="112"/>
        <v>10-125-174</v>
      </c>
    </row>
    <row r="3430" spans="1:9" hidden="1" x14ac:dyDescent="0.25">
      <c r="A3430" t="s">
        <v>210</v>
      </c>
      <c r="B3430" s="4">
        <v>10</v>
      </c>
      <c r="C3430" s="197">
        <v>125</v>
      </c>
      <c r="D3430" s="197">
        <v>175</v>
      </c>
      <c r="E3430" s="6">
        <v>23365.279999999999</v>
      </c>
      <c r="F3430" s="6">
        <f t="shared" si="111"/>
        <v>23365.279999999999</v>
      </c>
      <c r="G3430" t="s">
        <v>211</v>
      </c>
      <c r="I3430" t="str">
        <f t="shared" si="112"/>
        <v>10-125-175</v>
      </c>
    </row>
    <row r="3431" spans="1:9" hidden="1" x14ac:dyDescent="0.25">
      <c r="A3431" t="s">
        <v>7700</v>
      </c>
      <c r="B3431" s="4">
        <v>33</v>
      </c>
      <c r="C3431" s="197">
        <v>1</v>
      </c>
      <c r="D3431" s="197">
        <v>86</v>
      </c>
      <c r="E3431" s="6">
        <v>-23868.21</v>
      </c>
      <c r="F3431" s="6">
        <f t="shared" si="111"/>
        <v>23868.21</v>
      </c>
      <c r="G3431" t="s">
        <v>11095</v>
      </c>
      <c r="H3431" t="s">
        <v>7701</v>
      </c>
      <c r="I3431" t="str">
        <f t="shared" si="112"/>
        <v/>
      </c>
    </row>
    <row r="3432" spans="1:9" hidden="1" x14ac:dyDescent="0.25">
      <c r="A3432" t="s">
        <v>8993</v>
      </c>
      <c r="B3432" s="4">
        <v>33</v>
      </c>
      <c r="C3432" s="197">
        <v>690</v>
      </c>
      <c r="D3432" s="197">
        <v>17</v>
      </c>
      <c r="E3432" s="6">
        <v>-25271.32</v>
      </c>
      <c r="F3432" s="6">
        <f t="shared" si="111"/>
        <v>25271.32</v>
      </c>
      <c r="G3432" t="s">
        <v>8971</v>
      </c>
      <c r="H3432" t="s">
        <v>7614</v>
      </c>
      <c r="I3432" t="str">
        <f t="shared" si="112"/>
        <v/>
      </c>
    </row>
    <row r="3433" spans="1:9" hidden="1" x14ac:dyDescent="0.25">
      <c r="A3433" t="s">
        <v>183</v>
      </c>
      <c r="B3433" s="4">
        <v>10</v>
      </c>
      <c r="C3433" s="197">
        <v>125</v>
      </c>
      <c r="D3433" s="197">
        <v>166</v>
      </c>
      <c r="E3433" s="6">
        <v>26968.95</v>
      </c>
      <c r="F3433" s="6">
        <f t="shared" si="111"/>
        <v>26968.95</v>
      </c>
      <c r="G3433" t="s">
        <v>184</v>
      </c>
      <c r="I3433" t="str">
        <f t="shared" si="112"/>
        <v>10-125-166</v>
      </c>
    </row>
    <row r="3434" spans="1:9" hidden="1" x14ac:dyDescent="0.25">
      <c r="A3434" t="s">
        <v>204</v>
      </c>
      <c r="B3434" s="4">
        <v>10</v>
      </c>
      <c r="C3434" s="197">
        <v>125</v>
      </c>
      <c r="D3434" s="197">
        <v>173</v>
      </c>
      <c r="E3434" s="6">
        <v>31659.919999999998</v>
      </c>
      <c r="F3434" s="6">
        <f t="shared" si="111"/>
        <v>31659.919999999998</v>
      </c>
      <c r="G3434" t="s">
        <v>205</v>
      </c>
      <c r="I3434" t="str">
        <f t="shared" si="112"/>
        <v>10-125-173</v>
      </c>
    </row>
    <row r="3435" spans="1:9" hidden="1" x14ac:dyDescent="0.25">
      <c r="A3435" t="s">
        <v>216</v>
      </c>
      <c r="B3435" s="4">
        <v>10</v>
      </c>
      <c r="C3435" s="197">
        <v>125</v>
      </c>
      <c r="D3435" s="197">
        <v>177</v>
      </c>
      <c r="E3435" s="6">
        <v>31843.31</v>
      </c>
      <c r="F3435" s="6">
        <f t="shared" si="111"/>
        <v>31843.31</v>
      </c>
      <c r="G3435" t="s">
        <v>217</v>
      </c>
      <c r="I3435" t="str">
        <f t="shared" si="112"/>
        <v>10-125-177</v>
      </c>
    </row>
    <row r="3436" spans="1:9" hidden="1" x14ac:dyDescent="0.25">
      <c r="A3436" t="s">
        <v>162</v>
      </c>
      <c r="B3436" s="4">
        <v>10</v>
      </c>
      <c r="C3436" s="197">
        <v>125</v>
      </c>
      <c r="D3436" s="197">
        <v>148</v>
      </c>
      <c r="E3436" s="6">
        <v>33045.5</v>
      </c>
      <c r="F3436" s="6">
        <f t="shared" si="111"/>
        <v>33045.5</v>
      </c>
      <c r="G3436" t="s">
        <v>163</v>
      </c>
      <c r="I3436" t="str">
        <f t="shared" si="112"/>
        <v>10-125-148</v>
      </c>
    </row>
    <row r="3437" spans="1:9" hidden="1" x14ac:dyDescent="0.25">
      <c r="A3437" t="s">
        <v>8243</v>
      </c>
      <c r="B3437" s="4">
        <v>33</v>
      </c>
      <c r="C3437" s="197">
        <v>200</v>
      </c>
      <c r="D3437" s="197">
        <v>14</v>
      </c>
      <c r="E3437" s="6">
        <v>-33150.75</v>
      </c>
      <c r="F3437" s="6">
        <f t="shared" si="111"/>
        <v>33150.75</v>
      </c>
      <c r="G3437" t="s">
        <v>8224</v>
      </c>
      <c r="H3437" t="s">
        <v>7611</v>
      </c>
      <c r="I3437" t="str">
        <f t="shared" si="112"/>
        <v/>
      </c>
    </row>
    <row r="3438" spans="1:9" hidden="1" x14ac:dyDescent="0.25">
      <c r="A3438" t="s">
        <v>7667</v>
      </c>
      <c r="B3438" s="4">
        <v>33</v>
      </c>
      <c r="C3438" s="197">
        <v>1</v>
      </c>
      <c r="D3438" s="197">
        <v>63</v>
      </c>
      <c r="E3438" s="6">
        <v>-37872.800000000003</v>
      </c>
      <c r="F3438" s="6">
        <f t="shared" si="111"/>
        <v>37872.800000000003</v>
      </c>
      <c r="G3438" t="s">
        <v>11095</v>
      </c>
      <c r="H3438" t="s">
        <v>7668</v>
      </c>
      <c r="I3438" t="str">
        <f t="shared" si="112"/>
        <v/>
      </c>
    </row>
    <row r="3439" spans="1:9" hidden="1" x14ac:dyDescent="0.25">
      <c r="A3439" t="s">
        <v>249</v>
      </c>
      <c r="B3439" s="4">
        <v>10</v>
      </c>
      <c r="C3439" s="197">
        <v>125</v>
      </c>
      <c r="D3439" s="197">
        <v>189</v>
      </c>
      <c r="E3439" s="6">
        <v>38147.06</v>
      </c>
      <c r="F3439" s="6">
        <f t="shared" si="111"/>
        <v>38147.06</v>
      </c>
      <c r="G3439" t="s">
        <v>250</v>
      </c>
      <c r="I3439" t="str">
        <f t="shared" si="112"/>
        <v>10-125-189</v>
      </c>
    </row>
    <row r="3440" spans="1:9" hidden="1" x14ac:dyDescent="0.25">
      <c r="A3440" t="s">
        <v>195</v>
      </c>
      <c r="B3440" s="4">
        <v>10</v>
      </c>
      <c r="C3440" s="197">
        <v>125</v>
      </c>
      <c r="D3440" s="197">
        <v>170</v>
      </c>
      <c r="E3440" s="6">
        <v>38257.230000000003</v>
      </c>
      <c r="F3440" s="6">
        <f t="shared" si="111"/>
        <v>38257.230000000003</v>
      </c>
      <c r="G3440" t="s">
        <v>196</v>
      </c>
      <c r="I3440" t="str">
        <f t="shared" si="112"/>
        <v>10-125-170</v>
      </c>
    </row>
    <row r="3441" spans="1:9" hidden="1" x14ac:dyDescent="0.25">
      <c r="A3441" t="s">
        <v>174</v>
      </c>
      <c r="B3441" s="4">
        <v>10</v>
      </c>
      <c r="C3441" s="197">
        <v>125</v>
      </c>
      <c r="D3441" s="197">
        <v>163</v>
      </c>
      <c r="E3441" s="6">
        <v>39247.96</v>
      </c>
      <c r="F3441" s="6">
        <f t="shared" si="111"/>
        <v>39247.96</v>
      </c>
      <c r="G3441" t="s">
        <v>175</v>
      </c>
      <c r="I3441" t="str">
        <f t="shared" si="112"/>
        <v>10-125-163</v>
      </c>
    </row>
    <row r="3442" spans="1:9" hidden="1" x14ac:dyDescent="0.25">
      <c r="A3442" t="s">
        <v>243</v>
      </c>
      <c r="B3442" s="4">
        <v>10</v>
      </c>
      <c r="C3442" s="197">
        <v>125</v>
      </c>
      <c r="D3442" s="197">
        <v>187</v>
      </c>
      <c r="E3442" s="6">
        <v>42508.7</v>
      </c>
      <c r="F3442" s="6">
        <f t="shared" si="111"/>
        <v>42508.7</v>
      </c>
      <c r="G3442" t="s">
        <v>244</v>
      </c>
      <c r="I3442" t="str">
        <f t="shared" si="112"/>
        <v>10-125-187</v>
      </c>
    </row>
    <row r="3443" spans="1:9" hidden="1" x14ac:dyDescent="0.25">
      <c r="A3443" t="s">
        <v>219</v>
      </c>
      <c r="B3443" s="4">
        <v>10</v>
      </c>
      <c r="C3443" s="197">
        <v>125</v>
      </c>
      <c r="D3443" s="197">
        <v>178</v>
      </c>
      <c r="E3443" s="6">
        <v>44073.74</v>
      </c>
      <c r="F3443" s="6">
        <f t="shared" si="111"/>
        <v>44073.74</v>
      </c>
      <c r="G3443" t="s">
        <v>220</v>
      </c>
      <c r="I3443" t="str">
        <f t="shared" si="112"/>
        <v>10-125-178</v>
      </c>
    </row>
    <row r="3444" spans="1:9" hidden="1" x14ac:dyDescent="0.25">
      <c r="A3444" t="s">
        <v>137</v>
      </c>
      <c r="B3444" s="4">
        <v>10</v>
      </c>
      <c r="C3444" s="197">
        <v>125</v>
      </c>
      <c r="D3444" s="197">
        <v>140</v>
      </c>
      <c r="E3444" s="6">
        <v>45771.16</v>
      </c>
      <c r="F3444" s="6">
        <f t="shared" si="111"/>
        <v>45771.16</v>
      </c>
      <c r="G3444" t="s">
        <v>138</v>
      </c>
      <c r="I3444" t="str">
        <f t="shared" si="112"/>
        <v>10-125-140</v>
      </c>
    </row>
    <row r="3445" spans="1:9" hidden="1" x14ac:dyDescent="0.25">
      <c r="A3445" t="s">
        <v>8279</v>
      </c>
      <c r="B3445" s="4">
        <v>33</v>
      </c>
      <c r="C3445" s="197">
        <v>200</v>
      </c>
      <c r="D3445" s="197">
        <v>62</v>
      </c>
      <c r="E3445" s="6">
        <v>-45928.45</v>
      </c>
      <c r="F3445" s="6">
        <f t="shared" si="111"/>
        <v>45928.45</v>
      </c>
      <c r="G3445" t="s">
        <v>8224</v>
      </c>
      <c r="H3445" t="s">
        <v>7665</v>
      </c>
      <c r="I3445" t="str">
        <f t="shared" si="112"/>
        <v/>
      </c>
    </row>
    <row r="3446" spans="1:9" hidden="1" x14ac:dyDescent="0.25">
      <c r="A3446" t="s">
        <v>971</v>
      </c>
      <c r="B3446" s="4">
        <v>31</v>
      </c>
      <c r="C3446" s="197">
        <v>216</v>
      </c>
      <c r="D3446" s="197">
        <v>0</v>
      </c>
      <c r="E3446" s="6">
        <v>-48962.74</v>
      </c>
      <c r="F3446" s="6">
        <f t="shared" si="111"/>
        <v>48962.74</v>
      </c>
      <c r="G3446" t="s">
        <v>972</v>
      </c>
      <c r="I3446" t="str">
        <f t="shared" si="112"/>
        <v/>
      </c>
    </row>
    <row r="3447" spans="1:9" hidden="1" x14ac:dyDescent="0.25">
      <c r="A3447" t="s">
        <v>222</v>
      </c>
      <c r="B3447" s="4">
        <v>10</v>
      </c>
      <c r="C3447" s="197">
        <v>125</v>
      </c>
      <c r="D3447" s="197">
        <v>179</v>
      </c>
      <c r="E3447" s="6">
        <v>49986.31</v>
      </c>
      <c r="F3447" s="6">
        <f t="shared" si="111"/>
        <v>49986.31</v>
      </c>
      <c r="G3447" t="s">
        <v>223</v>
      </c>
      <c r="I3447" t="str">
        <f t="shared" si="112"/>
        <v>10-125-179</v>
      </c>
    </row>
    <row r="3448" spans="1:9" hidden="1" x14ac:dyDescent="0.25">
      <c r="A3448" t="s">
        <v>83</v>
      </c>
      <c r="B3448" s="4">
        <v>10</v>
      </c>
      <c r="C3448" s="197">
        <v>125</v>
      </c>
      <c r="D3448" s="197">
        <v>122</v>
      </c>
      <c r="E3448" s="6">
        <v>50265.54</v>
      </c>
      <c r="F3448" s="6">
        <f t="shared" si="111"/>
        <v>50265.54</v>
      </c>
      <c r="G3448" t="s">
        <v>84</v>
      </c>
      <c r="I3448" t="str">
        <f t="shared" si="112"/>
        <v>10-125-122</v>
      </c>
    </row>
    <row r="3449" spans="1:9" hidden="1" x14ac:dyDescent="0.25">
      <c r="A3449" t="s">
        <v>201</v>
      </c>
      <c r="B3449" s="4">
        <v>10</v>
      </c>
      <c r="C3449" s="197">
        <v>125</v>
      </c>
      <c r="D3449" s="197">
        <v>172</v>
      </c>
      <c r="E3449" s="6">
        <v>51303.37</v>
      </c>
      <c r="F3449" s="6">
        <f t="shared" si="111"/>
        <v>51303.37</v>
      </c>
      <c r="G3449" t="s">
        <v>202</v>
      </c>
      <c r="I3449" t="str">
        <f t="shared" si="112"/>
        <v>10-125-172</v>
      </c>
    </row>
    <row r="3450" spans="1:9" hidden="1" x14ac:dyDescent="0.25">
      <c r="A3450" t="s">
        <v>255</v>
      </c>
      <c r="B3450" s="4">
        <v>10</v>
      </c>
      <c r="C3450" s="197">
        <v>125</v>
      </c>
      <c r="D3450" s="197">
        <v>191</v>
      </c>
      <c r="E3450" s="6">
        <v>54673.95</v>
      </c>
      <c r="F3450" s="6">
        <f t="shared" si="111"/>
        <v>54673.95</v>
      </c>
      <c r="G3450" t="s">
        <v>256</v>
      </c>
      <c r="I3450" t="str">
        <f t="shared" si="112"/>
        <v>10-125-191</v>
      </c>
    </row>
    <row r="3451" spans="1:9" hidden="1" x14ac:dyDescent="0.25">
      <c r="A3451" t="s">
        <v>1101</v>
      </c>
      <c r="B3451" s="4">
        <v>31</v>
      </c>
      <c r="C3451" s="197">
        <v>264</v>
      </c>
      <c r="D3451" s="197">
        <v>0</v>
      </c>
      <c r="E3451" s="6">
        <v>-58467.54</v>
      </c>
      <c r="F3451" s="6">
        <f t="shared" si="111"/>
        <v>58467.54</v>
      </c>
      <c r="G3451" t="s">
        <v>1102</v>
      </c>
      <c r="I3451" t="str">
        <f t="shared" si="112"/>
        <v/>
      </c>
    </row>
    <row r="3452" spans="1:9" hidden="1" x14ac:dyDescent="0.25">
      <c r="A3452" t="s">
        <v>149</v>
      </c>
      <c r="B3452" s="4">
        <v>10</v>
      </c>
      <c r="C3452" s="197">
        <v>125</v>
      </c>
      <c r="D3452" s="197">
        <v>144</v>
      </c>
      <c r="E3452" s="6">
        <v>59278.76</v>
      </c>
      <c r="F3452" s="6">
        <f t="shared" si="111"/>
        <v>59278.76</v>
      </c>
      <c r="G3452" t="s">
        <v>150</v>
      </c>
      <c r="I3452" t="str">
        <f t="shared" si="112"/>
        <v>10-125-144</v>
      </c>
    </row>
    <row r="3453" spans="1:9" hidden="1" x14ac:dyDescent="0.25">
      <c r="A3453" t="s">
        <v>228</v>
      </c>
      <c r="B3453" s="4">
        <v>10</v>
      </c>
      <c r="C3453" s="197">
        <v>125</v>
      </c>
      <c r="D3453" s="197">
        <v>182</v>
      </c>
      <c r="E3453" s="6">
        <v>60113.85</v>
      </c>
      <c r="F3453" s="6">
        <f t="shared" si="111"/>
        <v>60113.85</v>
      </c>
      <c r="G3453" t="s">
        <v>229</v>
      </c>
      <c r="I3453" t="str">
        <f t="shared" si="112"/>
        <v>10-125-182</v>
      </c>
    </row>
    <row r="3454" spans="1:9" hidden="1" x14ac:dyDescent="0.25">
      <c r="A3454" t="s">
        <v>225</v>
      </c>
      <c r="B3454" s="4">
        <v>10</v>
      </c>
      <c r="C3454" s="197">
        <v>125</v>
      </c>
      <c r="D3454" s="197">
        <v>181</v>
      </c>
      <c r="E3454" s="6">
        <v>66014.720000000001</v>
      </c>
      <c r="F3454" s="6">
        <f t="shared" si="111"/>
        <v>66014.720000000001</v>
      </c>
      <c r="G3454" t="s">
        <v>226</v>
      </c>
      <c r="I3454" t="str">
        <f t="shared" si="112"/>
        <v>10-125-181</v>
      </c>
    </row>
    <row r="3455" spans="1:9" hidden="1" x14ac:dyDescent="0.25">
      <c r="A3455" t="s">
        <v>110</v>
      </c>
      <c r="B3455" s="4">
        <v>10</v>
      </c>
      <c r="C3455" s="197">
        <v>125</v>
      </c>
      <c r="D3455" s="197">
        <v>131</v>
      </c>
      <c r="E3455" s="6">
        <v>66234.960000000006</v>
      </c>
      <c r="F3455" s="6">
        <f t="shared" si="111"/>
        <v>66234.960000000006</v>
      </c>
      <c r="G3455" t="s">
        <v>111</v>
      </c>
      <c r="I3455" t="str">
        <f t="shared" si="112"/>
        <v>10-125-131</v>
      </c>
    </row>
    <row r="3456" spans="1:9" hidden="1" x14ac:dyDescent="0.25">
      <c r="A3456" t="s">
        <v>246</v>
      </c>
      <c r="B3456" s="4">
        <v>10</v>
      </c>
      <c r="C3456" s="197">
        <v>125</v>
      </c>
      <c r="D3456" s="197">
        <v>188</v>
      </c>
      <c r="E3456" s="6">
        <v>67449.48</v>
      </c>
      <c r="F3456" s="6">
        <f t="shared" si="111"/>
        <v>67449.48</v>
      </c>
      <c r="G3456" t="s">
        <v>247</v>
      </c>
      <c r="I3456" t="str">
        <f t="shared" si="112"/>
        <v>10-125-188</v>
      </c>
    </row>
    <row r="3457" spans="1:9" hidden="1" x14ac:dyDescent="0.25">
      <c r="A3457" t="s">
        <v>532</v>
      </c>
      <c r="B3457" s="4">
        <v>30</v>
      </c>
      <c r="C3457" s="197">
        <v>25</v>
      </c>
      <c r="D3457" s="197">
        <v>185</v>
      </c>
      <c r="E3457" s="6">
        <v>-69960</v>
      </c>
      <c r="F3457" s="6">
        <f t="shared" si="111"/>
        <v>69960</v>
      </c>
      <c r="G3457" t="s">
        <v>533</v>
      </c>
      <c r="I3457" t="str">
        <f t="shared" si="112"/>
        <v/>
      </c>
    </row>
    <row r="3458" spans="1:9" hidden="1" x14ac:dyDescent="0.25">
      <c r="A3458" t="s">
        <v>8281</v>
      </c>
      <c r="B3458" s="4">
        <v>33</v>
      </c>
      <c r="C3458" s="197">
        <v>200</v>
      </c>
      <c r="D3458" s="197">
        <v>63</v>
      </c>
      <c r="E3458" s="6">
        <v>-72528.289999999994</v>
      </c>
      <c r="F3458" s="6">
        <f t="shared" ref="F3458:F3521" si="113">IF(B3458=10,E3458,-E3458)</f>
        <v>72528.289999999994</v>
      </c>
      <c r="G3458" t="s">
        <v>8224</v>
      </c>
      <c r="H3458" t="s">
        <v>7668</v>
      </c>
      <c r="I3458" t="str">
        <f t="shared" ref="I3458:I3521" si="114">IF(ISNA(MATCH(A3458,OldAcctNum,))=TRUE,A3458,"")</f>
        <v/>
      </c>
    </row>
    <row r="3459" spans="1:9" hidden="1" x14ac:dyDescent="0.25">
      <c r="A3459" t="s">
        <v>128</v>
      </c>
      <c r="B3459" s="4">
        <v>10</v>
      </c>
      <c r="C3459" s="197">
        <v>125</v>
      </c>
      <c r="D3459" s="197">
        <v>137</v>
      </c>
      <c r="E3459" s="6">
        <v>73008.679999999993</v>
      </c>
      <c r="F3459" s="6">
        <f t="shared" si="113"/>
        <v>73008.679999999993</v>
      </c>
      <c r="G3459" t="s">
        <v>129</v>
      </c>
      <c r="I3459" t="str">
        <f t="shared" si="114"/>
        <v>10-125-137</v>
      </c>
    </row>
    <row r="3460" spans="1:9" hidden="1" x14ac:dyDescent="0.25">
      <c r="A3460" t="s">
        <v>1504</v>
      </c>
      <c r="B3460" s="4">
        <v>31</v>
      </c>
      <c r="C3460" s="197">
        <v>981</v>
      </c>
      <c r="D3460" s="197">
        <v>0</v>
      </c>
      <c r="E3460" s="6">
        <v>-78102.37</v>
      </c>
      <c r="F3460" s="6">
        <f t="shared" si="113"/>
        <v>78102.37</v>
      </c>
      <c r="G3460" t="s">
        <v>1505</v>
      </c>
      <c r="I3460" t="str">
        <f t="shared" si="114"/>
        <v/>
      </c>
    </row>
    <row r="3461" spans="1:9" hidden="1" x14ac:dyDescent="0.25">
      <c r="A3461" t="s">
        <v>198</v>
      </c>
      <c r="B3461" s="4">
        <v>10</v>
      </c>
      <c r="C3461" s="197">
        <v>125</v>
      </c>
      <c r="D3461" s="197">
        <v>171</v>
      </c>
      <c r="E3461" s="6">
        <v>81049.45</v>
      </c>
      <c r="F3461" s="6">
        <f t="shared" si="113"/>
        <v>81049.45</v>
      </c>
      <c r="G3461" t="s">
        <v>199</v>
      </c>
      <c r="I3461" t="str">
        <f t="shared" si="114"/>
        <v>10-125-171</v>
      </c>
    </row>
    <row r="3462" spans="1:9" hidden="1" x14ac:dyDescent="0.25">
      <c r="A3462" t="s">
        <v>177</v>
      </c>
      <c r="B3462" s="4">
        <v>10</v>
      </c>
      <c r="C3462" s="197">
        <v>125</v>
      </c>
      <c r="D3462" s="197">
        <v>164</v>
      </c>
      <c r="E3462" s="6">
        <v>85908.52</v>
      </c>
      <c r="F3462" s="6">
        <f t="shared" si="113"/>
        <v>85908.52</v>
      </c>
      <c r="G3462" t="s">
        <v>178</v>
      </c>
      <c r="I3462" t="str">
        <f t="shared" si="114"/>
        <v>10-125-164</v>
      </c>
    </row>
    <row r="3463" spans="1:9" hidden="1" x14ac:dyDescent="0.25">
      <c r="A3463" t="s">
        <v>186</v>
      </c>
      <c r="B3463" s="4">
        <v>10</v>
      </c>
      <c r="C3463" s="197">
        <v>125</v>
      </c>
      <c r="D3463" s="197">
        <v>167</v>
      </c>
      <c r="E3463" s="6">
        <v>88000.37</v>
      </c>
      <c r="F3463" s="6">
        <f t="shared" si="113"/>
        <v>88000.37</v>
      </c>
      <c r="G3463" t="s">
        <v>187</v>
      </c>
      <c r="I3463" t="str">
        <f t="shared" si="114"/>
        <v>10-125-167</v>
      </c>
    </row>
    <row r="3464" spans="1:9" hidden="1" x14ac:dyDescent="0.25">
      <c r="A3464" t="s">
        <v>252</v>
      </c>
      <c r="B3464" s="4">
        <v>10</v>
      </c>
      <c r="C3464" s="197">
        <v>125</v>
      </c>
      <c r="D3464" s="197">
        <v>190</v>
      </c>
      <c r="E3464" s="6">
        <v>90019.18</v>
      </c>
      <c r="F3464" s="6">
        <f t="shared" si="113"/>
        <v>90019.18</v>
      </c>
      <c r="G3464" t="s">
        <v>253</v>
      </c>
      <c r="I3464" t="str">
        <f t="shared" si="114"/>
        <v>10-125-190</v>
      </c>
    </row>
    <row r="3465" spans="1:9" hidden="1" x14ac:dyDescent="0.25">
      <c r="A3465" t="s">
        <v>171</v>
      </c>
      <c r="B3465" s="4">
        <v>10</v>
      </c>
      <c r="C3465" s="197">
        <v>125</v>
      </c>
      <c r="D3465" s="197">
        <v>162</v>
      </c>
      <c r="E3465" s="6">
        <v>90467.79</v>
      </c>
      <c r="F3465" s="6">
        <f t="shared" si="113"/>
        <v>90467.79</v>
      </c>
      <c r="G3465" t="s">
        <v>172</v>
      </c>
      <c r="I3465" t="str">
        <f t="shared" si="114"/>
        <v>10-125-162</v>
      </c>
    </row>
    <row r="3466" spans="1:9" hidden="1" x14ac:dyDescent="0.25">
      <c r="A3466" t="s">
        <v>180</v>
      </c>
      <c r="B3466" s="4">
        <v>10</v>
      </c>
      <c r="C3466" s="197">
        <v>125</v>
      </c>
      <c r="D3466" s="197">
        <v>165</v>
      </c>
      <c r="E3466" s="6">
        <v>95158.11</v>
      </c>
      <c r="F3466" s="6">
        <f t="shared" si="113"/>
        <v>95158.11</v>
      </c>
      <c r="G3466" t="s">
        <v>181</v>
      </c>
      <c r="I3466" t="str">
        <f t="shared" si="114"/>
        <v>10-125-165</v>
      </c>
    </row>
    <row r="3467" spans="1:9" hidden="1" x14ac:dyDescent="0.25">
      <c r="A3467" t="s">
        <v>80</v>
      </c>
      <c r="B3467" s="4">
        <v>10</v>
      </c>
      <c r="C3467" s="197">
        <v>125</v>
      </c>
      <c r="D3467" s="197">
        <v>121</v>
      </c>
      <c r="E3467" s="6">
        <v>95827.87</v>
      </c>
      <c r="F3467" s="6">
        <f t="shared" si="113"/>
        <v>95827.87</v>
      </c>
      <c r="G3467" t="s">
        <v>81</v>
      </c>
      <c r="I3467" t="str">
        <f t="shared" si="114"/>
        <v>10-125-121</v>
      </c>
    </row>
    <row r="3468" spans="1:9" hidden="1" x14ac:dyDescent="0.25">
      <c r="A3468" t="s">
        <v>125</v>
      </c>
      <c r="B3468" s="4">
        <v>10</v>
      </c>
      <c r="C3468" s="197">
        <v>125</v>
      </c>
      <c r="D3468" s="197">
        <v>136</v>
      </c>
      <c r="E3468" s="6">
        <v>95937.35</v>
      </c>
      <c r="F3468" s="6">
        <f t="shared" si="113"/>
        <v>95937.35</v>
      </c>
      <c r="G3468" t="s">
        <v>126</v>
      </c>
      <c r="I3468" t="str">
        <f t="shared" si="114"/>
        <v>10-125-136</v>
      </c>
    </row>
    <row r="3469" spans="1:9" hidden="1" x14ac:dyDescent="0.25">
      <c r="A3469" t="s">
        <v>146</v>
      </c>
      <c r="B3469" s="4">
        <v>10</v>
      </c>
      <c r="C3469" s="197">
        <v>125</v>
      </c>
      <c r="D3469" s="197">
        <v>143</v>
      </c>
      <c r="E3469" s="6">
        <v>97840.87</v>
      </c>
      <c r="F3469" s="6">
        <f t="shared" si="113"/>
        <v>97840.87</v>
      </c>
      <c r="G3469" t="s">
        <v>147</v>
      </c>
      <c r="I3469" t="str">
        <f t="shared" si="114"/>
        <v>10-125-143</v>
      </c>
    </row>
    <row r="3470" spans="1:9" hidden="1" x14ac:dyDescent="0.25">
      <c r="A3470" t="s">
        <v>140</v>
      </c>
      <c r="B3470" s="4">
        <v>10</v>
      </c>
      <c r="C3470" s="197">
        <v>125</v>
      </c>
      <c r="D3470" s="197">
        <v>141</v>
      </c>
      <c r="E3470" s="6">
        <v>97985.52</v>
      </c>
      <c r="F3470" s="6">
        <f t="shared" si="113"/>
        <v>97985.52</v>
      </c>
      <c r="G3470" t="s">
        <v>141</v>
      </c>
      <c r="I3470" t="str">
        <f t="shared" si="114"/>
        <v>10-125-141</v>
      </c>
    </row>
    <row r="3471" spans="1:9" hidden="1" x14ac:dyDescent="0.25">
      <c r="A3471" t="s">
        <v>213</v>
      </c>
      <c r="B3471" s="4">
        <v>10</v>
      </c>
      <c r="C3471" s="197">
        <v>125</v>
      </c>
      <c r="D3471" s="197">
        <v>176</v>
      </c>
      <c r="E3471" s="6">
        <v>99579.53</v>
      </c>
      <c r="F3471" s="6">
        <f t="shared" si="113"/>
        <v>99579.53</v>
      </c>
      <c r="G3471" t="s">
        <v>214</v>
      </c>
      <c r="I3471" t="str">
        <f t="shared" si="114"/>
        <v>10-125-176</v>
      </c>
    </row>
    <row r="3472" spans="1:9" hidden="1" x14ac:dyDescent="0.25">
      <c r="A3472" t="s">
        <v>64</v>
      </c>
      <c r="B3472" s="4">
        <v>10</v>
      </c>
      <c r="C3472" s="197">
        <v>111</v>
      </c>
      <c r="D3472" s="197">
        <v>159</v>
      </c>
      <c r="E3472" s="6">
        <v>102778.54</v>
      </c>
      <c r="F3472" s="6">
        <f t="shared" si="113"/>
        <v>102778.54</v>
      </c>
      <c r="G3472" t="s">
        <v>65</v>
      </c>
      <c r="I3472" t="str">
        <f t="shared" si="114"/>
        <v>10-111-159</v>
      </c>
    </row>
    <row r="3473" spans="1:9" hidden="1" x14ac:dyDescent="0.25">
      <c r="A3473" t="s">
        <v>9059</v>
      </c>
      <c r="B3473" s="4">
        <v>33</v>
      </c>
      <c r="C3473" s="197">
        <v>690</v>
      </c>
      <c r="D3473" s="197">
        <v>93</v>
      </c>
      <c r="E3473" s="6">
        <v>-108644.94</v>
      </c>
      <c r="F3473" s="6">
        <f t="shared" si="113"/>
        <v>108644.94</v>
      </c>
      <c r="G3473" t="s">
        <v>8971</v>
      </c>
      <c r="H3473" t="s">
        <v>7713</v>
      </c>
      <c r="I3473" t="str">
        <f t="shared" si="114"/>
        <v/>
      </c>
    </row>
    <row r="3474" spans="1:9" hidden="1" x14ac:dyDescent="0.25">
      <c r="A3474" t="s">
        <v>977</v>
      </c>
      <c r="B3474" s="4">
        <v>31</v>
      </c>
      <c r="C3474" s="197">
        <v>218</v>
      </c>
      <c r="D3474" s="197">
        <v>0</v>
      </c>
      <c r="E3474" s="6">
        <v>-109016.62</v>
      </c>
      <c r="F3474" s="6">
        <f t="shared" si="113"/>
        <v>109016.62</v>
      </c>
      <c r="G3474" t="s">
        <v>978</v>
      </c>
      <c r="I3474" t="str">
        <f t="shared" si="114"/>
        <v/>
      </c>
    </row>
    <row r="3475" spans="1:9" hidden="1" x14ac:dyDescent="0.25">
      <c r="A3475" t="s">
        <v>7601</v>
      </c>
      <c r="B3475" s="4">
        <v>33</v>
      </c>
      <c r="C3475" s="197">
        <v>1</v>
      </c>
      <c r="D3475" s="197">
        <v>8</v>
      </c>
      <c r="E3475" s="6">
        <v>-111188.4</v>
      </c>
      <c r="F3475" s="6">
        <f t="shared" si="113"/>
        <v>111188.4</v>
      </c>
      <c r="G3475" t="s">
        <v>11095</v>
      </c>
      <c r="H3475" t="s">
        <v>7602</v>
      </c>
      <c r="I3475" t="str">
        <f t="shared" si="114"/>
        <v/>
      </c>
    </row>
    <row r="3476" spans="1:9" hidden="1" x14ac:dyDescent="0.25">
      <c r="A3476" t="s">
        <v>119</v>
      </c>
      <c r="B3476" s="4">
        <v>10</v>
      </c>
      <c r="C3476" s="197">
        <v>125</v>
      </c>
      <c r="D3476" s="197">
        <v>134</v>
      </c>
      <c r="E3476" s="6">
        <v>114094.14</v>
      </c>
      <c r="F3476" s="6">
        <f t="shared" si="113"/>
        <v>114094.14</v>
      </c>
      <c r="G3476" t="s">
        <v>120</v>
      </c>
      <c r="I3476" t="str">
        <f t="shared" si="114"/>
        <v>10-125-134</v>
      </c>
    </row>
    <row r="3477" spans="1:9" hidden="1" x14ac:dyDescent="0.25">
      <c r="A3477" t="s">
        <v>8981</v>
      </c>
      <c r="B3477" s="4">
        <v>33</v>
      </c>
      <c r="C3477" s="197">
        <v>690</v>
      </c>
      <c r="D3477" s="197">
        <v>6</v>
      </c>
      <c r="E3477" s="6">
        <v>-119537.05</v>
      </c>
      <c r="F3477" s="6">
        <f t="shared" si="113"/>
        <v>119537.05</v>
      </c>
      <c r="G3477" t="s">
        <v>8971</v>
      </c>
      <c r="H3477" t="s">
        <v>7596</v>
      </c>
      <c r="I3477" t="str">
        <f t="shared" si="114"/>
        <v/>
      </c>
    </row>
    <row r="3478" spans="1:9" hidden="1" x14ac:dyDescent="0.25">
      <c r="A3478" t="s">
        <v>7831</v>
      </c>
      <c r="B3478" s="4">
        <v>33</v>
      </c>
      <c r="C3478" s="197">
        <v>10</v>
      </c>
      <c r="D3478" s="197">
        <v>3</v>
      </c>
      <c r="E3478" s="6">
        <v>-159446.85999999999</v>
      </c>
      <c r="F3478" s="6">
        <f t="shared" si="113"/>
        <v>159446.85999999999</v>
      </c>
      <c r="G3478" t="s">
        <v>7828</v>
      </c>
      <c r="H3478" t="s">
        <v>7587</v>
      </c>
      <c r="I3478" t="str">
        <f t="shared" si="114"/>
        <v/>
      </c>
    </row>
    <row r="3479" spans="1:9" hidden="1" x14ac:dyDescent="0.25">
      <c r="A3479" t="s">
        <v>131</v>
      </c>
      <c r="B3479" s="4">
        <v>10</v>
      </c>
      <c r="C3479" s="197">
        <v>125</v>
      </c>
      <c r="D3479" s="197">
        <v>138</v>
      </c>
      <c r="E3479" s="6">
        <v>162572.59</v>
      </c>
      <c r="F3479" s="6">
        <f t="shared" si="113"/>
        <v>162572.59</v>
      </c>
      <c r="G3479" t="s">
        <v>132</v>
      </c>
      <c r="I3479" t="str">
        <f t="shared" si="114"/>
        <v>10-125-138</v>
      </c>
    </row>
    <row r="3480" spans="1:9" hidden="1" x14ac:dyDescent="0.25">
      <c r="A3480" t="s">
        <v>960</v>
      </c>
      <c r="B3480" s="4">
        <v>31</v>
      </c>
      <c r="C3480" s="197">
        <v>212</v>
      </c>
      <c r="D3480" s="197">
        <v>0</v>
      </c>
      <c r="E3480" s="6">
        <v>-175163.79</v>
      </c>
      <c r="F3480" s="6">
        <f t="shared" si="113"/>
        <v>175163.79</v>
      </c>
      <c r="G3480" t="s">
        <v>961</v>
      </c>
      <c r="I3480" t="str">
        <f t="shared" si="114"/>
        <v/>
      </c>
    </row>
    <row r="3481" spans="1:9" hidden="1" x14ac:dyDescent="0.25">
      <c r="A3481" t="s">
        <v>89</v>
      </c>
      <c r="B3481" s="4">
        <v>10</v>
      </c>
      <c r="C3481" s="197">
        <v>125</v>
      </c>
      <c r="D3481" s="197">
        <v>124</v>
      </c>
      <c r="E3481" s="6">
        <v>175928.09</v>
      </c>
      <c r="F3481" s="6">
        <f t="shared" si="113"/>
        <v>175928.09</v>
      </c>
      <c r="G3481" t="s">
        <v>90</v>
      </c>
      <c r="I3481" t="str">
        <f t="shared" si="114"/>
        <v>10-125-124</v>
      </c>
    </row>
    <row r="3482" spans="1:9" hidden="1" x14ac:dyDescent="0.25">
      <c r="A3482" t="s">
        <v>8299</v>
      </c>
      <c r="B3482" s="4">
        <v>33</v>
      </c>
      <c r="C3482" s="197">
        <v>200</v>
      </c>
      <c r="D3482" s="197">
        <v>81</v>
      </c>
      <c r="E3482" s="6">
        <v>-187172.73</v>
      </c>
      <c r="F3482" s="6">
        <f t="shared" si="113"/>
        <v>187172.73</v>
      </c>
      <c r="G3482" t="s">
        <v>8224</v>
      </c>
      <c r="H3482" t="s">
        <v>7695</v>
      </c>
      <c r="I3482" t="str">
        <f t="shared" si="114"/>
        <v/>
      </c>
    </row>
    <row r="3483" spans="1:9" hidden="1" x14ac:dyDescent="0.25">
      <c r="A3483" t="s">
        <v>237</v>
      </c>
      <c r="B3483" s="4">
        <v>10</v>
      </c>
      <c r="C3483" s="197">
        <v>125</v>
      </c>
      <c r="D3483" s="197">
        <v>185</v>
      </c>
      <c r="E3483" s="6">
        <v>199186.85</v>
      </c>
      <c r="F3483" s="6">
        <f t="shared" si="113"/>
        <v>199186.85</v>
      </c>
      <c r="G3483" t="s">
        <v>238</v>
      </c>
      <c r="I3483" t="str">
        <f t="shared" si="114"/>
        <v>10-125-185</v>
      </c>
    </row>
    <row r="3484" spans="1:9" hidden="1" x14ac:dyDescent="0.25">
      <c r="A3484" t="s">
        <v>9811</v>
      </c>
      <c r="B3484" s="4">
        <v>34</v>
      </c>
      <c r="C3484" s="197">
        <v>200</v>
      </c>
      <c r="D3484" s="197">
        <v>213</v>
      </c>
      <c r="E3484" s="6">
        <v>-217866.89</v>
      </c>
      <c r="F3484" s="6">
        <f t="shared" si="113"/>
        <v>217866.89</v>
      </c>
      <c r="G3484" t="s">
        <v>8224</v>
      </c>
      <c r="H3484" t="s">
        <v>9676</v>
      </c>
      <c r="I3484" t="str">
        <f t="shared" si="114"/>
        <v/>
      </c>
    </row>
    <row r="3485" spans="1:9" hidden="1" x14ac:dyDescent="0.25">
      <c r="A3485" t="s">
        <v>9019</v>
      </c>
      <c r="B3485" s="4">
        <v>33</v>
      </c>
      <c r="C3485" s="197">
        <v>690</v>
      </c>
      <c r="D3485" s="197">
        <v>48</v>
      </c>
      <c r="E3485" s="6">
        <v>-222567.4</v>
      </c>
      <c r="F3485" s="6">
        <f t="shared" si="113"/>
        <v>222567.4</v>
      </c>
      <c r="G3485" t="s">
        <v>8971</v>
      </c>
      <c r="H3485" t="s">
        <v>7653</v>
      </c>
      <c r="I3485" t="str">
        <f t="shared" si="114"/>
        <v/>
      </c>
    </row>
    <row r="3486" spans="1:9" hidden="1" x14ac:dyDescent="0.25">
      <c r="A3486" t="s">
        <v>61</v>
      </c>
      <c r="B3486" s="4">
        <v>10</v>
      </c>
      <c r="C3486" s="197">
        <v>111</v>
      </c>
      <c r="D3486" s="197">
        <v>158</v>
      </c>
      <c r="E3486" s="6">
        <v>230116.04</v>
      </c>
      <c r="F3486" s="6">
        <f t="shared" si="113"/>
        <v>230116.04</v>
      </c>
      <c r="G3486" t="s">
        <v>62</v>
      </c>
      <c r="I3486" t="str">
        <f t="shared" si="114"/>
        <v>10-111-158</v>
      </c>
    </row>
    <row r="3487" spans="1:9" hidden="1" x14ac:dyDescent="0.25">
      <c r="A3487" t="s">
        <v>1066</v>
      </c>
      <c r="B3487" s="4">
        <v>31</v>
      </c>
      <c r="C3487" s="197">
        <v>251</v>
      </c>
      <c r="D3487" s="197">
        <v>0</v>
      </c>
      <c r="E3487" s="6">
        <v>-236351.44</v>
      </c>
      <c r="F3487" s="6">
        <f t="shared" si="113"/>
        <v>236351.44</v>
      </c>
      <c r="G3487" t="s">
        <v>1067</v>
      </c>
      <c r="I3487" t="str">
        <f t="shared" si="114"/>
        <v/>
      </c>
    </row>
    <row r="3488" spans="1:9" hidden="1" x14ac:dyDescent="0.25">
      <c r="A3488" t="s">
        <v>8261</v>
      </c>
      <c r="B3488" s="4">
        <v>33</v>
      </c>
      <c r="C3488" s="197">
        <v>200</v>
      </c>
      <c r="D3488" s="197">
        <v>40</v>
      </c>
      <c r="E3488" s="6">
        <v>-273470.95</v>
      </c>
      <c r="F3488" s="6">
        <f t="shared" si="113"/>
        <v>273470.95</v>
      </c>
      <c r="G3488" t="s">
        <v>8224</v>
      </c>
      <c r="H3488" t="s">
        <v>7638</v>
      </c>
      <c r="I3488" t="str">
        <f t="shared" si="114"/>
        <v/>
      </c>
    </row>
    <row r="3489" spans="1:9" hidden="1" x14ac:dyDescent="0.25">
      <c r="A3489" t="s">
        <v>159</v>
      </c>
      <c r="B3489" s="4">
        <v>10</v>
      </c>
      <c r="C3489" s="197">
        <v>125</v>
      </c>
      <c r="D3489" s="197">
        <v>147</v>
      </c>
      <c r="E3489" s="6">
        <v>279677.46999999997</v>
      </c>
      <c r="F3489" s="6">
        <f t="shared" si="113"/>
        <v>279677.46999999997</v>
      </c>
      <c r="G3489" t="s">
        <v>160</v>
      </c>
      <c r="I3489" t="str">
        <f t="shared" si="114"/>
        <v>10-125-147</v>
      </c>
    </row>
    <row r="3490" spans="1:9" hidden="1" x14ac:dyDescent="0.25">
      <c r="A3490" t="s">
        <v>7867</v>
      </c>
      <c r="B3490" s="4">
        <v>33</v>
      </c>
      <c r="C3490" s="197">
        <v>10</v>
      </c>
      <c r="D3490" s="197">
        <v>41</v>
      </c>
      <c r="E3490" s="6">
        <v>-296335.65999999997</v>
      </c>
      <c r="F3490" s="6">
        <f t="shared" si="113"/>
        <v>296335.65999999997</v>
      </c>
      <c r="G3490" t="s">
        <v>7828</v>
      </c>
      <c r="H3490" t="s">
        <v>7641</v>
      </c>
      <c r="I3490" t="str">
        <f t="shared" si="114"/>
        <v/>
      </c>
    </row>
    <row r="3491" spans="1:9" hidden="1" x14ac:dyDescent="0.25">
      <c r="A3491" t="s">
        <v>8245</v>
      </c>
      <c r="B3491" s="4">
        <v>33</v>
      </c>
      <c r="C3491" s="197">
        <v>200</v>
      </c>
      <c r="D3491" s="197">
        <v>17</v>
      </c>
      <c r="E3491" s="6">
        <v>-305687.87</v>
      </c>
      <c r="F3491" s="6">
        <f t="shared" si="113"/>
        <v>305687.87</v>
      </c>
      <c r="G3491" t="s">
        <v>8224</v>
      </c>
      <c r="H3491" t="s">
        <v>7614</v>
      </c>
      <c r="I3491" t="str">
        <f t="shared" si="114"/>
        <v/>
      </c>
    </row>
    <row r="3492" spans="1:9" hidden="1" x14ac:dyDescent="0.25">
      <c r="A3492" t="s">
        <v>134</v>
      </c>
      <c r="B3492" s="4">
        <v>10</v>
      </c>
      <c r="C3492" s="197">
        <v>125</v>
      </c>
      <c r="D3492" s="197">
        <v>139</v>
      </c>
      <c r="E3492" s="6">
        <v>344100.03</v>
      </c>
      <c r="F3492" s="6">
        <f t="shared" si="113"/>
        <v>344100.03</v>
      </c>
      <c r="G3492" t="s">
        <v>135</v>
      </c>
      <c r="I3492" t="str">
        <f t="shared" si="114"/>
        <v>10-125-139</v>
      </c>
    </row>
    <row r="3493" spans="1:9" hidden="1" x14ac:dyDescent="0.25">
      <c r="A3493" t="s">
        <v>8977</v>
      </c>
      <c r="B3493" s="4">
        <v>33</v>
      </c>
      <c r="C3493" s="197">
        <v>690</v>
      </c>
      <c r="D3493" s="197">
        <v>4</v>
      </c>
      <c r="E3493" s="6">
        <v>-344720.24</v>
      </c>
      <c r="F3493" s="6">
        <f t="shared" si="113"/>
        <v>344720.24</v>
      </c>
      <c r="G3493" t="s">
        <v>8971</v>
      </c>
      <c r="H3493" t="s">
        <v>7590</v>
      </c>
      <c r="I3493" t="str">
        <f t="shared" si="114"/>
        <v/>
      </c>
    </row>
    <row r="3494" spans="1:9" hidden="1" x14ac:dyDescent="0.25">
      <c r="A3494" t="s">
        <v>9821</v>
      </c>
      <c r="B3494" s="4">
        <v>34</v>
      </c>
      <c r="C3494" s="197">
        <v>200</v>
      </c>
      <c r="D3494" s="197">
        <v>509</v>
      </c>
      <c r="E3494" s="6">
        <v>-348734.5</v>
      </c>
      <c r="F3494" s="6">
        <f t="shared" si="113"/>
        <v>348734.5</v>
      </c>
      <c r="G3494" t="s">
        <v>8224</v>
      </c>
      <c r="H3494" t="s">
        <v>9691</v>
      </c>
      <c r="I3494" t="str">
        <f t="shared" si="114"/>
        <v/>
      </c>
    </row>
    <row r="3495" spans="1:9" hidden="1" x14ac:dyDescent="0.25">
      <c r="A3495" t="s">
        <v>8239</v>
      </c>
      <c r="B3495" s="4">
        <v>33</v>
      </c>
      <c r="C3495" s="197">
        <v>200</v>
      </c>
      <c r="D3495" s="197">
        <v>9</v>
      </c>
      <c r="E3495" s="6">
        <v>-353808.18</v>
      </c>
      <c r="F3495" s="6">
        <f t="shared" si="113"/>
        <v>353808.18</v>
      </c>
      <c r="G3495" t="s">
        <v>8224</v>
      </c>
      <c r="H3495" t="s">
        <v>7605</v>
      </c>
      <c r="I3495" t="str">
        <f t="shared" si="114"/>
        <v/>
      </c>
    </row>
    <row r="3496" spans="1:9" hidden="1" x14ac:dyDescent="0.25">
      <c r="A3496" t="s">
        <v>9805</v>
      </c>
      <c r="B3496" s="4">
        <v>34</v>
      </c>
      <c r="C3496" s="197">
        <v>200</v>
      </c>
      <c r="D3496" s="197">
        <v>201</v>
      </c>
      <c r="E3496" s="6">
        <v>-433064.98</v>
      </c>
      <c r="F3496" s="6">
        <f t="shared" si="113"/>
        <v>433064.98</v>
      </c>
      <c r="G3496" t="s">
        <v>8224</v>
      </c>
      <c r="H3496" t="s">
        <v>9666</v>
      </c>
      <c r="I3496" t="str">
        <f t="shared" si="114"/>
        <v/>
      </c>
    </row>
    <row r="3497" spans="1:9" hidden="1" x14ac:dyDescent="0.25">
      <c r="A3497" t="s">
        <v>8235</v>
      </c>
      <c r="B3497" s="4">
        <v>33</v>
      </c>
      <c r="C3497" s="197">
        <v>200</v>
      </c>
      <c r="D3497" s="197">
        <v>7</v>
      </c>
      <c r="E3497" s="6">
        <v>-436058.56</v>
      </c>
      <c r="F3497" s="6">
        <f t="shared" si="113"/>
        <v>436058.56</v>
      </c>
      <c r="G3497" t="s">
        <v>8224</v>
      </c>
      <c r="H3497" t="s">
        <v>7599</v>
      </c>
      <c r="I3497" t="str">
        <f t="shared" si="114"/>
        <v/>
      </c>
    </row>
    <row r="3498" spans="1:9" hidden="1" x14ac:dyDescent="0.25">
      <c r="A3498" t="s">
        <v>7905</v>
      </c>
      <c r="B3498" s="4">
        <v>33</v>
      </c>
      <c r="C3498" s="197">
        <v>10</v>
      </c>
      <c r="D3498" s="197">
        <v>83</v>
      </c>
      <c r="E3498" s="6">
        <v>-499129.7</v>
      </c>
      <c r="F3498" s="6">
        <f t="shared" si="113"/>
        <v>499129.7</v>
      </c>
      <c r="G3498" t="s">
        <v>7828</v>
      </c>
      <c r="H3498" t="s">
        <v>7698</v>
      </c>
      <c r="I3498" t="str">
        <f t="shared" si="114"/>
        <v/>
      </c>
    </row>
    <row r="3499" spans="1:9" hidden="1" x14ac:dyDescent="0.25">
      <c r="A3499" t="s">
        <v>924</v>
      </c>
      <c r="B3499" s="4">
        <v>31</v>
      </c>
      <c r="C3499" s="197">
        <v>120</v>
      </c>
      <c r="D3499" s="197">
        <v>0</v>
      </c>
      <c r="E3499" s="6">
        <v>-527175.5</v>
      </c>
      <c r="F3499" s="6">
        <f t="shared" si="113"/>
        <v>527175.5</v>
      </c>
      <c r="G3499" t="s">
        <v>925</v>
      </c>
      <c r="I3499" t="str">
        <f t="shared" si="114"/>
        <v/>
      </c>
    </row>
    <row r="3500" spans="1:9" hidden="1" x14ac:dyDescent="0.25">
      <c r="A3500" t="s">
        <v>8309</v>
      </c>
      <c r="B3500" s="4">
        <v>33</v>
      </c>
      <c r="C3500" s="197">
        <v>200</v>
      </c>
      <c r="D3500" s="197">
        <v>92</v>
      </c>
      <c r="E3500" s="6">
        <v>-528886.18999999994</v>
      </c>
      <c r="F3500" s="6">
        <f t="shared" si="113"/>
        <v>528886.18999999994</v>
      </c>
      <c r="G3500" t="s">
        <v>8224</v>
      </c>
      <c r="H3500" t="s">
        <v>7710</v>
      </c>
      <c r="I3500" t="str">
        <f t="shared" si="114"/>
        <v/>
      </c>
    </row>
    <row r="3501" spans="1:9" hidden="1" x14ac:dyDescent="0.25">
      <c r="A3501" t="s">
        <v>980</v>
      </c>
      <c r="B3501" s="4">
        <v>31</v>
      </c>
      <c r="C3501" s="197">
        <v>219</v>
      </c>
      <c r="D3501" s="197">
        <v>0</v>
      </c>
      <c r="E3501" s="6">
        <v>-529138.46</v>
      </c>
      <c r="F3501" s="6">
        <f t="shared" si="113"/>
        <v>529138.46</v>
      </c>
      <c r="G3501" t="s">
        <v>981</v>
      </c>
      <c r="I3501" t="str">
        <f t="shared" si="114"/>
        <v/>
      </c>
    </row>
    <row r="3502" spans="1:9" hidden="1" x14ac:dyDescent="0.25">
      <c r="A3502" t="s">
        <v>8408</v>
      </c>
      <c r="B3502" s="4">
        <v>33</v>
      </c>
      <c r="C3502" s="197">
        <v>610</v>
      </c>
      <c r="D3502" s="197">
        <v>92</v>
      </c>
      <c r="E3502" s="6">
        <v>-592638.03</v>
      </c>
      <c r="F3502" s="6">
        <f t="shared" si="113"/>
        <v>592638.03</v>
      </c>
      <c r="G3502" t="s">
        <v>8323</v>
      </c>
      <c r="H3502" t="s">
        <v>7710</v>
      </c>
      <c r="I3502" t="str">
        <f t="shared" si="114"/>
        <v/>
      </c>
    </row>
    <row r="3503" spans="1:9" hidden="1" x14ac:dyDescent="0.25">
      <c r="A3503" t="s">
        <v>7837</v>
      </c>
      <c r="B3503" s="4">
        <v>33</v>
      </c>
      <c r="C3503" s="197">
        <v>10</v>
      </c>
      <c r="D3503" s="197">
        <v>6</v>
      </c>
      <c r="E3503" s="6">
        <v>-606777.57999999996</v>
      </c>
      <c r="F3503" s="6">
        <f t="shared" si="113"/>
        <v>606777.57999999996</v>
      </c>
      <c r="G3503" t="s">
        <v>7828</v>
      </c>
      <c r="H3503" t="s">
        <v>7596</v>
      </c>
      <c r="I3503" t="str">
        <f t="shared" si="114"/>
        <v/>
      </c>
    </row>
    <row r="3504" spans="1:9" hidden="1" x14ac:dyDescent="0.25">
      <c r="A3504" t="s">
        <v>152</v>
      </c>
      <c r="B3504" s="4">
        <v>10</v>
      </c>
      <c r="C3504" s="197">
        <v>125</v>
      </c>
      <c r="D3504" s="197">
        <v>145</v>
      </c>
      <c r="E3504" s="6">
        <v>720140.95</v>
      </c>
      <c r="F3504" s="6">
        <f t="shared" si="113"/>
        <v>720140.95</v>
      </c>
      <c r="G3504" t="s">
        <v>153</v>
      </c>
      <c r="I3504" t="str">
        <f t="shared" si="114"/>
        <v>10-125-145</v>
      </c>
    </row>
    <row r="3505" spans="1:9" hidden="1" x14ac:dyDescent="0.25">
      <c r="A3505" t="s">
        <v>7604</v>
      </c>
      <c r="B3505" s="4">
        <v>33</v>
      </c>
      <c r="C3505" s="197">
        <v>1</v>
      </c>
      <c r="D3505" s="197">
        <v>9</v>
      </c>
      <c r="E3505" s="6">
        <v>-828541.83</v>
      </c>
      <c r="F3505" s="6">
        <f t="shared" si="113"/>
        <v>828541.83</v>
      </c>
      <c r="G3505" t="s">
        <v>11095</v>
      </c>
      <c r="H3505" t="s">
        <v>7605</v>
      </c>
      <c r="I3505" t="str">
        <f t="shared" si="114"/>
        <v/>
      </c>
    </row>
    <row r="3506" spans="1:9" hidden="1" x14ac:dyDescent="0.25">
      <c r="A3506" t="s">
        <v>7578</v>
      </c>
      <c r="B3506" s="4">
        <v>33</v>
      </c>
      <c r="C3506" s="197">
        <v>1</v>
      </c>
      <c r="D3506" s="197">
        <v>1</v>
      </c>
      <c r="E3506" s="6">
        <v>-828656.32</v>
      </c>
      <c r="F3506" s="6">
        <f t="shared" si="113"/>
        <v>828656.32</v>
      </c>
      <c r="G3506" t="s">
        <v>11095</v>
      </c>
      <c r="H3506" t="s">
        <v>7580</v>
      </c>
      <c r="I3506" t="str">
        <f t="shared" si="114"/>
        <v/>
      </c>
    </row>
    <row r="3507" spans="1:9" hidden="1" x14ac:dyDescent="0.25">
      <c r="A3507" t="s">
        <v>8247</v>
      </c>
      <c r="B3507" s="4">
        <v>33</v>
      </c>
      <c r="C3507" s="197">
        <v>200</v>
      </c>
      <c r="D3507" s="197">
        <v>21</v>
      </c>
      <c r="E3507" s="6">
        <v>-878346.03</v>
      </c>
      <c r="F3507" s="6">
        <f t="shared" si="113"/>
        <v>878346.03</v>
      </c>
      <c r="G3507" t="s">
        <v>8224</v>
      </c>
      <c r="H3507" t="s">
        <v>7617</v>
      </c>
      <c r="I3507" t="str">
        <f t="shared" si="114"/>
        <v/>
      </c>
    </row>
    <row r="3508" spans="1:9" hidden="1" x14ac:dyDescent="0.25">
      <c r="A3508" t="s">
        <v>8237</v>
      </c>
      <c r="B3508" s="4">
        <v>33</v>
      </c>
      <c r="C3508" s="197">
        <v>200</v>
      </c>
      <c r="D3508" s="197">
        <v>8</v>
      </c>
      <c r="E3508" s="6">
        <v>-905492.82</v>
      </c>
      <c r="F3508" s="6">
        <f t="shared" si="113"/>
        <v>905492.82</v>
      </c>
      <c r="G3508" t="s">
        <v>8224</v>
      </c>
      <c r="H3508" t="s">
        <v>7602</v>
      </c>
      <c r="I3508" t="str">
        <f t="shared" si="114"/>
        <v/>
      </c>
    </row>
    <row r="3509" spans="1:9" hidden="1" x14ac:dyDescent="0.25">
      <c r="A3509" t="s">
        <v>1205</v>
      </c>
      <c r="B3509" s="4">
        <v>31</v>
      </c>
      <c r="C3509" s="197">
        <v>503</v>
      </c>
      <c r="D3509" s="197">
        <v>0</v>
      </c>
      <c r="E3509" s="6">
        <v>-929952.54</v>
      </c>
      <c r="F3509" s="6">
        <f t="shared" si="113"/>
        <v>929952.54</v>
      </c>
      <c r="G3509" t="s">
        <v>1206</v>
      </c>
      <c r="I3509" t="str">
        <f t="shared" si="114"/>
        <v/>
      </c>
    </row>
    <row r="3510" spans="1:9" hidden="1" x14ac:dyDescent="0.25">
      <c r="A3510" t="s">
        <v>7694</v>
      </c>
      <c r="B3510" s="4">
        <v>33</v>
      </c>
      <c r="C3510" s="197">
        <v>1</v>
      </c>
      <c r="D3510" s="197">
        <v>81</v>
      </c>
      <c r="E3510" s="6">
        <v>-1045191.64</v>
      </c>
      <c r="F3510" s="6">
        <f t="shared" si="113"/>
        <v>1045191.64</v>
      </c>
      <c r="G3510" t="s">
        <v>11095</v>
      </c>
      <c r="H3510" t="s">
        <v>7695</v>
      </c>
      <c r="I3510" t="str">
        <f t="shared" si="114"/>
        <v/>
      </c>
    </row>
    <row r="3511" spans="1:9" hidden="1" x14ac:dyDescent="0.25">
      <c r="A3511" t="s">
        <v>8008</v>
      </c>
      <c r="B3511" s="4">
        <v>33</v>
      </c>
      <c r="C3511" s="197">
        <v>30</v>
      </c>
      <c r="D3511" s="197">
        <v>89</v>
      </c>
      <c r="E3511" s="6">
        <v>-1076495.1399999999</v>
      </c>
      <c r="F3511" s="6">
        <f t="shared" si="113"/>
        <v>1076495.1399999999</v>
      </c>
      <c r="G3511" t="s">
        <v>11088</v>
      </c>
      <c r="H3511" t="s">
        <v>7704</v>
      </c>
      <c r="I3511" t="str">
        <f t="shared" si="114"/>
        <v/>
      </c>
    </row>
    <row r="3512" spans="1:9" hidden="1" x14ac:dyDescent="0.25">
      <c r="A3512" t="s">
        <v>95</v>
      </c>
      <c r="B3512" s="4">
        <v>10</v>
      </c>
      <c r="C3512" s="197">
        <v>125</v>
      </c>
      <c r="D3512" s="197">
        <v>126</v>
      </c>
      <c r="E3512" s="6">
        <v>1106616.17</v>
      </c>
      <c r="F3512" s="6">
        <f t="shared" si="113"/>
        <v>1106616.17</v>
      </c>
      <c r="G3512" t="s">
        <v>96</v>
      </c>
      <c r="I3512" t="str">
        <f t="shared" si="114"/>
        <v>10-125-126</v>
      </c>
    </row>
    <row r="3513" spans="1:9" hidden="1" x14ac:dyDescent="0.25">
      <c r="A3513" t="s">
        <v>7613</v>
      </c>
      <c r="B3513" s="4">
        <v>33</v>
      </c>
      <c r="C3513" s="197">
        <v>1</v>
      </c>
      <c r="D3513" s="197">
        <v>17</v>
      </c>
      <c r="E3513" s="6">
        <v>-1144700.1399999999</v>
      </c>
      <c r="F3513" s="6">
        <f t="shared" si="113"/>
        <v>1144700.1399999999</v>
      </c>
      <c r="G3513" t="s">
        <v>11095</v>
      </c>
      <c r="H3513" t="s">
        <v>7614</v>
      </c>
      <c r="I3513" t="str">
        <f t="shared" si="114"/>
        <v/>
      </c>
    </row>
    <row r="3514" spans="1:9" hidden="1" x14ac:dyDescent="0.25">
      <c r="A3514" t="s">
        <v>8362</v>
      </c>
      <c r="B3514" s="4">
        <v>33</v>
      </c>
      <c r="C3514" s="197">
        <v>610</v>
      </c>
      <c r="D3514" s="197">
        <v>41</v>
      </c>
      <c r="E3514" s="6">
        <v>-1145672.79</v>
      </c>
      <c r="F3514" s="6">
        <f t="shared" si="113"/>
        <v>1145672.79</v>
      </c>
      <c r="G3514" t="s">
        <v>8323</v>
      </c>
      <c r="H3514" t="s">
        <v>7641</v>
      </c>
      <c r="I3514" t="str">
        <f t="shared" si="114"/>
        <v/>
      </c>
    </row>
    <row r="3515" spans="1:9" hidden="1" x14ac:dyDescent="0.25">
      <c r="A3515" t="s">
        <v>974</v>
      </c>
      <c r="B3515" s="4">
        <v>31</v>
      </c>
      <c r="C3515" s="197">
        <v>217</v>
      </c>
      <c r="D3515" s="197">
        <v>0</v>
      </c>
      <c r="E3515" s="6">
        <v>-1162531.46</v>
      </c>
      <c r="F3515" s="6">
        <f t="shared" si="113"/>
        <v>1162531.46</v>
      </c>
      <c r="G3515" t="s">
        <v>975</v>
      </c>
      <c r="I3515" t="str">
        <f t="shared" si="114"/>
        <v/>
      </c>
    </row>
    <row r="3516" spans="1:9" hidden="1" x14ac:dyDescent="0.25">
      <c r="A3516" t="s">
        <v>7628</v>
      </c>
      <c r="B3516" s="4">
        <v>33</v>
      </c>
      <c r="C3516" s="197">
        <v>1</v>
      </c>
      <c r="D3516" s="197">
        <v>31</v>
      </c>
      <c r="E3516" s="6">
        <v>-1182056.55</v>
      </c>
      <c r="F3516" s="6">
        <f t="shared" si="113"/>
        <v>1182056.55</v>
      </c>
      <c r="G3516" t="s">
        <v>11095</v>
      </c>
      <c r="H3516" t="s">
        <v>7629</v>
      </c>
      <c r="I3516" t="str">
        <f t="shared" si="114"/>
        <v/>
      </c>
    </row>
    <row r="3517" spans="1:9" hidden="1" x14ac:dyDescent="0.25">
      <c r="A3517" t="s">
        <v>632</v>
      </c>
      <c r="B3517" s="4">
        <v>30</v>
      </c>
      <c r="C3517" s="197">
        <v>92</v>
      </c>
      <c r="D3517" s="197">
        <v>0</v>
      </c>
      <c r="E3517" s="6">
        <v>-1224333.06</v>
      </c>
      <c r="F3517" s="6">
        <f t="shared" si="113"/>
        <v>1224333.06</v>
      </c>
      <c r="G3517" t="s">
        <v>633</v>
      </c>
      <c r="H3517" t="s">
        <v>397</v>
      </c>
      <c r="I3517" t="str">
        <f t="shared" si="114"/>
        <v/>
      </c>
    </row>
    <row r="3518" spans="1:9" hidden="1" x14ac:dyDescent="0.25">
      <c r="A3518" t="s">
        <v>7622</v>
      </c>
      <c r="B3518" s="4">
        <v>33</v>
      </c>
      <c r="C3518" s="197">
        <v>1</v>
      </c>
      <c r="D3518" s="197">
        <v>25</v>
      </c>
      <c r="E3518" s="6">
        <v>-1365816.81</v>
      </c>
      <c r="F3518" s="6">
        <f t="shared" si="113"/>
        <v>1365816.81</v>
      </c>
      <c r="G3518" t="s">
        <v>11095</v>
      </c>
      <c r="H3518" t="s">
        <v>7623</v>
      </c>
      <c r="I3518" t="str">
        <f t="shared" si="114"/>
        <v/>
      </c>
    </row>
    <row r="3519" spans="1:9" hidden="1" x14ac:dyDescent="0.25">
      <c r="A3519" t="s">
        <v>7625</v>
      </c>
      <c r="B3519" s="4">
        <v>33</v>
      </c>
      <c r="C3519" s="197">
        <v>1</v>
      </c>
      <c r="D3519" s="197">
        <v>28</v>
      </c>
      <c r="E3519" s="6">
        <v>-1532798.45</v>
      </c>
      <c r="F3519" s="6">
        <f t="shared" si="113"/>
        <v>1532798.45</v>
      </c>
      <c r="G3519" t="s">
        <v>11095</v>
      </c>
      <c r="H3519" t="s">
        <v>7626</v>
      </c>
      <c r="I3519" t="str">
        <f t="shared" si="114"/>
        <v/>
      </c>
    </row>
    <row r="3520" spans="1:9" hidden="1" x14ac:dyDescent="0.25">
      <c r="A3520" t="s">
        <v>8227</v>
      </c>
      <c r="B3520" s="4">
        <v>33</v>
      </c>
      <c r="C3520" s="197">
        <v>200</v>
      </c>
      <c r="D3520" s="197">
        <v>3</v>
      </c>
      <c r="E3520" s="6">
        <v>-1625551.02</v>
      </c>
      <c r="F3520" s="6">
        <f t="shared" si="113"/>
        <v>1625551.02</v>
      </c>
      <c r="G3520" t="s">
        <v>8224</v>
      </c>
      <c r="H3520" t="s">
        <v>7587</v>
      </c>
      <c r="I3520" t="str">
        <f t="shared" si="114"/>
        <v/>
      </c>
    </row>
    <row r="3521" spans="1:9" hidden="1" x14ac:dyDescent="0.25">
      <c r="A3521" t="s">
        <v>49</v>
      </c>
      <c r="B3521" s="4">
        <v>10</v>
      </c>
      <c r="C3521" s="197">
        <v>111</v>
      </c>
      <c r="D3521" s="197">
        <v>154</v>
      </c>
      <c r="E3521" s="6">
        <v>1655136.43</v>
      </c>
      <c r="F3521" s="6">
        <f t="shared" si="113"/>
        <v>1655136.43</v>
      </c>
      <c r="G3521" t="s">
        <v>50</v>
      </c>
      <c r="I3521" t="str">
        <f t="shared" si="114"/>
        <v>10-111-154</v>
      </c>
    </row>
    <row r="3522" spans="1:9" hidden="1" x14ac:dyDescent="0.25">
      <c r="A3522" t="s">
        <v>8287</v>
      </c>
      <c r="B3522" s="4">
        <v>33</v>
      </c>
      <c r="C3522" s="197">
        <v>200</v>
      </c>
      <c r="D3522" s="197">
        <v>68</v>
      </c>
      <c r="E3522" s="6">
        <v>-1699080.71</v>
      </c>
      <c r="F3522" s="6">
        <f t="shared" ref="F3522:F3563" si="115">IF(B3522=10,E3522,-E3522)</f>
        <v>1699080.71</v>
      </c>
      <c r="G3522" t="s">
        <v>8224</v>
      </c>
      <c r="H3522" t="s">
        <v>7677</v>
      </c>
      <c r="I3522" t="str">
        <f t="shared" ref="I3522:I3563" si="116">IF(ISNA(MATCH(A3522,OldAcctNum,))=TRUE,A3522,"")</f>
        <v/>
      </c>
    </row>
    <row r="3523" spans="1:9" hidden="1" x14ac:dyDescent="0.25">
      <c r="A3523" t="s">
        <v>7664</v>
      </c>
      <c r="B3523" s="4">
        <v>33</v>
      </c>
      <c r="C3523" s="197">
        <v>1</v>
      </c>
      <c r="D3523" s="197">
        <v>62</v>
      </c>
      <c r="E3523" s="6">
        <v>-1789735.6</v>
      </c>
      <c r="F3523" s="6">
        <f t="shared" si="115"/>
        <v>1789735.6</v>
      </c>
      <c r="G3523" t="s">
        <v>11095</v>
      </c>
      <c r="H3523" t="s">
        <v>7665</v>
      </c>
      <c r="I3523" t="str">
        <f t="shared" si="116"/>
        <v/>
      </c>
    </row>
    <row r="3524" spans="1:9" hidden="1" x14ac:dyDescent="0.25">
      <c r="A3524" t="s">
        <v>58</v>
      </c>
      <c r="B3524" s="4">
        <v>10</v>
      </c>
      <c r="C3524" s="197">
        <v>111</v>
      </c>
      <c r="D3524" s="197">
        <v>157</v>
      </c>
      <c r="E3524" s="6">
        <v>1790591.46</v>
      </c>
      <c r="F3524" s="6">
        <f t="shared" si="115"/>
        <v>1790591.46</v>
      </c>
      <c r="G3524" t="s">
        <v>59</v>
      </c>
      <c r="I3524" t="str">
        <f t="shared" si="116"/>
        <v>10-111-157</v>
      </c>
    </row>
    <row r="3525" spans="1:9" hidden="1" x14ac:dyDescent="0.25">
      <c r="A3525" t="s">
        <v>7718</v>
      </c>
      <c r="B3525" s="4">
        <v>33</v>
      </c>
      <c r="C3525" s="197">
        <v>1</v>
      </c>
      <c r="D3525" s="197">
        <v>95</v>
      </c>
      <c r="E3525" s="6">
        <v>-1831577.1</v>
      </c>
      <c r="F3525" s="6">
        <f t="shared" si="115"/>
        <v>1831577.1</v>
      </c>
      <c r="G3525" t="s">
        <v>11095</v>
      </c>
      <c r="H3525" t="s">
        <v>7719</v>
      </c>
      <c r="I3525" t="str">
        <f t="shared" si="116"/>
        <v/>
      </c>
    </row>
    <row r="3526" spans="1:9" hidden="1" x14ac:dyDescent="0.25">
      <c r="A3526" t="s">
        <v>7616</v>
      </c>
      <c r="B3526" s="4">
        <v>33</v>
      </c>
      <c r="C3526" s="197">
        <v>1</v>
      </c>
      <c r="D3526" s="197">
        <v>21</v>
      </c>
      <c r="E3526" s="6">
        <v>-2099681.7200000002</v>
      </c>
      <c r="F3526" s="6">
        <f t="shared" si="115"/>
        <v>2099681.7200000002</v>
      </c>
      <c r="G3526" t="s">
        <v>11095</v>
      </c>
      <c r="H3526" t="s">
        <v>7617</v>
      </c>
      <c r="I3526" t="str">
        <f t="shared" si="116"/>
        <v/>
      </c>
    </row>
    <row r="3527" spans="1:9" hidden="1" x14ac:dyDescent="0.25">
      <c r="A3527" t="s">
        <v>7646</v>
      </c>
      <c r="B3527" s="4">
        <v>33</v>
      </c>
      <c r="C3527" s="197">
        <v>1</v>
      </c>
      <c r="D3527" s="197">
        <v>45</v>
      </c>
      <c r="E3527" s="6">
        <v>-2130456.23</v>
      </c>
      <c r="F3527" s="6">
        <f t="shared" si="115"/>
        <v>2130456.23</v>
      </c>
      <c r="G3527" t="s">
        <v>11095</v>
      </c>
      <c r="H3527" t="s">
        <v>7647</v>
      </c>
      <c r="I3527" t="str">
        <f t="shared" si="116"/>
        <v/>
      </c>
    </row>
    <row r="3528" spans="1:9" hidden="1" x14ac:dyDescent="0.25">
      <c r="A3528" t="s">
        <v>46</v>
      </c>
      <c r="B3528" s="4">
        <v>10</v>
      </c>
      <c r="C3528" s="197">
        <v>111</v>
      </c>
      <c r="D3528" s="197">
        <v>153</v>
      </c>
      <c r="E3528" s="6">
        <v>2292867.54</v>
      </c>
      <c r="F3528" s="6">
        <f t="shared" si="115"/>
        <v>2292867.54</v>
      </c>
      <c r="G3528" t="s">
        <v>47</v>
      </c>
      <c r="I3528" t="str">
        <f t="shared" si="116"/>
        <v>10-111-153</v>
      </c>
    </row>
    <row r="3529" spans="1:9" hidden="1" x14ac:dyDescent="0.25">
      <c r="A3529" t="s">
        <v>1300</v>
      </c>
      <c r="B3529" s="4">
        <v>31</v>
      </c>
      <c r="C3529" s="197">
        <v>715</v>
      </c>
      <c r="D3529" s="197">
        <v>0</v>
      </c>
      <c r="E3529" s="6">
        <v>-2303160.89</v>
      </c>
      <c r="F3529" s="6">
        <f t="shared" si="115"/>
        <v>2303160.89</v>
      </c>
      <c r="G3529" t="s">
        <v>1301</v>
      </c>
      <c r="I3529" t="str">
        <f t="shared" si="116"/>
        <v/>
      </c>
    </row>
    <row r="3530" spans="1:9" hidden="1" x14ac:dyDescent="0.25">
      <c r="A3530" t="s">
        <v>7643</v>
      </c>
      <c r="B3530" s="4">
        <v>33</v>
      </c>
      <c r="C3530" s="197">
        <v>1</v>
      </c>
      <c r="D3530" s="197">
        <v>44</v>
      </c>
      <c r="E3530" s="6">
        <v>-2344644.3199999998</v>
      </c>
      <c r="F3530" s="6">
        <f t="shared" si="115"/>
        <v>2344644.3199999998</v>
      </c>
      <c r="G3530" t="s">
        <v>11095</v>
      </c>
      <c r="H3530" t="s">
        <v>7644</v>
      </c>
      <c r="I3530" t="str">
        <f t="shared" si="116"/>
        <v/>
      </c>
    </row>
    <row r="3531" spans="1:9" hidden="1" x14ac:dyDescent="0.25">
      <c r="A3531" t="s">
        <v>9807</v>
      </c>
      <c r="B3531" s="4">
        <v>34</v>
      </c>
      <c r="C3531" s="197">
        <v>200</v>
      </c>
      <c r="D3531" s="197">
        <v>205</v>
      </c>
      <c r="E3531" s="6">
        <v>-2693484.56</v>
      </c>
      <c r="F3531" s="6">
        <f t="shared" si="115"/>
        <v>2693484.56</v>
      </c>
      <c r="G3531" t="s">
        <v>8224</v>
      </c>
      <c r="H3531" t="s">
        <v>9670</v>
      </c>
      <c r="I3531" t="str">
        <f t="shared" si="116"/>
        <v/>
      </c>
    </row>
    <row r="3532" spans="1:9" hidden="1" x14ac:dyDescent="0.25">
      <c r="A3532" t="s">
        <v>7586</v>
      </c>
      <c r="B3532" s="4">
        <v>33</v>
      </c>
      <c r="C3532" s="197">
        <v>1</v>
      </c>
      <c r="D3532" s="197">
        <v>3</v>
      </c>
      <c r="E3532" s="6">
        <v>-2823616.58</v>
      </c>
      <c r="F3532" s="6">
        <f t="shared" si="115"/>
        <v>2823616.58</v>
      </c>
      <c r="G3532" t="s">
        <v>11095</v>
      </c>
      <c r="H3532" t="s">
        <v>7587</v>
      </c>
      <c r="I3532" t="str">
        <f t="shared" si="116"/>
        <v/>
      </c>
    </row>
    <row r="3533" spans="1:9" hidden="1" x14ac:dyDescent="0.25">
      <c r="A3533" t="s">
        <v>7688</v>
      </c>
      <c r="B3533" s="4">
        <v>33</v>
      </c>
      <c r="C3533" s="197">
        <v>1</v>
      </c>
      <c r="D3533" s="197">
        <v>79</v>
      </c>
      <c r="E3533" s="6">
        <v>-2840420.1</v>
      </c>
      <c r="F3533" s="6">
        <f t="shared" si="115"/>
        <v>2840420.1</v>
      </c>
      <c r="G3533" t="s">
        <v>11095</v>
      </c>
      <c r="H3533" t="s">
        <v>7689</v>
      </c>
      <c r="I3533" t="str">
        <f t="shared" si="116"/>
        <v/>
      </c>
    </row>
    <row r="3534" spans="1:9" hidden="1" x14ac:dyDescent="0.25">
      <c r="A3534" t="s">
        <v>1217</v>
      </c>
      <c r="B3534" s="4">
        <v>31</v>
      </c>
      <c r="C3534" s="197">
        <v>532</v>
      </c>
      <c r="D3534" s="197">
        <v>0</v>
      </c>
      <c r="E3534" s="6">
        <v>-3075092.21</v>
      </c>
      <c r="F3534" s="6">
        <f t="shared" si="115"/>
        <v>3075092.21</v>
      </c>
      <c r="G3534" t="s">
        <v>1218</v>
      </c>
      <c r="I3534" t="str">
        <f t="shared" si="116"/>
        <v/>
      </c>
    </row>
    <row r="3535" spans="1:9" hidden="1" x14ac:dyDescent="0.25">
      <c r="A3535" t="s">
        <v>7631</v>
      </c>
      <c r="B3535" s="4">
        <v>33</v>
      </c>
      <c r="C3535" s="197">
        <v>1</v>
      </c>
      <c r="D3535" s="197">
        <v>33</v>
      </c>
      <c r="E3535" s="6">
        <v>-3637571.12</v>
      </c>
      <c r="F3535" s="6">
        <f t="shared" si="115"/>
        <v>3637571.12</v>
      </c>
      <c r="G3535" t="s">
        <v>11095</v>
      </c>
      <c r="H3535" t="s">
        <v>7632</v>
      </c>
      <c r="I3535" t="str">
        <f t="shared" si="116"/>
        <v/>
      </c>
    </row>
    <row r="3536" spans="1:9" hidden="1" x14ac:dyDescent="0.25">
      <c r="A3536" t="s">
        <v>8020</v>
      </c>
      <c r="B3536" s="4">
        <v>33</v>
      </c>
      <c r="C3536" s="197">
        <v>30</v>
      </c>
      <c r="D3536" s="197">
        <v>97</v>
      </c>
      <c r="E3536" s="6">
        <v>-4084393.23</v>
      </c>
      <c r="F3536" s="6">
        <f t="shared" si="115"/>
        <v>4084393.23</v>
      </c>
      <c r="G3536" t="s">
        <v>11088</v>
      </c>
      <c r="H3536" t="s">
        <v>7722</v>
      </c>
      <c r="I3536" t="str">
        <f t="shared" si="116"/>
        <v/>
      </c>
    </row>
    <row r="3537" spans="1:9" hidden="1" x14ac:dyDescent="0.25">
      <c r="A3537" t="s">
        <v>7670</v>
      </c>
      <c r="B3537" s="4">
        <v>33</v>
      </c>
      <c r="C3537" s="197">
        <v>1</v>
      </c>
      <c r="D3537" s="197">
        <v>65</v>
      </c>
      <c r="E3537" s="6">
        <v>-4602070.3499999996</v>
      </c>
      <c r="F3537" s="6">
        <f t="shared" si="115"/>
        <v>4602070.3499999996</v>
      </c>
      <c r="G3537" t="s">
        <v>11095</v>
      </c>
      <c r="H3537" t="s">
        <v>7671</v>
      </c>
      <c r="I3537" t="str">
        <f t="shared" si="116"/>
        <v/>
      </c>
    </row>
    <row r="3538" spans="1:9" hidden="1" x14ac:dyDescent="0.25">
      <c r="A3538" t="s">
        <v>8285</v>
      </c>
      <c r="B3538" s="4">
        <v>33</v>
      </c>
      <c r="C3538" s="197">
        <v>200</v>
      </c>
      <c r="D3538" s="197">
        <v>66</v>
      </c>
      <c r="E3538" s="6">
        <v>-5391526.7300000004</v>
      </c>
      <c r="F3538" s="6">
        <f t="shared" si="115"/>
        <v>5391526.7300000004</v>
      </c>
      <c r="G3538" t="s">
        <v>8224</v>
      </c>
      <c r="H3538" t="s">
        <v>7674</v>
      </c>
      <c r="I3538" t="str">
        <f t="shared" si="116"/>
        <v/>
      </c>
    </row>
    <row r="3539" spans="1:9" hidden="1" x14ac:dyDescent="0.25">
      <c r="A3539" t="s">
        <v>7610</v>
      </c>
      <c r="B3539" s="4">
        <v>33</v>
      </c>
      <c r="C3539" s="197">
        <v>1</v>
      </c>
      <c r="D3539" s="197">
        <v>14</v>
      </c>
      <c r="E3539" s="6">
        <v>-5406901.4199999999</v>
      </c>
      <c r="F3539" s="6">
        <f t="shared" si="115"/>
        <v>5406901.4199999999</v>
      </c>
      <c r="G3539" t="s">
        <v>11095</v>
      </c>
      <c r="H3539" t="s">
        <v>7611</v>
      </c>
      <c r="I3539" t="str">
        <f t="shared" si="116"/>
        <v/>
      </c>
    </row>
    <row r="3540" spans="1:9" hidden="1" x14ac:dyDescent="0.25">
      <c r="A3540" t="s">
        <v>7658</v>
      </c>
      <c r="B3540" s="4">
        <v>33</v>
      </c>
      <c r="C3540" s="197">
        <v>1</v>
      </c>
      <c r="D3540" s="197">
        <v>59</v>
      </c>
      <c r="E3540" s="6">
        <v>-5690522.0300000003</v>
      </c>
      <c r="F3540" s="6">
        <f t="shared" si="115"/>
        <v>5690522.0300000003</v>
      </c>
      <c r="G3540" t="s">
        <v>11095</v>
      </c>
      <c r="H3540" t="s">
        <v>7659</v>
      </c>
      <c r="I3540" t="str">
        <f t="shared" si="116"/>
        <v/>
      </c>
    </row>
    <row r="3541" spans="1:9" hidden="1" x14ac:dyDescent="0.25">
      <c r="A3541" t="s">
        <v>7703</v>
      </c>
      <c r="B3541" s="4">
        <v>33</v>
      </c>
      <c r="C3541" s="197">
        <v>1</v>
      </c>
      <c r="D3541" s="197">
        <v>89</v>
      </c>
      <c r="E3541" s="6">
        <v>-6456339.4199999999</v>
      </c>
      <c r="F3541" s="6">
        <f t="shared" si="115"/>
        <v>6456339.4199999999</v>
      </c>
      <c r="G3541" t="s">
        <v>11095</v>
      </c>
      <c r="H3541" t="s">
        <v>7704</v>
      </c>
      <c r="I3541" t="str">
        <f t="shared" si="116"/>
        <v/>
      </c>
    </row>
    <row r="3542" spans="1:9" hidden="1" x14ac:dyDescent="0.25">
      <c r="A3542" t="s">
        <v>7709</v>
      </c>
      <c r="B3542" s="4">
        <v>33</v>
      </c>
      <c r="C3542" s="197">
        <v>1</v>
      </c>
      <c r="D3542" s="197">
        <v>92</v>
      </c>
      <c r="E3542" s="6">
        <v>-7081286.54</v>
      </c>
      <c r="F3542" s="6">
        <f t="shared" si="115"/>
        <v>7081286.54</v>
      </c>
      <c r="G3542" t="s">
        <v>11095</v>
      </c>
      <c r="H3542" t="s">
        <v>7710</v>
      </c>
      <c r="I3542" t="str">
        <f t="shared" si="116"/>
        <v/>
      </c>
    </row>
    <row r="3543" spans="1:9" hidden="1" x14ac:dyDescent="0.25">
      <c r="A3543" t="s">
        <v>52</v>
      </c>
      <c r="B3543" s="4">
        <v>10</v>
      </c>
      <c r="C3543" s="197">
        <v>111</v>
      </c>
      <c r="D3543" s="197">
        <v>155</v>
      </c>
      <c r="E3543" s="6">
        <v>7571926.7599999998</v>
      </c>
      <c r="F3543" s="6">
        <f t="shared" si="115"/>
        <v>7571926.7599999998</v>
      </c>
      <c r="G3543" t="s">
        <v>53</v>
      </c>
      <c r="I3543" t="str">
        <f t="shared" si="116"/>
        <v>10-111-155</v>
      </c>
    </row>
    <row r="3544" spans="1:9" hidden="1" x14ac:dyDescent="0.25">
      <c r="A3544" t="s">
        <v>258</v>
      </c>
      <c r="B3544" s="4">
        <v>10</v>
      </c>
      <c r="C3544" s="197">
        <v>125</v>
      </c>
      <c r="D3544" s="197">
        <v>199</v>
      </c>
      <c r="E3544" s="6">
        <v>9092970.6300000008</v>
      </c>
      <c r="F3544" s="6">
        <f t="shared" si="115"/>
        <v>9092970.6300000008</v>
      </c>
      <c r="G3544" t="s">
        <v>259</v>
      </c>
      <c r="I3544" t="str">
        <f t="shared" si="116"/>
        <v>10-125-199</v>
      </c>
    </row>
    <row r="3545" spans="1:9" hidden="1" x14ac:dyDescent="0.25">
      <c r="A3545" t="s">
        <v>989</v>
      </c>
      <c r="B3545" s="4">
        <v>31</v>
      </c>
      <c r="C3545" s="197">
        <v>222</v>
      </c>
      <c r="D3545" s="197">
        <v>0</v>
      </c>
      <c r="E3545" s="6">
        <v>-9579090.6799999997</v>
      </c>
      <c r="F3545" s="6">
        <f t="shared" si="115"/>
        <v>9579090.6799999997</v>
      </c>
      <c r="G3545" t="s">
        <v>990</v>
      </c>
      <c r="I3545" t="str">
        <f t="shared" si="116"/>
        <v/>
      </c>
    </row>
    <row r="3546" spans="1:9" hidden="1" x14ac:dyDescent="0.25">
      <c r="A3546" t="s">
        <v>7676</v>
      </c>
      <c r="B3546" s="4">
        <v>33</v>
      </c>
      <c r="C3546" s="197">
        <v>1</v>
      </c>
      <c r="D3546" s="197">
        <v>68</v>
      </c>
      <c r="E3546" s="6">
        <v>-10047146.789999999</v>
      </c>
      <c r="F3546" s="6">
        <f t="shared" si="115"/>
        <v>10047146.789999999</v>
      </c>
      <c r="G3546" t="s">
        <v>11095</v>
      </c>
      <c r="H3546" t="s">
        <v>7677</v>
      </c>
      <c r="I3546" t="str">
        <f t="shared" si="116"/>
        <v/>
      </c>
    </row>
    <row r="3547" spans="1:9" hidden="1" x14ac:dyDescent="0.25">
      <c r="A3547" t="s">
        <v>7637</v>
      </c>
      <c r="B3547" s="4">
        <v>33</v>
      </c>
      <c r="C3547" s="197">
        <v>1</v>
      </c>
      <c r="D3547" s="197">
        <v>40</v>
      </c>
      <c r="E3547" s="6">
        <v>-10294313.029999999</v>
      </c>
      <c r="F3547" s="6">
        <f t="shared" si="115"/>
        <v>10294313.029999999</v>
      </c>
      <c r="G3547" t="s">
        <v>11095</v>
      </c>
      <c r="H3547" t="s">
        <v>7638</v>
      </c>
      <c r="I3547" t="str">
        <f t="shared" si="116"/>
        <v/>
      </c>
    </row>
    <row r="3548" spans="1:9" hidden="1" x14ac:dyDescent="0.25">
      <c r="A3548" t="s">
        <v>67</v>
      </c>
      <c r="B3548" s="4">
        <v>10</v>
      </c>
      <c r="C3548" s="197">
        <v>111</v>
      </c>
      <c r="D3548" s="197">
        <v>160</v>
      </c>
      <c r="E3548" s="6">
        <v>11654489.83</v>
      </c>
      <c r="F3548" s="6">
        <f t="shared" si="115"/>
        <v>11654489.83</v>
      </c>
      <c r="G3548" t="s">
        <v>68</v>
      </c>
      <c r="I3548" t="str">
        <f t="shared" si="116"/>
        <v>10-111-160</v>
      </c>
    </row>
    <row r="3549" spans="1:9" hidden="1" x14ac:dyDescent="0.25">
      <c r="A3549" t="s">
        <v>9669</v>
      </c>
      <c r="B3549" s="4">
        <v>34</v>
      </c>
      <c r="C3549" s="197">
        <v>1</v>
      </c>
      <c r="D3549" s="197">
        <v>205</v>
      </c>
      <c r="E3549" s="6">
        <v>-12523203.85</v>
      </c>
      <c r="F3549" s="6">
        <f t="shared" si="115"/>
        <v>12523203.85</v>
      </c>
      <c r="G3549" t="s">
        <v>11079</v>
      </c>
      <c r="H3549" t="s">
        <v>9670</v>
      </c>
      <c r="I3549" t="str">
        <f t="shared" si="116"/>
        <v/>
      </c>
    </row>
    <row r="3550" spans="1:9" hidden="1" x14ac:dyDescent="0.25">
      <c r="A3550" t="s">
        <v>7673</v>
      </c>
      <c r="B3550" s="4">
        <v>33</v>
      </c>
      <c r="C3550" s="197">
        <v>1</v>
      </c>
      <c r="D3550" s="197">
        <v>66</v>
      </c>
      <c r="E3550" s="6">
        <v>-12801929.51</v>
      </c>
      <c r="F3550" s="6">
        <f t="shared" si="115"/>
        <v>12801929.51</v>
      </c>
      <c r="G3550" t="s">
        <v>11095</v>
      </c>
      <c r="H3550" t="s">
        <v>7674</v>
      </c>
      <c r="I3550" t="str">
        <f t="shared" si="116"/>
        <v/>
      </c>
    </row>
    <row r="3551" spans="1:9" hidden="1" x14ac:dyDescent="0.25">
      <c r="A3551" t="s">
        <v>7595</v>
      </c>
      <c r="B3551" s="4">
        <v>33</v>
      </c>
      <c r="C3551" s="197">
        <v>1</v>
      </c>
      <c r="D3551" s="197">
        <v>6</v>
      </c>
      <c r="E3551" s="6">
        <v>-14882250.560000001</v>
      </c>
      <c r="F3551" s="6">
        <f t="shared" si="115"/>
        <v>14882250.560000001</v>
      </c>
      <c r="G3551" t="s">
        <v>11095</v>
      </c>
      <c r="H3551" t="s">
        <v>7596</v>
      </c>
      <c r="I3551" t="str">
        <f t="shared" si="116"/>
        <v/>
      </c>
    </row>
    <row r="3552" spans="1:9" hidden="1" x14ac:dyDescent="0.25">
      <c r="A3552" t="s">
        <v>7721</v>
      </c>
      <c r="B3552" s="4">
        <v>33</v>
      </c>
      <c r="C3552" s="197">
        <v>1</v>
      </c>
      <c r="D3552" s="197">
        <v>97</v>
      </c>
      <c r="E3552" s="6">
        <v>-15395561.15</v>
      </c>
      <c r="F3552" s="6">
        <f t="shared" si="115"/>
        <v>15395561.15</v>
      </c>
      <c r="G3552" t="s">
        <v>11095</v>
      </c>
      <c r="H3552" t="s">
        <v>7722</v>
      </c>
      <c r="I3552" t="str">
        <f t="shared" si="116"/>
        <v/>
      </c>
    </row>
    <row r="3553" spans="1:9" hidden="1" x14ac:dyDescent="0.25">
      <c r="A3553" t="s">
        <v>7592</v>
      </c>
      <c r="B3553" s="4">
        <v>33</v>
      </c>
      <c r="C3553" s="197">
        <v>1</v>
      </c>
      <c r="D3553" s="197">
        <v>5</v>
      </c>
      <c r="E3553" s="6">
        <v>-15951624.890000001</v>
      </c>
      <c r="F3553" s="6">
        <f t="shared" si="115"/>
        <v>15951624.890000001</v>
      </c>
      <c r="G3553" t="s">
        <v>11095</v>
      </c>
      <c r="H3553" t="s">
        <v>7593</v>
      </c>
      <c r="I3553" t="str">
        <f t="shared" si="116"/>
        <v/>
      </c>
    </row>
    <row r="3554" spans="1:9" hidden="1" x14ac:dyDescent="0.25">
      <c r="A3554" t="s">
        <v>7697</v>
      </c>
      <c r="B3554" s="4">
        <v>33</v>
      </c>
      <c r="C3554" s="197">
        <v>1</v>
      </c>
      <c r="D3554" s="197">
        <v>83</v>
      </c>
      <c r="E3554" s="6">
        <v>-18093750.539999999</v>
      </c>
      <c r="F3554" s="6">
        <f t="shared" si="115"/>
        <v>18093750.539999999</v>
      </c>
      <c r="G3554" t="s">
        <v>11095</v>
      </c>
      <c r="H3554" t="s">
        <v>7698</v>
      </c>
      <c r="I3554" t="str">
        <f t="shared" si="116"/>
        <v/>
      </c>
    </row>
    <row r="3555" spans="1:9" hidden="1" x14ac:dyDescent="0.25">
      <c r="A3555" t="s">
        <v>7691</v>
      </c>
      <c r="B3555" s="4">
        <v>33</v>
      </c>
      <c r="C3555" s="197">
        <v>1</v>
      </c>
      <c r="D3555" s="197">
        <v>80</v>
      </c>
      <c r="E3555" s="6">
        <v>-21550659.219999999</v>
      </c>
      <c r="F3555" s="6">
        <f t="shared" si="115"/>
        <v>21550659.219999999</v>
      </c>
      <c r="G3555" t="s">
        <v>11095</v>
      </c>
      <c r="H3555" t="s">
        <v>7692</v>
      </c>
      <c r="I3555" t="str">
        <f t="shared" si="116"/>
        <v/>
      </c>
    </row>
    <row r="3556" spans="1:9" hidden="1" x14ac:dyDescent="0.25">
      <c r="A3556" t="s">
        <v>7640</v>
      </c>
      <c r="B3556" s="4">
        <v>33</v>
      </c>
      <c r="C3556" s="197">
        <v>1</v>
      </c>
      <c r="D3556" s="197">
        <v>41</v>
      </c>
      <c r="E3556" s="6">
        <v>-26145574.890000001</v>
      </c>
      <c r="F3556" s="6">
        <f t="shared" si="115"/>
        <v>26145574.890000001</v>
      </c>
      <c r="G3556" t="s">
        <v>11095</v>
      </c>
      <c r="H3556" t="s">
        <v>7641</v>
      </c>
      <c r="I3556" t="str">
        <f t="shared" si="116"/>
        <v/>
      </c>
    </row>
    <row r="3557" spans="1:9" hidden="1" x14ac:dyDescent="0.25">
      <c r="A3557" t="s">
        <v>7607</v>
      </c>
      <c r="B3557" s="4">
        <v>33</v>
      </c>
      <c r="C3557" s="197">
        <v>1</v>
      </c>
      <c r="D3557" s="197">
        <v>11</v>
      </c>
      <c r="E3557" s="6">
        <v>-33336834.859999999</v>
      </c>
      <c r="F3557" s="6">
        <f t="shared" si="115"/>
        <v>33336834.859999999</v>
      </c>
      <c r="G3557" t="s">
        <v>11095</v>
      </c>
      <c r="H3557" t="s">
        <v>7608</v>
      </c>
      <c r="I3557" t="str">
        <f t="shared" si="116"/>
        <v/>
      </c>
    </row>
    <row r="3558" spans="1:9" hidden="1" x14ac:dyDescent="0.25">
      <c r="A3558" t="s">
        <v>7589</v>
      </c>
      <c r="B3558" s="4">
        <v>33</v>
      </c>
      <c r="C3558" s="197">
        <v>1</v>
      </c>
      <c r="D3558" s="197">
        <v>4</v>
      </c>
      <c r="E3558" s="6">
        <v>-35240853.649999999</v>
      </c>
      <c r="F3558" s="6">
        <f t="shared" si="115"/>
        <v>35240853.649999999</v>
      </c>
      <c r="G3558" t="s">
        <v>11095</v>
      </c>
      <c r="H3558" t="s">
        <v>7590</v>
      </c>
      <c r="I3558" t="str">
        <f t="shared" si="116"/>
        <v/>
      </c>
    </row>
    <row r="3559" spans="1:9" hidden="1" x14ac:dyDescent="0.25">
      <c r="A3559" t="s">
        <v>273</v>
      </c>
      <c r="B3559" s="4">
        <v>10</v>
      </c>
      <c r="C3559" s="197">
        <v>151</v>
      </c>
      <c r="D3559" s="197">
        <v>567</v>
      </c>
      <c r="E3559" s="6">
        <v>147455159</v>
      </c>
      <c r="F3559" s="6">
        <f t="shared" si="115"/>
        <v>147455159</v>
      </c>
      <c r="G3559" t="s">
        <v>274</v>
      </c>
      <c r="I3559" t="str">
        <f t="shared" si="116"/>
        <v>10-151-567</v>
      </c>
    </row>
    <row r="3560" spans="1:9" hidden="1" x14ac:dyDescent="0.25">
      <c r="A3560" t="s">
        <v>40</v>
      </c>
      <c r="B3560" s="4">
        <v>10</v>
      </c>
      <c r="C3560" s="197">
        <v>111</v>
      </c>
      <c r="D3560" s="197">
        <v>152</v>
      </c>
      <c r="E3560" s="6">
        <v>200000028</v>
      </c>
      <c r="F3560" s="6">
        <f t="shared" si="115"/>
        <v>200000028</v>
      </c>
      <c r="G3560" t="s">
        <v>42</v>
      </c>
      <c r="I3560" t="str">
        <f t="shared" si="116"/>
        <v>10-111-152</v>
      </c>
    </row>
    <row r="3561" spans="1:9" hidden="1" x14ac:dyDescent="0.25">
      <c r="A3561" t="s">
        <v>261</v>
      </c>
      <c r="B3561" s="4">
        <v>10</v>
      </c>
      <c r="C3561" s="197">
        <v>151</v>
      </c>
      <c r="D3561" s="197">
        <v>156</v>
      </c>
      <c r="E3561" s="6">
        <v>231039370</v>
      </c>
      <c r="F3561" s="6">
        <f t="shared" si="115"/>
        <v>231039370</v>
      </c>
      <c r="G3561" t="s">
        <v>262</v>
      </c>
      <c r="I3561" t="str">
        <f t="shared" si="116"/>
        <v>10-151-156</v>
      </c>
    </row>
    <row r="3562" spans="1:9" hidden="1" x14ac:dyDescent="0.25">
      <c r="A3562" t="s">
        <v>55</v>
      </c>
      <c r="B3562" s="4">
        <v>10</v>
      </c>
      <c r="C3562" s="197">
        <v>111</v>
      </c>
      <c r="D3562" s="197">
        <v>156</v>
      </c>
      <c r="E3562" s="6">
        <v>411409493.25999999</v>
      </c>
      <c r="F3562" s="6">
        <f t="shared" si="115"/>
        <v>411409493.25999999</v>
      </c>
      <c r="G3562" t="s">
        <v>56</v>
      </c>
      <c r="I3562" t="str">
        <f t="shared" si="116"/>
        <v>10-111-156</v>
      </c>
    </row>
    <row r="3563" spans="1:9" hidden="1" x14ac:dyDescent="0.25">
      <c r="A3563" t="s">
        <v>267</v>
      </c>
      <c r="B3563" s="4">
        <v>10</v>
      </c>
      <c r="C3563" s="197">
        <v>151</v>
      </c>
      <c r="D3563" s="197">
        <v>556</v>
      </c>
      <c r="E3563" s="6">
        <v>2688717446.4899998</v>
      </c>
      <c r="F3563" s="6">
        <f t="shared" si="115"/>
        <v>2688717446.4899998</v>
      </c>
      <c r="G3563" t="s">
        <v>268</v>
      </c>
      <c r="I3563" t="str">
        <f t="shared" si="116"/>
        <v>10-151-556</v>
      </c>
    </row>
  </sheetData>
  <autoFilter ref="A1:I3563" xr:uid="{00000000-0009-0000-0000-000013000000}">
    <filterColumn colId="2">
      <filters>
        <filter val="L00"/>
      </filters>
    </filterColumn>
    <sortState xmlns:xlrd2="http://schemas.microsoft.com/office/spreadsheetml/2017/richdata2" ref="A455:I3392">
      <sortCondition ref="D1:D3563"/>
    </sortState>
  </autoFilter>
  <pageMargins left="0.25" right="0.25" top="0.75" bottom="0.75" header="0.3" footer="0.3"/>
  <pageSetup scale="8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249977111117893"/>
  </sheetPr>
  <dimension ref="A1:C493"/>
  <sheetViews>
    <sheetView zoomScaleNormal="100" workbookViewId="0">
      <pane ySplit="4" topLeftCell="A276" activePane="bottomLeft" state="frozen"/>
      <selection pane="bottomLeft" activeCell="I349" sqref="I349"/>
    </sheetView>
  </sheetViews>
  <sheetFormatPr defaultRowHeight="15" x14ac:dyDescent="0.25"/>
  <cols>
    <col min="1" max="1" width="8.42578125" bestFit="1" customWidth="1"/>
    <col min="2" max="2" width="55.7109375" bestFit="1" customWidth="1"/>
    <col min="3" max="3" width="13.85546875" bestFit="1" customWidth="1"/>
  </cols>
  <sheetData>
    <row r="1" spans="1:3" x14ac:dyDescent="0.25">
      <c r="A1" s="9" t="s">
        <v>15841</v>
      </c>
    </row>
    <row r="4" spans="1:3" x14ac:dyDescent="0.25">
      <c r="A4" t="s">
        <v>15371</v>
      </c>
      <c r="B4" t="s">
        <v>14318</v>
      </c>
      <c r="C4" t="s">
        <v>15372</v>
      </c>
    </row>
    <row r="5" spans="1:3" x14ac:dyDescent="0.25">
      <c r="A5">
        <v>0</v>
      </c>
      <c r="B5" t="s">
        <v>15373</v>
      </c>
      <c r="C5" t="s">
        <v>15374</v>
      </c>
    </row>
    <row r="6" spans="1:3" x14ac:dyDescent="0.25">
      <c r="A6">
        <v>1000</v>
      </c>
      <c r="B6" t="s">
        <v>15375</v>
      </c>
      <c r="C6" t="s">
        <v>15374</v>
      </c>
    </row>
    <row r="7" spans="1:3" x14ac:dyDescent="0.25">
      <c r="A7">
        <v>2000</v>
      </c>
      <c r="B7" t="s">
        <v>15376</v>
      </c>
      <c r="C7" t="s">
        <v>15374</v>
      </c>
    </row>
    <row r="8" spans="1:3" x14ac:dyDescent="0.25">
      <c r="A8">
        <v>2100</v>
      </c>
      <c r="B8" t="s">
        <v>15377</v>
      </c>
      <c r="C8" t="s">
        <v>15374</v>
      </c>
    </row>
    <row r="9" spans="1:3" x14ac:dyDescent="0.25">
      <c r="A9">
        <v>2110</v>
      </c>
      <c r="B9" t="s">
        <v>15378</v>
      </c>
      <c r="C9" t="s">
        <v>15374</v>
      </c>
    </row>
    <row r="10" spans="1:3" x14ac:dyDescent="0.25">
      <c r="A10">
        <v>2120</v>
      </c>
      <c r="B10" t="s">
        <v>15379</v>
      </c>
      <c r="C10" t="s">
        <v>15374</v>
      </c>
    </row>
    <row r="11" spans="1:3" x14ac:dyDescent="0.25">
      <c r="A11">
        <v>2130</v>
      </c>
      <c r="B11" t="s">
        <v>15380</v>
      </c>
      <c r="C11" t="s">
        <v>15374</v>
      </c>
    </row>
    <row r="12" spans="1:3" x14ac:dyDescent="0.25">
      <c r="A12">
        <v>2140</v>
      </c>
      <c r="B12" t="s">
        <v>15381</v>
      </c>
      <c r="C12" t="s">
        <v>15374</v>
      </c>
    </row>
    <row r="13" spans="1:3" x14ac:dyDescent="0.25">
      <c r="A13">
        <v>2150</v>
      </c>
      <c r="B13" t="s">
        <v>15382</v>
      </c>
      <c r="C13" t="s">
        <v>15374</v>
      </c>
    </row>
    <row r="14" spans="1:3" x14ac:dyDescent="0.25">
      <c r="A14">
        <v>2160</v>
      </c>
      <c r="B14" t="s">
        <v>15383</v>
      </c>
      <c r="C14" t="s">
        <v>15374</v>
      </c>
    </row>
    <row r="15" spans="1:3" x14ac:dyDescent="0.25">
      <c r="A15">
        <v>2170</v>
      </c>
      <c r="B15" t="s">
        <v>15384</v>
      </c>
      <c r="C15" t="s">
        <v>15374</v>
      </c>
    </row>
    <row r="16" spans="1:3" x14ac:dyDescent="0.25">
      <c r="A16">
        <v>2190</v>
      </c>
      <c r="B16" t="s">
        <v>15385</v>
      </c>
      <c r="C16" t="s">
        <v>15374</v>
      </c>
    </row>
    <row r="17" spans="1:3" x14ac:dyDescent="0.25">
      <c r="A17">
        <v>2200</v>
      </c>
      <c r="B17" t="s">
        <v>15386</v>
      </c>
      <c r="C17" t="s">
        <v>15374</v>
      </c>
    </row>
    <row r="18" spans="1:3" x14ac:dyDescent="0.25">
      <c r="A18">
        <v>2210</v>
      </c>
      <c r="B18" t="s">
        <v>15387</v>
      </c>
      <c r="C18" t="s">
        <v>15374</v>
      </c>
    </row>
    <row r="19" spans="1:3" x14ac:dyDescent="0.25">
      <c r="A19">
        <v>2212</v>
      </c>
      <c r="B19" t="s">
        <v>15388</v>
      </c>
      <c r="C19" t="s">
        <v>15374</v>
      </c>
    </row>
    <row r="20" spans="1:3" x14ac:dyDescent="0.25">
      <c r="A20">
        <v>2213</v>
      </c>
      <c r="B20" t="s">
        <v>15389</v>
      </c>
      <c r="C20" t="s">
        <v>15374</v>
      </c>
    </row>
    <row r="21" spans="1:3" x14ac:dyDescent="0.25">
      <c r="A21">
        <v>2220</v>
      </c>
      <c r="B21" t="s">
        <v>15390</v>
      </c>
      <c r="C21" t="s">
        <v>15374</v>
      </c>
    </row>
    <row r="22" spans="1:3" x14ac:dyDescent="0.25">
      <c r="A22">
        <v>2230</v>
      </c>
      <c r="B22" t="s">
        <v>15391</v>
      </c>
      <c r="C22" t="s">
        <v>15374</v>
      </c>
    </row>
    <row r="23" spans="1:3" x14ac:dyDescent="0.25">
      <c r="A23">
        <v>2240</v>
      </c>
      <c r="B23" t="s">
        <v>15392</v>
      </c>
      <c r="C23" t="s">
        <v>15374</v>
      </c>
    </row>
    <row r="24" spans="1:3" x14ac:dyDescent="0.25">
      <c r="A24">
        <v>2260</v>
      </c>
      <c r="B24" t="s">
        <v>15393</v>
      </c>
      <c r="C24" t="s">
        <v>15374</v>
      </c>
    </row>
    <row r="25" spans="1:3" x14ac:dyDescent="0.25">
      <c r="A25">
        <v>2290</v>
      </c>
      <c r="B25" t="s">
        <v>15394</v>
      </c>
      <c r="C25" t="s">
        <v>15374</v>
      </c>
    </row>
    <row r="26" spans="1:3" x14ac:dyDescent="0.25">
      <c r="A26">
        <v>2300</v>
      </c>
      <c r="B26" t="s">
        <v>15395</v>
      </c>
      <c r="C26" t="s">
        <v>15374</v>
      </c>
    </row>
    <row r="27" spans="1:3" x14ac:dyDescent="0.25">
      <c r="A27">
        <v>2310</v>
      </c>
      <c r="B27" t="s">
        <v>15396</v>
      </c>
      <c r="C27" t="s">
        <v>15374</v>
      </c>
    </row>
    <row r="28" spans="1:3" x14ac:dyDescent="0.25">
      <c r="A28">
        <v>2311</v>
      </c>
      <c r="B28" t="s">
        <v>15397</v>
      </c>
      <c r="C28" t="s">
        <v>15374</v>
      </c>
    </row>
    <row r="29" spans="1:3" x14ac:dyDescent="0.25">
      <c r="A29">
        <v>2320</v>
      </c>
      <c r="B29" t="s">
        <v>15398</v>
      </c>
      <c r="C29" t="s">
        <v>15374</v>
      </c>
    </row>
    <row r="30" spans="1:3" x14ac:dyDescent="0.25">
      <c r="A30">
        <v>2321</v>
      </c>
      <c r="B30" t="s">
        <v>15399</v>
      </c>
      <c r="C30" t="s">
        <v>15374</v>
      </c>
    </row>
    <row r="31" spans="1:3" x14ac:dyDescent="0.25">
      <c r="A31">
        <v>2322</v>
      </c>
      <c r="B31" t="s">
        <v>15400</v>
      </c>
      <c r="C31" t="s">
        <v>15374</v>
      </c>
    </row>
    <row r="32" spans="1:3" x14ac:dyDescent="0.25">
      <c r="A32">
        <v>2330</v>
      </c>
      <c r="B32" t="s">
        <v>15401</v>
      </c>
      <c r="C32" t="s">
        <v>15374</v>
      </c>
    </row>
    <row r="33" spans="1:3" x14ac:dyDescent="0.25">
      <c r="A33">
        <v>2340</v>
      </c>
      <c r="B33" t="s">
        <v>15402</v>
      </c>
      <c r="C33" t="s">
        <v>15374</v>
      </c>
    </row>
    <row r="34" spans="1:3" x14ac:dyDescent="0.25">
      <c r="A34">
        <v>2350</v>
      </c>
      <c r="B34" t="s">
        <v>15403</v>
      </c>
      <c r="C34" t="s">
        <v>15374</v>
      </c>
    </row>
    <row r="35" spans="1:3" x14ac:dyDescent="0.25">
      <c r="A35">
        <v>2400</v>
      </c>
      <c r="B35" t="s">
        <v>15404</v>
      </c>
      <c r="C35" t="s">
        <v>15374</v>
      </c>
    </row>
    <row r="36" spans="1:3" x14ac:dyDescent="0.25">
      <c r="A36">
        <v>2410</v>
      </c>
      <c r="B36" t="s">
        <v>15405</v>
      </c>
      <c r="C36" t="s">
        <v>15374</v>
      </c>
    </row>
    <row r="37" spans="1:3" x14ac:dyDescent="0.25">
      <c r="A37">
        <v>2411</v>
      </c>
      <c r="B37" t="s">
        <v>15406</v>
      </c>
      <c r="C37" t="s">
        <v>15374</v>
      </c>
    </row>
    <row r="38" spans="1:3" x14ac:dyDescent="0.25">
      <c r="A38">
        <v>2490</v>
      </c>
      <c r="B38" t="s">
        <v>15407</v>
      </c>
      <c r="C38" t="s">
        <v>15374</v>
      </c>
    </row>
    <row r="39" spans="1:3" x14ac:dyDescent="0.25">
      <c r="A39">
        <v>2500</v>
      </c>
      <c r="B39" t="s">
        <v>15408</v>
      </c>
      <c r="C39" t="s">
        <v>15374</v>
      </c>
    </row>
    <row r="40" spans="1:3" x14ac:dyDescent="0.25">
      <c r="A40">
        <v>2510</v>
      </c>
      <c r="B40" t="s">
        <v>15409</v>
      </c>
      <c r="C40" t="s">
        <v>15374</v>
      </c>
    </row>
    <row r="41" spans="1:3" x14ac:dyDescent="0.25">
      <c r="A41">
        <v>2520</v>
      </c>
      <c r="B41" t="s">
        <v>15410</v>
      </c>
      <c r="C41" t="s">
        <v>15374</v>
      </c>
    </row>
    <row r="42" spans="1:3" x14ac:dyDescent="0.25">
      <c r="A42">
        <v>2530</v>
      </c>
      <c r="B42" t="s">
        <v>15411</v>
      </c>
      <c r="C42" t="s">
        <v>15374</v>
      </c>
    </row>
    <row r="43" spans="1:3" x14ac:dyDescent="0.25">
      <c r="A43">
        <v>2540</v>
      </c>
      <c r="B43" t="s">
        <v>15412</v>
      </c>
      <c r="C43" t="s">
        <v>15374</v>
      </c>
    </row>
    <row r="44" spans="1:3" x14ac:dyDescent="0.25">
      <c r="A44">
        <v>2550</v>
      </c>
      <c r="B44" t="s">
        <v>15413</v>
      </c>
      <c r="C44" t="s">
        <v>15374</v>
      </c>
    </row>
    <row r="45" spans="1:3" x14ac:dyDescent="0.25">
      <c r="A45">
        <v>2560</v>
      </c>
      <c r="B45" t="s">
        <v>15414</v>
      </c>
      <c r="C45" t="s">
        <v>15374</v>
      </c>
    </row>
    <row r="46" spans="1:3" x14ac:dyDescent="0.25">
      <c r="A46">
        <v>2570</v>
      </c>
      <c r="B46" t="s">
        <v>15415</v>
      </c>
      <c r="C46" t="s">
        <v>15374</v>
      </c>
    </row>
    <row r="47" spans="1:3" x14ac:dyDescent="0.25">
      <c r="A47">
        <v>2580</v>
      </c>
      <c r="B47" t="s">
        <v>15416</v>
      </c>
      <c r="C47" t="s">
        <v>15374</v>
      </c>
    </row>
    <row r="48" spans="1:3" x14ac:dyDescent="0.25">
      <c r="A48">
        <v>2590</v>
      </c>
      <c r="B48" t="s">
        <v>15417</v>
      </c>
      <c r="C48" t="s">
        <v>15374</v>
      </c>
    </row>
    <row r="49" spans="1:3" x14ac:dyDescent="0.25">
      <c r="A49">
        <v>2600</v>
      </c>
      <c r="B49" t="s">
        <v>15418</v>
      </c>
      <c r="C49" t="s">
        <v>15374</v>
      </c>
    </row>
    <row r="50" spans="1:3" x14ac:dyDescent="0.25">
      <c r="A50">
        <v>2610</v>
      </c>
      <c r="B50" t="s">
        <v>15419</v>
      </c>
      <c r="C50" t="s">
        <v>15374</v>
      </c>
    </row>
    <row r="51" spans="1:3" x14ac:dyDescent="0.25">
      <c r="A51">
        <v>2620</v>
      </c>
      <c r="B51" t="s">
        <v>15420</v>
      </c>
      <c r="C51" t="s">
        <v>15374</v>
      </c>
    </row>
    <row r="52" spans="1:3" x14ac:dyDescent="0.25">
      <c r="A52">
        <v>2630</v>
      </c>
      <c r="B52" t="s">
        <v>15421</v>
      </c>
      <c r="C52" t="s">
        <v>15374</v>
      </c>
    </row>
    <row r="53" spans="1:3" x14ac:dyDescent="0.25">
      <c r="A53">
        <v>2640</v>
      </c>
      <c r="B53" t="s">
        <v>15422</v>
      </c>
      <c r="C53" t="s">
        <v>15374</v>
      </c>
    </row>
    <row r="54" spans="1:3" x14ac:dyDescent="0.25">
      <c r="A54">
        <v>2650</v>
      </c>
      <c r="B54" t="s">
        <v>15423</v>
      </c>
      <c r="C54" t="s">
        <v>15374</v>
      </c>
    </row>
    <row r="55" spans="1:3" x14ac:dyDescent="0.25">
      <c r="A55">
        <v>2660</v>
      </c>
      <c r="B55" t="s">
        <v>15424</v>
      </c>
      <c r="C55" t="s">
        <v>15374</v>
      </c>
    </row>
    <row r="56" spans="1:3" x14ac:dyDescent="0.25">
      <c r="A56">
        <v>2670</v>
      </c>
      <c r="B56" t="s">
        <v>15425</v>
      </c>
      <c r="C56" t="s">
        <v>15374</v>
      </c>
    </row>
    <row r="57" spans="1:3" x14ac:dyDescent="0.25">
      <c r="A57">
        <v>2680</v>
      </c>
      <c r="B57" t="s">
        <v>15426</v>
      </c>
      <c r="C57" t="s">
        <v>15374</v>
      </c>
    </row>
    <row r="58" spans="1:3" x14ac:dyDescent="0.25">
      <c r="A58">
        <v>2690</v>
      </c>
      <c r="B58" t="s">
        <v>15427</v>
      </c>
      <c r="C58" t="s">
        <v>15374</v>
      </c>
    </row>
    <row r="59" spans="1:3" x14ac:dyDescent="0.25">
      <c r="A59">
        <v>2700</v>
      </c>
      <c r="B59" t="s">
        <v>15428</v>
      </c>
      <c r="C59" t="s">
        <v>15374</v>
      </c>
    </row>
    <row r="60" spans="1:3" x14ac:dyDescent="0.25">
      <c r="A60">
        <v>2710</v>
      </c>
      <c r="B60" t="s">
        <v>15429</v>
      </c>
      <c r="C60" t="s">
        <v>15374</v>
      </c>
    </row>
    <row r="61" spans="1:3" x14ac:dyDescent="0.25">
      <c r="A61">
        <v>2720</v>
      </c>
      <c r="B61" t="s">
        <v>15430</v>
      </c>
      <c r="C61" t="s">
        <v>15374</v>
      </c>
    </row>
    <row r="62" spans="1:3" x14ac:dyDescent="0.25">
      <c r="A62">
        <v>2730</v>
      </c>
      <c r="B62" t="s">
        <v>15431</v>
      </c>
      <c r="C62" t="s">
        <v>15374</v>
      </c>
    </row>
    <row r="63" spans="1:3" x14ac:dyDescent="0.25">
      <c r="A63">
        <v>2740</v>
      </c>
      <c r="B63" t="s">
        <v>15432</v>
      </c>
      <c r="C63" t="s">
        <v>15374</v>
      </c>
    </row>
    <row r="64" spans="1:3" x14ac:dyDescent="0.25">
      <c r="A64">
        <v>2790</v>
      </c>
      <c r="B64" t="s">
        <v>15433</v>
      </c>
      <c r="C64" t="s">
        <v>15374</v>
      </c>
    </row>
    <row r="65" spans="1:3" x14ac:dyDescent="0.25">
      <c r="A65">
        <v>2900</v>
      </c>
      <c r="B65" t="s">
        <v>15434</v>
      </c>
      <c r="C65" t="s">
        <v>15374</v>
      </c>
    </row>
    <row r="66" spans="1:3" x14ac:dyDescent="0.25">
      <c r="A66">
        <v>2910</v>
      </c>
      <c r="B66" t="s">
        <v>15435</v>
      </c>
      <c r="C66" t="s">
        <v>15374</v>
      </c>
    </row>
    <row r="67" spans="1:3" x14ac:dyDescent="0.25">
      <c r="A67">
        <v>3000</v>
      </c>
      <c r="B67" t="s">
        <v>15436</v>
      </c>
      <c r="C67" t="s">
        <v>15374</v>
      </c>
    </row>
    <row r="68" spans="1:3" x14ac:dyDescent="0.25">
      <c r="A68">
        <v>3100</v>
      </c>
      <c r="B68" t="s">
        <v>15437</v>
      </c>
      <c r="C68" t="s">
        <v>15374</v>
      </c>
    </row>
    <row r="69" spans="1:3" x14ac:dyDescent="0.25">
      <c r="A69">
        <v>3110</v>
      </c>
      <c r="B69" t="s">
        <v>15438</v>
      </c>
      <c r="C69" t="s">
        <v>15374</v>
      </c>
    </row>
    <row r="70" spans="1:3" x14ac:dyDescent="0.25">
      <c r="A70">
        <v>3210</v>
      </c>
      <c r="B70" t="s">
        <v>15439</v>
      </c>
      <c r="C70" t="s">
        <v>15374</v>
      </c>
    </row>
    <row r="71" spans="1:3" x14ac:dyDescent="0.25">
      <c r="A71">
        <v>3300</v>
      </c>
      <c r="B71" t="s">
        <v>15440</v>
      </c>
      <c r="C71" t="s">
        <v>15374</v>
      </c>
    </row>
    <row r="72" spans="1:3" x14ac:dyDescent="0.25">
      <c r="A72">
        <v>3310</v>
      </c>
      <c r="B72" t="s">
        <v>15441</v>
      </c>
      <c r="C72" t="s">
        <v>15374</v>
      </c>
    </row>
    <row r="73" spans="1:3" x14ac:dyDescent="0.25">
      <c r="A73">
        <v>3400</v>
      </c>
      <c r="B73" t="s">
        <v>15442</v>
      </c>
      <c r="C73" t="s">
        <v>15374</v>
      </c>
    </row>
    <row r="74" spans="1:3" x14ac:dyDescent="0.25">
      <c r="A74">
        <v>3410</v>
      </c>
      <c r="B74" t="s">
        <v>15443</v>
      </c>
      <c r="C74" t="s">
        <v>15374</v>
      </c>
    </row>
    <row r="75" spans="1:3" x14ac:dyDescent="0.25">
      <c r="A75">
        <v>4000</v>
      </c>
      <c r="B75" t="s">
        <v>15444</v>
      </c>
      <c r="C75" t="s">
        <v>15374</v>
      </c>
    </row>
    <row r="76" spans="1:3" x14ac:dyDescent="0.25">
      <c r="A76">
        <v>4100</v>
      </c>
      <c r="B76" t="s">
        <v>15445</v>
      </c>
      <c r="C76" t="s">
        <v>15374</v>
      </c>
    </row>
    <row r="77" spans="1:3" x14ac:dyDescent="0.25">
      <c r="A77">
        <v>4200</v>
      </c>
      <c r="B77" t="s">
        <v>15446</v>
      </c>
      <c r="C77" t="s">
        <v>15374</v>
      </c>
    </row>
    <row r="78" spans="1:3" x14ac:dyDescent="0.25">
      <c r="A78">
        <v>4300</v>
      </c>
      <c r="B78" t="s">
        <v>15447</v>
      </c>
      <c r="C78" t="s">
        <v>15374</v>
      </c>
    </row>
    <row r="79" spans="1:3" x14ac:dyDescent="0.25">
      <c r="A79">
        <v>4400</v>
      </c>
      <c r="B79" t="s">
        <v>15448</v>
      </c>
      <c r="C79" t="s">
        <v>15374</v>
      </c>
    </row>
    <row r="80" spans="1:3" x14ac:dyDescent="0.25">
      <c r="A80">
        <v>4500</v>
      </c>
      <c r="B80" t="s">
        <v>15449</v>
      </c>
      <c r="C80" t="s">
        <v>15374</v>
      </c>
    </row>
    <row r="81" spans="1:3" x14ac:dyDescent="0.25">
      <c r="A81">
        <v>4600</v>
      </c>
      <c r="B81" t="s">
        <v>15450</v>
      </c>
      <c r="C81" t="s">
        <v>15374</v>
      </c>
    </row>
    <row r="82" spans="1:3" x14ac:dyDescent="0.25">
      <c r="A82">
        <v>4700</v>
      </c>
      <c r="B82" t="s">
        <v>15451</v>
      </c>
      <c r="C82" t="s">
        <v>15374</v>
      </c>
    </row>
    <row r="83" spans="1:3" x14ac:dyDescent="0.25">
      <c r="A83">
        <v>4800</v>
      </c>
      <c r="B83" t="s">
        <v>15452</v>
      </c>
      <c r="C83" t="s">
        <v>15374</v>
      </c>
    </row>
    <row r="84" spans="1:3" x14ac:dyDescent="0.25">
      <c r="A84">
        <v>4900</v>
      </c>
      <c r="B84" t="s">
        <v>15453</v>
      </c>
      <c r="C84" t="s">
        <v>15374</v>
      </c>
    </row>
    <row r="85" spans="1:3" x14ac:dyDescent="0.25">
      <c r="A85">
        <v>5000</v>
      </c>
      <c r="B85" t="s">
        <v>15454</v>
      </c>
      <c r="C85" t="s">
        <v>15374</v>
      </c>
    </row>
    <row r="86" spans="1:3" x14ac:dyDescent="0.25">
      <c r="A86">
        <v>6000</v>
      </c>
      <c r="B86" t="s">
        <v>15455</v>
      </c>
      <c r="C86" t="s">
        <v>15374</v>
      </c>
    </row>
    <row r="87" spans="1:3" x14ac:dyDescent="0.25">
      <c r="A87">
        <v>1</v>
      </c>
      <c r="B87" t="s">
        <v>15456</v>
      </c>
      <c r="C87" t="s">
        <v>10127</v>
      </c>
    </row>
    <row r="88" spans="1:3" x14ac:dyDescent="0.25">
      <c r="A88">
        <v>10</v>
      </c>
      <c r="B88" t="s">
        <v>15457</v>
      </c>
      <c r="C88" t="s">
        <v>10127</v>
      </c>
    </row>
    <row r="89" spans="1:3" x14ac:dyDescent="0.25">
      <c r="A89">
        <v>11</v>
      </c>
      <c r="B89" t="s">
        <v>15458</v>
      </c>
      <c r="C89" t="s">
        <v>10127</v>
      </c>
    </row>
    <row r="90" spans="1:3" x14ac:dyDescent="0.25">
      <c r="A90">
        <v>12</v>
      </c>
      <c r="B90" t="s">
        <v>15459</v>
      </c>
      <c r="C90" t="s">
        <v>10127</v>
      </c>
    </row>
    <row r="91" spans="1:3" x14ac:dyDescent="0.25">
      <c r="A91">
        <v>13</v>
      </c>
      <c r="B91" t="s">
        <v>15460</v>
      </c>
      <c r="C91" t="s">
        <v>10127</v>
      </c>
    </row>
    <row r="92" spans="1:3" x14ac:dyDescent="0.25">
      <c r="A92">
        <v>20</v>
      </c>
      <c r="B92" t="s">
        <v>15461</v>
      </c>
      <c r="C92" t="s">
        <v>10127</v>
      </c>
    </row>
    <row r="93" spans="1:3" x14ac:dyDescent="0.25">
      <c r="A93">
        <v>71</v>
      </c>
      <c r="B93" t="s">
        <v>15462</v>
      </c>
      <c r="C93" t="s">
        <v>10127</v>
      </c>
    </row>
    <row r="94" spans="1:3" x14ac:dyDescent="0.25">
      <c r="A94">
        <v>74</v>
      </c>
      <c r="B94" t="s">
        <v>15463</v>
      </c>
      <c r="C94" t="s">
        <v>10127</v>
      </c>
    </row>
    <row r="95" spans="1:3" x14ac:dyDescent="0.25">
      <c r="A95">
        <v>79</v>
      </c>
      <c r="B95" t="s">
        <v>15464</v>
      </c>
      <c r="C95" t="s">
        <v>10127</v>
      </c>
    </row>
    <row r="96" spans="1:3" x14ac:dyDescent="0.25">
      <c r="A96">
        <v>80</v>
      </c>
      <c r="B96" t="s">
        <v>15465</v>
      </c>
      <c r="C96" t="s">
        <v>10127</v>
      </c>
    </row>
    <row r="97" spans="1:3" x14ac:dyDescent="0.25">
      <c r="A97">
        <v>100</v>
      </c>
      <c r="B97" t="s">
        <v>15466</v>
      </c>
      <c r="C97" t="s">
        <v>10127</v>
      </c>
    </row>
    <row r="98" spans="1:3" x14ac:dyDescent="0.25">
      <c r="A98">
        <v>103</v>
      </c>
      <c r="B98" t="s">
        <v>15467</v>
      </c>
      <c r="C98" t="s">
        <v>10127</v>
      </c>
    </row>
    <row r="99" spans="1:3" x14ac:dyDescent="0.25">
      <c r="A99">
        <v>104</v>
      </c>
      <c r="B99" t="s">
        <v>15468</v>
      </c>
      <c r="C99" t="s">
        <v>10127</v>
      </c>
    </row>
    <row r="100" spans="1:3" x14ac:dyDescent="0.25">
      <c r="A100">
        <v>106</v>
      </c>
      <c r="B100" t="s">
        <v>15469</v>
      </c>
      <c r="C100" t="s">
        <v>10127</v>
      </c>
    </row>
    <row r="101" spans="1:3" x14ac:dyDescent="0.25">
      <c r="A101">
        <v>107</v>
      </c>
      <c r="B101" t="s">
        <v>15470</v>
      </c>
      <c r="C101" t="s">
        <v>10127</v>
      </c>
    </row>
    <row r="102" spans="1:3" x14ac:dyDescent="0.25">
      <c r="A102">
        <v>108</v>
      </c>
      <c r="B102" t="s">
        <v>15471</v>
      </c>
      <c r="C102" t="s">
        <v>10127</v>
      </c>
    </row>
    <row r="103" spans="1:3" x14ac:dyDescent="0.25">
      <c r="A103">
        <v>109</v>
      </c>
      <c r="B103" t="s">
        <v>15472</v>
      </c>
      <c r="C103" t="s">
        <v>10127</v>
      </c>
    </row>
    <row r="104" spans="1:3" x14ac:dyDescent="0.25">
      <c r="A104">
        <v>130</v>
      </c>
      <c r="B104" t="s">
        <v>15473</v>
      </c>
      <c r="C104" t="s">
        <v>10127</v>
      </c>
    </row>
    <row r="105" spans="1:3" x14ac:dyDescent="0.25">
      <c r="A105">
        <v>139</v>
      </c>
      <c r="B105" t="s">
        <v>15474</v>
      </c>
      <c r="C105" t="s">
        <v>10127</v>
      </c>
    </row>
    <row r="106" spans="1:3" x14ac:dyDescent="0.25">
      <c r="A106">
        <v>140</v>
      </c>
      <c r="B106" t="s">
        <v>15475</v>
      </c>
      <c r="C106" t="s">
        <v>10127</v>
      </c>
    </row>
    <row r="107" spans="1:3" x14ac:dyDescent="0.25">
      <c r="A107">
        <v>149</v>
      </c>
      <c r="B107" t="s">
        <v>15476</v>
      </c>
      <c r="C107" t="s">
        <v>10127</v>
      </c>
    </row>
    <row r="108" spans="1:3" x14ac:dyDescent="0.25">
      <c r="A108">
        <v>152</v>
      </c>
      <c r="B108" t="s">
        <v>15477</v>
      </c>
      <c r="C108" t="s">
        <v>10127</v>
      </c>
    </row>
    <row r="109" spans="1:3" x14ac:dyDescent="0.25">
      <c r="A109">
        <v>154</v>
      </c>
      <c r="B109" t="s">
        <v>15478</v>
      </c>
      <c r="C109" t="s">
        <v>10127</v>
      </c>
    </row>
    <row r="110" spans="1:3" x14ac:dyDescent="0.25">
      <c r="A110">
        <v>159</v>
      </c>
      <c r="B110" t="s">
        <v>15479</v>
      </c>
      <c r="C110" t="s">
        <v>10127</v>
      </c>
    </row>
    <row r="111" spans="1:3" x14ac:dyDescent="0.25">
      <c r="A111">
        <v>160</v>
      </c>
      <c r="B111" t="s">
        <v>15480</v>
      </c>
      <c r="C111" t="s">
        <v>10127</v>
      </c>
    </row>
    <row r="112" spans="1:3" x14ac:dyDescent="0.25">
      <c r="A112">
        <v>169</v>
      </c>
      <c r="B112" t="s">
        <v>15481</v>
      </c>
      <c r="C112" t="s">
        <v>10127</v>
      </c>
    </row>
    <row r="113" spans="1:3" x14ac:dyDescent="0.25">
      <c r="A113">
        <v>180</v>
      </c>
      <c r="B113" t="s">
        <v>15482</v>
      </c>
      <c r="C113" t="s">
        <v>10127</v>
      </c>
    </row>
    <row r="114" spans="1:3" x14ac:dyDescent="0.25">
      <c r="A114">
        <v>189</v>
      </c>
      <c r="B114" t="s">
        <v>15483</v>
      </c>
      <c r="C114" t="s">
        <v>10127</v>
      </c>
    </row>
    <row r="115" spans="1:3" x14ac:dyDescent="0.25">
      <c r="A115">
        <v>194</v>
      </c>
      <c r="B115" t="s">
        <v>15484</v>
      </c>
      <c r="C115" t="s">
        <v>10127</v>
      </c>
    </row>
    <row r="116" spans="1:3" x14ac:dyDescent="0.25">
      <c r="A116">
        <v>199</v>
      </c>
      <c r="B116" t="s">
        <v>15485</v>
      </c>
      <c r="C116" t="s">
        <v>10127</v>
      </c>
    </row>
    <row r="117" spans="1:3" x14ac:dyDescent="0.25">
      <c r="A117">
        <v>220</v>
      </c>
      <c r="B117" t="s">
        <v>15486</v>
      </c>
      <c r="C117" t="s">
        <v>10127</v>
      </c>
    </row>
    <row r="118" spans="1:3" x14ac:dyDescent="0.25">
      <c r="A118">
        <v>221</v>
      </c>
      <c r="B118" t="s">
        <v>15487</v>
      </c>
      <c r="C118" t="s">
        <v>10127</v>
      </c>
    </row>
    <row r="119" spans="1:3" x14ac:dyDescent="0.25">
      <c r="A119">
        <v>222</v>
      </c>
      <c r="B119" t="s">
        <v>15488</v>
      </c>
      <c r="C119" t="s">
        <v>10127</v>
      </c>
    </row>
    <row r="120" spans="1:3" x14ac:dyDescent="0.25">
      <c r="A120">
        <v>223</v>
      </c>
      <c r="B120" t="s">
        <v>15489</v>
      </c>
      <c r="C120" t="s">
        <v>10127</v>
      </c>
    </row>
    <row r="121" spans="1:3" x14ac:dyDescent="0.25">
      <c r="A121">
        <v>226</v>
      </c>
      <c r="B121" t="s">
        <v>15490</v>
      </c>
      <c r="C121" t="s">
        <v>10127</v>
      </c>
    </row>
    <row r="122" spans="1:3" x14ac:dyDescent="0.25">
      <c r="A122">
        <v>227</v>
      </c>
      <c r="B122" t="s">
        <v>15491</v>
      </c>
      <c r="C122" t="s">
        <v>10127</v>
      </c>
    </row>
    <row r="123" spans="1:3" x14ac:dyDescent="0.25">
      <c r="A123">
        <v>228</v>
      </c>
      <c r="B123" t="s">
        <v>15492</v>
      </c>
      <c r="C123" t="s">
        <v>10127</v>
      </c>
    </row>
    <row r="124" spans="1:3" x14ac:dyDescent="0.25">
      <c r="A124">
        <v>229</v>
      </c>
      <c r="B124" t="s">
        <v>15493</v>
      </c>
      <c r="C124" t="s">
        <v>10127</v>
      </c>
    </row>
    <row r="125" spans="1:3" x14ac:dyDescent="0.25">
      <c r="A125">
        <v>283</v>
      </c>
      <c r="B125" t="s">
        <v>15494</v>
      </c>
      <c r="C125" t="s">
        <v>10127</v>
      </c>
    </row>
    <row r="126" spans="1:3" x14ac:dyDescent="0.25">
      <c r="A126">
        <v>289</v>
      </c>
      <c r="B126" t="s">
        <v>15495</v>
      </c>
      <c r="C126" t="s">
        <v>10127</v>
      </c>
    </row>
    <row r="127" spans="1:3" x14ac:dyDescent="0.25">
      <c r="A127">
        <v>290</v>
      </c>
      <c r="B127" t="s">
        <v>15496</v>
      </c>
      <c r="C127" t="s">
        <v>10127</v>
      </c>
    </row>
    <row r="128" spans="1:3" x14ac:dyDescent="0.25">
      <c r="A128">
        <v>291</v>
      </c>
      <c r="B128" t="s">
        <v>15497</v>
      </c>
      <c r="C128" t="s">
        <v>10127</v>
      </c>
    </row>
    <row r="129" spans="1:3" x14ac:dyDescent="0.25">
      <c r="A129">
        <v>300</v>
      </c>
      <c r="B129" t="s">
        <v>15498</v>
      </c>
      <c r="C129" t="s">
        <v>10127</v>
      </c>
    </row>
    <row r="130" spans="1:3" x14ac:dyDescent="0.25">
      <c r="A130">
        <v>320</v>
      </c>
      <c r="B130" t="s">
        <v>15499</v>
      </c>
      <c r="C130" t="s">
        <v>10127</v>
      </c>
    </row>
    <row r="131" spans="1:3" x14ac:dyDescent="0.25">
      <c r="A131">
        <v>321</v>
      </c>
      <c r="B131" t="s">
        <v>15500</v>
      </c>
      <c r="C131" t="s">
        <v>10127</v>
      </c>
    </row>
    <row r="132" spans="1:3" x14ac:dyDescent="0.25">
      <c r="A132">
        <v>374</v>
      </c>
      <c r="B132" t="s">
        <v>15501</v>
      </c>
      <c r="C132" t="s">
        <v>10127</v>
      </c>
    </row>
    <row r="133" spans="1:3" x14ac:dyDescent="0.25">
      <c r="A133">
        <v>378</v>
      </c>
      <c r="B133" t="s">
        <v>15498</v>
      </c>
      <c r="C133" t="s">
        <v>10127</v>
      </c>
    </row>
    <row r="134" spans="1:3" x14ac:dyDescent="0.25">
      <c r="A134">
        <v>379</v>
      </c>
      <c r="B134" t="s">
        <v>15502</v>
      </c>
      <c r="C134" t="s">
        <v>10127</v>
      </c>
    </row>
    <row r="135" spans="1:3" x14ac:dyDescent="0.25">
      <c r="A135">
        <v>394</v>
      </c>
      <c r="B135" t="s">
        <v>15503</v>
      </c>
      <c r="C135" t="s">
        <v>10127</v>
      </c>
    </row>
    <row r="136" spans="1:3" x14ac:dyDescent="0.25">
      <c r="A136">
        <v>395</v>
      </c>
      <c r="B136" t="s">
        <v>15504</v>
      </c>
      <c r="C136" t="s">
        <v>10127</v>
      </c>
    </row>
    <row r="137" spans="1:3" x14ac:dyDescent="0.25">
      <c r="A137">
        <v>396</v>
      </c>
      <c r="B137" t="s">
        <v>15505</v>
      </c>
      <c r="C137" t="s">
        <v>10127</v>
      </c>
    </row>
    <row r="138" spans="1:3" x14ac:dyDescent="0.25">
      <c r="A138">
        <v>410</v>
      </c>
      <c r="B138" t="s">
        <v>15506</v>
      </c>
      <c r="C138" t="s">
        <v>10127</v>
      </c>
    </row>
    <row r="139" spans="1:3" x14ac:dyDescent="0.25">
      <c r="A139">
        <v>411</v>
      </c>
      <c r="B139" t="s">
        <v>15507</v>
      </c>
      <c r="C139" t="s">
        <v>10127</v>
      </c>
    </row>
    <row r="140" spans="1:3" x14ac:dyDescent="0.25">
      <c r="A140">
        <v>419</v>
      </c>
      <c r="B140" t="s">
        <v>15508</v>
      </c>
      <c r="C140" t="s">
        <v>10127</v>
      </c>
    </row>
    <row r="141" spans="1:3" x14ac:dyDescent="0.25">
      <c r="A141">
        <v>430</v>
      </c>
      <c r="B141" t="s">
        <v>15509</v>
      </c>
      <c r="C141" t="s">
        <v>10127</v>
      </c>
    </row>
    <row r="142" spans="1:3" x14ac:dyDescent="0.25">
      <c r="A142">
        <v>450</v>
      </c>
      <c r="B142" t="s">
        <v>15510</v>
      </c>
      <c r="C142" t="s">
        <v>10127</v>
      </c>
    </row>
    <row r="143" spans="1:3" x14ac:dyDescent="0.25">
      <c r="A143">
        <v>475</v>
      </c>
      <c r="B143" t="s">
        <v>15511</v>
      </c>
      <c r="C143" t="s">
        <v>10127</v>
      </c>
    </row>
    <row r="144" spans="1:3" x14ac:dyDescent="0.25">
      <c r="A144">
        <v>487</v>
      </c>
      <c r="B144" t="s">
        <v>15512</v>
      </c>
      <c r="C144" t="s">
        <v>10127</v>
      </c>
    </row>
    <row r="145" spans="1:3" x14ac:dyDescent="0.25">
      <c r="A145">
        <v>496</v>
      </c>
      <c r="B145" t="s">
        <v>15513</v>
      </c>
      <c r="C145" t="s">
        <v>10127</v>
      </c>
    </row>
    <row r="146" spans="1:3" x14ac:dyDescent="0.25">
      <c r="A146">
        <v>500</v>
      </c>
      <c r="B146" t="s">
        <v>15514</v>
      </c>
      <c r="C146" t="s">
        <v>10127</v>
      </c>
    </row>
    <row r="147" spans="1:3" x14ac:dyDescent="0.25">
      <c r="A147">
        <v>505</v>
      </c>
      <c r="B147" t="s">
        <v>15515</v>
      </c>
      <c r="C147" t="s">
        <v>10127</v>
      </c>
    </row>
    <row r="148" spans="1:3" x14ac:dyDescent="0.25">
      <c r="A148">
        <v>506</v>
      </c>
      <c r="B148" t="s">
        <v>15516</v>
      </c>
      <c r="C148" t="s">
        <v>10127</v>
      </c>
    </row>
    <row r="149" spans="1:3" x14ac:dyDescent="0.25">
      <c r="A149">
        <v>510</v>
      </c>
      <c r="B149" t="s">
        <v>15517</v>
      </c>
      <c r="C149" t="s">
        <v>10127</v>
      </c>
    </row>
    <row r="150" spans="1:3" x14ac:dyDescent="0.25">
      <c r="A150">
        <v>515</v>
      </c>
      <c r="B150" t="s">
        <v>15518</v>
      </c>
      <c r="C150" t="s">
        <v>10127</v>
      </c>
    </row>
    <row r="151" spans="1:3" x14ac:dyDescent="0.25">
      <c r="A151">
        <v>520</v>
      </c>
      <c r="B151" t="s">
        <v>15519</v>
      </c>
      <c r="C151" t="s">
        <v>10127</v>
      </c>
    </row>
    <row r="152" spans="1:3" x14ac:dyDescent="0.25">
      <c r="A152">
        <v>521</v>
      </c>
      <c r="B152" t="s">
        <v>15520</v>
      </c>
      <c r="C152" t="s">
        <v>10127</v>
      </c>
    </row>
    <row r="153" spans="1:3" x14ac:dyDescent="0.25">
      <c r="A153">
        <v>522</v>
      </c>
      <c r="B153" t="s">
        <v>15521</v>
      </c>
      <c r="C153" t="s">
        <v>10127</v>
      </c>
    </row>
    <row r="154" spans="1:3" x14ac:dyDescent="0.25">
      <c r="A154">
        <v>523</v>
      </c>
      <c r="B154" t="s">
        <v>15522</v>
      </c>
      <c r="C154" t="s">
        <v>10127</v>
      </c>
    </row>
    <row r="155" spans="1:3" x14ac:dyDescent="0.25">
      <c r="A155">
        <v>524</v>
      </c>
      <c r="B155" t="s">
        <v>15523</v>
      </c>
      <c r="C155" t="s">
        <v>10127</v>
      </c>
    </row>
    <row r="156" spans="1:3" x14ac:dyDescent="0.25">
      <c r="A156">
        <v>525</v>
      </c>
      <c r="B156" t="s">
        <v>15524</v>
      </c>
      <c r="C156" t="s">
        <v>10127</v>
      </c>
    </row>
    <row r="157" spans="1:3" x14ac:dyDescent="0.25">
      <c r="A157">
        <v>526</v>
      </c>
      <c r="B157" t="s">
        <v>15525</v>
      </c>
      <c r="C157" t="s">
        <v>10127</v>
      </c>
    </row>
    <row r="158" spans="1:3" x14ac:dyDescent="0.25">
      <c r="A158">
        <v>530</v>
      </c>
      <c r="B158" t="s">
        <v>15526</v>
      </c>
      <c r="C158" t="s">
        <v>10127</v>
      </c>
    </row>
    <row r="159" spans="1:3" x14ac:dyDescent="0.25">
      <c r="A159">
        <v>531</v>
      </c>
      <c r="B159" t="s">
        <v>15527</v>
      </c>
      <c r="C159" t="s">
        <v>10127</v>
      </c>
    </row>
    <row r="160" spans="1:3" x14ac:dyDescent="0.25">
      <c r="A160">
        <v>532</v>
      </c>
      <c r="B160" t="s">
        <v>15528</v>
      </c>
      <c r="C160" t="s">
        <v>10127</v>
      </c>
    </row>
    <row r="161" spans="1:3" x14ac:dyDescent="0.25">
      <c r="A161">
        <v>533</v>
      </c>
      <c r="B161" t="s">
        <v>15529</v>
      </c>
      <c r="C161" t="s">
        <v>10127</v>
      </c>
    </row>
    <row r="162" spans="1:3" x14ac:dyDescent="0.25">
      <c r="A162">
        <v>534</v>
      </c>
      <c r="B162" t="s">
        <v>15528</v>
      </c>
      <c r="C162" t="s">
        <v>10127</v>
      </c>
    </row>
    <row r="163" spans="1:3" x14ac:dyDescent="0.25">
      <c r="A163">
        <v>540</v>
      </c>
      <c r="B163" t="s">
        <v>15530</v>
      </c>
      <c r="C163" t="s">
        <v>10127</v>
      </c>
    </row>
    <row r="164" spans="1:3" x14ac:dyDescent="0.25">
      <c r="A164">
        <v>550</v>
      </c>
      <c r="B164" t="s">
        <v>15531</v>
      </c>
      <c r="C164" t="s">
        <v>10127</v>
      </c>
    </row>
    <row r="165" spans="1:3" x14ac:dyDescent="0.25">
      <c r="A165">
        <v>555</v>
      </c>
      <c r="B165" t="s">
        <v>15532</v>
      </c>
      <c r="C165" t="s">
        <v>10127</v>
      </c>
    </row>
    <row r="166" spans="1:3" x14ac:dyDescent="0.25">
      <c r="A166">
        <v>570</v>
      </c>
      <c r="B166" t="s">
        <v>15533</v>
      </c>
      <c r="C166" t="s">
        <v>10127</v>
      </c>
    </row>
    <row r="167" spans="1:3" x14ac:dyDescent="0.25">
      <c r="A167">
        <v>585</v>
      </c>
      <c r="B167" t="s">
        <v>15534</v>
      </c>
      <c r="C167" t="s">
        <v>10127</v>
      </c>
    </row>
    <row r="168" spans="1:3" x14ac:dyDescent="0.25">
      <c r="A168">
        <v>610</v>
      </c>
      <c r="B168" t="s">
        <v>8323</v>
      </c>
      <c r="C168" t="s">
        <v>10127</v>
      </c>
    </row>
    <row r="169" spans="1:3" x14ac:dyDescent="0.25">
      <c r="A169">
        <v>620</v>
      </c>
      <c r="B169" t="s">
        <v>8422</v>
      </c>
      <c r="C169" t="s">
        <v>10127</v>
      </c>
    </row>
    <row r="170" spans="1:3" x14ac:dyDescent="0.25">
      <c r="A170">
        <v>625</v>
      </c>
      <c r="B170" t="s">
        <v>15535</v>
      </c>
      <c r="C170" t="s">
        <v>10127</v>
      </c>
    </row>
    <row r="171" spans="1:3" x14ac:dyDescent="0.25">
      <c r="A171">
        <v>630</v>
      </c>
      <c r="B171" t="s">
        <v>8571</v>
      </c>
      <c r="C171" t="s">
        <v>10127</v>
      </c>
    </row>
    <row r="172" spans="1:3" x14ac:dyDescent="0.25">
      <c r="A172">
        <v>631</v>
      </c>
      <c r="B172" t="s">
        <v>15536</v>
      </c>
      <c r="C172" t="s">
        <v>10127</v>
      </c>
    </row>
    <row r="173" spans="1:3" x14ac:dyDescent="0.25">
      <c r="A173">
        <v>632</v>
      </c>
      <c r="B173" t="s">
        <v>15537</v>
      </c>
      <c r="C173" t="s">
        <v>10127</v>
      </c>
    </row>
    <row r="174" spans="1:3" x14ac:dyDescent="0.25">
      <c r="A174">
        <v>650</v>
      </c>
      <c r="B174" t="s">
        <v>15538</v>
      </c>
      <c r="C174" t="s">
        <v>10127</v>
      </c>
    </row>
    <row r="175" spans="1:3" x14ac:dyDescent="0.25">
      <c r="A175">
        <v>660</v>
      </c>
      <c r="B175" t="s">
        <v>15539</v>
      </c>
      <c r="C175" t="s">
        <v>10127</v>
      </c>
    </row>
    <row r="176" spans="1:3" x14ac:dyDescent="0.25">
      <c r="A176">
        <v>665</v>
      </c>
      <c r="B176" t="s">
        <v>15540</v>
      </c>
      <c r="C176" t="s">
        <v>10127</v>
      </c>
    </row>
    <row r="177" spans="1:3" x14ac:dyDescent="0.25">
      <c r="A177">
        <v>670</v>
      </c>
      <c r="B177" t="s">
        <v>15541</v>
      </c>
      <c r="C177" t="s">
        <v>10127</v>
      </c>
    </row>
    <row r="178" spans="1:3" x14ac:dyDescent="0.25">
      <c r="A178">
        <v>685</v>
      </c>
      <c r="B178" t="s">
        <v>15542</v>
      </c>
      <c r="C178" t="s">
        <v>10127</v>
      </c>
    </row>
    <row r="179" spans="1:3" x14ac:dyDescent="0.25">
      <c r="A179">
        <v>690</v>
      </c>
      <c r="B179" t="s">
        <v>15543</v>
      </c>
      <c r="C179" t="s">
        <v>10127</v>
      </c>
    </row>
    <row r="180" spans="1:3" x14ac:dyDescent="0.25">
      <c r="A180">
        <v>691</v>
      </c>
      <c r="B180" t="s">
        <v>15544</v>
      </c>
      <c r="C180" t="s">
        <v>10127</v>
      </c>
    </row>
    <row r="181" spans="1:3" x14ac:dyDescent="0.25">
      <c r="A181">
        <v>695</v>
      </c>
      <c r="B181" t="s">
        <v>14724</v>
      </c>
      <c r="C181" t="s">
        <v>10127</v>
      </c>
    </row>
    <row r="182" spans="1:3" x14ac:dyDescent="0.25">
      <c r="A182">
        <v>700</v>
      </c>
      <c r="B182" t="s">
        <v>14725</v>
      </c>
      <c r="C182" t="s">
        <v>10127</v>
      </c>
    </row>
    <row r="183" spans="1:3" x14ac:dyDescent="0.25">
      <c r="A183">
        <v>850</v>
      </c>
      <c r="B183" t="s">
        <v>9567</v>
      </c>
      <c r="C183" t="s">
        <v>10127</v>
      </c>
    </row>
    <row r="184" spans="1:3" x14ac:dyDescent="0.25">
      <c r="A184">
        <v>910</v>
      </c>
      <c r="B184" t="s">
        <v>15545</v>
      </c>
      <c r="C184" t="s">
        <v>10127</v>
      </c>
    </row>
    <row r="185" spans="1:3" x14ac:dyDescent="0.25">
      <c r="A185">
        <v>952</v>
      </c>
      <c r="B185" t="s">
        <v>15546</v>
      </c>
      <c r="C185" t="s">
        <v>10127</v>
      </c>
    </row>
    <row r="186" spans="1:3" x14ac:dyDescent="0.25">
      <c r="A186">
        <v>999</v>
      </c>
      <c r="B186" t="s">
        <v>15547</v>
      </c>
      <c r="C186" t="s">
        <v>10127</v>
      </c>
    </row>
    <row r="187" spans="1:3" x14ac:dyDescent="0.25">
      <c r="A187">
        <v>100</v>
      </c>
      <c r="B187" t="s">
        <v>15548</v>
      </c>
      <c r="C187" t="s">
        <v>15549</v>
      </c>
    </row>
    <row r="188" spans="1:3" x14ac:dyDescent="0.25">
      <c r="A188">
        <v>102</v>
      </c>
      <c r="B188" t="s">
        <v>15550</v>
      </c>
      <c r="C188" t="s">
        <v>15549</v>
      </c>
    </row>
    <row r="189" spans="1:3" x14ac:dyDescent="0.25">
      <c r="A189">
        <v>103</v>
      </c>
      <c r="B189" t="s">
        <v>15551</v>
      </c>
      <c r="C189" t="s">
        <v>15549</v>
      </c>
    </row>
    <row r="190" spans="1:3" x14ac:dyDescent="0.25">
      <c r="A190">
        <v>105</v>
      </c>
      <c r="B190" t="s">
        <v>15552</v>
      </c>
      <c r="C190" t="s">
        <v>15549</v>
      </c>
    </row>
    <row r="191" spans="1:3" x14ac:dyDescent="0.25">
      <c r="A191">
        <v>132</v>
      </c>
      <c r="B191" t="s">
        <v>15553</v>
      </c>
      <c r="C191" t="s">
        <v>15549</v>
      </c>
    </row>
    <row r="192" spans="1:3" x14ac:dyDescent="0.25">
      <c r="A192">
        <v>140</v>
      </c>
      <c r="B192" t="s">
        <v>15554</v>
      </c>
      <c r="C192" t="s">
        <v>15549</v>
      </c>
    </row>
    <row r="193" spans="1:3" x14ac:dyDescent="0.25">
      <c r="A193">
        <v>141</v>
      </c>
      <c r="B193" t="s">
        <v>15555</v>
      </c>
      <c r="C193" t="s">
        <v>15549</v>
      </c>
    </row>
    <row r="194" spans="1:3" x14ac:dyDescent="0.25">
      <c r="A194">
        <v>142</v>
      </c>
      <c r="B194" t="s">
        <v>15556</v>
      </c>
      <c r="C194" t="s">
        <v>15549</v>
      </c>
    </row>
    <row r="195" spans="1:3" x14ac:dyDescent="0.25">
      <c r="A195">
        <v>143</v>
      </c>
      <c r="B195" t="s">
        <v>15557</v>
      </c>
      <c r="C195" t="s">
        <v>15549</v>
      </c>
    </row>
    <row r="196" spans="1:3" x14ac:dyDescent="0.25">
      <c r="A196">
        <v>144</v>
      </c>
      <c r="B196" t="s">
        <v>15558</v>
      </c>
      <c r="C196" t="s">
        <v>15549</v>
      </c>
    </row>
    <row r="197" spans="1:3" x14ac:dyDescent="0.25">
      <c r="A197">
        <v>145</v>
      </c>
      <c r="B197" t="s">
        <v>15559</v>
      </c>
      <c r="C197" t="s">
        <v>15549</v>
      </c>
    </row>
    <row r="198" spans="1:3" x14ac:dyDescent="0.25">
      <c r="A198">
        <v>200</v>
      </c>
      <c r="B198" t="s">
        <v>15560</v>
      </c>
      <c r="C198" t="s">
        <v>15549</v>
      </c>
    </row>
    <row r="199" spans="1:3" x14ac:dyDescent="0.25">
      <c r="A199">
        <v>201</v>
      </c>
      <c r="B199" t="s">
        <v>15561</v>
      </c>
      <c r="C199" t="s">
        <v>15549</v>
      </c>
    </row>
    <row r="200" spans="1:3" x14ac:dyDescent="0.25">
      <c r="A200">
        <v>204</v>
      </c>
      <c r="B200" t="s">
        <v>15562</v>
      </c>
      <c r="C200" t="s">
        <v>15549</v>
      </c>
    </row>
    <row r="201" spans="1:3" x14ac:dyDescent="0.25">
      <c r="A201">
        <v>211</v>
      </c>
      <c r="B201" t="s">
        <v>15563</v>
      </c>
      <c r="C201" t="s">
        <v>15549</v>
      </c>
    </row>
    <row r="202" spans="1:3" x14ac:dyDescent="0.25">
      <c r="A202">
        <v>212</v>
      </c>
      <c r="B202" t="s">
        <v>15564</v>
      </c>
      <c r="C202" t="s">
        <v>15549</v>
      </c>
    </row>
    <row r="203" spans="1:3" x14ac:dyDescent="0.25">
      <c r="A203">
        <v>213</v>
      </c>
      <c r="B203" t="s">
        <v>15565</v>
      </c>
      <c r="C203" t="s">
        <v>15549</v>
      </c>
    </row>
    <row r="204" spans="1:3" x14ac:dyDescent="0.25">
      <c r="A204">
        <v>214</v>
      </c>
      <c r="B204" t="s">
        <v>15566</v>
      </c>
      <c r="C204" t="s">
        <v>15549</v>
      </c>
    </row>
    <row r="205" spans="1:3" x14ac:dyDescent="0.25">
      <c r="A205">
        <v>215</v>
      </c>
      <c r="B205" t="s">
        <v>15567</v>
      </c>
      <c r="C205" t="s">
        <v>15549</v>
      </c>
    </row>
    <row r="206" spans="1:3" x14ac:dyDescent="0.25">
      <c r="A206">
        <v>221</v>
      </c>
      <c r="B206" t="s">
        <v>15568</v>
      </c>
      <c r="C206" t="s">
        <v>15549</v>
      </c>
    </row>
    <row r="207" spans="1:3" x14ac:dyDescent="0.25">
      <c r="A207">
        <v>222</v>
      </c>
      <c r="B207" t="s">
        <v>15569</v>
      </c>
      <c r="C207" t="s">
        <v>15549</v>
      </c>
    </row>
    <row r="208" spans="1:3" x14ac:dyDescent="0.25">
      <c r="A208">
        <v>223</v>
      </c>
      <c r="B208" t="s">
        <v>15570</v>
      </c>
      <c r="C208" t="s">
        <v>15549</v>
      </c>
    </row>
    <row r="209" spans="1:3" x14ac:dyDescent="0.25">
      <c r="A209">
        <v>224</v>
      </c>
      <c r="B209" t="s">
        <v>15571</v>
      </c>
      <c r="C209" t="s">
        <v>15549</v>
      </c>
    </row>
    <row r="210" spans="1:3" x14ac:dyDescent="0.25">
      <c r="A210">
        <v>225</v>
      </c>
      <c r="B210" t="s">
        <v>15572</v>
      </c>
      <c r="C210" t="s">
        <v>15549</v>
      </c>
    </row>
    <row r="211" spans="1:3" x14ac:dyDescent="0.25">
      <c r="A211">
        <v>226</v>
      </c>
      <c r="B211" t="s">
        <v>15573</v>
      </c>
      <c r="C211" t="s">
        <v>15549</v>
      </c>
    </row>
    <row r="212" spans="1:3" x14ac:dyDescent="0.25">
      <c r="A212">
        <v>227</v>
      </c>
      <c r="B212" t="s">
        <v>15574</v>
      </c>
      <c r="C212" t="s">
        <v>15549</v>
      </c>
    </row>
    <row r="213" spans="1:3" x14ac:dyDescent="0.25">
      <c r="A213">
        <v>228</v>
      </c>
      <c r="B213" t="s">
        <v>15575</v>
      </c>
      <c r="C213" t="s">
        <v>15549</v>
      </c>
    </row>
    <row r="214" spans="1:3" x14ac:dyDescent="0.25">
      <c r="A214">
        <v>229</v>
      </c>
      <c r="B214" t="s">
        <v>15576</v>
      </c>
      <c r="C214" t="s">
        <v>15549</v>
      </c>
    </row>
    <row r="215" spans="1:3" x14ac:dyDescent="0.25">
      <c r="A215">
        <v>230</v>
      </c>
      <c r="B215" t="s">
        <v>15577</v>
      </c>
      <c r="C215" t="s">
        <v>15549</v>
      </c>
    </row>
    <row r="216" spans="1:3" x14ac:dyDescent="0.25">
      <c r="A216">
        <v>231</v>
      </c>
      <c r="B216" t="s">
        <v>15578</v>
      </c>
      <c r="C216" t="s">
        <v>15549</v>
      </c>
    </row>
    <row r="217" spans="1:3" x14ac:dyDescent="0.25">
      <c r="A217">
        <v>232</v>
      </c>
      <c r="B217" t="s">
        <v>15579</v>
      </c>
      <c r="C217" t="s">
        <v>15549</v>
      </c>
    </row>
    <row r="218" spans="1:3" x14ac:dyDescent="0.25">
      <c r="A218">
        <v>233</v>
      </c>
      <c r="B218" t="s">
        <v>15580</v>
      </c>
      <c r="C218" t="s">
        <v>15549</v>
      </c>
    </row>
    <row r="219" spans="1:3" x14ac:dyDescent="0.25">
      <c r="A219">
        <v>240</v>
      </c>
      <c r="B219" t="s">
        <v>15581</v>
      </c>
      <c r="C219" t="s">
        <v>15549</v>
      </c>
    </row>
    <row r="220" spans="1:3" x14ac:dyDescent="0.25">
      <c r="A220">
        <v>241</v>
      </c>
      <c r="B220" t="s">
        <v>15582</v>
      </c>
      <c r="C220" t="s">
        <v>15549</v>
      </c>
    </row>
    <row r="221" spans="1:3" x14ac:dyDescent="0.25">
      <c r="A221">
        <v>242</v>
      </c>
      <c r="B221" t="s">
        <v>15583</v>
      </c>
      <c r="C221" t="s">
        <v>15549</v>
      </c>
    </row>
    <row r="222" spans="1:3" x14ac:dyDescent="0.25">
      <c r="A222">
        <v>243</v>
      </c>
      <c r="B222" t="s">
        <v>15584</v>
      </c>
      <c r="C222" t="s">
        <v>15549</v>
      </c>
    </row>
    <row r="223" spans="1:3" x14ac:dyDescent="0.25">
      <c r="A223">
        <v>244</v>
      </c>
      <c r="B223" t="s">
        <v>15585</v>
      </c>
      <c r="C223" t="s">
        <v>15549</v>
      </c>
    </row>
    <row r="224" spans="1:3" x14ac:dyDescent="0.25">
      <c r="A224">
        <v>245</v>
      </c>
      <c r="B224" t="s">
        <v>15586</v>
      </c>
      <c r="C224" t="s">
        <v>15549</v>
      </c>
    </row>
    <row r="225" spans="1:3" x14ac:dyDescent="0.25">
      <c r="A225">
        <v>246</v>
      </c>
      <c r="B225" t="s">
        <v>15587</v>
      </c>
      <c r="C225" t="s">
        <v>15549</v>
      </c>
    </row>
    <row r="226" spans="1:3" x14ac:dyDescent="0.25">
      <c r="A226">
        <v>247</v>
      </c>
      <c r="B226" t="s">
        <v>15588</v>
      </c>
      <c r="C226" t="s">
        <v>15549</v>
      </c>
    </row>
    <row r="227" spans="1:3" x14ac:dyDescent="0.25">
      <c r="A227">
        <v>248</v>
      </c>
      <c r="B227" t="s">
        <v>15589</v>
      </c>
      <c r="C227" t="s">
        <v>15549</v>
      </c>
    </row>
    <row r="228" spans="1:3" x14ac:dyDescent="0.25">
      <c r="A228">
        <v>249</v>
      </c>
      <c r="B228" t="s">
        <v>15590</v>
      </c>
      <c r="C228" t="s">
        <v>15549</v>
      </c>
    </row>
    <row r="229" spans="1:3" x14ac:dyDescent="0.25">
      <c r="A229">
        <v>250</v>
      </c>
      <c r="B229" t="s">
        <v>15591</v>
      </c>
      <c r="C229" t="s">
        <v>15549</v>
      </c>
    </row>
    <row r="230" spans="1:3" x14ac:dyDescent="0.25">
      <c r="A230">
        <v>259</v>
      </c>
      <c r="B230" t="s">
        <v>15592</v>
      </c>
      <c r="C230" t="s">
        <v>15549</v>
      </c>
    </row>
    <row r="231" spans="1:3" x14ac:dyDescent="0.25">
      <c r="A231">
        <v>271</v>
      </c>
      <c r="B231" t="s">
        <v>15593</v>
      </c>
      <c r="C231" t="s">
        <v>15549</v>
      </c>
    </row>
    <row r="232" spans="1:3" x14ac:dyDescent="0.25">
      <c r="A232">
        <v>300</v>
      </c>
      <c r="B232" t="s">
        <v>15594</v>
      </c>
      <c r="C232" t="s">
        <v>15549</v>
      </c>
    </row>
    <row r="233" spans="1:3" x14ac:dyDescent="0.25">
      <c r="A233">
        <v>330</v>
      </c>
      <c r="B233" t="s">
        <v>15595</v>
      </c>
      <c r="C233" t="s">
        <v>15549</v>
      </c>
    </row>
    <row r="234" spans="1:3" x14ac:dyDescent="0.25">
      <c r="A234">
        <v>400</v>
      </c>
      <c r="B234" t="s">
        <v>15596</v>
      </c>
      <c r="C234" t="s">
        <v>15549</v>
      </c>
    </row>
    <row r="235" spans="1:3" x14ac:dyDescent="0.25">
      <c r="A235" s="199">
        <v>1100</v>
      </c>
      <c r="B235" s="199" t="s">
        <v>15597</v>
      </c>
      <c r="C235" s="199" t="s">
        <v>15549</v>
      </c>
    </row>
    <row r="236" spans="1:3" x14ac:dyDescent="0.25">
      <c r="A236">
        <v>1110</v>
      </c>
      <c r="B236" t="s">
        <v>15598</v>
      </c>
      <c r="C236" t="s">
        <v>15549</v>
      </c>
    </row>
    <row r="237" spans="1:3" x14ac:dyDescent="0.25">
      <c r="A237">
        <v>1111</v>
      </c>
      <c r="B237" t="s">
        <v>15599</v>
      </c>
      <c r="C237" t="s">
        <v>15549</v>
      </c>
    </row>
    <row r="238" spans="1:3" x14ac:dyDescent="0.25">
      <c r="A238">
        <v>1112</v>
      </c>
      <c r="B238" t="s">
        <v>15600</v>
      </c>
      <c r="C238" t="s">
        <v>15549</v>
      </c>
    </row>
    <row r="239" spans="1:3" x14ac:dyDescent="0.25">
      <c r="A239">
        <v>1113</v>
      </c>
      <c r="B239" t="s">
        <v>15601</v>
      </c>
      <c r="C239" t="s">
        <v>15549</v>
      </c>
    </row>
    <row r="240" spans="1:3" x14ac:dyDescent="0.25">
      <c r="A240">
        <v>1114</v>
      </c>
      <c r="B240" t="s">
        <v>15602</v>
      </c>
      <c r="C240" t="s">
        <v>15549</v>
      </c>
    </row>
    <row r="241" spans="1:3" x14ac:dyDescent="0.25">
      <c r="A241">
        <v>1115</v>
      </c>
      <c r="B241" t="s">
        <v>15603</v>
      </c>
      <c r="C241" t="s">
        <v>15549</v>
      </c>
    </row>
    <row r="242" spans="1:3" x14ac:dyDescent="0.25">
      <c r="A242">
        <v>1116</v>
      </c>
      <c r="B242" t="s">
        <v>15604</v>
      </c>
      <c r="C242" t="s">
        <v>15549</v>
      </c>
    </row>
    <row r="243" spans="1:3" x14ac:dyDescent="0.25">
      <c r="A243">
        <v>1117</v>
      </c>
      <c r="B243" t="s">
        <v>15605</v>
      </c>
      <c r="C243" t="s">
        <v>15549</v>
      </c>
    </row>
    <row r="244" spans="1:3" x14ac:dyDescent="0.25">
      <c r="A244">
        <v>1140</v>
      </c>
      <c r="B244" t="s">
        <v>15606</v>
      </c>
      <c r="C244" t="s">
        <v>15549</v>
      </c>
    </row>
    <row r="245" spans="1:3" x14ac:dyDescent="0.25">
      <c r="A245">
        <v>1200</v>
      </c>
      <c r="B245" t="s">
        <v>15607</v>
      </c>
      <c r="C245" t="s">
        <v>15549</v>
      </c>
    </row>
    <row r="246" spans="1:3" x14ac:dyDescent="0.25">
      <c r="A246">
        <v>1280</v>
      </c>
      <c r="B246" t="s">
        <v>15608</v>
      </c>
      <c r="C246" t="s">
        <v>15549</v>
      </c>
    </row>
    <row r="247" spans="1:3" x14ac:dyDescent="0.25">
      <c r="A247">
        <v>1283</v>
      </c>
      <c r="B247" t="s">
        <v>15609</v>
      </c>
      <c r="C247" t="s">
        <v>15549</v>
      </c>
    </row>
    <row r="248" spans="1:3" x14ac:dyDescent="0.25">
      <c r="A248">
        <v>1312</v>
      </c>
      <c r="B248" t="s">
        <v>15610</v>
      </c>
      <c r="C248" t="s">
        <v>15549</v>
      </c>
    </row>
    <row r="249" spans="1:3" x14ac:dyDescent="0.25">
      <c r="A249">
        <v>1400</v>
      </c>
      <c r="B249" t="s">
        <v>15611</v>
      </c>
      <c r="C249" t="s">
        <v>15549</v>
      </c>
    </row>
    <row r="250" spans="1:3" x14ac:dyDescent="0.25">
      <c r="A250">
        <v>1402</v>
      </c>
      <c r="B250" t="s">
        <v>15612</v>
      </c>
      <c r="C250" t="s">
        <v>15549</v>
      </c>
    </row>
    <row r="251" spans="1:3" x14ac:dyDescent="0.25">
      <c r="A251">
        <v>1440</v>
      </c>
      <c r="B251" t="s">
        <v>15613</v>
      </c>
      <c r="C251" t="s">
        <v>15549</v>
      </c>
    </row>
    <row r="252" spans="1:3" x14ac:dyDescent="0.25">
      <c r="A252">
        <v>1450</v>
      </c>
      <c r="B252" t="s">
        <v>15614</v>
      </c>
      <c r="C252" t="s">
        <v>15549</v>
      </c>
    </row>
    <row r="253" spans="1:3" x14ac:dyDescent="0.25">
      <c r="A253">
        <v>1500</v>
      </c>
      <c r="B253" t="s">
        <v>15615</v>
      </c>
      <c r="C253" t="s">
        <v>15549</v>
      </c>
    </row>
    <row r="254" spans="1:3" x14ac:dyDescent="0.25">
      <c r="A254">
        <v>1510</v>
      </c>
      <c r="B254" t="s">
        <v>15616</v>
      </c>
      <c r="C254" t="s">
        <v>15549</v>
      </c>
    </row>
    <row r="255" spans="1:3" x14ac:dyDescent="0.25">
      <c r="A255">
        <v>1511</v>
      </c>
      <c r="B255" t="s">
        <v>15617</v>
      </c>
      <c r="C255" t="s">
        <v>15549</v>
      </c>
    </row>
    <row r="256" spans="1:3" x14ac:dyDescent="0.25">
      <c r="A256">
        <v>1600</v>
      </c>
      <c r="B256" t="s">
        <v>15618</v>
      </c>
      <c r="C256" t="s">
        <v>15549</v>
      </c>
    </row>
    <row r="257" spans="1:3" x14ac:dyDescent="0.25">
      <c r="A257">
        <v>1611</v>
      </c>
      <c r="B257" t="s">
        <v>15619</v>
      </c>
      <c r="C257" t="s">
        <v>15549</v>
      </c>
    </row>
    <row r="258" spans="1:3" x14ac:dyDescent="0.25">
      <c r="A258">
        <v>1612</v>
      </c>
      <c r="B258" t="s">
        <v>15620</v>
      </c>
      <c r="C258" t="s">
        <v>15549</v>
      </c>
    </row>
    <row r="259" spans="1:3" x14ac:dyDescent="0.25">
      <c r="A259">
        <v>1614</v>
      </c>
      <c r="B259" t="s">
        <v>15621</v>
      </c>
      <c r="C259" t="s">
        <v>15549</v>
      </c>
    </row>
    <row r="260" spans="1:3" x14ac:dyDescent="0.25">
      <c r="A260">
        <v>1620</v>
      </c>
      <c r="B260" t="s">
        <v>15622</v>
      </c>
      <c r="C260" t="s">
        <v>15549</v>
      </c>
    </row>
    <row r="261" spans="1:3" x14ac:dyDescent="0.25">
      <c r="A261">
        <v>1621</v>
      </c>
      <c r="B261" t="s">
        <v>15623</v>
      </c>
      <c r="C261" t="s">
        <v>15549</v>
      </c>
    </row>
    <row r="262" spans="1:3" x14ac:dyDescent="0.25">
      <c r="A262">
        <v>1630</v>
      </c>
      <c r="B262" t="s">
        <v>15624</v>
      </c>
      <c r="C262" t="s">
        <v>15549</v>
      </c>
    </row>
    <row r="263" spans="1:3" x14ac:dyDescent="0.25">
      <c r="A263">
        <v>1640</v>
      </c>
      <c r="B263" t="s">
        <v>15625</v>
      </c>
      <c r="C263" t="s">
        <v>15549</v>
      </c>
    </row>
    <row r="264" spans="1:3" x14ac:dyDescent="0.25">
      <c r="A264">
        <v>1699</v>
      </c>
      <c r="B264" t="s">
        <v>15626</v>
      </c>
      <c r="C264" t="s">
        <v>15549</v>
      </c>
    </row>
    <row r="265" spans="1:3" x14ac:dyDescent="0.25">
      <c r="A265">
        <v>1700</v>
      </c>
      <c r="B265" t="s">
        <v>15627</v>
      </c>
      <c r="C265" t="s">
        <v>15549</v>
      </c>
    </row>
    <row r="266" spans="1:3" x14ac:dyDescent="0.25">
      <c r="A266">
        <v>1750</v>
      </c>
      <c r="B266" t="s">
        <v>15628</v>
      </c>
      <c r="C266" t="s">
        <v>15549</v>
      </c>
    </row>
    <row r="267" spans="1:3" x14ac:dyDescent="0.25">
      <c r="A267">
        <v>1759</v>
      </c>
      <c r="B267" t="s">
        <v>15629</v>
      </c>
      <c r="C267" t="s">
        <v>15549</v>
      </c>
    </row>
    <row r="268" spans="1:3" x14ac:dyDescent="0.25">
      <c r="A268">
        <v>1790</v>
      </c>
      <c r="B268" t="s">
        <v>15630</v>
      </c>
      <c r="C268" t="s">
        <v>15549</v>
      </c>
    </row>
    <row r="269" spans="1:3" x14ac:dyDescent="0.25">
      <c r="A269">
        <v>1800</v>
      </c>
      <c r="B269" t="s">
        <v>15631</v>
      </c>
      <c r="C269" t="s">
        <v>15549</v>
      </c>
    </row>
    <row r="270" spans="1:3" x14ac:dyDescent="0.25">
      <c r="A270">
        <v>1899</v>
      </c>
      <c r="B270" t="s">
        <v>15632</v>
      </c>
      <c r="C270" t="s">
        <v>15549</v>
      </c>
    </row>
    <row r="271" spans="1:3" x14ac:dyDescent="0.25">
      <c r="A271">
        <v>1900</v>
      </c>
      <c r="B271" t="s">
        <v>15633</v>
      </c>
      <c r="C271" t="s">
        <v>15549</v>
      </c>
    </row>
    <row r="272" spans="1:3" x14ac:dyDescent="0.25">
      <c r="A272">
        <v>1920</v>
      </c>
      <c r="B272" t="s">
        <v>15634</v>
      </c>
      <c r="C272" t="s">
        <v>15549</v>
      </c>
    </row>
    <row r="273" spans="1:3" x14ac:dyDescent="0.25">
      <c r="A273">
        <v>1929</v>
      </c>
      <c r="B273" t="s">
        <v>15635</v>
      </c>
      <c r="C273" t="s">
        <v>15549</v>
      </c>
    </row>
    <row r="274" spans="1:3" x14ac:dyDescent="0.25">
      <c r="A274">
        <v>1970</v>
      </c>
      <c r="B274" t="s">
        <v>15636</v>
      </c>
      <c r="C274" t="s">
        <v>15549</v>
      </c>
    </row>
    <row r="275" spans="1:3" x14ac:dyDescent="0.25">
      <c r="A275">
        <v>1980</v>
      </c>
      <c r="B275" t="s">
        <v>15637</v>
      </c>
      <c r="C275" t="s">
        <v>15549</v>
      </c>
    </row>
    <row r="276" spans="1:3" x14ac:dyDescent="0.25">
      <c r="A276">
        <v>1981</v>
      </c>
      <c r="B276" t="s">
        <v>15638</v>
      </c>
      <c r="C276" t="s">
        <v>15549</v>
      </c>
    </row>
    <row r="277" spans="1:3" x14ac:dyDescent="0.25">
      <c r="A277">
        <v>1982</v>
      </c>
      <c r="B277" t="s">
        <v>15639</v>
      </c>
      <c r="C277" t="s">
        <v>15549</v>
      </c>
    </row>
    <row r="278" spans="1:3" x14ac:dyDescent="0.25">
      <c r="A278">
        <v>1990</v>
      </c>
      <c r="B278" t="s">
        <v>15640</v>
      </c>
      <c r="C278" t="s">
        <v>15549</v>
      </c>
    </row>
    <row r="279" spans="1:3" x14ac:dyDescent="0.25">
      <c r="A279">
        <v>1991</v>
      </c>
      <c r="B279" t="s">
        <v>15641</v>
      </c>
      <c r="C279" t="s">
        <v>15549</v>
      </c>
    </row>
    <row r="280" spans="1:3" x14ac:dyDescent="0.25">
      <c r="A280">
        <v>1992</v>
      </c>
      <c r="B280" t="s">
        <v>15642</v>
      </c>
      <c r="C280" t="s">
        <v>15549</v>
      </c>
    </row>
    <row r="281" spans="1:3" x14ac:dyDescent="0.25">
      <c r="A281">
        <v>1994</v>
      </c>
      <c r="B281" t="s">
        <v>15531</v>
      </c>
      <c r="C281" t="s">
        <v>15549</v>
      </c>
    </row>
    <row r="282" spans="1:3" x14ac:dyDescent="0.25">
      <c r="A282">
        <v>1995</v>
      </c>
      <c r="B282" t="s">
        <v>15643</v>
      </c>
      <c r="C282" t="s">
        <v>15549</v>
      </c>
    </row>
    <row r="283" spans="1:3" x14ac:dyDescent="0.25">
      <c r="A283">
        <v>1996</v>
      </c>
      <c r="B283" t="s">
        <v>15644</v>
      </c>
      <c r="C283" t="s">
        <v>15549</v>
      </c>
    </row>
    <row r="284" spans="1:3" x14ac:dyDescent="0.25">
      <c r="A284">
        <v>1997</v>
      </c>
      <c r="B284" t="s">
        <v>15645</v>
      </c>
      <c r="C284" t="s">
        <v>15549</v>
      </c>
    </row>
    <row r="285" spans="1:3" x14ac:dyDescent="0.25">
      <c r="A285">
        <v>1998</v>
      </c>
      <c r="B285" t="s">
        <v>15646</v>
      </c>
      <c r="C285" t="s">
        <v>15549</v>
      </c>
    </row>
    <row r="286" spans="1:3" x14ac:dyDescent="0.25">
      <c r="A286">
        <v>1999</v>
      </c>
      <c r="B286" t="s">
        <v>15647</v>
      </c>
      <c r="C286" t="s">
        <v>15549</v>
      </c>
    </row>
    <row r="287" spans="1:3" x14ac:dyDescent="0.25">
      <c r="A287" s="200">
        <v>2000</v>
      </c>
      <c r="B287" s="200" t="s">
        <v>15648</v>
      </c>
      <c r="C287" s="200" t="s">
        <v>15549</v>
      </c>
    </row>
    <row r="288" spans="1:3" x14ac:dyDescent="0.25">
      <c r="A288">
        <v>2120</v>
      </c>
      <c r="B288" t="s">
        <v>15649</v>
      </c>
      <c r="C288" t="s">
        <v>15549</v>
      </c>
    </row>
    <row r="289" spans="1:3" x14ac:dyDescent="0.25">
      <c r="A289" s="201">
        <v>3000</v>
      </c>
      <c r="B289" s="201" t="s">
        <v>15650</v>
      </c>
      <c r="C289" s="201" t="s">
        <v>15549</v>
      </c>
    </row>
    <row r="290" spans="1:3" x14ac:dyDescent="0.25">
      <c r="A290">
        <v>3100</v>
      </c>
      <c r="B290" t="s">
        <v>15651</v>
      </c>
      <c r="C290" t="s">
        <v>15549</v>
      </c>
    </row>
    <row r="291" spans="1:3" x14ac:dyDescent="0.25">
      <c r="A291">
        <v>3110</v>
      </c>
      <c r="B291" t="s">
        <v>15652</v>
      </c>
      <c r="C291" t="s">
        <v>15549</v>
      </c>
    </row>
    <row r="292" spans="1:3" x14ac:dyDescent="0.25">
      <c r="A292">
        <v>3120</v>
      </c>
      <c r="B292" t="s">
        <v>15653</v>
      </c>
      <c r="C292" t="s">
        <v>15549</v>
      </c>
    </row>
    <row r="293" spans="1:3" x14ac:dyDescent="0.25">
      <c r="A293">
        <v>3121</v>
      </c>
      <c r="B293" t="s">
        <v>15654</v>
      </c>
      <c r="C293" t="s">
        <v>15549</v>
      </c>
    </row>
    <row r="294" spans="1:3" x14ac:dyDescent="0.25">
      <c r="A294">
        <v>3130</v>
      </c>
      <c r="B294" t="s">
        <v>15655</v>
      </c>
      <c r="C294" t="s">
        <v>15549</v>
      </c>
    </row>
    <row r="295" spans="1:3" x14ac:dyDescent="0.25">
      <c r="A295">
        <v>3160</v>
      </c>
      <c r="B295" t="s">
        <v>15656</v>
      </c>
      <c r="C295" t="s">
        <v>15549</v>
      </c>
    </row>
    <row r="296" spans="1:3" x14ac:dyDescent="0.25">
      <c r="A296">
        <v>3200</v>
      </c>
      <c r="B296" t="s">
        <v>15657</v>
      </c>
      <c r="C296" t="s">
        <v>15549</v>
      </c>
    </row>
    <row r="297" spans="1:3" x14ac:dyDescent="0.25">
      <c r="A297">
        <v>3201</v>
      </c>
      <c r="B297" t="s">
        <v>15658</v>
      </c>
      <c r="C297" t="s">
        <v>15549</v>
      </c>
    </row>
    <row r="298" spans="1:3" x14ac:dyDescent="0.25">
      <c r="A298">
        <v>3210</v>
      </c>
      <c r="B298" t="s">
        <v>15659</v>
      </c>
      <c r="C298" t="s">
        <v>15549</v>
      </c>
    </row>
    <row r="299" spans="1:3" x14ac:dyDescent="0.25">
      <c r="A299">
        <v>3220</v>
      </c>
      <c r="B299" t="s">
        <v>15660</v>
      </c>
      <c r="C299" t="s">
        <v>15549</v>
      </c>
    </row>
    <row r="300" spans="1:3" x14ac:dyDescent="0.25">
      <c r="A300">
        <v>3290</v>
      </c>
      <c r="B300" t="s">
        <v>15661</v>
      </c>
      <c r="C300" t="s">
        <v>15549</v>
      </c>
    </row>
    <row r="301" spans="1:3" x14ac:dyDescent="0.25">
      <c r="A301">
        <v>3900</v>
      </c>
      <c r="B301" t="s">
        <v>15662</v>
      </c>
      <c r="C301" t="s">
        <v>15549</v>
      </c>
    </row>
    <row r="302" spans="1:3" x14ac:dyDescent="0.25">
      <c r="A302" s="201">
        <v>4000</v>
      </c>
      <c r="B302" s="201" t="s">
        <v>15663</v>
      </c>
      <c r="C302" s="201" t="s">
        <v>15549</v>
      </c>
    </row>
    <row r="303" spans="1:3" x14ac:dyDescent="0.25">
      <c r="A303">
        <v>4100</v>
      </c>
      <c r="B303" t="s">
        <v>15664</v>
      </c>
      <c r="C303" t="s">
        <v>15549</v>
      </c>
    </row>
    <row r="304" spans="1:3" x14ac:dyDescent="0.25">
      <c r="A304">
        <v>4200</v>
      </c>
      <c r="B304" t="s">
        <v>15665</v>
      </c>
      <c r="C304" t="s">
        <v>15549</v>
      </c>
    </row>
    <row r="305" spans="1:3" x14ac:dyDescent="0.25">
      <c r="A305">
        <v>4201</v>
      </c>
      <c r="B305" t="s">
        <v>15666</v>
      </c>
      <c r="C305" t="s">
        <v>15549</v>
      </c>
    </row>
    <row r="306" spans="1:3" x14ac:dyDescent="0.25">
      <c r="A306">
        <v>4209</v>
      </c>
      <c r="B306" t="s">
        <v>15658</v>
      </c>
      <c r="C306" t="s">
        <v>15549</v>
      </c>
    </row>
    <row r="307" spans="1:3" x14ac:dyDescent="0.25">
      <c r="A307">
        <v>4300</v>
      </c>
      <c r="B307" t="s">
        <v>15667</v>
      </c>
      <c r="C307" t="s">
        <v>15549</v>
      </c>
    </row>
    <row r="308" spans="1:3" x14ac:dyDescent="0.25">
      <c r="A308">
        <v>4500</v>
      </c>
      <c r="B308" t="s">
        <v>15668</v>
      </c>
      <c r="C308" t="s">
        <v>15549</v>
      </c>
    </row>
    <row r="309" spans="1:3" x14ac:dyDescent="0.25">
      <c r="A309">
        <v>4501</v>
      </c>
      <c r="B309" t="s">
        <v>15669</v>
      </c>
      <c r="C309" t="s">
        <v>15549</v>
      </c>
    </row>
    <row r="310" spans="1:3" x14ac:dyDescent="0.25">
      <c r="A310">
        <v>4509</v>
      </c>
      <c r="B310" t="s">
        <v>15670</v>
      </c>
      <c r="C310" t="s">
        <v>15549</v>
      </c>
    </row>
    <row r="311" spans="1:3" x14ac:dyDescent="0.25">
      <c r="A311">
        <v>4510</v>
      </c>
      <c r="B311" t="s">
        <v>15671</v>
      </c>
      <c r="C311" t="s">
        <v>15549</v>
      </c>
    </row>
    <row r="312" spans="1:3" x14ac:dyDescent="0.25">
      <c r="A312">
        <v>4700</v>
      </c>
      <c r="B312" t="s">
        <v>15672</v>
      </c>
      <c r="C312" t="s">
        <v>15549</v>
      </c>
    </row>
    <row r="313" spans="1:3" x14ac:dyDescent="0.25">
      <c r="A313">
        <v>4800</v>
      </c>
      <c r="B313" t="s">
        <v>15673</v>
      </c>
      <c r="C313" t="s">
        <v>15549</v>
      </c>
    </row>
    <row r="314" spans="1:3" x14ac:dyDescent="0.25">
      <c r="A314">
        <v>4900</v>
      </c>
      <c r="B314" t="s">
        <v>15674</v>
      </c>
      <c r="C314" t="s">
        <v>15549</v>
      </c>
    </row>
    <row r="315" spans="1:3" x14ac:dyDescent="0.25">
      <c r="A315" s="199">
        <v>5000</v>
      </c>
      <c r="B315" s="199" t="s">
        <v>15675</v>
      </c>
      <c r="C315" s="199" t="s">
        <v>15549</v>
      </c>
    </row>
    <row r="316" spans="1:3" x14ac:dyDescent="0.25">
      <c r="A316">
        <v>5100</v>
      </c>
      <c r="B316" t="s">
        <v>15676</v>
      </c>
      <c r="C316" t="s">
        <v>15549</v>
      </c>
    </row>
    <row r="317" spans="1:3" x14ac:dyDescent="0.25">
      <c r="A317">
        <v>5110</v>
      </c>
      <c r="B317" t="s">
        <v>15677</v>
      </c>
      <c r="C317" t="s">
        <v>15549</v>
      </c>
    </row>
    <row r="318" spans="1:3" x14ac:dyDescent="0.25">
      <c r="A318">
        <v>5120</v>
      </c>
      <c r="B318" t="s">
        <v>15678</v>
      </c>
      <c r="C318" t="s">
        <v>15549</v>
      </c>
    </row>
    <row r="319" spans="1:3" x14ac:dyDescent="0.25">
      <c r="A319">
        <v>5200</v>
      </c>
      <c r="B319" t="s">
        <v>15679</v>
      </c>
      <c r="C319" t="s">
        <v>15549</v>
      </c>
    </row>
    <row r="320" spans="1:3" x14ac:dyDescent="0.25">
      <c r="A320">
        <v>5300</v>
      </c>
      <c r="B320" t="s">
        <v>15680</v>
      </c>
      <c r="C320" t="s">
        <v>15549</v>
      </c>
    </row>
    <row r="321" spans="1:3" x14ac:dyDescent="0.25">
      <c r="A321">
        <v>5500</v>
      </c>
      <c r="B321" t="s">
        <v>15681</v>
      </c>
      <c r="C321" t="s">
        <v>15549</v>
      </c>
    </row>
    <row r="322" spans="1:3" x14ac:dyDescent="0.25">
      <c r="A322">
        <v>6000</v>
      </c>
      <c r="B322" t="s">
        <v>15682</v>
      </c>
      <c r="C322" t="s">
        <v>15549</v>
      </c>
    </row>
    <row r="323" spans="1:3" x14ac:dyDescent="0.25">
      <c r="A323">
        <v>6100</v>
      </c>
      <c r="B323" t="s">
        <v>15683</v>
      </c>
      <c r="C323" t="s">
        <v>15549</v>
      </c>
    </row>
    <row r="324" spans="1:3" x14ac:dyDescent="0.25">
      <c r="A324">
        <v>6110</v>
      </c>
      <c r="B324" t="s">
        <v>15684</v>
      </c>
      <c r="C324" t="s">
        <v>15549</v>
      </c>
    </row>
    <row r="325" spans="1:3" x14ac:dyDescent="0.25">
      <c r="A325">
        <v>6111</v>
      </c>
      <c r="B325" t="s">
        <v>15685</v>
      </c>
      <c r="C325" t="s">
        <v>15549</v>
      </c>
    </row>
    <row r="326" spans="1:3" x14ac:dyDescent="0.25">
      <c r="A326">
        <v>6112</v>
      </c>
      <c r="B326" t="s">
        <v>15686</v>
      </c>
      <c r="C326" t="s">
        <v>15549</v>
      </c>
    </row>
    <row r="327" spans="1:3" x14ac:dyDescent="0.25">
      <c r="A327">
        <v>6113</v>
      </c>
      <c r="B327" t="s">
        <v>15687</v>
      </c>
      <c r="C327" t="s">
        <v>15549</v>
      </c>
    </row>
    <row r="328" spans="1:3" x14ac:dyDescent="0.25">
      <c r="A328">
        <v>6114</v>
      </c>
      <c r="B328" t="s">
        <v>15688</v>
      </c>
      <c r="C328" t="s">
        <v>15549</v>
      </c>
    </row>
    <row r="329" spans="1:3" x14ac:dyDescent="0.25">
      <c r="A329">
        <v>6115</v>
      </c>
      <c r="B329" t="s">
        <v>15689</v>
      </c>
      <c r="C329" t="s">
        <v>15549</v>
      </c>
    </row>
    <row r="330" spans="1:3" x14ac:dyDescent="0.25">
      <c r="A330">
        <v>6150</v>
      </c>
      <c r="B330" t="s">
        <v>15690</v>
      </c>
      <c r="C330" t="s">
        <v>15549</v>
      </c>
    </row>
    <row r="331" spans="1:3" x14ac:dyDescent="0.25">
      <c r="A331">
        <v>6151</v>
      </c>
      <c r="B331" t="s">
        <v>15691</v>
      </c>
      <c r="C331" t="s">
        <v>15549</v>
      </c>
    </row>
    <row r="332" spans="1:3" x14ac:dyDescent="0.25">
      <c r="A332">
        <v>6153</v>
      </c>
      <c r="B332" t="s">
        <v>15692</v>
      </c>
      <c r="C332" t="s">
        <v>15549</v>
      </c>
    </row>
    <row r="333" spans="1:3" x14ac:dyDescent="0.25">
      <c r="A333">
        <v>6154</v>
      </c>
      <c r="B333" t="s">
        <v>15693</v>
      </c>
      <c r="C333" t="s">
        <v>15549</v>
      </c>
    </row>
    <row r="334" spans="1:3" x14ac:dyDescent="0.25">
      <c r="A334">
        <v>6155</v>
      </c>
      <c r="B334" t="s">
        <v>15694</v>
      </c>
      <c r="C334" t="s">
        <v>15549</v>
      </c>
    </row>
    <row r="335" spans="1:3" x14ac:dyDescent="0.25">
      <c r="A335">
        <v>6200</v>
      </c>
      <c r="B335" t="s">
        <v>15695</v>
      </c>
      <c r="C335" t="s">
        <v>15549</v>
      </c>
    </row>
    <row r="336" spans="1:3" x14ac:dyDescent="0.25">
      <c r="A336">
        <v>6210</v>
      </c>
      <c r="B336" t="s">
        <v>15696</v>
      </c>
      <c r="C336" t="s">
        <v>15549</v>
      </c>
    </row>
    <row r="337" spans="1:3" x14ac:dyDescent="0.25">
      <c r="A337">
        <v>6211</v>
      </c>
      <c r="B337" t="s">
        <v>15487</v>
      </c>
      <c r="C337" t="s">
        <v>15549</v>
      </c>
    </row>
    <row r="338" spans="1:3" x14ac:dyDescent="0.25">
      <c r="A338">
        <v>6214</v>
      </c>
      <c r="B338" t="s">
        <v>15487</v>
      </c>
      <c r="C338" t="s">
        <v>15549</v>
      </c>
    </row>
    <row r="339" spans="1:3" x14ac:dyDescent="0.25">
      <c r="A339">
        <v>6220</v>
      </c>
      <c r="B339" t="s">
        <v>15697</v>
      </c>
      <c r="C339" t="s">
        <v>15549</v>
      </c>
    </row>
    <row r="340" spans="1:3" x14ac:dyDescent="0.25">
      <c r="A340">
        <v>6221</v>
      </c>
      <c r="B340" t="s">
        <v>15698</v>
      </c>
      <c r="C340" t="s">
        <v>15549</v>
      </c>
    </row>
    <row r="341" spans="1:3" x14ac:dyDescent="0.25">
      <c r="A341">
        <v>6222</v>
      </c>
      <c r="B341" t="s">
        <v>15699</v>
      </c>
      <c r="C341" t="s">
        <v>15549</v>
      </c>
    </row>
    <row r="342" spans="1:3" x14ac:dyDescent="0.25">
      <c r="A342">
        <v>6223</v>
      </c>
      <c r="B342" t="s">
        <v>15487</v>
      </c>
      <c r="C342" t="s">
        <v>15549</v>
      </c>
    </row>
    <row r="343" spans="1:3" x14ac:dyDescent="0.25">
      <c r="A343">
        <v>6230</v>
      </c>
      <c r="B343" t="s">
        <v>15700</v>
      </c>
      <c r="C343" t="s">
        <v>15549</v>
      </c>
    </row>
    <row r="344" spans="1:3" x14ac:dyDescent="0.25">
      <c r="A344">
        <v>6231</v>
      </c>
      <c r="B344" t="s">
        <v>15701</v>
      </c>
      <c r="C344" t="s">
        <v>15549</v>
      </c>
    </row>
    <row r="345" spans="1:3" x14ac:dyDescent="0.25">
      <c r="A345">
        <v>6232</v>
      </c>
      <c r="B345" t="s">
        <v>15702</v>
      </c>
      <c r="C345" t="s">
        <v>15549</v>
      </c>
    </row>
    <row r="346" spans="1:3" x14ac:dyDescent="0.25">
      <c r="A346">
        <v>6233</v>
      </c>
      <c r="B346" t="s">
        <v>15703</v>
      </c>
      <c r="C346" t="s">
        <v>15549</v>
      </c>
    </row>
    <row r="347" spans="1:3" x14ac:dyDescent="0.25">
      <c r="A347">
        <v>6234</v>
      </c>
      <c r="B347" t="s">
        <v>15704</v>
      </c>
      <c r="C347" t="s">
        <v>15549</v>
      </c>
    </row>
    <row r="348" spans="1:3" x14ac:dyDescent="0.25">
      <c r="A348">
        <v>6235</v>
      </c>
      <c r="B348" t="s">
        <v>15705</v>
      </c>
      <c r="C348" t="s">
        <v>15549</v>
      </c>
    </row>
    <row r="349" spans="1:3" x14ac:dyDescent="0.25">
      <c r="A349">
        <v>6236</v>
      </c>
      <c r="B349" t="s">
        <v>15487</v>
      </c>
      <c r="C349" t="s">
        <v>15549</v>
      </c>
    </row>
    <row r="350" spans="1:3" x14ac:dyDescent="0.25">
      <c r="A350">
        <v>6237</v>
      </c>
      <c r="B350" t="s">
        <v>15487</v>
      </c>
      <c r="C350" t="s">
        <v>15549</v>
      </c>
    </row>
    <row r="351" spans="1:3" x14ac:dyDescent="0.25">
      <c r="A351">
        <v>6239</v>
      </c>
      <c r="B351" t="s">
        <v>15487</v>
      </c>
      <c r="C351" t="s">
        <v>15549</v>
      </c>
    </row>
    <row r="352" spans="1:3" x14ac:dyDescent="0.25">
      <c r="A352">
        <v>6240</v>
      </c>
      <c r="B352" t="s">
        <v>15706</v>
      </c>
      <c r="C352" t="s">
        <v>15549</v>
      </c>
    </row>
    <row r="353" spans="1:3" x14ac:dyDescent="0.25">
      <c r="A353">
        <v>6241</v>
      </c>
      <c r="B353" t="s">
        <v>15487</v>
      </c>
      <c r="C353" t="s">
        <v>15549</v>
      </c>
    </row>
    <row r="354" spans="1:3" x14ac:dyDescent="0.25">
      <c r="A354">
        <v>6242</v>
      </c>
      <c r="B354" t="s">
        <v>15487</v>
      </c>
      <c r="C354" t="s">
        <v>15549</v>
      </c>
    </row>
    <row r="355" spans="1:3" x14ac:dyDescent="0.25">
      <c r="A355">
        <v>6243</v>
      </c>
      <c r="B355" t="s">
        <v>15487</v>
      </c>
      <c r="C355" t="s">
        <v>15549</v>
      </c>
    </row>
    <row r="356" spans="1:3" x14ac:dyDescent="0.25">
      <c r="A356">
        <v>6250</v>
      </c>
      <c r="B356" t="s">
        <v>15707</v>
      </c>
      <c r="C356" t="s">
        <v>15549</v>
      </c>
    </row>
    <row r="357" spans="1:3" x14ac:dyDescent="0.25">
      <c r="A357">
        <v>6253</v>
      </c>
      <c r="B357" t="s">
        <v>15487</v>
      </c>
      <c r="C357" t="s">
        <v>15549</v>
      </c>
    </row>
    <row r="358" spans="1:3" x14ac:dyDescent="0.25">
      <c r="A358">
        <v>6260</v>
      </c>
      <c r="B358" t="s">
        <v>15708</v>
      </c>
      <c r="C358" t="s">
        <v>15549</v>
      </c>
    </row>
    <row r="359" spans="1:3" x14ac:dyDescent="0.25">
      <c r="A359">
        <v>6270</v>
      </c>
      <c r="B359" t="s">
        <v>15709</v>
      </c>
      <c r="C359" t="s">
        <v>15549</v>
      </c>
    </row>
    <row r="360" spans="1:3" x14ac:dyDescent="0.25">
      <c r="A360">
        <v>6280</v>
      </c>
      <c r="B360" t="s">
        <v>15710</v>
      </c>
      <c r="C360" t="s">
        <v>15549</v>
      </c>
    </row>
    <row r="361" spans="1:3" x14ac:dyDescent="0.25">
      <c r="A361">
        <v>6281</v>
      </c>
      <c r="B361" t="s">
        <v>15711</v>
      </c>
      <c r="C361" t="s">
        <v>15549</v>
      </c>
    </row>
    <row r="362" spans="1:3" x14ac:dyDescent="0.25">
      <c r="A362">
        <v>6282</v>
      </c>
      <c r="B362" t="s">
        <v>15712</v>
      </c>
      <c r="C362" t="s">
        <v>15549</v>
      </c>
    </row>
    <row r="363" spans="1:3" x14ac:dyDescent="0.25">
      <c r="A363">
        <v>6283</v>
      </c>
      <c r="B363" t="s">
        <v>15713</v>
      </c>
      <c r="C363" t="s">
        <v>15549</v>
      </c>
    </row>
    <row r="364" spans="1:3" x14ac:dyDescent="0.25">
      <c r="A364">
        <v>6290</v>
      </c>
      <c r="B364" t="s">
        <v>15714</v>
      </c>
      <c r="C364" t="s">
        <v>15549</v>
      </c>
    </row>
    <row r="365" spans="1:3" x14ac:dyDescent="0.25">
      <c r="A365">
        <v>6291</v>
      </c>
      <c r="B365" t="s">
        <v>15487</v>
      </c>
      <c r="C365" t="s">
        <v>15549</v>
      </c>
    </row>
    <row r="366" spans="1:3" x14ac:dyDescent="0.25">
      <c r="A366">
        <v>6300</v>
      </c>
      <c r="B366" t="s">
        <v>15715</v>
      </c>
      <c r="C366" t="s">
        <v>15549</v>
      </c>
    </row>
    <row r="367" spans="1:3" x14ac:dyDescent="0.25">
      <c r="A367">
        <v>6310</v>
      </c>
      <c r="B367" t="s">
        <v>15716</v>
      </c>
      <c r="C367" t="s">
        <v>15549</v>
      </c>
    </row>
    <row r="368" spans="1:3" x14ac:dyDescent="0.25">
      <c r="A368">
        <v>6320</v>
      </c>
      <c r="B368" t="s">
        <v>15717</v>
      </c>
      <c r="C368" t="s">
        <v>15549</v>
      </c>
    </row>
    <row r="369" spans="1:3" x14ac:dyDescent="0.25">
      <c r="A369">
        <v>6330</v>
      </c>
      <c r="B369" t="s">
        <v>15718</v>
      </c>
      <c r="C369" t="s">
        <v>15549</v>
      </c>
    </row>
    <row r="370" spans="1:3" x14ac:dyDescent="0.25">
      <c r="A370">
        <v>6340</v>
      </c>
      <c r="B370" t="s">
        <v>15719</v>
      </c>
      <c r="C370" t="s">
        <v>15549</v>
      </c>
    </row>
    <row r="371" spans="1:3" x14ac:dyDescent="0.25">
      <c r="A371">
        <v>6350</v>
      </c>
      <c r="B371" t="s">
        <v>15720</v>
      </c>
      <c r="C371" t="s">
        <v>15549</v>
      </c>
    </row>
    <row r="372" spans="1:3" x14ac:dyDescent="0.25">
      <c r="A372">
        <v>6360</v>
      </c>
      <c r="B372" t="s">
        <v>15721</v>
      </c>
      <c r="C372" t="s">
        <v>15549</v>
      </c>
    </row>
    <row r="373" spans="1:3" x14ac:dyDescent="0.25">
      <c r="A373">
        <v>6400</v>
      </c>
      <c r="B373" t="s">
        <v>15722</v>
      </c>
      <c r="C373" t="s">
        <v>15549</v>
      </c>
    </row>
    <row r="374" spans="1:3" x14ac:dyDescent="0.25">
      <c r="A374">
        <v>6410</v>
      </c>
      <c r="B374" t="s">
        <v>15723</v>
      </c>
      <c r="C374" t="s">
        <v>15549</v>
      </c>
    </row>
    <row r="375" spans="1:3" x14ac:dyDescent="0.25">
      <c r="A375">
        <v>6411</v>
      </c>
      <c r="B375" t="s">
        <v>15724</v>
      </c>
      <c r="C375" t="s">
        <v>15549</v>
      </c>
    </row>
    <row r="376" spans="1:3" x14ac:dyDescent="0.25">
      <c r="A376">
        <v>6420</v>
      </c>
      <c r="B376" t="s">
        <v>15725</v>
      </c>
      <c r="C376" t="s">
        <v>15549</v>
      </c>
    </row>
    <row r="377" spans="1:3" x14ac:dyDescent="0.25">
      <c r="A377">
        <v>6421</v>
      </c>
      <c r="B377" t="s">
        <v>15726</v>
      </c>
      <c r="C377" t="s">
        <v>15549</v>
      </c>
    </row>
    <row r="378" spans="1:3" x14ac:dyDescent="0.25">
      <c r="A378">
        <v>6423</v>
      </c>
      <c r="B378" t="s">
        <v>15727</v>
      </c>
      <c r="C378" t="s">
        <v>15549</v>
      </c>
    </row>
    <row r="379" spans="1:3" x14ac:dyDescent="0.25">
      <c r="A379">
        <v>6424</v>
      </c>
      <c r="B379" t="s">
        <v>15728</v>
      </c>
      <c r="C379" t="s">
        <v>15549</v>
      </c>
    </row>
    <row r="380" spans="1:3" x14ac:dyDescent="0.25">
      <c r="A380">
        <v>6430</v>
      </c>
      <c r="B380" t="s">
        <v>15729</v>
      </c>
      <c r="C380" t="s">
        <v>15549</v>
      </c>
    </row>
    <row r="381" spans="1:3" x14ac:dyDescent="0.25">
      <c r="A381">
        <v>6432</v>
      </c>
      <c r="B381" t="s">
        <v>15730</v>
      </c>
      <c r="C381" t="s">
        <v>15549</v>
      </c>
    </row>
    <row r="382" spans="1:3" x14ac:dyDescent="0.25">
      <c r="A382">
        <v>6440</v>
      </c>
      <c r="B382" t="s">
        <v>15731</v>
      </c>
      <c r="C382" t="s">
        <v>15549</v>
      </c>
    </row>
    <row r="383" spans="1:3" x14ac:dyDescent="0.25">
      <c r="A383">
        <v>6441</v>
      </c>
      <c r="B383" t="s">
        <v>15732</v>
      </c>
      <c r="C383" t="s">
        <v>15549</v>
      </c>
    </row>
    <row r="384" spans="1:3" x14ac:dyDescent="0.25">
      <c r="A384">
        <v>6442</v>
      </c>
      <c r="B384" t="s">
        <v>15733</v>
      </c>
      <c r="C384" t="s">
        <v>15549</v>
      </c>
    </row>
    <row r="385" spans="1:3" x14ac:dyDescent="0.25">
      <c r="A385">
        <v>6443</v>
      </c>
      <c r="B385" t="s">
        <v>15734</v>
      </c>
      <c r="C385" t="s">
        <v>15549</v>
      </c>
    </row>
    <row r="386" spans="1:3" x14ac:dyDescent="0.25">
      <c r="A386">
        <v>6450</v>
      </c>
      <c r="B386" t="s">
        <v>15735</v>
      </c>
      <c r="C386" t="s">
        <v>15549</v>
      </c>
    </row>
    <row r="387" spans="1:3" x14ac:dyDescent="0.25">
      <c r="A387">
        <v>6490</v>
      </c>
      <c r="B387" t="s">
        <v>15736</v>
      </c>
      <c r="C387" t="s">
        <v>15549</v>
      </c>
    </row>
    <row r="388" spans="1:3" x14ac:dyDescent="0.25">
      <c r="A388">
        <v>6500</v>
      </c>
      <c r="B388" t="s">
        <v>15737</v>
      </c>
      <c r="C388" t="s">
        <v>15549</v>
      </c>
    </row>
    <row r="389" spans="1:3" x14ac:dyDescent="0.25">
      <c r="A389">
        <v>6510</v>
      </c>
      <c r="B389" t="s">
        <v>15738</v>
      </c>
      <c r="C389" t="s">
        <v>15549</v>
      </c>
    </row>
    <row r="390" spans="1:3" x14ac:dyDescent="0.25">
      <c r="A390">
        <v>6511</v>
      </c>
      <c r="B390" t="s">
        <v>15739</v>
      </c>
      <c r="C390" t="s">
        <v>15549</v>
      </c>
    </row>
    <row r="391" spans="1:3" x14ac:dyDescent="0.25">
      <c r="A391">
        <v>6519</v>
      </c>
      <c r="B391" t="s">
        <v>15740</v>
      </c>
      <c r="C391" t="s">
        <v>15549</v>
      </c>
    </row>
    <row r="392" spans="1:3" x14ac:dyDescent="0.25">
      <c r="A392">
        <v>6520</v>
      </c>
      <c r="B392" t="s">
        <v>15741</v>
      </c>
      <c r="C392" t="s">
        <v>15549</v>
      </c>
    </row>
    <row r="393" spans="1:3" x14ac:dyDescent="0.25">
      <c r="A393">
        <v>6521</v>
      </c>
      <c r="B393" t="s">
        <v>15742</v>
      </c>
      <c r="C393" t="s">
        <v>15549</v>
      </c>
    </row>
    <row r="394" spans="1:3" x14ac:dyDescent="0.25">
      <c r="A394">
        <v>6522</v>
      </c>
      <c r="B394" t="s">
        <v>15743</v>
      </c>
      <c r="C394" t="s">
        <v>15549</v>
      </c>
    </row>
    <row r="395" spans="1:3" x14ac:dyDescent="0.25">
      <c r="A395">
        <v>6530</v>
      </c>
      <c r="B395" t="s">
        <v>15744</v>
      </c>
      <c r="C395" t="s">
        <v>15549</v>
      </c>
    </row>
    <row r="396" spans="1:3" x14ac:dyDescent="0.25">
      <c r="A396">
        <v>6531</v>
      </c>
      <c r="B396" t="s">
        <v>15745</v>
      </c>
      <c r="C396" t="s">
        <v>15549</v>
      </c>
    </row>
    <row r="397" spans="1:3" x14ac:dyDescent="0.25">
      <c r="A397">
        <v>6532</v>
      </c>
      <c r="B397" t="s">
        <v>15746</v>
      </c>
      <c r="C397" t="s">
        <v>15549</v>
      </c>
    </row>
    <row r="398" spans="1:3" x14ac:dyDescent="0.25">
      <c r="A398">
        <v>6540</v>
      </c>
      <c r="B398" t="s">
        <v>15747</v>
      </c>
      <c r="C398" t="s">
        <v>15549</v>
      </c>
    </row>
    <row r="399" spans="1:3" x14ac:dyDescent="0.25">
      <c r="A399">
        <v>6550</v>
      </c>
      <c r="B399" t="s">
        <v>15748</v>
      </c>
      <c r="C399" t="s">
        <v>15549</v>
      </c>
    </row>
    <row r="400" spans="1:3" x14ac:dyDescent="0.25">
      <c r="A400">
        <v>6560</v>
      </c>
      <c r="B400" t="s">
        <v>15749</v>
      </c>
      <c r="C400" t="s">
        <v>15549</v>
      </c>
    </row>
    <row r="401" spans="1:3" x14ac:dyDescent="0.25">
      <c r="A401">
        <v>6561</v>
      </c>
      <c r="B401" t="s">
        <v>15750</v>
      </c>
      <c r="C401" t="s">
        <v>15549</v>
      </c>
    </row>
    <row r="402" spans="1:3" x14ac:dyDescent="0.25">
      <c r="A402">
        <v>6563</v>
      </c>
      <c r="B402" t="s">
        <v>15751</v>
      </c>
      <c r="C402" t="s">
        <v>15549</v>
      </c>
    </row>
    <row r="403" spans="1:3" x14ac:dyDescent="0.25">
      <c r="A403">
        <v>6564</v>
      </c>
      <c r="B403" t="s">
        <v>15752</v>
      </c>
      <c r="C403" t="s">
        <v>15549</v>
      </c>
    </row>
    <row r="404" spans="1:3" x14ac:dyDescent="0.25">
      <c r="A404">
        <v>6569</v>
      </c>
      <c r="B404" t="s">
        <v>15753</v>
      </c>
      <c r="C404" t="s">
        <v>15549</v>
      </c>
    </row>
    <row r="405" spans="1:3" x14ac:dyDescent="0.25">
      <c r="A405">
        <v>6580</v>
      </c>
      <c r="B405" t="s">
        <v>15754</v>
      </c>
      <c r="C405" t="s">
        <v>15549</v>
      </c>
    </row>
    <row r="406" spans="1:3" x14ac:dyDescent="0.25">
      <c r="A406">
        <v>6590</v>
      </c>
      <c r="B406" t="s">
        <v>15755</v>
      </c>
      <c r="C406" t="s">
        <v>15549</v>
      </c>
    </row>
    <row r="407" spans="1:3" x14ac:dyDescent="0.25">
      <c r="A407">
        <v>6591</v>
      </c>
      <c r="B407" t="s">
        <v>15756</v>
      </c>
      <c r="C407" t="s">
        <v>15549</v>
      </c>
    </row>
    <row r="408" spans="1:3" x14ac:dyDescent="0.25">
      <c r="A408">
        <v>6600</v>
      </c>
      <c r="B408" t="s">
        <v>15757</v>
      </c>
      <c r="C408" t="s">
        <v>15549</v>
      </c>
    </row>
    <row r="409" spans="1:3" x14ac:dyDescent="0.25">
      <c r="A409">
        <v>6610</v>
      </c>
      <c r="B409" t="s">
        <v>15758</v>
      </c>
      <c r="C409" t="s">
        <v>15549</v>
      </c>
    </row>
    <row r="410" spans="1:3" x14ac:dyDescent="0.25">
      <c r="A410">
        <v>6611</v>
      </c>
      <c r="B410" t="s">
        <v>15759</v>
      </c>
      <c r="C410" t="s">
        <v>15549</v>
      </c>
    </row>
    <row r="411" spans="1:3" x14ac:dyDescent="0.25">
      <c r="A411">
        <v>6612</v>
      </c>
      <c r="B411" t="s">
        <v>15760</v>
      </c>
      <c r="C411" t="s">
        <v>15549</v>
      </c>
    </row>
    <row r="412" spans="1:3" x14ac:dyDescent="0.25">
      <c r="A412">
        <v>6613</v>
      </c>
      <c r="B412" t="s">
        <v>15761</v>
      </c>
      <c r="C412" t="s">
        <v>15549</v>
      </c>
    </row>
    <row r="413" spans="1:3" x14ac:dyDescent="0.25">
      <c r="A413">
        <v>6614</v>
      </c>
      <c r="B413" t="s">
        <v>15762</v>
      </c>
      <c r="C413" t="s">
        <v>15549</v>
      </c>
    </row>
    <row r="414" spans="1:3" x14ac:dyDescent="0.25">
      <c r="A414">
        <v>6620</v>
      </c>
      <c r="B414" t="s">
        <v>15763</v>
      </c>
      <c r="C414" t="s">
        <v>15549</v>
      </c>
    </row>
    <row r="415" spans="1:3" x14ac:dyDescent="0.25">
      <c r="A415">
        <v>6621</v>
      </c>
      <c r="B415" t="s">
        <v>15764</v>
      </c>
      <c r="C415" t="s">
        <v>15549</v>
      </c>
    </row>
    <row r="416" spans="1:3" x14ac:dyDescent="0.25">
      <c r="A416">
        <v>6622</v>
      </c>
      <c r="B416" t="s">
        <v>15765</v>
      </c>
      <c r="C416" t="s">
        <v>15549</v>
      </c>
    </row>
    <row r="417" spans="1:3" x14ac:dyDescent="0.25">
      <c r="A417">
        <v>6623</v>
      </c>
      <c r="B417" t="s">
        <v>15766</v>
      </c>
      <c r="C417" t="s">
        <v>15549</v>
      </c>
    </row>
    <row r="418" spans="1:3" x14ac:dyDescent="0.25">
      <c r="A418">
        <v>6626</v>
      </c>
      <c r="B418" t="s">
        <v>15767</v>
      </c>
      <c r="C418" t="s">
        <v>15549</v>
      </c>
    </row>
    <row r="419" spans="1:3" x14ac:dyDescent="0.25">
      <c r="A419">
        <v>6627</v>
      </c>
      <c r="B419" t="s">
        <v>15768</v>
      </c>
      <c r="C419" t="s">
        <v>15549</v>
      </c>
    </row>
    <row r="420" spans="1:3" x14ac:dyDescent="0.25">
      <c r="A420">
        <v>6630</v>
      </c>
      <c r="B420" t="s">
        <v>15769</v>
      </c>
      <c r="C420" t="s">
        <v>15549</v>
      </c>
    </row>
    <row r="421" spans="1:3" x14ac:dyDescent="0.25">
      <c r="A421">
        <v>6631</v>
      </c>
      <c r="B421" t="s">
        <v>15770</v>
      </c>
      <c r="C421" t="s">
        <v>15549</v>
      </c>
    </row>
    <row r="422" spans="1:3" x14ac:dyDescent="0.25">
      <c r="A422">
        <v>6632</v>
      </c>
      <c r="B422" t="s">
        <v>15771</v>
      </c>
      <c r="C422" t="s">
        <v>15549</v>
      </c>
    </row>
    <row r="423" spans="1:3" x14ac:dyDescent="0.25">
      <c r="A423">
        <v>6633</v>
      </c>
      <c r="B423" t="s">
        <v>15772</v>
      </c>
      <c r="C423" t="s">
        <v>15549</v>
      </c>
    </row>
    <row r="424" spans="1:3" x14ac:dyDescent="0.25">
      <c r="A424">
        <v>6634</v>
      </c>
      <c r="B424" t="s">
        <v>15773</v>
      </c>
      <c r="C424" t="s">
        <v>15549</v>
      </c>
    </row>
    <row r="425" spans="1:3" x14ac:dyDescent="0.25">
      <c r="A425">
        <v>6640</v>
      </c>
      <c r="B425" t="s">
        <v>15774</v>
      </c>
      <c r="C425" t="s">
        <v>15549</v>
      </c>
    </row>
    <row r="426" spans="1:3" x14ac:dyDescent="0.25">
      <c r="A426">
        <v>6641</v>
      </c>
      <c r="B426" t="s">
        <v>15775</v>
      </c>
      <c r="C426" t="s">
        <v>15549</v>
      </c>
    </row>
    <row r="427" spans="1:3" x14ac:dyDescent="0.25">
      <c r="A427">
        <v>6642</v>
      </c>
      <c r="B427" t="s">
        <v>15532</v>
      </c>
      <c r="C427" t="s">
        <v>15549</v>
      </c>
    </row>
    <row r="428" spans="1:3" x14ac:dyDescent="0.25">
      <c r="A428">
        <v>6643</v>
      </c>
      <c r="B428" t="s">
        <v>15776</v>
      </c>
      <c r="C428" t="s">
        <v>15549</v>
      </c>
    </row>
    <row r="429" spans="1:3" x14ac:dyDescent="0.25">
      <c r="A429">
        <v>6644</v>
      </c>
      <c r="B429" t="s">
        <v>15777</v>
      </c>
      <c r="C429" t="s">
        <v>15549</v>
      </c>
    </row>
    <row r="430" spans="1:3" x14ac:dyDescent="0.25">
      <c r="A430">
        <v>6650</v>
      </c>
      <c r="B430" t="s">
        <v>15778</v>
      </c>
      <c r="C430" t="s">
        <v>15549</v>
      </c>
    </row>
    <row r="431" spans="1:3" x14ac:dyDescent="0.25">
      <c r="A431">
        <v>6700</v>
      </c>
      <c r="B431" t="s">
        <v>15779</v>
      </c>
      <c r="C431" t="s">
        <v>15549</v>
      </c>
    </row>
    <row r="432" spans="1:3" x14ac:dyDescent="0.25">
      <c r="A432">
        <v>6710</v>
      </c>
      <c r="B432" t="s">
        <v>15780</v>
      </c>
      <c r="C432" t="s">
        <v>15549</v>
      </c>
    </row>
    <row r="433" spans="1:3" x14ac:dyDescent="0.25">
      <c r="A433">
        <v>6720</v>
      </c>
      <c r="B433" t="s">
        <v>15781</v>
      </c>
      <c r="C433" t="s">
        <v>15549</v>
      </c>
    </row>
    <row r="434" spans="1:3" x14ac:dyDescent="0.25">
      <c r="A434">
        <v>6730</v>
      </c>
      <c r="B434" t="s">
        <v>15782</v>
      </c>
      <c r="C434" t="s">
        <v>15549</v>
      </c>
    </row>
    <row r="435" spans="1:3" x14ac:dyDescent="0.25">
      <c r="A435">
        <v>6731</v>
      </c>
      <c r="B435" t="s">
        <v>15783</v>
      </c>
      <c r="C435" t="s">
        <v>15549</v>
      </c>
    </row>
    <row r="436" spans="1:3" x14ac:dyDescent="0.25">
      <c r="A436">
        <v>6732</v>
      </c>
      <c r="B436" t="s">
        <v>15784</v>
      </c>
      <c r="C436" t="s">
        <v>15549</v>
      </c>
    </row>
    <row r="437" spans="1:3" x14ac:dyDescent="0.25">
      <c r="A437">
        <v>6733</v>
      </c>
      <c r="B437" t="s">
        <v>15785</v>
      </c>
      <c r="C437" t="s">
        <v>15549</v>
      </c>
    </row>
    <row r="438" spans="1:3" x14ac:dyDescent="0.25">
      <c r="A438">
        <v>6734</v>
      </c>
      <c r="B438" t="s">
        <v>15786</v>
      </c>
      <c r="C438" t="s">
        <v>15549</v>
      </c>
    </row>
    <row r="439" spans="1:3" x14ac:dyDescent="0.25">
      <c r="A439">
        <v>6736</v>
      </c>
      <c r="B439" t="s">
        <v>15787</v>
      </c>
      <c r="C439" t="s">
        <v>15549</v>
      </c>
    </row>
    <row r="440" spans="1:3" x14ac:dyDescent="0.25">
      <c r="A440">
        <v>6737</v>
      </c>
      <c r="B440" t="s">
        <v>15788</v>
      </c>
      <c r="C440" t="s">
        <v>15549</v>
      </c>
    </row>
    <row r="441" spans="1:3" x14ac:dyDescent="0.25">
      <c r="A441">
        <v>6739</v>
      </c>
      <c r="B441" t="s">
        <v>15789</v>
      </c>
      <c r="C441" t="s">
        <v>15549</v>
      </c>
    </row>
    <row r="442" spans="1:3" x14ac:dyDescent="0.25">
      <c r="A442">
        <v>6800</v>
      </c>
      <c r="B442" t="s">
        <v>15790</v>
      </c>
      <c r="C442" t="s">
        <v>15549</v>
      </c>
    </row>
    <row r="443" spans="1:3" x14ac:dyDescent="0.25">
      <c r="A443">
        <v>6810</v>
      </c>
      <c r="B443" t="s">
        <v>15791</v>
      </c>
      <c r="C443" t="s">
        <v>15549</v>
      </c>
    </row>
    <row r="444" spans="1:3" x14ac:dyDescent="0.25">
      <c r="A444">
        <v>6820</v>
      </c>
      <c r="B444" t="s">
        <v>15792</v>
      </c>
      <c r="C444" t="s">
        <v>15549</v>
      </c>
    </row>
    <row r="445" spans="1:3" x14ac:dyDescent="0.25">
      <c r="A445">
        <v>6830</v>
      </c>
      <c r="B445" t="s">
        <v>15793</v>
      </c>
      <c r="C445" t="s">
        <v>15549</v>
      </c>
    </row>
    <row r="446" spans="1:3" x14ac:dyDescent="0.25">
      <c r="A446">
        <v>6831</v>
      </c>
      <c r="B446" t="s">
        <v>15794</v>
      </c>
      <c r="C446" t="s">
        <v>15549</v>
      </c>
    </row>
    <row r="447" spans="1:3" x14ac:dyDescent="0.25">
      <c r="A447">
        <v>6832</v>
      </c>
      <c r="B447" t="s">
        <v>15795</v>
      </c>
      <c r="C447" t="s">
        <v>15549</v>
      </c>
    </row>
    <row r="448" spans="1:3" x14ac:dyDescent="0.25">
      <c r="A448">
        <v>6840</v>
      </c>
      <c r="B448" t="s">
        <v>14727</v>
      </c>
      <c r="C448" t="s">
        <v>15549</v>
      </c>
    </row>
    <row r="449" spans="1:3" x14ac:dyDescent="0.25">
      <c r="A449">
        <v>6841</v>
      </c>
      <c r="B449" t="s">
        <v>15796</v>
      </c>
      <c r="C449" t="s">
        <v>15549</v>
      </c>
    </row>
    <row r="450" spans="1:3" x14ac:dyDescent="0.25">
      <c r="A450">
        <v>6842</v>
      </c>
      <c r="B450" t="s">
        <v>15797</v>
      </c>
      <c r="C450" t="s">
        <v>15549</v>
      </c>
    </row>
    <row r="451" spans="1:3" x14ac:dyDescent="0.25">
      <c r="A451">
        <v>6850</v>
      </c>
      <c r="B451" t="s">
        <v>15798</v>
      </c>
      <c r="C451" t="s">
        <v>15549</v>
      </c>
    </row>
    <row r="452" spans="1:3" x14ac:dyDescent="0.25">
      <c r="A452">
        <v>6860</v>
      </c>
      <c r="B452" t="s">
        <v>15799</v>
      </c>
      <c r="C452" t="s">
        <v>15549</v>
      </c>
    </row>
    <row r="453" spans="1:3" x14ac:dyDescent="0.25">
      <c r="A453">
        <v>6890</v>
      </c>
      <c r="B453" t="s">
        <v>15800</v>
      </c>
      <c r="C453" t="s">
        <v>15549</v>
      </c>
    </row>
    <row r="454" spans="1:3" x14ac:dyDescent="0.25">
      <c r="A454">
        <v>6891</v>
      </c>
      <c r="B454" t="s">
        <v>15801</v>
      </c>
      <c r="C454" t="s">
        <v>15549</v>
      </c>
    </row>
    <row r="455" spans="1:3" x14ac:dyDescent="0.25">
      <c r="A455">
        <v>6892</v>
      </c>
      <c r="B455" t="s">
        <v>15802</v>
      </c>
      <c r="C455" t="s">
        <v>15549</v>
      </c>
    </row>
    <row r="456" spans="1:3" x14ac:dyDescent="0.25">
      <c r="A456">
        <v>6900</v>
      </c>
      <c r="B456" t="s">
        <v>15455</v>
      </c>
      <c r="C456" t="s">
        <v>15549</v>
      </c>
    </row>
    <row r="457" spans="1:3" x14ac:dyDescent="0.25">
      <c r="A457">
        <v>6910</v>
      </c>
      <c r="B457" t="s">
        <v>15533</v>
      </c>
      <c r="C457" t="s">
        <v>15549</v>
      </c>
    </row>
    <row r="458" spans="1:3" x14ac:dyDescent="0.25">
      <c r="A458">
        <v>6930</v>
      </c>
      <c r="B458" t="s">
        <v>15803</v>
      </c>
      <c r="C458" t="s">
        <v>15549</v>
      </c>
    </row>
    <row r="459" spans="1:3" x14ac:dyDescent="0.25">
      <c r="A459">
        <v>0</v>
      </c>
      <c r="B459" t="s">
        <v>15804</v>
      </c>
      <c r="C459" t="s">
        <v>15805</v>
      </c>
    </row>
    <row r="460" spans="1:3" x14ac:dyDescent="0.25">
      <c r="A460">
        <v>100</v>
      </c>
      <c r="B460" t="s">
        <v>15806</v>
      </c>
      <c r="C460" t="s">
        <v>15805</v>
      </c>
    </row>
    <row r="461" spans="1:3" x14ac:dyDescent="0.25">
      <c r="A461">
        <v>160</v>
      </c>
      <c r="B461" t="s">
        <v>15807</v>
      </c>
      <c r="C461" t="s">
        <v>15805</v>
      </c>
    </row>
    <row r="462" spans="1:3" x14ac:dyDescent="0.25">
      <c r="A462">
        <v>199</v>
      </c>
      <c r="B462" t="s">
        <v>15808</v>
      </c>
      <c r="C462" t="s">
        <v>15805</v>
      </c>
    </row>
    <row r="463" spans="1:3" x14ac:dyDescent="0.25">
      <c r="A463">
        <v>200</v>
      </c>
      <c r="B463" t="s">
        <v>15809</v>
      </c>
      <c r="C463" t="s">
        <v>15805</v>
      </c>
    </row>
    <row r="464" spans="1:3" x14ac:dyDescent="0.25">
      <c r="A464">
        <v>201</v>
      </c>
      <c r="B464" t="s">
        <v>15810</v>
      </c>
      <c r="C464" t="s">
        <v>15805</v>
      </c>
    </row>
    <row r="465" spans="1:3" x14ac:dyDescent="0.25">
      <c r="A465">
        <v>202</v>
      </c>
      <c r="B465" t="s">
        <v>15811</v>
      </c>
      <c r="C465" t="s">
        <v>15805</v>
      </c>
    </row>
    <row r="466" spans="1:3" x14ac:dyDescent="0.25">
      <c r="A466">
        <v>203</v>
      </c>
      <c r="B466" t="s">
        <v>15812</v>
      </c>
      <c r="C466" t="s">
        <v>15805</v>
      </c>
    </row>
    <row r="467" spans="1:3" x14ac:dyDescent="0.25">
      <c r="A467">
        <v>204</v>
      </c>
      <c r="B467" t="s">
        <v>15813</v>
      </c>
      <c r="C467" t="s">
        <v>15805</v>
      </c>
    </row>
    <row r="468" spans="1:3" x14ac:dyDescent="0.25">
      <c r="A468">
        <v>205</v>
      </c>
      <c r="B468" t="s">
        <v>15814</v>
      </c>
      <c r="C468" t="s">
        <v>15805</v>
      </c>
    </row>
    <row r="469" spans="1:3" x14ac:dyDescent="0.25">
      <c r="A469">
        <v>206</v>
      </c>
      <c r="B469" t="s">
        <v>15815</v>
      </c>
      <c r="C469" t="s">
        <v>15805</v>
      </c>
    </row>
    <row r="470" spans="1:3" x14ac:dyDescent="0.25">
      <c r="A470">
        <v>207</v>
      </c>
      <c r="B470" t="s">
        <v>15816</v>
      </c>
      <c r="C470" t="s">
        <v>15805</v>
      </c>
    </row>
    <row r="471" spans="1:3" x14ac:dyDescent="0.25">
      <c r="A471">
        <v>208</v>
      </c>
      <c r="B471" t="s">
        <v>15817</v>
      </c>
      <c r="C471" t="s">
        <v>15805</v>
      </c>
    </row>
    <row r="472" spans="1:3" x14ac:dyDescent="0.25">
      <c r="A472">
        <v>209</v>
      </c>
      <c r="B472" t="s">
        <v>15818</v>
      </c>
      <c r="C472" t="s">
        <v>15805</v>
      </c>
    </row>
    <row r="473" spans="1:3" x14ac:dyDescent="0.25">
      <c r="A473">
        <v>210</v>
      </c>
      <c r="B473" t="s">
        <v>15819</v>
      </c>
      <c r="C473" t="s">
        <v>15805</v>
      </c>
    </row>
    <row r="474" spans="1:3" x14ac:dyDescent="0.25">
      <c r="A474">
        <v>211</v>
      </c>
      <c r="B474" t="s">
        <v>15820</v>
      </c>
      <c r="C474" t="s">
        <v>15805</v>
      </c>
    </row>
    <row r="475" spans="1:3" x14ac:dyDescent="0.25">
      <c r="A475">
        <v>212</v>
      </c>
      <c r="B475" t="s">
        <v>15821</v>
      </c>
      <c r="C475" t="s">
        <v>15805</v>
      </c>
    </row>
    <row r="476" spans="1:3" x14ac:dyDescent="0.25">
      <c r="A476">
        <v>213</v>
      </c>
      <c r="B476" t="s">
        <v>15822</v>
      </c>
      <c r="C476" t="s">
        <v>15805</v>
      </c>
    </row>
    <row r="477" spans="1:3" x14ac:dyDescent="0.25">
      <c r="A477">
        <v>214</v>
      </c>
      <c r="B477" t="s">
        <v>15823</v>
      </c>
      <c r="C477" t="s">
        <v>15805</v>
      </c>
    </row>
    <row r="478" spans="1:3" x14ac:dyDescent="0.25">
      <c r="A478">
        <v>215</v>
      </c>
      <c r="B478" t="s">
        <v>15824</v>
      </c>
      <c r="C478" t="s">
        <v>15805</v>
      </c>
    </row>
    <row r="479" spans="1:3" x14ac:dyDescent="0.25">
      <c r="A479">
        <v>240</v>
      </c>
      <c r="B479" t="s">
        <v>15510</v>
      </c>
      <c r="C479" t="s">
        <v>15805</v>
      </c>
    </row>
    <row r="480" spans="1:3" x14ac:dyDescent="0.25">
      <c r="A480">
        <v>250</v>
      </c>
      <c r="B480" t="s">
        <v>15825</v>
      </c>
      <c r="C480" t="s">
        <v>15805</v>
      </c>
    </row>
    <row r="481" spans="1:3" x14ac:dyDescent="0.25">
      <c r="A481">
        <v>260</v>
      </c>
      <c r="B481" t="s">
        <v>15826</v>
      </c>
      <c r="C481" t="s">
        <v>15805</v>
      </c>
    </row>
    <row r="482" spans="1:3" x14ac:dyDescent="0.25">
      <c r="A482">
        <v>265</v>
      </c>
      <c r="B482" t="s">
        <v>15827</v>
      </c>
      <c r="C482" t="s">
        <v>15805</v>
      </c>
    </row>
    <row r="483" spans="1:3" x14ac:dyDescent="0.25">
      <c r="A483">
        <v>270</v>
      </c>
      <c r="B483" t="s">
        <v>15828</v>
      </c>
      <c r="C483" t="s">
        <v>15805</v>
      </c>
    </row>
    <row r="484" spans="1:3" x14ac:dyDescent="0.25">
      <c r="A484">
        <v>300</v>
      </c>
      <c r="B484" t="s">
        <v>15829</v>
      </c>
      <c r="C484" t="s">
        <v>15805</v>
      </c>
    </row>
    <row r="485" spans="1:3" x14ac:dyDescent="0.25">
      <c r="A485">
        <v>400</v>
      </c>
      <c r="B485" t="s">
        <v>15830</v>
      </c>
      <c r="C485" t="s">
        <v>15805</v>
      </c>
    </row>
    <row r="486" spans="1:3" x14ac:dyDescent="0.25">
      <c r="A486">
        <v>410</v>
      </c>
      <c r="B486" t="s">
        <v>15831</v>
      </c>
      <c r="C486" t="s">
        <v>15805</v>
      </c>
    </row>
    <row r="487" spans="1:3" x14ac:dyDescent="0.25">
      <c r="A487">
        <v>420</v>
      </c>
      <c r="B487" t="s">
        <v>15832</v>
      </c>
      <c r="C487" t="s">
        <v>15805</v>
      </c>
    </row>
    <row r="488" spans="1:3" x14ac:dyDescent="0.25">
      <c r="A488">
        <v>430</v>
      </c>
      <c r="B488" t="s">
        <v>15826</v>
      </c>
      <c r="C488" t="s">
        <v>15805</v>
      </c>
    </row>
    <row r="489" spans="1:3" x14ac:dyDescent="0.25">
      <c r="A489">
        <v>435</v>
      </c>
      <c r="B489" t="s">
        <v>15827</v>
      </c>
      <c r="C489" t="s">
        <v>15805</v>
      </c>
    </row>
    <row r="490" spans="1:3" x14ac:dyDescent="0.25">
      <c r="A490">
        <v>550</v>
      </c>
      <c r="B490" t="s">
        <v>15833</v>
      </c>
      <c r="C490" t="s">
        <v>15805</v>
      </c>
    </row>
    <row r="491" spans="1:3" x14ac:dyDescent="0.25">
      <c r="A491">
        <v>610</v>
      </c>
      <c r="B491" t="s">
        <v>15834</v>
      </c>
      <c r="C491" t="s">
        <v>15805</v>
      </c>
    </row>
    <row r="492" spans="1:3" x14ac:dyDescent="0.25">
      <c r="A492">
        <v>620</v>
      </c>
      <c r="B492" t="s">
        <v>15835</v>
      </c>
      <c r="C492" t="s">
        <v>15805</v>
      </c>
    </row>
    <row r="493" spans="1:3" x14ac:dyDescent="0.25">
      <c r="A493">
        <v>900</v>
      </c>
      <c r="B493" t="s">
        <v>15836</v>
      </c>
      <c r="C493" t="s">
        <v>15805</v>
      </c>
    </row>
  </sheetData>
  <autoFilter ref="A4:C493" xr:uid="{00000000-0009-0000-0000-000014000000}"/>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heetPr>
  <dimension ref="A1:K1872"/>
  <sheetViews>
    <sheetView topLeftCell="C1" zoomScale="145" zoomScaleNormal="145" workbookViewId="0">
      <pane ySplit="1" topLeftCell="A17" activePane="bottomLeft" state="frozen"/>
      <selection activeCell="G3447" sqref="G3447"/>
      <selection pane="bottomLeft" activeCell="D6" sqref="D6"/>
    </sheetView>
  </sheetViews>
  <sheetFormatPr defaultColWidth="9.140625" defaultRowHeight="15" x14ac:dyDescent="0.25"/>
  <cols>
    <col min="1" max="1" width="9.28515625" style="164" customWidth="1"/>
    <col min="2" max="2" width="31.5703125" style="69" bestFit="1" customWidth="1"/>
    <col min="3" max="3" width="40.7109375" style="69" customWidth="1"/>
    <col min="4" max="5" width="49.140625" style="69" customWidth="1"/>
    <col min="6" max="6" width="6.7109375" style="69" bestFit="1" customWidth="1"/>
    <col min="7" max="7" width="24.42578125" style="71" customWidth="1"/>
    <col min="8" max="8" width="10.85546875" style="69" customWidth="1"/>
    <col min="9" max="9" width="14.7109375" style="69" customWidth="1"/>
    <col min="10" max="10" width="29" style="69" customWidth="1"/>
    <col min="11" max="11" width="15.42578125" bestFit="1" customWidth="1"/>
    <col min="12" max="12" width="14.140625" style="69" customWidth="1"/>
    <col min="13" max="13" width="16" style="69" customWidth="1"/>
    <col min="14" max="16384" width="9.140625" style="69"/>
  </cols>
  <sheetData>
    <row r="1" spans="1:11" s="68" customFormat="1" ht="12" x14ac:dyDescent="0.2">
      <c r="A1" s="162" t="s">
        <v>14884</v>
      </c>
      <c r="B1" s="110" t="s">
        <v>12096</v>
      </c>
      <c r="C1" s="110" t="s">
        <v>12450</v>
      </c>
      <c r="D1" s="110" t="s">
        <v>15038</v>
      </c>
      <c r="E1" s="110" t="s">
        <v>12449</v>
      </c>
      <c r="F1" s="110" t="s">
        <v>15043</v>
      </c>
      <c r="G1" s="76" t="s">
        <v>15037</v>
      </c>
      <c r="H1" s="76" t="s">
        <v>12937</v>
      </c>
      <c r="I1" s="76" t="s">
        <v>12092</v>
      </c>
      <c r="J1" s="76" t="s">
        <v>12176</v>
      </c>
      <c r="K1" s="76" t="s">
        <v>12177</v>
      </c>
    </row>
    <row r="2" spans="1:11" ht="12" x14ac:dyDescent="0.2">
      <c r="A2" s="111">
        <v>6069</v>
      </c>
      <c r="B2" s="110" t="s">
        <v>5604</v>
      </c>
      <c r="C2" s="110" t="s">
        <v>13912</v>
      </c>
      <c r="D2" s="110" t="str">
        <f>UPPER(Table39[[#This Row],[Full Name (NEW)]])</f>
        <v>104TH PLACE STREET LIGHTING IMPROVEMENT DISTRICT</v>
      </c>
      <c r="E2" s="110"/>
      <c r="F2" s="177" t="s">
        <v>12106</v>
      </c>
      <c r="G2" s="75" t="s">
        <v>10892</v>
      </c>
      <c r="H2" s="75"/>
      <c r="I2" s="75"/>
      <c r="J2" s="75"/>
      <c r="K2" s="75"/>
    </row>
    <row r="3" spans="1:11" ht="12" x14ac:dyDescent="0.2">
      <c r="A3" s="111">
        <v>9010</v>
      </c>
      <c r="B3" s="113" t="s">
        <v>1823</v>
      </c>
      <c r="C3" s="118" t="s">
        <v>14291</v>
      </c>
      <c r="D3" s="169" t="str">
        <f>UPPER(Table39[[#This Row],[Full Name (NEW)]])</f>
        <v>129TH AVENUE</v>
      </c>
      <c r="E3" s="118"/>
      <c r="F3" s="178">
        <v>4112</v>
      </c>
      <c r="G3" s="107" t="str">
        <f>PROPER(Table39[[#This Row],[Full Name - Agency Account]])</f>
        <v>129Th Avenue</v>
      </c>
      <c r="H3" s="86"/>
      <c r="I3" s="107"/>
      <c r="J3" s="93"/>
      <c r="K3" s="93"/>
    </row>
    <row r="4" spans="1:11" ht="12" x14ac:dyDescent="0.2">
      <c r="A4" s="111">
        <v>9011</v>
      </c>
      <c r="B4" s="113" t="s">
        <v>1827</v>
      </c>
      <c r="C4" s="118" t="s">
        <v>14292</v>
      </c>
      <c r="D4" s="169" t="str">
        <f>UPPER(Table39[[#This Row],[Full Name (NEW)]])</f>
        <v>14TH STREET</v>
      </c>
      <c r="E4" s="118"/>
      <c r="F4" s="178">
        <v>4113</v>
      </c>
      <c r="G4" s="107" t="str">
        <f>PROPER(Table39[[#This Row],[Full Name - Agency Account]])</f>
        <v>14Th Street</v>
      </c>
      <c r="H4" s="86"/>
      <c r="I4" s="107"/>
      <c r="J4" s="93"/>
      <c r="K4" s="93"/>
    </row>
    <row r="5" spans="1:11" ht="12" x14ac:dyDescent="0.2">
      <c r="A5" s="111">
        <v>9017</v>
      </c>
      <c r="B5" s="113" t="s">
        <v>1855</v>
      </c>
      <c r="C5" s="118" t="s">
        <v>14298</v>
      </c>
      <c r="D5" s="169" t="str">
        <f>UPPER(Table39[[#This Row],[Full Name (NEW)]])</f>
        <v>192ND AVENUE MAINTENANCE DISTRICT</v>
      </c>
      <c r="E5" s="118"/>
      <c r="F5" s="178">
        <v>4119</v>
      </c>
      <c r="G5" s="107" t="str">
        <f>PROPER(Table39[[#This Row],[Full Name - Agency Account]])</f>
        <v>192Nd Avenue Maintenance District</v>
      </c>
      <c r="H5" s="86"/>
      <c r="I5" s="107"/>
      <c r="J5" s="93"/>
      <c r="K5" s="93"/>
    </row>
    <row r="6" spans="1:11" ht="12" x14ac:dyDescent="0.2">
      <c r="A6" s="111">
        <v>7402</v>
      </c>
      <c r="B6" s="110" t="s">
        <v>2237</v>
      </c>
      <c r="C6" s="110" t="s">
        <v>12300</v>
      </c>
      <c r="D6" s="110" t="str">
        <f>UPPER(Table39[[#This Row],[Full Name (NEW)]])</f>
        <v>20TH STREET IMPROVEMENT DISTRICT</v>
      </c>
      <c r="E6" s="110" t="s">
        <v>12940</v>
      </c>
      <c r="F6" s="177" t="s">
        <v>12106</v>
      </c>
      <c r="G6" s="75" t="s">
        <v>10892</v>
      </c>
      <c r="H6" s="75">
        <v>28835</v>
      </c>
      <c r="I6" s="97" t="s">
        <v>11302</v>
      </c>
      <c r="J6" s="75"/>
      <c r="K6" s="75"/>
    </row>
    <row r="7" spans="1:11" ht="12" x14ac:dyDescent="0.2">
      <c r="A7" s="111">
        <v>9021</v>
      </c>
      <c r="B7" s="113" t="s">
        <v>1874</v>
      </c>
      <c r="C7" s="118" t="s">
        <v>14302</v>
      </c>
      <c r="D7" s="169" t="str">
        <f>UPPER(Table39[[#This Row],[Full Name (NEW)]])</f>
        <v>20TH STREET IMPROVEMENT DISTRICT NO. 4</v>
      </c>
      <c r="E7" s="118"/>
      <c r="F7" s="178">
        <v>4122</v>
      </c>
      <c r="G7" s="107" t="str">
        <f>PROPER(Table39[[#This Row],[Full Name - Agency Account]])</f>
        <v>20Th Street Improvement District No. 4</v>
      </c>
      <c r="H7" s="86"/>
      <c r="I7" s="107"/>
      <c r="J7" s="93"/>
      <c r="K7" s="93"/>
    </row>
    <row r="8" spans="1:11" ht="12" x14ac:dyDescent="0.2">
      <c r="A8" s="111">
        <v>6070</v>
      </c>
      <c r="B8" s="122" t="s">
        <v>4024</v>
      </c>
      <c r="C8" s="113" t="s">
        <v>4024</v>
      </c>
      <c r="D8" s="113" t="str">
        <f>UPPER(Table39[[#This Row],[Full Name (NEW)]])</f>
        <v>32-8504-393</v>
      </c>
      <c r="E8" s="113"/>
      <c r="F8" s="177" t="s">
        <v>12125</v>
      </c>
      <c r="G8" s="80" t="s">
        <v>11581</v>
      </c>
      <c r="H8" s="80"/>
      <c r="I8" s="80"/>
      <c r="J8" s="90"/>
      <c r="K8" s="90"/>
    </row>
    <row r="9" spans="1:11" ht="12" x14ac:dyDescent="0.2">
      <c r="A9" s="111">
        <v>9005</v>
      </c>
      <c r="B9" s="113" t="s">
        <v>1396</v>
      </c>
      <c r="C9" s="118" t="s">
        <v>14286</v>
      </c>
      <c r="D9" s="169" t="str">
        <f>UPPER(Table39[[#This Row],[Full Name (NEW)]])</f>
        <v>525 CAREFREE WATER</v>
      </c>
      <c r="E9" s="118"/>
      <c r="F9" s="178">
        <v>4107</v>
      </c>
      <c r="G9" s="107" t="str">
        <f>PROPER(Table39[[#This Row],[Full Name - Agency Account]])</f>
        <v>525 Carefree Water</v>
      </c>
      <c r="H9" s="86"/>
      <c r="I9" s="107"/>
      <c r="J9" s="93"/>
      <c r="K9" s="93"/>
    </row>
    <row r="10" spans="1:11" ht="12" x14ac:dyDescent="0.2">
      <c r="A10" s="111">
        <v>7763</v>
      </c>
      <c r="B10" s="110" t="s">
        <v>1991</v>
      </c>
      <c r="C10" s="110" t="s">
        <v>11242</v>
      </c>
      <c r="D10" s="110" t="str">
        <f>UPPER(Table39[[#This Row],[Full Name (NEW)]])</f>
        <v>ADAMAN IRRIGATION WATER DELIVERY DISTRICT NO. 36</v>
      </c>
      <c r="E10" s="110" t="str">
        <f>LEFT(C10,FIND("Irrigation",C10)-2)&amp;" IWDD"</f>
        <v>Adaman IWDD</v>
      </c>
      <c r="F10" s="178">
        <v>4086</v>
      </c>
      <c r="G10" s="75" t="str">
        <f>+Table39[[#This Row],[Short Name]]</f>
        <v>Adaman IWDD</v>
      </c>
      <c r="H10" s="75"/>
      <c r="I10" s="75" t="s">
        <v>11285</v>
      </c>
      <c r="J10" s="105">
        <v>31005</v>
      </c>
      <c r="K10" s="86" t="s">
        <v>12203</v>
      </c>
    </row>
    <row r="11" spans="1:11" ht="12" x14ac:dyDescent="0.2">
      <c r="A11" s="111">
        <v>6071</v>
      </c>
      <c r="B11" s="110" t="s">
        <v>7273</v>
      </c>
      <c r="C11" s="110" t="s">
        <v>13913</v>
      </c>
      <c r="D11" s="110" t="str">
        <f>UPPER(Table39[[#This Row],[Full Name (NEW)]])</f>
        <v>ADOBE CORNERS MESA STREET LIGHTING IMPROVEMENT DISTRICT</v>
      </c>
      <c r="E11" s="110"/>
      <c r="F11" s="177" t="s">
        <v>12120</v>
      </c>
      <c r="G11" s="75" t="s">
        <v>11579</v>
      </c>
      <c r="H11" s="75"/>
      <c r="I11" s="75"/>
      <c r="J11" s="75"/>
      <c r="K11" s="75"/>
    </row>
    <row r="12" spans="1:11" ht="12" x14ac:dyDescent="0.2">
      <c r="A12" s="111">
        <v>6044</v>
      </c>
      <c r="B12" s="110" t="s">
        <v>1683</v>
      </c>
      <c r="C12" s="110" t="s">
        <v>12291</v>
      </c>
      <c r="D12" s="110" t="str">
        <f>UPPER(Table39[[#This Row],[Full Name (NEW)]])</f>
        <v>AGUA FRIA RANCH COMMUNITY FACILITIES DISTRICT</v>
      </c>
      <c r="E12" s="110" t="str">
        <f>LEFT(C12, FIND("Community", C12, 1)-1)&amp;"CFD"</f>
        <v>Agua Fria Ranch CFD</v>
      </c>
      <c r="F12" s="177" t="s">
        <v>12130</v>
      </c>
      <c r="G12" s="75" t="s">
        <v>11586</v>
      </c>
      <c r="H12" s="75">
        <v>28833</v>
      </c>
      <c r="I12" s="75"/>
      <c r="J12" s="75"/>
      <c r="K12" s="75"/>
    </row>
    <row r="13" spans="1:11" ht="12" x14ac:dyDescent="0.2">
      <c r="A13" s="111">
        <v>4001</v>
      </c>
      <c r="B13" s="110" t="s">
        <v>9682</v>
      </c>
      <c r="C13" s="119" t="s">
        <v>12507</v>
      </c>
      <c r="D13" s="119" t="str">
        <f>UPPER(Table39[[#This Row],[Full Name (NEW)]])</f>
        <v>AGUA FRIA UNION HIGH SCHOOL DISTRICT NO. 216</v>
      </c>
      <c r="E13" s="119" t="str">
        <f>LEFT(C13, FIND("School", C13)-2)</f>
        <v>Agua Fria Union High</v>
      </c>
      <c r="F13" s="177" t="s">
        <v>12141</v>
      </c>
      <c r="G13" s="87" t="str">
        <f>+Table39[[#This Row],[Short Name]]</f>
        <v>Agua Fria Union High</v>
      </c>
      <c r="H13" s="87"/>
      <c r="I13" s="80"/>
      <c r="J13" s="75"/>
      <c r="K13" s="75"/>
    </row>
    <row r="14" spans="1:11" ht="12" x14ac:dyDescent="0.2">
      <c r="A14" s="111">
        <v>4007</v>
      </c>
      <c r="B14" s="110" t="s">
        <v>7668</v>
      </c>
      <c r="C14" s="119" t="s">
        <v>12512</v>
      </c>
      <c r="D14" s="119" t="str">
        <f>UPPER(Table39[[#This Row],[Full Name (NEW)]])</f>
        <v>AGUILA ELEMENTARY SCHOOL DISTRICT NO. 63</v>
      </c>
      <c r="E14" s="119" t="str">
        <f>LEFT(C14, FIND("School", C14)-2)</f>
        <v>Aguila Elementary</v>
      </c>
      <c r="F14" s="178" t="s">
        <v>14890</v>
      </c>
      <c r="G14" s="87" t="str">
        <f>+Table39[[#This Row],[Short Name]]</f>
        <v>Aguila Elementary</v>
      </c>
      <c r="H14" s="87"/>
      <c r="I14" s="75"/>
      <c r="J14" s="75"/>
      <c r="K14" s="75"/>
    </row>
    <row r="15" spans="1:11" ht="12" x14ac:dyDescent="0.2">
      <c r="A15" s="111">
        <v>7707</v>
      </c>
      <c r="B15" s="110" t="s">
        <v>2060</v>
      </c>
      <c r="C15" s="110" t="s">
        <v>11265</v>
      </c>
      <c r="D15" s="110" t="str">
        <f>UPPER(Table39[[#This Row],[Full Name (NEW)]])</f>
        <v>AGUILA IRRIGATION DISTRICT</v>
      </c>
      <c r="E15" s="110" t="s">
        <v>12645</v>
      </c>
      <c r="F15" s="178">
        <v>4036</v>
      </c>
      <c r="G15" s="75" t="str">
        <f>+Table39[[#This Row],[Short Name]]</f>
        <v>Aguila ID</v>
      </c>
      <c r="H15" s="75">
        <v>14701</v>
      </c>
      <c r="I15" s="75" t="s">
        <v>11284</v>
      </c>
      <c r="J15" s="99">
        <v>14184</v>
      </c>
      <c r="K15" s="80" t="s">
        <v>12200</v>
      </c>
    </row>
    <row r="16" spans="1:11" ht="12" x14ac:dyDescent="0.2">
      <c r="A16" s="111">
        <v>7369</v>
      </c>
      <c r="B16" s="110" t="s">
        <v>11120</v>
      </c>
      <c r="C16" s="110" t="s">
        <v>11191</v>
      </c>
      <c r="D16" s="110" t="str">
        <f>UPPER(Table39[[#This Row],[Full Name (NEW)]])</f>
        <v>AGUILA FIRE DISTRICT</v>
      </c>
      <c r="E16" s="110" t="s">
        <v>12486</v>
      </c>
      <c r="F16" s="178">
        <v>4001</v>
      </c>
      <c r="G16" s="75" t="str">
        <f>+Table39[[#This Row],[Short Name]]</f>
        <v>Aguila FD</v>
      </c>
      <c r="H16" s="75">
        <v>11575</v>
      </c>
      <c r="I16" s="75" t="s">
        <v>11213</v>
      </c>
      <c r="J16" s="93">
        <v>30263</v>
      </c>
      <c r="K16" s="75" t="s">
        <v>12190</v>
      </c>
    </row>
    <row r="17" spans="1:11" ht="12" x14ac:dyDescent="0.2">
      <c r="A17" s="111">
        <v>6072</v>
      </c>
      <c r="B17" s="110" t="s">
        <v>2855</v>
      </c>
      <c r="C17" s="110" t="s">
        <v>13914</v>
      </c>
      <c r="D17" s="110" t="str">
        <f>UPPER(Table39[[#This Row],[Full Name (NEW)]])</f>
        <v>AHWATUKEE STREET LIGHTING IMPROVEMENT DISTRICT</v>
      </c>
      <c r="E17" s="110"/>
      <c r="F17" s="177" t="s">
        <v>12123</v>
      </c>
      <c r="G17" s="75" t="s">
        <v>11147</v>
      </c>
      <c r="H17" s="75"/>
      <c r="I17" s="75"/>
      <c r="J17" s="75"/>
      <c r="K17" s="75"/>
    </row>
    <row r="18" spans="1:11" ht="12" x14ac:dyDescent="0.2">
      <c r="A18" s="111">
        <v>6073</v>
      </c>
      <c r="B18" s="110" t="s">
        <v>4064</v>
      </c>
      <c r="C18" s="110" t="s">
        <v>13915</v>
      </c>
      <c r="D18" s="110" t="str">
        <f>UPPER(Table39[[#This Row],[Full Name (NEW)]])</f>
        <v>AHWATUKEE ACE-8 STREET LIGHTING IMPROVEMENT DISTRICT</v>
      </c>
      <c r="E18" s="110"/>
      <c r="F18" s="177" t="s">
        <v>12123</v>
      </c>
      <c r="G18" s="75" t="s">
        <v>11147</v>
      </c>
      <c r="H18" s="75"/>
      <c r="I18" s="75"/>
      <c r="J18" s="75"/>
      <c r="K18" s="75"/>
    </row>
    <row r="19" spans="1:11" ht="12" x14ac:dyDescent="0.2">
      <c r="A19" s="111">
        <v>6074</v>
      </c>
      <c r="B19" s="110" t="s">
        <v>3845</v>
      </c>
      <c r="C19" s="110" t="s">
        <v>14105</v>
      </c>
      <c r="D19" s="110" t="str">
        <f>UPPER(Table39[[#This Row],[Full Name (NEW)]])</f>
        <v>AHWATUKEE CUSTOM ESTATE STREET LIGHTING IMPROVEMENT DISTRICT NO. 2</v>
      </c>
      <c r="E19" s="110"/>
      <c r="F19" s="177" t="s">
        <v>12123</v>
      </c>
      <c r="G19" s="75" t="s">
        <v>11147</v>
      </c>
      <c r="H19" s="75"/>
      <c r="I19" s="75"/>
      <c r="J19" s="75"/>
      <c r="K19" s="75"/>
    </row>
    <row r="20" spans="1:11" ht="12" x14ac:dyDescent="0.2">
      <c r="A20" s="111">
        <v>6075</v>
      </c>
      <c r="B20" s="110" t="s">
        <v>3964</v>
      </c>
      <c r="C20" s="110" t="s">
        <v>14106</v>
      </c>
      <c r="D20" s="110" t="str">
        <f>UPPER(Table39[[#This Row],[Full Name (NEW)]])</f>
        <v>AHWATUKEE CUSTOM ESTATE STREET LIGHTING IMPROVEMENT DISTRICT NO. 4</v>
      </c>
      <c r="E20" s="110"/>
      <c r="F20" s="177" t="s">
        <v>12123</v>
      </c>
      <c r="G20" s="75" t="s">
        <v>11147</v>
      </c>
      <c r="H20" s="75"/>
      <c r="I20" s="75"/>
      <c r="J20" s="75"/>
      <c r="K20" s="75"/>
    </row>
    <row r="21" spans="1:11" ht="12" x14ac:dyDescent="0.2">
      <c r="A21" s="111">
        <v>6076</v>
      </c>
      <c r="B21" s="110" t="s">
        <v>3451</v>
      </c>
      <c r="C21" s="110" t="s">
        <v>13916</v>
      </c>
      <c r="D21" s="110" t="str">
        <f>UPPER(Table39[[#This Row],[Full Name (NEW)]])</f>
        <v>AHWATUKEE STREET LIGHTING IMPROVEMENT DISTRICT E-1</v>
      </c>
      <c r="E21" s="110"/>
      <c r="F21" s="177" t="s">
        <v>12123</v>
      </c>
      <c r="G21" s="75" t="s">
        <v>11147</v>
      </c>
      <c r="H21" s="75"/>
      <c r="I21" s="75"/>
      <c r="J21" s="75"/>
      <c r="K21" s="75"/>
    </row>
    <row r="22" spans="1:11" ht="12" x14ac:dyDescent="0.2">
      <c r="A22" s="111">
        <v>6077</v>
      </c>
      <c r="B22" s="110" t="s">
        <v>3579</v>
      </c>
      <c r="C22" s="110" t="s">
        <v>13917</v>
      </c>
      <c r="D22" s="110" t="str">
        <f>UPPER(Table39[[#This Row],[Full Name (NEW)]])</f>
        <v>AHWATUKEE STREET LIGHTING IMPROVEMENT DISTRICT E-2</v>
      </c>
      <c r="E22" s="110"/>
      <c r="F22" s="177" t="s">
        <v>12123</v>
      </c>
      <c r="G22" s="75" t="s">
        <v>11147</v>
      </c>
      <c r="H22" s="75"/>
      <c r="I22" s="75"/>
      <c r="J22" s="75"/>
      <c r="K22" s="75"/>
    </row>
    <row r="23" spans="1:11" ht="12" x14ac:dyDescent="0.2">
      <c r="A23" s="111">
        <v>6078</v>
      </c>
      <c r="B23" s="110" t="s">
        <v>3715</v>
      </c>
      <c r="C23" s="110" t="s">
        <v>13918</v>
      </c>
      <c r="D23" s="110" t="str">
        <f>UPPER(Table39[[#This Row],[Full Name (NEW)]])</f>
        <v>AHWATUKEE STREET LIGHTING IMPROVEMENT DISTRICT E-3</v>
      </c>
      <c r="E23" s="110"/>
      <c r="F23" s="177" t="s">
        <v>12123</v>
      </c>
      <c r="G23" s="75" t="s">
        <v>11147</v>
      </c>
      <c r="H23" s="75"/>
      <c r="I23" s="75"/>
      <c r="J23" s="75"/>
      <c r="K23" s="75"/>
    </row>
    <row r="24" spans="1:11" ht="12" x14ac:dyDescent="0.2">
      <c r="A24" s="111">
        <v>6079</v>
      </c>
      <c r="B24" s="110" t="s">
        <v>3711</v>
      </c>
      <c r="C24" s="110" t="s">
        <v>13919</v>
      </c>
      <c r="D24" s="110" t="str">
        <f>UPPER(Table39[[#This Row],[Full Name (NEW)]])</f>
        <v>AHWATUKEE STREET LIGHTING IMPROVEMENT DISTRICT E-4 &amp; FS-15</v>
      </c>
      <c r="E24" s="110"/>
      <c r="F24" s="177" t="s">
        <v>12123</v>
      </c>
      <c r="G24" s="75" t="s">
        <v>11147</v>
      </c>
      <c r="H24" s="75"/>
      <c r="I24" s="75"/>
      <c r="J24" s="75"/>
      <c r="K24" s="75"/>
    </row>
    <row r="25" spans="1:11" ht="12" x14ac:dyDescent="0.2">
      <c r="A25" s="111">
        <v>6080</v>
      </c>
      <c r="B25" s="113" t="s">
        <v>3826</v>
      </c>
      <c r="C25" s="110" t="s">
        <v>13920</v>
      </c>
      <c r="D25" s="110" t="str">
        <f>UPPER(Table39[[#This Row],[Full Name (NEW)]])</f>
        <v>AHWATUKEE STREET LIGHTING IMPROVEMENT DISTRICT E-5</v>
      </c>
      <c r="E25" s="110"/>
      <c r="F25" s="177" t="s">
        <v>12123</v>
      </c>
      <c r="G25" s="75" t="s">
        <v>11147</v>
      </c>
      <c r="H25" s="75"/>
      <c r="I25" s="75"/>
      <c r="J25" s="75"/>
      <c r="K25" s="75"/>
    </row>
    <row r="26" spans="1:11" ht="12" x14ac:dyDescent="0.2">
      <c r="A26" s="111">
        <v>6081</v>
      </c>
      <c r="B26" s="113" t="s">
        <v>4000</v>
      </c>
      <c r="C26" s="110" t="s">
        <v>13921</v>
      </c>
      <c r="D26" s="110" t="str">
        <f>UPPER(Table39[[#This Row],[Full Name (NEW)]])</f>
        <v>AHWATUKEE STREET LIGHTING IMPROVEMENT DISTRICT FS-16D</v>
      </c>
      <c r="E26" s="110"/>
      <c r="F26" s="177" t="s">
        <v>12123</v>
      </c>
      <c r="G26" s="75" t="s">
        <v>11147</v>
      </c>
      <c r="H26" s="75"/>
      <c r="I26" s="75"/>
      <c r="J26" s="75"/>
      <c r="K26" s="75"/>
    </row>
    <row r="27" spans="1:11" ht="12" x14ac:dyDescent="0.2">
      <c r="A27" s="111">
        <v>6082</v>
      </c>
      <c r="B27" s="113" t="s">
        <v>3841</v>
      </c>
      <c r="C27" s="110" t="s">
        <v>13922</v>
      </c>
      <c r="D27" s="110" t="str">
        <f>UPPER(Table39[[#This Row],[Full Name (NEW)]])</f>
        <v>AHWATUKEE STREET LIGHTING IMPROVEMENT DISTRICT FS-17</v>
      </c>
      <c r="E27" s="110"/>
      <c r="F27" s="177" t="s">
        <v>12123</v>
      </c>
      <c r="G27" s="75" t="s">
        <v>11147</v>
      </c>
      <c r="H27" s="75"/>
      <c r="I27" s="75"/>
      <c r="J27" s="75"/>
      <c r="K27" s="75"/>
    </row>
    <row r="28" spans="1:11" ht="12" x14ac:dyDescent="0.2">
      <c r="A28" s="111">
        <v>6083</v>
      </c>
      <c r="B28" s="113" t="s">
        <v>4068</v>
      </c>
      <c r="C28" s="110" t="s">
        <v>13923</v>
      </c>
      <c r="D28" s="110" t="str">
        <f>UPPER(Table39[[#This Row],[Full Name (NEW)]])</f>
        <v>AHWATUKEE STREET LIGHTING IMPROVEMENT DISTRICT FS-18</v>
      </c>
      <c r="E28" s="110"/>
      <c r="F28" s="177" t="s">
        <v>12123</v>
      </c>
      <c r="G28" s="75" t="s">
        <v>11147</v>
      </c>
      <c r="H28" s="75"/>
      <c r="I28" s="75"/>
      <c r="J28" s="75"/>
      <c r="K28" s="75"/>
    </row>
    <row r="29" spans="1:11" ht="12" x14ac:dyDescent="0.2">
      <c r="A29" s="111">
        <v>6084</v>
      </c>
      <c r="B29" s="113" t="s">
        <v>2565</v>
      </c>
      <c r="C29" s="110" t="s">
        <v>13924</v>
      </c>
      <c r="D29" s="110" t="str">
        <f>UPPER(Table39[[#This Row],[Full Name (NEW)]])</f>
        <v>AHWATUKEE STREET LIGHTING IMPROVEMENT DISTRICT FS-3</v>
      </c>
      <c r="E29" s="110"/>
      <c r="F29" s="177" t="s">
        <v>12123</v>
      </c>
      <c r="G29" s="75" t="s">
        <v>11147</v>
      </c>
      <c r="H29" s="75"/>
      <c r="I29" s="75"/>
      <c r="J29" s="75"/>
      <c r="K29" s="75"/>
    </row>
    <row r="30" spans="1:11" ht="12" x14ac:dyDescent="0.2">
      <c r="A30" s="111">
        <v>6085</v>
      </c>
      <c r="B30" s="113" t="s">
        <v>2535</v>
      </c>
      <c r="C30" s="110" t="s">
        <v>13925</v>
      </c>
      <c r="D30" s="110" t="str">
        <f>UPPER(Table39[[#This Row],[Full Name (NEW)]])</f>
        <v>AHWATUKEE STREET LIGHTING IMPROVEMENT DISTRICT FS-4</v>
      </c>
      <c r="E30" s="110"/>
      <c r="F30" s="177" t="s">
        <v>12123</v>
      </c>
      <c r="G30" s="75" t="s">
        <v>11147</v>
      </c>
      <c r="H30" s="75"/>
      <c r="I30" s="75"/>
      <c r="J30" s="75"/>
      <c r="K30" s="75"/>
    </row>
    <row r="31" spans="1:11" ht="12" x14ac:dyDescent="0.2">
      <c r="A31" s="111">
        <v>6086</v>
      </c>
      <c r="B31" s="113" t="s">
        <v>3531</v>
      </c>
      <c r="C31" s="110" t="s">
        <v>13926</v>
      </c>
      <c r="D31" s="110" t="str">
        <f>UPPER(Table39[[#This Row],[Full Name (NEW)]])</f>
        <v>AHWATUKEE STREET LIGHTING IMPROVEMENT DISTRICT FS-5</v>
      </c>
      <c r="E31" s="110"/>
      <c r="F31" s="177" t="s">
        <v>12123</v>
      </c>
      <c r="G31" s="75" t="s">
        <v>11147</v>
      </c>
      <c r="H31" s="75"/>
      <c r="I31" s="75"/>
      <c r="J31" s="75"/>
      <c r="K31" s="75"/>
    </row>
    <row r="32" spans="1:11" ht="12" x14ac:dyDescent="0.2">
      <c r="A32" s="111">
        <v>6087</v>
      </c>
      <c r="B32" s="113" t="s">
        <v>3603</v>
      </c>
      <c r="C32" s="110" t="s">
        <v>13927</v>
      </c>
      <c r="D32" s="110" t="str">
        <f>UPPER(Table39[[#This Row],[Full Name (NEW)]])</f>
        <v>AHWATUKEE STREET LIGHTING IMPROVEMENT DISTRICT FS-6</v>
      </c>
      <c r="E32" s="110"/>
      <c r="F32" s="177" t="s">
        <v>12123</v>
      </c>
      <c r="G32" s="75" t="s">
        <v>11147</v>
      </c>
      <c r="H32" s="75"/>
      <c r="I32" s="75"/>
      <c r="J32" s="75"/>
      <c r="K32" s="75"/>
    </row>
    <row r="33" spans="1:11" ht="12" x14ac:dyDescent="0.2">
      <c r="A33" s="111">
        <v>6088</v>
      </c>
      <c r="B33" s="113" t="s">
        <v>2427</v>
      </c>
      <c r="C33" s="110" t="s">
        <v>14107</v>
      </c>
      <c r="D33" s="110" t="str">
        <f>UPPER(Table39[[#This Row],[Full Name (NEW)]])</f>
        <v>AHWATUKEE STREET LIGHTING IMPROVEMENT DISTRICT NO. 2</v>
      </c>
      <c r="E33" s="110"/>
      <c r="F33" s="177" t="s">
        <v>12123</v>
      </c>
      <c r="G33" s="75" t="s">
        <v>11147</v>
      </c>
      <c r="H33" s="75"/>
      <c r="I33" s="75"/>
      <c r="J33" s="75"/>
      <c r="K33" s="75"/>
    </row>
    <row r="34" spans="1:11" ht="12" x14ac:dyDescent="0.2">
      <c r="A34" s="111">
        <v>6089</v>
      </c>
      <c r="B34" s="113" t="s">
        <v>2864</v>
      </c>
      <c r="C34" s="110" t="s">
        <v>13928</v>
      </c>
      <c r="D34" s="110" t="str">
        <f>UPPER(Table39[[#This Row],[Full Name (NEW)]])</f>
        <v>AHWATUKEE STREET LIGHTING IMPROVEMENT DISTRICT RD-2</v>
      </c>
      <c r="E34" s="110"/>
      <c r="F34" s="177" t="s">
        <v>12123</v>
      </c>
      <c r="G34" s="75" t="s">
        <v>11147</v>
      </c>
      <c r="H34" s="75"/>
      <c r="I34" s="75"/>
      <c r="J34" s="75"/>
      <c r="K34" s="75"/>
    </row>
    <row r="35" spans="1:11" ht="12" x14ac:dyDescent="0.2">
      <c r="A35" s="111">
        <v>6090</v>
      </c>
      <c r="B35" s="113" t="s">
        <v>4060</v>
      </c>
      <c r="C35" s="110" t="s">
        <v>13929</v>
      </c>
      <c r="D35" s="110" t="str">
        <f>UPPER(Table39[[#This Row],[Full Name (NEW)]])</f>
        <v>AHWATUKEE STREET LIGHTING IMPROVEMENT DISTRICT RM-2</v>
      </c>
      <c r="E35" s="110"/>
      <c r="F35" s="177" t="s">
        <v>12123</v>
      </c>
      <c r="G35" s="75" t="s">
        <v>11147</v>
      </c>
      <c r="H35" s="75"/>
      <c r="I35" s="75"/>
      <c r="J35" s="75"/>
      <c r="K35" s="75"/>
    </row>
    <row r="36" spans="1:11" ht="12" x14ac:dyDescent="0.2">
      <c r="A36" s="111">
        <v>6091</v>
      </c>
      <c r="B36" s="113" t="s">
        <v>2451</v>
      </c>
      <c r="C36" s="110" t="s">
        <v>13930</v>
      </c>
      <c r="D36" s="110" t="str">
        <f>UPPER(Table39[[#This Row],[Full Name (NEW)]])</f>
        <v>AHWATUKEE STREET LIGHTING IMPROVEMENT DISTRICT RS-3</v>
      </c>
      <c r="E36" s="110"/>
      <c r="F36" s="177" t="s">
        <v>12123</v>
      </c>
      <c r="G36" s="75" t="s">
        <v>11147</v>
      </c>
      <c r="H36" s="75"/>
      <c r="I36" s="75"/>
      <c r="J36" s="75"/>
      <c r="K36" s="75"/>
    </row>
    <row r="37" spans="1:11" ht="12" x14ac:dyDescent="0.2">
      <c r="A37" s="111">
        <v>6092</v>
      </c>
      <c r="B37" s="113" t="s">
        <v>2559</v>
      </c>
      <c r="C37" s="110" t="s">
        <v>13931</v>
      </c>
      <c r="D37" s="110" t="str">
        <f>UPPER(Table39[[#This Row],[Full Name (NEW)]])</f>
        <v>AHWATUKEE STREET LIGHTING IMPROVEMENT DISTRICT RS-4</v>
      </c>
      <c r="E37" s="110"/>
      <c r="F37" s="177" t="s">
        <v>12123</v>
      </c>
      <c r="G37" s="75" t="s">
        <v>11147</v>
      </c>
      <c r="H37" s="75"/>
      <c r="I37" s="75"/>
      <c r="J37" s="75"/>
      <c r="K37" s="75"/>
    </row>
    <row r="38" spans="1:11" ht="12" x14ac:dyDescent="0.2">
      <c r="A38" s="111">
        <v>6093</v>
      </c>
      <c r="B38" s="113" t="s">
        <v>2538</v>
      </c>
      <c r="C38" s="110" t="s">
        <v>13932</v>
      </c>
      <c r="D38" s="110" t="str">
        <f>UPPER(Table39[[#This Row],[Full Name (NEW)]])</f>
        <v>AHWATUKEE STREET LIGHTING IMPROVEMENT DISTRICT RS-5</v>
      </c>
      <c r="E38" s="110"/>
      <c r="F38" s="177" t="s">
        <v>12123</v>
      </c>
      <c r="G38" s="75" t="s">
        <v>11147</v>
      </c>
      <c r="H38" s="75"/>
      <c r="I38" s="75"/>
      <c r="J38" s="75"/>
      <c r="K38" s="75"/>
    </row>
    <row r="39" spans="1:11" ht="12" x14ac:dyDescent="0.2">
      <c r="A39" s="111">
        <v>6094</v>
      </c>
      <c r="B39" s="113" t="s">
        <v>3261</v>
      </c>
      <c r="C39" s="110" t="s">
        <v>13933</v>
      </c>
      <c r="D39" s="110" t="str">
        <f>UPPER(Table39[[#This Row],[Full Name (NEW)]])</f>
        <v>AHWATUKEE STREET LIGHTING IMPROVEMENT DISTRICT RS-6</v>
      </c>
      <c r="E39" s="110"/>
      <c r="F39" s="177" t="s">
        <v>12123</v>
      </c>
      <c r="G39" s="75" t="s">
        <v>11147</v>
      </c>
      <c r="H39" s="75"/>
      <c r="I39" s="75"/>
      <c r="J39" s="75"/>
      <c r="K39" s="75"/>
    </row>
    <row r="40" spans="1:11" ht="12" x14ac:dyDescent="0.2">
      <c r="A40" s="111">
        <v>6095</v>
      </c>
      <c r="B40" s="113" t="s">
        <v>3535</v>
      </c>
      <c r="C40" s="110" t="s">
        <v>13934</v>
      </c>
      <c r="D40" s="110" t="str">
        <f>UPPER(Table39[[#This Row],[Full Name (NEW)]])</f>
        <v>AHWATUKEE STREET LIGHTING IMPROVEMENT DISTRICT RS-7</v>
      </c>
      <c r="E40" s="110"/>
      <c r="F40" s="177" t="s">
        <v>12123</v>
      </c>
      <c r="G40" s="75" t="s">
        <v>11147</v>
      </c>
      <c r="H40" s="75"/>
      <c r="I40" s="75"/>
      <c r="J40" s="75"/>
      <c r="K40" s="75"/>
    </row>
    <row r="41" spans="1:11" ht="12" x14ac:dyDescent="0.2">
      <c r="A41" s="111">
        <v>6096</v>
      </c>
      <c r="B41" s="113" t="s">
        <v>3707</v>
      </c>
      <c r="C41" s="110" t="s">
        <v>13935</v>
      </c>
      <c r="D41" s="110" t="str">
        <f>UPPER(Table39[[#This Row],[Full Name (NEW)]])</f>
        <v>AHWATUKEE STREET LIGHTING IMPROVEMENT DISTRICT RS-8</v>
      </c>
      <c r="E41" s="110"/>
      <c r="F41" s="177" t="s">
        <v>12123</v>
      </c>
      <c r="G41" s="75" t="s">
        <v>11147</v>
      </c>
      <c r="H41" s="75"/>
      <c r="I41" s="75"/>
      <c r="J41" s="75"/>
      <c r="K41" s="75"/>
    </row>
    <row r="42" spans="1:11" ht="12" x14ac:dyDescent="0.2">
      <c r="A42" s="111">
        <v>6097</v>
      </c>
      <c r="B42" s="113" t="s">
        <v>3475</v>
      </c>
      <c r="C42" s="110" t="s">
        <v>13936</v>
      </c>
      <c r="D42" s="110" t="str">
        <f>UPPER(Table39[[#This Row],[Full Name (NEW)]])</f>
        <v>AHWATUKEE STREET LIGHTING IMPROVEMENT DISTRICT RTV-1</v>
      </c>
      <c r="E42" s="110"/>
      <c r="F42" s="177" t="s">
        <v>12123</v>
      </c>
      <c r="G42" s="75" t="s">
        <v>11147</v>
      </c>
      <c r="H42" s="75"/>
      <c r="I42" s="75"/>
      <c r="J42" s="75"/>
      <c r="K42" s="75"/>
    </row>
    <row r="43" spans="1:11" ht="12" x14ac:dyDescent="0.2">
      <c r="A43" s="111">
        <v>4008</v>
      </c>
      <c r="B43" s="110" t="s">
        <v>7677</v>
      </c>
      <c r="C43" s="119" t="s">
        <v>12513</v>
      </c>
      <c r="D43" s="119" t="str">
        <f>UPPER(Table39[[#This Row],[Full Name (NEW)]])</f>
        <v>ALHAMBRA ELEMENTARY SCHOOL DISTRICT NO. 68</v>
      </c>
      <c r="E43" s="119" t="str">
        <f>LEFT(C43, FIND("School", C43)-2)</f>
        <v>Alhambra Elementary</v>
      </c>
      <c r="F43" s="178" t="s">
        <v>14891</v>
      </c>
      <c r="G43" s="87" t="str">
        <f>+Table39[[#This Row],[Short Name]]</f>
        <v>Alhambra Elementary</v>
      </c>
      <c r="H43" s="87"/>
      <c r="I43" s="80"/>
      <c r="J43" s="75"/>
      <c r="K43" s="75"/>
    </row>
    <row r="44" spans="1:11" ht="12" x14ac:dyDescent="0.2">
      <c r="A44" s="111">
        <v>7620</v>
      </c>
      <c r="B44" s="110" t="s">
        <v>5959</v>
      </c>
      <c r="C44" s="110" t="s">
        <v>13150</v>
      </c>
      <c r="D44" s="110" t="str">
        <f>UPPER(Table39[[#This Row],[Full Name (NEW)]])</f>
        <v>ANTHEM STREET LIGHTING IMPROVEMENT DISTRICT NO. 1</v>
      </c>
      <c r="E44" s="110" t="s">
        <v>13398</v>
      </c>
      <c r="F44" s="177" t="s">
        <v>12106</v>
      </c>
      <c r="G44" s="75" t="s">
        <v>10892</v>
      </c>
      <c r="H44" s="75" t="s">
        <v>12869</v>
      </c>
      <c r="I44" s="75" t="s">
        <v>11302</v>
      </c>
      <c r="J44" s="75"/>
      <c r="K44" s="75"/>
    </row>
    <row r="45" spans="1:11" ht="12" x14ac:dyDescent="0.2">
      <c r="A45" s="111">
        <v>6098</v>
      </c>
      <c r="B45" s="113" t="s">
        <v>6017</v>
      </c>
      <c r="C45" s="110" t="s">
        <v>14108</v>
      </c>
      <c r="D45" s="110" t="str">
        <f>UPPER(Table39[[#This Row],[Full Name (NEW)]])</f>
        <v>ANTHEM ADDITION STREET LIGHTING IMPROVEMENT DISTRICT NO. 2</v>
      </c>
      <c r="E45" s="110"/>
      <c r="F45" s="177" t="s">
        <v>12106</v>
      </c>
      <c r="G45" s="75" t="s">
        <v>10892</v>
      </c>
      <c r="H45" s="75"/>
      <c r="I45" s="75"/>
      <c r="J45" s="75"/>
      <c r="K45" s="75"/>
    </row>
    <row r="46" spans="1:11" ht="12" x14ac:dyDescent="0.2">
      <c r="A46" s="111">
        <v>6054</v>
      </c>
      <c r="B46" s="110" t="s">
        <v>1719</v>
      </c>
      <c r="C46" s="110" t="s">
        <v>12292</v>
      </c>
      <c r="D46" s="110" t="str">
        <f>UPPER(Table39[[#This Row],[Full Name (NEW)]])</f>
        <v>ANTHEM SUN VALLEY COMMUNITY FACILITIES DISTRICT</v>
      </c>
      <c r="E46" s="110" t="str">
        <f>LEFT(C46, FIND("Community", C46, 1)-1)&amp;"CFD"</f>
        <v>Anthem Sun Valley CFD</v>
      </c>
      <c r="F46" s="177" t="s">
        <v>12108</v>
      </c>
      <c r="G46" s="75" t="s">
        <v>11612</v>
      </c>
      <c r="H46" s="75">
        <v>38016</v>
      </c>
      <c r="I46" s="75"/>
      <c r="J46" s="75"/>
      <c r="K46" s="75"/>
    </row>
    <row r="47" spans="1:11" ht="12" x14ac:dyDescent="0.2">
      <c r="A47" s="111">
        <v>7419</v>
      </c>
      <c r="B47" s="110" t="s">
        <v>2992</v>
      </c>
      <c r="C47" s="110" t="s">
        <v>12949</v>
      </c>
      <c r="D47" s="110" t="str">
        <f>UPPER(Table39[[#This Row],[Full Name (NEW)]])</f>
        <v>APACHE COUNTRY CLUB ESTATES STREET LIGHTING IMPROVEMENT DISTRICT NO. 1</v>
      </c>
      <c r="E47" s="110" t="s">
        <v>13215</v>
      </c>
      <c r="F47" s="177" t="s">
        <v>12106</v>
      </c>
      <c r="G47" s="75" t="s">
        <v>10892</v>
      </c>
      <c r="H47" s="75" t="s">
        <v>12669</v>
      </c>
      <c r="I47" s="75" t="s">
        <v>11302</v>
      </c>
      <c r="J47" s="75"/>
      <c r="K47" s="75"/>
    </row>
    <row r="48" spans="1:11" ht="12" x14ac:dyDescent="0.2">
      <c r="A48" s="111">
        <v>7420</v>
      </c>
      <c r="B48" s="110" t="s">
        <v>3019</v>
      </c>
      <c r="C48" s="110" t="s">
        <v>12950</v>
      </c>
      <c r="D48" s="110" t="str">
        <f>UPPER(Table39[[#This Row],[Full Name (NEW)]])</f>
        <v>APACHE COUNTRY CLUB ESTATES STREET LIGHTING IMPROVEMENT DISTRICT NO. 3</v>
      </c>
      <c r="E48" s="110" t="s">
        <v>13216</v>
      </c>
      <c r="F48" s="177" t="s">
        <v>12106</v>
      </c>
      <c r="G48" s="75" t="s">
        <v>10892</v>
      </c>
      <c r="H48" s="75" t="s">
        <v>12670</v>
      </c>
      <c r="I48" s="75" t="s">
        <v>11302</v>
      </c>
      <c r="J48" s="75"/>
      <c r="K48" s="75"/>
    </row>
    <row r="49" spans="1:11" ht="12" x14ac:dyDescent="0.2">
      <c r="A49" s="111">
        <v>7421</v>
      </c>
      <c r="B49" s="110" t="s">
        <v>2737</v>
      </c>
      <c r="C49" s="110" t="s">
        <v>12951</v>
      </c>
      <c r="D49" s="110" t="str">
        <f>UPPER(Table39[[#This Row],[Full Name (NEW)]])</f>
        <v>APACHE COUNTRY CLUB ESTATES STREET LIGHTING IMPROVEMENT DISTRICT NO. 5</v>
      </c>
      <c r="E49" s="110" t="s">
        <v>13217</v>
      </c>
      <c r="F49" s="177" t="s">
        <v>12106</v>
      </c>
      <c r="G49" s="75" t="s">
        <v>10892</v>
      </c>
      <c r="H49" s="75" t="s">
        <v>12671</v>
      </c>
      <c r="I49" s="75" t="s">
        <v>11302</v>
      </c>
      <c r="J49" s="75"/>
      <c r="K49" s="75"/>
    </row>
    <row r="50" spans="1:11" ht="12" x14ac:dyDescent="0.2">
      <c r="A50" s="111">
        <v>6099</v>
      </c>
      <c r="B50" s="113" t="s">
        <v>7288</v>
      </c>
      <c r="C50" s="110" t="s">
        <v>13937</v>
      </c>
      <c r="D50" s="110" t="str">
        <f>UPPER(Table39[[#This Row],[Full Name (NEW)]])</f>
        <v>APACHE COVE STREET LIGHTING IMPROVEMENT DISTRICT</v>
      </c>
      <c r="E50" s="110"/>
      <c r="F50" s="177" t="s">
        <v>12106</v>
      </c>
      <c r="G50" s="75" t="s">
        <v>10892</v>
      </c>
      <c r="H50" s="75"/>
      <c r="I50" s="75"/>
      <c r="J50" s="75"/>
      <c r="K50" s="75"/>
    </row>
    <row r="51" spans="1:11" ht="12" x14ac:dyDescent="0.2">
      <c r="A51" s="111">
        <v>7370</v>
      </c>
      <c r="B51" s="110" t="s">
        <v>11135</v>
      </c>
      <c r="C51" s="110" t="s">
        <v>11192</v>
      </c>
      <c r="D51" s="110" t="str">
        <f>UPPER(Table39[[#This Row],[Full Name (NEW)]])</f>
        <v>APACHE JUNCTION FIRE DISTRICT</v>
      </c>
      <c r="E51" s="110" t="s">
        <v>12487</v>
      </c>
      <c r="F51" s="178">
        <v>4002</v>
      </c>
      <c r="G51" s="75" t="str">
        <f>+Table39[[#This Row],[Short Name]]</f>
        <v>Apache Junction FD</v>
      </c>
      <c r="H51" s="75">
        <v>11642</v>
      </c>
      <c r="I51" s="75" t="s">
        <v>11213</v>
      </c>
      <c r="J51" s="93"/>
      <c r="K51" s="75"/>
    </row>
    <row r="52" spans="1:11" ht="12" x14ac:dyDescent="0.2">
      <c r="A52" s="111">
        <v>6100</v>
      </c>
      <c r="B52" s="113" t="s">
        <v>7291</v>
      </c>
      <c r="C52" s="110" t="s">
        <v>13938</v>
      </c>
      <c r="D52" s="110" t="str">
        <f>UPPER(Table39[[#This Row],[Full Name (NEW)]])</f>
        <v>APACHE MANOR STREET LIGHTING IMPROVEMENT DISTRICT</v>
      </c>
      <c r="E52" s="110"/>
      <c r="F52" s="177" t="s">
        <v>12106</v>
      </c>
      <c r="G52" s="75" t="s">
        <v>10892</v>
      </c>
      <c r="H52" s="75"/>
      <c r="I52" s="75"/>
      <c r="J52" s="75"/>
      <c r="K52" s="75"/>
    </row>
    <row r="53" spans="1:11" ht="12" x14ac:dyDescent="0.2">
      <c r="A53" s="111">
        <v>7422</v>
      </c>
      <c r="B53" s="110" t="s">
        <v>2740</v>
      </c>
      <c r="C53" s="110" t="s">
        <v>12952</v>
      </c>
      <c r="D53" s="110" t="str">
        <f>UPPER(Table39[[#This Row],[Full Name (NEW)]])</f>
        <v>APACHE WELLS MOBILE PARK STREET LIGHTING IMPROVEMENT DISTRICT NO. 4B</v>
      </c>
      <c r="E53" s="110" t="s">
        <v>13218</v>
      </c>
      <c r="F53" s="177" t="s">
        <v>12106</v>
      </c>
      <c r="G53" s="75" t="s">
        <v>10892</v>
      </c>
      <c r="H53" s="75" t="s">
        <v>12672</v>
      </c>
      <c r="I53" s="75" t="s">
        <v>11302</v>
      </c>
      <c r="J53" s="75"/>
      <c r="K53" s="75"/>
    </row>
    <row r="54" spans="1:11" ht="12" x14ac:dyDescent="0.2">
      <c r="A54" s="111">
        <v>7423</v>
      </c>
      <c r="B54" s="110" t="s">
        <v>2735</v>
      </c>
      <c r="C54" s="110" t="s">
        <v>12953</v>
      </c>
      <c r="D54" s="110" t="str">
        <f>UPPER(Table39[[#This Row],[Full Name (NEW)]])</f>
        <v>APACHE WELLS MOBILE PARK STREET LIGHTING IMPROVEMENT DISTRICT NO. 1 &amp; 2</v>
      </c>
      <c r="E54" s="110" t="s">
        <v>13219</v>
      </c>
      <c r="F54" s="177" t="s">
        <v>12106</v>
      </c>
      <c r="G54" s="75" t="s">
        <v>10892</v>
      </c>
      <c r="H54" s="75" t="s">
        <v>12673</v>
      </c>
      <c r="I54" s="75" t="s">
        <v>11302</v>
      </c>
      <c r="J54" s="75"/>
      <c r="K54" s="75"/>
    </row>
    <row r="55" spans="1:11" ht="12" x14ac:dyDescent="0.2">
      <c r="A55" s="111">
        <v>7424</v>
      </c>
      <c r="B55" s="110" t="s">
        <v>3183</v>
      </c>
      <c r="C55" s="110" t="s">
        <v>12954</v>
      </c>
      <c r="D55" s="110" t="str">
        <f>UPPER(Table39[[#This Row],[Full Name (NEW)]])</f>
        <v>APACHE WELLS MOBILE PARK STREET LIGHTING IMPROVEMENT DISTRICT NO. 3</v>
      </c>
      <c r="E55" s="110" t="s">
        <v>13220</v>
      </c>
      <c r="F55" s="177" t="s">
        <v>12106</v>
      </c>
      <c r="G55" s="75" t="s">
        <v>10892</v>
      </c>
      <c r="H55" s="75" t="s">
        <v>44</v>
      </c>
      <c r="I55" s="75" t="s">
        <v>11302</v>
      </c>
      <c r="J55" s="75"/>
      <c r="K55" s="75"/>
    </row>
    <row r="56" spans="1:11" ht="12" x14ac:dyDescent="0.2">
      <c r="A56" s="111">
        <v>7425</v>
      </c>
      <c r="B56" s="110" t="s">
        <v>3189</v>
      </c>
      <c r="C56" s="110" t="s">
        <v>12955</v>
      </c>
      <c r="D56" s="110" t="str">
        <f>UPPER(Table39[[#This Row],[Full Name (NEW)]])</f>
        <v>APACHE WELLS MOBILE PARK STREET LIGHTING IMPROVEMENT DISTRICT NO. 4</v>
      </c>
      <c r="E56" s="110" t="s">
        <v>13221</v>
      </c>
      <c r="F56" s="177" t="s">
        <v>12106</v>
      </c>
      <c r="G56" s="75" t="s">
        <v>10892</v>
      </c>
      <c r="H56" s="75" t="s">
        <v>12674</v>
      </c>
      <c r="I56" s="75" t="s">
        <v>11302</v>
      </c>
      <c r="J56" s="75"/>
      <c r="K56" s="75"/>
    </row>
    <row r="57" spans="1:11" ht="12" x14ac:dyDescent="0.2">
      <c r="A57" s="111">
        <v>7426</v>
      </c>
      <c r="B57" s="110" t="s">
        <v>3138</v>
      </c>
      <c r="C57" s="110" t="s">
        <v>12956</v>
      </c>
      <c r="D57" s="110" t="str">
        <f>UPPER(Table39[[#This Row],[Full Name (NEW)]])</f>
        <v>APACHE WELLS MOBILE PARK STREET LIGHTING IMPROVEMENT DISTRICT NO. 5</v>
      </c>
      <c r="E57" s="110" t="s">
        <v>13222</v>
      </c>
      <c r="F57" s="177" t="s">
        <v>12106</v>
      </c>
      <c r="G57" s="75" t="s">
        <v>10892</v>
      </c>
      <c r="H57" s="75" t="s">
        <v>12675</v>
      </c>
      <c r="I57" s="75" t="s">
        <v>11302</v>
      </c>
      <c r="J57" s="75"/>
      <c r="K57" s="75"/>
    </row>
    <row r="58" spans="1:11" ht="12" x14ac:dyDescent="0.2">
      <c r="A58" s="111">
        <v>7427</v>
      </c>
      <c r="B58" s="110" t="s">
        <v>3195</v>
      </c>
      <c r="C58" s="110" t="s">
        <v>12957</v>
      </c>
      <c r="D58" s="110" t="str">
        <f>UPPER(Table39[[#This Row],[Full Name (NEW)]])</f>
        <v>APACHE WELLS MOBILE PARK STREET LIGHTING IMPROVEMENT DISTRICT NO. 4A</v>
      </c>
      <c r="E58" s="110" t="s">
        <v>13223</v>
      </c>
      <c r="F58" s="177" t="s">
        <v>12106</v>
      </c>
      <c r="G58" s="75" t="s">
        <v>10892</v>
      </c>
      <c r="H58" s="75" t="s">
        <v>12676</v>
      </c>
      <c r="I58" s="75" t="s">
        <v>11302</v>
      </c>
      <c r="J58" s="75"/>
      <c r="K58" s="75"/>
    </row>
    <row r="59" spans="1:11" ht="12" x14ac:dyDescent="0.2">
      <c r="A59" s="111">
        <v>7428</v>
      </c>
      <c r="B59" s="110" t="s">
        <v>3599</v>
      </c>
      <c r="C59" s="110" t="s">
        <v>12958</v>
      </c>
      <c r="D59" s="110" t="str">
        <f>UPPER(Table39[[#This Row],[Full Name (NEW)]])</f>
        <v>APACHE WELLS MOBILE PARK STREET LIGHTING IMPROVEMENT DISTRICT NO. 3A</v>
      </c>
      <c r="E59" s="110" t="s">
        <v>13224</v>
      </c>
      <c r="F59" s="177" t="s">
        <v>12106</v>
      </c>
      <c r="G59" s="75" t="s">
        <v>10892</v>
      </c>
      <c r="H59" s="75" t="s">
        <v>12677</v>
      </c>
      <c r="I59" s="75" t="s">
        <v>11302</v>
      </c>
      <c r="J59" s="75"/>
      <c r="K59" s="75"/>
    </row>
    <row r="60" spans="1:11" ht="12" x14ac:dyDescent="0.2">
      <c r="A60" s="111">
        <v>7429</v>
      </c>
      <c r="B60" s="110" t="s">
        <v>2306</v>
      </c>
      <c r="C60" s="110" t="s">
        <v>12959</v>
      </c>
      <c r="D60" s="110" t="str">
        <f>UPPER(Table39[[#This Row],[Full Name (NEW)]])</f>
        <v>APACHE WELLS MOBILE PARK STREET LIGHTING IMPROVEMENT DISTRICT NO. 3B</v>
      </c>
      <c r="E60" s="110" t="s">
        <v>13225</v>
      </c>
      <c r="F60" s="177" t="s">
        <v>12106</v>
      </c>
      <c r="G60" s="75" t="s">
        <v>10892</v>
      </c>
      <c r="H60" s="75" t="s">
        <v>12678</v>
      </c>
      <c r="I60" s="75" t="s">
        <v>11302</v>
      </c>
      <c r="J60" s="75"/>
      <c r="K60" s="75"/>
    </row>
    <row r="61" spans="1:11" ht="12" x14ac:dyDescent="0.2">
      <c r="A61" s="111">
        <v>7430</v>
      </c>
      <c r="B61" s="110" t="s">
        <v>2421</v>
      </c>
      <c r="C61" s="110" t="s">
        <v>12960</v>
      </c>
      <c r="D61" s="110" t="str">
        <f>UPPER(Table39[[#This Row],[Full Name (NEW)]])</f>
        <v>APACHE WELLS MOBILE PARK STREET LIGHTING IMPROVEMENT DISTRICT NO. 6</v>
      </c>
      <c r="E61" s="110" t="s">
        <v>13226</v>
      </c>
      <c r="F61" s="177" t="s">
        <v>12106</v>
      </c>
      <c r="G61" s="75" t="s">
        <v>10892</v>
      </c>
      <c r="H61" s="75" t="s">
        <v>12679</v>
      </c>
      <c r="I61" s="75" t="s">
        <v>11302</v>
      </c>
      <c r="J61" s="75"/>
      <c r="K61" s="75"/>
    </row>
    <row r="62" spans="1:11" ht="12" x14ac:dyDescent="0.2">
      <c r="A62" s="111">
        <v>6113</v>
      </c>
      <c r="B62" s="113" t="s">
        <v>4004</v>
      </c>
      <c r="C62" s="110" t="s">
        <v>13942</v>
      </c>
      <c r="D62" s="110" t="str">
        <f>UPPER(Table39[[#This Row],[Full Name (NEW)]])</f>
        <v>ARABIAN VIEWS STREET LIGHTING IMPROVEMENT DISTRICT</v>
      </c>
      <c r="E62" s="110"/>
      <c r="F62" s="177" t="s">
        <v>12106</v>
      </c>
      <c r="G62" s="75" t="s">
        <v>10892</v>
      </c>
      <c r="H62" s="75"/>
      <c r="I62" s="75"/>
      <c r="J62" s="75"/>
      <c r="K62" s="75"/>
    </row>
    <row r="63" spans="1:11" ht="12" x14ac:dyDescent="0.2">
      <c r="A63" s="111">
        <v>4009</v>
      </c>
      <c r="B63" s="110" t="s">
        <v>7650</v>
      </c>
      <c r="C63" s="119" t="s">
        <v>12514</v>
      </c>
      <c r="D63" s="119" t="str">
        <f>UPPER(Table39[[#This Row],[Full Name (NEW)]])</f>
        <v>ARLINGTON ELEMENTARY SCHOOL DISTRICT NO. 47</v>
      </c>
      <c r="E63" s="119" t="str">
        <f>LEFT(C63, FIND("School", C63)-2)</f>
        <v>Arlington Elementary</v>
      </c>
      <c r="F63" s="178" t="s">
        <v>14892</v>
      </c>
      <c r="G63" s="87" t="str">
        <f>+Table39[[#This Row],[Short Name]]</f>
        <v>Arlington Elementary</v>
      </c>
      <c r="H63" s="87"/>
      <c r="I63" s="75"/>
      <c r="J63" s="75"/>
      <c r="K63" s="75"/>
    </row>
    <row r="64" spans="1:11" ht="12" x14ac:dyDescent="0.2">
      <c r="A64" s="111">
        <v>7621</v>
      </c>
      <c r="B64" s="110" t="s">
        <v>6060</v>
      </c>
      <c r="C64" s="110" t="s">
        <v>13151</v>
      </c>
      <c r="D64" s="110" t="str">
        <f>UPPER(Table39[[#This Row],[Full Name (NEW)]])</f>
        <v>ARROYO NORTE UNIT 4 STREET LIGHTING IMPROVEMENT DISTRICT</v>
      </c>
      <c r="E64" s="110" t="s">
        <v>13436</v>
      </c>
      <c r="F64" s="177" t="s">
        <v>12106</v>
      </c>
      <c r="G64" s="75" t="s">
        <v>10892</v>
      </c>
      <c r="H64" s="75" t="s">
        <v>12870</v>
      </c>
      <c r="I64" s="75" t="s">
        <v>11302</v>
      </c>
      <c r="J64" s="75"/>
      <c r="K64" s="75"/>
    </row>
    <row r="65" spans="1:11" ht="12" x14ac:dyDescent="0.2">
      <c r="A65" s="111">
        <v>6114</v>
      </c>
      <c r="B65" s="113" t="s">
        <v>6997</v>
      </c>
      <c r="C65" s="110" t="s">
        <v>13943</v>
      </c>
      <c r="D65" s="110" t="str">
        <f>UPPER(Table39[[#This Row],[Full Name (NEW)]])</f>
        <v>ASHTON RANCH STREET LIGHTING IMPROVEMENT DISTRICT</v>
      </c>
      <c r="E65" s="110"/>
      <c r="F65" s="177" t="s">
        <v>12126</v>
      </c>
      <c r="G65" s="75" t="s">
        <v>11582</v>
      </c>
      <c r="H65" s="75"/>
      <c r="I65" s="75"/>
      <c r="J65" s="75"/>
      <c r="K65" s="75"/>
    </row>
    <row r="66" spans="1:11" ht="12" x14ac:dyDescent="0.2">
      <c r="A66" s="111">
        <v>7399</v>
      </c>
      <c r="B66" s="110" t="s">
        <v>2176</v>
      </c>
      <c r="C66" s="110" t="s">
        <v>12162</v>
      </c>
      <c r="D66" s="110" t="str">
        <f>UPPER(Table39[[#This Row],[Full Name (NEW)]])</f>
        <v>ASU ATHLETIC FACILITIES DISTRICT</v>
      </c>
      <c r="E66" s="110"/>
      <c r="F66" s="178">
        <v>4023</v>
      </c>
      <c r="G66" s="75" t="s">
        <v>12938</v>
      </c>
      <c r="H66" s="75"/>
      <c r="I66" s="75"/>
      <c r="J66" s="75"/>
      <c r="K66" s="75"/>
    </row>
    <row r="67" spans="1:11" ht="12" x14ac:dyDescent="0.2">
      <c r="A67" s="111">
        <v>9012</v>
      </c>
      <c r="B67" s="113" t="s">
        <v>1831</v>
      </c>
      <c r="C67" s="118" t="s">
        <v>14293</v>
      </c>
      <c r="D67" s="169" t="str">
        <f>UPPER(Table39[[#This Row],[Full Name (NEW)]])</f>
        <v>AVENIDA DEL SOL</v>
      </c>
      <c r="E67" s="118"/>
      <c r="F67" s="178">
        <v>4114</v>
      </c>
      <c r="G67" s="107" t="str">
        <f>PROPER(Table39[[#This Row],[Full Name - Agency Account]])</f>
        <v>Avenida Del Sol</v>
      </c>
      <c r="H67" s="86"/>
      <c r="I67" s="107"/>
      <c r="J67" s="93"/>
      <c r="K67" s="93"/>
    </row>
    <row r="68" spans="1:11" ht="12" x14ac:dyDescent="0.2">
      <c r="A68" s="111">
        <v>4010</v>
      </c>
      <c r="B68" s="110" t="s">
        <v>7644</v>
      </c>
      <c r="C68" s="119" t="s">
        <v>12515</v>
      </c>
      <c r="D68" s="119" t="str">
        <f>UPPER(Table39[[#This Row],[Full Name (NEW)]])</f>
        <v>AVONDALE ELEMENTARY SCHOOL DISTRICT NO. 44</v>
      </c>
      <c r="E68" s="119" t="str">
        <f>LEFT(C68, FIND("School", C68)-2)</f>
        <v>Avondale Elementary</v>
      </c>
      <c r="F68" s="178" t="s">
        <v>14461</v>
      </c>
      <c r="G68" s="87" t="str">
        <f>+Table39[[#This Row],[Short Name]]</f>
        <v>Avondale Elementary</v>
      </c>
      <c r="H68" s="87"/>
      <c r="I68" s="75"/>
      <c r="J68" s="75"/>
      <c r="K68" s="75"/>
    </row>
    <row r="69" spans="1:11" ht="12" x14ac:dyDescent="0.2">
      <c r="A69" s="111">
        <v>7606</v>
      </c>
      <c r="B69" s="110" t="s">
        <v>2661</v>
      </c>
      <c r="C69" s="110" t="s">
        <v>13136</v>
      </c>
      <c r="D69" s="110" t="str">
        <f>UPPER(Table39[[#This Row],[Full Name (NEW)]])</f>
        <v>AZ SKIES MOBILE ESTATES STREET LIGHTING IMPROVEMENT DISTRICT</v>
      </c>
      <c r="E69" s="110" t="s">
        <v>13431</v>
      </c>
      <c r="F69" s="177" t="s">
        <v>12106</v>
      </c>
      <c r="G69" s="75" t="s">
        <v>10892</v>
      </c>
      <c r="H69" s="75" t="s">
        <v>12855</v>
      </c>
      <c r="I69" s="75" t="s">
        <v>11302</v>
      </c>
      <c r="J69" s="75"/>
      <c r="K69" s="75"/>
    </row>
    <row r="70" spans="1:11" ht="12" x14ac:dyDescent="0.2">
      <c r="A70" s="111">
        <v>7607</v>
      </c>
      <c r="B70" s="110" t="s">
        <v>2655</v>
      </c>
      <c r="C70" s="110" t="s">
        <v>13137</v>
      </c>
      <c r="D70" s="110" t="str">
        <f>UPPER(Table39[[#This Row],[Full Name (NEW)]])</f>
        <v>AZ SKIES MOBILE ESTATES STREET LIGHTING IMPROVEMENT DISTRICT NO. 2</v>
      </c>
      <c r="E70" s="110" t="s">
        <v>13389</v>
      </c>
      <c r="F70" s="177" t="s">
        <v>12106</v>
      </c>
      <c r="G70" s="75" t="s">
        <v>10892</v>
      </c>
      <c r="H70" s="75" t="s">
        <v>12856</v>
      </c>
      <c r="I70" s="75" t="s">
        <v>11302</v>
      </c>
      <c r="J70" s="75"/>
      <c r="K70" s="75"/>
    </row>
    <row r="71" spans="1:11" ht="12" x14ac:dyDescent="0.2">
      <c r="A71" s="111">
        <v>7608</v>
      </c>
      <c r="B71" s="110" t="s">
        <v>2703</v>
      </c>
      <c r="C71" s="110" t="s">
        <v>13138</v>
      </c>
      <c r="D71" s="110" t="str">
        <f>UPPER(Table39[[#This Row],[Full Name (NEW)]])</f>
        <v>AZ SKIES MOBILE ESTATES STREET LIGHTING IMPROVEMENT DISTRICT NO. W2</v>
      </c>
      <c r="E71" s="110" t="s">
        <v>13390</v>
      </c>
      <c r="F71" s="177" t="s">
        <v>12106</v>
      </c>
      <c r="G71" s="75" t="s">
        <v>10892</v>
      </c>
      <c r="H71" s="75" t="s">
        <v>12857</v>
      </c>
      <c r="I71" s="75" t="s">
        <v>11302</v>
      </c>
      <c r="J71" s="75"/>
      <c r="K71" s="75"/>
    </row>
    <row r="72" spans="1:11" ht="12" x14ac:dyDescent="0.2">
      <c r="A72" s="111">
        <v>6101</v>
      </c>
      <c r="B72" s="113" t="s">
        <v>4936</v>
      </c>
      <c r="C72" s="110" t="s">
        <v>14096</v>
      </c>
      <c r="D72" s="110" t="str">
        <f>UPPER(Table39[[#This Row],[Full Name (NEW)]])</f>
        <v>AZ SKIES MOBILE ESTATE STREET LIGHTING IMPROVEMENT DISTRICT</v>
      </c>
      <c r="E72" s="110"/>
      <c r="F72" s="177" t="s">
        <v>12106</v>
      </c>
      <c r="G72" s="75" t="s">
        <v>10892</v>
      </c>
      <c r="H72" s="75"/>
      <c r="I72" s="75"/>
      <c r="J72" s="75"/>
      <c r="K72" s="75"/>
    </row>
    <row r="73" spans="1:11" ht="12" x14ac:dyDescent="0.2">
      <c r="A73" s="111">
        <v>4011</v>
      </c>
      <c r="B73" s="110" t="s">
        <v>7629</v>
      </c>
      <c r="C73" s="119" t="s">
        <v>12516</v>
      </c>
      <c r="D73" s="119" t="str">
        <f>UPPER(Table39[[#This Row],[Full Name (NEW)]])</f>
        <v>BALSZ ELEMENTARY SCHOOL DISTRICT NO. 31</v>
      </c>
      <c r="E73" s="119" t="str">
        <f>LEFT(C73, FIND("School", C73)-2)</f>
        <v>Balsz Elementary</v>
      </c>
      <c r="F73" s="178" t="s">
        <v>14893</v>
      </c>
      <c r="G73" s="87" t="str">
        <f>+Table39[[#This Row],[Short Name]]</f>
        <v>Balsz Elementary</v>
      </c>
      <c r="H73" s="87"/>
      <c r="I73" s="75"/>
      <c r="J73" s="75"/>
      <c r="K73" s="75"/>
    </row>
    <row r="74" spans="1:11" ht="12" x14ac:dyDescent="0.2">
      <c r="A74" s="111">
        <v>9016</v>
      </c>
      <c r="B74" s="113" t="s">
        <v>1851</v>
      </c>
      <c r="C74" s="118" t="s">
        <v>14297</v>
      </c>
      <c r="D74" s="169" t="str">
        <f>UPPER(Table39[[#This Row],[Full Name (NEW)]])</f>
        <v>BEAUTIFUL ARIZONA ESTATES</v>
      </c>
      <c r="E74" s="118"/>
      <c r="F74" s="178">
        <v>4118</v>
      </c>
      <c r="G74" s="107" t="str">
        <f>PROPER(Table39[[#This Row],[Full Name - Agency Account]])</f>
        <v>Beautiful Arizona Estates</v>
      </c>
      <c r="H74" s="86"/>
      <c r="I74" s="107"/>
      <c r="J74" s="93"/>
      <c r="K74" s="93"/>
    </row>
    <row r="75" spans="1:11" ht="12" x14ac:dyDescent="0.2">
      <c r="A75" s="111">
        <v>7766</v>
      </c>
      <c r="B75" s="110" t="s">
        <v>1997</v>
      </c>
      <c r="C75" s="110" t="s">
        <v>11245</v>
      </c>
      <c r="D75" s="110" t="str">
        <f>UPPER(Table39[[#This Row],[Full Name (NEW)]])</f>
        <v>BERRIDGE MANOR IRRIGATION WATER DELIVERY DISTRICT NO. 38</v>
      </c>
      <c r="E75" s="110" t="str">
        <f>LEFT(C75,FIND("Irrigation",C75)-2)&amp;" IWDD"</f>
        <v>Berridge Manor IWDD</v>
      </c>
      <c r="F75" s="178">
        <v>4089</v>
      </c>
      <c r="G75" s="75" t="str">
        <f>+Table39[[#This Row],[Short Name]]</f>
        <v>Berridge Manor IWDD</v>
      </c>
      <c r="H75" s="75"/>
      <c r="I75" s="75" t="s">
        <v>11285</v>
      </c>
      <c r="J75" s="105">
        <v>34976</v>
      </c>
      <c r="K75" s="86" t="s">
        <v>12203</v>
      </c>
    </row>
    <row r="76" spans="1:11" ht="12" x14ac:dyDescent="0.2">
      <c r="A76" s="111">
        <v>6118</v>
      </c>
      <c r="B76" s="113" t="s">
        <v>3118</v>
      </c>
      <c r="C76" s="110" t="s">
        <v>14115</v>
      </c>
      <c r="D76" s="110" t="str">
        <f>UPPER(Table39[[#This Row],[Full Name (NEW)]])</f>
        <v>BETHANY HERMOSA PARK STREET LIGHTING IMPROVEMENT DISTRICT NO. 1</v>
      </c>
      <c r="E76" s="110"/>
      <c r="F76" s="177" t="s">
        <v>12106</v>
      </c>
      <c r="G76" s="75" t="s">
        <v>10892</v>
      </c>
      <c r="H76" s="75"/>
      <c r="I76" s="75"/>
      <c r="J76" s="75"/>
      <c r="K76" s="75"/>
    </row>
    <row r="77" spans="1:11" ht="12" x14ac:dyDescent="0.2">
      <c r="A77" s="111">
        <v>6119</v>
      </c>
      <c r="B77" s="113" t="s">
        <v>6458</v>
      </c>
      <c r="C77" s="110" t="s">
        <v>13946</v>
      </c>
      <c r="D77" s="110" t="str">
        <f>UPPER(Table39[[#This Row],[Full Name (NEW)]])</f>
        <v>BILBERT STREET LIGHTING IMPROVEMENT DISTRICT</v>
      </c>
      <c r="E77" s="110"/>
      <c r="F77" s="177" t="s">
        <v>12115</v>
      </c>
      <c r="G77" s="75" t="s">
        <v>11576</v>
      </c>
      <c r="H77" s="75"/>
      <c r="I77" s="75"/>
      <c r="J77" s="75"/>
      <c r="K77" s="75"/>
    </row>
    <row r="78" spans="1:11" ht="12" x14ac:dyDescent="0.2">
      <c r="A78" s="111">
        <v>7622</v>
      </c>
      <c r="B78" s="110" t="s">
        <v>2858</v>
      </c>
      <c r="C78" s="110" t="s">
        <v>13152</v>
      </c>
      <c r="D78" s="110" t="str">
        <f>UPPER(Table39[[#This Row],[Full Name (NEW)]])</f>
        <v>BRENTWOOD ACRES STREET LIGHTING IMPROVEMENT DISTRICT</v>
      </c>
      <c r="E78" s="110" t="s">
        <v>13437</v>
      </c>
      <c r="F78" s="177" t="s">
        <v>12106</v>
      </c>
      <c r="G78" s="75" t="s">
        <v>10892</v>
      </c>
      <c r="H78" s="75" t="s">
        <v>12871</v>
      </c>
      <c r="I78" s="75" t="s">
        <v>11302</v>
      </c>
      <c r="J78" s="75"/>
      <c r="K78" s="75"/>
    </row>
    <row r="79" spans="1:11" ht="12" x14ac:dyDescent="0.2">
      <c r="A79" s="111">
        <v>7745</v>
      </c>
      <c r="B79" s="110" t="s">
        <v>2000</v>
      </c>
      <c r="C79" s="110" t="s">
        <v>11229</v>
      </c>
      <c r="D79" s="110" t="str">
        <f>UPPER(Table39[[#This Row],[Full Name (NEW)]])</f>
        <v>BROADLAND RANCHES GREENFIELD IRRIGATION WATER DELIVERY DISTRICT NO. 39</v>
      </c>
      <c r="E79" s="110" t="str">
        <f>LEFT(C79,FIND("Irrigation",C79)-2)&amp;" IWDD"</f>
        <v>Broadland Ranches Greenfield IWDD</v>
      </c>
      <c r="F79" s="178">
        <v>4070</v>
      </c>
      <c r="G79" s="75" t="str">
        <f>+Table39[[#This Row],[Short Name]]</f>
        <v>Broadland Ranches Greenfield IWDD</v>
      </c>
      <c r="H79" s="75"/>
      <c r="I79" s="75" t="s">
        <v>11285</v>
      </c>
      <c r="J79" s="105">
        <v>35004</v>
      </c>
      <c r="K79" s="86" t="s">
        <v>12203</v>
      </c>
    </row>
    <row r="80" spans="1:11" ht="12" x14ac:dyDescent="0.2">
      <c r="A80" s="111">
        <v>6120</v>
      </c>
      <c r="B80" s="113" t="s">
        <v>7261</v>
      </c>
      <c r="C80" s="110" t="s">
        <v>13947</v>
      </c>
      <c r="D80" s="110" t="str">
        <f>UPPER(Table39[[#This Row],[Full Name (NEW)]])</f>
        <v>BROADWAY MANOR STREET LIGHTING IMPROVEMENT DISTRICT</v>
      </c>
      <c r="E80" s="110"/>
      <c r="F80" s="177" t="s">
        <v>12115</v>
      </c>
      <c r="G80" s="75" t="s">
        <v>11576</v>
      </c>
      <c r="H80" s="75"/>
      <c r="I80" s="75"/>
      <c r="J80" s="75"/>
      <c r="K80" s="75"/>
    </row>
    <row r="81" spans="1:11" ht="12" x14ac:dyDescent="0.2">
      <c r="A81" s="111">
        <v>4012</v>
      </c>
      <c r="B81" s="110" t="s">
        <v>7632</v>
      </c>
      <c r="C81" s="119" t="s">
        <v>12517</v>
      </c>
      <c r="D81" s="119" t="str">
        <f>UPPER(Table39[[#This Row],[Full Name (NEW)]])</f>
        <v>BUCKEYE ELEMENTARY SCHOOL DISTRICT NO. 33</v>
      </c>
      <c r="E81" s="119" t="str">
        <f>LEFT(C81, FIND("School", C81)-2)</f>
        <v>Buckeye Elementary</v>
      </c>
      <c r="F81" s="178" t="s">
        <v>14894</v>
      </c>
      <c r="G81" s="87" t="str">
        <f>+Table39[[#This Row],[Short Name]]</f>
        <v>Buckeye Elementary</v>
      </c>
      <c r="H81" s="87"/>
      <c r="I81" s="75"/>
      <c r="J81" s="75"/>
      <c r="K81" s="75"/>
    </row>
    <row r="82" spans="1:11" ht="12" x14ac:dyDescent="0.2">
      <c r="A82" s="111">
        <v>6121</v>
      </c>
      <c r="B82" s="113" t="s">
        <v>7540</v>
      </c>
      <c r="C82" s="113" t="s">
        <v>13491</v>
      </c>
      <c r="D82" s="113" t="str">
        <f>UPPER(Table39[[#This Row],[Full Name (NEW)]])</f>
        <v>BUCKEYE STREET LIGHTING IMPROVEMENT DISTRICT NO. 1</v>
      </c>
      <c r="E82" s="110"/>
      <c r="F82" s="177" t="s">
        <v>12108</v>
      </c>
      <c r="G82" s="75" t="s">
        <v>11612</v>
      </c>
      <c r="H82" s="75">
        <v>23550</v>
      </c>
      <c r="I82" s="75"/>
      <c r="J82" s="75"/>
      <c r="K82" s="75"/>
    </row>
    <row r="83" spans="1:11" ht="12" x14ac:dyDescent="0.2">
      <c r="A83" s="111">
        <v>6122</v>
      </c>
      <c r="B83" s="113" t="s">
        <v>7521</v>
      </c>
      <c r="C83" s="113" t="s">
        <v>13670</v>
      </c>
      <c r="D83" s="113" t="str">
        <f>UPPER(Table39[[#This Row],[Full Name (NEW)]])</f>
        <v>BUCKEYE STREET LIGHTING IMPROVEMENT DISTRICT 2006-01</v>
      </c>
      <c r="E83" s="110"/>
      <c r="F83" s="177" t="s">
        <v>12108</v>
      </c>
      <c r="G83" s="75" t="s">
        <v>11612</v>
      </c>
      <c r="H83" s="75">
        <v>23604</v>
      </c>
      <c r="I83" s="75"/>
      <c r="J83" s="75"/>
      <c r="K83" s="75"/>
    </row>
    <row r="84" spans="1:11" ht="12" x14ac:dyDescent="0.2">
      <c r="A84" s="111">
        <v>6123</v>
      </c>
      <c r="B84" s="113" t="s">
        <v>7518</v>
      </c>
      <c r="C84" s="113" t="s">
        <v>13669</v>
      </c>
      <c r="D84" s="113" t="str">
        <f>UPPER(Table39[[#This Row],[Full Name (NEW)]])</f>
        <v>BUCKEYE STREET LIGHTING IMPROVEMENT DISTRICT 2006-15</v>
      </c>
      <c r="E84" s="110"/>
      <c r="F84" s="177" t="s">
        <v>12108</v>
      </c>
      <c r="G84" s="75" t="s">
        <v>11612</v>
      </c>
      <c r="H84" s="75">
        <v>23603</v>
      </c>
      <c r="I84" s="75"/>
      <c r="J84" s="75"/>
      <c r="K84" s="75"/>
    </row>
    <row r="85" spans="1:11" ht="12" x14ac:dyDescent="0.2">
      <c r="A85" s="111">
        <v>6124</v>
      </c>
      <c r="B85" s="113" t="s">
        <v>7528</v>
      </c>
      <c r="C85" s="113" t="s">
        <v>13668</v>
      </c>
      <c r="D85" s="113" t="str">
        <f>UPPER(Table39[[#This Row],[Full Name (NEW)]])</f>
        <v>BUCKEYE STREET LIGHTING IMPROVEMENT DISTRICT 2006-19</v>
      </c>
      <c r="E85" s="110"/>
      <c r="F85" s="177" t="s">
        <v>12108</v>
      </c>
      <c r="G85" s="75" t="s">
        <v>11612</v>
      </c>
      <c r="H85" s="75">
        <v>23640</v>
      </c>
      <c r="I85" s="75"/>
      <c r="J85" s="75"/>
      <c r="K85" s="75"/>
    </row>
    <row r="86" spans="1:11" ht="12" x14ac:dyDescent="0.2">
      <c r="A86" s="111">
        <v>6125</v>
      </c>
      <c r="B86" s="113" t="s">
        <v>7537</v>
      </c>
      <c r="C86" s="113" t="s">
        <v>13480</v>
      </c>
      <c r="D86" s="113" t="str">
        <f>UPPER(Table39[[#This Row],[Full Name (NEW)]])</f>
        <v>BUCKEYE STREET LIGHTING IMPROVEMENT DISTRICT 2006-03</v>
      </c>
      <c r="E86" s="110"/>
      <c r="F86" s="177" t="s">
        <v>12108</v>
      </c>
      <c r="G86" s="75" t="s">
        <v>11612</v>
      </c>
      <c r="H86" s="75">
        <v>23664</v>
      </c>
      <c r="I86" s="75"/>
      <c r="J86" s="75"/>
      <c r="K86" s="75"/>
    </row>
    <row r="87" spans="1:11" ht="12" x14ac:dyDescent="0.2">
      <c r="A87" s="111">
        <v>6126</v>
      </c>
      <c r="B87" s="113" t="s">
        <v>7526</v>
      </c>
      <c r="C87" s="113" t="s">
        <v>13481</v>
      </c>
      <c r="D87" s="113" t="str">
        <f>UPPER(Table39[[#This Row],[Full Name (NEW)]])</f>
        <v>BUCKEYE STREET LIGHTING IMPROVEMENT DISTRICT 2006-07</v>
      </c>
      <c r="E87" s="110"/>
      <c r="F87" s="177" t="s">
        <v>12108</v>
      </c>
      <c r="G87" s="75" t="s">
        <v>11612</v>
      </c>
      <c r="H87" s="75">
        <v>23627</v>
      </c>
      <c r="I87" s="75"/>
      <c r="J87" s="75"/>
      <c r="K87" s="75"/>
    </row>
    <row r="88" spans="1:11" ht="12" x14ac:dyDescent="0.2">
      <c r="A88" s="111">
        <v>6127</v>
      </c>
      <c r="B88" s="113" t="s">
        <v>7534</v>
      </c>
      <c r="C88" s="113" t="s">
        <v>13482</v>
      </c>
      <c r="D88" s="113" t="str">
        <f>UPPER(Table39[[#This Row],[Full Name (NEW)]])</f>
        <v>BUCKEYE STREET LIGHTING IMPROVEMENT DISTRICT 2006-08</v>
      </c>
      <c r="E88" s="110"/>
      <c r="F88" s="177" t="s">
        <v>12108</v>
      </c>
      <c r="G88" s="75" t="s">
        <v>11612</v>
      </c>
      <c r="H88" s="75">
        <v>23647</v>
      </c>
      <c r="I88" s="75"/>
      <c r="J88" s="75"/>
      <c r="K88" s="75"/>
    </row>
    <row r="89" spans="1:11" ht="12" x14ac:dyDescent="0.2">
      <c r="A89" s="111">
        <v>6128</v>
      </c>
      <c r="B89" s="113" t="s">
        <v>7555</v>
      </c>
      <c r="C89" s="113" t="s">
        <v>13483</v>
      </c>
      <c r="D89" s="113" t="str">
        <f>UPPER(Table39[[#This Row],[Full Name (NEW)]])</f>
        <v>BUCKEYE STREET LIGHTING IMPROVEMENT DISTRICT 2006-09</v>
      </c>
      <c r="E89" s="110"/>
      <c r="F89" s="177" t="s">
        <v>12108</v>
      </c>
      <c r="G89" s="75" t="s">
        <v>11612</v>
      </c>
      <c r="H89" s="75">
        <v>23677</v>
      </c>
      <c r="I89" s="75"/>
      <c r="J89" s="75"/>
      <c r="K89" s="75"/>
    </row>
    <row r="90" spans="1:11" ht="12" x14ac:dyDescent="0.2">
      <c r="A90" s="111">
        <v>6129</v>
      </c>
      <c r="B90" s="113" t="s">
        <v>7524</v>
      </c>
      <c r="C90" s="113" t="s">
        <v>13484</v>
      </c>
      <c r="D90" s="113" t="str">
        <f>UPPER(Table39[[#This Row],[Full Name (NEW)]])</f>
        <v>BUCKEYE STREET LIGHTING IMPROVEMENT DISTRICT 2006-11</v>
      </c>
      <c r="E90" s="110"/>
      <c r="F90" s="177" t="s">
        <v>12108</v>
      </c>
      <c r="G90" s="75" t="s">
        <v>11612</v>
      </c>
      <c r="H90" s="75">
        <v>23612</v>
      </c>
      <c r="I90" s="75"/>
      <c r="J90" s="75"/>
      <c r="K90" s="75"/>
    </row>
    <row r="91" spans="1:11" ht="12" x14ac:dyDescent="0.2">
      <c r="A91" s="111">
        <v>6130</v>
      </c>
      <c r="B91" s="113" t="s">
        <v>7531</v>
      </c>
      <c r="C91" s="113" t="s">
        <v>13485</v>
      </c>
      <c r="D91" s="113" t="str">
        <f>UPPER(Table39[[#This Row],[Full Name (NEW)]])</f>
        <v>BUCKEYE STREET LIGHTING IMPROVEMENT DISTRICT 2006-16</v>
      </c>
      <c r="E91" s="110"/>
      <c r="F91" s="177" t="s">
        <v>12108</v>
      </c>
      <c r="G91" s="75" t="s">
        <v>11612</v>
      </c>
      <c r="H91" s="75">
        <v>23646</v>
      </c>
      <c r="I91" s="75"/>
      <c r="J91" s="75"/>
      <c r="K91" s="75"/>
    </row>
    <row r="92" spans="1:11" ht="12" x14ac:dyDescent="0.2">
      <c r="A92" s="111">
        <v>6131</v>
      </c>
      <c r="B92" s="113" t="s">
        <v>7515</v>
      </c>
      <c r="C92" s="113" t="s">
        <v>13486</v>
      </c>
      <c r="D92" s="113" t="str">
        <f>UPPER(Table39[[#This Row],[Full Name (NEW)]])</f>
        <v>BUCKEYE STREET LIGHTING IMPROVEMENT DISTRICT 2006-17</v>
      </c>
      <c r="E92" s="110"/>
      <c r="F92" s="177" t="s">
        <v>12108</v>
      </c>
      <c r="G92" s="75" t="s">
        <v>11612</v>
      </c>
      <c r="H92" s="75">
        <v>23602</v>
      </c>
      <c r="I92" s="75"/>
      <c r="J92" s="75"/>
      <c r="K92" s="75"/>
    </row>
    <row r="93" spans="1:11" ht="12" x14ac:dyDescent="0.2">
      <c r="A93" s="111">
        <v>6132</v>
      </c>
      <c r="B93" s="113" t="s">
        <v>7558</v>
      </c>
      <c r="C93" s="113" t="s">
        <v>13666</v>
      </c>
      <c r="D93" s="113" t="str">
        <f>UPPER(Table39[[#This Row],[Full Name (NEW)]])</f>
        <v>BUCKEYE STREET LIGHTING IMPROVEMENT DISTRICT 2007-03</v>
      </c>
      <c r="E93" s="110"/>
      <c r="F93" s="177" t="s">
        <v>12108</v>
      </c>
      <c r="G93" s="75" t="s">
        <v>11612</v>
      </c>
      <c r="H93" s="75">
        <v>23652</v>
      </c>
      <c r="I93" s="75"/>
      <c r="J93" s="75"/>
      <c r="K93" s="75"/>
    </row>
    <row r="94" spans="1:11" ht="12" x14ac:dyDescent="0.2">
      <c r="A94" s="111">
        <v>6133</v>
      </c>
      <c r="B94" s="113" t="s">
        <v>7552</v>
      </c>
      <c r="C94" s="113" t="s">
        <v>13665</v>
      </c>
      <c r="D94" s="113" t="str">
        <f>UPPER(Table39[[#This Row],[Full Name (NEW)]])</f>
        <v>BUCKEYE STREET LIGHTING IMPROVEMENT DISTRICT 2007-13</v>
      </c>
      <c r="E94" s="110"/>
      <c r="F94" s="177" t="s">
        <v>12108</v>
      </c>
      <c r="G94" s="75" t="s">
        <v>11612</v>
      </c>
      <c r="H94" s="75">
        <v>23648</v>
      </c>
      <c r="I94" s="75"/>
      <c r="J94" s="75"/>
      <c r="K94" s="75"/>
    </row>
    <row r="95" spans="1:11" ht="12" x14ac:dyDescent="0.2">
      <c r="A95" s="111">
        <v>6134</v>
      </c>
      <c r="B95" s="113" t="s">
        <v>7546</v>
      </c>
      <c r="C95" s="113" t="s">
        <v>13487</v>
      </c>
      <c r="D95" s="113" t="str">
        <f>UPPER(Table39[[#This Row],[Full Name (NEW)]])</f>
        <v>BUCKEYE STREET LIGHTING IMPROVEMENT DISTRICT 2007-02</v>
      </c>
      <c r="E95" s="110"/>
      <c r="F95" s="177" t="s">
        <v>12108</v>
      </c>
      <c r="G95" s="75" t="s">
        <v>11612</v>
      </c>
      <c r="H95" s="75">
        <v>23655</v>
      </c>
      <c r="I95" s="75"/>
      <c r="J95" s="75"/>
      <c r="K95" s="75"/>
    </row>
    <row r="96" spans="1:11" ht="12" x14ac:dyDescent="0.2">
      <c r="A96" s="111">
        <v>6135</v>
      </c>
      <c r="B96" s="113" t="s">
        <v>7549</v>
      </c>
      <c r="C96" s="113" t="s">
        <v>13488</v>
      </c>
      <c r="D96" s="113" t="str">
        <f>UPPER(Table39[[#This Row],[Full Name (NEW)]])</f>
        <v>BUCKEYE STREET LIGHTING IMPROVEMENT DISTRICT 2007-10</v>
      </c>
      <c r="E96" s="110"/>
      <c r="F96" s="177" t="s">
        <v>12108</v>
      </c>
      <c r="G96" s="75" t="s">
        <v>11612</v>
      </c>
      <c r="H96" s="75">
        <v>23657</v>
      </c>
      <c r="I96" s="75"/>
      <c r="J96" s="75"/>
      <c r="K96" s="75"/>
    </row>
    <row r="97" spans="1:11" ht="12" x14ac:dyDescent="0.2">
      <c r="A97" s="111">
        <v>6136</v>
      </c>
      <c r="B97" s="113" t="s">
        <v>7564</v>
      </c>
      <c r="C97" s="113" t="s">
        <v>13489</v>
      </c>
      <c r="D97" s="113" t="str">
        <f>UPPER(Table39[[#This Row],[Full Name (NEW)]])</f>
        <v>BUCKEYE STREET LIGHTING IMPROVEMENT DISTRICT 2007-21</v>
      </c>
      <c r="E97" s="110"/>
      <c r="F97" s="177" t="s">
        <v>12108</v>
      </c>
      <c r="G97" s="75" t="s">
        <v>11612</v>
      </c>
      <c r="H97" s="75"/>
      <c r="I97" s="75"/>
      <c r="J97" s="75"/>
      <c r="K97" s="75"/>
    </row>
    <row r="98" spans="1:11" ht="12" x14ac:dyDescent="0.2">
      <c r="A98" s="111">
        <v>6137</v>
      </c>
      <c r="B98" s="113" t="s">
        <v>7566</v>
      </c>
      <c r="C98" s="113" t="s">
        <v>13662</v>
      </c>
      <c r="D98" s="113" t="str">
        <f>UPPER(Table39[[#This Row],[Full Name (NEW)]])</f>
        <v>BUCKEYE STREET LIGHTING IMPROVEMENT DISTRICT 2009-02A</v>
      </c>
      <c r="E98" s="110"/>
      <c r="F98" s="177" t="s">
        <v>12108</v>
      </c>
      <c r="G98" s="75" t="s">
        <v>11612</v>
      </c>
      <c r="H98" s="75"/>
      <c r="I98" s="75"/>
      <c r="J98" s="75"/>
      <c r="K98" s="75"/>
    </row>
    <row r="99" spans="1:11" ht="12" x14ac:dyDescent="0.2">
      <c r="A99" s="111">
        <v>6138</v>
      </c>
      <c r="B99" s="113" t="s">
        <v>7561</v>
      </c>
      <c r="C99" s="113" t="s">
        <v>13667</v>
      </c>
      <c r="D99" s="113" t="str">
        <f>UPPER(Table39[[#This Row],[Full Name (NEW)]])</f>
        <v>BUCKEYE STREET LIGHTING IMPROVEMENT DISTRICT 2011-01</v>
      </c>
      <c r="E99" s="110"/>
      <c r="F99" s="177" t="s">
        <v>12108</v>
      </c>
      <c r="G99" s="75" t="s">
        <v>11612</v>
      </c>
      <c r="H99" s="75">
        <v>23696</v>
      </c>
      <c r="I99" s="75"/>
      <c r="J99" s="75"/>
      <c r="K99" s="75"/>
    </row>
    <row r="100" spans="1:11" ht="12" x14ac:dyDescent="0.2">
      <c r="A100" s="111">
        <v>6139</v>
      </c>
      <c r="B100" s="113" t="s">
        <v>7569</v>
      </c>
      <c r="C100" s="113" t="s">
        <v>13663</v>
      </c>
      <c r="D100" s="113" t="str">
        <f>UPPER(Table39[[#This Row],[Full Name (NEW)]])</f>
        <v>BUCKEYE STREET LIGHTING IMPROVEMENT DISTRICT 2012-02</v>
      </c>
      <c r="E100" s="110"/>
      <c r="F100" s="177" t="s">
        <v>12108</v>
      </c>
      <c r="G100" s="75" t="s">
        <v>11612</v>
      </c>
      <c r="H100" s="75"/>
      <c r="I100" s="75"/>
      <c r="J100" s="75"/>
      <c r="K100" s="75"/>
    </row>
    <row r="101" spans="1:11" s="72" customFormat="1" ht="12" x14ac:dyDescent="0.2">
      <c r="A101" s="111">
        <v>6140</v>
      </c>
      <c r="B101" s="113" t="s">
        <v>7571</v>
      </c>
      <c r="C101" s="113" t="s">
        <v>13664</v>
      </c>
      <c r="D101" s="113" t="str">
        <f>UPPER(Table39[[#This Row],[Full Name (NEW)]])</f>
        <v>BUCKEYE STREET LIGHTING IMPROVEMENT DISTRICT 2013-02</v>
      </c>
      <c r="E101" s="110"/>
      <c r="F101" s="177" t="s">
        <v>12108</v>
      </c>
      <c r="G101" s="75" t="s">
        <v>11612</v>
      </c>
      <c r="H101" s="75"/>
      <c r="I101" s="75"/>
      <c r="J101" s="75"/>
      <c r="K101" s="75"/>
    </row>
    <row r="102" spans="1:11" ht="12" x14ac:dyDescent="0.2">
      <c r="A102" s="111">
        <v>6142</v>
      </c>
      <c r="B102" s="113" t="s">
        <v>7573</v>
      </c>
      <c r="C102" s="110" t="s">
        <v>13948</v>
      </c>
      <c r="D102" s="110" t="str">
        <f>UPPER(Table39[[#This Row],[Full Name (NEW)]])</f>
        <v>BUCKEYE STREET LIGHTING IMPROVEMENT DISTRICT</v>
      </c>
      <c r="E102" s="110"/>
      <c r="F102" s="177" t="s">
        <v>12108</v>
      </c>
      <c r="G102" s="75" t="s">
        <v>11612</v>
      </c>
      <c r="H102" s="75"/>
      <c r="I102" s="75"/>
      <c r="J102" s="75"/>
      <c r="K102" s="75"/>
    </row>
    <row r="103" spans="1:11" ht="12" x14ac:dyDescent="0.2">
      <c r="A103" s="111">
        <v>4002</v>
      </c>
      <c r="B103" s="110" t="s">
        <v>9666</v>
      </c>
      <c r="C103" s="120" t="s">
        <v>12458</v>
      </c>
      <c r="D103" s="120" t="str">
        <f>UPPER(Table39[[#This Row],[Full Name (NEW)]])</f>
        <v>BUCKEYE UNION HIGH SCHOOL DISTRICT NO. 201</v>
      </c>
      <c r="E103" s="119" t="str">
        <f>LEFT(C103, FIND("School", C103)-2)</f>
        <v>Buckeye Union High</v>
      </c>
      <c r="F103" s="177" t="s">
        <v>14460</v>
      </c>
      <c r="G103" s="87" t="str">
        <f>+Table39[[#This Row],[Short Name]]</f>
        <v>Buckeye Union High</v>
      </c>
      <c r="H103" s="88"/>
      <c r="I103" s="75"/>
      <c r="J103" s="75"/>
      <c r="K103" s="75"/>
    </row>
    <row r="104" spans="1:11" ht="12" x14ac:dyDescent="0.2">
      <c r="A104" s="111">
        <v>7371</v>
      </c>
      <c r="B104" s="110" t="s">
        <v>11110</v>
      </c>
      <c r="C104" s="110" t="s">
        <v>11193</v>
      </c>
      <c r="D104" s="110" t="str">
        <f>UPPER(Table39[[#This Row],[Full Name (NEW)]])</f>
        <v>BUCKEYE VALLEY RURAL VOLUNTEER FIRE DISTRICT</v>
      </c>
      <c r="E104" s="110" t="s">
        <v>12488</v>
      </c>
      <c r="F104" s="178">
        <v>4003</v>
      </c>
      <c r="G104" s="75" t="str">
        <f>+Table39[[#This Row],[Short Name]]</f>
        <v xml:space="preserve">Buckeye Valley FD </v>
      </c>
      <c r="H104" s="75">
        <v>11516</v>
      </c>
      <c r="I104" s="75" t="s">
        <v>11213</v>
      </c>
      <c r="J104" s="93">
        <v>18090</v>
      </c>
      <c r="K104" s="75" t="s">
        <v>12190</v>
      </c>
    </row>
    <row r="105" spans="1:11" ht="12" x14ac:dyDescent="0.2">
      <c r="A105" s="111">
        <v>7705</v>
      </c>
      <c r="B105" s="110" t="s">
        <v>2063</v>
      </c>
      <c r="C105" s="110" t="s">
        <v>11264</v>
      </c>
      <c r="D105" s="110" t="str">
        <f>UPPER(Table39[[#This Row],[Full Name (NEW)]])</f>
        <v>BUCKEYE WATER CONSERVATION AND DRAINAGE DISTRICT</v>
      </c>
      <c r="E105" s="110" t="s">
        <v>12644</v>
      </c>
      <c r="F105" s="178">
        <v>4034</v>
      </c>
      <c r="G105" s="75" t="str">
        <f>+Table39[[#This Row],[Short Name]]</f>
        <v>Buckeye WCDD</v>
      </c>
      <c r="H105" s="75">
        <v>14703</v>
      </c>
      <c r="I105" s="75" t="s">
        <v>11284</v>
      </c>
      <c r="J105" s="99">
        <v>8346</v>
      </c>
      <c r="K105" s="80" t="s">
        <v>12200</v>
      </c>
    </row>
    <row r="106" spans="1:11" ht="12" x14ac:dyDescent="0.2">
      <c r="A106" s="111">
        <v>6143</v>
      </c>
      <c r="B106" s="113" t="s">
        <v>7543</v>
      </c>
      <c r="C106" s="113" t="s">
        <v>13490</v>
      </c>
      <c r="D106" s="113" t="str">
        <f>UPPER(Table39[[#This Row],[Full Name (NEW)]])</f>
        <v>BUCKEYE STREET LIGHTING IMPROVEMENT DISTRICT 2007-01</v>
      </c>
      <c r="E106" s="110"/>
      <c r="F106" s="177" t="s">
        <v>12108</v>
      </c>
      <c r="G106" s="75" t="s">
        <v>11612</v>
      </c>
      <c r="H106" s="75">
        <v>23656</v>
      </c>
      <c r="I106" s="75"/>
      <c r="J106" s="75"/>
      <c r="K106" s="75"/>
    </row>
    <row r="107" spans="1:11" ht="12" x14ac:dyDescent="0.2">
      <c r="A107" s="111" t="s">
        <v>12131</v>
      </c>
      <c r="B107" s="113" t="s">
        <v>11107</v>
      </c>
      <c r="C107" s="113" t="s">
        <v>12446</v>
      </c>
      <c r="D107" s="113" t="str">
        <f>UPPER(Table39[[#This Row],[Full Name (NEW)]])</f>
        <v>TOWN OF APACHE JUNCTION</v>
      </c>
      <c r="E107" s="110" t="s">
        <v>11591</v>
      </c>
      <c r="F107" s="177" t="s">
        <v>12131</v>
      </c>
      <c r="G107" s="75" t="str">
        <f t="shared" ref="G107:G131" si="0">MID(C107, FIND("of", C107)+3, 100)</f>
        <v>Apache Junction</v>
      </c>
      <c r="H107" s="82" t="s">
        <v>12459</v>
      </c>
      <c r="I107" s="80" t="s">
        <v>11592</v>
      </c>
      <c r="J107" s="75"/>
      <c r="K107" s="75"/>
    </row>
    <row r="108" spans="1:11" ht="12" x14ac:dyDescent="0.2">
      <c r="A108" s="111" t="s">
        <v>12107</v>
      </c>
      <c r="B108" s="110" t="s">
        <v>676</v>
      </c>
      <c r="C108" s="110" t="s">
        <v>12422</v>
      </c>
      <c r="D108" s="110" t="str">
        <f>UPPER(Table39[[#This Row],[Full Name (NEW)]])</f>
        <v>CITY OF AVONDALE</v>
      </c>
      <c r="E108" s="110" t="s">
        <v>11611</v>
      </c>
      <c r="F108" s="177" t="s">
        <v>12107</v>
      </c>
      <c r="G108" s="75" t="str">
        <f t="shared" si="0"/>
        <v>Avondale</v>
      </c>
      <c r="H108" s="78" t="s">
        <v>12460</v>
      </c>
      <c r="I108" s="75" t="s">
        <v>11618</v>
      </c>
      <c r="J108" s="75"/>
      <c r="K108" s="75"/>
    </row>
    <row r="109" spans="1:11" ht="12" x14ac:dyDescent="0.2">
      <c r="A109" s="111" t="s">
        <v>12108</v>
      </c>
      <c r="B109" s="110" t="s">
        <v>680</v>
      </c>
      <c r="C109" s="110" t="s">
        <v>12423</v>
      </c>
      <c r="D109" s="110" t="str">
        <f>UPPER(Table39[[#This Row],[Full Name (NEW)]])</f>
        <v>CITY OF BUCKEYE</v>
      </c>
      <c r="E109" s="110" t="s">
        <v>11612</v>
      </c>
      <c r="F109" s="177" t="s">
        <v>12108</v>
      </c>
      <c r="G109" s="75" t="str">
        <f t="shared" si="0"/>
        <v>Buckeye</v>
      </c>
      <c r="H109" s="79" t="s">
        <v>12461</v>
      </c>
      <c r="I109" s="75" t="s">
        <v>11618</v>
      </c>
      <c r="J109" s="75"/>
      <c r="K109" s="75"/>
    </row>
    <row r="110" spans="1:11" ht="12" x14ac:dyDescent="0.2">
      <c r="A110" s="111" t="s">
        <v>12109</v>
      </c>
      <c r="B110" s="110" t="s">
        <v>724</v>
      </c>
      <c r="C110" s="110" t="s">
        <v>12424</v>
      </c>
      <c r="D110" s="110" t="str">
        <f>UPPER(Table39[[#This Row],[Full Name (NEW)]])</f>
        <v>TOWN OF CAREFREE</v>
      </c>
      <c r="E110" s="110" t="s">
        <v>11593</v>
      </c>
      <c r="F110" s="177" t="s">
        <v>12109</v>
      </c>
      <c r="G110" s="75" t="str">
        <f t="shared" si="0"/>
        <v>Carefree</v>
      </c>
      <c r="H110" s="79" t="s">
        <v>12462</v>
      </c>
      <c r="I110" s="75" t="s">
        <v>11594</v>
      </c>
      <c r="J110" s="75"/>
      <c r="K110" s="75"/>
    </row>
    <row r="111" spans="1:11" ht="12" x14ac:dyDescent="0.2">
      <c r="A111" s="111" t="s">
        <v>12110</v>
      </c>
      <c r="B111" s="110" t="s">
        <v>728</v>
      </c>
      <c r="C111" s="110" t="s">
        <v>12425</v>
      </c>
      <c r="D111" s="110" t="str">
        <f>UPPER(Table39[[#This Row],[Full Name (NEW)]])</f>
        <v>TOWN OF CAVE CREEK</v>
      </c>
      <c r="E111" s="110" t="s">
        <v>11601</v>
      </c>
      <c r="F111" s="177" t="s">
        <v>12110</v>
      </c>
      <c r="G111" s="75" t="str">
        <f t="shared" si="0"/>
        <v>Cave Creek</v>
      </c>
      <c r="H111" s="79" t="s">
        <v>12463</v>
      </c>
      <c r="I111" s="75" t="s">
        <v>11594</v>
      </c>
      <c r="J111" s="75"/>
      <c r="K111" s="75"/>
    </row>
    <row r="112" spans="1:11" ht="12" x14ac:dyDescent="0.2">
      <c r="A112" s="111" t="s">
        <v>12111</v>
      </c>
      <c r="B112" s="110" t="s">
        <v>648</v>
      </c>
      <c r="C112" s="110" t="s">
        <v>12445</v>
      </c>
      <c r="D112" s="110" t="str">
        <f>UPPER(Table39[[#This Row],[Full Name (NEW)]])</f>
        <v>CITY OF CHANDLER</v>
      </c>
      <c r="E112" s="110" t="s">
        <v>11575</v>
      </c>
      <c r="F112" s="177" t="s">
        <v>12111</v>
      </c>
      <c r="G112" s="75" t="str">
        <f t="shared" si="0"/>
        <v>Chandler</v>
      </c>
      <c r="H112" s="79" t="s">
        <v>12464</v>
      </c>
      <c r="I112" s="75" t="s">
        <v>11590</v>
      </c>
      <c r="J112" s="75"/>
      <c r="K112" s="75"/>
    </row>
    <row r="113" spans="1:11" ht="12" x14ac:dyDescent="0.2">
      <c r="A113" s="111" t="s">
        <v>12112</v>
      </c>
      <c r="B113" s="110" t="s">
        <v>684</v>
      </c>
      <c r="C113" s="110" t="s">
        <v>12426</v>
      </c>
      <c r="D113" s="110" t="str">
        <f>UPPER(Table39[[#This Row],[Full Name (NEW)]])</f>
        <v>CITY OF EL MIRAGE</v>
      </c>
      <c r="E113" s="110" t="s">
        <v>11595</v>
      </c>
      <c r="F113" s="177" t="s">
        <v>12112</v>
      </c>
      <c r="G113" s="75" t="str">
        <f t="shared" si="0"/>
        <v>El Mirage</v>
      </c>
      <c r="H113" s="79" t="s">
        <v>12465</v>
      </c>
      <c r="I113" s="75" t="s">
        <v>11613</v>
      </c>
      <c r="J113" s="75"/>
      <c r="K113" s="75"/>
    </row>
    <row r="114" spans="1:11" ht="12" x14ac:dyDescent="0.2">
      <c r="A114" s="111" t="s">
        <v>12129</v>
      </c>
      <c r="B114" s="113" t="s">
        <v>11105</v>
      </c>
      <c r="C114" s="113" t="s">
        <v>12443</v>
      </c>
      <c r="D114" s="113" t="str">
        <f>UPPER(Table39[[#This Row],[Full Name (NEW)]])</f>
        <v>TOWN OF FOUNTAIN HILLS</v>
      </c>
      <c r="E114" s="110" t="s">
        <v>11599</v>
      </c>
      <c r="F114" s="177" t="s">
        <v>12113</v>
      </c>
      <c r="G114" s="75" t="str">
        <f t="shared" si="0"/>
        <v>Fountain Hills</v>
      </c>
      <c r="H114" s="79" t="s">
        <v>12466</v>
      </c>
      <c r="I114" s="80" t="s">
        <v>11594</v>
      </c>
      <c r="J114" s="75"/>
      <c r="K114" s="75"/>
    </row>
    <row r="115" spans="1:11" ht="12" x14ac:dyDescent="0.2">
      <c r="A115" s="111" t="s">
        <v>12113</v>
      </c>
      <c r="B115" s="110" t="s">
        <v>688</v>
      </c>
      <c r="C115" s="110" t="s">
        <v>12427</v>
      </c>
      <c r="D115" s="110" t="str">
        <f>UPPER(Table39[[#This Row],[Full Name (NEW)]])</f>
        <v>TOWN OF GILA BEND</v>
      </c>
      <c r="E115" s="110" t="s">
        <v>11596</v>
      </c>
      <c r="F115" s="177" t="s">
        <v>12114</v>
      </c>
      <c r="G115" s="75" t="str">
        <f t="shared" si="0"/>
        <v>Gila Bend</v>
      </c>
      <c r="H115" s="79" t="s">
        <v>12467</v>
      </c>
      <c r="I115" s="75" t="s">
        <v>11619</v>
      </c>
      <c r="J115" s="75"/>
      <c r="K115" s="75"/>
    </row>
    <row r="116" spans="1:11" ht="12" x14ac:dyDescent="0.2">
      <c r="A116" s="111" t="s">
        <v>12114</v>
      </c>
      <c r="B116" s="110" t="s">
        <v>692</v>
      </c>
      <c r="C116" s="110" t="s">
        <v>12428</v>
      </c>
      <c r="D116" s="110" t="str">
        <f>UPPER(Table39[[#This Row],[Full Name (NEW)]])</f>
        <v>TOWN OF GILBERT</v>
      </c>
      <c r="E116" s="110" t="s">
        <v>11576</v>
      </c>
      <c r="F116" s="177" t="s">
        <v>12115</v>
      </c>
      <c r="G116" s="75" t="str">
        <f t="shared" si="0"/>
        <v>Gilbert</v>
      </c>
      <c r="H116" s="79" t="s">
        <v>12469</v>
      </c>
      <c r="I116" s="75" t="s">
        <v>11604</v>
      </c>
      <c r="J116" s="75"/>
      <c r="K116" s="75"/>
    </row>
    <row r="117" spans="1:11" ht="12" x14ac:dyDescent="0.2">
      <c r="A117" s="111" t="s">
        <v>12115</v>
      </c>
      <c r="B117" s="110" t="s">
        <v>652</v>
      </c>
      <c r="C117" s="110" t="s">
        <v>12429</v>
      </c>
      <c r="D117" s="110" t="str">
        <f>UPPER(Table39[[#This Row],[Full Name (NEW)]])</f>
        <v>CITY OF GLENDALE</v>
      </c>
      <c r="E117" s="110" t="s">
        <v>11146</v>
      </c>
      <c r="F117" s="177" t="s">
        <v>12116</v>
      </c>
      <c r="G117" s="75" t="str">
        <f t="shared" si="0"/>
        <v>Glendale</v>
      </c>
      <c r="H117" s="79" t="s">
        <v>12468</v>
      </c>
      <c r="I117" s="75" t="s">
        <v>11618</v>
      </c>
      <c r="J117" s="75"/>
      <c r="K117" s="75"/>
    </row>
    <row r="118" spans="1:11" ht="12" x14ac:dyDescent="0.2">
      <c r="A118" s="111" t="s">
        <v>12116</v>
      </c>
      <c r="B118" s="110" t="s">
        <v>704</v>
      </c>
      <c r="C118" s="110" t="s">
        <v>12430</v>
      </c>
      <c r="D118" s="110" t="str">
        <f>UPPER(Table39[[#This Row],[Full Name (NEW)]])</f>
        <v>CITY OF GOODYEAR</v>
      </c>
      <c r="E118" s="110" t="s">
        <v>11577</v>
      </c>
      <c r="F118" s="177" t="s">
        <v>12117</v>
      </c>
      <c r="G118" s="75" t="str">
        <f t="shared" si="0"/>
        <v>Goodyear</v>
      </c>
      <c r="H118" s="79" t="s">
        <v>12470</v>
      </c>
      <c r="I118" s="75" t="s">
        <v>11618</v>
      </c>
      <c r="J118" s="75"/>
      <c r="K118" s="75"/>
    </row>
    <row r="119" spans="1:11" ht="12" x14ac:dyDescent="0.2">
      <c r="A119" s="111" t="s">
        <v>12117</v>
      </c>
      <c r="B119" s="110" t="s">
        <v>696</v>
      </c>
      <c r="C119" s="110" t="s">
        <v>12431</v>
      </c>
      <c r="D119" s="110" t="str">
        <f>UPPER(Table39[[#This Row],[Full Name (NEW)]])</f>
        <v>TOWN OF GUADALUPE</v>
      </c>
      <c r="E119" s="110" t="s">
        <v>11578</v>
      </c>
      <c r="F119" s="177" t="s">
        <v>12118</v>
      </c>
      <c r="G119" s="75" t="str">
        <f t="shared" si="0"/>
        <v>Guadalupe</v>
      </c>
      <c r="H119" s="79" t="s">
        <v>12471</v>
      </c>
      <c r="I119" s="75" t="s">
        <v>11619</v>
      </c>
      <c r="J119" s="75"/>
      <c r="K119" s="75"/>
    </row>
    <row r="120" spans="1:11" ht="12" x14ac:dyDescent="0.2">
      <c r="A120" s="111" t="s">
        <v>12118</v>
      </c>
      <c r="B120" s="110" t="s">
        <v>732</v>
      </c>
      <c r="C120" s="110" t="s">
        <v>12432</v>
      </c>
      <c r="D120" s="110" t="str">
        <f>UPPER(Table39[[#This Row],[Full Name (NEW)]])</f>
        <v>CITY OF LITCHFIELD PARK</v>
      </c>
      <c r="E120" s="110" t="s">
        <v>11597</v>
      </c>
      <c r="F120" s="177" t="s">
        <v>12119</v>
      </c>
      <c r="G120" s="75" t="str">
        <f t="shared" si="0"/>
        <v>Litchfield Park</v>
      </c>
      <c r="H120" s="79" t="s">
        <v>12472</v>
      </c>
      <c r="I120" s="75" t="s">
        <v>11613</v>
      </c>
      <c r="J120" s="75"/>
      <c r="K120" s="75"/>
    </row>
    <row r="121" spans="1:11" ht="12" x14ac:dyDescent="0.2">
      <c r="A121" s="111" t="s">
        <v>12119</v>
      </c>
      <c r="B121" s="110" t="s">
        <v>656</v>
      </c>
      <c r="C121" s="110" t="s">
        <v>12433</v>
      </c>
      <c r="D121" s="110" t="str">
        <f>UPPER(Table39[[#This Row],[Full Name (NEW)]])</f>
        <v>CITY OF MESA</v>
      </c>
      <c r="E121" s="110" t="s">
        <v>11579</v>
      </c>
      <c r="F121" s="177" t="s">
        <v>12120</v>
      </c>
      <c r="G121" s="75" t="str">
        <f t="shared" si="0"/>
        <v>Mesa</v>
      </c>
      <c r="H121" s="79" t="s">
        <v>12473</v>
      </c>
      <c r="I121" s="75" t="s">
        <v>11605</v>
      </c>
      <c r="J121" s="75"/>
      <c r="K121" s="75"/>
    </row>
    <row r="122" spans="1:11" ht="12" x14ac:dyDescent="0.2">
      <c r="A122" s="111" t="s">
        <v>12120</v>
      </c>
      <c r="B122" s="110" t="s">
        <v>708</v>
      </c>
      <c r="C122" s="110" t="s">
        <v>12434</v>
      </c>
      <c r="D122" s="110" t="str">
        <f>UPPER(Table39[[#This Row],[Full Name (NEW)]])</f>
        <v>TOWN OF PARADISE VALLEY</v>
      </c>
      <c r="E122" s="110" t="s">
        <v>11598</v>
      </c>
      <c r="F122" s="177" t="s">
        <v>12121</v>
      </c>
      <c r="G122" s="75" t="str">
        <f t="shared" si="0"/>
        <v>Paradise Valley</v>
      </c>
      <c r="H122" s="79" t="s">
        <v>12474</v>
      </c>
      <c r="I122" s="75" t="s">
        <v>11608</v>
      </c>
      <c r="J122" s="75"/>
      <c r="K122" s="75"/>
    </row>
    <row r="123" spans="1:11" ht="12" x14ac:dyDescent="0.2">
      <c r="A123" s="111" t="s">
        <v>12121</v>
      </c>
      <c r="B123" s="110" t="s">
        <v>660</v>
      </c>
      <c r="C123" s="110" t="s">
        <v>12435</v>
      </c>
      <c r="D123" s="110" t="str">
        <f>UPPER(Table39[[#This Row],[Full Name (NEW)]])</f>
        <v>CITY OF PEORIA</v>
      </c>
      <c r="E123" s="110" t="s">
        <v>11580</v>
      </c>
      <c r="F123" s="177" t="s">
        <v>12122</v>
      </c>
      <c r="G123" s="75" t="str">
        <f t="shared" si="0"/>
        <v>Peoria</v>
      </c>
      <c r="H123" s="79" t="s">
        <v>12475</v>
      </c>
      <c r="I123" s="75" t="s">
        <v>11614</v>
      </c>
      <c r="J123" s="75"/>
      <c r="K123" s="75"/>
    </row>
    <row r="124" spans="1:11" ht="12" x14ac:dyDescent="0.2">
      <c r="A124" s="111" t="s">
        <v>12122</v>
      </c>
      <c r="B124" s="110" t="s">
        <v>720</v>
      </c>
      <c r="C124" s="110" t="s">
        <v>12436</v>
      </c>
      <c r="D124" s="110" t="str">
        <f>UPPER(Table39[[#This Row],[Full Name (NEW)]])</f>
        <v>CITY OF PHOENIX</v>
      </c>
      <c r="E124" s="110" t="s">
        <v>11147</v>
      </c>
      <c r="F124" s="177" t="s">
        <v>12123</v>
      </c>
      <c r="G124" s="75" t="str">
        <f t="shared" si="0"/>
        <v>Phoenix</v>
      </c>
      <c r="H124" s="79" t="s">
        <v>12476</v>
      </c>
      <c r="I124" s="75" t="s">
        <v>11606</v>
      </c>
      <c r="J124" s="75"/>
      <c r="K124" s="75"/>
    </row>
    <row r="125" spans="1:11" ht="12" x14ac:dyDescent="0.2">
      <c r="A125" s="111" t="s">
        <v>12130</v>
      </c>
      <c r="B125" s="113" t="s">
        <v>11106</v>
      </c>
      <c r="C125" s="113" t="s">
        <v>12444</v>
      </c>
      <c r="D125" s="113" t="str">
        <f>UPPER(Table39[[#This Row],[Full Name (NEW)]])</f>
        <v>TOWN OF QUEEN CREEK</v>
      </c>
      <c r="E125" s="110" t="s">
        <v>11600</v>
      </c>
      <c r="F125" s="177" t="s">
        <v>12124</v>
      </c>
      <c r="G125" s="75" t="str">
        <f t="shared" si="0"/>
        <v>Queen Creek</v>
      </c>
      <c r="H125" s="81" t="s">
        <v>12477</v>
      </c>
      <c r="I125" s="80" t="s">
        <v>11589</v>
      </c>
      <c r="J125" s="75"/>
      <c r="K125" s="75"/>
    </row>
    <row r="126" spans="1:11" ht="12" x14ac:dyDescent="0.2">
      <c r="A126" s="111" t="s">
        <v>12123</v>
      </c>
      <c r="B126" s="110" t="s">
        <v>664</v>
      </c>
      <c r="C126" s="110" t="s">
        <v>12437</v>
      </c>
      <c r="D126" s="110" t="str">
        <f>UPPER(Table39[[#This Row],[Full Name (NEW)]])</f>
        <v>CITY OF SCOTTSDALE</v>
      </c>
      <c r="E126" s="110" t="s">
        <v>11581</v>
      </c>
      <c r="F126" s="177" t="s">
        <v>12125</v>
      </c>
      <c r="G126" s="75" t="str">
        <f t="shared" si="0"/>
        <v>Scottsdale</v>
      </c>
      <c r="H126" s="79" t="s">
        <v>12477</v>
      </c>
      <c r="I126" s="75" t="s">
        <v>11605</v>
      </c>
      <c r="J126" s="75"/>
      <c r="K126" s="75"/>
    </row>
    <row r="127" spans="1:11" ht="12" x14ac:dyDescent="0.2">
      <c r="A127" s="111" t="s">
        <v>12124</v>
      </c>
      <c r="B127" s="110" t="s">
        <v>712</v>
      </c>
      <c r="C127" s="110" t="s">
        <v>12438</v>
      </c>
      <c r="D127" s="110" t="str">
        <f>UPPER(Table39[[#This Row],[Full Name (NEW)]])</f>
        <v>CITY OF SURPRISE</v>
      </c>
      <c r="E127" s="110" t="s">
        <v>11582</v>
      </c>
      <c r="F127" s="177" t="s">
        <v>12126</v>
      </c>
      <c r="G127" s="75" t="str">
        <f t="shared" si="0"/>
        <v>Surprise</v>
      </c>
      <c r="H127" s="79" t="s">
        <v>12478</v>
      </c>
      <c r="I127" s="75" t="s">
        <v>11613</v>
      </c>
      <c r="J127" s="75"/>
      <c r="K127" s="75"/>
    </row>
    <row r="128" spans="1:11" ht="12" x14ac:dyDescent="0.2">
      <c r="A128" s="111" t="s">
        <v>12125</v>
      </c>
      <c r="B128" s="110" t="s">
        <v>672</v>
      </c>
      <c r="C128" s="110" t="s">
        <v>12439</v>
      </c>
      <c r="D128" s="110" t="str">
        <f>UPPER(Table39[[#This Row],[Full Name (NEW)]])</f>
        <v>CITY OF TEMPE</v>
      </c>
      <c r="E128" s="110" t="s">
        <v>11583</v>
      </c>
      <c r="F128" s="177" t="s">
        <v>12127</v>
      </c>
      <c r="G128" s="75" t="str">
        <f t="shared" si="0"/>
        <v>Tempe</v>
      </c>
      <c r="H128" s="79" t="s">
        <v>12479</v>
      </c>
      <c r="I128" s="75" t="s">
        <v>11590</v>
      </c>
      <c r="J128" s="75"/>
      <c r="K128" s="75"/>
    </row>
    <row r="129" spans="1:11" ht="12" x14ac:dyDescent="0.2">
      <c r="A129" s="111" t="s">
        <v>12126</v>
      </c>
      <c r="B129" s="110" t="s">
        <v>668</v>
      </c>
      <c r="C129" s="110" t="s">
        <v>12440</v>
      </c>
      <c r="D129" s="110" t="str">
        <f>UPPER(Table39[[#This Row],[Full Name (NEW)]])</f>
        <v>TOWN OF TOLLESON</v>
      </c>
      <c r="E129" s="110" t="s">
        <v>11584</v>
      </c>
      <c r="F129" s="177" t="s">
        <v>12128</v>
      </c>
      <c r="G129" s="75" t="str">
        <f t="shared" si="0"/>
        <v>Tolleson</v>
      </c>
      <c r="H129" s="79" t="s">
        <v>12480</v>
      </c>
      <c r="I129" s="75" t="s">
        <v>11619</v>
      </c>
      <c r="J129" s="75"/>
      <c r="K129" s="75"/>
    </row>
    <row r="130" spans="1:11" ht="12" x14ac:dyDescent="0.2">
      <c r="A130" s="111" t="s">
        <v>12127</v>
      </c>
      <c r="B130" s="110" t="s">
        <v>700</v>
      </c>
      <c r="C130" s="110" t="s">
        <v>12441</v>
      </c>
      <c r="D130" s="110" t="str">
        <f>UPPER(Table39[[#This Row],[Full Name (NEW)]])</f>
        <v>TOWN OF WICKENBURG</v>
      </c>
      <c r="E130" s="110" t="s">
        <v>11585</v>
      </c>
      <c r="F130" s="177" t="s">
        <v>12129</v>
      </c>
      <c r="G130" s="75" t="str">
        <f t="shared" si="0"/>
        <v>Wickenburg</v>
      </c>
      <c r="H130" s="79" t="s">
        <v>12481</v>
      </c>
      <c r="I130" s="75" t="s">
        <v>11617</v>
      </c>
      <c r="J130" s="75"/>
      <c r="K130" s="75"/>
    </row>
    <row r="131" spans="1:11" ht="12" x14ac:dyDescent="0.2">
      <c r="A131" s="111" t="s">
        <v>12128</v>
      </c>
      <c r="B131" s="110" t="s">
        <v>716</v>
      </c>
      <c r="C131" s="110" t="s">
        <v>12442</v>
      </c>
      <c r="D131" s="110" t="str">
        <f>UPPER(Table39[[#This Row],[Full Name (NEW)]])</f>
        <v>TOWN OF YOUNGTOWN</v>
      </c>
      <c r="E131" s="110" t="s">
        <v>11586</v>
      </c>
      <c r="F131" s="177" t="s">
        <v>12130</v>
      </c>
      <c r="G131" s="75" t="str">
        <f t="shared" si="0"/>
        <v>Youngtown</v>
      </c>
      <c r="H131" s="79" t="s">
        <v>12482</v>
      </c>
      <c r="I131" s="75" t="s">
        <v>11617</v>
      </c>
      <c r="J131" s="75"/>
      <c r="K131" s="75"/>
    </row>
    <row r="132" spans="1:11" ht="12" x14ac:dyDescent="0.2">
      <c r="A132" s="111">
        <v>6144</v>
      </c>
      <c r="B132" s="113" t="s">
        <v>2743</v>
      </c>
      <c r="C132" s="110" t="s">
        <v>13949</v>
      </c>
      <c r="D132" s="110" t="str">
        <f>UPPER(Table39[[#This Row],[Full Name (NEW)]])</f>
        <v>CABALLEROS HACIENDAS STREET LIGHTING IMPROVEMENT DISTRICT</v>
      </c>
      <c r="E132" s="110"/>
      <c r="F132" s="177" t="s">
        <v>12106</v>
      </c>
      <c r="G132" s="75" t="s">
        <v>10892</v>
      </c>
      <c r="H132" s="75"/>
      <c r="I132" s="75"/>
      <c r="J132" s="75"/>
      <c r="K132" s="75"/>
    </row>
    <row r="133" spans="1:11" ht="12" x14ac:dyDescent="0.2">
      <c r="A133" s="111">
        <v>7623</v>
      </c>
      <c r="B133" s="110" t="s">
        <v>3447</v>
      </c>
      <c r="C133" s="110" t="s">
        <v>13153</v>
      </c>
      <c r="D133" s="110" t="str">
        <f>UPPER(Table39[[#This Row],[Full Name (NEW)]])</f>
        <v>CAMELOT GOLF CLUB ESTATES STREET LIGHTING IMPROVEMENT DISTRICT NO. 1</v>
      </c>
      <c r="E133" s="110" t="s">
        <v>13399</v>
      </c>
      <c r="F133" s="177" t="s">
        <v>12106</v>
      </c>
      <c r="G133" s="75" t="s">
        <v>10892</v>
      </c>
      <c r="H133" s="75" t="s">
        <v>12872</v>
      </c>
      <c r="I133" s="75" t="s">
        <v>11302</v>
      </c>
      <c r="J133" s="75"/>
      <c r="K133" s="75"/>
    </row>
    <row r="134" spans="1:11" ht="12" x14ac:dyDescent="0.2">
      <c r="A134" s="111">
        <v>7624</v>
      </c>
      <c r="B134" s="110" t="s">
        <v>3747</v>
      </c>
      <c r="C134" s="110" t="s">
        <v>13154</v>
      </c>
      <c r="D134" s="110" t="str">
        <f>UPPER(Table39[[#This Row],[Full Name (NEW)]])</f>
        <v>CAMELOT GOLF CLUB ESTATES STREET LIGHTING IMPROVEMENT DISTRICT NO. 2</v>
      </c>
      <c r="E134" s="110" t="s">
        <v>13400</v>
      </c>
      <c r="F134" s="177" t="s">
        <v>12106</v>
      </c>
      <c r="G134" s="75" t="s">
        <v>10892</v>
      </c>
      <c r="H134" s="75" t="s">
        <v>12873</v>
      </c>
      <c r="I134" s="75" t="s">
        <v>11302</v>
      </c>
      <c r="J134" s="75"/>
      <c r="K134" s="75"/>
    </row>
    <row r="135" spans="1:11" ht="12" x14ac:dyDescent="0.2">
      <c r="A135" s="111">
        <v>7750</v>
      </c>
      <c r="B135" s="110" t="s">
        <v>2015</v>
      </c>
      <c r="C135" s="110" t="s">
        <v>11232</v>
      </c>
      <c r="D135" s="110" t="str">
        <f>UPPER(Table39[[#This Row],[Full Name (NEW)]])</f>
        <v>CAMELVIEW IRRIGATION WATER DELIVERY DISTRICT NO. 44</v>
      </c>
      <c r="E135" s="110" t="str">
        <f>LEFT(C135,FIND("Irrigation",C135)-2)&amp;" IWDD"</f>
        <v>Camelview IWDD</v>
      </c>
      <c r="F135" s="178">
        <v>4075</v>
      </c>
      <c r="G135" s="75" t="str">
        <f>+Table39[[#This Row],[Short Name]]</f>
        <v>Camelview IWDD</v>
      </c>
      <c r="H135" s="75"/>
      <c r="I135" s="75" t="s">
        <v>11285</v>
      </c>
      <c r="J135" s="105">
        <v>36271</v>
      </c>
      <c r="K135" s="86" t="s">
        <v>12203</v>
      </c>
    </row>
    <row r="136" spans="1:11" ht="12" x14ac:dyDescent="0.2">
      <c r="A136" s="111">
        <v>7625</v>
      </c>
      <c r="B136" s="110" t="s">
        <v>6021</v>
      </c>
      <c r="C136" s="110" t="s">
        <v>13155</v>
      </c>
      <c r="D136" s="110" t="str">
        <f>UPPER(Table39[[#This Row],[Full Name (NEW)]])</f>
        <v>CAPISTRANO NORTH &amp; SOUTH STREET LIGHTING IMPROVEMENT DISTRICT</v>
      </c>
      <c r="E136" s="110" t="s">
        <v>13438</v>
      </c>
      <c r="F136" s="177" t="s">
        <v>12106</v>
      </c>
      <c r="G136" s="75" t="s">
        <v>10892</v>
      </c>
      <c r="H136" s="75" t="s">
        <v>12874</v>
      </c>
      <c r="I136" s="75" t="s">
        <v>11302</v>
      </c>
      <c r="J136" s="75"/>
      <c r="K136" s="75"/>
    </row>
    <row r="137" spans="1:11" ht="12" x14ac:dyDescent="0.2">
      <c r="A137" s="111">
        <v>6032</v>
      </c>
      <c r="B137" s="110" t="s">
        <v>1626</v>
      </c>
      <c r="C137" s="110" t="s">
        <v>12295</v>
      </c>
      <c r="D137" s="110" t="str">
        <f>UPPER(Table39[[#This Row],[Full Name (NEW)]])</f>
        <v>CAREFREE UTILITIES COMMUNITY FACILITIES DISTRICT</v>
      </c>
      <c r="E137" s="110" t="str">
        <f>LEFT(C137, FIND("Community", C137, 1)-1)&amp;"CFD"</f>
        <v>Carefree Utilities CFD</v>
      </c>
      <c r="F137" s="177" t="s">
        <v>12109</v>
      </c>
      <c r="G137" s="75" t="s">
        <v>11593</v>
      </c>
      <c r="H137" s="75"/>
      <c r="I137" s="75"/>
      <c r="J137" s="75"/>
      <c r="K137" s="75"/>
    </row>
    <row r="138" spans="1:11" ht="12" x14ac:dyDescent="0.2">
      <c r="A138" s="111">
        <v>4013</v>
      </c>
      <c r="B138" s="110" t="s">
        <v>7698</v>
      </c>
      <c r="C138" s="119" t="s">
        <v>12518</v>
      </c>
      <c r="D138" s="119" t="str">
        <f>UPPER(Table39[[#This Row],[Full Name (NEW)]])</f>
        <v>CARTWRIGHT ELEMENTARY SCHOOL DISTRICT NO. 83</v>
      </c>
      <c r="E138" s="119" t="str">
        <f>LEFT(C138, FIND("School", C138)-2)</f>
        <v>Cartwright Elementary</v>
      </c>
      <c r="F138" s="178" t="s">
        <v>14895</v>
      </c>
      <c r="G138" s="87" t="str">
        <f>+Table39[[#This Row],[Short Name]]</f>
        <v>Cartwright Elementary</v>
      </c>
      <c r="H138" s="87"/>
      <c r="I138" s="75"/>
      <c r="J138" s="75"/>
      <c r="K138" s="75"/>
    </row>
    <row r="139" spans="1:11" ht="12" x14ac:dyDescent="0.2">
      <c r="A139" s="111">
        <v>7609</v>
      </c>
      <c r="B139" s="110" t="s">
        <v>2745</v>
      </c>
      <c r="C139" s="110" t="s">
        <v>13139</v>
      </c>
      <c r="D139" s="110" t="str">
        <f>UPPER(Table39[[#This Row],[Full Name (NEW)]])</f>
        <v>CASA MIA STREET LIGHTING IMPROVEMENT DISTRICT</v>
      </c>
      <c r="E139" s="110" t="s">
        <v>13432</v>
      </c>
      <c r="F139" s="177" t="s">
        <v>12106</v>
      </c>
      <c r="G139" s="75" t="s">
        <v>10892</v>
      </c>
      <c r="H139" s="75" t="s">
        <v>12858</v>
      </c>
      <c r="I139" s="75" t="s">
        <v>11302</v>
      </c>
      <c r="J139" s="75"/>
      <c r="K139" s="75"/>
    </row>
    <row r="140" spans="1:11" ht="12" x14ac:dyDescent="0.2">
      <c r="A140" s="111">
        <v>7610</v>
      </c>
      <c r="B140" s="110" t="s">
        <v>2407</v>
      </c>
      <c r="C140" s="110" t="s">
        <v>13140</v>
      </c>
      <c r="D140" s="110" t="str">
        <f>UPPER(Table39[[#This Row],[Full Name (NEW)]])</f>
        <v>CASA MIA STREET LIGHTING IMPROVEMENT DISTRICT NO. 2A</v>
      </c>
      <c r="E140" s="110" t="s">
        <v>13391</v>
      </c>
      <c r="F140" s="177" t="s">
        <v>12106</v>
      </c>
      <c r="G140" s="75" t="s">
        <v>10892</v>
      </c>
      <c r="H140" s="75" t="s">
        <v>12859</v>
      </c>
      <c r="I140" s="75" t="s">
        <v>11302</v>
      </c>
      <c r="J140" s="75"/>
      <c r="K140" s="75"/>
    </row>
    <row r="141" spans="1:11" ht="12" x14ac:dyDescent="0.2">
      <c r="A141" s="111">
        <v>7611</v>
      </c>
      <c r="B141" s="110" t="s">
        <v>2468</v>
      </c>
      <c r="C141" s="110" t="s">
        <v>13141</v>
      </c>
      <c r="D141" s="110" t="str">
        <f>UPPER(Table39[[#This Row],[Full Name (NEW)]])</f>
        <v>CASA MIA STREET LIGHTING IMPROVEMENT DISTRICT NO. 2B</v>
      </c>
      <c r="E141" s="110" t="s">
        <v>13392</v>
      </c>
      <c r="F141" s="177" t="s">
        <v>12106</v>
      </c>
      <c r="G141" s="75" t="s">
        <v>10892</v>
      </c>
      <c r="H141" s="75" t="s">
        <v>12860</v>
      </c>
      <c r="I141" s="75" t="s">
        <v>11302</v>
      </c>
      <c r="J141" s="75"/>
      <c r="K141" s="75"/>
    </row>
    <row r="142" spans="1:11" ht="12" x14ac:dyDescent="0.2">
      <c r="A142" s="111">
        <v>7407</v>
      </c>
      <c r="B142" s="110" t="s">
        <v>2240</v>
      </c>
      <c r="C142" s="110" t="s">
        <v>11303</v>
      </c>
      <c r="D142" s="110" t="str">
        <f>UPPER(Table39[[#This Row],[Full Name (NEW)]])</f>
        <v>CASITAS BONITAS SANITARY IMPROVEMENT DISTRICT</v>
      </c>
      <c r="E142" s="110" t="s">
        <v>15041</v>
      </c>
      <c r="F142" s="178">
        <v>4024</v>
      </c>
      <c r="G142" s="75" t="str">
        <f>+Table39[[#This Row],[Short Name]]</f>
        <v>Casitas Bonitas Sanitary ID</v>
      </c>
      <c r="H142" s="75"/>
      <c r="I142" s="97" t="s">
        <v>11302</v>
      </c>
      <c r="J142" s="75"/>
      <c r="K142" s="75"/>
    </row>
    <row r="143" spans="1:11" ht="12" x14ac:dyDescent="0.2">
      <c r="A143" s="111">
        <v>7626</v>
      </c>
      <c r="B143" s="110" t="s">
        <v>2903</v>
      </c>
      <c r="C143" s="110" t="s">
        <v>13156</v>
      </c>
      <c r="D143" s="110" t="str">
        <f>UPPER(Table39[[#This Row],[Full Name (NEW)]])</f>
        <v>CAVALIER STREET LIGHTING IMPROVEMENT DISTRICT</v>
      </c>
      <c r="E143" s="110" t="s">
        <v>13439</v>
      </c>
      <c r="F143" s="177" t="s">
        <v>12106</v>
      </c>
      <c r="G143" s="75" t="s">
        <v>10892</v>
      </c>
      <c r="H143" s="75" t="s">
        <v>12875</v>
      </c>
      <c r="I143" s="75" t="s">
        <v>11302</v>
      </c>
      <c r="J143" s="75"/>
      <c r="K143" s="75"/>
    </row>
    <row r="144" spans="1:11" ht="12" x14ac:dyDescent="0.2">
      <c r="A144" s="111">
        <v>4040</v>
      </c>
      <c r="B144" s="110" t="s">
        <v>7713</v>
      </c>
      <c r="C144" s="119" t="s">
        <v>12545</v>
      </c>
      <c r="D144" s="119" t="str">
        <f>UPPER(Table39[[#This Row],[Full Name (NEW)]])</f>
        <v>CAVE CREEK UNIFIED SCHOOL DISTRICT NO. 93</v>
      </c>
      <c r="E144" s="119" t="str">
        <f>LEFT(C144, FIND("School", C144)-2)</f>
        <v>Cave Creek Unified</v>
      </c>
      <c r="F144" s="178" t="s">
        <v>14477</v>
      </c>
      <c r="G144" s="87" t="str">
        <f>+Table39[[#This Row],[Short Name]]</f>
        <v>Cave Creek Unified</v>
      </c>
      <c r="H144" s="87"/>
      <c r="I144" s="75" t="s">
        <v>12447</v>
      </c>
      <c r="J144" s="75"/>
      <c r="K144" s="75"/>
    </row>
    <row r="145" spans="1:11" ht="12" x14ac:dyDescent="0.2">
      <c r="A145" s="111">
        <v>7702</v>
      </c>
      <c r="B145" s="113" t="s">
        <v>2106</v>
      </c>
      <c r="C145" s="113" t="s">
        <v>11286</v>
      </c>
      <c r="D145" s="113" t="str">
        <f>UPPER(Table39[[#This Row],[Full Name (NEW)]])</f>
        <v>CENTRAL ARIZONA WATER CONSERVATION DISTRICT</v>
      </c>
      <c r="E145" s="113" t="s">
        <v>12641</v>
      </c>
      <c r="F145" s="178">
        <v>4033</v>
      </c>
      <c r="G145" s="80" t="str">
        <f>+Table39[[#This Row],[Short Name]]</f>
        <v>Central AZ WCD</v>
      </c>
      <c r="H145" s="80">
        <v>14755</v>
      </c>
      <c r="I145" s="80"/>
      <c r="J145" s="99">
        <v>36328</v>
      </c>
      <c r="K145" s="80" t="s">
        <v>12207</v>
      </c>
    </row>
    <row r="146" spans="1:11" ht="12" x14ac:dyDescent="0.2">
      <c r="A146" s="111">
        <v>6038</v>
      </c>
      <c r="B146" s="110" t="s">
        <v>1652</v>
      </c>
      <c r="C146" s="110" t="s">
        <v>12026</v>
      </c>
      <c r="D146" s="110" t="str">
        <f>UPPER(Table39[[#This Row],[Full Name (NEW)]])</f>
        <v>CENTERRA COMMUNITY FACILITIES DISTRICT</v>
      </c>
      <c r="E146" s="110" t="str">
        <f>LEFT(C146, FIND("Community", C146, 1)-1)&amp;"CFD"</f>
        <v>Centerra CFD</v>
      </c>
      <c r="F146" s="177" t="s">
        <v>12117</v>
      </c>
      <c r="G146" s="75" t="s">
        <v>11577</v>
      </c>
      <c r="H146" s="75">
        <v>28801</v>
      </c>
      <c r="I146" s="75"/>
      <c r="J146" s="75"/>
      <c r="K146" s="75"/>
    </row>
    <row r="147" spans="1:11" ht="12" x14ac:dyDescent="0.2">
      <c r="A147" s="111">
        <v>7784</v>
      </c>
      <c r="B147" s="110" t="s">
        <v>2126</v>
      </c>
      <c r="C147" s="110" t="s">
        <v>12206</v>
      </c>
      <c r="D147" s="110" t="str">
        <f>UPPER(Table39[[#This Row],[Full Name (NEW)]])</f>
        <v>CENTRAL ARIZONA GROUNDWATER REPLENISHMENT DISTRICT</v>
      </c>
      <c r="E147" s="110" t="s">
        <v>12642</v>
      </c>
      <c r="F147" s="178">
        <v>4097</v>
      </c>
      <c r="G147" s="80" t="str">
        <f>+Table39[[#This Row],[Short Name]]</f>
        <v>Central AZ GRD</v>
      </c>
      <c r="H147" s="75">
        <v>29100</v>
      </c>
      <c r="I147" s="75"/>
      <c r="J147" s="99">
        <v>36328</v>
      </c>
      <c r="K147" s="80" t="s">
        <v>12207</v>
      </c>
    </row>
    <row r="148" spans="1:11" ht="12" x14ac:dyDescent="0.2">
      <c r="A148" s="111">
        <v>7373</v>
      </c>
      <c r="B148" s="113" t="s">
        <v>11132</v>
      </c>
      <c r="C148" s="113" t="s">
        <v>11194</v>
      </c>
      <c r="D148" s="113" t="str">
        <f>UPPER(Table39[[#This Row],[Full Name (NEW)]])</f>
        <v>CHANDLER COUNTY ISLAND FIRE DISTRICT</v>
      </c>
      <c r="E148" s="110" t="s">
        <v>12489</v>
      </c>
      <c r="F148" s="178">
        <v>4004</v>
      </c>
      <c r="G148" s="75" t="str">
        <f>+Table39[[#This Row],[Short Name]]</f>
        <v>Chandler CIFD</v>
      </c>
      <c r="H148" s="80">
        <v>11584</v>
      </c>
      <c r="I148" s="80" t="s">
        <v>11213</v>
      </c>
      <c r="J148" s="93">
        <v>39800</v>
      </c>
      <c r="K148" s="75" t="s">
        <v>12191</v>
      </c>
    </row>
    <row r="149" spans="1:11" ht="12" x14ac:dyDescent="0.2">
      <c r="A149" s="111">
        <v>6003</v>
      </c>
      <c r="B149" s="110" t="s">
        <v>2066</v>
      </c>
      <c r="C149" s="110" t="s">
        <v>12579</v>
      </c>
      <c r="D149" s="110" t="str">
        <f>UPPER(Table39[[#This Row],[Full Name (NEW)]])</f>
        <v>CHANDLER HEIGHTS MAINTENANCE IMPROVEMENT DISTRICT</v>
      </c>
      <c r="E149" s="110" t="s">
        <v>11279</v>
      </c>
      <c r="F149" s="178">
        <v>4050</v>
      </c>
      <c r="G149" s="75" t="str">
        <f>+Table39[[#This Row],[Short Name]]</f>
        <v>Chandler Heights Citrus Irrigation District</v>
      </c>
      <c r="H149" s="75"/>
      <c r="I149" s="75"/>
      <c r="J149" s="75"/>
      <c r="K149" s="75"/>
    </row>
    <row r="150" spans="1:11" ht="12" x14ac:dyDescent="0.2">
      <c r="A150" s="111">
        <v>4041</v>
      </c>
      <c r="B150" s="110" t="s">
        <v>7692</v>
      </c>
      <c r="C150" s="119" t="s">
        <v>12546</v>
      </c>
      <c r="D150" s="119" t="str">
        <f>UPPER(Table39[[#This Row],[Full Name (NEW)]])</f>
        <v>CHANDLER UNIFIED SCHOOL DISTRICT NO. 80</v>
      </c>
      <c r="E150" s="119" t="str">
        <f>LEFT(C150, FIND("School", C150)-2)</f>
        <v>Chandler Unified</v>
      </c>
      <c r="F150" s="178" t="s">
        <v>14920</v>
      </c>
      <c r="G150" s="87" t="str">
        <f>+Table39[[#This Row],[Short Name]]</f>
        <v>Chandler Unified</v>
      </c>
      <c r="H150" s="87"/>
      <c r="I150" s="80" t="s">
        <v>12448</v>
      </c>
      <c r="J150" s="75"/>
      <c r="K150" s="75"/>
    </row>
    <row r="151" spans="1:11" ht="12" x14ac:dyDescent="0.2">
      <c r="A151" s="111">
        <v>6150</v>
      </c>
      <c r="B151" s="113" t="s">
        <v>7471</v>
      </c>
      <c r="C151" s="110" t="s">
        <v>13951</v>
      </c>
      <c r="D151" s="110" t="str">
        <f>UPPER(Table39[[#This Row],[Full Name (NEW)]])</f>
        <v>CHARLESTON ESTATES STREET LIGHTING IMPROVEMENT DISTRICT</v>
      </c>
      <c r="E151" s="110"/>
      <c r="F151" s="177" t="s">
        <v>12124</v>
      </c>
      <c r="G151" s="75" t="s">
        <v>11600</v>
      </c>
      <c r="H151" s="75"/>
      <c r="I151" s="75"/>
      <c r="J151" s="75"/>
      <c r="K151" s="75"/>
    </row>
    <row r="152" spans="1:11" ht="12" x14ac:dyDescent="0.2">
      <c r="A152" s="111">
        <v>7627</v>
      </c>
      <c r="B152" s="110" t="s">
        <v>2492</v>
      </c>
      <c r="C152" s="110" t="s">
        <v>13157</v>
      </c>
      <c r="D152" s="110" t="str">
        <f>UPPER(Table39[[#This Row],[Full Name (NEW)]])</f>
        <v>CIRCLE CITY STREET LIGHTING IMPROVEMENT DISTRICT</v>
      </c>
      <c r="E152" s="110" t="s">
        <v>13440</v>
      </c>
      <c r="F152" s="177" t="s">
        <v>12106</v>
      </c>
      <c r="G152" s="75" t="s">
        <v>10892</v>
      </c>
      <c r="H152" s="75" t="s">
        <v>12876</v>
      </c>
      <c r="I152" s="75" t="s">
        <v>11302</v>
      </c>
      <c r="J152" s="75"/>
      <c r="K152" s="75"/>
    </row>
    <row r="153" spans="1:11" ht="12" x14ac:dyDescent="0.2">
      <c r="A153" s="111">
        <v>9019</v>
      </c>
      <c r="B153" s="113" t="s">
        <v>1863</v>
      </c>
      <c r="C153" s="118" t="s">
        <v>14300</v>
      </c>
      <c r="D153" s="169" t="str">
        <f>UPPER(Table39[[#This Row],[Full Name (NEW)]])</f>
        <v>CIRCLE CITY COMMUNITY PARK MAINTENANCE DISTRICT</v>
      </c>
      <c r="E153" s="118"/>
      <c r="F153" s="178">
        <v>4121</v>
      </c>
      <c r="G153" s="107" t="str">
        <f>PROPER(Table39[[#This Row],[Full Name - Agency Account]])</f>
        <v>Circle City Community Park Maintenance District</v>
      </c>
      <c r="H153" s="86"/>
      <c r="I153" s="107"/>
      <c r="J153" s="93"/>
      <c r="K153" s="93"/>
    </row>
    <row r="154" spans="1:11" ht="12" x14ac:dyDescent="0.2">
      <c r="A154" s="111">
        <v>7375</v>
      </c>
      <c r="B154" s="113" t="s">
        <v>11126</v>
      </c>
      <c r="C154" s="113" t="s">
        <v>11195</v>
      </c>
      <c r="D154" s="113" t="str">
        <f>UPPER(Table39[[#This Row],[Full Name (NEW)]])</f>
        <v>CIRCLE CITY / MORRISTOWN VOLUNTEER FIRE DISTRICT</v>
      </c>
      <c r="E154" s="110" t="s">
        <v>12490</v>
      </c>
      <c r="F154" s="178">
        <v>4005</v>
      </c>
      <c r="G154" s="75" t="str">
        <f>+Table39[[#This Row],[Short Name]]</f>
        <v>Circle City / Morristown FD</v>
      </c>
      <c r="H154" s="80">
        <v>11579</v>
      </c>
      <c r="I154" s="80" t="s">
        <v>11213</v>
      </c>
      <c r="J154" s="93">
        <v>35130</v>
      </c>
      <c r="K154" s="75" t="s">
        <v>12190</v>
      </c>
    </row>
    <row r="155" spans="1:11" ht="12" x14ac:dyDescent="0.2">
      <c r="A155" s="111">
        <v>7764</v>
      </c>
      <c r="B155" s="110" t="s">
        <v>2024</v>
      </c>
      <c r="C155" s="110" t="s">
        <v>11243</v>
      </c>
      <c r="D155" s="110" t="str">
        <f>UPPER(Table39[[#This Row],[Full Name (NEW)]])</f>
        <v>CIRCLE G IRRIGATION WATER DELIVERY DISTRICT NO. 47</v>
      </c>
      <c r="E155" s="110" t="str">
        <f>LEFT(C155,FIND("Irrigation",C155)-2)&amp;" IWDD"</f>
        <v>Circle G IWDD</v>
      </c>
      <c r="F155" s="178">
        <v>4087</v>
      </c>
      <c r="G155" s="75" t="str">
        <f>+Table39[[#This Row],[Short Name]]</f>
        <v>Circle G IWDD</v>
      </c>
      <c r="H155" s="75"/>
      <c r="I155" s="75" t="s">
        <v>11285</v>
      </c>
      <c r="J155" s="105">
        <v>37111</v>
      </c>
      <c r="K155" s="86" t="s">
        <v>12203</v>
      </c>
    </row>
    <row r="156" spans="1:11" ht="12" x14ac:dyDescent="0.2">
      <c r="A156" s="111">
        <v>7767</v>
      </c>
      <c r="B156" s="110" t="s">
        <v>1982</v>
      </c>
      <c r="C156" s="110" t="s">
        <v>11246</v>
      </c>
      <c r="D156" s="110" t="str">
        <f>UPPER(Table39[[#This Row],[Full Name (NEW)]])</f>
        <v>CITRUS GARDENS IRRIGATION WATER DELIVERY DISTRICT NO. 33</v>
      </c>
      <c r="E156" s="110" t="str">
        <f>LEFT(C156,FIND("Irrigation",C156)-2)&amp;" IWDD"</f>
        <v>Citrus Gardens IWDD</v>
      </c>
      <c r="F156" s="178">
        <v>4090</v>
      </c>
      <c r="G156" s="75" t="str">
        <f>+Table39[[#This Row],[Short Name]]</f>
        <v>Citrus Gardens IWDD</v>
      </c>
      <c r="H156" s="75"/>
      <c r="I156" s="75" t="s">
        <v>11285</v>
      </c>
      <c r="J156" s="105">
        <v>29325</v>
      </c>
      <c r="K156" s="86" t="s">
        <v>12203</v>
      </c>
    </row>
    <row r="157" spans="1:11" ht="12" x14ac:dyDescent="0.2">
      <c r="A157" s="111">
        <v>7628</v>
      </c>
      <c r="B157" s="110" t="s">
        <v>5967</v>
      </c>
      <c r="C157" s="110" t="s">
        <v>13158</v>
      </c>
      <c r="D157" s="110" t="str">
        <f>UPPER(Table39[[#This Row],[Full Name (NEW)]])</f>
        <v>CITRUS POINT STREET LIGHTING IMPROVEMENT DISTRICT</v>
      </c>
      <c r="E157" s="110" t="s">
        <v>13441</v>
      </c>
      <c r="F157" s="177" t="s">
        <v>12106</v>
      </c>
      <c r="G157" s="75" t="s">
        <v>10892</v>
      </c>
      <c r="H157" s="75" t="s">
        <v>12877</v>
      </c>
      <c r="I157" s="75" t="s">
        <v>11302</v>
      </c>
      <c r="J157" s="75"/>
      <c r="K157" s="75"/>
    </row>
    <row r="158" spans="1:11" ht="12" x14ac:dyDescent="0.2">
      <c r="A158" s="111">
        <v>7629</v>
      </c>
      <c r="B158" s="110" t="s">
        <v>3403</v>
      </c>
      <c r="C158" s="110" t="s">
        <v>13159</v>
      </c>
      <c r="D158" s="110" t="str">
        <f>UPPER(Table39[[#This Row],[Full Name (NEW)]])</f>
        <v>CLARK ACRES STREET LIGHTING IMPROVEMENT DISTRICT</v>
      </c>
      <c r="E158" s="110" t="s">
        <v>13442</v>
      </c>
      <c r="F158" s="177" t="s">
        <v>12106</v>
      </c>
      <c r="G158" s="75" t="s">
        <v>10892</v>
      </c>
      <c r="H158" s="75" t="s">
        <v>12878</v>
      </c>
      <c r="I158" s="75" t="s">
        <v>11302</v>
      </c>
      <c r="J158" s="75"/>
      <c r="K158" s="75"/>
    </row>
    <row r="159" spans="1:11" ht="12" x14ac:dyDescent="0.2">
      <c r="A159" s="111">
        <v>7376</v>
      </c>
      <c r="B159" s="113" t="s">
        <v>11122</v>
      </c>
      <c r="C159" s="113" t="s">
        <v>11196</v>
      </c>
      <c r="D159" s="113" t="str">
        <f>UPPER(Table39[[#This Row],[Full Name (NEW)]])</f>
        <v>CLEARWATER HILLS FIRE DISTRICT</v>
      </c>
      <c r="E159" s="110" t="s">
        <v>12491</v>
      </c>
      <c r="F159" s="178">
        <v>4006</v>
      </c>
      <c r="G159" s="75" t="str">
        <f>+Table39[[#This Row],[Short Name]]</f>
        <v xml:space="preserve">Clearwater Hills FD </v>
      </c>
      <c r="H159" s="80">
        <v>11586</v>
      </c>
      <c r="I159" s="80" t="s">
        <v>11213</v>
      </c>
      <c r="J159" s="93">
        <v>40585</v>
      </c>
      <c r="K159" s="75" t="s">
        <v>12190</v>
      </c>
    </row>
    <row r="160" spans="1:11" ht="12" x14ac:dyDescent="0.2">
      <c r="A160" s="111">
        <v>7630</v>
      </c>
      <c r="B160" s="110" t="s">
        <v>5971</v>
      </c>
      <c r="C160" s="110" t="s">
        <v>13160</v>
      </c>
      <c r="D160" s="110" t="str">
        <f>UPPER(Table39[[#This Row],[Full Name (NEW)]])</f>
        <v>CLOUD CREEK RANCH STREET LIGHTING IMPROVEMENT DISTRICT</v>
      </c>
      <c r="E160" s="110" t="s">
        <v>13443</v>
      </c>
      <c r="F160" s="177" t="s">
        <v>12106</v>
      </c>
      <c r="G160" s="75" t="s">
        <v>10892</v>
      </c>
      <c r="H160" s="75" t="s">
        <v>12879</v>
      </c>
      <c r="I160" s="75" t="s">
        <v>11302</v>
      </c>
      <c r="J160" s="75"/>
      <c r="K160" s="75"/>
    </row>
    <row r="161" spans="1:11" ht="12" x14ac:dyDescent="0.2">
      <c r="A161" s="111">
        <v>7631</v>
      </c>
      <c r="B161" s="110" t="s">
        <v>6053</v>
      </c>
      <c r="C161" s="110" t="s">
        <v>13161</v>
      </c>
      <c r="D161" s="110" t="str">
        <f>UPPER(Table39[[#This Row],[Full Name (NEW)]])</f>
        <v>COLDWATER RANCH STREET LIGHTING IMPROVEMENT DISTRICT</v>
      </c>
      <c r="E161" s="110" t="s">
        <v>13444</v>
      </c>
      <c r="F161" s="177" t="s">
        <v>12106</v>
      </c>
      <c r="G161" s="75" t="s">
        <v>10892</v>
      </c>
      <c r="H161" s="75" t="s">
        <v>12880</v>
      </c>
      <c r="I161" s="75" t="s">
        <v>11302</v>
      </c>
      <c r="J161" s="75"/>
      <c r="K161" s="75"/>
    </row>
    <row r="162" spans="1:11" ht="12" x14ac:dyDescent="0.2">
      <c r="A162" s="111">
        <v>7757</v>
      </c>
      <c r="B162" s="110" t="s">
        <v>2042</v>
      </c>
      <c r="C162" s="110" t="s">
        <v>11239</v>
      </c>
      <c r="D162" s="110" t="str">
        <f>UPPER(Table39[[#This Row],[Full Name (NEW)]])</f>
        <v>COLLEGE PARK COUNTRY ESTATES IRRIGATION WATER DELIVERY DISTRICT NO. 53</v>
      </c>
      <c r="E162" s="110" t="str">
        <f>LEFT(C162,FIND("Irrigation",C162)-2)&amp;" IWDD"</f>
        <v>College Park Country Estates IWDD</v>
      </c>
      <c r="F162" s="178">
        <v>4082</v>
      </c>
      <c r="G162" s="75" t="str">
        <f>+Table39[[#This Row],[Short Name]]</f>
        <v>College Park Country Estates IWDD</v>
      </c>
      <c r="H162" s="75"/>
      <c r="I162" s="75" t="s">
        <v>11285</v>
      </c>
      <c r="J162" s="105">
        <v>40324</v>
      </c>
      <c r="K162" s="86" t="s">
        <v>12203</v>
      </c>
    </row>
    <row r="163" spans="1:11" ht="12" x14ac:dyDescent="0.2">
      <c r="A163" s="111">
        <v>6151</v>
      </c>
      <c r="B163" s="113" t="s">
        <v>4460</v>
      </c>
      <c r="C163" s="110" t="s">
        <v>13952</v>
      </c>
      <c r="D163" s="110" t="str">
        <f>UPPER(Table39[[#This Row],[Full Name (NEW)]])</f>
        <v>COLLEGE POINT STREET LIGHTING IMPROVEMENT DISTRICT</v>
      </c>
      <c r="E163" s="110"/>
      <c r="F163" s="177" t="s">
        <v>12123</v>
      </c>
      <c r="G163" s="75" t="s">
        <v>11147</v>
      </c>
      <c r="H163" s="75"/>
      <c r="I163" s="75"/>
      <c r="J163" s="75"/>
      <c r="K163" s="75"/>
    </row>
    <row r="164" spans="1:11" ht="12" x14ac:dyDescent="0.2">
      <c r="A164" s="111">
        <v>6152</v>
      </c>
      <c r="B164" s="113" t="s">
        <v>7215</v>
      </c>
      <c r="C164" s="110" t="s">
        <v>14101</v>
      </c>
      <c r="D164" s="110" t="str">
        <f>UPPER(Table39[[#This Row],[Full Name (NEW)]])</f>
        <v>COMMERCE PARK EAST STREET LIGHTING IMPROVEMENT DISTRICT NO. 109</v>
      </c>
      <c r="E164" s="110"/>
      <c r="F164" s="177" t="s">
        <v>12126</v>
      </c>
      <c r="G164" s="75" t="s">
        <v>11582</v>
      </c>
      <c r="H164" s="75"/>
      <c r="I164" s="75"/>
      <c r="J164" s="75"/>
      <c r="K164" s="75"/>
    </row>
    <row r="165" spans="1:11" ht="12" x14ac:dyDescent="0.2">
      <c r="A165" s="111">
        <v>6153</v>
      </c>
      <c r="B165" s="113" t="s">
        <v>5668</v>
      </c>
      <c r="C165" s="110" t="s">
        <v>13953</v>
      </c>
      <c r="D165" s="110" t="str">
        <f>UPPER(Table39[[#This Row],[Full Name (NEW)]])</f>
        <v>CONTINENTAL AT KINGSWOOD SURPRISE STREET LIGHTING IMPROVEMENT DISTRICT</v>
      </c>
      <c r="E165" s="110"/>
      <c r="F165" s="177" t="s">
        <v>12126</v>
      </c>
      <c r="G165" s="75" t="s">
        <v>11582</v>
      </c>
      <c r="H165" s="75"/>
      <c r="I165" s="75"/>
      <c r="J165" s="75"/>
      <c r="K165" s="75"/>
    </row>
    <row r="166" spans="1:11" ht="12" x14ac:dyDescent="0.2">
      <c r="A166" s="111">
        <v>7632</v>
      </c>
      <c r="B166" s="110" t="s">
        <v>3953</v>
      </c>
      <c r="C166" s="110" t="s">
        <v>13162</v>
      </c>
      <c r="D166" s="110" t="str">
        <f>UPPER(Table39[[#This Row],[Full Name (NEW)]])</f>
        <v>CORONADO ACRES STREET LIGHTING IMPROVEMENT DISTRICT</v>
      </c>
      <c r="E166" s="110" t="s">
        <v>13445</v>
      </c>
      <c r="F166" s="177" t="s">
        <v>12106</v>
      </c>
      <c r="G166" s="75" t="s">
        <v>10892</v>
      </c>
      <c r="H166" s="75" t="s">
        <v>12881</v>
      </c>
      <c r="I166" s="75" t="s">
        <v>11302</v>
      </c>
      <c r="J166" s="75"/>
      <c r="K166" s="75"/>
    </row>
    <row r="167" spans="1:11" ht="12" x14ac:dyDescent="0.2">
      <c r="A167" s="111">
        <v>7633</v>
      </c>
      <c r="B167" s="110" t="s">
        <v>6025</v>
      </c>
      <c r="C167" s="110" t="s">
        <v>13163</v>
      </c>
      <c r="D167" s="110" t="str">
        <f>UPPER(Table39[[#This Row],[Full Name (NEW)]])</f>
        <v>CORTESSA SUB STREET LIGHTING IMPROVEMENT DISTRICT</v>
      </c>
      <c r="E167" s="110" t="s">
        <v>12935</v>
      </c>
      <c r="F167" s="177" t="s">
        <v>12106</v>
      </c>
      <c r="G167" s="75" t="s">
        <v>10892</v>
      </c>
      <c r="H167" s="75" t="s">
        <v>12882</v>
      </c>
      <c r="I167" s="75" t="s">
        <v>11302</v>
      </c>
      <c r="J167" s="75"/>
      <c r="K167" s="75"/>
    </row>
    <row r="168" spans="1:11" s="72" customFormat="1" ht="12" x14ac:dyDescent="0.2">
      <c r="A168" s="111">
        <v>6042</v>
      </c>
      <c r="B168" s="110" t="s">
        <v>1679</v>
      </c>
      <c r="C168" s="110" t="s">
        <v>12031</v>
      </c>
      <c r="D168" s="110" t="str">
        <f>UPPER(Table39[[#This Row],[Full Name (NEW)]])</f>
        <v>CORTINA COMMUNITY FACILITIES DISTRICT</v>
      </c>
      <c r="E168" s="110" t="str">
        <f>LEFT(C168, FIND("Community", C168, 1)-1)&amp;"CFD"</f>
        <v>Cortina CFD</v>
      </c>
      <c r="F168" s="177" t="s">
        <v>12117</v>
      </c>
      <c r="G168" s="75" t="s">
        <v>11577</v>
      </c>
      <c r="H168" s="75">
        <v>28805</v>
      </c>
      <c r="I168" s="75"/>
      <c r="J168" s="75"/>
      <c r="K168" s="75"/>
    </row>
    <row r="169" spans="1:11" ht="12" x14ac:dyDescent="0.2">
      <c r="A169" s="111">
        <v>6036</v>
      </c>
      <c r="B169" s="110" t="s">
        <v>1643</v>
      </c>
      <c r="C169" s="110" t="s">
        <v>12025</v>
      </c>
      <c r="D169" s="110" t="str">
        <f>UPPER(Table39[[#This Row],[Full Name (NEW)]])</f>
        <v>COTTONFLOWER COMMUNITY FACILITIES DISTRICT</v>
      </c>
      <c r="E169" s="110" t="str">
        <f>LEFT(C169, FIND("Community", C169, 1)-1)&amp;"CFD"</f>
        <v>Cottonflower CFD</v>
      </c>
      <c r="F169" s="177" t="s">
        <v>12117</v>
      </c>
      <c r="G169" s="75" t="s">
        <v>11577</v>
      </c>
      <c r="H169" s="75">
        <v>28792</v>
      </c>
      <c r="I169" s="75"/>
      <c r="J169" s="75"/>
      <c r="K169" s="75"/>
    </row>
    <row r="170" spans="1:11" ht="12" x14ac:dyDescent="0.2">
      <c r="A170" s="111">
        <v>6002</v>
      </c>
      <c r="B170" s="110" t="s">
        <v>1638</v>
      </c>
      <c r="C170" s="110" t="s">
        <v>12578</v>
      </c>
      <c r="D170" s="110" t="str">
        <f>UPPER(Table39[[#This Row],[Full Name (NEW)]])</f>
        <v>COTTONWOODS MAINTENANCE IMPROVEMENT DISTRICT</v>
      </c>
      <c r="E170" s="110" t="s">
        <v>12575</v>
      </c>
      <c r="F170" s="177" t="s">
        <v>12113</v>
      </c>
      <c r="G170" s="75" t="s">
        <v>11599</v>
      </c>
      <c r="H170" s="75">
        <v>28789</v>
      </c>
      <c r="I170" s="75"/>
      <c r="J170" s="75"/>
      <c r="K170" s="75"/>
    </row>
    <row r="171" spans="1:11" ht="12" x14ac:dyDescent="0.2">
      <c r="A171" s="111">
        <v>6145</v>
      </c>
      <c r="B171" s="113" t="s">
        <v>2477</v>
      </c>
      <c r="C171" s="110" t="s">
        <v>13950</v>
      </c>
      <c r="D171" s="110" t="str">
        <f>UPPER(Table39[[#This Row],[Full Name (NEW)]])</f>
        <v>COUNTRY MEADOWS STREET LIGHTING IMPROVEMENT DISTRICT</v>
      </c>
      <c r="E171" s="110"/>
      <c r="F171" s="177" t="s">
        <v>12106</v>
      </c>
      <c r="G171" s="75" t="s">
        <v>10892</v>
      </c>
      <c r="H171" s="75"/>
      <c r="I171" s="75"/>
      <c r="J171" s="75"/>
      <c r="K171" s="75"/>
    </row>
    <row r="172" spans="1:11" ht="12" x14ac:dyDescent="0.2">
      <c r="A172" s="111">
        <v>6146</v>
      </c>
      <c r="B172" s="113" t="s">
        <v>2291</v>
      </c>
      <c r="C172" s="110" t="s">
        <v>14098</v>
      </c>
      <c r="D172" s="110" t="str">
        <f>UPPER(Table39[[#This Row],[Full Name (NEW)]])</f>
        <v>COUNTRY MEADOWS STREET LIGHTING IMPROVEMENT DISTRICT NO. 3</v>
      </c>
      <c r="E172" s="110"/>
      <c r="F172" s="177" t="s">
        <v>12106</v>
      </c>
      <c r="G172" s="75" t="s">
        <v>10892</v>
      </c>
      <c r="H172" s="75"/>
      <c r="I172" s="75"/>
      <c r="J172" s="75"/>
      <c r="K172" s="75"/>
    </row>
    <row r="173" spans="1:11" ht="12" x14ac:dyDescent="0.2">
      <c r="A173" s="111">
        <v>6147</v>
      </c>
      <c r="B173" s="113" t="s">
        <v>3379</v>
      </c>
      <c r="C173" s="110" t="s">
        <v>14099</v>
      </c>
      <c r="D173" s="110" t="str">
        <f>UPPER(Table39[[#This Row],[Full Name (NEW)]])</f>
        <v>COUNTRY MEADOWS STREET LIGHTING IMPROVEMENT DISTRICT NO. 4A</v>
      </c>
      <c r="E173" s="110"/>
      <c r="F173" s="177" t="s">
        <v>12106</v>
      </c>
      <c r="G173" s="75" t="s">
        <v>10892</v>
      </c>
      <c r="H173" s="75"/>
      <c r="I173" s="75"/>
      <c r="J173" s="75"/>
      <c r="K173" s="75"/>
    </row>
    <row r="174" spans="1:11" ht="12" x14ac:dyDescent="0.2">
      <c r="A174" s="111">
        <v>7635</v>
      </c>
      <c r="B174" s="110" t="s">
        <v>3411</v>
      </c>
      <c r="C174" s="110" t="s">
        <v>13165</v>
      </c>
      <c r="D174" s="110" t="str">
        <f>UPPER(Table39[[#This Row],[Full Name (NEW)]])</f>
        <v>COUNTRY MEADOWS STREET LIGHTING IMPROVEMENT DISTRICT NO. 9</v>
      </c>
      <c r="E174" s="110" t="s">
        <v>13402</v>
      </c>
      <c r="F174" s="177" t="s">
        <v>12106</v>
      </c>
      <c r="G174" s="75" t="s">
        <v>10892</v>
      </c>
      <c r="H174" s="75" t="s">
        <v>12884</v>
      </c>
      <c r="I174" s="75" t="s">
        <v>11302</v>
      </c>
      <c r="J174" s="75"/>
      <c r="K174" s="75"/>
    </row>
    <row r="175" spans="1:11" ht="12" x14ac:dyDescent="0.2">
      <c r="A175" s="111">
        <v>6149</v>
      </c>
      <c r="B175" s="113" t="s">
        <v>2571</v>
      </c>
      <c r="C175" s="110" t="s">
        <v>14100</v>
      </c>
      <c r="D175" s="110" t="str">
        <f>UPPER(Table39[[#This Row],[Full Name (NEW)]])</f>
        <v>COUNTRY MEADOWS STREET LIGHTING IMPROVEMENT DISTRICT NO. 2</v>
      </c>
      <c r="E175" s="110"/>
      <c r="F175" s="177" t="s">
        <v>12106</v>
      </c>
      <c r="G175" s="75" t="s">
        <v>10892</v>
      </c>
      <c r="H175" s="75"/>
      <c r="I175" s="75"/>
      <c r="J175" s="75"/>
      <c r="K175" s="75"/>
    </row>
    <row r="176" spans="1:11" ht="12" x14ac:dyDescent="0.2">
      <c r="A176" s="111">
        <v>7634</v>
      </c>
      <c r="B176" s="110" t="s">
        <v>5672</v>
      </c>
      <c r="C176" s="110" t="s">
        <v>13164</v>
      </c>
      <c r="D176" s="110" t="str">
        <f>UPPER(Table39[[#This Row],[Full Name (NEW)]])</f>
        <v>COUNTRY MEADOWS STREET LIGHTING IMPROVEMENT DISTRICT NO. 10</v>
      </c>
      <c r="E176" s="110" t="s">
        <v>13401</v>
      </c>
      <c r="F176" s="177" t="s">
        <v>12106</v>
      </c>
      <c r="G176" s="75" t="s">
        <v>10892</v>
      </c>
      <c r="H176" s="75" t="s">
        <v>12883</v>
      </c>
      <c r="I176" s="75" t="s">
        <v>11302</v>
      </c>
      <c r="J176" s="75"/>
      <c r="K176" s="75"/>
    </row>
    <row r="177" spans="1:11" ht="12" x14ac:dyDescent="0.2">
      <c r="A177" s="111">
        <v>7636</v>
      </c>
      <c r="B177" s="110" t="s">
        <v>5444</v>
      </c>
      <c r="C177" s="110" t="s">
        <v>13166</v>
      </c>
      <c r="D177" s="110" t="str">
        <f>UPPER(Table39[[#This Row],[Full Name (NEW)]])</f>
        <v>COUNTRY PLACE AT CHANDLER STREET LIGHTING IMPROVEMENT DISTRICT</v>
      </c>
      <c r="E177" s="110" t="s">
        <v>13446</v>
      </c>
      <c r="F177" s="177" t="s">
        <v>12106</v>
      </c>
      <c r="G177" s="75" t="s">
        <v>10892</v>
      </c>
      <c r="H177" s="75" t="s">
        <v>12885</v>
      </c>
      <c r="I177" s="75" t="s">
        <v>11302</v>
      </c>
      <c r="J177" s="75"/>
      <c r="K177" s="75"/>
    </row>
    <row r="178" spans="1:11" ht="12" x14ac:dyDescent="0.2">
      <c r="A178" s="111" t="s">
        <v>12106</v>
      </c>
      <c r="B178" s="110" t="s">
        <v>10892</v>
      </c>
      <c r="C178" s="110" t="s">
        <v>10892</v>
      </c>
      <c r="D178" s="110" t="str">
        <f>UPPER(Table39[[#This Row],[Full Name (NEW)]])</f>
        <v>COUNTY</v>
      </c>
      <c r="E178" s="110"/>
      <c r="F178" s="177" t="s">
        <v>12106</v>
      </c>
      <c r="G178" s="75" t="s">
        <v>10892</v>
      </c>
      <c r="H178" s="75"/>
      <c r="I178" s="75"/>
      <c r="J178" s="75"/>
      <c r="K178" s="75"/>
    </row>
    <row r="179" spans="1:11" ht="12" x14ac:dyDescent="0.2">
      <c r="A179" s="111">
        <v>6148</v>
      </c>
      <c r="B179" s="113" t="s">
        <v>2360</v>
      </c>
      <c r="C179" s="110" t="s">
        <v>14099</v>
      </c>
      <c r="D179" s="110" t="str">
        <f>UPPER(Table39[[#This Row],[Full Name (NEW)]])</f>
        <v>COUNTRY MEADOWS STREET LIGHTING IMPROVEMENT DISTRICT NO. 4A</v>
      </c>
      <c r="E179" s="110"/>
      <c r="F179" s="177" t="s">
        <v>12106</v>
      </c>
      <c r="G179" s="75" t="s">
        <v>10892</v>
      </c>
      <c r="H179" s="75"/>
      <c r="I179" s="75"/>
      <c r="J179" s="75"/>
      <c r="K179" s="75"/>
    </row>
    <row r="180" spans="1:11" ht="12" x14ac:dyDescent="0.2">
      <c r="A180" s="111">
        <v>7586</v>
      </c>
      <c r="B180" s="110" t="s">
        <v>2927</v>
      </c>
      <c r="C180" s="110" t="s">
        <v>13116</v>
      </c>
      <c r="D180" s="110" t="str">
        <f>UPPER(Table39[[#This Row],[Full Name (NEW)]])</f>
        <v>COX HEIGHTS STREET LIGHTING IMPROVEMENT DISTRICT NO. 1</v>
      </c>
      <c r="E180" s="110" t="s">
        <v>13374</v>
      </c>
      <c r="F180" s="177" t="s">
        <v>12106</v>
      </c>
      <c r="G180" s="75" t="s">
        <v>10892</v>
      </c>
      <c r="H180" s="75" t="s">
        <v>12835</v>
      </c>
      <c r="I180" s="75" t="s">
        <v>11302</v>
      </c>
      <c r="J180" s="75"/>
      <c r="K180" s="75"/>
    </row>
    <row r="181" spans="1:11" ht="12" x14ac:dyDescent="0.2">
      <c r="A181" s="111">
        <v>7587</v>
      </c>
      <c r="B181" s="110" t="s">
        <v>2930</v>
      </c>
      <c r="C181" s="110" t="s">
        <v>13117</v>
      </c>
      <c r="D181" s="110" t="str">
        <f>UPPER(Table39[[#This Row],[Full Name (NEW)]])</f>
        <v>COX HEIGHTS STREET LIGHTING IMPROVEMENT DISTRICT NO. 2</v>
      </c>
      <c r="E181" s="110" t="s">
        <v>13375</v>
      </c>
      <c r="F181" s="177" t="s">
        <v>12106</v>
      </c>
      <c r="G181" s="75" t="s">
        <v>10892</v>
      </c>
      <c r="H181" s="75" t="s">
        <v>12836</v>
      </c>
      <c r="I181" s="75" t="s">
        <v>11302</v>
      </c>
      <c r="J181" s="75"/>
      <c r="K181" s="75"/>
    </row>
    <row r="182" spans="1:11" ht="12" x14ac:dyDescent="0.2">
      <c r="A182" s="111">
        <v>7589</v>
      </c>
      <c r="B182" s="110" t="s">
        <v>3007</v>
      </c>
      <c r="C182" s="110" t="s">
        <v>13119</v>
      </c>
      <c r="D182" s="110" t="str">
        <f>UPPER(Table39[[#This Row],[Full Name (NEW)]])</f>
        <v>COX HEIGHTS STREET LIGHTING IMPROVEMENT DISTRICT NO. 4</v>
      </c>
      <c r="E182" s="110" t="s">
        <v>13377</v>
      </c>
      <c r="F182" s="177" t="s">
        <v>12106</v>
      </c>
      <c r="G182" s="75" t="s">
        <v>10892</v>
      </c>
      <c r="H182" s="75" t="s">
        <v>12838</v>
      </c>
      <c r="I182" s="75" t="s">
        <v>11302</v>
      </c>
      <c r="J182" s="75"/>
      <c r="K182" s="75"/>
    </row>
    <row r="183" spans="1:11" ht="12" x14ac:dyDescent="0.2">
      <c r="A183" s="111">
        <v>7590</v>
      </c>
      <c r="B183" s="110" t="s">
        <v>3004</v>
      </c>
      <c r="C183" s="110" t="s">
        <v>13120</v>
      </c>
      <c r="D183" s="110" t="str">
        <f>UPPER(Table39[[#This Row],[Full Name (NEW)]])</f>
        <v>COX HEIGHTS STREET LIGHTING IMPROVEMENT DISTRICT NO. 6</v>
      </c>
      <c r="E183" s="110" t="s">
        <v>13378</v>
      </c>
      <c r="F183" s="177" t="s">
        <v>12106</v>
      </c>
      <c r="G183" s="75" t="s">
        <v>10892</v>
      </c>
      <c r="H183" s="75" t="s">
        <v>12839</v>
      </c>
      <c r="I183" s="75" t="s">
        <v>11302</v>
      </c>
      <c r="J183" s="75"/>
      <c r="K183" s="75"/>
    </row>
    <row r="184" spans="1:11" ht="12" x14ac:dyDescent="0.2">
      <c r="A184" s="111">
        <v>7591</v>
      </c>
      <c r="B184" s="110" t="s">
        <v>3001</v>
      </c>
      <c r="C184" s="110" t="s">
        <v>13121</v>
      </c>
      <c r="D184" s="110" t="str">
        <f>UPPER(Table39[[#This Row],[Full Name (NEW)]])</f>
        <v>COX HEIGHTS STREET LIGHTING IMPROVEMENT DISTRICT NO. 7</v>
      </c>
      <c r="E184" s="110" t="s">
        <v>13379</v>
      </c>
      <c r="F184" s="177" t="s">
        <v>12106</v>
      </c>
      <c r="G184" s="75" t="s">
        <v>10892</v>
      </c>
      <c r="H184" s="75" t="s">
        <v>12840</v>
      </c>
      <c r="I184" s="75" t="s">
        <v>11302</v>
      </c>
      <c r="J184" s="75"/>
      <c r="K184" s="75"/>
    </row>
    <row r="185" spans="1:11" ht="12" x14ac:dyDescent="0.2">
      <c r="A185" s="111">
        <v>7588</v>
      </c>
      <c r="B185" s="110" t="s">
        <v>2951</v>
      </c>
      <c r="C185" s="110" t="s">
        <v>13118</v>
      </c>
      <c r="D185" s="110" t="str">
        <f>UPPER(Table39[[#This Row],[Full Name (NEW)]])</f>
        <v>COX HEIGHTS STREET LIGHTING IMPROVEMENT DISTRICT NO. 3 &amp; SCOTTSDALE ESTATES NO. 12</v>
      </c>
      <c r="E185" s="110" t="s">
        <v>13376</v>
      </c>
      <c r="F185" s="177" t="s">
        <v>12106</v>
      </c>
      <c r="G185" s="75" t="s">
        <v>10892</v>
      </c>
      <c r="H185" s="75" t="s">
        <v>12837</v>
      </c>
      <c r="I185" s="75" t="s">
        <v>11302</v>
      </c>
      <c r="J185" s="75"/>
      <c r="K185" s="75"/>
    </row>
    <row r="186" spans="1:11" ht="12" x14ac:dyDescent="0.2">
      <c r="A186" s="111">
        <v>6154</v>
      </c>
      <c r="B186" s="113" t="s">
        <v>7218</v>
      </c>
      <c r="C186" s="110" t="s">
        <v>14102</v>
      </c>
      <c r="D186" s="110" t="str">
        <f>UPPER(Table39[[#This Row],[Full Name (NEW)]])</f>
        <v>COYOTE LAKES STREET LIGHTING IMPROVEMENT DISTRICT NO. 95</v>
      </c>
      <c r="E186" s="110"/>
      <c r="F186" s="177" t="s">
        <v>12126</v>
      </c>
      <c r="G186" s="75" t="s">
        <v>11582</v>
      </c>
      <c r="H186" s="75"/>
      <c r="I186" s="75"/>
      <c r="J186" s="75"/>
      <c r="K186" s="75"/>
    </row>
    <row r="187" spans="1:11" ht="12" x14ac:dyDescent="0.2">
      <c r="A187" s="111">
        <v>4014</v>
      </c>
      <c r="B187" s="110" t="s">
        <v>7611</v>
      </c>
      <c r="C187" s="119" t="s">
        <v>12519</v>
      </c>
      <c r="D187" s="119" t="str">
        <f>UPPER(Table39[[#This Row],[Full Name (NEW)]])</f>
        <v>CREIGHTON ELEMENTARY SCHOOL DISTRICT NO. 14</v>
      </c>
      <c r="E187" s="119" t="str">
        <f>LEFT(C187, FIND("School", C187)-2)</f>
        <v>Creighton Elementary</v>
      </c>
      <c r="F187" s="178" t="s">
        <v>14896</v>
      </c>
      <c r="G187" s="87" t="str">
        <f>+Table39[[#This Row],[Short Name]]</f>
        <v>Creighton Elementary</v>
      </c>
      <c r="H187" s="87"/>
      <c r="I187" s="75"/>
      <c r="J187" s="75"/>
      <c r="K187" s="75"/>
    </row>
    <row r="188" spans="1:11" ht="12" x14ac:dyDescent="0.2">
      <c r="A188" s="111">
        <v>7637</v>
      </c>
      <c r="B188" s="110" t="s">
        <v>4575</v>
      </c>
      <c r="C188" s="110" t="s">
        <v>13167</v>
      </c>
      <c r="D188" s="110" t="str">
        <f>UPPER(Table39[[#This Row],[Full Name (NEW)]])</f>
        <v>CRESTVIEW MANOR STREET LIGHTING IMPROVEMENT DISTRICT</v>
      </c>
      <c r="E188" s="110" t="s">
        <v>13447</v>
      </c>
      <c r="F188" s="177" t="s">
        <v>12106</v>
      </c>
      <c r="G188" s="75" t="s">
        <v>10892</v>
      </c>
      <c r="H188" s="75" t="s">
        <v>12886</v>
      </c>
      <c r="I188" s="75" t="s">
        <v>11302</v>
      </c>
      <c r="J188" s="75"/>
      <c r="K188" s="75"/>
    </row>
    <row r="189" spans="1:11" ht="12" x14ac:dyDescent="0.2">
      <c r="A189" s="111">
        <v>7638</v>
      </c>
      <c r="B189" s="110" t="s">
        <v>4084</v>
      </c>
      <c r="C189" s="110" t="s">
        <v>13168</v>
      </c>
      <c r="D189" s="110" t="str">
        <f>UPPER(Table39[[#This Row],[Full Name (NEW)]])</f>
        <v>CRIMSON COVE STREET LIGHTING IMPROVEMENT DISTRICT</v>
      </c>
      <c r="E189" s="110" t="s">
        <v>13448</v>
      </c>
      <c r="F189" s="177" t="s">
        <v>12106</v>
      </c>
      <c r="G189" s="75" t="s">
        <v>10892</v>
      </c>
      <c r="H189" s="75" t="s">
        <v>12887</v>
      </c>
      <c r="I189" s="75" t="s">
        <v>11302</v>
      </c>
      <c r="J189" s="75"/>
      <c r="K189" s="75"/>
    </row>
    <row r="190" spans="1:11" ht="12" x14ac:dyDescent="0.2">
      <c r="A190" s="111">
        <v>7639</v>
      </c>
      <c r="B190" s="110" t="s">
        <v>6029</v>
      </c>
      <c r="C190" s="110" t="s">
        <v>13169</v>
      </c>
      <c r="D190" s="110" t="str">
        <f>UPPER(Table39[[#This Row],[Full Name (NEW)]])</f>
        <v>CROSSRIVER STREET LIGHTING IMPROVEMENT DISTRICT</v>
      </c>
      <c r="E190" s="110" t="s">
        <v>13449</v>
      </c>
      <c r="F190" s="177" t="s">
        <v>12106</v>
      </c>
      <c r="G190" s="75" t="s">
        <v>10892</v>
      </c>
      <c r="H190" s="75" t="s">
        <v>12888</v>
      </c>
      <c r="I190" s="75" t="s">
        <v>11302</v>
      </c>
      <c r="J190" s="75"/>
      <c r="K190" s="75"/>
    </row>
    <row r="191" spans="1:11" ht="12" x14ac:dyDescent="0.2">
      <c r="A191" s="111">
        <v>7640</v>
      </c>
      <c r="B191" s="110" t="s">
        <v>5963</v>
      </c>
      <c r="C191" s="110" t="s">
        <v>13170</v>
      </c>
      <c r="D191" s="110" t="str">
        <f>UPPER(Table39[[#This Row],[Full Name (NEW)]])</f>
        <v>CRYSTAL MANOR STREET LIGHTING IMPROVEMENT DISTRICT</v>
      </c>
      <c r="E191" s="110" t="s">
        <v>13450</v>
      </c>
      <c r="F191" s="177" t="s">
        <v>12106</v>
      </c>
      <c r="G191" s="75" t="s">
        <v>10892</v>
      </c>
      <c r="H191" s="75" t="s">
        <v>12889</v>
      </c>
      <c r="I191" s="75" t="s">
        <v>11302</v>
      </c>
      <c r="J191" s="75"/>
      <c r="K191" s="75"/>
    </row>
    <row r="192" spans="1:11" ht="12" x14ac:dyDescent="0.2">
      <c r="A192" s="111">
        <v>7740</v>
      </c>
      <c r="B192" s="110" t="s">
        <v>1961</v>
      </c>
      <c r="C192" s="110" t="s">
        <v>11224</v>
      </c>
      <c r="D192" s="110" t="str">
        <f>UPPER(Table39[[#This Row],[Full Name (NEW)]])</f>
        <v>CUATRO PALMAS IRRIGATION WATER DELIVERY DISTRICT NO. 26</v>
      </c>
      <c r="E192" s="110" t="str">
        <f>LEFT(C192,FIND("Irrigation",C192)-2)&amp;" IWDD"</f>
        <v>Cuatro Palmas IWDD</v>
      </c>
      <c r="F192" s="178">
        <v>4065</v>
      </c>
      <c r="G192" s="75" t="str">
        <f>+Table39[[#This Row],[Short Name]]</f>
        <v>Cuatro Palmas IWDD</v>
      </c>
      <c r="H192" s="75"/>
      <c r="I192" s="75" t="s">
        <v>11285</v>
      </c>
      <c r="J192" s="105">
        <v>22836</v>
      </c>
      <c r="K192" s="86" t="s">
        <v>12203</v>
      </c>
    </row>
    <row r="193" spans="1:11" ht="12" x14ac:dyDescent="0.2">
      <c r="A193" s="111">
        <v>6068</v>
      </c>
      <c r="B193" s="110" t="s">
        <v>1593</v>
      </c>
      <c r="C193" s="110" t="s">
        <v>12294</v>
      </c>
      <c r="D193" s="110" t="str">
        <f>UPPER(Table39[[#This Row],[Full Name (NEW)]])</f>
        <v>DC RANCH COMMUNITY FACILITIES DISTRICT</v>
      </c>
      <c r="E193" s="110" t="str">
        <f>LEFT(C193, FIND("Community", C193, 1)-1)&amp;"CFD"</f>
        <v>DC Ranch CFD</v>
      </c>
      <c r="F193" s="177" t="s">
        <v>12125</v>
      </c>
      <c r="G193" s="75" t="s">
        <v>11581</v>
      </c>
      <c r="H193" s="75">
        <v>28775</v>
      </c>
      <c r="I193" s="75"/>
      <c r="J193" s="75"/>
      <c r="K193" s="75"/>
    </row>
    <row r="194" spans="1:11" ht="12" x14ac:dyDescent="0.2">
      <c r="A194" s="111">
        <v>7377</v>
      </c>
      <c r="B194" s="113" t="s">
        <v>11123</v>
      </c>
      <c r="C194" s="113" t="s">
        <v>11197</v>
      </c>
      <c r="D194" s="113" t="str">
        <f>UPPER(Table39[[#This Row],[Full Name (NEW)]])</f>
        <v>DAISY MOUNTAIN FIRE DISTRICT</v>
      </c>
      <c r="E194" s="110" t="s">
        <v>12492</v>
      </c>
      <c r="F194" s="178">
        <v>4007</v>
      </c>
      <c r="G194" s="75" t="str">
        <f>+Table39[[#This Row],[Short Name]]</f>
        <v xml:space="preserve">Daisy Mountain FD </v>
      </c>
      <c r="H194" s="80">
        <v>11577</v>
      </c>
      <c r="I194" s="80" t="s">
        <v>11213</v>
      </c>
      <c r="J194" s="93">
        <v>32489</v>
      </c>
      <c r="K194" s="75" t="s">
        <v>12190</v>
      </c>
    </row>
    <row r="195" spans="1:11" ht="12" x14ac:dyDescent="0.2">
      <c r="A195" s="111">
        <v>4042</v>
      </c>
      <c r="B195" s="110" t="s">
        <v>7722</v>
      </c>
      <c r="C195" s="119" t="s">
        <v>12547</v>
      </c>
      <c r="D195" s="119" t="str">
        <f>UPPER(Table39[[#This Row],[Full Name (NEW)]])</f>
        <v>DEER VALLEY UNIFIED SCHOOL DISTRICT NO. 97</v>
      </c>
      <c r="E195" s="119" t="str">
        <f>LEFT(C195, FIND("School", C195)-2)</f>
        <v>Deer Valley Unified</v>
      </c>
      <c r="F195" s="178" t="s">
        <v>14921</v>
      </c>
      <c r="G195" s="87" t="str">
        <f>+Table39[[#This Row],[Short Name]]</f>
        <v>Deer Valley Unified</v>
      </c>
      <c r="H195" s="87"/>
      <c r="I195" s="75"/>
      <c r="J195" s="75"/>
      <c r="K195" s="75"/>
    </row>
    <row r="196" spans="1:11" ht="12" x14ac:dyDescent="0.2">
      <c r="A196" s="111">
        <v>7575</v>
      </c>
      <c r="B196" s="110" t="s">
        <v>3575</v>
      </c>
      <c r="C196" s="110" t="s">
        <v>13105</v>
      </c>
      <c r="D196" s="110" t="str">
        <f>UPPER(Table39[[#This Row],[Full Name (NEW)]])</f>
        <v>DESERT FOOTHILLS ESTATES STREET LIGHTING IMPROVEMENT DISTRICT NO. 5</v>
      </c>
      <c r="E196" s="110" t="s">
        <v>13364</v>
      </c>
      <c r="F196" s="177" t="s">
        <v>12106</v>
      </c>
      <c r="G196" s="75" t="s">
        <v>10892</v>
      </c>
      <c r="H196" s="75" t="s">
        <v>12824</v>
      </c>
      <c r="I196" s="75" t="s">
        <v>11302</v>
      </c>
      <c r="J196" s="75"/>
      <c r="K196" s="75"/>
    </row>
    <row r="197" spans="1:11" ht="12" x14ac:dyDescent="0.2">
      <c r="A197" s="111">
        <v>7576</v>
      </c>
      <c r="B197" s="110" t="s">
        <v>3591</v>
      </c>
      <c r="C197" s="110" t="s">
        <v>13106</v>
      </c>
      <c r="D197" s="110" t="str">
        <f>UPPER(Table39[[#This Row],[Full Name (NEW)]])</f>
        <v>DESERT FOOTHILLS ESTATES STREET LIGHTING IMPROVEMENT DISTRICT NO. 6</v>
      </c>
      <c r="E197" s="110" t="s">
        <v>13365</v>
      </c>
      <c r="F197" s="177" t="s">
        <v>12106</v>
      </c>
      <c r="G197" s="75" t="s">
        <v>10892</v>
      </c>
      <c r="H197" s="75" t="s">
        <v>12825</v>
      </c>
      <c r="I197" s="75" t="s">
        <v>11302</v>
      </c>
      <c r="J197" s="75"/>
      <c r="K197" s="75"/>
    </row>
    <row r="198" spans="1:11" ht="12" x14ac:dyDescent="0.2">
      <c r="A198" s="111">
        <v>9014</v>
      </c>
      <c r="B198" s="113" t="s">
        <v>1843</v>
      </c>
      <c r="C198" s="118" t="s">
        <v>14295</v>
      </c>
      <c r="D198" s="169" t="str">
        <f>UPPER(Table39[[#This Row],[Full Name (NEW)]])</f>
        <v>DESERT FOOTHILLS NORTH IMPROVEMENT DISTRICT</v>
      </c>
      <c r="E198" s="118"/>
      <c r="F198" s="178">
        <v>4116</v>
      </c>
      <c r="G198" s="107" t="str">
        <f>PROPER(Table39[[#This Row],[Full Name - Agency Account]])</f>
        <v>Desert Foothills North Improvement District</v>
      </c>
      <c r="H198" s="86"/>
      <c r="I198" s="107"/>
      <c r="J198" s="93"/>
      <c r="K198" s="93"/>
    </row>
    <row r="199" spans="1:11" ht="12" x14ac:dyDescent="0.2">
      <c r="A199" s="111">
        <v>7698</v>
      </c>
      <c r="B199" s="110" t="s">
        <v>1632</v>
      </c>
      <c r="C199" s="110" t="s">
        <v>12163</v>
      </c>
      <c r="D199" s="110" t="str">
        <f>UPPER(Table39[[#This Row],[Full Name (NEW)]])</f>
        <v>DESERT HILLS SANITARY DISTRICT</v>
      </c>
      <c r="E199" s="110" t="s">
        <v>15032</v>
      </c>
      <c r="F199" s="178">
        <v>4032</v>
      </c>
      <c r="G199" s="75" t="str">
        <f>+Table39[[#This Row],[Short Name]]</f>
        <v>Desert Hills SD</v>
      </c>
      <c r="H199" s="75"/>
      <c r="I199" s="75"/>
      <c r="J199" s="99"/>
      <c r="K199" s="80"/>
    </row>
    <row r="200" spans="1:11" ht="12" x14ac:dyDescent="0.2">
      <c r="A200" s="111">
        <v>6155</v>
      </c>
      <c r="B200" s="113" t="s">
        <v>7250</v>
      </c>
      <c r="C200" s="110" t="s">
        <v>14103</v>
      </c>
      <c r="D200" s="110" t="str">
        <f>UPPER(Table39[[#This Row],[Full Name (NEW)]])</f>
        <v>DESERT OASIS STREET LIGHTING IMPROVEMENT DISTRICT NO. 13A</v>
      </c>
      <c r="E200" s="110"/>
      <c r="F200" s="177" t="s">
        <v>12126</v>
      </c>
      <c r="G200" s="75" t="s">
        <v>11582</v>
      </c>
      <c r="H200" s="75"/>
      <c r="I200" s="75"/>
      <c r="J200" s="75"/>
      <c r="K200" s="75"/>
    </row>
    <row r="201" spans="1:11" ht="12" x14ac:dyDescent="0.2">
      <c r="A201" s="111">
        <v>6156</v>
      </c>
      <c r="B201" s="113" t="s">
        <v>7253</v>
      </c>
      <c r="C201" s="110" t="s">
        <v>14104</v>
      </c>
      <c r="D201" s="110" t="str">
        <f>UPPER(Table39[[#This Row],[Full Name (NEW)]])</f>
        <v>DESERT OASIS STREET LIGHTING IMPROVEMENT DISTRICT NO. 14C</v>
      </c>
      <c r="E201" s="110"/>
      <c r="F201" s="177" t="s">
        <v>12126</v>
      </c>
      <c r="G201" s="75" t="s">
        <v>11582</v>
      </c>
      <c r="H201" s="75"/>
      <c r="I201" s="75"/>
      <c r="J201" s="75"/>
      <c r="K201" s="75"/>
    </row>
    <row r="202" spans="1:11" ht="12" x14ac:dyDescent="0.2">
      <c r="A202" s="111">
        <v>7577</v>
      </c>
      <c r="B202" s="110" t="s">
        <v>2454</v>
      </c>
      <c r="C202" s="110" t="s">
        <v>13107</v>
      </c>
      <c r="D202" s="110" t="str">
        <f>UPPER(Table39[[#This Row],[Full Name (NEW)]])</f>
        <v>DESERT SAGUARO ESTATES STREET LIGHTING IMPROVEMENT DISTRICT NO. 1</v>
      </c>
      <c r="E202" s="110" t="s">
        <v>13366</v>
      </c>
      <c r="F202" s="177" t="s">
        <v>12106</v>
      </c>
      <c r="G202" s="75" t="s">
        <v>10892</v>
      </c>
      <c r="H202" s="75" t="s">
        <v>12826</v>
      </c>
      <c r="I202" s="75" t="s">
        <v>11302</v>
      </c>
      <c r="J202" s="75"/>
      <c r="K202" s="75"/>
    </row>
    <row r="203" spans="1:11" ht="12" x14ac:dyDescent="0.2">
      <c r="A203" s="111">
        <v>7578</v>
      </c>
      <c r="B203" s="110" t="s">
        <v>2495</v>
      </c>
      <c r="C203" s="110" t="s">
        <v>13108</v>
      </c>
      <c r="D203" s="110" t="str">
        <f>UPPER(Table39[[#This Row],[Full Name (NEW)]])</f>
        <v>DESERT SAGUARO ESTATES STREET LIGHTING IMPROVEMENT DISTRICT NO. 2</v>
      </c>
      <c r="E203" s="110" t="s">
        <v>13367</v>
      </c>
      <c r="F203" s="177" t="s">
        <v>12106</v>
      </c>
      <c r="G203" s="75" t="s">
        <v>10892</v>
      </c>
      <c r="H203" s="75" t="s">
        <v>12827</v>
      </c>
      <c r="I203" s="75" t="s">
        <v>11302</v>
      </c>
      <c r="J203" s="75"/>
      <c r="K203" s="75"/>
    </row>
    <row r="204" spans="1:11" ht="12" x14ac:dyDescent="0.2">
      <c r="A204" s="111">
        <v>7579</v>
      </c>
      <c r="B204" s="110" t="s">
        <v>3455</v>
      </c>
      <c r="C204" s="110" t="s">
        <v>13109</v>
      </c>
      <c r="D204" s="110" t="str">
        <f>UPPER(Table39[[#This Row],[Full Name (NEW)]])</f>
        <v>DESERT SANDS GOLF &amp; COUNTRY CLUB STREET LIGHTING IMPROVEMENT DISTRICT NO. 3</v>
      </c>
      <c r="E204" s="110" t="s">
        <v>13368</v>
      </c>
      <c r="F204" s="177" t="s">
        <v>12106</v>
      </c>
      <c r="G204" s="75" t="s">
        <v>10892</v>
      </c>
      <c r="H204" s="75" t="s">
        <v>12828</v>
      </c>
      <c r="I204" s="75" t="s">
        <v>11302</v>
      </c>
      <c r="J204" s="75"/>
      <c r="K204" s="75"/>
    </row>
    <row r="205" spans="1:11" ht="12" x14ac:dyDescent="0.2">
      <c r="A205" s="111">
        <v>7580</v>
      </c>
      <c r="B205" s="110" t="s">
        <v>3647</v>
      </c>
      <c r="C205" s="110" t="s">
        <v>13110</v>
      </c>
      <c r="D205" s="110" t="str">
        <f>UPPER(Table39[[#This Row],[Full Name (NEW)]])</f>
        <v>DESERT SANDS GOLF &amp; COUNTRY CLUB STREET LIGHTING IMPROVEMENT DISTRICT NO. 4</v>
      </c>
      <c r="E205" s="110" t="s">
        <v>13369</v>
      </c>
      <c r="F205" s="177" t="s">
        <v>12106</v>
      </c>
      <c r="G205" s="75" t="s">
        <v>10892</v>
      </c>
      <c r="H205" s="75" t="s">
        <v>12829</v>
      </c>
      <c r="I205" s="75" t="s">
        <v>11302</v>
      </c>
      <c r="J205" s="75"/>
      <c r="K205" s="75"/>
    </row>
    <row r="206" spans="1:11" ht="12" x14ac:dyDescent="0.2">
      <c r="A206" s="111">
        <v>7581</v>
      </c>
      <c r="B206" s="110" t="s">
        <v>2515</v>
      </c>
      <c r="C206" s="110" t="s">
        <v>13111</v>
      </c>
      <c r="D206" s="110" t="str">
        <f>UPPER(Table39[[#This Row],[Full Name (NEW)]])</f>
        <v>DESERT SANDS GOLF &amp; COUNTRY CLUB STREET LIGHTING IMPROVEMENT DISTRICT NO. 7</v>
      </c>
      <c r="E206" s="110" t="s">
        <v>13370</v>
      </c>
      <c r="F206" s="177" t="s">
        <v>12106</v>
      </c>
      <c r="G206" s="75" t="s">
        <v>10892</v>
      </c>
      <c r="H206" s="75" t="s">
        <v>12830</v>
      </c>
      <c r="I206" s="75" t="s">
        <v>11302</v>
      </c>
      <c r="J206" s="75"/>
      <c r="K206" s="75"/>
    </row>
    <row r="207" spans="1:11" ht="12" x14ac:dyDescent="0.2">
      <c r="A207" s="111">
        <v>7582</v>
      </c>
      <c r="B207" s="110" t="s">
        <v>2861</v>
      </c>
      <c r="C207" s="110" t="s">
        <v>13112</v>
      </c>
      <c r="D207" s="110" t="str">
        <f>UPPER(Table39[[#This Row],[Full Name (NEW)]])</f>
        <v>DESERT SANDS GOLF &amp; COUNTRY CLUB STREET LIGHTING IMPROVEMENT DISTRICT NO. 8</v>
      </c>
      <c r="E207" s="110" t="s">
        <v>13371</v>
      </c>
      <c r="F207" s="177" t="s">
        <v>12106</v>
      </c>
      <c r="G207" s="75" t="s">
        <v>10892</v>
      </c>
      <c r="H207" s="75" t="s">
        <v>12831</v>
      </c>
      <c r="I207" s="75" t="s">
        <v>11302</v>
      </c>
      <c r="J207" s="75"/>
      <c r="K207" s="75"/>
    </row>
    <row r="208" spans="1:11" ht="12" x14ac:dyDescent="0.2">
      <c r="A208" s="111">
        <v>7583</v>
      </c>
      <c r="B208" s="110" t="s">
        <v>2513</v>
      </c>
      <c r="C208" s="110" t="s">
        <v>13113</v>
      </c>
      <c r="D208" s="110" t="str">
        <f>UPPER(Table39[[#This Row],[Full Name (NEW)]])</f>
        <v>DESERT SANDS GOLF &amp; COUNTRY CLUB STREET LIGHTING IMPROVEMENT DISTRICT NO. 6</v>
      </c>
      <c r="E208" s="110" t="s">
        <v>13372</v>
      </c>
      <c r="F208" s="177" t="s">
        <v>12106</v>
      </c>
      <c r="G208" s="75" t="s">
        <v>10892</v>
      </c>
      <c r="H208" s="75" t="s">
        <v>12832</v>
      </c>
      <c r="I208" s="75" t="s">
        <v>11302</v>
      </c>
      <c r="J208" s="75"/>
      <c r="K208" s="75"/>
    </row>
    <row r="209" spans="1:11" ht="12" x14ac:dyDescent="0.2">
      <c r="A209" s="111">
        <v>7584</v>
      </c>
      <c r="B209" s="110" t="s">
        <v>2748</v>
      </c>
      <c r="C209" s="110" t="s">
        <v>13114</v>
      </c>
      <c r="D209" s="110" t="str">
        <f>UPPER(Table39[[#This Row],[Full Name (NEW)]])</f>
        <v>DESERT SKIES STREET LIGHTING IMPROVEMENT DISTRICT</v>
      </c>
      <c r="E209" s="110" t="s">
        <v>13425</v>
      </c>
      <c r="F209" s="177" t="s">
        <v>12106</v>
      </c>
      <c r="G209" s="75" t="s">
        <v>10892</v>
      </c>
      <c r="H209" s="75" t="s">
        <v>12833</v>
      </c>
      <c r="I209" s="75" t="s">
        <v>11302</v>
      </c>
      <c r="J209" s="75"/>
      <c r="K209" s="75"/>
    </row>
    <row r="210" spans="1:11" ht="12" x14ac:dyDescent="0.2">
      <c r="A210" s="111">
        <v>7585</v>
      </c>
      <c r="B210" s="110" t="s">
        <v>2592</v>
      </c>
      <c r="C210" s="110" t="s">
        <v>13115</v>
      </c>
      <c r="D210" s="110" t="str">
        <f>UPPER(Table39[[#This Row],[Full Name (NEW)]])</f>
        <v>DESERT SKIES STREET LIGHTING IMPROVEMENT DISTRICT NO. 2</v>
      </c>
      <c r="E210" s="110" t="s">
        <v>13373</v>
      </c>
      <c r="F210" s="177" t="s">
        <v>12106</v>
      </c>
      <c r="G210" s="75" t="s">
        <v>10892</v>
      </c>
      <c r="H210" s="75" t="s">
        <v>12834</v>
      </c>
      <c r="I210" s="75" t="s">
        <v>11302</v>
      </c>
      <c r="J210" s="75"/>
      <c r="K210" s="75"/>
    </row>
    <row r="211" spans="1:11" ht="12" x14ac:dyDescent="0.2">
      <c r="A211" s="111">
        <v>7806</v>
      </c>
      <c r="B211" s="110" t="s">
        <v>12150</v>
      </c>
      <c r="C211" s="110" t="s">
        <v>12151</v>
      </c>
      <c r="D211" s="110" t="str">
        <f>UPPER(Table39[[#This Row],[Full Name (NEW)]])</f>
        <v>MARICOPA DEPARTMENT OF HUMAN SERVICES</v>
      </c>
      <c r="E211" s="110"/>
      <c r="F211" s="178">
        <v>4102</v>
      </c>
      <c r="G211" s="75" t="str">
        <f>PROPER(Table39[[#This Row],[Full Name - Agency Account]])</f>
        <v>Maricopa Department Of Human Services</v>
      </c>
      <c r="H211" s="75"/>
      <c r="I211" s="75"/>
      <c r="J211" s="93"/>
      <c r="K211" s="93"/>
    </row>
    <row r="212" spans="1:11" ht="12" x14ac:dyDescent="0.2">
      <c r="A212" s="111">
        <v>7641</v>
      </c>
      <c r="B212" s="110" t="s">
        <v>6010</v>
      </c>
      <c r="C212" s="110" t="s">
        <v>13171</v>
      </c>
      <c r="D212" s="110" t="str">
        <f>UPPER(Table39[[#This Row],[Full Name (NEW)]])</f>
        <v>DOS RIOS STREET LIGHTING IMPROVEMENT DISTRICT NO. 1 &amp; 2</v>
      </c>
      <c r="E212" s="110" t="s">
        <v>13403</v>
      </c>
      <c r="F212" s="177" t="s">
        <v>12106</v>
      </c>
      <c r="G212" s="75" t="s">
        <v>10892</v>
      </c>
      <c r="H212" s="75" t="s">
        <v>12890</v>
      </c>
      <c r="I212" s="75" t="s">
        <v>11302</v>
      </c>
      <c r="J212" s="75"/>
      <c r="K212" s="75"/>
    </row>
    <row r="213" spans="1:11" ht="12" x14ac:dyDescent="0.2">
      <c r="A213" s="111">
        <v>6005</v>
      </c>
      <c r="B213" s="110" t="s">
        <v>1695</v>
      </c>
      <c r="C213" s="113" t="s">
        <v>12286</v>
      </c>
      <c r="D213" s="113" t="str">
        <f>UPPER(Table39[[#This Row],[Full Name (NEW)]])</f>
        <v>CHANDLER ENHANCEMENT SERVICE DISTRICT</v>
      </c>
      <c r="E213" s="113" t="s">
        <v>12580</v>
      </c>
      <c r="F213" s="177" t="s">
        <v>12111</v>
      </c>
      <c r="G213" s="80" t="s">
        <v>11575</v>
      </c>
      <c r="H213" s="80">
        <v>28906</v>
      </c>
      <c r="I213" s="75"/>
      <c r="J213" s="75"/>
      <c r="K213" s="75"/>
    </row>
    <row r="214" spans="1:11" ht="12" x14ac:dyDescent="0.2">
      <c r="A214" s="111">
        <v>7642</v>
      </c>
      <c r="B214" s="110" t="s">
        <v>5982</v>
      </c>
      <c r="C214" s="110" t="s">
        <v>13172</v>
      </c>
      <c r="D214" s="110" t="str">
        <f>UPPER(Table39[[#This Row],[Full Name (NEW)]])</f>
        <v>DREAMING SUMMIT STREET LIGHTING IMPROVEMENT DISTRICT NO. 3</v>
      </c>
      <c r="E214" s="110" t="s">
        <v>13404</v>
      </c>
      <c r="F214" s="177" t="s">
        <v>12106</v>
      </c>
      <c r="G214" s="75" t="s">
        <v>10892</v>
      </c>
      <c r="H214" s="75" t="s">
        <v>12891</v>
      </c>
      <c r="I214" s="75" t="s">
        <v>11302</v>
      </c>
      <c r="J214" s="75"/>
      <c r="K214" s="75"/>
    </row>
    <row r="215" spans="1:11" ht="12" x14ac:dyDescent="0.2">
      <c r="A215" s="111">
        <v>7643</v>
      </c>
      <c r="B215" s="110" t="s">
        <v>5978</v>
      </c>
      <c r="C215" s="110" t="s">
        <v>13173</v>
      </c>
      <c r="D215" s="110" t="str">
        <f>UPPER(Table39[[#This Row],[Full Name (NEW)]])</f>
        <v>DREAMING SUMMIT STREET LIGHTING IMPROVEMENT DISTRICT NO. 1 &amp; 2A &amp; 2B</v>
      </c>
      <c r="E215" s="110" t="s">
        <v>13405</v>
      </c>
      <c r="F215" s="177" t="s">
        <v>12106</v>
      </c>
      <c r="G215" s="75" t="s">
        <v>10892</v>
      </c>
      <c r="H215" s="75" t="s">
        <v>12892</v>
      </c>
      <c r="I215" s="75" t="s">
        <v>11302</v>
      </c>
      <c r="J215" s="75"/>
      <c r="K215" s="75"/>
    </row>
    <row r="216" spans="1:11" ht="12" x14ac:dyDescent="0.2">
      <c r="A216" s="111">
        <v>7431</v>
      </c>
      <c r="B216" s="110" t="s">
        <v>2921</v>
      </c>
      <c r="C216" s="110" t="s">
        <v>12961</v>
      </c>
      <c r="D216" s="110" t="str">
        <f>UPPER(Table39[[#This Row],[Full Name (NEW)]])</f>
        <v>DREAMLAND VILLA STREET LIGHTING IMPROVEMENT DISTRICT</v>
      </c>
      <c r="E216" s="110" t="s">
        <v>13418</v>
      </c>
      <c r="F216" s="177" t="s">
        <v>12106</v>
      </c>
      <c r="G216" s="75" t="s">
        <v>10892</v>
      </c>
      <c r="H216" s="75" t="s">
        <v>12680</v>
      </c>
      <c r="I216" s="75" t="s">
        <v>11302</v>
      </c>
      <c r="J216" s="75"/>
      <c r="K216" s="75"/>
    </row>
    <row r="217" spans="1:11" ht="12" x14ac:dyDescent="0.2">
      <c r="A217" s="111">
        <v>7432</v>
      </c>
      <c r="B217" s="110" t="s">
        <v>4008</v>
      </c>
      <c r="C217" s="110" t="s">
        <v>12962</v>
      </c>
      <c r="D217" s="110" t="str">
        <f>UPPER(Table39[[#This Row],[Full Name (NEW)]])</f>
        <v>DREAMLAND VILLA STREET LIGHTING IMPROVEMENT DISTRICT NO. 19</v>
      </c>
      <c r="E217" s="110" t="s">
        <v>13227</v>
      </c>
      <c r="F217" s="177" t="s">
        <v>12106</v>
      </c>
      <c r="G217" s="75" t="s">
        <v>10892</v>
      </c>
      <c r="H217" s="75" t="s">
        <v>12681</v>
      </c>
      <c r="I217" s="75" t="s">
        <v>11302</v>
      </c>
      <c r="J217" s="75"/>
      <c r="K217" s="75"/>
    </row>
    <row r="218" spans="1:11" ht="12" x14ac:dyDescent="0.2">
      <c r="A218" s="111">
        <v>7433</v>
      </c>
      <c r="B218" s="110" t="s">
        <v>3094</v>
      </c>
      <c r="C218" s="110" t="s">
        <v>12963</v>
      </c>
      <c r="D218" s="110" t="str">
        <f>UPPER(Table39[[#This Row],[Full Name (NEW)]])</f>
        <v>DREAMLAND VILLA STREET LIGHTING IMPROVEMENT DISTRICT NO. 10</v>
      </c>
      <c r="E218" s="110" t="s">
        <v>13228</v>
      </c>
      <c r="F218" s="177" t="s">
        <v>12106</v>
      </c>
      <c r="G218" s="75" t="s">
        <v>10892</v>
      </c>
      <c r="H218" s="75" t="s">
        <v>12682</v>
      </c>
      <c r="I218" s="75" t="s">
        <v>11302</v>
      </c>
      <c r="J218" s="75"/>
      <c r="K218" s="75"/>
    </row>
    <row r="219" spans="1:11" ht="12" x14ac:dyDescent="0.2">
      <c r="A219" s="111">
        <v>7434</v>
      </c>
      <c r="B219" s="110" t="s">
        <v>3112</v>
      </c>
      <c r="C219" s="110" t="s">
        <v>12964</v>
      </c>
      <c r="D219" s="110" t="str">
        <f>UPPER(Table39[[#This Row],[Full Name (NEW)]])</f>
        <v>DREAMLAND VILLA STREET LIGHTING IMPROVEMENT DISTRICT NO. 11</v>
      </c>
      <c r="E219" s="110" t="s">
        <v>13229</v>
      </c>
      <c r="F219" s="177" t="s">
        <v>12106</v>
      </c>
      <c r="G219" s="75" t="s">
        <v>10892</v>
      </c>
      <c r="H219" s="75" t="s">
        <v>12683</v>
      </c>
      <c r="I219" s="75" t="s">
        <v>11302</v>
      </c>
      <c r="J219" s="75"/>
      <c r="K219" s="75"/>
    </row>
    <row r="220" spans="1:11" ht="12" x14ac:dyDescent="0.2">
      <c r="A220" s="111">
        <v>7435</v>
      </c>
      <c r="B220" s="110" t="s">
        <v>3126</v>
      </c>
      <c r="C220" s="110" t="s">
        <v>12965</v>
      </c>
      <c r="D220" s="110" t="str">
        <f>UPPER(Table39[[#This Row],[Full Name (NEW)]])</f>
        <v>DREAMLAND VILLA STREET LIGHTING IMPROVEMENT DISTRICT NO. 12</v>
      </c>
      <c r="E220" s="110" t="s">
        <v>13230</v>
      </c>
      <c r="F220" s="177" t="s">
        <v>12106</v>
      </c>
      <c r="G220" s="75" t="s">
        <v>10892</v>
      </c>
      <c r="H220" s="75" t="s">
        <v>12684</v>
      </c>
      <c r="I220" s="75" t="s">
        <v>11302</v>
      </c>
      <c r="J220" s="75"/>
      <c r="K220" s="75"/>
    </row>
    <row r="221" spans="1:11" ht="12" x14ac:dyDescent="0.2">
      <c r="A221" s="111">
        <v>7436</v>
      </c>
      <c r="B221" s="110" t="s">
        <v>3186</v>
      </c>
      <c r="C221" s="110" t="s">
        <v>12966</v>
      </c>
      <c r="D221" s="110" t="str">
        <f>UPPER(Table39[[#This Row],[Full Name (NEW)]])</f>
        <v>DREAMLAND VILLA STREET LIGHTING IMPROVEMENT DISTRICT NO. 14</v>
      </c>
      <c r="E221" s="110" t="s">
        <v>13231</v>
      </c>
      <c r="F221" s="177" t="s">
        <v>12106</v>
      </c>
      <c r="G221" s="75" t="s">
        <v>10892</v>
      </c>
      <c r="H221" s="75" t="s">
        <v>12685</v>
      </c>
      <c r="I221" s="75" t="s">
        <v>11302</v>
      </c>
      <c r="J221" s="75"/>
      <c r="K221" s="75"/>
    </row>
    <row r="222" spans="1:11" ht="12" x14ac:dyDescent="0.2">
      <c r="A222" s="111">
        <v>7437</v>
      </c>
      <c r="B222" s="110" t="s">
        <v>3242</v>
      </c>
      <c r="C222" s="110" t="s">
        <v>12967</v>
      </c>
      <c r="D222" s="110" t="str">
        <f>UPPER(Table39[[#This Row],[Full Name (NEW)]])</f>
        <v>DREAMLAND VILLA STREET LIGHTING IMPROVEMENT DISTRICT NO. 15</v>
      </c>
      <c r="E222" s="110" t="s">
        <v>13232</v>
      </c>
      <c r="F222" s="177" t="s">
        <v>12106</v>
      </c>
      <c r="G222" s="75" t="s">
        <v>10892</v>
      </c>
      <c r="H222" s="75" t="s">
        <v>12686</v>
      </c>
      <c r="I222" s="75" t="s">
        <v>11302</v>
      </c>
      <c r="J222" s="75"/>
      <c r="K222" s="75"/>
    </row>
    <row r="223" spans="1:11" ht="12" x14ac:dyDescent="0.2">
      <c r="A223" s="111">
        <v>7438</v>
      </c>
      <c r="B223" s="110" t="s">
        <v>2751</v>
      </c>
      <c r="C223" s="110" t="s">
        <v>12968</v>
      </c>
      <c r="D223" s="110" t="str">
        <f>UPPER(Table39[[#This Row],[Full Name (NEW)]])</f>
        <v>DREAMLAND VILLA STREET LIGHTING IMPROVEMENT DISTRICT NO. 16</v>
      </c>
      <c r="E223" s="110" t="s">
        <v>13233</v>
      </c>
      <c r="F223" s="177" t="s">
        <v>12106</v>
      </c>
      <c r="G223" s="75" t="s">
        <v>10892</v>
      </c>
      <c r="H223" s="75" t="s">
        <v>12687</v>
      </c>
      <c r="I223" s="75" t="s">
        <v>11302</v>
      </c>
      <c r="J223" s="75"/>
      <c r="K223" s="75"/>
    </row>
    <row r="224" spans="1:11" ht="12" x14ac:dyDescent="0.2">
      <c r="A224" s="111">
        <v>7439</v>
      </c>
      <c r="B224" s="110" t="s">
        <v>2754</v>
      </c>
      <c r="C224" s="110" t="s">
        <v>12969</v>
      </c>
      <c r="D224" s="110" t="str">
        <f>UPPER(Table39[[#This Row],[Full Name (NEW)]])</f>
        <v>DREAMLAND VILLA STREET LIGHTING IMPROVEMENT DISTRICT NO. 17</v>
      </c>
      <c r="E224" s="110" t="s">
        <v>13234</v>
      </c>
      <c r="F224" s="177" t="s">
        <v>12106</v>
      </c>
      <c r="G224" s="75" t="s">
        <v>10892</v>
      </c>
      <c r="H224" s="75" t="s">
        <v>12688</v>
      </c>
      <c r="I224" s="75" t="s">
        <v>11302</v>
      </c>
      <c r="J224" s="75"/>
      <c r="K224" s="75"/>
    </row>
    <row r="225" spans="1:11" ht="12" x14ac:dyDescent="0.2">
      <c r="A225" s="111">
        <v>6107</v>
      </c>
      <c r="B225" s="113" t="s">
        <v>4404</v>
      </c>
      <c r="C225" s="110" t="s">
        <v>14112</v>
      </c>
      <c r="D225" s="110" t="str">
        <f>UPPER(Table39[[#This Row],[Full Name (NEW)]])</f>
        <v>DREAMLAND VILLA STREET LIGHTING IMPROVEMENT DISTRICT NO. 18</v>
      </c>
      <c r="E225" s="110"/>
      <c r="F225" s="177" t="s">
        <v>12120</v>
      </c>
      <c r="G225" s="75" t="s">
        <v>11579</v>
      </c>
      <c r="H225" s="75"/>
      <c r="I225" s="75"/>
      <c r="J225" s="75"/>
      <c r="K225" s="75"/>
    </row>
    <row r="226" spans="1:11" ht="12" x14ac:dyDescent="0.2">
      <c r="A226" s="111">
        <v>7440</v>
      </c>
      <c r="B226" s="110" t="s">
        <v>2933</v>
      </c>
      <c r="C226" s="110" t="s">
        <v>12970</v>
      </c>
      <c r="D226" s="110" t="str">
        <f>UPPER(Table39[[#This Row],[Full Name (NEW)]])</f>
        <v>DREAMLAND VILLA STREET LIGHTING IMPROVEMENT DISTRICT NO. 2</v>
      </c>
      <c r="E226" s="110" t="s">
        <v>13235</v>
      </c>
      <c r="F226" s="177" t="s">
        <v>12106</v>
      </c>
      <c r="G226" s="75" t="s">
        <v>10892</v>
      </c>
      <c r="H226" s="75" t="s">
        <v>12689</v>
      </c>
      <c r="I226" s="75" t="s">
        <v>11302</v>
      </c>
      <c r="J226" s="75"/>
      <c r="K226" s="75"/>
    </row>
    <row r="227" spans="1:11" ht="12" x14ac:dyDescent="0.2">
      <c r="A227" s="111">
        <v>7441</v>
      </c>
      <c r="B227" s="110" t="s">
        <v>2959</v>
      </c>
      <c r="C227" s="110" t="s">
        <v>12971</v>
      </c>
      <c r="D227" s="110" t="str">
        <f>UPPER(Table39[[#This Row],[Full Name (NEW)]])</f>
        <v>DREAMLAND VILLA STREET LIGHTING IMPROVEMENT DISTRICT NO. 3</v>
      </c>
      <c r="E227" s="110" t="s">
        <v>13236</v>
      </c>
      <c r="F227" s="177" t="s">
        <v>12106</v>
      </c>
      <c r="G227" s="75" t="s">
        <v>10892</v>
      </c>
      <c r="H227" s="75" t="s">
        <v>12690</v>
      </c>
      <c r="I227" s="75" t="s">
        <v>11302</v>
      </c>
      <c r="J227" s="75"/>
      <c r="K227" s="75"/>
    </row>
    <row r="228" spans="1:11" ht="12" x14ac:dyDescent="0.2">
      <c r="A228" s="111">
        <v>7442</v>
      </c>
      <c r="B228" s="110" t="s">
        <v>2980</v>
      </c>
      <c r="C228" s="110" t="s">
        <v>12972</v>
      </c>
      <c r="D228" s="110" t="str">
        <f>UPPER(Table39[[#This Row],[Full Name (NEW)]])</f>
        <v>DREAMLAND VILLA STREET LIGHTING IMPROVEMENT DISTRICT NO. 4</v>
      </c>
      <c r="E228" s="110" t="s">
        <v>13237</v>
      </c>
      <c r="F228" s="177" t="s">
        <v>12106</v>
      </c>
      <c r="G228" s="75" t="s">
        <v>10892</v>
      </c>
      <c r="H228" s="75" t="s">
        <v>12691</v>
      </c>
      <c r="I228" s="75" t="s">
        <v>11302</v>
      </c>
      <c r="J228" s="75"/>
      <c r="K228" s="75"/>
    </row>
    <row r="229" spans="1:11" ht="12" x14ac:dyDescent="0.2">
      <c r="A229" s="111">
        <v>7443</v>
      </c>
      <c r="B229" s="110" t="s">
        <v>3010</v>
      </c>
      <c r="C229" s="110" t="s">
        <v>12973</v>
      </c>
      <c r="D229" s="110" t="str">
        <f>UPPER(Table39[[#This Row],[Full Name (NEW)]])</f>
        <v>DREAMLAND VILLA STREET LIGHTING IMPROVEMENT DISTRICT NO. 5</v>
      </c>
      <c r="E229" s="110" t="s">
        <v>13238</v>
      </c>
      <c r="F229" s="177" t="s">
        <v>12106</v>
      </c>
      <c r="G229" s="75" t="s">
        <v>10892</v>
      </c>
      <c r="H229" s="75" t="s">
        <v>12692</v>
      </c>
      <c r="I229" s="75" t="s">
        <v>11302</v>
      </c>
      <c r="J229" s="75"/>
      <c r="K229" s="75"/>
    </row>
    <row r="230" spans="1:11" ht="12" x14ac:dyDescent="0.2">
      <c r="A230" s="111">
        <v>7444</v>
      </c>
      <c r="B230" s="110" t="s">
        <v>3022</v>
      </c>
      <c r="C230" s="110" t="s">
        <v>12974</v>
      </c>
      <c r="D230" s="110" t="str">
        <f>UPPER(Table39[[#This Row],[Full Name (NEW)]])</f>
        <v>DREAMLAND VILLA STREET LIGHTING IMPROVEMENT DISTRICT NO. 6</v>
      </c>
      <c r="E230" s="110" t="s">
        <v>13239</v>
      </c>
      <c r="F230" s="177" t="s">
        <v>12106</v>
      </c>
      <c r="G230" s="75" t="s">
        <v>10892</v>
      </c>
      <c r="H230" s="75" t="s">
        <v>12693</v>
      </c>
      <c r="I230" s="75" t="s">
        <v>11302</v>
      </c>
      <c r="J230" s="75"/>
      <c r="K230" s="75"/>
    </row>
    <row r="231" spans="1:11" ht="12" x14ac:dyDescent="0.2">
      <c r="A231" s="111">
        <v>7445</v>
      </c>
      <c r="B231" s="110" t="s">
        <v>3040</v>
      </c>
      <c r="C231" s="110" t="s">
        <v>12975</v>
      </c>
      <c r="D231" s="110" t="str">
        <f>UPPER(Table39[[#This Row],[Full Name (NEW)]])</f>
        <v>DREAMLAND VILLA STREET LIGHTING IMPROVEMENT DISTRICT NO. 7</v>
      </c>
      <c r="E231" s="110" t="s">
        <v>13240</v>
      </c>
      <c r="F231" s="177" t="s">
        <v>12106</v>
      </c>
      <c r="G231" s="75" t="s">
        <v>10892</v>
      </c>
      <c r="H231" s="75" t="s">
        <v>12694</v>
      </c>
      <c r="I231" s="75" t="s">
        <v>11302</v>
      </c>
      <c r="J231" s="75"/>
      <c r="K231" s="75"/>
    </row>
    <row r="232" spans="1:11" ht="12" x14ac:dyDescent="0.2">
      <c r="A232" s="111">
        <v>7446</v>
      </c>
      <c r="B232" s="110" t="s">
        <v>3046</v>
      </c>
      <c r="C232" s="110" t="s">
        <v>12976</v>
      </c>
      <c r="D232" s="110" t="str">
        <f>UPPER(Table39[[#This Row],[Full Name (NEW)]])</f>
        <v>DREAMLAND VILLA STREET LIGHTING IMPROVEMENT DISTRICT NO. 8</v>
      </c>
      <c r="E232" s="110" t="s">
        <v>13241</v>
      </c>
      <c r="F232" s="177" t="s">
        <v>12106</v>
      </c>
      <c r="G232" s="75" t="s">
        <v>10892</v>
      </c>
      <c r="H232" s="75" t="s">
        <v>12695</v>
      </c>
      <c r="I232" s="75" t="s">
        <v>11302</v>
      </c>
      <c r="J232" s="75"/>
      <c r="K232" s="75"/>
    </row>
    <row r="233" spans="1:11" ht="12" x14ac:dyDescent="0.2">
      <c r="A233" s="111">
        <v>7447</v>
      </c>
      <c r="B233" s="110" t="s">
        <v>3073</v>
      </c>
      <c r="C233" s="110" t="s">
        <v>12977</v>
      </c>
      <c r="D233" s="110" t="str">
        <f>UPPER(Table39[[#This Row],[Full Name (NEW)]])</f>
        <v>DREAMLAND VILLA STREET LIGHTING IMPROVEMENT DISTRICT NO. 9</v>
      </c>
      <c r="E233" s="110" t="s">
        <v>13242</v>
      </c>
      <c r="F233" s="177" t="s">
        <v>12106</v>
      </c>
      <c r="G233" s="75" t="s">
        <v>10892</v>
      </c>
      <c r="H233" s="75" t="s">
        <v>12696</v>
      </c>
      <c r="I233" s="75" t="s">
        <v>11302</v>
      </c>
      <c r="J233" s="75"/>
      <c r="K233" s="75"/>
    </row>
    <row r="234" spans="1:11" ht="12" x14ac:dyDescent="0.2">
      <c r="A234" s="111">
        <v>6006</v>
      </c>
      <c r="B234" s="110" t="s">
        <v>1578</v>
      </c>
      <c r="C234" s="110" t="s">
        <v>12285</v>
      </c>
      <c r="D234" s="110" t="str">
        <f>UPPER(Table39[[#This Row],[Full Name (NEW)]])</f>
        <v>TEMPE ENHANCEMENT SERVICE DISTRICT</v>
      </c>
      <c r="E234" s="110" t="s">
        <v>12581</v>
      </c>
      <c r="F234" s="177" t="s">
        <v>12127</v>
      </c>
      <c r="G234" s="75" t="s">
        <v>11583</v>
      </c>
      <c r="H234" s="75">
        <v>28769</v>
      </c>
      <c r="I234" s="75"/>
      <c r="J234" s="75"/>
      <c r="K234" s="75"/>
    </row>
    <row r="235" spans="1:11" ht="12" x14ac:dyDescent="0.2">
      <c r="A235" s="111">
        <v>9006</v>
      </c>
      <c r="B235" s="113" t="s">
        <v>1411</v>
      </c>
      <c r="C235" s="118" t="s">
        <v>14287</v>
      </c>
      <c r="D235" s="169" t="str">
        <f>UPPER(Table39[[#This Row],[Full Name (NEW)]])</f>
        <v>GILA BEND SANITATION DISTRICT</v>
      </c>
      <c r="E235" s="118"/>
      <c r="F235" s="178">
        <v>4108</v>
      </c>
      <c r="G235" s="107" t="str">
        <f>PROPER(Table39[[#This Row],[Full Name - Agency Account]])</f>
        <v>Gila Bend Sanitation District</v>
      </c>
      <c r="H235" s="86"/>
      <c r="I235" s="107"/>
      <c r="J235" s="93"/>
      <c r="K235" s="93"/>
    </row>
    <row r="236" spans="1:11" ht="12" x14ac:dyDescent="0.2">
      <c r="A236" s="111">
        <v>4043</v>
      </c>
      <c r="B236" s="110" t="s">
        <v>7704</v>
      </c>
      <c r="C236" s="119" t="s">
        <v>12548</v>
      </c>
      <c r="D236" s="119" t="str">
        <f>UPPER(Table39[[#This Row],[Full Name (NEW)]])</f>
        <v>DYSART UNIFIED SCHOOL DISTRICT NO. 89</v>
      </c>
      <c r="E236" s="119" t="str">
        <f>LEFT(C236, FIND("School", C236)-2)</f>
        <v>Dysart Unified</v>
      </c>
      <c r="F236" s="178" t="s">
        <v>14922</v>
      </c>
      <c r="G236" s="87" t="str">
        <f>+Table39[[#This Row],[Short Name]]</f>
        <v>Dysart Unified</v>
      </c>
      <c r="H236" s="87"/>
      <c r="I236" s="75"/>
      <c r="J236" s="75"/>
      <c r="K236" s="75"/>
    </row>
    <row r="237" spans="1:11" ht="12" x14ac:dyDescent="0.2">
      <c r="A237" s="111">
        <v>7734</v>
      </c>
      <c r="B237" s="110" t="s">
        <v>1928</v>
      </c>
      <c r="C237" s="110" t="s">
        <v>11219</v>
      </c>
      <c r="D237" s="110" t="str">
        <f>UPPER(Table39[[#This Row],[Full Name (NEW)]])</f>
        <v>EAST MORNINGSIDE IRRIGATION WATER DELIVERY DISTRICT NO. 8</v>
      </c>
      <c r="E237" s="110" t="str">
        <f>LEFT(C237,FIND("Irrigation",C237)-2)&amp;" IWDD"</f>
        <v>East Morningside IWDD</v>
      </c>
      <c r="F237" s="178">
        <v>4059</v>
      </c>
      <c r="G237" s="75" t="str">
        <f>+Table39[[#This Row],[Short Name]]</f>
        <v>East Morningside IWDD</v>
      </c>
      <c r="H237" s="75"/>
      <c r="I237" s="75" t="s">
        <v>11285</v>
      </c>
      <c r="J237" s="105">
        <v>19927</v>
      </c>
      <c r="K237" s="86" t="s">
        <v>12203</v>
      </c>
    </row>
    <row r="238" spans="1:11" ht="12" x14ac:dyDescent="0.2">
      <c r="A238" s="111">
        <v>6007</v>
      </c>
      <c r="B238" s="122" t="s">
        <v>1584</v>
      </c>
      <c r="C238" s="113" t="s">
        <v>12584</v>
      </c>
      <c r="D238" s="113" t="str">
        <f>UPPER(Table39[[#This Row],[Full Name (NEW)]])</f>
        <v>EAGLE MOUNTAIN MAINTENANCE IMPROVEMENT DISTRICT</v>
      </c>
      <c r="E238" s="113" t="s">
        <v>12576</v>
      </c>
      <c r="F238" s="177" t="s">
        <v>12113</v>
      </c>
      <c r="G238" s="80" t="s">
        <v>11599</v>
      </c>
      <c r="H238" s="80"/>
      <c r="I238" s="80" t="s">
        <v>12586</v>
      </c>
      <c r="J238" s="75"/>
      <c r="K238" s="75"/>
    </row>
    <row r="239" spans="1:11" ht="12" x14ac:dyDescent="0.2">
      <c r="A239" s="111">
        <v>6008</v>
      </c>
      <c r="B239" s="110" t="s">
        <v>1587</v>
      </c>
      <c r="C239" s="113" t="s">
        <v>12283</v>
      </c>
      <c r="D239" s="113" t="str">
        <f>UPPER(Table39[[#This Row],[Full Name (NEW)]])</f>
        <v>EAGLE MOUNTAIN COMMUNITY FACILITIES DISTRICT</v>
      </c>
      <c r="E239" s="113" t="s">
        <v>12585</v>
      </c>
      <c r="F239" s="177" t="s">
        <v>12113</v>
      </c>
      <c r="G239" s="80" t="s">
        <v>11599</v>
      </c>
      <c r="H239" s="80">
        <v>28771</v>
      </c>
      <c r="I239" s="75"/>
      <c r="J239" s="75"/>
      <c r="K239" s="75"/>
    </row>
    <row r="240" spans="1:11" ht="12" x14ac:dyDescent="0.2">
      <c r="A240" s="111">
        <v>9001</v>
      </c>
      <c r="B240" s="110" t="s">
        <v>1904</v>
      </c>
      <c r="C240" s="110" t="s">
        <v>12610</v>
      </c>
      <c r="D240" s="110" t="str">
        <f>UPPER(Table39[[#This Row],[Full Name (NEW)]])</f>
        <v>EASTMARK COMMUNITY FACILITIES DISTRICT ASSESSMENT AREA NO. 2</v>
      </c>
      <c r="E240" s="110" t="s">
        <v>12618</v>
      </c>
      <c r="F240" s="177" t="s">
        <v>12120</v>
      </c>
      <c r="G240" s="75" t="s">
        <v>11579</v>
      </c>
      <c r="H240" s="75"/>
      <c r="I240" s="75"/>
      <c r="J240" s="75"/>
      <c r="K240" s="75"/>
    </row>
    <row r="241" spans="1:11" ht="12" x14ac:dyDescent="0.2">
      <c r="A241" s="111">
        <v>9002</v>
      </c>
      <c r="B241" s="110" t="s">
        <v>1899</v>
      </c>
      <c r="C241" s="110" t="s">
        <v>12611</v>
      </c>
      <c r="D241" s="110" t="str">
        <f>UPPER(Table39[[#This Row],[Full Name (NEW)]])</f>
        <v>EASTMARK COMMUNITY FACILITIES DISTRICT ASSESSMENT AREA NO. 1</v>
      </c>
      <c r="E241" s="110" t="s">
        <v>12620</v>
      </c>
      <c r="F241" s="177" t="s">
        <v>12120</v>
      </c>
      <c r="G241" s="75" t="s">
        <v>11579</v>
      </c>
      <c r="H241" s="75"/>
      <c r="I241" s="75"/>
      <c r="J241" s="75"/>
      <c r="K241" s="75"/>
    </row>
    <row r="242" spans="1:11" ht="12" x14ac:dyDescent="0.2">
      <c r="A242" s="111">
        <v>6057</v>
      </c>
      <c r="B242" s="110" t="s">
        <v>1728</v>
      </c>
      <c r="C242" s="110" t="s">
        <v>12625</v>
      </c>
      <c r="D242" s="110" t="str">
        <f>UPPER(Table39[[#This Row],[Full Name (NEW)]])</f>
        <v>EASTMARK COMMUNITY FACILITIES DISTRICT NO. 1</v>
      </c>
      <c r="E242" s="110" t="s">
        <v>12626</v>
      </c>
      <c r="F242" s="177" t="s">
        <v>12120</v>
      </c>
      <c r="G242" s="75" t="s">
        <v>11579</v>
      </c>
      <c r="H242" s="75"/>
      <c r="I242" s="75"/>
      <c r="J242" s="75"/>
      <c r="K242" s="75"/>
    </row>
    <row r="243" spans="1:11" ht="12" x14ac:dyDescent="0.2">
      <c r="A243" s="111">
        <v>7689</v>
      </c>
      <c r="B243" s="110" t="s">
        <v>2120</v>
      </c>
      <c r="C243" s="110" t="s">
        <v>11292</v>
      </c>
      <c r="D243" s="110" t="str">
        <f>UPPER(Table39[[#This Row],[Full Name (NEW)]])</f>
        <v>ELECTRICAL DISTRICT NO. 8</v>
      </c>
      <c r="E243" s="110" t="s">
        <v>12663</v>
      </c>
      <c r="F243" s="178">
        <v>4030</v>
      </c>
      <c r="G243" s="75" t="str">
        <f>+Table39[[#This Row],[Short Name]]</f>
        <v>Electrical #8</v>
      </c>
      <c r="H243" s="75">
        <v>12760</v>
      </c>
      <c r="I243" s="75" t="s">
        <v>11291</v>
      </c>
      <c r="J243" s="99">
        <v>31019</v>
      </c>
      <c r="K243" s="80" t="s">
        <v>12187</v>
      </c>
    </row>
    <row r="244" spans="1:11" ht="12" x14ac:dyDescent="0.2">
      <c r="A244" s="111">
        <v>7690</v>
      </c>
      <c r="B244" s="110" t="s">
        <v>2084</v>
      </c>
      <c r="C244" s="110" t="s">
        <v>11293</v>
      </c>
      <c r="D244" s="110" t="str">
        <f>UPPER(Table39[[#This Row],[Full Name (NEW)]])</f>
        <v>ELECTRICAL DISTRICT NO. 7</v>
      </c>
      <c r="E244" s="110" t="s">
        <v>12662</v>
      </c>
      <c r="F244" s="178">
        <v>4029</v>
      </c>
      <c r="G244" s="75" t="str">
        <f>+Table39[[#This Row],[Short Name]]</f>
        <v>Electrical #7</v>
      </c>
      <c r="H244" s="75">
        <v>12724</v>
      </c>
      <c r="I244" s="75" t="s">
        <v>11291</v>
      </c>
      <c r="J244" s="99">
        <v>18324</v>
      </c>
      <c r="K244" s="80" t="s">
        <v>12187</v>
      </c>
    </row>
    <row r="245" spans="1:11" ht="12" x14ac:dyDescent="0.2">
      <c r="A245" s="111">
        <v>7691</v>
      </c>
      <c r="B245" s="110" t="s">
        <v>2087</v>
      </c>
      <c r="C245" s="110" t="s">
        <v>11294</v>
      </c>
      <c r="D245" s="110" t="str">
        <f>UPPER(Table39[[#This Row],[Full Name (NEW)]])</f>
        <v>ELECTRICAL DISTRICT NO. 6</v>
      </c>
      <c r="E245" s="110" t="s">
        <v>12664</v>
      </c>
      <c r="F245" s="178">
        <v>4028</v>
      </c>
      <c r="G245" s="75" t="str">
        <f>+Table39[[#This Row],[Short Name]]</f>
        <v>Electrical #6</v>
      </c>
      <c r="H245" s="75"/>
      <c r="I245" s="75" t="s">
        <v>11291</v>
      </c>
      <c r="J245" s="99"/>
      <c r="K245" s="80" t="s">
        <v>12187</v>
      </c>
    </row>
    <row r="246" spans="1:11" ht="12" x14ac:dyDescent="0.2">
      <c r="A246" s="111">
        <v>6048</v>
      </c>
      <c r="B246" s="110" t="s">
        <v>1698</v>
      </c>
      <c r="C246" s="110" t="s">
        <v>12036</v>
      </c>
      <c r="D246" s="110" t="str">
        <f>UPPER(Table39[[#This Row],[Full Name (NEW)]])</f>
        <v>ELIANTO COMMUNITY FACILITIES DISTRICT</v>
      </c>
      <c r="E246" s="110" t="str">
        <f>LEFT(C246, FIND("Community", C246, 1)-1)&amp;"CFD"</f>
        <v>Elianto CFD</v>
      </c>
      <c r="F246" s="177" t="s">
        <v>12108</v>
      </c>
      <c r="G246" s="75" t="s">
        <v>11612</v>
      </c>
      <c r="H246" s="75">
        <v>28879</v>
      </c>
      <c r="I246" s="75"/>
      <c r="J246" s="75"/>
      <c r="K246" s="75"/>
    </row>
    <row r="247" spans="1:11" ht="12" x14ac:dyDescent="0.2">
      <c r="A247" s="111">
        <v>6157</v>
      </c>
      <c r="B247" s="113" t="s">
        <v>3271</v>
      </c>
      <c r="C247" s="110" t="s">
        <v>13128</v>
      </c>
      <c r="D247" s="110" t="str">
        <f>UPPER(Table39[[#This Row],[Full Name (NEW)]])</f>
        <v>EMPIRE GARDENS STREET LIGHTING IMPROVEMENT DISTRICT NO. 2</v>
      </c>
      <c r="E247" s="110"/>
      <c r="F247" s="177" t="s">
        <v>12106</v>
      </c>
      <c r="G247" s="75" t="s">
        <v>10892</v>
      </c>
      <c r="H247" s="75"/>
      <c r="I247" s="75"/>
      <c r="J247" s="75"/>
      <c r="K247" s="75"/>
    </row>
    <row r="248" spans="1:11" ht="12" x14ac:dyDescent="0.2">
      <c r="A248" s="111">
        <v>7598</v>
      </c>
      <c r="B248" s="110" t="s">
        <v>3271</v>
      </c>
      <c r="C248" s="110" t="s">
        <v>13128</v>
      </c>
      <c r="D248" s="110" t="str">
        <f>UPPER(Table39[[#This Row],[Full Name (NEW)]])</f>
        <v>EMPIRE GARDENS STREET LIGHTING IMPROVEMENT DISTRICT NO. 2</v>
      </c>
      <c r="E248" s="110" t="s">
        <v>13383</v>
      </c>
      <c r="F248" s="177" t="s">
        <v>12106</v>
      </c>
      <c r="G248" s="75" t="s">
        <v>10892</v>
      </c>
      <c r="H248" s="75" t="s">
        <v>12847</v>
      </c>
      <c r="I248" s="75" t="s">
        <v>11302</v>
      </c>
      <c r="J248" s="75"/>
      <c r="K248" s="75"/>
    </row>
    <row r="249" spans="1:11" ht="12" x14ac:dyDescent="0.2">
      <c r="A249" s="111">
        <v>6158</v>
      </c>
      <c r="B249" s="113" t="s">
        <v>2375</v>
      </c>
      <c r="C249" s="110" t="s">
        <v>13129</v>
      </c>
      <c r="D249" s="110" t="str">
        <f>UPPER(Table39[[#This Row],[Full Name (NEW)]])</f>
        <v>EMPIRE GARDENS STREET LIGHTING IMPROVEMENT DISTRICT NO. 3</v>
      </c>
      <c r="E249" s="110"/>
      <c r="F249" s="177" t="s">
        <v>12106</v>
      </c>
      <c r="G249" s="75" t="s">
        <v>10892</v>
      </c>
      <c r="H249" s="75"/>
      <c r="I249" s="75"/>
      <c r="J249" s="75"/>
      <c r="K249" s="75"/>
    </row>
    <row r="250" spans="1:11" ht="12" x14ac:dyDescent="0.2">
      <c r="A250" s="111">
        <v>7599</v>
      </c>
      <c r="B250" s="110" t="s">
        <v>2375</v>
      </c>
      <c r="C250" s="110" t="s">
        <v>13129</v>
      </c>
      <c r="D250" s="110" t="str">
        <f>UPPER(Table39[[#This Row],[Full Name (NEW)]])</f>
        <v>EMPIRE GARDENS STREET LIGHTING IMPROVEMENT DISTRICT NO. 3</v>
      </c>
      <c r="E250" s="110" t="s">
        <v>13384</v>
      </c>
      <c r="F250" s="177" t="s">
        <v>12106</v>
      </c>
      <c r="G250" s="75" t="s">
        <v>10892</v>
      </c>
      <c r="H250" s="75" t="s">
        <v>12848</v>
      </c>
      <c r="I250" s="75" t="s">
        <v>11302</v>
      </c>
      <c r="J250" s="75"/>
      <c r="K250" s="75"/>
    </row>
    <row r="251" spans="1:11" ht="12" x14ac:dyDescent="0.2">
      <c r="A251" s="111">
        <v>6159</v>
      </c>
      <c r="B251" s="113" t="s">
        <v>2378</v>
      </c>
      <c r="C251" s="110" t="s">
        <v>13130</v>
      </c>
      <c r="D251" s="110" t="str">
        <f>UPPER(Table39[[#This Row],[Full Name (NEW)]])</f>
        <v>EMPIRE GARDENS STREET LIGHTING IMPROVEMENT DISTRICT NO. 4</v>
      </c>
      <c r="E251" s="110"/>
      <c r="F251" s="177" t="s">
        <v>12106</v>
      </c>
      <c r="G251" s="75" t="s">
        <v>10892</v>
      </c>
      <c r="H251" s="75"/>
      <c r="I251" s="75"/>
      <c r="J251" s="75"/>
      <c r="K251" s="75"/>
    </row>
    <row r="252" spans="1:11" ht="12" x14ac:dyDescent="0.2">
      <c r="A252" s="111">
        <v>7600</v>
      </c>
      <c r="B252" s="110" t="s">
        <v>2378</v>
      </c>
      <c r="C252" s="110" t="s">
        <v>13130</v>
      </c>
      <c r="D252" s="110" t="str">
        <f>UPPER(Table39[[#This Row],[Full Name (NEW)]])</f>
        <v>EMPIRE GARDENS STREET LIGHTING IMPROVEMENT DISTRICT NO. 4</v>
      </c>
      <c r="E252" s="110" t="s">
        <v>13385</v>
      </c>
      <c r="F252" s="177" t="s">
        <v>12106</v>
      </c>
      <c r="G252" s="75" t="s">
        <v>10892</v>
      </c>
      <c r="H252" s="75" t="s">
        <v>12849</v>
      </c>
      <c r="I252" s="75" t="s">
        <v>11302</v>
      </c>
      <c r="J252" s="75"/>
      <c r="K252" s="75"/>
    </row>
    <row r="253" spans="1:11" ht="12" x14ac:dyDescent="0.2">
      <c r="A253" s="111">
        <v>6058</v>
      </c>
      <c r="B253" s="110" t="s">
        <v>1882</v>
      </c>
      <c r="C253" s="110" t="s">
        <v>12947</v>
      </c>
      <c r="D253" s="110" t="str">
        <f>UPPER(Table39[[#This Row],[Full Name (NEW)]])</f>
        <v>ESTRELLA MOUNTAIN RANCH COMMUNITY FACILITIES DISTRICT ASSESSMENT AREA MONTECITO NO. 2</v>
      </c>
      <c r="E253" s="110" t="s">
        <v>12948</v>
      </c>
      <c r="F253" s="177" t="s">
        <v>12117</v>
      </c>
      <c r="G253" s="75" t="s">
        <v>11577</v>
      </c>
      <c r="H253" s="92" t="s">
        <v>14197</v>
      </c>
      <c r="I253" s="75" t="s">
        <v>12629</v>
      </c>
      <c r="J253" s="75"/>
      <c r="K253" s="75"/>
    </row>
    <row r="254" spans="1:11" ht="12" x14ac:dyDescent="0.2">
      <c r="A254" s="111">
        <v>7644</v>
      </c>
      <c r="B254" s="110" t="s">
        <v>2936</v>
      </c>
      <c r="C254" s="110" t="s">
        <v>13174</v>
      </c>
      <c r="D254" s="110" t="str">
        <f>UPPER(Table39[[#This Row],[Full Name (NEW)]])</f>
        <v>ESQUIRE VILLA STREET LIGHTING IMPROVEMENT DISTRICT NO. 1</v>
      </c>
      <c r="E254" s="110" t="s">
        <v>13406</v>
      </c>
      <c r="F254" s="177" t="s">
        <v>12106</v>
      </c>
      <c r="G254" s="75" t="s">
        <v>10892</v>
      </c>
      <c r="H254" s="75" t="s">
        <v>12893</v>
      </c>
      <c r="I254" s="75" t="s">
        <v>11302</v>
      </c>
      <c r="J254" s="75"/>
      <c r="K254" s="75"/>
    </row>
    <row r="255" spans="1:11" ht="12" x14ac:dyDescent="0.2">
      <c r="A255" s="111">
        <v>7645</v>
      </c>
      <c r="B255" s="110" t="s">
        <v>3483</v>
      </c>
      <c r="C255" s="110" t="s">
        <v>13175</v>
      </c>
      <c r="D255" s="110" t="str">
        <f>UPPER(Table39[[#This Row],[Full Name (NEW)]])</f>
        <v>ESTATE RANCHOS STREET LIGHTING IMPROVEMENT DISTRICT</v>
      </c>
      <c r="E255" s="110" t="s">
        <v>13451</v>
      </c>
      <c r="F255" s="177" t="s">
        <v>12106</v>
      </c>
      <c r="G255" s="75" t="s">
        <v>10892</v>
      </c>
      <c r="H255" s="75" t="s">
        <v>12894</v>
      </c>
      <c r="I255" s="75" t="s">
        <v>11302</v>
      </c>
      <c r="J255" s="75"/>
      <c r="K255" s="75"/>
    </row>
    <row r="256" spans="1:11" ht="12" x14ac:dyDescent="0.2">
      <c r="A256" s="111">
        <v>6010</v>
      </c>
      <c r="B256" s="110" t="s">
        <v>1867</v>
      </c>
      <c r="C256" s="110" t="s">
        <v>12587</v>
      </c>
      <c r="D256" s="110" t="str">
        <f>UPPER(Table39[[#This Row],[Full Name (NEW)]])</f>
        <v>ESTRELLA DELLS MAINTENANCE IMPROVEMENT DISTRICT</v>
      </c>
      <c r="E256" s="110" t="s">
        <v>12588</v>
      </c>
      <c r="F256" s="177" t="s">
        <v>12106</v>
      </c>
      <c r="G256" s="75" t="s">
        <v>10892</v>
      </c>
      <c r="H256" s="75">
        <v>28529</v>
      </c>
      <c r="I256" s="75"/>
      <c r="J256" s="75"/>
      <c r="K256" s="75"/>
    </row>
    <row r="257" spans="1:11" ht="12" x14ac:dyDescent="0.2">
      <c r="A257" s="111">
        <v>6035</v>
      </c>
      <c r="B257" s="110" t="s">
        <v>1641</v>
      </c>
      <c r="C257" s="110" t="s">
        <v>12289</v>
      </c>
      <c r="D257" s="110" t="str">
        <f>UPPER(Table39[[#This Row],[Full Name (NEW)]])</f>
        <v>ESTRELLA MOUNTAIN RANCH COMMUNITY FACILITIES DISTRICT</v>
      </c>
      <c r="E257" s="110" t="str">
        <f>LEFT(C257, FIND("Community", C257, 1)-1)&amp;"CFD"</f>
        <v>Estrella Mountain Ranch CFD</v>
      </c>
      <c r="F257" s="177" t="s">
        <v>12117</v>
      </c>
      <c r="G257" s="75" t="s">
        <v>11577</v>
      </c>
      <c r="H257" s="75" t="s">
        <v>12628</v>
      </c>
      <c r="I257" s="75" t="s">
        <v>12627</v>
      </c>
      <c r="J257" s="75"/>
      <c r="K257" s="75"/>
    </row>
    <row r="258" spans="1:11" ht="12" x14ac:dyDescent="0.2">
      <c r="A258" s="111">
        <v>6061</v>
      </c>
      <c r="B258" s="110" t="s">
        <v>1897</v>
      </c>
      <c r="C258" s="110" t="s">
        <v>12614</v>
      </c>
      <c r="D258" s="110" t="str">
        <f>UPPER(Table39[[#This Row],[Full Name (NEW)]])</f>
        <v>FESTIVAL RANCH COMMUNITY FACILITIES DISTRICT ASSESSMENT AREA NO. 7</v>
      </c>
      <c r="E258" s="110" t="s">
        <v>12623</v>
      </c>
      <c r="F258" s="177" t="s">
        <v>12108</v>
      </c>
      <c r="G258" s="75" t="s">
        <v>11612</v>
      </c>
      <c r="H258" s="92">
        <v>28945</v>
      </c>
      <c r="I258" s="75"/>
      <c r="J258" s="75"/>
      <c r="K258" s="75"/>
    </row>
    <row r="259" spans="1:11" ht="12" x14ac:dyDescent="0.2">
      <c r="A259" s="111">
        <v>6059</v>
      </c>
      <c r="B259" s="110" t="s">
        <v>1886</v>
      </c>
      <c r="C259" s="110" t="s">
        <v>12617</v>
      </c>
      <c r="D259" s="110" t="str">
        <f>UPPER(Table39[[#This Row],[Full Name (NEW)]])</f>
        <v>FESTIVAL RANCH COMMUNITY FACILITIES DISTRICT ASSESSMENT AREA NO. 2 &amp; 3</v>
      </c>
      <c r="E259" s="110" t="s">
        <v>12609</v>
      </c>
      <c r="F259" s="177" t="s">
        <v>12108</v>
      </c>
      <c r="G259" s="75" t="s">
        <v>11612</v>
      </c>
      <c r="H259" s="75">
        <v>28940</v>
      </c>
      <c r="I259" s="75"/>
      <c r="J259" s="75"/>
      <c r="K259" s="75"/>
    </row>
    <row r="260" spans="1:11" ht="12" x14ac:dyDescent="0.2">
      <c r="A260" s="111">
        <v>6063</v>
      </c>
      <c r="B260" s="110" t="s">
        <v>1907</v>
      </c>
      <c r="C260" s="110" t="s">
        <v>12615</v>
      </c>
      <c r="D260" s="110" t="str">
        <f>UPPER(Table39[[#This Row],[Full Name (NEW)]])</f>
        <v>FESTIVAL RANCH COMMUNITY FACILITIES DISTRICT ASSESSMENT AREA NO. 8</v>
      </c>
      <c r="E260" s="110" t="s">
        <v>12622</v>
      </c>
      <c r="F260" s="177" t="s">
        <v>12108</v>
      </c>
      <c r="G260" s="75" t="s">
        <v>11612</v>
      </c>
      <c r="H260" s="92"/>
      <c r="I260" s="75"/>
      <c r="J260" s="75"/>
      <c r="K260" s="75"/>
    </row>
    <row r="261" spans="1:11" ht="12" x14ac:dyDescent="0.2">
      <c r="A261" s="111">
        <v>6060</v>
      </c>
      <c r="B261" s="110" t="s">
        <v>1894</v>
      </c>
      <c r="C261" s="110" t="s">
        <v>12613</v>
      </c>
      <c r="D261" s="110" t="str">
        <f>UPPER(Table39[[#This Row],[Full Name (NEW)]])</f>
        <v>FESTIVAL RANCH COMMUNITY FACILITIES DISTRICT ASSESSMENT AREA NO. 6</v>
      </c>
      <c r="E261" s="110" t="s">
        <v>12624</v>
      </c>
      <c r="F261" s="177" t="s">
        <v>12108</v>
      </c>
      <c r="G261" s="75" t="s">
        <v>11612</v>
      </c>
      <c r="H261" s="92">
        <v>28944</v>
      </c>
      <c r="I261" s="75"/>
      <c r="J261" s="75"/>
      <c r="K261" s="75"/>
    </row>
    <row r="262" spans="1:11" ht="12" x14ac:dyDescent="0.2">
      <c r="A262" s="111">
        <v>6049</v>
      </c>
      <c r="B262" s="110" t="s">
        <v>1701</v>
      </c>
      <c r="C262" s="110" t="s">
        <v>12037</v>
      </c>
      <c r="D262" s="110" t="str">
        <f>UPPER(Table39[[#This Row],[Full Name (NEW)]])</f>
        <v>FESTIVAL RANCH COMMUNITY FACILITIES DISTRICT</v>
      </c>
      <c r="E262" s="110" t="str">
        <f>LEFT(C262, FIND("Community", C262, 1)-1)&amp;"CFD"</f>
        <v>Festival Ranch CFD</v>
      </c>
      <c r="F262" s="177" t="s">
        <v>12108</v>
      </c>
      <c r="G262" s="75" t="s">
        <v>11612</v>
      </c>
      <c r="H262" s="75">
        <v>28880</v>
      </c>
      <c r="I262" s="75"/>
      <c r="J262" s="75"/>
      <c r="K262" s="75"/>
    </row>
    <row r="263" spans="1:11" ht="12" x14ac:dyDescent="0.2">
      <c r="A263" s="111">
        <v>9003</v>
      </c>
      <c r="B263" s="110" t="s">
        <v>1891</v>
      </c>
      <c r="C263" s="110" t="s">
        <v>12616</v>
      </c>
      <c r="D263" s="110" t="str">
        <f>UPPER(Table39[[#This Row],[Full Name (NEW)]])</f>
        <v>FESTIVAL RANCH COMMUNITY FACILITIES DISTRICT ASSESSMENT AREA NO. 4 &amp; 5</v>
      </c>
      <c r="E263" s="110" t="s">
        <v>12621</v>
      </c>
      <c r="F263" s="177" t="s">
        <v>12108</v>
      </c>
      <c r="G263" s="75" t="s">
        <v>11612</v>
      </c>
      <c r="H263" s="75">
        <v>28943</v>
      </c>
      <c r="I263" s="75"/>
      <c r="J263" s="75"/>
      <c r="K263" s="75"/>
    </row>
    <row r="264" spans="1:11" ht="12" x14ac:dyDescent="0.2">
      <c r="A264" s="111">
        <v>7786</v>
      </c>
      <c r="B264" s="110" t="s">
        <v>2173</v>
      </c>
      <c r="C264" s="110" t="s">
        <v>12305</v>
      </c>
      <c r="D264" s="110" t="str">
        <f>UPPER(Table39[[#This Row],[Full Name (NEW)]])</f>
        <v>FOUNTAIN HILLS ROAD MAINTENANCE</v>
      </c>
      <c r="E264" s="110"/>
      <c r="F264" s="178">
        <v>4098</v>
      </c>
      <c r="G264" s="75" t="str">
        <f>PROPER(Table39[[#This Row],[Full Name - Agency Account]])</f>
        <v>Fountain Hills Road Maintenance</v>
      </c>
      <c r="H264" s="75"/>
      <c r="I264" s="91" t="s">
        <v>12172</v>
      </c>
      <c r="J264" s="75"/>
      <c r="K264" s="75"/>
    </row>
    <row r="265" spans="1:11" ht="12" x14ac:dyDescent="0.2">
      <c r="A265" s="111">
        <v>7694</v>
      </c>
      <c r="B265" s="110" t="s">
        <v>2170</v>
      </c>
      <c r="C265" s="110" t="s">
        <v>11288</v>
      </c>
      <c r="D265" s="110" t="str">
        <f>UPPER(Table39[[#This Row],[Full Name (NEW)]])</f>
        <v>FOUNTAIN HILLS SANITARY DISTRICT</v>
      </c>
      <c r="E265" s="110" t="s">
        <v>12666</v>
      </c>
      <c r="F265" s="178">
        <v>4031</v>
      </c>
      <c r="G265" s="75" t="str">
        <f>+Table39[[#This Row],[Short Name]]</f>
        <v>Fountain Hills SD</v>
      </c>
      <c r="H265" s="75">
        <v>21564</v>
      </c>
      <c r="I265" s="75" t="s">
        <v>11291</v>
      </c>
      <c r="J265" s="99">
        <v>25405</v>
      </c>
      <c r="K265" s="80" t="s">
        <v>12211</v>
      </c>
    </row>
    <row r="266" spans="1:11" ht="12" x14ac:dyDescent="0.2">
      <c r="A266" s="111">
        <v>7803</v>
      </c>
      <c r="B266" s="110" t="s">
        <v>1534</v>
      </c>
      <c r="C266" s="110" t="s">
        <v>12194</v>
      </c>
      <c r="D266" s="110" t="str">
        <f>UPPER(Table39[[#This Row],[Full Name (NEW)]])</f>
        <v>MARICOPA COUNTY FLOOD CONTROL DISTRICT</v>
      </c>
      <c r="E266" s="110"/>
      <c r="F266" s="178">
        <v>4099</v>
      </c>
      <c r="G266" s="75" t="str">
        <f>PROPER(Table39[[#This Row],[Full Name - Agency Account]])</f>
        <v>Maricopa County Flood Control District</v>
      </c>
      <c r="H266" s="75"/>
      <c r="I266" s="75"/>
      <c r="J266" s="93">
        <v>21765</v>
      </c>
      <c r="K266" s="93" t="s">
        <v>12196</v>
      </c>
    </row>
    <row r="267" spans="1:11" ht="12" x14ac:dyDescent="0.2">
      <c r="A267" s="111">
        <v>4053</v>
      </c>
      <c r="B267" s="110" t="s">
        <v>7725</v>
      </c>
      <c r="C267" s="120" t="s">
        <v>12558</v>
      </c>
      <c r="D267" s="120" t="str">
        <f>UPPER(Table39[[#This Row],[Full Name (NEW)]])</f>
        <v>FOUNTAIN HILLS UNIFIED SCHOOL DISTRICT NO. 98</v>
      </c>
      <c r="E267" s="119" t="str">
        <f>LEFT(C267, FIND("School", C267)-2)</f>
        <v>Fountain Hills Unified</v>
      </c>
      <c r="F267" s="178" t="s">
        <v>14932</v>
      </c>
      <c r="G267" s="87" t="str">
        <f>+Table39[[#This Row],[Short Name]]</f>
        <v>Fountain Hills Unified</v>
      </c>
      <c r="H267" s="88"/>
      <c r="I267" s="75" t="s">
        <v>12158</v>
      </c>
      <c r="J267" s="75"/>
      <c r="K267" s="75"/>
    </row>
    <row r="268" spans="1:11" ht="12" x14ac:dyDescent="0.2">
      <c r="A268" s="111">
        <v>4015</v>
      </c>
      <c r="B268" s="110" t="s">
        <v>7647</v>
      </c>
      <c r="C268" s="120" t="s">
        <v>12520</v>
      </c>
      <c r="D268" s="120" t="str">
        <f>UPPER(Table39[[#This Row],[Full Name (NEW)]])</f>
        <v>FOWLER ELEMENTARY SCHOOL DISTRICT NO. 45</v>
      </c>
      <c r="E268" s="119" t="str">
        <f>LEFT(C268, FIND("School", C268)-2)</f>
        <v>Fowler Elementary</v>
      </c>
      <c r="F268" s="178" t="s">
        <v>14897</v>
      </c>
      <c r="G268" s="87" t="str">
        <f>+Table39[[#This Row],[Short Name]]</f>
        <v>Fowler Elementary</v>
      </c>
      <c r="H268" s="88"/>
      <c r="I268" s="75"/>
      <c r="J268" s="75"/>
      <c r="K268" s="75"/>
    </row>
    <row r="269" spans="1:11" ht="12" x14ac:dyDescent="0.2">
      <c r="A269" s="111">
        <v>4044</v>
      </c>
      <c r="B269" s="110" t="s">
        <v>7620</v>
      </c>
      <c r="C269" s="119" t="s">
        <v>12549</v>
      </c>
      <c r="D269" s="119" t="str">
        <f>UPPER(Table39[[#This Row],[Full Name (NEW)]])</f>
        <v>GILA BEND UNIFIED SCHOOL DISTRICT NO. 24</v>
      </c>
      <c r="E269" s="119" t="str">
        <f>LEFT(C269, FIND("School", C269)-2)</f>
        <v>Gila Bend Unified</v>
      </c>
      <c r="F269" s="178" t="s">
        <v>14923</v>
      </c>
      <c r="G269" s="87" t="str">
        <f>+Table39[[#This Row],[Short Name]]</f>
        <v>Gila Bend Unified</v>
      </c>
      <c r="H269" s="87"/>
      <c r="I269" s="75"/>
      <c r="J269" s="75"/>
      <c r="K269" s="75"/>
    </row>
    <row r="270" spans="1:11" ht="12" x14ac:dyDescent="0.2">
      <c r="A270" s="111">
        <v>7380</v>
      </c>
      <c r="B270" s="113" t="s">
        <v>11111</v>
      </c>
      <c r="C270" s="113" t="s">
        <v>11198</v>
      </c>
      <c r="D270" s="113" t="str">
        <f>UPPER(Table39[[#This Row],[Full Name (NEW)]])</f>
        <v>GILA BEND VOLUNTEER FIRE DISTRICT</v>
      </c>
      <c r="E270" s="110" t="s">
        <v>12493</v>
      </c>
      <c r="F270" s="178">
        <v>4008</v>
      </c>
      <c r="G270" s="75" t="str">
        <f>+Table39[[#This Row],[Short Name]]</f>
        <v xml:space="preserve">Gila Bend FD </v>
      </c>
      <c r="H270" s="80"/>
      <c r="I270" s="80" t="s">
        <v>11213</v>
      </c>
      <c r="J270" s="93"/>
      <c r="K270" s="75"/>
    </row>
    <row r="271" spans="1:11" ht="12" x14ac:dyDescent="0.2">
      <c r="A271" s="111">
        <v>6161</v>
      </c>
      <c r="B271" s="113" t="s">
        <v>6251</v>
      </c>
      <c r="C271" s="113" t="s">
        <v>13509</v>
      </c>
      <c r="D271" s="113" t="str">
        <f>UPPER(Table39[[#This Row],[Full Name (NEW)]])</f>
        <v>GILBERT STREET LIGHTING IMPROVEMENT DISTRICT 2001-05</v>
      </c>
      <c r="E271" s="110"/>
      <c r="F271" s="177" t="s">
        <v>12115</v>
      </c>
      <c r="G271" s="75" t="s">
        <v>11576</v>
      </c>
      <c r="H271" s="75"/>
      <c r="I271" s="75"/>
      <c r="J271" s="75"/>
      <c r="K271" s="75"/>
    </row>
    <row r="272" spans="1:11" ht="12" x14ac:dyDescent="0.2">
      <c r="A272" s="111">
        <v>6162</v>
      </c>
      <c r="B272" s="113" t="s">
        <v>6464</v>
      </c>
      <c r="C272" s="113" t="s">
        <v>13510</v>
      </c>
      <c r="D272" s="113" t="str">
        <f>UPPER(Table39[[#This Row],[Full Name (NEW)]])</f>
        <v>GILBERT STREET LIGHTING IMPROVEMENT DISTRICT 2012-01</v>
      </c>
      <c r="E272" s="110"/>
      <c r="F272" s="177" t="s">
        <v>12115</v>
      </c>
      <c r="G272" s="75" t="s">
        <v>11576</v>
      </c>
      <c r="H272" s="75"/>
      <c r="I272" s="75"/>
      <c r="J272" s="75"/>
      <c r="K272" s="75"/>
    </row>
    <row r="273" spans="1:11" ht="12" x14ac:dyDescent="0.2">
      <c r="A273" s="111">
        <v>6163</v>
      </c>
      <c r="B273" s="113" t="s">
        <v>5212</v>
      </c>
      <c r="C273" s="113" t="s">
        <v>13511</v>
      </c>
      <c r="D273" s="113" t="str">
        <f>UPPER(Table39[[#This Row],[Full Name (NEW)]])</f>
        <v>GILBERT STREET LIGHTING IMPROVEMENT DISTRICT 1994-13</v>
      </c>
      <c r="E273" s="110"/>
      <c r="F273" s="177" t="s">
        <v>12115</v>
      </c>
      <c r="G273" s="75" t="s">
        <v>11576</v>
      </c>
      <c r="H273" s="75"/>
      <c r="I273" s="75"/>
      <c r="J273" s="75"/>
      <c r="K273" s="75"/>
    </row>
    <row r="274" spans="1:11" ht="12" x14ac:dyDescent="0.2">
      <c r="A274" s="111">
        <v>6164</v>
      </c>
      <c r="B274" s="113" t="s">
        <v>5140</v>
      </c>
      <c r="C274" s="113" t="s">
        <v>13512</v>
      </c>
      <c r="D274" s="113" t="str">
        <f>UPPER(Table39[[#This Row],[Full Name (NEW)]])</f>
        <v>GILBERT STREET LIGHTING IMPROVEMENT DISTRICT 1994-17</v>
      </c>
      <c r="E274" s="110"/>
      <c r="F274" s="177" t="s">
        <v>12115</v>
      </c>
      <c r="G274" s="75" t="s">
        <v>11576</v>
      </c>
      <c r="H274" s="75"/>
      <c r="I274" s="75"/>
      <c r="J274" s="75"/>
      <c r="K274" s="75"/>
    </row>
    <row r="275" spans="1:11" ht="12" x14ac:dyDescent="0.2">
      <c r="A275" s="111">
        <v>6165</v>
      </c>
      <c r="B275" s="113" t="s">
        <v>6212</v>
      </c>
      <c r="C275" s="113" t="s">
        <v>13492</v>
      </c>
      <c r="D275" s="113" t="str">
        <f>UPPER(Table39[[#This Row],[Full Name (NEW)]])</f>
        <v>GILBERT STREET LIGHTING IMPROVEMENT DISTRICT 2000-03</v>
      </c>
      <c r="E275" s="110"/>
      <c r="F275" s="177" t="s">
        <v>12115</v>
      </c>
      <c r="G275" s="75" t="s">
        <v>11576</v>
      </c>
      <c r="H275" s="75">
        <v>23296</v>
      </c>
      <c r="I275" s="75"/>
      <c r="J275" s="75"/>
      <c r="K275" s="75"/>
    </row>
    <row r="276" spans="1:11" ht="12" x14ac:dyDescent="0.2">
      <c r="A276" s="111">
        <v>6166</v>
      </c>
      <c r="B276" s="113" t="s">
        <v>6215</v>
      </c>
      <c r="C276" s="113" t="s">
        <v>13493</v>
      </c>
      <c r="D276" s="113" t="str">
        <f>UPPER(Table39[[#This Row],[Full Name (NEW)]])</f>
        <v>GILBERT STREET LIGHTING IMPROVEMENT DISTRICT 2000-05</v>
      </c>
      <c r="E276" s="110"/>
      <c r="F276" s="177" t="s">
        <v>12115</v>
      </c>
      <c r="G276" s="75" t="s">
        <v>11576</v>
      </c>
      <c r="H276" s="75">
        <v>23303</v>
      </c>
      <c r="I276" s="75"/>
      <c r="J276" s="75"/>
      <c r="K276" s="75"/>
    </row>
    <row r="277" spans="1:11" ht="12" x14ac:dyDescent="0.2">
      <c r="A277" s="111">
        <v>6167</v>
      </c>
      <c r="B277" s="113" t="s">
        <v>6218</v>
      </c>
      <c r="C277" s="113" t="s">
        <v>13494</v>
      </c>
      <c r="D277" s="113" t="str">
        <f>UPPER(Table39[[#This Row],[Full Name (NEW)]])</f>
        <v>GILBERT STREET LIGHTING IMPROVEMENT DISTRICT 2000-06</v>
      </c>
      <c r="E277" s="110"/>
      <c r="F277" s="177" t="s">
        <v>12115</v>
      </c>
      <c r="G277" s="75" t="s">
        <v>11576</v>
      </c>
      <c r="H277" s="75">
        <v>23306</v>
      </c>
      <c r="I277" s="75"/>
      <c r="J277" s="75"/>
      <c r="K277" s="75"/>
    </row>
    <row r="278" spans="1:11" ht="12" x14ac:dyDescent="0.2">
      <c r="A278" s="111">
        <v>6168</v>
      </c>
      <c r="B278" s="113" t="s">
        <v>6221</v>
      </c>
      <c r="C278" s="113" t="s">
        <v>13495</v>
      </c>
      <c r="D278" s="113" t="str">
        <f>UPPER(Table39[[#This Row],[Full Name (NEW)]])</f>
        <v>GILBERT STREET LIGHTING IMPROVEMENT DISTRICT 2000-09</v>
      </c>
      <c r="E278" s="110"/>
      <c r="F278" s="177" t="s">
        <v>12115</v>
      </c>
      <c r="G278" s="75" t="s">
        <v>11576</v>
      </c>
      <c r="H278" s="75">
        <v>23309</v>
      </c>
      <c r="I278" s="75"/>
      <c r="J278" s="75"/>
      <c r="K278" s="75"/>
    </row>
    <row r="279" spans="1:11" ht="12" x14ac:dyDescent="0.2">
      <c r="A279" s="111">
        <v>6169</v>
      </c>
      <c r="B279" s="113" t="s">
        <v>6224</v>
      </c>
      <c r="C279" s="113" t="s">
        <v>13496</v>
      </c>
      <c r="D279" s="113" t="str">
        <f>UPPER(Table39[[#This Row],[Full Name (NEW)]])</f>
        <v>GILBERT STREET LIGHTING IMPROVEMENT DISTRICT 2000-10</v>
      </c>
      <c r="E279" s="110"/>
      <c r="F279" s="177" t="s">
        <v>12115</v>
      </c>
      <c r="G279" s="75" t="s">
        <v>11576</v>
      </c>
      <c r="H279" s="75">
        <v>23310</v>
      </c>
      <c r="I279" s="75"/>
      <c r="J279" s="75"/>
      <c r="K279" s="75"/>
    </row>
    <row r="280" spans="1:11" ht="12" x14ac:dyDescent="0.2">
      <c r="A280" s="111">
        <v>6170</v>
      </c>
      <c r="B280" s="113" t="s">
        <v>6227</v>
      </c>
      <c r="C280" s="113" t="s">
        <v>13497</v>
      </c>
      <c r="D280" s="113" t="str">
        <f>UPPER(Table39[[#This Row],[Full Name (NEW)]])</f>
        <v>GILBERT STREET LIGHTING IMPROVEMENT DISTRICT 2000-11</v>
      </c>
      <c r="E280" s="110"/>
      <c r="F280" s="177" t="s">
        <v>12115</v>
      </c>
      <c r="G280" s="75" t="s">
        <v>11576</v>
      </c>
      <c r="H280" s="75">
        <v>23318</v>
      </c>
      <c r="I280" s="75"/>
      <c r="J280" s="75"/>
      <c r="K280" s="75"/>
    </row>
    <row r="281" spans="1:11" ht="12" x14ac:dyDescent="0.2">
      <c r="A281" s="111">
        <v>6171</v>
      </c>
      <c r="B281" s="113" t="s">
        <v>6230</v>
      </c>
      <c r="C281" s="113" t="s">
        <v>13498</v>
      </c>
      <c r="D281" s="113" t="str">
        <f>UPPER(Table39[[#This Row],[Full Name (NEW)]])</f>
        <v>GILBERT STREET LIGHTING IMPROVEMENT DISTRICT 2000-12</v>
      </c>
      <c r="E281" s="110"/>
      <c r="F281" s="177" t="s">
        <v>12115</v>
      </c>
      <c r="G281" s="75" t="s">
        <v>11576</v>
      </c>
      <c r="H281" s="75">
        <v>23320</v>
      </c>
      <c r="I281" s="75"/>
      <c r="J281" s="75"/>
      <c r="K281" s="75"/>
    </row>
    <row r="282" spans="1:11" ht="12" x14ac:dyDescent="0.2">
      <c r="A282" s="111">
        <v>6172</v>
      </c>
      <c r="B282" s="113" t="s">
        <v>6233</v>
      </c>
      <c r="C282" s="113" t="s">
        <v>13499</v>
      </c>
      <c r="D282" s="113" t="str">
        <f>UPPER(Table39[[#This Row],[Full Name (NEW)]])</f>
        <v>GILBERT STREET LIGHTING IMPROVEMENT DISTRICT 2000-13</v>
      </c>
      <c r="E282" s="110"/>
      <c r="F282" s="177" t="s">
        <v>12115</v>
      </c>
      <c r="G282" s="75" t="s">
        <v>11576</v>
      </c>
      <c r="H282" s="75">
        <v>23321</v>
      </c>
      <c r="I282" s="75"/>
      <c r="J282" s="75"/>
      <c r="K282" s="75"/>
    </row>
    <row r="283" spans="1:11" ht="12" x14ac:dyDescent="0.2">
      <c r="A283" s="111">
        <v>6173</v>
      </c>
      <c r="B283" s="113" t="s">
        <v>6236</v>
      </c>
      <c r="C283" s="113" t="s">
        <v>13500</v>
      </c>
      <c r="D283" s="113" t="str">
        <f>UPPER(Table39[[#This Row],[Full Name (NEW)]])</f>
        <v>GILBERT STREET LIGHTING IMPROVEMENT DISTRICT 2000-14</v>
      </c>
      <c r="E283" s="110"/>
      <c r="F283" s="177" t="s">
        <v>12115</v>
      </c>
      <c r="G283" s="75" t="s">
        <v>11576</v>
      </c>
      <c r="H283" s="75">
        <v>23322</v>
      </c>
      <c r="I283" s="75"/>
      <c r="J283" s="75"/>
      <c r="K283" s="75"/>
    </row>
    <row r="284" spans="1:11" ht="12" x14ac:dyDescent="0.2">
      <c r="A284" s="111">
        <v>6174</v>
      </c>
      <c r="B284" s="113" t="s">
        <v>6239</v>
      </c>
      <c r="C284" s="113" t="s">
        <v>13501</v>
      </c>
      <c r="D284" s="113" t="str">
        <f>UPPER(Table39[[#This Row],[Full Name (NEW)]])</f>
        <v>GILBERT STREET LIGHTING IMPROVEMENT DISTRICT 2001-01</v>
      </c>
      <c r="E284" s="110"/>
      <c r="F284" s="177" t="s">
        <v>12115</v>
      </c>
      <c r="G284" s="75" t="s">
        <v>11576</v>
      </c>
      <c r="H284" s="75"/>
      <c r="I284" s="75"/>
      <c r="J284" s="75"/>
      <c r="K284" s="75"/>
    </row>
    <row r="285" spans="1:11" ht="12" x14ac:dyDescent="0.2">
      <c r="A285" s="111">
        <v>6175</v>
      </c>
      <c r="B285" s="113" t="s">
        <v>6242</v>
      </c>
      <c r="C285" s="113" t="s">
        <v>13502</v>
      </c>
      <c r="D285" s="113" t="str">
        <f>UPPER(Table39[[#This Row],[Full Name (NEW)]])</f>
        <v>GILBERT STREET LIGHTING IMPROVEMENT DISTRICT 2001-02</v>
      </c>
      <c r="E285" s="110"/>
      <c r="F285" s="177" t="s">
        <v>12115</v>
      </c>
      <c r="G285" s="75" t="s">
        <v>11576</v>
      </c>
      <c r="H285" s="75"/>
      <c r="I285" s="75"/>
      <c r="J285" s="75"/>
      <c r="K285" s="75"/>
    </row>
    <row r="286" spans="1:11" ht="12" x14ac:dyDescent="0.2">
      <c r="A286" s="111">
        <v>6176</v>
      </c>
      <c r="B286" s="113" t="s">
        <v>6245</v>
      </c>
      <c r="C286" s="113" t="s">
        <v>13503</v>
      </c>
      <c r="D286" s="113" t="str">
        <f>UPPER(Table39[[#This Row],[Full Name (NEW)]])</f>
        <v>GILBERT STREET LIGHTING IMPROVEMENT DISTRICT 2001-03</v>
      </c>
      <c r="E286" s="110"/>
      <c r="F286" s="177" t="s">
        <v>12115</v>
      </c>
      <c r="G286" s="75" t="s">
        <v>11576</v>
      </c>
      <c r="H286" s="75"/>
      <c r="I286" s="75"/>
      <c r="J286" s="75"/>
      <c r="K286" s="75"/>
    </row>
    <row r="287" spans="1:11" ht="12" x14ac:dyDescent="0.2">
      <c r="A287" s="111">
        <v>6177</v>
      </c>
      <c r="B287" s="113" t="s">
        <v>6248</v>
      </c>
      <c r="C287" s="113" t="s">
        <v>13504</v>
      </c>
      <c r="D287" s="113" t="str">
        <f>UPPER(Table39[[#This Row],[Full Name (NEW)]])</f>
        <v>GILBERT STREET LIGHTING IMPROVEMENT DISTRICT 2001-04</v>
      </c>
      <c r="E287" s="110"/>
      <c r="F287" s="177" t="s">
        <v>12115</v>
      </c>
      <c r="G287" s="75" t="s">
        <v>11576</v>
      </c>
      <c r="H287" s="75"/>
      <c r="I287" s="75"/>
      <c r="J287" s="75"/>
      <c r="K287" s="75"/>
    </row>
    <row r="288" spans="1:11" ht="12" x14ac:dyDescent="0.2">
      <c r="A288" s="111">
        <v>6178</v>
      </c>
      <c r="B288" s="113" t="s">
        <v>6260</v>
      </c>
      <c r="C288" s="113" t="s">
        <v>15048</v>
      </c>
      <c r="D288" s="113" t="str">
        <f>UPPER(Table39[[#This Row],[Full Name (NEW)]])</f>
        <v>LF</v>
      </c>
      <c r="E288" s="110"/>
      <c r="F288" s="177" t="s">
        <v>12115</v>
      </c>
      <c r="G288" s="75" t="s">
        <v>11576</v>
      </c>
      <c r="H288" s="75"/>
      <c r="I288" s="75"/>
      <c r="J288" s="75"/>
      <c r="K288" s="75"/>
    </row>
    <row r="289" spans="1:11" ht="12" x14ac:dyDescent="0.2">
      <c r="A289" s="111">
        <v>6179</v>
      </c>
      <c r="B289" s="113" t="s">
        <v>6263</v>
      </c>
      <c r="C289" s="113" t="s">
        <v>13506</v>
      </c>
      <c r="D289" s="113" t="str">
        <f>UPPER(Table39[[#This Row],[Full Name (NEW)]])</f>
        <v>GILBERT STREET LIGHTING IMPROVEMENT DISTRICT 2002-02</v>
      </c>
      <c r="E289" s="110"/>
      <c r="F289" s="177" t="s">
        <v>12115</v>
      </c>
      <c r="G289" s="75" t="s">
        <v>11576</v>
      </c>
      <c r="H289" s="75"/>
      <c r="I289" s="75"/>
      <c r="J289" s="75"/>
      <c r="K289" s="75"/>
    </row>
    <row r="290" spans="1:11" ht="12" x14ac:dyDescent="0.2">
      <c r="A290" s="111">
        <v>6180</v>
      </c>
      <c r="B290" s="113" t="s">
        <v>6266</v>
      </c>
      <c r="C290" s="113" t="s">
        <v>13507</v>
      </c>
      <c r="D290" s="113" t="str">
        <f>UPPER(Table39[[#This Row],[Full Name (NEW)]])</f>
        <v>GILBERT STREET LIGHTING IMPROVEMENT DISTRICT 2002-03</v>
      </c>
      <c r="E290" s="110"/>
      <c r="F290" s="177" t="s">
        <v>12115</v>
      </c>
      <c r="G290" s="75" t="s">
        <v>11576</v>
      </c>
      <c r="H290" s="75"/>
      <c r="I290" s="75"/>
      <c r="J290" s="75"/>
      <c r="K290" s="75"/>
    </row>
    <row r="291" spans="1:11" ht="12" x14ac:dyDescent="0.2">
      <c r="A291" s="111">
        <v>6181</v>
      </c>
      <c r="B291" s="113" t="s">
        <v>6269</v>
      </c>
      <c r="C291" s="113" t="s">
        <v>13508</v>
      </c>
      <c r="D291" s="113" t="str">
        <f>UPPER(Table39[[#This Row],[Full Name (NEW)]])</f>
        <v>GILBERT STREET LIGHTING IMPROVEMENT DISTRICT 2002-04</v>
      </c>
      <c r="E291" s="110"/>
      <c r="F291" s="177" t="s">
        <v>12115</v>
      </c>
      <c r="G291" s="75" t="s">
        <v>11576</v>
      </c>
      <c r="H291" s="75"/>
      <c r="I291" s="75"/>
      <c r="J291" s="75"/>
      <c r="K291" s="75"/>
    </row>
    <row r="292" spans="1:11" ht="12" x14ac:dyDescent="0.2">
      <c r="A292" s="111">
        <v>6182</v>
      </c>
      <c r="B292" s="113" t="s">
        <v>6344</v>
      </c>
      <c r="C292" s="113" t="s">
        <v>13513</v>
      </c>
      <c r="D292" s="113" t="str">
        <f>UPPER(Table39[[#This Row],[Full Name (NEW)]])</f>
        <v>GILBERT STREET LIGHTING IMPROVEMENT DISTRICT 2003-04</v>
      </c>
      <c r="E292" s="110"/>
      <c r="F292" s="177" t="s">
        <v>12115</v>
      </c>
      <c r="G292" s="75" t="s">
        <v>11576</v>
      </c>
      <c r="H292" s="75"/>
      <c r="I292" s="75"/>
      <c r="J292" s="75"/>
      <c r="K292" s="75"/>
    </row>
    <row r="293" spans="1:11" ht="12" x14ac:dyDescent="0.2">
      <c r="A293" s="111">
        <v>6183</v>
      </c>
      <c r="B293" s="113" t="s">
        <v>6308</v>
      </c>
      <c r="C293" s="113" t="s">
        <v>13514</v>
      </c>
      <c r="D293" s="113" t="str">
        <f>UPPER(Table39[[#This Row],[Full Name (NEW)]])</f>
        <v>GILBERT STREET LIGHTING IMPROVEMENT DISTRICT 2004-02</v>
      </c>
      <c r="E293" s="110"/>
      <c r="F293" s="177" t="s">
        <v>12115</v>
      </c>
      <c r="G293" s="75" t="s">
        <v>11576</v>
      </c>
      <c r="H293" s="75"/>
      <c r="I293" s="75"/>
      <c r="J293" s="75"/>
      <c r="K293" s="75"/>
    </row>
    <row r="294" spans="1:11" ht="12" x14ac:dyDescent="0.2">
      <c r="A294" s="111">
        <v>6184</v>
      </c>
      <c r="B294" s="113" t="s">
        <v>6347</v>
      </c>
      <c r="C294" s="113" t="s">
        <v>13515</v>
      </c>
      <c r="D294" s="113" t="str">
        <f>UPPER(Table39[[#This Row],[Full Name (NEW)]])</f>
        <v>GILBERT STREET LIGHTING IMPROVEMENT DISTRICT 2004-03</v>
      </c>
      <c r="E294" s="110"/>
      <c r="F294" s="177" t="s">
        <v>12115</v>
      </c>
      <c r="G294" s="75" t="s">
        <v>11576</v>
      </c>
      <c r="H294" s="75"/>
      <c r="I294" s="75"/>
      <c r="J294" s="75"/>
      <c r="K294" s="75"/>
    </row>
    <row r="295" spans="1:11" ht="12" x14ac:dyDescent="0.2">
      <c r="A295" s="111">
        <v>6185</v>
      </c>
      <c r="B295" s="113" t="s">
        <v>6311</v>
      </c>
      <c r="C295" s="113" t="s">
        <v>13516</v>
      </c>
      <c r="D295" s="113" t="str">
        <f>UPPER(Table39[[#This Row],[Full Name (NEW)]])</f>
        <v>GILBERT STREET LIGHTING IMPROVEMENT DISTRICT 2004-04</v>
      </c>
      <c r="E295" s="110"/>
      <c r="F295" s="177" t="s">
        <v>12115</v>
      </c>
      <c r="G295" s="75" t="s">
        <v>11576</v>
      </c>
      <c r="H295" s="75"/>
      <c r="I295" s="75"/>
      <c r="J295" s="75"/>
      <c r="K295" s="75"/>
    </row>
    <row r="296" spans="1:11" ht="12" x14ac:dyDescent="0.2">
      <c r="A296" s="111">
        <v>6186</v>
      </c>
      <c r="B296" s="113" t="s">
        <v>6314</v>
      </c>
      <c r="C296" s="113" t="s">
        <v>13517</v>
      </c>
      <c r="D296" s="113" t="str">
        <f>UPPER(Table39[[#This Row],[Full Name (NEW)]])</f>
        <v>GILBERT STREET LIGHTING IMPROVEMENT DISTRICT 2004-05</v>
      </c>
      <c r="E296" s="110"/>
      <c r="F296" s="177" t="s">
        <v>12115</v>
      </c>
      <c r="G296" s="75" t="s">
        <v>11576</v>
      </c>
      <c r="H296" s="75"/>
      <c r="I296" s="75"/>
      <c r="J296" s="75"/>
      <c r="K296" s="75"/>
    </row>
    <row r="297" spans="1:11" ht="12" x14ac:dyDescent="0.2">
      <c r="A297" s="111">
        <v>6187</v>
      </c>
      <c r="B297" s="113" t="s">
        <v>6317</v>
      </c>
      <c r="C297" s="113" t="s">
        <v>13518</v>
      </c>
      <c r="D297" s="113" t="str">
        <f>UPPER(Table39[[#This Row],[Full Name (NEW)]])</f>
        <v>GILBERT STREET LIGHTING IMPROVEMENT DISTRICT 2004-06</v>
      </c>
      <c r="E297" s="110"/>
      <c r="F297" s="177" t="s">
        <v>12115</v>
      </c>
      <c r="G297" s="75" t="s">
        <v>11576</v>
      </c>
      <c r="H297" s="75"/>
      <c r="I297" s="75"/>
      <c r="J297" s="75"/>
      <c r="K297" s="75"/>
    </row>
    <row r="298" spans="1:11" ht="12" x14ac:dyDescent="0.2">
      <c r="A298" s="111">
        <v>6188</v>
      </c>
      <c r="B298" s="113" t="s">
        <v>6320</v>
      </c>
      <c r="C298" s="113" t="s">
        <v>13519</v>
      </c>
      <c r="D298" s="113" t="str">
        <f>UPPER(Table39[[#This Row],[Full Name (NEW)]])</f>
        <v>GILBERT STREET LIGHTING IMPROVEMENT DISTRICT 2004-08</v>
      </c>
      <c r="E298" s="110"/>
      <c r="F298" s="177" t="s">
        <v>12115</v>
      </c>
      <c r="G298" s="75" t="s">
        <v>11576</v>
      </c>
      <c r="H298" s="75"/>
      <c r="I298" s="75"/>
      <c r="J298" s="75"/>
      <c r="K298" s="75"/>
    </row>
    <row r="299" spans="1:11" ht="12" x14ac:dyDescent="0.2">
      <c r="A299" s="111">
        <v>6189</v>
      </c>
      <c r="B299" s="113" t="s">
        <v>6323</v>
      </c>
      <c r="C299" s="113" t="s">
        <v>13520</v>
      </c>
      <c r="D299" s="113" t="str">
        <f>UPPER(Table39[[#This Row],[Full Name (NEW)]])</f>
        <v>GILBERT STREET LIGHTING IMPROVEMENT DISTRICT 2005-01</v>
      </c>
      <c r="E299" s="110"/>
      <c r="F299" s="177" t="s">
        <v>12115</v>
      </c>
      <c r="G299" s="75" t="s">
        <v>11576</v>
      </c>
      <c r="H299" s="75"/>
      <c r="I299" s="75"/>
      <c r="J299" s="75"/>
      <c r="K299" s="75"/>
    </row>
    <row r="300" spans="1:11" ht="12" x14ac:dyDescent="0.2">
      <c r="A300" s="111">
        <v>6190</v>
      </c>
      <c r="B300" s="113" t="s">
        <v>6326</v>
      </c>
      <c r="C300" s="113" t="s">
        <v>13521</v>
      </c>
      <c r="D300" s="113" t="str">
        <f>UPPER(Table39[[#This Row],[Full Name (NEW)]])</f>
        <v>GILBERT STREET LIGHTING IMPROVEMENT DISTRICT 2005-02</v>
      </c>
      <c r="E300" s="110"/>
      <c r="F300" s="177" t="s">
        <v>12115</v>
      </c>
      <c r="G300" s="75" t="s">
        <v>11576</v>
      </c>
      <c r="H300" s="75"/>
      <c r="I300" s="75"/>
      <c r="J300" s="75"/>
      <c r="K300" s="75"/>
    </row>
    <row r="301" spans="1:11" ht="12" x14ac:dyDescent="0.2">
      <c r="A301" s="111">
        <v>6191</v>
      </c>
      <c r="B301" s="113" t="s">
        <v>6329</v>
      </c>
      <c r="C301" s="113" t="s">
        <v>13522</v>
      </c>
      <c r="D301" s="113" t="str">
        <f>UPPER(Table39[[#This Row],[Full Name (NEW)]])</f>
        <v>GILBERT STREET LIGHTING IMPROVEMENT DISTRICT 2005-03</v>
      </c>
      <c r="E301" s="110"/>
      <c r="F301" s="177" t="s">
        <v>12115</v>
      </c>
      <c r="G301" s="75" t="s">
        <v>11576</v>
      </c>
      <c r="H301" s="75"/>
      <c r="I301" s="75"/>
      <c r="J301" s="75"/>
      <c r="K301" s="75"/>
    </row>
    <row r="302" spans="1:11" ht="12" x14ac:dyDescent="0.2">
      <c r="A302" s="111">
        <v>6192</v>
      </c>
      <c r="B302" s="113" t="s">
        <v>6332</v>
      </c>
      <c r="C302" s="113" t="s">
        <v>13523</v>
      </c>
      <c r="D302" s="113" t="str">
        <f>UPPER(Table39[[#This Row],[Full Name (NEW)]])</f>
        <v>GILBERT STREET LIGHTING IMPROVEMENT DISTRICT 2005-04</v>
      </c>
      <c r="E302" s="110"/>
      <c r="F302" s="177" t="s">
        <v>12115</v>
      </c>
      <c r="G302" s="75" t="s">
        <v>11576</v>
      </c>
      <c r="H302" s="75"/>
      <c r="I302" s="75"/>
      <c r="J302" s="75"/>
      <c r="K302" s="75"/>
    </row>
    <row r="303" spans="1:11" ht="12" x14ac:dyDescent="0.2">
      <c r="A303" s="111">
        <v>6193</v>
      </c>
      <c r="B303" s="113" t="s">
        <v>6335</v>
      </c>
      <c r="C303" s="113" t="s">
        <v>13524</v>
      </c>
      <c r="D303" s="113" t="str">
        <f>UPPER(Table39[[#This Row],[Full Name (NEW)]])</f>
        <v>GILBERT STREET LIGHTING IMPROVEMENT DISTRICT 2005-05</v>
      </c>
      <c r="E303" s="110"/>
      <c r="F303" s="177" t="s">
        <v>12115</v>
      </c>
      <c r="G303" s="75" t="s">
        <v>11576</v>
      </c>
      <c r="H303" s="75"/>
      <c r="I303" s="75"/>
      <c r="J303" s="75"/>
      <c r="K303" s="75"/>
    </row>
    <row r="304" spans="1:11" ht="12" x14ac:dyDescent="0.2">
      <c r="A304" s="111">
        <v>6194</v>
      </c>
      <c r="B304" s="113" t="s">
        <v>6338</v>
      </c>
      <c r="C304" s="113" t="s">
        <v>13525</v>
      </c>
      <c r="D304" s="113" t="str">
        <f>UPPER(Table39[[#This Row],[Full Name (NEW)]])</f>
        <v>GILBERT STREET LIGHTING IMPROVEMENT DISTRICT 2005-06</v>
      </c>
      <c r="E304" s="110"/>
      <c r="F304" s="177" t="s">
        <v>12115</v>
      </c>
      <c r="G304" s="75" t="s">
        <v>11576</v>
      </c>
      <c r="H304" s="75"/>
      <c r="I304" s="75"/>
      <c r="J304" s="75"/>
      <c r="K304" s="75"/>
    </row>
    <row r="305" spans="1:11" ht="12" x14ac:dyDescent="0.2">
      <c r="A305" s="111">
        <v>6195</v>
      </c>
      <c r="B305" s="113" t="s">
        <v>6341</v>
      </c>
      <c r="C305" s="113" t="s">
        <v>13526</v>
      </c>
      <c r="D305" s="113" t="str">
        <f>UPPER(Table39[[#This Row],[Full Name (NEW)]])</f>
        <v>GILBERT STREET LIGHTING IMPROVEMENT DISTRICT 2005-07</v>
      </c>
      <c r="E305" s="110"/>
      <c r="F305" s="177" t="s">
        <v>12115</v>
      </c>
      <c r="G305" s="75" t="s">
        <v>11576</v>
      </c>
      <c r="H305" s="75"/>
      <c r="I305" s="75"/>
      <c r="J305" s="75"/>
      <c r="K305" s="75"/>
    </row>
    <row r="306" spans="1:11" ht="12" x14ac:dyDescent="0.2">
      <c r="A306" s="111">
        <v>6196</v>
      </c>
      <c r="B306" s="113" t="s">
        <v>6350</v>
      </c>
      <c r="C306" s="113" t="s">
        <v>13527</v>
      </c>
      <c r="D306" s="113" t="str">
        <f>UPPER(Table39[[#This Row],[Full Name (NEW)]])</f>
        <v>GILBERT STREET LIGHTING IMPROVEMENT DISTRICT 2005-08</v>
      </c>
      <c r="E306" s="110"/>
      <c r="F306" s="177" t="s">
        <v>12115</v>
      </c>
      <c r="G306" s="75" t="s">
        <v>11576</v>
      </c>
      <c r="H306" s="75"/>
      <c r="I306" s="75"/>
      <c r="J306" s="75"/>
      <c r="K306" s="75"/>
    </row>
    <row r="307" spans="1:11" ht="12" x14ac:dyDescent="0.2">
      <c r="A307" s="111">
        <v>6197</v>
      </c>
      <c r="B307" s="113" t="s">
        <v>6374</v>
      </c>
      <c r="C307" s="113" t="s">
        <v>13528</v>
      </c>
      <c r="D307" s="113" t="str">
        <f>UPPER(Table39[[#This Row],[Full Name (NEW)]])</f>
        <v>GILBERT STREET LIGHTING IMPROVEMENT DISTRICT 2005-09</v>
      </c>
      <c r="E307" s="110"/>
      <c r="F307" s="177" t="s">
        <v>12115</v>
      </c>
      <c r="G307" s="75" t="s">
        <v>11576</v>
      </c>
      <c r="H307" s="75"/>
      <c r="I307" s="75"/>
      <c r="J307" s="75"/>
      <c r="K307" s="75"/>
    </row>
    <row r="308" spans="1:11" ht="12" x14ac:dyDescent="0.2">
      <c r="A308" s="111">
        <v>6198</v>
      </c>
      <c r="B308" s="113" t="s">
        <v>6353</v>
      </c>
      <c r="C308" s="113" t="s">
        <v>13529</v>
      </c>
      <c r="D308" s="113" t="str">
        <f>UPPER(Table39[[#This Row],[Full Name (NEW)]])</f>
        <v>GILBERT STREET LIGHTING IMPROVEMENT DISTRICT 2005-10</v>
      </c>
      <c r="E308" s="110"/>
      <c r="F308" s="177" t="s">
        <v>12115</v>
      </c>
      <c r="G308" s="75" t="s">
        <v>11576</v>
      </c>
      <c r="H308" s="75"/>
      <c r="I308" s="75"/>
      <c r="J308" s="75"/>
      <c r="K308" s="75"/>
    </row>
    <row r="309" spans="1:11" ht="12" x14ac:dyDescent="0.2">
      <c r="A309" s="111">
        <v>6199</v>
      </c>
      <c r="B309" s="113" t="s">
        <v>6356</v>
      </c>
      <c r="C309" s="113" t="s">
        <v>13530</v>
      </c>
      <c r="D309" s="113" t="str">
        <f>UPPER(Table39[[#This Row],[Full Name (NEW)]])</f>
        <v>GILBERT STREET LIGHTING IMPROVEMENT DISTRICT 2005-11</v>
      </c>
      <c r="E309" s="110"/>
      <c r="F309" s="177" t="s">
        <v>12115</v>
      </c>
      <c r="G309" s="75" t="s">
        <v>11576</v>
      </c>
      <c r="H309" s="75"/>
      <c r="I309" s="75"/>
      <c r="J309" s="75"/>
      <c r="K309" s="75"/>
    </row>
    <row r="310" spans="1:11" ht="12" x14ac:dyDescent="0.2">
      <c r="A310" s="111">
        <v>6200</v>
      </c>
      <c r="B310" s="113" t="s">
        <v>6359</v>
      </c>
      <c r="C310" s="113" t="s">
        <v>13531</v>
      </c>
      <c r="D310" s="113" t="str">
        <f>UPPER(Table39[[#This Row],[Full Name (NEW)]])</f>
        <v>GILBERT STREET LIGHTING IMPROVEMENT DISTRICT 2005-12</v>
      </c>
      <c r="E310" s="110"/>
      <c r="F310" s="177" t="s">
        <v>12115</v>
      </c>
      <c r="G310" s="75" t="s">
        <v>11576</v>
      </c>
      <c r="H310" s="75"/>
      <c r="I310" s="75"/>
      <c r="J310" s="75"/>
      <c r="K310" s="75"/>
    </row>
    <row r="311" spans="1:11" ht="12" x14ac:dyDescent="0.2">
      <c r="A311" s="111">
        <v>6201</v>
      </c>
      <c r="B311" s="113" t="s">
        <v>6362</v>
      </c>
      <c r="C311" s="113" t="s">
        <v>13532</v>
      </c>
      <c r="D311" s="113" t="str">
        <f>UPPER(Table39[[#This Row],[Full Name (NEW)]])</f>
        <v>GILBERT STREET LIGHTING IMPROVEMENT DISTRICT 2006-01</v>
      </c>
      <c r="E311" s="110"/>
      <c r="F311" s="177" t="s">
        <v>12115</v>
      </c>
      <c r="G311" s="75" t="s">
        <v>11576</v>
      </c>
      <c r="H311" s="75"/>
      <c r="I311" s="75"/>
      <c r="J311" s="75"/>
      <c r="K311" s="75"/>
    </row>
    <row r="312" spans="1:11" ht="12" x14ac:dyDescent="0.2">
      <c r="A312" s="111">
        <v>6202</v>
      </c>
      <c r="B312" s="113" t="s">
        <v>6365</v>
      </c>
      <c r="C312" s="113" t="s">
        <v>13533</v>
      </c>
      <c r="D312" s="113" t="str">
        <f>UPPER(Table39[[#This Row],[Full Name (NEW)]])</f>
        <v>GILBERT STREET LIGHTING IMPROVEMENT DISTRICT 2006-02</v>
      </c>
      <c r="E312" s="110"/>
      <c r="F312" s="177" t="s">
        <v>12115</v>
      </c>
      <c r="G312" s="75" t="s">
        <v>11576</v>
      </c>
      <c r="H312" s="75"/>
      <c r="I312" s="75"/>
      <c r="J312" s="75"/>
      <c r="K312" s="75"/>
    </row>
    <row r="313" spans="1:11" ht="12" x14ac:dyDescent="0.2">
      <c r="A313" s="111">
        <v>6203</v>
      </c>
      <c r="B313" s="113" t="s">
        <v>6368</v>
      </c>
      <c r="C313" s="113" t="s">
        <v>13534</v>
      </c>
      <c r="D313" s="113" t="str">
        <f>UPPER(Table39[[#This Row],[Full Name (NEW)]])</f>
        <v>GILBERT STREET LIGHTING IMPROVEMENT DISTRICT 2006-03</v>
      </c>
      <c r="E313" s="110"/>
      <c r="F313" s="177" t="s">
        <v>12115</v>
      </c>
      <c r="G313" s="75" t="s">
        <v>11576</v>
      </c>
      <c r="H313" s="75"/>
      <c r="I313" s="75"/>
      <c r="J313" s="75"/>
      <c r="K313" s="75"/>
    </row>
    <row r="314" spans="1:11" ht="12" x14ac:dyDescent="0.2">
      <c r="A314" s="111">
        <v>6204</v>
      </c>
      <c r="B314" s="113" t="s">
        <v>6371</v>
      </c>
      <c r="C314" s="113" t="s">
        <v>13535</v>
      </c>
      <c r="D314" s="113" t="str">
        <f>UPPER(Table39[[#This Row],[Full Name (NEW)]])</f>
        <v>GILBERT STREET LIGHTING IMPROVEMENT DISTRICT 2006-04</v>
      </c>
      <c r="E314" s="110"/>
      <c r="F314" s="177" t="s">
        <v>12115</v>
      </c>
      <c r="G314" s="75" t="s">
        <v>11576</v>
      </c>
      <c r="H314" s="75"/>
      <c r="I314" s="75"/>
      <c r="J314" s="75"/>
      <c r="K314" s="75"/>
    </row>
    <row r="315" spans="1:11" ht="12" x14ac:dyDescent="0.2">
      <c r="A315" s="111">
        <v>6205</v>
      </c>
      <c r="B315" s="113" t="s">
        <v>6377</v>
      </c>
      <c r="C315" s="113" t="s">
        <v>13536</v>
      </c>
      <c r="D315" s="113" t="str">
        <f>UPPER(Table39[[#This Row],[Full Name (NEW)]])</f>
        <v>GILBERT STREET LIGHTING IMPROVEMENT DISTRICT 2006-05</v>
      </c>
      <c r="E315" s="110"/>
      <c r="F315" s="177" t="s">
        <v>12115</v>
      </c>
      <c r="G315" s="75" t="s">
        <v>11576</v>
      </c>
      <c r="H315" s="75"/>
      <c r="I315" s="75"/>
      <c r="J315" s="75"/>
      <c r="K315" s="75"/>
    </row>
    <row r="316" spans="1:11" ht="12" x14ac:dyDescent="0.2">
      <c r="A316" s="111">
        <v>6206</v>
      </c>
      <c r="B316" s="113" t="s">
        <v>6380</v>
      </c>
      <c r="C316" s="113" t="s">
        <v>13537</v>
      </c>
      <c r="D316" s="113" t="str">
        <f>UPPER(Table39[[#This Row],[Full Name (NEW)]])</f>
        <v>GILBERT STREET LIGHTING IMPROVEMENT DISTRICT 2006-06</v>
      </c>
      <c r="E316" s="110"/>
      <c r="F316" s="177" t="s">
        <v>12115</v>
      </c>
      <c r="G316" s="75" t="s">
        <v>11576</v>
      </c>
      <c r="H316" s="75"/>
      <c r="I316" s="75"/>
      <c r="J316" s="75"/>
      <c r="K316" s="75"/>
    </row>
    <row r="317" spans="1:11" ht="12" x14ac:dyDescent="0.2">
      <c r="A317" s="111">
        <v>6207</v>
      </c>
      <c r="B317" s="113" t="s">
        <v>6383</v>
      </c>
      <c r="C317" s="113" t="s">
        <v>13538</v>
      </c>
      <c r="D317" s="113" t="str">
        <f>UPPER(Table39[[#This Row],[Full Name (NEW)]])</f>
        <v>GILBERT STREET LIGHTING IMPROVEMENT DISTRICT 2006-07</v>
      </c>
      <c r="E317" s="110"/>
      <c r="F317" s="177" t="s">
        <v>12115</v>
      </c>
      <c r="G317" s="75" t="s">
        <v>11576</v>
      </c>
      <c r="H317" s="75"/>
      <c r="I317" s="75"/>
      <c r="J317" s="75"/>
      <c r="K317" s="75"/>
    </row>
    <row r="318" spans="1:11" ht="12" x14ac:dyDescent="0.2">
      <c r="A318" s="111">
        <v>6208</v>
      </c>
      <c r="B318" s="113" t="s">
        <v>6386</v>
      </c>
      <c r="C318" s="113" t="s">
        <v>13539</v>
      </c>
      <c r="D318" s="113" t="str">
        <f>UPPER(Table39[[#This Row],[Full Name (NEW)]])</f>
        <v>GILBERT STREET LIGHTING IMPROVEMENT DISTRICT 2006-08</v>
      </c>
      <c r="E318" s="110"/>
      <c r="F318" s="177" t="s">
        <v>12115</v>
      </c>
      <c r="G318" s="75" t="s">
        <v>11576</v>
      </c>
      <c r="H318" s="75"/>
      <c r="I318" s="75"/>
      <c r="J318" s="75"/>
      <c r="K318" s="75"/>
    </row>
    <row r="319" spans="1:11" ht="12" x14ac:dyDescent="0.2">
      <c r="A319" s="111">
        <v>6209</v>
      </c>
      <c r="B319" s="113" t="s">
        <v>6389</v>
      </c>
      <c r="C319" s="113" t="s">
        <v>13540</v>
      </c>
      <c r="D319" s="113" t="str">
        <f>UPPER(Table39[[#This Row],[Full Name (NEW)]])</f>
        <v>GILBERT STREET LIGHTING IMPROVEMENT DISTRICT 2006-09</v>
      </c>
      <c r="E319" s="110"/>
      <c r="F319" s="177" t="s">
        <v>12115</v>
      </c>
      <c r="G319" s="75" t="s">
        <v>11576</v>
      </c>
      <c r="H319" s="75"/>
      <c r="I319" s="75"/>
      <c r="J319" s="75"/>
      <c r="K319" s="75"/>
    </row>
    <row r="320" spans="1:11" ht="12" x14ac:dyDescent="0.2">
      <c r="A320" s="111">
        <v>6210</v>
      </c>
      <c r="B320" s="113" t="s">
        <v>6392</v>
      </c>
      <c r="C320" s="113" t="s">
        <v>13541</v>
      </c>
      <c r="D320" s="113" t="str">
        <f>UPPER(Table39[[#This Row],[Full Name (NEW)]])</f>
        <v>GILBERT STREET LIGHTING IMPROVEMENT DISTRICT 2006-11</v>
      </c>
      <c r="E320" s="110"/>
      <c r="F320" s="177" t="s">
        <v>12115</v>
      </c>
      <c r="G320" s="75" t="s">
        <v>11576</v>
      </c>
      <c r="H320" s="75"/>
      <c r="I320" s="75"/>
      <c r="J320" s="75"/>
      <c r="K320" s="75"/>
    </row>
    <row r="321" spans="1:11" ht="12" x14ac:dyDescent="0.2">
      <c r="A321" s="111">
        <v>6211</v>
      </c>
      <c r="B321" s="113" t="s">
        <v>6395</v>
      </c>
      <c r="C321" s="113" t="s">
        <v>13542</v>
      </c>
      <c r="D321" s="113" t="str">
        <f>UPPER(Table39[[#This Row],[Full Name (NEW)]])</f>
        <v>GILBERT STREET LIGHTING IMPROVEMENT DISTRICT 2006-12</v>
      </c>
      <c r="E321" s="110"/>
      <c r="F321" s="177" t="s">
        <v>12115</v>
      </c>
      <c r="G321" s="75" t="s">
        <v>11576</v>
      </c>
      <c r="H321" s="75"/>
      <c r="I321" s="75"/>
      <c r="J321" s="75"/>
      <c r="K321" s="75"/>
    </row>
    <row r="322" spans="1:11" ht="12" x14ac:dyDescent="0.2">
      <c r="A322" s="111">
        <v>6212</v>
      </c>
      <c r="B322" s="113" t="s">
        <v>6398</v>
      </c>
      <c r="C322" s="113" t="s">
        <v>13543</v>
      </c>
      <c r="D322" s="113" t="str">
        <f>UPPER(Table39[[#This Row],[Full Name (NEW)]])</f>
        <v>GILBERT STREET LIGHTING IMPROVEMENT DISTRICT 2006-13</v>
      </c>
      <c r="E322" s="110"/>
      <c r="F322" s="177" t="s">
        <v>12115</v>
      </c>
      <c r="G322" s="75" t="s">
        <v>11576</v>
      </c>
      <c r="H322" s="75"/>
      <c r="I322" s="75"/>
      <c r="J322" s="75"/>
      <c r="K322" s="75"/>
    </row>
    <row r="323" spans="1:11" ht="12" x14ac:dyDescent="0.2">
      <c r="A323" s="111">
        <v>6213</v>
      </c>
      <c r="B323" s="113" t="s">
        <v>6401</v>
      </c>
      <c r="C323" s="113" t="s">
        <v>13544</v>
      </c>
      <c r="D323" s="113" t="str">
        <f>UPPER(Table39[[#This Row],[Full Name (NEW)]])</f>
        <v>GILBERT STREET LIGHTING IMPROVEMENT DISTRICT 2006-14</v>
      </c>
      <c r="E323" s="110"/>
      <c r="F323" s="177" t="s">
        <v>12115</v>
      </c>
      <c r="G323" s="75" t="s">
        <v>11576</v>
      </c>
      <c r="H323" s="75"/>
      <c r="I323" s="75"/>
      <c r="J323" s="75"/>
      <c r="K323" s="75"/>
    </row>
    <row r="324" spans="1:11" ht="12" x14ac:dyDescent="0.2">
      <c r="A324" s="111">
        <v>6214</v>
      </c>
      <c r="B324" s="113" t="s">
        <v>6404</v>
      </c>
      <c r="C324" s="113" t="s">
        <v>13545</v>
      </c>
      <c r="D324" s="113" t="str">
        <f>UPPER(Table39[[#This Row],[Full Name (NEW)]])</f>
        <v>GILBERT STREET LIGHTING IMPROVEMENT DISTRICT 2006-15</v>
      </c>
      <c r="E324" s="110"/>
      <c r="F324" s="177" t="s">
        <v>12115</v>
      </c>
      <c r="G324" s="75" t="s">
        <v>11576</v>
      </c>
      <c r="H324" s="75"/>
      <c r="I324" s="75"/>
      <c r="J324" s="75"/>
      <c r="K324" s="75"/>
    </row>
    <row r="325" spans="1:11" ht="12" x14ac:dyDescent="0.2">
      <c r="A325" s="111">
        <v>6215</v>
      </c>
      <c r="B325" s="113" t="s">
        <v>6440</v>
      </c>
      <c r="C325" s="113" t="s">
        <v>13546</v>
      </c>
      <c r="D325" s="113" t="str">
        <f>UPPER(Table39[[#This Row],[Full Name (NEW)]])</f>
        <v>GILBERT STREET LIGHTING IMPROVEMENT DISTRICT 2008-01</v>
      </c>
      <c r="E325" s="110"/>
      <c r="F325" s="177" t="s">
        <v>12115</v>
      </c>
      <c r="G325" s="75" t="s">
        <v>11576</v>
      </c>
      <c r="H325" s="75"/>
      <c r="I325" s="75"/>
      <c r="J325" s="75"/>
      <c r="K325" s="75"/>
    </row>
    <row r="326" spans="1:11" ht="12" x14ac:dyDescent="0.2">
      <c r="A326" s="111">
        <v>6216</v>
      </c>
      <c r="B326" s="113" t="s">
        <v>6443</v>
      </c>
      <c r="C326" s="113" t="s">
        <v>13547</v>
      </c>
      <c r="D326" s="113" t="str">
        <f>UPPER(Table39[[#This Row],[Full Name (NEW)]])</f>
        <v>GILBERT STREET LIGHTING IMPROVEMENT DISTRICT 2008-02</v>
      </c>
      <c r="E326" s="110"/>
      <c r="F326" s="177" t="s">
        <v>12115</v>
      </c>
      <c r="G326" s="75" t="s">
        <v>11576</v>
      </c>
      <c r="H326" s="75"/>
      <c r="I326" s="75"/>
      <c r="J326" s="75"/>
      <c r="K326" s="75"/>
    </row>
    <row r="327" spans="1:11" ht="12" x14ac:dyDescent="0.2">
      <c r="A327" s="111">
        <v>6217</v>
      </c>
      <c r="B327" s="113" t="s">
        <v>6155</v>
      </c>
      <c r="C327" s="113" t="s">
        <v>13548</v>
      </c>
      <c r="D327" s="113" t="str">
        <f>UPPER(Table39[[#This Row],[Full Name (NEW)]])</f>
        <v>GILBERT STREET LIGHTING IMPROVEMENT DISTRICT 1992-08</v>
      </c>
      <c r="E327" s="110"/>
      <c r="F327" s="177" t="s">
        <v>12115</v>
      </c>
      <c r="G327" s="75" t="s">
        <v>11576</v>
      </c>
      <c r="H327" s="75"/>
      <c r="I327" s="75"/>
      <c r="J327" s="75"/>
      <c r="K327" s="75"/>
    </row>
    <row r="328" spans="1:11" ht="12" x14ac:dyDescent="0.2">
      <c r="A328" s="111">
        <v>6218</v>
      </c>
      <c r="B328" s="113" t="s">
        <v>4890</v>
      </c>
      <c r="C328" s="113" t="s">
        <v>13549</v>
      </c>
      <c r="D328" s="113" t="str">
        <f>UPPER(Table39[[#This Row],[Full Name (NEW)]])</f>
        <v>GILBERT STREET LIGHTING IMPROVEMENT DISTRICT 1993-01</v>
      </c>
      <c r="E328" s="110"/>
      <c r="F328" s="177" t="s">
        <v>12115</v>
      </c>
      <c r="G328" s="75" t="s">
        <v>11576</v>
      </c>
      <c r="H328" s="75"/>
      <c r="I328" s="75"/>
      <c r="J328" s="75"/>
      <c r="K328" s="75"/>
    </row>
    <row r="329" spans="1:11" ht="12" x14ac:dyDescent="0.2">
      <c r="A329" s="111">
        <v>6219</v>
      </c>
      <c r="B329" s="113" t="s">
        <v>4894</v>
      </c>
      <c r="C329" s="113" t="s">
        <v>13550</v>
      </c>
      <c r="D329" s="113" t="str">
        <f>UPPER(Table39[[#This Row],[Full Name (NEW)]])</f>
        <v>GILBERT STREET LIGHTING IMPROVEMENT DISTRICT 1993-02</v>
      </c>
      <c r="E329" s="110"/>
      <c r="F329" s="177" t="s">
        <v>12115</v>
      </c>
      <c r="G329" s="75" t="s">
        <v>11576</v>
      </c>
      <c r="H329" s="75"/>
      <c r="I329" s="75"/>
      <c r="J329" s="75"/>
      <c r="K329" s="75"/>
    </row>
    <row r="330" spans="1:11" ht="12" x14ac:dyDescent="0.2">
      <c r="A330" s="111">
        <v>6220</v>
      </c>
      <c r="B330" s="113" t="s">
        <v>4948</v>
      </c>
      <c r="C330" s="113" t="s">
        <v>13551</v>
      </c>
      <c r="D330" s="113" t="str">
        <f>UPPER(Table39[[#This Row],[Full Name (NEW)]])</f>
        <v>GILBERT STREET LIGHTING IMPROVEMENT DISTRICT 1993-04</v>
      </c>
      <c r="E330" s="110"/>
      <c r="F330" s="177" t="s">
        <v>12115</v>
      </c>
      <c r="G330" s="75" t="s">
        <v>11576</v>
      </c>
      <c r="H330" s="75"/>
      <c r="I330" s="75"/>
      <c r="J330" s="75"/>
      <c r="K330" s="75"/>
    </row>
    <row r="331" spans="1:11" ht="12" x14ac:dyDescent="0.2">
      <c r="A331" s="111">
        <v>6221</v>
      </c>
      <c r="B331" s="113" t="s">
        <v>4952</v>
      </c>
      <c r="C331" s="113" t="s">
        <v>13552</v>
      </c>
      <c r="D331" s="113" t="str">
        <f>UPPER(Table39[[#This Row],[Full Name (NEW)]])</f>
        <v>GILBERT STREET LIGHTING IMPROVEMENT DISTRICT 1993-05</v>
      </c>
      <c r="E331" s="110"/>
      <c r="F331" s="177" t="s">
        <v>12115</v>
      </c>
      <c r="G331" s="75" t="s">
        <v>11576</v>
      </c>
      <c r="H331" s="75"/>
      <c r="I331" s="75"/>
      <c r="J331" s="75"/>
      <c r="K331" s="75"/>
    </row>
    <row r="332" spans="1:11" ht="12" x14ac:dyDescent="0.2">
      <c r="A332" s="111">
        <v>6222</v>
      </c>
      <c r="B332" s="113" t="s">
        <v>4920</v>
      </c>
      <c r="C332" s="113" t="s">
        <v>13553</v>
      </c>
      <c r="D332" s="113" t="str">
        <f>UPPER(Table39[[#This Row],[Full Name (NEW)]])</f>
        <v>GILBERT STREET LIGHTING IMPROVEMENT DISTRICT 1993-06</v>
      </c>
      <c r="E332" s="110"/>
      <c r="F332" s="177" t="s">
        <v>12115</v>
      </c>
      <c r="G332" s="75" t="s">
        <v>11576</v>
      </c>
      <c r="H332" s="75"/>
      <c r="I332" s="75"/>
      <c r="J332" s="75"/>
      <c r="K332" s="75"/>
    </row>
    <row r="333" spans="1:11" ht="12" x14ac:dyDescent="0.2">
      <c r="A333" s="111">
        <v>6223</v>
      </c>
      <c r="B333" s="113" t="s">
        <v>4924</v>
      </c>
      <c r="C333" s="113" t="s">
        <v>13554</v>
      </c>
      <c r="D333" s="113" t="str">
        <f>UPPER(Table39[[#This Row],[Full Name (NEW)]])</f>
        <v>GILBERT STREET LIGHTING IMPROVEMENT DISTRICT 1993-07</v>
      </c>
      <c r="E333" s="110"/>
      <c r="F333" s="177" t="s">
        <v>12115</v>
      </c>
      <c r="G333" s="75" t="s">
        <v>11576</v>
      </c>
      <c r="H333" s="75"/>
      <c r="I333" s="75"/>
      <c r="J333" s="75"/>
      <c r="K333" s="75"/>
    </row>
    <row r="334" spans="1:11" ht="12" x14ac:dyDescent="0.2">
      <c r="A334" s="111">
        <v>6224</v>
      </c>
      <c r="B334" s="113" t="s">
        <v>4928</v>
      </c>
      <c r="C334" s="113" t="s">
        <v>13555</v>
      </c>
      <c r="D334" s="113" t="str">
        <f>UPPER(Table39[[#This Row],[Full Name (NEW)]])</f>
        <v>GILBERT STREET LIGHTING IMPROVEMENT DISTRICT 1993-08</v>
      </c>
      <c r="E334" s="110"/>
      <c r="F334" s="177" t="s">
        <v>12115</v>
      </c>
      <c r="G334" s="75" t="s">
        <v>11576</v>
      </c>
      <c r="H334" s="75"/>
      <c r="I334" s="75"/>
      <c r="J334" s="75"/>
      <c r="K334" s="75"/>
    </row>
    <row r="335" spans="1:11" ht="12" x14ac:dyDescent="0.2">
      <c r="A335" s="111">
        <v>6225</v>
      </c>
      <c r="B335" s="113" t="s">
        <v>4956</v>
      </c>
      <c r="C335" s="113" t="s">
        <v>13556</v>
      </c>
      <c r="D335" s="113" t="str">
        <f>UPPER(Table39[[#This Row],[Full Name (NEW)]])</f>
        <v>GILBERT STREET LIGHTING IMPROVEMENT DISTRICT 1993-10</v>
      </c>
      <c r="E335" s="110"/>
      <c r="F335" s="177" t="s">
        <v>12115</v>
      </c>
      <c r="G335" s="75" t="s">
        <v>11576</v>
      </c>
      <c r="H335" s="75"/>
      <c r="I335" s="75"/>
      <c r="J335" s="75"/>
      <c r="K335" s="75"/>
    </row>
    <row r="336" spans="1:11" ht="12" x14ac:dyDescent="0.2">
      <c r="A336" s="111">
        <v>6226</v>
      </c>
      <c r="B336" s="113" t="s">
        <v>4960</v>
      </c>
      <c r="C336" s="113" t="s">
        <v>13557</v>
      </c>
      <c r="D336" s="113" t="str">
        <f>UPPER(Table39[[#This Row],[Full Name (NEW)]])</f>
        <v>GILBERT STREET LIGHTING IMPROVEMENT DISTRICT 1993-11</v>
      </c>
      <c r="E336" s="110"/>
      <c r="F336" s="177" t="s">
        <v>12115</v>
      </c>
      <c r="G336" s="75" t="s">
        <v>11576</v>
      </c>
      <c r="H336" s="75"/>
      <c r="I336" s="75"/>
      <c r="J336" s="75"/>
      <c r="K336" s="75"/>
    </row>
    <row r="337" spans="1:11" ht="12" x14ac:dyDescent="0.2">
      <c r="A337" s="111">
        <v>6227</v>
      </c>
      <c r="B337" s="113" t="s">
        <v>4964</v>
      </c>
      <c r="C337" s="113" t="s">
        <v>13558</v>
      </c>
      <c r="D337" s="113" t="str">
        <f>UPPER(Table39[[#This Row],[Full Name (NEW)]])</f>
        <v>GILBERT STREET LIGHTING IMPROVEMENT DISTRICT 1993-12</v>
      </c>
      <c r="E337" s="110"/>
      <c r="F337" s="177" t="s">
        <v>12115</v>
      </c>
      <c r="G337" s="75" t="s">
        <v>11576</v>
      </c>
      <c r="H337" s="75"/>
      <c r="I337" s="75"/>
      <c r="J337" s="75"/>
      <c r="K337" s="75"/>
    </row>
    <row r="338" spans="1:11" ht="12" x14ac:dyDescent="0.2">
      <c r="A338" s="111">
        <v>6228</v>
      </c>
      <c r="B338" s="113" t="s">
        <v>4968</v>
      </c>
      <c r="C338" s="113" t="s">
        <v>13559</v>
      </c>
      <c r="D338" s="113" t="str">
        <f>UPPER(Table39[[#This Row],[Full Name (NEW)]])</f>
        <v>GILBERT STREET LIGHTING IMPROVEMENT DISTRICT 1993-13</v>
      </c>
      <c r="E338" s="110"/>
      <c r="F338" s="177" t="s">
        <v>12115</v>
      </c>
      <c r="G338" s="75" t="s">
        <v>11576</v>
      </c>
      <c r="H338" s="75"/>
      <c r="I338" s="75"/>
      <c r="J338" s="75"/>
      <c r="K338" s="75"/>
    </row>
    <row r="339" spans="1:11" ht="12" x14ac:dyDescent="0.2">
      <c r="A339" s="111">
        <v>6229</v>
      </c>
      <c r="B339" s="113" t="s">
        <v>4972</v>
      </c>
      <c r="C339" s="113" t="s">
        <v>13560</v>
      </c>
      <c r="D339" s="113" t="str">
        <f>UPPER(Table39[[#This Row],[Full Name (NEW)]])</f>
        <v>GILBERT STREET LIGHTING IMPROVEMENT DISTRICT 1993-14</v>
      </c>
      <c r="E339" s="110"/>
      <c r="F339" s="177" t="s">
        <v>12115</v>
      </c>
      <c r="G339" s="75" t="s">
        <v>11576</v>
      </c>
      <c r="H339" s="75"/>
      <c r="I339" s="75"/>
      <c r="J339" s="75"/>
      <c r="K339" s="75"/>
    </row>
    <row r="340" spans="1:11" ht="12" x14ac:dyDescent="0.2">
      <c r="A340" s="111">
        <v>6230</v>
      </c>
      <c r="B340" s="113" t="s">
        <v>4976</v>
      </c>
      <c r="C340" s="113" t="s">
        <v>13561</v>
      </c>
      <c r="D340" s="113" t="str">
        <f>UPPER(Table39[[#This Row],[Full Name (NEW)]])</f>
        <v>GILBERT STREET LIGHTING IMPROVEMENT DISTRICT 1993-15</v>
      </c>
      <c r="E340" s="110"/>
      <c r="F340" s="177" t="s">
        <v>12115</v>
      </c>
      <c r="G340" s="75" t="s">
        <v>11576</v>
      </c>
      <c r="H340" s="75"/>
      <c r="I340" s="75"/>
      <c r="J340" s="75"/>
      <c r="K340" s="75"/>
    </row>
    <row r="341" spans="1:11" ht="12" x14ac:dyDescent="0.2">
      <c r="A341" s="111">
        <v>6231</v>
      </c>
      <c r="B341" s="113" t="s">
        <v>5032</v>
      </c>
      <c r="C341" s="113" t="s">
        <v>13562</v>
      </c>
      <c r="D341" s="113" t="str">
        <f>UPPER(Table39[[#This Row],[Full Name (NEW)]])</f>
        <v>GILBERT STREET LIGHTING IMPROVEMENT DISTRICT 1993-16</v>
      </c>
      <c r="E341" s="110"/>
      <c r="F341" s="177" t="s">
        <v>12115</v>
      </c>
      <c r="G341" s="75" t="s">
        <v>11576</v>
      </c>
      <c r="H341" s="75"/>
      <c r="I341" s="75"/>
      <c r="J341" s="75"/>
      <c r="K341" s="75"/>
    </row>
    <row r="342" spans="1:11" ht="12" x14ac:dyDescent="0.2">
      <c r="A342" s="111">
        <v>6232</v>
      </c>
      <c r="B342" s="113" t="s">
        <v>5036</v>
      </c>
      <c r="C342" s="113" t="s">
        <v>13563</v>
      </c>
      <c r="D342" s="113" t="str">
        <f>UPPER(Table39[[#This Row],[Full Name (NEW)]])</f>
        <v>GILBERT STREET LIGHTING IMPROVEMENT DISTRICT 1993-17</v>
      </c>
      <c r="E342" s="110"/>
      <c r="F342" s="177" t="s">
        <v>12115</v>
      </c>
      <c r="G342" s="75" t="s">
        <v>11576</v>
      </c>
      <c r="H342" s="75"/>
      <c r="I342" s="75"/>
      <c r="J342" s="75"/>
      <c r="K342" s="75"/>
    </row>
    <row r="343" spans="1:11" ht="12" x14ac:dyDescent="0.2">
      <c r="A343" s="111">
        <v>6233</v>
      </c>
      <c r="B343" s="113" t="s">
        <v>5040</v>
      </c>
      <c r="C343" s="113" t="s">
        <v>13564</v>
      </c>
      <c r="D343" s="113" t="str">
        <f>UPPER(Table39[[#This Row],[Full Name (NEW)]])</f>
        <v>GILBERT STREET LIGHTING IMPROVEMENT DISTRICT 1993-18</v>
      </c>
      <c r="E343" s="110"/>
      <c r="F343" s="177" t="s">
        <v>12115</v>
      </c>
      <c r="G343" s="75" t="s">
        <v>11576</v>
      </c>
      <c r="H343" s="75"/>
      <c r="I343" s="75"/>
      <c r="J343" s="75"/>
      <c r="K343" s="75"/>
    </row>
    <row r="344" spans="1:11" ht="12" x14ac:dyDescent="0.2">
      <c r="A344" s="111">
        <v>6234</v>
      </c>
      <c r="B344" s="113" t="s">
        <v>5324</v>
      </c>
      <c r="C344" s="113" t="s">
        <v>13565</v>
      </c>
      <c r="D344" s="113" t="str">
        <f>UPPER(Table39[[#This Row],[Full Name (NEW)]])</f>
        <v>GILBERT STREET LIGHTING IMPROVEMENT DISTRICT 1994-32</v>
      </c>
      <c r="E344" s="110"/>
      <c r="F344" s="177" t="s">
        <v>12115</v>
      </c>
      <c r="G344" s="75" t="s">
        <v>11576</v>
      </c>
      <c r="H344" s="75"/>
      <c r="I344" s="75"/>
      <c r="J344" s="75"/>
      <c r="K344" s="75"/>
    </row>
    <row r="345" spans="1:11" ht="12" x14ac:dyDescent="0.2">
      <c r="A345" s="111">
        <v>6235</v>
      </c>
      <c r="B345" s="113" t="s">
        <v>5312</v>
      </c>
      <c r="C345" s="113" t="s">
        <v>13566</v>
      </c>
      <c r="D345" s="113" t="str">
        <f>UPPER(Table39[[#This Row],[Full Name (NEW)]])</f>
        <v>GILBERT STREET LIGHTING IMPROVEMENT DISTRICT 1994-33</v>
      </c>
      <c r="E345" s="110"/>
      <c r="F345" s="177" t="s">
        <v>12115</v>
      </c>
      <c r="G345" s="75" t="s">
        <v>11576</v>
      </c>
      <c r="H345" s="75"/>
      <c r="I345" s="75"/>
      <c r="J345" s="75"/>
      <c r="K345" s="75"/>
    </row>
    <row r="346" spans="1:11" ht="12" x14ac:dyDescent="0.2">
      <c r="A346" s="111">
        <v>6236</v>
      </c>
      <c r="B346" s="113" t="s">
        <v>5316</v>
      </c>
      <c r="C346" s="113" t="s">
        <v>13567</v>
      </c>
      <c r="D346" s="113" t="str">
        <f>UPPER(Table39[[#This Row],[Full Name (NEW)]])</f>
        <v>GILBERT STREET LIGHTING IMPROVEMENT DISTRICT 1994-34</v>
      </c>
      <c r="E346" s="110"/>
      <c r="F346" s="177" t="s">
        <v>12115</v>
      </c>
      <c r="G346" s="75" t="s">
        <v>11576</v>
      </c>
      <c r="H346" s="75"/>
      <c r="I346" s="75"/>
      <c r="J346" s="75"/>
      <c r="K346" s="75"/>
    </row>
    <row r="347" spans="1:11" ht="12" x14ac:dyDescent="0.2">
      <c r="A347" s="111">
        <v>6237</v>
      </c>
      <c r="B347" s="113" t="s">
        <v>5320</v>
      </c>
      <c r="C347" s="113" t="s">
        <v>13568</v>
      </c>
      <c r="D347" s="113" t="str">
        <f>UPPER(Table39[[#This Row],[Full Name (NEW)]])</f>
        <v>GILBERT STREET LIGHTING IMPROVEMENT DISTRICT 1994-35</v>
      </c>
      <c r="E347" s="110"/>
      <c r="F347" s="177" t="s">
        <v>12115</v>
      </c>
      <c r="G347" s="75" t="s">
        <v>11576</v>
      </c>
      <c r="H347" s="75"/>
      <c r="I347" s="75"/>
      <c r="J347" s="75"/>
      <c r="K347" s="75"/>
    </row>
    <row r="348" spans="1:11" ht="12" x14ac:dyDescent="0.2">
      <c r="A348" s="111">
        <v>6238</v>
      </c>
      <c r="B348" s="113" t="s">
        <v>5296</v>
      </c>
      <c r="C348" s="113" t="s">
        <v>13569</v>
      </c>
      <c r="D348" s="113" t="str">
        <f>UPPER(Table39[[#This Row],[Full Name (NEW)]])</f>
        <v>GILBERT STREET LIGHTING IMPROVEMENT DISTRICT 1994-36</v>
      </c>
      <c r="E348" s="110"/>
      <c r="F348" s="177" t="s">
        <v>12115</v>
      </c>
      <c r="G348" s="75" t="s">
        <v>11576</v>
      </c>
      <c r="H348" s="75"/>
      <c r="I348" s="75"/>
      <c r="J348" s="75"/>
      <c r="K348" s="75"/>
    </row>
    <row r="349" spans="1:11" ht="12" x14ac:dyDescent="0.2">
      <c r="A349" s="111">
        <v>6239</v>
      </c>
      <c r="B349" s="113" t="s">
        <v>5308</v>
      </c>
      <c r="C349" s="113" t="s">
        <v>13570</v>
      </c>
      <c r="D349" s="113" t="str">
        <f>UPPER(Table39[[#This Row],[Full Name (NEW)]])</f>
        <v>GILBERT STREET LIGHTING IMPROVEMENT DISTRICT 1994-37</v>
      </c>
      <c r="E349" s="110"/>
      <c r="F349" s="177" t="s">
        <v>12115</v>
      </c>
      <c r="G349" s="75" t="s">
        <v>11576</v>
      </c>
      <c r="H349" s="75"/>
      <c r="I349" s="75"/>
      <c r="J349" s="75"/>
      <c r="K349" s="75"/>
    </row>
    <row r="350" spans="1:11" ht="12" x14ac:dyDescent="0.2">
      <c r="A350" s="111">
        <v>6240</v>
      </c>
      <c r="B350" s="113" t="s">
        <v>5304</v>
      </c>
      <c r="C350" s="113" t="s">
        <v>13571</v>
      </c>
      <c r="D350" s="113" t="str">
        <f>UPPER(Table39[[#This Row],[Full Name (NEW)]])</f>
        <v>GILBERT STREET LIGHTING IMPROVEMENT DISTRICT 1994-38</v>
      </c>
      <c r="E350" s="110"/>
      <c r="F350" s="177" t="s">
        <v>12115</v>
      </c>
      <c r="G350" s="75" t="s">
        <v>11576</v>
      </c>
      <c r="H350" s="75"/>
      <c r="I350" s="75"/>
      <c r="J350" s="75"/>
      <c r="K350" s="75"/>
    </row>
    <row r="351" spans="1:11" ht="12" x14ac:dyDescent="0.2">
      <c r="A351" s="111">
        <v>6241</v>
      </c>
      <c r="B351" s="113" t="s">
        <v>5300</v>
      </c>
      <c r="C351" s="113" t="s">
        <v>13572</v>
      </c>
      <c r="D351" s="113" t="str">
        <f>UPPER(Table39[[#This Row],[Full Name (NEW)]])</f>
        <v>GILBERT STREET LIGHTING IMPROVEMENT DISTRICT 1995-01</v>
      </c>
      <c r="E351" s="110"/>
      <c r="F351" s="177" t="s">
        <v>12115</v>
      </c>
      <c r="G351" s="75" t="s">
        <v>11576</v>
      </c>
      <c r="H351" s="75"/>
      <c r="I351" s="75"/>
      <c r="J351" s="75"/>
      <c r="K351" s="75"/>
    </row>
    <row r="352" spans="1:11" ht="12" x14ac:dyDescent="0.2">
      <c r="A352" s="111">
        <v>6242</v>
      </c>
      <c r="B352" s="113" t="s">
        <v>5336</v>
      </c>
      <c r="C352" s="113" t="s">
        <v>13573</v>
      </c>
      <c r="D352" s="113" t="str">
        <f>UPPER(Table39[[#This Row],[Full Name (NEW)]])</f>
        <v>GILBERT STREET LIGHTING IMPROVEMENT DISTRICT 1995-02</v>
      </c>
      <c r="E352" s="110"/>
      <c r="F352" s="177" t="s">
        <v>12115</v>
      </c>
      <c r="G352" s="75" t="s">
        <v>11576</v>
      </c>
      <c r="H352" s="75"/>
      <c r="I352" s="75"/>
      <c r="J352" s="75"/>
      <c r="K352" s="75"/>
    </row>
    <row r="353" spans="1:11" ht="12" x14ac:dyDescent="0.2">
      <c r="A353" s="111">
        <v>6243</v>
      </c>
      <c r="B353" s="113" t="s">
        <v>5340</v>
      </c>
      <c r="C353" s="113" t="s">
        <v>13574</v>
      </c>
      <c r="D353" s="113" t="str">
        <f>UPPER(Table39[[#This Row],[Full Name (NEW)]])</f>
        <v>GILBERT STREET LIGHTING IMPROVEMENT DISTRICT 1995-03</v>
      </c>
      <c r="E353" s="110"/>
      <c r="F353" s="177" t="s">
        <v>12115</v>
      </c>
      <c r="G353" s="75" t="s">
        <v>11576</v>
      </c>
      <c r="H353" s="75"/>
      <c r="I353" s="75"/>
      <c r="J353" s="75"/>
      <c r="K353" s="75"/>
    </row>
    <row r="354" spans="1:11" ht="12" x14ac:dyDescent="0.2">
      <c r="A354" s="111">
        <v>6244</v>
      </c>
      <c r="B354" s="113" t="s">
        <v>5344</v>
      </c>
      <c r="C354" s="113" t="s">
        <v>13575</v>
      </c>
      <c r="D354" s="113" t="str">
        <f>UPPER(Table39[[#This Row],[Full Name (NEW)]])</f>
        <v>GILBERT STREET LIGHTING IMPROVEMENT DISTRICT 1995-04</v>
      </c>
      <c r="E354" s="110"/>
      <c r="F354" s="177" t="s">
        <v>12115</v>
      </c>
      <c r="G354" s="75" t="s">
        <v>11576</v>
      </c>
      <c r="H354" s="75"/>
      <c r="I354" s="75"/>
      <c r="J354" s="75"/>
      <c r="K354" s="75"/>
    </row>
    <row r="355" spans="1:11" ht="12" x14ac:dyDescent="0.2">
      <c r="A355" s="111">
        <v>6245</v>
      </c>
      <c r="B355" s="113" t="s">
        <v>5348</v>
      </c>
      <c r="C355" s="113" t="s">
        <v>13576</v>
      </c>
      <c r="D355" s="113" t="str">
        <f>UPPER(Table39[[#This Row],[Full Name (NEW)]])</f>
        <v>GILBERT STREET LIGHTING IMPROVEMENT DISTRICT 1995-05</v>
      </c>
      <c r="E355" s="110"/>
      <c r="F355" s="177" t="s">
        <v>12115</v>
      </c>
      <c r="G355" s="75" t="s">
        <v>11576</v>
      </c>
      <c r="H355" s="75"/>
      <c r="I355" s="75"/>
      <c r="J355" s="75"/>
      <c r="K355" s="75"/>
    </row>
    <row r="356" spans="1:11" ht="12" x14ac:dyDescent="0.2">
      <c r="A356" s="111">
        <v>6246</v>
      </c>
      <c r="B356" s="113" t="s">
        <v>5352</v>
      </c>
      <c r="C356" s="113" t="s">
        <v>13577</v>
      </c>
      <c r="D356" s="113" t="str">
        <f>UPPER(Table39[[#This Row],[Full Name (NEW)]])</f>
        <v>GILBERT STREET LIGHTING IMPROVEMENT DISTRICT 1995-06</v>
      </c>
      <c r="E356" s="110"/>
      <c r="F356" s="177" t="s">
        <v>12115</v>
      </c>
      <c r="G356" s="75" t="s">
        <v>11576</v>
      </c>
      <c r="H356" s="75"/>
      <c r="I356" s="75"/>
      <c r="J356" s="75"/>
      <c r="K356" s="75"/>
    </row>
    <row r="357" spans="1:11" ht="12" x14ac:dyDescent="0.2">
      <c r="A357" s="111">
        <v>6247</v>
      </c>
      <c r="B357" s="113" t="s">
        <v>5356</v>
      </c>
      <c r="C357" s="113" t="s">
        <v>13578</v>
      </c>
      <c r="D357" s="113" t="str">
        <f>UPPER(Table39[[#This Row],[Full Name (NEW)]])</f>
        <v>GILBERT STREET LIGHTING IMPROVEMENT DISTRICT 1995-07</v>
      </c>
      <c r="E357" s="110"/>
      <c r="F357" s="177" t="s">
        <v>12115</v>
      </c>
      <c r="G357" s="75" t="s">
        <v>11576</v>
      </c>
      <c r="H357" s="75"/>
      <c r="I357" s="75"/>
      <c r="J357" s="75"/>
      <c r="K357" s="75"/>
    </row>
    <row r="358" spans="1:11" ht="12" x14ac:dyDescent="0.2">
      <c r="A358" s="111">
        <v>6248</v>
      </c>
      <c r="B358" s="113" t="s">
        <v>5360</v>
      </c>
      <c r="C358" s="113" t="s">
        <v>13579</v>
      </c>
      <c r="D358" s="113" t="str">
        <f>UPPER(Table39[[#This Row],[Full Name (NEW)]])</f>
        <v>GILBERT STREET LIGHTING IMPROVEMENT DISTRICT 1995-08</v>
      </c>
      <c r="E358" s="110"/>
      <c r="F358" s="177" t="s">
        <v>12115</v>
      </c>
      <c r="G358" s="75" t="s">
        <v>11576</v>
      </c>
      <c r="H358" s="75"/>
      <c r="I358" s="75"/>
      <c r="J358" s="75"/>
      <c r="K358" s="75"/>
    </row>
    <row r="359" spans="1:11" ht="12" x14ac:dyDescent="0.2">
      <c r="A359" s="111">
        <v>6249</v>
      </c>
      <c r="B359" s="113" t="s">
        <v>5364</v>
      </c>
      <c r="C359" s="113" t="s">
        <v>13580</v>
      </c>
      <c r="D359" s="113" t="str">
        <f>UPPER(Table39[[#This Row],[Full Name (NEW)]])</f>
        <v>GILBERT STREET LIGHTING IMPROVEMENT DISTRICT 1995-09</v>
      </c>
      <c r="E359" s="110"/>
      <c r="F359" s="177" t="s">
        <v>12115</v>
      </c>
      <c r="G359" s="75" t="s">
        <v>11576</v>
      </c>
      <c r="H359" s="75"/>
      <c r="I359" s="75"/>
      <c r="J359" s="75"/>
      <c r="K359" s="75"/>
    </row>
    <row r="360" spans="1:11" ht="12" x14ac:dyDescent="0.2">
      <c r="A360" s="111">
        <v>6250</v>
      </c>
      <c r="B360" s="113" t="s">
        <v>5368</v>
      </c>
      <c r="C360" s="113" t="s">
        <v>13581</v>
      </c>
      <c r="D360" s="113" t="str">
        <f>UPPER(Table39[[#This Row],[Full Name (NEW)]])</f>
        <v>GILBERT STREET LIGHTING IMPROVEMENT DISTRICT 1995-10</v>
      </c>
      <c r="E360" s="110"/>
      <c r="F360" s="177" t="s">
        <v>12115</v>
      </c>
      <c r="G360" s="75" t="s">
        <v>11576</v>
      </c>
      <c r="H360" s="75"/>
      <c r="I360" s="75"/>
      <c r="J360" s="75"/>
      <c r="K360" s="75"/>
    </row>
    <row r="361" spans="1:11" ht="12" x14ac:dyDescent="0.2">
      <c r="A361" s="111">
        <v>6251</v>
      </c>
      <c r="B361" s="113" t="s">
        <v>5380</v>
      </c>
      <c r="C361" s="113" t="s">
        <v>13582</v>
      </c>
      <c r="D361" s="113" t="str">
        <f>UPPER(Table39[[#This Row],[Full Name (NEW)]])</f>
        <v>GILBERT STREET LIGHTING IMPROVEMENT DISTRICT 1995-11</v>
      </c>
      <c r="E361" s="110"/>
      <c r="F361" s="177" t="s">
        <v>12115</v>
      </c>
      <c r="G361" s="75" t="s">
        <v>11576</v>
      </c>
      <c r="H361" s="75"/>
      <c r="I361" s="75"/>
      <c r="J361" s="75"/>
      <c r="K361" s="75"/>
    </row>
    <row r="362" spans="1:11" ht="12" x14ac:dyDescent="0.2">
      <c r="A362" s="111">
        <v>6252</v>
      </c>
      <c r="B362" s="113" t="s">
        <v>5384</v>
      </c>
      <c r="C362" s="113" t="s">
        <v>13583</v>
      </c>
      <c r="D362" s="113" t="str">
        <f>UPPER(Table39[[#This Row],[Full Name (NEW)]])</f>
        <v>GILBERT STREET LIGHTING IMPROVEMENT DISTRICT 1995-12</v>
      </c>
      <c r="E362" s="110"/>
      <c r="F362" s="177" t="s">
        <v>12115</v>
      </c>
      <c r="G362" s="75" t="s">
        <v>11576</v>
      </c>
      <c r="H362" s="75"/>
      <c r="I362" s="75"/>
      <c r="J362" s="75"/>
      <c r="K362" s="75"/>
    </row>
    <row r="363" spans="1:11" ht="12" x14ac:dyDescent="0.2">
      <c r="A363" s="111">
        <v>6253</v>
      </c>
      <c r="B363" s="113" t="s">
        <v>5388</v>
      </c>
      <c r="C363" s="113" t="s">
        <v>13584</v>
      </c>
      <c r="D363" s="113" t="str">
        <f>UPPER(Table39[[#This Row],[Full Name (NEW)]])</f>
        <v>GILBERT STREET LIGHTING IMPROVEMENT DISTRICT 1995-13</v>
      </c>
      <c r="E363" s="110"/>
      <c r="F363" s="177" t="s">
        <v>12115</v>
      </c>
      <c r="G363" s="75" t="s">
        <v>11576</v>
      </c>
      <c r="H363" s="75"/>
      <c r="I363" s="75"/>
      <c r="J363" s="75"/>
      <c r="K363" s="75"/>
    </row>
    <row r="364" spans="1:11" ht="12" x14ac:dyDescent="0.2">
      <c r="A364" s="111">
        <v>6254</v>
      </c>
      <c r="B364" s="113" t="s">
        <v>5408</v>
      </c>
      <c r="C364" s="113" t="s">
        <v>13585</v>
      </c>
      <c r="D364" s="113" t="str">
        <f>UPPER(Table39[[#This Row],[Full Name (NEW)]])</f>
        <v>GILBERT STREET LIGHTING IMPROVEMENT DISTRICT 1995-14</v>
      </c>
      <c r="E364" s="110"/>
      <c r="F364" s="177" t="s">
        <v>12115</v>
      </c>
      <c r="G364" s="75" t="s">
        <v>11576</v>
      </c>
      <c r="H364" s="75"/>
      <c r="I364" s="75"/>
      <c r="J364" s="75"/>
      <c r="K364" s="75"/>
    </row>
    <row r="365" spans="1:11" ht="12" x14ac:dyDescent="0.2">
      <c r="A365" s="111">
        <v>6255</v>
      </c>
      <c r="B365" s="113" t="s">
        <v>5412</v>
      </c>
      <c r="C365" s="113" t="s">
        <v>13586</v>
      </c>
      <c r="D365" s="113" t="str">
        <f>UPPER(Table39[[#This Row],[Full Name (NEW)]])</f>
        <v>GILBERT STREET LIGHTING IMPROVEMENT DISTRICT 1995-15</v>
      </c>
      <c r="E365" s="110"/>
      <c r="F365" s="177" t="s">
        <v>12115</v>
      </c>
      <c r="G365" s="75" t="s">
        <v>11576</v>
      </c>
      <c r="H365" s="75"/>
      <c r="I365" s="75"/>
      <c r="J365" s="75"/>
      <c r="K365" s="75"/>
    </row>
    <row r="366" spans="1:11" ht="12" x14ac:dyDescent="0.2">
      <c r="A366" s="111">
        <v>6256</v>
      </c>
      <c r="B366" s="113" t="s">
        <v>5420</v>
      </c>
      <c r="C366" s="113" t="s">
        <v>13587</v>
      </c>
      <c r="D366" s="113" t="str">
        <f>UPPER(Table39[[#This Row],[Full Name (NEW)]])</f>
        <v>GILBERT STREET LIGHTING IMPROVEMENT DISTRICT 1995-16</v>
      </c>
      <c r="E366" s="110"/>
      <c r="F366" s="177" t="s">
        <v>12115</v>
      </c>
      <c r="G366" s="75" t="s">
        <v>11576</v>
      </c>
      <c r="H366" s="75"/>
      <c r="I366" s="75"/>
      <c r="J366" s="75"/>
      <c r="K366" s="75"/>
    </row>
    <row r="367" spans="1:11" ht="12" x14ac:dyDescent="0.2">
      <c r="A367" s="111">
        <v>6257</v>
      </c>
      <c r="B367" s="113" t="s">
        <v>5424</v>
      </c>
      <c r="C367" s="113" t="s">
        <v>13588</v>
      </c>
      <c r="D367" s="113" t="str">
        <f>UPPER(Table39[[#This Row],[Full Name (NEW)]])</f>
        <v>GILBERT STREET LIGHTING IMPROVEMENT DISTRICT 1995-17</v>
      </c>
      <c r="E367" s="110"/>
      <c r="F367" s="177" t="s">
        <v>12115</v>
      </c>
      <c r="G367" s="75" t="s">
        <v>11576</v>
      </c>
      <c r="H367" s="75"/>
      <c r="I367" s="75"/>
      <c r="J367" s="75"/>
      <c r="K367" s="75"/>
    </row>
    <row r="368" spans="1:11" ht="12" x14ac:dyDescent="0.2">
      <c r="A368" s="111">
        <v>6258</v>
      </c>
      <c r="B368" s="113" t="s">
        <v>5428</v>
      </c>
      <c r="C368" s="113" t="s">
        <v>13589</v>
      </c>
      <c r="D368" s="113" t="str">
        <f>UPPER(Table39[[#This Row],[Full Name (NEW)]])</f>
        <v>GILBERT STREET LIGHTING IMPROVEMENT DISTRICT 1995-18</v>
      </c>
      <c r="E368" s="110"/>
      <c r="F368" s="177" t="s">
        <v>12115</v>
      </c>
      <c r="G368" s="75" t="s">
        <v>11576</v>
      </c>
      <c r="H368" s="75"/>
      <c r="I368" s="75"/>
      <c r="J368" s="75"/>
      <c r="K368" s="75"/>
    </row>
    <row r="369" spans="1:11" ht="12" x14ac:dyDescent="0.2">
      <c r="A369" s="111">
        <v>6259</v>
      </c>
      <c r="B369" s="113" t="s">
        <v>5432</v>
      </c>
      <c r="C369" s="113" t="s">
        <v>13590</v>
      </c>
      <c r="D369" s="113" t="str">
        <f>UPPER(Table39[[#This Row],[Full Name (NEW)]])</f>
        <v>GILBERT STREET LIGHTING IMPROVEMENT DISTRICT 1995-19</v>
      </c>
      <c r="E369" s="110"/>
      <c r="F369" s="177" t="s">
        <v>12115</v>
      </c>
      <c r="G369" s="75" t="s">
        <v>11576</v>
      </c>
      <c r="H369" s="75"/>
      <c r="I369" s="75"/>
      <c r="J369" s="75"/>
      <c r="K369" s="75"/>
    </row>
    <row r="370" spans="1:11" ht="12" x14ac:dyDescent="0.2">
      <c r="A370" s="111">
        <v>6260</v>
      </c>
      <c r="B370" s="113" t="s">
        <v>5436</v>
      </c>
      <c r="C370" s="113" t="s">
        <v>13591</v>
      </c>
      <c r="D370" s="113" t="str">
        <f>UPPER(Table39[[#This Row],[Full Name (NEW)]])</f>
        <v>GILBERT STREET LIGHTING IMPROVEMENT DISTRICT 1995-20</v>
      </c>
      <c r="E370" s="110"/>
      <c r="F370" s="177" t="s">
        <v>12115</v>
      </c>
      <c r="G370" s="75" t="s">
        <v>11576</v>
      </c>
      <c r="H370" s="75"/>
      <c r="I370" s="75"/>
      <c r="J370" s="75"/>
      <c r="K370" s="75"/>
    </row>
    <row r="371" spans="1:11" ht="12" x14ac:dyDescent="0.2">
      <c r="A371" s="111">
        <v>6261</v>
      </c>
      <c r="B371" s="113" t="s">
        <v>5452</v>
      </c>
      <c r="C371" s="113" t="s">
        <v>13592</v>
      </c>
      <c r="D371" s="113" t="str">
        <f>UPPER(Table39[[#This Row],[Full Name (NEW)]])</f>
        <v>GILBERT STREET LIGHTING IMPROVEMENT DISTRICT 1995-21</v>
      </c>
      <c r="E371" s="110"/>
      <c r="F371" s="177" t="s">
        <v>12115</v>
      </c>
      <c r="G371" s="75" t="s">
        <v>11576</v>
      </c>
      <c r="H371" s="75"/>
      <c r="I371" s="75"/>
      <c r="J371" s="75"/>
      <c r="K371" s="75"/>
    </row>
    <row r="372" spans="1:11" ht="12" x14ac:dyDescent="0.2">
      <c r="A372" s="111">
        <v>6262</v>
      </c>
      <c r="B372" s="113" t="s">
        <v>5780</v>
      </c>
      <c r="C372" s="113" t="s">
        <v>13593</v>
      </c>
      <c r="D372" s="113" t="str">
        <f>UPPER(Table39[[#This Row],[Full Name (NEW)]])</f>
        <v>GILBERT STREET LIGHTING IMPROVEMENT DISTRICT 1995-22</v>
      </c>
      <c r="E372" s="110"/>
      <c r="F372" s="177" t="s">
        <v>12115</v>
      </c>
      <c r="G372" s="75" t="s">
        <v>11576</v>
      </c>
      <c r="H372" s="75"/>
      <c r="I372" s="75"/>
      <c r="J372" s="75"/>
      <c r="K372" s="75"/>
    </row>
    <row r="373" spans="1:11" ht="12" x14ac:dyDescent="0.2">
      <c r="A373" s="111">
        <v>6263</v>
      </c>
      <c r="B373" s="113" t="s">
        <v>5480</v>
      </c>
      <c r="C373" s="113" t="s">
        <v>13594</v>
      </c>
      <c r="D373" s="113" t="str">
        <f>UPPER(Table39[[#This Row],[Full Name (NEW)]])</f>
        <v>GILBERT STREET LIGHTING IMPROVEMENT DISTRICT 1995-23</v>
      </c>
      <c r="E373" s="110"/>
      <c r="F373" s="177" t="s">
        <v>12115</v>
      </c>
      <c r="G373" s="75" t="s">
        <v>11576</v>
      </c>
      <c r="H373" s="75"/>
      <c r="I373" s="75"/>
      <c r="J373" s="75"/>
      <c r="K373" s="75"/>
    </row>
    <row r="374" spans="1:11" ht="12" x14ac:dyDescent="0.2">
      <c r="A374" s="111">
        <v>6264</v>
      </c>
      <c r="B374" s="113" t="s">
        <v>5851</v>
      </c>
      <c r="C374" s="113" t="s">
        <v>13595</v>
      </c>
      <c r="D374" s="113" t="str">
        <f>UPPER(Table39[[#This Row],[Full Name (NEW)]])</f>
        <v>GILBERT STREET LIGHTING IMPROVEMENT DISTRICT 1995-24</v>
      </c>
      <c r="E374" s="110"/>
      <c r="F374" s="177" t="s">
        <v>12115</v>
      </c>
      <c r="G374" s="75" t="s">
        <v>11576</v>
      </c>
      <c r="H374" s="75"/>
      <c r="I374" s="75"/>
      <c r="J374" s="75"/>
      <c r="K374" s="75"/>
    </row>
    <row r="375" spans="1:11" ht="12" x14ac:dyDescent="0.2">
      <c r="A375" s="111">
        <v>6265</v>
      </c>
      <c r="B375" s="113" t="s">
        <v>5855</v>
      </c>
      <c r="C375" s="113" t="s">
        <v>13596</v>
      </c>
      <c r="D375" s="113" t="str">
        <f>UPPER(Table39[[#This Row],[Full Name (NEW)]])</f>
        <v>GILBERT STREET LIGHTING IMPROVEMENT DISTRICT 1995-25</v>
      </c>
      <c r="E375" s="110"/>
      <c r="F375" s="177" t="s">
        <v>12115</v>
      </c>
      <c r="G375" s="75" t="s">
        <v>11576</v>
      </c>
      <c r="H375" s="75"/>
      <c r="I375" s="75"/>
      <c r="J375" s="75"/>
      <c r="K375" s="75"/>
    </row>
    <row r="376" spans="1:11" ht="12" x14ac:dyDescent="0.2">
      <c r="A376" s="111">
        <v>6266</v>
      </c>
      <c r="B376" s="113" t="s">
        <v>5859</v>
      </c>
      <c r="C376" s="113" t="s">
        <v>13597</v>
      </c>
      <c r="D376" s="113" t="str">
        <f>UPPER(Table39[[#This Row],[Full Name (NEW)]])</f>
        <v>GILBERT STREET LIGHTING IMPROVEMENT DISTRICT 1995-26</v>
      </c>
      <c r="E376" s="110"/>
      <c r="F376" s="177" t="s">
        <v>12115</v>
      </c>
      <c r="G376" s="75" t="s">
        <v>11576</v>
      </c>
      <c r="H376" s="75"/>
      <c r="I376" s="75"/>
      <c r="J376" s="75"/>
      <c r="K376" s="75"/>
    </row>
    <row r="377" spans="1:11" ht="12" x14ac:dyDescent="0.2">
      <c r="A377" s="111">
        <v>6267</v>
      </c>
      <c r="B377" s="113" t="s">
        <v>5788</v>
      </c>
      <c r="C377" s="113" t="s">
        <v>13660</v>
      </c>
      <c r="D377" s="113" t="str">
        <f>UPPER(Table39[[#This Row],[Full Name (NEW)]])</f>
        <v>GILBERT STREET LIGHTING IMPROVEMENT DISTRICT 1995-27</v>
      </c>
      <c r="E377" s="110"/>
      <c r="F377" s="177" t="s">
        <v>12115</v>
      </c>
      <c r="G377" s="75" t="s">
        <v>11576</v>
      </c>
      <c r="H377" s="75"/>
      <c r="I377" s="75"/>
      <c r="J377" s="75"/>
      <c r="K377" s="75"/>
    </row>
    <row r="378" spans="1:11" ht="12" x14ac:dyDescent="0.2">
      <c r="A378" s="111">
        <v>6268</v>
      </c>
      <c r="B378" s="113" t="s">
        <v>5791</v>
      </c>
      <c r="C378" s="113" t="s">
        <v>13598</v>
      </c>
      <c r="D378" s="113" t="str">
        <f>UPPER(Table39[[#This Row],[Full Name (NEW)]])</f>
        <v>GILBERT STREET LIGHTING IMPROVEMENT DISTRICT 1995-28</v>
      </c>
      <c r="E378" s="110"/>
      <c r="F378" s="177" t="s">
        <v>12115</v>
      </c>
      <c r="G378" s="75" t="s">
        <v>11576</v>
      </c>
      <c r="H378" s="75"/>
      <c r="I378" s="75"/>
      <c r="J378" s="75"/>
      <c r="K378" s="75"/>
    </row>
    <row r="379" spans="1:11" ht="12" x14ac:dyDescent="0.2">
      <c r="A379" s="111">
        <v>6269</v>
      </c>
      <c r="B379" s="113" t="s">
        <v>5815</v>
      </c>
      <c r="C379" s="113" t="s">
        <v>13599</v>
      </c>
      <c r="D379" s="113" t="str">
        <f>UPPER(Table39[[#This Row],[Full Name (NEW)]])</f>
        <v>GILBERT STREET LIGHTING IMPROVEMENT DISTRICT 1995-30</v>
      </c>
      <c r="E379" s="110"/>
      <c r="F379" s="177" t="s">
        <v>12115</v>
      </c>
      <c r="G379" s="75" t="s">
        <v>11576</v>
      </c>
      <c r="H379" s="75"/>
      <c r="I379" s="75"/>
      <c r="J379" s="75"/>
      <c r="K379" s="75"/>
    </row>
    <row r="380" spans="1:11" ht="12" x14ac:dyDescent="0.2">
      <c r="A380" s="111">
        <v>6270</v>
      </c>
      <c r="B380" s="113" t="s">
        <v>5819</v>
      </c>
      <c r="C380" s="113" t="s">
        <v>13600</v>
      </c>
      <c r="D380" s="113" t="str">
        <f>UPPER(Table39[[#This Row],[Full Name (NEW)]])</f>
        <v>GILBERT STREET LIGHTING IMPROVEMENT DISTRICT 1995-31</v>
      </c>
      <c r="E380" s="110"/>
      <c r="F380" s="177" t="s">
        <v>12115</v>
      </c>
      <c r="G380" s="75" t="s">
        <v>11576</v>
      </c>
      <c r="H380" s="75"/>
      <c r="I380" s="75"/>
      <c r="J380" s="75"/>
      <c r="K380" s="75"/>
    </row>
    <row r="381" spans="1:11" ht="12" x14ac:dyDescent="0.2">
      <c r="A381" s="111">
        <v>6271</v>
      </c>
      <c r="B381" s="113" t="s">
        <v>5823</v>
      </c>
      <c r="C381" s="113" t="s">
        <v>13601</v>
      </c>
      <c r="D381" s="113" t="str">
        <f>UPPER(Table39[[#This Row],[Full Name (NEW)]])</f>
        <v>GILBERT STREET LIGHTING IMPROVEMENT DISTRICT 1995-32</v>
      </c>
      <c r="E381" s="110"/>
      <c r="F381" s="177" t="s">
        <v>12115</v>
      </c>
      <c r="G381" s="75" t="s">
        <v>11576</v>
      </c>
      <c r="H381" s="75"/>
      <c r="I381" s="75"/>
      <c r="J381" s="75"/>
      <c r="K381" s="75"/>
    </row>
    <row r="382" spans="1:11" ht="12" x14ac:dyDescent="0.2">
      <c r="A382" s="111">
        <v>6272</v>
      </c>
      <c r="B382" s="113" t="s">
        <v>5827</v>
      </c>
      <c r="C382" s="113" t="s">
        <v>13602</v>
      </c>
      <c r="D382" s="113" t="str">
        <f>UPPER(Table39[[#This Row],[Full Name (NEW)]])</f>
        <v>GILBERT STREET LIGHTING IMPROVEMENT DISTRICT 1995-33</v>
      </c>
      <c r="E382" s="110"/>
      <c r="F382" s="177" t="s">
        <v>12115</v>
      </c>
      <c r="G382" s="75" t="s">
        <v>11576</v>
      </c>
      <c r="H382" s="75"/>
      <c r="I382" s="75"/>
      <c r="J382" s="75"/>
      <c r="K382" s="75"/>
    </row>
    <row r="383" spans="1:11" ht="12" x14ac:dyDescent="0.2">
      <c r="A383" s="111">
        <v>6273</v>
      </c>
      <c r="B383" s="113" t="s">
        <v>5831</v>
      </c>
      <c r="C383" s="113" t="s">
        <v>13603</v>
      </c>
      <c r="D383" s="113" t="str">
        <f>UPPER(Table39[[#This Row],[Full Name (NEW)]])</f>
        <v>GILBERT STREET LIGHTING IMPROVEMENT DISTRICT 1995-34</v>
      </c>
      <c r="E383" s="110"/>
      <c r="F383" s="177" t="s">
        <v>12115</v>
      </c>
      <c r="G383" s="75" t="s">
        <v>11576</v>
      </c>
      <c r="H383" s="75"/>
      <c r="I383" s="75"/>
      <c r="J383" s="75"/>
      <c r="K383" s="75"/>
    </row>
    <row r="384" spans="1:11" ht="12" x14ac:dyDescent="0.2">
      <c r="A384" s="111">
        <v>6274</v>
      </c>
      <c r="B384" s="113" t="s">
        <v>5839</v>
      </c>
      <c r="C384" s="113" t="s">
        <v>13604</v>
      </c>
      <c r="D384" s="113" t="str">
        <f>UPPER(Table39[[#This Row],[Full Name (NEW)]])</f>
        <v>GILBERT STREET LIGHTING IMPROVEMENT DISTRICT 1995-35</v>
      </c>
      <c r="E384" s="110"/>
      <c r="F384" s="177" t="s">
        <v>12115</v>
      </c>
      <c r="G384" s="75" t="s">
        <v>11576</v>
      </c>
      <c r="H384" s="75"/>
      <c r="I384" s="75"/>
      <c r="J384" s="75"/>
      <c r="K384" s="75"/>
    </row>
    <row r="385" spans="1:11" ht="12" x14ac:dyDescent="0.2">
      <c r="A385" s="111">
        <v>6275</v>
      </c>
      <c r="B385" s="113" t="s">
        <v>5843</v>
      </c>
      <c r="C385" s="113" t="s">
        <v>13605</v>
      </c>
      <c r="D385" s="113" t="str">
        <f>UPPER(Table39[[#This Row],[Full Name (NEW)]])</f>
        <v>GILBERT STREET LIGHTING IMPROVEMENT DISTRICT 1995-36</v>
      </c>
      <c r="E385" s="110"/>
      <c r="F385" s="177" t="s">
        <v>12115</v>
      </c>
      <c r="G385" s="75" t="s">
        <v>11576</v>
      </c>
      <c r="H385" s="75"/>
      <c r="I385" s="75"/>
      <c r="J385" s="75"/>
      <c r="K385" s="75"/>
    </row>
    <row r="386" spans="1:11" ht="12" x14ac:dyDescent="0.2">
      <c r="A386" s="111">
        <v>6276</v>
      </c>
      <c r="B386" s="113" t="s">
        <v>5847</v>
      </c>
      <c r="C386" s="113" t="s">
        <v>13606</v>
      </c>
      <c r="D386" s="113" t="str">
        <f>UPPER(Table39[[#This Row],[Full Name (NEW)]])</f>
        <v>GILBERT STREET LIGHTING IMPROVEMENT DISTRICT 1995-37</v>
      </c>
      <c r="E386" s="110"/>
      <c r="F386" s="177" t="s">
        <v>12115</v>
      </c>
      <c r="G386" s="75" t="s">
        <v>11576</v>
      </c>
      <c r="H386" s="75"/>
      <c r="I386" s="75"/>
      <c r="J386" s="75"/>
      <c r="K386" s="75"/>
    </row>
    <row r="387" spans="1:11" ht="12" x14ac:dyDescent="0.2">
      <c r="A387" s="111">
        <v>6277</v>
      </c>
      <c r="B387" s="113" t="s">
        <v>5835</v>
      </c>
      <c r="C387" s="113" t="s">
        <v>13607</v>
      </c>
      <c r="D387" s="113" t="str">
        <f>UPPER(Table39[[#This Row],[Full Name (NEW)]])</f>
        <v>GILBERT STREET LIGHTING IMPROVEMENT DISTRICT 1995-38</v>
      </c>
      <c r="E387" s="110"/>
      <c r="F387" s="177" t="s">
        <v>12115</v>
      </c>
      <c r="G387" s="75" t="s">
        <v>11576</v>
      </c>
      <c r="H387" s="75"/>
      <c r="I387" s="75"/>
      <c r="J387" s="75"/>
      <c r="K387" s="75"/>
    </row>
    <row r="388" spans="1:11" ht="12" x14ac:dyDescent="0.2">
      <c r="A388" s="111">
        <v>6278</v>
      </c>
      <c r="B388" s="113" t="s">
        <v>5776</v>
      </c>
      <c r="C388" s="113" t="s">
        <v>13608</v>
      </c>
      <c r="D388" s="113" t="str">
        <f>UPPER(Table39[[#This Row],[Full Name (NEW)]])</f>
        <v>GILBERT STREET LIGHTING IMPROVEMENT DISTRICT 1995-39</v>
      </c>
      <c r="E388" s="110"/>
      <c r="F388" s="177" t="s">
        <v>12115</v>
      </c>
      <c r="G388" s="75" t="s">
        <v>11576</v>
      </c>
      <c r="H388" s="75"/>
      <c r="I388" s="75"/>
      <c r="J388" s="75"/>
      <c r="K388" s="75"/>
    </row>
    <row r="389" spans="1:11" ht="12" x14ac:dyDescent="0.2">
      <c r="A389" s="111">
        <v>6279</v>
      </c>
      <c r="B389" s="113" t="s">
        <v>5708</v>
      </c>
      <c r="C389" s="113" t="s">
        <v>13609</v>
      </c>
      <c r="D389" s="113" t="str">
        <f>UPPER(Table39[[#This Row],[Full Name (NEW)]])</f>
        <v>GILBERT STREET LIGHTING IMPROVEMENT DISTRICT 1996-13</v>
      </c>
      <c r="E389" s="110"/>
      <c r="F389" s="177" t="s">
        <v>12115</v>
      </c>
      <c r="G389" s="75" t="s">
        <v>11576</v>
      </c>
      <c r="H389" s="75"/>
      <c r="I389" s="75"/>
      <c r="J389" s="75"/>
      <c r="K389" s="75"/>
    </row>
    <row r="390" spans="1:11" ht="12" x14ac:dyDescent="0.2">
      <c r="A390" s="111">
        <v>6280</v>
      </c>
      <c r="B390" s="113" t="s">
        <v>5712</v>
      </c>
      <c r="C390" s="113" t="s">
        <v>13610</v>
      </c>
      <c r="D390" s="113" t="str">
        <f>UPPER(Table39[[#This Row],[Full Name (NEW)]])</f>
        <v>GILBERT STREET LIGHTING IMPROVEMENT DISTRICT 1996-14</v>
      </c>
      <c r="E390" s="110"/>
      <c r="F390" s="177" t="s">
        <v>12115</v>
      </c>
      <c r="G390" s="75" t="s">
        <v>11576</v>
      </c>
      <c r="H390" s="75"/>
      <c r="I390" s="75"/>
      <c r="J390" s="75"/>
      <c r="K390" s="75"/>
    </row>
    <row r="391" spans="1:11" ht="12" x14ac:dyDescent="0.2">
      <c r="A391" s="111">
        <v>6281</v>
      </c>
      <c r="B391" s="113" t="s">
        <v>5728</v>
      </c>
      <c r="C391" s="113" t="s">
        <v>13611</v>
      </c>
      <c r="D391" s="113" t="str">
        <f>UPPER(Table39[[#This Row],[Full Name (NEW)]])</f>
        <v>GILBERT STREET LIGHTING IMPROVEMENT DISTRICT 1996-15</v>
      </c>
      <c r="E391" s="110"/>
      <c r="F391" s="177" t="s">
        <v>12115</v>
      </c>
      <c r="G391" s="75" t="s">
        <v>11576</v>
      </c>
      <c r="H391" s="75"/>
      <c r="I391" s="75"/>
      <c r="J391" s="75"/>
      <c r="K391" s="75"/>
    </row>
    <row r="392" spans="1:11" ht="12" x14ac:dyDescent="0.2">
      <c r="A392" s="111">
        <v>6282</v>
      </c>
      <c r="B392" s="113" t="s">
        <v>6113</v>
      </c>
      <c r="C392" s="113" t="s">
        <v>13612</v>
      </c>
      <c r="D392" s="113" t="str">
        <f>UPPER(Table39[[#This Row],[Full Name (NEW)]])</f>
        <v>GILBERT STREET LIGHTING IMPROVEMENT DISTRICT 1996-24</v>
      </c>
      <c r="E392" s="110"/>
      <c r="F392" s="177" t="s">
        <v>12115</v>
      </c>
      <c r="G392" s="75" t="s">
        <v>11576</v>
      </c>
      <c r="H392" s="75"/>
      <c r="I392" s="75"/>
      <c r="J392" s="75"/>
      <c r="K392" s="75"/>
    </row>
    <row r="393" spans="1:11" ht="12" x14ac:dyDescent="0.2">
      <c r="A393" s="111">
        <v>6283</v>
      </c>
      <c r="B393" s="113" t="s">
        <v>5680</v>
      </c>
      <c r="C393" s="113" t="s">
        <v>13613</v>
      </c>
      <c r="D393" s="113" t="str">
        <f>UPPER(Table39[[#This Row],[Full Name (NEW)]])</f>
        <v>GILBERT STREET LIGHTING IMPROVEMENT DISTRICT 1996-25</v>
      </c>
      <c r="E393" s="110"/>
      <c r="F393" s="177" t="s">
        <v>12115</v>
      </c>
      <c r="G393" s="75" t="s">
        <v>11576</v>
      </c>
      <c r="H393" s="75"/>
      <c r="I393" s="75"/>
      <c r="J393" s="75"/>
      <c r="K393" s="75"/>
    </row>
    <row r="394" spans="1:11" ht="12" x14ac:dyDescent="0.2">
      <c r="A394" s="111">
        <v>6284</v>
      </c>
      <c r="B394" s="113" t="s">
        <v>6116</v>
      </c>
      <c r="C394" s="113" t="s">
        <v>13614</v>
      </c>
      <c r="D394" s="113" t="str">
        <f>UPPER(Table39[[#This Row],[Full Name (NEW)]])</f>
        <v>GILBERT STREET LIGHTING IMPROVEMENT DISTRICT 1996-27</v>
      </c>
      <c r="E394" s="110"/>
      <c r="F394" s="177" t="s">
        <v>12115</v>
      </c>
      <c r="G394" s="75" t="s">
        <v>11576</v>
      </c>
      <c r="H394" s="75"/>
      <c r="I394" s="75"/>
      <c r="J394" s="75"/>
      <c r="K394" s="75"/>
    </row>
    <row r="395" spans="1:11" ht="12" x14ac:dyDescent="0.2">
      <c r="A395" s="111">
        <v>6285</v>
      </c>
      <c r="B395" s="113" t="s">
        <v>5716</v>
      </c>
      <c r="C395" s="113" t="s">
        <v>13615</v>
      </c>
      <c r="D395" s="113" t="str">
        <f>UPPER(Table39[[#This Row],[Full Name (NEW)]])</f>
        <v>GILBERT STREET LIGHTING IMPROVEMENT DISTRICT 1996-28</v>
      </c>
      <c r="E395" s="110"/>
      <c r="F395" s="177" t="s">
        <v>12115</v>
      </c>
      <c r="G395" s="75" t="s">
        <v>11576</v>
      </c>
      <c r="H395" s="75"/>
      <c r="I395" s="75"/>
      <c r="J395" s="75"/>
      <c r="K395" s="75"/>
    </row>
    <row r="396" spans="1:11" ht="12" x14ac:dyDescent="0.2">
      <c r="A396" s="111">
        <v>6286</v>
      </c>
      <c r="B396" s="113" t="s">
        <v>5684</v>
      </c>
      <c r="C396" s="113" t="s">
        <v>13616</v>
      </c>
      <c r="D396" s="113" t="str">
        <f>UPPER(Table39[[#This Row],[Full Name (NEW)]])</f>
        <v>GILBERT STREET LIGHTING IMPROVEMENT DISTRICT 1996-29</v>
      </c>
      <c r="E396" s="110"/>
      <c r="F396" s="177" t="s">
        <v>12115</v>
      </c>
      <c r="G396" s="75" t="s">
        <v>11576</v>
      </c>
      <c r="H396" s="75"/>
      <c r="I396" s="75"/>
      <c r="J396" s="75"/>
      <c r="K396" s="75"/>
    </row>
    <row r="397" spans="1:11" ht="12" x14ac:dyDescent="0.2">
      <c r="A397" s="111">
        <v>6287</v>
      </c>
      <c r="B397" s="113" t="s">
        <v>5688</v>
      </c>
      <c r="C397" s="113" t="s">
        <v>13617</v>
      </c>
      <c r="D397" s="113" t="str">
        <f>UPPER(Table39[[#This Row],[Full Name (NEW)]])</f>
        <v>GILBERT STREET LIGHTING IMPROVEMENT DISTRICT 1996-30</v>
      </c>
      <c r="E397" s="110"/>
      <c r="F397" s="177" t="s">
        <v>12115</v>
      </c>
      <c r="G397" s="75" t="s">
        <v>11576</v>
      </c>
      <c r="H397" s="75"/>
      <c r="I397" s="75"/>
      <c r="J397" s="75"/>
      <c r="K397" s="75"/>
    </row>
    <row r="398" spans="1:11" ht="12" x14ac:dyDescent="0.2">
      <c r="A398" s="111">
        <v>6288</v>
      </c>
      <c r="B398" s="113" t="s">
        <v>5692</v>
      </c>
      <c r="C398" s="113" t="s">
        <v>13618</v>
      </c>
      <c r="D398" s="113" t="str">
        <f>UPPER(Table39[[#This Row],[Full Name (NEW)]])</f>
        <v>GILBERT STREET LIGHTING IMPROVEMENT DISTRICT 1996-32</v>
      </c>
      <c r="E398" s="110"/>
      <c r="F398" s="177" t="s">
        <v>12115</v>
      </c>
      <c r="G398" s="75" t="s">
        <v>11576</v>
      </c>
      <c r="H398" s="75"/>
      <c r="I398" s="75"/>
      <c r="J398" s="75"/>
      <c r="K398" s="75"/>
    </row>
    <row r="399" spans="1:11" ht="12" x14ac:dyDescent="0.2">
      <c r="A399" s="111">
        <v>6289</v>
      </c>
      <c r="B399" s="113" t="s">
        <v>6119</v>
      </c>
      <c r="C399" s="113" t="s">
        <v>13619</v>
      </c>
      <c r="D399" s="113" t="str">
        <f>UPPER(Table39[[#This Row],[Full Name (NEW)]])</f>
        <v>GILBERT STREET LIGHTING IMPROVEMENT DISTRICT 1997-01</v>
      </c>
      <c r="E399" s="110"/>
      <c r="F399" s="177" t="s">
        <v>12115</v>
      </c>
      <c r="G399" s="75" t="s">
        <v>11576</v>
      </c>
      <c r="H399" s="75"/>
      <c r="I399" s="75"/>
      <c r="J399" s="75"/>
      <c r="K399" s="75"/>
    </row>
    <row r="400" spans="1:11" ht="12" x14ac:dyDescent="0.2">
      <c r="A400" s="111">
        <v>6290</v>
      </c>
      <c r="B400" s="113" t="s">
        <v>5696</v>
      </c>
      <c r="C400" s="113" t="s">
        <v>13620</v>
      </c>
      <c r="D400" s="113" t="str">
        <f>UPPER(Table39[[#This Row],[Full Name (NEW)]])</f>
        <v>GILBERT STREET LIGHTING IMPROVEMENT DISTRICT 1997-02</v>
      </c>
      <c r="E400" s="110"/>
      <c r="F400" s="177" t="s">
        <v>12115</v>
      </c>
      <c r="G400" s="75" t="s">
        <v>11576</v>
      </c>
      <c r="H400" s="75"/>
      <c r="I400" s="75"/>
      <c r="J400" s="75"/>
      <c r="K400" s="75"/>
    </row>
    <row r="401" spans="1:11" ht="12" x14ac:dyDescent="0.2">
      <c r="A401" s="111">
        <v>6291</v>
      </c>
      <c r="B401" s="113" t="s">
        <v>6158</v>
      </c>
      <c r="C401" s="113" t="s">
        <v>13621</v>
      </c>
      <c r="D401" s="113" t="str">
        <f>UPPER(Table39[[#This Row],[Full Name (NEW)]])</f>
        <v>GILBERT STREET LIGHTING IMPROVEMENT DISTRICT 1997-03</v>
      </c>
      <c r="E401" s="110"/>
      <c r="F401" s="177" t="s">
        <v>12115</v>
      </c>
      <c r="G401" s="75" t="s">
        <v>11576</v>
      </c>
      <c r="H401" s="75"/>
      <c r="I401" s="75"/>
      <c r="J401" s="75"/>
      <c r="K401" s="75"/>
    </row>
    <row r="402" spans="1:11" ht="12" x14ac:dyDescent="0.2">
      <c r="A402" s="111">
        <v>6292</v>
      </c>
      <c r="B402" s="113" t="s">
        <v>5700</v>
      </c>
      <c r="C402" s="113" t="s">
        <v>13622</v>
      </c>
      <c r="D402" s="113" t="str">
        <f>UPPER(Table39[[#This Row],[Full Name (NEW)]])</f>
        <v>GILBERT STREET LIGHTING IMPROVEMENT DISTRICT 1997-04</v>
      </c>
      <c r="E402" s="110"/>
      <c r="F402" s="177" t="s">
        <v>12115</v>
      </c>
      <c r="G402" s="75" t="s">
        <v>11576</v>
      </c>
      <c r="H402" s="75"/>
      <c r="I402" s="75"/>
      <c r="J402" s="75"/>
      <c r="K402" s="75"/>
    </row>
    <row r="403" spans="1:11" ht="12" x14ac:dyDescent="0.2">
      <c r="A403" s="111">
        <v>6293</v>
      </c>
      <c r="B403" s="113" t="s">
        <v>5720</v>
      </c>
      <c r="C403" s="113" t="s">
        <v>13623</v>
      </c>
      <c r="D403" s="113" t="str">
        <f>UPPER(Table39[[#This Row],[Full Name (NEW)]])</f>
        <v>GILBERT STREET LIGHTING IMPROVEMENT DISTRICT 1997-05</v>
      </c>
      <c r="E403" s="110"/>
      <c r="F403" s="177" t="s">
        <v>12115</v>
      </c>
      <c r="G403" s="75" t="s">
        <v>11576</v>
      </c>
      <c r="H403" s="75"/>
      <c r="I403" s="75"/>
      <c r="J403" s="75"/>
      <c r="K403" s="75"/>
    </row>
    <row r="404" spans="1:11" ht="12" x14ac:dyDescent="0.2">
      <c r="A404" s="111">
        <v>6294</v>
      </c>
      <c r="B404" s="113" t="s">
        <v>5724</v>
      </c>
      <c r="C404" s="113" t="s">
        <v>13624</v>
      </c>
      <c r="D404" s="113" t="str">
        <f>UPPER(Table39[[#This Row],[Full Name (NEW)]])</f>
        <v>GILBERT STREET LIGHTING IMPROVEMENT DISTRICT 1997-06</v>
      </c>
      <c r="E404" s="110"/>
      <c r="F404" s="177" t="s">
        <v>12115</v>
      </c>
      <c r="G404" s="75" t="s">
        <v>11576</v>
      </c>
      <c r="H404" s="75"/>
      <c r="I404" s="75"/>
      <c r="J404" s="75"/>
      <c r="K404" s="75"/>
    </row>
    <row r="405" spans="1:11" ht="12" x14ac:dyDescent="0.2">
      <c r="A405" s="111">
        <v>6295</v>
      </c>
      <c r="B405" s="113" t="s">
        <v>5736</v>
      </c>
      <c r="C405" s="113" t="s">
        <v>13625</v>
      </c>
      <c r="D405" s="113" t="str">
        <f>UPPER(Table39[[#This Row],[Full Name (NEW)]])</f>
        <v>GILBERT STREET LIGHTING IMPROVEMENT DISTRICT 1997-10</v>
      </c>
      <c r="E405" s="110"/>
      <c r="F405" s="177" t="s">
        <v>12115</v>
      </c>
      <c r="G405" s="75" t="s">
        <v>11576</v>
      </c>
      <c r="H405" s="75"/>
      <c r="I405" s="75"/>
      <c r="J405" s="75"/>
      <c r="K405" s="75"/>
    </row>
    <row r="406" spans="1:11" ht="12" x14ac:dyDescent="0.2">
      <c r="A406" s="111">
        <v>6296</v>
      </c>
      <c r="B406" s="113" t="s">
        <v>5732</v>
      </c>
      <c r="C406" s="113" t="s">
        <v>13626</v>
      </c>
      <c r="D406" s="113" t="str">
        <f>UPPER(Table39[[#This Row],[Full Name (NEW)]])</f>
        <v>GILBERT STREET LIGHTING IMPROVEMENT DISTRICT 1997-11</v>
      </c>
      <c r="E406" s="110"/>
      <c r="F406" s="177" t="s">
        <v>12115</v>
      </c>
      <c r="G406" s="75" t="s">
        <v>11576</v>
      </c>
      <c r="H406" s="75"/>
      <c r="I406" s="75"/>
      <c r="J406" s="75"/>
      <c r="K406" s="75"/>
    </row>
    <row r="407" spans="1:11" ht="12" x14ac:dyDescent="0.2">
      <c r="A407" s="111">
        <v>6297</v>
      </c>
      <c r="B407" s="113" t="s">
        <v>6161</v>
      </c>
      <c r="C407" s="113" t="s">
        <v>13627</v>
      </c>
      <c r="D407" s="113" t="str">
        <f>UPPER(Table39[[#This Row],[Full Name (NEW)]])</f>
        <v>GILBERT STREET LIGHTING IMPROVEMENT DISTRICT 1997-12</v>
      </c>
      <c r="E407" s="110"/>
      <c r="F407" s="177" t="s">
        <v>12115</v>
      </c>
      <c r="G407" s="75" t="s">
        <v>11576</v>
      </c>
      <c r="H407" s="75"/>
      <c r="I407" s="75"/>
      <c r="J407" s="75"/>
      <c r="K407" s="75"/>
    </row>
    <row r="408" spans="1:11" ht="12" x14ac:dyDescent="0.2">
      <c r="A408" s="111">
        <v>6298</v>
      </c>
      <c r="B408" s="113" t="s">
        <v>5740</v>
      </c>
      <c r="C408" s="113" t="s">
        <v>13628</v>
      </c>
      <c r="D408" s="113" t="str">
        <f>UPPER(Table39[[#This Row],[Full Name (NEW)]])</f>
        <v>GILBERT STREET LIGHTING IMPROVEMENT DISTRICT 1997-13</v>
      </c>
      <c r="E408" s="110"/>
      <c r="F408" s="177" t="s">
        <v>12115</v>
      </c>
      <c r="G408" s="75" t="s">
        <v>11576</v>
      </c>
      <c r="H408" s="75"/>
      <c r="I408" s="75"/>
      <c r="J408" s="75"/>
      <c r="K408" s="75"/>
    </row>
    <row r="409" spans="1:11" ht="12" x14ac:dyDescent="0.2">
      <c r="A409" s="111">
        <v>6299</v>
      </c>
      <c r="B409" s="113" t="s">
        <v>5744</v>
      </c>
      <c r="C409" s="113" t="s">
        <v>13629</v>
      </c>
      <c r="D409" s="113" t="str">
        <f>UPPER(Table39[[#This Row],[Full Name (NEW)]])</f>
        <v>GILBERT STREET LIGHTING IMPROVEMENT DISTRICT 1997-14</v>
      </c>
      <c r="E409" s="110"/>
      <c r="F409" s="177" t="s">
        <v>12115</v>
      </c>
      <c r="G409" s="75" t="s">
        <v>11576</v>
      </c>
      <c r="H409" s="75"/>
      <c r="I409" s="75"/>
      <c r="J409" s="75"/>
      <c r="K409" s="75"/>
    </row>
    <row r="410" spans="1:11" ht="12" x14ac:dyDescent="0.2">
      <c r="A410" s="111">
        <v>6300</v>
      </c>
      <c r="B410" s="113" t="s">
        <v>5748</v>
      </c>
      <c r="C410" s="113" t="s">
        <v>13630</v>
      </c>
      <c r="D410" s="113" t="str">
        <f>UPPER(Table39[[#This Row],[Full Name (NEW)]])</f>
        <v>GILBERT STREET LIGHTING IMPROVEMENT DISTRICT 1997-15</v>
      </c>
      <c r="E410" s="110"/>
      <c r="F410" s="177" t="s">
        <v>12115</v>
      </c>
      <c r="G410" s="75" t="s">
        <v>11576</v>
      </c>
      <c r="H410" s="75"/>
      <c r="I410" s="75"/>
      <c r="J410" s="75"/>
      <c r="K410" s="75"/>
    </row>
    <row r="411" spans="1:11" ht="12" x14ac:dyDescent="0.2">
      <c r="A411" s="111">
        <v>6301</v>
      </c>
      <c r="B411" s="113" t="s">
        <v>5752</v>
      </c>
      <c r="C411" s="113" t="s">
        <v>13631</v>
      </c>
      <c r="D411" s="113" t="str">
        <f>UPPER(Table39[[#This Row],[Full Name (NEW)]])</f>
        <v>GILBERT STREET LIGHTING IMPROVEMENT DISTRICT 1997-16</v>
      </c>
      <c r="E411" s="110"/>
      <c r="F411" s="177" t="s">
        <v>12115</v>
      </c>
      <c r="G411" s="75" t="s">
        <v>11576</v>
      </c>
      <c r="H411" s="75"/>
      <c r="I411" s="75"/>
      <c r="J411" s="75"/>
      <c r="K411" s="75"/>
    </row>
    <row r="412" spans="1:11" ht="12" x14ac:dyDescent="0.2">
      <c r="A412" s="111">
        <v>6302</v>
      </c>
      <c r="B412" s="113" t="s">
        <v>5756</v>
      </c>
      <c r="C412" s="113" t="s">
        <v>13632</v>
      </c>
      <c r="D412" s="113" t="str">
        <f>UPPER(Table39[[#This Row],[Full Name (NEW)]])</f>
        <v>GILBERT STREET LIGHTING IMPROVEMENT DISTRICT 1997-17</v>
      </c>
      <c r="E412" s="110"/>
      <c r="F412" s="177" t="s">
        <v>12115</v>
      </c>
      <c r="G412" s="75" t="s">
        <v>11576</v>
      </c>
      <c r="H412" s="75"/>
      <c r="I412" s="75"/>
      <c r="J412" s="75"/>
      <c r="K412" s="75"/>
    </row>
    <row r="413" spans="1:11" ht="12" x14ac:dyDescent="0.2">
      <c r="A413" s="111">
        <v>6303</v>
      </c>
      <c r="B413" s="113" t="s">
        <v>5760</v>
      </c>
      <c r="C413" s="113" t="s">
        <v>13633</v>
      </c>
      <c r="D413" s="113" t="str">
        <f>UPPER(Table39[[#This Row],[Full Name (NEW)]])</f>
        <v>GILBERT STREET LIGHTING IMPROVEMENT DISTRICT 1997-18</v>
      </c>
      <c r="E413" s="110"/>
      <c r="F413" s="177" t="s">
        <v>12115</v>
      </c>
      <c r="G413" s="75" t="s">
        <v>11576</v>
      </c>
      <c r="H413" s="75"/>
      <c r="I413" s="75"/>
      <c r="J413" s="75"/>
      <c r="K413" s="75"/>
    </row>
    <row r="414" spans="1:11" ht="12" x14ac:dyDescent="0.2">
      <c r="A414" s="111">
        <v>6304</v>
      </c>
      <c r="B414" s="113" t="s">
        <v>5772</v>
      </c>
      <c r="C414" s="113" t="s">
        <v>13634</v>
      </c>
      <c r="D414" s="113" t="str">
        <f>UPPER(Table39[[#This Row],[Full Name (NEW)]])</f>
        <v>GILBERT STREET LIGHTING IMPROVEMENT DISTRICT 1997-19</v>
      </c>
      <c r="E414" s="110"/>
      <c r="F414" s="177" t="s">
        <v>12115</v>
      </c>
      <c r="G414" s="75" t="s">
        <v>11576</v>
      </c>
      <c r="H414" s="75"/>
      <c r="I414" s="75"/>
      <c r="J414" s="75"/>
      <c r="K414" s="75"/>
    </row>
    <row r="415" spans="1:11" ht="12" x14ac:dyDescent="0.2">
      <c r="A415" s="111">
        <v>6305</v>
      </c>
      <c r="B415" s="113" t="s">
        <v>5764</v>
      </c>
      <c r="C415" s="113" t="s">
        <v>13635</v>
      </c>
      <c r="D415" s="113" t="str">
        <f>UPPER(Table39[[#This Row],[Full Name (NEW)]])</f>
        <v>GILBERT STREET LIGHTING IMPROVEMENT DISTRICT 1997-20</v>
      </c>
      <c r="E415" s="110"/>
      <c r="F415" s="177" t="s">
        <v>12115</v>
      </c>
      <c r="G415" s="75" t="s">
        <v>11576</v>
      </c>
      <c r="H415" s="75"/>
      <c r="I415" s="75"/>
      <c r="J415" s="75"/>
      <c r="K415" s="75"/>
    </row>
    <row r="416" spans="1:11" ht="12" x14ac:dyDescent="0.2">
      <c r="A416" s="111">
        <v>6306</v>
      </c>
      <c r="B416" s="113" t="s">
        <v>5768</v>
      </c>
      <c r="C416" s="113" t="s">
        <v>13636</v>
      </c>
      <c r="D416" s="113" t="str">
        <f>UPPER(Table39[[#This Row],[Full Name (NEW)]])</f>
        <v>GILBERT STREET LIGHTING IMPROVEMENT DISTRICT 1997-21</v>
      </c>
      <c r="E416" s="110"/>
      <c r="F416" s="177" t="s">
        <v>12115</v>
      </c>
      <c r="G416" s="75" t="s">
        <v>11576</v>
      </c>
      <c r="H416" s="75"/>
      <c r="I416" s="75"/>
      <c r="J416" s="75"/>
      <c r="K416" s="75"/>
    </row>
    <row r="417" spans="1:11" ht="12" x14ac:dyDescent="0.2">
      <c r="A417" s="111">
        <v>6307</v>
      </c>
      <c r="B417" s="113" t="s">
        <v>5704</v>
      </c>
      <c r="C417" s="113" t="s">
        <v>13661</v>
      </c>
      <c r="D417" s="113" t="str">
        <f>UPPER(Table39[[#This Row],[Full Name (NEW)]])</f>
        <v>GILBERT STREET LIGHTING IMPROVEMENT DISTRICT 1997-08</v>
      </c>
      <c r="E417" s="110"/>
      <c r="F417" s="177" t="s">
        <v>12115</v>
      </c>
      <c r="G417" s="75" t="s">
        <v>11576</v>
      </c>
      <c r="H417" s="75"/>
      <c r="I417" s="75"/>
      <c r="J417" s="75"/>
      <c r="K417" s="75"/>
    </row>
    <row r="418" spans="1:11" ht="12" x14ac:dyDescent="0.2">
      <c r="A418" s="111">
        <v>6308</v>
      </c>
      <c r="B418" s="113" t="s">
        <v>6164</v>
      </c>
      <c r="C418" s="113" t="s">
        <v>13637</v>
      </c>
      <c r="D418" s="113" t="str">
        <f>UPPER(Table39[[#This Row],[Full Name (NEW)]])</f>
        <v>GILBERT STREET LIGHTING IMPROVEMENT DISTRICT 1998-01</v>
      </c>
      <c r="E418" s="110"/>
      <c r="F418" s="177" t="s">
        <v>12115</v>
      </c>
      <c r="G418" s="75" t="s">
        <v>11576</v>
      </c>
      <c r="H418" s="75"/>
      <c r="I418" s="75"/>
      <c r="J418" s="75"/>
      <c r="K418" s="75"/>
    </row>
    <row r="419" spans="1:11" ht="12" x14ac:dyDescent="0.2">
      <c r="A419" s="111">
        <v>6309</v>
      </c>
      <c r="B419" s="113" t="s">
        <v>6122</v>
      </c>
      <c r="C419" s="113" t="s">
        <v>13638</v>
      </c>
      <c r="D419" s="113" t="str">
        <f>UPPER(Table39[[#This Row],[Full Name (NEW)]])</f>
        <v>GILBERT STREET LIGHTING IMPROVEMENT DISTRICT 1998-03</v>
      </c>
      <c r="E419" s="110"/>
      <c r="F419" s="177" t="s">
        <v>12115</v>
      </c>
      <c r="G419" s="75" t="s">
        <v>11576</v>
      </c>
      <c r="H419" s="75"/>
      <c r="I419" s="75"/>
      <c r="J419" s="75"/>
      <c r="K419" s="75"/>
    </row>
    <row r="420" spans="1:11" ht="12" x14ac:dyDescent="0.2">
      <c r="A420" s="111">
        <v>6310</v>
      </c>
      <c r="B420" s="113" t="s">
        <v>6125</v>
      </c>
      <c r="C420" s="113" t="s">
        <v>13639</v>
      </c>
      <c r="D420" s="113" t="str">
        <f>UPPER(Table39[[#This Row],[Full Name (NEW)]])</f>
        <v>GILBERT STREET LIGHTING IMPROVEMENT DISTRICT 1998-04</v>
      </c>
      <c r="E420" s="110"/>
      <c r="F420" s="177" t="s">
        <v>12115</v>
      </c>
      <c r="G420" s="75" t="s">
        <v>11576</v>
      </c>
      <c r="H420" s="75"/>
      <c r="I420" s="75"/>
      <c r="J420" s="75"/>
      <c r="K420" s="75"/>
    </row>
    <row r="421" spans="1:11" ht="12" x14ac:dyDescent="0.2">
      <c r="A421" s="111">
        <v>6311</v>
      </c>
      <c r="B421" s="113" t="s">
        <v>6128</v>
      </c>
      <c r="C421" s="113" t="s">
        <v>13640</v>
      </c>
      <c r="D421" s="113" t="str">
        <f>UPPER(Table39[[#This Row],[Full Name (NEW)]])</f>
        <v>GILBERT STREET LIGHTING IMPROVEMENT DISTRICT 1998-05</v>
      </c>
      <c r="E421" s="110"/>
      <c r="F421" s="177" t="s">
        <v>12115</v>
      </c>
      <c r="G421" s="75" t="s">
        <v>11576</v>
      </c>
      <c r="H421" s="75"/>
      <c r="I421" s="75"/>
      <c r="J421" s="75"/>
      <c r="K421" s="75"/>
    </row>
    <row r="422" spans="1:11" ht="12" x14ac:dyDescent="0.2">
      <c r="A422" s="111">
        <v>6312</v>
      </c>
      <c r="B422" s="113" t="s">
        <v>6131</v>
      </c>
      <c r="C422" s="113" t="s">
        <v>13641</v>
      </c>
      <c r="D422" s="113" t="str">
        <f>UPPER(Table39[[#This Row],[Full Name (NEW)]])</f>
        <v>GILBERT STREET LIGHTING IMPROVEMENT DISTRICT 1998-06</v>
      </c>
      <c r="E422" s="110"/>
      <c r="F422" s="177" t="s">
        <v>12115</v>
      </c>
      <c r="G422" s="75" t="s">
        <v>11576</v>
      </c>
      <c r="H422" s="75"/>
      <c r="I422" s="75"/>
      <c r="J422" s="75"/>
      <c r="K422" s="75"/>
    </row>
    <row r="423" spans="1:11" ht="12" x14ac:dyDescent="0.2">
      <c r="A423" s="111">
        <v>6313</v>
      </c>
      <c r="B423" s="113" t="s">
        <v>6134</v>
      </c>
      <c r="C423" s="113" t="s">
        <v>13642</v>
      </c>
      <c r="D423" s="113" t="str">
        <f>UPPER(Table39[[#This Row],[Full Name (NEW)]])</f>
        <v>GILBERT STREET LIGHTING IMPROVEMENT DISTRICT 1998-07</v>
      </c>
      <c r="E423" s="110"/>
      <c r="F423" s="177" t="s">
        <v>12115</v>
      </c>
      <c r="G423" s="75" t="s">
        <v>11576</v>
      </c>
      <c r="H423" s="75"/>
      <c r="I423" s="75"/>
      <c r="J423" s="75"/>
      <c r="K423" s="75"/>
    </row>
    <row r="424" spans="1:11" ht="12" x14ac:dyDescent="0.2">
      <c r="A424" s="111">
        <v>6314</v>
      </c>
      <c r="B424" s="113" t="s">
        <v>6137</v>
      </c>
      <c r="C424" s="113" t="s">
        <v>13643</v>
      </c>
      <c r="D424" s="113" t="str">
        <f>UPPER(Table39[[#This Row],[Full Name (NEW)]])</f>
        <v>GILBERT STREET LIGHTING IMPROVEMENT DISTRICT 1998-08</v>
      </c>
      <c r="E424" s="110"/>
      <c r="F424" s="177" t="s">
        <v>12115</v>
      </c>
      <c r="G424" s="75" t="s">
        <v>11576</v>
      </c>
      <c r="H424" s="75"/>
      <c r="I424" s="75"/>
      <c r="J424" s="75"/>
      <c r="K424" s="75"/>
    </row>
    <row r="425" spans="1:11" ht="12" x14ac:dyDescent="0.2">
      <c r="A425" s="111">
        <v>6315</v>
      </c>
      <c r="B425" s="113" t="s">
        <v>6140</v>
      </c>
      <c r="C425" s="113" t="s">
        <v>13644</v>
      </c>
      <c r="D425" s="113" t="str">
        <f>UPPER(Table39[[#This Row],[Full Name (NEW)]])</f>
        <v>GILBERT STREET LIGHTING IMPROVEMENT DISTRICT 1998-09</v>
      </c>
      <c r="E425" s="110"/>
      <c r="F425" s="177" t="s">
        <v>12115</v>
      </c>
      <c r="G425" s="75" t="s">
        <v>11576</v>
      </c>
      <c r="H425" s="75"/>
      <c r="I425" s="75"/>
      <c r="J425" s="75"/>
      <c r="K425" s="75"/>
    </row>
    <row r="426" spans="1:11" ht="12" x14ac:dyDescent="0.2">
      <c r="A426" s="111">
        <v>6316</v>
      </c>
      <c r="B426" s="113" t="s">
        <v>6143</v>
      </c>
      <c r="C426" s="113" t="s">
        <v>13645</v>
      </c>
      <c r="D426" s="113" t="str">
        <f>UPPER(Table39[[#This Row],[Full Name (NEW)]])</f>
        <v>GILBERT STREET LIGHTING IMPROVEMENT DISTRICT 1998-10</v>
      </c>
      <c r="E426" s="110"/>
      <c r="F426" s="177" t="s">
        <v>12115</v>
      </c>
      <c r="G426" s="75" t="s">
        <v>11576</v>
      </c>
      <c r="H426" s="75"/>
      <c r="I426" s="75"/>
      <c r="J426" s="75"/>
      <c r="K426" s="75"/>
    </row>
    <row r="427" spans="1:11" ht="12" x14ac:dyDescent="0.2">
      <c r="A427" s="111">
        <v>6317</v>
      </c>
      <c r="B427" s="113" t="s">
        <v>6167</v>
      </c>
      <c r="C427" s="113" t="s">
        <v>13646</v>
      </c>
      <c r="D427" s="113" t="str">
        <f>UPPER(Table39[[#This Row],[Full Name (NEW)]])</f>
        <v>GILBERT STREET LIGHTING IMPROVEMENT DISTRICT 1998-11</v>
      </c>
      <c r="E427" s="110"/>
      <c r="F427" s="177" t="s">
        <v>12115</v>
      </c>
      <c r="G427" s="75" t="s">
        <v>11576</v>
      </c>
      <c r="H427" s="75"/>
      <c r="I427" s="75"/>
      <c r="J427" s="75"/>
      <c r="K427" s="75"/>
    </row>
    <row r="428" spans="1:11" ht="12" x14ac:dyDescent="0.2">
      <c r="A428" s="111">
        <v>6318</v>
      </c>
      <c r="B428" s="113" t="s">
        <v>6146</v>
      </c>
      <c r="C428" s="113" t="s">
        <v>13647</v>
      </c>
      <c r="D428" s="113" t="str">
        <f>UPPER(Table39[[#This Row],[Full Name (NEW)]])</f>
        <v>GILBERT STREET LIGHTING IMPROVEMENT DISTRICT 1998-12</v>
      </c>
      <c r="E428" s="110"/>
      <c r="F428" s="177" t="s">
        <v>12115</v>
      </c>
      <c r="G428" s="75" t="s">
        <v>11576</v>
      </c>
      <c r="H428" s="75"/>
      <c r="I428" s="75"/>
      <c r="J428" s="75"/>
      <c r="K428" s="75"/>
    </row>
    <row r="429" spans="1:11" ht="12" x14ac:dyDescent="0.2">
      <c r="A429" s="111">
        <v>6319</v>
      </c>
      <c r="B429" s="113" t="s">
        <v>6170</v>
      </c>
      <c r="C429" s="113" t="s">
        <v>13648</v>
      </c>
      <c r="D429" s="113" t="str">
        <f>UPPER(Table39[[#This Row],[Full Name (NEW)]])</f>
        <v>GILBERT STREET LIGHTING IMPROVEMENT DISTRICT 1998-15</v>
      </c>
      <c r="E429" s="110"/>
      <c r="F429" s="177" t="s">
        <v>12115</v>
      </c>
      <c r="G429" s="75" t="s">
        <v>11576</v>
      </c>
      <c r="H429" s="75"/>
      <c r="I429" s="75"/>
      <c r="J429" s="75"/>
      <c r="K429" s="75"/>
    </row>
    <row r="430" spans="1:11" ht="12" x14ac:dyDescent="0.2">
      <c r="A430" s="111">
        <v>6320</v>
      </c>
      <c r="B430" s="113" t="s">
        <v>6149</v>
      </c>
      <c r="C430" s="113" t="s">
        <v>13649</v>
      </c>
      <c r="D430" s="113" t="str">
        <f>UPPER(Table39[[#This Row],[Full Name (NEW)]])</f>
        <v>GILBERT STREET LIGHTING IMPROVEMENT DISTRICT 1998-16</v>
      </c>
      <c r="E430" s="110"/>
      <c r="F430" s="177" t="s">
        <v>12115</v>
      </c>
      <c r="G430" s="75" t="s">
        <v>11576</v>
      </c>
      <c r="H430" s="75"/>
      <c r="I430" s="75"/>
      <c r="J430" s="75"/>
      <c r="K430" s="75"/>
    </row>
    <row r="431" spans="1:11" ht="12" x14ac:dyDescent="0.2">
      <c r="A431" s="111">
        <v>6321</v>
      </c>
      <c r="B431" s="113" t="s">
        <v>6152</v>
      </c>
      <c r="C431" s="113" t="s">
        <v>13650</v>
      </c>
      <c r="D431" s="113" t="str">
        <f>UPPER(Table39[[#This Row],[Full Name (NEW)]])</f>
        <v>GILBERT STREET LIGHTING IMPROVEMENT DISTRICT 1998-17</v>
      </c>
      <c r="E431" s="110"/>
      <c r="F431" s="177" t="s">
        <v>12115</v>
      </c>
      <c r="G431" s="75" t="s">
        <v>11576</v>
      </c>
      <c r="H431" s="75"/>
      <c r="I431" s="75"/>
      <c r="J431" s="75"/>
      <c r="K431" s="75"/>
    </row>
    <row r="432" spans="1:11" ht="12" x14ac:dyDescent="0.2">
      <c r="A432" s="111">
        <v>6322</v>
      </c>
      <c r="B432" s="113" t="s">
        <v>6173</v>
      </c>
      <c r="C432" s="113" t="s">
        <v>13651</v>
      </c>
      <c r="D432" s="113" t="str">
        <f>UPPER(Table39[[#This Row],[Full Name (NEW)]])</f>
        <v>GILBERT STREET LIGHTING IMPROVEMENT DISTRICT 1998-18</v>
      </c>
      <c r="E432" s="110"/>
      <c r="F432" s="177" t="s">
        <v>12115</v>
      </c>
      <c r="G432" s="75" t="s">
        <v>11576</v>
      </c>
      <c r="H432" s="75"/>
      <c r="I432" s="75"/>
      <c r="J432" s="75"/>
      <c r="K432" s="75"/>
    </row>
    <row r="433" spans="1:11" ht="12" x14ac:dyDescent="0.2">
      <c r="A433" s="111">
        <v>6323</v>
      </c>
      <c r="B433" s="113" t="s">
        <v>6176</v>
      </c>
      <c r="C433" s="113" t="s">
        <v>13652</v>
      </c>
      <c r="D433" s="113" t="str">
        <f>UPPER(Table39[[#This Row],[Full Name (NEW)]])</f>
        <v>GILBERT STREET LIGHTING IMPROVEMENT DISTRICT 1999-01</v>
      </c>
      <c r="E433" s="110"/>
      <c r="F433" s="177" t="s">
        <v>12115</v>
      </c>
      <c r="G433" s="75" t="s">
        <v>11576</v>
      </c>
      <c r="H433" s="75"/>
      <c r="I433" s="75"/>
      <c r="J433" s="75"/>
      <c r="K433" s="75"/>
    </row>
    <row r="434" spans="1:11" ht="12" x14ac:dyDescent="0.2">
      <c r="A434" s="111">
        <v>6324</v>
      </c>
      <c r="B434" s="113" t="s">
        <v>6179</v>
      </c>
      <c r="C434" s="113" t="s">
        <v>13653</v>
      </c>
      <c r="D434" s="113" t="str">
        <f>UPPER(Table39[[#This Row],[Full Name (NEW)]])</f>
        <v>GILBERT STREET LIGHTING IMPROVEMENT DISTRICT 1999-02</v>
      </c>
      <c r="E434" s="110"/>
      <c r="F434" s="177" t="s">
        <v>12115</v>
      </c>
      <c r="G434" s="75" t="s">
        <v>11576</v>
      </c>
      <c r="H434" s="75"/>
      <c r="I434" s="75"/>
      <c r="J434" s="75"/>
      <c r="K434" s="75"/>
    </row>
    <row r="435" spans="1:11" ht="12" x14ac:dyDescent="0.2">
      <c r="A435" s="111">
        <v>6325</v>
      </c>
      <c r="B435" s="113" t="s">
        <v>6182</v>
      </c>
      <c r="C435" s="113" t="s">
        <v>13654</v>
      </c>
      <c r="D435" s="113" t="str">
        <f>UPPER(Table39[[#This Row],[Full Name (NEW)]])</f>
        <v>GILBERT STREET LIGHTING IMPROVEMENT DISTRICT 1999-03</v>
      </c>
      <c r="E435" s="110"/>
      <c r="F435" s="177" t="s">
        <v>12115</v>
      </c>
      <c r="G435" s="75" t="s">
        <v>11576</v>
      </c>
      <c r="H435" s="75"/>
      <c r="I435" s="75"/>
      <c r="J435" s="75"/>
      <c r="K435" s="75"/>
    </row>
    <row r="436" spans="1:11" ht="12" x14ac:dyDescent="0.2">
      <c r="A436" s="111">
        <v>6326</v>
      </c>
      <c r="B436" s="113" t="s">
        <v>6185</v>
      </c>
      <c r="C436" s="113" t="s">
        <v>13655</v>
      </c>
      <c r="D436" s="113" t="str">
        <f>UPPER(Table39[[#This Row],[Full Name (NEW)]])</f>
        <v>GILBERT STREET LIGHTING IMPROVEMENT DISTRICT 1999-04</v>
      </c>
      <c r="E436" s="110"/>
      <c r="F436" s="177" t="s">
        <v>12115</v>
      </c>
      <c r="G436" s="75" t="s">
        <v>11576</v>
      </c>
      <c r="H436" s="75"/>
      <c r="I436" s="75"/>
      <c r="J436" s="75"/>
      <c r="K436" s="75"/>
    </row>
    <row r="437" spans="1:11" ht="12" x14ac:dyDescent="0.2">
      <c r="A437" s="111">
        <v>6327</v>
      </c>
      <c r="B437" s="113" t="s">
        <v>6188</v>
      </c>
      <c r="C437" s="113" t="s">
        <v>13656</v>
      </c>
      <c r="D437" s="113" t="str">
        <f>UPPER(Table39[[#This Row],[Full Name (NEW)]])</f>
        <v>GILBERT STREET LIGHTING IMPROVEMENT DISTRICT 1999-05</v>
      </c>
      <c r="E437" s="110"/>
      <c r="F437" s="177" t="s">
        <v>12115</v>
      </c>
      <c r="G437" s="75" t="s">
        <v>11576</v>
      </c>
      <c r="H437" s="75"/>
      <c r="I437" s="75"/>
      <c r="J437" s="75"/>
      <c r="K437" s="75"/>
    </row>
    <row r="438" spans="1:11" ht="12" x14ac:dyDescent="0.2">
      <c r="A438" s="111">
        <v>6328</v>
      </c>
      <c r="B438" s="113" t="s">
        <v>6191</v>
      </c>
      <c r="C438" s="113" t="s">
        <v>13657</v>
      </c>
      <c r="D438" s="113" t="str">
        <f>UPPER(Table39[[#This Row],[Full Name (NEW)]])</f>
        <v>GILBERT STREET LIGHTING IMPROVEMENT DISTRICT 1999-06</v>
      </c>
      <c r="E438" s="110"/>
      <c r="F438" s="177" t="s">
        <v>12115</v>
      </c>
      <c r="G438" s="75" t="s">
        <v>11576</v>
      </c>
      <c r="H438" s="75"/>
      <c r="I438" s="75"/>
      <c r="J438" s="75"/>
      <c r="K438" s="75"/>
    </row>
    <row r="439" spans="1:11" ht="12" x14ac:dyDescent="0.2">
      <c r="A439" s="111">
        <v>6329</v>
      </c>
      <c r="B439" s="113" t="s">
        <v>6254</v>
      </c>
      <c r="C439" s="113" t="s">
        <v>13658</v>
      </c>
      <c r="D439" s="113" t="str">
        <f>UPPER(Table39[[#This Row],[Full Name (NEW)]])</f>
        <v>GILBERT STREET LIGHTING IMPROVEMENT DISTRICT 1999-07</v>
      </c>
      <c r="E439" s="110"/>
      <c r="F439" s="177" t="s">
        <v>12115</v>
      </c>
      <c r="G439" s="75" t="s">
        <v>11576</v>
      </c>
      <c r="H439" s="75"/>
      <c r="I439" s="75"/>
      <c r="J439" s="75"/>
      <c r="K439" s="75"/>
    </row>
    <row r="440" spans="1:11" ht="12" x14ac:dyDescent="0.2">
      <c r="A440" s="111">
        <v>6330</v>
      </c>
      <c r="B440" s="113" t="s">
        <v>6257</v>
      </c>
      <c r="C440" s="113" t="s">
        <v>13659</v>
      </c>
      <c r="D440" s="113" t="str">
        <f>UPPER(Table39[[#This Row],[Full Name (NEW)]])</f>
        <v>GILBERT STREET LIGHTING IMPROVEMENT DISTRICT 1999-08</v>
      </c>
      <c r="E440" s="110"/>
      <c r="F440" s="177" t="s">
        <v>12115</v>
      </c>
      <c r="G440" s="75" t="s">
        <v>11576</v>
      </c>
      <c r="H440" s="75"/>
      <c r="I440" s="75"/>
      <c r="J440" s="75"/>
      <c r="K440" s="75"/>
    </row>
    <row r="441" spans="1:11" ht="12" x14ac:dyDescent="0.2">
      <c r="A441" s="111">
        <v>7381</v>
      </c>
      <c r="B441" s="113" t="s">
        <v>11130</v>
      </c>
      <c r="C441" s="113" t="s">
        <v>11199</v>
      </c>
      <c r="D441" s="113" t="str">
        <f>UPPER(Table39[[#This Row],[Full Name (NEW)]])</f>
        <v>GILBERT COUNTY ISLAND FIRE DISTRICT</v>
      </c>
      <c r="E441" s="110" t="s">
        <v>12494</v>
      </c>
      <c r="F441" s="178">
        <v>4009</v>
      </c>
      <c r="G441" s="75" t="str">
        <f>+Table39[[#This Row],[Short Name]]</f>
        <v>Gilbert CIFD</v>
      </c>
      <c r="H441" s="80">
        <v>11582</v>
      </c>
      <c r="I441" s="80" t="s">
        <v>11213</v>
      </c>
      <c r="J441" s="93">
        <v>39465</v>
      </c>
      <c r="K441" s="75" t="s">
        <v>12191</v>
      </c>
    </row>
    <row r="442" spans="1:11" ht="12" x14ac:dyDescent="0.2">
      <c r="A442" s="111">
        <v>6331</v>
      </c>
      <c r="B442" s="113" t="s">
        <v>5811</v>
      </c>
      <c r="C442" s="113" t="s">
        <v>13671</v>
      </c>
      <c r="D442" s="113" t="str">
        <f>UPPER(Table39[[#This Row],[Full Name (NEW)]])</f>
        <v>GILBERT STREET LIGHTING IMPROVEMENT DISTRICT 1995-29</v>
      </c>
      <c r="E442" s="110"/>
      <c r="F442" s="177" t="s">
        <v>12115</v>
      </c>
      <c r="G442" s="75" t="s">
        <v>11576</v>
      </c>
      <c r="H442" s="75"/>
      <c r="I442" s="75"/>
      <c r="J442" s="75"/>
      <c r="K442" s="75"/>
    </row>
    <row r="443" spans="1:11" ht="12" x14ac:dyDescent="0.2">
      <c r="A443" s="111">
        <v>7792</v>
      </c>
      <c r="B443" s="110" t="s">
        <v>1775</v>
      </c>
      <c r="C443" s="110" t="s">
        <v>12630</v>
      </c>
      <c r="D443" s="110" t="str">
        <f>UPPER(Table39[[#This Row],[Full Name (NEW)]])</f>
        <v>VAL VISTA PARK PARKWAY IMPROVEMENT DISTRICT 07-01</v>
      </c>
      <c r="E443" s="110" t="s">
        <v>12053</v>
      </c>
      <c r="F443" s="177" t="s">
        <v>12115</v>
      </c>
      <c r="G443" s="75" t="s">
        <v>11576</v>
      </c>
      <c r="H443" s="75">
        <v>28012</v>
      </c>
      <c r="I443" s="91"/>
      <c r="J443" s="75"/>
      <c r="K443" s="75"/>
    </row>
    <row r="444" spans="1:11" ht="12" x14ac:dyDescent="0.2">
      <c r="A444" s="111">
        <v>7793</v>
      </c>
      <c r="B444" s="110" t="s">
        <v>1811</v>
      </c>
      <c r="C444" s="110" t="s">
        <v>12631</v>
      </c>
      <c r="D444" s="110" t="str">
        <f>UPPER(Table39[[#This Row],[Full Name (NEW)]])</f>
        <v>MADERA PARC PARKWAY IMPROVEMENT DISTRICT 07-10</v>
      </c>
      <c r="E444" s="110" t="s">
        <v>12054</v>
      </c>
      <c r="F444" s="177" t="s">
        <v>12115</v>
      </c>
      <c r="G444" s="75" t="s">
        <v>11576</v>
      </c>
      <c r="H444" s="75">
        <v>28015</v>
      </c>
      <c r="I444" s="91"/>
      <c r="J444" s="75"/>
      <c r="K444" s="75"/>
    </row>
    <row r="445" spans="1:11" ht="12" x14ac:dyDescent="0.2">
      <c r="A445" s="111">
        <v>7794</v>
      </c>
      <c r="B445" s="110" t="s">
        <v>1815</v>
      </c>
      <c r="C445" s="110" t="s">
        <v>12632</v>
      </c>
      <c r="D445" s="110" t="str">
        <f>UPPER(Table39[[#This Row],[Full Name (NEW)]])</f>
        <v>CASSIA PLACE PARKWAY IMPROVEMENT DISTRICT 07-11</v>
      </c>
      <c r="E445" s="110" t="s">
        <v>12052</v>
      </c>
      <c r="F445" s="177" t="s">
        <v>12115</v>
      </c>
      <c r="G445" s="75" t="s">
        <v>11576</v>
      </c>
      <c r="H445" s="75">
        <v>28018</v>
      </c>
      <c r="I445" s="91"/>
      <c r="J445" s="75"/>
      <c r="K445" s="75"/>
    </row>
    <row r="446" spans="1:11" ht="12" x14ac:dyDescent="0.2">
      <c r="A446" s="111">
        <v>7795</v>
      </c>
      <c r="B446" s="110" t="s">
        <v>1779</v>
      </c>
      <c r="C446" s="110" t="s">
        <v>12633</v>
      </c>
      <c r="D446" s="110" t="str">
        <f>UPPER(Table39[[#This Row],[Full Name (NEW)]])</f>
        <v>TEMPLETON PLACE PARKWAY IMPROVEMENT DISTRICT 07-02</v>
      </c>
      <c r="E446" s="110" t="s">
        <v>12055</v>
      </c>
      <c r="F446" s="177" t="s">
        <v>12115</v>
      </c>
      <c r="G446" s="75" t="s">
        <v>11576</v>
      </c>
      <c r="H446" s="75">
        <v>28013</v>
      </c>
      <c r="I446" s="91"/>
      <c r="J446" s="75"/>
      <c r="K446" s="75"/>
    </row>
    <row r="447" spans="1:11" ht="12" x14ac:dyDescent="0.2">
      <c r="A447" s="111">
        <v>7796</v>
      </c>
      <c r="B447" s="110" t="s">
        <v>1783</v>
      </c>
      <c r="C447" s="110" t="s">
        <v>12634</v>
      </c>
      <c r="D447" s="110" t="str">
        <f>UPPER(Table39[[#This Row],[Full Name (NEW)]])</f>
        <v>PARK VILLAGE PARKWAY IMPROVEMENT DISTRICT 07-03</v>
      </c>
      <c r="E447" s="110" t="s">
        <v>12056</v>
      </c>
      <c r="F447" s="177" t="s">
        <v>12115</v>
      </c>
      <c r="G447" s="75" t="s">
        <v>11576</v>
      </c>
      <c r="H447" s="75">
        <v>28019</v>
      </c>
      <c r="I447" s="91"/>
      <c r="J447" s="75"/>
      <c r="K447" s="75"/>
    </row>
    <row r="448" spans="1:11" ht="12" x14ac:dyDescent="0.2">
      <c r="A448" s="111">
        <v>7797</v>
      </c>
      <c r="B448" s="110" t="s">
        <v>1787</v>
      </c>
      <c r="C448" s="110" t="s">
        <v>12635</v>
      </c>
      <c r="D448" s="110" t="str">
        <f>UPPER(Table39[[#This Row],[Full Name (NEW)]])</f>
        <v>SPRING MEADOWS PARKWAY IMPROVEMENT DISTRICT 07-04</v>
      </c>
      <c r="E448" s="110" t="s">
        <v>12057</v>
      </c>
      <c r="F448" s="177" t="s">
        <v>12115</v>
      </c>
      <c r="G448" s="75" t="s">
        <v>11576</v>
      </c>
      <c r="H448" s="75">
        <v>28016</v>
      </c>
      <c r="I448" s="91"/>
      <c r="J448" s="75"/>
      <c r="K448" s="75"/>
    </row>
    <row r="449" spans="1:11" ht="12" x14ac:dyDescent="0.2">
      <c r="A449" s="111">
        <v>7798</v>
      </c>
      <c r="B449" s="110" t="s">
        <v>1791</v>
      </c>
      <c r="C449" s="110" t="s">
        <v>12636</v>
      </c>
      <c r="D449" s="110" t="str">
        <f>UPPER(Table39[[#This Row],[Full Name (NEW)]])</f>
        <v>CIRCLE G MEADOWS II PARKWAY IMPROVEMENT DISTRICT 88-05</v>
      </c>
      <c r="E449" s="110" t="s">
        <v>12058</v>
      </c>
      <c r="F449" s="177" t="s">
        <v>12115</v>
      </c>
      <c r="G449" s="75" t="s">
        <v>11576</v>
      </c>
      <c r="H449" s="75">
        <v>28021</v>
      </c>
      <c r="I449" s="91"/>
      <c r="J449" s="75"/>
      <c r="K449" s="75"/>
    </row>
    <row r="450" spans="1:11" ht="12" x14ac:dyDescent="0.2">
      <c r="A450" s="111">
        <v>7799</v>
      </c>
      <c r="B450" s="110" t="s">
        <v>1795</v>
      </c>
      <c r="C450" s="110" t="s">
        <v>12637</v>
      </c>
      <c r="D450" s="110" t="str">
        <f>UPPER(Table39[[#This Row],[Full Name (NEW)]])</f>
        <v>CIRCLE G MEADOWS III PARKWAY IMPROVEMENT DISTRICT 07-06</v>
      </c>
      <c r="E450" s="110" t="s">
        <v>12059</v>
      </c>
      <c r="F450" s="177" t="s">
        <v>12115</v>
      </c>
      <c r="G450" s="75" t="s">
        <v>11576</v>
      </c>
      <c r="H450" s="75">
        <v>28020</v>
      </c>
      <c r="I450" s="91"/>
      <c r="J450" s="75"/>
      <c r="K450" s="75"/>
    </row>
    <row r="451" spans="1:11" ht="12" x14ac:dyDescent="0.2">
      <c r="A451" s="111">
        <v>7800</v>
      </c>
      <c r="B451" s="110" t="s">
        <v>1799</v>
      </c>
      <c r="C451" s="110" t="s">
        <v>12638</v>
      </c>
      <c r="D451" s="110" t="str">
        <f>UPPER(Table39[[#This Row],[Full Name (NEW)]])</f>
        <v>CIRCLE G RANCHES VI PARKWAY IMPROVEMENT DISTRICT 07-07</v>
      </c>
      <c r="E451" s="110" t="s">
        <v>12060</v>
      </c>
      <c r="F451" s="177" t="s">
        <v>12115</v>
      </c>
      <c r="G451" s="75" t="s">
        <v>11576</v>
      </c>
      <c r="H451" s="75">
        <v>28014</v>
      </c>
      <c r="I451" s="91"/>
      <c r="J451" s="75"/>
      <c r="K451" s="75"/>
    </row>
    <row r="452" spans="1:11" ht="12" x14ac:dyDescent="0.2">
      <c r="A452" s="111">
        <v>7801</v>
      </c>
      <c r="B452" s="110" t="s">
        <v>1803</v>
      </c>
      <c r="C452" s="110" t="s">
        <v>12639</v>
      </c>
      <c r="D452" s="110" t="str">
        <f>UPPER(Table39[[#This Row],[Full Name (NEW)]])</f>
        <v>CIRCLE G RANCHES VII PARKWAY IMPROVEMENT DISTRICT 88-08</v>
      </c>
      <c r="E452" s="110" t="s">
        <v>12061</v>
      </c>
      <c r="F452" s="177" t="s">
        <v>12115</v>
      </c>
      <c r="G452" s="75" t="s">
        <v>11576</v>
      </c>
      <c r="H452" s="75">
        <v>28022</v>
      </c>
      <c r="I452" s="91"/>
      <c r="J452" s="75"/>
      <c r="K452" s="75"/>
    </row>
    <row r="453" spans="1:11" ht="12" x14ac:dyDescent="0.2">
      <c r="A453" s="111">
        <v>7802</v>
      </c>
      <c r="B453" s="110" t="s">
        <v>1807</v>
      </c>
      <c r="C453" s="110" t="s">
        <v>12640</v>
      </c>
      <c r="D453" s="110" t="str">
        <f>UPPER(Table39[[#This Row],[Full Name (NEW)]])</f>
        <v>MORNING RIDGE PARKWAY IMPROVEMENT DISTRICT 07-09</v>
      </c>
      <c r="E453" s="110" t="s">
        <v>12062</v>
      </c>
      <c r="F453" s="177" t="s">
        <v>12115</v>
      </c>
      <c r="G453" s="75" t="s">
        <v>11576</v>
      </c>
      <c r="H453" s="75">
        <v>28017</v>
      </c>
      <c r="I453" s="91"/>
      <c r="J453" s="75"/>
      <c r="K453" s="75"/>
    </row>
    <row r="454" spans="1:11" ht="12" x14ac:dyDescent="0.2">
      <c r="A454" s="111">
        <v>6332</v>
      </c>
      <c r="B454" s="113" t="s">
        <v>6272</v>
      </c>
      <c r="C454" s="113" t="s">
        <v>13672</v>
      </c>
      <c r="D454" s="113" t="str">
        <f>UPPER(Table39[[#This Row],[Full Name (NEW)]])</f>
        <v>GILBERT STREET LIGHTING IMPROVEMENT DISTRICT 2002-05</v>
      </c>
      <c r="E454" s="110"/>
      <c r="F454" s="177" t="s">
        <v>12115</v>
      </c>
      <c r="G454" s="75" t="s">
        <v>11576</v>
      </c>
      <c r="H454" s="75"/>
      <c r="I454" s="75"/>
      <c r="J454" s="75"/>
      <c r="K454" s="75"/>
    </row>
    <row r="455" spans="1:11" ht="12" x14ac:dyDescent="0.2">
      <c r="A455" s="111">
        <v>6333</v>
      </c>
      <c r="B455" s="113" t="s">
        <v>6293</v>
      </c>
      <c r="C455" s="113" t="s">
        <v>13673</v>
      </c>
      <c r="D455" s="113" t="str">
        <f>UPPER(Table39[[#This Row],[Full Name (NEW)]])</f>
        <v>GILBERT STREET LIGHTING IMPROVEMENT DISTRICT 2002-06</v>
      </c>
      <c r="E455" s="110"/>
      <c r="F455" s="177" t="s">
        <v>12115</v>
      </c>
      <c r="G455" s="75" t="s">
        <v>11576</v>
      </c>
      <c r="H455" s="75"/>
      <c r="I455" s="75"/>
      <c r="J455" s="75"/>
      <c r="K455" s="75"/>
    </row>
    <row r="456" spans="1:11" ht="12" x14ac:dyDescent="0.2">
      <c r="A456" s="111">
        <v>6334</v>
      </c>
      <c r="B456" s="113" t="s">
        <v>6275</v>
      </c>
      <c r="C456" s="113" t="s">
        <v>13674</v>
      </c>
      <c r="D456" s="113" t="str">
        <f>UPPER(Table39[[#This Row],[Full Name (NEW)]])</f>
        <v>GILBERT STREET LIGHTING IMPROVEMENT DISTRICT 2003-01</v>
      </c>
      <c r="E456" s="110"/>
      <c r="F456" s="177" t="s">
        <v>12115</v>
      </c>
      <c r="G456" s="75" t="s">
        <v>11576</v>
      </c>
      <c r="H456" s="75"/>
      <c r="I456" s="75"/>
      <c r="J456" s="75"/>
      <c r="K456" s="75"/>
    </row>
    <row r="457" spans="1:11" ht="12" x14ac:dyDescent="0.2">
      <c r="A457" s="111">
        <v>6335</v>
      </c>
      <c r="B457" s="113" t="s">
        <v>6281</v>
      </c>
      <c r="C457" s="113" t="s">
        <v>13675</v>
      </c>
      <c r="D457" s="113" t="str">
        <f>UPPER(Table39[[#This Row],[Full Name (NEW)]])</f>
        <v>GILBERT STREET LIGHTING IMPROVEMENT DISTRICT 2003-02</v>
      </c>
      <c r="E457" s="110"/>
      <c r="F457" s="177" t="s">
        <v>12115</v>
      </c>
      <c r="G457" s="75" t="s">
        <v>11576</v>
      </c>
      <c r="H457" s="75"/>
      <c r="I457" s="75"/>
      <c r="J457" s="75"/>
      <c r="K457" s="75"/>
    </row>
    <row r="458" spans="1:11" ht="12" x14ac:dyDescent="0.2">
      <c r="A458" s="111">
        <v>6336</v>
      </c>
      <c r="B458" s="113" t="s">
        <v>6284</v>
      </c>
      <c r="C458" s="113" t="s">
        <v>13676</v>
      </c>
      <c r="D458" s="113" t="str">
        <f>UPPER(Table39[[#This Row],[Full Name (NEW)]])</f>
        <v>GILBERT STREET LIGHTING IMPROVEMENT DISTRICT 2003-03</v>
      </c>
      <c r="E458" s="110"/>
      <c r="F458" s="177" t="s">
        <v>12115</v>
      </c>
      <c r="G458" s="75" t="s">
        <v>11576</v>
      </c>
      <c r="H458" s="75"/>
      <c r="I458" s="75"/>
      <c r="J458" s="75"/>
      <c r="K458" s="75"/>
    </row>
    <row r="459" spans="1:11" ht="12" x14ac:dyDescent="0.2">
      <c r="A459" s="111">
        <v>6337</v>
      </c>
      <c r="B459" s="113" t="s">
        <v>6287</v>
      </c>
      <c r="C459" s="113" t="s">
        <v>13677</v>
      </c>
      <c r="D459" s="113" t="str">
        <f>UPPER(Table39[[#This Row],[Full Name (NEW)]])</f>
        <v>GILBERT STREET LIGHTING IMPROVEMENT DISTRICT 2003-05</v>
      </c>
      <c r="E459" s="110"/>
      <c r="F459" s="177" t="s">
        <v>12115</v>
      </c>
      <c r="G459" s="75" t="s">
        <v>11576</v>
      </c>
      <c r="H459" s="75"/>
      <c r="I459" s="75"/>
      <c r="J459" s="75"/>
      <c r="K459" s="75"/>
    </row>
    <row r="460" spans="1:11" ht="12" x14ac:dyDescent="0.2">
      <c r="A460" s="111">
        <v>6338</v>
      </c>
      <c r="B460" s="113" t="s">
        <v>6290</v>
      </c>
      <c r="C460" s="113" t="s">
        <v>13678</v>
      </c>
      <c r="D460" s="113" t="str">
        <f>UPPER(Table39[[#This Row],[Full Name (NEW)]])</f>
        <v>GILBERT STREET LIGHTING IMPROVEMENT DISTRICT 2003-06</v>
      </c>
      <c r="E460" s="110"/>
      <c r="F460" s="177" t="s">
        <v>12115</v>
      </c>
      <c r="G460" s="75" t="s">
        <v>11576</v>
      </c>
      <c r="H460" s="75"/>
      <c r="I460" s="75"/>
      <c r="J460" s="75"/>
      <c r="K460" s="75"/>
    </row>
    <row r="461" spans="1:11" ht="12" x14ac:dyDescent="0.2">
      <c r="A461" s="111">
        <v>6339</v>
      </c>
      <c r="B461" s="113" t="s">
        <v>6278</v>
      </c>
      <c r="C461" s="113" t="s">
        <v>13679</v>
      </c>
      <c r="D461" s="113" t="str">
        <f>UPPER(Table39[[#This Row],[Full Name (NEW)]])</f>
        <v>GILBERT STREET LIGHTING IMPROVEMENT DISTRICT 2003-07</v>
      </c>
      <c r="E461" s="110"/>
      <c r="F461" s="177" t="s">
        <v>12115</v>
      </c>
      <c r="G461" s="75" t="s">
        <v>11576</v>
      </c>
      <c r="H461" s="75"/>
      <c r="I461" s="75"/>
      <c r="J461" s="75"/>
      <c r="K461" s="75"/>
    </row>
    <row r="462" spans="1:11" ht="12" x14ac:dyDescent="0.2">
      <c r="A462" s="111">
        <v>6340</v>
      </c>
      <c r="B462" s="113" t="s">
        <v>6296</v>
      </c>
      <c r="C462" s="113" t="s">
        <v>13680</v>
      </c>
      <c r="D462" s="113" t="str">
        <f>UPPER(Table39[[#This Row],[Full Name (NEW)]])</f>
        <v>GILBERT STREET LIGHTING IMPROVEMENT DISTRICT 2003-08</v>
      </c>
      <c r="E462" s="110"/>
      <c r="F462" s="177" t="s">
        <v>12115</v>
      </c>
      <c r="G462" s="75" t="s">
        <v>11576</v>
      </c>
      <c r="H462" s="75"/>
      <c r="I462" s="75"/>
      <c r="J462" s="75"/>
      <c r="K462" s="75"/>
    </row>
    <row r="463" spans="1:11" ht="12" x14ac:dyDescent="0.2">
      <c r="A463" s="111">
        <v>6341</v>
      </c>
      <c r="B463" s="113" t="s">
        <v>6299</v>
      </c>
      <c r="C463" s="113" t="s">
        <v>13681</v>
      </c>
      <c r="D463" s="113" t="str">
        <f>UPPER(Table39[[#This Row],[Full Name (NEW)]])</f>
        <v>GILBERT STREET LIGHTING IMPROVEMENT DISTRICT 2003-09</v>
      </c>
      <c r="E463" s="110"/>
      <c r="F463" s="177" t="s">
        <v>12115</v>
      </c>
      <c r="G463" s="75" t="s">
        <v>11576</v>
      </c>
      <c r="H463" s="75"/>
      <c r="I463" s="75"/>
      <c r="J463" s="75"/>
      <c r="K463" s="75"/>
    </row>
    <row r="464" spans="1:11" ht="12" x14ac:dyDescent="0.2">
      <c r="A464" s="111">
        <v>6342</v>
      </c>
      <c r="B464" s="113" t="s">
        <v>6302</v>
      </c>
      <c r="C464" s="113" t="s">
        <v>13682</v>
      </c>
      <c r="D464" s="113" t="str">
        <f>UPPER(Table39[[#This Row],[Full Name (NEW)]])</f>
        <v>GILBERT STREET LIGHTING IMPROVEMENT DISTRICT 2003-10</v>
      </c>
      <c r="E464" s="110"/>
      <c r="F464" s="177" t="s">
        <v>12115</v>
      </c>
      <c r="G464" s="75" t="s">
        <v>11576</v>
      </c>
      <c r="H464" s="75"/>
      <c r="I464" s="75"/>
      <c r="J464" s="75"/>
      <c r="K464" s="75"/>
    </row>
    <row r="465" spans="1:11" ht="12" x14ac:dyDescent="0.2">
      <c r="A465" s="111">
        <v>6343</v>
      </c>
      <c r="B465" s="113" t="s">
        <v>6305</v>
      </c>
      <c r="C465" s="113" t="s">
        <v>13683</v>
      </c>
      <c r="D465" s="113" t="str">
        <f>UPPER(Table39[[#This Row],[Full Name (NEW)]])</f>
        <v>GILBERT STREET LIGHTING IMPROVEMENT DISTRICT 2004-01</v>
      </c>
      <c r="E465" s="110"/>
      <c r="F465" s="177" t="s">
        <v>12115</v>
      </c>
      <c r="G465" s="75" t="s">
        <v>11576</v>
      </c>
      <c r="H465" s="75"/>
      <c r="I465" s="75"/>
      <c r="J465" s="75"/>
      <c r="K465" s="75"/>
    </row>
    <row r="466" spans="1:11" ht="12" x14ac:dyDescent="0.2">
      <c r="A466" s="111">
        <v>6344</v>
      </c>
      <c r="B466" s="113" t="s">
        <v>6437</v>
      </c>
      <c r="C466" s="113" t="s">
        <v>13684</v>
      </c>
      <c r="D466" s="113" t="str">
        <f>UPPER(Table39[[#This Row],[Full Name (NEW)]])</f>
        <v>GILBERT STREET LIGHTING IMPROVEMENT DISTRICT 2006-10</v>
      </c>
      <c r="E466" s="110"/>
      <c r="F466" s="177" t="s">
        <v>12115</v>
      </c>
      <c r="G466" s="75" t="s">
        <v>11576</v>
      </c>
      <c r="H466" s="75"/>
      <c r="I466" s="75"/>
      <c r="J466" s="75"/>
      <c r="K466" s="75"/>
    </row>
    <row r="467" spans="1:11" ht="12" x14ac:dyDescent="0.2">
      <c r="A467" s="111">
        <v>6345</v>
      </c>
      <c r="B467" s="113" t="s">
        <v>6407</v>
      </c>
      <c r="C467" s="113" t="s">
        <v>13685</v>
      </c>
      <c r="D467" s="113" t="str">
        <f>UPPER(Table39[[#This Row],[Full Name (NEW)]])</f>
        <v>GILBERT STREET LIGHTING IMPROVEMENT DISTRICT 2006-16</v>
      </c>
      <c r="E467" s="110"/>
      <c r="F467" s="177" t="s">
        <v>12115</v>
      </c>
      <c r="G467" s="75" t="s">
        <v>11576</v>
      </c>
      <c r="H467" s="75"/>
      <c r="I467" s="75"/>
      <c r="J467" s="75"/>
      <c r="K467" s="75"/>
    </row>
    <row r="468" spans="1:11" ht="12" x14ac:dyDescent="0.2">
      <c r="A468" s="111">
        <v>6346</v>
      </c>
      <c r="B468" s="113" t="s">
        <v>6410</v>
      </c>
      <c r="C468" s="113" t="s">
        <v>13686</v>
      </c>
      <c r="D468" s="113" t="str">
        <f>UPPER(Table39[[#This Row],[Full Name (NEW)]])</f>
        <v>GILBERT STREET LIGHTING IMPROVEMENT DISTRICT 2006-17</v>
      </c>
      <c r="E468" s="110"/>
      <c r="F468" s="177" t="s">
        <v>12115</v>
      </c>
      <c r="G468" s="75" t="s">
        <v>11576</v>
      </c>
      <c r="H468" s="75"/>
      <c r="I468" s="75"/>
      <c r="J468" s="75"/>
      <c r="K468" s="75"/>
    </row>
    <row r="469" spans="1:11" ht="12" x14ac:dyDescent="0.2">
      <c r="A469" s="111">
        <v>6347</v>
      </c>
      <c r="B469" s="113" t="s">
        <v>6413</v>
      </c>
      <c r="C469" s="113" t="s">
        <v>13687</v>
      </c>
      <c r="D469" s="113" t="str">
        <f>UPPER(Table39[[#This Row],[Full Name (NEW)]])</f>
        <v>GILBERT STREET LIGHTING IMPROVEMENT DISTRICT 2007-01</v>
      </c>
      <c r="E469" s="110"/>
      <c r="F469" s="177" t="s">
        <v>12115</v>
      </c>
      <c r="G469" s="75" t="s">
        <v>11576</v>
      </c>
      <c r="H469" s="75"/>
      <c r="I469" s="75"/>
      <c r="J469" s="75"/>
      <c r="K469" s="75"/>
    </row>
    <row r="470" spans="1:11" ht="12" x14ac:dyDescent="0.2">
      <c r="A470" s="111">
        <v>6348</v>
      </c>
      <c r="B470" s="113" t="s">
        <v>6416</v>
      </c>
      <c r="C470" s="113" t="s">
        <v>13688</v>
      </c>
      <c r="D470" s="113" t="str">
        <f>UPPER(Table39[[#This Row],[Full Name (NEW)]])</f>
        <v>GILBERT STREET LIGHTING IMPROVEMENT DISTRICT 2007-03</v>
      </c>
      <c r="E470" s="110"/>
      <c r="F470" s="177" t="s">
        <v>12115</v>
      </c>
      <c r="G470" s="75" t="s">
        <v>11576</v>
      </c>
      <c r="H470" s="75"/>
      <c r="I470" s="75"/>
      <c r="J470" s="75"/>
      <c r="K470" s="75"/>
    </row>
    <row r="471" spans="1:11" ht="12" x14ac:dyDescent="0.2">
      <c r="A471" s="111">
        <v>6349</v>
      </c>
      <c r="B471" s="113" t="s">
        <v>6419</v>
      </c>
      <c r="C471" s="113" t="s">
        <v>13689</v>
      </c>
      <c r="D471" s="113" t="str">
        <f>UPPER(Table39[[#This Row],[Full Name (NEW)]])</f>
        <v>GILBERT STREET LIGHTING IMPROVEMENT DISTRICT 2007-04</v>
      </c>
      <c r="E471" s="110"/>
      <c r="F471" s="177" t="s">
        <v>12115</v>
      </c>
      <c r="G471" s="75" t="s">
        <v>11576</v>
      </c>
      <c r="H471" s="75"/>
      <c r="I471" s="75"/>
      <c r="J471" s="75"/>
      <c r="K471" s="75"/>
    </row>
    <row r="472" spans="1:11" ht="12" x14ac:dyDescent="0.2">
      <c r="A472" s="111">
        <v>6350</v>
      </c>
      <c r="B472" s="113" t="s">
        <v>6422</v>
      </c>
      <c r="C472" s="113" t="s">
        <v>13690</v>
      </c>
      <c r="D472" s="113" t="str">
        <f>UPPER(Table39[[#This Row],[Full Name (NEW)]])</f>
        <v>GILBERT STREET LIGHTING IMPROVEMENT DISTRICT 2007-05</v>
      </c>
      <c r="E472" s="110"/>
      <c r="F472" s="177" t="s">
        <v>12115</v>
      </c>
      <c r="G472" s="75" t="s">
        <v>11576</v>
      </c>
      <c r="H472" s="75"/>
      <c r="I472" s="75"/>
      <c r="J472" s="75"/>
      <c r="K472" s="75"/>
    </row>
    <row r="473" spans="1:11" ht="12" x14ac:dyDescent="0.2">
      <c r="A473" s="111">
        <v>6351</v>
      </c>
      <c r="B473" s="113" t="s">
        <v>6425</v>
      </c>
      <c r="C473" s="113" t="s">
        <v>13691</v>
      </c>
      <c r="D473" s="113" t="str">
        <f>UPPER(Table39[[#This Row],[Full Name (NEW)]])</f>
        <v>GILBERT STREET LIGHTING IMPROVEMENT DISTRICT 2007-07</v>
      </c>
      <c r="E473" s="110"/>
      <c r="F473" s="177" t="s">
        <v>12115</v>
      </c>
      <c r="G473" s="75" t="s">
        <v>11576</v>
      </c>
      <c r="H473" s="75"/>
      <c r="I473" s="75"/>
      <c r="J473" s="75"/>
      <c r="K473" s="75"/>
    </row>
    <row r="474" spans="1:11" ht="12" x14ac:dyDescent="0.2">
      <c r="A474" s="111">
        <v>6352</v>
      </c>
      <c r="B474" s="113" t="s">
        <v>6428</v>
      </c>
      <c r="C474" s="113" t="s">
        <v>13692</v>
      </c>
      <c r="D474" s="113" t="str">
        <f>UPPER(Table39[[#This Row],[Full Name (NEW)]])</f>
        <v>GILBERT STREET LIGHTING IMPROVEMENT DISTRICT 2007-08</v>
      </c>
      <c r="E474" s="110"/>
      <c r="F474" s="177" t="s">
        <v>12115</v>
      </c>
      <c r="G474" s="75" t="s">
        <v>11576</v>
      </c>
      <c r="H474" s="75"/>
      <c r="I474" s="75"/>
      <c r="J474" s="75"/>
      <c r="K474" s="75"/>
    </row>
    <row r="475" spans="1:11" ht="12" x14ac:dyDescent="0.2">
      <c r="A475" s="111">
        <v>6353</v>
      </c>
      <c r="B475" s="113" t="s">
        <v>6431</v>
      </c>
      <c r="C475" s="113" t="s">
        <v>13693</v>
      </c>
      <c r="D475" s="113" t="str">
        <f>UPPER(Table39[[#This Row],[Full Name (NEW)]])</f>
        <v>GILBERT STREET LIGHTING IMPROVEMENT DISTRICT 2007-09</v>
      </c>
      <c r="E475" s="110"/>
      <c r="F475" s="177" t="s">
        <v>12115</v>
      </c>
      <c r="G475" s="75" t="s">
        <v>11576</v>
      </c>
      <c r="H475" s="75"/>
      <c r="I475" s="75"/>
      <c r="J475" s="75"/>
      <c r="K475" s="75"/>
    </row>
    <row r="476" spans="1:11" ht="12" x14ac:dyDescent="0.2">
      <c r="A476" s="111">
        <v>6354</v>
      </c>
      <c r="B476" s="113" t="s">
        <v>6434</v>
      </c>
      <c r="C476" s="113" t="s">
        <v>13694</v>
      </c>
      <c r="D476" s="113" t="str">
        <f>UPPER(Table39[[#This Row],[Full Name (NEW)]])</f>
        <v>GILBERT STREET LIGHTING IMPROVEMENT DISTRICT 2007-10</v>
      </c>
      <c r="E476" s="110"/>
      <c r="F476" s="177" t="s">
        <v>12115</v>
      </c>
      <c r="G476" s="75" t="s">
        <v>11576</v>
      </c>
      <c r="H476" s="75"/>
      <c r="I476" s="75"/>
      <c r="J476" s="75"/>
      <c r="K476" s="75"/>
    </row>
    <row r="477" spans="1:11" ht="12" x14ac:dyDescent="0.2">
      <c r="A477" s="111">
        <v>6355</v>
      </c>
      <c r="B477" s="113" t="s">
        <v>4352</v>
      </c>
      <c r="C477" s="113" t="s">
        <v>13695</v>
      </c>
      <c r="D477" s="113" t="str">
        <f>UPPER(Table39[[#This Row],[Full Name (NEW)]])</f>
        <v>GILBERT STREET LIGHTING IMPROVEMENT DISTRICT 1985-04</v>
      </c>
      <c r="E477" s="110"/>
      <c r="F477" s="177" t="s">
        <v>12115</v>
      </c>
      <c r="G477" s="75" t="s">
        <v>11576</v>
      </c>
      <c r="H477" s="75"/>
      <c r="I477" s="75"/>
      <c r="J477" s="75"/>
      <c r="K477" s="75"/>
    </row>
    <row r="478" spans="1:11" ht="12" x14ac:dyDescent="0.2">
      <c r="A478" s="111">
        <v>6356</v>
      </c>
      <c r="B478" s="113" t="s">
        <v>4232</v>
      </c>
      <c r="C478" s="113" t="s">
        <v>13696</v>
      </c>
      <c r="D478" s="113" t="str">
        <f>UPPER(Table39[[#This Row],[Full Name (NEW)]])</f>
        <v>GILBERT STREET LIGHTING IMPROVEMENT DISTRICT 1985-13</v>
      </c>
      <c r="E478" s="110"/>
      <c r="F478" s="177" t="s">
        <v>12115</v>
      </c>
      <c r="G478" s="75" t="s">
        <v>11576</v>
      </c>
      <c r="H478" s="75"/>
      <c r="I478" s="75"/>
      <c r="J478" s="75"/>
      <c r="K478" s="75"/>
    </row>
    <row r="479" spans="1:11" ht="12" x14ac:dyDescent="0.2">
      <c r="A479" s="111">
        <v>6357</v>
      </c>
      <c r="B479" s="113" t="s">
        <v>4256</v>
      </c>
      <c r="C479" s="113" t="s">
        <v>13697</v>
      </c>
      <c r="D479" s="113" t="str">
        <f>UPPER(Table39[[#This Row],[Full Name (NEW)]])</f>
        <v>GILBERT STREET LIGHTING IMPROVEMENT DISTRICT 1985-21</v>
      </c>
      <c r="E479" s="110"/>
      <c r="F479" s="177" t="s">
        <v>12115</v>
      </c>
      <c r="G479" s="75" t="s">
        <v>11576</v>
      </c>
      <c r="H479" s="75"/>
      <c r="I479" s="75"/>
      <c r="J479" s="75"/>
      <c r="K479" s="75"/>
    </row>
    <row r="480" spans="1:11" ht="12" x14ac:dyDescent="0.2">
      <c r="A480" s="111">
        <v>6358</v>
      </c>
      <c r="B480" s="113" t="s">
        <v>4416</v>
      </c>
      <c r="C480" s="113" t="s">
        <v>13698</v>
      </c>
      <c r="D480" s="113" t="str">
        <f>UPPER(Table39[[#This Row],[Full Name (NEW)]])</f>
        <v>GILBERT STREET LIGHTING IMPROVEMENT DISTRICT 1985-22</v>
      </c>
      <c r="E480" s="110"/>
      <c r="F480" s="177" t="s">
        <v>12115</v>
      </c>
      <c r="G480" s="75" t="s">
        <v>11576</v>
      </c>
      <c r="H480" s="75"/>
      <c r="I480" s="75"/>
      <c r="J480" s="75"/>
      <c r="K480" s="75"/>
    </row>
    <row r="481" spans="1:11" ht="12" x14ac:dyDescent="0.2">
      <c r="A481" s="111">
        <v>6359</v>
      </c>
      <c r="B481" s="113" t="s">
        <v>4344</v>
      </c>
      <c r="C481" s="113" t="s">
        <v>13699</v>
      </c>
      <c r="D481" s="113" t="str">
        <f>UPPER(Table39[[#This Row],[Full Name (NEW)]])</f>
        <v>GILBERT STREET LIGHTING IMPROVEMENT DISTRICT 1985-23</v>
      </c>
      <c r="E481" s="110"/>
      <c r="F481" s="177" t="s">
        <v>12115</v>
      </c>
      <c r="G481" s="75" t="s">
        <v>11576</v>
      </c>
      <c r="H481" s="75"/>
      <c r="I481" s="75"/>
      <c r="J481" s="75"/>
      <c r="K481" s="75"/>
    </row>
    <row r="482" spans="1:11" ht="12" x14ac:dyDescent="0.2">
      <c r="A482" s="111">
        <v>6360</v>
      </c>
      <c r="B482" s="113" t="s">
        <v>4244</v>
      </c>
      <c r="C482" s="113" t="s">
        <v>13700</v>
      </c>
      <c r="D482" s="113" t="str">
        <f>UPPER(Table39[[#This Row],[Full Name (NEW)]])</f>
        <v>GILBERT STREET LIGHTING IMPROVEMENT DISTRICT 1986-02</v>
      </c>
      <c r="E482" s="110"/>
      <c r="F482" s="177" t="s">
        <v>12115</v>
      </c>
      <c r="G482" s="75" t="s">
        <v>11576</v>
      </c>
      <c r="H482" s="75"/>
      <c r="I482" s="75"/>
      <c r="J482" s="75"/>
      <c r="K482" s="75"/>
    </row>
    <row r="483" spans="1:11" ht="12" x14ac:dyDescent="0.2">
      <c r="A483" s="111">
        <v>6361</v>
      </c>
      <c r="B483" s="113" t="s">
        <v>4248</v>
      </c>
      <c r="C483" s="113" t="s">
        <v>13701</v>
      </c>
      <c r="D483" s="113" t="str">
        <f>UPPER(Table39[[#This Row],[Full Name (NEW)]])</f>
        <v>GILBERT STREET LIGHTING IMPROVEMENT DISTRICT 1986-03</v>
      </c>
      <c r="E483" s="110"/>
      <c r="F483" s="177" t="s">
        <v>12115</v>
      </c>
      <c r="G483" s="75" t="s">
        <v>11576</v>
      </c>
      <c r="H483" s="75"/>
      <c r="I483" s="75"/>
      <c r="J483" s="75"/>
      <c r="K483" s="75"/>
    </row>
    <row r="484" spans="1:11" ht="12" x14ac:dyDescent="0.2">
      <c r="A484" s="111">
        <v>6362</v>
      </c>
      <c r="B484" s="113" t="s">
        <v>4252</v>
      </c>
      <c r="C484" s="113" t="s">
        <v>13702</v>
      </c>
      <c r="D484" s="113" t="str">
        <f>UPPER(Table39[[#This Row],[Full Name (NEW)]])</f>
        <v>GILBERT STREET LIGHTING IMPROVEMENT DISTRICT 1986-04</v>
      </c>
      <c r="E484" s="110"/>
      <c r="F484" s="177" t="s">
        <v>12115</v>
      </c>
      <c r="G484" s="75" t="s">
        <v>11576</v>
      </c>
      <c r="H484" s="75"/>
      <c r="I484" s="75"/>
      <c r="J484" s="75"/>
      <c r="K484" s="75"/>
    </row>
    <row r="485" spans="1:11" ht="12" x14ac:dyDescent="0.2">
      <c r="A485" s="111">
        <v>6363</v>
      </c>
      <c r="B485" s="113" t="s">
        <v>4264</v>
      </c>
      <c r="C485" s="113" t="s">
        <v>13703</v>
      </c>
      <c r="D485" s="113" t="str">
        <f>UPPER(Table39[[#This Row],[Full Name (NEW)]])</f>
        <v>GILBERT STREET LIGHTING IMPROVEMENT DISTRICT 1986-07</v>
      </c>
      <c r="E485" s="110"/>
      <c r="F485" s="177" t="s">
        <v>12115</v>
      </c>
      <c r="G485" s="75" t="s">
        <v>11576</v>
      </c>
      <c r="H485" s="75"/>
      <c r="I485" s="75"/>
      <c r="J485" s="75"/>
      <c r="K485" s="75"/>
    </row>
    <row r="486" spans="1:11" ht="12" x14ac:dyDescent="0.2">
      <c r="A486" s="111">
        <v>6364</v>
      </c>
      <c r="B486" s="113" t="s">
        <v>4272</v>
      </c>
      <c r="C486" s="113" t="s">
        <v>13704</v>
      </c>
      <c r="D486" s="113" t="str">
        <f>UPPER(Table39[[#This Row],[Full Name (NEW)]])</f>
        <v>GILBERT STREET LIGHTING IMPROVEMENT DISTRICT 1986-09</v>
      </c>
      <c r="E486" s="110"/>
      <c r="F486" s="177" t="s">
        <v>12115</v>
      </c>
      <c r="G486" s="75" t="s">
        <v>11576</v>
      </c>
      <c r="H486" s="75"/>
      <c r="I486" s="75"/>
      <c r="J486" s="75"/>
      <c r="K486" s="75"/>
    </row>
    <row r="487" spans="1:11" ht="12" x14ac:dyDescent="0.2">
      <c r="A487" s="111">
        <v>6365</v>
      </c>
      <c r="B487" s="113" t="s">
        <v>4260</v>
      </c>
      <c r="C487" s="113" t="s">
        <v>13705</v>
      </c>
      <c r="D487" s="113" t="str">
        <f>UPPER(Table39[[#This Row],[Full Name (NEW)]])</f>
        <v>GILBERT STREET LIGHTING IMPROVEMENT DISTRICT 1986-11</v>
      </c>
      <c r="E487" s="110"/>
      <c r="F487" s="177" t="s">
        <v>12115</v>
      </c>
      <c r="G487" s="75" t="s">
        <v>11576</v>
      </c>
      <c r="H487" s="75"/>
      <c r="I487" s="75"/>
      <c r="J487" s="75"/>
      <c r="K487" s="75"/>
    </row>
    <row r="488" spans="1:11" ht="12" x14ac:dyDescent="0.2">
      <c r="A488" s="111">
        <v>6366</v>
      </c>
      <c r="B488" s="113" t="s">
        <v>4336</v>
      </c>
      <c r="C488" s="113" t="s">
        <v>13706</v>
      </c>
      <c r="D488" s="113" t="str">
        <f>UPPER(Table39[[#This Row],[Full Name (NEW)]])</f>
        <v>GILBERT STREET LIGHTING IMPROVEMENT DISTRICT 1987-01</v>
      </c>
      <c r="E488" s="110"/>
      <c r="F488" s="177" t="s">
        <v>12115</v>
      </c>
      <c r="G488" s="75" t="s">
        <v>11576</v>
      </c>
      <c r="H488" s="75"/>
      <c r="I488" s="75"/>
      <c r="J488" s="75"/>
      <c r="K488" s="75"/>
    </row>
    <row r="489" spans="1:11" ht="12" x14ac:dyDescent="0.2">
      <c r="A489" s="111">
        <v>6367</v>
      </c>
      <c r="B489" s="113" t="s">
        <v>4312</v>
      </c>
      <c r="C489" s="113" t="s">
        <v>13707</v>
      </c>
      <c r="D489" s="113" t="str">
        <f>UPPER(Table39[[#This Row],[Full Name (NEW)]])</f>
        <v>GILBERT STREET LIGHTING IMPROVEMENT DISTRICT 1987-02</v>
      </c>
      <c r="E489" s="110"/>
      <c r="F489" s="177" t="s">
        <v>12115</v>
      </c>
      <c r="G489" s="75" t="s">
        <v>11576</v>
      </c>
      <c r="H489" s="75"/>
      <c r="I489" s="75"/>
      <c r="J489" s="75"/>
      <c r="K489" s="75"/>
    </row>
    <row r="490" spans="1:11" ht="12" x14ac:dyDescent="0.2">
      <c r="A490" s="111">
        <v>6368</v>
      </c>
      <c r="B490" s="113" t="s">
        <v>4563</v>
      </c>
      <c r="C490" s="113" t="s">
        <v>13708</v>
      </c>
      <c r="D490" s="113" t="str">
        <f>UPPER(Table39[[#This Row],[Full Name (NEW)]])</f>
        <v>GILBERT STREET LIGHTING IMPROVEMENT DISTRICT 1987-03</v>
      </c>
      <c r="E490" s="110"/>
      <c r="F490" s="177" t="s">
        <v>12115</v>
      </c>
      <c r="G490" s="75" t="s">
        <v>11576</v>
      </c>
      <c r="H490" s="75"/>
      <c r="I490" s="75"/>
      <c r="J490" s="75"/>
      <c r="K490" s="75"/>
    </row>
    <row r="491" spans="1:11" ht="12" x14ac:dyDescent="0.2">
      <c r="A491" s="111">
        <v>6369</v>
      </c>
      <c r="B491" s="113" t="s">
        <v>4567</v>
      </c>
      <c r="C491" s="113" t="s">
        <v>13709</v>
      </c>
      <c r="D491" s="113" t="str">
        <f>UPPER(Table39[[#This Row],[Full Name (NEW)]])</f>
        <v>GILBERT STREET LIGHTING IMPROVEMENT DISTRICT 1987-04</v>
      </c>
      <c r="E491" s="110"/>
      <c r="F491" s="177" t="s">
        <v>12115</v>
      </c>
      <c r="G491" s="75" t="s">
        <v>11576</v>
      </c>
      <c r="H491" s="75"/>
      <c r="I491" s="75"/>
      <c r="J491" s="75"/>
      <c r="K491" s="75"/>
    </row>
    <row r="492" spans="1:11" ht="12" x14ac:dyDescent="0.2">
      <c r="A492" s="111">
        <v>6370</v>
      </c>
      <c r="B492" s="113" t="s">
        <v>4571</v>
      </c>
      <c r="C492" s="113" t="s">
        <v>13710</v>
      </c>
      <c r="D492" s="113" t="str">
        <f>UPPER(Table39[[#This Row],[Full Name (NEW)]])</f>
        <v>GILBERT STREET LIGHTING IMPROVEMENT DISTRICT 1987-05</v>
      </c>
      <c r="E492" s="110"/>
      <c r="F492" s="177" t="s">
        <v>12115</v>
      </c>
      <c r="G492" s="75" t="s">
        <v>11576</v>
      </c>
      <c r="H492" s="75"/>
      <c r="I492" s="75"/>
      <c r="J492" s="75"/>
      <c r="K492" s="75"/>
    </row>
    <row r="493" spans="1:11" ht="12" x14ac:dyDescent="0.2">
      <c r="A493" s="111">
        <v>6371</v>
      </c>
      <c r="B493" s="113" t="s">
        <v>4456</v>
      </c>
      <c r="C493" s="113" t="s">
        <v>13711</v>
      </c>
      <c r="D493" s="113" t="str">
        <f>UPPER(Table39[[#This Row],[Full Name (NEW)]])</f>
        <v>GILBERT STREET LIGHTING IMPROVEMENT DISTRICT 1987-06</v>
      </c>
      <c r="E493" s="110"/>
      <c r="F493" s="177" t="s">
        <v>12115</v>
      </c>
      <c r="G493" s="75" t="s">
        <v>11576</v>
      </c>
      <c r="H493" s="75"/>
      <c r="I493" s="75"/>
      <c r="J493" s="75"/>
      <c r="K493" s="75"/>
    </row>
    <row r="494" spans="1:11" ht="12" x14ac:dyDescent="0.2">
      <c r="A494" s="111">
        <v>6372</v>
      </c>
      <c r="B494" s="113" t="s">
        <v>4348</v>
      </c>
      <c r="C494" s="113" t="s">
        <v>13712</v>
      </c>
      <c r="D494" s="113" t="str">
        <f>UPPER(Table39[[#This Row],[Full Name (NEW)]])</f>
        <v>GILBERT STREET LIGHTING IMPROVEMENT DISTRICT 1987-08</v>
      </c>
      <c r="E494" s="110"/>
      <c r="F494" s="177" t="s">
        <v>12115</v>
      </c>
      <c r="G494" s="75" t="s">
        <v>11576</v>
      </c>
      <c r="H494" s="75"/>
      <c r="I494" s="75"/>
      <c r="J494" s="75"/>
      <c r="K494" s="75"/>
    </row>
    <row r="495" spans="1:11" ht="12" x14ac:dyDescent="0.2">
      <c r="A495" s="111">
        <v>6373</v>
      </c>
      <c r="B495" s="113" t="s">
        <v>4356</v>
      </c>
      <c r="C495" s="113" t="s">
        <v>13713</v>
      </c>
      <c r="D495" s="113" t="str">
        <f>UPPER(Table39[[#This Row],[Full Name (NEW)]])</f>
        <v>GILBERT STREET LIGHTING IMPROVEMENT DISTRICT 1987-09</v>
      </c>
      <c r="E495" s="110"/>
      <c r="F495" s="177" t="s">
        <v>12115</v>
      </c>
      <c r="G495" s="75" t="s">
        <v>11576</v>
      </c>
      <c r="H495" s="75"/>
      <c r="I495" s="75"/>
      <c r="J495" s="75"/>
      <c r="K495" s="75"/>
    </row>
    <row r="496" spans="1:11" ht="12" x14ac:dyDescent="0.2">
      <c r="A496" s="111">
        <v>6374</v>
      </c>
      <c r="B496" s="113" t="s">
        <v>4360</v>
      </c>
      <c r="C496" s="113" t="s">
        <v>13714</v>
      </c>
      <c r="D496" s="113" t="str">
        <f>UPPER(Table39[[#This Row],[Full Name (NEW)]])</f>
        <v>GILBERT STREET LIGHTING IMPROVEMENT DISTRICT 1987-10</v>
      </c>
      <c r="E496" s="110"/>
      <c r="F496" s="177" t="s">
        <v>12115</v>
      </c>
      <c r="G496" s="75" t="s">
        <v>11576</v>
      </c>
      <c r="H496" s="75"/>
      <c r="I496" s="75"/>
      <c r="J496" s="75"/>
      <c r="K496" s="75"/>
    </row>
    <row r="497" spans="1:11" ht="12" x14ac:dyDescent="0.2">
      <c r="A497" s="111">
        <v>6375</v>
      </c>
      <c r="B497" s="113" t="s">
        <v>4364</v>
      </c>
      <c r="C497" s="113" t="s">
        <v>13715</v>
      </c>
      <c r="D497" s="113" t="str">
        <f>UPPER(Table39[[#This Row],[Full Name (NEW)]])</f>
        <v>GILBERT STREET LIGHTING IMPROVEMENT DISTRICT 1987-11</v>
      </c>
      <c r="E497" s="110"/>
      <c r="F497" s="177" t="s">
        <v>12115</v>
      </c>
      <c r="G497" s="75" t="s">
        <v>11576</v>
      </c>
      <c r="H497" s="75"/>
      <c r="I497" s="75"/>
      <c r="J497" s="75"/>
      <c r="K497" s="75"/>
    </row>
    <row r="498" spans="1:11" ht="12" x14ac:dyDescent="0.2">
      <c r="A498" s="111">
        <v>6376</v>
      </c>
      <c r="B498" s="113" t="s">
        <v>4368</v>
      </c>
      <c r="C498" s="113" t="s">
        <v>13716</v>
      </c>
      <c r="D498" s="113" t="str">
        <f>UPPER(Table39[[#This Row],[Full Name (NEW)]])</f>
        <v>GILBERT STREET LIGHTING IMPROVEMENT DISTRICT 1987-12</v>
      </c>
      <c r="E498" s="110"/>
      <c r="F498" s="177" t="s">
        <v>12115</v>
      </c>
      <c r="G498" s="75" t="s">
        <v>11576</v>
      </c>
      <c r="H498" s="75"/>
      <c r="I498" s="75"/>
      <c r="J498" s="75"/>
      <c r="K498" s="75"/>
    </row>
    <row r="499" spans="1:11" ht="12" x14ac:dyDescent="0.2">
      <c r="A499" s="111">
        <v>6377</v>
      </c>
      <c r="B499" s="110" t="s">
        <v>4372</v>
      </c>
      <c r="C499" s="110" t="s">
        <v>13717</v>
      </c>
      <c r="D499" s="110" t="str">
        <f>UPPER(Table39[[#This Row],[Full Name (NEW)]])</f>
        <v>GILBERT STREET LIGHTING IMPROVEMENT DISTRICT 1987-13</v>
      </c>
      <c r="E499" s="110"/>
      <c r="F499" s="177" t="s">
        <v>12115</v>
      </c>
      <c r="G499" s="75" t="s">
        <v>11576</v>
      </c>
      <c r="H499" s="75"/>
      <c r="I499" s="75"/>
      <c r="J499" s="75"/>
      <c r="K499" s="75"/>
    </row>
    <row r="500" spans="1:11" ht="12" x14ac:dyDescent="0.2">
      <c r="A500" s="111">
        <v>6378</v>
      </c>
      <c r="B500" s="110" t="s">
        <v>4436</v>
      </c>
      <c r="C500" s="110" t="s">
        <v>13718</v>
      </c>
      <c r="D500" s="110" t="str">
        <f>UPPER(Table39[[#This Row],[Full Name (NEW)]])</f>
        <v>GILBERT STREET LIGHTING IMPROVEMENT DISTRICT 1987-14</v>
      </c>
      <c r="E500" s="110"/>
      <c r="F500" s="177" t="s">
        <v>12115</v>
      </c>
      <c r="G500" s="75" t="s">
        <v>11576</v>
      </c>
      <c r="H500" s="75"/>
      <c r="I500" s="75"/>
      <c r="J500" s="75"/>
      <c r="K500" s="75"/>
    </row>
    <row r="501" spans="1:11" ht="12" x14ac:dyDescent="0.2">
      <c r="A501" s="111">
        <v>6379</v>
      </c>
      <c r="B501" s="110" t="s">
        <v>4424</v>
      </c>
      <c r="C501" s="110" t="s">
        <v>13719</v>
      </c>
      <c r="D501" s="110" t="str">
        <f>UPPER(Table39[[#This Row],[Full Name (NEW)]])</f>
        <v>GILBERT STREET LIGHTING IMPROVEMENT DISTRICT 1987-15</v>
      </c>
      <c r="E501" s="110"/>
      <c r="F501" s="177" t="s">
        <v>12115</v>
      </c>
      <c r="G501" s="75" t="s">
        <v>11576</v>
      </c>
      <c r="H501" s="75"/>
      <c r="I501" s="75"/>
      <c r="J501" s="75"/>
      <c r="K501" s="75"/>
    </row>
    <row r="502" spans="1:11" ht="12" x14ac:dyDescent="0.2">
      <c r="A502" s="111">
        <v>6380</v>
      </c>
      <c r="B502" s="110" t="s">
        <v>4428</v>
      </c>
      <c r="C502" s="110" t="s">
        <v>13720</v>
      </c>
      <c r="D502" s="110" t="str">
        <f>UPPER(Table39[[#This Row],[Full Name (NEW)]])</f>
        <v>GILBERT STREET LIGHTING IMPROVEMENT DISTRICT 1987-16</v>
      </c>
      <c r="E502" s="110"/>
      <c r="F502" s="177" t="s">
        <v>12115</v>
      </c>
      <c r="G502" s="75" t="s">
        <v>11576</v>
      </c>
      <c r="H502" s="75"/>
      <c r="I502" s="75"/>
      <c r="J502" s="75"/>
      <c r="K502" s="75"/>
    </row>
    <row r="503" spans="1:11" ht="12" x14ac:dyDescent="0.2">
      <c r="A503" s="111">
        <v>6381</v>
      </c>
      <c r="B503" s="110" t="s">
        <v>4420</v>
      </c>
      <c r="C503" s="110" t="s">
        <v>13721</v>
      </c>
      <c r="D503" s="110" t="str">
        <f>UPPER(Table39[[#This Row],[Full Name (NEW)]])</f>
        <v>GILBERT STREET LIGHTING IMPROVEMENT DISTRICT 1987-17</v>
      </c>
      <c r="E503" s="110"/>
      <c r="F503" s="177" t="s">
        <v>12115</v>
      </c>
      <c r="G503" s="75" t="s">
        <v>11576</v>
      </c>
      <c r="H503" s="75"/>
      <c r="I503" s="75"/>
      <c r="J503" s="75"/>
      <c r="K503" s="75"/>
    </row>
    <row r="504" spans="1:11" ht="12" x14ac:dyDescent="0.2">
      <c r="A504" s="111">
        <v>6382</v>
      </c>
      <c r="B504" s="110" t="s">
        <v>4432</v>
      </c>
      <c r="C504" s="110" t="s">
        <v>13722</v>
      </c>
      <c r="D504" s="110" t="str">
        <f>UPPER(Table39[[#This Row],[Full Name (NEW)]])</f>
        <v>GILBERT STREET LIGHTING IMPROVEMENT DISTRICT 1987-18</v>
      </c>
      <c r="E504" s="110"/>
      <c r="F504" s="177" t="s">
        <v>12115</v>
      </c>
      <c r="G504" s="75" t="s">
        <v>11576</v>
      </c>
      <c r="H504" s="75"/>
      <c r="I504" s="75"/>
      <c r="J504" s="75"/>
      <c r="K504" s="75"/>
    </row>
    <row r="505" spans="1:11" ht="12" x14ac:dyDescent="0.2">
      <c r="A505" s="111">
        <v>6383</v>
      </c>
      <c r="B505" s="110" t="s">
        <v>4444</v>
      </c>
      <c r="C505" s="110" t="s">
        <v>13723</v>
      </c>
      <c r="D505" s="110" t="str">
        <f>UPPER(Table39[[#This Row],[Full Name (NEW)]])</f>
        <v>GILBERT STREET LIGHTING IMPROVEMENT DISTRICT 1987-19</v>
      </c>
      <c r="E505" s="110"/>
      <c r="F505" s="177" t="s">
        <v>12115</v>
      </c>
      <c r="G505" s="75" t="s">
        <v>11576</v>
      </c>
      <c r="H505" s="75"/>
      <c r="I505" s="75"/>
      <c r="J505" s="75"/>
      <c r="K505" s="75"/>
    </row>
    <row r="506" spans="1:11" ht="12" x14ac:dyDescent="0.2">
      <c r="A506" s="111">
        <v>6384</v>
      </c>
      <c r="B506" s="110" t="s">
        <v>4448</v>
      </c>
      <c r="C506" s="110" t="s">
        <v>13724</v>
      </c>
      <c r="D506" s="110" t="str">
        <f>UPPER(Table39[[#This Row],[Full Name (NEW)]])</f>
        <v>GILBERT STREET LIGHTING IMPROVEMENT DISTRICT 1987-20</v>
      </c>
      <c r="E506" s="110"/>
      <c r="F506" s="177" t="s">
        <v>12115</v>
      </c>
      <c r="G506" s="75" t="s">
        <v>11576</v>
      </c>
      <c r="H506" s="75"/>
      <c r="I506" s="75"/>
      <c r="J506" s="75"/>
      <c r="K506" s="75"/>
    </row>
    <row r="507" spans="1:11" ht="12" x14ac:dyDescent="0.2">
      <c r="A507" s="111">
        <v>6385</v>
      </c>
      <c r="B507" s="110" t="s">
        <v>4440</v>
      </c>
      <c r="C507" s="110" t="s">
        <v>13725</v>
      </c>
      <c r="D507" s="110" t="str">
        <f>UPPER(Table39[[#This Row],[Full Name (NEW)]])</f>
        <v>GILBERT STREET LIGHTING IMPROVEMENT DISTRICT 1987-21</v>
      </c>
      <c r="E507" s="110"/>
      <c r="F507" s="177" t="s">
        <v>12115</v>
      </c>
      <c r="G507" s="75" t="s">
        <v>11576</v>
      </c>
      <c r="H507" s="75"/>
      <c r="I507" s="75"/>
      <c r="J507" s="75"/>
      <c r="K507" s="75"/>
    </row>
    <row r="508" spans="1:11" ht="12" x14ac:dyDescent="0.2">
      <c r="A508" s="111">
        <v>6386</v>
      </c>
      <c r="B508" s="110" t="s">
        <v>4452</v>
      </c>
      <c r="C508" s="110" t="s">
        <v>13726</v>
      </c>
      <c r="D508" s="110" t="str">
        <f>UPPER(Table39[[#This Row],[Full Name (NEW)]])</f>
        <v>GILBERT STREET LIGHTING IMPROVEMENT DISTRICT 1987-22</v>
      </c>
      <c r="E508" s="110"/>
      <c r="F508" s="177" t="s">
        <v>12115</v>
      </c>
      <c r="G508" s="75" t="s">
        <v>11576</v>
      </c>
      <c r="H508" s="75"/>
      <c r="I508" s="75"/>
      <c r="J508" s="75"/>
      <c r="K508" s="75"/>
    </row>
    <row r="509" spans="1:11" ht="12" x14ac:dyDescent="0.2">
      <c r="A509" s="111">
        <v>6387</v>
      </c>
      <c r="B509" s="110" t="s">
        <v>4504</v>
      </c>
      <c r="C509" s="110" t="s">
        <v>13727</v>
      </c>
      <c r="D509" s="110" t="str">
        <f>UPPER(Table39[[#This Row],[Full Name (NEW)]])</f>
        <v>GILBERT STREET LIGHTING IMPROVEMENT DISTRICT 1987-24</v>
      </c>
      <c r="E509" s="110"/>
      <c r="F509" s="177" t="s">
        <v>12115</v>
      </c>
      <c r="G509" s="75" t="s">
        <v>11576</v>
      </c>
      <c r="H509" s="75"/>
      <c r="I509" s="75"/>
      <c r="J509" s="75"/>
      <c r="K509" s="75"/>
    </row>
    <row r="510" spans="1:11" ht="12" x14ac:dyDescent="0.2">
      <c r="A510" s="111">
        <v>6388</v>
      </c>
      <c r="B510" s="110" t="s">
        <v>4508</v>
      </c>
      <c r="C510" s="110" t="s">
        <v>13728</v>
      </c>
      <c r="D510" s="110" t="str">
        <f>UPPER(Table39[[#This Row],[Full Name (NEW)]])</f>
        <v>GILBERT STREET LIGHTING IMPROVEMENT DISTRICT 1987-25</v>
      </c>
      <c r="E510" s="110"/>
      <c r="F510" s="177" t="s">
        <v>12115</v>
      </c>
      <c r="G510" s="75" t="s">
        <v>11576</v>
      </c>
      <c r="H510" s="75"/>
      <c r="I510" s="75"/>
      <c r="J510" s="75"/>
      <c r="K510" s="75"/>
    </row>
    <row r="511" spans="1:11" ht="12" x14ac:dyDescent="0.2">
      <c r="A511" s="111">
        <v>6389</v>
      </c>
      <c r="B511" s="110" t="s">
        <v>4512</v>
      </c>
      <c r="C511" s="110" t="s">
        <v>13729</v>
      </c>
      <c r="D511" s="110" t="str">
        <f>UPPER(Table39[[#This Row],[Full Name (NEW)]])</f>
        <v>GILBERT STREET LIGHTING IMPROVEMENT DISTRICT 1987-27</v>
      </c>
      <c r="E511" s="110"/>
      <c r="F511" s="177" t="s">
        <v>12115</v>
      </c>
      <c r="G511" s="75" t="s">
        <v>11576</v>
      </c>
      <c r="H511" s="75"/>
      <c r="I511" s="75"/>
      <c r="J511" s="75"/>
      <c r="K511" s="75"/>
    </row>
    <row r="512" spans="1:11" ht="12" x14ac:dyDescent="0.2">
      <c r="A512" s="111">
        <v>6390</v>
      </c>
      <c r="B512" s="110" t="s">
        <v>4519</v>
      </c>
      <c r="C512" s="110" t="s">
        <v>13730</v>
      </c>
      <c r="D512" s="110" t="str">
        <f>UPPER(Table39[[#This Row],[Full Name (NEW)]])</f>
        <v>GILBERT STREET LIGHTING IMPROVEMENT DISTRICT 1988-01</v>
      </c>
      <c r="E512" s="110"/>
      <c r="F512" s="177" t="s">
        <v>12115</v>
      </c>
      <c r="G512" s="75" t="s">
        <v>11576</v>
      </c>
      <c r="H512" s="75"/>
      <c r="I512" s="75"/>
      <c r="J512" s="75"/>
      <c r="K512" s="75"/>
    </row>
    <row r="513" spans="1:11" ht="12" x14ac:dyDescent="0.2">
      <c r="A513" s="111">
        <v>6391</v>
      </c>
      <c r="B513" s="110" t="s">
        <v>4527</v>
      </c>
      <c r="C513" s="110" t="s">
        <v>13731</v>
      </c>
      <c r="D513" s="110" t="str">
        <f>UPPER(Table39[[#This Row],[Full Name (NEW)]])</f>
        <v>GILBERT STREET LIGHTING IMPROVEMENT DISTRICT 1988-02</v>
      </c>
      <c r="E513" s="110"/>
      <c r="F513" s="177" t="s">
        <v>12115</v>
      </c>
      <c r="G513" s="75" t="s">
        <v>11576</v>
      </c>
      <c r="H513" s="75"/>
      <c r="I513" s="75"/>
      <c r="J513" s="75"/>
      <c r="K513" s="75"/>
    </row>
    <row r="514" spans="1:11" ht="12" x14ac:dyDescent="0.2">
      <c r="A514" s="111">
        <v>6392</v>
      </c>
      <c r="B514" s="110" t="s">
        <v>4531</v>
      </c>
      <c r="C514" s="110" t="s">
        <v>13732</v>
      </c>
      <c r="D514" s="110" t="str">
        <f>UPPER(Table39[[#This Row],[Full Name (NEW)]])</f>
        <v>GILBERT STREET LIGHTING IMPROVEMENT DISTRICT 1988-03</v>
      </c>
      <c r="E514" s="110"/>
      <c r="F514" s="177" t="s">
        <v>12115</v>
      </c>
      <c r="G514" s="75" t="s">
        <v>11576</v>
      </c>
      <c r="H514" s="75"/>
      <c r="I514" s="75"/>
      <c r="J514" s="75"/>
      <c r="K514" s="75"/>
    </row>
    <row r="515" spans="1:11" ht="12" x14ac:dyDescent="0.2">
      <c r="A515" s="111">
        <v>6393</v>
      </c>
      <c r="B515" s="110" t="s">
        <v>4535</v>
      </c>
      <c r="C515" s="110" t="s">
        <v>13733</v>
      </c>
      <c r="D515" s="110" t="str">
        <f>UPPER(Table39[[#This Row],[Full Name (NEW)]])</f>
        <v>GILBERT STREET LIGHTING IMPROVEMENT DISTRICT 1988-04</v>
      </c>
      <c r="E515" s="110"/>
      <c r="F515" s="177" t="s">
        <v>12115</v>
      </c>
      <c r="G515" s="75" t="s">
        <v>11576</v>
      </c>
      <c r="H515" s="75"/>
      <c r="I515" s="75"/>
      <c r="J515" s="75"/>
      <c r="K515" s="75"/>
    </row>
    <row r="516" spans="1:11" ht="12" x14ac:dyDescent="0.2">
      <c r="A516" s="111">
        <v>6394</v>
      </c>
      <c r="B516" s="110" t="s">
        <v>4543</v>
      </c>
      <c r="C516" s="110" t="s">
        <v>13734</v>
      </c>
      <c r="D516" s="110" t="str">
        <f>UPPER(Table39[[#This Row],[Full Name (NEW)]])</f>
        <v>GILBERT STREET LIGHTING IMPROVEMENT DISTRICT 1988-05</v>
      </c>
      <c r="E516" s="110"/>
      <c r="F516" s="177" t="s">
        <v>12115</v>
      </c>
      <c r="G516" s="75" t="s">
        <v>11576</v>
      </c>
      <c r="H516" s="75"/>
      <c r="I516" s="75"/>
      <c r="J516" s="75"/>
      <c r="K516" s="75"/>
    </row>
    <row r="517" spans="1:11" ht="12" x14ac:dyDescent="0.2">
      <c r="A517" s="111">
        <v>6395</v>
      </c>
      <c r="B517" s="110" t="s">
        <v>4555</v>
      </c>
      <c r="C517" s="110" t="s">
        <v>13735</v>
      </c>
      <c r="D517" s="110" t="str">
        <f>UPPER(Table39[[#This Row],[Full Name (NEW)]])</f>
        <v>GILBERT STREET LIGHTING IMPROVEMENT DISTRICT 1988-06</v>
      </c>
      <c r="E517" s="110"/>
      <c r="F517" s="177" t="s">
        <v>12115</v>
      </c>
      <c r="G517" s="75" t="s">
        <v>11576</v>
      </c>
      <c r="H517" s="75"/>
      <c r="I517" s="75"/>
      <c r="J517" s="75"/>
      <c r="K517" s="75"/>
    </row>
    <row r="518" spans="1:11" ht="12" x14ac:dyDescent="0.2">
      <c r="A518" s="111">
        <v>6396</v>
      </c>
      <c r="B518" s="110" t="s">
        <v>4579</v>
      </c>
      <c r="C518" s="110" t="s">
        <v>13736</v>
      </c>
      <c r="D518" s="110" t="str">
        <f>UPPER(Table39[[#This Row],[Full Name (NEW)]])</f>
        <v>GILBERT STREET LIGHTING IMPROVEMENT DISTRICT 1988-07</v>
      </c>
      <c r="E518" s="110"/>
      <c r="F518" s="177" t="s">
        <v>12115</v>
      </c>
      <c r="G518" s="75" t="s">
        <v>11576</v>
      </c>
      <c r="H518" s="75"/>
      <c r="I518" s="75"/>
      <c r="J518" s="75"/>
      <c r="K518" s="75"/>
    </row>
    <row r="519" spans="1:11" ht="12" x14ac:dyDescent="0.2">
      <c r="A519" s="111">
        <v>6397</v>
      </c>
      <c r="B519" s="110" t="s">
        <v>4559</v>
      </c>
      <c r="C519" s="110" t="s">
        <v>13737</v>
      </c>
      <c r="D519" s="110" t="str">
        <f>UPPER(Table39[[#This Row],[Full Name (NEW)]])</f>
        <v>GILBERT STREET LIGHTING IMPROVEMENT DISTRICT 1988-08</v>
      </c>
      <c r="E519" s="110"/>
      <c r="F519" s="177" t="s">
        <v>12115</v>
      </c>
      <c r="G519" s="75" t="s">
        <v>11576</v>
      </c>
      <c r="H519" s="75"/>
      <c r="I519" s="75"/>
      <c r="J519" s="75"/>
      <c r="K519" s="75"/>
    </row>
    <row r="520" spans="1:11" ht="12" x14ac:dyDescent="0.2">
      <c r="A520" s="111">
        <v>6398</v>
      </c>
      <c r="B520" s="110" t="s">
        <v>4599</v>
      </c>
      <c r="C520" s="110" t="s">
        <v>13738</v>
      </c>
      <c r="D520" s="110" t="str">
        <f>UPPER(Table39[[#This Row],[Full Name (NEW)]])</f>
        <v>GILBERT STREET LIGHTING IMPROVEMENT DISTRICT 1989-01</v>
      </c>
      <c r="E520" s="110"/>
      <c r="F520" s="177" t="s">
        <v>12115</v>
      </c>
      <c r="G520" s="75" t="s">
        <v>11576</v>
      </c>
      <c r="H520" s="75"/>
      <c r="I520" s="75"/>
      <c r="J520" s="75"/>
      <c r="K520" s="75"/>
    </row>
    <row r="521" spans="1:11" ht="12" x14ac:dyDescent="0.2">
      <c r="A521" s="111">
        <v>6399</v>
      </c>
      <c r="B521" s="110" t="s">
        <v>4595</v>
      </c>
      <c r="C521" s="110" t="s">
        <v>13739</v>
      </c>
      <c r="D521" s="110" t="str">
        <f>UPPER(Table39[[#This Row],[Full Name (NEW)]])</f>
        <v>GILBERT STREET LIGHTING IMPROVEMENT DISTRICT 1990-01</v>
      </c>
      <c r="E521" s="110"/>
      <c r="F521" s="177" t="s">
        <v>12115</v>
      </c>
      <c r="G521" s="75" t="s">
        <v>11576</v>
      </c>
      <c r="H521" s="75"/>
      <c r="I521" s="75"/>
      <c r="J521" s="75"/>
      <c r="K521" s="75"/>
    </row>
    <row r="522" spans="1:11" ht="12" x14ac:dyDescent="0.2">
      <c r="A522" s="111">
        <v>6400</v>
      </c>
      <c r="B522" s="110" t="s">
        <v>4603</v>
      </c>
      <c r="C522" s="110" t="s">
        <v>13740</v>
      </c>
      <c r="D522" s="110" t="str">
        <f>UPPER(Table39[[#This Row],[Full Name (NEW)]])</f>
        <v>GILBERT STREET LIGHTING IMPROVEMENT DISTRICT 1990-02</v>
      </c>
      <c r="E522" s="110"/>
      <c r="F522" s="177" t="s">
        <v>12115</v>
      </c>
      <c r="G522" s="75" t="s">
        <v>11576</v>
      </c>
      <c r="H522" s="75"/>
      <c r="I522" s="75"/>
      <c r="J522" s="75"/>
      <c r="K522" s="75"/>
    </row>
    <row r="523" spans="1:11" ht="12" x14ac:dyDescent="0.2">
      <c r="A523" s="111">
        <v>6401</v>
      </c>
      <c r="B523" s="110" t="s">
        <v>4627</v>
      </c>
      <c r="C523" s="110" t="s">
        <v>13741</v>
      </c>
      <c r="D523" s="110" t="str">
        <f>UPPER(Table39[[#This Row],[Full Name (NEW)]])</f>
        <v>GILBERT STREET LIGHTING IMPROVEMENT DISTRICT 1990-03</v>
      </c>
      <c r="E523" s="110"/>
      <c r="F523" s="177" t="s">
        <v>12115</v>
      </c>
      <c r="G523" s="75" t="s">
        <v>11576</v>
      </c>
      <c r="H523" s="75"/>
      <c r="I523" s="75"/>
      <c r="J523" s="75"/>
      <c r="K523" s="75"/>
    </row>
    <row r="524" spans="1:11" ht="12" x14ac:dyDescent="0.2">
      <c r="A524" s="111">
        <v>6402</v>
      </c>
      <c r="B524" s="110" t="s">
        <v>4631</v>
      </c>
      <c r="C524" s="110" t="s">
        <v>13742</v>
      </c>
      <c r="D524" s="110" t="str">
        <f>UPPER(Table39[[#This Row],[Full Name (NEW)]])</f>
        <v>GILBERT STREET LIGHTING IMPROVEMENT DISTRICT 1990-04</v>
      </c>
      <c r="E524" s="110"/>
      <c r="F524" s="177" t="s">
        <v>12115</v>
      </c>
      <c r="G524" s="75" t="s">
        <v>11576</v>
      </c>
      <c r="H524" s="75"/>
      <c r="I524" s="75"/>
      <c r="J524" s="75"/>
      <c r="K524" s="75"/>
    </row>
    <row r="525" spans="1:11" ht="12" x14ac:dyDescent="0.2">
      <c r="A525" s="111">
        <v>6403</v>
      </c>
      <c r="B525" s="110" t="s">
        <v>4643</v>
      </c>
      <c r="C525" s="110" t="s">
        <v>13743</v>
      </c>
      <c r="D525" s="110" t="str">
        <f>UPPER(Table39[[#This Row],[Full Name (NEW)]])</f>
        <v>GILBERT STREET LIGHTING IMPROVEMENT DISTRICT 1990-05</v>
      </c>
      <c r="E525" s="110"/>
      <c r="F525" s="177" t="s">
        <v>12115</v>
      </c>
      <c r="G525" s="75" t="s">
        <v>11576</v>
      </c>
      <c r="H525" s="75"/>
      <c r="I525" s="75"/>
      <c r="J525" s="75"/>
      <c r="K525" s="75"/>
    </row>
    <row r="526" spans="1:11" ht="12" x14ac:dyDescent="0.2">
      <c r="A526" s="111">
        <v>6404</v>
      </c>
      <c r="B526" s="110" t="s">
        <v>4651</v>
      </c>
      <c r="C526" s="110" t="s">
        <v>13744</v>
      </c>
      <c r="D526" s="110" t="str">
        <f>UPPER(Table39[[#This Row],[Full Name (NEW)]])</f>
        <v>GILBERT STREET LIGHTING IMPROVEMENT DISTRICT 1991-01</v>
      </c>
      <c r="E526" s="110"/>
      <c r="F526" s="177" t="s">
        <v>12115</v>
      </c>
      <c r="G526" s="75" t="s">
        <v>11576</v>
      </c>
      <c r="H526" s="75"/>
      <c r="I526" s="75"/>
      <c r="J526" s="75"/>
      <c r="K526" s="75"/>
    </row>
    <row r="527" spans="1:11" ht="12" x14ac:dyDescent="0.2">
      <c r="A527" s="111">
        <v>6405</v>
      </c>
      <c r="B527" s="110" t="s">
        <v>4647</v>
      </c>
      <c r="C527" s="110" t="s">
        <v>13745</v>
      </c>
      <c r="D527" s="110" t="str">
        <f>UPPER(Table39[[#This Row],[Full Name (NEW)]])</f>
        <v>GILBERT STREET LIGHTING IMPROVEMENT DISTRICT 1991-02</v>
      </c>
      <c r="E527" s="110"/>
      <c r="F527" s="177" t="s">
        <v>12115</v>
      </c>
      <c r="G527" s="75" t="s">
        <v>11576</v>
      </c>
      <c r="H527" s="75"/>
      <c r="I527" s="75"/>
      <c r="J527" s="75"/>
      <c r="K527" s="75"/>
    </row>
    <row r="528" spans="1:11" ht="12" x14ac:dyDescent="0.2">
      <c r="A528" s="111">
        <v>6406</v>
      </c>
      <c r="B528" s="110" t="s">
        <v>4671</v>
      </c>
      <c r="C528" s="110" t="s">
        <v>13746</v>
      </c>
      <c r="D528" s="110" t="str">
        <f>UPPER(Table39[[#This Row],[Full Name (NEW)]])</f>
        <v>GILBERT STREET LIGHTING IMPROVEMENT DISTRICT 1991-03</v>
      </c>
      <c r="E528" s="110"/>
      <c r="F528" s="177" t="s">
        <v>12115</v>
      </c>
      <c r="G528" s="75" t="s">
        <v>11576</v>
      </c>
      <c r="H528" s="75"/>
      <c r="I528" s="75"/>
      <c r="J528" s="75"/>
      <c r="K528" s="75"/>
    </row>
    <row r="529" spans="1:11" ht="12" x14ac:dyDescent="0.2">
      <c r="A529" s="111">
        <v>6407</v>
      </c>
      <c r="B529" s="110" t="s">
        <v>4663</v>
      </c>
      <c r="C529" s="110" t="s">
        <v>13747</v>
      </c>
      <c r="D529" s="110" t="str">
        <f>UPPER(Table39[[#This Row],[Full Name (NEW)]])</f>
        <v>GILBERT STREET LIGHTING IMPROVEMENT DISTRICT 1992-01</v>
      </c>
      <c r="E529" s="110"/>
      <c r="F529" s="177" t="s">
        <v>12115</v>
      </c>
      <c r="G529" s="75" t="s">
        <v>11576</v>
      </c>
      <c r="H529" s="75"/>
      <c r="I529" s="75"/>
      <c r="J529" s="75"/>
      <c r="K529" s="75"/>
    </row>
    <row r="530" spans="1:11" ht="12" x14ac:dyDescent="0.2">
      <c r="A530" s="111">
        <v>6408</v>
      </c>
      <c r="B530" s="110" t="s">
        <v>4711</v>
      </c>
      <c r="C530" s="110" t="s">
        <v>13748</v>
      </c>
      <c r="D530" s="110" t="str">
        <f>UPPER(Table39[[#This Row],[Full Name (NEW)]])</f>
        <v>GILBERT STREET LIGHTING IMPROVEMENT DISTRICT 1992-04</v>
      </c>
      <c r="E530" s="110"/>
      <c r="F530" s="177" t="s">
        <v>12115</v>
      </c>
      <c r="G530" s="75" t="s">
        <v>11576</v>
      </c>
      <c r="H530" s="75"/>
      <c r="I530" s="75"/>
      <c r="J530" s="75"/>
      <c r="K530" s="75"/>
    </row>
    <row r="531" spans="1:11" ht="12" x14ac:dyDescent="0.2">
      <c r="A531" s="111">
        <v>6409</v>
      </c>
      <c r="B531" s="110" t="s">
        <v>4755</v>
      </c>
      <c r="C531" s="110" t="s">
        <v>13749</v>
      </c>
      <c r="D531" s="110" t="str">
        <f>UPPER(Table39[[#This Row],[Full Name (NEW)]])</f>
        <v>GILBERT STREET LIGHTING IMPROVEMENT DISTRICT 1992-05</v>
      </c>
      <c r="E531" s="110"/>
      <c r="F531" s="177" t="s">
        <v>12115</v>
      </c>
      <c r="G531" s="75" t="s">
        <v>11576</v>
      </c>
      <c r="H531" s="75"/>
      <c r="I531" s="75"/>
      <c r="J531" s="75"/>
      <c r="K531" s="75"/>
    </row>
    <row r="532" spans="1:11" ht="12" x14ac:dyDescent="0.2">
      <c r="A532" s="111">
        <v>6410</v>
      </c>
      <c r="B532" s="110" t="s">
        <v>4775</v>
      </c>
      <c r="C532" s="110" t="s">
        <v>13750</v>
      </c>
      <c r="D532" s="110" t="str">
        <f>UPPER(Table39[[#This Row],[Full Name (NEW)]])</f>
        <v>GILBERT STREET LIGHTING IMPROVEMENT DISTRICT 1992-06</v>
      </c>
      <c r="E532" s="110"/>
      <c r="F532" s="177" t="s">
        <v>12115</v>
      </c>
      <c r="G532" s="75" t="s">
        <v>11576</v>
      </c>
      <c r="H532" s="75"/>
      <c r="I532" s="75"/>
      <c r="J532" s="75"/>
      <c r="K532" s="75"/>
    </row>
    <row r="533" spans="1:11" ht="12" x14ac:dyDescent="0.2">
      <c r="A533" s="111">
        <v>6411</v>
      </c>
      <c r="B533" s="110" t="s">
        <v>4859</v>
      </c>
      <c r="C533" s="110" t="s">
        <v>13751</v>
      </c>
      <c r="D533" s="110" t="str">
        <f>UPPER(Table39[[#This Row],[Full Name (NEW)]])</f>
        <v>GILBERT STREET LIGHTING IMPROVEMENT DISTRICT 1992-07</v>
      </c>
      <c r="E533" s="110"/>
      <c r="F533" s="177" t="s">
        <v>12115</v>
      </c>
      <c r="G533" s="75" t="s">
        <v>11576</v>
      </c>
      <c r="H533" s="75"/>
      <c r="I533" s="75"/>
      <c r="J533" s="75"/>
      <c r="K533" s="75"/>
    </row>
    <row r="534" spans="1:11" ht="12" x14ac:dyDescent="0.2">
      <c r="A534" s="111">
        <v>6412</v>
      </c>
      <c r="B534" s="110" t="s">
        <v>4863</v>
      </c>
      <c r="C534" s="110" t="s">
        <v>13752</v>
      </c>
      <c r="D534" s="110" t="str">
        <f>UPPER(Table39[[#This Row],[Full Name (NEW)]])</f>
        <v>GILBERT STREET LIGHTING IMPROVEMENT DISTRICT 1992-09</v>
      </c>
      <c r="E534" s="110"/>
      <c r="F534" s="177" t="s">
        <v>12115</v>
      </c>
      <c r="G534" s="75" t="s">
        <v>11576</v>
      </c>
      <c r="H534" s="75"/>
      <c r="I534" s="75"/>
      <c r="J534" s="75"/>
      <c r="K534" s="75"/>
    </row>
    <row r="535" spans="1:11" ht="12" x14ac:dyDescent="0.2">
      <c r="A535" s="111">
        <v>6413</v>
      </c>
      <c r="B535" s="110" t="s">
        <v>4878</v>
      </c>
      <c r="C535" s="110" t="s">
        <v>13753</v>
      </c>
      <c r="D535" s="110" t="str">
        <f>UPPER(Table39[[#This Row],[Full Name (NEW)]])</f>
        <v>GILBERT STREET LIGHTING IMPROVEMENT DISTRICT 1993-03</v>
      </c>
      <c r="E535" s="110"/>
      <c r="F535" s="177" t="s">
        <v>12115</v>
      </c>
      <c r="G535" s="75" t="s">
        <v>11576</v>
      </c>
      <c r="H535" s="75"/>
      <c r="I535" s="75"/>
      <c r="J535" s="75"/>
      <c r="K535" s="75"/>
    </row>
    <row r="536" spans="1:11" ht="12" x14ac:dyDescent="0.2">
      <c r="A536" s="111">
        <v>6415</v>
      </c>
      <c r="B536" s="110" t="s">
        <v>5064</v>
      </c>
      <c r="C536" s="110" t="s">
        <v>13754</v>
      </c>
      <c r="D536" s="110" t="str">
        <f>UPPER(Table39[[#This Row],[Full Name (NEW)]])</f>
        <v>GILBERT STREET LIGHTING IMPROVEMENT DISTRICT 1993-20</v>
      </c>
      <c r="E536" s="110"/>
      <c r="F536" s="177" t="s">
        <v>12115</v>
      </c>
      <c r="G536" s="75" t="s">
        <v>11576</v>
      </c>
      <c r="H536" s="75"/>
      <c r="I536" s="75"/>
      <c r="J536" s="75"/>
      <c r="K536" s="75"/>
    </row>
    <row r="537" spans="1:11" ht="12" x14ac:dyDescent="0.2">
      <c r="A537" s="111">
        <v>6416</v>
      </c>
      <c r="B537" s="110" t="s">
        <v>5056</v>
      </c>
      <c r="C537" s="110" t="s">
        <v>13755</v>
      </c>
      <c r="D537" s="110" t="str">
        <f>UPPER(Table39[[#This Row],[Full Name (NEW)]])</f>
        <v>GILBERT STREET LIGHTING IMPROVEMENT DISTRICT 1994-01</v>
      </c>
      <c r="E537" s="110"/>
      <c r="F537" s="177" t="s">
        <v>12115</v>
      </c>
      <c r="G537" s="75" t="s">
        <v>11576</v>
      </c>
      <c r="H537" s="75"/>
      <c r="I537" s="75"/>
      <c r="J537" s="75"/>
      <c r="K537" s="75"/>
    </row>
    <row r="538" spans="1:11" ht="12" x14ac:dyDescent="0.2">
      <c r="A538" s="111">
        <v>6417</v>
      </c>
      <c r="B538" s="110" t="s">
        <v>5060</v>
      </c>
      <c r="C538" s="110" t="s">
        <v>13756</v>
      </c>
      <c r="D538" s="110" t="str">
        <f>UPPER(Table39[[#This Row],[Full Name (NEW)]])</f>
        <v>GILBERT STREET LIGHTING IMPROVEMENT DISTRICT 1994-02</v>
      </c>
      <c r="E538" s="110"/>
      <c r="F538" s="177" t="s">
        <v>12115</v>
      </c>
      <c r="G538" s="75" t="s">
        <v>11576</v>
      </c>
      <c r="H538" s="75"/>
      <c r="I538" s="75"/>
      <c r="J538" s="75"/>
      <c r="K538" s="75"/>
    </row>
    <row r="539" spans="1:11" ht="12" x14ac:dyDescent="0.2">
      <c r="A539" s="111">
        <v>6418</v>
      </c>
      <c r="B539" s="110" t="s">
        <v>5120</v>
      </c>
      <c r="C539" s="110" t="s">
        <v>13757</v>
      </c>
      <c r="D539" s="110" t="str">
        <f>UPPER(Table39[[#This Row],[Full Name (NEW)]])</f>
        <v>GILBERT STREET LIGHTING IMPROVEMENT DISTRICT 1994-03</v>
      </c>
      <c r="E539" s="110"/>
      <c r="F539" s="177" t="s">
        <v>12115</v>
      </c>
      <c r="G539" s="75" t="s">
        <v>11576</v>
      </c>
      <c r="H539" s="75"/>
      <c r="I539" s="75"/>
      <c r="J539" s="75"/>
      <c r="K539" s="75"/>
    </row>
    <row r="540" spans="1:11" ht="12" x14ac:dyDescent="0.2">
      <c r="A540" s="111">
        <v>6419</v>
      </c>
      <c r="B540" s="110" t="s">
        <v>5072</v>
      </c>
      <c r="C540" s="110" t="s">
        <v>13758</v>
      </c>
      <c r="D540" s="110" t="str">
        <f>UPPER(Table39[[#This Row],[Full Name (NEW)]])</f>
        <v>GILBERT STREET LIGHTING IMPROVEMENT DISTRICT 1994-04</v>
      </c>
      <c r="E540" s="110"/>
      <c r="F540" s="177" t="s">
        <v>12115</v>
      </c>
      <c r="G540" s="75" t="s">
        <v>11576</v>
      </c>
      <c r="H540" s="75"/>
      <c r="I540" s="75"/>
      <c r="J540" s="75"/>
      <c r="K540" s="75"/>
    </row>
    <row r="541" spans="1:11" ht="12" x14ac:dyDescent="0.2">
      <c r="A541" s="111">
        <v>6420</v>
      </c>
      <c r="B541" s="110" t="s">
        <v>5076</v>
      </c>
      <c r="C541" s="110" t="s">
        <v>13759</v>
      </c>
      <c r="D541" s="110" t="str">
        <f>UPPER(Table39[[#This Row],[Full Name (NEW)]])</f>
        <v>GILBERT STREET LIGHTING IMPROVEMENT DISTRICT 1994-05</v>
      </c>
      <c r="E541" s="110"/>
      <c r="F541" s="177" t="s">
        <v>12115</v>
      </c>
      <c r="G541" s="75" t="s">
        <v>11576</v>
      </c>
      <c r="H541" s="75"/>
      <c r="I541" s="75"/>
      <c r="J541" s="75"/>
      <c r="K541" s="75"/>
    </row>
    <row r="542" spans="1:11" ht="12" x14ac:dyDescent="0.2">
      <c r="A542" s="111">
        <v>6421</v>
      </c>
      <c r="B542" s="110" t="s">
        <v>5080</v>
      </c>
      <c r="C542" s="110" t="s">
        <v>13760</v>
      </c>
      <c r="D542" s="110" t="str">
        <f>UPPER(Table39[[#This Row],[Full Name (NEW)]])</f>
        <v>GILBERT STREET LIGHTING IMPROVEMENT DISTRICT 1994-06</v>
      </c>
      <c r="E542" s="110"/>
      <c r="F542" s="177" t="s">
        <v>12115</v>
      </c>
      <c r="G542" s="75" t="s">
        <v>11576</v>
      </c>
      <c r="H542" s="75"/>
      <c r="I542" s="75"/>
      <c r="J542" s="75"/>
      <c r="K542" s="75"/>
    </row>
    <row r="543" spans="1:11" ht="12" x14ac:dyDescent="0.2">
      <c r="A543" s="111">
        <v>6422</v>
      </c>
      <c r="B543" s="110" t="s">
        <v>5084</v>
      </c>
      <c r="C543" s="110" t="s">
        <v>13761</v>
      </c>
      <c r="D543" s="110" t="str">
        <f>UPPER(Table39[[#This Row],[Full Name (NEW)]])</f>
        <v>GILBERT STREET LIGHTING IMPROVEMENT DISTRICT 1994-07</v>
      </c>
      <c r="E543" s="110"/>
      <c r="F543" s="177" t="s">
        <v>12115</v>
      </c>
      <c r="G543" s="75" t="s">
        <v>11576</v>
      </c>
      <c r="H543" s="75"/>
      <c r="I543" s="75"/>
      <c r="J543" s="75"/>
      <c r="K543" s="75"/>
    </row>
    <row r="544" spans="1:11" ht="12" x14ac:dyDescent="0.2">
      <c r="A544" s="111">
        <v>6423</v>
      </c>
      <c r="B544" s="110" t="s">
        <v>5088</v>
      </c>
      <c r="C544" s="110" t="s">
        <v>13762</v>
      </c>
      <c r="D544" s="110" t="str">
        <f>UPPER(Table39[[#This Row],[Full Name (NEW)]])</f>
        <v>GILBERT STREET LIGHTING IMPROVEMENT DISTRICT 1994-08</v>
      </c>
      <c r="E544" s="110"/>
      <c r="F544" s="177" t="s">
        <v>12115</v>
      </c>
      <c r="G544" s="75" t="s">
        <v>11576</v>
      </c>
      <c r="H544" s="75"/>
      <c r="I544" s="75"/>
      <c r="J544" s="75"/>
      <c r="K544" s="75"/>
    </row>
    <row r="545" spans="1:11" ht="12" x14ac:dyDescent="0.2">
      <c r="A545" s="111">
        <v>6424</v>
      </c>
      <c r="B545" s="110" t="s">
        <v>5092</v>
      </c>
      <c r="C545" s="110" t="s">
        <v>13763</v>
      </c>
      <c r="D545" s="110" t="str">
        <f>UPPER(Table39[[#This Row],[Full Name (NEW)]])</f>
        <v>GILBERT STREET LIGHTING IMPROVEMENT DISTRICT 1994-09</v>
      </c>
      <c r="E545" s="110"/>
      <c r="F545" s="177" t="s">
        <v>12115</v>
      </c>
      <c r="G545" s="75" t="s">
        <v>11576</v>
      </c>
      <c r="H545" s="75"/>
      <c r="I545" s="75"/>
      <c r="J545" s="75"/>
      <c r="K545" s="75"/>
    </row>
    <row r="546" spans="1:11" ht="12" x14ac:dyDescent="0.2">
      <c r="A546" s="111">
        <v>6425</v>
      </c>
      <c r="B546" s="110" t="s">
        <v>5224</v>
      </c>
      <c r="C546" s="110" t="s">
        <v>13764</v>
      </c>
      <c r="D546" s="110" t="str">
        <f>UPPER(Table39[[#This Row],[Full Name (NEW)]])</f>
        <v>GILBERT STREET LIGHTING IMPROVEMENT DISTRICT 1994-10</v>
      </c>
      <c r="E546" s="110"/>
      <c r="F546" s="177" t="s">
        <v>12115</v>
      </c>
      <c r="G546" s="75" t="s">
        <v>11576</v>
      </c>
      <c r="H546" s="75"/>
      <c r="I546" s="75"/>
      <c r="J546" s="75"/>
      <c r="K546" s="75"/>
    </row>
    <row r="547" spans="1:11" ht="12" x14ac:dyDescent="0.2">
      <c r="A547" s="111">
        <v>6426</v>
      </c>
      <c r="B547" s="110" t="s">
        <v>5204</v>
      </c>
      <c r="C547" s="110" t="s">
        <v>13765</v>
      </c>
      <c r="D547" s="110" t="str">
        <f>UPPER(Table39[[#This Row],[Full Name (NEW)]])</f>
        <v>GILBERT STREET LIGHTING IMPROVEMENT DISTRICT 1994-11</v>
      </c>
      <c r="E547" s="110"/>
      <c r="F547" s="177" t="s">
        <v>12115</v>
      </c>
      <c r="G547" s="75" t="s">
        <v>11576</v>
      </c>
      <c r="H547" s="75"/>
      <c r="I547" s="75"/>
      <c r="J547" s="75"/>
      <c r="K547" s="75"/>
    </row>
    <row r="548" spans="1:11" ht="12" x14ac:dyDescent="0.2">
      <c r="A548" s="111">
        <v>6427</v>
      </c>
      <c r="B548" s="110" t="s">
        <v>5208</v>
      </c>
      <c r="C548" s="110" t="s">
        <v>13766</v>
      </c>
      <c r="D548" s="110" t="str">
        <f>UPPER(Table39[[#This Row],[Full Name (NEW)]])</f>
        <v>GILBERT STREET LIGHTING IMPROVEMENT DISTRICT 1994-12</v>
      </c>
      <c r="E548" s="110"/>
      <c r="F548" s="177" t="s">
        <v>12115</v>
      </c>
      <c r="G548" s="75" t="s">
        <v>11576</v>
      </c>
      <c r="H548" s="75"/>
      <c r="I548" s="75"/>
      <c r="J548" s="75"/>
      <c r="K548" s="75"/>
    </row>
    <row r="549" spans="1:11" ht="12" x14ac:dyDescent="0.2">
      <c r="A549" s="111">
        <v>6428</v>
      </c>
      <c r="B549" s="110" t="s">
        <v>5148</v>
      </c>
      <c r="C549" s="110" t="s">
        <v>13767</v>
      </c>
      <c r="D549" s="110" t="str">
        <f>UPPER(Table39[[#This Row],[Full Name (NEW)]])</f>
        <v>GILBERT STREET LIGHTING IMPROVEMENT DISTRICT 1994-14</v>
      </c>
      <c r="E549" s="110"/>
      <c r="F549" s="177" t="s">
        <v>12115</v>
      </c>
      <c r="G549" s="75" t="s">
        <v>11576</v>
      </c>
      <c r="H549" s="75"/>
      <c r="I549" s="75"/>
      <c r="J549" s="75"/>
      <c r="K549" s="75"/>
    </row>
    <row r="550" spans="1:11" ht="12" x14ac:dyDescent="0.2">
      <c r="A550" s="111">
        <v>6429</v>
      </c>
      <c r="B550" s="110" t="s">
        <v>5152</v>
      </c>
      <c r="C550" s="110" t="s">
        <v>13768</v>
      </c>
      <c r="D550" s="110" t="str">
        <f>UPPER(Table39[[#This Row],[Full Name (NEW)]])</f>
        <v>GILBERT STREET LIGHTING IMPROVEMENT DISTRICT 1994-15</v>
      </c>
      <c r="E550" s="110"/>
      <c r="F550" s="177" t="s">
        <v>12115</v>
      </c>
      <c r="G550" s="75" t="s">
        <v>11576</v>
      </c>
      <c r="H550" s="75"/>
      <c r="I550" s="75"/>
      <c r="J550" s="75"/>
      <c r="K550" s="75"/>
    </row>
    <row r="551" spans="1:11" ht="12" x14ac:dyDescent="0.2">
      <c r="A551" s="111">
        <v>6430</v>
      </c>
      <c r="B551" s="110" t="s">
        <v>5156</v>
      </c>
      <c r="C551" s="110" t="s">
        <v>13769</v>
      </c>
      <c r="D551" s="110" t="str">
        <f>UPPER(Table39[[#This Row],[Full Name (NEW)]])</f>
        <v>GILBERT STREET LIGHTING IMPROVEMENT DISTRICT 1994-16</v>
      </c>
      <c r="E551" s="110"/>
      <c r="F551" s="177" t="s">
        <v>12115</v>
      </c>
      <c r="G551" s="75" t="s">
        <v>11576</v>
      </c>
      <c r="H551" s="75"/>
      <c r="I551" s="75"/>
      <c r="J551" s="75"/>
      <c r="K551" s="75"/>
    </row>
    <row r="552" spans="1:11" ht="12" x14ac:dyDescent="0.2">
      <c r="A552" s="111">
        <v>6431</v>
      </c>
      <c r="B552" s="110" t="s">
        <v>5136</v>
      </c>
      <c r="C552" s="110" t="s">
        <v>13770</v>
      </c>
      <c r="D552" s="110" t="str">
        <f>UPPER(Table39[[#This Row],[Full Name (NEW)]])</f>
        <v>GILBERT STREET LIGHTING IMPROVEMENT DISTRICT 1994-18</v>
      </c>
      <c r="E552" s="110"/>
      <c r="F552" s="177" t="s">
        <v>12115</v>
      </c>
      <c r="G552" s="75" t="s">
        <v>11576</v>
      </c>
      <c r="H552" s="75"/>
      <c r="I552" s="75"/>
      <c r="J552" s="75"/>
      <c r="K552" s="75"/>
    </row>
    <row r="553" spans="1:11" ht="12" x14ac:dyDescent="0.2">
      <c r="A553" s="111">
        <v>6432</v>
      </c>
      <c r="B553" s="110" t="s">
        <v>5144</v>
      </c>
      <c r="C553" s="110" t="s">
        <v>13771</v>
      </c>
      <c r="D553" s="110" t="str">
        <f>UPPER(Table39[[#This Row],[Full Name (NEW)]])</f>
        <v>GILBERT STREET LIGHTING IMPROVEMENT DISTRICT 1994-19</v>
      </c>
      <c r="E553" s="110"/>
      <c r="F553" s="177" t="s">
        <v>12115</v>
      </c>
      <c r="G553" s="75" t="s">
        <v>11576</v>
      </c>
      <c r="H553" s="75"/>
      <c r="I553" s="75"/>
      <c r="J553" s="75"/>
      <c r="K553" s="75"/>
    </row>
    <row r="554" spans="1:11" ht="12" x14ac:dyDescent="0.2">
      <c r="A554" s="111">
        <v>6433</v>
      </c>
      <c r="B554" s="110" t="s">
        <v>5184</v>
      </c>
      <c r="C554" s="110" t="s">
        <v>13772</v>
      </c>
      <c r="D554" s="110" t="str">
        <f>UPPER(Table39[[#This Row],[Full Name (NEW)]])</f>
        <v>GILBERT STREET LIGHTING IMPROVEMENT DISTRICT 1994-20</v>
      </c>
      <c r="E554" s="110"/>
      <c r="F554" s="177" t="s">
        <v>12115</v>
      </c>
      <c r="G554" s="75" t="s">
        <v>11576</v>
      </c>
      <c r="H554" s="75"/>
      <c r="I554" s="75"/>
      <c r="J554" s="75"/>
      <c r="K554" s="75"/>
    </row>
    <row r="555" spans="1:11" ht="12" x14ac:dyDescent="0.2">
      <c r="A555" s="111">
        <v>6434</v>
      </c>
      <c r="B555" s="110" t="s">
        <v>5180</v>
      </c>
      <c r="C555" s="110" t="s">
        <v>13773</v>
      </c>
      <c r="D555" s="110" t="str">
        <f>UPPER(Table39[[#This Row],[Full Name (NEW)]])</f>
        <v>GILBERT STREET LIGHTING IMPROVEMENT DISTRICT 1994-21</v>
      </c>
      <c r="E555" s="110"/>
      <c r="F555" s="177" t="s">
        <v>12115</v>
      </c>
      <c r="G555" s="75" t="s">
        <v>11576</v>
      </c>
      <c r="H555" s="75"/>
      <c r="I555" s="75"/>
      <c r="J555" s="75"/>
      <c r="K555" s="75"/>
    </row>
    <row r="556" spans="1:11" ht="12" x14ac:dyDescent="0.2">
      <c r="A556" s="111">
        <v>6435</v>
      </c>
      <c r="B556" s="110" t="s">
        <v>5176</v>
      </c>
      <c r="C556" s="110" t="s">
        <v>13774</v>
      </c>
      <c r="D556" s="110" t="str">
        <f>UPPER(Table39[[#This Row],[Full Name (NEW)]])</f>
        <v>GILBERT STREET LIGHTING IMPROVEMENT DISTRICT 1994-22</v>
      </c>
      <c r="E556" s="110"/>
      <c r="F556" s="177" t="s">
        <v>12115</v>
      </c>
      <c r="G556" s="75" t="s">
        <v>11576</v>
      </c>
      <c r="H556" s="75"/>
      <c r="I556" s="75"/>
      <c r="J556" s="75"/>
      <c r="K556" s="75"/>
    </row>
    <row r="557" spans="1:11" ht="12" x14ac:dyDescent="0.2">
      <c r="A557" s="111">
        <v>6436</v>
      </c>
      <c r="B557" s="110" t="s">
        <v>5172</v>
      </c>
      <c r="C557" s="110" t="s">
        <v>13775</v>
      </c>
      <c r="D557" s="110" t="str">
        <f>UPPER(Table39[[#This Row],[Full Name (NEW)]])</f>
        <v>GILBERT STREET LIGHTING IMPROVEMENT DISTRICT 1994-23</v>
      </c>
      <c r="E557" s="110"/>
      <c r="F557" s="177" t="s">
        <v>12115</v>
      </c>
      <c r="G557" s="75" t="s">
        <v>11576</v>
      </c>
      <c r="H557" s="75"/>
      <c r="I557" s="75"/>
      <c r="J557" s="75"/>
      <c r="K557" s="75"/>
    </row>
    <row r="558" spans="1:11" ht="12" x14ac:dyDescent="0.2">
      <c r="A558" s="111">
        <v>6437</v>
      </c>
      <c r="B558" s="110" t="s">
        <v>5228</v>
      </c>
      <c r="C558" s="110" t="s">
        <v>13776</v>
      </c>
      <c r="D558" s="110" t="str">
        <f>UPPER(Table39[[#This Row],[Full Name (NEW)]])</f>
        <v>GILBERT STREET LIGHTING IMPROVEMENT DISTRICT 1994-24</v>
      </c>
      <c r="E558" s="110"/>
      <c r="F558" s="177" t="s">
        <v>12115</v>
      </c>
      <c r="G558" s="75" t="s">
        <v>11576</v>
      </c>
      <c r="H558" s="75"/>
      <c r="I558" s="75"/>
      <c r="J558" s="75"/>
      <c r="K558" s="75"/>
    </row>
    <row r="559" spans="1:11" ht="12" x14ac:dyDescent="0.2">
      <c r="A559" s="111">
        <v>6438</v>
      </c>
      <c r="B559" s="110" t="s">
        <v>5236</v>
      </c>
      <c r="C559" s="110" t="s">
        <v>13777</v>
      </c>
      <c r="D559" s="110" t="str">
        <f>UPPER(Table39[[#This Row],[Full Name (NEW)]])</f>
        <v>GILBERT STREET LIGHTING IMPROVEMENT DISTRICT 1994-26</v>
      </c>
      <c r="E559" s="110"/>
      <c r="F559" s="177" t="s">
        <v>12115</v>
      </c>
      <c r="G559" s="75" t="s">
        <v>11576</v>
      </c>
      <c r="H559" s="75"/>
      <c r="I559" s="75"/>
      <c r="J559" s="75"/>
      <c r="K559" s="75"/>
    </row>
    <row r="560" spans="1:11" ht="12" x14ac:dyDescent="0.2">
      <c r="A560" s="111">
        <v>6439</v>
      </c>
      <c r="B560" s="110" t="s">
        <v>5240</v>
      </c>
      <c r="C560" s="110" t="s">
        <v>13778</v>
      </c>
      <c r="D560" s="110" t="str">
        <f>UPPER(Table39[[#This Row],[Full Name (NEW)]])</f>
        <v>GILBERT STREET LIGHTING IMPROVEMENT DISTRICT 1994-28</v>
      </c>
      <c r="E560" s="110"/>
      <c r="F560" s="177" t="s">
        <v>12115</v>
      </c>
      <c r="G560" s="75" t="s">
        <v>11576</v>
      </c>
      <c r="H560" s="75"/>
      <c r="I560" s="75"/>
      <c r="J560" s="75"/>
      <c r="K560" s="75"/>
    </row>
    <row r="561" spans="1:11" ht="12" x14ac:dyDescent="0.2">
      <c r="A561" s="111">
        <v>6440</v>
      </c>
      <c r="B561" s="110" t="s">
        <v>5244</v>
      </c>
      <c r="C561" s="110" t="s">
        <v>13779</v>
      </c>
      <c r="D561" s="110" t="str">
        <f>UPPER(Table39[[#This Row],[Full Name (NEW)]])</f>
        <v>GILBERT STREET LIGHTING IMPROVEMENT DISTRICT 1994-29</v>
      </c>
      <c r="E561" s="110"/>
      <c r="F561" s="177" t="s">
        <v>12115</v>
      </c>
      <c r="G561" s="75" t="s">
        <v>11576</v>
      </c>
      <c r="H561" s="75"/>
      <c r="I561" s="75"/>
      <c r="J561" s="75"/>
      <c r="K561" s="75"/>
    </row>
    <row r="562" spans="1:11" ht="12" x14ac:dyDescent="0.2">
      <c r="A562" s="111">
        <v>6441</v>
      </c>
      <c r="B562" s="110" t="s">
        <v>5280</v>
      </c>
      <c r="C562" s="110" t="s">
        <v>13780</v>
      </c>
      <c r="D562" s="110" t="str">
        <f>UPPER(Table39[[#This Row],[Full Name (NEW)]])</f>
        <v>GILBERT STREET LIGHTING IMPROVEMENT DISTRICT 1994-30</v>
      </c>
      <c r="E562" s="110"/>
      <c r="F562" s="177" t="s">
        <v>12115</v>
      </c>
      <c r="G562" s="75" t="s">
        <v>11576</v>
      </c>
      <c r="H562" s="75"/>
      <c r="I562" s="75"/>
      <c r="J562" s="75"/>
      <c r="K562" s="75"/>
    </row>
    <row r="563" spans="1:11" ht="12" x14ac:dyDescent="0.2">
      <c r="A563" s="111">
        <v>6442</v>
      </c>
      <c r="B563" s="110" t="s">
        <v>5284</v>
      </c>
      <c r="C563" s="110" t="s">
        <v>13781</v>
      </c>
      <c r="D563" s="110" t="str">
        <f>UPPER(Table39[[#This Row],[Full Name (NEW)]])</f>
        <v>GILBERT STREET LIGHTING IMPROVEMENT DISTRICT 1994-31</v>
      </c>
      <c r="E563" s="110"/>
      <c r="F563" s="177" t="s">
        <v>12115</v>
      </c>
      <c r="G563" s="75" t="s">
        <v>11576</v>
      </c>
      <c r="H563" s="75"/>
      <c r="I563" s="75"/>
      <c r="J563" s="75"/>
      <c r="K563" s="75"/>
    </row>
    <row r="564" spans="1:11" ht="12" x14ac:dyDescent="0.2">
      <c r="A564" s="111">
        <v>6443</v>
      </c>
      <c r="B564" s="110" t="s">
        <v>5863</v>
      </c>
      <c r="C564" s="110" t="s">
        <v>13782</v>
      </c>
      <c r="D564" s="110" t="str">
        <f>UPPER(Table39[[#This Row],[Full Name (NEW)]])</f>
        <v>GILBERT STREET LIGHTING IMPROVEMENT DISTRICT 1995-42</v>
      </c>
      <c r="E564" s="110"/>
      <c r="F564" s="177" t="s">
        <v>12115</v>
      </c>
      <c r="G564" s="75" t="s">
        <v>11576</v>
      </c>
      <c r="H564" s="75"/>
      <c r="I564" s="75"/>
      <c r="J564" s="75"/>
      <c r="K564" s="75"/>
    </row>
    <row r="565" spans="1:11" ht="12" x14ac:dyDescent="0.2">
      <c r="A565" s="111">
        <v>6444</v>
      </c>
      <c r="B565" s="110" t="s">
        <v>5871</v>
      </c>
      <c r="C565" s="110" t="s">
        <v>13783</v>
      </c>
      <c r="D565" s="110" t="str">
        <f>UPPER(Table39[[#This Row],[Full Name (NEW)]])</f>
        <v>GILBERT STREET LIGHTING IMPROVEMENT DISTRICT 1996-01</v>
      </c>
      <c r="E565" s="110"/>
      <c r="F565" s="177" t="s">
        <v>12115</v>
      </c>
      <c r="G565" s="75" t="s">
        <v>11576</v>
      </c>
      <c r="H565" s="75"/>
      <c r="I565" s="75"/>
      <c r="J565" s="75"/>
      <c r="K565" s="75"/>
    </row>
    <row r="566" spans="1:11" ht="12" x14ac:dyDescent="0.2">
      <c r="A566" s="111">
        <v>6445</v>
      </c>
      <c r="B566" s="110" t="s">
        <v>5867</v>
      </c>
      <c r="C566" s="110" t="s">
        <v>13784</v>
      </c>
      <c r="D566" s="110" t="str">
        <f>UPPER(Table39[[#This Row],[Full Name (NEW)]])</f>
        <v>GILBERT STREET LIGHTING IMPROVEMENT DISTRICT 1996-03</v>
      </c>
      <c r="E566" s="110"/>
      <c r="F566" s="177" t="s">
        <v>12115</v>
      </c>
      <c r="G566" s="75" t="s">
        <v>11576</v>
      </c>
      <c r="H566" s="75"/>
      <c r="I566" s="75"/>
      <c r="J566" s="75"/>
      <c r="K566" s="75"/>
    </row>
    <row r="567" spans="1:11" ht="12" x14ac:dyDescent="0.2">
      <c r="A567" s="111">
        <v>6446</v>
      </c>
      <c r="B567" s="110" t="s">
        <v>6194</v>
      </c>
      <c r="C567" s="110" t="s">
        <v>13785</v>
      </c>
      <c r="D567" s="110" t="str">
        <f>UPPER(Table39[[#This Row],[Full Name (NEW)]])</f>
        <v>GILBERT STREET LIGHTING IMPROVEMENT DISTRICT 1998-13</v>
      </c>
      <c r="E567" s="110"/>
      <c r="F567" s="177" t="s">
        <v>12115</v>
      </c>
      <c r="G567" s="75" t="s">
        <v>11576</v>
      </c>
      <c r="H567" s="75"/>
      <c r="I567" s="75"/>
      <c r="J567" s="75"/>
      <c r="K567" s="75"/>
    </row>
    <row r="568" spans="1:11" ht="12" x14ac:dyDescent="0.2">
      <c r="A568" s="111">
        <v>6447</v>
      </c>
      <c r="B568" s="110" t="s">
        <v>4687</v>
      </c>
      <c r="C568" s="110" t="s">
        <v>13786</v>
      </c>
      <c r="D568" s="110" t="str">
        <f>UPPER(Table39[[#This Row],[Full Name (NEW)]])</f>
        <v>GILBERT STREET LIGHTING IMPROVEMENT DISTRICT 1992-02</v>
      </c>
      <c r="E568" s="110"/>
      <c r="F568" s="177" t="s">
        <v>12115</v>
      </c>
      <c r="G568" s="75" t="s">
        <v>11576</v>
      </c>
      <c r="H568" s="75"/>
      <c r="I568" s="75"/>
      <c r="J568" s="75"/>
      <c r="K568" s="75"/>
    </row>
    <row r="569" spans="1:11" ht="12" x14ac:dyDescent="0.2">
      <c r="A569" s="111">
        <v>6448</v>
      </c>
      <c r="B569" s="110" t="s">
        <v>4675</v>
      </c>
      <c r="C569" s="110" t="s">
        <v>13787</v>
      </c>
      <c r="D569" s="110" t="str">
        <f>UPPER(Table39[[#This Row],[Full Name (NEW)]])</f>
        <v>GILBERT STREET LIGHTING IMPROVEMENT DISTRICT 1991-04</v>
      </c>
      <c r="E569" s="110"/>
      <c r="F569" s="177" t="s">
        <v>12115</v>
      </c>
      <c r="G569" s="75" t="s">
        <v>11576</v>
      </c>
      <c r="H569" s="75"/>
      <c r="I569" s="75"/>
      <c r="J569" s="75"/>
      <c r="K569" s="75"/>
    </row>
    <row r="570" spans="1:11" ht="12" x14ac:dyDescent="0.2">
      <c r="A570" s="111">
        <v>6449</v>
      </c>
      <c r="B570" s="110" t="s">
        <v>4683</v>
      </c>
      <c r="C570" s="110" t="s">
        <v>13788</v>
      </c>
      <c r="D570" s="110" t="str">
        <f>UPPER(Table39[[#This Row],[Full Name (NEW)]])</f>
        <v>GILBERT STREET LIGHTING IMPROVEMENT DISTRICT 1991-05</v>
      </c>
      <c r="E570" s="110"/>
      <c r="F570" s="177" t="s">
        <v>12115</v>
      </c>
      <c r="G570" s="75" t="s">
        <v>11576</v>
      </c>
      <c r="H570" s="75"/>
      <c r="I570" s="75"/>
      <c r="J570" s="75"/>
      <c r="K570" s="75"/>
    </row>
    <row r="571" spans="1:11" ht="12" x14ac:dyDescent="0.2">
      <c r="A571" s="111">
        <v>6450</v>
      </c>
      <c r="B571" s="110" t="s">
        <v>4679</v>
      </c>
      <c r="C571" s="110" t="s">
        <v>13789</v>
      </c>
      <c r="D571" s="110" t="str">
        <f>UPPER(Table39[[#This Row],[Full Name (NEW)]])</f>
        <v>GILBERT STREET LIGHTING IMPROVEMENT DISTRICT 1991-06</v>
      </c>
      <c r="E571" s="110"/>
      <c r="F571" s="177" t="s">
        <v>12115</v>
      </c>
      <c r="G571" s="75" t="s">
        <v>11576</v>
      </c>
      <c r="H571" s="75"/>
      <c r="I571" s="75"/>
      <c r="J571" s="75"/>
      <c r="K571" s="75"/>
    </row>
    <row r="572" spans="1:11" ht="12" x14ac:dyDescent="0.2">
      <c r="A572" s="111">
        <v>6451</v>
      </c>
      <c r="B572" s="110" t="s">
        <v>4667</v>
      </c>
      <c r="C572" s="110" t="s">
        <v>13790</v>
      </c>
      <c r="D572" s="110" t="str">
        <f>UPPER(Table39[[#This Row],[Full Name (NEW)]])</f>
        <v>GILBERT STREET LIGHTING IMPROVEMENT DISTRICT 1991-07</v>
      </c>
      <c r="E572" s="110"/>
      <c r="F572" s="177" t="s">
        <v>12115</v>
      </c>
      <c r="G572" s="75" t="s">
        <v>11576</v>
      </c>
      <c r="H572" s="75"/>
      <c r="I572" s="75"/>
      <c r="J572" s="75"/>
      <c r="K572" s="75"/>
    </row>
    <row r="573" spans="1:11" ht="12" x14ac:dyDescent="0.2">
      <c r="A573" s="111">
        <v>6452</v>
      </c>
      <c r="B573" s="110" t="s">
        <v>4715</v>
      </c>
      <c r="C573" s="110" t="s">
        <v>13791</v>
      </c>
      <c r="D573" s="110" t="str">
        <f>UPPER(Table39[[#This Row],[Full Name (NEW)]])</f>
        <v>GILBERT STREET LIGHTING IMPROVEMENT DISTRICT 1992-03</v>
      </c>
      <c r="E573" s="110"/>
      <c r="F573" s="177" t="s">
        <v>12115</v>
      </c>
      <c r="G573" s="75" t="s">
        <v>11576</v>
      </c>
      <c r="H573" s="75"/>
      <c r="I573" s="75"/>
      <c r="J573" s="75"/>
      <c r="K573" s="75"/>
    </row>
    <row r="574" spans="1:11" ht="12" x14ac:dyDescent="0.2">
      <c r="A574" s="111">
        <v>6453</v>
      </c>
      <c r="B574" s="110" t="s">
        <v>5484</v>
      </c>
      <c r="C574" s="110" t="s">
        <v>13792</v>
      </c>
      <c r="D574" s="110" t="str">
        <f>UPPER(Table39[[#This Row],[Full Name (NEW)]])</f>
        <v>GILBERT STREET LIGHTING IMPROVEMENT DISTRICT 1995-40</v>
      </c>
      <c r="E574" s="110"/>
      <c r="F574" s="177" t="s">
        <v>12115</v>
      </c>
      <c r="G574" s="75" t="s">
        <v>11576</v>
      </c>
      <c r="H574" s="75"/>
      <c r="I574" s="75"/>
      <c r="J574" s="75"/>
      <c r="K574" s="75"/>
    </row>
    <row r="575" spans="1:11" ht="12" x14ac:dyDescent="0.2">
      <c r="A575" s="111">
        <v>6454</v>
      </c>
      <c r="B575" s="110" t="s">
        <v>5487</v>
      </c>
      <c r="C575" s="110" t="s">
        <v>13793</v>
      </c>
      <c r="D575" s="110" t="str">
        <f>UPPER(Table39[[#This Row],[Full Name (NEW)]])</f>
        <v>GILBERT STREET LIGHTING IMPROVEMENT DISTRICT 1995-41</v>
      </c>
      <c r="E575" s="110"/>
      <c r="F575" s="177" t="s">
        <v>12115</v>
      </c>
      <c r="G575" s="75" t="s">
        <v>11576</v>
      </c>
      <c r="H575" s="75"/>
      <c r="I575" s="75"/>
      <c r="J575" s="75"/>
      <c r="K575" s="75"/>
    </row>
    <row r="576" spans="1:11" ht="12" x14ac:dyDescent="0.2">
      <c r="A576" s="111">
        <v>6455</v>
      </c>
      <c r="B576" s="110" t="s">
        <v>5496</v>
      </c>
      <c r="C576" s="110" t="s">
        <v>13794</v>
      </c>
      <c r="D576" s="110" t="str">
        <f>UPPER(Table39[[#This Row],[Full Name (NEW)]])</f>
        <v>GILBERT STREET LIGHTING IMPROVEMENT DISTRICT 1996-02</v>
      </c>
      <c r="E576" s="110"/>
      <c r="F576" s="177" t="s">
        <v>12115</v>
      </c>
      <c r="G576" s="75" t="s">
        <v>11576</v>
      </c>
      <c r="H576" s="75"/>
      <c r="I576" s="75"/>
      <c r="J576" s="75"/>
      <c r="K576" s="75"/>
    </row>
    <row r="577" spans="1:11" ht="12" x14ac:dyDescent="0.2">
      <c r="A577" s="111">
        <v>6456</v>
      </c>
      <c r="B577" s="110" t="s">
        <v>5499</v>
      </c>
      <c r="C577" s="110" t="s">
        <v>13795</v>
      </c>
      <c r="D577" s="110" t="str">
        <f>UPPER(Table39[[#This Row],[Full Name (NEW)]])</f>
        <v>GILBERT STREET LIGHTING IMPROVEMENT DISTRICT 1996-04</v>
      </c>
      <c r="E577" s="110"/>
      <c r="F577" s="177" t="s">
        <v>12115</v>
      </c>
      <c r="G577" s="75" t="s">
        <v>11576</v>
      </c>
      <c r="H577" s="75"/>
      <c r="I577" s="75"/>
      <c r="J577" s="75"/>
      <c r="K577" s="75"/>
    </row>
    <row r="578" spans="1:11" ht="12" x14ac:dyDescent="0.2">
      <c r="A578" s="111">
        <v>6457</v>
      </c>
      <c r="B578" s="110" t="s">
        <v>5502</v>
      </c>
      <c r="C578" s="110" t="s">
        <v>13796</v>
      </c>
      <c r="D578" s="110" t="str">
        <f>UPPER(Table39[[#This Row],[Full Name (NEW)]])</f>
        <v>GILBERT STREET LIGHTING IMPROVEMENT DISTRICT 1996-05</v>
      </c>
      <c r="E578" s="110"/>
      <c r="F578" s="177" t="s">
        <v>12115</v>
      </c>
      <c r="G578" s="75" t="s">
        <v>11576</v>
      </c>
      <c r="H578" s="75"/>
      <c r="I578" s="75"/>
      <c r="J578" s="75"/>
      <c r="K578" s="75"/>
    </row>
    <row r="579" spans="1:11" ht="12" x14ac:dyDescent="0.2">
      <c r="A579" s="111">
        <v>6458</v>
      </c>
      <c r="B579" s="110" t="s">
        <v>5505</v>
      </c>
      <c r="C579" s="110" t="s">
        <v>13797</v>
      </c>
      <c r="D579" s="110" t="str">
        <f>UPPER(Table39[[#This Row],[Full Name (NEW)]])</f>
        <v>GILBERT STREET LIGHTING IMPROVEMENT DISTRICT 1996-06</v>
      </c>
      <c r="E579" s="110"/>
      <c r="F579" s="177" t="s">
        <v>12115</v>
      </c>
      <c r="G579" s="75" t="s">
        <v>11576</v>
      </c>
      <c r="H579" s="75"/>
      <c r="I579" s="75"/>
      <c r="J579" s="75"/>
      <c r="K579" s="75"/>
    </row>
    <row r="580" spans="1:11" ht="12" x14ac:dyDescent="0.2">
      <c r="A580" s="111">
        <v>6459</v>
      </c>
      <c r="B580" s="110" t="s">
        <v>5508</v>
      </c>
      <c r="C580" s="110" t="s">
        <v>13798</v>
      </c>
      <c r="D580" s="110" t="str">
        <f>UPPER(Table39[[#This Row],[Full Name (NEW)]])</f>
        <v>GILBERT STREET LIGHTING IMPROVEMENT DISTRICT 1996-07</v>
      </c>
      <c r="E580" s="110"/>
      <c r="F580" s="177" t="s">
        <v>12115</v>
      </c>
      <c r="G580" s="75" t="s">
        <v>11576</v>
      </c>
      <c r="H580" s="75"/>
      <c r="I580" s="75"/>
      <c r="J580" s="75"/>
      <c r="K580" s="75"/>
    </row>
    <row r="581" spans="1:11" ht="12" x14ac:dyDescent="0.2">
      <c r="A581" s="111">
        <v>6460</v>
      </c>
      <c r="B581" s="110" t="s">
        <v>5529</v>
      </c>
      <c r="C581" s="110" t="s">
        <v>13799</v>
      </c>
      <c r="D581" s="110" t="str">
        <f>UPPER(Table39[[#This Row],[Full Name (NEW)]])</f>
        <v>GILBERT STREET LIGHTING IMPROVEMENT DISTRICT 1996-08</v>
      </c>
      <c r="E581" s="110"/>
      <c r="F581" s="177" t="s">
        <v>12115</v>
      </c>
      <c r="G581" s="75" t="s">
        <v>11576</v>
      </c>
      <c r="H581" s="75"/>
      <c r="I581" s="75"/>
      <c r="J581" s="75"/>
      <c r="K581" s="75"/>
    </row>
    <row r="582" spans="1:11" ht="12" x14ac:dyDescent="0.2">
      <c r="A582" s="111">
        <v>6461</v>
      </c>
      <c r="B582" s="110" t="s">
        <v>5532</v>
      </c>
      <c r="C582" s="110" t="s">
        <v>13800</v>
      </c>
      <c r="D582" s="110" t="str">
        <f>UPPER(Table39[[#This Row],[Full Name (NEW)]])</f>
        <v>GILBERT STREET LIGHTING IMPROVEMENT DISTRICT 1996-09</v>
      </c>
      <c r="E582" s="110"/>
      <c r="F582" s="177" t="s">
        <v>12115</v>
      </c>
      <c r="G582" s="75" t="s">
        <v>11576</v>
      </c>
      <c r="H582" s="75"/>
      <c r="I582" s="75"/>
      <c r="J582" s="75"/>
      <c r="K582" s="75"/>
    </row>
    <row r="583" spans="1:11" ht="12" x14ac:dyDescent="0.2">
      <c r="A583" s="111">
        <v>6462</v>
      </c>
      <c r="B583" s="110" t="s">
        <v>5536</v>
      </c>
      <c r="C583" s="110" t="s">
        <v>13801</v>
      </c>
      <c r="D583" s="110" t="str">
        <f>UPPER(Table39[[#This Row],[Full Name (NEW)]])</f>
        <v>GILBERT STREET LIGHTING IMPROVEMENT DISTRICT 1996-10</v>
      </c>
      <c r="E583" s="110"/>
      <c r="F583" s="177" t="s">
        <v>12115</v>
      </c>
      <c r="G583" s="75" t="s">
        <v>11576</v>
      </c>
      <c r="H583" s="75"/>
      <c r="I583" s="75"/>
      <c r="J583" s="75"/>
      <c r="K583" s="75"/>
    </row>
    <row r="584" spans="1:11" ht="12" x14ac:dyDescent="0.2">
      <c r="A584" s="111">
        <v>6463</v>
      </c>
      <c r="B584" s="110" t="s">
        <v>5544</v>
      </c>
      <c r="C584" s="110" t="s">
        <v>13802</v>
      </c>
      <c r="D584" s="110" t="str">
        <f>UPPER(Table39[[#This Row],[Full Name (NEW)]])</f>
        <v>GILBERT STREET LIGHTING IMPROVEMENT DISTRICT 1996-11</v>
      </c>
      <c r="E584" s="110"/>
      <c r="F584" s="177" t="s">
        <v>12115</v>
      </c>
      <c r="G584" s="75" t="s">
        <v>11576</v>
      </c>
      <c r="H584" s="75"/>
      <c r="I584" s="75"/>
      <c r="J584" s="75"/>
      <c r="K584" s="75"/>
    </row>
    <row r="585" spans="1:11" ht="12" x14ac:dyDescent="0.2">
      <c r="A585" s="111">
        <v>6464</v>
      </c>
      <c r="B585" s="110" t="s">
        <v>5564</v>
      </c>
      <c r="C585" s="110" t="s">
        <v>13803</v>
      </c>
      <c r="D585" s="110" t="str">
        <f>UPPER(Table39[[#This Row],[Full Name (NEW)]])</f>
        <v>GILBERT STREET LIGHTING IMPROVEMENT DISTRICT 1996-12</v>
      </c>
      <c r="E585" s="110"/>
      <c r="F585" s="177" t="s">
        <v>12115</v>
      </c>
      <c r="G585" s="75" t="s">
        <v>11576</v>
      </c>
      <c r="H585" s="75"/>
      <c r="I585" s="75"/>
      <c r="J585" s="75"/>
      <c r="K585" s="75"/>
    </row>
    <row r="586" spans="1:11" ht="12" x14ac:dyDescent="0.2">
      <c r="A586" s="111">
        <v>6465</v>
      </c>
      <c r="B586" s="110" t="s">
        <v>5608</v>
      </c>
      <c r="C586" s="110" t="s">
        <v>13804</v>
      </c>
      <c r="D586" s="110" t="str">
        <f>UPPER(Table39[[#This Row],[Full Name (NEW)]])</f>
        <v>GILBERT STREET LIGHTING IMPROVEMENT DISTRICT 1996-16</v>
      </c>
      <c r="E586" s="110"/>
      <c r="F586" s="177" t="s">
        <v>12115</v>
      </c>
      <c r="G586" s="75" t="s">
        <v>11576</v>
      </c>
      <c r="H586" s="75"/>
      <c r="I586" s="75"/>
      <c r="J586" s="75"/>
      <c r="K586" s="75"/>
    </row>
    <row r="587" spans="1:11" ht="12" x14ac:dyDescent="0.2">
      <c r="A587" s="111">
        <v>6466</v>
      </c>
      <c r="B587" s="110" t="s">
        <v>5560</v>
      </c>
      <c r="C587" s="110" t="s">
        <v>13805</v>
      </c>
      <c r="D587" s="110" t="str">
        <f>UPPER(Table39[[#This Row],[Full Name (NEW)]])</f>
        <v>GILBERT STREET LIGHTING IMPROVEMENT DISTRICT 1996-17</v>
      </c>
      <c r="E587" s="110"/>
      <c r="F587" s="177" t="s">
        <v>12115</v>
      </c>
      <c r="G587" s="75" t="s">
        <v>11576</v>
      </c>
      <c r="H587" s="75"/>
      <c r="I587" s="75"/>
      <c r="J587" s="75"/>
      <c r="K587" s="75"/>
    </row>
    <row r="588" spans="1:11" ht="12" x14ac:dyDescent="0.2">
      <c r="A588" s="111">
        <v>6467</v>
      </c>
      <c r="B588" s="110" t="s">
        <v>5656</v>
      </c>
      <c r="C588" s="110" t="s">
        <v>13806</v>
      </c>
      <c r="D588" s="110" t="str">
        <f>UPPER(Table39[[#This Row],[Full Name (NEW)]])</f>
        <v>GILBERT STREET LIGHTING IMPROVEMENT DISTRICT 1996-19</v>
      </c>
      <c r="E588" s="110"/>
      <c r="F588" s="177" t="s">
        <v>12115</v>
      </c>
      <c r="G588" s="75" t="s">
        <v>11576</v>
      </c>
      <c r="H588" s="75"/>
      <c r="I588" s="75"/>
      <c r="J588" s="75"/>
      <c r="K588" s="75"/>
    </row>
    <row r="589" spans="1:11" ht="12" x14ac:dyDescent="0.2">
      <c r="A589" s="111">
        <v>6468</v>
      </c>
      <c r="B589" s="110" t="s">
        <v>5596</v>
      </c>
      <c r="C589" s="110" t="s">
        <v>13807</v>
      </c>
      <c r="D589" s="110" t="str">
        <f>UPPER(Table39[[#This Row],[Full Name (NEW)]])</f>
        <v>GILBERT STREET LIGHTING IMPROVEMENT DISTRICT 1996-21</v>
      </c>
      <c r="E589" s="110"/>
      <c r="F589" s="177" t="s">
        <v>12115</v>
      </c>
      <c r="G589" s="75" t="s">
        <v>11576</v>
      </c>
      <c r="H589" s="75"/>
      <c r="I589" s="75"/>
      <c r="J589" s="75"/>
      <c r="K589" s="75"/>
    </row>
    <row r="590" spans="1:11" ht="12" x14ac:dyDescent="0.2">
      <c r="A590" s="111">
        <v>6469</v>
      </c>
      <c r="B590" s="110" t="s">
        <v>5616</v>
      </c>
      <c r="C590" s="110" t="s">
        <v>13808</v>
      </c>
      <c r="D590" s="110" t="str">
        <f>UPPER(Table39[[#This Row],[Full Name (NEW)]])</f>
        <v>GILBERT STREET LIGHTING IMPROVEMENT DISTRICT 1996-22</v>
      </c>
      <c r="E590" s="110"/>
      <c r="F590" s="177" t="s">
        <v>12115</v>
      </c>
      <c r="G590" s="75" t="s">
        <v>11576</v>
      </c>
      <c r="H590" s="75"/>
      <c r="I590" s="75"/>
      <c r="J590" s="75"/>
      <c r="K590" s="75"/>
    </row>
    <row r="591" spans="1:11" ht="12" x14ac:dyDescent="0.2">
      <c r="A591" s="111">
        <v>6470</v>
      </c>
      <c r="B591" s="110" t="s">
        <v>5648</v>
      </c>
      <c r="C591" s="110" t="s">
        <v>13809</v>
      </c>
      <c r="D591" s="110" t="str">
        <f>UPPER(Table39[[#This Row],[Full Name (NEW)]])</f>
        <v>GILBERT STREET LIGHTING IMPROVEMENT DISTRICT 1996-23</v>
      </c>
      <c r="E591" s="110"/>
      <c r="F591" s="177" t="s">
        <v>12115</v>
      </c>
      <c r="G591" s="75" t="s">
        <v>11576</v>
      </c>
      <c r="H591" s="75"/>
      <c r="I591" s="75"/>
      <c r="J591" s="75"/>
      <c r="K591" s="75"/>
    </row>
    <row r="592" spans="1:11" ht="12" x14ac:dyDescent="0.2">
      <c r="A592" s="111">
        <v>6471</v>
      </c>
      <c r="B592" s="110" t="s">
        <v>5620</v>
      </c>
      <c r="C592" s="110" t="s">
        <v>13810</v>
      </c>
      <c r="D592" s="110" t="str">
        <f>UPPER(Table39[[#This Row],[Full Name (NEW)]])</f>
        <v>GILBERT STREET LIGHTING IMPROVEMENT DISTRICT 1996-26</v>
      </c>
      <c r="E592" s="110"/>
      <c r="F592" s="177" t="s">
        <v>12115</v>
      </c>
      <c r="G592" s="75" t="s">
        <v>11576</v>
      </c>
      <c r="H592" s="75"/>
      <c r="I592" s="75"/>
      <c r="J592" s="75"/>
      <c r="K592" s="75"/>
    </row>
    <row r="593" spans="1:11" ht="12" x14ac:dyDescent="0.2">
      <c r="A593" s="111">
        <v>6472</v>
      </c>
      <c r="B593" s="110" t="s">
        <v>5636</v>
      </c>
      <c r="C593" s="110" t="s">
        <v>13811</v>
      </c>
      <c r="D593" s="110" t="str">
        <f>UPPER(Table39[[#This Row],[Full Name (NEW)]])</f>
        <v>GILBERT STREET LIGHTING IMPROVEMENT DISTRICT 1996-31</v>
      </c>
      <c r="E593" s="110"/>
      <c r="F593" s="177" t="s">
        <v>12115</v>
      </c>
      <c r="G593" s="75" t="s">
        <v>11576</v>
      </c>
      <c r="H593" s="75"/>
      <c r="I593" s="75"/>
      <c r="J593" s="75"/>
      <c r="K593" s="75"/>
    </row>
    <row r="594" spans="1:11" ht="12" x14ac:dyDescent="0.2">
      <c r="A594" s="111">
        <v>6473</v>
      </c>
      <c r="B594" s="110" t="s">
        <v>6446</v>
      </c>
      <c r="C594" s="110" t="s">
        <v>13812</v>
      </c>
      <c r="D594" s="110" t="str">
        <f>UPPER(Table39[[#This Row],[Full Name (NEW)]])</f>
        <v>GILBERT STREET LIGHTING IMPROVEMENT DISTRICT 2007-02</v>
      </c>
      <c r="E594" s="110"/>
      <c r="F594" s="177" t="s">
        <v>12115</v>
      </c>
      <c r="G594" s="75" t="s">
        <v>11576</v>
      </c>
      <c r="H594" s="75"/>
      <c r="I594" s="75"/>
      <c r="J594" s="75"/>
      <c r="K594" s="75"/>
    </row>
    <row r="595" spans="1:11" ht="12" x14ac:dyDescent="0.2">
      <c r="A595" s="111">
        <v>6474</v>
      </c>
      <c r="B595" s="110" t="s">
        <v>6449</v>
      </c>
      <c r="C595" s="110" t="s">
        <v>13813</v>
      </c>
      <c r="D595" s="110" t="str">
        <f>UPPER(Table39[[#This Row],[Full Name (NEW)]])</f>
        <v>GILBERT STREET LIGHTING IMPROVEMENT DISTRICT 2008-03</v>
      </c>
      <c r="E595" s="110"/>
      <c r="F595" s="177" t="s">
        <v>12115</v>
      </c>
      <c r="G595" s="75" t="s">
        <v>11576</v>
      </c>
      <c r="H595" s="75"/>
      <c r="I595" s="75"/>
      <c r="J595" s="75"/>
      <c r="K595" s="75"/>
    </row>
    <row r="596" spans="1:11" ht="12" x14ac:dyDescent="0.2">
      <c r="A596" s="111">
        <v>6475</v>
      </c>
      <c r="B596" s="110" t="s">
        <v>6452</v>
      </c>
      <c r="C596" s="110" t="s">
        <v>13814</v>
      </c>
      <c r="D596" s="110" t="str">
        <f>UPPER(Table39[[#This Row],[Full Name (NEW)]])</f>
        <v>GILBERT STREET LIGHTING IMPROVEMENT DISTRICT 2010-03</v>
      </c>
      <c r="E596" s="110"/>
      <c r="F596" s="177" t="s">
        <v>12115</v>
      </c>
      <c r="G596" s="75" t="s">
        <v>11576</v>
      </c>
      <c r="H596" s="75"/>
      <c r="I596" s="75"/>
      <c r="J596" s="75"/>
      <c r="K596" s="75"/>
    </row>
    <row r="597" spans="1:11" ht="12" x14ac:dyDescent="0.2">
      <c r="A597" s="111">
        <v>6476</v>
      </c>
      <c r="B597" s="110" t="s">
        <v>6461</v>
      </c>
      <c r="C597" s="110" t="s">
        <v>13816</v>
      </c>
      <c r="D597" s="110" t="str">
        <f>UPPER(Table39[[#This Row],[Full Name (NEW)]])</f>
        <v>GILBERT STREET LIGHTING IMPROVEMENT DISTRICT 2011-01</v>
      </c>
      <c r="E597" s="110"/>
      <c r="F597" s="177" t="s">
        <v>12115</v>
      </c>
      <c r="G597" s="75" t="s">
        <v>11576</v>
      </c>
      <c r="H597" s="75"/>
      <c r="I597" s="75"/>
      <c r="J597" s="75"/>
      <c r="K597" s="75"/>
    </row>
    <row r="598" spans="1:11" ht="12" x14ac:dyDescent="0.2">
      <c r="A598" s="111">
        <v>6477</v>
      </c>
      <c r="B598" s="110" t="s">
        <v>6455</v>
      </c>
      <c r="C598" s="110" t="s">
        <v>13815</v>
      </c>
      <c r="D598" s="110" t="str">
        <f>UPPER(Table39[[#This Row],[Full Name (NEW)]])</f>
        <v>GILBERT STREET LIGHTING IMPROVEMENT DISTRICT 2011-02</v>
      </c>
      <c r="E598" s="110"/>
      <c r="F598" s="177" t="s">
        <v>12115</v>
      </c>
      <c r="G598" s="75" t="s">
        <v>11576</v>
      </c>
      <c r="H598" s="75"/>
      <c r="I598" s="75"/>
      <c r="J598" s="75"/>
      <c r="K598" s="75"/>
    </row>
    <row r="599" spans="1:11" ht="12" x14ac:dyDescent="0.2">
      <c r="A599" s="111">
        <v>6478</v>
      </c>
      <c r="B599" s="110" t="s">
        <v>6467</v>
      </c>
      <c r="C599" s="110" t="s">
        <v>13817</v>
      </c>
      <c r="D599" s="110" t="str">
        <f>UPPER(Table39[[#This Row],[Full Name (NEW)]])</f>
        <v>GILBERT STREET LIGHTING IMPROVEMENT DISTRICT 2012-02</v>
      </c>
      <c r="E599" s="110"/>
      <c r="F599" s="177" t="s">
        <v>12115</v>
      </c>
      <c r="G599" s="75" t="s">
        <v>11576</v>
      </c>
      <c r="H599" s="75"/>
      <c r="I599" s="75"/>
      <c r="J599" s="75"/>
      <c r="K599" s="75"/>
    </row>
    <row r="600" spans="1:11" ht="12" x14ac:dyDescent="0.2">
      <c r="A600" s="111">
        <v>6479</v>
      </c>
      <c r="B600" s="110" t="s">
        <v>6470</v>
      </c>
      <c r="C600" s="110" t="s">
        <v>13818</v>
      </c>
      <c r="D600" s="110" t="str">
        <f>UPPER(Table39[[#This Row],[Full Name (NEW)]])</f>
        <v>GILBERT STREET LIGHTING IMPROVEMENT DISTRICT 2012-03</v>
      </c>
      <c r="E600" s="110"/>
      <c r="F600" s="177" t="s">
        <v>12115</v>
      </c>
      <c r="G600" s="75" t="s">
        <v>11576</v>
      </c>
      <c r="H600" s="75"/>
      <c r="I600" s="75"/>
      <c r="J600" s="75"/>
      <c r="K600" s="75"/>
    </row>
    <row r="601" spans="1:11" ht="12" x14ac:dyDescent="0.2">
      <c r="A601" s="111">
        <v>6480</v>
      </c>
      <c r="B601" s="110" t="s">
        <v>6473</v>
      </c>
      <c r="C601" s="110" t="s">
        <v>13819</v>
      </c>
      <c r="D601" s="110" t="str">
        <f>UPPER(Table39[[#This Row],[Full Name (NEW)]])</f>
        <v>GILBERT STREET LIGHTING IMPROVEMENT DISTRICT 2012-04</v>
      </c>
      <c r="E601" s="110"/>
      <c r="F601" s="177" t="s">
        <v>12115</v>
      </c>
      <c r="G601" s="75" t="s">
        <v>11576</v>
      </c>
      <c r="H601" s="75"/>
      <c r="I601" s="75"/>
      <c r="J601" s="75"/>
      <c r="K601" s="75"/>
    </row>
    <row r="602" spans="1:11" ht="12" x14ac:dyDescent="0.2">
      <c r="A602" s="111">
        <v>6481</v>
      </c>
      <c r="B602" s="110" t="s">
        <v>6476</v>
      </c>
      <c r="C602" s="110" t="s">
        <v>13820</v>
      </c>
      <c r="D602" s="110" t="str">
        <f>UPPER(Table39[[#This Row],[Full Name (NEW)]])</f>
        <v>GILBERT STREET LIGHTING IMPROVEMENT DISTRICT 2013-03</v>
      </c>
      <c r="E602" s="110"/>
      <c r="F602" s="177" t="s">
        <v>12115</v>
      </c>
      <c r="G602" s="75" t="s">
        <v>11576</v>
      </c>
      <c r="H602" s="75"/>
      <c r="I602" s="75"/>
      <c r="J602" s="75"/>
      <c r="K602" s="75"/>
    </row>
    <row r="603" spans="1:11" ht="12" x14ac:dyDescent="0.2">
      <c r="A603" s="111">
        <v>6482</v>
      </c>
      <c r="B603" s="110" t="s">
        <v>6479</v>
      </c>
      <c r="C603" s="110" t="s">
        <v>13821</v>
      </c>
      <c r="D603" s="110" t="str">
        <f>UPPER(Table39[[#This Row],[Full Name (NEW)]])</f>
        <v>GILBERT STREET LIGHTING IMPROVEMENT DISTRICT 2013-04</v>
      </c>
      <c r="E603" s="110"/>
      <c r="F603" s="177" t="s">
        <v>12115</v>
      </c>
      <c r="G603" s="75" t="s">
        <v>11576</v>
      </c>
      <c r="H603" s="75"/>
      <c r="I603" s="75"/>
      <c r="J603" s="75"/>
      <c r="K603" s="75"/>
    </row>
    <row r="604" spans="1:11" ht="12" x14ac:dyDescent="0.2">
      <c r="A604" s="111">
        <v>6483</v>
      </c>
      <c r="B604" s="110" t="s">
        <v>6482</v>
      </c>
      <c r="C604" s="110" t="s">
        <v>13822</v>
      </c>
      <c r="D604" s="110" t="str">
        <f>UPPER(Table39[[#This Row],[Full Name (NEW)]])</f>
        <v>GILBERT STREET LIGHTING IMPROVEMENT DISTRICT 2013-05</v>
      </c>
      <c r="E604" s="110"/>
      <c r="F604" s="177" t="s">
        <v>12115</v>
      </c>
      <c r="G604" s="75" t="s">
        <v>11576</v>
      </c>
      <c r="H604" s="75"/>
      <c r="I604" s="75"/>
      <c r="J604" s="75"/>
      <c r="K604" s="75"/>
    </row>
    <row r="605" spans="1:11" ht="12" x14ac:dyDescent="0.2">
      <c r="A605" s="111">
        <v>6484</v>
      </c>
      <c r="B605" s="110" t="s">
        <v>6488</v>
      </c>
      <c r="C605" s="110" t="s">
        <v>13823</v>
      </c>
      <c r="D605" s="110" t="str">
        <f>UPPER(Table39[[#This Row],[Full Name (NEW)]])</f>
        <v>GILBERT STREET LIGHTING IMPROVEMENT DISTRICT 2013-07</v>
      </c>
      <c r="E605" s="110"/>
      <c r="F605" s="177" t="s">
        <v>12115</v>
      </c>
      <c r="G605" s="75" t="s">
        <v>11576</v>
      </c>
      <c r="H605" s="75"/>
      <c r="I605" s="75"/>
      <c r="J605" s="75"/>
      <c r="K605" s="75"/>
    </row>
    <row r="606" spans="1:11" ht="12" x14ac:dyDescent="0.2">
      <c r="A606" s="111">
        <v>6485</v>
      </c>
      <c r="B606" s="110" t="s">
        <v>6491</v>
      </c>
      <c r="C606" s="110" t="s">
        <v>13824</v>
      </c>
      <c r="D606" s="110" t="str">
        <f>UPPER(Table39[[#This Row],[Full Name (NEW)]])</f>
        <v>GILBERT STREET LIGHTING IMPROVEMENT DISTRICT 2013-08</v>
      </c>
      <c r="E606" s="110"/>
      <c r="F606" s="177" t="s">
        <v>12115</v>
      </c>
      <c r="G606" s="75" t="s">
        <v>11576</v>
      </c>
      <c r="H606" s="75"/>
      <c r="I606" s="75"/>
      <c r="J606" s="75"/>
      <c r="K606" s="75"/>
    </row>
    <row r="607" spans="1:11" ht="12" x14ac:dyDescent="0.2">
      <c r="A607" s="111">
        <v>6486</v>
      </c>
      <c r="B607" s="110" t="s">
        <v>6494</v>
      </c>
      <c r="C607" s="110" t="s">
        <v>13825</v>
      </c>
      <c r="D607" s="110" t="str">
        <f>UPPER(Table39[[#This Row],[Full Name (NEW)]])</f>
        <v>GILBERT STREET LIGHTING IMPROVEMENT DISTRICT 2013-10</v>
      </c>
      <c r="E607" s="110"/>
      <c r="F607" s="177" t="s">
        <v>12115</v>
      </c>
      <c r="G607" s="75" t="s">
        <v>11576</v>
      </c>
      <c r="H607" s="75"/>
      <c r="I607" s="75"/>
      <c r="J607" s="75"/>
      <c r="K607" s="75"/>
    </row>
    <row r="608" spans="1:11" ht="12" x14ac:dyDescent="0.2">
      <c r="A608" s="111">
        <v>6487</v>
      </c>
      <c r="B608" s="110" t="s">
        <v>6497</v>
      </c>
      <c r="C608" s="110" t="s">
        <v>13826</v>
      </c>
      <c r="D608" s="110" t="str">
        <f>UPPER(Table39[[#This Row],[Full Name (NEW)]])</f>
        <v>GILBERT STREET LIGHTING IMPROVEMENT DISTRICT 2013-11</v>
      </c>
      <c r="E608" s="110"/>
      <c r="F608" s="177" t="s">
        <v>12115</v>
      </c>
      <c r="G608" s="75" t="s">
        <v>11576</v>
      </c>
      <c r="H608" s="75"/>
      <c r="I608" s="75"/>
      <c r="J608" s="75"/>
      <c r="K608" s="75"/>
    </row>
    <row r="609" spans="1:11" ht="12" x14ac:dyDescent="0.2">
      <c r="A609" s="111">
        <v>6488</v>
      </c>
      <c r="B609" s="110" t="s">
        <v>6500</v>
      </c>
      <c r="C609" s="110" t="s">
        <v>13827</v>
      </c>
      <c r="D609" s="110" t="str">
        <f>UPPER(Table39[[#This Row],[Full Name (NEW)]])</f>
        <v>GILBERT STREET LIGHTING IMPROVEMENT DISTRICT 2013-13</v>
      </c>
      <c r="E609" s="110"/>
      <c r="F609" s="177" t="s">
        <v>12115</v>
      </c>
      <c r="G609" s="75" t="s">
        <v>11576</v>
      </c>
      <c r="H609" s="75"/>
      <c r="I609" s="75"/>
      <c r="J609" s="75"/>
      <c r="K609" s="75"/>
    </row>
    <row r="610" spans="1:11" ht="12" x14ac:dyDescent="0.2">
      <c r="A610" s="111">
        <v>6489</v>
      </c>
      <c r="B610" s="110" t="s">
        <v>6503</v>
      </c>
      <c r="C610" s="110" t="s">
        <v>13828</v>
      </c>
      <c r="D610" s="110" t="str">
        <f>UPPER(Table39[[#This Row],[Full Name (NEW)]])</f>
        <v>GILBERT STREET LIGHTING IMPROVEMENT DISTRICT 2013-15</v>
      </c>
      <c r="E610" s="110"/>
      <c r="F610" s="177" t="s">
        <v>12115</v>
      </c>
      <c r="G610" s="75" t="s">
        <v>11576</v>
      </c>
      <c r="H610" s="75"/>
      <c r="I610" s="75"/>
      <c r="J610" s="75"/>
      <c r="K610" s="75"/>
    </row>
    <row r="611" spans="1:11" ht="12" x14ac:dyDescent="0.2">
      <c r="A611" s="111">
        <v>6490</v>
      </c>
      <c r="B611" s="110" t="s">
        <v>6506</v>
      </c>
      <c r="C611" s="110" t="s">
        <v>13850</v>
      </c>
      <c r="D611" s="110" t="str">
        <f>UPPER(Table39[[#This Row],[Full Name (NEW)]])</f>
        <v>GILBERT STREET LIGHTING IMPROVEMENT DISTRICT TOTAL</v>
      </c>
      <c r="E611" s="110"/>
      <c r="F611" s="177" t="s">
        <v>12115</v>
      </c>
      <c r="G611" s="75" t="s">
        <v>11576</v>
      </c>
      <c r="H611" s="75"/>
      <c r="I611" s="75"/>
      <c r="J611" s="75"/>
      <c r="K611" s="75"/>
    </row>
    <row r="612" spans="1:11" ht="12" x14ac:dyDescent="0.2">
      <c r="A612" s="111">
        <v>6491</v>
      </c>
      <c r="B612" s="110" t="s">
        <v>6485</v>
      </c>
      <c r="C612" s="110" t="s">
        <v>13829</v>
      </c>
      <c r="D612" s="110" t="str">
        <f>UPPER(Table39[[#This Row],[Full Name (NEW)]])</f>
        <v>GILBERT STREET LIGHTING IMPROVEMENT DISTRICT 2013-06</v>
      </c>
      <c r="E612" s="110"/>
      <c r="F612" s="177" t="s">
        <v>12115</v>
      </c>
      <c r="G612" s="75" t="s">
        <v>11576</v>
      </c>
      <c r="H612" s="75"/>
      <c r="I612" s="75"/>
      <c r="J612" s="75"/>
      <c r="K612" s="75"/>
    </row>
    <row r="613" spans="1:11" ht="12" x14ac:dyDescent="0.2">
      <c r="A613" s="111">
        <v>6492</v>
      </c>
      <c r="B613" s="110" t="s">
        <v>4180</v>
      </c>
      <c r="C613" s="110" t="s">
        <v>13830</v>
      </c>
      <c r="D613" s="110" t="str">
        <f>UPPER(Table39[[#This Row],[Full Name (NEW)]])</f>
        <v>GILBERT STREET LIGHTING IMPROVEMENT DISTRICT 1985-01</v>
      </c>
      <c r="E613" s="110"/>
      <c r="F613" s="177" t="s">
        <v>12115</v>
      </c>
      <c r="G613" s="75" t="s">
        <v>11576</v>
      </c>
      <c r="H613" s="75"/>
      <c r="I613" s="75"/>
      <c r="J613" s="75"/>
      <c r="K613" s="75"/>
    </row>
    <row r="614" spans="1:11" ht="12" x14ac:dyDescent="0.2">
      <c r="A614" s="111">
        <v>6493</v>
      </c>
      <c r="B614" s="110" t="s">
        <v>4188</v>
      </c>
      <c r="C614" s="110" t="s">
        <v>13831</v>
      </c>
      <c r="D614" s="110" t="str">
        <f>UPPER(Table39[[#This Row],[Full Name (NEW)]])</f>
        <v>GILBERT STREET LIGHTING IMPROVEMENT DISTRICT 1985-02</v>
      </c>
      <c r="E614" s="110"/>
      <c r="F614" s="177" t="s">
        <v>12115</v>
      </c>
      <c r="G614" s="75" t="s">
        <v>11576</v>
      </c>
      <c r="H614" s="75"/>
      <c r="I614" s="75"/>
      <c r="J614" s="75"/>
      <c r="K614" s="75"/>
    </row>
    <row r="615" spans="1:11" ht="12" x14ac:dyDescent="0.2">
      <c r="A615" s="111">
        <v>6494</v>
      </c>
      <c r="B615" s="110" t="s">
        <v>4192</v>
      </c>
      <c r="C615" s="110" t="s">
        <v>13832</v>
      </c>
      <c r="D615" s="110" t="str">
        <f>UPPER(Table39[[#This Row],[Full Name (NEW)]])</f>
        <v>GILBERT STREET LIGHTING IMPROVEMENT DISTRICT 1985-03</v>
      </c>
      <c r="E615" s="110"/>
      <c r="F615" s="177" t="s">
        <v>12115</v>
      </c>
      <c r="G615" s="75" t="s">
        <v>11576</v>
      </c>
      <c r="H615" s="75"/>
      <c r="I615" s="75"/>
      <c r="J615" s="75"/>
      <c r="K615" s="75"/>
    </row>
    <row r="616" spans="1:11" ht="12" x14ac:dyDescent="0.2">
      <c r="A616" s="111">
        <v>6495</v>
      </c>
      <c r="B616" s="110" t="s">
        <v>4196</v>
      </c>
      <c r="C616" s="110" t="s">
        <v>13833</v>
      </c>
      <c r="D616" s="110" t="str">
        <f>UPPER(Table39[[#This Row],[Full Name (NEW)]])</f>
        <v>GILBERT STREET LIGHTING IMPROVEMENT DISTRICT 1985-05</v>
      </c>
      <c r="E616" s="110"/>
      <c r="F616" s="177" t="s">
        <v>12115</v>
      </c>
      <c r="G616" s="75" t="s">
        <v>11576</v>
      </c>
      <c r="H616" s="75"/>
      <c r="I616" s="75"/>
      <c r="J616" s="75"/>
      <c r="K616" s="75"/>
    </row>
    <row r="617" spans="1:11" ht="12" x14ac:dyDescent="0.2">
      <c r="A617" s="111">
        <v>6496</v>
      </c>
      <c r="B617" s="110" t="s">
        <v>4184</v>
      </c>
      <c r="C617" s="110" t="s">
        <v>13834</v>
      </c>
      <c r="D617" s="110" t="str">
        <f>UPPER(Table39[[#This Row],[Full Name (NEW)]])</f>
        <v>GILBERT STREET LIGHTING IMPROVEMENT DISTRICT 1985-06</v>
      </c>
      <c r="E617" s="110"/>
      <c r="F617" s="177" t="s">
        <v>12115</v>
      </c>
      <c r="G617" s="75" t="s">
        <v>11576</v>
      </c>
      <c r="H617" s="75"/>
      <c r="I617" s="75"/>
      <c r="J617" s="75"/>
      <c r="K617" s="75"/>
    </row>
    <row r="618" spans="1:11" ht="12" x14ac:dyDescent="0.2">
      <c r="A618" s="111">
        <v>6497</v>
      </c>
      <c r="B618" s="110" t="s">
        <v>4200</v>
      </c>
      <c r="C618" s="110" t="s">
        <v>13835</v>
      </c>
      <c r="D618" s="110" t="str">
        <f>UPPER(Table39[[#This Row],[Full Name (NEW)]])</f>
        <v>GILBERT STREET LIGHTING IMPROVEMENT DISTRICT 1985-07</v>
      </c>
      <c r="E618" s="110"/>
      <c r="F618" s="177" t="s">
        <v>12115</v>
      </c>
      <c r="G618" s="75" t="s">
        <v>11576</v>
      </c>
      <c r="H618" s="75"/>
      <c r="I618" s="75"/>
      <c r="J618" s="75"/>
      <c r="K618" s="75"/>
    </row>
    <row r="619" spans="1:11" ht="12" x14ac:dyDescent="0.2">
      <c r="A619" s="111">
        <v>6498</v>
      </c>
      <c r="B619" s="110" t="s">
        <v>4212</v>
      </c>
      <c r="C619" s="110" t="s">
        <v>13836</v>
      </c>
      <c r="D619" s="110" t="str">
        <f>UPPER(Table39[[#This Row],[Full Name (NEW)]])</f>
        <v>GILBERT STREET LIGHTING IMPROVEMENT DISTRICT 1985-08</v>
      </c>
      <c r="E619" s="110"/>
      <c r="F619" s="177" t="s">
        <v>12115</v>
      </c>
      <c r="G619" s="75" t="s">
        <v>11576</v>
      </c>
      <c r="H619" s="75"/>
      <c r="I619" s="75"/>
      <c r="J619" s="75"/>
      <c r="K619" s="75"/>
    </row>
    <row r="620" spans="1:11" ht="12" x14ac:dyDescent="0.2">
      <c r="A620" s="111">
        <v>6499</v>
      </c>
      <c r="B620" s="110" t="s">
        <v>4204</v>
      </c>
      <c r="C620" s="110" t="s">
        <v>13837</v>
      </c>
      <c r="D620" s="110" t="str">
        <f>UPPER(Table39[[#This Row],[Full Name (NEW)]])</f>
        <v>GILBERT STREET LIGHTING IMPROVEMENT DISTRICT 1985-09</v>
      </c>
      <c r="E620" s="110"/>
      <c r="F620" s="177" t="s">
        <v>12115</v>
      </c>
      <c r="G620" s="75" t="s">
        <v>11576</v>
      </c>
      <c r="H620" s="75"/>
      <c r="I620" s="75"/>
      <c r="J620" s="75"/>
      <c r="K620" s="75"/>
    </row>
    <row r="621" spans="1:11" ht="12" x14ac:dyDescent="0.2">
      <c r="A621" s="111">
        <v>6500</v>
      </c>
      <c r="B621" s="110" t="s">
        <v>4208</v>
      </c>
      <c r="C621" s="110" t="s">
        <v>13838</v>
      </c>
      <c r="D621" s="110" t="str">
        <f>UPPER(Table39[[#This Row],[Full Name (NEW)]])</f>
        <v>GILBERT STREET LIGHTING IMPROVEMENT DISTRICT 1985-10</v>
      </c>
      <c r="E621" s="110"/>
      <c r="F621" s="177" t="s">
        <v>12115</v>
      </c>
      <c r="G621" s="75" t="s">
        <v>11576</v>
      </c>
      <c r="H621" s="75"/>
      <c r="I621" s="75"/>
      <c r="J621" s="75"/>
      <c r="K621" s="75"/>
    </row>
    <row r="622" spans="1:11" ht="12" x14ac:dyDescent="0.2">
      <c r="A622" s="111">
        <v>6501</v>
      </c>
      <c r="B622" s="110" t="s">
        <v>4240</v>
      </c>
      <c r="C622" s="110" t="s">
        <v>13839</v>
      </c>
      <c r="D622" s="110" t="str">
        <f>UPPER(Table39[[#This Row],[Full Name (NEW)]])</f>
        <v>GILBERT STREET LIGHTING IMPROVEMENT DISTRICT 1985-14</v>
      </c>
      <c r="E622" s="110"/>
      <c r="F622" s="177" t="s">
        <v>12115</v>
      </c>
      <c r="G622" s="75" t="s">
        <v>11576</v>
      </c>
      <c r="H622" s="75"/>
      <c r="I622" s="75"/>
      <c r="J622" s="75"/>
      <c r="K622" s="75"/>
    </row>
    <row r="623" spans="1:11" ht="12" x14ac:dyDescent="0.2">
      <c r="A623" s="111">
        <v>6502</v>
      </c>
      <c r="B623" s="110" t="s">
        <v>4220</v>
      </c>
      <c r="C623" s="110" t="s">
        <v>13840</v>
      </c>
      <c r="D623" s="110" t="str">
        <f>UPPER(Table39[[#This Row],[Full Name (NEW)]])</f>
        <v>GILBERT STREET LIGHTING IMPROVEMENT DISTRICT 1985-15</v>
      </c>
      <c r="E623" s="110"/>
      <c r="F623" s="177" t="s">
        <v>12115</v>
      </c>
      <c r="G623" s="75" t="s">
        <v>11576</v>
      </c>
      <c r="H623" s="75"/>
      <c r="I623" s="75"/>
      <c r="J623" s="75"/>
      <c r="K623" s="75"/>
    </row>
    <row r="624" spans="1:11" ht="12" x14ac:dyDescent="0.2">
      <c r="A624" s="111">
        <v>6503</v>
      </c>
      <c r="B624" s="110" t="s">
        <v>4228</v>
      </c>
      <c r="C624" s="110" t="s">
        <v>13841</v>
      </c>
      <c r="D624" s="110" t="str">
        <f>UPPER(Table39[[#This Row],[Full Name (NEW)]])</f>
        <v>GILBERT STREET LIGHTING IMPROVEMENT DISTRICT 1985-17</v>
      </c>
      <c r="E624" s="110"/>
      <c r="F624" s="177" t="s">
        <v>12115</v>
      </c>
      <c r="G624" s="75" t="s">
        <v>11576</v>
      </c>
      <c r="H624" s="75"/>
      <c r="I624" s="75"/>
      <c r="J624" s="75"/>
      <c r="K624" s="75"/>
    </row>
    <row r="625" spans="1:11" ht="12" x14ac:dyDescent="0.2">
      <c r="A625" s="111">
        <v>6504</v>
      </c>
      <c r="B625" s="110" t="s">
        <v>4216</v>
      </c>
      <c r="C625" s="110" t="s">
        <v>13842</v>
      </c>
      <c r="D625" s="110" t="str">
        <f>UPPER(Table39[[#This Row],[Full Name (NEW)]])</f>
        <v>GILBERT STREET LIGHTING IMPROVEMENT DISTRICT 1985-20</v>
      </c>
      <c r="E625" s="110"/>
      <c r="F625" s="177" t="s">
        <v>12115</v>
      </c>
      <c r="G625" s="75" t="s">
        <v>11576</v>
      </c>
      <c r="H625" s="75"/>
      <c r="I625" s="75"/>
      <c r="J625" s="75"/>
      <c r="K625" s="75"/>
    </row>
    <row r="626" spans="1:11" ht="12" x14ac:dyDescent="0.2">
      <c r="A626" s="111">
        <v>6505</v>
      </c>
      <c r="B626" s="110" t="s">
        <v>4076</v>
      </c>
      <c r="C626" s="110" t="s">
        <v>13843</v>
      </c>
      <c r="D626" s="110" t="str">
        <f>UPPER(Table39[[#This Row],[Full Name (NEW)]])</f>
        <v>GILBERT STREET LIGHTING IMPROVEMENT DISTRICT 1985-24</v>
      </c>
      <c r="E626" s="110"/>
      <c r="F626" s="177" t="s">
        <v>12115</v>
      </c>
      <c r="G626" s="75" t="s">
        <v>11576</v>
      </c>
      <c r="H626" s="75"/>
      <c r="I626" s="75"/>
      <c r="J626" s="75"/>
      <c r="K626" s="75"/>
    </row>
    <row r="627" spans="1:11" ht="12" x14ac:dyDescent="0.2">
      <c r="A627" s="111">
        <v>6506</v>
      </c>
      <c r="B627" s="110" t="s">
        <v>4236</v>
      </c>
      <c r="C627" s="110" t="s">
        <v>13844</v>
      </c>
      <c r="D627" s="110" t="str">
        <f>UPPER(Table39[[#This Row],[Full Name (NEW)]])</f>
        <v>GILBERT STREET LIGHTING IMPROVEMENT DISTRICT 1986-01</v>
      </c>
      <c r="E627" s="110"/>
      <c r="F627" s="177" t="s">
        <v>12115</v>
      </c>
      <c r="G627" s="75" t="s">
        <v>11576</v>
      </c>
      <c r="H627" s="75"/>
      <c r="I627" s="75"/>
      <c r="J627" s="75"/>
      <c r="K627" s="75"/>
    </row>
    <row r="628" spans="1:11" ht="12" x14ac:dyDescent="0.2">
      <c r="A628" s="111">
        <v>6507</v>
      </c>
      <c r="B628" s="110" t="s">
        <v>4080</v>
      </c>
      <c r="C628" s="110" t="s">
        <v>13845</v>
      </c>
      <c r="D628" s="110" t="str">
        <f>UPPER(Table39[[#This Row],[Full Name (NEW)]])</f>
        <v>GILBERT STREET LIGHTING IMPROVEMENT DISTRICT 1986-05</v>
      </c>
      <c r="E628" s="110"/>
      <c r="F628" s="177" t="s">
        <v>12115</v>
      </c>
      <c r="G628" s="75" t="s">
        <v>11576</v>
      </c>
      <c r="H628" s="75"/>
      <c r="I628" s="75"/>
      <c r="J628" s="75"/>
      <c r="K628" s="75"/>
    </row>
    <row r="629" spans="1:11" ht="12" x14ac:dyDescent="0.2">
      <c r="A629" s="111">
        <v>6508</v>
      </c>
      <c r="B629" s="110" t="s">
        <v>4176</v>
      </c>
      <c r="C629" s="110" t="s">
        <v>13846</v>
      </c>
      <c r="D629" s="110" t="str">
        <f>UPPER(Table39[[#This Row],[Full Name (NEW)]])</f>
        <v>GILBERT STREET LIGHTING IMPROVEMENT DISTRICT 1986-06</v>
      </c>
      <c r="E629" s="110"/>
      <c r="F629" s="177" t="s">
        <v>12115</v>
      </c>
      <c r="G629" s="75" t="s">
        <v>11576</v>
      </c>
      <c r="H629" s="75"/>
      <c r="I629" s="75"/>
      <c r="J629" s="75"/>
      <c r="K629" s="75"/>
    </row>
    <row r="630" spans="1:11" ht="12" x14ac:dyDescent="0.2">
      <c r="A630" s="111">
        <v>6509</v>
      </c>
      <c r="B630" s="110" t="s">
        <v>4268</v>
      </c>
      <c r="C630" s="110" t="s">
        <v>13847</v>
      </c>
      <c r="D630" s="110" t="str">
        <f>UPPER(Table39[[#This Row],[Full Name (NEW)]])</f>
        <v>GILBERT STREET LIGHTING IMPROVEMENT DISTRICT 1986-08</v>
      </c>
      <c r="E630" s="110"/>
      <c r="F630" s="177" t="s">
        <v>12115</v>
      </c>
      <c r="G630" s="75" t="s">
        <v>11576</v>
      </c>
      <c r="H630" s="75"/>
      <c r="I630" s="75"/>
      <c r="J630" s="75"/>
      <c r="K630" s="75"/>
    </row>
    <row r="631" spans="1:11" ht="12" x14ac:dyDescent="0.2">
      <c r="A631" s="111">
        <v>6510</v>
      </c>
      <c r="B631" s="110" t="s">
        <v>4304</v>
      </c>
      <c r="C631" s="110" t="s">
        <v>13848</v>
      </c>
      <c r="D631" s="110" t="str">
        <f>UPPER(Table39[[#This Row],[Full Name (NEW)]])</f>
        <v>GILBERT STREET LIGHTING IMPROVEMENT DISTRICT 1986-10</v>
      </c>
      <c r="E631" s="110"/>
      <c r="F631" s="177" t="s">
        <v>12115</v>
      </c>
      <c r="G631" s="75" t="s">
        <v>11576</v>
      </c>
      <c r="H631" s="75"/>
      <c r="I631" s="75"/>
      <c r="J631" s="75"/>
      <c r="K631" s="75"/>
    </row>
    <row r="632" spans="1:11" ht="12" x14ac:dyDescent="0.2">
      <c r="A632" s="111">
        <v>6511</v>
      </c>
      <c r="B632" s="110" t="s">
        <v>4224</v>
      </c>
      <c r="C632" s="110" t="s">
        <v>13849</v>
      </c>
      <c r="D632" s="110" t="str">
        <f>UPPER(Table39[[#This Row],[Full Name (NEW)]])</f>
        <v>GILBERT STREET LIGHTING IMPROVEMENT DISTRICT 1986-26</v>
      </c>
      <c r="E632" s="110"/>
      <c r="F632" s="177" t="s">
        <v>12115</v>
      </c>
      <c r="G632" s="75" t="s">
        <v>11576</v>
      </c>
      <c r="H632" s="75"/>
      <c r="I632" s="75"/>
      <c r="J632" s="75"/>
      <c r="K632" s="75"/>
    </row>
    <row r="633" spans="1:11" ht="12" x14ac:dyDescent="0.2">
      <c r="A633" s="111">
        <v>4045</v>
      </c>
      <c r="B633" s="110" t="s">
        <v>7641</v>
      </c>
      <c r="C633" s="119" t="s">
        <v>12550</v>
      </c>
      <c r="D633" s="119" t="str">
        <f>UPPER(Table39[[#This Row],[Full Name (NEW)]])</f>
        <v>GILBERT UNIFIED SCHOOL DISTRICT NO. 41</v>
      </c>
      <c r="E633" s="119" t="str">
        <f>LEFT(C633, FIND("School", C633)-2)</f>
        <v>Gilbert Unified</v>
      </c>
      <c r="F633" s="178" t="s">
        <v>14924</v>
      </c>
      <c r="G633" s="87" t="str">
        <f>+Table39[[#This Row],[Short Name]]</f>
        <v>Gilbert Unified</v>
      </c>
      <c r="H633" s="87"/>
      <c r="I633" s="75"/>
      <c r="J633" s="75"/>
      <c r="K633" s="75"/>
    </row>
    <row r="634" spans="1:11" ht="12" x14ac:dyDescent="0.2">
      <c r="A634" s="111">
        <v>4016</v>
      </c>
      <c r="B634" s="110" t="s">
        <v>7638</v>
      </c>
      <c r="C634" s="119" t="s">
        <v>12521</v>
      </c>
      <c r="D634" s="119" t="str">
        <f>UPPER(Table39[[#This Row],[Full Name (NEW)]])</f>
        <v>GLENDALE ELEMENTARY SCHOOL DISTRICT NO. 40</v>
      </c>
      <c r="E634" s="119" t="str">
        <f>LEFT(C634, FIND("School", C634)-2)</f>
        <v>Glendale Elementary</v>
      </c>
      <c r="F634" s="178" t="s">
        <v>14898</v>
      </c>
      <c r="G634" s="87" t="str">
        <f>+Table39[[#This Row],[Short Name]]</f>
        <v>Glendale Elementary</v>
      </c>
      <c r="H634" s="87"/>
      <c r="I634" s="75"/>
      <c r="J634" s="75"/>
      <c r="K634" s="75"/>
    </row>
    <row r="635" spans="1:11" ht="12" x14ac:dyDescent="0.2">
      <c r="A635" s="111">
        <v>4003</v>
      </c>
      <c r="B635" s="110" t="s">
        <v>9670</v>
      </c>
      <c r="C635" s="119" t="s">
        <v>12508</v>
      </c>
      <c r="D635" s="119" t="str">
        <f>UPPER(Table39[[#This Row],[Full Name (NEW)]])</f>
        <v>GLENDALE UNION HIGH SCHOOL DISTRICT NO. 205</v>
      </c>
      <c r="E635" s="119" t="str">
        <f>LEFT(C635, FIND("School", C635)-2)</f>
        <v>Glendale Union High</v>
      </c>
      <c r="F635" s="177" t="s">
        <v>14886</v>
      </c>
      <c r="G635" s="87" t="str">
        <f>+Table39[[#This Row],[Short Name]]</f>
        <v>Glendale Union High</v>
      </c>
      <c r="H635" s="87"/>
      <c r="I635" s="75"/>
      <c r="J635" s="75"/>
      <c r="K635" s="75"/>
    </row>
    <row r="636" spans="1:11" ht="12" x14ac:dyDescent="0.2">
      <c r="A636" s="111">
        <v>7646</v>
      </c>
      <c r="B636" s="110" t="s">
        <v>2956</v>
      </c>
      <c r="C636" s="110" t="s">
        <v>13176</v>
      </c>
      <c r="D636" s="110" t="str">
        <f>UPPER(Table39[[#This Row],[Full Name (NEW)]])</f>
        <v>GLENMAR STREET LIGHTING IMPROVEMENT DISTRICT</v>
      </c>
      <c r="E636" s="110" t="s">
        <v>13452</v>
      </c>
      <c r="F636" s="177" t="s">
        <v>12106</v>
      </c>
      <c r="G636" s="75" t="s">
        <v>10892</v>
      </c>
      <c r="H636" s="75" t="s">
        <v>12895</v>
      </c>
      <c r="I636" s="75" t="s">
        <v>11302</v>
      </c>
      <c r="J636" s="75"/>
      <c r="K636" s="75"/>
    </row>
    <row r="637" spans="1:11" ht="12" x14ac:dyDescent="0.2">
      <c r="A637" s="111">
        <v>7647</v>
      </c>
      <c r="B637" s="110" t="s">
        <v>3267</v>
      </c>
      <c r="C637" s="110" t="s">
        <v>13177</v>
      </c>
      <c r="D637" s="110" t="str">
        <f>UPPER(Table39[[#This Row],[Full Name (NEW)]])</f>
        <v>GOLDEN WEST STREET LIGHTING IMPROVEMENT DISTRICT NO. 2</v>
      </c>
      <c r="E637" s="110" t="s">
        <v>13407</v>
      </c>
      <c r="F637" s="177" t="s">
        <v>12106</v>
      </c>
      <c r="G637" s="75" t="s">
        <v>10892</v>
      </c>
      <c r="H637" s="75" t="s">
        <v>12896</v>
      </c>
      <c r="I637" s="75" t="s">
        <v>11302</v>
      </c>
      <c r="J637" s="75"/>
      <c r="K637" s="75"/>
    </row>
    <row r="638" spans="1:11" ht="12" x14ac:dyDescent="0.2">
      <c r="A638" s="111">
        <v>7382</v>
      </c>
      <c r="B638" s="113" t="s">
        <v>11109</v>
      </c>
      <c r="C638" s="113" t="s">
        <v>11200</v>
      </c>
      <c r="D638" s="113" t="str">
        <f>UPPER(Table39[[#This Row],[Full Name (NEW)]])</f>
        <v>GOLDFIELD RANCH FIRE DISTRICT</v>
      </c>
      <c r="E638" s="110" t="s">
        <v>12498</v>
      </c>
      <c r="F638" s="178">
        <v>4010</v>
      </c>
      <c r="G638" s="75" t="str">
        <f>+Table39[[#This Row],[Short Name]]</f>
        <v xml:space="preserve">Goldfield Ranch FD </v>
      </c>
      <c r="H638" s="80">
        <v>11581</v>
      </c>
      <c r="I638" s="80" t="s">
        <v>11213</v>
      </c>
      <c r="J638" s="93">
        <v>39084</v>
      </c>
      <c r="K638" s="75" t="s">
        <v>12190</v>
      </c>
    </row>
    <row r="639" spans="1:11" ht="12" x14ac:dyDescent="0.2">
      <c r="A639" s="111">
        <v>6011</v>
      </c>
      <c r="B639" s="110" t="s">
        <v>1566</v>
      </c>
      <c r="C639" s="110" t="s">
        <v>12574</v>
      </c>
      <c r="D639" s="110" t="str">
        <f>UPPER(Table39[[#This Row],[Full Name (NEW)]])</f>
        <v>GOODYEAR COMMUNITY FACILITIES GENERAL DISTRICT NO. 1</v>
      </c>
      <c r="E639" s="110" t="s">
        <v>12589</v>
      </c>
      <c r="F639" s="177" t="s">
        <v>12117</v>
      </c>
      <c r="G639" s="75" t="s">
        <v>11577</v>
      </c>
      <c r="H639" s="75">
        <v>28763</v>
      </c>
      <c r="I639" s="75"/>
      <c r="J639" s="75"/>
      <c r="K639" s="75"/>
    </row>
    <row r="640" spans="1:11" ht="12" x14ac:dyDescent="0.2">
      <c r="A640" s="111">
        <v>9004</v>
      </c>
      <c r="B640" s="110" t="s">
        <v>1888</v>
      </c>
      <c r="C640" s="110" t="s">
        <v>12612</v>
      </c>
      <c r="D640" s="110" t="str">
        <f>UPPER(Table39[[#This Row],[Full Name (NEW)]])</f>
        <v>GOODYEAR GOLF VILLAGE COMMUNITY FACILITIES DISTRICT ASSESSMENT AREA NO. 2</v>
      </c>
      <c r="E640" s="110" t="s">
        <v>12619</v>
      </c>
      <c r="F640" s="177" t="s">
        <v>12117</v>
      </c>
      <c r="G640" s="75" t="s">
        <v>11577</v>
      </c>
      <c r="H640" s="92" t="s">
        <v>14196</v>
      </c>
      <c r="I640" s="75"/>
      <c r="J640" s="75"/>
      <c r="K640" s="75"/>
    </row>
    <row r="641" spans="1:11" ht="12" x14ac:dyDescent="0.2">
      <c r="A641" s="111">
        <v>6012</v>
      </c>
      <c r="B641" s="110" t="s">
        <v>1563</v>
      </c>
      <c r="C641" s="110" t="s">
        <v>12573</v>
      </c>
      <c r="D641" s="110" t="str">
        <f>UPPER(Table39[[#This Row],[Full Name (NEW)]])</f>
        <v>GOODYEAR COMMUNITY FACILITIES UTILITIES DISTRICT NO. 1</v>
      </c>
      <c r="E641" s="110" t="s">
        <v>12590</v>
      </c>
      <c r="F641" s="177" t="s">
        <v>12117</v>
      </c>
      <c r="G641" s="75" t="s">
        <v>11577</v>
      </c>
      <c r="H641" s="75">
        <v>28762</v>
      </c>
      <c r="I641" s="75"/>
      <c r="J641" s="75"/>
      <c r="K641" s="75"/>
    </row>
    <row r="642" spans="1:11" ht="12" x14ac:dyDescent="0.2">
      <c r="A642" s="111">
        <v>7648</v>
      </c>
      <c r="B642" s="110" t="s">
        <v>2709</v>
      </c>
      <c r="C642" s="110" t="s">
        <v>13178</v>
      </c>
      <c r="D642" s="110" t="str">
        <f>UPPER(Table39[[#This Row],[Full Name (NEW)]])</f>
        <v>GRANITE REEF VISTA PARK STREET LIGHTING IMPROVEMENT DISTRICT</v>
      </c>
      <c r="E642" s="110" t="s">
        <v>13453</v>
      </c>
      <c r="F642" s="177" t="s">
        <v>12106</v>
      </c>
      <c r="G642" s="75" t="s">
        <v>10892</v>
      </c>
      <c r="H642" s="75" t="s">
        <v>12897</v>
      </c>
      <c r="I642" s="75" t="s">
        <v>11302</v>
      </c>
      <c r="J642" s="75"/>
      <c r="K642" s="75"/>
    </row>
    <row r="643" spans="1:11" ht="12" x14ac:dyDescent="0.2">
      <c r="A643" s="111">
        <v>7747</v>
      </c>
      <c r="B643" s="110" t="s">
        <v>2006</v>
      </c>
      <c r="C643" s="110" t="s">
        <v>11253</v>
      </c>
      <c r="D643" s="110" t="str">
        <f>UPPER(Table39[[#This Row],[Full Name (NEW)]])</f>
        <v>THE GROVES OF HERMOSA VISTA IRRIGATION WATER DELIVERY DISTRICT NO. 41</v>
      </c>
      <c r="E643" s="110" t="str">
        <f>LEFT(C643,FIND("Irrigation",C643)-2)&amp;" IWDD"</f>
        <v>The Groves of Hermosa Vista IWDD</v>
      </c>
      <c r="F643" s="178">
        <v>4072</v>
      </c>
      <c r="G643" s="75" t="str">
        <f>+Table39[[#This Row],[Short Name]]</f>
        <v>The Groves of Hermosa Vista IWDD</v>
      </c>
      <c r="H643" s="75"/>
      <c r="I643" s="75" t="s">
        <v>11285</v>
      </c>
      <c r="J643" s="105">
        <v>35172</v>
      </c>
      <c r="K643" s="86" t="s">
        <v>12203</v>
      </c>
    </row>
    <row r="644" spans="1:11" ht="12" x14ac:dyDescent="0.2">
      <c r="A644" s="111">
        <v>7746</v>
      </c>
      <c r="B644" s="110" t="s">
        <v>2003</v>
      </c>
      <c r="C644" s="110" t="s">
        <v>11252</v>
      </c>
      <c r="D644" s="110" t="str">
        <f>UPPER(Table39[[#This Row],[Full Name (NEW)]])</f>
        <v>THE GROVES AT SUPERSTITION RANCH IRRIGATION WATER DELIVERY DISTRICT NO. 40</v>
      </c>
      <c r="E644" s="110" t="str">
        <f>LEFT(C644,FIND("Irrigation",C644)-2)&amp;" IWDD"</f>
        <v>The Groves at Superstition Ranch IWDD</v>
      </c>
      <c r="F644" s="178">
        <v>4071</v>
      </c>
      <c r="G644" s="75" t="str">
        <f>+Table39[[#This Row],[Short Name]]</f>
        <v>The Groves at Superstition Ranch IWDD</v>
      </c>
      <c r="H644" s="75"/>
      <c r="I644" s="75" t="s">
        <v>11285</v>
      </c>
      <c r="J644" s="105">
        <v>35172</v>
      </c>
      <c r="K644" s="86" t="s">
        <v>12203</v>
      </c>
    </row>
    <row r="645" spans="1:11" ht="12" x14ac:dyDescent="0.2">
      <c r="A645" s="111">
        <v>7612</v>
      </c>
      <c r="B645" s="110" t="s">
        <v>2983</v>
      </c>
      <c r="C645" s="110" t="s">
        <v>13142</v>
      </c>
      <c r="D645" s="110" t="str">
        <f>UPPER(Table39[[#This Row],[Full Name (NEW)]])</f>
        <v>HALLCRAFT STREET LIGHTING IMPROVEMENT DISTRICT NO. 1</v>
      </c>
      <c r="E645" s="110" t="s">
        <v>13393</v>
      </c>
      <c r="F645" s="177" t="s">
        <v>12106</v>
      </c>
      <c r="G645" s="75" t="s">
        <v>10892</v>
      </c>
      <c r="H645" s="75" t="s">
        <v>12861</v>
      </c>
      <c r="I645" s="75" t="s">
        <v>11302</v>
      </c>
      <c r="J645" s="75"/>
      <c r="K645" s="75"/>
    </row>
    <row r="646" spans="1:11" ht="12" x14ac:dyDescent="0.2">
      <c r="A646" s="111">
        <v>7613</v>
      </c>
      <c r="B646" s="110" t="s">
        <v>2986</v>
      </c>
      <c r="C646" s="110" t="s">
        <v>13143</v>
      </c>
      <c r="D646" s="110" t="str">
        <f>UPPER(Table39[[#This Row],[Full Name (NEW)]])</f>
        <v>HALLCRAFT STREET LIGHTING IMPROVEMENT DISTRICT NO. 2</v>
      </c>
      <c r="E646" s="110" t="s">
        <v>13394</v>
      </c>
      <c r="F646" s="177" t="s">
        <v>12106</v>
      </c>
      <c r="G646" s="75" t="s">
        <v>10892</v>
      </c>
      <c r="H646" s="75" t="s">
        <v>12862</v>
      </c>
      <c r="I646" s="75" t="s">
        <v>11302</v>
      </c>
      <c r="J646" s="75"/>
      <c r="K646" s="75"/>
    </row>
    <row r="647" spans="1:11" ht="12" x14ac:dyDescent="0.2">
      <c r="A647" s="111">
        <v>7614</v>
      </c>
      <c r="B647" s="110" t="s">
        <v>2989</v>
      </c>
      <c r="C647" s="110" t="s">
        <v>13144</v>
      </c>
      <c r="D647" s="110" t="str">
        <f>UPPER(Table39[[#This Row],[Full Name (NEW)]])</f>
        <v>HALLCRAFT STREET LIGHTING IMPROVEMENT DISTRICT NO. 3</v>
      </c>
      <c r="E647" s="110" t="s">
        <v>13395</v>
      </c>
      <c r="F647" s="177" t="s">
        <v>12106</v>
      </c>
      <c r="G647" s="75" t="s">
        <v>10892</v>
      </c>
      <c r="H647" s="75" t="s">
        <v>12863</v>
      </c>
      <c r="I647" s="75" t="s">
        <v>11302</v>
      </c>
      <c r="J647" s="75"/>
      <c r="K647" s="75"/>
    </row>
    <row r="648" spans="1:11" ht="12" x14ac:dyDescent="0.2">
      <c r="A648" s="111">
        <v>7714</v>
      </c>
      <c r="B648" s="113" t="s">
        <v>2092</v>
      </c>
      <c r="C648" s="113" t="s">
        <v>11266</v>
      </c>
      <c r="D648" s="113" t="str">
        <f>UPPER(Table39[[#This Row],[Full Name (NEW)]])</f>
        <v>HARQUAHALA VALLEY IRRIGATION DISTRICT</v>
      </c>
      <c r="E648" s="113" t="s">
        <v>12652</v>
      </c>
      <c r="F648" s="178">
        <v>4042</v>
      </c>
      <c r="G648" s="75" t="str">
        <f>+Table39[[#This Row],[Short Name]]</f>
        <v>Harquahala Valley ID</v>
      </c>
      <c r="H648" s="80">
        <v>14750</v>
      </c>
      <c r="I648" s="80" t="s">
        <v>11284</v>
      </c>
      <c r="J648" s="99">
        <v>23403</v>
      </c>
      <c r="K648" s="80" t="s">
        <v>12200</v>
      </c>
    </row>
    <row r="649" spans="1:11" ht="12" x14ac:dyDescent="0.2">
      <c r="A649" s="111">
        <v>7687</v>
      </c>
      <c r="B649" s="110" t="s">
        <v>2082</v>
      </c>
      <c r="C649" s="110" t="s">
        <v>11290</v>
      </c>
      <c r="D649" s="110" t="str">
        <f>UPPER(Table39[[#This Row],[Full Name (NEW)]])</f>
        <v>HARQUAHALA VALLEY POWER DISTRICT</v>
      </c>
      <c r="E649" s="110" t="s">
        <v>12661</v>
      </c>
      <c r="F649" s="178">
        <v>4027</v>
      </c>
      <c r="G649" s="75" t="str">
        <f>+Table39[[#This Row],[Short Name]]</f>
        <v>Harquahala Valley PD</v>
      </c>
      <c r="H649" s="75">
        <v>12722</v>
      </c>
      <c r="I649" s="75" t="s">
        <v>11291</v>
      </c>
      <c r="J649" s="99">
        <v>23095</v>
      </c>
      <c r="K649" s="80" t="s">
        <v>12210</v>
      </c>
    </row>
    <row r="650" spans="1:11" ht="12" x14ac:dyDescent="0.2">
      <c r="A650" s="111">
        <v>7383</v>
      </c>
      <c r="B650" s="113" t="s">
        <v>11124</v>
      </c>
      <c r="C650" s="113" t="s">
        <v>12485</v>
      </c>
      <c r="D650" s="113" t="str">
        <f>UPPER(Table39[[#This Row],[Full Name (NEW)]])</f>
        <v>HARQUAHALA VALLEY FIRE DISTRICT</v>
      </c>
      <c r="E650" s="110" t="s">
        <v>12499</v>
      </c>
      <c r="F650" s="178">
        <v>4011</v>
      </c>
      <c r="G650" s="75" t="str">
        <f>+Table39[[#This Row],[Short Name]]</f>
        <v xml:space="preserve">Harquahala Valley FD </v>
      </c>
      <c r="H650" s="80">
        <v>11576</v>
      </c>
      <c r="I650" s="80" t="s">
        <v>11213</v>
      </c>
      <c r="J650" s="93">
        <v>14177</v>
      </c>
      <c r="K650" s="75" t="s">
        <v>12190</v>
      </c>
    </row>
    <row r="651" spans="1:11" ht="12" x14ac:dyDescent="0.2">
      <c r="A651" s="111">
        <v>6513</v>
      </c>
      <c r="B651" s="110" t="s">
        <v>7489</v>
      </c>
      <c r="C651" s="110" t="s">
        <v>13954</v>
      </c>
      <c r="D651" s="110" t="str">
        <f>UPPER(Table39[[#This Row],[Full Name (NEW)]])</f>
        <v>HASTINGS FARMS STREET LIGHTING IMPROVEMENT DISTRICT NO. 67</v>
      </c>
      <c r="E651" s="110"/>
      <c r="F651" s="177" t="s">
        <v>12124</v>
      </c>
      <c r="G651" s="75" t="s">
        <v>11600</v>
      </c>
      <c r="H651" s="75"/>
      <c r="I651" s="75"/>
      <c r="J651" s="75"/>
      <c r="K651" s="75"/>
    </row>
    <row r="652" spans="1:11" ht="12" x14ac:dyDescent="0.2">
      <c r="A652" s="111">
        <v>6514</v>
      </c>
      <c r="B652" s="110" t="s">
        <v>7477</v>
      </c>
      <c r="C652" s="110" t="s">
        <v>13955</v>
      </c>
      <c r="D652" s="110" t="str">
        <f>UPPER(Table39[[#This Row],[Full Name (NEW)]])</f>
        <v>HASTINGS FARMS STREET LIGHTING IMPROVEMENT DISTRICT NO. 62H</v>
      </c>
      <c r="E652" s="110"/>
      <c r="F652" s="177" t="s">
        <v>12124</v>
      </c>
      <c r="G652" s="75" t="s">
        <v>11600</v>
      </c>
      <c r="H652" s="75"/>
      <c r="I652" s="75"/>
      <c r="J652" s="75"/>
      <c r="K652" s="75"/>
    </row>
    <row r="653" spans="1:11" ht="12" x14ac:dyDescent="0.2">
      <c r="A653" s="111">
        <v>6515</v>
      </c>
      <c r="B653" s="110" t="s">
        <v>7480</v>
      </c>
      <c r="C653" s="110" t="s">
        <v>13956</v>
      </c>
      <c r="D653" s="110" t="str">
        <f>UPPER(Table39[[#This Row],[Full Name (NEW)]])</f>
        <v>HASTINGS FARMS STREET LIGHTING IMPROVEMENT DISTRICT NO. 63I</v>
      </c>
      <c r="E653" s="110"/>
      <c r="F653" s="177" t="s">
        <v>12124</v>
      </c>
      <c r="G653" s="75" t="s">
        <v>11600</v>
      </c>
      <c r="H653" s="75"/>
      <c r="I653" s="75"/>
      <c r="J653" s="75"/>
      <c r="K653" s="75"/>
    </row>
    <row r="654" spans="1:11" ht="12" x14ac:dyDescent="0.2">
      <c r="A654" s="111">
        <v>6516</v>
      </c>
      <c r="B654" s="110" t="s">
        <v>7483</v>
      </c>
      <c r="C654" s="110" t="s">
        <v>13957</v>
      </c>
      <c r="D654" s="110" t="str">
        <f>UPPER(Table39[[#This Row],[Full Name (NEW)]])</f>
        <v>HASTINGS FARMS STREET LIGHTING IMPROVEMENT DISTRICT NO. 64J</v>
      </c>
      <c r="E654" s="110"/>
      <c r="F654" s="177" t="s">
        <v>12124</v>
      </c>
      <c r="G654" s="75" t="s">
        <v>11600</v>
      </c>
      <c r="H654" s="75"/>
      <c r="I654" s="75"/>
      <c r="J654" s="75"/>
      <c r="K654" s="75"/>
    </row>
    <row r="655" spans="1:11" ht="12" x14ac:dyDescent="0.2">
      <c r="A655" s="111">
        <v>6517</v>
      </c>
      <c r="B655" s="110" t="s">
        <v>7492</v>
      </c>
      <c r="C655" s="110" t="s">
        <v>13958</v>
      </c>
      <c r="D655" s="110" t="str">
        <f>UPPER(Table39[[#This Row],[Full Name (NEW)]])</f>
        <v>HASTINGS FARMS STREET LIGHTING IMPROVEMENT DISTRICT NO. 66C</v>
      </c>
      <c r="E655" s="110"/>
      <c r="F655" s="177" t="s">
        <v>12124</v>
      </c>
      <c r="G655" s="75" t="s">
        <v>11600</v>
      </c>
      <c r="H655" s="75"/>
      <c r="I655" s="75"/>
      <c r="J655" s="75"/>
      <c r="K655" s="75"/>
    </row>
    <row r="656" spans="1:11" ht="12" x14ac:dyDescent="0.2">
      <c r="A656" s="111">
        <v>6518</v>
      </c>
      <c r="B656" s="110" t="s">
        <v>2706</v>
      </c>
      <c r="C656" s="110" t="s">
        <v>13959</v>
      </c>
      <c r="D656" s="110" t="str">
        <f>UPPER(Table39[[#This Row],[Full Name (NEW)]])</f>
        <v>HIDDEN MANOR STREET LIGHTING IMPROVEMENT DISTRICT</v>
      </c>
      <c r="E656" s="110"/>
      <c r="F656" s="177" t="s">
        <v>12116</v>
      </c>
      <c r="G656" s="75" t="s">
        <v>11146</v>
      </c>
      <c r="H656" s="75"/>
      <c r="I656" s="75" t="s">
        <v>15040</v>
      </c>
      <c r="J656" s="75"/>
      <c r="K656" s="75"/>
    </row>
    <row r="657" spans="1:11" ht="12" x14ac:dyDescent="0.2">
      <c r="A657" s="111">
        <v>6519</v>
      </c>
      <c r="B657" s="110" t="s">
        <v>2297</v>
      </c>
      <c r="C657" s="110" t="s">
        <v>14116</v>
      </c>
      <c r="D657" s="110" t="str">
        <f>UPPER(Table39[[#This Row],[Full Name (NEW)]])</f>
        <v>HIDDEN MANOR STREET LIGHTING IMPROVEMENT DISTRICT NO. 3</v>
      </c>
      <c r="E657" s="110"/>
      <c r="F657" s="177" t="s">
        <v>12116</v>
      </c>
      <c r="G657" s="75" t="s">
        <v>11146</v>
      </c>
      <c r="H657" s="75"/>
      <c r="I657" s="75" t="s">
        <v>15040</v>
      </c>
      <c r="J657" s="75"/>
      <c r="K657" s="75"/>
    </row>
    <row r="658" spans="1:11" ht="12" x14ac:dyDescent="0.2">
      <c r="A658" s="111">
        <v>6520</v>
      </c>
      <c r="B658" s="110" t="s">
        <v>2562</v>
      </c>
      <c r="C658" s="110" t="s">
        <v>14117</v>
      </c>
      <c r="D658" s="110" t="str">
        <f>UPPER(Table39[[#This Row],[Full Name (NEW)]])</f>
        <v>HIDDEN MANOR STREET LIGHTING IMPROVEMENT DISTRICT NO. 2</v>
      </c>
      <c r="E658" s="110"/>
      <c r="F658" s="177" t="s">
        <v>12116</v>
      </c>
      <c r="G658" s="75" t="s">
        <v>11146</v>
      </c>
      <c r="H658" s="75"/>
      <c r="I658" s="75" t="s">
        <v>15040</v>
      </c>
      <c r="J658" s="75"/>
      <c r="K658" s="75"/>
    </row>
    <row r="659" spans="1:11" ht="12" x14ac:dyDescent="0.2">
      <c r="A659" s="111">
        <v>7649</v>
      </c>
      <c r="B659" s="110" t="s">
        <v>2906</v>
      </c>
      <c r="C659" s="110" t="s">
        <v>13179</v>
      </c>
      <c r="D659" s="110" t="str">
        <f>UPPER(Table39[[#This Row],[Full Name (NEW)]])</f>
        <v>HIDDEN VILLAGE STREET LIGHTING IMPROVEMENT DISTRICT</v>
      </c>
      <c r="E659" s="110" t="s">
        <v>13454</v>
      </c>
      <c r="F659" s="177" t="s">
        <v>12106</v>
      </c>
      <c r="G659" s="75" t="s">
        <v>10892</v>
      </c>
      <c r="H659" s="75" t="s">
        <v>12898</v>
      </c>
      <c r="I659" s="75" t="s">
        <v>11302</v>
      </c>
      <c r="J659" s="75"/>
      <c r="K659" s="75"/>
    </row>
    <row r="660" spans="1:11" ht="12" x14ac:dyDescent="0.2">
      <c r="A660" s="111">
        <v>4055</v>
      </c>
      <c r="B660" s="110" t="s">
        <v>7662</v>
      </c>
      <c r="C660" s="119" t="s">
        <v>12560</v>
      </c>
      <c r="D660" s="119" t="str">
        <f>UPPER(Table39[[#This Row],[Full Name (NEW)]])</f>
        <v>HIGLEY UNIFIED SCHOOL DISTRICT NO. 60</v>
      </c>
      <c r="E660" s="119" t="str">
        <f>LEFT(C660, FIND("School", C660)-2)</f>
        <v>Higley Unified</v>
      </c>
      <c r="F660" s="178" t="s">
        <v>14934</v>
      </c>
      <c r="G660" s="87" t="str">
        <f>+Table39[[#This Row],[Short Name]]</f>
        <v>Higley Unified</v>
      </c>
      <c r="H660" s="87"/>
      <c r="I660" s="75" t="s">
        <v>12158</v>
      </c>
      <c r="J660" s="75"/>
      <c r="K660" s="75"/>
    </row>
    <row r="661" spans="1:11" ht="12" x14ac:dyDescent="0.2">
      <c r="A661" s="111">
        <v>7730</v>
      </c>
      <c r="B661" s="110" t="s">
        <v>1917</v>
      </c>
      <c r="C661" s="110" t="s">
        <v>11216</v>
      </c>
      <c r="D661" s="110" t="str">
        <f>UPPER(Table39[[#This Row],[Full Name (NEW)]])</f>
        <v>HOFFMAN TERRACE IRRIGATION WATER DELIVERY DISTRICT NO. 3</v>
      </c>
      <c r="E661" s="110" t="str">
        <f>LEFT(C661,FIND("Irrigation",C661)-2)&amp;" IWDD"</f>
        <v>Hoffman Terrace IWDD</v>
      </c>
      <c r="F661" s="178">
        <v>4055</v>
      </c>
      <c r="G661" s="75" t="str">
        <f>+Table39[[#This Row],[Short Name]]</f>
        <v>Hoffman Terrace IWDD</v>
      </c>
      <c r="H661" s="75"/>
      <c r="I661" s="75" t="s">
        <v>11285</v>
      </c>
      <c r="J661" s="105">
        <v>19801</v>
      </c>
      <c r="K661" s="86" t="s">
        <v>12203</v>
      </c>
    </row>
    <row r="662" spans="1:11" ht="12" x14ac:dyDescent="0.2">
      <c r="A662" s="111">
        <v>6521</v>
      </c>
      <c r="B662" s="110" t="s">
        <v>3031</v>
      </c>
      <c r="C662" s="110" t="s">
        <v>14118</v>
      </c>
      <c r="D662" s="110" t="str">
        <f>UPPER(Table39[[#This Row],[Full Name (NEW)]])</f>
        <v>HOLIDAY GARDENS STREET LIGHTING IMPROVEMENT DISTRICT NO. 1</v>
      </c>
      <c r="E662" s="110"/>
      <c r="F662" s="177" t="s">
        <v>12106</v>
      </c>
      <c r="G662" s="75" t="s">
        <v>10892</v>
      </c>
      <c r="H662" s="75"/>
      <c r="I662" s="75"/>
      <c r="J662" s="75"/>
      <c r="K662" s="75"/>
    </row>
    <row r="663" spans="1:11" ht="12" x14ac:dyDescent="0.2">
      <c r="A663" s="111">
        <v>6522</v>
      </c>
      <c r="B663" s="110" t="s">
        <v>3391</v>
      </c>
      <c r="C663" s="110" t="s">
        <v>13960</v>
      </c>
      <c r="D663" s="110" t="str">
        <f>UPPER(Table39[[#This Row],[Full Name (NEW)]])</f>
        <v>HOMESTEAD ESTATES STREET LIGHTING IMPROVEMENT DISTRICT</v>
      </c>
      <c r="E663" s="110"/>
      <c r="F663" s="177" t="s">
        <v>12106</v>
      </c>
      <c r="G663" s="75" t="s">
        <v>10892</v>
      </c>
      <c r="H663" s="75"/>
      <c r="I663" s="75"/>
      <c r="J663" s="75"/>
      <c r="K663" s="75"/>
    </row>
    <row r="664" spans="1:11" ht="12" x14ac:dyDescent="0.2">
      <c r="A664" s="111">
        <v>7650</v>
      </c>
      <c r="B664" s="110" t="s">
        <v>3980</v>
      </c>
      <c r="C664" s="110" t="s">
        <v>13180</v>
      </c>
      <c r="D664" s="110" t="str">
        <f>UPPER(Table39[[#This Row],[Full Name (NEW)]])</f>
        <v>HOPEVILLE STREET LIGHTING IMPROVEMENT DISTRICT</v>
      </c>
      <c r="E664" s="110" t="s">
        <v>13455</v>
      </c>
      <c r="F664" s="177" t="s">
        <v>12106</v>
      </c>
      <c r="G664" s="75" t="s">
        <v>10892</v>
      </c>
      <c r="H664" s="75" t="s">
        <v>12899</v>
      </c>
      <c r="I664" s="75" t="s">
        <v>11302</v>
      </c>
      <c r="J664" s="75"/>
      <c r="K664" s="75"/>
    </row>
    <row r="665" spans="1:11" ht="12" x14ac:dyDescent="0.2">
      <c r="A665" s="111">
        <v>7804</v>
      </c>
      <c r="B665" s="110" t="s">
        <v>12147</v>
      </c>
      <c r="C665" s="113" t="s">
        <v>12148</v>
      </c>
      <c r="D665" s="113" t="str">
        <f>UPPER(Table39[[#This Row],[Full Name (NEW)]])</f>
        <v>HOSPITAL DISTRICT #1</v>
      </c>
      <c r="E665" s="113"/>
      <c r="F665" s="178">
        <v>4100</v>
      </c>
      <c r="G665" s="75" t="str">
        <f>PROPER(Table39[[#This Row],[Full Name - Agency Account]])</f>
        <v>Hospital District #1</v>
      </c>
      <c r="H665" s="80"/>
      <c r="I665" s="80"/>
      <c r="J665" s="93"/>
      <c r="K665" s="93"/>
    </row>
    <row r="666" spans="1:11" ht="12" x14ac:dyDescent="0.2">
      <c r="A666" s="111">
        <v>7762</v>
      </c>
      <c r="B666" s="110" t="s">
        <v>1988</v>
      </c>
      <c r="C666" s="110" t="s">
        <v>11241</v>
      </c>
      <c r="D666" s="110" t="str">
        <f>UPPER(Table39[[#This Row],[Full Name (NEW)]])</f>
        <v>HYDER VALLEY IRRIGATION WATER DELIVERY DISTRICT NO. 35</v>
      </c>
      <c r="E666" s="110" t="str">
        <f>LEFT(C666,FIND("Irrigation",C666)-2)&amp;" IWDD"</f>
        <v>Hyder Valley IWDD</v>
      </c>
      <c r="F666" s="178">
        <v>4085</v>
      </c>
      <c r="G666" s="75" t="str">
        <f>+Table39[[#This Row],[Short Name]]</f>
        <v>Hyder Valley IWDD</v>
      </c>
      <c r="H666" s="75"/>
      <c r="I666" s="75" t="s">
        <v>11285</v>
      </c>
      <c r="J666" s="105">
        <v>30543</v>
      </c>
      <c r="K666" s="86" t="s">
        <v>12203</v>
      </c>
    </row>
    <row r="667" spans="1:11" ht="12" x14ac:dyDescent="0.2">
      <c r="A667" s="111">
        <v>9025</v>
      </c>
      <c r="B667" s="113" t="s">
        <v>7575</v>
      </c>
      <c r="C667" s="118" t="s">
        <v>14307</v>
      </c>
      <c r="D667" s="169" t="str">
        <f>UPPER(Table39[[#This Row],[Full Name (NEW)]])</f>
        <v>IMPROVEMENT DISTRICT RESERVE</v>
      </c>
      <c r="E667" s="118"/>
      <c r="F667" s="178">
        <v>4124</v>
      </c>
      <c r="G667" s="107" t="str">
        <f>PROPER(Table39[[#This Row],[Full Name - Agency Account]])</f>
        <v>Improvement District Reserve</v>
      </c>
      <c r="H667" s="86"/>
      <c r="I667" s="107"/>
      <c r="J667" s="93"/>
      <c r="K667" s="93"/>
    </row>
    <row r="668" spans="1:11" ht="12" x14ac:dyDescent="0.2">
      <c r="A668" s="111">
        <v>4017</v>
      </c>
      <c r="B668" s="110" t="s">
        <v>7593</v>
      </c>
      <c r="C668" s="119" t="s">
        <v>12522</v>
      </c>
      <c r="D668" s="119" t="str">
        <f>UPPER(Table39[[#This Row],[Full Name (NEW)]])</f>
        <v>ISAAC ELEMENTARY SCHOOL DISTRICT NO. 5</v>
      </c>
      <c r="E668" s="119" t="str">
        <f>LEFT(C668, FIND("School", C668)-2)</f>
        <v>Isaac Elementary</v>
      </c>
      <c r="F668" s="178" t="s">
        <v>14899</v>
      </c>
      <c r="G668" s="87" t="str">
        <f>+Table39[[#This Row],[Short Name]]</f>
        <v>Isaac Elementary</v>
      </c>
      <c r="H668" s="87"/>
      <c r="I668" s="75"/>
      <c r="J668" s="75"/>
      <c r="K668" s="75"/>
    </row>
    <row r="669" spans="1:11" ht="12" x14ac:dyDescent="0.2">
      <c r="A669" s="111">
        <v>7651</v>
      </c>
      <c r="B669" s="110" t="s">
        <v>2974</v>
      </c>
      <c r="C669" s="110" t="s">
        <v>13181</v>
      </c>
      <c r="D669" s="110" t="str">
        <f>UPPER(Table39[[#This Row],[Full Name (NEW)]])</f>
        <v>J &amp; O FRONTIER PLACE STREET LIGHTING IMPROVEMENT DISTRICT</v>
      </c>
      <c r="E669" s="110" t="s">
        <v>13456</v>
      </c>
      <c r="F669" s="177" t="s">
        <v>12106</v>
      </c>
      <c r="G669" s="75" t="s">
        <v>10892</v>
      </c>
      <c r="H669" s="75" t="s">
        <v>12900</v>
      </c>
      <c r="I669" s="75" t="s">
        <v>11302</v>
      </c>
      <c r="J669" s="75"/>
      <c r="K669" s="75"/>
    </row>
    <row r="670" spans="1:11" ht="12" x14ac:dyDescent="0.2">
      <c r="A670" s="111">
        <v>7652</v>
      </c>
      <c r="B670" s="110" t="s">
        <v>6041</v>
      </c>
      <c r="C670" s="110" t="s">
        <v>13182</v>
      </c>
      <c r="D670" s="110" t="str">
        <f>UPPER(Table39[[#This Row],[Full Name (NEW)]])</f>
        <v>JACKRABBIT ESTATES STREET LIGHTING IMPROVEMENT DISTRICT</v>
      </c>
      <c r="E670" s="110" t="s">
        <v>13457</v>
      </c>
      <c r="F670" s="177" t="s">
        <v>12106</v>
      </c>
      <c r="G670" s="75" t="s">
        <v>10892</v>
      </c>
      <c r="H670" s="75" t="s">
        <v>12901</v>
      </c>
      <c r="I670" s="75" t="s">
        <v>11302</v>
      </c>
      <c r="J670" s="75"/>
      <c r="K670" s="75"/>
    </row>
    <row r="671" spans="1:11" ht="12" x14ac:dyDescent="0.2">
      <c r="A671" s="111">
        <v>6050</v>
      </c>
      <c r="B671" s="110" t="s">
        <v>1704</v>
      </c>
      <c r="C671" s="110" t="s">
        <v>12038</v>
      </c>
      <c r="D671" s="110" t="str">
        <f>UPPER(Table39[[#This Row],[Full Name (NEW)]])</f>
        <v>KING RANCH COMMUNITY FACILITIES DISTRICT</v>
      </c>
      <c r="E671" s="110" t="str">
        <f>LEFT(C671, FIND("Community", C671, 1)-1)&amp;"CFD"</f>
        <v>King Ranch CFD</v>
      </c>
      <c r="F671" s="177" t="s">
        <v>12117</v>
      </c>
      <c r="G671" s="75" t="s">
        <v>11577</v>
      </c>
      <c r="H671" s="75">
        <v>28916</v>
      </c>
      <c r="I671" s="75" t="s">
        <v>44</v>
      </c>
      <c r="J671" s="75"/>
      <c r="K671" s="75"/>
    </row>
    <row r="672" spans="1:11" ht="12" x14ac:dyDescent="0.2">
      <c r="A672" s="111">
        <v>6524</v>
      </c>
      <c r="B672" s="110" t="s">
        <v>5676</v>
      </c>
      <c r="C672" s="110" t="s">
        <v>13962</v>
      </c>
      <c r="D672" s="110" t="str">
        <f>UPPER(Table39[[#This Row],[Full Name (NEW)]])</f>
        <v>KINGSWOOD PARK STREET LIGHTING IMPROVEMENT DISTRICT</v>
      </c>
      <c r="E672" s="110"/>
      <c r="F672" s="177" t="s">
        <v>12126</v>
      </c>
      <c r="G672" s="75" t="s">
        <v>11582</v>
      </c>
      <c r="H672" s="75"/>
      <c r="I672" s="75"/>
      <c r="J672" s="75"/>
      <c r="K672" s="75"/>
    </row>
    <row r="673" spans="1:11" ht="12" x14ac:dyDescent="0.2">
      <c r="A673" s="111">
        <v>7653</v>
      </c>
      <c r="B673" s="110" t="s">
        <v>2489</v>
      </c>
      <c r="C673" s="110" t="s">
        <v>13183</v>
      </c>
      <c r="D673" s="110" t="str">
        <f>UPPER(Table39[[#This Row],[Full Name (NEW)]])</f>
        <v>KNOTT MANOR STREET LIGHTING IMPROVEMENT DISTRICT</v>
      </c>
      <c r="E673" s="110" t="s">
        <v>13458</v>
      </c>
      <c r="F673" s="177" t="s">
        <v>12106</v>
      </c>
      <c r="G673" s="75" t="s">
        <v>10892</v>
      </c>
      <c r="H673" s="75" t="s">
        <v>12902</v>
      </c>
      <c r="I673" s="75" t="s">
        <v>11302</v>
      </c>
      <c r="J673" s="75"/>
      <c r="K673" s="75"/>
    </row>
    <row r="674" spans="1:11" ht="12" x14ac:dyDescent="0.2">
      <c r="A674" s="111">
        <v>4018</v>
      </c>
      <c r="B674" s="110" t="s">
        <v>7626</v>
      </c>
      <c r="C674" s="119" t="s">
        <v>12523</v>
      </c>
      <c r="D674" s="119" t="str">
        <f>UPPER(Table39[[#This Row],[Full Name (NEW)]])</f>
        <v>KYRENE ELEMENTARY SCHOOL DISTRICT NO. 28</v>
      </c>
      <c r="E674" s="119" t="str">
        <f>LEFT(C674, FIND("School", C674)-2)</f>
        <v>Kyrene Elementary</v>
      </c>
      <c r="F674" s="178" t="s">
        <v>14900</v>
      </c>
      <c r="G674" s="87" t="str">
        <f>+Table39[[#This Row],[Short Name]]</f>
        <v>Kyrene Elementary</v>
      </c>
      <c r="H674" s="87"/>
      <c r="I674" s="75"/>
      <c r="J674" s="75"/>
      <c r="K674" s="75"/>
    </row>
    <row r="675" spans="1:11" ht="12" x14ac:dyDescent="0.2">
      <c r="A675" s="111">
        <v>6523</v>
      </c>
      <c r="B675" s="110" t="s">
        <v>2822</v>
      </c>
      <c r="C675" s="110" t="s">
        <v>13961</v>
      </c>
      <c r="D675" s="110" t="str">
        <f>UPPER(Table39[[#This Row],[Full Name (NEW)]])</f>
        <v>LA CASA BONITA STREET LIGHTING IMPROVEMENT DISTRICT</v>
      </c>
      <c r="E675" s="110"/>
      <c r="F675" s="177" t="s">
        <v>12106</v>
      </c>
      <c r="G675" s="75" t="s">
        <v>10892</v>
      </c>
      <c r="H675" s="75"/>
      <c r="I675" s="75"/>
      <c r="J675" s="75"/>
      <c r="K675" s="75"/>
    </row>
    <row r="676" spans="1:11" ht="12" x14ac:dyDescent="0.2">
      <c r="A676" s="111">
        <v>7760</v>
      </c>
      <c r="B676" s="113" t="s">
        <v>1973</v>
      </c>
      <c r="C676" s="113" t="s">
        <v>11240</v>
      </c>
      <c r="D676" s="113" t="str">
        <f>UPPER(Table39[[#This Row],[Full Name (NEW)]])</f>
        <v>LAMAR IRRIGATION WATER DELIVERY DISTRICT NO. 30</v>
      </c>
      <c r="E676" s="110" t="str">
        <f>LEFT(C676,FIND("Irrigation",C676)-2)&amp;" IWDD"</f>
        <v>Lamar IWDD</v>
      </c>
      <c r="F676" s="178">
        <v>4084</v>
      </c>
      <c r="G676" s="75" t="str">
        <f>+Table39[[#This Row],[Short Name]]</f>
        <v>Lamar IWDD</v>
      </c>
      <c r="H676" s="80"/>
      <c r="I676" s="80" t="s">
        <v>11285</v>
      </c>
      <c r="J676" s="105">
        <v>27687</v>
      </c>
      <c r="K676" s="86" t="s">
        <v>12203</v>
      </c>
    </row>
    <row r="677" spans="1:11" ht="12" x14ac:dyDescent="0.2">
      <c r="A677" s="111">
        <v>7739</v>
      </c>
      <c r="B677" s="110" t="s">
        <v>1955</v>
      </c>
      <c r="C677" s="110" t="s">
        <v>11254</v>
      </c>
      <c r="D677" s="110" t="str">
        <f>UPPER(Table39[[#This Row],[Full Name (NEW)]])</f>
        <v>RANCHO-GRANDE &amp; LANDERWOOD IRRIGATION WATER DELIVERY DISTRICT NO. 24</v>
      </c>
      <c r="E677" s="110" t="str">
        <f>LEFT(C677,FIND("Irrigation",C677)-2)&amp;" IWDD"</f>
        <v>Rancho-Grande &amp; Landerwood IWDD</v>
      </c>
      <c r="F677" s="178">
        <v>4064</v>
      </c>
      <c r="G677" s="75" t="str">
        <f>+Table39[[#This Row],[Short Name]]</f>
        <v>Rancho-Grande &amp; Landerwood IWDD</v>
      </c>
      <c r="H677" s="75"/>
      <c r="I677" s="75" t="s">
        <v>11285</v>
      </c>
      <c r="J677" s="105">
        <v>21625</v>
      </c>
      <c r="K677" s="86" t="s">
        <v>12203</v>
      </c>
    </row>
    <row r="678" spans="1:11" ht="12" x14ac:dyDescent="0.2">
      <c r="A678" s="111">
        <v>7384</v>
      </c>
      <c r="B678" s="110" t="s">
        <v>11117</v>
      </c>
      <c r="C678" s="110" t="s">
        <v>11202</v>
      </c>
      <c r="D678" s="110" t="str">
        <f>UPPER(Table39[[#This Row],[Full Name (NEW)]])</f>
        <v>LAVEEN FIRE DISTRICT</v>
      </c>
      <c r="E678" s="110" t="s">
        <v>12500</v>
      </c>
      <c r="F678" s="178">
        <v>4012</v>
      </c>
      <c r="G678" s="75" t="str">
        <f>+Table39[[#This Row],[Short Name]]</f>
        <v xml:space="preserve">Laveen FD </v>
      </c>
      <c r="H678" s="80">
        <v>11566</v>
      </c>
      <c r="I678" s="75" t="s">
        <v>11213</v>
      </c>
      <c r="J678" s="93">
        <v>26120</v>
      </c>
      <c r="K678" s="75" t="s">
        <v>12190</v>
      </c>
    </row>
    <row r="679" spans="1:11" ht="12" x14ac:dyDescent="0.2">
      <c r="A679" s="111">
        <v>4019</v>
      </c>
      <c r="B679" s="110" t="s">
        <v>7659</v>
      </c>
      <c r="C679" s="119" t="s">
        <v>12524</v>
      </c>
      <c r="D679" s="119" t="str">
        <f>UPPER(Table39[[#This Row],[Full Name (NEW)]])</f>
        <v>LAVEEN ELEMENTARY SCHOOL DISTRICT NO. 59</v>
      </c>
      <c r="E679" s="119" t="str">
        <f>LEFT(C679, FIND("School", C679)-2)</f>
        <v>Laveen Elementary</v>
      </c>
      <c r="F679" s="178" t="s">
        <v>14901</v>
      </c>
      <c r="G679" s="87" t="str">
        <f>+Table39[[#This Row],[Short Name]]</f>
        <v>Laveen Elementary</v>
      </c>
      <c r="H679" s="87"/>
      <c r="I679" s="75"/>
      <c r="J679" s="75"/>
      <c r="K679" s="75"/>
    </row>
    <row r="680" spans="1:11" ht="12" x14ac:dyDescent="0.2">
      <c r="A680" s="111">
        <v>7768</v>
      </c>
      <c r="B680" s="110" t="s">
        <v>1940</v>
      </c>
      <c r="C680" s="110" t="s">
        <v>11247</v>
      </c>
      <c r="D680" s="110" t="str">
        <f>UPPER(Table39[[#This Row],[Full Name (NEW)]])</f>
        <v>LEROY VISTA IRRIGATION WATER DELIVERY DISTRICT NO. 12</v>
      </c>
      <c r="E680" s="110" t="str">
        <f>LEFT(C680,FIND("Irrigation",C680)-2)&amp;" IWDD"</f>
        <v>Leroy Vista IWDD</v>
      </c>
      <c r="F680" s="178">
        <v>4091</v>
      </c>
      <c r="G680" s="75" t="str">
        <f>+Table39[[#This Row],[Short Name]]</f>
        <v>Leroy Vista IWDD</v>
      </c>
      <c r="H680" s="75"/>
      <c r="I680" s="75" t="s">
        <v>11285</v>
      </c>
      <c r="J680" s="105">
        <v>20221</v>
      </c>
      <c r="K680" s="86" t="s">
        <v>12203</v>
      </c>
    </row>
    <row r="681" spans="1:11" ht="12" x14ac:dyDescent="0.2">
      <c r="A681" s="111">
        <v>4020</v>
      </c>
      <c r="B681" s="110" t="s">
        <v>7623</v>
      </c>
      <c r="C681" s="119" t="s">
        <v>12525</v>
      </c>
      <c r="D681" s="119" t="str">
        <f>UPPER(Table39[[#This Row],[Full Name (NEW)]])</f>
        <v>LIBERTY ELEMENTARY SCHOOL DISTRICT NO. 25</v>
      </c>
      <c r="E681" s="119" t="str">
        <f>LEFT(C681, FIND("School", C681)-2)</f>
        <v>Liberty Elementary</v>
      </c>
      <c r="F681" s="178" t="s">
        <v>14902</v>
      </c>
      <c r="G681" s="87" t="str">
        <f>+Table39[[#This Row],[Short Name]]</f>
        <v>Liberty Elementary</v>
      </c>
      <c r="H681" s="87"/>
      <c r="I681" s="75"/>
      <c r="J681" s="75"/>
      <c r="K681" s="75"/>
    </row>
    <row r="682" spans="1:11" ht="12" x14ac:dyDescent="0.2">
      <c r="A682" s="111">
        <v>7807</v>
      </c>
      <c r="B682" s="110" t="s">
        <v>1052</v>
      </c>
      <c r="C682" s="110" t="s">
        <v>12175</v>
      </c>
      <c r="D682" s="110" t="str">
        <f>UPPER(Table39[[#This Row],[Full Name (NEW)]])</f>
        <v>MARICOPA COUNTY LIBRARY DISTRICT</v>
      </c>
      <c r="E682" s="110"/>
      <c r="F682" s="178">
        <v>4103</v>
      </c>
      <c r="G682" s="75" t="str">
        <f>PROPER(Table39[[#This Row],[Full Name - Agency Account]])</f>
        <v>Maricopa County Library District</v>
      </c>
      <c r="H682" s="75"/>
      <c r="I682" s="75"/>
      <c r="J682" s="93">
        <v>31670</v>
      </c>
      <c r="K682" s="93" t="s">
        <v>12178</v>
      </c>
    </row>
    <row r="683" spans="1:11" ht="12" x14ac:dyDescent="0.2">
      <c r="A683" s="111">
        <v>7601</v>
      </c>
      <c r="B683" s="110" t="s">
        <v>2673</v>
      </c>
      <c r="C683" s="110" t="s">
        <v>13131</v>
      </c>
      <c r="D683" s="110" t="str">
        <f>UPPER(Table39[[#This Row],[Full Name (NEW)]])</f>
        <v>LINDA VISTA STREET LIGHTING IMPROVEMENT DISTRICT</v>
      </c>
      <c r="E683" s="110" t="s">
        <v>13429</v>
      </c>
      <c r="F683" s="177" t="s">
        <v>12106</v>
      </c>
      <c r="G683" s="75" t="s">
        <v>10892</v>
      </c>
      <c r="H683" s="75" t="s">
        <v>12850</v>
      </c>
      <c r="I683" s="75" t="s">
        <v>11302</v>
      </c>
      <c r="J683" s="75"/>
      <c r="K683" s="75"/>
    </row>
    <row r="684" spans="1:11" ht="12" x14ac:dyDescent="0.2">
      <c r="A684" s="111">
        <v>7602</v>
      </c>
      <c r="B684" s="110" t="s">
        <v>2757</v>
      </c>
      <c r="C684" s="110" t="s">
        <v>13132</v>
      </c>
      <c r="D684" s="110" t="str">
        <f>UPPER(Table39[[#This Row],[Full Name (NEW)]])</f>
        <v>LINDA VISTA STREET LIGHTING IMPROVEMENT DISTRICT NO. 2</v>
      </c>
      <c r="E684" s="110" t="s">
        <v>13386</v>
      </c>
      <c r="F684" s="177" t="s">
        <v>12106</v>
      </c>
      <c r="G684" s="75" t="s">
        <v>10892</v>
      </c>
      <c r="H684" s="75" t="s">
        <v>12851</v>
      </c>
      <c r="I684" s="75" t="s">
        <v>11302</v>
      </c>
      <c r="J684" s="75"/>
      <c r="K684" s="75"/>
    </row>
    <row r="685" spans="1:11" ht="12" x14ac:dyDescent="0.2">
      <c r="A685" s="111">
        <v>4021</v>
      </c>
      <c r="B685" s="110" t="s">
        <v>7689</v>
      </c>
      <c r="C685" s="119" t="s">
        <v>12526</v>
      </c>
      <c r="D685" s="119" t="str">
        <f>UPPER(Table39[[#This Row],[Full Name (NEW)]])</f>
        <v>LITCHFIELD ELEMENTARY SCHOOL DISTRICT NO. 79</v>
      </c>
      <c r="E685" s="119" t="str">
        <f>LEFT(C685, FIND("School", C685)-2)</f>
        <v>Litchfield Elementary</v>
      </c>
      <c r="F685" s="178" t="s">
        <v>14903</v>
      </c>
      <c r="G685" s="87" t="str">
        <f>+Table39[[#This Row],[Short Name]]</f>
        <v>Litchfield Elementary</v>
      </c>
      <c r="H685" s="87"/>
      <c r="I685" s="75"/>
      <c r="J685" s="75"/>
      <c r="K685" s="75"/>
    </row>
    <row r="686" spans="1:11" ht="12" x14ac:dyDescent="0.2">
      <c r="A686" s="111">
        <v>6102</v>
      </c>
      <c r="B686" s="113" t="s">
        <v>7505</v>
      </c>
      <c r="C686" s="110" t="s">
        <v>14109</v>
      </c>
      <c r="D686" s="110" t="str">
        <f>UPPER(Table39[[#This Row],[Full Name (NEW)]])</f>
        <v>LITCHFIELD PARK STREET LIGHTING IMPROVEMENT DISTRICT NO. 1</v>
      </c>
      <c r="E686" s="110"/>
      <c r="F686" s="177" t="s">
        <v>12119</v>
      </c>
      <c r="G686" s="75" t="s">
        <v>11597</v>
      </c>
      <c r="H686" s="75"/>
      <c r="I686" s="75"/>
      <c r="J686" s="75"/>
      <c r="K686" s="75"/>
    </row>
    <row r="687" spans="1:11" ht="12" x14ac:dyDescent="0.2">
      <c r="A687" s="111">
        <v>6103</v>
      </c>
      <c r="B687" s="113" t="s">
        <v>7508</v>
      </c>
      <c r="C687" s="110" t="s">
        <v>14110</v>
      </c>
      <c r="D687" s="110" t="str">
        <f>UPPER(Table39[[#This Row],[Full Name (NEW)]])</f>
        <v>LITCHFIELD PARK STREET LIGHTING IMPROVEMENT DISTRICT NO. 2</v>
      </c>
      <c r="E687" s="110"/>
      <c r="F687" s="177" t="s">
        <v>12119</v>
      </c>
      <c r="G687" s="75" t="s">
        <v>11597</v>
      </c>
      <c r="H687" s="75"/>
      <c r="I687" s="75"/>
      <c r="J687" s="75"/>
      <c r="K687" s="75"/>
    </row>
    <row r="688" spans="1:11" ht="12" x14ac:dyDescent="0.2">
      <c r="A688" s="111">
        <v>7594</v>
      </c>
      <c r="B688" s="110" t="s">
        <v>3467</v>
      </c>
      <c r="C688" s="110" t="s">
        <v>13124</v>
      </c>
      <c r="D688" s="110" t="str">
        <f>UPPER(Table39[[#This Row],[Full Name (NEW)]])</f>
        <v>LITCHFIELD PARK STREET LIGHTING IMPROVEMENT DISTRICT NO. 19</v>
      </c>
      <c r="E688" s="110" t="s">
        <v>13382</v>
      </c>
      <c r="F688" s="177" t="s">
        <v>12106</v>
      </c>
      <c r="G688" s="75" t="s">
        <v>10892</v>
      </c>
      <c r="H688" s="75" t="s">
        <v>12843</v>
      </c>
      <c r="I688" s="75" t="s">
        <v>11302</v>
      </c>
      <c r="J688" s="75"/>
      <c r="K688" s="75"/>
    </row>
    <row r="689" spans="1:11" ht="12" x14ac:dyDescent="0.2">
      <c r="A689" s="111">
        <v>7592</v>
      </c>
      <c r="B689" s="110" t="s">
        <v>3675</v>
      </c>
      <c r="C689" s="110" t="s">
        <v>13122</v>
      </c>
      <c r="D689" s="110" t="str">
        <f>UPPER(Table39[[#This Row],[Full Name (NEW)]])</f>
        <v>LITCHFIELD PARK STREET LIGHTING IMPROVEMENT DISTRICT NO. 17</v>
      </c>
      <c r="E689" s="110" t="s">
        <v>13380</v>
      </c>
      <c r="F689" s="177" t="s">
        <v>12106</v>
      </c>
      <c r="G689" s="75" t="s">
        <v>10892</v>
      </c>
      <c r="H689" s="75" t="s">
        <v>12841</v>
      </c>
      <c r="I689" s="75" t="s">
        <v>11302</v>
      </c>
      <c r="J689" s="75"/>
      <c r="K689" s="75"/>
    </row>
    <row r="690" spans="1:11" ht="12" x14ac:dyDescent="0.2">
      <c r="A690" s="111">
        <v>7593</v>
      </c>
      <c r="B690" s="110" t="s">
        <v>2568</v>
      </c>
      <c r="C690" s="110" t="s">
        <v>13123</v>
      </c>
      <c r="D690" s="110" t="str">
        <f>UPPER(Table39[[#This Row],[Full Name (NEW)]])</f>
        <v>LITCHFIELD PARK STREET LIGHTING IMPROVEMENT DISTRICT NO. 18</v>
      </c>
      <c r="E690" s="110" t="s">
        <v>13381</v>
      </c>
      <c r="F690" s="177" t="s">
        <v>12106</v>
      </c>
      <c r="G690" s="75" t="s">
        <v>10892</v>
      </c>
      <c r="H690" s="75" t="s">
        <v>12842</v>
      </c>
      <c r="I690" s="75" t="s">
        <v>11302</v>
      </c>
      <c r="J690" s="75"/>
      <c r="K690" s="75"/>
    </row>
    <row r="691" spans="1:11" ht="12" x14ac:dyDescent="0.2">
      <c r="A691" s="111">
        <v>6105</v>
      </c>
      <c r="B691" s="113" t="s">
        <v>7511</v>
      </c>
      <c r="C691" s="110" t="s">
        <v>14111</v>
      </c>
      <c r="D691" s="110" t="str">
        <f>UPPER(Table39[[#This Row],[Full Name (NEW)]])</f>
        <v>LITCHFIELD PARK STREET LIGHTING IMPROVEMENT DISTRICT NO. 3</v>
      </c>
      <c r="E691" s="110"/>
      <c r="F691" s="177" t="s">
        <v>12119</v>
      </c>
      <c r="G691" s="75" t="s">
        <v>11597</v>
      </c>
      <c r="H691" s="75"/>
      <c r="I691" s="75"/>
      <c r="J691" s="75"/>
      <c r="K691" s="75"/>
    </row>
    <row r="692" spans="1:11" ht="12" x14ac:dyDescent="0.2">
      <c r="A692" s="111">
        <v>6106</v>
      </c>
      <c r="B692" s="113" t="s">
        <v>7513</v>
      </c>
      <c r="C692" s="110" t="s">
        <v>13939</v>
      </c>
      <c r="D692" s="110" t="str">
        <f>UPPER(Table39[[#This Row],[Full Name (NEW)]])</f>
        <v>LITCHFIELD PARK STREET LIGHTING IMPROVEMENT DISTRICT</v>
      </c>
      <c r="E692" s="110"/>
      <c r="F692" s="177" t="s">
        <v>12119</v>
      </c>
      <c r="G692" s="75" t="s">
        <v>11597</v>
      </c>
      <c r="H692" s="75"/>
      <c r="I692" s="75"/>
      <c r="J692" s="75"/>
      <c r="K692" s="75"/>
    </row>
    <row r="693" spans="1:11" ht="12" x14ac:dyDescent="0.2">
      <c r="A693" s="111">
        <v>7595</v>
      </c>
      <c r="B693" s="110" t="s">
        <v>5955</v>
      </c>
      <c r="C693" s="110" t="s">
        <v>13125</v>
      </c>
      <c r="D693" s="110" t="str">
        <f>UPPER(Table39[[#This Row],[Full Name (NEW)]])</f>
        <v>LITCHFIELD VISTA VIEWS II STREET LIGHTING IMPROVEMENT DISTRICT</v>
      </c>
      <c r="E693" s="110" t="s">
        <v>13426</v>
      </c>
      <c r="F693" s="177" t="s">
        <v>12106</v>
      </c>
      <c r="G693" s="75" t="s">
        <v>10892</v>
      </c>
      <c r="H693" s="75" t="s">
        <v>12844</v>
      </c>
      <c r="I693" s="75" t="s">
        <v>11302</v>
      </c>
      <c r="J693" s="75"/>
      <c r="K693" s="75"/>
    </row>
    <row r="694" spans="1:11" ht="12" x14ac:dyDescent="0.2">
      <c r="A694" s="111">
        <v>7596</v>
      </c>
      <c r="B694" s="110" t="s">
        <v>5612</v>
      </c>
      <c r="C694" s="110" t="s">
        <v>13126</v>
      </c>
      <c r="D694" s="110" t="str">
        <f>UPPER(Table39[[#This Row],[Full Name (NEW)]])</f>
        <v>LITCHFIELD VISTA VIEWS STREET LIGHTING IMPROVEMENT DISTRICT</v>
      </c>
      <c r="E694" s="110" t="s">
        <v>13427</v>
      </c>
      <c r="F694" s="177" t="s">
        <v>12106</v>
      </c>
      <c r="G694" s="75" t="s">
        <v>10892</v>
      </c>
      <c r="H694" s="75" t="s">
        <v>12845</v>
      </c>
      <c r="I694" s="75" t="s">
        <v>11302</v>
      </c>
      <c r="J694" s="75"/>
      <c r="K694" s="75"/>
    </row>
    <row r="695" spans="1:11" ht="12" x14ac:dyDescent="0.2">
      <c r="A695" s="111">
        <v>4022</v>
      </c>
      <c r="B695" s="110" t="s">
        <v>7671</v>
      </c>
      <c r="C695" s="119" t="s">
        <v>12527</v>
      </c>
      <c r="D695" s="119" t="str">
        <f>UPPER(Table39[[#This Row],[Full Name (NEW)]])</f>
        <v>LITTLETON ELEMENTARY SCHOOL DISTRICT NO. 65</v>
      </c>
      <c r="E695" s="119" t="str">
        <f>LEFT(C695, FIND("School", C695)-2)</f>
        <v>Littleton Elementary</v>
      </c>
      <c r="F695" s="178" t="s">
        <v>14904</v>
      </c>
      <c r="G695" s="87" t="str">
        <f>+Table39[[#This Row],[Short Name]]</f>
        <v>Littleton Elementary</v>
      </c>
      <c r="H695" s="87"/>
      <c r="I695" s="75"/>
      <c r="J695" s="75"/>
      <c r="K695" s="75"/>
    </row>
    <row r="696" spans="1:11" ht="12" x14ac:dyDescent="0.2">
      <c r="A696" s="111">
        <v>7756</v>
      </c>
      <c r="B696" s="110" t="s">
        <v>2039</v>
      </c>
      <c r="C696" s="110" t="s">
        <v>11238</v>
      </c>
      <c r="D696" s="110" t="str">
        <f>UPPER(Table39[[#This Row],[Full Name (NEW)]])</f>
        <v>LONG MANOR IRRIGATION WATER DELIVERY DISTRICT NO. 52</v>
      </c>
      <c r="E696" s="110" t="str">
        <f>LEFT(C696,FIND("Irrigation",C696)-2)&amp;" IWDD"</f>
        <v>Long Manor IWDD</v>
      </c>
      <c r="F696" s="178">
        <v>4081</v>
      </c>
      <c r="G696" s="75" t="str">
        <f>+Table39[[#This Row],[Short Name]]</f>
        <v>Long Manor IWDD</v>
      </c>
      <c r="H696" s="75"/>
      <c r="I696" s="75" t="s">
        <v>11285</v>
      </c>
      <c r="J696" s="105">
        <v>40184</v>
      </c>
      <c r="K696" s="86" t="s">
        <v>12203</v>
      </c>
    </row>
    <row r="697" spans="1:11" ht="12" x14ac:dyDescent="0.2">
      <c r="A697" s="111">
        <v>7755</v>
      </c>
      <c r="B697" s="110" t="s">
        <v>2036</v>
      </c>
      <c r="C697" s="110" t="s">
        <v>11237</v>
      </c>
      <c r="D697" s="110" t="str">
        <f>UPPER(Table39[[#This Row],[Full Name (NEW)]])</f>
        <v>LONGHORN RANCH IRRIGATION WATER DELIVERY DISTRICT NO. 51</v>
      </c>
      <c r="E697" s="110" t="str">
        <f>LEFT(C697,FIND("Irrigation",C697)-2)&amp;" IWDD"</f>
        <v>Longhorn Ranch IWDD</v>
      </c>
      <c r="F697" s="178">
        <v>4080</v>
      </c>
      <c r="G697" s="75" t="str">
        <f>+Table39[[#This Row],[Short Name]]</f>
        <v>Longhorn Ranch IWDD</v>
      </c>
      <c r="H697" s="75"/>
      <c r="I697" s="75" t="s">
        <v>11285</v>
      </c>
      <c r="J697" s="105">
        <v>39569</v>
      </c>
      <c r="K697" s="86" t="s">
        <v>12203</v>
      </c>
    </row>
    <row r="698" spans="1:11" ht="12" x14ac:dyDescent="0.2">
      <c r="A698" s="111">
        <v>7728</v>
      </c>
      <c r="B698" s="110" t="s">
        <v>1910</v>
      </c>
      <c r="C698" s="110" t="s">
        <v>11214</v>
      </c>
      <c r="D698" s="110" t="str">
        <f>UPPER(Table39[[#This Row],[Full Name (NEW)]])</f>
        <v>LOS OLIVOS IRRIGATION WATER DELIVERY DISTRICT NO. 1</v>
      </c>
      <c r="E698" s="110" t="str">
        <f>LEFT(C698,FIND("Irrigation",C698)-2)&amp;" IWDD"</f>
        <v>Los Olivos IWDD</v>
      </c>
      <c r="F698" s="178">
        <v>4053</v>
      </c>
      <c r="G698" s="75" t="str">
        <f>+Table39[[#This Row],[Short Name]]</f>
        <v>Los Olivos IWDD</v>
      </c>
      <c r="H698" s="75"/>
      <c r="I698" s="75" t="s">
        <v>11285</v>
      </c>
      <c r="J698" s="105">
        <v>13997</v>
      </c>
      <c r="K698" s="86" t="s">
        <v>12203</v>
      </c>
    </row>
    <row r="699" spans="1:11" ht="12" x14ac:dyDescent="0.2">
      <c r="A699" s="111">
        <v>7597</v>
      </c>
      <c r="B699" s="110" t="s">
        <v>6002</v>
      </c>
      <c r="C699" s="110" t="s">
        <v>13127</v>
      </c>
      <c r="D699" s="110" t="str">
        <f>UPPER(Table39[[#This Row],[Full Name (NEW)]])</f>
        <v>LITCHFIELD VISTA VIEWS III STREET LIGHTING IMPROVEMENT DISTRICT A &amp; B</v>
      </c>
      <c r="E699" s="110" t="s">
        <v>13428</v>
      </c>
      <c r="F699" s="177" t="s">
        <v>12106</v>
      </c>
      <c r="G699" s="75" t="s">
        <v>10892</v>
      </c>
      <c r="H699" s="75" t="s">
        <v>12846</v>
      </c>
      <c r="I699" s="75" t="s">
        <v>11302</v>
      </c>
      <c r="J699" s="75"/>
      <c r="K699" s="75"/>
    </row>
    <row r="700" spans="1:11" ht="12" x14ac:dyDescent="0.2">
      <c r="A700" s="111">
        <v>6525</v>
      </c>
      <c r="B700" s="110" t="s">
        <v>7468</v>
      </c>
      <c r="C700" s="110" t="s">
        <v>13963</v>
      </c>
      <c r="D700" s="110" t="str">
        <f>UPPER(Table39[[#This Row],[Full Name (NEW)]])</f>
        <v>LUCIA AT QUEEN CREEK STREET LIGHTING IMPROVEMENT DISTRICT</v>
      </c>
      <c r="E700" s="110"/>
      <c r="F700" s="177" t="s">
        <v>12124</v>
      </c>
      <c r="G700" s="75" t="s">
        <v>11600</v>
      </c>
      <c r="H700" s="75"/>
      <c r="I700" s="75"/>
      <c r="J700" s="75"/>
      <c r="K700" s="75"/>
    </row>
    <row r="701" spans="1:11" ht="12" x14ac:dyDescent="0.2">
      <c r="A701" s="111">
        <v>7654</v>
      </c>
      <c r="B701" s="110" t="s">
        <v>2760</v>
      </c>
      <c r="C701" s="110" t="s">
        <v>13184</v>
      </c>
      <c r="D701" s="110" t="str">
        <f>UPPER(Table39[[#This Row],[Full Name (NEW)]])</f>
        <v>LUCY T. HOMESITES STREET LIGHTING IMPROVEMENT DISTRICT NO. 2</v>
      </c>
      <c r="E701" s="110" t="s">
        <v>13408</v>
      </c>
      <c r="F701" s="177" t="s">
        <v>12106</v>
      </c>
      <c r="G701" s="75" t="s">
        <v>10892</v>
      </c>
      <c r="H701" s="75" t="s">
        <v>12903</v>
      </c>
      <c r="I701" s="75" t="s">
        <v>11302</v>
      </c>
      <c r="J701" s="75"/>
      <c r="K701" s="75"/>
    </row>
    <row r="702" spans="1:11" ht="12" x14ac:dyDescent="0.2">
      <c r="A702" s="111">
        <v>7655</v>
      </c>
      <c r="B702" s="110" t="s">
        <v>2763</v>
      </c>
      <c r="C702" s="110" t="s">
        <v>13185</v>
      </c>
      <c r="D702" s="110" t="str">
        <f>UPPER(Table39[[#This Row],[Full Name (NEW)]])</f>
        <v>LUKE FIELD HOMES STREET LIGHTING IMPROVEMENT DISTRICT</v>
      </c>
      <c r="E702" s="110" t="s">
        <v>13459</v>
      </c>
      <c r="F702" s="177" t="s">
        <v>12106</v>
      </c>
      <c r="G702" s="75" t="s">
        <v>10892</v>
      </c>
      <c r="H702" s="75" t="s">
        <v>12904</v>
      </c>
      <c r="I702" s="75" t="s">
        <v>11302</v>
      </c>
      <c r="J702" s="75"/>
      <c r="K702" s="75"/>
    </row>
    <row r="703" spans="1:11" ht="12" x14ac:dyDescent="0.2">
      <c r="A703" s="111">
        <v>4023</v>
      </c>
      <c r="B703" s="110" t="s">
        <v>7635</v>
      </c>
      <c r="C703" s="119" t="s">
        <v>12528</v>
      </c>
      <c r="D703" s="119" t="str">
        <f>UPPER(Table39[[#This Row],[Full Name (NEW)]])</f>
        <v>MADISON ELEMENTARY SCHOOL DISTRICT NO. 38</v>
      </c>
      <c r="E703" s="119" t="str">
        <f>LEFT(C703, FIND("School", C703)-2)</f>
        <v>Madison Elementary</v>
      </c>
      <c r="F703" s="178" t="s">
        <v>14905</v>
      </c>
      <c r="G703" s="87" t="str">
        <f>+Table39[[#This Row],[Short Name]]</f>
        <v>Madison Elementary</v>
      </c>
      <c r="H703" s="87"/>
      <c r="I703" s="75"/>
      <c r="J703" s="75"/>
      <c r="K703" s="75"/>
    </row>
    <row r="704" spans="1:11" ht="12" x14ac:dyDescent="0.2">
      <c r="A704" s="111">
        <v>7738</v>
      </c>
      <c r="B704" s="110" t="s">
        <v>1952</v>
      </c>
      <c r="C704" s="110" t="s">
        <v>11223</v>
      </c>
      <c r="D704" s="110" t="str">
        <f>UPPER(Table39[[#This Row],[Full Name (NEW)]])</f>
        <v>MADISON PARK IRRIGATION WATER DELIVERY DISTRICT NO. 22</v>
      </c>
      <c r="E704" s="110" t="str">
        <f>LEFT(C704,FIND("Irrigation",C704)-2)&amp;" IWDD"</f>
        <v>Madison Park IWDD</v>
      </c>
      <c r="F704" s="178">
        <v>4063</v>
      </c>
      <c r="G704" s="75" t="str">
        <f>+Table39[[#This Row],[Short Name]]</f>
        <v>Madison Park IWDD</v>
      </c>
      <c r="H704" s="75"/>
      <c r="I704" s="75" t="s">
        <v>11285</v>
      </c>
      <c r="J704" s="105">
        <v>20669</v>
      </c>
      <c r="K704" s="86" t="s">
        <v>12203</v>
      </c>
    </row>
    <row r="705" spans="1:11" ht="12" x14ac:dyDescent="0.2">
      <c r="A705" s="111">
        <v>9013</v>
      </c>
      <c r="B705" s="113" t="s">
        <v>1835</v>
      </c>
      <c r="C705" s="118" t="s">
        <v>14294</v>
      </c>
      <c r="D705" s="169" t="str">
        <f>UPPER(Table39[[#This Row],[Full Name (NEW)]])</f>
        <v>MALLORY</v>
      </c>
      <c r="E705" s="118"/>
      <c r="F705" s="178">
        <v>4115</v>
      </c>
      <c r="G705" s="107" t="str">
        <f>PROPER(Table39[[#This Row],[Full Name - Agency Account]])</f>
        <v>Mallory</v>
      </c>
      <c r="H705" s="86"/>
      <c r="I705" s="107"/>
      <c r="J705" s="93"/>
      <c r="K705" s="93"/>
    </row>
    <row r="706" spans="1:11" ht="12" x14ac:dyDescent="0.2">
      <c r="A706" s="111" t="s">
        <v>12141</v>
      </c>
      <c r="B706" s="110" t="s">
        <v>10117</v>
      </c>
      <c r="C706" s="110" t="s">
        <v>12146</v>
      </c>
      <c r="D706" s="110" t="str">
        <f>UPPER(Table39[[#This Row],[Full Name (NEW)]])</f>
        <v>MARICOPA COUNTY COMMUNITY COLLEGE DISTRICT</v>
      </c>
      <c r="E706" s="110" t="s">
        <v>12457</v>
      </c>
      <c r="F706" s="177" t="s">
        <v>14940</v>
      </c>
      <c r="G706" s="75" t="str">
        <f>+Table39[[#This Row],[Short Name]]</f>
        <v>Maricopa County CC</v>
      </c>
      <c r="H706" s="75"/>
      <c r="I706" s="75"/>
      <c r="J706" s="75"/>
      <c r="K706" s="75"/>
    </row>
    <row r="707" spans="1:11" ht="12" x14ac:dyDescent="0.2">
      <c r="A707" s="111">
        <v>6046</v>
      </c>
      <c r="B707" s="110" t="s">
        <v>1689</v>
      </c>
      <c r="C707" s="110" t="s">
        <v>12034</v>
      </c>
      <c r="D707" s="110" t="str">
        <f>UPPER(Table39[[#This Row],[Full Name (NEW)]])</f>
        <v>MARLEY PARK COMMUNITY FACILITIES DISTRICT</v>
      </c>
      <c r="E707" s="110" t="str">
        <f>LEFT(C707, FIND("Community", C707, 1)-1)&amp;"CFD"</f>
        <v>Marley Park CFD</v>
      </c>
      <c r="F707" s="177" t="s">
        <v>12126</v>
      </c>
      <c r="G707" s="75" t="s">
        <v>11582</v>
      </c>
      <c r="H707" s="75">
        <v>28839</v>
      </c>
      <c r="I707" s="75"/>
      <c r="J707" s="75"/>
      <c r="K707" s="75"/>
    </row>
    <row r="708" spans="1:11" ht="12" x14ac:dyDescent="0.2">
      <c r="A708" s="111">
        <v>6526</v>
      </c>
      <c r="B708" s="110" t="s">
        <v>7201</v>
      </c>
      <c r="C708" s="110" t="s">
        <v>14119</v>
      </c>
      <c r="D708" s="110" t="str">
        <f>UPPER(Table39[[#This Row],[Full Name (NEW)]])</f>
        <v>MARLEY PARK PLAZA STREET LIGHTING IMPROVEMENT DISTRICT NO. 91</v>
      </c>
      <c r="E708" s="110"/>
      <c r="F708" s="177" t="s">
        <v>12126</v>
      </c>
      <c r="G708" s="75" t="s">
        <v>11582</v>
      </c>
      <c r="H708" s="75"/>
      <c r="I708" s="75"/>
      <c r="J708" s="75"/>
      <c r="K708" s="75"/>
    </row>
    <row r="709" spans="1:11" ht="12" x14ac:dyDescent="0.2">
      <c r="A709" s="111">
        <v>6527</v>
      </c>
      <c r="B709" s="110" t="s">
        <v>7203</v>
      </c>
      <c r="C709" s="110" t="s">
        <v>14120</v>
      </c>
      <c r="D709" s="110" t="str">
        <f>UPPER(Table39[[#This Row],[Full Name (NEW)]])</f>
        <v>MARLEY PARK PLAZA STREET LIGHTING IMPROVEMENT DISTRICT NO. 12</v>
      </c>
      <c r="E709" s="110"/>
      <c r="F709" s="177" t="s">
        <v>12126</v>
      </c>
      <c r="G709" s="75" t="s">
        <v>11582</v>
      </c>
      <c r="H709" s="75"/>
      <c r="I709" s="75"/>
      <c r="J709" s="75"/>
      <c r="K709" s="75"/>
    </row>
    <row r="710" spans="1:11" ht="12" x14ac:dyDescent="0.2">
      <c r="A710" s="111">
        <v>6528</v>
      </c>
      <c r="B710" s="110" t="s">
        <v>2766</v>
      </c>
      <c r="C710" s="110" t="s">
        <v>14121</v>
      </c>
      <c r="D710" s="110" t="str">
        <f>UPPER(Table39[[#This Row],[Full Name (NEW)]])</f>
        <v>MARYVALE TERRACE STREET LIGHTING IMPROVEMENT DISTRICT NO. 47</v>
      </c>
      <c r="E710" s="110"/>
      <c r="F710" s="177" t="s">
        <v>12106</v>
      </c>
      <c r="G710" s="75" t="s">
        <v>10892</v>
      </c>
      <c r="H710" s="75"/>
      <c r="I710" s="75"/>
      <c r="J710" s="75"/>
      <c r="K710" s="75"/>
    </row>
    <row r="711" spans="1:11" ht="12" x14ac:dyDescent="0.2">
      <c r="A711" s="111">
        <v>6529</v>
      </c>
      <c r="B711" s="110" t="s">
        <v>2416</v>
      </c>
      <c r="C711" s="110" t="s">
        <v>14122</v>
      </c>
      <c r="D711" s="110" t="str">
        <f>UPPER(Table39[[#This Row],[Full Name (NEW)]])</f>
        <v>MARYVALE TERRACE STREET LIGHTING IMPROVEMENT DISTRICT NO. 48</v>
      </c>
      <c r="E711" s="110"/>
      <c r="F711" s="177" t="s">
        <v>12106</v>
      </c>
      <c r="G711" s="75" t="s">
        <v>10892</v>
      </c>
      <c r="H711" s="75"/>
      <c r="I711" s="75"/>
      <c r="J711" s="75"/>
      <c r="K711" s="75"/>
    </row>
    <row r="712" spans="1:11" ht="12" x14ac:dyDescent="0.2">
      <c r="A712" s="111">
        <v>6530</v>
      </c>
      <c r="B712" s="110" t="s">
        <v>7305</v>
      </c>
      <c r="C712" s="110" t="s">
        <v>13964</v>
      </c>
      <c r="D712" s="110" t="str">
        <f>UPPER(Table39[[#This Row],[Full Name (NEW)]])</f>
        <v>MCGAVIN RANCH MESA STREET LIGHTING IMPROVEMENT DISTRICT</v>
      </c>
      <c r="E712" s="110"/>
      <c r="F712" s="177" t="s">
        <v>12120</v>
      </c>
      <c r="G712" s="75" t="s">
        <v>11579</v>
      </c>
      <c r="H712" s="75"/>
      <c r="I712" s="75"/>
      <c r="J712" s="75"/>
      <c r="K712" s="75"/>
    </row>
    <row r="713" spans="1:11" ht="12" x14ac:dyDescent="0.2">
      <c r="A713" s="111">
        <v>7656</v>
      </c>
      <c r="B713" s="110" t="s">
        <v>2768</v>
      </c>
      <c r="C713" s="110" t="s">
        <v>13186</v>
      </c>
      <c r="D713" s="110" t="str">
        <f>UPPER(Table39[[#This Row],[Full Name (NEW)]])</f>
        <v>MCAFEE MOBILE MANOR STREET LIGHTING IMPROVEMENT DISTRICT</v>
      </c>
      <c r="E713" s="110" t="s">
        <v>13460</v>
      </c>
      <c r="F713" s="177" t="s">
        <v>12106</v>
      </c>
      <c r="G713" s="75" t="s">
        <v>10892</v>
      </c>
      <c r="H713" s="75" t="s">
        <v>12905</v>
      </c>
      <c r="I713" s="75" t="s">
        <v>11302</v>
      </c>
      <c r="J713" s="75"/>
      <c r="K713" s="75"/>
    </row>
    <row r="714" spans="1:11" ht="12" x14ac:dyDescent="0.2">
      <c r="A714" s="111">
        <v>7657</v>
      </c>
      <c r="B714" s="110" t="s">
        <v>2977</v>
      </c>
      <c r="C714" s="110" t="s">
        <v>13187</v>
      </c>
      <c r="D714" s="110" t="str">
        <f>UPPER(Table39[[#This Row],[Full Name (NEW)]])</f>
        <v>MCCORMICK ESTATES STREET LIGHTING IMPROVEMENT DISTRICT NO. 1</v>
      </c>
      <c r="E714" s="110" t="s">
        <v>13409</v>
      </c>
      <c r="F714" s="177" t="s">
        <v>12106</v>
      </c>
      <c r="G714" s="75" t="s">
        <v>10892</v>
      </c>
      <c r="H714" s="75" t="s">
        <v>12906</v>
      </c>
      <c r="I714" s="75" t="s">
        <v>11302</v>
      </c>
      <c r="J714" s="75"/>
      <c r="K714" s="75"/>
    </row>
    <row r="715" spans="1:11" ht="12" x14ac:dyDescent="0.2">
      <c r="A715" s="111">
        <v>7733</v>
      </c>
      <c r="B715" s="110" t="s">
        <v>1925</v>
      </c>
      <c r="C715" s="110" t="s">
        <v>11218</v>
      </c>
      <c r="D715" s="110" t="str">
        <f>UPPER(Table39[[#This Row],[Full Name (NEW)]])</f>
        <v>MCDOWELL HOMES IRRIGATION WATER DELIVERY DISTRICT NO. 7</v>
      </c>
      <c r="E715" s="110" t="str">
        <f>LEFT(C715,FIND("Irrigation",C715)-2)&amp;" IWDD"</f>
        <v>McDowell Homes IWDD</v>
      </c>
      <c r="F715" s="178">
        <v>4058</v>
      </c>
      <c r="G715" s="75" t="str">
        <f>+Table39[[#This Row],[Short Name]]</f>
        <v>McDowell Homes IWDD</v>
      </c>
      <c r="H715" s="75"/>
      <c r="I715" s="75" t="s">
        <v>11285</v>
      </c>
      <c r="J715" s="105">
        <v>19906</v>
      </c>
      <c r="K715" s="86" t="s">
        <v>12203</v>
      </c>
    </row>
    <row r="716" spans="1:11" ht="12" x14ac:dyDescent="0.2">
      <c r="A716" s="111">
        <v>6031</v>
      </c>
      <c r="B716" s="110" t="s">
        <v>1581</v>
      </c>
      <c r="C716" s="110" t="s">
        <v>12288</v>
      </c>
      <c r="D716" s="110" t="str">
        <f>UPPER(Table39[[#This Row],[Full Name (NEW)]])</f>
        <v>MCDOWELL MOUNTAIN RANCH COMMUNITY FACILITIES DISTRICT</v>
      </c>
      <c r="E716" s="110" t="str">
        <f>LEFT(C716, FIND("Community", C716, 1)-1)&amp;"CFD"</f>
        <v>McDowell Mountain Ranch CFD</v>
      </c>
      <c r="F716" s="177" t="s">
        <v>12125</v>
      </c>
      <c r="G716" s="75" t="s">
        <v>11581</v>
      </c>
      <c r="H716" s="75">
        <v>28770</v>
      </c>
      <c r="I716" s="75"/>
      <c r="J716" s="75"/>
      <c r="K716" s="75"/>
    </row>
    <row r="717" spans="1:11" ht="12" x14ac:dyDescent="0.2">
      <c r="A717" s="111">
        <v>7715</v>
      </c>
      <c r="B717" s="110" t="s">
        <v>2094</v>
      </c>
      <c r="C717" s="110" t="s">
        <v>11267</v>
      </c>
      <c r="D717" s="110" t="str">
        <f>UPPER(Table39[[#This Row],[Full Name (NEW)]])</f>
        <v>MCMICKEN IRRIGATION DISTRICT</v>
      </c>
      <c r="E717" s="113" t="s">
        <v>12647</v>
      </c>
      <c r="F717" s="178">
        <v>4043</v>
      </c>
      <c r="G717" s="75" t="str">
        <f>+Table39[[#This Row],[Short Name]]</f>
        <v>McMicken ID</v>
      </c>
      <c r="H717" s="75">
        <v>14751</v>
      </c>
      <c r="I717" s="75" t="s">
        <v>11284</v>
      </c>
      <c r="J717" s="99">
        <v>23487</v>
      </c>
      <c r="K717" s="80" t="s">
        <v>12200</v>
      </c>
    </row>
    <row r="718" spans="1:11" ht="12" x14ac:dyDescent="0.2">
      <c r="A718" s="111">
        <v>7658</v>
      </c>
      <c r="B718" s="110" t="s">
        <v>2891</v>
      </c>
      <c r="C718" s="110" t="s">
        <v>13188</v>
      </c>
      <c r="D718" s="110" t="str">
        <f>UPPER(Table39[[#This Row],[Full Name (NEW)]])</f>
        <v>MELVILLE STREET LIGHTING IMPROVEMENT DISTRICT NO. 1</v>
      </c>
      <c r="E718" s="110" t="s">
        <v>13410</v>
      </c>
      <c r="F718" s="177" t="s">
        <v>12106</v>
      </c>
      <c r="G718" s="75" t="s">
        <v>10892</v>
      </c>
      <c r="H718" s="75" t="s">
        <v>12907</v>
      </c>
      <c r="I718" s="75" t="s">
        <v>11302</v>
      </c>
      <c r="J718" s="75"/>
      <c r="K718" s="75"/>
    </row>
    <row r="719" spans="1:11" ht="12" x14ac:dyDescent="0.2">
      <c r="A719" s="111">
        <v>7659</v>
      </c>
      <c r="B719" s="110" t="s">
        <v>2998</v>
      </c>
      <c r="C719" s="110" t="s">
        <v>13189</v>
      </c>
      <c r="D719" s="110" t="str">
        <f>UPPER(Table39[[#This Row],[Full Name (NEW)]])</f>
        <v>MEREWAY MANOR STREET LIGHTING IMPROVEMENT DISTRICT</v>
      </c>
      <c r="E719" s="110" t="s">
        <v>13461</v>
      </c>
      <c r="F719" s="177" t="s">
        <v>12106</v>
      </c>
      <c r="G719" s="75" t="s">
        <v>10892</v>
      </c>
      <c r="H719" s="75" t="s">
        <v>12908</v>
      </c>
      <c r="I719" s="75" t="s">
        <v>11302</v>
      </c>
      <c r="J719" s="75"/>
      <c r="K719" s="75"/>
    </row>
    <row r="720" spans="1:11" ht="12" x14ac:dyDescent="0.2">
      <c r="A720" s="111">
        <v>7660</v>
      </c>
      <c r="B720" s="110" t="s">
        <v>2912</v>
      </c>
      <c r="C720" s="110" t="s">
        <v>13190</v>
      </c>
      <c r="D720" s="110" t="str">
        <f>UPPER(Table39[[#This Row],[Full Name (NEW)]])</f>
        <v>MESA COUNTRY CLUB PARK STREET LIGHTING IMPROVEMENT DISTRICT</v>
      </c>
      <c r="E720" s="110" t="s">
        <v>13462</v>
      </c>
      <c r="F720" s="177" t="s">
        <v>12106</v>
      </c>
      <c r="G720" s="75" t="s">
        <v>10892</v>
      </c>
      <c r="H720" s="75" t="s">
        <v>12909</v>
      </c>
      <c r="I720" s="75" t="s">
        <v>11302</v>
      </c>
      <c r="J720" s="75"/>
      <c r="K720" s="75"/>
    </row>
    <row r="721" spans="1:11" ht="12" x14ac:dyDescent="0.2">
      <c r="A721" s="111">
        <v>7661</v>
      </c>
      <c r="B721" s="110" t="s">
        <v>2504</v>
      </c>
      <c r="C721" s="110" t="s">
        <v>13191</v>
      </c>
      <c r="D721" s="110" t="str">
        <f>UPPER(Table39[[#This Row],[Full Name (NEW)]])</f>
        <v>MESA EAST STREET LIGHTING IMPROVEMENT DISTRICT</v>
      </c>
      <c r="E721" s="110" t="s">
        <v>13463</v>
      </c>
      <c r="F721" s="177" t="s">
        <v>12106</v>
      </c>
      <c r="G721" s="75" t="s">
        <v>10892</v>
      </c>
      <c r="H721" s="75" t="s">
        <v>12910</v>
      </c>
      <c r="I721" s="75" t="s">
        <v>11302</v>
      </c>
      <c r="J721" s="75"/>
      <c r="K721" s="75"/>
    </row>
    <row r="722" spans="1:11" ht="12" x14ac:dyDescent="0.2">
      <c r="A722" s="111">
        <v>6531</v>
      </c>
      <c r="B722" s="110" t="s">
        <v>7311</v>
      </c>
      <c r="C722" s="110" t="s">
        <v>13965</v>
      </c>
      <c r="D722" s="110" t="str">
        <f>UPPER(Table39[[#This Row],[Full Name (NEW)]])</f>
        <v>MESA STREET LIGHTING IMPROVEMENT DISTRICT</v>
      </c>
      <c r="E722" s="110"/>
      <c r="F722" s="177" t="s">
        <v>12120</v>
      </c>
      <c r="G722" s="75" t="s">
        <v>11579</v>
      </c>
      <c r="H722" s="75"/>
      <c r="I722" s="75"/>
      <c r="J722" s="75"/>
      <c r="K722" s="75"/>
    </row>
    <row r="723" spans="1:11" ht="12" x14ac:dyDescent="0.2">
      <c r="A723" s="111">
        <v>4046</v>
      </c>
      <c r="B723" s="110" t="s">
        <v>7590</v>
      </c>
      <c r="C723" s="119" t="s">
        <v>12551</v>
      </c>
      <c r="D723" s="119" t="str">
        <f>UPPER(Table39[[#This Row],[Full Name (NEW)]])</f>
        <v>MESA UNIFIED SCHOOL DISTRICT NO. 4</v>
      </c>
      <c r="E723" s="119" t="str">
        <f>LEFT(C723, FIND("School", C723)-2)</f>
        <v>Mesa Unified</v>
      </c>
      <c r="F723" s="178" t="s">
        <v>14925</v>
      </c>
      <c r="G723" s="87" t="str">
        <f>+Table39[[#This Row],[Short Name]]</f>
        <v>Mesa Unified</v>
      </c>
      <c r="H723" s="87"/>
      <c r="I723" s="75"/>
      <c r="J723" s="75"/>
      <c r="K723" s="75"/>
    </row>
    <row r="724" spans="1:11" ht="12" x14ac:dyDescent="0.2">
      <c r="A724" s="111">
        <v>6533</v>
      </c>
      <c r="B724" s="110" t="s">
        <v>7264</v>
      </c>
      <c r="C724" s="110" t="s">
        <v>13966</v>
      </c>
      <c r="D724" s="110" t="str">
        <f>UPPER(Table39[[#This Row],[Full Name (NEW)]])</f>
        <v>MESA VISTA STREET LIGHTING IMPROVEMENT DISTRICT</v>
      </c>
      <c r="E724" s="110"/>
      <c r="F724" s="177" t="s">
        <v>12120</v>
      </c>
      <c r="G724" s="75" t="s">
        <v>11579</v>
      </c>
      <c r="H724" s="75"/>
      <c r="I724" s="75"/>
      <c r="J724" s="75"/>
      <c r="K724" s="75"/>
    </row>
    <row r="725" spans="1:11" ht="12" x14ac:dyDescent="0.2">
      <c r="A725" s="111">
        <v>7662</v>
      </c>
      <c r="B725" s="110" t="s">
        <v>2354</v>
      </c>
      <c r="C725" s="110" t="s">
        <v>13192</v>
      </c>
      <c r="D725" s="110" t="str">
        <f>UPPER(Table39[[#This Row],[Full Name (NEW)]])</f>
        <v>MESQUITE TRAILS STREET LIGHTING IMPROVEMENT DISTRICT</v>
      </c>
      <c r="E725" s="110" t="s">
        <v>13464</v>
      </c>
      <c r="F725" s="177" t="s">
        <v>12106</v>
      </c>
      <c r="G725" s="75" t="s">
        <v>10892</v>
      </c>
      <c r="H725" s="75" t="s">
        <v>12911</v>
      </c>
      <c r="I725" s="75" t="s">
        <v>11302</v>
      </c>
      <c r="J725" s="75"/>
      <c r="K725" s="75"/>
    </row>
    <row r="726" spans="1:11" ht="12" x14ac:dyDescent="0.2">
      <c r="A726" s="111">
        <v>7805</v>
      </c>
      <c r="B726" s="110" t="s">
        <v>1221</v>
      </c>
      <c r="C726" s="113" t="s">
        <v>11296</v>
      </c>
      <c r="D726" s="113" t="str">
        <f>UPPER(Table39[[#This Row],[Full Name (NEW)]])</f>
        <v>MARICOPA COUNTY SPECIAL HEALTH CARE DISTRICT</v>
      </c>
      <c r="E726" s="113" t="s">
        <v>12660</v>
      </c>
      <c r="F726" s="178">
        <v>4101</v>
      </c>
      <c r="G726" s="75" t="str">
        <f>PROPER(Table39[[#This Row],[Full Name - Agency Account]])</f>
        <v>Maricopa County Special Health Care District</v>
      </c>
      <c r="H726" s="80">
        <v>10555</v>
      </c>
      <c r="I726" s="80" t="s">
        <v>11291</v>
      </c>
      <c r="J726" s="93">
        <v>37926</v>
      </c>
      <c r="K726" s="93" t="s">
        <v>12181</v>
      </c>
    </row>
    <row r="727" spans="1:11" ht="12" x14ac:dyDescent="0.2">
      <c r="A727" s="111">
        <v>6055</v>
      </c>
      <c r="B727" s="110" t="s">
        <v>1722</v>
      </c>
      <c r="C727" s="110" t="s">
        <v>12043</v>
      </c>
      <c r="D727" s="110" t="str">
        <f>UPPER(Table39[[#This Row],[Full Name (NEW)]])</f>
        <v>MIRIELLE COMMUNITY FACILITIES DISTRICT</v>
      </c>
      <c r="E727" s="110" t="str">
        <f>LEFT(C727, FIND("Community", C727, 1)-1)&amp;"CFD"</f>
        <v>Mirielle CFD</v>
      </c>
      <c r="F727" s="177" t="s">
        <v>12108</v>
      </c>
      <c r="G727" s="75" t="s">
        <v>11612</v>
      </c>
      <c r="H727" s="75">
        <v>28934</v>
      </c>
      <c r="I727" s="75"/>
      <c r="J727" s="75"/>
      <c r="K727" s="75"/>
    </row>
    <row r="728" spans="1:11" ht="12" x14ac:dyDescent="0.2">
      <c r="A728" s="111">
        <v>4024</v>
      </c>
      <c r="B728" s="110" t="s">
        <v>7701</v>
      </c>
      <c r="C728" s="119" t="s">
        <v>12529</v>
      </c>
      <c r="D728" s="119" t="str">
        <f>UPPER(Table39[[#This Row],[Full Name (NEW)]])</f>
        <v>MOBILE ELEMENTARY SCHOOL DISTRICT NO. 86</v>
      </c>
      <c r="E728" s="119" t="str">
        <f>LEFT(C728, FIND("School", C728)-2)</f>
        <v>Mobile Elementary</v>
      </c>
      <c r="F728" s="178" t="s">
        <v>14906</v>
      </c>
      <c r="G728" s="87" t="str">
        <f>+Table39[[#This Row],[Short Name]]</f>
        <v>Mobile Elementary</v>
      </c>
      <c r="H728" s="87"/>
      <c r="I728" s="75"/>
      <c r="J728" s="75"/>
      <c r="K728" s="75"/>
    </row>
    <row r="729" spans="1:11" ht="12" x14ac:dyDescent="0.2">
      <c r="A729" s="111">
        <v>7413</v>
      </c>
      <c r="B729" s="110" t="s">
        <v>2200</v>
      </c>
      <c r="C729" s="113" t="s">
        <v>11297</v>
      </c>
      <c r="D729" s="113" t="str">
        <f>UPPER(Table39[[#This Row],[Full Name (NEW)]])</f>
        <v>MOBILE GARDENS DOMESTIC WATER IMPROVEMENT DISTRICT</v>
      </c>
      <c r="E729" s="113" t="s">
        <v>15042</v>
      </c>
      <c r="F729" s="178">
        <v>4025</v>
      </c>
      <c r="G729" s="80" t="str">
        <f>+Table39[[#This Row],[Short Name]]</f>
        <v>Mobile Gardnes Domestic WID</v>
      </c>
      <c r="H729" s="80"/>
      <c r="I729" s="80" t="s">
        <v>11291</v>
      </c>
      <c r="J729" s="75"/>
      <c r="K729" s="75"/>
    </row>
    <row r="730" spans="1:11" ht="12" x14ac:dyDescent="0.2">
      <c r="A730" s="111">
        <v>6534</v>
      </c>
      <c r="B730" s="110" t="s">
        <v>4308</v>
      </c>
      <c r="C730" s="110" t="s">
        <v>14080</v>
      </c>
      <c r="D730" s="110" t="str">
        <f>UPPER(Table39[[#This Row],[Full Name (NEW)]])</f>
        <v>MORLEN MEADOWS STREET LIGHTING IMPROVEMENT DISTRICT NO. 1 &amp; NO. 2</v>
      </c>
      <c r="E730" s="110"/>
      <c r="F730" s="177" t="s">
        <v>12106</v>
      </c>
      <c r="G730" s="75" t="s">
        <v>10892</v>
      </c>
      <c r="H730" s="75"/>
      <c r="I730" s="75"/>
      <c r="J730" s="75"/>
      <c r="K730" s="75"/>
    </row>
    <row r="731" spans="1:11" ht="12" x14ac:dyDescent="0.2">
      <c r="A731" s="111">
        <v>6535</v>
      </c>
      <c r="B731" s="110" t="s">
        <v>4172</v>
      </c>
      <c r="C731" s="110" t="s">
        <v>14081</v>
      </c>
      <c r="D731" s="110" t="str">
        <f>UPPER(Table39[[#This Row],[Full Name (NEW)]])</f>
        <v>MORLEN MEADOWS STREET LIGHTING IMPROVEMENT DISTRICT NO. 3</v>
      </c>
      <c r="E731" s="110"/>
      <c r="F731" s="177" t="s">
        <v>12106</v>
      </c>
      <c r="G731" s="75" t="s">
        <v>10892</v>
      </c>
      <c r="H731" s="75"/>
      <c r="I731" s="75"/>
      <c r="J731" s="75"/>
      <c r="K731" s="75"/>
    </row>
    <row r="732" spans="1:11" ht="12" x14ac:dyDescent="0.2">
      <c r="A732" s="111">
        <v>7753</v>
      </c>
      <c r="B732" s="110" t="s">
        <v>2030</v>
      </c>
      <c r="C732" s="110" t="s">
        <v>11235</v>
      </c>
      <c r="D732" s="110" t="str">
        <f>UPPER(Table39[[#This Row],[Full Name (NEW)]])</f>
        <v>MORRISON RANCH IRRIGATION WATER DELIVERY DISTRICT NO. 49</v>
      </c>
      <c r="E732" s="110" t="str">
        <f>LEFT(C732,FIND("Irrigation",C732)-2)&amp;" IWDD"</f>
        <v>Morrison Ranch IWDD</v>
      </c>
      <c r="F732" s="178">
        <v>4078</v>
      </c>
      <c r="G732" s="75" t="str">
        <f>+Table39[[#This Row],[Short Name]]</f>
        <v>Morrison Ranch IWDD</v>
      </c>
      <c r="H732" s="75"/>
      <c r="I732" s="75" t="s">
        <v>11285</v>
      </c>
      <c r="J732" s="105">
        <v>37657</v>
      </c>
      <c r="K732" s="86" t="s">
        <v>12203</v>
      </c>
    </row>
    <row r="733" spans="1:11" ht="12" x14ac:dyDescent="0.2">
      <c r="A733" s="111">
        <v>4025</v>
      </c>
      <c r="B733" s="110" t="s">
        <v>7686</v>
      </c>
      <c r="C733" s="119" t="s">
        <v>12530</v>
      </c>
      <c r="D733" s="119" t="str">
        <f>UPPER(Table39[[#This Row],[Full Name (NEW)]])</f>
        <v>MORRISTOWN ELEMENTARY SCHOOL DISTRICT NO. 75</v>
      </c>
      <c r="E733" s="119" t="str">
        <f>LEFT(C733, FIND("School", C733)-2)</f>
        <v>Morristown Elementary</v>
      </c>
      <c r="F733" s="178" t="s">
        <v>14907</v>
      </c>
      <c r="G733" s="87" t="str">
        <f>+Table39[[#This Row],[Short Name]]</f>
        <v>Morristown Elementary</v>
      </c>
      <c r="H733" s="87"/>
      <c r="I733" s="75"/>
      <c r="J733" s="75"/>
      <c r="K733" s="75"/>
    </row>
    <row r="734" spans="1:11" ht="12" x14ac:dyDescent="0.2">
      <c r="A734" s="111">
        <v>4026</v>
      </c>
      <c r="B734" s="110" t="s">
        <v>7617</v>
      </c>
      <c r="C734" s="119" t="s">
        <v>12531</v>
      </c>
      <c r="D734" s="119" t="str">
        <f>UPPER(Table39[[#This Row],[Full Name (NEW)]])</f>
        <v>MURPHY ELEMENTARY SCHOOL DISTRICT NO. 21</v>
      </c>
      <c r="E734" s="119" t="str">
        <f>LEFT(C734, FIND("School", C734)-2)</f>
        <v>Murphy Elementary</v>
      </c>
      <c r="F734" s="178" t="s">
        <v>14908</v>
      </c>
      <c r="G734" s="87" t="str">
        <f>+Table39[[#This Row],[Short Name]]</f>
        <v>Murphy Elementary</v>
      </c>
      <c r="H734" s="87"/>
      <c r="I734" s="75"/>
      <c r="J734" s="75"/>
      <c r="K734" s="75"/>
    </row>
    <row r="735" spans="1:11" ht="12" x14ac:dyDescent="0.2">
      <c r="A735" s="111">
        <v>7735</v>
      </c>
      <c r="B735" s="110" t="s">
        <v>1931</v>
      </c>
      <c r="C735" s="110" t="s">
        <v>11220</v>
      </c>
      <c r="D735" s="110" t="str">
        <f>UPPER(Table39[[#This Row],[Full Name (NEW)]])</f>
        <v>MYRTLE PARK IRRIGATION WATER DELIVERY DISTRICT NO. 10</v>
      </c>
      <c r="E735" s="110" t="str">
        <f>LEFT(C735,FIND("Irrigation",C735)-2)&amp;" IWDD"</f>
        <v>Myrtle Park IWDD</v>
      </c>
      <c r="F735" s="178">
        <v>4060</v>
      </c>
      <c r="G735" s="75" t="str">
        <f>+Table39[[#This Row],[Short Name]]</f>
        <v>Myrtle Park IWDD</v>
      </c>
      <c r="H735" s="75"/>
      <c r="I735" s="75" t="s">
        <v>11285</v>
      </c>
      <c r="J735" s="105">
        <v>20165</v>
      </c>
      <c r="K735" s="86" t="s">
        <v>12203</v>
      </c>
    </row>
    <row r="736" spans="1:11" ht="12" x14ac:dyDescent="0.2">
      <c r="A736" s="111">
        <v>4054</v>
      </c>
      <c r="B736" s="110" t="s">
        <v>7695</v>
      </c>
      <c r="C736" s="119" t="s">
        <v>12559</v>
      </c>
      <c r="D736" s="119" t="str">
        <f>UPPER(Table39[[#This Row],[Full Name (NEW)]])</f>
        <v>NADABURG UNIFIED SCHOOL DISTRICT NO. 81</v>
      </c>
      <c r="E736" s="119" t="str">
        <f>LEFT(C736, FIND("School", C736)-2)</f>
        <v>Nadaburg Unified</v>
      </c>
      <c r="F736" s="178" t="s">
        <v>14933</v>
      </c>
      <c r="G736" s="87" t="str">
        <f>+Table39[[#This Row],[Short Name]]</f>
        <v>Nadaburg Unified</v>
      </c>
      <c r="H736" s="87"/>
      <c r="I736" s="75" t="s">
        <v>12158</v>
      </c>
      <c r="J736" s="75"/>
      <c r="K736" s="75"/>
    </row>
    <row r="737" spans="1:11" ht="12" x14ac:dyDescent="0.2">
      <c r="A737" s="111">
        <v>7716</v>
      </c>
      <c r="B737" s="110" t="s">
        <v>2100</v>
      </c>
      <c r="C737" s="110" t="s">
        <v>11268</v>
      </c>
      <c r="D737" s="110" t="str">
        <f>UPPER(Table39[[#This Row],[Full Name (NEW)]])</f>
        <v>NEW MAGMA IRRIGATION AND DRAINAGE DISTRICT</v>
      </c>
      <c r="E737" s="113" t="s">
        <v>12658</v>
      </c>
      <c r="F737" s="178">
        <v>4044</v>
      </c>
      <c r="G737" s="75" t="str">
        <f>+Table39[[#This Row],[Short Name]]</f>
        <v>New Magma IDD</v>
      </c>
      <c r="H737" s="75">
        <v>14753</v>
      </c>
      <c r="I737" s="75" t="s">
        <v>11284</v>
      </c>
      <c r="J737" s="99">
        <v>24107</v>
      </c>
      <c r="K737" s="80" t="s">
        <v>12200</v>
      </c>
    </row>
    <row r="738" spans="1:11" ht="12" x14ac:dyDescent="0.2">
      <c r="A738" s="111">
        <v>7717</v>
      </c>
      <c r="B738" s="110" t="s">
        <v>2069</v>
      </c>
      <c r="C738" s="110" t="s">
        <v>11269</v>
      </c>
      <c r="D738" s="110" t="str">
        <f>UPPER(Table39[[#This Row],[Full Name (NEW)]])</f>
        <v>NEW STATE IRRIGATION AND DRAINAGE DISTRICT</v>
      </c>
      <c r="E738" s="113" t="s">
        <v>12659</v>
      </c>
      <c r="F738" s="178">
        <v>4045</v>
      </c>
      <c r="G738" s="75" t="str">
        <f>+Table39[[#This Row],[Short Name]]</f>
        <v>New State IDD</v>
      </c>
      <c r="H738" s="75"/>
      <c r="I738" s="75" t="s">
        <v>11284</v>
      </c>
      <c r="J738" s="99">
        <v>9067</v>
      </c>
      <c r="K738" s="80" t="s">
        <v>12200</v>
      </c>
    </row>
    <row r="739" spans="1:11" ht="12" x14ac:dyDescent="0.2">
      <c r="A739" s="111">
        <v>6536</v>
      </c>
      <c r="B739" s="110" t="s">
        <v>4300</v>
      </c>
      <c r="C739" s="110" t="s">
        <v>13967</v>
      </c>
      <c r="D739" s="110" t="str">
        <f>UPPER(Table39[[#This Row],[Full Name (NEW)]])</f>
        <v>NORTHGATE VILLAGE STREET LIGHTING IMPROVEMENT DISTRICT</v>
      </c>
      <c r="E739" s="110"/>
      <c r="F739" s="177" t="s">
        <v>12106</v>
      </c>
      <c r="G739" s="75" t="s">
        <v>10892</v>
      </c>
      <c r="H739" s="75"/>
      <c r="I739" s="75"/>
      <c r="J739" s="75"/>
      <c r="K739" s="75"/>
    </row>
    <row r="740" spans="1:11" ht="12" x14ac:dyDescent="0.2">
      <c r="A740" s="111">
        <v>7663</v>
      </c>
      <c r="B740" s="110" t="s">
        <v>4902</v>
      </c>
      <c r="C740" s="110" t="s">
        <v>13193</v>
      </c>
      <c r="D740" s="110" t="str">
        <f>UPPER(Table39[[#This Row],[Full Name (NEW)]])</f>
        <v>OASIS VERDE STREET LIGHTING IMPROVEMENT DISTRICT</v>
      </c>
      <c r="E740" s="110" t="s">
        <v>13465</v>
      </c>
      <c r="F740" s="177" t="s">
        <v>12106</v>
      </c>
      <c r="G740" s="75" t="s">
        <v>10892</v>
      </c>
      <c r="H740" s="75" t="s">
        <v>12912</v>
      </c>
      <c r="I740" s="75" t="s">
        <v>11302</v>
      </c>
      <c r="J740" s="75"/>
      <c r="K740" s="75"/>
    </row>
    <row r="741" spans="1:11" ht="12" x14ac:dyDescent="0.2">
      <c r="A741" s="111">
        <v>7743</v>
      </c>
      <c r="B741" s="110" t="s">
        <v>1970</v>
      </c>
      <c r="C741" s="110" t="s">
        <v>11227</v>
      </c>
      <c r="D741" s="110" t="str">
        <f>UPPER(Table39[[#This Row],[Full Name (NEW)]])</f>
        <v>OLIVEWOOD ESTATES IRRIGATION WATER DELIVERY DISTRICT NO. 29</v>
      </c>
      <c r="E741" s="110" t="str">
        <f>LEFT(C741,FIND("Irrigation",C741)-2)&amp;" IWDD"</f>
        <v>Olivewood Estates IWDD</v>
      </c>
      <c r="F741" s="178">
        <v>4068</v>
      </c>
      <c r="G741" s="75" t="str">
        <f>+Table39[[#This Row],[Short Name]]</f>
        <v>Olivewood Estates IWDD</v>
      </c>
      <c r="H741" s="75"/>
      <c r="I741" s="75" t="s">
        <v>11285</v>
      </c>
      <c r="J741" s="105">
        <v>26813</v>
      </c>
      <c r="K741" s="86" t="s">
        <v>12203</v>
      </c>
    </row>
    <row r="742" spans="1:11" ht="12" x14ac:dyDescent="0.2">
      <c r="A742" s="111">
        <v>4027</v>
      </c>
      <c r="B742" s="110" t="s">
        <v>7602</v>
      </c>
      <c r="C742" s="119" t="s">
        <v>12532</v>
      </c>
      <c r="D742" s="119" t="str">
        <f>UPPER(Table39[[#This Row],[Full Name (NEW)]])</f>
        <v>OSBORN ELEMENTARY SCHOOL DISTRICT NO. 8</v>
      </c>
      <c r="E742" s="119" t="str">
        <f>LEFT(C742, FIND("School", C742)-2)</f>
        <v>Osborn Elementary</v>
      </c>
      <c r="F742" s="178" t="s">
        <v>14909</v>
      </c>
      <c r="G742" s="87" t="str">
        <f>+Table39[[#This Row],[Short Name]]</f>
        <v>Osborn Elementary</v>
      </c>
      <c r="H742" s="87"/>
      <c r="I742" s="75"/>
      <c r="J742" s="75"/>
      <c r="K742" s="75"/>
    </row>
    <row r="743" spans="1:11" ht="12" x14ac:dyDescent="0.2">
      <c r="A743" s="111">
        <v>6537</v>
      </c>
      <c r="B743" s="110" t="s">
        <v>7256</v>
      </c>
      <c r="C743" s="110" t="s">
        <v>14202</v>
      </c>
      <c r="D743" s="110" t="str">
        <f>UPPER(Table39[[#This Row],[Full Name (NEW)]])</f>
        <v>OTS COMMUNITY B NO. 123 STREET LIGHTING IMPROVEMENT DISTRICT</v>
      </c>
      <c r="E743" s="110"/>
      <c r="F743" s="177" t="s">
        <v>12126</v>
      </c>
      <c r="G743" s="75" t="s">
        <v>11582</v>
      </c>
      <c r="H743" s="75"/>
      <c r="I743" s="75"/>
      <c r="J743" s="75"/>
      <c r="K743" s="75"/>
    </row>
    <row r="744" spans="1:11" ht="12" x14ac:dyDescent="0.2">
      <c r="A744" s="111">
        <v>6538</v>
      </c>
      <c r="B744" s="110" t="s">
        <v>7241</v>
      </c>
      <c r="C744" s="110" t="s">
        <v>14203</v>
      </c>
      <c r="D744" s="110" t="str">
        <f>UPPER(Table39[[#This Row],[Full Name (NEW)]])</f>
        <v>OTS MARKET ST. STREET LIGHTING IMPROVEMENT DISTRICT NO. 121</v>
      </c>
      <c r="E744" s="110"/>
      <c r="F744" s="177" t="s">
        <v>12126</v>
      </c>
      <c r="G744" s="75" t="s">
        <v>11582</v>
      </c>
      <c r="H744" s="75"/>
      <c r="I744" s="75"/>
      <c r="J744" s="75"/>
      <c r="K744" s="75"/>
    </row>
    <row r="745" spans="1:11" ht="12" x14ac:dyDescent="0.2">
      <c r="A745" s="111">
        <v>6539</v>
      </c>
      <c r="B745" s="110" t="s">
        <v>4320</v>
      </c>
      <c r="C745" s="110" t="s">
        <v>13968</v>
      </c>
      <c r="D745" s="110" t="str">
        <f>UPPER(Table39[[#This Row],[Full Name (NEW)]])</f>
        <v>OVERLOOK STREET LIGHTING IMPROVEMENT DISTRICT</v>
      </c>
      <c r="E745" s="110"/>
      <c r="F745" s="177" t="s">
        <v>12106</v>
      </c>
      <c r="G745" s="75" t="s">
        <v>10892</v>
      </c>
      <c r="H745" s="75"/>
      <c r="I745" s="75"/>
      <c r="J745" s="75"/>
      <c r="K745" s="75"/>
    </row>
    <row r="746" spans="1:11" ht="12" x14ac:dyDescent="0.2">
      <c r="A746" s="111">
        <v>6540</v>
      </c>
      <c r="B746" s="110" t="s">
        <v>4400</v>
      </c>
      <c r="C746" s="110" t="s">
        <v>14082</v>
      </c>
      <c r="D746" s="110" t="str">
        <f>UPPER(Table39[[#This Row],[Full Name (NEW)]])</f>
        <v>PARADISE VALLEY LANDINGS STREET LIGHTING IMPROVEMENT DISTRICT NO. 1 (PHASE 2)</v>
      </c>
      <c r="E746" s="110"/>
      <c r="F746" s="177" t="s">
        <v>12106</v>
      </c>
      <c r="G746" s="75" t="s">
        <v>10892</v>
      </c>
      <c r="H746" s="75"/>
      <c r="I746" s="75"/>
      <c r="J746" s="75"/>
      <c r="K746" s="75"/>
    </row>
    <row r="747" spans="1:11" ht="12" x14ac:dyDescent="0.2">
      <c r="A747" s="111">
        <v>6541</v>
      </c>
      <c r="B747" s="110" t="s">
        <v>4412</v>
      </c>
      <c r="C747" s="110" t="s">
        <v>14083</v>
      </c>
      <c r="D747" s="110" t="str">
        <f>UPPER(Table39[[#This Row],[Full Name (NEW)]])</f>
        <v>PARADISE VALLEY LANDINGS STREET LIGHTING IMPROVEMENT DISTRICT NO. 2</v>
      </c>
      <c r="E747" s="110"/>
      <c r="F747" s="177" t="s">
        <v>12106</v>
      </c>
      <c r="G747" s="75" t="s">
        <v>10892</v>
      </c>
      <c r="H747" s="75"/>
      <c r="I747" s="75"/>
      <c r="J747" s="75"/>
      <c r="K747" s="75"/>
    </row>
    <row r="748" spans="1:11" ht="12" x14ac:dyDescent="0.2">
      <c r="A748" s="111">
        <v>6045</v>
      </c>
      <c r="B748" s="110" t="s">
        <v>1686</v>
      </c>
      <c r="C748" s="110" t="s">
        <v>12603</v>
      </c>
      <c r="D748" s="110" t="str">
        <f>UPPER(Table39[[#This Row],[Full Name (NEW)]])</f>
        <v>PALM VALLEY COMMUNITY FACILITIES DISTRICT NO. 3</v>
      </c>
      <c r="E748" s="110" t="str">
        <f>LEFT(C748, FIND("Community", C748, 1)-1)&amp;"CFD"&amp;" #3"</f>
        <v>Palm Valley CFD #3</v>
      </c>
      <c r="F748" s="177" t="s">
        <v>12117</v>
      </c>
      <c r="G748" s="75" t="s">
        <v>11577</v>
      </c>
      <c r="H748" s="75">
        <v>28838</v>
      </c>
      <c r="I748" s="75"/>
      <c r="J748" s="75"/>
      <c r="K748" s="75"/>
    </row>
    <row r="749" spans="1:11" ht="12" x14ac:dyDescent="0.2">
      <c r="A749" s="111">
        <v>4028</v>
      </c>
      <c r="B749" s="110" t="s">
        <v>7656</v>
      </c>
      <c r="C749" s="119" t="s">
        <v>12533</v>
      </c>
      <c r="D749" s="119" t="str">
        <f>UPPER(Table39[[#This Row],[Full Name (NEW)]])</f>
        <v>PALO VERDE ELEMENTARY SCHOOL DISTRICT NO. 49</v>
      </c>
      <c r="E749" s="119" t="str">
        <f>LEFT(C749, FIND("School", C749)-2)</f>
        <v>Palo Verde Elementary</v>
      </c>
      <c r="F749" s="178" t="s">
        <v>14910</v>
      </c>
      <c r="G749" s="87" t="str">
        <f>+Table39[[#This Row],[Short Name]]</f>
        <v>Palo Verde Elementary</v>
      </c>
      <c r="H749" s="87"/>
      <c r="I749" s="75"/>
      <c r="J749" s="75"/>
      <c r="K749" s="75"/>
    </row>
    <row r="750" spans="1:11" ht="12" x14ac:dyDescent="0.2">
      <c r="A750" s="111">
        <v>4029</v>
      </c>
      <c r="B750" s="110" t="s">
        <v>7716</v>
      </c>
      <c r="C750" s="119" t="s">
        <v>12534</v>
      </c>
      <c r="D750" s="119" t="str">
        <f>UPPER(Table39[[#This Row],[Full Name (NEW)]])</f>
        <v>PALOMA ELEMENTARY SCHOOL DISTRICT NO. 94</v>
      </c>
      <c r="E750" s="119" t="str">
        <f>LEFT(C750, FIND("School", C750)-2)</f>
        <v>Paloma Elementary</v>
      </c>
      <c r="F750" s="178" t="s">
        <v>14911</v>
      </c>
      <c r="G750" s="87" t="str">
        <f>+Table39[[#This Row],[Short Name]]</f>
        <v>Paloma Elementary</v>
      </c>
      <c r="H750" s="87"/>
      <c r="I750" s="75"/>
      <c r="J750" s="75"/>
      <c r="K750" s="75"/>
    </row>
    <row r="751" spans="1:11" ht="12" x14ac:dyDescent="0.2">
      <c r="A751" s="111">
        <v>7713</v>
      </c>
      <c r="B751" s="113" t="s">
        <v>2123</v>
      </c>
      <c r="C751" s="113" t="s">
        <v>11278</v>
      </c>
      <c r="D751" s="113" t="str">
        <f>UPPER(Table39[[#This Row],[Full Name (NEW)]])</f>
        <v>PALOMA IRRIGATION AND DRAINAGE DISTRICT</v>
      </c>
      <c r="E751" s="113" t="s">
        <v>12657</v>
      </c>
      <c r="F751" s="178">
        <v>4041</v>
      </c>
      <c r="G751" s="75" t="str">
        <f>+Table39[[#This Row],[Short Name]]</f>
        <v>Paloma IDD</v>
      </c>
      <c r="H751" s="80"/>
      <c r="I751" s="80" t="s">
        <v>11284</v>
      </c>
      <c r="J751" s="99">
        <v>37013</v>
      </c>
      <c r="K751" s="80" t="s">
        <v>12200</v>
      </c>
    </row>
    <row r="752" spans="1:11" ht="12" x14ac:dyDescent="0.2">
      <c r="A752" s="111">
        <v>6542</v>
      </c>
      <c r="B752" s="110" t="s">
        <v>4092</v>
      </c>
      <c r="C752" s="110" t="s">
        <v>14084</v>
      </c>
      <c r="D752" s="110" t="str">
        <f>UPPER(Table39[[#This Row],[Full Name (NEW)]])</f>
        <v>PARADISE VALLEY LANDINGS STREET LIGHTING IMPROVEMENT DISTRICT NO. 1</v>
      </c>
      <c r="E752" s="110"/>
      <c r="F752" s="177" t="s">
        <v>12106</v>
      </c>
      <c r="G752" s="75" t="s">
        <v>10892</v>
      </c>
      <c r="H752" s="75"/>
      <c r="I752" s="75"/>
      <c r="J752" s="75"/>
      <c r="K752" s="75"/>
    </row>
    <row r="753" spans="1:11" ht="12" x14ac:dyDescent="0.2">
      <c r="A753" s="111">
        <v>4047</v>
      </c>
      <c r="B753" s="110" t="s">
        <v>7680</v>
      </c>
      <c r="C753" s="119" t="s">
        <v>12552</v>
      </c>
      <c r="D753" s="119" t="str">
        <f>UPPER(Table39[[#This Row],[Full Name (NEW)]])</f>
        <v>PARADISE VALLEY UNIFIED SCHOOL DISTRICT NO. 69</v>
      </c>
      <c r="E753" s="119" t="str">
        <f>LEFT(C753, FIND("School", C753)-2)</f>
        <v>Paradise Valley Unified</v>
      </c>
      <c r="F753" s="178" t="s">
        <v>14926</v>
      </c>
      <c r="G753" s="87" t="str">
        <f>+Table39[[#This Row],[Short Name]]</f>
        <v>Paradise Valley Unified</v>
      </c>
      <c r="H753" s="87"/>
      <c r="I753" s="75"/>
      <c r="J753" s="75"/>
      <c r="K753" s="75"/>
    </row>
    <row r="754" spans="1:11" ht="12" x14ac:dyDescent="0.2">
      <c r="A754" s="111">
        <v>6544</v>
      </c>
      <c r="B754" s="110" t="s">
        <v>7270</v>
      </c>
      <c r="C754" s="110" t="s">
        <v>13970</v>
      </c>
      <c r="D754" s="110" t="str">
        <f>UPPER(Table39[[#This Row],[Full Name (NEW)]])</f>
        <v>PARADISE VILLAGE STREET LIGHTING IMPROVEMENT DISTRICT NO. 2</v>
      </c>
      <c r="E754" s="110"/>
      <c r="F754" s="177" t="s">
        <v>12120</v>
      </c>
      <c r="G754" s="75" t="s">
        <v>11579</v>
      </c>
      <c r="H754" s="75"/>
      <c r="I754" s="75"/>
      <c r="J754" s="75"/>
      <c r="K754" s="75"/>
    </row>
    <row r="755" spans="1:11" ht="12" x14ac:dyDescent="0.2">
      <c r="A755" s="111">
        <v>6545</v>
      </c>
      <c r="B755" s="110" t="s">
        <v>4088</v>
      </c>
      <c r="C755" s="110" t="s">
        <v>13971</v>
      </c>
      <c r="D755" s="110" t="str">
        <f>UPPER(Table39[[#This Row],[Full Name (NEW)]])</f>
        <v>PARK HILL STREET LIGHTING IMPROVEMENT DISTRICT</v>
      </c>
      <c r="E755" s="110"/>
      <c r="F755" s="177" t="s">
        <v>12106</v>
      </c>
      <c r="G755" s="75" t="s">
        <v>10892</v>
      </c>
      <c r="H755" s="75"/>
      <c r="I755" s="75"/>
      <c r="J755" s="75"/>
      <c r="K755" s="75"/>
    </row>
    <row r="756" spans="1:11" ht="12" x14ac:dyDescent="0.2">
      <c r="A756" s="111">
        <v>6546</v>
      </c>
      <c r="B756" s="110" t="s">
        <v>7227</v>
      </c>
      <c r="C756" s="110" t="s">
        <v>14085</v>
      </c>
      <c r="D756" s="110" t="str">
        <f>UPPER(Table39[[#This Row],[Full Name (NEW)]])</f>
        <v>PARKVIEW PLACE STREET LIGHTING IMPROVEMENT DISTRICT NO. 112</v>
      </c>
      <c r="E756" s="110"/>
      <c r="F756" s="177" t="s">
        <v>12126</v>
      </c>
      <c r="G756" s="75" t="s">
        <v>11582</v>
      </c>
      <c r="H756" s="75"/>
      <c r="I756" s="75"/>
      <c r="J756" s="75"/>
      <c r="K756" s="75"/>
    </row>
    <row r="757" spans="1:11" ht="12" x14ac:dyDescent="0.2">
      <c r="A757" s="111">
        <v>6547</v>
      </c>
      <c r="B757" s="110" t="s">
        <v>4396</v>
      </c>
      <c r="C757" s="110" t="s">
        <v>13972</v>
      </c>
      <c r="D757" s="110" t="str">
        <f>UPPER(Table39[[#This Row],[Full Name (NEW)]])</f>
        <v>PARQUE VILLAGE STREET LIGHTING IMPROVEMENT DISTRICT (PHASE 1)</v>
      </c>
      <c r="E757" s="110"/>
      <c r="F757" s="177" t="s">
        <v>12106</v>
      </c>
      <c r="G757" s="75" t="s">
        <v>10892</v>
      </c>
      <c r="H757" s="75"/>
      <c r="I757" s="75"/>
      <c r="J757" s="75"/>
      <c r="K757" s="75"/>
    </row>
    <row r="758" spans="1:11" ht="12" x14ac:dyDescent="0.2">
      <c r="A758" s="111">
        <v>6548</v>
      </c>
      <c r="B758" s="110" t="s">
        <v>3767</v>
      </c>
      <c r="C758" s="110" t="s">
        <v>14086</v>
      </c>
      <c r="D758" s="110" t="str">
        <f>UPPER(Table39[[#This Row],[Full Name (NEW)]])</f>
        <v>PARQUE VISTA ESTATES STREET LIGHTING IMPROVEMENT DISTRICT NO. 8</v>
      </c>
      <c r="E758" s="110"/>
      <c r="F758" s="177" t="s">
        <v>12106</v>
      </c>
      <c r="G758" s="75" t="s">
        <v>10892</v>
      </c>
      <c r="H758" s="75"/>
      <c r="I758" s="75"/>
      <c r="J758" s="75"/>
      <c r="K758" s="75"/>
    </row>
    <row r="759" spans="1:11" ht="12" x14ac:dyDescent="0.2">
      <c r="A759" s="111">
        <v>6549</v>
      </c>
      <c r="B759" s="110" t="s">
        <v>2330</v>
      </c>
      <c r="C759" s="110" t="s">
        <v>14087</v>
      </c>
      <c r="D759" s="110" t="str">
        <f>UPPER(Table39[[#This Row],[Full Name (NEW)]])</f>
        <v>PARQUE VISTA ESTATES STREET LIGHTING IMPROVEMENT DISTRICT NO. 2</v>
      </c>
      <c r="E759" s="110"/>
      <c r="F759" s="177" t="s">
        <v>12106</v>
      </c>
      <c r="G759" s="75" t="s">
        <v>10892</v>
      </c>
      <c r="H759" s="75"/>
      <c r="I759" s="75"/>
      <c r="J759" s="75"/>
      <c r="K759" s="75"/>
    </row>
    <row r="760" spans="1:11" ht="12" x14ac:dyDescent="0.2">
      <c r="A760" s="111">
        <v>6550</v>
      </c>
      <c r="B760" s="110" t="s">
        <v>3387</v>
      </c>
      <c r="C760" s="110" t="s">
        <v>14088</v>
      </c>
      <c r="D760" s="110" t="str">
        <f>UPPER(Table39[[#This Row],[Full Name (NEW)]])</f>
        <v>PARQUE VISTA ESTATES STREET LIGHTING IMPROVEMENT DISTRICT NO. 5</v>
      </c>
      <c r="E760" s="110"/>
      <c r="F760" s="177" t="s">
        <v>12106</v>
      </c>
      <c r="G760" s="75" t="s">
        <v>10892</v>
      </c>
      <c r="H760" s="75"/>
      <c r="I760" s="75"/>
      <c r="J760" s="75"/>
      <c r="K760" s="75"/>
    </row>
    <row r="761" spans="1:11" ht="12" x14ac:dyDescent="0.2">
      <c r="A761" s="111">
        <v>6551</v>
      </c>
      <c r="B761" s="110" t="s">
        <v>2399</v>
      </c>
      <c r="C761" s="110" t="s">
        <v>14089</v>
      </c>
      <c r="D761" s="110" t="str">
        <f>UPPER(Table39[[#This Row],[Full Name (NEW)]])</f>
        <v>PARQUE VISTA ESTATES STREET LIGHTING IMPROVEMENT DISTRICT NO. 4</v>
      </c>
      <c r="E761" s="110"/>
      <c r="F761" s="177" t="s">
        <v>12106</v>
      </c>
      <c r="G761" s="75" t="s">
        <v>10892</v>
      </c>
      <c r="H761" s="75"/>
      <c r="I761" s="75"/>
      <c r="J761" s="75"/>
      <c r="K761" s="75"/>
    </row>
    <row r="762" spans="1:11" ht="12" x14ac:dyDescent="0.2">
      <c r="A762" s="111">
        <v>6552</v>
      </c>
      <c r="B762" s="110" t="s">
        <v>3806</v>
      </c>
      <c r="C762" s="110" t="s">
        <v>14090</v>
      </c>
      <c r="D762" s="110" t="str">
        <f>UPPER(Table39[[#This Row],[Full Name (NEW)]])</f>
        <v>PARQUE VISTA ESTATES STREET LIGHTING IMPROVEMENT DISTRICT NO. 9</v>
      </c>
      <c r="E762" s="110"/>
      <c r="F762" s="177" t="s">
        <v>12106</v>
      </c>
      <c r="G762" s="75" t="s">
        <v>10892</v>
      </c>
      <c r="H762" s="75"/>
      <c r="I762" s="75"/>
      <c r="J762" s="75"/>
      <c r="K762" s="75"/>
    </row>
    <row r="763" spans="1:11" ht="12" x14ac:dyDescent="0.2">
      <c r="A763" s="111">
        <v>6553</v>
      </c>
      <c r="B763" s="110" t="s">
        <v>3635</v>
      </c>
      <c r="C763" s="110" t="s">
        <v>14091</v>
      </c>
      <c r="D763" s="110" t="str">
        <f>UPPER(Table39[[#This Row],[Full Name (NEW)]])</f>
        <v>PARQUE VISTA ESTATES STREET LIGHTING IMPROVEMENT DISTRICT NO. 7</v>
      </c>
      <c r="E763" s="110"/>
      <c r="F763" s="177" t="s">
        <v>12106</v>
      </c>
      <c r="G763" s="75" t="s">
        <v>10892</v>
      </c>
      <c r="H763" s="75"/>
      <c r="I763" s="75"/>
      <c r="J763" s="75"/>
      <c r="K763" s="75"/>
    </row>
    <row r="764" spans="1:11" ht="12" x14ac:dyDescent="0.2">
      <c r="A764" s="111">
        <v>6554</v>
      </c>
      <c r="B764" s="110" t="s">
        <v>4152</v>
      </c>
      <c r="C764" s="110" t="s">
        <v>14092</v>
      </c>
      <c r="D764" s="110" t="str">
        <f>UPPER(Table39[[#This Row],[Full Name (NEW)]])</f>
        <v>PARQUE VISTA ESTATES STREET LIGHTING IMPROVEMENT DISTRICT NO. 1</v>
      </c>
      <c r="E764" s="110"/>
      <c r="F764" s="177" t="s">
        <v>12106</v>
      </c>
      <c r="G764" s="75" t="s">
        <v>10892</v>
      </c>
      <c r="H764" s="75"/>
      <c r="I764" s="75"/>
      <c r="J764" s="75"/>
      <c r="K764" s="75"/>
    </row>
    <row r="765" spans="1:11" ht="12" x14ac:dyDescent="0.2">
      <c r="A765" s="111">
        <v>6555</v>
      </c>
      <c r="B765" s="110" t="s">
        <v>4340</v>
      </c>
      <c r="C765" s="110" t="s">
        <v>14093</v>
      </c>
      <c r="D765" s="110" t="str">
        <f>UPPER(Table39[[#This Row],[Full Name (NEW)]])</f>
        <v>PARQUE VISTA ESTATES STREET LIGHTING IMPROVEMENT DISTRICT NO. 10</v>
      </c>
      <c r="E765" s="110"/>
      <c r="F765" s="177" t="s">
        <v>12106</v>
      </c>
      <c r="G765" s="75" t="s">
        <v>10892</v>
      </c>
      <c r="H765" s="75"/>
      <c r="I765" s="75"/>
      <c r="J765" s="75"/>
      <c r="K765" s="75"/>
    </row>
    <row r="766" spans="1:11" ht="12" x14ac:dyDescent="0.2">
      <c r="A766" s="111">
        <v>6556</v>
      </c>
      <c r="B766" s="110" t="s">
        <v>3264</v>
      </c>
      <c r="C766" s="110" t="s">
        <v>14094</v>
      </c>
      <c r="D766" s="110" t="str">
        <f>UPPER(Table39[[#This Row],[Full Name (NEW)]])</f>
        <v>PARQUE VISTA ESTATES STREET LIGHTING IMPROVEMENT DISTRICT NO. 3</v>
      </c>
      <c r="E766" s="110"/>
      <c r="F766" s="177" t="s">
        <v>12106</v>
      </c>
      <c r="G766" s="75" t="s">
        <v>10892</v>
      </c>
      <c r="H766" s="75"/>
      <c r="I766" s="75"/>
      <c r="J766" s="75"/>
      <c r="K766" s="75"/>
    </row>
    <row r="767" spans="1:11" ht="12" x14ac:dyDescent="0.2">
      <c r="A767" s="111">
        <v>6557</v>
      </c>
      <c r="B767" s="110" t="s">
        <v>3399</v>
      </c>
      <c r="C767" s="110" t="s">
        <v>14095</v>
      </c>
      <c r="D767" s="110" t="str">
        <f>UPPER(Table39[[#This Row],[Full Name (NEW)]])</f>
        <v>PARQUE VISTA ESTATES STREET LIGHTING IMPROVEMENT DISTRICT NO. 6</v>
      </c>
      <c r="E767" s="110"/>
      <c r="F767" s="177" t="s">
        <v>12106</v>
      </c>
      <c r="G767" s="75" t="s">
        <v>10892</v>
      </c>
      <c r="H767" s="75"/>
      <c r="I767" s="75"/>
      <c r="J767" s="75"/>
      <c r="K767" s="75"/>
    </row>
    <row r="768" spans="1:11" ht="12" x14ac:dyDescent="0.2">
      <c r="A768" s="111">
        <v>7731</v>
      </c>
      <c r="B768" s="113" t="s">
        <v>1919</v>
      </c>
      <c r="C768" s="113" t="s">
        <v>12304</v>
      </c>
      <c r="D768" s="113" t="str">
        <f>UPPER(Table39[[#This Row],[Full Name (NEW)]])</f>
        <v>PATIO DEL SOL IRRIGATION WATER DELIVERY DISTRICT</v>
      </c>
      <c r="E768" s="110" t="str">
        <f>LEFT(C768,FIND("Irrigation",C768)-2)&amp;" IWDD"</f>
        <v>Patio Del Sol IWDD</v>
      </c>
      <c r="F768" s="178">
        <v>4056</v>
      </c>
      <c r="G768" s="75" t="str">
        <f>+Table39[[#This Row],[Short Name]]</f>
        <v>Patio Del Sol IWDD</v>
      </c>
      <c r="H768" s="80"/>
      <c r="I768" s="80" t="s">
        <v>12166</v>
      </c>
      <c r="J768" s="105"/>
      <c r="K768" s="86"/>
    </row>
    <row r="769" spans="1:11" ht="12" x14ac:dyDescent="0.2">
      <c r="A769" s="111">
        <v>4030</v>
      </c>
      <c r="B769" s="110" t="s">
        <v>7710</v>
      </c>
      <c r="C769" s="119" t="s">
        <v>12535</v>
      </c>
      <c r="D769" s="119" t="str">
        <f>UPPER(Table39[[#This Row],[Full Name (NEW)]])</f>
        <v>PENDERGAST ELEMENTARY SCHOOL DISTRICT NO. 92</v>
      </c>
      <c r="E769" s="119" t="str">
        <f>LEFT(C769, FIND("School", C769)-2)</f>
        <v>Pendergast Elementary</v>
      </c>
      <c r="F769" s="178" t="s">
        <v>14479</v>
      </c>
      <c r="G769" s="87" t="str">
        <f>+Table39[[#This Row],[Short Name]]</f>
        <v>Pendergast Elementary</v>
      </c>
      <c r="H769" s="87"/>
      <c r="I769" s="75"/>
      <c r="J769" s="75"/>
      <c r="K769" s="75"/>
    </row>
    <row r="770" spans="1:11" ht="12" x14ac:dyDescent="0.2">
      <c r="A770" s="111">
        <v>6558</v>
      </c>
      <c r="B770" s="110" t="s">
        <v>6835</v>
      </c>
      <c r="C770" s="110" t="str">
        <f t="shared" ref="C770:C802" si="1">"Peoria Street Lighting Improvement District No. "&amp;_xlfn.NUMBERVALUE(RIGHT(B770, 4))</f>
        <v>Peoria Street Lighting Improvement District No. 1001</v>
      </c>
      <c r="D770" s="110" t="str">
        <f>UPPER(Table39[[#This Row],[Full Name (NEW)]])</f>
        <v>PEORIA STREET LIGHTING IMPROVEMENT DISTRICT NO. 1001</v>
      </c>
      <c r="E770" s="110"/>
      <c r="F770" s="177" t="s">
        <v>12122</v>
      </c>
      <c r="G770" s="75" t="s">
        <v>11580</v>
      </c>
      <c r="H770" s="75"/>
      <c r="I770" s="75"/>
      <c r="J770" s="75"/>
      <c r="K770" s="75"/>
    </row>
    <row r="771" spans="1:11" ht="12" x14ac:dyDescent="0.2">
      <c r="A771" s="111">
        <v>6559</v>
      </c>
      <c r="B771" s="110" t="s">
        <v>6847</v>
      </c>
      <c r="C771" s="110" t="str">
        <f t="shared" si="1"/>
        <v>Peoria Street Lighting Improvement District No. 1007</v>
      </c>
      <c r="D771" s="110" t="str">
        <f>UPPER(Table39[[#This Row],[Full Name (NEW)]])</f>
        <v>PEORIA STREET LIGHTING IMPROVEMENT DISTRICT NO. 1007</v>
      </c>
      <c r="E771" s="110"/>
      <c r="F771" s="177" t="s">
        <v>12122</v>
      </c>
      <c r="G771" s="75" t="s">
        <v>11580</v>
      </c>
      <c r="H771" s="75"/>
      <c r="I771" s="75"/>
      <c r="J771" s="75"/>
      <c r="K771" s="75"/>
    </row>
    <row r="772" spans="1:11" ht="12" x14ac:dyDescent="0.2">
      <c r="A772" s="111">
        <v>6560</v>
      </c>
      <c r="B772" s="110" t="s">
        <v>6853</v>
      </c>
      <c r="C772" s="110" t="str">
        <f t="shared" si="1"/>
        <v>Peoria Street Lighting Improvement District No. 1009</v>
      </c>
      <c r="D772" s="110" t="str">
        <f>UPPER(Table39[[#This Row],[Full Name (NEW)]])</f>
        <v>PEORIA STREET LIGHTING IMPROVEMENT DISTRICT NO. 1009</v>
      </c>
      <c r="E772" s="110"/>
      <c r="F772" s="177" t="s">
        <v>12122</v>
      </c>
      <c r="G772" s="75" t="s">
        <v>11580</v>
      </c>
      <c r="H772" s="75"/>
      <c r="I772" s="75"/>
      <c r="J772" s="75"/>
      <c r="K772" s="75"/>
    </row>
    <row r="773" spans="1:11" ht="12" x14ac:dyDescent="0.2">
      <c r="A773" s="111">
        <v>6561</v>
      </c>
      <c r="B773" s="110" t="s">
        <v>6856</v>
      </c>
      <c r="C773" s="110" t="str">
        <f t="shared" si="1"/>
        <v>Peoria Street Lighting Improvement District No. 1010</v>
      </c>
      <c r="D773" s="110" t="str">
        <f>UPPER(Table39[[#This Row],[Full Name (NEW)]])</f>
        <v>PEORIA STREET LIGHTING IMPROVEMENT DISTRICT NO. 1010</v>
      </c>
      <c r="E773" s="110"/>
      <c r="F773" s="177" t="s">
        <v>12122</v>
      </c>
      <c r="G773" s="75" t="s">
        <v>11580</v>
      </c>
      <c r="H773" s="75"/>
      <c r="I773" s="75"/>
      <c r="J773" s="75"/>
      <c r="K773" s="75"/>
    </row>
    <row r="774" spans="1:11" ht="12" x14ac:dyDescent="0.2">
      <c r="A774" s="111">
        <v>6562</v>
      </c>
      <c r="B774" s="110" t="s">
        <v>6859</v>
      </c>
      <c r="C774" s="110" t="str">
        <f t="shared" si="1"/>
        <v>Peoria Street Lighting Improvement District No. 1011</v>
      </c>
      <c r="D774" s="110" t="str">
        <f>UPPER(Table39[[#This Row],[Full Name (NEW)]])</f>
        <v>PEORIA STREET LIGHTING IMPROVEMENT DISTRICT NO. 1011</v>
      </c>
      <c r="E774" s="110"/>
      <c r="F774" s="177" t="s">
        <v>12122</v>
      </c>
      <c r="G774" s="75" t="s">
        <v>11580</v>
      </c>
      <c r="H774" s="75"/>
      <c r="I774" s="75"/>
      <c r="J774" s="75"/>
      <c r="K774" s="75"/>
    </row>
    <row r="775" spans="1:11" ht="12" x14ac:dyDescent="0.2">
      <c r="A775" s="111">
        <v>6563</v>
      </c>
      <c r="B775" s="110" t="s">
        <v>6862</v>
      </c>
      <c r="C775" s="110" t="str">
        <f t="shared" si="1"/>
        <v>Peoria Street Lighting Improvement District No. 1012</v>
      </c>
      <c r="D775" s="110" t="str">
        <f>UPPER(Table39[[#This Row],[Full Name (NEW)]])</f>
        <v>PEORIA STREET LIGHTING IMPROVEMENT DISTRICT NO. 1012</v>
      </c>
      <c r="E775" s="110"/>
      <c r="F775" s="177" t="s">
        <v>12122</v>
      </c>
      <c r="G775" s="75" t="s">
        <v>11580</v>
      </c>
      <c r="H775" s="75"/>
      <c r="I775" s="75"/>
      <c r="J775" s="75"/>
      <c r="K775" s="75"/>
    </row>
    <row r="776" spans="1:11" ht="12" x14ac:dyDescent="0.2">
      <c r="A776" s="111">
        <v>6564</v>
      </c>
      <c r="B776" s="110" t="s">
        <v>6865</v>
      </c>
      <c r="C776" s="110" t="str">
        <f t="shared" si="1"/>
        <v>Peoria Street Lighting Improvement District No. 1016</v>
      </c>
      <c r="D776" s="110" t="str">
        <f>UPPER(Table39[[#This Row],[Full Name (NEW)]])</f>
        <v>PEORIA STREET LIGHTING IMPROVEMENT DISTRICT NO. 1016</v>
      </c>
      <c r="E776" s="110"/>
      <c r="F776" s="177" t="s">
        <v>12122</v>
      </c>
      <c r="G776" s="75" t="s">
        <v>11580</v>
      </c>
      <c r="H776" s="75"/>
      <c r="I776" s="75"/>
      <c r="J776" s="75"/>
      <c r="K776" s="75"/>
    </row>
    <row r="777" spans="1:11" ht="12" x14ac:dyDescent="0.2">
      <c r="A777" s="111">
        <v>6565</v>
      </c>
      <c r="B777" s="110" t="s">
        <v>6556</v>
      </c>
      <c r="C777" s="110" t="str">
        <f t="shared" si="1"/>
        <v>Peoria Street Lighting Improvement District No. 113</v>
      </c>
      <c r="D777" s="110" t="str">
        <f>UPPER(Table39[[#This Row],[Full Name (NEW)]])</f>
        <v>PEORIA STREET LIGHTING IMPROVEMENT DISTRICT NO. 113</v>
      </c>
      <c r="E777" s="110"/>
      <c r="F777" s="177" t="s">
        <v>12122</v>
      </c>
      <c r="G777" s="75" t="s">
        <v>11580</v>
      </c>
      <c r="H777" s="75"/>
      <c r="I777" s="75"/>
      <c r="J777" s="75"/>
      <c r="K777" s="75"/>
    </row>
    <row r="778" spans="1:11" ht="12" x14ac:dyDescent="0.2">
      <c r="A778" s="111">
        <v>6566</v>
      </c>
      <c r="B778" s="110" t="s">
        <v>6868</v>
      </c>
      <c r="C778" s="110" t="str">
        <f t="shared" si="1"/>
        <v>Peoria Street Lighting Improvement District No. 222</v>
      </c>
      <c r="D778" s="110" t="str">
        <f>UPPER(Table39[[#This Row],[Full Name (NEW)]])</f>
        <v>PEORIA STREET LIGHTING IMPROVEMENT DISTRICT NO. 222</v>
      </c>
      <c r="E778" s="110"/>
      <c r="F778" s="177" t="s">
        <v>12122</v>
      </c>
      <c r="G778" s="75" t="s">
        <v>11580</v>
      </c>
      <c r="H778" s="75"/>
      <c r="I778" s="75"/>
      <c r="J778" s="75"/>
      <c r="K778" s="75"/>
    </row>
    <row r="779" spans="1:11" ht="12" x14ac:dyDescent="0.2">
      <c r="A779" s="111">
        <v>6567</v>
      </c>
      <c r="B779" s="110" t="s">
        <v>6871</v>
      </c>
      <c r="C779" s="110" t="str">
        <f t="shared" si="1"/>
        <v>Peoria Street Lighting Improvement District No. 224</v>
      </c>
      <c r="D779" s="110" t="str">
        <f>UPPER(Table39[[#This Row],[Full Name (NEW)]])</f>
        <v>PEORIA STREET LIGHTING IMPROVEMENT DISTRICT NO. 224</v>
      </c>
      <c r="E779" s="110"/>
      <c r="F779" s="177" t="s">
        <v>12122</v>
      </c>
      <c r="G779" s="75" t="s">
        <v>11580</v>
      </c>
      <c r="H779" s="75"/>
      <c r="I779" s="75"/>
      <c r="J779" s="75"/>
      <c r="K779" s="75"/>
    </row>
    <row r="780" spans="1:11" ht="12" x14ac:dyDescent="0.2">
      <c r="A780" s="111">
        <v>6568</v>
      </c>
      <c r="B780" s="110" t="s">
        <v>6838</v>
      </c>
      <c r="C780" s="110" t="str">
        <f t="shared" si="1"/>
        <v>Peoria Street Lighting Improvement District No. 1004</v>
      </c>
      <c r="D780" s="110" t="str">
        <f>UPPER(Table39[[#This Row],[Full Name (NEW)]])</f>
        <v>PEORIA STREET LIGHTING IMPROVEMENT DISTRICT NO. 1004</v>
      </c>
      <c r="E780" s="110"/>
      <c r="F780" s="177" t="s">
        <v>12122</v>
      </c>
      <c r="G780" s="75" t="s">
        <v>11580</v>
      </c>
      <c r="H780" s="75"/>
      <c r="I780" s="75"/>
      <c r="J780" s="75"/>
      <c r="K780" s="75"/>
    </row>
    <row r="781" spans="1:11" ht="12" x14ac:dyDescent="0.2">
      <c r="A781" s="111">
        <v>6569</v>
      </c>
      <c r="B781" s="110" t="s">
        <v>6841</v>
      </c>
      <c r="C781" s="110" t="str">
        <f t="shared" si="1"/>
        <v>Peoria Street Lighting Improvement District No. 1005</v>
      </c>
      <c r="D781" s="110" t="str">
        <f>UPPER(Table39[[#This Row],[Full Name (NEW)]])</f>
        <v>PEORIA STREET LIGHTING IMPROVEMENT DISTRICT NO. 1005</v>
      </c>
      <c r="E781" s="110"/>
      <c r="F781" s="177" t="s">
        <v>12122</v>
      </c>
      <c r="G781" s="75" t="s">
        <v>11580</v>
      </c>
      <c r="H781" s="75"/>
      <c r="I781" s="75"/>
      <c r="J781" s="75"/>
      <c r="K781" s="75"/>
    </row>
    <row r="782" spans="1:11" ht="12" x14ac:dyDescent="0.2">
      <c r="A782" s="111">
        <v>6570</v>
      </c>
      <c r="B782" s="110" t="s">
        <v>6844</v>
      </c>
      <c r="C782" s="110" t="str">
        <f t="shared" si="1"/>
        <v>Peoria Street Lighting Improvement District No. 1006</v>
      </c>
      <c r="D782" s="110" t="str">
        <f>UPPER(Table39[[#This Row],[Full Name (NEW)]])</f>
        <v>PEORIA STREET LIGHTING IMPROVEMENT DISTRICT NO. 1006</v>
      </c>
      <c r="E782" s="110"/>
      <c r="F782" s="177" t="s">
        <v>12122</v>
      </c>
      <c r="G782" s="75" t="s">
        <v>11580</v>
      </c>
      <c r="H782" s="75"/>
      <c r="I782" s="75"/>
      <c r="J782" s="75"/>
      <c r="K782" s="75"/>
    </row>
    <row r="783" spans="1:11" ht="12" x14ac:dyDescent="0.2">
      <c r="A783" s="111">
        <v>6571</v>
      </c>
      <c r="B783" s="110" t="s">
        <v>6850</v>
      </c>
      <c r="C783" s="110" t="str">
        <f t="shared" si="1"/>
        <v>Peoria Street Lighting Improvement District No. 1008</v>
      </c>
      <c r="D783" s="110" t="str">
        <f>UPPER(Table39[[#This Row],[Full Name (NEW)]])</f>
        <v>PEORIA STREET LIGHTING IMPROVEMENT DISTRICT NO. 1008</v>
      </c>
      <c r="E783" s="110"/>
      <c r="F783" s="177" t="s">
        <v>12122</v>
      </c>
      <c r="G783" s="75" t="s">
        <v>11580</v>
      </c>
      <c r="H783" s="75"/>
      <c r="I783" s="75"/>
      <c r="J783" s="75"/>
      <c r="K783" s="75"/>
    </row>
    <row r="784" spans="1:11" ht="12" x14ac:dyDescent="0.2">
      <c r="A784" s="111">
        <v>6572</v>
      </c>
      <c r="B784" s="110" t="s">
        <v>6724</v>
      </c>
      <c r="C784" s="110" t="str">
        <f t="shared" si="1"/>
        <v>Peoria Street Lighting Improvement District No. 102</v>
      </c>
      <c r="D784" s="110" t="str">
        <f>UPPER(Table39[[#This Row],[Full Name (NEW)]])</f>
        <v>PEORIA STREET LIGHTING IMPROVEMENT DISTRICT NO. 102</v>
      </c>
      <c r="E784" s="110"/>
      <c r="F784" s="177" t="s">
        <v>12122</v>
      </c>
      <c r="G784" s="75" t="s">
        <v>11580</v>
      </c>
      <c r="H784" s="75"/>
      <c r="I784" s="75"/>
      <c r="J784" s="75"/>
      <c r="K784" s="75"/>
    </row>
    <row r="785" spans="1:11" ht="12" x14ac:dyDescent="0.2">
      <c r="A785" s="111">
        <v>6573</v>
      </c>
      <c r="B785" s="110" t="s">
        <v>6559</v>
      </c>
      <c r="C785" s="110" t="str">
        <f t="shared" si="1"/>
        <v>Peoria Street Lighting Improvement District No. 119</v>
      </c>
      <c r="D785" s="110" t="str">
        <f>UPPER(Table39[[#This Row],[Full Name (NEW)]])</f>
        <v>PEORIA STREET LIGHTING IMPROVEMENT DISTRICT NO. 119</v>
      </c>
      <c r="E785" s="110"/>
      <c r="F785" s="177" t="s">
        <v>12122</v>
      </c>
      <c r="G785" s="75" t="s">
        <v>11580</v>
      </c>
      <c r="H785" s="75"/>
      <c r="I785" s="75"/>
      <c r="J785" s="75"/>
      <c r="K785" s="75"/>
    </row>
    <row r="786" spans="1:11" ht="12" x14ac:dyDescent="0.2">
      <c r="A786" s="111">
        <v>6574</v>
      </c>
      <c r="B786" s="110" t="s">
        <v>6565</v>
      </c>
      <c r="C786" s="110" t="str">
        <f t="shared" si="1"/>
        <v>Peoria Street Lighting Improvement District No. 123</v>
      </c>
      <c r="D786" s="110" t="str">
        <f>UPPER(Table39[[#This Row],[Full Name (NEW)]])</f>
        <v>PEORIA STREET LIGHTING IMPROVEMENT DISTRICT NO. 123</v>
      </c>
      <c r="E786" s="110"/>
      <c r="F786" s="177" t="s">
        <v>12122</v>
      </c>
      <c r="G786" s="75" t="s">
        <v>11580</v>
      </c>
      <c r="H786" s="75"/>
      <c r="I786" s="75"/>
      <c r="J786" s="75"/>
      <c r="K786" s="75"/>
    </row>
    <row r="787" spans="1:11" ht="12" x14ac:dyDescent="0.2">
      <c r="A787" s="111">
        <v>6575</v>
      </c>
      <c r="B787" s="110" t="s">
        <v>6727</v>
      </c>
      <c r="C787" s="110" t="str">
        <f t="shared" si="1"/>
        <v>Peoria Street Lighting Improvement District No. 161</v>
      </c>
      <c r="D787" s="110" t="str">
        <f>UPPER(Table39[[#This Row],[Full Name (NEW)]])</f>
        <v>PEORIA STREET LIGHTING IMPROVEMENT DISTRICT NO. 161</v>
      </c>
      <c r="E787" s="110"/>
      <c r="F787" s="177" t="s">
        <v>12122</v>
      </c>
      <c r="G787" s="75" t="s">
        <v>11580</v>
      </c>
      <c r="H787" s="75"/>
      <c r="I787" s="75"/>
      <c r="J787" s="75"/>
      <c r="K787" s="75"/>
    </row>
    <row r="788" spans="1:11" ht="12" x14ac:dyDescent="0.2">
      <c r="A788" s="111">
        <v>6576</v>
      </c>
      <c r="B788" s="110" t="s">
        <v>6730</v>
      </c>
      <c r="C788" s="110" t="str">
        <f t="shared" si="1"/>
        <v>Peoria Street Lighting Improvement District No. 167</v>
      </c>
      <c r="D788" s="110" t="str">
        <f>UPPER(Table39[[#This Row],[Full Name (NEW)]])</f>
        <v>PEORIA STREET LIGHTING IMPROVEMENT DISTRICT NO. 167</v>
      </c>
      <c r="E788" s="110"/>
      <c r="F788" s="177" t="s">
        <v>12122</v>
      </c>
      <c r="G788" s="75" t="s">
        <v>11580</v>
      </c>
      <c r="H788" s="75"/>
      <c r="I788" s="75"/>
      <c r="J788" s="75"/>
      <c r="K788" s="75"/>
    </row>
    <row r="789" spans="1:11" ht="12" x14ac:dyDescent="0.2">
      <c r="A789" s="111">
        <v>6577</v>
      </c>
      <c r="B789" s="110" t="s">
        <v>6733</v>
      </c>
      <c r="C789" s="110" t="str">
        <f t="shared" si="1"/>
        <v>Peoria Street Lighting Improvement District No. 195</v>
      </c>
      <c r="D789" s="110" t="str">
        <f>UPPER(Table39[[#This Row],[Full Name (NEW)]])</f>
        <v>PEORIA STREET LIGHTING IMPROVEMENT DISTRICT NO. 195</v>
      </c>
      <c r="E789" s="110"/>
      <c r="F789" s="177" t="s">
        <v>12122</v>
      </c>
      <c r="G789" s="75" t="s">
        <v>11580</v>
      </c>
      <c r="H789" s="75"/>
      <c r="I789" s="75"/>
      <c r="J789" s="75"/>
      <c r="K789" s="75"/>
    </row>
    <row r="790" spans="1:11" ht="12" x14ac:dyDescent="0.2">
      <c r="A790" s="111">
        <v>6578</v>
      </c>
      <c r="B790" s="110" t="s">
        <v>6736</v>
      </c>
      <c r="C790" s="110" t="str">
        <f t="shared" si="1"/>
        <v>Peoria Street Lighting Improvement District No. 197</v>
      </c>
      <c r="D790" s="110" t="str">
        <f>UPPER(Table39[[#This Row],[Full Name (NEW)]])</f>
        <v>PEORIA STREET LIGHTING IMPROVEMENT DISTRICT NO. 197</v>
      </c>
      <c r="E790" s="110"/>
      <c r="F790" s="177" t="s">
        <v>12122</v>
      </c>
      <c r="G790" s="75" t="s">
        <v>11580</v>
      </c>
      <c r="H790" s="75"/>
      <c r="I790" s="75"/>
      <c r="J790" s="75"/>
      <c r="K790" s="75"/>
    </row>
    <row r="791" spans="1:11" ht="12" x14ac:dyDescent="0.2">
      <c r="A791" s="111">
        <v>6579</v>
      </c>
      <c r="B791" s="110" t="s">
        <v>6874</v>
      </c>
      <c r="C791" s="110" t="str">
        <f t="shared" si="1"/>
        <v>Peoria Street Lighting Improvement District No. 225</v>
      </c>
      <c r="D791" s="110" t="str">
        <f>UPPER(Table39[[#This Row],[Full Name (NEW)]])</f>
        <v>PEORIA STREET LIGHTING IMPROVEMENT DISTRICT NO. 225</v>
      </c>
      <c r="E791" s="110"/>
      <c r="F791" s="177" t="s">
        <v>12122</v>
      </c>
      <c r="G791" s="75" t="s">
        <v>11580</v>
      </c>
      <c r="H791" s="75"/>
      <c r="I791" s="75"/>
      <c r="J791" s="75"/>
      <c r="K791" s="75"/>
    </row>
    <row r="792" spans="1:11" ht="12" x14ac:dyDescent="0.2">
      <c r="A792" s="111">
        <v>6580</v>
      </c>
      <c r="B792" s="110" t="s">
        <v>6877</v>
      </c>
      <c r="C792" s="110" t="str">
        <f t="shared" si="1"/>
        <v>Peoria Street Lighting Improvement District No. 226</v>
      </c>
      <c r="D792" s="110" t="str">
        <f>UPPER(Table39[[#This Row],[Full Name (NEW)]])</f>
        <v>PEORIA STREET LIGHTING IMPROVEMENT DISTRICT NO. 226</v>
      </c>
      <c r="E792" s="110"/>
      <c r="F792" s="177" t="s">
        <v>12122</v>
      </c>
      <c r="G792" s="75" t="s">
        <v>11580</v>
      </c>
      <c r="H792" s="75"/>
      <c r="I792" s="75"/>
      <c r="J792" s="75"/>
      <c r="K792" s="75"/>
    </row>
    <row r="793" spans="1:11" ht="12" x14ac:dyDescent="0.2">
      <c r="A793" s="111">
        <v>6581</v>
      </c>
      <c r="B793" s="110" t="s">
        <v>6880</v>
      </c>
      <c r="C793" s="110" t="str">
        <f t="shared" si="1"/>
        <v>Peoria Street Lighting Improvement District No. 227</v>
      </c>
      <c r="D793" s="110" t="str">
        <f>UPPER(Table39[[#This Row],[Full Name (NEW)]])</f>
        <v>PEORIA STREET LIGHTING IMPROVEMENT DISTRICT NO. 227</v>
      </c>
      <c r="E793" s="110"/>
      <c r="F793" s="177" t="s">
        <v>12122</v>
      </c>
      <c r="G793" s="75" t="s">
        <v>11580</v>
      </c>
      <c r="H793" s="75"/>
      <c r="I793" s="75"/>
      <c r="J793" s="75"/>
      <c r="K793" s="75"/>
    </row>
    <row r="794" spans="1:11" ht="12" x14ac:dyDescent="0.2">
      <c r="A794" s="111">
        <v>6582</v>
      </c>
      <c r="B794" s="110" t="s">
        <v>6883</v>
      </c>
      <c r="C794" s="110" t="str">
        <f t="shared" si="1"/>
        <v>Peoria Street Lighting Improvement District No. 228</v>
      </c>
      <c r="D794" s="110" t="str">
        <f>UPPER(Table39[[#This Row],[Full Name (NEW)]])</f>
        <v>PEORIA STREET LIGHTING IMPROVEMENT DISTRICT NO. 228</v>
      </c>
      <c r="E794" s="110"/>
      <c r="F794" s="177" t="s">
        <v>12122</v>
      </c>
      <c r="G794" s="75" t="s">
        <v>11580</v>
      </c>
      <c r="H794" s="75"/>
      <c r="I794" s="75"/>
      <c r="J794" s="75"/>
      <c r="K794" s="75"/>
    </row>
    <row r="795" spans="1:11" ht="12" x14ac:dyDescent="0.2">
      <c r="A795" s="111">
        <v>6583</v>
      </c>
      <c r="B795" s="110" t="s">
        <v>6907</v>
      </c>
      <c r="C795" s="110" t="str">
        <f t="shared" si="1"/>
        <v>Peoria Street Lighting Improvement District No. 229</v>
      </c>
      <c r="D795" s="110" t="str">
        <f>UPPER(Table39[[#This Row],[Full Name (NEW)]])</f>
        <v>PEORIA STREET LIGHTING IMPROVEMENT DISTRICT NO. 229</v>
      </c>
      <c r="E795" s="110"/>
      <c r="F795" s="177" t="s">
        <v>12122</v>
      </c>
      <c r="G795" s="75" t="s">
        <v>11580</v>
      </c>
      <c r="H795" s="75"/>
      <c r="I795" s="75"/>
      <c r="J795" s="75"/>
      <c r="K795" s="75"/>
    </row>
    <row r="796" spans="1:11" ht="12" x14ac:dyDescent="0.2">
      <c r="A796" s="111">
        <v>6584</v>
      </c>
      <c r="B796" s="110" t="s">
        <v>6886</v>
      </c>
      <c r="C796" s="110" t="str">
        <f t="shared" si="1"/>
        <v>Peoria Street Lighting Improvement District No. 230</v>
      </c>
      <c r="D796" s="110" t="str">
        <f>UPPER(Table39[[#This Row],[Full Name (NEW)]])</f>
        <v>PEORIA STREET LIGHTING IMPROVEMENT DISTRICT NO. 230</v>
      </c>
      <c r="E796" s="110"/>
      <c r="F796" s="177" t="s">
        <v>12122</v>
      </c>
      <c r="G796" s="75" t="s">
        <v>11580</v>
      </c>
      <c r="H796" s="75"/>
      <c r="I796" s="75"/>
      <c r="J796" s="75"/>
      <c r="K796" s="75"/>
    </row>
    <row r="797" spans="1:11" ht="12" x14ac:dyDescent="0.2">
      <c r="A797" s="111">
        <v>6585</v>
      </c>
      <c r="B797" s="110" t="s">
        <v>6889</v>
      </c>
      <c r="C797" s="110" t="str">
        <f t="shared" si="1"/>
        <v>Peoria Street Lighting Improvement District No. 231</v>
      </c>
      <c r="D797" s="110" t="str">
        <f>UPPER(Table39[[#This Row],[Full Name (NEW)]])</f>
        <v>PEORIA STREET LIGHTING IMPROVEMENT DISTRICT NO. 231</v>
      </c>
      <c r="E797" s="110"/>
      <c r="F797" s="177" t="s">
        <v>12122</v>
      </c>
      <c r="G797" s="75" t="s">
        <v>11580</v>
      </c>
      <c r="H797" s="75"/>
      <c r="I797" s="75"/>
      <c r="J797" s="75"/>
      <c r="K797" s="75"/>
    </row>
    <row r="798" spans="1:11" ht="12" x14ac:dyDescent="0.2">
      <c r="A798" s="111">
        <v>6586</v>
      </c>
      <c r="B798" s="110" t="s">
        <v>6892</v>
      </c>
      <c r="C798" s="110" t="str">
        <f t="shared" si="1"/>
        <v>Peoria Street Lighting Improvement District No. 232</v>
      </c>
      <c r="D798" s="110" t="str">
        <f>UPPER(Table39[[#This Row],[Full Name (NEW)]])</f>
        <v>PEORIA STREET LIGHTING IMPROVEMENT DISTRICT NO. 232</v>
      </c>
      <c r="E798" s="110"/>
      <c r="F798" s="177" t="s">
        <v>12122</v>
      </c>
      <c r="G798" s="75" t="s">
        <v>11580</v>
      </c>
      <c r="H798" s="75"/>
      <c r="I798" s="75"/>
      <c r="J798" s="75"/>
      <c r="K798" s="75"/>
    </row>
    <row r="799" spans="1:11" ht="12" x14ac:dyDescent="0.2">
      <c r="A799" s="111">
        <v>6587</v>
      </c>
      <c r="B799" s="110" t="s">
        <v>6895</v>
      </c>
      <c r="C799" s="110" t="str">
        <f t="shared" si="1"/>
        <v>Peoria Street Lighting Improvement District No. 233</v>
      </c>
      <c r="D799" s="110" t="str">
        <f>UPPER(Table39[[#This Row],[Full Name (NEW)]])</f>
        <v>PEORIA STREET LIGHTING IMPROVEMENT DISTRICT NO. 233</v>
      </c>
      <c r="E799" s="110"/>
      <c r="F799" s="177" t="s">
        <v>12122</v>
      </c>
      <c r="G799" s="75" t="s">
        <v>11580</v>
      </c>
      <c r="H799" s="75"/>
      <c r="I799" s="75"/>
      <c r="J799" s="75"/>
      <c r="K799" s="75"/>
    </row>
    <row r="800" spans="1:11" ht="12" x14ac:dyDescent="0.2">
      <c r="A800" s="111">
        <v>6588</v>
      </c>
      <c r="B800" s="110" t="s">
        <v>6898</v>
      </c>
      <c r="C800" s="110" t="str">
        <f t="shared" si="1"/>
        <v>Peoria Street Lighting Improvement District No. 234</v>
      </c>
      <c r="D800" s="110" t="str">
        <f>UPPER(Table39[[#This Row],[Full Name (NEW)]])</f>
        <v>PEORIA STREET LIGHTING IMPROVEMENT DISTRICT NO. 234</v>
      </c>
      <c r="E800" s="110"/>
      <c r="F800" s="177" t="s">
        <v>12122</v>
      </c>
      <c r="G800" s="75" t="s">
        <v>11580</v>
      </c>
      <c r="H800" s="75"/>
      <c r="I800" s="75"/>
      <c r="J800" s="75"/>
      <c r="K800" s="75"/>
    </row>
    <row r="801" spans="1:11" ht="12" x14ac:dyDescent="0.2">
      <c r="A801" s="111">
        <v>6589</v>
      </c>
      <c r="B801" s="110" t="s">
        <v>6901</v>
      </c>
      <c r="C801" s="110" t="str">
        <f t="shared" si="1"/>
        <v>Peoria Street Lighting Improvement District No. 235</v>
      </c>
      <c r="D801" s="110" t="str">
        <f>UPPER(Table39[[#This Row],[Full Name (NEW)]])</f>
        <v>PEORIA STREET LIGHTING IMPROVEMENT DISTRICT NO. 235</v>
      </c>
      <c r="E801" s="110"/>
      <c r="F801" s="177" t="s">
        <v>12122</v>
      </c>
      <c r="G801" s="75" t="s">
        <v>11580</v>
      </c>
      <c r="H801" s="75"/>
      <c r="I801" s="75"/>
      <c r="J801" s="75"/>
      <c r="K801" s="75"/>
    </row>
    <row r="802" spans="1:11" ht="12" x14ac:dyDescent="0.2">
      <c r="A802" s="111">
        <v>6590</v>
      </c>
      <c r="B802" s="110" t="s">
        <v>6904</v>
      </c>
      <c r="C802" s="110" t="str">
        <f t="shared" si="1"/>
        <v>Peoria Street Lighting Improvement District No. 236</v>
      </c>
      <c r="D802" s="110" t="str">
        <f>UPPER(Table39[[#This Row],[Full Name (NEW)]])</f>
        <v>PEORIA STREET LIGHTING IMPROVEMENT DISTRICT NO. 236</v>
      </c>
      <c r="E802" s="110"/>
      <c r="F802" s="177" t="s">
        <v>12122</v>
      </c>
      <c r="G802" s="75" t="s">
        <v>11580</v>
      </c>
      <c r="H802" s="75"/>
      <c r="I802" s="75"/>
      <c r="J802" s="75"/>
      <c r="K802" s="75"/>
    </row>
    <row r="803" spans="1:11" ht="12" x14ac:dyDescent="0.2">
      <c r="A803" s="111">
        <v>6591</v>
      </c>
      <c r="B803" s="110" t="s">
        <v>6739</v>
      </c>
      <c r="C803" s="110" t="str">
        <f t="shared" ref="C803:C813" si="2">"Peoria Street Lighting Improvement District No. "&amp;_xlfn.NUMBERVALUE(RIGHT(B803, 3))</f>
        <v>Peoria Street Lighting Improvement District No. 44</v>
      </c>
      <c r="D803" s="110" t="str">
        <f>UPPER(Table39[[#This Row],[Full Name (NEW)]])</f>
        <v>PEORIA STREET LIGHTING IMPROVEMENT DISTRICT NO. 44</v>
      </c>
      <c r="E803" s="110"/>
      <c r="F803" s="177" t="s">
        <v>12122</v>
      </c>
      <c r="G803" s="75" t="s">
        <v>11580</v>
      </c>
      <c r="H803" s="75"/>
      <c r="I803" s="75"/>
      <c r="J803" s="75"/>
      <c r="K803" s="75"/>
    </row>
    <row r="804" spans="1:11" ht="12" x14ac:dyDescent="0.2">
      <c r="A804" s="111">
        <v>6592</v>
      </c>
      <c r="B804" s="110" t="s">
        <v>5931</v>
      </c>
      <c r="C804" s="110" t="str">
        <f t="shared" si="2"/>
        <v>Peoria Street Lighting Improvement District No. 64</v>
      </c>
      <c r="D804" s="110" t="str">
        <f>UPPER(Table39[[#This Row],[Full Name (NEW)]])</f>
        <v>PEORIA STREET LIGHTING IMPROVEMENT DISTRICT NO. 64</v>
      </c>
      <c r="E804" s="110"/>
      <c r="F804" s="177" t="s">
        <v>12122</v>
      </c>
      <c r="G804" s="75" t="s">
        <v>11580</v>
      </c>
      <c r="H804" s="75"/>
      <c r="I804" s="75"/>
      <c r="J804" s="75"/>
      <c r="K804" s="75"/>
    </row>
    <row r="805" spans="1:11" ht="12" x14ac:dyDescent="0.2">
      <c r="A805" s="111">
        <v>6593</v>
      </c>
      <c r="B805" s="110" t="s">
        <v>5935</v>
      </c>
      <c r="C805" s="110" t="str">
        <f t="shared" si="2"/>
        <v>Peoria Street Lighting Improvement District No. 71</v>
      </c>
      <c r="D805" s="110" t="str">
        <f>UPPER(Table39[[#This Row],[Full Name (NEW)]])</f>
        <v>PEORIA STREET LIGHTING IMPROVEMENT DISTRICT NO. 71</v>
      </c>
      <c r="E805" s="110"/>
      <c r="F805" s="177" t="s">
        <v>12122</v>
      </c>
      <c r="G805" s="75" t="s">
        <v>11580</v>
      </c>
      <c r="H805" s="75"/>
      <c r="I805" s="75"/>
      <c r="J805" s="75"/>
      <c r="K805" s="75"/>
    </row>
    <row r="806" spans="1:11" ht="12" x14ac:dyDescent="0.2">
      <c r="A806" s="111">
        <v>6594</v>
      </c>
      <c r="B806" s="110" t="s">
        <v>5927</v>
      </c>
      <c r="C806" s="110" t="str">
        <f t="shared" si="2"/>
        <v>Peoria Street Lighting Improvement District No. 72</v>
      </c>
      <c r="D806" s="110" t="str">
        <f>UPPER(Table39[[#This Row],[Full Name (NEW)]])</f>
        <v>PEORIA STREET LIGHTING IMPROVEMENT DISTRICT NO. 72</v>
      </c>
      <c r="E806" s="110"/>
      <c r="F806" s="177" t="s">
        <v>12122</v>
      </c>
      <c r="G806" s="75" t="s">
        <v>11580</v>
      </c>
      <c r="H806" s="75"/>
      <c r="I806" s="75"/>
      <c r="J806" s="75"/>
      <c r="K806" s="75"/>
    </row>
    <row r="807" spans="1:11" ht="12" x14ac:dyDescent="0.2">
      <c r="A807" s="111">
        <v>6595</v>
      </c>
      <c r="B807" s="110" t="s">
        <v>6523</v>
      </c>
      <c r="C807" s="110" t="str">
        <f t="shared" si="2"/>
        <v>Peoria Street Lighting Improvement District No. 76</v>
      </c>
      <c r="D807" s="110" t="str">
        <f>UPPER(Table39[[#This Row],[Full Name (NEW)]])</f>
        <v>PEORIA STREET LIGHTING IMPROVEMENT DISTRICT NO. 76</v>
      </c>
      <c r="E807" s="110"/>
      <c r="F807" s="177" t="s">
        <v>12122</v>
      </c>
      <c r="G807" s="75" t="s">
        <v>11580</v>
      </c>
      <c r="H807" s="75"/>
      <c r="I807" s="75"/>
      <c r="J807" s="75"/>
      <c r="K807" s="75"/>
    </row>
    <row r="808" spans="1:11" ht="12" x14ac:dyDescent="0.2">
      <c r="A808" s="111">
        <v>6596</v>
      </c>
      <c r="B808" s="110" t="s">
        <v>6535</v>
      </c>
      <c r="C808" s="110" t="str">
        <f t="shared" si="2"/>
        <v>Peoria Street Lighting Improvement District No. 80</v>
      </c>
      <c r="D808" s="110" t="str">
        <f>UPPER(Table39[[#This Row],[Full Name (NEW)]])</f>
        <v>PEORIA STREET LIGHTING IMPROVEMENT DISTRICT NO. 80</v>
      </c>
      <c r="E808" s="110"/>
      <c r="F808" s="177" t="s">
        <v>12122</v>
      </c>
      <c r="G808" s="75" t="s">
        <v>11580</v>
      </c>
      <c r="H808" s="75"/>
      <c r="I808" s="75"/>
      <c r="J808" s="75"/>
      <c r="K808" s="75"/>
    </row>
    <row r="809" spans="1:11" ht="12" x14ac:dyDescent="0.2">
      <c r="A809" s="111">
        <v>6597</v>
      </c>
      <c r="B809" s="110" t="s">
        <v>5939</v>
      </c>
      <c r="C809" s="110" t="str">
        <f t="shared" si="2"/>
        <v>Peoria Street Lighting Improvement District No. 82</v>
      </c>
      <c r="D809" s="110" t="str">
        <f>UPPER(Table39[[#This Row],[Full Name (NEW)]])</f>
        <v>PEORIA STREET LIGHTING IMPROVEMENT DISTRICT NO. 82</v>
      </c>
      <c r="E809" s="110"/>
      <c r="F809" s="177" t="s">
        <v>12122</v>
      </c>
      <c r="G809" s="75" t="s">
        <v>11580</v>
      </c>
      <c r="H809" s="75"/>
      <c r="I809" s="75"/>
      <c r="J809" s="75"/>
      <c r="K809" s="75"/>
    </row>
    <row r="810" spans="1:11" ht="12" x14ac:dyDescent="0.2">
      <c r="A810" s="111">
        <v>6598</v>
      </c>
      <c r="B810" s="110" t="s">
        <v>5943</v>
      </c>
      <c r="C810" s="110" t="str">
        <f t="shared" si="2"/>
        <v>Peoria Street Lighting Improvement District No. 84</v>
      </c>
      <c r="D810" s="110" t="str">
        <f>UPPER(Table39[[#This Row],[Full Name (NEW)]])</f>
        <v>PEORIA STREET LIGHTING IMPROVEMENT DISTRICT NO. 84</v>
      </c>
      <c r="E810" s="110"/>
      <c r="F810" s="177" t="s">
        <v>12122</v>
      </c>
      <c r="G810" s="75" t="s">
        <v>11580</v>
      </c>
      <c r="H810" s="75"/>
      <c r="I810" s="75"/>
      <c r="J810" s="75"/>
      <c r="K810" s="75"/>
    </row>
    <row r="811" spans="1:11" ht="12" x14ac:dyDescent="0.2">
      <c r="A811" s="111">
        <v>6599</v>
      </c>
      <c r="B811" s="110" t="s">
        <v>6541</v>
      </c>
      <c r="C811" s="110" t="str">
        <f t="shared" si="2"/>
        <v>Peoria Street Lighting Improvement District No. 94</v>
      </c>
      <c r="D811" s="110" t="str">
        <f>UPPER(Table39[[#This Row],[Full Name (NEW)]])</f>
        <v>PEORIA STREET LIGHTING IMPROVEMENT DISTRICT NO. 94</v>
      </c>
      <c r="E811" s="110"/>
      <c r="F811" s="177" t="s">
        <v>12122</v>
      </c>
      <c r="G811" s="75" t="s">
        <v>11580</v>
      </c>
      <c r="H811" s="75"/>
      <c r="I811" s="75"/>
      <c r="J811" s="75"/>
      <c r="K811" s="75"/>
    </row>
    <row r="812" spans="1:11" ht="12" x14ac:dyDescent="0.2">
      <c r="A812" s="111">
        <v>6600</v>
      </c>
      <c r="B812" s="110" t="s">
        <v>6544</v>
      </c>
      <c r="C812" s="110" t="str">
        <f t="shared" si="2"/>
        <v>Peoria Street Lighting Improvement District No. 95</v>
      </c>
      <c r="D812" s="110" t="str">
        <f>UPPER(Table39[[#This Row],[Full Name (NEW)]])</f>
        <v>PEORIA STREET LIGHTING IMPROVEMENT DISTRICT NO. 95</v>
      </c>
      <c r="E812" s="110"/>
      <c r="F812" s="177" t="s">
        <v>12122</v>
      </c>
      <c r="G812" s="75" t="s">
        <v>11580</v>
      </c>
      <c r="H812" s="75"/>
      <c r="I812" s="75"/>
      <c r="J812" s="75"/>
      <c r="K812" s="75"/>
    </row>
    <row r="813" spans="1:11" ht="12" x14ac:dyDescent="0.2">
      <c r="A813" s="111">
        <v>6601</v>
      </c>
      <c r="B813" s="110" t="s">
        <v>6547</v>
      </c>
      <c r="C813" s="110" t="str">
        <f t="shared" si="2"/>
        <v>Peoria Street Lighting Improvement District No. 97</v>
      </c>
      <c r="D813" s="110" t="str">
        <f>UPPER(Table39[[#This Row],[Full Name (NEW)]])</f>
        <v>PEORIA STREET LIGHTING IMPROVEMENT DISTRICT NO. 97</v>
      </c>
      <c r="E813" s="110"/>
      <c r="F813" s="177" t="s">
        <v>12122</v>
      </c>
      <c r="G813" s="75" t="s">
        <v>11580</v>
      </c>
      <c r="H813" s="75"/>
      <c r="I813" s="75"/>
      <c r="J813" s="75"/>
      <c r="K813" s="75"/>
    </row>
    <row r="814" spans="1:11" ht="12" x14ac:dyDescent="0.2">
      <c r="A814" s="111">
        <v>6602</v>
      </c>
      <c r="B814" s="110" t="s">
        <v>4851</v>
      </c>
      <c r="C814" s="110" t="str">
        <f t="shared" ref="C814:C822" si="3">"Peoria Street Lighting Improvement District No. "&amp;_xlfn.NUMBERVALUE(RIGHT(B814, 2))</f>
        <v>Peoria Street Lighting Improvement District No. 1</v>
      </c>
      <c r="D814" s="110" t="str">
        <f>UPPER(Table39[[#This Row],[Full Name (NEW)]])</f>
        <v>PEORIA STREET LIGHTING IMPROVEMENT DISTRICT NO. 1</v>
      </c>
      <c r="E814" s="110"/>
      <c r="F814" s="177" t="s">
        <v>12122</v>
      </c>
      <c r="G814" s="75" t="s">
        <v>11580</v>
      </c>
      <c r="H814" s="75"/>
      <c r="I814" s="75"/>
      <c r="J814" s="75"/>
      <c r="K814" s="75"/>
    </row>
    <row r="815" spans="1:11" ht="12" x14ac:dyDescent="0.2">
      <c r="A815" s="111">
        <v>6603</v>
      </c>
      <c r="B815" s="110" t="s">
        <v>4799</v>
      </c>
      <c r="C815" s="110" t="str">
        <f t="shared" si="3"/>
        <v>Peoria Street Lighting Improvement District No. 2</v>
      </c>
      <c r="D815" s="110" t="str">
        <f>UPPER(Table39[[#This Row],[Full Name (NEW)]])</f>
        <v>PEORIA STREET LIGHTING IMPROVEMENT DISTRICT NO. 2</v>
      </c>
      <c r="E815" s="110"/>
      <c r="F815" s="177" t="s">
        <v>12122</v>
      </c>
      <c r="G815" s="75" t="s">
        <v>11580</v>
      </c>
      <c r="H815" s="75"/>
      <c r="I815" s="75"/>
      <c r="J815" s="75"/>
      <c r="K815" s="75"/>
    </row>
    <row r="816" spans="1:11" ht="12" x14ac:dyDescent="0.2">
      <c r="A816" s="111">
        <v>6604</v>
      </c>
      <c r="B816" s="110" t="s">
        <v>4803</v>
      </c>
      <c r="C816" s="110" t="str">
        <f t="shared" si="3"/>
        <v>Peoria Street Lighting Improvement District No. 4</v>
      </c>
      <c r="D816" s="110" t="str">
        <f>UPPER(Table39[[#This Row],[Full Name (NEW)]])</f>
        <v>PEORIA STREET LIGHTING IMPROVEMENT DISTRICT NO. 4</v>
      </c>
      <c r="E816" s="110"/>
      <c r="F816" s="177" t="s">
        <v>12122</v>
      </c>
      <c r="G816" s="75" t="s">
        <v>11580</v>
      </c>
      <c r="H816" s="75"/>
      <c r="I816" s="75"/>
      <c r="J816" s="75"/>
      <c r="K816" s="75"/>
    </row>
    <row r="817" spans="1:11" ht="12" x14ac:dyDescent="0.2">
      <c r="A817" s="111">
        <v>6605</v>
      </c>
      <c r="B817" s="110" t="s">
        <v>4807</v>
      </c>
      <c r="C817" s="110" t="str">
        <f t="shared" si="3"/>
        <v>Peoria Street Lighting Improvement District No. 5</v>
      </c>
      <c r="D817" s="110" t="str">
        <f>UPPER(Table39[[#This Row],[Full Name (NEW)]])</f>
        <v>PEORIA STREET LIGHTING IMPROVEMENT DISTRICT NO. 5</v>
      </c>
      <c r="E817" s="110"/>
      <c r="F817" s="177" t="s">
        <v>12122</v>
      </c>
      <c r="G817" s="75" t="s">
        <v>11580</v>
      </c>
      <c r="H817" s="75"/>
      <c r="I817" s="75"/>
      <c r="J817" s="75"/>
      <c r="K817" s="75"/>
    </row>
    <row r="818" spans="1:11" ht="12" x14ac:dyDescent="0.2">
      <c r="A818" s="111">
        <v>6606</v>
      </c>
      <c r="B818" s="110" t="s">
        <v>4811</v>
      </c>
      <c r="C818" s="110" t="str">
        <f t="shared" si="3"/>
        <v>Peoria Street Lighting Improvement District No. 6</v>
      </c>
      <c r="D818" s="110" t="str">
        <f>UPPER(Table39[[#This Row],[Full Name (NEW)]])</f>
        <v>PEORIA STREET LIGHTING IMPROVEMENT DISTRICT NO. 6</v>
      </c>
      <c r="E818" s="110"/>
      <c r="F818" s="177" t="s">
        <v>12122</v>
      </c>
      <c r="G818" s="75" t="s">
        <v>11580</v>
      </c>
      <c r="H818" s="75"/>
      <c r="I818" s="75"/>
      <c r="J818" s="75"/>
      <c r="K818" s="75"/>
    </row>
    <row r="819" spans="1:11" ht="12" x14ac:dyDescent="0.2">
      <c r="A819" s="111">
        <v>6607</v>
      </c>
      <c r="B819" s="110" t="s">
        <v>4855</v>
      </c>
      <c r="C819" s="110" t="str">
        <f t="shared" si="3"/>
        <v>Peoria Street Lighting Improvement District No. 7</v>
      </c>
      <c r="D819" s="110" t="str">
        <f>UPPER(Table39[[#This Row],[Full Name (NEW)]])</f>
        <v>PEORIA STREET LIGHTING IMPROVEMENT DISTRICT NO. 7</v>
      </c>
      <c r="E819" s="110"/>
      <c r="F819" s="177" t="s">
        <v>12122</v>
      </c>
      <c r="G819" s="75" t="s">
        <v>11580</v>
      </c>
      <c r="H819" s="75"/>
      <c r="I819" s="75"/>
      <c r="J819" s="75"/>
      <c r="K819" s="75"/>
    </row>
    <row r="820" spans="1:11" ht="12" x14ac:dyDescent="0.2">
      <c r="A820" s="111">
        <v>6608</v>
      </c>
      <c r="B820" s="110" t="s">
        <v>4815</v>
      </c>
      <c r="C820" s="110" t="str">
        <f t="shared" si="3"/>
        <v>Peoria Street Lighting Improvement District No. 8</v>
      </c>
      <c r="D820" s="110" t="str">
        <f>UPPER(Table39[[#This Row],[Full Name (NEW)]])</f>
        <v>PEORIA STREET LIGHTING IMPROVEMENT DISTRICT NO. 8</v>
      </c>
      <c r="E820" s="110"/>
      <c r="F820" s="177" t="s">
        <v>12122</v>
      </c>
      <c r="G820" s="75" t="s">
        <v>11580</v>
      </c>
      <c r="H820" s="75"/>
      <c r="I820" s="75"/>
      <c r="J820" s="75"/>
      <c r="K820" s="75"/>
    </row>
    <row r="821" spans="1:11" ht="12" x14ac:dyDescent="0.2">
      <c r="A821" s="111">
        <v>6609</v>
      </c>
      <c r="B821" s="110" t="s">
        <v>4819</v>
      </c>
      <c r="C821" s="110" t="str">
        <f t="shared" si="3"/>
        <v>Peoria Street Lighting Improvement District No. 9</v>
      </c>
      <c r="D821" s="110" t="str">
        <f>UPPER(Table39[[#This Row],[Full Name (NEW)]])</f>
        <v>PEORIA STREET LIGHTING IMPROVEMENT DISTRICT NO. 9</v>
      </c>
      <c r="E821" s="110"/>
      <c r="F821" s="177" t="s">
        <v>12122</v>
      </c>
      <c r="G821" s="75" t="s">
        <v>11580</v>
      </c>
      <c r="H821" s="75"/>
      <c r="I821" s="75"/>
      <c r="J821" s="75"/>
      <c r="K821" s="75"/>
    </row>
    <row r="822" spans="1:11" ht="12" x14ac:dyDescent="0.2">
      <c r="A822" s="111">
        <v>6610</v>
      </c>
      <c r="B822" s="110" t="s">
        <v>4823</v>
      </c>
      <c r="C822" s="110" t="str">
        <f t="shared" si="3"/>
        <v>Peoria Street Lighting Improvement District No. 10</v>
      </c>
      <c r="D822" s="110" t="str">
        <f>UPPER(Table39[[#This Row],[Full Name (NEW)]])</f>
        <v>PEORIA STREET LIGHTING IMPROVEMENT DISTRICT NO. 10</v>
      </c>
      <c r="E822" s="110"/>
      <c r="F822" s="177" t="s">
        <v>12122</v>
      </c>
      <c r="G822" s="75" t="s">
        <v>11580</v>
      </c>
      <c r="H822" s="75"/>
      <c r="I822" s="75"/>
      <c r="J822" s="75"/>
      <c r="K822" s="75"/>
    </row>
    <row r="823" spans="1:11" ht="12" x14ac:dyDescent="0.2">
      <c r="A823" s="111">
        <v>6611</v>
      </c>
      <c r="B823" s="110" t="s">
        <v>6793</v>
      </c>
      <c r="C823" s="110" t="str">
        <f>"Peoria Street Lighting Improvement District No. "&amp;_xlfn.NUMBERVALUE(RIGHT(B823, 4))</f>
        <v>Peoria Street Lighting Improvement District No. 1000</v>
      </c>
      <c r="D823" s="110" t="str">
        <f>UPPER(Table39[[#This Row],[Full Name (NEW)]])</f>
        <v>PEORIA STREET LIGHTING IMPROVEMENT DISTRICT NO. 1000</v>
      </c>
      <c r="E823" s="110"/>
      <c r="F823" s="177" t="s">
        <v>12122</v>
      </c>
      <c r="G823" s="75" t="s">
        <v>11580</v>
      </c>
      <c r="H823" s="75"/>
      <c r="I823" s="75"/>
      <c r="J823" s="75"/>
      <c r="K823" s="75"/>
    </row>
    <row r="824" spans="1:11" ht="12" x14ac:dyDescent="0.2">
      <c r="A824" s="111">
        <v>6612</v>
      </c>
      <c r="B824" s="110" t="s">
        <v>6796</v>
      </c>
      <c r="C824" s="110" t="str">
        <f>"Peoria Street Lighting Improvement District No. "&amp;_xlfn.NUMBERVALUE(RIGHT(B824, 4))</f>
        <v>Peoria Street Lighting Improvement District No. 1002</v>
      </c>
      <c r="D824" s="110" t="str">
        <f>UPPER(Table39[[#This Row],[Full Name (NEW)]])</f>
        <v>PEORIA STREET LIGHTING IMPROVEMENT DISTRICT NO. 1002</v>
      </c>
      <c r="E824" s="110"/>
      <c r="F824" s="177" t="s">
        <v>12122</v>
      </c>
      <c r="G824" s="75" t="s">
        <v>11580</v>
      </c>
      <c r="H824" s="75"/>
      <c r="I824" s="75"/>
      <c r="J824" s="75"/>
      <c r="K824" s="75"/>
    </row>
    <row r="825" spans="1:11" ht="12" x14ac:dyDescent="0.2">
      <c r="A825" s="111">
        <v>6613</v>
      </c>
      <c r="B825" s="110" t="s">
        <v>4827</v>
      </c>
      <c r="C825" s="110" t="str">
        <f>"Peoria Street Lighting Improvement District No. "&amp;_xlfn.NUMBERVALUE(RIGHT(B825, 2))</f>
        <v>Peoria Street Lighting Improvement District No. 11</v>
      </c>
      <c r="D825" s="110" t="str">
        <f>UPPER(Table39[[#This Row],[Full Name (NEW)]])</f>
        <v>PEORIA STREET LIGHTING IMPROVEMENT DISTRICT NO. 11</v>
      </c>
      <c r="E825" s="110"/>
      <c r="F825" s="177" t="s">
        <v>12122</v>
      </c>
      <c r="G825" s="75" t="s">
        <v>11580</v>
      </c>
      <c r="H825" s="75"/>
      <c r="I825" s="75"/>
      <c r="J825" s="75"/>
      <c r="K825" s="75"/>
    </row>
    <row r="826" spans="1:11" ht="12" x14ac:dyDescent="0.2">
      <c r="A826" s="111">
        <v>6614</v>
      </c>
      <c r="B826" s="110" t="s">
        <v>6655</v>
      </c>
      <c r="C826" s="110" t="str">
        <f>"Peoria Street Lighting Improvement District No. "&amp;_xlfn.NUMBERVALUE(RIGHT(B826, 3))</f>
        <v>Peoria Street Lighting Improvement District No. 110</v>
      </c>
      <c r="D826" s="110" t="str">
        <f>UPPER(Table39[[#This Row],[Full Name (NEW)]])</f>
        <v>PEORIA STREET LIGHTING IMPROVEMENT DISTRICT NO. 110</v>
      </c>
      <c r="E826" s="110"/>
      <c r="F826" s="177" t="s">
        <v>12122</v>
      </c>
      <c r="G826" s="75" t="s">
        <v>11580</v>
      </c>
      <c r="H826" s="75"/>
      <c r="I826" s="75"/>
      <c r="J826" s="75"/>
      <c r="K826" s="75"/>
    </row>
    <row r="827" spans="1:11" ht="12" x14ac:dyDescent="0.2">
      <c r="A827" s="111">
        <v>6615</v>
      </c>
      <c r="B827" s="110" t="s">
        <v>6514</v>
      </c>
      <c r="C827" s="110" t="str">
        <f>"Peoria Street Lighting Improvement District No. "&amp;_xlfn.NUMBERVALUE(RIGHT(B827, 3))</f>
        <v>Peoria Street Lighting Improvement District No. 112</v>
      </c>
      <c r="D827" s="110" t="str">
        <f>UPPER(Table39[[#This Row],[Full Name (NEW)]])</f>
        <v>PEORIA STREET LIGHTING IMPROVEMENT DISTRICT NO. 112</v>
      </c>
      <c r="E827" s="110"/>
      <c r="F827" s="177" t="s">
        <v>12122</v>
      </c>
      <c r="G827" s="75" t="s">
        <v>11580</v>
      </c>
      <c r="H827" s="75"/>
      <c r="I827" s="75"/>
      <c r="J827" s="75"/>
      <c r="K827" s="75"/>
    </row>
    <row r="828" spans="1:11" ht="12" x14ac:dyDescent="0.2">
      <c r="A828" s="111">
        <v>6616</v>
      </c>
      <c r="B828" s="110" t="s">
        <v>6649</v>
      </c>
      <c r="C828" s="110" t="str">
        <f>"Peoria Street Lighting Improvement District No. "&amp;_xlfn.NUMBERVALUE(RIGHT(B828, 3))</f>
        <v>Peoria Street Lighting Improvement District No. 116</v>
      </c>
      <c r="D828" s="110" t="str">
        <f>UPPER(Table39[[#This Row],[Full Name (NEW)]])</f>
        <v>PEORIA STREET LIGHTING IMPROVEMENT DISTRICT NO. 116</v>
      </c>
      <c r="E828" s="110"/>
      <c r="F828" s="177" t="s">
        <v>12122</v>
      </c>
      <c r="G828" s="75" t="s">
        <v>11580</v>
      </c>
      <c r="H828" s="75"/>
      <c r="I828" s="75"/>
      <c r="J828" s="75"/>
      <c r="K828" s="75"/>
    </row>
    <row r="829" spans="1:11" ht="12" x14ac:dyDescent="0.2">
      <c r="A829" s="111">
        <v>6617</v>
      </c>
      <c r="B829" s="110" t="s">
        <v>4831</v>
      </c>
      <c r="C829" s="110" t="str">
        <f>"Peoria Street Lighting Improvement District No. "&amp;_xlfn.NUMBERVALUE(RIGHT(B829, 2))</f>
        <v>Peoria Street Lighting Improvement District No. 12</v>
      </c>
      <c r="D829" s="110" t="str">
        <f>UPPER(Table39[[#This Row],[Full Name (NEW)]])</f>
        <v>PEORIA STREET LIGHTING IMPROVEMENT DISTRICT NO. 12</v>
      </c>
      <c r="E829" s="110"/>
      <c r="F829" s="177" t="s">
        <v>12122</v>
      </c>
      <c r="G829" s="75" t="s">
        <v>11580</v>
      </c>
      <c r="H829" s="75"/>
      <c r="I829" s="75"/>
      <c r="J829" s="75"/>
      <c r="K829" s="75"/>
    </row>
    <row r="830" spans="1:11" ht="12" x14ac:dyDescent="0.2">
      <c r="A830" s="111">
        <v>6618</v>
      </c>
      <c r="B830" s="110" t="s">
        <v>6562</v>
      </c>
      <c r="C830" s="110" t="str">
        <f t="shared" ref="C830:C835" si="4">"Peoria Street Lighting Improvement District No. "&amp;_xlfn.NUMBERVALUE(RIGHT(B830, 3))</f>
        <v>Peoria Street Lighting Improvement District No. 121</v>
      </c>
      <c r="D830" s="110" t="str">
        <f>UPPER(Table39[[#This Row],[Full Name (NEW)]])</f>
        <v>PEORIA STREET LIGHTING IMPROVEMENT DISTRICT NO. 121</v>
      </c>
      <c r="E830" s="110"/>
      <c r="F830" s="177" t="s">
        <v>12122</v>
      </c>
      <c r="G830" s="75" t="s">
        <v>11580</v>
      </c>
      <c r="H830" s="75"/>
      <c r="I830" s="75"/>
      <c r="J830" s="75"/>
      <c r="K830" s="75"/>
    </row>
    <row r="831" spans="1:11" ht="12" x14ac:dyDescent="0.2">
      <c r="A831" s="111">
        <v>6619</v>
      </c>
      <c r="B831" s="110" t="s">
        <v>6658</v>
      </c>
      <c r="C831" s="110" t="str">
        <f t="shared" si="4"/>
        <v>Peoria Street Lighting Improvement District No. 122</v>
      </c>
      <c r="D831" s="110" t="str">
        <f>UPPER(Table39[[#This Row],[Full Name (NEW)]])</f>
        <v>PEORIA STREET LIGHTING IMPROVEMENT DISTRICT NO. 122</v>
      </c>
      <c r="E831" s="110"/>
      <c r="F831" s="177" t="s">
        <v>12122</v>
      </c>
      <c r="G831" s="75" t="s">
        <v>11580</v>
      </c>
      <c r="H831" s="75"/>
      <c r="I831" s="75"/>
      <c r="J831" s="75"/>
      <c r="K831" s="75"/>
    </row>
    <row r="832" spans="1:11" ht="12" x14ac:dyDescent="0.2">
      <c r="A832" s="111">
        <v>6620</v>
      </c>
      <c r="B832" s="110" t="s">
        <v>6661</v>
      </c>
      <c r="C832" s="110" t="str">
        <f t="shared" si="4"/>
        <v>Peoria Street Lighting Improvement District No. 125</v>
      </c>
      <c r="D832" s="110" t="str">
        <f>UPPER(Table39[[#This Row],[Full Name (NEW)]])</f>
        <v>PEORIA STREET LIGHTING IMPROVEMENT DISTRICT NO. 125</v>
      </c>
      <c r="E832" s="110"/>
      <c r="F832" s="177" t="s">
        <v>12122</v>
      </c>
      <c r="G832" s="75" t="s">
        <v>11580</v>
      </c>
      <c r="H832" s="75"/>
      <c r="I832" s="75"/>
      <c r="J832" s="75"/>
      <c r="K832" s="75"/>
    </row>
    <row r="833" spans="1:11" ht="12" x14ac:dyDescent="0.2">
      <c r="A833" s="111">
        <v>6621</v>
      </c>
      <c r="B833" s="110" t="s">
        <v>6664</v>
      </c>
      <c r="C833" s="110" t="str">
        <f t="shared" si="4"/>
        <v>Peoria Street Lighting Improvement District No. 126</v>
      </c>
      <c r="D833" s="110" t="str">
        <f>UPPER(Table39[[#This Row],[Full Name (NEW)]])</f>
        <v>PEORIA STREET LIGHTING IMPROVEMENT DISTRICT NO. 126</v>
      </c>
      <c r="E833" s="110"/>
      <c r="F833" s="177" t="s">
        <v>12122</v>
      </c>
      <c r="G833" s="75" t="s">
        <v>11580</v>
      </c>
      <c r="H833" s="75"/>
      <c r="I833" s="75"/>
      <c r="J833" s="75"/>
      <c r="K833" s="75"/>
    </row>
    <row r="834" spans="1:11" ht="12" x14ac:dyDescent="0.2">
      <c r="A834" s="111">
        <v>6622</v>
      </c>
      <c r="B834" s="110" t="s">
        <v>6667</v>
      </c>
      <c r="C834" s="110" t="str">
        <f t="shared" si="4"/>
        <v>Peoria Street Lighting Improvement District No. 128</v>
      </c>
      <c r="D834" s="110" t="str">
        <f>UPPER(Table39[[#This Row],[Full Name (NEW)]])</f>
        <v>PEORIA STREET LIGHTING IMPROVEMENT DISTRICT NO. 128</v>
      </c>
      <c r="E834" s="110"/>
      <c r="F834" s="177" t="s">
        <v>12122</v>
      </c>
      <c r="G834" s="75" t="s">
        <v>11580</v>
      </c>
      <c r="H834" s="75"/>
      <c r="I834" s="75"/>
      <c r="J834" s="75"/>
      <c r="K834" s="75"/>
    </row>
    <row r="835" spans="1:11" ht="12" x14ac:dyDescent="0.2">
      <c r="A835" s="111">
        <v>6623</v>
      </c>
      <c r="B835" s="110" t="s">
        <v>6652</v>
      </c>
      <c r="C835" s="110" t="str">
        <f t="shared" si="4"/>
        <v>Peoria Street Lighting Improvement District No. 129</v>
      </c>
      <c r="D835" s="110" t="str">
        <f>UPPER(Table39[[#This Row],[Full Name (NEW)]])</f>
        <v>PEORIA STREET LIGHTING IMPROVEMENT DISTRICT NO. 129</v>
      </c>
      <c r="E835" s="110"/>
      <c r="F835" s="177" t="s">
        <v>12122</v>
      </c>
      <c r="G835" s="75" t="s">
        <v>11580</v>
      </c>
      <c r="H835" s="75"/>
      <c r="I835" s="75"/>
      <c r="J835" s="75"/>
      <c r="K835" s="75"/>
    </row>
    <row r="836" spans="1:11" ht="12" x14ac:dyDescent="0.2">
      <c r="A836" s="111">
        <v>6624</v>
      </c>
      <c r="B836" s="110" t="s">
        <v>4835</v>
      </c>
      <c r="C836" s="110" t="str">
        <f>"Peoria Street Lighting Improvement District No. "&amp;_xlfn.NUMBERVALUE(RIGHT(B836, 2))</f>
        <v>Peoria Street Lighting Improvement District No. 13</v>
      </c>
      <c r="D836" s="110" t="str">
        <f>UPPER(Table39[[#This Row],[Full Name (NEW)]])</f>
        <v>PEORIA STREET LIGHTING IMPROVEMENT DISTRICT NO. 13</v>
      </c>
      <c r="E836" s="110"/>
      <c r="F836" s="177" t="s">
        <v>12122</v>
      </c>
      <c r="G836" s="75" t="s">
        <v>11580</v>
      </c>
      <c r="H836" s="75"/>
      <c r="I836" s="75"/>
      <c r="J836" s="75"/>
      <c r="K836" s="75"/>
    </row>
    <row r="837" spans="1:11" ht="12" x14ac:dyDescent="0.2">
      <c r="A837" s="111">
        <v>6625</v>
      </c>
      <c r="B837" s="110" t="s">
        <v>6670</v>
      </c>
      <c r="C837" s="110" t="str">
        <f>"Peoria Street Lighting Improvement District No. "&amp;_xlfn.NUMBERVALUE(RIGHT(B837, 3))</f>
        <v>Peoria Street Lighting Improvement District No. 131</v>
      </c>
      <c r="D837" s="110" t="str">
        <f>UPPER(Table39[[#This Row],[Full Name (NEW)]])</f>
        <v>PEORIA STREET LIGHTING IMPROVEMENT DISTRICT NO. 131</v>
      </c>
      <c r="E837" s="110"/>
      <c r="F837" s="177" t="s">
        <v>12122</v>
      </c>
      <c r="G837" s="75" t="s">
        <v>11580</v>
      </c>
      <c r="H837" s="75"/>
      <c r="I837" s="75"/>
      <c r="J837" s="75"/>
      <c r="K837" s="75"/>
    </row>
    <row r="838" spans="1:11" ht="12" x14ac:dyDescent="0.2">
      <c r="A838" s="111">
        <v>6626</v>
      </c>
      <c r="B838" s="110" t="s">
        <v>4867</v>
      </c>
      <c r="C838" s="110" t="str">
        <f>"Peoria Street Lighting Improvement District No. "&amp;_xlfn.NUMBERVALUE(RIGHT(B838, 2))</f>
        <v>Peoria Street Lighting Improvement District No. 14</v>
      </c>
      <c r="D838" s="110" t="str">
        <f>UPPER(Table39[[#This Row],[Full Name (NEW)]])</f>
        <v>PEORIA STREET LIGHTING IMPROVEMENT DISTRICT NO. 14</v>
      </c>
      <c r="E838" s="110"/>
      <c r="F838" s="177" t="s">
        <v>12122</v>
      </c>
      <c r="G838" s="75" t="s">
        <v>11580</v>
      </c>
      <c r="H838" s="75"/>
      <c r="I838" s="75"/>
      <c r="J838" s="75"/>
      <c r="K838" s="75"/>
    </row>
    <row r="839" spans="1:11" ht="12" x14ac:dyDescent="0.2">
      <c r="A839" s="111">
        <v>6628</v>
      </c>
      <c r="B839" s="110" t="s">
        <v>6673</v>
      </c>
      <c r="C839" s="110" t="str">
        <f>"Peoria Street Lighting Improvement District No. "&amp;_xlfn.NUMBERVALUE(RIGHT(B839, 3))</f>
        <v>Peoria Street Lighting Improvement District No. 144</v>
      </c>
      <c r="D839" s="110" t="str">
        <f>UPPER(Table39[[#This Row],[Full Name (NEW)]])</f>
        <v>PEORIA STREET LIGHTING IMPROVEMENT DISTRICT NO. 144</v>
      </c>
      <c r="E839" s="110"/>
      <c r="F839" s="177" t="s">
        <v>12122</v>
      </c>
      <c r="G839" s="75" t="s">
        <v>11580</v>
      </c>
      <c r="H839" s="75"/>
      <c r="I839" s="75"/>
      <c r="J839" s="75"/>
      <c r="K839" s="75"/>
    </row>
    <row r="840" spans="1:11" ht="12" x14ac:dyDescent="0.2">
      <c r="A840" s="111">
        <v>6629</v>
      </c>
      <c r="B840" s="110" t="s">
        <v>6676</v>
      </c>
      <c r="C840" s="110" t="str">
        <f>"Peoria Street Lighting Improvement District No. "&amp;_xlfn.NUMBERVALUE(RIGHT(B840, 3))</f>
        <v>Peoria Street Lighting Improvement District No. 145</v>
      </c>
      <c r="D840" s="110" t="str">
        <f>UPPER(Table39[[#This Row],[Full Name (NEW)]])</f>
        <v>PEORIA STREET LIGHTING IMPROVEMENT DISTRICT NO. 145</v>
      </c>
      <c r="E840" s="110"/>
      <c r="F840" s="177" t="s">
        <v>12122</v>
      </c>
      <c r="G840" s="75" t="s">
        <v>11580</v>
      </c>
      <c r="H840" s="75"/>
      <c r="I840" s="75"/>
      <c r="J840" s="75"/>
      <c r="K840" s="75"/>
    </row>
    <row r="841" spans="1:11" ht="12" x14ac:dyDescent="0.2">
      <c r="A841" s="111">
        <v>6630</v>
      </c>
      <c r="B841" s="110" t="s">
        <v>6679</v>
      </c>
      <c r="C841" s="110" t="str">
        <f>"Peoria Street Lighting Improvement District No. "&amp;_xlfn.NUMBERVALUE(RIGHT(B841, 3))</f>
        <v>Peoria Street Lighting Improvement District No. 146</v>
      </c>
      <c r="D841" s="110" t="str">
        <f>UPPER(Table39[[#This Row],[Full Name (NEW)]])</f>
        <v>PEORIA STREET LIGHTING IMPROVEMENT DISTRICT NO. 146</v>
      </c>
      <c r="E841" s="110"/>
      <c r="F841" s="177" t="s">
        <v>12122</v>
      </c>
      <c r="G841" s="75" t="s">
        <v>11580</v>
      </c>
      <c r="H841" s="75"/>
      <c r="I841" s="75"/>
      <c r="J841" s="75"/>
      <c r="K841" s="75"/>
    </row>
    <row r="842" spans="1:11" ht="12" x14ac:dyDescent="0.2">
      <c r="A842" s="111">
        <v>6631</v>
      </c>
      <c r="B842" s="110" t="s">
        <v>6799</v>
      </c>
      <c r="C842" s="110" t="str">
        <f>"Peoria Street Lighting Improvement District No. "&amp;_xlfn.NUMBERVALUE(RIGHT(B842, 3))</f>
        <v>Peoria Street Lighting Improvement District No. 147</v>
      </c>
      <c r="D842" s="110" t="str">
        <f>UPPER(Table39[[#This Row],[Full Name (NEW)]])</f>
        <v>PEORIA STREET LIGHTING IMPROVEMENT DISTRICT NO. 147</v>
      </c>
      <c r="E842" s="110"/>
      <c r="F842" s="177" t="s">
        <v>12122</v>
      </c>
      <c r="G842" s="75" t="s">
        <v>11580</v>
      </c>
      <c r="H842" s="75"/>
      <c r="I842" s="75"/>
      <c r="J842" s="75"/>
      <c r="K842" s="75"/>
    </row>
    <row r="843" spans="1:11" ht="12" x14ac:dyDescent="0.2">
      <c r="A843" s="111">
        <v>6632</v>
      </c>
      <c r="B843" s="110" t="s">
        <v>6682</v>
      </c>
      <c r="C843" s="110" t="str">
        <f>"Peoria Street Lighting Improvement District No. "&amp;_xlfn.NUMBERVALUE(RIGHT(B843, 3))</f>
        <v>Peoria Street Lighting Improvement District No. 148</v>
      </c>
      <c r="D843" s="110" t="str">
        <f>UPPER(Table39[[#This Row],[Full Name (NEW)]])</f>
        <v>PEORIA STREET LIGHTING IMPROVEMENT DISTRICT NO. 148</v>
      </c>
      <c r="E843" s="110"/>
      <c r="F843" s="177" t="s">
        <v>12122</v>
      </c>
      <c r="G843" s="75" t="s">
        <v>11580</v>
      </c>
      <c r="H843" s="75"/>
      <c r="I843" s="75"/>
      <c r="J843" s="75"/>
      <c r="K843" s="75"/>
    </row>
    <row r="844" spans="1:11" ht="12" x14ac:dyDescent="0.2">
      <c r="A844" s="111">
        <v>6633</v>
      </c>
      <c r="B844" s="110" t="s">
        <v>4839</v>
      </c>
      <c r="C844" s="110" t="str">
        <f>"Peoria Street Lighting Improvement District No. "&amp;_xlfn.NUMBERVALUE(RIGHT(B844, 2))</f>
        <v>Peoria Street Lighting Improvement District No. 15</v>
      </c>
      <c r="D844" s="110" t="str">
        <f>UPPER(Table39[[#This Row],[Full Name (NEW)]])</f>
        <v>PEORIA STREET LIGHTING IMPROVEMENT DISTRICT NO. 15</v>
      </c>
      <c r="E844" s="110"/>
      <c r="F844" s="177" t="s">
        <v>12122</v>
      </c>
      <c r="G844" s="75" t="s">
        <v>11580</v>
      </c>
      <c r="H844" s="75"/>
      <c r="I844" s="75"/>
      <c r="J844" s="75"/>
      <c r="K844" s="75"/>
    </row>
    <row r="845" spans="1:11" ht="12" x14ac:dyDescent="0.2">
      <c r="A845" s="111">
        <v>6634</v>
      </c>
      <c r="B845" s="110" t="s">
        <v>6685</v>
      </c>
      <c r="C845" s="110" t="str">
        <f>"Peoria Street Lighting Improvement District No. "&amp;_xlfn.NUMBERVALUE(RIGHT(B845, 3))</f>
        <v>Peoria Street Lighting Improvement District No. 150</v>
      </c>
      <c r="D845" s="110" t="str">
        <f>UPPER(Table39[[#This Row],[Full Name (NEW)]])</f>
        <v>PEORIA STREET LIGHTING IMPROVEMENT DISTRICT NO. 150</v>
      </c>
      <c r="E845" s="110"/>
      <c r="F845" s="177" t="s">
        <v>12122</v>
      </c>
      <c r="G845" s="75" t="s">
        <v>11580</v>
      </c>
      <c r="H845" s="75"/>
      <c r="I845" s="75"/>
      <c r="J845" s="75"/>
      <c r="K845" s="75"/>
    </row>
    <row r="846" spans="1:11" ht="12" x14ac:dyDescent="0.2">
      <c r="A846" s="111">
        <v>6635</v>
      </c>
      <c r="B846" s="110" t="s">
        <v>6688</v>
      </c>
      <c r="C846" s="110" t="str">
        <f>"Peoria Street Lighting Improvement District No. "&amp;_xlfn.NUMBERVALUE(RIGHT(B846, 3))</f>
        <v>Peoria Street Lighting Improvement District No. 155</v>
      </c>
      <c r="D846" s="110" t="str">
        <f>UPPER(Table39[[#This Row],[Full Name (NEW)]])</f>
        <v>PEORIA STREET LIGHTING IMPROVEMENT DISTRICT NO. 155</v>
      </c>
      <c r="E846" s="110"/>
      <c r="F846" s="177" t="s">
        <v>12122</v>
      </c>
      <c r="G846" s="75" t="s">
        <v>11580</v>
      </c>
      <c r="H846" s="75"/>
      <c r="I846" s="75"/>
      <c r="J846" s="75"/>
      <c r="K846" s="75"/>
    </row>
    <row r="847" spans="1:11" ht="12" x14ac:dyDescent="0.2">
      <c r="A847" s="111">
        <v>6636</v>
      </c>
      <c r="B847" s="110" t="s">
        <v>6691</v>
      </c>
      <c r="C847" s="110" t="str">
        <f>"Peoria Street Lighting Improvement District No. "&amp;_xlfn.NUMBERVALUE(RIGHT(B847, 3))</f>
        <v>Peoria Street Lighting Improvement District No. 157</v>
      </c>
      <c r="D847" s="110" t="str">
        <f>UPPER(Table39[[#This Row],[Full Name (NEW)]])</f>
        <v>PEORIA STREET LIGHTING IMPROVEMENT DISTRICT NO. 157</v>
      </c>
      <c r="E847" s="110"/>
      <c r="F847" s="177" t="s">
        <v>12122</v>
      </c>
      <c r="G847" s="75" t="s">
        <v>11580</v>
      </c>
      <c r="H847" s="75"/>
      <c r="I847" s="75"/>
      <c r="J847" s="75"/>
      <c r="K847" s="75"/>
    </row>
    <row r="848" spans="1:11" ht="12" x14ac:dyDescent="0.2">
      <c r="A848" s="111">
        <v>6637</v>
      </c>
      <c r="B848" s="110" t="s">
        <v>6694</v>
      </c>
      <c r="C848" s="110" t="str">
        <f>"Peoria Street Lighting Improvement District No. "&amp;_xlfn.NUMBERVALUE(RIGHT(B848, 3))</f>
        <v>Peoria Street Lighting Improvement District No. 158</v>
      </c>
      <c r="D848" s="110" t="str">
        <f>UPPER(Table39[[#This Row],[Full Name (NEW)]])</f>
        <v>PEORIA STREET LIGHTING IMPROVEMENT DISTRICT NO. 158</v>
      </c>
      <c r="E848" s="110"/>
      <c r="F848" s="177" t="s">
        <v>12122</v>
      </c>
      <c r="G848" s="75" t="s">
        <v>11580</v>
      </c>
      <c r="H848" s="75"/>
      <c r="I848" s="75"/>
      <c r="J848" s="75"/>
      <c r="K848" s="75"/>
    </row>
    <row r="849" spans="1:11" ht="12" x14ac:dyDescent="0.2">
      <c r="A849" s="111">
        <v>6638</v>
      </c>
      <c r="B849" s="110" t="s">
        <v>5256</v>
      </c>
      <c r="C849" s="110" t="str">
        <f>"Peoria Street Lighting Improvement District No. "&amp;_xlfn.NUMBERVALUE(RIGHT(B849, 2))</f>
        <v>Peoria Street Lighting Improvement District No. 16</v>
      </c>
      <c r="D849" s="110" t="str">
        <f>UPPER(Table39[[#This Row],[Full Name (NEW)]])</f>
        <v>PEORIA STREET LIGHTING IMPROVEMENT DISTRICT NO. 16</v>
      </c>
      <c r="E849" s="110"/>
      <c r="F849" s="177" t="s">
        <v>12122</v>
      </c>
      <c r="G849" s="75" t="s">
        <v>11580</v>
      </c>
      <c r="H849" s="75"/>
      <c r="I849" s="75"/>
      <c r="J849" s="75"/>
      <c r="K849" s="75"/>
    </row>
    <row r="850" spans="1:11" ht="12" x14ac:dyDescent="0.2">
      <c r="A850" s="111">
        <v>6639</v>
      </c>
      <c r="B850" s="110" t="s">
        <v>6697</v>
      </c>
      <c r="C850" s="110" t="str">
        <f>"Peoria Street Lighting Improvement District No. "&amp;_xlfn.NUMBERVALUE(RIGHT(B850, 3))</f>
        <v>Peoria Street Lighting Improvement District No. 162</v>
      </c>
      <c r="D850" s="110" t="str">
        <f>UPPER(Table39[[#This Row],[Full Name (NEW)]])</f>
        <v>PEORIA STREET LIGHTING IMPROVEMENT DISTRICT NO. 162</v>
      </c>
      <c r="E850" s="110"/>
      <c r="F850" s="177" t="s">
        <v>12122</v>
      </c>
      <c r="G850" s="75" t="s">
        <v>11580</v>
      </c>
      <c r="H850" s="75"/>
      <c r="I850" s="75"/>
      <c r="J850" s="75"/>
      <c r="K850" s="75"/>
    </row>
    <row r="851" spans="1:11" ht="12" x14ac:dyDescent="0.2">
      <c r="A851" s="111">
        <v>6640</v>
      </c>
      <c r="B851" s="110" t="s">
        <v>6700</v>
      </c>
      <c r="C851" s="110" t="str">
        <f>"Peoria Street Lighting Improvement District No. "&amp;_xlfn.NUMBERVALUE(RIGHT(B851, 3))</f>
        <v>Peoria Street Lighting Improvement District No. 164</v>
      </c>
      <c r="D851" s="110" t="str">
        <f>UPPER(Table39[[#This Row],[Full Name (NEW)]])</f>
        <v>PEORIA STREET LIGHTING IMPROVEMENT DISTRICT NO. 164</v>
      </c>
      <c r="E851" s="110"/>
      <c r="F851" s="177" t="s">
        <v>12122</v>
      </c>
      <c r="G851" s="75" t="s">
        <v>11580</v>
      </c>
      <c r="H851" s="75"/>
      <c r="I851" s="75"/>
      <c r="J851" s="75"/>
      <c r="K851" s="75"/>
    </row>
    <row r="852" spans="1:11" ht="12" x14ac:dyDescent="0.2">
      <c r="A852" s="111">
        <v>6641</v>
      </c>
      <c r="B852" s="110" t="s">
        <v>6703</v>
      </c>
      <c r="C852" s="110" t="str">
        <f>"Peoria Street Lighting Improvement District No. "&amp;_xlfn.NUMBERVALUE(RIGHT(B852, 3))</f>
        <v>Peoria Street Lighting Improvement District No. 166</v>
      </c>
      <c r="D852" s="110" t="str">
        <f>UPPER(Table39[[#This Row],[Full Name (NEW)]])</f>
        <v>PEORIA STREET LIGHTING IMPROVEMENT DISTRICT NO. 166</v>
      </c>
      <c r="E852" s="110"/>
      <c r="F852" s="177" t="s">
        <v>12122</v>
      </c>
      <c r="G852" s="75" t="s">
        <v>11580</v>
      </c>
      <c r="H852" s="75"/>
      <c r="I852" s="75"/>
      <c r="J852" s="75"/>
      <c r="K852" s="75"/>
    </row>
    <row r="853" spans="1:11" ht="12" x14ac:dyDescent="0.2">
      <c r="A853" s="111">
        <v>6642</v>
      </c>
      <c r="B853" s="110" t="s">
        <v>4843</v>
      </c>
      <c r="C853" s="110" t="str">
        <f>"Peoria Street Lighting Improvement District No. "&amp;_xlfn.NUMBERVALUE(RIGHT(B853, 2))</f>
        <v>Peoria Street Lighting Improvement District No. 17</v>
      </c>
      <c r="D853" s="110" t="str">
        <f>UPPER(Table39[[#This Row],[Full Name (NEW)]])</f>
        <v>PEORIA STREET LIGHTING IMPROVEMENT DISTRICT NO. 17</v>
      </c>
      <c r="E853" s="110"/>
      <c r="F853" s="177" t="s">
        <v>12122</v>
      </c>
      <c r="G853" s="75" t="s">
        <v>11580</v>
      </c>
      <c r="H853" s="75"/>
      <c r="I853" s="75"/>
      <c r="J853" s="75"/>
      <c r="K853" s="75"/>
    </row>
    <row r="854" spans="1:11" ht="12" x14ac:dyDescent="0.2">
      <c r="A854" s="111">
        <v>6643</v>
      </c>
      <c r="B854" s="110" t="s">
        <v>6706</v>
      </c>
      <c r="C854" s="110" t="str">
        <f>"Peoria Street Lighting Improvement District No. "&amp;_xlfn.NUMBERVALUE(RIGHT(B854, 3))</f>
        <v>Peoria Street Lighting Improvement District No. 171</v>
      </c>
      <c r="D854" s="110" t="str">
        <f>UPPER(Table39[[#This Row],[Full Name (NEW)]])</f>
        <v>PEORIA STREET LIGHTING IMPROVEMENT DISTRICT NO. 171</v>
      </c>
      <c r="E854" s="110"/>
      <c r="F854" s="177" t="s">
        <v>12122</v>
      </c>
      <c r="G854" s="75" t="s">
        <v>11580</v>
      </c>
      <c r="H854" s="75"/>
      <c r="I854" s="75"/>
      <c r="J854" s="75"/>
      <c r="K854" s="75"/>
    </row>
    <row r="855" spans="1:11" ht="12" x14ac:dyDescent="0.2">
      <c r="A855" s="111">
        <v>6644</v>
      </c>
      <c r="B855" s="110" t="s">
        <v>6709</v>
      </c>
      <c r="C855" s="110" t="str">
        <f>"Peoria Street Lighting Improvement District No. "&amp;_xlfn.NUMBERVALUE(RIGHT(B855, 3))</f>
        <v>Peoria Street Lighting Improvement District No. 173</v>
      </c>
      <c r="D855" s="110" t="str">
        <f>UPPER(Table39[[#This Row],[Full Name (NEW)]])</f>
        <v>PEORIA STREET LIGHTING IMPROVEMENT DISTRICT NO. 173</v>
      </c>
      <c r="E855" s="110"/>
      <c r="F855" s="177" t="s">
        <v>12122</v>
      </c>
      <c r="G855" s="75" t="s">
        <v>11580</v>
      </c>
      <c r="H855" s="75"/>
      <c r="I855" s="75"/>
      <c r="J855" s="75"/>
      <c r="K855" s="75"/>
    </row>
    <row r="856" spans="1:11" ht="12" x14ac:dyDescent="0.2">
      <c r="A856" s="111">
        <v>6645</v>
      </c>
      <c r="B856" s="110" t="s">
        <v>6712</v>
      </c>
      <c r="C856" s="110" t="str">
        <f>"Peoria Street Lighting Improvement District No. "&amp;_xlfn.NUMBERVALUE(RIGHT(B856, 3))</f>
        <v>Peoria Street Lighting Improvement District No. 176</v>
      </c>
      <c r="D856" s="110" t="str">
        <f>UPPER(Table39[[#This Row],[Full Name (NEW)]])</f>
        <v>PEORIA STREET LIGHTING IMPROVEMENT DISTRICT NO. 176</v>
      </c>
      <c r="E856" s="110"/>
      <c r="F856" s="177" t="s">
        <v>12122</v>
      </c>
      <c r="G856" s="75" t="s">
        <v>11580</v>
      </c>
      <c r="H856" s="75"/>
      <c r="I856" s="75"/>
      <c r="J856" s="75"/>
      <c r="K856" s="75"/>
    </row>
    <row r="857" spans="1:11" ht="12" x14ac:dyDescent="0.2">
      <c r="A857" s="111">
        <v>6646</v>
      </c>
      <c r="B857" s="110" t="s">
        <v>6715</v>
      </c>
      <c r="C857" s="110" t="str">
        <f>"Peoria Street Lighting Improvement District No. "&amp;_xlfn.NUMBERVALUE(RIGHT(B857, 3))</f>
        <v>Peoria Street Lighting Improvement District No. 177</v>
      </c>
      <c r="D857" s="110" t="str">
        <f>UPPER(Table39[[#This Row],[Full Name (NEW)]])</f>
        <v>PEORIA STREET LIGHTING IMPROVEMENT DISTRICT NO. 177</v>
      </c>
      <c r="E857" s="110"/>
      <c r="F857" s="177" t="s">
        <v>12122</v>
      </c>
      <c r="G857" s="75" t="s">
        <v>11580</v>
      </c>
      <c r="H857" s="75"/>
      <c r="I857" s="75"/>
      <c r="J857" s="75"/>
      <c r="K857" s="75"/>
    </row>
    <row r="858" spans="1:11" ht="12" x14ac:dyDescent="0.2">
      <c r="A858" s="111">
        <v>6647</v>
      </c>
      <c r="B858" s="110" t="s">
        <v>6802</v>
      </c>
      <c r="C858" s="110" t="str">
        <f>"Peoria Street Lighting Improvement District No. "&amp;_xlfn.NUMBERVALUE(RIGHT(B858, 3))</f>
        <v>Peoria Street Lighting Improvement District No. 179</v>
      </c>
      <c r="D858" s="110" t="str">
        <f>UPPER(Table39[[#This Row],[Full Name (NEW)]])</f>
        <v>PEORIA STREET LIGHTING IMPROVEMENT DISTRICT NO. 179</v>
      </c>
      <c r="E858" s="110"/>
      <c r="F858" s="177" t="s">
        <v>12122</v>
      </c>
      <c r="G858" s="75" t="s">
        <v>11580</v>
      </c>
      <c r="H858" s="75"/>
      <c r="I858" s="75"/>
      <c r="J858" s="75"/>
      <c r="K858" s="75"/>
    </row>
    <row r="859" spans="1:11" ht="12" x14ac:dyDescent="0.2">
      <c r="A859" s="111">
        <v>6648</v>
      </c>
      <c r="B859" s="110" t="s">
        <v>4847</v>
      </c>
      <c r="C859" s="110" t="str">
        <f>"Peoria Street Lighting Improvement District No. "&amp;_xlfn.NUMBERVALUE(RIGHT(B859, 2))</f>
        <v>Peoria Street Lighting Improvement District No. 18</v>
      </c>
      <c r="D859" s="110" t="str">
        <f>UPPER(Table39[[#This Row],[Full Name (NEW)]])</f>
        <v>PEORIA STREET LIGHTING IMPROVEMENT DISTRICT NO. 18</v>
      </c>
      <c r="E859" s="110"/>
      <c r="F859" s="177" t="s">
        <v>12122</v>
      </c>
      <c r="G859" s="75" t="s">
        <v>11580</v>
      </c>
      <c r="H859" s="75"/>
      <c r="I859" s="75"/>
      <c r="J859" s="75"/>
      <c r="K859" s="75"/>
    </row>
    <row r="860" spans="1:11" ht="12" x14ac:dyDescent="0.2">
      <c r="A860" s="111">
        <v>6649</v>
      </c>
      <c r="B860" s="110" t="s">
        <v>5002</v>
      </c>
      <c r="C860" s="110" t="str">
        <f>"Peoria Street Lighting Improvement District No. "&amp;_xlfn.NUMBERVALUE(RIGHT(B860, 2))</f>
        <v>Peoria Street Lighting Improvement District No. 19</v>
      </c>
      <c r="D860" s="110" t="str">
        <f>UPPER(Table39[[#This Row],[Full Name (NEW)]])</f>
        <v>PEORIA STREET LIGHTING IMPROVEMENT DISTRICT NO. 19</v>
      </c>
      <c r="E860" s="110"/>
      <c r="F860" s="177" t="s">
        <v>12122</v>
      </c>
      <c r="G860" s="75" t="s">
        <v>11580</v>
      </c>
      <c r="H860" s="75"/>
      <c r="I860" s="75"/>
      <c r="J860" s="75"/>
      <c r="K860" s="75"/>
    </row>
    <row r="861" spans="1:11" ht="12" x14ac:dyDescent="0.2">
      <c r="A861" s="111">
        <v>6650</v>
      </c>
      <c r="B861" s="110" t="s">
        <v>6718</v>
      </c>
      <c r="C861" s="110" t="str">
        <f>"Peoria Street Lighting Improvement District No. "&amp;_xlfn.NUMBERVALUE(RIGHT(B861, 3))</f>
        <v>Peoria Street Lighting Improvement District No. 198</v>
      </c>
      <c r="D861" s="110" t="str">
        <f>UPPER(Table39[[#This Row],[Full Name (NEW)]])</f>
        <v>PEORIA STREET LIGHTING IMPROVEMENT DISTRICT NO. 198</v>
      </c>
      <c r="E861" s="110"/>
      <c r="F861" s="177" t="s">
        <v>12122</v>
      </c>
      <c r="G861" s="75" t="s">
        <v>11580</v>
      </c>
      <c r="H861" s="75"/>
      <c r="I861" s="75"/>
      <c r="J861" s="75"/>
      <c r="K861" s="75"/>
    </row>
    <row r="862" spans="1:11" ht="12" x14ac:dyDescent="0.2">
      <c r="A862" s="111">
        <v>6651</v>
      </c>
      <c r="B862" s="110" t="s">
        <v>6721</v>
      </c>
      <c r="C862" s="110" t="str">
        <f>"Peoria Street Lighting Improvement District No. "&amp;_xlfn.NUMBERVALUE(RIGHT(B862, 3))</f>
        <v>Peoria Street Lighting Improvement District No. 199</v>
      </c>
      <c r="D862" s="110" t="str">
        <f>UPPER(Table39[[#This Row],[Full Name (NEW)]])</f>
        <v>PEORIA STREET LIGHTING IMPROVEMENT DISTRICT NO. 199</v>
      </c>
      <c r="E862" s="110"/>
      <c r="F862" s="177" t="s">
        <v>12122</v>
      </c>
      <c r="G862" s="75" t="s">
        <v>11580</v>
      </c>
      <c r="H862" s="75"/>
      <c r="I862" s="75"/>
      <c r="J862" s="75"/>
      <c r="K862" s="75"/>
    </row>
    <row r="863" spans="1:11" ht="12" x14ac:dyDescent="0.2">
      <c r="A863" s="111">
        <v>6652</v>
      </c>
      <c r="B863" s="110" t="s">
        <v>5006</v>
      </c>
      <c r="C863" s="110" t="str">
        <f>"Peoria Street Lighting Improvement District No. "&amp;_xlfn.NUMBERVALUE(RIGHT(B863, 2))</f>
        <v>Peoria Street Lighting Improvement District No. 20</v>
      </c>
      <c r="D863" s="110" t="str">
        <f>UPPER(Table39[[#This Row],[Full Name (NEW)]])</f>
        <v>PEORIA STREET LIGHTING IMPROVEMENT DISTRICT NO. 20</v>
      </c>
      <c r="E863" s="110"/>
      <c r="F863" s="177" t="s">
        <v>12122</v>
      </c>
      <c r="G863" s="75" t="s">
        <v>11580</v>
      </c>
      <c r="H863" s="75"/>
      <c r="I863" s="75"/>
      <c r="J863" s="75"/>
      <c r="K863" s="75"/>
    </row>
    <row r="864" spans="1:11" ht="12" x14ac:dyDescent="0.2">
      <c r="A864" s="111">
        <v>6653</v>
      </c>
      <c r="B864" s="110" t="s">
        <v>6742</v>
      </c>
      <c r="C864" s="110" t="str">
        <f>"Peoria Street Lighting Improvement District No. 204"</f>
        <v>Peoria Street Lighting Improvement District No. 204</v>
      </c>
      <c r="D864" s="110" t="str">
        <f>UPPER(Table39[[#This Row],[Full Name (NEW)]])</f>
        <v>PEORIA STREET LIGHTING IMPROVEMENT DISTRICT NO. 204</v>
      </c>
      <c r="E864" s="110"/>
      <c r="F864" s="177" t="s">
        <v>12122</v>
      </c>
      <c r="G864" s="75" t="s">
        <v>11580</v>
      </c>
      <c r="H864" s="75"/>
      <c r="I864" s="75"/>
      <c r="J864" s="75"/>
      <c r="K864" s="75"/>
    </row>
    <row r="865" spans="1:11" ht="12" x14ac:dyDescent="0.2">
      <c r="A865" s="111">
        <v>6654</v>
      </c>
      <c r="B865" s="110" t="s">
        <v>6745</v>
      </c>
      <c r="C865" s="110" t="str">
        <f>"Peoria Street Lighting Improvement District No. 205"</f>
        <v>Peoria Street Lighting Improvement District No. 205</v>
      </c>
      <c r="D865" s="110" t="str">
        <f>UPPER(Table39[[#This Row],[Full Name (NEW)]])</f>
        <v>PEORIA STREET LIGHTING IMPROVEMENT DISTRICT NO. 205</v>
      </c>
      <c r="E865" s="110"/>
      <c r="F865" s="177" t="s">
        <v>12122</v>
      </c>
      <c r="G865" s="75" t="s">
        <v>11580</v>
      </c>
      <c r="H865" s="75"/>
      <c r="I865" s="75"/>
      <c r="J865" s="75"/>
      <c r="K865" s="75"/>
    </row>
    <row r="866" spans="1:11" ht="12" x14ac:dyDescent="0.2">
      <c r="A866" s="111">
        <v>6655</v>
      </c>
      <c r="B866" s="110" t="s">
        <v>6805</v>
      </c>
      <c r="C866" s="110" t="str">
        <f t="shared" ref="C866:C883" si="5">"Peoria Street Lighting Improvement District No. "&amp;_xlfn.NUMBERVALUE(RIGHT(B866, 2))</f>
        <v>Peoria Street Lighting Improvement District No. 8</v>
      </c>
      <c r="D866" s="110" t="str">
        <f>UPPER(Table39[[#This Row],[Full Name (NEW)]])</f>
        <v>PEORIA STREET LIGHTING IMPROVEMENT DISTRICT NO. 8</v>
      </c>
      <c r="E866" s="110"/>
      <c r="F866" s="177" t="s">
        <v>12122</v>
      </c>
      <c r="G866" s="75" t="s">
        <v>11580</v>
      </c>
      <c r="H866" s="75"/>
      <c r="I866" s="75"/>
      <c r="J866" s="75"/>
      <c r="K866" s="75"/>
    </row>
    <row r="867" spans="1:11" ht="12" x14ac:dyDescent="0.2">
      <c r="A867" s="111">
        <v>6656</v>
      </c>
      <c r="B867" s="110" t="s">
        <v>6808</v>
      </c>
      <c r="C867" s="110" t="str">
        <f t="shared" si="5"/>
        <v>Peoria Street Lighting Improvement District No. 9</v>
      </c>
      <c r="D867" s="110" t="str">
        <f>UPPER(Table39[[#This Row],[Full Name (NEW)]])</f>
        <v>PEORIA STREET LIGHTING IMPROVEMENT DISTRICT NO. 9</v>
      </c>
      <c r="E867" s="110"/>
      <c r="F867" s="177" t="s">
        <v>12122</v>
      </c>
      <c r="G867" s="75" t="s">
        <v>11580</v>
      </c>
      <c r="H867" s="75"/>
      <c r="I867" s="75"/>
      <c r="J867" s="75"/>
      <c r="K867" s="75"/>
    </row>
    <row r="868" spans="1:11" ht="12" x14ac:dyDescent="0.2">
      <c r="A868" s="111">
        <v>6657</v>
      </c>
      <c r="B868" s="110" t="s">
        <v>5116</v>
      </c>
      <c r="C868" s="110" t="str">
        <f t="shared" si="5"/>
        <v>Peoria Street Lighting Improvement District No. 21</v>
      </c>
      <c r="D868" s="110" t="str">
        <f>UPPER(Table39[[#This Row],[Full Name (NEW)]])</f>
        <v>PEORIA STREET LIGHTING IMPROVEMENT DISTRICT NO. 21</v>
      </c>
      <c r="E868" s="110"/>
      <c r="F868" s="177" t="s">
        <v>12122</v>
      </c>
      <c r="G868" s="75" t="s">
        <v>11580</v>
      </c>
      <c r="H868" s="75"/>
      <c r="I868" s="75"/>
      <c r="J868" s="75"/>
      <c r="K868" s="75"/>
    </row>
    <row r="869" spans="1:11" ht="12" x14ac:dyDescent="0.2">
      <c r="A869" s="111">
        <v>6658</v>
      </c>
      <c r="B869" s="110" t="s">
        <v>6811</v>
      </c>
      <c r="C869" s="110" t="str">
        <f t="shared" si="5"/>
        <v>Peoria Street Lighting Improvement District No. 10</v>
      </c>
      <c r="D869" s="110" t="str">
        <f>UPPER(Table39[[#This Row],[Full Name (NEW)]])</f>
        <v>PEORIA STREET LIGHTING IMPROVEMENT DISTRICT NO. 10</v>
      </c>
      <c r="E869" s="110"/>
      <c r="F869" s="177" t="s">
        <v>12122</v>
      </c>
      <c r="G869" s="75" t="s">
        <v>11580</v>
      </c>
      <c r="H869" s="75"/>
      <c r="I869" s="75"/>
      <c r="J869" s="75"/>
      <c r="K869" s="75"/>
    </row>
    <row r="870" spans="1:11" ht="12" x14ac:dyDescent="0.2">
      <c r="A870" s="111">
        <v>6659</v>
      </c>
      <c r="B870" s="110" t="s">
        <v>6814</v>
      </c>
      <c r="C870" s="110" t="str">
        <f t="shared" si="5"/>
        <v>Peoria Street Lighting Improvement District No. 11</v>
      </c>
      <c r="D870" s="110" t="str">
        <f>UPPER(Table39[[#This Row],[Full Name (NEW)]])</f>
        <v>PEORIA STREET LIGHTING IMPROVEMENT DISTRICT NO. 11</v>
      </c>
      <c r="E870" s="110"/>
      <c r="F870" s="177" t="s">
        <v>12122</v>
      </c>
      <c r="G870" s="75" t="s">
        <v>11580</v>
      </c>
      <c r="H870" s="75"/>
      <c r="I870" s="75"/>
      <c r="J870" s="75"/>
      <c r="K870" s="75"/>
    </row>
    <row r="871" spans="1:11" ht="12" x14ac:dyDescent="0.2">
      <c r="A871" s="111">
        <v>6660</v>
      </c>
      <c r="B871" s="110" t="s">
        <v>6817</v>
      </c>
      <c r="C871" s="110" t="str">
        <f t="shared" si="5"/>
        <v>Peoria Street Lighting Improvement District No. 14</v>
      </c>
      <c r="D871" s="110" t="str">
        <f>UPPER(Table39[[#This Row],[Full Name (NEW)]])</f>
        <v>PEORIA STREET LIGHTING IMPROVEMENT DISTRICT NO. 14</v>
      </c>
      <c r="E871" s="110"/>
      <c r="F871" s="177" t="s">
        <v>12122</v>
      </c>
      <c r="G871" s="75" t="s">
        <v>11580</v>
      </c>
      <c r="H871" s="75"/>
      <c r="I871" s="75"/>
      <c r="J871" s="75"/>
      <c r="K871" s="75"/>
    </row>
    <row r="872" spans="1:11" ht="12" x14ac:dyDescent="0.2">
      <c r="A872" s="111">
        <v>6661</v>
      </c>
      <c r="B872" s="110" t="s">
        <v>6820</v>
      </c>
      <c r="C872" s="110" t="str">
        <f t="shared" si="5"/>
        <v>Peoria Street Lighting Improvement District No. 15</v>
      </c>
      <c r="D872" s="110" t="str">
        <f>UPPER(Table39[[#This Row],[Full Name (NEW)]])</f>
        <v>PEORIA STREET LIGHTING IMPROVEMENT DISTRICT NO. 15</v>
      </c>
      <c r="E872" s="110"/>
      <c r="F872" s="177" t="s">
        <v>12122</v>
      </c>
      <c r="G872" s="75" t="s">
        <v>11580</v>
      </c>
      <c r="H872" s="75"/>
      <c r="I872" s="75"/>
      <c r="J872" s="75"/>
      <c r="K872" s="75"/>
    </row>
    <row r="873" spans="1:11" ht="12" x14ac:dyDescent="0.2">
      <c r="A873" s="111">
        <v>6662</v>
      </c>
      <c r="B873" s="110" t="s">
        <v>5098</v>
      </c>
      <c r="C873" s="110" t="str">
        <f t="shared" si="5"/>
        <v>Peoria Street Lighting Improvement District No. 22</v>
      </c>
      <c r="D873" s="110" t="str">
        <f>UPPER(Table39[[#This Row],[Full Name (NEW)]])</f>
        <v>PEORIA STREET LIGHTING IMPROVEMENT DISTRICT NO. 22</v>
      </c>
      <c r="E873" s="110"/>
      <c r="F873" s="177" t="s">
        <v>12122</v>
      </c>
      <c r="G873" s="75" t="s">
        <v>11580</v>
      </c>
      <c r="H873" s="75"/>
      <c r="I873" s="75"/>
      <c r="J873" s="75"/>
      <c r="K873" s="75"/>
    </row>
    <row r="874" spans="1:11" ht="12" x14ac:dyDescent="0.2">
      <c r="A874" s="111">
        <v>6664</v>
      </c>
      <c r="B874" s="110" t="s">
        <v>5260</v>
      </c>
      <c r="C874" s="110" t="str">
        <f t="shared" si="5"/>
        <v>Peoria Street Lighting Improvement District No. 23</v>
      </c>
      <c r="D874" s="110" t="str">
        <f>UPPER(Table39[[#This Row],[Full Name (NEW)]])</f>
        <v>PEORIA STREET LIGHTING IMPROVEMENT DISTRICT NO. 23</v>
      </c>
      <c r="E874" s="110"/>
      <c r="F874" s="177" t="s">
        <v>12122</v>
      </c>
      <c r="G874" s="75" t="s">
        <v>11580</v>
      </c>
      <c r="H874" s="75"/>
      <c r="I874" s="75"/>
      <c r="J874" s="75"/>
      <c r="K874" s="75"/>
    </row>
    <row r="875" spans="1:11" ht="12" x14ac:dyDescent="0.2">
      <c r="A875" s="111">
        <v>6665</v>
      </c>
      <c r="B875" s="110" t="s">
        <v>6823</v>
      </c>
      <c r="C875" s="110" t="str">
        <f t="shared" si="5"/>
        <v>Peoria Street Lighting Improvement District No. 38</v>
      </c>
      <c r="D875" s="110" t="str">
        <f>UPPER(Table39[[#This Row],[Full Name (NEW)]])</f>
        <v>PEORIA STREET LIGHTING IMPROVEMENT DISTRICT NO. 38</v>
      </c>
      <c r="E875" s="110"/>
      <c r="F875" s="177" t="s">
        <v>12122</v>
      </c>
      <c r="G875" s="75" t="s">
        <v>11580</v>
      </c>
      <c r="H875" s="75"/>
      <c r="I875" s="75"/>
      <c r="J875" s="75"/>
      <c r="K875" s="75"/>
    </row>
    <row r="876" spans="1:11" ht="12" x14ac:dyDescent="0.2">
      <c r="A876" s="111">
        <v>6666</v>
      </c>
      <c r="B876" s="110" t="s">
        <v>6826</v>
      </c>
      <c r="C876" s="110" t="str">
        <f t="shared" si="5"/>
        <v>Peoria Street Lighting Improvement District No. 39</v>
      </c>
      <c r="D876" s="110" t="str">
        <f>UPPER(Table39[[#This Row],[Full Name (NEW)]])</f>
        <v>PEORIA STREET LIGHTING IMPROVEMENT DISTRICT NO. 39</v>
      </c>
      <c r="E876" s="110"/>
      <c r="F876" s="177" t="s">
        <v>12122</v>
      </c>
      <c r="G876" s="75" t="s">
        <v>11580</v>
      </c>
      <c r="H876" s="75"/>
      <c r="I876" s="75"/>
      <c r="J876" s="75"/>
      <c r="K876" s="75"/>
    </row>
    <row r="877" spans="1:11" ht="12" x14ac:dyDescent="0.2">
      <c r="A877" s="111">
        <v>6667</v>
      </c>
      <c r="B877" s="110" t="s">
        <v>5109</v>
      </c>
      <c r="C877" s="110" t="str">
        <f t="shared" si="5"/>
        <v>Peoria Street Lighting Improvement District No. 24</v>
      </c>
      <c r="D877" s="110" t="str">
        <f>UPPER(Table39[[#This Row],[Full Name (NEW)]])</f>
        <v>PEORIA STREET LIGHTING IMPROVEMENT DISTRICT NO. 24</v>
      </c>
      <c r="E877" s="110"/>
      <c r="F877" s="177" t="s">
        <v>12122</v>
      </c>
      <c r="G877" s="75" t="s">
        <v>11580</v>
      </c>
      <c r="H877" s="75"/>
      <c r="I877" s="75"/>
      <c r="J877" s="75"/>
      <c r="K877" s="75"/>
    </row>
    <row r="878" spans="1:11" ht="12" x14ac:dyDescent="0.2">
      <c r="A878" s="111">
        <v>6668</v>
      </c>
      <c r="B878" s="110" t="s">
        <v>6829</v>
      </c>
      <c r="C878" s="110" t="str">
        <f t="shared" si="5"/>
        <v>Peoria Street Lighting Improvement District No. 40</v>
      </c>
      <c r="D878" s="110" t="str">
        <f>UPPER(Table39[[#This Row],[Full Name (NEW)]])</f>
        <v>PEORIA STREET LIGHTING IMPROVEMENT DISTRICT NO. 40</v>
      </c>
      <c r="E878" s="110"/>
      <c r="F878" s="177" t="s">
        <v>12122</v>
      </c>
      <c r="G878" s="75" t="s">
        <v>11580</v>
      </c>
      <c r="H878" s="75"/>
      <c r="I878" s="75"/>
      <c r="J878" s="75"/>
      <c r="K878" s="75"/>
    </row>
    <row r="879" spans="1:11" ht="12" x14ac:dyDescent="0.2">
      <c r="A879" s="111">
        <v>6669</v>
      </c>
      <c r="B879" s="110" t="s">
        <v>4882</v>
      </c>
      <c r="C879" s="110" t="str">
        <f t="shared" si="5"/>
        <v>Peoria Street Lighting Improvement District No. 25</v>
      </c>
      <c r="D879" s="110" t="str">
        <f>UPPER(Table39[[#This Row],[Full Name (NEW)]])</f>
        <v>PEORIA STREET LIGHTING IMPROVEMENT DISTRICT NO. 25</v>
      </c>
      <c r="E879" s="110"/>
      <c r="F879" s="177" t="s">
        <v>12122</v>
      </c>
      <c r="G879" s="75" t="s">
        <v>11580</v>
      </c>
      <c r="H879" s="75"/>
      <c r="I879" s="75"/>
      <c r="J879" s="75"/>
      <c r="K879" s="75"/>
    </row>
    <row r="880" spans="1:11" ht="12" x14ac:dyDescent="0.2">
      <c r="A880" s="111">
        <v>6671</v>
      </c>
      <c r="B880" s="110" t="s">
        <v>5095</v>
      </c>
      <c r="C880" s="110" t="str">
        <f t="shared" si="5"/>
        <v>Peoria Street Lighting Improvement District No. 26</v>
      </c>
      <c r="D880" s="110" t="str">
        <f>UPPER(Table39[[#This Row],[Full Name (NEW)]])</f>
        <v>PEORIA STREET LIGHTING IMPROVEMENT DISTRICT NO. 26</v>
      </c>
      <c r="E880" s="110"/>
      <c r="F880" s="177" t="s">
        <v>12122</v>
      </c>
      <c r="G880" s="75" t="s">
        <v>11580</v>
      </c>
      <c r="H880" s="75"/>
      <c r="I880" s="75"/>
      <c r="J880" s="75"/>
      <c r="K880" s="75"/>
    </row>
    <row r="881" spans="1:11" ht="12" x14ac:dyDescent="0.2">
      <c r="A881" s="111">
        <v>6672</v>
      </c>
      <c r="B881" s="110" t="s">
        <v>5101</v>
      </c>
      <c r="C881" s="110" t="str">
        <f t="shared" si="5"/>
        <v>Peoria Street Lighting Improvement District No. 27</v>
      </c>
      <c r="D881" s="110" t="str">
        <f>UPPER(Table39[[#This Row],[Full Name (NEW)]])</f>
        <v>PEORIA STREET LIGHTING IMPROVEMENT DISTRICT NO. 27</v>
      </c>
      <c r="E881" s="110"/>
      <c r="F881" s="177" t="s">
        <v>12122</v>
      </c>
      <c r="G881" s="75" t="s">
        <v>11580</v>
      </c>
      <c r="H881" s="75"/>
      <c r="I881" s="75"/>
      <c r="J881" s="75"/>
      <c r="K881" s="75"/>
    </row>
    <row r="882" spans="1:11" ht="12" x14ac:dyDescent="0.2">
      <c r="A882" s="111">
        <v>6673</v>
      </c>
      <c r="B882" s="110" t="s">
        <v>5113</v>
      </c>
      <c r="C882" s="110" t="str">
        <f t="shared" si="5"/>
        <v>Peoria Street Lighting Improvement District No. 28</v>
      </c>
      <c r="D882" s="110" t="str">
        <f>UPPER(Table39[[#This Row],[Full Name (NEW)]])</f>
        <v>PEORIA STREET LIGHTING IMPROVEMENT DISTRICT NO. 28</v>
      </c>
      <c r="E882" s="110"/>
      <c r="F882" s="177" t="s">
        <v>12122</v>
      </c>
      <c r="G882" s="75" t="s">
        <v>11580</v>
      </c>
      <c r="H882" s="75"/>
      <c r="I882" s="75"/>
      <c r="J882" s="75"/>
      <c r="K882" s="75"/>
    </row>
    <row r="883" spans="1:11" ht="12" x14ac:dyDescent="0.2">
      <c r="A883" s="111">
        <v>6674</v>
      </c>
      <c r="B883" s="110" t="s">
        <v>5105</v>
      </c>
      <c r="C883" s="110" t="str">
        <f t="shared" si="5"/>
        <v>Peoria Street Lighting Improvement District No. 29</v>
      </c>
      <c r="D883" s="110" t="str">
        <f>UPPER(Table39[[#This Row],[Full Name (NEW)]])</f>
        <v>PEORIA STREET LIGHTING IMPROVEMENT DISTRICT NO. 29</v>
      </c>
      <c r="E883" s="110"/>
      <c r="F883" s="177" t="s">
        <v>12122</v>
      </c>
      <c r="G883" s="75" t="s">
        <v>11580</v>
      </c>
      <c r="H883" s="75"/>
      <c r="I883" s="75"/>
      <c r="J883" s="75"/>
      <c r="K883" s="75"/>
    </row>
    <row r="884" spans="1:11" ht="12" x14ac:dyDescent="0.2">
      <c r="A884" s="111">
        <v>6675</v>
      </c>
      <c r="B884" s="110" t="s">
        <v>5803</v>
      </c>
      <c r="C884" s="110" t="str">
        <f>"Peoria Street Lighting Improvement District No. "&amp;_xlfn.NUMBERVALUE(RIGHT(B884, 1))</f>
        <v>Peoria Street Lighting Improvement District No. 3</v>
      </c>
      <c r="D884" s="110" t="str">
        <f>UPPER(Table39[[#This Row],[Full Name (NEW)]])</f>
        <v>PEORIA STREET LIGHTING IMPROVEMENT DISTRICT NO. 3</v>
      </c>
      <c r="E884" s="110"/>
      <c r="F884" s="177" t="s">
        <v>12122</v>
      </c>
      <c r="G884" s="75" t="s">
        <v>11580</v>
      </c>
      <c r="H884" s="75"/>
      <c r="I884" s="75"/>
      <c r="J884" s="75"/>
      <c r="K884" s="75"/>
    </row>
    <row r="885" spans="1:11" ht="12" x14ac:dyDescent="0.2">
      <c r="A885" s="111">
        <v>6676</v>
      </c>
      <c r="B885" s="110" t="s">
        <v>5264</v>
      </c>
      <c r="C885" s="110" t="str">
        <f t="shared" ref="C885:C922" si="6">"Peoria Street Lighting Improvement District No. "&amp;_xlfn.NUMBERVALUE(RIGHT(B885, 2))</f>
        <v>Peoria Street Lighting Improvement District No. 30</v>
      </c>
      <c r="D885" s="110" t="str">
        <f>UPPER(Table39[[#This Row],[Full Name (NEW)]])</f>
        <v>PEORIA STREET LIGHTING IMPROVEMENT DISTRICT NO. 30</v>
      </c>
      <c r="E885" s="110"/>
      <c r="F885" s="177" t="s">
        <v>12122</v>
      </c>
      <c r="G885" s="75" t="s">
        <v>11580</v>
      </c>
      <c r="H885" s="75"/>
      <c r="I885" s="75"/>
      <c r="J885" s="75"/>
      <c r="K885" s="75"/>
    </row>
    <row r="886" spans="1:11" ht="12" x14ac:dyDescent="0.2">
      <c r="A886" s="111">
        <v>6677</v>
      </c>
      <c r="B886" s="110" t="s">
        <v>5196</v>
      </c>
      <c r="C886" s="110" t="str">
        <f t="shared" si="6"/>
        <v>Peoria Street Lighting Improvement District No. 31</v>
      </c>
      <c r="D886" s="110" t="str">
        <f>UPPER(Table39[[#This Row],[Full Name (NEW)]])</f>
        <v>PEORIA STREET LIGHTING IMPROVEMENT DISTRICT NO. 31</v>
      </c>
      <c r="E886" s="110"/>
      <c r="F886" s="177" t="s">
        <v>12122</v>
      </c>
      <c r="G886" s="75" t="s">
        <v>11580</v>
      </c>
      <c r="H886" s="75"/>
      <c r="I886" s="75"/>
      <c r="J886" s="75"/>
      <c r="K886" s="75"/>
    </row>
    <row r="887" spans="1:11" ht="12" x14ac:dyDescent="0.2">
      <c r="A887" s="111">
        <v>6678</v>
      </c>
      <c r="B887" s="110" t="s">
        <v>5200</v>
      </c>
      <c r="C887" s="110" t="str">
        <f t="shared" si="6"/>
        <v>Peoria Street Lighting Improvement District No. 32</v>
      </c>
      <c r="D887" s="110" t="str">
        <f>UPPER(Table39[[#This Row],[Full Name (NEW)]])</f>
        <v>PEORIA STREET LIGHTING IMPROVEMENT DISTRICT NO. 32</v>
      </c>
      <c r="E887" s="110"/>
      <c r="F887" s="177" t="s">
        <v>12122</v>
      </c>
      <c r="G887" s="75" t="s">
        <v>11580</v>
      </c>
      <c r="H887" s="75"/>
      <c r="I887" s="75"/>
      <c r="J887" s="75"/>
      <c r="K887" s="75"/>
    </row>
    <row r="888" spans="1:11" ht="12" x14ac:dyDescent="0.2">
      <c r="A888" s="111">
        <v>6679</v>
      </c>
      <c r="B888" s="110" t="s">
        <v>5192</v>
      </c>
      <c r="C888" s="110" t="str">
        <f t="shared" si="6"/>
        <v>Peoria Street Lighting Improvement District No. 33</v>
      </c>
      <c r="D888" s="110" t="str">
        <f>UPPER(Table39[[#This Row],[Full Name (NEW)]])</f>
        <v>PEORIA STREET LIGHTING IMPROVEMENT DISTRICT NO. 33</v>
      </c>
      <c r="E888" s="110"/>
      <c r="F888" s="177" t="s">
        <v>12122</v>
      </c>
      <c r="G888" s="75" t="s">
        <v>11580</v>
      </c>
      <c r="H888" s="75"/>
      <c r="I888" s="75"/>
      <c r="J888" s="75"/>
      <c r="K888" s="75"/>
    </row>
    <row r="889" spans="1:11" ht="12" x14ac:dyDescent="0.2">
      <c r="A889" s="111">
        <v>6680</v>
      </c>
      <c r="B889" s="110" t="s">
        <v>5188</v>
      </c>
      <c r="C889" s="110" t="str">
        <f t="shared" si="6"/>
        <v>Peoria Street Lighting Improvement District No. 34</v>
      </c>
      <c r="D889" s="110" t="str">
        <f>UPPER(Table39[[#This Row],[Full Name (NEW)]])</f>
        <v>PEORIA STREET LIGHTING IMPROVEMENT DISTRICT NO. 34</v>
      </c>
      <c r="E889" s="110"/>
      <c r="F889" s="177" t="s">
        <v>12122</v>
      </c>
      <c r="G889" s="75" t="s">
        <v>11580</v>
      </c>
      <c r="H889" s="75"/>
      <c r="I889" s="75"/>
      <c r="J889" s="75"/>
      <c r="K889" s="75"/>
    </row>
    <row r="890" spans="1:11" ht="12" x14ac:dyDescent="0.2">
      <c r="A890" s="111">
        <v>6681</v>
      </c>
      <c r="B890" s="110" t="s">
        <v>5268</v>
      </c>
      <c r="C890" s="110" t="str">
        <f t="shared" si="6"/>
        <v>Peoria Street Lighting Improvement District No. 35</v>
      </c>
      <c r="D890" s="110" t="str">
        <f>UPPER(Table39[[#This Row],[Full Name (NEW)]])</f>
        <v>PEORIA STREET LIGHTING IMPROVEMENT DISTRICT NO. 35</v>
      </c>
      <c r="E890" s="110"/>
      <c r="F890" s="177" t="s">
        <v>12122</v>
      </c>
      <c r="G890" s="75" t="s">
        <v>11580</v>
      </c>
      <c r="H890" s="75"/>
      <c r="I890" s="75"/>
      <c r="J890" s="75"/>
      <c r="K890" s="75"/>
    </row>
    <row r="891" spans="1:11" ht="12" x14ac:dyDescent="0.2">
      <c r="A891" s="111">
        <v>6682</v>
      </c>
      <c r="B891" s="110" t="s">
        <v>5168</v>
      </c>
      <c r="C891" s="110" t="str">
        <f t="shared" si="6"/>
        <v>Peoria Street Lighting Improvement District No. 36</v>
      </c>
      <c r="D891" s="110" t="str">
        <f>UPPER(Table39[[#This Row],[Full Name (NEW)]])</f>
        <v>PEORIA STREET LIGHTING IMPROVEMENT DISTRICT NO. 36</v>
      </c>
      <c r="E891" s="110"/>
      <c r="F891" s="177" t="s">
        <v>12122</v>
      </c>
      <c r="G891" s="75" t="s">
        <v>11580</v>
      </c>
      <c r="H891" s="75"/>
      <c r="I891" s="75"/>
      <c r="J891" s="75"/>
      <c r="K891" s="75"/>
    </row>
    <row r="892" spans="1:11" ht="12" x14ac:dyDescent="0.2">
      <c r="A892" s="111">
        <v>6683</v>
      </c>
      <c r="B892" s="110" t="s">
        <v>5272</v>
      </c>
      <c r="C892" s="110" t="str">
        <f t="shared" si="6"/>
        <v>Peoria Street Lighting Improvement District No. 37</v>
      </c>
      <c r="D892" s="110" t="str">
        <f>UPPER(Table39[[#This Row],[Full Name (NEW)]])</f>
        <v>PEORIA STREET LIGHTING IMPROVEMENT DISTRICT NO. 37</v>
      </c>
      <c r="E892" s="110"/>
      <c r="F892" s="177" t="s">
        <v>12122</v>
      </c>
      <c r="G892" s="75" t="s">
        <v>11580</v>
      </c>
      <c r="H892" s="75"/>
      <c r="I892" s="75"/>
      <c r="J892" s="75"/>
      <c r="K892" s="75"/>
    </row>
    <row r="893" spans="1:11" ht="12" x14ac:dyDescent="0.2">
      <c r="A893" s="111">
        <v>6684</v>
      </c>
      <c r="B893" s="110" t="s">
        <v>5276</v>
      </c>
      <c r="C893" s="110" t="str">
        <f t="shared" si="6"/>
        <v>Peoria Street Lighting Improvement District No. 38</v>
      </c>
      <c r="D893" s="110" t="str">
        <f>UPPER(Table39[[#This Row],[Full Name (NEW)]])</f>
        <v>PEORIA STREET LIGHTING IMPROVEMENT DISTRICT NO. 38</v>
      </c>
      <c r="E893" s="110"/>
      <c r="F893" s="177" t="s">
        <v>12122</v>
      </c>
      <c r="G893" s="75" t="s">
        <v>11580</v>
      </c>
      <c r="H893" s="75"/>
      <c r="I893" s="75"/>
      <c r="J893" s="75"/>
      <c r="K893" s="75"/>
    </row>
    <row r="894" spans="1:11" ht="12" x14ac:dyDescent="0.2">
      <c r="A894" s="111">
        <v>6685</v>
      </c>
      <c r="B894" s="110" t="s">
        <v>5468</v>
      </c>
      <c r="C894" s="110" t="str">
        <f t="shared" si="6"/>
        <v>Peoria Street Lighting Improvement District No. 39</v>
      </c>
      <c r="D894" s="110" t="str">
        <f>UPPER(Table39[[#This Row],[Full Name (NEW)]])</f>
        <v>PEORIA STREET LIGHTING IMPROVEMENT DISTRICT NO. 39</v>
      </c>
      <c r="E894" s="110"/>
      <c r="F894" s="177" t="s">
        <v>12122</v>
      </c>
      <c r="G894" s="75" t="s">
        <v>11580</v>
      </c>
      <c r="H894" s="75"/>
      <c r="I894" s="75"/>
      <c r="J894" s="75"/>
      <c r="K894" s="75"/>
    </row>
    <row r="895" spans="1:11" ht="12" x14ac:dyDescent="0.2">
      <c r="A895" s="111">
        <v>6686</v>
      </c>
      <c r="B895" s="110" t="s">
        <v>5548</v>
      </c>
      <c r="C895" s="110" t="str">
        <f t="shared" si="6"/>
        <v>Peoria Street Lighting Improvement District No. 40</v>
      </c>
      <c r="D895" s="110" t="str">
        <f>UPPER(Table39[[#This Row],[Full Name (NEW)]])</f>
        <v>PEORIA STREET LIGHTING IMPROVEMENT DISTRICT NO. 40</v>
      </c>
      <c r="E895" s="110"/>
      <c r="F895" s="177" t="s">
        <v>12122</v>
      </c>
      <c r="G895" s="75" t="s">
        <v>11580</v>
      </c>
      <c r="H895" s="75"/>
      <c r="I895" s="75"/>
      <c r="J895" s="75"/>
      <c r="K895" s="75"/>
    </row>
    <row r="896" spans="1:11" ht="12" x14ac:dyDescent="0.2">
      <c r="A896" s="111">
        <v>6687</v>
      </c>
      <c r="B896" s="110" t="s">
        <v>5795</v>
      </c>
      <c r="C896" s="110" t="str">
        <f t="shared" si="6"/>
        <v>Peoria Street Lighting Improvement District No. 41</v>
      </c>
      <c r="D896" s="110" t="str">
        <f>UPPER(Table39[[#This Row],[Full Name (NEW)]])</f>
        <v>PEORIA STREET LIGHTING IMPROVEMENT DISTRICT NO. 41</v>
      </c>
      <c r="E896" s="110"/>
      <c r="F896" s="177" t="s">
        <v>12122</v>
      </c>
      <c r="G896" s="75" t="s">
        <v>11580</v>
      </c>
      <c r="H896" s="75"/>
      <c r="I896" s="75"/>
      <c r="J896" s="75"/>
      <c r="K896" s="75"/>
    </row>
    <row r="897" spans="1:11" ht="12" x14ac:dyDescent="0.2">
      <c r="A897" s="111">
        <v>6688</v>
      </c>
      <c r="B897" s="110" t="s">
        <v>5799</v>
      </c>
      <c r="C897" s="110" t="str">
        <f t="shared" si="6"/>
        <v>Peoria Street Lighting Improvement District No. 42</v>
      </c>
      <c r="D897" s="110" t="str">
        <f>UPPER(Table39[[#This Row],[Full Name (NEW)]])</f>
        <v>PEORIA STREET LIGHTING IMPROVEMENT DISTRICT NO. 42</v>
      </c>
      <c r="E897" s="110"/>
      <c r="F897" s="177" t="s">
        <v>12122</v>
      </c>
      <c r="G897" s="75" t="s">
        <v>11580</v>
      </c>
      <c r="H897" s="75"/>
      <c r="I897" s="75"/>
      <c r="J897" s="75"/>
      <c r="K897" s="75"/>
    </row>
    <row r="898" spans="1:11" ht="12" x14ac:dyDescent="0.2">
      <c r="A898" s="111">
        <v>6689</v>
      </c>
      <c r="B898" s="110" t="s">
        <v>5456</v>
      </c>
      <c r="C898" s="110" t="str">
        <f t="shared" si="6"/>
        <v>Peoria Street Lighting Improvement District No. 43</v>
      </c>
      <c r="D898" s="110" t="str">
        <f>UPPER(Table39[[#This Row],[Full Name (NEW)]])</f>
        <v>PEORIA STREET LIGHTING IMPROVEMENT DISTRICT NO. 43</v>
      </c>
      <c r="E898" s="110"/>
      <c r="F898" s="177" t="s">
        <v>12122</v>
      </c>
      <c r="G898" s="75" t="s">
        <v>11580</v>
      </c>
      <c r="H898" s="75"/>
      <c r="I898" s="75"/>
      <c r="J898" s="75"/>
      <c r="K898" s="75"/>
    </row>
    <row r="899" spans="1:11" ht="12" x14ac:dyDescent="0.2">
      <c r="A899" s="111">
        <v>6690</v>
      </c>
      <c r="B899" s="110" t="s">
        <v>5807</v>
      </c>
      <c r="C899" s="110" t="str">
        <f t="shared" si="6"/>
        <v>Peoria Street Lighting Improvement District No. 45</v>
      </c>
      <c r="D899" s="110" t="str">
        <f>UPPER(Table39[[#This Row],[Full Name (NEW)]])</f>
        <v>PEORIA STREET LIGHTING IMPROVEMENT DISTRICT NO. 45</v>
      </c>
      <c r="E899" s="110"/>
      <c r="F899" s="177" t="s">
        <v>12122</v>
      </c>
      <c r="G899" s="75" t="s">
        <v>11580</v>
      </c>
      <c r="H899" s="75"/>
      <c r="I899" s="75"/>
      <c r="J899" s="75"/>
      <c r="K899" s="75"/>
    </row>
    <row r="900" spans="1:11" ht="12" x14ac:dyDescent="0.2">
      <c r="A900" s="111">
        <v>6691</v>
      </c>
      <c r="B900" s="110" t="s">
        <v>5511</v>
      </c>
      <c r="C900" s="110" t="str">
        <f t="shared" si="6"/>
        <v>Peoria Street Lighting Improvement District No. 46</v>
      </c>
      <c r="D900" s="110" t="str">
        <f>UPPER(Table39[[#This Row],[Full Name (NEW)]])</f>
        <v>PEORIA STREET LIGHTING IMPROVEMENT DISTRICT NO. 46</v>
      </c>
      <c r="E900" s="110"/>
      <c r="F900" s="177" t="s">
        <v>12122</v>
      </c>
      <c r="G900" s="75" t="s">
        <v>11580</v>
      </c>
      <c r="H900" s="75"/>
      <c r="I900" s="75"/>
      <c r="J900" s="75"/>
      <c r="K900" s="75"/>
    </row>
    <row r="901" spans="1:11" ht="12" x14ac:dyDescent="0.2">
      <c r="A901" s="111">
        <v>6692</v>
      </c>
      <c r="B901" s="110" t="s">
        <v>5556</v>
      </c>
      <c r="C901" s="110" t="str">
        <f t="shared" si="6"/>
        <v>Peoria Street Lighting Improvement District No. 47</v>
      </c>
      <c r="D901" s="110" t="str">
        <f>UPPER(Table39[[#This Row],[Full Name (NEW)]])</f>
        <v>PEORIA STREET LIGHTING IMPROVEMENT DISTRICT NO. 47</v>
      </c>
      <c r="E901" s="110"/>
      <c r="F901" s="177" t="s">
        <v>12122</v>
      </c>
      <c r="G901" s="75" t="s">
        <v>11580</v>
      </c>
      <c r="H901" s="75"/>
      <c r="I901" s="75"/>
      <c r="J901" s="75"/>
      <c r="K901" s="75"/>
    </row>
    <row r="902" spans="1:11" ht="12" x14ac:dyDescent="0.2">
      <c r="A902" s="111">
        <v>6693</v>
      </c>
      <c r="B902" s="110" t="s">
        <v>5490</v>
      </c>
      <c r="C902" s="110" t="str">
        <f t="shared" si="6"/>
        <v>Peoria Street Lighting Improvement District No. 48</v>
      </c>
      <c r="D902" s="110" t="str">
        <f>UPPER(Table39[[#This Row],[Full Name (NEW)]])</f>
        <v>PEORIA STREET LIGHTING IMPROVEMENT DISTRICT NO. 48</v>
      </c>
      <c r="E902" s="110"/>
      <c r="F902" s="177" t="s">
        <v>12122</v>
      </c>
      <c r="G902" s="75" t="s">
        <v>11580</v>
      </c>
      <c r="H902" s="75"/>
      <c r="I902" s="75"/>
      <c r="J902" s="75"/>
      <c r="K902" s="75"/>
    </row>
    <row r="903" spans="1:11" ht="12" x14ac:dyDescent="0.2">
      <c r="A903" s="111">
        <v>6694</v>
      </c>
      <c r="B903" s="110" t="s">
        <v>6511</v>
      </c>
      <c r="C903" s="110" t="str">
        <f t="shared" si="6"/>
        <v>Peoria Street Lighting Improvement District No. 49</v>
      </c>
      <c r="D903" s="110" t="str">
        <f>UPPER(Table39[[#This Row],[Full Name (NEW)]])</f>
        <v>PEORIA STREET LIGHTING IMPROVEMENT DISTRICT NO. 49</v>
      </c>
      <c r="E903" s="110"/>
      <c r="F903" s="177" t="s">
        <v>12122</v>
      </c>
      <c r="G903" s="75" t="s">
        <v>11580</v>
      </c>
      <c r="H903" s="75"/>
      <c r="I903" s="75"/>
      <c r="J903" s="75"/>
      <c r="K903" s="75"/>
    </row>
    <row r="904" spans="1:11" ht="12" x14ac:dyDescent="0.2">
      <c r="A904" s="111">
        <v>6695</v>
      </c>
      <c r="B904" s="110" t="s">
        <v>5523</v>
      </c>
      <c r="C904" s="110" t="str">
        <f t="shared" si="6"/>
        <v>Peoria Street Lighting Improvement District No. 50</v>
      </c>
      <c r="D904" s="110" t="str">
        <f>UPPER(Table39[[#This Row],[Full Name (NEW)]])</f>
        <v>PEORIA STREET LIGHTING IMPROVEMENT DISTRICT NO. 50</v>
      </c>
      <c r="E904" s="110"/>
      <c r="F904" s="177" t="s">
        <v>12122</v>
      </c>
      <c r="G904" s="75" t="s">
        <v>11580</v>
      </c>
      <c r="H904" s="75"/>
      <c r="I904" s="75"/>
      <c r="J904" s="75"/>
      <c r="K904" s="75"/>
    </row>
    <row r="905" spans="1:11" ht="12" x14ac:dyDescent="0.2">
      <c r="A905" s="111">
        <v>6696</v>
      </c>
      <c r="B905" s="110" t="s">
        <v>5517</v>
      </c>
      <c r="C905" s="110" t="str">
        <f t="shared" si="6"/>
        <v>Peoria Street Lighting Improvement District No. 51</v>
      </c>
      <c r="D905" s="110" t="str">
        <f>UPPER(Table39[[#This Row],[Full Name (NEW)]])</f>
        <v>PEORIA STREET LIGHTING IMPROVEMENT DISTRICT NO. 51</v>
      </c>
      <c r="E905" s="110"/>
      <c r="F905" s="177" t="s">
        <v>12122</v>
      </c>
      <c r="G905" s="75" t="s">
        <v>11580</v>
      </c>
      <c r="H905" s="75"/>
      <c r="I905" s="75"/>
      <c r="J905" s="75"/>
      <c r="K905" s="75"/>
    </row>
    <row r="906" spans="1:11" ht="12" x14ac:dyDescent="0.2">
      <c r="A906" s="111">
        <v>6697</v>
      </c>
      <c r="B906" s="110" t="s">
        <v>5526</v>
      </c>
      <c r="C906" s="110" t="str">
        <f t="shared" si="6"/>
        <v>Peoria Street Lighting Improvement District No. 54</v>
      </c>
      <c r="D906" s="110" t="str">
        <f>UPPER(Table39[[#This Row],[Full Name (NEW)]])</f>
        <v>PEORIA STREET LIGHTING IMPROVEMENT DISTRICT NO. 54</v>
      </c>
      <c r="E906" s="110"/>
      <c r="F906" s="177" t="s">
        <v>12122</v>
      </c>
      <c r="G906" s="75" t="s">
        <v>11580</v>
      </c>
      <c r="H906" s="75"/>
      <c r="I906" s="75"/>
      <c r="J906" s="75"/>
      <c r="K906" s="75"/>
    </row>
    <row r="907" spans="1:11" ht="12" x14ac:dyDescent="0.2">
      <c r="A907" s="111">
        <v>6698</v>
      </c>
      <c r="B907" s="110" t="s">
        <v>6568</v>
      </c>
      <c r="C907" s="110" t="str">
        <f t="shared" si="6"/>
        <v>Peoria Street Lighting Improvement District No. 55</v>
      </c>
      <c r="D907" s="110" t="str">
        <f>UPPER(Table39[[#This Row],[Full Name (NEW)]])</f>
        <v>PEORIA STREET LIGHTING IMPROVEMENT DISTRICT NO. 55</v>
      </c>
      <c r="E907" s="110"/>
      <c r="F907" s="177" t="s">
        <v>12122</v>
      </c>
      <c r="G907" s="75" t="s">
        <v>11580</v>
      </c>
      <c r="H907" s="75"/>
      <c r="I907" s="75"/>
      <c r="J907" s="75"/>
      <c r="K907" s="75"/>
    </row>
    <row r="908" spans="1:11" ht="12" x14ac:dyDescent="0.2">
      <c r="A908" s="111">
        <v>6699</v>
      </c>
      <c r="B908" s="110" t="s">
        <v>5628</v>
      </c>
      <c r="C908" s="110" t="str">
        <f t="shared" si="6"/>
        <v>Peoria Street Lighting Improvement District No. 56</v>
      </c>
      <c r="D908" s="110" t="str">
        <f>UPPER(Table39[[#This Row],[Full Name (NEW)]])</f>
        <v>PEORIA STREET LIGHTING IMPROVEMENT DISTRICT NO. 56</v>
      </c>
      <c r="E908" s="110"/>
      <c r="F908" s="177" t="s">
        <v>12122</v>
      </c>
      <c r="G908" s="75" t="s">
        <v>11580</v>
      </c>
      <c r="H908" s="75"/>
      <c r="I908" s="75"/>
      <c r="J908" s="75"/>
      <c r="K908" s="75"/>
    </row>
    <row r="909" spans="1:11" ht="12" x14ac:dyDescent="0.2">
      <c r="A909" s="111">
        <v>6700</v>
      </c>
      <c r="B909" s="110" t="s">
        <v>5540</v>
      </c>
      <c r="C909" s="110" t="str">
        <f t="shared" si="6"/>
        <v>Peoria Street Lighting Improvement District No. 57</v>
      </c>
      <c r="D909" s="110" t="str">
        <f>UPPER(Table39[[#This Row],[Full Name (NEW)]])</f>
        <v>PEORIA STREET LIGHTING IMPROVEMENT DISTRICT NO. 57</v>
      </c>
      <c r="E909" s="110"/>
      <c r="F909" s="177" t="s">
        <v>12122</v>
      </c>
      <c r="G909" s="75" t="s">
        <v>11580</v>
      </c>
      <c r="H909" s="75"/>
      <c r="I909" s="75"/>
      <c r="J909" s="75"/>
      <c r="K909" s="75"/>
    </row>
    <row r="910" spans="1:11" ht="12" x14ac:dyDescent="0.2">
      <c r="A910" s="111">
        <v>6701</v>
      </c>
      <c r="B910" s="110" t="s">
        <v>5514</v>
      </c>
      <c r="C910" s="110" t="str">
        <f t="shared" si="6"/>
        <v>Peoria Street Lighting Improvement District No. 58</v>
      </c>
      <c r="D910" s="110" t="str">
        <f>UPPER(Table39[[#This Row],[Full Name (NEW)]])</f>
        <v>PEORIA STREET LIGHTING IMPROVEMENT DISTRICT NO. 58</v>
      </c>
      <c r="E910" s="110"/>
      <c r="F910" s="177" t="s">
        <v>12122</v>
      </c>
      <c r="G910" s="75" t="s">
        <v>11580</v>
      </c>
      <c r="H910" s="75"/>
      <c r="I910" s="75"/>
      <c r="J910" s="75"/>
      <c r="K910" s="75"/>
    </row>
    <row r="911" spans="1:11" ht="12" x14ac:dyDescent="0.2">
      <c r="A911" s="111">
        <v>6702</v>
      </c>
      <c r="B911" s="110" t="s">
        <v>5600</v>
      </c>
      <c r="C911" s="110" t="str">
        <f t="shared" si="6"/>
        <v>Peoria Street Lighting Improvement District No. 59</v>
      </c>
      <c r="D911" s="110" t="str">
        <f>UPPER(Table39[[#This Row],[Full Name (NEW)]])</f>
        <v>PEORIA STREET LIGHTING IMPROVEMENT DISTRICT NO. 59</v>
      </c>
      <c r="E911" s="110"/>
      <c r="F911" s="177" t="s">
        <v>12122</v>
      </c>
      <c r="G911" s="75" t="s">
        <v>11580</v>
      </c>
      <c r="H911" s="75"/>
      <c r="I911" s="75"/>
      <c r="J911" s="75"/>
      <c r="K911" s="75"/>
    </row>
    <row r="912" spans="1:11" ht="12" x14ac:dyDescent="0.2">
      <c r="A912" s="111">
        <v>6703</v>
      </c>
      <c r="B912" s="110" t="s">
        <v>5576</v>
      </c>
      <c r="C912" s="110" t="str">
        <f t="shared" si="6"/>
        <v>Peoria Street Lighting Improvement District No. 61</v>
      </c>
      <c r="D912" s="110" t="str">
        <f>UPPER(Table39[[#This Row],[Full Name (NEW)]])</f>
        <v>PEORIA STREET LIGHTING IMPROVEMENT DISTRICT NO. 61</v>
      </c>
      <c r="E912" s="110"/>
      <c r="F912" s="177" t="s">
        <v>12122</v>
      </c>
      <c r="G912" s="75" t="s">
        <v>11580</v>
      </c>
      <c r="H912" s="75"/>
      <c r="I912" s="75"/>
      <c r="J912" s="75"/>
      <c r="K912" s="75"/>
    </row>
    <row r="913" spans="1:11" ht="12" x14ac:dyDescent="0.2">
      <c r="A913" s="111">
        <v>6704</v>
      </c>
      <c r="B913" s="110" t="s">
        <v>5580</v>
      </c>
      <c r="C913" s="110" t="str">
        <f t="shared" si="6"/>
        <v>Peoria Street Lighting Improvement District No. 62</v>
      </c>
      <c r="D913" s="110" t="str">
        <f>UPPER(Table39[[#This Row],[Full Name (NEW)]])</f>
        <v>PEORIA STREET LIGHTING IMPROVEMENT DISTRICT NO. 62</v>
      </c>
      <c r="E913" s="110"/>
      <c r="F913" s="177" t="s">
        <v>12122</v>
      </c>
      <c r="G913" s="75" t="s">
        <v>11580</v>
      </c>
      <c r="H913" s="75"/>
      <c r="I913" s="75"/>
      <c r="J913" s="75"/>
      <c r="K913" s="75"/>
    </row>
    <row r="914" spans="1:11" ht="12" x14ac:dyDescent="0.2">
      <c r="A914" s="111">
        <v>6705</v>
      </c>
      <c r="B914" s="110" t="s">
        <v>5552</v>
      </c>
      <c r="C914" s="110" t="str">
        <f t="shared" si="6"/>
        <v>Peoria Street Lighting Improvement District No. 63</v>
      </c>
      <c r="D914" s="110" t="str">
        <f>UPPER(Table39[[#This Row],[Full Name (NEW)]])</f>
        <v>PEORIA STREET LIGHTING IMPROVEMENT DISTRICT NO. 63</v>
      </c>
      <c r="E914" s="110"/>
      <c r="F914" s="177" t="s">
        <v>12122</v>
      </c>
      <c r="G914" s="75" t="s">
        <v>11580</v>
      </c>
      <c r="H914" s="75"/>
      <c r="I914" s="75"/>
      <c r="J914" s="75"/>
      <c r="K914" s="75"/>
    </row>
    <row r="915" spans="1:11" ht="12" x14ac:dyDescent="0.2">
      <c r="A915" s="111">
        <v>6706</v>
      </c>
      <c r="B915" s="110" t="s">
        <v>6517</v>
      </c>
      <c r="C915" s="110" t="str">
        <f t="shared" si="6"/>
        <v>Peoria Street Lighting Improvement District No. 66</v>
      </c>
      <c r="D915" s="110" t="str">
        <f>UPPER(Table39[[#This Row],[Full Name (NEW)]])</f>
        <v>PEORIA STREET LIGHTING IMPROVEMENT DISTRICT NO. 66</v>
      </c>
      <c r="E915" s="110"/>
      <c r="F915" s="177" t="s">
        <v>12122</v>
      </c>
      <c r="G915" s="75" t="s">
        <v>11580</v>
      </c>
      <c r="H915" s="75"/>
      <c r="I915" s="75"/>
      <c r="J915" s="75"/>
      <c r="K915" s="75"/>
    </row>
    <row r="916" spans="1:11" ht="12" x14ac:dyDescent="0.2">
      <c r="A916" s="111">
        <v>6707</v>
      </c>
      <c r="B916" s="110" t="s">
        <v>5632</v>
      </c>
      <c r="C916" s="110" t="str">
        <f t="shared" si="6"/>
        <v>Peoria Street Lighting Improvement District No. 70</v>
      </c>
      <c r="D916" s="110" t="str">
        <f>UPPER(Table39[[#This Row],[Full Name (NEW)]])</f>
        <v>PEORIA STREET LIGHTING IMPROVEMENT DISTRICT NO. 70</v>
      </c>
      <c r="E916" s="110"/>
      <c r="F916" s="177" t="s">
        <v>12122</v>
      </c>
      <c r="G916" s="75" t="s">
        <v>11580</v>
      </c>
      <c r="H916" s="75"/>
      <c r="I916" s="75"/>
      <c r="J916" s="75"/>
      <c r="K916" s="75"/>
    </row>
    <row r="917" spans="1:11" ht="12" x14ac:dyDescent="0.2">
      <c r="A917" s="111">
        <v>6708</v>
      </c>
      <c r="B917" s="110" t="s">
        <v>6520</v>
      </c>
      <c r="C917" s="110" t="str">
        <f t="shared" si="6"/>
        <v>Peoria Street Lighting Improvement District No. 73</v>
      </c>
      <c r="D917" s="110" t="str">
        <f>UPPER(Table39[[#This Row],[Full Name (NEW)]])</f>
        <v>PEORIA STREET LIGHTING IMPROVEMENT DISTRICT NO. 73</v>
      </c>
      <c r="E917" s="110"/>
      <c r="F917" s="177" t="s">
        <v>12122</v>
      </c>
      <c r="G917" s="75" t="s">
        <v>11580</v>
      </c>
      <c r="H917" s="75"/>
      <c r="I917" s="75"/>
      <c r="J917" s="75"/>
      <c r="K917" s="75"/>
    </row>
    <row r="918" spans="1:11" ht="12" x14ac:dyDescent="0.2">
      <c r="A918" s="111">
        <v>6709</v>
      </c>
      <c r="B918" s="110" t="s">
        <v>6529</v>
      </c>
      <c r="C918" s="110" t="str">
        <f t="shared" si="6"/>
        <v>Peoria Street Lighting Improvement District No. 78</v>
      </c>
      <c r="D918" s="110" t="str">
        <f>UPPER(Table39[[#This Row],[Full Name (NEW)]])</f>
        <v>PEORIA STREET LIGHTING IMPROVEMENT DISTRICT NO. 78</v>
      </c>
      <c r="E918" s="110"/>
      <c r="F918" s="177" t="s">
        <v>12122</v>
      </c>
      <c r="G918" s="75" t="s">
        <v>11580</v>
      </c>
      <c r="H918" s="75"/>
      <c r="I918" s="75"/>
      <c r="J918" s="75"/>
      <c r="K918" s="75"/>
    </row>
    <row r="919" spans="1:11" ht="12" x14ac:dyDescent="0.2">
      <c r="A919" s="111">
        <v>6710</v>
      </c>
      <c r="B919" s="110" t="s">
        <v>6532</v>
      </c>
      <c r="C919" s="110" t="str">
        <f t="shared" si="6"/>
        <v>Peoria Street Lighting Improvement District No. 79</v>
      </c>
      <c r="D919" s="110" t="str">
        <f>UPPER(Table39[[#This Row],[Full Name (NEW)]])</f>
        <v>PEORIA STREET LIGHTING IMPROVEMENT DISTRICT NO. 79</v>
      </c>
      <c r="E919" s="110"/>
      <c r="F919" s="177" t="s">
        <v>12122</v>
      </c>
      <c r="G919" s="75" t="s">
        <v>11580</v>
      </c>
      <c r="H919" s="75"/>
      <c r="I919" s="75"/>
      <c r="J919" s="75"/>
      <c r="K919" s="75"/>
    </row>
    <row r="920" spans="1:11" ht="12" x14ac:dyDescent="0.2">
      <c r="A920" s="111">
        <v>6711</v>
      </c>
      <c r="B920" s="110" t="s">
        <v>6508</v>
      </c>
      <c r="C920" s="110" t="str">
        <f t="shared" si="6"/>
        <v>Peoria Street Lighting Improvement District No. 83</v>
      </c>
      <c r="D920" s="110" t="str">
        <f>UPPER(Table39[[#This Row],[Full Name (NEW)]])</f>
        <v>PEORIA STREET LIGHTING IMPROVEMENT DISTRICT NO. 83</v>
      </c>
      <c r="E920" s="110"/>
      <c r="F920" s="177" t="s">
        <v>12122</v>
      </c>
      <c r="G920" s="75" t="s">
        <v>11580</v>
      </c>
      <c r="H920" s="75"/>
      <c r="I920" s="75"/>
      <c r="J920" s="75"/>
      <c r="K920" s="75"/>
    </row>
    <row r="921" spans="1:11" ht="12" x14ac:dyDescent="0.2">
      <c r="A921" s="111">
        <v>6712</v>
      </c>
      <c r="B921" s="110" t="s">
        <v>6538</v>
      </c>
      <c r="C921" s="110" t="str">
        <f t="shared" si="6"/>
        <v>Peoria Street Lighting Improvement District No. 93</v>
      </c>
      <c r="D921" s="110" t="str">
        <f>UPPER(Table39[[#This Row],[Full Name (NEW)]])</f>
        <v>PEORIA STREET LIGHTING IMPROVEMENT DISTRICT NO. 93</v>
      </c>
      <c r="E921" s="110"/>
      <c r="F921" s="177" t="s">
        <v>12122</v>
      </c>
      <c r="G921" s="75" t="s">
        <v>11580</v>
      </c>
      <c r="H921" s="75"/>
      <c r="I921" s="75"/>
      <c r="J921" s="75"/>
      <c r="K921" s="75"/>
    </row>
    <row r="922" spans="1:11" ht="12" x14ac:dyDescent="0.2">
      <c r="A922" s="111">
        <v>6713</v>
      </c>
      <c r="B922" s="110" t="s">
        <v>6550</v>
      </c>
      <c r="C922" s="110" t="str">
        <f t="shared" si="6"/>
        <v>Peoria Street Lighting Improvement District No. 98</v>
      </c>
      <c r="D922" s="110" t="str">
        <f>UPPER(Table39[[#This Row],[Full Name (NEW)]])</f>
        <v>PEORIA STREET LIGHTING IMPROVEMENT DISTRICT NO. 98</v>
      </c>
      <c r="E922" s="110"/>
      <c r="F922" s="177" t="s">
        <v>12122</v>
      </c>
      <c r="G922" s="75" t="s">
        <v>11580</v>
      </c>
      <c r="H922" s="75"/>
      <c r="I922" s="75"/>
      <c r="J922" s="75"/>
      <c r="K922" s="75"/>
    </row>
    <row r="923" spans="1:11" ht="12" x14ac:dyDescent="0.2">
      <c r="A923" s="111">
        <v>6714</v>
      </c>
      <c r="B923" s="110" t="s">
        <v>6910</v>
      </c>
      <c r="C923" s="110" t="str">
        <f>"Peoria Street Lighting Improvement District No. 1013"</f>
        <v>Peoria Street Lighting Improvement District No. 1013</v>
      </c>
      <c r="D923" s="110" t="str">
        <f>UPPER(Table39[[#This Row],[Full Name (NEW)]])</f>
        <v>PEORIA STREET LIGHTING IMPROVEMENT DISTRICT NO. 1013</v>
      </c>
      <c r="E923" s="110"/>
      <c r="F923" s="177" t="s">
        <v>12122</v>
      </c>
      <c r="G923" s="75" t="s">
        <v>11580</v>
      </c>
      <c r="H923" s="75"/>
      <c r="I923" s="75"/>
      <c r="J923" s="75"/>
      <c r="K923" s="75"/>
    </row>
    <row r="924" spans="1:11" ht="12" x14ac:dyDescent="0.2">
      <c r="A924" s="111">
        <v>6715</v>
      </c>
      <c r="B924" s="110" t="s">
        <v>6913</v>
      </c>
      <c r="C924" s="110" t="str">
        <f>"Peoria Street Lighting Improvement District No. 1014"</f>
        <v>Peoria Street Lighting Improvement District No. 1014</v>
      </c>
      <c r="D924" s="110" t="str">
        <f>UPPER(Table39[[#This Row],[Full Name (NEW)]])</f>
        <v>PEORIA STREET LIGHTING IMPROVEMENT DISTRICT NO. 1014</v>
      </c>
      <c r="E924" s="110"/>
      <c r="F924" s="177" t="s">
        <v>12122</v>
      </c>
      <c r="G924" s="75" t="s">
        <v>11580</v>
      </c>
      <c r="H924" s="75"/>
      <c r="I924" s="75"/>
      <c r="J924" s="75"/>
      <c r="K924" s="75"/>
    </row>
    <row r="925" spans="1:11" ht="12" x14ac:dyDescent="0.2">
      <c r="A925" s="111">
        <v>6716</v>
      </c>
      <c r="B925" s="110" t="s">
        <v>6526</v>
      </c>
      <c r="C925" s="110" t="str">
        <f>"Peoria Street Lighting Improvement District No. 377"</f>
        <v>Peoria Street Lighting Improvement District No. 377</v>
      </c>
      <c r="D925" s="110" t="str">
        <f>UPPER(Table39[[#This Row],[Full Name (NEW)]])</f>
        <v>PEORIA STREET LIGHTING IMPROVEMENT DISTRICT NO. 377</v>
      </c>
      <c r="E925" s="110"/>
      <c r="F925" s="177" t="s">
        <v>12122</v>
      </c>
      <c r="G925" s="75" t="s">
        <v>11580</v>
      </c>
      <c r="H925" s="75"/>
      <c r="I925" s="75"/>
      <c r="J925" s="75"/>
      <c r="K925" s="75"/>
    </row>
    <row r="926" spans="1:11" ht="12" x14ac:dyDescent="0.2">
      <c r="A926" s="111">
        <v>6013</v>
      </c>
      <c r="B926" s="110" t="s">
        <v>1667</v>
      </c>
      <c r="C926" s="110" t="s">
        <v>12561</v>
      </c>
      <c r="D926" s="110" t="str">
        <f>UPPER(Table39[[#This Row],[Full Name (NEW)]])</f>
        <v>PEORIA MAINTENANCE IMPROVEMENT DISTRICT NO. 1025</v>
      </c>
      <c r="E926" s="110" t="s">
        <v>12591</v>
      </c>
      <c r="F926" s="177" t="s">
        <v>12122</v>
      </c>
      <c r="G926" s="75" t="s">
        <v>11580</v>
      </c>
      <c r="H926" s="75">
        <v>28926</v>
      </c>
      <c r="I926" s="75"/>
      <c r="J926" s="75"/>
      <c r="K926" s="75"/>
    </row>
    <row r="927" spans="1:11" ht="12" x14ac:dyDescent="0.2">
      <c r="A927" s="111">
        <v>6014</v>
      </c>
      <c r="B927" s="110" t="s">
        <v>1716</v>
      </c>
      <c r="C927" s="110" t="s">
        <v>12562</v>
      </c>
      <c r="D927" s="110" t="str">
        <f>UPPER(Table39[[#This Row],[Full Name (NEW)]])</f>
        <v>PEORIA MAINTENANCE IMPROVEMENT DISTRICT NO. 1044</v>
      </c>
      <c r="E927" s="110" t="s">
        <v>12592</v>
      </c>
      <c r="F927" s="177" t="s">
        <v>12122</v>
      </c>
      <c r="G927" s="75" t="s">
        <v>11580</v>
      </c>
      <c r="H927" s="75">
        <v>28930</v>
      </c>
      <c r="I927" s="75"/>
      <c r="J927" s="75"/>
      <c r="K927" s="75"/>
    </row>
    <row r="928" spans="1:11" ht="12" x14ac:dyDescent="0.2">
      <c r="A928" s="111">
        <v>6015</v>
      </c>
      <c r="B928" s="110" t="s">
        <v>1602</v>
      </c>
      <c r="C928" s="110" t="s">
        <v>12563</v>
      </c>
      <c r="D928" s="110" t="str">
        <f>UPPER(Table39[[#This Row],[Full Name (NEW)]])</f>
        <v>PEORIA MAINTENANCE IMPROVEMENT DISTRICT NO. 1</v>
      </c>
      <c r="E928" s="110" t="s">
        <v>12593</v>
      </c>
      <c r="F928" s="177" t="s">
        <v>12122</v>
      </c>
      <c r="G928" s="75" t="s">
        <v>11580</v>
      </c>
      <c r="H928" s="75">
        <v>28777</v>
      </c>
      <c r="I928" s="75"/>
      <c r="J928" s="75"/>
      <c r="K928" s="75"/>
    </row>
    <row r="929" spans="1:11" ht="12" x14ac:dyDescent="0.2">
      <c r="A929" s="111">
        <v>6016</v>
      </c>
      <c r="B929" s="110" t="s">
        <v>1623</v>
      </c>
      <c r="C929" s="110" t="s">
        <v>12564</v>
      </c>
      <c r="D929" s="110" t="str">
        <f>UPPER(Table39[[#This Row],[Full Name (NEW)]])</f>
        <v>PEORIA MAINTENANCE IMPROVEMENT DISTRICT NO. 10</v>
      </c>
      <c r="E929" s="110" t="s">
        <v>12594</v>
      </c>
      <c r="F929" s="177" t="s">
        <v>12122</v>
      </c>
      <c r="G929" s="75" t="s">
        <v>11580</v>
      </c>
      <c r="H929" s="75">
        <v>28784</v>
      </c>
      <c r="I929" s="75"/>
      <c r="J929" s="75"/>
      <c r="K929" s="75"/>
    </row>
    <row r="930" spans="1:11" ht="12" x14ac:dyDescent="0.2">
      <c r="A930" s="111">
        <v>6017</v>
      </c>
      <c r="B930" s="122" t="s">
        <v>1664</v>
      </c>
      <c r="C930" s="113" t="s">
        <v>12565</v>
      </c>
      <c r="D930" s="113" t="str">
        <f>UPPER(Table39[[#This Row],[Full Name (NEW)]])</f>
        <v>PEORIA MAINTENANCE IMPROVEMENT DISTRICT NO. 120</v>
      </c>
      <c r="E930" s="113" t="s">
        <v>12602</v>
      </c>
      <c r="F930" s="177" t="s">
        <v>12122</v>
      </c>
      <c r="G930" s="80" t="s">
        <v>11580</v>
      </c>
      <c r="H930" s="80"/>
      <c r="I930" s="80"/>
      <c r="J930" s="90"/>
      <c r="K930" s="90"/>
    </row>
    <row r="931" spans="1:11" ht="12" x14ac:dyDescent="0.2">
      <c r="A931" s="111">
        <v>6018</v>
      </c>
      <c r="B931" s="110" t="s">
        <v>1605</v>
      </c>
      <c r="C931" s="110" t="s">
        <v>12566</v>
      </c>
      <c r="D931" s="110" t="str">
        <f>UPPER(Table39[[#This Row],[Full Name (NEW)]])</f>
        <v>PEORIA MAINTENANCE IMPROVEMENT DISTRICT NO. 2</v>
      </c>
      <c r="E931" s="110" t="s">
        <v>12595</v>
      </c>
      <c r="F931" s="177" t="s">
        <v>12122</v>
      </c>
      <c r="G931" s="75" t="s">
        <v>11580</v>
      </c>
      <c r="H931" s="75">
        <v>28778</v>
      </c>
      <c r="I931" s="75"/>
      <c r="J931" s="75"/>
      <c r="K931" s="75"/>
    </row>
    <row r="932" spans="1:11" ht="12" x14ac:dyDescent="0.2">
      <c r="A932" s="111">
        <v>6019</v>
      </c>
      <c r="B932" s="110" t="s">
        <v>1608</v>
      </c>
      <c r="C932" s="110" t="s">
        <v>12567</v>
      </c>
      <c r="D932" s="110" t="str">
        <f>UPPER(Table39[[#This Row],[Full Name (NEW)]])</f>
        <v>PEORIA MAINTENANCE IMPROVEMENT DISTRICT NO. 3</v>
      </c>
      <c r="E932" s="110" t="s">
        <v>12596</v>
      </c>
      <c r="F932" s="177" t="s">
        <v>12122</v>
      </c>
      <c r="G932" s="75" t="s">
        <v>11580</v>
      </c>
      <c r="H932" s="75">
        <v>28779</v>
      </c>
      <c r="I932" s="75"/>
      <c r="J932" s="75"/>
      <c r="K932" s="75"/>
    </row>
    <row r="933" spans="1:11" ht="12" x14ac:dyDescent="0.2">
      <c r="A933" s="111">
        <v>6020</v>
      </c>
      <c r="B933" s="110" t="s">
        <v>1611</v>
      </c>
      <c r="C933" s="110" t="s">
        <v>12568</v>
      </c>
      <c r="D933" s="110" t="str">
        <f>UPPER(Table39[[#This Row],[Full Name (NEW)]])</f>
        <v>PEORIA MAINTENANCE IMPROVEMENT DISTRICT NO. 4</v>
      </c>
      <c r="E933" s="110" t="s">
        <v>12597</v>
      </c>
      <c r="F933" s="177" t="s">
        <v>12122</v>
      </c>
      <c r="G933" s="75" t="s">
        <v>11580</v>
      </c>
      <c r="H933" s="75">
        <v>28780</v>
      </c>
      <c r="I933" s="75"/>
      <c r="J933" s="75"/>
      <c r="K933" s="75"/>
    </row>
    <row r="934" spans="1:11" ht="12" x14ac:dyDescent="0.2">
      <c r="A934" s="111">
        <v>6021</v>
      </c>
      <c r="B934" s="110" t="s">
        <v>1614</v>
      </c>
      <c r="C934" s="110" t="s">
        <v>12569</v>
      </c>
      <c r="D934" s="110" t="str">
        <f>UPPER(Table39[[#This Row],[Full Name (NEW)]])</f>
        <v>PEORIA MAINTENANCE IMPROVEMENT DISTRICT NO. 5</v>
      </c>
      <c r="E934" s="110" t="s">
        <v>12598</v>
      </c>
      <c r="F934" s="177" t="s">
        <v>12122</v>
      </c>
      <c r="G934" s="75" t="s">
        <v>11580</v>
      </c>
      <c r="H934" s="75">
        <v>28781</v>
      </c>
      <c r="I934" s="75"/>
      <c r="J934" s="75"/>
      <c r="K934" s="75"/>
    </row>
    <row r="935" spans="1:11" ht="12" x14ac:dyDescent="0.2">
      <c r="A935" s="111">
        <v>6022</v>
      </c>
      <c r="B935" s="110" t="s">
        <v>1617</v>
      </c>
      <c r="C935" s="110" t="s">
        <v>12570</v>
      </c>
      <c r="D935" s="110" t="str">
        <f>UPPER(Table39[[#This Row],[Full Name (NEW)]])</f>
        <v>PEORIA MAINTENANCE IMPROVEMENT DISTRICT NO. 6</v>
      </c>
      <c r="E935" s="110" t="s">
        <v>12599</v>
      </c>
      <c r="F935" s="177" t="s">
        <v>12122</v>
      </c>
      <c r="G935" s="75" t="s">
        <v>11580</v>
      </c>
      <c r="H935" s="75">
        <v>28782</v>
      </c>
      <c r="I935" s="75"/>
      <c r="J935" s="75"/>
      <c r="K935" s="75"/>
    </row>
    <row r="936" spans="1:11" ht="12" x14ac:dyDescent="0.2">
      <c r="A936" s="111">
        <v>6023</v>
      </c>
      <c r="B936" s="110" t="s">
        <v>1649</v>
      </c>
      <c r="C936" s="110" t="s">
        <v>12571</v>
      </c>
      <c r="D936" s="110" t="str">
        <f>UPPER(Table39[[#This Row],[Full Name (NEW)]])</f>
        <v>PEORIA MAINTENANCE IMPROVEMENT DISTRICT NO. 69</v>
      </c>
      <c r="E936" s="110" t="s">
        <v>12600</v>
      </c>
      <c r="F936" s="177" t="s">
        <v>12122</v>
      </c>
      <c r="G936" s="75" t="s">
        <v>11580</v>
      </c>
      <c r="H936" s="75">
        <v>28791</v>
      </c>
      <c r="I936" s="75"/>
      <c r="J936" s="75"/>
      <c r="K936" s="75"/>
    </row>
    <row r="937" spans="1:11" ht="12" x14ac:dyDescent="0.2">
      <c r="A937" s="111">
        <v>6024</v>
      </c>
      <c r="B937" s="110" t="s">
        <v>1620</v>
      </c>
      <c r="C937" s="110" t="s">
        <v>12572</v>
      </c>
      <c r="D937" s="110" t="str">
        <f>UPPER(Table39[[#This Row],[Full Name (NEW)]])</f>
        <v>PEORIA MAINTENANCE IMPROVEMENT DISTRICT NO. 7</v>
      </c>
      <c r="E937" s="110" t="s">
        <v>12601</v>
      </c>
      <c r="F937" s="177" t="s">
        <v>12122</v>
      </c>
      <c r="G937" s="75" t="s">
        <v>11580</v>
      </c>
      <c r="H937" s="75">
        <v>28783</v>
      </c>
      <c r="I937" s="75"/>
      <c r="J937" s="75"/>
      <c r="K937" s="75"/>
    </row>
    <row r="938" spans="1:11" ht="12" x14ac:dyDescent="0.2">
      <c r="A938" s="111">
        <v>6717</v>
      </c>
      <c r="B938" s="110" t="s">
        <v>6751</v>
      </c>
      <c r="C938" s="110" t="str">
        <f t="shared" ref="C938:C953" si="7">"Peoria Street Lighting Improvement District No. "&amp;_xlfn.NUMBERVALUE(RIGHT(B938, 3))</f>
        <v>Peoria Street Lighting Improvement District No. 172</v>
      </c>
      <c r="D938" s="110" t="str">
        <f>UPPER(Table39[[#This Row],[Full Name (NEW)]])</f>
        <v>PEORIA STREET LIGHTING IMPROVEMENT DISTRICT NO. 172</v>
      </c>
      <c r="E938" s="110"/>
      <c r="F938" s="177" t="s">
        <v>12122</v>
      </c>
      <c r="G938" s="75" t="s">
        <v>11580</v>
      </c>
      <c r="H938" s="75"/>
      <c r="I938" s="75"/>
      <c r="J938" s="75"/>
      <c r="K938" s="75"/>
    </row>
    <row r="939" spans="1:11" ht="12" x14ac:dyDescent="0.2">
      <c r="A939" s="111">
        <v>6718</v>
      </c>
      <c r="B939" s="110" t="s">
        <v>6754</v>
      </c>
      <c r="C939" s="110" t="str">
        <f t="shared" si="7"/>
        <v>Peoria Street Lighting Improvement District No. 183</v>
      </c>
      <c r="D939" s="110" t="str">
        <f>UPPER(Table39[[#This Row],[Full Name (NEW)]])</f>
        <v>PEORIA STREET LIGHTING IMPROVEMENT DISTRICT NO. 183</v>
      </c>
      <c r="E939" s="110"/>
      <c r="F939" s="177" t="s">
        <v>12122</v>
      </c>
      <c r="G939" s="75" t="s">
        <v>11580</v>
      </c>
      <c r="H939" s="75"/>
      <c r="I939" s="75"/>
      <c r="J939" s="75"/>
      <c r="K939" s="75"/>
    </row>
    <row r="940" spans="1:11" ht="12" x14ac:dyDescent="0.2">
      <c r="A940" s="111">
        <v>6719</v>
      </c>
      <c r="B940" s="110" t="s">
        <v>6922</v>
      </c>
      <c r="C940" s="110" t="str">
        <f t="shared" si="7"/>
        <v>Peoria Street Lighting Improvement District No. 184</v>
      </c>
      <c r="D940" s="110" t="str">
        <f>UPPER(Table39[[#This Row],[Full Name (NEW)]])</f>
        <v>PEORIA STREET LIGHTING IMPROVEMENT DISTRICT NO. 184</v>
      </c>
      <c r="E940" s="110"/>
      <c r="F940" s="177" t="s">
        <v>12122</v>
      </c>
      <c r="G940" s="75" t="s">
        <v>11580</v>
      </c>
      <c r="H940" s="75"/>
      <c r="I940" s="75"/>
      <c r="J940" s="75"/>
      <c r="K940" s="75"/>
    </row>
    <row r="941" spans="1:11" ht="12" x14ac:dyDescent="0.2">
      <c r="A941" s="111">
        <v>6720</v>
      </c>
      <c r="B941" s="110" t="s">
        <v>6757</v>
      </c>
      <c r="C941" s="110" t="str">
        <f t="shared" si="7"/>
        <v>Peoria Street Lighting Improvement District No. 185</v>
      </c>
      <c r="D941" s="110" t="str">
        <f>UPPER(Table39[[#This Row],[Full Name (NEW)]])</f>
        <v>PEORIA STREET LIGHTING IMPROVEMENT DISTRICT NO. 185</v>
      </c>
      <c r="E941" s="110"/>
      <c r="F941" s="177" t="s">
        <v>12122</v>
      </c>
      <c r="G941" s="75" t="s">
        <v>11580</v>
      </c>
      <c r="H941" s="75"/>
      <c r="I941" s="75"/>
      <c r="J941" s="75"/>
      <c r="K941" s="75"/>
    </row>
    <row r="942" spans="1:11" ht="12" x14ac:dyDescent="0.2">
      <c r="A942" s="111">
        <v>6721</v>
      </c>
      <c r="B942" s="110" t="s">
        <v>6760</v>
      </c>
      <c r="C942" s="110" t="str">
        <f t="shared" si="7"/>
        <v>Peoria Street Lighting Improvement District No. 187</v>
      </c>
      <c r="D942" s="110" t="str">
        <f>UPPER(Table39[[#This Row],[Full Name (NEW)]])</f>
        <v>PEORIA STREET LIGHTING IMPROVEMENT DISTRICT NO. 187</v>
      </c>
      <c r="E942" s="110"/>
      <c r="F942" s="177" t="s">
        <v>12122</v>
      </c>
      <c r="G942" s="75" t="s">
        <v>11580</v>
      </c>
      <c r="H942" s="75"/>
      <c r="I942" s="75"/>
      <c r="J942" s="75"/>
      <c r="K942" s="75"/>
    </row>
    <row r="943" spans="1:11" ht="12" x14ac:dyDescent="0.2">
      <c r="A943" s="111">
        <v>6722</v>
      </c>
      <c r="B943" s="110" t="s">
        <v>6763</v>
      </c>
      <c r="C943" s="110" t="str">
        <f t="shared" si="7"/>
        <v>Peoria Street Lighting Improvement District No. 188</v>
      </c>
      <c r="D943" s="110" t="str">
        <f>UPPER(Table39[[#This Row],[Full Name (NEW)]])</f>
        <v>PEORIA STREET LIGHTING IMPROVEMENT DISTRICT NO. 188</v>
      </c>
      <c r="E943" s="110"/>
      <c r="F943" s="177" t="s">
        <v>12122</v>
      </c>
      <c r="G943" s="75" t="s">
        <v>11580</v>
      </c>
      <c r="H943" s="75"/>
      <c r="I943" s="75"/>
      <c r="J943" s="75"/>
      <c r="K943" s="75"/>
    </row>
    <row r="944" spans="1:11" ht="12" x14ac:dyDescent="0.2">
      <c r="A944" s="111">
        <v>6723</v>
      </c>
      <c r="B944" s="110" t="s">
        <v>6766</v>
      </c>
      <c r="C944" s="110" t="str">
        <f t="shared" si="7"/>
        <v>Peoria Street Lighting Improvement District No. 189</v>
      </c>
      <c r="D944" s="110" t="str">
        <f>UPPER(Table39[[#This Row],[Full Name (NEW)]])</f>
        <v>PEORIA STREET LIGHTING IMPROVEMENT DISTRICT NO. 189</v>
      </c>
      <c r="E944" s="110"/>
      <c r="F944" s="177" t="s">
        <v>12122</v>
      </c>
      <c r="G944" s="75" t="s">
        <v>11580</v>
      </c>
      <c r="H944" s="75"/>
      <c r="I944" s="75"/>
      <c r="J944" s="75"/>
      <c r="K944" s="75"/>
    </row>
    <row r="945" spans="1:11" ht="12" x14ac:dyDescent="0.2">
      <c r="A945" s="111">
        <v>6724</v>
      </c>
      <c r="B945" s="110" t="s">
        <v>6769</v>
      </c>
      <c r="C945" s="110" t="str">
        <f t="shared" si="7"/>
        <v>Peoria Street Lighting Improvement District No. 190</v>
      </c>
      <c r="D945" s="110" t="str">
        <f>UPPER(Table39[[#This Row],[Full Name (NEW)]])</f>
        <v>PEORIA STREET LIGHTING IMPROVEMENT DISTRICT NO. 190</v>
      </c>
      <c r="E945" s="110"/>
      <c r="F945" s="177" t="s">
        <v>12122</v>
      </c>
      <c r="G945" s="75" t="s">
        <v>11580</v>
      </c>
      <c r="H945" s="75"/>
      <c r="I945" s="75"/>
      <c r="J945" s="75"/>
      <c r="K945" s="75"/>
    </row>
    <row r="946" spans="1:11" ht="12" x14ac:dyDescent="0.2">
      <c r="A946" s="111">
        <v>6725</v>
      </c>
      <c r="B946" s="110" t="s">
        <v>6772</v>
      </c>
      <c r="C946" s="110" t="str">
        <f t="shared" si="7"/>
        <v>Peoria Street Lighting Improvement District No. 191</v>
      </c>
      <c r="D946" s="110" t="str">
        <f>UPPER(Table39[[#This Row],[Full Name (NEW)]])</f>
        <v>PEORIA STREET LIGHTING IMPROVEMENT DISTRICT NO. 191</v>
      </c>
      <c r="E946" s="110"/>
      <c r="F946" s="177" t="s">
        <v>12122</v>
      </c>
      <c r="G946" s="75" t="s">
        <v>11580</v>
      </c>
      <c r="H946" s="75"/>
      <c r="I946" s="75"/>
      <c r="J946" s="75"/>
      <c r="K946" s="75"/>
    </row>
    <row r="947" spans="1:11" ht="12" x14ac:dyDescent="0.2">
      <c r="A947" s="111">
        <v>6726</v>
      </c>
      <c r="B947" s="110" t="s">
        <v>6775</v>
      </c>
      <c r="C947" s="110" t="str">
        <f t="shared" si="7"/>
        <v>Peoria Street Lighting Improvement District No. 201</v>
      </c>
      <c r="D947" s="110" t="str">
        <f>UPPER(Table39[[#This Row],[Full Name (NEW)]])</f>
        <v>PEORIA STREET LIGHTING IMPROVEMENT DISTRICT NO. 201</v>
      </c>
      <c r="E947" s="110"/>
      <c r="F947" s="177" t="s">
        <v>12122</v>
      </c>
      <c r="G947" s="75" t="s">
        <v>11580</v>
      </c>
      <c r="H947" s="75"/>
      <c r="I947" s="75"/>
      <c r="J947" s="75"/>
      <c r="K947" s="75"/>
    </row>
    <row r="948" spans="1:11" ht="12" x14ac:dyDescent="0.2">
      <c r="A948" s="111">
        <v>6727</v>
      </c>
      <c r="B948" s="110" t="s">
        <v>6778</v>
      </c>
      <c r="C948" s="110" t="str">
        <f t="shared" si="7"/>
        <v>Peoria Street Lighting Improvement District No. 202</v>
      </c>
      <c r="D948" s="110" t="str">
        <f>UPPER(Table39[[#This Row],[Full Name (NEW)]])</f>
        <v>PEORIA STREET LIGHTING IMPROVEMENT DISTRICT NO. 202</v>
      </c>
      <c r="E948" s="110"/>
      <c r="F948" s="177" t="s">
        <v>12122</v>
      </c>
      <c r="G948" s="75" t="s">
        <v>11580</v>
      </c>
      <c r="H948" s="75"/>
      <c r="I948" s="75"/>
      <c r="J948" s="75"/>
      <c r="K948" s="75"/>
    </row>
    <row r="949" spans="1:11" ht="12" x14ac:dyDescent="0.2">
      <c r="A949" s="111">
        <v>6728</v>
      </c>
      <c r="B949" s="110" t="s">
        <v>6781</v>
      </c>
      <c r="C949" s="110" t="str">
        <f t="shared" si="7"/>
        <v>Peoria Street Lighting Improvement District No. 206</v>
      </c>
      <c r="D949" s="110" t="str">
        <f>UPPER(Table39[[#This Row],[Full Name (NEW)]])</f>
        <v>PEORIA STREET LIGHTING IMPROVEMENT DISTRICT NO. 206</v>
      </c>
      <c r="E949" s="110"/>
      <c r="F949" s="177" t="s">
        <v>12122</v>
      </c>
      <c r="G949" s="75" t="s">
        <v>11580</v>
      </c>
      <c r="H949" s="75"/>
      <c r="I949" s="75"/>
      <c r="J949" s="75"/>
      <c r="K949" s="75"/>
    </row>
    <row r="950" spans="1:11" ht="12" x14ac:dyDescent="0.2">
      <c r="A950" s="111">
        <v>6729</v>
      </c>
      <c r="B950" s="110" t="s">
        <v>6925</v>
      </c>
      <c r="C950" s="110" t="str">
        <f t="shared" si="7"/>
        <v>Peoria Street Lighting Improvement District No. 207</v>
      </c>
      <c r="D950" s="110" t="str">
        <f>UPPER(Table39[[#This Row],[Full Name (NEW)]])</f>
        <v>PEORIA STREET LIGHTING IMPROVEMENT DISTRICT NO. 207</v>
      </c>
      <c r="E950" s="110"/>
      <c r="F950" s="177" t="s">
        <v>12122</v>
      </c>
      <c r="G950" s="75" t="s">
        <v>11580</v>
      </c>
      <c r="H950" s="75"/>
      <c r="I950" s="75"/>
      <c r="J950" s="75"/>
      <c r="K950" s="75"/>
    </row>
    <row r="951" spans="1:11" ht="12" x14ac:dyDescent="0.2">
      <c r="A951" s="111">
        <v>6730</v>
      </c>
      <c r="B951" s="110" t="s">
        <v>6784</v>
      </c>
      <c r="C951" s="110" t="str">
        <f t="shared" si="7"/>
        <v>Peoria Street Lighting Improvement District No. 212</v>
      </c>
      <c r="D951" s="110" t="str">
        <f>UPPER(Table39[[#This Row],[Full Name (NEW)]])</f>
        <v>PEORIA STREET LIGHTING IMPROVEMENT DISTRICT NO. 212</v>
      </c>
      <c r="E951" s="110"/>
      <c r="F951" s="177" t="s">
        <v>12122</v>
      </c>
      <c r="G951" s="75" t="s">
        <v>11580</v>
      </c>
      <c r="H951" s="75"/>
      <c r="I951" s="75"/>
      <c r="J951" s="75"/>
      <c r="K951" s="75"/>
    </row>
    <row r="952" spans="1:11" ht="12" x14ac:dyDescent="0.2">
      <c r="A952" s="111">
        <v>6731</v>
      </c>
      <c r="B952" s="110" t="s">
        <v>6787</v>
      </c>
      <c r="C952" s="110" t="str">
        <f t="shared" si="7"/>
        <v>Peoria Street Lighting Improvement District No. 213</v>
      </c>
      <c r="D952" s="110" t="str">
        <f>UPPER(Table39[[#This Row],[Full Name (NEW)]])</f>
        <v>PEORIA STREET LIGHTING IMPROVEMENT DISTRICT NO. 213</v>
      </c>
      <c r="E952" s="110"/>
      <c r="F952" s="177" t="s">
        <v>12122</v>
      </c>
      <c r="G952" s="75" t="s">
        <v>11580</v>
      </c>
      <c r="H952" s="75"/>
      <c r="I952" s="75"/>
      <c r="J952" s="75"/>
      <c r="K952" s="75"/>
    </row>
    <row r="953" spans="1:11" ht="12" x14ac:dyDescent="0.2">
      <c r="A953" s="111">
        <v>6732</v>
      </c>
      <c r="B953" s="110" t="s">
        <v>6790</v>
      </c>
      <c r="C953" s="110" t="str">
        <f t="shared" si="7"/>
        <v>Peoria Street Lighting Improvement District No. 216</v>
      </c>
      <c r="D953" s="110" t="str">
        <f>UPPER(Table39[[#This Row],[Full Name (NEW)]])</f>
        <v>PEORIA STREET LIGHTING IMPROVEMENT DISTRICT NO. 216</v>
      </c>
      <c r="E953" s="110"/>
      <c r="F953" s="177" t="s">
        <v>12122</v>
      </c>
      <c r="G953" s="75" t="s">
        <v>11580</v>
      </c>
      <c r="H953" s="75"/>
      <c r="I953" s="75"/>
      <c r="J953" s="75"/>
      <c r="K953" s="75"/>
    </row>
    <row r="954" spans="1:11" ht="12" x14ac:dyDescent="0.2">
      <c r="A954" s="111">
        <v>6733</v>
      </c>
      <c r="B954" s="110" t="s">
        <v>6748</v>
      </c>
      <c r="C954" s="110" t="str">
        <f>"Peoria Street Lighting Improvement District No. "&amp;_xlfn.NUMBERVALUE(RIGHT(B954, 2))</f>
        <v>Peoria Street Lighting Improvement District No. 60</v>
      </c>
      <c r="D954" s="110" t="str">
        <f>UPPER(Table39[[#This Row],[Full Name (NEW)]])</f>
        <v>PEORIA STREET LIGHTING IMPROVEMENT DISTRICT NO. 60</v>
      </c>
      <c r="E954" s="110"/>
      <c r="F954" s="177" t="s">
        <v>12122</v>
      </c>
      <c r="G954" s="75" t="s">
        <v>11580</v>
      </c>
      <c r="H954" s="75"/>
      <c r="I954" s="75"/>
      <c r="J954" s="75"/>
      <c r="K954" s="75"/>
    </row>
    <row r="955" spans="1:11" ht="12" x14ac:dyDescent="0.2">
      <c r="A955" s="111">
        <v>6734</v>
      </c>
      <c r="B955" s="110" t="s">
        <v>6928</v>
      </c>
      <c r="C955" s="110" t="s">
        <v>13854</v>
      </c>
      <c r="D955" s="110" t="str">
        <f>UPPER(Table39[[#This Row],[Full Name (NEW)]])</f>
        <v>PEORIA STREET LIGHTING IMPROVEMENT DISTRICT NO. 1022</v>
      </c>
      <c r="E955" s="110"/>
      <c r="F955" s="177" t="s">
        <v>12122</v>
      </c>
      <c r="G955" s="75" t="s">
        <v>11580</v>
      </c>
      <c r="H955" s="75"/>
      <c r="I955" s="75"/>
      <c r="J955" s="75"/>
      <c r="K955" s="75"/>
    </row>
    <row r="956" spans="1:11" ht="12" x14ac:dyDescent="0.2">
      <c r="A956" s="111">
        <v>6735</v>
      </c>
      <c r="B956" s="110" t="s">
        <v>6916</v>
      </c>
      <c r="C956" s="110" t="str">
        <f>"Peoria Street Lighting Improvement District No. "&amp;_xlfn.NUMBERVALUE(RIGHT(B956, 3))</f>
        <v>Peoria Street Lighting Improvement District No. 223</v>
      </c>
      <c r="D956" s="110" t="str">
        <f>UPPER(Table39[[#This Row],[Full Name (NEW)]])</f>
        <v>PEORIA STREET LIGHTING IMPROVEMENT DISTRICT NO. 223</v>
      </c>
      <c r="E956" s="110"/>
      <c r="F956" s="177" t="s">
        <v>12122</v>
      </c>
      <c r="G956" s="75" t="s">
        <v>11580</v>
      </c>
      <c r="H956" s="75"/>
      <c r="I956" s="75"/>
      <c r="J956" s="75"/>
      <c r="K956" s="75"/>
    </row>
    <row r="957" spans="1:11" ht="12" x14ac:dyDescent="0.2">
      <c r="A957" s="111">
        <v>6736</v>
      </c>
      <c r="B957" s="110" t="s">
        <v>6951</v>
      </c>
      <c r="C957" s="110" t="str">
        <f t="shared" ref="C957:C971" si="8">"Peoria Street Lighting Improvement District No. "&amp;RIGHT(B957, 4)</f>
        <v>Peoria Street Lighting Improvement District No. 1018</v>
      </c>
      <c r="D957" s="110" t="str">
        <f>UPPER(Table39[[#This Row],[Full Name (NEW)]])</f>
        <v>PEORIA STREET LIGHTING IMPROVEMENT DISTRICT NO. 1018</v>
      </c>
      <c r="E957" s="110"/>
      <c r="F957" s="177" t="s">
        <v>12122</v>
      </c>
      <c r="G957" s="75" t="s">
        <v>11580</v>
      </c>
      <c r="H957" s="75"/>
      <c r="I957" s="75"/>
      <c r="J957" s="75"/>
      <c r="K957" s="75"/>
    </row>
    <row r="958" spans="1:11" ht="12" x14ac:dyDescent="0.2">
      <c r="A958" s="111">
        <v>6737</v>
      </c>
      <c r="B958" s="110" t="s">
        <v>6919</v>
      </c>
      <c r="C958" s="110" t="str">
        <f t="shared" si="8"/>
        <v>Peoria Street Lighting Improvement District No. 1025</v>
      </c>
      <c r="D958" s="110" t="str">
        <f>UPPER(Table39[[#This Row],[Full Name (NEW)]])</f>
        <v>PEORIA STREET LIGHTING IMPROVEMENT DISTRICT NO. 1025</v>
      </c>
      <c r="E958" s="110"/>
      <c r="F958" s="177" t="s">
        <v>12122</v>
      </c>
      <c r="G958" s="75" t="s">
        <v>11580</v>
      </c>
      <c r="H958" s="75"/>
      <c r="I958" s="75"/>
      <c r="J958" s="75"/>
      <c r="K958" s="75"/>
    </row>
    <row r="959" spans="1:11" ht="12" x14ac:dyDescent="0.2">
      <c r="A959" s="111">
        <v>6738</v>
      </c>
      <c r="B959" s="110" t="s">
        <v>6933</v>
      </c>
      <c r="C959" s="110" t="str">
        <f t="shared" si="8"/>
        <v>Peoria Street Lighting Improvement District No. 1031</v>
      </c>
      <c r="D959" s="110" t="str">
        <f>UPPER(Table39[[#This Row],[Full Name (NEW)]])</f>
        <v>PEORIA STREET LIGHTING IMPROVEMENT DISTRICT NO. 1031</v>
      </c>
      <c r="E959" s="110"/>
      <c r="F959" s="177" t="s">
        <v>12122</v>
      </c>
      <c r="G959" s="75" t="s">
        <v>11580</v>
      </c>
      <c r="H959" s="75"/>
      <c r="I959" s="75"/>
      <c r="J959" s="75"/>
      <c r="K959" s="75"/>
    </row>
    <row r="960" spans="1:11" ht="12" x14ac:dyDescent="0.2">
      <c r="A960" s="111">
        <v>6739</v>
      </c>
      <c r="B960" s="110" t="s">
        <v>6936</v>
      </c>
      <c r="C960" s="110" t="str">
        <f t="shared" si="8"/>
        <v>Peoria Street Lighting Improvement District No. 1033</v>
      </c>
      <c r="D960" s="110" t="str">
        <f>UPPER(Table39[[#This Row],[Full Name (NEW)]])</f>
        <v>PEORIA STREET LIGHTING IMPROVEMENT DISTRICT NO. 1033</v>
      </c>
      <c r="E960" s="110"/>
      <c r="F960" s="177" t="s">
        <v>12122</v>
      </c>
      <c r="G960" s="75" t="s">
        <v>11580</v>
      </c>
      <c r="H960" s="75"/>
      <c r="I960" s="75"/>
      <c r="J960" s="75"/>
      <c r="K960" s="75"/>
    </row>
    <row r="961" spans="1:11" ht="12" x14ac:dyDescent="0.2">
      <c r="A961" s="111">
        <v>6740</v>
      </c>
      <c r="B961" s="110" t="s">
        <v>6939</v>
      </c>
      <c r="C961" s="110" t="str">
        <f t="shared" si="8"/>
        <v>Peoria Street Lighting Improvement District No. 1034</v>
      </c>
      <c r="D961" s="110" t="str">
        <f>UPPER(Table39[[#This Row],[Full Name (NEW)]])</f>
        <v>PEORIA STREET LIGHTING IMPROVEMENT DISTRICT NO. 1034</v>
      </c>
      <c r="E961" s="110"/>
      <c r="F961" s="177" t="s">
        <v>12122</v>
      </c>
      <c r="G961" s="75" t="s">
        <v>11580</v>
      </c>
      <c r="H961" s="75"/>
      <c r="I961" s="75"/>
      <c r="J961" s="75"/>
      <c r="K961" s="75"/>
    </row>
    <row r="962" spans="1:11" ht="12" x14ac:dyDescent="0.2">
      <c r="A962" s="111">
        <v>6741</v>
      </c>
      <c r="B962" s="110" t="s">
        <v>6942</v>
      </c>
      <c r="C962" s="110" t="str">
        <f t="shared" si="8"/>
        <v>Peoria Street Lighting Improvement District No. 1038</v>
      </c>
      <c r="D962" s="110" t="str">
        <f>UPPER(Table39[[#This Row],[Full Name (NEW)]])</f>
        <v>PEORIA STREET LIGHTING IMPROVEMENT DISTRICT NO. 1038</v>
      </c>
      <c r="E962" s="110"/>
      <c r="F962" s="177" t="s">
        <v>12122</v>
      </c>
      <c r="G962" s="75" t="s">
        <v>11580</v>
      </c>
      <c r="H962" s="75"/>
      <c r="I962" s="75"/>
      <c r="J962" s="75"/>
      <c r="K962" s="75"/>
    </row>
    <row r="963" spans="1:11" ht="12" x14ac:dyDescent="0.2">
      <c r="A963" s="111">
        <v>6742</v>
      </c>
      <c r="B963" s="110" t="s">
        <v>6945</v>
      </c>
      <c r="C963" s="110" t="str">
        <f t="shared" si="8"/>
        <v>Peoria Street Lighting Improvement District No. 1039</v>
      </c>
      <c r="D963" s="110" t="str">
        <f>UPPER(Table39[[#This Row],[Full Name (NEW)]])</f>
        <v>PEORIA STREET LIGHTING IMPROVEMENT DISTRICT NO. 1039</v>
      </c>
      <c r="E963" s="110"/>
      <c r="F963" s="177" t="s">
        <v>12122</v>
      </c>
      <c r="G963" s="75" t="s">
        <v>11580</v>
      </c>
      <c r="H963" s="75"/>
      <c r="I963" s="75"/>
      <c r="J963" s="75"/>
      <c r="K963" s="75"/>
    </row>
    <row r="964" spans="1:11" ht="12" x14ac:dyDescent="0.2">
      <c r="A964" s="111">
        <v>6743</v>
      </c>
      <c r="B964" s="110" t="s">
        <v>6960</v>
      </c>
      <c r="C964" s="110" t="str">
        <f t="shared" si="8"/>
        <v>Peoria Street Lighting Improvement District No. 1046</v>
      </c>
      <c r="D964" s="110" t="str">
        <f>UPPER(Table39[[#This Row],[Full Name (NEW)]])</f>
        <v>PEORIA STREET LIGHTING IMPROVEMENT DISTRICT NO. 1046</v>
      </c>
      <c r="E964" s="110"/>
      <c r="F964" s="177" t="s">
        <v>12122</v>
      </c>
      <c r="G964" s="75" t="s">
        <v>11580</v>
      </c>
      <c r="H964" s="75"/>
      <c r="I964" s="75"/>
      <c r="J964" s="75"/>
      <c r="K964" s="75"/>
    </row>
    <row r="965" spans="1:11" ht="12" x14ac:dyDescent="0.2">
      <c r="A965" s="111">
        <v>6744</v>
      </c>
      <c r="B965" s="110" t="s">
        <v>6948</v>
      </c>
      <c r="C965" s="110" t="str">
        <f t="shared" si="8"/>
        <v>Peoria Street Lighting Improvement District No. 1050</v>
      </c>
      <c r="D965" s="110" t="str">
        <f>UPPER(Table39[[#This Row],[Full Name (NEW)]])</f>
        <v>PEORIA STREET LIGHTING IMPROVEMENT DISTRICT NO. 1050</v>
      </c>
      <c r="E965" s="110"/>
      <c r="F965" s="177" t="s">
        <v>12122</v>
      </c>
      <c r="G965" s="75" t="s">
        <v>11580</v>
      </c>
      <c r="H965" s="75"/>
      <c r="I965" s="75"/>
      <c r="J965" s="75"/>
      <c r="K965" s="75"/>
    </row>
    <row r="966" spans="1:11" ht="12" x14ac:dyDescent="0.2">
      <c r="A966" s="111">
        <v>6745</v>
      </c>
      <c r="B966" s="110" t="s">
        <v>6963</v>
      </c>
      <c r="C966" s="110" t="str">
        <f t="shared" si="8"/>
        <v>Peoria Street Lighting Improvement District No. 1055</v>
      </c>
      <c r="D966" s="110" t="str">
        <f>UPPER(Table39[[#This Row],[Full Name (NEW)]])</f>
        <v>PEORIA STREET LIGHTING IMPROVEMENT DISTRICT NO. 1055</v>
      </c>
      <c r="E966" s="110"/>
      <c r="F966" s="177" t="s">
        <v>12122</v>
      </c>
      <c r="G966" s="75" t="s">
        <v>11580</v>
      </c>
      <c r="H966" s="75"/>
      <c r="I966" s="75"/>
      <c r="J966" s="75"/>
      <c r="K966" s="75"/>
    </row>
    <row r="967" spans="1:11" ht="12" x14ac:dyDescent="0.2">
      <c r="A967" s="111">
        <v>6746</v>
      </c>
      <c r="B967" s="110" t="s">
        <v>6966</v>
      </c>
      <c r="C967" s="110" t="str">
        <f t="shared" si="8"/>
        <v>Peoria Street Lighting Improvement District No. 1063</v>
      </c>
      <c r="D967" s="110" t="str">
        <f>UPPER(Table39[[#This Row],[Full Name (NEW)]])</f>
        <v>PEORIA STREET LIGHTING IMPROVEMENT DISTRICT NO. 1063</v>
      </c>
      <c r="E967" s="110"/>
      <c r="F967" s="177" t="s">
        <v>12122</v>
      </c>
      <c r="G967" s="75" t="s">
        <v>11580</v>
      </c>
      <c r="H967" s="75"/>
      <c r="I967" s="75"/>
      <c r="J967" s="75"/>
      <c r="K967" s="75"/>
    </row>
    <row r="968" spans="1:11" ht="12" x14ac:dyDescent="0.2">
      <c r="A968" s="111">
        <v>6747</v>
      </c>
      <c r="B968" s="110" t="s">
        <v>6969</v>
      </c>
      <c r="C968" s="110" t="str">
        <f t="shared" si="8"/>
        <v>Peoria Street Lighting Improvement District No. 1067</v>
      </c>
      <c r="D968" s="110" t="str">
        <f>UPPER(Table39[[#This Row],[Full Name (NEW)]])</f>
        <v>PEORIA STREET LIGHTING IMPROVEMENT DISTRICT NO. 1067</v>
      </c>
      <c r="E968" s="110"/>
      <c r="F968" s="177" t="s">
        <v>12122</v>
      </c>
      <c r="G968" s="75" t="s">
        <v>11580</v>
      </c>
      <c r="H968" s="75"/>
      <c r="I968" s="75"/>
      <c r="J968" s="75"/>
      <c r="K968" s="75"/>
    </row>
    <row r="969" spans="1:11" ht="12" x14ac:dyDescent="0.2">
      <c r="A969" s="111">
        <v>6748</v>
      </c>
      <c r="B969" s="110" t="s">
        <v>6971</v>
      </c>
      <c r="C969" s="110" t="str">
        <f t="shared" si="8"/>
        <v>Peoria Street Lighting Improvement District No. 1068</v>
      </c>
      <c r="D969" s="110" t="str">
        <f>UPPER(Table39[[#This Row],[Full Name (NEW)]])</f>
        <v>PEORIA STREET LIGHTING IMPROVEMENT DISTRICT NO. 1068</v>
      </c>
      <c r="E969" s="110"/>
      <c r="F969" s="177" t="s">
        <v>12122</v>
      </c>
      <c r="G969" s="75" t="s">
        <v>11580</v>
      </c>
      <c r="H969" s="75"/>
      <c r="I969" s="75"/>
      <c r="J969" s="75"/>
      <c r="K969" s="75"/>
    </row>
    <row r="970" spans="1:11" ht="12" x14ac:dyDescent="0.2">
      <c r="A970" s="111">
        <v>6749</v>
      </c>
      <c r="B970" s="110" t="s">
        <v>6973</v>
      </c>
      <c r="C970" s="110" t="str">
        <f t="shared" si="8"/>
        <v>Peoria Street Lighting Improvement District No. 1069</v>
      </c>
      <c r="D970" s="110" t="str">
        <f>UPPER(Table39[[#This Row],[Full Name (NEW)]])</f>
        <v>PEORIA STREET LIGHTING IMPROVEMENT DISTRICT NO. 1069</v>
      </c>
      <c r="E970" s="110"/>
      <c r="F970" s="177" t="s">
        <v>12122</v>
      </c>
      <c r="G970" s="75" t="s">
        <v>11580</v>
      </c>
      <c r="H970" s="75"/>
      <c r="I970" s="75"/>
      <c r="J970" s="75"/>
      <c r="K970" s="75"/>
    </row>
    <row r="971" spans="1:11" ht="12" x14ac:dyDescent="0.2">
      <c r="A971" s="111">
        <v>6750</v>
      </c>
      <c r="B971" s="110" t="s">
        <v>6975</v>
      </c>
      <c r="C971" s="110" t="str">
        <f t="shared" si="8"/>
        <v>Peoria Street Lighting Improvement District No. 1071</v>
      </c>
      <c r="D971" s="110" t="str">
        <f>UPPER(Table39[[#This Row],[Full Name (NEW)]])</f>
        <v>PEORIA STREET LIGHTING IMPROVEMENT DISTRICT NO. 1071</v>
      </c>
      <c r="E971" s="110"/>
      <c r="F971" s="177" t="s">
        <v>12122</v>
      </c>
      <c r="G971" s="75" t="s">
        <v>11580</v>
      </c>
      <c r="H971" s="75"/>
      <c r="I971" s="75"/>
      <c r="J971" s="75"/>
      <c r="K971" s="75"/>
    </row>
    <row r="972" spans="1:11" ht="12" x14ac:dyDescent="0.2">
      <c r="A972" s="111">
        <v>6751</v>
      </c>
      <c r="B972" s="110" t="s">
        <v>6977</v>
      </c>
      <c r="C972" s="110" t="s">
        <v>13856</v>
      </c>
      <c r="D972" s="110" t="str">
        <f>UPPER(Table39[[#This Row],[Full Name (NEW)]])</f>
        <v>PEORIA STREET LIGHTING IMPROVEMENT DISTRICT</v>
      </c>
      <c r="E972" s="110"/>
      <c r="F972" s="177" t="s">
        <v>12122</v>
      </c>
      <c r="G972" s="75" t="s">
        <v>11580</v>
      </c>
      <c r="H972" s="75"/>
      <c r="I972" s="75"/>
      <c r="J972" s="75"/>
      <c r="K972" s="75"/>
    </row>
    <row r="973" spans="1:11" ht="12" x14ac:dyDescent="0.2">
      <c r="A973" s="111">
        <v>6752</v>
      </c>
      <c r="B973" s="110" t="s">
        <v>6553</v>
      </c>
      <c r="C973" s="110" t="s">
        <v>13855</v>
      </c>
      <c r="D973" s="110" t="str">
        <f>UPPER(Table39[[#This Row],[Full Name (NEW)]])</f>
        <v>PEORIA STREET LIGHTING IMPROVEMENT DISTRICT NO. 60</v>
      </c>
      <c r="E973" s="110"/>
      <c r="F973" s="177" t="s">
        <v>12122</v>
      </c>
      <c r="G973" s="75" t="s">
        <v>11580</v>
      </c>
      <c r="H973" s="75"/>
      <c r="I973" s="75"/>
      <c r="J973" s="75"/>
      <c r="K973" s="75"/>
    </row>
    <row r="974" spans="1:11" ht="12" x14ac:dyDescent="0.2">
      <c r="A974" s="111">
        <v>4048</v>
      </c>
      <c r="B974" s="110" t="s">
        <v>7608</v>
      </c>
      <c r="C974" s="119" t="s">
        <v>12553</v>
      </c>
      <c r="D974" s="119" t="str">
        <f>UPPER(Table39[[#This Row],[Full Name (NEW)]])</f>
        <v>PEORIA UNIFIED SCHOOL DISTRICT NO. 11</v>
      </c>
      <c r="E974" s="119" t="str">
        <f>LEFT(C974, FIND("School", C974)-2)</f>
        <v>Peoria Unified</v>
      </c>
      <c r="F974" s="178" t="s">
        <v>14927</v>
      </c>
      <c r="G974" s="87" t="str">
        <f>+Table39[[#This Row],[Short Name]]</f>
        <v>Peoria Unified</v>
      </c>
      <c r="H974" s="87"/>
      <c r="I974" s="75"/>
      <c r="J974" s="75"/>
      <c r="K974" s="75"/>
    </row>
    <row r="975" spans="1:11" ht="12" x14ac:dyDescent="0.2">
      <c r="A975" s="111">
        <v>6754</v>
      </c>
      <c r="B975" s="110" t="s">
        <v>6832</v>
      </c>
      <c r="C975" s="110" t="s">
        <v>14123</v>
      </c>
      <c r="D975" s="110" t="str">
        <f>UPPER(Table39[[#This Row],[Full Name (NEW)]])</f>
        <v>PEORIA VISTANCIA STREET LIGHTING IMPROVEMENT DISTRICT NO. A-10B</v>
      </c>
      <c r="E975" s="110"/>
      <c r="F975" s="177" t="s">
        <v>12122</v>
      </c>
      <c r="G975" s="75" t="s">
        <v>11580</v>
      </c>
      <c r="H975" s="75"/>
      <c r="I975" s="75"/>
      <c r="J975" s="75"/>
      <c r="K975" s="75"/>
    </row>
    <row r="976" spans="1:11" ht="12" x14ac:dyDescent="0.2">
      <c r="A976" s="111">
        <v>6755</v>
      </c>
      <c r="B976" s="110" t="s">
        <v>3407</v>
      </c>
      <c r="C976" s="110" t="s">
        <v>13973</v>
      </c>
      <c r="D976" s="110" t="str">
        <f>UPPER(Table39[[#This Row],[Full Name (NEW)]])</f>
        <v>PEPPER RIDGE STREET LIGHTING IMPROVEMENT DISTRICT</v>
      </c>
      <c r="E976" s="110"/>
      <c r="F976" s="177" t="s">
        <v>12123</v>
      </c>
      <c r="G976" s="75" t="s">
        <v>11147</v>
      </c>
      <c r="H976" s="75"/>
      <c r="I976" s="75"/>
      <c r="J976" s="75"/>
      <c r="K976" s="75"/>
    </row>
    <row r="977" spans="1:11" ht="12" x14ac:dyDescent="0.2">
      <c r="A977" s="111">
        <v>6756</v>
      </c>
      <c r="B977" s="110" t="s">
        <v>3763</v>
      </c>
      <c r="C977" s="110" t="s">
        <v>14124</v>
      </c>
      <c r="D977" s="110" t="str">
        <f>UPPER(Table39[[#This Row],[Full Name (NEW)]])</f>
        <v>PEPPER RIDGE STREET LIGHTING IMPROVEMENT DISTRICT NO. 4</v>
      </c>
      <c r="E977" s="110"/>
      <c r="F977" s="177" t="s">
        <v>12123</v>
      </c>
      <c r="G977" s="75" t="s">
        <v>11147</v>
      </c>
      <c r="H977" s="75"/>
      <c r="I977" s="75"/>
      <c r="J977" s="75"/>
      <c r="K977" s="75"/>
    </row>
    <row r="978" spans="1:11" ht="12" x14ac:dyDescent="0.2">
      <c r="A978" s="111">
        <v>6757</v>
      </c>
      <c r="B978" s="110" t="s">
        <v>3853</v>
      </c>
      <c r="C978" s="110" t="s">
        <v>14125</v>
      </c>
      <c r="D978" s="110" t="str">
        <f>UPPER(Table39[[#This Row],[Full Name (NEW)]])</f>
        <v>PEPPER RIDGE STREET LIGHTING IMPROVEMENT DISTRICT NO. 6</v>
      </c>
      <c r="E978" s="110"/>
      <c r="F978" s="177" t="s">
        <v>12123</v>
      </c>
      <c r="G978" s="75" t="s">
        <v>11147</v>
      </c>
      <c r="H978" s="75"/>
      <c r="I978" s="75"/>
      <c r="J978" s="75"/>
      <c r="K978" s="75"/>
    </row>
    <row r="979" spans="1:11" ht="12" x14ac:dyDescent="0.2">
      <c r="A979" s="111">
        <v>6758</v>
      </c>
      <c r="B979" s="110" t="s">
        <v>3976</v>
      </c>
      <c r="C979" s="110" t="s">
        <v>14126</v>
      </c>
      <c r="D979" s="110" t="str">
        <f>UPPER(Table39[[#This Row],[Full Name (NEW)]])</f>
        <v>PEPPER RIDGE STREET LIGHTING IMPROVEMENT DISTRICT NO. 7</v>
      </c>
      <c r="E979" s="110"/>
      <c r="F979" s="177" t="s">
        <v>12123</v>
      </c>
      <c r="G979" s="75" t="s">
        <v>11147</v>
      </c>
      <c r="H979" s="75"/>
      <c r="I979" s="75"/>
      <c r="J979" s="75"/>
      <c r="K979" s="75"/>
    </row>
    <row r="980" spans="1:11" ht="12" x14ac:dyDescent="0.2">
      <c r="A980" s="111">
        <v>6759</v>
      </c>
      <c r="B980" s="110" t="s">
        <v>3543</v>
      </c>
      <c r="C980" s="110" t="s">
        <v>14127</v>
      </c>
      <c r="D980" s="110" t="str">
        <f>UPPER(Table39[[#This Row],[Full Name (NEW)]])</f>
        <v>PEPPER RIDGE STREET LIGHTING IMPROVEMENT DISTRICT NO. 2</v>
      </c>
      <c r="E980" s="110"/>
      <c r="F980" s="177" t="s">
        <v>12123</v>
      </c>
      <c r="G980" s="75" t="s">
        <v>11147</v>
      </c>
      <c r="H980" s="75"/>
      <c r="I980" s="75"/>
      <c r="J980" s="75"/>
      <c r="K980" s="75"/>
    </row>
    <row r="981" spans="1:11" ht="12" x14ac:dyDescent="0.2">
      <c r="A981" s="111">
        <v>6760</v>
      </c>
      <c r="B981" s="110" t="s">
        <v>3798</v>
      </c>
      <c r="C981" s="110" t="s">
        <v>14128</v>
      </c>
      <c r="D981" s="110" t="str">
        <f>UPPER(Table39[[#This Row],[Full Name (NEW)]])</f>
        <v>PEPPER RIDGE STREET LIGHTING IMPROVEMENT DISTRICT NO. 3</v>
      </c>
      <c r="E981" s="110"/>
      <c r="F981" s="177" t="s">
        <v>12123</v>
      </c>
      <c r="G981" s="75" t="s">
        <v>11147</v>
      </c>
      <c r="H981" s="75"/>
      <c r="I981" s="75"/>
      <c r="J981" s="75"/>
      <c r="K981" s="75"/>
    </row>
    <row r="982" spans="1:11" ht="12" x14ac:dyDescent="0.2">
      <c r="A982" s="111">
        <v>6761</v>
      </c>
      <c r="B982" s="110" t="s">
        <v>3802</v>
      </c>
      <c r="C982" s="110" t="s">
        <v>14129</v>
      </c>
      <c r="D982" s="110" t="str">
        <f>UPPER(Table39[[#This Row],[Full Name (NEW)]])</f>
        <v>PEPPER RIDGE STREET LIGHTING IMPROVEMENT DISTRICT NO. 5</v>
      </c>
      <c r="E982" s="110"/>
      <c r="F982" s="177" t="s">
        <v>12123</v>
      </c>
      <c r="G982" s="75" t="s">
        <v>11147</v>
      </c>
      <c r="H982" s="75"/>
      <c r="I982" s="75"/>
      <c r="J982" s="75"/>
      <c r="K982" s="75"/>
    </row>
    <row r="983" spans="1:11" ht="12" x14ac:dyDescent="0.2">
      <c r="A983" s="111">
        <v>6762</v>
      </c>
      <c r="B983" s="110" t="s">
        <v>4324</v>
      </c>
      <c r="C983" s="110" t="s">
        <v>14130</v>
      </c>
      <c r="D983" s="110" t="str">
        <f>UPPER(Table39[[#This Row],[Full Name (NEW)]])</f>
        <v>PEPPER RIDGE STREET LIGHTING IMPROVEMENT DISTRICT NO. 8</v>
      </c>
      <c r="E983" s="110"/>
      <c r="F983" s="177" t="s">
        <v>12123</v>
      </c>
      <c r="G983" s="75" t="s">
        <v>11147</v>
      </c>
      <c r="H983" s="75"/>
      <c r="I983" s="75"/>
      <c r="J983" s="75"/>
      <c r="K983" s="75"/>
    </row>
    <row r="984" spans="1:11" ht="12" x14ac:dyDescent="0.2">
      <c r="A984" s="111">
        <v>6763</v>
      </c>
      <c r="B984" s="110" t="s">
        <v>4464</v>
      </c>
      <c r="C984" s="110" t="s">
        <v>14131</v>
      </c>
      <c r="D984" s="110" t="str">
        <f>UPPER(Table39[[#This Row],[Full Name (NEW)]])</f>
        <v>PEPPER RIDGE TOWNHOMES STREET LIGHTING IMPROVEMENT DISTRICT NO. 3</v>
      </c>
      <c r="E984" s="110"/>
      <c r="F984" s="177" t="s">
        <v>12123</v>
      </c>
      <c r="G984" s="75" t="s">
        <v>11147</v>
      </c>
      <c r="H984" s="75"/>
      <c r="I984" s="75"/>
      <c r="J984" s="75"/>
      <c r="K984" s="75"/>
    </row>
    <row r="985" spans="1:11" ht="12" x14ac:dyDescent="0.2">
      <c r="A985" s="111">
        <v>6764</v>
      </c>
      <c r="B985" s="110" t="s">
        <v>3925</v>
      </c>
      <c r="C985" s="110" t="s">
        <v>14132</v>
      </c>
      <c r="D985" s="110" t="str">
        <f>UPPER(Table39[[#This Row],[Full Name (NEW)]])</f>
        <v>PEPPER RIDGE TOWNHOMES STREET LIGHTING IMPROVEMENT DISTRICT NO. 2</v>
      </c>
      <c r="E985" s="110"/>
      <c r="F985" s="177" t="s">
        <v>12123</v>
      </c>
      <c r="G985" s="75" t="s">
        <v>11147</v>
      </c>
      <c r="H985" s="75"/>
      <c r="I985" s="75"/>
      <c r="J985" s="75"/>
      <c r="K985" s="75"/>
    </row>
    <row r="986" spans="1:11" ht="12" x14ac:dyDescent="0.2">
      <c r="A986" s="111">
        <v>6765</v>
      </c>
      <c r="B986" s="110" t="s">
        <v>3972</v>
      </c>
      <c r="C986" s="110" t="s">
        <v>14133</v>
      </c>
      <c r="D986" s="110" t="str">
        <f>UPPER(Table39[[#This Row],[Full Name (NEW)]])</f>
        <v>PEPPER RIDGE TOWNHOMES STREET LIGHTING IMPROVEMENT DISTRICT NO. 1</v>
      </c>
      <c r="E986" s="110"/>
      <c r="F986" s="177" t="s">
        <v>12123</v>
      </c>
      <c r="G986" s="75" t="s">
        <v>11147</v>
      </c>
      <c r="H986" s="75"/>
      <c r="I986" s="75"/>
      <c r="J986" s="75"/>
      <c r="K986" s="75"/>
    </row>
    <row r="987" spans="1:11" ht="12" x14ac:dyDescent="0.2">
      <c r="A987" s="111">
        <v>6766</v>
      </c>
      <c r="B987" s="110" t="s">
        <v>6954</v>
      </c>
      <c r="C987" s="110" t="s">
        <v>14134</v>
      </c>
      <c r="D987" s="110" t="str">
        <f>UPPER(Table39[[#This Row],[Full Name (NEW)]])</f>
        <v>PEORIA STREET LIGHTING IMPROVEMENT DISTRICT NO. 1020</v>
      </c>
      <c r="E987" s="110"/>
      <c r="F987" s="177" t="s">
        <v>12122</v>
      </c>
      <c r="G987" s="75" t="s">
        <v>11580</v>
      </c>
      <c r="H987" s="75"/>
      <c r="I987" s="75"/>
      <c r="J987" s="75"/>
      <c r="K987" s="75"/>
    </row>
    <row r="988" spans="1:11" ht="12" x14ac:dyDescent="0.2">
      <c r="A988" s="111">
        <v>6026</v>
      </c>
      <c r="B988" s="110" t="s">
        <v>1569</v>
      </c>
      <c r="C988" s="110" t="s">
        <v>12284</v>
      </c>
      <c r="D988" s="110" t="str">
        <f>UPPER(Table39[[#This Row],[Full Name (NEW)]])</f>
        <v>PHOENIX ENHANCEMENT SERVICE DISTRICT</v>
      </c>
      <c r="E988" s="110" t="s">
        <v>12582</v>
      </c>
      <c r="F988" s="177" t="s">
        <v>12123</v>
      </c>
      <c r="G988" s="75" t="s">
        <v>11147</v>
      </c>
      <c r="H988" s="75">
        <v>28765</v>
      </c>
      <c r="I988" s="75"/>
      <c r="J988" s="75"/>
      <c r="K988" s="75"/>
    </row>
    <row r="989" spans="1:11" ht="12" x14ac:dyDescent="0.2">
      <c r="A989" s="111">
        <v>4031</v>
      </c>
      <c r="B989" s="110" t="s">
        <v>7580</v>
      </c>
      <c r="C989" s="119" t="s">
        <v>12536</v>
      </c>
      <c r="D989" s="119" t="str">
        <f>UPPER(Table39[[#This Row],[Full Name (NEW)]])</f>
        <v>PHOENIX ELEMENTARY SCHOOL DISTRICT NO. 1</v>
      </c>
      <c r="E989" s="119" t="str">
        <f>LEFT(C989, FIND("School", C989)-2)</f>
        <v>Phoenix Elementary</v>
      </c>
      <c r="F989" s="178" t="s">
        <v>14912</v>
      </c>
      <c r="G989" s="87" t="str">
        <f>+Table39[[#This Row],[Short Name]]</f>
        <v>Phoenix Elementary</v>
      </c>
      <c r="H989" s="87"/>
      <c r="I989" s="75"/>
      <c r="J989" s="75"/>
      <c r="K989" s="75"/>
    </row>
    <row r="990" spans="1:11" ht="12" x14ac:dyDescent="0.2">
      <c r="A990" s="111">
        <v>4004</v>
      </c>
      <c r="B990" s="110" t="s">
        <v>9673</v>
      </c>
      <c r="C990" s="119" t="s">
        <v>12509</v>
      </c>
      <c r="D990" s="119" t="str">
        <f>UPPER(Table39[[#This Row],[Full Name (NEW)]])</f>
        <v>PHOENIX UNION HIGH SCHOOL DISTRICT NO. 210</v>
      </c>
      <c r="E990" s="119" t="str">
        <f>LEFT(C990, FIND("School", C990)-2)</f>
        <v>Phoenix Union High</v>
      </c>
      <c r="F990" s="177" t="s">
        <v>14887</v>
      </c>
      <c r="G990" s="87" t="str">
        <f>+Table39[[#This Row],[Short Name]]</f>
        <v>Phoenix Union High</v>
      </c>
      <c r="H990" s="87"/>
      <c r="I990" s="75"/>
      <c r="J990" s="75"/>
      <c r="K990" s="75"/>
    </row>
    <row r="991" spans="1:11" ht="12" x14ac:dyDescent="0.2">
      <c r="A991" s="111">
        <v>7664</v>
      </c>
      <c r="B991" s="110" t="s">
        <v>2276</v>
      </c>
      <c r="C991" s="110" t="s">
        <v>13194</v>
      </c>
      <c r="D991" s="110" t="str">
        <f>UPPER(Table39[[#This Row],[Full Name (NEW)]])</f>
        <v>PINNACLE RANCH AT 83RD AVE STREET LIGHTING IMPROVEMENT DISTRICT</v>
      </c>
      <c r="E991" s="110" t="s">
        <v>13466</v>
      </c>
      <c r="F991" s="177" t="s">
        <v>12106</v>
      </c>
      <c r="G991" s="75" t="s">
        <v>10892</v>
      </c>
      <c r="H991" s="75" t="s">
        <v>12913</v>
      </c>
      <c r="I991" s="75" t="s">
        <v>11302</v>
      </c>
      <c r="J991" s="75"/>
      <c r="K991" s="75"/>
    </row>
    <row r="992" spans="1:11" ht="12" x14ac:dyDescent="0.2">
      <c r="A992" s="111">
        <v>7415</v>
      </c>
      <c r="B992" s="110" t="s">
        <v>2251</v>
      </c>
      <c r="C992" s="110" t="s">
        <v>12301</v>
      </c>
      <c r="D992" s="110" t="str">
        <f>UPPER(Table39[[#This Row],[Full Name (NEW)]])</f>
        <v>PLYMOUTH STREET IMPROVEMENT DISTRICT</v>
      </c>
      <c r="E992" s="110" t="s">
        <v>12301</v>
      </c>
      <c r="F992" s="178">
        <v>4026</v>
      </c>
      <c r="G992" s="75" t="str">
        <f>+Table39[[#This Row],[Short Name]]</f>
        <v>Plymouth Street Improvement District</v>
      </c>
      <c r="H992" s="75"/>
      <c r="I992" s="97" t="s">
        <v>11302</v>
      </c>
      <c r="J992" s="75"/>
      <c r="K992" s="75"/>
    </row>
    <row r="993" spans="1:11" ht="12" x14ac:dyDescent="0.2">
      <c r="A993" s="111">
        <v>6767</v>
      </c>
      <c r="B993" s="110" t="s">
        <v>6957</v>
      </c>
      <c r="C993" s="110" t="s">
        <v>14135</v>
      </c>
      <c r="D993" s="110" t="str">
        <f>UPPER(Table39[[#This Row],[Full Name (NEW)]])</f>
        <v>PEORIA STREET LIGHTING IMPROVEMENT DISTRICT NO. 1021</v>
      </c>
      <c r="E993" s="110"/>
      <c r="F993" s="177" t="s">
        <v>12122</v>
      </c>
      <c r="G993" s="75" t="s">
        <v>11580</v>
      </c>
      <c r="H993" s="75"/>
      <c r="I993" s="75"/>
      <c r="J993" s="75"/>
      <c r="K993" s="75"/>
    </row>
    <row r="994" spans="1:11" ht="12" x14ac:dyDescent="0.2">
      <c r="A994" s="111">
        <v>7665</v>
      </c>
      <c r="B994" s="110" t="s">
        <v>2410</v>
      </c>
      <c r="C994" s="110" t="s">
        <v>13195</v>
      </c>
      <c r="D994" s="110" t="str">
        <f>UPPER(Table39[[#This Row],[Full Name (NEW)]])</f>
        <v>POMEROY ESTATES STREET LIGHTING IMPROVEMENT DISTRICT</v>
      </c>
      <c r="E994" s="110" t="s">
        <v>13467</v>
      </c>
      <c r="F994" s="177" t="s">
        <v>12106</v>
      </c>
      <c r="G994" s="75" t="s">
        <v>10892</v>
      </c>
      <c r="H994" s="75" t="s">
        <v>12914</v>
      </c>
      <c r="I994" s="75" t="s">
        <v>11302</v>
      </c>
      <c r="J994" s="75"/>
      <c r="K994" s="75"/>
    </row>
    <row r="995" spans="1:11" ht="12" x14ac:dyDescent="0.2">
      <c r="A995" s="111">
        <v>7807</v>
      </c>
      <c r="B995" s="110" t="s">
        <v>1526</v>
      </c>
      <c r="C995" s="110" t="s">
        <v>12152</v>
      </c>
      <c r="D995" s="110" t="str">
        <f>UPPER(Table39[[#This Row],[Full Name (NEW)]])</f>
        <v>PUBLIC WORKS FLOOD CONTROL</v>
      </c>
      <c r="E995" s="110"/>
      <c r="F995" s="178">
        <v>4104</v>
      </c>
      <c r="G995" s="75" t="str">
        <f>PROPER(Table39[[#This Row],[Full Name - Agency Account]])</f>
        <v>Public Works Flood Control</v>
      </c>
      <c r="H995" s="75"/>
      <c r="I995" s="75"/>
      <c r="J995" s="93"/>
      <c r="K995" s="93"/>
    </row>
    <row r="996" spans="1:11" ht="12" x14ac:dyDescent="0.2">
      <c r="A996" s="111">
        <v>6768</v>
      </c>
      <c r="B996" s="110" t="s">
        <v>6014</v>
      </c>
      <c r="C996" s="110" t="s">
        <v>13974</v>
      </c>
      <c r="D996" s="110" t="str">
        <f>UPPER(Table39[[#This Row],[Full Name (NEW)]])</f>
        <v>PUEBLO MESA MOBILE HOME PARK STREET LIGHTING IMPROVEMENT DISTRICT NO. 2</v>
      </c>
      <c r="E996" s="110"/>
      <c r="F996" s="177" t="s">
        <v>12120</v>
      </c>
      <c r="G996" s="75" t="s">
        <v>11579</v>
      </c>
      <c r="H996" s="75"/>
      <c r="I996" s="75"/>
      <c r="J996" s="75"/>
      <c r="K996" s="75"/>
    </row>
    <row r="997" spans="1:11" ht="12" x14ac:dyDescent="0.2">
      <c r="A997" s="111">
        <v>7752</v>
      </c>
      <c r="B997" s="110" t="s">
        <v>2021</v>
      </c>
      <c r="C997" s="110" t="s">
        <v>11234</v>
      </c>
      <c r="D997" s="110" t="str">
        <f>UPPER(Table39[[#This Row],[Full Name (NEW)]])</f>
        <v>PUERTO CUATRO IRRIGATION WATER DELIVERY DISTRICT NO. 46</v>
      </c>
      <c r="E997" s="110" t="str">
        <f>LEFT(C997,FIND("Irrigation",C997)-2)&amp;" IWDD"</f>
        <v>Puerto Cuatro IWDD</v>
      </c>
      <c r="F997" s="178">
        <v>4077</v>
      </c>
      <c r="G997" s="75" t="str">
        <f>+Table39[[#This Row],[Short Name]]</f>
        <v>Puerto Cuatro IWDD</v>
      </c>
      <c r="H997" s="75"/>
      <c r="I997" s="75" t="s">
        <v>11285</v>
      </c>
      <c r="J997" s="105">
        <v>37027</v>
      </c>
      <c r="K997" s="86" t="s">
        <v>12203</v>
      </c>
    </row>
    <row r="998" spans="1:11" ht="12" x14ac:dyDescent="0.2">
      <c r="A998" s="111">
        <v>6769</v>
      </c>
      <c r="B998" s="110" t="s">
        <v>7313</v>
      </c>
      <c r="C998" s="110" t="s">
        <v>13857</v>
      </c>
      <c r="D998" s="110" t="str">
        <f>UPPER(Table39[[#This Row],[Full Name (NEW)]])</f>
        <v>QUEEN CREEK RANCHETTES III STREET LIGHTING DISTRCT NO. 5</v>
      </c>
      <c r="E998" s="110"/>
      <c r="F998" s="177" t="s">
        <v>12124</v>
      </c>
      <c r="G998" s="75" t="s">
        <v>11600</v>
      </c>
      <c r="H998" s="75"/>
      <c r="I998" s="75"/>
      <c r="J998" s="75"/>
      <c r="K998" s="75"/>
    </row>
    <row r="999" spans="1:11" ht="12" x14ac:dyDescent="0.2">
      <c r="A999" s="111">
        <v>6770</v>
      </c>
      <c r="B999" s="110" t="s">
        <v>7378</v>
      </c>
      <c r="C999" s="110" t="s">
        <v>13867</v>
      </c>
      <c r="D999" s="110" t="str">
        <f>UPPER(Table39[[#This Row],[Full Name (NEW)]])</f>
        <v>QUEEN CREEK STREET LIGHTING IMPROVEMENT DISTRICT NO. 24 (2002-13)</v>
      </c>
      <c r="E999" s="110"/>
      <c r="F999" s="177" t="s">
        <v>12124</v>
      </c>
      <c r="G999" s="75" t="s">
        <v>11600</v>
      </c>
      <c r="H999" s="75"/>
      <c r="I999" s="75"/>
      <c r="J999" s="75"/>
      <c r="K999" s="75"/>
    </row>
    <row r="1000" spans="1:11" ht="12" x14ac:dyDescent="0.2">
      <c r="A1000" s="111">
        <v>6771</v>
      </c>
      <c r="B1000" s="110" t="s">
        <v>7330</v>
      </c>
      <c r="C1000" s="110" t="s">
        <v>13868</v>
      </c>
      <c r="D1000" s="110" t="str">
        <f>UPPER(Table39[[#This Row],[Full Name (NEW)]])</f>
        <v>QUEEN CREEK STREET LIGHTING IMPROVEMENT DISTRICT NO. 11 (2001-02)</v>
      </c>
      <c r="E1000" s="110"/>
      <c r="F1000" s="177" t="s">
        <v>12124</v>
      </c>
      <c r="G1000" s="75" t="s">
        <v>11600</v>
      </c>
      <c r="H1000" s="75"/>
      <c r="I1000" s="75"/>
      <c r="J1000" s="75"/>
      <c r="K1000" s="75"/>
    </row>
    <row r="1001" spans="1:11" ht="12" x14ac:dyDescent="0.2">
      <c r="A1001" s="111">
        <v>6772</v>
      </c>
      <c r="B1001" s="110" t="s">
        <v>7336</v>
      </c>
      <c r="C1001" s="110" t="s">
        <v>13869</v>
      </c>
      <c r="D1001" s="110" t="str">
        <f>UPPER(Table39[[#This Row],[Full Name (NEW)]])</f>
        <v>QUEEN CREEK STREET LIGHTING IMPROVEMENT DISTRICT NO. 12 (2002-01)</v>
      </c>
      <c r="E1001" s="110"/>
      <c r="F1001" s="177" t="s">
        <v>12124</v>
      </c>
      <c r="G1001" s="75" t="s">
        <v>11600</v>
      </c>
      <c r="H1001" s="75"/>
      <c r="I1001" s="75"/>
      <c r="J1001" s="75"/>
      <c r="K1001" s="75"/>
    </row>
    <row r="1002" spans="1:11" ht="12" x14ac:dyDescent="0.2">
      <c r="A1002" s="111">
        <v>6773</v>
      </c>
      <c r="B1002" s="110" t="s">
        <v>7339</v>
      </c>
      <c r="C1002" s="110" t="s">
        <v>13870</v>
      </c>
      <c r="D1002" s="110" t="str">
        <f>UPPER(Table39[[#This Row],[Full Name (NEW)]])</f>
        <v>QUEEN CREEK STREET LIGHTING IMPROVEMENT DISTRICT NO. 13 (2002-02)</v>
      </c>
      <c r="E1002" s="110"/>
      <c r="F1002" s="177" t="s">
        <v>12124</v>
      </c>
      <c r="G1002" s="75" t="s">
        <v>11600</v>
      </c>
      <c r="H1002" s="75"/>
      <c r="I1002" s="75"/>
      <c r="J1002" s="75"/>
      <c r="K1002" s="75"/>
    </row>
    <row r="1003" spans="1:11" ht="12" x14ac:dyDescent="0.2">
      <c r="A1003" s="111">
        <v>6774</v>
      </c>
      <c r="B1003" s="110" t="s">
        <v>7342</v>
      </c>
      <c r="C1003" s="110" t="s">
        <v>13871</v>
      </c>
      <c r="D1003" s="110" t="str">
        <f>UPPER(Table39[[#This Row],[Full Name (NEW)]])</f>
        <v>QUEEN CREEK STREET LIGHTING IMPROVEMENT DISTRICT NO. 14 (2002-03)</v>
      </c>
      <c r="E1003" s="110"/>
      <c r="F1003" s="177" t="s">
        <v>12124</v>
      </c>
      <c r="G1003" s="75" t="s">
        <v>11600</v>
      </c>
      <c r="H1003" s="75"/>
      <c r="I1003" s="75"/>
      <c r="J1003" s="75"/>
      <c r="K1003" s="75"/>
    </row>
    <row r="1004" spans="1:11" ht="12" x14ac:dyDescent="0.2">
      <c r="A1004" s="111">
        <v>6775</v>
      </c>
      <c r="B1004" s="110" t="s">
        <v>7345</v>
      </c>
      <c r="C1004" s="110" t="s">
        <v>13872</v>
      </c>
      <c r="D1004" s="110" t="str">
        <f>UPPER(Table39[[#This Row],[Full Name (NEW)]])</f>
        <v>QUEEN CREEK STREET LIGHTING IMPROVEMENT DISTRICT NO. 15 (2002-04)</v>
      </c>
      <c r="E1004" s="110"/>
      <c r="F1004" s="177" t="s">
        <v>12124</v>
      </c>
      <c r="G1004" s="75" t="s">
        <v>11600</v>
      </c>
      <c r="H1004" s="75"/>
      <c r="I1004" s="75"/>
      <c r="J1004" s="75"/>
      <c r="K1004" s="75"/>
    </row>
    <row r="1005" spans="1:11" ht="12" x14ac:dyDescent="0.2">
      <c r="A1005" s="111">
        <v>6776</v>
      </c>
      <c r="B1005" s="110" t="s">
        <v>7348</v>
      </c>
      <c r="C1005" s="110" t="s">
        <v>13873</v>
      </c>
      <c r="D1005" s="110" t="str">
        <f>UPPER(Table39[[#This Row],[Full Name (NEW)]])</f>
        <v>QUEEN CREEK STREET LIGHTING IMPROVEMENT DISTRICT NO. 16 (2002-05)</v>
      </c>
      <c r="E1005" s="110"/>
      <c r="F1005" s="177" t="s">
        <v>12124</v>
      </c>
      <c r="G1005" s="75" t="s">
        <v>11600</v>
      </c>
      <c r="H1005" s="75"/>
      <c r="I1005" s="75"/>
      <c r="J1005" s="75"/>
      <c r="K1005" s="75"/>
    </row>
    <row r="1006" spans="1:11" ht="12" x14ac:dyDescent="0.2">
      <c r="A1006" s="111">
        <v>6777</v>
      </c>
      <c r="B1006" s="110" t="s">
        <v>7351</v>
      </c>
      <c r="C1006" s="110" t="s">
        <v>13874</v>
      </c>
      <c r="D1006" s="110" t="str">
        <f>UPPER(Table39[[#This Row],[Full Name (NEW)]])</f>
        <v>QUEEN CREEK STREET LIGHTING IMPROVEMENT DISTRICT NO. 17 (2002-06)</v>
      </c>
      <c r="E1006" s="110"/>
      <c r="F1006" s="177" t="s">
        <v>12124</v>
      </c>
      <c r="G1006" s="75" t="s">
        <v>11600</v>
      </c>
      <c r="H1006" s="75"/>
      <c r="I1006" s="75"/>
      <c r="J1006" s="75"/>
      <c r="K1006" s="75"/>
    </row>
    <row r="1007" spans="1:11" ht="12" x14ac:dyDescent="0.2">
      <c r="A1007" s="111">
        <v>6778</v>
      </c>
      <c r="B1007" s="110" t="s">
        <v>7354</v>
      </c>
      <c r="C1007" s="110" t="s">
        <v>13875</v>
      </c>
      <c r="D1007" s="110" t="str">
        <f>UPPER(Table39[[#This Row],[Full Name (NEW)]])</f>
        <v>QUEEN CREEK STREET LIGHTING IMPROVEMENT DISTRICT NO. 18 (2002-07)</v>
      </c>
      <c r="E1007" s="110"/>
      <c r="F1007" s="177" t="s">
        <v>12124</v>
      </c>
      <c r="G1007" s="75" t="s">
        <v>11600</v>
      </c>
      <c r="H1007" s="75"/>
      <c r="I1007" s="75"/>
      <c r="J1007" s="75"/>
      <c r="K1007" s="75"/>
    </row>
    <row r="1008" spans="1:11" ht="12" x14ac:dyDescent="0.2">
      <c r="A1008" s="111">
        <v>6779</v>
      </c>
      <c r="B1008" s="110" t="s">
        <v>7357</v>
      </c>
      <c r="C1008" s="110" t="s">
        <v>13876</v>
      </c>
      <c r="D1008" s="110" t="str">
        <f>UPPER(Table39[[#This Row],[Full Name (NEW)]])</f>
        <v>QUEEN CREEK STREET LIGHTING IMPROVEMENT DISTRICT NO. 22 (2002-11)</v>
      </c>
      <c r="E1008" s="110"/>
      <c r="F1008" s="177" t="s">
        <v>12124</v>
      </c>
      <c r="G1008" s="75" t="s">
        <v>11600</v>
      </c>
      <c r="H1008" s="75"/>
      <c r="I1008" s="75"/>
      <c r="J1008" s="75"/>
      <c r="K1008" s="75"/>
    </row>
    <row r="1009" spans="1:11" ht="12" x14ac:dyDescent="0.2">
      <c r="A1009" s="111">
        <v>6780</v>
      </c>
      <c r="B1009" s="110" t="s">
        <v>7360</v>
      </c>
      <c r="C1009" s="110" t="s">
        <v>13877</v>
      </c>
      <c r="D1009" s="110" t="str">
        <f>UPPER(Table39[[#This Row],[Full Name (NEW)]])</f>
        <v>QUEEN CREEK STREET LIGHTING IMPROVEMENT DISTRICT NO. 23 (2002-12)</v>
      </c>
      <c r="E1009" s="110"/>
      <c r="F1009" s="177" t="s">
        <v>12124</v>
      </c>
      <c r="G1009" s="75" t="s">
        <v>11600</v>
      </c>
      <c r="H1009" s="75"/>
      <c r="I1009" s="75"/>
      <c r="J1009" s="75"/>
      <c r="K1009" s="75"/>
    </row>
    <row r="1010" spans="1:11" ht="12" x14ac:dyDescent="0.2">
      <c r="A1010" s="111">
        <v>6781</v>
      </c>
      <c r="B1010" s="110" t="s">
        <v>7363</v>
      </c>
      <c r="C1010" s="110" t="s">
        <v>13878</v>
      </c>
      <c r="D1010" s="110" t="str">
        <f>UPPER(Table39[[#This Row],[Full Name (NEW)]])</f>
        <v>QUEEN CREEK STREET LIGHTING IMPROVEMENT DISTRICT NO. 25 (2002-14)</v>
      </c>
      <c r="E1010" s="110"/>
      <c r="F1010" s="177" t="s">
        <v>12124</v>
      </c>
      <c r="G1010" s="75" t="s">
        <v>11600</v>
      </c>
      <c r="H1010" s="75"/>
      <c r="I1010" s="75"/>
      <c r="J1010" s="75"/>
      <c r="K1010" s="75"/>
    </row>
    <row r="1011" spans="1:11" ht="12" x14ac:dyDescent="0.2">
      <c r="A1011" s="111">
        <v>6782</v>
      </c>
      <c r="B1011" s="110" t="s">
        <v>7366</v>
      </c>
      <c r="C1011" s="110" t="s">
        <v>13879</v>
      </c>
      <c r="D1011" s="110" t="str">
        <f>UPPER(Table39[[#This Row],[Full Name (NEW)]])</f>
        <v>QUEEN CREEK STREET LIGHTING IMPROVEMENT DISTRICT NO. 28 (2002-17)</v>
      </c>
      <c r="E1011" s="110"/>
      <c r="F1011" s="177" t="s">
        <v>12124</v>
      </c>
      <c r="G1011" s="75" t="s">
        <v>11600</v>
      </c>
      <c r="H1011" s="75"/>
      <c r="I1011" s="75"/>
      <c r="J1011" s="75"/>
      <c r="K1011" s="75"/>
    </row>
    <row r="1012" spans="1:11" ht="12" x14ac:dyDescent="0.2">
      <c r="A1012" s="111">
        <v>6783</v>
      </c>
      <c r="B1012" s="110" t="s">
        <v>7333</v>
      </c>
      <c r="C1012" s="110" t="s">
        <v>13858</v>
      </c>
      <c r="D1012" s="110" t="str">
        <f>UPPER(Table39[[#This Row],[Full Name (NEW)]])</f>
        <v>QUEEN CREEK STREET LIGHTING IMPROVEMENT DISTRICT NO. 10 (2001-01)</v>
      </c>
      <c r="E1012" s="110"/>
      <c r="F1012" s="177" t="s">
        <v>12124</v>
      </c>
      <c r="G1012" s="75" t="s">
        <v>11600</v>
      </c>
      <c r="H1012" s="75"/>
      <c r="I1012" s="75"/>
      <c r="J1012" s="75"/>
      <c r="K1012" s="75"/>
    </row>
    <row r="1013" spans="1:11" ht="12" x14ac:dyDescent="0.2">
      <c r="A1013" s="111">
        <v>6784</v>
      </c>
      <c r="B1013" s="110" t="s">
        <v>7375</v>
      </c>
      <c r="C1013" s="110" t="s">
        <v>13880</v>
      </c>
      <c r="D1013" s="110" t="str">
        <f>UPPER(Table39[[#This Row],[Full Name (NEW)]])</f>
        <v>QUEEN CREEK STREET LIGHTING IMPROVEMENT DISTRICT NO. 21 (2002-10)</v>
      </c>
      <c r="E1013" s="110"/>
      <c r="F1013" s="177" t="s">
        <v>12124</v>
      </c>
      <c r="G1013" s="75" t="s">
        <v>11600</v>
      </c>
      <c r="H1013" s="75"/>
      <c r="I1013" s="75"/>
      <c r="J1013" s="75"/>
      <c r="K1013" s="75"/>
    </row>
    <row r="1014" spans="1:11" ht="12" x14ac:dyDescent="0.2">
      <c r="A1014" s="111">
        <v>6785</v>
      </c>
      <c r="B1014" s="110" t="s">
        <v>7381</v>
      </c>
      <c r="C1014" s="110" t="s">
        <v>13881</v>
      </c>
      <c r="D1014" s="110" t="str">
        <f>UPPER(Table39[[#This Row],[Full Name (NEW)]])</f>
        <v>QUEEN CREEK STREET LIGHTING IMPROVEMENT DISTRICT NO. 26 (2002-15)</v>
      </c>
      <c r="E1014" s="110"/>
      <c r="F1014" s="177" t="s">
        <v>12124</v>
      </c>
      <c r="G1014" s="75" t="s">
        <v>11600</v>
      </c>
      <c r="H1014" s="75"/>
      <c r="I1014" s="75"/>
      <c r="J1014" s="75"/>
      <c r="K1014" s="75"/>
    </row>
    <row r="1015" spans="1:11" ht="12" x14ac:dyDescent="0.2">
      <c r="A1015" s="111">
        <v>6786</v>
      </c>
      <c r="B1015" s="110" t="s">
        <v>7384</v>
      </c>
      <c r="C1015" s="110" t="s">
        <v>13882</v>
      </c>
      <c r="D1015" s="110" t="str">
        <f>UPPER(Table39[[#This Row],[Full Name (NEW)]])</f>
        <v>QUEEN CREEK STREET LIGHTING IMPROVEMENT DISTRICT NO. 27 (2002-16)</v>
      </c>
      <c r="E1015" s="110"/>
      <c r="F1015" s="177" t="s">
        <v>12124</v>
      </c>
      <c r="G1015" s="75" t="s">
        <v>11600</v>
      </c>
      <c r="H1015" s="75"/>
      <c r="I1015" s="75"/>
      <c r="J1015" s="75"/>
      <c r="K1015" s="75"/>
    </row>
    <row r="1016" spans="1:11" ht="12" x14ac:dyDescent="0.2">
      <c r="A1016" s="111">
        <v>6787</v>
      </c>
      <c r="B1016" s="110" t="s">
        <v>7387</v>
      </c>
      <c r="C1016" s="110" t="s">
        <v>13883</v>
      </c>
      <c r="D1016" s="110" t="str">
        <f>UPPER(Table39[[#This Row],[Full Name (NEW)]])</f>
        <v>QUEEN CREEK STREET LIGHTING IMPROVEMENT DISTRICT NO. 29 (2002-18)</v>
      </c>
      <c r="E1016" s="110"/>
      <c r="F1016" s="177" t="s">
        <v>12124</v>
      </c>
      <c r="G1016" s="75" t="s">
        <v>11600</v>
      </c>
      <c r="H1016" s="75"/>
      <c r="I1016" s="75"/>
      <c r="J1016" s="75"/>
      <c r="K1016" s="75"/>
    </row>
    <row r="1017" spans="1:11" ht="12" x14ac:dyDescent="0.2">
      <c r="A1017" s="111">
        <v>6788</v>
      </c>
      <c r="B1017" s="110" t="s">
        <v>7390</v>
      </c>
      <c r="C1017" s="110" t="s">
        <v>13884</v>
      </c>
      <c r="D1017" s="110" t="str">
        <f>UPPER(Table39[[#This Row],[Full Name (NEW)]])</f>
        <v>QUEEN CREEK STREET LIGHTING IMPROVEMENT DISTRICT NO. 30 (2003-01)</v>
      </c>
      <c r="E1017" s="110"/>
      <c r="F1017" s="177" t="s">
        <v>12124</v>
      </c>
      <c r="G1017" s="75" t="s">
        <v>11600</v>
      </c>
      <c r="H1017" s="75"/>
      <c r="I1017" s="75"/>
      <c r="J1017" s="75"/>
      <c r="K1017" s="75"/>
    </row>
    <row r="1018" spans="1:11" ht="12" x14ac:dyDescent="0.2">
      <c r="A1018" s="111">
        <v>6789</v>
      </c>
      <c r="B1018" s="110" t="s">
        <v>7393</v>
      </c>
      <c r="C1018" s="110" t="s">
        <v>13885</v>
      </c>
      <c r="D1018" s="110" t="str">
        <f>UPPER(Table39[[#This Row],[Full Name (NEW)]])</f>
        <v>QUEEN CREEK STREET LIGHTING IMPROVEMENT DISTRICT NO. 31 (2003-02)</v>
      </c>
      <c r="E1018" s="110"/>
      <c r="F1018" s="177" t="s">
        <v>12124</v>
      </c>
      <c r="G1018" s="75" t="s">
        <v>11600</v>
      </c>
      <c r="H1018" s="75"/>
      <c r="I1018" s="75"/>
      <c r="J1018" s="75"/>
      <c r="K1018" s="75"/>
    </row>
    <row r="1019" spans="1:11" ht="12" x14ac:dyDescent="0.2">
      <c r="A1019" s="111">
        <v>6790</v>
      </c>
      <c r="B1019" s="110" t="s">
        <v>7396</v>
      </c>
      <c r="C1019" s="110" t="s">
        <v>13886</v>
      </c>
      <c r="D1019" s="110" t="str">
        <f>UPPER(Table39[[#This Row],[Full Name (NEW)]])</f>
        <v>QUEEN CREEK STREET LIGHTING IMPROVEMENT DISTRICT NO. 32 (2003-03)</v>
      </c>
      <c r="E1019" s="110"/>
      <c r="F1019" s="177" t="s">
        <v>12124</v>
      </c>
      <c r="G1019" s="75" t="s">
        <v>11600</v>
      </c>
      <c r="H1019" s="75"/>
      <c r="I1019" s="75"/>
      <c r="J1019" s="75"/>
      <c r="K1019" s="75"/>
    </row>
    <row r="1020" spans="1:11" ht="12" x14ac:dyDescent="0.2">
      <c r="A1020" s="111">
        <v>6791</v>
      </c>
      <c r="B1020" s="110" t="s">
        <v>7399</v>
      </c>
      <c r="C1020" s="110" t="s">
        <v>13887</v>
      </c>
      <c r="D1020" s="110" t="str">
        <f>UPPER(Table39[[#This Row],[Full Name (NEW)]])</f>
        <v>QUEEN CREEK STREET LIGHTING IMPROVEMENT DISTRICT NO. 33 (2003-04)</v>
      </c>
      <c r="E1020" s="110"/>
      <c r="F1020" s="177" t="s">
        <v>12124</v>
      </c>
      <c r="G1020" s="75" t="s">
        <v>11600</v>
      </c>
      <c r="H1020" s="75"/>
      <c r="I1020" s="75"/>
      <c r="J1020" s="75"/>
      <c r="K1020" s="75"/>
    </row>
    <row r="1021" spans="1:11" ht="12" x14ac:dyDescent="0.2">
      <c r="A1021" s="111">
        <v>6792</v>
      </c>
      <c r="B1021" s="110" t="s">
        <v>7402</v>
      </c>
      <c r="C1021" s="110" t="s">
        <v>13888</v>
      </c>
      <c r="D1021" s="110" t="str">
        <f>UPPER(Table39[[#This Row],[Full Name (NEW)]])</f>
        <v>QUEEN CREEK STREET LIGHTING IMPROVEMENT DISTRICT NO. 34 (2003-05)</v>
      </c>
      <c r="E1021" s="110"/>
      <c r="F1021" s="177" t="s">
        <v>12124</v>
      </c>
      <c r="G1021" s="75" t="s">
        <v>11600</v>
      </c>
      <c r="H1021" s="75"/>
      <c r="I1021" s="75"/>
      <c r="J1021" s="75"/>
      <c r="K1021" s="75"/>
    </row>
    <row r="1022" spans="1:11" ht="12" x14ac:dyDescent="0.2">
      <c r="A1022" s="111">
        <v>6793</v>
      </c>
      <c r="B1022" s="110" t="s">
        <v>7405</v>
      </c>
      <c r="C1022" s="110" t="s">
        <v>13889</v>
      </c>
      <c r="D1022" s="110" t="str">
        <f>UPPER(Table39[[#This Row],[Full Name (NEW)]])</f>
        <v>QUEEN CREEK STREET LIGHTING IMPROVEMENT DISTRICT NO. 35 (2003-06)</v>
      </c>
      <c r="E1022" s="110"/>
      <c r="F1022" s="177" t="s">
        <v>12124</v>
      </c>
      <c r="G1022" s="75" t="s">
        <v>11600</v>
      </c>
      <c r="H1022" s="75"/>
      <c r="I1022" s="75"/>
      <c r="J1022" s="75"/>
      <c r="K1022" s="75"/>
    </row>
    <row r="1023" spans="1:11" ht="12" x14ac:dyDescent="0.2">
      <c r="A1023" s="111">
        <v>6794</v>
      </c>
      <c r="B1023" s="110" t="s">
        <v>7408</v>
      </c>
      <c r="C1023" s="110" t="s">
        <v>13890</v>
      </c>
      <c r="D1023" s="110" t="str">
        <f>UPPER(Table39[[#This Row],[Full Name (NEW)]])</f>
        <v>QUEEN CREEK STREET LIGHTING IMPROVEMENT DISTRICT NO. 36 (2003-07)</v>
      </c>
      <c r="E1023" s="110"/>
      <c r="F1023" s="177" t="s">
        <v>12124</v>
      </c>
      <c r="G1023" s="75" t="s">
        <v>11600</v>
      </c>
      <c r="H1023" s="75"/>
      <c r="I1023" s="75"/>
      <c r="J1023" s="75"/>
      <c r="K1023" s="75"/>
    </row>
    <row r="1024" spans="1:11" ht="12" x14ac:dyDescent="0.2">
      <c r="A1024" s="111">
        <v>6795</v>
      </c>
      <c r="B1024" s="110" t="s">
        <v>7429</v>
      </c>
      <c r="C1024" s="110" t="s">
        <v>13891</v>
      </c>
      <c r="D1024" s="110" t="str">
        <f>UPPER(Table39[[#This Row],[Full Name (NEW)]])</f>
        <v>QUEEN CREEK STREET LIGHTING IMPROVEMENT DISTRICT NO. 38 (2004-02)</v>
      </c>
      <c r="E1024" s="110"/>
      <c r="F1024" s="177" t="s">
        <v>12124</v>
      </c>
      <c r="G1024" s="75" t="s">
        <v>11600</v>
      </c>
      <c r="H1024" s="75"/>
      <c r="I1024" s="75"/>
      <c r="J1024" s="75"/>
      <c r="K1024" s="75"/>
    </row>
    <row r="1025" spans="1:11" ht="12" x14ac:dyDescent="0.2">
      <c r="A1025" s="111">
        <v>6796</v>
      </c>
      <c r="B1025" s="110" t="s">
        <v>7432</v>
      </c>
      <c r="C1025" s="110" t="s">
        <v>13892</v>
      </c>
      <c r="D1025" s="110" t="str">
        <f>UPPER(Table39[[#This Row],[Full Name (NEW)]])</f>
        <v>QUEEN CREEK STREET LIGHTING IMPROVEMENT DISTRICT NO. 44 (2005-01)</v>
      </c>
      <c r="E1025" s="110"/>
      <c r="F1025" s="177" t="s">
        <v>12124</v>
      </c>
      <c r="G1025" s="75" t="s">
        <v>11600</v>
      </c>
      <c r="H1025" s="75"/>
      <c r="I1025" s="75"/>
      <c r="J1025" s="75"/>
      <c r="K1025" s="75"/>
    </row>
    <row r="1026" spans="1:11" ht="12" x14ac:dyDescent="0.2">
      <c r="A1026" s="111">
        <v>6797</v>
      </c>
      <c r="B1026" s="110" t="s">
        <v>7453</v>
      </c>
      <c r="C1026" s="110" t="s">
        <v>13859</v>
      </c>
      <c r="D1026" s="110" t="str">
        <f>UPPER(Table39[[#This Row],[Full Name (NEW)]])</f>
        <v>QUEEN CREEK STREET LIGHTING IMPROVEMENT DISTRICT NO. 45 (2005-02)</v>
      </c>
      <c r="E1026" s="110"/>
      <c r="F1026" s="177" t="s">
        <v>12124</v>
      </c>
      <c r="G1026" s="75" t="s">
        <v>11600</v>
      </c>
      <c r="H1026" s="75"/>
      <c r="I1026" s="75"/>
      <c r="J1026" s="75"/>
      <c r="K1026" s="75"/>
    </row>
    <row r="1027" spans="1:11" ht="12" x14ac:dyDescent="0.2">
      <c r="A1027" s="111">
        <v>6798</v>
      </c>
      <c r="B1027" s="110" t="s">
        <v>7435</v>
      </c>
      <c r="C1027" s="110" t="s">
        <v>13860</v>
      </c>
      <c r="D1027" s="110" t="str">
        <f>UPPER(Table39[[#This Row],[Full Name (NEW)]])</f>
        <v>QUEEN CREEK STREET LIGHTING IMPROVEMENT DISTRICT NO. 46 (2005-03)</v>
      </c>
      <c r="E1027" s="110"/>
      <c r="F1027" s="177" t="s">
        <v>12124</v>
      </c>
      <c r="G1027" s="75" t="s">
        <v>11600</v>
      </c>
      <c r="H1027" s="75"/>
      <c r="I1027" s="75"/>
      <c r="J1027" s="75"/>
      <c r="K1027" s="75"/>
    </row>
    <row r="1028" spans="1:11" ht="12" x14ac:dyDescent="0.2">
      <c r="A1028" s="111">
        <v>6799</v>
      </c>
      <c r="B1028" s="110" t="s">
        <v>7456</v>
      </c>
      <c r="C1028" s="110" t="s">
        <v>13861</v>
      </c>
      <c r="D1028" s="110" t="str">
        <f>UPPER(Table39[[#This Row],[Full Name (NEW)]])</f>
        <v>QUEEN CREEK STREET LIGHTING IMPROVEMENT DISTRICT NO. 47 (2005-04)</v>
      </c>
      <c r="E1028" s="110"/>
      <c r="F1028" s="177" t="s">
        <v>12124</v>
      </c>
      <c r="G1028" s="75" t="s">
        <v>11600</v>
      </c>
      <c r="H1028" s="75"/>
      <c r="I1028" s="75"/>
      <c r="J1028" s="75"/>
      <c r="K1028" s="75"/>
    </row>
    <row r="1029" spans="1:11" ht="12" x14ac:dyDescent="0.2">
      <c r="A1029" s="111">
        <v>6800</v>
      </c>
      <c r="B1029" s="110" t="s">
        <v>7438</v>
      </c>
      <c r="C1029" s="110" t="s">
        <v>13862</v>
      </c>
      <c r="D1029" s="110" t="str">
        <f>UPPER(Table39[[#This Row],[Full Name (NEW)]])</f>
        <v>QUEEN CREEK STREET LIGHTING IMPROVEMENT DISTRICT NO. 48 (2006-01)</v>
      </c>
      <c r="E1029" s="110"/>
      <c r="F1029" s="177" t="s">
        <v>12124</v>
      </c>
      <c r="G1029" s="75" t="s">
        <v>11600</v>
      </c>
      <c r="H1029" s="75"/>
      <c r="I1029" s="75"/>
      <c r="J1029" s="75"/>
      <c r="K1029" s="75"/>
    </row>
    <row r="1030" spans="1:11" ht="12" x14ac:dyDescent="0.2">
      <c r="A1030" s="111">
        <v>6801</v>
      </c>
      <c r="B1030" s="110" t="s">
        <v>7441</v>
      </c>
      <c r="C1030" s="110" t="s">
        <v>13863</v>
      </c>
      <c r="D1030" s="110" t="str">
        <f>UPPER(Table39[[#This Row],[Full Name (NEW)]])</f>
        <v>QUEEN CREEK STREET LIGHTING IMPROVEMENT DISTRICT NO. 49 (2006-02)</v>
      </c>
      <c r="E1030" s="110"/>
      <c r="F1030" s="177" t="s">
        <v>12124</v>
      </c>
      <c r="G1030" s="75" t="s">
        <v>11600</v>
      </c>
      <c r="H1030" s="75"/>
      <c r="I1030" s="75"/>
      <c r="J1030" s="75"/>
      <c r="K1030" s="75"/>
    </row>
    <row r="1031" spans="1:11" ht="12" x14ac:dyDescent="0.2">
      <c r="A1031" s="111">
        <v>6802</v>
      </c>
      <c r="B1031" s="110" t="s">
        <v>7444</v>
      </c>
      <c r="C1031" s="110" t="s">
        <v>13864</v>
      </c>
      <c r="D1031" s="110" t="str">
        <f>UPPER(Table39[[#This Row],[Full Name (NEW)]])</f>
        <v>QUEEN CREEK STREET LIGHTING IMPROVEMENT DISTRICT NO. 50 (2006-03)</v>
      </c>
      <c r="E1031" s="110"/>
      <c r="F1031" s="177" t="s">
        <v>12124</v>
      </c>
      <c r="G1031" s="75" t="s">
        <v>11600</v>
      </c>
      <c r="H1031" s="75"/>
      <c r="I1031" s="75"/>
      <c r="J1031" s="75"/>
      <c r="K1031" s="75"/>
    </row>
    <row r="1032" spans="1:11" ht="12" x14ac:dyDescent="0.2">
      <c r="A1032" s="111">
        <v>6803</v>
      </c>
      <c r="B1032" s="110" t="s">
        <v>7447</v>
      </c>
      <c r="C1032" s="110" t="s">
        <v>13865</v>
      </c>
      <c r="D1032" s="110" t="str">
        <f>UPPER(Table39[[#This Row],[Full Name (NEW)]])</f>
        <v>QUEEN CREEK STREET LIGHTING IMPROVEMENT DISTRICT NO. 51 (2006-04)</v>
      </c>
      <c r="E1032" s="110"/>
      <c r="F1032" s="177" t="s">
        <v>12124</v>
      </c>
      <c r="G1032" s="75" t="s">
        <v>11600</v>
      </c>
      <c r="H1032" s="75"/>
      <c r="I1032" s="75"/>
      <c r="J1032" s="75"/>
      <c r="K1032" s="75"/>
    </row>
    <row r="1033" spans="1:11" ht="12" x14ac:dyDescent="0.2">
      <c r="A1033" s="111">
        <v>6804</v>
      </c>
      <c r="B1033" s="110" t="s">
        <v>7450</v>
      </c>
      <c r="C1033" s="110" t="s">
        <v>13866</v>
      </c>
      <c r="D1033" s="110" t="str">
        <f>UPPER(Table39[[#This Row],[Full Name (NEW)]])</f>
        <v>QUEEN CREEK STREET LIGHTING IMPROVEMENT DISTRICT NO. 52 (2006-05)</v>
      </c>
      <c r="E1033" s="110"/>
      <c r="F1033" s="177" t="s">
        <v>12124</v>
      </c>
      <c r="G1033" s="75" t="s">
        <v>11600</v>
      </c>
      <c r="H1033" s="75"/>
      <c r="I1033" s="75"/>
      <c r="J1033" s="75"/>
      <c r="K1033" s="75"/>
    </row>
    <row r="1034" spans="1:11" ht="12" x14ac:dyDescent="0.2">
      <c r="A1034" s="111">
        <v>6805</v>
      </c>
      <c r="B1034" s="110" t="s">
        <v>7423</v>
      </c>
      <c r="C1034" s="110" t="s">
        <v>13910</v>
      </c>
      <c r="D1034" s="110" t="str">
        <f>UPPER(Table39[[#This Row],[Full Name (NEW)]])</f>
        <v>QUEEN CREEK CORTINA STREET LIGHTING IMPROVEMENT DISTRICT NO. 42 (2004-06)</v>
      </c>
      <c r="E1034" s="110"/>
      <c r="F1034" s="177" t="s">
        <v>12124</v>
      </c>
      <c r="G1034" s="75" t="s">
        <v>11600</v>
      </c>
      <c r="H1034" s="75"/>
      <c r="I1034" s="75"/>
      <c r="J1034" s="75"/>
      <c r="K1034" s="75"/>
    </row>
    <row r="1035" spans="1:11" ht="12" x14ac:dyDescent="0.2">
      <c r="A1035" s="111">
        <v>6806</v>
      </c>
      <c r="B1035" s="110" t="s">
        <v>7426</v>
      </c>
      <c r="C1035" s="110" t="s">
        <v>13911</v>
      </c>
      <c r="D1035" s="110" t="str">
        <f>UPPER(Table39[[#This Row],[Full Name (NEW)]])</f>
        <v>QUEEN CREEK CORTINA STREET LIGHTING IMPROVEMENT DISTRICT NO. 43 (2004-07)</v>
      </c>
      <c r="E1035" s="110"/>
      <c r="F1035" s="177" t="s">
        <v>12124</v>
      </c>
      <c r="G1035" s="75" t="s">
        <v>11600</v>
      </c>
      <c r="H1035" s="75"/>
      <c r="I1035" s="75"/>
      <c r="J1035" s="75"/>
      <c r="K1035" s="75"/>
    </row>
    <row r="1036" spans="1:11" ht="12" x14ac:dyDescent="0.2">
      <c r="A1036" s="111">
        <v>6807</v>
      </c>
      <c r="B1036" s="110" t="s">
        <v>7411</v>
      </c>
      <c r="C1036" s="110" t="s">
        <v>13909</v>
      </c>
      <c r="D1036" s="110" t="str">
        <f>UPPER(Table39[[#This Row],[Full Name (NEW)]])</f>
        <v>QUEEN CREEK MONTELENA STREET LIGHTING IMPROVEMENT DISTRICT NO. 37 (2004-01)</v>
      </c>
      <c r="E1036" s="110"/>
      <c r="F1036" s="177" t="s">
        <v>12124</v>
      </c>
      <c r="G1036" s="75" t="s">
        <v>11600</v>
      </c>
      <c r="H1036" s="75"/>
      <c r="I1036" s="75"/>
      <c r="J1036" s="75"/>
      <c r="K1036" s="75"/>
    </row>
    <row r="1037" spans="1:11" ht="12" x14ac:dyDescent="0.2">
      <c r="A1037" s="111">
        <v>6808</v>
      </c>
      <c r="B1037" s="110" t="s">
        <v>7414</v>
      </c>
      <c r="C1037" s="110" t="s">
        <v>13906</v>
      </c>
      <c r="D1037" s="110" t="str">
        <f>UPPER(Table39[[#This Row],[Full Name (NEW)]])</f>
        <v>QUEEN CREEK VILLAGES STREET LIGHTING IMPROVEMENT DISTRICT NO. 39 (2004-03)</v>
      </c>
      <c r="E1037" s="110"/>
      <c r="F1037" s="177" t="s">
        <v>12124</v>
      </c>
      <c r="G1037" s="75" t="s">
        <v>11600</v>
      </c>
      <c r="H1037" s="75"/>
      <c r="I1037" s="75"/>
      <c r="J1037" s="75"/>
      <c r="K1037" s="75"/>
    </row>
    <row r="1038" spans="1:11" ht="12" x14ac:dyDescent="0.2">
      <c r="A1038" s="111">
        <v>6809</v>
      </c>
      <c r="B1038" s="110" t="s">
        <v>7417</v>
      </c>
      <c r="C1038" s="110" t="s">
        <v>13907</v>
      </c>
      <c r="D1038" s="110" t="str">
        <f>UPPER(Table39[[#This Row],[Full Name (NEW)]])</f>
        <v>QUEEN CREEK VILLAGES STREET LIGHTING IMPROVEMENT DISTRICT NO. 40 (2004-04)</v>
      </c>
      <c r="E1038" s="110"/>
      <c r="F1038" s="177" t="s">
        <v>12124</v>
      </c>
      <c r="G1038" s="75" t="s">
        <v>11600</v>
      </c>
      <c r="H1038" s="75"/>
      <c r="I1038" s="75"/>
      <c r="J1038" s="75"/>
      <c r="K1038" s="75"/>
    </row>
    <row r="1039" spans="1:11" ht="12" x14ac:dyDescent="0.2">
      <c r="A1039" s="111">
        <v>6810</v>
      </c>
      <c r="B1039" s="110" t="s">
        <v>7420</v>
      </c>
      <c r="C1039" s="110" t="s">
        <v>13908</v>
      </c>
      <c r="D1039" s="110" t="str">
        <f>UPPER(Table39[[#This Row],[Full Name (NEW)]])</f>
        <v>QUEEN CREEK VILLAGES STREET LIGHTING IMPROVEMENT DISTRICT NO. 41 (2004-05)</v>
      </c>
      <c r="E1039" s="110"/>
      <c r="F1039" s="177" t="s">
        <v>12124</v>
      </c>
      <c r="G1039" s="75" t="s">
        <v>11600</v>
      </c>
      <c r="H1039" s="75"/>
      <c r="I1039" s="75"/>
      <c r="J1039" s="75"/>
      <c r="K1039" s="75"/>
    </row>
    <row r="1040" spans="1:11" ht="12" x14ac:dyDescent="0.2">
      <c r="A1040" s="111">
        <v>6811</v>
      </c>
      <c r="B1040" s="110" t="s">
        <v>7369</v>
      </c>
      <c r="C1040" s="110" t="s">
        <v>13904</v>
      </c>
      <c r="D1040" s="110" t="str">
        <f>UPPER(Table39[[#This Row],[Full Name (NEW)]])</f>
        <v>QUEEN CREEK STREET LIGHTING IMPROVEMENT DISTRICT NO. 19 (2002-08)</v>
      </c>
      <c r="E1040" s="110"/>
      <c r="F1040" s="177" t="s">
        <v>12124</v>
      </c>
      <c r="G1040" s="75" t="s">
        <v>11600</v>
      </c>
      <c r="H1040" s="75"/>
      <c r="I1040" s="75"/>
      <c r="J1040" s="75"/>
      <c r="K1040" s="75"/>
    </row>
    <row r="1041" spans="1:11" ht="12" x14ac:dyDescent="0.2">
      <c r="A1041" s="111">
        <v>6812</v>
      </c>
      <c r="B1041" s="110" t="s">
        <v>7372</v>
      </c>
      <c r="C1041" s="110" t="s">
        <v>13905</v>
      </c>
      <c r="D1041" s="110" t="str">
        <f>UPPER(Table39[[#This Row],[Full Name (NEW)]])</f>
        <v>QUEEN CREEK STREET LIGHTING IMPROVEMENT DISTRICT NO. 20 (2002-09)</v>
      </c>
      <c r="E1041" s="110"/>
      <c r="F1041" s="177" t="s">
        <v>12124</v>
      </c>
      <c r="G1041" s="75" t="s">
        <v>11600</v>
      </c>
      <c r="H1041" s="75"/>
      <c r="I1041" s="75"/>
      <c r="J1041" s="75"/>
      <c r="K1041" s="75"/>
    </row>
    <row r="1042" spans="1:11" ht="12" x14ac:dyDescent="0.2">
      <c r="A1042" s="111">
        <v>7385</v>
      </c>
      <c r="B1042" s="110" t="s">
        <v>11134</v>
      </c>
      <c r="C1042" s="110" t="s">
        <v>11203</v>
      </c>
      <c r="D1042" s="110" t="str">
        <f>UPPER(Table39[[#This Row],[Full Name (NEW)]])</f>
        <v>QUEEN CREEK NONCONTIGUOUS COUNTY ISLAND FIRE DISTRICT</v>
      </c>
      <c r="E1042" s="110" t="s">
        <v>12495</v>
      </c>
      <c r="F1042" s="178">
        <v>4013</v>
      </c>
      <c r="G1042" s="75" t="str">
        <f>+Table39[[#This Row],[Short Name]]</f>
        <v xml:space="preserve">Queen Creek CIFD </v>
      </c>
      <c r="H1042" s="75"/>
      <c r="I1042" s="75" t="s">
        <v>11213</v>
      </c>
      <c r="J1042" s="93">
        <v>41283</v>
      </c>
      <c r="K1042" s="75" t="s">
        <v>12191</v>
      </c>
    </row>
    <row r="1043" spans="1:11" ht="12" x14ac:dyDescent="0.2">
      <c r="A1043" s="111">
        <v>7416</v>
      </c>
      <c r="B1043" s="113" t="s">
        <v>2213</v>
      </c>
      <c r="C1043" s="113" t="s">
        <v>12302</v>
      </c>
      <c r="D1043" s="113" t="str">
        <f>UPPER(Table39[[#This Row],[Full Name (NEW)]])</f>
        <v>QUEEN CREEK WATER IMPROVEMENT DISTRICT</v>
      </c>
      <c r="E1043" s="113" t="s">
        <v>12939</v>
      </c>
      <c r="F1043" s="177" t="s">
        <v>12106</v>
      </c>
      <c r="G1043" s="80" t="s">
        <v>10892</v>
      </c>
      <c r="H1043" s="80">
        <v>28793</v>
      </c>
      <c r="I1043" s="80" t="s">
        <v>12086</v>
      </c>
      <c r="J1043" s="75"/>
      <c r="K1043" s="75"/>
    </row>
    <row r="1044" spans="1:11" ht="12" x14ac:dyDescent="0.2">
      <c r="A1044" s="111">
        <v>6004</v>
      </c>
      <c r="B1044" s="110" t="s">
        <v>1819</v>
      </c>
      <c r="C1044" s="110" t="s">
        <v>12282</v>
      </c>
      <c r="D1044" s="110" t="str">
        <f>UPPER(Table39[[#This Row],[Full Name (NEW)]])</f>
        <v>QUEEN CREEK DOMESTIC WATER IMPROVEMENT DISTRICT</v>
      </c>
      <c r="E1044" s="110" t="s">
        <v>12577</v>
      </c>
      <c r="F1044" s="177" t="s">
        <v>12106</v>
      </c>
      <c r="G1044" s="75" t="s">
        <v>10892</v>
      </c>
      <c r="H1044" s="75">
        <v>28793</v>
      </c>
      <c r="I1044" s="75"/>
      <c r="J1044" s="75"/>
      <c r="K1044" s="75"/>
    </row>
    <row r="1045" spans="1:11" ht="12" x14ac:dyDescent="0.2">
      <c r="A1045" s="111">
        <v>7718</v>
      </c>
      <c r="B1045" s="110" t="s">
        <v>2072</v>
      </c>
      <c r="C1045" s="110" t="s">
        <v>11270</v>
      </c>
      <c r="D1045" s="110" t="str">
        <f>UPPER(Table39[[#This Row],[Full Name (NEW)]])</f>
        <v>QUEEN CREEK IRRIGATION DISTRICT</v>
      </c>
      <c r="E1045" s="113" t="s">
        <v>12653</v>
      </c>
      <c r="F1045" s="178">
        <v>4046</v>
      </c>
      <c r="G1045" s="75" t="str">
        <f>+Table39[[#This Row],[Short Name]]</f>
        <v>Queen Creek ID</v>
      </c>
      <c r="H1045" s="75"/>
      <c r="I1045" s="75" t="s">
        <v>11284</v>
      </c>
      <c r="J1045" s="99">
        <v>8437</v>
      </c>
      <c r="K1045" s="80" t="s">
        <v>12200</v>
      </c>
    </row>
    <row r="1046" spans="1:11" ht="12" x14ac:dyDescent="0.2">
      <c r="A1046" s="111">
        <v>7771</v>
      </c>
      <c r="B1046" s="113" t="s">
        <v>1979</v>
      </c>
      <c r="C1046" s="113" t="s">
        <v>11248</v>
      </c>
      <c r="D1046" s="113" t="str">
        <f>UPPER(Table39[[#This Row],[Full Name (NEW)]])</f>
        <v>QUEEN CREEK IRRIGATION WATER DELIVERY DISTRICT NO. 32</v>
      </c>
      <c r="E1046" s="110" t="str">
        <f>LEFT(C1046,FIND("Irrigation",C1046)-2)&amp;" IWDD"</f>
        <v>Queen Creek IWDD</v>
      </c>
      <c r="F1046" s="178">
        <v>4092</v>
      </c>
      <c r="G1046" s="75" t="str">
        <f>+Table39[[#This Row],[Short Name]]</f>
        <v>Queen Creek IWDD</v>
      </c>
      <c r="H1046" s="80"/>
      <c r="I1046" s="80" t="s">
        <v>11285</v>
      </c>
      <c r="J1046" s="105">
        <v>28779</v>
      </c>
      <c r="K1046" s="86" t="s">
        <v>12203</v>
      </c>
    </row>
    <row r="1047" spans="1:11" ht="12" x14ac:dyDescent="0.2">
      <c r="A1047" s="111">
        <v>7666</v>
      </c>
      <c r="B1047" s="110" t="s">
        <v>2445</v>
      </c>
      <c r="C1047" s="110" t="s">
        <v>13196</v>
      </c>
      <c r="D1047" s="110" t="str">
        <f>UPPER(Table39[[#This Row],[Full Name (NEW)]])</f>
        <v>QUEEN CREEK PLAZA STREET LIGHTING IMPROVEMENT DISTRICT</v>
      </c>
      <c r="E1047" s="110" t="s">
        <v>13468</v>
      </c>
      <c r="F1047" s="177" t="s">
        <v>12106</v>
      </c>
      <c r="G1047" s="75" t="s">
        <v>10892</v>
      </c>
      <c r="H1047" s="75" t="s">
        <v>12915</v>
      </c>
      <c r="I1047" s="75" t="s">
        <v>11302</v>
      </c>
      <c r="J1047" s="75"/>
      <c r="K1047" s="75"/>
    </row>
    <row r="1048" spans="1:11" ht="12" x14ac:dyDescent="0.2">
      <c r="A1048" s="111">
        <v>6813</v>
      </c>
      <c r="B1048" s="110" t="s">
        <v>5915</v>
      </c>
      <c r="C1048" s="110" t="s">
        <v>13893</v>
      </c>
      <c r="D1048" s="110" t="str">
        <f>UPPER(Table39[[#This Row],[Full Name (NEW)]])</f>
        <v>QUEEN CREEK RANCHETTES II STREET LIGHTING IMPROVEMENT DISTRICT NO. 2</v>
      </c>
      <c r="E1048" s="110"/>
      <c r="F1048" s="177" t="s">
        <v>12124</v>
      </c>
      <c r="G1048" s="75" t="s">
        <v>11600</v>
      </c>
      <c r="H1048" s="75"/>
      <c r="I1048" s="75"/>
      <c r="J1048" s="75"/>
      <c r="K1048" s="75"/>
    </row>
    <row r="1049" spans="1:11" ht="12" x14ac:dyDescent="0.2">
      <c r="A1049" s="111">
        <v>6814</v>
      </c>
      <c r="B1049" s="110" t="s">
        <v>5919</v>
      </c>
      <c r="C1049" s="110" t="s">
        <v>13894</v>
      </c>
      <c r="D1049" s="110" t="str">
        <f>UPPER(Table39[[#This Row],[Full Name (NEW)]])</f>
        <v>QUEEN CREEK RANCHETTES II STREET LIGHTING IMPROVEMENT DISTRICT NO. 3</v>
      </c>
      <c r="E1049" s="110"/>
      <c r="F1049" s="177" t="s">
        <v>12124</v>
      </c>
      <c r="G1049" s="75" t="s">
        <v>11600</v>
      </c>
      <c r="H1049" s="75"/>
      <c r="I1049" s="75"/>
      <c r="J1049" s="75"/>
      <c r="K1049" s="75"/>
    </row>
    <row r="1050" spans="1:11" ht="12" x14ac:dyDescent="0.2">
      <c r="A1050" s="111">
        <v>6815</v>
      </c>
      <c r="B1050" s="110" t="s">
        <v>4871</v>
      </c>
      <c r="C1050" s="110" t="s">
        <v>13896</v>
      </c>
      <c r="D1050" s="110" t="str">
        <f>UPPER(Table39[[#This Row],[Full Name (NEW)]])</f>
        <v>QUEEN CREEK STREET LIGHTING IMPROVEMENT DISTRICT 1992-01</v>
      </c>
      <c r="E1050" s="110"/>
      <c r="F1050" s="177" t="s">
        <v>12124</v>
      </c>
      <c r="G1050" s="75" t="s">
        <v>11600</v>
      </c>
      <c r="H1050" s="75"/>
      <c r="I1050" s="75"/>
      <c r="J1050" s="75"/>
      <c r="K1050" s="75"/>
    </row>
    <row r="1051" spans="1:11" ht="12" x14ac:dyDescent="0.2">
      <c r="A1051" s="111">
        <v>6816</v>
      </c>
      <c r="B1051" s="110" t="s">
        <v>7495</v>
      </c>
      <c r="C1051" s="110" t="s">
        <v>13895</v>
      </c>
      <c r="D1051" s="110" t="str">
        <f>UPPER(Table39[[#This Row],[Full Name (NEW)]])</f>
        <v>QUEEN CREEK STREET LIGHTING IMPROVEMENT DISTRICT</v>
      </c>
      <c r="E1051" s="110"/>
      <c r="F1051" s="177" t="s">
        <v>12124</v>
      </c>
      <c r="G1051" s="75" t="s">
        <v>11600</v>
      </c>
      <c r="H1051" s="75"/>
      <c r="I1051" s="75"/>
      <c r="J1051" s="75"/>
      <c r="K1051" s="75"/>
    </row>
    <row r="1052" spans="1:11" ht="12" x14ac:dyDescent="0.2">
      <c r="A1052" s="111">
        <v>6817</v>
      </c>
      <c r="B1052" s="110" t="s">
        <v>7474</v>
      </c>
      <c r="C1052" s="110" t="s">
        <v>13900</v>
      </c>
      <c r="D1052" s="110" t="str">
        <f>UPPER(Table39[[#This Row],[Full Name (NEW)]])</f>
        <v>QUEEN CREEK STREET LIGHTING IMPROVEMENT DISTRICT NO. 60</v>
      </c>
      <c r="E1052" s="110"/>
      <c r="F1052" s="177" t="s">
        <v>12124</v>
      </c>
      <c r="G1052" s="75" t="s">
        <v>11600</v>
      </c>
      <c r="H1052" s="75"/>
      <c r="I1052" s="75"/>
      <c r="J1052" s="75"/>
      <c r="K1052" s="75"/>
    </row>
    <row r="1053" spans="1:11" ht="12" x14ac:dyDescent="0.2">
      <c r="A1053" s="111">
        <v>6818</v>
      </c>
      <c r="B1053" s="110" t="s">
        <v>7459</v>
      </c>
      <c r="C1053" s="110" t="s">
        <v>13901</v>
      </c>
      <c r="D1053" s="110" t="str">
        <f>UPPER(Table39[[#This Row],[Full Name (NEW)]])</f>
        <v>QUEEN CREEK STREET LIGHTING IMPROVEMENT DISTRICT NO. 53</v>
      </c>
      <c r="E1053" s="110"/>
      <c r="F1053" s="177" t="s">
        <v>12124</v>
      </c>
      <c r="G1053" s="75" t="s">
        <v>11600</v>
      </c>
      <c r="H1053" s="75"/>
      <c r="I1053" s="75"/>
      <c r="J1053" s="75"/>
      <c r="K1053" s="75"/>
    </row>
    <row r="1054" spans="1:11" ht="12" x14ac:dyDescent="0.2">
      <c r="A1054" s="111">
        <v>6819</v>
      </c>
      <c r="B1054" s="110" t="s">
        <v>7319</v>
      </c>
      <c r="C1054" s="110" t="s">
        <v>13897</v>
      </c>
      <c r="D1054" s="110" t="str">
        <f>UPPER(Table39[[#This Row],[Full Name (NEW)]])</f>
        <v>QUEEN CREEK STREET LIGHTING IMPROVEMENT DISTRICT NO. 6 (1999-01)</v>
      </c>
      <c r="E1054" s="110"/>
      <c r="F1054" s="177" t="s">
        <v>12124</v>
      </c>
      <c r="G1054" s="75" t="s">
        <v>11600</v>
      </c>
      <c r="H1054" s="75"/>
      <c r="I1054" s="75"/>
      <c r="J1054" s="75"/>
      <c r="K1054" s="75"/>
    </row>
    <row r="1055" spans="1:11" ht="12" x14ac:dyDescent="0.2">
      <c r="A1055" s="111">
        <v>6820</v>
      </c>
      <c r="B1055" s="110" t="s">
        <v>7316</v>
      </c>
      <c r="C1055" s="110" t="s">
        <v>13898</v>
      </c>
      <c r="D1055" s="110" t="str">
        <f>UPPER(Table39[[#This Row],[Full Name (NEW)]])</f>
        <v>QUEEN CREEK STREET LIGHTING IMPROVEMENT DISTRICT NO. 7 (1999-02)</v>
      </c>
      <c r="E1055" s="110"/>
      <c r="F1055" s="177" t="s">
        <v>12124</v>
      </c>
      <c r="G1055" s="75" t="s">
        <v>11600</v>
      </c>
      <c r="H1055" s="75"/>
      <c r="I1055" s="75"/>
      <c r="J1055" s="75"/>
      <c r="K1055" s="75"/>
    </row>
    <row r="1056" spans="1:11" ht="12" x14ac:dyDescent="0.2">
      <c r="A1056" s="111">
        <v>6821</v>
      </c>
      <c r="B1056" s="110" t="s">
        <v>7462</v>
      </c>
      <c r="C1056" s="110" t="s">
        <v>13902</v>
      </c>
      <c r="D1056" s="110" t="str">
        <f>UPPER(Table39[[#This Row],[Full Name (NEW)]])</f>
        <v>QUEEN CREEK STREET LIGHTING IMPROVEMENT DISTRICT NO. 54</v>
      </c>
      <c r="E1056" s="110"/>
      <c r="F1056" s="177" t="s">
        <v>12124</v>
      </c>
      <c r="G1056" s="75" t="s">
        <v>11600</v>
      </c>
      <c r="H1056" s="75"/>
      <c r="I1056" s="75"/>
      <c r="J1056" s="75"/>
      <c r="K1056" s="75"/>
    </row>
    <row r="1057" spans="1:11" ht="12" x14ac:dyDescent="0.2">
      <c r="A1057" s="111">
        <v>6822</v>
      </c>
      <c r="B1057" s="110" t="s">
        <v>7465</v>
      </c>
      <c r="C1057" s="110" t="s">
        <v>13903</v>
      </c>
      <c r="D1057" s="110" t="str">
        <f>UPPER(Table39[[#This Row],[Full Name (NEW)]])</f>
        <v>QUEEN CREEK STREET LIGHTING IMPROVEMENT DISTRICT NO. 55</v>
      </c>
      <c r="E1057" s="110"/>
      <c r="F1057" s="177" t="s">
        <v>12124</v>
      </c>
      <c r="G1057" s="75" t="s">
        <v>11600</v>
      </c>
      <c r="H1057" s="75"/>
      <c r="I1057" s="75"/>
      <c r="J1057" s="75"/>
      <c r="K1057" s="75"/>
    </row>
    <row r="1058" spans="1:11" ht="12" x14ac:dyDescent="0.2">
      <c r="A1058" s="111">
        <v>4049</v>
      </c>
      <c r="B1058" s="110" t="s">
        <v>7719</v>
      </c>
      <c r="C1058" s="119" t="s">
        <v>12554</v>
      </c>
      <c r="D1058" s="119" t="str">
        <f>UPPER(Table39[[#This Row],[Full Name (NEW)]])</f>
        <v>QUEEN CREEK UNIFIED SCHOOL DISTRICT NO. 95</v>
      </c>
      <c r="E1058" s="119" t="str">
        <f>LEFT(C1058, FIND("School", C1058)-2)</f>
        <v>Queen Creek Unified</v>
      </c>
      <c r="F1058" s="178" t="s">
        <v>14928</v>
      </c>
      <c r="G1058" s="87" t="str">
        <f>+Table39[[#This Row],[Short Name]]</f>
        <v>Queen Creek Unified</v>
      </c>
      <c r="H1058" s="87"/>
      <c r="I1058" s="75"/>
      <c r="J1058" s="75"/>
      <c r="K1058" s="75"/>
    </row>
    <row r="1059" spans="1:11" ht="12" x14ac:dyDescent="0.2">
      <c r="A1059" s="111">
        <v>9018</v>
      </c>
      <c r="B1059" s="113" t="s">
        <v>1859</v>
      </c>
      <c r="C1059" s="118" t="s">
        <v>14299</v>
      </c>
      <c r="D1059" s="169" t="str">
        <f>UPPER(Table39[[#This Row],[Full Name (NEW)]])</f>
        <v>QUEEN CREEK WATER MAINTENANCE DISTRICT</v>
      </c>
      <c r="E1059" s="118"/>
      <c r="F1059" s="178">
        <v>4120</v>
      </c>
      <c r="G1059" s="107" t="str">
        <f>PROPER(Table39[[#This Row],[Full Name - Agency Account]])</f>
        <v>Queen Creek Water Maintenance District</v>
      </c>
      <c r="H1059" s="86"/>
      <c r="I1059" s="107"/>
      <c r="J1059" s="93"/>
      <c r="K1059" s="93"/>
    </row>
    <row r="1060" spans="1:11" ht="12" x14ac:dyDescent="0.2">
      <c r="A1060" s="111">
        <v>7708</v>
      </c>
      <c r="B1060" s="113" t="s">
        <v>2103</v>
      </c>
      <c r="C1060" s="113" t="s">
        <v>12303</v>
      </c>
      <c r="D1060" s="113" t="str">
        <f>UPPER(Table39[[#This Row],[Full Name (NEW)]])</f>
        <v>RAINBOW VALLEY IRRIGATION DISTRICT</v>
      </c>
      <c r="E1060" s="113" t="s">
        <v>12649</v>
      </c>
      <c r="F1060" s="178">
        <v>4037</v>
      </c>
      <c r="G1060" s="75" t="str">
        <f>+Table39[[#This Row],[Short Name]]</f>
        <v>Rainbow Valley ID</v>
      </c>
      <c r="H1060" s="80"/>
      <c r="I1060" s="80" t="s">
        <v>12164</v>
      </c>
      <c r="J1060" s="99"/>
      <c r="K1060" s="80"/>
    </row>
    <row r="1061" spans="1:11" ht="12" x14ac:dyDescent="0.2">
      <c r="A1061" s="111">
        <v>7615</v>
      </c>
      <c r="B1061" s="110" t="s">
        <v>6057</v>
      </c>
      <c r="C1061" s="110" t="s">
        <v>13145</v>
      </c>
      <c r="D1061" s="110" t="str">
        <f>UPPER(Table39[[#This Row],[Full Name (NEW)]])</f>
        <v>RANCHO CABRILLO STREET LIGHTING IMPROVEMENT DISTRICT</v>
      </c>
      <c r="E1061" s="110" t="s">
        <v>13433</v>
      </c>
      <c r="F1061" s="177" t="s">
        <v>12106</v>
      </c>
      <c r="G1061" s="75" t="s">
        <v>10892</v>
      </c>
      <c r="H1061" s="75" t="s">
        <v>12864</v>
      </c>
      <c r="I1061" s="75" t="s">
        <v>11302</v>
      </c>
      <c r="J1061" s="75"/>
      <c r="K1061" s="75"/>
    </row>
    <row r="1062" spans="1:11" ht="12" x14ac:dyDescent="0.2">
      <c r="A1062" s="111">
        <v>6116</v>
      </c>
      <c r="B1062" s="113" t="s">
        <v>4012</v>
      </c>
      <c r="C1062" s="110" t="s">
        <v>13944</v>
      </c>
      <c r="D1062" s="110" t="str">
        <f>UPPER(Table39[[#This Row],[Full Name (NEW)]])</f>
        <v>RANCHO DEL REY STREET LIGHTING IMPROVEMENT DISTRICT</v>
      </c>
      <c r="E1062" s="110"/>
      <c r="F1062" s="177" t="s">
        <v>12106</v>
      </c>
      <c r="G1062" s="75" t="s">
        <v>10892</v>
      </c>
      <c r="H1062" s="75"/>
      <c r="I1062" s="75"/>
      <c r="J1062" s="75"/>
      <c r="K1062" s="75"/>
    </row>
    <row r="1063" spans="1:11" ht="12" x14ac:dyDescent="0.2">
      <c r="A1063" s="111">
        <v>7616</v>
      </c>
      <c r="B1063" s="110" t="s">
        <v>2610</v>
      </c>
      <c r="C1063" s="110" t="s">
        <v>13146</v>
      </c>
      <c r="D1063" s="110" t="str">
        <f>UPPER(Table39[[#This Row],[Full Name (NEW)]])</f>
        <v>RANCHO DEL SOL STREET LIGHTING IMPROVEMENT DISTRICT NO. 2</v>
      </c>
      <c r="E1063" s="110" t="s">
        <v>13396</v>
      </c>
      <c r="F1063" s="177" t="s">
        <v>12106</v>
      </c>
      <c r="G1063" s="75" t="s">
        <v>10892</v>
      </c>
      <c r="H1063" s="75" t="s">
        <v>12865</v>
      </c>
      <c r="I1063" s="75" t="s">
        <v>11302</v>
      </c>
      <c r="J1063" s="75"/>
      <c r="K1063" s="75"/>
    </row>
    <row r="1064" spans="1:11" ht="12" x14ac:dyDescent="0.2">
      <c r="A1064" s="111">
        <v>7617</v>
      </c>
      <c r="B1064" s="110" t="s">
        <v>2771</v>
      </c>
      <c r="C1064" s="110" t="s">
        <v>13147</v>
      </c>
      <c r="D1064" s="110" t="str">
        <f>UPPER(Table39[[#This Row],[Full Name (NEW)]])</f>
        <v>RANCHO GRANDE TRES STREET LIGHTING IMPROVEMENT DISTRICT</v>
      </c>
      <c r="E1064" s="110" t="s">
        <v>13434</v>
      </c>
      <c r="F1064" s="177" t="s">
        <v>12106</v>
      </c>
      <c r="G1064" s="75" t="s">
        <v>10892</v>
      </c>
      <c r="H1064" s="75" t="s">
        <v>12866</v>
      </c>
      <c r="I1064" s="75" t="s">
        <v>11302</v>
      </c>
      <c r="J1064" s="75"/>
      <c r="K1064" s="75"/>
    </row>
    <row r="1065" spans="1:11" ht="12" x14ac:dyDescent="0.2">
      <c r="A1065" s="111">
        <v>7772</v>
      </c>
      <c r="B1065" s="113" t="s">
        <v>1985</v>
      </c>
      <c r="C1065" s="113" t="s">
        <v>11249</v>
      </c>
      <c r="D1065" s="113" t="str">
        <f>UPPER(Table39[[#This Row],[Full Name (NEW)]])</f>
        <v>RANCHOS JARDINES IRRIGATION WATER DELIVERY DISTRICT NO. 34</v>
      </c>
      <c r="E1065" s="110" t="str">
        <f>LEFT(C1065,FIND("Irrigation",C1065)-2)&amp;" IWDD"</f>
        <v>Ranchos Jardines IWDD</v>
      </c>
      <c r="F1065" s="178">
        <v>4093</v>
      </c>
      <c r="G1065" s="75" t="str">
        <f>+Table39[[#This Row],[Short Name]]</f>
        <v>Ranchos Jardines IWDD</v>
      </c>
      <c r="H1065" s="80"/>
      <c r="I1065" s="80" t="s">
        <v>11285</v>
      </c>
      <c r="J1065" s="105">
        <v>29717</v>
      </c>
      <c r="K1065" s="86" t="s">
        <v>12203</v>
      </c>
    </row>
    <row r="1066" spans="1:11" ht="12" x14ac:dyDescent="0.2">
      <c r="A1066" s="111">
        <v>6066</v>
      </c>
      <c r="B1066" s="110" t="s">
        <v>1599</v>
      </c>
      <c r="C1066" s="110" t="s">
        <v>12298</v>
      </c>
      <c r="D1066" s="110" t="str">
        <f>UPPER(Table39[[#This Row],[Full Name (NEW)]])</f>
        <v>RIO SALADO COMMUNITY FACILITIES DISTRICT</v>
      </c>
      <c r="E1066" s="110" t="str">
        <f>LEFT(C1066, FIND("Community", C1066, 1)-1)&amp;"CFD"</f>
        <v>Rio Salado CFD</v>
      </c>
      <c r="F1066" s="177" t="s">
        <v>12127</v>
      </c>
      <c r="G1066" s="75" t="s">
        <v>11583</v>
      </c>
      <c r="H1066" s="75"/>
      <c r="I1066" s="75"/>
      <c r="J1066" s="75"/>
      <c r="K1066" s="75"/>
    </row>
    <row r="1067" spans="1:11" ht="12" x14ac:dyDescent="0.2">
      <c r="A1067" s="111">
        <v>6117</v>
      </c>
      <c r="B1067" s="113" t="s">
        <v>2774</v>
      </c>
      <c r="C1067" s="110" t="s">
        <v>13945</v>
      </c>
      <c r="D1067" s="110" t="str">
        <f>UPPER(Table39[[#This Row],[Full Name (NEW)]])</f>
        <v>RIO VERDE STREET LIGHTING IMPROVEMENT DISTRICT</v>
      </c>
      <c r="E1067" s="110"/>
      <c r="F1067" s="177" t="s">
        <v>12106</v>
      </c>
      <c r="G1067" s="75" t="s">
        <v>10892</v>
      </c>
      <c r="H1067" s="75"/>
      <c r="I1067" s="75"/>
      <c r="J1067" s="75"/>
      <c r="K1067" s="75"/>
    </row>
    <row r="1068" spans="1:11" ht="12" x14ac:dyDescent="0.2">
      <c r="A1068" s="111">
        <v>7386</v>
      </c>
      <c r="B1068" s="110" t="s">
        <v>2774</v>
      </c>
      <c r="C1068" s="110" t="s">
        <v>11204</v>
      </c>
      <c r="D1068" s="110" t="str">
        <f>UPPER(Table39[[#This Row],[Full Name (NEW)]])</f>
        <v>RIO VERDE FIRE DISTRICT</v>
      </c>
      <c r="E1068" s="110" t="s">
        <v>12501</v>
      </c>
      <c r="F1068" s="178">
        <v>4014</v>
      </c>
      <c r="G1068" s="75" t="str">
        <f>+Table39[[#This Row],[Short Name]]</f>
        <v xml:space="preserve">Rio Verde FD </v>
      </c>
      <c r="H1068" s="80">
        <v>11578</v>
      </c>
      <c r="I1068" s="75" t="s">
        <v>11213</v>
      </c>
      <c r="J1068" s="93">
        <v>33982</v>
      </c>
      <c r="K1068" s="75" t="s">
        <v>12190</v>
      </c>
    </row>
    <row r="1069" spans="1:11" ht="12" x14ac:dyDescent="0.2">
      <c r="A1069" s="111">
        <v>7618</v>
      </c>
      <c r="B1069" s="110" t="s">
        <v>2448</v>
      </c>
      <c r="C1069" s="110" t="s">
        <v>13148</v>
      </c>
      <c r="D1069" s="110" t="str">
        <f>UPPER(Table39[[#This Row],[Full Name (NEW)]])</f>
        <v>RIO VISTA WEST STREET LIGHTING IMPROVEMENT DISTRICT</v>
      </c>
      <c r="E1069" s="110" t="s">
        <v>13435</v>
      </c>
      <c r="F1069" s="177" t="s">
        <v>12106</v>
      </c>
      <c r="G1069" s="75" t="s">
        <v>10892</v>
      </c>
      <c r="H1069" s="75" t="s">
        <v>12867</v>
      </c>
      <c r="I1069" s="75" t="s">
        <v>11302</v>
      </c>
      <c r="J1069" s="75"/>
      <c r="K1069" s="75"/>
    </row>
    <row r="1070" spans="1:11" ht="12" x14ac:dyDescent="0.2">
      <c r="A1070" s="111">
        <v>7619</v>
      </c>
      <c r="B1070" s="110" t="s">
        <v>2413</v>
      </c>
      <c r="C1070" s="110" t="s">
        <v>13149</v>
      </c>
      <c r="D1070" s="110" t="str">
        <f>UPPER(Table39[[#This Row],[Full Name (NEW)]])</f>
        <v>RIO VISTA WEST STREET LIGHTING IMPROVEMENT DISTRICT NO. 2</v>
      </c>
      <c r="E1070" s="110" t="s">
        <v>13397</v>
      </c>
      <c r="F1070" s="177" t="s">
        <v>12106</v>
      </c>
      <c r="G1070" s="75" t="s">
        <v>10892</v>
      </c>
      <c r="H1070" s="75" t="s">
        <v>12868</v>
      </c>
      <c r="I1070" s="75" t="s">
        <v>11302</v>
      </c>
      <c r="J1070" s="75"/>
      <c r="K1070" s="75"/>
    </row>
    <row r="1071" spans="1:11" ht="12" x14ac:dyDescent="0.2">
      <c r="A1071" s="111">
        <v>4032</v>
      </c>
      <c r="B1071" s="110" t="s">
        <v>7584</v>
      </c>
      <c r="C1071" s="119" t="s">
        <v>12537</v>
      </c>
      <c r="D1071" s="119" t="str">
        <f>UPPER(Table39[[#This Row],[Full Name (NEW)]])</f>
        <v>RIVERSIDE ELEMENTARY SCHOOL DISTRICT NO. 2</v>
      </c>
      <c r="E1071" s="119" t="str">
        <f>LEFT(C1071, FIND("School", C1071)-2)</f>
        <v>Riverside Elementary</v>
      </c>
      <c r="F1071" s="178" t="s">
        <v>14913</v>
      </c>
      <c r="G1071" s="87" t="str">
        <f>+Table39[[#This Row],[Short Name]]</f>
        <v>Riverside Elementary</v>
      </c>
      <c r="H1071" s="87"/>
      <c r="I1071" s="75"/>
      <c r="J1071" s="75"/>
      <c r="K1071" s="75"/>
    </row>
    <row r="1072" spans="1:11" ht="12" x14ac:dyDescent="0.2">
      <c r="A1072" s="111">
        <v>7719</v>
      </c>
      <c r="B1072" s="110" t="s">
        <v>2074</v>
      </c>
      <c r="C1072" s="110" t="s">
        <v>11271</v>
      </c>
      <c r="D1072" s="110" t="str">
        <f>UPPER(Table39[[#This Row],[Full Name (NEW)]])</f>
        <v>ROOSEVELT IRRIGATION DISTRICT</v>
      </c>
      <c r="E1072" s="113" t="s">
        <v>12648</v>
      </c>
      <c r="F1072" s="178">
        <v>4047</v>
      </c>
      <c r="G1072" s="75" t="str">
        <f>+Table39[[#This Row],[Short Name]]</f>
        <v>Roosevelt ID</v>
      </c>
      <c r="H1072" s="75">
        <v>14714</v>
      </c>
      <c r="I1072" s="75" t="s">
        <v>11284</v>
      </c>
      <c r="J1072" s="99">
        <v>8556</v>
      </c>
      <c r="K1072" s="80" t="s">
        <v>12200</v>
      </c>
    </row>
    <row r="1073" spans="1:11" ht="12" x14ac:dyDescent="0.2">
      <c r="A1073" s="111">
        <v>7706</v>
      </c>
      <c r="B1073" s="110" t="s">
        <v>2076</v>
      </c>
      <c r="C1073" s="110" t="s">
        <v>11272</v>
      </c>
      <c r="D1073" s="110" t="str">
        <f>UPPER(Table39[[#This Row],[Full Name (NEW)]])</f>
        <v>ROOSEVELT WATER CONSERVATION DISTRICT</v>
      </c>
      <c r="E1073" s="110" t="s">
        <v>12643</v>
      </c>
      <c r="F1073" s="178">
        <v>4035</v>
      </c>
      <c r="G1073" s="75" t="str">
        <f>+Table39[[#This Row],[Short Name]]</f>
        <v>Roosevelt WCD</v>
      </c>
      <c r="H1073" s="75">
        <v>14715</v>
      </c>
      <c r="I1073" s="75" t="s">
        <v>11284</v>
      </c>
      <c r="J1073" s="99">
        <v>9049</v>
      </c>
      <c r="K1073" s="80" t="s">
        <v>12200</v>
      </c>
    </row>
    <row r="1074" spans="1:11" ht="12" x14ac:dyDescent="0.2">
      <c r="A1074" s="111">
        <v>4033</v>
      </c>
      <c r="B1074" s="110" t="s">
        <v>7674</v>
      </c>
      <c r="C1074" s="119" t="s">
        <v>12538</v>
      </c>
      <c r="D1074" s="119" t="str">
        <f>UPPER(Table39[[#This Row],[Full Name (NEW)]])</f>
        <v>ROOSEVELT ELEMENTARY SCHOOL DISTRICT NO. 66</v>
      </c>
      <c r="E1074" s="119" t="str">
        <f>LEFT(C1074, FIND("School", C1074)-2)</f>
        <v>Roosevelt Elementary</v>
      </c>
      <c r="F1074" s="178" t="s">
        <v>14914</v>
      </c>
      <c r="G1074" s="87" t="str">
        <f>+Table39[[#This Row],[Short Name]]</f>
        <v>Roosevelt Elementary</v>
      </c>
      <c r="H1074" s="87"/>
      <c r="I1074" s="75"/>
      <c r="J1074" s="75"/>
      <c r="K1074" s="75"/>
    </row>
    <row r="1075" spans="1:11" ht="12" x14ac:dyDescent="0.2">
      <c r="A1075" s="111">
        <v>7742</v>
      </c>
      <c r="B1075" s="110" t="s">
        <v>1967</v>
      </c>
      <c r="C1075" s="110" t="s">
        <v>11226</v>
      </c>
      <c r="D1075" s="110" t="str">
        <f>UPPER(Table39[[#This Row],[Full Name (NEW)]])</f>
        <v>ROSE LANE IRRIGATION WATER DELIVERY DISTRICT NO. 28</v>
      </c>
      <c r="E1075" s="110" t="str">
        <f>LEFT(C1075,FIND("Irrigation",C1075)-2)&amp;" IWDD"</f>
        <v>Rose Lane IWDD</v>
      </c>
      <c r="F1075" s="178">
        <v>4067</v>
      </c>
      <c r="G1075" s="75" t="str">
        <f>+Table39[[#This Row],[Short Name]]</f>
        <v>Rose Lane IWDD</v>
      </c>
      <c r="H1075" s="75"/>
      <c r="I1075" s="75" t="s">
        <v>11285</v>
      </c>
      <c r="J1075" s="105">
        <v>26672</v>
      </c>
      <c r="K1075" s="86" t="s">
        <v>12203</v>
      </c>
    </row>
    <row r="1076" spans="1:11" ht="12" x14ac:dyDescent="0.2">
      <c r="A1076" s="111">
        <v>6824</v>
      </c>
      <c r="B1076" s="110" t="s">
        <v>3984</v>
      </c>
      <c r="C1076" s="110" t="s">
        <v>13975</v>
      </c>
      <c r="D1076" s="110" t="str">
        <f>UPPER(Table39[[#This Row],[Full Name (NEW)]])</f>
        <v>ROYAL OAK STREET LIGHTING IMPROVEMENT DISTRICT</v>
      </c>
      <c r="E1076" s="110"/>
      <c r="F1076" s="177" t="s">
        <v>12106</v>
      </c>
      <c r="G1076" s="75" t="s">
        <v>10892</v>
      </c>
      <c r="H1076" s="75"/>
      <c r="I1076" s="75"/>
      <c r="J1076" s="75"/>
      <c r="K1076" s="75"/>
    </row>
    <row r="1077" spans="1:11" ht="12" x14ac:dyDescent="0.2">
      <c r="A1077" s="111">
        <v>7667</v>
      </c>
      <c r="B1077" s="110" t="s">
        <v>5986</v>
      </c>
      <c r="C1077" s="110" t="s">
        <v>13197</v>
      </c>
      <c r="D1077" s="110" t="str">
        <f>UPPER(Table39[[#This Row],[Full Name (NEW)]])</f>
        <v>RUSSELL RANCH STREET LIGHTING IMPROVEMENT DISTRICT NO. 1</v>
      </c>
      <c r="E1077" s="110" t="s">
        <v>13411</v>
      </c>
      <c r="F1077" s="177" t="s">
        <v>12106</v>
      </c>
      <c r="G1077" s="75" t="s">
        <v>10892</v>
      </c>
      <c r="H1077" s="75" t="s">
        <v>12916</v>
      </c>
      <c r="I1077" s="75" t="s">
        <v>11302</v>
      </c>
      <c r="J1077" s="75"/>
      <c r="K1077" s="75"/>
    </row>
    <row r="1078" spans="1:11" ht="12" x14ac:dyDescent="0.2">
      <c r="A1078" s="111">
        <v>4050</v>
      </c>
      <c r="B1078" s="110" t="s">
        <v>7707</v>
      </c>
      <c r="C1078" s="119" t="s">
        <v>12555</v>
      </c>
      <c r="D1078" s="119" t="str">
        <f>UPPER(Table39[[#This Row],[Full Name (NEW)]])</f>
        <v>SADDLE MOUNTAIN UNIFIED SCHOOL DISTRICT NO. 90</v>
      </c>
      <c r="E1078" s="119" t="str">
        <f>LEFT(C1078, FIND("School", C1078)-2)</f>
        <v>Saddle Mountain Unified</v>
      </c>
      <c r="F1078" s="178" t="s">
        <v>14929</v>
      </c>
      <c r="G1078" s="87" t="str">
        <f>+Table39[[#This Row],[Short Name]]</f>
        <v>Saddle Mountain Unified</v>
      </c>
      <c r="H1078" s="87"/>
      <c r="I1078" s="75"/>
      <c r="J1078" s="75"/>
      <c r="K1078" s="75"/>
    </row>
    <row r="1079" spans="1:11" ht="12" x14ac:dyDescent="0.2">
      <c r="A1079" s="111">
        <v>6825</v>
      </c>
      <c r="B1079" s="110" t="s">
        <v>7294</v>
      </c>
      <c r="C1079" s="110" t="s">
        <v>13976</v>
      </c>
      <c r="D1079" s="110" t="str">
        <f>UPPER(Table39[[#This Row],[Full Name (NEW)]])</f>
        <v>SAGEWOOD STREET LIGHTING IMPROVEMENT DISTRICT</v>
      </c>
      <c r="E1079" s="110"/>
      <c r="F1079" s="177" t="s">
        <v>12120</v>
      </c>
      <c r="G1079" s="75" t="s">
        <v>11579</v>
      </c>
      <c r="H1079" s="75"/>
      <c r="I1079" s="75"/>
      <c r="J1079" s="75"/>
      <c r="K1079" s="75"/>
    </row>
    <row r="1080" spans="1:11" ht="12" x14ac:dyDescent="0.2">
      <c r="A1080" s="111">
        <v>6826</v>
      </c>
      <c r="B1080" s="110" t="s">
        <v>7297</v>
      </c>
      <c r="C1080" s="110" t="s">
        <v>13977</v>
      </c>
      <c r="D1080" s="110" t="str">
        <f>UPPER(Table39[[#This Row],[Full Name (NEW)]])</f>
        <v>SAGEWOOD STREET LIGHTING IMPROVEMENT DISTRICT NO. 2</v>
      </c>
      <c r="E1080" s="110"/>
      <c r="F1080" s="177" t="s">
        <v>12120</v>
      </c>
      <c r="G1080" s="75" t="s">
        <v>11579</v>
      </c>
      <c r="H1080" s="75"/>
      <c r="I1080" s="75"/>
      <c r="J1080" s="75"/>
      <c r="K1080" s="75"/>
    </row>
    <row r="1081" spans="1:11" ht="12" x14ac:dyDescent="0.2">
      <c r="A1081" s="111">
        <v>6037</v>
      </c>
      <c r="B1081" s="110" t="s">
        <v>1646</v>
      </c>
      <c r="C1081" s="110" t="s">
        <v>12296</v>
      </c>
      <c r="D1081" s="110" t="str">
        <f>UPPER(Table39[[#This Row],[Full Name (NEW)]])</f>
        <v>SAGUARO ACRES COMMUNITY FACILITIES DISTRICT</v>
      </c>
      <c r="E1081" s="110" t="str">
        <f>LEFT(C1081, FIND("Community", C1081, 1)-1)&amp;"CFD"</f>
        <v>Saguaro Acres CFD</v>
      </c>
      <c r="F1081" s="177" t="s">
        <v>12126</v>
      </c>
      <c r="G1081" s="75" t="s">
        <v>11582</v>
      </c>
      <c r="H1081" s="75">
        <v>28794</v>
      </c>
      <c r="I1081" s="75"/>
      <c r="J1081" s="75"/>
      <c r="K1081" s="75"/>
    </row>
    <row r="1082" spans="1:11" ht="12" x14ac:dyDescent="0.2">
      <c r="A1082" s="111">
        <v>6827</v>
      </c>
      <c r="B1082" s="110" t="s">
        <v>7285</v>
      </c>
      <c r="C1082" s="110" t="s">
        <v>13978</v>
      </c>
      <c r="D1082" s="110" t="str">
        <f>UPPER(Table39[[#This Row],[Full Name (NEW)]])</f>
        <v>SAGUARO VISTA ESTATES STREET LIGHTING IMPROVEMENT DISTRICT</v>
      </c>
      <c r="E1082" s="110"/>
      <c r="F1082" s="177" t="s">
        <v>12120</v>
      </c>
      <c r="G1082" s="75" t="s">
        <v>11579</v>
      </c>
      <c r="H1082" s="75"/>
      <c r="I1082" s="75"/>
      <c r="J1082" s="75"/>
      <c r="K1082" s="75"/>
    </row>
    <row r="1083" spans="1:11" ht="12" x14ac:dyDescent="0.2">
      <c r="A1083" s="111">
        <v>7722</v>
      </c>
      <c r="B1083" s="110" t="s">
        <v>2097</v>
      </c>
      <c r="C1083" s="110" t="s">
        <v>11273</v>
      </c>
      <c r="D1083" s="110" t="str">
        <f>UPPER(Table39[[#This Row],[Full Name (NEW)]])</f>
        <v>SAN TAN IRRIGATION DISTRICT</v>
      </c>
      <c r="E1083" s="113" t="s">
        <v>12654</v>
      </c>
      <c r="F1083" s="178">
        <v>4048</v>
      </c>
      <c r="G1083" s="75" t="str">
        <f>+Table39[[#This Row],[Short Name]]</f>
        <v>San Tan ID</v>
      </c>
      <c r="H1083" s="75">
        <v>14752</v>
      </c>
      <c r="I1083" s="75" t="s">
        <v>11284</v>
      </c>
      <c r="J1083" s="99">
        <v>23746</v>
      </c>
      <c r="K1083" s="80" t="s">
        <v>12200</v>
      </c>
    </row>
    <row r="1084" spans="1:11" ht="12" x14ac:dyDescent="0.2">
      <c r="A1084" s="111">
        <v>7751</v>
      </c>
      <c r="B1084" s="110" t="s">
        <v>2018</v>
      </c>
      <c r="C1084" s="110" t="s">
        <v>11233</v>
      </c>
      <c r="D1084" s="110" t="str">
        <f>UPPER(Table39[[#This Row],[Full Name (NEW)]])</f>
        <v>SANTAN VISTA IRRIGATION WATER DELIVERY DISTRICT NO. 45</v>
      </c>
      <c r="E1084" s="110" t="str">
        <f>LEFT(C1084,FIND("Irrigation",C1084)-2)&amp;" IWDD"</f>
        <v>Santan Vista IWDD</v>
      </c>
      <c r="F1084" s="178">
        <v>4076</v>
      </c>
      <c r="G1084" s="75" t="str">
        <f>+Table39[[#This Row],[Short Name]]</f>
        <v>Santan Vista IWDD</v>
      </c>
      <c r="H1084" s="75"/>
      <c r="I1084" s="75" t="s">
        <v>11285</v>
      </c>
      <c r="J1084" s="105"/>
      <c r="K1084" s="86"/>
    </row>
    <row r="1085" spans="1:11" ht="12" x14ac:dyDescent="0.2">
      <c r="A1085" s="111">
        <v>7668</v>
      </c>
      <c r="B1085" s="110" t="s">
        <v>6033</v>
      </c>
      <c r="C1085" s="110" t="s">
        <v>13198</v>
      </c>
      <c r="D1085" s="110" t="str">
        <f>UPPER(Table39[[#This Row],[Full Name (NEW)]])</f>
        <v>SAN TAN VISTA UNIT III  STREET LIGHTING IMPROVEMENT DISTRICT</v>
      </c>
      <c r="E1085" s="110" t="s">
        <v>13469</v>
      </c>
      <c r="F1085" s="177" t="s">
        <v>12106</v>
      </c>
      <c r="G1085" s="75" t="s">
        <v>10892</v>
      </c>
      <c r="H1085" s="75" t="s">
        <v>12917</v>
      </c>
      <c r="I1085" s="75" t="s">
        <v>11302</v>
      </c>
      <c r="J1085" s="75"/>
      <c r="K1085" s="75"/>
    </row>
    <row r="1086" spans="1:11" ht="12" x14ac:dyDescent="0.2">
      <c r="A1086" s="111">
        <v>6828</v>
      </c>
      <c r="B1086" s="110" t="s">
        <v>7224</v>
      </c>
      <c r="C1086" s="110" t="s">
        <v>14136</v>
      </c>
      <c r="D1086" s="110" t="str">
        <f>UPPER(Table39[[#This Row],[Full Name (NEW)]])</f>
        <v>SANTA FE AVENUE STREET LIGHTING IMPROVEMENT DISTRICT NO. 111</v>
      </c>
      <c r="E1086" s="110"/>
      <c r="F1086" s="177" t="s">
        <v>12126</v>
      </c>
      <c r="G1086" s="75" t="s">
        <v>11582</v>
      </c>
      <c r="H1086" s="75"/>
      <c r="I1086" s="75"/>
      <c r="J1086" s="75"/>
      <c r="K1086" s="75"/>
    </row>
    <row r="1087" spans="1:11" ht="12" x14ac:dyDescent="0.2">
      <c r="A1087" s="111">
        <v>7573</v>
      </c>
      <c r="B1087" s="110" t="s">
        <v>2924</v>
      </c>
      <c r="C1087" s="110" t="s">
        <v>13103</v>
      </c>
      <c r="D1087" s="110" t="str">
        <f>UPPER(Table39[[#This Row],[Full Name (NEW)]])</f>
        <v>SCOTTSDALE COUNTRY ACRES STREET LIGHTING IMPROVEMENT DISTRICT</v>
      </c>
      <c r="E1087" s="110" t="s">
        <v>13423</v>
      </c>
      <c r="F1087" s="177" t="s">
        <v>12106</v>
      </c>
      <c r="G1087" s="75" t="s">
        <v>10892</v>
      </c>
      <c r="H1087" s="75" t="s">
        <v>12822</v>
      </c>
      <c r="I1087" s="75" t="s">
        <v>11302</v>
      </c>
      <c r="J1087" s="75"/>
      <c r="K1087" s="75"/>
    </row>
    <row r="1088" spans="1:11" ht="12" x14ac:dyDescent="0.2">
      <c r="A1088" s="111">
        <v>7574</v>
      </c>
      <c r="B1088" s="110" t="s">
        <v>2995</v>
      </c>
      <c r="C1088" s="110" t="s">
        <v>13104</v>
      </c>
      <c r="D1088" s="110" t="str">
        <f>UPPER(Table39[[#This Row],[Full Name (NEW)]])</f>
        <v>SCOTTSDALE COUNTRY ACRES STREET LIGHTING IMPROVEMENT DISTRICT 2</v>
      </c>
      <c r="E1088" s="110" t="s">
        <v>13424</v>
      </c>
      <c r="F1088" s="177" t="s">
        <v>12106</v>
      </c>
      <c r="G1088" s="75" t="s">
        <v>10892</v>
      </c>
      <c r="H1088" s="75" t="s">
        <v>12823</v>
      </c>
      <c r="I1088" s="75" t="s">
        <v>11302</v>
      </c>
      <c r="J1088" s="75"/>
      <c r="K1088" s="75"/>
    </row>
    <row r="1089" spans="1:11" ht="12" x14ac:dyDescent="0.2">
      <c r="A1089" s="111">
        <v>7559</v>
      </c>
      <c r="B1089" s="110" t="s">
        <v>2885</v>
      </c>
      <c r="C1089" s="110" t="s">
        <v>13089</v>
      </c>
      <c r="D1089" s="110" t="str">
        <f>UPPER(Table39[[#This Row],[Full Name (NEW)]])</f>
        <v>SCOTTSDALE ESTATES STREET LIGHTING IMPROVEMENT DISTRICT NO.  1</v>
      </c>
      <c r="E1089" s="110" t="s">
        <v>13350</v>
      </c>
      <c r="F1089" s="177" t="s">
        <v>12106</v>
      </c>
      <c r="G1089" s="75" t="s">
        <v>10892</v>
      </c>
      <c r="H1089" s="75" t="s">
        <v>12808</v>
      </c>
      <c r="I1089" s="75" t="s">
        <v>11302</v>
      </c>
      <c r="J1089" s="75"/>
      <c r="K1089" s="75"/>
    </row>
    <row r="1090" spans="1:11" ht="12" x14ac:dyDescent="0.2">
      <c r="A1090" s="111">
        <v>7568</v>
      </c>
      <c r="B1090" s="110" t="s">
        <v>2971</v>
      </c>
      <c r="C1090" s="110" t="s">
        <v>13098</v>
      </c>
      <c r="D1090" s="110" t="str">
        <f>UPPER(Table39[[#This Row],[Full Name (NEW)]])</f>
        <v>SCOTTSDALE ESTATES STREET LIGHTING IMPROVEMENT DISTRICT NO.  16</v>
      </c>
      <c r="E1090" s="110" t="s">
        <v>13359</v>
      </c>
      <c r="F1090" s="177" t="s">
        <v>12106</v>
      </c>
      <c r="G1090" s="75" t="s">
        <v>10892</v>
      </c>
      <c r="H1090" s="75" t="s">
        <v>12817</v>
      </c>
      <c r="I1090" s="75" t="s">
        <v>11302</v>
      </c>
      <c r="J1090" s="75"/>
      <c r="K1090" s="75"/>
    </row>
    <row r="1091" spans="1:11" ht="12" x14ac:dyDescent="0.2">
      <c r="A1091" s="111">
        <v>7560</v>
      </c>
      <c r="B1091" s="110" t="s">
        <v>2900</v>
      </c>
      <c r="C1091" s="110" t="s">
        <v>13090</v>
      </c>
      <c r="D1091" s="110" t="str">
        <f>UPPER(Table39[[#This Row],[Full Name (NEW)]])</f>
        <v>SCOTTSDALE ESTATES STREET LIGHTING IMPROVEMENT DISTRICT NO.  2</v>
      </c>
      <c r="E1091" s="110" t="s">
        <v>13351</v>
      </c>
      <c r="F1091" s="177" t="s">
        <v>12106</v>
      </c>
      <c r="G1091" s="75" t="s">
        <v>10892</v>
      </c>
      <c r="H1091" s="75" t="s">
        <v>12809</v>
      </c>
      <c r="I1091" s="75" t="s">
        <v>11302</v>
      </c>
      <c r="J1091" s="75"/>
      <c r="K1091" s="75"/>
    </row>
    <row r="1092" spans="1:11" ht="12" x14ac:dyDescent="0.2">
      <c r="A1092" s="111">
        <v>7561</v>
      </c>
      <c r="B1092" s="110" t="s">
        <v>2909</v>
      </c>
      <c r="C1092" s="110" t="s">
        <v>13091</v>
      </c>
      <c r="D1092" s="110" t="str">
        <f>UPPER(Table39[[#This Row],[Full Name (NEW)]])</f>
        <v>SCOTTSDALE ESTATES STREET LIGHTING IMPROVEMENT DISTRICT NO.  3</v>
      </c>
      <c r="E1092" s="110" t="s">
        <v>13352</v>
      </c>
      <c r="F1092" s="177" t="s">
        <v>12106</v>
      </c>
      <c r="G1092" s="75" t="s">
        <v>10892</v>
      </c>
      <c r="H1092" s="75" t="s">
        <v>12810</v>
      </c>
      <c r="I1092" s="75" t="s">
        <v>11302</v>
      </c>
      <c r="J1092" s="75"/>
      <c r="K1092" s="75"/>
    </row>
    <row r="1093" spans="1:11" ht="12" x14ac:dyDescent="0.2">
      <c r="A1093" s="111">
        <v>7562</v>
      </c>
      <c r="B1093" s="110" t="s">
        <v>2894</v>
      </c>
      <c r="C1093" s="110" t="s">
        <v>13092</v>
      </c>
      <c r="D1093" s="110" t="str">
        <f>UPPER(Table39[[#This Row],[Full Name (NEW)]])</f>
        <v>SCOTTSDALE ESTATES STREET LIGHTING IMPROVEMENT DISTRICT NO.  4</v>
      </c>
      <c r="E1093" s="110" t="s">
        <v>13353</v>
      </c>
      <c r="F1093" s="177" t="s">
        <v>12106</v>
      </c>
      <c r="G1093" s="75" t="s">
        <v>10892</v>
      </c>
      <c r="H1093" s="75" t="s">
        <v>12811</v>
      </c>
      <c r="I1093" s="75" t="s">
        <v>11302</v>
      </c>
      <c r="J1093" s="75"/>
      <c r="K1093" s="75"/>
    </row>
    <row r="1094" spans="1:11" ht="12" x14ac:dyDescent="0.2">
      <c r="A1094" s="111">
        <v>7563</v>
      </c>
      <c r="B1094" s="110" t="s">
        <v>2915</v>
      </c>
      <c r="C1094" s="110" t="s">
        <v>13093</v>
      </c>
      <c r="D1094" s="110" t="str">
        <f>UPPER(Table39[[#This Row],[Full Name (NEW)]])</f>
        <v>SCOTTSDALE ESTATES STREET LIGHTING IMPROVEMENT DISTRICT NO.  5</v>
      </c>
      <c r="E1094" s="110" t="s">
        <v>13354</v>
      </c>
      <c r="F1094" s="177" t="s">
        <v>12106</v>
      </c>
      <c r="G1094" s="75" t="s">
        <v>10892</v>
      </c>
      <c r="H1094" s="75" t="s">
        <v>12812</v>
      </c>
      <c r="I1094" s="75" t="s">
        <v>11302</v>
      </c>
      <c r="J1094" s="75"/>
      <c r="K1094" s="75"/>
    </row>
    <row r="1095" spans="1:11" ht="12" x14ac:dyDescent="0.2">
      <c r="A1095" s="111">
        <v>7564</v>
      </c>
      <c r="B1095" s="110" t="s">
        <v>2942</v>
      </c>
      <c r="C1095" s="110" t="s">
        <v>13094</v>
      </c>
      <c r="D1095" s="110" t="str">
        <f>UPPER(Table39[[#This Row],[Full Name (NEW)]])</f>
        <v>SCOTTSDALE ESTATES STREET LIGHTING IMPROVEMENT DISTRICT NO.  6</v>
      </c>
      <c r="E1095" s="110" t="s">
        <v>13355</v>
      </c>
      <c r="F1095" s="177" t="s">
        <v>12106</v>
      </c>
      <c r="G1095" s="75" t="s">
        <v>10892</v>
      </c>
      <c r="H1095" s="75" t="s">
        <v>12813</v>
      </c>
      <c r="I1095" s="75" t="s">
        <v>11302</v>
      </c>
      <c r="J1095" s="75"/>
      <c r="K1095" s="75"/>
    </row>
    <row r="1096" spans="1:11" ht="12" x14ac:dyDescent="0.2">
      <c r="A1096" s="111">
        <v>7565</v>
      </c>
      <c r="B1096" s="110" t="s">
        <v>2939</v>
      </c>
      <c r="C1096" s="110" t="s">
        <v>13095</v>
      </c>
      <c r="D1096" s="110" t="str">
        <f>UPPER(Table39[[#This Row],[Full Name (NEW)]])</f>
        <v>SCOTTSDALE ESTATES STREET LIGHTING IMPROVEMENT DISTRICT NO.  7</v>
      </c>
      <c r="E1096" s="110" t="s">
        <v>13356</v>
      </c>
      <c r="F1096" s="177" t="s">
        <v>12106</v>
      </c>
      <c r="G1096" s="75" t="s">
        <v>10892</v>
      </c>
      <c r="H1096" s="75" t="s">
        <v>12814</v>
      </c>
      <c r="I1096" s="75" t="s">
        <v>11302</v>
      </c>
      <c r="J1096" s="75"/>
      <c r="K1096" s="75"/>
    </row>
    <row r="1097" spans="1:11" ht="12" x14ac:dyDescent="0.2">
      <c r="A1097" s="111">
        <v>7566</v>
      </c>
      <c r="B1097" s="110" t="s">
        <v>2945</v>
      </c>
      <c r="C1097" s="110" t="s">
        <v>13096</v>
      </c>
      <c r="D1097" s="110" t="str">
        <f>UPPER(Table39[[#This Row],[Full Name (NEW)]])</f>
        <v>SCOTTSDALE ESTATES STREET LIGHTING IMPROVEMENT DISTRICT NO.  8</v>
      </c>
      <c r="E1097" s="110" t="s">
        <v>13357</v>
      </c>
      <c r="F1097" s="177" t="s">
        <v>12106</v>
      </c>
      <c r="G1097" s="75" t="s">
        <v>10892</v>
      </c>
      <c r="H1097" s="75" t="s">
        <v>12815</v>
      </c>
      <c r="I1097" s="75" t="s">
        <v>11302</v>
      </c>
      <c r="J1097" s="75"/>
      <c r="K1097" s="75"/>
    </row>
    <row r="1098" spans="1:11" ht="12" x14ac:dyDescent="0.2">
      <c r="A1098" s="111">
        <v>7567</v>
      </c>
      <c r="B1098" s="110" t="s">
        <v>2948</v>
      </c>
      <c r="C1098" s="110" t="s">
        <v>13097</v>
      </c>
      <c r="D1098" s="110" t="str">
        <f>UPPER(Table39[[#This Row],[Full Name (NEW)]])</f>
        <v>SCOTTSDALE ESTATES STREET LIGHTING IMPROVEMENT DISTRICT NO.  9</v>
      </c>
      <c r="E1098" s="110" t="s">
        <v>13358</v>
      </c>
      <c r="F1098" s="177" t="s">
        <v>12106</v>
      </c>
      <c r="G1098" s="75" t="s">
        <v>10892</v>
      </c>
      <c r="H1098" s="75" t="s">
        <v>12816</v>
      </c>
      <c r="I1098" s="75" t="s">
        <v>11302</v>
      </c>
      <c r="J1098" s="75"/>
      <c r="K1098" s="75"/>
    </row>
    <row r="1099" spans="1:11" ht="12" x14ac:dyDescent="0.2">
      <c r="A1099" s="111">
        <v>7569</v>
      </c>
      <c r="B1099" s="110" t="s">
        <v>2888</v>
      </c>
      <c r="C1099" s="110" t="s">
        <v>13099</v>
      </c>
      <c r="D1099" s="110" t="str">
        <f>UPPER(Table39[[#This Row],[Full Name (NEW)]])</f>
        <v>SCOTTSDALE HIGHLANDS STREET LIGHTING IMPROVEMENT DISTRICT NO. 1</v>
      </c>
      <c r="E1099" s="110" t="s">
        <v>13360</v>
      </c>
      <c r="F1099" s="177" t="s">
        <v>12106</v>
      </c>
      <c r="G1099" s="75" t="s">
        <v>10892</v>
      </c>
      <c r="H1099" s="75" t="s">
        <v>12818</v>
      </c>
      <c r="I1099" s="75" t="s">
        <v>11302</v>
      </c>
      <c r="J1099" s="75"/>
      <c r="K1099" s="75"/>
    </row>
    <row r="1100" spans="1:11" ht="12" x14ac:dyDescent="0.2">
      <c r="A1100" s="111">
        <v>7570</v>
      </c>
      <c r="B1100" s="110" t="s">
        <v>2897</v>
      </c>
      <c r="C1100" s="110" t="s">
        <v>13100</v>
      </c>
      <c r="D1100" s="110" t="str">
        <f>UPPER(Table39[[#This Row],[Full Name (NEW)]])</f>
        <v>SCOTTSDALE HIGHLANDS STREET LIGHTING IMPROVEMENT DISTRICT NO. 2</v>
      </c>
      <c r="E1100" s="110" t="s">
        <v>13361</v>
      </c>
      <c r="F1100" s="177" t="s">
        <v>12106</v>
      </c>
      <c r="G1100" s="75" t="s">
        <v>10892</v>
      </c>
      <c r="H1100" s="75" t="s">
        <v>12819</v>
      </c>
      <c r="I1100" s="75" t="s">
        <v>11302</v>
      </c>
      <c r="J1100" s="75"/>
      <c r="K1100" s="75"/>
    </row>
    <row r="1101" spans="1:11" ht="12" x14ac:dyDescent="0.2">
      <c r="A1101" s="111">
        <v>7571</v>
      </c>
      <c r="B1101" s="110" t="s">
        <v>2965</v>
      </c>
      <c r="C1101" s="110" t="s">
        <v>13101</v>
      </c>
      <c r="D1101" s="110" t="str">
        <f>UPPER(Table39[[#This Row],[Full Name (NEW)]])</f>
        <v>SCOTTSDALE HIGHLANDS STREET LIGHTING IMPROVEMENT DISTRICT NO. 4</v>
      </c>
      <c r="E1101" s="110" t="s">
        <v>13362</v>
      </c>
      <c r="F1101" s="177" t="s">
        <v>12106</v>
      </c>
      <c r="G1101" s="75" t="s">
        <v>10892</v>
      </c>
      <c r="H1101" s="75" t="s">
        <v>12820</v>
      </c>
      <c r="I1101" s="75" t="s">
        <v>11302</v>
      </c>
      <c r="J1101" s="75"/>
      <c r="K1101" s="75"/>
    </row>
    <row r="1102" spans="1:11" ht="12" x14ac:dyDescent="0.2">
      <c r="A1102" s="111">
        <v>7572</v>
      </c>
      <c r="B1102" s="110" t="s">
        <v>3013</v>
      </c>
      <c r="C1102" s="110" t="s">
        <v>13102</v>
      </c>
      <c r="D1102" s="110" t="str">
        <f>UPPER(Table39[[#This Row],[Full Name (NEW)]])</f>
        <v>SCOTTSDALE HIGHLANDS STREET LIGHTING IMPROVEMENT DISTRICT NO. 5</v>
      </c>
      <c r="E1102" s="110" t="s">
        <v>13363</v>
      </c>
      <c r="F1102" s="177" t="s">
        <v>12106</v>
      </c>
      <c r="G1102" s="75" t="s">
        <v>10892</v>
      </c>
      <c r="H1102" s="75" t="s">
        <v>12821</v>
      </c>
      <c r="I1102" s="75" t="s">
        <v>11302</v>
      </c>
      <c r="J1102" s="75"/>
      <c r="K1102" s="75"/>
    </row>
    <row r="1103" spans="1:11" ht="12" x14ac:dyDescent="0.2">
      <c r="A1103" s="111">
        <v>7387</v>
      </c>
      <c r="B1103" s="110" t="s">
        <v>11133</v>
      </c>
      <c r="C1103" s="110" t="s">
        <v>11207</v>
      </c>
      <c r="D1103" s="110" t="str">
        <f>UPPER(Table39[[#This Row],[Full Name (NEW)]])</f>
        <v>SCOTTSDALE COUNTY ISLAND FIRE DISTRICT</v>
      </c>
      <c r="E1103" s="110" t="s">
        <v>12496</v>
      </c>
      <c r="F1103" s="178">
        <v>4015</v>
      </c>
      <c r="G1103" s="75" t="str">
        <f>+Table39[[#This Row],[Short Name]]</f>
        <v xml:space="preserve">Scottsdale CIFD </v>
      </c>
      <c r="H1103" s="80">
        <v>11585</v>
      </c>
      <c r="I1103" s="75" t="s">
        <v>11213</v>
      </c>
      <c r="J1103" s="93">
        <v>39647</v>
      </c>
      <c r="K1103" s="75" t="s">
        <v>12191</v>
      </c>
    </row>
    <row r="1104" spans="1:11" ht="12" x14ac:dyDescent="0.2">
      <c r="A1104" s="111">
        <v>6027</v>
      </c>
      <c r="B1104" s="110" t="s">
        <v>1596</v>
      </c>
      <c r="C1104" s="110" t="s">
        <v>12287</v>
      </c>
      <c r="D1104" s="110" t="str">
        <f>UPPER(Table39[[#This Row],[Full Name (NEW)]])</f>
        <v>SCOTTSDALE ENHANCEMENT SERVICE DISTRICT</v>
      </c>
      <c r="E1104" s="110" t="s">
        <v>12583</v>
      </c>
      <c r="F1104" s="177" t="s">
        <v>12125</v>
      </c>
      <c r="G1104" s="75" t="s">
        <v>11581</v>
      </c>
      <c r="H1104" s="75"/>
      <c r="I1104" s="75"/>
      <c r="J1104" s="75"/>
      <c r="K1104" s="75"/>
    </row>
    <row r="1105" spans="1:11" ht="12" x14ac:dyDescent="0.2">
      <c r="A1105" s="111">
        <v>6065</v>
      </c>
      <c r="B1105" s="110" t="s">
        <v>1575</v>
      </c>
      <c r="C1105" s="110" t="s">
        <v>12293</v>
      </c>
      <c r="D1105" s="110" t="str">
        <f>UPPER(Table39[[#This Row],[Full Name (NEW)]])</f>
        <v>SCOTTSDALE MOUNTAIN COMMUNITY FACILITIES DISTRICT</v>
      </c>
      <c r="E1105" s="110" t="str">
        <f>LEFT(C1105, FIND("Community", C1105, 1)-1)&amp;"CFD"</f>
        <v>Scottsdale Mountain CFD</v>
      </c>
      <c r="F1105" s="177" t="s">
        <v>12125</v>
      </c>
      <c r="G1105" s="75" t="s">
        <v>11581</v>
      </c>
      <c r="H1105" s="75">
        <v>28768</v>
      </c>
      <c r="I1105" s="75"/>
      <c r="J1105" s="75"/>
      <c r="K1105" s="75"/>
    </row>
    <row r="1106" spans="1:11" ht="12" x14ac:dyDescent="0.2">
      <c r="A1106" s="111">
        <v>6829</v>
      </c>
      <c r="B1106" s="110" t="s">
        <v>6108</v>
      </c>
      <c r="C1106" s="110" t="s">
        <v>14137</v>
      </c>
      <c r="D1106" s="110" t="str">
        <f>UPPER(Table39[[#This Row],[Full Name (NEW)]])</f>
        <v>SCOTTSDALE STREET LIGHTING IMPROVEMENT DISTRICT NO. 8504-391</v>
      </c>
      <c r="E1106" s="110"/>
      <c r="F1106" s="177" t="s">
        <v>12125</v>
      </c>
      <c r="G1106" s="75" t="s">
        <v>11581</v>
      </c>
      <c r="H1106" s="75"/>
      <c r="I1106" s="75"/>
      <c r="J1106" s="75"/>
      <c r="K1106" s="75"/>
    </row>
    <row r="1107" spans="1:11" ht="12" x14ac:dyDescent="0.2">
      <c r="A1107" s="111">
        <v>6830</v>
      </c>
      <c r="B1107" s="110" t="s">
        <v>6111</v>
      </c>
      <c r="C1107" s="110" t="s">
        <v>13979</v>
      </c>
      <c r="D1107" s="110" t="str">
        <f>UPPER(Table39[[#This Row],[Full Name (NEW)]])</f>
        <v>SCOTTSDALE STREET LIGHTING IMPROVEMENT DISTRICT</v>
      </c>
      <c r="E1107" s="110"/>
      <c r="F1107" s="177" t="s">
        <v>12125</v>
      </c>
      <c r="G1107" s="75" t="s">
        <v>11581</v>
      </c>
      <c r="H1107" s="75"/>
      <c r="I1107" s="75"/>
      <c r="J1107" s="75"/>
      <c r="K1107" s="75"/>
    </row>
    <row r="1108" spans="1:11" ht="12" x14ac:dyDescent="0.2">
      <c r="A1108" s="111">
        <v>4051</v>
      </c>
      <c r="B1108" s="110" t="s">
        <v>7653</v>
      </c>
      <c r="C1108" s="119" t="s">
        <v>12556</v>
      </c>
      <c r="D1108" s="119" t="str">
        <f>UPPER(Table39[[#This Row],[Full Name (NEW)]])</f>
        <v>SCOTTSDALE UNIFIED SCHOOL SCHOOL DISTRICT NO. 48</v>
      </c>
      <c r="E1108" s="119" t="str">
        <f>LEFT(C1108, FIND("School", C1108)-2)</f>
        <v>Scottsdale Unified</v>
      </c>
      <c r="F1108" s="178" t="s">
        <v>14930</v>
      </c>
      <c r="G1108" s="87" t="str">
        <f>+Table39[[#This Row],[Short Name]]</f>
        <v>Scottsdale Unified</v>
      </c>
      <c r="H1108" s="87"/>
      <c r="I1108" s="75"/>
      <c r="J1108" s="75"/>
      <c r="K1108" s="75"/>
    </row>
    <row r="1109" spans="1:11" ht="12" x14ac:dyDescent="0.2">
      <c r="A1109" s="111">
        <v>6051</v>
      </c>
      <c r="B1109" s="110" t="s">
        <v>1707</v>
      </c>
      <c r="C1109" s="110" t="s">
        <v>12606</v>
      </c>
      <c r="D1109" s="110" t="str">
        <f>UPPER(Table39[[#This Row],[Full Name (NEW)]])</f>
        <v>WATERFRONT COMMERCIAL COMMUNITY FACILITIES DISTRICT</v>
      </c>
      <c r="E1109" s="110" t="str">
        <f>LEFT(C1109, FIND("Community", C1109, 1)-1)&amp;"CFD"</f>
        <v>Waterfront Commercial CFD</v>
      </c>
      <c r="F1109" s="177" t="s">
        <v>12125</v>
      </c>
      <c r="G1109" s="75" t="s">
        <v>11581</v>
      </c>
      <c r="H1109" s="75">
        <v>28908</v>
      </c>
      <c r="I1109" s="75"/>
      <c r="J1109" s="75"/>
      <c r="K1109" s="75"/>
    </row>
    <row r="1110" spans="1:11" ht="12" x14ac:dyDescent="0.2">
      <c r="A1110" s="111">
        <v>7669</v>
      </c>
      <c r="B1110" s="110" t="s">
        <v>5975</v>
      </c>
      <c r="C1110" s="110" t="s">
        <v>13199</v>
      </c>
      <c r="D1110" s="110" t="str">
        <f>UPPER(Table39[[#This Row],[Full Name (NEW)]])</f>
        <v>SCW EXPANSION STREET LIGHTING IMPROVEMENT DISTRICT NO. 17</v>
      </c>
      <c r="E1110" s="110" t="s">
        <v>13412</v>
      </c>
      <c r="F1110" s="177" t="s">
        <v>12106</v>
      </c>
      <c r="G1110" s="75" t="s">
        <v>10892</v>
      </c>
      <c r="H1110" s="75" t="s">
        <v>12918</v>
      </c>
      <c r="I1110" s="75" t="s">
        <v>11302</v>
      </c>
      <c r="J1110" s="75"/>
      <c r="K1110" s="75"/>
    </row>
    <row r="1111" spans="1:11" ht="12" x14ac:dyDescent="0.2">
      <c r="A1111" s="111">
        <v>6832</v>
      </c>
      <c r="B1111" s="110" t="s">
        <v>4476</v>
      </c>
      <c r="C1111" s="110" t="s">
        <v>14076</v>
      </c>
      <c r="D1111" s="110" t="str">
        <f>UPPER(Table39[[#This Row],[Full Name (NEW)]])</f>
        <v>SCOTTSDALE STREET LIGHTING IMPROVEMENT DISTRICT 8611-424</v>
      </c>
      <c r="E1111" s="110"/>
      <c r="F1111" s="177" t="s">
        <v>12125</v>
      </c>
      <c r="G1111" s="75" t="s">
        <v>11581</v>
      </c>
      <c r="H1111" s="75"/>
      <c r="I1111" s="75"/>
      <c r="J1111" s="75"/>
      <c r="K1111" s="75"/>
    </row>
    <row r="1112" spans="1:11" ht="12" x14ac:dyDescent="0.2">
      <c r="A1112" s="111">
        <v>6833</v>
      </c>
      <c r="B1112" s="110" t="s">
        <v>4472</v>
      </c>
      <c r="C1112" s="110" t="s">
        <v>14077</v>
      </c>
      <c r="D1112" s="110" t="str">
        <f>UPPER(Table39[[#This Row],[Full Name (NEW)]])</f>
        <v>SCOTTSDALE STREET LIGHTING IMPROVEMENT DISTRICT 8611-426</v>
      </c>
      <c r="E1112" s="110"/>
      <c r="F1112" s="177" t="s">
        <v>12125</v>
      </c>
      <c r="G1112" s="75" t="s">
        <v>11581</v>
      </c>
      <c r="H1112" s="75"/>
      <c r="I1112" s="75"/>
      <c r="J1112" s="75"/>
      <c r="K1112" s="75"/>
    </row>
    <row r="1113" spans="1:11" ht="12" x14ac:dyDescent="0.2">
      <c r="A1113" s="111">
        <v>6834</v>
      </c>
      <c r="B1113" s="110" t="s">
        <v>4480</v>
      </c>
      <c r="C1113" s="110" t="s">
        <v>14078</v>
      </c>
      <c r="D1113" s="110" t="str">
        <f>UPPER(Table39[[#This Row],[Full Name (NEW)]])</f>
        <v>SCOTTSDALE STREET LIGHTING IMPROVEMENT DISTRICT 8705-431</v>
      </c>
      <c r="E1113" s="110"/>
      <c r="F1113" s="177" t="s">
        <v>12125</v>
      </c>
      <c r="G1113" s="75" t="s">
        <v>11581</v>
      </c>
      <c r="H1113" s="75"/>
      <c r="I1113" s="75"/>
      <c r="J1113" s="75"/>
      <c r="K1113" s="75"/>
    </row>
    <row r="1114" spans="1:11" ht="12" x14ac:dyDescent="0.2">
      <c r="A1114" s="111">
        <v>6835</v>
      </c>
      <c r="B1114" s="110" t="s">
        <v>4500</v>
      </c>
      <c r="C1114" s="110" t="s">
        <v>14079</v>
      </c>
      <c r="D1114" s="110" t="str">
        <f>UPPER(Table39[[#This Row],[Full Name (NEW)]])</f>
        <v>SCOTTSDALE STREET LIGHTING IMPROVEMENT DISTRICT 8707-435</v>
      </c>
      <c r="E1114" s="110"/>
      <c r="F1114" s="177" t="s">
        <v>12125</v>
      </c>
      <c r="G1114" s="75" t="s">
        <v>11581</v>
      </c>
      <c r="H1114" s="75"/>
      <c r="I1114" s="75"/>
      <c r="J1114" s="75"/>
      <c r="K1114" s="75"/>
    </row>
    <row r="1115" spans="1:11" ht="12" x14ac:dyDescent="0.2">
      <c r="A1115" s="111">
        <v>6836</v>
      </c>
      <c r="B1115" s="110" t="s">
        <v>3209</v>
      </c>
      <c r="C1115" s="110" t="s">
        <v>13980</v>
      </c>
      <c r="D1115" s="110" t="str">
        <f>UPPER(Table39[[#This Row],[Full Name (NEW)]])</f>
        <v>SECLUDED ESTATES STREET LIGHTING IMPROVEMENT DISTRICT</v>
      </c>
      <c r="E1115" s="110"/>
      <c r="F1115" s="177" t="s">
        <v>12116</v>
      </c>
      <c r="G1115" s="75" t="s">
        <v>11146</v>
      </c>
      <c r="H1115" s="75"/>
      <c r="I1115" s="75"/>
      <c r="J1115" s="75"/>
      <c r="K1115" s="75"/>
    </row>
    <row r="1116" spans="1:11" ht="12" x14ac:dyDescent="0.2">
      <c r="A1116" s="111">
        <v>4034</v>
      </c>
      <c r="B1116" s="110" t="s">
        <v>7683</v>
      </c>
      <c r="C1116" s="119" t="s">
        <v>12539</v>
      </c>
      <c r="D1116" s="119" t="str">
        <f>UPPER(Table39[[#This Row],[Full Name (NEW)]])</f>
        <v>SENTINEL ELEMENTARY SCHOOL DISTRICT NO. 71</v>
      </c>
      <c r="E1116" s="119" t="str">
        <f>LEFT(C1116, FIND("School", C1116)-2)</f>
        <v>Sentinel Elementary</v>
      </c>
      <c r="F1116" s="178" t="s">
        <v>14915</v>
      </c>
      <c r="G1116" s="87" t="str">
        <f>+Table39[[#This Row],[Short Name]]</f>
        <v>Sentinel Elementary</v>
      </c>
      <c r="H1116" s="87"/>
      <c r="I1116" s="75"/>
      <c r="J1116" s="75"/>
      <c r="K1116" s="75"/>
    </row>
    <row r="1117" spans="1:11" ht="12" x14ac:dyDescent="0.2">
      <c r="A1117" s="111">
        <v>6837</v>
      </c>
      <c r="B1117" s="110" t="s">
        <v>7308</v>
      </c>
      <c r="C1117" s="110" t="s">
        <v>13981</v>
      </c>
      <c r="D1117" s="110" t="str">
        <f>UPPER(Table39[[#This Row],[Full Name (NEW)]])</f>
        <v>SIENNA ESTATES STREET LIGHTING IMPROVEMENT DISTRICT</v>
      </c>
      <c r="E1117" s="110"/>
      <c r="F1117" s="177" t="s">
        <v>12120</v>
      </c>
      <c r="G1117" s="75" t="s">
        <v>11579</v>
      </c>
      <c r="H1117" s="75"/>
      <c r="I1117" s="75"/>
      <c r="J1117" s="75"/>
      <c r="K1117" s="75"/>
    </row>
    <row r="1118" spans="1:11" ht="12" x14ac:dyDescent="0.2">
      <c r="A1118" s="111">
        <v>6838</v>
      </c>
      <c r="B1118" s="110" t="s">
        <v>7209</v>
      </c>
      <c r="C1118" s="110" t="s">
        <v>13982</v>
      </c>
      <c r="D1118" s="110" t="str">
        <f>UPPER(Table39[[#This Row],[Full Name (NEW)]])</f>
        <v>SIERRA MONTANA STREET LIGHTING IMPROVEMENT DISTRICT NO. 14</v>
      </c>
      <c r="E1118" s="110"/>
      <c r="F1118" s="177" t="s">
        <v>12126</v>
      </c>
      <c r="G1118" s="75" t="s">
        <v>11582</v>
      </c>
      <c r="H1118" s="75"/>
      <c r="I1118" s="75"/>
      <c r="J1118" s="75"/>
      <c r="K1118" s="75"/>
    </row>
    <row r="1119" spans="1:11" ht="12" x14ac:dyDescent="0.2">
      <c r="A1119" s="111">
        <v>6839</v>
      </c>
      <c r="B1119" s="110" t="s">
        <v>7276</v>
      </c>
      <c r="C1119" s="110" t="s">
        <v>14066</v>
      </c>
      <c r="D1119" s="110" t="str">
        <f>UPPER(Table39[[#This Row],[Full Name (NEW)]])</f>
        <v>SIGNAL BUTTE MANOR STREET LIGHTING IMPROVEMENT DISTRICT NO. 2</v>
      </c>
      <c r="E1119" s="110"/>
      <c r="F1119" s="177" t="s">
        <v>12120</v>
      </c>
      <c r="G1119" s="75" t="s">
        <v>11579</v>
      </c>
      <c r="H1119" s="75"/>
      <c r="I1119" s="75"/>
      <c r="J1119" s="75"/>
      <c r="K1119" s="75"/>
    </row>
    <row r="1120" spans="1:11" ht="12" x14ac:dyDescent="0.2">
      <c r="A1120" s="111">
        <v>6840</v>
      </c>
      <c r="B1120" s="110" t="s">
        <v>7300</v>
      </c>
      <c r="C1120" s="110" t="s">
        <v>13983</v>
      </c>
      <c r="D1120" s="110" t="str">
        <f>UPPER(Table39[[#This Row],[Full Name (NEW)]])</f>
        <v>SIGNAL BUTTE MANOR STREET LIGHTING IMPROVEMENT DISTRICT NO. 3</v>
      </c>
      <c r="E1120" s="110"/>
      <c r="F1120" s="177" t="s">
        <v>12120</v>
      </c>
      <c r="G1120" s="75" t="s">
        <v>11579</v>
      </c>
      <c r="H1120" s="75"/>
      <c r="I1120" s="75"/>
      <c r="J1120" s="75"/>
      <c r="K1120" s="75"/>
    </row>
    <row r="1121" spans="1:11" ht="12" x14ac:dyDescent="0.2">
      <c r="A1121" s="111">
        <v>6841</v>
      </c>
      <c r="B1121" s="110" t="s">
        <v>2825</v>
      </c>
      <c r="C1121" s="110" t="s">
        <v>14067</v>
      </c>
      <c r="D1121" s="110" t="str">
        <f>UPPER(Table39[[#This Row],[Full Name (NEW)]])</f>
        <v>SKYVIEW NORTH STREET LIGHTING IMPROVEMENT DISTRICT NO. 4</v>
      </c>
      <c r="E1121" s="110"/>
      <c r="F1121" s="177" t="s">
        <v>12106</v>
      </c>
      <c r="G1121" s="75" t="s">
        <v>10892</v>
      </c>
      <c r="H1121" s="75"/>
      <c r="I1121" s="75"/>
      <c r="J1121" s="75"/>
      <c r="K1121" s="75"/>
    </row>
    <row r="1122" spans="1:11" ht="12" x14ac:dyDescent="0.2">
      <c r="A1122" s="111">
        <v>6842</v>
      </c>
      <c r="B1122" s="110" t="s">
        <v>7238</v>
      </c>
      <c r="C1122" s="110" t="s">
        <v>14068</v>
      </c>
      <c r="D1122" s="110" t="str">
        <f>UPPER(Table39[[#This Row],[Full Name (NEW)]])</f>
        <v>SKYWAY BUSINESS PARK STREET LIGHTING IMPROVEMENT DISTRICT NO. 92</v>
      </c>
      <c r="E1122" s="110"/>
      <c r="F1122" s="177" t="s">
        <v>12126</v>
      </c>
      <c r="G1122" s="75" t="s">
        <v>11582</v>
      </c>
      <c r="H1122" s="75"/>
      <c r="I1122" s="75"/>
      <c r="J1122" s="75"/>
      <c r="K1122" s="75"/>
    </row>
    <row r="1123" spans="1:11" ht="12" x14ac:dyDescent="0.2">
      <c r="A1123" s="111">
        <v>6843</v>
      </c>
      <c r="B1123" s="110" t="s">
        <v>6102</v>
      </c>
      <c r="C1123" s="110" t="s">
        <v>14001</v>
      </c>
      <c r="D1123" s="110" t="str">
        <f>UPPER(Table39[[#This Row],[Full Name (NEW)]])</f>
        <v>SCOTTSDALE STREET LIGHTING IMPROVEMENT DISTRICT 0011-573</v>
      </c>
      <c r="E1123" s="110"/>
      <c r="F1123" s="177" t="s">
        <v>12125</v>
      </c>
      <c r="G1123" s="75" t="s">
        <v>11581</v>
      </c>
      <c r="H1123" s="75"/>
      <c r="I1123" s="75"/>
      <c r="J1123" s="75"/>
      <c r="K1123" s="75"/>
    </row>
    <row r="1124" spans="1:11" ht="12" x14ac:dyDescent="0.2">
      <c r="A1124" s="111">
        <v>6844</v>
      </c>
      <c r="B1124" s="110" t="s">
        <v>6105</v>
      </c>
      <c r="C1124" s="110" t="s">
        <v>14002</v>
      </c>
      <c r="D1124" s="110" t="str">
        <f>UPPER(Table39[[#This Row],[Full Name (NEW)]])</f>
        <v>SCOTTSDALE STREET LIGHTING IMPROVEMENT DISTRICT 0101-574</v>
      </c>
      <c r="E1124" s="110"/>
      <c r="F1124" s="177" t="s">
        <v>12125</v>
      </c>
      <c r="G1124" s="75" t="s">
        <v>11581</v>
      </c>
      <c r="H1124" s="75"/>
      <c r="I1124" s="75"/>
      <c r="J1124" s="75"/>
      <c r="K1124" s="75"/>
    </row>
    <row r="1125" spans="1:11" ht="12" x14ac:dyDescent="0.2">
      <c r="A1125" s="111">
        <v>6845</v>
      </c>
      <c r="B1125" s="110" t="s">
        <v>2480</v>
      </c>
      <c r="C1125" s="110" t="s">
        <v>14003</v>
      </c>
      <c r="D1125" s="110" t="str">
        <f>UPPER(Table39[[#This Row],[Full Name (NEW)]])</f>
        <v>SCOTTSDALE STREET LIGHTING IMPROVEMENT DISTRICT 7104-105</v>
      </c>
      <c r="E1125" s="110"/>
      <c r="F1125" s="177" t="s">
        <v>12125</v>
      </c>
      <c r="G1125" s="75" t="s">
        <v>11581</v>
      </c>
      <c r="H1125" s="75"/>
      <c r="I1125" s="75"/>
      <c r="J1125" s="75"/>
      <c r="K1125" s="75"/>
    </row>
    <row r="1126" spans="1:11" ht="12" x14ac:dyDescent="0.2">
      <c r="A1126" s="111">
        <v>6846</v>
      </c>
      <c r="B1126" s="110" t="s">
        <v>6087</v>
      </c>
      <c r="C1126" s="110" t="s">
        <v>14004</v>
      </c>
      <c r="D1126" s="110" t="str">
        <f>UPPER(Table39[[#This Row],[Full Name (NEW)]])</f>
        <v>SCOTTSDALE STREET LIGHTING IMPROVEMENT DISTRICT 7104-123</v>
      </c>
      <c r="E1126" s="110"/>
      <c r="F1126" s="177" t="s">
        <v>12125</v>
      </c>
      <c r="G1126" s="75" t="s">
        <v>11581</v>
      </c>
      <c r="H1126" s="75"/>
      <c r="I1126" s="75"/>
      <c r="J1126" s="75"/>
      <c r="K1126" s="75"/>
    </row>
    <row r="1127" spans="1:11" ht="12" x14ac:dyDescent="0.2">
      <c r="A1127" s="111">
        <v>6847</v>
      </c>
      <c r="B1127" s="110" t="s">
        <v>6090</v>
      </c>
      <c r="C1127" s="110" t="s">
        <v>14005</v>
      </c>
      <c r="D1127" s="110" t="str">
        <f>UPPER(Table39[[#This Row],[Full Name (NEW)]])</f>
        <v>SCOTTSDALE STREET LIGHTING IMPROVEMENT DISTRICT  7104-14</v>
      </c>
      <c r="E1127" s="110"/>
      <c r="F1127" s="177" t="s">
        <v>12125</v>
      </c>
      <c r="G1127" s="75" t="s">
        <v>11581</v>
      </c>
      <c r="H1127" s="75"/>
      <c r="I1127" s="75"/>
      <c r="J1127" s="75"/>
      <c r="K1127" s="75"/>
    </row>
    <row r="1128" spans="1:11" ht="12" x14ac:dyDescent="0.2">
      <c r="A1128" s="111">
        <v>6848</v>
      </c>
      <c r="B1128" s="110" t="s">
        <v>3877</v>
      </c>
      <c r="C1128" s="110" t="s">
        <v>14006</v>
      </c>
      <c r="D1128" s="110" t="str">
        <f>UPPER(Table39[[#This Row],[Full Name (NEW)]])</f>
        <v>SCOTTSDALE STREET LIGHTING IMPROVEMENT DISTRICT 7104-196</v>
      </c>
      <c r="E1128" s="110"/>
      <c r="F1128" s="177" t="s">
        <v>12125</v>
      </c>
      <c r="G1128" s="75" t="s">
        <v>11581</v>
      </c>
      <c r="H1128" s="75"/>
      <c r="I1128" s="75"/>
      <c r="J1128" s="75"/>
      <c r="K1128" s="75"/>
    </row>
    <row r="1129" spans="1:11" ht="12" x14ac:dyDescent="0.2">
      <c r="A1129" s="111">
        <v>6849</v>
      </c>
      <c r="B1129" s="110" t="s">
        <v>3905</v>
      </c>
      <c r="C1129" s="110" t="s">
        <v>14007</v>
      </c>
      <c r="D1129" s="110" t="str">
        <f>UPPER(Table39[[#This Row],[Full Name (NEW)]])</f>
        <v>SCOTTSDALE STREET LIGHTING IMPROVEMENT DISTRICT 7104-197</v>
      </c>
      <c r="E1129" s="110"/>
      <c r="F1129" s="177" t="s">
        <v>12125</v>
      </c>
      <c r="G1129" s="75" t="s">
        <v>11581</v>
      </c>
      <c r="H1129" s="75"/>
      <c r="I1129" s="75"/>
      <c r="J1129" s="75"/>
      <c r="K1129" s="75"/>
    </row>
    <row r="1130" spans="1:11" ht="12" x14ac:dyDescent="0.2">
      <c r="A1130" s="111">
        <v>6850</v>
      </c>
      <c r="B1130" s="110" t="s">
        <v>6093</v>
      </c>
      <c r="C1130" s="110" t="s">
        <v>14008</v>
      </c>
      <c r="D1130" s="110" t="str">
        <f>UPPER(Table39[[#This Row],[Full Name (NEW)]])</f>
        <v>SCOTTSDALE STREET LIGHTING IMPROVEMENT DISTRICT 7104-218</v>
      </c>
      <c r="E1130" s="110"/>
      <c r="F1130" s="177" t="s">
        <v>12125</v>
      </c>
      <c r="G1130" s="75" t="s">
        <v>11581</v>
      </c>
      <c r="H1130" s="75"/>
      <c r="I1130" s="75"/>
      <c r="J1130" s="75"/>
      <c r="K1130" s="75"/>
    </row>
    <row r="1131" spans="1:11" ht="12" x14ac:dyDescent="0.2">
      <c r="A1131" s="111">
        <v>6851</v>
      </c>
      <c r="B1131" s="110" t="s">
        <v>3861</v>
      </c>
      <c r="C1131" s="110" t="s">
        <v>14009</v>
      </c>
      <c r="D1131" s="110" t="str">
        <f>UPPER(Table39[[#This Row],[Full Name (NEW)]])</f>
        <v>SCOTTSDALE STREET LIGHTING IMPROVEMENT DISTRICT 8209-355</v>
      </c>
      <c r="E1131" s="110"/>
      <c r="F1131" s="177" t="s">
        <v>12125</v>
      </c>
      <c r="G1131" s="75" t="s">
        <v>11581</v>
      </c>
      <c r="H1131" s="75"/>
      <c r="I1131" s="75"/>
      <c r="J1131" s="75"/>
      <c r="K1131" s="75"/>
    </row>
    <row r="1132" spans="1:11" ht="12" x14ac:dyDescent="0.2">
      <c r="A1132" s="111">
        <v>6852</v>
      </c>
      <c r="B1132" s="110" t="s">
        <v>3857</v>
      </c>
      <c r="C1132" s="110" t="s">
        <v>14010</v>
      </c>
      <c r="D1132" s="110" t="str">
        <f>UPPER(Table39[[#This Row],[Full Name (NEW)]])</f>
        <v>SCOTTSDALE STREET LIGHTING IMPROVEMENT DISTRICT 8301-364</v>
      </c>
      <c r="E1132" s="110"/>
      <c r="F1132" s="177" t="s">
        <v>12125</v>
      </c>
      <c r="G1132" s="75" t="s">
        <v>11581</v>
      </c>
      <c r="H1132" s="75"/>
      <c r="I1132" s="75"/>
      <c r="J1132" s="75"/>
      <c r="K1132" s="75"/>
    </row>
    <row r="1133" spans="1:11" ht="12" x14ac:dyDescent="0.2">
      <c r="A1133" s="111">
        <v>6853</v>
      </c>
      <c r="B1133" s="110" t="s">
        <v>3873</v>
      </c>
      <c r="C1133" s="110" t="s">
        <v>14011</v>
      </c>
      <c r="D1133" s="110" t="str">
        <f>UPPER(Table39[[#This Row],[Full Name (NEW)]])</f>
        <v>SCOTTSDALE STREET LIGHTING IMPROVEMENT DISTRICT 8301-366</v>
      </c>
      <c r="E1133" s="110"/>
      <c r="F1133" s="177" t="s">
        <v>12125</v>
      </c>
      <c r="G1133" s="75" t="s">
        <v>11581</v>
      </c>
      <c r="H1133" s="75"/>
      <c r="I1133" s="75"/>
      <c r="J1133" s="75"/>
      <c r="K1133" s="75"/>
    </row>
    <row r="1134" spans="1:11" ht="12" x14ac:dyDescent="0.2">
      <c r="A1134" s="111">
        <v>6854</v>
      </c>
      <c r="B1134" s="110" t="s">
        <v>3869</v>
      </c>
      <c r="C1134" s="110" t="s">
        <v>14012</v>
      </c>
      <c r="D1134" s="110" t="str">
        <f>UPPER(Table39[[#This Row],[Full Name (NEW)]])</f>
        <v>SCOTTSDALE STREET LIGHTING IMPROVEMENT DISTRICT 8301-367</v>
      </c>
      <c r="E1134" s="110"/>
      <c r="F1134" s="177" t="s">
        <v>12125</v>
      </c>
      <c r="G1134" s="75" t="s">
        <v>11581</v>
      </c>
      <c r="H1134" s="75"/>
      <c r="I1134" s="75"/>
      <c r="J1134" s="75"/>
      <c r="K1134" s="75"/>
    </row>
    <row r="1135" spans="1:11" ht="12" x14ac:dyDescent="0.2">
      <c r="A1135" s="111">
        <v>6855</v>
      </c>
      <c r="B1135" s="110" t="s">
        <v>3917</v>
      </c>
      <c r="C1135" s="110" t="s">
        <v>14013</v>
      </c>
      <c r="D1135" s="110" t="str">
        <f>UPPER(Table39[[#This Row],[Full Name (NEW)]])</f>
        <v>SCOTTSDALE STREET LIGHTING IMPROVEMENT DISTRICT 8308-375</v>
      </c>
      <c r="E1135" s="110"/>
      <c r="F1135" s="177" t="s">
        <v>12125</v>
      </c>
      <c r="G1135" s="75" t="s">
        <v>11581</v>
      </c>
      <c r="H1135" s="75"/>
      <c r="I1135" s="75"/>
      <c r="J1135" s="75"/>
      <c r="K1135" s="75"/>
    </row>
    <row r="1136" spans="1:11" ht="12" x14ac:dyDescent="0.2">
      <c r="A1136" s="111">
        <v>6856</v>
      </c>
      <c r="B1136" s="110" t="s">
        <v>3865</v>
      </c>
      <c r="C1136" s="110" t="s">
        <v>14014</v>
      </c>
      <c r="D1136" s="110" t="str">
        <f>UPPER(Table39[[#This Row],[Full Name (NEW)]])</f>
        <v>SCOTTSDALE STREET LIGHTING IMPROVEMENT DISTRICT 8309-376</v>
      </c>
      <c r="E1136" s="110"/>
      <c r="F1136" s="177" t="s">
        <v>12125</v>
      </c>
      <c r="G1136" s="75" t="s">
        <v>11581</v>
      </c>
      <c r="H1136" s="75"/>
      <c r="I1136" s="75"/>
      <c r="J1136" s="75"/>
      <c r="K1136" s="75"/>
    </row>
    <row r="1137" spans="1:11" ht="12" x14ac:dyDescent="0.2">
      <c r="A1137" s="111">
        <v>6857</v>
      </c>
      <c r="B1137" s="110" t="s">
        <v>3913</v>
      </c>
      <c r="C1137" s="110" t="s">
        <v>14015</v>
      </c>
      <c r="D1137" s="110" t="str">
        <f>UPPER(Table39[[#This Row],[Full Name (NEW)]])</f>
        <v>SCOTTSDALE STREET LIGHTING IMPROVEMENT DISTRICT 8401-378</v>
      </c>
      <c r="E1137" s="110"/>
      <c r="F1137" s="177" t="s">
        <v>12125</v>
      </c>
      <c r="G1137" s="75" t="s">
        <v>11581</v>
      </c>
      <c r="H1137" s="75"/>
      <c r="I1137" s="75"/>
      <c r="J1137" s="75"/>
      <c r="K1137" s="75"/>
    </row>
    <row r="1138" spans="1:11" ht="12" x14ac:dyDescent="0.2">
      <c r="A1138" s="111">
        <v>6858</v>
      </c>
      <c r="B1138" s="110" t="s">
        <v>3901</v>
      </c>
      <c r="C1138" s="110" t="s">
        <v>14016</v>
      </c>
      <c r="D1138" s="110" t="str">
        <f>UPPER(Table39[[#This Row],[Full Name (NEW)]])</f>
        <v>SCOTTSDALE STREET LIGHTING IMPROVEMENT DISTRICT 8402-380</v>
      </c>
      <c r="E1138" s="110"/>
      <c r="F1138" s="177" t="s">
        <v>12125</v>
      </c>
      <c r="G1138" s="75" t="s">
        <v>11581</v>
      </c>
      <c r="H1138" s="75"/>
      <c r="I1138" s="75"/>
      <c r="J1138" s="75"/>
      <c r="K1138" s="75"/>
    </row>
    <row r="1139" spans="1:11" ht="12" x14ac:dyDescent="0.2">
      <c r="A1139" s="111">
        <v>6859</v>
      </c>
      <c r="B1139" s="110" t="s">
        <v>3909</v>
      </c>
      <c r="C1139" s="110" t="s">
        <v>14017</v>
      </c>
      <c r="D1139" s="110" t="str">
        <f>UPPER(Table39[[#This Row],[Full Name (NEW)]])</f>
        <v>SCOTTSDALE STREET LIGHTING IMPROVEMENT DISTRICT 8404-382</v>
      </c>
      <c r="E1139" s="110"/>
      <c r="F1139" s="177" t="s">
        <v>12125</v>
      </c>
      <c r="G1139" s="75" t="s">
        <v>11581</v>
      </c>
      <c r="H1139" s="75"/>
      <c r="I1139" s="75"/>
      <c r="J1139" s="75"/>
      <c r="K1139" s="75"/>
    </row>
    <row r="1140" spans="1:11" ht="12" x14ac:dyDescent="0.2">
      <c r="A1140" s="111">
        <v>6860</v>
      </c>
      <c r="B1140" s="110" t="s">
        <v>3893</v>
      </c>
      <c r="C1140" s="110" t="s">
        <v>14018</v>
      </c>
      <c r="D1140" s="110" t="str">
        <f>UPPER(Table39[[#This Row],[Full Name (NEW)]])</f>
        <v>SCOTTSDALE STREET LIGHTING IMPROVEMENT DISTRICT 8408-386</v>
      </c>
      <c r="E1140" s="110"/>
      <c r="F1140" s="177" t="s">
        <v>12125</v>
      </c>
      <c r="G1140" s="75" t="s">
        <v>11581</v>
      </c>
      <c r="H1140" s="75"/>
      <c r="I1140" s="75"/>
      <c r="J1140" s="75"/>
      <c r="K1140" s="75"/>
    </row>
    <row r="1141" spans="1:11" ht="12" x14ac:dyDescent="0.2">
      <c r="A1141" s="111">
        <v>6861</v>
      </c>
      <c r="B1141" s="110" t="s">
        <v>5252</v>
      </c>
      <c r="C1141" s="110" t="s">
        <v>14019</v>
      </c>
      <c r="D1141" s="110" t="str">
        <f>UPPER(Table39[[#This Row],[Full Name (NEW)]])</f>
        <v>SCOTTSDALE STREET LIGHTING IMPROVEMENT DISTRICT 9403-507</v>
      </c>
      <c r="E1141" s="110"/>
      <c r="F1141" s="177" t="s">
        <v>12125</v>
      </c>
      <c r="G1141" s="75" t="s">
        <v>11581</v>
      </c>
      <c r="H1141" s="75"/>
      <c r="I1141" s="75"/>
      <c r="J1141" s="75"/>
      <c r="K1141" s="75"/>
    </row>
    <row r="1142" spans="1:11" ht="12" x14ac:dyDescent="0.2">
      <c r="A1142" s="111">
        <v>6862</v>
      </c>
      <c r="B1142" s="110" t="s">
        <v>6096</v>
      </c>
      <c r="C1142" s="110" t="s">
        <v>14020</v>
      </c>
      <c r="D1142" s="110" t="str">
        <f>UPPER(Table39[[#This Row],[Full Name (NEW)]])</f>
        <v>SCOTTSDALE STREET LIGHTING IMPROVEMENT DISTRICT 9406-510</v>
      </c>
      <c r="E1142" s="110"/>
      <c r="F1142" s="177" t="s">
        <v>12125</v>
      </c>
      <c r="G1142" s="75" t="s">
        <v>11581</v>
      </c>
      <c r="H1142" s="75"/>
      <c r="I1142" s="75"/>
      <c r="J1142" s="75"/>
      <c r="K1142" s="75"/>
    </row>
    <row r="1143" spans="1:11" ht="12" x14ac:dyDescent="0.2">
      <c r="A1143" s="111">
        <v>6863</v>
      </c>
      <c r="B1143" s="110" t="s">
        <v>5332</v>
      </c>
      <c r="C1143" s="110" t="s">
        <v>14021</v>
      </c>
      <c r="D1143" s="110" t="str">
        <f>UPPER(Table39[[#This Row],[Full Name (NEW)]])</f>
        <v>SCOTTSDALE STREET LIGHTING IMPROVEMENT DISTRICT 9409-512</v>
      </c>
      <c r="E1143" s="110"/>
      <c r="F1143" s="177" t="s">
        <v>12125</v>
      </c>
      <c r="G1143" s="75" t="s">
        <v>11581</v>
      </c>
      <c r="H1143" s="75"/>
      <c r="I1143" s="75"/>
      <c r="J1143" s="75"/>
      <c r="K1143" s="75"/>
    </row>
    <row r="1144" spans="1:11" ht="12" x14ac:dyDescent="0.2">
      <c r="A1144" s="111">
        <v>6864</v>
      </c>
      <c r="B1144" s="110" t="s">
        <v>5164</v>
      </c>
      <c r="C1144" s="110" t="s">
        <v>14022</v>
      </c>
      <c r="D1144" s="110" t="str">
        <f>UPPER(Table39[[#This Row],[Full Name (NEW)]])</f>
        <v>SCOTTSDALE STREET LIGHTING IMPROVEMENT DISTRICT 9409-514</v>
      </c>
      <c r="E1144" s="110"/>
      <c r="F1144" s="177" t="s">
        <v>12125</v>
      </c>
      <c r="G1144" s="75" t="s">
        <v>11581</v>
      </c>
      <c r="H1144" s="75"/>
      <c r="I1144" s="75"/>
      <c r="J1144" s="75"/>
      <c r="K1144" s="75"/>
    </row>
    <row r="1145" spans="1:11" ht="12" x14ac:dyDescent="0.2">
      <c r="A1145" s="111">
        <v>6865</v>
      </c>
      <c r="B1145" s="110" t="s">
        <v>5288</v>
      </c>
      <c r="C1145" s="110" t="s">
        <v>14023</v>
      </c>
      <c r="D1145" s="110" t="str">
        <f>UPPER(Table39[[#This Row],[Full Name (NEW)]])</f>
        <v>SCOTTSDALE STREET LIGHTING IMPROVEMENT DISTRICT 9410-515</v>
      </c>
      <c r="E1145" s="110"/>
      <c r="F1145" s="177" t="s">
        <v>12125</v>
      </c>
      <c r="G1145" s="75" t="s">
        <v>11581</v>
      </c>
      <c r="H1145" s="75"/>
      <c r="I1145" s="75"/>
      <c r="J1145" s="75"/>
      <c r="K1145" s="75"/>
    </row>
    <row r="1146" spans="1:11" ht="12" x14ac:dyDescent="0.2">
      <c r="A1146" s="111">
        <v>6866</v>
      </c>
      <c r="B1146" s="110" t="s">
        <v>5248</v>
      </c>
      <c r="C1146" s="110" t="s">
        <v>14024</v>
      </c>
      <c r="D1146" s="110" t="str">
        <f>UPPER(Table39[[#This Row],[Full Name (NEW)]])</f>
        <v>SCOTTSDALE STREET LIGHTING IMPROVEMENT DISTRICT 9411-517</v>
      </c>
      <c r="E1146" s="110"/>
      <c r="F1146" s="177" t="s">
        <v>12125</v>
      </c>
      <c r="G1146" s="75" t="s">
        <v>11581</v>
      </c>
      <c r="H1146" s="75"/>
      <c r="I1146" s="75"/>
      <c r="J1146" s="75"/>
      <c r="K1146" s="75"/>
    </row>
    <row r="1147" spans="1:11" ht="12" x14ac:dyDescent="0.2">
      <c r="A1147" s="111">
        <v>6867</v>
      </c>
      <c r="B1147" s="110" t="s">
        <v>5328</v>
      </c>
      <c r="C1147" s="110" t="s">
        <v>14025</v>
      </c>
      <c r="D1147" s="110" t="str">
        <f>UPPER(Table39[[#This Row],[Full Name (NEW)]])</f>
        <v>SCOTTSDALE STREET LIGHTING IMPROVEMENT DISTRICT 9411-518</v>
      </c>
      <c r="E1147" s="110"/>
      <c r="F1147" s="177" t="s">
        <v>12125</v>
      </c>
      <c r="G1147" s="75" t="s">
        <v>11581</v>
      </c>
      <c r="H1147" s="75"/>
      <c r="I1147" s="75"/>
      <c r="J1147" s="75"/>
      <c r="K1147" s="75"/>
    </row>
    <row r="1148" spans="1:11" ht="12" x14ac:dyDescent="0.2">
      <c r="A1148" s="111">
        <v>6868</v>
      </c>
      <c r="B1148" s="110" t="s">
        <v>5416</v>
      </c>
      <c r="C1148" s="110" t="s">
        <v>14026</v>
      </c>
      <c r="D1148" s="110" t="str">
        <f>UPPER(Table39[[#This Row],[Full Name (NEW)]])</f>
        <v>SCOTTSDALE STREET LIGHTING IMPROVEMENT DISTRICT 9412-520</v>
      </c>
      <c r="E1148" s="110"/>
      <c r="F1148" s="177" t="s">
        <v>12125</v>
      </c>
      <c r="G1148" s="75" t="s">
        <v>11581</v>
      </c>
      <c r="H1148" s="75"/>
      <c r="I1148" s="75"/>
      <c r="J1148" s="75"/>
      <c r="K1148" s="75"/>
    </row>
    <row r="1149" spans="1:11" ht="12" x14ac:dyDescent="0.2">
      <c r="A1149" s="111">
        <v>6869</v>
      </c>
      <c r="B1149" s="110" t="s">
        <v>5292</v>
      </c>
      <c r="C1149" s="110" t="s">
        <v>14027</v>
      </c>
      <c r="D1149" s="110" t="str">
        <f>UPPER(Table39[[#This Row],[Full Name (NEW)]])</f>
        <v>SCOTTSDALE STREET LIGHTING IMPROVEMENT DISTRICT 9412-521</v>
      </c>
      <c r="E1149" s="110"/>
      <c r="F1149" s="177" t="s">
        <v>12125</v>
      </c>
      <c r="G1149" s="75" t="s">
        <v>11581</v>
      </c>
      <c r="H1149" s="75"/>
      <c r="I1149" s="75"/>
      <c r="J1149" s="75"/>
      <c r="K1149" s="75"/>
    </row>
    <row r="1150" spans="1:11" ht="12" x14ac:dyDescent="0.2">
      <c r="A1150" s="111">
        <v>6870</v>
      </c>
      <c r="B1150" s="110" t="s">
        <v>5392</v>
      </c>
      <c r="C1150" s="110" t="s">
        <v>14028</v>
      </c>
      <c r="D1150" s="110" t="str">
        <f>UPPER(Table39[[#This Row],[Full Name (NEW)]])</f>
        <v>SCOTTSDALE STREET LIGHTING IMPROVEMENT DISTRICT 9412-522</v>
      </c>
      <c r="E1150" s="110"/>
      <c r="F1150" s="177" t="s">
        <v>12125</v>
      </c>
      <c r="G1150" s="75" t="s">
        <v>11581</v>
      </c>
      <c r="H1150" s="75"/>
      <c r="I1150" s="75"/>
      <c r="J1150" s="75"/>
      <c r="K1150" s="75"/>
    </row>
    <row r="1151" spans="1:11" ht="12" x14ac:dyDescent="0.2">
      <c r="A1151" s="111">
        <v>6871</v>
      </c>
      <c r="B1151" s="110" t="s">
        <v>5376</v>
      </c>
      <c r="C1151" s="110" t="s">
        <v>14029</v>
      </c>
      <c r="D1151" s="110" t="str">
        <f>UPPER(Table39[[#This Row],[Full Name (NEW)]])</f>
        <v>SCOTTSDALE STREET LIGHTING IMPROVEMENT DISTRICT 9501-523</v>
      </c>
      <c r="E1151" s="110"/>
      <c r="F1151" s="177" t="s">
        <v>12125</v>
      </c>
      <c r="G1151" s="75" t="s">
        <v>11581</v>
      </c>
      <c r="H1151" s="75"/>
      <c r="I1151" s="75"/>
      <c r="J1151" s="75"/>
      <c r="K1151" s="75"/>
    </row>
    <row r="1152" spans="1:11" ht="12" x14ac:dyDescent="0.2">
      <c r="A1152" s="111">
        <v>6872</v>
      </c>
      <c r="B1152" s="110" t="s">
        <v>5372</v>
      </c>
      <c r="C1152" s="110" t="s">
        <v>14030</v>
      </c>
      <c r="D1152" s="110" t="str">
        <f>UPPER(Table39[[#This Row],[Full Name (NEW)]])</f>
        <v>SCOTTSDALE STREET LIGHTING IMPROVEMENT DISTRICT 9503-524</v>
      </c>
      <c r="E1152" s="110"/>
      <c r="F1152" s="177" t="s">
        <v>12125</v>
      </c>
      <c r="G1152" s="75" t="s">
        <v>11581</v>
      </c>
      <c r="H1152" s="75"/>
      <c r="I1152" s="75"/>
      <c r="J1152" s="75"/>
      <c r="K1152" s="75"/>
    </row>
    <row r="1153" spans="1:11" ht="12" x14ac:dyDescent="0.2">
      <c r="A1153" s="111">
        <v>6873</v>
      </c>
      <c r="B1153" s="110" t="s">
        <v>5404</v>
      </c>
      <c r="C1153" s="110" t="s">
        <v>14031</v>
      </c>
      <c r="D1153" s="110" t="str">
        <f>UPPER(Table39[[#This Row],[Full Name (NEW)]])</f>
        <v>SCOTTSDALE STREET LIGHTING IMPROVEMENT DISTRICT 9504-526</v>
      </c>
      <c r="E1153" s="110"/>
      <c r="F1153" s="177" t="s">
        <v>12125</v>
      </c>
      <c r="G1153" s="75" t="s">
        <v>11581</v>
      </c>
      <c r="H1153" s="75"/>
      <c r="I1153" s="75"/>
      <c r="J1153" s="75"/>
      <c r="K1153" s="75"/>
    </row>
    <row r="1154" spans="1:11" ht="12" x14ac:dyDescent="0.2">
      <c r="A1154" s="111">
        <v>6874</v>
      </c>
      <c r="B1154" s="110" t="s">
        <v>5396</v>
      </c>
      <c r="C1154" s="110" t="s">
        <v>14032</v>
      </c>
      <c r="D1154" s="110" t="str">
        <f>UPPER(Table39[[#This Row],[Full Name (NEW)]])</f>
        <v>SCOTTSDALE STREET LIGHTING IMPROVEMENT DISTRICT 9504-527</v>
      </c>
      <c r="E1154" s="110"/>
      <c r="F1154" s="177" t="s">
        <v>12125</v>
      </c>
      <c r="G1154" s="75" t="s">
        <v>11581</v>
      </c>
      <c r="H1154" s="75"/>
      <c r="I1154" s="75"/>
      <c r="J1154" s="75"/>
      <c r="K1154" s="75"/>
    </row>
    <row r="1155" spans="1:11" ht="12" x14ac:dyDescent="0.2">
      <c r="A1155" s="111">
        <v>6875</v>
      </c>
      <c r="B1155" s="110" t="s">
        <v>5400</v>
      </c>
      <c r="C1155" s="110" t="s">
        <v>14033</v>
      </c>
      <c r="D1155" s="110" t="str">
        <f>UPPER(Table39[[#This Row],[Full Name (NEW)]])</f>
        <v>SCOTTSDALE STREET LIGHTING IMPROVEMENT DISTRICT 9504-528</v>
      </c>
      <c r="E1155" s="110"/>
      <c r="F1155" s="177" t="s">
        <v>12125</v>
      </c>
      <c r="G1155" s="75" t="s">
        <v>11581</v>
      </c>
      <c r="H1155" s="75"/>
      <c r="I1155" s="75"/>
      <c r="J1155" s="75"/>
      <c r="K1155" s="75"/>
    </row>
    <row r="1156" spans="1:11" ht="12" x14ac:dyDescent="0.2">
      <c r="A1156" s="111">
        <v>6876</v>
      </c>
      <c r="B1156" s="110" t="s">
        <v>5472</v>
      </c>
      <c r="C1156" s="110" t="s">
        <v>14034</v>
      </c>
      <c r="D1156" s="110" t="str">
        <f>UPPER(Table39[[#This Row],[Full Name (NEW)]])</f>
        <v>SCOTTSDALE STREET LIGHTING IMPROVEMENT DISTRICT 9505-529</v>
      </c>
      <c r="E1156" s="110"/>
      <c r="F1156" s="177" t="s">
        <v>12125</v>
      </c>
      <c r="G1156" s="75" t="s">
        <v>11581</v>
      </c>
      <c r="H1156" s="75"/>
      <c r="I1156" s="75"/>
      <c r="J1156" s="75"/>
      <c r="K1156" s="75"/>
    </row>
    <row r="1157" spans="1:11" ht="12" x14ac:dyDescent="0.2">
      <c r="A1157" s="111">
        <v>6877</v>
      </c>
      <c r="B1157" s="110" t="s">
        <v>5440</v>
      </c>
      <c r="C1157" s="110" t="s">
        <v>14035</v>
      </c>
      <c r="D1157" s="110" t="str">
        <f>UPPER(Table39[[#This Row],[Full Name (NEW)]])</f>
        <v>SCOTTSDALE STREET LIGHTING IMPROVEMENT DISTRICT 9506-530</v>
      </c>
      <c r="E1157" s="110"/>
      <c r="F1157" s="177" t="s">
        <v>12125</v>
      </c>
      <c r="G1157" s="75" t="s">
        <v>11581</v>
      </c>
      <c r="H1157" s="75"/>
      <c r="I1157" s="75"/>
      <c r="J1157" s="75"/>
      <c r="K1157" s="75"/>
    </row>
    <row r="1158" spans="1:11" ht="12" x14ac:dyDescent="0.2">
      <c r="A1158" s="111">
        <v>6878</v>
      </c>
      <c r="B1158" s="110" t="s">
        <v>5784</v>
      </c>
      <c r="C1158" s="110" t="s">
        <v>14036</v>
      </c>
      <c r="D1158" s="110" t="str">
        <f>UPPER(Table39[[#This Row],[Full Name (NEW)]])</f>
        <v>SCOTTSDALE STREET LIGHTING IMPROVEMENT DISTRICT 9507-531</v>
      </c>
      <c r="E1158" s="110"/>
      <c r="F1158" s="177" t="s">
        <v>12125</v>
      </c>
      <c r="G1158" s="75" t="s">
        <v>11581</v>
      </c>
      <c r="H1158" s="75"/>
      <c r="I1158" s="75"/>
      <c r="J1158" s="75"/>
      <c r="K1158" s="75"/>
    </row>
    <row r="1159" spans="1:11" ht="12" x14ac:dyDescent="0.2">
      <c r="A1159" s="111">
        <v>6879</v>
      </c>
      <c r="B1159" s="110" t="s">
        <v>5460</v>
      </c>
      <c r="C1159" s="110" t="s">
        <v>14037</v>
      </c>
      <c r="D1159" s="110" t="str">
        <f>UPPER(Table39[[#This Row],[Full Name (NEW)]])</f>
        <v>SCOTTSDALE STREET LIGHTING IMPROVEMENT DISTRICT 9507-532</v>
      </c>
      <c r="E1159" s="110"/>
      <c r="F1159" s="177" t="s">
        <v>12125</v>
      </c>
      <c r="G1159" s="75" t="s">
        <v>11581</v>
      </c>
      <c r="H1159" s="75"/>
      <c r="I1159" s="75"/>
      <c r="J1159" s="75"/>
      <c r="K1159" s="75"/>
    </row>
    <row r="1160" spans="1:11" ht="12" x14ac:dyDescent="0.2">
      <c r="A1160" s="111">
        <v>6880</v>
      </c>
      <c r="B1160" s="110" t="s">
        <v>5464</v>
      </c>
      <c r="C1160" s="110" t="s">
        <v>14038</v>
      </c>
      <c r="D1160" s="110" t="str">
        <f>UPPER(Table39[[#This Row],[Full Name (NEW)]])</f>
        <v>SCOTTSDALE STREET LIGHTING IMPROVEMENT DISTRICT 9508-533</v>
      </c>
      <c r="E1160" s="110"/>
      <c r="F1160" s="177" t="s">
        <v>12125</v>
      </c>
      <c r="G1160" s="75" t="s">
        <v>11581</v>
      </c>
      <c r="H1160" s="75"/>
      <c r="I1160" s="75"/>
      <c r="J1160" s="75"/>
      <c r="K1160" s="75"/>
    </row>
    <row r="1161" spans="1:11" ht="12" x14ac:dyDescent="0.2">
      <c r="A1161" s="111">
        <v>6881</v>
      </c>
      <c r="B1161" s="110" t="s">
        <v>5476</v>
      </c>
      <c r="C1161" s="110" t="s">
        <v>14039</v>
      </c>
      <c r="D1161" s="110" t="str">
        <f>UPPER(Table39[[#This Row],[Full Name (NEW)]])</f>
        <v>SCOTTSDALE STREET LIGHTING IMPROVEMENT DISTRICT 9508-534</v>
      </c>
      <c r="E1161" s="110"/>
      <c r="F1161" s="177" t="s">
        <v>12125</v>
      </c>
      <c r="G1161" s="75" t="s">
        <v>11581</v>
      </c>
      <c r="H1161" s="75"/>
      <c r="I1161" s="75"/>
      <c r="J1161" s="75"/>
      <c r="K1161" s="75"/>
    </row>
    <row r="1162" spans="1:11" ht="12" x14ac:dyDescent="0.2">
      <c r="A1162" s="111">
        <v>6882</v>
      </c>
      <c r="B1162" s="110" t="s">
        <v>5520</v>
      </c>
      <c r="C1162" s="110" t="s">
        <v>14040</v>
      </c>
      <c r="D1162" s="110" t="str">
        <f>UPPER(Table39[[#This Row],[Full Name (NEW)]])</f>
        <v>SCOTTSDALE STREET LIGHTING IMPROVEMENT DISTRICT 9510-535</v>
      </c>
      <c r="E1162" s="110"/>
      <c r="F1162" s="177" t="s">
        <v>12125</v>
      </c>
      <c r="G1162" s="75" t="s">
        <v>11581</v>
      </c>
      <c r="H1162" s="75"/>
      <c r="I1162" s="75"/>
      <c r="J1162" s="75"/>
      <c r="K1162" s="75"/>
    </row>
    <row r="1163" spans="1:11" ht="12" x14ac:dyDescent="0.2">
      <c r="A1163" s="111">
        <v>6883</v>
      </c>
      <c r="B1163" s="110" t="s">
        <v>5448</v>
      </c>
      <c r="C1163" s="110" t="s">
        <v>14041</v>
      </c>
      <c r="D1163" s="110" t="str">
        <f>UPPER(Table39[[#This Row],[Full Name (NEW)]])</f>
        <v>SCOTTSDALE STREET LIGHTING IMPROVEMENT DISTRICT 9510-536</v>
      </c>
      <c r="E1163" s="110"/>
      <c r="F1163" s="177" t="s">
        <v>12125</v>
      </c>
      <c r="G1163" s="75" t="s">
        <v>11581</v>
      </c>
      <c r="H1163" s="75"/>
      <c r="I1163" s="75"/>
      <c r="J1163" s="75"/>
      <c r="K1163" s="75"/>
    </row>
    <row r="1164" spans="1:11" ht="12" x14ac:dyDescent="0.2">
      <c r="A1164" s="111">
        <v>6884</v>
      </c>
      <c r="B1164" s="110" t="s">
        <v>5652</v>
      </c>
      <c r="C1164" s="110" t="s">
        <v>14042</v>
      </c>
      <c r="D1164" s="110" t="str">
        <f>UPPER(Table39[[#This Row],[Full Name (NEW)]])</f>
        <v>SCOTTSDALE STREET LIGHTING IMPROVEMENT DISTRICT 9510-537</v>
      </c>
      <c r="E1164" s="110"/>
      <c r="F1164" s="177" t="s">
        <v>12125</v>
      </c>
      <c r="G1164" s="75" t="s">
        <v>11581</v>
      </c>
      <c r="H1164" s="75"/>
      <c r="I1164" s="75"/>
      <c r="J1164" s="75"/>
      <c r="K1164" s="75"/>
    </row>
    <row r="1165" spans="1:11" ht="12" x14ac:dyDescent="0.2">
      <c r="A1165" s="111">
        <v>6885</v>
      </c>
      <c r="B1165" s="110" t="s">
        <v>5568</v>
      </c>
      <c r="C1165" s="110" t="s">
        <v>14043</v>
      </c>
      <c r="D1165" s="110" t="str">
        <f>UPPER(Table39[[#This Row],[Full Name (NEW)]])</f>
        <v>SCOTTSDALE STREET LIGHTING IMPROVEMENT DISTRICT 9604-539</v>
      </c>
      <c r="E1165" s="110"/>
      <c r="F1165" s="177" t="s">
        <v>12125</v>
      </c>
      <c r="G1165" s="75" t="s">
        <v>11581</v>
      </c>
      <c r="H1165" s="75"/>
      <c r="I1165" s="75"/>
      <c r="J1165" s="75"/>
      <c r="K1165" s="75"/>
    </row>
    <row r="1166" spans="1:11" ht="12" x14ac:dyDescent="0.2">
      <c r="A1166" s="111">
        <v>6886</v>
      </c>
      <c r="B1166" s="110" t="s">
        <v>5592</v>
      </c>
      <c r="C1166" s="110" t="s">
        <v>14044</v>
      </c>
      <c r="D1166" s="110" t="str">
        <f>UPPER(Table39[[#This Row],[Full Name (NEW)]])</f>
        <v>SCOTTSDALE STREET LIGHTING IMPROVEMENT DISTRICT 9606-541</v>
      </c>
      <c r="E1166" s="110"/>
      <c r="F1166" s="177" t="s">
        <v>12125</v>
      </c>
      <c r="G1166" s="75" t="s">
        <v>11581</v>
      </c>
      <c r="H1166" s="75"/>
      <c r="I1166" s="75"/>
      <c r="J1166" s="75"/>
      <c r="K1166" s="75"/>
    </row>
    <row r="1167" spans="1:11" ht="12" x14ac:dyDescent="0.2">
      <c r="A1167" s="111">
        <v>6887</v>
      </c>
      <c r="B1167" s="110" t="s">
        <v>5572</v>
      </c>
      <c r="C1167" s="110" t="s">
        <v>14045</v>
      </c>
      <c r="D1167" s="110" t="str">
        <f>UPPER(Table39[[#This Row],[Full Name (NEW)]])</f>
        <v>SCOTTSDALE STREET LIGHTING IMPROVEMENT DISTRICT 9607-542</v>
      </c>
      <c r="E1167" s="110"/>
      <c r="F1167" s="177" t="s">
        <v>12125</v>
      </c>
      <c r="G1167" s="75" t="s">
        <v>11581</v>
      </c>
      <c r="H1167" s="75"/>
      <c r="I1167" s="75"/>
      <c r="J1167" s="75"/>
      <c r="K1167" s="75"/>
    </row>
    <row r="1168" spans="1:11" ht="12" x14ac:dyDescent="0.2">
      <c r="A1168" s="111">
        <v>6888</v>
      </c>
      <c r="B1168" s="110" t="s">
        <v>5584</v>
      </c>
      <c r="C1168" s="110" t="s">
        <v>14046</v>
      </c>
      <c r="D1168" s="110" t="str">
        <f>UPPER(Table39[[#This Row],[Full Name (NEW)]])</f>
        <v>SCOTTSDALE STREET LIGHTING IMPROVEMENT DISTRICT 9609-545</v>
      </c>
      <c r="E1168" s="110"/>
      <c r="F1168" s="177" t="s">
        <v>12125</v>
      </c>
      <c r="G1168" s="75" t="s">
        <v>11581</v>
      </c>
      <c r="H1168" s="75"/>
      <c r="I1168" s="75"/>
      <c r="J1168" s="75"/>
      <c r="K1168" s="75"/>
    </row>
    <row r="1169" spans="1:11" ht="12" x14ac:dyDescent="0.2">
      <c r="A1169" s="111">
        <v>6889</v>
      </c>
      <c r="B1169" s="110" t="s">
        <v>5588</v>
      </c>
      <c r="C1169" s="110" t="s">
        <v>14047</v>
      </c>
      <c r="D1169" s="110" t="str">
        <f>UPPER(Table39[[#This Row],[Full Name (NEW)]])</f>
        <v>SCOTTSDALE STREET LIGHTING IMPROVEMENT DISTRICT 9609-546</v>
      </c>
      <c r="E1169" s="110"/>
      <c r="F1169" s="177" t="s">
        <v>12125</v>
      </c>
      <c r="G1169" s="75" t="s">
        <v>11581</v>
      </c>
      <c r="H1169" s="75"/>
      <c r="I1169" s="75"/>
      <c r="J1169" s="75"/>
      <c r="K1169" s="75"/>
    </row>
    <row r="1170" spans="1:11" ht="12" x14ac:dyDescent="0.2">
      <c r="A1170" s="111">
        <v>6890</v>
      </c>
      <c r="B1170" s="110" t="s">
        <v>5660</v>
      </c>
      <c r="C1170" s="110" t="s">
        <v>14048</v>
      </c>
      <c r="D1170" s="110" t="str">
        <f>UPPER(Table39[[#This Row],[Full Name (NEW)]])</f>
        <v>SCOTTSDALE STREET LIGHTING IMPROVEMENT DISTRICT 9610-547</v>
      </c>
      <c r="E1170" s="110"/>
      <c r="F1170" s="177" t="s">
        <v>12125</v>
      </c>
      <c r="G1170" s="75" t="s">
        <v>11581</v>
      </c>
      <c r="H1170" s="75"/>
      <c r="I1170" s="75"/>
      <c r="J1170" s="75"/>
      <c r="K1170" s="75"/>
    </row>
    <row r="1171" spans="1:11" ht="12" x14ac:dyDescent="0.2">
      <c r="A1171" s="111">
        <v>6891</v>
      </c>
      <c r="B1171" s="110" t="s">
        <v>5875</v>
      </c>
      <c r="C1171" s="110" t="s">
        <v>14049</v>
      </c>
      <c r="D1171" s="110" t="str">
        <f>UPPER(Table39[[#This Row],[Full Name (NEW)]])</f>
        <v>SCOTTSDALE STREET LIGHTING IMPROVEMENT DISTRICT 9610-550</v>
      </c>
      <c r="E1171" s="110"/>
      <c r="F1171" s="177" t="s">
        <v>12125</v>
      </c>
      <c r="G1171" s="75" t="s">
        <v>11581</v>
      </c>
      <c r="H1171" s="75"/>
      <c r="I1171" s="75"/>
      <c r="J1171" s="75"/>
      <c r="K1171" s="75"/>
    </row>
    <row r="1172" spans="1:11" ht="12" x14ac:dyDescent="0.2">
      <c r="A1172" s="111">
        <v>6892</v>
      </c>
      <c r="B1172" s="110" t="s">
        <v>6084</v>
      </c>
      <c r="C1172" s="110" t="s">
        <v>14050</v>
      </c>
      <c r="D1172" s="110" t="str">
        <f>UPPER(Table39[[#This Row],[Full Name (NEW)]])</f>
        <v>SCOTTSDALE STREET LIGHTING IMPROVEMENT DISTRICT 9611 551</v>
      </c>
      <c r="E1172" s="110"/>
      <c r="F1172" s="177" t="s">
        <v>12125</v>
      </c>
      <c r="G1172" s="75" t="s">
        <v>11581</v>
      </c>
      <c r="H1172" s="75"/>
      <c r="I1172" s="75"/>
      <c r="J1172" s="75"/>
      <c r="K1172" s="75"/>
    </row>
    <row r="1173" spans="1:11" ht="12" x14ac:dyDescent="0.2">
      <c r="A1173" s="111">
        <v>6893</v>
      </c>
      <c r="B1173" s="110" t="s">
        <v>5879</v>
      </c>
      <c r="C1173" s="110" t="s">
        <v>14051</v>
      </c>
      <c r="D1173" s="110" t="str">
        <f>UPPER(Table39[[#This Row],[Full Name (NEW)]])</f>
        <v>SCOTTSDALE STREET LIGHTING IMPROVEMENT DISTRICT 9611-548</v>
      </c>
      <c r="E1173" s="110"/>
      <c r="F1173" s="177" t="s">
        <v>12125</v>
      </c>
      <c r="G1173" s="75" t="s">
        <v>11581</v>
      </c>
      <c r="H1173" s="75"/>
      <c r="I1173" s="75"/>
      <c r="J1173" s="75"/>
      <c r="K1173" s="75"/>
    </row>
    <row r="1174" spans="1:11" ht="12" x14ac:dyDescent="0.2">
      <c r="A1174" s="111">
        <v>6894</v>
      </c>
      <c r="B1174" s="110" t="s">
        <v>5640</v>
      </c>
      <c r="C1174" s="110" t="s">
        <v>14052</v>
      </c>
      <c r="D1174" s="110" t="str">
        <f>UPPER(Table39[[#This Row],[Full Name (NEW)]])</f>
        <v>SCOTTSDALE STREET LIGHTING IMPROVEMENT DISTRICT 9611-549</v>
      </c>
      <c r="E1174" s="110"/>
      <c r="F1174" s="177" t="s">
        <v>12125</v>
      </c>
      <c r="G1174" s="75" t="s">
        <v>11581</v>
      </c>
      <c r="H1174" s="75"/>
      <c r="I1174" s="75"/>
      <c r="J1174" s="75"/>
      <c r="K1174" s="75"/>
    </row>
    <row r="1175" spans="1:11" ht="12" x14ac:dyDescent="0.2">
      <c r="A1175" s="111">
        <v>6895</v>
      </c>
      <c r="B1175" s="110" t="s">
        <v>5883</v>
      </c>
      <c r="C1175" s="110" t="s">
        <v>14053</v>
      </c>
      <c r="D1175" s="110" t="str">
        <f>UPPER(Table39[[#This Row],[Full Name (NEW)]])</f>
        <v>SCOTTSDALE STREET LIGHTING IMPROVEMENT DISTRICT 9611-552</v>
      </c>
      <c r="E1175" s="110"/>
      <c r="F1175" s="177" t="s">
        <v>12125</v>
      </c>
      <c r="G1175" s="75" t="s">
        <v>11581</v>
      </c>
      <c r="H1175" s="75"/>
      <c r="I1175" s="75"/>
      <c r="J1175" s="75"/>
      <c r="K1175" s="75"/>
    </row>
    <row r="1176" spans="1:11" ht="12" x14ac:dyDescent="0.2">
      <c r="A1176" s="111">
        <v>6896</v>
      </c>
      <c r="B1176" s="110" t="s">
        <v>5644</v>
      </c>
      <c r="C1176" s="110" t="s">
        <v>14054</v>
      </c>
      <c r="D1176" s="110" t="str">
        <f>UPPER(Table39[[#This Row],[Full Name (NEW)]])</f>
        <v>SCOTTSDALE STREET LIGHTING IMPROVEMENT DISTRICT 9612-553</v>
      </c>
      <c r="E1176" s="110"/>
      <c r="F1176" s="177" t="s">
        <v>12125</v>
      </c>
      <c r="G1176" s="75" t="s">
        <v>11581</v>
      </c>
      <c r="H1176" s="75"/>
      <c r="I1176" s="75"/>
      <c r="J1176" s="75"/>
      <c r="K1176" s="75"/>
    </row>
    <row r="1177" spans="1:11" ht="12" x14ac:dyDescent="0.2">
      <c r="A1177" s="111">
        <v>6897</v>
      </c>
      <c r="B1177" s="110" t="s">
        <v>5891</v>
      </c>
      <c r="C1177" s="110" t="s">
        <v>14055</v>
      </c>
      <c r="D1177" s="110" t="str">
        <f>UPPER(Table39[[#This Row],[Full Name (NEW)]])</f>
        <v>SCOTTSDALE STREET LIGHTING IMPROVEMENT DISTRICT 9704-556</v>
      </c>
      <c r="E1177" s="110"/>
      <c r="F1177" s="177" t="s">
        <v>12125</v>
      </c>
      <c r="G1177" s="75" t="s">
        <v>11581</v>
      </c>
      <c r="H1177" s="75"/>
      <c r="I1177" s="75"/>
      <c r="J1177" s="75"/>
      <c r="K1177" s="75"/>
    </row>
    <row r="1178" spans="1:11" ht="12" x14ac:dyDescent="0.2">
      <c r="A1178" s="111">
        <v>6898</v>
      </c>
      <c r="B1178" s="110" t="s">
        <v>5903</v>
      </c>
      <c r="C1178" s="110" t="s">
        <v>14056</v>
      </c>
      <c r="D1178" s="110" t="str">
        <f>UPPER(Table39[[#This Row],[Full Name (NEW)]])</f>
        <v>SCOTTSDALE STREET LIGHTING IMPROVEMENT DISTRICT 9705-557</v>
      </c>
      <c r="E1178" s="110"/>
      <c r="F1178" s="177" t="s">
        <v>12125</v>
      </c>
      <c r="G1178" s="75" t="s">
        <v>11581</v>
      </c>
      <c r="H1178" s="75"/>
      <c r="I1178" s="75"/>
      <c r="J1178" s="75"/>
      <c r="K1178" s="75"/>
    </row>
    <row r="1179" spans="1:11" ht="12" x14ac:dyDescent="0.2">
      <c r="A1179" s="111">
        <v>6899</v>
      </c>
      <c r="B1179" s="110" t="s">
        <v>5887</v>
      </c>
      <c r="C1179" s="110" t="s">
        <v>14057</v>
      </c>
      <c r="D1179" s="110" t="str">
        <f>UPPER(Table39[[#This Row],[Full Name (NEW)]])</f>
        <v>SCOTTSDALE STREET LIGHTING IMPROVEMENT DISTRICT 9706-558</v>
      </c>
      <c r="E1179" s="110"/>
      <c r="F1179" s="177" t="s">
        <v>12125</v>
      </c>
      <c r="G1179" s="75" t="s">
        <v>11581</v>
      </c>
      <c r="H1179" s="75"/>
      <c r="I1179" s="75"/>
      <c r="J1179" s="75"/>
      <c r="K1179" s="75"/>
    </row>
    <row r="1180" spans="1:11" ht="12" x14ac:dyDescent="0.2">
      <c r="A1180" s="111">
        <v>6900</v>
      </c>
      <c r="B1180" s="110" t="s">
        <v>5899</v>
      </c>
      <c r="C1180" s="110" t="s">
        <v>14058</v>
      </c>
      <c r="D1180" s="110" t="str">
        <f>UPPER(Table39[[#This Row],[Full Name (NEW)]])</f>
        <v>SCOTTSDALE STREET LIGHTING IMPROVEMENT DISTRICT 9706-560</v>
      </c>
      <c r="E1180" s="110"/>
      <c r="F1180" s="177" t="s">
        <v>12125</v>
      </c>
      <c r="G1180" s="75" t="s">
        <v>11581</v>
      </c>
      <c r="H1180" s="75"/>
      <c r="I1180" s="75"/>
      <c r="J1180" s="75"/>
      <c r="K1180" s="75"/>
    </row>
    <row r="1181" spans="1:11" ht="12" x14ac:dyDescent="0.2">
      <c r="A1181" s="111">
        <v>6901</v>
      </c>
      <c r="B1181" s="110" t="s">
        <v>5895</v>
      </c>
      <c r="C1181" s="110" t="s">
        <v>14059</v>
      </c>
      <c r="D1181" s="110" t="str">
        <f>UPPER(Table39[[#This Row],[Full Name (NEW)]])</f>
        <v>SCOTTSDALE STREET LIGHTING IMPROVEMENT DISTRICT 9707-561</v>
      </c>
      <c r="E1181" s="110"/>
      <c r="F1181" s="177" t="s">
        <v>12125</v>
      </c>
      <c r="G1181" s="75" t="s">
        <v>11581</v>
      </c>
      <c r="H1181" s="75"/>
      <c r="I1181" s="75"/>
      <c r="J1181" s="75"/>
      <c r="K1181" s="75"/>
    </row>
    <row r="1182" spans="1:11" ht="12" x14ac:dyDescent="0.2">
      <c r="A1182" s="111">
        <v>6902</v>
      </c>
      <c r="B1182" s="110" t="s">
        <v>5907</v>
      </c>
      <c r="C1182" s="110" t="s">
        <v>14060</v>
      </c>
      <c r="D1182" s="110" t="str">
        <f>UPPER(Table39[[#This Row],[Full Name (NEW)]])</f>
        <v>SCOTTSDALE STREET LIGHTING IMPROVEMENT DISTRICT 9707-562</v>
      </c>
      <c r="E1182" s="110"/>
      <c r="F1182" s="177" t="s">
        <v>12125</v>
      </c>
      <c r="G1182" s="75" t="s">
        <v>11581</v>
      </c>
      <c r="H1182" s="75"/>
      <c r="I1182" s="75"/>
      <c r="J1182" s="75"/>
      <c r="K1182" s="75"/>
    </row>
    <row r="1183" spans="1:11" ht="12" x14ac:dyDescent="0.2">
      <c r="A1183" s="111">
        <v>6903</v>
      </c>
      <c r="B1183" s="110" t="s">
        <v>6066</v>
      </c>
      <c r="C1183" s="110" t="s">
        <v>14061</v>
      </c>
      <c r="D1183" s="110" t="str">
        <f>UPPER(Table39[[#This Row],[Full Name (NEW)]])</f>
        <v>SCOTTSDALE STREET LIGHTING IMPROVEMENT DISTRICT 9709-564</v>
      </c>
      <c r="E1183" s="110"/>
      <c r="F1183" s="177" t="s">
        <v>12125</v>
      </c>
      <c r="G1183" s="75" t="s">
        <v>11581</v>
      </c>
      <c r="H1183" s="75"/>
      <c r="I1183" s="75"/>
      <c r="J1183" s="75"/>
      <c r="K1183" s="75"/>
    </row>
    <row r="1184" spans="1:11" ht="12" x14ac:dyDescent="0.2">
      <c r="A1184" s="111">
        <v>6904</v>
      </c>
      <c r="B1184" s="110" t="s">
        <v>6069</v>
      </c>
      <c r="C1184" s="110" t="s">
        <v>14062</v>
      </c>
      <c r="D1184" s="110" t="str">
        <f>UPPER(Table39[[#This Row],[Full Name (NEW)]])</f>
        <v>SCOTTSDALE STREET LIGHTING IMPROVEMENT DISTRICT 9710-565</v>
      </c>
      <c r="E1184" s="110"/>
      <c r="F1184" s="177" t="s">
        <v>12125</v>
      </c>
      <c r="G1184" s="75" t="s">
        <v>11581</v>
      </c>
      <c r="H1184" s="75"/>
      <c r="I1184" s="75"/>
      <c r="J1184" s="75"/>
      <c r="K1184" s="75"/>
    </row>
    <row r="1185" spans="1:11" ht="12" x14ac:dyDescent="0.2">
      <c r="A1185" s="111">
        <v>6905</v>
      </c>
      <c r="B1185" s="110" t="s">
        <v>5911</v>
      </c>
      <c r="C1185" s="110" t="s">
        <v>14063</v>
      </c>
      <c r="D1185" s="110" t="str">
        <f>UPPER(Table39[[#This Row],[Full Name (NEW)]])</f>
        <v>SCOTTSDALE STREET LIGHTING IMPROVEMENT DISTRICT 9710-566</v>
      </c>
      <c r="E1185" s="110"/>
      <c r="F1185" s="177" t="s">
        <v>12125</v>
      </c>
      <c r="G1185" s="75" t="s">
        <v>11581</v>
      </c>
      <c r="H1185" s="75"/>
      <c r="I1185" s="75"/>
      <c r="J1185" s="75"/>
      <c r="K1185" s="75"/>
    </row>
    <row r="1186" spans="1:11" ht="12" x14ac:dyDescent="0.2">
      <c r="A1186" s="111">
        <v>6906</v>
      </c>
      <c r="B1186" s="110" t="s">
        <v>6072</v>
      </c>
      <c r="C1186" s="110" t="s">
        <v>14064</v>
      </c>
      <c r="D1186" s="110" t="str">
        <f>UPPER(Table39[[#This Row],[Full Name (NEW)]])</f>
        <v>SCOTTSDALE STREET LIGHTING IMPROVEMENT DISTRICT 9808-568</v>
      </c>
      <c r="E1186" s="110"/>
      <c r="F1186" s="177" t="s">
        <v>12125</v>
      </c>
      <c r="G1186" s="75" t="s">
        <v>11581</v>
      </c>
      <c r="H1186" s="75"/>
      <c r="I1186" s="75"/>
      <c r="J1186" s="75"/>
      <c r="K1186" s="75"/>
    </row>
    <row r="1187" spans="1:11" ht="12" x14ac:dyDescent="0.2">
      <c r="A1187" s="111">
        <v>6907</v>
      </c>
      <c r="B1187" s="110" t="s">
        <v>6099</v>
      </c>
      <c r="C1187" s="110" t="s">
        <v>14065</v>
      </c>
      <c r="D1187" s="110" t="str">
        <f>UPPER(Table39[[#This Row],[Full Name (NEW)]])</f>
        <v>SCOTTSDALE STREET LIGHTING IMPROVEMENT DISTRICT 9810-569</v>
      </c>
      <c r="E1187" s="110"/>
      <c r="F1187" s="177" t="s">
        <v>12125</v>
      </c>
      <c r="G1187" s="75" t="s">
        <v>11581</v>
      </c>
      <c r="H1187" s="75"/>
      <c r="I1187" s="75"/>
      <c r="J1187" s="75"/>
      <c r="K1187" s="75"/>
    </row>
    <row r="1188" spans="1:11" ht="12" x14ac:dyDescent="0.2">
      <c r="A1188" s="111">
        <v>6908</v>
      </c>
      <c r="B1188" s="110" t="s">
        <v>7327</v>
      </c>
      <c r="C1188" s="110" t="s">
        <v>13984</v>
      </c>
      <c r="D1188" s="110" t="str">
        <f>UPPER(Table39[[#This Row],[Full Name (NEW)]])</f>
        <v>QUEENLAND MANOR STREET LIGHTING IMPROVEMENT DISTRICT NO. 9</v>
      </c>
      <c r="E1188" s="110"/>
      <c r="F1188" s="177" t="s">
        <v>12124</v>
      </c>
      <c r="G1188" s="75" t="s">
        <v>11600</v>
      </c>
      <c r="H1188" s="75"/>
      <c r="I1188" s="75"/>
      <c r="J1188" s="75"/>
      <c r="K1188" s="75"/>
    </row>
    <row r="1189" spans="1:11" ht="12" x14ac:dyDescent="0.2">
      <c r="A1189" s="111">
        <v>6909</v>
      </c>
      <c r="B1189" s="110" t="s">
        <v>6197</v>
      </c>
      <c r="C1189" s="110" t="s">
        <v>14071</v>
      </c>
      <c r="D1189" s="110" t="str">
        <f>UPPER(Table39[[#This Row],[Full Name (NEW)]])</f>
        <v>GILBERT STREET LIGHTING IMPROVEMENT DISTRICT 2000-01</v>
      </c>
      <c r="E1189" s="110"/>
      <c r="F1189" s="177" t="s">
        <v>12115</v>
      </c>
      <c r="G1189" s="75" t="s">
        <v>11576</v>
      </c>
      <c r="H1189" s="75"/>
      <c r="I1189" s="75"/>
      <c r="J1189" s="75"/>
      <c r="K1189" s="75"/>
    </row>
    <row r="1190" spans="1:11" ht="12" x14ac:dyDescent="0.2">
      <c r="A1190" s="111">
        <v>6910</v>
      </c>
      <c r="B1190" s="110" t="s">
        <v>6200</v>
      </c>
      <c r="C1190" s="110" t="s">
        <v>14072</v>
      </c>
      <c r="D1190" s="110" t="str">
        <f>UPPER(Table39[[#This Row],[Full Name (NEW)]])</f>
        <v>GILBERT STREET LIGHTING IMPROVEMENT DISTRICT 2000-02</v>
      </c>
      <c r="E1190" s="110"/>
      <c r="F1190" s="177" t="s">
        <v>12115</v>
      </c>
      <c r="G1190" s="75" t="s">
        <v>11576</v>
      </c>
      <c r="H1190" s="75"/>
      <c r="I1190" s="75"/>
      <c r="J1190" s="75"/>
      <c r="K1190" s="75"/>
    </row>
    <row r="1191" spans="1:11" ht="12" x14ac:dyDescent="0.2">
      <c r="A1191" s="111">
        <v>6911</v>
      </c>
      <c r="B1191" s="110" t="s">
        <v>6203</v>
      </c>
      <c r="C1191" s="110" t="s">
        <v>14073</v>
      </c>
      <c r="D1191" s="110" t="str">
        <f>UPPER(Table39[[#This Row],[Full Name (NEW)]])</f>
        <v>GILBERT STREET LIGHTING IMPROVEMENT DISTRICT 2000-04</v>
      </c>
      <c r="E1191" s="110"/>
      <c r="F1191" s="177" t="s">
        <v>12115</v>
      </c>
      <c r="G1191" s="75" t="s">
        <v>11576</v>
      </c>
      <c r="H1191" s="75"/>
      <c r="I1191" s="75"/>
      <c r="J1191" s="75"/>
      <c r="K1191" s="75"/>
    </row>
    <row r="1192" spans="1:11" ht="12" x14ac:dyDescent="0.2">
      <c r="A1192" s="111">
        <v>6912</v>
      </c>
      <c r="B1192" s="110" t="s">
        <v>6206</v>
      </c>
      <c r="C1192" s="110" t="s">
        <v>14074</v>
      </c>
      <c r="D1192" s="110" t="str">
        <f>UPPER(Table39[[#This Row],[Full Name (NEW)]])</f>
        <v>GILBERT STREET LIGHTING IMPROVEMENT DISTRICT 2000-07</v>
      </c>
      <c r="E1192" s="110"/>
      <c r="F1192" s="177" t="s">
        <v>12115</v>
      </c>
      <c r="G1192" s="75" t="s">
        <v>11576</v>
      </c>
      <c r="H1192" s="75"/>
      <c r="I1192" s="75"/>
      <c r="J1192" s="75"/>
      <c r="K1192" s="75"/>
    </row>
    <row r="1193" spans="1:11" ht="12" x14ac:dyDescent="0.2">
      <c r="A1193" s="111">
        <v>6913</v>
      </c>
      <c r="B1193" s="110" t="s">
        <v>6209</v>
      </c>
      <c r="C1193" s="110" t="s">
        <v>14075</v>
      </c>
      <c r="D1193" s="110" t="str">
        <f>UPPER(Table39[[#This Row],[Full Name (NEW)]])</f>
        <v>GILBERT STREET LIGHTING IMPROVEMENT DISTRICT 2000-08</v>
      </c>
      <c r="E1193" s="110"/>
      <c r="F1193" s="177" t="s">
        <v>12115</v>
      </c>
      <c r="G1193" s="75" t="s">
        <v>11576</v>
      </c>
      <c r="H1193" s="75"/>
      <c r="I1193" s="75"/>
      <c r="J1193" s="75"/>
      <c r="K1193" s="75"/>
    </row>
    <row r="1194" spans="1:11" ht="12" x14ac:dyDescent="0.2">
      <c r="A1194" s="111">
        <v>6914</v>
      </c>
      <c r="B1194" s="110" t="s">
        <v>6640</v>
      </c>
      <c r="C1194" s="110" t="s">
        <v>14070</v>
      </c>
      <c r="D1194" s="110" t="str">
        <f>UPPER(Table39[[#This Row],[Full Name (NEW)]])</f>
        <v>PEORIA STREET LIGHTING IMPROVEMENT DISTRICT NO. 101</v>
      </c>
      <c r="E1194" s="110"/>
      <c r="F1194" s="177" t="s">
        <v>12122</v>
      </c>
      <c r="G1194" s="75" t="s">
        <v>11580</v>
      </c>
      <c r="H1194" s="75"/>
      <c r="I1194" s="75"/>
      <c r="J1194" s="75"/>
      <c r="K1194" s="75"/>
    </row>
    <row r="1195" spans="1:11" ht="12" x14ac:dyDescent="0.2">
      <c r="A1195" s="111">
        <v>6915</v>
      </c>
      <c r="B1195" s="110" t="s">
        <v>6583</v>
      </c>
      <c r="C1195" s="110" t="str">
        <f t="shared" ref="C1195:C1219" si="9">"Peoria Street Lighting Improvement District No. "&amp;MID(B1195, 12, 3)</f>
        <v>Peoria Street Lighting Improvement District No. 104</v>
      </c>
      <c r="D1195" s="110" t="str">
        <f>UPPER(Table39[[#This Row],[Full Name (NEW)]])</f>
        <v>PEORIA STREET LIGHTING IMPROVEMENT DISTRICT NO. 104</v>
      </c>
      <c r="E1195" s="110"/>
      <c r="F1195" s="177" t="s">
        <v>12122</v>
      </c>
      <c r="G1195" s="75" t="s">
        <v>11580</v>
      </c>
      <c r="H1195" s="75"/>
      <c r="I1195" s="75"/>
      <c r="J1195" s="75"/>
      <c r="K1195" s="75"/>
    </row>
    <row r="1196" spans="1:11" ht="12" x14ac:dyDescent="0.2">
      <c r="A1196" s="111">
        <v>6916</v>
      </c>
      <c r="B1196" s="110" t="s">
        <v>6646</v>
      </c>
      <c r="C1196" s="110" t="str">
        <f t="shared" si="9"/>
        <v>Peoria Street Lighting Improvement District No. 107</v>
      </c>
      <c r="D1196" s="110" t="str">
        <f>UPPER(Table39[[#This Row],[Full Name (NEW)]])</f>
        <v>PEORIA STREET LIGHTING IMPROVEMENT DISTRICT NO. 107</v>
      </c>
      <c r="E1196" s="110"/>
      <c r="F1196" s="177" t="s">
        <v>12122</v>
      </c>
      <c r="G1196" s="75" t="s">
        <v>11580</v>
      </c>
      <c r="H1196" s="75"/>
      <c r="I1196" s="75"/>
      <c r="J1196" s="75"/>
      <c r="K1196" s="75"/>
    </row>
    <row r="1197" spans="1:11" ht="12" x14ac:dyDescent="0.2">
      <c r="A1197" s="111">
        <v>6917</v>
      </c>
      <c r="B1197" s="110" t="s">
        <v>6643</v>
      </c>
      <c r="C1197" s="110" t="str">
        <f t="shared" si="9"/>
        <v>Peoria Street Lighting Improvement District No. 108</v>
      </c>
      <c r="D1197" s="110" t="str">
        <f>UPPER(Table39[[#This Row],[Full Name (NEW)]])</f>
        <v>PEORIA STREET LIGHTING IMPROVEMENT DISTRICT NO. 108</v>
      </c>
      <c r="E1197" s="110"/>
      <c r="F1197" s="177" t="s">
        <v>12122</v>
      </c>
      <c r="G1197" s="75" t="s">
        <v>11580</v>
      </c>
      <c r="H1197" s="75"/>
      <c r="I1197" s="75"/>
      <c r="J1197" s="75"/>
      <c r="K1197" s="75"/>
    </row>
    <row r="1198" spans="1:11" ht="12" x14ac:dyDescent="0.2">
      <c r="A1198" s="111">
        <v>6918</v>
      </c>
      <c r="B1198" s="110" t="s">
        <v>6571</v>
      </c>
      <c r="C1198" s="110" t="str">
        <f t="shared" si="9"/>
        <v>Peoria Street Lighting Improvement District No. 114</v>
      </c>
      <c r="D1198" s="110" t="str">
        <f>UPPER(Table39[[#This Row],[Full Name (NEW)]])</f>
        <v>PEORIA STREET LIGHTING IMPROVEMENT DISTRICT NO. 114</v>
      </c>
      <c r="E1198" s="110"/>
      <c r="F1198" s="177" t="s">
        <v>12122</v>
      </c>
      <c r="G1198" s="75" t="s">
        <v>11580</v>
      </c>
      <c r="H1198" s="75"/>
      <c r="I1198" s="75"/>
      <c r="J1198" s="75"/>
      <c r="K1198" s="75"/>
    </row>
    <row r="1199" spans="1:11" ht="12" x14ac:dyDescent="0.2">
      <c r="A1199" s="111">
        <v>6919</v>
      </c>
      <c r="B1199" s="110" t="s">
        <v>6592</v>
      </c>
      <c r="C1199" s="110" t="str">
        <f t="shared" si="9"/>
        <v>Peoria Street Lighting Improvement District No. 117</v>
      </c>
      <c r="D1199" s="110" t="str">
        <f>UPPER(Table39[[#This Row],[Full Name (NEW)]])</f>
        <v>PEORIA STREET LIGHTING IMPROVEMENT DISTRICT NO. 117</v>
      </c>
      <c r="E1199" s="110"/>
      <c r="F1199" s="177" t="s">
        <v>12122</v>
      </c>
      <c r="G1199" s="75" t="s">
        <v>11580</v>
      </c>
      <c r="H1199" s="75"/>
      <c r="I1199" s="75"/>
      <c r="J1199" s="75"/>
      <c r="K1199" s="75"/>
    </row>
    <row r="1200" spans="1:11" ht="12" x14ac:dyDescent="0.2">
      <c r="A1200" s="111">
        <v>6920</v>
      </c>
      <c r="B1200" s="110" t="s">
        <v>6619</v>
      </c>
      <c r="C1200" s="110" t="str">
        <f t="shared" si="9"/>
        <v>Peoria Street Lighting Improvement District No. 127</v>
      </c>
      <c r="D1200" s="110" t="str">
        <f>UPPER(Table39[[#This Row],[Full Name (NEW)]])</f>
        <v>PEORIA STREET LIGHTING IMPROVEMENT DISTRICT NO. 127</v>
      </c>
      <c r="E1200" s="110"/>
      <c r="F1200" s="177" t="s">
        <v>12122</v>
      </c>
      <c r="G1200" s="75" t="s">
        <v>11580</v>
      </c>
      <c r="H1200" s="75"/>
      <c r="I1200" s="75"/>
      <c r="J1200" s="75"/>
      <c r="K1200" s="75"/>
    </row>
    <row r="1201" spans="1:11" ht="12" x14ac:dyDescent="0.2">
      <c r="A1201" s="111">
        <v>6921</v>
      </c>
      <c r="B1201" s="110" t="s">
        <v>6625</v>
      </c>
      <c r="C1201" s="110" t="str">
        <f t="shared" si="9"/>
        <v>Peoria Street Lighting Improvement District No. 135</v>
      </c>
      <c r="D1201" s="110" t="str">
        <f>UPPER(Table39[[#This Row],[Full Name (NEW)]])</f>
        <v>PEORIA STREET LIGHTING IMPROVEMENT DISTRICT NO. 135</v>
      </c>
      <c r="E1201" s="110"/>
      <c r="F1201" s="177" t="s">
        <v>12122</v>
      </c>
      <c r="G1201" s="75" t="s">
        <v>11580</v>
      </c>
      <c r="H1201" s="75"/>
      <c r="I1201" s="75"/>
      <c r="J1201" s="75"/>
      <c r="K1201" s="75"/>
    </row>
    <row r="1202" spans="1:11" ht="12" x14ac:dyDescent="0.2">
      <c r="A1202" s="111">
        <v>6922</v>
      </c>
      <c r="B1202" s="110" t="s">
        <v>6616</v>
      </c>
      <c r="C1202" s="110" t="str">
        <f t="shared" si="9"/>
        <v>Peoria Street Lighting Improvement District No. 136</v>
      </c>
      <c r="D1202" s="110" t="str">
        <f>UPPER(Table39[[#This Row],[Full Name (NEW)]])</f>
        <v>PEORIA STREET LIGHTING IMPROVEMENT DISTRICT NO. 136</v>
      </c>
      <c r="E1202" s="110"/>
      <c r="F1202" s="177" t="s">
        <v>12122</v>
      </c>
      <c r="G1202" s="75" t="s">
        <v>11580</v>
      </c>
      <c r="H1202" s="75"/>
      <c r="I1202" s="75"/>
      <c r="J1202" s="75"/>
      <c r="K1202" s="75"/>
    </row>
    <row r="1203" spans="1:11" ht="12" x14ac:dyDescent="0.2">
      <c r="A1203" s="111">
        <v>6923</v>
      </c>
      <c r="B1203" s="110" t="s">
        <v>6595</v>
      </c>
      <c r="C1203" s="110" t="str">
        <f t="shared" si="9"/>
        <v>Peoria Street Lighting Improvement District No. 137</v>
      </c>
      <c r="D1203" s="110" t="str">
        <f>UPPER(Table39[[#This Row],[Full Name (NEW)]])</f>
        <v>PEORIA STREET LIGHTING IMPROVEMENT DISTRICT NO. 137</v>
      </c>
      <c r="E1203" s="110"/>
      <c r="F1203" s="177" t="s">
        <v>12122</v>
      </c>
      <c r="G1203" s="75" t="s">
        <v>11580</v>
      </c>
      <c r="H1203" s="75"/>
      <c r="I1203" s="75"/>
      <c r="J1203" s="75"/>
      <c r="K1203" s="75"/>
    </row>
    <row r="1204" spans="1:11" ht="12" x14ac:dyDescent="0.2">
      <c r="A1204" s="111">
        <v>6924</v>
      </c>
      <c r="B1204" s="110" t="s">
        <v>6613</v>
      </c>
      <c r="C1204" s="110" t="str">
        <f t="shared" si="9"/>
        <v>Peoria Street Lighting Improvement District No. 138</v>
      </c>
      <c r="D1204" s="110" t="str">
        <f>UPPER(Table39[[#This Row],[Full Name (NEW)]])</f>
        <v>PEORIA STREET LIGHTING IMPROVEMENT DISTRICT NO. 138</v>
      </c>
      <c r="E1204" s="110"/>
      <c r="F1204" s="177" t="s">
        <v>12122</v>
      </c>
      <c r="G1204" s="75" t="s">
        <v>11580</v>
      </c>
      <c r="H1204" s="75"/>
      <c r="I1204" s="75"/>
      <c r="J1204" s="75"/>
      <c r="K1204" s="75"/>
    </row>
    <row r="1205" spans="1:11" ht="12" x14ac:dyDescent="0.2">
      <c r="A1205" s="111">
        <v>6925</v>
      </c>
      <c r="B1205" s="110" t="s">
        <v>6598</v>
      </c>
      <c r="C1205" s="110" t="str">
        <f t="shared" si="9"/>
        <v>Peoria Street Lighting Improvement District No. 139</v>
      </c>
      <c r="D1205" s="110" t="str">
        <f>UPPER(Table39[[#This Row],[Full Name (NEW)]])</f>
        <v>PEORIA STREET LIGHTING IMPROVEMENT DISTRICT NO. 139</v>
      </c>
      <c r="E1205" s="110"/>
      <c r="F1205" s="177" t="s">
        <v>12122</v>
      </c>
      <c r="G1205" s="75" t="s">
        <v>11580</v>
      </c>
      <c r="H1205" s="75"/>
      <c r="I1205" s="75"/>
      <c r="J1205" s="75"/>
      <c r="K1205" s="75"/>
    </row>
    <row r="1206" spans="1:11" ht="12" x14ac:dyDescent="0.2">
      <c r="A1206" s="111">
        <v>6926</v>
      </c>
      <c r="B1206" s="110" t="s">
        <v>6610</v>
      </c>
      <c r="C1206" s="110" t="str">
        <f t="shared" si="9"/>
        <v>Peoria Street Lighting Improvement District No. 140</v>
      </c>
      <c r="D1206" s="110" t="str">
        <f>UPPER(Table39[[#This Row],[Full Name (NEW)]])</f>
        <v>PEORIA STREET LIGHTING IMPROVEMENT DISTRICT NO. 140</v>
      </c>
      <c r="E1206" s="110"/>
      <c r="F1206" s="177" t="s">
        <v>12122</v>
      </c>
      <c r="G1206" s="75" t="s">
        <v>11580</v>
      </c>
      <c r="H1206" s="75"/>
      <c r="I1206" s="75"/>
      <c r="J1206" s="75"/>
      <c r="K1206" s="75"/>
    </row>
    <row r="1207" spans="1:11" ht="12" x14ac:dyDescent="0.2">
      <c r="A1207" s="111">
        <v>6927</v>
      </c>
      <c r="B1207" s="110" t="s">
        <v>6607</v>
      </c>
      <c r="C1207" s="110" t="str">
        <f t="shared" si="9"/>
        <v>Peoria Street Lighting Improvement District No. 141</v>
      </c>
      <c r="D1207" s="110" t="str">
        <f>UPPER(Table39[[#This Row],[Full Name (NEW)]])</f>
        <v>PEORIA STREET LIGHTING IMPROVEMENT DISTRICT NO. 141</v>
      </c>
      <c r="E1207" s="110"/>
      <c r="F1207" s="177" t="s">
        <v>12122</v>
      </c>
      <c r="G1207" s="75" t="s">
        <v>11580</v>
      </c>
      <c r="H1207" s="75"/>
      <c r="I1207" s="75"/>
      <c r="J1207" s="75"/>
      <c r="K1207" s="75"/>
    </row>
    <row r="1208" spans="1:11" ht="12" x14ac:dyDescent="0.2">
      <c r="A1208" s="111">
        <v>6928</v>
      </c>
      <c r="B1208" s="110" t="s">
        <v>6604</v>
      </c>
      <c r="C1208" s="110" t="str">
        <f t="shared" si="9"/>
        <v>Peoria Street Lighting Improvement District No. 142</v>
      </c>
      <c r="D1208" s="110" t="str">
        <f>UPPER(Table39[[#This Row],[Full Name (NEW)]])</f>
        <v>PEORIA STREET LIGHTING IMPROVEMENT DISTRICT NO. 142</v>
      </c>
      <c r="E1208" s="110"/>
      <c r="F1208" s="177" t="s">
        <v>12122</v>
      </c>
      <c r="G1208" s="75" t="s">
        <v>11580</v>
      </c>
      <c r="H1208" s="75"/>
      <c r="I1208" s="75"/>
      <c r="J1208" s="75"/>
      <c r="K1208" s="75"/>
    </row>
    <row r="1209" spans="1:11" ht="12" x14ac:dyDescent="0.2">
      <c r="A1209" s="111">
        <v>6929</v>
      </c>
      <c r="B1209" s="110" t="s">
        <v>6601</v>
      </c>
      <c r="C1209" s="110" t="str">
        <f t="shared" si="9"/>
        <v>Peoria Street Lighting Improvement District No. 143</v>
      </c>
      <c r="D1209" s="110" t="str">
        <f>UPPER(Table39[[#This Row],[Full Name (NEW)]])</f>
        <v>PEORIA STREET LIGHTING IMPROVEMENT DISTRICT NO. 143</v>
      </c>
      <c r="E1209" s="110"/>
      <c r="F1209" s="177" t="s">
        <v>12122</v>
      </c>
      <c r="G1209" s="75" t="s">
        <v>11580</v>
      </c>
      <c r="H1209" s="75"/>
      <c r="I1209" s="75"/>
      <c r="J1209" s="75"/>
      <c r="K1209" s="75"/>
    </row>
    <row r="1210" spans="1:11" ht="12" x14ac:dyDescent="0.2">
      <c r="A1210" s="111">
        <v>6930</v>
      </c>
      <c r="B1210" s="110" t="s">
        <v>6574</v>
      </c>
      <c r="C1210" s="110" t="str">
        <f t="shared" si="9"/>
        <v>Peoria Street Lighting Improvement District No. 149</v>
      </c>
      <c r="D1210" s="110" t="str">
        <f>UPPER(Table39[[#This Row],[Full Name (NEW)]])</f>
        <v>PEORIA STREET LIGHTING IMPROVEMENT DISTRICT NO. 149</v>
      </c>
      <c r="E1210" s="110"/>
      <c r="F1210" s="177" t="s">
        <v>12122</v>
      </c>
      <c r="G1210" s="75" t="s">
        <v>11580</v>
      </c>
      <c r="H1210" s="75"/>
      <c r="I1210" s="75"/>
      <c r="J1210" s="75"/>
      <c r="K1210" s="75"/>
    </row>
    <row r="1211" spans="1:11" ht="12" x14ac:dyDescent="0.2">
      <c r="A1211" s="111">
        <v>6931</v>
      </c>
      <c r="B1211" s="110" t="s">
        <v>6577</v>
      </c>
      <c r="C1211" s="110" t="str">
        <f t="shared" si="9"/>
        <v>Peoria Street Lighting Improvement District No. 151</v>
      </c>
      <c r="D1211" s="110" t="str">
        <f>UPPER(Table39[[#This Row],[Full Name (NEW)]])</f>
        <v>PEORIA STREET LIGHTING IMPROVEMENT DISTRICT NO. 151</v>
      </c>
      <c r="E1211" s="110"/>
      <c r="F1211" s="177" t="s">
        <v>12122</v>
      </c>
      <c r="G1211" s="75" t="s">
        <v>11580</v>
      </c>
      <c r="H1211" s="75"/>
      <c r="I1211" s="75"/>
      <c r="J1211" s="75"/>
      <c r="K1211" s="75"/>
    </row>
    <row r="1212" spans="1:11" ht="12" x14ac:dyDescent="0.2">
      <c r="A1212" s="111">
        <v>6932</v>
      </c>
      <c r="B1212" s="110" t="s">
        <v>6631</v>
      </c>
      <c r="C1212" s="110" t="str">
        <f t="shared" si="9"/>
        <v>Peoria Street Lighting Improvement District No. 152</v>
      </c>
      <c r="D1212" s="110" t="str">
        <f>UPPER(Table39[[#This Row],[Full Name (NEW)]])</f>
        <v>PEORIA STREET LIGHTING IMPROVEMENT DISTRICT NO. 152</v>
      </c>
      <c r="E1212" s="110"/>
      <c r="F1212" s="177" t="s">
        <v>12122</v>
      </c>
      <c r="G1212" s="75" t="s">
        <v>11580</v>
      </c>
      <c r="H1212" s="75"/>
      <c r="I1212" s="75"/>
      <c r="J1212" s="75"/>
      <c r="K1212" s="75"/>
    </row>
    <row r="1213" spans="1:11" ht="12" x14ac:dyDescent="0.2">
      <c r="A1213" s="111">
        <v>6933</v>
      </c>
      <c r="B1213" s="110" t="s">
        <v>6628</v>
      </c>
      <c r="C1213" s="110" t="str">
        <f t="shared" si="9"/>
        <v>Peoria Street Lighting Improvement District No. 153</v>
      </c>
      <c r="D1213" s="110" t="str">
        <f>UPPER(Table39[[#This Row],[Full Name (NEW)]])</f>
        <v>PEORIA STREET LIGHTING IMPROVEMENT DISTRICT NO. 153</v>
      </c>
      <c r="E1213" s="110"/>
      <c r="F1213" s="177" t="s">
        <v>12122</v>
      </c>
      <c r="G1213" s="75" t="s">
        <v>11580</v>
      </c>
      <c r="H1213" s="75"/>
      <c r="I1213" s="75"/>
      <c r="J1213" s="75"/>
      <c r="K1213" s="75"/>
    </row>
    <row r="1214" spans="1:11" ht="12" x14ac:dyDescent="0.2">
      <c r="A1214" s="111">
        <v>6934</v>
      </c>
      <c r="B1214" s="110" t="s">
        <v>6580</v>
      </c>
      <c r="C1214" s="110" t="str">
        <f t="shared" si="9"/>
        <v>Peoria Street Lighting Improvement District No. 154</v>
      </c>
      <c r="D1214" s="110" t="str">
        <f>UPPER(Table39[[#This Row],[Full Name (NEW)]])</f>
        <v>PEORIA STREET LIGHTING IMPROVEMENT DISTRICT NO. 154</v>
      </c>
      <c r="E1214" s="110"/>
      <c r="F1214" s="177" t="s">
        <v>12122</v>
      </c>
      <c r="G1214" s="75" t="s">
        <v>11580</v>
      </c>
      <c r="H1214" s="75"/>
      <c r="I1214" s="75"/>
      <c r="J1214" s="75"/>
      <c r="K1214" s="75"/>
    </row>
    <row r="1215" spans="1:11" ht="12" x14ac:dyDescent="0.2">
      <c r="A1215" s="111">
        <v>6935</v>
      </c>
      <c r="B1215" s="110" t="s">
        <v>6586</v>
      </c>
      <c r="C1215" s="110" t="str">
        <f t="shared" si="9"/>
        <v>Peoria Street Lighting Improvement District No. 156</v>
      </c>
      <c r="D1215" s="110" t="str">
        <f>UPPER(Table39[[#This Row],[Full Name (NEW)]])</f>
        <v>PEORIA STREET LIGHTING IMPROVEMENT DISTRICT NO. 156</v>
      </c>
      <c r="E1215" s="110"/>
      <c r="F1215" s="177" t="s">
        <v>12122</v>
      </c>
      <c r="G1215" s="75" t="s">
        <v>11580</v>
      </c>
      <c r="H1215" s="75"/>
      <c r="I1215" s="75"/>
      <c r="J1215" s="75"/>
      <c r="K1215" s="75"/>
    </row>
    <row r="1216" spans="1:11" ht="12" x14ac:dyDescent="0.2">
      <c r="A1216" s="111">
        <v>6936</v>
      </c>
      <c r="B1216" s="110" t="s">
        <v>6637</v>
      </c>
      <c r="C1216" s="110" t="str">
        <f t="shared" si="9"/>
        <v>Peoria Street Lighting Improvement District No. 159</v>
      </c>
      <c r="D1216" s="110" t="str">
        <f>UPPER(Table39[[#This Row],[Full Name (NEW)]])</f>
        <v>PEORIA STREET LIGHTING IMPROVEMENT DISTRICT NO. 159</v>
      </c>
      <c r="E1216" s="110"/>
      <c r="F1216" s="177" t="s">
        <v>12122</v>
      </c>
      <c r="G1216" s="75" t="s">
        <v>11580</v>
      </c>
      <c r="H1216" s="75"/>
      <c r="I1216" s="75"/>
      <c r="J1216" s="75"/>
      <c r="K1216" s="75"/>
    </row>
    <row r="1217" spans="1:11" ht="12" x14ac:dyDescent="0.2">
      <c r="A1217" s="111">
        <v>6937</v>
      </c>
      <c r="B1217" s="110" t="s">
        <v>6622</v>
      </c>
      <c r="C1217" s="110" t="str">
        <f t="shared" si="9"/>
        <v>Peoria Street Lighting Improvement District No. 163</v>
      </c>
      <c r="D1217" s="110" t="str">
        <f>UPPER(Table39[[#This Row],[Full Name (NEW)]])</f>
        <v>PEORIA STREET LIGHTING IMPROVEMENT DISTRICT NO. 163</v>
      </c>
      <c r="E1217" s="110"/>
      <c r="F1217" s="177" t="s">
        <v>12122</v>
      </c>
      <c r="G1217" s="75" t="s">
        <v>11580</v>
      </c>
      <c r="H1217" s="75"/>
      <c r="I1217" s="75"/>
      <c r="J1217" s="75"/>
      <c r="K1217" s="75"/>
    </row>
    <row r="1218" spans="1:11" ht="12" x14ac:dyDescent="0.2">
      <c r="A1218" s="111">
        <v>6938</v>
      </c>
      <c r="B1218" s="110" t="s">
        <v>6589</v>
      </c>
      <c r="C1218" s="110" t="str">
        <f t="shared" si="9"/>
        <v xml:space="preserve">Peoria Street Lighting Improvement District No. 96 </v>
      </c>
      <c r="D1218" s="110" t="str">
        <f>UPPER(Table39[[#This Row],[Full Name (NEW)]])</f>
        <v xml:space="preserve">PEORIA STREET LIGHTING IMPROVEMENT DISTRICT NO. 96 </v>
      </c>
      <c r="E1218" s="110"/>
      <c r="F1218" s="177" t="s">
        <v>12122</v>
      </c>
      <c r="G1218" s="75" t="s">
        <v>11580</v>
      </c>
      <c r="H1218" s="75"/>
      <c r="I1218" s="75"/>
      <c r="J1218" s="75"/>
      <c r="K1218" s="75"/>
    </row>
    <row r="1219" spans="1:11" ht="12" x14ac:dyDescent="0.2">
      <c r="A1219" s="111">
        <v>6939</v>
      </c>
      <c r="B1219" s="110" t="s">
        <v>6634</v>
      </c>
      <c r="C1219" s="110" t="str">
        <f t="shared" si="9"/>
        <v xml:space="preserve">Peoria Street Lighting Improvement District No. 99 </v>
      </c>
      <c r="D1219" s="110" t="str">
        <f>UPPER(Table39[[#This Row],[Full Name (NEW)]])</f>
        <v xml:space="preserve">PEORIA STREET LIGHTING IMPROVEMENT DISTRICT NO. 99 </v>
      </c>
      <c r="E1219" s="110"/>
      <c r="F1219" s="177" t="s">
        <v>12122</v>
      </c>
      <c r="G1219" s="75" t="s">
        <v>11580</v>
      </c>
      <c r="H1219" s="75"/>
      <c r="I1219" s="75"/>
      <c r="J1219" s="75"/>
      <c r="K1219" s="75"/>
    </row>
    <row r="1220" spans="1:11" ht="12" x14ac:dyDescent="0.2">
      <c r="A1220" s="111">
        <v>6940</v>
      </c>
      <c r="B1220" s="110" t="s">
        <v>7324</v>
      </c>
      <c r="C1220" s="110" t="s">
        <v>14069</v>
      </c>
      <c r="D1220" s="110" t="str">
        <f>UPPER(Table39[[#This Row],[Full Name (NEW)]])</f>
        <v>QUEEN CREEK STREET LIGHTING IMPROVEMENT DISTRICT NO. 8 (1999-03)</v>
      </c>
      <c r="E1220" s="110"/>
      <c r="F1220" s="177" t="s">
        <v>12124</v>
      </c>
      <c r="G1220" s="75" t="s">
        <v>11600</v>
      </c>
      <c r="H1220" s="75"/>
      <c r="I1220" s="75"/>
      <c r="J1220" s="75"/>
      <c r="K1220" s="75"/>
    </row>
    <row r="1221" spans="1:11" ht="12" x14ac:dyDescent="0.2">
      <c r="A1221" s="111">
        <v>6941</v>
      </c>
      <c r="B1221" s="110" t="s">
        <v>7000</v>
      </c>
      <c r="C1221" s="110" t="s">
        <v>14204</v>
      </c>
      <c r="D1221" s="110" t="str">
        <f>UPPER(Table39[[#This Row],[Full Name (NEW)]])</f>
        <v>SURPRISE GREENWAY PARC STREET LIGHTING IMPROVEMENT DISTRICT NO. 1</v>
      </c>
      <c r="E1221" s="110"/>
      <c r="F1221" s="177" t="s">
        <v>12126</v>
      </c>
      <c r="G1221" s="75" t="s">
        <v>11582</v>
      </c>
      <c r="H1221" s="75"/>
      <c r="I1221" s="75"/>
      <c r="J1221" s="75"/>
      <c r="K1221" s="75"/>
    </row>
    <row r="1222" spans="1:11" ht="12" x14ac:dyDescent="0.2">
      <c r="A1222" s="111">
        <v>6942</v>
      </c>
      <c r="B1222" s="110" t="s">
        <v>7003</v>
      </c>
      <c r="C1222" s="110" t="s">
        <v>14205</v>
      </c>
      <c r="D1222" s="110" t="str">
        <f>UPPER(Table39[[#This Row],[Full Name (NEW)]])</f>
        <v>SURPRISE LEGACY PARC STREET LIGHTING IMPROVEMENT DISTRICT</v>
      </c>
      <c r="E1222" s="110"/>
      <c r="F1222" s="177" t="s">
        <v>12126</v>
      </c>
      <c r="G1222" s="75" t="s">
        <v>11582</v>
      </c>
      <c r="H1222" s="75"/>
      <c r="I1222" s="75"/>
      <c r="J1222" s="75"/>
      <c r="K1222" s="75"/>
    </row>
    <row r="1223" spans="1:11" ht="12" x14ac:dyDescent="0.2">
      <c r="A1223" s="111">
        <v>6943</v>
      </c>
      <c r="B1223" s="110" t="s">
        <v>3120</v>
      </c>
      <c r="C1223" s="110" t="str">
        <f t="shared" ref="C1223:C1286" si="10">"Scottsdale Street Lighting Improvement District "&amp;MID(B1223, FIND("-",B1223)+1, 100)</f>
        <v>Scottsdale Street Lighting Improvement District 6828</v>
      </c>
      <c r="D1223" s="110" t="str">
        <f>UPPER(Table39[[#This Row],[Full Name (NEW)]])</f>
        <v>SCOTTSDALE STREET LIGHTING IMPROVEMENT DISTRICT 6828</v>
      </c>
      <c r="E1223" s="110"/>
      <c r="F1223" s="177" t="s">
        <v>12125</v>
      </c>
      <c r="G1223" s="75" t="s">
        <v>11581</v>
      </c>
      <c r="H1223" s="75"/>
      <c r="I1223" s="75"/>
      <c r="J1223" s="75"/>
      <c r="K1223" s="75"/>
    </row>
    <row r="1224" spans="1:11" ht="12" x14ac:dyDescent="0.2">
      <c r="A1224" s="111">
        <v>6944</v>
      </c>
      <c r="B1224" s="110" t="s">
        <v>3141</v>
      </c>
      <c r="C1224" s="110" t="str">
        <f t="shared" si="10"/>
        <v>Scottsdale Street Lighting Improvement District 6828A</v>
      </c>
      <c r="D1224" s="110" t="str">
        <f>UPPER(Table39[[#This Row],[Full Name (NEW)]])</f>
        <v>SCOTTSDALE STREET LIGHTING IMPROVEMENT DISTRICT 6828A</v>
      </c>
      <c r="E1224" s="110"/>
      <c r="F1224" s="177" t="s">
        <v>12125</v>
      </c>
      <c r="G1224" s="75" t="s">
        <v>11581</v>
      </c>
      <c r="H1224" s="75"/>
      <c r="I1224" s="75"/>
      <c r="J1224" s="75"/>
      <c r="K1224" s="75"/>
    </row>
    <row r="1225" spans="1:11" ht="12" x14ac:dyDescent="0.2">
      <c r="A1225" s="111">
        <v>6945</v>
      </c>
      <c r="B1225" s="110" t="s">
        <v>3144</v>
      </c>
      <c r="C1225" s="110" t="str">
        <f t="shared" si="10"/>
        <v>Scottsdale Street Lighting Improvement District 6828B</v>
      </c>
      <c r="D1225" s="110" t="str">
        <f>UPPER(Table39[[#This Row],[Full Name (NEW)]])</f>
        <v>SCOTTSDALE STREET LIGHTING IMPROVEMENT DISTRICT 6828B</v>
      </c>
      <c r="E1225" s="110"/>
      <c r="F1225" s="177" t="s">
        <v>12125</v>
      </c>
      <c r="G1225" s="75" t="s">
        <v>11581</v>
      </c>
      <c r="H1225" s="75"/>
      <c r="I1225" s="75"/>
      <c r="J1225" s="75"/>
      <c r="K1225" s="75"/>
    </row>
    <row r="1226" spans="1:11" ht="12" x14ac:dyDescent="0.2">
      <c r="A1226" s="111">
        <v>6946</v>
      </c>
      <c r="B1226" s="110" t="s">
        <v>3147</v>
      </c>
      <c r="C1226" s="110" t="str">
        <f t="shared" si="10"/>
        <v>Scottsdale Street Lighting Improvement District 6828C</v>
      </c>
      <c r="D1226" s="110" t="str">
        <f>UPPER(Table39[[#This Row],[Full Name (NEW)]])</f>
        <v>SCOTTSDALE STREET LIGHTING IMPROVEMENT DISTRICT 6828C</v>
      </c>
      <c r="E1226" s="110"/>
      <c r="F1226" s="177" t="s">
        <v>12125</v>
      </c>
      <c r="G1226" s="75" t="s">
        <v>11581</v>
      </c>
      <c r="H1226" s="75"/>
      <c r="I1226" s="75"/>
      <c r="J1226" s="75"/>
      <c r="K1226" s="75"/>
    </row>
    <row r="1227" spans="1:11" ht="12" x14ac:dyDescent="0.2">
      <c r="A1227" s="111">
        <v>6947</v>
      </c>
      <c r="B1227" s="110" t="s">
        <v>3150</v>
      </c>
      <c r="C1227" s="110" t="str">
        <f t="shared" si="10"/>
        <v>Scottsdale Street Lighting Improvement District 6828D</v>
      </c>
      <c r="D1227" s="110" t="str">
        <f>UPPER(Table39[[#This Row],[Full Name (NEW)]])</f>
        <v>SCOTTSDALE STREET LIGHTING IMPROVEMENT DISTRICT 6828D</v>
      </c>
      <c r="E1227" s="110"/>
      <c r="F1227" s="177" t="s">
        <v>12125</v>
      </c>
      <c r="G1227" s="75" t="s">
        <v>11581</v>
      </c>
      <c r="H1227" s="75"/>
      <c r="I1227" s="75"/>
      <c r="J1227" s="75"/>
      <c r="K1227" s="75"/>
    </row>
    <row r="1228" spans="1:11" ht="12" x14ac:dyDescent="0.2">
      <c r="A1228" s="111">
        <v>6948</v>
      </c>
      <c r="B1228" s="110" t="s">
        <v>3153</v>
      </c>
      <c r="C1228" s="110" t="str">
        <f t="shared" si="10"/>
        <v>Scottsdale Street Lighting Improvement District 6828E</v>
      </c>
      <c r="D1228" s="110" t="str">
        <f>UPPER(Table39[[#This Row],[Full Name (NEW)]])</f>
        <v>SCOTTSDALE STREET LIGHTING IMPROVEMENT DISTRICT 6828E</v>
      </c>
      <c r="E1228" s="110"/>
      <c r="F1228" s="177" t="s">
        <v>12125</v>
      </c>
      <c r="G1228" s="75" t="s">
        <v>11581</v>
      </c>
      <c r="H1228" s="75"/>
      <c r="I1228" s="75"/>
      <c r="J1228" s="75"/>
      <c r="K1228" s="75"/>
    </row>
    <row r="1229" spans="1:11" ht="12" x14ac:dyDescent="0.2">
      <c r="A1229" s="111">
        <v>6949</v>
      </c>
      <c r="B1229" s="110" t="s">
        <v>3192</v>
      </c>
      <c r="C1229" s="110" t="str">
        <f t="shared" si="10"/>
        <v>Scottsdale Street Lighting Improvement District 6828G</v>
      </c>
      <c r="D1229" s="110" t="str">
        <f>UPPER(Table39[[#This Row],[Full Name (NEW)]])</f>
        <v>SCOTTSDALE STREET LIGHTING IMPROVEMENT DISTRICT 6828G</v>
      </c>
      <c r="E1229" s="110"/>
      <c r="F1229" s="177" t="s">
        <v>12125</v>
      </c>
      <c r="G1229" s="75" t="s">
        <v>11581</v>
      </c>
      <c r="H1229" s="75"/>
      <c r="I1229" s="75"/>
      <c r="J1229" s="75"/>
      <c r="K1229" s="75"/>
    </row>
    <row r="1230" spans="1:11" ht="12" x14ac:dyDescent="0.2">
      <c r="A1230" s="111">
        <v>6950</v>
      </c>
      <c r="B1230" s="110" t="s">
        <v>3156</v>
      </c>
      <c r="C1230" s="110" t="str">
        <f t="shared" si="10"/>
        <v>Scottsdale Street Lighting Improvement District 6828H</v>
      </c>
      <c r="D1230" s="110" t="str">
        <f>UPPER(Table39[[#This Row],[Full Name (NEW)]])</f>
        <v>SCOTTSDALE STREET LIGHTING IMPROVEMENT DISTRICT 6828H</v>
      </c>
      <c r="E1230" s="110"/>
      <c r="F1230" s="177" t="s">
        <v>12125</v>
      </c>
      <c r="G1230" s="75" t="s">
        <v>11581</v>
      </c>
      <c r="H1230" s="75"/>
      <c r="I1230" s="75"/>
      <c r="J1230" s="75"/>
      <c r="K1230" s="75"/>
    </row>
    <row r="1231" spans="1:11" ht="12" x14ac:dyDescent="0.2">
      <c r="A1231" s="111">
        <v>6951</v>
      </c>
      <c r="B1231" s="110" t="s">
        <v>3218</v>
      </c>
      <c r="C1231" s="110" t="str">
        <f t="shared" si="10"/>
        <v>Scottsdale Street Lighting Improvement District 6828I</v>
      </c>
      <c r="D1231" s="110" t="str">
        <f>UPPER(Table39[[#This Row],[Full Name (NEW)]])</f>
        <v>SCOTTSDALE STREET LIGHTING IMPROVEMENT DISTRICT 6828I</v>
      </c>
      <c r="E1231" s="110"/>
      <c r="F1231" s="177" t="s">
        <v>12125</v>
      </c>
      <c r="G1231" s="75" t="s">
        <v>11581</v>
      </c>
      <c r="H1231" s="75"/>
      <c r="I1231" s="75"/>
      <c r="J1231" s="75"/>
      <c r="K1231" s="75"/>
    </row>
    <row r="1232" spans="1:11" ht="12" x14ac:dyDescent="0.2">
      <c r="A1232" s="111">
        <v>6952</v>
      </c>
      <c r="B1232" s="110" t="s">
        <v>3245</v>
      </c>
      <c r="C1232" s="110" t="str">
        <f t="shared" si="10"/>
        <v>Scottsdale Street Lighting Improvement District 6828J</v>
      </c>
      <c r="D1232" s="110" t="str">
        <f>UPPER(Table39[[#This Row],[Full Name (NEW)]])</f>
        <v>SCOTTSDALE STREET LIGHTING IMPROVEMENT DISTRICT 6828J</v>
      </c>
      <c r="E1232" s="110"/>
      <c r="F1232" s="177" t="s">
        <v>12125</v>
      </c>
      <c r="G1232" s="75" t="s">
        <v>11581</v>
      </c>
      <c r="H1232" s="75"/>
      <c r="I1232" s="75"/>
      <c r="J1232" s="75"/>
      <c r="K1232" s="75"/>
    </row>
    <row r="1233" spans="1:11" ht="12" x14ac:dyDescent="0.2">
      <c r="A1233" s="111">
        <v>6953</v>
      </c>
      <c r="B1233" s="110" t="s">
        <v>2430</v>
      </c>
      <c r="C1233" s="110" t="str">
        <f t="shared" si="10"/>
        <v>Scottsdale Street Lighting Improvement District 6828K</v>
      </c>
      <c r="D1233" s="110" t="str">
        <f>UPPER(Table39[[#This Row],[Full Name (NEW)]])</f>
        <v>SCOTTSDALE STREET LIGHTING IMPROVEMENT DISTRICT 6828K</v>
      </c>
      <c r="E1233" s="110"/>
      <c r="F1233" s="177" t="s">
        <v>12125</v>
      </c>
      <c r="G1233" s="75" t="s">
        <v>11581</v>
      </c>
      <c r="H1233" s="75"/>
      <c r="I1233" s="75"/>
      <c r="J1233" s="75"/>
      <c r="K1233" s="75"/>
    </row>
    <row r="1234" spans="1:11" ht="12" x14ac:dyDescent="0.2">
      <c r="A1234" s="111">
        <v>6954</v>
      </c>
      <c r="B1234" s="110" t="s">
        <v>3203</v>
      </c>
      <c r="C1234" s="110" t="str">
        <f t="shared" si="10"/>
        <v>Scottsdale Street Lighting Improvement District 6828L</v>
      </c>
      <c r="D1234" s="110" t="str">
        <f>UPPER(Table39[[#This Row],[Full Name (NEW)]])</f>
        <v>SCOTTSDALE STREET LIGHTING IMPROVEMENT DISTRICT 6828L</v>
      </c>
      <c r="E1234" s="110"/>
      <c r="F1234" s="177" t="s">
        <v>12125</v>
      </c>
      <c r="G1234" s="75" t="s">
        <v>11581</v>
      </c>
      <c r="H1234" s="75"/>
      <c r="I1234" s="75"/>
      <c r="J1234" s="75"/>
      <c r="K1234" s="75"/>
    </row>
    <row r="1235" spans="1:11" ht="12" x14ac:dyDescent="0.2">
      <c r="A1235" s="111">
        <v>6955</v>
      </c>
      <c r="B1235" s="110" t="s">
        <v>2813</v>
      </c>
      <c r="C1235" s="110" t="str">
        <f t="shared" si="10"/>
        <v>Scottsdale Street Lighting Improvement District 6828O</v>
      </c>
      <c r="D1235" s="110" t="str">
        <f>UPPER(Table39[[#This Row],[Full Name (NEW)]])</f>
        <v>SCOTTSDALE STREET LIGHTING IMPROVEMENT DISTRICT 6828O</v>
      </c>
      <c r="E1235" s="110"/>
      <c r="F1235" s="177" t="s">
        <v>12125</v>
      </c>
      <c r="G1235" s="75" t="s">
        <v>11581</v>
      </c>
      <c r="H1235" s="75"/>
      <c r="I1235" s="75"/>
      <c r="J1235" s="75"/>
      <c r="K1235" s="75"/>
    </row>
    <row r="1236" spans="1:11" ht="12" x14ac:dyDescent="0.2">
      <c r="A1236" s="111">
        <v>6956</v>
      </c>
      <c r="B1236" s="110" t="s">
        <v>3206</v>
      </c>
      <c r="C1236" s="110" t="str">
        <f t="shared" si="10"/>
        <v>Scottsdale Street Lighting Improvement District 6828Q</v>
      </c>
      <c r="D1236" s="110" t="str">
        <f>UPPER(Table39[[#This Row],[Full Name (NEW)]])</f>
        <v>SCOTTSDALE STREET LIGHTING IMPROVEMENT DISTRICT 6828Q</v>
      </c>
      <c r="E1236" s="110"/>
      <c r="F1236" s="177" t="s">
        <v>12125</v>
      </c>
      <c r="G1236" s="75" t="s">
        <v>11581</v>
      </c>
      <c r="H1236" s="75"/>
      <c r="I1236" s="75"/>
      <c r="J1236" s="75"/>
      <c r="K1236" s="75"/>
    </row>
    <row r="1237" spans="1:11" ht="12" x14ac:dyDescent="0.2">
      <c r="A1237" s="111">
        <v>6957</v>
      </c>
      <c r="B1237" s="110" t="s">
        <v>3200</v>
      </c>
      <c r="C1237" s="110" t="str">
        <f t="shared" si="10"/>
        <v>Scottsdale Street Lighting Improvement District 6828R</v>
      </c>
      <c r="D1237" s="110" t="str">
        <f>UPPER(Table39[[#This Row],[Full Name (NEW)]])</f>
        <v>SCOTTSDALE STREET LIGHTING IMPROVEMENT DISTRICT 6828R</v>
      </c>
      <c r="E1237" s="110"/>
      <c r="F1237" s="177" t="s">
        <v>12125</v>
      </c>
      <c r="G1237" s="75" t="s">
        <v>11581</v>
      </c>
      <c r="H1237" s="75"/>
      <c r="I1237" s="75"/>
      <c r="J1237" s="75"/>
      <c r="K1237" s="75"/>
    </row>
    <row r="1238" spans="1:11" ht="12" x14ac:dyDescent="0.2">
      <c r="A1238" s="111">
        <v>6958</v>
      </c>
      <c r="B1238" s="110" t="s">
        <v>3515</v>
      </c>
      <c r="C1238" s="110" t="str">
        <f t="shared" si="10"/>
        <v>Scottsdale Street Lighting Improvement District 7104-047</v>
      </c>
      <c r="D1238" s="110" t="str">
        <f>UPPER(Table39[[#This Row],[Full Name (NEW)]])</f>
        <v>SCOTTSDALE STREET LIGHTING IMPROVEMENT DISTRICT 7104-047</v>
      </c>
      <c r="E1238" s="110"/>
      <c r="F1238" s="177" t="s">
        <v>12125</v>
      </c>
      <c r="G1238" s="75" t="s">
        <v>11581</v>
      </c>
      <c r="H1238" s="75"/>
      <c r="I1238" s="75"/>
      <c r="J1238" s="75"/>
      <c r="K1238" s="75"/>
    </row>
    <row r="1239" spans="1:11" ht="12" x14ac:dyDescent="0.2">
      <c r="A1239" s="111">
        <v>6959</v>
      </c>
      <c r="B1239" s="110" t="s">
        <v>3519</v>
      </c>
      <c r="C1239" s="110" t="str">
        <f t="shared" si="10"/>
        <v>Scottsdale Street Lighting Improvement District 7104-048</v>
      </c>
      <c r="D1239" s="110" t="str">
        <f>UPPER(Table39[[#This Row],[Full Name (NEW)]])</f>
        <v>SCOTTSDALE STREET LIGHTING IMPROVEMENT DISTRICT 7104-048</v>
      </c>
      <c r="E1239" s="110"/>
      <c r="F1239" s="177" t="s">
        <v>12125</v>
      </c>
      <c r="G1239" s="75" t="s">
        <v>11581</v>
      </c>
      <c r="H1239" s="75"/>
      <c r="I1239" s="75"/>
      <c r="J1239" s="75"/>
      <c r="K1239" s="75"/>
    </row>
    <row r="1240" spans="1:11" ht="12" x14ac:dyDescent="0.2">
      <c r="A1240" s="111">
        <v>6960</v>
      </c>
      <c r="B1240" s="110" t="s">
        <v>2876</v>
      </c>
      <c r="C1240" s="110" t="str">
        <f t="shared" si="10"/>
        <v>Scottsdale Street Lighting Improvement District 7104-090</v>
      </c>
      <c r="D1240" s="110" t="str">
        <f>UPPER(Table39[[#This Row],[Full Name (NEW)]])</f>
        <v>SCOTTSDALE STREET LIGHTING IMPROVEMENT DISTRICT 7104-090</v>
      </c>
      <c r="E1240" s="110"/>
      <c r="F1240" s="177" t="s">
        <v>12125</v>
      </c>
      <c r="G1240" s="75" t="s">
        <v>11581</v>
      </c>
      <c r="H1240" s="75"/>
      <c r="I1240" s="75"/>
      <c r="J1240" s="75"/>
      <c r="K1240" s="75"/>
    </row>
    <row r="1241" spans="1:11" ht="12" x14ac:dyDescent="0.2">
      <c r="A1241" s="111">
        <v>6961</v>
      </c>
      <c r="B1241" s="110" t="s">
        <v>3221</v>
      </c>
      <c r="C1241" s="110" t="str">
        <f t="shared" si="10"/>
        <v>Scottsdale Street Lighting Improvement District 7104-1</v>
      </c>
      <c r="D1241" s="110" t="str">
        <f>UPPER(Table39[[#This Row],[Full Name (NEW)]])</f>
        <v>SCOTTSDALE STREET LIGHTING IMPROVEMENT DISTRICT 7104-1</v>
      </c>
      <c r="E1241" s="110"/>
      <c r="F1241" s="177" t="s">
        <v>12125</v>
      </c>
      <c r="G1241" s="75" t="s">
        <v>11581</v>
      </c>
      <c r="H1241" s="75"/>
      <c r="I1241" s="75"/>
      <c r="J1241" s="75"/>
      <c r="K1241" s="75"/>
    </row>
    <row r="1242" spans="1:11" ht="12" x14ac:dyDescent="0.2">
      <c r="A1242" s="111">
        <v>6962</v>
      </c>
      <c r="B1242" s="110" t="s">
        <v>2810</v>
      </c>
      <c r="C1242" s="110" t="str">
        <f t="shared" si="10"/>
        <v>Scottsdale Street Lighting Improvement District 7104-10</v>
      </c>
      <c r="D1242" s="110" t="str">
        <f>UPPER(Table39[[#This Row],[Full Name (NEW)]])</f>
        <v>SCOTTSDALE STREET LIGHTING IMPROVEMENT DISTRICT 7104-10</v>
      </c>
      <c r="E1242" s="110"/>
      <c r="F1242" s="177" t="s">
        <v>12125</v>
      </c>
      <c r="G1242" s="75" t="s">
        <v>11581</v>
      </c>
      <c r="H1242" s="75"/>
      <c r="I1242" s="75"/>
      <c r="J1242" s="75"/>
      <c r="K1242" s="75"/>
    </row>
    <row r="1243" spans="1:11" ht="12" x14ac:dyDescent="0.2">
      <c r="A1243" s="111">
        <v>6963</v>
      </c>
      <c r="B1243" s="110" t="s">
        <v>2601</v>
      </c>
      <c r="C1243" s="110" t="str">
        <f t="shared" si="10"/>
        <v>Scottsdale Street Lighting Improvement District 7104-108</v>
      </c>
      <c r="D1243" s="110" t="str">
        <f>UPPER(Table39[[#This Row],[Full Name (NEW)]])</f>
        <v>SCOTTSDALE STREET LIGHTING IMPROVEMENT DISTRICT 7104-108</v>
      </c>
      <c r="E1243" s="110"/>
      <c r="F1243" s="177" t="s">
        <v>12125</v>
      </c>
      <c r="G1243" s="75" t="s">
        <v>11581</v>
      </c>
      <c r="H1243" s="75"/>
      <c r="I1243" s="75"/>
      <c r="J1243" s="75"/>
      <c r="K1243" s="75"/>
    </row>
    <row r="1244" spans="1:11" ht="12" x14ac:dyDescent="0.2">
      <c r="A1244" s="111">
        <v>6964</v>
      </c>
      <c r="B1244" s="110" t="s">
        <v>2544</v>
      </c>
      <c r="C1244" s="110" t="str">
        <f t="shared" si="10"/>
        <v>Scottsdale Street Lighting Improvement District 7104-109</v>
      </c>
      <c r="D1244" s="110" t="str">
        <f>UPPER(Table39[[#This Row],[Full Name (NEW)]])</f>
        <v>SCOTTSDALE STREET LIGHTING IMPROVEMENT DISTRICT 7104-109</v>
      </c>
      <c r="E1244" s="110"/>
      <c r="F1244" s="177" t="s">
        <v>12125</v>
      </c>
      <c r="G1244" s="75" t="s">
        <v>11581</v>
      </c>
      <c r="H1244" s="75"/>
      <c r="I1244" s="75"/>
      <c r="J1244" s="75"/>
      <c r="K1244" s="75"/>
    </row>
    <row r="1245" spans="1:11" ht="12" x14ac:dyDescent="0.2">
      <c r="A1245" s="111">
        <v>6965</v>
      </c>
      <c r="B1245" s="110" t="s">
        <v>2628</v>
      </c>
      <c r="C1245" s="110" t="str">
        <f t="shared" si="10"/>
        <v>Scottsdale Street Lighting Improvement District 7104-11</v>
      </c>
      <c r="D1245" s="110" t="str">
        <f>UPPER(Table39[[#This Row],[Full Name (NEW)]])</f>
        <v>SCOTTSDALE STREET LIGHTING IMPROVEMENT DISTRICT 7104-11</v>
      </c>
      <c r="E1245" s="110"/>
      <c r="F1245" s="177" t="s">
        <v>12125</v>
      </c>
      <c r="G1245" s="75" t="s">
        <v>11581</v>
      </c>
      <c r="H1245" s="75"/>
      <c r="I1245" s="75"/>
      <c r="J1245" s="75"/>
      <c r="K1245" s="75"/>
    </row>
    <row r="1246" spans="1:11" ht="12" x14ac:dyDescent="0.2">
      <c r="A1246" s="111">
        <v>6966</v>
      </c>
      <c r="B1246" s="110" t="s">
        <v>2574</v>
      </c>
      <c r="C1246" s="110" t="str">
        <f t="shared" si="10"/>
        <v>Scottsdale Street Lighting Improvement District 110</v>
      </c>
      <c r="D1246" s="110" t="str">
        <f>UPPER(Table39[[#This Row],[Full Name (NEW)]])</f>
        <v>SCOTTSDALE STREET LIGHTING IMPROVEMENT DISTRICT 110</v>
      </c>
      <c r="E1246" s="110"/>
      <c r="F1246" s="177" t="s">
        <v>12125</v>
      </c>
      <c r="G1246" s="75" t="s">
        <v>11581</v>
      </c>
      <c r="H1246" s="75"/>
      <c r="I1246" s="75"/>
      <c r="J1246" s="75"/>
      <c r="K1246" s="75"/>
    </row>
    <row r="1247" spans="1:11" ht="12" x14ac:dyDescent="0.2">
      <c r="A1247" s="111">
        <v>6967</v>
      </c>
      <c r="B1247" s="110" t="s">
        <v>2324</v>
      </c>
      <c r="C1247" s="110" t="str">
        <f t="shared" si="10"/>
        <v>Scottsdale Street Lighting Improvement District 7104-111</v>
      </c>
      <c r="D1247" s="110" t="str">
        <f>UPPER(Table39[[#This Row],[Full Name (NEW)]])</f>
        <v>SCOTTSDALE STREET LIGHTING IMPROVEMENT DISTRICT 7104-111</v>
      </c>
      <c r="E1247" s="110"/>
      <c r="F1247" s="177" t="s">
        <v>12125</v>
      </c>
      <c r="G1247" s="75" t="s">
        <v>11581</v>
      </c>
      <c r="H1247" s="75"/>
      <c r="I1247" s="75"/>
      <c r="J1247" s="75"/>
      <c r="K1247" s="75"/>
    </row>
    <row r="1248" spans="1:11" ht="12" x14ac:dyDescent="0.2">
      <c r="A1248" s="111">
        <v>6968</v>
      </c>
      <c r="B1248" s="110" t="s">
        <v>2598</v>
      </c>
      <c r="C1248" s="110" t="str">
        <f t="shared" si="10"/>
        <v>Scottsdale Street Lighting Improvement District 7104-112</v>
      </c>
      <c r="D1248" s="110" t="str">
        <f>UPPER(Table39[[#This Row],[Full Name (NEW)]])</f>
        <v>SCOTTSDALE STREET LIGHTING IMPROVEMENT DISTRICT 7104-112</v>
      </c>
      <c r="E1248" s="110"/>
      <c r="F1248" s="177" t="s">
        <v>12125</v>
      </c>
      <c r="G1248" s="75" t="s">
        <v>11581</v>
      </c>
      <c r="H1248" s="75"/>
      <c r="I1248" s="75"/>
      <c r="J1248" s="75"/>
      <c r="K1248" s="75"/>
    </row>
    <row r="1249" spans="1:11" ht="12" x14ac:dyDescent="0.2">
      <c r="A1249" s="111">
        <v>6969</v>
      </c>
      <c r="B1249" s="110" t="s">
        <v>2294</v>
      </c>
      <c r="C1249" s="110" t="str">
        <f t="shared" si="10"/>
        <v>Scottsdale Street Lighting Improvement District 7104-113</v>
      </c>
      <c r="D1249" s="110" t="str">
        <f>UPPER(Table39[[#This Row],[Full Name (NEW)]])</f>
        <v>SCOTTSDALE STREET LIGHTING IMPROVEMENT DISTRICT 7104-113</v>
      </c>
      <c r="E1249" s="110"/>
      <c r="F1249" s="177" t="s">
        <v>12125</v>
      </c>
      <c r="G1249" s="75" t="s">
        <v>11581</v>
      </c>
      <c r="H1249" s="75"/>
      <c r="I1249" s="75"/>
      <c r="J1249" s="75"/>
      <c r="K1249" s="75"/>
    </row>
    <row r="1250" spans="1:11" ht="12" x14ac:dyDescent="0.2">
      <c r="A1250" s="111">
        <v>6970</v>
      </c>
      <c r="B1250" s="110" t="s">
        <v>2285</v>
      </c>
      <c r="C1250" s="110" t="str">
        <f t="shared" si="10"/>
        <v>Scottsdale Street Lighting Improvement District 7104-114</v>
      </c>
      <c r="D1250" s="110" t="str">
        <f>UPPER(Table39[[#This Row],[Full Name (NEW)]])</f>
        <v>SCOTTSDALE STREET LIGHTING IMPROVEMENT DISTRICT 7104-114</v>
      </c>
      <c r="E1250" s="110"/>
      <c r="F1250" s="177" t="s">
        <v>12125</v>
      </c>
      <c r="G1250" s="75" t="s">
        <v>11581</v>
      </c>
      <c r="H1250" s="75"/>
      <c r="I1250" s="75"/>
      <c r="J1250" s="75"/>
      <c r="K1250" s="75"/>
    </row>
    <row r="1251" spans="1:11" ht="12" x14ac:dyDescent="0.2">
      <c r="A1251" s="111">
        <v>6971</v>
      </c>
      <c r="B1251" s="110" t="s">
        <v>3319</v>
      </c>
      <c r="C1251" s="110" t="str">
        <f t="shared" si="10"/>
        <v>Scottsdale Street Lighting Improvement District 7104-115</v>
      </c>
      <c r="D1251" s="110" t="str">
        <f>UPPER(Table39[[#This Row],[Full Name (NEW)]])</f>
        <v>SCOTTSDALE STREET LIGHTING IMPROVEMENT DISTRICT 7104-115</v>
      </c>
      <c r="E1251" s="110"/>
      <c r="F1251" s="177" t="s">
        <v>12125</v>
      </c>
      <c r="G1251" s="75" t="s">
        <v>11581</v>
      </c>
      <c r="H1251" s="75"/>
      <c r="I1251" s="75"/>
      <c r="J1251" s="75"/>
      <c r="K1251" s="75"/>
    </row>
    <row r="1252" spans="1:11" ht="12" x14ac:dyDescent="0.2">
      <c r="A1252" s="111">
        <v>6972</v>
      </c>
      <c r="B1252" s="110" t="s">
        <v>2315</v>
      </c>
      <c r="C1252" s="110" t="str">
        <f t="shared" si="10"/>
        <v>Scottsdale Street Lighting Improvement District 7104-116</v>
      </c>
      <c r="D1252" s="110" t="str">
        <f>UPPER(Table39[[#This Row],[Full Name (NEW)]])</f>
        <v>SCOTTSDALE STREET LIGHTING IMPROVEMENT DISTRICT 7104-116</v>
      </c>
      <c r="E1252" s="110"/>
      <c r="F1252" s="177" t="s">
        <v>12125</v>
      </c>
      <c r="G1252" s="75" t="s">
        <v>11581</v>
      </c>
      <c r="H1252" s="75"/>
      <c r="I1252" s="75"/>
      <c r="J1252" s="75"/>
      <c r="K1252" s="75"/>
    </row>
    <row r="1253" spans="1:11" ht="12" x14ac:dyDescent="0.2">
      <c r="A1253" s="111">
        <v>6973</v>
      </c>
      <c r="B1253" s="110" t="s">
        <v>2282</v>
      </c>
      <c r="C1253" s="110" t="str">
        <f t="shared" si="10"/>
        <v>Scottsdale Street Lighting Improvement District 7104-117</v>
      </c>
      <c r="D1253" s="110" t="str">
        <f>UPPER(Table39[[#This Row],[Full Name (NEW)]])</f>
        <v>SCOTTSDALE STREET LIGHTING IMPROVEMENT DISTRICT 7104-117</v>
      </c>
      <c r="E1253" s="110"/>
      <c r="F1253" s="177" t="s">
        <v>12125</v>
      </c>
      <c r="G1253" s="75" t="s">
        <v>11581</v>
      </c>
      <c r="H1253" s="75"/>
      <c r="I1253" s="75"/>
      <c r="J1253" s="75"/>
      <c r="K1253" s="75"/>
    </row>
    <row r="1254" spans="1:11" ht="12" x14ac:dyDescent="0.2">
      <c r="A1254" s="111">
        <v>6974</v>
      </c>
      <c r="B1254" s="110" t="s">
        <v>2300</v>
      </c>
      <c r="C1254" s="110" t="str">
        <f t="shared" si="10"/>
        <v>Scottsdale Street Lighting Improvement District 7104-118</v>
      </c>
      <c r="D1254" s="110" t="str">
        <f>UPPER(Table39[[#This Row],[Full Name (NEW)]])</f>
        <v>SCOTTSDALE STREET LIGHTING IMPROVEMENT DISTRICT 7104-118</v>
      </c>
      <c r="E1254" s="110"/>
      <c r="F1254" s="177" t="s">
        <v>12125</v>
      </c>
      <c r="G1254" s="75" t="s">
        <v>11581</v>
      </c>
      <c r="H1254" s="75"/>
      <c r="I1254" s="75"/>
      <c r="J1254" s="75"/>
      <c r="K1254" s="75"/>
    </row>
    <row r="1255" spans="1:11" ht="12" x14ac:dyDescent="0.2">
      <c r="A1255" s="111">
        <v>6975</v>
      </c>
      <c r="B1255" s="110" t="s">
        <v>2288</v>
      </c>
      <c r="C1255" s="110" t="str">
        <f t="shared" si="10"/>
        <v>Scottsdale Street Lighting Improvement District 7104-119</v>
      </c>
      <c r="D1255" s="110" t="str">
        <f>UPPER(Table39[[#This Row],[Full Name (NEW)]])</f>
        <v>SCOTTSDALE STREET LIGHTING IMPROVEMENT DISTRICT 7104-119</v>
      </c>
      <c r="E1255" s="110"/>
      <c r="F1255" s="177" t="s">
        <v>12125</v>
      </c>
      <c r="G1255" s="75" t="s">
        <v>11581</v>
      </c>
      <c r="H1255" s="75"/>
      <c r="I1255" s="75"/>
      <c r="J1255" s="75"/>
      <c r="K1255" s="75"/>
    </row>
    <row r="1256" spans="1:11" ht="12" x14ac:dyDescent="0.2">
      <c r="A1256" s="111">
        <v>6976</v>
      </c>
      <c r="B1256" s="110" t="s">
        <v>3611</v>
      </c>
      <c r="C1256" s="110" t="str">
        <f t="shared" si="10"/>
        <v>Scottsdale Street Lighting Improvement District 7104-12</v>
      </c>
      <c r="D1256" s="110" t="str">
        <f>UPPER(Table39[[#This Row],[Full Name (NEW)]])</f>
        <v>SCOTTSDALE STREET LIGHTING IMPROVEMENT DISTRICT 7104-12</v>
      </c>
      <c r="E1256" s="110"/>
      <c r="F1256" s="177" t="s">
        <v>12125</v>
      </c>
      <c r="G1256" s="75" t="s">
        <v>11581</v>
      </c>
      <c r="H1256" s="75"/>
      <c r="I1256" s="75"/>
      <c r="J1256" s="75"/>
      <c r="K1256" s="75"/>
    </row>
    <row r="1257" spans="1:11" ht="12" x14ac:dyDescent="0.2">
      <c r="A1257" s="111">
        <v>6977</v>
      </c>
      <c r="B1257" s="110" t="s">
        <v>2327</v>
      </c>
      <c r="C1257" s="110" t="str">
        <f t="shared" si="10"/>
        <v>Scottsdale Street Lighting Improvement District 7104-120</v>
      </c>
      <c r="D1257" s="110" t="str">
        <f>UPPER(Table39[[#This Row],[Full Name (NEW)]])</f>
        <v>SCOTTSDALE STREET LIGHTING IMPROVEMENT DISTRICT 7104-120</v>
      </c>
      <c r="E1257" s="110"/>
      <c r="F1257" s="177" t="s">
        <v>12125</v>
      </c>
      <c r="G1257" s="75" t="s">
        <v>11581</v>
      </c>
      <c r="H1257" s="75"/>
      <c r="I1257" s="75"/>
      <c r="J1257" s="75"/>
      <c r="K1257" s="75"/>
    </row>
    <row r="1258" spans="1:11" ht="12" x14ac:dyDescent="0.2">
      <c r="A1258" s="111">
        <v>6978</v>
      </c>
      <c r="B1258" s="110" t="s">
        <v>2279</v>
      </c>
      <c r="C1258" s="110" t="str">
        <f t="shared" si="10"/>
        <v>Scottsdale Street Lighting Improvement District 7104-121</v>
      </c>
      <c r="D1258" s="110" t="str">
        <f>UPPER(Table39[[#This Row],[Full Name (NEW)]])</f>
        <v>SCOTTSDALE STREET LIGHTING IMPROVEMENT DISTRICT 7104-121</v>
      </c>
      <c r="E1258" s="110"/>
      <c r="F1258" s="177" t="s">
        <v>12125</v>
      </c>
      <c r="G1258" s="75" t="s">
        <v>11581</v>
      </c>
      <c r="H1258" s="75"/>
      <c r="I1258" s="75"/>
      <c r="J1258" s="75"/>
      <c r="K1258" s="75"/>
    </row>
    <row r="1259" spans="1:11" ht="12" x14ac:dyDescent="0.2">
      <c r="A1259" s="111">
        <v>6979</v>
      </c>
      <c r="B1259" s="110" t="s">
        <v>2577</v>
      </c>
      <c r="C1259" s="110" t="str">
        <f t="shared" si="10"/>
        <v>Scottsdale Street Lighting Improvement District 7104-122</v>
      </c>
      <c r="D1259" s="110" t="str">
        <f>UPPER(Table39[[#This Row],[Full Name (NEW)]])</f>
        <v>SCOTTSDALE STREET LIGHTING IMPROVEMENT DISTRICT 7104-122</v>
      </c>
      <c r="E1259" s="110"/>
      <c r="F1259" s="177" t="s">
        <v>12125</v>
      </c>
      <c r="G1259" s="75" t="s">
        <v>11581</v>
      </c>
      <c r="H1259" s="75"/>
      <c r="I1259" s="75"/>
      <c r="J1259" s="75"/>
      <c r="K1259" s="75"/>
    </row>
    <row r="1260" spans="1:11" ht="12" x14ac:dyDescent="0.2">
      <c r="A1260" s="111">
        <v>6980</v>
      </c>
      <c r="B1260" s="110" t="s">
        <v>2321</v>
      </c>
      <c r="C1260" s="110" t="str">
        <f t="shared" si="10"/>
        <v>Scottsdale Street Lighting Improvement District 7104-124</v>
      </c>
      <c r="D1260" s="110" t="str">
        <f>UPPER(Table39[[#This Row],[Full Name (NEW)]])</f>
        <v>SCOTTSDALE STREET LIGHTING IMPROVEMENT DISTRICT 7104-124</v>
      </c>
      <c r="E1260" s="110"/>
      <c r="F1260" s="177" t="s">
        <v>12125</v>
      </c>
      <c r="G1260" s="75" t="s">
        <v>11581</v>
      </c>
      <c r="H1260" s="75"/>
      <c r="I1260" s="75"/>
      <c r="J1260" s="75"/>
      <c r="K1260" s="75"/>
    </row>
    <row r="1261" spans="1:11" ht="12" x14ac:dyDescent="0.2">
      <c r="A1261" s="111">
        <v>6981</v>
      </c>
      <c r="B1261" s="110" t="s">
        <v>3303</v>
      </c>
      <c r="C1261" s="110" t="str">
        <f t="shared" si="10"/>
        <v>Scottsdale Street Lighting Improvement District 7104-125</v>
      </c>
      <c r="D1261" s="110" t="str">
        <f>UPPER(Table39[[#This Row],[Full Name (NEW)]])</f>
        <v>SCOTTSDALE STREET LIGHTING IMPROVEMENT DISTRICT 7104-125</v>
      </c>
      <c r="E1261" s="110"/>
      <c r="F1261" s="177" t="s">
        <v>12125</v>
      </c>
      <c r="G1261" s="75" t="s">
        <v>11581</v>
      </c>
      <c r="H1261" s="75"/>
      <c r="I1261" s="75"/>
      <c r="J1261" s="75"/>
      <c r="K1261" s="75"/>
    </row>
    <row r="1262" spans="1:11" ht="12" x14ac:dyDescent="0.2">
      <c r="A1262" s="111">
        <v>6982</v>
      </c>
      <c r="B1262" s="110" t="s">
        <v>2309</v>
      </c>
      <c r="C1262" s="110" t="str">
        <f t="shared" si="10"/>
        <v>Scottsdale Street Lighting Improvement District 7104-127</v>
      </c>
      <c r="D1262" s="110" t="str">
        <f>UPPER(Table39[[#This Row],[Full Name (NEW)]])</f>
        <v>SCOTTSDALE STREET LIGHTING IMPROVEMENT DISTRICT 7104-127</v>
      </c>
      <c r="E1262" s="110"/>
      <c r="F1262" s="177" t="s">
        <v>12125</v>
      </c>
      <c r="G1262" s="75" t="s">
        <v>11581</v>
      </c>
      <c r="H1262" s="75"/>
      <c r="I1262" s="75"/>
      <c r="J1262" s="75"/>
      <c r="K1262" s="75"/>
    </row>
    <row r="1263" spans="1:11" ht="12" x14ac:dyDescent="0.2">
      <c r="A1263" s="111">
        <v>6983</v>
      </c>
      <c r="B1263" s="110" t="s">
        <v>2366</v>
      </c>
      <c r="C1263" s="110" t="str">
        <f t="shared" si="10"/>
        <v>Scottsdale Street Lighting Improvement District 7104-128</v>
      </c>
      <c r="D1263" s="110" t="str">
        <f>UPPER(Table39[[#This Row],[Full Name (NEW)]])</f>
        <v>SCOTTSDALE STREET LIGHTING IMPROVEMENT DISTRICT 7104-128</v>
      </c>
      <c r="E1263" s="110"/>
      <c r="F1263" s="177" t="s">
        <v>12125</v>
      </c>
      <c r="G1263" s="75" t="s">
        <v>11581</v>
      </c>
      <c r="H1263" s="75"/>
      <c r="I1263" s="75"/>
      <c r="J1263" s="75"/>
      <c r="K1263" s="75"/>
    </row>
    <row r="1264" spans="1:11" ht="12" x14ac:dyDescent="0.2">
      <c r="A1264" s="111">
        <v>6984</v>
      </c>
      <c r="B1264" s="110" t="s">
        <v>2357</v>
      </c>
      <c r="C1264" s="110" t="str">
        <f t="shared" si="10"/>
        <v>Scottsdale Street Lighting Improvement District 7104-129</v>
      </c>
      <c r="D1264" s="110" t="str">
        <f>UPPER(Table39[[#This Row],[Full Name (NEW)]])</f>
        <v>SCOTTSDALE STREET LIGHTING IMPROVEMENT DISTRICT 7104-129</v>
      </c>
      <c r="E1264" s="110"/>
      <c r="F1264" s="177" t="s">
        <v>12125</v>
      </c>
      <c r="G1264" s="75" t="s">
        <v>11581</v>
      </c>
      <c r="H1264" s="75"/>
      <c r="I1264" s="75"/>
      <c r="J1264" s="75"/>
      <c r="K1264" s="75"/>
    </row>
    <row r="1265" spans="1:11" ht="12" x14ac:dyDescent="0.2">
      <c r="A1265" s="111">
        <v>6985</v>
      </c>
      <c r="B1265" s="110" t="s">
        <v>2726</v>
      </c>
      <c r="C1265" s="110" t="str">
        <f t="shared" si="10"/>
        <v>Scottsdale Street Lighting Improvement District 7104-13</v>
      </c>
      <c r="D1265" s="110" t="str">
        <f>UPPER(Table39[[#This Row],[Full Name (NEW)]])</f>
        <v>SCOTTSDALE STREET LIGHTING IMPROVEMENT DISTRICT 7104-13</v>
      </c>
      <c r="E1265" s="110"/>
      <c r="F1265" s="177" t="s">
        <v>12125</v>
      </c>
      <c r="G1265" s="75" t="s">
        <v>11581</v>
      </c>
      <c r="H1265" s="75"/>
      <c r="I1265" s="75"/>
      <c r="J1265" s="75"/>
      <c r="K1265" s="75"/>
    </row>
    <row r="1266" spans="1:11" ht="12" x14ac:dyDescent="0.2">
      <c r="A1266" s="111">
        <v>6986</v>
      </c>
      <c r="B1266" s="110" t="s">
        <v>2372</v>
      </c>
      <c r="C1266" s="110" t="str">
        <f t="shared" si="10"/>
        <v>Scottsdale Street Lighting Improvement District 7104-130</v>
      </c>
      <c r="D1266" s="110" t="str">
        <f>UPPER(Table39[[#This Row],[Full Name (NEW)]])</f>
        <v>SCOTTSDALE STREET LIGHTING IMPROVEMENT DISTRICT 7104-130</v>
      </c>
      <c r="E1266" s="110"/>
      <c r="F1266" s="177" t="s">
        <v>12125</v>
      </c>
      <c r="G1266" s="75" t="s">
        <v>11581</v>
      </c>
      <c r="H1266" s="75"/>
      <c r="I1266" s="75"/>
      <c r="J1266" s="75"/>
      <c r="K1266" s="75"/>
    </row>
    <row r="1267" spans="1:11" ht="12" x14ac:dyDescent="0.2">
      <c r="A1267" s="111">
        <v>6987</v>
      </c>
      <c r="B1267" s="110" t="s">
        <v>3315</v>
      </c>
      <c r="C1267" s="110" t="str">
        <f t="shared" si="10"/>
        <v>Scottsdale Street Lighting Improvement District 7104-131</v>
      </c>
      <c r="D1267" s="110" t="str">
        <f>UPPER(Table39[[#This Row],[Full Name (NEW)]])</f>
        <v>SCOTTSDALE STREET LIGHTING IMPROVEMENT DISTRICT 7104-131</v>
      </c>
      <c r="E1267" s="110"/>
      <c r="F1267" s="177" t="s">
        <v>12125</v>
      </c>
      <c r="G1267" s="75" t="s">
        <v>11581</v>
      </c>
      <c r="H1267" s="75"/>
      <c r="I1267" s="75"/>
      <c r="J1267" s="75"/>
      <c r="K1267" s="75"/>
    </row>
    <row r="1268" spans="1:11" ht="12" x14ac:dyDescent="0.2">
      <c r="A1268" s="111">
        <v>6988</v>
      </c>
      <c r="B1268" s="110" t="s">
        <v>2318</v>
      </c>
      <c r="C1268" s="110" t="str">
        <f t="shared" si="10"/>
        <v>Scottsdale Street Lighting Improvement District 7104-133</v>
      </c>
      <c r="D1268" s="110" t="str">
        <f>UPPER(Table39[[#This Row],[Full Name (NEW)]])</f>
        <v>SCOTTSDALE STREET LIGHTING IMPROVEMENT DISTRICT 7104-133</v>
      </c>
      <c r="E1268" s="110"/>
      <c r="F1268" s="177" t="s">
        <v>12125</v>
      </c>
      <c r="G1268" s="75" t="s">
        <v>11581</v>
      </c>
      <c r="H1268" s="75"/>
      <c r="I1268" s="75"/>
      <c r="J1268" s="75"/>
      <c r="K1268" s="75"/>
    </row>
    <row r="1269" spans="1:11" ht="12" x14ac:dyDescent="0.2">
      <c r="A1269" s="111">
        <v>6989</v>
      </c>
      <c r="B1269" s="110" t="s">
        <v>2312</v>
      </c>
      <c r="C1269" s="110" t="str">
        <f t="shared" si="10"/>
        <v>Scottsdale Street Lighting Improvement District 7104-134</v>
      </c>
      <c r="D1269" s="110" t="str">
        <f>UPPER(Table39[[#This Row],[Full Name (NEW)]])</f>
        <v>SCOTTSDALE STREET LIGHTING IMPROVEMENT DISTRICT 7104-134</v>
      </c>
      <c r="E1269" s="110"/>
      <c r="F1269" s="177" t="s">
        <v>12125</v>
      </c>
      <c r="G1269" s="75" t="s">
        <v>11581</v>
      </c>
      <c r="H1269" s="75"/>
      <c r="I1269" s="75"/>
      <c r="J1269" s="75"/>
      <c r="K1269" s="75"/>
    </row>
    <row r="1270" spans="1:11" ht="12" x14ac:dyDescent="0.2">
      <c r="A1270" s="111">
        <v>6990</v>
      </c>
      <c r="B1270" s="110" t="s">
        <v>3311</v>
      </c>
      <c r="C1270" s="110" t="str">
        <f t="shared" si="10"/>
        <v>Scottsdale Street Lighting Improvement District 7104-135</v>
      </c>
      <c r="D1270" s="110" t="str">
        <f>UPPER(Table39[[#This Row],[Full Name (NEW)]])</f>
        <v>SCOTTSDALE STREET LIGHTING IMPROVEMENT DISTRICT 7104-135</v>
      </c>
      <c r="E1270" s="110"/>
      <c r="F1270" s="177" t="s">
        <v>12125</v>
      </c>
      <c r="G1270" s="75" t="s">
        <v>11581</v>
      </c>
      <c r="H1270" s="75"/>
      <c r="I1270" s="75"/>
      <c r="J1270" s="75"/>
      <c r="K1270" s="75"/>
    </row>
    <row r="1271" spans="1:11" ht="12" x14ac:dyDescent="0.2">
      <c r="A1271" s="111">
        <v>6991</v>
      </c>
      <c r="B1271" s="110" t="s">
        <v>2345</v>
      </c>
      <c r="C1271" s="110" t="str">
        <f t="shared" si="10"/>
        <v>Scottsdale Street Lighting Improvement District 7104-136</v>
      </c>
      <c r="D1271" s="110" t="str">
        <f>UPPER(Table39[[#This Row],[Full Name (NEW)]])</f>
        <v>SCOTTSDALE STREET LIGHTING IMPROVEMENT DISTRICT 7104-136</v>
      </c>
      <c r="E1271" s="110"/>
      <c r="F1271" s="177" t="s">
        <v>12125</v>
      </c>
      <c r="G1271" s="75" t="s">
        <v>11581</v>
      </c>
      <c r="H1271" s="75"/>
      <c r="I1271" s="75"/>
      <c r="J1271" s="75"/>
      <c r="K1271" s="75"/>
    </row>
    <row r="1272" spans="1:11" ht="12" x14ac:dyDescent="0.2">
      <c r="A1272" s="111">
        <v>6992</v>
      </c>
      <c r="B1272" s="110" t="s">
        <v>3287</v>
      </c>
      <c r="C1272" s="110" t="str">
        <f t="shared" si="10"/>
        <v>Scottsdale Street Lighting Improvement District 7104-137</v>
      </c>
      <c r="D1272" s="110" t="str">
        <f>UPPER(Table39[[#This Row],[Full Name (NEW)]])</f>
        <v>SCOTTSDALE STREET LIGHTING IMPROVEMENT DISTRICT 7104-137</v>
      </c>
      <c r="E1272" s="110"/>
      <c r="F1272" s="177" t="s">
        <v>12125</v>
      </c>
      <c r="G1272" s="75" t="s">
        <v>11581</v>
      </c>
      <c r="H1272" s="75"/>
      <c r="I1272" s="75"/>
      <c r="J1272" s="75"/>
      <c r="K1272" s="75"/>
    </row>
    <row r="1273" spans="1:11" ht="12" x14ac:dyDescent="0.2">
      <c r="A1273" s="111">
        <v>6993</v>
      </c>
      <c r="B1273" s="110" t="s">
        <v>2393</v>
      </c>
      <c r="C1273" s="110" t="str">
        <f t="shared" si="10"/>
        <v>Scottsdale Street Lighting Improvement District 7104-138</v>
      </c>
      <c r="D1273" s="110" t="str">
        <f>UPPER(Table39[[#This Row],[Full Name (NEW)]])</f>
        <v>SCOTTSDALE STREET LIGHTING IMPROVEMENT DISTRICT 7104-138</v>
      </c>
      <c r="E1273" s="110"/>
      <c r="F1273" s="177" t="s">
        <v>12125</v>
      </c>
      <c r="G1273" s="75" t="s">
        <v>11581</v>
      </c>
      <c r="H1273" s="75"/>
      <c r="I1273" s="75"/>
      <c r="J1273" s="75"/>
      <c r="K1273" s="75"/>
    </row>
    <row r="1274" spans="1:11" ht="12" x14ac:dyDescent="0.2">
      <c r="A1274" s="111">
        <v>6994</v>
      </c>
      <c r="B1274" s="110" t="s">
        <v>2384</v>
      </c>
      <c r="C1274" s="110" t="str">
        <f t="shared" si="10"/>
        <v>Scottsdale Street Lighting Improvement District 7104-139</v>
      </c>
      <c r="D1274" s="110" t="str">
        <f>UPPER(Table39[[#This Row],[Full Name (NEW)]])</f>
        <v>SCOTTSDALE STREET LIGHTING IMPROVEMENT DISTRICT 7104-139</v>
      </c>
      <c r="E1274" s="110"/>
      <c r="F1274" s="177" t="s">
        <v>12125</v>
      </c>
      <c r="G1274" s="75" t="s">
        <v>11581</v>
      </c>
      <c r="H1274" s="75"/>
      <c r="I1274" s="75"/>
      <c r="J1274" s="75"/>
      <c r="K1274" s="75"/>
    </row>
    <row r="1275" spans="1:11" ht="12" x14ac:dyDescent="0.2">
      <c r="A1275" s="111">
        <v>6995</v>
      </c>
      <c r="B1275" s="110" t="s">
        <v>2387</v>
      </c>
      <c r="C1275" s="110" t="str">
        <f t="shared" si="10"/>
        <v>Scottsdale Street Lighting Improvement District 7104-140</v>
      </c>
      <c r="D1275" s="110" t="str">
        <f>UPPER(Table39[[#This Row],[Full Name (NEW)]])</f>
        <v>SCOTTSDALE STREET LIGHTING IMPROVEMENT DISTRICT 7104-140</v>
      </c>
      <c r="E1275" s="110"/>
      <c r="F1275" s="177" t="s">
        <v>12125</v>
      </c>
      <c r="G1275" s="75" t="s">
        <v>11581</v>
      </c>
      <c r="H1275" s="75"/>
      <c r="I1275" s="75"/>
      <c r="J1275" s="75"/>
      <c r="K1275" s="75"/>
    </row>
    <row r="1276" spans="1:11" ht="12" x14ac:dyDescent="0.2">
      <c r="A1276" s="111">
        <v>6996</v>
      </c>
      <c r="B1276" s="110" t="s">
        <v>3459</v>
      </c>
      <c r="C1276" s="110" t="str">
        <f t="shared" si="10"/>
        <v>Scottsdale Street Lighting Improvement District 7104-141</v>
      </c>
      <c r="D1276" s="110" t="str">
        <f>UPPER(Table39[[#This Row],[Full Name (NEW)]])</f>
        <v>SCOTTSDALE STREET LIGHTING IMPROVEMENT DISTRICT 7104-141</v>
      </c>
      <c r="E1276" s="110"/>
      <c r="F1276" s="177" t="s">
        <v>12125</v>
      </c>
      <c r="G1276" s="75" t="s">
        <v>11581</v>
      </c>
      <c r="H1276" s="75"/>
      <c r="I1276" s="75"/>
      <c r="J1276" s="75"/>
      <c r="K1276" s="75"/>
    </row>
    <row r="1277" spans="1:11" ht="12" x14ac:dyDescent="0.2">
      <c r="A1277" s="111">
        <v>6997</v>
      </c>
      <c r="B1277" s="110" t="s">
        <v>3539</v>
      </c>
      <c r="C1277" s="110" t="str">
        <f t="shared" si="10"/>
        <v>Scottsdale Street Lighting Improvement District 7104-143</v>
      </c>
      <c r="D1277" s="110" t="str">
        <f>UPPER(Table39[[#This Row],[Full Name (NEW)]])</f>
        <v>SCOTTSDALE STREET LIGHTING IMPROVEMENT DISTRICT 7104-143</v>
      </c>
      <c r="E1277" s="110"/>
      <c r="F1277" s="177" t="s">
        <v>12125</v>
      </c>
      <c r="G1277" s="75" t="s">
        <v>11581</v>
      </c>
      <c r="H1277" s="75"/>
      <c r="I1277" s="75"/>
      <c r="J1277" s="75"/>
      <c r="K1277" s="75"/>
    </row>
    <row r="1278" spans="1:11" ht="12" x14ac:dyDescent="0.2">
      <c r="A1278" s="111">
        <v>6998</v>
      </c>
      <c r="B1278" s="110" t="s">
        <v>2351</v>
      </c>
      <c r="C1278" s="110" t="str">
        <f t="shared" si="10"/>
        <v>Scottsdale Street Lighting Improvement District 7104-145</v>
      </c>
      <c r="D1278" s="110" t="str">
        <f>UPPER(Table39[[#This Row],[Full Name (NEW)]])</f>
        <v>SCOTTSDALE STREET LIGHTING IMPROVEMENT DISTRICT 7104-145</v>
      </c>
      <c r="E1278" s="110"/>
      <c r="F1278" s="177" t="s">
        <v>12125</v>
      </c>
      <c r="G1278" s="75" t="s">
        <v>11581</v>
      </c>
      <c r="H1278" s="75"/>
      <c r="I1278" s="75"/>
      <c r="J1278" s="75"/>
      <c r="K1278" s="75"/>
    </row>
    <row r="1279" spans="1:11" ht="12" x14ac:dyDescent="0.2">
      <c r="A1279" s="111">
        <v>6999</v>
      </c>
      <c r="B1279" s="110" t="s">
        <v>3283</v>
      </c>
      <c r="C1279" s="110" t="str">
        <f t="shared" si="10"/>
        <v>Scottsdale Street Lighting Improvement District 7104-147</v>
      </c>
      <c r="D1279" s="110" t="str">
        <f>UPPER(Table39[[#This Row],[Full Name (NEW)]])</f>
        <v>SCOTTSDALE STREET LIGHTING IMPROVEMENT DISTRICT 7104-147</v>
      </c>
      <c r="E1279" s="110"/>
      <c r="F1279" s="177" t="s">
        <v>12125</v>
      </c>
      <c r="G1279" s="75" t="s">
        <v>11581</v>
      </c>
      <c r="H1279" s="75"/>
      <c r="I1279" s="75"/>
      <c r="J1279" s="75"/>
      <c r="K1279" s="75"/>
    </row>
    <row r="1280" spans="1:11" ht="12" x14ac:dyDescent="0.2">
      <c r="A1280" s="111">
        <v>7000</v>
      </c>
      <c r="B1280" s="110" t="s">
        <v>3563</v>
      </c>
      <c r="C1280" s="110" t="str">
        <f t="shared" si="10"/>
        <v>Scottsdale Street Lighting Improvement District 7104-149</v>
      </c>
      <c r="D1280" s="110" t="str">
        <f>UPPER(Table39[[#This Row],[Full Name (NEW)]])</f>
        <v>SCOTTSDALE STREET LIGHTING IMPROVEMENT DISTRICT 7104-149</v>
      </c>
      <c r="E1280" s="110"/>
      <c r="F1280" s="177" t="s">
        <v>12125</v>
      </c>
      <c r="G1280" s="75" t="s">
        <v>11581</v>
      </c>
      <c r="H1280" s="75"/>
      <c r="I1280" s="75"/>
      <c r="J1280" s="75"/>
      <c r="K1280" s="75"/>
    </row>
    <row r="1281" spans="1:11" ht="12" x14ac:dyDescent="0.2">
      <c r="A1281" s="111">
        <v>7001</v>
      </c>
      <c r="B1281" s="110" t="s">
        <v>2369</v>
      </c>
      <c r="C1281" s="110" t="str">
        <f t="shared" si="10"/>
        <v>Scottsdale Street Lighting Improvement District 7104-150</v>
      </c>
      <c r="D1281" s="110" t="str">
        <f>UPPER(Table39[[#This Row],[Full Name (NEW)]])</f>
        <v>SCOTTSDALE STREET LIGHTING IMPROVEMENT DISTRICT 7104-150</v>
      </c>
      <c r="E1281" s="110"/>
      <c r="F1281" s="177" t="s">
        <v>12125</v>
      </c>
      <c r="G1281" s="75" t="s">
        <v>11581</v>
      </c>
      <c r="H1281" s="75"/>
      <c r="I1281" s="75"/>
      <c r="J1281" s="75"/>
      <c r="K1281" s="75"/>
    </row>
    <row r="1282" spans="1:11" ht="12" x14ac:dyDescent="0.2">
      <c r="A1282" s="111">
        <v>7002</v>
      </c>
      <c r="B1282" s="110" t="s">
        <v>3307</v>
      </c>
      <c r="C1282" s="110" t="str">
        <f t="shared" si="10"/>
        <v>Scottsdale Street Lighting Improvement District 7104-151</v>
      </c>
      <c r="D1282" s="110" t="str">
        <f>UPPER(Table39[[#This Row],[Full Name (NEW)]])</f>
        <v>SCOTTSDALE STREET LIGHTING IMPROVEMENT DISTRICT 7104-151</v>
      </c>
      <c r="E1282" s="110"/>
      <c r="F1282" s="177" t="s">
        <v>12125</v>
      </c>
      <c r="G1282" s="75" t="s">
        <v>11581</v>
      </c>
      <c r="H1282" s="75"/>
      <c r="I1282" s="75"/>
      <c r="J1282" s="75"/>
      <c r="K1282" s="75"/>
    </row>
    <row r="1283" spans="1:11" ht="12" x14ac:dyDescent="0.2">
      <c r="A1283" s="111">
        <v>7003</v>
      </c>
      <c r="B1283" s="110" t="s">
        <v>3351</v>
      </c>
      <c r="C1283" s="110" t="str">
        <f t="shared" si="10"/>
        <v>Scottsdale Street Lighting Improvement District 7104-152</v>
      </c>
      <c r="D1283" s="110" t="str">
        <f>UPPER(Table39[[#This Row],[Full Name (NEW)]])</f>
        <v>SCOTTSDALE STREET LIGHTING IMPROVEMENT DISTRICT 7104-152</v>
      </c>
      <c r="E1283" s="110"/>
      <c r="F1283" s="177" t="s">
        <v>12125</v>
      </c>
      <c r="G1283" s="75" t="s">
        <v>11581</v>
      </c>
      <c r="H1283" s="75"/>
      <c r="I1283" s="75"/>
      <c r="J1283" s="75"/>
      <c r="K1283" s="75"/>
    </row>
    <row r="1284" spans="1:11" ht="12" x14ac:dyDescent="0.2">
      <c r="A1284" s="111">
        <v>7004</v>
      </c>
      <c r="B1284" s="110" t="s">
        <v>3419</v>
      </c>
      <c r="C1284" s="110" t="str">
        <f t="shared" si="10"/>
        <v>Scottsdale Street Lighting Improvement District 7104-153</v>
      </c>
      <c r="D1284" s="110" t="str">
        <f>UPPER(Table39[[#This Row],[Full Name (NEW)]])</f>
        <v>SCOTTSDALE STREET LIGHTING IMPROVEMENT DISTRICT 7104-153</v>
      </c>
      <c r="E1284" s="110"/>
      <c r="F1284" s="177" t="s">
        <v>12125</v>
      </c>
      <c r="G1284" s="75" t="s">
        <v>11581</v>
      </c>
      <c r="H1284" s="75"/>
      <c r="I1284" s="75"/>
      <c r="J1284" s="75"/>
      <c r="K1284" s="75"/>
    </row>
    <row r="1285" spans="1:11" ht="12" x14ac:dyDescent="0.2">
      <c r="A1285" s="111">
        <v>7005</v>
      </c>
      <c r="B1285" s="110" t="s">
        <v>3347</v>
      </c>
      <c r="C1285" s="110" t="str">
        <f t="shared" si="10"/>
        <v>Scottsdale Street Lighting Improvement District 7104-154</v>
      </c>
      <c r="D1285" s="110" t="str">
        <f>UPPER(Table39[[#This Row],[Full Name (NEW)]])</f>
        <v>SCOTTSDALE STREET LIGHTING IMPROVEMENT DISTRICT 7104-154</v>
      </c>
      <c r="E1285" s="110"/>
      <c r="F1285" s="177" t="s">
        <v>12125</v>
      </c>
      <c r="G1285" s="75" t="s">
        <v>11581</v>
      </c>
      <c r="H1285" s="75"/>
      <c r="I1285" s="75"/>
      <c r="J1285" s="75"/>
      <c r="K1285" s="75"/>
    </row>
    <row r="1286" spans="1:11" ht="12" x14ac:dyDescent="0.2">
      <c r="A1286" s="111">
        <v>7006</v>
      </c>
      <c r="B1286" s="110" t="s">
        <v>3331</v>
      </c>
      <c r="C1286" s="110" t="str">
        <f t="shared" si="10"/>
        <v>Scottsdale Street Lighting Improvement District 7104-155</v>
      </c>
      <c r="D1286" s="110" t="str">
        <f>UPPER(Table39[[#This Row],[Full Name (NEW)]])</f>
        <v>SCOTTSDALE STREET LIGHTING IMPROVEMENT DISTRICT 7104-155</v>
      </c>
      <c r="E1286" s="110"/>
      <c r="F1286" s="177" t="s">
        <v>12125</v>
      </c>
      <c r="G1286" s="75" t="s">
        <v>11581</v>
      </c>
      <c r="H1286" s="75"/>
      <c r="I1286" s="75"/>
      <c r="J1286" s="75"/>
      <c r="K1286" s="75"/>
    </row>
    <row r="1287" spans="1:11" ht="12" x14ac:dyDescent="0.2">
      <c r="A1287" s="111">
        <v>7007</v>
      </c>
      <c r="B1287" s="110" t="s">
        <v>3383</v>
      </c>
      <c r="C1287" s="110" t="str">
        <f t="shared" ref="C1287:C1350" si="11">"Scottsdale Street Lighting Improvement District "&amp;MID(B1287, FIND("-",B1287)+1, 100)</f>
        <v>Scottsdale Street Lighting Improvement District 7104-156</v>
      </c>
      <c r="D1287" s="110" t="str">
        <f>UPPER(Table39[[#This Row],[Full Name (NEW)]])</f>
        <v>SCOTTSDALE STREET LIGHTING IMPROVEMENT DISTRICT 7104-156</v>
      </c>
      <c r="E1287" s="110"/>
      <c r="F1287" s="177" t="s">
        <v>12125</v>
      </c>
      <c r="G1287" s="75" t="s">
        <v>11581</v>
      </c>
      <c r="H1287" s="75"/>
      <c r="I1287" s="75"/>
      <c r="J1287" s="75"/>
      <c r="K1287" s="75"/>
    </row>
    <row r="1288" spans="1:11" ht="12" x14ac:dyDescent="0.2">
      <c r="A1288" s="111">
        <v>7008</v>
      </c>
      <c r="B1288" s="110" t="s">
        <v>3487</v>
      </c>
      <c r="C1288" s="110" t="str">
        <f t="shared" si="11"/>
        <v>Scottsdale Street Lighting Improvement District 7104-157</v>
      </c>
      <c r="D1288" s="110" t="str">
        <f>UPPER(Table39[[#This Row],[Full Name (NEW)]])</f>
        <v>SCOTTSDALE STREET LIGHTING IMPROVEMENT DISTRICT 7104-157</v>
      </c>
      <c r="E1288" s="110"/>
      <c r="F1288" s="177" t="s">
        <v>12125</v>
      </c>
      <c r="G1288" s="75" t="s">
        <v>11581</v>
      </c>
      <c r="H1288" s="75"/>
      <c r="I1288" s="75"/>
      <c r="J1288" s="75"/>
      <c r="K1288" s="75"/>
    </row>
    <row r="1289" spans="1:11" ht="12" x14ac:dyDescent="0.2">
      <c r="A1289" s="111">
        <v>7009</v>
      </c>
      <c r="B1289" s="110" t="s">
        <v>3299</v>
      </c>
      <c r="C1289" s="110" t="str">
        <f t="shared" si="11"/>
        <v>Scottsdale Street Lighting Improvement District 7104-158</v>
      </c>
      <c r="D1289" s="110" t="str">
        <f>UPPER(Table39[[#This Row],[Full Name (NEW)]])</f>
        <v>SCOTTSDALE STREET LIGHTING IMPROVEMENT DISTRICT 7104-158</v>
      </c>
      <c r="E1289" s="110"/>
      <c r="F1289" s="177" t="s">
        <v>12125</v>
      </c>
      <c r="G1289" s="75" t="s">
        <v>11581</v>
      </c>
      <c r="H1289" s="75"/>
      <c r="I1289" s="75"/>
      <c r="J1289" s="75"/>
      <c r="K1289" s="75"/>
    </row>
    <row r="1290" spans="1:11" ht="12" x14ac:dyDescent="0.2">
      <c r="A1290" s="111">
        <v>7010</v>
      </c>
      <c r="B1290" s="110" t="s">
        <v>3291</v>
      </c>
      <c r="C1290" s="110" t="str">
        <f t="shared" si="11"/>
        <v>Scottsdale Street Lighting Improvement District 7104-159</v>
      </c>
      <c r="D1290" s="110" t="str">
        <f>UPPER(Table39[[#This Row],[Full Name (NEW)]])</f>
        <v>SCOTTSDALE STREET LIGHTING IMPROVEMENT DISTRICT 7104-159</v>
      </c>
      <c r="E1290" s="110"/>
      <c r="F1290" s="177" t="s">
        <v>12125</v>
      </c>
      <c r="G1290" s="75" t="s">
        <v>11581</v>
      </c>
      <c r="H1290" s="75"/>
      <c r="I1290" s="75"/>
      <c r="J1290" s="75"/>
      <c r="K1290" s="75"/>
    </row>
    <row r="1291" spans="1:11" ht="12" x14ac:dyDescent="0.2">
      <c r="A1291" s="111">
        <v>7011</v>
      </c>
      <c r="B1291" s="110" t="s">
        <v>3659</v>
      </c>
      <c r="C1291" s="110" t="str">
        <f t="shared" si="11"/>
        <v>Scottsdale Street Lighting Improvement District 7104-16</v>
      </c>
      <c r="D1291" s="110" t="str">
        <f>UPPER(Table39[[#This Row],[Full Name (NEW)]])</f>
        <v>SCOTTSDALE STREET LIGHTING IMPROVEMENT DISTRICT 7104-16</v>
      </c>
      <c r="E1291" s="110"/>
      <c r="F1291" s="177" t="s">
        <v>12125</v>
      </c>
      <c r="G1291" s="75" t="s">
        <v>11581</v>
      </c>
      <c r="H1291" s="75"/>
      <c r="I1291" s="75"/>
      <c r="J1291" s="75"/>
      <c r="K1291" s="75"/>
    </row>
    <row r="1292" spans="1:11" ht="12" x14ac:dyDescent="0.2">
      <c r="A1292" s="111">
        <v>7012</v>
      </c>
      <c r="B1292" s="110" t="s">
        <v>3499</v>
      </c>
      <c r="C1292" s="110" t="str">
        <f t="shared" si="11"/>
        <v>Scottsdale Street Lighting Improvement District 7104-160</v>
      </c>
      <c r="D1292" s="110" t="str">
        <f>UPPER(Table39[[#This Row],[Full Name (NEW)]])</f>
        <v>SCOTTSDALE STREET LIGHTING IMPROVEMENT DISTRICT 7104-160</v>
      </c>
      <c r="E1292" s="110"/>
      <c r="F1292" s="177" t="s">
        <v>12125</v>
      </c>
      <c r="G1292" s="75" t="s">
        <v>11581</v>
      </c>
      <c r="H1292" s="75"/>
      <c r="I1292" s="75"/>
      <c r="J1292" s="75"/>
      <c r="K1292" s="75"/>
    </row>
    <row r="1293" spans="1:11" ht="12" x14ac:dyDescent="0.2">
      <c r="A1293" s="111">
        <v>7013</v>
      </c>
      <c r="B1293" s="110" t="s">
        <v>3327</v>
      </c>
      <c r="C1293" s="110" t="str">
        <f t="shared" si="11"/>
        <v>Scottsdale Street Lighting Improvement District 7104-162</v>
      </c>
      <c r="D1293" s="110" t="str">
        <f>UPPER(Table39[[#This Row],[Full Name (NEW)]])</f>
        <v>SCOTTSDALE STREET LIGHTING IMPROVEMENT DISTRICT 7104-162</v>
      </c>
      <c r="E1293" s="110"/>
      <c r="F1293" s="177" t="s">
        <v>12125</v>
      </c>
      <c r="G1293" s="75" t="s">
        <v>11581</v>
      </c>
      <c r="H1293" s="75"/>
      <c r="I1293" s="75"/>
      <c r="J1293" s="75"/>
      <c r="K1293" s="75"/>
    </row>
    <row r="1294" spans="1:11" ht="12" x14ac:dyDescent="0.2">
      <c r="A1294" s="111">
        <v>7014</v>
      </c>
      <c r="B1294" s="110" t="s">
        <v>2390</v>
      </c>
      <c r="C1294" s="110" t="str">
        <f t="shared" si="11"/>
        <v>Scottsdale Street Lighting Improvement District 7104-163</v>
      </c>
      <c r="D1294" s="110" t="str">
        <f>UPPER(Table39[[#This Row],[Full Name (NEW)]])</f>
        <v>SCOTTSDALE STREET LIGHTING IMPROVEMENT DISTRICT 7104-163</v>
      </c>
      <c r="E1294" s="110"/>
      <c r="F1294" s="177" t="s">
        <v>12125</v>
      </c>
      <c r="G1294" s="75" t="s">
        <v>11581</v>
      </c>
      <c r="H1294" s="75"/>
      <c r="I1294" s="75"/>
      <c r="J1294" s="75"/>
      <c r="K1294" s="75"/>
    </row>
    <row r="1295" spans="1:11" ht="12" x14ac:dyDescent="0.2">
      <c r="A1295" s="111">
        <v>7015</v>
      </c>
      <c r="B1295" s="110" t="s">
        <v>3367</v>
      </c>
      <c r="C1295" s="110" t="str">
        <f t="shared" si="11"/>
        <v>Scottsdale Street Lighting Improvement District 7104-164</v>
      </c>
      <c r="D1295" s="110" t="str">
        <f>UPPER(Table39[[#This Row],[Full Name (NEW)]])</f>
        <v>SCOTTSDALE STREET LIGHTING IMPROVEMENT DISTRICT 7104-164</v>
      </c>
      <c r="E1295" s="110"/>
      <c r="F1295" s="177" t="s">
        <v>12125</v>
      </c>
      <c r="G1295" s="75" t="s">
        <v>11581</v>
      </c>
      <c r="H1295" s="75"/>
      <c r="I1295" s="75"/>
      <c r="J1295" s="75"/>
      <c r="K1295" s="75"/>
    </row>
    <row r="1296" spans="1:11" ht="12" x14ac:dyDescent="0.2">
      <c r="A1296" s="111">
        <v>7016</v>
      </c>
      <c r="B1296" s="110" t="s">
        <v>3339</v>
      </c>
      <c r="C1296" s="110" t="str">
        <f t="shared" si="11"/>
        <v>Scottsdale Street Lighting Improvement District 7104-165</v>
      </c>
      <c r="D1296" s="110" t="str">
        <f>UPPER(Table39[[#This Row],[Full Name (NEW)]])</f>
        <v>SCOTTSDALE STREET LIGHTING IMPROVEMENT DISTRICT 7104-165</v>
      </c>
      <c r="E1296" s="110"/>
      <c r="F1296" s="177" t="s">
        <v>12125</v>
      </c>
      <c r="G1296" s="75" t="s">
        <v>11581</v>
      </c>
      <c r="H1296" s="75"/>
      <c r="I1296" s="75"/>
      <c r="J1296" s="75"/>
      <c r="K1296" s="75"/>
    </row>
    <row r="1297" spans="1:11" ht="12" x14ac:dyDescent="0.2">
      <c r="A1297" s="111">
        <v>7017</v>
      </c>
      <c r="B1297" s="110" t="s">
        <v>3323</v>
      </c>
      <c r="C1297" s="110" t="str">
        <f t="shared" si="11"/>
        <v>Scottsdale Street Lighting Improvement District 7104-166</v>
      </c>
      <c r="D1297" s="110" t="str">
        <f>UPPER(Table39[[#This Row],[Full Name (NEW)]])</f>
        <v>SCOTTSDALE STREET LIGHTING IMPROVEMENT DISTRICT 7104-166</v>
      </c>
      <c r="E1297" s="110"/>
      <c r="F1297" s="177" t="s">
        <v>12125</v>
      </c>
      <c r="G1297" s="75" t="s">
        <v>11581</v>
      </c>
      <c r="H1297" s="75"/>
      <c r="I1297" s="75"/>
      <c r="J1297" s="75"/>
      <c r="K1297" s="75"/>
    </row>
    <row r="1298" spans="1:11" ht="12" x14ac:dyDescent="0.2">
      <c r="A1298" s="111">
        <v>7018</v>
      </c>
      <c r="B1298" s="110" t="s">
        <v>3363</v>
      </c>
      <c r="C1298" s="110" t="str">
        <f t="shared" si="11"/>
        <v>Scottsdale Street Lighting Improvement District 7104-167</v>
      </c>
      <c r="D1298" s="110" t="str">
        <f>UPPER(Table39[[#This Row],[Full Name (NEW)]])</f>
        <v>SCOTTSDALE STREET LIGHTING IMPROVEMENT DISTRICT 7104-167</v>
      </c>
      <c r="E1298" s="110"/>
      <c r="F1298" s="177" t="s">
        <v>12125</v>
      </c>
      <c r="G1298" s="75" t="s">
        <v>11581</v>
      </c>
      <c r="H1298" s="75"/>
      <c r="I1298" s="75"/>
      <c r="J1298" s="75"/>
      <c r="K1298" s="75"/>
    </row>
    <row r="1299" spans="1:11" ht="12" x14ac:dyDescent="0.2">
      <c r="A1299" s="111">
        <v>7019</v>
      </c>
      <c r="B1299" s="110" t="s">
        <v>3571</v>
      </c>
      <c r="C1299" s="110" t="str">
        <f t="shared" si="11"/>
        <v>Scottsdale Street Lighting Improvement District 7104-169</v>
      </c>
      <c r="D1299" s="110" t="str">
        <f>UPPER(Table39[[#This Row],[Full Name (NEW)]])</f>
        <v>SCOTTSDALE STREET LIGHTING IMPROVEMENT DISTRICT 7104-169</v>
      </c>
      <c r="E1299" s="110"/>
      <c r="F1299" s="177" t="s">
        <v>12125</v>
      </c>
      <c r="G1299" s="75" t="s">
        <v>11581</v>
      </c>
      <c r="H1299" s="75"/>
      <c r="I1299" s="75"/>
      <c r="J1299" s="75"/>
      <c r="K1299" s="75"/>
    </row>
    <row r="1300" spans="1:11" ht="12" x14ac:dyDescent="0.2">
      <c r="A1300" s="111">
        <v>7020</v>
      </c>
      <c r="B1300" s="110" t="s">
        <v>2613</v>
      </c>
      <c r="C1300" s="110" t="str">
        <f t="shared" si="11"/>
        <v>Scottsdale Street Lighting Improvement District 7104-17</v>
      </c>
      <c r="D1300" s="110" t="str">
        <f>UPPER(Table39[[#This Row],[Full Name (NEW)]])</f>
        <v>SCOTTSDALE STREET LIGHTING IMPROVEMENT DISTRICT 7104-17</v>
      </c>
      <c r="E1300" s="110"/>
      <c r="F1300" s="177" t="s">
        <v>12125</v>
      </c>
      <c r="G1300" s="75" t="s">
        <v>11581</v>
      </c>
      <c r="H1300" s="75"/>
      <c r="I1300" s="75"/>
      <c r="J1300" s="75"/>
      <c r="K1300" s="75"/>
    </row>
    <row r="1301" spans="1:11" ht="12" x14ac:dyDescent="0.2">
      <c r="A1301" s="111">
        <v>7021</v>
      </c>
      <c r="B1301" s="110" t="s">
        <v>3335</v>
      </c>
      <c r="C1301" s="110" t="str">
        <f t="shared" si="11"/>
        <v>Scottsdale Street Lighting Improvement District 7104-170</v>
      </c>
      <c r="D1301" s="110" t="str">
        <f>UPPER(Table39[[#This Row],[Full Name (NEW)]])</f>
        <v>SCOTTSDALE STREET LIGHTING IMPROVEMENT DISTRICT 7104-170</v>
      </c>
      <c r="E1301" s="110"/>
      <c r="F1301" s="177" t="s">
        <v>12125</v>
      </c>
      <c r="G1301" s="75" t="s">
        <v>11581</v>
      </c>
      <c r="H1301" s="75"/>
      <c r="I1301" s="75"/>
      <c r="J1301" s="75"/>
      <c r="K1301" s="75"/>
    </row>
    <row r="1302" spans="1:11" ht="12" x14ac:dyDescent="0.2">
      <c r="A1302" s="111">
        <v>7022</v>
      </c>
      <c r="B1302" s="110" t="s">
        <v>3295</v>
      </c>
      <c r="C1302" s="110" t="str">
        <f t="shared" si="11"/>
        <v>Scottsdale Street Lighting Improvement District 7104-171</v>
      </c>
      <c r="D1302" s="110" t="str">
        <f>UPPER(Table39[[#This Row],[Full Name (NEW)]])</f>
        <v>SCOTTSDALE STREET LIGHTING IMPROVEMENT DISTRICT 7104-171</v>
      </c>
      <c r="E1302" s="110"/>
      <c r="F1302" s="177" t="s">
        <v>12125</v>
      </c>
      <c r="G1302" s="75" t="s">
        <v>11581</v>
      </c>
      <c r="H1302" s="75"/>
      <c r="I1302" s="75"/>
      <c r="J1302" s="75"/>
      <c r="K1302" s="75"/>
    </row>
    <row r="1303" spans="1:11" ht="12" x14ac:dyDescent="0.2">
      <c r="A1303" s="111">
        <v>7023</v>
      </c>
      <c r="B1303" s="110" t="s">
        <v>2396</v>
      </c>
      <c r="C1303" s="110" t="str">
        <f t="shared" si="11"/>
        <v>Scottsdale Street Lighting Improvement District 7104-173</v>
      </c>
      <c r="D1303" s="110" t="str">
        <f>UPPER(Table39[[#This Row],[Full Name (NEW)]])</f>
        <v>SCOTTSDALE STREET LIGHTING IMPROVEMENT DISTRICT 7104-173</v>
      </c>
      <c r="E1303" s="110"/>
      <c r="F1303" s="177" t="s">
        <v>12125</v>
      </c>
      <c r="G1303" s="75" t="s">
        <v>11581</v>
      </c>
      <c r="H1303" s="75"/>
      <c r="I1303" s="75"/>
      <c r="J1303" s="75"/>
      <c r="K1303" s="75"/>
    </row>
    <row r="1304" spans="1:11" ht="12" x14ac:dyDescent="0.2">
      <c r="A1304" s="111">
        <v>7024</v>
      </c>
      <c r="B1304" s="110" t="s">
        <v>3355</v>
      </c>
      <c r="C1304" s="110" t="str">
        <f t="shared" si="11"/>
        <v>Scottsdale Street Lighting Improvement District 7104-174</v>
      </c>
      <c r="D1304" s="110" t="str">
        <f>UPPER(Table39[[#This Row],[Full Name (NEW)]])</f>
        <v>SCOTTSDALE STREET LIGHTING IMPROVEMENT DISTRICT 7104-174</v>
      </c>
      <c r="E1304" s="110"/>
      <c r="F1304" s="177" t="s">
        <v>12125</v>
      </c>
      <c r="G1304" s="75" t="s">
        <v>11581</v>
      </c>
      <c r="H1304" s="75"/>
      <c r="I1304" s="75"/>
      <c r="J1304" s="75"/>
      <c r="K1304" s="75"/>
    </row>
    <row r="1305" spans="1:11" ht="12" x14ac:dyDescent="0.2">
      <c r="A1305" s="111">
        <v>7025</v>
      </c>
      <c r="B1305" s="110" t="s">
        <v>3423</v>
      </c>
      <c r="C1305" s="110" t="str">
        <f t="shared" si="11"/>
        <v>Scottsdale Street Lighting Improvement District 7104-175</v>
      </c>
      <c r="D1305" s="110" t="str">
        <f>UPPER(Table39[[#This Row],[Full Name (NEW)]])</f>
        <v>SCOTTSDALE STREET LIGHTING IMPROVEMENT DISTRICT 7104-175</v>
      </c>
      <c r="E1305" s="110"/>
      <c r="F1305" s="177" t="s">
        <v>12125</v>
      </c>
      <c r="G1305" s="75" t="s">
        <v>11581</v>
      </c>
      <c r="H1305" s="75"/>
      <c r="I1305" s="75"/>
      <c r="J1305" s="75"/>
      <c r="K1305" s="75"/>
    </row>
    <row r="1306" spans="1:11" ht="12" x14ac:dyDescent="0.2">
      <c r="A1306" s="111">
        <v>7026</v>
      </c>
      <c r="B1306" s="110" t="s">
        <v>3435</v>
      </c>
      <c r="C1306" s="110" t="str">
        <f t="shared" si="11"/>
        <v>Scottsdale Street Lighting Improvement District 7104-176</v>
      </c>
      <c r="D1306" s="110" t="str">
        <f>UPPER(Table39[[#This Row],[Full Name (NEW)]])</f>
        <v>SCOTTSDALE STREET LIGHTING IMPROVEMENT DISTRICT 7104-176</v>
      </c>
      <c r="E1306" s="110"/>
      <c r="F1306" s="177" t="s">
        <v>12125</v>
      </c>
      <c r="G1306" s="75" t="s">
        <v>11581</v>
      </c>
      <c r="H1306" s="75"/>
      <c r="I1306" s="75"/>
      <c r="J1306" s="75"/>
      <c r="K1306" s="75"/>
    </row>
    <row r="1307" spans="1:11" ht="12" x14ac:dyDescent="0.2">
      <c r="A1307" s="111">
        <v>7027</v>
      </c>
      <c r="B1307" s="110" t="s">
        <v>3371</v>
      </c>
      <c r="C1307" s="110" t="str">
        <f t="shared" si="11"/>
        <v>Scottsdale Street Lighting Improvement District 7104-177</v>
      </c>
      <c r="D1307" s="110" t="str">
        <f>UPPER(Table39[[#This Row],[Full Name (NEW)]])</f>
        <v>SCOTTSDALE STREET LIGHTING IMPROVEMENT DISTRICT 7104-177</v>
      </c>
      <c r="E1307" s="110"/>
      <c r="F1307" s="177" t="s">
        <v>12125</v>
      </c>
      <c r="G1307" s="75" t="s">
        <v>11581</v>
      </c>
      <c r="H1307" s="75"/>
      <c r="I1307" s="75"/>
      <c r="J1307" s="75"/>
      <c r="K1307" s="75"/>
    </row>
    <row r="1308" spans="1:11" ht="12" x14ac:dyDescent="0.2">
      <c r="A1308" s="111">
        <v>7028</v>
      </c>
      <c r="B1308" s="110" t="s">
        <v>3695</v>
      </c>
      <c r="C1308" s="110" t="str">
        <f t="shared" si="11"/>
        <v>Scottsdale Street Lighting Improvement District 7104-178</v>
      </c>
      <c r="D1308" s="110" t="str">
        <f>UPPER(Table39[[#This Row],[Full Name (NEW)]])</f>
        <v>SCOTTSDALE STREET LIGHTING IMPROVEMENT DISTRICT 7104-178</v>
      </c>
      <c r="E1308" s="110"/>
      <c r="F1308" s="177" t="s">
        <v>12125</v>
      </c>
      <c r="G1308" s="75" t="s">
        <v>11581</v>
      </c>
      <c r="H1308" s="75"/>
      <c r="I1308" s="75"/>
      <c r="J1308" s="75"/>
      <c r="K1308" s="75"/>
    </row>
    <row r="1309" spans="1:11" ht="12" x14ac:dyDescent="0.2">
      <c r="A1309" s="111">
        <v>7029</v>
      </c>
      <c r="B1309" s="110" t="s">
        <v>3359</v>
      </c>
      <c r="C1309" s="110" t="str">
        <f t="shared" si="11"/>
        <v>Scottsdale Street Lighting Improvement District 7104-179</v>
      </c>
      <c r="D1309" s="110" t="str">
        <f>UPPER(Table39[[#This Row],[Full Name (NEW)]])</f>
        <v>SCOTTSDALE STREET LIGHTING IMPROVEMENT DISTRICT 7104-179</v>
      </c>
      <c r="E1309" s="110"/>
      <c r="F1309" s="177" t="s">
        <v>12125</v>
      </c>
      <c r="G1309" s="75" t="s">
        <v>11581</v>
      </c>
      <c r="H1309" s="75"/>
      <c r="I1309" s="75"/>
      <c r="J1309" s="75"/>
      <c r="K1309" s="75"/>
    </row>
    <row r="1310" spans="1:11" ht="12" x14ac:dyDescent="0.2">
      <c r="A1310" s="111">
        <v>7030</v>
      </c>
      <c r="B1310" s="110" t="s">
        <v>3343</v>
      </c>
      <c r="C1310" s="110" t="str">
        <f t="shared" si="11"/>
        <v>Scottsdale Street Lighting Improvement District 7104-180</v>
      </c>
      <c r="D1310" s="110" t="str">
        <f>UPPER(Table39[[#This Row],[Full Name (NEW)]])</f>
        <v>SCOTTSDALE STREET LIGHTING IMPROVEMENT DISTRICT 7104-180</v>
      </c>
      <c r="E1310" s="110"/>
      <c r="F1310" s="177" t="s">
        <v>12125</v>
      </c>
      <c r="G1310" s="75" t="s">
        <v>11581</v>
      </c>
      <c r="H1310" s="75"/>
      <c r="I1310" s="75"/>
      <c r="J1310" s="75"/>
      <c r="K1310" s="75"/>
    </row>
    <row r="1311" spans="1:11" ht="12" x14ac:dyDescent="0.2">
      <c r="A1311" s="111">
        <v>7031</v>
      </c>
      <c r="B1311" s="110" t="s">
        <v>2404</v>
      </c>
      <c r="C1311" s="110" t="str">
        <f t="shared" si="11"/>
        <v>Scottsdale Street Lighting Improvement District 7104-181</v>
      </c>
      <c r="D1311" s="110" t="str">
        <f>UPPER(Table39[[#This Row],[Full Name (NEW)]])</f>
        <v>SCOTTSDALE STREET LIGHTING IMPROVEMENT DISTRICT 7104-181</v>
      </c>
      <c r="E1311" s="110"/>
      <c r="F1311" s="177" t="s">
        <v>12125</v>
      </c>
      <c r="G1311" s="75" t="s">
        <v>11581</v>
      </c>
      <c r="H1311" s="75"/>
      <c r="I1311" s="75"/>
      <c r="J1311" s="75"/>
      <c r="K1311" s="75"/>
    </row>
    <row r="1312" spans="1:11" ht="12" x14ac:dyDescent="0.2">
      <c r="A1312" s="111">
        <v>7032</v>
      </c>
      <c r="B1312" s="110" t="s">
        <v>3427</v>
      </c>
      <c r="C1312" s="110" t="str">
        <f t="shared" si="11"/>
        <v>Scottsdale Street Lighting Improvement District 7104-182</v>
      </c>
      <c r="D1312" s="110" t="str">
        <f>UPPER(Table39[[#This Row],[Full Name (NEW)]])</f>
        <v>SCOTTSDALE STREET LIGHTING IMPROVEMENT DISTRICT 7104-182</v>
      </c>
      <c r="E1312" s="110"/>
      <c r="F1312" s="177" t="s">
        <v>12125</v>
      </c>
      <c r="G1312" s="75" t="s">
        <v>11581</v>
      </c>
      <c r="H1312" s="75"/>
      <c r="I1312" s="75"/>
      <c r="J1312" s="75"/>
      <c r="K1312" s="75"/>
    </row>
    <row r="1313" spans="1:11" ht="12" x14ac:dyDescent="0.2">
      <c r="A1313" s="111">
        <v>7033</v>
      </c>
      <c r="B1313" s="110" t="s">
        <v>3439</v>
      </c>
      <c r="C1313" s="110" t="str">
        <f t="shared" si="11"/>
        <v>Scottsdale Street Lighting Improvement District 7104-183</v>
      </c>
      <c r="D1313" s="110" t="str">
        <f>UPPER(Table39[[#This Row],[Full Name (NEW)]])</f>
        <v>SCOTTSDALE STREET LIGHTING IMPROVEMENT DISTRICT 7104-183</v>
      </c>
      <c r="E1313" s="110"/>
      <c r="F1313" s="177" t="s">
        <v>12125</v>
      </c>
      <c r="G1313" s="75" t="s">
        <v>11581</v>
      </c>
      <c r="H1313" s="75"/>
      <c r="I1313" s="75"/>
      <c r="J1313" s="75"/>
      <c r="K1313" s="75"/>
    </row>
    <row r="1314" spans="1:11" ht="12" x14ac:dyDescent="0.2">
      <c r="A1314" s="111">
        <v>7034</v>
      </c>
      <c r="B1314" s="110" t="s">
        <v>3511</v>
      </c>
      <c r="C1314" s="110" t="str">
        <f t="shared" si="11"/>
        <v>Scottsdale Street Lighting Improvement District 7104-184</v>
      </c>
      <c r="D1314" s="110" t="str">
        <f>UPPER(Table39[[#This Row],[Full Name (NEW)]])</f>
        <v>SCOTTSDALE STREET LIGHTING IMPROVEMENT DISTRICT 7104-184</v>
      </c>
      <c r="E1314" s="110"/>
      <c r="F1314" s="177" t="s">
        <v>12125</v>
      </c>
      <c r="G1314" s="75" t="s">
        <v>11581</v>
      </c>
      <c r="H1314" s="75"/>
      <c r="I1314" s="75"/>
      <c r="J1314" s="75"/>
      <c r="K1314" s="75"/>
    </row>
    <row r="1315" spans="1:11" ht="12" x14ac:dyDescent="0.2">
      <c r="A1315" s="111">
        <v>7035</v>
      </c>
      <c r="B1315" s="110" t="s">
        <v>3631</v>
      </c>
      <c r="C1315" s="110" t="str">
        <f t="shared" si="11"/>
        <v>Scottsdale Street Lighting Improvement District 7104-185</v>
      </c>
      <c r="D1315" s="110" t="str">
        <f>UPPER(Table39[[#This Row],[Full Name (NEW)]])</f>
        <v>SCOTTSDALE STREET LIGHTING IMPROVEMENT DISTRICT 7104-185</v>
      </c>
      <c r="E1315" s="110"/>
      <c r="F1315" s="177" t="s">
        <v>12125</v>
      </c>
      <c r="G1315" s="75" t="s">
        <v>11581</v>
      </c>
      <c r="H1315" s="75"/>
      <c r="I1315" s="75"/>
      <c r="J1315" s="75"/>
      <c r="K1315" s="75"/>
    </row>
    <row r="1316" spans="1:11" ht="12" x14ac:dyDescent="0.2">
      <c r="A1316" s="111">
        <v>7036</v>
      </c>
      <c r="B1316" s="110" t="s">
        <v>3375</v>
      </c>
      <c r="C1316" s="110" t="str">
        <f t="shared" si="11"/>
        <v>Scottsdale Street Lighting Improvement District 7104-186</v>
      </c>
      <c r="D1316" s="110" t="str">
        <f>UPPER(Table39[[#This Row],[Full Name (NEW)]])</f>
        <v>SCOTTSDALE STREET LIGHTING IMPROVEMENT DISTRICT 7104-186</v>
      </c>
      <c r="E1316" s="110"/>
      <c r="F1316" s="177" t="s">
        <v>12125</v>
      </c>
      <c r="G1316" s="75" t="s">
        <v>11581</v>
      </c>
      <c r="H1316" s="75"/>
      <c r="I1316" s="75"/>
      <c r="J1316" s="75"/>
      <c r="K1316" s="75"/>
    </row>
    <row r="1317" spans="1:11" ht="12" x14ac:dyDescent="0.2">
      <c r="A1317" s="111">
        <v>7037</v>
      </c>
      <c r="B1317" s="110" t="s">
        <v>3567</v>
      </c>
      <c r="C1317" s="110" t="str">
        <f t="shared" si="11"/>
        <v>Scottsdale Street Lighting Improvement District 7104-187</v>
      </c>
      <c r="D1317" s="110" t="str">
        <f>UPPER(Table39[[#This Row],[Full Name (NEW)]])</f>
        <v>SCOTTSDALE STREET LIGHTING IMPROVEMENT DISTRICT 7104-187</v>
      </c>
      <c r="E1317" s="110"/>
      <c r="F1317" s="177" t="s">
        <v>12125</v>
      </c>
      <c r="G1317" s="75" t="s">
        <v>11581</v>
      </c>
      <c r="H1317" s="75"/>
      <c r="I1317" s="75"/>
      <c r="J1317" s="75"/>
      <c r="K1317" s="75"/>
    </row>
    <row r="1318" spans="1:11" ht="12" x14ac:dyDescent="0.2">
      <c r="A1318" s="111">
        <v>7038</v>
      </c>
      <c r="B1318" s="110" t="s">
        <v>3395</v>
      </c>
      <c r="C1318" s="110" t="str">
        <f t="shared" si="11"/>
        <v>Scottsdale Street Lighting Improvement District 7104-188</v>
      </c>
      <c r="D1318" s="110" t="str">
        <f>UPPER(Table39[[#This Row],[Full Name (NEW)]])</f>
        <v>SCOTTSDALE STREET LIGHTING IMPROVEMENT DISTRICT 7104-188</v>
      </c>
      <c r="E1318" s="110"/>
      <c r="F1318" s="177" t="s">
        <v>12125</v>
      </c>
      <c r="G1318" s="75" t="s">
        <v>11581</v>
      </c>
      <c r="H1318" s="75"/>
      <c r="I1318" s="75"/>
      <c r="J1318" s="75"/>
      <c r="K1318" s="75"/>
    </row>
    <row r="1319" spans="1:11" ht="12" x14ac:dyDescent="0.2">
      <c r="A1319" s="111">
        <v>7039</v>
      </c>
      <c r="B1319" s="110" t="s">
        <v>2418</v>
      </c>
      <c r="C1319" s="110" t="str">
        <f t="shared" si="11"/>
        <v>Scottsdale Street Lighting Improvement District 7104-19</v>
      </c>
      <c r="D1319" s="110" t="str">
        <f>UPPER(Table39[[#This Row],[Full Name (NEW)]])</f>
        <v>SCOTTSDALE STREET LIGHTING IMPROVEMENT DISTRICT 7104-19</v>
      </c>
      <c r="E1319" s="110"/>
      <c r="F1319" s="177" t="s">
        <v>12125</v>
      </c>
      <c r="G1319" s="75" t="s">
        <v>11581</v>
      </c>
      <c r="H1319" s="75"/>
      <c r="I1319" s="75"/>
      <c r="J1319" s="75"/>
      <c r="K1319" s="75"/>
    </row>
    <row r="1320" spans="1:11" ht="12" x14ac:dyDescent="0.2">
      <c r="A1320" s="111">
        <v>7040</v>
      </c>
      <c r="B1320" s="110" t="s">
        <v>3495</v>
      </c>
      <c r="C1320" s="110" t="str">
        <f t="shared" si="11"/>
        <v>Scottsdale Street Lighting Improvement District 7104-190</v>
      </c>
      <c r="D1320" s="110" t="str">
        <f>UPPER(Table39[[#This Row],[Full Name (NEW)]])</f>
        <v>SCOTTSDALE STREET LIGHTING IMPROVEMENT DISTRICT 7104-190</v>
      </c>
      <c r="E1320" s="110"/>
      <c r="F1320" s="177" t="s">
        <v>12125</v>
      </c>
      <c r="G1320" s="75" t="s">
        <v>11581</v>
      </c>
      <c r="H1320" s="75"/>
      <c r="I1320" s="75"/>
      <c r="J1320" s="75"/>
      <c r="K1320" s="75"/>
    </row>
    <row r="1321" spans="1:11" ht="12" x14ac:dyDescent="0.2">
      <c r="A1321" s="111">
        <v>7041</v>
      </c>
      <c r="B1321" s="110" t="s">
        <v>3415</v>
      </c>
      <c r="C1321" s="110" t="str">
        <f t="shared" si="11"/>
        <v>Scottsdale Street Lighting Improvement District 7104-191</v>
      </c>
      <c r="D1321" s="110" t="str">
        <f>UPPER(Table39[[#This Row],[Full Name (NEW)]])</f>
        <v>SCOTTSDALE STREET LIGHTING IMPROVEMENT DISTRICT 7104-191</v>
      </c>
      <c r="E1321" s="110"/>
      <c r="F1321" s="177" t="s">
        <v>12125</v>
      </c>
      <c r="G1321" s="75" t="s">
        <v>11581</v>
      </c>
      <c r="H1321" s="75"/>
      <c r="I1321" s="75"/>
      <c r="J1321" s="75"/>
      <c r="K1321" s="75"/>
    </row>
    <row r="1322" spans="1:11" ht="12" x14ac:dyDescent="0.2">
      <c r="A1322" s="111">
        <v>7042</v>
      </c>
      <c r="B1322" s="110" t="s">
        <v>3559</v>
      </c>
      <c r="C1322" s="110" t="str">
        <f t="shared" si="11"/>
        <v>Scottsdale Street Lighting Improvement District 7104-193</v>
      </c>
      <c r="D1322" s="110" t="str">
        <f>UPPER(Table39[[#This Row],[Full Name (NEW)]])</f>
        <v>SCOTTSDALE STREET LIGHTING IMPROVEMENT DISTRICT 7104-193</v>
      </c>
      <c r="E1322" s="110"/>
      <c r="F1322" s="177" t="s">
        <v>12125</v>
      </c>
      <c r="G1322" s="75" t="s">
        <v>11581</v>
      </c>
      <c r="H1322" s="75"/>
      <c r="I1322" s="75"/>
      <c r="J1322" s="75"/>
      <c r="K1322" s="75"/>
    </row>
    <row r="1323" spans="1:11" ht="12" x14ac:dyDescent="0.2">
      <c r="A1323" s="111">
        <v>7043</v>
      </c>
      <c r="B1323" s="110" t="s">
        <v>3471</v>
      </c>
      <c r="C1323" s="110" t="str">
        <f t="shared" si="11"/>
        <v>Scottsdale Street Lighting Improvement District 7104-194</v>
      </c>
      <c r="D1323" s="110" t="str">
        <f>UPPER(Table39[[#This Row],[Full Name (NEW)]])</f>
        <v>SCOTTSDALE STREET LIGHTING IMPROVEMENT DISTRICT 7104-194</v>
      </c>
      <c r="E1323" s="110"/>
      <c r="F1323" s="177" t="s">
        <v>12125</v>
      </c>
      <c r="G1323" s="75" t="s">
        <v>11581</v>
      </c>
      <c r="H1323" s="75"/>
      <c r="I1323" s="75"/>
      <c r="J1323" s="75"/>
      <c r="K1323" s="75"/>
    </row>
    <row r="1324" spans="1:11" ht="12" x14ac:dyDescent="0.2">
      <c r="A1324" s="111">
        <v>7044</v>
      </c>
      <c r="B1324" s="110" t="s">
        <v>3491</v>
      </c>
      <c r="C1324" s="110" t="str">
        <f t="shared" si="11"/>
        <v>Scottsdale Street Lighting Improvement District 7104-198</v>
      </c>
      <c r="D1324" s="110" t="str">
        <f>UPPER(Table39[[#This Row],[Full Name (NEW)]])</f>
        <v>SCOTTSDALE STREET LIGHTING IMPROVEMENT DISTRICT 7104-198</v>
      </c>
      <c r="E1324" s="110"/>
      <c r="F1324" s="177" t="s">
        <v>12125</v>
      </c>
      <c r="G1324" s="75" t="s">
        <v>11581</v>
      </c>
      <c r="H1324" s="75"/>
      <c r="I1324" s="75"/>
      <c r="J1324" s="75"/>
      <c r="K1324" s="75"/>
    </row>
    <row r="1325" spans="1:11" ht="12" x14ac:dyDescent="0.2">
      <c r="A1325" s="111">
        <v>7045</v>
      </c>
      <c r="B1325" s="110" t="s">
        <v>3663</v>
      </c>
      <c r="C1325" s="110" t="str">
        <f t="shared" si="11"/>
        <v>Scottsdale Street Lighting Improvement District 7104-199</v>
      </c>
      <c r="D1325" s="110" t="str">
        <f>UPPER(Table39[[#This Row],[Full Name (NEW)]])</f>
        <v>SCOTTSDALE STREET LIGHTING IMPROVEMENT DISTRICT 7104-199</v>
      </c>
      <c r="E1325" s="110"/>
      <c r="F1325" s="177" t="s">
        <v>12125</v>
      </c>
      <c r="G1325" s="75" t="s">
        <v>11581</v>
      </c>
      <c r="H1325" s="75"/>
      <c r="I1325" s="75"/>
      <c r="J1325" s="75"/>
      <c r="K1325" s="75"/>
    </row>
    <row r="1326" spans="1:11" ht="12" x14ac:dyDescent="0.2">
      <c r="A1326" s="111">
        <v>7046</v>
      </c>
      <c r="B1326" s="110" t="s">
        <v>3248</v>
      </c>
      <c r="C1326" s="110" t="str">
        <f t="shared" si="11"/>
        <v>Scottsdale Street Lighting Improvement District 7104-2</v>
      </c>
      <c r="D1326" s="110" t="str">
        <f>UPPER(Table39[[#This Row],[Full Name (NEW)]])</f>
        <v>SCOTTSDALE STREET LIGHTING IMPROVEMENT DISTRICT 7104-2</v>
      </c>
      <c r="E1326" s="110"/>
      <c r="F1326" s="177" t="s">
        <v>12125</v>
      </c>
      <c r="G1326" s="75" t="s">
        <v>11581</v>
      </c>
      <c r="H1326" s="75"/>
      <c r="I1326" s="75"/>
      <c r="J1326" s="75"/>
      <c r="K1326" s="75"/>
    </row>
    <row r="1327" spans="1:11" ht="12" x14ac:dyDescent="0.2">
      <c r="A1327" s="111">
        <v>7047</v>
      </c>
      <c r="B1327" s="110" t="s">
        <v>2682</v>
      </c>
      <c r="C1327" s="110" t="str">
        <f t="shared" si="11"/>
        <v>Scottsdale Street Lighting Improvement District 7104-20</v>
      </c>
      <c r="D1327" s="110" t="str">
        <f>UPPER(Table39[[#This Row],[Full Name (NEW)]])</f>
        <v>SCOTTSDALE STREET LIGHTING IMPROVEMENT DISTRICT 7104-20</v>
      </c>
      <c r="E1327" s="110"/>
      <c r="F1327" s="177" t="s">
        <v>12125</v>
      </c>
      <c r="G1327" s="75" t="s">
        <v>11581</v>
      </c>
      <c r="H1327" s="75"/>
      <c r="I1327" s="75"/>
      <c r="J1327" s="75"/>
      <c r="K1327" s="75"/>
    </row>
    <row r="1328" spans="1:11" ht="12" x14ac:dyDescent="0.2">
      <c r="A1328" s="111">
        <v>7048</v>
      </c>
      <c r="B1328" s="110" t="s">
        <v>2816</v>
      </c>
      <c r="C1328" s="110" t="str">
        <f t="shared" si="11"/>
        <v>Scottsdale Street Lighting Improvement District 7104-201</v>
      </c>
      <c r="D1328" s="110" t="str">
        <f>UPPER(Table39[[#This Row],[Full Name (NEW)]])</f>
        <v>SCOTTSDALE STREET LIGHTING IMPROVEMENT DISTRICT 7104-201</v>
      </c>
      <c r="E1328" s="110"/>
      <c r="F1328" s="177" t="s">
        <v>12125</v>
      </c>
      <c r="G1328" s="75" t="s">
        <v>11581</v>
      </c>
      <c r="H1328" s="75"/>
      <c r="I1328" s="75"/>
      <c r="J1328" s="75"/>
      <c r="K1328" s="75"/>
    </row>
    <row r="1329" spans="1:11" ht="12" x14ac:dyDescent="0.2">
      <c r="A1329" s="111">
        <v>7049</v>
      </c>
      <c r="B1329" s="110" t="s">
        <v>2819</v>
      </c>
      <c r="C1329" s="110" t="str">
        <f t="shared" si="11"/>
        <v>Scottsdale Street Lighting Improvement District 7104-202</v>
      </c>
      <c r="D1329" s="110" t="str">
        <f>UPPER(Table39[[#This Row],[Full Name (NEW)]])</f>
        <v>SCOTTSDALE STREET LIGHTING IMPROVEMENT DISTRICT 7104-202</v>
      </c>
      <c r="E1329" s="110"/>
      <c r="F1329" s="177" t="s">
        <v>12125</v>
      </c>
      <c r="G1329" s="75" t="s">
        <v>11581</v>
      </c>
      <c r="H1329" s="75"/>
      <c r="I1329" s="75"/>
      <c r="J1329" s="75"/>
      <c r="K1329" s="75"/>
    </row>
    <row r="1330" spans="1:11" ht="12" x14ac:dyDescent="0.2">
      <c r="A1330" s="111">
        <v>7050</v>
      </c>
      <c r="B1330" s="110" t="s">
        <v>3751</v>
      </c>
      <c r="C1330" s="110" t="str">
        <f t="shared" si="11"/>
        <v>Scottsdale Street Lighting Improvement District 7104-209</v>
      </c>
      <c r="D1330" s="110" t="str">
        <f>UPPER(Table39[[#This Row],[Full Name (NEW)]])</f>
        <v>SCOTTSDALE STREET LIGHTING IMPROVEMENT DISTRICT 7104-209</v>
      </c>
      <c r="E1330" s="110"/>
      <c r="F1330" s="177" t="s">
        <v>12125</v>
      </c>
      <c r="G1330" s="75" t="s">
        <v>11581</v>
      </c>
      <c r="H1330" s="75"/>
      <c r="I1330" s="75"/>
      <c r="J1330" s="75"/>
      <c r="K1330" s="75"/>
    </row>
    <row r="1331" spans="1:11" ht="12" x14ac:dyDescent="0.2">
      <c r="A1331" s="111">
        <v>7051</v>
      </c>
      <c r="B1331" s="110" t="s">
        <v>2507</v>
      </c>
      <c r="C1331" s="110" t="str">
        <f t="shared" si="11"/>
        <v>Scottsdale Street Lighting Improvement District 7104212</v>
      </c>
      <c r="D1331" s="110" t="str">
        <f>UPPER(Table39[[#This Row],[Full Name (NEW)]])</f>
        <v>SCOTTSDALE STREET LIGHTING IMPROVEMENT DISTRICT 7104212</v>
      </c>
      <c r="E1331" s="110"/>
      <c r="F1331" s="177" t="s">
        <v>12125</v>
      </c>
      <c r="G1331" s="75" t="s">
        <v>11581</v>
      </c>
      <c r="H1331" s="75"/>
      <c r="I1331" s="75"/>
      <c r="J1331" s="75"/>
      <c r="K1331" s="75"/>
    </row>
    <row r="1332" spans="1:11" ht="12" x14ac:dyDescent="0.2">
      <c r="A1332" s="111">
        <v>7052</v>
      </c>
      <c r="B1332" s="110" t="s">
        <v>2556</v>
      </c>
      <c r="C1332" s="110" t="str">
        <f t="shared" si="11"/>
        <v>Scottsdale Street Lighting Improvement District 7104-215</v>
      </c>
      <c r="D1332" s="110" t="str">
        <f>UPPER(Table39[[#This Row],[Full Name (NEW)]])</f>
        <v>SCOTTSDALE STREET LIGHTING IMPROVEMENT DISTRICT 7104-215</v>
      </c>
      <c r="E1332" s="110"/>
      <c r="F1332" s="177" t="s">
        <v>12125</v>
      </c>
      <c r="G1332" s="75" t="s">
        <v>11581</v>
      </c>
      <c r="H1332" s="75"/>
      <c r="I1332" s="75"/>
      <c r="J1332" s="75"/>
      <c r="K1332" s="75"/>
    </row>
    <row r="1333" spans="1:11" ht="12" x14ac:dyDescent="0.2">
      <c r="A1333" s="111">
        <v>7053</v>
      </c>
      <c r="B1333" s="110" t="s">
        <v>2342</v>
      </c>
      <c r="C1333" s="110" t="str">
        <f t="shared" si="11"/>
        <v>Scottsdale Street Lighting Improvement District 7104-216</v>
      </c>
      <c r="D1333" s="110" t="str">
        <f>UPPER(Table39[[#This Row],[Full Name (NEW)]])</f>
        <v>SCOTTSDALE STREET LIGHTING IMPROVEMENT DISTRICT 7104-216</v>
      </c>
      <c r="E1333" s="110"/>
      <c r="F1333" s="177" t="s">
        <v>12125</v>
      </c>
      <c r="G1333" s="75" t="s">
        <v>11581</v>
      </c>
      <c r="H1333" s="75"/>
      <c r="I1333" s="75"/>
      <c r="J1333" s="75"/>
      <c r="K1333" s="75"/>
    </row>
    <row r="1334" spans="1:11" ht="12" x14ac:dyDescent="0.2">
      <c r="A1334" s="111">
        <v>7054</v>
      </c>
      <c r="B1334" s="110" t="s">
        <v>2462</v>
      </c>
      <c r="C1334" s="110" t="str">
        <f t="shared" si="11"/>
        <v>Scottsdale Street Lighting Improvement District 7104-22</v>
      </c>
      <c r="D1334" s="110" t="str">
        <f>UPPER(Table39[[#This Row],[Full Name (NEW)]])</f>
        <v>SCOTTSDALE STREET LIGHTING IMPROVEMENT DISTRICT 7104-22</v>
      </c>
      <c r="E1334" s="110"/>
      <c r="F1334" s="177" t="s">
        <v>12125</v>
      </c>
      <c r="G1334" s="75" t="s">
        <v>11581</v>
      </c>
      <c r="H1334" s="75"/>
      <c r="I1334" s="75"/>
      <c r="J1334" s="75"/>
      <c r="K1334" s="75"/>
    </row>
    <row r="1335" spans="1:11" ht="12" x14ac:dyDescent="0.2">
      <c r="A1335" s="111">
        <v>7055</v>
      </c>
      <c r="B1335" s="110" t="s">
        <v>2679</v>
      </c>
      <c r="C1335" s="110" t="str">
        <f t="shared" si="11"/>
        <v>Scottsdale Street Lighting Improvement District 7104-23</v>
      </c>
      <c r="D1335" s="110" t="str">
        <f>UPPER(Table39[[#This Row],[Full Name (NEW)]])</f>
        <v>SCOTTSDALE STREET LIGHTING IMPROVEMENT DISTRICT 7104-23</v>
      </c>
      <c r="E1335" s="110"/>
      <c r="F1335" s="177" t="s">
        <v>12125</v>
      </c>
      <c r="G1335" s="75" t="s">
        <v>11581</v>
      </c>
      <c r="H1335" s="75"/>
      <c r="I1335" s="75"/>
      <c r="J1335" s="75"/>
      <c r="K1335" s="75"/>
    </row>
    <row r="1336" spans="1:11" ht="12" x14ac:dyDescent="0.2">
      <c r="A1336" s="111">
        <v>7056</v>
      </c>
      <c r="B1336" s="110" t="s">
        <v>2637</v>
      </c>
      <c r="C1336" s="110" t="str">
        <f t="shared" si="11"/>
        <v>Scottsdale Street Lighting Improvement District 7104-24</v>
      </c>
      <c r="D1336" s="110" t="str">
        <f>UPPER(Table39[[#This Row],[Full Name (NEW)]])</f>
        <v>SCOTTSDALE STREET LIGHTING IMPROVEMENT DISTRICT 7104-24</v>
      </c>
      <c r="E1336" s="110"/>
      <c r="F1336" s="177" t="s">
        <v>12125</v>
      </c>
      <c r="G1336" s="75" t="s">
        <v>11581</v>
      </c>
      <c r="H1336" s="75"/>
      <c r="I1336" s="75"/>
      <c r="J1336" s="75"/>
      <c r="K1336" s="75"/>
    </row>
    <row r="1337" spans="1:11" ht="12" x14ac:dyDescent="0.2">
      <c r="A1337" s="111">
        <v>7057</v>
      </c>
      <c r="B1337" s="110" t="s">
        <v>2640</v>
      </c>
      <c r="C1337" s="110" t="str">
        <f t="shared" si="11"/>
        <v>Scottsdale Street Lighting Improvement District 7104-25</v>
      </c>
      <c r="D1337" s="110" t="str">
        <f>UPPER(Table39[[#This Row],[Full Name (NEW)]])</f>
        <v>SCOTTSDALE STREET LIGHTING IMPROVEMENT DISTRICT 7104-25</v>
      </c>
      <c r="E1337" s="110"/>
      <c r="F1337" s="177" t="s">
        <v>12125</v>
      </c>
      <c r="G1337" s="75" t="s">
        <v>11581</v>
      </c>
      <c r="H1337" s="75"/>
      <c r="I1337" s="75"/>
      <c r="J1337" s="75"/>
      <c r="K1337" s="75"/>
    </row>
    <row r="1338" spans="1:11" ht="12" x14ac:dyDescent="0.2">
      <c r="A1338" s="111">
        <v>7058</v>
      </c>
      <c r="B1338" s="110" t="s">
        <v>2723</v>
      </c>
      <c r="C1338" s="110" t="str">
        <f t="shared" si="11"/>
        <v>Scottsdale Street Lighting Improvement District 7104-26</v>
      </c>
      <c r="D1338" s="110" t="str">
        <f>UPPER(Table39[[#This Row],[Full Name (NEW)]])</f>
        <v>SCOTTSDALE STREET LIGHTING IMPROVEMENT DISTRICT 7104-26</v>
      </c>
      <c r="E1338" s="110"/>
      <c r="F1338" s="177" t="s">
        <v>12125</v>
      </c>
      <c r="G1338" s="75" t="s">
        <v>11581</v>
      </c>
      <c r="H1338" s="75"/>
      <c r="I1338" s="75"/>
      <c r="J1338" s="75"/>
      <c r="K1338" s="75"/>
    </row>
    <row r="1339" spans="1:11" ht="12" x14ac:dyDescent="0.2">
      <c r="A1339" s="111">
        <v>7059</v>
      </c>
      <c r="B1339" s="110" t="s">
        <v>2631</v>
      </c>
      <c r="C1339" s="110" t="str">
        <f t="shared" si="11"/>
        <v>Scottsdale Street Lighting Improvement District 7104-27</v>
      </c>
      <c r="D1339" s="110" t="str">
        <f>UPPER(Table39[[#This Row],[Full Name (NEW)]])</f>
        <v>SCOTTSDALE STREET LIGHTING IMPROVEMENT DISTRICT 7104-27</v>
      </c>
      <c r="E1339" s="110"/>
      <c r="F1339" s="177" t="s">
        <v>12125</v>
      </c>
      <c r="G1339" s="75" t="s">
        <v>11581</v>
      </c>
      <c r="H1339" s="75"/>
      <c r="I1339" s="75"/>
      <c r="J1339" s="75"/>
      <c r="K1339" s="75"/>
    </row>
    <row r="1340" spans="1:11" ht="12" x14ac:dyDescent="0.2">
      <c r="A1340" s="111">
        <v>7060</v>
      </c>
      <c r="B1340" s="110" t="s">
        <v>2604</v>
      </c>
      <c r="C1340" s="110" t="str">
        <f t="shared" si="11"/>
        <v>Scottsdale Street Lighting Improvement District 7104-28</v>
      </c>
      <c r="D1340" s="110" t="str">
        <f>UPPER(Table39[[#This Row],[Full Name (NEW)]])</f>
        <v>SCOTTSDALE STREET LIGHTING IMPROVEMENT DISTRICT 7104-28</v>
      </c>
      <c r="E1340" s="110"/>
      <c r="F1340" s="177" t="s">
        <v>12125</v>
      </c>
      <c r="G1340" s="75" t="s">
        <v>11581</v>
      </c>
      <c r="H1340" s="75"/>
      <c r="I1340" s="75"/>
      <c r="J1340" s="75"/>
      <c r="K1340" s="75"/>
    </row>
    <row r="1341" spans="1:11" ht="12" x14ac:dyDescent="0.2">
      <c r="A1341" s="111">
        <v>7061</v>
      </c>
      <c r="B1341" s="110" t="s">
        <v>3251</v>
      </c>
      <c r="C1341" s="110" t="str">
        <f t="shared" si="11"/>
        <v>Scottsdale Street Lighting Improvement District 7104-3</v>
      </c>
      <c r="D1341" s="110" t="str">
        <f>UPPER(Table39[[#This Row],[Full Name (NEW)]])</f>
        <v>SCOTTSDALE STREET LIGHTING IMPROVEMENT DISTRICT 7104-3</v>
      </c>
      <c r="E1341" s="110"/>
      <c r="F1341" s="177" t="s">
        <v>12125</v>
      </c>
      <c r="G1341" s="75" t="s">
        <v>11581</v>
      </c>
      <c r="H1341" s="75"/>
      <c r="I1341" s="75"/>
      <c r="J1341" s="75"/>
      <c r="K1341" s="75"/>
    </row>
    <row r="1342" spans="1:11" ht="12" x14ac:dyDescent="0.2">
      <c r="A1342" s="111">
        <v>7062</v>
      </c>
      <c r="B1342" s="110" t="s">
        <v>2732</v>
      </c>
      <c r="C1342" s="110" t="str">
        <f t="shared" si="11"/>
        <v>Scottsdale Street Lighting Improvement District 7104-30</v>
      </c>
      <c r="D1342" s="110" t="str">
        <f>UPPER(Table39[[#This Row],[Full Name (NEW)]])</f>
        <v>SCOTTSDALE STREET LIGHTING IMPROVEMENT DISTRICT 7104-30</v>
      </c>
      <c r="E1342" s="110"/>
      <c r="F1342" s="177" t="s">
        <v>12125</v>
      </c>
      <c r="G1342" s="75" t="s">
        <v>11581</v>
      </c>
      <c r="H1342" s="75"/>
      <c r="I1342" s="75"/>
      <c r="J1342" s="75"/>
      <c r="K1342" s="75"/>
    </row>
    <row r="1343" spans="1:11" ht="12" x14ac:dyDescent="0.2">
      <c r="A1343" s="111">
        <v>7063</v>
      </c>
      <c r="B1343" s="110" t="s">
        <v>3703</v>
      </c>
      <c r="C1343" s="110" t="str">
        <f t="shared" si="11"/>
        <v>Scottsdale Street Lighting Improvement District 7104-301</v>
      </c>
      <c r="D1343" s="110" t="str">
        <f>UPPER(Table39[[#This Row],[Full Name (NEW)]])</f>
        <v>SCOTTSDALE STREET LIGHTING IMPROVEMENT DISTRICT 7104-301</v>
      </c>
      <c r="E1343" s="110"/>
      <c r="F1343" s="177" t="s">
        <v>12125</v>
      </c>
      <c r="G1343" s="75" t="s">
        <v>11581</v>
      </c>
      <c r="H1343" s="75"/>
      <c r="I1343" s="75"/>
      <c r="J1343" s="75"/>
      <c r="K1343" s="75"/>
    </row>
    <row r="1344" spans="1:11" ht="12" x14ac:dyDescent="0.2">
      <c r="A1344" s="111">
        <v>7064</v>
      </c>
      <c r="B1344" s="110" t="s">
        <v>3551</v>
      </c>
      <c r="C1344" s="110" t="str">
        <f t="shared" si="11"/>
        <v>Scottsdale Street Lighting Improvement District 7104-302</v>
      </c>
      <c r="D1344" s="110" t="str">
        <f>UPPER(Table39[[#This Row],[Full Name (NEW)]])</f>
        <v>SCOTTSDALE STREET LIGHTING IMPROVEMENT DISTRICT 7104-302</v>
      </c>
      <c r="E1344" s="110"/>
      <c r="F1344" s="177" t="s">
        <v>12125</v>
      </c>
      <c r="G1344" s="75" t="s">
        <v>11581</v>
      </c>
      <c r="H1344" s="75"/>
      <c r="I1344" s="75"/>
      <c r="J1344" s="75"/>
      <c r="K1344" s="75"/>
    </row>
    <row r="1345" spans="1:11" ht="12" x14ac:dyDescent="0.2">
      <c r="A1345" s="111">
        <v>7065</v>
      </c>
      <c r="B1345" s="110" t="s">
        <v>3639</v>
      </c>
      <c r="C1345" s="110" t="str">
        <f t="shared" si="11"/>
        <v>Scottsdale Street Lighting Improvement District 7104-303</v>
      </c>
      <c r="D1345" s="110" t="str">
        <f>UPPER(Table39[[#This Row],[Full Name (NEW)]])</f>
        <v>SCOTTSDALE STREET LIGHTING IMPROVEMENT DISTRICT 7104-303</v>
      </c>
      <c r="E1345" s="110"/>
      <c r="F1345" s="177" t="s">
        <v>12125</v>
      </c>
      <c r="G1345" s="75" t="s">
        <v>11581</v>
      </c>
      <c r="H1345" s="75"/>
      <c r="I1345" s="75"/>
      <c r="J1345" s="75"/>
      <c r="K1345" s="75"/>
    </row>
    <row r="1346" spans="1:11" ht="12" x14ac:dyDescent="0.2">
      <c r="A1346" s="111">
        <v>7066</v>
      </c>
      <c r="B1346" s="110" t="s">
        <v>3555</v>
      </c>
      <c r="C1346" s="110" t="str">
        <f t="shared" si="11"/>
        <v>Scottsdale Street Lighting Improvement District 7104-304</v>
      </c>
      <c r="D1346" s="110" t="str">
        <f>UPPER(Table39[[#This Row],[Full Name (NEW)]])</f>
        <v>SCOTTSDALE STREET LIGHTING IMPROVEMENT DISTRICT 7104-304</v>
      </c>
      <c r="E1346" s="110"/>
      <c r="F1346" s="177" t="s">
        <v>12125</v>
      </c>
      <c r="G1346" s="75" t="s">
        <v>11581</v>
      </c>
      <c r="H1346" s="75"/>
      <c r="I1346" s="75"/>
      <c r="J1346" s="75"/>
      <c r="K1346" s="75"/>
    </row>
    <row r="1347" spans="1:11" ht="12" x14ac:dyDescent="0.2">
      <c r="A1347" s="111">
        <v>7067</v>
      </c>
      <c r="B1347" s="110" t="s">
        <v>3671</v>
      </c>
      <c r="C1347" s="110" t="str">
        <f t="shared" si="11"/>
        <v>Scottsdale Street Lighting Improvement District 7104-307</v>
      </c>
      <c r="D1347" s="110" t="str">
        <f>UPPER(Table39[[#This Row],[Full Name (NEW)]])</f>
        <v>SCOTTSDALE STREET LIGHTING IMPROVEMENT DISTRICT 7104-307</v>
      </c>
      <c r="E1347" s="110"/>
      <c r="F1347" s="177" t="s">
        <v>12125</v>
      </c>
      <c r="G1347" s="75" t="s">
        <v>11581</v>
      </c>
      <c r="H1347" s="75"/>
      <c r="I1347" s="75"/>
      <c r="J1347" s="75"/>
      <c r="K1347" s="75"/>
    </row>
    <row r="1348" spans="1:11" ht="12" x14ac:dyDescent="0.2">
      <c r="A1348" s="111">
        <v>7068</v>
      </c>
      <c r="B1348" s="110" t="s">
        <v>3503</v>
      </c>
      <c r="C1348" s="110" t="str">
        <f t="shared" si="11"/>
        <v>Scottsdale Street Lighting Improvement District 7104-308</v>
      </c>
      <c r="D1348" s="110" t="str">
        <f>UPPER(Table39[[#This Row],[Full Name (NEW)]])</f>
        <v>SCOTTSDALE STREET LIGHTING IMPROVEMENT DISTRICT 7104-308</v>
      </c>
      <c r="E1348" s="110"/>
      <c r="F1348" s="177" t="s">
        <v>12125</v>
      </c>
      <c r="G1348" s="75" t="s">
        <v>11581</v>
      </c>
      <c r="H1348" s="75"/>
      <c r="I1348" s="75"/>
      <c r="J1348" s="75"/>
      <c r="K1348" s="75"/>
    </row>
    <row r="1349" spans="1:11" ht="12" x14ac:dyDescent="0.2">
      <c r="A1349" s="111">
        <v>7069</v>
      </c>
      <c r="B1349" s="110" t="s">
        <v>3683</v>
      </c>
      <c r="C1349" s="110" t="str">
        <f t="shared" si="11"/>
        <v>Scottsdale Street Lighting Improvement District 7104-309</v>
      </c>
      <c r="D1349" s="110" t="str">
        <f>UPPER(Table39[[#This Row],[Full Name (NEW)]])</f>
        <v>SCOTTSDALE STREET LIGHTING IMPROVEMENT DISTRICT 7104-309</v>
      </c>
      <c r="E1349" s="110"/>
      <c r="F1349" s="177" t="s">
        <v>12125</v>
      </c>
      <c r="G1349" s="75" t="s">
        <v>11581</v>
      </c>
      <c r="H1349" s="75"/>
      <c r="I1349" s="75"/>
      <c r="J1349" s="75"/>
      <c r="K1349" s="75"/>
    </row>
    <row r="1350" spans="1:11" ht="12" x14ac:dyDescent="0.2">
      <c r="A1350" s="111">
        <v>7070</v>
      </c>
      <c r="B1350" s="110" t="s">
        <v>2643</v>
      </c>
      <c r="C1350" s="110" t="str">
        <f t="shared" si="11"/>
        <v>Scottsdale Street Lighting Improvement District 7104-31</v>
      </c>
      <c r="D1350" s="110" t="str">
        <f>UPPER(Table39[[#This Row],[Full Name (NEW)]])</f>
        <v>SCOTTSDALE STREET LIGHTING IMPROVEMENT DISTRICT 7104-31</v>
      </c>
      <c r="E1350" s="110"/>
      <c r="F1350" s="177" t="s">
        <v>12125</v>
      </c>
      <c r="G1350" s="75" t="s">
        <v>11581</v>
      </c>
      <c r="H1350" s="75"/>
      <c r="I1350" s="75"/>
      <c r="J1350" s="75"/>
      <c r="K1350" s="75"/>
    </row>
    <row r="1351" spans="1:11" ht="12" x14ac:dyDescent="0.2">
      <c r="A1351" s="111">
        <v>7071</v>
      </c>
      <c r="B1351" s="110" t="s">
        <v>3719</v>
      </c>
      <c r="C1351" s="110" t="str">
        <f t="shared" ref="C1351:C1414" si="12">"Scottsdale Street Lighting Improvement District "&amp;MID(B1351, FIND("-",B1351)+1, 100)</f>
        <v>Scottsdale Street Lighting Improvement District 7104-310</v>
      </c>
      <c r="D1351" s="110" t="str">
        <f>UPPER(Table39[[#This Row],[Full Name (NEW)]])</f>
        <v>SCOTTSDALE STREET LIGHTING IMPROVEMENT DISTRICT 7104-310</v>
      </c>
      <c r="E1351" s="110"/>
      <c r="F1351" s="177" t="s">
        <v>12125</v>
      </c>
      <c r="G1351" s="75" t="s">
        <v>11581</v>
      </c>
      <c r="H1351" s="75"/>
      <c r="I1351" s="75"/>
      <c r="J1351" s="75"/>
      <c r="K1351" s="75"/>
    </row>
    <row r="1352" spans="1:11" ht="12" x14ac:dyDescent="0.2">
      <c r="A1352" s="111">
        <v>7072</v>
      </c>
      <c r="B1352" s="110" t="s">
        <v>3547</v>
      </c>
      <c r="C1352" s="110" t="str">
        <f t="shared" si="12"/>
        <v>Scottsdale Street Lighting Improvement District 7104-312</v>
      </c>
      <c r="D1352" s="110" t="str">
        <f>UPPER(Table39[[#This Row],[Full Name (NEW)]])</f>
        <v>SCOTTSDALE STREET LIGHTING IMPROVEMENT DISTRICT 7104-312</v>
      </c>
      <c r="E1352" s="110"/>
      <c r="F1352" s="177" t="s">
        <v>12125</v>
      </c>
      <c r="G1352" s="75" t="s">
        <v>11581</v>
      </c>
      <c r="H1352" s="75"/>
      <c r="I1352" s="75"/>
      <c r="J1352" s="75"/>
      <c r="K1352" s="75"/>
    </row>
    <row r="1353" spans="1:11" ht="12" x14ac:dyDescent="0.2">
      <c r="A1353" s="111">
        <v>7073</v>
      </c>
      <c r="B1353" s="110" t="s">
        <v>3627</v>
      </c>
      <c r="C1353" s="110" t="str">
        <f t="shared" si="12"/>
        <v>Scottsdale Street Lighting Improvement District 7104-313</v>
      </c>
      <c r="D1353" s="110" t="str">
        <f>UPPER(Table39[[#This Row],[Full Name (NEW)]])</f>
        <v>SCOTTSDALE STREET LIGHTING IMPROVEMENT DISTRICT 7104-313</v>
      </c>
      <c r="E1353" s="110"/>
      <c r="F1353" s="177" t="s">
        <v>12125</v>
      </c>
      <c r="G1353" s="75" t="s">
        <v>11581</v>
      </c>
      <c r="H1353" s="75"/>
      <c r="I1353" s="75"/>
      <c r="J1353" s="75"/>
      <c r="K1353" s="75"/>
    </row>
    <row r="1354" spans="1:11" ht="12" x14ac:dyDescent="0.2">
      <c r="A1354" s="111">
        <v>7074</v>
      </c>
      <c r="B1354" s="110" t="s">
        <v>3615</v>
      </c>
      <c r="C1354" s="110" t="str">
        <f t="shared" si="12"/>
        <v>Scottsdale Street Lighting Improvement District 7104-314</v>
      </c>
      <c r="D1354" s="110" t="str">
        <f>UPPER(Table39[[#This Row],[Full Name (NEW)]])</f>
        <v>SCOTTSDALE STREET LIGHTING IMPROVEMENT DISTRICT 7104-314</v>
      </c>
      <c r="E1354" s="110"/>
      <c r="F1354" s="177" t="s">
        <v>12125</v>
      </c>
      <c r="G1354" s="75" t="s">
        <v>11581</v>
      </c>
      <c r="H1354" s="75"/>
      <c r="I1354" s="75"/>
      <c r="J1354" s="75"/>
      <c r="K1354" s="75"/>
    </row>
    <row r="1355" spans="1:11" ht="12" x14ac:dyDescent="0.2">
      <c r="A1355" s="111">
        <v>7075</v>
      </c>
      <c r="B1355" s="110" t="s">
        <v>3583</v>
      </c>
      <c r="C1355" s="110" t="str">
        <f t="shared" si="12"/>
        <v>Scottsdale Street Lighting Improvement District 7104-316</v>
      </c>
      <c r="D1355" s="110" t="str">
        <f>UPPER(Table39[[#This Row],[Full Name (NEW)]])</f>
        <v>SCOTTSDALE STREET LIGHTING IMPROVEMENT DISTRICT 7104-316</v>
      </c>
      <c r="E1355" s="110"/>
      <c r="F1355" s="177" t="s">
        <v>12125</v>
      </c>
      <c r="G1355" s="75" t="s">
        <v>11581</v>
      </c>
      <c r="H1355" s="75"/>
      <c r="I1355" s="75"/>
      <c r="J1355" s="75"/>
      <c r="K1355" s="75"/>
    </row>
    <row r="1356" spans="1:11" ht="12" x14ac:dyDescent="0.2">
      <c r="A1356" s="111">
        <v>7076</v>
      </c>
      <c r="B1356" s="110" t="s">
        <v>3463</v>
      </c>
      <c r="C1356" s="110" t="str">
        <f t="shared" si="12"/>
        <v>Scottsdale Street Lighting Improvement District 7104-317</v>
      </c>
      <c r="D1356" s="110" t="str">
        <f>UPPER(Table39[[#This Row],[Full Name (NEW)]])</f>
        <v>SCOTTSDALE STREET LIGHTING IMPROVEMENT DISTRICT 7104-317</v>
      </c>
      <c r="E1356" s="110"/>
      <c r="F1356" s="177" t="s">
        <v>12125</v>
      </c>
      <c r="G1356" s="75" t="s">
        <v>11581</v>
      </c>
      <c r="H1356" s="75"/>
      <c r="I1356" s="75"/>
      <c r="J1356" s="75"/>
      <c r="K1356" s="75"/>
    </row>
    <row r="1357" spans="1:11" ht="12" x14ac:dyDescent="0.2">
      <c r="A1357" s="111">
        <v>7077</v>
      </c>
      <c r="B1357" s="110" t="s">
        <v>3679</v>
      </c>
      <c r="C1357" s="110" t="str">
        <f t="shared" si="12"/>
        <v>Scottsdale Street Lighting Improvement District 7104-318</v>
      </c>
      <c r="D1357" s="110" t="str">
        <f>UPPER(Table39[[#This Row],[Full Name (NEW)]])</f>
        <v>SCOTTSDALE STREET LIGHTING IMPROVEMENT DISTRICT 7104-318</v>
      </c>
      <c r="E1357" s="110"/>
      <c r="F1357" s="177" t="s">
        <v>12125</v>
      </c>
      <c r="G1357" s="75" t="s">
        <v>11581</v>
      </c>
      <c r="H1357" s="75"/>
      <c r="I1357" s="75"/>
      <c r="J1357" s="75"/>
      <c r="K1357" s="75"/>
    </row>
    <row r="1358" spans="1:11" ht="12" x14ac:dyDescent="0.2">
      <c r="A1358" s="111">
        <v>7078</v>
      </c>
      <c r="B1358" s="110" t="s">
        <v>3527</v>
      </c>
      <c r="C1358" s="110" t="str">
        <f t="shared" si="12"/>
        <v>Scottsdale Street Lighting Improvement District 7104-319</v>
      </c>
      <c r="D1358" s="110" t="str">
        <f>UPPER(Table39[[#This Row],[Full Name (NEW)]])</f>
        <v>SCOTTSDALE STREET LIGHTING IMPROVEMENT DISTRICT 7104-319</v>
      </c>
      <c r="E1358" s="110"/>
      <c r="F1358" s="177" t="s">
        <v>12125</v>
      </c>
      <c r="G1358" s="75" t="s">
        <v>11581</v>
      </c>
      <c r="H1358" s="75"/>
      <c r="I1358" s="75"/>
      <c r="J1358" s="75"/>
      <c r="K1358" s="75"/>
    </row>
    <row r="1359" spans="1:11" ht="12" x14ac:dyDescent="0.2">
      <c r="A1359" s="111">
        <v>7079</v>
      </c>
      <c r="B1359" s="110" t="s">
        <v>3431</v>
      </c>
      <c r="C1359" s="110" t="str">
        <f t="shared" si="12"/>
        <v>Scottsdale Street Lighting Improvement District 7104-320</v>
      </c>
      <c r="D1359" s="110" t="str">
        <f>UPPER(Table39[[#This Row],[Full Name (NEW)]])</f>
        <v>SCOTTSDALE STREET LIGHTING IMPROVEMENT DISTRICT 7104-320</v>
      </c>
      <c r="E1359" s="110"/>
      <c r="F1359" s="177" t="s">
        <v>12125</v>
      </c>
      <c r="G1359" s="75" t="s">
        <v>11581</v>
      </c>
      <c r="H1359" s="75"/>
      <c r="I1359" s="75"/>
      <c r="J1359" s="75"/>
      <c r="K1359" s="75"/>
    </row>
    <row r="1360" spans="1:11" ht="12" x14ac:dyDescent="0.2">
      <c r="A1360" s="111">
        <v>7080</v>
      </c>
      <c r="B1360" s="110" t="s">
        <v>3655</v>
      </c>
      <c r="C1360" s="110" t="str">
        <f t="shared" si="12"/>
        <v>Scottsdale Street Lighting Improvement District 7104-322</v>
      </c>
      <c r="D1360" s="110" t="str">
        <f>UPPER(Table39[[#This Row],[Full Name (NEW)]])</f>
        <v>SCOTTSDALE STREET LIGHTING IMPROVEMENT DISTRICT 7104-322</v>
      </c>
      <c r="E1360" s="110"/>
      <c r="F1360" s="177" t="s">
        <v>12125</v>
      </c>
      <c r="G1360" s="75" t="s">
        <v>11581</v>
      </c>
      <c r="H1360" s="75"/>
      <c r="I1360" s="75"/>
      <c r="J1360" s="75"/>
      <c r="K1360" s="75"/>
    </row>
    <row r="1361" spans="1:11" ht="12" x14ac:dyDescent="0.2">
      <c r="A1361" s="111">
        <v>7081</v>
      </c>
      <c r="B1361" s="110" t="s">
        <v>3523</v>
      </c>
      <c r="C1361" s="110" t="str">
        <f t="shared" si="12"/>
        <v>Scottsdale Street Lighting Improvement District 7104-325</v>
      </c>
      <c r="D1361" s="110" t="str">
        <f>UPPER(Table39[[#This Row],[Full Name (NEW)]])</f>
        <v>SCOTTSDALE STREET LIGHTING IMPROVEMENT DISTRICT 7104-325</v>
      </c>
      <c r="E1361" s="110"/>
      <c r="F1361" s="177" t="s">
        <v>12125</v>
      </c>
      <c r="G1361" s="75" t="s">
        <v>11581</v>
      </c>
      <c r="H1361" s="75"/>
      <c r="I1361" s="75"/>
      <c r="J1361" s="75"/>
      <c r="K1361" s="75"/>
    </row>
    <row r="1362" spans="1:11" ht="12" x14ac:dyDescent="0.2">
      <c r="A1362" s="111">
        <v>7082</v>
      </c>
      <c r="B1362" s="110" t="s">
        <v>2646</v>
      </c>
      <c r="C1362" s="110" t="str">
        <f t="shared" si="12"/>
        <v>Scottsdale Street Lighting Improvement District 7104-33</v>
      </c>
      <c r="D1362" s="110" t="str">
        <f>UPPER(Table39[[#This Row],[Full Name (NEW)]])</f>
        <v>SCOTTSDALE STREET LIGHTING IMPROVEMENT DISTRICT 7104-33</v>
      </c>
      <c r="E1362" s="110"/>
      <c r="F1362" s="177" t="s">
        <v>12125</v>
      </c>
      <c r="G1362" s="75" t="s">
        <v>11581</v>
      </c>
      <c r="H1362" s="75"/>
      <c r="I1362" s="75"/>
      <c r="J1362" s="75"/>
      <c r="K1362" s="75"/>
    </row>
    <row r="1363" spans="1:11" ht="12" x14ac:dyDescent="0.2">
      <c r="A1363" s="111">
        <v>7083</v>
      </c>
      <c r="B1363" s="110" t="s">
        <v>2634</v>
      </c>
      <c r="C1363" s="110" t="str">
        <f t="shared" si="12"/>
        <v>Scottsdale Street Lighting Improvement District 7104-34</v>
      </c>
      <c r="D1363" s="110" t="str">
        <f>UPPER(Table39[[#This Row],[Full Name (NEW)]])</f>
        <v>SCOTTSDALE STREET LIGHTING IMPROVEMENT DISTRICT 7104-34</v>
      </c>
      <c r="E1363" s="110"/>
      <c r="F1363" s="177" t="s">
        <v>12125</v>
      </c>
      <c r="G1363" s="75" t="s">
        <v>11581</v>
      </c>
      <c r="H1363" s="75"/>
      <c r="I1363" s="75"/>
      <c r="J1363" s="75"/>
      <c r="K1363" s="75"/>
    </row>
    <row r="1364" spans="1:11" ht="12" x14ac:dyDescent="0.2">
      <c r="A1364" s="111">
        <v>7084</v>
      </c>
      <c r="B1364" s="110" t="s">
        <v>2474</v>
      </c>
      <c r="C1364" s="110" t="str">
        <f t="shared" si="12"/>
        <v>Scottsdale Street Lighting Improvement District 7104-35</v>
      </c>
      <c r="D1364" s="110" t="str">
        <f>UPPER(Table39[[#This Row],[Full Name (NEW)]])</f>
        <v>SCOTTSDALE STREET LIGHTING IMPROVEMENT DISTRICT 7104-35</v>
      </c>
      <c r="E1364" s="110"/>
      <c r="F1364" s="177" t="s">
        <v>12125</v>
      </c>
      <c r="G1364" s="75" t="s">
        <v>11581</v>
      </c>
      <c r="H1364" s="75"/>
      <c r="I1364" s="75"/>
      <c r="J1364" s="75"/>
      <c r="K1364" s="75"/>
    </row>
    <row r="1365" spans="1:11" ht="12" x14ac:dyDescent="0.2">
      <c r="A1365" s="111">
        <v>7085</v>
      </c>
      <c r="B1365" s="110" t="s">
        <v>2649</v>
      </c>
      <c r="C1365" s="110" t="str">
        <f t="shared" si="12"/>
        <v>Scottsdale Street Lighting Improvement District 7104-36</v>
      </c>
      <c r="D1365" s="110" t="str">
        <f>UPPER(Table39[[#This Row],[Full Name (NEW)]])</f>
        <v>SCOTTSDALE STREET LIGHTING IMPROVEMENT DISTRICT 7104-36</v>
      </c>
      <c r="E1365" s="110"/>
      <c r="F1365" s="177" t="s">
        <v>12125</v>
      </c>
      <c r="G1365" s="75" t="s">
        <v>11581</v>
      </c>
      <c r="H1365" s="75"/>
      <c r="I1365" s="75"/>
      <c r="J1365" s="75"/>
      <c r="K1365" s="75"/>
    </row>
    <row r="1366" spans="1:11" ht="12" x14ac:dyDescent="0.2">
      <c r="A1366" s="111">
        <v>7086</v>
      </c>
      <c r="B1366" s="110" t="s">
        <v>2676</v>
      </c>
      <c r="C1366" s="110" t="str">
        <f t="shared" si="12"/>
        <v>Scottsdale Street Lighting Improvement District 7104-38</v>
      </c>
      <c r="D1366" s="110" t="str">
        <f>UPPER(Table39[[#This Row],[Full Name (NEW)]])</f>
        <v>SCOTTSDALE STREET LIGHTING IMPROVEMENT DISTRICT 7104-38</v>
      </c>
      <c r="E1366" s="110"/>
      <c r="F1366" s="177" t="s">
        <v>12125</v>
      </c>
      <c r="G1366" s="75" t="s">
        <v>11581</v>
      </c>
      <c r="H1366" s="75"/>
      <c r="I1366" s="75"/>
      <c r="J1366" s="75"/>
      <c r="K1366" s="75"/>
    </row>
    <row r="1367" spans="1:11" ht="12" x14ac:dyDescent="0.2">
      <c r="A1367" s="111">
        <v>7087</v>
      </c>
      <c r="B1367" s="110" t="s">
        <v>2619</v>
      </c>
      <c r="C1367" s="110" t="str">
        <f t="shared" si="12"/>
        <v>Scottsdale Street Lighting Improvement District 7104-4</v>
      </c>
      <c r="D1367" s="110" t="str">
        <f>UPPER(Table39[[#This Row],[Full Name (NEW)]])</f>
        <v>SCOTTSDALE STREET LIGHTING IMPROVEMENT DISTRICT 7104-4</v>
      </c>
      <c r="E1367" s="110"/>
      <c r="F1367" s="177" t="s">
        <v>12125</v>
      </c>
      <c r="G1367" s="75" t="s">
        <v>11581</v>
      </c>
      <c r="H1367" s="75"/>
      <c r="I1367" s="75"/>
      <c r="J1367" s="75"/>
      <c r="K1367" s="75"/>
    </row>
    <row r="1368" spans="1:11" ht="12" x14ac:dyDescent="0.2">
      <c r="A1368" s="111">
        <v>7088</v>
      </c>
      <c r="B1368" s="110" t="s">
        <v>2685</v>
      </c>
      <c r="C1368" s="110" t="str">
        <f t="shared" si="12"/>
        <v>Scottsdale Street Lighting Improvement District 7104-40</v>
      </c>
      <c r="D1368" s="110" t="str">
        <f>UPPER(Table39[[#This Row],[Full Name (NEW)]])</f>
        <v>SCOTTSDALE STREET LIGHTING IMPROVEMENT DISTRICT 7104-40</v>
      </c>
      <c r="E1368" s="110"/>
      <c r="F1368" s="177" t="s">
        <v>12125</v>
      </c>
      <c r="G1368" s="75" t="s">
        <v>11581</v>
      </c>
      <c r="H1368" s="75"/>
      <c r="I1368" s="75"/>
      <c r="J1368" s="75"/>
      <c r="K1368" s="75"/>
    </row>
    <row r="1369" spans="1:11" ht="12" x14ac:dyDescent="0.2">
      <c r="A1369" s="111">
        <v>7089</v>
      </c>
      <c r="B1369" s="110" t="s">
        <v>2688</v>
      </c>
      <c r="C1369" s="110" t="str">
        <f t="shared" si="12"/>
        <v>Scottsdale Street Lighting Improvement District 7104-41</v>
      </c>
      <c r="D1369" s="110" t="str">
        <f>UPPER(Table39[[#This Row],[Full Name (NEW)]])</f>
        <v>SCOTTSDALE STREET LIGHTING IMPROVEMENT DISTRICT 7104-41</v>
      </c>
      <c r="E1369" s="110"/>
      <c r="F1369" s="177" t="s">
        <v>12125</v>
      </c>
      <c r="G1369" s="75" t="s">
        <v>11581</v>
      </c>
      <c r="H1369" s="75"/>
      <c r="I1369" s="75"/>
      <c r="J1369" s="75"/>
      <c r="K1369" s="75"/>
    </row>
    <row r="1370" spans="1:11" ht="12" x14ac:dyDescent="0.2">
      <c r="A1370" s="111">
        <v>7090</v>
      </c>
      <c r="B1370" s="110" t="s">
        <v>2828</v>
      </c>
      <c r="C1370" s="110" t="str">
        <f t="shared" si="12"/>
        <v>Scottsdale Street Lighting Improvement District 7104-42</v>
      </c>
      <c r="D1370" s="110" t="str">
        <f>UPPER(Table39[[#This Row],[Full Name (NEW)]])</f>
        <v>SCOTTSDALE STREET LIGHTING IMPROVEMENT DISTRICT 7104-42</v>
      </c>
      <c r="E1370" s="110"/>
      <c r="F1370" s="177" t="s">
        <v>12125</v>
      </c>
      <c r="G1370" s="75" t="s">
        <v>11581</v>
      </c>
      <c r="H1370" s="75"/>
      <c r="I1370" s="75"/>
      <c r="J1370" s="75"/>
      <c r="K1370" s="75"/>
    </row>
    <row r="1371" spans="1:11" ht="12" x14ac:dyDescent="0.2">
      <c r="A1371" s="111">
        <v>7091</v>
      </c>
      <c r="B1371" s="110" t="s">
        <v>2831</v>
      </c>
      <c r="C1371" s="110" t="str">
        <f t="shared" si="12"/>
        <v>Scottsdale Street Lighting Improvement District 7104-44</v>
      </c>
      <c r="D1371" s="110" t="str">
        <f>UPPER(Table39[[#This Row],[Full Name (NEW)]])</f>
        <v>SCOTTSDALE STREET LIGHTING IMPROVEMENT DISTRICT 7104-44</v>
      </c>
      <c r="E1371" s="110"/>
      <c r="F1371" s="177" t="s">
        <v>12125</v>
      </c>
      <c r="G1371" s="75" t="s">
        <v>11581</v>
      </c>
      <c r="H1371" s="75"/>
      <c r="I1371" s="75"/>
      <c r="J1371" s="75"/>
      <c r="K1371" s="75"/>
    </row>
    <row r="1372" spans="1:11" ht="12" x14ac:dyDescent="0.2">
      <c r="A1372" s="111">
        <v>7092</v>
      </c>
      <c r="B1372" s="110" t="s">
        <v>2834</v>
      </c>
      <c r="C1372" s="110" t="str">
        <f t="shared" si="12"/>
        <v>Scottsdale Street Lighting Improvement District 7104-45</v>
      </c>
      <c r="D1372" s="110" t="str">
        <f>UPPER(Table39[[#This Row],[Full Name (NEW)]])</f>
        <v>SCOTTSDALE STREET LIGHTING IMPROVEMENT DISTRICT 7104-45</v>
      </c>
      <c r="E1372" s="110"/>
      <c r="F1372" s="177" t="s">
        <v>12125</v>
      </c>
      <c r="G1372" s="75" t="s">
        <v>11581</v>
      </c>
      <c r="H1372" s="75"/>
      <c r="I1372" s="75"/>
      <c r="J1372" s="75"/>
      <c r="K1372" s="75"/>
    </row>
    <row r="1373" spans="1:11" ht="12" x14ac:dyDescent="0.2">
      <c r="A1373" s="111">
        <v>7093</v>
      </c>
      <c r="B1373" s="110" t="s">
        <v>2804</v>
      </c>
      <c r="C1373" s="110" t="str">
        <f t="shared" si="12"/>
        <v>Scottsdale Street Lighting Improvement District 7104-46</v>
      </c>
      <c r="D1373" s="110" t="str">
        <f>UPPER(Table39[[#This Row],[Full Name (NEW)]])</f>
        <v>SCOTTSDALE STREET LIGHTING IMPROVEMENT DISTRICT 7104-46</v>
      </c>
      <c r="E1373" s="110"/>
      <c r="F1373" s="177" t="s">
        <v>12125</v>
      </c>
      <c r="G1373" s="75" t="s">
        <v>11581</v>
      </c>
      <c r="H1373" s="75"/>
      <c r="I1373" s="75"/>
      <c r="J1373" s="75"/>
      <c r="K1373" s="75"/>
    </row>
    <row r="1374" spans="1:11" ht="12" x14ac:dyDescent="0.2">
      <c r="A1374" s="111">
        <v>7094</v>
      </c>
      <c r="B1374" s="110" t="s">
        <v>2622</v>
      </c>
      <c r="C1374" s="110" t="str">
        <f t="shared" si="12"/>
        <v>Scottsdale Street Lighting Improvement District 7104-5</v>
      </c>
      <c r="D1374" s="110" t="str">
        <f>UPPER(Table39[[#This Row],[Full Name (NEW)]])</f>
        <v>SCOTTSDALE STREET LIGHTING IMPROVEMENT DISTRICT 7104-5</v>
      </c>
      <c r="E1374" s="110"/>
      <c r="F1374" s="177" t="s">
        <v>12125</v>
      </c>
      <c r="G1374" s="75" t="s">
        <v>11581</v>
      </c>
      <c r="H1374" s="75"/>
      <c r="I1374" s="75"/>
      <c r="J1374" s="75"/>
      <c r="K1374" s="75"/>
    </row>
    <row r="1375" spans="1:11" ht="12" x14ac:dyDescent="0.2">
      <c r="A1375" s="111">
        <v>7095</v>
      </c>
      <c r="B1375" s="110" t="s">
        <v>2798</v>
      </c>
      <c r="C1375" s="110" t="str">
        <f t="shared" si="12"/>
        <v>Scottsdale Street Lighting Improvement District 7104-54A</v>
      </c>
      <c r="D1375" s="110" t="str">
        <f>UPPER(Table39[[#This Row],[Full Name (NEW)]])</f>
        <v>SCOTTSDALE STREET LIGHTING IMPROVEMENT DISTRICT 7104-54A</v>
      </c>
      <c r="E1375" s="110"/>
      <c r="F1375" s="177" t="s">
        <v>12125</v>
      </c>
      <c r="G1375" s="75" t="s">
        <v>11581</v>
      </c>
      <c r="H1375" s="75"/>
      <c r="I1375" s="75"/>
      <c r="J1375" s="75"/>
      <c r="K1375" s="75"/>
    </row>
    <row r="1376" spans="1:11" ht="12" x14ac:dyDescent="0.2">
      <c r="A1376" s="111">
        <v>7096</v>
      </c>
      <c r="B1376" s="110" t="s">
        <v>2801</v>
      </c>
      <c r="C1376" s="110" t="str">
        <f t="shared" si="12"/>
        <v>Scottsdale Street Lighting Improvement District 7104-54B</v>
      </c>
      <c r="D1376" s="110" t="str">
        <f>UPPER(Table39[[#This Row],[Full Name (NEW)]])</f>
        <v>SCOTTSDALE STREET LIGHTING IMPROVEMENT DISTRICT 7104-54B</v>
      </c>
      <c r="E1376" s="110"/>
      <c r="F1376" s="177" t="s">
        <v>12125</v>
      </c>
      <c r="G1376" s="75" t="s">
        <v>11581</v>
      </c>
      <c r="H1376" s="75"/>
      <c r="I1376" s="75"/>
      <c r="J1376" s="75"/>
      <c r="K1376" s="75"/>
    </row>
    <row r="1377" spans="1:11" ht="12" x14ac:dyDescent="0.2">
      <c r="A1377" s="111">
        <v>7097</v>
      </c>
      <c r="B1377" s="110" t="s">
        <v>2471</v>
      </c>
      <c r="C1377" s="110" t="str">
        <f t="shared" si="12"/>
        <v>Scottsdale Street Lighting Improvement District 7104-54C</v>
      </c>
      <c r="D1377" s="110" t="str">
        <f>UPPER(Table39[[#This Row],[Full Name (NEW)]])</f>
        <v>SCOTTSDALE STREET LIGHTING IMPROVEMENT DISTRICT 7104-54C</v>
      </c>
      <c r="E1377" s="110"/>
      <c r="F1377" s="177" t="s">
        <v>12125</v>
      </c>
      <c r="G1377" s="75" t="s">
        <v>11581</v>
      </c>
      <c r="H1377" s="75"/>
      <c r="I1377" s="75"/>
      <c r="J1377" s="75"/>
      <c r="K1377" s="75"/>
    </row>
    <row r="1378" spans="1:11" ht="12" x14ac:dyDescent="0.2">
      <c r="A1378" s="111">
        <v>7098</v>
      </c>
      <c r="B1378" s="110" t="s">
        <v>2789</v>
      </c>
      <c r="C1378" s="110" t="str">
        <f t="shared" si="12"/>
        <v>Scottsdale Street Lighting Improvement District 7104-59</v>
      </c>
      <c r="D1378" s="110" t="str">
        <f>UPPER(Table39[[#This Row],[Full Name (NEW)]])</f>
        <v>SCOTTSDALE STREET LIGHTING IMPROVEMENT DISTRICT 7104-59</v>
      </c>
      <c r="E1378" s="110"/>
      <c r="F1378" s="177" t="s">
        <v>12125</v>
      </c>
      <c r="G1378" s="75" t="s">
        <v>11581</v>
      </c>
      <c r="H1378" s="75"/>
      <c r="I1378" s="75"/>
      <c r="J1378" s="75"/>
      <c r="K1378" s="75"/>
    </row>
    <row r="1379" spans="1:11" ht="12" x14ac:dyDescent="0.2">
      <c r="A1379" s="111">
        <v>7099</v>
      </c>
      <c r="B1379" s="110" t="s">
        <v>2625</v>
      </c>
      <c r="C1379" s="110" t="str">
        <f t="shared" si="12"/>
        <v>Scottsdale Street Lighting Improvement District 7104-6</v>
      </c>
      <c r="D1379" s="110" t="str">
        <f>UPPER(Table39[[#This Row],[Full Name (NEW)]])</f>
        <v>SCOTTSDALE STREET LIGHTING IMPROVEMENT DISTRICT 7104-6</v>
      </c>
      <c r="E1379" s="110"/>
      <c r="F1379" s="177" t="s">
        <v>12125</v>
      </c>
      <c r="G1379" s="75" t="s">
        <v>11581</v>
      </c>
      <c r="H1379" s="75"/>
      <c r="I1379" s="75"/>
      <c r="J1379" s="75"/>
      <c r="K1379" s="75"/>
    </row>
    <row r="1380" spans="1:11" ht="12" x14ac:dyDescent="0.2">
      <c r="A1380" s="111">
        <v>7100</v>
      </c>
      <c r="B1380" s="110" t="s">
        <v>2792</v>
      </c>
      <c r="C1380" s="110" t="str">
        <f t="shared" si="12"/>
        <v>Scottsdale Street Lighting Improvement District 7104-60</v>
      </c>
      <c r="D1380" s="110" t="str">
        <f>UPPER(Table39[[#This Row],[Full Name (NEW)]])</f>
        <v>SCOTTSDALE STREET LIGHTING IMPROVEMENT DISTRICT 7104-60</v>
      </c>
      <c r="E1380" s="110"/>
      <c r="F1380" s="177" t="s">
        <v>12125</v>
      </c>
      <c r="G1380" s="75" t="s">
        <v>11581</v>
      </c>
      <c r="H1380" s="75"/>
      <c r="I1380" s="75"/>
      <c r="J1380" s="75"/>
      <c r="K1380" s="75"/>
    </row>
    <row r="1381" spans="1:11" ht="12" x14ac:dyDescent="0.2">
      <c r="A1381" s="111">
        <v>7101</v>
      </c>
      <c r="B1381" s="110" t="s">
        <v>2795</v>
      </c>
      <c r="C1381" s="110" t="str">
        <f t="shared" si="12"/>
        <v>Scottsdale Street Lighting Improvement District 7104-61</v>
      </c>
      <c r="D1381" s="110" t="str">
        <f>UPPER(Table39[[#This Row],[Full Name (NEW)]])</f>
        <v>SCOTTSDALE STREET LIGHTING IMPROVEMENT DISTRICT 7104-61</v>
      </c>
      <c r="E1381" s="110"/>
      <c r="F1381" s="177" t="s">
        <v>12125</v>
      </c>
      <c r="G1381" s="75" t="s">
        <v>11581</v>
      </c>
      <c r="H1381" s="75"/>
      <c r="I1381" s="75"/>
      <c r="J1381" s="75"/>
      <c r="K1381" s="75"/>
    </row>
    <row r="1382" spans="1:11" ht="12" x14ac:dyDescent="0.2">
      <c r="A1382" s="111">
        <v>7102</v>
      </c>
      <c r="B1382" s="110" t="s">
        <v>2837</v>
      </c>
      <c r="C1382" s="110" t="str">
        <f t="shared" si="12"/>
        <v>Scottsdale Street Lighting Improvement District 7104-63</v>
      </c>
      <c r="D1382" s="110" t="str">
        <f>UPPER(Table39[[#This Row],[Full Name (NEW)]])</f>
        <v>SCOTTSDALE STREET LIGHTING IMPROVEMENT DISTRICT 7104-63</v>
      </c>
      <c r="E1382" s="110"/>
      <c r="F1382" s="177" t="s">
        <v>12125</v>
      </c>
      <c r="G1382" s="75" t="s">
        <v>11581</v>
      </c>
      <c r="H1382" s="75"/>
      <c r="I1382" s="75"/>
      <c r="J1382" s="75"/>
      <c r="K1382" s="75"/>
    </row>
    <row r="1383" spans="1:11" ht="12" x14ac:dyDescent="0.2">
      <c r="A1383" s="111">
        <v>7103</v>
      </c>
      <c r="B1383" s="110" t="s">
        <v>2333</v>
      </c>
      <c r="C1383" s="110" t="str">
        <f t="shared" si="12"/>
        <v>Scottsdale Street Lighting Improvement District 7104-67</v>
      </c>
      <c r="D1383" s="110" t="str">
        <f>UPPER(Table39[[#This Row],[Full Name (NEW)]])</f>
        <v>SCOTTSDALE STREET LIGHTING IMPROVEMENT DISTRICT 7104-67</v>
      </c>
      <c r="E1383" s="110"/>
      <c r="F1383" s="177" t="s">
        <v>12125</v>
      </c>
      <c r="G1383" s="75" t="s">
        <v>11581</v>
      </c>
      <c r="H1383" s="75"/>
      <c r="I1383" s="75"/>
      <c r="J1383" s="75"/>
      <c r="K1383" s="75"/>
    </row>
    <row r="1384" spans="1:11" ht="12" x14ac:dyDescent="0.2">
      <c r="A1384" s="111">
        <v>7104</v>
      </c>
      <c r="B1384" s="110" t="s">
        <v>2433</v>
      </c>
      <c r="C1384" s="110" t="str">
        <f t="shared" si="12"/>
        <v>Scottsdale Street Lighting Improvement District 7104-69</v>
      </c>
      <c r="D1384" s="110" t="str">
        <f>UPPER(Table39[[#This Row],[Full Name (NEW)]])</f>
        <v>SCOTTSDALE STREET LIGHTING IMPROVEMENT DISTRICT 7104-69</v>
      </c>
      <c r="E1384" s="110"/>
      <c r="F1384" s="177" t="s">
        <v>12125</v>
      </c>
      <c r="G1384" s="75" t="s">
        <v>11581</v>
      </c>
      <c r="H1384" s="75"/>
      <c r="I1384" s="75"/>
      <c r="J1384" s="75"/>
      <c r="K1384" s="75"/>
    </row>
    <row r="1385" spans="1:11" ht="12" x14ac:dyDescent="0.2">
      <c r="A1385" s="111">
        <v>7105</v>
      </c>
      <c r="B1385" s="110" t="s">
        <v>3587</v>
      </c>
      <c r="C1385" s="110" t="str">
        <f t="shared" si="12"/>
        <v>Scottsdale Street Lighting Improvement District 7104-7</v>
      </c>
      <c r="D1385" s="110" t="str">
        <f>UPPER(Table39[[#This Row],[Full Name (NEW)]])</f>
        <v>SCOTTSDALE STREET LIGHTING IMPROVEMENT DISTRICT 7104-7</v>
      </c>
      <c r="E1385" s="110"/>
      <c r="F1385" s="177" t="s">
        <v>12125</v>
      </c>
      <c r="G1385" s="75" t="s">
        <v>11581</v>
      </c>
      <c r="H1385" s="75"/>
      <c r="I1385" s="75"/>
      <c r="J1385" s="75"/>
      <c r="K1385" s="75"/>
    </row>
    <row r="1386" spans="1:11" ht="12" x14ac:dyDescent="0.2">
      <c r="A1386" s="111">
        <v>7106</v>
      </c>
      <c r="B1386" s="110" t="s">
        <v>2840</v>
      </c>
      <c r="C1386" s="110" t="str">
        <f t="shared" si="12"/>
        <v>Scottsdale Street Lighting Improvement District 7104-70</v>
      </c>
      <c r="D1386" s="110" t="str">
        <f>UPPER(Table39[[#This Row],[Full Name (NEW)]])</f>
        <v>SCOTTSDALE STREET LIGHTING IMPROVEMENT DISTRICT 7104-70</v>
      </c>
      <c r="E1386" s="110"/>
      <c r="F1386" s="177" t="s">
        <v>12125</v>
      </c>
      <c r="G1386" s="75" t="s">
        <v>11581</v>
      </c>
      <c r="H1386" s="75"/>
      <c r="I1386" s="75"/>
      <c r="J1386" s="75"/>
      <c r="K1386" s="75"/>
    </row>
    <row r="1387" spans="1:11" ht="12" x14ac:dyDescent="0.2">
      <c r="A1387" s="111">
        <v>7107</v>
      </c>
      <c r="B1387" s="110" t="s">
        <v>2807</v>
      </c>
      <c r="C1387" s="110" t="str">
        <f t="shared" si="12"/>
        <v>Scottsdale Street Lighting Improvement District 7104-71</v>
      </c>
      <c r="D1387" s="110" t="str">
        <f>UPPER(Table39[[#This Row],[Full Name (NEW)]])</f>
        <v>SCOTTSDALE STREET LIGHTING IMPROVEMENT DISTRICT 7104-71</v>
      </c>
      <c r="E1387" s="110"/>
      <c r="F1387" s="177" t="s">
        <v>12125</v>
      </c>
      <c r="G1387" s="75" t="s">
        <v>11581</v>
      </c>
      <c r="H1387" s="75"/>
      <c r="I1387" s="75"/>
      <c r="J1387" s="75"/>
      <c r="K1387" s="75"/>
    </row>
    <row r="1388" spans="1:11" ht="12" x14ac:dyDescent="0.2">
      <c r="A1388" s="111">
        <v>7108</v>
      </c>
      <c r="B1388" s="110" t="s">
        <v>2442</v>
      </c>
      <c r="C1388" s="110" t="str">
        <f t="shared" si="12"/>
        <v>Scottsdale Street Lighting Improvement District 7104-72</v>
      </c>
      <c r="D1388" s="110" t="str">
        <f>UPPER(Table39[[#This Row],[Full Name (NEW)]])</f>
        <v>SCOTTSDALE STREET LIGHTING IMPROVEMENT DISTRICT 7104-72</v>
      </c>
      <c r="E1388" s="110"/>
      <c r="F1388" s="177" t="s">
        <v>12125</v>
      </c>
      <c r="G1388" s="75" t="s">
        <v>11581</v>
      </c>
      <c r="H1388" s="75"/>
      <c r="I1388" s="75"/>
      <c r="J1388" s="75"/>
      <c r="K1388" s="75"/>
    </row>
    <row r="1389" spans="1:11" ht="12" x14ac:dyDescent="0.2">
      <c r="A1389" s="111">
        <v>7109</v>
      </c>
      <c r="B1389" s="110" t="s">
        <v>2483</v>
      </c>
      <c r="C1389" s="110" t="str">
        <f t="shared" si="12"/>
        <v>Scottsdale Street Lighting Improvement District 7104-79</v>
      </c>
      <c r="D1389" s="110" t="str">
        <f>UPPER(Table39[[#This Row],[Full Name (NEW)]])</f>
        <v>SCOTTSDALE STREET LIGHTING IMPROVEMENT DISTRICT 7104-79</v>
      </c>
      <c r="E1389" s="110"/>
      <c r="F1389" s="177" t="s">
        <v>12125</v>
      </c>
      <c r="G1389" s="75" t="s">
        <v>11581</v>
      </c>
      <c r="H1389" s="75"/>
      <c r="I1389" s="75"/>
      <c r="J1389" s="75"/>
      <c r="K1389" s="75"/>
    </row>
    <row r="1390" spans="1:11" ht="12" x14ac:dyDescent="0.2">
      <c r="A1390" s="111">
        <v>7110</v>
      </c>
      <c r="B1390" s="110" t="s">
        <v>2465</v>
      </c>
      <c r="C1390" s="110" t="str">
        <f t="shared" si="12"/>
        <v>Scottsdale Street Lighting Improvement District 7104-84</v>
      </c>
      <c r="D1390" s="110" t="str">
        <f>UPPER(Table39[[#This Row],[Full Name (NEW)]])</f>
        <v>SCOTTSDALE STREET LIGHTING IMPROVEMENT DISTRICT 7104-84</v>
      </c>
      <c r="E1390" s="110"/>
      <c r="F1390" s="177" t="s">
        <v>12125</v>
      </c>
      <c r="G1390" s="75" t="s">
        <v>11581</v>
      </c>
      <c r="H1390" s="75"/>
      <c r="I1390" s="75"/>
      <c r="J1390" s="75"/>
      <c r="K1390" s="75"/>
    </row>
    <row r="1391" spans="1:11" ht="12" x14ac:dyDescent="0.2">
      <c r="A1391" s="111">
        <v>7111</v>
      </c>
      <c r="B1391" s="110" t="s">
        <v>2486</v>
      </c>
      <c r="C1391" s="110" t="str">
        <f t="shared" si="12"/>
        <v>Scottsdale Street Lighting Improvement District 7104-87</v>
      </c>
      <c r="D1391" s="110" t="str">
        <f>UPPER(Table39[[#This Row],[Full Name (NEW)]])</f>
        <v>SCOTTSDALE STREET LIGHTING IMPROVEMENT DISTRICT 7104-87</v>
      </c>
      <c r="E1391" s="110"/>
      <c r="F1391" s="177" t="s">
        <v>12125</v>
      </c>
      <c r="G1391" s="75" t="s">
        <v>11581</v>
      </c>
      <c r="H1391" s="75"/>
      <c r="I1391" s="75"/>
      <c r="J1391" s="75"/>
      <c r="K1391" s="75"/>
    </row>
    <row r="1392" spans="1:11" ht="12" x14ac:dyDescent="0.2">
      <c r="A1392" s="111">
        <v>7112</v>
      </c>
      <c r="B1392" s="110" t="s">
        <v>2786</v>
      </c>
      <c r="C1392" s="110" t="str">
        <f t="shared" si="12"/>
        <v>Scottsdale Street Lighting Improvement District 7104-9</v>
      </c>
      <c r="D1392" s="110" t="str">
        <f>UPPER(Table39[[#This Row],[Full Name (NEW)]])</f>
        <v>SCOTTSDALE STREET LIGHTING IMPROVEMENT DISTRICT 7104-9</v>
      </c>
      <c r="E1392" s="110"/>
      <c r="F1392" s="177" t="s">
        <v>12125</v>
      </c>
      <c r="G1392" s="75" t="s">
        <v>11581</v>
      </c>
      <c r="H1392" s="75"/>
      <c r="I1392" s="75"/>
      <c r="J1392" s="75"/>
      <c r="K1392" s="75"/>
    </row>
    <row r="1393" spans="1:11" ht="12" x14ac:dyDescent="0.2">
      <c r="A1393" s="111">
        <v>7113</v>
      </c>
      <c r="B1393" s="110" t="s">
        <v>2879</v>
      </c>
      <c r="C1393" s="110" t="str">
        <f t="shared" si="12"/>
        <v>Scottsdale Street Lighting Improvement District 7104-92</v>
      </c>
      <c r="D1393" s="110" t="str">
        <f>UPPER(Table39[[#This Row],[Full Name (NEW)]])</f>
        <v>SCOTTSDALE STREET LIGHTING IMPROVEMENT DISTRICT 7104-92</v>
      </c>
      <c r="E1393" s="110"/>
      <c r="F1393" s="177" t="s">
        <v>12125</v>
      </c>
      <c r="G1393" s="75" t="s">
        <v>11581</v>
      </c>
      <c r="H1393" s="75"/>
      <c r="I1393" s="75"/>
      <c r="J1393" s="75"/>
      <c r="K1393" s="75"/>
    </row>
    <row r="1394" spans="1:11" ht="12" x14ac:dyDescent="0.2">
      <c r="A1394" s="111">
        <v>7114</v>
      </c>
      <c r="B1394" s="110" t="s">
        <v>2439</v>
      </c>
      <c r="C1394" s="110" t="str">
        <f t="shared" si="12"/>
        <v>Scottsdale Street Lighting Improvement District 7104-96</v>
      </c>
      <c r="D1394" s="110" t="str">
        <f>UPPER(Table39[[#This Row],[Full Name (NEW)]])</f>
        <v>SCOTTSDALE STREET LIGHTING IMPROVEMENT DISTRICT 7104-96</v>
      </c>
      <c r="E1394" s="110"/>
      <c r="F1394" s="177" t="s">
        <v>12125</v>
      </c>
      <c r="G1394" s="75" t="s">
        <v>11581</v>
      </c>
      <c r="H1394" s="75"/>
      <c r="I1394" s="75"/>
      <c r="J1394" s="75"/>
      <c r="K1394" s="75"/>
    </row>
    <row r="1395" spans="1:11" ht="12" x14ac:dyDescent="0.2">
      <c r="A1395" s="111">
        <v>7115</v>
      </c>
      <c r="B1395" s="110" t="s">
        <v>3723</v>
      </c>
      <c r="C1395" s="110" t="str">
        <f t="shared" si="12"/>
        <v>Scottsdale Street Lighting Improvement District 7140-86</v>
      </c>
      <c r="D1395" s="110" t="str">
        <f>UPPER(Table39[[#This Row],[Full Name (NEW)]])</f>
        <v>SCOTTSDALE STREET LIGHTING IMPROVEMENT DISTRICT 7140-86</v>
      </c>
      <c r="E1395" s="110"/>
      <c r="F1395" s="177" t="s">
        <v>12125</v>
      </c>
      <c r="G1395" s="75" t="s">
        <v>11581</v>
      </c>
      <c r="H1395" s="75"/>
      <c r="I1395" s="75"/>
      <c r="J1395" s="75"/>
      <c r="K1395" s="75"/>
    </row>
    <row r="1396" spans="1:11" ht="12" x14ac:dyDescent="0.2">
      <c r="A1396" s="111">
        <v>7116</v>
      </c>
      <c r="B1396" s="110" t="s">
        <v>3623</v>
      </c>
      <c r="C1396" s="110" t="str">
        <f t="shared" si="12"/>
        <v>Scottsdale Street Lighting Improvement District 7907-323</v>
      </c>
      <c r="D1396" s="110" t="str">
        <f>UPPER(Table39[[#This Row],[Full Name (NEW)]])</f>
        <v>SCOTTSDALE STREET LIGHTING IMPROVEMENT DISTRICT 7907-323</v>
      </c>
      <c r="E1396" s="110"/>
      <c r="F1396" s="177" t="s">
        <v>12125</v>
      </c>
      <c r="G1396" s="75" t="s">
        <v>11581</v>
      </c>
      <c r="H1396" s="75"/>
      <c r="I1396" s="75"/>
      <c r="J1396" s="75"/>
      <c r="K1396" s="75"/>
    </row>
    <row r="1397" spans="1:11" ht="12" x14ac:dyDescent="0.2">
      <c r="A1397" s="111">
        <v>7117</v>
      </c>
      <c r="B1397" s="110" t="s">
        <v>3607</v>
      </c>
      <c r="C1397" s="110" t="str">
        <f t="shared" si="12"/>
        <v>Scottsdale Street Lighting Improvement District 8001-328</v>
      </c>
      <c r="D1397" s="110" t="str">
        <f>UPPER(Table39[[#This Row],[Full Name (NEW)]])</f>
        <v>SCOTTSDALE STREET LIGHTING IMPROVEMENT DISTRICT 8001-328</v>
      </c>
      <c r="E1397" s="110"/>
      <c r="F1397" s="177" t="s">
        <v>12125</v>
      </c>
      <c r="G1397" s="75" t="s">
        <v>11581</v>
      </c>
      <c r="H1397" s="75"/>
      <c r="I1397" s="75"/>
      <c r="J1397" s="75"/>
      <c r="K1397" s="75"/>
    </row>
    <row r="1398" spans="1:11" ht="12" x14ac:dyDescent="0.2">
      <c r="A1398" s="111">
        <v>7118</v>
      </c>
      <c r="B1398" s="110" t="s">
        <v>3735</v>
      </c>
      <c r="C1398" s="110" t="str">
        <f t="shared" si="12"/>
        <v>Scottsdale Street Lighting Improvement District 8005-330</v>
      </c>
      <c r="D1398" s="110" t="str">
        <f>UPPER(Table39[[#This Row],[Full Name (NEW)]])</f>
        <v>SCOTTSDALE STREET LIGHTING IMPROVEMENT DISTRICT 8005-330</v>
      </c>
      <c r="E1398" s="110"/>
      <c r="F1398" s="177" t="s">
        <v>12125</v>
      </c>
      <c r="G1398" s="75" t="s">
        <v>11581</v>
      </c>
      <c r="H1398" s="75"/>
      <c r="I1398" s="75"/>
      <c r="J1398" s="75"/>
      <c r="K1398" s="75"/>
    </row>
    <row r="1399" spans="1:11" ht="12" x14ac:dyDescent="0.2">
      <c r="A1399" s="111">
        <v>7119</v>
      </c>
      <c r="B1399" s="110" t="s">
        <v>3727</v>
      </c>
      <c r="C1399" s="110" t="str">
        <f t="shared" si="12"/>
        <v>Scottsdale Street Lighting Improvement District 8005-331</v>
      </c>
      <c r="D1399" s="110" t="str">
        <f>UPPER(Table39[[#This Row],[Full Name (NEW)]])</f>
        <v>SCOTTSDALE STREET LIGHTING IMPROVEMENT DISTRICT 8005-331</v>
      </c>
      <c r="E1399" s="110"/>
      <c r="F1399" s="177" t="s">
        <v>12125</v>
      </c>
      <c r="G1399" s="75" t="s">
        <v>11581</v>
      </c>
      <c r="H1399" s="75"/>
      <c r="I1399" s="75"/>
      <c r="J1399" s="75"/>
      <c r="K1399" s="75"/>
    </row>
    <row r="1400" spans="1:11" ht="12" x14ac:dyDescent="0.2">
      <c r="A1400" s="111">
        <v>7120</v>
      </c>
      <c r="B1400" s="110" t="s">
        <v>3687</v>
      </c>
      <c r="C1400" s="110" t="str">
        <f t="shared" si="12"/>
        <v>Scottsdale Street Lighting Improvement District 8006-333</v>
      </c>
      <c r="D1400" s="110" t="str">
        <f>UPPER(Table39[[#This Row],[Full Name (NEW)]])</f>
        <v>SCOTTSDALE STREET LIGHTING IMPROVEMENT DISTRICT 8006-333</v>
      </c>
      <c r="E1400" s="110"/>
      <c r="F1400" s="177" t="s">
        <v>12125</v>
      </c>
      <c r="G1400" s="75" t="s">
        <v>11581</v>
      </c>
      <c r="H1400" s="75"/>
      <c r="I1400" s="75"/>
      <c r="J1400" s="75"/>
      <c r="K1400" s="75"/>
    </row>
    <row r="1401" spans="1:11" ht="12" x14ac:dyDescent="0.2">
      <c r="A1401" s="111">
        <v>7121</v>
      </c>
      <c r="B1401" s="110" t="s">
        <v>3782</v>
      </c>
      <c r="C1401" s="110" t="str">
        <f t="shared" si="12"/>
        <v>Scottsdale Street Lighting Improvement District 8008-334</v>
      </c>
      <c r="D1401" s="110" t="str">
        <f>UPPER(Table39[[#This Row],[Full Name (NEW)]])</f>
        <v>SCOTTSDALE STREET LIGHTING IMPROVEMENT DISTRICT 8008-334</v>
      </c>
      <c r="E1401" s="110"/>
      <c r="F1401" s="177" t="s">
        <v>12125</v>
      </c>
      <c r="G1401" s="75" t="s">
        <v>11581</v>
      </c>
      <c r="H1401" s="75"/>
      <c r="I1401" s="75"/>
      <c r="J1401" s="75"/>
      <c r="K1401" s="75"/>
    </row>
    <row r="1402" spans="1:11" ht="12" x14ac:dyDescent="0.2">
      <c r="A1402" s="111">
        <v>7122</v>
      </c>
      <c r="B1402" s="110" t="s">
        <v>3822</v>
      </c>
      <c r="C1402" s="110" t="str">
        <f t="shared" si="12"/>
        <v>Scottsdale Street Lighting Improvement District 8008-335</v>
      </c>
      <c r="D1402" s="110" t="str">
        <f>UPPER(Table39[[#This Row],[Full Name (NEW)]])</f>
        <v>SCOTTSDALE STREET LIGHTING IMPROVEMENT DISTRICT 8008-335</v>
      </c>
      <c r="E1402" s="110"/>
      <c r="F1402" s="177" t="s">
        <v>12125</v>
      </c>
      <c r="G1402" s="75" t="s">
        <v>11581</v>
      </c>
      <c r="H1402" s="75"/>
      <c r="I1402" s="75"/>
      <c r="J1402" s="75"/>
      <c r="K1402" s="75"/>
    </row>
    <row r="1403" spans="1:11" ht="12" x14ac:dyDescent="0.2">
      <c r="A1403" s="111">
        <v>7123</v>
      </c>
      <c r="B1403" s="110" t="s">
        <v>3619</v>
      </c>
      <c r="C1403" s="110" t="str">
        <f t="shared" si="12"/>
        <v>Scottsdale Street Lighting Improvement District 8009-336</v>
      </c>
      <c r="D1403" s="110" t="str">
        <f>UPPER(Table39[[#This Row],[Full Name (NEW)]])</f>
        <v>SCOTTSDALE STREET LIGHTING IMPROVEMENT DISTRICT 8009-336</v>
      </c>
      <c r="E1403" s="110"/>
      <c r="F1403" s="177" t="s">
        <v>12125</v>
      </c>
      <c r="G1403" s="75" t="s">
        <v>11581</v>
      </c>
      <c r="H1403" s="75"/>
      <c r="I1403" s="75"/>
      <c r="J1403" s="75"/>
      <c r="K1403" s="75"/>
    </row>
    <row r="1404" spans="1:11" ht="12" x14ac:dyDescent="0.2">
      <c r="A1404" s="111">
        <v>7124</v>
      </c>
      <c r="B1404" s="110" t="s">
        <v>3643</v>
      </c>
      <c r="C1404" s="110" t="str">
        <f t="shared" si="12"/>
        <v>Scottsdale Street Lighting Improvement District 8010-343</v>
      </c>
      <c r="D1404" s="110" t="str">
        <f>UPPER(Table39[[#This Row],[Full Name (NEW)]])</f>
        <v>SCOTTSDALE STREET LIGHTING IMPROVEMENT DISTRICT 8010-343</v>
      </c>
      <c r="E1404" s="110"/>
      <c r="F1404" s="177" t="s">
        <v>12125</v>
      </c>
      <c r="G1404" s="75" t="s">
        <v>11581</v>
      </c>
      <c r="H1404" s="75"/>
      <c r="I1404" s="75"/>
      <c r="J1404" s="75"/>
      <c r="K1404" s="75"/>
    </row>
    <row r="1405" spans="1:11" ht="12" x14ac:dyDescent="0.2">
      <c r="A1405" s="111">
        <v>7125</v>
      </c>
      <c r="B1405" s="110" t="s">
        <v>3667</v>
      </c>
      <c r="C1405" s="110" t="str">
        <f t="shared" si="12"/>
        <v>Scottsdale Street Lighting Improvement District 8010-441</v>
      </c>
      <c r="D1405" s="110" t="str">
        <f>UPPER(Table39[[#This Row],[Full Name (NEW)]])</f>
        <v>SCOTTSDALE STREET LIGHTING IMPROVEMENT DISTRICT 8010-441</v>
      </c>
      <c r="E1405" s="110"/>
      <c r="F1405" s="177" t="s">
        <v>12125</v>
      </c>
      <c r="G1405" s="75" t="s">
        <v>11581</v>
      </c>
      <c r="H1405" s="75"/>
      <c r="I1405" s="75"/>
      <c r="J1405" s="75"/>
      <c r="K1405" s="75"/>
    </row>
    <row r="1406" spans="1:11" ht="12" x14ac:dyDescent="0.2">
      <c r="A1406" s="111">
        <v>7126</v>
      </c>
      <c r="B1406" s="110" t="s">
        <v>3810</v>
      </c>
      <c r="C1406" s="110" t="str">
        <f t="shared" si="12"/>
        <v>Scottsdale Street Lighting Improvement District 8010-442</v>
      </c>
      <c r="D1406" s="110" t="str">
        <f>UPPER(Table39[[#This Row],[Full Name (NEW)]])</f>
        <v>SCOTTSDALE STREET LIGHTING IMPROVEMENT DISTRICT 8010-442</v>
      </c>
      <c r="E1406" s="110"/>
      <c r="F1406" s="177" t="s">
        <v>12125</v>
      </c>
      <c r="G1406" s="75" t="s">
        <v>11581</v>
      </c>
      <c r="H1406" s="75"/>
      <c r="I1406" s="75"/>
      <c r="J1406" s="75"/>
      <c r="K1406" s="75"/>
    </row>
    <row r="1407" spans="1:11" ht="12" x14ac:dyDescent="0.2">
      <c r="A1407" s="111">
        <v>7127</v>
      </c>
      <c r="B1407" s="110" t="s">
        <v>3759</v>
      </c>
      <c r="C1407" s="110" t="str">
        <f t="shared" si="12"/>
        <v>Scottsdale Street Lighting Improvement District 8012-345</v>
      </c>
      <c r="D1407" s="110" t="str">
        <f>UPPER(Table39[[#This Row],[Full Name (NEW)]])</f>
        <v>SCOTTSDALE STREET LIGHTING IMPROVEMENT DISTRICT 8012-345</v>
      </c>
      <c r="E1407" s="110"/>
      <c r="F1407" s="177" t="s">
        <v>12125</v>
      </c>
      <c r="G1407" s="75" t="s">
        <v>11581</v>
      </c>
      <c r="H1407" s="75"/>
      <c r="I1407" s="75"/>
      <c r="J1407" s="75"/>
      <c r="K1407" s="75"/>
    </row>
    <row r="1408" spans="1:11" ht="12" x14ac:dyDescent="0.2">
      <c r="A1408" s="111">
        <v>7128</v>
      </c>
      <c r="B1408" s="110" t="s">
        <v>3786</v>
      </c>
      <c r="C1408" s="110" t="str">
        <f t="shared" si="12"/>
        <v>Scottsdale Street Lighting Improvement District 8110-350</v>
      </c>
      <c r="D1408" s="110" t="str">
        <f>UPPER(Table39[[#This Row],[Full Name (NEW)]])</f>
        <v>SCOTTSDALE STREET LIGHTING IMPROVEMENT DISTRICT 8110-350</v>
      </c>
      <c r="E1408" s="110"/>
      <c r="F1408" s="177" t="s">
        <v>12125</v>
      </c>
      <c r="G1408" s="75" t="s">
        <v>11581</v>
      </c>
      <c r="H1408" s="75"/>
      <c r="I1408" s="75"/>
      <c r="J1408" s="75"/>
      <c r="K1408" s="75"/>
    </row>
    <row r="1409" spans="1:11" ht="12" x14ac:dyDescent="0.2">
      <c r="A1409" s="111">
        <v>7129</v>
      </c>
      <c r="B1409" s="110" t="s">
        <v>3731</v>
      </c>
      <c r="C1409" s="110" t="str">
        <f t="shared" si="12"/>
        <v>Scottsdale Street Lighting Improvement District 8110-351</v>
      </c>
      <c r="D1409" s="110" t="str">
        <f>UPPER(Table39[[#This Row],[Full Name (NEW)]])</f>
        <v>SCOTTSDALE STREET LIGHTING IMPROVEMENT DISTRICT 8110-351</v>
      </c>
      <c r="E1409" s="110"/>
      <c r="F1409" s="177" t="s">
        <v>12125</v>
      </c>
      <c r="G1409" s="75" t="s">
        <v>11581</v>
      </c>
      <c r="H1409" s="75"/>
      <c r="I1409" s="75"/>
      <c r="J1409" s="75"/>
      <c r="K1409" s="75"/>
    </row>
    <row r="1410" spans="1:11" ht="12" x14ac:dyDescent="0.2">
      <c r="A1410" s="111">
        <v>7130</v>
      </c>
      <c r="B1410" s="110" t="s">
        <v>3881</v>
      </c>
      <c r="C1410" s="110" t="str">
        <f t="shared" si="12"/>
        <v>Scottsdale Street Lighting Improvement District 8110-352</v>
      </c>
      <c r="D1410" s="110" t="str">
        <f>UPPER(Table39[[#This Row],[Full Name (NEW)]])</f>
        <v>SCOTTSDALE STREET LIGHTING IMPROVEMENT DISTRICT 8110-352</v>
      </c>
      <c r="E1410" s="110"/>
      <c r="F1410" s="177" t="s">
        <v>12125</v>
      </c>
      <c r="G1410" s="75" t="s">
        <v>11581</v>
      </c>
      <c r="H1410" s="75"/>
      <c r="I1410" s="75"/>
      <c r="J1410" s="75"/>
      <c r="K1410" s="75"/>
    </row>
    <row r="1411" spans="1:11" ht="12" x14ac:dyDescent="0.2">
      <c r="A1411" s="111">
        <v>7131</v>
      </c>
      <c r="B1411" s="110" t="s">
        <v>4607</v>
      </c>
      <c r="C1411" s="110" t="str">
        <f t="shared" si="12"/>
        <v>Scottsdale Street Lighting Improvement District 811-445</v>
      </c>
      <c r="D1411" s="110" t="str">
        <f>UPPER(Table39[[#This Row],[Full Name (NEW)]])</f>
        <v>SCOTTSDALE STREET LIGHTING IMPROVEMENT DISTRICT 811-445</v>
      </c>
      <c r="E1411" s="110"/>
      <c r="F1411" s="177" t="s">
        <v>12125</v>
      </c>
      <c r="G1411" s="75" t="s">
        <v>11581</v>
      </c>
      <c r="H1411" s="75"/>
      <c r="I1411" s="75"/>
      <c r="J1411" s="75"/>
      <c r="K1411" s="75"/>
    </row>
    <row r="1412" spans="1:11" ht="12" x14ac:dyDescent="0.2">
      <c r="A1412" s="111">
        <v>7132</v>
      </c>
      <c r="B1412" s="110" t="s">
        <v>3739</v>
      </c>
      <c r="C1412" s="110" t="str">
        <f t="shared" si="12"/>
        <v>Scottsdale Street Lighting Improvement District 8206-353</v>
      </c>
      <c r="D1412" s="110" t="str">
        <f>UPPER(Table39[[#This Row],[Full Name (NEW)]])</f>
        <v>SCOTTSDALE STREET LIGHTING IMPROVEMENT DISTRICT 8206-353</v>
      </c>
      <c r="E1412" s="110"/>
      <c r="F1412" s="177" t="s">
        <v>12125</v>
      </c>
      <c r="G1412" s="75" t="s">
        <v>11581</v>
      </c>
      <c r="H1412" s="75"/>
      <c r="I1412" s="75"/>
      <c r="J1412" s="75"/>
      <c r="K1412" s="75"/>
    </row>
    <row r="1413" spans="1:11" ht="12" x14ac:dyDescent="0.2">
      <c r="A1413" s="111">
        <v>7133</v>
      </c>
      <c r="B1413" s="110" t="s">
        <v>3743</v>
      </c>
      <c r="C1413" s="110" t="str">
        <f t="shared" si="12"/>
        <v>Scottsdale Street Lighting Improvement District 8206-354</v>
      </c>
      <c r="D1413" s="110" t="str">
        <f>UPPER(Table39[[#This Row],[Full Name (NEW)]])</f>
        <v>SCOTTSDALE STREET LIGHTING IMPROVEMENT DISTRICT 8206-354</v>
      </c>
      <c r="E1413" s="110"/>
      <c r="F1413" s="177" t="s">
        <v>12125</v>
      </c>
      <c r="G1413" s="75" t="s">
        <v>11581</v>
      </c>
      <c r="H1413" s="75"/>
      <c r="I1413" s="75"/>
      <c r="J1413" s="75"/>
      <c r="K1413" s="75"/>
    </row>
    <row r="1414" spans="1:11" ht="12" x14ac:dyDescent="0.2">
      <c r="A1414" s="111">
        <v>7134</v>
      </c>
      <c r="B1414" s="110" t="s">
        <v>3755</v>
      </c>
      <c r="C1414" s="110" t="str">
        <f t="shared" si="12"/>
        <v>Scottsdale Street Lighting Improvement District 8206-356</v>
      </c>
      <c r="D1414" s="110" t="str">
        <f>UPPER(Table39[[#This Row],[Full Name (NEW)]])</f>
        <v>SCOTTSDALE STREET LIGHTING IMPROVEMENT DISTRICT 8206-356</v>
      </c>
      <c r="E1414" s="110"/>
      <c r="F1414" s="177" t="s">
        <v>12125</v>
      </c>
      <c r="G1414" s="75" t="s">
        <v>11581</v>
      </c>
      <c r="H1414" s="75"/>
      <c r="I1414" s="75"/>
      <c r="J1414" s="75"/>
      <c r="K1414" s="75"/>
    </row>
    <row r="1415" spans="1:11" ht="12" x14ac:dyDescent="0.2">
      <c r="A1415" s="111">
        <v>7135</v>
      </c>
      <c r="B1415" s="110" t="s">
        <v>3794</v>
      </c>
      <c r="C1415" s="110" t="str">
        <f t="shared" ref="C1415:C1478" si="13">"Scottsdale Street Lighting Improvement District "&amp;MID(B1415, FIND("-",B1415)+1, 100)</f>
        <v>Scottsdale Street Lighting Improvement District 8207-337</v>
      </c>
      <c r="D1415" s="110" t="str">
        <f>UPPER(Table39[[#This Row],[Full Name (NEW)]])</f>
        <v>SCOTTSDALE STREET LIGHTING IMPROVEMENT DISTRICT 8207-337</v>
      </c>
      <c r="E1415" s="110"/>
      <c r="F1415" s="177" t="s">
        <v>12125</v>
      </c>
      <c r="G1415" s="75" t="s">
        <v>11581</v>
      </c>
      <c r="H1415" s="75"/>
      <c r="I1415" s="75"/>
      <c r="J1415" s="75"/>
      <c r="K1415" s="75"/>
    </row>
    <row r="1416" spans="1:11" ht="12" x14ac:dyDescent="0.2">
      <c r="A1416" s="111">
        <v>7136</v>
      </c>
      <c r="B1416" s="110" t="s">
        <v>3770</v>
      </c>
      <c r="C1416" s="110" t="str">
        <f t="shared" si="13"/>
        <v>Scottsdale Street Lighting Improvement District 8207-338</v>
      </c>
      <c r="D1416" s="110" t="str">
        <f>UPPER(Table39[[#This Row],[Full Name (NEW)]])</f>
        <v>SCOTTSDALE STREET LIGHTING IMPROVEMENT DISTRICT 8207-338</v>
      </c>
      <c r="E1416" s="110"/>
      <c r="F1416" s="177" t="s">
        <v>12125</v>
      </c>
      <c r="G1416" s="75" t="s">
        <v>11581</v>
      </c>
      <c r="H1416" s="75"/>
      <c r="I1416" s="75"/>
      <c r="J1416" s="75"/>
      <c r="K1416" s="75"/>
    </row>
    <row r="1417" spans="1:11" ht="12" x14ac:dyDescent="0.2">
      <c r="A1417" s="111">
        <v>7137</v>
      </c>
      <c r="B1417" s="110" t="s">
        <v>3774</v>
      </c>
      <c r="C1417" s="110" t="str">
        <f t="shared" si="13"/>
        <v>Scottsdale Street Lighting Improvement District 8209-339</v>
      </c>
      <c r="D1417" s="110" t="str">
        <f>UPPER(Table39[[#This Row],[Full Name (NEW)]])</f>
        <v>SCOTTSDALE STREET LIGHTING IMPROVEMENT DISTRICT 8209-339</v>
      </c>
      <c r="E1417" s="110"/>
      <c r="F1417" s="177" t="s">
        <v>12125</v>
      </c>
      <c r="G1417" s="75" t="s">
        <v>11581</v>
      </c>
      <c r="H1417" s="75"/>
      <c r="I1417" s="75"/>
      <c r="J1417" s="75"/>
      <c r="K1417" s="75"/>
    </row>
    <row r="1418" spans="1:11" ht="12" x14ac:dyDescent="0.2">
      <c r="A1418" s="111">
        <v>7138</v>
      </c>
      <c r="B1418" s="110" t="s">
        <v>3814</v>
      </c>
      <c r="C1418" s="110" t="str">
        <f t="shared" si="13"/>
        <v>Scottsdale Street Lighting Improvement District 8210-359</v>
      </c>
      <c r="D1418" s="110" t="str">
        <f>UPPER(Table39[[#This Row],[Full Name (NEW)]])</f>
        <v>SCOTTSDALE STREET LIGHTING IMPROVEMENT DISTRICT 8210-359</v>
      </c>
      <c r="E1418" s="110"/>
      <c r="F1418" s="177" t="s">
        <v>12125</v>
      </c>
      <c r="G1418" s="75" t="s">
        <v>11581</v>
      </c>
      <c r="H1418" s="75"/>
      <c r="I1418" s="75"/>
      <c r="J1418" s="75"/>
      <c r="K1418" s="75"/>
    </row>
    <row r="1419" spans="1:11" ht="12" x14ac:dyDescent="0.2">
      <c r="A1419" s="111">
        <v>7139</v>
      </c>
      <c r="B1419" s="110" t="s">
        <v>3830</v>
      </c>
      <c r="C1419" s="110" t="str">
        <f t="shared" si="13"/>
        <v>Scottsdale Street Lighting Improvement District 8210-360</v>
      </c>
      <c r="D1419" s="110" t="str">
        <f>UPPER(Table39[[#This Row],[Full Name (NEW)]])</f>
        <v>SCOTTSDALE STREET LIGHTING IMPROVEMENT DISTRICT 8210-360</v>
      </c>
      <c r="E1419" s="110"/>
      <c r="F1419" s="177" t="s">
        <v>12125</v>
      </c>
      <c r="G1419" s="75" t="s">
        <v>11581</v>
      </c>
      <c r="H1419" s="75"/>
      <c r="I1419" s="75"/>
      <c r="J1419" s="75"/>
      <c r="K1419" s="75"/>
    </row>
    <row r="1420" spans="1:11" ht="12" x14ac:dyDescent="0.2">
      <c r="A1420" s="111">
        <v>7140</v>
      </c>
      <c r="B1420" s="110" t="s">
        <v>3778</v>
      </c>
      <c r="C1420" s="110" t="str">
        <f t="shared" si="13"/>
        <v>Scottsdale Street Lighting Improvement District 8301-362</v>
      </c>
      <c r="D1420" s="110" t="str">
        <f>UPPER(Table39[[#This Row],[Full Name (NEW)]])</f>
        <v>SCOTTSDALE STREET LIGHTING IMPROVEMENT DISTRICT 8301-362</v>
      </c>
      <c r="E1420" s="110"/>
      <c r="F1420" s="177" t="s">
        <v>12125</v>
      </c>
      <c r="G1420" s="75" t="s">
        <v>11581</v>
      </c>
      <c r="H1420" s="75"/>
      <c r="I1420" s="75"/>
      <c r="J1420" s="75"/>
      <c r="K1420" s="75"/>
    </row>
    <row r="1421" spans="1:11" ht="12" x14ac:dyDescent="0.2">
      <c r="A1421" s="111">
        <v>7141</v>
      </c>
      <c r="B1421" s="110" t="s">
        <v>4316</v>
      </c>
      <c r="C1421" s="110" t="str">
        <f t="shared" si="13"/>
        <v>Scottsdale Street Lighting Improvement District 8301-368</v>
      </c>
      <c r="D1421" s="110" t="str">
        <f>UPPER(Table39[[#This Row],[Full Name (NEW)]])</f>
        <v>SCOTTSDALE STREET LIGHTING IMPROVEMENT DISTRICT 8301-368</v>
      </c>
      <c r="E1421" s="110"/>
      <c r="F1421" s="177" t="s">
        <v>12125</v>
      </c>
      <c r="G1421" s="75" t="s">
        <v>11581</v>
      </c>
      <c r="H1421" s="75"/>
      <c r="I1421" s="75"/>
      <c r="J1421" s="75"/>
      <c r="K1421" s="75"/>
    </row>
    <row r="1422" spans="1:11" ht="12" x14ac:dyDescent="0.2">
      <c r="A1422" s="111">
        <v>7142</v>
      </c>
      <c r="B1422" s="110" t="s">
        <v>3818</v>
      </c>
      <c r="C1422" s="110" t="str">
        <f t="shared" si="13"/>
        <v>Scottsdale Street Lighting Improvement District 8301-369</v>
      </c>
      <c r="D1422" s="110" t="str">
        <f>UPPER(Table39[[#This Row],[Full Name (NEW)]])</f>
        <v>SCOTTSDALE STREET LIGHTING IMPROVEMENT DISTRICT 8301-369</v>
      </c>
      <c r="E1422" s="110"/>
      <c r="F1422" s="177" t="s">
        <v>12125</v>
      </c>
      <c r="G1422" s="75" t="s">
        <v>11581</v>
      </c>
      <c r="H1422" s="75"/>
      <c r="I1422" s="75"/>
      <c r="J1422" s="75"/>
      <c r="K1422" s="75"/>
    </row>
    <row r="1423" spans="1:11" ht="12" x14ac:dyDescent="0.2">
      <c r="A1423" s="111">
        <v>7143</v>
      </c>
      <c r="B1423" s="110" t="s">
        <v>3790</v>
      </c>
      <c r="C1423" s="110" t="str">
        <f t="shared" si="13"/>
        <v>Scottsdale Street Lighting Improvement District 8303-370</v>
      </c>
      <c r="D1423" s="110" t="str">
        <f>UPPER(Table39[[#This Row],[Full Name (NEW)]])</f>
        <v>SCOTTSDALE STREET LIGHTING IMPROVEMENT DISTRICT 8303-370</v>
      </c>
      <c r="E1423" s="110"/>
      <c r="F1423" s="177" t="s">
        <v>12125</v>
      </c>
      <c r="G1423" s="75" t="s">
        <v>11581</v>
      </c>
      <c r="H1423" s="75"/>
      <c r="I1423" s="75"/>
      <c r="J1423" s="75"/>
      <c r="K1423" s="75"/>
    </row>
    <row r="1424" spans="1:11" ht="12" x14ac:dyDescent="0.2">
      <c r="A1424" s="111">
        <v>7144</v>
      </c>
      <c r="B1424" s="110" t="s">
        <v>3849</v>
      </c>
      <c r="C1424" s="110" t="str">
        <f t="shared" si="13"/>
        <v>Scottsdale Street Lighting Improvement District 8307-372</v>
      </c>
      <c r="D1424" s="110" t="str">
        <f>UPPER(Table39[[#This Row],[Full Name (NEW)]])</f>
        <v>SCOTTSDALE STREET LIGHTING IMPROVEMENT DISTRICT 8307-372</v>
      </c>
      <c r="E1424" s="110"/>
      <c r="F1424" s="177" t="s">
        <v>12125</v>
      </c>
      <c r="G1424" s="75" t="s">
        <v>11581</v>
      </c>
      <c r="H1424" s="75"/>
      <c r="I1424" s="75"/>
      <c r="J1424" s="75"/>
      <c r="K1424" s="75"/>
    </row>
    <row r="1425" spans="1:11" ht="12" x14ac:dyDescent="0.2">
      <c r="A1425" s="111">
        <v>7145</v>
      </c>
      <c r="B1425" s="110" t="s">
        <v>4044</v>
      </c>
      <c r="C1425" s="110" t="str">
        <f t="shared" si="13"/>
        <v>Scottsdale Street Lighting Improvement District 8308-374</v>
      </c>
      <c r="D1425" s="110" t="str">
        <f>UPPER(Table39[[#This Row],[Full Name (NEW)]])</f>
        <v>SCOTTSDALE STREET LIGHTING IMPROVEMENT DISTRICT 8308-374</v>
      </c>
      <c r="E1425" s="110"/>
      <c r="F1425" s="177" t="s">
        <v>12125</v>
      </c>
      <c r="G1425" s="75" t="s">
        <v>11581</v>
      </c>
      <c r="H1425" s="75"/>
      <c r="I1425" s="75"/>
      <c r="J1425" s="75"/>
      <c r="K1425" s="75"/>
    </row>
    <row r="1426" spans="1:11" ht="12" x14ac:dyDescent="0.2">
      <c r="A1426" s="111">
        <v>7146</v>
      </c>
      <c r="B1426" s="110" t="s">
        <v>3885</v>
      </c>
      <c r="C1426" s="110" t="str">
        <f t="shared" si="13"/>
        <v>Scottsdale Street Lighting Improvement District 8312-377</v>
      </c>
      <c r="D1426" s="110" t="str">
        <f>UPPER(Table39[[#This Row],[Full Name (NEW)]])</f>
        <v>SCOTTSDALE STREET LIGHTING IMPROVEMENT DISTRICT 8312-377</v>
      </c>
      <c r="E1426" s="110"/>
      <c r="F1426" s="177" t="s">
        <v>12125</v>
      </c>
      <c r="G1426" s="75" t="s">
        <v>11581</v>
      </c>
      <c r="H1426" s="75"/>
      <c r="I1426" s="75"/>
      <c r="J1426" s="75"/>
      <c r="K1426" s="75"/>
    </row>
    <row r="1427" spans="1:11" ht="12" x14ac:dyDescent="0.2">
      <c r="A1427" s="111">
        <v>7147</v>
      </c>
      <c r="B1427" s="110" t="s">
        <v>3889</v>
      </c>
      <c r="C1427" s="110" t="str">
        <f t="shared" si="13"/>
        <v>Scottsdale Street Lighting Improvement District 8312-379</v>
      </c>
      <c r="D1427" s="110" t="str">
        <f>UPPER(Table39[[#This Row],[Full Name (NEW)]])</f>
        <v>SCOTTSDALE STREET LIGHTING IMPROVEMENT DISTRICT 8312-379</v>
      </c>
      <c r="E1427" s="110"/>
      <c r="F1427" s="177" t="s">
        <v>12125</v>
      </c>
      <c r="G1427" s="75" t="s">
        <v>11581</v>
      </c>
      <c r="H1427" s="75"/>
      <c r="I1427" s="75"/>
      <c r="J1427" s="75"/>
      <c r="K1427" s="75"/>
    </row>
    <row r="1428" spans="1:11" ht="12" x14ac:dyDescent="0.2">
      <c r="A1428" s="111">
        <v>7148</v>
      </c>
      <c r="B1428" s="110" t="s">
        <v>4763</v>
      </c>
      <c r="C1428" s="110" t="str">
        <f t="shared" si="13"/>
        <v>Scottsdale Street Lighting Improvement District 8402-381</v>
      </c>
      <c r="D1428" s="110" t="str">
        <f>UPPER(Table39[[#This Row],[Full Name (NEW)]])</f>
        <v>SCOTTSDALE STREET LIGHTING IMPROVEMENT DISTRICT 8402-381</v>
      </c>
      <c r="E1428" s="110"/>
      <c r="F1428" s="177" t="s">
        <v>12125</v>
      </c>
      <c r="G1428" s="75" t="s">
        <v>11581</v>
      </c>
      <c r="H1428" s="75"/>
      <c r="I1428" s="75"/>
      <c r="J1428" s="75"/>
      <c r="K1428" s="75"/>
    </row>
    <row r="1429" spans="1:11" ht="12" x14ac:dyDescent="0.2">
      <c r="A1429" s="111">
        <v>7149</v>
      </c>
      <c r="B1429" s="110" t="s">
        <v>3897</v>
      </c>
      <c r="C1429" s="110" t="str">
        <f t="shared" si="13"/>
        <v>Scottsdale Street Lighting Improvement District 8405-383</v>
      </c>
      <c r="D1429" s="110" t="str">
        <f>UPPER(Table39[[#This Row],[Full Name (NEW)]])</f>
        <v>SCOTTSDALE STREET LIGHTING IMPROVEMENT DISTRICT 8405-383</v>
      </c>
      <c r="E1429" s="110"/>
      <c r="F1429" s="177" t="s">
        <v>12125</v>
      </c>
      <c r="G1429" s="75" t="s">
        <v>11581</v>
      </c>
      <c r="H1429" s="75"/>
      <c r="I1429" s="75"/>
      <c r="J1429" s="75"/>
      <c r="K1429" s="75"/>
    </row>
    <row r="1430" spans="1:11" ht="12" x14ac:dyDescent="0.2">
      <c r="A1430" s="111">
        <v>7150</v>
      </c>
      <c r="B1430" s="110" t="s">
        <v>3945</v>
      </c>
      <c r="C1430" s="110" t="str">
        <f t="shared" si="13"/>
        <v>Scottsdale Street Lighting Improvement District 8406-384</v>
      </c>
      <c r="D1430" s="110" t="str">
        <f>UPPER(Table39[[#This Row],[Full Name (NEW)]])</f>
        <v>SCOTTSDALE STREET LIGHTING IMPROVEMENT DISTRICT 8406-384</v>
      </c>
      <c r="E1430" s="110"/>
      <c r="F1430" s="177" t="s">
        <v>12125</v>
      </c>
      <c r="G1430" s="75" t="s">
        <v>11581</v>
      </c>
      <c r="H1430" s="75"/>
      <c r="I1430" s="75"/>
      <c r="J1430" s="75"/>
      <c r="K1430" s="75"/>
    </row>
    <row r="1431" spans="1:11" ht="12" x14ac:dyDescent="0.2">
      <c r="A1431" s="111">
        <v>7151</v>
      </c>
      <c r="B1431" s="110" t="s">
        <v>4040</v>
      </c>
      <c r="C1431" s="110" t="str">
        <f t="shared" si="13"/>
        <v>Scottsdale Street Lighting Improvement District 8407-385</v>
      </c>
      <c r="D1431" s="110" t="str">
        <f>UPPER(Table39[[#This Row],[Full Name (NEW)]])</f>
        <v>SCOTTSDALE STREET LIGHTING IMPROVEMENT DISTRICT 8407-385</v>
      </c>
      <c r="E1431" s="110"/>
      <c r="F1431" s="177" t="s">
        <v>12125</v>
      </c>
      <c r="G1431" s="75" t="s">
        <v>11581</v>
      </c>
      <c r="H1431" s="75"/>
      <c r="I1431" s="75"/>
      <c r="J1431" s="75"/>
      <c r="K1431" s="75"/>
    </row>
    <row r="1432" spans="1:11" ht="12" x14ac:dyDescent="0.2">
      <c r="A1432" s="111">
        <v>7152</v>
      </c>
      <c r="B1432" s="110" t="s">
        <v>3933</v>
      </c>
      <c r="C1432" s="110" t="str">
        <f t="shared" si="13"/>
        <v>Scottsdale Street Lighting Improvement District 8501-387</v>
      </c>
      <c r="D1432" s="110" t="str">
        <f>UPPER(Table39[[#This Row],[Full Name (NEW)]])</f>
        <v>SCOTTSDALE STREET LIGHTING IMPROVEMENT DISTRICT 8501-387</v>
      </c>
      <c r="E1432" s="110"/>
      <c r="F1432" s="177" t="s">
        <v>12125</v>
      </c>
      <c r="G1432" s="75" t="s">
        <v>11581</v>
      </c>
      <c r="H1432" s="75"/>
      <c r="I1432" s="75"/>
      <c r="J1432" s="75"/>
      <c r="K1432" s="75"/>
    </row>
    <row r="1433" spans="1:11" ht="12" x14ac:dyDescent="0.2">
      <c r="A1433" s="111">
        <v>7153</v>
      </c>
      <c r="B1433" s="110" t="s">
        <v>3941</v>
      </c>
      <c r="C1433" s="110" t="str">
        <f t="shared" si="13"/>
        <v>Scottsdale Street Lighting Improvement District 8501-388</v>
      </c>
      <c r="D1433" s="110" t="str">
        <f>UPPER(Table39[[#This Row],[Full Name (NEW)]])</f>
        <v>SCOTTSDALE STREET LIGHTING IMPROVEMENT DISTRICT 8501-388</v>
      </c>
      <c r="E1433" s="110"/>
      <c r="F1433" s="177" t="s">
        <v>12125</v>
      </c>
      <c r="G1433" s="75" t="s">
        <v>11581</v>
      </c>
      <c r="H1433" s="75"/>
      <c r="I1433" s="75"/>
      <c r="J1433" s="75"/>
      <c r="K1433" s="75"/>
    </row>
    <row r="1434" spans="1:11" ht="12" x14ac:dyDescent="0.2">
      <c r="A1434" s="111">
        <v>7154</v>
      </c>
      <c r="B1434" s="110" t="s">
        <v>3937</v>
      </c>
      <c r="C1434" s="110" t="str">
        <f t="shared" si="13"/>
        <v>Scottsdale Street Lighting Improvement District 8502-389</v>
      </c>
      <c r="D1434" s="110" t="str">
        <f>UPPER(Table39[[#This Row],[Full Name (NEW)]])</f>
        <v>SCOTTSDALE STREET LIGHTING IMPROVEMENT DISTRICT 8502-389</v>
      </c>
      <c r="E1434" s="110"/>
      <c r="F1434" s="177" t="s">
        <v>12125</v>
      </c>
      <c r="G1434" s="75" t="s">
        <v>11581</v>
      </c>
      <c r="H1434" s="75"/>
      <c r="I1434" s="75"/>
      <c r="J1434" s="75"/>
      <c r="K1434" s="75"/>
    </row>
    <row r="1435" spans="1:11" ht="12" x14ac:dyDescent="0.2">
      <c r="A1435" s="111">
        <v>7155</v>
      </c>
      <c r="B1435" s="110" t="s">
        <v>3929</v>
      </c>
      <c r="C1435" s="110" t="str">
        <f t="shared" si="13"/>
        <v>Scottsdale Street Lighting Improvement District 8502-390</v>
      </c>
      <c r="D1435" s="110" t="str">
        <f>UPPER(Table39[[#This Row],[Full Name (NEW)]])</f>
        <v>SCOTTSDALE STREET LIGHTING IMPROVEMENT DISTRICT 8502-390</v>
      </c>
      <c r="E1435" s="110"/>
      <c r="F1435" s="177" t="s">
        <v>12125</v>
      </c>
      <c r="G1435" s="75" t="s">
        <v>11581</v>
      </c>
      <c r="H1435" s="75"/>
      <c r="I1435" s="75"/>
      <c r="J1435" s="75"/>
      <c r="K1435" s="75"/>
    </row>
    <row r="1436" spans="1:11" ht="12" x14ac:dyDescent="0.2">
      <c r="A1436" s="111">
        <v>7156</v>
      </c>
      <c r="B1436" s="110" t="s">
        <v>4016</v>
      </c>
      <c r="C1436" s="110" t="str">
        <f t="shared" si="13"/>
        <v>Scottsdale Street Lighting Improvement District 8504-391</v>
      </c>
      <c r="D1436" s="110" t="str">
        <f>UPPER(Table39[[#This Row],[Full Name (NEW)]])</f>
        <v>SCOTTSDALE STREET LIGHTING IMPROVEMENT DISTRICT 8504-391</v>
      </c>
      <c r="E1436" s="110"/>
      <c r="F1436" s="177" t="s">
        <v>12125</v>
      </c>
      <c r="G1436" s="75" t="s">
        <v>11581</v>
      </c>
      <c r="H1436" s="75"/>
      <c r="I1436" s="75"/>
      <c r="J1436" s="75"/>
      <c r="K1436" s="75"/>
    </row>
    <row r="1437" spans="1:11" ht="12" x14ac:dyDescent="0.2">
      <c r="A1437" s="111">
        <v>7157</v>
      </c>
      <c r="B1437" s="110" t="s">
        <v>4020</v>
      </c>
      <c r="C1437" s="110" t="str">
        <f t="shared" si="13"/>
        <v>Scottsdale Street Lighting Improvement District 8504-392</v>
      </c>
      <c r="D1437" s="110" t="str">
        <f>UPPER(Table39[[#This Row],[Full Name (NEW)]])</f>
        <v>SCOTTSDALE STREET LIGHTING IMPROVEMENT DISTRICT 8504-392</v>
      </c>
      <c r="E1437" s="110"/>
      <c r="F1437" s="177" t="s">
        <v>12125</v>
      </c>
      <c r="G1437" s="75" t="s">
        <v>11581</v>
      </c>
      <c r="H1437" s="75"/>
      <c r="I1437" s="75"/>
      <c r="J1437" s="75"/>
      <c r="K1437" s="75"/>
    </row>
    <row r="1438" spans="1:11" ht="12" x14ac:dyDescent="0.2">
      <c r="A1438" s="111">
        <v>7158</v>
      </c>
      <c r="B1438" s="110" t="s">
        <v>4032</v>
      </c>
      <c r="C1438" s="110" t="str">
        <f t="shared" si="13"/>
        <v>Scottsdale Street Lighting Improvement District 8506-394</v>
      </c>
      <c r="D1438" s="110" t="str">
        <f>UPPER(Table39[[#This Row],[Full Name (NEW)]])</f>
        <v>SCOTTSDALE STREET LIGHTING IMPROVEMENT DISTRICT 8506-394</v>
      </c>
      <c r="E1438" s="110"/>
      <c r="F1438" s="177" t="s">
        <v>12125</v>
      </c>
      <c r="G1438" s="75" t="s">
        <v>11581</v>
      </c>
      <c r="H1438" s="75"/>
      <c r="I1438" s="75"/>
      <c r="J1438" s="75"/>
      <c r="K1438" s="75"/>
    </row>
    <row r="1439" spans="1:11" ht="12" x14ac:dyDescent="0.2">
      <c r="A1439" s="111">
        <v>7159</v>
      </c>
      <c r="B1439" s="110" t="s">
        <v>4028</v>
      </c>
      <c r="C1439" s="110" t="str">
        <f t="shared" si="13"/>
        <v>Scottsdale Street Lighting Improvement District 8508-395</v>
      </c>
      <c r="D1439" s="110" t="str">
        <f>UPPER(Table39[[#This Row],[Full Name (NEW)]])</f>
        <v>SCOTTSDALE STREET LIGHTING IMPROVEMENT DISTRICT 8508-395</v>
      </c>
      <c r="E1439" s="110"/>
      <c r="F1439" s="177" t="s">
        <v>12125</v>
      </c>
      <c r="G1439" s="75" t="s">
        <v>11581</v>
      </c>
      <c r="H1439" s="75"/>
      <c r="I1439" s="75"/>
      <c r="J1439" s="75"/>
      <c r="K1439" s="75"/>
    </row>
    <row r="1440" spans="1:11" ht="12" x14ac:dyDescent="0.2">
      <c r="A1440" s="111">
        <v>7160</v>
      </c>
      <c r="B1440" s="110" t="s">
        <v>4100</v>
      </c>
      <c r="C1440" s="110" t="str">
        <f t="shared" si="13"/>
        <v>Scottsdale Street Lighting Improvement District 8509-396</v>
      </c>
      <c r="D1440" s="110" t="str">
        <f>UPPER(Table39[[#This Row],[Full Name (NEW)]])</f>
        <v>SCOTTSDALE STREET LIGHTING IMPROVEMENT DISTRICT 8509-396</v>
      </c>
      <c r="E1440" s="110"/>
      <c r="F1440" s="177" t="s">
        <v>12125</v>
      </c>
      <c r="G1440" s="75" t="s">
        <v>11581</v>
      </c>
      <c r="H1440" s="75"/>
      <c r="I1440" s="75"/>
      <c r="J1440" s="75"/>
      <c r="K1440" s="75"/>
    </row>
    <row r="1441" spans="1:11" ht="12" x14ac:dyDescent="0.2">
      <c r="A1441" s="111">
        <v>7161</v>
      </c>
      <c r="B1441" s="110" t="s">
        <v>4036</v>
      </c>
      <c r="C1441" s="110" t="str">
        <f t="shared" si="13"/>
        <v>Scottsdale Street Lighting Improvement District 8509-397</v>
      </c>
      <c r="D1441" s="110" t="str">
        <f>UPPER(Table39[[#This Row],[Full Name (NEW)]])</f>
        <v>SCOTTSDALE STREET LIGHTING IMPROVEMENT DISTRICT 8509-397</v>
      </c>
      <c r="E1441" s="110"/>
      <c r="F1441" s="177" t="s">
        <v>12125</v>
      </c>
      <c r="G1441" s="75" t="s">
        <v>11581</v>
      </c>
      <c r="H1441" s="75"/>
      <c r="I1441" s="75"/>
      <c r="J1441" s="75"/>
      <c r="K1441" s="75"/>
    </row>
    <row r="1442" spans="1:11" ht="12" x14ac:dyDescent="0.2">
      <c r="A1442" s="111">
        <v>7162</v>
      </c>
      <c r="B1442" s="110" t="s">
        <v>4096</v>
      </c>
      <c r="C1442" s="110" t="str">
        <f t="shared" si="13"/>
        <v>Scottsdale Street Lighting Improvement District 8510-399</v>
      </c>
      <c r="D1442" s="110" t="str">
        <f>UPPER(Table39[[#This Row],[Full Name (NEW)]])</f>
        <v>SCOTTSDALE STREET LIGHTING IMPROVEMENT DISTRICT 8510-399</v>
      </c>
      <c r="E1442" s="110"/>
      <c r="F1442" s="177" t="s">
        <v>12125</v>
      </c>
      <c r="G1442" s="75" t="s">
        <v>11581</v>
      </c>
      <c r="H1442" s="75"/>
      <c r="I1442" s="75"/>
      <c r="J1442" s="75"/>
      <c r="K1442" s="75"/>
    </row>
    <row r="1443" spans="1:11" ht="12" x14ac:dyDescent="0.2">
      <c r="A1443" s="111">
        <v>7163</v>
      </c>
      <c r="B1443" s="110" t="s">
        <v>4104</v>
      </c>
      <c r="C1443" s="110" t="str">
        <f t="shared" si="13"/>
        <v>Scottsdale Street Lighting Improvement District 8510-400</v>
      </c>
      <c r="D1443" s="110" t="str">
        <f>UPPER(Table39[[#This Row],[Full Name (NEW)]])</f>
        <v>SCOTTSDALE STREET LIGHTING IMPROVEMENT DISTRICT 8510-400</v>
      </c>
      <c r="E1443" s="110"/>
      <c r="F1443" s="177" t="s">
        <v>12125</v>
      </c>
      <c r="G1443" s="75" t="s">
        <v>11581</v>
      </c>
      <c r="H1443" s="75"/>
      <c r="I1443" s="75"/>
      <c r="J1443" s="75"/>
      <c r="K1443" s="75"/>
    </row>
    <row r="1444" spans="1:11" ht="12" x14ac:dyDescent="0.2">
      <c r="A1444" s="111">
        <v>7164</v>
      </c>
      <c r="B1444" s="110" t="s">
        <v>4128</v>
      </c>
      <c r="C1444" s="110" t="str">
        <f t="shared" si="13"/>
        <v>Scottsdale Street Lighting Improvement District 8510-401</v>
      </c>
      <c r="D1444" s="110" t="str">
        <f>UPPER(Table39[[#This Row],[Full Name (NEW)]])</f>
        <v>SCOTTSDALE STREET LIGHTING IMPROVEMENT DISTRICT 8510-401</v>
      </c>
      <c r="E1444" s="110"/>
      <c r="F1444" s="177" t="s">
        <v>12125</v>
      </c>
      <c r="G1444" s="75" t="s">
        <v>11581</v>
      </c>
      <c r="H1444" s="75"/>
      <c r="I1444" s="75"/>
      <c r="J1444" s="75"/>
      <c r="K1444" s="75"/>
    </row>
    <row r="1445" spans="1:11" ht="12" x14ac:dyDescent="0.2">
      <c r="A1445" s="111">
        <v>7165</v>
      </c>
      <c r="B1445" s="110" t="s">
        <v>4132</v>
      </c>
      <c r="C1445" s="110" t="str">
        <f t="shared" si="13"/>
        <v>Scottsdale Street Lighting Improvement District 8511-402</v>
      </c>
      <c r="D1445" s="110" t="str">
        <f>UPPER(Table39[[#This Row],[Full Name (NEW)]])</f>
        <v>SCOTTSDALE STREET LIGHTING IMPROVEMENT DISTRICT 8511-402</v>
      </c>
      <c r="E1445" s="110"/>
      <c r="F1445" s="177" t="s">
        <v>12125</v>
      </c>
      <c r="G1445" s="75" t="s">
        <v>11581</v>
      </c>
      <c r="H1445" s="75"/>
      <c r="I1445" s="75"/>
      <c r="J1445" s="75"/>
      <c r="K1445" s="75"/>
    </row>
    <row r="1446" spans="1:11" ht="12" x14ac:dyDescent="0.2">
      <c r="A1446" s="111">
        <v>7166</v>
      </c>
      <c r="B1446" s="110" t="s">
        <v>4116</v>
      </c>
      <c r="C1446" s="110" t="str">
        <f t="shared" si="13"/>
        <v>Scottsdale Street Lighting Improvement District 8512-403</v>
      </c>
      <c r="D1446" s="110" t="str">
        <f>UPPER(Table39[[#This Row],[Full Name (NEW)]])</f>
        <v>SCOTTSDALE STREET LIGHTING IMPROVEMENT DISTRICT 8512-403</v>
      </c>
      <c r="E1446" s="110"/>
      <c r="F1446" s="177" t="s">
        <v>12125</v>
      </c>
      <c r="G1446" s="75" t="s">
        <v>11581</v>
      </c>
      <c r="H1446" s="75"/>
      <c r="I1446" s="75"/>
      <c r="J1446" s="75"/>
      <c r="K1446" s="75"/>
    </row>
    <row r="1447" spans="1:11" ht="12" x14ac:dyDescent="0.2">
      <c r="A1447" s="111">
        <v>7167</v>
      </c>
      <c r="B1447" s="110" t="s">
        <v>4124</v>
      </c>
      <c r="C1447" s="110" t="str">
        <f t="shared" si="13"/>
        <v>Scottsdale Street Lighting Improvement District 8512-404</v>
      </c>
      <c r="D1447" s="110" t="str">
        <f>UPPER(Table39[[#This Row],[Full Name (NEW)]])</f>
        <v>SCOTTSDALE STREET LIGHTING IMPROVEMENT DISTRICT 8512-404</v>
      </c>
      <c r="E1447" s="110"/>
      <c r="F1447" s="177" t="s">
        <v>12125</v>
      </c>
      <c r="G1447" s="75" t="s">
        <v>11581</v>
      </c>
      <c r="H1447" s="75"/>
      <c r="I1447" s="75"/>
      <c r="J1447" s="75"/>
      <c r="K1447" s="75"/>
    </row>
    <row r="1448" spans="1:11" ht="12" x14ac:dyDescent="0.2">
      <c r="A1448" s="111">
        <v>7168</v>
      </c>
      <c r="B1448" s="110" t="s">
        <v>4136</v>
      </c>
      <c r="C1448" s="110" t="str">
        <f t="shared" si="13"/>
        <v>Scottsdale Street Lighting Improvement District 8512-405</v>
      </c>
      <c r="D1448" s="110" t="str">
        <f>UPPER(Table39[[#This Row],[Full Name (NEW)]])</f>
        <v>SCOTTSDALE STREET LIGHTING IMPROVEMENT DISTRICT 8512-405</v>
      </c>
      <c r="E1448" s="110"/>
      <c r="F1448" s="177" t="s">
        <v>12125</v>
      </c>
      <c r="G1448" s="75" t="s">
        <v>11581</v>
      </c>
      <c r="H1448" s="75"/>
      <c r="I1448" s="75"/>
      <c r="J1448" s="75"/>
      <c r="K1448" s="75"/>
    </row>
    <row r="1449" spans="1:11" ht="12" x14ac:dyDescent="0.2">
      <c r="A1449" s="111">
        <v>7169</v>
      </c>
      <c r="B1449" s="110" t="s">
        <v>4488</v>
      </c>
      <c r="C1449" s="110" t="str">
        <f t="shared" si="13"/>
        <v>Scottsdale Street Lighting Improvement District 8602-406</v>
      </c>
      <c r="D1449" s="110" t="str">
        <f>UPPER(Table39[[#This Row],[Full Name (NEW)]])</f>
        <v>SCOTTSDALE STREET LIGHTING IMPROVEMENT DISTRICT 8602-406</v>
      </c>
      <c r="E1449" s="110"/>
      <c r="F1449" s="177" t="s">
        <v>12125</v>
      </c>
      <c r="G1449" s="75" t="s">
        <v>11581</v>
      </c>
      <c r="H1449" s="75"/>
      <c r="I1449" s="75"/>
      <c r="J1449" s="75"/>
      <c r="K1449" s="75"/>
    </row>
    <row r="1450" spans="1:11" ht="12" x14ac:dyDescent="0.2">
      <c r="A1450" s="111">
        <v>7170</v>
      </c>
      <c r="B1450" s="110" t="s">
        <v>4108</v>
      </c>
      <c r="C1450" s="110" t="str">
        <f t="shared" si="13"/>
        <v>Scottsdale Street Lighting Improvement District 8602-407</v>
      </c>
      <c r="D1450" s="110" t="str">
        <f>UPPER(Table39[[#This Row],[Full Name (NEW)]])</f>
        <v>SCOTTSDALE STREET LIGHTING IMPROVEMENT DISTRICT 8602-407</v>
      </c>
      <c r="E1450" s="110"/>
      <c r="F1450" s="177" t="s">
        <v>12125</v>
      </c>
      <c r="G1450" s="75" t="s">
        <v>11581</v>
      </c>
      <c r="H1450" s="75"/>
      <c r="I1450" s="75"/>
      <c r="J1450" s="75"/>
      <c r="K1450" s="75"/>
    </row>
    <row r="1451" spans="1:11" ht="12" x14ac:dyDescent="0.2">
      <c r="A1451" s="111">
        <v>7171</v>
      </c>
      <c r="B1451" s="110" t="s">
        <v>4112</v>
      </c>
      <c r="C1451" s="110" t="str">
        <f t="shared" si="13"/>
        <v>Scottsdale Street Lighting Improvement District 8604-408</v>
      </c>
      <c r="D1451" s="110" t="str">
        <f>UPPER(Table39[[#This Row],[Full Name (NEW)]])</f>
        <v>SCOTTSDALE STREET LIGHTING IMPROVEMENT DISTRICT 8604-408</v>
      </c>
      <c r="E1451" s="110"/>
      <c r="F1451" s="177" t="s">
        <v>12125</v>
      </c>
      <c r="G1451" s="75" t="s">
        <v>11581</v>
      </c>
      <c r="H1451" s="75"/>
      <c r="I1451" s="75"/>
      <c r="J1451" s="75"/>
      <c r="K1451" s="75"/>
    </row>
    <row r="1452" spans="1:11" s="70" customFormat="1" ht="12" x14ac:dyDescent="0.2">
      <c r="A1452" s="111">
        <v>7172</v>
      </c>
      <c r="B1452" s="110" t="s">
        <v>4120</v>
      </c>
      <c r="C1452" s="110" t="str">
        <f t="shared" si="13"/>
        <v>Scottsdale Street Lighting Improvement District 8604-409</v>
      </c>
      <c r="D1452" s="110" t="str">
        <f>UPPER(Table39[[#This Row],[Full Name (NEW)]])</f>
        <v>SCOTTSDALE STREET LIGHTING IMPROVEMENT DISTRICT 8604-409</v>
      </c>
      <c r="E1452" s="110"/>
      <c r="F1452" s="177" t="s">
        <v>12125</v>
      </c>
      <c r="G1452" s="75" t="s">
        <v>11581</v>
      </c>
      <c r="H1452" s="75"/>
      <c r="I1452" s="75"/>
      <c r="J1452" s="75"/>
      <c r="K1452" s="75"/>
    </row>
    <row r="1453" spans="1:11" ht="12" x14ac:dyDescent="0.2">
      <c r="A1453" s="111">
        <v>7173</v>
      </c>
      <c r="B1453" s="110" t="s">
        <v>4140</v>
      </c>
      <c r="C1453" s="110" t="str">
        <f t="shared" si="13"/>
        <v>Scottsdale Street Lighting Improvement District 8605-410</v>
      </c>
      <c r="D1453" s="110" t="str">
        <f>UPPER(Table39[[#This Row],[Full Name (NEW)]])</f>
        <v>SCOTTSDALE STREET LIGHTING IMPROVEMENT DISTRICT 8605-410</v>
      </c>
      <c r="E1453" s="110"/>
      <c r="F1453" s="177" t="s">
        <v>12125</v>
      </c>
      <c r="G1453" s="75" t="s">
        <v>11581</v>
      </c>
      <c r="H1453" s="75"/>
      <c r="I1453" s="75"/>
      <c r="J1453" s="75"/>
      <c r="K1453" s="75"/>
    </row>
    <row r="1454" spans="1:11" ht="12" x14ac:dyDescent="0.2">
      <c r="A1454" s="111">
        <v>7174</v>
      </c>
      <c r="B1454" s="110" t="s">
        <v>4144</v>
      </c>
      <c r="C1454" s="110" t="str">
        <f t="shared" si="13"/>
        <v>Scottsdale Street Lighting Improvement District 8605-411</v>
      </c>
      <c r="D1454" s="110" t="str">
        <f>UPPER(Table39[[#This Row],[Full Name (NEW)]])</f>
        <v>SCOTTSDALE STREET LIGHTING IMPROVEMENT DISTRICT 8605-411</v>
      </c>
      <c r="E1454" s="110"/>
      <c r="F1454" s="177" t="s">
        <v>12125</v>
      </c>
      <c r="G1454" s="75" t="s">
        <v>11581</v>
      </c>
      <c r="H1454" s="75"/>
      <c r="I1454" s="75"/>
      <c r="J1454" s="75"/>
      <c r="K1454" s="75"/>
    </row>
    <row r="1455" spans="1:11" ht="12" x14ac:dyDescent="0.2">
      <c r="A1455" s="111">
        <v>7175</v>
      </c>
      <c r="B1455" s="110" t="s">
        <v>4384</v>
      </c>
      <c r="C1455" s="110" t="str">
        <f t="shared" si="13"/>
        <v>Scottsdale Street Lighting Improvement District 8606-412</v>
      </c>
      <c r="D1455" s="110" t="str">
        <f>UPPER(Table39[[#This Row],[Full Name (NEW)]])</f>
        <v>SCOTTSDALE STREET LIGHTING IMPROVEMENT DISTRICT 8606-412</v>
      </c>
      <c r="E1455" s="110"/>
      <c r="F1455" s="177" t="s">
        <v>12125</v>
      </c>
      <c r="G1455" s="75" t="s">
        <v>11581</v>
      </c>
      <c r="H1455" s="75"/>
      <c r="I1455" s="75"/>
      <c r="J1455" s="75"/>
      <c r="K1455" s="75"/>
    </row>
    <row r="1456" spans="1:11" ht="12" x14ac:dyDescent="0.2">
      <c r="A1456" s="111">
        <v>7176</v>
      </c>
      <c r="B1456" s="110" t="s">
        <v>4148</v>
      </c>
      <c r="C1456" s="110" t="str">
        <f t="shared" si="13"/>
        <v>Scottsdale Street Lighting Improvement District 8607-413</v>
      </c>
      <c r="D1456" s="110" t="str">
        <f>UPPER(Table39[[#This Row],[Full Name (NEW)]])</f>
        <v>SCOTTSDALE STREET LIGHTING IMPROVEMENT DISTRICT 8607-413</v>
      </c>
      <c r="E1456" s="110"/>
      <c r="F1456" s="177" t="s">
        <v>12125</v>
      </c>
      <c r="G1456" s="75" t="s">
        <v>11581</v>
      </c>
      <c r="H1456" s="75"/>
      <c r="I1456" s="75"/>
      <c r="J1456" s="75"/>
      <c r="K1456" s="75"/>
    </row>
    <row r="1457" spans="1:11" s="70" customFormat="1" ht="12" x14ac:dyDescent="0.2">
      <c r="A1457" s="111">
        <v>7177</v>
      </c>
      <c r="B1457" s="110" t="s">
        <v>4388</v>
      </c>
      <c r="C1457" s="110" t="str">
        <f t="shared" si="13"/>
        <v>Scottsdale Street Lighting Improvement District 8609-419</v>
      </c>
      <c r="D1457" s="110" t="str">
        <f>UPPER(Table39[[#This Row],[Full Name (NEW)]])</f>
        <v>SCOTTSDALE STREET LIGHTING IMPROVEMENT DISTRICT 8609-419</v>
      </c>
      <c r="E1457" s="110"/>
      <c r="F1457" s="177" t="s">
        <v>12125</v>
      </c>
      <c r="G1457" s="75" t="s">
        <v>11581</v>
      </c>
      <c r="H1457" s="75"/>
      <c r="I1457" s="75"/>
      <c r="J1457" s="75"/>
      <c r="K1457" s="75"/>
    </row>
    <row r="1458" spans="1:11" ht="12" x14ac:dyDescent="0.2">
      <c r="A1458" s="111">
        <v>7178</v>
      </c>
      <c r="B1458" s="110" t="s">
        <v>4380</v>
      </c>
      <c r="C1458" s="110" t="str">
        <f t="shared" si="13"/>
        <v>Scottsdale Street Lighting Improvement District 8609-420</v>
      </c>
      <c r="D1458" s="110" t="str">
        <f>UPPER(Table39[[#This Row],[Full Name (NEW)]])</f>
        <v>SCOTTSDALE STREET LIGHTING IMPROVEMENT DISTRICT 8609-420</v>
      </c>
      <c r="E1458" s="110"/>
      <c r="F1458" s="177" t="s">
        <v>12125</v>
      </c>
      <c r="G1458" s="75" t="s">
        <v>11581</v>
      </c>
      <c r="H1458" s="75"/>
      <c r="I1458" s="75"/>
      <c r="J1458" s="75"/>
      <c r="K1458" s="75"/>
    </row>
    <row r="1459" spans="1:11" ht="12" x14ac:dyDescent="0.2">
      <c r="A1459" s="111">
        <v>7179</v>
      </c>
      <c r="B1459" s="110" t="s">
        <v>4376</v>
      </c>
      <c r="C1459" s="110" t="str">
        <f t="shared" si="13"/>
        <v>Scottsdale Street Lighting Improvement District 8609-421</v>
      </c>
      <c r="D1459" s="110" t="str">
        <f>UPPER(Table39[[#This Row],[Full Name (NEW)]])</f>
        <v>SCOTTSDALE STREET LIGHTING IMPROVEMENT DISTRICT 8609-421</v>
      </c>
      <c r="E1459" s="110"/>
      <c r="F1459" s="177" t="s">
        <v>12125</v>
      </c>
      <c r="G1459" s="75" t="s">
        <v>11581</v>
      </c>
      <c r="H1459" s="75"/>
      <c r="I1459" s="75"/>
      <c r="J1459" s="75"/>
      <c r="K1459" s="75"/>
    </row>
    <row r="1460" spans="1:11" ht="12" x14ac:dyDescent="0.2">
      <c r="A1460" s="111">
        <v>7180</v>
      </c>
      <c r="B1460" s="110" t="s">
        <v>4392</v>
      </c>
      <c r="C1460" s="110" t="str">
        <f t="shared" si="13"/>
        <v>Scottsdale Street Lighting Improvement District 8609-423</v>
      </c>
      <c r="D1460" s="110" t="str">
        <f>UPPER(Table39[[#This Row],[Full Name (NEW)]])</f>
        <v>SCOTTSDALE STREET LIGHTING IMPROVEMENT DISTRICT 8609-423</v>
      </c>
      <c r="E1460" s="110"/>
      <c r="F1460" s="177" t="s">
        <v>12125</v>
      </c>
      <c r="G1460" s="75" t="s">
        <v>11581</v>
      </c>
      <c r="H1460" s="75"/>
      <c r="I1460" s="75"/>
      <c r="J1460" s="75"/>
      <c r="K1460" s="75"/>
    </row>
    <row r="1461" spans="1:11" ht="12" x14ac:dyDescent="0.2">
      <c r="A1461" s="111">
        <v>7181</v>
      </c>
      <c r="B1461" s="110" t="s">
        <v>4484</v>
      </c>
      <c r="C1461" s="110" t="str">
        <f t="shared" si="13"/>
        <v>Scottsdale Street Lighting Improvement District 8703-429</v>
      </c>
      <c r="D1461" s="110" t="str">
        <f>UPPER(Table39[[#This Row],[Full Name (NEW)]])</f>
        <v>SCOTTSDALE STREET LIGHTING IMPROVEMENT DISTRICT 8703-429</v>
      </c>
      <c r="E1461" s="110"/>
      <c r="F1461" s="177" t="s">
        <v>12125</v>
      </c>
      <c r="G1461" s="75" t="s">
        <v>11581</v>
      </c>
      <c r="H1461" s="75"/>
      <c r="I1461" s="75"/>
      <c r="J1461" s="75"/>
      <c r="K1461" s="75"/>
    </row>
    <row r="1462" spans="1:11" ht="12" x14ac:dyDescent="0.2">
      <c r="A1462" s="111">
        <v>7182</v>
      </c>
      <c r="B1462" s="110" t="s">
        <v>4635</v>
      </c>
      <c r="C1462" s="110" t="str">
        <f t="shared" si="13"/>
        <v>Scottsdale Street Lighting Improvement District 8704-430</v>
      </c>
      <c r="D1462" s="110" t="str">
        <f>UPPER(Table39[[#This Row],[Full Name (NEW)]])</f>
        <v>SCOTTSDALE STREET LIGHTING IMPROVEMENT DISTRICT 8704-430</v>
      </c>
      <c r="E1462" s="110"/>
      <c r="F1462" s="177" t="s">
        <v>12125</v>
      </c>
      <c r="G1462" s="75" t="s">
        <v>11581</v>
      </c>
      <c r="H1462" s="75"/>
      <c r="I1462" s="75"/>
      <c r="J1462" s="75"/>
      <c r="K1462" s="75"/>
    </row>
    <row r="1463" spans="1:11" ht="12" x14ac:dyDescent="0.2">
      <c r="A1463" s="111">
        <v>7183</v>
      </c>
      <c r="B1463" s="110" t="s">
        <v>4547</v>
      </c>
      <c r="C1463" s="110" t="str">
        <f t="shared" si="13"/>
        <v>Scottsdale Street Lighting Improvement District 8707-433</v>
      </c>
      <c r="D1463" s="110" t="str">
        <f>UPPER(Table39[[#This Row],[Full Name (NEW)]])</f>
        <v>SCOTTSDALE STREET LIGHTING IMPROVEMENT DISTRICT 8707-433</v>
      </c>
      <c r="E1463" s="110"/>
      <c r="F1463" s="177" t="s">
        <v>12125</v>
      </c>
      <c r="G1463" s="75" t="s">
        <v>11581</v>
      </c>
      <c r="H1463" s="75"/>
      <c r="I1463" s="75"/>
      <c r="J1463" s="75"/>
      <c r="K1463" s="75"/>
    </row>
    <row r="1464" spans="1:11" ht="12" x14ac:dyDescent="0.2">
      <c r="A1464" s="111">
        <v>7184</v>
      </c>
      <c r="B1464" s="110" t="s">
        <v>4492</v>
      </c>
      <c r="C1464" s="110" t="str">
        <f t="shared" si="13"/>
        <v>Scottsdale Street Lighting Improvement District 8707-434</v>
      </c>
      <c r="D1464" s="110" t="str">
        <f>UPPER(Table39[[#This Row],[Full Name (NEW)]])</f>
        <v>SCOTTSDALE STREET LIGHTING IMPROVEMENT DISTRICT 8707-434</v>
      </c>
      <c r="E1464" s="110"/>
      <c r="F1464" s="177" t="s">
        <v>12125</v>
      </c>
      <c r="G1464" s="75" t="s">
        <v>11581</v>
      </c>
      <c r="H1464" s="75"/>
      <c r="I1464" s="75"/>
      <c r="J1464" s="75"/>
      <c r="K1464" s="75"/>
    </row>
    <row r="1465" spans="1:11" ht="12" x14ac:dyDescent="0.2">
      <c r="A1465" s="111">
        <v>7185</v>
      </c>
      <c r="B1465" s="110" t="s">
        <v>4496</v>
      </c>
      <c r="C1465" s="110" t="str">
        <f t="shared" si="13"/>
        <v>Scottsdale Street Lighting Improvement District 8707-436</v>
      </c>
      <c r="D1465" s="110" t="str">
        <f>UPPER(Table39[[#This Row],[Full Name (NEW)]])</f>
        <v>SCOTTSDALE STREET LIGHTING IMPROVEMENT DISTRICT 8707-436</v>
      </c>
      <c r="E1465" s="110"/>
      <c r="F1465" s="177" t="s">
        <v>12125</v>
      </c>
      <c r="G1465" s="75" t="s">
        <v>11581</v>
      </c>
      <c r="H1465" s="75"/>
      <c r="I1465" s="75"/>
      <c r="J1465" s="75"/>
      <c r="K1465" s="75"/>
    </row>
    <row r="1466" spans="1:11" ht="12" x14ac:dyDescent="0.2">
      <c r="A1466" s="111">
        <v>7186</v>
      </c>
      <c r="B1466" s="110" t="s">
        <v>4539</v>
      </c>
      <c r="C1466" s="110" t="str">
        <f t="shared" si="13"/>
        <v>Scottsdale Street Lighting Improvement District 8804-437</v>
      </c>
      <c r="D1466" s="110" t="str">
        <f>UPPER(Table39[[#This Row],[Full Name (NEW)]])</f>
        <v>SCOTTSDALE STREET LIGHTING IMPROVEMENT DISTRICT 8804-437</v>
      </c>
      <c r="E1466" s="110"/>
      <c r="F1466" s="177" t="s">
        <v>12125</v>
      </c>
      <c r="G1466" s="75" t="s">
        <v>11581</v>
      </c>
      <c r="H1466" s="75"/>
      <c r="I1466" s="75"/>
      <c r="J1466" s="75"/>
      <c r="K1466" s="75"/>
    </row>
    <row r="1467" spans="1:11" ht="12" x14ac:dyDescent="0.2">
      <c r="A1467" s="111">
        <v>7187</v>
      </c>
      <c r="B1467" s="110" t="s">
        <v>4551</v>
      </c>
      <c r="C1467" s="110" t="str">
        <f t="shared" si="13"/>
        <v>Scottsdale Street Lighting Improvement District 8804-438</v>
      </c>
      <c r="D1467" s="110" t="str">
        <f>UPPER(Table39[[#This Row],[Full Name (NEW)]])</f>
        <v>SCOTTSDALE STREET LIGHTING IMPROVEMENT DISTRICT 8804-438</v>
      </c>
      <c r="E1467" s="110"/>
      <c r="F1467" s="177" t="s">
        <v>12125</v>
      </c>
      <c r="G1467" s="75" t="s">
        <v>11581</v>
      </c>
      <c r="H1467" s="75"/>
      <c r="I1467" s="75"/>
      <c r="J1467" s="75"/>
      <c r="K1467" s="75"/>
    </row>
    <row r="1468" spans="1:11" ht="12" x14ac:dyDescent="0.2">
      <c r="A1468" s="111">
        <v>7188</v>
      </c>
      <c r="B1468" s="110" t="s">
        <v>4739</v>
      </c>
      <c r="C1468" s="110" t="str">
        <f t="shared" si="13"/>
        <v>Scottsdale Street Lighting Improvement District 8810-439</v>
      </c>
      <c r="D1468" s="110" t="str">
        <f>UPPER(Table39[[#This Row],[Full Name (NEW)]])</f>
        <v>SCOTTSDALE STREET LIGHTING IMPROVEMENT DISTRICT 8810-439</v>
      </c>
      <c r="E1468" s="110"/>
      <c r="F1468" s="177" t="s">
        <v>12125</v>
      </c>
      <c r="G1468" s="75" t="s">
        <v>11581</v>
      </c>
      <c r="H1468" s="75"/>
      <c r="I1468" s="75"/>
      <c r="J1468" s="75"/>
      <c r="K1468" s="75"/>
    </row>
    <row r="1469" spans="1:11" ht="12" x14ac:dyDescent="0.2">
      <c r="A1469" s="111">
        <v>7189</v>
      </c>
      <c r="B1469" s="110" t="s">
        <v>4695</v>
      </c>
      <c r="C1469" s="110" t="str">
        <f t="shared" si="13"/>
        <v>Scottsdale Street Lighting Improvement District 8810-440</v>
      </c>
      <c r="D1469" s="110" t="str">
        <f>UPPER(Table39[[#This Row],[Full Name (NEW)]])</f>
        <v>SCOTTSDALE STREET LIGHTING IMPROVEMENT DISTRICT 8810-440</v>
      </c>
      <c r="E1469" s="110"/>
      <c r="F1469" s="177" t="s">
        <v>12125</v>
      </c>
      <c r="G1469" s="75" t="s">
        <v>11581</v>
      </c>
      <c r="H1469" s="75"/>
      <c r="I1469" s="75"/>
      <c r="J1469" s="75"/>
      <c r="K1469" s="75"/>
    </row>
    <row r="1470" spans="1:11" ht="12" x14ac:dyDescent="0.2">
      <c r="A1470" s="111">
        <v>7190</v>
      </c>
      <c r="B1470" s="110" t="s">
        <v>4583</v>
      </c>
      <c r="C1470" s="110" t="str">
        <f t="shared" si="13"/>
        <v>Scottsdale Street Lighting Improvement District 8810-462</v>
      </c>
      <c r="D1470" s="110" t="str">
        <f>UPPER(Table39[[#This Row],[Full Name (NEW)]])</f>
        <v>SCOTTSDALE STREET LIGHTING IMPROVEMENT DISTRICT 8810-462</v>
      </c>
      <c r="E1470" s="110"/>
      <c r="F1470" s="177" t="s">
        <v>12125</v>
      </c>
      <c r="G1470" s="75" t="s">
        <v>11581</v>
      </c>
      <c r="H1470" s="75"/>
      <c r="I1470" s="75"/>
      <c r="J1470" s="75"/>
      <c r="K1470" s="75"/>
    </row>
    <row r="1471" spans="1:11" ht="12" collapsed="1" x14ac:dyDescent="0.2">
      <c r="A1471" s="111">
        <v>7191</v>
      </c>
      <c r="B1471" s="110" t="s">
        <v>4623</v>
      </c>
      <c r="C1471" s="110" t="str">
        <f t="shared" si="13"/>
        <v>Scottsdale Street Lighting Improvement District 8907-443</v>
      </c>
      <c r="D1471" s="110" t="str">
        <f>UPPER(Table39[[#This Row],[Full Name (NEW)]])</f>
        <v>SCOTTSDALE STREET LIGHTING IMPROVEMENT DISTRICT 8907-443</v>
      </c>
      <c r="E1471" s="110"/>
      <c r="F1471" s="177" t="s">
        <v>12125</v>
      </c>
      <c r="G1471" s="75" t="s">
        <v>11581</v>
      </c>
      <c r="H1471" s="75"/>
      <c r="I1471" s="75"/>
      <c r="J1471" s="75"/>
      <c r="K1471" s="75"/>
    </row>
    <row r="1472" spans="1:11" ht="12" x14ac:dyDescent="0.2">
      <c r="A1472" s="111">
        <v>7192</v>
      </c>
      <c r="B1472" s="110" t="s">
        <v>4615</v>
      </c>
      <c r="C1472" s="110" t="str">
        <f t="shared" si="13"/>
        <v>Scottsdale Street Lighting Improvement District 8907-444</v>
      </c>
      <c r="D1472" s="110" t="str">
        <f>UPPER(Table39[[#This Row],[Full Name (NEW)]])</f>
        <v>SCOTTSDALE STREET LIGHTING IMPROVEMENT DISTRICT 8907-444</v>
      </c>
      <c r="E1472" s="110"/>
      <c r="F1472" s="177" t="s">
        <v>12125</v>
      </c>
      <c r="G1472" s="75" t="s">
        <v>11581</v>
      </c>
      <c r="H1472" s="75"/>
      <c r="I1472" s="75"/>
      <c r="J1472" s="75"/>
      <c r="K1472" s="75"/>
    </row>
    <row r="1473" spans="1:11" ht="12" x14ac:dyDescent="0.2">
      <c r="A1473" s="111">
        <v>7193</v>
      </c>
      <c r="B1473" s="110" t="s">
        <v>4759</v>
      </c>
      <c r="C1473" s="110" t="str">
        <f t="shared" si="13"/>
        <v>Scottsdale Street Lighting Improvement District 8912-446</v>
      </c>
      <c r="D1473" s="110" t="str">
        <f>UPPER(Table39[[#This Row],[Full Name (NEW)]])</f>
        <v>SCOTTSDALE STREET LIGHTING IMPROVEMENT DISTRICT 8912-446</v>
      </c>
      <c r="E1473" s="110"/>
      <c r="F1473" s="177" t="s">
        <v>12125</v>
      </c>
      <c r="G1473" s="75" t="s">
        <v>11581</v>
      </c>
      <c r="H1473" s="75"/>
      <c r="I1473" s="75"/>
      <c r="J1473" s="75"/>
      <c r="K1473" s="75"/>
    </row>
    <row r="1474" spans="1:11" ht="12" x14ac:dyDescent="0.2">
      <c r="A1474" s="111">
        <v>7194</v>
      </c>
      <c r="B1474" s="110" t="s">
        <v>4619</v>
      </c>
      <c r="C1474" s="110" t="str">
        <f t="shared" si="13"/>
        <v>Scottsdale Street Lighting Improvement District 9001-447</v>
      </c>
      <c r="D1474" s="110" t="str">
        <f>UPPER(Table39[[#This Row],[Full Name (NEW)]])</f>
        <v>SCOTTSDALE STREET LIGHTING IMPROVEMENT DISTRICT 9001-447</v>
      </c>
      <c r="E1474" s="110"/>
      <c r="F1474" s="177" t="s">
        <v>12125</v>
      </c>
      <c r="G1474" s="75" t="s">
        <v>11581</v>
      </c>
      <c r="H1474" s="75"/>
      <c r="I1474" s="75"/>
      <c r="J1474" s="75"/>
      <c r="K1474" s="75"/>
    </row>
    <row r="1475" spans="1:11" ht="12" x14ac:dyDescent="0.2">
      <c r="A1475" s="111">
        <v>7195</v>
      </c>
      <c r="B1475" s="110" t="s">
        <v>4611</v>
      </c>
      <c r="C1475" s="110" t="str">
        <f t="shared" si="13"/>
        <v>Scottsdale Street Lighting Improvement District 9003-448</v>
      </c>
      <c r="D1475" s="110" t="str">
        <f>UPPER(Table39[[#This Row],[Full Name (NEW)]])</f>
        <v>SCOTTSDALE STREET LIGHTING IMPROVEMENT DISTRICT 9003-448</v>
      </c>
      <c r="E1475" s="110"/>
      <c r="F1475" s="177" t="s">
        <v>12125</v>
      </c>
      <c r="G1475" s="75" t="s">
        <v>11581</v>
      </c>
      <c r="H1475" s="75"/>
      <c r="I1475" s="75"/>
      <c r="J1475" s="75"/>
      <c r="K1475" s="75"/>
    </row>
    <row r="1476" spans="1:11" ht="12" x14ac:dyDescent="0.2">
      <c r="A1476" s="111">
        <v>7196</v>
      </c>
      <c r="B1476" s="110" t="s">
        <v>4639</v>
      </c>
      <c r="C1476" s="110" t="str">
        <f t="shared" si="13"/>
        <v>Scottsdale Street Lighting Improvement District 9003-449</v>
      </c>
      <c r="D1476" s="110" t="str">
        <f>UPPER(Table39[[#This Row],[Full Name (NEW)]])</f>
        <v>SCOTTSDALE STREET LIGHTING IMPROVEMENT DISTRICT 9003-449</v>
      </c>
      <c r="E1476" s="110"/>
      <c r="F1476" s="177" t="s">
        <v>12125</v>
      </c>
      <c r="G1476" s="75" t="s">
        <v>11581</v>
      </c>
      <c r="H1476" s="75"/>
      <c r="I1476" s="75"/>
      <c r="J1476" s="75"/>
      <c r="K1476" s="75"/>
    </row>
    <row r="1477" spans="1:11" ht="12" x14ac:dyDescent="0.2">
      <c r="A1477" s="111">
        <v>7197</v>
      </c>
      <c r="B1477" s="110" t="s">
        <v>4727</v>
      </c>
      <c r="C1477" s="110" t="str">
        <f t="shared" si="13"/>
        <v>Scottsdale Street Lighting Improvement District 9007-452</v>
      </c>
      <c r="D1477" s="110" t="str">
        <f>UPPER(Table39[[#This Row],[Full Name (NEW)]])</f>
        <v>SCOTTSDALE STREET LIGHTING IMPROVEMENT DISTRICT 9007-452</v>
      </c>
      <c r="E1477" s="110"/>
      <c r="F1477" s="177" t="s">
        <v>12125</v>
      </c>
      <c r="G1477" s="75" t="s">
        <v>11581</v>
      </c>
      <c r="H1477" s="75"/>
      <c r="I1477" s="75"/>
      <c r="J1477" s="75"/>
      <c r="K1477" s="75"/>
    </row>
    <row r="1478" spans="1:11" ht="12" x14ac:dyDescent="0.2">
      <c r="A1478" s="111">
        <v>7198</v>
      </c>
      <c r="B1478" s="110" t="s">
        <v>4735</v>
      </c>
      <c r="C1478" s="110" t="str">
        <f t="shared" si="13"/>
        <v>Scottsdale Street Lighting Improvement District 9012-453</v>
      </c>
      <c r="D1478" s="110" t="str">
        <f>UPPER(Table39[[#This Row],[Full Name (NEW)]])</f>
        <v>SCOTTSDALE STREET LIGHTING IMPROVEMENT DISTRICT 9012-453</v>
      </c>
      <c r="E1478" s="110"/>
      <c r="F1478" s="177" t="s">
        <v>12125</v>
      </c>
      <c r="G1478" s="75" t="s">
        <v>11581</v>
      </c>
      <c r="H1478" s="75"/>
      <c r="I1478" s="75"/>
      <c r="J1478" s="75"/>
      <c r="K1478" s="75"/>
    </row>
    <row r="1479" spans="1:11" ht="12" x14ac:dyDescent="0.2">
      <c r="A1479" s="111">
        <v>7199</v>
      </c>
      <c r="B1479" s="110" t="s">
        <v>4743</v>
      </c>
      <c r="C1479" s="110" t="str">
        <f t="shared" ref="C1479:C1529" si="14">"Scottsdale Street Lighting Improvement District "&amp;MID(B1479, FIND("-",B1479)+1, 100)</f>
        <v>Scottsdale Street Lighting Improvement District 9012-454</v>
      </c>
      <c r="D1479" s="110" t="str">
        <f>UPPER(Table39[[#This Row],[Full Name (NEW)]])</f>
        <v>SCOTTSDALE STREET LIGHTING IMPROVEMENT DISTRICT 9012-454</v>
      </c>
      <c r="E1479" s="110"/>
      <c r="F1479" s="177" t="s">
        <v>12125</v>
      </c>
      <c r="G1479" s="75" t="s">
        <v>11581</v>
      </c>
      <c r="H1479" s="75"/>
      <c r="I1479" s="75"/>
      <c r="J1479" s="75"/>
      <c r="K1479" s="75"/>
    </row>
    <row r="1480" spans="1:11" ht="12" x14ac:dyDescent="0.2">
      <c r="A1480" s="111">
        <v>7200</v>
      </c>
      <c r="B1480" s="110" t="s">
        <v>4699</v>
      </c>
      <c r="C1480" s="110" t="str">
        <f t="shared" si="14"/>
        <v>Scottsdale Street Lighting Improvement District 9012-456</v>
      </c>
      <c r="D1480" s="110" t="str">
        <f>UPPER(Table39[[#This Row],[Full Name (NEW)]])</f>
        <v>SCOTTSDALE STREET LIGHTING IMPROVEMENT DISTRICT 9012-456</v>
      </c>
      <c r="E1480" s="110"/>
      <c r="F1480" s="177" t="s">
        <v>12125</v>
      </c>
      <c r="G1480" s="75" t="s">
        <v>11581</v>
      </c>
      <c r="H1480" s="75"/>
      <c r="I1480" s="75"/>
      <c r="J1480" s="75"/>
      <c r="K1480" s="75"/>
    </row>
    <row r="1481" spans="1:11" s="166" customFormat="1" ht="12" x14ac:dyDescent="0.2">
      <c r="A1481" s="111">
        <v>7201</v>
      </c>
      <c r="B1481" s="110" t="s">
        <v>4703</v>
      </c>
      <c r="C1481" s="110" t="str">
        <f t="shared" si="14"/>
        <v>Scottsdale Street Lighting Improvement District 9012-457</v>
      </c>
      <c r="D1481" s="110" t="str">
        <f>UPPER(Table39[[#This Row],[Full Name (NEW)]])</f>
        <v>SCOTTSDALE STREET LIGHTING IMPROVEMENT DISTRICT 9012-457</v>
      </c>
      <c r="E1481" s="110"/>
      <c r="F1481" s="177" t="s">
        <v>12125</v>
      </c>
      <c r="G1481" s="75" t="s">
        <v>11581</v>
      </c>
      <c r="H1481" s="75"/>
      <c r="I1481" s="75"/>
      <c r="J1481" s="75"/>
      <c r="K1481" s="75"/>
    </row>
    <row r="1482" spans="1:11" s="166" customFormat="1" ht="12.75" thickBot="1" x14ac:dyDescent="0.25">
      <c r="A1482" s="111">
        <v>7202</v>
      </c>
      <c r="B1482" s="110" t="s">
        <v>4723</v>
      </c>
      <c r="C1482" s="110" t="str">
        <f t="shared" si="14"/>
        <v>Scottsdale Street Lighting Improvement District 9012-458</v>
      </c>
      <c r="D1482" s="110" t="str">
        <f>UPPER(Table39[[#This Row],[Full Name (NEW)]])</f>
        <v>SCOTTSDALE STREET LIGHTING IMPROVEMENT DISTRICT 9012-458</v>
      </c>
      <c r="E1482" s="110"/>
      <c r="F1482" s="177" t="s">
        <v>12125</v>
      </c>
      <c r="G1482" s="75" t="s">
        <v>11581</v>
      </c>
      <c r="H1482" s="75"/>
      <c r="I1482" s="75"/>
      <c r="J1482" s="170"/>
      <c r="K1482" s="170"/>
    </row>
    <row r="1483" spans="1:11" ht="12" x14ac:dyDescent="0.2">
      <c r="A1483" s="111">
        <v>7203</v>
      </c>
      <c r="B1483" s="110" t="s">
        <v>4707</v>
      </c>
      <c r="C1483" s="110" t="str">
        <f t="shared" si="14"/>
        <v>Scottsdale Street Lighting Improvement District 9012-459</v>
      </c>
      <c r="D1483" s="110" t="str">
        <f>UPPER(Table39[[#This Row],[Full Name (NEW)]])</f>
        <v>SCOTTSDALE STREET LIGHTING IMPROVEMENT DISTRICT 9012-459</v>
      </c>
      <c r="E1483" s="110"/>
      <c r="F1483" s="177" t="s">
        <v>12125</v>
      </c>
      <c r="G1483" s="75" t="s">
        <v>11581</v>
      </c>
      <c r="H1483" s="75"/>
      <c r="I1483" s="75"/>
      <c r="J1483" s="75"/>
      <c r="K1483" s="75"/>
    </row>
    <row r="1484" spans="1:11" ht="12" x14ac:dyDescent="0.2">
      <c r="A1484" s="111">
        <v>7204</v>
      </c>
      <c r="B1484" s="110" t="s">
        <v>4719</v>
      </c>
      <c r="C1484" s="110" t="str">
        <f t="shared" si="14"/>
        <v>Scottsdale Street Lighting Improvement District 9101-463</v>
      </c>
      <c r="D1484" s="110" t="str">
        <f>UPPER(Table39[[#This Row],[Full Name (NEW)]])</f>
        <v>SCOTTSDALE STREET LIGHTING IMPROVEMENT DISTRICT 9101-463</v>
      </c>
      <c r="E1484" s="110"/>
      <c r="F1484" s="177" t="s">
        <v>12125</v>
      </c>
      <c r="G1484" s="75" t="s">
        <v>11581</v>
      </c>
      <c r="H1484" s="75"/>
      <c r="I1484" s="75"/>
      <c r="J1484" s="75"/>
      <c r="K1484" s="75"/>
    </row>
    <row r="1485" spans="1:11" ht="12" x14ac:dyDescent="0.2">
      <c r="A1485" s="111">
        <v>7205</v>
      </c>
      <c r="B1485" s="110" t="s">
        <v>4655</v>
      </c>
      <c r="C1485" s="110" t="str">
        <f t="shared" si="14"/>
        <v>Scottsdale Street Lighting Improvement District 9112-464</v>
      </c>
      <c r="D1485" s="110" t="str">
        <f>UPPER(Table39[[#This Row],[Full Name (NEW)]])</f>
        <v>SCOTTSDALE STREET LIGHTING IMPROVEMENT DISTRICT 9112-464</v>
      </c>
      <c r="E1485" s="110"/>
      <c r="F1485" s="177" t="s">
        <v>12125</v>
      </c>
      <c r="G1485" s="75" t="s">
        <v>11581</v>
      </c>
      <c r="H1485" s="75"/>
      <c r="I1485" s="75"/>
      <c r="J1485" s="75"/>
      <c r="K1485" s="75"/>
    </row>
    <row r="1486" spans="1:11" ht="12" x14ac:dyDescent="0.2">
      <c r="A1486" s="111">
        <v>7206</v>
      </c>
      <c r="B1486" s="110" t="s">
        <v>4659</v>
      </c>
      <c r="C1486" s="110" t="str">
        <f t="shared" si="14"/>
        <v>Scottsdale Street Lighting Improvement District 9201-465</v>
      </c>
      <c r="D1486" s="110" t="str">
        <f>UPPER(Table39[[#This Row],[Full Name (NEW)]])</f>
        <v>SCOTTSDALE STREET LIGHTING IMPROVEMENT DISTRICT 9201-465</v>
      </c>
      <c r="E1486" s="110"/>
      <c r="F1486" s="177" t="s">
        <v>12125</v>
      </c>
      <c r="G1486" s="75" t="s">
        <v>11581</v>
      </c>
      <c r="H1486" s="75"/>
      <c r="I1486" s="75"/>
      <c r="J1486" s="75"/>
      <c r="K1486" s="75"/>
    </row>
    <row r="1487" spans="1:11" ht="12" x14ac:dyDescent="0.2">
      <c r="A1487" s="111">
        <v>7207</v>
      </c>
      <c r="B1487" s="110" t="s">
        <v>4691</v>
      </c>
      <c r="C1487" s="110" t="str">
        <f t="shared" si="14"/>
        <v>Scottsdale Street Lighting Improvement District 9201-466</v>
      </c>
      <c r="D1487" s="110" t="str">
        <f>UPPER(Table39[[#This Row],[Full Name (NEW)]])</f>
        <v>SCOTTSDALE STREET LIGHTING IMPROVEMENT DISTRICT 9201-466</v>
      </c>
      <c r="E1487" s="110"/>
      <c r="F1487" s="177" t="s">
        <v>12125</v>
      </c>
      <c r="G1487" s="75" t="s">
        <v>11581</v>
      </c>
      <c r="H1487" s="75"/>
      <c r="I1487" s="75"/>
      <c r="J1487" s="75"/>
      <c r="K1487" s="75"/>
    </row>
    <row r="1488" spans="1:11" ht="12" x14ac:dyDescent="0.2">
      <c r="A1488" s="111">
        <v>7208</v>
      </c>
      <c r="B1488" s="110" t="s">
        <v>4731</v>
      </c>
      <c r="C1488" s="110" t="str">
        <f t="shared" si="14"/>
        <v>Scottsdale Street Lighting Improvement District 9203-467</v>
      </c>
      <c r="D1488" s="110" t="str">
        <f>UPPER(Table39[[#This Row],[Full Name (NEW)]])</f>
        <v>SCOTTSDALE STREET LIGHTING IMPROVEMENT DISTRICT 9203-467</v>
      </c>
      <c r="E1488" s="110"/>
      <c r="F1488" s="177" t="s">
        <v>12125</v>
      </c>
      <c r="G1488" s="75" t="s">
        <v>11581</v>
      </c>
      <c r="H1488" s="75"/>
      <c r="I1488" s="75"/>
      <c r="J1488" s="75"/>
      <c r="K1488" s="75"/>
    </row>
    <row r="1489" spans="1:11" ht="12" x14ac:dyDescent="0.2">
      <c r="A1489" s="111">
        <v>7209</v>
      </c>
      <c r="B1489" s="110" t="s">
        <v>4747</v>
      </c>
      <c r="C1489" s="110" t="str">
        <f t="shared" si="14"/>
        <v>Scottsdale Street Lighting Improvement District 9204-468</v>
      </c>
      <c r="D1489" s="110" t="str">
        <f>UPPER(Table39[[#This Row],[Full Name (NEW)]])</f>
        <v>SCOTTSDALE STREET LIGHTING IMPROVEMENT DISTRICT 9204-468</v>
      </c>
      <c r="E1489" s="110"/>
      <c r="F1489" s="177" t="s">
        <v>12125</v>
      </c>
      <c r="G1489" s="75" t="s">
        <v>11581</v>
      </c>
      <c r="H1489" s="75"/>
      <c r="I1489" s="75"/>
      <c r="J1489" s="75"/>
      <c r="K1489" s="75"/>
    </row>
    <row r="1490" spans="1:11" ht="12" x14ac:dyDescent="0.2">
      <c r="A1490" s="111">
        <v>7210</v>
      </c>
      <c r="B1490" s="110" t="s">
        <v>4944</v>
      </c>
      <c r="C1490" s="110" t="str">
        <f t="shared" si="14"/>
        <v>Scottsdale Street Lighting Improvement District 9204-478</v>
      </c>
      <c r="D1490" s="110" t="str">
        <f>UPPER(Table39[[#This Row],[Full Name (NEW)]])</f>
        <v>SCOTTSDALE STREET LIGHTING IMPROVEMENT DISTRICT 9204-478</v>
      </c>
      <c r="E1490" s="110"/>
      <c r="F1490" s="177" t="s">
        <v>12125</v>
      </c>
      <c r="G1490" s="75" t="s">
        <v>11581</v>
      </c>
      <c r="H1490" s="75"/>
      <c r="I1490" s="75"/>
      <c r="J1490" s="75"/>
      <c r="K1490" s="75"/>
    </row>
    <row r="1491" spans="1:11" ht="12" x14ac:dyDescent="0.2">
      <c r="A1491" s="111">
        <v>7211</v>
      </c>
      <c r="B1491" s="110" t="s">
        <v>4751</v>
      </c>
      <c r="C1491" s="110" t="str">
        <f t="shared" si="14"/>
        <v>Scottsdale Street Lighting Improvement District 9205-469</v>
      </c>
      <c r="D1491" s="110" t="str">
        <f>UPPER(Table39[[#This Row],[Full Name (NEW)]])</f>
        <v>SCOTTSDALE STREET LIGHTING IMPROVEMENT DISTRICT 9205-469</v>
      </c>
      <c r="E1491" s="110"/>
      <c r="F1491" s="177" t="s">
        <v>12125</v>
      </c>
      <c r="G1491" s="75" t="s">
        <v>11581</v>
      </c>
      <c r="H1491" s="75"/>
      <c r="I1491" s="75"/>
      <c r="J1491" s="75"/>
      <c r="K1491" s="75"/>
    </row>
    <row r="1492" spans="1:11" ht="12" x14ac:dyDescent="0.2">
      <c r="A1492" s="111">
        <v>7212</v>
      </c>
      <c r="B1492" s="110" t="s">
        <v>4767</v>
      </c>
      <c r="C1492" s="110" t="str">
        <f t="shared" si="14"/>
        <v>Scottsdale Street Lighting Improvement District 9205-470</v>
      </c>
      <c r="D1492" s="110" t="str">
        <f>UPPER(Table39[[#This Row],[Full Name (NEW)]])</f>
        <v>SCOTTSDALE STREET LIGHTING IMPROVEMENT DISTRICT 9205-470</v>
      </c>
      <c r="E1492" s="110"/>
      <c r="F1492" s="177" t="s">
        <v>12125</v>
      </c>
      <c r="G1492" s="75" t="s">
        <v>11581</v>
      </c>
      <c r="H1492" s="75"/>
      <c r="I1492" s="75"/>
      <c r="J1492" s="75"/>
      <c r="K1492" s="75"/>
    </row>
    <row r="1493" spans="1:11" ht="12" x14ac:dyDescent="0.2">
      <c r="A1493" s="111">
        <v>7213</v>
      </c>
      <c r="B1493" s="110" t="s">
        <v>4779</v>
      </c>
      <c r="C1493" s="110" t="str">
        <f t="shared" si="14"/>
        <v>Scottsdale Street Lighting Improvement District 9206-471</v>
      </c>
      <c r="D1493" s="110" t="str">
        <f>UPPER(Table39[[#This Row],[Full Name (NEW)]])</f>
        <v>SCOTTSDALE STREET LIGHTING IMPROVEMENT DISTRICT 9206-471</v>
      </c>
      <c r="E1493" s="110"/>
      <c r="F1493" s="177" t="s">
        <v>12125</v>
      </c>
      <c r="G1493" s="75" t="s">
        <v>11581</v>
      </c>
      <c r="H1493" s="75"/>
      <c r="I1493" s="75"/>
      <c r="J1493" s="75"/>
      <c r="K1493" s="75"/>
    </row>
    <row r="1494" spans="1:11" ht="12" x14ac:dyDescent="0.2">
      <c r="A1494" s="111">
        <v>7214</v>
      </c>
      <c r="B1494" s="110" t="s">
        <v>4791</v>
      </c>
      <c r="C1494" s="110" t="str">
        <f t="shared" si="14"/>
        <v>Scottsdale Street Lighting Improvement District 9207-472</v>
      </c>
      <c r="D1494" s="110" t="str">
        <f>UPPER(Table39[[#This Row],[Full Name (NEW)]])</f>
        <v>SCOTTSDALE STREET LIGHTING IMPROVEMENT DISTRICT 9207-472</v>
      </c>
      <c r="E1494" s="110"/>
      <c r="F1494" s="177" t="s">
        <v>12125</v>
      </c>
      <c r="G1494" s="75" t="s">
        <v>11581</v>
      </c>
      <c r="H1494" s="75"/>
      <c r="I1494" s="75"/>
      <c r="J1494" s="75"/>
      <c r="K1494" s="75"/>
    </row>
    <row r="1495" spans="1:11" ht="12" x14ac:dyDescent="0.2">
      <c r="A1495" s="111">
        <v>7215</v>
      </c>
      <c r="B1495" s="110" t="s">
        <v>4771</v>
      </c>
      <c r="C1495" s="110" t="str">
        <f t="shared" si="14"/>
        <v>Scottsdale Street Lighting Improvement District 9207-474</v>
      </c>
      <c r="D1495" s="110" t="str">
        <f>UPPER(Table39[[#This Row],[Full Name (NEW)]])</f>
        <v>SCOTTSDALE STREET LIGHTING IMPROVEMENT DISTRICT 9207-474</v>
      </c>
      <c r="E1495" s="110"/>
      <c r="F1495" s="177" t="s">
        <v>12125</v>
      </c>
      <c r="G1495" s="75" t="s">
        <v>11581</v>
      </c>
      <c r="H1495" s="75"/>
      <c r="I1495" s="75"/>
      <c r="J1495" s="75"/>
      <c r="K1495" s="75"/>
    </row>
    <row r="1496" spans="1:11" ht="12" x14ac:dyDescent="0.2">
      <c r="A1496" s="111">
        <v>7216</v>
      </c>
      <c r="B1496" s="110" t="s">
        <v>4787</v>
      </c>
      <c r="C1496" s="110" t="str">
        <f t="shared" si="14"/>
        <v>Scottsdale Street Lighting Improvement District 9207-476</v>
      </c>
      <c r="D1496" s="110" t="str">
        <f>UPPER(Table39[[#This Row],[Full Name (NEW)]])</f>
        <v>SCOTTSDALE STREET LIGHTING IMPROVEMENT DISTRICT 9207-476</v>
      </c>
      <c r="E1496" s="110"/>
      <c r="F1496" s="177" t="s">
        <v>12125</v>
      </c>
      <c r="G1496" s="75" t="s">
        <v>11581</v>
      </c>
      <c r="H1496" s="75"/>
      <c r="I1496" s="75"/>
      <c r="J1496" s="75"/>
      <c r="K1496" s="75"/>
    </row>
    <row r="1497" spans="1:11" ht="12" x14ac:dyDescent="0.2">
      <c r="A1497" s="111">
        <v>7217</v>
      </c>
      <c r="B1497" s="110" t="s">
        <v>6075</v>
      </c>
      <c r="C1497" s="110" t="str">
        <f t="shared" si="14"/>
        <v>Scottsdale Street Lighting Improvement District 9207-477</v>
      </c>
      <c r="D1497" s="110" t="str">
        <f>UPPER(Table39[[#This Row],[Full Name (NEW)]])</f>
        <v>SCOTTSDALE STREET LIGHTING IMPROVEMENT DISTRICT 9207-477</v>
      </c>
      <c r="E1497" s="110"/>
      <c r="F1497" s="177" t="s">
        <v>12125</v>
      </c>
      <c r="G1497" s="75" t="s">
        <v>11581</v>
      </c>
      <c r="H1497" s="75"/>
      <c r="I1497" s="75"/>
      <c r="J1497" s="75"/>
      <c r="K1497" s="75"/>
    </row>
    <row r="1498" spans="1:11" ht="12" x14ac:dyDescent="0.2">
      <c r="A1498" s="111">
        <v>7218</v>
      </c>
      <c r="B1498" s="110" t="s">
        <v>4783</v>
      </c>
      <c r="C1498" s="110" t="str">
        <f t="shared" si="14"/>
        <v>Scottsdale Street Lighting Improvement District 92079475</v>
      </c>
      <c r="D1498" s="110" t="str">
        <f>UPPER(Table39[[#This Row],[Full Name (NEW)]])</f>
        <v>SCOTTSDALE STREET LIGHTING IMPROVEMENT DISTRICT 92079475</v>
      </c>
      <c r="E1498" s="110"/>
      <c r="F1498" s="177" t="s">
        <v>12125</v>
      </c>
      <c r="G1498" s="75" t="s">
        <v>11581</v>
      </c>
      <c r="H1498" s="75"/>
      <c r="I1498" s="75"/>
      <c r="J1498" s="75"/>
      <c r="K1498" s="75"/>
    </row>
    <row r="1499" spans="1:11" ht="12" x14ac:dyDescent="0.2">
      <c r="A1499" s="111">
        <v>7219</v>
      </c>
      <c r="B1499" s="110" t="s">
        <v>6081</v>
      </c>
      <c r="C1499" s="110" t="str">
        <f t="shared" si="14"/>
        <v>Scottsdale Street Lighting Improvement District 9209-479</v>
      </c>
      <c r="D1499" s="110" t="str">
        <f>UPPER(Table39[[#This Row],[Full Name (NEW)]])</f>
        <v>SCOTTSDALE STREET LIGHTING IMPROVEMENT DISTRICT 9209-479</v>
      </c>
      <c r="E1499" s="110"/>
      <c r="F1499" s="177" t="s">
        <v>12125</v>
      </c>
      <c r="G1499" s="75" t="s">
        <v>11581</v>
      </c>
      <c r="H1499" s="75"/>
      <c r="I1499" s="75"/>
      <c r="J1499" s="75"/>
      <c r="K1499" s="75"/>
    </row>
    <row r="1500" spans="1:11" ht="12" x14ac:dyDescent="0.2">
      <c r="A1500" s="111">
        <v>7220</v>
      </c>
      <c r="B1500" s="110" t="s">
        <v>4795</v>
      </c>
      <c r="C1500" s="110" t="str">
        <f t="shared" si="14"/>
        <v>Scottsdale Street Lighting Improvement District 9209-480</v>
      </c>
      <c r="D1500" s="110" t="str">
        <f>UPPER(Table39[[#This Row],[Full Name (NEW)]])</f>
        <v>SCOTTSDALE STREET LIGHTING IMPROVEMENT DISTRICT 9209-480</v>
      </c>
      <c r="E1500" s="110"/>
      <c r="F1500" s="177" t="s">
        <v>12125</v>
      </c>
      <c r="G1500" s="75" t="s">
        <v>11581</v>
      </c>
      <c r="H1500" s="75"/>
      <c r="I1500" s="75"/>
      <c r="J1500" s="75"/>
      <c r="K1500" s="75"/>
    </row>
    <row r="1501" spans="1:11" ht="12" x14ac:dyDescent="0.2">
      <c r="A1501" s="111">
        <v>7221</v>
      </c>
      <c r="B1501" s="110" t="s">
        <v>6078</v>
      </c>
      <c r="C1501" s="110" t="str">
        <f t="shared" si="14"/>
        <v>Scottsdale Street Lighting Improvement District 9210-481</v>
      </c>
      <c r="D1501" s="110" t="str">
        <f>UPPER(Table39[[#This Row],[Full Name (NEW)]])</f>
        <v>SCOTTSDALE STREET LIGHTING IMPROVEMENT DISTRICT 9210-481</v>
      </c>
      <c r="E1501" s="110"/>
      <c r="F1501" s="177" t="s">
        <v>12125</v>
      </c>
      <c r="G1501" s="75" t="s">
        <v>11581</v>
      </c>
      <c r="H1501" s="75"/>
      <c r="I1501" s="75"/>
      <c r="J1501" s="75"/>
      <c r="K1501" s="75"/>
    </row>
    <row r="1502" spans="1:11" ht="12" x14ac:dyDescent="0.2">
      <c r="A1502" s="111">
        <v>7222</v>
      </c>
      <c r="B1502" s="110" t="s">
        <v>4932</v>
      </c>
      <c r="C1502" s="110" t="str">
        <f t="shared" si="14"/>
        <v>Scottsdale Street Lighting Improvement District 9212-484</v>
      </c>
      <c r="D1502" s="110" t="str">
        <f>UPPER(Table39[[#This Row],[Full Name (NEW)]])</f>
        <v>SCOTTSDALE STREET LIGHTING IMPROVEMENT DISTRICT 9212-484</v>
      </c>
      <c r="E1502" s="110"/>
      <c r="F1502" s="177" t="s">
        <v>12125</v>
      </c>
      <c r="G1502" s="75" t="s">
        <v>11581</v>
      </c>
      <c r="H1502" s="75"/>
      <c r="I1502" s="75"/>
      <c r="J1502" s="75"/>
      <c r="K1502" s="75"/>
    </row>
    <row r="1503" spans="1:11" ht="12" x14ac:dyDescent="0.2">
      <c r="A1503" s="111">
        <v>7223</v>
      </c>
      <c r="B1503" s="110" t="s">
        <v>4910</v>
      </c>
      <c r="C1503" s="110" t="str">
        <f t="shared" si="14"/>
        <v>Scottsdale Street Lighting Improvement District 9301-482</v>
      </c>
      <c r="D1503" s="110" t="str">
        <f>UPPER(Table39[[#This Row],[Full Name (NEW)]])</f>
        <v>SCOTTSDALE STREET LIGHTING IMPROVEMENT DISTRICT 9301-482</v>
      </c>
      <c r="E1503" s="110"/>
      <c r="F1503" s="177" t="s">
        <v>12125</v>
      </c>
      <c r="G1503" s="75" t="s">
        <v>11581</v>
      </c>
      <c r="H1503" s="75"/>
      <c r="I1503" s="75"/>
      <c r="J1503" s="75"/>
      <c r="K1503" s="75"/>
    </row>
    <row r="1504" spans="1:11" ht="12" x14ac:dyDescent="0.2">
      <c r="A1504" s="111">
        <v>7224</v>
      </c>
      <c r="B1504" s="110" t="s">
        <v>4906</v>
      </c>
      <c r="C1504" s="110" t="str">
        <f t="shared" si="14"/>
        <v>Scottsdale Street Lighting Improvement District 9301-483</v>
      </c>
      <c r="D1504" s="110" t="str">
        <f>UPPER(Table39[[#This Row],[Full Name (NEW)]])</f>
        <v>SCOTTSDALE STREET LIGHTING IMPROVEMENT DISTRICT 9301-483</v>
      </c>
      <c r="E1504" s="110"/>
      <c r="F1504" s="177" t="s">
        <v>12125</v>
      </c>
      <c r="G1504" s="75" t="s">
        <v>11581</v>
      </c>
      <c r="H1504" s="75"/>
      <c r="I1504" s="75"/>
      <c r="J1504" s="75"/>
      <c r="K1504" s="75"/>
    </row>
    <row r="1505" spans="1:11" ht="12" x14ac:dyDescent="0.2">
      <c r="A1505" s="111">
        <v>7225</v>
      </c>
      <c r="B1505" s="110" t="s">
        <v>4940</v>
      </c>
      <c r="C1505" s="110" t="str">
        <f t="shared" si="14"/>
        <v>Scottsdale Street Lighting Improvement District 9301-485</v>
      </c>
      <c r="D1505" s="110" t="str">
        <f>UPPER(Table39[[#This Row],[Full Name (NEW)]])</f>
        <v>SCOTTSDALE STREET LIGHTING IMPROVEMENT DISTRICT 9301-485</v>
      </c>
      <c r="E1505" s="110"/>
      <c r="F1505" s="177" t="s">
        <v>12125</v>
      </c>
      <c r="G1505" s="75" t="s">
        <v>11581</v>
      </c>
      <c r="H1505" s="75"/>
      <c r="I1505" s="75"/>
      <c r="J1505" s="75"/>
      <c r="K1505" s="75"/>
    </row>
    <row r="1506" spans="1:11" ht="12" x14ac:dyDescent="0.2">
      <c r="A1506" s="111">
        <v>7226</v>
      </c>
      <c r="B1506" s="110" t="s">
        <v>4996</v>
      </c>
      <c r="C1506" s="110" t="str">
        <f t="shared" si="14"/>
        <v>Scottsdale Street Lighting Improvement District 9306-487</v>
      </c>
      <c r="D1506" s="110" t="str">
        <f>UPPER(Table39[[#This Row],[Full Name (NEW)]])</f>
        <v>SCOTTSDALE STREET LIGHTING IMPROVEMENT DISTRICT 9306-487</v>
      </c>
      <c r="E1506" s="110"/>
      <c r="F1506" s="177" t="s">
        <v>12125</v>
      </c>
      <c r="G1506" s="75" t="s">
        <v>11581</v>
      </c>
      <c r="H1506" s="75"/>
      <c r="I1506" s="75"/>
      <c r="J1506" s="75"/>
      <c r="K1506" s="75"/>
    </row>
    <row r="1507" spans="1:11" ht="12" x14ac:dyDescent="0.2">
      <c r="A1507" s="111">
        <v>7227</v>
      </c>
      <c r="B1507" s="110" t="s">
        <v>4984</v>
      </c>
      <c r="C1507" s="110" t="str">
        <f t="shared" si="14"/>
        <v>Scottsdale Street Lighting Improvement District 9308-488</v>
      </c>
      <c r="D1507" s="110" t="str">
        <f>UPPER(Table39[[#This Row],[Full Name (NEW)]])</f>
        <v>SCOTTSDALE STREET LIGHTING IMPROVEMENT DISTRICT 9308-488</v>
      </c>
      <c r="E1507" s="110"/>
      <c r="F1507" s="177" t="s">
        <v>12125</v>
      </c>
      <c r="G1507" s="75" t="s">
        <v>11581</v>
      </c>
      <c r="H1507" s="75"/>
      <c r="I1507" s="75"/>
      <c r="J1507" s="75"/>
      <c r="K1507" s="75"/>
    </row>
    <row r="1508" spans="1:11" ht="12" x14ac:dyDescent="0.2">
      <c r="A1508" s="111">
        <v>7228</v>
      </c>
      <c r="B1508" s="110" t="s">
        <v>4980</v>
      </c>
      <c r="C1508" s="110" t="str">
        <f t="shared" si="14"/>
        <v>Scottsdale Street Lighting Improvement District 9308-489</v>
      </c>
      <c r="D1508" s="110" t="str">
        <f>UPPER(Table39[[#This Row],[Full Name (NEW)]])</f>
        <v>SCOTTSDALE STREET LIGHTING IMPROVEMENT DISTRICT 9308-489</v>
      </c>
      <c r="E1508" s="110"/>
      <c r="F1508" s="177" t="s">
        <v>12125</v>
      </c>
      <c r="G1508" s="75" t="s">
        <v>11581</v>
      </c>
      <c r="H1508" s="75"/>
      <c r="I1508" s="75"/>
      <c r="J1508" s="75"/>
      <c r="K1508" s="75"/>
    </row>
    <row r="1509" spans="1:11" ht="12" x14ac:dyDescent="0.2">
      <c r="A1509" s="111">
        <v>7229</v>
      </c>
      <c r="B1509" s="110" t="s">
        <v>4874</v>
      </c>
      <c r="C1509" s="110" t="str">
        <f t="shared" si="14"/>
        <v>Scottsdale Street Lighting Improvement District 9308-490</v>
      </c>
      <c r="D1509" s="110" t="str">
        <f>UPPER(Table39[[#This Row],[Full Name (NEW)]])</f>
        <v>SCOTTSDALE STREET LIGHTING IMPROVEMENT DISTRICT 9308-490</v>
      </c>
      <c r="E1509" s="110"/>
      <c r="F1509" s="177" t="s">
        <v>12125</v>
      </c>
      <c r="G1509" s="75" t="s">
        <v>11581</v>
      </c>
      <c r="H1509" s="75"/>
      <c r="I1509" s="75"/>
      <c r="J1509" s="75"/>
      <c r="K1509" s="75"/>
    </row>
    <row r="1510" spans="1:11" ht="12" x14ac:dyDescent="0.2">
      <c r="A1510" s="111">
        <v>7231</v>
      </c>
      <c r="B1510" s="110" t="s">
        <v>4988</v>
      </c>
      <c r="C1510" s="110" t="str">
        <f t="shared" si="14"/>
        <v>Scottsdale Street Lighting Improvement District 9308-491</v>
      </c>
      <c r="D1510" s="110" t="str">
        <f>UPPER(Table39[[#This Row],[Full Name (NEW)]])</f>
        <v>SCOTTSDALE STREET LIGHTING IMPROVEMENT DISTRICT 9308-491</v>
      </c>
      <c r="E1510" s="110"/>
      <c r="F1510" s="177" t="s">
        <v>12125</v>
      </c>
      <c r="G1510" s="75" t="s">
        <v>11581</v>
      </c>
      <c r="H1510" s="75"/>
      <c r="I1510" s="75"/>
      <c r="J1510" s="75"/>
      <c r="K1510" s="75"/>
    </row>
    <row r="1511" spans="1:11" ht="12" x14ac:dyDescent="0.2">
      <c r="A1511" s="111">
        <v>7232</v>
      </c>
      <c r="B1511" s="110" t="s">
        <v>4992</v>
      </c>
      <c r="C1511" s="110" t="str">
        <f t="shared" si="14"/>
        <v>Scottsdale Street Lighting Improvement District 9308-492</v>
      </c>
      <c r="D1511" s="110" t="str">
        <f>UPPER(Table39[[#This Row],[Full Name (NEW)]])</f>
        <v>SCOTTSDALE STREET LIGHTING IMPROVEMENT DISTRICT 9308-492</v>
      </c>
      <c r="E1511" s="110"/>
      <c r="F1511" s="177" t="s">
        <v>12125</v>
      </c>
      <c r="G1511" s="75" t="s">
        <v>11581</v>
      </c>
      <c r="H1511" s="75"/>
      <c r="I1511" s="75"/>
      <c r="J1511" s="75"/>
      <c r="K1511" s="75"/>
    </row>
    <row r="1512" spans="1:11" ht="12" x14ac:dyDescent="0.2">
      <c r="A1512" s="111">
        <v>7233</v>
      </c>
      <c r="B1512" s="110" t="s">
        <v>4886</v>
      </c>
      <c r="C1512" s="110" t="str">
        <f t="shared" si="14"/>
        <v>Scottsdale Street Lighting Improvement District 9309-493</v>
      </c>
      <c r="D1512" s="110" t="str">
        <f>UPPER(Table39[[#This Row],[Full Name (NEW)]])</f>
        <v>SCOTTSDALE STREET LIGHTING IMPROVEMENT DISTRICT 9309-493</v>
      </c>
      <c r="E1512" s="110"/>
      <c r="F1512" s="177" t="s">
        <v>12125</v>
      </c>
      <c r="G1512" s="75" t="s">
        <v>11581</v>
      </c>
      <c r="H1512" s="75"/>
      <c r="I1512" s="75"/>
      <c r="J1512" s="75"/>
      <c r="K1512" s="75"/>
    </row>
    <row r="1513" spans="1:11" ht="12" x14ac:dyDescent="0.2">
      <c r="A1513" s="111">
        <v>7235</v>
      </c>
      <c r="B1513" s="110" t="s">
        <v>5016</v>
      </c>
      <c r="C1513" s="110" t="str">
        <f t="shared" si="14"/>
        <v>Scottsdale Street Lighting Improvement District 9309-494</v>
      </c>
      <c r="D1513" s="110" t="str">
        <f>UPPER(Table39[[#This Row],[Full Name (NEW)]])</f>
        <v>SCOTTSDALE STREET LIGHTING IMPROVEMENT DISTRICT 9309-494</v>
      </c>
      <c r="E1513" s="110"/>
      <c r="F1513" s="177" t="s">
        <v>12125</v>
      </c>
      <c r="G1513" s="75" t="s">
        <v>11581</v>
      </c>
      <c r="H1513" s="75"/>
      <c r="I1513" s="75"/>
      <c r="J1513" s="75"/>
      <c r="K1513" s="75"/>
    </row>
    <row r="1514" spans="1:11" ht="12" x14ac:dyDescent="0.2">
      <c r="A1514" s="111">
        <v>7236</v>
      </c>
      <c r="B1514" s="110" t="s">
        <v>5020</v>
      </c>
      <c r="C1514" s="110" t="str">
        <f t="shared" si="14"/>
        <v>Scottsdale Street Lighting Improvement District 9309-495</v>
      </c>
      <c r="D1514" s="110" t="str">
        <f>UPPER(Table39[[#This Row],[Full Name (NEW)]])</f>
        <v>SCOTTSDALE STREET LIGHTING IMPROVEMENT DISTRICT 9309-495</v>
      </c>
      <c r="E1514" s="110"/>
      <c r="F1514" s="177" t="s">
        <v>12125</v>
      </c>
      <c r="G1514" s="75" t="s">
        <v>11581</v>
      </c>
      <c r="H1514" s="75"/>
      <c r="I1514" s="75"/>
      <c r="J1514" s="75"/>
      <c r="K1514" s="75"/>
    </row>
    <row r="1515" spans="1:11" ht="12" x14ac:dyDescent="0.2">
      <c r="A1515" s="111">
        <v>7237</v>
      </c>
      <c r="B1515" s="110" t="s">
        <v>5024</v>
      </c>
      <c r="C1515" s="110" t="str">
        <f t="shared" si="14"/>
        <v>Scottsdale Street Lighting Improvement District 9310-496</v>
      </c>
      <c r="D1515" s="110" t="str">
        <f>UPPER(Table39[[#This Row],[Full Name (NEW)]])</f>
        <v>SCOTTSDALE STREET LIGHTING IMPROVEMENT DISTRICT 9310-496</v>
      </c>
      <c r="E1515" s="110"/>
      <c r="F1515" s="177" t="s">
        <v>12125</v>
      </c>
      <c r="G1515" s="75" t="s">
        <v>11581</v>
      </c>
      <c r="H1515" s="75"/>
      <c r="I1515" s="75"/>
      <c r="J1515" s="75"/>
      <c r="K1515" s="75"/>
    </row>
    <row r="1516" spans="1:11" ht="12" x14ac:dyDescent="0.2">
      <c r="A1516" s="111">
        <v>7238</v>
      </c>
      <c r="B1516" s="110" t="s">
        <v>4898</v>
      </c>
      <c r="C1516" s="110" t="str">
        <f t="shared" si="14"/>
        <v>Scottsdale Street Lighting Improvement District 9311-497</v>
      </c>
      <c r="D1516" s="110" t="str">
        <f>UPPER(Table39[[#This Row],[Full Name (NEW)]])</f>
        <v>SCOTTSDALE STREET LIGHTING IMPROVEMENT DISTRICT 9311-497</v>
      </c>
      <c r="E1516" s="110"/>
      <c r="F1516" s="177" t="s">
        <v>12125</v>
      </c>
      <c r="G1516" s="75" t="s">
        <v>11581</v>
      </c>
      <c r="H1516" s="75"/>
      <c r="I1516" s="75"/>
      <c r="J1516" s="75"/>
      <c r="K1516" s="75"/>
    </row>
    <row r="1517" spans="1:11" ht="12" x14ac:dyDescent="0.2">
      <c r="A1517" s="111">
        <v>7239</v>
      </c>
      <c r="B1517" s="110" t="s">
        <v>5048</v>
      </c>
      <c r="C1517" s="110" t="str">
        <f t="shared" si="14"/>
        <v>Scottsdale Street Lighting Improvement District 9311-498</v>
      </c>
      <c r="D1517" s="110" t="str">
        <f>UPPER(Table39[[#This Row],[Full Name (NEW)]])</f>
        <v>SCOTTSDALE STREET LIGHTING IMPROVEMENT DISTRICT 9311-498</v>
      </c>
      <c r="E1517" s="110"/>
      <c r="F1517" s="177" t="s">
        <v>12125</v>
      </c>
      <c r="G1517" s="75" t="s">
        <v>11581</v>
      </c>
      <c r="H1517" s="75"/>
      <c r="I1517" s="75"/>
      <c r="J1517" s="75"/>
      <c r="K1517" s="75"/>
    </row>
    <row r="1518" spans="1:11" ht="12" x14ac:dyDescent="0.2">
      <c r="A1518" s="111">
        <v>7240</v>
      </c>
      <c r="B1518" s="110" t="s">
        <v>5028</v>
      </c>
      <c r="C1518" s="110" t="str">
        <f t="shared" si="14"/>
        <v>Scottsdale Street Lighting Improvement District 9311-499</v>
      </c>
      <c r="D1518" s="110" t="str">
        <f>UPPER(Table39[[#This Row],[Full Name (NEW)]])</f>
        <v>SCOTTSDALE STREET LIGHTING IMPROVEMENT DISTRICT 9311-499</v>
      </c>
      <c r="E1518" s="110"/>
      <c r="F1518" s="177" t="s">
        <v>12125</v>
      </c>
      <c r="G1518" s="75" t="s">
        <v>11581</v>
      </c>
      <c r="H1518" s="75"/>
      <c r="I1518" s="75"/>
      <c r="J1518" s="75"/>
      <c r="K1518" s="75"/>
    </row>
    <row r="1519" spans="1:11" ht="12" x14ac:dyDescent="0.2">
      <c r="A1519" s="111">
        <v>7241</v>
      </c>
      <c r="B1519" s="110" t="s">
        <v>5052</v>
      </c>
      <c r="C1519" s="110" t="str">
        <f t="shared" si="14"/>
        <v>Scottsdale Street Lighting Improvement District 9311-500</v>
      </c>
      <c r="D1519" s="110" t="str">
        <f>UPPER(Table39[[#This Row],[Full Name (NEW)]])</f>
        <v>SCOTTSDALE STREET LIGHTING IMPROVEMENT DISTRICT 9311-500</v>
      </c>
      <c r="E1519" s="110"/>
      <c r="F1519" s="177" t="s">
        <v>12125</v>
      </c>
      <c r="G1519" s="75" t="s">
        <v>11581</v>
      </c>
      <c r="H1519" s="75"/>
      <c r="I1519" s="75"/>
      <c r="J1519" s="75"/>
      <c r="K1519" s="75"/>
    </row>
    <row r="1520" spans="1:11" ht="12" x14ac:dyDescent="0.2">
      <c r="A1520" s="111">
        <v>7242</v>
      </c>
      <c r="B1520" s="110" t="s">
        <v>5044</v>
      </c>
      <c r="C1520" s="110" t="str">
        <f t="shared" si="14"/>
        <v>Scottsdale Street Lighting Improvement District 9311-501</v>
      </c>
      <c r="D1520" s="110" t="str">
        <f>UPPER(Table39[[#This Row],[Full Name (NEW)]])</f>
        <v>SCOTTSDALE STREET LIGHTING IMPROVEMENT DISTRICT 9311-501</v>
      </c>
      <c r="E1520" s="110"/>
      <c r="F1520" s="177" t="s">
        <v>12125</v>
      </c>
      <c r="G1520" s="75" t="s">
        <v>11581</v>
      </c>
      <c r="H1520" s="75"/>
      <c r="I1520" s="75"/>
      <c r="J1520" s="75"/>
      <c r="K1520" s="75"/>
    </row>
    <row r="1521" spans="1:11" ht="12" x14ac:dyDescent="0.2">
      <c r="A1521" s="111">
        <v>7243</v>
      </c>
      <c r="B1521" s="110" t="s">
        <v>5068</v>
      </c>
      <c r="C1521" s="110" t="str">
        <f t="shared" si="14"/>
        <v>Scottsdale Street Lighting Improvement District 9402-502</v>
      </c>
      <c r="D1521" s="110" t="str">
        <f>UPPER(Table39[[#This Row],[Full Name (NEW)]])</f>
        <v>SCOTTSDALE STREET LIGHTING IMPROVEMENT DISTRICT 9402-502</v>
      </c>
      <c r="E1521" s="110"/>
      <c r="F1521" s="177" t="s">
        <v>12125</v>
      </c>
      <c r="G1521" s="75" t="s">
        <v>11581</v>
      </c>
      <c r="H1521" s="75"/>
      <c r="I1521" s="75"/>
      <c r="J1521" s="75"/>
      <c r="K1521" s="75"/>
    </row>
    <row r="1522" spans="1:11" ht="12" x14ac:dyDescent="0.2">
      <c r="A1522" s="111">
        <v>7244</v>
      </c>
      <c r="B1522" s="110" t="s">
        <v>5128</v>
      </c>
      <c r="C1522" s="110" t="str">
        <f t="shared" si="14"/>
        <v>Scottsdale Street Lighting Improvement District 9403-505</v>
      </c>
      <c r="D1522" s="110" t="str">
        <f>UPPER(Table39[[#This Row],[Full Name (NEW)]])</f>
        <v>SCOTTSDALE STREET LIGHTING IMPROVEMENT DISTRICT 9403-505</v>
      </c>
      <c r="E1522" s="110"/>
      <c r="F1522" s="177" t="s">
        <v>12125</v>
      </c>
      <c r="G1522" s="75" t="s">
        <v>11581</v>
      </c>
      <c r="H1522" s="75"/>
      <c r="I1522" s="75"/>
      <c r="J1522" s="75"/>
      <c r="K1522" s="75"/>
    </row>
    <row r="1523" spans="1:11" ht="12" x14ac:dyDescent="0.2">
      <c r="A1523" s="111">
        <v>7245</v>
      </c>
      <c r="B1523" s="110" t="s">
        <v>5216</v>
      </c>
      <c r="C1523" s="110" t="str">
        <f t="shared" si="14"/>
        <v>Scottsdale Street Lighting Improvement District 9403-506</v>
      </c>
      <c r="D1523" s="110" t="str">
        <f>UPPER(Table39[[#This Row],[Full Name (NEW)]])</f>
        <v>SCOTTSDALE STREET LIGHTING IMPROVEMENT DISTRICT 9403-506</v>
      </c>
      <c r="E1523" s="110"/>
      <c r="F1523" s="177" t="s">
        <v>12125</v>
      </c>
      <c r="G1523" s="75" t="s">
        <v>11581</v>
      </c>
      <c r="H1523" s="75"/>
      <c r="I1523" s="75"/>
      <c r="J1523" s="75"/>
      <c r="K1523" s="75"/>
    </row>
    <row r="1524" spans="1:11" ht="12" x14ac:dyDescent="0.2">
      <c r="A1524" s="111">
        <v>7246</v>
      </c>
      <c r="B1524" s="110" t="s">
        <v>5132</v>
      </c>
      <c r="C1524" s="110" t="str">
        <f t="shared" si="14"/>
        <v>Scottsdale Street Lighting Improvement District 9404-508</v>
      </c>
      <c r="D1524" s="110" t="str">
        <f>UPPER(Table39[[#This Row],[Full Name (NEW)]])</f>
        <v>SCOTTSDALE STREET LIGHTING IMPROVEMENT DISTRICT 9404-508</v>
      </c>
      <c r="E1524" s="110"/>
      <c r="F1524" s="177" t="s">
        <v>12125</v>
      </c>
      <c r="G1524" s="75" t="s">
        <v>11581</v>
      </c>
      <c r="H1524" s="75"/>
      <c r="I1524" s="75"/>
      <c r="J1524" s="75"/>
      <c r="K1524" s="75"/>
    </row>
    <row r="1525" spans="1:11" ht="12" x14ac:dyDescent="0.2">
      <c r="A1525" s="111">
        <v>7247</v>
      </c>
      <c r="B1525" s="110" t="s">
        <v>5124</v>
      </c>
      <c r="C1525" s="110" t="str">
        <f t="shared" si="14"/>
        <v>Scottsdale Street Lighting Improvement District 9406-509</v>
      </c>
      <c r="D1525" s="110" t="str">
        <f>UPPER(Table39[[#This Row],[Full Name (NEW)]])</f>
        <v>SCOTTSDALE STREET LIGHTING IMPROVEMENT DISTRICT 9406-509</v>
      </c>
      <c r="E1525" s="110"/>
      <c r="F1525" s="177" t="s">
        <v>12125</v>
      </c>
      <c r="G1525" s="75" t="s">
        <v>11581</v>
      </c>
      <c r="H1525" s="75"/>
      <c r="I1525" s="75"/>
      <c r="J1525" s="75"/>
      <c r="K1525" s="75"/>
    </row>
    <row r="1526" spans="1:11" ht="12" x14ac:dyDescent="0.2">
      <c r="A1526" s="111">
        <v>7248</v>
      </c>
      <c r="B1526" s="110" t="s">
        <v>5160</v>
      </c>
      <c r="C1526" s="110" t="str">
        <f t="shared" si="14"/>
        <v>Scottsdale Street Lighting Improvement District 9408-511</v>
      </c>
      <c r="D1526" s="110" t="str">
        <f>UPPER(Table39[[#This Row],[Full Name (NEW)]])</f>
        <v>SCOTTSDALE STREET LIGHTING IMPROVEMENT DISTRICT 9408-511</v>
      </c>
      <c r="E1526" s="110"/>
      <c r="F1526" s="177" t="s">
        <v>12125</v>
      </c>
      <c r="G1526" s="75" t="s">
        <v>11581</v>
      </c>
      <c r="H1526" s="75"/>
      <c r="I1526" s="75"/>
      <c r="J1526" s="75"/>
      <c r="K1526" s="75"/>
    </row>
    <row r="1527" spans="1:11" ht="12" x14ac:dyDescent="0.2">
      <c r="A1527" s="111">
        <v>7249</v>
      </c>
      <c r="B1527" s="110" t="s">
        <v>5232</v>
      </c>
      <c r="C1527" s="110" t="str">
        <f t="shared" si="14"/>
        <v>Scottsdale Street Lighting Improvement District 9408-513</v>
      </c>
      <c r="D1527" s="110" t="str">
        <f>UPPER(Table39[[#This Row],[Full Name (NEW)]])</f>
        <v>SCOTTSDALE STREET LIGHTING IMPROVEMENT DISTRICT 9408-513</v>
      </c>
      <c r="E1527" s="110"/>
      <c r="F1527" s="177" t="s">
        <v>12125</v>
      </c>
      <c r="G1527" s="75" t="s">
        <v>11581</v>
      </c>
      <c r="H1527" s="75"/>
      <c r="I1527" s="75"/>
      <c r="J1527" s="75"/>
      <c r="K1527" s="75"/>
    </row>
    <row r="1528" spans="1:11" ht="12" x14ac:dyDescent="0.2">
      <c r="A1528" s="111">
        <v>7250</v>
      </c>
      <c r="B1528" s="110" t="s">
        <v>5220</v>
      </c>
      <c r="C1528" s="110" t="str">
        <f t="shared" si="14"/>
        <v>Scottsdale Street Lighting Improvement District 9409-516</v>
      </c>
      <c r="D1528" s="110" t="str">
        <f>UPPER(Table39[[#This Row],[Full Name (NEW)]])</f>
        <v>SCOTTSDALE STREET LIGHTING IMPROVEMENT DISTRICT 9409-516</v>
      </c>
      <c r="E1528" s="110"/>
      <c r="F1528" s="177" t="s">
        <v>12125</v>
      </c>
      <c r="G1528" s="75" t="s">
        <v>11581</v>
      </c>
      <c r="H1528" s="75"/>
      <c r="I1528" s="75"/>
      <c r="J1528" s="75"/>
      <c r="K1528" s="75"/>
    </row>
    <row r="1529" spans="1:11" ht="12" x14ac:dyDescent="0.2">
      <c r="A1529" s="111">
        <v>7251</v>
      </c>
      <c r="B1529" s="110" t="s">
        <v>5493</v>
      </c>
      <c r="C1529" s="110" t="str">
        <f t="shared" si="14"/>
        <v>Scottsdale Street Lighting Improvement District 9601-538</v>
      </c>
      <c r="D1529" s="110" t="str">
        <f>UPPER(Table39[[#This Row],[Full Name (NEW)]])</f>
        <v>SCOTTSDALE STREET LIGHTING IMPROVEMENT DISTRICT 9601-538</v>
      </c>
      <c r="E1529" s="110"/>
      <c r="F1529" s="177" t="s">
        <v>12125</v>
      </c>
      <c r="G1529" s="75" t="s">
        <v>11581</v>
      </c>
      <c r="H1529" s="75"/>
      <c r="I1529" s="75"/>
      <c r="J1529" s="75"/>
      <c r="K1529" s="75"/>
    </row>
    <row r="1530" spans="1:11" ht="12" x14ac:dyDescent="0.2">
      <c r="A1530" s="111">
        <v>7252</v>
      </c>
      <c r="B1530" s="110" t="s">
        <v>6994</v>
      </c>
      <c r="C1530" s="110" t="s">
        <v>14217</v>
      </c>
      <c r="D1530" s="110" t="str">
        <f>UPPER(Table39[[#This Row],[Full Name (NEW)]])</f>
        <v>SOUTH MOUNTAIN VISTA RANCH STREET LIGHTING IMPROVEMENT DISTRICT NO. 3</v>
      </c>
      <c r="E1530" s="110"/>
      <c r="F1530" s="177" t="s">
        <v>12126</v>
      </c>
      <c r="G1530" s="75" t="s">
        <v>11582</v>
      </c>
      <c r="H1530" s="75"/>
      <c r="I1530" s="75"/>
      <c r="J1530" s="75"/>
      <c r="K1530" s="75"/>
    </row>
    <row r="1531" spans="1:11" ht="12" x14ac:dyDescent="0.2">
      <c r="A1531" s="111">
        <v>7253</v>
      </c>
      <c r="B1531" s="110" t="s">
        <v>5951</v>
      </c>
      <c r="C1531" s="110" t="s">
        <v>14218</v>
      </c>
      <c r="D1531" s="110" t="str">
        <f>UPPER(Table39[[#This Row],[Full Name (NEW)]])</f>
        <v>SONORA PARKE STREET LIGHTING IMPROVEMENT DISTRICT</v>
      </c>
      <c r="E1531" s="110"/>
      <c r="F1531" s="177" t="s">
        <v>12120</v>
      </c>
      <c r="G1531" s="75" t="s">
        <v>11579</v>
      </c>
      <c r="H1531" s="75"/>
      <c r="I1531" s="75"/>
      <c r="J1531" s="75"/>
      <c r="K1531" s="75"/>
    </row>
    <row r="1532" spans="1:11" ht="12" x14ac:dyDescent="0.2">
      <c r="A1532" s="111">
        <v>6056</v>
      </c>
      <c r="B1532" s="110" t="s">
        <v>1725</v>
      </c>
      <c r="C1532" s="110" t="s">
        <v>12297</v>
      </c>
      <c r="D1532" s="110" t="str">
        <f>UPPER(Table39[[#This Row],[Full Name (NEW)]])</f>
        <v>SONORAN TRAILS COMMUNITY FACILITIES DISTRICT</v>
      </c>
      <c r="E1532" s="110" t="str">
        <f>LEFT(C1532, FIND("Community", C1532, 1)-1)&amp;"CFD"</f>
        <v>Sonoran Trails CFD</v>
      </c>
      <c r="F1532" s="177" t="s">
        <v>12114</v>
      </c>
      <c r="G1532" s="75" t="s">
        <v>11596</v>
      </c>
      <c r="H1532" s="75"/>
      <c r="I1532" s="75"/>
      <c r="J1532" s="75"/>
      <c r="K1532" s="75"/>
    </row>
    <row r="1533" spans="1:11" ht="12" x14ac:dyDescent="0.2">
      <c r="A1533" s="111">
        <v>7254</v>
      </c>
      <c r="B1533" s="110" t="s">
        <v>7302</v>
      </c>
      <c r="C1533" s="110" t="s">
        <v>13985</v>
      </c>
      <c r="D1533" s="110" t="str">
        <f>UPPER(Table39[[#This Row],[Full Name (NEW)]])</f>
        <v>SONORAN VISTA APARTMENTS STREET LIGHTING IMPROVEMENT DISTRICT</v>
      </c>
      <c r="E1533" s="110"/>
      <c r="F1533" s="177" t="s">
        <v>12120</v>
      </c>
      <c r="G1533" s="75" t="s">
        <v>11579</v>
      </c>
      <c r="H1533" s="75"/>
      <c r="I1533" s="75"/>
      <c r="J1533" s="75"/>
      <c r="K1533" s="75"/>
    </row>
    <row r="1534" spans="1:11" ht="12" x14ac:dyDescent="0.2">
      <c r="A1534" s="111">
        <v>7255</v>
      </c>
      <c r="B1534" s="110" t="s">
        <v>2953</v>
      </c>
      <c r="C1534" s="110" t="s">
        <v>14138</v>
      </c>
      <c r="D1534" s="110" t="str">
        <f>UPPER(Table39[[#This Row],[Full Name (NEW)]])</f>
        <v>SOUTHERN MEADOWS STREET LIGHTING IMPROVEMENT DISTRICT NO. 1</v>
      </c>
      <c r="E1534" s="110"/>
      <c r="F1534" s="177" t="s">
        <v>12106</v>
      </c>
      <c r="G1534" s="75" t="s">
        <v>10892</v>
      </c>
      <c r="H1534" s="75"/>
      <c r="I1534" s="75"/>
      <c r="J1534" s="75"/>
      <c r="K1534" s="75"/>
    </row>
    <row r="1535" spans="1:11" ht="12" x14ac:dyDescent="0.2">
      <c r="A1535" s="111">
        <v>7256</v>
      </c>
      <c r="B1535" s="110" t="s">
        <v>3043</v>
      </c>
      <c r="C1535" s="110" t="s">
        <v>14139</v>
      </c>
      <c r="D1535" s="110" t="str">
        <f>UPPER(Table39[[#This Row],[Full Name (NEW)]])</f>
        <v>SOUTHERN MEADOWS STREET LIGHTING IMPROVEMENT DISTRICT NO. 2</v>
      </c>
      <c r="E1535" s="110"/>
      <c r="F1535" s="177" t="s">
        <v>12106</v>
      </c>
      <c r="G1535" s="75" t="s">
        <v>10892</v>
      </c>
      <c r="H1535" s="75"/>
      <c r="I1535" s="75"/>
      <c r="J1535" s="75"/>
      <c r="K1535" s="75"/>
    </row>
    <row r="1536" spans="1:11" ht="12" x14ac:dyDescent="0.2">
      <c r="A1536" s="111">
        <v>7736</v>
      </c>
      <c r="B1536" s="110" t="s">
        <v>1934</v>
      </c>
      <c r="C1536" s="110" t="s">
        <v>11221</v>
      </c>
      <c r="D1536" s="110" t="str">
        <f>UPPER(Table39[[#This Row],[Full Name (NEW)]])</f>
        <v>SOUTHLAND UNIT I &amp; II IRRIGATION WATER DELIVERY DISTRICT NO. 11</v>
      </c>
      <c r="E1536" s="110" t="str">
        <f>LEFT(C1536,FIND("Irrigation",C1536)-2)&amp;" IWDD"</f>
        <v>Southland Unit I &amp; II IWDD</v>
      </c>
      <c r="F1536" s="178">
        <v>4061</v>
      </c>
      <c r="G1536" s="75" t="str">
        <f>+Table39[[#This Row],[Short Name]]</f>
        <v>Southland Unit I &amp; II IWDD</v>
      </c>
      <c r="H1536" s="75"/>
      <c r="I1536" s="75" t="s">
        <v>11285</v>
      </c>
      <c r="J1536" s="105"/>
      <c r="K1536" s="86"/>
    </row>
    <row r="1537" spans="1:11" ht="12" x14ac:dyDescent="0.2">
      <c r="A1537" s="111">
        <v>4058</v>
      </c>
      <c r="B1537" s="110" t="s">
        <v>9691</v>
      </c>
      <c r="C1537" s="110" t="s">
        <v>11809</v>
      </c>
      <c r="D1537" s="110" t="str">
        <f>UPPER(Table39[[#This Row],[Full Name (NEW)]])</f>
        <v>MARICOPA REGIONAL SCHOOL DISTRICT</v>
      </c>
      <c r="E1537" s="110" t="s">
        <v>12454</v>
      </c>
      <c r="F1537" s="178" t="s">
        <v>14937</v>
      </c>
      <c r="G1537" s="75" t="str">
        <f>+Table39[[#This Row],[Short Name]]</f>
        <v>Maricopa Regional</v>
      </c>
      <c r="H1537" s="75"/>
      <c r="I1537" s="75"/>
      <c r="J1537" s="75"/>
      <c r="K1537" s="75"/>
    </row>
    <row r="1538" spans="1:11" ht="12" x14ac:dyDescent="0.2">
      <c r="A1538" s="111">
        <v>7765</v>
      </c>
      <c r="B1538" s="110" t="s">
        <v>2027</v>
      </c>
      <c r="C1538" s="110" t="s">
        <v>11244</v>
      </c>
      <c r="D1538" s="110" t="str">
        <f>UPPER(Table39[[#This Row],[Full Name (NEW)]])</f>
        <v>SPECTRUM IRRIGATION WATER DELIVERY DISTRICT NO. 48</v>
      </c>
      <c r="E1538" s="110" t="str">
        <f>LEFT(C1538,FIND("Irrigation",C1538)-2)&amp;" IWDD"</f>
        <v>Spectrum IWDD</v>
      </c>
      <c r="F1538" s="178">
        <v>4088</v>
      </c>
      <c r="G1538" s="75" t="str">
        <f>+Table39[[#This Row],[Short Name]]</f>
        <v>Spectrum IWDD</v>
      </c>
      <c r="H1538" s="75"/>
      <c r="I1538" s="75" t="s">
        <v>11285</v>
      </c>
      <c r="J1538" s="105">
        <v>37531</v>
      </c>
      <c r="K1538" s="86" t="s">
        <v>12203</v>
      </c>
    </row>
    <row r="1539" spans="1:11" ht="12" x14ac:dyDescent="0.2">
      <c r="A1539" s="111">
        <v>7257</v>
      </c>
      <c r="B1539" s="110" t="s">
        <v>4516</v>
      </c>
      <c r="C1539" s="110" t="s">
        <v>13986</v>
      </c>
      <c r="D1539" s="110" t="str">
        <f>UPPER(Table39[[#This Row],[Full Name (NEW)]])</f>
        <v>SPORTS RANCH VILLAGE STREET LIGHTING IMPROVEMENT DISTRICT</v>
      </c>
      <c r="E1539" s="110"/>
      <c r="F1539" s="177" t="s">
        <v>12106</v>
      </c>
      <c r="G1539" s="75" t="s">
        <v>10892</v>
      </c>
      <c r="H1539" s="75"/>
      <c r="I1539" s="75"/>
      <c r="J1539" s="75"/>
      <c r="K1539" s="75"/>
    </row>
    <row r="1540" spans="1:11" ht="12" x14ac:dyDescent="0.2">
      <c r="A1540" s="111">
        <v>7723</v>
      </c>
      <c r="B1540" s="110" t="s">
        <v>2079</v>
      </c>
      <c r="C1540" s="110" t="s">
        <v>11274</v>
      </c>
      <c r="D1540" s="110" t="str">
        <f>UPPER(Table39[[#This Row],[Full Name (NEW)]])</f>
        <v>ST. JOHN'S IRRIGATION DISTRICT</v>
      </c>
      <c r="E1540" s="113" t="s">
        <v>12655</v>
      </c>
      <c r="F1540" s="178">
        <v>4049</v>
      </c>
      <c r="G1540" s="75" t="str">
        <f>+Table39[[#This Row],[Short Name]]</f>
        <v>St. John's ID</v>
      </c>
      <c r="H1540" s="75">
        <v>14716</v>
      </c>
      <c r="I1540" s="75" t="s">
        <v>11284</v>
      </c>
      <c r="J1540" s="99">
        <v>7744</v>
      </c>
      <c r="K1540" s="80" t="s">
        <v>12200</v>
      </c>
    </row>
    <row r="1541" spans="1:11" ht="12" x14ac:dyDescent="0.2">
      <c r="A1541" s="111">
        <v>7258</v>
      </c>
      <c r="B1541" s="110" t="s">
        <v>7212</v>
      </c>
      <c r="C1541" s="110" t="s">
        <v>14140</v>
      </c>
      <c r="D1541" s="110" t="str">
        <f>UPPER(Table39[[#This Row],[Full Name (NEW)]])</f>
        <v>STADIUM VILLAGE STREET LIGHTING IMPROVEMENT DISTRICT NO. 107</v>
      </c>
      <c r="E1541" s="110"/>
      <c r="F1541" s="177" t="s">
        <v>12126</v>
      </c>
      <c r="G1541" s="75" t="s">
        <v>11582</v>
      </c>
      <c r="H1541" s="75"/>
      <c r="I1541" s="75"/>
      <c r="J1541" s="75"/>
      <c r="K1541" s="75"/>
    </row>
    <row r="1542" spans="1:11" ht="12" x14ac:dyDescent="0.2">
      <c r="A1542" s="111" t="s">
        <v>12105</v>
      </c>
      <c r="B1542" s="110" t="s">
        <v>10891</v>
      </c>
      <c r="C1542" s="110" t="s">
        <v>10891</v>
      </c>
      <c r="D1542" s="110" t="str">
        <f>UPPER(Table39[[#This Row],[Full Name (NEW)]])</f>
        <v>STATE</v>
      </c>
      <c r="E1542" s="110"/>
      <c r="F1542" s="177" t="s">
        <v>14885</v>
      </c>
      <c r="G1542" s="75" t="s">
        <v>10891</v>
      </c>
      <c r="H1542" s="75"/>
      <c r="I1542" s="75"/>
      <c r="J1542" s="75"/>
      <c r="K1542" s="75"/>
    </row>
    <row r="1543" spans="1:11" ht="12" x14ac:dyDescent="0.2">
      <c r="A1543" s="111">
        <v>7259</v>
      </c>
      <c r="B1543" s="110" t="s">
        <v>7221</v>
      </c>
      <c r="C1543" s="110" t="s">
        <v>14141</v>
      </c>
      <c r="D1543" s="110" t="str">
        <f>UPPER(Table39[[#This Row],[Full Name (NEW)]])</f>
        <v>STONEBROOK STREET LIGHTING IMPROVEMENT DISTRICT NO. 103</v>
      </c>
      <c r="E1543" s="110"/>
      <c r="F1543" s="177" t="s">
        <v>12126</v>
      </c>
      <c r="G1543" s="75" t="s">
        <v>11582</v>
      </c>
      <c r="H1543" s="75"/>
      <c r="I1543" s="75"/>
      <c r="J1543" s="75"/>
      <c r="K1543" s="75"/>
    </row>
    <row r="1544" spans="1:11" ht="12" x14ac:dyDescent="0.2">
      <c r="A1544" s="111">
        <v>7260</v>
      </c>
      <c r="B1544" s="110" t="s">
        <v>7230</v>
      </c>
      <c r="C1544" s="110" t="s">
        <v>14206</v>
      </c>
      <c r="D1544" s="110" t="str">
        <f>UPPER(Table39[[#This Row],[Full Name (NEW)]])</f>
        <v>SURPRISE KINGWOOD PARK STREET LIGHTING IMPROVEMENT DISTRICT NO. 105</v>
      </c>
      <c r="E1544" s="110"/>
      <c r="F1544" s="177" t="s">
        <v>12126</v>
      </c>
      <c r="G1544" s="75" t="s">
        <v>11582</v>
      </c>
      <c r="H1544" s="75"/>
      <c r="I1544" s="75"/>
      <c r="J1544" s="75"/>
      <c r="K1544" s="75"/>
    </row>
    <row r="1545" spans="1:11" ht="12" x14ac:dyDescent="0.2">
      <c r="A1545" s="111">
        <v>7261</v>
      </c>
      <c r="B1545" s="110" t="s">
        <v>7233</v>
      </c>
      <c r="C1545" s="110" t="s">
        <v>14211</v>
      </c>
      <c r="D1545" s="110" t="str">
        <f>UPPER(Table39[[#This Row],[Full Name (NEW)]])</f>
        <v>SURPRISE AUTO SHOW NORTHWEST STREET LIGHTING IMPROVEMENT DISTRICT NO. 114</v>
      </c>
      <c r="E1545" s="110"/>
      <c r="F1545" s="177" t="s">
        <v>12126</v>
      </c>
      <c r="G1545" s="75" t="s">
        <v>11582</v>
      </c>
      <c r="H1545" s="75"/>
      <c r="I1545" s="75"/>
      <c r="J1545" s="75"/>
      <c r="K1545" s="75"/>
    </row>
    <row r="1546" spans="1:11" ht="12" x14ac:dyDescent="0.2">
      <c r="A1546" s="111">
        <v>7262</v>
      </c>
      <c r="B1546" s="110" t="s">
        <v>7117</v>
      </c>
      <c r="C1546" s="110" t="s">
        <v>14210</v>
      </c>
      <c r="D1546" s="110" t="str">
        <f>UPPER(Table39[[#This Row],[Full Name (NEW)]])</f>
        <v>SURPRISE BELL POINT STREET LIGHTING IMPROVEMENT DISTRICT NO. 1</v>
      </c>
      <c r="E1546" s="110"/>
      <c r="F1546" s="177" t="s">
        <v>12126</v>
      </c>
      <c r="G1546" s="75" t="s">
        <v>11582</v>
      </c>
      <c r="H1546" s="75"/>
      <c r="I1546" s="75"/>
      <c r="J1546" s="75"/>
      <c r="K1546" s="75"/>
    </row>
    <row r="1547" spans="1:11" ht="12" x14ac:dyDescent="0.2">
      <c r="A1547" s="111">
        <v>7263</v>
      </c>
      <c r="B1547" s="110" t="s">
        <v>7120</v>
      </c>
      <c r="C1547" s="110" t="s">
        <v>14225</v>
      </c>
      <c r="D1547" s="110" t="str">
        <f>UPPER(Table39[[#This Row],[Full Name (NEW)]])</f>
        <v>SURPRISE BELL WEST RANCH PARCEL 3 STREET LIGHTING IMPROVEMENT DISTRICT</v>
      </c>
      <c r="E1547" s="110"/>
      <c r="F1547" s="177" t="s">
        <v>12126</v>
      </c>
      <c r="G1547" s="75" t="s">
        <v>11582</v>
      </c>
      <c r="H1547" s="75"/>
      <c r="I1547" s="75"/>
      <c r="J1547" s="75"/>
      <c r="K1547" s="75"/>
    </row>
    <row r="1548" spans="1:11" ht="12" x14ac:dyDescent="0.2">
      <c r="A1548" s="111">
        <v>7264</v>
      </c>
      <c r="B1548" s="110" t="s">
        <v>7123</v>
      </c>
      <c r="C1548" s="110" t="s">
        <v>14212</v>
      </c>
      <c r="D1548" s="110" t="str">
        <f>UPPER(Table39[[#This Row],[Full Name (NEW)]])</f>
        <v>SURPRISE KENLY FARMS STREET LIGHTING IMPROVEMENT DISTRICT</v>
      </c>
      <c r="E1548" s="110"/>
      <c r="F1548" s="177" t="s">
        <v>12126</v>
      </c>
      <c r="G1548" s="75" t="s">
        <v>11582</v>
      </c>
      <c r="H1548" s="75"/>
      <c r="I1548" s="75"/>
      <c r="J1548" s="75"/>
      <c r="K1548" s="75"/>
    </row>
    <row r="1549" spans="1:11" ht="12" x14ac:dyDescent="0.2">
      <c r="A1549" s="111">
        <v>7265</v>
      </c>
      <c r="B1549" s="110" t="s">
        <v>7161</v>
      </c>
      <c r="C1549" s="110" t="s">
        <v>14213</v>
      </c>
      <c r="D1549" s="110" t="str">
        <f>UPPER(Table39[[#This Row],[Full Name (NEW)]])</f>
        <v>SURPRISE SARAH ANN RANCH STREET LIGHTING IMPROVEMENT DISTRICT</v>
      </c>
      <c r="E1549" s="110"/>
      <c r="F1549" s="177" t="s">
        <v>12126</v>
      </c>
      <c r="G1549" s="75" t="s">
        <v>11582</v>
      </c>
      <c r="H1549" s="75"/>
      <c r="I1549" s="75"/>
      <c r="J1549" s="75"/>
      <c r="K1549" s="75"/>
    </row>
    <row r="1550" spans="1:11" ht="12" x14ac:dyDescent="0.2">
      <c r="A1550" s="111">
        <v>7266</v>
      </c>
      <c r="B1550" s="110" t="s">
        <v>7114</v>
      </c>
      <c r="C1550" s="110" t="s">
        <v>14214</v>
      </c>
      <c r="D1550" s="110" t="str">
        <f>UPPER(Table39[[#This Row],[Full Name (NEW)]])</f>
        <v>SURPRISE VERMONTE STREET LIGHTING IMPROVEMENT DISTRICT</v>
      </c>
      <c r="E1550" s="110"/>
      <c r="F1550" s="177" t="s">
        <v>12126</v>
      </c>
      <c r="G1550" s="75" t="s">
        <v>11582</v>
      </c>
      <c r="H1550" s="75"/>
      <c r="I1550" s="75"/>
      <c r="J1550" s="75"/>
      <c r="K1550" s="75"/>
    </row>
    <row r="1551" spans="1:11" ht="12" x14ac:dyDescent="0.2">
      <c r="A1551" s="111">
        <v>7267</v>
      </c>
      <c r="B1551" s="110" t="s">
        <v>6979</v>
      </c>
      <c r="C1551" s="110" t="s">
        <v>14215</v>
      </c>
      <c r="D1551" s="110" t="str">
        <f>UPPER(Table39[[#This Row],[Full Name (NEW)]])</f>
        <v>SURPRISE BELL WEST RANCH STREET LIGHTING IMPROVEMENT DISTRICT</v>
      </c>
      <c r="E1551" s="110"/>
      <c r="F1551" s="177" t="s">
        <v>12126</v>
      </c>
      <c r="G1551" s="75" t="s">
        <v>11582</v>
      </c>
      <c r="H1551" s="75"/>
      <c r="I1551" s="75"/>
      <c r="J1551" s="75"/>
      <c r="K1551" s="75"/>
    </row>
    <row r="1552" spans="1:11" ht="12" x14ac:dyDescent="0.2">
      <c r="A1552" s="111">
        <v>7268</v>
      </c>
      <c r="B1552" s="110" t="s">
        <v>6982</v>
      </c>
      <c r="C1552" s="110" t="s">
        <v>14216</v>
      </c>
      <c r="D1552" s="110" t="str">
        <f>UPPER(Table39[[#This Row],[Full Name (NEW)]])</f>
        <v>SURPRISE CANYON RIDGE WEST STREET LIGHTING IMPROVEMENT DISTRICT</v>
      </c>
      <c r="E1552" s="110"/>
      <c r="F1552" s="177" t="s">
        <v>12126</v>
      </c>
      <c r="G1552" s="75" t="s">
        <v>11582</v>
      </c>
      <c r="H1552" s="75"/>
      <c r="I1552" s="75"/>
      <c r="J1552" s="75"/>
      <c r="K1552" s="75"/>
    </row>
    <row r="1553" spans="1:11" ht="12" x14ac:dyDescent="0.2">
      <c r="A1553" s="111">
        <v>7269</v>
      </c>
      <c r="B1553" s="110" t="s">
        <v>7196</v>
      </c>
      <c r="C1553" s="110" t="s">
        <v>14207</v>
      </c>
      <c r="D1553" s="110" t="str">
        <f>UPPER(Table39[[#This Row],[Full Name (NEW)]])</f>
        <v>SURPRISE CRESCENT CROWN STREET LIGHTING IMPROVEMENT DISTRICT NO. 82</v>
      </c>
      <c r="E1553" s="110"/>
      <c r="F1553" s="177" t="s">
        <v>12126</v>
      </c>
      <c r="G1553" s="75" t="s">
        <v>11582</v>
      </c>
      <c r="H1553" s="75"/>
      <c r="I1553" s="75"/>
      <c r="J1553" s="75"/>
      <c r="K1553" s="75"/>
    </row>
    <row r="1554" spans="1:11" ht="12" x14ac:dyDescent="0.2">
      <c r="A1554" s="111">
        <v>7270</v>
      </c>
      <c r="B1554" s="110" t="s">
        <v>7158</v>
      </c>
      <c r="C1554" s="110" t="s">
        <v>14219</v>
      </c>
      <c r="D1554" s="110" t="str">
        <f>UPPER(Table39[[#This Row],[Full Name (NEW)]])</f>
        <v>SURPRISE GREER RANCH NORTH PHASE 2 STREET LIGHTING IMPROVEMENT DISTRICT</v>
      </c>
      <c r="E1554" s="110"/>
      <c r="F1554" s="177" t="s">
        <v>12126</v>
      </c>
      <c r="G1554" s="75" t="s">
        <v>11582</v>
      </c>
      <c r="H1554" s="75"/>
      <c r="I1554" s="75"/>
      <c r="J1554" s="75"/>
      <c r="K1554" s="75"/>
    </row>
    <row r="1555" spans="1:11" ht="12" x14ac:dyDescent="0.2">
      <c r="A1555" s="111">
        <v>7271</v>
      </c>
      <c r="B1555" s="110" t="s">
        <v>7170</v>
      </c>
      <c r="C1555" s="110" t="s">
        <v>14220</v>
      </c>
      <c r="D1555" s="110" t="str">
        <f>UPPER(Table39[[#This Row],[Full Name (NEW)]])</f>
        <v>SURPRISE GREER RANCH NORTH PHASE 1 STREET LIGHTING IMPROVEMENT DISTRICT</v>
      </c>
      <c r="E1555" s="110"/>
      <c r="F1555" s="177" t="s">
        <v>12126</v>
      </c>
      <c r="G1555" s="75" t="s">
        <v>11582</v>
      </c>
      <c r="H1555" s="75"/>
      <c r="I1555" s="75"/>
      <c r="J1555" s="75"/>
      <c r="K1555" s="75"/>
    </row>
    <row r="1556" spans="1:11" ht="12" x14ac:dyDescent="0.2">
      <c r="A1556" s="111">
        <v>7272</v>
      </c>
      <c r="B1556" s="110" t="s">
        <v>7156</v>
      </c>
      <c r="C1556" s="110" t="s">
        <v>14221</v>
      </c>
      <c r="D1556" s="110" t="str">
        <f>UPPER(Table39[[#This Row],[Full Name (NEW)]])</f>
        <v>SURPRISE MARLEY PARK PHASE 1 STREET LIGHTING IMPROVEMENT DISTRICT NO. 5 AND 6</v>
      </c>
      <c r="E1556" s="110"/>
      <c r="F1556" s="177" t="s">
        <v>12126</v>
      </c>
      <c r="G1556" s="75" t="s">
        <v>11582</v>
      </c>
      <c r="H1556" s="75"/>
      <c r="I1556" s="75"/>
      <c r="J1556" s="75"/>
      <c r="K1556" s="75"/>
    </row>
    <row r="1557" spans="1:11" ht="12" x14ac:dyDescent="0.2">
      <c r="A1557" s="111">
        <v>7273</v>
      </c>
      <c r="B1557" s="110" t="s">
        <v>7126</v>
      </c>
      <c r="C1557" s="110" t="s">
        <v>14222</v>
      </c>
      <c r="D1557" s="110" t="str">
        <f>UPPER(Table39[[#This Row],[Full Name (NEW)]])</f>
        <v>SURPRISE MARLEY PARK PHASE 1 STREET LIGHTING IMPROVEMENT DISTRICT NO. 7 AND 8</v>
      </c>
      <c r="E1557" s="110"/>
      <c r="F1557" s="177" t="s">
        <v>12126</v>
      </c>
      <c r="G1557" s="75" t="s">
        <v>11582</v>
      </c>
      <c r="H1557" s="75"/>
      <c r="I1557" s="75"/>
      <c r="J1557" s="75"/>
      <c r="K1557" s="75"/>
    </row>
    <row r="1558" spans="1:11" ht="12" x14ac:dyDescent="0.2">
      <c r="A1558" s="111">
        <v>7274</v>
      </c>
      <c r="B1558" s="110" t="s">
        <v>6985</v>
      </c>
      <c r="C1558" s="110" t="s">
        <v>14223</v>
      </c>
      <c r="D1558" s="110" t="str">
        <f>UPPER(Table39[[#This Row],[Full Name (NEW)]])</f>
        <v>SURPRISE MOUNTAIN VIEW RANCH STREET LIGHTING IMPROVEMENT DISTRICT NO. 2</v>
      </c>
      <c r="E1558" s="110"/>
      <c r="F1558" s="177" t="s">
        <v>12126</v>
      </c>
      <c r="G1558" s="75" t="s">
        <v>11582</v>
      </c>
      <c r="H1558" s="75"/>
      <c r="I1558" s="75"/>
      <c r="J1558" s="75"/>
      <c r="K1558" s="75"/>
    </row>
    <row r="1559" spans="1:11" ht="12" x14ac:dyDescent="0.2">
      <c r="A1559" s="111">
        <v>7275</v>
      </c>
      <c r="B1559" s="110" t="s">
        <v>7111</v>
      </c>
      <c r="C1559" s="110" t="s">
        <v>14224</v>
      </c>
      <c r="D1559" s="110" t="str">
        <f>UPPER(Table39[[#This Row],[Full Name (NEW)]])</f>
        <v>SURPRISE RANCHO GABRIELA PHASE 2 PARCEL 11 STREET LIGHTING IMPROVEMENT DISTRICT</v>
      </c>
      <c r="E1559" s="110"/>
      <c r="F1559" s="177" t="s">
        <v>12126</v>
      </c>
      <c r="G1559" s="75" t="s">
        <v>11582</v>
      </c>
      <c r="H1559" s="75"/>
      <c r="I1559" s="75"/>
      <c r="J1559" s="75"/>
      <c r="K1559" s="75"/>
    </row>
    <row r="1560" spans="1:11" ht="12" x14ac:dyDescent="0.2">
      <c r="A1560" s="111">
        <v>7276</v>
      </c>
      <c r="B1560" s="110" t="s">
        <v>7129</v>
      </c>
      <c r="C1560" s="110" t="s">
        <v>14226</v>
      </c>
      <c r="D1560" s="110" t="str">
        <f>UPPER(Table39[[#This Row],[Full Name (NEW)]])</f>
        <v>SURPRISE ROYAL RANCH UNIT 2 PARCEL 8 STREET LIGHTING IMPROVEMENT DISTRICT</v>
      </c>
      <c r="E1560" s="110"/>
      <c r="F1560" s="177" t="s">
        <v>12126</v>
      </c>
      <c r="G1560" s="75" t="s">
        <v>11582</v>
      </c>
      <c r="H1560" s="75"/>
      <c r="I1560" s="75"/>
      <c r="J1560" s="75"/>
      <c r="K1560" s="75"/>
    </row>
    <row r="1561" spans="1:11" ht="12" x14ac:dyDescent="0.2">
      <c r="A1561" s="111">
        <v>7277</v>
      </c>
      <c r="B1561" s="110" t="s">
        <v>7164</v>
      </c>
      <c r="C1561" s="110" t="s">
        <v>14227</v>
      </c>
      <c r="D1561" s="110" t="str">
        <f>UPPER(Table39[[#This Row],[Full Name (NEW)]])</f>
        <v>SURPRISE SIERRA MONTANA PARCEL 7 STREET LIGHTING IMPROVEMENT DISTRICT</v>
      </c>
      <c r="E1561" s="110"/>
      <c r="F1561" s="177" t="s">
        <v>12126</v>
      </c>
      <c r="G1561" s="75" t="s">
        <v>11582</v>
      </c>
      <c r="H1561" s="75"/>
      <c r="I1561" s="75"/>
      <c r="J1561" s="75"/>
      <c r="K1561" s="75"/>
    </row>
    <row r="1562" spans="1:11" ht="12" x14ac:dyDescent="0.2">
      <c r="A1562" s="111">
        <v>7278</v>
      </c>
      <c r="B1562" s="110" t="s">
        <v>7132</v>
      </c>
      <c r="C1562" s="110" t="s">
        <v>14228</v>
      </c>
      <c r="D1562" s="110" t="str">
        <f>UPPER(Table39[[#This Row],[Full Name (NEW)]])</f>
        <v>SURPRISE SIERRA VISTA PARCEL 4 STREET LIGHTING IMPROVEMENT DISTRICT</v>
      </c>
      <c r="E1562" s="110"/>
      <c r="F1562" s="177" t="s">
        <v>12126</v>
      </c>
      <c r="G1562" s="75" t="s">
        <v>11582</v>
      </c>
      <c r="H1562" s="75"/>
      <c r="I1562" s="75"/>
      <c r="J1562" s="75"/>
      <c r="K1562" s="75"/>
    </row>
    <row r="1563" spans="1:11" ht="12" x14ac:dyDescent="0.2">
      <c r="A1563" s="111">
        <v>7279</v>
      </c>
      <c r="B1563" s="110" t="s">
        <v>7105</v>
      </c>
      <c r="C1563" s="110" t="s">
        <v>14229</v>
      </c>
      <c r="D1563" s="110" t="str">
        <f>UPPER(Table39[[#This Row],[Full Name (NEW)]])</f>
        <v>SURPRISE SIERRA VERDA PHASE 1 STREET LIGHTING IMPROVEMENT DISTRICT</v>
      </c>
      <c r="E1563" s="110"/>
      <c r="F1563" s="177" t="s">
        <v>12126</v>
      </c>
      <c r="G1563" s="75" t="s">
        <v>11582</v>
      </c>
      <c r="H1563" s="75"/>
      <c r="I1563" s="75"/>
      <c r="J1563" s="75"/>
      <c r="K1563" s="75"/>
    </row>
    <row r="1564" spans="1:11" ht="12" x14ac:dyDescent="0.2">
      <c r="A1564" s="111">
        <v>7280</v>
      </c>
      <c r="B1564" s="110" t="s">
        <v>7102</v>
      </c>
      <c r="C1564" s="110" t="s">
        <v>14230</v>
      </c>
      <c r="D1564" s="110" t="str">
        <f>UPPER(Table39[[#This Row],[Full Name (NEW)]])</f>
        <v>SURPRISE GREER RANCH SOUTH STREET LIGHTING IMPROVEMENT DISTRICT</v>
      </c>
      <c r="E1564" s="110"/>
      <c r="F1564" s="177" t="s">
        <v>12126</v>
      </c>
      <c r="G1564" s="75" t="s">
        <v>11582</v>
      </c>
      <c r="H1564" s="75"/>
      <c r="I1564" s="75"/>
      <c r="J1564" s="75"/>
      <c r="K1564" s="75"/>
    </row>
    <row r="1565" spans="1:11" ht="12" x14ac:dyDescent="0.2">
      <c r="A1565" s="111">
        <v>7281</v>
      </c>
      <c r="B1565" s="110" t="s">
        <v>7093</v>
      </c>
      <c r="C1565" s="110" t="s">
        <v>14231</v>
      </c>
      <c r="D1565" s="110" t="str">
        <f>UPPER(Table39[[#This Row],[Full Name (NEW)]])</f>
        <v>SURPRISE COTTON GIN STREET LIGHTING IMPROVEMENT DISTRICT</v>
      </c>
      <c r="E1565" s="110"/>
      <c r="F1565" s="177" t="s">
        <v>12126</v>
      </c>
      <c r="G1565" s="75" t="s">
        <v>11582</v>
      </c>
      <c r="H1565" s="75"/>
      <c r="I1565" s="75"/>
      <c r="J1565" s="75"/>
      <c r="K1565" s="75"/>
    </row>
    <row r="1566" spans="1:11" ht="12" x14ac:dyDescent="0.2">
      <c r="A1566" s="111">
        <v>7282</v>
      </c>
      <c r="B1566" s="110" t="s">
        <v>7087</v>
      </c>
      <c r="C1566" s="110" t="s">
        <v>14232</v>
      </c>
      <c r="D1566" s="110" t="str">
        <f>UPPER(Table39[[#This Row],[Full Name (NEW)]])</f>
        <v>SURPRISE DESERT OASIS STREET LIGHTING IMPROVEMENT DISTRICT NO. 1</v>
      </c>
      <c r="E1566" s="110"/>
      <c r="F1566" s="177" t="s">
        <v>12126</v>
      </c>
      <c r="G1566" s="75" t="s">
        <v>11582</v>
      </c>
      <c r="H1566" s="75"/>
      <c r="I1566" s="75"/>
      <c r="J1566" s="75"/>
      <c r="K1566" s="75"/>
    </row>
    <row r="1567" spans="1:11" ht="12" x14ac:dyDescent="0.2">
      <c r="A1567" s="111">
        <v>7283</v>
      </c>
      <c r="B1567" s="110" t="s">
        <v>7084</v>
      </c>
      <c r="C1567" s="110" t="s">
        <v>14233</v>
      </c>
      <c r="D1567" s="110" t="str">
        <f>UPPER(Table39[[#This Row],[Full Name (NEW)]])</f>
        <v>SURPRISE LITCHFIELD MANOR STREET LIGHTING IMPROVEMENT DISTRICT</v>
      </c>
      <c r="E1567" s="110"/>
      <c r="F1567" s="177" t="s">
        <v>12126</v>
      </c>
      <c r="G1567" s="75" t="s">
        <v>11582</v>
      </c>
      <c r="H1567" s="75"/>
      <c r="I1567" s="75"/>
      <c r="J1567" s="75"/>
      <c r="K1567" s="75"/>
    </row>
    <row r="1568" spans="1:11" ht="12" x14ac:dyDescent="0.2">
      <c r="A1568" s="111">
        <v>7284</v>
      </c>
      <c r="B1568" s="110" t="s">
        <v>7096</v>
      </c>
      <c r="C1568" s="110" t="s">
        <v>14234</v>
      </c>
      <c r="D1568" s="110" t="str">
        <f>UPPER(Table39[[#This Row],[Full Name (NEW)]])</f>
        <v>SURPRISE MARLEY PARK PHASE 1 STREET LIGHTING IMPROVEMENT DISTRICT</v>
      </c>
      <c r="E1568" s="110"/>
      <c r="F1568" s="177" t="s">
        <v>12126</v>
      </c>
      <c r="G1568" s="75" t="s">
        <v>11582</v>
      </c>
      <c r="H1568" s="75"/>
      <c r="I1568" s="75"/>
      <c r="J1568" s="75"/>
      <c r="K1568" s="75"/>
    </row>
    <row r="1569" spans="1:11" ht="12" x14ac:dyDescent="0.2">
      <c r="A1569" s="111">
        <v>7285</v>
      </c>
      <c r="B1569" s="110" t="s">
        <v>7090</v>
      </c>
      <c r="C1569" s="110" t="s">
        <v>14235</v>
      </c>
      <c r="D1569" s="110" t="str">
        <f>UPPER(Table39[[#This Row],[Full Name (NEW)]])</f>
        <v>SURPRISE SIERRA MONTATA PARCEL 12 STREET LIGHTING IMPROVEMENT DISTRICT</v>
      </c>
      <c r="E1569" s="110"/>
      <c r="F1569" s="177" t="s">
        <v>12126</v>
      </c>
      <c r="G1569" s="75" t="s">
        <v>11582</v>
      </c>
      <c r="H1569" s="75"/>
      <c r="I1569" s="75"/>
      <c r="J1569" s="75"/>
      <c r="K1569" s="75"/>
    </row>
    <row r="1570" spans="1:11" ht="12" x14ac:dyDescent="0.2">
      <c r="A1570" s="111">
        <v>7286</v>
      </c>
      <c r="B1570" s="110" t="s">
        <v>7081</v>
      </c>
      <c r="C1570" s="110" t="s">
        <v>14236</v>
      </c>
      <c r="D1570" s="110" t="str">
        <f>UPPER(Table39[[#This Row],[Full Name (NEW)]])</f>
        <v>SURPRISE SIERRA MONTANA PHASE 2 STREET LIGHTING IMPROVEMENT DISTRICT</v>
      </c>
      <c r="E1570" s="110"/>
      <c r="F1570" s="177" t="s">
        <v>12126</v>
      </c>
      <c r="G1570" s="75" t="s">
        <v>11582</v>
      </c>
      <c r="H1570" s="75"/>
      <c r="I1570" s="75"/>
      <c r="J1570" s="75"/>
      <c r="K1570" s="75"/>
    </row>
    <row r="1571" spans="1:11" ht="12" x14ac:dyDescent="0.2">
      <c r="A1571" s="111">
        <v>7287</v>
      </c>
      <c r="B1571" s="110" t="s">
        <v>7099</v>
      </c>
      <c r="C1571" s="110" t="s">
        <v>14237</v>
      </c>
      <c r="D1571" s="110" t="str">
        <f>UPPER(Table39[[#This Row],[Full Name (NEW)]])</f>
        <v>SURPRISE SUMMERFIELD AT LITCHFIELD STREET LIGHTING IMPROVEMENT DISTRICT</v>
      </c>
      <c r="E1571" s="110"/>
      <c r="F1571" s="177" t="s">
        <v>12126</v>
      </c>
      <c r="G1571" s="75" t="s">
        <v>11582</v>
      </c>
      <c r="H1571" s="75"/>
      <c r="I1571" s="75"/>
      <c r="J1571" s="75"/>
      <c r="K1571" s="75"/>
    </row>
    <row r="1572" spans="1:11" ht="12" x14ac:dyDescent="0.2">
      <c r="A1572" s="111">
        <v>7288</v>
      </c>
      <c r="B1572" s="110" t="s">
        <v>7108</v>
      </c>
      <c r="C1572" s="110" t="s">
        <v>14239</v>
      </c>
      <c r="D1572" s="110" t="str">
        <f>UPPER(Table39[[#This Row],[Full Name (NEW)]])</f>
        <v>SURPRISE FARMS PHASE 2 STREET LIGHTING IMPROVEMENT DISTRICT</v>
      </c>
      <c r="E1572" s="110"/>
      <c r="F1572" s="177" t="s">
        <v>12126</v>
      </c>
      <c r="G1572" s="75" t="s">
        <v>11582</v>
      </c>
      <c r="H1572" s="75"/>
      <c r="I1572" s="75"/>
      <c r="J1572" s="75"/>
      <c r="K1572" s="75"/>
    </row>
    <row r="1573" spans="1:11" ht="12" x14ac:dyDescent="0.2">
      <c r="A1573" s="111">
        <v>7289</v>
      </c>
      <c r="B1573" s="110" t="s">
        <v>7167</v>
      </c>
      <c r="C1573" s="110" t="s">
        <v>14238</v>
      </c>
      <c r="D1573" s="110" t="str">
        <f>UPPER(Table39[[#This Row],[Full Name (NEW)]])</f>
        <v>SURPRISE FARMS PHASE 4 STREET LIGHTING IMPROVEMENT DISTRICT</v>
      </c>
      <c r="E1573" s="110"/>
      <c r="F1573" s="177" t="s">
        <v>12126</v>
      </c>
      <c r="G1573" s="75" t="s">
        <v>11582</v>
      </c>
      <c r="H1573" s="75"/>
      <c r="I1573" s="75"/>
      <c r="J1573" s="75"/>
      <c r="K1573" s="75"/>
    </row>
    <row r="1574" spans="1:11" ht="12" x14ac:dyDescent="0.2">
      <c r="A1574" s="111">
        <v>7290</v>
      </c>
      <c r="B1574" s="110" t="s">
        <v>7173</v>
      </c>
      <c r="C1574" s="110" t="s">
        <v>14240</v>
      </c>
      <c r="D1574" s="110" t="str">
        <f>UPPER(Table39[[#This Row],[Full Name (NEW)]])</f>
        <v>SURPRISE SYCAMORE ESTATES PARCEL 13 STREET LIGHTING IMPROVEMENT DISTRICT</v>
      </c>
      <c r="E1574" s="110"/>
      <c r="F1574" s="177" t="s">
        <v>12126</v>
      </c>
      <c r="G1574" s="75" t="s">
        <v>11582</v>
      </c>
      <c r="H1574" s="75"/>
      <c r="I1574" s="75"/>
      <c r="J1574" s="75"/>
      <c r="K1574" s="75"/>
    </row>
    <row r="1575" spans="1:11" ht="12" x14ac:dyDescent="0.2">
      <c r="A1575" s="111">
        <v>7291</v>
      </c>
      <c r="B1575" s="110" t="s">
        <v>7199</v>
      </c>
      <c r="C1575" s="110" t="s">
        <v>14241</v>
      </c>
      <c r="D1575" s="110" t="str">
        <f>UPPER(Table39[[#This Row],[Full Name (NEW)]])</f>
        <v>SURPRISE WESTFIELD COMMONS STREET LIGHTING IMPROVEMENT DISTRICT</v>
      </c>
      <c r="E1575" s="110"/>
      <c r="F1575" s="177" t="s">
        <v>12126</v>
      </c>
      <c r="G1575" s="75" t="s">
        <v>11582</v>
      </c>
      <c r="H1575" s="75"/>
      <c r="I1575" s="75"/>
      <c r="J1575" s="75"/>
      <c r="K1575" s="75"/>
    </row>
    <row r="1576" spans="1:11" ht="12" x14ac:dyDescent="0.2">
      <c r="A1576" s="111">
        <v>7292</v>
      </c>
      <c r="B1576" s="110" t="s">
        <v>7138</v>
      </c>
      <c r="C1576" s="110" t="s">
        <v>14242</v>
      </c>
      <c r="D1576" s="110" t="str">
        <f>UPPER(Table39[[#This Row],[Full Name (NEW)]])</f>
        <v>SURPRISE CITY AT SURPRISE PHASE 1 STREET LIGHTING IMPROVEMENT DISTRICT</v>
      </c>
      <c r="E1576" s="110"/>
      <c r="F1576" s="177" t="s">
        <v>12126</v>
      </c>
      <c r="G1576" s="75" t="s">
        <v>11582</v>
      </c>
      <c r="H1576" s="75"/>
      <c r="I1576" s="75"/>
      <c r="J1576" s="75"/>
      <c r="K1576" s="75"/>
    </row>
    <row r="1577" spans="1:11" ht="12" x14ac:dyDescent="0.2">
      <c r="A1577" s="111">
        <v>7293</v>
      </c>
      <c r="B1577" s="110" t="s">
        <v>7141</v>
      </c>
      <c r="C1577" s="110" t="s">
        <v>14243</v>
      </c>
      <c r="D1577" s="110" t="str">
        <f>UPPER(Table39[[#This Row],[Full Name (NEW)]])</f>
        <v>SURPRISE RANCHO GABRIELA PHASE 3-17 STREET LIGHTING IMPROVEMENT DISTRICT</v>
      </c>
      <c r="E1577" s="110"/>
      <c r="F1577" s="177" t="s">
        <v>12126</v>
      </c>
      <c r="G1577" s="75" t="s">
        <v>11582</v>
      </c>
      <c r="H1577" s="75"/>
      <c r="I1577" s="75"/>
      <c r="J1577" s="75"/>
      <c r="K1577" s="75"/>
    </row>
    <row r="1578" spans="1:11" ht="12" x14ac:dyDescent="0.2">
      <c r="A1578" s="111">
        <v>7294</v>
      </c>
      <c r="B1578" s="110" t="s">
        <v>7147</v>
      </c>
      <c r="C1578" s="110" t="s">
        <v>14244</v>
      </c>
      <c r="D1578" s="110" t="str">
        <f>UPPER(Table39[[#This Row],[Full Name (NEW)]])</f>
        <v>SURPRISE ROYAL RANCH UNIT 2 PARCEL 7 STREET LIGHTING IMPROVEMENT DISTRICT</v>
      </c>
      <c r="E1578" s="110"/>
      <c r="F1578" s="177" t="s">
        <v>12126</v>
      </c>
      <c r="G1578" s="75" t="s">
        <v>11582</v>
      </c>
      <c r="H1578" s="75"/>
      <c r="I1578" s="75"/>
      <c r="J1578" s="75"/>
      <c r="K1578" s="75"/>
    </row>
    <row r="1579" spans="1:11" ht="12" x14ac:dyDescent="0.2">
      <c r="A1579" s="111">
        <v>7295</v>
      </c>
      <c r="B1579" s="110" t="s">
        <v>7144</v>
      </c>
      <c r="C1579" s="110" t="s">
        <v>14245</v>
      </c>
      <c r="D1579" s="110" t="str">
        <f>UPPER(Table39[[#This Row],[Full Name (NEW)]])</f>
        <v>SURPRISE ROYAL RANCH UNIT 2 STREET LIGHTING IMPROVEMENT DISTRICT</v>
      </c>
      <c r="E1579" s="110"/>
      <c r="F1579" s="177" t="s">
        <v>12126</v>
      </c>
      <c r="G1579" s="75" t="s">
        <v>11582</v>
      </c>
      <c r="H1579" s="75"/>
      <c r="I1579" s="75"/>
      <c r="J1579" s="75"/>
      <c r="K1579" s="75"/>
    </row>
    <row r="1580" spans="1:11" ht="12" x14ac:dyDescent="0.2">
      <c r="A1580" s="111">
        <v>7296</v>
      </c>
      <c r="B1580" s="110" t="s">
        <v>7135</v>
      </c>
      <c r="C1580" s="110" t="s">
        <v>14246</v>
      </c>
      <c r="D1580" s="110" t="str">
        <f>UPPER(Table39[[#This Row],[Full Name (NEW)]])</f>
        <v>SURPRISE FARMS PHASE 3 STREET LIGHTING IMPROVEMENT DISTRICT</v>
      </c>
      <c r="E1580" s="110"/>
      <c r="F1580" s="177" t="s">
        <v>12126</v>
      </c>
      <c r="G1580" s="75" t="s">
        <v>11582</v>
      </c>
      <c r="H1580" s="75"/>
      <c r="I1580" s="75"/>
      <c r="J1580" s="75"/>
      <c r="K1580" s="75"/>
    </row>
    <row r="1581" spans="1:11" ht="12" x14ac:dyDescent="0.2">
      <c r="A1581" s="111">
        <v>7297</v>
      </c>
      <c r="B1581" s="110" t="s">
        <v>7206</v>
      </c>
      <c r="C1581" s="110" t="s">
        <v>14247</v>
      </c>
      <c r="D1581" s="110" t="str">
        <f>UPPER(Table39[[#This Row],[Full Name (NEW)]])</f>
        <v>SURPRISE ASANTE PARCELS 1-16 STREET LIGHTING IMPROVEMENT DISTRICT</v>
      </c>
      <c r="E1581" s="110"/>
      <c r="F1581" s="177" t="s">
        <v>12126</v>
      </c>
      <c r="G1581" s="75" t="s">
        <v>11582</v>
      </c>
      <c r="H1581" s="75"/>
      <c r="I1581" s="75"/>
      <c r="J1581" s="75"/>
      <c r="K1581" s="75"/>
    </row>
    <row r="1582" spans="1:11" ht="12" x14ac:dyDescent="0.2">
      <c r="A1582" s="111">
        <v>7298</v>
      </c>
      <c r="B1582" s="110" t="s">
        <v>7039</v>
      </c>
      <c r="C1582" s="110" t="s">
        <v>14208</v>
      </c>
      <c r="D1582" s="110" t="str">
        <f>UPPER(Table39[[#This Row],[Full Name (NEW)]])</f>
        <v>SURPRISE ASHTON RANCH STREET LIGHTING IMPROVEMENT DISTRICT NO. 3</v>
      </c>
      <c r="E1582" s="110"/>
      <c r="F1582" s="177" t="s">
        <v>12126</v>
      </c>
      <c r="G1582" s="75" t="s">
        <v>11582</v>
      </c>
      <c r="H1582" s="75"/>
      <c r="I1582" s="75"/>
      <c r="J1582" s="75"/>
      <c r="K1582" s="75"/>
    </row>
    <row r="1583" spans="1:11" ht="12" x14ac:dyDescent="0.2">
      <c r="A1583" s="111">
        <v>7299</v>
      </c>
      <c r="B1583" s="110" t="s">
        <v>7042</v>
      </c>
      <c r="C1583" s="110" t="s">
        <v>14209</v>
      </c>
      <c r="D1583" s="110" t="str">
        <f>UPPER(Table39[[#This Row],[Full Name (NEW)]])</f>
        <v>SURPRISE ASHTON RANCH STREET LIGHTING IMPROVEMENT DISTRICT NO. 4</v>
      </c>
      <c r="E1583" s="110"/>
      <c r="F1583" s="177" t="s">
        <v>12126</v>
      </c>
      <c r="G1583" s="75" t="s">
        <v>11582</v>
      </c>
      <c r="H1583" s="75"/>
      <c r="I1583" s="75"/>
      <c r="J1583" s="75"/>
      <c r="K1583" s="75"/>
    </row>
    <row r="1584" spans="1:11" ht="12" x14ac:dyDescent="0.2">
      <c r="A1584" s="111">
        <v>7300</v>
      </c>
      <c r="B1584" s="110" t="s">
        <v>7006</v>
      </c>
      <c r="C1584" s="110" t="s">
        <v>14248</v>
      </c>
      <c r="D1584" s="110" t="str">
        <f>UPPER(Table39[[#This Row],[Full Name (NEW)]])</f>
        <v>SURPRISE ASHTON RANCH STREET LIGHTING IMPROVEMENT DISTRICT NO. 2</v>
      </c>
      <c r="E1584" s="110"/>
      <c r="F1584" s="177" t="s">
        <v>12126</v>
      </c>
      <c r="G1584" s="75" t="s">
        <v>11582</v>
      </c>
      <c r="H1584" s="75"/>
      <c r="I1584" s="75"/>
      <c r="J1584" s="75"/>
      <c r="K1584" s="75"/>
    </row>
    <row r="1585" spans="1:11" ht="12" x14ac:dyDescent="0.2">
      <c r="A1585" s="111">
        <v>7301</v>
      </c>
      <c r="B1585" s="110" t="s">
        <v>7009</v>
      </c>
      <c r="C1585" s="110" t="s">
        <v>14249</v>
      </c>
      <c r="D1585" s="110" t="str">
        <f>UPPER(Table39[[#This Row],[Full Name (NEW)]])</f>
        <v>SURPRISE COUNTRYSIDE STREET LIGHTING IMPROVEMENT DISTRICT</v>
      </c>
      <c r="E1585" s="110"/>
      <c r="F1585" s="177" t="s">
        <v>12126</v>
      </c>
      <c r="G1585" s="75" t="s">
        <v>11582</v>
      </c>
      <c r="H1585" s="75"/>
      <c r="I1585" s="75"/>
      <c r="J1585" s="75"/>
      <c r="K1585" s="75"/>
    </row>
    <row r="1586" spans="1:11" ht="12" x14ac:dyDescent="0.2">
      <c r="A1586" s="111">
        <v>7302</v>
      </c>
      <c r="B1586" s="110" t="s">
        <v>7150</v>
      </c>
      <c r="C1586" s="110" t="s">
        <v>14250</v>
      </c>
      <c r="D1586" s="110" t="str">
        <f>UPPER(Table39[[#This Row],[Full Name (NEW)]])</f>
        <v>SURPRISE DESERT OASIS LANCER STREET LIGHTING IMPROVEMENT DISTRICT</v>
      </c>
      <c r="E1586" s="110"/>
      <c r="F1586" s="177" t="s">
        <v>12126</v>
      </c>
      <c r="G1586" s="75" t="s">
        <v>11582</v>
      </c>
      <c r="H1586" s="75"/>
      <c r="I1586" s="75"/>
      <c r="J1586" s="75"/>
      <c r="K1586" s="75"/>
    </row>
    <row r="1587" spans="1:11" ht="12" x14ac:dyDescent="0.2">
      <c r="A1587" s="111">
        <v>7303</v>
      </c>
      <c r="B1587" s="110" t="s">
        <v>7012</v>
      </c>
      <c r="C1587" s="110" t="s">
        <v>14251</v>
      </c>
      <c r="D1587" s="110" t="str">
        <f>UPPER(Table39[[#This Row],[Full Name (NEW)]])</f>
        <v>SURPRISE GREENWAY PARC STREET LIGHTING IMPROVEMENT DISTRICT NO. 3</v>
      </c>
      <c r="E1587" s="110"/>
      <c r="F1587" s="177" t="s">
        <v>12126</v>
      </c>
      <c r="G1587" s="75" t="s">
        <v>11582</v>
      </c>
      <c r="H1587" s="75"/>
      <c r="I1587" s="75"/>
      <c r="J1587" s="75"/>
      <c r="K1587" s="75"/>
    </row>
    <row r="1588" spans="1:11" ht="12" x14ac:dyDescent="0.2">
      <c r="A1588" s="111">
        <v>7304</v>
      </c>
      <c r="B1588" s="110" t="s">
        <v>7153</v>
      </c>
      <c r="C1588" s="110" t="s">
        <v>14252</v>
      </c>
      <c r="D1588" s="110" t="str">
        <f>UPPER(Table39[[#This Row],[Full Name (NEW)]])</f>
        <v>SURPRISE MARLEY PARK PHASE 2 STREET LIGHTING IMPROVEMENT DISTRICT</v>
      </c>
      <c r="E1588" s="110"/>
      <c r="F1588" s="177" t="s">
        <v>12126</v>
      </c>
      <c r="G1588" s="75" t="s">
        <v>11582</v>
      </c>
      <c r="H1588" s="75"/>
      <c r="I1588" s="75"/>
      <c r="J1588" s="75"/>
      <c r="K1588" s="75"/>
    </row>
    <row r="1589" spans="1:11" ht="12" x14ac:dyDescent="0.2">
      <c r="A1589" s="111">
        <v>7305</v>
      </c>
      <c r="B1589" s="110" t="s">
        <v>7036</v>
      </c>
      <c r="C1589" s="110" t="s">
        <v>14253</v>
      </c>
      <c r="D1589" s="110" t="str">
        <f>UPPER(Table39[[#This Row],[Full Name (NEW)]])</f>
        <v>SURPRISE NORTHWEST RANCH STREET LIGHTING IMPROVEMENT DISTRICT</v>
      </c>
      <c r="E1589" s="110"/>
      <c r="F1589" s="177" t="s">
        <v>12126</v>
      </c>
      <c r="G1589" s="75" t="s">
        <v>11582</v>
      </c>
      <c r="H1589" s="75"/>
      <c r="I1589" s="75"/>
      <c r="J1589" s="75"/>
      <c r="K1589" s="75"/>
    </row>
    <row r="1590" spans="1:11" ht="12" x14ac:dyDescent="0.2">
      <c r="A1590" s="111">
        <v>7306</v>
      </c>
      <c r="B1590" s="110" t="s">
        <v>7045</v>
      </c>
      <c r="C1590" s="110" t="s">
        <v>14254</v>
      </c>
      <c r="D1590" s="110" t="str">
        <f>UPPER(Table39[[#This Row],[Full Name (NEW)]])</f>
        <v>SURPRISE RANCHO GABRIELA STREET LIGHTING IMPROVEMENT DISTRICT NO. 1</v>
      </c>
      <c r="E1590" s="110"/>
      <c r="F1590" s="177" t="s">
        <v>12126</v>
      </c>
      <c r="G1590" s="75" t="s">
        <v>11582</v>
      </c>
      <c r="H1590" s="75"/>
      <c r="I1590" s="75"/>
      <c r="J1590" s="75"/>
      <c r="K1590" s="75"/>
    </row>
    <row r="1591" spans="1:11" ht="12" x14ac:dyDescent="0.2">
      <c r="A1591" s="111">
        <v>7307</v>
      </c>
      <c r="B1591" s="110" t="s">
        <v>7015</v>
      </c>
      <c r="C1591" s="110" t="s">
        <v>14255</v>
      </c>
      <c r="D1591" s="110" t="str">
        <f>UPPER(Table39[[#This Row],[Full Name (NEW)]])</f>
        <v>SURPRISE SUN CITY GRANT STREET LIGHTING IMPROVEMENT DISTRICT NO. 4</v>
      </c>
      <c r="E1591" s="110"/>
      <c r="F1591" s="177" t="s">
        <v>12126</v>
      </c>
      <c r="G1591" s="75" t="s">
        <v>11582</v>
      </c>
      <c r="H1591" s="75"/>
      <c r="I1591" s="75"/>
      <c r="J1591" s="75"/>
      <c r="K1591" s="75"/>
    </row>
    <row r="1592" spans="1:11" ht="12" x14ac:dyDescent="0.2">
      <c r="A1592" s="111">
        <v>7308</v>
      </c>
      <c r="B1592" s="110" t="s">
        <v>7018</v>
      </c>
      <c r="C1592" s="110" t="s">
        <v>14256</v>
      </c>
      <c r="D1592" s="110" t="str">
        <f>UPPER(Table39[[#This Row],[Full Name (NEW)]])</f>
        <v>SURPRISE BELL WEST RANCH PARCEL 1A STREET LIGHTING IMPROVEMENT DISTRICT</v>
      </c>
      <c r="E1592" s="110"/>
      <c r="F1592" s="177" t="s">
        <v>12126</v>
      </c>
      <c r="G1592" s="75" t="s">
        <v>11582</v>
      </c>
      <c r="H1592" s="75"/>
      <c r="I1592" s="75"/>
      <c r="J1592" s="75"/>
      <c r="K1592" s="75"/>
    </row>
    <row r="1593" spans="1:11" ht="12" x14ac:dyDescent="0.2">
      <c r="A1593" s="111">
        <v>7309</v>
      </c>
      <c r="B1593" s="110" t="s">
        <v>7021</v>
      </c>
      <c r="C1593" s="110" t="s">
        <v>14257</v>
      </c>
      <c r="D1593" s="110" t="str">
        <f>UPPER(Table39[[#This Row],[Full Name (NEW)]])</f>
        <v>SURPRISE BELL WEST RANCH PARCEL 1B STREET LIGHTING IMPROVEMENT DISTRICT</v>
      </c>
      <c r="E1593" s="110"/>
      <c r="F1593" s="177" t="s">
        <v>12126</v>
      </c>
      <c r="G1593" s="75" t="s">
        <v>11582</v>
      </c>
      <c r="H1593" s="75"/>
      <c r="I1593" s="75"/>
      <c r="J1593" s="75"/>
      <c r="K1593" s="75"/>
    </row>
    <row r="1594" spans="1:11" ht="12" x14ac:dyDescent="0.2">
      <c r="A1594" s="111">
        <v>7670</v>
      </c>
      <c r="B1594" s="110" t="s">
        <v>3230</v>
      </c>
      <c r="C1594" s="110" t="s">
        <v>13200</v>
      </c>
      <c r="D1594" s="110" t="str">
        <f>UPPER(Table39[[#This Row],[Full Name (NEW)]])</f>
        <v>SUBURBAN RANCHETTES STREET LIGHTING IMPROVEMENT DISTRICT</v>
      </c>
      <c r="E1594" s="110" t="s">
        <v>13470</v>
      </c>
      <c r="F1594" s="177" t="s">
        <v>12106</v>
      </c>
      <c r="G1594" s="75" t="s">
        <v>10892</v>
      </c>
      <c r="H1594" s="75" t="s">
        <v>12919</v>
      </c>
      <c r="I1594" s="75" t="s">
        <v>11302</v>
      </c>
      <c r="J1594" s="75"/>
      <c r="K1594" s="75"/>
    </row>
    <row r="1595" spans="1:11" ht="12" x14ac:dyDescent="0.2">
      <c r="A1595" s="111">
        <v>7310</v>
      </c>
      <c r="B1595" s="110" t="s">
        <v>7024</v>
      </c>
      <c r="C1595" s="110" t="s">
        <v>14258</v>
      </c>
      <c r="D1595" s="110" t="str">
        <f>UPPER(Table39[[#This Row],[Full Name (NEW)]])</f>
        <v>SURPRISE GREENWAY PARC STREET LIGHTING IMPROVEMENT DISTRICT NO. 2</v>
      </c>
      <c r="E1595" s="110"/>
      <c r="F1595" s="177" t="s">
        <v>12126</v>
      </c>
      <c r="G1595" s="75" t="s">
        <v>11582</v>
      </c>
      <c r="H1595" s="75"/>
      <c r="I1595" s="75"/>
      <c r="J1595" s="75"/>
      <c r="K1595" s="75"/>
    </row>
    <row r="1596" spans="1:11" ht="12" x14ac:dyDescent="0.2">
      <c r="A1596" s="111">
        <v>7311</v>
      </c>
      <c r="B1596" s="110" t="s">
        <v>7048</v>
      </c>
      <c r="C1596" s="110" t="s">
        <v>14259</v>
      </c>
      <c r="D1596" s="110" t="str">
        <f>UPPER(Table39[[#This Row],[Full Name (NEW)]])</f>
        <v>SURPRISE LEGACY PARK G H I STREET LIGHTING IMPROVEMENT DISTRICT</v>
      </c>
      <c r="E1596" s="110"/>
      <c r="F1596" s="177" t="s">
        <v>12126</v>
      </c>
      <c r="G1596" s="75" t="s">
        <v>11582</v>
      </c>
      <c r="H1596" s="75"/>
      <c r="I1596" s="75"/>
      <c r="J1596" s="75"/>
      <c r="K1596" s="75"/>
    </row>
    <row r="1597" spans="1:11" ht="12" x14ac:dyDescent="0.2">
      <c r="A1597" s="111">
        <v>7754</v>
      </c>
      <c r="B1597" s="110" t="s">
        <v>2033</v>
      </c>
      <c r="C1597" s="110" t="s">
        <v>11236</v>
      </c>
      <c r="D1597" s="110" t="str">
        <f>UPPER(Table39[[#This Row],[Full Name (NEW)]])</f>
        <v>SUMMER MESA IRRIGATION WATER DELIVERY DISTRICT NO. 50</v>
      </c>
      <c r="E1597" s="110" t="str">
        <f>LEFT(C1597,FIND("Irrigation",C1597)-2)&amp;" IWDD"</f>
        <v>Summer Mesa IWDD</v>
      </c>
      <c r="F1597" s="178">
        <v>4079</v>
      </c>
      <c r="G1597" s="75" t="str">
        <f>+Table39[[#This Row],[Short Name]]</f>
        <v>Summer Mesa IWDD</v>
      </c>
      <c r="H1597" s="75"/>
      <c r="I1597" s="75" t="s">
        <v>11285</v>
      </c>
      <c r="J1597" s="105">
        <v>39484</v>
      </c>
      <c r="K1597" s="86" t="s">
        <v>12203</v>
      </c>
    </row>
    <row r="1598" spans="1:11" ht="12" x14ac:dyDescent="0.2">
      <c r="A1598" s="111">
        <v>7312</v>
      </c>
      <c r="B1598" s="110" t="s">
        <v>5923</v>
      </c>
      <c r="C1598" s="110" t="s">
        <v>14260</v>
      </c>
      <c r="D1598" s="110" t="str">
        <f>UPPER(Table39[[#This Row],[Full Name (NEW)]])</f>
        <v>SURPRISE MOUNTAIN VISTA RANCH STREET LIGHTING IMPROVEMENT DISTRICT NO. 1</v>
      </c>
      <c r="E1598" s="110"/>
      <c r="F1598" s="177" t="s">
        <v>12126</v>
      </c>
      <c r="G1598" s="75" t="s">
        <v>11582</v>
      </c>
      <c r="H1598" s="75"/>
      <c r="I1598" s="75"/>
      <c r="J1598" s="75"/>
      <c r="K1598" s="75"/>
    </row>
    <row r="1599" spans="1:11" ht="12" x14ac:dyDescent="0.2">
      <c r="A1599" s="111">
        <v>7470</v>
      </c>
      <c r="B1599" s="110" t="s">
        <v>3088</v>
      </c>
      <c r="C1599" s="110" t="s">
        <v>13000</v>
      </c>
      <c r="D1599" s="110" t="str">
        <f>UPPER(Table39[[#This Row],[Full Name (NEW)]])</f>
        <v>SUN CITY STREET LIGHTING IMPROVEMENT DISTRICT NO. 1</v>
      </c>
      <c r="E1599" s="110" t="s">
        <v>13265</v>
      </c>
      <c r="F1599" s="177" t="s">
        <v>12106</v>
      </c>
      <c r="G1599" s="75" t="s">
        <v>10892</v>
      </c>
      <c r="H1599" s="75" t="s">
        <v>12719</v>
      </c>
      <c r="I1599" s="75" t="s">
        <v>11302</v>
      </c>
      <c r="J1599" s="75"/>
      <c r="K1599" s="75"/>
    </row>
    <row r="1600" spans="1:11" ht="12" x14ac:dyDescent="0.2">
      <c r="A1600" s="111">
        <v>7479</v>
      </c>
      <c r="B1600" s="110" t="s">
        <v>2336</v>
      </c>
      <c r="C1600" s="110" t="s">
        <v>13009</v>
      </c>
      <c r="D1600" s="110" t="str">
        <f>UPPER(Table39[[#This Row],[Full Name (NEW)]])</f>
        <v>SUN CITY STREET LIGHTING IMPROVEMENT DISTRICT NO. 10</v>
      </c>
      <c r="E1600" s="110" t="s">
        <v>13274</v>
      </c>
      <c r="F1600" s="177" t="s">
        <v>12106</v>
      </c>
      <c r="G1600" s="75" t="s">
        <v>10892</v>
      </c>
      <c r="H1600" s="75" t="s">
        <v>12728</v>
      </c>
      <c r="I1600" s="75" t="s">
        <v>11302</v>
      </c>
      <c r="J1600" s="75"/>
      <c r="K1600" s="75"/>
    </row>
    <row r="1601" spans="1:11" ht="12" x14ac:dyDescent="0.2">
      <c r="A1601" s="111">
        <v>7480</v>
      </c>
      <c r="B1601" s="110" t="s">
        <v>2363</v>
      </c>
      <c r="C1601" s="110" t="s">
        <v>13010</v>
      </c>
      <c r="D1601" s="110" t="str">
        <f>UPPER(Table39[[#This Row],[Full Name (NEW)]])</f>
        <v>SUN CITY STREET LIGHTING IMPROVEMENT DISTRICT NO. 10A</v>
      </c>
      <c r="E1601" s="110" t="s">
        <v>13275</v>
      </c>
      <c r="F1601" s="177" t="s">
        <v>12106</v>
      </c>
      <c r="G1601" s="75" t="s">
        <v>10892</v>
      </c>
      <c r="H1601" s="75" t="s">
        <v>12729</v>
      </c>
      <c r="I1601" s="75" t="s">
        <v>11302</v>
      </c>
      <c r="J1601" s="75"/>
      <c r="K1601" s="75"/>
    </row>
    <row r="1602" spans="1:11" ht="12" x14ac:dyDescent="0.2">
      <c r="A1602" s="111">
        <v>7481</v>
      </c>
      <c r="B1602" s="110" t="s">
        <v>3076</v>
      </c>
      <c r="C1602" s="110" t="s">
        <v>13011</v>
      </c>
      <c r="D1602" s="110" t="str">
        <f>UPPER(Table39[[#This Row],[Full Name (NEW)]])</f>
        <v>SUN CITY STREET LIGHTING IMPROVEMENT DISTRICT NO. 11</v>
      </c>
      <c r="E1602" s="110" t="s">
        <v>13276</v>
      </c>
      <c r="F1602" s="177" t="s">
        <v>12106</v>
      </c>
      <c r="G1602" s="75" t="s">
        <v>10892</v>
      </c>
      <c r="H1602" s="75" t="s">
        <v>12730</v>
      </c>
      <c r="I1602" s="75" t="s">
        <v>11302</v>
      </c>
      <c r="J1602" s="75"/>
      <c r="K1602" s="75"/>
    </row>
    <row r="1603" spans="1:11" ht="12" x14ac:dyDescent="0.2">
      <c r="A1603" s="111">
        <v>7482</v>
      </c>
      <c r="B1603" s="110" t="s">
        <v>3129</v>
      </c>
      <c r="C1603" s="110" t="s">
        <v>13012</v>
      </c>
      <c r="D1603" s="110" t="str">
        <f>UPPER(Table39[[#This Row],[Full Name (NEW)]])</f>
        <v>SUN CITY STREET LIGHTING IMPROVEMENT DISTRICT NO. 11A</v>
      </c>
      <c r="E1603" s="110" t="s">
        <v>13277</v>
      </c>
      <c r="F1603" s="177" t="s">
        <v>12106</v>
      </c>
      <c r="G1603" s="75" t="s">
        <v>10892</v>
      </c>
      <c r="H1603" s="75" t="s">
        <v>12731</v>
      </c>
      <c r="I1603" s="75" t="s">
        <v>11302</v>
      </c>
      <c r="J1603" s="75"/>
      <c r="K1603" s="75"/>
    </row>
    <row r="1604" spans="1:11" ht="12" x14ac:dyDescent="0.2">
      <c r="A1604" s="111">
        <v>7483</v>
      </c>
      <c r="B1604" s="110" t="s">
        <v>3079</v>
      </c>
      <c r="C1604" s="110" t="s">
        <v>13013</v>
      </c>
      <c r="D1604" s="110" t="str">
        <f>UPPER(Table39[[#This Row],[Full Name (NEW)]])</f>
        <v>SUN CITY STREET LIGHTING IMPROVEMENT DISTRICT NO. 12</v>
      </c>
      <c r="E1604" s="110" t="s">
        <v>13278</v>
      </c>
      <c r="F1604" s="177" t="s">
        <v>12106</v>
      </c>
      <c r="G1604" s="75" t="s">
        <v>10892</v>
      </c>
      <c r="H1604" s="75" t="s">
        <v>12732</v>
      </c>
      <c r="I1604" s="75" t="s">
        <v>11302</v>
      </c>
      <c r="J1604" s="75"/>
      <c r="K1604" s="75"/>
    </row>
    <row r="1605" spans="1:11" ht="12" x14ac:dyDescent="0.2">
      <c r="A1605" s="111">
        <v>7484</v>
      </c>
      <c r="B1605" s="110" t="s">
        <v>3162</v>
      </c>
      <c r="C1605" s="110" t="s">
        <v>13014</v>
      </c>
      <c r="D1605" s="110" t="str">
        <f>UPPER(Table39[[#This Row],[Full Name (NEW)]])</f>
        <v>SUN CITY STREET LIGHTING IMPROVEMENT DISTRICT NO. 14</v>
      </c>
      <c r="E1605" s="110" t="s">
        <v>13279</v>
      </c>
      <c r="F1605" s="177" t="s">
        <v>12106</v>
      </c>
      <c r="G1605" s="75" t="s">
        <v>10892</v>
      </c>
      <c r="H1605" s="75" t="s">
        <v>12733</v>
      </c>
      <c r="I1605" s="75" t="s">
        <v>11302</v>
      </c>
      <c r="J1605" s="75"/>
      <c r="K1605" s="75"/>
    </row>
    <row r="1606" spans="1:11" ht="12" x14ac:dyDescent="0.2">
      <c r="A1606" s="111">
        <v>7485</v>
      </c>
      <c r="B1606" s="110" t="s">
        <v>3082</v>
      </c>
      <c r="C1606" s="110" t="s">
        <v>13015</v>
      </c>
      <c r="D1606" s="110" t="str">
        <f>UPPER(Table39[[#This Row],[Full Name (NEW)]])</f>
        <v>SUN CITY STREET LIGHTING IMPROVEMENT DISTRICT NO. 15</v>
      </c>
      <c r="E1606" s="110" t="s">
        <v>13280</v>
      </c>
      <c r="F1606" s="177" t="s">
        <v>12106</v>
      </c>
      <c r="G1606" s="75" t="s">
        <v>10892</v>
      </c>
      <c r="H1606" s="75" t="s">
        <v>12734</v>
      </c>
      <c r="I1606" s="75" t="s">
        <v>11302</v>
      </c>
      <c r="J1606" s="75"/>
      <c r="K1606" s="75"/>
    </row>
    <row r="1607" spans="1:11" ht="12" x14ac:dyDescent="0.2">
      <c r="A1607" s="111">
        <v>7486</v>
      </c>
      <c r="B1607" s="110" t="s">
        <v>3097</v>
      </c>
      <c r="C1607" s="110" t="s">
        <v>13016</v>
      </c>
      <c r="D1607" s="110" t="str">
        <f>UPPER(Table39[[#This Row],[Full Name (NEW)]])</f>
        <v>SUN CITY STREET LIGHTING IMPROVEMENT DISTRICT NO. 15B</v>
      </c>
      <c r="E1607" s="110" t="s">
        <v>13281</v>
      </c>
      <c r="F1607" s="177" t="s">
        <v>12106</v>
      </c>
      <c r="G1607" s="75" t="s">
        <v>10892</v>
      </c>
      <c r="H1607" s="75" t="s">
        <v>12735</v>
      </c>
      <c r="I1607" s="75" t="s">
        <v>11302</v>
      </c>
      <c r="J1607" s="75"/>
      <c r="K1607" s="75"/>
    </row>
    <row r="1608" spans="1:11" ht="12" x14ac:dyDescent="0.2">
      <c r="A1608" s="111">
        <v>7487</v>
      </c>
      <c r="B1608" s="110" t="s">
        <v>3132</v>
      </c>
      <c r="C1608" s="110" t="s">
        <v>13017</v>
      </c>
      <c r="D1608" s="110" t="str">
        <f>UPPER(Table39[[#This Row],[Full Name (NEW)]])</f>
        <v>SUN CITY STREET LIGHTING IMPROVEMENT DISTRICT NO. 15C</v>
      </c>
      <c r="E1608" s="110" t="s">
        <v>13282</v>
      </c>
      <c r="F1608" s="177" t="s">
        <v>12106</v>
      </c>
      <c r="G1608" s="75" t="s">
        <v>10892</v>
      </c>
      <c r="H1608" s="75" t="s">
        <v>12736</v>
      </c>
      <c r="I1608" s="75" t="s">
        <v>11302</v>
      </c>
      <c r="J1608" s="75"/>
      <c r="K1608" s="75"/>
    </row>
    <row r="1609" spans="1:11" ht="12" x14ac:dyDescent="0.2">
      <c r="A1609" s="111">
        <v>7489</v>
      </c>
      <c r="B1609" s="110" t="s">
        <v>3180</v>
      </c>
      <c r="C1609" s="110" t="s">
        <v>13019</v>
      </c>
      <c r="D1609" s="110" t="str">
        <f>UPPER(Table39[[#This Row],[Full Name (NEW)]])</f>
        <v>SUN CITY STREET LIGHTING IMPROVEMENT DISTRICT NO. 16</v>
      </c>
      <c r="E1609" s="110" t="s">
        <v>13284</v>
      </c>
      <c r="F1609" s="177" t="s">
        <v>12106</v>
      </c>
      <c r="G1609" s="75" t="s">
        <v>10892</v>
      </c>
      <c r="H1609" s="75" t="s">
        <v>12738</v>
      </c>
      <c r="I1609" s="75" t="s">
        <v>11302</v>
      </c>
      <c r="J1609" s="75"/>
      <c r="K1609" s="75"/>
    </row>
    <row r="1610" spans="1:11" ht="12" x14ac:dyDescent="0.2">
      <c r="A1610" s="111">
        <v>7490</v>
      </c>
      <c r="B1610" s="110" t="s">
        <v>3085</v>
      </c>
      <c r="C1610" s="110" t="s">
        <v>13020</v>
      </c>
      <c r="D1610" s="110" t="str">
        <f>UPPER(Table39[[#This Row],[Full Name (NEW)]])</f>
        <v>SUN CITY STREET LIGHTING IMPROVEMENT DISTRICT NO. 17</v>
      </c>
      <c r="E1610" s="110" t="s">
        <v>13285</v>
      </c>
      <c r="F1610" s="177" t="s">
        <v>12106</v>
      </c>
      <c r="G1610" s="75" t="s">
        <v>10892</v>
      </c>
      <c r="H1610" s="75" t="s">
        <v>12739</v>
      </c>
      <c r="I1610" s="75" t="s">
        <v>11302</v>
      </c>
      <c r="J1610" s="75"/>
      <c r="K1610" s="75"/>
    </row>
    <row r="1611" spans="1:11" ht="12" x14ac:dyDescent="0.2">
      <c r="A1611" s="111">
        <v>7493</v>
      </c>
      <c r="B1611" s="110" t="s">
        <v>2616</v>
      </c>
      <c r="C1611" s="110" t="s">
        <v>13023</v>
      </c>
      <c r="D1611" s="110" t="str">
        <f>UPPER(Table39[[#This Row],[Full Name (NEW)]])</f>
        <v>SUN CITY STREET LIGHTING IMPROVEMENT DISTRICT NO. 17E &amp; 17F &amp; 17G</v>
      </c>
      <c r="E1611" s="110" t="s">
        <v>13288</v>
      </c>
      <c r="F1611" s="177" t="s">
        <v>12106</v>
      </c>
      <c r="G1611" s="75" t="s">
        <v>10892</v>
      </c>
      <c r="H1611" s="75" t="s">
        <v>12742</v>
      </c>
      <c r="I1611" s="75" t="s">
        <v>11302</v>
      </c>
      <c r="J1611" s="75"/>
      <c r="K1611" s="75"/>
    </row>
    <row r="1612" spans="1:11" ht="12" x14ac:dyDescent="0.2">
      <c r="A1612" s="111">
        <v>7491</v>
      </c>
      <c r="B1612" s="110" t="s">
        <v>3103</v>
      </c>
      <c r="C1612" s="110" t="s">
        <v>13021</v>
      </c>
      <c r="D1612" s="110" t="str">
        <f>UPPER(Table39[[#This Row],[Full Name (NEW)]])</f>
        <v>SUN CITY STREET LIGHTING IMPROVEMENT DISTRICT NO. 17A</v>
      </c>
      <c r="E1612" s="110" t="s">
        <v>13286</v>
      </c>
      <c r="F1612" s="177" t="s">
        <v>12106</v>
      </c>
      <c r="G1612" s="75" t="s">
        <v>10892</v>
      </c>
      <c r="H1612" s="75" t="s">
        <v>12740</v>
      </c>
      <c r="I1612" s="75" t="s">
        <v>11302</v>
      </c>
      <c r="J1612" s="75"/>
      <c r="K1612" s="75"/>
    </row>
    <row r="1613" spans="1:11" ht="12" x14ac:dyDescent="0.2">
      <c r="A1613" s="111">
        <v>7492</v>
      </c>
      <c r="B1613" s="110" t="s">
        <v>3106</v>
      </c>
      <c r="C1613" s="110" t="s">
        <v>13022</v>
      </c>
      <c r="D1613" s="110" t="str">
        <f>UPPER(Table39[[#This Row],[Full Name (NEW)]])</f>
        <v>SUN CITY STREET LIGHTING IMPROVEMENT DISTRICT NO. 17B &amp; 17C</v>
      </c>
      <c r="E1613" s="110" t="s">
        <v>13287</v>
      </c>
      <c r="F1613" s="177" t="s">
        <v>12106</v>
      </c>
      <c r="G1613" s="75" t="s">
        <v>10892</v>
      </c>
      <c r="H1613" s="75" t="s">
        <v>12741</v>
      </c>
      <c r="I1613" s="75" t="s">
        <v>11302</v>
      </c>
      <c r="J1613" s="75"/>
      <c r="K1613" s="75"/>
    </row>
    <row r="1614" spans="1:11" ht="12" x14ac:dyDescent="0.2">
      <c r="A1614" s="111">
        <v>7494</v>
      </c>
      <c r="B1614" s="110" t="s">
        <v>2694</v>
      </c>
      <c r="C1614" s="110" t="s">
        <v>13024</v>
      </c>
      <c r="D1614" s="110" t="str">
        <f>UPPER(Table39[[#This Row],[Full Name (NEW)]])</f>
        <v>SUN CITY STREET LIGHTING IMPROVEMENT DISTRICT NO. 17H</v>
      </c>
      <c r="E1614" s="110" t="s">
        <v>13289</v>
      </c>
      <c r="F1614" s="177" t="s">
        <v>12106</v>
      </c>
      <c r="G1614" s="75" t="s">
        <v>10892</v>
      </c>
      <c r="H1614" s="75" t="s">
        <v>12743</v>
      </c>
      <c r="I1614" s="75" t="s">
        <v>11302</v>
      </c>
      <c r="J1614" s="75"/>
      <c r="K1614" s="75"/>
    </row>
    <row r="1615" spans="1:11" ht="12" x14ac:dyDescent="0.2">
      <c r="A1615" s="111">
        <v>7495</v>
      </c>
      <c r="B1615" s="110" t="s">
        <v>3100</v>
      </c>
      <c r="C1615" s="110" t="s">
        <v>13025</v>
      </c>
      <c r="D1615" s="110" t="str">
        <f>UPPER(Table39[[#This Row],[Full Name (NEW)]])</f>
        <v>SUN CITY STREET LIGHTING IMPROVEMENT DISTRICT NO. 18 &amp; 18A</v>
      </c>
      <c r="E1615" s="110" t="s">
        <v>13290</v>
      </c>
      <c r="F1615" s="177" t="s">
        <v>12106</v>
      </c>
      <c r="G1615" s="75" t="s">
        <v>10892</v>
      </c>
      <c r="H1615" s="75" t="s">
        <v>12744</v>
      </c>
      <c r="I1615" s="75" t="s">
        <v>11302</v>
      </c>
      <c r="J1615" s="75"/>
      <c r="K1615" s="75"/>
    </row>
    <row r="1616" spans="1:11" ht="12" x14ac:dyDescent="0.2">
      <c r="A1616" s="111">
        <v>7496</v>
      </c>
      <c r="B1616" s="110" t="s">
        <v>3109</v>
      </c>
      <c r="C1616" s="110" t="s">
        <v>13026</v>
      </c>
      <c r="D1616" s="110" t="str">
        <f>UPPER(Table39[[#This Row],[Full Name (NEW)]])</f>
        <v>SUN CITY STREET LIGHTING IMPROVEMENT DISTRICT NO. 19 &amp; 20</v>
      </c>
      <c r="E1616" s="110" t="s">
        <v>13291</v>
      </c>
      <c r="F1616" s="177" t="s">
        <v>12106</v>
      </c>
      <c r="G1616" s="75" t="s">
        <v>10892</v>
      </c>
      <c r="H1616" s="75" t="s">
        <v>12745</v>
      </c>
      <c r="I1616" s="75" t="s">
        <v>11302</v>
      </c>
      <c r="J1616" s="75"/>
      <c r="K1616" s="75"/>
    </row>
    <row r="1617" spans="1:11" ht="12" x14ac:dyDescent="0.2">
      <c r="A1617" s="111">
        <v>7497</v>
      </c>
      <c r="B1617" s="110" t="s">
        <v>3123</v>
      </c>
      <c r="C1617" s="110" t="s">
        <v>13027</v>
      </c>
      <c r="D1617" s="110" t="str">
        <f>UPPER(Table39[[#This Row],[Full Name (NEW)]])</f>
        <v>SUN CITY STREET LIGHTING IMPROVEMENT DISTRICT NO. 21 &amp; 21A</v>
      </c>
      <c r="E1617" s="110" t="s">
        <v>13292</v>
      </c>
      <c r="F1617" s="177" t="s">
        <v>12106</v>
      </c>
      <c r="G1617" s="75" t="s">
        <v>10892</v>
      </c>
      <c r="H1617" s="75" t="s">
        <v>12746</v>
      </c>
      <c r="I1617" s="75" t="s">
        <v>11302</v>
      </c>
      <c r="J1617" s="75"/>
      <c r="K1617" s="75"/>
    </row>
    <row r="1618" spans="1:11" ht="12" x14ac:dyDescent="0.2">
      <c r="A1618" s="111">
        <v>7498</v>
      </c>
      <c r="B1618" s="110" t="s">
        <v>3135</v>
      </c>
      <c r="C1618" s="110" t="s">
        <v>13028</v>
      </c>
      <c r="D1618" s="110" t="str">
        <f>UPPER(Table39[[#This Row],[Full Name (NEW)]])</f>
        <v>SUN CITY STREET LIGHTING IMPROVEMENT DISTRICT NO. 22 &amp; 22A</v>
      </c>
      <c r="E1618" s="110" t="s">
        <v>13293</v>
      </c>
      <c r="F1618" s="177" t="s">
        <v>12106</v>
      </c>
      <c r="G1618" s="75" t="s">
        <v>10892</v>
      </c>
      <c r="H1618" s="75" t="s">
        <v>12747</v>
      </c>
      <c r="I1618" s="75" t="s">
        <v>11302</v>
      </c>
      <c r="J1618" s="75"/>
      <c r="K1618" s="75"/>
    </row>
    <row r="1619" spans="1:11" ht="12" x14ac:dyDescent="0.2">
      <c r="A1619" s="111">
        <v>7499</v>
      </c>
      <c r="B1619" s="110" t="s">
        <v>3165</v>
      </c>
      <c r="C1619" s="110" t="s">
        <v>13029</v>
      </c>
      <c r="D1619" s="110" t="str">
        <f>UPPER(Table39[[#This Row],[Full Name (NEW)]])</f>
        <v>SUN CITY STREET LIGHTING IMPROVEMENT DISTRICT NO. 22B</v>
      </c>
      <c r="E1619" s="110" t="s">
        <v>13294</v>
      </c>
      <c r="F1619" s="177" t="s">
        <v>12106</v>
      </c>
      <c r="G1619" s="75" t="s">
        <v>10892</v>
      </c>
      <c r="H1619" s="75" t="s">
        <v>12748</v>
      </c>
      <c r="I1619" s="75" t="s">
        <v>11302</v>
      </c>
      <c r="J1619" s="75"/>
      <c r="K1619" s="75"/>
    </row>
    <row r="1620" spans="1:11" ht="12" x14ac:dyDescent="0.2">
      <c r="A1620" s="111">
        <v>7500</v>
      </c>
      <c r="B1620" s="110" t="s">
        <v>3115</v>
      </c>
      <c r="C1620" s="110" t="s">
        <v>13030</v>
      </c>
      <c r="D1620" s="110" t="str">
        <f>UPPER(Table39[[#This Row],[Full Name (NEW)]])</f>
        <v>SUN CITY STREET LIGHTING IMPROVEMENT DISTRICT NO. 23</v>
      </c>
      <c r="E1620" s="110" t="s">
        <v>13295</v>
      </c>
      <c r="F1620" s="177" t="s">
        <v>12106</v>
      </c>
      <c r="G1620" s="75" t="s">
        <v>10892</v>
      </c>
      <c r="H1620" s="75" t="s">
        <v>12749</v>
      </c>
      <c r="I1620" s="75" t="s">
        <v>11302</v>
      </c>
      <c r="J1620" s="75"/>
      <c r="K1620" s="75"/>
    </row>
    <row r="1621" spans="1:11" ht="12" x14ac:dyDescent="0.2">
      <c r="A1621" s="111">
        <v>7501</v>
      </c>
      <c r="B1621" s="110" t="s">
        <v>3212</v>
      </c>
      <c r="C1621" s="110" t="s">
        <v>13031</v>
      </c>
      <c r="D1621" s="110" t="str">
        <f>UPPER(Table39[[#This Row],[Full Name (NEW)]])</f>
        <v>SUN CITY STREET LIGHTING IMPROVEMENT DISTRICT NO. 24</v>
      </c>
      <c r="E1621" s="110" t="s">
        <v>13296</v>
      </c>
      <c r="F1621" s="177" t="s">
        <v>12106</v>
      </c>
      <c r="G1621" s="75" t="s">
        <v>10892</v>
      </c>
      <c r="H1621" s="75" t="s">
        <v>12750</v>
      </c>
      <c r="I1621" s="75" t="s">
        <v>11302</v>
      </c>
      <c r="J1621" s="75"/>
      <c r="K1621" s="75"/>
    </row>
    <row r="1622" spans="1:11" ht="12" x14ac:dyDescent="0.2">
      <c r="A1622" s="111">
        <v>7502</v>
      </c>
      <c r="B1622" s="110" t="s">
        <v>3233</v>
      </c>
      <c r="C1622" s="110" t="s">
        <v>13032</v>
      </c>
      <c r="D1622" s="110" t="str">
        <f>UPPER(Table39[[#This Row],[Full Name (NEW)]])</f>
        <v>SUN CITY STREET LIGHTING IMPROVEMENT DISTRICT NO. 24B</v>
      </c>
      <c r="E1622" s="110" t="s">
        <v>13297</v>
      </c>
      <c r="F1622" s="177" t="s">
        <v>12106</v>
      </c>
      <c r="G1622" s="75" t="s">
        <v>10892</v>
      </c>
      <c r="H1622" s="75" t="s">
        <v>12751</v>
      </c>
      <c r="I1622" s="75" t="s">
        <v>11302</v>
      </c>
      <c r="J1622" s="75"/>
      <c r="K1622" s="75"/>
    </row>
    <row r="1623" spans="1:11" ht="12" x14ac:dyDescent="0.2">
      <c r="A1623" s="111">
        <v>7503</v>
      </c>
      <c r="B1623" s="110" t="s">
        <v>3254</v>
      </c>
      <c r="C1623" s="110" t="s">
        <v>13033</v>
      </c>
      <c r="D1623" s="110" t="str">
        <f>UPPER(Table39[[#This Row],[Full Name (NEW)]])</f>
        <v>SUN CITY STREET LIGHTING IMPROVEMENT DISTRICT NO. 24C</v>
      </c>
      <c r="E1623" s="110" t="s">
        <v>13298</v>
      </c>
      <c r="F1623" s="177" t="s">
        <v>12106</v>
      </c>
      <c r="G1623" s="75" t="s">
        <v>10892</v>
      </c>
      <c r="H1623" s="75" t="s">
        <v>12752</v>
      </c>
      <c r="I1623" s="75" t="s">
        <v>11302</v>
      </c>
      <c r="J1623" s="75"/>
      <c r="K1623" s="75"/>
    </row>
    <row r="1624" spans="1:11" ht="12" x14ac:dyDescent="0.2">
      <c r="A1624" s="111">
        <v>7504</v>
      </c>
      <c r="B1624" s="110" t="s">
        <v>3168</v>
      </c>
      <c r="C1624" s="110" t="s">
        <v>13034</v>
      </c>
      <c r="D1624" s="110" t="str">
        <f>UPPER(Table39[[#This Row],[Full Name (NEW)]])</f>
        <v>SUN CITY STREET LIGHTING IMPROVEMENT DISTRICT NO. 25</v>
      </c>
      <c r="E1624" s="110" t="s">
        <v>13299</v>
      </c>
      <c r="F1624" s="177" t="s">
        <v>12106</v>
      </c>
      <c r="G1624" s="75" t="s">
        <v>10892</v>
      </c>
      <c r="H1624" s="75" t="s">
        <v>12753</v>
      </c>
      <c r="I1624" s="75" t="s">
        <v>11302</v>
      </c>
      <c r="J1624" s="75"/>
      <c r="K1624" s="75"/>
    </row>
    <row r="1625" spans="1:11" ht="12" x14ac:dyDescent="0.2">
      <c r="A1625" s="111">
        <v>7505</v>
      </c>
      <c r="B1625" s="110" t="s">
        <v>3171</v>
      </c>
      <c r="C1625" s="110" t="s">
        <v>13035</v>
      </c>
      <c r="D1625" s="110" t="str">
        <f>UPPER(Table39[[#This Row],[Full Name (NEW)]])</f>
        <v>SUN CITY STREET LIGHTING IMPROVEMENT DISTRICT NO. 25A</v>
      </c>
      <c r="E1625" s="110" t="s">
        <v>13300</v>
      </c>
      <c r="F1625" s="177" t="s">
        <v>12106</v>
      </c>
      <c r="G1625" s="75" t="s">
        <v>10892</v>
      </c>
      <c r="H1625" s="75" t="s">
        <v>12754</v>
      </c>
      <c r="I1625" s="75" t="s">
        <v>11302</v>
      </c>
      <c r="J1625" s="75"/>
      <c r="K1625" s="75"/>
    </row>
    <row r="1626" spans="1:11" ht="12" x14ac:dyDescent="0.2">
      <c r="A1626" s="111">
        <v>7506</v>
      </c>
      <c r="B1626" s="110" t="s">
        <v>3215</v>
      </c>
      <c r="C1626" s="110" t="s">
        <v>13036</v>
      </c>
      <c r="D1626" s="110" t="str">
        <f>UPPER(Table39[[#This Row],[Full Name (NEW)]])</f>
        <v>SUN CITY STREET LIGHTING IMPROVEMENT DISTRICT NO. 26</v>
      </c>
      <c r="E1626" s="110" t="s">
        <v>13301</v>
      </c>
      <c r="F1626" s="177" t="s">
        <v>12106</v>
      </c>
      <c r="G1626" s="75" t="s">
        <v>10892</v>
      </c>
      <c r="H1626" s="75" t="s">
        <v>12755</v>
      </c>
      <c r="I1626" s="75" t="s">
        <v>11302</v>
      </c>
      <c r="J1626" s="75"/>
      <c r="K1626" s="75"/>
    </row>
    <row r="1627" spans="1:11" ht="12" x14ac:dyDescent="0.2">
      <c r="A1627" s="111">
        <v>7507</v>
      </c>
      <c r="B1627" s="110" t="s">
        <v>3224</v>
      </c>
      <c r="C1627" s="110" t="s">
        <v>13037</v>
      </c>
      <c r="D1627" s="110" t="str">
        <f>UPPER(Table39[[#This Row],[Full Name (NEW)]])</f>
        <v>SUN CITY STREET LIGHTING IMPROVEMENT DISTRICT NO. 26A</v>
      </c>
      <c r="E1627" s="110" t="s">
        <v>13302</v>
      </c>
      <c r="F1627" s="177" t="s">
        <v>12106</v>
      </c>
      <c r="G1627" s="75" t="s">
        <v>10892</v>
      </c>
      <c r="H1627" s="75" t="s">
        <v>12756</v>
      </c>
      <c r="I1627" s="75" t="s">
        <v>11302</v>
      </c>
      <c r="J1627" s="75"/>
      <c r="K1627" s="75"/>
    </row>
    <row r="1628" spans="1:11" ht="12" x14ac:dyDescent="0.2">
      <c r="A1628" s="111">
        <v>7508</v>
      </c>
      <c r="B1628" s="110" t="s">
        <v>3174</v>
      </c>
      <c r="C1628" s="110" t="s">
        <v>13038</v>
      </c>
      <c r="D1628" s="110" t="str">
        <f>UPPER(Table39[[#This Row],[Full Name (NEW)]])</f>
        <v>SUN CITY STREET LIGHTING IMPROVEMENT DISTRICT NO. 27</v>
      </c>
      <c r="E1628" s="110" t="s">
        <v>13303</v>
      </c>
      <c r="F1628" s="177" t="s">
        <v>12106</v>
      </c>
      <c r="G1628" s="75" t="s">
        <v>10892</v>
      </c>
      <c r="H1628" s="75" t="s">
        <v>12757</v>
      </c>
      <c r="I1628" s="75" t="s">
        <v>11302</v>
      </c>
      <c r="J1628" s="75"/>
      <c r="K1628" s="75"/>
    </row>
    <row r="1629" spans="1:11" ht="12" x14ac:dyDescent="0.2">
      <c r="A1629" s="111">
        <v>7509</v>
      </c>
      <c r="B1629" s="110" t="s">
        <v>3236</v>
      </c>
      <c r="C1629" s="110" t="s">
        <v>13039</v>
      </c>
      <c r="D1629" s="110" t="str">
        <f>UPPER(Table39[[#This Row],[Full Name (NEW)]])</f>
        <v>SUN CITY STREET LIGHTING IMPROVEMENT DISTRICT NO. 28</v>
      </c>
      <c r="E1629" s="110" t="s">
        <v>13304</v>
      </c>
      <c r="F1629" s="177" t="s">
        <v>12106</v>
      </c>
      <c r="G1629" s="75" t="s">
        <v>10892</v>
      </c>
      <c r="H1629" s="75" t="s">
        <v>12758</v>
      </c>
      <c r="I1629" s="97" t="s">
        <v>11302</v>
      </c>
      <c r="J1629" s="75"/>
      <c r="K1629" s="75"/>
    </row>
    <row r="1630" spans="1:11" ht="12" x14ac:dyDescent="0.2">
      <c r="A1630" s="111">
        <v>7510</v>
      </c>
      <c r="B1630" s="110" t="s">
        <v>2664</v>
      </c>
      <c r="C1630" s="110" t="s">
        <v>13040</v>
      </c>
      <c r="D1630" s="110" t="str">
        <f>UPPER(Table39[[#This Row],[Full Name (NEW)]])</f>
        <v>SUN CITY STREET LIGHTING IMPROVEMENT DISTRICT NO. 28A</v>
      </c>
      <c r="E1630" s="110" t="s">
        <v>13305</v>
      </c>
      <c r="F1630" s="177" t="s">
        <v>12106</v>
      </c>
      <c r="G1630" s="75" t="s">
        <v>10892</v>
      </c>
      <c r="H1630" s="75" t="s">
        <v>12759</v>
      </c>
      <c r="I1630" s="75" t="s">
        <v>11302</v>
      </c>
      <c r="J1630" s="75"/>
      <c r="K1630" s="75"/>
    </row>
    <row r="1631" spans="1:11" ht="12" x14ac:dyDescent="0.2">
      <c r="A1631" s="111">
        <v>7512</v>
      </c>
      <c r="B1631" s="110" t="s">
        <v>3177</v>
      </c>
      <c r="C1631" s="110" t="s">
        <v>13042</v>
      </c>
      <c r="D1631" s="110" t="str">
        <f>UPPER(Table39[[#This Row],[Full Name (NEW)]])</f>
        <v>SUN CITY STREET LIGHTING IMPROVEMENT DISTRICT NO. 30</v>
      </c>
      <c r="E1631" s="110" t="s">
        <v>13307</v>
      </c>
      <c r="F1631" s="177" t="s">
        <v>12106</v>
      </c>
      <c r="G1631" s="75" t="s">
        <v>10892</v>
      </c>
      <c r="H1631" s="75" t="s">
        <v>12761</v>
      </c>
      <c r="I1631" s="75" t="s">
        <v>11302</v>
      </c>
      <c r="J1631" s="75"/>
      <c r="K1631" s="75"/>
    </row>
    <row r="1632" spans="1:11" ht="12" x14ac:dyDescent="0.2">
      <c r="A1632" s="111">
        <v>7513</v>
      </c>
      <c r="B1632" s="110" t="s">
        <v>3227</v>
      </c>
      <c r="C1632" s="110" t="s">
        <v>13043</v>
      </c>
      <c r="D1632" s="110" t="str">
        <f>UPPER(Table39[[#This Row],[Full Name (NEW)]])</f>
        <v>SUN CITY STREET LIGHTING IMPROVEMENT DISTRICT NO. 31</v>
      </c>
      <c r="E1632" s="110" t="s">
        <v>13308</v>
      </c>
      <c r="F1632" s="177" t="s">
        <v>12106</v>
      </c>
      <c r="G1632" s="75" t="s">
        <v>10892</v>
      </c>
      <c r="H1632" s="75" t="s">
        <v>12762</v>
      </c>
      <c r="I1632" s="75" t="s">
        <v>11302</v>
      </c>
      <c r="J1632" s="75"/>
      <c r="K1632" s="75"/>
    </row>
    <row r="1633" spans="1:11" ht="12" x14ac:dyDescent="0.2">
      <c r="A1633" s="111">
        <v>7514</v>
      </c>
      <c r="B1633" s="110" t="s">
        <v>2846</v>
      </c>
      <c r="C1633" s="110" t="s">
        <v>13044</v>
      </c>
      <c r="D1633" s="110" t="str">
        <f>UPPER(Table39[[#This Row],[Full Name (NEW)]])</f>
        <v>SUN CITY STREET LIGHTING IMPROVEMENT DISTRICT NO. 31A</v>
      </c>
      <c r="E1633" s="110" t="s">
        <v>13309</v>
      </c>
      <c r="F1633" s="177" t="s">
        <v>12106</v>
      </c>
      <c r="G1633" s="75" t="s">
        <v>10892</v>
      </c>
      <c r="H1633" s="75" t="s">
        <v>12763</v>
      </c>
      <c r="I1633" s="75" t="s">
        <v>11302</v>
      </c>
      <c r="J1633" s="75"/>
      <c r="K1633" s="75"/>
    </row>
    <row r="1634" spans="1:11" ht="12" x14ac:dyDescent="0.2">
      <c r="A1634" s="111">
        <v>7515</v>
      </c>
      <c r="B1634" s="110" t="s">
        <v>3239</v>
      </c>
      <c r="C1634" s="110" t="s">
        <v>13045</v>
      </c>
      <c r="D1634" s="110" t="str">
        <f>UPPER(Table39[[#This Row],[Full Name (NEW)]])</f>
        <v>SUN CITY STREET LIGHTING IMPROVEMENT DISTRICT NO. 32</v>
      </c>
      <c r="E1634" s="110" t="s">
        <v>13310</v>
      </c>
      <c r="F1634" s="177" t="s">
        <v>12106</v>
      </c>
      <c r="G1634" s="75" t="s">
        <v>10892</v>
      </c>
      <c r="H1634" s="75" t="s">
        <v>12764</v>
      </c>
      <c r="I1634" s="75" t="s">
        <v>11302</v>
      </c>
      <c r="J1634" s="75"/>
      <c r="K1634" s="75"/>
    </row>
    <row r="1635" spans="1:11" ht="12" x14ac:dyDescent="0.2">
      <c r="A1635" s="111">
        <v>7516</v>
      </c>
      <c r="B1635" s="110" t="s">
        <v>2843</v>
      </c>
      <c r="C1635" s="110" t="s">
        <v>13046</v>
      </c>
      <c r="D1635" s="110" t="str">
        <f>UPPER(Table39[[#This Row],[Full Name (NEW)]])</f>
        <v>SUN CITY STREET LIGHTING IMPROVEMENT DISTRICT NO. 32A</v>
      </c>
      <c r="E1635" s="110" t="s">
        <v>13311</v>
      </c>
      <c r="F1635" s="177" t="s">
        <v>12106</v>
      </c>
      <c r="G1635" s="75" t="s">
        <v>10892</v>
      </c>
      <c r="H1635" s="75" t="s">
        <v>12765</v>
      </c>
      <c r="I1635" s="75" t="s">
        <v>11302</v>
      </c>
      <c r="J1635" s="75"/>
      <c r="K1635" s="75"/>
    </row>
    <row r="1636" spans="1:11" ht="12" x14ac:dyDescent="0.2">
      <c r="A1636" s="111">
        <v>7517</v>
      </c>
      <c r="B1636" s="110" t="s">
        <v>2607</v>
      </c>
      <c r="C1636" s="110" t="s">
        <v>13047</v>
      </c>
      <c r="D1636" s="110" t="str">
        <f>UPPER(Table39[[#This Row],[Full Name (NEW)]])</f>
        <v>SUN CITY STREET LIGHTING IMPROVEMENT DISTRICT NO. 33</v>
      </c>
      <c r="E1636" s="110" t="s">
        <v>13312</v>
      </c>
      <c r="F1636" s="177" t="s">
        <v>12106</v>
      </c>
      <c r="G1636" s="75" t="s">
        <v>10892</v>
      </c>
      <c r="H1636" s="75" t="s">
        <v>12766</v>
      </c>
      <c r="I1636" s="75" t="s">
        <v>11302</v>
      </c>
      <c r="J1636" s="75"/>
      <c r="K1636" s="75"/>
    </row>
    <row r="1637" spans="1:11" ht="12" x14ac:dyDescent="0.2">
      <c r="A1637" s="111">
        <v>7518</v>
      </c>
      <c r="B1637" s="110" t="s">
        <v>2711</v>
      </c>
      <c r="C1637" s="110" t="s">
        <v>13048</v>
      </c>
      <c r="D1637" s="110" t="str">
        <f>UPPER(Table39[[#This Row],[Full Name (NEW)]])</f>
        <v>SUN CITY STREET LIGHTING IMPROVEMENT DISTRICT NO. 34</v>
      </c>
      <c r="E1637" s="110" t="s">
        <v>13313</v>
      </c>
      <c r="F1637" s="177" t="s">
        <v>12106</v>
      </c>
      <c r="G1637" s="75" t="s">
        <v>10892</v>
      </c>
      <c r="H1637" s="75" t="s">
        <v>12767</v>
      </c>
      <c r="I1637" s="75" t="s">
        <v>11302</v>
      </c>
      <c r="J1637" s="75"/>
      <c r="K1637" s="75"/>
    </row>
    <row r="1638" spans="1:11" ht="12" x14ac:dyDescent="0.2">
      <c r="A1638" s="111">
        <v>7519</v>
      </c>
      <c r="B1638" s="110" t="s">
        <v>2714</v>
      </c>
      <c r="C1638" s="110" t="s">
        <v>13049</v>
      </c>
      <c r="D1638" s="110" t="str">
        <f>UPPER(Table39[[#This Row],[Full Name (NEW)]])</f>
        <v>SUN CITY STREET LIGHTING IMPROVEMENT DISTRICT NO. 34A</v>
      </c>
      <c r="E1638" s="110" t="s">
        <v>13314</v>
      </c>
      <c r="F1638" s="177" t="s">
        <v>12106</v>
      </c>
      <c r="G1638" s="75" t="s">
        <v>10892</v>
      </c>
      <c r="H1638" s="75" t="s">
        <v>12768</v>
      </c>
      <c r="I1638" s="75" t="s">
        <v>11302</v>
      </c>
      <c r="J1638" s="75"/>
      <c r="K1638" s="75"/>
    </row>
    <row r="1639" spans="1:11" ht="12" x14ac:dyDescent="0.2">
      <c r="A1639" s="111">
        <v>7520</v>
      </c>
      <c r="B1639" s="110" t="s">
        <v>2658</v>
      </c>
      <c r="C1639" s="110" t="s">
        <v>13050</v>
      </c>
      <c r="D1639" s="110" t="str">
        <f>UPPER(Table39[[#This Row],[Full Name (NEW)]])</f>
        <v>SUN CITY STREET LIGHTING IMPROVEMENT DISTRICT NO. 35</v>
      </c>
      <c r="E1639" s="110" t="s">
        <v>13315</v>
      </c>
      <c r="F1639" s="177" t="s">
        <v>12106</v>
      </c>
      <c r="G1639" s="75" t="s">
        <v>10892</v>
      </c>
      <c r="H1639" s="75" t="s">
        <v>12769</v>
      </c>
      <c r="I1639" s="75" t="s">
        <v>11302</v>
      </c>
      <c r="J1639" s="75"/>
      <c r="K1639" s="75"/>
    </row>
    <row r="1640" spans="1:11" ht="12" x14ac:dyDescent="0.2">
      <c r="A1640" s="111">
        <v>7521</v>
      </c>
      <c r="B1640" s="110" t="s">
        <v>2717</v>
      </c>
      <c r="C1640" s="110" t="s">
        <v>13051</v>
      </c>
      <c r="D1640" s="110" t="str">
        <f>UPPER(Table39[[#This Row],[Full Name (NEW)]])</f>
        <v>SUN CITY STREET LIGHTING IMPROVEMENT DISTRICT NO. 35A</v>
      </c>
      <c r="E1640" s="110" t="s">
        <v>13316</v>
      </c>
      <c r="F1640" s="177" t="s">
        <v>12106</v>
      </c>
      <c r="G1640" s="75" t="s">
        <v>10892</v>
      </c>
      <c r="H1640" s="75" t="s">
        <v>12770</v>
      </c>
      <c r="I1640" s="75" t="s">
        <v>11302</v>
      </c>
      <c r="J1640" s="75"/>
      <c r="K1640" s="75"/>
    </row>
    <row r="1641" spans="1:11" ht="12" x14ac:dyDescent="0.2">
      <c r="A1641" s="111">
        <v>6108</v>
      </c>
      <c r="B1641" s="113" t="s">
        <v>2720</v>
      </c>
      <c r="C1641" s="110" t="s">
        <v>14097</v>
      </c>
      <c r="D1641" s="110" t="str">
        <f>UPPER(Table39[[#This Row],[Full Name (NEW)]])</f>
        <v>SUN CITY STREET LIGHTING IMPROVEMENT DISTRICT NO. 36</v>
      </c>
      <c r="E1641" s="110"/>
      <c r="F1641" s="177" t="s">
        <v>12106</v>
      </c>
      <c r="G1641" s="75" t="s">
        <v>10892</v>
      </c>
      <c r="H1641" s="75"/>
      <c r="I1641" s="75"/>
      <c r="J1641" s="75"/>
      <c r="K1641" s="75"/>
    </row>
    <row r="1642" spans="1:11" ht="12" x14ac:dyDescent="0.2">
      <c r="A1642" s="111">
        <v>7523</v>
      </c>
      <c r="B1642" s="110" t="s">
        <v>2501</v>
      </c>
      <c r="C1642" s="110" t="s">
        <v>13053</v>
      </c>
      <c r="D1642" s="110" t="str">
        <f>UPPER(Table39[[#This Row],[Full Name (NEW)]])</f>
        <v>SUN CITY STREET LIGHTING IMPROVEMENT DISTRICT NO. 38</v>
      </c>
      <c r="E1642" s="110" t="s">
        <v>13318</v>
      </c>
      <c r="F1642" s="177" t="s">
        <v>12106</v>
      </c>
      <c r="G1642" s="75" t="s">
        <v>10892</v>
      </c>
      <c r="H1642" s="75" t="s">
        <v>12772</v>
      </c>
      <c r="I1642" s="75" t="s">
        <v>11302</v>
      </c>
      <c r="J1642" s="75"/>
      <c r="K1642" s="75"/>
    </row>
    <row r="1643" spans="1:11" ht="12" x14ac:dyDescent="0.2">
      <c r="A1643" s="111">
        <v>7525</v>
      </c>
      <c r="B1643" s="110" t="s">
        <v>3257</v>
      </c>
      <c r="C1643" s="110" t="s">
        <v>13055</v>
      </c>
      <c r="D1643" s="110" t="str">
        <f>UPPER(Table39[[#This Row],[Full Name (NEW)]])</f>
        <v>SUN CITY STREET LIGHTING IMPROVEMENT DISTRICT NO. 38B</v>
      </c>
      <c r="E1643" s="110" t="s">
        <v>13320</v>
      </c>
      <c r="F1643" s="177" t="s">
        <v>12106</v>
      </c>
      <c r="G1643" s="75" t="s">
        <v>10892</v>
      </c>
      <c r="H1643" s="75" t="s">
        <v>12774</v>
      </c>
      <c r="I1643" s="75" t="s">
        <v>11302</v>
      </c>
      <c r="J1643" s="75"/>
      <c r="K1643" s="75"/>
    </row>
    <row r="1644" spans="1:11" ht="12" x14ac:dyDescent="0.2">
      <c r="A1644" s="111">
        <v>7526</v>
      </c>
      <c r="B1644" s="110" t="s">
        <v>2849</v>
      </c>
      <c r="C1644" s="110" t="s">
        <v>13056</v>
      </c>
      <c r="D1644" s="110" t="str">
        <f>UPPER(Table39[[#This Row],[Full Name (NEW)]])</f>
        <v>SUN CITY STREET LIGHTING IMPROVEMENT DISTRICT NO. 39</v>
      </c>
      <c r="E1644" s="110" t="s">
        <v>13321</v>
      </c>
      <c r="F1644" s="177" t="s">
        <v>12106</v>
      </c>
      <c r="G1644" s="75" t="s">
        <v>10892</v>
      </c>
      <c r="H1644" s="75" t="s">
        <v>12775</v>
      </c>
      <c r="I1644" s="75" t="s">
        <v>11302</v>
      </c>
      <c r="J1644" s="75"/>
      <c r="K1644" s="75"/>
    </row>
    <row r="1645" spans="1:11" ht="12" x14ac:dyDescent="0.2">
      <c r="A1645" s="111">
        <v>7527</v>
      </c>
      <c r="B1645" s="110" t="s">
        <v>2852</v>
      </c>
      <c r="C1645" s="110" t="s">
        <v>13057</v>
      </c>
      <c r="D1645" s="110" t="str">
        <f>UPPER(Table39[[#This Row],[Full Name (NEW)]])</f>
        <v>SUN CITY STREET LIGHTING IMPROVEMENT DISTRICT NO. 40</v>
      </c>
      <c r="E1645" s="110" t="s">
        <v>13322</v>
      </c>
      <c r="F1645" s="177" t="s">
        <v>12106</v>
      </c>
      <c r="G1645" s="75" t="s">
        <v>10892</v>
      </c>
      <c r="H1645" s="75" t="s">
        <v>12776</v>
      </c>
      <c r="I1645" s="75" t="s">
        <v>11302</v>
      </c>
      <c r="J1645" s="75"/>
      <c r="K1645" s="75"/>
    </row>
    <row r="1646" spans="1:11" ht="12" x14ac:dyDescent="0.2">
      <c r="A1646" s="111">
        <v>7534</v>
      </c>
      <c r="B1646" s="110" t="s">
        <v>2498</v>
      </c>
      <c r="C1646" s="110" t="s">
        <v>13064</v>
      </c>
      <c r="D1646" s="110" t="str">
        <f>UPPER(Table39[[#This Row],[Full Name (NEW)]])</f>
        <v>SUN CITY STREET LIGHTING IMPROVEMENT DISTRICT NO. 47</v>
      </c>
      <c r="E1646" s="110" t="s">
        <v>13329</v>
      </c>
      <c r="F1646" s="177" t="s">
        <v>12106</v>
      </c>
      <c r="G1646" s="75" t="s">
        <v>10892</v>
      </c>
      <c r="H1646" s="75" t="s">
        <v>12783</v>
      </c>
      <c r="I1646" s="75" t="s">
        <v>11302</v>
      </c>
      <c r="J1646" s="75"/>
      <c r="K1646" s="75"/>
    </row>
    <row r="1647" spans="1:11" ht="12" x14ac:dyDescent="0.2">
      <c r="A1647" s="111">
        <v>7535</v>
      </c>
      <c r="B1647" s="110" t="s">
        <v>2532</v>
      </c>
      <c r="C1647" s="110" t="s">
        <v>13065</v>
      </c>
      <c r="D1647" s="110" t="str">
        <f>UPPER(Table39[[#This Row],[Full Name (NEW)]])</f>
        <v>SUN CITY STREET LIGHTING IMPROVEMENT DISTRICT NO. 48</v>
      </c>
      <c r="E1647" s="110" t="s">
        <v>13330</v>
      </c>
      <c r="F1647" s="177" t="s">
        <v>12106</v>
      </c>
      <c r="G1647" s="75" t="s">
        <v>10892</v>
      </c>
      <c r="H1647" s="75" t="s">
        <v>12784</v>
      </c>
      <c r="I1647" s="75" t="s">
        <v>11302</v>
      </c>
      <c r="J1647" s="75"/>
      <c r="K1647" s="75"/>
    </row>
    <row r="1648" spans="1:11" ht="12" x14ac:dyDescent="0.2">
      <c r="A1648" s="111">
        <v>7536</v>
      </c>
      <c r="B1648" s="110" t="s">
        <v>2510</v>
      </c>
      <c r="C1648" s="110" t="s">
        <v>13066</v>
      </c>
      <c r="D1648" s="110" t="str">
        <f>UPPER(Table39[[#This Row],[Full Name (NEW)]])</f>
        <v>SUN CITY STREET LIGHTING IMPROVEMENT DISTRICT NO. 49</v>
      </c>
      <c r="E1648" s="110" t="s">
        <v>13331</v>
      </c>
      <c r="F1648" s="177" t="s">
        <v>12106</v>
      </c>
      <c r="G1648" s="75" t="s">
        <v>10892</v>
      </c>
      <c r="H1648" s="75" t="s">
        <v>12785</v>
      </c>
      <c r="I1648" s="75" t="s">
        <v>11302</v>
      </c>
      <c r="J1648" s="75"/>
      <c r="K1648" s="75"/>
    </row>
    <row r="1649" spans="1:11" ht="12" x14ac:dyDescent="0.2">
      <c r="A1649" s="111">
        <v>7471</v>
      </c>
      <c r="B1649" s="110" t="s">
        <v>3037</v>
      </c>
      <c r="C1649" s="110" t="s">
        <v>13001</v>
      </c>
      <c r="D1649" s="110" t="str">
        <f>UPPER(Table39[[#This Row],[Full Name (NEW)]])</f>
        <v>SUN CITY STREET LIGHTING IMPROVEMENT DISTRICT NO. 5</v>
      </c>
      <c r="E1649" s="110" t="s">
        <v>13266</v>
      </c>
      <c r="F1649" s="177" t="s">
        <v>12106</v>
      </c>
      <c r="G1649" s="75" t="s">
        <v>10892</v>
      </c>
      <c r="H1649" s="75" t="s">
        <v>12720</v>
      </c>
      <c r="I1649" s="75" t="s">
        <v>11302</v>
      </c>
      <c r="J1649" s="75"/>
      <c r="K1649" s="75"/>
    </row>
    <row r="1650" spans="1:11" ht="12" x14ac:dyDescent="0.2">
      <c r="A1650" s="111">
        <v>7537</v>
      </c>
      <c r="B1650" s="110" t="s">
        <v>2553</v>
      </c>
      <c r="C1650" s="110" t="s">
        <v>13067</v>
      </c>
      <c r="D1650" s="110" t="str">
        <f>UPPER(Table39[[#This Row],[Full Name (NEW)]])</f>
        <v>SUN CITY STREET LIGHTING IMPROVEMENT DISTRICT NO. 50</v>
      </c>
      <c r="E1650" s="110" t="s">
        <v>13332</v>
      </c>
      <c r="F1650" s="177" t="s">
        <v>12106</v>
      </c>
      <c r="G1650" s="75" t="s">
        <v>10892</v>
      </c>
      <c r="H1650" s="75" t="s">
        <v>12786</v>
      </c>
      <c r="I1650" s="75" t="s">
        <v>11302</v>
      </c>
      <c r="J1650" s="75"/>
      <c r="K1650" s="75"/>
    </row>
    <row r="1651" spans="1:11" ht="12" x14ac:dyDescent="0.2">
      <c r="A1651" s="111">
        <v>7538</v>
      </c>
      <c r="B1651" s="110" t="s">
        <v>2381</v>
      </c>
      <c r="C1651" s="110" t="s">
        <v>13068</v>
      </c>
      <c r="D1651" s="110" t="str">
        <f>UPPER(Table39[[#This Row],[Full Name (NEW)]])</f>
        <v>SUN CITY STREET LIGHTING IMPROVEMENT DISTRICT NO. 50A</v>
      </c>
      <c r="E1651" s="110" t="s">
        <v>13333</v>
      </c>
      <c r="F1651" s="177" t="s">
        <v>12106</v>
      </c>
      <c r="G1651" s="75" t="s">
        <v>10892</v>
      </c>
      <c r="H1651" s="75" t="s">
        <v>12787</v>
      </c>
      <c r="I1651" s="75" t="s">
        <v>11302</v>
      </c>
      <c r="J1651" s="75"/>
      <c r="K1651" s="75"/>
    </row>
    <row r="1652" spans="1:11" ht="12" x14ac:dyDescent="0.2">
      <c r="A1652" s="111">
        <v>7539</v>
      </c>
      <c r="B1652" s="110" t="s">
        <v>2547</v>
      </c>
      <c r="C1652" s="110" t="s">
        <v>13069</v>
      </c>
      <c r="D1652" s="110" t="str">
        <f>UPPER(Table39[[#This Row],[Full Name (NEW)]])</f>
        <v>SUN CITY STREET LIGHTING IMPROVEMENT DISTRICT NO. 51</v>
      </c>
      <c r="E1652" s="110" t="s">
        <v>13334</v>
      </c>
      <c r="F1652" s="177" t="s">
        <v>12106</v>
      </c>
      <c r="G1652" s="75" t="s">
        <v>10892</v>
      </c>
      <c r="H1652" s="75" t="s">
        <v>12788</v>
      </c>
      <c r="I1652" s="75" t="s">
        <v>11302</v>
      </c>
      <c r="J1652" s="75"/>
      <c r="K1652" s="75"/>
    </row>
    <row r="1653" spans="1:11" ht="12" x14ac:dyDescent="0.2">
      <c r="A1653" s="111">
        <v>7540</v>
      </c>
      <c r="B1653" s="110" t="s">
        <v>2550</v>
      </c>
      <c r="C1653" s="110" t="s">
        <v>13070</v>
      </c>
      <c r="D1653" s="110" t="str">
        <f>UPPER(Table39[[#This Row],[Full Name (NEW)]])</f>
        <v>SUN CITY STREET LIGHTING IMPROVEMENT DISTRICT NO. 52</v>
      </c>
      <c r="E1653" s="110" t="s">
        <v>13335</v>
      </c>
      <c r="F1653" s="177" t="s">
        <v>12106</v>
      </c>
      <c r="G1653" s="75" t="s">
        <v>10892</v>
      </c>
      <c r="H1653" s="75" t="s">
        <v>12789</v>
      </c>
      <c r="I1653" s="75" t="s">
        <v>11302</v>
      </c>
      <c r="J1653" s="75"/>
      <c r="K1653" s="75"/>
    </row>
    <row r="1654" spans="1:11" ht="12" x14ac:dyDescent="0.2">
      <c r="A1654" s="111">
        <v>7541</v>
      </c>
      <c r="B1654" s="110" t="s">
        <v>2583</v>
      </c>
      <c r="C1654" s="110" t="s">
        <v>13071</v>
      </c>
      <c r="D1654" s="110" t="str">
        <f>UPPER(Table39[[#This Row],[Full Name (NEW)]])</f>
        <v>SUN CITY STREET LIGHTING IMPROVEMENT DISTRICT NO. 53</v>
      </c>
      <c r="E1654" s="110" t="s">
        <v>13336</v>
      </c>
      <c r="F1654" s="177" t="s">
        <v>12106</v>
      </c>
      <c r="G1654" s="75" t="s">
        <v>10892</v>
      </c>
      <c r="H1654" s="75" t="s">
        <v>12790</v>
      </c>
      <c r="I1654" s="75" t="s">
        <v>11302</v>
      </c>
      <c r="J1654" s="75"/>
      <c r="K1654" s="75"/>
    </row>
    <row r="1655" spans="1:11" ht="12" x14ac:dyDescent="0.2">
      <c r="A1655" s="111">
        <v>7542</v>
      </c>
      <c r="B1655" s="110" t="s">
        <v>2586</v>
      </c>
      <c r="C1655" s="110" t="s">
        <v>13072</v>
      </c>
      <c r="D1655" s="110" t="str">
        <f>UPPER(Table39[[#This Row],[Full Name (NEW)]])</f>
        <v>SUN CITY STREET LIGHTING IMPROVEMENT DISTRICT NO. 54</v>
      </c>
      <c r="E1655" s="110" t="s">
        <v>13337</v>
      </c>
      <c r="F1655" s="177" t="s">
        <v>12106</v>
      </c>
      <c r="G1655" s="75" t="s">
        <v>10892</v>
      </c>
      <c r="H1655" s="75" t="s">
        <v>12791</v>
      </c>
      <c r="I1655" s="75" t="s">
        <v>11302</v>
      </c>
      <c r="J1655" s="75"/>
      <c r="K1655" s="75"/>
    </row>
    <row r="1656" spans="1:11" ht="12" x14ac:dyDescent="0.2">
      <c r="A1656" s="111">
        <v>7543</v>
      </c>
      <c r="B1656" s="110" t="s">
        <v>2589</v>
      </c>
      <c r="C1656" s="110" t="s">
        <v>13073</v>
      </c>
      <c r="D1656" s="110" t="str">
        <f>UPPER(Table39[[#This Row],[Full Name (NEW)]])</f>
        <v>SUN CITY STREET LIGHTING IMPROVEMENT DISTRICT NO. 55</v>
      </c>
      <c r="E1656" s="110" t="s">
        <v>13338</v>
      </c>
      <c r="F1656" s="177" t="s">
        <v>12106</v>
      </c>
      <c r="G1656" s="75" t="s">
        <v>10892</v>
      </c>
      <c r="H1656" s="75" t="s">
        <v>12792</v>
      </c>
      <c r="I1656" s="75" t="s">
        <v>11302</v>
      </c>
      <c r="J1656" s="75"/>
      <c r="K1656" s="75"/>
    </row>
    <row r="1657" spans="1:11" ht="12" x14ac:dyDescent="0.2">
      <c r="A1657" s="111">
        <v>7544</v>
      </c>
      <c r="B1657" s="110" t="s">
        <v>2595</v>
      </c>
      <c r="C1657" s="110" t="s">
        <v>13074</v>
      </c>
      <c r="D1657" s="110" t="str">
        <f>UPPER(Table39[[#This Row],[Full Name (NEW)]])</f>
        <v>SUN CITY STREET LIGHTING IMPROVEMENT DISTRICT NO. 56</v>
      </c>
      <c r="E1657" s="110" t="s">
        <v>13339</v>
      </c>
      <c r="F1657" s="177" t="s">
        <v>12106</v>
      </c>
      <c r="G1657" s="75" t="s">
        <v>10892</v>
      </c>
      <c r="H1657" s="75" t="s">
        <v>12793</v>
      </c>
      <c r="I1657" s="75" t="s">
        <v>11302</v>
      </c>
      <c r="J1657" s="75"/>
      <c r="K1657" s="75"/>
    </row>
    <row r="1658" spans="1:11" ht="12" x14ac:dyDescent="0.2">
      <c r="A1658" s="111">
        <v>7545</v>
      </c>
      <c r="B1658" s="110" t="s">
        <v>2303</v>
      </c>
      <c r="C1658" s="110" t="s">
        <v>13075</v>
      </c>
      <c r="D1658" s="110" t="str">
        <f>UPPER(Table39[[#This Row],[Full Name (NEW)]])</f>
        <v>SUN CITY STREET LIGHTING IMPROVEMENT DISTRICT NO. 57</v>
      </c>
      <c r="E1658" s="110" t="s">
        <v>13340</v>
      </c>
      <c r="F1658" s="177" t="s">
        <v>12106</v>
      </c>
      <c r="G1658" s="75" t="s">
        <v>10892</v>
      </c>
      <c r="H1658" s="75" t="s">
        <v>12794</v>
      </c>
      <c r="I1658" s="75" t="s">
        <v>11302</v>
      </c>
      <c r="J1658" s="75"/>
      <c r="K1658" s="75"/>
    </row>
    <row r="1659" spans="1:11" ht="12" x14ac:dyDescent="0.2">
      <c r="A1659" s="111">
        <v>7472</v>
      </c>
      <c r="B1659" s="110" t="s">
        <v>3034</v>
      </c>
      <c r="C1659" s="110" t="s">
        <v>13002</v>
      </c>
      <c r="D1659" s="110" t="str">
        <f>UPPER(Table39[[#This Row],[Full Name (NEW)]])</f>
        <v>SUN CITY STREET LIGHTING IMPROVEMENT DISTRICT NO. 6</v>
      </c>
      <c r="E1659" s="110" t="s">
        <v>13267</v>
      </c>
      <c r="F1659" s="177" t="s">
        <v>12106</v>
      </c>
      <c r="G1659" s="75" t="s">
        <v>10892</v>
      </c>
      <c r="H1659" s="75" t="s">
        <v>12721</v>
      </c>
      <c r="I1659" s="75" t="s">
        <v>11302</v>
      </c>
      <c r="J1659" s="75"/>
      <c r="K1659" s="75"/>
    </row>
    <row r="1660" spans="1:11" ht="12" x14ac:dyDescent="0.2">
      <c r="A1660" s="111">
        <v>7473</v>
      </c>
      <c r="B1660" s="110" t="s">
        <v>3052</v>
      </c>
      <c r="C1660" s="110" t="s">
        <v>13003</v>
      </c>
      <c r="D1660" s="110" t="str">
        <f>UPPER(Table39[[#This Row],[Full Name (NEW)]])</f>
        <v>SUN CITY STREET LIGHTING IMPROVEMENT DISTRICT NO. 6C</v>
      </c>
      <c r="E1660" s="110" t="s">
        <v>13268</v>
      </c>
      <c r="F1660" s="177" t="s">
        <v>12106</v>
      </c>
      <c r="G1660" s="75" t="s">
        <v>10892</v>
      </c>
      <c r="H1660" s="75" t="s">
        <v>12722</v>
      </c>
      <c r="I1660" s="75" t="s">
        <v>11302</v>
      </c>
      <c r="J1660" s="75"/>
      <c r="K1660" s="75"/>
    </row>
    <row r="1661" spans="1:11" ht="12" x14ac:dyDescent="0.2">
      <c r="A1661" s="111">
        <v>7474</v>
      </c>
      <c r="B1661" s="110" t="s">
        <v>3055</v>
      </c>
      <c r="C1661" s="110" t="s">
        <v>13004</v>
      </c>
      <c r="D1661" s="110" t="str">
        <f>UPPER(Table39[[#This Row],[Full Name (NEW)]])</f>
        <v>SUN CITY STREET LIGHTING IMPROVEMENT DISTRICT NO. 6D</v>
      </c>
      <c r="E1661" s="110" t="s">
        <v>13269</v>
      </c>
      <c r="F1661" s="177" t="s">
        <v>12106</v>
      </c>
      <c r="G1661" s="75" t="s">
        <v>10892</v>
      </c>
      <c r="H1661" s="75" t="s">
        <v>12723</v>
      </c>
      <c r="I1661" s="75" t="s">
        <v>11302</v>
      </c>
      <c r="J1661" s="75"/>
      <c r="K1661" s="75"/>
    </row>
    <row r="1662" spans="1:11" ht="12" x14ac:dyDescent="0.2">
      <c r="A1662" s="111">
        <v>7475</v>
      </c>
      <c r="B1662" s="110" t="s">
        <v>3058</v>
      </c>
      <c r="C1662" s="110" t="s">
        <v>13005</v>
      </c>
      <c r="D1662" s="110" t="str">
        <f>UPPER(Table39[[#This Row],[Full Name (NEW)]])</f>
        <v>SUN CITY STREET LIGHTING IMPROVEMENT DISTRICT NO. 6G</v>
      </c>
      <c r="E1662" s="110" t="s">
        <v>13270</v>
      </c>
      <c r="F1662" s="177" t="s">
        <v>12106</v>
      </c>
      <c r="G1662" s="75" t="s">
        <v>10892</v>
      </c>
      <c r="H1662" s="75" t="s">
        <v>12724</v>
      </c>
      <c r="I1662" s="75" t="s">
        <v>11302</v>
      </c>
      <c r="J1662" s="75"/>
      <c r="K1662" s="75"/>
    </row>
    <row r="1663" spans="1:11" ht="12" x14ac:dyDescent="0.2">
      <c r="A1663" s="111">
        <v>7476</v>
      </c>
      <c r="B1663" s="110" t="s">
        <v>3061</v>
      </c>
      <c r="C1663" s="110" t="s">
        <v>13006</v>
      </c>
      <c r="D1663" s="110" t="str">
        <f>UPPER(Table39[[#This Row],[Full Name (NEW)]])</f>
        <v>SUN CITY STREET LIGHTING IMPROVEMENT DISTRICT NO. 7</v>
      </c>
      <c r="E1663" s="110" t="s">
        <v>13271</v>
      </c>
      <c r="F1663" s="177" t="s">
        <v>12106</v>
      </c>
      <c r="G1663" s="75" t="s">
        <v>10892</v>
      </c>
      <c r="H1663" s="75" t="s">
        <v>12725</v>
      </c>
      <c r="I1663" s="75" t="s">
        <v>11302</v>
      </c>
      <c r="J1663" s="75"/>
      <c r="K1663" s="75"/>
    </row>
    <row r="1664" spans="1:11" ht="12" x14ac:dyDescent="0.2">
      <c r="A1664" s="111">
        <v>7477</v>
      </c>
      <c r="B1664" s="110" t="s">
        <v>3064</v>
      </c>
      <c r="C1664" s="110" t="s">
        <v>13007</v>
      </c>
      <c r="D1664" s="110" t="str">
        <f>UPPER(Table39[[#This Row],[Full Name (NEW)]])</f>
        <v>SUN CITY STREET LIGHTING IMPROVEMENT DISTRICT NO. 8</v>
      </c>
      <c r="E1664" s="110" t="s">
        <v>13272</v>
      </c>
      <c r="F1664" s="177" t="s">
        <v>12106</v>
      </c>
      <c r="G1664" s="75" t="s">
        <v>10892</v>
      </c>
      <c r="H1664" s="75" t="s">
        <v>12726</v>
      </c>
      <c r="I1664" s="75" t="s">
        <v>11302</v>
      </c>
      <c r="J1664" s="75"/>
      <c r="K1664" s="75"/>
    </row>
    <row r="1665" spans="1:11" ht="12" x14ac:dyDescent="0.2">
      <c r="A1665" s="111">
        <v>7478</v>
      </c>
      <c r="B1665" s="110" t="s">
        <v>3067</v>
      </c>
      <c r="C1665" s="110" t="s">
        <v>13008</v>
      </c>
      <c r="D1665" s="110" t="str">
        <f>UPPER(Table39[[#This Row],[Full Name (NEW)]])</f>
        <v>SUN CITY STREET LIGHTING IMPROVEMENT DISTRICT NO. 9</v>
      </c>
      <c r="E1665" s="110" t="s">
        <v>13273</v>
      </c>
      <c r="F1665" s="177" t="s">
        <v>12106</v>
      </c>
      <c r="G1665" s="75" t="s">
        <v>10892</v>
      </c>
      <c r="H1665" s="75" t="s">
        <v>12727</v>
      </c>
      <c r="I1665" s="75" t="s">
        <v>11302</v>
      </c>
      <c r="J1665" s="75"/>
      <c r="K1665" s="75"/>
    </row>
    <row r="1666" spans="1:11" ht="12" x14ac:dyDescent="0.2">
      <c r="A1666" s="111">
        <v>7532</v>
      </c>
      <c r="B1666" s="110" t="s">
        <v>2456</v>
      </c>
      <c r="C1666" s="110" t="s">
        <v>13062</v>
      </c>
      <c r="D1666" s="110" t="str">
        <f>UPPER(Table39[[#This Row],[Full Name (NEW)]])</f>
        <v>SUN CITY STREET LIGHTING IMPROVEMENT DISTRICT NO. 45</v>
      </c>
      <c r="E1666" s="110" t="s">
        <v>13327</v>
      </c>
      <c r="F1666" s="177" t="s">
        <v>12106</v>
      </c>
      <c r="G1666" s="75" t="s">
        <v>10892</v>
      </c>
      <c r="H1666" s="75" t="s">
        <v>12781</v>
      </c>
      <c r="I1666" s="75" t="s">
        <v>11302</v>
      </c>
      <c r="J1666" s="75"/>
      <c r="K1666" s="75"/>
    </row>
    <row r="1667" spans="1:11" ht="12" x14ac:dyDescent="0.2">
      <c r="A1667" s="111">
        <v>7533</v>
      </c>
      <c r="B1667" s="110" t="s">
        <v>2459</v>
      </c>
      <c r="C1667" s="110" t="s">
        <v>13063</v>
      </c>
      <c r="D1667" s="110" t="str">
        <f>UPPER(Table39[[#This Row],[Full Name (NEW)]])</f>
        <v>SUN CITY STREET LIGHTING IMPROVEMENT DISTRICT NO. 46</v>
      </c>
      <c r="E1667" s="110" t="s">
        <v>13328</v>
      </c>
      <c r="F1667" s="177" t="s">
        <v>12106</v>
      </c>
      <c r="G1667" s="75" t="s">
        <v>10892</v>
      </c>
      <c r="H1667" s="75" t="s">
        <v>12782</v>
      </c>
      <c r="I1667" s="75" t="s">
        <v>11302</v>
      </c>
      <c r="J1667" s="75"/>
      <c r="K1667" s="75"/>
    </row>
    <row r="1668" spans="1:11" ht="12" x14ac:dyDescent="0.2">
      <c r="A1668" s="111">
        <v>6109</v>
      </c>
      <c r="B1668" s="113" t="s">
        <v>5624</v>
      </c>
      <c r="C1668" s="110" t="s">
        <v>13940</v>
      </c>
      <c r="D1668" s="110" t="str">
        <f>UPPER(Table39[[#This Row],[Full Name (NEW)]])</f>
        <v>SUN CITY GRAND SURPRISE STREET LIGHTING IMPROVEMENT DISTRICT</v>
      </c>
      <c r="E1668" s="110"/>
      <c r="F1668" s="177" t="s">
        <v>12126</v>
      </c>
      <c r="G1668" s="75" t="s">
        <v>11582</v>
      </c>
      <c r="H1668" s="75"/>
      <c r="I1668" s="75"/>
      <c r="J1668" s="75"/>
      <c r="K1668" s="75"/>
    </row>
    <row r="1669" spans="1:11" ht="12" x14ac:dyDescent="0.2">
      <c r="A1669" s="111">
        <v>7511</v>
      </c>
      <c r="B1669" s="110" t="s">
        <v>2882</v>
      </c>
      <c r="C1669" s="113" t="s">
        <v>13041</v>
      </c>
      <c r="D1669" s="113" t="str">
        <f>UPPER(Table39[[#This Row],[Full Name (NEW)]])</f>
        <v>SUN CITY STREET LIGHTING IMPROVEMENT DISTRICT NO. 28B</v>
      </c>
      <c r="E1669" s="113" t="s">
        <v>13306</v>
      </c>
      <c r="F1669" s="177" t="s">
        <v>12106</v>
      </c>
      <c r="G1669" s="75" t="s">
        <v>10892</v>
      </c>
      <c r="H1669" s="75" t="s">
        <v>12760</v>
      </c>
      <c r="I1669" s="75" t="s">
        <v>11302</v>
      </c>
      <c r="J1669" s="75"/>
      <c r="K1669" s="75"/>
    </row>
    <row r="1670" spans="1:11" ht="12" x14ac:dyDescent="0.2">
      <c r="A1670" s="111">
        <v>7529</v>
      </c>
      <c r="B1670" s="110" t="s">
        <v>2870</v>
      </c>
      <c r="C1670" s="110" t="s">
        <v>13059</v>
      </c>
      <c r="D1670" s="110" t="str">
        <f>UPPER(Table39[[#This Row],[Full Name (NEW)]])</f>
        <v>SUN CITY STREET LIGHTING IMPROVEMENT DISTRICT NO. 42</v>
      </c>
      <c r="E1670" s="110" t="s">
        <v>13324</v>
      </c>
      <c r="F1670" s="177" t="s">
        <v>12106</v>
      </c>
      <c r="G1670" s="75" t="s">
        <v>10892</v>
      </c>
      <c r="H1670" s="75" t="s">
        <v>12778</v>
      </c>
      <c r="I1670" s="75" t="s">
        <v>11302</v>
      </c>
      <c r="J1670" s="75"/>
      <c r="K1670" s="75"/>
    </row>
    <row r="1671" spans="1:11" ht="12" x14ac:dyDescent="0.2">
      <c r="A1671" s="111">
        <v>7488</v>
      </c>
      <c r="B1671" s="110" t="s">
        <v>2541</v>
      </c>
      <c r="C1671" s="110" t="s">
        <v>13018</v>
      </c>
      <c r="D1671" s="110" t="str">
        <f>UPPER(Table39[[#This Row],[Full Name (NEW)]])</f>
        <v>SUN CITY STREET LIGHTING IMPROVEMENT DISTRICT NO. 15D</v>
      </c>
      <c r="E1671" s="110" t="s">
        <v>13283</v>
      </c>
      <c r="F1671" s="177" t="s">
        <v>12106</v>
      </c>
      <c r="G1671" s="75" t="s">
        <v>10892</v>
      </c>
      <c r="H1671" s="75" t="s">
        <v>12737</v>
      </c>
      <c r="I1671" s="75" t="s">
        <v>11302</v>
      </c>
      <c r="J1671" s="75"/>
      <c r="K1671" s="75"/>
    </row>
    <row r="1672" spans="1:11" ht="12" x14ac:dyDescent="0.2">
      <c r="A1672" s="111">
        <v>7522</v>
      </c>
      <c r="B1672" s="110" t="s">
        <v>2867</v>
      </c>
      <c r="C1672" s="110" t="s">
        <v>13052</v>
      </c>
      <c r="D1672" s="110" t="str">
        <f>UPPER(Table39[[#This Row],[Full Name (NEW)]])</f>
        <v>SUN CITY STREET LIGHTING IMPROVEMENT DISTRICT NO. 37</v>
      </c>
      <c r="E1672" s="110" t="s">
        <v>13317</v>
      </c>
      <c r="F1672" s="177" t="s">
        <v>12106</v>
      </c>
      <c r="G1672" s="75" t="s">
        <v>10892</v>
      </c>
      <c r="H1672" s="75" t="s">
        <v>12771</v>
      </c>
      <c r="I1672" s="75" t="s">
        <v>11302</v>
      </c>
      <c r="J1672" s="75"/>
      <c r="K1672" s="75"/>
    </row>
    <row r="1673" spans="1:11" ht="12" x14ac:dyDescent="0.2">
      <c r="A1673" s="111">
        <v>7524</v>
      </c>
      <c r="B1673" s="110" t="s">
        <v>2517</v>
      </c>
      <c r="C1673" s="113" t="s">
        <v>13054</v>
      </c>
      <c r="D1673" s="113" t="str">
        <f>UPPER(Table39[[#This Row],[Full Name (NEW)]])</f>
        <v>SUN CITY STREET LIGHTING IMPROVEMENT DISTRICT NO. 38A</v>
      </c>
      <c r="E1673" s="113" t="s">
        <v>13319</v>
      </c>
      <c r="F1673" s="177" t="s">
        <v>12106</v>
      </c>
      <c r="G1673" s="75" t="s">
        <v>10892</v>
      </c>
      <c r="H1673" s="75" t="s">
        <v>12773</v>
      </c>
      <c r="I1673" s="75" t="s">
        <v>11302</v>
      </c>
      <c r="J1673" s="75"/>
      <c r="K1673" s="75"/>
    </row>
    <row r="1674" spans="1:11" ht="12" x14ac:dyDescent="0.2">
      <c r="A1674" s="111">
        <v>7528</v>
      </c>
      <c r="B1674" s="110" t="s">
        <v>2580</v>
      </c>
      <c r="C1674" s="110" t="s">
        <v>13058</v>
      </c>
      <c r="D1674" s="110" t="str">
        <f>UPPER(Table39[[#This Row],[Full Name (NEW)]])</f>
        <v>SUN CITY STREET LIGHTING IMPROVEMENT DISTRICT NO. 41</v>
      </c>
      <c r="E1674" s="110" t="s">
        <v>13323</v>
      </c>
      <c r="F1674" s="177" t="s">
        <v>12106</v>
      </c>
      <c r="G1674" s="75" t="s">
        <v>10892</v>
      </c>
      <c r="H1674" s="75" t="s">
        <v>12777</v>
      </c>
      <c r="I1674" s="75" t="s">
        <v>11302</v>
      </c>
      <c r="J1674" s="75"/>
      <c r="K1674" s="75"/>
    </row>
    <row r="1675" spans="1:11" ht="12" x14ac:dyDescent="0.2">
      <c r="A1675" s="111">
        <v>7530</v>
      </c>
      <c r="B1675" s="110" t="s">
        <v>2873</v>
      </c>
      <c r="C1675" s="110" t="s">
        <v>13060</v>
      </c>
      <c r="D1675" s="110" t="str">
        <f>UPPER(Table39[[#This Row],[Full Name (NEW)]])</f>
        <v>SUN CITY STREET LIGHTING IMPROVEMENT DISTRICT NO. 43</v>
      </c>
      <c r="E1675" s="110" t="s">
        <v>13325</v>
      </c>
      <c r="F1675" s="177" t="s">
        <v>12106</v>
      </c>
      <c r="G1675" s="75" t="s">
        <v>10892</v>
      </c>
      <c r="H1675" s="75" t="s">
        <v>12779</v>
      </c>
      <c r="I1675" s="75" t="s">
        <v>11302</v>
      </c>
      <c r="J1675" s="75"/>
      <c r="K1675" s="75"/>
    </row>
    <row r="1676" spans="1:11" ht="12" x14ac:dyDescent="0.2">
      <c r="A1676" s="111">
        <v>7531</v>
      </c>
      <c r="B1676" s="110" t="s">
        <v>2424</v>
      </c>
      <c r="C1676" s="110" t="s">
        <v>13061</v>
      </c>
      <c r="D1676" s="110" t="str">
        <f>UPPER(Table39[[#This Row],[Full Name (NEW)]])</f>
        <v>SUN CITY STREET LIGHTING IMPROVEMENT DISTRICT NO. 44</v>
      </c>
      <c r="E1676" s="110" t="s">
        <v>13326</v>
      </c>
      <c r="F1676" s="177" t="s">
        <v>12106</v>
      </c>
      <c r="G1676" s="75" t="s">
        <v>10892</v>
      </c>
      <c r="H1676" s="75" t="s">
        <v>12780</v>
      </c>
      <c r="I1676" s="75" t="s">
        <v>11302</v>
      </c>
      <c r="J1676" s="75"/>
      <c r="K1676" s="75"/>
    </row>
    <row r="1677" spans="1:11" ht="12" x14ac:dyDescent="0.2">
      <c r="A1677" s="111">
        <v>7388</v>
      </c>
      <c r="B1677" s="110" t="s">
        <v>11113</v>
      </c>
      <c r="C1677" s="110" t="s">
        <v>12483</v>
      </c>
      <c r="D1677" s="110" t="str">
        <f>UPPER(Table39[[#This Row],[Full Name (NEW)]])</f>
        <v>SUN CITY FIRE DISTRICT</v>
      </c>
      <c r="E1677" s="110" t="s">
        <v>12502</v>
      </c>
      <c r="F1677" s="178">
        <v>4016</v>
      </c>
      <c r="G1677" s="75" t="str">
        <f>+Table39[[#This Row],[Short Name]]</f>
        <v xml:space="preserve">Sun City FD </v>
      </c>
      <c r="H1677" s="80">
        <v>11563</v>
      </c>
      <c r="I1677" s="75" t="s">
        <v>11213</v>
      </c>
      <c r="J1677" s="93">
        <v>29710</v>
      </c>
      <c r="K1677" s="75" t="s">
        <v>12190</v>
      </c>
    </row>
    <row r="1678" spans="1:11" ht="12" x14ac:dyDescent="0.2">
      <c r="A1678" s="111">
        <v>7546</v>
      </c>
      <c r="B1678" s="110" t="s">
        <v>2401</v>
      </c>
      <c r="C1678" s="110" t="s">
        <v>13076</v>
      </c>
      <c r="D1678" s="110" t="str">
        <f>UPPER(Table39[[#This Row],[Full Name (NEW)]])</f>
        <v>SUN CITY WEST STREET LIGHTING IMPROVEMENT DISTRICT</v>
      </c>
      <c r="E1678" s="110" t="s">
        <v>13419</v>
      </c>
      <c r="F1678" s="177" t="s">
        <v>12106</v>
      </c>
      <c r="G1678" s="75" t="s">
        <v>10892</v>
      </c>
      <c r="H1678" s="75" t="s">
        <v>12795</v>
      </c>
      <c r="I1678" s="75" t="s">
        <v>11302</v>
      </c>
      <c r="J1678" s="75"/>
      <c r="K1678" s="75"/>
    </row>
    <row r="1679" spans="1:11" ht="12" x14ac:dyDescent="0.2">
      <c r="A1679" s="111">
        <v>7389</v>
      </c>
      <c r="B1679" s="110" t="s">
        <v>2401</v>
      </c>
      <c r="C1679" s="110" t="s">
        <v>12192</v>
      </c>
      <c r="D1679" s="110" t="str">
        <f>UPPER(Table39[[#This Row],[Full Name (NEW)]])</f>
        <v>NORTH COUNTY FIRE &amp; MEDICAL DISTRICT</v>
      </c>
      <c r="E1679" s="110" t="s">
        <v>12936</v>
      </c>
      <c r="F1679" s="178">
        <v>4017</v>
      </c>
      <c r="G1679" s="75" t="str">
        <f>+Table39[[#This Row],[Short Name]]</f>
        <v>North County FD</v>
      </c>
      <c r="H1679" s="80">
        <v>11574</v>
      </c>
      <c r="I1679" s="75" t="s">
        <v>11213</v>
      </c>
      <c r="J1679" s="93"/>
      <c r="K1679" s="75"/>
    </row>
    <row r="1680" spans="1:11" ht="12" x14ac:dyDescent="0.2">
      <c r="A1680" s="111">
        <v>7547</v>
      </c>
      <c r="B1680" s="110" t="s">
        <v>4914</v>
      </c>
      <c r="C1680" s="110" t="s">
        <v>13077</v>
      </c>
      <c r="D1680" s="110" t="str">
        <f>UPPER(Table39[[#This Row],[Full Name (NEW)]])</f>
        <v>SUN CITY WEST EXPANSION I STREET LIGHTING IMPROVEMENT DISTRICT</v>
      </c>
      <c r="E1680" s="110" t="s">
        <v>13420</v>
      </c>
      <c r="F1680" s="177" t="s">
        <v>12106</v>
      </c>
      <c r="G1680" s="75" t="s">
        <v>10892</v>
      </c>
      <c r="H1680" s="75" t="s">
        <v>12796</v>
      </c>
      <c r="I1680" s="75" t="s">
        <v>11302</v>
      </c>
      <c r="J1680" s="75"/>
      <c r="K1680" s="75"/>
    </row>
    <row r="1681" spans="1:11" ht="12" x14ac:dyDescent="0.2">
      <c r="A1681" s="111">
        <v>7390</v>
      </c>
      <c r="B1681" s="110" t="s">
        <v>11118</v>
      </c>
      <c r="C1681" s="110" t="s">
        <v>12484</v>
      </c>
      <c r="D1681" s="110" t="str">
        <f>UPPER(Table39[[#This Row],[Full Name (NEW)]])</f>
        <v>SUN LAKES FIRE DISTRICT</v>
      </c>
      <c r="E1681" s="110" t="s">
        <v>12503</v>
      </c>
      <c r="F1681" s="178">
        <v>4018</v>
      </c>
      <c r="G1681" s="75" t="str">
        <f>+Table39[[#This Row],[Short Name]]</f>
        <v xml:space="preserve">Sun Lakes FD </v>
      </c>
      <c r="H1681" s="80">
        <v>11572</v>
      </c>
      <c r="I1681" s="75" t="s">
        <v>11213</v>
      </c>
      <c r="J1681" s="93">
        <v>27589</v>
      </c>
      <c r="K1681" s="75" t="s">
        <v>12190</v>
      </c>
    </row>
    <row r="1682" spans="1:11" ht="12" x14ac:dyDescent="0.2">
      <c r="A1682" s="111">
        <v>7458</v>
      </c>
      <c r="B1682" s="110" t="s">
        <v>3957</v>
      </c>
      <c r="C1682" s="110" t="s">
        <v>12988</v>
      </c>
      <c r="D1682" s="110" t="str">
        <f>UPPER(Table39[[#This Row],[Full Name (NEW)]])</f>
        <v>SUN LAKES STREET LIGHTING IMPROVEMENT DISTRICT NO. 10</v>
      </c>
      <c r="E1682" s="110" t="s">
        <v>13253</v>
      </c>
      <c r="F1682" s="177" t="s">
        <v>12106</v>
      </c>
      <c r="G1682" s="75" t="s">
        <v>10892</v>
      </c>
      <c r="H1682" s="75" t="s">
        <v>12707</v>
      </c>
      <c r="I1682" s="75" t="s">
        <v>11302</v>
      </c>
      <c r="J1682" s="75"/>
      <c r="K1682" s="75"/>
    </row>
    <row r="1683" spans="1:11" ht="12" x14ac:dyDescent="0.2">
      <c r="A1683" s="111">
        <v>7459</v>
      </c>
      <c r="B1683" s="110" t="s">
        <v>4072</v>
      </c>
      <c r="C1683" s="110" t="s">
        <v>12989</v>
      </c>
      <c r="D1683" s="110" t="str">
        <f>UPPER(Table39[[#This Row],[Full Name (NEW)]])</f>
        <v>SUN LAKES STREET LIGHTING IMPROVEMENT DISTRICT NO. 11 &amp; 11A</v>
      </c>
      <c r="E1683" s="110" t="s">
        <v>13254</v>
      </c>
      <c r="F1683" s="177" t="s">
        <v>12106</v>
      </c>
      <c r="G1683" s="75" t="s">
        <v>10892</v>
      </c>
      <c r="H1683" s="75" t="s">
        <v>12708</v>
      </c>
      <c r="I1683" s="75" t="s">
        <v>11302</v>
      </c>
      <c r="J1683" s="75"/>
      <c r="K1683" s="75"/>
    </row>
    <row r="1684" spans="1:11" ht="12" x14ac:dyDescent="0.2">
      <c r="A1684" s="111">
        <v>7460</v>
      </c>
      <c r="B1684" s="110" t="s">
        <v>4276</v>
      </c>
      <c r="C1684" s="110" t="s">
        <v>12990</v>
      </c>
      <c r="D1684" s="110" t="str">
        <f>UPPER(Table39[[#This Row],[Full Name (NEW)]])</f>
        <v>SUN LAKES STREET LIGHTING IMPROVEMENT DISTRICT NO. 12</v>
      </c>
      <c r="E1684" s="110" t="s">
        <v>13255</v>
      </c>
      <c r="F1684" s="177" t="s">
        <v>12106</v>
      </c>
      <c r="G1684" s="75" t="s">
        <v>10892</v>
      </c>
      <c r="H1684" s="75" t="s">
        <v>12709</v>
      </c>
      <c r="I1684" s="75" t="s">
        <v>11302</v>
      </c>
      <c r="J1684" s="75"/>
      <c r="K1684" s="75"/>
    </row>
    <row r="1685" spans="1:11" ht="12" x14ac:dyDescent="0.2">
      <c r="A1685" s="111">
        <v>7462</v>
      </c>
      <c r="B1685" s="110" t="s">
        <v>4156</v>
      </c>
      <c r="C1685" s="110" t="s">
        <v>12992</v>
      </c>
      <c r="D1685" s="110" t="str">
        <f>UPPER(Table39[[#This Row],[Full Name (NEW)]])</f>
        <v>SUN LAKES STREET LIGHTING IMPROVEMENT DISTRICT NO. 15</v>
      </c>
      <c r="E1685" s="110" t="s">
        <v>13257</v>
      </c>
      <c r="F1685" s="177" t="s">
        <v>12106</v>
      </c>
      <c r="G1685" s="75" t="s">
        <v>10892</v>
      </c>
      <c r="H1685" s="75" t="s">
        <v>12711</v>
      </c>
      <c r="I1685" s="75" t="s">
        <v>11302</v>
      </c>
      <c r="J1685" s="75"/>
      <c r="K1685" s="75"/>
    </row>
    <row r="1686" spans="1:11" ht="12" x14ac:dyDescent="0.2">
      <c r="A1686" s="111">
        <v>7463</v>
      </c>
      <c r="B1686" s="110" t="s">
        <v>4284</v>
      </c>
      <c r="C1686" s="110" t="s">
        <v>12993</v>
      </c>
      <c r="D1686" s="110" t="str">
        <f>UPPER(Table39[[#This Row],[Full Name (NEW)]])</f>
        <v>SUN LAKES STREET LIGHTING IMPROVEMENT DISTRICT NO. 16 &amp; 16A</v>
      </c>
      <c r="E1686" s="110" t="s">
        <v>13258</v>
      </c>
      <c r="F1686" s="177" t="s">
        <v>12106</v>
      </c>
      <c r="G1686" s="75" t="s">
        <v>10892</v>
      </c>
      <c r="H1686" s="75" t="s">
        <v>12712</v>
      </c>
      <c r="I1686" s="75" t="s">
        <v>11302</v>
      </c>
      <c r="J1686" s="75"/>
      <c r="K1686" s="75"/>
    </row>
    <row r="1687" spans="1:11" ht="12" x14ac:dyDescent="0.2">
      <c r="A1687" s="111">
        <v>7464</v>
      </c>
      <c r="B1687" s="110" t="s">
        <v>4288</v>
      </c>
      <c r="C1687" s="110" t="s">
        <v>12994</v>
      </c>
      <c r="D1687" s="110" t="str">
        <f>UPPER(Table39[[#This Row],[Full Name (NEW)]])</f>
        <v>SUN LAKES STREET LIGHTING IMPROVEMENT DISTRICT NO. 17</v>
      </c>
      <c r="E1687" s="110" t="s">
        <v>13259</v>
      </c>
      <c r="F1687" s="177" t="s">
        <v>12106</v>
      </c>
      <c r="G1687" s="75" t="s">
        <v>10892</v>
      </c>
      <c r="H1687" s="75" t="s">
        <v>12713</v>
      </c>
      <c r="I1687" s="75" t="s">
        <v>11302</v>
      </c>
      <c r="J1687" s="75"/>
      <c r="K1687" s="75"/>
    </row>
    <row r="1688" spans="1:11" ht="12" x14ac:dyDescent="0.2">
      <c r="A1688" s="111">
        <v>7465</v>
      </c>
      <c r="B1688" s="110" t="s">
        <v>4292</v>
      </c>
      <c r="C1688" s="110" t="s">
        <v>12995</v>
      </c>
      <c r="D1688" s="110" t="str">
        <f>UPPER(Table39[[#This Row],[Full Name (NEW)]])</f>
        <v>SUN LAKES STREET LIGHTING IMPROVEMENT DISTRICT NO. 18</v>
      </c>
      <c r="E1688" s="110" t="s">
        <v>13260</v>
      </c>
      <c r="F1688" s="177" t="s">
        <v>12106</v>
      </c>
      <c r="G1688" s="75" t="s">
        <v>10892</v>
      </c>
      <c r="H1688" s="75" t="s">
        <v>12714</v>
      </c>
      <c r="I1688" s="75" t="s">
        <v>11302</v>
      </c>
      <c r="J1688" s="75"/>
      <c r="K1688" s="75"/>
    </row>
    <row r="1689" spans="1:11" ht="12" x14ac:dyDescent="0.2">
      <c r="A1689" s="111">
        <v>7466</v>
      </c>
      <c r="B1689" s="110" t="s">
        <v>4056</v>
      </c>
      <c r="C1689" s="110" t="s">
        <v>12996</v>
      </c>
      <c r="D1689" s="110" t="str">
        <f>UPPER(Table39[[#This Row],[Full Name (NEW)]])</f>
        <v>SUN LAKES STREET LIGHTING IMPROVEMENT DISTRICT NO. 19</v>
      </c>
      <c r="E1689" s="110" t="s">
        <v>13261</v>
      </c>
      <c r="F1689" s="177" t="s">
        <v>12106</v>
      </c>
      <c r="G1689" s="75" t="s">
        <v>10892</v>
      </c>
      <c r="H1689" s="75" t="s">
        <v>12715</v>
      </c>
      <c r="I1689" s="75" t="s">
        <v>11302</v>
      </c>
      <c r="J1689" s="75"/>
      <c r="K1689" s="75"/>
    </row>
    <row r="1690" spans="1:11" ht="12" x14ac:dyDescent="0.2">
      <c r="A1690" s="111">
        <v>7467</v>
      </c>
      <c r="B1690" s="110" t="s">
        <v>3988</v>
      </c>
      <c r="C1690" s="110" t="s">
        <v>12997</v>
      </c>
      <c r="D1690" s="110" t="str">
        <f>UPPER(Table39[[#This Row],[Full Name (NEW)]])</f>
        <v>SUN LAKES STREET LIGHTING IMPROVEMENT DISTRICT NO. 21</v>
      </c>
      <c r="E1690" s="110" t="s">
        <v>13262</v>
      </c>
      <c r="F1690" s="177" t="s">
        <v>12106</v>
      </c>
      <c r="G1690" s="75" t="s">
        <v>10892</v>
      </c>
      <c r="H1690" s="75" t="s">
        <v>12716</v>
      </c>
      <c r="I1690" s="75" t="s">
        <v>11302</v>
      </c>
      <c r="J1690" s="75"/>
      <c r="K1690" s="75"/>
    </row>
    <row r="1691" spans="1:11" ht="12" x14ac:dyDescent="0.2">
      <c r="A1691" s="111">
        <v>7468</v>
      </c>
      <c r="B1691" s="110" t="s">
        <v>3996</v>
      </c>
      <c r="C1691" s="110" t="s">
        <v>12998</v>
      </c>
      <c r="D1691" s="110" t="str">
        <f>UPPER(Table39[[#This Row],[Full Name (NEW)]])</f>
        <v>SUN LAKES STREET LIGHTING IMPROVEMENT DISTRICT NO. 22</v>
      </c>
      <c r="E1691" s="110" t="s">
        <v>13263</v>
      </c>
      <c r="F1691" s="177" t="s">
        <v>12106</v>
      </c>
      <c r="G1691" s="75" t="s">
        <v>10892</v>
      </c>
      <c r="H1691" s="75" t="s">
        <v>12717</v>
      </c>
      <c r="I1691" s="75" t="s">
        <v>11302</v>
      </c>
      <c r="J1691" s="75"/>
      <c r="K1691" s="75"/>
    </row>
    <row r="1692" spans="1:11" ht="12" x14ac:dyDescent="0.2">
      <c r="A1692" s="111">
        <v>6110</v>
      </c>
      <c r="B1692" s="113" t="s">
        <v>3992</v>
      </c>
      <c r="C1692" s="110" t="s">
        <v>14113</v>
      </c>
      <c r="D1692" s="110" t="str">
        <f>UPPER(Table39[[#This Row],[Full Name (NEW)]])</f>
        <v>SUN LAKES STREET LIGHTING IMPROVEMENT DISTRICT NO. 23</v>
      </c>
      <c r="E1692" s="110"/>
      <c r="F1692" s="177" t="s">
        <v>12106</v>
      </c>
      <c r="G1692" s="75" t="s">
        <v>10892</v>
      </c>
      <c r="H1692" s="75"/>
      <c r="I1692" s="75"/>
      <c r="J1692" s="75"/>
      <c r="K1692" s="75"/>
    </row>
    <row r="1693" spans="1:11" ht="12" x14ac:dyDescent="0.2">
      <c r="A1693" s="111">
        <v>6111</v>
      </c>
      <c r="B1693" s="113" t="s">
        <v>4296</v>
      </c>
      <c r="C1693" s="110" t="s">
        <v>14114</v>
      </c>
      <c r="D1693" s="110" t="str">
        <f>UPPER(Table39[[#This Row],[Full Name (NEW)]])</f>
        <v>SUN LAKES STREET LIGHTING IMPROVEMENT DISTRICT NO. 24</v>
      </c>
      <c r="E1693" s="110"/>
      <c r="F1693" s="177" t="s">
        <v>12106</v>
      </c>
      <c r="G1693" s="75" t="s">
        <v>10892</v>
      </c>
      <c r="H1693" s="75"/>
      <c r="I1693" s="75"/>
      <c r="J1693" s="75"/>
      <c r="K1693" s="75"/>
    </row>
    <row r="1694" spans="1:11" ht="12" x14ac:dyDescent="0.2">
      <c r="A1694" s="111">
        <v>7448</v>
      </c>
      <c r="B1694" s="110" t="s">
        <v>2697</v>
      </c>
      <c r="C1694" s="110" t="s">
        <v>12978</v>
      </c>
      <c r="D1694" s="110" t="str">
        <f>UPPER(Table39[[#This Row],[Full Name (NEW)]])</f>
        <v>SUN LAKES STREET LIGHTING IMPROVEMENT DISTRICT NO. 1</v>
      </c>
      <c r="E1694" s="110" t="s">
        <v>13243</v>
      </c>
      <c r="F1694" s="177" t="s">
        <v>12106</v>
      </c>
      <c r="G1694" s="75" t="s">
        <v>10892</v>
      </c>
      <c r="H1694" s="75" t="s">
        <v>12697</v>
      </c>
      <c r="I1694" s="75" t="s">
        <v>11302</v>
      </c>
      <c r="J1694" s="75"/>
      <c r="K1694" s="75"/>
    </row>
    <row r="1695" spans="1:11" ht="12" x14ac:dyDescent="0.2">
      <c r="A1695" s="111">
        <v>7449</v>
      </c>
      <c r="B1695" s="110" t="s">
        <v>2700</v>
      </c>
      <c r="C1695" s="110" t="s">
        <v>12979</v>
      </c>
      <c r="D1695" s="110" t="str">
        <f>UPPER(Table39[[#This Row],[Full Name (NEW)]])</f>
        <v>SUN LAKES STREET LIGHTING IMPROVEMENT DISTRICT NO. 2</v>
      </c>
      <c r="E1695" s="110" t="s">
        <v>13244</v>
      </c>
      <c r="F1695" s="177" t="s">
        <v>12106</v>
      </c>
      <c r="G1695" s="75" t="s">
        <v>10892</v>
      </c>
      <c r="H1695" s="75" t="s">
        <v>12698</v>
      </c>
      <c r="I1695" s="75" t="s">
        <v>11302</v>
      </c>
      <c r="J1695" s="75"/>
      <c r="K1695" s="75"/>
    </row>
    <row r="1696" spans="1:11" ht="12" x14ac:dyDescent="0.2">
      <c r="A1696" s="111">
        <v>7450</v>
      </c>
      <c r="B1696" s="110" t="s">
        <v>2777</v>
      </c>
      <c r="C1696" s="110" t="s">
        <v>12980</v>
      </c>
      <c r="D1696" s="110" t="str">
        <f>UPPER(Table39[[#This Row],[Full Name (NEW)]])</f>
        <v>SUN LAKES STREET LIGHTING IMPROVEMENT DISTRICT NO. 3</v>
      </c>
      <c r="E1696" s="110" t="s">
        <v>13245</v>
      </c>
      <c r="F1696" s="177" t="s">
        <v>12106</v>
      </c>
      <c r="G1696" s="75" t="s">
        <v>10892</v>
      </c>
      <c r="H1696" s="75" t="s">
        <v>12699</v>
      </c>
      <c r="I1696" s="75" t="s">
        <v>11302</v>
      </c>
      <c r="J1696" s="75"/>
      <c r="K1696" s="75"/>
    </row>
    <row r="1697" spans="1:11" ht="12" x14ac:dyDescent="0.2">
      <c r="A1697" s="111">
        <v>7451</v>
      </c>
      <c r="B1697" s="110" t="s">
        <v>2339</v>
      </c>
      <c r="C1697" s="110" t="s">
        <v>12981</v>
      </c>
      <c r="D1697" s="110" t="str">
        <f>UPPER(Table39[[#This Row],[Full Name (NEW)]])</f>
        <v>SUN LAKES STREET LIGHTING IMPROVEMENT DISTRICT NO. 3A</v>
      </c>
      <c r="E1697" s="110" t="s">
        <v>13246</v>
      </c>
      <c r="F1697" s="177" t="s">
        <v>12106</v>
      </c>
      <c r="G1697" s="75" t="s">
        <v>10892</v>
      </c>
      <c r="H1697" s="75" t="s">
        <v>12700</v>
      </c>
      <c r="I1697" s="75" t="s">
        <v>11302</v>
      </c>
      <c r="J1697" s="75"/>
      <c r="K1697" s="75"/>
    </row>
    <row r="1698" spans="1:11" ht="12" x14ac:dyDescent="0.2">
      <c r="A1698" s="111">
        <v>7452</v>
      </c>
      <c r="B1698" s="110" t="s">
        <v>2523</v>
      </c>
      <c r="C1698" s="110" t="s">
        <v>12982</v>
      </c>
      <c r="D1698" s="110" t="str">
        <f>UPPER(Table39[[#This Row],[Full Name (NEW)]])</f>
        <v>SUN LAKES STREET LIGHTING IMPROVEMENT DISTRICT NO. 4</v>
      </c>
      <c r="E1698" s="110" t="s">
        <v>13247</v>
      </c>
      <c r="F1698" s="177" t="s">
        <v>12106</v>
      </c>
      <c r="G1698" s="75" t="s">
        <v>10892</v>
      </c>
      <c r="H1698" s="75" t="s">
        <v>12701</v>
      </c>
      <c r="I1698" s="75" t="s">
        <v>11302</v>
      </c>
      <c r="J1698" s="75"/>
      <c r="K1698" s="75"/>
    </row>
    <row r="1699" spans="1:11" ht="12" x14ac:dyDescent="0.2">
      <c r="A1699" s="111">
        <v>7453</v>
      </c>
      <c r="B1699" s="110" t="s">
        <v>2526</v>
      </c>
      <c r="C1699" s="110" t="s">
        <v>12983</v>
      </c>
      <c r="D1699" s="110" t="str">
        <f>UPPER(Table39[[#This Row],[Full Name (NEW)]])</f>
        <v>SUN LAKES STREET LIGHTING IMPROVEMENT DISTRICT NO. 5</v>
      </c>
      <c r="E1699" s="110" t="s">
        <v>13248</v>
      </c>
      <c r="F1699" s="177" t="s">
        <v>12106</v>
      </c>
      <c r="G1699" s="75" t="s">
        <v>10892</v>
      </c>
      <c r="H1699" s="75" t="s">
        <v>12702</v>
      </c>
      <c r="I1699" s="75" t="s">
        <v>11302</v>
      </c>
      <c r="J1699" s="75"/>
      <c r="K1699" s="75"/>
    </row>
    <row r="1700" spans="1:11" ht="12" x14ac:dyDescent="0.2">
      <c r="A1700" s="111">
        <v>7455</v>
      </c>
      <c r="B1700" s="110" t="s">
        <v>3651</v>
      </c>
      <c r="C1700" s="110" t="s">
        <v>12985</v>
      </c>
      <c r="D1700" s="110" t="str">
        <f>UPPER(Table39[[#This Row],[Full Name (NEW)]])</f>
        <v>SUN LAKES STREET LIGHTING IMPROVEMENT DISTRICT NO. 7</v>
      </c>
      <c r="E1700" s="110" t="s">
        <v>13250</v>
      </c>
      <c r="F1700" s="177" t="s">
        <v>12106</v>
      </c>
      <c r="G1700" s="75" t="s">
        <v>10892</v>
      </c>
      <c r="H1700" s="75" t="s">
        <v>12704</v>
      </c>
      <c r="I1700" s="75" t="s">
        <v>11302</v>
      </c>
      <c r="J1700" s="75"/>
      <c r="K1700" s="75"/>
    </row>
    <row r="1701" spans="1:11" ht="12" x14ac:dyDescent="0.2">
      <c r="A1701" s="111">
        <v>7456</v>
      </c>
      <c r="B1701" s="110" t="s">
        <v>2348</v>
      </c>
      <c r="C1701" s="110" t="s">
        <v>12986</v>
      </c>
      <c r="D1701" s="110" t="str">
        <f>UPPER(Table39[[#This Row],[Full Name (NEW)]])</f>
        <v>SUN LAKES STREET LIGHTING IMPROVEMENT DISTRICT NO. 8</v>
      </c>
      <c r="E1701" s="110" t="s">
        <v>13251</v>
      </c>
      <c r="F1701" s="177" t="s">
        <v>12106</v>
      </c>
      <c r="G1701" s="75" t="s">
        <v>10892</v>
      </c>
      <c r="H1701" s="75" t="s">
        <v>12705</v>
      </c>
      <c r="I1701" s="75" t="s">
        <v>11302</v>
      </c>
      <c r="J1701" s="75"/>
      <c r="K1701" s="75"/>
    </row>
    <row r="1702" spans="1:11" ht="12" x14ac:dyDescent="0.2">
      <c r="A1702" s="111">
        <v>7457</v>
      </c>
      <c r="B1702" s="110" t="s">
        <v>3443</v>
      </c>
      <c r="C1702" s="110" t="s">
        <v>12987</v>
      </c>
      <c r="D1702" s="110" t="str">
        <f>UPPER(Table39[[#This Row],[Full Name (NEW)]])</f>
        <v>SUN LAKES STREET LIGHTING IMPROVEMENT DISTRICT NO. 9</v>
      </c>
      <c r="E1702" s="110" t="s">
        <v>13252</v>
      </c>
      <c r="F1702" s="177" t="s">
        <v>12106</v>
      </c>
      <c r="G1702" s="75" t="s">
        <v>10892</v>
      </c>
      <c r="H1702" s="75" t="s">
        <v>12706</v>
      </c>
      <c r="I1702" s="75" t="s">
        <v>11302</v>
      </c>
      <c r="J1702" s="75"/>
      <c r="K1702" s="75"/>
    </row>
    <row r="1703" spans="1:11" ht="12" x14ac:dyDescent="0.2">
      <c r="A1703" s="111">
        <v>7454</v>
      </c>
      <c r="B1703" s="110" t="s">
        <v>2529</v>
      </c>
      <c r="C1703" s="110" t="s">
        <v>12984</v>
      </c>
      <c r="D1703" s="110" t="str">
        <f>UPPER(Table39[[#This Row],[Full Name (NEW)]])</f>
        <v>SUN LAKES STREET LIGHTING IMPROVEMENT DISTRICT NO. 6</v>
      </c>
      <c r="E1703" s="110" t="s">
        <v>13249</v>
      </c>
      <c r="F1703" s="177" t="s">
        <v>12106</v>
      </c>
      <c r="G1703" s="75" t="s">
        <v>10892</v>
      </c>
      <c r="H1703" s="75" t="s">
        <v>12703</v>
      </c>
      <c r="I1703" s="75" t="s">
        <v>11302</v>
      </c>
      <c r="J1703" s="75"/>
      <c r="K1703" s="75"/>
    </row>
    <row r="1704" spans="1:11" ht="12" x14ac:dyDescent="0.2">
      <c r="A1704" s="111">
        <v>7461</v>
      </c>
      <c r="B1704" s="110" t="s">
        <v>4280</v>
      </c>
      <c r="C1704" s="110" t="s">
        <v>12991</v>
      </c>
      <c r="D1704" s="110" t="str">
        <f>UPPER(Table39[[#This Row],[Full Name (NEW)]])</f>
        <v>SUN LAKES STREET LIGHTING IMPROVEMENT DISTRICT NO. 14</v>
      </c>
      <c r="E1704" s="110" t="s">
        <v>13256</v>
      </c>
      <c r="F1704" s="177" t="s">
        <v>12106</v>
      </c>
      <c r="G1704" s="75" t="s">
        <v>10892</v>
      </c>
      <c r="H1704" s="75" t="s">
        <v>12710</v>
      </c>
      <c r="I1704" s="75" t="s">
        <v>11302</v>
      </c>
      <c r="J1704" s="75"/>
      <c r="K1704" s="75"/>
    </row>
    <row r="1705" spans="1:11" ht="12" x14ac:dyDescent="0.2">
      <c r="A1705" s="111">
        <v>6112</v>
      </c>
      <c r="B1705" s="113" t="s">
        <v>3921</v>
      </c>
      <c r="C1705" s="110" t="s">
        <v>13941</v>
      </c>
      <c r="D1705" s="110" t="str">
        <f>UPPER(Table39[[#This Row],[Full Name (NEW)]])</f>
        <v>SUN LAKES UNIT 2 STREET LIGHTING IMPROVEMENT DISTRICT</v>
      </c>
      <c r="E1705" s="110"/>
      <c r="F1705" s="177" t="s">
        <v>12106</v>
      </c>
      <c r="G1705" s="75" t="s">
        <v>10892</v>
      </c>
      <c r="H1705" s="75"/>
      <c r="I1705" s="75"/>
      <c r="J1705" s="75"/>
      <c r="K1705" s="75"/>
    </row>
    <row r="1706" spans="1:11" ht="12" x14ac:dyDescent="0.2">
      <c r="A1706" s="111">
        <v>7469</v>
      </c>
      <c r="B1706" s="110" t="s">
        <v>5990</v>
      </c>
      <c r="C1706" s="110" t="s">
        <v>12999</v>
      </c>
      <c r="D1706" s="110" t="str">
        <f>UPPER(Table39[[#This Row],[Full Name (NEW)]])</f>
        <v>SUN LAKES STREET LIGHTING IMPROVEMENT DISTRICT NO. 41</v>
      </c>
      <c r="E1706" s="110" t="s">
        <v>13264</v>
      </c>
      <c r="F1706" s="177" t="s">
        <v>12106</v>
      </c>
      <c r="G1706" s="75" t="s">
        <v>10892</v>
      </c>
      <c r="H1706" s="75" t="s">
        <v>12718</v>
      </c>
      <c r="I1706" s="75" t="s">
        <v>11302</v>
      </c>
      <c r="J1706" s="75"/>
      <c r="K1706" s="75"/>
    </row>
    <row r="1707" spans="1:11" ht="12" x14ac:dyDescent="0.2">
      <c r="A1707" s="111">
        <v>7774</v>
      </c>
      <c r="B1707" s="113" t="s">
        <v>2048</v>
      </c>
      <c r="C1707" s="113" t="s">
        <v>11250</v>
      </c>
      <c r="D1707" s="113" t="str">
        <f>UPPER(Table39[[#This Row],[Full Name (NEW)]])</f>
        <v>SUN VIEW ESTATES I IRRIGATION WATER DELIVERY  DISTRICT NO. 55</v>
      </c>
      <c r="E1707" s="110" t="str">
        <f>LEFT(C1707,FIND("Irrigation",C1707)-2)&amp;" IWDD"</f>
        <v>Sun View Estates I IWDD</v>
      </c>
      <c r="F1707" s="178">
        <v>4094</v>
      </c>
      <c r="G1707" s="75" t="str">
        <f>+Table39[[#This Row],[Short Name]]</f>
        <v>Sun View Estates I IWDD</v>
      </c>
      <c r="H1707" s="80"/>
      <c r="I1707" s="80" t="s">
        <v>11285</v>
      </c>
      <c r="J1707" s="105">
        <v>40770</v>
      </c>
      <c r="K1707" s="86" t="s">
        <v>12203</v>
      </c>
    </row>
    <row r="1708" spans="1:11" ht="12" x14ac:dyDescent="0.2">
      <c r="A1708" s="111">
        <v>7775</v>
      </c>
      <c r="B1708" s="113" t="s">
        <v>2045</v>
      </c>
      <c r="C1708" s="113" t="s">
        <v>11251</v>
      </c>
      <c r="D1708" s="113" t="str">
        <f>UPPER(Table39[[#This Row],[Full Name (NEW)]])</f>
        <v>SUN VIEW ESTATES II IRRIGATION WATER DELIVERY DISTRICT NO. 54</v>
      </c>
      <c r="E1708" s="110" t="str">
        <f>LEFT(C1708,FIND("Irrigation",C1708)-2)&amp;" IWDD"</f>
        <v>Sun View Estates II IWDD</v>
      </c>
      <c r="F1708" s="178">
        <v>4095</v>
      </c>
      <c r="G1708" s="75" t="str">
        <f>+Table39[[#This Row],[Short Name]]</f>
        <v>Sun View Estates II IWDD</v>
      </c>
      <c r="H1708" s="80"/>
      <c r="I1708" s="80" t="s">
        <v>11285</v>
      </c>
      <c r="J1708" s="105">
        <v>40686</v>
      </c>
      <c r="K1708" s="86" t="s">
        <v>12203</v>
      </c>
    </row>
    <row r="1709" spans="1:11" ht="12" x14ac:dyDescent="0.2">
      <c r="A1709" s="111">
        <v>7711</v>
      </c>
      <c r="B1709" s="113" t="s">
        <v>2114</v>
      </c>
      <c r="C1709" s="113" t="s">
        <v>11275</v>
      </c>
      <c r="D1709" s="113" t="str">
        <f>UPPER(Table39[[#This Row],[Full Name (NEW)]])</f>
        <v>SUNBURST FARMS IRRIGATION DISTRICT</v>
      </c>
      <c r="E1709" s="113" t="s">
        <v>12651</v>
      </c>
      <c r="F1709" s="178">
        <v>4040</v>
      </c>
      <c r="G1709" s="75" t="str">
        <f>+Table39[[#This Row],[Short Name]]</f>
        <v>Sunburst Farms ID</v>
      </c>
      <c r="H1709" s="80"/>
      <c r="I1709" s="80" t="s">
        <v>11284</v>
      </c>
      <c r="J1709" s="99">
        <v>28800</v>
      </c>
      <c r="K1709" s="80" t="s">
        <v>12200</v>
      </c>
    </row>
    <row r="1710" spans="1:11" ht="12" x14ac:dyDescent="0.2">
      <c r="A1710" s="111">
        <v>6028</v>
      </c>
      <c r="B1710" s="110" t="s">
        <v>1655</v>
      </c>
      <c r="C1710" s="110" t="s">
        <v>12607</v>
      </c>
      <c r="D1710" s="110" t="str">
        <f>UPPER(Table39[[#This Row],[Full Name (NEW)]])</f>
        <v>SUNDANCE COMMUNITY FACILITIES DISTRICT</v>
      </c>
      <c r="E1710" s="110" t="s">
        <v>12608</v>
      </c>
      <c r="F1710" s="177" t="s">
        <v>12108</v>
      </c>
      <c r="G1710" s="75" t="s">
        <v>11612</v>
      </c>
      <c r="H1710" s="75">
        <v>28799</v>
      </c>
      <c r="I1710" s="75"/>
      <c r="J1710" s="75"/>
      <c r="K1710" s="75"/>
    </row>
    <row r="1711" spans="1:11" ht="12" x14ac:dyDescent="0.2">
      <c r="A1711" s="111">
        <v>7671</v>
      </c>
      <c r="B1711" s="110" t="s">
        <v>6049</v>
      </c>
      <c r="C1711" s="110" t="s">
        <v>13201</v>
      </c>
      <c r="D1711" s="110" t="str">
        <f>UPPER(Table39[[#This Row],[Full Name (NEW)]])</f>
        <v>SUNDERO STREET LIGHTING IMPROVEMENT DISTRICT</v>
      </c>
      <c r="E1711" s="110" t="s">
        <v>13471</v>
      </c>
      <c r="F1711" s="177" t="s">
        <v>12106</v>
      </c>
      <c r="G1711" s="75" t="s">
        <v>10892</v>
      </c>
      <c r="H1711" s="75" t="s">
        <v>12920</v>
      </c>
      <c r="I1711" s="75" t="s">
        <v>11302</v>
      </c>
      <c r="J1711" s="75"/>
      <c r="K1711" s="75"/>
    </row>
    <row r="1712" spans="1:11" ht="12" x14ac:dyDescent="0.2">
      <c r="A1712" s="111">
        <v>7313</v>
      </c>
      <c r="B1712" s="110" t="s">
        <v>7027</v>
      </c>
      <c r="C1712" s="110" t="s">
        <v>14261</v>
      </c>
      <c r="D1712" s="110" t="str">
        <f>UPPER(Table39[[#This Row],[Full Name (NEW)]])</f>
        <v>SURPRISE NORTHWEST RANCH UNIT 2 STREET LIGHTING IMPROVEMENT DISTRICT</v>
      </c>
      <c r="E1712" s="110"/>
      <c r="F1712" s="177" t="s">
        <v>12126</v>
      </c>
      <c r="G1712" s="75" t="s">
        <v>11582</v>
      </c>
      <c r="H1712" s="75"/>
      <c r="I1712" s="75"/>
      <c r="J1712" s="75"/>
      <c r="K1712" s="75"/>
    </row>
    <row r="1713" spans="1:11" ht="12" x14ac:dyDescent="0.2">
      <c r="A1713" s="111">
        <v>7673</v>
      </c>
      <c r="B1713" s="110" t="s">
        <v>3479</v>
      </c>
      <c r="C1713" s="110" t="s">
        <v>13202</v>
      </c>
      <c r="D1713" s="110" t="str">
        <f>UPPER(Table39[[#This Row],[Full Name (NEW)]])</f>
        <v>SUNRISE MEADOWS STREET LIGHTING IMPROVEMENT DISTRICT NO. 1</v>
      </c>
      <c r="E1713" s="110" t="s">
        <v>13413</v>
      </c>
      <c r="F1713" s="177" t="s">
        <v>12106</v>
      </c>
      <c r="G1713" s="75" t="s">
        <v>10892</v>
      </c>
      <c r="H1713" s="75" t="s">
        <v>12921</v>
      </c>
      <c r="I1713" s="75" t="s">
        <v>11302</v>
      </c>
      <c r="J1713" s="75"/>
      <c r="K1713" s="75"/>
    </row>
    <row r="1714" spans="1:11" ht="12" x14ac:dyDescent="0.2">
      <c r="A1714" s="111">
        <v>7674</v>
      </c>
      <c r="B1714" s="110" t="s">
        <v>4591</v>
      </c>
      <c r="C1714" s="110" t="s">
        <v>13203</v>
      </c>
      <c r="D1714" s="110" t="str">
        <f>UPPER(Table39[[#This Row],[Full Name (NEW)]])</f>
        <v xml:space="preserve">SUNRISE UNIT STREET LIGHTING IMPROVEMENT DISTRICT NO. 5 </v>
      </c>
      <c r="E1714" s="110" t="s">
        <v>13414</v>
      </c>
      <c r="F1714" s="177" t="s">
        <v>12106</v>
      </c>
      <c r="G1714" s="75" t="s">
        <v>10892</v>
      </c>
      <c r="H1714" s="75" t="s">
        <v>12922</v>
      </c>
      <c r="I1714" s="75" t="s">
        <v>11302</v>
      </c>
      <c r="J1714" s="75"/>
      <c r="K1714" s="75"/>
    </row>
    <row r="1715" spans="1:11" ht="12" x14ac:dyDescent="0.2">
      <c r="A1715" s="111">
        <v>7314</v>
      </c>
      <c r="B1715" s="110" t="s">
        <v>4587</v>
      </c>
      <c r="C1715" s="110" t="s">
        <v>14262</v>
      </c>
      <c r="D1715" s="110" t="str">
        <f>UPPER(Table39[[#This Row],[Full Name (NEW)]])</f>
        <v>SUNTECH STREET LIGHTING IMPROVEMENT DISTRICT</v>
      </c>
      <c r="E1715" s="110"/>
      <c r="F1715" s="177" t="s">
        <v>12106</v>
      </c>
      <c r="G1715" s="75" t="s">
        <v>10892</v>
      </c>
      <c r="H1715" s="75"/>
      <c r="I1715" s="75"/>
      <c r="J1715" s="75"/>
      <c r="K1715" s="75"/>
    </row>
    <row r="1716" spans="1:11" ht="12" x14ac:dyDescent="0.2">
      <c r="A1716" s="111">
        <v>7315</v>
      </c>
      <c r="B1716" s="110" t="s">
        <v>7054</v>
      </c>
      <c r="C1716" s="110" t="s">
        <v>14263</v>
      </c>
      <c r="D1716" s="110" t="str">
        <f>UPPER(Table39[[#This Row],[Full Name (NEW)]])</f>
        <v>SURPRISE ORCHARDS PARCELS 1-5 STREET LIGHTING IMPROVEMENT DISTRICT</v>
      </c>
      <c r="E1716" s="110"/>
      <c r="F1716" s="177" t="s">
        <v>12126</v>
      </c>
      <c r="G1716" s="75" t="s">
        <v>11582</v>
      </c>
      <c r="H1716" s="75"/>
      <c r="I1716" s="75"/>
      <c r="J1716" s="75"/>
      <c r="K1716" s="75"/>
    </row>
    <row r="1717" spans="1:11" ht="12" x14ac:dyDescent="0.2">
      <c r="A1717" s="111">
        <v>7316</v>
      </c>
      <c r="B1717" s="110" t="s">
        <v>7279</v>
      </c>
      <c r="C1717" s="110" t="s">
        <v>13852</v>
      </c>
      <c r="D1717" s="110" t="str">
        <f>UPPER(Table39[[#This Row],[Full Name (NEW)]])</f>
        <v>SUPERSTITION HEIGHTS STREET LIGHTING IMPROVEMENT DISTRICT</v>
      </c>
      <c r="E1717" s="110"/>
      <c r="F1717" s="177" t="s">
        <v>12120</v>
      </c>
      <c r="G1717" s="75" t="s">
        <v>11579</v>
      </c>
      <c r="H1717" s="75"/>
      <c r="I1717" s="75"/>
      <c r="J1717" s="75"/>
      <c r="K1717" s="75"/>
    </row>
    <row r="1718" spans="1:11" ht="12" x14ac:dyDescent="0.2">
      <c r="A1718" s="111">
        <v>7675</v>
      </c>
      <c r="B1718" s="110" t="s">
        <v>3834</v>
      </c>
      <c r="C1718" s="110" t="s">
        <v>13204</v>
      </c>
      <c r="D1718" s="110" t="str">
        <f>UPPER(Table39[[#This Row],[Full Name (NEW)]])</f>
        <v>SUPERSTITION VIEW STREET LIGHTING IMPROVEMENT DISTRICT NO. 1</v>
      </c>
      <c r="E1718" s="110" t="s">
        <v>13415</v>
      </c>
      <c r="F1718" s="177" t="s">
        <v>12106</v>
      </c>
      <c r="G1718" s="75" t="s">
        <v>10892</v>
      </c>
      <c r="H1718" s="75" t="s">
        <v>12923</v>
      </c>
      <c r="I1718" s="75" t="s">
        <v>11302</v>
      </c>
      <c r="J1718" s="75"/>
      <c r="K1718" s="75"/>
    </row>
    <row r="1719" spans="1:11" ht="12" x14ac:dyDescent="0.2">
      <c r="A1719" s="111">
        <v>7317</v>
      </c>
      <c r="B1719" s="110" t="s">
        <v>7267</v>
      </c>
      <c r="C1719" s="110" t="s">
        <v>13853</v>
      </c>
      <c r="D1719" s="110" t="str">
        <f>UPPER(Table39[[#This Row],[Full Name (NEW)]])</f>
        <v>SUPERSTITION VIEWS STREET LIGHTING IMPROVEMENT DISTRICT</v>
      </c>
      <c r="E1719" s="110"/>
      <c r="F1719" s="177" t="s">
        <v>12120</v>
      </c>
      <c r="G1719" s="75" t="s">
        <v>11579</v>
      </c>
      <c r="H1719" s="75"/>
      <c r="I1719" s="75"/>
      <c r="J1719" s="75"/>
      <c r="K1719" s="75"/>
    </row>
    <row r="1720" spans="1:11" ht="12" x14ac:dyDescent="0.2">
      <c r="A1720" s="111">
        <v>7318</v>
      </c>
      <c r="B1720" s="110" t="s">
        <v>7057</v>
      </c>
      <c r="C1720" s="110" t="s">
        <v>14264</v>
      </c>
      <c r="D1720" s="110" t="str">
        <f>UPPER(Table39[[#This Row],[Full Name (NEW)]])</f>
        <v>SURPRISE RANCHO GABRIELA STREET LIGHTING IMPROVEMENT DISTRICT NO. 2 3 4 A B</v>
      </c>
      <c r="E1720" s="110"/>
      <c r="F1720" s="177" t="s">
        <v>12126</v>
      </c>
      <c r="G1720" s="75" t="s">
        <v>11582</v>
      </c>
      <c r="H1720" s="75"/>
      <c r="I1720" s="75"/>
      <c r="J1720" s="75"/>
      <c r="K1720" s="75"/>
    </row>
    <row r="1721" spans="1:11" ht="12" x14ac:dyDescent="0.2">
      <c r="A1721" s="111">
        <v>7319</v>
      </c>
      <c r="B1721" s="110" t="s">
        <v>7030</v>
      </c>
      <c r="C1721" s="110" t="s">
        <v>14265</v>
      </c>
      <c r="D1721" s="110" t="str">
        <f>UPPER(Table39[[#This Row],[Full Name (NEW)]])</f>
        <v>SURPRISE ROSEVIEW UNITS 1-6 STREET LIGHTING IMPROVEMENT DISTRICT</v>
      </c>
      <c r="E1721" s="110"/>
      <c r="F1721" s="177" t="s">
        <v>12126</v>
      </c>
      <c r="G1721" s="75" t="s">
        <v>11582</v>
      </c>
      <c r="H1721" s="75"/>
      <c r="I1721" s="75"/>
      <c r="J1721" s="75"/>
      <c r="K1721" s="75"/>
    </row>
    <row r="1722" spans="1:11" ht="12" x14ac:dyDescent="0.2">
      <c r="A1722" s="111">
        <v>7320</v>
      </c>
      <c r="B1722" s="110" t="s">
        <v>7033</v>
      </c>
      <c r="C1722" s="110" t="s">
        <v>14266</v>
      </c>
      <c r="D1722" s="110" t="str">
        <f>UPPER(Table39[[#This Row],[Full Name (NEW)]])</f>
        <v>SURPRISE ROSEVIEW UNITS 5 5A 7 8 STREET LIGHTING IMPROVEMENT DISTRICT</v>
      </c>
      <c r="E1722" s="110"/>
      <c r="F1722" s="177" t="s">
        <v>12126</v>
      </c>
      <c r="G1722" s="75" t="s">
        <v>11582</v>
      </c>
      <c r="H1722" s="75"/>
      <c r="I1722" s="75"/>
      <c r="J1722" s="75"/>
      <c r="K1722" s="75"/>
    </row>
    <row r="1723" spans="1:11" ht="12" x14ac:dyDescent="0.2">
      <c r="A1723" s="111">
        <v>7321</v>
      </c>
      <c r="B1723" s="110" t="s">
        <v>7191</v>
      </c>
      <c r="C1723" s="110" t="s">
        <v>13987</v>
      </c>
      <c r="D1723" s="110" t="str">
        <f>UPPER(Table39[[#This Row],[Full Name (NEW)]])</f>
        <v>SURPRISE CACTUS WARD STREET LIGHTING IMPROVEMENT DISTRICT</v>
      </c>
      <c r="E1723" s="110"/>
      <c r="F1723" s="177" t="s">
        <v>12126</v>
      </c>
      <c r="G1723" s="75" t="s">
        <v>11582</v>
      </c>
      <c r="H1723" s="75"/>
      <c r="I1723" s="75"/>
      <c r="J1723" s="75"/>
      <c r="K1723" s="75"/>
    </row>
    <row r="1724" spans="1:11" ht="12" x14ac:dyDescent="0.2">
      <c r="A1724" s="111">
        <v>7322</v>
      </c>
      <c r="B1724" s="110" t="s">
        <v>7235</v>
      </c>
      <c r="C1724" s="110" t="s">
        <v>13988</v>
      </c>
      <c r="D1724" s="110" t="str">
        <f>UPPER(Table39[[#This Row],[Full Name (NEW)]])</f>
        <v>SURPRISE MEDICAL PLAZA STREET LIGHTING IMPROVEMENT DISTRICT</v>
      </c>
      <c r="E1724" s="110"/>
      <c r="F1724" s="177" t="s">
        <v>12126</v>
      </c>
      <c r="G1724" s="75" t="s">
        <v>11582</v>
      </c>
      <c r="H1724" s="75"/>
      <c r="I1724" s="75"/>
      <c r="J1724" s="75"/>
      <c r="K1724" s="75"/>
    </row>
    <row r="1725" spans="1:11" ht="12" x14ac:dyDescent="0.2">
      <c r="A1725" s="111">
        <v>7323</v>
      </c>
      <c r="B1725" s="110" t="s">
        <v>7193</v>
      </c>
      <c r="C1725" s="110" t="s">
        <v>14142</v>
      </c>
      <c r="D1725" s="110" t="str">
        <f>UPPER(Table39[[#This Row],[Full Name (NEW)]])</f>
        <v>SURPRISE QUICKTRIP STREET LIGHTING IMPROVEMENT DISTRICT NO. 410</v>
      </c>
      <c r="E1725" s="110"/>
      <c r="F1725" s="177" t="s">
        <v>12126</v>
      </c>
      <c r="G1725" s="75" t="s">
        <v>11582</v>
      </c>
      <c r="H1725" s="75"/>
      <c r="I1725" s="75"/>
      <c r="J1725" s="75"/>
      <c r="K1725" s="75"/>
    </row>
    <row r="1726" spans="1:11" ht="12" x14ac:dyDescent="0.2">
      <c r="A1726" s="111">
        <v>7324</v>
      </c>
      <c r="B1726" s="110" t="s">
        <v>7259</v>
      </c>
      <c r="C1726" s="110" t="s">
        <v>13989</v>
      </c>
      <c r="D1726" s="110" t="str">
        <f>UPPER(Table39[[#This Row],[Full Name (NEW)]])</f>
        <v>SURPRISE STREET LIGHTING IMPROVEMENT DISTRICT</v>
      </c>
      <c r="E1726" s="110"/>
      <c r="F1726" s="177" t="s">
        <v>12126</v>
      </c>
      <c r="G1726" s="75" t="s">
        <v>11582</v>
      </c>
      <c r="H1726" s="75"/>
      <c r="I1726" s="75"/>
      <c r="J1726" s="75"/>
      <c r="K1726" s="75"/>
    </row>
    <row r="1727" spans="1:11" ht="12" x14ac:dyDescent="0.2">
      <c r="A1727" s="111">
        <v>7325</v>
      </c>
      <c r="B1727" s="110" t="s">
        <v>7176</v>
      </c>
      <c r="C1727" s="110" t="s">
        <v>14267</v>
      </c>
      <c r="D1727" s="110" t="str">
        <f>UPPER(Table39[[#This Row],[Full Name (NEW)]])</f>
        <v>SURPRISE STREET LIGHTING IMPROVEMENT DISTRICT 2008-111</v>
      </c>
      <c r="E1727" s="110"/>
      <c r="F1727" s="177" t="s">
        <v>12126</v>
      </c>
      <c r="G1727" s="75" t="s">
        <v>11582</v>
      </c>
      <c r="H1727" s="75"/>
      <c r="I1727" s="75"/>
      <c r="J1727" s="75"/>
      <c r="K1727" s="75"/>
    </row>
    <row r="1728" spans="1:11" ht="12" x14ac:dyDescent="0.2">
      <c r="A1728" s="111">
        <v>7326</v>
      </c>
      <c r="B1728" s="110" t="s">
        <v>7185</v>
      </c>
      <c r="C1728" s="110" t="s">
        <v>14268</v>
      </c>
      <c r="D1728" s="110" t="str">
        <f>UPPER(Table39[[#This Row],[Full Name (NEW)]])</f>
        <v>SURPRISE STREET LIGHTING IMPROVEMENT DISTRICT 2008-165</v>
      </c>
      <c r="E1728" s="110"/>
      <c r="F1728" s="177" t="s">
        <v>12126</v>
      </c>
      <c r="G1728" s="75" t="s">
        <v>11582</v>
      </c>
      <c r="H1728" s="75"/>
      <c r="I1728" s="75"/>
      <c r="J1728" s="75"/>
      <c r="K1728" s="75"/>
    </row>
    <row r="1729" spans="1:11" ht="12" x14ac:dyDescent="0.2">
      <c r="A1729" s="111">
        <v>7327</v>
      </c>
      <c r="B1729" s="110" t="s">
        <v>7179</v>
      </c>
      <c r="C1729" s="110" t="s">
        <v>14269</v>
      </c>
      <c r="D1729" s="110" t="str">
        <f>UPPER(Table39[[#This Row],[Full Name (NEW)]])</f>
        <v>SURPRISE STREET LIGHTING IMPROVEMENT DISTRICT 2008-74</v>
      </c>
      <c r="E1729" s="110"/>
      <c r="F1729" s="177" t="s">
        <v>12126</v>
      </c>
      <c r="G1729" s="75" t="s">
        <v>11582</v>
      </c>
      <c r="H1729" s="75"/>
      <c r="I1729" s="75"/>
      <c r="J1729" s="75"/>
      <c r="K1729" s="75"/>
    </row>
    <row r="1730" spans="1:11" ht="12" x14ac:dyDescent="0.2">
      <c r="A1730" s="111">
        <v>7328</v>
      </c>
      <c r="B1730" s="110" t="s">
        <v>7182</v>
      </c>
      <c r="C1730" s="110" t="s">
        <v>14270</v>
      </c>
      <c r="D1730" s="110" t="str">
        <f>UPPER(Table39[[#This Row],[Full Name (NEW)]])</f>
        <v>SURPRISE STREET LIGHTING IMPROVEMENT DISTRICT 2008-95</v>
      </c>
      <c r="E1730" s="110"/>
      <c r="F1730" s="177" t="s">
        <v>12126</v>
      </c>
      <c r="G1730" s="75" t="s">
        <v>11582</v>
      </c>
      <c r="H1730" s="75"/>
      <c r="I1730" s="75"/>
      <c r="J1730" s="75"/>
      <c r="K1730" s="75"/>
    </row>
    <row r="1731" spans="1:11" ht="12" x14ac:dyDescent="0.2">
      <c r="A1731" s="111">
        <v>7329</v>
      </c>
      <c r="B1731" s="110" t="s">
        <v>7188</v>
      </c>
      <c r="C1731" s="110" t="s">
        <v>14271</v>
      </c>
      <c r="D1731" s="110" t="str">
        <f>UPPER(Table39[[#This Row],[Full Name (NEW)]])</f>
        <v>SURPRISE STREET LIGHTING IMPROVEMENT DISTRICT 2008-198</v>
      </c>
      <c r="E1731" s="110"/>
      <c r="F1731" s="177" t="s">
        <v>12126</v>
      </c>
      <c r="G1731" s="75" t="s">
        <v>11582</v>
      </c>
      <c r="H1731" s="75"/>
      <c r="I1731" s="75"/>
      <c r="J1731" s="75"/>
      <c r="K1731" s="75"/>
    </row>
    <row r="1732" spans="1:11" ht="12" x14ac:dyDescent="0.2">
      <c r="A1732" s="111">
        <v>7331</v>
      </c>
      <c r="B1732" s="110" t="s">
        <v>7244</v>
      </c>
      <c r="C1732" s="110" t="s">
        <v>14272</v>
      </c>
      <c r="D1732" s="110" t="str">
        <f>UPPER(Table39[[#This Row],[Full Name (NEW)]])</f>
        <v>SURPRISE WESTGATE STREET LIGHTING IMPROVEMENT DISTRICT NO. 122</v>
      </c>
      <c r="E1732" s="110"/>
      <c r="F1732" s="177" t="s">
        <v>12126</v>
      </c>
      <c r="G1732" s="75" t="s">
        <v>11582</v>
      </c>
      <c r="H1732" s="75"/>
      <c r="I1732" s="75"/>
      <c r="J1732" s="75"/>
      <c r="K1732" s="75"/>
    </row>
    <row r="1733" spans="1:11" ht="12" x14ac:dyDescent="0.2">
      <c r="A1733" s="111">
        <v>7332</v>
      </c>
      <c r="B1733" s="110" t="s">
        <v>7060</v>
      </c>
      <c r="C1733" s="110" t="s">
        <v>14273</v>
      </c>
      <c r="D1733" s="110" t="str">
        <f>UPPER(Table39[[#This Row],[Full Name (NEW)]])</f>
        <v>SURPRISE BELL WEST RANCH PARCEL 2 STREET LIGHTING IMPROVEMENT DISTRICT</v>
      </c>
      <c r="E1733" s="110"/>
      <c r="F1733" s="177" t="s">
        <v>12126</v>
      </c>
      <c r="G1733" s="75" t="s">
        <v>11582</v>
      </c>
      <c r="H1733" s="75"/>
      <c r="I1733" s="75"/>
      <c r="J1733" s="75"/>
      <c r="K1733" s="75"/>
    </row>
    <row r="1734" spans="1:11" ht="12" x14ac:dyDescent="0.2">
      <c r="A1734" s="111">
        <v>7333</v>
      </c>
      <c r="B1734" s="110" t="s">
        <v>7063</v>
      </c>
      <c r="C1734" s="110" t="s">
        <v>14274</v>
      </c>
      <c r="D1734" s="110" t="str">
        <f>UPPER(Table39[[#This Row],[Full Name (NEW)]])</f>
        <v>SURPRISE PARKE ROW STREET LIGHTING IMPROVEMENT DISTRICT</v>
      </c>
      <c r="E1734" s="110"/>
      <c r="F1734" s="177" t="s">
        <v>12126</v>
      </c>
      <c r="G1734" s="75" t="s">
        <v>11582</v>
      </c>
      <c r="H1734" s="75"/>
      <c r="I1734" s="75"/>
      <c r="J1734" s="75"/>
      <c r="K1734" s="75"/>
    </row>
    <row r="1735" spans="1:11" ht="12" x14ac:dyDescent="0.2">
      <c r="A1735" s="111">
        <v>7334</v>
      </c>
      <c r="B1735" s="110" t="s">
        <v>7066</v>
      </c>
      <c r="C1735" s="110" t="s">
        <v>14275</v>
      </c>
      <c r="D1735" s="110" t="str">
        <f>UPPER(Table39[[#This Row],[Full Name (NEW)]])</f>
        <v>SURPRISE ROYAL RANCH UNIT 1 STREET LIGHTING IMPROVEMENT DISTRICT</v>
      </c>
      <c r="E1735" s="110"/>
      <c r="F1735" s="177" t="s">
        <v>12126</v>
      </c>
      <c r="G1735" s="75" t="s">
        <v>11582</v>
      </c>
      <c r="H1735" s="75"/>
      <c r="I1735" s="75"/>
      <c r="J1735" s="75"/>
      <c r="K1735" s="75"/>
    </row>
    <row r="1736" spans="1:11" ht="12" x14ac:dyDescent="0.2">
      <c r="A1736" s="111">
        <v>7335</v>
      </c>
      <c r="B1736" s="110" t="s">
        <v>7069</v>
      </c>
      <c r="C1736" s="110" t="s">
        <v>14276</v>
      </c>
      <c r="D1736" s="110" t="str">
        <f>UPPER(Table39[[#This Row],[Full Name (NEW)]])</f>
        <v>SURPRISE SIERRA MONTANA STREET LIGHTING IMPROVEMENT DISTRICT</v>
      </c>
      <c r="E1736" s="110"/>
      <c r="F1736" s="177" t="s">
        <v>12126</v>
      </c>
      <c r="G1736" s="75" t="s">
        <v>11582</v>
      </c>
      <c r="H1736" s="75"/>
      <c r="I1736" s="75"/>
      <c r="J1736" s="75"/>
      <c r="K1736" s="75"/>
    </row>
    <row r="1737" spans="1:11" ht="12" x14ac:dyDescent="0.2">
      <c r="A1737" s="111">
        <v>7336</v>
      </c>
      <c r="B1737" s="110" t="s">
        <v>7072</v>
      </c>
      <c r="C1737" s="110" t="s">
        <v>14277</v>
      </c>
      <c r="D1737" s="110" t="str">
        <f>UPPER(Table39[[#This Row],[Full Name (NEW)]])</f>
        <v>SURPRISE FARMS PHASE 1B STREET LIGHTING IMPROVEMENT DISTRICT</v>
      </c>
      <c r="E1737" s="110"/>
      <c r="F1737" s="177" t="s">
        <v>12126</v>
      </c>
      <c r="G1737" s="75" t="s">
        <v>11582</v>
      </c>
      <c r="H1737" s="75"/>
      <c r="I1737" s="75"/>
      <c r="J1737" s="75"/>
      <c r="K1737" s="75"/>
    </row>
    <row r="1738" spans="1:11" ht="12" x14ac:dyDescent="0.2">
      <c r="A1738" s="111">
        <v>7337</v>
      </c>
      <c r="B1738" s="110" t="s">
        <v>7075</v>
      </c>
      <c r="C1738" s="110" t="s">
        <v>14278</v>
      </c>
      <c r="D1738" s="110" t="str">
        <f>UPPER(Table39[[#This Row],[Full Name (NEW)]])</f>
        <v>SURPRISE LEGACY PARK E F J STREET LIGHTING IMPROVEMENT DISTRICT</v>
      </c>
      <c r="E1738" s="110"/>
      <c r="F1738" s="177" t="s">
        <v>12126</v>
      </c>
      <c r="G1738" s="75" t="s">
        <v>11582</v>
      </c>
      <c r="H1738" s="75"/>
      <c r="I1738" s="75"/>
      <c r="J1738" s="75"/>
      <c r="K1738" s="75"/>
    </row>
    <row r="1739" spans="1:11" ht="12" x14ac:dyDescent="0.2">
      <c r="A1739" s="111">
        <v>7338</v>
      </c>
      <c r="B1739" s="110" t="s">
        <v>7078</v>
      </c>
      <c r="C1739" s="110" t="s">
        <v>14279</v>
      </c>
      <c r="D1739" s="110" t="str">
        <f>UPPER(Table39[[#This Row],[Full Name (NEW)]])</f>
        <v>SURPRISE FARMS PHASE 1A STREET LIGHTING IMPROVEMENT DISTRICT</v>
      </c>
      <c r="E1739" s="110"/>
      <c r="F1739" s="177" t="s">
        <v>12126</v>
      </c>
      <c r="G1739" s="75" t="s">
        <v>11582</v>
      </c>
      <c r="H1739" s="75"/>
      <c r="I1739" s="75"/>
      <c r="J1739" s="75"/>
      <c r="K1739" s="75"/>
    </row>
    <row r="1740" spans="1:11" ht="12" x14ac:dyDescent="0.2">
      <c r="A1740" s="111">
        <v>7339</v>
      </c>
      <c r="B1740" s="110" t="s">
        <v>6988</v>
      </c>
      <c r="C1740" s="110" t="s">
        <v>14280</v>
      </c>
      <c r="D1740" s="110" t="str">
        <f>UPPER(Table39[[#This Row],[Full Name (NEW)]])</f>
        <v>SURPRISE SUN CITY GRAND STREET LIGHTING IMPROVEMENT DISTRICT NO. 2</v>
      </c>
      <c r="E1740" s="110"/>
      <c r="F1740" s="177" t="s">
        <v>12126</v>
      </c>
      <c r="G1740" s="75" t="s">
        <v>11582</v>
      </c>
      <c r="H1740" s="75"/>
      <c r="I1740" s="75"/>
      <c r="J1740" s="75"/>
      <c r="K1740" s="75"/>
    </row>
    <row r="1741" spans="1:11" ht="12" x14ac:dyDescent="0.2">
      <c r="A1741" s="111">
        <v>7340</v>
      </c>
      <c r="B1741" s="110" t="s">
        <v>6991</v>
      </c>
      <c r="C1741" s="110" t="s">
        <v>14281</v>
      </c>
      <c r="D1741" s="110" t="str">
        <f>UPPER(Table39[[#This Row],[Full Name (NEW)]])</f>
        <v>SURPRISE SUN CITY GRAND STREET LIGHTING IMPROVEMENT DISTRICT NO. 3</v>
      </c>
      <c r="E1741" s="110"/>
      <c r="F1741" s="177" t="s">
        <v>12126</v>
      </c>
      <c r="G1741" s="75" t="s">
        <v>11582</v>
      </c>
      <c r="H1741" s="75"/>
      <c r="I1741" s="75"/>
      <c r="J1741" s="75"/>
      <c r="K1741" s="75"/>
    </row>
    <row r="1742" spans="1:11" ht="12" x14ac:dyDescent="0.2">
      <c r="A1742" s="111">
        <v>7341</v>
      </c>
      <c r="B1742" s="110" t="s">
        <v>7051</v>
      </c>
      <c r="C1742" s="110" t="s">
        <v>14282</v>
      </c>
      <c r="D1742" s="110" t="str">
        <f>UPPER(Table39[[#This Row],[Full Name (NEW)]])</f>
        <v>SURPRISE TASH WESTERN MEADOWS STREET LIGHTING IMPROVEMENT DISTRICT</v>
      </c>
      <c r="E1742" s="110"/>
      <c r="F1742" s="177" t="s">
        <v>12126</v>
      </c>
      <c r="G1742" s="75" t="s">
        <v>11582</v>
      </c>
      <c r="H1742" s="75"/>
      <c r="I1742" s="75"/>
      <c r="J1742" s="75"/>
      <c r="K1742" s="75"/>
    </row>
    <row r="1743" spans="1:11" ht="12" x14ac:dyDescent="0.2">
      <c r="A1743" s="111">
        <v>7744</v>
      </c>
      <c r="B1743" s="110" t="s">
        <v>1994</v>
      </c>
      <c r="C1743" s="110" t="s">
        <v>11228</v>
      </c>
      <c r="D1743" s="110" t="str">
        <f>UPPER(Table39[[#This Row],[Full Name (NEW)]])</f>
        <v>TANNER GROVES IRRIGATION WATER DELIVERY DISTRICT NO. 37</v>
      </c>
      <c r="E1743" s="110" t="str">
        <f>LEFT(C1743,FIND("Irrigation",C1743)-2)&amp;" IWDD"</f>
        <v>Tanner Groves IWDD</v>
      </c>
      <c r="F1743" s="178">
        <v>4069</v>
      </c>
      <c r="G1743" s="75" t="str">
        <f>+Table39[[#This Row],[Short Name]]</f>
        <v>Tanner Groves IWDD</v>
      </c>
      <c r="H1743" s="75"/>
      <c r="I1743" s="75" t="s">
        <v>11285</v>
      </c>
      <c r="J1743" s="105">
        <v>34871</v>
      </c>
      <c r="K1743" s="86" t="s">
        <v>12203</v>
      </c>
    </row>
    <row r="1744" spans="1:11" ht="12" x14ac:dyDescent="0.2">
      <c r="A1744" s="111">
        <v>6047</v>
      </c>
      <c r="B1744" s="110" t="s">
        <v>1692</v>
      </c>
      <c r="C1744" s="110" t="s">
        <v>12035</v>
      </c>
      <c r="D1744" s="110" t="str">
        <f>UPPER(Table39[[#This Row],[Full Name (NEW)]])</f>
        <v>TARTESSO WEST COMMUNITY FACILITIES DISTRICT</v>
      </c>
      <c r="E1744" s="110" t="str">
        <f>LEFT(C1744, FIND("Community", C1744, 1)-1)&amp;"CFD"</f>
        <v>Tartesso West CFD</v>
      </c>
      <c r="F1744" s="177" t="s">
        <v>12108</v>
      </c>
      <c r="G1744" s="75" t="s">
        <v>11612</v>
      </c>
      <c r="H1744" s="75">
        <v>28870</v>
      </c>
      <c r="I1744" s="75"/>
      <c r="J1744" s="75"/>
      <c r="K1744" s="75"/>
    </row>
    <row r="1745" spans="1:11" ht="12" x14ac:dyDescent="0.2">
      <c r="A1745" s="111">
        <v>6064</v>
      </c>
      <c r="B1745" s="110" t="s">
        <v>1572</v>
      </c>
      <c r="C1745" s="110" t="s">
        <v>12045</v>
      </c>
      <c r="D1745" s="110" t="str">
        <f>UPPER(Table39[[#This Row],[Full Name (NEW)]])</f>
        <v>TATUM RANCH COMMUNITY FACILITIES DISTRICT</v>
      </c>
      <c r="E1745" s="110" t="str">
        <f>LEFT(C1745, FIND("Community", C1745, 1)-1)&amp;"CFD"</f>
        <v>Tatum Ranch CFD</v>
      </c>
      <c r="F1745" s="177" t="s">
        <v>12123</v>
      </c>
      <c r="G1745" s="75" t="s">
        <v>11147</v>
      </c>
      <c r="H1745" s="75">
        <v>28767</v>
      </c>
      <c r="I1745" s="75"/>
      <c r="J1745" s="75"/>
      <c r="K1745" s="75"/>
    </row>
    <row r="1746" spans="1:11" ht="12" x14ac:dyDescent="0.2">
      <c r="A1746" s="111">
        <v>7391</v>
      </c>
      <c r="B1746" s="110" t="s">
        <v>11131</v>
      </c>
      <c r="C1746" s="110" t="s">
        <v>11209</v>
      </c>
      <c r="D1746" s="110" t="str">
        <f>UPPER(Table39[[#This Row],[Full Name (NEW)]])</f>
        <v>TEMPE COUNTY ISLAND FIRE DISTRICT</v>
      </c>
      <c r="E1746" s="110" t="s">
        <v>12497</v>
      </c>
      <c r="F1746" s="178">
        <v>4019</v>
      </c>
      <c r="G1746" s="75" t="str">
        <f>+Table39[[#This Row],[Short Name]]</f>
        <v xml:space="preserve">Tempe CIFD </v>
      </c>
      <c r="H1746" s="80">
        <v>11583</v>
      </c>
      <c r="I1746" s="75" t="s">
        <v>11213</v>
      </c>
      <c r="J1746" s="93">
        <v>39521</v>
      </c>
      <c r="K1746" s="75" t="s">
        <v>12191</v>
      </c>
    </row>
    <row r="1747" spans="1:11" ht="12" x14ac:dyDescent="0.2">
      <c r="A1747" s="111">
        <v>4035</v>
      </c>
      <c r="B1747" s="110" t="s">
        <v>7587</v>
      </c>
      <c r="C1747" s="119" t="s">
        <v>12540</v>
      </c>
      <c r="D1747" s="119" t="str">
        <f>UPPER(Table39[[#This Row],[Full Name (NEW)]])</f>
        <v>TEMPE ELEMENTARY SCHOOL DISTRICT NO. 3</v>
      </c>
      <c r="E1747" s="119" t="str">
        <f>LEFT(C1747, FIND("School", C1747)-2)</f>
        <v>Tempe Elementary</v>
      </c>
      <c r="F1747" s="178" t="s">
        <v>14483</v>
      </c>
      <c r="G1747" s="87" t="str">
        <f>+Table39[[#This Row],[Short Name]]</f>
        <v>Tempe Elementary</v>
      </c>
      <c r="H1747" s="87"/>
      <c r="I1747" s="75"/>
      <c r="J1747" s="75"/>
      <c r="K1747" s="75"/>
    </row>
    <row r="1748" spans="1:11" ht="12" x14ac:dyDescent="0.2">
      <c r="A1748" s="111">
        <v>4005</v>
      </c>
      <c r="B1748" s="110" t="s">
        <v>9676</v>
      </c>
      <c r="C1748" s="119" t="s">
        <v>12510</v>
      </c>
      <c r="D1748" s="119" t="str">
        <f>UPPER(Table39[[#This Row],[Full Name (NEW)]])</f>
        <v>TEMPE UNION HIGH SCHOOL DISTRICT NO. 213</v>
      </c>
      <c r="E1748" s="119" t="str">
        <f>LEFT(C1748, FIND("School", C1748)-2)</f>
        <v>Tempe Union High</v>
      </c>
      <c r="F1748" s="177" t="s">
        <v>14888</v>
      </c>
      <c r="G1748" s="87" t="str">
        <f>+Table39[[#This Row],[Short Name]]</f>
        <v>Tempe Union High</v>
      </c>
      <c r="H1748" s="87"/>
      <c r="I1748" s="75"/>
      <c r="J1748" s="75"/>
      <c r="K1748" s="75"/>
    </row>
    <row r="1749" spans="1:11" ht="12" x14ac:dyDescent="0.2">
      <c r="A1749" s="111">
        <v>4059</v>
      </c>
      <c r="B1749" s="110" t="s">
        <v>9685</v>
      </c>
      <c r="C1749" s="119" t="s">
        <v>12144</v>
      </c>
      <c r="D1749" s="119" t="str">
        <f>UPPER(Table39[[#This Row],[Full Name (NEW)]])</f>
        <v>EAST VALLEY INSTITUTE OF TECHNOLOGY DISTRICT</v>
      </c>
      <c r="E1749" s="119" t="s">
        <v>12455</v>
      </c>
      <c r="F1749" s="178" t="s">
        <v>14938</v>
      </c>
      <c r="G1749" s="87" t="str">
        <f>+Table39[[#This Row],[Short Name]]</f>
        <v>The Institute of Technology</v>
      </c>
      <c r="H1749" s="87"/>
      <c r="I1749" s="75"/>
      <c r="J1749" s="75"/>
      <c r="K1749" s="75"/>
    </row>
    <row r="1750" spans="1:11" ht="12" x14ac:dyDescent="0.2">
      <c r="A1750" s="111">
        <v>7342</v>
      </c>
      <c r="B1750" s="110" t="s">
        <v>4328</v>
      </c>
      <c r="C1750" s="110" t="s">
        <v>13990</v>
      </c>
      <c r="D1750" s="110" t="str">
        <f>UPPER(Table39[[#This Row],[Full Name (NEW)]])</f>
        <v>THE WINDS OF TATUM STREET LIGHTING IMPROVEMENT DISTRICT</v>
      </c>
      <c r="E1750" s="110"/>
      <c r="F1750" s="177" t="s">
        <v>12123</v>
      </c>
      <c r="G1750" s="75" t="s">
        <v>11147</v>
      </c>
      <c r="H1750" s="75"/>
      <c r="I1750" s="75"/>
      <c r="J1750" s="75"/>
      <c r="K1750" s="75"/>
    </row>
    <row r="1751" spans="1:11" ht="12" x14ac:dyDescent="0.2">
      <c r="A1751" s="111">
        <v>7749</v>
      </c>
      <c r="B1751" s="110" t="s">
        <v>2012</v>
      </c>
      <c r="C1751" s="110" t="s">
        <v>11231</v>
      </c>
      <c r="D1751" s="110" t="str">
        <f>UPPER(Table39[[#This Row],[Full Name (NEW)]])</f>
        <v>THOROUGHBRED FARMS IRRIGATION WATER DELIVERY DISTRICT NO. 43</v>
      </c>
      <c r="E1751" s="110" t="str">
        <f>LEFT(C1751,FIND("Irrigation",C1751)-2)&amp;" IWDD"</f>
        <v>Thoroughbred Farms IWDD</v>
      </c>
      <c r="F1751" s="178">
        <v>4074</v>
      </c>
      <c r="G1751" s="75" t="str">
        <f>+Table39[[#This Row],[Short Name]]</f>
        <v>Thoroughbred Farms IWDD</v>
      </c>
      <c r="H1751" s="75"/>
      <c r="I1751" s="75" t="s">
        <v>11285</v>
      </c>
      <c r="J1751" s="105">
        <v>35921</v>
      </c>
      <c r="K1751" s="86" t="s">
        <v>12203</v>
      </c>
    </row>
    <row r="1752" spans="1:11" ht="12" x14ac:dyDescent="0.2">
      <c r="A1752" s="111">
        <v>4036</v>
      </c>
      <c r="B1752" s="110" t="s">
        <v>7614</v>
      </c>
      <c r="C1752" s="119" t="s">
        <v>12541</v>
      </c>
      <c r="D1752" s="119" t="str">
        <f>UPPER(Table39[[#This Row],[Full Name (NEW)]])</f>
        <v>TOLLESON ELEMENTARY SCHOOL DISTRICT NO. 17</v>
      </c>
      <c r="E1752" s="119" t="str">
        <f>LEFT(C1752, FIND("School", C1752)-2)</f>
        <v>Tolleson Elementary</v>
      </c>
      <c r="F1752" s="178" t="s">
        <v>14916</v>
      </c>
      <c r="G1752" s="87" t="str">
        <f>+Table39[[#This Row],[Short Name]]</f>
        <v>Tolleson Elementary</v>
      </c>
      <c r="H1752" s="87"/>
      <c r="I1752" s="75"/>
      <c r="J1752" s="75"/>
      <c r="K1752" s="75"/>
    </row>
    <row r="1753" spans="1:11" ht="12" x14ac:dyDescent="0.2">
      <c r="A1753" s="111">
        <v>4006</v>
      </c>
      <c r="B1753" s="110" t="s">
        <v>9679</v>
      </c>
      <c r="C1753" s="119" t="s">
        <v>12511</v>
      </c>
      <c r="D1753" s="119" t="str">
        <f>UPPER(Table39[[#This Row],[Full Name (NEW)]])</f>
        <v>TOLLESON UNION HIGH SCHOOL DISTRICT NO. 214</v>
      </c>
      <c r="E1753" s="119" t="str">
        <f>LEFT(C1753, FIND("School", C1753)-2)</f>
        <v>Tolleson Union High</v>
      </c>
      <c r="F1753" s="177" t="s">
        <v>14889</v>
      </c>
      <c r="G1753" s="87" t="str">
        <f>+Table39[[#This Row],[Short Name]]</f>
        <v>Tolleson Union High</v>
      </c>
      <c r="H1753" s="87"/>
      <c r="I1753" s="75"/>
      <c r="J1753" s="75"/>
      <c r="K1753" s="75"/>
    </row>
    <row r="1754" spans="1:11" ht="12" x14ac:dyDescent="0.2">
      <c r="A1754" s="111">
        <v>7710</v>
      </c>
      <c r="B1754" s="113" t="s">
        <v>2111</v>
      </c>
      <c r="C1754" s="113" t="s">
        <v>11276</v>
      </c>
      <c r="D1754" s="113" t="str">
        <f>UPPER(Table39[[#This Row],[Full Name (NEW)]])</f>
        <v>TONOPAH IRRIGATION DISTRICT</v>
      </c>
      <c r="E1754" s="113" t="s">
        <v>12646</v>
      </c>
      <c r="F1754" s="178">
        <v>4039</v>
      </c>
      <c r="G1754" s="75" t="str">
        <f>+Table39[[#This Row],[Short Name]]</f>
        <v>Tonopah ID</v>
      </c>
      <c r="H1754" s="80">
        <v>14757</v>
      </c>
      <c r="I1754" s="80" t="s">
        <v>11284</v>
      </c>
      <c r="J1754" s="99">
        <v>28450</v>
      </c>
      <c r="K1754" s="80" t="s">
        <v>12200</v>
      </c>
    </row>
    <row r="1755" spans="1:11" ht="12" x14ac:dyDescent="0.2">
      <c r="A1755" s="111">
        <v>7393</v>
      </c>
      <c r="B1755" s="110" t="s">
        <v>11129</v>
      </c>
      <c r="C1755" s="110" t="s">
        <v>11210</v>
      </c>
      <c r="D1755" s="110" t="str">
        <f>UPPER(Table39[[#This Row],[Full Name (NEW)]])</f>
        <v>TONOPAH VALLEY FIRE DISTRICT</v>
      </c>
      <c r="E1755" s="110" t="s">
        <v>12504</v>
      </c>
      <c r="F1755" s="178">
        <v>4020</v>
      </c>
      <c r="G1755" s="75" t="str">
        <f>+Table39[[#This Row],[Short Name]]</f>
        <v xml:space="preserve">Tonopah Valley FD </v>
      </c>
      <c r="H1755" s="80">
        <v>11580</v>
      </c>
      <c r="I1755" s="75" t="s">
        <v>11213</v>
      </c>
      <c r="J1755" s="93">
        <v>36299</v>
      </c>
      <c r="K1755" s="75" t="s">
        <v>12190</v>
      </c>
    </row>
    <row r="1756" spans="1:11" ht="12" x14ac:dyDescent="0.2">
      <c r="A1756" s="111">
        <v>7677</v>
      </c>
      <c r="B1756" s="110" t="s">
        <v>2962</v>
      </c>
      <c r="C1756" s="110" t="s">
        <v>13206</v>
      </c>
      <c r="D1756" s="110" t="str">
        <f>UPPER(Table39[[#This Row],[Full Name (NEW)]])</f>
        <v>TOWN &amp; COUNTRY SCOTTSDALE STREET LIGHTING IMPROVEMENT DISTRICT</v>
      </c>
      <c r="E1756" s="110" t="s">
        <v>13473</v>
      </c>
      <c r="F1756" s="177" t="s">
        <v>12106</v>
      </c>
      <c r="G1756" s="75" t="s">
        <v>10892</v>
      </c>
      <c r="H1756" s="75" t="s">
        <v>12925</v>
      </c>
      <c r="I1756" s="75" t="s">
        <v>11302</v>
      </c>
      <c r="J1756" s="75"/>
      <c r="K1756" s="75"/>
    </row>
    <row r="1757" spans="1:11" ht="12" x14ac:dyDescent="0.2">
      <c r="A1757" s="111">
        <v>7678</v>
      </c>
      <c r="B1757" s="110" t="s">
        <v>4408</v>
      </c>
      <c r="C1757" s="110" t="s">
        <v>13207</v>
      </c>
      <c r="D1757" s="110" t="str">
        <f>UPPER(Table39[[#This Row],[Full Name (NEW)]])</f>
        <v>TOWNE MEADOWS STREET LIGHTING IMPROVEMENT DISTRICT</v>
      </c>
      <c r="E1757" s="110" t="s">
        <v>13474</v>
      </c>
      <c r="F1757" s="177" t="s">
        <v>12106</v>
      </c>
      <c r="G1757" s="75" t="s">
        <v>10892</v>
      </c>
      <c r="H1757" s="75" t="s">
        <v>12926</v>
      </c>
      <c r="I1757" s="75" t="s">
        <v>11302</v>
      </c>
      <c r="J1757" s="75"/>
      <c r="K1757" s="75"/>
    </row>
    <row r="1758" spans="1:11" ht="12" x14ac:dyDescent="0.2">
      <c r="A1758" s="111">
        <v>7343</v>
      </c>
      <c r="B1758" s="110" t="s">
        <v>4332</v>
      </c>
      <c r="C1758" s="110" t="s">
        <v>14283</v>
      </c>
      <c r="D1758" s="110" t="str">
        <f>UPPER(Table39[[#This Row],[Full Name (NEW)]])</f>
        <v xml:space="preserve">TOWNES AT PARADISE VALLEY LANDINGS PHASE 1 STREET LIGHTING IMPROVEMENT DISTRICT </v>
      </c>
      <c r="E1758" s="110"/>
      <c r="F1758" s="177" t="s">
        <v>12123</v>
      </c>
      <c r="G1758" s="75" t="s">
        <v>11147</v>
      </c>
      <c r="H1758" s="75"/>
      <c r="I1758" s="75"/>
      <c r="J1758" s="75"/>
      <c r="K1758" s="75"/>
    </row>
    <row r="1759" spans="1:11" ht="12" x14ac:dyDescent="0.2">
      <c r="A1759" s="111">
        <v>7679</v>
      </c>
      <c r="B1759" s="110" t="s">
        <v>2918</v>
      </c>
      <c r="C1759" s="110" t="s">
        <v>13208</v>
      </c>
      <c r="D1759" s="110" t="str">
        <f>UPPER(Table39[[#This Row],[Full Name (NEW)]])</f>
        <v>TRAIL WEST STREET LIGHTING IMPROVEMENT DISTRICT</v>
      </c>
      <c r="E1759" s="110" t="s">
        <v>13475</v>
      </c>
      <c r="F1759" s="177" t="s">
        <v>12106</v>
      </c>
      <c r="G1759" s="75" t="s">
        <v>10892</v>
      </c>
      <c r="H1759" s="75" t="s">
        <v>12927</v>
      </c>
      <c r="I1759" s="75" t="s">
        <v>11302</v>
      </c>
      <c r="J1759" s="75"/>
      <c r="K1759" s="75"/>
    </row>
    <row r="1760" spans="1:11" ht="12" x14ac:dyDescent="0.2">
      <c r="A1760" s="111">
        <v>7680</v>
      </c>
      <c r="B1760" s="110" t="s">
        <v>2968</v>
      </c>
      <c r="C1760" s="110" t="s">
        <v>13209</v>
      </c>
      <c r="D1760" s="110" t="str">
        <f>UPPER(Table39[[#This Row],[Full Name (NEW)]])</f>
        <v>TRAIL WEST STREET LIGHTING IMPROVEMENT DISTRICT NO. 2</v>
      </c>
      <c r="E1760" s="110" t="s">
        <v>13416</v>
      </c>
      <c r="F1760" s="177" t="s">
        <v>12106</v>
      </c>
      <c r="G1760" s="75" t="s">
        <v>10892</v>
      </c>
      <c r="H1760" s="75" t="s">
        <v>12928</v>
      </c>
      <c r="I1760" s="75" t="s">
        <v>11302</v>
      </c>
      <c r="J1760" s="75"/>
      <c r="K1760" s="75"/>
    </row>
    <row r="1761" spans="1:11" ht="12" x14ac:dyDescent="0.2">
      <c r="A1761" s="111" t="s">
        <v>12104</v>
      </c>
      <c r="B1761" s="110" t="s">
        <v>10890</v>
      </c>
      <c r="C1761" s="110" t="s">
        <v>10890</v>
      </c>
      <c r="D1761" s="110" t="str">
        <f>UPPER(Table39[[#This Row],[Full Name (NEW)]])</f>
        <v>TREASURER</v>
      </c>
      <c r="E1761" s="110"/>
      <c r="F1761" s="177" t="s">
        <v>12105</v>
      </c>
      <c r="G1761" s="75" t="s">
        <v>10890</v>
      </c>
      <c r="H1761" s="75"/>
      <c r="I1761" s="75"/>
      <c r="J1761" s="75"/>
      <c r="K1761" s="75"/>
    </row>
    <row r="1762" spans="1:11" ht="12" x14ac:dyDescent="0.2">
      <c r="A1762" s="111">
        <v>7732</v>
      </c>
      <c r="B1762" s="110" t="s">
        <v>1922</v>
      </c>
      <c r="C1762" s="110" t="s">
        <v>11217</v>
      </c>
      <c r="D1762" s="110" t="str">
        <f>UPPER(Table39[[#This Row],[Full Name (NEW)]])</f>
        <v>TRES PALMAS IRRIGATION WATER DELIVERY DISTRICT NO. 6</v>
      </c>
      <c r="E1762" s="110" t="str">
        <f>LEFT(C1762,FIND("Irrigation",C1762)-2)&amp;" IWDD"</f>
        <v>Tres Palmas IWDD</v>
      </c>
      <c r="F1762" s="178">
        <v>4057</v>
      </c>
      <c r="G1762" s="75" t="str">
        <f>+Table39[[#This Row],[Short Name]]</f>
        <v>Tres Palmas IWDD</v>
      </c>
      <c r="H1762" s="75"/>
      <c r="I1762" s="75" t="s">
        <v>11285</v>
      </c>
      <c r="J1762" s="105">
        <v>19892</v>
      </c>
      <c r="K1762" s="86" t="s">
        <v>12203</v>
      </c>
    </row>
    <row r="1763" spans="1:11" ht="12" x14ac:dyDescent="0.2">
      <c r="A1763" s="111">
        <v>6053</v>
      </c>
      <c r="B1763" s="110" t="s">
        <v>1713</v>
      </c>
      <c r="C1763" s="110" t="s">
        <v>12041</v>
      </c>
      <c r="D1763" s="110" t="str">
        <f>UPPER(Table39[[#This Row],[Full Name (NEW)]])</f>
        <v>TRILLIUM COMMUNITY FACILITIES DISTRICT</v>
      </c>
      <c r="E1763" s="110" t="str">
        <f>LEFT(C1763, FIND("Community", C1763, 1)-1)&amp;"CFD"</f>
        <v>Trillium CFD</v>
      </c>
      <c r="F1763" s="177" t="s">
        <v>12108</v>
      </c>
      <c r="G1763" s="75" t="s">
        <v>11612</v>
      </c>
      <c r="H1763" s="75">
        <v>28909</v>
      </c>
      <c r="I1763" s="75"/>
      <c r="J1763" s="75"/>
      <c r="K1763" s="75"/>
    </row>
    <row r="1764" spans="1:11" ht="12" x14ac:dyDescent="0.2">
      <c r="A1764" s="111">
        <v>7737</v>
      </c>
      <c r="B1764" s="110" t="s">
        <v>1943</v>
      </c>
      <c r="C1764" s="110" t="s">
        <v>11222</v>
      </c>
      <c r="D1764" s="110" t="str">
        <f>UPPER(Table39[[#This Row],[Full Name (NEW)]])</f>
        <v>TURNEY TRACT IRRIGATION WATER DELIVERY DISTRICT NO. 15</v>
      </c>
      <c r="E1764" s="110" t="str">
        <f>LEFT(C1764,FIND("Irrigation",C1764)-2)&amp;" IWDD"</f>
        <v>Turney Tract IWDD</v>
      </c>
      <c r="F1764" s="178">
        <v>4062</v>
      </c>
      <c r="G1764" s="75" t="str">
        <f>+Table39[[#This Row],[Short Name]]</f>
        <v>Turney Tract IWDD</v>
      </c>
      <c r="H1764" s="75"/>
      <c r="I1764" s="75" t="s">
        <v>11285</v>
      </c>
      <c r="J1764" s="105">
        <v>20403</v>
      </c>
      <c r="K1764" s="86" t="s">
        <v>12203</v>
      </c>
    </row>
    <row r="1765" spans="1:11" ht="12" x14ac:dyDescent="0.2">
      <c r="A1765" s="111">
        <v>7344</v>
      </c>
      <c r="B1765" s="110" t="s">
        <v>4160</v>
      </c>
      <c r="C1765" s="110" t="s">
        <v>13991</v>
      </c>
      <c r="D1765" s="110" t="str">
        <f>UPPER(Table39[[#This Row],[Full Name (NEW)]])</f>
        <v>TURTLE ROCK STREET LIGHTING IMPROVEMENT DISTRICT</v>
      </c>
      <c r="E1765" s="110"/>
      <c r="F1765" s="177" t="s">
        <v>12106</v>
      </c>
      <c r="G1765" s="75" t="s">
        <v>10892</v>
      </c>
      <c r="H1765" s="75"/>
      <c r="I1765" s="75"/>
      <c r="J1765" s="75"/>
      <c r="K1765" s="75"/>
    </row>
    <row r="1766" spans="1:11" ht="12" x14ac:dyDescent="0.2">
      <c r="A1766" s="111">
        <v>4037</v>
      </c>
      <c r="B1766" s="110" t="s">
        <v>7665</v>
      </c>
      <c r="C1766" s="119" t="s">
        <v>12542</v>
      </c>
      <c r="D1766" s="119" t="str">
        <f>UPPER(Table39[[#This Row],[Full Name (NEW)]])</f>
        <v>UNION ELEMENTARY SCHOOL DISTRICT NO. 62</v>
      </c>
      <c r="E1766" s="119" t="str">
        <f>LEFT(C1766, FIND("School", C1766)-2)</f>
        <v>Union Elementary</v>
      </c>
      <c r="F1766" s="178" t="s">
        <v>14917</v>
      </c>
      <c r="G1766" s="87" t="str">
        <f>+Table39[[#This Row],[Short Name]]</f>
        <v>Union Elementary</v>
      </c>
      <c r="H1766" s="87"/>
      <c r="I1766" s="75"/>
      <c r="J1766" s="75"/>
      <c r="K1766" s="75"/>
    </row>
    <row r="1767" spans="1:11" ht="12" x14ac:dyDescent="0.2">
      <c r="A1767" s="111">
        <v>7345</v>
      </c>
      <c r="B1767" s="110" t="s">
        <v>7282</v>
      </c>
      <c r="C1767" s="110" t="s">
        <v>13992</v>
      </c>
      <c r="D1767" s="110" t="str">
        <f>UPPER(Table39[[#This Row],[Full Name (NEW)]])</f>
        <v>UNIVERSITY MANOR STREET LIGHTING IMPROVEMENT DISTRICT</v>
      </c>
      <c r="E1767" s="110"/>
      <c r="F1767" s="177" t="s">
        <v>12120</v>
      </c>
      <c r="G1767" s="75" t="s">
        <v>11579</v>
      </c>
      <c r="H1767" s="75"/>
      <c r="I1767" s="75"/>
      <c r="J1767" s="75"/>
      <c r="K1767" s="75"/>
    </row>
    <row r="1768" spans="1:11" ht="12" x14ac:dyDescent="0.2">
      <c r="A1768" s="111">
        <v>9024</v>
      </c>
      <c r="B1768" s="113" t="s">
        <v>3968</v>
      </c>
      <c r="C1768" s="118" t="s">
        <v>14306</v>
      </c>
      <c r="D1768" s="169" t="str">
        <f>UPPER(Table39[[#This Row],[Full Name (NEW)]])</f>
        <v>UTOPIA ESTATES PHASE 1</v>
      </c>
      <c r="E1768" s="118"/>
      <c r="F1768" s="178">
        <v>4123</v>
      </c>
      <c r="G1768" s="107" t="str">
        <f>PROPER(Table39[[#This Row],[Full Name - Agency Account]])</f>
        <v>Utopia Estates Phase 1</v>
      </c>
      <c r="H1768" s="86"/>
      <c r="I1768" s="107"/>
      <c r="J1768" s="93"/>
      <c r="K1768" s="93"/>
    </row>
    <row r="1769" spans="1:11" ht="12" x14ac:dyDescent="0.2">
      <c r="A1769" s="111">
        <v>7681</v>
      </c>
      <c r="B1769" s="110" t="s">
        <v>3691</v>
      </c>
      <c r="C1769" s="110" t="s">
        <v>13210</v>
      </c>
      <c r="D1769" s="110" t="str">
        <f>UPPER(Table39[[#This Row],[Full Name (NEW)]])</f>
        <v>VALENCIA VILLAGE STREET LIGHTING IMPROVEMENT DISTRICT</v>
      </c>
      <c r="E1769" s="110" t="s">
        <v>13476</v>
      </c>
      <c r="F1769" s="177" t="s">
        <v>12106</v>
      </c>
      <c r="G1769" s="75" t="s">
        <v>10892</v>
      </c>
      <c r="H1769" s="75" t="s">
        <v>12929</v>
      </c>
      <c r="I1769" s="75" t="s">
        <v>11302</v>
      </c>
      <c r="J1769" s="75"/>
      <c r="K1769" s="75"/>
    </row>
    <row r="1770" spans="1:11" ht="12" x14ac:dyDescent="0.2">
      <c r="A1770" s="111">
        <v>7550</v>
      </c>
      <c r="B1770" s="110" t="s">
        <v>3025</v>
      </c>
      <c r="C1770" s="110" t="s">
        <v>13080</v>
      </c>
      <c r="D1770" s="110" t="str">
        <f>UPPER(Table39[[#This Row],[Full Name (NEW)]])</f>
        <v>VELDA ROSE ESTATES STREET LIGHTING IMPROVEMENT DISTRICT NO.  2</v>
      </c>
      <c r="E1770" s="110" t="s">
        <v>13342</v>
      </c>
      <c r="F1770" s="177" t="s">
        <v>12106</v>
      </c>
      <c r="G1770" s="75" t="s">
        <v>10892</v>
      </c>
      <c r="H1770" s="75" t="s">
        <v>12799</v>
      </c>
      <c r="I1770" s="75" t="s">
        <v>11302</v>
      </c>
      <c r="J1770" s="75"/>
      <c r="K1770" s="75"/>
    </row>
    <row r="1771" spans="1:11" ht="12" x14ac:dyDescent="0.2">
      <c r="A1771" s="111">
        <v>7551</v>
      </c>
      <c r="B1771" s="110" t="s">
        <v>3028</v>
      </c>
      <c r="C1771" s="110" t="s">
        <v>13081</v>
      </c>
      <c r="D1771" s="110" t="str">
        <f>UPPER(Table39[[#This Row],[Full Name (NEW)]])</f>
        <v>VELDA ROSE ESTATES STREET LIGHTING IMPROVEMENT DISTRICT NO.  3</v>
      </c>
      <c r="E1771" s="110" t="s">
        <v>13343</v>
      </c>
      <c r="F1771" s="177" t="s">
        <v>12106</v>
      </c>
      <c r="G1771" s="75" t="s">
        <v>10892</v>
      </c>
      <c r="H1771" s="75" t="s">
        <v>12800</v>
      </c>
      <c r="I1771" s="75" t="s">
        <v>11302</v>
      </c>
      <c r="J1771" s="75"/>
      <c r="K1771" s="75"/>
    </row>
    <row r="1772" spans="1:11" ht="12" x14ac:dyDescent="0.2">
      <c r="A1772" s="111">
        <v>7548</v>
      </c>
      <c r="B1772" s="110" t="s">
        <v>3049</v>
      </c>
      <c r="C1772" s="110" t="s">
        <v>13078</v>
      </c>
      <c r="D1772" s="110" t="str">
        <f>UPPER(Table39[[#This Row],[Full Name (NEW)]])</f>
        <v>VELDA ROSE COUNTRY CLUB ADDITION STREET LIGHTING IMPROVEMENT DISTRICT</v>
      </c>
      <c r="E1772" s="110" t="s">
        <v>13421</v>
      </c>
      <c r="F1772" s="177" t="s">
        <v>12106</v>
      </c>
      <c r="G1772" s="75" t="s">
        <v>10892</v>
      </c>
      <c r="H1772" s="75" t="s">
        <v>12797</v>
      </c>
      <c r="I1772" s="75" t="s">
        <v>11302</v>
      </c>
      <c r="J1772" s="75"/>
      <c r="K1772" s="75"/>
    </row>
    <row r="1773" spans="1:11" s="166" customFormat="1" ht="12" x14ac:dyDescent="0.2">
      <c r="A1773" s="111">
        <v>7549</v>
      </c>
      <c r="B1773" s="110" t="s">
        <v>3016</v>
      </c>
      <c r="C1773" s="110" t="s">
        <v>13079</v>
      </c>
      <c r="D1773" s="110" t="str">
        <f>UPPER(Table39[[#This Row],[Full Name (NEW)]])</f>
        <v>VELDA ROSE ESTATES STREET LIGHTING IMPROVEMENT DISTRICT NO.  1</v>
      </c>
      <c r="E1773" s="110" t="s">
        <v>13341</v>
      </c>
      <c r="F1773" s="177" t="s">
        <v>12106</v>
      </c>
      <c r="G1773" s="75" t="s">
        <v>10892</v>
      </c>
      <c r="H1773" s="75" t="s">
        <v>12798</v>
      </c>
      <c r="I1773" s="75" t="s">
        <v>11302</v>
      </c>
      <c r="J1773" s="75"/>
      <c r="K1773" s="75"/>
    </row>
    <row r="1774" spans="1:11" s="166" customFormat="1" ht="12" x14ac:dyDescent="0.2">
      <c r="A1774" s="111">
        <v>7552</v>
      </c>
      <c r="B1774" s="110" t="s">
        <v>3070</v>
      </c>
      <c r="C1774" s="110" t="s">
        <v>13082</v>
      </c>
      <c r="D1774" s="110" t="str">
        <f>UPPER(Table39[[#This Row],[Full Name (NEW)]])</f>
        <v>VELDA ROSE ESTATES STREET LIGHTING IMPROVEMENT DISTRICT NO.  4</v>
      </c>
      <c r="E1774" s="110" t="s">
        <v>13344</v>
      </c>
      <c r="F1774" s="177" t="s">
        <v>12106</v>
      </c>
      <c r="G1774" s="75" t="s">
        <v>10892</v>
      </c>
      <c r="H1774" s="75" t="s">
        <v>12801</v>
      </c>
      <c r="I1774" s="75" t="s">
        <v>11302</v>
      </c>
      <c r="J1774" s="75"/>
      <c r="K1774" s="75"/>
    </row>
    <row r="1775" spans="1:11" s="166" customFormat="1" ht="12" x14ac:dyDescent="0.2">
      <c r="A1775" s="111">
        <v>7554</v>
      </c>
      <c r="B1775" s="110" t="s">
        <v>2729</v>
      </c>
      <c r="C1775" s="110" t="s">
        <v>13084</v>
      </c>
      <c r="D1775" s="110" t="str">
        <f>UPPER(Table39[[#This Row],[Full Name (NEW)]])</f>
        <v>VELDA ROSE ESTATES EAST STREET LIGHTING IMPROVEMENT DISTRICT NO.  2</v>
      </c>
      <c r="E1775" s="110" t="s">
        <v>13346</v>
      </c>
      <c r="F1775" s="177" t="s">
        <v>12106</v>
      </c>
      <c r="G1775" s="75" t="s">
        <v>10892</v>
      </c>
      <c r="H1775" s="75" t="s">
        <v>12803</v>
      </c>
      <c r="I1775" s="75" t="s">
        <v>11302</v>
      </c>
      <c r="J1775" s="75"/>
      <c r="K1775" s="75"/>
    </row>
    <row r="1776" spans="1:11" ht="12" x14ac:dyDescent="0.2">
      <c r="A1776" s="111">
        <v>7555</v>
      </c>
      <c r="B1776" s="110" t="s">
        <v>2667</v>
      </c>
      <c r="C1776" s="110" t="s">
        <v>13085</v>
      </c>
      <c r="D1776" s="110" t="str">
        <f>UPPER(Table39[[#This Row],[Full Name (NEW)]])</f>
        <v>VELDA ROSE ESTATES EAST STREET LIGHTING IMPROVEMENT DISTRICT NO.  3</v>
      </c>
      <c r="E1776" s="110" t="s">
        <v>13347</v>
      </c>
      <c r="F1776" s="177" t="s">
        <v>12106</v>
      </c>
      <c r="G1776" s="75" t="s">
        <v>10892</v>
      </c>
      <c r="H1776" s="75" t="s">
        <v>12804</v>
      </c>
      <c r="I1776" s="75" t="s">
        <v>11302</v>
      </c>
      <c r="J1776" s="75"/>
      <c r="K1776" s="75"/>
    </row>
    <row r="1777" spans="1:11" ht="12" x14ac:dyDescent="0.2">
      <c r="A1777" s="111">
        <v>7556</v>
      </c>
      <c r="B1777" s="110" t="s">
        <v>2670</v>
      </c>
      <c r="C1777" s="110" t="s">
        <v>13086</v>
      </c>
      <c r="D1777" s="110" t="str">
        <f>UPPER(Table39[[#This Row],[Full Name (NEW)]])</f>
        <v>VELDA ROSE ESTATES EAST STREET LIGHTING IMPROVEMENT DISTRICT NO.  4</v>
      </c>
      <c r="E1777" s="110" t="s">
        <v>13348</v>
      </c>
      <c r="F1777" s="177" t="s">
        <v>12106</v>
      </c>
      <c r="G1777" s="75" t="s">
        <v>10892</v>
      </c>
      <c r="H1777" s="75" t="s">
        <v>12805</v>
      </c>
      <c r="I1777" s="75" t="s">
        <v>11302</v>
      </c>
      <c r="J1777" s="75"/>
      <c r="K1777" s="75"/>
    </row>
    <row r="1778" spans="1:11" ht="12" x14ac:dyDescent="0.2">
      <c r="A1778" s="111">
        <v>7553</v>
      </c>
      <c r="B1778" s="110" t="s">
        <v>3159</v>
      </c>
      <c r="C1778" s="110" t="s">
        <v>13083</v>
      </c>
      <c r="D1778" s="110" t="str">
        <f>UPPER(Table39[[#This Row],[Full Name (NEW)]])</f>
        <v xml:space="preserve">VELDA ROSE ESTATES EAST STREET LIGHTING IMPROVEMENT DISTRICT NO. </v>
      </c>
      <c r="E1778" s="110" t="s">
        <v>13345</v>
      </c>
      <c r="F1778" s="177" t="s">
        <v>12106</v>
      </c>
      <c r="G1778" s="75" t="s">
        <v>10892</v>
      </c>
      <c r="H1778" s="75" t="s">
        <v>12802</v>
      </c>
      <c r="I1778" s="75" t="s">
        <v>11302</v>
      </c>
      <c r="J1778" s="75"/>
      <c r="K1778" s="75"/>
    </row>
    <row r="1779" spans="1:11" ht="12" x14ac:dyDescent="0.2">
      <c r="A1779" s="111">
        <v>7557</v>
      </c>
      <c r="B1779" s="110" t="s">
        <v>2520</v>
      </c>
      <c r="C1779" s="110" t="s">
        <v>13087</v>
      </c>
      <c r="D1779" s="110" t="str">
        <f>UPPER(Table39[[#This Row],[Full Name (NEW)]])</f>
        <v>VELDA ROSE ESTATES EAST STREET LIGHTING IMPROVEMENT DISTRICT NO.  5</v>
      </c>
      <c r="E1779" s="110" t="s">
        <v>13349</v>
      </c>
      <c r="F1779" s="177" t="s">
        <v>12106</v>
      </c>
      <c r="G1779" s="75" t="s">
        <v>10892</v>
      </c>
      <c r="H1779" s="75" t="s">
        <v>12806</v>
      </c>
      <c r="I1779" s="75" t="s">
        <v>11302</v>
      </c>
      <c r="J1779" s="75"/>
      <c r="K1779" s="75"/>
    </row>
    <row r="1780" spans="1:11" ht="12" x14ac:dyDescent="0.2">
      <c r="A1780" s="111">
        <v>7558</v>
      </c>
      <c r="B1780" s="110" t="s">
        <v>3091</v>
      </c>
      <c r="C1780" s="110" t="s">
        <v>13088</v>
      </c>
      <c r="D1780" s="110" t="str">
        <f>UPPER(Table39[[#This Row],[Full Name (NEW)]])</f>
        <v>VELDA ROSE GARDENS STREET LIGHTING IMPROVEMENT DISTRICT</v>
      </c>
      <c r="E1780" s="110" t="s">
        <v>13422</v>
      </c>
      <c r="F1780" s="177" t="s">
        <v>12106</v>
      </c>
      <c r="G1780" s="75" t="s">
        <v>10892</v>
      </c>
      <c r="H1780" s="75" t="s">
        <v>12807</v>
      </c>
      <c r="I1780" s="75" t="s">
        <v>11302</v>
      </c>
      <c r="J1780" s="75"/>
      <c r="K1780" s="75"/>
    </row>
    <row r="1781" spans="1:11" ht="12" x14ac:dyDescent="0.2">
      <c r="A1781" s="111">
        <v>6033</v>
      </c>
      <c r="B1781" s="110" t="s">
        <v>1629</v>
      </c>
      <c r="C1781" s="110" t="s">
        <v>12021</v>
      </c>
      <c r="D1781" s="110" t="str">
        <f>UPPER(Table39[[#This Row],[Full Name (NEW)]])</f>
        <v>VIA LINDA ROAD COMMUNITY FACILITIES DISTRICT</v>
      </c>
      <c r="E1781" s="110" t="str">
        <f>LEFT(C1781, FIND("Community", C1781, 1)-1)&amp;"CFD"</f>
        <v>Via Linda Road CFD</v>
      </c>
      <c r="F1781" s="177" t="s">
        <v>12125</v>
      </c>
      <c r="G1781" s="75" t="s">
        <v>11581</v>
      </c>
      <c r="H1781" s="75">
        <v>28786</v>
      </c>
      <c r="I1781" s="75"/>
      <c r="J1781" s="75"/>
      <c r="K1781" s="75"/>
    </row>
    <row r="1782" spans="1:11" ht="12" x14ac:dyDescent="0.2">
      <c r="A1782" s="111">
        <v>7346</v>
      </c>
      <c r="B1782" s="110" t="s">
        <v>3837</v>
      </c>
      <c r="C1782" s="110" t="s">
        <v>14143</v>
      </c>
      <c r="D1782" s="110" t="str">
        <f>UPPER(Table39[[#This Row],[Full Name (NEW)]])</f>
        <v>VILLA DE PAZ STREET LIGHTING IMPROVEMENT DISTRICT NO. 8</v>
      </c>
      <c r="E1782" s="110"/>
      <c r="F1782" s="177" t="s">
        <v>12106</v>
      </c>
      <c r="G1782" s="75" t="s">
        <v>10892</v>
      </c>
      <c r="H1782" s="75"/>
      <c r="I1782" s="75"/>
      <c r="J1782" s="75"/>
      <c r="K1782" s="75"/>
    </row>
    <row r="1783" spans="1:11" ht="12" x14ac:dyDescent="0.2">
      <c r="A1783" s="111">
        <v>7347</v>
      </c>
      <c r="B1783" s="110" t="s">
        <v>3961</v>
      </c>
      <c r="C1783" s="110" t="s">
        <v>14144</v>
      </c>
      <c r="D1783" s="110" t="str">
        <f>UPPER(Table39[[#This Row],[Full Name (NEW)]])</f>
        <v>VILLA DE PAZ STREET LIGHTING IMPROVEMENT DISTRICT NO. 8 (PHASE 2)</v>
      </c>
      <c r="E1783" s="110"/>
      <c r="F1783" s="177" t="s">
        <v>12106</v>
      </c>
      <c r="G1783" s="75" t="s">
        <v>10892</v>
      </c>
      <c r="H1783" s="75"/>
      <c r="I1783" s="75"/>
      <c r="J1783" s="75"/>
      <c r="K1783" s="75"/>
    </row>
    <row r="1784" spans="1:11" ht="12" x14ac:dyDescent="0.2">
      <c r="A1784" s="111">
        <v>7348</v>
      </c>
      <c r="B1784" s="110" t="s">
        <v>3279</v>
      </c>
      <c r="C1784" s="110" t="s">
        <v>14145</v>
      </c>
      <c r="D1784" s="110" t="str">
        <f>UPPER(Table39[[#This Row],[Full Name (NEW)]])</f>
        <v>VILLA DE PAZ STREET LIGHTING IMPROVEMENT DISTRICT NO. 4</v>
      </c>
      <c r="E1784" s="110"/>
      <c r="F1784" s="177" t="s">
        <v>12106</v>
      </c>
      <c r="G1784" s="75" t="s">
        <v>10892</v>
      </c>
      <c r="H1784" s="75"/>
      <c r="I1784" s="75"/>
      <c r="J1784" s="75"/>
      <c r="K1784" s="75"/>
    </row>
    <row r="1785" spans="1:11" ht="12" x14ac:dyDescent="0.2">
      <c r="A1785" s="111">
        <v>7349</v>
      </c>
      <c r="B1785" s="110" t="s">
        <v>3507</v>
      </c>
      <c r="C1785" s="110" t="s">
        <v>14146</v>
      </c>
      <c r="D1785" s="110" t="str">
        <f>UPPER(Table39[[#This Row],[Full Name (NEW)]])</f>
        <v>VILLA DE PAZ STREET LIGHTING IMPROVEMENT DISTRICT NO. 6</v>
      </c>
      <c r="E1785" s="110"/>
      <c r="F1785" s="177" t="s">
        <v>12106</v>
      </c>
      <c r="G1785" s="75" t="s">
        <v>10892</v>
      </c>
      <c r="H1785" s="75"/>
      <c r="I1785" s="75"/>
      <c r="J1785" s="75"/>
      <c r="K1785" s="75"/>
    </row>
    <row r="1786" spans="1:11" ht="12" x14ac:dyDescent="0.2">
      <c r="A1786" s="111">
        <v>7350</v>
      </c>
      <c r="B1786" s="110" t="s">
        <v>2436</v>
      </c>
      <c r="C1786" s="110" t="s">
        <v>14147</v>
      </c>
      <c r="D1786" s="110" t="str">
        <f>UPPER(Table39[[#This Row],[Full Name (NEW)]])</f>
        <v>VILLA DE PAZ STREET LIGHTING IMPROVEMENT DISTRICT NO. 3</v>
      </c>
      <c r="E1786" s="110"/>
      <c r="F1786" s="177" t="s">
        <v>12106</v>
      </c>
      <c r="G1786" s="75" t="s">
        <v>10892</v>
      </c>
      <c r="H1786" s="75"/>
      <c r="I1786" s="75"/>
      <c r="J1786" s="75"/>
      <c r="K1786" s="75"/>
    </row>
    <row r="1787" spans="1:11" ht="12" x14ac:dyDescent="0.2">
      <c r="A1787" s="111">
        <v>7351</v>
      </c>
      <c r="B1787" s="110" t="s">
        <v>3699</v>
      </c>
      <c r="C1787" s="110" t="s">
        <v>14148</v>
      </c>
      <c r="D1787" s="110" t="str">
        <f>UPPER(Table39[[#This Row],[Full Name (NEW)]])</f>
        <v>VILLA DE PAZ STREET LIGHTING IMPROVEMENT DISTRICT NO. 7</v>
      </c>
      <c r="E1787" s="110"/>
      <c r="F1787" s="177" t="s">
        <v>12106</v>
      </c>
      <c r="G1787" s="75" t="s">
        <v>10892</v>
      </c>
      <c r="H1787" s="75"/>
      <c r="I1787" s="75"/>
      <c r="J1787" s="75"/>
      <c r="K1787" s="75"/>
    </row>
    <row r="1788" spans="1:11" ht="12" x14ac:dyDescent="0.2">
      <c r="A1788" s="111">
        <v>7352</v>
      </c>
      <c r="B1788" s="110" t="s">
        <v>3197</v>
      </c>
      <c r="C1788" s="110" t="s">
        <v>14149</v>
      </c>
      <c r="D1788" s="110" t="str">
        <f>UPPER(Table39[[#This Row],[Full Name (NEW)]])</f>
        <v>VILLA DE PAZ STREET LIGHTING IMPROVEMENT DISTRICT NO. 1</v>
      </c>
      <c r="E1788" s="110"/>
      <c r="F1788" s="177" t="s">
        <v>12106</v>
      </c>
      <c r="G1788" s="75" t="s">
        <v>10892</v>
      </c>
      <c r="H1788" s="75"/>
      <c r="I1788" s="75"/>
      <c r="J1788" s="75"/>
      <c r="K1788" s="75"/>
    </row>
    <row r="1789" spans="1:11" ht="12" x14ac:dyDescent="0.2">
      <c r="A1789" s="111">
        <v>7353</v>
      </c>
      <c r="B1789" s="110" t="s">
        <v>2780</v>
      </c>
      <c r="C1789" s="110" t="s">
        <v>14150</v>
      </c>
      <c r="D1789" s="110" t="str">
        <f>UPPER(Table39[[#This Row],[Full Name (NEW)]])</f>
        <v>VILLA DE PAZ STREET LIGHTING IMPROVEMENT DISTRICT NO. 2</v>
      </c>
      <c r="E1789" s="110"/>
      <c r="F1789" s="177" t="s">
        <v>12106</v>
      </c>
      <c r="G1789" s="75" t="s">
        <v>10892</v>
      </c>
      <c r="H1789" s="75"/>
      <c r="I1789" s="75"/>
      <c r="J1789" s="75"/>
      <c r="K1789" s="75"/>
    </row>
    <row r="1790" spans="1:11" ht="12" x14ac:dyDescent="0.2">
      <c r="A1790" s="111">
        <v>7682</v>
      </c>
      <c r="B1790" s="110" t="s">
        <v>3949</v>
      </c>
      <c r="C1790" s="110" t="s">
        <v>13211</v>
      </c>
      <c r="D1790" s="110" t="str">
        <f>UPPER(Table39[[#This Row],[Full Name (NEW)]])</f>
        <v>VILLA ROYALE STREET LIGHTING IMPROVEMENT DISTRICT</v>
      </c>
      <c r="E1790" s="110" t="s">
        <v>13477</v>
      </c>
      <c r="F1790" s="177" t="s">
        <v>12106</v>
      </c>
      <c r="G1790" s="75" t="s">
        <v>10892</v>
      </c>
      <c r="H1790" s="75" t="s">
        <v>12930</v>
      </c>
      <c r="I1790" s="75" t="s">
        <v>11302</v>
      </c>
      <c r="J1790" s="75"/>
      <c r="K1790" s="75"/>
    </row>
    <row r="1791" spans="1:11" ht="12" x14ac:dyDescent="0.2">
      <c r="A1791" s="111">
        <v>6039</v>
      </c>
      <c r="B1791" s="110" t="s">
        <v>1670</v>
      </c>
      <c r="C1791" s="110" t="s">
        <v>12290</v>
      </c>
      <c r="D1791" s="110" t="str">
        <f>UPPER(Table39[[#This Row],[Full Name (NEW)]])</f>
        <v>VILLAGE AT LITCHFIELD PARK COMMUNITY FACILITIES DISTRICT</v>
      </c>
      <c r="E1791" s="110" t="str">
        <f>LEFT(C1791, FIND("Community", C1791, 1)-1)&amp;"CFD"</f>
        <v>Village at Litchfield Park CFD</v>
      </c>
      <c r="F1791" s="177" t="s">
        <v>12119</v>
      </c>
      <c r="G1791" s="75" t="s">
        <v>11597</v>
      </c>
      <c r="H1791" s="75">
        <v>28800</v>
      </c>
      <c r="I1791" s="75"/>
      <c r="J1791" s="75"/>
      <c r="K1791" s="75"/>
    </row>
    <row r="1792" spans="1:11" ht="12" x14ac:dyDescent="0.2">
      <c r="A1792" s="111">
        <v>7354</v>
      </c>
      <c r="B1792" s="110" t="s">
        <v>4168</v>
      </c>
      <c r="C1792" s="110" t="s">
        <v>13993</v>
      </c>
      <c r="D1792" s="110" t="str">
        <f>UPPER(Table39[[#This Row],[Full Name (NEW)]])</f>
        <v>VILLAGE AT NORTH CANYON RANCH STREET LIGHTING IMPROVEMENT DISTRICT</v>
      </c>
      <c r="E1792" s="110"/>
      <c r="F1792" s="177" t="s">
        <v>12106</v>
      </c>
      <c r="G1792" s="75" t="s">
        <v>10892</v>
      </c>
      <c r="H1792" s="75"/>
      <c r="I1792" s="75"/>
      <c r="J1792" s="75"/>
      <c r="K1792" s="75"/>
    </row>
    <row r="1793" spans="1:11" ht="12" x14ac:dyDescent="0.2">
      <c r="A1793" s="111">
        <v>7355</v>
      </c>
      <c r="B1793" s="110" t="s">
        <v>7486</v>
      </c>
      <c r="C1793" s="110" t="s">
        <v>14284</v>
      </c>
      <c r="D1793" s="110" t="str">
        <f>UPPER(Table39[[#This Row],[Full Name (NEW)]])</f>
        <v>VILLAGIO STREET LIGHTING IMPROVEMENT DISTRICT 2012-001</v>
      </c>
      <c r="E1793" s="110"/>
      <c r="F1793" s="177" t="s">
        <v>12127</v>
      </c>
      <c r="G1793" s="75" t="s">
        <v>11583</v>
      </c>
      <c r="H1793" s="75"/>
      <c r="I1793" s="75"/>
      <c r="J1793" s="75"/>
      <c r="K1793" s="75"/>
    </row>
    <row r="1794" spans="1:11" ht="12" x14ac:dyDescent="0.2">
      <c r="A1794" s="111">
        <v>7676</v>
      </c>
      <c r="B1794" s="110" t="s">
        <v>4523</v>
      </c>
      <c r="C1794" s="110" t="s">
        <v>13205</v>
      </c>
      <c r="D1794" s="110" t="str">
        <f>UPPER(Table39[[#This Row],[Full Name (NEW)]])</f>
        <v>THE VINEYARDS OF MESA STREET LIGHTING IMPROVEMENT DISTRICT</v>
      </c>
      <c r="E1794" s="110" t="s">
        <v>13472</v>
      </c>
      <c r="F1794" s="177" t="s">
        <v>12106</v>
      </c>
      <c r="G1794" s="75" t="s">
        <v>10892</v>
      </c>
      <c r="H1794" s="75" t="s">
        <v>12924</v>
      </c>
      <c r="I1794" s="75" t="s">
        <v>11302</v>
      </c>
      <c r="J1794" s="75"/>
      <c r="K1794" s="75"/>
    </row>
    <row r="1795" spans="1:11" ht="12" x14ac:dyDescent="0.2">
      <c r="A1795" s="111">
        <v>7356</v>
      </c>
      <c r="B1795" s="110" t="s">
        <v>3595</v>
      </c>
      <c r="C1795" s="110" t="s">
        <v>13994</v>
      </c>
      <c r="D1795" s="110" t="str">
        <f>UPPER(Table39[[#This Row],[Full Name (NEW)]])</f>
        <v>VISTA VERDE STREET LIGHTING IMPROVEMENT DISTRICT</v>
      </c>
      <c r="E1795" s="110"/>
      <c r="F1795" s="177" t="s">
        <v>12106</v>
      </c>
      <c r="G1795" s="75" t="s">
        <v>10892</v>
      </c>
      <c r="H1795" s="75"/>
      <c r="I1795" s="75"/>
      <c r="J1795" s="75"/>
      <c r="K1795" s="75"/>
    </row>
    <row r="1796" spans="1:11" ht="12" x14ac:dyDescent="0.2">
      <c r="A1796" s="111">
        <v>6040</v>
      </c>
      <c r="B1796" s="110" t="s">
        <v>1673</v>
      </c>
      <c r="C1796" s="110" t="s">
        <v>12028</v>
      </c>
      <c r="D1796" s="110" t="str">
        <f>UPPER(Table39[[#This Row],[Full Name (NEW)]])</f>
        <v>VISTANCIA COMMUNITY FACILITIES DISTRICT</v>
      </c>
      <c r="E1796" s="110" t="str">
        <f>LEFT(C1796, FIND("Community", C1796, 1)-1)&amp;"CFD"</f>
        <v>Vistancia CFD</v>
      </c>
      <c r="F1796" s="177" t="s">
        <v>12122</v>
      </c>
      <c r="G1796" s="75" t="s">
        <v>11580</v>
      </c>
      <c r="H1796" s="75">
        <v>28820</v>
      </c>
      <c r="I1796" s="75"/>
      <c r="J1796" s="75"/>
      <c r="K1796" s="75"/>
    </row>
    <row r="1797" spans="1:11" ht="12" x14ac:dyDescent="0.2">
      <c r="A1797" s="111">
        <v>7357</v>
      </c>
      <c r="B1797" s="110" t="s">
        <v>4052</v>
      </c>
      <c r="C1797" s="110" t="s">
        <v>13995</v>
      </c>
      <c r="D1797" s="110" t="str">
        <f>UPPER(Table39[[#This Row],[Full Name (NEW)]])</f>
        <v>VISTAS AT NORTH GATE STREET LIGHTING IMPROVEMENT DISTRICT</v>
      </c>
      <c r="E1797" s="110"/>
      <c r="F1797" s="177" t="s">
        <v>12106</v>
      </c>
      <c r="G1797" s="75" t="s">
        <v>10892</v>
      </c>
      <c r="H1797" s="75"/>
      <c r="I1797" s="75"/>
      <c r="J1797" s="75"/>
      <c r="K1797" s="75"/>
    </row>
    <row r="1798" spans="1:11" ht="12" x14ac:dyDescent="0.2">
      <c r="A1798" s="111">
        <v>4038</v>
      </c>
      <c r="B1798" s="110" t="s">
        <v>7596</v>
      </c>
      <c r="C1798" s="119" t="s">
        <v>12543</v>
      </c>
      <c r="D1798" s="119" t="str">
        <f>UPPER(Table39[[#This Row],[Full Name (NEW)]])</f>
        <v>WASHINGTON ELEMENTARY SCHOOL DISTRICT NO. 6</v>
      </c>
      <c r="E1798" s="119" t="str">
        <f>LEFT(C1798, FIND("School", C1798)-2)</f>
        <v>Washington Elementary</v>
      </c>
      <c r="F1798" s="178" t="s">
        <v>14918</v>
      </c>
      <c r="G1798" s="87" t="str">
        <f>+Table39[[#This Row],[Short Name]]</f>
        <v>Washington Elementary</v>
      </c>
      <c r="H1798" s="87"/>
      <c r="I1798" s="75"/>
      <c r="J1798" s="75"/>
      <c r="K1798" s="75"/>
    </row>
    <row r="1799" spans="1:11" ht="12" x14ac:dyDescent="0.2">
      <c r="A1799" s="111">
        <v>9007</v>
      </c>
      <c r="B1799" s="113" t="s">
        <v>1502</v>
      </c>
      <c r="C1799" s="118" t="s">
        <v>14288</v>
      </c>
      <c r="D1799" s="169" t="str">
        <f>UPPER(Table39[[#This Row],[Full Name (NEW)]])</f>
        <v>WATERSHED CLAIMANT FEES</v>
      </c>
      <c r="E1799" s="118"/>
      <c r="F1799" s="178">
        <v>4109</v>
      </c>
      <c r="G1799" s="107" t="str">
        <f>PROPER(Table39[[#This Row],[Full Name - Agency Account]])</f>
        <v>Watershed Claimant Fees</v>
      </c>
      <c r="H1799" s="86"/>
      <c r="I1799" s="107"/>
      <c r="J1799" s="93"/>
      <c r="K1799" s="93"/>
    </row>
    <row r="1800" spans="1:11" ht="12" x14ac:dyDescent="0.2">
      <c r="A1800" s="111">
        <v>6052</v>
      </c>
      <c r="B1800" s="110" t="s">
        <v>1710</v>
      </c>
      <c r="C1800" s="110" t="s">
        <v>12029</v>
      </c>
      <c r="D1800" s="110" t="str">
        <f>UPPER(Table39[[#This Row],[Full Name (NEW)]])</f>
        <v>WATSON ROAD COMMUNITY FACILITIES DISTRICT</v>
      </c>
      <c r="E1800" s="110" t="str">
        <f>LEFT(C1800, FIND("Community", C1800, 1)-1)&amp;"CFD"</f>
        <v>Watson Road CFD</v>
      </c>
      <c r="F1800" s="177" t="s">
        <v>12108</v>
      </c>
      <c r="G1800" s="75" t="s">
        <v>11612</v>
      </c>
      <c r="H1800" s="75">
        <v>28902</v>
      </c>
      <c r="I1800" s="75"/>
      <c r="J1800" s="75"/>
      <c r="K1800" s="75"/>
    </row>
    <row r="1801" spans="1:11" ht="12" x14ac:dyDescent="0.2">
      <c r="A1801" s="111">
        <v>9008</v>
      </c>
      <c r="B1801" s="113" t="s">
        <v>1405</v>
      </c>
      <c r="C1801" s="118" t="s">
        <v>14289</v>
      </c>
      <c r="D1801" s="169" t="str">
        <f>UPPER(Table39[[#This Row],[Full Name (NEW)]])</f>
        <v>WEST BROADWAY ACRES IMPROVEMENT DISTRICT</v>
      </c>
      <c r="E1801" s="118"/>
      <c r="F1801" s="178">
        <v>4110</v>
      </c>
      <c r="G1801" s="107" t="str">
        <f>PROPER(Table39[[#This Row],[Full Name - Agency Account]])</f>
        <v>West Broadway Acres Improvement District</v>
      </c>
      <c r="H1801" s="86"/>
      <c r="I1801" s="107"/>
      <c r="J1801" s="93"/>
      <c r="K1801" s="93"/>
    </row>
    <row r="1802" spans="1:11" ht="12" x14ac:dyDescent="0.2">
      <c r="A1802" s="111">
        <v>9009</v>
      </c>
      <c r="B1802" s="113" t="s">
        <v>1408</v>
      </c>
      <c r="C1802" s="118" t="s">
        <v>14290</v>
      </c>
      <c r="D1802" s="169" t="str">
        <f>UPPER(Table39[[#This Row],[Full Name (NEW)]])</f>
        <v>WEST BROADWAY ACRES NEW IMPROVEMENT DISTRICT</v>
      </c>
      <c r="E1802" s="118"/>
      <c r="F1802" s="178">
        <v>4111</v>
      </c>
      <c r="G1802" s="107" t="str">
        <f>PROPER(Table39[[#This Row],[Full Name - Agency Account]])</f>
        <v>West Broadway Acres New Improvement District</v>
      </c>
      <c r="H1802" s="86"/>
      <c r="I1802" s="107"/>
      <c r="J1802" s="93"/>
      <c r="K1802" s="93"/>
    </row>
    <row r="1803" spans="1:11" ht="12" x14ac:dyDescent="0.2">
      <c r="A1803" s="111">
        <v>4060</v>
      </c>
      <c r="B1803" s="110" t="s">
        <v>9688</v>
      </c>
      <c r="C1803" s="119" t="s">
        <v>12668</v>
      </c>
      <c r="D1803" s="119" t="str">
        <f>UPPER(Table39[[#This Row],[Full Name (NEW)]])</f>
        <v>WEST MARICOPA EDUCATION DISTRICT</v>
      </c>
      <c r="E1803" s="119" t="s">
        <v>12456</v>
      </c>
      <c r="F1803" s="178" t="s">
        <v>14939</v>
      </c>
      <c r="G1803" s="87" t="str">
        <f>+Table39[[#This Row],[Short Name]]</f>
        <v>West MEC</v>
      </c>
      <c r="H1803" s="87"/>
      <c r="I1803" s="75"/>
      <c r="J1803" s="75"/>
      <c r="K1803" s="75"/>
    </row>
    <row r="1804" spans="1:11" ht="12" x14ac:dyDescent="0.2">
      <c r="A1804" s="111">
        <v>7358</v>
      </c>
      <c r="B1804" s="110" t="s">
        <v>2691</v>
      </c>
      <c r="C1804" s="110" t="s">
        <v>13996</v>
      </c>
      <c r="D1804" s="110" t="str">
        <f>UPPER(Table39[[#This Row],[Full Name (NEW)]])</f>
        <v>WEST OLIVA FARMS STREET LIGHTING IMPROVEMENT DISTRICT</v>
      </c>
      <c r="E1804" s="110"/>
      <c r="F1804" s="177" t="s">
        <v>12106</v>
      </c>
      <c r="G1804" s="75" t="s">
        <v>10892</v>
      </c>
      <c r="H1804" s="75"/>
      <c r="I1804" s="75"/>
      <c r="J1804" s="75"/>
      <c r="K1804" s="75"/>
    </row>
    <row r="1805" spans="1:11" ht="12" x14ac:dyDescent="0.2">
      <c r="A1805" s="111">
        <v>9015</v>
      </c>
      <c r="B1805" s="113" t="s">
        <v>1847</v>
      </c>
      <c r="C1805" s="118" t="s">
        <v>14296</v>
      </c>
      <c r="D1805" s="169" t="str">
        <f>UPPER(Table39[[#This Row],[Full Name (NEW)]])</f>
        <v>WEST PHOENIX ESTATES</v>
      </c>
      <c r="E1805" s="118"/>
      <c r="F1805" s="178">
        <v>4117</v>
      </c>
      <c r="G1805" s="107" t="str">
        <f>PROPER(Table39[[#This Row],[Full Name - Agency Account]])</f>
        <v>West Phoenix Estates</v>
      </c>
      <c r="H1805" s="86"/>
      <c r="I1805" s="107"/>
      <c r="J1805" s="93"/>
      <c r="K1805" s="93"/>
    </row>
    <row r="1806" spans="1:11" ht="12" x14ac:dyDescent="0.2">
      <c r="A1806" s="111">
        <v>7709</v>
      </c>
      <c r="B1806" s="113" t="s">
        <v>2108</v>
      </c>
      <c r="C1806" s="113" t="s">
        <v>11277</v>
      </c>
      <c r="D1806" s="113" t="str">
        <f>UPPER(Table39[[#This Row],[Full Name (NEW)]])</f>
        <v>WESTERN MEADOWS IRRIGATION DISTRICT</v>
      </c>
      <c r="E1806" s="113" t="s">
        <v>12650</v>
      </c>
      <c r="F1806" s="178">
        <v>4038</v>
      </c>
      <c r="G1806" s="75" t="str">
        <f>+Table39[[#This Row],[Short Name]]</f>
        <v>Western Meadows ID</v>
      </c>
      <c r="H1806" s="80">
        <v>14756</v>
      </c>
      <c r="I1806" s="80" t="s">
        <v>11284</v>
      </c>
      <c r="J1806" s="99">
        <v>28296</v>
      </c>
      <c r="K1806" s="80" t="s">
        <v>12200</v>
      </c>
    </row>
    <row r="1807" spans="1:11" ht="12" x14ac:dyDescent="0.2">
      <c r="A1807" s="111">
        <v>7683</v>
      </c>
      <c r="B1807" s="110" t="s">
        <v>2652</v>
      </c>
      <c r="C1807" s="110" t="s">
        <v>13212</v>
      </c>
      <c r="D1807" s="110" t="str">
        <f>UPPER(Table39[[#This Row],[Full Name (NEW)]])</f>
        <v>WESTERN RANCHETTES STREET LIGHTING IMPROVEMENT DISTRICT</v>
      </c>
      <c r="E1807" s="110" t="s">
        <v>13478</v>
      </c>
      <c r="F1807" s="177" t="s">
        <v>12106</v>
      </c>
      <c r="G1807" s="75" t="s">
        <v>10892</v>
      </c>
      <c r="H1807" s="75" t="s">
        <v>12931</v>
      </c>
      <c r="I1807" s="75" t="s">
        <v>11302</v>
      </c>
      <c r="J1807" s="75"/>
      <c r="K1807" s="75"/>
    </row>
    <row r="1808" spans="1:11" ht="12" x14ac:dyDescent="0.2">
      <c r="A1808" s="111">
        <v>7684</v>
      </c>
      <c r="B1808" s="110" t="s">
        <v>2783</v>
      </c>
      <c r="C1808" s="110" t="s">
        <v>13213</v>
      </c>
      <c r="D1808" s="110" t="str">
        <f>UPPER(Table39[[#This Row],[Full Name (NEW)]])</f>
        <v>WESTERN RANCHETTES STREET LIGHTING IMPROVEMENT DISTRICT NO. 2</v>
      </c>
      <c r="E1808" s="110" t="s">
        <v>13417</v>
      </c>
      <c r="F1808" s="177" t="s">
        <v>12106</v>
      </c>
      <c r="G1808" s="75" t="s">
        <v>10892</v>
      </c>
      <c r="H1808" s="75" t="s">
        <v>12932</v>
      </c>
      <c r="I1808" s="75" t="s">
        <v>11302</v>
      </c>
      <c r="J1808" s="99"/>
      <c r="K1808" s="80"/>
    </row>
    <row r="1809" spans="1:11" ht="12" x14ac:dyDescent="0.2">
      <c r="A1809" s="111">
        <v>6041</v>
      </c>
      <c r="B1809" s="110" t="s">
        <v>1676</v>
      </c>
      <c r="C1809" s="110" t="s">
        <v>12030</v>
      </c>
      <c r="D1809" s="110" t="str">
        <f>UPPER(Table39[[#This Row],[Full Name (NEW)]])</f>
        <v>WEST PARK COMMUNITY FACILITIES DISTRICT</v>
      </c>
      <c r="E1809" s="110" t="str">
        <f>LEFT(C1809, FIND("Community", C1809, 1)-1)&amp;"CFD"</f>
        <v>West Park CFD</v>
      </c>
      <c r="F1809" s="177" t="s">
        <v>12108</v>
      </c>
      <c r="G1809" s="75" t="s">
        <v>11612</v>
      </c>
      <c r="H1809" s="75">
        <v>28821</v>
      </c>
      <c r="I1809" s="75"/>
      <c r="J1809" s="75"/>
      <c r="K1809" s="75"/>
    </row>
    <row r="1810" spans="1:11" ht="12" x14ac:dyDescent="0.2">
      <c r="A1810" s="111">
        <v>7359</v>
      </c>
      <c r="B1810" s="110" t="s">
        <v>5664</v>
      </c>
      <c r="C1810" s="110" t="s">
        <v>13997</v>
      </c>
      <c r="D1810" s="110" t="str">
        <f>UPPER(Table39[[#This Row],[Full Name (NEW)]])</f>
        <v>WESTPOINTE TOWNE CENTER STREET LIGHTING IMPROVEMENT DISTRICT</v>
      </c>
      <c r="E1810" s="110"/>
      <c r="F1810" s="177" t="s">
        <v>12126</v>
      </c>
      <c r="G1810" s="75" t="s">
        <v>11582</v>
      </c>
      <c r="H1810" s="75"/>
      <c r="I1810" s="75"/>
      <c r="J1810" s="75"/>
      <c r="K1810" s="75"/>
    </row>
    <row r="1811" spans="1:11" ht="12" x14ac:dyDescent="0.2">
      <c r="A1811" s="111">
        <v>7360</v>
      </c>
      <c r="B1811" s="110" t="s">
        <v>4048</v>
      </c>
      <c r="C1811" s="110" t="s">
        <v>14151</v>
      </c>
      <c r="D1811" s="110" t="str">
        <f>UPPER(Table39[[#This Row],[Full Name (NEW)]])</f>
        <v>WESTRIDGE GLEN STREET LIGHTING IMPROVEMENT DISTRICT NO. 1 &amp; NO. 2</v>
      </c>
      <c r="E1811" s="110"/>
      <c r="F1811" s="177" t="s">
        <v>12106</v>
      </c>
      <c r="G1811" s="75" t="s">
        <v>10892</v>
      </c>
      <c r="H1811" s="75"/>
      <c r="I1811" s="75"/>
      <c r="J1811" s="75"/>
      <c r="K1811" s="75"/>
    </row>
    <row r="1812" spans="1:11" ht="12" x14ac:dyDescent="0.2">
      <c r="A1812" s="111">
        <v>7361</v>
      </c>
      <c r="B1812" s="110" t="s">
        <v>4164</v>
      </c>
      <c r="C1812" s="110" t="s">
        <v>14152</v>
      </c>
      <c r="D1812" s="110" t="str">
        <f>UPPER(Table39[[#This Row],[Full Name (NEW)]])</f>
        <v>WESTRIDGE GLEN STREET LIGHTING IMPROVEMENT DISTRICT NO. 3</v>
      </c>
      <c r="E1812" s="110"/>
      <c r="F1812" s="177" t="s">
        <v>12106</v>
      </c>
      <c r="G1812" s="75" t="s">
        <v>10892</v>
      </c>
      <c r="H1812" s="75"/>
      <c r="I1812" s="75"/>
      <c r="J1812" s="75"/>
      <c r="K1812" s="75"/>
    </row>
    <row r="1813" spans="1:11" ht="12" x14ac:dyDescent="0.2">
      <c r="A1813" s="111">
        <v>7362</v>
      </c>
      <c r="B1813" s="110" t="s">
        <v>4468</v>
      </c>
      <c r="C1813" s="110" t="s">
        <v>14153</v>
      </c>
      <c r="D1813" s="110" t="str">
        <f>UPPER(Table39[[#This Row],[Full Name (NEW)]])</f>
        <v>WESTRIDGE GLEN STREET LIGHTING IMPROVEMENT DISTRICT NO. 4</v>
      </c>
      <c r="E1813" s="110"/>
      <c r="F1813" s="177" t="s">
        <v>12106</v>
      </c>
      <c r="G1813" s="75" t="s">
        <v>10892</v>
      </c>
      <c r="H1813" s="75"/>
      <c r="I1813" s="75"/>
      <c r="J1813" s="75"/>
      <c r="K1813" s="75"/>
    </row>
    <row r="1814" spans="1:11" ht="12" x14ac:dyDescent="0.2">
      <c r="A1814" s="111">
        <v>7748</v>
      </c>
      <c r="B1814" s="110" t="s">
        <v>2009</v>
      </c>
      <c r="C1814" s="110" t="s">
        <v>11230</v>
      </c>
      <c r="D1814" s="110" t="str">
        <f>UPPER(Table39[[#This Row],[Full Name (NEW)]])</f>
        <v>WHITCOMBS ROUNDUP RANCHOS IRRIGATION WATER DELIVERY DISTRICT NO. 42</v>
      </c>
      <c r="E1814" s="110" t="str">
        <f>LEFT(C1814,FIND("Irrigation",C1814)-2)&amp;" IWDD"</f>
        <v>Whitcombs Roundup Ranchos IWDD</v>
      </c>
      <c r="F1814" s="178">
        <v>4073</v>
      </c>
      <c r="G1814" s="75" t="str">
        <f>+Table39[[#This Row],[Short Name]]</f>
        <v>Whitcombs Roundup Ranchos IWDD</v>
      </c>
      <c r="H1814" s="75"/>
      <c r="I1814" s="75" t="s">
        <v>11285</v>
      </c>
      <c r="J1814" s="105">
        <v>35438</v>
      </c>
      <c r="K1814" s="86" t="s">
        <v>12203</v>
      </c>
    </row>
    <row r="1815" spans="1:11" ht="12" x14ac:dyDescent="0.2">
      <c r="A1815" s="111">
        <v>6029</v>
      </c>
      <c r="B1815" s="110" t="s">
        <v>1658</v>
      </c>
      <c r="C1815" s="110" t="s">
        <v>12943</v>
      </c>
      <c r="D1815" s="110" t="str">
        <f>UPPER(Table39[[#This Row],[Full Name (NEW)]])</f>
        <v>WHITESTONE COMMUNITY FACILITIES DISTRICT NO. 1</v>
      </c>
      <c r="E1815" s="110" t="s">
        <v>12944</v>
      </c>
      <c r="F1815" s="177" t="s">
        <v>12108</v>
      </c>
      <c r="G1815" s="75" t="s">
        <v>11612</v>
      </c>
      <c r="H1815" s="75"/>
      <c r="I1815" s="75"/>
      <c r="J1815" s="75"/>
      <c r="K1815" s="75"/>
    </row>
    <row r="1816" spans="1:11" ht="12" x14ac:dyDescent="0.2">
      <c r="A1816" s="111">
        <v>7685</v>
      </c>
      <c r="B1816" s="110" t="s">
        <v>6045</v>
      </c>
      <c r="C1816" s="110" t="s">
        <v>13214</v>
      </c>
      <c r="D1816" s="110" t="str">
        <f>UPPER(Table39[[#This Row],[Full Name (NEW)]])</f>
        <v>WHITE TANK FOOTHILLS STREET LIGHTING IMPROVEMENT DISTRICT</v>
      </c>
      <c r="E1816" s="110" t="s">
        <v>13479</v>
      </c>
      <c r="F1816" s="177" t="s">
        <v>12106</v>
      </c>
      <c r="G1816" s="75" t="s">
        <v>10892</v>
      </c>
      <c r="H1816" s="75" t="s">
        <v>12933</v>
      </c>
      <c r="I1816" s="75" t="s">
        <v>11302</v>
      </c>
      <c r="J1816" s="99"/>
      <c r="K1816" s="80"/>
    </row>
    <row r="1817" spans="1:11" ht="12" x14ac:dyDescent="0.2">
      <c r="A1817" s="111">
        <v>6030</v>
      </c>
      <c r="B1817" s="110" t="s">
        <v>1661</v>
      </c>
      <c r="C1817" s="110" t="s">
        <v>12945</v>
      </c>
      <c r="D1817" s="110" t="str">
        <f>UPPER(Table39[[#This Row],[Full Name (NEW)]])</f>
        <v xml:space="preserve">WHITESTONE WESTERN OVERLAY COMMUNITY FACILITIES DISTRICT </v>
      </c>
      <c r="E1817" s="110" t="s">
        <v>12946</v>
      </c>
      <c r="F1817" s="177" t="s">
        <v>12108</v>
      </c>
      <c r="G1817" s="75" t="s">
        <v>11612</v>
      </c>
      <c r="H1817" s="75"/>
      <c r="I1817" s="75"/>
      <c r="J1817" s="75"/>
      <c r="K1817" s="75"/>
    </row>
    <row r="1818" spans="1:11" ht="12" x14ac:dyDescent="0.2">
      <c r="A1818" s="111">
        <v>7394</v>
      </c>
      <c r="B1818" s="110" t="s">
        <v>11121</v>
      </c>
      <c r="C1818" s="110" t="s">
        <v>11211</v>
      </c>
      <c r="D1818" s="110" t="str">
        <f>UPPER(Table39[[#This Row],[Full Name (NEW)]])</f>
        <v>WICKENBURG RURAL FIRE DISTRICT</v>
      </c>
      <c r="E1818" s="110" t="s">
        <v>12505</v>
      </c>
      <c r="F1818" s="178">
        <v>4021</v>
      </c>
      <c r="G1818" s="75" t="str">
        <f>+Table39[[#This Row],[Short Name]]</f>
        <v xml:space="preserve">Wickenburg Rural FD </v>
      </c>
      <c r="H1818" s="80">
        <v>11519</v>
      </c>
      <c r="I1818" s="75" t="s">
        <v>11213</v>
      </c>
      <c r="J1818" s="93">
        <v>19654</v>
      </c>
      <c r="K1818" s="75" t="s">
        <v>12190</v>
      </c>
    </row>
    <row r="1819" spans="1:11" ht="12" x14ac:dyDescent="0.2">
      <c r="A1819" s="111">
        <v>4052</v>
      </c>
      <c r="B1819" s="110" t="s">
        <v>7605</v>
      </c>
      <c r="C1819" s="119" t="s">
        <v>12557</v>
      </c>
      <c r="D1819" s="119" t="str">
        <f>UPPER(Table39[[#This Row],[Full Name (NEW)]])</f>
        <v>WICKENBURG UNIFIED SCHOOL DISTRICT NO. 9</v>
      </c>
      <c r="E1819" s="119" t="str">
        <f>LEFT(C1819, FIND("School", C1819)-2)</f>
        <v>Wickenburg Unified</v>
      </c>
      <c r="F1819" s="178" t="s">
        <v>14931</v>
      </c>
      <c r="G1819" s="87" t="str">
        <f>+Table39[[#This Row],[Short Name]]</f>
        <v>Wickenburg Unified</v>
      </c>
      <c r="H1819" s="87"/>
      <c r="I1819" s="75"/>
      <c r="J1819" s="75"/>
      <c r="K1819" s="75"/>
    </row>
    <row r="1820" spans="1:11" ht="12" x14ac:dyDescent="0.2">
      <c r="A1820" s="111">
        <v>7603</v>
      </c>
      <c r="B1820" s="110" t="s">
        <v>6037</v>
      </c>
      <c r="C1820" s="110" t="s">
        <v>13133</v>
      </c>
      <c r="D1820" s="110" t="str">
        <f>UPPER(Table39[[#This Row],[Full Name (NEW)]])</f>
        <v>WIGWAM CREEK NORTH STREET LIGHTING IMPROVEMENT DISTRICT NO. 2 &amp; 2B</v>
      </c>
      <c r="E1820" s="110" t="s">
        <v>13387</v>
      </c>
      <c r="F1820" s="177" t="s">
        <v>12106</v>
      </c>
      <c r="G1820" s="75" t="s">
        <v>10892</v>
      </c>
      <c r="H1820" s="75" t="s">
        <v>12852</v>
      </c>
      <c r="I1820" s="75" t="s">
        <v>11302</v>
      </c>
      <c r="J1820" s="75"/>
      <c r="K1820" s="75"/>
    </row>
    <row r="1821" spans="1:11" ht="12" x14ac:dyDescent="0.2">
      <c r="A1821" s="111">
        <v>7604</v>
      </c>
      <c r="B1821" s="110" t="s">
        <v>5994</v>
      </c>
      <c r="C1821" s="110" t="s">
        <v>13134</v>
      </c>
      <c r="D1821" s="110" t="str">
        <f>UPPER(Table39[[#This Row],[Full Name (NEW)]])</f>
        <v>WIGWAM CREEK NORTH STREET LIGHTING IMPROVEMENT DISTRICT NO. PH-1</v>
      </c>
      <c r="E1821" s="110" t="s">
        <v>13388</v>
      </c>
      <c r="F1821" s="177" t="s">
        <v>12106</v>
      </c>
      <c r="G1821" s="75" t="s">
        <v>10892</v>
      </c>
      <c r="H1821" s="75" t="s">
        <v>12853</v>
      </c>
      <c r="I1821" s="75" t="s">
        <v>11302</v>
      </c>
      <c r="J1821" s="75"/>
      <c r="K1821" s="75"/>
    </row>
    <row r="1822" spans="1:11" ht="12" x14ac:dyDescent="0.2">
      <c r="A1822" s="111">
        <v>7605</v>
      </c>
      <c r="B1822" s="110" t="s">
        <v>5998</v>
      </c>
      <c r="C1822" s="110" t="s">
        <v>13135</v>
      </c>
      <c r="D1822" s="110" t="str">
        <f>UPPER(Table39[[#This Row],[Full Name (NEW)]])</f>
        <v>WIGWAM CREEK SOUTH STREET LIGHTING IMPROVEMENT DISTRICT</v>
      </c>
      <c r="E1822" s="110" t="s">
        <v>13430</v>
      </c>
      <c r="F1822" s="177" t="s">
        <v>12106</v>
      </c>
      <c r="G1822" s="75" t="s">
        <v>10892</v>
      </c>
      <c r="H1822" s="75" t="s">
        <v>12854</v>
      </c>
      <c r="I1822" s="75" t="s">
        <v>11302</v>
      </c>
      <c r="J1822" s="75"/>
      <c r="K1822" s="75"/>
    </row>
    <row r="1823" spans="1:11" ht="12" x14ac:dyDescent="0.2">
      <c r="A1823" s="111">
        <v>6034</v>
      </c>
      <c r="B1823" s="110" t="s">
        <v>1635</v>
      </c>
      <c r="C1823" s="110" t="s">
        <v>12604</v>
      </c>
      <c r="D1823" s="110" t="str">
        <f>UPPER(Table39[[#This Row],[Full Name (NEW)]])</f>
        <v>WILDFLOWER RANCH COMMUNITY FACILITIES DISTRICT NO. 2</v>
      </c>
      <c r="E1823" s="110" t="str">
        <f>LEFT(C1823, FIND("Community", C1823, 1)-1)&amp;"CFD"&amp;" #2"</f>
        <v>Wildflower Ranch CFD #2</v>
      </c>
      <c r="F1823" s="177" t="s">
        <v>12117</v>
      </c>
      <c r="G1823" s="75" t="s">
        <v>11577</v>
      </c>
      <c r="H1823" s="75">
        <v>28788</v>
      </c>
      <c r="I1823" s="75"/>
      <c r="J1823" s="75"/>
      <c r="K1823" s="75"/>
    </row>
    <row r="1824" spans="1:11" ht="12" x14ac:dyDescent="0.2">
      <c r="A1824" s="111">
        <v>6067</v>
      </c>
      <c r="B1824" s="110" t="s">
        <v>1590</v>
      </c>
      <c r="C1824" s="110" t="s">
        <v>12605</v>
      </c>
      <c r="D1824" s="110" t="str">
        <f>UPPER(Table39[[#This Row],[Full Name (NEW)]])</f>
        <v>WILDFLOWER RANCH COMMUNITY FACILITIES DISTRICT NO. 1</v>
      </c>
      <c r="E1824" s="110" t="str">
        <f>LEFT(C1824, FIND("Community", C1824, 1)-1)&amp;"CFD"&amp;" #1"</f>
        <v>Wildflower Ranch CFD #1</v>
      </c>
      <c r="F1824" s="177" t="s">
        <v>12117</v>
      </c>
      <c r="G1824" s="75" t="s">
        <v>11577</v>
      </c>
      <c r="H1824" s="75">
        <v>28773</v>
      </c>
      <c r="I1824" s="75"/>
      <c r="J1824" s="75"/>
      <c r="K1824" s="75"/>
    </row>
    <row r="1825" spans="1:11" ht="12" x14ac:dyDescent="0.2">
      <c r="A1825" s="111">
        <v>7363</v>
      </c>
      <c r="B1825" s="110" t="s">
        <v>7322</v>
      </c>
      <c r="C1825" s="110" t="s">
        <v>13899</v>
      </c>
      <c r="D1825" s="110" t="str">
        <f>UPPER(Table39[[#This Row],[Full Name (NEW)]])</f>
        <v>WILL ROGERS EQUESTRIAN RANCH STREET LIGHTING IMPROVEMENT DISTRICT NO. 4</v>
      </c>
      <c r="E1825" s="110"/>
      <c r="F1825" s="177" t="s">
        <v>12124</v>
      </c>
      <c r="G1825" s="75" t="s">
        <v>11600</v>
      </c>
      <c r="H1825" s="75"/>
      <c r="I1825" s="75"/>
      <c r="J1825" s="75"/>
      <c r="K1825" s="75"/>
    </row>
    <row r="1826" spans="1:11" ht="12" x14ac:dyDescent="0.2">
      <c r="A1826" s="111">
        <v>4056</v>
      </c>
      <c r="B1826" s="110" t="s">
        <v>9694</v>
      </c>
      <c r="C1826" s="110" t="s">
        <v>12142</v>
      </c>
      <c r="D1826" s="110" t="str">
        <f>UPPER(Table39[[#This Row],[Full Name (NEW)]])</f>
        <v>WILLIAMS AIR FORCE BASE DISTRICT</v>
      </c>
      <c r="E1826" s="110" t="s">
        <v>12452</v>
      </c>
      <c r="F1826" s="178" t="s">
        <v>14935</v>
      </c>
      <c r="G1826" s="75" t="str">
        <f>+Table39[[#This Row],[Short Name]]</f>
        <v>Williams Air Force Base</v>
      </c>
      <c r="H1826" s="75"/>
      <c r="I1826" s="75"/>
      <c r="J1826" s="75"/>
      <c r="K1826" s="75"/>
    </row>
    <row r="1827" spans="1:11" ht="12" x14ac:dyDescent="0.2">
      <c r="A1827" s="111">
        <v>4057</v>
      </c>
      <c r="B1827" s="110" t="s">
        <v>9697</v>
      </c>
      <c r="C1827" s="110" t="s">
        <v>12143</v>
      </c>
      <c r="D1827" s="110" t="str">
        <f>UPPER(Table39[[#This Row],[Full Name (NEW)]])</f>
        <v>WILLIAMS AIR FORCE BASE ACCOMODATION DISTRICT</v>
      </c>
      <c r="E1827" s="110" t="s">
        <v>12453</v>
      </c>
      <c r="F1827" s="178" t="s">
        <v>14936</v>
      </c>
      <c r="G1827" s="75" t="str">
        <f>+Table39[[#This Row],[Short Name]]</f>
        <v>Williams Air Force Base Accomodation</v>
      </c>
      <c r="H1827" s="75"/>
      <c r="I1827" s="75"/>
      <c r="J1827" s="75"/>
      <c r="K1827" s="75"/>
    </row>
    <row r="1828" spans="1:11" ht="12" x14ac:dyDescent="0.2">
      <c r="A1828" s="111">
        <v>4039</v>
      </c>
      <c r="B1828" s="110" t="s">
        <v>7599</v>
      </c>
      <c r="C1828" s="119" t="s">
        <v>12544</v>
      </c>
      <c r="D1828" s="119" t="str">
        <f>UPPER(Table39[[#This Row],[Full Name (NEW)]])</f>
        <v>WILSON ELEMENTARY SCHOOL DISTRICT NO. 7</v>
      </c>
      <c r="E1828" s="119" t="str">
        <f>LEFT(C1828, FIND("School", C1828)-2)</f>
        <v>Wilson Elementary</v>
      </c>
      <c r="F1828" s="178" t="s">
        <v>14919</v>
      </c>
      <c r="G1828" s="87" t="str">
        <f>+Table39[[#This Row],[Short Name]]</f>
        <v>Wilson Elementary</v>
      </c>
      <c r="H1828" s="87"/>
      <c r="I1828" s="75"/>
      <c r="J1828" s="75"/>
      <c r="K1828" s="75"/>
    </row>
    <row r="1829" spans="1:11" ht="12" x14ac:dyDescent="0.2">
      <c r="A1829" s="111">
        <v>7741</v>
      </c>
      <c r="B1829" s="110" t="s">
        <v>1964</v>
      </c>
      <c r="C1829" s="110" t="s">
        <v>11225</v>
      </c>
      <c r="D1829" s="110" t="str">
        <f>UPPER(Table39[[#This Row],[Full Name (NEW)]])</f>
        <v>WINDSOR SQUARE IRRIGATION WATER DELIVERY DISTRICT NO. 27</v>
      </c>
      <c r="E1829" s="110" t="str">
        <f>LEFT(C1829,FIND("Irrigation",C1829)-2)&amp;" IWDD"</f>
        <v>Windsor Square IWDD</v>
      </c>
      <c r="F1829" s="178">
        <v>4066</v>
      </c>
      <c r="G1829" s="75" t="str">
        <f>+Table39[[#This Row],[Short Name]]</f>
        <v>Windsor Square IWDD</v>
      </c>
      <c r="H1829" s="75"/>
      <c r="I1829" s="75" t="s">
        <v>11285</v>
      </c>
      <c r="J1829" s="105">
        <v>26630</v>
      </c>
      <c r="K1829" s="86" t="s">
        <v>12203</v>
      </c>
    </row>
    <row r="1830" spans="1:11" ht="12" x14ac:dyDescent="0.2">
      <c r="A1830" s="111">
        <v>7397</v>
      </c>
      <c r="B1830" s="110" t="s">
        <v>11125</v>
      </c>
      <c r="C1830" s="110" t="s">
        <v>11212</v>
      </c>
      <c r="D1830" s="110" t="str">
        <f>UPPER(Table39[[#This Row],[Full Name (NEW)]])</f>
        <v>WITTMANN FIRE DISTRICT</v>
      </c>
      <c r="E1830" s="110" t="s">
        <v>12506</v>
      </c>
      <c r="F1830" s="178">
        <v>4022</v>
      </c>
      <c r="G1830" s="75" t="str">
        <f>+Table39[[#This Row],[Short Name]]</f>
        <v xml:space="preserve">Wittmann FD </v>
      </c>
      <c r="H1830" s="80">
        <v>11562</v>
      </c>
      <c r="I1830" s="75" t="s">
        <v>11213</v>
      </c>
      <c r="J1830" s="93">
        <v>23963</v>
      </c>
      <c r="K1830" s="75" t="s">
        <v>12190</v>
      </c>
    </row>
    <row r="1831" spans="1:11" ht="12" x14ac:dyDescent="0.2">
      <c r="A1831" s="111">
        <v>7729</v>
      </c>
      <c r="B1831" s="110" t="s">
        <v>1914</v>
      </c>
      <c r="C1831" s="110" t="s">
        <v>11215</v>
      </c>
      <c r="D1831" s="110" t="str">
        <f>UPPER(Table39[[#This Row],[Full Name (NEW)]])</f>
        <v>WOODLEA IRRIGATION WATER DELIVERY DISTRICT NO. 2</v>
      </c>
      <c r="E1831" s="110" t="str">
        <f>LEFT(C1831,FIND("Irrigation",C1831)-2)&amp;" IWDD"</f>
        <v>Woodlea IWDD</v>
      </c>
      <c r="F1831" s="178">
        <v>4054</v>
      </c>
      <c r="G1831" s="75" t="str">
        <f>+Table39[[#This Row],[Short Name]]</f>
        <v>Woodlea IWDD</v>
      </c>
      <c r="H1831" s="75"/>
      <c r="I1831" s="75" t="s">
        <v>11285</v>
      </c>
      <c r="J1831" s="105">
        <v>16907</v>
      </c>
      <c r="K1831" s="86" t="s">
        <v>12203</v>
      </c>
    </row>
    <row r="1832" spans="1:11" ht="12" x14ac:dyDescent="0.2">
      <c r="A1832" s="111">
        <v>7808</v>
      </c>
      <c r="B1832" s="110" t="s">
        <v>1414</v>
      </c>
      <c r="C1832" s="113" t="s">
        <v>11300</v>
      </c>
      <c r="D1832" s="113" t="str">
        <f>UPPER(Table39[[#This Row],[Full Name (NEW)]])</f>
        <v>WOOLSEY FLOOD PROTECTION DISTRICT</v>
      </c>
      <c r="E1832" s="113" t="s">
        <v>12665</v>
      </c>
      <c r="F1832" s="178">
        <v>4105</v>
      </c>
      <c r="G1832" s="75" t="str">
        <f>PROPER(Table39[[#This Row],[Full Name - Agency Account]])</f>
        <v>Woolsey Flood Protection District</v>
      </c>
      <c r="H1832" s="80">
        <v>15559</v>
      </c>
      <c r="I1832" s="80" t="s">
        <v>11291</v>
      </c>
      <c r="J1832" s="93">
        <v>31082</v>
      </c>
      <c r="K1832" s="93" t="s">
        <v>12195</v>
      </c>
    </row>
    <row r="1833" spans="1:11" ht="12" x14ac:dyDescent="0.2">
      <c r="A1833" s="111">
        <v>7364</v>
      </c>
      <c r="B1833" s="110" t="s">
        <v>5947</v>
      </c>
      <c r="C1833" s="110" t="s">
        <v>13851</v>
      </c>
      <c r="D1833" s="110" t="str">
        <f>UPPER(Table39[[#This Row],[Full Name (NEW)]])</f>
        <v>WYNSTONE STREET LIGHTING IMPROVEMENT DISTRICT NO. 2</v>
      </c>
      <c r="E1833" s="110"/>
      <c r="F1833" s="177" t="s">
        <v>12120</v>
      </c>
      <c r="G1833" s="75" t="s">
        <v>11579</v>
      </c>
      <c r="H1833" s="75"/>
      <c r="I1833" s="75"/>
      <c r="J1833" s="75"/>
      <c r="K1833" s="75"/>
    </row>
    <row r="1834" spans="1:11" ht="12" x14ac:dyDescent="0.2">
      <c r="A1834" s="111">
        <v>7758</v>
      </c>
      <c r="B1834" s="113" t="s">
        <v>2051</v>
      </c>
      <c r="C1834" s="110" t="s">
        <v>11263</v>
      </c>
      <c r="D1834" s="110" t="str">
        <f>UPPER(Table39[[#This Row],[Full Name (NEW)]])</f>
        <v>YAPLE PARK IRRIGATION WATER DELIVERY DISTRICT NO. 56</v>
      </c>
      <c r="E1834" s="110" t="str">
        <f>LEFT(C1834,FIND("Irrigation",C1834)-2)&amp;" IWDD"</f>
        <v>Yaple Park IWDD</v>
      </c>
      <c r="F1834" s="178">
        <v>4083</v>
      </c>
      <c r="G1834" s="75" t="str">
        <f>+Table39[[#This Row],[Short Name]]</f>
        <v>Yaple Park IWDD</v>
      </c>
      <c r="H1834" s="75"/>
      <c r="I1834" s="75" t="s">
        <v>11285</v>
      </c>
      <c r="J1834" s="105">
        <v>41325</v>
      </c>
      <c r="K1834" s="86" t="s">
        <v>12203</v>
      </c>
    </row>
    <row r="1835" spans="1:11" ht="12" x14ac:dyDescent="0.2">
      <c r="A1835" s="111">
        <v>7365</v>
      </c>
      <c r="B1835" s="110" t="s">
        <v>7503</v>
      </c>
      <c r="C1835" s="110" t="s">
        <v>13998</v>
      </c>
      <c r="D1835" s="110" t="str">
        <f>UPPER(Table39[[#This Row],[Full Name (NEW)]])</f>
        <v>YOUNGTOWN STREET LIGHTING IMPROVEMENT DISTRICT</v>
      </c>
      <c r="E1835" s="110"/>
      <c r="F1835" s="177" t="s">
        <v>12130</v>
      </c>
      <c r="G1835" s="75" t="s">
        <v>11586</v>
      </c>
      <c r="H1835" s="75"/>
      <c r="I1835" s="75"/>
      <c r="J1835" s="75"/>
      <c r="K1835" s="75"/>
    </row>
    <row r="1836" spans="1:11" ht="12" x14ac:dyDescent="0.2">
      <c r="A1836" s="111">
        <v>7367</v>
      </c>
      <c r="B1836" s="110" t="s">
        <v>7497</v>
      </c>
      <c r="C1836" s="110" t="s">
        <v>13999</v>
      </c>
      <c r="D1836" s="110" t="str">
        <f>UPPER(Table39[[#This Row],[Full Name (NEW)]])</f>
        <v>YOUNGTOWN AGUA FRIA RANCH STREET LIGHTING IMPROVEMENT DISTRICT</v>
      </c>
      <c r="E1836" s="110"/>
      <c r="F1836" s="177" t="s">
        <v>12130</v>
      </c>
      <c r="G1836" s="75" t="s">
        <v>11586</v>
      </c>
      <c r="H1836" s="75"/>
      <c r="I1836" s="75"/>
      <c r="J1836" s="75"/>
      <c r="K1836" s="75"/>
    </row>
    <row r="1837" spans="1:11" ht="12" x14ac:dyDescent="0.2">
      <c r="A1837" s="111">
        <v>7368</v>
      </c>
      <c r="B1837" s="110" t="s">
        <v>7500</v>
      </c>
      <c r="C1837" s="110" t="s">
        <v>14000</v>
      </c>
      <c r="D1837" s="110" t="str">
        <f>UPPER(Table39[[#This Row],[Full Name (NEW)]])</f>
        <v>YOUNGTOWN NORTH STREET LIGHTING IMPROVEMENT DISTRICT</v>
      </c>
      <c r="E1837" s="110"/>
      <c r="F1837" s="177" t="s">
        <v>12130</v>
      </c>
      <c r="G1837" s="75" t="s">
        <v>11586</v>
      </c>
      <c r="H1837" s="75"/>
      <c r="I1837" s="75"/>
      <c r="J1837" s="93"/>
      <c r="K1837" s="75"/>
    </row>
    <row r="1838" spans="1:11" ht="12" collapsed="1" x14ac:dyDescent="0.2">
      <c r="A1838" s="111">
        <v>7418</v>
      </c>
      <c r="B1838" s="113"/>
      <c r="C1838" s="113" t="s">
        <v>12941</v>
      </c>
      <c r="D1838" s="113" t="str">
        <f>UPPER(Table39[[#This Row],[Full Name (NEW)]])</f>
        <v>CIRCLE CITY COMMUNITY PARK IMPROVEMENT DISTRICT</v>
      </c>
      <c r="E1838" s="113" t="s">
        <v>12942</v>
      </c>
      <c r="F1838" s="177" t="s">
        <v>12106</v>
      </c>
      <c r="G1838" s="80" t="s">
        <v>10892</v>
      </c>
      <c r="H1838" s="80">
        <v>28795</v>
      </c>
      <c r="I1838" s="165" t="s">
        <v>11302</v>
      </c>
      <c r="J1838" s="80"/>
      <c r="K1838" s="80"/>
    </row>
    <row r="1839" spans="1:11" ht="12" x14ac:dyDescent="0.2">
      <c r="A1839" s="111">
        <v>7780</v>
      </c>
      <c r="B1839" s="113"/>
      <c r="C1839" s="113" t="s">
        <v>11298</v>
      </c>
      <c r="D1839" s="113" t="str">
        <f>UPPER(Table39[[#This Row],[Full Name (NEW)]])</f>
        <v>RANCHO SOLANO IMPROVEMENT DISTRICT</v>
      </c>
      <c r="E1839" s="113" t="s">
        <v>11298</v>
      </c>
      <c r="F1839" s="177" t="s">
        <v>12106</v>
      </c>
      <c r="G1839" s="80" t="s">
        <v>10892</v>
      </c>
      <c r="H1839" s="80">
        <v>28526</v>
      </c>
      <c r="I1839" s="80" t="s">
        <v>11291</v>
      </c>
      <c r="J1839" s="80"/>
      <c r="K1839" s="80"/>
    </row>
    <row r="1840" spans="1:11" s="166" customFormat="1" ht="12" x14ac:dyDescent="0.2">
      <c r="A1840" s="111">
        <v>7724</v>
      </c>
      <c r="B1840" s="113"/>
      <c r="C1840" s="113" t="s">
        <v>11279</v>
      </c>
      <c r="D1840" s="113" t="str">
        <f>UPPER(Table39[[#This Row],[Full Name (NEW)]])</f>
        <v>CHANDLER HEIGHTS CITRUS IRRIGATION DISTRICT</v>
      </c>
      <c r="E1840" s="113" t="s">
        <v>12656</v>
      </c>
      <c r="F1840" s="178">
        <v>4050</v>
      </c>
      <c r="G1840" s="80" t="str">
        <f>+Table39[[#This Row],[Short Name]]</f>
        <v>Chandler Heights Citrus ID</v>
      </c>
      <c r="H1840" s="80">
        <v>14707</v>
      </c>
      <c r="I1840" s="80" t="s">
        <v>11284</v>
      </c>
      <c r="J1840" s="99">
        <v>10740</v>
      </c>
      <c r="K1840" s="80" t="s">
        <v>12200</v>
      </c>
    </row>
    <row r="1841" spans="1:11" ht="12" x14ac:dyDescent="0.2">
      <c r="A1841" s="111">
        <v>7725</v>
      </c>
      <c r="B1841" s="113"/>
      <c r="C1841" s="113" t="s">
        <v>11280</v>
      </c>
      <c r="D1841" s="113" t="str">
        <f>UPPER(Table39[[#This Row],[Full Name (NEW)]])</f>
        <v>MARICOPA WATER DISTRICT NO. 1</v>
      </c>
      <c r="E1841" s="113" t="s">
        <v>15033</v>
      </c>
      <c r="F1841" s="178">
        <v>4051</v>
      </c>
      <c r="G1841" s="80" t="str">
        <f>+Table39[[#This Row],[Short Name]]</f>
        <v>Maricopa WD</v>
      </c>
      <c r="H1841" s="80"/>
      <c r="I1841" s="80" t="s">
        <v>11284</v>
      </c>
      <c r="J1841" s="99">
        <v>9270</v>
      </c>
      <c r="K1841" s="80" t="s">
        <v>12200</v>
      </c>
    </row>
    <row r="1842" spans="1:11" ht="12" x14ac:dyDescent="0.2">
      <c r="A1842" s="111">
        <v>7726</v>
      </c>
      <c r="B1842" s="113"/>
      <c r="C1842" s="113" t="s">
        <v>11281</v>
      </c>
      <c r="D1842" s="113" t="str">
        <f>UPPER(Table39[[#This Row],[Full Name (NEW)]])</f>
        <v>OCOTILLO WATER CONSERVATION DISTRICT NO. 68</v>
      </c>
      <c r="E1842" s="113" t="s">
        <v>15034</v>
      </c>
      <c r="F1842" s="178">
        <v>4052</v>
      </c>
      <c r="G1842" s="80" t="str">
        <f>+Table39[[#This Row],[Short Name]]</f>
        <v>Ocotillo WCD</v>
      </c>
      <c r="H1842" s="80"/>
      <c r="I1842" s="80" t="s">
        <v>11284</v>
      </c>
      <c r="J1842" s="99">
        <v>24905</v>
      </c>
      <c r="K1842" s="80" t="s">
        <v>12200</v>
      </c>
    </row>
    <row r="1843" spans="1:11" ht="12" x14ac:dyDescent="0.2">
      <c r="A1843" s="111">
        <v>7781</v>
      </c>
      <c r="B1843" s="131"/>
      <c r="C1843" s="113" t="s">
        <v>11299</v>
      </c>
      <c r="D1843" s="113" t="str">
        <f>UPPER(Table39[[#This Row],[Full Name (NEW)]])</f>
        <v>SALT RIVER PROJECT AGRICULTURAL IMPROVEMENT AND POWER DISTRICT</v>
      </c>
      <c r="E1843" s="113" t="s">
        <v>15035</v>
      </c>
      <c r="F1843" s="178">
        <v>4096</v>
      </c>
      <c r="G1843" s="80" t="str">
        <f>+Table39[[#This Row],[Short Name]]</f>
        <v>Salt River Project AIPD</v>
      </c>
      <c r="H1843" s="80"/>
      <c r="I1843" s="80" t="s">
        <v>11291</v>
      </c>
      <c r="J1843" s="75"/>
      <c r="K1843" s="75"/>
    </row>
    <row r="1844" spans="1:11" ht="12" x14ac:dyDescent="0.2">
      <c r="A1844" s="111">
        <v>7809</v>
      </c>
      <c r="B1844" s="110"/>
      <c r="C1844" s="110" t="s">
        <v>12183</v>
      </c>
      <c r="D1844" s="110" t="str">
        <f>UPPER(Table39[[#This Row],[Full Name (NEW)]])</f>
        <v>MARICOPA COUNTY STADIUM DISTRICT</v>
      </c>
      <c r="E1844" s="110"/>
      <c r="F1844" s="178">
        <v>4106</v>
      </c>
      <c r="G1844" s="75" t="str">
        <f>PROPER(Table39[[#This Row],[Full Name - Agency Account]])</f>
        <v>Maricopa County Stadium District</v>
      </c>
      <c r="H1844" s="75"/>
      <c r="I1844" s="75"/>
      <c r="J1844" s="93">
        <v>33506</v>
      </c>
      <c r="K1844" s="93" t="s">
        <v>12185</v>
      </c>
    </row>
    <row r="1845" spans="1:11" ht="12" x14ac:dyDescent="0.2">
      <c r="A1845" s="163"/>
      <c r="B1845" s="110"/>
      <c r="C1845" s="110" t="s">
        <v>12193</v>
      </c>
      <c r="D1845" s="110" t="str">
        <f>UPPER(Table39[[#This Row],[Full Name (NEW)]])</f>
        <v>SUPERSTITION FIRE &amp; MEDICAL DISTRICT</v>
      </c>
      <c r="E1845" s="110" t="str">
        <f>LEFT(C1845, FIND(" District", C1845))</f>
        <v xml:space="preserve">Superstition Fire &amp; Medical </v>
      </c>
      <c r="F1845" s="178">
        <v>4125</v>
      </c>
      <c r="G1845" s="75" t="str">
        <f>+Table39[[#This Row],[Short Name]]</f>
        <v xml:space="preserve">Superstition Fire &amp; Medical </v>
      </c>
      <c r="H1845" s="75"/>
      <c r="I1845" s="75"/>
      <c r="J1845" s="93">
        <v>37531</v>
      </c>
      <c r="K1845" s="75" t="s">
        <v>12190</v>
      </c>
    </row>
    <row r="1846" spans="1:11" ht="12" x14ac:dyDescent="0.2">
      <c r="A1846" s="179"/>
      <c r="B1846" s="180"/>
      <c r="C1846" s="180"/>
      <c r="D1846" s="69" t="str">
        <f>UPPER(Table39[[#This Row],[Full Name (NEW)]])</f>
        <v/>
      </c>
      <c r="E1846" s="180"/>
      <c r="F1846" s="181">
        <v>7714</v>
      </c>
      <c r="G1846" s="182" t="s">
        <v>15050</v>
      </c>
      <c r="H1846" s="183"/>
      <c r="I1846" s="183"/>
      <c r="J1846" s="184"/>
      <c r="K1846" s="184"/>
    </row>
    <row r="1847" spans="1:11" ht="12" x14ac:dyDescent="0.2">
      <c r="A1847" s="179"/>
      <c r="B1847" s="180"/>
      <c r="C1847" s="180"/>
      <c r="D1847" s="69" t="str">
        <f>UPPER(Table39[[#This Row],[Full Name (NEW)]])</f>
        <v/>
      </c>
      <c r="E1847" s="180"/>
      <c r="F1847" s="181">
        <v>7702</v>
      </c>
      <c r="G1847" s="182" t="s">
        <v>15049</v>
      </c>
      <c r="H1847" s="183"/>
      <c r="I1847" s="183"/>
      <c r="J1847" s="184"/>
      <c r="K1847" s="184"/>
    </row>
    <row r="1848" spans="1:11" ht="12" x14ac:dyDescent="0.2">
      <c r="A1848" s="179"/>
      <c r="B1848" s="180"/>
      <c r="C1848" s="180"/>
      <c r="D1848" s="69" t="str">
        <f>UPPER(Table39[[#This Row],[Full Name (NEW)]])</f>
        <v/>
      </c>
      <c r="E1848" s="180"/>
      <c r="F1848" s="181">
        <v>7710</v>
      </c>
      <c r="G1848" s="182" t="s">
        <v>15051</v>
      </c>
      <c r="H1848" s="183"/>
      <c r="I1848" s="183"/>
      <c r="J1848" s="184"/>
      <c r="K1848" s="184"/>
    </row>
    <row r="1849" spans="1:11" ht="12" x14ac:dyDescent="0.2">
      <c r="A1849" s="179"/>
      <c r="B1849" s="180"/>
      <c r="C1849" s="180"/>
      <c r="D1849" s="69" t="str">
        <f>UPPER(Table39[[#This Row],[Full Name (NEW)]])</f>
        <v/>
      </c>
      <c r="E1849" s="180"/>
      <c r="F1849" s="181">
        <v>7727</v>
      </c>
      <c r="G1849" s="182" t="s">
        <v>15052</v>
      </c>
      <c r="H1849" s="183"/>
      <c r="I1849" s="183"/>
      <c r="J1849" s="184"/>
      <c r="K1849" s="184"/>
    </row>
    <row r="1850" spans="1:11" ht="12" x14ac:dyDescent="0.2">
      <c r="A1850" s="179"/>
      <c r="B1850" s="180"/>
      <c r="C1850" s="180"/>
      <c r="D1850" s="69" t="str">
        <f>UPPER(Table39[[#This Row],[Full Name (NEW)]])</f>
        <v/>
      </c>
      <c r="E1850" s="180"/>
      <c r="F1850" s="181">
        <v>7725</v>
      </c>
      <c r="G1850" s="182" t="s">
        <v>15053</v>
      </c>
      <c r="H1850" s="183"/>
      <c r="I1850" s="183"/>
      <c r="J1850" s="184"/>
      <c r="K1850" s="184"/>
    </row>
    <row r="1851" spans="1:11" ht="12" x14ac:dyDescent="0.2">
      <c r="A1851" s="179"/>
      <c r="B1851" s="180"/>
      <c r="C1851" s="180"/>
      <c r="D1851" s="69" t="str">
        <f>UPPER(Table39[[#This Row],[Full Name (NEW)]])</f>
        <v/>
      </c>
      <c r="E1851" s="180"/>
      <c r="F1851" s="181">
        <v>7701</v>
      </c>
      <c r="G1851" s="182" t="s">
        <v>15054</v>
      </c>
      <c r="H1851" s="183"/>
      <c r="I1851" s="183"/>
      <c r="J1851" s="184"/>
      <c r="K1851" s="184"/>
    </row>
    <row r="1852" spans="1:11" ht="12" x14ac:dyDescent="0.2">
      <c r="A1852" s="179"/>
      <c r="B1852" s="180"/>
      <c r="C1852" s="180"/>
      <c r="D1852" s="69" t="str">
        <f>UPPER(Table39[[#This Row],[Full Name (NEW)]])</f>
        <v/>
      </c>
      <c r="E1852" s="180"/>
      <c r="F1852" s="181">
        <v>7708</v>
      </c>
      <c r="G1852" s="182" t="s">
        <v>15055</v>
      </c>
      <c r="H1852" s="183"/>
      <c r="I1852" s="183"/>
      <c r="J1852" s="184"/>
      <c r="K1852" s="184"/>
    </row>
    <row r="1853" spans="1:11" ht="12" x14ac:dyDescent="0.2">
      <c r="A1853" s="179"/>
      <c r="B1853" s="180"/>
      <c r="C1853" s="180"/>
      <c r="D1853" s="69" t="str">
        <f>UPPER(Table39[[#This Row],[Full Name (NEW)]])</f>
        <v/>
      </c>
      <c r="E1853" s="180"/>
      <c r="F1853" s="181">
        <v>7705</v>
      </c>
      <c r="G1853" s="182" t="s">
        <v>15056</v>
      </c>
      <c r="H1853" s="183"/>
      <c r="I1853" s="183"/>
      <c r="J1853" s="184"/>
      <c r="K1853" s="184"/>
    </row>
    <row r="1854" spans="1:11" ht="12" x14ac:dyDescent="0.2">
      <c r="A1854" s="179"/>
      <c r="B1854" s="180"/>
      <c r="C1854" s="180"/>
      <c r="D1854" s="69" t="str">
        <f>UPPER(Table39[[#This Row],[Full Name (NEW)]])</f>
        <v/>
      </c>
      <c r="E1854" s="180"/>
      <c r="F1854" s="181">
        <v>7718</v>
      </c>
      <c r="G1854" s="182" t="s">
        <v>15057</v>
      </c>
      <c r="H1854" s="183"/>
      <c r="I1854" s="183"/>
      <c r="J1854" s="184"/>
      <c r="K1854" s="184"/>
    </row>
    <row r="1855" spans="1:11" ht="12" x14ac:dyDescent="0.2">
      <c r="A1855" s="179"/>
      <c r="B1855" s="180"/>
      <c r="C1855" s="180"/>
      <c r="D1855" s="69" t="str">
        <f>UPPER(Table39[[#This Row],[Full Name (NEW)]])</f>
        <v/>
      </c>
      <c r="E1855" s="180"/>
      <c r="F1855" s="181">
        <v>7703</v>
      </c>
      <c r="G1855" s="182" t="s">
        <v>15058</v>
      </c>
      <c r="H1855" s="183"/>
      <c r="I1855" s="183"/>
      <c r="J1855" s="184"/>
      <c r="K1855" s="184"/>
    </row>
    <row r="1856" spans="1:11" ht="12" x14ac:dyDescent="0.2">
      <c r="A1856" s="179"/>
      <c r="B1856" s="180"/>
      <c r="C1856" s="180"/>
      <c r="D1856" s="69" t="str">
        <f>UPPER(Table39[[#This Row],[Full Name (NEW)]])</f>
        <v/>
      </c>
      <c r="E1856" s="180"/>
      <c r="F1856" s="181">
        <v>7717</v>
      </c>
      <c r="G1856" s="182" t="s">
        <v>15059</v>
      </c>
      <c r="H1856" s="183"/>
      <c r="I1856" s="183"/>
      <c r="J1856" s="184"/>
      <c r="K1856" s="184"/>
    </row>
    <row r="1857" spans="1:11" ht="12" x14ac:dyDescent="0.2">
      <c r="A1857" s="179"/>
      <c r="B1857" s="180"/>
      <c r="C1857" s="180"/>
      <c r="D1857" s="69" t="str">
        <f>UPPER(Table39[[#This Row],[Full Name (NEW)]])</f>
        <v/>
      </c>
      <c r="E1857" s="180"/>
      <c r="F1857" s="181">
        <v>7726</v>
      </c>
      <c r="G1857" s="182" t="s">
        <v>15060</v>
      </c>
      <c r="H1857" s="183"/>
      <c r="I1857" s="183"/>
      <c r="J1857" s="184"/>
      <c r="K1857" s="184"/>
    </row>
    <row r="1858" spans="1:11" ht="12" x14ac:dyDescent="0.2">
      <c r="A1858" s="179"/>
      <c r="B1858" s="180"/>
      <c r="C1858" s="180"/>
      <c r="D1858" s="69" t="str">
        <f>UPPER(Table39[[#This Row],[Full Name (NEW)]])</f>
        <v/>
      </c>
      <c r="E1858" s="180"/>
      <c r="F1858" s="181">
        <v>7706</v>
      </c>
      <c r="G1858" s="182" t="s">
        <v>15061</v>
      </c>
      <c r="H1858" s="183"/>
      <c r="I1858" s="183"/>
      <c r="J1858" s="184"/>
      <c r="K1858" s="184"/>
    </row>
    <row r="1859" spans="1:11" ht="12" x14ac:dyDescent="0.2">
      <c r="A1859" s="179"/>
      <c r="B1859" s="180"/>
      <c r="C1859" s="180"/>
      <c r="D1859" s="69" t="str">
        <f>UPPER(Table39[[#This Row],[Full Name (NEW)]])</f>
        <v/>
      </c>
      <c r="E1859" s="180"/>
      <c r="F1859" s="181">
        <v>7723</v>
      </c>
      <c r="G1859" s="182" t="s">
        <v>15062</v>
      </c>
      <c r="H1859" s="183"/>
      <c r="I1859" s="183"/>
      <c r="J1859" s="184"/>
      <c r="K1859" s="184"/>
    </row>
    <row r="1860" spans="1:11" ht="12" x14ac:dyDescent="0.2">
      <c r="A1860" s="179"/>
      <c r="B1860" s="180"/>
      <c r="C1860" s="180"/>
      <c r="D1860" s="69" t="str">
        <f>UPPER(Table39[[#This Row],[Full Name (NEW)]])</f>
        <v/>
      </c>
      <c r="E1860" s="180"/>
      <c r="F1860" s="181">
        <v>7707</v>
      </c>
      <c r="G1860" s="182" t="s">
        <v>15063</v>
      </c>
      <c r="H1860" s="183"/>
      <c r="I1860" s="183"/>
      <c r="J1860" s="184"/>
      <c r="K1860" s="184"/>
    </row>
    <row r="1861" spans="1:11" ht="12" x14ac:dyDescent="0.2">
      <c r="A1861" s="179"/>
      <c r="B1861" s="180"/>
      <c r="C1861" s="180"/>
      <c r="D1861" s="69" t="str">
        <f>UPPER(Table39[[#This Row],[Full Name (NEW)]])</f>
        <v/>
      </c>
      <c r="E1861" s="180"/>
      <c r="F1861" s="181">
        <v>7719</v>
      </c>
      <c r="G1861" s="182" t="s">
        <v>15064</v>
      </c>
      <c r="H1861" s="183"/>
      <c r="I1861" s="183"/>
      <c r="J1861" s="184"/>
      <c r="K1861" s="184"/>
    </row>
    <row r="1862" spans="1:11" ht="12" x14ac:dyDescent="0.2">
      <c r="A1862" s="179"/>
      <c r="B1862" s="180"/>
      <c r="C1862" s="180"/>
      <c r="D1862" s="69" t="str">
        <f>UPPER(Table39[[#This Row],[Full Name (NEW)]])</f>
        <v/>
      </c>
      <c r="E1862" s="180"/>
      <c r="F1862" s="181">
        <v>7711</v>
      </c>
      <c r="G1862" s="182" t="s">
        <v>15065</v>
      </c>
      <c r="H1862" s="183"/>
      <c r="I1862" s="183"/>
      <c r="J1862" s="184"/>
      <c r="K1862" s="184"/>
    </row>
    <row r="1863" spans="1:11" ht="12" x14ac:dyDescent="0.2">
      <c r="A1863" s="179"/>
      <c r="B1863" s="180"/>
      <c r="C1863" s="180"/>
      <c r="D1863" s="69" t="str">
        <f>UPPER(Table39[[#This Row],[Full Name (NEW)]])</f>
        <v/>
      </c>
      <c r="E1863" s="180"/>
      <c r="F1863" s="181">
        <v>7709</v>
      </c>
      <c r="G1863" s="182" t="s">
        <v>15066</v>
      </c>
      <c r="H1863" s="183"/>
      <c r="I1863" s="183"/>
      <c r="J1863" s="184"/>
      <c r="K1863" s="184"/>
    </row>
    <row r="1864" spans="1:11" ht="12" x14ac:dyDescent="0.2">
      <c r="A1864" s="179"/>
      <c r="B1864" s="180"/>
      <c r="C1864" s="180"/>
      <c r="D1864" s="69" t="str">
        <f>UPPER(Table39[[#This Row],[Full Name (NEW)]])</f>
        <v/>
      </c>
      <c r="E1864" s="180"/>
      <c r="F1864" s="181">
        <v>7721</v>
      </c>
      <c r="G1864" s="182" t="s">
        <v>15067</v>
      </c>
      <c r="H1864" s="183"/>
      <c r="I1864" s="183"/>
      <c r="J1864" s="184"/>
      <c r="K1864" s="184"/>
    </row>
    <row r="1865" spans="1:11" ht="12" x14ac:dyDescent="0.2">
      <c r="A1865" s="179"/>
      <c r="B1865" s="180"/>
      <c r="C1865" s="180"/>
      <c r="D1865" s="69" t="str">
        <f>UPPER(Table39[[#This Row],[Full Name (NEW)]])</f>
        <v/>
      </c>
      <c r="E1865" s="180"/>
      <c r="F1865" s="181">
        <v>7724</v>
      </c>
      <c r="G1865" s="182" t="s">
        <v>15068</v>
      </c>
      <c r="H1865" s="183"/>
      <c r="I1865" s="183"/>
      <c r="J1865" s="184"/>
      <c r="K1865" s="184"/>
    </row>
    <row r="1866" spans="1:11" ht="12" x14ac:dyDescent="0.2">
      <c r="A1866" s="179"/>
      <c r="B1866" s="180"/>
      <c r="C1866" s="180"/>
      <c r="D1866" s="69" t="str">
        <f>UPPER(Table39[[#This Row],[Full Name (NEW)]])</f>
        <v/>
      </c>
      <c r="E1866" s="180"/>
      <c r="F1866" s="181">
        <v>7704</v>
      </c>
      <c r="G1866" s="182" t="s">
        <v>15069</v>
      </c>
      <c r="H1866" s="183"/>
      <c r="I1866" s="183"/>
      <c r="J1866" s="184"/>
      <c r="K1866" s="184"/>
    </row>
    <row r="1867" spans="1:11" ht="12" x14ac:dyDescent="0.2">
      <c r="A1867" s="179"/>
      <c r="B1867" s="180"/>
      <c r="C1867" s="180"/>
      <c r="D1867" s="69" t="str">
        <f>UPPER(Table39[[#This Row],[Full Name (NEW)]])</f>
        <v/>
      </c>
      <c r="E1867" s="180"/>
      <c r="F1867" s="181">
        <v>7720</v>
      </c>
      <c r="G1867" s="182" t="s">
        <v>15070</v>
      </c>
      <c r="H1867" s="183"/>
      <c r="I1867" s="183"/>
      <c r="J1867" s="184"/>
      <c r="K1867" s="184"/>
    </row>
    <row r="1868" spans="1:11" ht="12" x14ac:dyDescent="0.2">
      <c r="A1868" s="179"/>
      <c r="B1868" s="180"/>
      <c r="C1868" s="180"/>
      <c r="D1868" s="69" t="str">
        <f>UPPER(Table39[[#This Row],[Full Name (NEW)]])</f>
        <v/>
      </c>
      <c r="E1868" s="180"/>
      <c r="F1868" s="181">
        <v>7712</v>
      </c>
      <c r="G1868" s="182" t="s">
        <v>15071</v>
      </c>
      <c r="H1868" s="183"/>
      <c r="I1868" s="183"/>
      <c r="J1868" s="184"/>
      <c r="K1868" s="184"/>
    </row>
    <row r="1869" spans="1:11" ht="12" x14ac:dyDescent="0.2">
      <c r="A1869" s="179"/>
      <c r="B1869" s="180"/>
      <c r="C1869" s="180"/>
      <c r="D1869" s="69" t="str">
        <f>UPPER(Table39[[#This Row],[Full Name (NEW)]])</f>
        <v/>
      </c>
      <c r="E1869" s="180"/>
      <c r="F1869" s="181">
        <v>7713</v>
      </c>
      <c r="G1869" s="182" t="s">
        <v>15072</v>
      </c>
      <c r="H1869" s="183"/>
      <c r="I1869" s="183"/>
      <c r="J1869" s="184"/>
      <c r="K1869" s="184"/>
    </row>
    <row r="1870" spans="1:11" ht="12" x14ac:dyDescent="0.2">
      <c r="A1870" s="179"/>
      <c r="B1870" s="180"/>
      <c r="C1870" s="180"/>
      <c r="D1870" s="69" t="str">
        <f>UPPER(Table39[[#This Row],[Full Name (NEW)]])</f>
        <v/>
      </c>
      <c r="E1870" s="180"/>
      <c r="F1870" s="181">
        <v>7716</v>
      </c>
      <c r="G1870" s="182" t="s">
        <v>15073</v>
      </c>
      <c r="H1870" s="183"/>
      <c r="I1870" s="183"/>
      <c r="J1870" s="184"/>
      <c r="K1870" s="184"/>
    </row>
    <row r="1871" spans="1:11" ht="12" x14ac:dyDescent="0.2">
      <c r="A1871" s="179"/>
      <c r="B1871" s="180"/>
      <c r="C1871" s="180"/>
      <c r="D1871" s="69" t="str">
        <f>UPPER(Table39[[#This Row],[Full Name (NEW)]])</f>
        <v/>
      </c>
      <c r="E1871" s="180"/>
      <c r="F1871" s="181">
        <v>7715</v>
      </c>
      <c r="G1871" s="182" t="s">
        <v>15074</v>
      </c>
      <c r="H1871" s="183"/>
      <c r="I1871" s="183"/>
      <c r="J1871" s="184"/>
      <c r="K1871" s="184"/>
    </row>
    <row r="1872" spans="1:11" ht="12" x14ac:dyDescent="0.2">
      <c r="A1872" s="179"/>
      <c r="B1872" s="180"/>
      <c r="C1872" s="180"/>
      <c r="D1872" s="69" t="str">
        <f>UPPER(Table39[[#This Row],[Full Name (NEW)]])</f>
        <v/>
      </c>
      <c r="E1872" s="180"/>
      <c r="F1872" s="181">
        <v>7700</v>
      </c>
      <c r="G1872" s="182" t="s">
        <v>15075</v>
      </c>
      <c r="H1872" s="183"/>
      <c r="I1872" s="183"/>
      <c r="J1872" s="184"/>
      <c r="K1872" s="184"/>
    </row>
  </sheetData>
  <dataConsolidate/>
  <hyperlinks>
    <hyperlink ref="I1629" r:id="rId1" xr:uid="{00000000-0004-0000-1600-000000000000}"/>
    <hyperlink ref="I992" r:id="rId2" xr:uid="{00000000-0004-0000-1600-000001000000}"/>
    <hyperlink ref="I1838" r:id="rId3" xr:uid="{00000000-0004-0000-1600-000002000000}"/>
    <hyperlink ref="I142" r:id="rId4" xr:uid="{00000000-0004-0000-1600-000003000000}"/>
    <hyperlink ref="I6" r:id="rId5" xr:uid="{00000000-0004-0000-1600-000004000000}"/>
  </hyperlinks>
  <pageMargins left="0.7" right="0.7" top="0.75" bottom="0.75" header="0.3" footer="0.3"/>
  <pageSetup orientation="portrait" horizontalDpi="200" verticalDpi="200" r:id="rId6"/>
  <tableParts count="1">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heetPr>
  <dimension ref="A1:O1913"/>
  <sheetViews>
    <sheetView zoomScale="115" zoomScaleNormal="115" workbookViewId="0">
      <pane ySplit="1" topLeftCell="A339" activePane="bottomLeft" state="frozen"/>
      <selection activeCell="G3447" sqref="G3447"/>
      <selection pane="bottomLeft" activeCell="H28" sqref="H28"/>
    </sheetView>
  </sheetViews>
  <sheetFormatPr defaultColWidth="9.140625" defaultRowHeight="15" outlineLevelRow="1" x14ac:dyDescent="0.25"/>
  <cols>
    <col min="1" max="2" width="9.28515625" style="164" customWidth="1"/>
    <col min="4" max="4" width="13.42578125" style="69" customWidth="1"/>
    <col min="5" max="5" width="14.5703125" style="69" customWidth="1"/>
    <col min="6" max="6" width="33" style="69" hidden="1" customWidth="1"/>
    <col min="7" max="7" width="61.7109375" style="69" hidden="1" customWidth="1"/>
    <col min="8" max="8" width="61.7109375" style="69" customWidth="1"/>
    <col min="9" max="9" width="38.5703125" style="69" customWidth="1"/>
    <col min="10" max="10" width="6.7109375" style="69" bestFit="1" customWidth="1"/>
    <col min="11" max="11" width="24.42578125" style="71" customWidth="1"/>
    <col min="12" max="12" width="10.85546875" style="69" customWidth="1"/>
    <col min="13" max="13" width="14.7109375" style="69" customWidth="1"/>
    <col min="14" max="14" width="29" style="69" customWidth="1"/>
    <col min="15" max="15" width="15.42578125" bestFit="1" customWidth="1"/>
    <col min="16" max="16" width="14.140625" style="69" customWidth="1"/>
    <col min="17" max="17" width="16" style="69" customWidth="1"/>
    <col min="18" max="16384" width="9.140625" style="69"/>
  </cols>
  <sheetData>
    <row r="1" spans="1:15" s="68" customFormat="1" ht="12" x14ac:dyDescent="0.2">
      <c r="A1" s="162" t="s">
        <v>14884</v>
      </c>
      <c r="B1" s="162" t="s">
        <v>14459</v>
      </c>
      <c r="C1" s="110" t="s">
        <v>14315</v>
      </c>
      <c r="D1" s="110" t="s">
        <v>14314</v>
      </c>
      <c r="E1" s="110" t="s">
        <v>14313</v>
      </c>
      <c r="F1" s="110" t="s">
        <v>12096</v>
      </c>
      <c r="G1" s="110" t="s">
        <v>12450</v>
      </c>
      <c r="H1" s="110" t="s">
        <v>15038</v>
      </c>
      <c r="I1" s="110" t="s">
        <v>12449</v>
      </c>
      <c r="J1" s="110" t="s">
        <v>15043</v>
      </c>
      <c r="K1" s="76" t="s">
        <v>15037</v>
      </c>
      <c r="L1" s="76" t="s">
        <v>12937</v>
      </c>
      <c r="M1" s="76" t="s">
        <v>12092</v>
      </c>
      <c r="N1" s="76" t="s">
        <v>12176</v>
      </c>
      <c r="O1" s="76" t="s">
        <v>12177</v>
      </c>
    </row>
    <row r="2" spans="1:15" ht="12" x14ac:dyDescent="0.2">
      <c r="A2" s="111" t="s">
        <v>12104</v>
      </c>
      <c r="B2" s="111" t="s">
        <v>12105</v>
      </c>
      <c r="C2" s="110" t="s">
        <v>10890</v>
      </c>
      <c r="D2" s="110"/>
      <c r="E2" s="110"/>
      <c r="F2" s="110" t="s">
        <v>10890</v>
      </c>
      <c r="G2" s="110" t="s">
        <v>10890</v>
      </c>
      <c r="H2" s="110" t="str">
        <f>UPPER(Table3[[#This Row],[Full Name (NEW)]])</f>
        <v>TREASURER</v>
      </c>
      <c r="I2" s="110"/>
      <c r="J2" s="111" t="s">
        <v>12105</v>
      </c>
      <c r="K2" s="75" t="s">
        <v>10890</v>
      </c>
      <c r="L2" s="75"/>
      <c r="M2" s="75"/>
      <c r="N2" s="75"/>
      <c r="O2" s="75"/>
    </row>
    <row r="3" spans="1:15" ht="12" x14ac:dyDescent="0.2">
      <c r="A3" s="111" t="s">
        <v>12105</v>
      </c>
      <c r="B3" s="111" t="s">
        <v>14885</v>
      </c>
      <c r="C3" s="110" t="s">
        <v>10891</v>
      </c>
      <c r="D3" s="110"/>
      <c r="E3" s="110"/>
      <c r="F3" s="110" t="s">
        <v>10891</v>
      </c>
      <c r="G3" s="110" t="s">
        <v>10891</v>
      </c>
      <c r="H3" s="110" t="str">
        <f>UPPER(Table3[[#This Row],[Full Name (NEW)]])</f>
        <v>STATE</v>
      </c>
      <c r="I3" s="110"/>
      <c r="J3" s="111" t="s">
        <v>14885</v>
      </c>
      <c r="K3" s="75" t="s">
        <v>10891</v>
      </c>
      <c r="L3" s="75"/>
      <c r="M3" s="75"/>
      <c r="N3" s="75"/>
      <c r="O3" s="75"/>
    </row>
    <row r="4" spans="1:15" ht="12" x14ac:dyDescent="0.2">
      <c r="A4" s="111" t="s">
        <v>12106</v>
      </c>
      <c r="B4" s="111" t="s">
        <v>12106</v>
      </c>
      <c r="C4" s="110" t="s">
        <v>10892</v>
      </c>
      <c r="D4" s="110"/>
      <c r="E4" s="110"/>
      <c r="F4" s="110" t="s">
        <v>10892</v>
      </c>
      <c r="G4" s="110" t="s">
        <v>10892</v>
      </c>
      <c r="H4" s="110" t="str">
        <f>UPPER(Table3[[#This Row],[Full Name (NEW)]])</f>
        <v>COUNTY</v>
      </c>
      <c r="I4" s="110"/>
      <c r="J4" s="111" t="s">
        <v>12106</v>
      </c>
      <c r="K4" s="75" t="s">
        <v>10892</v>
      </c>
      <c r="L4" s="75"/>
      <c r="M4" s="75"/>
      <c r="N4" s="75"/>
      <c r="O4" s="75"/>
    </row>
    <row r="5" spans="1:15" ht="12" x14ac:dyDescent="0.2">
      <c r="A5" s="163"/>
      <c r="B5" s="163"/>
      <c r="C5" s="112" t="s">
        <v>10894</v>
      </c>
      <c r="D5" s="112"/>
      <c r="E5" s="112"/>
      <c r="F5" s="112"/>
      <c r="G5" s="112"/>
      <c r="H5" s="112" t="str">
        <f>UPPER(Table3[[#This Row],[Full Name (NEW)]])</f>
        <v/>
      </c>
      <c r="I5" s="112"/>
      <c r="J5" s="112"/>
      <c r="K5" s="77"/>
      <c r="L5" s="77"/>
      <c r="M5" s="77" t="s">
        <v>11603</v>
      </c>
      <c r="N5" s="75"/>
      <c r="O5" s="75"/>
    </row>
    <row r="6" spans="1:15" ht="12" outlineLevel="1" x14ac:dyDescent="0.2">
      <c r="A6" s="111" t="s">
        <v>12107</v>
      </c>
      <c r="B6" s="111" t="s">
        <v>12107</v>
      </c>
      <c r="C6" s="110"/>
      <c r="D6" s="110"/>
      <c r="E6" s="110"/>
      <c r="F6" s="110" t="s">
        <v>676</v>
      </c>
      <c r="G6" s="110" t="s">
        <v>12422</v>
      </c>
      <c r="H6" s="110" t="str">
        <f>UPPER(Table3[[#This Row],[Full Name (NEW)]])</f>
        <v>CITY OF AVONDALE</v>
      </c>
      <c r="I6" s="110" t="s">
        <v>11611</v>
      </c>
      <c r="J6" s="111" t="s">
        <v>12107</v>
      </c>
      <c r="K6" s="75" t="str">
        <f>MID(G6, FIND("of", G6)+3, 100)</f>
        <v>Avondale</v>
      </c>
      <c r="L6" s="78" t="s">
        <v>12460</v>
      </c>
      <c r="M6" s="75" t="s">
        <v>11618</v>
      </c>
      <c r="N6" s="75"/>
      <c r="O6" s="75"/>
    </row>
    <row r="7" spans="1:15" ht="12" outlineLevel="1" x14ac:dyDescent="0.2">
      <c r="A7" s="111" t="s">
        <v>12108</v>
      </c>
      <c r="B7" s="111" t="s">
        <v>12108</v>
      </c>
      <c r="C7" s="110"/>
      <c r="D7" s="110"/>
      <c r="E7" s="110"/>
      <c r="F7" s="110" t="s">
        <v>680</v>
      </c>
      <c r="G7" s="110" t="s">
        <v>12423</v>
      </c>
      <c r="H7" s="110" t="str">
        <f>UPPER(Table3[[#This Row],[Full Name (NEW)]])</f>
        <v>CITY OF BUCKEYE</v>
      </c>
      <c r="I7" s="110" t="s">
        <v>11612</v>
      </c>
      <c r="J7" s="111" t="s">
        <v>12108</v>
      </c>
      <c r="K7" s="75" t="str">
        <f>MID(G7, FIND("of", G7)+3, 100)</f>
        <v>Buckeye</v>
      </c>
      <c r="L7" s="79" t="s">
        <v>12461</v>
      </c>
      <c r="M7" s="75" t="s">
        <v>11618</v>
      </c>
      <c r="N7" s="75"/>
      <c r="O7" s="75"/>
    </row>
    <row r="8" spans="1:15" ht="12" outlineLevel="1" x14ac:dyDescent="0.2">
      <c r="A8" s="111" t="s">
        <v>12109</v>
      </c>
      <c r="B8" s="111" t="s">
        <v>12109</v>
      </c>
      <c r="C8" s="110"/>
      <c r="D8" s="110"/>
      <c r="E8" s="110"/>
      <c r="F8" s="110" t="s">
        <v>724</v>
      </c>
      <c r="G8" s="110" t="s">
        <v>12424</v>
      </c>
      <c r="H8" s="110" t="str">
        <f>UPPER(Table3[[#This Row],[Full Name (NEW)]])</f>
        <v>TOWN OF CAREFREE</v>
      </c>
      <c r="I8" s="110" t="s">
        <v>11593</v>
      </c>
      <c r="J8" s="111" t="s">
        <v>12109</v>
      </c>
      <c r="K8" s="75" t="str">
        <f t="shared" ref="K8:K30" si="0">MID(G8, FIND("of", G8)+3, 100)</f>
        <v>Carefree</v>
      </c>
      <c r="L8" s="79" t="s">
        <v>12462</v>
      </c>
      <c r="M8" s="75" t="s">
        <v>11594</v>
      </c>
      <c r="N8" s="75"/>
      <c r="O8" s="75"/>
    </row>
    <row r="9" spans="1:15" ht="12" outlineLevel="1" x14ac:dyDescent="0.2">
      <c r="A9" s="111" t="s">
        <v>12110</v>
      </c>
      <c r="B9" s="111" t="s">
        <v>12110</v>
      </c>
      <c r="C9" s="110"/>
      <c r="D9" s="110"/>
      <c r="E9" s="110"/>
      <c r="F9" s="110" t="s">
        <v>728</v>
      </c>
      <c r="G9" s="110" t="s">
        <v>12425</v>
      </c>
      <c r="H9" s="110" t="str">
        <f>UPPER(Table3[[#This Row],[Full Name (NEW)]])</f>
        <v>TOWN OF CAVE CREEK</v>
      </c>
      <c r="I9" s="110" t="s">
        <v>11601</v>
      </c>
      <c r="J9" s="111" t="s">
        <v>12110</v>
      </c>
      <c r="K9" s="75" t="str">
        <f t="shared" si="0"/>
        <v>Cave Creek</v>
      </c>
      <c r="L9" s="79" t="s">
        <v>12463</v>
      </c>
      <c r="M9" s="75" t="s">
        <v>11594</v>
      </c>
      <c r="N9" s="75"/>
      <c r="O9" s="75"/>
    </row>
    <row r="10" spans="1:15" ht="12" outlineLevel="1" x14ac:dyDescent="0.2">
      <c r="A10" s="111" t="s">
        <v>12111</v>
      </c>
      <c r="B10" s="111" t="s">
        <v>12111</v>
      </c>
      <c r="C10" s="110"/>
      <c r="D10" s="110"/>
      <c r="E10" s="110"/>
      <c r="F10" s="110" t="s">
        <v>648</v>
      </c>
      <c r="G10" s="110" t="s">
        <v>12445</v>
      </c>
      <c r="H10" s="110" t="str">
        <f>UPPER(Table3[[#This Row],[Full Name (NEW)]])</f>
        <v>CITY OF CHANDLER</v>
      </c>
      <c r="I10" s="110" t="s">
        <v>11575</v>
      </c>
      <c r="J10" s="111" t="s">
        <v>12111</v>
      </c>
      <c r="K10" s="75" t="str">
        <f t="shared" si="0"/>
        <v>Chandler</v>
      </c>
      <c r="L10" s="79" t="s">
        <v>12464</v>
      </c>
      <c r="M10" s="75" t="s">
        <v>11590</v>
      </c>
      <c r="N10" s="75"/>
      <c r="O10" s="75"/>
    </row>
    <row r="11" spans="1:15" ht="12" outlineLevel="1" x14ac:dyDescent="0.2">
      <c r="A11" s="111" t="s">
        <v>12112</v>
      </c>
      <c r="B11" s="111" t="s">
        <v>12112</v>
      </c>
      <c r="C11" s="110"/>
      <c r="D11" s="110"/>
      <c r="E11" s="110"/>
      <c r="F11" s="110" t="s">
        <v>684</v>
      </c>
      <c r="G11" s="110" t="s">
        <v>12426</v>
      </c>
      <c r="H11" s="110" t="str">
        <f>UPPER(Table3[[#This Row],[Full Name (NEW)]])</f>
        <v>CITY OF EL MIRAGE</v>
      </c>
      <c r="I11" s="110" t="s">
        <v>11595</v>
      </c>
      <c r="J11" s="111" t="s">
        <v>12112</v>
      </c>
      <c r="K11" s="75" t="str">
        <f t="shared" si="0"/>
        <v>El Mirage</v>
      </c>
      <c r="L11" s="79" t="s">
        <v>12465</v>
      </c>
      <c r="M11" s="75" t="s">
        <v>11613</v>
      </c>
      <c r="N11" s="75"/>
      <c r="O11" s="75"/>
    </row>
    <row r="12" spans="1:15" ht="12" outlineLevel="1" x14ac:dyDescent="0.2">
      <c r="A12" s="111" t="s">
        <v>12113</v>
      </c>
      <c r="B12" s="111" t="s">
        <v>12113</v>
      </c>
      <c r="C12" s="110"/>
      <c r="D12" s="110"/>
      <c r="E12" s="110"/>
      <c r="F12" s="110" t="s">
        <v>688</v>
      </c>
      <c r="G12" s="110" t="s">
        <v>12427</v>
      </c>
      <c r="H12" s="110" t="str">
        <f>UPPER(Table3[[#This Row],[Full Name (NEW)]])</f>
        <v>TOWN OF GILA BEND</v>
      </c>
      <c r="I12" s="110" t="s">
        <v>11596</v>
      </c>
      <c r="J12" s="111" t="s">
        <v>12113</v>
      </c>
      <c r="K12" s="75" t="str">
        <f t="shared" si="0"/>
        <v>Gila Bend</v>
      </c>
      <c r="L12" s="79" t="s">
        <v>12467</v>
      </c>
      <c r="M12" s="75" t="s">
        <v>11619</v>
      </c>
      <c r="N12" s="75"/>
      <c r="O12" s="75"/>
    </row>
    <row r="13" spans="1:15" ht="12" outlineLevel="1" x14ac:dyDescent="0.2">
      <c r="A13" s="111" t="s">
        <v>12114</v>
      </c>
      <c r="B13" s="111" t="s">
        <v>12114</v>
      </c>
      <c r="C13" s="110"/>
      <c r="D13" s="110"/>
      <c r="E13" s="110"/>
      <c r="F13" s="110" t="s">
        <v>692</v>
      </c>
      <c r="G13" s="110" t="s">
        <v>12428</v>
      </c>
      <c r="H13" s="110" t="str">
        <f>UPPER(Table3[[#This Row],[Full Name (NEW)]])</f>
        <v>TOWN OF GILBERT</v>
      </c>
      <c r="I13" s="110" t="s">
        <v>11576</v>
      </c>
      <c r="J13" s="111" t="s">
        <v>12114</v>
      </c>
      <c r="K13" s="75" t="str">
        <f t="shared" si="0"/>
        <v>Gilbert</v>
      </c>
      <c r="L13" s="79" t="s">
        <v>12469</v>
      </c>
      <c r="M13" s="75" t="s">
        <v>11604</v>
      </c>
      <c r="N13" s="75"/>
      <c r="O13" s="75"/>
    </row>
    <row r="14" spans="1:15" ht="12" outlineLevel="1" x14ac:dyDescent="0.2">
      <c r="A14" s="111" t="s">
        <v>12115</v>
      </c>
      <c r="B14" s="111" t="s">
        <v>12115</v>
      </c>
      <c r="C14" s="110"/>
      <c r="D14" s="110"/>
      <c r="E14" s="110"/>
      <c r="F14" s="110" t="s">
        <v>652</v>
      </c>
      <c r="G14" s="110" t="s">
        <v>12429</v>
      </c>
      <c r="H14" s="110" t="str">
        <f>UPPER(Table3[[#This Row],[Full Name (NEW)]])</f>
        <v>CITY OF GLENDALE</v>
      </c>
      <c r="I14" s="110" t="s">
        <v>11146</v>
      </c>
      <c r="J14" s="111" t="s">
        <v>12115</v>
      </c>
      <c r="K14" s="75" t="str">
        <f t="shared" si="0"/>
        <v>Glendale</v>
      </c>
      <c r="L14" s="79" t="s">
        <v>12468</v>
      </c>
      <c r="M14" s="75" t="s">
        <v>11618</v>
      </c>
      <c r="N14" s="75"/>
      <c r="O14" s="75"/>
    </row>
    <row r="15" spans="1:15" ht="12" outlineLevel="1" x14ac:dyDescent="0.2">
      <c r="A15" s="111" t="s">
        <v>12116</v>
      </c>
      <c r="B15" s="111" t="s">
        <v>12116</v>
      </c>
      <c r="C15" s="110"/>
      <c r="D15" s="110"/>
      <c r="E15" s="110"/>
      <c r="F15" s="110" t="s">
        <v>704</v>
      </c>
      <c r="G15" s="110" t="s">
        <v>12430</v>
      </c>
      <c r="H15" s="110" t="str">
        <f>UPPER(Table3[[#This Row],[Full Name (NEW)]])</f>
        <v>CITY OF GOODYEAR</v>
      </c>
      <c r="I15" s="110" t="s">
        <v>11577</v>
      </c>
      <c r="J15" s="111" t="s">
        <v>12116</v>
      </c>
      <c r="K15" s="75" t="str">
        <f t="shared" si="0"/>
        <v>Goodyear</v>
      </c>
      <c r="L15" s="79" t="s">
        <v>12470</v>
      </c>
      <c r="M15" s="75" t="s">
        <v>11618</v>
      </c>
      <c r="N15" s="75"/>
      <c r="O15" s="75"/>
    </row>
    <row r="16" spans="1:15" ht="12" outlineLevel="1" x14ac:dyDescent="0.2">
      <c r="A16" s="111" t="s">
        <v>12117</v>
      </c>
      <c r="B16" s="111" t="s">
        <v>12117</v>
      </c>
      <c r="C16" s="110"/>
      <c r="D16" s="110"/>
      <c r="E16" s="110"/>
      <c r="F16" s="110" t="s">
        <v>696</v>
      </c>
      <c r="G16" s="110" t="s">
        <v>12431</v>
      </c>
      <c r="H16" s="110" t="str">
        <f>UPPER(Table3[[#This Row],[Full Name (NEW)]])</f>
        <v>TOWN OF GUADALUPE</v>
      </c>
      <c r="I16" s="110" t="s">
        <v>11578</v>
      </c>
      <c r="J16" s="111" t="s">
        <v>12117</v>
      </c>
      <c r="K16" s="75" t="str">
        <f t="shared" si="0"/>
        <v>Guadalupe</v>
      </c>
      <c r="L16" s="79" t="s">
        <v>12471</v>
      </c>
      <c r="M16" s="75" t="s">
        <v>11619</v>
      </c>
      <c r="N16" s="75"/>
      <c r="O16" s="75"/>
    </row>
    <row r="17" spans="1:15" ht="12" outlineLevel="1" x14ac:dyDescent="0.2">
      <c r="A17" s="111" t="s">
        <v>12118</v>
      </c>
      <c r="B17" s="111" t="s">
        <v>12118</v>
      </c>
      <c r="C17" s="110"/>
      <c r="D17" s="110"/>
      <c r="E17" s="110"/>
      <c r="F17" s="110" t="s">
        <v>732</v>
      </c>
      <c r="G17" s="110" t="s">
        <v>12432</v>
      </c>
      <c r="H17" s="110" t="str">
        <f>UPPER(Table3[[#This Row],[Full Name (NEW)]])</f>
        <v>CITY OF LITCHFIELD PARK</v>
      </c>
      <c r="I17" s="110" t="s">
        <v>11597</v>
      </c>
      <c r="J17" s="111" t="s">
        <v>12118</v>
      </c>
      <c r="K17" s="75" t="str">
        <f t="shared" si="0"/>
        <v>Litchfield Park</v>
      </c>
      <c r="L17" s="79" t="s">
        <v>12472</v>
      </c>
      <c r="M17" s="75" t="s">
        <v>11613</v>
      </c>
      <c r="N17" s="75"/>
      <c r="O17" s="75"/>
    </row>
    <row r="18" spans="1:15" ht="12" outlineLevel="1" x14ac:dyDescent="0.2">
      <c r="A18" s="111" t="s">
        <v>12119</v>
      </c>
      <c r="B18" s="111" t="s">
        <v>12119</v>
      </c>
      <c r="C18" s="110"/>
      <c r="D18" s="110"/>
      <c r="E18" s="110"/>
      <c r="F18" s="110" t="s">
        <v>656</v>
      </c>
      <c r="G18" s="110" t="s">
        <v>12433</v>
      </c>
      <c r="H18" s="110" t="str">
        <f>UPPER(Table3[[#This Row],[Full Name (NEW)]])</f>
        <v>CITY OF MESA</v>
      </c>
      <c r="I18" s="110" t="s">
        <v>11579</v>
      </c>
      <c r="J18" s="111" t="s">
        <v>12119</v>
      </c>
      <c r="K18" s="75" t="str">
        <f t="shared" si="0"/>
        <v>Mesa</v>
      </c>
      <c r="L18" s="79" t="s">
        <v>12473</v>
      </c>
      <c r="M18" s="75" t="s">
        <v>11605</v>
      </c>
      <c r="N18" s="75"/>
      <c r="O18" s="75"/>
    </row>
    <row r="19" spans="1:15" ht="12" outlineLevel="1" x14ac:dyDescent="0.2">
      <c r="A19" s="111" t="s">
        <v>12120</v>
      </c>
      <c r="B19" s="111" t="s">
        <v>12120</v>
      </c>
      <c r="C19" s="110"/>
      <c r="D19" s="110"/>
      <c r="E19" s="110"/>
      <c r="F19" s="110" t="s">
        <v>708</v>
      </c>
      <c r="G19" s="110" t="s">
        <v>12434</v>
      </c>
      <c r="H19" s="110" t="str">
        <f>UPPER(Table3[[#This Row],[Full Name (NEW)]])</f>
        <v>TOWN OF PARADISE VALLEY</v>
      </c>
      <c r="I19" s="110" t="s">
        <v>11598</v>
      </c>
      <c r="J19" s="111" t="s">
        <v>12120</v>
      </c>
      <c r="K19" s="75" t="str">
        <f t="shared" si="0"/>
        <v>Paradise Valley</v>
      </c>
      <c r="L19" s="79" t="s">
        <v>12474</v>
      </c>
      <c r="M19" s="75" t="s">
        <v>11608</v>
      </c>
      <c r="N19" s="75"/>
      <c r="O19" s="75"/>
    </row>
    <row r="20" spans="1:15" ht="12" outlineLevel="1" x14ac:dyDescent="0.2">
      <c r="A20" s="111" t="s">
        <v>12121</v>
      </c>
      <c r="B20" s="111" t="s">
        <v>12121</v>
      </c>
      <c r="C20" s="110"/>
      <c r="D20" s="110"/>
      <c r="E20" s="110"/>
      <c r="F20" s="110" t="s">
        <v>660</v>
      </c>
      <c r="G20" s="110" t="s">
        <v>12435</v>
      </c>
      <c r="H20" s="110" t="str">
        <f>UPPER(Table3[[#This Row],[Full Name (NEW)]])</f>
        <v>CITY OF PEORIA</v>
      </c>
      <c r="I20" s="110" t="s">
        <v>11580</v>
      </c>
      <c r="J20" s="111" t="s">
        <v>12121</v>
      </c>
      <c r="K20" s="75" t="str">
        <f t="shared" si="0"/>
        <v>Peoria</v>
      </c>
      <c r="L20" s="79" t="s">
        <v>12475</v>
      </c>
      <c r="M20" s="75" t="s">
        <v>11614</v>
      </c>
      <c r="N20" s="75"/>
      <c r="O20" s="75"/>
    </row>
    <row r="21" spans="1:15" ht="12" outlineLevel="1" x14ac:dyDescent="0.2">
      <c r="A21" s="111" t="s">
        <v>12122</v>
      </c>
      <c r="B21" s="111" t="s">
        <v>12122</v>
      </c>
      <c r="C21" s="110"/>
      <c r="D21" s="110"/>
      <c r="E21" s="110"/>
      <c r="F21" s="110" t="s">
        <v>720</v>
      </c>
      <c r="G21" s="110" t="s">
        <v>12436</v>
      </c>
      <c r="H21" s="110" t="str">
        <f>UPPER(Table3[[#This Row],[Full Name (NEW)]])</f>
        <v>CITY OF PHOENIX</v>
      </c>
      <c r="I21" s="110" t="s">
        <v>11147</v>
      </c>
      <c r="J21" s="111" t="s">
        <v>12122</v>
      </c>
      <c r="K21" s="75" t="str">
        <f t="shared" si="0"/>
        <v>Phoenix</v>
      </c>
      <c r="L21" s="79" t="s">
        <v>12476</v>
      </c>
      <c r="M21" s="75" t="s">
        <v>11606</v>
      </c>
      <c r="N21" s="75"/>
      <c r="O21" s="75"/>
    </row>
    <row r="22" spans="1:15" ht="12" outlineLevel="1" x14ac:dyDescent="0.2">
      <c r="A22" s="111" t="s">
        <v>12123</v>
      </c>
      <c r="B22" s="111" t="s">
        <v>12123</v>
      </c>
      <c r="C22" s="110"/>
      <c r="D22" s="110"/>
      <c r="E22" s="110"/>
      <c r="F22" s="110" t="s">
        <v>664</v>
      </c>
      <c r="G22" s="110" t="s">
        <v>12437</v>
      </c>
      <c r="H22" s="110" t="str">
        <f>UPPER(Table3[[#This Row],[Full Name (NEW)]])</f>
        <v>CITY OF SCOTTSDALE</v>
      </c>
      <c r="I22" s="110" t="s">
        <v>11581</v>
      </c>
      <c r="J22" s="111" t="s">
        <v>12123</v>
      </c>
      <c r="K22" s="75" t="str">
        <f t="shared" si="0"/>
        <v>Scottsdale</v>
      </c>
      <c r="L22" s="79" t="s">
        <v>12477</v>
      </c>
      <c r="M22" s="75" t="s">
        <v>11605</v>
      </c>
      <c r="N22" s="75"/>
      <c r="O22" s="75"/>
    </row>
    <row r="23" spans="1:15" ht="12" outlineLevel="1" x14ac:dyDescent="0.2">
      <c r="A23" s="111" t="s">
        <v>12124</v>
      </c>
      <c r="B23" s="111" t="s">
        <v>12124</v>
      </c>
      <c r="C23" s="110"/>
      <c r="D23" s="110"/>
      <c r="E23" s="110"/>
      <c r="F23" s="110" t="s">
        <v>712</v>
      </c>
      <c r="G23" s="110" t="s">
        <v>12438</v>
      </c>
      <c r="H23" s="110" t="str">
        <f>UPPER(Table3[[#This Row],[Full Name (NEW)]])</f>
        <v>CITY OF SURPRISE</v>
      </c>
      <c r="I23" s="110" t="s">
        <v>11582</v>
      </c>
      <c r="J23" s="111" t="s">
        <v>12124</v>
      </c>
      <c r="K23" s="75" t="str">
        <f t="shared" si="0"/>
        <v>Surprise</v>
      </c>
      <c r="L23" s="79" t="s">
        <v>12478</v>
      </c>
      <c r="M23" s="75" t="s">
        <v>11613</v>
      </c>
      <c r="N23" s="75"/>
      <c r="O23" s="75"/>
    </row>
    <row r="24" spans="1:15" ht="12" outlineLevel="1" x14ac:dyDescent="0.2">
      <c r="A24" s="111" t="s">
        <v>12125</v>
      </c>
      <c r="B24" s="111" t="s">
        <v>12125</v>
      </c>
      <c r="C24" s="110"/>
      <c r="D24" s="110"/>
      <c r="E24" s="110"/>
      <c r="F24" s="110" t="s">
        <v>672</v>
      </c>
      <c r="G24" s="110" t="s">
        <v>12439</v>
      </c>
      <c r="H24" s="110" t="str">
        <f>UPPER(Table3[[#This Row],[Full Name (NEW)]])</f>
        <v>CITY OF TEMPE</v>
      </c>
      <c r="I24" s="110" t="s">
        <v>11583</v>
      </c>
      <c r="J24" s="111" t="s">
        <v>12125</v>
      </c>
      <c r="K24" s="75" t="str">
        <f t="shared" si="0"/>
        <v>Tempe</v>
      </c>
      <c r="L24" s="79" t="s">
        <v>12479</v>
      </c>
      <c r="M24" s="75" t="s">
        <v>11590</v>
      </c>
      <c r="N24" s="75"/>
      <c r="O24" s="75"/>
    </row>
    <row r="25" spans="1:15" ht="12" outlineLevel="1" x14ac:dyDescent="0.2">
      <c r="A25" s="111" t="s">
        <v>12126</v>
      </c>
      <c r="B25" s="111" t="s">
        <v>12126</v>
      </c>
      <c r="C25" s="110"/>
      <c r="D25" s="110"/>
      <c r="E25" s="110"/>
      <c r="F25" s="110" t="s">
        <v>668</v>
      </c>
      <c r="G25" s="110" t="s">
        <v>12440</v>
      </c>
      <c r="H25" s="110" t="str">
        <f>UPPER(Table3[[#This Row],[Full Name (NEW)]])</f>
        <v>TOWN OF TOLLESON</v>
      </c>
      <c r="I25" s="110" t="s">
        <v>11584</v>
      </c>
      <c r="J25" s="111" t="s">
        <v>12126</v>
      </c>
      <c r="K25" s="75" t="str">
        <f t="shared" si="0"/>
        <v>Tolleson</v>
      </c>
      <c r="L25" s="79" t="s">
        <v>12480</v>
      </c>
      <c r="M25" s="75" t="s">
        <v>11619</v>
      </c>
      <c r="N25" s="75"/>
      <c r="O25" s="75"/>
    </row>
    <row r="26" spans="1:15" ht="12" outlineLevel="1" x14ac:dyDescent="0.2">
      <c r="A26" s="111" t="s">
        <v>12127</v>
      </c>
      <c r="B26" s="111" t="s">
        <v>12127</v>
      </c>
      <c r="C26" s="110"/>
      <c r="D26" s="110"/>
      <c r="E26" s="110"/>
      <c r="F26" s="110" t="s">
        <v>700</v>
      </c>
      <c r="G26" s="110" t="s">
        <v>12441</v>
      </c>
      <c r="H26" s="110" t="str">
        <f>UPPER(Table3[[#This Row],[Full Name (NEW)]])</f>
        <v>TOWN OF WICKENBURG</v>
      </c>
      <c r="I26" s="110" t="s">
        <v>11585</v>
      </c>
      <c r="J26" s="111" t="s">
        <v>12127</v>
      </c>
      <c r="K26" s="75" t="str">
        <f t="shared" si="0"/>
        <v>Wickenburg</v>
      </c>
      <c r="L26" s="79" t="s">
        <v>12481</v>
      </c>
      <c r="M26" s="75" t="s">
        <v>11617</v>
      </c>
      <c r="N26" s="75"/>
      <c r="O26" s="75"/>
    </row>
    <row r="27" spans="1:15" ht="12" outlineLevel="1" x14ac:dyDescent="0.2">
      <c r="A27" s="111" t="s">
        <v>12128</v>
      </c>
      <c r="B27" s="111" t="s">
        <v>12128</v>
      </c>
      <c r="C27" s="110"/>
      <c r="D27" s="110"/>
      <c r="E27" s="110"/>
      <c r="F27" s="110" t="s">
        <v>716</v>
      </c>
      <c r="G27" s="110" t="s">
        <v>12442</v>
      </c>
      <c r="H27" s="110" t="str">
        <f>UPPER(Table3[[#This Row],[Full Name (NEW)]])</f>
        <v>TOWN OF YOUNGTOWN</v>
      </c>
      <c r="I27" s="110" t="s">
        <v>11586</v>
      </c>
      <c r="J27" s="111" t="s">
        <v>12128</v>
      </c>
      <c r="K27" s="75" t="str">
        <f t="shared" si="0"/>
        <v>Youngtown</v>
      </c>
      <c r="L27" s="79" t="s">
        <v>12482</v>
      </c>
      <c r="M27" s="75" t="s">
        <v>11617</v>
      </c>
      <c r="N27" s="75"/>
      <c r="O27" s="75"/>
    </row>
    <row r="28" spans="1:15" ht="12" outlineLevel="1" x14ac:dyDescent="0.2">
      <c r="A28" s="111" t="s">
        <v>12129</v>
      </c>
      <c r="B28" s="111" t="s">
        <v>12129</v>
      </c>
      <c r="C28" s="110"/>
      <c r="D28" s="110"/>
      <c r="E28" s="110"/>
      <c r="F28" s="113" t="s">
        <v>11105</v>
      </c>
      <c r="G28" s="113" t="s">
        <v>12443</v>
      </c>
      <c r="H28" s="113" t="str">
        <f>UPPER(Table3[[#This Row],[Full Name (NEW)]])</f>
        <v>TOWN OF FOUNTAIN HILLS</v>
      </c>
      <c r="I28" s="110" t="s">
        <v>11599</v>
      </c>
      <c r="J28" s="111" t="s">
        <v>12129</v>
      </c>
      <c r="K28" s="75" t="str">
        <f t="shared" si="0"/>
        <v>Fountain Hills</v>
      </c>
      <c r="L28" s="79" t="s">
        <v>12466</v>
      </c>
      <c r="M28" s="80" t="s">
        <v>11594</v>
      </c>
      <c r="N28" s="75"/>
      <c r="O28" s="75"/>
    </row>
    <row r="29" spans="1:15" ht="12" outlineLevel="1" x14ac:dyDescent="0.2">
      <c r="A29" s="111" t="s">
        <v>12130</v>
      </c>
      <c r="B29" s="111" t="s">
        <v>12130</v>
      </c>
      <c r="C29" s="110"/>
      <c r="D29" s="110"/>
      <c r="E29" s="110"/>
      <c r="F29" s="113" t="s">
        <v>11106</v>
      </c>
      <c r="G29" s="113" t="s">
        <v>12444</v>
      </c>
      <c r="H29" s="113" t="str">
        <f>UPPER(Table3[[#This Row],[Full Name (NEW)]])</f>
        <v>TOWN OF QUEEN CREEK</v>
      </c>
      <c r="I29" s="110" t="s">
        <v>11600</v>
      </c>
      <c r="J29" s="111" t="s">
        <v>12130</v>
      </c>
      <c r="K29" s="75" t="str">
        <f t="shared" si="0"/>
        <v>Queen Creek</v>
      </c>
      <c r="L29" s="81" t="s">
        <v>12477</v>
      </c>
      <c r="M29" s="80" t="s">
        <v>11589</v>
      </c>
      <c r="N29" s="75"/>
      <c r="O29" s="75"/>
    </row>
    <row r="30" spans="1:15" ht="12" outlineLevel="1" x14ac:dyDescent="0.2">
      <c r="A30" s="111" t="s">
        <v>12131</v>
      </c>
      <c r="B30" s="111" t="s">
        <v>12131</v>
      </c>
      <c r="C30" s="110"/>
      <c r="D30" s="110"/>
      <c r="E30" s="110"/>
      <c r="F30" s="113" t="s">
        <v>11107</v>
      </c>
      <c r="G30" s="113" t="s">
        <v>12446</v>
      </c>
      <c r="H30" s="113" t="str">
        <f>UPPER(Table3[[#This Row],[Full Name (NEW)]])</f>
        <v>TOWN OF APACHE JUNCTION</v>
      </c>
      <c r="I30" s="110" t="s">
        <v>11591</v>
      </c>
      <c r="J30" s="111" t="s">
        <v>12131</v>
      </c>
      <c r="K30" s="75" t="str">
        <f t="shared" si="0"/>
        <v>Apache Junction</v>
      </c>
      <c r="L30" s="82" t="s">
        <v>12459</v>
      </c>
      <c r="M30" s="80" t="s">
        <v>11592</v>
      </c>
      <c r="N30" s="75"/>
      <c r="O30" s="75"/>
    </row>
    <row r="31" spans="1:15" ht="12" x14ac:dyDescent="0.2">
      <c r="A31" s="163"/>
      <c r="B31" s="163"/>
      <c r="C31" s="112" t="s">
        <v>10896</v>
      </c>
      <c r="D31" s="112"/>
      <c r="E31" s="112"/>
      <c r="F31" s="112"/>
      <c r="G31" s="112"/>
      <c r="H31" s="112" t="str">
        <f>UPPER(Table3[[#This Row],[Full Name (NEW)]])</f>
        <v/>
      </c>
      <c r="I31" s="112"/>
      <c r="J31" s="112"/>
      <c r="K31" s="77"/>
      <c r="L31" s="77"/>
      <c r="M31" s="77" t="s">
        <v>12018</v>
      </c>
      <c r="N31" s="75"/>
      <c r="O31" s="75"/>
    </row>
    <row r="32" spans="1:15" ht="12" x14ac:dyDescent="0.2">
      <c r="A32" s="163"/>
      <c r="B32" s="163"/>
      <c r="C32" s="110"/>
      <c r="D32" s="117" t="s">
        <v>11138</v>
      </c>
      <c r="E32" s="117"/>
      <c r="F32" s="117"/>
      <c r="G32" s="117"/>
      <c r="H32" s="117" t="str">
        <f>UPPER(Table3[[#This Row],[Full Name (NEW)]])</f>
        <v/>
      </c>
      <c r="I32" s="117"/>
      <c r="J32" s="117"/>
      <c r="K32" s="85"/>
      <c r="L32" s="85"/>
      <c r="M32" s="85"/>
      <c r="N32" s="75"/>
      <c r="O32" s="75"/>
    </row>
    <row r="33" spans="1:15" ht="12" outlineLevel="1" x14ac:dyDescent="0.2">
      <c r="A33" s="111">
        <v>4001</v>
      </c>
      <c r="B33" s="111" t="s">
        <v>12141</v>
      </c>
      <c r="C33" s="110"/>
      <c r="D33" s="110"/>
      <c r="E33" s="110"/>
      <c r="F33" s="110" t="s">
        <v>9682</v>
      </c>
      <c r="G33" s="119" t="s">
        <v>12507</v>
      </c>
      <c r="H33" s="119" t="str">
        <f>UPPER(Table3[[#This Row],[Full Name (NEW)]])</f>
        <v>AGUA FRIA UNION HIGH SCHOOL DISTRICT NO. 216</v>
      </c>
      <c r="I33" s="119" t="str">
        <f t="shared" ref="I33:I38" si="1">LEFT(G33, FIND("School", G33)-2)</f>
        <v>Agua Fria Union High</v>
      </c>
      <c r="J33" s="111" t="s">
        <v>12141</v>
      </c>
      <c r="K33" s="87" t="str">
        <f>+Table3[[#This Row],[Short Name]]</f>
        <v>Agua Fria Union High</v>
      </c>
      <c r="L33" s="87"/>
      <c r="M33" s="80"/>
      <c r="N33" s="75"/>
      <c r="O33" s="75"/>
    </row>
    <row r="34" spans="1:15" ht="12" outlineLevel="1" x14ac:dyDescent="0.2">
      <c r="A34" s="111">
        <v>4002</v>
      </c>
      <c r="B34" s="111" t="s">
        <v>14460</v>
      </c>
      <c r="C34" s="110"/>
      <c r="D34" s="110"/>
      <c r="E34" s="110"/>
      <c r="F34" s="110" t="s">
        <v>9666</v>
      </c>
      <c r="G34" s="120" t="s">
        <v>12458</v>
      </c>
      <c r="H34" s="120" t="str">
        <f>UPPER(Table3[[#This Row],[Full Name (NEW)]])</f>
        <v>BUCKEYE UNION HIGH SCHOOL DISTRICT NO. 201</v>
      </c>
      <c r="I34" s="119" t="str">
        <f t="shared" si="1"/>
        <v>Buckeye Union High</v>
      </c>
      <c r="J34" s="111" t="s">
        <v>14460</v>
      </c>
      <c r="K34" s="87" t="str">
        <f>+Table3[[#This Row],[Short Name]]</f>
        <v>Buckeye Union High</v>
      </c>
      <c r="L34" s="88"/>
      <c r="M34" s="75"/>
      <c r="N34" s="75"/>
      <c r="O34" s="75"/>
    </row>
    <row r="35" spans="1:15" ht="12" outlineLevel="1" x14ac:dyDescent="0.2">
      <c r="A35" s="111">
        <v>4003</v>
      </c>
      <c r="B35" s="111" t="s">
        <v>14886</v>
      </c>
      <c r="C35" s="110"/>
      <c r="D35" s="110"/>
      <c r="E35" s="110"/>
      <c r="F35" s="110" t="s">
        <v>9670</v>
      </c>
      <c r="G35" s="119" t="s">
        <v>12508</v>
      </c>
      <c r="H35" s="119" t="str">
        <f>UPPER(Table3[[#This Row],[Full Name (NEW)]])</f>
        <v>GLENDALE UNION HIGH SCHOOL DISTRICT NO. 205</v>
      </c>
      <c r="I35" s="119" t="str">
        <f t="shared" si="1"/>
        <v>Glendale Union High</v>
      </c>
      <c r="J35" s="111" t="s">
        <v>14886</v>
      </c>
      <c r="K35" s="87" t="str">
        <f>+Table3[[#This Row],[Short Name]]</f>
        <v>Glendale Union High</v>
      </c>
      <c r="L35" s="87"/>
      <c r="M35" s="75"/>
      <c r="N35" s="75"/>
      <c r="O35" s="75"/>
    </row>
    <row r="36" spans="1:15" ht="12" outlineLevel="1" x14ac:dyDescent="0.2">
      <c r="A36" s="111">
        <v>4004</v>
      </c>
      <c r="B36" s="111" t="s">
        <v>14887</v>
      </c>
      <c r="C36" s="110"/>
      <c r="D36" s="110"/>
      <c r="E36" s="110"/>
      <c r="F36" s="110" t="s">
        <v>9673</v>
      </c>
      <c r="G36" s="119" t="s">
        <v>12509</v>
      </c>
      <c r="H36" s="119" t="str">
        <f>UPPER(Table3[[#This Row],[Full Name (NEW)]])</f>
        <v>PHOENIX UNION HIGH SCHOOL DISTRICT NO. 210</v>
      </c>
      <c r="I36" s="119" t="str">
        <f t="shared" si="1"/>
        <v>Phoenix Union High</v>
      </c>
      <c r="J36" s="111" t="s">
        <v>14887</v>
      </c>
      <c r="K36" s="87" t="str">
        <f>+Table3[[#This Row],[Short Name]]</f>
        <v>Phoenix Union High</v>
      </c>
      <c r="L36" s="87"/>
      <c r="M36" s="75"/>
      <c r="N36" s="75"/>
      <c r="O36" s="75"/>
    </row>
    <row r="37" spans="1:15" ht="12" outlineLevel="1" x14ac:dyDescent="0.2">
      <c r="A37" s="111">
        <v>4005</v>
      </c>
      <c r="B37" s="111" t="s">
        <v>14888</v>
      </c>
      <c r="C37" s="110"/>
      <c r="D37" s="110"/>
      <c r="E37" s="110"/>
      <c r="F37" s="110" t="s">
        <v>9676</v>
      </c>
      <c r="G37" s="119" t="s">
        <v>12510</v>
      </c>
      <c r="H37" s="119" t="str">
        <f>UPPER(Table3[[#This Row],[Full Name (NEW)]])</f>
        <v>TEMPE UNION HIGH SCHOOL DISTRICT NO. 213</v>
      </c>
      <c r="I37" s="119" t="str">
        <f t="shared" si="1"/>
        <v>Tempe Union High</v>
      </c>
      <c r="J37" s="111" t="s">
        <v>14888</v>
      </c>
      <c r="K37" s="87" t="str">
        <f>+Table3[[#This Row],[Short Name]]</f>
        <v>Tempe Union High</v>
      </c>
      <c r="L37" s="87"/>
      <c r="M37" s="75"/>
      <c r="N37" s="75"/>
      <c r="O37" s="75"/>
    </row>
    <row r="38" spans="1:15" ht="12" outlineLevel="1" x14ac:dyDescent="0.2">
      <c r="A38" s="111">
        <v>4006</v>
      </c>
      <c r="B38" s="111" t="s">
        <v>14889</v>
      </c>
      <c r="C38" s="110"/>
      <c r="D38" s="110"/>
      <c r="E38" s="110"/>
      <c r="F38" s="110" t="s">
        <v>9679</v>
      </c>
      <c r="G38" s="119" t="s">
        <v>12511</v>
      </c>
      <c r="H38" s="119" t="str">
        <f>UPPER(Table3[[#This Row],[Full Name (NEW)]])</f>
        <v>TOLLESON UNION HIGH SCHOOL DISTRICT NO. 214</v>
      </c>
      <c r="I38" s="119" t="str">
        <f t="shared" si="1"/>
        <v>Tolleson Union High</v>
      </c>
      <c r="J38" s="111" t="s">
        <v>14889</v>
      </c>
      <c r="K38" s="87" t="str">
        <f>+Table3[[#This Row],[Short Name]]</f>
        <v>Tolleson Union High</v>
      </c>
      <c r="L38" s="87"/>
      <c r="M38" s="75"/>
      <c r="N38" s="75"/>
      <c r="O38" s="75"/>
    </row>
    <row r="39" spans="1:15" ht="12" x14ac:dyDescent="0.2">
      <c r="A39" s="163"/>
      <c r="B39" s="163"/>
      <c r="C39" s="110"/>
      <c r="D39" s="117" t="s">
        <v>11139</v>
      </c>
      <c r="E39" s="117"/>
      <c r="F39" s="117"/>
      <c r="G39" s="117"/>
      <c r="H39" s="117" t="str">
        <f>UPPER(Table3[[#This Row],[Full Name (NEW)]])</f>
        <v/>
      </c>
      <c r="I39" s="117"/>
      <c r="J39" s="117"/>
      <c r="K39" s="85"/>
      <c r="L39" s="85"/>
      <c r="M39" s="85"/>
      <c r="N39" s="75"/>
      <c r="O39" s="75"/>
    </row>
    <row r="40" spans="1:15" ht="12" outlineLevel="1" x14ac:dyDescent="0.2">
      <c r="A40" s="111">
        <v>4007</v>
      </c>
      <c r="B40" s="111" t="s">
        <v>14890</v>
      </c>
      <c r="C40" s="110"/>
      <c r="D40" s="110"/>
      <c r="E40" s="110"/>
      <c r="F40" s="110" t="s">
        <v>7668</v>
      </c>
      <c r="G40" s="119" t="s">
        <v>12512</v>
      </c>
      <c r="H40" s="119" t="str">
        <f>UPPER(Table3[[#This Row],[Full Name (NEW)]])</f>
        <v>AGUILA ELEMENTARY SCHOOL DISTRICT NO. 63</v>
      </c>
      <c r="I40" s="119" t="str">
        <f>LEFT(G40, FIND("School", G40)-2)</f>
        <v>Aguila Elementary</v>
      </c>
      <c r="J40" s="118" t="s">
        <v>14890</v>
      </c>
      <c r="K40" s="87" t="str">
        <f>+Table3[[#This Row],[Short Name]]</f>
        <v>Aguila Elementary</v>
      </c>
      <c r="L40" s="87"/>
      <c r="M40" s="75"/>
      <c r="N40" s="75"/>
      <c r="O40" s="75"/>
    </row>
    <row r="41" spans="1:15" ht="12" outlineLevel="1" x14ac:dyDescent="0.2">
      <c r="A41" s="111">
        <v>4008</v>
      </c>
      <c r="B41" s="111" t="s">
        <v>14891</v>
      </c>
      <c r="C41" s="110"/>
      <c r="D41" s="110"/>
      <c r="E41" s="110"/>
      <c r="F41" s="110" t="s">
        <v>7677</v>
      </c>
      <c r="G41" s="119" t="s">
        <v>12513</v>
      </c>
      <c r="H41" s="119" t="str">
        <f>UPPER(Table3[[#This Row],[Full Name (NEW)]])</f>
        <v>ALHAMBRA ELEMENTARY SCHOOL DISTRICT NO. 68</v>
      </c>
      <c r="I41" s="119" t="str">
        <f t="shared" ref="I41:I72" si="2">LEFT(G41, FIND("School", G41)-2)</f>
        <v>Alhambra Elementary</v>
      </c>
      <c r="J41" s="118" t="s">
        <v>14891</v>
      </c>
      <c r="K41" s="87" t="str">
        <f>+Table3[[#This Row],[Short Name]]</f>
        <v>Alhambra Elementary</v>
      </c>
      <c r="L41" s="87"/>
      <c r="M41" s="80"/>
      <c r="N41" s="75"/>
      <c r="O41" s="75"/>
    </row>
    <row r="42" spans="1:15" ht="12" outlineLevel="1" x14ac:dyDescent="0.2">
      <c r="A42" s="111">
        <v>4009</v>
      </c>
      <c r="B42" s="111" t="s">
        <v>14892</v>
      </c>
      <c r="C42" s="110"/>
      <c r="D42" s="110"/>
      <c r="E42" s="110"/>
      <c r="F42" s="110" t="s">
        <v>7650</v>
      </c>
      <c r="G42" s="119" t="s">
        <v>12514</v>
      </c>
      <c r="H42" s="119" t="str">
        <f>UPPER(Table3[[#This Row],[Full Name (NEW)]])</f>
        <v>ARLINGTON ELEMENTARY SCHOOL DISTRICT NO. 47</v>
      </c>
      <c r="I42" s="119" t="str">
        <f t="shared" si="2"/>
        <v>Arlington Elementary</v>
      </c>
      <c r="J42" s="118" t="s">
        <v>14892</v>
      </c>
      <c r="K42" s="87" t="str">
        <f>+Table3[[#This Row],[Short Name]]</f>
        <v>Arlington Elementary</v>
      </c>
      <c r="L42" s="87"/>
      <c r="M42" s="75"/>
      <c r="N42" s="75"/>
      <c r="O42" s="75"/>
    </row>
    <row r="43" spans="1:15" ht="12" outlineLevel="1" x14ac:dyDescent="0.2">
      <c r="A43" s="111">
        <v>4010</v>
      </c>
      <c r="B43" s="111" t="s">
        <v>14461</v>
      </c>
      <c r="C43" s="110"/>
      <c r="D43" s="110"/>
      <c r="E43" s="110"/>
      <c r="F43" s="110" t="s">
        <v>7644</v>
      </c>
      <c r="G43" s="119" t="s">
        <v>12515</v>
      </c>
      <c r="H43" s="119" t="str">
        <f>UPPER(Table3[[#This Row],[Full Name (NEW)]])</f>
        <v>AVONDALE ELEMENTARY SCHOOL DISTRICT NO. 44</v>
      </c>
      <c r="I43" s="119" t="str">
        <f t="shared" si="2"/>
        <v>Avondale Elementary</v>
      </c>
      <c r="J43" s="118" t="s">
        <v>14461</v>
      </c>
      <c r="K43" s="87" t="str">
        <f>+Table3[[#This Row],[Short Name]]</f>
        <v>Avondale Elementary</v>
      </c>
      <c r="L43" s="87"/>
      <c r="M43" s="75"/>
      <c r="N43" s="75"/>
      <c r="O43" s="75"/>
    </row>
    <row r="44" spans="1:15" ht="12" outlineLevel="1" x14ac:dyDescent="0.2">
      <c r="A44" s="111">
        <v>4011</v>
      </c>
      <c r="B44" s="111" t="s">
        <v>14893</v>
      </c>
      <c r="C44" s="110"/>
      <c r="D44" s="110"/>
      <c r="E44" s="110"/>
      <c r="F44" s="110" t="s">
        <v>7629</v>
      </c>
      <c r="G44" s="119" t="s">
        <v>12516</v>
      </c>
      <c r="H44" s="119" t="str">
        <f>UPPER(Table3[[#This Row],[Full Name (NEW)]])</f>
        <v>BALSZ ELEMENTARY SCHOOL DISTRICT NO. 31</v>
      </c>
      <c r="I44" s="119" t="str">
        <f t="shared" si="2"/>
        <v>Balsz Elementary</v>
      </c>
      <c r="J44" s="118" t="s">
        <v>14893</v>
      </c>
      <c r="K44" s="87" t="str">
        <f>+Table3[[#This Row],[Short Name]]</f>
        <v>Balsz Elementary</v>
      </c>
      <c r="L44" s="87"/>
      <c r="M44" s="75"/>
      <c r="N44" s="75"/>
      <c r="O44" s="75"/>
    </row>
    <row r="45" spans="1:15" ht="12" outlineLevel="1" x14ac:dyDescent="0.2">
      <c r="A45" s="111">
        <v>4012</v>
      </c>
      <c r="B45" s="111" t="s">
        <v>14894</v>
      </c>
      <c r="C45" s="110"/>
      <c r="D45" s="110"/>
      <c r="E45" s="110"/>
      <c r="F45" s="110" t="s">
        <v>7632</v>
      </c>
      <c r="G45" s="119" t="s">
        <v>12517</v>
      </c>
      <c r="H45" s="119" t="str">
        <f>UPPER(Table3[[#This Row],[Full Name (NEW)]])</f>
        <v>BUCKEYE ELEMENTARY SCHOOL DISTRICT NO. 33</v>
      </c>
      <c r="I45" s="119" t="str">
        <f t="shared" si="2"/>
        <v>Buckeye Elementary</v>
      </c>
      <c r="J45" s="118" t="s">
        <v>14894</v>
      </c>
      <c r="K45" s="87" t="str">
        <f>+Table3[[#This Row],[Short Name]]</f>
        <v>Buckeye Elementary</v>
      </c>
      <c r="L45" s="87"/>
      <c r="M45" s="75"/>
      <c r="N45" s="75"/>
      <c r="O45" s="75"/>
    </row>
    <row r="46" spans="1:15" ht="12" outlineLevel="1" x14ac:dyDescent="0.2">
      <c r="A46" s="111">
        <v>4013</v>
      </c>
      <c r="B46" s="111" t="s">
        <v>14895</v>
      </c>
      <c r="C46" s="110"/>
      <c r="D46" s="110"/>
      <c r="E46" s="110"/>
      <c r="F46" s="110" t="s">
        <v>7698</v>
      </c>
      <c r="G46" s="119" t="s">
        <v>12518</v>
      </c>
      <c r="H46" s="119" t="str">
        <f>UPPER(Table3[[#This Row],[Full Name (NEW)]])</f>
        <v>CARTWRIGHT ELEMENTARY SCHOOL DISTRICT NO. 83</v>
      </c>
      <c r="I46" s="119" t="str">
        <f t="shared" si="2"/>
        <v>Cartwright Elementary</v>
      </c>
      <c r="J46" s="118" t="s">
        <v>14895</v>
      </c>
      <c r="K46" s="87" t="str">
        <f>+Table3[[#This Row],[Short Name]]</f>
        <v>Cartwright Elementary</v>
      </c>
      <c r="L46" s="87"/>
      <c r="M46" s="75"/>
      <c r="N46" s="75"/>
      <c r="O46" s="75"/>
    </row>
    <row r="47" spans="1:15" ht="12" outlineLevel="1" x14ac:dyDescent="0.2">
      <c r="A47" s="111">
        <v>4014</v>
      </c>
      <c r="B47" s="111" t="s">
        <v>14896</v>
      </c>
      <c r="C47" s="110"/>
      <c r="D47" s="110"/>
      <c r="E47" s="110"/>
      <c r="F47" s="110" t="s">
        <v>7611</v>
      </c>
      <c r="G47" s="119" t="s">
        <v>12519</v>
      </c>
      <c r="H47" s="119" t="str">
        <f>UPPER(Table3[[#This Row],[Full Name (NEW)]])</f>
        <v>CREIGHTON ELEMENTARY SCHOOL DISTRICT NO. 14</v>
      </c>
      <c r="I47" s="119" t="str">
        <f t="shared" si="2"/>
        <v>Creighton Elementary</v>
      </c>
      <c r="J47" s="118" t="s">
        <v>14896</v>
      </c>
      <c r="K47" s="87" t="str">
        <f>+Table3[[#This Row],[Short Name]]</f>
        <v>Creighton Elementary</v>
      </c>
      <c r="L47" s="87"/>
      <c r="M47" s="75"/>
      <c r="N47" s="75"/>
      <c r="O47" s="75"/>
    </row>
    <row r="48" spans="1:15" ht="12" outlineLevel="1" x14ac:dyDescent="0.2">
      <c r="A48" s="111">
        <v>4015</v>
      </c>
      <c r="B48" s="111" t="s">
        <v>14897</v>
      </c>
      <c r="C48" s="110"/>
      <c r="D48" s="110"/>
      <c r="E48" s="110"/>
      <c r="F48" s="110" t="s">
        <v>7647</v>
      </c>
      <c r="G48" s="120" t="s">
        <v>12520</v>
      </c>
      <c r="H48" s="120" t="str">
        <f>UPPER(Table3[[#This Row],[Full Name (NEW)]])</f>
        <v>FOWLER ELEMENTARY SCHOOL DISTRICT NO. 45</v>
      </c>
      <c r="I48" s="119" t="str">
        <f t="shared" si="2"/>
        <v>Fowler Elementary</v>
      </c>
      <c r="J48" s="118" t="s">
        <v>14897</v>
      </c>
      <c r="K48" s="87" t="str">
        <f>+Table3[[#This Row],[Short Name]]</f>
        <v>Fowler Elementary</v>
      </c>
      <c r="L48" s="88"/>
      <c r="M48" s="75"/>
      <c r="N48" s="75"/>
      <c r="O48" s="75"/>
    </row>
    <row r="49" spans="1:15" ht="12" outlineLevel="1" x14ac:dyDescent="0.2">
      <c r="A49" s="111">
        <v>4016</v>
      </c>
      <c r="B49" s="111" t="s">
        <v>14898</v>
      </c>
      <c r="C49" s="110"/>
      <c r="D49" s="110"/>
      <c r="E49" s="110"/>
      <c r="F49" s="110" t="s">
        <v>7638</v>
      </c>
      <c r="G49" s="119" t="s">
        <v>12521</v>
      </c>
      <c r="H49" s="119" t="str">
        <f>UPPER(Table3[[#This Row],[Full Name (NEW)]])</f>
        <v>GLENDALE ELEMENTARY SCHOOL DISTRICT NO. 40</v>
      </c>
      <c r="I49" s="119" t="str">
        <f t="shared" si="2"/>
        <v>Glendale Elementary</v>
      </c>
      <c r="J49" s="118" t="s">
        <v>14898</v>
      </c>
      <c r="K49" s="87" t="str">
        <f>+Table3[[#This Row],[Short Name]]</f>
        <v>Glendale Elementary</v>
      </c>
      <c r="L49" s="87"/>
      <c r="M49" s="75"/>
      <c r="N49" s="75"/>
      <c r="O49" s="75"/>
    </row>
    <row r="50" spans="1:15" ht="12" outlineLevel="1" x14ac:dyDescent="0.2">
      <c r="A50" s="111">
        <v>4017</v>
      </c>
      <c r="B50" s="111" t="s">
        <v>14899</v>
      </c>
      <c r="C50" s="110"/>
      <c r="D50" s="110"/>
      <c r="E50" s="110"/>
      <c r="F50" s="110" t="s">
        <v>7593</v>
      </c>
      <c r="G50" s="119" t="s">
        <v>12522</v>
      </c>
      <c r="H50" s="119" t="str">
        <f>UPPER(Table3[[#This Row],[Full Name (NEW)]])</f>
        <v>ISAAC ELEMENTARY SCHOOL DISTRICT NO. 5</v>
      </c>
      <c r="I50" s="119" t="str">
        <f t="shared" si="2"/>
        <v>Isaac Elementary</v>
      </c>
      <c r="J50" s="118" t="s">
        <v>14899</v>
      </c>
      <c r="K50" s="87" t="str">
        <f>+Table3[[#This Row],[Short Name]]</f>
        <v>Isaac Elementary</v>
      </c>
      <c r="L50" s="87"/>
      <c r="M50" s="75"/>
      <c r="N50" s="75"/>
      <c r="O50" s="75"/>
    </row>
    <row r="51" spans="1:15" ht="12" outlineLevel="1" x14ac:dyDescent="0.2">
      <c r="A51" s="111">
        <v>4018</v>
      </c>
      <c r="B51" s="111" t="s">
        <v>14900</v>
      </c>
      <c r="C51" s="110"/>
      <c r="D51" s="110"/>
      <c r="E51" s="110"/>
      <c r="F51" s="110" t="s">
        <v>7626</v>
      </c>
      <c r="G51" s="119" t="s">
        <v>12523</v>
      </c>
      <c r="H51" s="119" t="str">
        <f>UPPER(Table3[[#This Row],[Full Name (NEW)]])</f>
        <v>KYRENE ELEMENTARY SCHOOL DISTRICT NO. 28</v>
      </c>
      <c r="I51" s="119" t="str">
        <f t="shared" si="2"/>
        <v>Kyrene Elementary</v>
      </c>
      <c r="J51" s="118" t="s">
        <v>14900</v>
      </c>
      <c r="K51" s="87" t="str">
        <f>+Table3[[#This Row],[Short Name]]</f>
        <v>Kyrene Elementary</v>
      </c>
      <c r="L51" s="87"/>
      <c r="M51" s="75"/>
      <c r="N51" s="75"/>
      <c r="O51" s="75"/>
    </row>
    <row r="52" spans="1:15" ht="12" outlineLevel="1" x14ac:dyDescent="0.2">
      <c r="A52" s="111">
        <v>4019</v>
      </c>
      <c r="B52" s="111" t="s">
        <v>14901</v>
      </c>
      <c r="C52" s="110"/>
      <c r="D52" s="110"/>
      <c r="E52" s="110"/>
      <c r="F52" s="110" t="s">
        <v>7659</v>
      </c>
      <c r="G52" s="119" t="s">
        <v>12524</v>
      </c>
      <c r="H52" s="119" t="str">
        <f>UPPER(Table3[[#This Row],[Full Name (NEW)]])</f>
        <v>LAVEEN ELEMENTARY SCHOOL DISTRICT NO. 59</v>
      </c>
      <c r="I52" s="119" t="str">
        <f t="shared" si="2"/>
        <v>Laveen Elementary</v>
      </c>
      <c r="J52" s="118" t="s">
        <v>14901</v>
      </c>
      <c r="K52" s="87" t="str">
        <f>+Table3[[#This Row],[Short Name]]</f>
        <v>Laveen Elementary</v>
      </c>
      <c r="L52" s="87"/>
      <c r="M52" s="75"/>
      <c r="N52" s="75"/>
      <c r="O52" s="75"/>
    </row>
    <row r="53" spans="1:15" ht="12" outlineLevel="1" x14ac:dyDescent="0.2">
      <c r="A53" s="111">
        <v>4020</v>
      </c>
      <c r="B53" s="111" t="s">
        <v>14902</v>
      </c>
      <c r="C53" s="110"/>
      <c r="D53" s="110"/>
      <c r="E53" s="110"/>
      <c r="F53" s="110" t="s">
        <v>7623</v>
      </c>
      <c r="G53" s="119" t="s">
        <v>12525</v>
      </c>
      <c r="H53" s="119" t="str">
        <f>UPPER(Table3[[#This Row],[Full Name (NEW)]])</f>
        <v>LIBERTY ELEMENTARY SCHOOL DISTRICT NO. 25</v>
      </c>
      <c r="I53" s="119" t="str">
        <f t="shared" si="2"/>
        <v>Liberty Elementary</v>
      </c>
      <c r="J53" s="118" t="s">
        <v>14902</v>
      </c>
      <c r="K53" s="87" t="str">
        <f>+Table3[[#This Row],[Short Name]]</f>
        <v>Liberty Elementary</v>
      </c>
      <c r="L53" s="87"/>
      <c r="M53" s="75"/>
      <c r="N53" s="75"/>
      <c r="O53" s="75"/>
    </row>
    <row r="54" spans="1:15" ht="12" outlineLevel="1" x14ac:dyDescent="0.2">
      <c r="A54" s="111">
        <v>4021</v>
      </c>
      <c r="B54" s="111" t="s">
        <v>14903</v>
      </c>
      <c r="C54" s="110"/>
      <c r="D54" s="110"/>
      <c r="E54" s="110"/>
      <c r="F54" s="110" t="s">
        <v>7689</v>
      </c>
      <c r="G54" s="119" t="s">
        <v>12526</v>
      </c>
      <c r="H54" s="119" t="str">
        <f>UPPER(Table3[[#This Row],[Full Name (NEW)]])</f>
        <v>LITCHFIELD ELEMENTARY SCHOOL DISTRICT NO. 79</v>
      </c>
      <c r="I54" s="119" t="str">
        <f t="shared" si="2"/>
        <v>Litchfield Elementary</v>
      </c>
      <c r="J54" s="118" t="s">
        <v>14903</v>
      </c>
      <c r="K54" s="87" t="str">
        <f>+Table3[[#This Row],[Short Name]]</f>
        <v>Litchfield Elementary</v>
      </c>
      <c r="L54" s="87"/>
      <c r="M54" s="75"/>
      <c r="N54" s="75"/>
      <c r="O54" s="75"/>
    </row>
    <row r="55" spans="1:15" ht="12" outlineLevel="1" x14ac:dyDescent="0.2">
      <c r="A55" s="111">
        <v>4022</v>
      </c>
      <c r="B55" s="111" t="s">
        <v>14904</v>
      </c>
      <c r="C55" s="110"/>
      <c r="D55" s="110"/>
      <c r="E55" s="110"/>
      <c r="F55" s="110" t="s">
        <v>7671</v>
      </c>
      <c r="G55" s="119" t="s">
        <v>12527</v>
      </c>
      <c r="H55" s="119" t="str">
        <f>UPPER(Table3[[#This Row],[Full Name (NEW)]])</f>
        <v>LITTLETON ELEMENTARY SCHOOL DISTRICT NO. 65</v>
      </c>
      <c r="I55" s="119" t="str">
        <f t="shared" si="2"/>
        <v>Littleton Elementary</v>
      </c>
      <c r="J55" s="118" t="s">
        <v>14904</v>
      </c>
      <c r="K55" s="87" t="str">
        <f>+Table3[[#This Row],[Short Name]]</f>
        <v>Littleton Elementary</v>
      </c>
      <c r="L55" s="87"/>
      <c r="M55" s="75"/>
      <c r="N55" s="75"/>
      <c r="O55" s="75"/>
    </row>
    <row r="56" spans="1:15" ht="12" outlineLevel="1" x14ac:dyDescent="0.2">
      <c r="A56" s="111">
        <v>4023</v>
      </c>
      <c r="B56" s="111" t="s">
        <v>14905</v>
      </c>
      <c r="C56" s="110"/>
      <c r="D56" s="110"/>
      <c r="E56" s="110"/>
      <c r="F56" s="110" t="s">
        <v>7635</v>
      </c>
      <c r="G56" s="119" t="s">
        <v>12528</v>
      </c>
      <c r="H56" s="119" t="str">
        <f>UPPER(Table3[[#This Row],[Full Name (NEW)]])</f>
        <v>MADISON ELEMENTARY SCHOOL DISTRICT NO. 38</v>
      </c>
      <c r="I56" s="119" t="str">
        <f t="shared" si="2"/>
        <v>Madison Elementary</v>
      </c>
      <c r="J56" s="118" t="s">
        <v>14905</v>
      </c>
      <c r="K56" s="87" t="str">
        <f>+Table3[[#This Row],[Short Name]]</f>
        <v>Madison Elementary</v>
      </c>
      <c r="L56" s="87"/>
      <c r="M56" s="75"/>
      <c r="N56" s="75"/>
      <c r="O56" s="75"/>
    </row>
    <row r="57" spans="1:15" ht="12" outlineLevel="1" x14ac:dyDescent="0.2">
      <c r="A57" s="111">
        <v>4024</v>
      </c>
      <c r="B57" s="111" t="s">
        <v>14906</v>
      </c>
      <c r="C57" s="110"/>
      <c r="D57" s="110"/>
      <c r="E57" s="110"/>
      <c r="F57" s="110" t="s">
        <v>7701</v>
      </c>
      <c r="G57" s="119" t="s">
        <v>12529</v>
      </c>
      <c r="H57" s="119" t="str">
        <f>UPPER(Table3[[#This Row],[Full Name (NEW)]])</f>
        <v>MOBILE ELEMENTARY SCHOOL DISTRICT NO. 86</v>
      </c>
      <c r="I57" s="119" t="str">
        <f t="shared" si="2"/>
        <v>Mobile Elementary</v>
      </c>
      <c r="J57" s="118" t="s">
        <v>14906</v>
      </c>
      <c r="K57" s="87" t="str">
        <f>+Table3[[#This Row],[Short Name]]</f>
        <v>Mobile Elementary</v>
      </c>
      <c r="L57" s="87"/>
      <c r="M57" s="75"/>
      <c r="N57" s="75"/>
      <c r="O57" s="75"/>
    </row>
    <row r="58" spans="1:15" ht="12" outlineLevel="1" x14ac:dyDescent="0.2">
      <c r="A58" s="111">
        <v>4025</v>
      </c>
      <c r="B58" s="111" t="s">
        <v>14907</v>
      </c>
      <c r="C58" s="110"/>
      <c r="D58" s="110"/>
      <c r="E58" s="110"/>
      <c r="F58" s="110" t="s">
        <v>7686</v>
      </c>
      <c r="G58" s="119" t="s">
        <v>12530</v>
      </c>
      <c r="H58" s="119" t="str">
        <f>UPPER(Table3[[#This Row],[Full Name (NEW)]])</f>
        <v>MORRISTOWN ELEMENTARY SCHOOL DISTRICT NO. 75</v>
      </c>
      <c r="I58" s="119" t="str">
        <f t="shared" si="2"/>
        <v>Morristown Elementary</v>
      </c>
      <c r="J58" s="118" t="s">
        <v>14907</v>
      </c>
      <c r="K58" s="87" t="str">
        <f>+Table3[[#This Row],[Short Name]]</f>
        <v>Morristown Elementary</v>
      </c>
      <c r="L58" s="87"/>
      <c r="M58" s="75"/>
      <c r="N58" s="75"/>
      <c r="O58" s="75"/>
    </row>
    <row r="59" spans="1:15" ht="12" outlineLevel="1" x14ac:dyDescent="0.2">
      <c r="A59" s="111">
        <v>4026</v>
      </c>
      <c r="B59" s="111" t="s">
        <v>14908</v>
      </c>
      <c r="C59" s="110"/>
      <c r="D59" s="110"/>
      <c r="E59" s="110"/>
      <c r="F59" s="110" t="s">
        <v>7617</v>
      </c>
      <c r="G59" s="119" t="s">
        <v>12531</v>
      </c>
      <c r="H59" s="119" t="str">
        <f>UPPER(Table3[[#This Row],[Full Name (NEW)]])</f>
        <v>MURPHY ELEMENTARY SCHOOL DISTRICT NO. 21</v>
      </c>
      <c r="I59" s="119" t="str">
        <f t="shared" si="2"/>
        <v>Murphy Elementary</v>
      </c>
      <c r="J59" s="118" t="s">
        <v>14908</v>
      </c>
      <c r="K59" s="87" t="str">
        <f>+Table3[[#This Row],[Short Name]]</f>
        <v>Murphy Elementary</v>
      </c>
      <c r="L59" s="87"/>
      <c r="M59" s="75"/>
      <c r="N59" s="75"/>
      <c r="O59" s="75"/>
    </row>
    <row r="60" spans="1:15" ht="12" outlineLevel="1" x14ac:dyDescent="0.2">
      <c r="A60" s="111">
        <v>4027</v>
      </c>
      <c r="B60" s="111" t="s">
        <v>14909</v>
      </c>
      <c r="C60" s="110"/>
      <c r="D60" s="110"/>
      <c r="E60" s="110"/>
      <c r="F60" s="110" t="s">
        <v>7602</v>
      </c>
      <c r="G60" s="119" t="s">
        <v>12532</v>
      </c>
      <c r="H60" s="119" t="str">
        <f>UPPER(Table3[[#This Row],[Full Name (NEW)]])</f>
        <v>OSBORN ELEMENTARY SCHOOL DISTRICT NO. 8</v>
      </c>
      <c r="I60" s="119" t="str">
        <f t="shared" si="2"/>
        <v>Osborn Elementary</v>
      </c>
      <c r="J60" s="118" t="s">
        <v>14909</v>
      </c>
      <c r="K60" s="87" t="str">
        <f>+Table3[[#This Row],[Short Name]]</f>
        <v>Osborn Elementary</v>
      </c>
      <c r="L60" s="87"/>
      <c r="M60" s="75"/>
      <c r="N60" s="75"/>
      <c r="O60" s="75"/>
    </row>
    <row r="61" spans="1:15" ht="12" outlineLevel="1" x14ac:dyDescent="0.2">
      <c r="A61" s="111">
        <v>4028</v>
      </c>
      <c r="B61" s="111" t="s">
        <v>14910</v>
      </c>
      <c r="C61" s="110"/>
      <c r="D61" s="110"/>
      <c r="E61" s="110"/>
      <c r="F61" s="110" t="s">
        <v>7656</v>
      </c>
      <c r="G61" s="119" t="s">
        <v>12533</v>
      </c>
      <c r="H61" s="119" t="str">
        <f>UPPER(Table3[[#This Row],[Full Name (NEW)]])</f>
        <v>PALO VERDE ELEMENTARY SCHOOL DISTRICT NO. 49</v>
      </c>
      <c r="I61" s="119" t="str">
        <f t="shared" si="2"/>
        <v>Palo Verde Elementary</v>
      </c>
      <c r="J61" s="118" t="s">
        <v>14910</v>
      </c>
      <c r="K61" s="87" t="str">
        <f>+Table3[[#This Row],[Short Name]]</f>
        <v>Palo Verde Elementary</v>
      </c>
      <c r="L61" s="87"/>
      <c r="M61" s="75"/>
      <c r="N61" s="75"/>
      <c r="O61" s="75"/>
    </row>
    <row r="62" spans="1:15" ht="12" outlineLevel="1" x14ac:dyDescent="0.2">
      <c r="A62" s="111">
        <v>4029</v>
      </c>
      <c r="B62" s="111" t="s">
        <v>14911</v>
      </c>
      <c r="C62" s="110"/>
      <c r="D62" s="110"/>
      <c r="E62" s="110"/>
      <c r="F62" s="110" t="s">
        <v>7716</v>
      </c>
      <c r="G62" s="119" t="s">
        <v>12534</v>
      </c>
      <c r="H62" s="119" t="str">
        <f>UPPER(Table3[[#This Row],[Full Name (NEW)]])</f>
        <v>PALOMA ELEMENTARY SCHOOL DISTRICT NO. 94</v>
      </c>
      <c r="I62" s="119" t="str">
        <f t="shared" si="2"/>
        <v>Paloma Elementary</v>
      </c>
      <c r="J62" s="118" t="s">
        <v>14911</v>
      </c>
      <c r="K62" s="87" t="str">
        <f>+Table3[[#This Row],[Short Name]]</f>
        <v>Paloma Elementary</v>
      </c>
      <c r="L62" s="87"/>
      <c r="M62" s="75"/>
      <c r="N62" s="75"/>
      <c r="O62" s="75"/>
    </row>
    <row r="63" spans="1:15" ht="12" outlineLevel="1" x14ac:dyDescent="0.2">
      <c r="A63" s="111">
        <v>4030</v>
      </c>
      <c r="B63" s="111" t="s">
        <v>14479</v>
      </c>
      <c r="C63" s="110"/>
      <c r="D63" s="110"/>
      <c r="E63" s="110"/>
      <c r="F63" s="110" t="s">
        <v>7710</v>
      </c>
      <c r="G63" s="119" t="s">
        <v>12535</v>
      </c>
      <c r="H63" s="119" t="str">
        <f>UPPER(Table3[[#This Row],[Full Name (NEW)]])</f>
        <v>PENDERGAST ELEMENTARY SCHOOL DISTRICT NO. 92</v>
      </c>
      <c r="I63" s="119" t="str">
        <f t="shared" si="2"/>
        <v>Pendergast Elementary</v>
      </c>
      <c r="J63" s="118" t="s">
        <v>14479</v>
      </c>
      <c r="K63" s="87" t="str">
        <f>+Table3[[#This Row],[Short Name]]</f>
        <v>Pendergast Elementary</v>
      </c>
      <c r="L63" s="87"/>
      <c r="M63" s="75"/>
      <c r="N63" s="75"/>
      <c r="O63" s="75"/>
    </row>
    <row r="64" spans="1:15" ht="12" outlineLevel="1" x14ac:dyDescent="0.2">
      <c r="A64" s="111">
        <v>4031</v>
      </c>
      <c r="B64" s="111" t="s">
        <v>14912</v>
      </c>
      <c r="C64" s="110"/>
      <c r="D64" s="110"/>
      <c r="E64" s="110"/>
      <c r="F64" s="110" t="s">
        <v>7580</v>
      </c>
      <c r="G64" s="119" t="s">
        <v>12536</v>
      </c>
      <c r="H64" s="119" t="str">
        <f>UPPER(Table3[[#This Row],[Full Name (NEW)]])</f>
        <v>PHOENIX ELEMENTARY SCHOOL DISTRICT NO. 1</v>
      </c>
      <c r="I64" s="119" t="str">
        <f t="shared" si="2"/>
        <v>Phoenix Elementary</v>
      </c>
      <c r="J64" s="118" t="s">
        <v>14912</v>
      </c>
      <c r="K64" s="87" t="str">
        <f>+Table3[[#This Row],[Short Name]]</f>
        <v>Phoenix Elementary</v>
      </c>
      <c r="L64" s="87"/>
      <c r="M64" s="75"/>
      <c r="N64" s="75"/>
      <c r="O64" s="75"/>
    </row>
    <row r="65" spans="1:15" ht="12" outlineLevel="1" x14ac:dyDescent="0.2">
      <c r="A65" s="111">
        <v>4032</v>
      </c>
      <c r="B65" s="111" t="s">
        <v>14913</v>
      </c>
      <c r="C65" s="110"/>
      <c r="D65" s="110"/>
      <c r="E65" s="110"/>
      <c r="F65" s="110" t="s">
        <v>7584</v>
      </c>
      <c r="G65" s="119" t="s">
        <v>12537</v>
      </c>
      <c r="H65" s="119" t="str">
        <f>UPPER(Table3[[#This Row],[Full Name (NEW)]])</f>
        <v>RIVERSIDE ELEMENTARY SCHOOL DISTRICT NO. 2</v>
      </c>
      <c r="I65" s="119" t="str">
        <f t="shared" si="2"/>
        <v>Riverside Elementary</v>
      </c>
      <c r="J65" s="118" t="s">
        <v>14913</v>
      </c>
      <c r="K65" s="87" t="str">
        <f>+Table3[[#This Row],[Short Name]]</f>
        <v>Riverside Elementary</v>
      </c>
      <c r="L65" s="87"/>
      <c r="M65" s="75"/>
      <c r="N65" s="75"/>
      <c r="O65" s="75"/>
    </row>
    <row r="66" spans="1:15" ht="12" outlineLevel="1" x14ac:dyDescent="0.2">
      <c r="A66" s="111">
        <v>4033</v>
      </c>
      <c r="B66" s="111" t="s">
        <v>14914</v>
      </c>
      <c r="C66" s="110"/>
      <c r="D66" s="110"/>
      <c r="E66" s="110"/>
      <c r="F66" s="110" t="s">
        <v>7674</v>
      </c>
      <c r="G66" s="119" t="s">
        <v>12538</v>
      </c>
      <c r="H66" s="119" t="str">
        <f>UPPER(Table3[[#This Row],[Full Name (NEW)]])</f>
        <v>ROOSEVELT ELEMENTARY SCHOOL DISTRICT NO. 66</v>
      </c>
      <c r="I66" s="119" t="str">
        <f t="shared" si="2"/>
        <v>Roosevelt Elementary</v>
      </c>
      <c r="J66" s="118" t="s">
        <v>14914</v>
      </c>
      <c r="K66" s="87" t="str">
        <f>+Table3[[#This Row],[Short Name]]</f>
        <v>Roosevelt Elementary</v>
      </c>
      <c r="L66" s="87"/>
      <c r="M66" s="75"/>
      <c r="N66" s="75"/>
      <c r="O66" s="75"/>
    </row>
    <row r="67" spans="1:15" ht="12" outlineLevel="1" x14ac:dyDescent="0.2">
      <c r="A67" s="111">
        <v>4034</v>
      </c>
      <c r="B67" s="111" t="s">
        <v>14915</v>
      </c>
      <c r="C67" s="110"/>
      <c r="D67" s="110"/>
      <c r="E67" s="110"/>
      <c r="F67" s="110" t="s">
        <v>7683</v>
      </c>
      <c r="G67" s="119" t="s">
        <v>12539</v>
      </c>
      <c r="H67" s="119" t="str">
        <f>UPPER(Table3[[#This Row],[Full Name (NEW)]])</f>
        <v>SENTINEL ELEMENTARY SCHOOL DISTRICT NO. 71</v>
      </c>
      <c r="I67" s="119" t="str">
        <f t="shared" si="2"/>
        <v>Sentinel Elementary</v>
      </c>
      <c r="J67" s="118" t="s">
        <v>14915</v>
      </c>
      <c r="K67" s="87" t="str">
        <f>+Table3[[#This Row],[Short Name]]</f>
        <v>Sentinel Elementary</v>
      </c>
      <c r="L67" s="87"/>
      <c r="M67" s="75"/>
      <c r="N67" s="75"/>
      <c r="O67" s="75"/>
    </row>
    <row r="68" spans="1:15" ht="12" outlineLevel="1" x14ac:dyDescent="0.2">
      <c r="A68" s="111">
        <v>4035</v>
      </c>
      <c r="B68" s="111" t="s">
        <v>14483</v>
      </c>
      <c r="C68" s="110"/>
      <c r="D68" s="110"/>
      <c r="E68" s="110"/>
      <c r="F68" s="110" t="s">
        <v>7587</v>
      </c>
      <c r="G68" s="119" t="s">
        <v>12540</v>
      </c>
      <c r="H68" s="119" t="str">
        <f>UPPER(Table3[[#This Row],[Full Name (NEW)]])</f>
        <v>TEMPE ELEMENTARY SCHOOL DISTRICT NO. 3</v>
      </c>
      <c r="I68" s="119" t="str">
        <f t="shared" si="2"/>
        <v>Tempe Elementary</v>
      </c>
      <c r="J68" s="118" t="s">
        <v>14483</v>
      </c>
      <c r="K68" s="87" t="str">
        <f>+Table3[[#This Row],[Short Name]]</f>
        <v>Tempe Elementary</v>
      </c>
      <c r="L68" s="87"/>
      <c r="M68" s="75"/>
      <c r="N68" s="75"/>
      <c r="O68" s="75"/>
    </row>
    <row r="69" spans="1:15" ht="12" outlineLevel="1" x14ac:dyDescent="0.2">
      <c r="A69" s="111">
        <v>4036</v>
      </c>
      <c r="B69" s="111" t="s">
        <v>14916</v>
      </c>
      <c r="C69" s="110"/>
      <c r="D69" s="110"/>
      <c r="E69" s="110"/>
      <c r="F69" s="110" t="s">
        <v>7614</v>
      </c>
      <c r="G69" s="119" t="s">
        <v>12541</v>
      </c>
      <c r="H69" s="119" t="str">
        <f>UPPER(Table3[[#This Row],[Full Name (NEW)]])</f>
        <v>TOLLESON ELEMENTARY SCHOOL DISTRICT NO. 17</v>
      </c>
      <c r="I69" s="119" t="str">
        <f t="shared" si="2"/>
        <v>Tolleson Elementary</v>
      </c>
      <c r="J69" s="118" t="s">
        <v>14916</v>
      </c>
      <c r="K69" s="87" t="str">
        <f>+Table3[[#This Row],[Short Name]]</f>
        <v>Tolleson Elementary</v>
      </c>
      <c r="L69" s="87"/>
      <c r="M69" s="75"/>
      <c r="N69" s="75"/>
      <c r="O69" s="75"/>
    </row>
    <row r="70" spans="1:15" ht="12" outlineLevel="1" x14ac:dyDescent="0.2">
      <c r="A70" s="111">
        <v>4037</v>
      </c>
      <c r="B70" s="111" t="s">
        <v>14917</v>
      </c>
      <c r="C70" s="110"/>
      <c r="D70" s="110"/>
      <c r="E70" s="110"/>
      <c r="F70" s="110" t="s">
        <v>7665</v>
      </c>
      <c r="G70" s="119" t="s">
        <v>12542</v>
      </c>
      <c r="H70" s="119" t="str">
        <f>UPPER(Table3[[#This Row],[Full Name (NEW)]])</f>
        <v>UNION ELEMENTARY SCHOOL DISTRICT NO. 62</v>
      </c>
      <c r="I70" s="119" t="str">
        <f t="shared" si="2"/>
        <v>Union Elementary</v>
      </c>
      <c r="J70" s="118" t="s">
        <v>14917</v>
      </c>
      <c r="K70" s="87" t="str">
        <f>+Table3[[#This Row],[Short Name]]</f>
        <v>Union Elementary</v>
      </c>
      <c r="L70" s="87"/>
      <c r="M70" s="75"/>
      <c r="N70" s="75"/>
      <c r="O70" s="75"/>
    </row>
    <row r="71" spans="1:15" ht="12" outlineLevel="1" x14ac:dyDescent="0.2">
      <c r="A71" s="111">
        <v>4038</v>
      </c>
      <c r="B71" s="111" t="s">
        <v>14918</v>
      </c>
      <c r="C71" s="110"/>
      <c r="D71" s="110"/>
      <c r="E71" s="110"/>
      <c r="F71" s="110" t="s">
        <v>7596</v>
      </c>
      <c r="G71" s="119" t="s">
        <v>12543</v>
      </c>
      <c r="H71" s="119" t="str">
        <f>UPPER(Table3[[#This Row],[Full Name (NEW)]])</f>
        <v>WASHINGTON ELEMENTARY SCHOOL DISTRICT NO. 6</v>
      </c>
      <c r="I71" s="119" t="str">
        <f t="shared" si="2"/>
        <v>Washington Elementary</v>
      </c>
      <c r="J71" s="118" t="s">
        <v>14918</v>
      </c>
      <c r="K71" s="87" t="str">
        <f>+Table3[[#This Row],[Short Name]]</f>
        <v>Washington Elementary</v>
      </c>
      <c r="L71" s="87"/>
      <c r="M71" s="75"/>
      <c r="N71" s="75"/>
      <c r="O71" s="75"/>
    </row>
    <row r="72" spans="1:15" ht="12" outlineLevel="1" x14ac:dyDescent="0.2">
      <c r="A72" s="111">
        <v>4039</v>
      </c>
      <c r="B72" s="111" t="s">
        <v>14919</v>
      </c>
      <c r="C72" s="110"/>
      <c r="D72" s="110"/>
      <c r="E72" s="110"/>
      <c r="F72" s="110" t="s">
        <v>7599</v>
      </c>
      <c r="G72" s="119" t="s">
        <v>12544</v>
      </c>
      <c r="H72" s="119" t="str">
        <f>UPPER(Table3[[#This Row],[Full Name (NEW)]])</f>
        <v>WILSON ELEMENTARY SCHOOL DISTRICT NO. 7</v>
      </c>
      <c r="I72" s="119" t="str">
        <f t="shared" si="2"/>
        <v>Wilson Elementary</v>
      </c>
      <c r="J72" s="118" t="s">
        <v>14919</v>
      </c>
      <c r="K72" s="87" t="str">
        <f>+Table3[[#This Row],[Short Name]]</f>
        <v>Wilson Elementary</v>
      </c>
      <c r="L72" s="87"/>
      <c r="M72" s="75"/>
      <c r="N72" s="75"/>
      <c r="O72" s="75"/>
    </row>
    <row r="73" spans="1:15" ht="12" x14ac:dyDescent="0.2">
      <c r="A73" s="163"/>
      <c r="B73" s="163"/>
      <c r="C73" s="110"/>
      <c r="D73" s="117" t="s">
        <v>11140</v>
      </c>
      <c r="E73" s="117"/>
      <c r="F73" s="117"/>
      <c r="G73" s="117"/>
      <c r="H73" s="117" t="str">
        <f>UPPER(Table3[[#This Row],[Full Name (NEW)]])</f>
        <v/>
      </c>
      <c r="I73" s="117"/>
      <c r="J73" s="117"/>
      <c r="K73" s="85"/>
      <c r="L73" s="85"/>
      <c r="M73" s="85"/>
      <c r="N73" s="75"/>
      <c r="O73" s="75"/>
    </row>
    <row r="74" spans="1:15" ht="12" outlineLevel="1" x14ac:dyDescent="0.2">
      <c r="A74" s="111">
        <v>4040</v>
      </c>
      <c r="B74" s="111" t="s">
        <v>14477</v>
      </c>
      <c r="C74" s="110"/>
      <c r="D74" s="110"/>
      <c r="E74" s="110"/>
      <c r="F74" s="110" t="s">
        <v>7713</v>
      </c>
      <c r="G74" s="119" t="s">
        <v>12545</v>
      </c>
      <c r="H74" s="119" t="str">
        <f>UPPER(Table3[[#This Row],[Full Name (NEW)]])</f>
        <v>CAVE CREEK UNIFIED SCHOOL DISTRICT NO. 93</v>
      </c>
      <c r="I74" s="119" t="str">
        <f t="shared" ref="I74:I89" si="3">LEFT(G74, FIND("School", G74)-2)</f>
        <v>Cave Creek Unified</v>
      </c>
      <c r="J74" s="118" t="s">
        <v>14477</v>
      </c>
      <c r="K74" s="87" t="str">
        <f>+Table3[[#This Row],[Short Name]]</f>
        <v>Cave Creek Unified</v>
      </c>
      <c r="L74" s="87"/>
      <c r="M74" s="75" t="s">
        <v>12447</v>
      </c>
      <c r="N74" s="75"/>
      <c r="O74" s="75"/>
    </row>
    <row r="75" spans="1:15" ht="12" outlineLevel="1" x14ac:dyDescent="0.2">
      <c r="A75" s="111">
        <v>4041</v>
      </c>
      <c r="B75" s="111" t="s">
        <v>14920</v>
      </c>
      <c r="C75" s="110"/>
      <c r="D75" s="110"/>
      <c r="E75" s="110"/>
      <c r="F75" s="110" t="s">
        <v>7692</v>
      </c>
      <c r="G75" s="119" t="s">
        <v>12546</v>
      </c>
      <c r="H75" s="119" t="str">
        <f>UPPER(Table3[[#This Row],[Full Name (NEW)]])</f>
        <v>CHANDLER UNIFIED SCHOOL DISTRICT NO. 80</v>
      </c>
      <c r="I75" s="119" t="str">
        <f t="shared" si="3"/>
        <v>Chandler Unified</v>
      </c>
      <c r="J75" s="118" t="s">
        <v>14920</v>
      </c>
      <c r="K75" s="87" t="str">
        <f>+Table3[[#This Row],[Short Name]]</f>
        <v>Chandler Unified</v>
      </c>
      <c r="L75" s="87"/>
      <c r="M75" s="80" t="s">
        <v>12448</v>
      </c>
      <c r="N75" s="75"/>
      <c r="O75" s="75"/>
    </row>
    <row r="76" spans="1:15" ht="12" outlineLevel="1" x14ac:dyDescent="0.2">
      <c r="A76" s="111">
        <v>4042</v>
      </c>
      <c r="B76" s="111" t="s">
        <v>14921</v>
      </c>
      <c r="C76" s="110"/>
      <c r="D76" s="110"/>
      <c r="E76" s="110"/>
      <c r="F76" s="110" t="s">
        <v>7722</v>
      </c>
      <c r="G76" s="119" t="s">
        <v>12547</v>
      </c>
      <c r="H76" s="119" t="str">
        <f>UPPER(Table3[[#This Row],[Full Name (NEW)]])</f>
        <v>DEER VALLEY UNIFIED SCHOOL DISTRICT NO. 97</v>
      </c>
      <c r="I76" s="119" t="str">
        <f t="shared" si="3"/>
        <v>Deer Valley Unified</v>
      </c>
      <c r="J76" s="118" t="s">
        <v>14921</v>
      </c>
      <c r="K76" s="87" t="str">
        <f>+Table3[[#This Row],[Short Name]]</f>
        <v>Deer Valley Unified</v>
      </c>
      <c r="L76" s="87"/>
      <c r="M76" s="75"/>
      <c r="N76" s="75"/>
      <c r="O76" s="75"/>
    </row>
    <row r="77" spans="1:15" ht="12" outlineLevel="1" x14ac:dyDescent="0.2">
      <c r="A77" s="111">
        <v>4043</v>
      </c>
      <c r="B77" s="111" t="s">
        <v>14922</v>
      </c>
      <c r="C77" s="110"/>
      <c r="D77" s="110"/>
      <c r="E77" s="110"/>
      <c r="F77" s="110" t="s">
        <v>7704</v>
      </c>
      <c r="G77" s="119" t="s">
        <v>12548</v>
      </c>
      <c r="H77" s="119" t="str">
        <f>UPPER(Table3[[#This Row],[Full Name (NEW)]])</f>
        <v>DYSART UNIFIED SCHOOL DISTRICT NO. 89</v>
      </c>
      <c r="I77" s="119" t="str">
        <f t="shared" si="3"/>
        <v>Dysart Unified</v>
      </c>
      <c r="J77" s="118" t="s">
        <v>14922</v>
      </c>
      <c r="K77" s="87" t="str">
        <f>+Table3[[#This Row],[Short Name]]</f>
        <v>Dysart Unified</v>
      </c>
      <c r="L77" s="87"/>
      <c r="M77" s="75"/>
      <c r="N77" s="75"/>
      <c r="O77" s="75"/>
    </row>
    <row r="78" spans="1:15" ht="12" outlineLevel="1" x14ac:dyDescent="0.2">
      <c r="A78" s="111">
        <v>4044</v>
      </c>
      <c r="B78" s="111" t="s">
        <v>14923</v>
      </c>
      <c r="C78" s="110"/>
      <c r="D78" s="110"/>
      <c r="E78" s="110"/>
      <c r="F78" s="110" t="s">
        <v>7620</v>
      </c>
      <c r="G78" s="119" t="s">
        <v>12549</v>
      </c>
      <c r="H78" s="119" t="str">
        <f>UPPER(Table3[[#This Row],[Full Name (NEW)]])</f>
        <v>GILA BEND UNIFIED SCHOOL DISTRICT NO. 24</v>
      </c>
      <c r="I78" s="119" t="str">
        <f t="shared" si="3"/>
        <v>Gila Bend Unified</v>
      </c>
      <c r="J78" s="118" t="s">
        <v>14923</v>
      </c>
      <c r="K78" s="87" t="str">
        <f>+Table3[[#This Row],[Short Name]]</f>
        <v>Gila Bend Unified</v>
      </c>
      <c r="L78" s="87"/>
      <c r="M78" s="75"/>
      <c r="N78" s="75"/>
      <c r="O78" s="75"/>
    </row>
    <row r="79" spans="1:15" ht="12" outlineLevel="1" x14ac:dyDescent="0.2">
      <c r="A79" s="111">
        <v>4045</v>
      </c>
      <c r="B79" s="111" t="s">
        <v>14924</v>
      </c>
      <c r="C79" s="110"/>
      <c r="D79" s="110"/>
      <c r="E79" s="110"/>
      <c r="F79" s="110" t="s">
        <v>7641</v>
      </c>
      <c r="G79" s="119" t="s">
        <v>12550</v>
      </c>
      <c r="H79" s="119" t="str">
        <f>UPPER(Table3[[#This Row],[Full Name (NEW)]])</f>
        <v>GILBERT UNIFIED SCHOOL DISTRICT NO. 41</v>
      </c>
      <c r="I79" s="119" t="str">
        <f t="shared" si="3"/>
        <v>Gilbert Unified</v>
      </c>
      <c r="J79" s="118" t="s">
        <v>14924</v>
      </c>
      <c r="K79" s="87" t="str">
        <f>+Table3[[#This Row],[Short Name]]</f>
        <v>Gilbert Unified</v>
      </c>
      <c r="L79" s="87"/>
      <c r="M79" s="75"/>
      <c r="N79" s="75"/>
      <c r="O79" s="75"/>
    </row>
    <row r="80" spans="1:15" ht="12" outlineLevel="1" x14ac:dyDescent="0.2">
      <c r="A80" s="111">
        <v>4046</v>
      </c>
      <c r="B80" s="111" t="s">
        <v>14925</v>
      </c>
      <c r="C80" s="110"/>
      <c r="D80" s="110"/>
      <c r="E80" s="110"/>
      <c r="F80" s="110" t="s">
        <v>7590</v>
      </c>
      <c r="G80" s="119" t="s">
        <v>12551</v>
      </c>
      <c r="H80" s="119" t="str">
        <f>UPPER(Table3[[#This Row],[Full Name (NEW)]])</f>
        <v>MESA UNIFIED SCHOOL DISTRICT NO. 4</v>
      </c>
      <c r="I80" s="119" t="str">
        <f t="shared" si="3"/>
        <v>Mesa Unified</v>
      </c>
      <c r="J80" s="118" t="s">
        <v>14925</v>
      </c>
      <c r="K80" s="87" t="str">
        <f>+Table3[[#This Row],[Short Name]]</f>
        <v>Mesa Unified</v>
      </c>
      <c r="L80" s="87"/>
      <c r="M80" s="75"/>
      <c r="N80" s="75"/>
      <c r="O80" s="75"/>
    </row>
    <row r="81" spans="1:15" ht="12" outlineLevel="1" x14ac:dyDescent="0.2">
      <c r="A81" s="111">
        <v>4047</v>
      </c>
      <c r="B81" s="111" t="s">
        <v>14926</v>
      </c>
      <c r="C81" s="110"/>
      <c r="D81" s="110"/>
      <c r="E81" s="110"/>
      <c r="F81" s="110" t="s">
        <v>7680</v>
      </c>
      <c r="G81" s="119" t="s">
        <v>12552</v>
      </c>
      <c r="H81" s="119" t="str">
        <f>UPPER(Table3[[#This Row],[Full Name (NEW)]])</f>
        <v>PARADISE VALLEY UNIFIED SCHOOL DISTRICT NO. 69</v>
      </c>
      <c r="I81" s="119" t="str">
        <f t="shared" si="3"/>
        <v>Paradise Valley Unified</v>
      </c>
      <c r="J81" s="118" t="s">
        <v>14926</v>
      </c>
      <c r="K81" s="87" t="str">
        <f>+Table3[[#This Row],[Short Name]]</f>
        <v>Paradise Valley Unified</v>
      </c>
      <c r="L81" s="87"/>
      <c r="M81" s="75"/>
      <c r="N81" s="75"/>
      <c r="O81" s="75"/>
    </row>
    <row r="82" spans="1:15" ht="12" outlineLevel="1" x14ac:dyDescent="0.2">
      <c r="A82" s="111">
        <v>4048</v>
      </c>
      <c r="B82" s="111" t="s">
        <v>14927</v>
      </c>
      <c r="C82" s="110"/>
      <c r="D82" s="110"/>
      <c r="E82" s="110"/>
      <c r="F82" s="110" t="s">
        <v>7608</v>
      </c>
      <c r="G82" s="119" t="s">
        <v>12553</v>
      </c>
      <c r="H82" s="119" t="str">
        <f>UPPER(Table3[[#This Row],[Full Name (NEW)]])</f>
        <v>PEORIA UNIFIED SCHOOL DISTRICT NO. 11</v>
      </c>
      <c r="I82" s="119" t="str">
        <f t="shared" si="3"/>
        <v>Peoria Unified</v>
      </c>
      <c r="J82" s="118" t="s">
        <v>14927</v>
      </c>
      <c r="K82" s="87" t="str">
        <f>+Table3[[#This Row],[Short Name]]</f>
        <v>Peoria Unified</v>
      </c>
      <c r="L82" s="87"/>
      <c r="M82" s="75"/>
      <c r="N82" s="75"/>
      <c r="O82" s="75"/>
    </row>
    <row r="83" spans="1:15" ht="12" outlineLevel="1" x14ac:dyDescent="0.2">
      <c r="A83" s="111">
        <v>4049</v>
      </c>
      <c r="B83" s="111" t="s">
        <v>14928</v>
      </c>
      <c r="C83" s="110"/>
      <c r="D83" s="110"/>
      <c r="E83" s="110"/>
      <c r="F83" s="110" t="s">
        <v>7719</v>
      </c>
      <c r="G83" s="119" t="s">
        <v>12554</v>
      </c>
      <c r="H83" s="119" t="str">
        <f>UPPER(Table3[[#This Row],[Full Name (NEW)]])</f>
        <v>QUEEN CREEK UNIFIED SCHOOL DISTRICT NO. 95</v>
      </c>
      <c r="I83" s="119" t="str">
        <f t="shared" si="3"/>
        <v>Queen Creek Unified</v>
      </c>
      <c r="J83" s="118" t="s">
        <v>14928</v>
      </c>
      <c r="K83" s="87" t="str">
        <f>+Table3[[#This Row],[Short Name]]</f>
        <v>Queen Creek Unified</v>
      </c>
      <c r="L83" s="87"/>
      <c r="M83" s="75"/>
      <c r="N83" s="75"/>
      <c r="O83" s="75"/>
    </row>
    <row r="84" spans="1:15" ht="12" outlineLevel="1" x14ac:dyDescent="0.2">
      <c r="A84" s="111">
        <v>4050</v>
      </c>
      <c r="B84" s="111" t="s">
        <v>14929</v>
      </c>
      <c r="C84" s="110"/>
      <c r="D84" s="110"/>
      <c r="E84" s="110"/>
      <c r="F84" s="110" t="s">
        <v>7707</v>
      </c>
      <c r="G84" s="119" t="s">
        <v>12555</v>
      </c>
      <c r="H84" s="119" t="str">
        <f>UPPER(Table3[[#This Row],[Full Name (NEW)]])</f>
        <v>SADDLE MOUNTAIN UNIFIED SCHOOL DISTRICT NO. 90</v>
      </c>
      <c r="I84" s="119" t="str">
        <f t="shared" si="3"/>
        <v>Saddle Mountain Unified</v>
      </c>
      <c r="J84" s="118" t="s">
        <v>14929</v>
      </c>
      <c r="K84" s="87" t="str">
        <f>+Table3[[#This Row],[Short Name]]</f>
        <v>Saddle Mountain Unified</v>
      </c>
      <c r="L84" s="87"/>
      <c r="M84" s="75"/>
      <c r="N84" s="75"/>
      <c r="O84" s="75"/>
    </row>
    <row r="85" spans="1:15" ht="12" outlineLevel="1" x14ac:dyDescent="0.2">
      <c r="A85" s="111">
        <v>4051</v>
      </c>
      <c r="B85" s="111" t="s">
        <v>14930</v>
      </c>
      <c r="C85" s="110"/>
      <c r="D85" s="110"/>
      <c r="E85" s="110"/>
      <c r="F85" s="110" t="s">
        <v>7653</v>
      </c>
      <c r="G85" s="119" t="s">
        <v>12556</v>
      </c>
      <c r="H85" s="119" t="str">
        <f>UPPER(Table3[[#This Row],[Full Name (NEW)]])</f>
        <v>SCOTTSDALE UNIFIED SCHOOL SCHOOL DISTRICT NO. 48</v>
      </c>
      <c r="I85" s="119" t="str">
        <f t="shared" si="3"/>
        <v>Scottsdale Unified</v>
      </c>
      <c r="J85" s="118" t="s">
        <v>14930</v>
      </c>
      <c r="K85" s="87" t="str">
        <f>+Table3[[#This Row],[Short Name]]</f>
        <v>Scottsdale Unified</v>
      </c>
      <c r="L85" s="87"/>
      <c r="M85" s="75"/>
      <c r="N85" s="75"/>
      <c r="O85" s="75"/>
    </row>
    <row r="86" spans="1:15" ht="12" outlineLevel="1" x14ac:dyDescent="0.2">
      <c r="A86" s="111">
        <v>4052</v>
      </c>
      <c r="B86" s="111" t="s">
        <v>14931</v>
      </c>
      <c r="C86" s="110"/>
      <c r="D86" s="110"/>
      <c r="E86" s="110"/>
      <c r="F86" s="110" t="s">
        <v>7605</v>
      </c>
      <c r="G86" s="119" t="s">
        <v>12557</v>
      </c>
      <c r="H86" s="119" t="str">
        <f>UPPER(Table3[[#This Row],[Full Name (NEW)]])</f>
        <v>WICKENBURG UNIFIED SCHOOL DISTRICT NO. 9</v>
      </c>
      <c r="I86" s="119" t="str">
        <f t="shared" si="3"/>
        <v>Wickenburg Unified</v>
      </c>
      <c r="J86" s="118" t="s">
        <v>14931</v>
      </c>
      <c r="K86" s="87" t="str">
        <f>+Table3[[#This Row],[Short Name]]</f>
        <v>Wickenburg Unified</v>
      </c>
      <c r="L86" s="87"/>
      <c r="M86" s="75"/>
      <c r="N86" s="75"/>
      <c r="O86" s="75"/>
    </row>
    <row r="87" spans="1:15" ht="12" outlineLevel="1" x14ac:dyDescent="0.2">
      <c r="A87" s="111">
        <v>4053</v>
      </c>
      <c r="B87" s="111" t="s">
        <v>14932</v>
      </c>
      <c r="C87" s="110"/>
      <c r="D87" s="110"/>
      <c r="E87" s="110"/>
      <c r="F87" s="110" t="s">
        <v>7725</v>
      </c>
      <c r="G87" s="120" t="s">
        <v>12558</v>
      </c>
      <c r="H87" s="120" t="str">
        <f>UPPER(Table3[[#This Row],[Full Name (NEW)]])</f>
        <v>FOUNTAIN HILLS UNIFIED SCHOOL DISTRICT NO. 98</v>
      </c>
      <c r="I87" s="119" t="str">
        <f t="shared" si="3"/>
        <v>Fountain Hills Unified</v>
      </c>
      <c r="J87" s="118" t="s">
        <v>14932</v>
      </c>
      <c r="K87" s="87" t="str">
        <f>+Table3[[#This Row],[Short Name]]</f>
        <v>Fountain Hills Unified</v>
      </c>
      <c r="L87" s="88"/>
      <c r="M87" s="75" t="s">
        <v>12158</v>
      </c>
      <c r="N87" s="75"/>
      <c r="O87" s="75"/>
    </row>
    <row r="88" spans="1:15" ht="12" outlineLevel="1" x14ac:dyDescent="0.2">
      <c r="A88" s="111">
        <v>4054</v>
      </c>
      <c r="B88" s="111" t="s">
        <v>14933</v>
      </c>
      <c r="C88" s="110"/>
      <c r="D88" s="110"/>
      <c r="E88" s="110"/>
      <c r="F88" s="110" t="s">
        <v>7695</v>
      </c>
      <c r="G88" s="119" t="s">
        <v>12559</v>
      </c>
      <c r="H88" s="119" t="str">
        <f>UPPER(Table3[[#This Row],[Full Name (NEW)]])</f>
        <v>NADABURG UNIFIED SCHOOL DISTRICT NO. 81</v>
      </c>
      <c r="I88" s="119" t="str">
        <f t="shared" si="3"/>
        <v>Nadaburg Unified</v>
      </c>
      <c r="J88" s="118" t="s">
        <v>14933</v>
      </c>
      <c r="K88" s="87" t="str">
        <f>+Table3[[#This Row],[Short Name]]</f>
        <v>Nadaburg Unified</v>
      </c>
      <c r="L88" s="87"/>
      <c r="M88" s="75" t="s">
        <v>12158</v>
      </c>
      <c r="N88" s="75"/>
      <c r="O88" s="75"/>
    </row>
    <row r="89" spans="1:15" ht="12" outlineLevel="1" x14ac:dyDescent="0.2">
      <c r="A89" s="111">
        <v>4055</v>
      </c>
      <c r="B89" s="111" t="s">
        <v>14934</v>
      </c>
      <c r="C89" s="110"/>
      <c r="D89" s="110"/>
      <c r="E89" s="110"/>
      <c r="F89" s="110" t="s">
        <v>7662</v>
      </c>
      <c r="G89" s="119" t="s">
        <v>12560</v>
      </c>
      <c r="H89" s="119" t="str">
        <f>UPPER(Table3[[#This Row],[Full Name (NEW)]])</f>
        <v>HIGLEY UNIFIED SCHOOL DISTRICT NO. 60</v>
      </c>
      <c r="I89" s="119" t="str">
        <f t="shared" si="3"/>
        <v>Higley Unified</v>
      </c>
      <c r="J89" s="118" t="s">
        <v>14934</v>
      </c>
      <c r="K89" s="87" t="str">
        <f>+Table3[[#This Row],[Short Name]]</f>
        <v>Higley Unified</v>
      </c>
      <c r="L89" s="87"/>
      <c r="M89" s="75" t="s">
        <v>12158</v>
      </c>
      <c r="N89" s="75"/>
      <c r="O89" s="75"/>
    </row>
    <row r="90" spans="1:15" ht="12" x14ac:dyDescent="0.2">
      <c r="A90" s="163"/>
      <c r="B90" s="163"/>
      <c r="C90" s="110"/>
      <c r="D90" s="117" t="s">
        <v>12049</v>
      </c>
      <c r="E90" s="117"/>
      <c r="F90" s="117"/>
      <c r="G90" s="117"/>
      <c r="H90" s="117" t="str">
        <f>UPPER(Table3[[#This Row],[Full Name (NEW)]])</f>
        <v/>
      </c>
      <c r="I90" s="117"/>
      <c r="J90" s="117"/>
      <c r="K90" s="85"/>
      <c r="L90" s="85"/>
      <c r="M90" s="85"/>
      <c r="N90" s="75"/>
      <c r="O90" s="75"/>
    </row>
    <row r="91" spans="1:15" ht="12" outlineLevel="1" x14ac:dyDescent="0.2">
      <c r="A91" s="111">
        <v>4056</v>
      </c>
      <c r="B91" s="111" t="s">
        <v>14935</v>
      </c>
      <c r="C91" s="110"/>
      <c r="D91" s="110"/>
      <c r="E91" s="110"/>
      <c r="F91" s="110" t="s">
        <v>9694</v>
      </c>
      <c r="G91" s="110" t="s">
        <v>12142</v>
      </c>
      <c r="H91" s="110" t="str">
        <f>UPPER(Table3[[#This Row],[Full Name (NEW)]])</f>
        <v>WILLIAMS AIR FORCE BASE DISTRICT</v>
      </c>
      <c r="I91" s="110" t="s">
        <v>12452</v>
      </c>
      <c r="J91" s="118" t="s">
        <v>14935</v>
      </c>
      <c r="K91" s="75" t="str">
        <f>+Table3[[#This Row],[Short Name]]</f>
        <v>Williams Air Force Base</v>
      </c>
      <c r="L91" s="75"/>
      <c r="M91" s="75"/>
      <c r="N91" s="75"/>
      <c r="O91" s="75"/>
    </row>
    <row r="92" spans="1:15" ht="12" outlineLevel="1" x14ac:dyDescent="0.2">
      <c r="A92" s="111">
        <v>4057</v>
      </c>
      <c r="B92" s="111" t="s">
        <v>14936</v>
      </c>
      <c r="C92" s="110"/>
      <c r="D92" s="110"/>
      <c r="E92" s="110"/>
      <c r="F92" s="110" t="s">
        <v>9697</v>
      </c>
      <c r="G92" s="110" t="s">
        <v>12143</v>
      </c>
      <c r="H92" s="110" t="str">
        <f>UPPER(Table3[[#This Row],[Full Name (NEW)]])</f>
        <v>WILLIAMS AIR FORCE BASE ACCOMODATION DISTRICT</v>
      </c>
      <c r="I92" s="110" t="s">
        <v>12453</v>
      </c>
      <c r="J92" s="118" t="s">
        <v>14936</v>
      </c>
      <c r="K92" s="75" t="str">
        <f>+Table3[[#This Row],[Short Name]]</f>
        <v>Williams Air Force Base Accomodation</v>
      </c>
      <c r="L92" s="75"/>
      <c r="M92" s="75"/>
      <c r="N92" s="75"/>
      <c r="O92" s="75"/>
    </row>
    <row r="93" spans="1:15" ht="12" outlineLevel="1" x14ac:dyDescent="0.2">
      <c r="A93" s="111">
        <v>4058</v>
      </c>
      <c r="B93" s="111" t="s">
        <v>14937</v>
      </c>
      <c r="C93" s="110"/>
      <c r="D93" s="110"/>
      <c r="E93" s="110"/>
      <c r="F93" s="110" t="s">
        <v>9691</v>
      </c>
      <c r="G93" s="110" t="s">
        <v>11809</v>
      </c>
      <c r="H93" s="110" t="str">
        <f>UPPER(Table3[[#This Row],[Full Name (NEW)]])</f>
        <v>MARICOPA REGIONAL SCHOOL DISTRICT</v>
      </c>
      <c r="I93" s="110" t="s">
        <v>12454</v>
      </c>
      <c r="J93" s="118" t="s">
        <v>14937</v>
      </c>
      <c r="K93" s="75" t="str">
        <f>+Table3[[#This Row],[Short Name]]</f>
        <v>Maricopa Regional</v>
      </c>
      <c r="L93" s="75"/>
      <c r="M93" s="75"/>
      <c r="N93" s="75"/>
      <c r="O93" s="75"/>
    </row>
    <row r="94" spans="1:15" ht="12" x14ac:dyDescent="0.2">
      <c r="A94" s="163"/>
      <c r="B94" s="163"/>
      <c r="C94" s="110"/>
      <c r="D94" s="117" t="s">
        <v>12048</v>
      </c>
      <c r="E94" s="117"/>
      <c r="F94" s="117"/>
      <c r="G94" s="117"/>
      <c r="H94" s="117" t="str">
        <f>UPPER(Table3[[#This Row],[Full Name (NEW)]])</f>
        <v/>
      </c>
      <c r="I94" s="117"/>
      <c r="J94" s="117"/>
      <c r="K94" s="85"/>
      <c r="L94" s="85"/>
      <c r="M94" s="85"/>
      <c r="N94" s="75"/>
      <c r="O94" s="75"/>
    </row>
    <row r="95" spans="1:15" ht="12" outlineLevel="1" x14ac:dyDescent="0.2">
      <c r="A95" s="111">
        <v>4059</v>
      </c>
      <c r="B95" s="111" t="s">
        <v>14938</v>
      </c>
      <c r="C95" s="110"/>
      <c r="D95" s="110"/>
      <c r="E95" s="110"/>
      <c r="F95" s="110" t="s">
        <v>9685</v>
      </c>
      <c r="G95" s="119" t="s">
        <v>12144</v>
      </c>
      <c r="H95" s="119" t="str">
        <f>UPPER(Table3[[#This Row],[Full Name (NEW)]])</f>
        <v>EAST VALLEY INSTITUTE OF TECHNOLOGY DISTRICT</v>
      </c>
      <c r="I95" s="119" t="s">
        <v>12455</v>
      </c>
      <c r="J95" s="118" t="s">
        <v>14938</v>
      </c>
      <c r="K95" s="87" t="str">
        <f>+Table3[[#This Row],[Short Name]]</f>
        <v>The Institute of Technology</v>
      </c>
      <c r="L95" s="87"/>
      <c r="M95" s="75"/>
      <c r="N95" s="75"/>
      <c r="O95" s="75"/>
    </row>
    <row r="96" spans="1:15" ht="12" outlineLevel="1" x14ac:dyDescent="0.2">
      <c r="A96" s="111">
        <v>4060</v>
      </c>
      <c r="B96" s="111" t="s">
        <v>14939</v>
      </c>
      <c r="C96" s="110"/>
      <c r="D96" s="110"/>
      <c r="E96" s="110"/>
      <c r="F96" s="110" t="s">
        <v>9688</v>
      </c>
      <c r="G96" s="119" t="s">
        <v>12668</v>
      </c>
      <c r="H96" s="119" t="str">
        <f>UPPER(Table3[[#This Row],[Full Name (NEW)]])</f>
        <v>WEST MARICOPA EDUCATION DISTRICT</v>
      </c>
      <c r="I96" s="119" t="s">
        <v>12456</v>
      </c>
      <c r="J96" s="118" t="s">
        <v>14939</v>
      </c>
      <c r="K96" s="87" t="str">
        <f>+Table3[[#This Row],[Short Name]]</f>
        <v>West MEC</v>
      </c>
      <c r="L96" s="87"/>
      <c r="M96" s="75"/>
      <c r="N96" s="75"/>
      <c r="O96" s="75"/>
    </row>
    <row r="97" spans="1:15" ht="12" x14ac:dyDescent="0.2">
      <c r="A97" s="163"/>
      <c r="B97" s="163"/>
      <c r="C97" s="112" t="s">
        <v>10898</v>
      </c>
      <c r="D97" s="112"/>
      <c r="E97" s="112"/>
      <c r="F97" s="112"/>
      <c r="G97" s="112"/>
      <c r="H97" s="112" t="str">
        <f>UPPER(Table3[[#This Row],[Full Name (NEW)]])</f>
        <v/>
      </c>
      <c r="I97" s="112"/>
      <c r="J97" s="117"/>
      <c r="K97" s="77"/>
      <c r="L97" s="77"/>
      <c r="M97" s="77"/>
      <c r="N97" s="75"/>
      <c r="O97" s="75"/>
    </row>
    <row r="98" spans="1:15" ht="12" outlineLevel="1" x14ac:dyDescent="0.2">
      <c r="A98" s="111" t="s">
        <v>12141</v>
      </c>
      <c r="B98" s="111" t="s">
        <v>14940</v>
      </c>
      <c r="C98" s="110"/>
      <c r="D98" s="110"/>
      <c r="E98" s="110"/>
      <c r="F98" s="110" t="s">
        <v>10117</v>
      </c>
      <c r="G98" s="110" t="s">
        <v>12146</v>
      </c>
      <c r="H98" s="110" t="str">
        <f>UPPER(Table3[[#This Row],[Full Name (NEW)]])</f>
        <v>MARICOPA COUNTY COMMUNITY COLLEGE DISTRICT</v>
      </c>
      <c r="I98" s="110" t="s">
        <v>12457</v>
      </c>
      <c r="J98" s="111" t="s">
        <v>14940</v>
      </c>
      <c r="K98" s="75" t="str">
        <f>+Table3[[#This Row],[Short Name]]</f>
        <v>Maricopa County CC</v>
      </c>
      <c r="L98" s="75"/>
      <c r="M98" s="75"/>
      <c r="N98" s="75"/>
      <c r="O98" s="75"/>
    </row>
    <row r="99" spans="1:15" ht="12" x14ac:dyDescent="0.2">
      <c r="A99" s="163"/>
      <c r="B99" s="163"/>
      <c r="C99" s="112" t="s">
        <v>10900</v>
      </c>
      <c r="D99" s="112"/>
      <c r="E99" s="112"/>
      <c r="F99" s="112"/>
      <c r="G99" s="112"/>
      <c r="H99" s="112" t="str">
        <f>UPPER(Table3[[#This Row],[Full Name (NEW)]])</f>
        <v/>
      </c>
      <c r="I99" s="112"/>
      <c r="J99" s="112"/>
      <c r="K99" s="77"/>
      <c r="L99" s="77"/>
      <c r="M99" s="77"/>
      <c r="N99" s="75"/>
      <c r="O99" s="75"/>
    </row>
    <row r="100" spans="1:15" ht="12" x14ac:dyDescent="0.2">
      <c r="A100" s="163"/>
      <c r="B100" s="163"/>
      <c r="C100" s="110"/>
      <c r="D100" s="117" t="s">
        <v>11154</v>
      </c>
      <c r="E100" s="117"/>
      <c r="F100" s="117"/>
      <c r="G100" s="117"/>
      <c r="H100" s="117" t="str">
        <f>UPPER(Table3[[#This Row],[Full Name (NEW)]])</f>
        <v/>
      </c>
      <c r="I100" s="117"/>
      <c r="J100" s="117"/>
      <c r="K100" s="85"/>
      <c r="L100" s="85"/>
      <c r="M100" s="85"/>
      <c r="N100" s="75"/>
      <c r="O100" s="75"/>
    </row>
    <row r="101" spans="1:15" ht="12" x14ac:dyDescent="0.2">
      <c r="A101" s="163"/>
      <c r="B101" s="163"/>
      <c r="C101" s="110"/>
      <c r="D101" s="110"/>
      <c r="E101" s="121" t="s">
        <v>11154</v>
      </c>
      <c r="F101" s="121"/>
      <c r="G101" s="121"/>
      <c r="H101" s="121" t="str">
        <f>UPPER(Table3[[#This Row],[Full Name (NEW)]])</f>
        <v/>
      </c>
      <c r="I101" s="121"/>
      <c r="J101" s="121"/>
      <c r="K101" s="89"/>
      <c r="L101" s="89"/>
      <c r="M101" s="89"/>
      <c r="N101" s="75"/>
      <c r="O101" s="75"/>
    </row>
    <row r="102" spans="1:15" ht="12" outlineLevel="1" x14ac:dyDescent="0.2">
      <c r="A102" s="111">
        <v>6002</v>
      </c>
      <c r="B102" s="111" t="s">
        <v>14463</v>
      </c>
      <c r="C102" s="110"/>
      <c r="D102" s="110"/>
      <c r="E102" s="110"/>
      <c r="F102" s="110" t="s">
        <v>1638</v>
      </c>
      <c r="G102" s="110" t="s">
        <v>12578</v>
      </c>
      <c r="H102" s="110" t="str">
        <f>UPPER(Table3[[#This Row],[Full Name (NEW)]])</f>
        <v>COTTONWOODS MAINTENANCE IMPROVEMENT DISTRICT</v>
      </c>
      <c r="I102" s="110" t="s">
        <v>12575</v>
      </c>
      <c r="J102" s="118"/>
      <c r="K102" s="75" t="s">
        <v>11599</v>
      </c>
      <c r="L102" s="75">
        <v>28789</v>
      </c>
      <c r="M102" s="75"/>
      <c r="N102" s="75"/>
      <c r="O102" s="75"/>
    </row>
    <row r="103" spans="1:15" ht="12" outlineLevel="1" x14ac:dyDescent="0.2">
      <c r="A103" s="111">
        <v>6004</v>
      </c>
      <c r="B103" s="111" t="s">
        <v>14941</v>
      </c>
      <c r="C103" s="110"/>
      <c r="D103" s="110"/>
      <c r="E103" s="110"/>
      <c r="F103" s="110" t="s">
        <v>1819</v>
      </c>
      <c r="G103" s="110" t="s">
        <v>12282</v>
      </c>
      <c r="H103" s="110" t="str">
        <f>UPPER(Table3[[#This Row],[Full Name (NEW)]])</f>
        <v>QUEEN CREEK DOMESTIC WATER IMPROVEMENT DISTRICT</v>
      </c>
      <c r="I103" s="110" t="s">
        <v>12577</v>
      </c>
      <c r="J103" s="118"/>
      <c r="K103" s="75" t="s">
        <v>10892</v>
      </c>
      <c r="L103" s="75">
        <v>28793</v>
      </c>
      <c r="M103" s="75"/>
      <c r="N103" s="75"/>
      <c r="O103" s="75"/>
    </row>
    <row r="104" spans="1:15" ht="12" outlineLevel="1" x14ac:dyDescent="0.2">
      <c r="A104" s="111">
        <v>6005</v>
      </c>
      <c r="B104" s="111" t="s">
        <v>14942</v>
      </c>
      <c r="C104" s="110"/>
      <c r="D104" s="110"/>
      <c r="E104" s="110"/>
      <c r="F104" s="110" t="s">
        <v>1695</v>
      </c>
      <c r="G104" s="113" t="s">
        <v>12286</v>
      </c>
      <c r="H104" s="113" t="str">
        <f>UPPER(Table3[[#This Row],[Full Name (NEW)]])</f>
        <v>CHANDLER ENHANCEMENT SERVICE DISTRICT</v>
      </c>
      <c r="I104" s="113" t="s">
        <v>12580</v>
      </c>
      <c r="J104" s="118"/>
      <c r="K104" s="80" t="s">
        <v>11575</v>
      </c>
      <c r="L104" s="80">
        <v>28906</v>
      </c>
      <c r="M104" s="75"/>
      <c r="N104" s="75"/>
      <c r="O104" s="75"/>
    </row>
    <row r="105" spans="1:15" ht="12" outlineLevel="1" x14ac:dyDescent="0.2">
      <c r="A105" s="111">
        <v>6006</v>
      </c>
      <c r="B105" s="111" t="s">
        <v>14943</v>
      </c>
      <c r="C105" s="110"/>
      <c r="D105" s="110"/>
      <c r="E105" s="110"/>
      <c r="F105" s="110" t="s">
        <v>1578</v>
      </c>
      <c r="G105" s="110" t="s">
        <v>12285</v>
      </c>
      <c r="H105" s="110" t="str">
        <f>UPPER(Table3[[#This Row],[Full Name (NEW)]])</f>
        <v>TEMPE ENHANCEMENT SERVICE DISTRICT</v>
      </c>
      <c r="I105" s="110" t="s">
        <v>12581</v>
      </c>
      <c r="J105" s="118"/>
      <c r="K105" s="75" t="s">
        <v>11583</v>
      </c>
      <c r="L105" s="75">
        <v>28769</v>
      </c>
      <c r="M105" s="75"/>
      <c r="N105" s="75"/>
      <c r="O105" s="75"/>
    </row>
    <row r="106" spans="1:15" ht="12" outlineLevel="1" x14ac:dyDescent="0.2">
      <c r="A106" s="111">
        <v>6011</v>
      </c>
      <c r="B106" s="111" t="s">
        <v>14944</v>
      </c>
      <c r="C106" s="110"/>
      <c r="D106" s="110"/>
      <c r="E106" s="110"/>
      <c r="F106" s="110" t="s">
        <v>1566</v>
      </c>
      <c r="G106" s="110" t="s">
        <v>12574</v>
      </c>
      <c r="H106" s="110" t="str">
        <f>UPPER(Table3[[#This Row],[Full Name (NEW)]])</f>
        <v>GOODYEAR COMMUNITY FACILITIES GENERAL DISTRICT NO. 1</v>
      </c>
      <c r="I106" s="110" t="s">
        <v>12589</v>
      </c>
      <c r="J106" s="118"/>
      <c r="K106" s="75" t="s">
        <v>11577</v>
      </c>
      <c r="L106" s="75">
        <v>28763</v>
      </c>
      <c r="M106" s="75"/>
      <c r="N106" s="75"/>
      <c r="O106" s="75"/>
    </row>
    <row r="107" spans="1:15" ht="12" outlineLevel="1" x14ac:dyDescent="0.2">
      <c r="A107" s="111">
        <v>6012</v>
      </c>
      <c r="B107" s="111" t="s">
        <v>14945</v>
      </c>
      <c r="C107" s="110"/>
      <c r="D107" s="110"/>
      <c r="E107" s="110"/>
      <c r="F107" s="110" t="s">
        <v>1563</v>
      </c>
      <c r="G107" s="110" t="s">
        <v>12573</v>
      </c>
      <c r="H107" s="110" t="str">
        <f>UPPER(Table3[[#This Row],[Full Name (NEW)]])</f>
        <v>GOODYEAR COMMUNITY FACILITIES UTILITIES DISTRICT NO. 1</v>
      </c>
      <c r="I107" s="110" t="s">
        <v>12590</v>
      </c>
      <c r="J107" s="118"/>
      <c r="K107" s="75" t="s">
        <v>11577</v>
      </c>
      <c r="L107" s="75">
        <v>28762</v>
      </c>
      <c r="M107" s="75"/>
      <c r="N107" s="75"/>
      <c r="O107" s="75"/>
    </row>
    <row r="108" spans="1:15" ht="12" outlineLevel="1" x14ac:dyDescent="0.2">
      <c r="A108" s="111">
        <v>6013</v>
      </c>
      <c r="B108" s="111" t="s">
        <v>14946</v>
      </c>
      <c r="C108" s="110"/>
      <c r="D108" s="110"/>
      <c r="E108" s="110"/>
      <c r="F108" s="110" t="s">
        <v>1667</v>
      </c>
      <c r="G108" s="110" t="s">
        <v>12561</v>
      </c>
      <c r="H108" s="110" t="str">
        <f>UPPER(Table3[[#This Row],[Full Name (NEW)]])</f>
        <v>PEORIA MAINTENANCE IMPROVEMENT DISTRICT NO. 1025</v>
      </c>
      <c r="I108" s="110" t="s">
        <v>12591</v>
      </c>
      <c r="J108" s="118"/>
      <c r="K108" s="75" t="s">
        <v>11580</v>
      </c>
      <c r="L108" s="75">
        <v>28926</v>
      </c>
      <c r="M108" s="75"/>
      <c r="N108" s="75"/>
      <c r="O108" s="75"/>
    </row>
    <row r="109" spans="1:15" ht="12" outlineLevel="1" x14ac:dyDescent="0.2">
      <c r="A109" s="111">
        <v>6014</v>
      </c>
      <c r="B109" s="111" t="s">
        <v>14947</v>
      </c>
      <c r="C109" s="110"/>
      <c r="D109" s="110"/>
      <c r="E109" s="110"/>
      <c r="F109" s="110" t="s">
        <v>1716</v>
      </c>
      <c r="G109" s="110" t="s">
        <v>12562</v>
      </c>
      <c r="H109" s="110" t="str">
        <f>UPPER(Table3[[#This Row],[Full Name (NEW)]])</f>
        <v>PEORIA MAINTENANCE IMPROVEMENT DISTRICT NO. 1044</v>
      </c>
      <c r="I109" s="110" t="s">
        <v>12592</v>
      </c>
      <c r="J109" s="118"/>
      <c r="K109" s="75" t="s">
        <v>11580</v>
      </c>
      <c r="L109" s="75">
        <v>28930</v>
      </c>
      <c r="M109" s="75"/>
      <c r="N109" s="75"/>
      <c r="O109" s="75"/>
    </row>
    <row r="110" spans="1:15" ht="12" outlineLevel="1" x14ac:dyDescent="0.2">
      <c r="A110" s="111">
        <v>6015</v>
      </c>
      <c r="B110" s="111" t="s">
        <v>14948</v>
      </c>
      <c r="C110" s="110"/>
      <c r="D110" s="110"/>
      <c r="E110" s="110"/>
      <c r="F110" s="110" t="s">
        <v>1602</v>
      </c>
      <c r="G110" s="110" t="s">
        <v>12563</v>
      </c>
      <c r="H110" s="110" t="str">
        <f>UPPER(Table3[[#This Row],[Full Name (NEW)]])</f>
        <v>PEORIA MAINTENANCE IMPROVEMENT DISTRICT NO. 1</v>
      </c>
      <c r="I110" s="110" t="s">
        <v>12593</v>
      </c>
      <c r="J110" s="118"/>
      <c r="K110" s="75" t="s">
        <v>11580</v>
      </c>
      <c r="L110" s="75">
        <v>28777</v>
      </c>
      <c r="M110" s="75"/>
      <c r="N110" s="75"/>
      <c r="O110" s="75"/>
    </row>
    <row r="111" spans="1:15" ht="12" outlineLevel="1" x14ac:dyDescent="0.2">
      <c r="A111" s="111">
        <v>6016</v>
      </c>
      <c r="B111" s="111" t="s">
        <v>14949</v>
      </c>
      <c r="C111" s="110"/>
      <c r="D111" s="110"/>
      <c r="E111" s="110"/>
      <c r="F111" s="110" t="s">
        <v>1623</v>
      </c>
      <c r="G111" s="110" t="s">
        <v>12564</v>
      </c>
      <c r="H111" s="110" t="str">
        <f>UPPER(Table3[[#This Row],[Full Name (NEW)]])</f>
        <v>PEORIA MAINTENANCE IMPROVEMENT DISTRICT NO. 10</v>
      </c>
      <c r="I111" s="110" t="s">
        <v>12594</v>
      </c>
      <c r="J111" s="118"/>
      <c r="K111" s="75" t="s">
        <v>11580</v>
      </c>
      <c r="L111" s="75">
        <v>28784</v>
      </c>
      <c r="M111" s="75"/>
      <c r="N111" s="75"/>
      <c r="O111" s="75"/>
    </row>
    <row r="112" spans="1:15" s="72" customFormat="1" ht="12" outlineLevel="1" x14ac:dyDescent="0.2">
      <c r="A112" s="111">
        <v>6017</v>
      </c>
      <c r="B112" s="111" t="s">
        <v>14950</v>
      </c>
      <c r="C112" s="113"/>
      <c r="D112" s="113"/>
      <c r="E112" s="113"/>
      <c r="F112" s="122" t="s">
        <v>1664</v>
      </c>
      <c r="G112" s="113" t="s">
        <v>12565</v>
      </c>
      <c r="H112" s="113" t="str">
        <f>UPPER(Table3[[#This Row],[Full Name (NEW)]])</f>
        <v>PEORIA MAINTENANCE IMPROVEMENT DISTRICT NO. 120</v>
      </c>
      <c r="I112" s="113" t="s">
        <v>12602</v>
      </c>
      <c r="J112" s="118"/>
      <c r="K112" s="80" t="s">
        <v>11580</v>
      </c>
      <c r="L112" s="80"/>
      <c r="M112" s="80"/>
      <c r="N112" s="90"/>
      <c r="O112" s="90"/>
    </row>
    <row r="113" spans="1:15" ht="12" outlineLevel="1" x14ac:dyDescent="0.2">
      <c r="A113" s="111">
        <v>6018</v>
      </c>
      <c r="B113" s="111" t="s">
        <v>14951</v>
      </c>
      <c r="C113" s="110"/>
      <c r="D113" s="110"/>
      <c r="E113" s="110"/>
      <c r="F113" s="110" t="s">
        <v>1605</v>
      </c>
      <c r="G113" s="110" t="s">
        <v>12566</v>
      </c>
      <c r="H113" s="110" t="str">
        <f>UPPER(Table3[[#This Row],[Full Name (NEW)]])</f>
        <v>PEORIA MAINTENANCE IMPROVEMENT DISTRICT NO. 2</v>
      </c>
      <c r="I113" s="110" t="s">
        <v>12595</v>
      </c>
      <c r="J113" s="118"/>
      <c r="K113" s="75" t="s">
        <v>11580</v>
      </c>
      <c r="L113" s="75">
        <v>28778</v>
      </c>
      <c r="M113" s="75"/>
      <c r="N113" s="75"/>
      <c r="O113" s="75"/>
    </row>
    <row r="114" spans="1:15" ht="12" outlineLevel="1" x14ac:dyDescent="0.2">
      <c r="A114" s="111">
        <v>6019</v>
      </c>
      <c r="B114" s="111" t="s">
        <v>14952</v>
      </c>
      <c r="C114" s="110"/>
      <c r="D114" s="110"/>
      <c r="E114" s="110"/>
      <c r="F114" s="110" t="s">
        <v>1608</v>
      </c>
      <c r="G114" s="110" t="s">
        <v>12567</v>
      </c>
      <c r="H114" s="110" t="str">
        <f>UPPER(Table3[[#This Row],[Full Name (NEW)]])</f>
        <v>PEORIA MAINTENANCE IMPROVEMENT DISTRICT NO. 3</v>
      </c>
      <c r="I114" s="110" t="s">
        <v>12596</v>
      </c>
      <c r="J114" s="118"/>
      <c r="K114" s="75" t="s">
        <v>11580</v>
      </c>
      <c r="L114" s="75">
        <v>28779</v>
      </c>
      <c r="M114" s="75"/>
      <c r="N114" s="75"/>
      <c r="O114" s="75"/>
    </row>
    <row r="115" spans="1:15" ht="12" outlineLevel="1" x14ac:dyDescent="0.2">
      <c r="A115" s="111">
        <v>6020</v>
      </c>
      <c r="B115" s="111" t="s">
        <v>14953</v>
      </c>
      <c r="C115" s="110"/>
      <c r="D115" s="110"/>
      <c r="E115" s="110"/>
      <c r="F115" s="110" t="s">
        <v>1611</v>
      </c>
      <c r="G115" s="110" t="s">
        <v>12568</v>
      </c>
      <c r="H115" s="110" t="str">
        <f>UPPER(Table3[[#This Row],[Full Name (NEW)]])</f>
        <v>PEORIA MAINTENANCE IMPROVEMENT DISTRICT NO. 4</v>
      </c>
      <c r="I115" s="110" t="s">
        <v>12597</v>
      </c>
      <c r="J115" s="118"/>
      <c r="K115" s="75" t="s">
        <v>11580</v>
      </c>
      <c r="L115" s="75">
        <v>28780</v>
      </c>
      <c r="M115" s="75"/>
      <c r="N115" s="75"/>
      <c r="O115" s="75"/>
    </row>
    <row r="116" spans="1:15" ht="12" outlineLevel="1" x14ac:dyDescent="0.2">
      <c r="A116" s="111">
        <v>6021</v>
      </c>
      <c r="B116" s="111" t="s">
        <v>14954</v>
      </c>
      <c r="C116" s="110"/>
      <c r="D116" s="110"/>
      <c r="E116" s="110"/>
      <c r="F116" s="110" t="s">
        <v>1614</v>
      </c>
      <c r="G116" s="110" t="s">
        <v>12569</v>
      </c>
      <c r="H116" s="110" t="str">
        <f>UPPER(Table3[[#This Row],[Full Name (NEW)]])</f>
        <v>PEORIA MAINTENANCE IMPROVEMENT DISTRICT NO. 5</v>
      </c>
      <c r="I116" s="110" t="s">
        <v>12598</v>
      </c>
      <c r="J116" s="118"/>
      <c r="K116" s="75" t="s">
        <v>11580</v>
      </c>
      <c r="L116" s="75">
        <v>28781</v>
      </c>
      <c r="M116" s="75"/>
      <c r="N116" s="75"/>
      <c r="O116" s="75"/>
    </row>
    <row r="117" spans="1:15" ht="12" outlineLevel="1" x14ac:dyDescent="0.2">
      <c r="A117" s="111">
        <v>6022</v>
      </c>
      <c r="B117" s="111" t="s">
        <v>14955</v>
      </c>
      <c r="C117" s="110"/>
      <c r="D117" s="110"/>
      <c r="E117" s="110"/>
      <c r="F117" s="110" t="s">
        <v>1617</v>
      </c>
      <c r="G117" s="110" t="s">
        <v>12570</v>
      </c>
      <c r="H117" s="110" t="str">
        <f>UPPER(Table3[[#This Row],[Full Name (NEW)]])</f>
        <v>PEORIA MAINTENANCE IMPROVEMENT DISTRICT NO. 6</v>
      </c>
      <c r="I117" s="110" t="s">
        <v>12599</v>
      </c>
      <c r="J117" s="118"/>
      <c r="K117" s="75" t="s">
        <v>11580</v>
      </c>
      <c r="L117" s="75">
        <v>28782</v>
      </c>
      <c r="M117" s="75"/>
      <c r="N117" s="75"/>
      <c r="O117" s="75"/>
    </row>
    <row r="118" spans="1:15" ht="12" outlineLevel="1" x14ac:dyDescent="0.2">
      <c r="A118" s="111">
        <v>6023</v>
      </c>
      <c r="B118" s="111" t="s">
        <v>14956</v>
      </c>
      <c r="C118" s="110"/>
      <c r="D118" s="110"/>
      <c r="E118" s="110"/>
      <c r="F118" s="110" t="s">
        <v>1649</v>
      </c>
      <c r="G118" s="110" t="s">
        <v>12571</v>
      </c>
      <c r="H118" s="110" t="str">
        <f>UPPER(Table3[[#This Row],[Full Name (NEW)]])</f>
        <v>PEORIA MAINTENANCE IMPROVEMENT DISTRICT NO. 69</v>
      </c>
      <c r="I118" s="110" t="s">
        <v>12600</v>
      </c>
      <c r="J118" s="118"/>
      <c r="K118" s="75" t="s">
        <v>11580</v>
      </c>
      <c r="L118" s="75">
        <v>28791</v>
      </c>
      <c r="M118" s="75"/>
      <c r="N118" s="75"/>
      <c r="O118" s="75"/>
    </row>
    <row r="119" spans="1:15" ht="12" outlineLevel="1" x14ac:dyDescent="0.2">
      <c r="A119" s="111">
        <v>6024</v>
      </c>
      <c r="B119" s="111" t="s">
        <v>14957</v>
      </c>
      <c r="C119" s="110"/>
      <c r="D119" s="110"/>
      <c r="E119" s="110"/>
      <c r="F119" s="110" t="s">
        <v>1620</v>
      </c>
      <c r="G119" s="110" t="s">
        <v>12572</v>
      </c>
      <c r="H119" s="110" t="str">
        <f>UPPER(Table3[[#This Row],[Full Name (NEW)]])</f>
        <v>PEORIA MAINTENANCE IMPROVEMENT DISTRICT NO. 7</v>
      </c>
      <c r="I119" s="110" t="s">
        <v>12601</v>
      </c>
      <c r="J119" s="118"/>
      <c r="K119" s="75" t="s">
        <v>11580</v>
      </c>
      <c r="L119" s="75">
        <v>28783</v>
      </c>
      <c r="M119" s="75"/>
      <c r="N119" s="75"/>
      <c r="O119" s="75"/>
    </row>
    <row r="120" spans="1:15" ht="12" outlineLevel="1" x14ac:dyDescent="0.2">
      <c r="A120" s="111">
        <v>6026</v>
      </c>
      <c r="B120" s="111" t="s">
        <v>14958</v>
      </c>
      <c r="C120" s="110"/>
      <c r="D120" s="110"/>
      <c r="E120" s="110"/>
      <c r="F120" s="110" t="s">
        <v>1569</v>
      </c>
      <c r="G120" s="110" t="s">
        <v>12284</v>
      </c>
      <c r="H120" s="110" t="str">
        <f>UPPER(Table3[[#This Row],[Full Name (NEW)]])</f>
        <v>PHOENIX ENHANCEMENT SERVICE DISTRICT</v>
      </c>
      <c r="I120" s="110" t="s">
        <v>12582</v>
      </c>
      <c r="J120" s="118"/>
      <c r="K120" s="75" t="s">
        <v>11147</v>
      </c>
      <c r="L120" s="75">
        <v>28765</v>
      </c>
      <c r="M120" s="75"/>
      <c r="N120" s="75"/>
      <c r="O120" s="75"/>
    </row>
    <row r="121" spans="1:15" ht="12" outlineLevel="1" x14ac:dyDescent="0.2">
      <c r="A121" s="111">
        <v>6027</v>
      </c>
      <c r="B121" s="111" t="s">
        <v>14959</v>
      </c>
      <c r="C121" s="110"/>
      <c r="D121" s="110"/>
      <c r="E121" s="110"/>
      <c r="F121" s="110" t="s">
        <v>1596</v>
      </c>
      <c r="G121" s="110" t="s">
        <v>12287</v>
      </c>
      <c r="H121" s="110" t="str">
        <f>UPPER(Table3[[#This Row],[Full Name (NEW)]])</f>
        <v>SCOTTSDALE ENHANCEMENT SERVICE DISTRICT</v>
      </c>
      <c r="I121" s="110" t="s">
        <v>12583</v>
      </c>
      <c r="J121" s="118"/>
      <c r="K121" s="75" t="s">
        <v>11581</v>
      </c>
      <c r="L121" s="75"/>
      <c r="M121" s="75"/>
      <c r="N121" s="75"/>
      <c r="O121" s="75"/>
    </row>
    <row r="122" spans="1:15" ht="12" x14ac:dyDescent="0.2">
      <c r="A122" s="163"/>
      <c r="B122" s="163"/>
      <c r="C122" s="110"/>
      <c r="D122" s="110"/>
      <c r="E122" s="121" t="s">
        <v>11144</v>
      </c>
      <c r="F122" s="121"/>
      <c r="G122" s="121"/>
      <c r="H122" s="121" t="str">
        <f>UPPER(Table3[[#This Row],[Full Name (NEW)]])</f>
        <v/>
      </c>
      <c r="I122" s="121"/>
      <c r="J122" s="121"/>
      <c r="K122" s="89"/>
      <c r="L122" s="89"/>
      <c r="M122" s="89" t="s">
        <v>12019</v>
      </c>
      <c r="N122" s="75"/>
      <c r="O122" s="75"/>
    </row>
    <row r="123" spans="1:15" ht="12" outlineLevel="1" x14ac:dyDescent="0.2">
      <c r="A123" s="111">
        <v>6031</v>
      </c>
      <c r="B123" s="111" t="s">
        <v>14960</v>
      </c>
      <c r="C123" s="110"/>
      <c r="D123" s="110"/>
      <c r="E123" s="110"/>
      <c r="F123" s="110" t="s">
        <v>1581</v>
      </c>
      <c r="G123" s="110" t="s">
        <v>12288</v>
      </c>
      <c r="H123" s="110" t="str">
        <f>UPPER(Table3[[#This Row],[Full Name (NEW)]])</f>
        <v>MCDOWELL MOUNTAIN RANCH COMMUNITY FACILITIES DISTRICT</v>
      </c>
      <c r="I123" s="110" t="str">
        <f>LEFT(G123, FIND("Community", G123, 1)-1)&amp;"CFD"</f>
        <v>McDowell Mountain Ranch CFD</v>
      </c>
      <c r="J123" s="118"/>
      <c r="K123" s="75" t="s">
        <v>11581</v>
      </c>
      <c r="L123" s="75">
        <v>28770</v>
      </c>
      <c r="M123" s="75"/>
      <c r="N123" s="75"/>
      <c r="O123" s="75"/>
    </row>
    <row r="124" spans="1:15" ht="12" outlineLevel="1" x14ac:dyDescent="0.2">
      <c r="A124" s="111">
        <v>6007</v>
      </c>
      <c r="B124" s="111" t="s">
        <v>14977</v>
      </c>
      <c r="C124" s="113"/>
      <c r="D124" s="113"/>
      <c r="E124" s="113"/>
      <c r="F124" s="122" t="s">
        <v>1584</v>
      </c>
      <c r="G124" s="113" t="s">
        <v>12584</v>
      </c>
      <c r="H124" s="113" t="str">
        <f>UPPER(Table3[[#This Row],[Full Name (NEW)]])</f>
        <v>EAGLE MOUNTAIN MAINTENANCE IMPROVEMENT DISTRICT</v>
      </c>
      <c r="I124" s="113" t="s">
        <v>12576</v>
      </c>
      <c r="J124" s="118"/>
      <c r="K124" s="80" t="s">
        <v>11599</v>
      </c>
      <c r="L124" s="80"/>
      <c r="M124" s="80" t="s">
        <v>12586</v>
      </c>
      <c r="N124" s="75"/>
      <c r="O124" s="75"/>
    </row>
    <row r="125" spans="1:15" ht="12" outlineLevel="1" x14ac:dyDescent="0.2">
      <c r="A125" s="111">
        <v>6008</v>
      </c>
      <c r="B125" s="111" t="s">
        <v>14978</v>
      </c>
      <c r="C125" s="110"/>
      <c r="D125" s="110"/>
      <c r="E125" s="110"/>
      <c r="F125" s="110" t="s">
        <v>1587</v>
      </c>
      <c r="G125" s="113" t="s">
        <v>12283</v>
      </c>
      <c r="H125" s="113" t="str">
        <f>UPPER(Table3[[#This Row],[Full Name (NEW)]])</f>
        <v>EAGLE MOUNTAIN COMMUNITY FACILITIES DISTRICT</v>
      </c>
      <c r="I125" s="113" t="s">
        <v>12585</v>
      </c>
      <c r="J125" s="118"/>
      <c r="K125" s="80" t="s">
        <v>11599</v>
      </c>
      <c r="L125" s="80">
        <v>28771</v>
      </c>
      <c r="M125" s="75"/>
      <c r="N125" s="75"/>
      <c r="O125" s="75"/>
    </row>
    <row r="126" spans="1:15" ht="12" outlineLevel="1" x14ac:dyDescent="0.2">
      <c r="A126" s="111">
        <v>6029</v>
      </c>
      <c r="B126" s="111" t="s">
        <v>14979</v>
      </c>
      <c r="C126" s="110"/>
      <c r="D126" s="110"/>
      <c r="E126" s="110"/>
      <c r="F126" s="110" t="s">
        <v>1658</v>
      </c>
      <c r="G126" s="110" t="s">
        <v>12943</v>
      </c>
      <c r="H126" s="110" t="str">
        <f>UPPER(Table3[[#This Row],[Full Name (NEW)]])</f>
        <v>WHITESTONE COMMUNITY FACILITIES DISTRICT NO. 1</v>
      </c>
      <c r="I126" s="110" t="s">
        <v>12944</v>
      </c>
      <c r="J126" s="118"/>
      <c r="K126" s="75" t="s">
        <v>11612</v>
      </c>
      <c r="L126" s="75"/>
      <c r="M126" s="75"/>
      <c r="N126" s="75"/>
      <c r="O126" s="75"/>
    </row>
    <row r="127" spans="1:15" ht="12" outlineLevel="1" x14ac:dyDescent="0.2">
      <c r="A127" s="111">
        <v>6030</v>
      </c>
      <c r="B127" s="111" t="s">
        <v>14980</v>
      </c>
      <c r="C127" s="110"/>
      <c r="D127" s="110"/>
      <c r="E127" s="110"/>
      <c r="F127" s="110" t="s">
        <v>1661</v>
      </c>
      <c r="G127" s="110" t="s">
        <v>12945</v>
      </c>
      <c r="H127" s="110" t="str">
        <f>UPPER(Table3[[#This Row],[Full Name (NEW)]])</f>
        <v xml:space="preserve">WHITESTONE WESTERN OVERLAY COMMUNITY FACILITIES DISTRICT </v>
      </c>
      <c r="I127" s="110" t="s">
        <v>12946</v>
      </c>
      <c r="J127" s="118"/>
      <c r="K127" s="75" t="s">
        <v>11612</v>
      </c>
      <c r="L127" s="75"/>
      <c r="M127" s="75"/>
      <c r="N127" s="75"/>
      <c r="O127" s="75"/>
    </row>
    <row r="128" spans="1:15" ht="12" outlineLevel="1" x14ac:dyDescent="0.2">
      <c r="A128" s="111">
        <v>6028</v>
      </c>
      <c r="B128" s="111" t="s">
        <v>14981</v>
      </c>
      <c r="C128" s="110"/>
      <c r="D128" s="110"/>
      <c r="E128" s="110"/>
      <c r="F128" s="110" t="s">
        <v>1655</v>
      </c>
      <c r="G128" s="110" t="s">
        <v>12607</v>
      </c>
      <c r="H128" s="110" t="str">
        <f>UPPER(Table3[[#This Row],[Full Name (NEW)]])</f>
        <v>SUNDANCE COMMUNITY FACILITIES DISTRICT</v>
      </c>
      <c r="I128" s="110" t="s">
        <v>12608</v>
      </c>
      <c r="J128" s="118"/>
      <c r="K128" s="75" t="s">
        <v>11612</v>
      </c>
      <c r="L128" s="75">
        <v>28799</v>
      </c>
      <c r="M128" s="75"/>
      <c r="N128" s="75"/>
      <c r="O128" s="75"/>
    </row>
    <row r="129" spans="1:15" ht="12" outlineLevel="1" x14ac:dyDescent="0.2">
      <c r="A129" s="111">
        <v>6032</v>
      </c>
      <c r="B129" s="111" t="s">
        <v>14982</v>
      </c>
      <c r="C129" s="110"/>
      <c r="D129" s="110"/>
      <c r="E129" s="110"/>
      <c r="F129" s="110" t="s">
        <v>1626</v>
      </c>
      <c r="G129" s="110" t="s">
        <v>12295</v>
      </c>
      <c r="H129" s="110" t="str">
        <f>UPPER(Table3[[#This Row],[Full Name (NEW)]])</f>
        <v>CAREFREE UTILITIES COMMUNITY FACILITIES DISTRICT</v>
      </c>
      <c r="I129" s="110" t="str">
        <f t="shared" ref="I129:I158" si="4">LEFT(G129, FIND("Community", G129, 1)-1)&amp;"CFD"</f>
        <v>Carefree Utilities CFD</v>
      </c>
      <c r="J129" s="118"/>
      <c r="K129" s="75" t="s">
        <v>11593</v>
      </c>
      <c r="L129" s="75"/>
      <c r="M129" s="75"/>
      <c r="N129" s="75"/>
      <c r="O129" s="75"/>
    </row>
    <row r="130" spans="1:15" ht="12" outlineLevel="1" x14ac:dyDescent="0.2">
      <c r="A130" s="111">
        <v>6033</v>
      </c>
      <c r="B130" s="111" t="s">
        <v>14983</v>
      </c>
      <c r="C130" s="110"/>
      <c r="D130" s="110"/>
      <c r="E130" s="110"/>
      <c r="F130" s="110" t="s">
        <v>1629</v>
      </c>
      <c r="G130" s="110" t="s">
        <v>12021</v>
      </c>
      <c r="H130" s="110" t="str">
        <f>UPPER(Table3[[#This Row],[Full Name (NEW)]])</f>
        <v>VIA LINDA ROAD COMMUNITY FACILITIES DISTRICT</v>
      </c>
      <c r="I130" s="110" t="str">
        <f t="shared" si="4"/>
        <v>Via Linda Road CFD</v>
      </c>
      <c r="J130" s="118"/>
      <c r="K130" s="75" t="s">
        <v>11581</v>
      </c>
      <c r="L130" s="75">
        <v>28786</v>
      </c>
      <c r="M130" s="75"/>
      <c r="N130" s="75"/>
      <c r="O130" s="75"/>
    </row>
    <row r="131" spans="1:15" ht="12" outlineLevel="1" x14ac:dyDescent="0.2">
      <c r="A131" s="111">
        <v>6034</v>
      </c>
      <c r="B131" s="111" t="s">
        <v>14984</v>
      </c>
      <c r="C131" s="110"/>
      <c r="D131" s="110"/>
      <c r="E131" s="110"/>
      <c r="F131" s="110" t="s">
        <v>1635</v>
      </c>
      <c r="G131" s="110" t="s">
        <v>12604</v>
      </c>
      <c r="H131" s="110" t="str">
        <f>UPPER(Table3[[#This Row],[Full Name (NEW)]])</f>
        <v>WILDFLOWER RANCH COMMUNITY FACILITIES DISTRICT NO. 2</v>
      </c>
      <c r="I131" s="110" t="str">
        <f>LEFT(G131, FIND("Community", G131, 1)-1)&amp;"CFD"&amp;" #2"</f>
        <v>Wildflower Ranch CFD #2</v>
      </c>
      <c r="J131" s="118"/>
      <c r="K131" s="75" t="s">
        <v>11577</v>
      </c>
      <c r="L131" s="75">
        <v>28788</v>
      </c>
      <c r="M131" s="75"/>
      <c r="N131" s="75"/>
      <c r="O131" s="75"/>
    </row>
    <row r="132" spans="1:15" ht="12" outlineLevel="1" x14ac:dyDescent="0.2">
      <c r="A132" s="111">
        <v>6035</v>
      </c>
      <c r="B132" s="111" t="s">
        <v>14985</v>
      </c>
      <c r="C132" s="110"/>
      <c r="D132" s="110"/>
      <c r="E132" s="110"/>
      <c r="F132" s="110" t="s">
        <v>1641</v>
      </c>
      <c r="G132" s="110" t="s">
        <v>12289</v>
      </c>
      <c r="H132" s="110" t="str">
        <f>UPPER(Table3[[#This Row],[Full Name (NEW)]])</f>
        <v>ESTRELLA MOUNTAIN RANCH COMMUNITY FACILITIES DISTRICT</v>
      </c>
      <c r="I132" s="110" t="str">
        <f>LEFT(G132, FIND("Community", G132, 1)-1)&amp;"CFD"</f>
        <v>Estrella Mountain Ranch CFD</v>
      </c>
      <c r="J132" s="118"/>
      <c r="K132" s="75" t="s">
        <v>11577</v>
      </c>
      <c r="L132" s="75" t="s">
        <v>12628</v>
      </c>
      <c r="M132" s="75" t="s">
        <v>12627</v>
      </c>
      <c r="N132" s="75"/>
      <c r="O132" s="75"/>
    </row>
    <row r="133" spans="1:15" ht="12" outlineLevel="1" x14ac:dyDescent="0.2">
      <c r="A133" s="111">
        <v>6036</v>
      </c>
      <c r="B133" s="111" t="s">
        <v>14986</v>
      </c>
      <c r="C133" s="110"/>
      <c r="D133" s="110"/>
      <c r="E133" s="110"/>
      <c r="F133" s="110" t="s">
        <v>1643</v>
      </c>
      <c r="G133" s="110" t="s">
        <v>12025</v>
      </c>
      <c r="H133" s="110" t="str">
        <f>UPPER(Table3[[#This Row],[Full Name (NEW)]])</f>
        <v>COTTONFLOWER COMMUNITY FACILITIES DISTRICT</v>
      </c>
      <c r="I133" s="110" t="str">
        <f t="shared" si="4"/>
        <v>Cottonflower CFD</v>
      </c>
      <c r="J133" s="118"/>
      <c r="K133" s="75" t="s">
        <v>11577</v>
      </c>
      <c r="L133" s="75">
        <v>28792</v>
      </c>
      <c r="M133" s="75"/>
      <c r="N133" s="75"/>
      <c r="O133" s="75"/>
    </row>
    <row r="134" spans="1:15" ht="12" outlineLevel="1" x14ac:dyDescent="0.2">
      <c r="A134" s="111">
        <v>6037</v>
      </c>
      <c r="B134" s="111" t="s">
        <v>14987</v>
      </c>
      <c r="C134" s="110"/>
      <c r="D134" s="110"/>
      <c r="E134" s="110"/>
      <c r="F134" s="110" t="s">
        <v>1646</v>
      </c>
      <c r="G134" s="110" t="s">
        <v>12296</v>
      </c>
      <c r="H134" s="110" t="str">
        <f>UPPER(Table3[[#This Row],[Full Name (NEW)]])</f>
        <v>SAGUARO ACRES COMMUNITY FACILITIES DISTRICT</v>
      </c>
      <c r="I134" s="110" t="str">
        <f t="shared" si="4"/>
        <v>Saguaro Acres CFD</v>
      </c>
      <c r="J134" s="118"/>
      <c r="K134" s="75" t="s">
        <v>11582</v>
      </c>
      <c r="L134" s="75">
        <v>28794</v>
      </c>
      <c r="M134" s="75"/>
      <c r="N134" s="75"/>
      <c r="O134" s="75"/>
    </row>
    <row r="135" spans="1:15" ht="12" outlineLevel="1" x14ac:dyDescent="0.2">
      <c r="A135" s="111">
        <v>6038</v>
      </c>
      <c r="B135" s="111" t="s">
        <v>14988</v>
      </c>
      <c r="C135" s="110"/>
      <c r="D135" s="110"/>
      <c r="E135" s="110"/>
      <c r="F135" s="110" t="s">
        <v>1652</v>
      </c>
      <c r="G135" s="110" t="s">
        <v>12026</v>
      </c>
      <c r="H135" s="110" t="str">
        <f>UPPER(Table3[[#This Row],[Full Name (NEW)]])</f>
        <v>CENTERRA COMMUNITY FACILITIES DISTRICT</v>
      </c>
      <c r="I135" s="110" t="str">
        <f t="shared" si="4"/>
        <v>Centerra CFD</v>
      </c>
      <c r="J135" s="118"/>
      <c r="K135" s="75" t="s">
        <v>11577</v>
      </c>
      <c r="L135" s="75">
        <v>28801</v>
      </c>
      <c r="M135" s="75"/>
      <c r="N135" s="75"/>
      <c r="O135" s="75"/>
    </row>
    <row r="136" spans="1:15" ht="12" outlineLevel="1" x14ac:dyDescent="0.2">
      <c r="A136" s="111">
        <v>6039</v>
      </c>
      <c r="B136" s="111" t="s">
        <v>14989</v>
      </c>
      <c r="C136" s="110"/>
      <c r="D136" s="110"/>
      <c r="E136" s="110"/>
      <c r="F136" s="110" t="s">
        <v>1670</v>
      </c>
      <c r="G136" s="110" t="s">
        <v>12290</v>
      </c>
      <c r="H136" s="110" t="str">
        <f>UPPER(Table3[[#This Row],[Full Name (NEW)]])</f>
        <v>VILLAGE AT LITCHFIELD PARK COMMUNITY FACILITIES DISTRICT</v>
      </c>
      <c r="I136" s="110" t="str">
        <f t="shared" si="4"/>
        <v>Village at Litchfield Park CFD</v>
      </c>
      <c r="J136" s="118"/>
      <c r="K136" s="75" t="s">
        <v>11597</v>
      </c>
      <c r="L136" s="75">
        <v>28800</v>
      </c>
      <c r="M136" s="75"/>
      <c r="N136" s="75"/>
      <c r="O136" s="75"/>
    </row>
    <row r="137" spans="1:15" ht="12" outlineLevel="1" x14ac:dyDescent="0.2">
      <c r="A137" s="111">
        <v>6040</v>
      </c>
      <c r="B137" s="111" t="s">
        <v>14990</v>
      </c>
      <c r="C137" s="110"/>
      <c r="D137" s="110"/>
      <c r="E137" s="110"/>
      <c r="F137" s="110" t="s">
        <v>1673</v>
      </c>
      <c r="G137" s="110" t="s">
        <v>12028</v>
      </c>
      <c r="H137" s="110" t="str">
        <f>UPPER(Table3[[#This Row],[Full Name (NEW)]])</f>
        <v>VISTANCIA COMMUNITY FACILITIES DISTRICT</v>
      </c>
      <c r="I137" s="110" t="str">
        <f t="shared" si="4"/>
        <v>Vistancia CFD</v>
      </c>
      <c r="J137" s="118"/>
      <c r="K137" s="75" t="s">
        <v>11580</v>
      </c>
      <c r="L137" s="75">
        <v>28820</v>
      </c>
      <c r="M137" s="75"/>
      <c r="N137" s="75"/>
      <c r="O137" s="75"/>
    </row>
    <row r="138" spans="1:15" ht="12" outlineLevel="1" x14ac:dyDescent="0.2">
      <c r="A138" s="111">
        <v>6041</v>
      </c>
      <c r="B138" s="111" t="s">
        <v>14991</v>
      </c>
      <c r="C138" s="110"/>
      <c r="D138" s="110"/>
      <c r="E138" s="110"/>
      <c r="F138" s="110" t="s">
        <v>1676</v>
      </c>
      <c r="G138" s="110" t="s">
        <v>12030</v>
      </c>
      <c r="H138" s="110" t="str">
        <f>UPPER(Table3[[#This Row],[Full Name (NEW)]])</f>
        <v>WEST PARK COMMUNITY FACILITIES DISTRICT</v>
      </c>
      <c r="I138" s="110" t="str">
        <f t="shared" si="4"/>
        <v>West Park CFD</v>
      </c>
      <c r="J138" s="118"/>
      <c r="K138" s="75" t="s">
        <v>11612</v>
      </c>
      <c r="L138" s="75">
        <v>28821</v>
      </c>
      <c r="M138" s="75"/>
      <c r="N138" s="75"/>
      <c r="O138" s="75"/>
    </row>
    <row r="139" spans="1:15" ht="12" outlineLevel="1" x14ac:dyDescent="0.2">
      <c r="A139" s="111">
        <v>6042</v>
      </c>
      <c r="B139" s="111" t="s">
        <v>14992</v>
      </c>
      <c r="C139" s="110"/>
      <c r="D139" s="110"/>
      <c r="E139" s="110"/>
      <c r="F139" s="110" t="s">
        <v>1679</v>
      </c>
      <c r="G139" s="110" t="s">
        <v>12031</v>
      </c>
      <c r="H139" s="110" t="str">
        <f>UPPER(Table3[[#This Row],[Full Name (NEW)]])</f>
        <v>CORTINA COMMUNITY FACILITIES DISTRICT</v>
      </c>
      <c r="I139" s="110" t="str">
        <f t="shared" si="4"/>
        <v>Cortina CFD</v>
      </c>
      <c r="J139" s="118"/>
      <c r="K139" s="75" t="s">
        <v>11577</v>
      </c>
      <c r="L139" s="75">
        <v>28805</v>
      </c>
      <c r="M139" s="75"/>
      <c r="N139" s="75"/>
      <c r="O139" s="75"/>
    </row>
    <row r="140" spans="1:15" ht="12" outlineLevel="1" x14ac:dyDescent="0.2">
      <c r="A140" s="111">
        <v>6044</v>
      </c>
      <c r="B140" s="111" t="s">
        <v>14993</v>
      </c>
      <c r="C140" s="110"/>
      <c r="D140" s="110"/>
      <c r="E140" s="110"/>
      <c r="F140" s="110" t="s">
        <v>1683</v>
      </c>
      <c r="G140" s="110" t="s">
        <v>12291</v>
      </c>
      <c r="H140" s="110" t="str">
        <f>UPPER(Table3[[#This Row],[Full Name (NEW)]])</f>
        <v>AGUA FRIA RANCH COMMUNITY FACILITIES DISTRICT</v>
      </c>
      <c r="I140" s="110" t="str">
        <f t="shared" si="4"/>
        <v>Agua Fria Ranch CFD</v>
      </c>
      <c r="J140" s="118"/>
      <c r="K140" s="75" t="s">
        <v>11586</v>
      </c>
      <c r="L140" s="75">
        <v>28833</v>
      </c>
      <c r="M140" s="75"/>
      <c r="N140" s="75"/>
      <c r="O140" s="75"/>
    </row>
    <row r="141" spans="1:15" ht="12" outlineLevel="1" x14ac:dyDescent="0.2">
      <c r="A141" s="111">
        <v>6045</v>
      </c>
      <c r="B141" s="111" t="s">
        <v>14994</v>
      </c>
      <c r="C141" s="110"/>
      <c r="D141" s="110"/>
      <c r="E141" s="110"/>
      <c r="F141" s="110" t="s">
        <v>1686</v>
      </c>
      <c r="G141" s="110" t="s">
        <v>12603</v>
      </c>
      <c r="H141" s="110" t="str">
        <f>UPPER(Table3[[#This Row],[Full Name (NEW)]])</f>
        <v>PALM VALLEY COMMUNITY FACILITIES DISTRICT NO. 3</v>
      </c>
      <c r="I141" s="110" t="str">
        <f>LEFT(G141, FIND("Community", G141, 1)-1)&amp;"CFD"&amp;" #3"</f>
        <v>Palm Valley CFD #3</v>
      </c>
      <c r="J141" s="118"/>
      <c r="K141" s="75" t="s">
        <v>11577</v>
      </c>
      <c r="L141" s="75">
        <v>28838</v>
      </c>
      <c r="M141" s="75"/>
      <c r="N141" s="75"/>
      <c r="O141" s="75"/>
    </row>
    <row r="142" spans="1:15" ht="12" outlineLevel="1" x14ac:dyDescent="0.2">
      <c r="A142" s="111">
        <v>6046</v>
      </c>
      <c r="B142" s="111" t="s">
        <v>14995</v>
      </c>
      <c r="C142" s="110"/>
      <c r="D142" s="110"/>
      <c r="E142" s="110"/>
      <c r="F142" s="110" t="s">
        <v>1689</v>
      </c>
      <c r="G142" s="110" t="s">
        <v>12034</v>
      </c>
      <c r="H142" s="110" t="str">
        <f>UPPER(Table3[[#This Row],[Full Name (NEW)]])</f>
        <v>MARLEY PARK COMMUNITY FACILITIES DISTRICT</v>
      </c>
      <c r="I142" s="110" t="str">
        <f t="shared" si="4"/>
        <v>Marley Park CFD</v>
      </c>
      <c r="J142" s="118"/>
      <c r="K142" s="75" t="s">
        <v>11582</v>
      </c>
      <c r="L142" s="75">
        <v>28839</v>
      </c>
      <c r="M142" s="75"/>
      <c r="N142" s="75"/>
      <c r="O142" s="75"/>
    </row>
    <row r="143" spans="1:15" ht="12" outlineLevel="1" x14ac:dyDescent="0.2">
      <c r="A143" s="111">
        <v>6047</v>
      </c>
      <c r="B143" s="111" t="s">
        <v>14996</v>
      </c>
      <c r="C143" s="110"/>
      <c r="D143" s="110"/>
      <c r="E143" s="110"/>
      <c r="F143" s="110" t="s">
        <v>1692</v>
      </c>
      <c r="G143" s="110" t="s">
        <v>12035</v>
      </c>
      <c r="H143" s="110" t="str">
        <f>UPPER(Table3[[#This Row],[Full Name (NEW)]])</f>
        <v>TARTESSO WEST COMMUNITY FACILITIES DISTRICT</v>
      </c>
      <c r="I143" s="110" t="str">
        <f t="shared" si="4"/>
        <v>Tartesso West CFD</v>
      </c>
      <c r="J143" s="118"/>
      <c r="K143" s="75" t="s">
        <v>11612</v>
      </c>
      <c r="L143" s="75">
        <v>28870</v>
      </c>
      <c r="M143" s="75"/>
      <c r="N143" s="75"/>
      <c r="O143" s="75"/>
    </row>
    <row r="144" spans="1:15" ht="12" outlineLevel="1" x14ac:dyDescent="0.2">
      <c r="A144" s="111">
        <v>6048</v>
      </c>
      <c r="B144" s="111" t="s">
        <v>14997</v>
      </c>
      <c r="C144" s="110"/>
      <c r="D144" s="110"/>
      <c r="E144" s="110"/>
      <c r="F144" s="110" t="s">
        <v>1698</v>
      </c>
      <c r="G144" s="110" t="s">
        <v>12036</v>
      </c>
      <c r="H144" s="110" t="str">
        <f>UPPER(Table3[[#This Row],[Full Name (NEW)]])</f>
        <v>ELIANTO COMMUNITY FACILITIES DISTRICT</v>
      </c>
      <c r="I144" s="110" t="str">
        <f t="shared" si="4"/>
        <v>Elianto CFD</v>
      </c>
      <c r="J144" s="118"/>
      <c r="K144" s="75" t="s">
        <v>11612</v>
      </c>
      <c r="L144" s="75">
        <v>28879</v>
      </c>
      <c r="M144" s="75"/>
      <c r="N144" s="75"/>
      <c r="O144" s="75"/>
    </row>
    <row r="145" spans="1:15" ht="12" outlineLevel="1" x14ac:dyDescent="0.2">
      <c r="A145" s="111">
        <v>6049</v>
      </c>
      <c r="B145" s="111" t="s">
        <v>14998</v>
      </c>
      <c r="C145" s="110"/>
      <c r="D145" s="110"/>
      <c r="E145" s="110"/>
      <c r="F145" s="110" t="s">
        <v>1701</v>
      </c>
      <c r="G145" s="110" t="s">
        <v>12037</v>
      </c>
      <c r="H145" s="110" t="str">
        <f>UPPER(Table3[[#This Row],[Full Name (NEW)]])</f>
        <v>FESTIVAL RANCH COMMUNITY FACILITIES DISTRICT</v>
      </c>
      <c r="I145" s="110" t="str">
        <f t="shared" si="4"/>
        <v>Festival Ranch CFD</v>
      </c>
      <c r="J145" s="118"/>
      <c r="K145" s="75" t="s">
        <v>11612</v>
      </c>
      <c r="L145" s="75">
        <v>28880</v>
      </c>
      <c r="M145" s="75"/>
      <c r="N145" s="75"/>
      <c r="O145" s="75"/>
    </row>
    <row r="146" spans="1:15" ht="12" outlineLevel="1" x14ac:dyDescent="0.2">
      <c r="A146" s="111">
        <v>6050</v>
      </c>
      <c r="B146" s="111" t="s">
        <v>14999</v>
      </c>
      <c r="C146" s="110"/>
      <c r="D146" s="110"/>
      <c r="E146" s="110"/>
      <c r="F146" s="110" t="s">
        <v>1704</v>
      </c>
      <c r="G146" s="110" t="s">
        <v>12038</v>
      </c>
      <c r="H146" s="110" t="str">
        <f>UPPER(Table3[[#This Row],[Full Name (NEW)]])</f>
        <v>KING RANCH COMMUNITY FACILITIES DISTRICT</v>
      </c>
      <c r="I146" s="110" t="str">
        <f t="shared" si="4"/>
        <v>King Ranch CFD</v>
      </c>
      <c r="J146" s="118"/>
      <c r="K146" s="75" t="s">
        <v>11577</v>
      </c>
      <c r="L146" s="75">
        <v>28916</v>
      </c>
      <c r="M146" s="75" t="s">
        <v>44</v>
      </c>
      <c r="N146" s="75"/>
      <c r="O146" s="75"/>
    </row>
    <row r="147" spans="1:15" ht="12" outlineLevel="1" x14ac:dyDescent="0.2">
      <c r="A147" s="111">
        <v>6051</v>
      </c>
      <c r="B147" s="111" t="s">
        <v>15000</v>
      </c>
      <c r="C147" s="110"/>
      <c r="D147" s="110"/>
      <c r="E147" s="110"/>
      <c r="F147" s="110" t="s">
        <v>1707</v>
      </c>
      <c r="G147" s="110" t="s">
        <v>12606</v>
      </c>
      <c r="H147" s="110" t="str">
        <f>UPPER(Table3[[#This Row],[Full Name (NEW)]])</f>
        <v>WATERFRONT COMMERCIAL COMMUNITY FACILITIES DISTRICT</v>
      </c>
      <c r="I147" s="110" t="str">
        <f t="shared" si="4"/>
        <v>Waterfront Commercial CFD</v>
      </c>
      <c r="J147" s="118"/>
      <c r="K147" s="75" t="s">
        <v>11581</v>
      </c>
      <c r="L147" s="75">
        <v>28908</v>
      </c>
      <c r="M147" s="75"/>
      <c r="N147" s="75"/>
      <c r="O147" s="75"/>
    </row>
    <row r="148" spans="1:15" ht="12" outlineLevel="1" x14ac:dyDescent="0.2">
      <c r="A148" s="111">
        <v>6052</v>
      </c>
      <c r="B148" s="111" t="s">
        <v>15001</v>
      </c>
      <c r="C148" s="110"/>
      <c r="D148" s="110"/>
      <c r="E148" s="110"/>
      <c r="F148" s="110" t="s">
        <v>1710</v>
      </c>
      <c r="G148" s="110" t="s">
        <v>12029</v>
      </c>
      <c r="H148" s="110" t="str">
        <f>UPPER(Table3[[#This Row],[Full Name (NEW)]])</f>
        <v>WATSON ROAD COMMUNITY FACILITIES DISTRICT</v>
      </c>
      <c r="I148" s="110" t="str">
        <f t="shared" si="4"/>
        <v>Watson Road CFD</v>
      </c>
      <c r="J148" s="118"/>
      <c r="K148" s="75" t="s">
        <v>11612</v>
      </c>
      <c r="L148" s="75">
        <v>28902</v>
      </c>
      <c r="M148" s="75"/>
      <c r="N148" s="75"/>
      <c r="O148" s="75"/>
    </row>
    <row r="149" spans="1:15" ht="12" outlineLevel="1" x14ac:dyDescent="0.2">
      <c r="A149" s="111">
        <v>6053</v>
      </c>
      <c r="B149" s="111" t="s">
        <v>15002</v>
      </c>
      <c r="C149" s="110"/>
      <c r="D149" s="110"/>
      <c r="E149" s="110"/>
      <c r="F149" s="110" t="s">
        <v>1713</v>
      </c>
      <c r="G149" s="110" t="s">
        <v>12041</v>
      </c>
      <c r="H149" s="110" t="str">
        <f>UPPER(Table3[[#This Row],[Full Name (NEW)]])</f>
        <v>TRILLIUM COMMUNITY FACILITIES DISTRICT</v>
      </c>
      <c r="I149" s="110" t="str">
        <f t="shared" si="4"/>
        <v>Trillium CFD</v>
      </c>
      <c r="J149" s="118"/>
      <c r="K149" s="75" t="s">
        <v>11612</v>
      </c>
      <c r="L149" s="75">
        <v>28909</v>
      </c>
      <c r="M149" s="75"/>
      <c r="N149" s="75"/>
      <c r="O149" s="75"/>
    </row>
    <row r="150" spans="1:15" ht="12" outlineLevel="1" x14ac:dyDescent="0.2">
      <c r="A150" s="111">
        <v>6054</v>
      </c>
      <c r="B150" s="111" t="s">
        <v>15003</v>
      </c>
      <c r="C150" s="110"/>
      <c r="D150" s="110"/>
      <c r="E150" s="110"/>
      <c r="F150" s="110" t="s">
        <v>1719</v>
      </c>
      <c r="G150" s="110" t="s">
        <v>12292</v>
      </c>
      <c r="H150" s="110" t="str">
        <f>UPPER(Table3[[#This Row],[Full Name (NEW)]])</f>
        <v>ANTHEM SUN VALLEY COMMUNITY FACILITIES DISTRICT</v>
      </c>
      <c r="I150" s="110" t="str">
        <f t="shared" si="4"/>
        <v>Anthem Sun Valley CFD</v>
      </c>
      <c r="J150" s="118"/>
      <c r="K150" s="75" t="s">
        <v>11612</v>
      </c>
      <c r="L150" s="75">
        <v>38016</v>
      </c>
      <c r="M150" s="75"/>
      <c r="N150" s="75"/>
      <c r="O150" s="75"/>
    </row>
    <row r="151" spans="1:15" ht="12" outlineLevel="1" x14ac:dyDescent="0.2">
      <c r="A151" s="111">
        <v>6055</v>
      </c>
      <c r="B151" s="111" t="s">
        <v>15004</v>
      </c>
      <c r="C151" s="110"/>
      <c r="D151" s="110"/>
      <c r="E151" s="110"/>
      <c r="F151" s="110" t="s">
        <v>1722</v>
      </c>
      <c r="G151" s="110" t="s">
        <v>12043</v>
      </c>
      <c r="H151" s="110" t="str">
        <f>UPPER(Table3[[#This Row],[Full Name (NEW)]])</f>
        <v>MIRIELLE COMMUNITY FACILITIES DISTRICT</v>
      </c>
      <c r="I151" s="110" t="str">
        <f t="shared" si="4"/>
        <v>Mirielle CFD</v>
      </c>
      <c r="J151" s="118"/>
      <c r="K151" s="75" t="s">
        <v>11612</v>
      </c>
      <c r="L151" s="75">
        <v>28934</v>
      </c>
      <c r="M151" s="75"/>
      <c r="N151" s="75"/>
      <c r="O151" s="75"/>
    </row>
    <row r="152" spans="1:15" ht="12" outlineLevel="1" x14ac:dyDescent="0.2">
      <c r="A152" s="111">
        <v>6056</v>
      </c>
      <c r="B152" s="111" t="s">
        <v>15005</v>
      </c>
      <c r="C152" s="110"/>
      <c r="D152" s="110"/>
      <c r="E152" s="110"/>
      <c r="F152" s="110" t="s">
        <v>1725</v>
      </c>
      <c r="G152" s="110" t="s">
        <v>12297</v>
      </c>
      <c r="H152" s="110" t="str">
        <f>UPPER(Table3[[#This Row],[Full Name (NEW)]])</f>
        <v>SONORAN TRAILS COMMUNITY FACILITIES DISTRICT</v>
      </c>
      <c r="I152" s="110" t="str">
        <f t="shared" si="4"/>
        <v>Sonoran Trails CFD</v>
      </c>
      <c r="J152" s="118"/>
      <c r="K152" s="75" t="s">
        <v>11596</v>
      </c>
      <c r="L152" s="75"/>
      <c r="M152" s="75"/>
      <c r="N152" s="75"/>
      <c r="O152" s="75"/>
    </row>
    <row r="153" spans="1:15" ht="12" outlineLevel="1" x14ac:dyDescent="0.2">
      <c r="A153" s="111">
        <v>6064</v>
      </c>
      <c r="B153" s="111" t="s">
        <v>15006</v>
      </c>
      <c r="C153" s="110"/>
      <c r="D153" s="110"/>
      <c r="E153" s="110"/>
      <c r="F153" s="110" t="s">
        <v>1572</v>
      </c>
      <c r="G153" s="110" t="s">
        <v>12045</v>
      </c>
      <c r="H153" s="110" t="str">
        <f>UPPER(Table3[[#This Row],[Full Name (NEW)]])</f>
        <v>TATUM RANCH COMMUNITY FACILITIES DISTRICT</v>
      </c>
      <c r="I153" s="110" t="str">
        <f t="shared" si="4"/>
        <v>Tatum Ranch CFD</v>
      </c>
      <c r="J153" s="118"/>
      <c r="K153" s="75" t="s">
        <v>11147</v>
      </c>
      <c r="L153" s="75">
        <v>28767</v>
      </c>
      <c r="M153" s="75"/>
      <c r="N153" s="75"/>
      <c r="O153" s="75"/>
    </row>
    <row r="154" spans="1:15" ht="12" outlineLevel="1" x14ac:dyDescent="0.2">
      <c r="A154" s="111">
        <v>6065</v>
      </c>
      <c r="B154" s="111" t="s">
        <v>15007</v>
      </c>
      <c r="C154" s="110"/>
      <c r="D154" s="110"/>
      <c r="E154" s="110"/>
      <c r="F154" s="110" t="s">
        <v>1575</v>
      </c>
      <c r="G154" s="110" t="s">
        <v>12293</v>
      </c>
      <c r="H154" s="110" t="str">
        <f>UPPER(Table3[[#This Row],[Full Name (NEW)]])</f>
        <v>SCOTTSDALE MOUNTAIN COMMUNITY FACILITIES DISTRICT</v>
      </c>
      <c r="I154" s="110" t="str">
        <f t="shared" si="4"/>
        <v>Scottsdale Mountain CFD</v>
      </c>
      <c r="J154" s="118"/>
      <c r="K154" s="75" t="s">
        <v>11581</v>
      </c>
      <c r="L154" s="75">
        <v>28768</v>
      </c>
      <c r="M154" s="75"/>
      <c r="N154" s="75"/>
      <c r="O154" s="75"/>
    </row>
    <row r="155" spans="1:15" ht="12" outlineLevel="1" x14ac:dyDescent="0.2">
      <c r="A155" s="111">
        <v>6066</v>
      </c>
      <c r="B155" s="111" t="s">
        <v>15008</v>
      </c>
      <c r="C155" s="110"/>
      <c r="D155" s="110"/>
      <c r="E155" s="110"/>
      <c r="F155" s="110" t="s">
        <v>1599</v>
      </c>
      <c r="G155" s="110" t="s">
        <v>12298</v>
      </c>
      <c r="H155" s="110" t="str">
        <f>UPPER(Table3[[#This Row],[Full Name (NEW)]])</f>
        <v>RIO SALADO COMMUNITY FACILITIES DISTRICT</v>
      </c>
      <c r="I155" s="110" t="str">
        <f t="shared" si="4"/>
        <v>Rio Salado CFD</v>
      </c>
      <c r="J155" s="118"/>
      <c r="K155" s="75" t="s">
        <v>11583</v>
      </c>
      <c r="L155" s="75"/>
      <c r="M155" s="75"/>
      <c r="N155" s="75"/>
      <c r="O155" s="75"/>
    </row>
    <row r="156" spans="1:15" ht="12" outlineLevel="1" x14ac:dyDescent="0.2">
      <c r="A156" s="111">
        <v>6067</v>
      </c>
      <c r="B156" s="111" t="s">
        <v>15009</v>
      </c>
      <c r="C156" s="110"/>
      <c r="D156" s="110"/>
      <c r="E156" s="110"/>
      <c r="F156" s="110" t="s">
        <v>1590</v>
      </c>
      <c r="G156" s="110" t="s">
        <v>12605</v>
      </c>
      <c r="H156" s="110" t="str">
        <f>UPPER(Table3[[#This Row],[Full Name (NEW)]])</f>
        <v>WILDFLOWER RANCH COMMUNITY FACILITIES DISTRICT NO. 1</v>
      </c>
      <c r="I156" s="110" t="str">
        <f>LEFT(G156, FIND("Community", G156, 1)-1)&amp;"CFD"&amp;" #1"</f>
        <v>Wildflower Ranch CFD #1</v>
      </c>
      <c r="J156" s="118"/>
      <c r="K156" s="75" t="s">
        <v>11577</v>
      </c>
      <c r="L156" s="75">
        <v>28773</v>
      </c>
      <c r="M156" s="75"/>
      <c r="N156" s="75"/>
      <c r="O156" s="75"/>
    </row>
    <row r="157" spans="1:15" ht="12" outlineLevel="1" x14ac:dyDescent="0.2">
      <c r="A157" s="111">
        <v>6057</v>
      </c>
      <c r="B157" s="111" t="s">
        <v>15010</v>
      </c>
      <c r="C157" s="110"/>
      <c r="D157" s="110"/>
      <c r="E157" s="110"/>
      <c r="F157" s="110" t="s">
        <v>1728</v>
      </c>
      <c r="G157" s="110" t="s">
        <v>12625</v>
      </c>
      <c r="H157" s="110" t="str">
        <f>UPPER(Table3[[#This Row],[Full Name (NEW)]])</f>
        <v>EASTMARK COMMUNITY FACILITIES DISTRICT NO. 1</v>
      </c>
      <c r="I157" s="110" t="s">
        <v>12626</v>
      </c>
      <c r="J157" s="118"/>
      <c r="K157" s="75" t="s">
        <v>11579</v>
      </c>
      <c r="L157" s="75"/>
      <c r="M157" s="75"/>
      <c r="N157" s="75"/>
      <c r="O157" s="75"/>
    </row>
    <row r="158" spans="1:15" ht="12" outlineLevel="1" x14ac:dyDescent="0.2">
      <c r="A158" s="111">
        <v>6068</v>
      </c>
      <c r="B158" s="111" t="s">
        <v>15011</v>
      </c>
      <c r="C158" s="110"/>
      <c r="D158" s="110"/>
      <c r="E158" s="110"/>
      <c r="F158" s="110" t="s">
        <v>1593</v>
      </c>
      <c r="G158" s="110" t="s">
        <v>12294</v>
      </c>
      <c r="H158" s="110" t="str">
        <f>UPPER(Table3[[#This Row],[Full Name (NEW)]])</f>
        <v>DC RANCH COMMUNITY FACILITIES DISTRICT</v>
      </c>
      <c r="I158" s="110" t="str">
        <f t="shared" si="4"/>
        <v>DC Ranch CFD</v>
      </c>
      <c r="J158" s="118"/>
      <c r="K158" s="75" t="s">
        <v>11581</v>
      </c>
      <c r="L158" s="75">
        <v>28775</v>
      </c>
      <c r="M158" s="75"/>
      <c r="N158" s="75"/>
      <c r="O158" s="75"/>
    </row>
    <row r="159" spans="1:15" ht="12" x14ac:dyDescent="0.2">
      <c r="A159" s="163"/>
      <c r="B159" s="163"/>
      <c r="C159" s="110"/>
      <c r="D159" s="110"/>
      <c r="E159" s="121" t="s">
        <v>12051</v>
      </c>
      <c r="F159" s="121"/>
      <c r="G159" s="121"/>
      <c r="H159" s="121" t="str">
        <f>UPPER(Table3[[#This Row],[Full Name (NEW)]])</f>
        <v/>
      </c>
      <c r="I159" s="121"/>
      <c r="J159" s="121"/>
      <c r="K159" s="89"/>
      <c r="L159" s="89"/>
      <c r="M159" s="89" t="s">
        <v>12063</v>
      </c>
      <c r="N159" s="75"/>
      <c r="O159" s="75"/>
    </row>
    <row r="160" spans="1:15" ht="12" outlineLevel="1" x14ac:dyDescent="0.2">
      <c r="A160" s="111">
        <v>7792</v>
      </c>
      <c r="B160" s="111" t="s">
        <v>15012</v>
      </c>
      <c r="C160" s="110"/>
      <c r="D160" s="110"/>
      <c r="E160" s="110"/>
      <c r="F160" s="110" t="s">
        <v>1775</v>
      </c>
      <c r="G160" s="110" t="s">
        <v>12630</v>
      </c>
      <c r="H160" s="110" t="str">
        <f>UPPER(Table3[[#This Row],[Full Name (NEW)]])</f>
        <v>VAL VISTA PARK PARKWAY IMPROVEMENT DISTRICT 07-01</v>
      </c>
      <c r="I160" s="110" t="s">
        <v>12053</v>
      </c>
      <c r="J160" s="118"/>
      <c r="K160" s="75" t="s">
        <v>11576</v>
      </c>
      <c r="L160" s="75">
        <v>28012</v>
      </c>
      <c r="M160" s="91"/>
      <c r="N160" s="75"/>
      <c r="O160" s="75"/>
    </row>
    <row r="161" spans="1:15" ht="12" outlineLevel="1" x14ac:dyDescent="0.2">
      <c r="A161" s="111">
        <v>7793</v>
      </c>
      <c r="B161" s="111" t="s">
        <v>15013</v>
      </c>
      <c r="C161" s="110"/>
      <c r="D161" s="110"/>
      <c r="E161" s="110"/>
      <c r="F161" s="110" t="s">
        <v>1811</v>
      </c>
      <c r="G161" s="110" t="s">
        <v>12631</v>
      </c>
      <c r="H161" s="110" t="str">
        <f>UPPER(Table3[[#This Row],[Full Name (NEW)]])</f>
        <v>MADERA PARC PARKWAY IMPROVEMENT DISTRICT 07-10</v>
      </c>
      <c r="I161" s="110" t="s">
        <v>12054</v>
      </c>
      <c r="J161" s="118"/>
      <c r="K161" s="75" t="s">
        <v>11576</v>
      </c>
      <c r="L161" s="75">
        <v>28015</v>
      </c>
      <c r="M161" s="91"/>
      <c r="N161" s="75"/>
      <c r="O161" s="75"/>
    </row>
    <row r="162" spans="1:15" ht="12" outlineLevel="1" x14ac:dyDescent="0.2">
      <c r="A162" s="111">
        <v>7794</v>
      </c>
      <c r="B162" s="111" t="s">
        <v>15014</v>
      </c>
      <c r="C162" s="110"/>
      <c r="D162" s="110"/>
      <c r="E162" s="110"/>
      <c r="F162" s="110" t="s">
        <v>1815</v>
      </c>
      <c r="G162" s="110" t="s">
        <v>12632</v>
      </c>
      <c r="H162" s="110" t="str">
        <f>UPPER(Table3[[#This Row],[Full Name (NEW)]])</f>
        <v>CASSIA PLACE PARKWAY IMPROVEMENT DISTRICT 07-11</v>
      </c>
      <c r="I162" s="110" t="s">
        <v>12052</v>
      </c>
      <c r="J162" s="118"/>
      <c r="K162" s="75" t="s">
        <v>11576</v>
      </c>
      <c r="L162" s="75">
        <v>28018</v>
      </c>
      <c r="M162" s="91"/>
      <c r="N162" s="75"/>
      <c r="O162" s="75"/>
    </row>
    <row r="163" spans="1:15" ht="12" outlineLevel="1" x14ac:dyDescent="0.2">
      <c r="A163" s="111">
        <v>7795</v>
      </c>
      <c r="B163" s="111" t="s">
        <v>15015</v>
      </c>
      <c r="C163" s="110"/>
      <c r="D163" s="110"/>
      <c r="E163" s="110"/>
      <c r="F163" s="110" t="s">
        <v>1779</v>
      </c>
      <c r="G163" s="110" t="s">
        <v>12633</v>
      </c>
      <c r="H163" s="110" t="str">
        <f>UPPER(Table3[[#This Row],[Full Name (NEW)]])</f>
        <v>TEMPLETON PLACE PARKWAY IMPROVEMENT DISTRICT 07-02</v>
      </c>
      <c r="I163" s="110" t="s">
        <v>12055</v>
      </c>
      <c r="J163" s="118"/>
      <c r="K163" s="75" t="s">
        <v>11576</v>
      </c>
      <c r="L163" s="75">
        <v>28013</v>
      </c>
      <c r="M163" s="91"/>
      <c r="N163" s="75"/>
      <c r="O163" s="75"/>
    </row>
    <row r="164" spans="1:15" ht="12" outlineLevel="1" x14ac:dyDescent="0.2">
      <c r="A164" s="111">
        <v>7796</v>
      </c>
      <c r="B164" s="111" t="s">
        <v>15016</v>
      </c>
      <c r="C164" s="110"/>
      <c r="D164" s="110"/>
      <c r="E164" s="110"/>
      <c r="F164" s="110" t="s">
        <v>1783</v>
      </c>
      <c r="G164" s="110" t="s">
        <v>12634</v>
      </c>
      <c r="H164" s="110" t="str">
        <f>UPPER(Table3[[#This Row],[Full Name (NEW)]])</f>
        <v>PARK VILLAGE PARKWAY IMPROVEMENT DISTRICT 07-03</v>
      </c>
      <c r="I164" s="110" t="s">
        <v>12056</v>
      </c>
      <c r="J164" s="118"/>
      <c r="K164" s="75" t="s">
        <v>11576</v>
      </c>
      <c r="L164" s="75">
        <v>28019</v>
      </c>
      <c r="M164" s="91"/>
      <c r="N164" s="75"/>
      <c r="O164" s="75"/>
    </row>
    <row r="165" spans="1:15" ht="12" outlineLevel="1" x14ac:dyDescent="0.2">
      <c r="A165" s="111">
        <v>7797</v>
      </c>
      <c r="B165" s="111" t="s">
        <v>15017</v>
      </c>
      <c r="C165" s="110"/>
      <c r="D165" s="110"/>
      <c r="E165" s="110"/>
      <c r="F165" s="110" t="s">
        <v>1787</v>
      </c>
      <c r="G165" s="110" t="s">
        <v>12635</v>
      </c>
      <c r="H165" s="110" t="str">
        <f>UPPER(Table3[[#This Row],[Full Name (NEW)]])</f>
        <v>SPRING MEADOWS PARKWAY IMPROVEMENT DISTRICT 07-04</v>
      </c>
      <c r="I165" s="110" t="s">
        <v>12057</v>
      </c>
      <c r="J165" s="118"/>
      <c r="K165" s="75" t="s">
        <v>11576</v>
      </c>
      <c r="L165" s="75">
        <v>28016</v>
      </c>
      <c r="M165" s="91"/>
      <c r="N165" s="75"/>
      <c r="O165" s="75"/>
    </row>
    <row r="166" spans="1:15" ht="12" outlineLevel="1" x14ac:dyDescent="0.2">
      <c r="A166" s="111">
        <v>7798</v>
      </c>
      <c r="B166" s="111" t="s">
        <v>15018</v>
      </c>
      <c r="C166" s="110"/>
      <c r="D166" s="110"/>
      <c r="E166" s="110"/>
      <c r="F166" s="110" t="s">
        <v>1791</v>
      </c>
      <c r="G166" s="110" t="s">
        <v>12636</v>
      </c>
      <c r="H166" s="110" t="str">
        <f>UPPER(Table3[[#This Row],[Full Name (NEW)]])</f>
        <v>CIRCLE G MEADOWS II PARKWAY IMPROVEMENT DISTRICT 88-05</v>
      </c>
      <c r="I166" s="110" t="s">
        <v>12058</v>
      </c>
      <c r="J166" s="118"/>
      <c r="K166" s="75" t="s">
        <v>11576</v>
      </c>
      <c r="L166" s="75">
        <v>28021</v>
      </c>
      <c r="M166" s="91"/>
      <c r="N166" s="75"/>
      <c r="O166" s="75"/>
    </row>
    <row r="167" spans="1:15" ht="12" outlineLevel="1" x14ac:dyDescent="0.2">
      <c r="A167" s="111">
        <v>7799</v>
      </c>
      <c r="B167" s="111" t="s">
        <v>15019</v>
      </c>
      <c r="C167" s="110"/>
      <c r="D167" s="110"/>
      <c r="E167" s="110"/>
      <c r="F167" s="110" t="s">
        <v>1795</v>
      </c>
      <c r="G167" s="110" t="s">
        <v>12637</v>
      </c>
      <c r="H167" s="110" t="str">
        <f>UPPER(Table3[[#This Row],[Full Name (NEW)]])</f>
        <v>CIRCLE G MEADOWS III PARKWAY IMPROVEMENT DISTRICT 07-06</v>
      </c>
      <c r="I167" s="110" t="s">
        <v>12059</v>
      </c>
      <c r="J167" s="118"/>
      <c r="K167" s="75" t="s">
        <v>11576</v>
      </c>
      <c r="L167" s="75">
        <v>28020</v>
      </c>
      <c r="M167" s="91"/>
      <c r="N167" s="75"/>
      <c r="O167" s="75"/>
    </row>
    <row r="168" spans="1:15" ht="12" outlineLevel="1" x14ac:dyDescent="0.2">
      <c r="A168" s="111">
        <v>7800</v>
      </c>
      <c r="B168" s="111" t="s">
        <v>15020</v>
      </c>
      <c r="C168" s="110"/>
      <c r="D168" s="110"/>
      <c r="E168" s="110"/>
      <c r="F168" s="110" t="s">
        <v>1799</v>
      </c>
      <c r="G168" s="110" t="s">
        <v>12638</v>
      </c>
      <c r="H168" s="110" t="str">
        <f>UPPER(Table3[[#This Row],[Full Name (NEW)]])</f>
        <v>CIRCLE G RANCHES VI PARKWAY IMPROVEMENT DISTRICT 07-07</v>
      </c>
      <c r="I168" s="110" t="s">
        <v>12060</v>
      </c>
      <c r="J168" s="118"/>
      <c r="K168" s="75" t="s">
        <v>11576</v>
      </c>
      <c r="L168" s="75">
        <v>28014</v>
      </c>
      <c r="M168" s="91"/>
      <c r="N168" s="75"/>
      <c r="O168" s="75"/>
    </row>
    <row r="169" spans="1:15" ht="12" outlineLevel="1" x14ac:dyDescent="0.2">
      <c r="A169" s="111">
        <v>7801</v>
      </c>
      <c r="B169" s="111" t="s">
        <v>15021</v>
      </c>
      <c r="C169" s="110"/>
      <c r="D169" s="110"/>
      <c r="E169" s="110"/>
      <c r="F169" s="110" t="s">
        <v>1803</v>
      </c>
      <c r="G169" s="110" t="s">
        <v>12639</v>
      </c>
      <c r="H169" s="110" t="str">
        <f>UPPER(Table3[[#This Row],[Full Name (NEW)]])</f>
        <v>CIRCLE G RANCHES VII PARKWAY IMPROVEMENT DISTRICT 88-08</v>
      </c>
      <c r="I169" s="110" t="s">
        <v>12061</v>
      </c>
      <c r="J169" s="118"/>
      <c r="K169" s="75" t="s">
        <v>11576</v>
      </c>
      <c r="L169" s="75">
        <v>28022</v>
      </c>
      <c r="M169" s="91"/>
      <c r="N169" s="75"/>
      <c r="O169" s="75"/>
    </row>
    <row r="170" spans="1:15" ht="12" outlineLevel="1" x14ac:dyDescent="0.2">
      <c r="A170" s="111">
        <v>7802</v>
      </c>
      <c r="B170" s="111" t="s">
        <v>15022</v>
      </c>
      <c r="C170" s="110"/>
      <c r="D170" s="110"/>
      <c r="E170" s="110"/>
      <c r="F170" s="110" t="s">
        <v>1807</v>
      </c>
      <c r="G170" s="110" t="s">
        <v>12640</v>
      </c>
      <c r="H170" s="110" t="str">
        <f>UPPER(Table3[[#This Row],[Full Name (NEW)]])</f>
        <v>MORNING RIDGE PARKWAY IMPROVEMENT DISTRICT 07-09</v>
      </c>
      <c r="I170" s="110" t="s">
        <v>12062</v>
      </c>
      <c r="J170" s="118"/>
      <c r="K170" s="75" t="s">
        <v>11576</v>
      </c>
      <c r="L170" s="75">
        <v>28017</v>
      </c>
      <c r="M170" s="91"/>
      <c r="N170" s="75"/>
      <c r="O170" s="75"/>
    </row>
    <row r="171" spans="1:15" ht="12" x14ac:dyDescent="0.2">
      <c r="A171" s="163"/>
      <c r="B171" s="163"/>
      <c r="C171" s="110"/>
      <c r="D171" s="110"/>
      <c r="E171" s="121" t="s">
        <v>12451</v>
      </c>
      <c r="F171" s="121"/>
      <c r="G171" s="121"/>
      <c r="H171" s="121" t="str">
        <f>UPPER(Table3[[#This Row],[Full Name (NEW)]])</f>
        <v/>
      </c>
      <c r="I171" s="121"/>
      <c r="J171" s="121"/>
      <c r="K171" s="89"/>
      <c r="L171" s="89"/>
      <c r="M171" s="89"/>
      <c r="N171" s="75"/>
      <c r="O171" s="75"/>
    </row>
    <row r="172" spans="1:15" ht="12" outlineLevel="1" x14ac:dyDescent="0.2">
      <c r="A172" s="111">
        <v>6059</v>
      </c>
      <c r="B172" s="111" t="s">
        <v>15023</v>
      </c>
      <c r="C172" s="110"/>
      <c r="D172" s="110"/>
      <c r="E172" s="110"/>
      <c r="F172" s="110" t="s">
        <v>1886</v>
      </c>
      <c r="G172" s="110" t="s">
        <v>12617</v>
      </c>
      <c r="H172" s="110" t="str">
        <f>UPPER(Table3[[#This Row],[Full Name (NEW)]])</f>
        <v>FESTIVAL RANCH COMMUNITY FACILITIES DISTRICT ASSESSMENT AREA NO. 2 &amp; 3</v>
      </c>
      <c r="I172" s="110" t="s">
        <v>12609</v>
      </c>
      <c r="J172" s="118"/>
      <c r="K172" s="75" t="s">
        <v>11612</v>
      </c>
      <c r="L172" s="75">
        <v>28940</v>
      </c>
      <c r="M172" s="75"/>
      <c r="N172" s="75"/>
      <c r="O172" s="75"/>
    </row>
    <row r="173" spans="1:15" ht="12" outlineLevel="1" x14ac:dyDescent="0.2">
      <c r="A173" s="111">
        <v>9001</v>
      </c>
      <c r="B173" s="111" t="s">
        <v>15024</v>
      </c>
      <c r="C173" s="110"/>
      <c r="D173" s="110"/>
      <c r="E173" s="110"/>
      <c r="F173" s="110" t="s">
        <v>1904</v>
      </c>
      <c r="G173" s="110" t="s">
        <v>12610</v>
      </c>
      <c r="H173" s="110" t="str">
        <f>UPPER(Table3[[#This Row],[Full Name (NEW)]])</f>
        <v>EASTMARK COMMUNITY FACILITIES DISTRICT ASSESSMENT AREA NO. 2</v>
      </c>
      <c r="I173" s="110" t="s">
        <v>12618</v>
      </c>
      <c r="J173" s="118"/>
      <c r="K173" s="75" t="s">
        <v>11579</v>
      </c>
      <c r="L173" s="75"/>
      <c r="M173" s="75"/>
      <c r="N173" s="75"/>
      <c r="O173" s="75"/>
    </row>
    <row r="174" spans="1:15" ht="12" outlineLevel="1" x14ac:dyDescent="0.2">
      <c r="A174" s="111">
        <v>9002</v>
      </c>
      <c r="B174" s="111" t="s">
        <v>15025</v>
      </c>
      <c r="C174" s="110"/>
      <c r="D174" s="110"/>
      <c r="E174" s="110"/>
      <c r="F174" s="110" t="s">
        <v>1899</v>
      </c>
      <c r="G174" s="110" t="s">
        <v>12611</v>
      </c>
      <c r="H174" s="110" t="str">
        <f>UPPER(Table3[[#This Row],[Full Name (NEW)]])</f>
        <v>EASTMARK COMMUNITY FACILITIES DISTRICT ASSESSMENT AREA NO. 1</v>
      </c>
      <c r="I174" s="110" t="s">
        <v>12620</v>
      </c>
      <c r="J174" s="118"/>
      <c r="K174" s="75" t="s">
        <v>11579</v>
      </c>
      <c r="L174" s="75"/>
      <c r="M174" s="75"/>
      <c r="N174" s="75"/>
      <c r="O174" s="75"/>
    </row>
    <row r="175" spans="1:15" ht="12" outlineLevel="1" x14ac:dyDescent="0.2">
      <c r="A175" s="111">
        <v>9003</v>
      </c>
      <c r="B175" s="111" t="s">
        <v>15026</v>
      </c>
      <c r="C175" s="110"/>
      <c r="D175" s="110"/>
      <c r="E175" s="110"/>
      <c r="F175" s="110" t="s">
        <v>1891</v>
      </c>
      <c r="G175" s="110" t="s">
        <v>12616</v>
      </c>
      <c r="H175" s="110" t="str">
        <f>UPPER(Table3[[#This Row],[Full Name (NEW)]])</f>
        <v>FESTIVAL RANCH COMMUNITY FACILITIES DISTRICT ASSESSMENT AREA NO. 4 &amp; 5</v>
      </c>
      <c r="I175" s="110" t="s">
        <v>12621</v>
      </c>
      <c r="J175" s="118"/>
      <c r="K175" s="75" t="s">
        <v>11612</v>
      </c>
      <c r="L175" s="75">
        <v>28943</v>
      </c>
      <c r="M175" s="75"/>
      <c r="N175" s="75"/>
      <c r="O175" s="75"/>
    </row>
    <row r="176" spans="1:15" ht="12" outlineLevel="1" x14ac:dyDescent="0.2">
      <c r="A176" s="111">
        <v>9004</v>
      </c>
      <c r="B176" s="111" t="s">
        <v>15027</v>
      </c>
      <c r="C176" s="110"/>
      <c r="D176" s="110"/>
      <c r="E176" s="110"/>
      <c r="F176" s="110" t="s">
        <v>1888</v>
      </c>
      <c r="G176" s="110" t="s">
        <v>12612</v>
      </c>
      <c r="H176" s="110" t="str">
        <f>UPPER(Table3[[#This Row],[Full Name (NEW)]])</f>
        <v>GOODYEAR GOLF VILLAGE COMMUNITY FACILITIES DISTRICT ASSESSMENT AREA NO. 2</v>
      </c>
      <c r="I176" s="110" t="s">
        <v>12619</v>
      </c>
      <c r="J176" s="118"/>
      <c r="K176" s="75" t="s">
        <v>11577</v>
      </c>
      <c r="L176" s="92" t="s">
        <v>14196</v>
      </c>
      <c r="M176" s="75"/>
      <c r="N176" s="75"/>
      <c r="O176" s="75"/>
    </row>
    <row r="177" spans="1:15" ht="12" outlineLevel="1" x14ac:dyDescent="0.2">
      <c r="A177" s="111">
        <v>6060</v>
      </c>
      <c r="B177" s="111" t="s">
        <v>15028</v>
      </c>
      <c r="C177" s="110"/>
      <c r="D177" s="110"/>
      <c r="E177" s="110"/>
      <c r="F177" s="110" t="s">
        <v>1894</v>
      </c>
      <c r="G177" s="110" t="s">
        <v>12613</v>
      </c>
      <c r="H177" s="110" t="str">
        <f>UPPER(Table3[[#This Row],[Full Name (NEW)]])</f>
        <v>FESTIVAL RANCH COMMUNITY FACILITIES DISTRICT ASSESSMENT AREA NO. 6</v>
      </c>
      <c r="I177" s="110" t="s">
        <v>12624</v>
      </c>
      <c r="J177" s="118"/>
      <c r="K177" s="75" t="s">
        <v>11612</v>
      </c>
      <c r="L177" s="92">
        <v>28944</v>
      </c>
      <c r="M177" s="75"/>
      <c r="N177" s="75"/>
      <c r="O177" s="75"/>
    </row>
    <row r="178" spans="1:15" ht="12" outlineLevel="1" x14ac:dyDescent="0.2">
      <c r="A178" s="111">
        <v>6061</v>
      </c>
      <c r="B178" s="111" t="s">
        <v>15029</v>
      </c>
      <c r="C178" s="110"/>
      <c r="D178" s="110"/>
      <c r="E178" s="110"/>
      <c r="F178" s="110" t="s">
        <v>1897</v>
      </c>
      <c r="G178" s="110" t="s">
        <v>12614</v>
      </c>
      <c r="H178" s="110" t="str">
        <f>UPPER(Table3[[#This Row],[Full Name (NEW)]])</f>
        <v>FESTIVAL RANCH COMMUNITY FACILITIES DISTRICT ASSESSMENT AREA NO. 7</v>
      </c>
      <c r="I178" s="110" t="s">
        <v>12623</v>
      </c>
      <c r="J178" s="118"/>
      <c r="K178" s="75" t="s">
        <v>11612</v>
      </c>
      <c r="L178" s="92">
        <v>28945</v>
      </c>
      <c r="M178" s="75"/>
      <c r="N178" s="75"/>
      <c r="O178" s="75"/>
    </row>
    <row r="179" spans="1:15" ht="12" outlineLevel="1" x14ac:dyDescent="0.2">
      <c r="A179" s="111">
        <v>6063</v>
      </c>
      <c r="B179" s="111" t="s">
        <v>15030</v>
      </c>
      <c r="C179" s="110"/>
      <c r="D179" s="110"/>
      <c r="E179" s="110"/>
      <c r="F179" s="110" t="s">
        <v>1907</v>
      </c>
      <c r="G179" s="110" t="s">
        <v>12615</v>
      </c>
      <c r="H179" s="110" t="str">
        <f>UPPER(Table3[[#This Row],[Full Name (NEW)]])</f>
        <v>FESTIVAL RANCH COMMUNITY FACILITIES DISTRICT ASSESSMENT AREA NO. 8</v>
      </c>
      <c r="I179" s="110" t="s">
        <v>12622</v>
      </c>
      <c r="J179" s="118"/>
      <c r="K179" s="75" t="s">
        <v>11612</v>
      </c>
      <c r="L179" s="92"/>
      <c r="M179" s="75"/>
      <c r="N179" s="75"/>
      <c r="O179" s="75"/>
    </row>
    <row r="180" spans="1:15" ht="12" outlineLevel="1" x14ac:dyDescent="0.2">
      <c r="A180" s="111">
        <v>6058</v>
      </c>
      <c r="B180" s="111" t="s">
        <v>15031</v>
      </c>
      <c r="C180" s="110"/>
      <c r="D180" s="110"/>
      <c r="E180" s="110"/>
      <c r="F180" s="110" t="s">
        <v>1882</v>
      </c>
      <c r="G180" s="110" t="s">
        <v>12947</v>
      </c>
      <c r="H180" s="110" t="str">
        <f>UPPER(Table3[[#This Row],[Full Name (NEW)]])</f>
        <v>ESTRELLA MOUNTAIN RANCH COMMUNITY FACILITIES DISTRICT ASSESSMENT AREA MONTECITO NO. 2</v>
      </c>
      <c r="I180" s="110" t="s">
        <v>12948</v>
      </c>
      <c r="J180" s="118"/>
      <c r="K180" s="75" t="s">
        <v>11577</v>
      </c>
      <c r="L180" s="92" t="s">
        <v>14197</v>
      </c>
      <c r="M180" s="75" t="s">
        <v>12629</v>
      </c>
      <c r="N180" s="75"/>
      <c r="O180" s="75"/>
    </row>
    <row r="181" spans="1:15" s="72" customFormat="1" ht="12" outlineLevel="1" collapsed="1" x14ac:dyDescent="0.2">
      <c r="A181" s="111">
        <v>6062</v>
      </c>
      <c r="B181" s="111" t="s">
        <v>14654</v>
      </c>
      <c r="C181" s="113"/>
      <c r="D181" s="113"/>
      <c r="E181" s="113"/>
      <c r="F181" s="122" t="s">
        <v>1902</v>
      </c>
      <c r="G181" s="113" t="s">
        <v>14198</v>
      </c>
      <c r="H181" s="113" t="str">
        <f>UPPER(Table3[[#This Row],[Full Name (NEW)]])</f>
        <v>TOTAL SPECIAL ASSESSMENTS COMMUNITY FACILITIES DISTRICTS</v>
      </c>
      <c r="I181" s="113" t="s">
        <v>14199</v>
      </c>
      <c r="J181" s="118"/>
      <c r="K181" s="80"/>
      <c r="L181" s="80"/>
      <c r="M181" s="80" t="s">
        <v>15039</v>
      </c>
      <c r="N181" s="90"/>
      <c r="O181" s="90"/>
    </row>
    <row r="182" spans="1:15" ht="12" x14ac:dyDescent="0.2">
      <c r="A182" s="163"/>
      <c r="B182" s="163"/>
      <c r="C182" s="110"/>
      <c r="D182" s="110"/>
      <c r="E182" s="121" t="s">
        <v>11145</v>
      </c>
      <c r="F182" s="121"/>
      <c r="G182" s="121"/>
      <c r="H182" s="121" t="str">
        <f>UPPER(Table3[[#This Row],[Full Name (NEW)]])</f>
        <v/>
      </c>
      <c r="I182" s="121"/>
      <c r="J182" s="121"/>
      <c r="K182" s="89"/>
      <c r="L182" s="89"/>
      <c r="M182" s="89"/>
      <c r="N182" s="75"/>
      <c r="O182" s="75"/>
    </row>
    <row r="183" spans="1:15" ht="12" outlineLevel="1" x14ac:dyDescent="0.2">
      <c r="A183" s="111">
        <v>6069</v>
      </c>
      <c r="B183" s="111"/>
      <c r="C183" s="110"/>
      <c r="D183" s="110"/>
      <c r="E183" s="110"/>
      <c r="F183" s="110" t="s">
        <v>5604</v>
      </c>
      <c r="G183" s="110" t="s">
        <v>13912</v>
      </c>
      <c r="H183" s="110" t="str">
        <f>UPPER(Table3[[#This Row],[Full Name (NEW)]])</f>
        <v>104TH PLACE STREET LIGHTING IMPROVEMENT DISTRICT</v>
      </c>
      <c r="I183" s="110"/>
      <c r="J183" s="118"/>
      <c r="K183" s="75" t="s">
        <v>10892</v>
      </c>
      <c r="L183" s="75"/>
      <c r="M183" s="75"/>
      <c r="N183" s="75"/>
      <c r="O183" s="75"/>
    </row>
    <row r="184" spans="1:15" s="72" customFormat="1" ht="12" outlineLevel="1" x14ac:dyDescent="0.2">
      <c r="A184" s="111">
        <v>6070</v>
      </c>
      <c r="B184" s="111"/>
      <c r="C184" s="113"/>
      <c r="D184" s="113"/>
      <c r="E184" s="113"/>
      <c r="F184" s="122" t="s">
        <v>4024</v>
      </c>
      <c r="G184" s="113" t="s">
        <v>4024</v>
      </c>
      <c r="H184" s="113" t="str">
        <f>UPPER(Table3[[#This Row],[Full Name (NEW)]])</f>
        <v>32-8504-393</v>
      </c>
      <c r="I184" s="113"/>
      <c r="J184" s="118"/>
      <c r="K184" s="80" t="s">
        <v>11581</v>
      </c>
      <c r="L184" s="80"/>
      <c r="M184" s="80"/>
      <c r="N184" s="90"/>
      <c r="O184" s="90"/>
    </row>
    <row r="185" spans="1:15" ht="12" outlineLevel="1" x14ac:dyDescent="0.2">
      <c r="A185" s="111">
        <v>6071</v>
      </c>
      <c r="B185" s="111"/>
      <c r="C185" s="110"/>
      <c r="D185" s="110"/>
      <c r="E185" s="110"/>
      <c r="F185" s="110" t="s">
        <v>7273</v>
      </c>
      <c r="G185" s="110" t="s">
        <v>13913</v>
      </c>
      <c r="H185" s="110" t="str">
        <f>UPPER(Table3[[#This Row],[Full Name (NEW)]])</f>
        <v>ADOBE CORNERS MESA STREET LIGHTING IMPROVEMENT DISTRICT</v>
      </c>
      <c r="I185" s="110"/>
      <c r="J185" s="118"/>
      <c r="K185" s="75" t="s">
        <v>11579</v>
      </c>
      <c r="L185" s="75"/>
      <c r="M185" s="75"/>
      <c r="N185" s="75"/>
      <c r="O185" s="75"/>
    </row>
    <row r="186" spans="1:15" ht="12" outlineLevel="1" x14ac:dyDescent="0.2">
      <c r="A186" s="111">
        <v>6072</v>
      </c>
      <c r="B186" s="111"/>
      <c r="C186" s="110"/>
      <c r="D186" s="110"/>
      <c r="E186" s="110"/>
      <c r="F186" s="110" t="s">
        <v>2855</v>
      </c>
      <c r="G186" s="110" t="s">
        <v>13914</v>
      </c>
      <c r="H186" s="110" t="str">
        <f>UPPER(Table3[[#This Row],[Full Name (NEW)]])</f>
        <v>AHWATUKEE STREET LIGHTING IMPROVEMENT DISTRICT</v>
      </c>
      <c r="I186" s="110"/>
      <c r="J186" s="118"/>
      <c r="K186" s="75" t="s">
        <v>11147</v>
      </c>
      <c r="L186" s="75"/>
      <c r="M186" s="75"/>
      <c r="N186" s="75"/>
      <c r="O186" s="75"/>
    </row>
    <row r="187" spans="1:15" ht="12" outlineLevel="1" x14ac:dyDescent="0.2">
      <c r="A187" s="111">
        <v>6073</v>
      </c>
      <c r="B187" s="111"/>
      <c r="C187" s="110"/>
      <c r="D187" s="110"/>
      <c r="E187" s="110"/>
      <c r="F187" s="110" t="s">
        <v>4064</v>
      </c>
      <c r="G187" s="110" t="s">
        <v>13915</v>
      </c>
      <c r="H187" s="110" t="str">
        <f>UPPER(Table3[[#This Row],[Full Name (NEW)]])</f>
        <v>AHWATUKEE ACE-8 STREET LIGHTING IMPROVEMENT DISTRICT</v>
      </c>
      <c r="I187" s="110"/>
      <c r="J187" s="118"/>
      <c r="K187" s="75" t="s">
        <v>11147</v>
      </c>
      <c r="L187" s="75"/>
      <c r="M187" s="75"/>
      <c r="N187" s="75"/>
      <c r="O187" s="75"/>
    </row>
    <row r="188" spans="1:15" ht="12" outlineLevel="1" x14ac:dyDescent="0.2">
      <c r="A188" s="111">
        <v>6074</v>
      </c>
      <c r="B188" s="111"/>
      <c r="C188" s="110"/>
      <c r="D188" s="110"/>
      <c r="E188" s="110"/>
      <c r="F188" s="110" t="s">
        <v>3845</v>
      </c>
      <c r="G188" s="110" t="s">
        <v>14105</v>
      </c>
      <c r="H188" s="110" t="str">
        <f>UPPER(Table3[[#This Row],[Full Name (NEW)]])</f>
        <v>AHWATUKEE CUSTOM ESTATE STREET LIGHTING IMPROVEMENT DISTRICT NO. 2</v>
      </c>
      <c r="I188" s="110"/>
      <c r="J188" s="118"/>
      <c r="K188" s="75" t="s">
        <v>11147</v>
      </c>
      <c r="L188" s="75"/>
      <c r="M188" s="75"/>
      <c r="N188" s="75"/>
      <c r="O188" s="75"/>
    </row>
    <row r="189" spans="1:15" ht="12" outlineLevel="1" x14ac:dyDescent="0.2">
      <c r="A189" s="111">
        <v>6075</v>
      </c>
      <c r="B189" s="111"/>
      <c r="C189" s="110"/>
      <c r="D189" s="110"/>
      <c r="E189" s="110"/>
      <c r="F189" s="110" t="s">
        <v>3964</v>
      </c>
      <c r="G189" s="110" t="s">
        <v>14106</v>
      </c>
      <c r="H189" s="110" t="str">
        <f>UPPER(Table3[[#This Row],[Full Name (NEW)]])</f>
        <v>AHWATUKEE CUSTOM ESTATE STREET LIGHTING IMPROVEMENT DISTRICT NO. 4</v>
      </c>
      <c r="I189" s="110"/>
      <c r="J189" s="118"/>
      <c r="K189" s="75" t="s">
        <v>11147</v>
      </c>
      <c r="L189" s="75"/>
      <c r="M189" s="75"/>
      <c r="N189" s="75"/>
      <c r="O189" s="75"/>
    </row>
    <row r="190" spans="1:15" ht="12" outlineLevel="1" x14ac:dyDescent="0.2">
      <c r="A190" s="111">
        <v>6076</v>
      </c>
      <c r="B190" s="111"/>
      <c r="C190" s="110"/>
      <c r="D190" s="110"/>
      <c r="E190" s="110"/>
      <c r="F190" s="110" t="s">
        <v>3451</v>
      </c>
      <c r="G190" s="110" t="s">
        <v>13916</v>
      </c>
      <c r="H190" s="110" t="str">
        <f>UPPER(Table3[[#This Row],[Full Name (NEW)]])</f>
        <v>AHWATUKEE STREET LIGHTING IMPROVEMENT DISTRICT E-1</v>
      </c>
      <c r="I190" s="110"/>
      <c r="J190" s="118"/>
      <c r="K190" s="75" t="s">
        <v>11147</v>
      </c>
      <c r="L190" s="75"/>
      <c r="M190" s="75"/>
      <c r="N190" s="75"/>
      <c r="O190" s="75"/>
    </row>
    <row r="191" spans="1:15" ht="12" outlineLevel="1" x14ac:dyDescent="0.2">
      <c r="A191" s="111">
        <v>6077</v>
      </c>
      <c r="B191" s="111"/>
      <c r="C191" s="110"/>
      <c r="D191" s="110"/>
      <c r="E191" s="110"/>
      <c r="F191" s="110" t="s">
        <v>3579</v>
      </c>
      <c r="G191" s="110" t="s">
        <v>13917</v>
      </c>
      <c r="H191" s="110" t="str">
        <f>UPPER(Table3[[#This Row],[Full Name (NEW)]])</f>
        <v>AHWATUKEE STREET LIGHTING IMPROVEMENT DISTRICT E-2</v>
      </c>
      <c r="I191" s="110"/>
      <c r="J191" s="118"/>
      <c r="K191" s="75" t="s">
        <v>11147</v>
      </c>
      <c r="L191" s="75"/>
      <c r="M191" s="75"/>
      <c r="N191" s="75"/>
      <c r="O191" s="75"/>
    </row>
    <row r="192" spans="1:15" ht="12" outlineLevel="1" x14ac:dyDescent="0.2">
      <c r="A192" s="111">
        <v>6078</v>
      </c>
      <c r="B192" s="111"/>
      <c r="C192" s="110"/>
      <c r="D192" s="110"/>
      <c r="E192" s="110"/>
      <c r="F192" s="110" t="s">
        <v>3715</v>
      </c>
      <c r="G192" s="110" t="s">
        <v>13918</v>
      </c>
      <c r="H192" s="110" t="str">
        <f>UPPER(Table3[[#This Row],[Full Name (NEW)]])</f>
        <v>AHWATUKEE STREET LIGHTING IMPROVEMENT DISTRICT E-3</v>
      </c>
      <c r="I192" s="110"/>
      <c r="J192" s="118"/>
      <c r="K192" s="75" t="s">
        <v>11147</v>
      </c>
      <c r="L192" s="75"/>
      <c r="M192" s="75"/>
      <c r="N192" s="75"/>
      <c r="O192" s="75"/>
    </row>
    <row r="193" spans="1:15" ht="12" outlineLevel="1" x14ac:dyDescent="0.2">
      <c r="A193" s="111">
        <v>6079</v>
      </c>
      <c r="B193" s="111"/>
      <c r="C193" s="110"/>
      <c r="D193" s="110"/>
      <c r="E193" s="110"/>
      <c r="F193" s="110" t="s">
        <v>3711</v>
      </c>
      <c r="G193" s="110" t="s">
        <v>13919</v>
      </c>
      <c r="H193" s="110" t="str">
        <f>UPPER(Table3[[#This Row],[Full Name (NEW)]])</f>
        <v>AHWATUKEE STREET LIGHTING IMPROVEMENT DISTRICT E-4 &amp; FS-15</v>
      </c>
      <c r="I193" s="110"/>
      <c r="J193" s="118"/>
      <c r="K193" s="75" t="s">
        <v>11147</v>
      </c>
      <c r="L193" s="75"/>
      <c r="M193" s="75"/>
      <c r="N193" s="75"/>
      <c r="O193" s="75"/>
    </row>
    <row r="194" spans="1:15" ht="12" outlineLevel="1" x14ac:dyDescent="0.2">
      <c r="A194" s="111">
        <v>6080</v>
      </c>
      <c r="B194" s="111"/>
      <c r="C194" s="110"/>
      <c r="D194" s="110"/>
      <c r="E194" s="110"/>
      <c r="F194" s="113" t="s">
        <v>3826</v>
      </c>
      <c r="G194" s="110" t="s">
        <v>13920</v>
      </c>
      <c r="H194" s="110" t="str">
        <f>UPPER(Table3[[#This Row],[Full Name (NEW)]])</f>
        <v>AHWATUKEE STREET LIGHTING IMPROVEMENT DISTRICT E-5</v>
      </c>
      <c r="I194" s="110"/>
      <c r="J194" s="118"/>
      <c r="K194" s="75" t="s">
        <v>11147</v>
      </c>
      <c r="L194" s="75"/>
      <c r="M194" s="75"/>
      <c r="N194" s="75"/>
      <c r="O194" s="75"/>
    </row>
    <row r="195" spans="1:15" ht="12" outlineLevel="1" x14ac:dyDescent="0.2">
      <c r="A195" s="111">
        <v>6081</v>
      </c>
      <c r="B195" s="111"/>
      <c r="C195" s="110"/>
      <c r="D195" s="110"/>
      <c r="E195" s="110"/>
      <c r="F195" s="113" t="s">
        <v>4000</v>
      </c>
      <c r="G195" s="110" t="s">
        <v>13921</v>
      </c>
      <c r="H195" s="110" t="str">
        <f>UPPER(Table3[[#This Row],[Full Name (NEW)]])</f>
        <v>AHWATUKEE STREET LIGHTING IMPROVEMENT DISTRICT FS-16D</v>
      </c>
      <c r="I195" s="110"/>
      <c r="J195" s="118"/>
      <c r="K195" s="75" t="s">
        <v>11147</v>
      </c>
      <c r="L195" s="75"/>
      <c r="M195" s="75"/>
      <c r="N195" s="75"/>
      <c r="O195" s="75"/>
    </row>
    <row r="196" spans="1:15" ht="12" outlineLevel="1" x14ac:dyDescent="0.2">
      <c r="A196" s="111">
        <v>6082</v>
      </c>
      <c r="B196" s="111"/>
      <c r="C196" s="110"/>
      <c r="D196" s="110"/>
      <c r="E196" s="110"/>
      <c r="F196" s="113" t="s">
        <v>3841</v>
      </c>
      <c r="G196" s="110" t="s">
        <v>13922</v>
      </c>
      <c r="H196" s="110" t="str">
        <f>UPPER(Table3[[#This Row],[Full Name (NEW)]])</f>
        <v>AHWATUKEE STREET LIGHTING IMPROVEMENT DISTRICT FS-17</v>
      </c>
      <c r="I196" s="110"/>
      <c r="J196" s="118"/>
      <c r="K196" s="75" t="s">
        <v>11147</v>
      </c>
      <c r="L196" s="75"/>
      <c r="M196" s="75"/>
      <c r="N196" s="75"/>
      <c r="O196" s="75"/>
    </row>
    <row r="197" spans="1:15" ht="12" outlineLevel="1" x14ac:dyDescent="0.2">
      <c r="A197" s="111">
        <v>6083</v>
      </c>
      <c r="B197" s="111"/>
      <c r="C197" s="110"/>
      <c r="D197" s="110"/>
      <c r="E197" s="110"/>
      <c r="F197" s="113" t="s">
        <v>4068</v>
      </c>
      <c r="G197" s="110" t="s">
        <v>13923</v>
      </c>
      <c r="H197" s="110" t="str">
        <f>UPPER(Table3[[#This Row],[Full Name (NEW)]])</f>
        <v>AHWATUKEE STREET LIGHTING IMPROVEMENT DISTRICT FS-18</v>
      </c>
      <c r="I197" s="110"/>
      <c r="J197" s="118"/>
      <c r="K197" s="75" t="s">
        <v>11147</v>
      </c>
      <c r="L197" s="75"/>
      <c r="M197" s="75"/>
      <c r="N197" s="75"/>
      <c r="O197" s="75"/>
    </row>
    <row r="198" spans="1:15" ht="12" outlineLevel="1" x14ac:dyDescent="0.2">
      <c r="A198" s="111">
        <v>6084</v>
      </c>
      <c r="B198" s="111"/>
      <c r="C198" s="110"/>
      <c r="D198" s="110"/>
      <c r="E198" s="110"/>
      <c r="F198" s="113" t="s">
        <v>2565</v>
      </c>
      <c r="G198" s="110" t="s">
        <v>13924</v>
      </c>
      <c r="H198" s="110" t="str">
        <f>UPPER(Table3[[#This Row],[Full Name (NEW)]])</f>
        <v>AHWATUKEE STREET LIGHTING IMPROVEMENT DISTRICT FS-3</v>
      </c>
      <c r="I198" s="110"/>
      <c r="J198" s="118"/>
      <c r="K198" s="75" t="s">
        <v>11147</v>
      </c>
      <c r="L198" s="75"/>
      <c r="M198" s="75"/>
      <c r="N198" s="75"/>
      <c r="O198" s="75"/>
    </row>
    <row r="199" spans="1:15" ht="12" outlineLevel="1" x14ac:dyDescent="0.2">
      <c r="A199" s="111">
        <v>6085</v>
      </c>
      <c r="B199" s="111"/>
      <c r="C199" s="110"/>
      <c r="D199" s="110"/>
      <c r="E199" s="110"/>
      <c r="F199" s="113" t="s">
        <v>2535</v>
      </c>
      <c r="G199" s="110" t="s">
        <v>13925</v>
      </c>
      <c r="H199" s="110" t="str">
        <f>UPPER(Table3[[#This Row],[Full Name (NEW)]])</f>
        <v>AHWATUKEE STREET LIGHTING IMPROVEMENT DISTRICT FS-4</v>
      </c>
      <c r="I199" s="110"/>
      <c r="J199" s="118"/>
      <c r="K199" s="75" t="s">
        <v>11147</v>
      </c>
      <c r="L199" s="75"/>
      <c r="M199" s="75"/>
      <c r="N199" s="75"/>
      <c r="O199" s="75"/>
    </row>
    <row r="200" spans="1:15" ht="12" outlineLevel="1" x14ac:dyDescent="0.2">
      <c r="A200" s="111">
        <v>6086</v>
      </c>
      <c r="B200" s="111"/>
      <c r="C200" s="110"/>
      <c r="D200" s="110"/>
      <c r="E200" s="110"/>
      <c r="F200" s="113" t="s">
        <v>3531</v>
      </c>
      <c r="G200" s="110" t="s">
        <v>13926</v>
      </c>
      <c r="H200" s="110" t="str">
        <f>UPPER(Table3[[#This Row],[Full Name (NEW)]])</f>
        <v>AHWATUKEE STREET LIGHTING IMPROVEMENT DISTRICT FS-5</v>
      </c>
      <c r="I200" s="110"/>
      <c r="J200" s="118"/>
      <c r="K200" s="75" t="s">
        <v>11147</v>
      </c>
      <c r="L200" s="75"/>
      <c r="M200" s="75"/>
      <c r="N200" s="75"/>
      <c r="O200" s="75"/>
    </row>
    <row r="201" spans="1:15" ht="12" outlineLevel="1" x14ac:dyDescent="0.2">
      <c r="A201" s="111">
        <v>6087</v>
      </c>
      <c r="B201" s="111"/>
      <c r="C201" s="110"/>
      <c r="D201" s="110"/>
      <c r="E201" s="110"/>
      <c r="F201" s="113" t="s">
        <v>3603</v>
      </c>
      <c r="G201" s="110" t="s">
        <v>13927</v>
      </c>
      <c r="H201" s="110" t="str">
        <f>UPPER(Table3[[#This Row],[Full Name (NEW)]])</f>
        <v>AHWATUKEE STREET LIGHTING IMPROVEMENT DISTRICT FS-6</v>
      </c>
      <c r="I201" s="110"/>
      <c r="J201" s="118"/>
      <c r="K201" s="75" t="s">
        <v>11147</v>
      </c>
      <c r="L201" s="75"/>
      <c r="M201" s="75"/>
      <c r="N201" s="75"/>
      <c r="O201" s="75"/>
    </row>
    <row r="202" spans="1:15" ht="12" outlineLevel="1" x14ac:dyDescent="0.2">
      <c r="A202" s="111">
        <v>6088</v>
      </c>
      <c r="B202" s="111"/>
      <c r="C202" s="110"/>
      <c r="D202" s="110"/>
      <c r="E202" s="110"/>
      <c r="F202" s="113" t="s">
        <v>2427</v>
      </c>
      <c r="G202" s="110" t="s">
        <v>14107</v>
      </c>
      <c r="H202" s="110" t="str">
        <f>UPPER(Table3[[#This Row],[Full Name (NEW)]])</f>
        <v>AHWATUKEE STREET LIGHTING IMPROVEMENT DISTRICT NO. 2</v>
      </c>
      <c r="I202" s="110"/>
      <c r="J202" s="118"/>
      <c r="K202" s="75" t="s">
        <v>11147</v>
      </c>
      <c r="L202" s="75"/>
      <c r="M202" s="75"/>
      <c r="N202" s="75"/>
      <c r="O202" s="75"/>
    </row>
    <row r="203" spans="1:15" ht="12" outlineLevel="1" x14ac:dyDescent="0.2">
      <c r="A203" s="111">
        <v>6089</v>
      </c>
      <c r="B203" s="111"/>
      <c r="C203" s="110"/>
      <c r="D203" s="110"/>
      <c r="E203" s="110"/>
      <c r="F203" s="113" t="s">
        <v>2864</v>
      </c>
      <c r="G203" s="110" t="s">
        <v>13928</v>
      </c>
      <c r="H203" s="110" t="str">
        <f>UPPER(Table3[[#This Row],[Full Name (NEW)]])</f>
        <v>AHWATUKEE STREET LIGHTING IMPROVEMENT DISTRICT RD-2</v>
      </c>
      <c r="I203" s="110"/>
      <c r="J203" s="118"/>
      <c r="K203" s="75" t="s">
        <v>11147</v>
      </c>
      <c r="L203" s="75"/>
      <c r="M203" s="75"/>
      <c r="N203" s="75"/>
      <c r="O203" s="75"/>
    </row>
    <row r="204" spans="1:15" ht="12" outlineLevel="1" x14ac:dyDescent="0.2">
      <c r="A204" s="111">
        <v>6090</v>
      </c>
      <c r="B204" s="111"/>
      <c r="C204" s="110"/>
      <c r="D204" s="110"/>
      <c r="E204" s="110"/>
      <c r="F204" s="113" t="s">
        <v>4060</v>
      </c>
      <c r="G204" s="110" t="s">
        <v>13929</v>
      </c>
      <c r="H204" s="110" t="str">
        <f>UPPER(Table3[[#This Row],[Full Name (NEW)]])</f>
        <v>AHWATUKEE STREET LIGHTING IMPROVEMENT DISTRICT RM-2</v>
      </c>
      <c r="I204" s="110"/>
      <c r="J204" s="118"/>
      <c r="K204" s="75" t="s">
        <v>11147</v>
      </c>
      <c r="L204" s="75"/>
      <c r="M204" s="75"/>
      <c r="N204" s="75"/>
      <c r="O204" s="75"/>
    </row>
    <row r="205" spans="1:15" ht="12" outlineLevel="1" x14ac:dyDescent="0.2">
      <c r="A205" s="111">
        <v>6091</v>
      </c>
      <c r="B205" s="111"/>
      <c r="C205" s="110"/>
      <c r="D205" s="110"/>
      <c r="E205" s="110"/>
      <c r="F205" s="113" t="s">
        <v>2451</v>
      </c>
      <c r="G205" s="110" t="s">
        <v>13930</v>
      </c>
      <c r="H205" s="110" t="str">
        <f>UPPER(Table3[[#This Row],[Full Name (NEW)]])</f>
        <v>AHWATUKEE STREET LIGHTING IMPROVEMENT DISTRICT RS-3</v>
      </c>
      <c r="I205" s="110"/>
      <c r="J205" s="118"/>
      <c r="K205" s="75" t="s">
        <v>11147</v>
      </c>
      <c r="L205" s="75"/>
      <c r="M205" s="75"/>
      <c r="N205" s="75"/>
      <c r="O205" s="75"/>
    </row>
    <row r="206" spans="1:15" ht="12" outlineLevel="1" x14ac:dyDescent="0.2">
      <c r="A206" s="111">
        <v>6092</v>
      </c>
      <c r="B206" s="111"/>
      <c r="C206" s="110"/>
      <c r="D206" s="110"/>
      <c r="E206" s="110"/>
      <c r="F206" s="113" t="s">
        <v>2559</v>
      </c>
      <c r="G206" s="110" t="s">
        <v>13931</v>
      </c>
      <c r="H206" s="110" t="str">
        <f>UPPER(Table3[[#This Row],[Full Name (NEW)]])</f>
        <v>AHWATUKEE STREET LIGHTING IMPROVEMENT DISTRICT RS-4</v>
      </c>
      <c r="I206" s="110"/>
      <c r="J206" s="118"/>
      <c r="K206" s="75" t="s">
        <v>11147</v>
      </c>
      <c r="L206" s="75"/>
      <c r="M206" s="75"/>
      <c r="N206" s="75"/>
      <c r="O206" s="75"/>
    </row>
    <row r="207" spans="1:15" ht="12" outlineLevel="1" x14ac:dyDescent="0.2">
      <c r="A207" s="111">
        <v>6093</v>
      </c>
      <c r="B207" s="111"/>
      <c r="C207" s="110"/>
      <c r="D207" s="110"/>
      <c r="E207" s="110"/>
      <c r="F207" s="113" t="s">
        <v>2538</v>
      </c>
      <c r="G207" s="110" t="s">
        <v>13932</v>
      </c>
      <c r="H207" s="110" t="str">
        <f>UPPER(Table3[[#This Row],[Full Name (NEW)]])</f>
        <v>AHWATUKEE STREET LIGHTING IMPROVEMENT DISTRICT RS-5</v>
      </c>
      <c r="I207" s="110"/>
      <c r="J207" s="118"/>
      <c r="K207" s="75" t="s">
        <v>11147</v>
      </c>
      <c r="L207" s="75"/>
      <c r="M207" s="75"/>
      <c r="N207" s="75"/>
      <c r="O207" s="75"/>
    </row>
    <row r="208" spans="1:15" ht="12" outlineLevel="1" x14ac:dyDescent="0.2">
      <c r="A208" s="111">
        <v>6094</v>
      </c>
      <c r="B208" s="111"/>
      <c r="C208" s="110"/>
      <c r="D208" s="110"/>
      <c r="E208" s="110"/>
      <c r="F208" s="113" t="s">
        <v>3261</v>
      </c>
      <c r="G208" s="110" t="s">
        <v>13933</v>
      </c>
      <c r="H208" s="110" t="str">
        <f>UPPER(Table3[[#This Row],[Full Name (NEW)]])</f>
        <v>AHWATUKEE STREET LIGHTING IMPROVEMENT DISTRICT RS-6</v>
      </c>
      <c r="I208" s="110"/>
      <c r="J208" s="118"/>
      <c r="K208" s="75" t="s">
        <v>11147</v>
      </c>
      <c r="L208" s="75"/>
      <c r="M208" s="75"/>
      <c r="N208" s="75"/>
      <c r="O208" s="75"/>
    </row>
    <row r="209" spans="1:15" ht="12" outlineLevel="1" x14ac:dyDescent="0.2">
      <c r="A209" s="111">
        <v>6095</v>
      </c>
      <c r="B209" s="111"/>
      <c r="C209" s="110"/>
      <c r="D209" s="110"/>
      <c r="E209" s="110"/>
      <c r="F209" s="113" t="s">
        <v>3535</v>
      </c>
      <c r="G209" s="110" t="s">
        <v>13934</v>
      </c>
      <c r="H209" s="110" t="str">
        <f>UPPER(Table3[[#This Row],[Full Name (NEW)]])</f>
        <v>AHWATUKEE STREET LIGHTING IMPROVEMENT DISTRICT RS-7</v>
      </c>
      <c r="I209" s="110"/>
      <c r="J209" s="118"/>
      <c r="K209" s="75" t="s">
        <v>11147</v>
      </c>
      <c r="L209" s="75"/>
      <c r="M209" s="75"/>
      <c r="N209" s="75"/>
      <c r="O209" s="75"/>
    </row>
    <row r="210" spans="1:15" ht="12" outlineLevel="1" x14ac:dyDescent="0.2">
      <c r="A210" s="111">
        <v>6096</v>
      </c>
      <c r="B210" s="111"/>
      <c r="C210" s="110"/>
      <c r="D210" s="110"/>
      <c r="E210" s="110"/>
      <c r="F210" s="113" t="s">
        <v>3707</v>
      </c>
      <c r="G210" s="110" t="s">
        <v>13935</v>
      </c>
      <c r="H210" s="110" t="str">
        <f>UPPER(Table3[[#This Row],[Full Name (NEW)]])</f>
        <v>AHWATUKEE STREET LIGHTING IMPROVEMENT DISTRICT RS-8</v>
      </c>
      <c r="I210" s="110"/>
      <c r="J210" s="118"/>
      <c r="K210" s="75" t="s">
        <v>11147</v>
      </c>
      <c r="L210" s="75"/>
      <c r="M210" s="75"/>
      <c r="N210" s="75"/>
      <c r="O210" s="75"/>
    </row>
    <row r="211" spans="1:15" ht="12" outlineLevel="1" x14ac:dyDescent="0.2">
      <c r="A211" s="111">
        <v>6097</v>
      </c>
      <c r="B211" s="111"/>
      <c r="C211" s="110"/>
      <c r="D211" s="110"/>
      <c r="E211" s="110"/>
      <c r="F211" s="113" t="s">
        <v>3475</v>
      </c>
      <c r="G211" s="110" t="s">
        <v>13936</v>
      </c>
      <c r="H211" s="110" t="str">
        <f>UPPER(Table3[[#This Row],[Full Name (NEW)]])</f>
        <v>AHWATUKEE STREET LIGHTING IMPROVEMENT DISTRICT RTV-1</v>
      </c>
      <c r="I211" s="110"/>
      <c r="J211" s="118"/>
      <c r="K211" s="75" t="s">
        <v>11147</v>
      </c>
      <c r="L211" s="75"/>
      <c r="M211" s="75"/>
      <c r="N211" s="75"/>
      <c r="O211" s="75"/>
    </row>
    <row r="212" spans="1:15" ht="12" outlineLevel="1" x14ac:dyDescent="0.2">
      <c r="A212" s="111">
        <v>6098</v>
      </c>
      <c r="B212" s="111"/>
      <c r="C212" s="110"/>
      <c r="D212" s="110"/>
      <c r="E212" s="110"/>
      <c r="F212" s="113" t="s">
        <v>6017</v>
      </c>
      <c r="G212" s="110" t="s">
        <v>14108</v>
      </c>
      <c r="H212" s="110" t="str">
        <f>UPPER(Table3[[#This Row],[Full Name (NEW)]])</f>
        <v>ANTHEM ADDITION STREET LIGHTING IMPROVEMENT DISTRICT NO. 2</v>
      </c>
      <c r="I212" s="110"/>
      <c r="J212" s="118"/>
      <c r="K212" s="75" t="s">
        <v>10892</v>
      </c>
      <c r="L212" s="75"/>
      <c r="M212" s="75"/>
      <c r="N212" s="75"/>
      <c r="O212" s="75"/>
    </row>
    <row r="213" spans="1:15" ht="12" outlineLevel="1" x14ac:dyDescent="0.2">
      <c r="A213" s="111">
        <v>6099</v>
      </c>
      <c r="B213" s="111"/>
      <c r="C213" s="110"/>
      <c r="D213" s="110"/>
      <c r="E213" s="110"/>
      <c r="F213" s="113" t="s">
        <v>7288</v>
      </c>
      <c r="G213" s="110" t="s">
        <v>13937</v>
      </c>
      <c r="H213" s="110" t="str">
        <f>UPPER(Table3[[#This Row],[Full Name (NEW)]])</f>
        <v>APACHE COVE STREET LIGHTING IMPROVEMENT DISTRICT</v>
      </c>
      <c r="I213" s="110"/>
      <c r="J213" s="118"/>
      <c r="K213" s="75" t="s">
        <v>10892</v>
      </c>
      <c r="L213" s="75"/>
      <c r="M213" s="75"/>
      <c r="N213" s="75"/>
      <c r="O213" s="75"/>
    </row>
    <row r="214" spans="1:15" ht="12" outlineLevel="1" x14ac:dyDescent="0.2">
      <c r="A214" s="111">
        <v>6100</v>
      </c>
      <c r="B214" s="111"/>
      <c r="C214" s="110"/>
      <c r="D214" s="110"/>
      <c r="E214" s="110"/>
      <c r="F214" s="113" t="s">
        <v>7291</v>
      </c>
      <c r="G214" s="110" t="s">
        <v>13938</v>
      </c>
      <c r="H214" s="110" t="str">
        <f>UPPER(Table3[[#This Row],[Full Name (NEW)]])</f>
        <v>APACHE MANOR STREET LIGHTING IMPROVEMENT DISTRICT</v>
      </c>
      <c r="I214" s="110"/>
      <c r="J214" s="118"/>
      <c r="K214" s="75" t="s">
        <v>10892</v>
      </c>
      <c r="L214" s="75"/>
      <c r="M214" s="75"/>
      <c r="N214" s="75"/>
      <c r="O214" s="75"/>
    </row>
    <row r="215" spans="1:15" ht="12" outlineLevel="1" x14ac:dyDescent="0.2">
      <c r="A215" s="111">
        <v>6101</v>
      </c>
      <c r="B215" s="111"/>
      <c r="C215" s="110"/>
      <c r="D215" s="110"/>
      <c r="E215" s="110"/>
      <c r="F215" s="113" t="s">
        <v>4936</v>
      </c>
      <c r="G215" s="110" t="s">
        <v>14096</v>
      </c>
      <c r="H215" s="110" t="str">
        <f>UPPER(Table3[[#This Row],[Full Name (NEW)]])</f>
        <v>AZ SKIES MOBILE ESTATE STREET LIGHTING IMPROVEMENT DISTRICT</v>
      </c>
      <c r="I215" s="110"/>
      <c r="J215" s="118"/>
      <c r="K215" s="75" t="s">
        <v>10892</v>
      </c>
      <c r="L215" s="75"/>
      <c r="M215" s="75"/>
      <c r="N215" s="75"/>
      <c r="O215" s="75"/>
    </row>
    <row r="216" spans="1:15" ht="12" outlineLevel="1" x14ac:dyDescent="0.2">
      <c r="A216" s="111">
        <v>6102</v>
      </c>
      <c r="B216" s="111"/>
      <c r="C216" s="110"/>
      <c r="D216" s="110"/>
      <c r="E216" s="110"/>
      <c r="F216" s="113" t="s">
        <v>7505</v>
      </c>
      <c r="G216" s="110" t="s">
        <v>14109</v>
      </c>
      <c r="H216" s="110" t="str">
        <f>UPPER(Table3[[#This Row],[Full Name (NEW)]])</f>
        <v>LITCHFIELD PARK STREET LIGHTING IMPROVEMENT DISTRICT NO. 1</v>
      </c>
      <c r="I216" s="110"/>
      <c r="J216" s="118"/>
      <c r="K216" s="75" t="s">
        <v>11597</v>
      </c>
      <c r="L216" s="75"/>
      <c r="M216" s="75"/>
      <c r="N216" s="75"/>
      <c r="O216" s="75"/>
    </row>
    <row r="217" spans="1:15" ht="12" outlineLevel="1" x14ac:dyDescent="0.2">
      <c r="A217" s="111">
        <v>6103</v>
      </c>
      <c r="B217" s="111"/>
      <c r="C217" s="110"/>
      <c r="D217" s="110"/>
      <c r="E217" s="110"/>
      <c r="F217" s="113" t="s">
        <v>7508</v>
      </c>
      <c r="G217" s="110" t="s">
        <v>14110</v>
      </c>
      <c r="H217" s="110" t="str">
        <f>UPPER(Table3[[#This Row],[Full Name (NEW)]])</f>
        <v>LITCHFIELD PARK STREET LIGHTING IMPROVEMENT DISTRICT NO. 2</v>
      </c>
      <c r="I217" s="110"/>
      <c r="J217" s="118"/>
      <c r="K217" s="75" t="s">
        <v>11597</v>
      </c>
      <c r="L217" s="75"/>
      <c r="M217" s="75"/>
      <c r="N217" s="75"/>
      <c r="O217" s="75"/>
    </row>
    <row r="218" spans="1:15" ht="12" outlineLevel="1" x14ac:dyDescent="0.2">
      <c r="A218" s="111">
        <v>6105</v>
      </c>
      <c r="B218" s="111"/>
      <c r="C218" s="110"/>
      <c r="D218" s="110"/>
      <c r="E218" s="110"/>
      <c r="F218" s="113" t="s">
        <v>7511</v>
      </c>
      <c r="G218" s="110" t="s">
        <v>14111</v>
      </c>
      <c r="H218" s="110" t="str">
        <f>UPPER(Table3[[#This Row],[Full Name (NEW)]])</f>
        <v>LITCHFIELD PARK STREET LIGHTING IMPROVEMENT DISTRICT NO. 3</v>
      </c>
      <c r="I218" s="110"/>
      <c r="J218" s="118"/>
      <c r="K218" s="75" t="s">
        <v>11597</v>
      </c>
      <c r="L218" s="75"/>
      <c r="M218" s="75"/>
      <c r="N218" s="75"/>
      <c r="O218" s="75"/>
    </row>
    <row r="219" spans="1:15" ht="12" outlineLevel="1" x14ac:dyDescent="0.2">
      <c r="A219" s="111">
        <v>6106</v>
      </c>
      <c r="B219" s="111"/>
      <c r="C219" s="110"/>
      <c r="D219" s="110"/>
      <c r="E219" s="110"/>
      <c r="F219" s="113" t="s">
        <v>7513</v>
      </c>
      <c r="G219" s="110" t="s">
        <v>13939</v>
      </c>
      <c r="H219" s="110" t="str">
        <f>UPPER(Table3[[#This Row],[Full Name (NEW)]])</f>
        <v>LITCHFIELD PARK STREET LIGHTING IMPROVEMENT DISTRICT</v>
      </c>
      <c r="I219" s="110"/>
      <c r="J219" s="118"/>
      <c r="K219" s="75" t="s">
        <v>11597</v>
      </c>
      <c r="L219" s="75"/>
      <c r="M219" s="75" t="s">
        <v>12299</v>
      </c>
      <c r="N219" s="75"/>
      <c r="O219" s="75"/>
    </row>
    <row r="220" spans="1:15" ht="12" outlineLevel="1" x14ac:dyDescent="0.2">
      <c r="A220" s="111">
        <v>6107</v>
      </c>
      <c r="B220" s="111"/>
      <c r="C220" s="110"/>
      <c r="D220" s="110"/>
      <c r="E220" s="110"/>
      <c r="F220" s="113" t="s">
        <v>4404</v>
      </c>
      <c r="G220" s="110" t="s">
        <v>14112</v>
      </c>
      <c r="H220" s="110" t="str">
        <f>UPPER(Table3[[#This Row],[Full Name (NEW)]])</f>
        <v>DREAMLAND VILLA STREET LIGHTING IMPROVEMENT DISTRICT NO. 18</v>
      </c>
      <c r="I220" s="110"/>
      <c r="J220" s="118"/>
      <c r="K220" s="75" t="s">
        <v>11579</v>
      </c>
      <c r="L220" s="75"/>
      <c r="M220" s="75"/>
      <c r="N220" s="75"/>
      <c r="O220" s="75"/>
    </row>
    <row r="221" spans="1:15" ht="12" outlineLevel="1" x14ac:dyDescent="0.2">
      <c r="A221" s="111">
        <v>6108</v>
      </c>
      <c r="B221" s="111"/>
      <c r="C221" s="110"/>
      <c r="D221" s="110"/>
      <c r="E221" s="110"/>
      <c r="F221" s="113" t="s">
        <v>2720</v>
      </c>
      <c r="G221" s="110" t="s">
        <v>14097</v>
      </c>
      <c r="H221" s="110" t="str">
        <f>UPPER(Table3[[#This Row],[Full Name (NEW)]])</f>
        <v>SUN CITY STREET LIGHTING IMPROVEMENT DISTRICT NO. 36</v>
      </c>
      <c r="I221" s="110"/>
      <c r="J221" s="118"/>
      <c r="K221" s="75" t="s">
        <v>10892</v>
      </c>
      <c r="L221" s="75"/>
      <c r="M221" s="75"/>
      <c r="N221" s="75"/>
      <c r="O221" s="75"/>
    </row>
    <row r="222" spans="1:15" ht="12" outlineLevel="1" x14ac:dyDescent="0.2">
      <c r="A222" s="111">
        <v>6109</v>
      </c>
      <c r="B222" s="111"/>
      <c r="C222" s="110"/>
      <c r="D222" s="110"/>
      <c r="E222" s="110"/>
      <c r="F222" s="113" t="s">
        <v>5624</v>
      </c>
      <c r="G222" s="110" t="s">
        <v>13940</v>
      </c>
      <c r="H222" s="110" t="str">
        <f>UPPER(Table3[[#This Row],[Full Name (NEW)]])</f>
        <v>SUN CITY GRAND SURPRISE STREET LIGHTING IMPROVEMENT DISTRICT</v>
      </c>
      <c r="I222" s="110"/>
      <c r="J222" s="118"/>
      <c r="K222" s="75" t="s">
        <v>11582</v>
      </c>
      <c r="L222" s="75"/>
      <c r="M222" s="75"/>
      <c r="N222" s="75"/>
      <c r="O222" s="75"/>
    </row>
    <row r="223" spans="1:15" ht="12" outlineLevel="1" x14ac:dyDescent="0.2">
      <c r="A223" s="111">
        <v>6110</v>
      </c>
      <c r="B223" s="111"/>
      <c r="C223" s="110"/>
      <c r="D223" s="110"/>
      <c r="E223" s="110"/>
      <c r="F223" s="113" t="s">
        <v>3992</v>
      </c>
      <c r="G223" s="110" t="s">
        <v>14113</v>
      </c>
      <c r="H223" s="110" t="str">
        <f>UPPER(Table3[[#This Row],[Full Name (NEW)]])</f>
        <v>SUN LAKES STREET LIGHTING IMPROVEMENT DISTRICT NO. 23</v>
      </c>
      <c r="I223" s="110"/>
      <c r="J223" s="118"/>
      <c r="K223" s="75" t="s">
        <v>10892</v>
      </c>
      <c r="L223" s="75"/>
      <c r="M223" s="75"/>
      <c r="N223" s="75"/>
      <c r="O223" s="75"/>
    </row>
    <row r="224" spans="1:15" ht="12" outlineLevel="1" x14ac:dyDescent="0.2">
      <c r="A224" s="111">
        <v>6111</v>
      </c>
      <c r="B224" s="111"/>
      <c r="C224" s="110"/>
      <c r="D224" s="110"/>
      <c r="E224" s="110"/>
      <c r="F224" s="113" t="s">
        <v>4296</v>
      </c>
      <c r="G224" s="110" t="s">
        <v>14114</v>
      </c>
      <c r="H224" s="110" t="str">
        <f>UPPER(Table3[[#This Row],[Full Name (NEW)]])</f>
        <v>SUN LAKES STREET LIGHTING IMPROVEMENT DISTRICT NO. 24</v>
      </c>
      <c r="I224" s="110"/>
      <c r="J224" s="118"/>
      <c r="K224" s="75" t="s">
        <v>10892</v>
      </c>
      <c r="L224" s="75"/>
      <c r="M224" s="75"/>
      <c r="N224" s="75"/>
      <c r="O224" s="75"/>
    </row>
    <row r="225" spans="1:15" ht="12" outlineLevel="1" x14ac:dyDescent="0.2">
      <c r="A225" s="111">
        <v>6112</v>
      </c>
      <c r="B225" s="111"/>
      <c r="C225" s="110"/>
      <c r="D225" s="110"/>
      <c r="E225" s="110"/>
      <c r="F225" s="113" t="s">
        <v>3921</v>
      </c>
      <c r="G225" s="110" t="s">
        <v>13941</v>
      </c>
      <c r="H225" s="110" t="str">
        <f>UPPER(Table3[[#This Row],[Full Name (NEW)]])</f>
        <v>SUN LAKES UNIT 2 STREET LIGHTING IMPROVEMENT DISTRICT</v>
      </c>
      <c r="I225" s="110"/>
      <c r="J225" s="118"/>
      <c r="K225" s="75" t="s">
        <v>10892</v>
      </c>
      <c r="L225" s="75"/>
      <c r="M225" s="75"/>
      <c r="N225" s="75"/>
      <c r="O225" s="75"/>
    </row>
    <row r="226" spans="1:15" ht="12" outlineLevel="1" x14ac:dyDescent="0.2">
      <c r="A226" s="111">
        <v>6113</v>
      </c>
      <c r="B226" s="111"/>
      <c r="C226" s="110"/>
      <c r="D226" s="110"/>
      <c r="E226" s="110"/>
      <c r="F226" s="113" t="s">
        <v>4004</v>
      </c>
      <c r="G226" s="110" t="s">
        <v>13942</v>
      </c>
      <c r="H226" s="110" t="str">
        <f>UPPER(Table3[[#This Row],[Full Name (NEW)]])</f>
        <v>ARABIAN VIEWS STREET LIGHTING IMPROVEMENT DISTRICT</v>
      </c>
      <c r="I226" s="110"/>
      <c r="J226" s="118"/>
      <c r="K226" s="75" t="s">
        <v>10892</v>
      </c>
      <c r="L226" s="75"/>
      <c r="M226" s="75"/>
      <c r="N226" s="75"/>
      <c r="O226" s="75"/>
    </row>
    <row r="227" spans="1:15" ht="12" outlineLevel="1" x14ac:dyDescent="0.2">
      <c r="A227" s="111">
        <v>6114</v>
      </c>
      <c r="B227" s="111"/>
      <c r="C227" s="110"/>
      <c r="D227" s="110"/>
      <c r="E227" s="110"/>
      <c r="F227" s="113" t="s">
        <v>6997</v>
      </c>
      <c r="G227" s="110" t="s">
        <v>13943</v>
      </c>
      <c r="H227" s="110" t="str">
        <f>UPPER(Table3[[#This Row],[Full Name (NEW)]])</f>
        <v>ASHTON RANCH STREET LIGHTING IMPROVEMENT DISTRICT</v>
      </c>
      <c r="I227" s="110"/>
      <c r="J227" s="118"/>
      <c r="K227" s="75" t="s">
        <v>11582</v>
      </c>
      <c r="L227" s="75"/>
      <c r="M227" s="75"/>
      <c r="N227" s="75"/>
      <c r="O227" s="75"/>
    </row>
    <row r="228" spans="1:15" ht="12" outlineLevel="1" x14ac:dyDescent="0.2">
      <c r="A228" s="111">
        <v>6115</v>
      </c>
      <c r="B228" s="111"/>
      <c r="C228" s="110"/>
      <c r="D228" s="110"/>
      <c r="E228" s="110"/>
      <c r="F228" s="113" t="s">
        <v>7247</v>
      </c>
      <c r="G228" s="110" t="s">
        <v>14200</v>
      </c>
      <c r="H228" s="110" t="str">
        <f>UPPER(Table3[[#This Row],[Full Name (NEW)]])</f>
        <v>AUTOSHOW EAST 2 NO. 127</v>
      </c>
      <c r="I228" s="110"/>
      <c r="J228" s="118"/>
      <c r="K228" s="75"/>
      <c r="L228" s="75"/>
      <c r="M228" s="75" t="s">
        <v>15036</v>
      </c>
      <c r="N228" s="75"/>
      <c r="O228" s="75"/>
    </row>
    <row r="229" spans="1:15" ht="12" outlineLevel="1" x14ac:dyDescent="0.2">
      <c r="A229" s="111">
        <v>6116</v>
      </c>
      <c r="B229" s="111"/>
      <c r="C229" s="110"/>
      <c r="D229" s="110"/>
      <c r="E229" s="110"/>
      <c r="F229" s="113" t="s">
        <v>4012</v>
      </c>
      <c r="G229" s="110" t="s">
        <v>13944</v>
      </c>
      <c r="H229" s="110" t="str">
        <f>UPPER(Table3[[#This Row],[Full Name (NEW)]])</f>
        <v>RANCHO DEL REY STREET LIGHTING IMPROVEMENT DISTRICT</v>
      </c>
      <c r="I229" s="110"/>
      <c r="J229" s="118"/>
      <c r="K229" s="75" t="s">
        <v>10892</v>
      </c>
      <c r="L229" s="75"/>
      <c r="M229" s="75"/>
      <c r="N229" s="75"/>
      <c r="O229" s="75"/>
    </row>
    <row r="230" spans="1:15" ht="12" outlineLevel="1" x14ac:dyDescent="0.2">
      <c r="A230" s="111">
        <v>6117</v>
      </c>
      <c r="B230" s="111"/>
      <c r="C230" s="110"/>
      <c r="D230" s="110"/>
      <c r="E230" s="110"/>
      <c r="F230" s="113" t="s">
        <v>2774</v>
      </c>
      <c r="G230" s="110" t="s">
        <v>13945</v>
      </c>
      <c r="H230" s="110" t="str">
        <f>UPPER(Table3[[#This Row],[Full Name (NEW)]])</f>
        <v>RIO VERDE STREET LIGHTING IMPROVEMENT DISTRICT</v>
      </c>
      <c r="I230" s="110"/>
      <c r="J230" s="118"/>
      <c r="K230" s="75" t="s">
        <v>10892</v>
      </c>
      <c r="L230" s="75"/>
      <c r="M230" s="75"/>
      <c r="N230" s="75"/>
      <c r="O230" s="75"/>
    </row>
    <row r="231" spans="1:15" ht="12" outlineLevel="1" x14ac:dyDescent="0.2">
      <c r="A231" s="111">
        <v>6118</v>
      </c>
      <c r="B231" s="111"/>
      <c r="C231" s="110"/>
      <c r="D231" s="110"/>
      <c r="E231" s="110"/>
      <c r="F231" s="113" t="s">
        <v>3118</v>
      </c>
      <c r="G231" s="110" t="s">
        <v>14115</v>
      </c>
      <c r="H231" s="110" t="str">
        <f>UPPER(Table3[[#This Row],[Full Name (NEW)]])</f>
        <v>BETHANY HERMOSA PARK STREET LIGHTING IMPROVEMENT DISTRICT NO. 1</v>
      </c>
      <c r="I231" s="110"/>
      <c r="J231" s="118"/>
      <c r="K231" s="75" t="s">
        <v>10892</v>
      </c>
      <c r="L231" s="75"/>
      <c r="M231" s="75"/>
      <c r="N231" s="75"/>
      <c r="O231" s="75"/>
    </row>
    <row r="232" spans="1:15" ht="12" outlineLevel="1" x14ac:dyDescent="0.2">
      <c r="A232" s="111">
        <v>6119</v>
      </c>
      <c r="B232" s="111"/>
      <c r="C232" s="110"/>
      <c r="D232" s="110"/>
      <c r="E232" s="110"/>
      <c r="F232" s="113" t="s">
        <v>6458</v>
      </c>
      <c r="G232" s="110" t="s">
        <v>13946</v>
      </c>
      <c r="H232" s="110" t="str">
        <f>UPPER(Table3[[#This Row],[Full Name (NEW)]])</f>
        <v>BILBERT STREET LIGHTING IMPROVEMENT DISTRICT</v>
      </c>
      <c r="I232" s="110"/>
      <c r="J232" s="118"/>
      <c r="K232" s="75" t="s">
        <v>11576</v>
      </c>
      <c r="L232" s="75"/>
      <c r="M232" s="75"/>
      <c r="N232" s="75"/>
      <c r="O232" s="75"/>
    </row>
    <row r="233" spans="1:15" ht="12" outlineLevel="1" x14ac:dyDescent="0.2">
      <c r="A233" s="111">
        <v>6120</v>
      </c>
      <c r="B233" s="111"/>
      <c r="C233" s="110"/>
      <c r="D233" s="110"/>
      <c r="E233" s="110"/>
      <c r="F233" s="113" t="s">
        <v>7261</v>
      </c>
      <c r="G233" s="110" t="s">
        <v>13947</v>
      </c>
      <c r="H233" s="110" t="str">
        <f>UPPER(Table3[[#This Row],[Full Name (NEW)]])</f>
        <v>BROADWAY MANOR STREET LIGHTING IMPROVEMENT DISTRICT</v>
      </c>
      <c r="I233" s="110"/>
      <c r="J233" s="118"/>
      <c r="K233" s="75" t="s">
        <v>11576</v>
      </c>
      <c r="L233" s="75"/>
      <c r="M233" s="75"/>
      <c r="N233" s="75"/>
      <c r="O233" s="75"/>
    </row>
    <row r="234" spans="1:15" ht="12" outlineLevel="1" x14ac:dyDescent="0.2">
      <c r="A234" s="111">
        <v>6121</v>
      </c>
      <c r="B234" s="111"/>
      <c r="C234" s="110"/>
      <c r="D234" s="110"/>
      <c r="E234" s="110"/>
      <c r="F234" s="113" t="s">
        <v>7540</v>
      </c>
      <c r="G234" s="113" t="s">
        <v>13491</v>
      </c>
      <c r="H234" s="113" t="str">
        <f>UPPER(Table3[[#This Row],[Full Name (NEW)]])</f>
        <v>BUCKEYE STREET LIGHTING IMPROVEMENT DISTRICT NO. 1</v>
      </c>
      <c r="I234" s="110"/>
      <c r="J234" s="118"/>
      <c r="K234" s="75" t="s">
        <v>11612</v>
      </c>
      <c r="L234" s="75">
        <v>23550</v>
      </c>
      <c r="M234" s="75"/>
      <c r="N234" s="75"/>
      <c r="O234" s="75"/>
    </row>
    <row r="235" spans="1:15" ht="12" outlineLevel="1" x14ac:dyDescent="0.2">
      <c r="A235" s="111">
        <v>6122</v>
      </c>
      <c r="B235" s="111"/>
      <c r="C235" s="110"/>
      <c r="D235" s="110"/>
      <c r="E235" s="110"/>
      <c r="F235" s="113" t="s">
        <v>7521</v>
      </c>
      <c r="G235" s="113" t="s">
        <v>13670</v>
      </c>
      <c r="H235" s="113" t="str">
        <f>UPPER(Table3[[#This Row],[Full Name (NEW)]])</f>
        <v>BUCKEYE STREET LIGHTING IMPROVEMENT DISTRICT 2006-01</v>
      </c>
      <c r="I235" s="110"/>
      <c r="J235" s="118"/>
      <c r="K235" s="75" t="s">
        <v>11612</v>
      </c>
      <c r="L235" s="75">
        <v>23604</v>
      </c>
      <c r="M235" s="75"/>
      <c r="N235" s="75"/>
      <c r="O235" s="75"/>
    </row>
    <row r="236" spans="1:15" ht="12" outlineLevel="1" x14ac:dyDescent="0.2">
      <c r="A236" s="111">
        <v>6123</v>
      </c>
      <c r="B236" s="111"/>
      <c r="C236" s="110"/>
      <c r="D236" s="110"/>
      <c r="E236" s="110"/>
      <c r="F236" s="113" t="s">
        <v>7518</v>
      </c>
      <c r="G236" s="113" t="s">
        <v>13669</v>
      </c>
      <c r="H236" s="113" t="str">
        <f>UPPER(Table3[[#This Row],[Full Name (NEW)]])</f>
        <v>BUCKEYE STREET LIGHTING IMPROVEMENT DISTRICT 2006-15</v>
      </c>
      <c r="I236" s="110"/>
      <c r="J236" s="118"/>
      <c r="K236" s="75" t="s">
        <v>11612</v>
      </c>
      <c r="L236" s="75">
        <v>23603</v>
      </c>
      <c r="M236" s="75"/>
      <c r="N236" s="75"/>
      <c r="O236" s="75"/>
    </row>
    <row r="237" spans="1:15" ht="12" outlineLevel="1" x14ac:dyDescent="0.2">
      <c r="A237" s="111">
        <v>6124</v>
      </c>
      <c r="B237" s="111"/>
      <c r="C237" s="110"/>
      <c r="D237" s="110"/>
      <c r="E237" s="110"/>
      <c r="F237" s="113" t="s">
        <v>7528</v>
      </c>
      <c r="G237" s="113" t="s">
        <v>13668</v>
      </c>
      <c r="H237" s="113" t="str">
        <f>UPPER(Table3[[#This Row],[Full Name (NEW)]])</f>
        <v>BUCKEYE STREET LIGHTING IMPROVEMENT DISTRICT 2006-19</v>
      </c>
      <c r="I237" s="110"/>
      <c r="J237" s="118"/>
      <c r="K237" s="75" t="s">
        <v>11612</v>
      </c>
      <c r="L237" s="75">
        <v>23640</v>
      </c>
      <c r="M237" s="75"/>
      <c r="N237" s="75"/>
      <c r="O237" s="75"/>
    </row>
    <row r="238" spans="1:15" ht="12" outlineLevel="1" x14ac:dyDescent="0.2">
      <c r="A238" s="111">
        <v>6125</v>
      </c>
      <c r="B238" s="111"/>
      <c r="C238" s="110"/>
      <c r="D238" s="110"/>
      <c r="E238" s="110"/>
      <c r="F238" s="113" t="s">
        <v>7537</v>
      </c>
      <c r="G238" s="113" t="s">
        <v>13480</v>
      </c>
      <c r="H238" s="113" t="str">
        <f>UPPER(Table3[[#This Row],[Full Name (NEW)]])</f>
        <v>BUCKEYE STREET LIGHTING IMPROVEMENT DISTRICT 2006-03</v>
      </c>
      <c r="I238" s="110"/>
      <c r="J238" s="118"/>
      <c r="K238" s="75" t="s">
        <v>11612</v>
      </c>
      <c r="L238" s="75">
        <v>23664</v>
      </c>
      <c r="M238" s="75"/>
      <c r="N238" s="75"/>
      <c r="O238" s="75"/>
    </row>
    <row r="239" spans="1:15" ht="12" outlineLevel="1" x14ac:dyDescent="0.2">
      <c r="A239" s="111">
        <v>6126</v>
      </c>
      <c r="B239" s="111"/>
      <c r="C239" s="110"/>
      <c r="D239" s="110"/>
      <c r="E239" s="110"/>
      <c r="F239" s="113" t="s">
        <v>7526</v>
      </c>
      <c r="G239" s="113" t="s">
        <v>13481</v>
      </c>
      <c r="H239" s="113" t="str">
        <f>UPPER(Table3[[#This Row],[Full Name (NEW)]])</f>
        <v>BUCKEYE STREET LIGHTING IMPROVEMENT DISTRICT 2006-07</v>
      </c>
      <c r="I239" s="110"/>
      <c r="J239" s="118"/>
      <c r="K239" s="75" t="s">
        <v>11612</v>
      </c>
      <c r="L239" s="75">
        <v>23627</v>
      </c>
      <c r="M239" s="75"/>
      <c r="N239" s="75"/>
      <c r="O239" s="75"/>
    </row>
    <row r="240" spans="1:15" ht="12" outlineLevel="1" x14ac:dyDescent="0.2">
      <c r="A240" s="111">
        <v>6127</v>
      </c>
      <c r="B240" s="111"/>
      <c r="C240" s="110"/>
      <c r="D240" s="110"/>
      <c r="E240" s="110"/>
      <c r="F240" s="113" t="s">
        <v>7534</v>
      </c>
      <c r="G240" s="113" t="s">
        <v>13482</v>
      </c>
      <c r="H240" s="113" t="str">
        <f>UPPER(Table3[[#This Row],[Full Name (NEW)]])</f>
        <v>BUCKEYE STREET LIGHTING IMPROVEMENT DISTRICT 2006-08</v>
      </c>
      <c r="I240" s="110"/>
      <c r="J240" s="118"/>
      <c r="K240" s="75" t="s">
        <v>11612</v>
      </c>
      <c r="L240" s="75">
        <v>23647</v>
      </c>
      <c r="M240" s="75"/>
      <c r="N240" s="75"/>
      <c r="O240" s="75"/>
    </row>
    <row r="241" spans="1:15" ht="12" outlineLevel="1" x14ac:dyDescent="0.2">
      <c r="A241" s="111">
        <v>6128</v>
      </c>
      <c r="B241" s="111"/>
      <c r="C241" s="110"/>
      <c r="D241" s="110"/>
      <c r="E241" s="110"/>
      <c r="F241" s="113" t="s">
        <v>7555</v>
      </c>
      <c r="G241" s="113" t="s">
        <v>13483</v>
      </c>
      <c r="H241" s="113" t="str">
        <f>UPPER(Table3[[#This Row],[Full Name (NEW)]])</f>
        <v>BUCKEYE STREET LIGHTING IMPROVEMENT DISTRICT 2006-09</v>
      </c>
      <c r="I241" s="110"/>
      <c r="J241" s="118"/>
      <c r="K241" s="75" t="s">
        <v>11612</v>
      </c>
      <c r="L241" s="75">
        <v>23677</v>
      </c>
      <c r="M241" s="75"/>
      <c r="N241" s="75"/>
      <c r="O241" s="75"/>
    </row>
    <row r="242" spans="1:15" ht="12" outlineLevel="1" x14ac:dyDescent="0.2">
      <c r="A242" s="111">
        <v>6129</v>
      </c>
      <c r="B242" s="111"/>
      <c r="C242" s="110"/>
      <c r="D242" s="110"/>
      <c r="E242" s="110"/>
      <c r="F242" s="113" t="s">
        <v>7524</v>
      </c>
      <c r="G242" s="113" t="s">
        <v>13484</v>
      </c>
      <c r="H242" s="113" t="str">
        <f>UPPER(Table3[[#This Row],[Full Name (NEW)]])</f>
        <v>BUCKEYE STREET LIGHTING IMPROVEMENT DISTRICT 2006-11</v>
      </c>
      <c r="I242" s="110"/>
      <c r="J242" s="118"/>
      <c r="K242" s="75" t="s">
        <v>11612</v>
      </c>
      <c r="L242" s="75">
        <v>23612</v>
      </c>
      <c r="M242" s="75"/>
      <c r="N242" s="75"/>
      <c r="O242" s="75"/>
    </row>
    <row r="243" spans="1:15" ht="12" outlineLevel="1" x14ac:dyDescent="0.2">
      <c r="A243" s="111">
        <v>6130</v>
      </c>
      <c r="B243" s="111"/>
      <c r="C243" s="110"/>
      <c r="D243" s="110"/>
      <c r="E243" s="110"/>
      <c r="F243" s="113" t="s">
        <v>7531</v>
      </c>
      <c r="G243" s="113" t="s">
        <v>13485</v>
      </c>
      <c r="H243" s="113" t="str">
        <f>UPPER(Table3[[#This Row],[Full Name (NEW)]])</f>
        <v>BUCKEYE STREET LIGHTING IMPROVEMENT DISTRICT 2006-16</v>
      </c>
      <c r="I243" s="110"/>
      <c r="J243" s="118"/>
      <c r="K243" s="75" t="s">
        <v>11612</v>
      </c>
      <c r="L243" s="75">
        <v>23646</v>
      </c>
      <c r="M243" s="75"/>
      <c r="N243" s="75"/>
      <c r="O243" s="75"/>
    </row>
    <row r="244" spans="1:15" ht="12" outlineLevel="1" x14ac:dyDescent="0.2">
      <c r="A244" s="111">
        <v>6131</v>
      </c>
      <c r="B244" s="111"/>
      <c r="C244" s="110"/>
      <c r="D244" s="110"/>
      <c r="E244" s="110"/>
      <c r="F244" s="113" t="s">
        <v>7515</v>
      </c>
      <c r="G244" s="113" t="s">
        <v>13486</v>
      </c>
      <c r="H244" s="113" t="str">
        <f>UPPER(Table3[[#This Row],[Full Name (NEW)]])</f>
        <v>BUCKEYE STREET LIGHTING IMPROVEMENT DISTRICT 2006-17</v>
      </c>
      <c r="I244" s="110"/>
      <c r="J244" s="118"/>
      <c r="K244" s="75" t="s">
        <v>11612</v>
      </c>
      <c r="L244" s="75">
        <v>23602</v>
      </c>
      <c r="M244" s="75"/>
      <c r="N244" s="75"/>
      <c r="O244" s="75"/>
    </row>
    <row r="245" spans="1:15" ht="12" outlineLevel="1" x14ac:dyDescent="0.2">
      <c r="A245" s="111">
        <v>6132</v>
      </c>
      <c r="B245" s="111"/>
      <c r="C245" s="110"/>
      <c r="D245" s="110"/>
      <c r="E245" s="110"/>
      <c r="F245" s="113" t="s">
        <v>7558</v>
      </c>
      <c r="G245" s="113" t="s">
        <v>13666</v>
      </c>
      <c r="H245" s="113" t="str">
        <f>UPPER(Table3[[#This Row],[Full Name (NEW)]])</f>
        <v>BUCKEYE STREET LIGHTING IMPROVEMENT DISTRICT 2007-03</v>
      </c>
      <c r="I245" s="110"/>
      <c r="J245" s="118"/>
      <c r="K245" s="75" t="s">
        <v>11612</v>
      </c>
      <c r="L245" s="75">
        <v>23652</v>
      </c>
      <c r="M245" s="75"/>
      <c r="N245" s="75"/>
      <c r="O245" s="75"/>
    </row>
    <row r="246" spans="1:15" ht="12" outlineLevel="1" x14ac:dyDescent="0.2">
      <c r="A246" s="111">
        <v>6133</v>
      </c>
      <c r="B246" s="111"/>
      <c r="C246" s="110"/>
      <c r="D246" s="110"/>
      <c r="E246" s="110"/>
      <c r="F246" s="113" t="s">
        <v>7552</v>
      </c>
      <c r="G246" s="113" t="s">
        <v>13665</v>
      </c>
      <c r="H246" s="113" t="str">
        <f>UPPER(Table3[[#This Row],[Full Name (NEW)]])</f>
        <v>BUCKEYE STREET LIGHTING IMPROVEMENT DISTRICT 2007-13</v>
      </c>
      <c r="I246" s="110"/>
      <c r="J246" s="118"/>
      <c r="K246" s="75" t="s">
        <v>11612</v>
      </c>
      <c r="L246" s="75">
        <v>23648</v>
      </c>
      <c r="M246" s="75"/>
      <c r="N246" s="75"/>
      <c r="O246" s="75"/>
    </row>
    <row r="247" spans="1:15" ht="12" outlineLevel="1" x14ac:dyDescent="0.2">
      <c r="A247" s="111">
        <v>6134</v>
      </c>
      <c r="B247" s="111"/>
      <c r="C247" s="110"/>
      <c r="D247" s="110"/>
      <c r="E247" s="110"/>
      <c r="F247" s="113" t="s">
        <v>7546</v>
      </c>
      <c r="G247" s="113" t="s">
        <v>13487</v>
      </c>
      <c r="H247" s="113" t="str">
        <f>UPPER(Table3[[#This Row],[Full Name (NEW)]])</f>
        <v>BUCKEYE STREET LIGHTING IMPROVEMENT DISTRICT 2007-02</v>
      </c>
      <c r="I247" s="110"/>
      <c r="J247" s="118"/>
      <c r="K247" s="75" t="s">
        <v>11612</v>
      </c>
      <c r="L247" s="75">
        <v>23655</v>
      </c>
      <c r="M247" s="75"/>
      <c r="N247" s="75"/>
      <c r="O247" s="75"/>
    </row>
    <row r="248" spans="1:15" ht="12" outlineLevel="1" x14ac:dyDescent="0.2">
      <c r="A248" s="111">
        <v>6135</v>
      </c>
      <c r="B248" s="111"/>
      <c r="C248" s="110"/>
      <c r="D248" s="110"/>
      <c r="E248" s="110"/>
      <c r="F248" s="113" t="s">
        <v>7549</v>
      </c>
      <c r="G248" s="113" t="s">
        <v>13488</v>
      </c>
      <c r="H248" s="113" t="str">
        <f>UPPER(Table3[[#This Row],[Full Name (NEW)]])</f>
        <v>BUCKEYE STREET LIGHTING IMPROVEMENT DISTRICT 2007-10</v>
      </c>
      <c r="I248" s="110"/>
      <c r="J248" s="118"/>
      <c r="K248" s="75" t="s">
        <v>11612</v>
      </c>
      <c r="L248" s="75">
        <v>23657</v>
      </c>
      <c r="M248" s="75"/>
      <c r="N248" s="75"/>
      <c r="O248" s="75"/>
    </row>
    <row r="249" spans="1:15" ht="12" outlineLevel="1" x14ac:dyDescent="0.2">
      <c r="A249" s="111">
        <v>6136</v>
      </c>
      <c r="B249" s="111"/>
      <c r="C249" s="110"/>
      <c r="D249" s="110"/>
      <c r="E249" s="110"/>
      <c r="F249" s="113" t="s">
        <v>7564</v>
      </c>
      <c r="G249" s="113" t="s">
        <v>13489</v>
      </c>
      <c r="H249" s="113" t="str">
        <f>UPPER(Table3[[#This Row],[Full Name (NEW)]])</f>
        <v>BUCKEYE STREET LIGHTING IMPROVEMENT DISTRICT 2007-21</v>
      </c>
      <c r="I249" s="110"/>
      <c r="J249" s="118"/>
      <c r="K249" s="75" t="s">
        <v>11612</v>
      </c>
      <c r="L249" s="75"/>
      <c r="M249" s="75"/>
      <c r="N249" s="75"/>
      <c r="O249" s="75"/>
    </row>
    <row r="250" spans="1:15" ht="12" outlineLevel="1" x14ac:dyDescent="0.2">
      <c r="A250" s="111">
        <v>6137</v>
      </c>
      <c r="B250" s="111"/>
      <c r="C250" s="110"/>
      <c r="D250" s="110"/>
      <c r="E250" s="110"/>
      <c r="F250" s="113" t="s">
        <v>7566</v>
      </c>
      <c r="G250" s="113" t="s">
        <v>13662</v>
      </c>
      <c r="H250" s="113" t="str">
        <f>UPPER(Table3[[#This Row],[Full Name (NEW)]])</f>
        <v>BUCKEYE STREET LIGHTING IMPROVEMENT DISTRICT 2009-02A</v>
      </c>
      <c r="I250" s="110"/>
      <c r="J250" s="118"/>
      <c r="K250" s="75" t="s">
        <v>11612</v>
      </c>
      <c r="L250" s="75"/>
      <c r="M250" s="75"/>
      <c r="N250" s="75"/>
      <c r="O250" s="75"/>
    </row>
    <row r="251" spans="1:15" ht="12" outlineLevel="1" x14ac:dyDescent="0.2">
      <c r="A251" s="111">
        <v>6138</v>
      </c>
      <c r="B251" s="111"/>
      <c r="C251" s="110"/>
      <c r="D251" s="110"/>
      <c r="E251" s="110"/>
      <c r="F251" s="113" t="s">
        <v>7561</v>
      </c>
      <c r="G251" s="113" t="s">
        <v>13667</v>
      </c>
      <c r="H251" s="113" t="str">
        <f>UPPER(Table3[[#This Row],[Full Name (NEW)]])</f>
        <v>BUCKEYE STREET LIGHTING IMPROVEMENT DISTRICT 2011-01</v>
      </c>
      <c r="I251" s="110"/>
      <c r="J251" s="118"/>
      <c r="K251" s="75" t="s">
        <v>11612</v>
      </c>
      <c r="L251" s="75">
        <v>23696</v>
      </c>
      <c r="M251" s="75"/>
      <c r="N251" s="75"/>
      <c r="O251" s="75"/>
    </row>
    <row r="252" spans="1:15" ht="12" outlineLevel="1" x14ac:dyDescent="0.2">
      <c r="A252" s="111">
        <v>6139</v>
      </c>
      <c r="B252" s="111"/>
      <c r="C252" s="110"/>
      <c r="D252" s="110"/>
      <c r="E252" s="110"/>
      <c r="F252" s="113" t="s">
        <v>7569</v>
      </c>
      <c r="G252" s="113" t="s">
        <v>13663</v>
      </c>
      <c r="H252" s="113" t="str">
        <f>UPPER(Table3[[#This Row],[Full Name (NEW)]])</f>
        <v>BUCKEYE STREET LIGHTING IMPROVEMENT DISTRICT 2012-02</v>
      </c>
      <c r="I252" s="110"/>
      <c r="J252" s="118"/>
      <c r="K252" s="75" t="s">
        <v>11612</v>
      </c>
      <c r="L252" s="75"/>
      <c r="M252" s="75"/>
      <c r="N252" s="75"/>
      <c r="O252" s="75"/>
    </row>
    <row r="253" spans="1:15" ht="12" outlineLevel="1" x14ac:dyDescent="0.2">
      <c r="A253" s="111">
        <v>6140</v>
      </c>
      <c r="B253" s="111"/>
      <c r="C253" s="110"/>
      <c r="D253" s="110"/>
      <c r="E253" s="110"/>
      <c r="F253" s="113" t="s">
        <v>7571</v>
      </c>
      <c r="G253" s="113" t="s">
        <v>13664</v>
      </c>
      <c r="H253" s="113" t="str">
        <f>UPPER(Table3[[#This Row],[Full Name (NEW)]])</f>
        <v>BUCKEYE STREET LIGHTING IMPROVEMENT DISTRICT 2013-02</v>
      </c>
      <c r="I253" s="110"/>
      <c r="J253" s="118"/>
      <c r="K253" s="75" t="s">
        <v>11612</v>
      </c>
      <c r="L253" s="75"/>
      <c r="M253" s="75"/>
      <c r="N253" s="75"/>
      <c r="O253" s="75"/>
    </row>
    <row r="254" spans="1:15" ht="12" outlineLevel="1" x14ac:dyDescent="0.2">
      <c r="A254" s="111">
        <v>6142</v>
      </c>
      <c r="B254" s="111"/>
      <c r="C254" s="110"/>
      <c r="D254" s="110"/>
      <c r="E254" s="110"/>
      <c r="F254" s="113" t="s">
        <v>7573</v>
      </c>
      <c r="G254" s="110" t="s">
        <v>13948</v>
      </c>
      <c r="H254" s="110" t="str">
        <f>UPPER(Table3[[#This Row],[Full Name (NEW)]])</f>
        <v>BUCKEYE STREET LIGHTING IMPROVEMENT DISTRICT</v>
      </c>
      <c r="I254" s="110"/>
      <c r="J254" s="118"/>
      <c r="K254" s="75" t="s">
        <v>11612</v>
      </c>
      <c r="L254" s="75"/>
      <c r="M254" s="75" t="s">
        <v>12299</v>
      </c>
      <c r="N254" s="75"/>
      <c r="O254" s="75"/>
    </row>
    <row r="255" spans="1:15" ht="12" outlineLevel="1" x14ac:dyDescent="0.2">
      <c r="A255" s="111">
        <v>6143</v>
      </c>
      <c r="B255" s="111"/>
      <c r="C255" s="110"/>
      <c r="D255" s="110"/>
      <c r="E255" s="110"/>
      <c r="F255" s="113" t="s">
        <v>7543</v>
      </c>
      <c r="G255" s="113" t="s">
        <v>13490</v>
      </c>
      <c r="H255" s="113" t="str">
        <f>UPPER(Table3[[#This Row],[Full Name (NEW)]])</f>
        <v>BUCKEYE STREET LIGHTING IMPROVEMENT DISTRICT 2007-01</v>
      </c>
      <c r="I255" s="110"/>
      <c r="J255" s="118"/>
      <c r="K255" s="75" t="s">
        <v>11612</v>
      </c>
      <c r="L255" s="75">
        <v>23656</v>
      </c>
      <c r="M255" s="75"/>
      <c r="N255" s="75"/>
      <c r="O255" s="75"/>
    </row>
    <row r="256" spans="1:15" ht="12" outlineLevel="1" x14ac:dyDescent="0.2">
      <c r="A256" s="111">
        <v>6144</v>
      </c>
      <c r="B256" s="111"/>
      <c r="C256" s="110"/>
      <c r="D256" s="110"/>
      <c r="E256" s="110"/>
      <c r="F256" s="113" t="s">
        <v>2743</v>
      </c>
      <c r="G256" s="110" t="s">
        <v>13949</v>
      </c>
      <c r="H256" s="110" t="str">
        <f>UPPER(Table3[[#This Row],[Full Name (NEW)]])</f>
        <v>CABALLEROS HACIENDAS STREET LIGHTING IMPROVEMENT DISTRICT</v>
      </c>
      <c r="I256" s="110"/>
      <c r="J256" s="118"/>
      <c r="K256" s="75" t="s">
        <v>10892</v>
      </c>
      <c r="L256" s="75"/>
      <c r="M256" s="75"/>
      <c r="N256" s="75"/>
      <c r="O256" s="75"/>
    </row>
    <row r="257" spans="1:15" ht="12" outlineLevel="1" x14ac:dyDescent="0.2">
      <c r="A257" s="111">
        <v>6145</v>
      </c>
      <c r="B257" s="111"/>
      <c r="C257" s="110"/>
      <c r="D257" s="110"/>
      <c r="E257" s="110"/>
      <c r="F257" s="113" t="s">
        <v>2477</v>
      </c>
      <c r="G257" s="110" t="s">
        <v>13950</v>
      </c>
      <c r="H257" s="110" t="str">
        <f>UPPER(Table3[[#This Row],[Full Name (NEW)]])</f>
        <v>COUNTRY MEADOWS STREET LIGHTING IMPROVEMENT DISTRICT</v>
      </c>
      <c r="I257" s="110"/>
      <c r="J257" s="118"/>
      <c r="K257" s="75" t="s">
        <v>10892</v>
      </c>
      <c r="L257" s="75"/>
      <c r="M257" s="75"/>
      <c r="N257" s="75"/>
      <c r="O257" s="75"/>
    </row>
    <row r="258" spans="1:15" ht="12" outlineLevel="1" x14ac:dyDescent="0.2">
      <c r="A258" s="111">
        <v>6146</v>
      </c>
      <c r="B258" s="111"/>
      <c r="C258" s="110"/>
      <c r="D258" s="110"/>
      <c r="E258" s="110"/>
      <c r="F258" s="113" t="s">
        <v>2291</v>
      </c>
      <c r="G258" s="110" t="s">
        <v>14098</v>
      </c>
      <c r="H258" s="110" t="str">
        <f>UPPER(Table3[[#This Row],[Full Name (NEW)]])</f>
        <v>COUNTRY MEADOWS STREET LIGHTING IMPROVEMENT DISTRICT NO. 3</v>
      </c>
      <c r="I258" s="110"/>
      <c r="J258" s="118"/>
      <c r="K258" s="75" t="s">
        <v>10892</v>
      </c>
      <c r="L258" s="75"/>
      <c r="M258" s="75"/>
      <c r="N258" s="75"/>
      <c r="O258" s="75"/>
    </row>
    <row r="259" spans="1:15" ht="12" outlineLevel="1" x14ac:dyDescent="0.2">
      <c r="A259" s="111">
        <v>6147</v>
      </c>
      <c r="B259" s="111"/>
      <c r="C259" s="110"/>
      <c r="D259" s="110"/>
      <c r="E259" s="110"/>
      <c r="F259" s="113" t="s">
        <v>3379</v>
      </c>
      <c r="G259" s="110" t="s">
        <v>14099</v>
      </c>
      <c r="H259" s="110" t="str">
        <f>UPPER(Table3[[#This Row],[Full Name (NEW)]])</f>
        <v>COUNTRY MEADOWS STREET LIGHTING IMPROVEMENT DISTRICT NO. 4A</v>
      </c>
      <c r="I259" s="110"/>
      <c r="J259" s="118"/>
      <c r="K259" s="75" t="s">
        <v>10892</v>
      </c>
      <c r="L259" s="75"/>
      <c r="M259" s="75"/>
      <c r="N259" s="75"/>
      <c r="O259" s="75"/>
    </row>
    <row r="260" spans="1:15" ht="12" outlineLevel="1" x14ac:dyDescent="0.2">
      <c r="A260" s="111">
        <v>6148</v>
      </c>
      <c r="B260" s="111"/>
      <c r="C260" s="110"/>
      <c r="D260" s="110"/>
      <c r="E260" s="110"/>
      <c r="F260" s="113" t="s">
        <v>2360</v>
      </c>
      <c r="G260" s="110" t="s">
        <v>14099</v>
      </c>
      <c r="H260" s="110" t="str">
        <f>UPPER(Table3[[#This Row],[Full Name (NEW)]])</f>
        <v>COUNTRY MEADOWS STREET LIGHTING IMPROVEMENT DISTRICT NO. 4A</v>
      </c>
      <c r="I260" s="110"/>
      <c r="J260" s="118"/>
      <c r="K260" s="75" t="s">
        <v>10892</v>
      </c>
      <c r="L260" s="75"/>
      <c r="M260" s="75"/>
      <c r="N260" s="75"/>
      <c r="O260" s="75"/>
    </row>
    <row r="261" spans="1:15" ht="12" outlineLevel="1" x14ac:dyDescent="0.2">
      <c r="A261" s="111">
        <v>6149</v>
      </c>
      <c r="B261" s="111"/>
      <c r="C261" s="110"/>
      <c r="D261" s="110"/>
      <c r="E261" s="110"/>
      <c r="F261" s="113" t="s">
        <v>2571</v>
      </c>
      <c r="G261" s="110" t="s">
        <v>14100</v>
      </c>
      <c r="H261" s="110" t="str">
        <f>UPPER(Table3[[#This Row],[Full Name (NEW)]])</f>
        <v>COUNTRY MEADOWS STREET LIGHTING IMPROVEMENT DISTRICT NO. 2</v>
      </c>
      <c r="I261" s="110"/>
      <c r="J261" s="118"/>
      <c r="K261" s="75" t="s">
        <v>10892</v>
      </c>
      <c r="L261" s="75"/>
      <c r="M261" s="75"/>
      <c r="N261" s="75"/>
      <c r="O261" s="75"/>
    </row>
    <row r="262" spans="1:15" ht="12" outlineLevel="1" x14ac:dyDescent="0.2">
      <c r="A262" s="111">
        <v>6150</v>
      </c>
      <c r="B262" s="111"/>
      <c r="C262" s="110"/>
      <c r="D262" s="110"/>
      <c r="E262" s="110"/>
      <c r="F262" s="113" t="s">
        <v>7471</v>
      </c>
      <c r="G262" s="110" t="s">
        <v>13951</v>
      </c>
      <c r="H262" s="110" t="str">
        <f>UPPER(Table3[[#This Row],[Full Name (NEW)]])</f>
        <v>CHARLESTON ESTATES STREET LIGHTING IMPROVEMENT DISTRICT</v>
      </c>
      <c r="I262" s="110"/>
      <c r="J262" s="118"/>
      <c r="K262" s="75" t="s">
        <v>11600</v>
      </c>
      <c r="L262" s="75"/>
      <c r="M262" s="75"/>
      <c r="N262" s="75"/>
      <c r="O262" s="75"/>
    </row>
    <row r="263" spans="1:15" ht="12" outlineLevel="1" x14ac:dyDescent="0.2">
      <c r="A263" s="111">
        <v>6151</v>
      </c>
      <c r="B263" s="111"/>
      <c r="C263" s="110"/>
      <c r="D263" s="110"/>
      <c r="E263" s="110"/>
      <c r="F263" s="113" t="s">
        <v>4460</v>
      </c>
      <c r="G263" s="110" t="s">
        <v>13952</v>
      </c>
      <c r="H263" s="110" t="str">
        <f>UPPER(Table3[[#This Row],[Full Name (NEW)]])</f>
        <v>COLLEGE POINT STREET LIGHTING IMPROVEMENT DISTRICT</v>
      </c>
      <c r="I263" s="110"/>
      <c r="J263" s="118"/>
      <c r="K263" s="75" t="s">
        <v>11147</v>
      </c>
      <c r="L263" s="75"/>
      <c r="M263" s="75"/>
      <c r="N263" s="75"/>
      <c r="O263" s="75"/>
    </row>
    <row r="264" spans="1:15" ht="12" outlineLevel="1" x14ac:dyDescent="0.2">
      <c r="A264" s="111">
        <v>6152</v>
      </c>
      <c r="B264" s="111"/>
      <c r="C264" s="110"/>
      <c r="D264" s="110"/>
      <c r="E264" s="110"/>
      <c r="F264" s="113" t="s">
        <v>7215</v>
      </c>
      <c r="G264" s="110" t="s">
        <v>14101</v>
      </c>
      <c r="H264" s="110" t="str">
        <f>UPPER(Table3[[#This Row],[Full Name (NEW)]])</f>
        <v>COMMERCE PARK EAST STREET LIGHTING IMPROVEMENT DISTRICT NO. 109</v>
      </c>
      <c r="I264" s="110"/>
      <c r="J264" s="118"/>
      <c r="K264" s="75" t="s">
        <v>11582</v>
      </c>
      <c r="L264" s="75"/>
      <c r="M264" s="75"/>
      <c r="N264" s="75"/>
      <c r="O264" s="75"/>
    </row>
    <row r="265" spans="1:15" ht="12" outlineLevel="1" x14ac:dyDescent="0.2">
      <c r="A265" s="111">
        <v>6153</v>
      </c>
      <c r="B265" s="111"/>
      <c r="C265" s="110"/>
      <c r="D265" s="110"/>
      <c r="E265" s="110"/>
      <c r="F265" s="113" t="s">
        <v>5668</v>
      </c>
      <c r="G265" s="110" t="s">
        <v>13953</v>
      </c>
      <c r="H265" s="110" t="str">
        <f>UPPER(Table3[[#This Row],[Full Name (NEW)]])</f>
        <v>CONTINENTAL AT KINGSWOOD SURPRISE STREET LIGHTING IMPROVEMENT DISTRICT</v>
      </c>
      <c r="I265" s="110"/>
      <c r="J265" s="118"/>
      <c r="K265" s="75" t="s">
        <v>11582</v>
      </c>
      <c r="L265" s="75"/>
      <c r="M265" s="75"/>
      <c r="N265" s="75"/>
      <c r="O265" s="75"/>
    </row>
    <row r="266" spans="1:15" ht="12" outlineLevel="1" x14ac:dyDescent="0.2">
      <c r="A266" s="111">
        <v>6154</v>
      </c>
      <c r="B266" s="111"/>
      <c r="C266" s="110"/>
      <c r="D266" s="110"/>
      <c r="E266" s="110"/>
      <c r="F266" s="113" t="s">
        <v>7218</v>
      </c>
      <c r="G266" s="110" t="s">
        <v>14102</v>
      </c>
      <c r="H266" s="110" t="str">
        <f>UPPER(Table3[[#This Row],[Full Name (NEW)]])</f>
        <v>COYOTE LAKES STREET LIGHTING IMPROVEMENT DISTRICT NO. 95</v>
      </c>
      <c r="I266" s="110"/>
      <c r="J266" s="118"/>
      <c r="K266" s="75" t="s">
        <v>11582</v>
      </c>
      <c r="L266" s="75"/>
      <c r="M266" s="75"/>
      <c r="N266" s="75"/>
      <c r="O266" s="75"/>
    </row>
    <row r="267" spans="1:15" ht="12" outlineLevel="1" x14ac:dyDescent="0.2">
      <c r="A267" s="111">
        <v>6155</v>
      </c>
      <c r="B267" s="111"/>
      <c r="C267" s="110"/>
      <c r="D267" s="110"/>
      <c r="E267" s="110"/>
      <c r="F267" s="113" t="s">
        <v>7250</v>
      </c>
      <c r="G267" s="110" t="s">
        <v>14103</v>
      </c>
      <c r="H267" s="110" t="str">
        <f>UPPER(Table3[[#This Row],[Full Name (NEW)]])</f>
        <v>DESERT OASIS STREET LIGHTING IMPROVEMENT DISTRICT NO. 13A</v>
      </c>
      <c r="I267" s="110"/>
      <c r="J267" s="118"/>
      <c r="K267" s="75" t="s">
        <v>11582</v>
      </c>
      <c r="L267" s="75"/>
      <c r="M267" s="75"/>
      <c r="N267" s="75"/>
      <c r="O267" s="75"/>
    </row>
    <row r="268" spans="1:15" ht="12" outlineLevel="1" x14ac:dyDescent="0.2">
      <c r="A268" s="111">
        <v>6156</v>
      </c>
      <c r="B268" s="111"/>
      <c r="C268" s="110"/>
      <c r="D268" s="110"/>
      <c r="E268" s="110"/>
      <c r="F268" s="113" t="s">
        <v>7253</v>
      </c>
      <c r="G268" s="110" t="s">
        <v>14104</v>
      </c>
      <c r="H268" s="110" t="str">
        <f>UPPER(Table3[[#This Row],[Full Name (NEW)]])</f>
        <v>DESERT OASIS STREET LIGHTING IMPROVEMENT DISTRICT NO. 14C</v>
      </c>
      <c r="I268" s="110"/>
      <c r="J268" s="118"/>
      <c r="K268" s="75" t="s">
        <v>11582</v>
      </c>
      <c r="L268" s="75"/>
      <c r="M268" s="75"/>
      <c r="N268" s="75"/>
      <c r="O268" s="75"/>
    </row>
    <row r="269" spans="1:15" ht="12" outlineLevel="1" x14ac:dyDescent="0.2">
      <c r="A269" s="111">
        <v>6157</v>
      </c>
      <c r="B269" s="111"/>
      <c r="C269" s="110"/>
      <c r="D269" s="110"/>
      <c r="E269" s="110"/>
      <c r="F269" s="113" t="s">
        <v>3271</v>
      </c>
      <c r="G269" s="110" t="s">
        <v>13128</v>
      </c>
      <c r="H269" s="110" t="str">
        <f>UPPER(Table3[[#This Row],[Full Name (NEW)]])</f>
        <v>EMPIRE GARDENS STREET LIGHTING IMPROVEMENT DISTRICT NO. 2</v>
      </c>
      <c r="I269" s="110"/>
      <c r="J269" s="118"/>
      <c r="K269" s="75" t="s">
        <v>10892</v>
      </c>
      <c r="L269" s="75"/>
      <c r="M269" s="75"/>
      <c r="N269" s="75"/>
      <c r="O269" s="75"/>
    </row>
    <row r="270" spans="1:15" ht="12" outlineLevel="1" x14ac:dyDescent="0.2">
      <c r="A270" s="111">
        <v>6158</v>
      </c>
      <c r="B270" s="111"/>
      <c r="C270" s="110"/>
      <c r="D270" s="110"/>
      <c r="E270" s="110"/>
      <c r="F270" s="113" t="s">
        <v>2375</v>
      </c>
      <c r="G270" s="110" t="s">
        <v>13129</v>
      </c>
      <c r="H270" s="110" t="str">
        <f>UPPER(Table3[[#This Row],[Full Name (NEW)]])</f>
        <v>EMPIRE GARDENS STREET LIGHTING IMPROVEMENT DISTRICT NO. 3</v>
      </c>
      <c r="I270" s="110"/>
      <c r="J270" s="118"/>
      <c r="K270" s="75" t="s">
        <v>10892</v>
      </c>
      <c r="L270" s="75"/>
      <c r="M270" s="75"/>
      <c r="N270" s="75"/>
      <c r="O270" s="75"/>
    </row>
    <row r="271" spans="1:15" ht="12" outlineLevel="1" x14ac:dyDescent="0.2">
      <c r="A271" s="111">
        <v>6159</v>
      </c>
      <c r="B271" s="111"/>
      <c r="C271" s="110"/>
      <c r="D271" s="110"/>
      <c r="E271" s="110"/>
      <c r="F271" s="113" t="s">
        <v>2378</v>
      </c>
      <c r="G271" s="110" t="s">
        <v>13130</v>
      </c>
      <c r="H271" s="110" t="str">
        <f>UPPER(Table3[[#This Row],[Full Name (NEW)]])</f>
        <v>EMPIRE GARDENS STREET LIGHTING IMPROVEMENT DISTRICT NO. 4</v>
      </c>
      <c r="I271" s="110"/>
      <c r="J271" s="118"/>
      <c r="K271" s="75" t="s">
        <v>10892</v>
      </c>
      <c r="L271" s="75"/>
      <c r="M271" s="75"/>
      <c r="N271" s="75"/>
      <c r="O271" s="75"/>
    </row>
    <row r="272" spans="1:15" s="72" customFormat="1" ht="12" outlineLevel="1" x14ac:dyDescent="0.2">
      <c r="A272" s="111">
        <v>6160</v>
      </c>
      <c r="B272" s="111"/>
      <c r="C272" s="113"/>
      <c r="D272" s="113"/>
      <c r="E272" s="113"/>
      <c r="F272" s="122" t="s">
        <v>6064</v>
      </c>
      <c r="G272" s="113" t="s">
        <v>14201</v>
      </c>
      <c r="H272" s="113" t="str">
        <f>UPPER(Table3[[#This Row],[Full Name (NEW)]])</f>
        <v>FINANCE STREET LIGHTING TOTAL</v>
      </c>
      <c r="I272" s="113"/>
      <c r="J272" s="118"/>
      <c r="K272" s="80"/>
      <c r="L272" s="80"/>
      <c r="M272" s="80" t="s">
        <v>15036</v>
      </c>
      <c r="N272" s="90"/>
      <c r="O272" s="90"/>
    </row>
    <row r="273" spans="1:15" ht="12" outlineLevel="1" x14ac:dyDescent="0.2">
      <c r="A273" s="111">
        <v>6161</v>
      </c>
      <c r="B273" s="111"/>
      <c r="C273" s="110"/>
      <c r="D273" s="110"/>
      <c r="E273" s="110"/>
      <c r="F273" s="113" t="s">
        <v>6251</v>
      </c>
      <c r="G273" s="113" t="s">
        <v>13509</v>
      </c>
      <c r="H273" s="113" t="str">
        <f>UPPER(Table3[[#This Row],[Full Name (NEW)]])</f>
        <v>GILBERT STREET LIGHTING IMPROVEMENT DISTRICT 2001-05</v>
      </c>
      <c r="I273" s="110"/>
      <c r="J273" s="118"/>
      <c r="K273" s="75" t="s">
        <v>11576</v>
      </c>
      <c r="L273" s="75"/>
      <c r="M273" s="75"/>
      <c r="N273" s="75"/>
      <c r="O273" s="75"/>
    </row>
    <row r="274" spans="1:15" ht="12" outlineLevel="1" x14ac:dyDescent="0.2">
      <c r="A274" s="111">
        <v>6162</v>
      </c>
      <c r="B274" s="111"/>
      <c r="C274" s="110"/>
      <c r="D274" s="110"/>
      <c r="E274" s="110"/>
      <c r="F274" s="113" t="s">
        <v>6464</v>
      </c>
      <c r="G274" s="113" t="s">
        <v>13510</v>
      </c>
      <c r="H274" s="113" t="str">
        <f>UPPER(Table3[[#This Row],[Full Name (NEW)]])</f>
        <v>GILBERT STREET LIGHTING IMPROVEMENT DISTRICT 2012-01</v>
      </c>
      <c r="I274" s="110"/>
      <c r="J274" s="118"/>
      <c r="K274" s="75" t="s">
        <v>11576</v>
      </c>
      <c r="L274" s="75"/>
      <c r="M274" s="75"/>
      <c r="N274" s="75"/>
      <c r="O274" s="75"/>
    </row>
    <row r="275" spans="1:15" ht="12" outlineLevel="1" x14ac:dyDescent="0.2">
      <c r="A275" s="111">
        <v>6163</v>
      </c>
      <c r="B275" s="111"/>
      <c r="C275" s="110"/>
      <c r="D275" s="110"/>
      <c r="E275" s="110"/>
      <c r="F275" s="113" t="s">
        <v>5212</v>
      </c>
      <c r="G275" s="113" t="s">
        <v>13511</v>
      </c>
      <c r="H275" s="113" t="str">
        <f>UPPER(Table3[[#This Row],[Full Name (NEW)]])</f>
        <v>GILBERT STREET LIGHTING IMPROVEMENT DISTRICT 1994-13</v>
      </c>
      <c r="I275" s="110"/>
      <c r="J275" s="118"/>
      <c r="K275" s="75" t="s">
        <v>11576</v>
      </c>
      <c r="L275" s="75"/>
      <c r="M275" s="75"/>
      <c r="N275" s="75"/>
      <c r="O275" s="75"/>
    </row>
    <row r="276" spans="1:15" ht="12" outlineLevel="1" x14ac:dyDescent="0.2">
      <c r="A276" s="111">
        <v>6164</v>
      </c>
      <c r="B276" s="111"/>
      <c r="C276" s="110"/>
      <c r="D276" s="110"/>
      <c r="E276" s="110"/>
      <c r="F276" s="113" t="s">
        <v>5140</v>
      </c>
      <c r="G276" s="113" t="s">
        <v>13512</v>
      </c>
      <c r="H276" s="113" t="str">
        <f>UPPER(Table3[[#This Row],[Full Name (NEW)]])</f>
        <v>GILBERT STREET LIGHTING IMPROVEMENT DISTRICT 1994-17</v>
      </c>
      <c r="I276" s="110"/>
      <c r="J276" s="118"/>
      <c r="K276" s="75" t="s">
        <v>11576</v>
      </c>
      <c r="L276" s="75"/>
      <c r="M276" s="75"/>
      <c r="N276" s="75"/>
      <c r="O276" s="75"/>
    </row>
    <row r="277" spans="1:15" ht="12" outlineLevel="1" x14ac:dyDescent="0.2">
      <c r="A277" s="111">
        <v>6165</v>
      </c>
      <c r="B277" s="111"/>
      <c r="C277" s="110"/>
      <c r="D277" s="110"/>
      <c r="E277" s="110"/>
      <c r="F277" s="113" t="s">
        <v>6212</v>
      </c>
      <c r="G277" s="113" t="s">
        <v>13492</v>
      </c>
      <c r="H277" s="113" t="str">
        <f>UPPER(Table3[[#This Row],[Full Name (NEW)]])</f>
        <v>GILBERT STREET LIGHTING IMPROVEMENT DISTRICT 2000-03</v>
      </c>
      <c r="I277" s="110"/>
      <c r="J277" s="118"/>
      <c r="K277" s="75" t="s">
        <v>11576</v>
      </c>
      <c r="L277" s="75">
        <v>23296</v>
      </c>
      <c r="M277" s="75"/>
      <c r="N277" s="75"/>
      <c r="O277" s="75"/>
    </row>
    <row r="278" spans="1:15" ht="12" outlineLevel="1" x14ac:dyDescent="0.2">
      <c r="A278" s="111">
        <v>6166</v>
      </c>
      <c r="B278" s="111"/>
      <c r="C278" s="110"/>
      <c r="D278" s="110"/>
      <c r="E278" s="110"/>
      <c r="F278" s="113" t="s">
        <v>6215</v>
      </c>
      <c r="G278" s="113" t="s">
        <v>13493</v>
      </c>
      <c r="H278" s="113" t="str">
        <f>UPPER(Table3[[#This Row],[Full Name (NEW)]])</f>
        <v>GILBERT STREET LIGHTING IMPROVEMENT DISTRICT 2000-05</v>
      </c>
      <c r="I278" s="110"/>
      <c r="J278" s="118"/>
      <c r="K278" s="75" t="s">
        <v>11576</v>
      </c>
      <c r="L278" s="75">
        <v>23303</v>
      </c>
      <c r="M278" s="75"/>
      <c r="N278" s="75"/>
      <c r="O278" s="75"/>
    </row>
    <row r="279" spans="1:15" ht="12" outlineLevel="1" x14ac:dyDescent="0.2">
      <c r="A279" s="111">
        <v>6167</v>
      </c>
      <c r="B279" s="111"/>
      <c r="C279" s="110"/>
      <c r="D279" s="110"/>
      <c r="E279" s="110"/>
      <c r="F279" s="113" t="s">
        <v>6218</v>
      </c>
      <c r="G279" s="113" t="s">
        <v>13494</v>
      </c>
      <c r="H279" s="113" t="str">
        <f>UPPER(Table3[[#This Row],[Full Name (NEW)]])</f>
        <v>GILBERT STREET LIGHTING IMPROVEMENT DISTRICT 2000-06</v>
      </c>
      <c r="I279" s="110"/>
      <c r="J279" s="118"/>
      <c r="K279" s="75" t="s">
        <v>11576</v>
      </c>
      <c r="L279" s="75">
        <v>23306</v>
      </c>
      <c r="M279" s="75"/>
      <c r="N279" s="75"/>
      <c r="O279" s="75"/>
    </row>
    <row r="280" spans="1:15" ht="12" outlineLevel="1" x14ac:dyDescent="0.2">
      <c r="A280" s="111">
        <v>6168</v>
      </c>
      <c r="B280" s="111"/>
      <c r="C280" s="110"/>
      <c r="D280" s="110"/>
      <c r="E280" s="110"/>
      <c r="F280" s="113" t="s">
        <v>6221</v>
      </c>
      <c r="G280" s="113" t="s">
        <v>13495</v>
      </c>
      <c r="H280" s="113" t="str">
        <f>UPPER(Table3[[#This Row],[Full Name (NEW)]])</f>
        <v>GILBERT STREET LIGHTING IMPROVEMENT DISTRICT 2000-09</v>
      </c>
      <c r="I280" s="110"/>
      <c r="J280" s="118"/>
      <c r="K280" s="75" t="s">
        <v>11576</v>
      </c>
      <c r="L280" s="75">
        <v>23309</v>
      </c>
      <c r="M280" s="75"/>
      <c r="N280" s="75"/>
      <c r="O280" s="75"/>
    </row>
    <row r="281" spans="1:15" ht="12" outlineLevel="1" x14ac:dyDescent="0.2">
      <c r="A281" s="111">
        <v>6169</v>
      </c>
      <c r="B281" s="111"/>
      <c r="C281" s="110"/>
      <c r="D281" s="110"/>
      <c r="E281" s="110"/>
      <c r="F281" s="113" t="s">
        <v>6224</v>
      </c>
      <c r="G281" s="113" t="s">
        <v>13496</v>
      </c>
      <c r="H281" s="113" t="str">
        <f>UPPER(Table3[[#This Row],[Full Name (NEW)]])</f>
        <v>GILBERT STREET LIGHTING IMPROVEMENT DISTRICT 2000-10</v>
      </c>
      <c r="I281" s="110"/>
      <c r="J281" s="118"/>
      <c r="K281" s="75" t="s">
        <v>11576</v>
      </c>
      <c r="L281" s="75">
        <v>23310</v>
      </c>
      <c r="M281" s="75"/>
      <c r="N281" s="75"/>
      <c r="O281" s="75"/>
    </row>
    <row r="282" spans="1:15" ht="12" outlineLevel="1" x14ac:dyDescent="0.2">
      <c r="A282" s="111">
        <v>6170</v>
      </c>
      <c r="B282" s="111"/>
      <c r="C282" s="110"/>
      <c r="D282" s="110"/>
      <c r="E282" s="110"/>
      <c r="F282" s="113" t="s">
        <v>6227</v>
      </c>
      <c r="G282" s="113" t="s">
        <v>13497</v>
      </c>
      <c r="H282" s="113" t="str">
        <f>UPPER(Table3[[#This Row],[Full Name (NEW)]])</f>
        <v>GILBERT STREET LIGHTING IMPROVEMENT DISTRICT 2000-11</v>
      </c>
      <c r="I282" s="110"/>
      <c r="J282" s="118"/>
      <c r="K282" s="75" t="s">
        <v>11576</v>
      </c>
      <c r="L282" s="75">
        <v>23318</v>
      </c>
      <c r="M282" s="75"/>
      <c r="N282" s="75"/>
      <c r="O282" s="75"/>
    </row>
    <row r="283" spans="1:15" ht="12" outlineLevel="1" x14ac:dyDescent="0.2">
      <c r="A283" s="111">
        <v>6171</v>
      </c>
      <c r="B283" s="111"/>
      <c r="C283" s="110"/>
      <c r="D283" s="110"/>
      <c r="E283" s="110"/>
      <c r="F283" s="113" t="s">
        <v>6230</v>
      </c>
      <c r="G283" s="113" t="s">
        <v>13498</v>
      </c>
      <c r="H283" s="113" t="str">
        <f>UPPER(Table3[[#This Row],[Full Name (NEW)]])</f>
        <v>GILBERT STREET LIGHTING IMPROVEMENT DISTRICT 2000-12</v>
      </c>
      <c r="I283" s="110"/>
      <c r="J283" s="118"/>
      <c r="K283" s="75" t="s">
        <v>11576</v>
      </c>
      <c r="L283" s="75">
        <v>23320</v>
      </c>
      <c r="M283" s="75"/>
      <c r="N283" s="75"/>
      <c r="O283" s="75"/>
    </row>
    <row r="284" spans="1:15" ht="12" outlineLevel="1" x14ac:dyDescent="0.2">
      <c r="A284" s="111">
        <v>6172</v>
      </c>
      <c r="B284" s="111"/>
      <c r="C284" s="110"/>
      <c r="D284" s="110"/>
      <c r="E284" s="110"/>
      <c r="F284" s="113" t="s">
        <v>6233</v>
      </c>
      <c r="G284" s="113" t="s">
        <v>13499</v>
      </c>
      <c r="H284" s="113" t="str">
        <f>UPPER(Table3[[#This Row],[Full Name (NEW)]])</f>
        <v>GILBERT STREET LIGHTING IMPROVEMENT DISTRICT 2000-13</v>
      </c>
      <c r="I284" s="110"/>
      <c r="J284" s="118"/>
      <c r="K284" s="75" t="s">
        <v>11576</v>
      </c>
      <c r="L284" s="75">
        <v>23321</v>
      </c>
      <c r="M284" s="75"/>
      <c r="N284" s="75"/>
      <c r="O284" s="75"/>
    </row>
    <row r="285" spans="1:15" ht="12" outlineLevel="1" x14ac:dyDescent="0.2">
      <c r="A285" s="111">
        <v>6173</v>
      </c>
      <c r="B285" s="111"/>
      <c r="C285" s="110"/>
      <c r="D285" s="110"/>
      <c r="E285" s="110"/>
      <c r="F285" s="113" t="s">
        <v>6236</v>
      </c>
      <c r="G285" s="113" t="s">
        <v>13500</v>
      </c>
      <c r="H285" s="113" t="str">
        <f>UPPER(Table3[[#This Row],[Full Name (NEW)]])</f>
        <v>GILBERT STREET LIGHTING IMPROVEMENT DISTRICT 2000-14</v>
      </c>
      <c r="I285" s="110"/>
      <c r="J285" s="118"/>
      <c r="K285" s="75" t="s">
        <v>11576</v>
      </c>
      <c r="L285" s="75">
        <v>23322</v>
      </c>
      <c r="M285" s="75"/>
      <c r="N285" s="75"/>
      <c r="O285" s="75"/>
    </row>
    <row r="286" spans="1:15" ht="12" outlineLevel="1" x14ac:dyDescent="0.2">
      <c r="A286" s="111">
        <v>6174</v>
      </c>
      <c r="B286" s="111"/>
      <c r="C286" s="110"/>
      <c r="D286" s="110"/>
      <c r="E286" s="110"/>
      <c r="F286" s="113" t="s">
        <v>6239</v>
      </c>
      <c r="G286" s="113" t="s">
        <v>13501</v>
      </c>
      <c r="H286" s="113" t="str">
        <f>UPPER(Table3[[#This Row],[Full Name (NEW)]])</f>
        <v>GILBERT STREET LIGHTING IMPROVEMENT DISTRICT 2001-01</v>
      </c>
      <c r="I286" s="110"/>
      <c r="J286" s="118"/>
      <c r="K286" s="75" t="s">
        <v>11576</v>
      </c>
      <c r="L286" s="75"/>
      <c r="M286" s="75"/>
      <c r="N286" s="75"/>
      <c r="O286" s="75"/>
    </row>
    <row r="287" spans="1:15" ht="12" outlineLevel="1" x14ac:dyDescent="0.2">
      <c r="A287" s="111">
        <v>6175</v>
      </c>
      <c r="B287" s="111"/>
      <c r="C287" s="110"/>
      <c r="D287" s="110"/>
      <c r="E287" s="110"/>
      <c r="F287" s="113" t="s">
        <v>6242</v>
      </c>
      <c r="G287" s="113" t="s">
        <v>13502</v>
      </c>
      <c r="H287" s="113" t="str">
        <f>UPPER(Table3[[#This Row],[Full Name (NEW)]])</f>
        <v>GILBERT STREET LIGHTING IMPROVEMENT DISTRICT 2001-02</v>
      </c>
      <c r="I287" s="110"/>
      <c r="J287" s="118"/>
      <c r="K287" s="75" t="s">
        <v>11576</v>
      </c>
      <c r="L287" s="75"/>
      <c r="M287" s="75"/>
      <c r="N287" s="75"/>
      <c r="O287" s="75"/>
    </row>
    <row r="288" spans="1:15" ht="12" outlineLevel="1" x14ac:dyDescent="0.2">
      <c r="A288" s="111">
        <v>6176</v>
      </c>
      <c r="B288" s="111"/>
      <c r="C288" s="110"/>
      <c r="D288" s="110"/>
      <c r="E288" s="110"/>
      <c r="F288" s="113" t="s">
        <v>6245</v>
      </c>
      <c r="G288" s="113" t="s">
        <v>13503</v>
      </c>
      <c r="H288" s="113" t="str">
        <f>UPPER(Table3[[#This Row],[Full Name (NEW)]])</f>
        <v>GILBERT STREET LIGHTING IMPROVEMENT DISTRICT 2001-03</v>
      </c>
      <c r="I288" s="110"/>
      <c r="J288" s="118"/>
      <c r="K288" s="75" t="s">
        <v>11576</v>
      </c>
      <c r="L288" s="75"/>
      <c r="M288" s="75"/>
      <c r="N288" s="75"/>
      <c r="O288" s="75"/>
    </row>
    <row r="289" spans="1:15" ht="12" outlineLevel="1" x14ac:dyDescent="0.2">
      <c r="A289" s="111">
        <v>6177</v>
      </c>
      <c r="B289" s="111"/>
      <c r="C289" s="110"/>
      <c r="D289" s="110"/>
      <c r="E289" s="110"/>
      <c r="F289" s="113" t="s">
        <v>6248</v>
      </c>
      <c r="G289" s="113" t="s">
        <v>13504</v>
      </c>
      <c r="H289" s="113" t="str">
        <f>UPPER(Table3[[#This Row],[Full Name (NEW)]])</f>
        <v>GILBERT STREET LIGHTING IMPROVEMENT DISTRICT 2001-04</v>
      </c>
      <c r="I289" s="110"/>
      <c r="J289" s="118"/>
      <c r="K289" s="75" t="s">
        <v>11576</v>
      </c>
      <c r="L289" s="75"/>
      <c r="M289" s="75"/>
      <c r="N289" s="75"/>
      <c r="O289" s="75"/>
    </row>
    <row r="290" spans="1:15" ht="12" outlineLevel="1" x14ac:dyDescent="0.2">
      <c r="A290" s="111">
        <v>6178</v>
      </c>
      <c r="B290" s="111"/>
      <c r="C290" s="110"/>
      <c r="D290" s="110"/>
      <c r="E290" s="110"/>
      <c r="F290" s="113" t="s">
        <v>6260</v>
      </c>
      <c r="G290" s="113" t="s">
        <v>13505</v>
      </c>
      <c r="H290" s="113" t="str">
        <f>UPPER(Table3[[#This Row],[Full Name (NEW)]])</f>
        <v>GILBERT STREET LIGHTING IMPROVEMENT DISTRICT 2002-01</v>
      </c>
      <c r="I290" s="110"/>
      <c r="J290" s="118"/>
      <c r="K290" s="75" t="s">
        <v>11576</v>
      </c>
      <c r="L290" s="75"/>
      <c r="M290" s="75"/>
      <c r="N290" s="75"/>
      <c r="O290" s="75"/>
    </row>
    <row r="291" spans="1:15" ht="12" outlineLevel="1" x14ac:dyDescent="0.2">
      <c r="A291" s="111">
        <v>6179</v>
      </c>
      <c r="B291" s="111"/>
      <c r="C291" s="110"/>
      <c r="D291" s="110"/>
      <c r="E291" s="110"/>
      <c r="F291" s="113" t="s">
        <v>6263</v>
      </c>
      <c r="G291" s="113" t="s">
        <v>13506</v>
      </c>
      <c r="H291" s="113" t="str">
        <f>UPPER(Table3[[#This Row],[Full Name (NEW)]])</f>
        <v>GILBERT STREET LIGHTING IMPROVEMENT DISTRICT 2002-02</v>
      </c>
      <c r="I291" s="110"/>
      <c r="J291" s="118"/>
      <c r="K291" s="75" t="s">
        <v>11576</v>
      </c>
      <c r="L291" s="75"/>
      <c r="M291" s="75"/>
      <c r="N291" s="75"/>
      <c r="O291" s="75"/>
    </row>
    <row r="292" spans="1:15" ht="12" outlineLevel="1" x14ac:dyDescent="0.2">
      <c r="A292" s="111">
        <v>6180</v>
      </c>
      <c r="B292" s="111"/>
      <c r="C292" s="110"/>
      <c r="D292" s="110"/>
      <c r="E292" s="110"/>
      <c r="F292" s="113" t="s">
        <v>6266</v>
      </c>
      <c r="G292" s="113" t="s">
        <v>13507</v>
      </c>
      <c r="H292" s="113" t="str">
        <f>UPPER(Table3[[#This Row],[Full Name (NEW)]])</f>
        <v>GILBERT STREET LIGHTING IMPROVEMENT DISTRICT 2002-03</v>
      </c>
      <c r="I292" s="110"/>
      <c r="J292" s="118"/>
      <c r="K292" s="75" t="s">
        <v>11576</v>
      </c>
      <c r="L292" s="75"/>
      <c r="M292" s="75"/>
      <c r="N292" s="75"/>
      <c r="O292" s="75"/>
    </row>
    <row r="293" spans="1:15" ht="12" outlineLevel="1" x14ac:dyDescent="0.2">
      <c r="A293" s="111">
        <v>6181</v>
      </c>
      <c r="B293" s="111"/>
      <c r="C293" s="110"/>
      <c r="D293" s="110"/>
      <c r="E293" s="110"/>
      <c r="F293" s="113" t="s">
        <v>6269</v>
      </c>
      <c r="G293" s="113" t="s">
        <v>13508</v>
      </c>
      <c r="H293" s="113" t="str">
        <f>UPPER(Table3[[#This Row],[Full Name (NEW)]])</f>
        <v>GILBERT STREET LIGHTING IMPROVEMENT DISTRICT 2002-04</v>
      </c>
      <c r="I293" s="110"/>
      <c r="J293" s="118"/>
      <c r="K293" s="75" t="s">
        <v>11576</v>
      </c>
      <c r="L293" s="75"/>
      <c r="M293" s="75"/>
      <c r="N293" s="75"/>
      <c r="O293" s="75"/>
    </row>
    <row r="294" spans="1:15" ht="12" outlineLevel="1" x14ac:dyDescent="0.2">
      <c r="A294" s="111">
        <v>6182</v>
      </c>
      <c r="B294" s="111"/>
      <c r="C294" s="110"/>
      <c r="D294" s="110"/>
      <c r="E294" s="110"/>
      <c r="F294" s="113" t="s">
        <v>6344</v>
      </c>
      <c r="G294" s="113" t="s">
        <v>13513</v>
      </c>
      <c r="H294" s="113" t="str">
        <f>UPPER(Table3[[#This Row],[Full Name (NEW)]])</f>
        <v>GILBERT STREET LIGHTING IMPROVEMENT DISTRICT 2003-04</v>
      </c>
      <c r="I294" s="110"/>
      <c r="J294" s="118"/>
      <c r="K294" s="75" t="s">
        <v>11576</v>
      </c>
      <c r="L294" s="75"/>
      <c r="M294" s="75"/>
      <c r="N294" s="75"/>
      <c r="O294" s="75"/>
    </row>
    <row r="295" spans="1:15" ht="12" outlineLevel="1" x14ac:dyDescent="0.2">
      <c r="A295" s="111">
        <v>6183</v>
      </c>
      <c r="B295" s="111"/>
      <c r="C295" s="110"/>
      <c r="D295" s="110"/>
      <c r="E295" s="110"/>
      <c r="F295" s="113" t="s">
        <v>6308</v>
      </c>
      <c r="G295" s="113" t="s">
        <v>13514</v>
      </c>
      <c r="H295" s="113" t="str">
        <f>UPPER(Table3[[#This Row],[Full Name (NEW)]])</f>
        <v>GILBERT STREET LIGHTING IMPROVEMENT DISTRICT 2004-02</v>
      </c>
      <c r="I295" s="110"/>
      <c r="J295" s="118"/>
      <c r="K295" s="75" t="s">
        <v>11576</v>
      </c>
      <c r="L295" s="75"/>
      <c r="M295" s="75"/>
      <c r="N295" s="75"/>
      <c r="O295" s="75"/>
    </row>
    <row r="296" spans="1:15" ht="12" outlineLevel="1" x14ac:dyDescent="0.2">
      <c r="A296" s="111">
        <v>6184</v>
      </c>
      <c r="B296" s="111"/>
      <c r="C296" s="110"/>
      <c r="D296" s="110"/>
      <c r="E296" s="110"/>
      <c r="F296" s="113" t="s">
        <v>6347</v>
      </c>
      <c r="G296" s="113" t="s">
        <v>13515</v>
      </c>
      <c r="H296" s="113" t="str">
        <f>UPPER(Table3[[#This Row],[Full Name (NEW)]])</f>
        <v>GILBERT STREET LIGHTING IMPROVEMENT DISTRICT 2004-03</v>
      </c>
      <c r="I296" s="110"/>
      <c r="J296" s="118"/>
      <c r="K296" s="75" t="s">
        <v>11576</v>
      </c>
      <c r="L296" s="75"/>
      <c r="M296" s="75"/>
      <c r="N296" s="75"/>
      <c r="O296" s="75"/>
    </row>
    <row r="297" spans="1:15" ht="12" outlineLevel="1" x14ac:dyDescent="0.2">
      <c r="A297" s="111">
        <v>6185</v>
      </c>
      <c r="B297" s="111"/>
      <c r="C297" s="110"/>
      <c r="D297" s="110"/>
      <c r="E297" s="110"/>
      <c r="F297" s="113" t="s">
        <v>6311</v>
      </c>
      <c r="G297" s="113" t="s">
        <v>13516</v>
      </c>
      <c r="H297" s="113" t="str">
        <f>UPPER(Table3[[#This Row],[Full Name (NEW)]])</f>
        <v>GILBERT STREET LIGHTING IMPROVEMENT DISTRICT 2004-04</v>
      </c>
      <c r="I297" s="110"/>
      <c r="J297" s="118"/>
      <c r="K297" s="75" t="s">
        <v>11576</v>
      </c>
      <c r="L297" s="75"/>
      <c r="M297" s="75"/>
      <c r="N297" s="75"/>
      <c r="O297" s="75"/>
    </row>
    <row r="298" spans="1:15" ht="12" outlineLevel="1" x14ac:dyDescent="0.2">
      <c r="A298" s="111">
        <v>6186</v>
      </c>
      <c r="B298" s="111"/>
      <c r="C298" s="110"/>
      <c r="D298" s="110"/>
      <c r="E298" s="110"/>
      <c r="F298" s="113" t="s">
        <v>6314</v>
      </c>
      <c r="G298" s="113" t="s">
        <v>13517</v>
      </c>
      <c r="H298" s="113" t="str">
        <f>UPPER(Table3[[#This Row],[Full Name (NEW)]])</f>
        <v>GILBERT STREET LIGHTING IMPROVEMENT DISTRICT 2004-05</v>
      </c>
      <c r="I298" s="110"/>
      <c r="J298" s="118"/>
      <c r="K298" s="75" t="s">
        <v>11576</v>
      </c>
      <c r="L298" s="75"/>
      <c r="M298" s="75"/>
      <c r="N298" s="75"/>
      <c r="O298" s="75"/>
    </row>
    <row r="299" spans="1:15" ht="12" outlineLevel="1" x14ac:dyDescent="0.2">
      <c r="A299" s="111">
        <v>6187</v>
      </c>
      <c r="B299" s="111"/>
      <c r="C299" s="110"/>
      <c r="D299" s="110"/>
      <c r="E299" s="110"/>
      <c r="F299" s="113" t="s">
        <v>6317</v>
      </c>
      <c r="G299" s="113" t="s">
        <v>13518</v>
      </c>
      <c r="H299" s="113" t="str">
        <f>UPPER(Table3[[#This Row],[Full Name (NEW)]])</f>
        <v>GILBERT STREET LIGHTING IMPROVEMENT DISTRICT 2004-06</v>
      </c>
      <c r="I299" s="110"/>
      <c r="J299" s="118"/>
      <c r="K299" s="75" t="s">
        <v>11576</v>
      </c>
      <c r="L299" s="75"/>
      <c r="M299" s="75"/>
      <c r="N299" s="75"/>
      <c r="O299" s="75"/>
    </row>
    <row r="300" spans="1:15" ht="12" outlineLevel="1" x14ac:dyDescent="0.2">
      <c r="A300" s="111">
        <v>6188</v>
      </c>
      <c r="B300" s="111"/>
      <c r="C300" s="110"/>
      <c r="D300" s="110"/>
      <c r="E300" s="110"/>
      <c r="F300" s="113" t="s">
        <v>6320</v>
      </c>
      <c r="G300" s="113" t="s">
        <v>13519</v>
      </c>
      <c r="H300" s="113" t="str">
        <f>UPPER(Table3[[#This Row],[Full Name (NEW)]])</f>
        <v>GILBERT STREET LIGHTING IMPROVEMENT DISTRICT 2004-08</v>
      </c>
      <c r="I300" s="110"/>
      <c r="J300" s="118"/>
      <c r="K300" s="75" t="s">
        <v>11576</v>
      </c>
      <c r="L300" s="75"/>
      <c r="M300" s="75"/>
      <c r="N300" s="75"/>
      <c r="O300" s="75"/>
    </row>
    <row r="301" spans="1:15" ht="12" outlineLevel="1" x14ac:dyDescent="0.2">
      <c r="A301" s="111">
        <v>6189</v>
      </c>
      <c r="B301" s="111"/>
      <c r="C301" s="110"/>
      <c r="D301" s="110"/>
      <c r="E301" s="110"/>
      <c r="F301" s="113" t="s">
        <v>6323</v>
      </c>
      <c r="G301" s="113" t="s">
        <v>13520</v>
      </c>
      <c r="H301" s="113" t="str">
        <f>UPPER(Table3[[#This Row],[Full Name (NEW)]])</f>
        <v>GILBERT STREET LIGHTING IMPROVEMENT DISTRICT 2005-01</v>
      </c>
      <c r="I301" s="110"/>
      <c r="J301" s="118"/>
      <c r="K301" s="75" t="s">
        <v>11576</v>
      </c>
      <c r="L301" s="75"/>
      <c r="M301" s="75"/>
      <c r="N301" s="75"/>
      <c r="O301" s="75"/>
    </row>
    <row r="302" spans="1:15" ht="12" outlineLevel="1" x14ac:dyDescent="0.2">
      <c r="A302" s="111">
        <v>6190</v>
      </c>
      <c r="B302" s="111"/>
      <c r="C302" s="110"/>
      <c r="D302" s="110"/>
      <c r="E302" s="110"/>
      <c r="F302" s="113" t="s">
        <v>6326</v>
      </c>
      <c r="G302" s="113" t="s">
        <v>13521</v>
      </c>
      <c r="H302" s="113" t="str">
        <f>UPPER(Table3[[#This Row],[Full Name (NEW)]])</f>
        <v>GILBERT STREET LIGHTING IMPROVEMENT DISTRICT 2005-02</v>
      </c>
      <c r="I302" s="110"/>
      <c r="J302" s="118"/>
      <c r="K302" s="75" t="s">
        <v>11576</v>
      </c>
      <c r="L302" s="75"/>
      <c r="M302" s="75"/>
      <c r="N302" s="75"/>
      <c r="O302" s="75"/>
    </row>
    <row r="303" spans="1:15" ht="12" outlineLevel="1" x14ac:dyDescent="0.2">
      <c r="A303" s="111">
        <v>6191</v>
      </c>
      <c r="B303" s="111"/>
      <c r="C303" s="110"/>
      <c r="D303" s="110"/>
      <c r="E303" s="110"/>
      <c r="F303" s="113" t="s">
        <v>6329</v>
      </c>
      <c r="G303" s="113" t="s">
        <v>13522</v>
      </c>
      <c r="H303" s="113" t="str">
        <f>UPPER(Table3[[#This Row],[Full Name (NEW)]])</f>
        <v>GILBERT STREET LIGHTING IMPROVEMENT DISTRICT 2005-03</v>
      </c>
      <c r="I303" s="110"/>
      <c r="J303" s="118"/>
      <c r="K303" s="75" t="s">
        <v>11576</v>
      </c>
      <c r="L303" s="75"/>
      <c r="M303" s="75"/>
      <c r="N303" s="75"/>
      <c r="O303" s="75"/>
    </row>
    <row r="304" spans="1:15" ht="12" outlineLevel="1" x14ac:dyDescent="0.2">
      <c r="A304" s="111">
        <v>6192</v>
      </c>
      <c r="B304" s="111"/>
      <c r="C304" s="110"/>
      <c r="D304" s="110"/>
      <c r="E304" s="110"/>
      <c r="F304" s="113" t="s">
        <v>6332</v>
      </c>
      <c r="G304" s="113" t="s">
        <v>13523</v>
      </c>
      <c r="H304" s="113" t="str">
        <f>UPPER(Table3[[#This Row],[Full Name (NEW)]])</f>
        <v>GILBERT STREET LIGHTING IMPROVEMENT DISTRICT 2005-04</v>
      </c>
      <c r="I304" s="110"/>
      <c r="J304" s="118"/>
      <c r="K304" s="75" t="s">
        <v>11576</v>
      </c>
      <c r="L304" s="75"/>
      <c r="M304" s="75"/>
      <c r="N304" s="75"/>
      <c r="O304" s="75"/>
    </row>
    <row r="305" spans="1:15" ht="12" outlineLevel="1" x14ac:dyDescent="0.2">
      <c r="A305" s="111">
        <v>6193</v>
      </c>
      <c r="B305" s="111"/>
      <c r="C305" s="110"/>
      <c r="D305" s="110"/>
      <c r="E305" s="110"/>
      <c r="F305" s="113" t="s">
        <v>6335</v>
      </c>
      <c r="G305" s="113" t="s">
        <v>13524</v>
      </c>
      <c r="H305" s="113" t="str">
        <f>UPPER(Table3[[#This Row],[Full Name (NEW)]])</f>
        <v>GILBERT STREET LIGHTING IMPROVEMENT DISTRICT 2005-05</v>
      </c>
      <c r="I305" s="110"/>
      <c r="J305" s="118"/>
      <c r="K305" s="75" t="s">
        <v>11576</v>
      </c>
      <c r="L305" s="75"/>
      <c r="M305" s="75"/>
      <c r="N305" s="75"/>
      <c r="O305" s="75"/>
    </row>
    <row r="306" spans="1:15" ht="12" outlineLevel="1" x14ac:dyDescent="0.2">
      <c r="A306" s="111">
        <v>6194</v>
      </c>
      <c r="B306" s="111"/>
      <c r="C306" s="110"/>
      <c r="D306" s="110"/>
      <c r="E306" s="110"/>
      <c r="F306" s="113" t="s">
        <v>6338</v>
      </c>
      <c r="G306" s="113" t="s">
        <v>13525</v>
      </c>
      <c r="H306" s="113" t="str">
        <f>UPPER(Table3[[#This Row],[Full Name (NEW)]])</f>
        <v>GILBERT STREET LIGHTING IMPROVEMENT DISTRICT 2005-06</v>
      </c>
      <c r="I306" s="110"/>
      <c r="J306" s="118"/>
      <c r="K306" s="75" t="s">
        <v>11576</v>
      </c>
      <c r="L306" s="75"/>
      <c r="M306" s="75"/>
      <c r="N306" s="75"/>
      <c r="O306" s="75"/>
    </row>
    <row r="307" spans="1:15" ht="12" outlineLevel="1" x14ac:dyDescent="0.2">
      <c r="A307" s="111">
        <v>6195</v>
      </c>
      <c r="B307" s="111"/>
      <c r="C307" s="110"/>
      <c r="D307" s="110"/>
      <c r="E307" s="110"/>
      <c r="F307" s="113" t="s">
        <v>6341</v>
      </c>
      <c r="G307" s="113" t="s">
        <v>13526</v>
      </c>
      <c r="H307" s="113" t="str">
        <f>UPPER(Table3[[#This Row],[Full Name (NEW)]])</f>
        <v>GILBERT STREET LIGHTING IMPROVEMENT DISTRICT 2005-07</v>
      </c>
      <c r="I307" s="110"/>
      <c r="J307" s="118"/>
      <c r="K307" s="75" t="s">
        <v>11576</v>
      </c>
      <c r="L307" s="75"/>
      <c r="M307" s="75"/>
      <c r="N307" s="75"/>
      <c r="O307" s="75"/>
    </row>
    <row r="308" spans="1:15" ht="12" outlineLevel="1" x14ac:dyDescent="0.2">
      <c r="A308" s="111">
        <v>6196</v>
      </c>
      <c r="B308" s="111"/>
      <c r="C308" s="110"/>
      <c r="D308" s="110"/>
      <c r="E308" s="110"/>
      <c r="F308" s="113" t="s">
        <v>6350</v>
      </c>
      <c r="G308" s="113" t="s">
        <v>13527</v>
      </c>
      <c r="H308" s="113" t="str">
        <f>UPPER(Table3[[#This Row],[Full Name (NEW)]])</f>
        <v>GILBERT STREET LIGHTING IMPROVEMENT DISTRICT 2005-08</v>
      </c>
      <c r="I308" s="110"/>
      <c r="J308" s="118"/>
      <c r="K308" s="75" t="s">
        <v>11576</v>
      </c>
      <c r="L308" s="75"/>
      <c r="M308" s="75"/>
      <c r="N308" s="75"/>
      <c r="O308" s="75"/>
    </row>
    <row r="309" spans="1:15" ht="12" outlineLevel="1" x14ac:dyDescent="0.2">
      <c r="A309" s="111">
        <v>6197</v>
      </c>
      <c r="B309" s="111"/>
      <c r="C309" s="110"/>
      <c r="D309" s="110"/>
      <c r="E309" s="110"/>
      <c r="F309" s="113" t="s">
        <v>6374</v>
      </c>
      <c r="G309" s="113" t="s">
        <v>13528</v>
      </c>
      <c r="H309" s="113" t="str">
        <f>UPPER(Table3[[#This Row],[Full Name (NEW)]])</f>
        <v>GILBERT STREET LIGHTING IMPROVEMENT DISTRICT 2005-09</v>
      </c>
      <c r="I309" s="110"/>
      <c r="J309" s="118"/>
      <c r="K309" s="75" t="s">
        <v>11576</v>
      </c>
      <c r="L309" s="75"/>
      <c r="M309" s="75"/>
      <c r="N309" s="75"/>
      <c r="O309" s="75"/>
    </row>
    <row r="310" spans="1:15" ht="12" outlineLevel="1" x14ac:dyDescent="0.2">
      <c r="A310" s="111">
        <v>6198</v>
      </c>
      <c r="B310" s="111"/>
      <c r="C310" s="110"/>
      <c r="D310" s="110"/>
      <c r="E310" s="110"/>
      <c r="F310" s="113" t="s">
        <v>6353</v>
      </c>
      <c r="G310" s="113" t="s">
        <v>13529</v>
      </c>
      <c r="H310" s="113" t="str">
        <f>UPPER(Table3[[#This Row],[Full Name (NEW)]])</f>
        <v>GILBERT STREET LIGHTING IMPROVEMENT DISTRICT 2005-10</v>
      </c>
      <c r="I310" s="110"/>
      <c r="J310" s="118"/>
      <c r="K310" s="75" t="s">
        <v>11576</v>
      </c>
      <c r="L310" s="75"/>
      <c r="M310" s="75"/>
      <c r="N310" s="75"/>
      <c r="O310" s="75"/>
    </row>
    <row r="311" spans="1:15" ht="12" outlineLevel="1" x14ac:dyDescent="0.2">
      <c r="A311" s="111">
        <v>6199</v>
      </c>
      <c r="B311" s="111"/>
      <c r="C311" s="110"/>
      <c r="D311" s="110"/>
      <c r="E311" s="110"/>
      <c r="F311" s="113" t="s">
        <v>6356</v>
      </c>
      <c r="G311" s="113" t="s">
        <v>13530</v>
      </c>
      <c r="H311" s="113" t="str">
        <f>UPPER(Table3[[#This Row],[Full Name (NEW)]])</f>
        <v>GILBERT STREET LIGHTING IMPROVEMENT DISTRICT 2005-11</v>
      </c>
      <c r="I311" s="110"/>
      <c r="J311" s="118"/>
      <c r="K311" s="75" t="s">
        <v>11576</v>
      </c>
      <c r="L311" s="75"/>
      <c r="M311" s="75"/>
      <c r="N311" s="75"/>
      <c r="O311" s="75"/>
    </row>
    <row r="312" spans="1:15" ht="12" outlineLevel="1" x14ac:dyDescent="0.2">
      <c r="A312" s="111">
        <v>6200</v>
      </c>
      <c r="B312" s="111"/>
      <c r="C312" s="110"/>
      <c r="D312" s="110"/>
      <c r="E312" s="110"/>
      <c r="F312" s="113" t="s">
        <v>6359</v>
      </c>
      <c r="G312" s="113" t="s">
        <v>13531</v>
      </c>
      <c r="H312" s="113" t="str">
        <f>UPPER(Table3[[#This Row],[Full Name (NEW)]])</f>
        <v>GILBERT STREET LIGHTING IMPROVEMENT DISTRICT 2005-12</v>
      </c>
      <c r="I312" s="110"/>
      <c r="J312" s="118"/>
      <c r="K312" s="75" t="s">
        <v>11576</v>
      </c>
      <c r="L312" s="75"/>
      <c r="M312" s="75"/>
      <c r="N312" s="75"/>
      <c r="O312" s="75"/>
    </row>
    <row r="313" spans="1:15" ht="12" outlineLevel="1" x14ac:dyDescent="0.2">
      <c r="A313" s="111">
        <v>6201</v>
      </c>
      <c r="B313" s="111"/>
      <c r="C313" s="110"/>
      <c r="D313" s="110"/>
      <c r="E313" s="110"/>
      <c r="F313" s="113" t="s">
        <v>6362</v>
      </c>
      <c r="G313" s="113" t="s">
        <v>13532</v>
      </c>
      <c r="H313" s="113" t="str">
        <f>UPPER(Table3[[#This Row],[Full Name (NEW)]])</f>
        <v>GILBERT STREET LIGHTING IMPROVEMENT DISTRICT 2006-01</v>
      </c>
      <c r="I313" s="110"/>
      <c r="J313" s="118"/>
      <c r="K313" s="75" t="s">
        <v>11576</v>
      </c>
      <c r="L313" s="75"/>
      <c r="M313" s="75"/>
      <c r="N313" s="75"/>
      <c r="O313" s="75"/>
    </row>
    <row r="314" spans="1:15" ht="12" outlineLevel="1" x14ac:dyDescent="0.2">
      <c r="A314" s="111">
        <v>6202</v>
      </c>
      <c r="B314" s="111"/>
      <c r="C314" s="110"/>
      <c r="D314" s="110"/>
      <c r="E314" s="110"/>
      <c r="F314" s="113" t="s">
        <v>6365</v>
      </c>
      <c r="G314" s="113" t="s">
        <v>13533</v>
      </c>
      <c r="H314" s="113" t="str">
        <f>UPPER(Table3[[#This Row],[Full Name (NEW)]])</f>
        <v>GILBERT STREET LIGHTING IMPROVEMENT DISTRICT 2006-02</v>
      </c>
      <c r="I314" s="110"/>
      <c r="J314" s="118"/>
      <c r="K314" s="75" t="s">
        <v>11576</v>
      </c>
      <c r="L314" s="75"/>
      <c r="M314" s="75"/>
      <c r="N314" s="75"/>
      <c r="O314" s="75"/>
    </row>
    <row r="315" spans="1:15" ht="12" outlineLevel="1" x14ac:dyDescent="0.2">
      <c r="A315" s="111">
        <v>6203</v>
      </c>
      <c r="B315" s="111"/>
      <c r="C315" s="110"/>
      <c r="D315" s="110"/>
      <c r="E315" s="110"/>
      <c r="F315" s="113" t="s">
        <v>6368</v>
      </c>
      <c r="G315" s="113" t="s">
        <v>13534</v>
      </c>
      <c r="H315" s="113" t="str">
        <f>UPPER(Table3[[#This Row],[Full Name (NEW)]])</f>
        <v>GILBERT STREET LIGHTING IMPROVEMENT DISTRICT 2006-03</v>
      </c>
      <c r="I315" s="110"/>
      <c r="J315" s="118"/>
      <c r="K315" s="75" t="s">
        <v>11576</v>
      </c>
      <c r="L315" s="75"/>
      <c r="M315" s="75"/>
      <c r="N315" s="75"/>
      <c r="O315" s="75"/>
    </row>
    <row r="316" spans="1:15" ht="12" outlineLevel="1" x14ac:dyDescent="0.2">
      <c r="A316" s="111">
        <v>6204</v>
      </c>
      <c r="B316" s="111"/>
      <c r="C316" s="110"/>
      <c r="D316" s="110"/>
      <c r="E316" s="110"/>
      <c r="F316" s="113" t="s">
        <v>6371</v>
      </c>
      <c r="G316" s="113" t="s">
        <v>13535</v>
      </c>
      <c r="H316" s="113" t="str">
        <f>UPPER(Table3[[#This Row],[Full Name (NEW)]])</f>
        <v>GILBERT STREET LIGHTING IMPROVEMENT DISTRICT 2006-04</v>
      </c>
      <c r="I316" s="110"/>
      <c r="J316" s="118"/>
      <c r="K316" s="75" t="s">
        <v>11576</v>
      </c>
      <c r="L316" s="75"/>
      <c r="M316" s="75"/>
      <c r="N316" s="75"/>
      <c r="O316" s="75"/>
    </row>
    <row r="317" spans="1:15" ht="12" outlineLevel="1" x14ac:dyDescent="0.2">
      <c r="A317" s="111">
        <v>6205</v>
      </c>
      <c r="B317" s="111"/>
      <c r="C317" s="110"/>
      <c r="D317" s="110"/>
      <c r="E317" s="110"/>
      <c r="F317" s="113" t="s">
        <v>6377</v>
      </c>
      <c r="G317" s="113" t="s">
        <v>13536</v>
      </c>
      <c r="H317" s="113" t="str">
        <f>UPPER(Table3[[#This Row],[Full Name (NEW)]])</f>
        <v>GILBERT STREET LIGHTING IMPROVEMENT DISTRICT 2006-05</v>
      </c>
      <c r="I317" s="110"/>
      <c r="J317" s="118"/>
      <c r="K317" s="75" t="s">
        <v>11576</v>
      </c>
      <c r="L317" s="75"/>
      <c r="M317" s="75"/>
      <c r="N317" s="75"/>
      <c r="O317" s="75"/>
    </row>
    <row r="318" spans="1:15" ht="12" outlineLevel="1" x14ac:dyDescent="0.2">
      <c r="A318" s="111">
        <v>6206</v>
      </c>
      <c r="B318" s="111"/>
      <c r="C318" s="110"/>
      <c r="D318" s="110"/>
      <c r="E318" s="110"/>
      <c r="F318" s="113" t="s">
        <v>6380</v>
      </c>
      <c r="G318" s="113" t="s">
        <v>13537</v>
      </c>
      <c r="H318" s="113" t="str">
        <f>UPPER(Table3[[#This Row],[Full Name (NEW)]])</f>
        <v>GILBERT STREET LIGHTING IMPROVEMENT DISTRICT 2006-06</v>
      </c>
      <c r="I318" s="110"/>
      <c r="J318" s="118"/>
      <c r="K318" s="75" t="s">
        <v>11576</v>
      </c>
      <c r="L318" s="75"/>
      <c r="M318" s="75"/>
      <c r="N318" s="75"/>
      <c r="O318" s="75"/>
    </row>
    <row r="319" spans="1:15" ht="12" outlineLevel="1" x14ac:dyDescent="0.2">
      <c r="A319" s="111">
        <v>6207</v>
      </c>
      <c r="B319" s="111"/>
      <c r="C319" s="110"/>
      <c r="D319" s="110"/>
      <c r="E319" s="110"/>
      <c r="F319" s="113" t="s">
        <v>6383</v>
      </c>
      <c r="G319" s="113" t="s">
        <v>13538</v>
      </c>
      <c r="H319" s="113" t="str">
        <f>UPPER(Table3[[#This Row],[Full Name (NEW)]])</f>
        <v>GILBERT STREET LIGHTING IMPROVEMENT DISTRICT 2006-07</v>
      </c>
      <c r="I319" s="110"/>
      <c r="J319" s="118"/>
      <c r="K319" s="75" t="s">
        <v>11576</v>
      </c>
      <c r="L319" s="75"/>
      <c r="M319" s="75"/>
      <c r="N319" s="75"/>
      <c r="O319" s="75"/>
    </row>
    <row r="320" spans="1:15" ht="12" outlineLevel="1" x14ac:dyDescent="0.2">
      <c r="A320" s="111">
        <v>6208</v>
      </c>
      <c r="B320" s="111"/>
      <c r="C320" s="110"/>
      <c r="D320" s="110"/>
      <c r="E320" s="110"/>
      <c r="F320" s="113" t="s">
        <v>6386</v>
      </c>
      <c r="G320" s="113" t="s">
        <v>13539</v>
      </c>
      <c r="H320" s="113" t="str">
        <f>UPPER(Table3[[#This Row],[Full Name (NEW)]])</f>
        <v>GILBERT STREET LIGHTING IMPROVEMENT DISTRICT 2006-08</v>
      </c>
      <c r="I320" s="110"/>
      <c r="J320" s="118"/>
      <c r="K320" s="75" t="s">
        <v>11576</v>
      </c>
      <c r="L320" s="75"/>
      <c r="M320" s="75"/>
      <c r="N320" s="75"/>
      <c r="O320" s="75"/>
    </row>
    <row r="321" spans="1:15" ht="12" outlineLevel="1" x14ac:dyDescent="0.2">
      <c r="A321" s="111">
        <v>6209</v>
      </c>
      <c r="B321" s="111"/>
      <c r="C321" s="110"/>
      <c r="D321" s="110"/>
      <c r="E321" s="110"/>
      <c r="F321" s="113" t="s">
        <v>6389</v>
      </c>
      <c r="G321" s="113" t="s">
        <v>13540</v>
      </c>
      <c r="H321" s="113" t="str">
        <f>UPPER(Table3[[#This Row],[Full Name (NEW)]])</f>
        <v>GILBERT STREET LIGHTING IMPROVEMENT DISTRICT 2006-09</v>
      </c>
      <c r="I321" s="110"/>
      <c r="J321" s="118"/>
      <c r="K321" s="75" t="s">
        <v>11576</v>
      </c>
      <c r="L321" s="75"/>
      <c r="M321" s="75"/>
      <c r="N321" s="75"/>
      <c r="O321" s="75"/>
    </row>
    <row r="322" spans="1:15" ht="12" outlineLevel="1" x14ac:dyDescent="0.2">
      <c r="A322" s="111">
        <v>6210</v>
      </c>
      <c r="B322" s="111"/>
      <c r="C322" s="110"/>
      <c r="D322" s="110"/>
      <c r="E322" s="110"/>
      <c r="F322" s="113" t="s">
        <v>6392</v>
      </c>
      <c r="G322" s="113" t="s">
        <v>13541</v>
      </c>
      <c r="H322" s="113" t="str">
        <f>UPPER(Table3[[#This Row],[Full Name (NEW)]])</f>
        <v>GILBERT STREET LIGHTING IMPROVEMENT DISTRICT 2006-11</v>
      </c>
      <c r="I322" s="110"/>
      <c r="J322" s="118"/>
      <c r="K322" s="75" t="s">
        <v>11576</v>
      </c>
      <c r="L322" s="75"/>
      <c r="M322" s="75"/>
      <c r="N322" s="75"/>
      <c r="O322" s="75"/>
    </row>
    <row r="323" spans="1:15" ht="12" outlineLevel="1" x14ac:dyDescent="0.2">
      <c r="A323" s="111">
        <v>6211</v>
      </c>
      <c r="B323" s="111"/>
      <c r="C323" s="110"/>
      <c r="D323" s="110"/>
      <c r="E323" s="110"/>
      <c r="F323" s="113" t="s">
        <v>6395</v>
      </c>
      <c r="G323" s="113" t="s">
        <v>13542</v>
      </c>
      <c r="H323" s="113" t="str">
        <f>UPPER(Table3[[#This Row],[Full Name (NEW)]])</f>
        <v>GILBERT STREET LIGHTING IMPROVEMENT DISTRICT 2006-12</v>
      </c>
      <c r="I323" s="110"/>
      <c r="J323" s="118"/>
      <c r="K323" s="75" t="s">
        <v>11576</v>
      </c>
      <c r="L323" s="75"/>
      <c r="M323" s="75"/>
      <c r="N323" s="75"/>
      <c r="O323" s="75"/>
    </row>
    <row r="324" spans="1:15" ht="12" outlineLevel="1" x14ac:dyDescent="0.2">
      <c r="A324" s="111">
        <v>6212</v>
      </c>
      <c r="B324" s="111"/>
      <c r="C324" s="110"/>
      <c r="D324" s="110"/>
      <c r="E324" s="110"/>
      <c r="F324" s="113" t="s">
        <v>6398</v>
      </c>
      <c r="G324" s="113" t="s">
        <v>13543</v>
      </c>
      <c r="H324" s="113" t="str">
        <f>UPPER(Table3[[#This Row],[Full Name (NEW)]])</f>
        <v>GILBERT STREET LIGHTING IMPROVEMENT DISTRICT 2006-13</v>
      </c>
      <c r="I324" s="110"/>
      <c r="J324" s="118"/>
      <c r="K324" s="75" t="s">
        <v>11576</v>
      </c>
      <c r="L324" s="75"/>
      <c r="M324" s="75"/>
      <c r="N324" s="75"/>
      <c r="O324" s="75"/>
    </row>
    <row r="325" spans="1:15" ht="12" outlineLevel="1" x14ac:dyDescent="0.2">
      <c r="A325" s="111">
        <v>6213</v>
      </c>
      <c r="B325" s="111"/>
      <c r="C325" s="110"/>
      <c r="D325" s="110"/>
      <c r="E325" s="110"/>
      <c r="F325" s="113" t="s">
        <v>6401</v>
      </c>
      <c r="G325" s="113" t="s">
        <v>13544</v>
      </c>
      <c r="H325" s="113" t="str">
        <f>UPPER(Table3[[#This Row],[Full Name (NEW)]])</f>
        <v>GILBERT STREET LIGHTING IMPROVEMENT DISTRICT 2006-14</v>
      </c>
      <c r="I325" s="110"/>
      <c r="J325" s="118"/>
      <c r="K325" s="75" t="s">
        <v>11576</v>
      </c>
      <c r="L325" s="75"/>
      <c r="M325" s="75"/>
      <c r="N325" s="75"/>
      <c r="O325" s="75"/>
    </row>
    <row r="326" spans="1:15" ht="12" outlineLevel="1" x14ac:dyDescent="0.2">
      <c r="A326" s="111">
        <v>6214</v>
      </c>
      <c r="B326" s="111"/>
      <c r="C326" s="110"/>
      <c r="D326" s="110"/>
      <c r="E326" s="110"/>
      <c r="F326" s="113" t="s">
        <v>6404</v>
      </c>
      <c r="G326" s="113" t="s">
        <v>13545</v>
      </c>
      <c r="H326" s="113" t="str">
        <f>UPPER(Table3[[#This Row],[Full Name (NEW)]])</f>
        <v>GILBERT STREET LIGHTING IMPROVEMENT DISTRICT 2006-15</v>
      </c>
      <c r="I326" s="110"/>
      <c r="J326" s="118"/>
      <c r="K326" s="75" t="s">
        <v>11576</v>
      </c>
      <c r="L326" s="75"/>
      <c r="M326" s="75"/>
      <c r="N326" s="75"/>
      <c r="O326" s="75"/>
    </row>
    <row r="327" spans="1:15" ht="12" outlineLevel="1" x14ac:dyDescent="0.2">
      <c r="A327" s="111">
        <v>6215</v>
      </c>
      <c r="B327" s="111"/>
      <c r="C327" s="110"/>
      <c r="D327" s="110"/>
      <c r="E327" s="110"/>
      <c r="F327" s="113" t="s">
        <v>6440</v>
      </c>
      <c r="G327" s="113" t="s">
        <v>13546</v>
      </c>
      <c r="H327" s="113" t="str">
        <f>UPPER(Table3[[#This Row],[Full Name (NEW)]])</f>
        <v>GILBERT STREET LIGHTING IMPROVEMENT DISTRICT 2008-01</v>
      </c>
      <c r="I327" s="110"/>
      <c r="J327" s="118"/>
      <c r="K327" s="75" t="s">
        <v>11576</v>
      </c>
      <c r="L327" s="75"/>
      <c r="M327" s="75"/>
      <c r="N327" s="75"/>
      <c r="O327" s="75"/>
    </row>
    <row r="328" spans="1:15" ht="12" outlineLevel="1" x14ac:dyDescent="0.2">
      <c r="A328" s="111">
        <v>6216</v>
      </c>
      <c r="B328" s="111"/>
      <c r="C328" s="110"/>
      <c r="D328" s="110"/>
      <c r="E328" s="110"/>
      <c r="F328" s="113" t="s">
        <v>6443</v>
      </c>
      <c r="G328" s="113" t="s">
        <v>13547</v>
      </c>
      <c r="H328" s="113" t="str">
        <f>UPPER(Table3[[#This Row],[Full Name (NEW)]])</f>
        <v>GILBERT STREET LIGHTING IMPROVEMENT DISTRICT 2008-02</v>
      </c>
      <c r="I328" s="110"/>
      <c r="J328" s="118"/>
      <c r="K328" s="75" t="s">
        <v>11576</v>
      </c>
      <c r="L328" s="75"/>
      <c r="M328" s="75"/>
      <c r="N328" s="75"/>
      <c r="O328" s="75"/>
    </row>
    <row r="329" spans="1:15" ht="12" outlineLevel="1" x14ac:dyDescent="0.2">
      <c r="A329" s="111">
        <v>6217</v>
      </c>
      <c r="B329" s="111"/>
      <c r="C329" s="110"/>
      <c r="D329" s="110"/>
      <c r="E329" s="110"/>
      <c r="F329" s="113" t="s">
        <v>6155</v>
      </c>
      <c r="G329" s="113" t="s">
        <v>13548</v>
      </c>
      <c r="H329" s="113" t="str">
        <f>UPPER(Table3[[#This Row],[Full Name (NEW)]])</f>
        <v>GILBERT STREET LIGHTING IMPROVEMENT DISTRICT 1992-08</v>
      </c>
      <c r="I329" s="110"/>
      <c r="J329" s="118"/>
      <c r="K329" s="75" t="s">
        <v>11576</v>
      </c>
      <c r="L329" s="75"/>
      <c r="M329" s="75"/>
      <c r="N329" s="75"/>
      <c r="O329" s="75"/>
    </row>
    <row r="330" spans="1:15" ht="12" outlineLevel="1" x14ac:dyDescent="0.2">
      <c r="A330" s="111">
        <v>6218</v>
      </c>
      <c r="B330" s="111"/>
      <c r="C330" s="110"/>
      <c r="D330" s="110"/>
      <c r="E330" s="110"/>
      <c r="F330" s="113" t="s">
        <v>4890</v>
      </c>
      <c r="G330" s="113" t="s">
        <v>13549</v>
      </c>
      <c r="H330" s="113" t="str">
        <f>UPPER(Table3[[#This Row],[Full Name (NEW)]])</f>
        <v>GILBERT STREET LIGHTING IMPROVEMENT DISTRICT 1993-01</v>
      </c>
      <c r="I330" s="110"/>
      <c r="J330" s="118"/>
      <c r="K330" s="75" t="s">
        <v>11576</v>
      </c>
      <c r="L330" s="75"/>
      <c r="M330" s="75"/>
      <c r="N330" s="75"/>
      <c r="O330" s="75"/>
    </row>
    <row r="331" spans="1:15" ht="12" outlineLevel="1" x14ac:dyDescent="0.2">
      <c r="A331" s="111">
        <v>6219</v>
      </c>
      <c r="B331" s="111"/>
      <c r="C331" s="110"/>
      <c r="D331" s="110"/>
      <c r="E331" s="110"/>
      <c r="F331" s="113" t="s">
        <v>4894</v>
      </c>
      <c r="G331" s="113" t="s">
        <v>13550</v>
      </c>
      <c r="H331" s="113" t="str">
        <f>UPPER(Table3[[#This Row],[Full Name (NEW)]])</f>
        <v>GILBERT STREET LIGHTING IMPROVEMENT DISTRICT 1993-02</v>
      </c>
      <c r="I331" s="110"/>
      <c r="J331" s="118"/>
      <c r="K331" s="75" t="s">
        <v>11576</v>
      </c>
      <c r="L331" s="75"/>
      <c r="M331" s="75"/>
      <c r="N331" s="75"/>
      <c r="O331" s="75"/>
    </row>
    <row r="332" spans="1:15" ht="12" outlineLevel="1" x14ac:dyDescent="0.2">
      <c r="A332" s="111">
        <v>6220</v>
      </c>
      <c r="B332" s="111"/>
      <c r="C332" s="110"/>
      <c r="D332" s="110"/>
      <c r="E332" s="110"/>
      <c r="F332" s="113" t="s">
        <v>4948</v>
      </c>
      <c r="G332" s="113" t="s">
        <v>13551</v>
      </c>
      <c r="H332" s="113" t="str">
        <f>UPPER(Table3[[#This Row],[Full Name (NEW)]])</f>
        <v>GILBERT STREET LIGHTING IMPROVEMENT DISTRICT 1993-04</v>
      </c>
      <c r="I332" s="110"/>
      <c r="J332" s="118"/>
      <c r="K332" s="75" t="s">
        <v>11576</v>
      </c>
      <c r="L332" s="75"/>
      <c r="M332" s="75"/>
      <c r="N332" s="75"/>
      <c r="O332" s="75"/>
    </row>
    <row r="333" spans="1:15" ht="12" outlineLevel="1" x14ac:dyDescent="0.2">
      <c r="A333" s="111">
        <v>6221</v>
      </c>
      <c r="B333" s="111"/>
      <c r="C333" s="110"/>
      <c r="D333" s="110"/>
      <c r="E333" s="110"/>
      <c r="F333" s="113" t="s">
        <v>4952</v>
      </c>
      <c r="G333" s="113" t="s">
        <v>13552</v>
      </c>
      <c r="H333" s="113" t="str">
        <f>UPPER(Table3[[#This Row],[Full Name (NEW)]])</f>
        <v>GILBERT STREET LIGHTING IMPROVEMENT DISTRICT 1993-05</v>
      </c>
      <c r="I333" s="110"/>
      <c r="J333" s="118"/>
      <c r="K333" s="75" t="s">
        <v>11576</v>
      </c>
      <c r="L333" s="75"/>
      <c r="M333" s="75"/>
      <c r="N333" s="75"/>
      <c r="O333" s="75"/>
    </row>
    <row r="334" spans="1:15" ht="12" outlineLevel="1" x14ac:dyDescent="0.2">
      <c r="A334" s="111">
        <v>6222</v>
      </c>
      <c r="B334" s="111"/>
      <c r="C334" s="110"/>
      <c r="D334" s="110"/>
      <c r="E334" s="110"/>
      <c r="F334" s="113" t="s">
        <v>4920</v>
      </c>
      <c r="G334" s="113" t="s">
        <v>13553</v>
      </c>
      <c r="H334" s="113" t="str">
        <f>UPPER(Table3[[#This Row],[Full Name (NEW)]])</f>
        <v>GILBERT STREET LIGHTING IMPROVEMENT DISTRICT 1993-06</v>
      </c>
      <c r="I334" s="110"/>
      <c r="J334" s="118"/>
      <c r="K334" s="75" t="s">
        <v>11576</v>
      </c>
      <c r="L334" s="75"/>
      <c r="M334" s="75"/>
      <c r="N334" s="75"/>
      <c r="O334" s="75"/>
    </row>
    <row r="335" spans="1:15" ht="12" outlineLevel="1" x14ac:dyDescent="0.2">
      <c r="A335" s="111">
        <v>6223</v>
      </c>
      <c r="B335" s="111"/>
      <c r="C335" s="110"/>
      <c r="D335" s="110"/>
      <c r="E335" s="110"/>
      <c r="F335" s="113" t="s">
        <v>4924</v>
      </c>
      <c r="G335" s="113" t="s">
        <v>13554</v>
      </c>
      <c r="H335" s="113" t="str">
        <f>UPPER(Table3[[#This Row],[Full Name (NEW)]])</f>
        <v>GILBERT STREET LIGHTING IMPROVEMENT DISTRICT 1993-07</v>
      </c>
      <c r="I335" s="110"/>
      <c r="J335" s="118"/>
      <c r="K335" s="75" t="s">
        <v>11576</v>
      </c>
      <c r="L335" s="75"/>
      <c r="M335" s="75"/>
      <c r="N335" s="75"/>
      <c r="O335" s="75"/>
    </row>
    <row r="336" spans="1:15" ht="12" outlineLevel="1" x14ac:dyDescent="0.2">
      <c r="A336" s="111">
        <v>6224</v>
      </c>
      <c r="B336" s="111"/>
      <c r="C336" s="110"/>
      <c r="D336" s="110"/>
      <c r="E336" s="110"/>
      <c r="F336" s="113" t="s">
        <v>4928</v>
      </c>
      <c r="G336" s="113" t="s">
        <v>13555</v>
      </c>
      <c r="H336" s="113" t="str">
        <f>UPPER(Table3[[#This Row],[Full Name (NEW)]])</f>
        <v>GILBERT STREET LIGHTING IMPROVEMENT DISTRICT 1993-08</v>
      </c>
      <c r="I336" s="110"/>
      <c r="J336" s="118"/>
      <c r="K336" s="75" t="s">
        <v>11576</v>
      </c>
      <c r="L336" s="75"/>
      <c r="M336" s="75"/>
      <c r="N336" s="75"/>
      <c r="O336" s="75"/>
    </row>
    <row r="337" spans="1:15" ht="12" outlineLevel="1" x14ac:dyDescent="0.2">
      <c r="A337" s="111">
        <v>6225</v>
      </c>
      <c r="B337" s="111"/>
      <c r="C337" s="110"/>
      <c r="D337" s="110"/>
      <c r="E337" s="110"/>
      <c r="F337" s="113" t="s">
        <v>4956</v>
      </c>
      <c r="G337" s="113" t="s">
        <v>13556</v>
      </c>
      <c r="H337" s="113" t="str">
        <f>UPPER(Table3[[#This Row],[Full Name (NEW)]])</f>
        <v>GILBERT STREET LIGHTING IMPROVEMENT DISTRICT 1993-10</v>
      </c>
      <c r="I337" s="110"/>
      <c r="J337" s="118"/>
      <c r="K337" s="75" t="s">
        <v>11576</v>
      </c>
      <c r="L337" s="75"/>
      <c r="M337" s="75"/>
      <c r="N337" s="75"/>
      <c r="O337" s="75"/>
    </row>
    <row r="338" spans="1:15" ht="12" outlineLevel="1" x14ac:dyDescent="0.2">
      <c r="A338" s="111">
        <v>6226</v>
      </c>
      <c r="B338" s="111"/>
      <c r="C338" s="110"/>
      <c r="D338" s="110"/>
      <c r="E338" s="110"/>
      <c r="F338" s="113" t="s">
        <v>4960</v>
      </c>
      <c r="G338" s="113" t="s">
        <v>13557</v>
      </c>
      <c r="H338" s="113" t="str">
        <f>UPPER(Table3[[#This Row],[Full Name (NEW)]])</f>
        <v>GILBERT STREET LIGHTING IMPROVEMENT DISTRICT 1993-11</v>
      </c>
      <c r="I338" s="110"/>
      <c r="J338" s="118"/>
      <c r="K338" s="75" t="s">
        <v>11576</v>
      </c>
      <c r="L338" s="75"/>
      <c r="M338" s="75"/>
      <c r="N338" s="75"/>
      <c r="O338" s="75"/>
    </row>
    <row r="339" spans="1:15" ht="12" outlineLevel="1" x14ac:dyDescent="0.2">
      <c r="A339" s="111">
        <v>6227</v>
      </c>
      <c r="B339" s="111"/>
      <c r="C339" s="110"/>
      <c r="D339" s="110"/>
      <c r="E339" s="110"/>
      <c r="F339" s="113" t="s">
        <v>4964</v>
      </c>
      <c r="G339" s="113" t="s">
        <v>13558</v>
      </c>
      <c r="H339" s="113" t="str">
        <f>UPPER(Table3[[#This Row],[Full Name (NEW)]])</f>
        <v>GILBERT STREET LIGHTING IMPROVEMENT DISTRICT 1993-12</v>
      </c>
      <c r="I339" s="110"/>
      <c r="J339" s="118"/>
      <c r="K339" s="75" t="s">
        <v>11576</v>
      </c>
      <c r="L339" s="75"/>
      <c r="M339" s="75"/>
      <c r="N339" s="75"/>
      <c r="O339" s="75"/>
    </row>
    <row r="340" spans="1:15" ht="12" outlineLevel="1" x14ac:dyDescent="0.2">
      <c r="A340" s="111">
        <v>6228</v>
      </c>
      <c r="B340" s="111"/>
      <c r="C340" s="110"/>
      <c r="D340" s="110"/>
      <c r="E340" s="110"/>
      <c r="F340" s="113" t="s">
        <v>4968</v>
      </c>
      <c r="G340" s="113" t="s">
        <v>13559</v>
      </c>
      <c r="H340" s="113" t="str">
        <f>UPPER(Table3[[#This Row],[Full Name (NEW)]])</f>
        <v>GILBERT STREET LIGHTING IMPROVEMENT DISTRICT 1993-13</v>
      </c>
      <c r="I340" s="110"/>
      <c r="J340" s="118"/>
      <c r="K340" s="75" t="s">
        <v>11576</v>
      </c>
      <c r="L340" s="75"/>
      <c r="M340" s="75"/>
      <c r="N340" s="75"/>
      <c r="O340" s="75"/>
    </row>
    <row r="341" spans="1:15" ht="12" outlineLevel="1" x14ac:dyDescent="0.2">
      <c r="A341" s="111">
        <v>6229</v>
      </c>
      <c r="B341" s="111"/>
      <c r="C341" s="110"/>
      <c r="D341" s="110"/>
      <c r="E341" s="110"/>
      <c r="F341" s="113" t="s">
        <v>4972</v>
      </c>
      <c r="G341" s="113" t="s">
        <v>13560</v>
      </c>
      <c r="H341" s="113" t="str">
        <f>UPPER(Table3[[#This Row],[Full Name (NEW)]])</f>
        <v>GILBERT STREET LIGHTING IMPROVEMENT DISTRICT 1993-14</v>
      </c>
      <c r="I341" s="110"/>
      <c r="J341" s="118"/>
      <c r="K341" s="75" t="s">
        <v>11576</v>
      </c>
      <c r="L341" s="75"/>
      <c r="M341" s="75"/>
      <c r="N341" s="75"/>
      <c r="O341" s="75"/>
    </row>
    <row r="342" spans="1:15" ht="12" outlineLevel="1" x14ac:dyDescent="0.2">
      <c r="A342" s="111">
        <v>6230</v>
      </c>
      <c r="B342" s="111"/>
      <c r="C342" s="110"/>
      <c r="D342" s="110"/>
      <c r="E342" s="110"/>
      <c r="F342" s="113" t="s">
        <v>4976</v>
      </c>
      <c r="G342" s="113" t="s">
        <v>13561</v>
      </c>
      <c r="H342" s="113" t="str">
        <f>UPPER(Table3[[#This Row],[Full Name (NEW)]])</f>
        <v>GILBERT STREET LIGHTING IMPROVEMENT DISTRICT 1993-15</v>
      </c>
      <c r="I342" s="110"/>
      <c r="J342" s="118"/>
      <c r="K342" s="75" t="s">
        <v>11576</v>
      </c>
      <c r="L342" s="75"/>
      <c r="M342" s="75"/>
      <c r="N342" s="75"/>
      <c r="O342" s="75"/>
    </row>
    <row r="343" spans="1:15" ht="12" outlineLevel="1" x14ac:dyDescent="0.2">
      <c r="A343" s="111">
        <v>6231</v>
      </c>
      <c r="B343" s="111"/>
      <c r="C343" s="110"/>
      <c r="D343" s="110"/>
      <c r="E343" s="110"/>
      <c r="F343" s="113" t="s">
        <v>5032</v>
      </c>
      <c r="G343" s="113" t="s">
        <v>13562</v>
      </c>
      <c r="H343" s="113" t="str">
        <f>UPPER(Table3[[#This Row],[Full Name (NEW)]])</f>
        <v>GILBERT STREET LIGHTING IMPROVEMENT DISTRICT 1993-16</v>
      </c>
      <c r="I343" s="110"/>
      <c r="J343" s="118"/>
      <c r="K343" s="75" t="s">
        <v>11576</v>
      </c>
      <c r="L343" s="75"/>
      <c r="M343" s="75"/>
      <c r="N343" s="75"/>
      <c r="O343" s="75"/>
    </row>
    <row r="344" spans="1:15" ht="12" outlineLevel="1" x14ac:dyDescent="0.2">
      <c r="A344" s="111">
        <v>6232</v>
      </c>
      <c r="B344" s="111"/>
      <c r="C344" s="110"/>
      <c r="D344" s="110"/>
      <c r="E344" s="110"/>
      <c r="F344" s="113" t="s">
        <v>5036</v>
      </c>
      <c r="G344" s="113" t="s">
        <v>13563</v>
      </c>
      <c r="H344" s="113" t="str">
        <f>UPPER(Table3[[#This Row],[Full Name (NEW)]])</f>
        <v>GILBERT STREET LIGHTING IMPROVEMENT DISTRICT 1993-17</v>
      </c>
      <c r="I344" s="110"/>
      <c r="J344" s="118"/>
      <c r="K344" s="75" t="s">
        <v>11576</v>
      </c>
      <c r="L344" s="75"/>
      <c r="M344" s="75"/>
      <c r="N344" s="75"/>
      <c r="O344" s="75"/>
    </row>
    <row r="345" spans="1:15" ht="12" outlineLevel="1" x14ac:dyDescent="0.2">
      <c r="A345" s="111">
        <v>6233</v>
      </c>
      <c r="B345" s="111"/>
      <c r="C345" s="110"/>
      <c r="D345" s="110"/>
      <c r="E345" s="110"/>
      <c r="F345" s="113" t="s">
        <v>5040</v>
      </c>
      <c r="G345" s="113" t="s">
        <v>13564</v>
      </c>
      <c r="H345" s="113" t="str">
        <f>UPPER(Table3[[#This Row],[Full Name (NEW)]])</f>
        <v>GILBERT STREET LIGHTING IMPROVEMENT DISTRICT 1993-18</v>
      </c>
      <c r="I345" s="110"/>
      <c r="J345" s="118"/>
      <c r="K345" s="75" t="s">
        <v>11576</v>
      </c>
      <c r="L345" s="75"/>
      <c r="M345" s="75"/>
      <c r="N345" s="75"/>
      <c r="O345" s="75"/>
    </row>
    <row r="346" spans="1:15" ht="12" outlineLevel="1" x14ac:dyDescent="0.2">
      <c r="A346" s="111">
        <v>6234</v>
      </c>
      <c r="B346" s="111"/>
      <c r="C346" s="110"/>
      <c r="D346" s="110"/>
      <c r="E346" s="110"/>
      <c r="F346" s="113" t="s">
        <v>5324</v>
      </c>
      <c r="G346" s="113" t="s">
        <v>13565</v>
      </c>
      <c r="H346" s="113" t="str">
        <f>UPPER(Table3[[#This Row],[Full Name (NEW)]])</f>
        <v>GILBERT STREET LIGHTING IMPROVEMENT DISTRICT 1994-32</v>
      </c>
      <c r="I346" s="110"/>
      <c r="J346" s="118"/>
      <c r="K346" s="75" t="s">
        <v>11576</v>
      </c>
      <c r="L346" s="75"/>
      <c r="M346" s="75"/>
      <c r="N346" s="75"/>
      <c r="O346" s="75"/>
    </row>
    <row r="347" spans="1:15" ht="12" outlineLevel="1" x14ac:dyDescent="0.2">
      <c r="A347" s="111">
        <v>6235</v>
      </c>
      <c r="B347" s="111"/>
      <c r="C347" s="110"/>
      <c r="D347" s="110"/>
      <c r="E347" s="110"/>
      <c r="F347" s="113" t="s">
        <v>5312</v>
      </c>
      <c r="G347" s="113" t="s">
        <v>13566</v>
      </c>
      <c r="H347" s="113" t="str">
        <f>UPPER(Table3[[#This Row],[Full Name (NEW)]])</f>
        <v>GILBERT STREET LIGHTING IMPROVEMENT DISTRICT 1994-33</v>
      </c>
      <c r="I347" s="110"/>
      <c r="J347" s="118"/>
      <c r="K347" s="75" t="s">
        <v>11576</v>
      </c>
      <c r="L347" s="75"/>
      <c r="M347" s="75"/>
      <c r="N347" s="75"/>
      <c r="O347" s="75"/>
    </row>
    <row r="348" spans="1:15" ht="12" outlineLevel="1" x14ac:dyDescent="0.2">
      <c r="A348" s="111">
        <v>6236</v>
      </c>
      <c r="B348" s="111"/>
      <c r="C348" s="110"/>
      <c r="D348" s="110"/>
      <c r="E348" s="110"/>
      <c r="F348" s="113" t="s">
        <v>5316</v>
      </c>
      <c r="G348" s="113" t="s">
        <v>13567</v>
      </c>
      <c r="H348" s="113" t="str">
        <f>UPPER(Table3[[#This Row],[Full Name (NEW)]])</f>
        <v>GILBERT STREET LIGHTING IMPROVEMENT DISTRICT 1994-34</v>
      </c>
      <c r="I348" s="110"/>
      <c r="J348" s="118"/>
      <c r="K348" s="75" t="s">
        <v>11576</v>
      </c>
      <c r="L348" s="75"/>
      <c r="M348" s="75"/>
      <c r="N348" s="75"/>
      <c r="O348" s="75"/>
    </row>
    <row r="349" spans="1:15" ht="12" outlineLevel="1" x14ac:dyDescent="0.2">
      <c r="A349" s="111">
        <v>6237</v>
      </c>
      <c r="B349" s="111"/>
      <c r="C349" s="110"/>
      <c r="D349" s="110"/>
      <c r="E349" s="110"/>
      <c r="F349" s="113" t="s">
        <v>5320</v>
      </c>
      <c r="G349" s="113" t="s">
        <v>13568</v>
      </c>
      <c r="H349" s="113" t="str">
        <f>UPPER(Table3[[#This Row],[Full Name (NEW)]])</f>
        <v>GILBERT STREET LIGHTING IMPROVEMENT DISTRICT 1994-35</v>
      </c>
      <c r="I349" s="110"/>
      <c r="J349" s="118"/>
      <c r="K349" s="75" t="s">
        <v>11576</v>
      </c>
      <c r="L349" s="75"/>
      <c r="M349" s="75"/>
      <c r="N349" s="75"/>
      <c r="O349" s="75"/>
    </row>
    <row r="350" spans="1:15" ht="12" outlineLevel="1" x14ac:dyDescent="0.2">
      <c r="A350" s="111">
        <v>6238</v>
      </c>
      <c r="B350" s="111"/>
      <c r="C350" s="110"/>
      <c r="D350" s="110"/>
      <c r="E350" s="110"/>
      <c r="F350" s="113" t="s">
        <v>5296</v>
      </c>
      <c r="G350" s="113" t="s">
        <v>13569</v>
      </c>
      <c r="H350" s="113" t="str">
        <f>UPPER(Table3[[#This Row],[Full Name (NEW)]])</f>
        <v>GILBERT STREET LIGHTING IMPROVEMENT DISTRICT 1994-36</v>
      </c>
      <c r="I350" s="110"/>
      <c r="J350" s="118"/>
      <c r="K350" s="75" t="s">
        <v>11576</v>
      </c>
      <c r="L350" s="75"/>
      <c r="M350" s="75"/>
      <c r="N350" s="75"/>
      <c r="O350" s="75"/>
    </row>
    <row r="351" spans="1:15" ht="12" outlineLevel="1" x14ac:dyDescent="0.2">
      <c r="A351" s="111">
        <v>6239</v>
      </c>
      <c r="B351" s="111"/>
      <c r="C351" s="110"/>
      <c r="D351" s="110"/>
      <c r="E351" s="110"/>
      <c r="F351" s="113" t="s">
        <v>5308</v>
      </c>
      <c r="G351" s="113" t="s">
        <v>13570</v>
      </c>
      <c r="H351" s="113" t="str">
        <f>UPPER(Table3[[#This Row],[Full Name (NEW)]])</f>
        <v>GILBERT STREET LIGHTING IMPROVEMENT DISTRICT 1994-37</v>
      </c>
      <c r="I351" s="110"/>
      <c r="J351" s="118"/>
      <c r="K351" s="75" t="s">
        <v>11576</v>
      </c>
      <c r="L351" s="75"/>
      <c r="M351" s="75"/>
      <c r="N351" s="75"/>
      <c r="O351" s="75"/>
    </row>
    <row r="352" spans="1:15" ht="12" outlineLevel="1" x14ac:dyDescent="0.2">
      <c r="A352" s="111">
        <v>6240</v>
      </c>
      <c r="B352" s="111"/>
      <c r="C352" s="110"/>
      <c r="D352" s="110"/>
      <c r="E352" s="110"/>
      <c r="F352" s="113" t="s">
        <v>5304</v>
      </c>
      <c r="G352" s="113" t="s">
        <v>13571</v>
      </c>
      <c r="H352" s="113" t="str">
        <f>UPPER(Table3[[#This Row],[Full Name (NEW)]])</f>
        <v>GILBERT STREET LIGHTING IMPROVEMENT DISTRICT 1994-38</v>
      </c>
      <c r="I352" s="110"/>
      <c r="J352" s="118"/>
      <c r="K352" s="75" t="s">
        <v>11576</v>
      </c>
      <c r="L352" s="75"/>
      <c r="M352" s="75"/>
      <c r="N352" s="75"/>
      <c r="O352" s="75"/>
    </row>
    <row r="353" spans="1:15" ht="12" outlineLevel="1" x14ac:dyDescent="0.2">
      <c r="A353" s="111">
        <v>6241</v>
      </c>
      <c r="B353" s="111"/>
      <c r="C353" s="110"/>
      <c r="D353" s="110"/>
      <c r="E353" s="110"/>
      <c r="F353" s="113" t="s">
        <v>5300</v>
      </c>
      <c r="G353" s="113" t="s">
        <v>13572</v>
      </c>
      <c r="H353" s="113" t="str">
        <f>UPPER(Table3[[#This Row],[Full Name (NEW)]])</f>
        <v>GILBERT STREET LIGHTING IMPROVEMENT DISTRICT 1995-01</v>
      </c>
      <c r="I353" s="110"/>
      <c r="J353" s="118"/>
      <c r="K353" s="75" t="s">
        <v>11576</v>
      </c>
      <c r="L353" s="75"/>
      <c r="M353" s="75"/>
      <c r="N353" s="75"/>
      <c r="O353" s="75"/>
    </row>
    <row r="354" spans="1:15" ht="12" outlineLevel="1" x14ac:dyDescent="0.2">
      <c r="A354" s="111">
        <v>6242</v>
      </c>
      <c r="B354" s="111"/>
      <c r="C354" s="110"/>
      <c r="D354" s="110"/>
      <c r="E354" s="110"/>
      <c r="F354" s="113" t="s">
        <v>5336</v>
      </c>
      <c r="G354" s="113" t="s">
        <v>13573</v>
      </c>
      <c r="H354" s="113" t="str">
        <f>UPPER(Table3[[#This Row],[Full Name (NEW)]])</f>
        <v>GILBERT STREET LIGHTING IMPROVEMENT DISTRICT 1995-02</v>
      </c>
      <c r="I354" s="110"/>
      <c r="J354" s="118"/>
      <c r="K354" s="75" t="s">
        <v>11576</v>
      </c>
      <c r="L354" s="75"/>
      <c r="M354" s="75"/>
      <c r="N354" s="75"/>
      <c r="O354" s="75"/>
    </row>
    <row r="355" spans="1:15" ht="12" outlineLevel="1" x14ac:dyDescent="0.2">
      <c r="A355" s="111">
        <v>6243</v>
      </c>
      <c r="B355" s="111"/>
      <c r="C355" s="110"/>
      <c r="D355" s="110"/>
      <c r="E355" s="110"/>
      <c r="F355" s="113" t="s">
        <v>5340</v>
      </c>
      <c r="G355" s="113" t="s">
        <v>13574</v>
      </c>
      <c r="H355" s="113" t="str">
        <f>UPPER(Table3[[#This Row],[Full Name (NEW)]])</f>
        <v>GILBERT STREET LIGHTING IMPROVEMENT DISTRICT 1995-03</v>
      </c>
      <c r="I355" s="110"/>
      <c r="J355" s="118"/>
      <c r="K355" s="75" t="s">
        <v>11576</v>
      </c>
      <c r="L355" s="75"/>
      <c r="M355" s="75"/>
      <c r="N355" s="75"/>
      <c r="O355" s="75"/>
    </row>
    <row r="356" spans="1:15" ht="12" outlineLevel="1" x14ac:dyDescent="0.2">
      <c r="A356" s="111">
        <v>6244</v>
      </c>
      <c r="B356" s="111"/>
      <c r="C356" s="110"/>
      <c r="D356" s="110"/>
      <c r="E356" s="110"/>
      <c r="F356" s="113" t="s">
        <v>5344</v>
      </c>
      <c r="G356" s="113" t="s">
        <v>13575</v>
      </c>
      <c r="H356" s="113" t="str">
        <f>UPPER(Table3[[#This Row],[Full Name (NEW)]])</f>
        <v>GILBERT STREET LIGHTING IMPROVEMENT DISTRICT 1995-04</v>
      </c>
      <c r="I356" s="110"/>
      <c r="J356" s="118"/>
      <c r="K356" s="75" t="s">
        <v>11576</v>
      </c>
      <c r="L356" s="75"/>
      <c r="M356" s="75"/>
      <c r="N356" s="75"/>
      <c r="O356" s="75"/>
    </row>
    <row r="357" spans="1:15" ht="12" outlineLevel="1" x14ac:dyDescent="0.2">
      <c r="A357" s="111">
        <v>6245</v>
      </c>
      <c r="B357" s="111"/>
      <c r="C357" s="110"/>
      <c r="D357" s="110"/>
      <c r="E357" s="110"/>
      <c r="F357" s="113" t="s">
        <v>5348</v>
      </c>
      <c r="G357" s="113" t="s">
        <v>13576</v>
      </c>
      <c r="H357" s="113" t="str">
        <f>UPPER(Table3[[#This Row],[Full Name (NEW)]])</f>
        <v>GILBERT STREET LIGHTING IMPROVEMENT DISTRICT 1995-05</v>
      </c>
      <c r="I357" s="110"/>
      <c r="J357" s="118"/>
      <c r="K357" s="75" t="s">
        <v>11576</v>
      </c>
      <c r="L357" s="75"/>
      <c r="M357" s="75"/>
      <c r="N357" s="75"/>
      <c r="O357" s="75"/>
    </row>
    <row r="358" spans="1:15" ht="12" outlineLevel="1" x14ac:dyDescent="0.2">
      <c r="A358" s="111">
        <v>6246</v>
      </c>
      <c r="B358" s="111"/>
      <c r="C358" s="110"/>
      <c r="D358" s="110"/>
      <c r="E358" s="110"/>
      <c r="F358" s="113" t="s">
        <v>5352</v>
      </c>
      <c r="G358" s="113" t="s">
        <v>13577</v>
      </c>
      <c r="H358" s="113" t="str">
        <f>UPPER(Table3[[#This Row],[Full Name (NEW)]])</f>
        <v>GILBERT STREET LIGHTING IMPROVEMENT DISTRICT 1995-06</v>
      </c>
      <c r="I358" s="110"/>
      <c r="J358" s="118"/>
      <c r="K358" s="75" t="s">
        <v>11576</v>
      </c>
      <c r="L358" s="75"/>
      <c r="M358" s="75"/>
      <c r="N358" s="75"/>
      <c r="O358" s="75"/>
    </row>
    <row r="359" spans="1:15" ht="12" outlineLevel="1" x14ac:dyDescent="0.2">
      <c r="A359" s="111">
        <v>6247</v>
      </c>
      <c r="B359" s="111"/>
      <c r="C359" s="110"/>
      <c r="D359" s="110"/>
      <c r="E359" s="110"/>
      <c r="F359" s="113" t="s">
        <v>5356</v>
      </c>
      <c r="G359" s="113" t="s">
        <v>13578</v>
      </c>
      <c r="H359" s="113" t="str">
        <f>UPPER(Table3[[#This Row],[Full Name (NEW)]])</f>
        <v>GILBERT STREET LIGHTING IMPROVEMENT DISTRICT 1995-07</v>
      </c>
      <c r="I359" s="110"/>
      <c r="J359" s="118"/>
      <c r="K359" s="75" t="s">
        <v>11576</v>
      </c>
      <c r="L359" s="75"/>
      <c r="M359" s="75"/>
      <c r="N359" s="75"/>
      <c r="O359" s="75"/>
    </row>
    <row r="360" spans="1:15" ht="12" outlineLevel="1" x14ac:dyDescent="0.2">
      <c r="A360" s="111">
        <v>6248</v>
      </c>
      <c r="B360" s="111"/>
      <c r="C360" s="110"/>
      <c r="D360" s="110"/>
      <c r="E360" s="110"/>
      <c r="F360" s="113" t="s">
        <v>5360</v>
      </c>
      <c r="G360" s="113" t="s">
        <v>13579</v>
      </c>
      <c r="H360" s="113" t="str">
        <f>UPPER(Table3[[#This Row],[Full Name (NEW)]])</f>
        <v>GILBERT STREET LIGHTING IMPROVEMENT DISTRICT 1995-08</v>
      </c>
      <c r="I360" s="110"/>
      <c r="J360" s="118"/>
      <c r="K360" s="75" t="s">
        <v>11576</v>
      </c>
      <c r="L360" s="75"/>
      <c r="M360" s="75"/>
      <c r="N360" s="75"/>
      <c r="O360" s="75"/>
    </row>
    <row r="361" spans="1:15" ht="12" outlineLevel="1" x14ac:dyDescent="0.2">
      <c r="A361" s="111">
        <v>6249</v>
      </c>
      <c r="B361" s="111"/>
      <c r="C361" s="110"/>
      <c r="D361" s="110"/>
      <c r="E361" s="110"/>
      <c r="F361" s="113" t="s">
        <v>5364</v>
      </c>
      <c r="G361" s="113" t="s">
        <v>13580</v>
      </c>
      <c r="H361" s="113" t="str">
        <f>UPPER(Table3[[#This Row],[Full Name (NEW)]])</f>
        <v>GILBERT STREET LIGHTING IMPROVEMENT DISTRICT 1995-09</v>
      </c>
      <c r="I361" s="110"/>
      <c r="J361" s="118"/>
      <c r="K361" s="75" t="s">
        <v>11576</v>
      </c>
      <c r="L361" s="75"/>
      <c r="M361" s="75"/>
      <c r="N361" s="75"/>
      <c r="O361" s="75"/>
    </row>
    <row r="362" spans="1:15" ht="12" outlineLevel="1" x14ac:dyDescent="0.2">
      <c r="A362" s="111">
        <v>6250</v>
      </c>
      <c r="B362" s="111"/>
      <c r="C362" s="110"/>
      <c r="D362" s="110"/>
      <c r="E362" s="110"/>
      <c r="F362" s="113" t="s">
        <v>5368</v>
      </c>
      <c r="G362" s="113" t="s">
        <v>13581</v>
      </c>
      <c r="H362" s="113" t="str">
        <f>UPPER(Table3[[#This Row],[Full Name (NEW)]])</f>
        <v>GILBERT STREET LIGHTING IMPROVEMENT DISTRICT 1995-10</v>
      </c>
      <c r="I362" s="110"/>
      <c r="J362" s="118"/>
      <c r="K362" s="75" t="s">
        <v>11576</v>
      </c>
      <c r="L362" s="75"/>
      <c r="M362" s="75"/>
      <c r="N362" s="75"/>
      <c r="O362" s="75"/>
    </row>
    <row r="363" spans="1:15" ht="12" outlineLevel="1" x14ac:dyDescent="0.2">
      <c r="A363" s="111">
        <v>6251</v>
      </c>
      <c r="B363" s="111"/>
      <c r="C363" s="110"/>
      <c r="D363" s="110"/>
      <c r="E363" s="110"/>
      <c r="F363" s="113" t="s">
        <v>5380</v>
      </c>
      <c r="G363" s="113" t="s">
        <v>13582</v>
      </c>
      <c r="H363" s="113" t="str">
        <f>UPPER(Table3[[#This Row],[Full Name (NEW)]])</f>
        <v>GILBERT STREET LIGHTING IMPROVEMENT DISTRICT 1995-11</v>
      </c>
      <c r="I363" s="110"/>
      <c r="J363" s="118"/>
      <c r="K363" s="75" t="s">
        <v>11576</v>
      </c>
      <c r="L363" s="75"/>
      <c r="M363" s="75"/>
      <c r="N363" s="75"/>
      <c r="O363" s="75"/>
    </row>
    <row r="364" spans="1:15" ht="12" outlineLevel="1" x14ac:dyDescent="0.2">
      <c r="A364" s="111">
        <v>6252</v>
      </c>
      <c r="B364" s="111"/>
      <c r="C364" s="110"/>
      <c r="D364" s="110"/>
      <c r="E364" s="110"/>
      <c r="F364" s="113" t="s">
        <v>5384</v>
      </c>
      <c r="G364" s="113" t="s">
        <v>13583</v>
      </c>
      <c r="H364" s="113" t="str">
        <f>UPPER(Table3[[#This Row],[Full Name (NEW)]])</f>
        <v>GILBERT STREET LIGHTING IMPROVEMENT DISTRICT 1995-12</v>
      </c>
      <c r="I364" s="110"/>
      <c r="J364" s="118"/>
      <c r="K364" s="75" t="s">
        <v>11576</v>
      </c>
      <c r="L364" s="75"/>
      <c r="M364" s="75"/>
      <c r="N364" s="75"/>
      <c r="O364" s="75"/>
    </row>
    <row r="365" spans="1:15" ht="12" outlineLevel="1" x14ac:dyDescent="0.2">
      <c r="A365" s="111">
        <v>6253</v>
      </c>
      <c r="B365" s="111"/>
      <c r="C365" s="110"/>
      <c r="D365" s="110"/>
      <c r="E365" s="110"/>
      <c r="F365" s="113" t="s">
        <v>5388</v>
      </c>
      <c r="G365" s="113" t="s">
        <v>13584</v>
      </c>
      <c r="H365" s="113" t="str">
        <f>UPPER(Table3[[#This Row],[Full Name (NEW)]])</f>
        <v>GILBERT STREET LIGHTING IMPROVEMENT DISTRICT 1995-13</v>
      </c>
      <c r="I365" s="110"/>
      <c r="J365" s="118"/>
      <c r="K365" s="75" t="s">
        <v>11576</v>
      </c>
      <c r="L365" s="75"/>
      <c r="M365" s="75"/>
      <c r="N365" s="75"/>
      <c r="O365" s="75"/>
    </row>
    <row r="366" spans="1:15" ht="12" outlineLevel="1" x14ac:dyDescent="0.2">
      <c r="A366" s="111">
        <v>6254</v>
      </c>
      <c r="B366" s="111"/>
      <c r="C366" s="110"/>
      <c r="D366" s="110"/>
      <c r="E366" s="110"/>
      <c r="F366" s="113" t="s">
        <v>5408</v>
      </c>
      <c r="G366" s="113" t="s">
        <v>13585</v>
      </c>
      <c r="H366" s="113" t="str">
        <f>UPPER(Table3[[#This Row],[Full Name (NEW)]])</f>
        <v>GILBERT STREET LIGHTING IMPROVEMENT DISTRICT 1995-14</v>
      </c>
      <c r="I366" s="110"/>
      <c r="J366" s="118"/>
      <c r="K366" s="75" t="s">
        <v>11576</v>
      </c>
      <c r="L366" s="75"/>
      <c r="M366" s="75"/>
      <c r="N366" s="75"/>
      <c r="O366" s="75"/>
    </row>
    <row r="367" spans="1:15" ht="12" outlineLevel="1" x14ac:dyDescent="0.2">
      <c r="A367" s="111">
        <v>6255</v>
      </c>
      <c r="B367" s="111"/>
      <c r="C367" s="110"/>
      <c r="D367" s="110"/>
      <c r="E367" s="110"/>
      <c r="F367" s="113" t="s">
        <v>5412</v>
      </c>
      <c r="G367" s="113" t="s">
        <v>13586</v>
      </c>
      <c r="H367" s="113" t="str">
        <f>UPPER(Table3[[#This Row],[Full Name (NEW)]])</f>
        <v>GILBERT STREET LIGHTING IMPROVEMENT DISTRICT 1995-15</v>
      </c>
      <c r="I367" s="110"/>
      <c r="J367" s="118"/>
      <c r="K367" s="75" t="s">
        <v>11576</v>
      </c>
      <c r="L367" s="75"/>
      <c r="M367" s="75"/>
      <c r="N367" s="75"/>
      <c r="O367" s="75"/>
    </row>
    <row r="368" spans="1:15" ht="12" outlineLevel="1" x14ac:dyDescent="0.2">
      <c r="A368" s="111">
        <v>6256</v>
      </c>
      <c r="B368" s="111"/>
      <c r="C368" s="110"/>
      <c r="D368" s="110"/>
      <c r="E368" s="110"/>
      <c r="F368" s="113" t="s">
        <v>5420</v>
      </c>
      <c r="G368" s="113" t="s">
        <v>13587</v>
      </c>
      <c r="H368" s="113" t="str">
        <f>UPPER(Table3[[#This Row],[Full Name (NEW)]])</f>
        <v>GILBERT STREET LIGHTING IMPROVEMENT DISTRICT 1995-16</v>
      </c>
      <c r="I368" s="110"/>
      <c r="J368" s="118"/>
      <c r="K368" s="75" t="s">
        <v>11576</v>
      </c>
      <c r="L368" s="75"/>
      <c r="M368" s="75"/>
      <c r="N368" s="75"/>
      <c r="O368" s="75"/>
    </row>
    <row r="369" spans="1:15" ht="12" outlineLevel="1" x14ac:dyDescent="0.2">
      <c r="A369" s="111">
        <v>6257</v>
      </c>
      <c r="B369" s="111"/>
      <c r="C369" s="110"/>
      <c r="D369" s="110"/>
      <c r="E369" s="110"/>
      <c r="F369" s="113" t="s">
        <v>5424</v>
      </c>
      <c r="G369" s="113" t="s">
        <v>13588</v>
      </c>
      <c r="H369" s="113" t="str">
        <f>UPPER(Table3[[#This Row],[Full Name (NEW)]])</f>
        <v>GILBERT STREET LIGHTING IMPROVEMENT DISTRICT 1995-17</v>
      </c>
      <c r="I369" s="110"/>
      <c r="J369" s="118"/>
      <c r="K369" s="75" t="s">
        <v>11576</v>
      </c>
      <c r="L369" s="75"/>
      <c r="M369" s="75"/>
      <c r="N369" s="75"/>
      <c r="O369" s="75"/>
    </row>
    <row r="370" spans="1:15" ht="12" outlineLevel="1" x14ac:dyDescent="0.2">
      <c r="A370" s="111">
        <v>6258</v>
      </c>
      <c r="B370" s="111"/>
      <c r="C370" s="110"/>
      <c r="D370" s="110"/>
      <c r="E370" s="110"/>
      <c r="F370" s="113" t="s">
        <v>5428</v>
      </c>
      <c r="G370" s="113" t="s">
        <v>13589</v>
      </c>
      <c r="H370" s="113" t="str">
        <f>UPPER(Table3[[#This Row],[Full Name (NEW)]])</f>
        <v>GILBERT STREET LIGHTING IMPROVEMENT DISTRICT 1995-18</v>
      </c>
      <c r="I370" s="110"/>
      <c r="J370" s="118"/>
      <c r="K370" s="75" t="s">
        <v>11576</v>
      </c>
      <c r="L370" s="75"/>
      <c r="M370" s="75"/>
      <c r="N370" s="75"/>
      <c r="O370" s="75"/>
    </row>
    <row r="371" spans="1:15" ht="12" outlineLevel="1" x14ac:dyDescent="0.2">
      <c r="A371" s="111">
        <v>6259</v>
      </c>
      <c r="B371" s="111"/>
      <c r="C371" s="110"/>
      <c r="D371" s="110"/>
      <c r="E371" s="110"/>
      <c r="F371" s="113" t="s">
        <v>5432</v>
      </c>
      <c r="G371" s="113" t="s">
        <v>13590</v>
      </c>
      <c r="H371" s="113" t="str">
        <f>UPPER(Table3[[#This Row],[Full Name (NEW)]])</f>
        <v>GILBERT STREET LIGHTING IMPROVEMENT DISTRICT 1995-19</v>
      </c>
      <c r="I371" s="110"/>
      <c r="J371" s="118"/>
      <c r="K371" s="75" t="s">
        <v>11576</v>
      </c>
      <c r="L371" s="75"/>
      <c r="M371" s="75"/>
      <c r="N371" s="75"/>
      <c r="O371" s="75"/>
    </row>
    <row r="372" spans="1:15" ht="12" outlineLevel="1" x14ac:dyDescent="0.2">
      <c r="A372" s="111">
        <v>6260</v>
      </c>
      <c r="B372" s="111"/>
      <c r="C372" s="110"/>
      <c r="D372" s="110"/>
      <c r="E372" s="110"/>
      <c r="F372" s="113" t="s">
        <v>5436</v>
      </c>
      <c r="G372" s="113" t="s">
        <v>13591</v>
      </c>
      <c r="H372" s="113" t="str">
        <f>UPPER(Table3[[#This Row],[Full Name (NEW)]])</f>
        <v>GILBERT STREET LIGHTING IMPROVEMENT DISTRICT 1995-20</v>
      </c>
      <c r="I372" s="110"/>
      <c r="J372" s="118"/>
      <c r="K372" s="75" t="s">
        <v>11576</v>
      </c>
      <c r="L372" s="75"/>
      <c r="M372" s="75"/>
      <c r="N372" s="75"/>
      <c r="O372" s="75"/>
    </row>
    <row r="373" spans="1:15" ht="12" outlineLevel="1" x14ac:dyDescent="0.2">
      <c r="A373" s="111">
        <v>6261</v>
      </c>
      <c r="B373" s="111"/>
      <c r="C373" s="110"/>
      <c r="D373" s="110"/>
      <c r="E373" s="110"/>
      <c r="F373" s="113" t="s">
        <v>5452</v>
      </c>
      <c r="G373" s="113" t="s">
        <v>13592</v>
      </c>
      <c r="H373" s="113" t="str">
        <f>UPPER(Table3[[#This Row],[Full Name (NEW)]])</f>
        <v>GILBERT STREET LIGHTING IMPROVEMENT DISTRICT 1995-21</v>
      </c>
      <c r="I373" s="110"/>
      <c r="J373" s="118"/>
      <c r="K373" s="75" t="s">
        <v>11576</v>
      </c>
      <c r="L373" s="75"/>
      <c r="M373" s="75"/>
      <c r="N373" s="75"/>
      <c r="O373" s="75"/>
    </row>
    <row r="374" spans="1:15" ht="12" outlineLevel="1" x14ac:dyDescent="0.2">
      <c r="A374" s="111">
        <v>6262</v>
      </c>
      <c r="B374" s="111"/>
      <c r="C374" s="110"/>
      <c r="D374" s="110"/>
      <c r="E374" s="110"/>
      <c r="F374" s="113" t="s">
        <v>5780</v>
      </c>
      <c r="G374" s="113" t="s">
        <v>13593</v>
      </c>
      <c r="H374" s="113" t="str">
        <f>UPPER(Table3[[#This Row],[Full Name (NEW)]])</f>
        <v>GILBERT STREET LIGHTING IMPROVEMENT DISTRICT 1995-22</v>
      </c>
      <c r="I374" s="110"/>
      <c r="J374" s="118"/>
      <c r="K374" s="75" t="s">
        <v>11576</v>
      </c>
      <c r="L374" s="75"/>
      <c r="M374" s="75"/>
      <c r="N374" s="75"/>
      <c r="O374" s="75"/>
    </row>
    <row r="375" spans="1:15" ht="12" outlineLevel="1" x14ac:dyDescent="0.2">
      <c r="A375" s="111">
        <v>6263</v>
      </c>
      <c r="B375" s="111"/>
      <c r="C375" s="110"/>
      <c r="D375" s="110"/>
      <c r="E375" s="110"/>
      <c r="F375" s="113" t="s">
        <v>5480</v>
      </c>
      <c r="G375" s="113" t="s">
        <v>13594</v>
      </c>
      <c r="H375" s="113" t="str">
        <f>UPPER(Table3[[#This Row],[Full Name (NEW)]])</f>
        <v>GILBERT STREET LIGHTING IMPROVEMENT DISTRICT 1995-23</v>
      </c>
      <c r="I375" s="110"/>
      <c r="J375" s="118"/>
      <c r="K375" s="75" t="s">
        <v>11576</v>
      </c>
      <c r="L375" s="75"/>
      <c r="M375" s="75"/>
      <c r="N375" s="75"/>
      <c r="O375" s="75"/>
    </row>
    <row r="376" spans="1:15" ht="12" outlineLevel="1" x14ac:dyDescent="0.2">
      <c r="A376" s="111">
        <v>6264</v>
      </c>
      <c r="B376" s="111"/>
      <c r="C376" s="110"/>
      <c r="D376" s="110"/>
      <c r="E376" s="110"/>
      <c r="F376" s="113" t="s">
        <v>5851</v>
      </c>
      <c r="G376" s="113" t="s">
        <v>13595</v>
      </c>
      <c r="H376" s="113" t="str">
        <f>UPPER(Table3[[#This Row],[Full Name (NEW)]])</f>
        <v>GILBERT STREET LIGHTING IMPROVEMENT DISTRICT 1995-24</v>
      </c>
      <c r="I376" s="110"/>
      <c r="J376" s="118"/>
      <c r="K376" s="75" t="s">
        <v>11576</v>
      </c>
      <c r="L376" s="75"/>
      <c r="M376" s="75"/>
      <c r="N376" s="75"/>
      <c r="O376" s="75"/>
    </row>
    <row r="377" spans="1:15" ht="12" outlineLevel="1" x14ac:dyDescent="0.2">
      <c r="A377" s="111">
        <v>6265</v>
      </c>
      <c r="B377" s="111"/>
      <c r="C377" s="110"/>
      <c r="D377" s="110"/>
      <c r="E377" s="110"/>
      <c r="F377" s="113" t="s">
        <v>5855</v>
      </c>
      <c r="G377" s="113" t="s">
        <v>13596</v>
      </c>
      <c r="H377" s="113" t="str">
        <f>UPPER(Table3[[#This Row],[Full Name (NEW)]])</f>
        <v>GILBERT STREET LIGHTING IMPROVEMENT DISTRICT 1995-25</v>
      </c>
      <c r="I377" s="110"/>
      <c r="J377" s="118"/>
      <c r="K377" s="75" t="s">
        <v>11576</v>
      </c>
      <c r="L377" s="75"/>
      <c r="M377" s="75"/>
      <c r="N377" s="75"/>
      <c r="O377" s="75"/>
    </row>
    <row r="378" spans="1:15" ht="12" outlineLevel="1" x14ac:dyDescent="0.2">
      <c r="A378" s="111">
        <v>6266</v>
      </c>
      <c r="B378" s="111"/>
      <c r="C378" s="110"/>
      <c r="D378" s="110"/>
      <c r="E378" s="110"/>
      <c r="F378" s="113" t="s">
        <v>5859</v>
      </c>
      <c r="G378" s="113" t="s">
        <v>13597</v>
      </c>
      <c r="H378" s="113" t="str">
        <f>UPPER(Table3[[#This Row],[Full Name (NEW)]])</f>
        <v>GILBERT STREET LIGHTING IMPROVEMENT DISTRICT 1995-26</v>
      </c>
      <c r="I378" s="110"/>
      <c r="J378" s="118"/>
      <c r="K378" s="75" t="s">
        <v>11576</v>
      </c>
      <c r="L378" s="75"/>
      <c r="M378" s="75"/>
      <c r="N378" s="75"/>
      <c r="O378" s="75"/>
    </row>
    <row r="379" spans="1:15" ht="12" outlineLevel="1" x14ac:dyDescent="0.2">
      <c r="A379" s="111">
        <v>6267</v>
      </c>
      <c r="B379" s="111"/>
      <c r="C379" s="110"/>
      <c r="D379" s="110"/>
      <c r="E379" s="110"/>
      <c r="F379" s="113" t="s">
        <v>5788</v>
      </c>
      <c r="G379" s="113" t="s">
        <v>13660</v>
      </c>
      <c r="H379" s="113" t="str">
        <f>UPPER(Table3[[#This Row],[Full Name (NEW)]])</f>
        <v>GILBERT STREET LIGHTING IMPROVEMENT DISTRICT 1995-27</v>
      </c>
      <c r="I379" s="110"/>
      <c r="J379" s="118"/>
      <c r="K379" s="75" t="s">
        <v>11576</v>
      </c>
      <c r="L379" s="75"/>
      <c r="M379" s="75"/>
      <c r="N379" s="75"/>
      <c r="O379" s="75"/>
    </row>
    <row r="380" spans="1:15" ht="12" outlineLevel="1" x14ac:dyDescent="0.2">
      <c r="A380" s="111">
        <v>6268</v>
      </c>
      <c r="B380" s="111"/>
      <c r="C380" s="110"/>
      <c r="D380" s="110"/>
      <c r="E380" s="110"/>
      <c r="F380" s="113" t="s">
        <v>5791</v>
      </c>
      <c r="G380" s="113" t="s">
        <v>13598</v>
      </c>
      <c r="H380" s="113" t="str">
        <f>UPPER(Table3[[#This Row],[Full Name (NEW)]])</f>
        <v>GILBERT STREET LIGHTING IMPROVEMENT DISTRICT 1995-28</v>
      </c>
      <c r="I380" s="110"/>
      <c r="J380" s="118"/>
      <c r="K380" s="75" t="s">
        <v>11576</v>
      </c>
      <c r="L380" s="75"/>
      <c r="M380" s="75"/>
      <c r="N380" s="75"/>
      <c r="O380" s="75"/>
    </row>
    <row r="381" spans="1:15" ht="12" outlineLevel="1" x14ac:dyDescent="0.2">
      <c r="A381" s="111">
        <v>6269</v>
      </c>
      <c r="B381" s="111"/>
      <c r="C381" s="110"/>
      <c r="D381" s="110"/>
      <c r="E381" s="110"/>
      <c r="F381" s="113" t="s">
        <v>5815</v>
      </c>
      <c r="G381" s="113" t="s">
        <v>13599</v>
      </c>
      <c r="H381" s="113" t="str">
        <f>UPPER(Table3[[#This Row],[Full Name (NEW)]])</f>
        <v>GILBERT STREET LIGHTING IMPROVEMENT DISTRICT 1995-30</v>
      </c>
      <c r="I381" s="110"/>
      <c r="J381" s="118"/>
      <c r="K381" s="75" t="s">
        <v>11576</v>
      </c>
      <c r="L381" s="75"/>
      <c r="M381" s="75"/>
      <c r="N381" s="75"/>
      <c r="O381" s="75"/>
    </row>
    <row r="382" spans="1:15" ht="12" outlineLevel="1" x14ac:dyDescent="0.2">
      <c r="A382" s="111">
        <v>6270</v>
      </c>
      <c r="B382" s="111"/>
      <c r="C382" s="110"/>
      <c r="D382" s="110"/>
      <c r="E382" s="110"/>
      <c r="F382" s="113" t="s">
        <v>5819</v>
      </c>
      <c r="G382" s="113" t="s">
        <v>13600</v>
      </c>
      <c r="H382" s="113" t="str">
        <f>UPPER(Table3[[#This Row],[Full Name (NEW)]])</f>
        <v>GILBERT STREET LIGHTING IMPROVEMENT DISTRICT 1995-31</v>
      </c>
      <c r="I382" s="110"/>
      <c r="J382" s="118"/>
      <c r="K382" s="75" t="s">
        <v>11576</v>
      </c>
      <c r="L382" s="75"/>
      <c r="M382" s="75"/>
      <c r="N382" s="75"/>
      <c r="O382" s="75"/>
    </row>
    <row r="383" spans="1:15" ht="12" outlineLevel="1" x14ac:dyDescent="0.2">
      <c r="A383" s="111">
        <v>6271</v>
      </c>
      <c r="B383" s="111"/>
      <c r="C383" s="110"/>
      <c r="D383" s="110"/>
      <c r="E383" s="110"/>
      <c r="F383" s="113" t="s">
        <v>5823</v>
      </c>
      <c r="G383" s="113" t="s">
        <v>13601</v>
      </c>
      <c r="H383" s="113" t="str">
        <f>UPPER(Table3[[#This Row],[Full Name (NEW)]])</f>
        <v>GILBERT STREET LIGHTING IMPROVEMENT DISTRICT 1995-32</v>
      </c>
      <c r="I383" s="110"/>
      <c r="J383" s="118"/>
      <c r="K383" s="75" t="s">
        <v>11576</v>
      </c>
      <c r="L383" s="75"/>
      <c r="M383" s="75"/>
      <c r="N383" s="75"/>
      <c r="O383" s="75"/>
    </row>
    <row r="384" spans="1:15" ht="12" outlineLevel="1" x14ac:dyDescent="0.2">
      <c r="A384" s="111">
        <v>6272</v>
      </c>
      <c r="B384" s="111"/>
      <c r="C384" s="110"/>
      <c r="D384" s="110"/>
      <c r="E384" s="110"/>
      <c r="F384" s="113" t="s">
        <v>5827</v>
      </c>
      <c r="G384" s="113" t="s">
        <v>13602</v>
      </c>
      <c r="H384" s="113" t="str">
        <f>UPPER(Table3[[#This Row],[Full Name (NEW)]])</f>
        <v>GILBERT STREET LIGHTING IMPROVEMENT DISTRICT 1995-33</v>
      </c>
      <c r="I384" s="110"/>
      <c r="J384" s="118"/>
      <c r="K384" s="75" t="s">
        <v>11576</v>
      </c>
      <c r="L384" s="75"/>
      <c r="M384" s="75"/>
      <c r="N384" s="75"/>
      <c r="O384" s="75"/>
    </row>
    <row r="385" spans="1:15" ht="12" outlineLevel="1" x14ac:dyDescent="0.2">
      <c r="A385" s="111">
        <v>6273</v>
      </c>
      <c r="B385" s="111"/>
      <c r="C385" s="110"/>
      <c r="D385" s="110"/>
      <c r="E385" s="110"/>
      <c r="F385" s="113" t="s">
        <v>5831</v>
      </c>
      <c r="G385" s="113" t="s">
        <v>13603</v>
      </c>
      <c r="H385" s="113" t="str">
        <f>UPPER(Table3[[#This Row],[Full Name (NEW)]])</f>
        <v>GILBERT STREET LIGHTING IMPROVEMENT DISTRICT 1995-34</v>
      </c>
      <c r="I385" s="110"/>
      <c r="J385" s="118"/>
      <c r="K385" s="75" t="s">
        <v>11576</v>
      </c>
      <c r="L385" s="75"/>
      <c r="M385" s="75"/>
      <c r="N385" s="75"/>
      <c r="O385" s="75"/>
    </row>
    <row r="386" spans="1:15" ht="12" outlineLevel="1" x14ac:dyDescent="0.2">
      <c r="A386" s="111">
        <v>6274</v>
      </c>
      <c r="B386" s="111"/>
      <c r="C386" s="110"/>
      <c r="D386" s="110"/>
      <c r="E386" s="110"/>
      <c r="F386" s="113" t="s">
        <v>5839</v>
      </c>
      <c r="G386" s="113" t="s">
        <v>13604</v>
      </c>
      <c r="H386" s="113" t="str">
        <f>UPPER(Table3[[#This Row],[Full Name (NEW)]])</f>
        <v>GILBERT STREET LIGHTING IMPROVEMENT DISTRICT 1995-35</v>
      </c>
      <c r="I386" s="110"/>
      <c r="J386" s="118"/>
      <c r="K386" s="75" t="s">
        <v>11576</v>
      </c>
      <c r="L386" s="75"/>
      <c r="M386" s="75"/>
      <c r="N386" s="75"/>
      <c r="O386" s="75"/>
    </row>
    <row r="387" spans="1:15" ht="12" outlineLevel="1" x14ac:dyDescent="0.2">
      <c r="A387" s="111">
        <v>6275</v>
      </c>
      <c r="B387" s="111"/>
      <c r="C387" s="110"/>
      <c r="D387" s="110"/>
      <c r="E387" s="110"/>
      <c r="F387" s="113" t="s">
        <v>5843</v>
      </c>
      <c r="G387" s="113" t="s">
        <v>13605</v>
      </c>
      <c r="H387" s="113" t="str">
        <f>UPPER(Table3[[#This Row],[Full Name (NEW)]])</f>
        <v>GILBERT STREET LIGHTING IMPROVEMENT DISTRICT 1995-36</v>
      </c>
      <c r="I387" s="110"/>
      <c r="J387" s="118"/>
      <c r="K387" s="75" t="s">
        <v>11576</v>
      </c>
      <c r="L387" s="75"/>
      <c r="M387" s="75"/>
      <c r="N387" s="75"/>
      <c r="O387" s="75"/>
    </row>
    <row r="388" spans="1:15" ht="12" outlineLevel="1" x14ac:dyDescent="0.2">
      <c r="A388" s="111">
        <v>6276</v>
      </c>
      <c r="B388" s="111"/>
      <c r="C388" s="110"/>
      <c r="D388" s="110"/>
      <c r="E388" s="110"/>
      <c r="F388" s="113" t="s">
        <v>5847</v>
      </c>
      <c r="G388" s="113" t="s">
        <v>13606</v>
      </c>
      <c r="H388" s="113" t="str">
        <f>UPPER(Table3[[#This Row],[Full Name (NEW)]])</f>
        <v>GILBERT STREET LIGHTING IMPROVEMENT DISTRICT 1995-37</v>
      </c>
      <c r="I388" s="110"/>
      <c r="J388" s="118"/>
      <c r="K388" s="75" t="s">
        <v>11576</v>
      </c>
      <c r="L388" s="75"/>
      <c r="M388" s="75"/>
      <c r="N388" s="75"/>
      <c r="O388" s="75"/>
    </row>
    <row r="389" spans="1:15" ht="12" outlineLevel="1" x14ac:dyDescent="0.2">
      <c r="A389" s="111">
        <v>6277</v>
      </c>
      <c r="B389" s="111"/>
      <c r="C389" s="110"/>
      <c r="D389" s="110"/>
      <c r="E389" s="110"/>
      <c r="F389" s="113" t="s">
        <v>5835</v>
      </c>
      <c r="G389" s="113" t="s">
        <v>13607</v>
      </c>
      <c r="H389" s="113" t="str">
        <f>UPPER(Table3[[#This Row],[Full Name (NEW)]])</f>
        <v>GILBERT STREET LIGHTING IMPROVEMENT DISTRICT 1995-38</v>
      </c>
      <c r="I389" s="110"/>
      <c r="J389" s="118"/>
      <c r="K389" s="75" t="s">
        <v>11576</v>
      </c>
      <c r="L389" s="75"/>
      <c r="M389" s="75"/>
      <c r="N389" s="75"/>
      <c r="O389" s="75"/>
    </row>
    <row r="390" spans="1:15" ht="12" outlineLevel="1" x14ac:dyDescent="0.2">
      <c r="A390" s="111">
        <v>6278</v>
      </c>
      <c r="B390" s="111"/>
      <c r="C390" s="110"/>
      <c r="D390" s="110"/>
      <c r="E390" s="110"/>
      <c r="F390" s="113" t="s">
        <v>5776</v>
      </c>
      <c r="G390" s="113" t="s">
        <v>13608</v>
      </c>
      <c r="H390" s="113" t="str">
        <f>UPPER(Table3[[#This Row],[Full Name (NEW)]])</f>
        <v>GILBERT STREET LIGHTING IMPROVEMENT DISTRICT 1995-39</v>
      </c>
      <c r="I390" s="110"/>
      <c r="J390" s="118"/>
      <c r="K390" s="75" t="s">
        <v>11576</v>
      </c>
      <c r="L390" s="75"/>
      <c r="M390" s="75"/>
      <c r="N390" s="75"/>
      <c r="O390" s="75"/>
    </row>
    <row r="391" spans="1:15" ht="12" outlineLevel="1" x14ac:dyDescent="0.2">
      <c r="A391" s="111">
        <v>6279</v>
      </c>
      <c r="B391" s="111"/>
      <c r="C391" s="110"/>
      <c r="D391" s="110"/>
      <c r="E391" s="110"/>
      <c r="F391" s="113" t="s">
        <v>5708</v>
      </c>
      <c r="G391" s="113" t="s">
        <v>13609</v>
      </c>
      <c r="H391" s="113" t="str">
        <f>UPPER(Table3[[#This Row],[Full Name (NEW)]])</f>
        <v>GILBERT STREET LIGHTING IMPROVEMENT DISTRICT 1996-13</v>
      </c>
      <c r="I391" s="110"/>
      <c r="J391" s="118"/>
      <c r="K391" s="75" t="s">
        <v>11576</v>
      </c>
      <c r="L391" s="75"/>
      <c r="M391" s="75"/>
      <c r="N391" s="75"/>
      <c r="O391" s="75"/>
    </row>
    <row r="392" spans="1:15" ht="12" outlineLevel="1" x14ac:dyDescent="0.2">
      <c r="A392" s="111">
        <v>6280</v>
      </c>
      <c r="B392" s="111"/>
      <c r="C392" s="110"/>
      <c r="D392" s="110"/>
      <c r="E392" s="110"/>
      <c r="F392" s="113" t="s">
        <v>5712</v>
      </c>
      <c r="G392" s="113" t="s">
        <v>13610</v>
      </c>
      <c r="H392" s="113" t="str">
        <f>UPPER(Table3[[#This Row],[Full Name (NEW)]])</f>
        <v>GILBERT STREET LIGHTING IMPROVEMENT DISTRICT 1996-14</v>
      </c>
      <c r="I392" s="110"/>
      <c r="J392" s="118"/>
      <c r="K392" s="75" t="s">
        <v>11576</v>
      </c>
      <c r="L392" s="75"/>
      <c r="M392" s="75"/>
      <c r="N392" s="75"/>
      <c r="O392" s="75"/>
    </row>
    <row r="393" spans="1:15" ht="12" outlineLevel="1" x14ac:dyDescent="0.2">
      <c r="A393" s="111">
        <v>6281</v>
      </c>
      <c r="B393" s="111"/>
      <c r="C393" s="110"/>
      <c r="D393" s="110"/>
      <c r="E393" s="110"/>
      <c r="F393" s="113" t="s">
        <v>5728</v>
      </c>
      <c r="G393" s="113" t="s">
        <v>13611</v>
      </c>
      <c r="H393" s="113" t="str">
        <f>UPPER(Table3[[#This Row],[Full Name (NEW)]])</f>
        <v>GILBERT STREET LIGHTING IMPROVEMENT DISTRICT 1996-15</v>
      </c>
      <c r="I393" s="110"/>
      <c r="J393" s="118"/>
      <c r="K393" s="75" t="s">
        <v>11576</v>
      </c>
      <c r="L393" s="75"/>
      <c r="M393" s="75"/>
      <c r="N393" s="75"/>
      <c r="O393" s="75"/>
    </row>
    <row r="394" spans="1:15" ht="12" outlineLevel="1" x14ac:dyDescent="0.2">
      <c r="A394" s="111">
        <v>6282</v>
      </c>
      <c r="B394" s="111"/>
      <c r="C394" s="110"/>
      <c r="D394" s="110"/>
      <c r="E394" s="110"/>
      <c r="F394" s="113" t="s">
        <v>6113</v>
      </c>
      <c r="G394" s="113" t="s">
        <v>13612</v>
      </c>
      <c r="H394" s="113" t="str">
        <f>UPPER(Table3[[#This Row],[Full Name (NEW)]])</f>
        <v>GILBERT STREET LIGHTING IMPROVEMENT DISTRICT 1996-24</v>
      </c>
      <c r="I394" s="110"/>
      <c r="J394" s="118"/>
      <c r="K394" s="75" t="s">
        <v>11576</v>
      </c>
      <c r="L394" s="75"/>
      <c r="M394" s="75"/>
      <c r="N394" s="75"/>
      <c r="O394" s="75"/>
    </row>
    <row r="395" spans="1:15" ht="12" outlineLevel="1" x14ac:dyDescent="0.2">
      <c r="A395" s="111">
        <v>6283</v>
      </c>
      <c r="B395" s="111"/>
      <c r="C395" s="110"/>
      <c r="D395" s="110"/>
      <c r="E395" s="110"/>
      <c r="F395" s="113" t="s">
        <v>5680</v>
      </c>
      <c r="G395" s="113" t="s">
        <v>13613</v>
      </c>
      <c r="H395" s="113" t="str">
        <f>UPPER(Table3[[#This Row],[Full Name (NEW)]])</f>
        <v>GILBERT STREET LIGHTING IMPROVEMENT DISTRICT 1996-25</v>
      </c>
      <c r="I395" s="110"/>
      <c r="J395" s="118"/>
      <c r="K395" s="75" t="s">
        <v>11576</v>
      </c>
      <c r="L395" s="75"/>
      <c r="M395" s="75"/>
      <c r="N395" s="75"/>
      <c r="O395" s="75"/>
    </row>
    <row r="396" spans="1:15" ht="12" outlineLevel="1" x14ac:dyDescent="0.2">
      <c r="A396" s="111">
        <v>6284</v>
      </c>
      <c r="B396" s="111"/>
      <c r="C396" s="110"/>
      <c r="D396" s="110"/>
      <c r="E396" s="110"/>
      <c r="F396" s="113" t="s">
        <v>6116</v>
      </c>
      <c r="G396" s="113" t="s">
        <v>13614</v>
      </c>
      <c r="H396" s="113" t="str">
        <f>UPPER(Table3[[#This Row],[Full Name (NEW)]])</f>
        <v>GILBERT STREET LIGHTING IMPROVEMENT DISTRICT 1996-27</v>
      </c>
      <c r="I396" s="110"/>
      <c r="J396" s="118"/>
      <c r="K396" s="75" t="s">
        <v>11576</v>
      </c>
      <c r="L396" s="75"/>
      <c r="M396" s="75"/>
      <c r="N396" s="75"/>
      <c r="O396" s="75"/>
    </row>
    <row r="397" spans="1:15" ht="12" outlineLevel="1" x14ac:dyDescent="0.2">
      <c r="A397" s="111">
        <v>6285</v>
      </c>
      <c r="B397" s="111"/>
      <c r="C397" s="110"/>
      <c r="D397" s="110"/>
      <c r="E397" s="110"/>
      <c r="F397" s="113" t="s">
        <v>5716</v>
      </c>
      <c r="G397" s="113" t="s">
        <v>13615</v>
      </c>
      <c r="H397" s="113" t="str">
        <f>UPPER(Table3[[#This Row],[Full Name (NEW)]])</f>
        <v>GILBERT STREET LIGHTING IMPROVEMENT DISTRICT 1996-28</v>
      </c>
      <c r="I397" s="110"/>
      <c r="J397" s="118"/>
      <c r="K397" s="75" t="s">
        <v>11576</v>
      </c>
      <c r="L397" s="75"/>
      <c r="M397" s="75"/>
      <c r="N397" s="75"/>
      <c r="O397" s="75"/>
    </row>
    <row r="398" spans="1:15" ht="12" outlineLevel="1" x14ac:dyDescent="0.2">
      <c r="A398" s="111">
        <v>6286</v>
      </c>
      <c r="B398" s="111"/>
      <c r="C398" s="110"/>
      <c r="D398" s="110"/>
      <c r="E398" s="110"/>
      <c r="F398" s="113" t="s">
        <v>5684</v>
      </c>
      <c r="G398" s="113" t="s">
        <v>13616</v>
      </c>
      <c r="H398" s="113" t="str">
        <f>UPPER(Table3[[#This Row],[Full Name (NEW)]])</f>
        <v>GILBERT STREET LIGHTING IMPROVEMENT DISTRICT 1996-29</v>
      </c>
      <c r="I398" s="110"/>
      <c r="J398" s="118"/>
      <c r="K398" s="75" t="s">
        <v>11576</v>
      </c>
      <c r="L398" s="75"/>
      <c r="M398" s="75"/>
      <c r="N398" s="75"/>
      <c r="O398" s="75"/>
    </row>
    <row r="399" spans="1:15" ht="12" outlineLevel="1" x14ac:dyDescent="0.2">
      <c r="A399" s="111">
        <v>6287</v>
      </c>
      <c r="B399" s="111"/>
      <c r="C399" s="110"/>
      <c r="D399" s="110"/>
      <c r="E399" s="110"/>
      <c r="F399" s="113" t="s">
        <v>5688</v>
      </c>
      <c r="G399" s="113" t="s">
        <v>13617</v>
      </c>
      <c r="H399" s="113" t="str">
        <f>UPPER(Table3[[#This Row],[Full Name (NEW)]])</f>
        <v>GILBERT STREET LIGHTING IMPROVEMENT DISTRICT 1996-30</v>
      </c>
      <c r="I399" s="110"/>
      <c r="J399" s="118"/>
      <c r="K399" s="75" t="s">
        <v>11576</v>
      </c>
      <c r="L399" s="75"/>
      <c r="M399" s="75"/>
      <c r="N399" s="75"/>
      <c r="O399" s="75"/>
    </row>
    <row r="400" spans="1:15" ht="12" outlineLevel="1" x14ac:dyDescent="0.2">
      <c r="A400" s="111">
        <v>6288</v>
      </c>
      <c r="B400" s="111"/>
      <c r="C400" s="110"/>
      <c r="D400" s="110"/>
      <c r="E400" s="110"/>
      <c r="F400" s="113" t="s">
        <v>5692</v>
      </c>
      <c r="G400" s="113" t="s">
        <v>13618</v>
      </c>
      <c r="H400" s="113" t="str">
        <f>UPPER(Table3[[#This Row],[Full Name (NEW)]])</f>
        <v>GILBERT STREET LIGHTING IMPROVEMENT DISTRICT 1996-32</v>
      </c>
      <c r="I400" s="110"/>
      <c r="J400" s="118"/>
      <c r="K400" s="75" t="s">
        <v>11576</v>
      </c>
      <c r="L400" s="75"/>
      <c r="M400" s="75"/>
      <c r="N400" s="75"/>
      <c r="O400" s="75"/>
    </row>
    <row r="401" spans="1:15" ht="12" outlineLevel="1" x14ac:dyDescent="0.2">
      <c r="A401" s="111">
        <v>6289</v>
      </c>
      <c r="B401" s="111"/>
      <c r="C401" s="110"/>
      <c r="D401" s="110"/>
      <c r="E401" s="110"/>
      <c r="F401" s="113" t="s">
        <v>6119</v>
      </c>
      <c r="G401" s="113" t="s">
        <v>13619</v>
      </c>
      <c r="H401" s="113" t="str">
        <f>UPPER(Table3[[#This Row],[Full Name (NEW)]])</f>
        <v>GILBERT STREET LIGHTING IMPROVEMENT DISTRICT 1997-01</v>
      </c>
      <c r="I401" s="110"/>
      <c r="J401" s="118"/>
      <c r="K401" s="75" t="s">
        <v>11576</v>
      </c>
      <c r="L401" s="75"/>
      <c r="M401" s="75"/>
      <c r="N401" s="75"/>
      <c r="O401" s="75"/>
    </row>
    <row r="402" spans="1:15" ht="12" outlineLevel="1" x14ac:dyDescent="0.2">
      <c r="A402" s="111">
        <v>6290</v>
      </c>
      <c r="B402" s="111"/>
      <c r="C402" s="110"/>
      <c r="D402" s="110"/>
      <c r="E402" s="110"/>
      <c r="F402" s="113" t="s">
        <v>5696</v>
      </c>
      <c r="G402" s="113" t="s">
        <v>13620</v>
      </c>
      <c r="H402" s="113" t="str">
        <f>UPPER(Table3[[#This Row],[Full Name (NEW)]])</f>
        <v>GILBERT STREET LIGHTING IMPROVEMENT DISTRICT 1997-02</v>
      </c>
      <c r="I402" s="110"/>
      <c r="J402" s="118"/>
      <c r="K402" s="75" t="s">
        <v>11576</v>
      </c>
      <c r="L402" s="75"/>
      <c r="M402" s="75"/>
      <c r="N402" s="75"/>
      <c r="O402" s="75"/>
    </row>
    <row r="403" spans="1:15" ht="12" outlineLevel="1" x14ac:dyDescent="0.2">
      <c r="A403" s="111">
        <v>6291</v>
      </c>
      <c r="B403" s="111"/>
      <c r="C403" s="110"/>
      <c r="D403" s="110"/>
      <c r="E403" s="110"/>
      <c r="F403" s="113" t="s">
        <v>6158</v>
      </c>
      <c r="G403" s="113" t="s">
        <v>13621</v>
      </c>
      <c r="H403" s="113" t="str">
        <f>UPPER(Table3[[#This Row],[Full Name (NEW)]])</f>
        <v>GILBERT STREET LIGHTING IMPROVEMENT DISTRICT 1997-03</v>
      </c>
      <c r="I403" s="110"/>
      <c r="J403" s="118"/>
      <c r="K403" s="75" t="s">
        <v>11576</v>
      </c>
      <c r="L403" s="75"/>
      <c r="M403" s="75"/>
      <c r="N403" s="75"/>
      <c r="O403" s="75"/>
    </row>
    <row r="404" spans="1:15" ht="12" outlineLevel="1" x14ac:dyDescent="0.2">
      <c r="A404" s="111">
        <v>6292</v>
      </c>
      <c r="B404" s="111"/>
      <c r="C404" s="110"/>
      <c r="D404" s="110"/>
      <c r="E404" s="110"/>
      <c r="F404" s="113" t="s">
        <v>5700</v>
      </c>
      <c r="G404" s="113" t="s">
        <v>13622</v>
      </c>
      <c r="H404" s="113" t="str">
        <f>UPPER(Table3[[#This Row],[Full Name (NEW)]])</f>
        <v>GILBERT STREET LIGHTING IMPROVEMENT DISTRICT 1997-04</v>
      </c>
      <c r="I404" s="110"/>
      <c r="J404" s="118"/>
      <c r="K404" s="75" t="s">
        <v>11576</v>
      </c>
      <c r="L404" s="75"/>
      <c r="M404" s="75"/>
      <c r="N404" s="75"/>
      <c r="O404" s="75"/>
    </row>
    <row r="405" spans="1:15" ht="12" outlineLevel="1" x14ac:dyDescent="0.2">
      <c r="A405" s="111">
        <v>6293</v>
      </c>
      <c r="B405" s="111"/>
      <c r="C405" s="110"/>
      <c r="D405" s="110"/>
      <c r="E405" s="110"/>
      <c r="F405" s="113" t="s">
        <v>5720</v>
      </c>
      <c r="G405" s="113" t="s">
        <v>13623</v>
      </c>
      <c r="H405" s="113" t="str">
        <f>UPPER(Table3[[#This Row],[Full Name (NEW)]])</f>
        <v>GILBERT STREET LIGHTING IMPROVEMENT DISTRICT 1997-05</v>
      </c>
      <c r="I405" s="110"/>
      <c r="J405" s="118"/>
      <c r="K405" s="75" t="s">
        <v>11576</v>
      </c>
      <c r="L405" s="75"/>
      <c r="M405" s="75"/>
      <c r="N405" s="75"/>
      <c r="O405" s="75"/>
    </row>
    <row r="406" spans="1:15" ht="12" outlineLevel="1" x14ac:dyDescent="0.2">
      <c r="A406" s="111">
        <v>6294</v>
      </c>
      <c r="B406" s="111"/>
      <c r="C406" s="110"/>
      <c r="D406" s="110"/>
      <c r="E406" s="110"/>
      <c r="F406" s="113" t="s">
        <v>5724</v>
      </c>
      <c r="G406" s="113" t="s">
        <v>13624</v>
      </c>
      <c r="H406" s="113" t="str">
        <f>UPPER(Table3[[#This Row],[Full Name (NEW)]])</f>
        <v>GILBERT STREET LIGHTING IMPROVEMENT DISTRICT 1997-06</v>
      </c>
      <c r="I406" s="110"/>
      <c r="J406" s="118"/>
      <c r="K406" s="75" t="s">
        <v>11576</v>
      </c>
      <c r="L406" s="75"/>
      <c r="M406" s="75"/>
      <c r="N406" s="75"/>
      <c r="O406" s="75"/>
    </row>
    <row r="407" spans="1:15" ht="12" outlineLevel="1" x14ac:dyDescent="0.2">
      <c r="A407" s="111">
        <v>6295</v>
      </c>
      <c r="B407" s="111"/>
      <c r="C407" s="110"/>
      <c r="D407" s="110"/>
      <c r="E407" s="110"/>
      <c r="F407" s="113" t="s">
        <v>5736</v>
      </c>
      <c r="G407" s="113" t="s">
        <v>13625</v>
      </c>
      <c r="H407" s="113" t="str">
        <f>UPPER(Table3[[#This Row],[Full Name (NEW)]])</f>
        <v>GILBERT STREET LIGHTING IMPROVEMENT DISTRICT 1997-10</v>
      </c>
      <c r="I407" s="110"/>
      <c r="J407" s="118"/>
      <c r="K407" s="75" t="s">
        <v>11576</v>
      </c>
      <c r="L407" s="75"/>
      <c r="M407" s="75"/>
      <c r="N407" s="75"/>
      <c r="O407" s="75"/>
    </row>
    <row r="408" spans="1:15" ht="12" outlineLevel="1" x14ac:dyDescent="0.2">
      <c r="A408" s="111">
        <v>6296</v>
      </c>
      <c r="B408" s="111"/>
      <c r="C408" s="110"/>
      <c r="D408" s="110"/>
      <c r="E408" s="110"/>
      <c r="F408" s="113" t="s">
        <v>5732</v>
      </c>
      <c r="G408" s="113" t="s">
        <v>13626</v>
      </c>
      <c r="H408" s="113" t="str">
        <f>UPPER(Table3[[#This Row],[Full Name (NEW)]])</f>
        <v>GILBERT STREET LIGHTING IMPROVEMENT DISTRICT 1997-11</v>
      </c>
      <c r="I408" s="110"/>
      <c r="J408" s="118"/>
      <c r="K408" s="75" t="s">
        <v>11576</v>
      </c>
      <c r="L408" s="75"/>
      <c r="M408" s="75"/>
      <c r="N408" s="75"/>
      <c r="O408" s="75"/>
    </row>
    <row r="409" spans="1:15" ht="12" outlineLevel="1" x14ac:dyDescent="0.2">
      <c r="A409" s="111">
        <v>6297</v>
      </c>
      <c r="B409" s="111"/>
      <c r="C409" s="110"/>
      <c r="D409" s="110"/>
      <c r="E409" s="110"/>
      <c r="F409" s="113" t="s">
        <v>6161</v>
      </c>
      <c r="G409" s="113" t="s">
        <v>13627</v>
      </c>
      <c r="H409" s="113" t="str">
        <f>UPPER(Table3[[#This Row],[Full Name (NEW)]])</f>
        <v>GILBERT STREET LIGHTING IMPROVEMENT DISTRICT 1997-12</v>
      </c>
      <c r="I409" s="110"/>
      <c r="J409" s="118"/>
      <c r="K409" s="75" t="s">
        <v>11576</v>
      </c>
      <c r="L409" s="75"/>
      <c r="M409" s="75"/>
      <c r="N409" s="75"/>
      <c r="O409" s="75"/>
    </row>
    <row r="410" spans="1:15" ht="12" outlineLevel="1" x14ac:dyDescent="0.2">
      <c r="A410" s="111">
        <v>6298</v>
      </c>
      <c r="B410" s="111"/>
      <c r="C410" s="110"/>
      <c r="D410" s="110"/>
      <c r="E410" s="110"/>
      <c r="F410" s="113" t="s">
        <v>5740</v>
      </c>
      <c r="G410" s="113" t="s">
        <v>13628</v>
      </c>
      <c r="H410" s="113" t="str">
        <f>UPPER(Table3[[#This Row],[Full Name (NEW)]])</f>
        <v>GILBERT STREET LIGHTING IMPROVEMENT DISTRICT 1997-13</v>
      </c>
      <c r="I410" s="110"/>
      <c r="J410" s="118"/>
      <c r="K410" s="75" t="s">
        <v>11576</v>
      </c>
      <c r="L410" s="75"/>
      <c r="M410" s="75"/>
      <c r="N410" s="75"/>
      <c r="O410" s="75"/>
    </row>
    <row r="411" spans="1:15" ht="12" outlineLevel="1" x14ac:dyDescent="0.2">
      <c r="A411" s="111">
        <v>6299</v>
      </c>
      <c r="B411" s="111"/>
      <c r="C411" s="110"/>
      <c r="D411" s="110"/>
      <c r="E411" s="110"/>
      <c r="F411" s="113" t="s">
        <v>5744</v>
      </c>
      <c r="G411" s="113" t="s">
        <v>13629</v>
      </c>
      <c r="H411" s="113" t="str">
        <f>UPPER(Table3[[#This Row],[Full Name (NEW)]])</f>
        <v>GILBERT STREET LIGHTING IMPROVEMENT DISTRICT 1997-14</v>
      </c>
      <c r="I411" s="110"/>
      <c r="J411" s="118"/>
      <c r="K411" s="75" t="s">
        <v>11576</v>
      </c>
      <c r="L411" s="75"/>
      <c r="M411" s="75"/>
      <c r="N411" s="75"/>
      <c r="O411" s="75"/>
    </row>
    <row r="412" spans="1:15" ht="12" outlineLevel="1" x14ac:dyDescent="0.2">
      <c r="A412" s="111">
        <v>6300</v>
      </c>
      <c r="B412" s="111"/>
      <c r="C412" s="110"/>
      <c r="D412" s="110"/>
      <c r="E412" s="110"/>
      <c r="F412" s="113" t="s">
        <v>5748</v>
      </c>
      <c r="G412" s="113" t="s">
        <v>13630</v>
      </c>
      <c r="H412" s="113" t="str">
        <f>UPPER(Table3[[#This Row],[Full Name (NEW)]])</f>
        <v>GILBERT STREET LIGHTING IMPROVEMENT DISTRICT 1997-15</v>
      </c>
      <c r="I412" s="110"/>
      <c r="J412" s="118"/>
      <c r="K412" s="75" t="s">
        <v>11576</v>
      </c>
      <c r="L412" s="75"/>
      <c r="M412" s="75"/>
      <c r="N412" s="75"/>
      <c r="O412" s="75"/>
    </row>
    <row r="413" spans="1:15" ht="12" outlineLevel="1" x14ac:dyDescent="0.2">
      <c r="A413" s="111">
        <v>6301</v>
      </c>
      <c r="B413" s="111"/>
      <c r="C413" s="110"/>
      <c r="D413" s="110"/>
      <c r="E413" s="110"/>
      <c r="F413" s="113" t="s">
        <v>5752</v>
      </c>
      <c r="G413" s="113" t="s">
        <v>13631</v>
      </c>
      <c r="H413" s="113" t="str">
        <f>UPPER(Table3[[#This Row],[Full Name (NEW)]])</f>
        <v>GILBERT STREET LIGHTING IMPROVEMENT DISTRICT 1997-16</v>
      </c>
      <c r="I413" s="110"/>
      <c r="J413" s="118"/>
      <c r="K413" s="75" t="s">
        <v>11576</v>
      </c>
      <c r="L413" s="75"/>
      <c r="M413" s="75"/>
      <c r="N413" s="75"/>
      <c r="O413" s="75"/>
    </row>
    <row r="414" spans="1:15" ht="12" outlineLevel="1" x14ac:dyDescent="0.2">
      <c r="A414" s="111">
        <v>6302</v>
      </c>
      <c r="B414" s="111"/>
      <c r="C414" s="110"/>
      <c r="D414" s="110"/>
      <c r="E414" s="110"/>
      <c r="F414" s="113" t="s">
        <v>5756</v>
      </c>
      <c r="G414" s="113" t="s">
        <v>13632</v>
      </c>
      <c r="H414" s="113" t="str">
        <f>UPPER(Table3[[#This Row],[Full Name (NEW)]])</f>
        <v>GILBERT STREET LIGHTING IMPROVEMENT DISTRICT 1997-17</v>
      </c>
      <c r="I414" s="110"/>
      <c r="J414" s="118"/>
      <c r="K414" s="75" t="s">
        <v>11576</v>
      </c>
      <c r="L414" s="75"/>
      <c r="M414" s="75"/>
      <c r="N414" s="75"/>
      <c r="O414" s="75"/>
    </row>
    <row r="415" spans="1:15" ht="12" outlineLevel="1" x14ac:dyDescent="0.2">
      <c r="A415" s="111">
        <v>6303</v>
      </c>
      <c r="B415" s="111"/>
      <c r="C415" s="110"/>
      <c r="D415" s="110"/>
      <c r="E415" s="110"/>
      <c r="F415" s="113" t="s">
        <v>5760</v>
      </c>
      <c r="G415" s="113" t="s">
        <v>13633</v>
      </c>
      <c r="H415" s="113" t="str">
        <f>UPPER(Table3[[#This Row],[Full Name (NEW)]])</f>
        <v>GILBERT STREET LIGHTING IMPROVEMENT DISTRICT 1997-18</v>
      </c>
      <c r="I415" s="110"/>
      <c r="J415" s="118"/>
      <c r="K415" s="75" t="s">
        <v>11576</v>
      </c>
      <c r="L415" s="75"/>
      <c r="M415" s="75"/>
      <c r="N415" s="75"/>
      <c r="O415" s="75"/>
    </row>
    <row r="416" spans="1:15" ht="12" outlineLevel="1" x14ac:dyDescent="0.2">
      <c r="A416" s="111">
        <v>6304</v>
      </c>
      <c r="B416" s="111"/>
      <c r="C416" s="110"/>
      <c r="D416" s="110"/>
      <c r="E416" s="110"/>
      <c r="F416" s="113" t="s">
        <v>5772</v>
      </c>
      <c r="G416" s="113" t="s">
        <v>13634</v>
      </c>
      <c r="H416" s="113" t="str">
        <f>UPPER(Table3[[#This Row],[Full Name (NEW)]])</f>
        <v>GILBERT STREET LIGHTING IMPROVEMENT DISTRICT 1997-19</v>
      </c>
      <c r="I416" s="110"/>
      <c r="J416" s="118"/>
      <c r="K416" s="75" t="s">
        <v>11576</v>
      </c>
      <c r="L416" s="75"/>
      <c r="M416" s="75"/>
      <c r="N416" s="75"/>
      <c r="O416" s="75"/>
    </row>
    <row r="417" spans="1:15" ht="12" outlineLevel="1" x14ac:dyDescent="0.2">
      <c r="A417" s="111">
        <v>6305</v>
      </c>
      <c r="B417" s="111"/>
      <c r="C417" s="110"/>
      <c r="D417" s="110"/>
      <c r="E417" s="110"/>
      <c r="F417" s="113" t="s">
        <v>5764</v>
      </c>
      <c r="G417" s="113" t="s">
        <v>13635</v>
      </c>
      <c r="H417" s="113" t="str">
        <f>UPPER(Table3[[#This Row],[Full Name (NEW)]])</f>
        <v>GILBERT STREET LIGHTING IMPROVEMENT DISTRICT 1997-20</v>
      </c>
      <c r="I417" s="110"/>
      <c r="J417" s="118"/>
      <c r="K417" s="75" t="s">
        <v>11576</v>
      </c>
      <c r="L417" s="75"/>
      <c r="M417" s="75"/>
      <c r="N417" s="75"/>
      <c r="O417" s="75"/>
    </row>
    <row r="418" spans="1:15" ht="12" outlineLevel="1" x14ac:dyDescent="0.2">
      <c r="A418" s="111">
        <v>6306</v>
      </c>
      <c r="B418" s="111"/>
      <c r="C418" s="110"/>
      <c r="D418" s="110"/>
      <c r="E418" s="110"/>
      <c r="F418" s="113" t="s">
        <v>5768</v>
      </c>
      <c r="G418" s="113" t="s">
        <v>13636</v>
      </c>
      <c r="H418" s="113" t="str">
        <f>UPPER(Table3[[#This Row],[Full Name (NEW)]])</f>
        <v>GILBERT STREET LIGHTING IMPROVEMENT DISTRICT 1997-21</v>
      </c>
      <c r="I418" s="110"/>
      <c r="J418" s="118"/>
      <c r="K418" s="75" t="s">
        <v>11576</v>
      </c>
      <c r="L418" s="75"/>
      <c r="M418" s="75"/>
      <c r="N418" s="75"/>
      <c r="O418" s="75"/>
    </row>
    <row r="419" spans="1:15" ht="12" outlineLevel="1" x14ac:dyDescent="0.2">
      <c r="A419" s="111">
        <v>6307</v>
      </c>
      <c r="B419" s="111"/>
      <c r="C419" s="110"/>
      <c r="D419" s="110"/>
      <c r="E419" s="110"/>
      <c r="F419" s="113" t="s">
        <v>5704</v>
      </c>
      <c r="G419" s="113" t="s">
        <v>13661</v>
      </c>
      <c r="H419" s="113" t="str">
        <f>UPPER(Table3[[#This Row],[Full Name (NEW)]])</f>
        <v>GILBERT STREET LIGHTING IMPROVEMENT DISTRICT 1997-08</v>
      </c>
      <c r="I419" s="110"/>
      <c r="J419" s="118"/>
      <c r="K419" s="75" t="s">
        <v>11576</v>
      </c>
      <c r="L419" s="75"/>
      <c r="M419" s="75"/>
      <c r="N419" s="75"/>
      <c r="O419" s="75"/>
    </row>
    <row r="420" spans="1:15" ht="12" outlineLevel="1" x14ac:dyDescent="0.2">
      <c r="A420" s="111">
        <v>6308</v>
      </c>
      <c r="B420" s="111"/>
      <c r="C420" s="110"/>
      <c r="D420" s="110"/>
      <c r="E420" s="110"/>
      <c r="F420" s="113" t="s">
        <v>6164</v>
      </c>
      <c r="G420" s="113" t="s">
        <v>13637</v>
      </c>
      <c r="H420" s="113" t="str">
        <f>UPPER(Table3[[#This Row],[Full Name (NEW)]])</f>
        <v>GILBERT STREET LIGHTING IMPROVEMENT DISTRICT 1998-01</v>
      </c>
      <c r="I420" s="110"/>
      <c r="J420" s="118"/>
      <c r="K420" s="75" t="s">
        <v>11576</v>
      </c>
      <c r="L420" s="75"/>
      <c r="M420" s="75"/>
      <c r="N420" s="75"/>
      <c r="O420" s="75"/>
    </row>
    <row r="421" spans="1:15" ht="12" outlineLevel="1" x14ac:dyDescent="0.2">
      <c r="A421" s="111">
        <v>6309</v>
      </c>
      <c r="B421" s="111"/>
      <c r="C421" s="110"/>
      <c r="D421" s="110"/>
      <c r="E421" s="110"/>
      <c r="F421" s="113" t="s">
        <v>6122</v>
      </c>
      <c r="G421" s="113" t="s">
        <v>13638</v>
      </c>
      <c r="H421" s="113" t="str">
        <f>UPPER(Table3[[#This Row],[Full Name (NEW)]])</f>
        <v>GILBERT STREET LIGHTING IMPROVEMENT DISTRICT 1998-03</v>
      </c>
      <c r="I421" s="110"/>
      <c r="J421" s="118"/>
      <c r="K421" s="75" t="s">
        <v>11576</v>
      </c>
      <c r="L421" s="75"/>
      <c r="M421" s="75"/>
      <c r="N421" s="75"/>
      <c r="O421" s="75"/>
    </row>
    <row r="422" spans="1:15" ht="12" outlineLevel="1" x14ac:dyDescent="0.2">
      <c r="A422" s="111">
        <v>6310</v>
      </c>
      <c r="B422" s="111"/>
      <c r="C422" s="110"/>
      <c r="D422" s="110"/>
      <c r="E422" s="110"/>
      <c r="F422" s="113" t="s">
        <v>6125</v>
      </c>
      <c r="G422" s="113" t="s">
        <v>13639</v>
      </c>
      <c r="H422" s="113" t="str">
        <f>UPPER(Table3[[#This Row],[Full Name (NEW)]])</f>
        <v>GILBERT STREET LIGHTING IMPROVEMENT DISTRICT 1998-04</v>
      </c>
      <c r="I422" s="110"/>
      <c r="J422" s="118"/>
      <c r="K422" s="75" t="s">
        <v>11576</v>
      </c>
      <c r="L422" s="75"/>
      <c r="M422" s="75"/>
      <c r="N422" s="75"/>
      <c r="O422" s="75"/>
    </row>
    <row r="423" spans="1:15" ht="12" outlineLevel="1" x14ac:dyDescent="0.2">
      <c r="A423" s="111">
        <v>6311</v>
      </c>
      <c r="B423" s="111"/>
      <c r="C423" s="110"/>
      <c r="D423" s="110"/>
      <c r="E423" s="110"/>
      <c r="F423" s="113" t="s">
        <v>6128</v>
      </c>
      <c r="G423" s="113" t="s">
        <v>13640</v>
      </c>
      <c r="H423" s="113" t="str">
        <f>UPPER(Table3[[#This Row],[Full Name (NEW)]])</f>
        <v>GILBERT STREET LIGHTING IMPROVEMENT DISTRICT 1998-05</v>
      </c>
      <c r="I423" s="110"/>
      <c r="J423" s="118"/>
      <c r="K423" s="75" t="s">
        <v>11576</v>
      </c>
      <c r="L423" s="75"/>
      <c r="M423" s="75"/>
      <c r="N423" s="75"/>
      <c r="O423" s="75"/>
    </row>
    <row r="424" spans="1:15" ht="12" outlineLevel="1" x14ac:dyDescent="0.2">
      <c r="A424" s="111">
        <v>6312</v>
      </c>
      <c r="B424" s="111"/>
      <c r="C424" s="110"/>
      <c r="D424" s="110"/>
      <c r="E424" s="110"/>
      <c r="F424" s="113" t="s">
        <v>6131</v>
      </c>
      <c r="G424" s="113" t="s">
        <v>13641</v>
      </c>
      <c r="H424" s="113" t="str">
        <f>UPPER(Table3[[#This Row],[Full Name (NEW)]])</f>
        <v>GILBERT STREET LIGHTING IMPROVEMENT DISTRICT 1998-06</v>
      </c>
      <c r="I424" s="110"/>
      <c r="J424" s="118"/>
      <c r="K424" s="75" t="s">
        <v>11576</v>
      </c>
      <c r="L424" s="75"/>
      <c r="M424" s="75"/>
      <c r="N424" s="75"/>
      <c r="O424" s="75"/>
    </row>
    <row r="425" spans="1:15" ht="12" outlineLevel="1" x14ac:dyDescent="0.2">
      <c r="A425" s="111">
        <v>6313</v>
      </c>
      <c r="B425" s="111"/>
      <c r="C425" s="110"/>
      <c r="D425" s="110"/>
      <c r="E425" s="110"/>
      <c r="F425" s="113" t="s">
        <v>6134</v>
      </c>
      <c r="G425" s="113" t="s">
        <v>13642</v>
      </c>
      <c r="H425" s="113" t="str">
        <f>UPPER(Table3[[#This Row],[Full Name (NEW)]])</f>
        <v>GILBERT STREET LIGHTING IMPROVEMENT DISTRICT 1998-07</v>
      </c>
      <c r="I425" s="110"/>
      <c r="J425" s="118"/>
      <c r="K425" s="75" t="s">
        <v>11576</v>
      </c>
      <c r="L425" s="75"/>
      <c r="M425" s="75"/>
      <c r="N425" s="75"/>
      <c r="O425" s="75"/>
    </row>
    <row r="426" spans="1:15" ht="12" outlineLevel="1" x14ac:dyDescent="0.2">
      <c r="A426" s="111">
        <v>6314</v>
      </c>
      <c r="B426" s="111"/>
      <c r="C426" s="110"/>
      <c r="D426" s="110"/>
      <c r="E426" s="110"/>
      <c r="F426" s="113" t="s">
        <v>6137</v>
      </c>
      <c r="G426" s="113" t="s">
        <v>13643</v>
      </c>
      <c r="H426" s="113" t="str">
        <f>UPPER(Table3[[#This Row],[Full Name (NEW)]])</f>
        <v>GILBERT STREET LIGHTING IMPROVEMENT DISTRICT 1998-08</v>
      </c>
      <c r="I426" s="110"/>
      <c r="J426" s="118"/>
      <c r="K426" s="75" t="s">
        <v>11576</v>
      </c>
      <c r="L426" s="75"/>
      <c r="M426" s="75"/>
      <c r="N426" s="75"/>
      <c r="O426" s="75"/>
    </row>
    <row r="427" spans="1:15" ht="12" outlineLevel="1" x14ac:dyDescent="0.2">
      <c r="A427" s="111">
        <v>6315</v>
      </c>
      <c r="B427" s="111"/>
      <c r="C427" s="110"/>
      <c r="D427" s="110"/>
      <c r="E427" s="110"/>
      <c r="F427" s="113" t="s">
        <v>6140</v>
      </c>
      <c r="G427" s="113" t="s">
        <v>13644</v>
      </c>
      <c r="H427" s="113" t="str">
        <f>UPPER(Table3[[#This Row],[Full Name (NEW)]])</f>
        <v>GILBERT STREET LIGHTING IMPROVEMENT DISTRICT 1998-09</v>
      </c>
      <c r="I427" s="110"/>
      <c r="J427" s="118"/>
      <c r="K427" s="75" t="s">
        <v>11576</v>
      </c>
      <c r="L427" s="75"/>
      <c r="M427" s="75"/>
      <c r="N427" s="75"/>
      <c r="O427" s="75"/>
    </row>
    <row r="428" spans="1:15" ht="12" outlineLevel="1" x14ac:dyDescent="0.2">
      <c r="A428" s="111">
        <v>6316</v>
      </c>
      <c r="B428" s="111"/>
      <c r="C428" s="110"/>
      <c r="D428" s="110"/>
      <c r="E428" s="110"/>
      <c r="F428" s="113" t="s">
        <v>6143</v>
      </c>
      <c r="G428" s="113" t="s">
        <v>13645</v>
      </c>
      <c r="H428" s="113" t="str">
        <f>UPPER(Table3[[#This Row],[Full Name (NEW)]])</f>
        <v>GILBERT STREET LIGHTING IMPROVEMENT DISTRICT 1998-10</v>
      </c>
      <c r="I428" s="110"/>
      <c r="J428" s="118"/>
      <c r="K428" s="75" t="s">
        <v>11576</v>
      </c>
      <c r="L428" s="75"/>
      <c r="M428" s="75"/>
      <c r="N428" s="75"/>
      <c r="O428" s="75"/>
    </row>
    <row r="429" spans="1:15" ht="12" outlineLevel="1" x14ac:dyDescent="0.2">
      <c r="A429" s="111">
        <v>6317</v>
      </c>
      <c r="B429" s="111"/>
      <c r="C429" s="110"/>
      <c r="D429" s="110"/>
      <c r="E429" s="110"/>
      <c r="F429" s="113" t="s">
        <v>6167</v>
      </c>
      <c r="G429" s="113" t="s">
        <v>13646</v>
      </c>
      <c r="H429" s="113" t="str">
        <f>UPPER(Table3[[#This Row],[Full Name (NEW)]])</f>
        <v>GILBERT STREET LIGHTING IMPROVEMENT DISTRICT 1998-11</v>
      </c>
      <c r="I429" s="110"/>
      <c r="J429" s="118"/>
      <c r="K429" s="75" t="s">
        <v>11576</v>
      </c>
      <c r="L429" s="75"/>
      <c r="M429" s="75"/>
      <c r="N429" s="75"/>
      <c r="O429" s="75"/>
    </row>
    <row r="430" spans="1:15" ht="12" outlineLevel="1" x14ac:dyDescent="0.2">
      <c r="A430" s="111">
        <v>6318</v>
      </c>
      <c r="B430" s="111"/>
      <c r="C430" s="110"/>
      <c r="D430" s="110"/>
      <c r="E430" s="110"/>
      <c r="F430" s="113" t="s">
        <v>6146</v>
      </c>
      <c r="G430" s="113" t="s">
        <v>13647</v>
      </c>
      <c r="H430" s="113" t="str">
        <f>UPPER(Table3[[#This Row],[Full Name (NEW)]])</f>
        <v>GILBERT STREET LIGHTING IMPROVEMENT DISTRICT 1998-12</v>
      </c>
      <c r="I430" s="110"/>
      <c r="J430" s="118"/>
      <c r="K430" s="75" t="s">
        <v>11576</v>
      </c>
      <c r="L430" s="75"/>
      <c r="M430" s="75"/>
      <c r="N430" s="75"/>
      <c r="O430" s="75"/>
    </row>
    <row r="431" spans="1:15" ht="12" outlineLevel="1" x14ac:dyDescent="0.2">
      <c r="A431" s="111">
        <v>6319</v>
      </c>
      <c r="B431" s="111"/>
      <c r="C431" s="110"/>
      <c r="D431" s="110"/>
      <c r="E431" s="110"/>
      <c r="F431" s="113" t="s">
        <v>6170</v>
      </c>
      <c r="G431" s="113" t="s">
        <v>13648</v>
      </c>
      <c r="H431" s="113" t="str">
        <f>UPPER(Table3[[#This Row],[Full Name (NEW)]])</f>
        <v>GILBERT STREET LIGHTING IMPROVEMENT DISTRICT 1998-15</v>
      </c>
      <c r="I431" s="110"/>
      <c r="J431" s="118"/>
      <c r="K431" s="75" t="s">
        <v>11576</v>
      </c>
      <c r="L431" s="75"/>
      <c r="M431" s="75"/>
      <c r="N431" s="75"/>
      <c r="O431" s="75"/>
    </row>
    <row r="432" spans="1:15" ht="12" outlineLevel="1" x14ac:dyDescent="0.2">
      <c r="A432" s="111">
        <v>6320</v>
      </c>
      <c r="B432" s="111"/>
      <c r="C432" s="110"/>
      <c r="D432" s="110"/>
      <c r="E432" s="110"/>
      <c r="F432" s="113" t="s">
        <v>6149</v>
      </c>
      <c r="G432" s="113" t="s">
        <v>13649</v>
      </c>
      <c r="H432" s="113" t="str">
        <f>UPPER(Table3[[#This Row],[Full Name (NEW)]])</f>
        <v>GILBERT STREET LIGHTING IMPROVEMENT DISTRICT 1998-16</v>
      </c>
      <c r="I432" s="110"/>
      <c r="J432" s="118"/>
      <c r="K432" s="75" t="s">
        <v>11576</v>
      </c>
      <c r="L432" s="75"/>
      <c r="M432" s="75"/>
      <c r="N432" s="75"/>
      <c r="O432" s="75"/>
    </row>
    <row r="433" spans="1:15" ht="12" outlineLevel="1" x14ac:dyDescent="0.2">
      <c r="A433" s="111">
        <v>6321</v>
      </c>
      <c r="B433" s="111"/>
      <c r="C433" s="110"/>
      <c r="D433" s="110"/>
      <c r="E433" s="110"/>
      <c r="F433" s="113" t="s">
        <v>6152</v>
      </c>
      <c r="G433" s="113" t="s">
        <v>13650</v>
      </c>
      <c r="H433" s="113" t="str">
        <f>UPPER(Table3[[#This Row],[Full Name (NEW)]])</f>
        <v>GILBERT STREET LIGHTING IMPROVEMENT DISTRICT 1998-17</v>
      </c>
      <c r="I433" s="110"/>
      <c r="J433" s="118"/>
      <c r="K433" s="75" t="s">
        <v>11576</v>
      </c>
      <c r="L433" s="75"/>
      <c r="M433" s="75"/>
      <c r="N433" s="75"/>
      <c r="O433" s="75"/>
    </row>
    <row r="434" spans="1:15" ht="12" outlineLevel="1" x14ac:dyDescent="0.2">
      <c r="A434" s="111">
        <v>6322</v>
      </c>
      <c r="B434" s="111"/>
      <c r="C434" s="110"/>
      <c r="D434" s="110"/>
      <c r="E434" s="110"/>
      <c r="F434" s="113" t="s">
        <v>6173</v>
      </c>
      <c r="G434" s="113" t="s">
        <v>13651</v>
      </c>
      <c r="H434" s="113" t="str">
        <f>UPPER(Table3[[#This Row],[Full Name (NEW)]])</f>
        <v>GILBERT STREET LIGHTING IMPROVEMENT DISTRICT 1998-18</v>
      </c>
      <c r="I434" s="110"/>
      <c r="J434" s="118"/>
      <c r="K434" s="75" t="s">
        <v>11576</v>
      </c>
      <c r="L434" s="75"/>
      <c r="M434" s="75"/>
      <c r="N434" s="75"/>
      <c r="O434" s="75"/>
    </row>
    <row r="435" spans="1:15" ht="12" outlineLevel="1" x14ac:dyDescent="0.2">
      <c r="A435" s="111">
        <v>6323</v>
      </c>
      <c r="B435" s="111"/>
      <c r="C435" s="110"/>
      <c r="D435" s="110"/>
      <c r="E435" s="110"/>
      <c r="F435" s="113" t="s">
        <v>6176</v>
      </c>
      <c r="G435" s="113" t="s">
        <v>13652</v>
      </c>
      <c r="H435" s="113" t="str">
        <f>UPPER(Table3[[#This Row],[Full Name (NEW)]])</f>
        <v>GILBERT STREET LIGHTING IMPROVEMENT DISTRICT 1999-01</v>
      </c>
      <c r="I435" s="110"/>
      <c r="J435" s="118"/>
      <c r="K435" s="75" t="s">
        <v>11576</v>
      </c>
      <c r="L435" s="75"/>
      <c r="M435" s="75"/>
      <c r="N435" s="75"/>
      <c r="O435" s="75"/>
    </row>
    <row r="436" spans="1:15" ht="12" outlineLevel="1" x14ac:dyDescent="0.2">
      <c r="A436" s="111">
        <v>6324</v>
      </c>
      <c r="B436" s="111"/>
      <c r="C436" s="110"/>
      <c r="D436" s="110"/>
      <c r="E436" s="110"/>
      <c r="F436" s="113" t="s">
        <v>6179</v>
      </c>
      <c r="G436" s="113" t="s">
        <v>13653</v>
      </c>
      <c r="H436" s="113" t="str">
        <f>UPPER(Table3[[#This Row],[Full Name (NEW)]])</f>
        <v>GILBERT STREET LIGHTING IMPROVEMENT DISTRICT 1999-02</v>
      </c>
      <c r="I436" s="110"/>
      <c r="J436" s="118"/>
      <c r="K436" s="75" t="s">
        <v>11576</v>
      </c>
      <c r="L436" s="75"/>
      <c r="M436" s="75"/>
      <c r="N436" s="75"/>
      <c r="O436" s="75"/>
    </row>
    <row r="437" spans="1:15" ht="12" outlineLevel="1" x14ac:dyDescent="0.2">
      <c r="A437" s="111">
        <v>6325</v>
      </c>
      <c r="B437" s="111"/>
      <c r="C437" s="110"/>
      <c r="D437" s="110"/>
      <c r="E437" s="110"/>
      <c r="F437" s="113" t="s">
        <v>6182</v>
      </c>
      <c r="G437" s="113" t="s">
        <v>13654</v>
      </c>
      <c r="H437" s="113" t="str">
        <f>UPPER(Table3[[#This Row],[Full Name (NEW)]])</f>
        <v>GILBERT STREET LIGHTING IMPROVEMENT DISTRICT 1999-03</v>
      </c>
      <c r="I437" s="110"/>
      <c r="J437" s="118"/>
      <c r="K437" s="75" t="s">
        <v>11576</v>
      </c>
      <c r="L437" s="75"/>
      <c r="M437" s="75"/>
      <c r="N437" s="75"/>
      <c r="O437" s="75"/>
    </row>
    <row r="438" spans="1:15" ht="12" outlineLevel="1" x14ac:dyDescent="0.2">
      <c r="A438" s="111">
        <v>6326</v>
      </c>
      <c r="B438" s="111"/>
      <c r="C438" s="110"/>
      <c r="D438" s="110"/>
      <c r="E438" s="110"/>
      <c r="F438" s="113" t="s">
        <v>6185</v>
      </c>
      <c r="G438" s="113" t="s">
        <v>13655</v>
      </c>
      <c r="H438" s="113" t="str">
        <f>UPPER(Table3[[#This Row],[Full Name (NEW)]])</f>
        <v>GILBERT STREET LIGHTING IMPROVEMENT DISTRICT 1999-04</v>
      </c>
      <c r="I438" s="110"/>
      <c r="J438" s="118"/>
      <c r="K438" s="75" t="s">
        <v>11576</v>
      </c>
      <c r="L438" s="75"/>
      <c r="M438" s="75"/>
      <c r="N438" s="75"/>
      <c r="O438" s="75"/>
    </row>
    <row r="439" spans="1:15" ht="12" outlineLevel="1" x14ac:dyDescent="0.2">
      <c r="A439" s="111">
        <v>6327</v>
      </c>
      <c r="B439" s="111"/>
      <c r="C439" s="110"/>
      <c r="D439" s="110"/>
      <c r="E439" s="110"/>
      <c r="F439" s="113" t="s">
        <v>6188</v>
      </c>
      <c r="G439" s="113" t="s">
        <v>13656</v>
      </c>
      <c r="H439" s="113" t="str">
        <f>UPPER(Table3[[#This Row],[Full Name (NEW)]])</f>
        <v>GILBERT STREET LIGHTING IMPROVEMENT DISTRICT 1999-05</v>
      </c>
      <c r="I439" s="110"/>
      <c r="J439" s="118"/>
      <c r="K439" s="75" t="s">
        <v>11576</v>
      </c>
      <c r="L439" s="75"/>
      <c r="M439" s="75"/>
      <c r="N439" s="75"/>
      <c r="O439" s="75"/>
    </row>
    <row r="440" spans="1:15" ht="12" outlineLevel="1" x14ac:dyDescent="0.2">
      <c r="A440" s="111">
        <v>6328</v>
      </c>
      <c r="B440" s="111"/>
      <c r="C440" s="110"/>
      <c r="D440" s="110"/>
      <c r="E440" s="110"/>
      <c r="F440" s="113" t="s">
        <v>6191</v>
      </c>
      <c r="G440" s="113" t="s">
        <v>13657</v>
      </c>
      <c r="H440" s="113" t="str">
        <f>UPPER(Table3[[#This Row],[Full Name (NEW)]])</f>
        <v>GILBERT STREET LIGHTING IMPROVEMENT DISTRICT 1999-06</v>
      </c>
      <c r="I440" s="110"/>
      <c r="J440" s="118"/>
      <c r="K440" s="75" t="s">
        <v>11576</v>
      </c>
      <c r="L440" s="75"/>
      <c r="M440" s="75"/>
      <c r="N440" s="75"/>
      <c r="O440" s="75"/>
    </row>
    <row r="441" spans="1:15" ht="12" outlineLevel="1" x14ac:dyDescent="0.2">
      <c r="A441" s="111">
        <v>6329</v>
      </c>
      <c r="B441" s="111"/>
      <c r="C441" s="110"/>
      <c r="D441" s="110"/>
      <c r="E441" s="110"/>
      <c r="F441" s="113" t="s">
        <v>6254</v>
      </c>
      <c r="G441" s="113" t="s">
        <v>13658</v>
      </c>
      <c r="H441" s="113" t="str">
        <f>UPPER(Table3[[#This Row],[Full Name (NEW)]])</f>
        <v>GILBERT STREET LIGHTING IMPROVEMENT DISTRICT 1999-07</v>
      </c>
      <c r="I441" s="110"/>
      <c r="J441" s="118"/>
      <c r="K441" s="75" t="s">
        <v>11576</v>
      </c>
      <c r="L441" s="75"/>
      <c r="M441" s="75"/>
      <c r="N441" s="75"/>
      <c r="O441" s="75"/>
    </row>
    <row r="442" spans="1:15" ht="12" outlineLevel="1" x14ac:dyDescent="0.2">
      <c r="A442" s="111">
        <v>6330</v>
      </c>
      <c r="B442" s="111"/>
      <c r="C442" s="110"/>
      <c r="D442" s="110"/>
      <c r="E442" s="110"/>
      <c r="F442" s="113" t="s">
        <v>6257</v>
      </c>
      <c r="G442" s="113" t="s">
        <v>13659</v>
      </c>
      <c r="H442" s="113" t="str">
        <f>UPPER(Table3[[#This Row],[Full Name (NEW)]])</f>
        <v>GILBERT STREET LIGHTING IMPROVEMENT DISTRICT 1999-08</v>
      </c>
      <c r="I442" s="110"/>
      <c r="J442" s="118"/>
      <c r="K442" s="75" t="s">
        <v>11576</v>
      </c>
      <c r="L442" s="75"/>
      <c r="M442" s="75"/>
      <c r="N442" s="75"/>
      <c r="O442" s="75"/>
    </row>
    <row r="443" spans="1:15" ht="12" outlineLevel="1" x14ac:dyDescent="0.2">
      <c r="A443" s="111">
        <v>6331</v>
      </c>
      <c r="B443" s="111"/>
      <c r="C443" s="110"/>
      <c r="D443" s="110"/>
      <c r="E443" s="110"/>
      <c r="F443" s="113" t="s">
        <v>5811</v>
      </c>
      <c r="G443" s="113" t="s">
        <v>13671</v>
      </c>
      <c r="H443" s="113" t="str">
        <f>UPPER(Table3[[#This Row],[Full Name (NEW)]])</f>
        <v>GILBERT STREET LIGHTING IMPROVEMENT DISTRICT 1995-29</v>
      </c>
      <c r="I443" s="110"/>
      <c r="J443" s="118"/>
      <c r="K443" s="75" t="s">
        <v>11576</v>
      </c>
      <c r="L443" s="75"/>
      <c r="M443" s="75"/>
      <c r="N443" s="75"/>
      <c r="O443" s="75"/>
    </row>
    <row r="444" spans="1:15" ht="12" outlineLevel="1" x14ac:dyDescent="0.2">
      <c r="A444" s="111">
        <v>6332</v>
      </c>
      <c r="B444" s="111"/>
      <c r="C444" s="110"/>
      <c r="D444" s="110"/>
      <c r="E444" s="110"/>
      <c r="F444" s="113" t="s">
        <v>6272</v>
      </c>
      <c r="G444" s="113" t="s">
        <v>13672</v>
      </c>
      <c r="H444" s="113" t="str">
        <f>UPPER(Table3[[#This Row],[Full Name (NEW)]])</f>
        <v>GILBERT STREET LIGHTING IMPROVEMENT DISTRICT 2002-05</v>
      </c>
      <c r="I444" s="110"/>
      <c r="J444" s="118"/>
      <c r="K444" s="75" t="s">
        <v>11576</v>
      </c>
      <c r="L444" s="75"/>
      <c r="M444" s="75"/>
      <c r="N444" s="75"/>
      <c r="O444" s="75"/>
    </row>
    <row r="445" spans="1:15" ht="12" outlineLevel="1" x14ac:dyDescent="0.2">
      <c r="A445" s="111">
        <v>6333</v>
      </c>
      <c r="B445" s="111"/>
      <c r="C445" s="110"/>
      <c r="D445" s="110"/>
      <c r="E445" s="110"/>
      <c r="F445" s="113" t="s">
        <v>6293</v>
      </c>
      <c r="G445" s="113" t="s">
        <v>13673</v>
      </c>
      <c r="H445" s="113" t="str">
        <f>UPPER(Table3[[#This Row],[Full Name (NEW)]])</f>
        <v>GILBERT STREET LIGHTING IMPROVEMENT DISTRICT 2002-06</v>
      </c>
      <c r="I445" s="110"/>
      <c r="J445" s="118"/>
      <c r="K445" s="75" t="s">
        <v>11576</v>
      </c>
      <c r="L445" s="75"/>
      <c r="M445" s="75"/>
      <c r="N445" s="75"/>
      <c r="O445" s="75"/>
    </row>
    <row r="446" spans="1:15" ht="12" outlineLevel="1" x14ac:dyDescent="0.2">
      <c r="A446" s="111">
        <v>6334</v>
      </c>
      <c r="B446" s="111"/>
      <c r="C446" s="110"/>
      <c r="D446" s="110"/>
      <c r="E446" s="110"/>
      <c r="F446" s="113" t="s">
        <v>6275</v>
      </c>
      <c r="G446" s="113" t="s">
        <v>13674</v>
      </c>
      <c r="H446" s="113" t="str">
        <f>UPPER(Table3[[#This Row],[Full Name (NEW)]])</f>
        <v>GILBERT STREET LIGHTING IMPROVEMENT DISTRICT 2003-01</v>
      </c>
      <c r="I446" s="110"/>
      <c r="J446" s="118"/>
      <c r="K446" s="75" t="s">
        <v>11576</v>
      </c>
      <c r="L446" s="75"/>
      <c r="M446" s="75"/>
      <c r="N446" s="75"/>
      <c r="O446" s="75"/>
    </row>
    <row r="447" spans="1:15" ht="12" outlineLevel="1" x14ac:dyDescent="0.2">
      <c r="A447" s="111">
        <v>6335</v>
      </c>
      <c r="B447" s="111"/>
      <c r="C447" s="110"/>
      <c r="D447" s="110"/>
      <c r="E447" s="110"/>
      <c r="F447" s="113" t="s">
        <v>6281</v>
      </c>
      <c r="G447" s="113" t="s">
        <v>13675</v>
      </c>
      <c r="H447" s="113" t="str">
        <f>UPPER(Table3[[#This Row],[Full Name (NEW)]])</f>
        <v>GILBERT STREET LIGHTING IMPROVEMENT DISTRICT 2003-02</v>
      </c>
      <c r="I447" s="110"/>
      <c r="J447" s="118"/>
      <c r="K447" s="75" t="s">
        <v>11576</v>
      </c>
      <c r="L447" s="75"/>
      <c r="M447" s="75"/>
      <c r="N447" s="75"/>
      <c r="O447" s="75"/>
    </row>
    <row r="448" spans="1:15" ht="12" outlineLevel="1" x14ac:dyDescent="0.2">
      <c r="A448" s="111">
        <v>6336</v>
      </c>
      <c r="B448" s="111"/>
      <c r="C448" s="110"/>
      <c r="D448" s="110"/>
      <c r="E448" s="110"/>
      <c r="F448" s="113" t="s">
        <v>6284</v>
      </c>
      <c r="G448" s="113" t="s">
        <v>13676</v>
      </c>
      <c r="H448" s="113" t="str">
        <f>UPPER(Table3[[#This Row],[Full Name (NEW)]])</f>
        <v>GILBERT STREET LIGHTING IMPROVEMENT DISTRICT 2003-03</v>
      </c>
      <c r="I448" s="110"/>
      <c r="J448" s="118"/>
      <c r="K448" s="75" t="s">
        <v>11576</v>
      </c>
      <c r="L448" s="75"/>
      <c r="M448" s="75"/>
      <c r="N448" s="75"/>
      <c r="O448" s="75"/>
    </row>
    <row r="449" spans="1:15" ht="12" outlineLevel="1" x14ac:dyDescent="0.2">
      <c r="A449" s="111">
        <v>6337</v>
      </c>
      <c r="B449" s="111"/>
      <c r="C449" s="110"/>
      <c r="D449" s="110"/>
      <c r="E449" s="110"/>
      <c r="F449" s="113" t="s">
        <v>6287</v>
      </c>
      <c r="G449" s="113" t="s">
        <v>13677</v>
      </c>
      <c r="H449" s="113" t="str">
        <f>UPPER(Table3[[#This Row],[Full Name (NEW)]])</f>
        <v>GILBERT STREET LIGHTING IMPROVEMENT DISTRICT 2003-05</v>
      </c>
      <c r="I449" s="110"/>
      <c r="J449" s="118"/>
      <c r="K449" s="75" t="s">
        <v>11576</v>
      </c>
      <c r="L449" s="75"/>
      <c r="M449" s="75"/>
      <c r="N449" s="75"/>
      <c r="O449" s="75"/>
    </row>
    <row r="450" spans="1:15" ht="12" outlineLevel="1" x14ac:dyDescent="0.2">
      <c r="A450" s="111">
        <v>6338</v>
      </c>
      <c r="B450" s="111"/>
      <c r="C450" s="110"/>
      <c r="D450" s="110"/>
      <c r="E450" s="110"/>
      <c r="F450" s="113" t="s">
        <v>6290</v>
      </c>
      <c r="G450" s="113" t="s">
        <v>13678</v>
      </c>
      <c r="H450" s="113" t="str">
        <f>UPPER(Table3[[#This Row],[Full Name (NEW)]])</f>
        <v>GILBERT STREET LIGHTING IMPROVEMENT DISTRICT 2003-06</v>
      </c>
      <c r="I450" s="110"/>
      <c r="J450" s="118"/>
      <c r="K450" s="75" t="s">
        <v>11576</v>
      </c>
      <c r="L450" s="75"/>
      <c r="M450" s="75"/>
      <c r="N450" s="75"/>
      <c r="O450" s="75"/>
    </row>
    <row r="451" spans="1:15" ht="12" outlineLevel="1" x14ac:dyDescent="0.2">
      <c r="A451" s="111">
        <v>6339</v>
      </c>
      <c r="B451" s="111"/>
      <c r="C451" s="110"/>
      <c r="D451" s="110"/>
      <c r="E451" s="110"/>
      <c r="F451" s="113" t="s">
        <v>6278</v>
      </c>
      <c r="G451" s="113" t="s">
        <v>13679</v>
      </c>
      <c r="H451" s="113" t="str">
        <f>UPPER(Table3[[#This Row],[Full Name (NEW)]])</f>
        <v>GILBERT STREET LIGHTING IMPROVEMENT DISTRICT 2003-07</v>
      </c>
      <c r="I451" s="110"/>
      <c r="J451" s="118"/>
      <c r="K451" s="75" t="s">
        <v>11576</v>
      </c>
      <c r="L451" s="75"/>
      <c r="M451" s="75"/>
      <c r="N451" s="75"/>
      <c r="O451" s="75"/>
    </row>
    <row r="452" spans="1:15" ht="12" outlineLevel="1" x14ac:dyDescent="0.2">
      <c r="A452" s="111">
        <v>6340</v>
      </c>
      <c r="B452" s="111"/>
      <c r="C452" s="110"/>
      <c r="D452" s="110"/>
      <c r="E452" s="110"/>
      <c r="F452" s="113" t="s">
        <v>6296</v>
      </c>
      <c r="G452" s="113" t="s">
        <v>13680</v>
      </c>
      <c r="H452" s="113" t="str">
        <f>UPPER(Table3[[#This Row],[Full Name (NEW)]])</f>
        <v>GILBERT STREET LIGHTING IMPROVEMENT DISTRICT 2003-08</v>
      </c>
      <c r="I452" s="110"/>
      <c r="J452" s="118"/>
      <c r="K452" s="75" t="s">
        <v>11576</v>
      </c>
      <c r="L452" s="75"/>
      <c r="M452" s="75"/>
      <c r="N452" s="75"/>
      <c r="O452" s="75"/>
    </row>
    <row r="453" spans="1:15" ht="12" outlineLevel="1" x14ac:dyDescent="0.2">
      <c r="A453" s="111">
        <v>6341</v>
      </c>
      <c r="B453" s="111"/>
      <c r="C453" s="110"/>
      <c r="D453" s="110"/>
      <c r="E453" s="110"/>
      <c r="F453" s="113" t="s">
        <v>6299</v>
      </c>
      <c r="G453" s="113" t="s">
        <v>13681</v>
      </c>
      <c r="H453" s="113" t="str">
        <f>UPPER(Table3[[#This Row],[Full Name (NEW)]])</f>
        <v>GILBERT STREET LIGHTING IMPROVEMENT DISTRICT 2003-09</v>
      </c>
      <c r="I453" s="110"/>
      <c r="J453" s="118"/>
      <c r="K453" s="75" t="s">
        <v>11576</v>
      </c>
      <c r="L453" s="75"/>
      <c r="M453" s="75"/>
      <c r="N453" s="75"/>
      <c r="O453" s="75"/>
    </row>
    <row r="454" spans="1:15" ht="12" outlineLevel="1" x14ac:dyDescent="0.2">
      <c r="A454" s="111">
        <v>6342</v>
      </c>
      <c r="B454" s="111"/>
      <c r="C454" s="110"/>
      <c r="D454" s="110"/>
      <c r="E454" s="110"/>
      <c r="F454" s="113" t="s">
        <v>6302</v>
      </c>
      <c r="G454" s="113" t="s">
        <v>13682</v>
      </c>
      <c r="H454" s="113" t="str">
        <f>UPPER(Table3[[#This Row],[Full Name (NEW)]])</f>
        <v>GILBERT STREET LIGHTING IMPROVEMENT DISTRICT 2003-10</v>
      </c>
      <c r="I454" s="110"/>
      <c r="J454" s="118"/>
      <c r="K454" s="75" t="s">
        <v>11576</v>
      </c>
      <c r="L454" s="75"/>
      <c r="M454" s="75"/>
      <c r="N454" s="75"/>
      <c r="O454" s="75"/>
    </row>
    <row r="455" spans="1:15" ht="12" outlineLevel="1" x14ac:dyDescent="0.2">
      <c r="A455" s="111">
        <v>6343</v>
      </c>
      <c r="B455" s="111"/>
      <c r="C455" s="110"/>
      <c r="D455" s="110"/>
      <c r="E455" s="110"/>
      <c r="F455" s="113" t="s">
        <v>6305</v>
      </c>
      <c r="G455" s="113" t="s">
        <v>13683</v>
      </c>
      <c r="H455" s="113" t="str">
        <f>UPPER(Table3[[#This Row],[Full Name (NEW)]])</f>
        <v>GILBERT STREET LIGHTING IMPROVEMENT DISTRICT 2004-01</v>
      </c>
      <c r="I455" s="110"/>
      <c r="J455" s="118"/>
      <c r="K455" s="75" t="s">
        <v>11576</v>
      </c>
      <c r="L455" s="75"/>
      <c r="M455" s="75"/>
      <c r="N455" s="75"/>
      <c r="O455" s="75"/>
    </row>
    <row r="456" spans="1:15" ht="12" outlineLevel="1" x14ac:dyDescent="0.2">
      <c r="A456" s="111">
        <v>6344</v>
      </c>
      <c r="B456" s="111"/>
      <c r="C456" s="110"/>
      <c r="D456" s="110"/>
      <c r="E456" s="110"/>
      <c r="F456" s="113" t="s">
        <v>6437</v>
      </c>
      <c r="G456" s="113" t="s">
        <v>13684</v>
      </c>
      <c r="H456" s="113" t="str">
        <f>UPPER(Table3[[#This Row],[Full Name (NEW)]])</f>
        <v>GILBERT STREET LIGHTING IMPROVEMENT DISTRICT 2006-10</v>
      </c>
      <c r="I456" s="110"/>
      <c r="J456" s="118"/>
      <c r="K456" s="75" t="s">
        <v>11576</v>
      </c>
      <c r="L456" s="75"/>
      <c r="M456" s="75"/>
      <c r="N456" s="75"/>
      <c r="O456" s="75"/>
    </row>
    <row r="457" spans="1:15" ht="12" outlineLevel="1" x14ac:dyDescent="0.2">
      <c r="A457" s="111">
        <v>6345</v>
      </c>
      <c r="B457" s="111"/>
      <c r="C457" s="110"/>
      <c r="D457" s="110"/>
      <c r="E457" s="110"/>
      <c r="F457" s="113" t="s">
        <v>6407</v>
      </c>
      <c r="G457" s="113" t="s">
        <v>13685</v>
      </c>
      <c r="H457" s="113" t="str">
        <f>UPPER(Table3[[#This Row],[Full Name (NEW)]])</f>
        <v>GILBERT STREET LIGHTING IMPROVEMENT DISTRICT 2006-16</v>
      </c>
      <c r="I457" s="110"/>
      <c r="J457" s="118"/>
      <c r="K457" s="75" t="s">
        <v>11576</v>
      </c>
      <c r="L457" s="75"/>
      <c r="M457" s="75"/>
      <c r="N457" s="75"/>
      <c r="O457" s="75"/>
    </row>
    <row r="458" spans="1:15" ht="12" outlineLevel="1" x14ac:dyDescent="0.2">
      <c r="A458" s="111">
        <v>6346</v>
      </c>
      <c r="B458" s="111"/>
      <c r="C458" s="110"/>
      <c r="D458" s="110"/>
      <c r="E458" s="110"/>
      <c r="F458" s="113" t="s">
        <v>6410</v>
      </c>
      <c r="G458" s="113" t="s">
        <v>13686</v>
      </c>
      <c r="H458" s="113" t="str">
        <f>UPPER(Table3[[#This Row],[Full Name (NEW)]])</f>
        <v>GILBERT STREET LIGHTING IMPROVEMENT DISTRICT 2006-17</v>
      </c>
      <c r="I458" s="110"/>
      <c r="J458" s="118"/>
      <c r="K458" s="75" t="s">
        <v>11576</v>
      </c>
      <c r="L458" s="75"/>
      <c r="M458" s="75"/>
      <c r="N458" s="75"/>
      <c r="O458" s="75"/>
    </row>
    <row r="459" spans="1:15" ht="12" outlineLevel="1" x14ac:dyDescent="0.2">
      <c r="A459" s="111">
        <v>6347</v>
      </c>
      <c r="B459" s="111"/>
      <c r="C459" s="110"/>
      <c r="D459" s="110"/>
      <c r="E459" s="110"/>
      <c r="F459" s="113" t="s">
        <v>6413</v>
      </c>
      <c r="G459" s="113" t="s">
        <v>13687</v>
      </c>
      <c r="H459" s="113" t="str">
        <f>UPPER(Table3[[#This Row],[Full Name (NEW)]])</f>
        <v>GILBERT STREET LIGHTING IMPROVEMENT DISTRICT 2007-01</v>
      </c>
      <c r="I459" s="110"/>
      <c r="J459" s="118"/>
      <c r="K459" s="75" t="s">
        <v>11576</v>
      </c>
      <c r="L459" s="75"/>
      <c r="M459" s="75"/>
      <c r="N459" s="75"/>
      <c r="O459" s="75"/>
    </row>
    <row r="460" spans="1:15" ht="12" outlineLevel="1" x14ac:dyDescent="0.2">
      <c r="A460" s="111">
        <v>6348</v>
      </c>
      <c r="B460" s="111"/>
      <c r="C460" s="110"/>
      <c r="D460" s="110"/>
      <c r="E460" s="110"/>
      <c r="F460" s="113" t="s">
        <v>6416</v>
      </c>
      <c r="G460" s="113" t="s">
        <v>13688</v>
      </c>
      <c r="H460" s="113" t="str">
        <f>UPPER(Table3[[#This Row],[Full Name (NEW)]])</f>
        <v>GILBERT STREET LIGHTING IMPROVEMENT DISTRICT 2007-03</v>
      </c>
      <c r="I460" s="110"/>
      <c r="J460" s="118"/>
      <c r="K460" s="75" t="s">
        <v>11576</v>
      </c>
      <c r="L460" s="75"/>
      <c r="M460" s="75"/>
      <c r="N460" s="75"/>
      <c r="O460" s="75"/>
    </row>
    <row r="461" spans="1:15" ht="12" outlineLevel="1" x14ac:dyDescent="0.2">
      <c r="A461" s="111">
        <v>6349</v>
      </c>
      <c r="B461" s="111"/>
      <c r="C461" s="110"/>
      <c r="D461" s="110"/>
      <c r="E461" s="110"/>
      <c r="F461" s="113" t="s">
        <v>6419</v>
      </c>
      <c r="G461" s="113" t="s">
        <v>13689</v>
      </c>
      <c r="H461" s="113" t="str">
        <f>UPPER(Table3[[#This Row],[Full Name (NEW)]])</f>
        <v>GILBERT STREET LIGHTING IMPROVEMENT DISTRICT 2007-04</v>
      </c>
      <c r="I461" s="110"/>
      <c r="J461" s="118"/>
      <c r="K461" s="75" t="s">
        <v>11576</v>
      </c>
      <c r="L461" s="75"/>
      <c r="M461" s="75"/>
      <c r="N461" s="75"/>
      <c r="O461" s="75"/>
    </row>
    <row r="462" spans="1:15" ht="12" outlineLevel="1" x14ac:dyDescent="0.2">
      <c r="A462" s="111">
        <v>6350</v>
      </c>
      <c r="B462" s="111"/>
      <c r="C462" s="110"/>
      <c r="D462" s="110"/>
      <c r="E462" s="110"/>
      <c r="F462" s="113" t="s">
        <v>6422</v>
      </c>
      <c r="G462" s="113" t="s">
        <v>13690</v>
      </c>
      <c r="H462" s="113" t="str">
        <f>UPPER(Table3[[#This Row],[Full Name (NEW)]])</f>
        <v>GILBERT STREET LIGHTING IMPROVEMENT DISTRICT 2007-05</v>
      </c>
      <c r="I462" s="110"/>
      <c r="J462" s="118"/>
      <c r="K462" s="75" t="s">
        <v>11576</v>
      </c>
      <c r="L462" s="75"/>
      <c r="M462" s="75"/>
      <c r="N462" s="75"/>
      <c r="O462" s="75"/>
    </row>
    <row r="463" spans="1:15" ht="12" outlineLevel="1" x14ac:dyDescent="0.2">
      <c r="A463" s="111">
        <v>6351</v>
      </c>
      <c r="B463" s="111"/>
      <c r="C463" s="110"/>
      <c r="D463" s="110"/>
      <c r="E463" s="110"/>
      <c r="F463" s="113" t="s">
        <v>6425</v>
      </c>
      <c r="G463" s="113" t="s">
        <v>13691</v>
      </c>
      <c r="H463" s="113" t="str">
        <f>UPPER(Table3[[#This Row],[Full Name (NEW)]])</f>
        <v>GILBERT STREET LIGHTING IMPROVEMENT DISTRICT 2007-07</v>
      </c>
      <c r="I463" s="110"/>
      <c r="J463" s="118"/>
      <c r="K463" s="75" t="s">
        <v>11576</v>
      </c>
      <c r="L463" s="75"/>
      <c r="M463" s="75"/>
      <c r="N463" s="75"/>
      <c r="O463" s="75"/>
    </row>
    <row r="464" spans="1:15" ht="12" outlineLevel="1" x14ac:dyDescent="0.2">
      <c r="A464" s="111">
        <v>6352</v>
      </c>
      <c r="B464" s="111"/>
      <c r="C464" s="110"/>
      <c r="D464" s="110"/>
      <c r="E464" s="110"/>
      <c r="F464" s="113" t="s">
        <v>6428</v>
      </c>
      <c r="G464" s="113" t="s">
        <v>13692</v>
      </c>
      <c r="H464" s="113" t="str">
        <f>UPPER(Table3[[#This Row],[Full Name (NEW)]])</f>
        <v>GILBERT STREET LIGHTING IMPROVEMENT DISTRICT 2007-08</v>
      </c>
      <c r="I464" s="110"/>
      <c r="J464" s="118"/>
      <c r="K464" s="75" t="s">
        <v>11576</v>
      </c>
      <c r="L464" s="75"/>
      <c r="M464" s="75"/>
      <c r="N464" s="75"/>
      <c r="O464" s="75"/>
    </row>
    <row r="465" spans="1:15" ht="12" outlineLevel="1" x14ac:dyDescent="0.2">
      <c r="A465" s="111">
        <v>6353</v>
      </c>
      <c r="B465" s="111"/>
      <c r="C465" s="110"/>
      <c r="D465" s="110"/>
      <c r="E465" s="110"/>
      <c r="F465" s="113" t="s">
        <v>6431</v>
      </c>
      <c r="G465" s="113" t="s">
        <v>13693</v>
      </c>
      <c r="H465" s="113" t="str">
        <f>UPPER(Table3[[#This Row],[Full Name (NEW)]])</f>
        <v>GILBERT STREET LIGHTING IMPROVEMENT DISTRICT 2007-09</v>
      </c>
      <c r="I465" s="110"/>
      <c r="J465" s="118"/>
      <c r="K465" s="75" t="s">
        <v>11576</v>
      </c>
      <c r="L465" s="75"/>
      <c r="M465" s="75"/>
      <c r="N465" s="75"/>
      <c r="O465" s="75"/>
    </row>
    <row r="466" spans="1:15" ht="12" outlineLevel="1" x14ac:dyDescent="0.2">
      <c r="A466" s="111">
        <v>6354</v>
      </c>
      <c r="B466" s="111"/>
      <c r="C466" s="110"/>
      <c r="D466" s="110"/>
      <c r="E466" s="110"/>
      <c r="F466" s="113" t="s">
        <v>6434</v>
      </c>
      <c r="G466" s="113" t="s">
        <v>13694</v>
      </c>
      <c r="H466" s="113" t="str">
        <f>UPPER(Table3[[#This Row],[Full Name (NEW)]])</f>
        <v>GILBERT STREET LIGHTING IMPROVEMENT DISTRICT 2007-10</v>
      </c>
      <c r="I466" s="110"/>
      <c r="J466" s="118"/>
      <c r="K466" s="75" t="s">
        <v>11576</v>
      </c>
      <c r="L466" s="75"/>
      <c r="M466" s="75"/>
      <c r="N466" s="75"/>
      <c r="O466" s="75"/>
    </row>
    <row r="467" spans="1:15" ht="12" outlineLevel="1" x14ac:dyDescent="0.2">
      <c r="A467" s="111">
        <v>6355</v>
      </c>
      <c r="B467" s="111"/>
      <c r="C467" s="110"/>
      <c r="D467" s="110"/>
      <c r="E467" s="110"/>
      <c r="F467" s="113" t="s">
        <v>4352</v>
      </c>
      <c r="G467" s="113" t="s">
        <v>13695</v>
      </c>
      <c r="H467" s="113" t="str">
        <f>UPPER(Table3[[#This Row],[Full Name (NEW)]])</f>
        <v>GILBERT STREET LIGHTING IMPROVEMENT DISTRICT 1985-04</v>
      </c>
      <c r="I467" s="110"/>
      <c r="J467" s="118"/>
      <c r="K467" s="75" t="s">
        <v>11576</v>
      </c>
      <c r="L467" s="75"/>
      <c r="M467" s="75"/>
      <c r="N467" s="75"/>
      <c r="O467" s="75"/>
    </row>
    <row r="468" spans="1:15" ht="12" outlineLevel="1" x14ac:dyDescent="0.2">
      <c r="A468" s="111">
        <v>6356</v>
      </c>
      <c r="B468" s="111"/>
      <c r="C468" s="110"/>
      <c r="D468" s="110"/>
      <c r="E468" s="110"/>
      <c r="F468" s="113" t="s">
        <v>4232</v>
      </c>
      <c r="G468" s="113" t="s">
        <v>13696</v>
      </c>
      <c r="H468" s="113" t="str">
        <f>UPPER(Table3[[#This Row],[Full Name (NEW)]])</f>
        <v>GILBERT STREET LIGHTING IMPROVEMENT DISTRICT 1985-13</v>
      </c>
      <c r="I468" s="110"/>
      <c r="J468" s="118"/>
      <c r="K468" s="75" t="s">
        <v>11576</v>
      </c>
      <c r="L468" s="75"/>
      <c r="M468" s="75"/>
      <c r="N468" s="75"/>
      <c r="O468" s="75"/>
    </row>
    <row r="469" spans="1:15" ht="12" outlineLevel="1" x14ac:dyDescent="0.2">
      <c r="A469" s="111">
        <v>6357</v>
      </c>
      <c r="B469" s="111"/>
      <c r="C469" s="110"/>
      <c r="D469" s="110"/>
      <c r="E469" s="110"/>
      <c r="F469" s="113" t="s">
        <v>4256</v>
      </c>
      <c r="G469" s="113" t="s">
        <v>13697</v>
      </c>
      <c r="H469" s="113" t="str">
        <f>UPPER(Table3[[#This Row],[Full Name (NEW)]])</f>
        <v>GILBERT STREET LIGHTING IMPROVEMENT DISTRICT 1985-21</v>
      </c>
      <c r="I469" s="110"/>
      <c r="J469" s="118"/>
      <c r="K469" s="75" t="s">
        <v>11576</v>
      </c>
      <c r="L469" s="75"/>
      <c r="M469" s="75"/>
      <c r="N469" s="75"/>
      <c r="O469" s="75"/>
    </row>
    <row r="470" spans="1:15" ht="12" outlineLevel="1" x14ac:dyDescent="0.2">
      <c r="A470" s="111">
        <v>6358</v>
      </c>
      <c r="B470" s="111"/>
      <c r="C470" s="110"/>
      <c r="D470" s="110"/>
      <c r="E470" s="110"/>
      <c r="F470" s="113" t="s">
        <v>4416</v>
      </c>
      <c r="G470" s="113" t="s">
        <v>13698</v>
      </c>
      <c r="H470" s="113" t="str">
        <f>UPPER(Table3[[#This Row],[Full Name (NEW)]])</f>
        <v>GILBERT STREET LIGHTING IMPROVEMENT DISTRICT 1985-22</v>
      </c>
      <c r="I470" s="110"/>
      <c r="J470" s="118"/>
      <c r="K470" s="75" t="s">
        <v>11576</v>
      </c>
      <c r="L470" s="75"/>
      <c r="M470" s="75"/>
      <c r="N470" s="75"/>
      <c r="O470" s="75"/>
    </row>
    <row r="471" spans="1:15" ht="12" outlineLevel="1" x14ac:dyDescent="0.2">
      <c r="A471" s="111">
        <v>6359</v>
      </c>
      <c r="B471" s="111"/>
      <c r="C471" s="110"/>
      <c r="D471" s="110"/>
      <c r="E471" s="110"/>
      <c r="F471" s="113" t="s">
        <v>4344</v>
      </c>
      <c r="G471" s="113" t="s">
        <v>13699</v>
      </c>
      <c r="H471" s="113" t="str">
        <f>UPPER(Table3[[#This Row],[Full Name (NEW)]])</f>
        <v>GILBERT STREET LIGHTING IMPROVEMENT DISTRICT 1985-23</v>
      </c>
      <c r="I471" s="110"/>
      <c r="J471" s="118"/>
      <c r="K471" s="75" t="s">
        <v>11576</v>
      </c>
      <c r="L471" s="75"/>
      <c r="M471" s="75"/>
      <c r="N471" s="75"/>
      <c r="O471" s="75"/>
    </row>
    <row r="472" spans="1:15" ht="12" outlineLevel="1" x14ac:dyDescent="0.2">
      <c r="A472" s="111">
        <v>6360</v>
      </c>
      <c r="B472" s="111"/>
      <c r="C472" s="110"/>
      <c r="D472" s="110"/>
      <c r="E472" s="110"/>
      <c r="F472" s="113" t="s">
        <v>4244</v>
      </c>
      <c r="G472" s="113" t="s">
        <v>13700</v>
      </c>
      <c r="H472" s="113" t="str">
        <f>UPPER(Table3[[#This Row],[Full Name (NEW)]])</f>
        <v>GILBERT STREET LIGHTING IMPROVEMENT DISTRICT 1986-02</v>
      </c>
      <c r="I472" s="110"/>
      <c r="J472" s="118"/>
      <c r="K472" s="75" t="s">
        <v>11576</v>
      </c>
      <c r="L472" s="75"/>
      <c r="M472" s="75"/>
      <c r="N472" s="75"/>
      <c r="O472" s="75"/>
    </row>
    <row r="473" spans="1:15" ht="12" outlineLevel="1" x14ac:dyDescent="0.2">
      <c r="A473" s="111">
        <v>6361</v>
      </c>
      <c r="B473" s="111"/>
      <c r="C473" s="110"/>
      <c r="D473" s="110"/>
      <c r="E473" s="110"/>
      <c r="F473" s="113" t="s">
        <v>4248</v>
      </c>
      <c r="G473" s="113" t="s">
        <v>13701</v>
      </c>
      <c r="H473" s="113" t="str">
        <f>UPPER(Table3[[#This Row],[Full Name (NEW)]])</f>
        <v>GILBERT STREET LIGHTING IMPROVEMENT DISTRICT 1986-03</v>
      </c>
      <c r="I473" s="110"/>
      <c r="J473" s="118"/>
      <c r="K473" s="75" t="s">
        <v>11576</v>
      </c>
      <c r="L473" s="75"/>
      <c r="M473" s="75"/>
      <c r="N473" s="75"/>
      <c r="O473" s="75"/>
    </row>
    <row r="474" spans="1:15" ht="12" outlineLevel="1" x14ac:dyDescent="0.2">
      <c r="A474" s="111">
        <v>6362</v>
      </c>
      <c r="B474" s="111"/>
      <c r="C474" s="110"/>
      <c r="D474" s="110"/>
      <c r="E474" s="110"/>
      <c r="F474" s="113" t="s">
        <v>4252</v>
      </c>
      <c r="G474" s="113" t="s">
        <v>13702</v>
      </c>
      <c r="H474" s="113" t="str">
        <f>UPPER(Table3[[#This Row],[Full Name (NEW)]])</f>
        <v>GILBERT STREET LIGHTING IMPROVEMENT DISTRICT 1986-04</v>
      </c>
      <c r="I474" s="110"/>
      <c r="J474" s="118"/>
      <c r="K474" s="75" t="s">
        <v>11576</v>
      </c>
      <c r="L474" s="75"/>
      <c r="M474" s="75"/>
      <c r="N474" s="75"/>
      <c r="O474" s="75"/>
    </row>
    <row r="475" spans="1:15" ht="12" outlineLevel="1" x14ac:dyDescent="0.2">
      <c r="A475" s="111">
        <v>6363</v>
      </c>
      <c r="B475" s="111"/>
      <c r="C475" s="110"/>
      <c r="D475" s="110"/>
      <c r="E475" s="110"/>
      <c r="F475" s="113" t="s">
        <v>4264</v>
      </c>
      <c r="G475" s="113" t="s">
        <v>13703</v>
      </c>
      <c r="H475" s="113" t="str">
        <f>UPPER(Table3[[#This Row],[Full Name (NEW)]])</f>
        <v>GILBERT STREET LIGHTING IMPROVEMENT DISTRICT 1986-07</v>
      </c>
      <c r="I475" s="110"/>
      <c r="J475" s="118"/>
      <c r="K475" s="75" t="s">
        <v>11576</v>
      </c>
      <c r="L475" s="75"/>
      <c r="M475" s="75"/>
      <c r="N475" s="75"/>
      <c r="O475" s="75"/>
    </row>
    <row r="476" spans="1:15" ht="12" outlineLevel="1" x14ac:dyDescent="0.2">
      <c r="A476" s="111">
        <v>6364</v>
      </c>
      <c r="B476" s="111"/>
      <c r="C476" s="110"/>
      <c r="D476" s="110"/>
      <c r="E476" s="110"/>
      <c r="F476" s="113" t="s">
        <v>4272</v>
      </c>
      <c r="G476" s="113" t="s">
        <v>13704</v>
      </c>
      <c r="H476" s="113" t="str">
        <f>UPPER(Table3[[#This Row],[Full Name (NEW)]])</f>
        <v>GILBERT STREET LIGHTING IMPROVEMENT DISTRICT 1986-09</v>
      </c>
      <c r="I476" s="110"/>
      <c r="J476" s="118"/>
      <c r="K476" s="75" t="s">
        <v>11576</v>
      </c>
      <c r="L476" s="75"/>
      <c r="M476" s="75"/>
      <c r="N476" s="75"/>
      <c r="O476" s="75"/>
    </row>
    <row r="477" spans="1:15" ht="12" outlineLevel="1" x14ac:dyDescent="0.2">
      <c r="A477" s="111">
        <v>6365</v>
      </c>
      <c r="B477" s="111"/>
      <c r="C477" s="110"/>
      <c r="D477" s="110"/>
      <c r="E477" s="110"/>
      <c r="F477" s="113" t="s">
        <v>4260</v>
      </c>
      <c r="G477" s="113" t="s">
        <v>13705</v>
      </c>
      <c r="H477" s="113" t="str">
        <f>UPPER(Table3[[#This Row],[Full Name (NEW)]])</f>
        <v>GILBERT STREET LIGHTING IMPROVEMENT DISTRICT 1986-11</v>
      </c>
      <c r="I477" s="110"/>
      <c r="J477" s="118"/>
      <c r="K477" s="75" t="s">
        <v>11576</v>
      </c>
      <c r="L477" s="75"/>
      <c r="M477" s="75"/>
      <c r="N477" s="75"/>
      <c r="O477" s="75"/>
    </row>
    <row r="478" spans="1:15" ht="12" outlineLevel="1" x14ac:dyDescent="0.2">
      <c r="A478" s="111">
        <v>6366</v>
      </c>
      <c r="B478" s="111"/>
      <c r="C478" s="110"/>
      <c r="D478" s="110"/>
      <c r="E478" s="110"/>
      <c r="F478" s="113" t="s">
        <v>4336</v>
      </c>
      <c r="G478" s="113" t="s">
        <v>13706</v>
      </c>
      <c r="H478" s="113" t="str">
        <f>UPPER(Table3[[#This Row],[Full Name (NEW)]])</f>
        <v>GILBERT STREET LIGHTING IMPROVEMENT DISTRICT 1987-01</v>
      </c>
      <c r="I478" s="110"/>
      <c r="J478" s="118"/>
      <c r="K478" s="75" t="s">
        <v>11576</v>
      </c>
      <c r="L478" s="75"/>
      <c r="M478" s="75"/>
      <c r="N478" s="75"/>
      <c r="O478" s="75"/>
    </row>
    <row r="479" spans="1:15" ht="12" outlineLevel="1" x14ac:dyDescent="0.2">
      <c r="A479" s="111">
        <v>6367</v>
      </c>
      <c r="B479" s="111"/>
      <c r="C479" s="110"/>
      <c r="D479" s="110"/>
      <c r="E479" s="110"/>
      <c r="F479" s="113" t="s">
        <v>4312</v>
      </c>
      <c r="G479" s="113" t="s">
        <v>13707</v>
      </c>
      <c r="H479" s="113" t="str">
        <f>UPPER(Table3[[#This Row],[Full Name (NEW)]])</f>
        <v>GILBERT STREET LIGHTING IMPROVEMENT DISTRICT 1987-02</v>
      </c>
      <c r="I479" s="110"/>
      <c r="J479" s="118"/>
      <c r="K479" s="75" t="s">
        <v>11576</v>
      </c>
      <c r="L479" s="75"/>
      <c r="M479" s="75"/>
      <c r="N479" s="75"/>
      <c r="O479" s="75"/>
    </row>
    <row r="480" spans="1:15" ht="12" outlineLevel="1" x14ac:dyDescent="0.2">
      <c r="A480" s="111">
        <v>6368</v>
      </c>
      <c r="B480" s="111"/>
      <c r="C480" s="110"/>
      <c r="D480" s="110"/>
      <c r="E480" s="110"/>
      <c r="F480" s="113" t="s">
        <v>4563</v>
      </c>
      <c r="G480" s="113" t="s">
        <v>13708</v>
      </c>
      <c r="H480" s="113" t="str">
        <f>UPPER(Table3[[#This Row],[Full Name (NEW)]])</f>
        <v>GILBERT STREET LIGHTING IMPROVEMENT DISTRICT 1987-03</v>
      </c>
      <c r="I480" s="110"/>
      <c r="J480" s="118"/>
      <c r="K480" s="75" t="s">
        <v>11576</v>
      </c>
      <c r="L480" s="75"/>
      <c r="M480" s="75"/>
      <c r="N480" s="75"/>
      <c r="O480" s="75"/>
    </row>
    <row r="481" spans="1:15" ht="12" outlineLevel="1" x14ac:dyDescent="0.2">
      <c r="A481" s="111">
        <v>6369</v>
      </c>
      <c r="B481" s="111"/>
      <c r="C481" s="110"/>
      <c r="D481" s="110"/>
      <c r="E481" s="110"/>
      <c r="F481" s="113" t="s">
        <v>4567</v>
      </c>
      <c r="G481" s="113" t="s">
        <v>13709</v>
      </c>
      <c r="H481" s="113" t="str">
        <f>UPPER(Table3[[#This Row],[Full Name (NEW)]])</f>
        <v>GILBERT STREET LIGHTING IMPROVEMENT DISTRICT 1987-04</v>
      </c>
      <c r="I481" s="110"/>
      <c r="J481" s="118"/>
      <c r="K481" s="75" t="s">
        <v>11576</v>
      </c>
      <c r="L481" s="75"/>
      <c r="M481" s="75"/>
      <c r="N481" s="75"/>
      <c r="O481" s="75"/>
    </row>
    <row r="482" spans="1:15" ht="12" outlineLevel="1" x14ac:dyDescent="0.2">
      <c r="A482" s="111">
        <v>6370</v>
      </c>
      <c r="B482" s="111"/>
      <c r="C482" s="110"/>
      <c r="D482" s="110"/>
      <c r="E482" s="110"/>
      <c r="F482" s="113" t="s">
        <v>4571</v>
      </c>
      <c r="G482" s="113" t="s">
        <v>13710</v>
      </c>
      <c r="H482" s="113" t="str">
        <f>UPPER(Table3[[#This Row],[Full Name (NEW)]])</f>
        <v>GILBERT STREET LIGHTING IMPROVEMENT DISTRICT 1987-05</v>
      </c>
      <c r="I482" s="110"/>
      <c r="J482" s="118"/>
      <c r="K482" s="75" t="s">
        <v>11576</v>
      </c>
      <c r="L482" s="75"/>
      <c r="M482" s="75"/>
      <c r="N482" s="75"/>
      <c r="O482" s="75"/>
    </row>
    <row r="483" spans="1:15" ht="12" outlineLevel="1" x14ac:dyDescent="0.2">
      <c r="A483" s="111">
        <v>6371</v>
      </c>
      <c r="B483" s="111"/>
      <c r="C483" s="110"/>
      <c r="D483" s="110"/>
      <c r="E483" s="110"/>
      <c r="F483" s="113" t="s">
        <v>4456</v>
      </c>
      <c r="G483" s="113" t="s">
        <v>13711</v>
      </c>
      <c r="H483" s="113" t="str">
        <f>UPPER(Table3[[#This Row],[Full Name (NEW)]])</f>
        <v>GILBERT STREET LIGHTING IMPROVEMENT DISTRICT 1987-06</v>
      </c>
      <c r="I483" s="110"/>
      <c r="J483" s="118"/>
      <c r="K483" s="75" t="s">
        <v>11576</v>
      </c>
      <c r="L483" s="75"/>
      <c r="M483" s="75"/>
      <c r="N483" s="75"/>
      <c r="O483" s="75"/>
    </row>
    <row r="484" spans="1:15" ht="12" outlineLevel="1" x14ac:dyDescent="0.2">
      <c r="A484" s="111">
        <v>6372</v>
      </c>
      <c r="B484" s="111"/>
      <c r="C484" s="110"/>
      <c r="D484" s="110"/>
      <c r="E484" s="110"/>
      <c r="F484" s="113" t="s">
        <v>4348</v>
      </c>
      <c r="G484" s="113" t="s">
        <v>13712</v>
      </c>
      <c r="H484" s="113" t="str">
        <f>UPPER(Table3[[#This Row],[Full Name (NEW)]])</f>
        <v>GILBERT STREET LIGHTING IMPROVEMENT DISTRICT 1987-08</v>
      </c>
      <c r="I484" s="110"/>
      <c r="J484" s="118"/>
      <c r="K484" s="75" t="s">
        <v>11576</v>
      </c>
      <c r="L484" s="75"/>
      <c r="M484" s="75"/>
      <c r="N484" s="75"/>
      <c r="O484" s="75"/>
    </row>
    <row r="485" spans="1:15" ht="12" outlineLevel="1" x14ac:dyDescent="0.2">
      <c r="A485" s="111">
        <v>6373</v>
      </c>
      <c r="B485" s="111"/>
      <c r="C485" s="110"/>
      <c r="D485" s="110"/>
      <c r="E485" s="110"/>
      <c r="F485" s="113" t="s">
        <v>4356</v>
      </c>
      <c r="G485" s="113" t="s">
        <v>13713</v>
      </c>
      <c r="H485" s="113" t="str">
        <f>UPPER(Table3[[#This Row],[Full Name (NEW)]])</f>
        <v>GILBERT STREET LIGHTING IMPROVEMENT DISTRICT 1987-09</v>
      </c>
      <c r="I485" s="110"/>
      <c r="J485" s="118"/>
      <c r="K485" s="75" t="s">
        <v>11576</v>
      </c>
      <c r="L485" s="75"/>
      <c r="M485" s="75"/>
      <c r="N485" s="75"/>
      <c r="O485" s="75"/>
    </row>
    <row r="486" spans="1:15" ht="12" outlineLevel="1" x14ac:dyDescent="0.2">
      <c r="A486" s="111">
        <v>6374</v>
      </c>
      <c r="B486" s="111"/>
      <c r="C486" s="110"/>
      <c r="D486" s="110"/>
      <c r="E486" s="110"/>
      <c r="F486" s="113" t="s">
        <v>4360</v>
      </c>
      <c r="G486" s="113" t="s">
        <v>13714</v>
      </c>
      <c r="H486" s="113" t="str">
        <f>UPPER(Table3[[#This Row],[Full Name (NEW)]])</f>
        <v>GILBERT STREET LIGHTING IMPROVEMENT DISTRICT 1987-10</v>
      </c>
      <c r="I486" s="110"/>
      <c r="J486" s="118"/>
      <c r="K486" s="75" t="s">
        <v>11576</v>
      </c>
      <c r="L486" s="75"/>
      <c r="M486" s="75"/>
      <c r="N486" s="75"/>
      <c r="O486" s="75"/>
    </row>
    <row r="487" spans="1:15" ht="12" outlineLevel="1" x14ac:dyDescent="0.2">
      <c r="A487" s="111">
        <v>6375</v>
      </c>
      <c r="B487" s="111"/>
      <c r="C487" s="110"/>
      <c r="D487" s="110"/>
      <c r="E487" s="110"/>
      <c r="F487" s="113" t="s">
        <v>4364</v>
      </c>
      <c r="G487" s="113" t="s">
        <v>13715</v>
      </c>
      <c r="H487" s="113" t="str">
        <f>UPPER(Table3[[#This Row],[Full Name (NEW)]])</f>
        <v>GILBERT STREET LIGHTING IMPROVEMENT DISTRICT 1987-11</v>
      </c>
      <c r="I487" s="110"/>
      <c r="J487" s="118"/>
      <c r="K487" s="75" t="s">
        <v>11576</v>
      </c>
      <c r="L487" s="75"/>
      <c r="M487" s="75"/>
      <c r="N487" s="75"/>
      <c r="O487" s="75"/>
    </row>
    <row r="488" spans="1:15" ht="12" outlineLevel="1" x14ac:dyDescent="0.2">
      <c r="A488" s="111">
        <v>6376</v>
      </c>
      <c r="B488" s="111"/>
      <c r="C488" s="110"/>
      <c r="D488" s="110"/>
      <c r="E488" s="110"/>
      <c r="F488" s="113" t="s">
        <v>4368</v>
      </c>
      <c r="G488" s="113" t="s">
        <v>13716</v>
      </c>
      <c r="H488" s="113" t="str">
        <f>UPPER(Table3[[#This Row],[Full Name (NEW)]])</f>
        <v>GILBERT STREET LIGHTING IMPROVEMENT DISTRICT 1987-12</v>
      </c>
      <c r="I488" s="110"/>
      <c r="J488" s="118"/>
      <c r="K488" s="75" t="s">
        <v>11576</v>
      </c>
      <c r="L488" s="75"/>
      <c r="M488" s="75"/>
      <c r="N488" s="75"/>
      <c r="O488" s="75"/>
    </row>
    <row r="489" spans="1:15" ht="12" outlineLevel="1" x14ac:dyDescent="0.2">
      <c r="A489" s="111">
        <v>6377</v>
      </c>
      <c r="B489" s="111"/>
      <c r="C489" s="110"/>
      <c r="D489" s="110"/>
      <c r="E489" s="110"/>
      <c r="F489" s="110" t="s">
        <v>4372</v>
      </c>
      <c r="G489" s="110" t="s">
        <v>13717</v>
      </c>
      <c r="H489" s="110" t="str">
        <f>UPPER(Table3[[#This Row],[Full Name (NEW)]])</f>
        <v>GILBERT STREET LIGHTING IMPROVEMENT DISTRICT 1987-13</v>
      </c>
      <c r="I489" s="110"/>
      <c r="J489" s="118"/>
      <c r="K489" s="75" t="s">
        <v>11576</v>
      </c>
      <c r="L489" s="75"/>
      <c r="M489" s="75"/>
      <c r="N489" s="75"/>
      <c r="O489" s="75"/>
    </row>
    <row r="490" spans="1:15" ht="12" outlineLevel="1" x14ac:dyDescent="0.2">
      <c r="A490" s="111">
        <v>6378</v>
      </c>
      <c r="B490" s="111"/>
      <c r="C490" s="110"/>
      <c r="D490" s="110"/>
      <c r="E490" s="110"/>
      <c r="F490" s="110" t="s">
        <v>4436</v>
      </c>
      <c r="G490" s="110" t="s">
        <v>13718</v>
      </c>
      <c r="H490" s="110" t="str">
        <f>UPPER(Table3[[#This Row],[Full Name (NEW)]])</f>
        <v>GILBERT STREET LIGHTING IMPROVEMENT DISTRICT 1987-14</v>
      </c>
      <c r="I490" s="110"/>
      <c r="J490" s="118"/>
      <c r="K490" s="75" t="s">
        <v>11576</v>
      </c>
      <c r="L490" s="75"/>
      <c r="M490" s="75"/>
      <c r="N490" s="75"/>
      <c r="O490" s="75"/>
    </row>
    <row r="491" spans="1:15" ht="12" outlineLevel="1" x14ac:dyDescent="0.2">
      <c r="A491" s="111">
        <v>6379</v>
      </c>
      <c r="B491" s="111"/>
      <c r="C491" s="110"/>
      <c r="D491" s="110"/>
      <c r="E491" s="110"/>
      <c r="F491" s="110" t="s">
        <v>4424</v>
      </c>
      <c r="G491" s="110" t="s">
        <v>13719</v>
      </c>
      <c r="H491" s="110" t="str">
        <f>UPPER(Table3[[#This Row],[Full Name (NEW)]])</f>
        <v>GILBERT STREET LIGHTING IMPROVEMENT DISTRICT 1987-15</v>
      </c>
      <c r="I491" s="110"/>
      <c r="J491" s="118"/>
      <c r="K491" s="75" t="s">
        <v>11576</v>
      </c>
      <c r="L491" s="75"/>
      <c r="M491" s="75"/>
      <c r="N491" s="75"/>
      <c r="O491" s="75"/>
    </row>
    <row r="492" spans="1:15" ht="12" outlineLevel="1" x14ac:dyDescent="0.2">
      <c r="A492" s="111">
        <v>6380</v>
      </c>
      <c r="B492" s="111"/>
      <c r="C492" s="110"/>
      <c r="D492" s="110"/>
      <c r="E492" s="110"/>
      <c r="F492" s="110" t="s">
        <v>4428</v>
      </c>
      <c r="G492" s="110" t="s">
        <v>13720</v>
      </c>
      <c r="H492" s="110" t="str">
        <f>UPPER(Table3[[#This Row],[Full Name (NEW)]])</f>
        <v>GILBERT STREET LIGHTING IMPROVEMENT DISTRICT 1987-16</v>
      </c>
      <c r="I492" s="110"/>
      <c r="J492" s="118"/>
      <c r="K492" s="75" t="s">
        <v>11576</v>
      </c>
      <c r="L492" s="75"/>
      <c r="M492" s="75"/>
      <c r="N492" s="75"/>
      <c r="O492" s="75"/>
    </row>
    <row r="493" spans="1:15" ht="12" outlineLevel="1" x14ac:dyDescent="0.2">
      <c r="A493" s="111">
        <v>6381</v>
      </c>
      <c r="B493" s="111"/>
      <c r="C493" s="110"/>
      <c r="D493" s="110"/>
      <c r="E493" s="110"/>
      <c r="F493" s="110" t="s">
        <v>4420</v>
      </c>
      <c r="G493" s="110" t="s">
        <v>13721</v>
      </c>
      <c r="H493" s="110" t="str">
        <f>UPPER(Table3[[#This Row],[Full Name (NEW)]])</f>
        <v>GILBERT STREET LIGHTING IMPROVEMENT DISTRICT 1987-17</v>
      </c>
      <c r="I493" s="110"/>
      <c r="J493" s="118"/>
      <c r="K493" s="75" t="s">
        <v>11576</v>
      </c>
      <c r="L493" s="75"/>
      <c r="M493" s="75"/>
      <c r="N493" s="75"/>
      <c r="O493" s="75"/>
    </row>
    <row r="494" spans="1:15" ht="12" outlineLevel="1" x14ac:dyDescent="0.2">
      <c r="A494" s="111">
        <v>6382</v>
      </c>
      <c r="B494" s="111"/>
      <c r="C494" s="110"/>
      <c r="D494" s="110"/>
      <c r="E494" s="110"/>
      <c r="F494" s="110" t="s">
        <v>4432</v>
      </c>
      <c r="G494" s="110" t="s">
        <v>13722</v>
      </c>
      <c r="H494" s="110" t="str">
        <f>UPPER(Table3[[#This Row],[Full Name (NEW)]])</f>
        <v>GILBERT STREET LIGHTING IMPROVEMENT DISTRICT 1987-18</v>
      </c>
      <c r="I494" s="110"/>
      <c r="J494" s="118"/>
      <c r="K494" s="75" t="s">
        <v>11576</v>
      </c>
      <c r="L494" s="75"/>
      <c r="M494" s="75"/>
      <c r="N494" s="75"/>
      <c r="O494" s="75"/>
    </row>
    <row r="495" spans="1:15" ht="12" outlineLevel="1" x14ac:dyDescent="0.2">
      <c r="A495" s="111">
        <v>6383</v>
      </c>
      <c r="B495" s="111"/>
      <c r="C495" s="110"/>
      <c r="D495" s="110"/>
      <c r="E495" s="110"/>
      <c r="F495" s="110" t="s">
        <v>4444</v>
      </c>
      <c r="G495" s="110" t="s">
        <v>13723</v>
      </c>
      <c r="H495" s="110" t="str">
        <f>UPPER(Table3[[#This Row],[Full Name (NEW)]])</f>
        <v>GILBERT STREET LIGHTING IMPROVEMENT DISTRICT 1987-19</v>
      </c>
      <c r="I495" s="110"/>
      <c r="J495" s="118"/>
      <c r="K495" s="75" t="s">
        <v>11576</v>
      </c>
      <c r="L495" s="75"/>
      <c r="M495" s="75"/>
      <c r="N495" s="75"/>
      <c r="O495" s="75"/>
    </row>
    <row r="496" spans="1:15" ht="12" outlineLevel="1" x14ac:dyDescent="0.2">
      <c r="A496" s="111">
        <v>6384</v>
      </c>
      <c r="B496" s="111"/>
      <c r="C496" s="110"/>
      <c r="D496" s="110"/>
      <c r="E496" s="110"/>
      <c r="F496" s="110" t="s">
        <v>4448</v>
      </c>
      <c r="G496" s="110" t="s">
        <v>13724</v>
      </c>
      <c r="H496" s="110" t="str">
        <f>UPPER(Table3[[#This Row],[Full Name (NEW)]])</f>
        <v>GILBERT STREET LIGHTING IMPROVEMENT DISTRICT 1987-20</v>
      </c>
      <c r="I496" s="110"/>
      <c r="J496" s="118"/>
      <c r="K496" s="75" t="s">
        <v>11576</v>
      </c>
      <c r="L496" s="75"/>
      <c r="M496" s="75"/>
      <c r="N496" s="75"/>
      <c r="O496" s="75"/>
    </row>
    <row r="497" spans="1:15" ht="12" outlineLevel="1" x14ac:dyDescent="0.2">
      <c r="A497" s="111">
        <v>6385</v>
      </c>
      <c r="B497" s="111"/>
      <c r="C497" s="110"/>
      <c r="D497" s="110"/>
      <c r="E497" s="110"/>
      <c r="F497" s="110" t="s">
        <v>4440</v>
      </c>
      <c r="G497" s="110" t="s">
        <v>13725</v>
      </c>
      <c r="H497" s="110" t="str">
        <f>UPPER(Table3[[#This Row],[Full Name (NEW)]])</f>
        <v>GILBERT STREET LIGHTING IMPROVEMENT DISTRICT 1987-21</v>
      </c>
      <c r="I497" s="110"/>
      <c r="J497" s="118"/>
      <c r="K497" s="75" t="s">
        <v>11576</v>
      </c>
      <c r="L497" s="75"/>
      <c r="M497" s="75"/>
      <c r="N497" s="75"/>
      <c r="O497" s="75"/>
    </row>
    <row r="498" spans="1:15" ht="12" outlineLevel="1" x14ac:dyDescent="0.2">
      <c r="A498" s="111">
        <v>6386</v>
      </c>
      <c r="B498" s="111"/>
      <c r="C498" s="110"/>
      <c r="D498" s="110"/>
      <c r="E498" s="110"/>
      <c r="F498" s="110" t="s">
        <v>4452</v>
      </c>
      <c r="G498" s="110" t="s">
        <v>13726</v>
      </c>
      <c r="H498" s="110" t="str">
        <f>UPPER(Table3[[#This Row],[Full Name (NEW)]])</f>
        <v>GILBERT STREET LIGHTING IMPROVEMENT DISTRICT 1987-22</v>
      </c>
      <c r="I498" s="110"/>
      <c r="J498" s="118"/>
      <c r="K498" s="75" t="s">
        <v>11576</v>
      </c>
      <c r="L498" s="75"/>
      <c r="M498" s="75"/>
      <c r="N498" s="75"/>
      <c r="O498" s="75"/>
    </row>
    <row r="499" spans="1:15" ht="12" outlineLevel="1" x14ac:dyDescent="0.2">
      <c r="A499" s="111">
        <v>6387</v>
      </c>
      <c r="B499" s="111"/>
      <c r="C499" s="110"/>
      <c r="D499" s="110"/>
      <c r="E499" s="110"/>
      <c r="F499" s="110" t="s">
        <v>4504</v>
      </c>
      <c r="G499" s="110" t="s">
        <v>13727</v>
      </c>
      <c r="H499" s="110" t="str">
        <f>UPPER(Table3[[#This Row],[Full Name (NEW)]])</f>
        <v>GILBERT STREET LIGHTING IMPROVEMENT DISTRICT 1987-24</v>
      </c>
      <c r="I499" s="110"/>
      <c r="J499" s="118"/>
      <c r="K499" s="75" t="s">
        <v>11576</v>
      </c>
      <c r="L499" s="75"/>
      <c r="M499" s="75"/>
      <c r="N499" s="75"/>
      <c r="O499" s="75"/>
    </row>
    <row r="500" spans="1:15" ht="12" outlineLevel="1" x14ac:dyDescent="0.2">
      <c r="A500" s="111">
        <v>6388</v>
      </c>
      <c r="B500" s="111"/>
      <c r="C500" s="110"/>
      <c r="D500" s="110"/>
      <c r="E500" s="110"/>
      <c r="F500" s="110" t="s">
        <v>4508</v>
      </c>
      <c r="G500" s="110" t="s">
        <v>13728</v>
      </c>
      <c r="H500" s="110" t="str">
        <f>UPPER(Table3[[#This Row],[Full Name (NEW)]])</f>
        <v>GILBERT STREET LIGHTING IMPROVEMENT DISTRICT 1987-25</v>
      </c>
      <c r="I500" s="110"/>
      <c r="J500" s="118"/>
      <c r="K500" s="75" t="s">
        <v>11576</v>
      </c>
      <c r="L500" s="75"/>
      <c r="M500" s="75"/>
      <c r="N500" s="75"/>
      <c r="O500" s="75"/>
    </row>
    <row r="501" spans="1:15" ht="12" outlineLevel="1" x14ac:dyDescent="0.2">
      <c r="A501" s="111">
        <v>6389</v>
      </c>
      <c r="B501" s="111"/>
      <c r="C501" s="110"/>
      <c r="D501" s="110"/>
      <c r="E501" s="110"/>
      <c r="F501" s="110" t="s">
        <v>4512</v>
      </c>
      <c r="G501" s="110" t="s">
        <v>13729</v>
      </c>
      <c r="H501" s="110" t="str">
        <f>UPPER(Table3[[#This Row],[Full Name (NEW)]])</f>
        <v>GILBERT STREET LIGHTING IMPROVEMENT DISTRICT 1987-27</v>
      </c>
      <c r="I501" s="110"/>
      <c r="J501" s="118"/>
      <c r="K501" s="75" t="s">
        <v>11576</v>
      </c>
      <c r="L501" s="75"/>
      <c r="M501" s="75"/>
      <c r="N501" s="75"/>
      <c r="O501" s="75"/>
    </row>
    <row r="502" spans="1:15" ht="12" outlineLevel="1" x14ac:dyDescent="0.2">
      <c r="A502" s="111">
        <v>6390</v>
      </c>
      <c r="B502" s="111"/>
      <c r="C502" s="110"/>
      <c r="D502" s="110"/>
      <c r="E502" s="110"/>
      <c r="F502" s="110" t="s">
        <v>4519</v>
      </c>
      <c r="G502" s="110" t="s">
        <v>13730</v>
      </c>
      <c r="H502" s="110" t="str">
        <f>UPPER(Table3[[#This Row],[Full Name (NEW)]])</f>
        <v>GILBERT STREET LIGHTING IMPROVEMENT DISTRICT 1988-01</v>
      </c>
      <c r="I502" s="110"/>
      <c r="J502" s="118"/>
      <c r="K502" s="75" t="s">
        <v>11576</v>
      </c>
      <c r="L502" s="75"/>
      <c r="M502" s="75"/>
      <c r="N502" s="75"/>
      <c r="O502" s="75"/>
    </row>
    <row r="503" spans="1:15" ht="12" outlineLevel="1" x14ac:dyDescent="0.2">
      <c r="A503" s="111">
        <v>6391</v>
      </c>
      <c r="B503" s="111"/>
      <c r="C503" s="110"/>
      <c r="D503" s="110"/>
      <c r="E503" s="110"/>
      <c r="F503" s="110" t="s">
        <v>4527</v>
      </c>
      <c r="G503" s="110" t="s">
        <v>13731</v>
      </c>
      <c r="H503" s="110" t="str">
        <f>UPPER(Table3[[#This Row],[Full Name (NEW)]])</f>
        <v>GILBERT STREET LIGHTING IMPROVEMENT DISTRICT 1988-02</v>
      </c>
      <c r="I503" s="110"/>
      <c r="J503" s="118"/>
      <c r="K503" s="75" t="s">
        <v>11576</v>
      </c>
      <c r="L503" s="75"/>
      <c r="M503" s="75"/>
      <c r="N503" s="75"/>
      <c r="O503" s="75"/>
    </row>
    <row r="504" spans="1:15" ht="12" outlineLevel="1" x14ac:dyDescent="0.2">
      <c r="A504" s="111">
        <v>6392</v>
      </c>
      <c r="B504" s="111"/>
      <c r="C504" s="110"/>
      <c r="D504" s="110"/>
      <c r="E504" s="110"/>
      <c r="F504" s="110" t="s">
        <v>4531</v>
      </c>
      <c r="G504" s="110" t="s">
        <v>13732</v>
      </c>
      <c r="H504" s="110" t="str">
        <f>UPPER(Table3[[#This Row],[Full Name (NEW)]])</f>
        <v>GILBERT STREET LIGHTING IMPROVEMENT DISTRICT 1988-03</v>
      </c>
      <c r="I504" s="110"/>
      <c r="J504" s="118"/>
      <c r="K504" s="75" t="s">
        <v>11576</v>
      </c>
      <c r="L504" s="75"/>
      <c r="M504" s="75"/>
      <c r="N504" s="75"/>
      <c r="O504" s="75"/>
    </row>
    <row r="505" spans="1:15" ht="12" outlineLevel="1" x14ac:dyDescent="0.2">
      <c r="A505" s="111">
        <v>6393</v>
      </c>
      <c r="B505" s="111"/>
      <c r="C505" s="110"/>
      <c r="D505" s="110"/>
      <c r="E505" s="110"/>
      <c r="F505" s="110" t="s">
        <v>4535</v>
      </c>
      <c r="G505" s="110" t="s">
        <v>13733</v>
      </c>
      <c r="H505" s="110" t="str">
        <f>UPPER(Table3[[#This Row],[Full Name (NEW)]])</f>
        <v>GILBERT STREET LIGHTING IMPROVEMENT DISTRICT 1988-04</v>
      </c>
      <c r="I505" s="110"/>
      <c r="J505" s="118"/>
      <c r="K505" s="75" t="s">
        <v>11576</v>
      </c>
      <c r="L505" s="75"/>
      <c r="M505" s="75"/>
      <c r="N505" s="75"/>
      <c r="O505" s="75"/>
    </row>
    <row r="506" spans="1:15" ht="12" outlineLevel="1" x14ac:dyDescent="0.2">
      <c r="A506" s="111">
        <v>6394</v>
      </c>
      <c r="B506" s="111"/>
      <c r="C506" s="110"/>
      <c r="D506" s="110"/>
      <c r="E506" s="110"/>
      <c r="F506" s="110" t="s">
        <v>4543</v>
      </c>
      <c r="G506" s="110" t="s">
        <v>13734</v>
      </c>
      <c r="H506" s="110" t="str">
        <f>UPPER(Table3[[#This Row],[Full Name (NEW)]])</f>
        <v>GILBERT STREET LIGHTING IMPROVEMENT DISTRICT 1988-05</v>
      </c>
      <c r="I506" s="110"/>
      <c r="J506" s="118"/>
      <c r="K506" s="75" t="s">
        <v>11576</v>
      </c>
      <c r="L506" s="75"/>
      <c r="M506" s="75"/>
      <c r="N506" s="75"/>
      <c r="O506" s="75"/>
    </row>
    <row r="507" spans="1:15" ht="12" outlineLevel="1" x14ac:dyDescent="0.2">
      <c r="A507" s="111">
        <v>6395</v>
      </c>
      <c r="B507" s="111"/>
      <c r="C507" s="110"/>
      <c r="D507" s="110"/>
      <c r="E507" s="110"/>
      <c r="F507" s="110" t="s">
        <v>4555</v>
      </c>
      <c r="G507" s="110" t="s">
        <v>13735</v>
      </c>
      <c r="H507" s="110" t="str">
        <f>UPPER(Table3[[#This Row],[Full Name (NEW)]])</f>
        <v>GILBERT STREET LIGHTING IMPROVEMENT DISTRICT 1988-06</v>
      </c>
      <c r="I507" s="110"/>
      <c r="J507" s="118"/>
      <c r="K507" s="75" t="s">
        <v>11576</v>
      </c>
      <c r="L507" s="75"/>
      <c r="M507" s="75"/>
      <c r="N507" s="75"/>
      <c r="O507" s="75"/>
    </row>
    <row r="508" spans="1:15" ht="12" outlineLevel="1" x14ac:dyDescent="0.2">
      <c r="A508" s="111">
        <v>6396</v>
      </c>
      <c r="B508" s="111"/>
      <c r="C508" s="110"/>
      <c r="D508" s="110"/>
      <c r="E508" s="110"/>
      <c r="F508" s="110" t="s">
        <v>4579</v>
      </c>
      <c r="G508" s="110" t="s">
        <v>13736</v>
      </c>
      <c r="H508" s="110" t="str">
        <f>UPPER(Table3[[#This Row],[Full Name (NEW)]])</f>
        <v>GILBERT STREET LIGHTING IMPROVEMENT DISTRICT 1988-07</v>
      </c>
      <c r="I508" s="110"/>
      <c r="J508" s="118"/>
      <c r="K508" s="75" t="s">
        <v>11576</v>
      </c>
      <c r="L508" s="75"/>
      <c r="M508" s="75"/>
      <c r="N508" s="75"/>
      <c r="O508" s="75"/>
    </row>
    <row r="509" spans="1:15" ht="12" outlineLevel="1" x14ac:dyDescent="0.2">
      <c r="A509" s="111">
        <v>6397</v>
      </c>
      <c r="B509" s="111"/>
      <c r="C509" s="110"/>
      <c r="D509" s="110"/>
      <c r="E509" s="110"/>
      <c r="F509" s="110" t="s">
        <v>4559</v>
      </c>
      <c r="G509" s="110" t="s">
        <v>13737</v>
      </c>
      <c r="H509" s="110" t="str">
        <f>UPPER(Table3[[#This Row],[Full Name (NEW)]])</f>
        <v>GILBERT STREET LIGHTING IMPROVEMENT DISTRICT 1988-08</v>
      </c>
      <c r="I509" s="110"/>
      <c r="J509" s="118"/>
      <c r="K509" s="75" t="s">
        <v>11576</v>
      </c>
      <c r="L509" s="75"/>
      <c r="M509" s="75"/>
      <c r="N509" s="75"/>
      <c r="O509" s="75"/>
    </row>
    <row r="510" spans="1:15" ht="12" outlineLevel="1" x14ac:dyDescent="0.2">
      <c r="A510" s="111">
        <v>6398</v>
      </c>
      <c r="B510" s="111"/>
      <c r="C510" s="110"/>
      <c r="D510" s="110"/>
      <c r="E510" s="110"/>
      <c r="F510" s="110" t="s">
        <v>4599</v>
      </c>
      <c r="G510" s="110" t="s">
        <v>13738</v>
      </c>
      <c r="H510" s="110" t="str">
        <f>UPPER(Table3[[#This Row],[Full Name (NEW)]])</f>
        <v>GILBERT STREET LIGHTING IMPROVEMENT DISTRICT 1989-01</v>
      </c>
      <c r="I510" s="110"/>
      <c r="J510" s="118"/>
      <c r="K510" s="75" t="s">
        <v>11576</v>
      </c>
      <c r="L510" s="75"/>
      <c r="M510" s="75"/>
      <c r="N510" s="75"/>
      <c r="O510" s="75"/>
    </row>
    <row r="511" spans="1:15" ht="12" outlineLevel="1" x14ac:dyDescent="0.2">
      <c r="A511" s="111">
        <v>6399</v>
      </c>
      <c r="B511" s="111"/>
      <c r="C511" s="110"/>
      <c r="D511" s="110"/>
      <c r="E511" s="110"/>
      <c r="F511" s="110" t="s">
        <v>4595</v>
      </c>
      <c r="G511" s="110" t="s">
        <v>13739</v>
      </c>
      <c r="H511" s="110" t="str">
        <f>UPPER(Table3[[#This Row],[Full Name (NEW)]])</f>
        <v>GILBERT STREET LIGHTING IMPROVEMENT DISTRICT 1990-01</v>
      </c>
      <c r="I511" s="110"/>
      <c r="J511" s="118"/>
      <c r="K511" s="75" t="s">
        <v>11576</v>
      </c>
      <c r="L511" s="75"/>
      <c r="M511" s="75"/>
      <c r="N511" s="75"/>
      <c r="O511" s="75"/>
    </row>
    <row r="512" spans="1:15" ht="12" outlineLevel="1" x14ac:dyDescent="0.2">
      <c r="A512" s="111">
        <v>6400</v>
      </c>
      <c r="B512" s="111"/>
      <c r="C512" s="110"/>
      <c r="D512" s="110"/>
      <c r="E512" s="110"/>
      <c r="F512" s="110" t="s">
        <v>4603</v>
      </c>
      <c r="G512" s="110" t="s">
        <v>13740</v>
      </c>
      <c r="H512" s="110" t="str">
        <f>UPPER(Table3[[#This Row],[Full Name (NEW)]])</f>
        <v>GILBERT STREET LIGHTING IMPROVEMENT DISTRICT 1990-02</v>
      </c>
      <c r="I512" s="110"/>
      <c r="J512" s="118"/>
      <c r="K512" s="75" t="s">
        <v>11576</v>
      </c>
      <c r="L512" s="75"/>
      <c r="M512" s="75"/>
      <c r="N512" s="75"/>
      <c r="O512" s="75"/>
    </row>
    <row r="513" spans="1:15" ht="12" outlineLevel="1" x14ac:dyDescent="0.2">
      <c r="A513" s="111">
        <v>6401</v>
      </c>
      <c r="B513" s="111"/>
      <c r="C513" s="110"/>
      <c r="D513" s="110"/>
      <c r="E513" s="110"/>
      <c r="F513" s="110" t="s">
        <v>4627</v>
      </c>
      <c r="G513" s="110" t="s">
        <v>13741</v>
      </c>
      <c r="H513" s="110" t="str">
        <f>UPPER(Table3[[#This Row],[Full Name (NEW)]])</f>
        <v>GILBERT STREET LIGHTING IMPROVEMENT DISTRICT 1990-03</v>
      </c>
      <c r="I513" s="110"/>
      <c r="J513" s="118"/>
      <c r="K513" s="75" t="s">
        <v>11576</v>
      </c>
      <c r="L513" s="75"/>
      <c r="M513" s="75"/>
      <c r="N513" s="75"/>
      <c r="O513" s="75"/>
    </row>
    <row r="514" spans="1:15" ht="12" outlineLevel="1" x14ac:dyDescent="0.2">
      <c r="A514" s="111">
        <v>6402</v>
      </c>
      <c r="B514" s="111"/>
      <c r="C514" s="110"/>
      <c r="D514" s="110"/>
      <c r="E514" s="110"/>
      <c r="F514" s="110" t="s">
        <v>4631</v>
      </c>
      <c r="G514" s="110" t="s">
        <v>13742</v>
      </c>
      <c r="H514" s="110" t="str">
        <f>UPPER(Table3[[#This Row],[Full Name (NEW)]])</f>
        <v>GILBERT STREET LIGHTING IMPROVEMENT DISTRICT 1990-04</v>
      </c>
      <c r="I514" s="110"/>
      <c r="J514" s="118"/>
      <c r="K514" s="75" t="s">
        <v>11576</v>
      </c>
      <c r="L514" s="75"/>
      <c r="M514" s="75"/>
      <c r="N514" s="75"/>
      <c r="O514" s="75"/>
    </row>
    <row r="515" spans="1:15" ht="12" outlineLevel="1" x14ac:dyDescent="0.2">
      <c r="A515" s="111">
        <v>6403</v>
      </c>
      <c r="B515" s="111"/>
      <c r="C515" s="110"/>
      <c r="D515" s="110"/>
      <c r="E515" s="110"/>
      <c r="F515" s="110" t="s">
        <v>4643</v>
      </c>
      <c r="G515" s="110" t="s">
        <v>13743</v>
      </c>
      <c r="H515" s="110" t="str">
        <f>UPPER(Table3[[#This Row],[Full Name (NEW)]])</f>
        <v>GILBERT STREET LIGHTING IMPROVEMENT DISTRICT 1990-05</v>
      </c>
      <c r="I515" s="110"/>
      <c r="J515" s="118"/>
      <c r="K515" s="75" t="s">
        <v>11576</v>
      </c>
      <c r="L515" s="75"/>
      <c r="M515" s="75"/>
      <c r="N515" s="75"/>
      <c r="O515" s="75"/>
    </row>
    <row r="516" spans="1:15" ht="12" outlineLevel="1" x14ac:dyDescent="0.2">
      <c r="A516" s="111">
        <v>6404</v>
      </c>
      <c r="B516" s="111"/>
      <c r="C516" s="110"/>
      <c r="D516" s="110"/>
      <c r="E516" s="110"/>
      <c r="F516" s="110" t="s">
        <v>4651</v>
      </c>
      <c r="G516" s="110" t="s">
        <v>13744</v>
      </c>
      <c r="H516" s="110" t="str">
        <f>UPPER(Table3[[#This Row],[Full Name (NEW)]])</f>
        <v>GILBERT STREET LIGHTING IMPROVEMENT DISTRICT 1991-01</v>
      </c>
      <c r="I516" s="110"/>
      <c r="J516" s="118"/>
      <c r="K516" s="75" t="s">
        <v>11576</v>
      </c>
      <c r="L516" s="75"/>
      <c r="M516" s="75"/>
      <c r="N516" s="75"/>
      <c r="O516" s="75"/>
    </row>
    <row r="517" spans="1:15" ht="12" outlineLevel="1" x14ac:dyDescent="0.2">
      <c r="A517" s="111">
        <v>6405</v>
      </c>
      <c r="B517" s="111"/>
      <c r="C517" s="110"/>
      <c r="D517" s="110"/>
      <c r="E517" s="110"/>
      <c r="F517" s="110" t="s">
        <v>4647</v>
      </c>
      <c r="G517" s="110" t="s">
        <v>13745</v>
      </c>
      <c r="H517" s="110" t="str">
        <f>UPPER(Table3[[#This Row],[Full Name (NEW)]])</f>
        <v>GILBERT STREET LIGHTING IMPROVEMENT DISTRICT 1991-02</v>
      </c>
      <c r="I517" s="110"/>
      <c r="J517" s="118"/>
      <c r="K517" s="75" t="s">
        <v>11576</v>
      </c>
      <c r="L517" s="75"/>
      <c r="M517" s="75"/>
      <c r="N517" s="75"/>
      <c r="O517" s="75"/>
    </row>
    <row r="518" spans="1:15" ht="12" outlineLevel="1" x14ac:dyDescent="0.2">
      <c r="A518" s="111">
        <v>6406</v>
      </c>
      <c r="B518" s="111"/>
      <c r="C518" s="110"/>
      <c r="D518" s="110"/>
      <c r="E518" s="110"/>
      <c r="F518" s="110" t="s">
        <v>4671</v>
      </c>
      <c r="G518" s="110" t="s">
        <v>13746</v>
      </c>
      <c r="H518" s="110" t="str">
        <f>UPPER(Table3[[#This Row],[Full Name (NEW)]])</f>
        <v>GILBERT STREET LIGHTING IMPROVEMENT DISTRICT 1991-03</v>
      </c>
      <c r="I518" s="110"/>
      <c r="J518" s="118"/>
      <c r="K518" s="75" t="s">
        <v>11576</v>
      </c>
      <c r="L518" s="75"/>
      <c r="M518" s="75"/>
      <c r="N518" s="75"/>
      <c r="O518" s="75"/>
    </row>
    <row r="519" spans="1:15" ht="12" outlineLevel="1" x14ac:dyDescent="0.2">
      <c r="A519" s="111">
        <v>6407</v>
      </c>
      <c r="B519" s="111"/>
      <c r="C519" s="110"/>
      <c r="D519" s="110"/>
      <c r="E519" s="110"/>
      <c r="F519" s="110" t="s">
        <v>4663</v>
      </c>
      <c r="G519" s="110" t="s">
        <v>13747</v>
      </c>
      <c r="H519" s="110" t="str">
        <f>UPPER(Table3[[#This Row],[Full Name (NEW)]])</f>
        <v>GILBERT STREET LIGHTING IMPROVEMENT DISTRICT 1992-01</v>
      </c>
      <c r="I519" s="110"/>
      <c r="J519" s="118"/>
      <c r="K519" s="75" t="s">
        <v>11576</v>
      </c>
      <c r="L519" s="75"/>
      <c r="M519" s="75"/>
      <c r="N519" s="75"/>
      <c r="O519" s="75"/>
    </row>
    <row r="520" spans="1:15" ht="12" outlineLevel="1" x14ac:dyDescent="0.2">
      <c r="A520" s="111">
        <v>6408</v>
      </c>
      <c r="B520" s="111"/>
      <c r="C520" s="110"/>
      <c r="D520" s="110"/>
      <c r="E520" s="110"/>
      <c r="F520" s="110" t="s">
        <v>4711</v>
      </c>
      <c r="G520" s="110" t="s">
        <v>13748</v>
      </c>
      <c r="H520" s="110" t="str">
        <f>UPPER(Table3[[#This Row],[Full Name (NEW)]])</f>
        <v>GILBERT STREET LIGHTING IMPROVEMENT DISTRICT 1992-04</v>
      </c>
      <c r="I520" s="110"/>
      <c r="J520" s="118"/>
      <c r="K520" s="75" t="s">
        <v>11576</v>
      </c>
      <c r="L520" s="75"/>
      <c r="M520" s="75"/>
      <c r="N520" s="75"/>
      <c r="O520" s="75"/>
    </row>
    <row r="521" spans="1:15" ht="12" outlineLevel="1" x14ac:dyDescent="0.2">
      <c r="A521" s="111">
        <v>6409</v>
      </c>
      <c r="B521" s="111"/>
      <c r="C521" s="110"/>
      <c r="D521" s="110"/>
      <c r="E521" s="110"/>
      <c r="F521" s="110" t="s">
        <v>4755</v>
      </c>
      <c r="G521" s="110" t="s">
        <v>13749</v>
      </c>
      <c r="H521" s="110" t="str">
        <f>UPPER(Table3[[#This Row],[Full Name (NEW)]])</f>
        <v>GILBERT STREET LIGHTING IMPROVEMENT DISTRICT 1992-05</v>
      </c>
      <c r="I521" s="110"/>
      <c r="J521" s="118"/>
      <c r="K521" s="75" t="s">
        <v>11576</v>
      </c>
      <c r="L521" s="75"/>
      <c r="M521" s="75"/>
      <c r="N521" s="75"/>
      <c r="O521" s="75"/>
    </row>
    <row r="522" spans="1:15" ht="12" outlineLevel="1" x14ac:dyDescent="0.2">
      <c r="A522" s="111">
        <v>6410</v>
      </c>
      <c r="B522" s="111"/>
      <c r="C522" s="110"/>
      <c r="D522" s="110"/>
      <c r="E522" s="110"/>
      <c r="F522" s="110" t="s">
        <v>4775</v>
      </c>
      <c r="G522" s="110" t="s">
        <v>13750</v>
      </c>
      <c r="H522" s="110" t="str">
        <f>UPPER(Table3[[#This Row],[Full Name (NEW)]])</f>
        <v>GILBERT STREET LIGHTING IMPROVEMENT DISTRICT 1992-06</v>
      </c>
      <c r="I522" s="110"/>
      <c r="J522" s="118"/>
      <c r="K522" s="75" t="s">
        <v>11576</v>
      </c>
      <c r="L522" s="75"/>
      <c r="M522" s="75"/>
      <c r="N522" s="75"/>
      <c r="O522" s="75"/>
    </row>
    <row r="523" spans="1:15" ht="12" outlineLevel="1" x14ac:dyDescent="0.2">
      <c r="A523" s="111">
        <v>6411</v>
      </c>
      <c r="B523" s="111"/>
      <c r="C523" s="110"/>
      <c r="D523" s="110"/>
      <c r="E523" s="110"/>
      <c r="F523" s="110" t="s">
        <v>4859</v>
      </c>
      <c r="G523" s="110" t="s">
        <v>13751</v>
      </c>
      <c r="H523" s="110" t="str">
        <f>UPPER(Table3[[#This Row],[Full Name (NEW)]])</f>
        <v>GILBERT STREET LIGHTING IMPROVEMENT DISTRICT 1992-07</v>
      </c>
      <c r="I523" s="110"/>
      <c r="J523" s="118"/>
      <c r="K523" s="75" t="s">
        <v>11576</v>
      </c>
      <c r="L523" s="75"/>
      <c r="M523" s="75"/>
      <c r="N523" s="75"/>
      <c r="O523" s="75"/>
    </row>
    <row r="524" spans="1:15" ht="12" outlineLevel="1" x14ac:dyDescent="0.2">
      <c r="A524" s="111">
        <v>6412</v>
      </c>
      <c r="B524" s="111"/>
      <c r="C524" s="110"/>
      <c r="D524" s="110"/>
      <c r="E524" s="110"/>
      <c r="F524" s="110" t="s">
        <v>4863</v>
      </c>
      <c r="G524" s="110" t="s">
        <v>13752</v>
      </c>
      <c r="H524" s="110" t="str">
        <f>UPPER(Table3[[#This Row],[Full Name (NEW)]])</f>
        <v>GILBERT STREET LIGHTING IMPROVEMENT DISTRICT 1992-09</v>
      </c>
      <c r="I524" s="110"/>
      <c r="J524" s="118"/>
      <c r="K524" s="75" t="s">
        <v>11576</v>
      </c>
      <c r="L524" s="75"/>
      <c r="M524" s="75"/>
      <c r="N524" s="75"/>
      <c r="O524" s="75"/>
    </row>
    <row r="525" spans="1:15" ht="12" outlineLevel="1" x14ac:dyDescent="0.2">
      <c r="A525" s="111">
        <v>6413</v>
      </c>
      <c r="B525" s="111"/>
      <c r="C525" s="110"/>
      <c r="D525" s="110"/>
      <c r="E525" s="110"/>
      <c r="F525" s="110" t="s">
        <v>4878</v>
      </c>
      <c r="G525" s="110" t="s">
        <v>13753</v>
      </c>
      <c r="H525" s="110" t="str">
        <f>UPPER(Table3[[#This Row],[Full Name (NEW)]])</f>
        <v>GILBERT STREET LIGHTING IMPROVEMENT DISTRICT 1993-03</v>
      </c>
      <c r="I525" s="110"/>
      <c r="J525" s="118"/>
      <c r="K525" s="75" t="s">
        <v>11576</v>
      </c>
      <c r="L525" s="75"/>
      <c r="M525" s="75"/>
      <c r="N525" s="75"/>
      <c r="O525" s="75"/>
    </row>
    <row r="526" spans="1:15" ht="12" outlineLevel="1" x14ac:dyDescent="0.2">
      <c r="A526" s="111">
        <v>6415</v>
      </c>
      <c r="B526" s="111"/>
      <c r="C526" s="110"/>
      <c r="D526" s="110"/>
      <c r="E526" s="110"/>
      <c r="F526" s="110" t="s">
        <v>5064</v>
      </c>
      <c r="G526" s="110" t="s">
        <v>13754</v>
      </c>
      <c r="H526" s="110" t="str">
        <f>UPPER(Table3[[#This Row],[Full Name (NEW)]])</f>
        <v>GILBERT STREET LIGHTING IMPROVEMENT DISTRICT 1993-20</v>
      </c>
      <c r="I526" s="110"/>
      <c r="J526" s="118"/>
      <c r="K526" s="75" t="s">
        <v>11576</v>
      </c>
      <c r="L526" s="75"/>
      <c r="M526" s="75"/>
      <c r="N526" s="75"/>
      <c r="O526" s="75"/>
    </row>
    <row r="527" spans="1:15" ht="12" outlineLevel="1" x14ac:dyDescent="0.2">
      <c r="A527" s="111">
        <v>6416</v>
      </c>
      <c r="B527" s="111"/>
      <c r="C527" s="110"/>
      <c r="D527" s="110"/>
      <c r="E527" s="110"/>
      <c r="F527" s="110" t="s">
        <v>5056</v>
      </c>
      <c r="G527" s="110" t="s">
        <v>13755</v>
      </c>
      <c r="H527" s="110" t="str">
        <f>UPPER(Table3[[#This Row],[Full Name (NEW)]])</f>
        <v>GILBERT STREET LIGHTING IMPROVEMENT DISTRICT 1994-01</v>
      </c>
      <c r="I527" s="110"/>
      <c r="J527" s="118"/>
      <c r="K527" s="75" t="s">
        <v>11576</v>
      </c>
      <c r="L527" s="75"/>
      <c r="M527" s="75"/>
      <c r="N527" s="75"/>
      <c r="O527" s="75"/>
    </row>
    <row r="528" spans="1:15" ht="12" outlineLevel="1" x14ac:dyDescent="0.2">
      <c r="A528" s="111">
        <v>6417</v>
      </c>
      <c r="B528" s="111"/>
      <c r="C528" s="110"/>
      <c r="D528" s="110"/>
      <c r="E528" s="110"/>
      <c r="F528" s="110" t="s">
        <v>5060</v>
      </c>
      <c r="G528" s="110" t="s">
        <v>13756</v>
      </c>
      <c r="H528" s="110" t="str">
        <f>UPPER(Table3[[#This Row],[Full Name (NEW)]])</f>
        <v>GILBERT STREET LIGHTING IMPROVEMENT DISTRICT 1994-02</v>
      </c>
      <c r="I528" s="110"/>
      <c r="J528" s="118"/>
      <c r="K528" s="75" t="s">
        <v>11576</v>
      </c>
      <c r="L528" s="75"/>
      <c r="M528" s="75"/>
      <c r="N528" s="75"/>
      <c r="O528" s="75"/>
    </row>
    <row r="529" spans="1:15" ht="12" outlineLevel="1" x14ac:dyDescent="0.2">
      <c r="A529" s="111">
        <v>6418</v>
      </c>
      <c r="B529" s="111"/>
      <c r="C529" s="110"/>
      <c r="D529" s="110"/>
      <c r="E529" s="110"/>
      <c r="F529" s="110" t="s">
        <v>5120</v>
      </c>
      <c r="G529" s="110" t="s">
        <v>13757</v>
      </c>
      <c r="H529" s="110" t="str">
        <f>UPPER(Table3[[#This Row],[Full Name (NEW)]])</f>
        <v>GILBERT STREET LIGHTING IMPROVEMENT DISTRICT 1994-03</v>
      </c>
      <c r="I529" s="110"/>
      <c r="J529" s="118"/>
      <c r="K529" s="75" t="s">
        <v>11576</v>
      </c>
      <c r="L529" s="75"/>
      <c r="M529" s="75"/>
      <c r="N529" s="75"/>
      <c r="O529" s="75"/>
    </row>
    <row r="530" spans="1:15" ht="12" outlineLevel="1" x14ac:dyDescent="0.2">
      <c r="A530" s="111">
        <v>6419</v>
      </c>
      <c r="B530" s="111"/>
      <c r="C530" s="110"/>
      <c r="D530" s="110"/>
      <c r="E530" s="110"/>
      <c r="F530" s="110" t="s">
        <v>5072</v>
      </c>
      <c r="G530" s="110" t="s">
        <v>13758</v>
      </c>
      <c r="H530" s="110" t="str">
        <f>UPPER(Table3[[#This Row],[Full Name (NEW)]])</f>
        <v>GILBERT STREET LIGHTING IMPROVEMENT DISTRICT 1994-04</v>
      </c>
      <c r="I530" s="110"/>
      <c r="J530" s="118"/>
      <c r="K530" s="75" t="s">
        <v>11576</v>
      </c>
      <c r="L530" s="75"/>
      <c r="M530" s="75"/>
      <c r="N530" s="75"/>
      <c r="O530" s="75"/>
    </row>
    <row r="531" spans="1:15" ht="12" outlineLevel="1" x14ac:dyDescent="0.2">
      <c r="A531" s="111">
        <v>6420</v>
      </c>
      <c r="B531" s="111"/>
      <c r="C531" s="110"/>
      <c r="D531" s="110"/>
      <c r="E531" s="110"/>
      <c r="F531" s="110" t="s">
        <v>5076</v>
      </c>
      <c r="G531" s="110" t="s">
        <v>13759</v>
      </c>
      <c r="H531" s="110" t="str">
        <f>UPPER(Table3[[#This Row],[Full Name (NEW)]])</f>
        <v>GILBERT STREET LIGHTING IMPROVEMENT DISTRICT 1994-05</v>
      </c>
      <c r="I531" s="110"/>
      <c r="J531" s="118"/>
      <c r="K531" s="75" t="s">
        <v>11576</v>
      </c>
      <c r="L531" s="75"/>
      <c r="M531" s="75"/>
      <c r="N531" s="75"/>
      <c r="O531" s="75"/>
    </row>
    <row r="532" spans="1:15" ht="12" outlineLevel="1" x14ac:dyDescent="0.2">
      <c r="A532" s="111">
        <v>6421</v>
      </c>
      <c r="B532" s="111"/>
      <c r="C532" s="110"/>
      <c r="D532" s="110"/>
      <c r="E532" s="110"/>
      <c r="F532" s="110" t="s">
        <v>5080</v>
      </c>
      <c r="G532" s="110" t="s">
        <v>13760</v>
      </c>
      <c r="H532" s="110" t="str">
        <f>UPPER(Table3[[#This Row],[Full Name (NEW)]])</f>
        <v>GILBERT STREET LIGHTING IMPROVEMENT DISTRICT 1994-06</v>
      </c>
      <c r="I532" s="110"/>
      <c r="J532" s="118"/>
      <c r="K532" s="75" t="s">
        <v>11576</v>
      </c>
      <c r="L532" s="75"/>
      <c r="M532" s="75"/>
      <c r="N532" s="75"/>
      <c r="O532" s="75"/>
    </row>
    <row r="533" spans="1:15" ht="12" outlineLevel="1" x14ac:dyDescent="0.2">
      <c r="A533" s="111">
        <v>6422</v>
      </c>
      <c r="B533" s="111"/>
      <c r="C533" s="110"/>
      <c r="D533" s="110"/>
      <c r="E533" s="110"/>
      <c r="F533" s="110" t="s">
        <v>5084</v>
      </c>
      <c r="G533" s="110" t="s">
        <v>13761</v>
      </c>
      <c r="H533" s="110" t="str">
        <f>UPPER(Table3[[#This Row],[Full Name (NEW)]])</f>
        <v>GILBERT STREET LIGHTING IMPROVEMENT DISTRICT 1994-07</v>
      </c>
      <c r="I533" s="110"/>
      <c r="J533" s="118"/>
      <c r="K533" s="75" t="s">
        <v>11576</v>
      </c>
      <c r="L533" s="75"/>
      <c r="M533" s="75"/>
      <c r="N533" s="75"/>
      <c r="O533" s="75"/>
    </row>
    <row r="534" spans="1:15" ht="12" outlineLevel="1" x14ac:dyDescent="0.2">
      <c r="A534" s="111">
        <v>6423</v>
      </c>
      <c r="B534" s="111"/>
      <c r="C534" s="110"/>
      <c r="D534" s="110"/>
      <c r="E534" s="110"/>
      <c r="F534" s="110" t="s">
        <v>5088</v>
      </c>
      <c r="G534" s="110" t="s">
        <v>13762</v>
      </c>
      <c r="H534" s="110" t="str">
        <f>UPPER(Table3[[#This Row],[Full Name (NEW)]])</f>
        <v>GILBERT STREET LIGHTING IMPROVEMENT DISTRICT 1994-08</v>
      </c>
      <c r="I534" s="110"/>
      <c r="J534" s="118"/>
      <c r="K534" s="75" t="s">
        <v>11576</v>
      </c>
      <c r="L534" s="75"/>
      <c r="M534" s="75"/>
      <c r="N534" s="75"/>
      <c r="O534" s="75"/>
    </row>
    <row r="535" spans="1:15" ht="12" outlineLevel="1" x14ac:dyDescent="0.2">
      <c r="A535" s="111">
        <v>6424</v>
      </c>
      <c r="B535" s="111"/>
      <c r="C535" s="110"/>
      <c r="D535" s="110"/>
      <c r="E535" s="110"/>
      <c r="F535" s="110" t="s">
        <v>5092</v>
      </c>
      <c r="G535" s="110" t="s">
        <v>13763</v>
      </c>
      <c r="H535" s="110" t="str">
        <f>UPPER(Table3[[#This Row],[Full Name (NEW)]])</f>
        <v>GILBERT STREET LIGHTING IMPROVEMENT DISTRICT 1994-09</v>
      </c>
      <c r="I535" s="110"/>
      <c r="J535" s="118"/>
      <c r="K535" s="75" t="s">
        <v>11576</v>
      </c>
      <c r="L535" s="75"/>
      <c r="M535" s="75"/>
      <c r="N535" s="75"/>
      <c r="O535" s="75"/>
    </row>
    <row r="536" spans="1:15" ht="12" outlineLevel="1" x14ac:dyDescent="0.2">
      <c r="A536" s="111">
        <v>6425</v>
      </c>
      <c r="B536" s="111"/>
      <c r="C536" s="110"/>
      <c r="D536" s="110"/>
      <c r="E536" s="110"/>
      <c r="F536" s="110" t="s">
        <v>5224</v>
      </c>
      <c r="G536" s="110" t="s">
        <v>13764</v>
      </c>
      <c r="H536" s="110" t="str">
        <f>UPPER(Table3[[#This Row],[Full Name (NEW)]])</f>
        <v>GILBERT STREET LIGHTING IMPROVEMENT DISTRICT 1994-10</v>
      </c>
      <c r="I536" s="110"/>
      <c r="J536" s="118"/>
      <c r="K536" s="75" t="s">
        <v>11576</v>
      </c>
      <c r="L536" s="75"/>
      <c r="M536" s="75"/>
      <c r="N536" s="75"/>
      <c r="O536" s="75"/>
    </row>
    <row r="537" spans="1:15" ht="12" outlineLevel="1" x14ac:dyDescent="0.2">
      <c r="A537" s="111">
        <v>6426</v>
      </c>
      <c r="B537" s="111"/>
      <c r="C537" s="110"/>
      <c r="D537" s="110"/>
      <c r="E537" s="110"/>
      <c r="F537" s="110" t="s">
        <v>5204</v>
      </c>
      <c r="G537" s="110" t="s">
        <v>13765</v>
      </c>
      <c r="H537" s="110" t="str">
        <f>UPPER(Table3[[#This Row],[Full Name (NEW)]])</f>
        <v>GILBERT STREET LIGHTING IMPROVEMENT DISTRICT 1994-11</v>
      </c>
      <c r="I537" s="110"/>
      <c r="J537" s="118"/>
      <c r="K537" s="75" t="s">
        <v>11576</v>
      </c>
      <c r="L537" s="75"/>
      <c r="M537" s="75"/>
      <c r="N537" s="75"/>
      <c r="O537" s="75"/>
    </row>
    <row r="538" spans="1:15" ht="12" outlineLevel="1" x14ac:dyDescent="0.2">
      <c r="A538" s="111">
        <v>6427</v>
      </c>
      <c r="B538" s="111"/>
      <c r="C538" s="110"/>
      <c r="D538" s="110"/>
      <c r="E538" s="110"/>
      <c r="F538" s="110" t="s">
        <v>5208</v>
      </c>
      <c r="G538" s="110" t="s">
        <v>13766</v>
      </c>
      <c r="H538" s="110" t="str">
        <f>UPPER(Table3[[#This Row],[Full Name (NEW)]])</f>
        <v>GILBERT STREET LIGHTING IMPROVEMENT DISTRICT 1994-12</v>
      </c>
      <c r="I538" s="110"/>
      <c r="J538" s="118"/>
      <c r="K538" s="75" t="s">
        <v>11576</v>
      </c>
      <c r="L538" s="75"/>
      <c r="M538" s="75"/>
      <c r="N538" s="75"/>
      <c r="O538" s="75"/>
    </row>
    <row r="539" spans="1:15" ht="12" outlineLevel="1" x14ac:dyDescent="0.2">
      <c r="A539" s="111">
        <v>6428</v>
      </c>
      <c r="B539" s="111"/>
      <c r="C539" s="110"/>
      <c r="D539" s="110"/>
      <c r="E539" s="110"/>
      <c r="F539" s="110" t="s">
        <v>5148</v>
      </c>
      <c r="G539" s="110" t="s">
        <v>13767</v>
      </c>
      <c r="H539" s="110" t="str">
        <f>UPPER(Table3[[#This Row],[Full Name (NEW)]])</f>
        <v>GILBERT STREET LIGHTING IMPROVEMENT DISTRICT 1994-14</v>
      </c>
      <c r="I539" s="110"/>
      <c r="J539" s="118"/>
      <c r="K539" s="75" t="s">
        <v>11576</v>
      </c>
      <c r="L539" s="75"/>
      <c r="M539" s="75"/>
      <c r="N539" s="75"/>
      <c r="O539" s="75"/>
    </row>
    <row r="540" spans="1:15" ht="12" outlineLevel="1" x14ac:dyDescent="0.2">
      <c r="A540" s="111">
        <v>6429</v>
      </c>
      <c r="B540" s="111"/>
      <c r="C540" s="110"/>
      <c r="D540" s="110"/>
      <c r="E540" s="110"/>
      <c r="F540" s="110" t="s">
        <v>5152</v>
      </c>
      <c r="G540" s="110" t="s">
        <v>13768</v>
      </c>
      <c r="H540" s="110" t="str">
        <f>UPPER(Table3[[#This Row],[Full Name (NEW)]])</f>
        <v>GILBERT STREET LIGHTING IMPROVEMENT DISTRICT 1994-15</v>
      </c>
      <c r="I540" s="110"/>
      <c r="J540" s="118"/>
      <c r="K540" s="75" t="s">
        <v>11576</v>
      </c>
      <c r="L540" s="75"/>
      <c r="M540" s="75"/>
      <c r="N540" s="75"/>
      <c r="O540" s="75"/>
    </row>
    <row r="541" spans="1:15" ht="12" outlineLevel="1" x14ac:dyDescent="0.2">
      <c r="A541" s="111">
        <v>6430</v>
      </c>
      <c r="B541" s="111"/>
      <c r="C541" s="110"/>
      <c r="D541" s="110"/>
      <c r="E541" s="110"/>
      <c r="F541" s="110" t="s">
        <v>5156</v>
      </c>
      <c r="G541" s="110" t="s">
        <v>13769</v>
      </c>
      <c r="H541" s="110" t="str">
        <f>UPPER(Table3[[#This Row],[Full Name (NEW)]])</f>
        <v>GILBERT STREET LIGHTING IMPROVEMENT DISTRICT 1994-16</v>
      </c>
      <c r="I541" s="110"/>
      <c r="J541" s="118"/>
      <c r="K541" s="75" t="s">
        <v>11576</v>
      </c>
      <c r="L541" s="75"/>
      <c r="M541" s="75"/>
      <c r="N541" s="75"/>
      <c r="O541" s="75"/>
    </row>
    <row r="542" spans="1:15" ht="12" outlineLevel="1" x14ac:dyDescent="0.2">
      <c r="A542" s="111">
        <v>6431</v>
      </c>
      <c r="B542" s="111"/>
      <c r="C542" s="110"/>
      <c r="D542" s="110"/>
      <c r="E542" s="110"/>
      <c r="F542" s="110" t="s">
        <v>5136</v>
      </c>
      <c r="G542" s="110" t="s">
        <v>13770</v>
      </c>
      <c r="H542" s="110" t="str">
        <f>UPPER(Table3[[#This Row],[Full Name (NEW)]])</f>
        <v>GILBERT STREET LIGHTING IMPROVEMENT DISTRICT 1994-18</v>
      </c>
      <c r="I542" s="110"/>
      <c r="J542" s="118"/>
      <c r="K542" s="75" t="s">
        <v>11576</v>
      </c>
      <c r="L542" s="75"/>
      <c r="M542" s="75"/>
      <c r="N542" s="75"/>
      <c r="O542" s="75"/>
    </row>
    <row r="543" spans="1:15" ht="12" outlineLevel="1" x14ac:dyDescent="0.2">
      <c r="A543" s="111">
        <v>6432</v>
      </c>
      <c r="B543" s="111"/>
      <c r="C543" s="110"/>
      <c r="D543" s="110"/>
      <c r="E543" s="110"/>
      <c r="F543" s="110" t="s">
        <v>5144</v>
      </c>
      <c r="G543" s="110" t="s">
        <v>13771</v>
      </c>
      <c r="H543" s="110" t="str">
        <f>UPPER(Table3[[#This Row],[Full Name (NEW)]])</f>
        <v>GILBERT STREET LIGHTING IMPROVEMENT DISTRICT 1994-19</v>
      </c>
      <c r="I543" s="110"/>
      <c r="J543" s="118"/>
      <c r="K543" s="75" t="s">
        <v>11576</v>
      </c>
      <c r="L543" s="75"/>
      <c r="M543" s="75"/>
      <c r="N543" s="75"/>
      <c r="O543" s="75"/>
    </row>
    <row r="544" spans="1:15" ht="12" outlineLevel="1" x14ac:dyDescent="0.2">
      <c r="A544" s="111">
        <v>6433</v>
      </c>
      <c r="B544" s="111"/>
      <c r="C544" s="110"/>
      <c r="D544" s="110"/>
      <c r="E544" s="110"/>
      <c r="F544" s="110" t="s">
        <v>5184</v>
      </c>
      <c r="G544" s="110" t="s">
        <v>13772</v>
      </c>
      <c r="H544" s="110" t="str">
        <f>UPPER(Table3[[#This Row],[Full Name (NEW)]])</f>
        <v>GILBERT STREET LIGHTING IMPROVEMENT DISTRICT 1994-20</v>
      </c>
      <c r="I544" s="110"/>
      <c r="J544" s="118"/>
      <c r="K544" s="75" t="s">
        <v>11576</v>
      </c>
      <c r="L544" s="75"/>
      <c r="M544" s="75"/>
      <c r="N544" s="75"/>
      <c r="O544" s="75"/>
    </row>
    <row r="545" spans="1:15" ht="12" outlineLevel="1" x14ac:dyDescent="0.2">
      <c r="A545" s="111">
        <v>6434</v>
      </c>
      <c r="B545" s="111"/>
      <c r="C545" s="110"/>
      <c r="D545" s="110"/>
      <c r="E545" s="110"/>
      <c r="F545" s="110" t="s">
        <v>5180</v>
      </c>
      <c r="G545" s="110" t="s">
        <v>13773</v>
      </c>
      <c r="H545" s="110" t="str">
        <f>UPPER(Table3[[#This Row],[Full Name (NEW)]])</f>
        <v>GILBERT STREET LIGHTING IMPROVEMENT DISTRICT 1994-21</v>
      </c>
      <c r="I545" s="110"/>
      <c r="J545" s="118"/>
      <c r="K545" s="75" t="s">
        <v>11576</v>
      </c>
      <c r="L545" s="75"/>
      <c r="M545" s="75"/>
      <c r="N545" s="75"/>
      <c r="O545" s="75"/>
    </row>
    <row r="546" spans="1:15" ht="12" outlineLevel="1" x14ac:dyDescent="0.2">
      <c r="A546" s="111">
        <v>6435</v>
      </c>
      <c r="B546" s="111"/>
      <c r="C546" s="110"/>
      <c r="D546" s="110"/>
      <c r="E546" s="110"/>
      <c r="F546" s="110" t="s">
        <v>5176</v>
      </c>
      <c r="G546" s="110" t="s">
        <v>13774</v>
      </c>
      <c r="H546" s="110" t="str">
        <f>UPPER(Table3[[#This Row],[Full Name (NEW)]])</f>
        <v>GILBERT STREET LIGHTING IMPROVEMENT DISTRICT 1994-22</v>
      </c>
      <c r="I546" s="110"/>
      <c r="J546" s="118"/>
      <c r="K546" s="75" t="s">
        <v>11576</v>
      </c>
      <c r="L546" s="75"/>
      <c r="M546" s="75"/>
      <c r="N546" s="75"/>
      <c r="O546" s="75"/>
    </row>
    <row r="547" spans="1:15" ht="12" outlineLevel="1" x14ac:dyDescent="0.2">
      <c r="A547" s="111">
        <v>6436</v>
      </c>
      <c r="B547" s="111"/>
      <c r="C547" s="110"/>
      <c r="D547" s="110"/>
      <c r="E547" s="110"/>
      <c r="F547" s="110" t="s">
        <v>5172</v>
      </c>
      <c r="G547" s="110" t="s">
        <v>13775</v>
      </c>
      <c r="H547" s="110" t="str">
        <f>UPPER(Table3[[#This Row],[Full Name (NEW)]])</f>
        <v>GILBERT STREET LIGHTING IMPROVEMENT DISTRICT 1994-23</v>
      </c>
      <c r="I547" s="110"/>
      <c r="J547" s="118"/>
      <c r="K547" s="75" t="s">
        <v>11576</v>
      </c>
      <c r="L547" s="75"/>
      <c r="M547" s="75"/>
      <c r="N547" s="75"/>
      <c r="O547" s="75"/>
    </row>
    <row r="548" spans="1:15" ht="12" outlineLevel="1" x14ac:dyDescent="0.2">
      <c r="A548" s="111">
        <v>6437</v>
      </c>
      <c r="B548" s="111"/>
      <c r="C548" s="110"/>
      <c r="D548" s="110"/>
      <c r="E548" s="110"/>
      <c r="F548" s="110" t="s">
        <v>5228</v>
      </c>
      <c r="G548" s="110" t="s">
        <v>13776</v>
      </c>
      <c r="H548" s="110" t="str">
        <f>UPPER(Table3[[#This Row],[Full Name (NEW)]])</f>
        <v>GILBERT STREET LIGHTING IMPROVEMENT DISTRICT 1994-24</v>
      </c>
      <c r="I548" s="110"/>
      <c r="J548" s="118"/>
      <c r="K548" s="75" t="s">
        <v>11576</v>
      </c>
      <c r="L548" s="75"/>
      <c r="M548" s="75"/>
      <c r="N548" s="75"/>
      <c r="O548" s="75"/>
    </row>
    <row r="549" spans="1:15" ht="12" outlineLevel="1" x14ac:dyDescent="0.2">
      <c r="A549" s="111">
        <v>6438</v>
      </c>
      <c r="B549" s="111"/>
      <c r="C549" s="110"/>
      <c r="D549" s="110"/>
      <c r="E549" s="110"/>
      <c r="F549" s="110" t="s">
        <v>5236</v>
      </c>
      <c r="G549" s="110" t="s">
        <v>13777</v>
      </c>
      <c r="H549" s="110" t="str">
        <f>UPPER(Table3[[#This Row],[Full Name (NEW)]])</f>
        <v>GILBERT STREET LIGHTING IMPROVEMENT DISTRICT 1994-26</v>
      </c>
      <c r="I549" s="110"/>
      <c r="J549" s="118"/>
      <c r="K549" s="75" t="s">
        <v>11576</v>
      </c>
      <c r="L549" s="75"/>
      <c r="M549" s="75"/>
      <c r="N549" s="75"/>
      <c r="O549" s="75"/>
    </row>
    <row r="550" spans="1:15" ht="12" outlineLevel="1" x14ac:dyDescent="0.2">
      <c r="A550" s="111">
        <v>6439</v>
      </c>
      <c r="B550" s="111"/>
      <c r="C550" s="110"/>
      <c r="D550" s="110"/>
      <c r="E550" s="110"/>
      <c r="F550" s="110" t="s">
        <v>5240</v>
      </c>
      <c r="G550" s="110" t="s">
        <v>13778</v>
      </c>
      <c r="H550" s="110" t="str">
        <f>UPPER(Table3[[#This Row],[Full Name (NEW)]])</f>
        <v>GILBERT STREET LIGHTING IMPROVEMENT DISTRICT 1994-28</v>
      </c>
      <c r="I550" s="110"/>
      <c r="J550" s="118"/>
      <c r="K550" s="75" t="s">
        <v>11576</v>
      </c>
      <c r="L550" s="75"/>
      <c r="M550" s="75"/>
      <c r="N550" s="75"/>
      <c r="O550" s="75"/>
    </row>
    <row r="551" spans="1:15" ht="12" outlineLevel="1" x14ac:dyDescent="0.2">
      <c r="A551" s="111">
        <v>6440</v>
      </c>
      <c r="B551" s="111"/>
      <c r="C551" s="110"/>
      <c r="D551" s="110"/>
      <c r="E551" s="110"/>
      <c r="F551" s="110" t="s">
        <v>5244</v>
      </c>
      <c r="G551" s="110" t="s">
        <v>13779</v>
      </c>
      <c r="H551" s="110" t="str">
        <f>UPPER(Table3[[#This Row],[Full Name (NEW)]])</f>
        <v>GILBERT STREET LIGHTING IMPROVEMENT DISTRICT 1994-29</v>
      </c>
      <c r="I551" s="110"/>
      <c r="J551" s="118"/>
      <c r="K551" s="75" t="s">
        <v>11576</v>
      </c>
      <c r="L551" s="75"/>
      <c r="M551" s="75"/>
      <c r="N551" s="75"/>
      <c r="O551" s="75"/>
    </row>
    <row r="552" spans="1:15" ht="12" outlineLevel="1" x14ac:dyDescent="0.2">
      <c r="A552" s="111">
        <v>6441</v>
      </c>
      <c r="B552" s="111"/>
      <c r="C552" s="110"/>
      <c r="D552" s="110"/>
      <c r="E552" s="110"/>
      <c r="F552" s="110" t="s">
        <v>5280</v>
      </c>
      <c r="G552" s="110" t="s">
        <v>13780</v>
      </c>
      <c r="H552" s="110" t="str">
        <f>UPPER(Table3[[#This Row],[Full Name (NEW)]])</f>
        <v>GILBERT STREET LIGHTING IMPROVEMENT DISTRICT 1994-30</v>
      </c>
      <c r="I552" s="110"/>
      <c r="J552" s="118"/>
      <c r="K552" s="75" t="s">
        <v>11576</v>
      </c>
      <c r="L552" s="75"/>
      <c r="M552" s="75"/>
      <c r="N552" s="75"/>
      <c r="O552" s="75"/>
    </row>
    <row r="553" spans="1:15" ht="12" outlineLevel="1" x14ac:dyDescent="0.2">
      <c r="A553" s="111">
        <v>6442</v>
      </c>
      <c r="B553" s="111"/>
      <c r="C553" s="110"/>
      <c r="D553" s="110"/>
      <c r="E553" s="110"/>
      <c r="F553" s="110" t="s">
        <v>5284</v>
      </c>
      <c r="G553" s="110" t="s">
        <v>13781</v>
      </c>
      <c r="H553" s="110" t="str">
        <f>UPPER(Table3[[#This Row],[Full Name (NEW)]])</f>
        <v>GILBERT STREET LIGHTING IMPROVEMENT DISTRICT 1994-31</v>
      </c>
      <c r="I553" s="110"/>
      <c r="J553" s="118"/>
      <c r="K553" s="75" t="s">
        <v>11576</v>
      </c>
      <c r="L553" s="75"/>
      <c r="M553" s="75"/>
      <c r="N553" s="75"/>
      <c r="O553" s="75"/>
    </row>
    <row r="554" spans="1:15" ht="12" outlineLevel="1" x14ac:dyDescent="0.2">
      <c r="A554" s="111">
        <v>6443</v>
      </c>
      <c r="B554" s="111"/>
      <c r="C554" s="110"/>
      <c r="D554" s="110"/>
      <c r="E554" s="110"/>
      <c r="F554" s="110" t="s">
        <v>5863</v>
      </c>
      <c r="G554" s="110" t="s">
        <v>13782</v>
      </c>
      <c r="H554" s="110" t="str">
        <f>UPPER(Table3[[#This Row],[Full Name (NEW)]])</f>
        <v>GILBERT STREET LIGHTING IMPROVEMENT DISTRICT 1995-42</v>
      </c>
      <c r="I554" s="110"/>
      <c r="J554" s="118"/>
      <c r="K554" s="75" t="s">
        <v>11576</v>
      </c>
      <c r="L554" s="75"/>
      <c r="M554" s="75"/>
      <c r="N554" s="75"/>
      <c r="O554" s="75"/>
    </row>
    <row r="555" spans="1:15" ht="12" outlineLevel="1" x14ac:dyDescent="0.2">
      <c r="A555" s="111">
        <v>6444</v>
      </c>
      <c r="B555" s="111"/>
      <c r="C555" s="110"/>
      <c r="D555" s="110"/>
      <c r="E555" s="110"/>
      <c r="F555" s="110" t="s">
        <v>5871</v>
      </c>
      <c r="G555" s="110" t="s">
        <v>13783</v>
      </c>
      <c r="H555" s="110" t="str">
        <f>UPPER(Table3[[#This Row],[Full Name (NEW)]])</f>
        <v>GILBERT STREET LIGHTING IMPROVEMENT DISTRICT 1996-01</v>
      </c>
      <c r="I555" s="110"/>
      <c r="J555" s="118"/>
      <c r="K555" s="75" t="s">
        <v>11576</v>
      </c>
      <c r="L555" s="75"/>
      <c r="M555" s="75"/>
      <c r="N555" s="75"/>
      <c r="O555" s="75"/>
    </row>
    <row r="556" spans="1:15" ht="12" outlineLevel="1" x14ac:dyDescent="0.2">
      <c r="A556" s="111">
        <v>6445</v>
      </c>
      <c r="B556" s="111"/>
      <c r="C556" s="110"/>
      <c r="D556" s="110"/>
      <c r="E556" s="110"/>
      <c r="F556" s="110" t="s">
        <v>5867</v>
      </c>
      <c r="G556" s="110" t="s">
        <v>13784</v>
      </c>
      <c r="H556" s="110" t="str">
        <f>UPPER(Table3[[#This Row],[Full Name (NEW)]])</f>
        <v>GILBERT STREET LIGHTING IMPROVEMENT DISTRICT 1996-03</v>
      </c>
      <c r="I556" s="110"/>
      <c r="J556" s="118"/>
      <c r="K556" s="75" t="s">
        <v>11576</v>
      </c>
      <c r="L556" s="75"/>
      <c r="M556" s="75"/>
      <c r="N556" s="75"/>
      <c r="O556" s="75"/>
    </row>
    <row r="557" spans="1:15" ht="12" outlineLevel="1" x14ac:dyDescent="0.2">
      <c r="A557" s="111">
        <v>6446</v>
      </c>
      <c r="B557" s="111"/>
      <c r="C557" s="110"/>
      <c r="D557" s="110"/>
      <c r="E557" s="110"/>
      <c r="F557" s="110" t="s">
        <v>6194</v>
      </c>
      <c r="G557" s="110" t="s">
        <v>13785</v>
      </c>
      <c r="H557" s="110" t="str">
        <f>UPPER(Table3[[#This Row],[Full Name (NEW)]])</f>
        <v>GILBERT STREET LIGHTING IMPROVEMENT DISTRICT 1998-13</v>
      </c>
      <c r="I557" s="110"/>
      <c r="J557" s="118"/>
      <c r="K557" s="75" t="s">
        <v>11576</v>
      </c>
      <c r="L557" s="75"/>
      <c r="M557" s="75"/>
      <c r="N557" s="75"/>
      <c r="O557" s="75"/>
    </row>
    <row r="558" spans="1:15" ht="12" outlineLevel="1" x14ac:dyDescent="0.2">
      <c r="A558" s="111">
        <v>6447</v>
      </c>
      <c r="B558" s="111"/>
      <c r="C558" s="110"/>
      <c r="D558" s="110"/>
      <c r="E558" s="110"/>
      <c r="F558" s="110" t="s">
        <v>4687</v>
      </c>
      <c r="G558" s="110" t="s">
        <v>13786</v>
      </c>
      <c r="H558" s="110" t="str">
        <f>UPPER(Table3[[#This Row],[Full Name (NEW)]])</f>
        <v>GILBERT STREET LIGHTING IMPROVEMENT DISTRICT 1992-02</v>
      </c>
      <c r="I558" s="110"/>
      <c r="J558" s="118"/>
      <c r="K558" s="75" t="s">
        <v>11576</v>
      </c>
      <c r="L558" s="75"/>
      <c r="M558" s="75"/>
      <c r="N558" s="75"/>
      <c r="O558" s="75"/>
    </row>
    <row r="559" spans="1:15" ht="12" outlineLevel="1" x14ac:dyDescent="0.2">
      <c r="A559" s="111">
        <v>6448</v>
      </c>
      <c r="B559" s="111"/>
      <c r="C559" s="110"/>
      <c r="D559" s="110"/>
      <c r="E559" s="110"/>
      <c r="F559" s="110" t="s">
        <v>4675</v>
      </c>
      <c r="G559" s="110" t="s">
        <v>13787</v>
      </c>
      <c r="H559" s="110" t="str">
        <f>UPPER(Table3[[#This Row],[Full Name (NEW)]])</f>
        <v>GILBERT STREET LIGHTING IMPROVEMENT DISTRICT 1991-04</v>
      </c>
      <c r="I559" s="110"/>
      <c r="J559" s="118"/>
      <c r="K559" s="75" t="s">
        <v>11576</v>
      </c>
      <c r="L559" s="75"/>
      <c r="M559" s="75"/>
      <c r="N559" s="75"/>
      <c r="O559" s="75"/>
    </row>
    <row r="560" spans="1:15" ht="12" outlineLevel="1" x14ac:dyDescent="0.2">
      <c r="A560" s="111">
        <v>6449</v>
      </c>
      <c r="B560" s="111"/>
      <c r="C560" s="110"/>
      <c r="D560" s="110"/>
      <c r="E560" s="110"/>
      <c r="F560" s="110" t="s">
        <v>4683</v>
      </c>
      <c r="G560" s="110" t="s">
        <v>13788</v>
      </c>
      <c r="H560" s="110" t="str">
        <f>UPPER(Table3[[#This Row],[Full Name (NEW)]])</f>
        <v>GILBERT STREET LIGHTING IMPROVEMENT DISTRICT 1991-05</v>
      </c>
      <c r="I560" s="110"/>
      <c r="J560" s="118"/>
      <c r="K560" s="75" t="s">
        <v>11576</v>
      </c>
      <c r="L560" s="75"/>
      <c r="M560" s="75"/>
      <c r="N560" s="75"/>
      <c r="O560" s="75"/>
    </row>
    <row r="561" spans="1:15" ht="12" outlineLevel="1" x14ac:dyDescent="0.2">
      <c r="A561" s="111">
        <v>6450</v>
      </c>
      <c r="B561" s="111"/>
      <c r="C561" s="110"/>
      <c r="D561" s="110"/>
      <c r="E561" s="110"/>
      <c r="F561" s="110" t="s">
        <v>4679</v>
      </c>
      <c r="G561" s="110" t="s">
        <v>13789</v>
      </c>
      <c r="H561" s="110" t="str">
        <f>UPPER(Table3[[#This Row],[Full Name (NEW)]])</f>
        <v>GILBERT STREET LIGHTING IMPROVEMENT DISTRICT 1991-06</v>
      </c>
      <c r="I561" s="110"/>
      <c r="J561" s="118"/>
      <c r="K561" s="75" t="s">
        <v>11576</v>
      </c>
      <c r="L561" s="75"/>
      <c r="M561" s="75"/>
      <c r="N561" s="75"/>
      <c r="O561" s="75"/>
    </row>
    <row r="562" spans="1:15" ht="12" outlineLevel="1" x14ac:dyDescent="0.2">
      <c r="A562" s="111">
        <v>6451</v>
      </c>
      <c r="B562" s="111"/>
      <c r="C562" s="110"/>
      <c r="D562" s="110"/>
      <c r="E562" s="110"/>
      <c r="F562" s="110" t="s">
        <v>4667</v>
      </c>
      <c r="G562" s="110" t="s">
        <v>13790</v>
      </c>
      <c r="H562" s="110" t="str">
        <f>UPPER(Table3[[#This Row],[Full Name (NEW)]])</f>
        <v>GILBERT STREET LIGHTING IMPROVEMENT DISTRICT 1991-07</v>
      </c>
      <c r="I562" s="110"/>
      <c r="J562" s="118"/>
      <c r="K562" s="75" t="s">
        <v>11576</v>
      </c>
      <c r="L562" s="75"/>
      <c r="M562" s="75"/>
      <c r="N562" s="75"/>
      <c r="O562" s="75"/>
    </row>
    <row r="563" spans="1:15" ht="12" outlineLevel="1" x14ac:dyDescent="0.2">
      <c r="A563" s="111">
        <v>6452</v>
      </c>
      <c r="B563" s="111"/>
      <c r="C563" s="110"/>
      <c r="D563" s="110"/>
      <c r="E563" s="110"/>
      <c r="F563" s="110" t="s">
        <v>4715</v>
      </c>
      <c r="G563" s="110" t="s">
        <v>13791</v>
      </c>
      <c r="H563" s="110" t="str">
        <f>UPPER(Table3[[#This Row],[Full Name (NEW)]])</f>
        <v>GILBERT STREET LIGHTING IMPROVEMENT DISTRICT 1992-03</v>
      </c>
      <c r="I563" s="110"/>
      <c r="J563" s="118"/>
      <c r="K563" s="75" t="s">
        <v>11576</v>
      </c>
      <c r="L563" s="75"/>
      <c r="M563" s="75"/>
      <c r="N563" s="75"/>
      <c r="O563" s="75"/>
    </row>
    <row r="564" spans="1:15" ht="12" outlineLevel="1" x14ac:dyDescent="0.2">
      <c r="A564" s="111">
        <v>6453</v>
      </c>
      <c r="B564" s="111"/>
      <c r="C564" s="110"/>
      <c r="D564" s="110"/>
      <c r="E564" s="110"/>
      <c r="F564" s="110" t="s">
        <v>5484</v>
      </c>
      <c r="G564" s="110" t="s">
        <v>13792</v>
      </c>
      <c r="H564" s="110" t="str">
        <f>UPPER(Table3[[#This Row],[Full Name (NEW)]])</f>
        <v>GILBERT STREET LIGHTING IMPROVEMENT DISTRICT 1995-40</v>
      </c>
      <c r="I564" s="110"/>
      <c r="J564" s="118"/>
      <c r="K564" s="75" t="s">
        <v>11576</v>
      </c>
      <c r="L564" s="75"/>
      <c r="M564" s="75"/>
      <c r="N564" s="75"/>
      <c r="O564" s="75"/>
    </row>
    <row r="565" spans="1:15" ht="12" outlineLevel="1" x14ac:dyDescent="0.2">
      <c r="A565" s="111">
        <v>6454</v>
      </c>
      <c r="B565" s="111"/>
      <c r="C565" s="110"/>
      <c r="D565" s="110"/>
      <c r="E565" s="110"/>
      <c r="F565" s="110" t="s">
        <v>5487</v>
      </c>
      <c r="G565" s="110" t="s">
        <v>13793</v>
      </c>
      <c r="H565" s="110" t="str">
        <f>UPPER(Table3[[#This Row],[Full Name (NEW)]])</f>
        <v>GILBERT STREET LIGHTING IMPROVEMENT DISTRICT 1995-41</v>
      </c>
      <c r="I565" s="110"/>
      <c r="J565" s="118"/>
      <c r="K565" s="75" t="s">
        <v>11576</v>
      </c>
      <c r="L565" s="75"/>
      <c r="M565" s="75"/>
      <c r="N565" s="75"/>
      <c r="O565" s="75"/>
    </row>
    <row r="566" spans="1:15" ht="12" outlineLevel="1" x14ac:dyDescent="0.2">
      <c r="A566" s="111">
        <v>6455</v>
      </c>
      <c r="B566" s="111"/>
      <c r="C566" s="110"/>
      <c r="D566" s="110"/>
      <c r="E566" s="110"/>
      <c r="F566" s="110" t="s">
        <v>5496</v>
      </c>
      <c r="G566" s="110" t="s">
        <v>13794</v>
      </c>
      <c r="H566" s="110" t="str">
        <f>UPPER(Table3[[#This Row],[Full Name (NEW)]])</f>
        <v>GILBERT STREET LIGHTING IMPROVEMENT DISTRICT 1996-02</v>
      </c>
      <c r="I566" s="110"/>
      <c r="J566" s="118"/>
      <c r="K566" s="75" t="s">
        <v>11576</v>
      </c>
      <c r="L566" s="75"/>
      <c r="M566" s="75"/>
      <c r="N566" s="75"/>
      <c r="O566" s="75"/>
    </row>
    <row r="567" spans="1:15" ht="12" outlineLevel="1" x14ac:dyDescent="0.2">
      <c r="A567" s="111">
        <v>6456</v>
      </c>
      <c r="B567" s="111"/>
      <c r="C567" s="110"/>
      <c r="D567" s="110"/>
      <c r="E567" s="110"/>
      <c r="F567" s="110" t="s">
        <v>5499</v>
      </c>
      <c r="G567" s="110" t="s">
        <v>13795</v>
      </c>
      <c r="H567" s="110" t="str">
        <f>UPPER(Table3[[#This Row],[Full Name (NEW)]])</f>
        <v>GILBERT STREET LIGHTING IMPROVEMENT DISTRICT 1996-04</v>
      </c>
      <c r="I567" s="110"/>
      <c r="J567" s="118"/>
      <c r="K567" s="75" t="s">
        <v>11576</v>
      </c>
      <c r="L567" s="75"/>
      <c r="M567" s="75"/>
      <c r="N567" s="75"/>
      <c r="O567" s="75"/>
    </row>
    <row r="568" spans="1:15" ht="12" outlineLevel="1" x14ac:dyDescent="0.2">
      <c r="A568" s="111">
        <v>6457</v>
      </c>
      <c r="B568" s="111"/>
      <c r="C568" s="110"/>
      <c r="D568" s="110"/>
      <c r="E568" s="110"/>
      <c r="F568" s="110" t="s">
        <v>5502</v>
      </c>
      <c r="G568" s="110" t="s">
        <v>13796</v>
      </c>
      <c r="H568" s="110" t="str">
        <f>UPPER(Table3[[#This Row],[Full Name (NEW)]])</f>
        <v>GILBERT STREET LIGHTING IMPROVEMENT DISTRICT 1996-05</v>
      </c>
      <c r="I568" s="110"/>
      <c r="J568" s="118"/>
      <c r="K568" s="75" t="s">
        <v>11576</v>
      </c>
      <c r="L568" s="75"/>
      <c r="M568" s="75"/>
      <c r="N568" s="75"/>
      <c r="O568" s="75"/>
    </row>
    <row r="569" spans="1:15" ht="12" outlineLevel="1" x14ac:dyDescent="0.2">
      <c r="A569" s="111">
        <v>6458</v>
      </c>
      <c r="B569" s="111"/>
      <c r="C569" s="110"/>
      <c r="D569" s="110"/>
      <c r="E569" s="110"/>
      <c r="F569" s="110" t="s">
        <v>5505</v>
      </c>
      <c r="G569" s="110" t="s">
        <v>13797</v>
      </c>
      <c r="H569" s="110" t="str">
        <f>UPPER(Table3[[#This Row],[Full Name (NEW)]])</f>
        <v>GILBERT STREET LIGHTING IMPROVEMENT DISTRICT 1996-06</v>
      </c>
      <c r="I569" s="110"/>
      <c r="J569" s="118"/>
      <c r="K569" s="75" t="s">
        <v>11576</v>
      </c>
      <c r="L569" s="75"/>
      <c r="M569" s="75"/>
      <c r="N569" s="75"/>
      <c r="O569" s="75"/>
    </row>
    <row r="570" spans="1:15" ht="12" outlineLevel="1" x14ac:dyDescent="0.2">
      <c r="A570" s="111">
        <v>6459</v>
      </c>
      <c r="B570" s="111"/>
      <c r="C570" s="110"/>
      <c r="D570" s="110"/>
      <c r="E570" s="110"/>
      <c r="F570" s="110" t="s">
        <v>5508</v>
      </c>
      <c r="G570" s="110" t="s">
        <v>13798</v>
      </c>
      <c r="H570" s="110" t="str">
        <f>UPPER(Table3[[#This Row],[Full Name (NEW)]])</f>
        <v>GILBERT STREET LIGHTING IMPROVEMENT DISTRICT 1996-07</v>
      </c>
      <c r="I570" s="110"/>
      <c r="J570" s="118"/>
      <c r="K570" s="75" t="s">
        <v>11576</v>
      </c>
      <c r="L570" s="75"/>
      <c r="M570" s="75"/>
      <c r="N570" s="75"/>
      <c r="O570" s="75"/>
    </row>
    <row r="571" spans="1:15" ht="12" outlineLevel="1" x14ac:dyDescent="0.2">
      <c r="A571" s="111">
        <v>6460</v>
      </c>
      <c r="B571" s="111"/>
      <c r="C571" s="110"/>
      <c r="D571" s="110"/>
      <c r="E571" s="110"/>
      <c r="F571" s="110" t="s">
        <v>5529</v>
      </c>
      <c r="G571" s="110" t="s">
        <v>13799</v>
      </c>
      <c r="H571" s="110" t="str">
        <f>UPPER(Table3[[#This Row],[Full Name (NEW)]])</f>
        <v>GILBERT STREET LIGHTING IMPROVEMENT DISTRICT 1996-08</v>
      </c>
      <c r="I571" s="110"/>
      <c r="J571" s="118"/>
      <c r="K571" s="75" t="s">
        <v>11576</v>
      </c>
      <c r="L571" s="75"/>
      <c r="M571" s="75"/>
      <c r="N571" s="75"/>
      <c r="O571" s="75"/>
    </row>
    <row r="572" spans="1:15" ht="12" outlineLevel="1" x14ac:dyDescent="0.2">
      <c r="A572" s="111">
        <v>6461</v>
      </c>
      <c r="B572" s="111"/>
      <c r="C572" s="110"/>
      <c r="D572" s="110"/>
      <c r="E572" s="110"/>
      <c r="F572" s="110" t="s">
        <v>5532</v>
      </c>
      <c r="G572" s="110" t="s">
        <v>13800</v>
      </c>
      <c r="H572" s="110" t="str">
        <f>UPPER(Table3[[#This Row],[Full Name (NEW)]])</f>
        <v>GILBERT STREET LIGHTING IMPROVEMENT DISTRICT 1996-09</v>
      </c>
      <c r="I572" s="110"/>
      <c r="J572" s="118"/>
      <c r="K572" s="75" t="s">
        <v>11576</v>
      </c>
      <c r="L572" s="75"/>
      <c r="M572" s="75"/>
      <c r="N572" s="75"/>
      <c r="O572" s="75"/>
    </row>
    <row r="573" spans="1:15" ht="12" outlineLevel="1" x14ac:dyDescent="0.2">
      <c r="A573" s="111">
        <v>6462</v>
      </c>
      <c r="B573" s="111"/>
      <c r="C573" s="110"/>
      <c r="D573" s="110"/>
      <c r="E573" s="110"/>
      <c r="F573" s="110" t="s">
        <v>5536</v>
      </c>
      <c r="G573" s="110" t="s">
        <v>13801</v>
      </c>
      <c r="H573" s="110" t="str">
        <f>UPPER(Table3[[#This Row],[Full Name (NEW)]])</f>
        <v>GILBERT STREET LIGHTING IMPROVEMENT DISTRICT 1996-10</v>
      </c>
      <c r="I573" s="110"/>
      <c r="J573" s="118"/>
      <c r="K573" s="75" t="s">
        <v>11576</v>
      </c>
      <c r="L573" s="75"/>
      <c r="M573" s="75"/>
      <c r="N573" s="75"/>
      <c r="O573" s="75"/>
    </row>
    <row r="574" spans="1:15" ht="12" outlineLevel="1" x14ac:dyDescent="0.2">
      <c r="A574" s="111">
        <v>6463</v>
      </c>
      <c r="B574" s="111"/>
      <c r="C574" s="110"/>
      <c r="D574" s="110"/>
      <c r="E574" s="110"/>
      <c r="F574" s="110" t="s">
        <v>5544</v>
      </c>
      <c r="G574" s="110" t="s">
        <v>13802</v>
      </c>
      <c r="H574" s="110" t="str">
        <f>UPPER(Table3[[#This Row],[Full Name (NEW)]])</f>
        <v>GILBERT STREET LIGHTING IMPROVEMENT DISTRICT 1996-11</v>
      </c>
      <c r="I574" s="110"/>
      <c r="J574" s="118"/>
      <c r="K574" s="75" t="s">
        <v>11576</v>
      </c>
      <c r="L574" s="75"/>
      <c r="M574" s="75"/>
      <c r="N574" s="75"/>
      <c r="O574" s="75"/>
    </row>
    <row r="575" spans="1:15" ht="12" outlineLevel="1" x14ac:dyDescent="0.2">
      <c r="A575" s="111">
        <v>6464</v>
      </c>
      <c r="B575" s="111"/>
      <c r="C575" s="110"/>
      <c r="D575" s="110"/>
      <c r="E575" s="110"/>
      <c r="F575" s="110" t="s">
        <v>5564</v>
      </c>
      <c r="G575" s="110" t="s">
        <v>13803</v>
      </c>
      <c r="H575" s="110" t="str">
        <f>UPPER(Table3[[#This Row],[Full Name (NEW)]])</f>
        <v>GILBERT STREET LIGHTING IMPROVEMENT DISTRICT 1996-12</v>
      </c>
      <c r="I575" s="110"/>
      <c r="J575" s="118"/>
      <c r="K575" s="75" t="s">
        <v>11576</v>
      </c>
      <c r="L575" s="75"/>
      <c r="M575" s="75"/>
      <c r="N575" s="75"/>
      <c r="O575" s="75"/>
    </row>
    <row r="576" spans="1:15" ht="12" outlineLevel="1" x14ac:dyDescent="0.2">
      <c r="A576" s="111">
        <v>6465</v>
      </c>
      <c r="B576" s="111"/>
      <c r="C576" s="110"/>
      <c r="D576" s="110"/>
      <c r="E576" s="110"/>
      <c r="F576" s="110" t="s">
        <v>5608</v>
      </c>
      <c r="G576" s="110" t="s">
        <v>13804</v>
      </c>
      <c r="H576" s="110" t="str">
        <f>UPPER(Table3[[#This Row],[Full Name (NEW)]])</f>
        <v>GILBERT STREET LIGHTING IMPROVEMENT DISTRICT 1996-16</v>
      </c>
      <c r="I576" s="110"/>
      <c r="J576" s="118"/>
      <c r="K576" s="75" t="s">
        <v>11576</v>
      </c>
      <c r="L576" s="75"/>
      <c r="M576" s="75"/>
      <c r="N576" s="75"/>
      <c r="O576" s="75"/>
    </row>
    <row r="577" spans="1:15" ht="12" outlineLevel="1" x14ac:dyDescent="0.2">
      <c r="A577" s="111">
        <v>6466</v>
      </c>
      <c r="B577" s="111"/>
      <c r="C577" s="110"/>
      <c r="D577" s="110"/>
      <c r="E577" s="110"/>
      <c r="F577" s="110" t="s">
        <v>5560</v>
      </c>
      <c r="G577" s="110" t="s">
        <v>13805</v>
      </c>
      <c r="H577" s="110" t="str">
        <f>UPPER(Table3[[#This Row],[Full Name (NEW)]])</f>
        <v>GILBERT STREET LIGHTING IMPROVEMENT DISTRICT 1996-17</v>
      </c>
      <c r="I577" s="110"/>
      <c r="J577" s="118"/>
      <c r="K577" s="75" t="s">
        <v>11576</v>
      </c>
      <c r="L577" s="75"/>
      <c r="M577" s="75"/>
      <c r="N577" s="75"/>
      <c r="O577" s="75"/>
    </row>
    <row r="578" spans="1:15" ht="12" outlineLevel="1" x14ac:dyDescent="0.2">
      <c r="A578" s="111">
        <v>6467</v>
      </c>
      <c r="B578" s="111"/>
      <c r="C578" s="110"/>
      <c r="D578" s="110"/>
      <c r="E578" s="110"/>
      <c r="F578" s="110" t="s">
        <v>5656</v>
      </c>
      <c r="G578" s="110" t="s">
        <v>13806</v>
      </c>
      <c r="H578" s="110" t="str">
        <f>UPPER(Table3[[#This Row],[Full Name (NEW)]])</f>
        <v>GILBERT STREET LIGHTING IMPROVEMENT DISTRICT 1996-19</v>
      </c>
      <c r="I578" s="110"/>
      <c r="J578" s="118"/>
      <c r="K578" s="75" t="s">
        <v>11576</v>
      </c>
      <c r="L578" s="75"/>
      <c r="M578" s="75"/>
      <c r="N578" s="75"/>
      <c r="O578" s="75"/>
    </row>
    <row r="579" spans="1:15" ht="12" outlineLevel="1" x14ac:dyDescent="0.2">
      <c r="A579" s="111">
        <v>6468</v>
      </c>
      <c r="B579" s="111"/>
      <c r="C579" s="110"/>
      <c r="D579" s="110"/>
      <c r="E579" s="110"/>
      <c r="F579" s="110" t="s">
        <v>5596</v>
      </c>
      <c r="G579" s="110" t="s">
        <v>13807</v>
      </c>
      <c r="H579" s="110" t="str">
        <f>UPPER(Table3[[#This Row],[Full Name (NEW)]])</f>
        <v>GILBERT STREET LIGHTING IMPROVEMENT DISTRICT 1996-21</v>
      </c>
      <c r="I579" s="110"/>
      <c r="J579" s="118"/>
      <c r="K579" s="75" t="s">
        <v>11576</v>
      </c>
      <c r="L579" s="75"/>
      <c r="M579" s="75"/>
      <c r="N579" s="75"/>
      <c r="O579" s="75"/>
    </row>
    <row r="580" spans="1:15" ht="12" outlineLevel="1" x14ac:dyDescent="0.2">
      <c r="A580" s="111">
        <v>6469</v>
      </c>
      <c r="B580" s="111"/>
      <c r="C580" s="110"/>
      <c r="D580" s="110"/>
      <c r="E580" s="110"/>
      <c r="F580" s="110" t="s">
        <v>5616</v>
      </c>
      <c r="G580" s="110" t="s">
        <v>13808</v>
      </c>
      <c r="H580" s="110" t="str">
        <f>UPPER(Table3[[#This Row],[Full Name (NEW)]])</f>
        <v>GILBERT STREET LIGHTING IMPROVEMENT DISTRICT 1996-22</v>
      </c>
      <c r="I580" s="110"/>
      <c r="J580" s="118"/>
      <c r="K580" s="75" t="s">
        <v>11576</v>
      </c>
      <c r="L580" s="75"/>
      <c r="M580" s="75"/>
      <c r="N580" s="75"/>
      <c r="O580" s="75"/>
    </row>
    <row r="581" spans="1:15" ht="12" outlineLevel="1" x14ac:dyDescent="0.2">
      <c r="A581" s="111">
        <v>6470</v>
      </c>
      <c r="B581" s="111"/>
      <c r="C581" s="110"/>
      <c r="D581" s="110"/>
      <c r="E581" s="110"/>
      <c r="F581" s="110" t="s">
        <v>5648</v>
      </c>
      <c r="G581" s="110" t="s">
        <v>13809</v>
      </c>
      <c r="H581" s="110" t="str">
        <f>UPPER(Table3[[#This Row],[Full Name (NEW)]])</f>
        <v>GILBERT STREET LIGHTING IMPROVEMENT DISTRICT 1996-23</v>
      </c>
      <c r="I581" s="110"/>
      <c r="J581" s="118"/>
      <c r="K581" s="75" t="s">
        <v>11576</v>
      </c>
      <c r="L581" s="75"/>
      <c r="M581" s="75"/>
      <c r="N581" s="75"/>
      <c r="O581" s="75"/>
    </row>
    <row r="582" spans="1:15" ht="12" outlineLevel="1" x14ac:dyDescent="0.2">
      <c r="A582" s="111">
        <v>6471</v>
      </c>
      <c r="B582" s="111"/>
      <c r="C582" s="110"/>
      <c r="D582" s="110"/>
      <c r="E582" s="110"/>
      <c r="F582" s="110" t="s">
        <v>5620</v>
      </c>
      <c r="G582" s="110" t="s">
        <v>13810</v>
      </c>
      <c r="H582" s="110" t="str">
        <f>UPPER(Table3[[#This Row],[Full Name (NEW)]])</f>
        <v>GILBERT STREET LIGHTING IMPROVEMENT DISTRICT 1996-26</v>
      </c>
      <c r="I582" s="110"/>
      <c r="J582" s="118"/>
      <c r="K582" s="75" t="s">
        <v>11576</v>
      </c>
      <c r="L582" s="75"/>
      <c r="M582" s="75"/>
      <c r="N582" s="75"/>
      <c r="O582" s="75"/>
    </row>
    <row r="583" spans="1:15" ht="12" outlineLevel="1" x14ac:dyDescent="0.2">
      <c r="A583" s="111">
        <v>6472</v>
      </c>
      <c r="B583" s="111"/>
      <c r="C583" s="110"/>
      <c r="D583" s="110"/>
      <c r="E583" s="110"/>
      <c r="F583" s="110" t="s">
        <v>5636</v>
      </c>
      <c r="G583" s="110" t="s">
        <v>13811</v>
      </c>
      <c r="H583" s="110" t="str">
        <f>UPPER(Table3[[#This Row],[Full Name (NEW)]])</f>
        <v>GILBERT STREET LIGHTING IMPROVEMENT DISTRICT 1996-31</v>
      </c>
      <c r="I583" s="110"/>
      <c r="J583" s="118"/>
      <c r="K583" s="75" t="s">
        <v>11576</v>
      </c>
      <c r="L583" s="75"/>
      <c r="M583" s="75"/>
      <c r="N583" s="75"/>
      <c r="O583" s="75"/>
    </row>
    <row r="584" spans="1:15" ht="12" outlineLevel="1" x14ac:dyDescent="0.2">
      <c r="A584" s="111">
        <v>6473</v>
      </c>
      <c r="B584" s="111"/>
      <c r="C584" s="110"/>
      <c r="D584" s="110"/>
      <c r="E584" s="110"/>
      <c r="F584" s="110" t="s">
        <v>6446</v>
      </c>
      <c r="G584" s="110" t="s">
        <v>13812</v>
      </c>
      <c r="H584" s="110" t="str">
        <f>UPPER(Table3[[#This Row],[Full Name (NEW)]])</f>
        <v>GILBERT STREET LIGHTING IMPROVEMENT DISTRICT 2007-02</v>
      </c>
      <c r="I584" s="110"/>
      <c r="J584" s="118"/>
      <c r="K584" s="75" t="s">
        <v>11576</v>
      </c>
      <c r="L584" s="75"/>
      <c r="M584" s="75"/>
      <c r="N584" s="75"/>
      <c r="O584" s="75"/>
    </row>
    <row r="585" spans="1:15" ht="12" outlineLevel="1" x14ac:dyDescent="0.2">
      <c r="A585" s="111">
        <v>6474</v>
      </c>
      <c r="B585" s="111"/>
      <c r="C585" s="110"/>
      <c r="D585" s="110"/>
      <c r="E585" s="110"/>
      <c r="F585" s="110" t="s">
        <v>6449</v>
      </c>
      <c r="G585" s="110" t="s">
        <v>13813</v>
      </c>
      <c r="H585" s="110" t="str">
        <f>UPPER(Table3[[#This Row],[Full Name (NEW)]])</f>
        <v>GILBERT STREET LIGHTING IMPROVEMENT DISTRICT 2008-03</v>
      </c>
      <c r="I585" s="110"/>
      <c r="J585" s="118"/>
      <c r="K585" s="75" t="s">
        <v>11576</v>
      </c>
      <c r="L585" s="75"/>
      <c r="M585" s="75"/>
      <c r="N585" s="75"/>
      <c r="O585" s="75"/>
    </row>
    <row r="586" spans="1:15" ht="12" outlineLevel="1" x14ac:dyDescent="0.2">
      <c r="A586" s="111">
        <v>6475</v>
      </c>
      <c r="B586" s="111"/>
      <c r="C586" s="110"/>
      <c r="D586" s="110"/>
      <c r="E586" s="110"/>
      <c r="F586" s="110" t="s">
        <v>6452</v>
      </c>
      <c r="G586" s="110" t="s">
        <v>13814</v>
      </c>
      <c r="H586" s="110" t="str">
        <f>UPPER(Table3[[#This Row],[Full Name (NEW)]])</f>
        <v>GILBERT STREET LIGHTING IMPROVEMENT DISTRICT 2010-03</v>
      </c>
      <c r="I586" s="110"/>
      <c r="J586" s="118"/>
      <c r="K586" s="75" t="s">
        <v>11576</v>
      </c>
      <c r="L586" s="75"/>
      <c r="M586" s="75"/>
      <c r="N586" s="75"/>
      <c r="O586" s="75"/>
    </row>
    <row r="587" spans="1:15" ht="12" outlineLevel="1" x14ac:dyDescent="0.2">
      <c r="A587" s="111">
        <v>6476</v>
      </c>
      <c r="B587" s="111"/>
      <c r="C587" s="110"/>
      <c r="D587" s="110"/>
      <c r="E587" s="110"/>
      <c r="F587" s="110" t="s">
        <v>6461</v>
      </c>
      <c r="G587" s="110" t="s">
        <v>13816</v>
      </c>
      <c r="H587" s="110" t="str">
        <f>UPPER(Table3[[#This Row],[Full Name (NEW)]])</f>
        <v>GILBERT STREET LIGHTING IMPROVEMENT DISTRICT 2011-01</v>
      </c>
      <c r="I587" s="110"/>
      <c r="J587" s="118"/>
      <c r="K587" s="75" t="s">
        <v>11576</v>
      </c>
      <c r="L587" s="75"/>
      <c r="M587" s="75"/>
      <c r="N587" s="75"/>
      <c r="O587" s="75"/>
    </row>
    <row r="588" spans="1:15" ht="12" outlineLevel="1" x14ac:dyDescent="0.2">
      <c r="A588" s="111">
        <v>6477</v>
      </c>
      <c r="B588" s="111"/>
      <c r="C588" s="110"/>
      <c r="D588" s="110"/>
      <c r="E588" s="110"/>
      <c r="F588" s="110" t="s">
        <v>6455</v>
      </c>
      <c r="G588" s="110" t="s">
        <v>13815</v>
      </c>
      <c r="H588" s="110" t="str">
        <f>UPPER(Table3[[#This Row],[Full Name (NEW)]])</f>
        <v>GILBERT STREET LIGHTING IMPROVEMENT DISTRICT 2011-02</v>
      </c>
      <c r="I588" s="110"/>
      <c r="J588" s="118"/>
      <c r="K588" s="75" t="s">
        <v>11576</v>
      </c>
      <c r="L588" s="75"/>
      <c r="M588" s="75"/>
      <c r="N588" s="75"/>
      <c r="O588" s="75"/>
    </row>
    <row r="589" spans="1:15" ht="12" outlineLevel="1" x14ac:dyDescent="0.2">
      <c r="A589" s="111">
        <v>6478</v>
      </c>
      <c r="B589" s="111"/>
      <c r="C589" s="110"/>
      <c r="D589" s="110"/>
      <c r="E589" s="110"/>
      <c r="F589" s="110" t="s">
        <v>6467</v>
      </c>
      <c r="G589" s="110" t="s">
        <v>13817</v>
      </c>
      <c r="H589" s="110" t="str">
        <f>UPPER(Table3[[#This Row],[Full Name (NEW)]])</f>
        <v>GILBERT STREET LIGHTING IMPROVEMENT DISTRICT 2012-02</v>
      </c>
      <c r="I589" s="110"/>
      <c r="J589" s="118"/>
      <c r="K589" s="75" t="s">
        <v>11576</v>
      </c>
      <c r="L589" s="75"/>
      <c r="M589" s="75"/>
      <c r="N589" s="75"/>
      <c r="O589" s="75"/>
    </row>
    <row r="590" spans="1:15" ht="12" outlineLevel="1" x14ac:dyDescent="0.2">
      <c r="A590" s="111">
        <v>6479</v>
      </c>
      <c r="B590" s="111"/>
      <c r="C590" s="110"/>
      <c r="D590" s="110"/>
      <c r="E590" s="110"/>
      <c r="F590" s="110" t="s">
        <v>6470</v>
      </c>
      <c r="G590" s="110" t="s">
        <v>13818</v>
      </c>
      <c r="H590" s="110" t="str">
        <f>UPPER(Table3[[#This Row],[Full Name (NEW)]])</f>
        <v>GILBERT STREET LIGHTING IMPROVEMENT DISTRICT 2012-03</v>
      </c>
      <c r="I590" s="110"/>
      <c r="J590" s="118"/>
      <c r="K590" s="75" t="s">
        <v>11576</v>
      </c>
      <c r="L590" s="75"/>
      <c r="M590" s="75"/>
      <c r="N590" s="75"/>
      <c r="O590" s="75"/>
    </row>
    <row r="591" spans="1:15" ht="12" outlineLevel="1" x14ac:dyDescent="0.2">
      <c r="A591" s="111">
        <v>6480</v>
      </c>
      <c r="B591" s="111"/>
      <c r="C591" s="110"/>
      <c r="D591" s="110"/>
      <c r="E591" s="110"/>
      <c r="F591" s="110" t="s">
        <v>6473</v>
      </c>
      <c r="G591" s="110" t="s">
        <v>13819</v>
      </c>
      <c r="H591" s="110" t="str">
        <f>UPPER(Table3[[#This Row],[Full Name (NEW)]])</f>
        <v>GILBERT STREET LIGHTING IMPROVEMENT DISTRICT 2012-04</v>
      </c>
      <c r="I591" s="110"/>
      <c r="J591" s="118"/>
      <c r="K591" s="75" t="s">
        <v>11576</v>
      </c>
      <c r="L591" s="75"/>
      <c r="M591" s="75"/>
      <c r="N591" s="75"/>
      <c r="O591" s="75"/>
    </row>
    <row r="592" spans="1:15" ht="12" outlineLevel="1" x14ac:dyDescent="0.2">
      <c r="A592" s="111">
        <v>6481</v>
      </c>
      <c r="B592" s="111"/>
      <c r="C592" s="110"/>
      <c r="D592" s="110"/>
      <c r="E592" s="110"/>
      <c r="F592" s="110" t="s">
        <v>6476</v>
      </c>
      <c r="G592" s="110" t="s">
        <v>13820</v>
      </c>
      <c r="H592" s="110" t="str">
        <f>UPPER(Table3[[#This Row],[Full Name (NEW)]])</f>
        <v>GILBERT STREET LIGHTING IMPROVEMENT DISTRICT 2013-03</v>
      </c>
      <c r="I592" s="110"/>
      <c r="J592" s="118"/>
      <c r="K592" s="75" t="s">
        <v>11576</v>
      </c>
      <c r="L592" s="75"/>
      <c r="M592" s="75"/>
      <c r="N592" s="75"/>
      <c r="O592" s="75"/>
    </row>
    <row r="593" spans="1:15" ht="12" outlineLevel="1" x14ac:dyDescent="0.2">
      <c r="A593" s="111">
        <v>6482</v>
      </c>
      <c r="B593" s="111"/>
      <c r="C593" s="110"/>
      <c r="D593" s="110"/>
      <c r="E593" s="110"/>
      <c r="F593" s="110" t="s">
        <v>6479</v>
      </c>
      <c r="G593" s="110" t="s">
        <v>13821</v>
      </c>
      <c r="H593" s="110" t="str">
        <f>UPPER(Table3[[#This Row],[Full Name (NEW)]])</f>
        <v>GILBERT STREET LIGHTING IMPROVEMENT DISTRICT 2013-04</v>
      </c>
      <c r="I593" s="110"/>
      <c r="J593" s="118"/>
      <c r="K593" s="75" t="s">
        <v>11576</v>
      </c>
      <c r="L593" s="75"/>
      <c r="M593" s="75"/>
      <c r="N593" s="75"/>
      <c r="O593" s="75"/>
    </row>
    <row r="594" spans="1:15" ht="12" outlineLevel="1" x14ac:dyDescent="0.2">
      <c r="A594" s="111">
        <v>6483</v>
      </c>
      <c r="B594" s="111"/>
      <c r="C594" s="110"/>
      <c r="D594" s="110"/>
      <c r="E594" s="110"/>
      <c r="F594" s="110" t="s">
        <v>6482</v>
      </c>
      <c r="G594" s="110" t="s">
        <v>13822</v>
      </c>
      <c r="H594" s="110" t="str">
        <f>UPPER(Table3[[#This Row],[Full Name (NEW)]])</f>
        <v>GILBERT STREET LIGHTING IMPROVEMENT DISTRICT 2013-05</v>
      </c>
      <c r="I594" s="110"/>
      <c r="J594" s="118"/>
      <c r="K594" s="75" t="s">
        <v>11576</v>
      </c>
      <c r="L594" s="75"/>
      <c r="M594" s="75"/>
      <c r="N594" s="75"/>
      <c r="O594" s="75"/>
    </row>
    <row r="595" spans="1:15" ht="12" outlineLevel="1" x14ac:dyDescent="0.2">
      <c r="A595" s="111">
        <v>6484</v>
      </c>
      <c r="B595" s="111"/>
      <c r="C595" s="110"/>
      <c r="D595" s="110"/>
      <c r="E595" s="110"/>
      <c r="F595" s="110" t="s">
        <v>6488</v>
      </c>
      <c r="G595" s="110" t="s">
        <v>13823</v>
      </c>
      <c r="H595" s="110" t="str">
        <f>UPPER(Table3[[#This Row],[Full Name (NEW)]])</f>
        <v>GILBERT STREET LIGHTING IMPROVEMENT DISTRICT 2013-07</v>
      </c>
      <c r="I595" s="110"/>
      <c r="J595" s="118"/>
      <c r="K595" s="75" t="s">
        <v>11576</v>
      </c>
      <c r="L595" s="75"/>
      <c r="M595" s="75"/>
      <c r="N595" s="75"/>
      <c r="O595" s="75"/>
    </row>
    <row r="596" spans="1:15" ht="12" outlineLevel="1" x14ac:dyDescent="0.2">
      <c r="A596" s="111">
        <v>6485</v>
      </c>
      <c r="B596" s="111"/>
      <c r="C596" s="110"/>
      <c r="D596" s="110"/>
      <c r="E596" s="110"/>
      <c r="F596" s="110" t="s">
        <v>6491</v>
      </c>
      <c r="G596" s="110" t="s">
        <v>13824</v>
      </c>
      <c r="H596" s="110" t="str">
        <f>UPPER(Table3[[#This Row],[Full Name (NEW)]])</f>
        <v>GILBERT STREET LIGHTING IMPROVEMENT DISTRICT 2013-08</v>
      </c>
      <c r="I596" s="110"/>
      <c r="J596" s="118"/>
      <c r="K596" s="75" t="s">
        <v>11576</v>
      </c>
      <c r="L596" s="75"/>
      <c r="M596" s="75"/>
      <c r="N596" s="75"/>
      <c r="O596" s="75"/>
    </row>
    <row r="597" spans="1:15" ht="12" outlineLevel="1" x14ac:dyDescent="0.2">
      <c r="A597" s="111">
        <v>6486</v>
      </c>
      <c r="B597" s="111"/>
      <c r="C597" s="110"/>
      <c r="D597" s="110"/>
      <c r="E597" s="110"/>
      <c r="F597" s="110" t="s">
        <v>6494</v>
      </c>
      <c r="G597" s="110" t="s">
        <v>13825</v>
      </c>
      <c r="H597" s="110" t="str">
        <f>UPPER(Table3[[#This Row],[Full Name (NEW)]])</f>
        <v>GILBERT STREET LIGHTING IMPROVEMENT DISTRICT 2013-10</v>
      </c>
      <c r="I597" s="110"/>
      <c r="J597" s="118"/>
      <c r="K597" s="75" t="s">
        <v>11576</v>
      </c>
      <c r="L597" s="75"/>
      <c r="M597" s="75"/>
      <c r="N597" s="75"/>
      <c r="O597" s="75"/>
    </row>
    <row r="598" spans="1:15" ht="12" outlineLevel="1" x14ac:dyDescent="0.2">
      <c r="A598" s="111">
        <v>6487</v>
      </c>
      <c r="B598" s="111"/>
      <c r="C598" s="110"/>
      <c r="D598" s="110"/>
      <c r="E598" s="110"/>
      <c r="F598" s="110" t="s">
        <v>6497</v>
      </c>
      <c r="G598" s="110" t="s">
        <v>13826</v>
      </c>
      <c r="H598" s="110" t="str">
        <f>UPPER(Table3[[#This Row],[Full Name (NEW)]])</f>
        <v>GILBERT STREET LIGHTING IMPROVEMENT DISTRICT 2013-11</v>
      </c>
      <c r="I598" s="110"/>
      <c r="J598" s="118"/>
      <c r="K598" s="75" t="s">
        <v>11576</v>
      </c>
      <c r="L598" s="75"/>
      <c r="M598" s="75"/>
      <c r="N598" s="75"/>
      <c r="O598" s="75"/>
    </row>
    <row r="599" spans="1:15" ht="12" outlineLevel="1" x14ac:dyDescent="0.2">
      <c r="A599" s="111">
        <v>6488</v>
      </c>
      <c r="B599" s="111"/>
      <c r="C599" s="110"/>
      <c r="D599" s="110"/>
      <c r="E599" s="110"/>
      <c r="F599" s="110" t="s">
        <v>6500</v>
      </c>
      <c r="G599" s="110" t="s">
        <v>13827</v>
      </c>
      <c r="H599" s="110" t="str">
        <f>UPPER(Table3[[#This Row],[Full Name (NEW)]])</f>
        <v>GILBERT STREET LIGHTING IMPROVEMENT DISTRICT 2013-13</v>
      </c>
      <c r="I599" s="110"/>
      <c r="J599" s="118"/>
      <c r="K599" s="75" t="s">
        <v>11576</v>
      </c>
      <c r="L599" s="75"/>
      <c r="M599" s="75"/>
      <c r="N599" s="75"/>
      <c r="O599" s="75"/>
    </row>
    <row r="600" spans="1:15" ht="12" outlineLevel="1" x14ac:dyDescent="0.2">
      <c r="A600" s="111">
        <v>6489</v>
      </c>
      <c r="B600" s="111"/>
      <c r="C600" s="110"/>
      <c r="D600" s="110"/>
      <c r="E600" s="110"/>
      <c r="F600" s="110" t="s">
        <v>6503</v>
      </c>
      <c r="G600" s="110" t="s">
        <v>13828</v>
      </c>
      <c r="H600" s="110" t="str">
        <f>UPPER(Table3[[#This Row],[Full Name (NEW)]])</f>
        <v>GILBERT STREET LIGHTING IMPROVEMENT DISTRICT 2013-15</v>
      </c>
      <c r="I600" s="110"/>
      <c r="J600" s="118"/>
      <c r="K600" s="75" t="s">
        <v>11576</v>
      </c>
      <c r="L600" s="75"/>
      <c r="M600" s="75"/>
      <c r="N600" s="75"/>
      <c r="O600" s="75"/>
    </row>
    <row r="601" spans="1:15" ht="12" outlineLevel="1" x14ac:dyDescent="0.2">
      <c r="A601" s="111">
        <v>6490</v>
      </c>
      <c r="B601" s="111"/>
      <c r="C601" s="110"/>
      <c r="D601" s="110"/>
      <c r="E601" s="110"/>
      <c r="F601" s="110" t="s">
        <v>6506</v>
      </c>
      <c r="G601" s="110" t="s">
        <v>13850</v>
      </c>
      <c r="H601" s="110" t="str">
        <f>UPPER(Table3[[#This Row],[Full Name (NEW)]])</f>
        <v>GILBERT STREET LIGHTING IMPROVEMENT DISTRICT TOTAL</v>
      </c>
      <c r="I601" s="110"/>
      <c r="J601" s="118"/>
      <c r="K601" s="75" t="s">
        <v>11576</v>
      </c>
      <c r="L601" s="75"/>
      <c r="M601" s="75"/>
      <c r="N601" s="75"/>
      <c r="O601" s="75"/>
    </row>
    <row r="602" spans="1:15" ht="12" outlineLevel="1" x14ac:dyDescent="0.2">
      <c r="A602" s="111">
        <v>6491</v>
      </c>
      <c r="B602" s="111"/>
      <c r="C602" s="110"/>
      <c r="D602" s="110"/>
      <c r="E602" s="110"/>
      <c r="F602" s="110" t="s">
        <v>6485</v>
      </c>
      <c r="G602" s="110" t="s">
        <v>13829</v>
      </c>
      <c r="H602" s="110" t="str">
        <f>UPPER(Table3[[#This Row],[Full Name (NEW)]])</f>
        <v>GILBERT STREET LIGHTING IMPROVEMENT DISTRICT 2013-06</v>
      </c>
      <c r="I602" s="110"/>
      <c r="J602" s="118"/>
      <c r="K602" s="75" t="s">
        <v>11576</v>
      </c>
      <c r="L602" s="75"/>
      <c r="M602" s="75"/>
      <c r="N602" s="75"/>
      <c r="O602" s="75"/>
    </row>
    <row r="603" spans="1:15" ht="12" outlineLevel="1" x14ac:dyDescent="0.2">
      <c r="A603" s="111">
        <v>6492</v>
      </c>
      <c r="B603" s="111"/>
      <c r="C603" s="110"/>
      <c r="D603" s="110"/>
      <c r="E603" s="110"/>
      <c r="F603" s="110" t="s">
        <v>4180</v>
      </c>
      <c r="G603" s="110" t="s">
        <v>13830</v>
      </c>
      <c r="H603" s="110" t="str">
        <f>UPPER(Table3[[#This Row],[Full Name (NEW)]])</f>
        <v>GILBERT STREET LIGHTING IMPROVEMENT DISTRICT 1985-01</v>
      </c>
      <c r="I603" s="110"/>
      <c r="J603" s="118"/>
      <c r="K603" s="75" t="s">
        <v>11576</v>
      </c>
      <c r="L603" s="75"/>
      <c r="M603" s="75"/>
      <c r="N603" s="75"/>
      <c r="O603" s="75"/>
    </row>
    <row r="604" spans="1:15" ht="12" outlineLevel="1" x14ac:dyDescent="0.2">
      <c r="A604" s="111">
        <v>6493</v>
      </c>
      <c r="B604" s="111"/>
      <c r="C604" s="110"/>
      <c r="D604" s="110"/>
      <c r="E604" s="110"/>
      <c r="F604" s="110" t="s">
        <v>4188</v>
      </c>
      <c r="G604" s="110" t="s">
        <v>13831</v>
      </c>
      <c r="H604" s="110" t="str">
        <f>UPPER(Table3[[#This Row],[Full Name (NEW)]])</f>
        <v>GILBERT STREET LIGHTING IMPROVEMENT DISTRICT 1985-02</v>
      </c>
      <c r="I604" s="110"/>
      <c r="J604" s="118"/>
      <c r="K604" s="75" t="s">
        <v>11576</v>
      </c>
      <c r="L604" s="75"/>
      <c r="M604" s="75"/>
      <c r="N604" s="75"/>
      <c r="O604" s="75"/>
    </row>
    <row r="605" spans="1:15" ht="12" outlineLevel="1" x14ac:dyDescent="0.2">
      <c r="A605" s="111">
        <v>6494</v>
      </c>
      <c r="B605" s="111"/>
      <c r="C605" s="110"/>
      <c r="D605" s="110"/>
      <c r="E605" s="110"/>
      <c r="F605" s="110" t="s">
        <v>4192</v>
      </c>
      <c r="G605" s="110" t="s">
        <v>13832</v>
      </c>
      <c r="H605" s="110" t="str">
        <f>UPPER(Table3[[#This Row],[Full Name (NEW)]])</f>
        <v>GILBERT STREET LIGHTING IMPROVEMENT DISTRICT 1985-03</v>
      </c>
      <c r="I605" s="110"/>
      <c r="J605" s="118"/>
      <c r="K605" s="75" t="s">
        <v>11576</v>
      </c>
      <c r="L605" s="75"/>
      <c r="M605" s="75"/>
      <c r="N605" s="75"/>
      <c r="O605" s="75"/>
    </row>
    <row r="606" spans="1:15" ht="12" outlineLevel="1" x14ac:dyDescent="0.2">
      <c r="A606" s="111">
        <v>6495</v>
      </c>
      <c r="B606" s="111"/>
      <c r="C606" s="110"/>
      <c r="D606" s="110"/>
      <c r="E606" s="110"/>
      <c r="F606" s="110" t="s">
        <v>4196</v>
      </c>
      <c r="G606" s="110" t="s">
        <v>13833</v>
      </c>
      <c r="H606" s="110" t="str">
        <f>UPPER(Table3[[#This Row],[Full Name (NEW)]])</f>
        <v>GILBERT STREET LIGHTING IMPROVEMENT DISTRICT 1985-05</v>
      </c>
      <c r="I606" s="110"/>
      <c r="J606" s="118"/>
      <c r="K606" s="75" t="s">
        <v>11576</v>
      </c>
      <c r="L606" s="75"/>
      <c r="M606" s="75"/>
      <c r="N606" s="75"/>
      <c r="O606" s="75"/>
    </row>
    <row r="607" spans="1:15" ht="12" outlineLevel="1" x14ac:dyDescent="0.2">
      <c r="A607" s="111">
        <v>6496</v>
      </c>
      <c r="B607" s="111"/>
      <c r="C607" s="110"/>
      <c r="D607" s="110"/>
      <c r="E607" s="110"/>
      <c r="F607" s="110" t="s">
        <v>4184</v>
      </c>
      <c r="G607" s="110" t="s">
        <v>13834</v>
      </c>
      <c r="H607" s="110" t="str">
        <f>UPPER(Table3[[#This Row],[Full Name (NEW)]])</f>
        <v>GILBERT STREET LIGHTING IMPROVEMENT DISTRICT 1985-06</v>
      </c>
      <c r="I607" s="110"/>
      <c r="J607" s="118"/>
      <c r="K607" s="75" t="s">
        <v>11576</v>
      </c>
      <c r="L607" s="75"/>
      <c r="M607" s="75"/>
      <c r="N607" s="75"/>
      <c r="O607" s="75"/>
    </row>
    <row r="608" spans="1:15" ht="12" outlineLevel="1" x14ac:dyDescent="0.2">
      <c r="A608" s="111">
        <v>6497</v>
      </c>
      <c r="B608" s="111"/>
      <c r="C608" s="110"/>
      <c r="D608" s="110"/>
      <c r="E608" s="110"/>
      <c r="F608" s="110" t="s">
        <v>4200</v>
      </c>
      <c r="G608" s="110" t="s">
        <v>13835</v>
      </c>
      <c r="H608" s="110" t="str">
        <f>UPPER(Table3[[#This Row],[Full Name (NEW)]])</f>
        <v>GILBERT STREET LIGHTING IMPROVEMENT DISTRICT 1985-07</v>
      </c>
      <c r="I608" s="110"/>
      <c r="J608" s="118"/>
      <c r="K608" s="75" t="s">
        <v>11576</v>
      </c>
      <c r="L608" s="75"/>
      <c r="M608" s="75"/>
      <c r="N608" s="75"/>
      <c r="O608" s="75"/>
    </row>
    <row r="609" spans="1:15" ht="12" outlineLevel="1" x14ac:dyDescent="0.2">
      <c r="A609" s="111">
        <v>6498</v>
      </c>
      <c r="B609" s="111"/>
      <c r="C609" s="110"/>
      <c r="D609" s="110"/>
      <c r="E609" s="110"/>
      <c r="F609" s="110" t="s">
        <v>4212</v>
      </c>
      <c r="G609" s="110" t="s">
        <v>13836</v>
      </c>
      <c r="H609" s="110" t="str">
        <f>UPPER(Table3[[#This Row],[Full Name (NEW)]])</f>
        <v>GILBERT STREET LIGHTING IMPROVEMENT DISTRICT 1985-08</v>
      </c>
      <c r="I609" s="110"/>
      <c r="J609" s="118"/>
      <c r="K609" s="75" t="s">
        <v>11576</v>
      </c>
      <c r="L609" s="75"/>
      <c r="M609" s="75"/>
      <c r="N609" s="75"/>
      <c r="O609" s="75"/>
    </row>
    <row r="610" spans="1:15" ht="12" outlineLevel="1" x14ac:dyDescent="0.2">
      <c r="A610" s="111">
        <v>6499</v>
      </c>
      <c r="B610" s="111"/>
      <c r="C610" s="110"/>
      <c r="D610" s="110"/>
      <c r="E610" s="110"/>
      <c r="F610" s="110" t="s">
        <v>4204</v>
      </c>
      <c r="G610" s="110" t="s">
        <v>13837</v>
      </c>
      <c r="H610" s="110" t="str">
        <f>UPPER(Table3[[#This Row],[Full Name (NEW)]])</f>
        <v>GILBERT STREET LIGHTING IMPROVEMENT DISTRICT 1985-09</v>
      </c>
      <c r="I610" s="110"/>
      <c r="J610" s="118"/>
      <c r="K610" s="75" t="s">
        <v>11576</v>
      </c>
      <c r="L610" s="75"/>
      <c r="M610" s="75"/>
      <c r="N610" s="75"/>
      <c r="O610" s="75"/>
    </row>
    <row r="611" spans="1:15" ht="12" outlineLevel="1" x14ac:dyDescent="0.2">
      <c r="A611" s="111">
        <v>6500</v>
      </c>
      <c r="B611" s="111"/>
      <c r="C611" s="110"/>
      <c r="D611" s="110"/>
      <c r="E611" s="110"/>
      <c r="F611" s="110" t="s">
        <v>4208</v>
      </c>
      <c r="G611" s="110" t="s">
        <v>13838</v>
      </c>
      <c r="H611" s="110" t="str">
        <f>UPPER(Table3[[#This Row],[Full Name (NEW)]])</f>
        <v>GILBERT STREET LIGHTING IMPROVEMENT DISTRICT 1985-10</v>
      </c>
      <c r="I611" s="110"/>
      <c r="J611" s="118"/>
      <c r="K611" s="75" t="s">
        <v>11576</v>
      </c>
      <c r="L611" s="75"/>
      <c r="M611" s="75"/>
      <c r="N611" s="75"/>
      <c r="O611" s="75"/>
    </row>
    <row r="612" spans="1:15" ht="12" outlineLevel="1" x14ac:dyDescent="0.2">
      <c r="A612" s="111">
        <v>6501</v>
      </c>
      <c r="B612" s="111"/>
      <c r="C612" s="110"/>
      <c r="D612" s="110"/>
      <c r="E612" s="110"/>
      <c r="F612" s="110" t="s">
        <v>4240</v>
      </c>
      <c r="G612" s="110" t="s">
        <v>13839</v>
      </c>
      <c r="H612" s="110" t="str">
        <f>UPPER(Table3[[#This Row],[Full Name (NEW)]])</f>
        <v>GILBERT STREET LIGHTING IMPROVEMENT DISTRICT 1985-14</v>
      </c>
      <c r="I612" s="110"/>
      <c r="J612" s="118"/>
      <c r="K612" s="75" t="s">
        <v>11576</v>
      </c>
      <c r="L612" s="75"/>
      <c r="M612" s="75"/>
      <c r="N612" s="75"/>
      <c r="O612" s="75"/>
    </row>
    <row r="613" spans="1:15" ht="12" outlineLevel="1" x14ac:dyDescent="0.2">
      <c r="A613" s="111">
        <v>6502</v>
      </c>
      <c r="B613" s="111"/>
      <c r="C613" s="110"/>
      <c r="D613" s="110"/>
      <c r="E613" s="110"/>
      <c r="F613" s="110" t="s">
        <v>4220</v>
      </c>
      <c r="G613" s="110" t="s">
        <v>13840</v>
      </c>
      <c r="H613" s="110" t="str">
        <f>UPPER(Table3[[#This Row],[Full Name (NEW)]])</f>
        <v>GILBERT STREET LIGHTING IMPROVEMENT DISTRICT 1985-15</v>
      </c>
      <c r="I613" s="110"/>
      <c r="J613" s="118"/>
      <c r="K613" s="75" t="s">
        <v>11576</v>
      </c>
      <c r="L613" s="75"/>
      <c r="M613" s="75"/>
      <c r="N613" s="75"/>
      <c r="O613" s="75"/>
    </row>
    <row r="614" spans="1:15" ht="12" outlineLevel="1" x14ac:dyDescent="0.2">
      <c r="A614" s="111">
        <v>6503</v>
      </c>
      <c r="B614" s="111"/>
      <c r="C614" s="110"/>
      <c r="D614" s="110"/>
      <c r="E614" s="110"/>
      <c r="F614" s="110" t="s">
        <v>4228</v>
      </c>
      <c r="G614" s="110" t="s">
        <v>13841</v>
      </c>
      <c r="H614" s="110" t="str">
        <f>UPPER(Table3[[#This Row],[Full Name (NEW)]])</f>
        <v>GILBERT STREET LIGHTING IMPROVEMENT DISTRICT 1985-17</v>
      </c>
      <c r="I614" s="110"/>
      <c r="J614" s="118"/>
      <c r="K614" s="75" t="s">
        <v>11576</v>
      </c>
      <c r="L614" s="75"/>
      <c r="M614" s="75"/>
      <c r="N614" s="75"/>
      <c r="O614" s="75"/>
    </row>
    <row r="615" spans="1:15" ht="12" outlineLevel="1" x14ac:dyDescent="0.2">
      <c r="A615" s="111">
        <v>6504</v>
      </c>
      <c r="B615" s="111"/>
      <c r="C615" s="110"/>
      <c r="D615" s="110"/>
      <c r="E615" s="110"/>
      <c r="F615" s="110" t="s">
        <v>4216</v>
      </c>
      <c r="G615" s="110" t="s">
        <v>13842</v>
      </c>
      <c r="H615" s="110" t="str">
        <f>UPPER(Table3[[#This Row],[Full Name (NEW)]])</f>
        <v>GILBERT STREET LIGHTING IMPROVEMENT DISTRICT 1985-20</v>
      </c>
      <c r="I615" s="110"/>
      <c r="J615" s="118"/>
      <c r="K615" s="75" t="s">
        <v>11576</v>
      </c>
      <c r="L615" s="75"/>
      <c r="M615" s="75"/>
      <c r="N615" s="75"/>
      <c r="O615" s="75"/>
    </row>
    <row r="616" spans="1:15" ht="12" outlineLevel="1" x14ac:dyDescent="0.2">
      <c r="A616" s="111">
        <v>6505</v>
      </c>
      <c r="B616" s="111"/>
      <c r="C616" s="110"/>
      <c r="D616" s="110"/>
      <c r="E616" s="110"/>
      <c r="F616" s="110" t="s">
        <v>4076</v>
      </c>
      <c r="G616" s="110" t="s">
        <v>13843</v>
      </c>
      <c r="H616" s="110" t="str">
        <f>UPPER(Table3[[#This Row],[Full Name (NEW)]])</f>
        <v>GILBERT STREET LIGHTING IMPROVEMENT DISTRICT 1985-24</v>
      </c>
      <c r="I616" s="110"/>
      <c r="J616" s="118"/>
      <c r="K616" s="75" t="s">
        <v>11576</v>
      </c>
      <c r="L616" s="75"/>
      <c r="M616" s="75"/>
      <c r="N616" s="75"/>
      <c r="O616" s="75"/>
    </row>
    <row r="617" spans="1:15" ht="12" outlineLevel="1" x14ac:dyDescent="0.2">
      <c r="A617" s="111">
        <v>6506</v>
      </c>
      <c r="B617" s="111"/>
      <c r="C617" s="110"/>
      <c r="D617" s="110"/>
      <c r="E617" s="110"/>
      <c r="F617" s="110" t="s">
        <v>4236</v>
      </c>
      <c r="G617" s="110" t="s">
        <v>13844</v>
      </c>
      <c r="H617" s="110" t="str">
        <f>UPPER(Table3[[#This Row],[Full Name (NEW)]])</f>
        <v>GILBERT STREET LIGHTING IMPROVEMENT DISTRICT 1986-01</v>
      </c>
      <c r="I617" s="110"/>
      <c r="J617" s="118"/>
      <c r="K617" s="75" t="s">
        <v>11576</v>
      </c>
      <c r="L617" s="75"/>
      <c r="M617" s="75"/>
      <c r="N617" s="75"/>
      <c r="O617" s="75"/>
    </row>
    <row r="618" spans="1:15" ht="12" outlineLevel="1" x14ac:dyDescent="0.2">
      <c r="A618" s="111">
        <v>6507</v>
      </c>
      <c r="B618" s="111"/>
      <c r="C618" s="110"/>
      <c r="D618" s="110"/>
      <c r="E618" s="110"/>
      <c r="F618" s="110" t="s">
        <v>4080</v>
      </c>
      <c r="G618" s="110" t="s">
        <v>13845</v>
      </c>
      <c r="H618" s="110" t="str">
        <f>UPPER(Table3[[#This Row],[Full Name (NEW)]])</f>
        <v>GILBERT STREET LIGHTING IMPROVEMENT DISTRICT 1986-05</v>
      </c>
      <c r="I618" s="110"/>
      <c r="J618" s="118"/>
      <c r="K618" s="75" t="s">
        <v>11576</v>
      </c>
      <c r="L618" s="75"/>
      <c r="M618" s="75"/>
      <c r="N618" s="75"/>
      <c r="O618" s="75"/>
    </row>
    <row r="619" spans="1:15" ht="12" outlineLevel="1" x14ac:dyDescent="0.2">
      <c r="A619" s="111">
        <v>6508</v>
      </c>
      <c r="B619" s="111"/>
      <c r="C619" s="110"/>
      <c r="D619" s="110"/>
      <c r="E619" s="110"/>
      <c r="F619" s="110" t="s">
        <v>4176</v>
      </c>
      <c r="G619" s="110" t="s">
        <v>13846</v>
      </c>
      <c r="H619" s="110" t="str">
        <f>UPPER(Table3[[#This Row],[Full Name (NEW)]])</f>
        <v>GILBERT STREET LIGHTING IMPROVEMENT DISTRICT 1986-06</v>
      </c>
      <c r="I619" s="110"/>
      <c r="J619" s="118"/>
      <c r="K619" s="75" t="s">
        <v>11576</v>
      </c>
      <c r="L619" s="75"/>
      <c r="M619" s="75"/>
      <c r="N619" s="75"/>
      <c r="O619" s="75"/>
    </row>
    <row r="620" spans="1:15" ht="12" outlineLevel="1" x14ac:dyDescent="0.2">
      <c r="A620" s="111">
        <v>6509</v>
      </c>
      <c r="B620" s="111"/>
      <c r="C620" s="110"/>
      <c r="D620" s="110"/>
      <c r="E620" s="110"/>
      <c r="F620" s="110" t="s">
        <v>4268</v>
      </c>
      <c r="G620" s="110" t="s">
        <v>13847</v>
      </c>
      <c r="H620" s="110" t="str">
        <f>UPPER(Table3[[#This Row],[Full Name (NEW)]])</f>
        <v>GILBERT STREET LIGHTING IMPROVEMENT DISTRICT 1986-08</v>
      </c>
      <c r="I620" s="110"/>
      <c r="J620" s="118"/>
      <c r="K620" s="75" t="s">
        <v>11576</v>
      </c>
      <c r="L620" s="75"/>
      <c r="M620" s="75"/>
      <c r="N620" s="75"/>
      <c r="O620" s="75"/>
    </row>
    <row r="621" spans="1:15" ht="12" outlineLevel="1" x14ac:dyDescent="0.2">
      <c r="A621" s="111">
        <v>6510</v>
      </c>
      <c r="B621" s="111"/>
      <c r="C621" s="110"/>
      <c r="D621" s="110"/>
      <c r="E621" s="110"/>
      <c r="F621" s="110" t="s">
        <v>4304</v>
      </c>
      <c r="G621" s="110" t="s">
        <v>13848</v>
      </c>
      <c r="H621" s="110" t="str">
        <f>UPPER(Table3[[#This Row],[Full Name (NEW)]])</f>
        <v>GILBERT STREET LIGHTING IMPROVEMENT DISTRICT 1986-10</v>
      </c>
      <c r="I621" s="110"/>
      <c r="J621" s="118"/>
      <c r="K621" s="75" t="s">
        <v>11576</v>
      </c>
      <c r="L621" s="75"/>
      <c r="M621" s="75"/>
      <c r="N621" s="75"/>
      <c r="O621" s="75"/>
    </row>
    <row r="622" spans="1:15" ht="12" outlineLevel="1" x14ac:dyDescent="0.2">
      <c r="A622" s="111">
        <v>6511</v>
      </c>
      <c r="B622" s="111"/>
      <c r="C622" s="110"/>
      <c r="D622" s="110"/>
      <c r="E622" s="110"/>
      <c r="F622" s="110" t="s">
        <v>4224</v>
      </c>
      <c r="G622" s="110" t="s">
        <v>13849</v>
      </c>
      <c r="H622" s="110" t="str">
        <f>UPPER(Table3[[#This Row],[Full Name (NEW)]])</f>
        <v>GILBERT STREET LIGHTING IMPROVEMENT DISTRICT 1986-26</v>
      </c>
      <c r="I622" s="110"/>
      <c r="J622" s="118"/>
      <c r="K622" s="75" t="s">
        <v>11576</v>
      </c>
      <c r="L622" s="75"/>
      <c r="M622" s="75"/>
      <c r="N622" s="75"/>
      <c r="O622" s="75"/>
    </row>
    <row r="623" spans="1:15" ht="12" outlineLevel="1" x14ac:dyDescent="0.2">
      <c r="A623" s="111">
        <v>6513</v>
      </c>
      <c r="B623" s="111"/>
      <c r="C623" s="110"/>
      <c r="D623" s="110"/>
      <c r="E623" s="110"/>
      <c r="F623" s="110" t="s">
        <v>7489</v>
      </c>
      <c r="G623" s="110" t="s">
        <v>13954</v>
      </c>
      <c r="H623" s="110" t="str">
        <f>UPPER(Table3[[#This Row],[Full Name (NEW)]])</f>
        <v>HASTINGS FARMS STREET LIGHTING IMPROVEMENT DISTRICT NO. 67</v>
      </c>
      <c r="I623" s="110"/>
      <c r="J623" s="118"/>
      <c r="K623" s="75" t="s">
        <v>11600</v>
      </c>
      <c r="L623" s="75"/>
      <c r="M623" s="75"/>
      <c r="N623" s="75"/>
      <c r="O623" s="75"/>
    </row>
    <row r="624" spans="1:15" ht="12" outlineLevel="1" x14ac:dyDescent="0.2">
      <c r="A624" s="111">
        <v>6514</v>
      </c>
      <c r="B624" s="111"/>
      <c r="C624" s="110"/>
      <c r="D624" s="110"/>
      <c r="E624" s="110"/>
      <c r="F624" s="110" t="s">
        <v>7477</v>
      </c>
      <c r="G624" s="110" t="s">
        <v>13955</v>
      </c>
      <c r="H624" s="110" t="str">
        <f>UPPER(Table3[[#This Row],[Full Name (NEW)]])</f>
        <v>HASTINGS FARMS STREET LIGHTING IMPROVEMENT DISTRICT NO. 62H</v>
      </c>
      <c r="I624" s="110"/>
      <c r="J624" s="118"/>
      <c r="K624" s="75" t="s">
        <v>11600</v>
      </c>
      <c r="L624" s="75"/>
      <c r="M624" s="75"/>
      <c r="N624" s="75"/>
      <c r="O624" s="75"/>
    </row>
    <row r="625" spans="1:15" ht="12" outlineLevel="1" x14ac:dyDescent="0.2">
      <c r="A625" s="111">
        <v>6515</v>
      </c>
      <c r="B625" s="111"/>
      <c r="C625" s="110"/>
      <c r="D625" s="110"/>
      <c r="E625" s="110"/>
      <c r="F625" s="110" t="s">
        <v>7480</v>
      </c>
      <c r="G625" s="110" t="s">
        <v>13956</v>
      </c>
      <c r="H625" s="110" t="str">
        <f>UPPER(Table3[[#This Row],[Full Name (NEW)]])</f>
        <v>HASTINGS FARMS STREET LIGHTING IMPROVEMENT DISTRICT NO. 63I</v>
      </c>
      <c r="I625" s="110"/>
      <c r="J625" s="118"/>
      <c r="K625" s="75" t="s">
        <v>11600</v>
      </c>
      <c r="L625" s="75"/>
      <c r="M625" s="75"/>
      <c r="N625" s="75"/>
      <c r="O625" s="75"/>
    </row>
    <row r="626" spans="1:15" ht="12" outlineLevel="1" x14ac:dyDescent="0.2">
      <c r="A626" s="111">
        <v>6516</v>
      </c>
      <c r="B626" s="111"/>
      <c r="C626" s="110"/>
      <c r="D626" s="110"/>
      <c r="E626" s="110"/>
      <c r="F626" s="110" t="s">
        <v>7483</v>
      </c>
      <c r="G626" s="110" t="s">
        <v>13957</v>
      </c>
      <c r="H626" s="110" t="str">
        <f>UPPER(Table3[[#This Row],[Full Name (NEW)]])</f>
        <v>HASTINGS FARMS STREET LIGHTING IMPROVEMENT DISTRICT NO. 64J</v>
      </c>
      <c r="I626" s="110"/>
      <c r="J626" s="118"/>
      <c r="K626" s="75" t="s">
        <v>11600</v>
      </c>
      <c r="L626" s="75"/>
      <c r="M626" s="75"/>
      <c r="N626" s="75"/>
      <c r="O626" s="75"/>
    </row>
    <row r="627" spans="1:15" ht="12" outlineLevel="1" x14ac:dyDescent="0.2">
      <c r="A627" s="111">
        <v>6517</v>
      </c>
      <c r="B627" s="111"/>
      <c r="C627" s="110"/>
      <c r="D627" s="110"/>
      <c r="E627" s="110"/>
      <c r="F627" s="110" t="s">
        <v>7492</v>
      </c>
      <c r="G627" s="110" t="s">
        <v>13958</v>
      </c>
      <c r="H627" s="110" t="str">
        <f>UPPER(Table3[[#This Row],[Full Name (NEW)]])</f>
        <v>HASTINGS FARMS STREET LIGHTING IMPROVEMENT DISTRICT NO. 66C</v>
      </c>
      <c r="I627" s="110"/>
      <c r="J627" s="118"/>
      <c r="K627" s="75" t="s">
        <v>11600</v>
      </c>
      <c r="L627" s="75"/>
      <c r="M627" s="75"/>
      <c r="N627" s="75"/>
      <c r="O627" s="75"/>
    </row>
    <row r="628" spans="1:15" ht="12" outlineLevel="1" x14ac:dyDescent="0.2">
      <c r="A628" s="111">
        <v>6518</v>
      </c>
      <c r="B628" s="111"/>
      <c r="C628" s="110"/>
      <c r="D628" s="110"/>
      <c r="E628" s="110"/>
      <c r="F628" s="110" t="s">
        <v>2706</v>
      </c>
      <c r="G628" s="110" t="s">
        <v>13959</v>
      </c>
      <c r="H628" s="110" t="str">
        <f>UPPER(Table3[[#This Row],[Full Name (NEW)]])</f>
        <v>HIDDEN MANOR STREET LIGHTING IMPROVEMENT DISTRICT</v>
      </c>
      <c r="I628" s="110"/>
      <c r="J628" s="118"/>
      <c r="K628" s="75" t="s">
        <v>11146</v>
      </c>
      <c r="L628" s="75"/>
      <c r="M628" s="75" t="s">
        <v>15040</v>
      </c>
      <c r="N628" s="75"/>
      <c r="O628" s="75"/>
    </row>
    <row r="629" spans="1:15" ht="12" outlineLevel="1" x14ac:dyDescent="0.2">
      <c r="A629" s="111">
        <v>6519</v>
      </c>
      <c r="B629" s="111"/>
      <c r="C629" s="110"/>
      <c r="D629" s="110"/>
      <c r="E629" s="110"/>
      <c r="F629" s="110" t="s">
        <v>2297</v>
      </c>
      <c r="G629" s="110" t="s">
        <v>14116</v>
      </c>
      <c r="H629" s="110" t="str">
        <f>UPPER(Table3[[#This Row],[Full Name (NEW)]])</f>
        <v>HIDDEN MANOR STREET LIGHTING IMPROVEMENT DISTRICT NO. 3</v>
      </c>
      <c r="I629" s="110"/>
      <c r="J629" s="118"/>
      <c r="K629" s="75" t="s">
        <v>11146</v>
      </c>
      <c r="L629" s="75"/>
      <c r="M629" s="75" t="s">
        <v>15040</v>
      </c>
      <c r="N629" s="75"/>
      <c r="O629" s="75"/>
    </row>
    <row r="630" spans="1:15" ht="12" outlineLevel="1" x14ac:dyDescent="0.2">
      <c r="A630" s="111">
        <v>6520</v>
      </c>
      <c r="B630" s="111"/>
      <c r="C630" s="110"/>
      <c r="D630" s="110"/>
      <c r="E630" s="110"/>
      <c r="F630" s="110" t="s">
        <v>2562</v>
      </c>
      <c r="G630" s="110" t="s">
        <v>14117</v>
      </c>
      <c r="H630" s="110" t="str">
        <f>UPPER(Table3[[#This Row],[Full Name (NEW)]])</f>
        <v>HIDDEN MANOR STREET LIGHTING IMPROVEMENT DISTRICT NO. 2</v>
      </c>
      <c r="I630" s="110"/>
      <c r="J630" s="118"/>
      <c r="K630" s="75" t="s">
        <v>11146</v>
      </c>
      <c r="L630" s="75"/>
      <c r="M630" s="75" t="s">
        <v>15040</v>
      </c>
      <c r="N630" s="75"/>
      <c r="O630" s="75"/>
    </row>
    <row r="631" spans="1:15" ht="12" outlineLevel="1" x14ac:dyDescent="0.2">
      <c r="A631" s="111">
        <v>6521</v>
      </c>
      <c r="B631" s="111"/>
      <c r="C631" s="110"/>
      <c r="D631" s="110"/>
      <c r="E631" s="110"/>
      <c r="F631" s="110" t="s">
        <v>3031</v>
      </c>
      <c r="G631" s="110" t="s">
        <v>14118</v>
      </c>
      <c r="H631" s="110" t="str">
        <f>UPPER(Table3[[#This Row],[Full Name (NEW)]])</f>
        <v>HOLIDAY GARDENS STREET LIGHTING IMPROVEMENT DISTRICT NO. 1</v>
      </c>
      <c r="I631" s="110"/>
      <c r="J631" s="118"/>
      <c r="K631" s="75" t="s">
        <v>10892</v>
      </c>
      <c r="L631" s="75"/>
      <c r="M631" s="75"/>
      <c r="N631" s="75"/>
      <c r="O631" s="75"/>
    </row>
    <row r="632" spans="1:15" ht="12" outlineLevel="1" x14ac:dyDescent="0.2">
      <c r="A632" s="111">
        <v>6522</v>
      </c>
      <c r="B632" s="111"/>
      <c r="C632" s="110"/>
      <c r="D632" s="110"/>
      <c r="E632" s="110"/>
      <c r="F632" s="110" t="s">
        <v>3391</v>
      </c>
      <c r="G632" s="110" t="s">
        <v>13960</v>
      </c>
      <c r="H632" s="110" t="str">
        <f>UPPER(Table3[[#This Row],[Full Name (NEW)]])</f>
        <v>HOMESTEAD ESTATES STREET LIGHTING IMPROVEMENT DISTRICT</v>
      </c>
      <c r="I632" s="110"/>
      <c r="J632" s="118"/>
      <c r="K632" s="75" t="s">
        <v>10892</v>
      </c>
      <c r="L632" s="75"/>
      <c r="M632" s="75"/>
      <c r="N632" s="75"/>
      <c r="O632" s="75"/>
    </row>
    <row r="633" spans="1:15" ht="12" outlineLevel="1" x14ac:dyDescent="0.2">
      <c r="A633" s="111">
        <v>6523</v>
      </c>
      <c r="B633" s="111"/>
      <c r="C633" s="110"/>
      <c r="D633" s="110"/>
      <c r="E633" s="110"/>
      <c r="F633" s="110" t="s">
        <v>2822</v>
      </c>
      <c r="G633" s="110" t="s">
        <v>13961</v>
      </c>
      <c r="H633" s="110" t="str">
        <f>UPPER(Table3[[#This Row],[Full Name (NEW)]])</f>
        <v>LA CASA BONITA STREET LIGHTING IMPROVEMENT DISTRICT</v>
      </c>
      <c r="I633" s="110"/>
      <c r="J633" s="118"/>
      <c r="K633" s="75" t="s">
        <v>10892</v>
      </c>
      <c r="L633" s="75"/>
      <c r="M633" s="75"/>
      <c r="N633" s="75"/>
      <c r="O633" s="75"/>
    </row>
    <row r="634" spans="1:15" ht="12" outlineLevel="1" x14ac:dyDescent="0.2">
      <c r="A634" s="111">
        <v>6524</v>
      </c>
      <c r="B634" s="111"/>
      <c r="C634" s="110"/>
      <c r="D634" s="110"/>
      <c r="E634" s="110"/>
      <c r="F634" s="110" t="s">
        <v>5676</v>
      </c>
      <c r="G634" s="110" t="s">
        <v>13962</v>
      </c>
      <c r="H634" s="110" t="str">
        <f>UPPER(Table3[[#This Row],[Full Name (NEW)]])</f>
        <v>KINGSWOOD PARK STREET LIGHTING IMPROVEMENT DISTRICT</v>
      </c>
      <c r="I634" s="110"/>
      <c r="J634" s="118"/>
      <c r="K634" s="75" t="s">
        <v>11582</v>
      </c>
      <c r="L634" s="75"/>
      <c r="M634" s="75"/>
      <c r="N634" s="75"/>
      <c r="O634" s="75"/>
    </row>
    <row r="635" spans="1:15" ht="12" outlineLevel="1" x14ac:dyDescent="0.2">
      <c r="A635" s="111">
        <v>6525</v>
      </c>
      <c r="B635" s="111"/>
      <c r="C635" s="110"/>
      <c r="D635" s="110"/>
      <c r="E635" s="110"/>
      <c r="F635" s="110" t="s">
        <v>7468</v>
      </c>
      <c r="G635" s="110" t="s">
        <v>13963</v>
      </c>
      <c r="H635" s="110" t="str">
        <f>UPPER(Table3[[#This Row],[Full Name (NEW)]])</f>
        <v>LUCIA AT QUEEN CREEK STREET LIGHTING IMPROVEMENT DISTRICT</v>
      </c>
      <c r="I635" s="110"/>
      <c r="J635" s="118"/>
      <c r="K635" s="75" t="s">
        <v>11600</v>
      </c>
      <c r="L635" s="75"/>
      <c r="M635" s="75"/>
      <c r="N635" s="75"/>
      <c r="O635" s="75"/>
    </row>
    <row r="636" spans="1:15" ht="12" outlineLevel="1" x14ac:dyDescent="0.2">
      <c r="A636" s="111">
        <v>6526</v>
      </c>
      <c r="B636" s="111"/>
      <c r="C636" s="110"/>
      <c r="D636" s="110"/>
      <c r="E636" s="110"/>
      <c r="F636" s="110" t="s">
        <v>7201</v>
      </c>
      <c r="G636" s="110" t="s">
        <v>14119</v>
      </c>
      <c r="H636" s="110" t="str">
        <f>UPPER(Table3[[#This Row],[Full Name (NEW)]])</f>
        <v>MARLEY PARK PLAZA STREET LIGHTING IMPROVEMENT DISTRICT NO. 91</v>
      </c>
      <c r="I636" s="110"/>
      <c r="J636" s="118"/>
      <c r="K636" s="75" t="s">
        <v>11582</v>
      </c>
      <c r="L636" s="75"/>
      <c r="M636" s="75"/>
      <c r="N636" s="75"/>
      <c r="O636" s="75"/>
    </row>
    <row r="637" spans="1:15" ht="12" outlineLevel="1" x14ac:dyDescent="0.2">
      <c r="A637" s="111">
        <v>6527</v>
      </c>
      <c r="B637" s="111"/>
      <c r="C637" s="110"/>
      <c r="D637" s="110"/>
      <c r="E637" s="110"/>
      <c r="F637" s="110" t="s">
        <v>7203</v>
      </c>
      <c r="G637" s="110" t="s">
        <v>14120</v>
      </c>
      <c r="H637" s="110" t="str">
        <f>UPPER(Table3[[#This Row],[Full Name (NEW)]])</f>
        <v>MARLEY PARK PLAZA STREET LIGHTING IMPROVEMENT DISTRICT NO. 12</v>
      </c>
      <c r="I637" s="110"/>
      <c r="J637" s="118"/>
      <c r="K637" s="75" t="s">
        <v>11582</v>
      </c>
      <c r="L637" s="75"/>
      <c r="M637" s="75"/>
      <c r="N637" s="75"/>
      <c r="O637" s="75"/>
    </row>
    <row r="638" spans="1:15" ht="12" outlineLevel="1" x14ac:dyDescent="0.2">
      <c r="A638" s="111">
        <v>6528</v>
      </c>
      <c r="B638" s="111"/>
      <c r="C638" s="110"/>
      <c r="D638" s="110"/>
      <c r="E638" s="110"/>
      <c r="F638" s="110" t="s">
        <v>2766</v>
      </c>
      <c r="G638" s="110" t="s">
        <v>14121</v>
      </c>
      <c r="H638" s="110" t="str">
        <f>UPPER(Table3[[#This Row],[Full Name (NEW)]])</f>
        <v>MARYVALE TERRACE STREET LIGHTING IMPROVEMENT DISTRICT NO. 47</v>
      </c>
      <c r="I638" s="110"/>
      <c r="J638" s="118"/>
      <c r="K638" s="75" t="s">
        <v>10892</v>
      </c>
      <c r="L638" s="75"/>
      <c r="M638" s="75"/>
      <c r="N638" s="75"/>
      <c r="O638" s="75"/>
    </row>
    <row r="639" spans="1:15" ht="12" outlineLevel="1" x14ac:dyDescent="0.2">
      <c r="A639" s="111">
        <v>6529</v>
      </c>
      <c r="B639" s="111"/>
      <c r="C639" s="110"/>
      <c r="D639" s="110"/>
      <c r="E639" s="110"/>
      <c r="F639" s="110" t="s">
        <v>2416</v>
      </c>
      <c r="G639" s="110" t="s">
        <v>14122</v>
      </c>
      <c r="H639" s="110" t="str">
        <f>UPPER(Table3[[#This Row],[Full Name (NEW)]])</f>
        <v>MARYVALE TERRACE STREET LIGHTING IMPROVEMENT DISTRICT NO. 48</v>
      </c>
      <c r="I639" s="110"/>
      <c r="J639" s="118"/>
      <c r="K639" s="75" t="s">
        <v>10892</v>
      </c>
      <c r="L639" s="75"/>
      <c r="M639" s="75"/>
      <c r="N639" s="75"/>
      <c r="O639" s="75"/>
    </row>
    <row r="640" spans="1:15" ht="12" outlineLevel="1" x14ac:dyDescent="0.2">
      <c r="A640" s="111">
        <v>6530</v>
      </c>
      <c r="B640" s="111"/>
      <c r="C640" s="110"/>
      <c r="D640" s="110"/>
      <c r="E640" s="110"/>
      <c r="F640" s="110" t="s">
        <v>7305</v>
      </c>
      <c r="G640" s="110" t="s">
        <v>13964</v>
      </c>
      <c r="H640" s="110" t="str">
        <f>UPPER(Table3[[#This Row],[Full Name (NEW)]])</f>
        <v>MCGAVIN RANCH MESA STREET LIGHTING IMPROVEMENT DISTRICT</v>
      </c>
      <c r="I640" s="110"/>
      <c r="J640" s="118"/>
      <c r="K640" s="75" t="s">
        <v>11579</v>
      </c>
      <c r="L640" s="75"/>
      <c r="M640" s="75"/>
      <c r="N640" s="75"/>
      <c r="O640" s="75"/>
    </row>
    <row r="641" spans="1:15" ht="12" outlineLevel="1" x14ac:dyDescent="0.2">
      <c r="A641" s="111">
        <v>6531</v>
      </c>
      <c r="B641" s="111"/>
      <c r="C641" s="110"/>
      <c r="D641" s="110"/>
      <c r="E641" s="110"/>
      <c r="F641" s="110" t="s">
        <v>7311</v>
      </c>
      <c r="G641" s="110" t="s">
        <v>13965</v>
      </c>
      <c r="H641" s="110" t="str">
        <f>UPPER(Table3[[#This Row],[Full Name (NEW)]])</f>
        <v>MESA STREET LIGHTING IMPROVEMENT DISTRICT</v>
      </c>
      <c r="I641" s="110"/>
      <c r="J641" s="118"/>
      <c r="K641" s="75" t="s">
        <v>11579</v>
      </c>
      <c r="L641" s="75"/>
      <c r="M641" s="75"/>
      <c r="N641" s="75"/>
      <c r="O641" s="75"/>
    </row>
    <row r="642" spans="1:15" ht="12" outlineLevel="1" x14ac:dyDescent="0.2">
      <c r="A642" s="111">
        <v>6533</v>
      </c>
      <c r="B642" s="111"/>
      <c r="C642" s="110"/>
      <c r="D642" s="110"/>
      <c r="E642" s="110"/>
      <c r="F642" s="110" t="s">
        <v>7264</v>
      </c>
      <c r="G642" s="110" t="s">
        <v>13966</v>
      </c>
      <c r="H642" s="110" t="str">
        <f>UPPER(Table3[[#This Row],[Full Name (NEW)]])</f>
        <v>MESA VISTA STREET LIGHTING IMPROVEMENT DISTRICT</v>
      </c>
      <c r="I642" s="110"/>
      <c r="J642" s="118"/>
      <c r="K642" s="75" t="s">
        <v>11579</v>
      </c>
      <c r="L642" s="75"/>
      <c r="M642" s="75"/>
      <c r="N642" s="75"/>
      <c r="O642" s="75"/>
    </row>
    <row r="643" spans="1:15" ht="12" outlineLevel="1" x14ac:dyDescent="0.2">
      <c r="A643" s="111">
        <v>6534</v>
      </c>
      <c r="B643" s="111"/>
      <c r="C643" s="110"/>
      <c r="D643" s="110"/>
      <c r="E643" s="110"/>
      <c r="F643" s="110" t="s">
        <v>4308</v>
      </c>
      <c r="G643" s="110" t="s">
        <v>14080</v>
      </c>
      <c r="H643" s="110" t="str">
        <f>UPPER(Table3[[#This Row],[Full Name (NEW)]])</f>
        <v>MORLEN MEADOWS STREET LIGHTING IMPROVEMENT DISTRICT NO. 1 &amp; NO. 2</v>
      </c>
      <c r="I643" s="110"/>
      <c r="J643" s="118"/>
      <c r="K643" s="75" t="s">
        <v>10892</v>
      </c>
      <c r="L643" s="75"/>
      <c r="M643" s="75"/>
      <c r="N643" s="75"/>
      <c r="O643" s="75"/>
    </row>
    <row r="644" spans="1:15" ht="12" outlineLevel="1" x14ac:dyDescent="0.2">
      <c r="A644" s="111">
        <v>6535</v>
      </c>
      <c r="B644" s="111"/>
      <c r="C644" s="110"/>
      <c r="D644" s="110"/>
      <c r="E644" s="110"/>
      <c r="F644" s="110" t="s">
        <v>4172</v>
      </c>
      <c r="G644" s="110" t="s">
        <v>14081</v>
      </c>
      <c r="H644" s="110" t="str">
        <f>UPPER(Table3[[#This Row],[Full Name (NEW)]])</f>
        <v>MORLEN MEADOWS STREET LIGHTING IMPROVEMENT DISTRICT NO. 3</v>
      </c>
      <c r="I644" s="110"/>
      <c r="J644" s="118"/>
      <c r="K644" s="75" t="s">
        <v>10892</v>
      </c>
      <c r="L644" s="75"/>
      <c r="M644" s="75"/>
      <c r="N644" s="75"/>
      <c r="O644" s="75"/>
    </row>
    <row r="645" spans="1:15" ht="12" outlineLevel="1" x14ac:dyDescent="0.2">
      <c r="A645" s="111">
        <v>6536</v>
      </c>
      <c r="B645" s="111"/>
      <c r="C645" s="110"/>
      <c r="D645" s="110"/>
      <c r="E645" s="110"/>
      <c r="F645" s="110" t="s">
        <v>4300</v>
      </c>
      <c r="G645" s="110" t="s">
        <v>13967</v>
      </c>
      <c r="H645" s="110" t="str">
        <f>UPPER(Table3[[#This Row],[Full Name (NEW)]])</f>
        <v>NORTHGATE VILLAGE STREET LIGHTING IMPROVEMENT DISTRICT</v>
      </c>
      <c r="I645" s="110"/>
      <c r="J645" s="118"/>
      <c r="K645" s="75" t="s">
        <v>10892</v>
      </c>
      <c r="L645" s="75"/>
      <c r="M645" s="75"/>
      <c r="N645" s="75"/>
      <c r="O645" s="75"/>
    </row>
    <row r="646" spans="1:15" ht="12" outlineLevel="1" x14ac:dyDescent="0.2">
      <c r="A646" s="111">
        <v>6537</v>
      </c>
      <c r="B646" s="111"/>
      <c r="C646" s="110"/>
      <c r="D646" s="110"/>
      <c r="E646" s="110"/>
      <c r="F646" s="110" t="s">
        <v>7256</v>
      </c>
      <c r="G646" s="110" t="s">
        <v>14202</v>
      </c>
      <c r="H646" s="110" t="str">
        <f>UPPER(Table3[[#This Row],[Full Name (NEW)]])</f>
        <v>OTS COMMUNITY B NO. 123 STREET LIGHTING IMPROVEMENT DISTRICT</v>
      </c>
      <c r="I646" s="110"/>
      <c r="J646" s="118"/>
      <c r="K646" s="75" t="s">
        <v>11582</v>
      </c>
      <c r="L646" s="75"/>
      <c r="M646" s="75"/>
      <c r="N646" s="75"/>
      <c r="O646" s="75"/>
    </row>
    <row r="647" spans="1:15" ht="12" outlineLevel="1" x14ac:dyDescent="0.2">
      <c r="A647" s="111">
        <v>6538</v>
      </c>
      <c r="B647" s="111"/>
      <c r="C647" s="110"/>
      <c r="D647" s="110"/>
      <c r="E647" s="110"/>
      <c r="F647" s="110" t="s">
        <v>7241</v>
      </c>
      <c r="G647" s="110" t="s">
        <v>14203</v>
      </c>
      <c r="H647" s="110" t="str">
        <f>UPPER(Table3[[#This Row],[Full Name (NEW)]])</f>
        <v>OTS MARKET ST. STREET LIGHTING IMPROVEMENT DISTRICT NO. 121</v>
      </c>
      <c r="I647" s="110"/>
      <c r="J647" s="118"/>
      <c r="K647" s="75" t="s">
        <v>11582</v>
      </c>
      <c r="L647" s="75"/>
      <c r="M647" s="75"/>
      <c r="N647" s="75"/>
      <c r="O647" s="75"/>
    </row>
    <row r="648" spans="1:15" ht="12" outlineLevel="1" x14ac:dyDescent="0.2">
      <c r="A648" s="111">
        <v>6539</v>
      </c>
      <c r="B648" s="111"/>
      <c r="C648" s="110"/>
      <c r="D648" s="110"/>
      <c r="E648" s="110"/>
      <c r="F648" s="110" t="s">
        <v>4320</v>
      </c>
      <c r="G648" s="110" t="s">
        <v>13968</v>
      </c>
      <c r="H648" s="110" t="str">
        <f>UPPER(Table3[[#This Row],[Full Name (NEW)]])</f>
        <v>OVERLOOK STREET LIGHTING IMPROVEMENT DISTRICT</v>
      </c>
      <c r="I648" s="110"/>
      <c r="J648" s="118"/>
      <c r="K648" s="75" t="s">
        <v>10892</v>
      </c>
      <c r="L648" s="75"/>
      <c r="M648" s="75"/>
      <c r="N648" s="75"/>
      <c r="O648" s="75"/>
    </row>
    <row r="649" spans="1:15" ht="12" outlineLevel="1" x14ac:dyDescent="0.2">
      <c r="A649" s="111">
        <v>6540</v>
      </c>
      <c r="B649" s="111"/>
      <c r="C649" s="110"/>
      <c r="D649" s="110"/>
      <c r="E649" s="110"/>
      <c r="F649" s="110" t="s">
        <v>4400</v>
      </c>
      <c r="G649" s="110" t="s">
        <v>14082</v>
      </c>
      <c r="H649" s="110" t="str">
        <f>UPPER(Table3[[#This Row],[Full Name (NEW)]])</f>
        <v>PARADISE VALLEY LANDINGS STREET LIGHTING IMPROVEMENT DISTRICT NO. 1 (PHASE 2)</v>
      </c>
      <c r="I649" s="110"/>
      <c r="J649" s="118"/>
      <c r="K649" s="75" t="s">
        <v>10892</v>
      </c>
      <c r="L649" s="75"/>
      <c r="M649" s="75"/>
      <c r="N649" s="75"/>
      <c r="O649" s="75"/>
    </row>
    <row r="650" spans="1:15" ht="12" outlineLevel="1" x14ac:dyDescent="0.2">
      <c r="A650" s="111">
        <v>6541</v>
      </c>
      <c r="B650" s="111"/>
      <c r="C650" s="110"/>
      <c r="D650" s="110"/>
      <c r="E650" s="110"/>
      <c r="F650" s="110" t="s">
        <v>4412</v>
      </c>
      <c r="G650" s="110" t="s">
        <v>14083</v>
      </c>
      <c r="H650" s="110" t="str">
        <f>UPPER(Table3[[#This Row],[Full Name (NEW)]])</f>
        <v>PARADISE VALLEY LANDINGS STREET LIGHTING IMPROVEMENT DISTRICT NO. 2</v>
      </c>
      <c r="I650" s="110"/>
      <c r="J650" s="118"/>
      <c r="K650" s="75" t="s">
        <v>10892</v>
      </c>
      <c r="L650" s="75"/>
      <c r="M650" s="75"/>
      <c r="N650" s="75"/>
      <c r="O650" s="75"/>
    </row>
    <row r="651" spans="1:15" ht="12" outlineLevel="1" x14ac:dyDescent="0.2">
      <c r="A651" s="111">
        <v>6542</v>
      </c>
      <c r="B651" s="111"/>
      <c r="C651" s="110"/>
      <c r="D651" s="110"/>
      <c r="E651" s="110"/>
      <c r="F651" s="110" t="s">
        <v>4092</v>
      </c>
      <c r="G651" s="110" t="s">
        <v>14084</v>
      </c>
      <c r="H651" s="110" t="str">
        <f>UPPER(Table3[[#This Row],[Full Name (NEW)]])</f>
        <v>PARADISE VALLEY LANDINGS STREET LIGHTING IMPROVEMENT DISTRICT NO. 1</v>
      </c>
      <c r="I651" s="110"/>
      <c r="J651" s="118"/>
      <c r="K651" s="75" t="s">
        <v>10892</v>
      </c>
      <c r="L651" s="75"/>
      <c r="M651" s="75"/>
      <c r="N651" s="75"/>
      <c r="O651" s="75"/>
    </row>
    <row r="652" spans="1:15" ht="12" outlineLevel="1" x14ac:dyDescent="0.2">
      <c r="A652" s="111">
        <v>6543</v>
      </c>
      <c r="B652" s="111"/>
      <c r="C652" s="110"/>
      <c r="D652" s="110"/>
      <c r="E652" s="110"/>
      <c r="F652" s="110" t="s">
        <v>3275</v>
      </c>
      <c r="G652" s="110" t="s">
        <v>13969</v>
      </c>
      <c r="H652" s="110" t="str">
        <f>UPPER(Table3[[#This Row],[Full Name (NEW)]])</f>
        <v>PARADISE VILLAGE STREET LIGHTING IMPROVEMENT DISTRICT</v>
      </c>
      <c r="I652" s="110"/>
      <c r="J652" s="118"/>
      <c r="K652" s="75"/>
      <c r="L652" s="75"/>
      <c r="M652" s="75" t="s">
        <v>15036</v>
      </c>
      <c r="N652" s="75"/>
      <c r="O652" s="75"/>
    </row>
    <row r="653" spans="1:15" ht="12" outlineLevel="1" x14ac:dyDescent="0.2">
      <c r="A653" s="111">
        <v>6544</v>
      </c>
      <c r="B653" s="111"/>
      <c r="C653" s="110"/>
      <c r="D653" s="110"/>
      <c r="E653" s="110"/>
      <c r="F653" s="110" t="s">
        <v>7270</v>
      </c>
      <c r="G653" s="110" t="s">
        <v>13970</v>
      </c>
      <c r="H653" s="110" t="str">
        <f>UPPER(Table3[[#This Row],[Full Name (NEW)]])</f>
        <v>PARADISE VILLAGE STREET LIGHTING IMPROVEMENT DISTRICT NO. 2</v>
      </c>
      <c r="I653" s="110"/>
      <c r="J653" s="118"/>
      <c r="K653" s="75" t="s">
        <v>11579</v>
      </c>
      <c r="L653" s="75"/>
      <c r="M653" s="75"/>
      <c r="N653" s="75"/>
      <c r="O653" s="75"/>
    </row>
    <row r="654" spans="1:15" ht="12" outlineLevel="1" x14ac:dyDescent="0.2">
      <c r="A654" s="111">
        <v>6545</v>
      </c>
      <c r="B654" s="111"/>
      <c r="C654" s="110"/>
      <c r="D654" s="110"/>
      <c r="E654" s="110"/>
      <c r="F654" s="110" t="s">
        <v>4088</v>
      </c>
      <c r="G654" s="110" t="s">
        <v>13971</v>
      </c>
      <c r="H654" s="110" t="str">
        <f>UPPER(Table3[[#This Row],[Full Name (NEW)]])</f>
        <v>PARK HILL STREET LIGHTING IMPROVEMENT DISTRICT</v>
      </c>
      <c r="I654" s="110"/>
      <c r="J654" s="118"/>
      <c r="K654" s="75" t="s">
        <v>10892</v>
      </c>
      <c r="L654" s="75"/>
      <c r="M654" s="75"/>
      <c r="N654" s="75"/>
      <c r="O654" s="75"/>
    </row>
    <row r="655" spans="1:15" ht="12" outlineLevel="1" x14ac:dyDescent="0.2">
      <c r="A655" s="111">
        <v>6546</v>
      </c>
      <c r="B655" s="111"/>
      <c r="C655" s="110"/>
      <c r="D655" s="110"/>
      <c r="E655" s="110"/>
      <c r="F655" s="110" t="s">
        <v>7227</v>
      </c>
      <c r="G655" s="110" t="s">
        <v>14085</v>
      </c>
      <c r="H655" s="110" t="str">
        <f>UPPER(Table3[[#This Row],[Full Name (NEW)]])</f>
        <v>PARKVIEW PLACE STREET LIGHTING IMPROVEMENT DISTRICT NO. 112</v>
      </c>
      <c r="I655" s="110"/>
      <c r="J655" s="118"/>
      <c r="K655" s="75" t="s">
        <v>11582</v>
      </c>
      <c r="L655" s="75"/>
      <c r="M655" s="75"/>
      <c r="N655" s="75"/>
      <c r="O655" s="75"/>
    </row>
    <row r="656" spans="1:15" ht="12" outlineLevel="1" x14ac:dyDescent="0.2">
      <c r="A656" s="111">
        <v>6547</v>
      </c>
      <c r="B656" s="111"/>
      <c r="C656" s="110"/>
      <c r="D656" s="110"/>
      <c r="E656" s="110"/>
      <c r="F656" s="110" t="s">
        <v>4396</v>
      </c>
      <c r="G656" s="110" t="s">
        <v>13972</v>
      </c>
      <c r="H656" s="110" t="str">
        <f>UPPER(Table3[[#This Row],[Full Name (NEW)]])</f>
        <v>PARQUE VILLAGE STREET LIGHTING IMPROVEMENT DISTRICT (PHASE 1)</v>
      </c>
      <c r="I656" s="110"/>
      <c r="J656" s="118"/>
      <c r="K656" s="75" t="s">
        <v>10892</v>
      </c>
      <c r="L656" s="75"/>
      <c r="M656" s="75"/>
      <c r="N656" s="75"/>
      <c r="O656" s="75"/>
    </row>
    <row r="657" spans="1:15" ht="12" outlineLevel="1" x14ac:dyDescent="0.2">
      <c r="A657" s="111">
        <v>6548</v>
      </c>
      <c r="B657" s="111"/>
      <c r="C657" s="110"/>
      <c r="D657" s="110"/>
      <c r="E657" s="110"/>
      <c r="F657" s="110" t="s">
        <v>3767</v>
      </c>
      <c r="G657" s="110" t="s">
        <v>14086</v>
      </c>
      <c r="H657" s="110" t="str">
        <f>UPPER(Table3[[#This Row],[Full Name (NEW)]])</f>
        <v>PARQUE VISTA ESTATES STREET LIGHTING IMPROVEMENT DISTRICT NO. 8</v>
      </c>
      <c r="I657" s="110"/>
      <c r="J657" s="118"/>
      <c r="K657" s="75" t="s">
        <v>10892</v>
      </c>
      <c r="L657" s="75"/>
      <c r="M657" s="75"/>
      <c r="N657" s="75"/>
      <c r="O657" s="75"/>
    </row>
    <row r="658" spans="1:15" ht="12" outlineLevel="1" x14ac:dyDescent="0.2">
      <c r="A658" s="111">
        <v>6549</v>
      </c>
      <c r="B658" s="111"/>
      <c r="C658" s="110"/>
      <c r="D658" s="110"/>
      <c r="E658" s="110"/>
      <c r="F658" s="110" t="s">
        <v>2330</v>
      </c>
      <c r="G658" s="110" t="s">
        <v>14087</v>
      </c>
      <c r="H658" s="110" t="str">
        <f>UPPER(Table3[[#This Row],[Full Name (NEW)]])</f>
        <v>PARQUE VISTA ESTATES STREET LIGHTING IMPROVEMENT DISTRICT NO. 2</v>
      </c>
      <c r="I658" s="110"/>
      <c r="J658" s="118"/>
      <c r="K658" s="75" t="s">
        <v>10892</v>
      </c>
      <c r="L658" s="75"/>
      <c r="M658" s="75"/>
      <c r="N658" s="75"/>
      <c r="O658" s="75"/>
    </row>
    <row r="659" spans="1:15" ht="12" outlineLevel="1" x14ac:dyDescent="0.2">
      <c r="A659" s="111">
        <v>6550</v>
      </c>
      <c r="B659" s="111"/>
      <c r="C659" s="110"/>
      <c r="D659" s="110"/>
      <c r="E659" s="110"/>
      <c r="F659" s="110" t="s">
        <v>3387</v>
      </c>
      <c r="G659" s="110" t="s">
        <v>14088</v>
      </c>
      <c r="H659" s="110" t="str">
        <f>UPPER(Table3[[#This Row],[Full Name (NEW)]])</f>
        <v>PARQUE VISTA ESTATES STREET LIGHTING IMPROVEMENT DISTRICT NO. 5</v>
      </c>
      <c r="I659" s="110"/>
      <c r="J659" s="118"/>
      <c r="K659" s="75" t="s">
        <v>10892</v>
      </c>
      <c r="L659" s="75"/>
      <c r="M659" s="75"/>
      <c r="N659" s="75"/>
      <c r="O659" s="75"/>
    </row>
    <row r="660" spans="1:15" ht="12" outlineLevel="1" x14ac:dyDescent="0.2">
      <c r="A660" s="111">
        <v>6551</v>
      </c>
      <c r="B660" s="111"/>
      <c r="C660" s="110"/>
      <c r="D660" s="110"/>
      <c r="E660" s="110"/>
      <c r="F660" s="110" t="s">
        <v>2399</v>
      </c>
      <c r="G660" s="110" t="s">
        <v>14089</v>
      </c>
      <c r="H660" s="110" t="str">
        <f>UPPER(Table3[[#This Row],[Full Name (NEW)]])</f>
        <v>PARQUE VISTA ESTATES STREET LIGHTING IMPROVEMENT DISTRICT NO. 4</v>
      </c>
      <c r="I660" s="110"/>
      <c r="J660" s="118"/>
      <c r="K660" s="75" t="s">
        <v>10892</v>
      </c>
      <c r="L660" s="75"/>
      <c r="M660" s="75"/>
      <c r="N660" s="75"/>
      <c r="O660" s="75"/>
    </row>
    <row r="661" spans="1:15" ht="12" outlineLevel="1" x14ac:dyDescent="0.2">
      <c r="A661" s="111">
        <v>6552</v>
      </c>
      <c r="B661" s="111"/>
      <c r="C661" s="110"/>
      <c r="D661" s="110"/>
      <c r="E661" s="110"/>
      <c r="F661" s="110" t="s">
        <v>3806</v>
      </c>
      <c r="G661" s="110" t="s">
        <v>14090</v>
      </c>
      <c r="H661" s="110" t="str">
        <f>UPPER(Table3[[#This Row],[Full Name (NEW)]])</f>
        <v>PARQUE VISTA ESTATES STREET LIGHTING IMPROVEMENT DISTRICT NO. 9</v>
      </c>
      <c r="I661" s="110"/>
      <c r="J661" s="118"/>
      <c r="K661" s="75" t="s">
        <v>10892</v>
      </c>
      <c r="L661" s="75"/>
      <c r="M661" s="75"/>
      <c r="N661" s="75"/>
      <c r="O661" s="75"/>
    </row>
    <row r="662" spans="1:15" ht="12" outlineLevel="1" x14ac:dyDescent="0.2">
      <c r="A662" s="111">
        <v>6553</v>
      </c>
      <c r="B662" s="111"/>
      <c r="C662" s="110"/>
      <c r="D662" s="110"/>
      <c r="E662" s="110"/>
      <c r="F662" s="110" t="s">
        <v>3635</v>
      </c>
      <c r="G662" s="110" t="s">
        <v>14091</v>
      </c>
      <c r="H662" s="110" t="str">
        <f>UPPER(Table3[[#This Row],[Full Name (NEW)]])</f>
        <v>PARQUE VISTA ESTATES STREET LIGHTING IMPROVEMENT DISTRICT NO. 7</v>
      </c>
      <c r="I662" s="110"/>
      <c r="J662" s="118"/>
      <c r="K662" s="75" t="s">
        <v>10892</v>
      </c>
      <c r="L662" s="75"/>
      <c r="M662" s="75"/>
      <c r="N662" s="75"/>
      <c r="O662" s="75"/>
    </row>
    <row r="663" spans="1:15" ht="12" outlineLevel="1" x14ac:dyDescent="0.2">
      <c r="A663" s="111">
        <v>6554</v>
      </c>
      <c r="B663" s="111"/>
      <c r="C663" s="110"/>
      <c r="D663" s="110"/>
      <c r="E663" s="110"/>
      <c r="F663" s="110" t="s">
        <v>4152</v>
      </c>
      <c r="G663" s="110" t="s">
        <v>14092</v>
      </c>
      <c r="H663" s="110" t="str">
        <f>UPPER(Table3[[#This Row],[Full Name (NEW)]])</f>
        <v>PARQUE VISTA ESTATES STREET LIGHTING IMPROVEMENT DISTRICT NO. 1</v>
      </c>
      <c r="I663" s="110"/>
      <c r="J663" s="118"/>
      <c r="K663" s="75" t="s">
        <v>10892</v>
      </c>
      <c r="L663" s="75"/>
      <c r="M663" s="75"/>
      <c r="N663" s="75"/>
      <c r="O663" s="75"/>
    </row>
    <row r="664" spans="1:15" ht="12" outlineLevel="1" x14ac:dyDescent="0.2">
      <c r="A664" s="111">
        <v>6555</v>
      </c>
      <c r="B664" s="111"/>
      <c r="C664" s="110"/>
      <c r="D664" s="110"/>
      <c r="E664" s="110"/>
      <c r="F664" s="110" t="s">
        <v>4340</v>
      </c>
      <c r="G664" s="110" t="s">
        <v>14093</v>
      </c>
      <c r="H664" s="110" t="str">
        <f>UPPER(Table3[[#This Row],[Full Name (NEW)]])</f>
        <v>PARQUE VISTA ESTATES STREET LIGHTING IMPROVEMENT DISTRICT NO. 10</v>
      </c>
      <c r="I664" s="110"/>
      <c r="J664" s="118"/>
      <c r="K664" s="75" t="s">
        <v>10892</v>
      </c>
      <c r="L664" s="75"/>
      <c r="M664" s="75"/>
      <c r="N664" s="75"/>
      <c r="O664" s="75"/>
    </row>
    <row r="665" spans="1:15" ht="12" outlineLevel="1" x14ac:dyDescent="0.2">
      <c r="A665" s="111">
        <v>6556</v>
      </c>
      <c r="B665" s="111"/>
      <c r="C665" s="110"/>
      <c r="D665" s="110"/>
      <c r="E665" s="110"/>
      <c r="F665" s="110" t="s">
        <v>3264</v>
      </c>
      <c r="G665" s="110" t="s">
        <v>14094</v>
      </c>
      <c r="H665" s="110" t="str">
        <f>UPPER(Table3[[#This Row],[Full Name (NEW)]])</f>
        <v>PARQUE VISTA ESTATES STREET LIGHTING IMPROVEMENT DISTRICT NO. 3</v>
      </c>
      <c r="I665" s="110"/>
      <c r="J665" s="118"/>
      <c r="K665" s="75" t="s">
        <v>10892</v>
      </c>
      <c r="L665" s="75"/>
      <c r="M665" s="75"/>
      <c r="N665" s="75"/>
      <c r="O665" s="75"/>
    </row>
    <row r="666" spans="1:15" ht="12" outlineLevel="1" x14ac:dyDescent="0.2">
      <c r="A666" s="111">
        <v>6557</v>
      </c>
      <c r="B666" s="111"/>
      <c r="C666" s="110"/>
      <c r="D666" s="110"/>
      <c r="E666" s="110"/>
      <c r="F666" s="110" t="s">
        <v>3399</v>
      </c>
      <c r="G666" s="110" t="s">
        <v>14095</v>
      </c>
      <c r="H666" s="110" t="str">
        <f>UPPER(Table3[[#This Row],[Full Name (NEW)]])</f>
        <v>PARQUE VISTA ESTATES STREET LIGHTING IMPROVEMENT DISTRICT NO. 6</v>
      </c>
      <c r="I666" s="110"/>
      <c r="J666" s="118"/>
      <c r="K666" s="75" t="s">
        <v>10892</v>
      </c>
      <c r="L666" s="75"/>
      <c r="M666" s="75"/>
      <c r="N666" s="75"/>
      <c r="O666" s="75"/>
    </row>
    <row r="667" spans="1:15" ht="12" outlineLevel="1" x14ac:dyDescent="0.2">
      <c r="A667" s="111">
        <v>6558</v>
      </c>
      <c r="B667" s="111"/>
      <c r="C667" s="110"/>
      <c r="D667" s="110"/>
      <c r="E667" s="110"/>
      <c r="F667" s="110" t="s">
        <v>6835</v>
      </c>
      <c r="G667" s="110" t="str">
        <f t="shared" ref="G667:G699" si="5">"Peoria Street Lighting Improvement District No. "&amp;_xlfn.NUMBERVALUE(RIGHT(F667, 4))</f>
        <v>Peoria Street Lighting Improvement District No. 1001</v>
      </c>
      <c r="H667" s="110" t="str">
        <f>UPPER(Table3[[#This Row],[Full Name (NEW)]])</f>
        <v>PEORIA STREET LIGHTING IMPROVEMENT DISTRICT NO. 1001</v>
      </c>
      <c r="I667" s="110"/>
      <c r="J667" s="118"/>
      <c r="K667" s="75" t="s">
        <v>11580</v>
      </c>
      <c r="L667" s="75"/>
      <c r="M667" s="75"/>
      <c r="N667" s="75"/>
      <c r="O667" s="75"/>
    </row>
    <row r="668" spans="1:15" ht="12" outlineLevel="1" x14ac:dyDescent="0.2">
      <c r="A668" s="111">
        <v>6559</v>
      </c>
      <c r="B668" s="111"/>
      <c r="C668" s="110"/>
      <c r="D668" s="110"/>
      <c r="E668" s="110"/>
      <c r="F668" s="110" t="s">
        <v>6847</v>
      </c>
      <c r="G668" s="110" t="str">
        <f t="shared" si="5"/>
        <v>Peoria Street Lighting Improvement District No. 1007</v>
      </c>
      <c r="H668" s="110" t="str">
        <f>UPPER(Table3[[#This Row],[Full Name (NEW)]])</f>
        <v>PEORIA STREET LIGHTING IMPROVEMENT DISTRICT NO. 1007</v>
      </c>
      <c r="I668" s="110"/>
      <c r="J668" s="118"/>
      <c r="K668" s="75" t="s">
        <v>11580</v>
      </c>
      <c r="L668" s="75"/>
      <c r="M668" s="75"/>
      <c r="N668" s="75"/>
      <c r="O668" s="75"/>
    </row>
    <row r="669" spans="1:15" ht="12" outlineLevel="1" x14ac:dyDescent="0.2">
      <c r="A669" s="111">
        <v>6560</v>
      </c>
      <c r="B669" s="111"/>
      <c r="C669" s="110"/>
      <c r="D669" s="110"/>
      <c r="E669" s="110"/>
      <c r="F669" s="110" t="s">
        <v>6853</v>
      </c>
      <c r="G669" s="110" t="str">
        <f t="shared" si="5"/>
        <v>Peoria Street Lighting Improvement District No. 1009</v>
      </c>
      <c r="H669" s="110" t="str">
        <f>UPPER(Table3[[#This Row],[Full Name (NEW)]])</f>
        <v>PEORIA STREET LIGHTING IMPROVEMENT DISTRICT NO. 1009</v>
      </c>
      <c r="I669" s="110"/>
      <c r="J669" s="118"/>
      <c r="K669" s="75" t="s">
        <v>11580</v>
      </c>
      <c r="L669" s="75"/>
      <c r="M669" s="75"/>
      <c r="N669" s="75"/>
      <c r="O669" s="75"/>
    </row>
    <row r="670" spans="1:15" ht="12" outlineLevel="1" x14ac:dyDescent="0.2">
      <c r="A670" s="111">
        <v>6561</v>
      </c>
      <c r="B670" s="111"/>
      <c r="C670" s="110"/>
      <c r="D670" s="110"/>
      <c r="E670" s="110"/>
      <c r="F670" s="110" t="s">
        <v>6856</v>
      </c>
      <c r="G670" s="110" t="str">
        <f t="shared" si="5"/>
        <v>Peoria Street Lighting Improvement District No. 1010</v>
      </c>
      <c r="H670" s="110" t="str">
        <f>UPPER(Table3[[#This Row],[Full Name (NEW)]])</f>
        <v>PEORIA STREET LIGHTING IMPROVEMENT DISTRICT NO. 1010</v>
      </c>
      <c r="I670" s="110"/>
      <c r="J670" s="118"/>
      <c r="K670" s="75" t="s">
        <v>11580</v>
      </c>
      <c r="L670" s="75"/>
      <c r="M670" s="75"/>
      <c r="N670" s="75"/>
      <c r="O670" s="75"/>
    </row>
    <row r="671" spans="1:15" ht="12" outlineLevel="1" x14ac:dyDescent="0.2">
      <c r="A671" s="111">
        <v>6562</v>
      </c>
      <c r="B671" s="111"/>
      <c r="C671" s="110"/>
      <c r="D671" s="110"/>
      <c r="E671" s="110"/>
      <c r="F671" s="110" t="s">
        <v>6859</v>
      </c>
      <c r="G671" s="110" t="str">
        <f t="shared" si="5"/>
        <v>Peoria Street Lighting Improvement District No. 1011</v>
      </c>
      <c r="H671" s="110" t="str">
        <f>UPPER(Table3[[#This Row],[Full Name (NEW)]])</f>
        <v>PEORIA STREET LIGHTING IMPROVEMENT DISTRICT NO. 1011</v>
      </c>
      <c r="I671" s="110"/>
      <c r="J671" s="118"/>
      <c r="K671" s="75" t="s">
        <v>11580</v>
      </c>
      <c r="L671" s="75"/>
      <c r="M671" s="75"/>
      <c r="N671" s="75"/>
      <c r="O671" s="75"/>
    </row>
    <row r="672" spans="1:15" ht="12" outlineLevel="1" x14ac:dyDescent="0.2">
      <c r="A672" s="111">
        <v>6563</v>
      </c>
      <c r="B672" s="111"/>
      <c r="C672" s="110"/>
      <c r="D672" s="110"/>
      <c r="E672" s="110"/>
      <c r="F672" s="110" t="s">
        <v>6862</v>
      </c>
      <c r="G672" s="110" t="str">
        <f t="shared" si="5"/>
        <v>Peoria Street Lighting Improvement District No. 1012</v>
      </c>
      <c r="H672" s="110" t="str">
        <f>UPPER(Table3[[#This Row],[Full Name (NEW)]])</f>
        <v>PEORIA STREET LIGHTING IMPROVEMENT DISTRICT NO. 1012</v>
      </c>
      <c r="I672" s="110"/>
      <c r="J672" s="118"/>
      <c r="K672" s="75" t="s">
        <v>11580</v>
      </c>
      <c r="L672" s="75"/>
      <c r="M672" s="75"/>
      <c r="N672" s="75"/>
      <c r="O672" s="75"/>
    </row>
    <row r="673" spans="1:15" ht="12" outlineLevel="1" x14ac:dyDescent="0.2">
      <c r="A673" s="111">
        <v>6564</v>
      </c>
      <c r="B673" s="111"/>
      <c r="C673" s="110"/>
      <c r="D673" s="110"/>
      <c r="E673" s="110"/>
      <c r="F673" s="110" t="s">
        <v>6865</v>
      </c>
      <c r="G673" s="110" t="str">
        <f t="shared" si="5"/>
        <v>Peoria Street Lighting Improvement District No. 1016</v>
      </c>
      <c r="H673" s="110" t="str">
        <f>UPPER(Table3[[#This Row],[Full Name (NEW)]])</f>
        <v>PEORIA STREET LIGHTING IMPROVEMENT DISTRICT NO. 1016</v>
      </c>
      <c r="I673" s="110"/>
      <c r="J673" s="118"/>
      <c r="K673" s="75" t="s">
        <v>11580</v>
      </c>
      <c r="L673" s="75"/>
      <c r="M673" s="75"/>
      <c r="N673" s="75"/>
      <c r="O673" s="75"/>
    </row>
    <row r="674" spans="1:15" ht="12" outlineLevel="1" x14ac:dyDescent="0.2">
      <c r="A674" s="111">
        <v>6565</v>
      </c>
      <c r="B674" s="111"/>
      <c r="C674" s="110"/>
      <c r="D674" s="110"/>
      <c r="E674" s="110"/>
      <c r="F674" s="110" t="s">
        <v>6556</v>
      </c>
      <c r="G674" s="110" t="str">
        <f t="shared" si="5"/>
        <v>Peoria Street Lighting Improvement District No. 113</v>
      </c>
      <c r="H674" s="110" t="str">
        <f>UPPER(Table3[[#This Row],[Full Name (NEW)]])</f>
        <v>PEORIA STREET LIGHTING IMPROVEMENT DISTRICT NO. 113</v>
      </c>
      <c r="I674" s="110"/>
      <c r="J674" s="118"/>
      <c r="K674" s="75" t="s">
        <v>11580</v>
      </c>
      <c r="L674" s="75"/>
      <c r="M674" s="75"/>
      <c r="N674" s="75"/>
      <c r="O674" s="75"/>
    </row>
    <row r="675" spans="1:15" ht="12" outlineLevel="1" x14ac:dyDescent="0.2">
      <c r="A675" s="111">
        <v>6566</v>
      </c>
      <c r="B675" s="111"/>
      <c r="C675" s="110"/>
      <c r="D675" s="110"/>
      <c r="E675" s="110"/>
      <c r="F675" s="110" t="s">
        <v>6868</v>
      </c>
      <c r="G675" s="110" t="str">
        <f t="shared" si="5"/>
        <v>Peoria Street Lighting Improvement District No. 222</v>
      </c>
      <c r="H675" s="110" t="str">
        <f>UPPER(Table3[[#This Row],[Full Name (NEW)]])</f>
        <v>PEORIA STREET LIGHTING IMPROVEMENT DISTRICT NO. 222</v>
      </c>
      <c r="I675" s="110"/>
      <c r="J675" s="118"/>
      <c r="K675" s="75" t="s">
        <v>11580</v>
      </c>
      <c r="L675" s="75"/>
      <c r="M675" s="75"/>
      <c r="N675" s="75"/>
      <c r="O675" s="75"/>
    </row>
    <row r="676" spans="1:15" ht="12" outlineLevel="1" x14ac:dyDescent="0.2">
      <c r="A676" s="111">
        <v>6567</v>
      </c>
      <c r="B676" s="111"/>
      <c r="C676" s="110"/>
      <c r="D676" s="110"/>
      <c r="E676" s="110"/>
      <c r="F676" s="110" t="s">
        <v>6871</v>
      </c>
      <c r="G676" s="110" t="str">
        <f t="shared" si="5"/>
        <v>Peoria Street Lighting Improvement District No. 224</v>
      </c>
      <c r="H676" s="110" t="str">
        <f>UPPER(Table3[[#This Row],[Full Name (NEW)]])</f>
        <v>PEORIA STREET LIGHTING IMPROVEMENT DISTRICT NO. 224</v>
      </c>
      <c r="I676" s="110"/>
      <c r="J676" s="118"/>
      <c r="K676" s="75" t="s">
        <v>11580</v>
      </c>
      <c r="L676" s="75"/>
      <c r="M676" s="75"/>
      <c r="N676" s="75"/>
      <c r="O676" s="75"/>
    </row>
    <row r="677" spans="1:15" ht="12" outlineLevel="1" x14ac:dyDescent="0.2">
      <c r="A677" s="111">
        <v>6568</v>
      </c>
      <c r="B677" s="111"/>
      <c r="C677" s="110"/>
      <c r="D677" s="110"/>
      <c r="E677" s="110"/>
      <c r="F677" s="110" t="s">
        <v>6838</v>
      </c>
      <c r="G677" s="110" t="str">
        <f t="shared" si="5"/>
        <v>Peoria Street Lighting Improvement District No. 1004</v>
      </c>
      <c r="H677" s="110" t="str">
        <f>UPPER(Table3[[#This Row],[Full Name (NEW)]])</f>
        <v>PEORIA STREET LIGHTING IMPROVEMENT DISTRICT NO. 1004</v>
      </c>
      <c r="I677" s="110"/>
      <c r="J677" s="118"/>
      <c r="K677" s="75" t="s">
        <v>11580</v>
      </c>
      <c r="L677" s="75"/>
      <c r="M677" s="75"/>
      <c r="N677" s="75"/>
      <c r="O677" s="75"/>
    </row>
    <row r="678" spans="1:15" ht="12" outlineLevel="1" x14ac:dyDescent="0.2">
      <c r="A678" s="111">
        <v>6569</v>
      </c>
      <c r="B678" s="111"/>
      <c r="C678" s="110"/>
      <c r="D678" s="110"/>
      <c r="E678" s="110"/>
      <c r="F678" s="110" t="s">
        <v>6841</v>
      </c>
      <c r="G678" s="110" t="str">
        <f t="shared" si="5"/>
        <v>Peoria Street Lighting Improvement District No. 1005</v>
      </c>
      <c r="H678" s="110" t="str">
        <f>UPPER(Table3[[#This Row],[Full Name (NEW)]])</f>
        <v>PEORIA STREET LIGHTING IMPROVEMENT DISTRICT NO. 1005</v>
      </c>
      <c r="I678" s="110"/>
      <c r="J678" s="118"/>
      <c r="K678" s="75" t="s">
        <v>11580</v>
      </c>
      <c r="L678" s="75"/>
      <c r="M678" s="75"/>
      <c r="N678" s="75"/>
      <c r="O678" s="75"/>
    </row>
    <row r="679" spans="1:15" ht="12" outlineLevel="1" x14ac:dyDescent="0.2">
      <c r="A679" s="111">
        <v>6570</v>
      </c>
      <c r="B679" s="111"/>
      <c r="C679" s="110"/>
      <c r="D679" s="110"/>
      <c r="E679" s="110"/>
      <c r="F679" s="110" t="s">
        <v>6844</v>
      </c>
      <c r="G679" s="110" t="str">
        <f t="shared" si="5"/>
        <v>Peoria Street Lighting Improvement District No. 1006</v>
      </c>
      <c r="H679" s="110" t="str">
        <f>UPPER(Table3[[#This Row],[Full Name (NEW)]])</f>
        <v>PEORIA STREET LIGHTING IMPROVEMENT DISTRICT NO. 1006</v>
      </c>
      <c r="I679" s="110"/>
      <c r="J679" s="118"/>
      <c r="K679" s="75" t="s">
        <v>11580</v>
      </c>
      <c r="L679" s="75"/>
      <c r="M679" s="75"/>
      <c r="N679" s="75"/>
      <c r="O679" s="75"/>
    </row>
    <row r="680" spans="1:15" ht="12" outlineLevel="1" x14ac:dyDescent="0.2">
      <c r="A680" s="111">
        <v>6571</v>
      </c>
      <c r="B680" s="111"/>
      <c r="C680" s="110"/>
      <c r="D680" s="110"/>
      <c r="E680" s="110"/>
      <c r="F680" s="110" t="s">
        <v>6850</v>
      </c>
      <c r="G680" s="110" t="str">
        <f t="shared" si="5"/>
        <v>Peoria Street Lighting Improvement District No. 1008</v>
      </c>
      <c r="H680" s="110" t="str">
        <f>UPPER(Table3[[#This Row],[Full Name (NEW)]])</f>
        <v>PEORIA STREET LIGHTING IMPROVEMENT DISTRICT NO. 1008</v>
      </c>
      <c r="I680" s="110"/>
      <c r="J680" s="118"/>
      <c r="K680" s="75" t="s">
        <v>11580</v>
      </c>
      <c r="L680" s="75"/>
      <c r="M680" s="75"/>
      <c r="N680" s="75"/>
      <c r="O680" s="75"/>
    </row>
    <row r="681" spans="1:15" ht="12" outlineLevel="1" x14ac:dyDescent="0.2">
      <c r="A681" s="111">
        <v>6572</v>
      </c>
      <c r="B681" s="111"/>
      <c r="C681" s="110"/>
      <c r="D681" s="110"/>
      <c r="E681" s="110"/>
      <c r="F681" s="110" t="s">
        <v>6724</v>
      </c>
      <c r="G681" s="110" t="str">
        <f t="shared" si="5"/>
        <v>Peoria Street Lighting Improvement District No. 102</v>
      </c>
      <c r="H681" s="110" t="str">
        <f>UPPER(Table3[[#This Row],[Full Name (NEW)]])</f>
        <v>PEORIA STREET LIGHTING IMPROVEMENT DISTRICT NO. 102</v>
      </c>
      <c r="I681" s="110"/>
      <c r="J681" s="118"/>
      <c r="K681" s="75" t="s">
        <v>11580</v>
      </c>
      <c r="L681" s="75"/>
      <c r="M681" s="75"/>
      <c r="N681" s="75"/>
      <c r="O681" s="75"/>
    </row>
    <row r="682" spans="1:15" ht="12" outlineLevel="1" x14ac:dyDescent="0.2">
      <c r="A682" s="111">
        <v>6573</v>
      </c>
      <c r="B682" s="111"/>
      <c r="C682" s="110"/>
      <c r="D682" s="110"/>
      <c r="E682" s="110"/>
      <c r="F682" s="110" t="s">
        <v>6559</v>
      </c>
      <c r="G682" s="110" t="str">
        <f t="shared" si="5"/>
        <v>Peoria Street Lighting Improvement District No. 119</v>
      </c>
      <c r="H682" s="110" t="str">
        <f>UPPER(Table3[[#This Row],[Full Name (NEW)]])</f>
        <v>PEORIA STREET LIGHTING IMPROVEMENT DISTRICT NO. 119</v>
      </c>
      <c r="I682" s="110"/>
      <c r="J682" s="118"/>
      <c r="K682" s="75" t="s">
        <v>11580</v>
      </c>
      <c r="L682" s="75"/>
      <c r="M682" s="75"/>
      <c r="N682" s="75"/>
      <c r="O682" s="75"/>
    </row>
    <row r="683" spans="1:15" ht="12" outlineLevel="1" x14ac:dyDescent="0.2">
      <c r="A683" s="111">
        <v>6574</v>
      </c>
      <c r="B683" s="111"/>
      <c r="C683" s="110"/>
      <c r="D683" s="110"/>
      <c r="E683" s="110"/>
      <c r="F683" s="110" t="s">
        <v>6565</v>
      </c>
      <c r="G683" s="110" t="str">
        <f t="shared" si="5"/>
        <v>Peoria Street Lighting Improvement District No. 123</v>
      </c>
      <c r="H683" s="110" t="str">
        <f>UPPER(Table3[[#This Row],[Full Name (NEW)]])</f>
        <v>PEORIA STREET LIGHTING IMPROVEMENT DISTRICT NO. 123</v>
      </c>
      <c r="I683" s="110"/>
      <c r="J683" s="118"/>
      <c r="K683" s="75" t="s">
        <v>11580</v>
      </c>
      <c r="L683" s="75"/>
      <c r="M683" s="75"/>
      <c r="N683" s="75"/>
      <c r="O683" s="75"/>
    </row>
    <row r="684" spans="1:15" ht="12" outlineLevel="1" x14ac:dyDescent="0.2">
      <c r="A684" s="111">
        <v>6575</v>
      </c>
      <c r="B684" s="111"/>
      <c r="C684" s="110"/>
      <c r="D684" s="110"/>
      <c r="E684" s="110"/>
      <c r="F684" s="110" t="s">
        <v>6727</v>
      </c>
      <c r="G684" s="110" t="str">
        <f t="shared" si="5"/>
        <v>Peoria Street Lighting Improvement District No. 161</v>
      </c>
      <c r="H684" s="110" t="str">
        <f>UPPER(Table3[[#This Row],[Full Name (NEW)]])</f>
        <v>PEORIA STREET LIGHTING IMPROVEMENT DISTRICT NO. 161</v>
      </c>
      <c r="I684" s="110"/>
      <c r="J684" s="118"/>
      <c r="K684" s="75" t="s">
        <v>11580</v>
      </c>
      <c r="L684" s="75"/>
      <c r="M684" s="75"/>
      <c r="N684" s="75"/>
      <c r="O684" s="75"/>
    </row>
    <row r="685" spans="1:15" ht="12" outlineLevel="1" x14ac:dyDescent="0.2">
      <c r="A685" s="111">
        <v>6576</v>
      </c>
      <c r="B685" s="111"/>
      <c r="C685" s="110"/>
      <c r="D685" s="110"/>
      <c r="E685" s="110"/>
      <c r="F685" s="110" t="s">
        <v>6730</v>
      </c>
      <c r="G685" s="110" t="str">
        <f t="shared" si="5"/>
        <v>Peoria Street Lighting Improvement District No. 167</v>
      </c>
      <c r="H685" s="110" t="str">
        <f>UPPER(Table3[[#This Row],[Full Name (NEW)]])</f>
        <v>PEORIA STREET LIGHTING IMPROVEMENT DISTRICT NO. 167</v>
      </c>
      <c r="I685" s="110"/>
      <c r="J685" s="118"/>
      <c r="K685" s="75" t="s">
        <v>11580</v>
      </c>
      <c r="L685" s="75"/>
      <c r="M685" s="75"/>
      <c r="N685" s="75"/>
      <c r="O685" s="75"/>
    </row>
    <row r="686" spans="1:15" ht="12" outlineLevel="1" x14ac:dyDescent="0.2">
      <c r="A686" s="111">
        <v>6577</v>
      </c>
      <c r="B686" s="111"/>
      <c r="C686" s="110"/>
      <c r="D686" s="110"/>
      <c r="E686" s="110"/>
      <c r="F686" s="110" t="s">
        <v>6733</v>
      </c>
      <c r="G686" s="110" t="str">
        <f t="shared" si="5"/>
        <v>Peoria Street Lighting Improvement District No. 195</v>
      </c>
      <c r="H686" s="110" t="str">
        <f>UPPER(Table3[[#This Row],[Full Name (NEW)]])</f>
        <v>PEORIA STREET LIGHTING IMPROVEMENT DISTRICT NO. 195</v>
      </c>
      <c r="I686" s="110"/>
      <c r="J686" s="118"/>
      <c r="K686" s="75" t="s">
        <v>11580</v>
      </c>
      <c r="L686" s="75"/>
      <c r="M686" s="75"/>
      <c r="N686" s="75"/>
      <c r="O686" s="75"/>
    </row>
    <row r="687" spans="1:15" ht="12" outlineLevel="1" x14ac:dyDescent="0.2">
      <c r="A687" s="111">
        <v>6578</v>
      </c>
      <c r="B687" s="111"/>
      <c r="C687" s="110"/>
      <c r="D687" s="110"/>
      <c r="E687" s="110"/>
      <c r="F687" s="110" t="s">
        <v>6736</v>
      </c>
      <c r="G687" s="110" t="str">
        <f t="shared" si="5"/>
        <v>Peoria Street Lighting Improvement District No. 197</v>
      </c>
      <c r="H687" s="110" t="str">
        <f>UPPER(Table3[[#This Row],[Full Name (NEW)]])</f>
        <v>PEORIA STREET LIGHTING IMPROVEMENT DISTRICT NO. 197</v>
      </c>
      <c r="I687" s="110"/>
      <c r="J687" s="118"/>
      <c r="K687" s="75" t="s">
        <v>11580</v>
      </c>
      <c r="L687" s="75"/>
      <c r="M687" s="75"/>
      <c r="N687" s="75"/>
      <c r="O687" s="75"/>
    </row>
    <row r="688" spans="1:15" ht="12" outlineLevel="1" x14ac:dyDescent="0.2">
      <c r="A688" s="111">
        <v>6579</v>
      </c>
      <c r="B688" s="111"/>
      <c r="C688" s="110"/>
      <c r="D688" s="110"/>
      <c r="E688" s="110"/>
      <c r="F688" s="110" t="s">
        <v>6874</v>
      </c>
      <c r="G688" s="110" t="str">
        <f t="shared" si="5"/>
        <v>Peoria Street Lighting Improvement District No. 225</v>
      </c>
      <c r="H688" s="110" t="str">
        <f>UPPER(Table3[[#This Row],[Full Name (NEW)]])</f>
        <v>PEORIA STREET LIGHTING IMPROVEMENT DISTRICT NO. 225</v>
      </c>
      <c r="I688" s="110"/>
      <c r="J688" s="118"/>
      <c r="K688" s="75" t="s">
        <v>11580</v>
      </c>
      <c r="L688" s="75"/>
      <c r="M688" s="75"/>
      <c r="N688" s="75"/>
      <c r="O688" s="75"/>
    </row>
    <row r="689" spans="1:15" ht="12" outlineLevel="1" x14ac:dyDescent="0.2">
      <c r="A689" s="111">
        <v>6580</v>
      </c>
      <c r="B689" s="111"/>
      <c r="C689" s="110"/>
      <c r="D689" s="110"/>
      <c r="E689" s="110"/>
      <c r="F689" s="110" t="s">
        <v>6877</v>
      </c>
      <c r="G689" s="110" t="str">
        <f t="shared" si="5"/>
        <v>Peoria Street Lighting Improvement District No. 226</v>
      </c>
      <c r="H689" s="110" t="str">
        <f>UPPER(Table3[[#This Row],[Full Name (NEW)]])</f>
        <v>PEORIA STREET LIGHTING IMPROVEMENT DISTRICT NO. 226</v>
      </c>
      <c r="I689" s="110"/>
      <c r="J689" s="118"/>
      <c r="K689" s="75" t="s">
        <v>11580</v>
      </c>
      <c r="L689" s="75"/>
      <c r="M689" s="75"/>
      <c r="N689" s="75"/>
      <c r="O689" s="75"/>
    </row>
    <row r="690" spans="1:15" ht="12" outlineLevel="1" x14ac:dyDescent="0.2">
      <c r="A690" s="111">
        <v>6581</v>
      </c>
      <c r="B690" s="111"/>
      <c r="C690" s="110"/>
      <c r="D690" s="110"/>
      <c r="E690" s="110"/>
      <c r="F690" s="110" t="s">
        <v>6880</v>
      </c>
      <c r="G690" s="110" t="str">
        <f t="shared" si="5"/>
        <v>Peoria Street Lighting Improvement District No. 227</v>
      </c>
      <c r="H690" s="110" t="str">
        <f>UPPER(Table3[[#This Row],[Full Name (NEW)]])</f>
        <v>PEORIA STREET LIGHTING IMPROVEMENT DISTRICT NO. 227</v>
      </c>
      <c r="I690" s="110"/>
      <c r="J690" s="118"/>
      <c r="K690" s="75" t="s">
        <v>11580</v>
      </c>
      <c r="L690" s="75"/>
      <c r="M690" s="75"/>
      <c r="N690" s="75"/>
      <c r="O690" s="75"/>
    </row>
    <row r="691" spans="1:15" ht="12" outlineLevel="1" x14ac:dyDescent="0.2">
      <c r="A691" s="111">
        <v>6582</v>
      </c>
      <c r="B691" s="111"/>
      <c r="C691" s="110"/>
      <c r="D691" s="110"/>
      <c r="E691" s="110"/>
      <c r="F691" s="110" t="s">
        <v>6883</v>
      </c>
      <c r="G691" s="110" t="str">
        <f t="shared" si="5"/>
        <v>Peoria Street Lighting Improvement District No. 228</v>
      </c>
      <c r="H691" s="110" t="str">
        <f>UPPER(Table3[[#This Row],[Full Name (NEW)]])</f>
        <v>PEORIA STREET LIGHTING IMPROVEMENT DISTRICT NO. 228</v>
      </c>
      <c r="I691" s="110"/>
      <c r="J691" s="118"/>
      <c r="K691" s="75" t="s">
        <v>11580</v>
      </c>
      <c r="L691" s="75"/>
      <c r="M691" s="75"/>
      <c r="N691" s="75"/>
      <c r="O691" s="75"/>
    </row>
    <row r="692" spans="1:15" ht="12" outlineLevel="1" x14ac:dyDescent="0.2">
      <c r="A692" s="111">
        <v>6583</v>
      </c>
      <c r="B692" s="111"/>
      <c r="C692" s="110"/>
      <c r="D692" s="110"/>
      <c r="E692" s="110"/>
      <c r="F692" s="110" t="s">
        <v>6907</v>
      </c>
      <c r="G692" s="110" t="str">
        <f t="shared" si="5"/>
        <v>Peoria Street Lighting Improvement District No. 229</v>
      </c>
      <c r="H692" s="110" t="str">
        <f>UPPER(Table3[[#This Row],[Full Name (NEW)]])</f>
        <v>PEORIA STREET LIGHTING IMPROVEMENT DISTRICT NO. 229</v>
      </c>
      <c r="I692" s="110"/>
      <c r="J692" s="118"/>
      <c r="K692" s="75" t="s">
        <v>11580</v>
      </c>
      <c r="L692" s="75"/>
      <c r="M692" s="75"/>
      <c r="N692" s="75"/>
      <c r="O692" s="75"/>
    </row>
    <row r="693" spans="1:15" ht="12" outlineLevel="1" x14ac:dyDescent="0.2">
      <c r="A693" s="111">
        <v>6584</v>
      </c>
      <c r="B693" s="111"/>
      <c r="C693" s="110"/>
      <c r="D693" s="110"/>
      <c r="E693" s="110"/>
      <c r="F693" s="110" t="s">
        <v>6886</v>
      </c>
      <c r="G693" s="110" t="str">
        <f t="shared" si="5"/>
        <v>Peoria Street Lighting Improvement District No. 230</v>
      </c>
      <c r="H693" s="110" t="str">
        <f>UPPER(Table3[[#This Row],[Full Name (NEW)]])</f>
        <v>PEORIA STREET LIGHTING IMPROVEMENT DISTRICT NO. 230</v>
      </c>
      <c r="I693" s="110"/>
      <c r="J693" s="118"/>
      <c r="K693" s="75" t="s">
        <v>11580</v>
      </c>
      <c r="L693" s="75"/>
      <c r="M693" s="75"/>
      <c r="N693" s="75"/>
      <c r="O693" s="75"/>
    </row>
    <row r="694" spans="1:15" ht="12" outlineLevel="1" x14ac:dyDescent="0.2">
      <c r="A694" s="111">
        <v>6585</v>
      </c>
      <c r="B694" s="111"/>
      <c r="C694" s="110"/>
      <c r="D694" s="110"/>
      <c r="E694" s="110"/>
      <c r="F694" s="110" t="s">
        <v>6889</v>
      </c>
      <c r="G694" s="110" t="str">
        <f t="shared" si="5"/>
        <v>Peoria Street Lighting Improvement District No. 231</v>
      </c>
      <c r="H694" s="110" t="str">
        <f>UPPER(Table3[[#This Row],[Full Name (NEW)]])</f>
        <v>PEORIA STREET LIGHTING IMPROVEMENT DISTRICT NO. 231</v>
      </c>
      <c r="I694" s="110"/>
      <c r="J694" s="118"/>
      <c r="K694" s="75" t="s">
        <v>11580</v>
      </c>
      <c r="L694" s="75"/>
      <c r="M694" s="75"/>
      <c r="N694" s="75"/>
      <c r="O694" s="75"/>
    </row>
    <row r="695" spans="1:15" ht="12" outlineLevel="1" x14ac:dyDescent="0.2">
      <c r="A695" s="111">
        <v>6586</v>
      </c>
      <c r="B695" s="111"/>
      <c r="C695" s="110"/>
      <c r="D695" s="110"/>
      <c r="E695" s="110"/>
      <c r="F695" s="110" t="s">
        <v>6892</v>
      </c>
      <c r="G695" s="110" t="str">
        <f t="shared" si="5"/>
        <v>Peoria Street Lighting Improvement District No. 232</v>
      </c>
      <c r="H695" s="110" t="str">
        <f>UPPER(Table3[[#This Row],[Full Name (NEW)]])</f>
        <v>PEORIA STREET LIGHTING IMPROVEMENT DISTRICT NO. 232</v>
      </c>
      <c r="I695" s="110"/>
      <c r="J695" s="118"/>
      <c r="K695" s="75" t="s">
        <v>11580</v>
      </c>
      <c r="L695" s="75"/>
      <c r="M695" s="75"/>
      <c r="N695" s="75"/>
      <c r="O695" s="75"/>
    </row>
    <row r="696" spans="1:15" ht="12" outlineLevel="1" x14ac:dyDescent="0.2">
      <c r="A696" s="111">
        <v>6587</v>
      </c>
      <c r="B696" s="111"/>
      <c r="C696" s="110"/>
      <c r="D696" s="110"/>
      <c r="E696" s="110"/>
      <c r="F696" s="110" t="s">
        <v>6895</v>
      </c>
      <c r="G696" s="110" t="str">
        <f t="shared" si="5"/>
        <v>Peoria Street Lighting Improvement District No. 233</v>
      </c>
      <c r="H696" s="110" t="str">
        <f>UPPER(Table3[[#This Row],[Full Name (NEW)]])</f>
        <v>PEORIA STREET LIGHTING IMPROVEMENT DISTRICT NO. 233</v>
      </c>
      <c r="I696" s="110"/>
      <c r="J696" s="118"/>
      <c r="K696" s="75" t="s">
        <v>11580</v>
      </c>
      <c r="L696" s="75"/>
      <c r="M696" s="75"/>
      <c r="N696" s="75"/>
      <c r="O696" s="75"/>
    </row>
    <row r="697" spans="1:15" ht="12" outlineLevel="1" x14ac:dyDescent="0.2">
      <c r="A697" s="111">
        <v>6588</v>
      </c>
      <c r="B697" s="111"/>
      <c r="C697" s="110"/>
      <c r="D697" s="110"/>
      <c r="E697" s="110"/>
      <c r="F697" s="110" t="s">
        <v>6898</v>
      </c>
      <c r="G697" s="110" t="str">
        <f t="shared" si="5"/>
        <v>Peoria Street Lighting Improvement District No. 234</v>
      </c>
      <c r="H697" s="110" t="str">
        <f>UPPER(Table3[[#This Row],[Full Name (NEW)]])</f>
        <v>PEORIA STREET LIGHTING IMPROVEMENT DISTRICT NO. 234</v>
      </c>
      <c r="I697" s="110"/>
      <c r="J697" s="118"/>
      <c r="K697" s="75" t="s">
        <v>11580</v>
      </c>
      <c r="L697" s="75"/>
      <c r="M697" s="75"/>
      <c r="N697" s="75"/>
      <c r="O697" s="75"/>
    </row>
    <row r="698" spans="1:15" ht="12" outlineLevel="1" x14ac:dyDescent="0.2">
      <c r="A698" s="111">
        <v>6589</v>
      </c>
      <c r="B698" s="111"/>
      <c r="C698" s="110"/>
      <c r="D698" s="110"/>
      <c r="E698" s="110"/>
      <c r="F698" s="110" t="s">
        <v>6901</v>
      </c>
      <c r="G698" s="110" t="str">
        <f t="shared" si="5"/>
        <v>Peoria Street Lighting Improvement District No. 235</v>
      </c>
      <c r="H698" s="110" t="str">
        <f>UPPER(Table3[[#This Row],[Full Name (NEW)]])</f>
        <v>PEORIA STREET LIGHTING IMPROVEMENT DISTRICT NO. 235</v>
      </c>
      <c r="I698" s="110"/>
      <c r="J698" s="118"/>
      <c r="K698" s="75" t="s">
        <v>11580</v>
      </c>
      <c r="L698" s="75"/>
      <c r="M698" s="75"/>
      <c r="N698" s="75"/>
      <c r="O698" s="75"/>
    </row>
    <row r="699" spans="1:15" ht="12" outlineLevel="1" x14ac:dyDescent="0.2">
      <c r="A699" s="111">
        <v>6590</v>
      </c>
      <c r="B699" s="111"/>
      <c r="C699" s="110"/>
      <c r="D699" s="110"/>
      <c r="E699" s="110"/>
      <c r="F699" s="110" t="s">
        <v>6904</v>
      </c>
      <c r="G699" s="110" t="str">
        <f t="shared" si="5"/>
        <v>Peoria Street Lighting Improvement District No. 236</v>
      </c>
      <c r="H699" s="110" t="str">
        <f>UPPER(Table3[[#This Row],[Full Name (NEW)]])</f>
        <v>PEORIA STREET LIGHTING IMPROVEMENT DISTRICT NO. 236</v>
      </c>
      <c r="I699" s="110"/>
      <c r="J699" s="118"/>
      <c r="K699" s="75" t="s">
        <v>11580</v>
      </c>
      <c r="L699" s="75"/>
      <c r="M699" s="75"/>
      <c r="N699" s="75"/>
      <c r="O699" s="75"/>
    </row>
    <row r="700" spans="1:15" ht="12" outlineLevel="1" x14ac:dyDescent="0.2">
      <c r="A700" s="111">
        <v>6591</v>
      </c>
      <c r="B700" s="111"/>
      <c r="C700" s="110"/>
      <c r="D700" s="110"/>
      <c r="E700" s="110"/>
      <c r="F700" s="110" t="s">
        <v>6739</v>
      </c>
      <c r="G700" s="110" t="str">
        <f t="shared" ref="G700:G710" si="6">"Peoria Street Lighting Improvement District No. "&amp;_xlfn.NUMBERVALUE(RIGHT(F700, 3))</f>
        <v>Peoria Street Lighting Improvement District No. 44</v>
      </c>
      <c r="H700" s="110" t="str">
        <f>UPPER(Table3[[#This Row],[Full Name (NEW)]])</f>
        <v>PEORIA STREET LIGHTING IMPROVEMENT DISTRICT NO. 44</v>
      </c>
      <c r="I700" s="110"/>
      <c r="J700" s="118"/>
      <c r="K700" s="75" t="s">
        <v>11580</v>
      </c>
      <c r="L700" s="75"/>
      <c r="M700" s="75"/>
      <c r="N700" s="75"/>
      <c r="O700" s="75"/>
    </row>
    <row r="701" spans="1:15" ht="12" outlineLevel="1" x14ac:dyDescent="0.2">
      <c r="A701" s="111">
        <v>6592</v>
      </c>
      <c r="B701" s="111"/>
      <c r="C701" s="110"/>
      <c r="D701" s="110"/>
      <c r="E701" s="110"/>
      <c r="F701" s="110" t="s">
        <v>5931</v>
      </c>
      <c r="G701" s="110" t="str">
        <f t="shared" si="6"/>
        <v>Peoria Street Lighting Improvement District No. 64</v>
      </c>
      <c r="H701" s="110" t="str">
        <f>UPPER(Table3[[#This Row],[Full Name (NEW)]])</f>
        <v>PEORIA STREET LIGHTING IMPROVEMENT DISTRICT NO. 64</v>
      </c>
      <c r="I701" s="110"/>
      <c r="J701" s="118"/>
      <c r="K701" s="75" t="s">
        <v>11580</v>
      </c>
      <c r="L701" s="75"/>
      <c r="M701" s="75"/>
      <c r="N701" s="75"/>
      <c r="O701" s="75"/>
    </row>
    <row r="702" spans="1:15" ht="12" outlineLevel="1" x14ac:dyDescent="0.2">
      <c r="A702" s="111">
        <v>6593</v>
      </c>
      <c r="B702" s="111"/>
      <c r="C702" s="110"/>
      <c r="D702" s="110"/>
      <c r="E702" s="110"/>
      <c r="F702" s="110" t="s">
        <v>5935</v>
      </c>
      <c r="G702" s="110" t="str">
        <f t="shared" si="6"/>
        <v>Peoria Street Lighting Improvement District No. 71</v>
      </c>
      <c r="H702" s="110" t="str">
        <f>UPPER(Table3[[#This Row],[Full Name (NEW)]])</f>
        <v>PEORIA STREET LIGHTING IMPROVEMENT DISTRICT NO. 71</v>
      </c>
      <c r="I702" s="110"/>
      <c r="J702" s="118"/>
      <c r="K702" s="75" t="s">
        <v>11580</v>
      </c>
      <c r="L702" s="75"/>
      <c r="M702" s="75"/>
      <c r="N702" s="75"/>
      <c r="O702" s="75"/>
    </row>
    <row r="703" spans="1:15" ht="12" outlineLevel="1" x14ac:dyDescent="0.2">
      <c r="A703" s="111">
        <v>6594</v>
      </c>
      <c r="B703" s="111"/>
      <c r="C703" s="110"/>
      <c r="D703" s="110"/>
      <c r="E703" s="110"/>
      <c r="F703" s="110" t="s">
        <v>5927</v>
      </c>
      <c r="G703" s="110" t="str">
        <f t="shared" si="6"/>
        <v>Peoria Street Lighting Improvement District No. 72</v>
      </c>
      <c r="H703" s="110" t="str">
        <f>UPPER(Table3[[#This Row],[Full Name (NEW)]])</f>
        <v>PEORIA STREET LIGHTING IMPROVEMENT DISTRICT NO. 72</v>
      </c>
      <c r="I703" s="110"/>
      <c r="J703" s="118"/>
      <c r="K703" s="75" t="s">
        <v>11580</v>
      </c>
      <c r="L703" s="75"/>
      <c r="M703" s="75"/>
      <c r="N703" s="75"/>
      <c r="O703" s="75"/>
    </row>
    <row r="704" spans="1:15" ht="12" outlineLevel="1" x14ac:dyDescent="0.2">
      <c r="A704" s="111">
        <v>6595</v>
      </c>
      <c r="B704" s="111"/>
      <c r="C704" s="110"/>
      <c r="D704" s="110"/>
      <c r="E704" s="110"/>
      <c r="F704" s="110" t="s">
        <v>6523</v>
      </c>
      <c r="G704" s="110" t="str">
        <f t="shared" si="6"/>
        <v>Peoria Street Lighting Improvement District No. 76</v>
      </c>
      <c r="H704" s="110" t="str">
        <f>UPPER(Table3[[#This Row],[Full Name (NEW)]])</f>
        <v>PEORIA STREET LIGHTING IMPROVEMENT DISTRICT NO. 76</v>
      </c>
      <c r="I704" s="110"/>
      <c r="J704" s="118"/>
      <c r="K704" s="75" t="s">
        <v>11580</v>
      </c>
      <c r="L704" s="75"/>
      <c r="M704" s="75"/>
      <c r="N704" s="75"/>
      <c r="O704" s="75"/>
    </row>
    <row r="705" spans="1:15" ht="12" outlineLevel="1" x14ac:dyDescent="0.2">
      <c r="A705" s="111">
        <v>6596</v>
      </c>
      <c r="B705" s="111"/>
      <c r="C705" s="110"/>
      <c r="D705" s="110"/>
      <c r="E705" s="110"/>
      <c r="F705" s="110" t="s">
        <v>6535</v>
      </c>
      <c r="G705" s="110" t="str">
        <f t="shared" si="6"/>
        <v>Peoria Street Lighting Improvement District No. 80</v>
      </c>
      <c r="H705" s="110" t="str">
        <f>UPPER(Table3[[#This Row],[Full Name (NEW)]])</f>
        <v>PEORIA STREET LIGHTING IMPROVEMENT DISTRICT NO. 80</v>
      </c>
      <c r="I705" s="110"/>
      <c r="J705" s="118"/>
      <c r="K705" s="75" t="s">
        <v>11580</v>
      </c>
      <c r="L705" s="75"/>
      <c r="M705" s="75"/>
      <c r="N705" s="75"/>
      <c r="O705" s="75"/>
    </row>
    <row r="706" spans="1:15" ht="12" outlineLevel="1" x14ac:dyDescent="0.2">
      <c r="A706" s="111">
        <v>6597</v>
      </c>
      <c r="B706" s="111"/>
      <c r="C706" s="110"/>
      <c r="D706" s="110"/>
      <c r="E706" s="110"/>
      <c r="F706" s="110" t="s">
        <v>5939</v>
      </c>
      <c r="G706" s="110" t="str">
        <f t="shared" si="6"/>
        <v>Peoria Street Lighting Improvement District No. 82</v>
      </c>
      <c r="H706" s="110" t="str">
        <f>UPPER(Table3[[#This Row],[Full Name (NEW)]])</f>
        <v>PEORIA STREET LIGHTING IMPROVEMENT DISTRICT NO. 82</v>
      </c>
      <c r="I706" s="110"/>
      <c r="J706" s="118"/>
      <c r="K706" s="75" t="s">
        <v>11580</v>
      </c>
      <c r="L706" s="75"/>
      <c r="M706" s="75"/>
      <c r="N706" s="75"/>
      <c r="O706" s="75"/>
    </row>
    <row r="707" spans="1:15" ht="12" outlineLevel="1" x14ac:dyDescent="0.2">
      <c r="A707" s="111">
        <v>6598</v>
      </c>
      <c r="B707" s="111"/>
      <c r="C707" s="110"/>
      <c r="D707" s="110"/>
      <c r="E707" s="110"/>
      <c r="F707" s="110" t="s">
        <v>5943</v>
      </c>
      <c r="G707" s="110" t="str">
        <f t="shared" si="6"/>
        <v>Peoria Street Lighting Improvement District No. 84</v>
      </c>
      <c r="H707" s="110" t="str">
        <f>UPPER(Table3[[#This Row],[Full Name (NEW)]])</f>
        <v>PEORIA STREET LIGHTING IMPROVEMENT DISTRICT NO. 84</v>
      </c>
      <c r="I707" s="110"/>
      <c r="J707" s="118"/>
      <c r="K707" s="75" t="s">
        <v>11580</v>
      </c>
      <c r="L707" s="75"/>
      <c r="M707" s="75"/>
      <c r="N707" s="75"/>
      <c r="O707" s="75"/>
    </row>
    <row r="708" spans="1:15" ht="12" outlineLevel="1" x14ac:dyDescent="0.2">
      <c r="A708" s="111">
        <v>6599</v>
      </c>
      <c r="B708" s="111"/>
      <c r="C708" s="110"/>
      <c r="D708" s="110"/>
      <c r="E708" s="110"/>
      <c r="F708" s="110" t="s">
        <v>6541</v>
      </c>
      <c r="G708" s="110" t="str">
        <f t="shared" si="6"/>
        <v>Peoria Street Lighting Improvement District No. 94</v>
      </c>
      <c r="H708" s="110" t="str">
        <f>UPPER(Table3[[#This Row],[Full Name (NEW)]])</f>
        <v>PEORIA STREET LIGHTING IMPROVEMENT DISTRICT NO. 94</v>
      </c>
      <c r="I708" s="110"/>
      <c r="J708" s="118"/>
      <c r="K708" s="75" t="s">
        <v>11580</v>
      </c>
      <c r="L708" s="75"/>
      <c r="M708" s="75"/>
      <c r="N708" s="75"/>
      <c r="O708" s="75"/>
    </row>
    <row r="709" spans="1:15" ht="12" outlineLevel="1" x14ac:dyDescent="0.2">
      <c r="A709" s="111">
        <v>6600</v>
      </c>
      <c r="B709" s="111"/>
      <c r="C709" s="110"/>
      <c r="D709" s="110"/>
      <c r="E709" s="110"/>
      <c r="F709" s="110" t="s">
        <v>6544</v>
      </c>
      <c r="G709" s="110" t="str">
        <f t="shared" si="6"/>
        <v>Peoria Street Lighting Improvement District No. 95</v>
      </c>
      <c r="H709" s="110" t="str">
        <f>UPPER(Table3[[#This Row],[Full Name (NEW)]])</f>
        <v>PEORIA STREET LIGHTING IMPROVEMENT DISTRICT NO. 95</v>
      </c>
      <c r="I709" s="110"/>
      <c r="J709" s="118"/>
      <c r="K709" s="75" t="s">
        <v>11580</v>
      </c>
      <c r="L709" s="75"/>
      <c r="M709" s="75"/>
      <c r="N709" s="75"/>
      <c r="O709" s="75"/>
    </row>
    <row r="710" spans="1:15" ht="12" outlineLevel="1" x14ac:dyDescent="0.2">
      <c r="A710" s="111">
        <v>6601</v>
      </c>
      <c r="B710" s="111"/>
      <c r="C710" s="110"/>
      <c r="D710" s="110"/>
      <c r="E710" s="110"/>
      <c r="F710" s="110" t="s">
        <v>6547</v>
      </c>
      <c r="G710" s="110" t="str">
        <f t="shared" si="6"/>
        <v>Peoria Street Lighting Improvement District No. 97</v>
      </c>
      <c r="H710" s="110" t="str">
        <f>UPPER(Table3[[#This Row],[Full Name (NEW)]])</f>
        <v>PEORIA STREET LIGHTING IMPROVEMENT DISTRICT NO. 97</v>
      </c>
      <c r="I710" s="110"/>
      <c r="J710" s="118"/>
      <c r="K710" s="75" t="s">
        <v>11580</v>
      </c>
      <c r="L710" s="75"/>
      <c r="M710" s="75"/>
      <c r="N710" s="75"/>
      <c r="O710" s="75"/>
    </row>
    <row r="711" spans="1:15" ht="12" outlineLevel="1" x14ac:dyDescent="0.2">
      <c r="A711" s="111">
        <v>6602</v>
      </c>
      <c r="B711" s="111"/>
      <c r="C711" s="110"/>
      <c r="D711" s="110"/>
      <c r="E711" s="110"/>
      <c r="F711" s="110" t="s">
        <v>4851</v>
      </c>
      <c r="G711" s="110" t="str">
        <f t="shared" ref="G711:G719" si="7">"Peoria Street Lighting Improvement District No. "&amp;_xlfn.NUMBERVALUE(RIGHT(F711, 2))</f>
        <v>Peoria Street Lighting Improvement District No. 1</v>
      </c>
      <c r="H711" s="110" t="str">
        <f>UPPER(Table3[[#This Row],[Full Name (NEW)]])</f>
        <v>PEORIA STREET LIGHTING IMPROVEMENT DISTRICT NO. 1</v>
      </c>
      <c r="I711" s="110"/>
      <c r="J711" s="118"/>
      <c r="K711" s="75" t="s">
        <v>11580</v>
      </c>
      <c r="L711" s="75"/>
      <c r="M711" s="75"/>
      <c r="N711" s="75"/>
      <c r="O711" s="75"/>
    </row>
    <row r="712" spans="1:15" ht="12" outlineLevel="1" x14ac:dyDescent="0.2">
      <c r="A712" s="111">
        <v>6603</v>
      </c>
      <c r="B712" s="111"/>
      <c r="C712" s="110"/>
      <c r="D712" s="110"/>
      <c r="E712" s="110"/>
      <c r="F712" s="110" t="s">
        <v>4799</v>
      </c>
      <c r="G712" s="110" t="str">
        <f t="shared" si="7"/>
        <v>Peoria Street Lighting Improvement District No. 2</v>
      </c>
      <c r="H712" s="110" t="str">
        <f>UPPER(Table3[[#This Row],[Full Name (NEW)]])</f>
        <v>PEORIA STREET LIGHTING IMPROVEMENT DISTRICT NO. 2</v>
      </c>
      <c r="I712" s="110"/>
      <c r="J712" s="118"/>
      <c r="K712" s="75" t="s">
        <v>11580</v>
      </c>
      <c r="L712" s="75"/>
      <c r="M712" s="75"/>
      <c r="N712" s="75"/>
      <c r="O712" s="75"/>
    </row>
    <row r="713" spans="1:15" ht="12" outlineLevel="1" x14ac:dyDescent="0.2">
      <c r="A713" s="111">
        <v>6604</v>
      </c>
      <c r="B713" s="111"/>
      <c r="C713" s="110"/>
      <c r="D713" s="110"/>
      <c r="E713" s="110"/>
      <c r="F713" s="110" t="s">
        <v>4803</v>
      </c>
      <c r="G713" s="110" t="str">
        <f t="shared" si="7"/>
        <v>Peoria Street Lighting Improvement District No. 4</v>
      </c>
      <c r="H713" s="110" t="str">
        <f>UPPER(Table3[[#This Row],[Full Name (NEW)]])</f>
        <v>PEORIA STREET LIGHTING IMPROVEMENT DISTRICT NO. 4</v>
      </c>
      <c r="I713" s="110"/>
      <c r="J713" s="118"/>
      <c r="K713" s="75" t="s">
        <v>11580</v>
      </c>
      <c r="L713" s="75"/>
      <c r="M713" s="75"/>
      <c r="N713" s="75"/>
      <c r="O713" s="75"/>
    </row>
    <row r="714" spans="1:15" ht="12" outlineLevel="1" x14ac:dyDescent="0.2">
      <c r="A714" s="111">
        <v>6605</v>
      </c>
      <c r="B714" s="111"/>
      <c r="C714" s="110"/>
      <c r="D714" s="110"/>
      <c r="E714" s="110"/>
      <c r="F714" s="110" t="s">
        <v>4807</v>
      </c>
      <c r="G714" s="110" t="str">
        <f t="shared" si="7"/>
        <v>Peoria Street Lighting Improvement District No. 5</v>
      </c>
      <c r="H714" s="110" t="str">
        <f>UPPER(Table3[[#This Row],[Full Name (NEW)]])</f>
        <v>PEORIA STREET LIGHTING IMPROVEMENT DISTRICT NO. 5</v>
      </c>
      <c r="I714" s="110"/>
      <c r="J714" s="118"/>
      <c r="K714" s="75" t="s">
        <v>11580</v>
      </c>
      <c r="L714" s="75"/>
      <c r="M714" s="75"/>
      <c r="N714" s="75"/>
      <c r="O714" s="75"/>
    </row>
    <row r="715" spans="1:15" ht="12" outlineLevel="1" x14ac:dyDescent="0.2">
      <c r="A715" s="111">
        <v>6606</v>
      </c>
      <c r="B715" s="111"/>
      <c r="C715" s="110"/>
      <c r="D715" s="110"/>
      <c r="E715" s="110"/>
      <c r="F715" s="110" t="s">
        <v>4811</v>
      </c>
      <c r="G715" s="110" t="str">
        <f t="shared" si="7"/>
        <v>Peoria Street Lighting Improvement District No. 6</v>
      </c>
      <c r="H715" s="110" t="str">
        <f>UPPER(Table3[[#This Row],[Full Name (NEW)]])</f>
        <v>PEORIA STREET LIGHTING IMPROVEMENT DISTRICT NO. 6</v>
      </c>
      <c r="I715" s="110"/>
      <c r="J715" s="118"/>
      <c r="K715" s="75" t="s">
        <v>11580</v>
      </c>
      <c r="L715" s="75"/>
      <c r="M715" s="75"/>
      <c r="N715" s="75"/>
      <c r="O715" s="75"/>
    </row>
    <row r="716" spans="1:15" ht="12" outlineLevel="1" x14ac:dyDescent="0.2">
      <c r="A716" s="111">
        <v>6607</v>
      </c>
      <c r="B716" s="111"/>
      <c r="C716" s="110"/>
      <c r="D716" s="110"/>
      <c r="E716" s="110"/>
      <c r="F716" s="110" t="s">
        <v>4855</v>
      </c>
      <c r="G716" s="110" t="str">
        <f t="shared" si="7"/>
        <v>Peoria Street Lighting Improvement District No. 7</v>
      </c>
      <c r="H716" s="110" t="str">
        <f>UPPER(Table3[[#This Row],[Full Name (NEW)]])</f>
        <v>PEORIA STREET LIGHTING IMPROVEMENT DISTRICT NO. 7</v>
      </c>
      <c r="I716" s="110"/>
      <c r="J716" s="118"/>
      <c r="K716" s="75" t="s">
        <v>11580</v>
      </c>
      <c r="L716" s="75"/>
      <c r="M716" s="75"/>
      <c r="N716" s="75"/>
      <c r="O716" s="75"/>
    </row>
    <row r="717" spans="1:15" ht="12" outlineLevel="1" x14ac:dyDescent="0.2">
      <c r="A717" s="111">
        <v>6608</v>
      </c>
      <c r="B717" s="111"/>
      <c r="C717" s="110"/>
      <c r="D717" s="110"/>
      <c r="E717" s="110"/>
      <c r="F717" s="110" t="s">
        <v>4815</v>
      </c>
      <c r="G717" s="110" t="str">
        <f t="shared" si="7"/>
        <v>Peoria Street Lighting Improvement District No. 8</v>
      </c>
      <c r="H717" s="110" t="str">
        <f>UPPER(Table3[[#This Row],[Full Name (NEW)]])</f>
        <v>PEORIA STREET LIGHTING IMPROVEMENT DISTRICT NO. 8</v>
      </c>
      <c r="I717" s="110"/>
      <c r="J717" s="118"/>
      <c r="K717" s="75" t="s">
        <v>11580</v>
      </c>
      <c r="L717" s="75"/>
      <c r="M717" s="75"/>
      <c r="N717" s="75"/>
      <c r="O717" s="75"/>
    </row>
    <row r="718" spans="1:15" ht="12" outlineLevel="1" x14ac:dyDescent="0.2">
      <c r="A718" s="111">
        <v>6609</v>
      </c>
      <c r="B718" s="111"/>
      <c r="C718" s="110"/>
      <c r="D718" s="110"/>
      <c r="E718" s="110"/>
      <c r="F718" s="110" t="s">
        <v>4819</v>
      </c>
      <c r="G718" s="110" t="str">
        <f t="shared" si="7"/>
        <v>Peoria Street Lighting Improvement District No. 9</v>
      </c>
      <c r="H718" s="110" t="str">
        <f>UPPER(Table3[[#This Row],[Full Name (NEW)]])</f>
        <v>PEORIA STREET LIGHTING IMPROVEMENT DISTRICT NO. 9</v>
      </c>
      <c r="I718" s="110"/>
      <c r="J718" s="118"/>
      <c r="K718" s="75" t="s">
        <v>11580</v>
      </c>
      <c r="L718" s="75"/>
      <c r="M718" s="75"/>
      <c r="N718" s="75"/>
      <c r="O718" s="75"/>
    </row>
    <row r="719" spans="1:15" ht="12" outlineLevel="1" x14ac:dyDescent="0.2">
      <c r="A719" s="111">
        <v>6610</v>
      </c>
      <c r="B719" s="111"/>
      <c r="C719" s="110"/>
      <c r="D719" s="110"/>
      <c r="E719" s="110"/>
      <c r="F719" s="110" t="s">
        <v>4823</v>
      </c>
      <c r="G719" s="110" t="str">
        <f t="shared" si="7"/>
        <v>Peoria Street Lighting Improvement District No. 10</v>
      </c>
      <c r="H719" s="110" t="str">
        <f>UPPER(Table3[[#This Row],[Full Name (NEW)]])</f>
        <v>PEORIA STREET LIGHTING IMPROVEMENT DISTRICT NO. 10</v>
      </c>
      <c r="I719" s="110"/>
      <c r="J719" s="118"/>
      <c r="K719" s="75" t="s">
        <v>11580</v>
      </c>
      <c r="L719" s="75"/>
      <c r="M719" s="75"/>
      <c r="N719" s="75"/>
      <c r="O719" s="75"/>
    </row>
    <row r="720" spans="1:15" ht="12" outlineLevel="1" x14ac:dyDescent="0.2">
      <c r="A720" s="111">
        <v>6611</v>
      </c>
      <c r="B720" s="111"/>
      <c r="C720" s="110"/>
      <c r="D720" s="110"/>
      <c r="E720" s="110"/>
      <c r="F720" s="110" t="s">
        <v>6793</v>
      </c>
      <c r="G720" s="110" t="str">
        <f>"Peoria Street Lighting Improvement District No. "&amp;_xlfn.NUMBERVALUE(RIGHT(F720, 4))</f>
        <v>Peoria Street Lighting Improvement District No. 1000</v>
      </c>
      <c r="H720" s="110" t="str">
        <f>UPPER(Table3[[#This Row],[Full Name (NEW)]])</f>
        <v>PEORIA STREET LIGHTING IMPROVEMENT DISTRICT NO. 1000</v>
      </c>
      <c r="I720" s="110"/>
      <c r="J720" s="118"/>
      <c r="K720" s="75" t="s">
        <v>11580</v>
      </c>
      <c r="L720" s="75"/>
      <c r="M720" s="75"/>
      <c r="N720" s="75"/>
      <c r="O720" s="75"/>
    </row>
    <row r="721" spans="1:15" ht="12" outlineLevel="1" x14ac:dyDescent="0.2">
      <c r="A721" s="111">
        <v>6612</v>
      </c>
      <c r="B721" s="111"/>
      <c r="C721" s="110"/>
      <c r="D721" s="110"/>
      <c r="E721" s="110"/>
      <c r="F721" s="110" t="s">
        <v>6796</v>
      </c>
      <c r="G721" s="110" t="str">
        <f>"Peoria Street Lighting Improvement District No. "&amp;_xlfn.NUMBERVALUE(RIGHT(F721, 4))</f>
        <v>Peoria Street Lighting Improvement District No. 1002</v>
      </c>
      <c r="H721" s="110" t="str">
        <f>UPPER(Table3[[#This Row],[Full Name (NEW)]])</f>
        <v>PEORIA STREET LIGHTING IMPROVEMENT DISTRICT NO. 1002</v>
      </c>
      <c r="I721" s="110"/>
      <c r="J721" s="118"/>
      <c r="K721" s="75" t="s">
        <v>11580</v>
      </c>
      <c r="L721" s="75"/>
      <c r="M721" s="75"/>
      <c r="N721" s="75"/>
      <c r="O721" s="75"/>
    </row>
    <row r="722" spans="1:15" ht="12" outlineLevel="1" x14ac:dyDescent="0.2">
      <c r="A722" s="111">
        <v>6613</v>
      </c>
      <c r="B722" s="111"/>
      <c r="C722" s="110"/>
      <c r="D722" s="110"/>
      <c r="E722" s="110"/>
      <c r="F722" s="110" t="s">
        <v>4827</v>
      </c>
      <c r="G722" s="110" t="str">
        <f>"Peoria Street Lighting Improvement District No. "&amp;_xlfn.NUMBERVALUE(RIGHT(F722, 2))</f>
        <v>Peoria Street Lighting Improvement District No. 11</v>
      </c>
      <c r="H722" s="110" t="str">
        <f>UPPER(Table3[[#This Row],[Full Name (NEW)]])</f>
        <v>PEORIA STREET LIGHTING IMPROVEMENT DISTRICT NO. 11</v>
      </c>
      <c r="I722" s="110"/>
      <c r="J722" s="118"/>
      <c r="K722" s="75" t="s">
        <v>11580</v>
      </c>
      <c r="L722" s="75"/>
      <c r="M722" s="75"/>
      <c r="N722" s="75"/>
      <c r="O722" s="75"/>
    </row>
    <row r="723" spans="1:15" ht="12" outlineLevel="1" x14ac:dyDescent="0.2">
      <c r="A723" s="111">
        <v>6614</v>
      </c>
      <c r="B723" s="111"/>
      <c r="C723" s="110"/>
      <c r="D723" s="110"/>
      <c r="E723" s="110"/>
      <c r="F723" s="110" t="s">
        <v>6655</v>
      </c>
      <c r="G723" s="110" t="str">
        <f>"Peoria Street Lighting Improvement District No. "&amp;_xlfn.NUMBERVALUE(RIGHT(F723, 3))</f>
        <v>Peoria Street Lighting Improvement District No. 110</v>
      </c>
      <c r="H723" s="110" t="str">
        <f>UPPER(Table3[[#This Row],[Full Name (NEW)]])</f>
        <v>PEORIA STREET LIGHTING IMPROVEMENT DISTRICT NO. 110</v>
      </c>
      <c r="I723" s="110"/>
      <c r="J723" s="118"/>
      <c r="K723" s="75" t="s">
        <v>11580</v>
      </c>
      <c r="L723" s="75"/>
      <c r="M723" s="75"/>
      <c r="N723" s="75"/>
      <c r="O723" s="75"/>
    </row>
    <row r="724" spans="1:15" ht="12" outlineLevel="1" x14ac:dyDescent="0.2">
      <c r="A724" s="111">
        <v>6615</v>
      </c>
      <c r="B724" s="111"/>
      <c r="C724" s="110"/>
      <c r="D724" s="110"/>
      <c r="E724" s="110"/>
      <c r="F724" s="110" t="s">
        <v>6514</v>
      </c>
      <c r="G724" s="110" t="str">
        <f>"Peoria Street Lighting Improvement District No. "&amp;_xlfn.NUMBERVALUE(RIGHT(F724, 3))</f>
        <v>Peoria Street Lighting Improvement District No. 112</v>
      </c>
      <c r="H724" s="110" t="str">
        <f>UPPER(Table3[[#This Row],[Full Name (NEW)]])</f>
        <v>PEORIA STREET LIGHTING IMPROVEMENT DISTRICT NO. 112</v>
      </c>
      <c r="I724" s="110"/>
      <c r="J724" s="118"/>
      <c r="K724" s="75" t="s">
        <v>11580</v>
      </c>
      <c r="L724" s="75"/>
      <c r="M724" s="75"/>
      <c r="N724" s="75"/>
      <c r="O724" s="75"/>
    </row>
    <row r="725" spans="1:15" ht="12" outlineLevel="1" x14ac:dyDescent="0.2">
      <c r="A725" s="111">
        <v>6616</v>
      </c>
      <c r="B725" s="111"/>
      <c r="C725" s="110"/>
      <c r="D725" s="110"/>
      <c r="E725" s="110"/>
      <c r="F725" s="110" t="s">
        <v>6649</v>
      </c>
      <c r="G725" s="110" t="str">
        <f>"Peoria Street Lighting Improvement District No. "&amp;_xlfn.NUMBERVALUE(RIGHT(F725, 3))</f>
        <v>Peoria Street Lighting Improvement District No. 116</v>
      </c>
      <c r="H725" s="110" t="str">
        <f>UPPER(Table3[[#This Row],[Full Name (NEW)]])</f>
        <v>PEORIA STREET LIGHTING IMPROVEMENT DISTRICT NO. 116</v>
      </c>
      <c r="I725" s="110"/>
      <c r="J725" s="118"/>
      <c r="K725" s="75" t="s">
        <v>11580</v>
      </c>
      <c r="L725" s="75"/>
      <c r="M725" s="75"/>
      <c r="N725" s="75"/>
      <c r="O725" s="75"/>
    </row>
    <row r="726" spans="1:15" ht="12" outlineLevel="1" x14ac:dyDescent="0.2">
      <c r="A726" s="111">
        <v>6617</v>
      </c>
      <c r="B726" s="111"/>
      <c r="C726" s="110"/>
      <c r="D726" s="110"/>
      <c r="E726" s="110"/>
      <c r="F726" s="110" t="s">
        <v>4831</v>
      </c>
      <c r="G726" s="110" t="str">
        <f>"Peoria Street Lighting Improvement District No. "&amp;_xlfn.NUMBERVALUE(RIGHT(F726, 2))</f>
        <v>Peoria Street Lighting Improvement District No. 12</v>
      </c>
      <c r="H726" s="110" t="str">
        <f>UPPER(Table3[[#This Row],[Full Name (NEW)]])</f>
        <v>PEORIA STREET LIGHTING IMPROVEMENT DISTRICT NO. 12</v>
      </c>
      <c r="I726" s="110"/>
      <c r="J726" s="118"/>
      <c r="K726" s="75" t="s">
        <v>11580</v>
      </c>
      <c r="L726" s="75"/>
      <c r="M726" s="75"/>
      <c r="N726" s="75"/>
      <c r="O726" s="75"/>
    </row>
    <row r="727" spans="1:15" ht="12" outlineLevel="1" x14ac:dyDescent="0.2">
      <c r="A727" s="111">
        <v>6618</v>
      </c>
      <c r="B727" s="111"/>
      <c r="C727" s="110"/>
      <c r="D727" s="110"/>
      <c r="E727" s="110"/>
      <c r="F727" s="110" t="s">
        <v>6562</v>
      </c>
      <c r="G727" s="110" t="str">
        <f t="shared" ref="G727:G732" si="8">"Peoria Street Lighting Improvement District No. "&amp;_xlfn.NUMBERVALUE(RIGHT(F727, 3))</f>
        <v>Peoria Street Lighting Improvement District No. 121</v>
      </c>
      <c r="H727" s="110" t="str">
        <f>UPPER(Table3[[#This Row],[Full Name (NEW)]])</f>
        <v>PEORIA STREET LIGHTING IMPROVEMENT DISTRICT NO. 121</v>
      </c>
      <c r="I727" s="110"/>
      <c r="J727" s="118"/>
      <c r="K727" s="75" t="s">
        <v>11580</v>
      </c>
      <c r="L727" s="75"/>
      <c r="M727" s="75"/>
      <c r="N727" s="75"/>
      <c r="O727" s="75"/>
    </row>
    <row r="728" spans="1:15" ht="12" outlineLevel="1" x14ac:dyDescent="0.2">
      <c r="A728" s="111">
        <v>6619</v>
      </c>
      <c r="B728" s="111"/>
      <c r="C728" s="110"/>
      <c r="D728" s="110"/>
      <c r="E728" s="110"/>
      <c r="F728" s="110" t="s">
        <v>6658</v>
      </c>
      <c r="G728" s="110" t="str">
        <f t="shared" si="8"/>
        <v>Peoria Street Lighting Improvement District No. 122</v>
      </c>
      <c r="H728" s="110" t="str">
        <f>UPPER(Table3[[#This Row],[Full Name (NEW)]])</f>
        <v>PEORIA STREET LIGHTING IMPROVEMENT DISTRICT NO. 122</v>
      </c>
      <c r="I728" s="110"/>
      <c r="J728" s="118"/>
      <c r="K728" s="75" t="s">
        <v>11580</v>
      </c>
      <c r="L728" s="75"/>
      <c r="M728" s="75"/>
      <c r="N728" s="75"/>
      <c r="O728" s="75"/>
    </row>
    <row r="729" spans="1:15" ht="12" outlineLevel="1" x14ac:dyDescent="0.2">
      <c r="A729" s="111">
        <v>6620</v>
      </c>
      <c r="B729" s="111"/>
      <c r="C729" s="110"/>
      <c r="D729" s="110"/>
      <c r="E729" s="110"/>
      <c r="F729" s="110" t="s">
        <v>6661</v>
      </c>
      <c r="G729" s="110" t="str">
        <f t="shared" si="8"/>
        <v>Peoria Street Lighting Improvement District No. 125</v>
      </c>
      <c r="H729" s="110" t="str">
        <f>UPPER(Table3[[#This Row],[Full Name (NEW)]])</f>
        <v>PEORIA STREET LIGHTING IMPROVEMENT DISTRICT NO. 125</v>
      </c>
      <c r="I729" s="110"/>
      <c r="J729" s="118"/>
      <c r="K729" s="75" t="s">
        <v>11580</v>
      </c>
      <c r="L729" s="75"/>
      <c r="M729" s="75"/>
      <c r="N729" s="75"/>
      <c r="O729" s="75"/>
    </row>
    <row r="730" spans="1:15" ht="12" outlineLevel="1" x14ac:dyDescent="0.2">
      <c r="A730" s="111">
        <v>6621</v>
      </c>
      <c r="B730" s="111"/>
      <c r="C730" s="110"/>
      <c r="D730" s="110"/>
      <c r="E730" s="110"/>
      <c r="F730" s="110" t="s">
        <v>6664</v>
      </c>
      <c r="G730" s="110" t="str">
        <f t="shared" si="8"/>
        <v>Peoria Street Lighting Improvement District No. 126</v>
      </c>
      <c r="H730" s="110" t="str">
        <f>UPPER(Table3[[#This Row],[Full Name (NEW)]])</f>
        <v>PEORIA STREET LIGHTING IMPROVEMENT DISTRICT NO. 126</v>
      </c>
      <c r="I730" s="110"/>
      <c r="J730" s="118"/>
      <c r="K730" s="75" t="s">
        <v>11580</v>
      </c>
      <c r="L730" s="75"/>
      <c r="M730" s="75"/>
      <c r="N730" s="75"/>
      <c r="O730" s="75"/>
    </row>
    <row r="731" spans="1:15" ht="12" outlineLevel="1" x14ac:dyDescent="0.2">
      <c r="A731" s="111">
        <v>6622</v>
      </c>
      <c r="B731" s="111"/>
      <c r="C731" s="110"/>
      <c r="D731" s="110"/>
      <c r="E731" s="110"/>
      <c r="F731" s="110" t="s">
        <v>6667</v>
      </c>
      <c r="G731" s="110" t="str">
        <f t="shared" si="8"/>
        <v>Peoria Street Lighting Improvement District No. 128</v>
      </c>
      <c r="H731" s="110" t="str">
        <f>UPPER(Table3[[#This Row],[Full Name (NEW)]])</f>
        <v>PEORIA STREET LIGHTING IMPROVEMENT DISTRICT NO. 128</v>
      </c>
      <c r="I731" s="110"/>
      <c r="J731" s="118"/>
      <c r="K731" s="75" t="s">
        <v>11580</v>
      </c>
      <c r="L731" s="75"/>
      <c r="M731" s="75"/>
      <c r="N731" s="75"/>
      <c r="O731" s="75"/>
    </row>
    <row r="732" spans="1:15" ht="12" outlineLevel="1" x14ac:dyDescent="0.2">
      <c r="A732" s="111">
        <v>6623</v>
      </c>
      <c r="B732" s="111"/>
      <c r="C732" s="110"/>
      <c r="D732" s="110"/>
      <c r="E732" s="110"/>
      <c r="F732" s="110" t="s">
        <v>6652</v>
      </c>
      <c r="G732" s="110" t="str">
        <f t="shared" si="8"/>
        <v>Peoria Street Lighting Improvement District No. 129</v>
      </c>
      <c r="H732" s="110" t="str">
        <f>UPPER(Table3[[#This Row],[Full Name (NEW)]])</f>
        <v>PEORIA STREET LIGHTING IMPROVEMENT DISTRICT NO. 129</v>
      </c>
      <c r="I732" s="110"/>
      <c r="J732" s="118"/>
      <c r="K732" s="75" t="s">
        <v>11580</v>
      </c>
      <c r="L732" s="75"/>
      <c r="M732" s="75"/>
      <c r="N732" s="75"/>
      <c r="O732" s="75"/>
    </row>
    <row r="733" spans="1:15" ht="12" outlineLevel="1" x14ac:dyDescent="0.2">
      <c r="A733" s="111">
        <v>6624</v>
      </c>
      <c r="B733" s="111"/>
      <c r="C733" s="110"/>
      <c r="D733" s="110"/>
      <c r="E733" s="110"/>
      <c r="F733" s="110" t="s">
        <v>4835</v>
      </c>
      <c r="G733" s="110" t="str">
        <f>"Peoria Street Lighting Improvement District No. "&amp;_xlfn.NUMBERVALUE(RIGHT(F733, 2))</f>
        <v>Peoria Street Lighting Improvement District No. 13</v>
      </c>
      <c r="H733" s="110" t="str">
        <f>UPPER(Table3[[#This Row],[Full Name (NEW)]])</f>
        <v>PEORIA STREET LIGHTING IMPROVEMENT DISTRICT NO. 13</v>
      </c>
      <c r="I733" s="110"/>
      <c r="J733" s="118"/>
      <c r="K733" s="75" t="s">
        <v>11580</v>
      </c>
      <c r="L733" s="75"/>
      <c r="M733" s="75"/>
      <c r="N733" s="75"/>
      <c r="O733" s="75"/>
    </row>
    <row r="734" spans="1:15" ht="12" outlineLevel="1" x14ac:dyDescent="0.2">
      <c r="A734" s="111">
        <v>6625</v>
      </c>
      <c r="B734" s="111"/>
      <c r="C734" s="110"/>
      <c r="D734" s="110"/>
      <c r="E734" s="110"/>
      <c r="F734" s="110" t="s">
        <v>6670</v>
      </c>
      <c r="G734" s="110" t="str">
        <f>"Peoria Street Lighting Improvement District No. "&amp;_xlfn.NUMBERVALUE(RIGHT(F734, 3))</f>
        <v>Peoria Street Lighting Improvement District No. 131</v>
      </c>
      <c r="H734" s="110" t="str">
        <f>UPPER(Table3[[#This Row],[Full Name (NEW)]])</f>
        <v>PEORIA STREET LIGHTING IMPROVEMENT DISTRICT NO. 131</v>
      </c>
      <c r="I734" s="110"/>
      <c r="J734" s="118"/>
      <c r="K734" s="75" t="s">
        <v>11580</v>
      </c>
      <c r="L734" s="75"/>
      <c r="M734" s="75"/>
      <c r="N734" s="75"/>
      <c r="O734" s="75"/>
    </row>
    <row r="735" spans="1:15" ht="12" outlineLevel="1" x14ac:dyDescent="0.2">
      <c r="A735" s="111">
        <v>6626</v>
      </c>
      <c r="B735" s="111"/>
      <c r="C735" s="110"/>
      <c r="D735" s="110"/>
      <c r="E735" s="110"/>
      <c r="F735" s="110" t="s">
        <v>4867</v>
      </c>
      <c r="G735" s="110" t="str">
        <f>"Peoria Street Lighting Improvement District No. "&amp;_xlfn.NUMBERVALUE(RIGHT(F735, 2))</f>
        <v>Peoria Street Lighting Improvement District No. 14</v>
      </c>
      <c r="H735" s="110" t="str">
        <f>UPPER(Table3[[#This Row],[Full Name (NEW)]])</f>
        <v>PEORIA STREET LIGHTING IMPROVEMENT DISTRICT NO. 14</v>
      </c>
      <c r="I735" s="110"/>
      <c r="J735" s="118"/>
      <c r="K735" s="75" t="s">
        <v>11580</v>
      </c>
      <c r="L735" s="75"/>
      <c r="M735" s="75"/>
      <c r="N735" s="75"/>
      <c r="O735" s="75"/>
    </row>
    <row r="736" spans="1:15" ht="12" outlineLevel="1" x14ac:dyDescent="0.2">
      <c r="A736" s="111">
        <v>6628</v>
      </c>
      <c r="B736" s="111"/>
      <c r="C736" s="110"/>
      <c r="D736" s="110"/>
      <c r="E736" s="110"/>
      <c r="F736" s="110" t="s">
        <v>6673</v>
      </c>
      <c r="G736" s="110" t="str">
        <f>"Peoria Street Lighting Improvement District No. "&amp;_xlfn.NUMBERVALUE(RIGHT(F736, 3))</f>
        <v>Peoria Street Lighting Improvement District No. 144</v>
      </c>
      <c r="H736" s="110" t="str">
        <f>UPPER(Table3[[#This Row],[Full Name (NEW)]])</f>
        <v>PEORIA STREET LIGHTING IMPROVEMENT DISTRICT NO. 144</v>
      </c>
      <c r="I736" s="110"/>
      <c r="J736" s="118"/>
      <c r="K736" s="75" t="s">
        <v>11580</v>
      </c>
      <c r="L736" s="75"/>
      <c r="M736" s="75"/>
      <c r="N736" s="75"/>
      <c r="O736" s="75"/>
    </row>
    <row r="737" spans="1:15" ht="12" outlineLevel="1" x14ac:dyDescent="0.2">
      <c r="A737" s="111">
        <v>6629</v>
      </c>
      <c r="B737" s="111"/>
      <c r="C737" s="110"/>
      <c r="D737" s="110"/>
      <c r="E737" s="110"/>
      <c r="F737" s="110" t="s">
        <v>6676</v>
      </c>
      <c r="G737" s="110" t="str">
        <f>"Peoria Street Lighting Improvement District No. "&amp;_xlfn.NUMBERVALUE(RIGHT(F737, 3))</f>
        <v>Peoria Street Lighting Improvement District No. 145</v>
      </c>
      <c r="H737" s="110" t="str">
        <f>UPPER(Table3[[#This Row],[Full Name (NEW)]])</f>
        <v>PEORIA STREET LIGHTING IMPROVEMENT DISTRICT NO. 145</v>
      </c>
      <c r="I737" s="110"/>
      <c r="J737" s="118"/>
      <c r="K737" s="75" t="s">
        <v>11580</v>
      </c>
      <c r="L737" s="75"/>
      <c r="M737" s="75"/>
      <c r="N737" s="75"/>
      <c r="O737" s="75"/>
    </row>
    <row r="738" spans="1:15" ht="12" outlineLevel="1" x14ac:dyDescent="0.2">
      <c r="A738" s="111">
        <v>6630</v>
      </c>
      <c r="B738" s="111"/>
      <c r="C738" s="110"/>
      <c r="D738" s="110"/>
      <c r="E738" s="110"/>
      <c r="F738" s="110" t="s">
        <v>6679</v>
      </c>
      <c r="G738" s="110" t="str">
        <f>"Peoria Street Lighting Improvement District No. "&amp;_xlfn.NUMBERVALUE(RIGHT(F738, 3))</f>
        <v>Peoria Street Lighting Improvement District No. 146</v>
      </c>
      <c r="H738" s="110" t="str">
        <f>UPPER(Table3[[#This Row],[Full Name (NEW)]])</f>
        <v>PEORIA STREET LIGHTING IMPROVEMENT DISTRICT NO. 146</v>
      </c>
      <c r="I738" s="110"/>
      <c r="J738" s="118"/>
      <c r="K738" s="75" t="s">
        <v>11580</v>
      </c>
      <c r="L738" s="75"/>
      <c r="M738" s="75"/>
      <c r="N738" s="75"/>
      <c r="O738" s="75"/>
    </row>
    <row r="739" spans="1:15" ht="12" outlineLevel="1" x14ac:dyDescent="0.2">
      <c r="A739" s="111">
        <v>6631</v>
      </c>
      <c r="B739" s="111"/>
      <c r="C739" s="110"/>
      <c r="D739" s="110"/>
      <c r="E739" s="110"/>
      <c r="F739" s="110" t="s">
        <v>6799</v>
      </c>
      <c r="G739" s="110" t="str">
        <f>"Peoria Street Lighting Improvement District No. "&amp;_xlfn.NUMBERVALUE(RIGHT(F739, 3))</f>
        <v>Peoria Street Lighting Improvement District No. 147</v>
      </c>
      <c r="H739" s="110" t="str">
        <f>UPPER(Table3[[#This Row],[Full Name (NEW)]])</f>
        <v>PEORIA STREET LIGHTING IMPROVEMENT DISTRICT NO. 147</v>
      </c>
      <c r="I739" s="110"/>
      <c r="J739" s="118"/>
      <c r="K739" s="75" t="s">
        <v>11580</v>
      </c>
      <c r="L739" s="75"/>
      <c r="M739" s="75"/>
      <c r="N739" s="75"/>
      <c r="O739" s="75"/>
    </row>
    <row r="740" spans="1:15" ht="12" outlineLevel="1" x14ac:dyDescent="0.2">
      <c r="A740" s="111">
        <v>6632</v>
      </c>
      <c r="B740" s="111"/>
      <c r="C740" s="110"/>
      <c r="D740" s="110"/>
      <c r="E740" s="110"/>
      <c r="F740" s="110" t="s">
        <v>6682</v>
      </c>
      <c r="G740" s="110" t="str">
        <f>"Peoria Street Lighting Improvement District No. "&amp;_xlfn.NUMBERVALUE(RIGHT(F740, 3))</f>
        <v>Peoria Street Lighting Improvement District No. 148</v>
      </c>
      <c r="H740" s="110" t="str">
        <f>UPPER(Table3[[#This Row],[Full Name (NEW)]])</f>
        <v>PEORIA STREET LIGHTING IMPROVEMENT DISTRICT NO. 148</v>
      </c>
      <c r="I740" s="110"/>
      <c r="J740" s="118"/>
      <c r="K740" s="75" t="s">
        <v>11580</v>
      </c>
      <c r="L740" s="75"/>
      <c r="M740" s="75"/>
      <c r="N740" s="75"/>
      <c r="O740" s="75"/>
    </row>
    <row r="741" spans="1:15" ht="12" outlineLevel="1" x14ac:dyDescent="0.2">
      <c r="A741" s="111">
        <v>6633</v>
      </c>
      <c r="B741" s="111"/>
      <c r="C741" s="110"/>
      <c r="D741" s="110"/>
      <c r="E741" s="110"/>
      <c r="F741" s="110" t="s">
        <v>4839</v>
      </c>
      <c r="G741" s="110" t="str">
        <f>"Peoria Street Lighting Improvement District No. "&amp;_xlfn.NUMBERVALUE(RIGHT(F741, 2))</f>
        <v>Peoria Street Lighting Improvement District No. 15</v>
      </c>
      <c r="H741" s="110" t="str">
        <f>UPPER(Table3[[#This Row],[Full Name (NEW)]])</f>
        <v>PEORIA STREET LIGHTING IMPROVEMENT DISTRICT NO. 15</v>
      </c>
      <c r="I741" s="110"/>
      <c r="J741" s="118"/>
      <c r="K741" s="75" t="s">
        <v>11580</v>
      </c>
      <c r="L741" s="75"/>
      <c r="M741" s="75"/>
      <c r="N741" s="75"/>
      <c r="O741" s="75"/>
    </row>
    <row r="742" spans="1:15" ht="12" outlineLevel="1" x14ac:dyDescent="0.2">
      <c r="A742" s="111">
        <v>6634</v>
      </c>
      <c r="B742" s="111"/>
      <c r="C742" s="110"/>
      <c r="D742" s="110"/>
      <c r="E742" s="110"/>
      <c r="F742" s="110" t="s">
        <v>6685</v>
      </c>
      <c r="G742" s="110" t="str">
        <f t="shared" ref="G742:G759" si="9">"Peoria Street Lighting Improvement District No. "&amp;_xlfn.NUMBERVALUE(RIGHT(F742, 3))</f>
        <v>Peoria Street Lighting Improvement District No. 150</v>
      </c>
      <c r="H742" s="110" t="str">
        <f>UPPER(Table3[[#This Row],[Full Name (NEW)]])</f>
        <v>PEORIA STREET LIGHTING IMPROVEMENT DISTRICT NO. 150</v>
      </c>
      <c r="I742" s="110"/>
      <c r="J742" s="118"/>
      <c r="K742" s="75" t="s">
        <v>11580</v>
      </c>
      <c r="L742" s="75"/>
      <c r="M742" s="75"/>
      <c r="N742" s="75"/>
      <c r="O742" s="75"/>
    </row>
    <row r="743" spans="1:15" ht="12" outlineLevel="1" x14ac:dyDescent="0.2">
      <c r="A743" s="111">
        <v>6635</v>
      </c>
      <c r="B743" s="111"/>
      <c r="C743" s="110"/>
      <c r="D743" s="110"/>
      <c r="E743" s="110"/>
      <c r="F743" s="110" t="s">
        <v>6688</v>
      </c>
      <c r="G743" s="110" t="str">
        <f t="shared" si="9"/>
        <v>Peoria Street Lighting Improvement District No. 155</v>
      </c>
      <c r="H743" s="110" t="str">
        <f>UPPER(Table3[[#This Row],[Full Name (NEW)]])</f>
        <v>PEORIA STREET LIGHTING IMPROVEMENT DISTRICT NO. 155</v>
      </c>
      <c r="I743" s="110"/>
      <c r="J743" s="118"/>
      <c r="K743" s="75" t="s">
        <v>11580</v>
      </c>
      <c r="L743" s="75"/>
      <c r="M743" s="75"/>
      <c r="N743" s="75"/>
      <c r="O743" s="75"/>
    </row>
    <row r="744" spans="1:15" ht="12" outlineLevel="1" x14ac:dyDescent="0.2">
      <c r="A744" s="111">
        <v>6636</v>
      </c>
      <c r="B744" s="111"/>
      <c r="C744" s="110"/>
      <c r="D744" s="110"/>
      <c r="E744" s="110"/>
      <c r="F744" s="110" t="s">
        <v>6691</v>
      </c>
      <c r="G744" s="110" t="str">
        <f t="shared" si="9"/>
        <v>Peoria Street Lighting Improvement District No. 157</v>
      </c>
      <c r="H744" s="110" t="str">
        <f>UPPER(Table3[[#This Row],[Full Name (NEW)]])</f>
        <v>PEORIA STREET LIGHTING IMPROVEMENT DISTRICT NO. 157</v>
      </c>
      <c r="I744" s="110"/>
      <c r="J744" s="118"/>
      <c r="K744" s="75" t="s">
        <v>11580</v>
      </c>
      <c r="L744" s="75"/>
      <c r="M744" s="75"/>
      <c r="N744" s="75"/>
      <c r="O744" s="75"/>
    </row>
    <row r="745" spans="1:15" ht="12" outlineLevel="1" x14ac:dyDescent="0.2">
      <c r="A745" s="111">
        <v>6637</v>
      </c>
      <c r="B745" s="111"/>
      <c r="C745" s="110"/>
      <c r="D745" s="110"/>
      <c r="E745" s="110"/>
      <c r="F745" s="110" t="s">
        <v>6694</v>
      </c>
      <c r="G745" s="110" t="str">
        <f t="shared" si="9"/>
        <v>Peoria Street Lighting Improvement District No. 158</v>
      </c>
      <c r="H745" s="110" t="str">
        <f>UPPER(Table3[[#This Row],[Full Name (NEW)]])</f>
        <v>PEORIA STREET LIGHTING IMPROVEMENT DISTRICT NO. 158</v>
      </c>
      <c r="I745" s="110"/>
      <c r="J745" s="118"/>
      <c r="K745" s="75" t="s">
        <v>11580</v>
      </c>
      <c r="L745" s="75"/>
      <c r="M745" s="75"/>
      <c r="N745" s="75"/>
      <c r="O745" s="75"/>
    </row>
    <row r="746" spans="1:15" ht="12" outlineLevel="1" x14ac:dyDescent="0.2">
      <c r="A746" s="111">
        <v>6638</v>
      </c>
      <c r="B746" s="111"/>
      <c r="C746" s="110"/>
      <c r="D746" s="110"/>
      <c r="E746" s="110"/>
      <c r="F746" s="110" t="s">
        <v>5256</v>
      </c>
      <c r="G746" s="110" t="str">
        <f>"Peoria Street Lighting Improvement District No. "&amp;_xlfn.NUMBERVALUE(RIGHT(F746, 2))</f>
        <v>Peoria Street Lighting Improvement District No. 16</v>
      </c>
      <c r="H746" s="110" t="str">
        <f>UPPER(Table3[[#This Row],[Full Name (NEW)]])</f>
        <v>PEORIA STREET LIGHTING IMPROVEMENT DISTRICT NO. 16</v>
      </c>
      <c r="I746" s="110"/>
      <c r="J746" s="118"/>
      <c r="K746" s="75" t="s">
        <v>11580</v>
      </c>
      <c r="L746" s="75"/>
      <c r="M746" s="75"/>
      <c r="N746" s="75"/>
      <c r="O746" s="75"/>
    </row>
    <row r="747" spans="1:15" ht="12" outlineLevel="1" x14ac:dyDescent="0.2">
      <c r="A747" s="111">
        <v>6639</v>
      </c>
      <c r="B747" s="111"/>
      <c r="C747" s="110"/>
      <c r="D747" s="110"/>
      <c r="E747" s="110"/>
      <c r="F747" s="110" t="s">
        <v>6697</v>
      </c>
      <c r="G747" s="110" t="str">
        <f t="shared" si="9"/>
        <v>Peoria Street Lighting Improvement District No. 162</v>
      </c>
      <c r="H747" s="110" t="str">
        <f>UPPER(Table3[[#This Row],[Full Name (NEW)]])</f>
        <v>PEORIA STREET LIGHTING IMPROVEMENT DISTRICT NO. 162</v>
      </c>
      <c r="I747" s="110"/>
      <c r="J747" s="118"/>
      <c r="K747" s="75" t="s">
        <v>11580</v>
      </c>
      <c r="L747" s="75"/>
      <c r="M747" s="75"/>
      <c r="N747" s="75"/>
      <c r="O747" s="75"/>
    </row>
    <row r="748" spans="1:15" ht="12" outlineLevel="1" x14ac:dyDescent="0.2">
      <c r="A748" s="111">
        <v>6640</v>
      </c>
      <c r="B748" s="111"/>
      <c r="C748" s="110"/>
      <c r="D748" s="110"/>
      <c r="E748" s="110"/>
      <c r="F748" s="110" t="s">
        <v>6700</v>
      </c>
      <c r="G748" s="110" t="str">
        <f t="shared" si="9"/>
        <v>Peoria Street Lighting Improvement District No. 164</v>
      </c>
      <c r="H748" s="110" t="str">
        <f>UPPER(Table3[[#This Row],[Full Name (NEW)]])</f>
        <v>PEORIA STREET LIGHTING IMPROVEMENT DISTRICT NO. 164</v>
      </c>
      <c r="I748" s="110"/>
      <c r="J748" s="118"/>
      <c r="K748" s="75" t="s">
        <v>11580</v>
      </c>
      <c r="L748" s="75"/>
      <c r="M748" s="75"/>
      <c r="N748" s="75"/>
      <c r="O748" s="75"/>
    </row>
    <row r="749" spans="1:15" ht="12" outlineLevel="1" x14ac:dyDescent="0.2">
      <c r="A749" s="111">
        <v>6641</v>
      </c>
      <c r="B749" s="111"/>
      <c r="C749" s="110"/>
      <c r="D749" s="110"/>
      <c r="E749" s="110"/>
      <c r="F749" s="110" t="s">
        <v>6703</v>
      </c>
      <c r="G749" s="110" t="str">
        <f t="shared" si="9"/>
        <v>Peoria Street Lighting Improvement District No. 166</v>
      </c>
      <c r="H749" s="110" t="str">
        <f>UPPER(Table3[[#This Row],[Full Name (NEW)]])</f>
        <v>PEORIA STREET LIGHTING IMPROVEMENT DISTRICT NO. 166</v>
      </c>
      <c r="I749" s="110"/>
      <c r="J749" s="118"/>
      <c r="K749" s="75" t="s">
        <v>11580</v>
      </c>
      <c r="L749" s="75"/>
      <c r="M749" s="75"/>
      <c r="N749" s="75"/>
      <c r="O749" s="75"/>
    </row>
    <row r="750" spans="1:15" ht="12" outlineLevel="1" x14ac:dyDescent="0.2">
      <c r="A750" s="111">
        <v>6642</v>
      </c>
      <c r="B750" s="111"/>
      <c r="C750" s="110"/>
      <c r="D750" s="110"/>
      <c r="E750" s="110"/>
      <c r="F750" s="110" t="s">
        <v>4843</v>
      </c>
      <c r="G750" s="110" t="str">
        <f>"Peoria Street Lighting Improvement District No. "&amp;_xlfn.NUMBERVALUE(RIGHT(F750, 2))</f>
        <v>Peoria Street Lighting Improvement District No. 17</v>
      </c>
      <c r="H750" s="110" t="str">
        <f>UPPER(Table3[[#This Row],[Full Name (NEW)]])</f>
        <v>PEORIA STREET LIGHTING IMPROVEMENT DISTRICT NO. 17</v>
      </c>
      <c r="I750" s="110"/>
      <c r="J750" s="118"/>
      <c r="K750" s="75" t="s">
        <v>11580</v>
      </c>
      <c r="L750" s="75"/>
      <c r="M750" s="75"/>
      <c r="N750" s="75"/>
      <c r="O750" s="75"/>
    </row>
    <row r="751" spans="1:15" ht="12" outlineLevel="1" x14ac:dyDescent="0.2">
      <c r="A751" s="111">
        <v>6643</v>
      </c>
      <c r="B751" s="111"/>
      <c r="C751" s="110"/>
      <c r="D751" s="110"/>
      <c r="E751" s="110"/>
      <c r="F751" s="110" t="s">
        <v>6706</v>
      </c>
      <c r="G751" s="110" t="str">
        <f t="shared" si="9"/>
        <v>Peoria Street Lighting Improvement District No. 171</v>
      </c>
      <c r="H751" s="110" t="str">
        <f>UPPER(Table3[[#This Row],[Full Name (NEW)]])</f>
        <v>PEORIA STREET LIGHTING IMPROVEMENT DISTRICT NO. 171</v>
      </c>
      <c r="I751" s="110"/>
      <c r="J751" s="118"/>
      <c r="K751" s="75" t="s">
        <v>11580</v>
      </c>
      <c r="L751" s="75"/>
      <c r="M751" s="75"/>
      <c r="N751" s="75"/>
      <c r="O751" s="75"/>
    </row>
    <row r="752" spans="1:15" ht="12" outlineLevel="1" x14ac:dyDescent="0.2">
      <c r="A752" s="111">
        <v>6644</v>
      </c>
      <c r="B752" s="111"/>
      <c r="C752" s="110"/>
      <c r="D752" s="110"/>
      <c r="E752" s="110"/>
      <c r="F752" s="110" t="s">
        <v>6709</v>
      </c>
      <c r="G752" s="110" t="str">
        <f t="shared" si="9"/>
        <v>Peoria Street Lighting Improvement District No. 173</v>
      </c>
      <c r="H752" s="110" t="str">
        <f>UPPER(Table3[[#This Row],[Full Name (NEW)]])</f>
        <v>PEORIA STREET LIGHTING IMPROVEMENT DISTRICT NO. 173</v>
      </c>
      <c r="I752" s="110"/>
      <c r="J752" s="118"/>
      <c r="K752" s="75" t="s">
        <v>11580</v>
      </c>
      <c r="L752" s="75"/>
      <c r="M752" s="75"/>
      <c r="N752" s="75"/>
      <c r="O752" s="75"/>
    </row>
    <row r="753" spans="1:15" ht="12" outlineLevel="1" x14ac:dyDescent="0.2">
      <c r="A753" s="111">
        <v>6645</v>
      </c>
      <c r="B753" s="111"/>
      <c r="C753" s="110"/>
      <c r="D753" s="110"/>
      <c r="E753" s="110"/>
      <c r="F753" s="110" t="s">
        <v>6712</v>
      </c>
      <c r="G753" s="110" t="str">
        <f t="shared" si="9"/>
        <v>Peoria Street Lighting Improvement District No. 176</v>
      </c>
      <c r="H753" s="110" t="str">
        <f>UPPER(Table3[[#This Row],[Full Name (NEW)]])</f>
        <v>PEORIA STREET LIGHTING IMPROVEMENT DISTRICT NO. 176</v>
      </c>
      <c r="I753" s="110"/>
      <c r="J753" s="118"/>
      <c r="K753" s="75" t="s">
        <v>11580</v>
      </c>
      <c r="L753" s="75"/>
      <c r="M753" s="75"/>
      <c r="N753" s="75"/>
      <c r="O753" s="75"/>
    </row>
    <row r="754" spans="1:15" ht="12" outlineLevel="1" x14ac:dyDescent="0.2">
      <c r="A754" s="111">
        <v>6646</v>
      </c>
      <c r="B754" s="111"/>
      <c r="C754" s="110"/>
      <c r="D754" s="110"/>
      <c r="E754" s="110"/>
      <c r="F754" s="110" t="s">
        <v>6715</v>
      </c>
      <c r="G754" s="110" t="str">
        <f t="shared" si="9"/>
        <v>Peoria Street Lighting Improvement District No. 177</v>
      </c>
      <c r="H754" s="110" t="str">
        <f>UPPER(Table3[[#This Row],[Full Name (NEW)]])</f>
        <v>PEORIA STREET LIGHTING IMPROVEMENT DISTRICT NO. 177</v>
      </c>
      <c r="I754" s="110"/>
      <c r="J754" s="118"/>
      <c r="K754" s="75" t="s">
        <v>11580</v>
      </c>
      <c r="L754" s="75"/>
      <c r="M754" s="75"/>
      <c r="N754" s="75"/>
      <c r="O754" s="75"/>
    </row>
    <row r="755" spans="1:15" ht="12" outlineLevel="1" x14ac:dyDescent="0.2">
      <c r="A755" s="111">
        <v>6647</v>
      </c>
      <c r="B755" s="111"/>
      <c r="C755" s="110"/>
      <c r="D755" s="110"/>
      <c r="E755" s="110"/>
      <c r="F755" s="110" t="s">
        <v>6802</v>
      </c>
      <c r="G755" s="110" t="str">
        <f t="shared" si="9"/>
        <v>Peoria Street Lighting Improvement District No. 179</v>
      </c>
      <c r="H755" s="110" t="str">
        <f>UPPER(Table3[[#This Row],[Full Name (NEW)]])</f>
        <v>PEORIA STREET LIGHTING IMPROVEMENT DISTRICT NO. 179</v>
      </c>
      <c r="I755" s="110"/>
      <c r="J755" s="118"/>
      <c r="K755" s="75" t="s">
        <v>11580</v>
      </c>
      <c r="L755" s="75"/>
      <c r="M755" s="75"/>
      <c r="N755" s="75"/>
      <c r="O755" s="75"/>
    </row>
    <row r="756" spans="1:15" ht="12" outlineLevel="1" x14ac:dyDescent="0.2">
      <c r="A756" s="111">
        <v>6648</v>
      </c>
      <c r="B756" s="111"/>
      <c r="C756" s="110"/>
      <c r="D756" s="110"/>
      <c r="E756" s="110"/>
      <c r="F756" s="110" t="s">
        <v>4847</v>
      </c>
      <c r="G756" s="110" t="str">
        <f>"Peoria Street Lighting Improvement District No. "&amp;_xlfn.NUMBERVALUE(RIGHT(F756, 2))</f>
        <v>Peoria Street Lighting Improvement District No. 18</v>
      </c>
      <c r="H756" s="110" t="str">
        <f>UPPER(Table3[[#This Row],[Full Name (NEW)]])</f>
        <v>PEORIA STREET LIGHTING IMPROVEMENT DISTRICT NO. 18</v>
      </c>
      <c r="I756" s="110"/>
      <c r="J756" s="118"/>
      <c r="K756" s="75" t="s">
        <v>11580</v>
      </c>
      <c r="L756" s="75"/>
      <c r="M756" s="75"/>
      <c r="N756" s="75"/>
      <c r="O756" s="75"/>
    </row>
    <row r="757" spans="1:15" ht="12" outlineLevel="1" x14ac:dyDescent="0.2">
      <c r="A757" s="111">
        <v>6649</v>
      </c>
      <c r="B757" s="111"/>
      <c r="C757" s="110"/>
      <c r="D757" s="110"/>
      <c r="E757" s="110"/>
      <c r="F757" s="110" t="s">
        <v>5002</v>
      </c>
      <c r="G757" s="110" t="str">
        <f>"Peoria Street Lighting Improvement District No. "&amp;_xlfn.NUMBERVALUE(RIGHT(F757, 2))</f>
        <v>Peoria Street Lighting Improvement District No. 19</v>
      </c>
      <c r="H757" s="110" t="str">
        <f>UPPER(Table3[[#This Row],[Full Name (NEW)]])</f>
        <v>PEORIA STREET LIGHTING IMPROVEMENT DISTRICT NO. 19</v>
      </c>
      <c r="I757" s="110"/>
      <c r="J757" s="118"/>
      <c r="K757" s="75" t="s">
        <v>11580</v>
      </c>
      <c r="L757" s="75"/>
      <c r="M757" s="75"/>
      <c r="N757" s="75"/>
      <c r="O757" s="75"/>
    </row>
    <row r="758" spans="1:15" ht="12" outlineLevel="1" x14ac:dyDescent="0.2">
      <c r="A758" s="111">
        <v>6650</v>
      </c>
      <c r="B758" s="111"/>
      <c r="C758" s="110"/>
      <c r="D758" s="110"/>
      <c r="E758" s="110"/>
      <c r="F758" s="110" t="s">
        <v>6718</v>
      </c>
      <c r="G758" s="110" t="str">
        <f t="shared" si="9"/>
        <v>Peoria Street Lighting Improvement District No. 198</v>
      </c>
      <c r="H758" s="110" t="str">
        <f>UPPER(Table3[[#This Row],[Full Name (NEW)]])</f>
        <v>PEORIA STREET LIGHTING IMPROVEMENT DISTRICT NO. 198</v>
      </c>
      <c r="I758" s="110"/>
      <c r="J758" s="118"/>
      <c r="K758" s="75" t="s">
        <v>11580</v>
      </c>
      <c r="L758" s="75"/>
      <c r="M758" s="75"/>
      <c r="N758" s="75"/>
      <c r="O758" s="75"/>
    </row>
    <row r="759" spans="1:15" ht="12" outlineLevel="1" x14ac:dyDescent="0.2">
      <c r="A759" s="111">
        <v>6651</v>
      </c>
      <c r="B759" s="111"/>
      <c r="C759" s="110"/>
      <c r="D759" s="110"/>
      <c r="E759" s="110"/>
      <c r="F759" s="110" t="s">
        <v>6721</v>
      </c>
      <c r="G759" s="110" t="str">
        <f t="shared" si="9"/>
        <v>Peoria Street Lighting Improvement District No. 199</v>
      </c>
      <c r="H759" s="110" t="str">
        <f>UPPER(Table3[[#This Row],[Full Name (NEW)]])</f>
        <v>PEORIA STREET LIGHTING IMPROVEMENT DISTRICT NO. 199</v>
      </c>
      <c r="I759" s="110"/>
      <c r="J759" s="118"/>
      <c r="K759" s="75" t="s">
        <v>11580</v>
      </c>
      <c r="L759" s="75"/>
      <c r="M759" s="75"/>
      <c r="N759" s="75"/>
      <c r="O759" s="75"/>
    </row>
    <row r="760" spans="1:15" ht="12" outlineLevel="1" x14ac:dyDescent="0.2">
      <c r="A760" s="111">
        <v>6652</v>
      </c>
      <c r="B760" s="111"/>
      <c r="C760" s="110"/>
      <c r="D760" s="110"/>
      <c r="E760" s="110"/>
      <c r="F760" s="110" t="s">
        <v>5006</v>
      </c>
      <c r="G760" s="110" t="str">
        <f>"Peoria Street Lighting Improvement District No. "&amp;_xlfn.NUMBERVALUE(RIGHT(F760, 2))</f>
        <v>Peoria Street Lighting Improvement District No. 20</v>
      </c>
      <c r="H760" s="110" t="str">
        <f>UPPER(Table3[[#This Row],[Full Name (NEW)]])</f>
        <v>PEORIA STREET LIGHTING IMPROVEMENT DISTRICT NO. 20</v>
      </c>
      <c r="I760" s="110"/>
      <c r="J760" s="118"/>
      <c r="K760" s="75" t="s">
        <v>11580</v>
      </c>
      <c r="L760" s="75"/>
      <c r="M760" s="75"/>
      <c r="N760" s="75"/>
      <c r="O760" s="75"/>
    </row>
    <row r="761" spans="1:15" ht="12" outlineLevel="1" x14ac:dyDescent="0.2">
      <c r="A761" s="111">
        <v>6653</v>
      </c>
      <c r="B761" s="111"/>
      <c r="C761" s="110"/>
      <c r="D761" s="110"/>
      <c r="E761" s="110"/>
      <c r="F761" s="110" t="s">
        <v>6742</v>
      </c>
      <c r="G761" s="110" t="str">
        <f>"Peoria Street Lighting Improvement District No. 204"</f>
        <v>Peoria Street Lighting Improvement District No. 204</v>
      </c>
      <c r="H761" s="110" t="str">
        <f>UPPER(Table3[[#This Row],[Full Name (NEW)]])</f>
        <v>PEORIA STREET LIGHTING IMPROVEMENT DISTRICT NO. 204</v>
      </c>
      <c r="I761" s="110"/>
      <c r="J761" s="118"/>
      <c r="K761" s="75" t="s">
        <v>11580</v>
      </c>
      <c r="L761" s="75"/>
      <c r="M761" s="75"/>
      <c r="N761" s="75"/>
      <c r="O761" s="75"/>
    </row>
    <row r="762" spans="1:15" ht="12" outlineLevel="1" x14ac:dyDescent="0.2">
      <c r="A762" s="111">
        <v>6654</v>
      </c>
      <c r="B762" s="111"/>
      <c r="C762" s="110"/>
      <c r="D762" s="110"/>
      <c r="E762" s="110"/>
      <c r="F762" s="110" t="s">
        <v>6745</v>
      </c>
      <c r="G762" s="110" t="str">
        <f>"Peoria Street Lighting Improvement District No. 205"</f>
        <v>Peoria Street Lighting Improvement District No. 205</v>
      </c>
      <c r="H762" s="110" t="str">
        <f>UPPER(Table3[[#This Row],[Full Name (NEW)]])</f>
        <v>PEORIA STREET LIGHTING IMPROVEMENT DISTRICT NO. 205</v>
      </c>
      <c r="I762" s="110"/>
      <c r="J762" s="118"/>
      <c r="K762" s="75" t="s">
        <v>11580</v>
      </c>
      <c r="L762" s="75"/>
      <c r="M762" s="75"/>
      <c r="N762" s="75"/>
      <c r="O762" s="75"/>
    </row>
    <row r="763" spans="1:15" ht="12" outlineLevel="1" x14ac:dyDescent="0.2">
      <c r="A763" s="111">
        <v>6655</v>
      </c>
      <c r="B763" s="111"/>
      <c r="C763" s="110"/>
      <c r="D763" s="110"/>
      <c r="E763" s="110"/>
      <c r="F763" s="110" t="s">
        <v>6805</v>
      </c>
      <c r="G763" s="110" t="str">
        <f t="shared" ref="G763:G819" si="10">"Peoria Street Lighting Improvement District No. "&amp;_xlfn.NUMBERVALUE(RIGHT(F763, 2))</f>
        <v>Peoria Street Lighting Improvement District No. 8</v>
      </c>
      <c r="H763" s="110" t="str">
        <f>UPPER(Table3[[#This Row],[Full Name (NEW)]])</f>
        <v>PEORIA STREET LIGHTING IMPROVEMENT DISTRICT NO. 8</v>
      </c>
      <c r="I763" s="110"/>
      <c r="J763" s="118"/>
      <c r="K763" s="75" t="s">
        <v>11580</v>
      </c>
      <c r="L763" s="75"/>
      <c r="M763" s="75"/>
      <c r="N763" s="75"/>
      <c r="O763" s="75"/>
    </row>
    <row r="764" spans="1:15" ht="12" outlineLevel="1" x14ac:dyDescent="0.2">
      <c r="A764" s="111">
        <v>6656</v>
      </c>
      <c r="B764" s="111"/>
      <c r="C764" s="110"/>
      <c r="D764" s="110"/>
      <c r="E764" s="110"/>
      <c r="F764" s="110" t="s">
        <v>6808</v>
      </c>
      <c r="G764" s="110" t="str">
        <f t="shared" si="10"/>
        <v>Peoria Street Lighting Improvement District No. 9</v>
      </c>
      <c r="H764" s="110" t="str">
        <f>UPPER(Table3[[#This Row],[Full Name (NEW)]])</f>
        <v>PEORIA STREET LIGHTING IMPROVEMENT DISTRICT NO. 9</v>
      </c>
      <c r="I764" s="110"/>
      <c r="J764" s="118"/>
      <c r="K764" s="75" t="s">
        <v>11580</v>
      </c>
      <c r="L764" s="75"/>
      <c r="M764" s="75"/>
      <c r="N764" s="75"/>
      <c r="O764" s="75"/>
    </row>
    <row r="765" spans="1:15" ht="12" outlineLevel="1" x14ac:dyDescent="0.2">
      <c r="A765" s="111">
        <v>6657</v>
      </c>
      <c r="B765" s="111"/>
      <c r="C765" s="110"/>
      <c r="D765" s="110"/>
      <c r="E765" s="110"/>
      <c r="F765" s="110" t="s">
        <v>5116</v>
      </c>
      <c r="G765" s="110" t="str">
        <f t="shared" si="10"/>
        <v>Peoria Street Lighting Improvement District No. 21</v>
      </c>
      <c r="H765" s="110" t="str">
        <f>UPPER(Table3[[#This Row],[Full Name (NEW)]])</f>
        <v>PEORIA STREET LIGHTING IMPROVEMENT DISTRICT NO. 21</v>
      </c>
      <c r="I765" s="110"/>
      <c r="J765" s="118"/>
      <c r="K765" s="75" t="s">
        <v>11580</v>
      </c>
      <c r="L765" s="75"/>
      <c r="M765" s="75"/>
      <c r="N765" s="75"/>
      <c r="O765" s="75"/>
    </row>
    <row r="766" spans="1:15" ht="12" outlineLevel="1" x14ac:dyDescent="0.2">
      <c r="A766" s="111">
        <v>6658</v>
      </c>
      <c r="B766" s="111"/>
      <c r="C766" s="110"/>
      <c r="D766" s="110"/>
      <c r="E766" s="110"/>
      <c r="F766" s="110" t="s">
        <v>6811</v>
      </c>
      <c r="G766" s="110" t="str">
        <f t="shared" si="10"/>
        <v>Peoria Street Lighting Improvement District No. 10</v>
      </c>
      <c r="H766" s="110" t="str">
        <f>UPPER(Table3[[#This Row],[Full Name (NEW)]])</f>
        <v>PEORIA STREET LIGHTING IMPROVEMENT DISTRICT NO. 10</v>
      </c>
      <c r="I766" s="110"/>
      <c r="J766" s="118"/>
      <c r="K766" s="75" t="s">
        <v>11580</v>
      </c>
      <c r="L766" s="75"/>
      <c r="M766" s="75"/>
      <c r="N766" s="75"/>
      <c r="O766" s="75"/>
    </row>
    <row r="767" spans="1:15" ht="12" outlineLevel="1" x14ac:dyDescent="0.2">
      <c r="A767" s="111">
        <v>6659</v>
      </c>
      <c r="B767" s="111"/>
      <c r="C767" s="110"/>
      <c r="D767" s="110"/>
      <c r="E767" s="110"/>
      <c r="F767" s="110" t="s">
        <v>6814</v>
      </c>
      <c r="G767" s="110" t="str">
        <f t="shared" si="10"/>
        <v>Peoria Street Lighting Improvement District No. 11</v>
      </c>
      <c r="H767" s="110" t="str">
        <f>UPPER(Table3[[#This Row],[Full Name (NEW)]])</f>
        <v>PEORIA STREET LIGHTING IMPROVEMENT DISTRICT NO. 11</v>
      </c>
      <c r="I767" s="110"/>
      <c r="J767" s="118"/>
      <c r="K767" s="75" t="s">
        <v>11580</v>
      </c>
      <c r="L767" s="75"/>
      <c r="M767" s="75"/>
      <c r="N767" s="75"/>
      <c r="O767" s="75"/>
    </row>
    <row r="768" spans="1:15" ht="12" outlineLevel="1" x14ac:dyDescent="0.2">
      <c r="A768" s="111">
        <v>6660</v>
      </c>
      <c r="B768" s="111"/>
      <c r="C768" s="110"/>
      <c r="D768" s="110"/>
      <c r="E768" s="110"/>
      <c r="F768" s="110" t="s">
        <v>6817</v>
      </c>
      <c r="G768" s="110" t="str">
        <f t="shared" si="10"/>
        <v>Peoria Street Lighting Improvement District No. 14</v>
      </c>
      <c r="H768" s="110" t="str">
        <f>UPPER(Table3[[#This Row],[Full Name (NEW)]])</f>
        <v>PEORIA STREET LIGHTING IMPROVEMENT DISTRICT NO. 14</v>
      </c>
      <c r="I768" s="110"/>
      <c r="J768" s="118"/>
      <c r="K768" s="75" t="s">
        <v>11580</v>
      </c>
      <c r="L768" s="75"/>
      <c r="M768" s="75"/>
      <c r="N768" s="75"/>
      <c r="O768" s="75"/>
    </row>
    <row r="769" spans="1:15" ht="12" outlineLevel="1" x14ac:dyDescent="0.2">
      <c r="A769" s="111">
        <v>6661</v>
      </c>
      <c r="B769" s="111"/>
      <c r="C769" s="110"/>
      <c r="D769" s="110"/>
      <c r="E769" s="110"/>
      <c r="F769" s="110" t="s">
        <v>6820</v>
      </c>
      <c r="G769" s="110" t="str">
        <f t="shared" si="10"/>
        <v>Peoria Street Lighting Improvement District No. 15</v>
      </c>
      <c r="H769" s="110" t="str">
        <f>UPPER(Table3[[#This Row],[Full Name (NEW)]])</f>
        <v>PEORIA STREET LIGHTING IMPROVEMENT DISTRICT NO. 15</v>
      </c>
      <c r="I769" s="110"/>
      <c r="J769" s="118"/>
      <c r="K769" s="75" t="s">
        <v>11580</v>
      </c>
      <c r="L769" s="75"/>
      <c r="M769" s="75"/>
      <c r="N769" s="75"/>
      <c r="O769" s="75"/>
    </row>
    <row r="770" spans="1:15" ht="12" outlineLevel="1" x14ac:dyDescent="0.2">
      <c r="A770" s="111">
        <v>6662</v>
      </c>
      <c r="B770" s="111"/>
      <c r="C770" s="110"/>
      <c r="D770" s="110"/>
      <c r="E770" s="110"/>
      <c r="F770" s="110" t="s">
        <v>5098</v>
      </c>
      <c r="G770" s="110" t="str">
        <f t="shared" si="10"/>
        <v>Peoria Street Lighting Improvement District No. 22</v>
      </c>
      <c r="H770" s="110" t="str">
        <f>UPPER(Table3[[#This Row],[Full Name (NEW)]])</f>
        <v>PEORIA STREET LIGHTING IMPROVEMENT DISTRICT NO. 22</v>
      </c>
      <c r="I770" s="110"/>
      <c r="J770" s="118"/>
      <c r="K770" s="75" t="s">
        <v>11580</v>
      </c>
      <c r="L770" s="75"/>
      <c r="M770" s="75"/>
      <c r="N770" s="75"/>
      <c r="O770" s="75"/>
    </row>
    <row r="771" spans="1:15" ht="12" outlineLevel="1" x14ac:dyDescent="0.2">
      <c r="A771" s="111">
        <v>6664</v>
      </c>
      <c r="B771" s="111"/>
      <c r="C771" s="110"/>
      <c r="D771" s="110"/>
      <c r="E771" s="110"/>
      <c r="F771" s="110" t="s">
        <v>5260</v>
      </c>
      <c r="G771" s="110" t="str">
        <f t="shared" si="10"/>
        <v>Peoria Street Lighting Improvement District No. 23</v>
      </c>
      <c r="H771" s="110" t="str">
        <f>UPPER(Table3[[#This Row],[Full Name (NEW)]])</f>
        <v>PEORIA STREET LIGHTING IMPROVEMENT DISTRICT NO. 23</v>
      </c>
      <c r="I771" s="110"/>
      <c r="J771" s="118"/>
      <c r="K771" s="75" t="s">
        <v>11580</v>
      </c>
      <c r="L771" s="75"/>
      <c r="M771" s="75"/>
      <c r="N771" s="75"/>
      <c r="O771" s="75"/>
    </row>
    <row r="772" spans="1:15" ht="12" outlineLevel="1" x14ac:dyDescent="0.2">
      <c r="A772" s="111">
        <v>6665</v>
      </c>
      <c r="B772" s="111"/>
      <c r="C772" s="110"/>
      <c r="D772" s="110"/>
      <c r="E772" s="110"/>
      <c r="F772" s="110" t="s">
        <v>6823</v>
      </c>
      <c r="G772" s="110" t="str">
        <f t="shared" si="10"/>
        <v>Peoria Street Lighting Improvement District No. 38</v>
      </c>
      <c r="H772" s="110" t="str">
        <f>UPPER(Table3[[#This Row],[Full Name (NEW)]])</f>
        <v>PEORIA STREET LIGHTING IMPROVEMENT DISTRICT NO. 38</v>
      </c>
      <c r="I772" s="110"/>
      <c r="J772" s="118"/>
      <c r="K772" s="75" t="s">
        <v>11580</v>
      </c>
      <c r="L772" s="75"/>
      <c r="M772" s="75"/>
      <c r="N772" s="75"/>
      <c r="O772" s="75"/>
    </row>
    <row r="773" spans="1:15" ht="12" outlineLevel="1" x14ac:dyDescent="0.2">
      <c r="A773" s="111">
        <v>6666</v>
      </c>
      <c r="B773" s="111"/>
      <c r="C773" s="110"/>
      <c r="D773" s="110"/>
      <c r="E773" s="110"/>
      <c r="F773" s="110" t="s">
        <v>6826</v>
      </c>
      <c r="G773" s="110" t="str">
        <f t="shared" si="10"/>
        <v>Peoria Street Lighting Improvement District No. 39</v>
      </c>
      <c r="H773" s="110" t="str">
        <f>UPPER(Table3[[#This Row],[Full Name (NEW)]])</f>
        <v>PEORIA STREET LIGHTING IMPROVEMENT DISTRICT NO. 39</v>
      </c>
      <c r="I773" s="110"/>
      <c r="J773" s="118"/>
      <c r="K773" s="75" t="s">
        <v>11580</v>
      </c>
      <c r="L773" s="75"/>
      <c r="M773" s="75"/>
      <c r="N773" s="75"/>
      <c r="O773" s="75"/>
    </row>
    <row r="774" spans="1:15" ht="12" outlineLevel="1" x14ac:dyDescent="0.2">
      <c r="A774" s="111">
        <v>6667</v>
      </c>
      <c r="B774" s="111"/>
      <c r="C774" s="110"/>
      <c r="D774" s="110"/>
      <c r="E774" s="110"/>
      <c r="F774" s="110" t="s">
        <v>5109</v>
      </c>
      <c r="G774" s="110" t="str">
        <f t="shared" si="10"/>
        <v>Peoria Street Lighting Improvement District No. 24</v>
      </c>
      <c r="H774" s="110" t="str">
        <f>UPPER(Table3[[#This Row],[Full Name (NEW)]])</f>
        <v>PEORIA STREET LIGHTING IMPROVEMENT DISTRICT NO. 24</v>
      </c>
      <c r="I774" s="110"/>
      <c r="J774" s="118"/>
      <c r="K774" s="75" t="s">
        <v>11580</v>
      </c>
      <c r="L774" s="75"/>
      <c r="M774" s="75"/>
      <c r="N774" s="75"/>
      <c r="O774" s="75"/>
    </row>
    <row r="775" spans="1:15" ht="12" outlineLevel="1" x14ac:dyDescent="0.2">
      <c r="A775" s="111">
        <v>6668</v>
      </c>
      <c r="B775" s="111"/>
      <c r="C775" s="110"/>
      <c r="D775" s="110"/>
      <c r="E775" s="110"/>
      <c r="F775" s="110" t="s">
        <v>6829</v>
      </c>
      <c r="G775" s="110" t="str">
        <f t="shared" si="10"/>
        <v>Peoria Street Lighting Improvement District No. 40</v>
      </c>
      <c r="H775" s="110" t="str">
        <f>UPPER(Table3[[#This Row],[Full Name (NEW)]])</f>
        <v>PEORIA STREET LIGHTING IMPROVEMENT DISTRICT NO. 40</v>
      </c>
      <c r="I775" s="110"/>
      <c r="J775" s="118"/>
      <c r="K775" s="75" t="s">
        <v>11580</v>
      </c>
      <c r="L775" s="75"/>
      <c r="M775" s="75"/>
      <c r="N775" s="75"/>
      <c r="O775" s="75"/>
    </row>
    <row r="776" spans="1:15" ht="12" outlineLevel="1" x14ac:dyDescent="0.2">
      <c r="A776" s="111">
        <v>6669</v>
      </c>
      <c r="B776" s="111"/>
      <c r="C776" s="110"/>
      <c r="D776" s="110"/>
      <c r="E776" s="110"/>
      <c r="F776" s="110" t="s">
        <v>4882</v>
      </c>
      <c r="G776" s="110" t="str">
        <f t="shared" si="10"/>
        <v>Peoria Street Lighting Improvement District No. 25</v>
      </c>
      <c r="H776" s="110" t="str">
        <f>UPPER(Table3[[#This Row],[Full Name (NEW)]])</f>
        <v>PEORIA STREET LIGHTING IMPROVEMENT DISTRICT NO. 25</v>
      </c>
      <c r="I776" s="110"/>
      <c r="J776" s="118"/>
      <c r="K776" s="75" t="s">
        <v>11580</v>
      </c>
      <c r="L776" s="75"/>
      <c r="M776" s="75"/>
      <c r="N776" s="75"/>
      <c r="O776" s="75"/>
    </row>
    <row r="777" spans="1:15" ht="12" outlineLevel="1" x14ac:dyDescent="0.2">
      <c r="A777" s="111">
        <v>6671</v>
      </c>
      <c r="B777" s="111"/>
      <c r="C777" s="110"/>
      <c r="D777" s="110"/>
      <c r="E777" s="110"/>
      <c r="F777" s="110" t="s">
        <v>5095</v>
      </c>
      <c r="G777" s="110" t="str">
        <f t="shared" si="10"/>
        <v>Peoria Street Lighting Improvement District No. 26</v>
      </c>
      <c r="H777" s="110" t="str">
        <f>UPPER(Table3[[#This Row],[Full Name (NEW)]])</f>
        <v>PEORIA STREET LIGHTING IMPROVEMENT DISTRICT NO. 26</v>
      </c>
      <c r="I777" s="110"/>
      <c r="J777" s="118"/>
      <c r="K777" s="75" t="s">
        <v>11580</v>
      </c>
      <c r="L777" s="75"/>
      <c r="M777" s="75"/>
      <c r="N777" s="75"/>
      <c r="O777" s="75"/>
    </row>
    <row r="778" spans="1:15" ht="12" outlineLevel="1" x14ac:dyDescent="0.2">
      <c r="A778" s="111">
        <v>6672</v>
      </c>
      <c r="B778" s="111"/>
      <c r="C778" s="110"/>
      <c r="D778" s="110"/>
      <c r="E778" s="110"/>
      <c r="F778" s="110" t="s">
        <v>5101</v>
      </c>
      <c r="G778" s="110" t="str">
        <f t="shared" si="10"/>
        <v>Peoria Street Lighting Improvement District No. 27</v>
      </c>
      <c r="H778" s="110" t="str">
        <f>UPPER(Table3[[#This Row],[Full Name (NEW)]])</f>
        <v>PEORIA STREET LIGHTING IMPROVEMENT DISTRICT NO. 27</v>
      </c>
      <c r="I778" s="110"/>
      <c r="J778" s="118"/>
      <c r="K778" s="75" t="s">
        <v>11580</v>
      </c>
      <c r="L778" s="75"/>
      <c r="M778" s="75"/>
      <c r="N778" s="75"/>
      <c r="O778" s="75"/>
    </row>
    <row r="779" spans="1:15" ht="12" outlineLevel="1" x14ac:dyDescent="0.2">
      <c r="A779" s="111">
        <v>6673</v>
      </c>
      <c r="B779" s="111"/>
      <c r="C779" s="110"/>
      <c r="D779" s="110"/>
      <c r="E779" s="110"/>
      <c r="F779" s="110" t="s">
        <v>5113</v>
      </c>
      <c r="G779" s="110" t="str">
        <f t="shared" si="10"/>
        <v>Peoria Street Lighting Improvement District No. 28</v>
      </c>
      <c r="H779" s="110" t="str">
        <f>UPPER(Table3[[#This Row],[Full Name (NEW)]])</f>
        <v>PEORIA STREET LIGHTING IMPROVEMENT DISTRICT NO. 28</v>
      </c>
      <c r="I779" s="110"/>
      <c r="J779" s="118"/>
      <c r="K779" s="75" t="s">
        <v>11580</v>
      </c>
      <c r="L779" s="75"/>
      <c r="M779" s="75"/>
      <c r="N779" s="75"/>
      <c r="O779" s="75"/>
    </row>
    <row r="780" spans="1:15" ht="12" outlineLevel="1" x14ac:dyDescent="0.2">
      <c r="A780" s="111">
        <v>6674</v>
      </c>
      <c r="B780" s="111"/>
      <c r="C780" s="110"/>
      <c r="D780" s="110"/>
      <c r="E780" s="110"/>
      <c r="F780" s="110" t="s">
        <v>5105</v>
      </c>
      <c r="G780" s="110" t="str">
        <f t="shared" si="10"/>
        <v>Peoria Street Lighting Improvement District No. 29</v>
      </c>
      <c r="H780" s="110" t="str">
        <f>UPPER(Table3[[#This Row],[Full Name (NEW)]])</f>
        <v>PEORIA STREET LIGHTING IMPROVEMENT DISTRICT NO. 29</v>
      </c>
      <c r="I780" s="110"/>
      <c r="J780" s="118"/>
      <c r="K780" s="75" t="s">
        <v>11580</v>
      </c>
      <c r="L780" s="75"/>
      <c r="M780" s="75"/>
      <c r="N780" s="75"/>
      <c r="O780" s="75"/>
    </row>
    <row r="781" spans="1:15" ht="12" outlineLevel="1" x14ac:dyDescent="0.2">
      <c r="A781" s="111">
        <v>6675</v>
      </c>
      <c r="B781" s="111"/>
      <c r="C781" s="110"/>
      <c r="D781" s="110"/>
      <c r="E781" s="110"/>
      <c r="F781" s="110" t="s">
        <v>5803</v>
      </c>
      <c r="G781" s="110" t="str">
        <f>"Peoria Street Lighting Improvement District No. "&amp;_xlfn.NUMBERVALUE(RIGHT(F781, 1))</f>
        <v>Peoria Street Lighting Improvement District No. 3</v>
      </c>
      <c r="H781" s="110" t="str">
        <f>UPPER(Table3[[#This Row],[Full Name (NEW)]])</f>
        <v>PEORIA STREET LIGHTING IMPROVEMENT DISTRICT NO. 3</v>
      </c>
      <c r="I781" s="110"/>
      <c r="J781" s="118"/>
      <c r="K781" s="75" t="s">
        <v>11580</v>
      </c>
      <c r="L781" s="75"/>
      <c r="M781" s="75"/>
      <c r="N781" s="75"/>
      <c r="O781" s="75"/>
    </row>
    <row r="782" spans="1:15" ht="12" outlineLevel="1" x14ac:dyDescent="0.2">
      <c r="A782" s="111">
        <v>6676</v>
      </c>
      <c r="B782" s="111"/>
      <c r="C782" s="110"/>
      <c r="D782" s="110"/>
      <c r="E782" s="110"/>
      <c r="F782" s="110" t="s">
        <v>5264</v>
      </c>
      <c r="G782" s="110" t="str">
        <f t="shared" si="10"/>
        <v>Peoria Street Lighting Improvement District No. 30</v>
      </c>
      <c r="H782" s="110" t="str">
        <f>UPPER(Table3[[#This Row],[Full Name (NEW)]])</f>
        <v>PEORIA STREET LIGHTING IMPROVEMENT DISTRICT NO. 30</v>
      </c>
      <c r="I782" s="110"/>
      <c r="J782" s="118"/>
      <c r="K782" s="75" t="s">
        <v>11580</v>
      </c>
      <c r="L782" s="75"/>
      <c r="M782" s="75"/>
      <c r="N782" s="75"/>
      <c r="O782" s="75"/>
    </row>
    <row r="783" spans="1:15" ht="12" outlineLevel="1" x14ac:dyDescent="0.2">
      <c r="A783" s="111">
        <v>6677</v>
      </c>
      <c r="B783" s="111"/>
      <c r="C783" s="110"/>
      <c r="D783" s="110"/>
      <c r="E783" s="110"/>
      <c r="F783" s="110" t="s">
        <v>5196</v>
      </c>
      <c r="G783" s="110" t="str">
        <f t="shared" si="10"/>
        <v>Peoria Street Lighting Improvement District No. 31</v>
      </c>
      <c r="H783" s="110" t="str">
        <f>UPPER(Table3[[#This Row],[Full Name (NEW)]])</f>
        <v>PEORIA STREET LIGHTING IMPROVEMENT DISTRICT NO. 31</v>
      </c>
      <c r="I783" s="110"/>
      <c r="J783" s="118"/>
      <c r="K783" s="75" t="s">
        <v>11580</v>
      </c>
      <c r="L783" s="75"/>
      <c r="M783" s="75"/>
      <c r="N783" s="75"/>
      <c r="O783" s="75"/>
    </row>
    <row r="784" spans="1:15" ht="12" outlineLevel="1" x14ac:dyDescent="0.2">
      <c r="A784" s="111">
        <v>6678</v>
      </c>
      <c r="B784" s="111"/>
      <c r="C784" s="110"/>
      <c r="D784" s="110"/>
      <c r="E784" s="110"/>
      <c r="F784" s="110" t="s">
        <v>5200</v>
      </c>
      <c r="G784" s="110" t="str">
        <f t="shared" si="10"/>
        <v>Peoria Street Lighting Improvement District No. 32</v>
      </c>
      <c r="H784" s="110" t="str">
        <f>UPPER(Table3[[#This Row],[Full Name (NEW)]])</f>
        <v>PEORIA STREET LIGHTING IMPROVEMENT DISTRICT NO. 32</v>
      </c>
      <c r="I784" s="110"/>
      <c r="J784" s="118"/>
      <c r="K784" s="75" t="s">
        <v>11580</v>
      </c>
      <c r="L784" s="75"/>
      <c r="M784" s="75"/>
      <c r="N784" s="75"/>
      <c r="O784" s="75"/>
    </row>
    <row r="785" spans="1:15" ht="12" outlineLevel="1" x14ac:dyDescent="0.2">
      <c r="A785" s="111">
        <v>6679</v>
      </c>
      <c r="B785" s="111"/>
      <c r="C785" s="110"/>
      <c r="D785" s="110"/>
      <c r="E785" s="110"/>
      <c r="F785" s="110" t="s">
        <v>5192</v>
      </c>
      <c r="G785" s="110" t="str">
        <f t="shared" si="10"/>
        <v>Peoria Street Lighting Improvement District No. 33</v>
      </c>
      <c r="H785" s="110" t="str">
        <f>UPPER(Table3[[#This Row],[Full Name (NEW)]])</f>
        <v>PEORIA STREET LIGHTING IMPROVEMENT DISTRICT NO. 33</v>
      </c>
      <c r="I785" s="110"/>
      <c r="J785" s="118"/>
      <c r="K785" s="75" t="s">
        <v>11580</v>
      </c>
      <c r="L785" s="75"/>
      <c r="M785" s="75"/>
      <c r="N785" s="75"/>
      <c r="O785" s="75"/>
    </row>
    <row r="786" spans="1:15" ht="12" outlineLevel="1" x14ac:dyDescent="0.2">
      <c r="A786" s="111">
        <v>6680</v>
      </c>
      <c r="B786" s="111"/>
      <c r="C786" s="110"/>
      <c r="D786" s="110"/>
      <c r="E786" s="110"/>
      <c r="F786" s="110" t="s">
        <v>5188</v>
      </c>
      <c r="G786" s="110" t="str">
        <f t="shared" si="10"/>
        <v>Peoria Street Lighting Improvement District No. 34</v>
      </c>
      <c r="H786" s="110" t="str">
        <f>UPPER(Table3[[#This Row],[Full Name (NEW)]])</f>
        <v>PEORIA STREET LIGHTING IMPROVEMENT DISTRICT NO. 34</v>
      </c>
      <c r="I786" s="110"/>
      <c r="J786" s="118"/>
      <c r="K786" s="75" t="s">
        <v>11580</v>
      </c>
      <c r="L786" s="75"/>
      <c r="M786" s="75"/>
      <c r="N786" s="75"/>
      <c r="O786" s="75"/>
    </row>
    <row r="787" spans="1:15" ht="12" outlineLevel="1" x14ac:dyDescent="0.2">
      <c r="A787" s="111">
        <v>6681</v>
      </c>
      <c r="B787" s="111"/>
      <c r="C787" s="110"/>
      <c r="D787" s="110"/>
      <c r="E787" s="110"/>
      <c r="F787" s="110" t="s">
        <v>5268</v>
      </c>
      <c r="G787" s="110" t="str">
        <f t="shared" si="10"/>
        <v>Peoria Street Lighting Improvement District No. 35</v>
      </c>
      <c r="H787" s="110" t="str">
        <f>UPPER(Table3[[#This Row],[Full Name (NEW)]])</f>
        <v>PEORIA STREET LIGHTING IMPROVEMENT DISTRICT NO. 35</v>
      </c>
      <c r="I787" s="110"/>
      <c r="J787" s="118"/>
      <c r="K787" s="75" t="s">
        <v>11580</v>
      </c>
      <c r="L787" s="75"/>
      <c r="M787" s="75"/>
      <c r="N787" s="75"/>
      <c r="O787" s="75"/>
    </row>
    <row r="788" spans="1:15" ht="12" outlineLevel="1" x14ac:dyDescent="0.2">
      <c r="A788" s="111">
        <v>6682</v>
      </c>
      <c r="B788" s="111"/>
      <c r="C788" s="110"/>
      <c r="D788" s="110"/>
      <c r="E788" s="110"/>
      <c r="F788" s="110" t="s">
        <v>5168</v>
      </c>
      <c r="G788" s="110" t="str">
        <f t="shared" si="10"/>
        <v>Peoria Street Lighting Improvement District No. 36</v>
      </c>
      <c r="H788" s="110" t="str">
        <f>UPPER(Table3[[#This Row],[Full Name (NEW)]])</f>
        <v>PEORIA STREET LIGHTING IMPROVEMENT DISTRICT NO. 36</v>
      </c>
      <c r="I788" s="110"/>
      <c r="J788" s="118"/>
      <c r="K788" s="75" t="s">
        <v>11580</v>
      </c>
      <c r="L788" s="75"/>
      <c r="M788" s="75"/>
      <c r="N788" s="75"/>
      <c r="O788" s="75"/>
    </row>
    <row r="789" spans="1:15" ht="12" outlineLevel="1" x14ac:dyDescent="0.2">
      <c r="A789" s="111">
        <v>6683</v>
      </c>
      <c r="B789" s="111"/>
      <c r="C789" s="110"/>
      <c r="D789" s="110"/>
      <c r="E789" s="110"/>
      <c r="F789" s="110" t="s">
        <v>5272</v>
      </c>
      <c r="G789" s="110" t="str">
        <f t="shared" si="10"/>
        <v>Peoria Street Lighting Improvement District No. 37</v>
      </c>
      <c r="H789" s="110" t="str">
        <f>UPPER(Table3[[#This Row],[Full Name (NEW)]])</f>
        <v>PEORIA STREET LIGHTING IMPROVEMENT DISTRICT NO. 37</v>
      </c>
      <c r="I789" s="110"/>
      <c r="J789" s="118"/>
      <c r="K789" s="75" t="s">
        <v>11580</v>
      </c>
      <c r="L789" s="75"/>
      <c r="M789" s="75"/>
      <c r="N789" s="75"/>
      <c r="O789" s="75"/>
    </row>
    <row r="790" spans="1:15" ht="12" outlineLevel="1" x14ac:dyDescent="0.2">
      <c r="A790" s="111">
        <v>6684</v>
      </c>
      <c r="B790" s="111"/>
      <c r="C790" s="110"/>
      <c r="D790" s="110"/>
      <c r="E790" s="110"/>
      <c r="F790" s="110" t="s">
        <v>5276</v>
      </c>
      <c r="G790" s="110" t="str">
        <f t="shared" si="10"/>
        <v>Peoria Street Lighting Improvement District No. 38</v>
      </c>
      <c r="H790" s="110" t="str">
        <f>UPPER(Table3[[#This Row],[Full Name (NEW)]])</f>
        <v>PEORIA STREET LIGHTING IMPROVEMENT DISTRICT NO. 38</v>
      </c>
      <c r="I790" s="110"/>
      <c r="J790" s="118"/>
      <c r="K790" s="75" t="s">
        <v>11580</v>
      </c>
      <c r="L790" s="75"/>
      <c r="M790" s="75"/>
      <c r="N790" s="75"/>
      <c r="O790" s="75"/>
    </row>
    <row r="791" spans="1:15" ht="12" outlineLevel="1" x14ac:dyDescent="0.2">
      <c r="A791" s="111">
        <v>6685</v>
      </c>
      <c r="B791" s="111"/>
      <c r="C791" s="110"/>
      <c r="D791" s="110"/>
      <c r="E791" s="110"/>
      <c r="F791" s="110" t="s">
        <v>5468</v>
      </c>
      <c r="G791" s="110" t="str">
        <f t="shared" si="10"/>
        <v>Peoria Street Lighting Improvement District No. 39</v>
      </c>
      <c r="H791" s="110" t="str">
        <f>UPPER(Table3[[#This Row],[Full Name (NEW)]])</f>
        <v>PEORIA STREET LIGHTING IMPROVEMENT DISTRICT NO. 39</v>
      </c>
      <c r="I791" s="110"/>
      <c r="J791" s="118"/>
      <c r="K791" s="75" t="s">
        <v>11580</v>
      </c>
      <c r="L791" s="75"/>
      <c r="M791" s="75"/>
      <c r="N791" s="75"/>
      <c r="O791" s="75"/>
    </row>
    <row r="792" spans="1:15" ht="12" outlineLevel="1" x14ac:dyDescent="0.2">
      <c r="A792" s="111">
        <v>6686</v>
      </c>
      <c r="B792" s="111"/>
      <c r="C792" s="110"/>
      <c r="D792" s="110"/>
      <c r="E792" s="110"/>
      <c r="F792" s="110" t="s">
        <v>5548</v>
      </c>
      <c r="G792" s="110" t="str">
        <f t="shared" si="10"/>
        <v>Peoria Street Lighting Improvement District No. 40</v>
      </c>
      <c r="H792" s="110" t="str">
        <f>UPPER(Table3[[#This Row],[Full Name (NEW)]])</f>
        <v>PEORIA STREET LIGHTING IMPROVEMENT DISTRICT NO. 40</v>
      </c>
      <c r="I792" s="110"/>
      <c r="J792" s="118"/>
      <c r="K792" s="75" t="s">
        <v>11580</v>
      </c>
      <c r="L792" s="75"/>
      <c r="M792" s="75"/>
      <c r="N792" s="75"/>
      <c r="O792" s="75"/>
    </row>
    <row r="793" spans="1:15" ht="12" outlineLevel="1" x14ac:dyDescent="0.2">
      <c r="A793" s="111">
        <v>6687</v>
      </c>
      <c r="B793" s="111"/>
      <c r="C793" s="110"/>
      <c r="D793" s="110"/>
      <c r="E793" s="110"/>
      <c r="F793" s="110" t="s">
        <v>5795</v>
      </c>
      <c r="G793" s="110" t="str">
        <f t="shared" si="10"/>
        <v>Peoria Street Lighting Improvement District No. 41</v>
      </c>
      <c r="H793" s="110" t="str">
        <f>UPPER(Table3[[#This Row],[Full Name (NEW)]])</f>
        <v>PEORIA STREET LIGHTING IMPROVEMENT DISTRICT NO. 41</v>
      </c>
      <c r="I793" s="110"/>
      <c r="J793" s="118"/>
      <c r="K793" s="75" t="s">
        <v>11580</v>
      </c>
      <c r="L793" s="75"/>
      <c r="M793" s="75"/>
      <c r="N793" s="75"/>
      <c r="O793" s="75"/>
    </row>
    <row r="794" spans="1:15" ht="12" outlineLevel="1" x14ac:dyDescent="0.2">
      <c r="A794" s="111">
        <v>6688</v>
      </c>
      <c r="B794" s="111"/>
      <c r="C794" s="110"/>
      <c r="D794" s="110"/>
      <c r="E794" s="110"/>
      <c r="F794" s="110" t="s">
        <v>5799</v>
      </c>
      <c r="G794" s="110" t="str">
        <f t="shared" si="10"/>
        <v>Peoria Street Lighting Improvement District No. 42</v>
      </c>
      <c r="H794" s="110" t="str">
        <f>UPPER(Table3[[#This Row],[Full Name (NEW)]])</f>
        <v>PEORIA STREET LIGHTING IMPROVEMENT DISTRICT NO. 42</v>
      </c>
      <c r="I794" s="110"/>
      <c r="J794" s="118"/>
      <c r="K794" s="75" t="s">
        <v>11580</v>
      </c>
      <c r="L794" s="75"/>
      <c r="M794" s="75"/>
      <c r="N794" s="75"/>
      <c r="O794" s="75"/>
    </row>
    <row r="795" spans="1:15" ht="12" outlineLevel="1" x14ac:dyDescent="0.2">
      <c r="A795" s="111">
        <v>6689</v>
      </c>
      <c r="B795" s="111"/>
      <c r="C795" s="110"/>
      <c r="D795" s="110"/>
      <c r="E795" s="110"/>
      <c r="F795" s="110" t="s">
        <v>5456</v>
      </c>
      <c r="G795" s="110" t="str">
        <f t="shared" si="10"/>
        <v>Peoria Street Lighting Improvement District No. 43</v>
      </c>
      <c r="H795" s="110" t="str">
        <f>UPPER(Table3[[#This Row],[Full Name (NEW)]])</f>
        <v>PEORIA STREET LIGHTING IMPROVEMENT DISTRICT NO. 43</v>
      </c>
      <c r="I795" s="110"/>
      <c r="J795" s="118"/>
      <c r="K795" s="75" t="s">
        <v>11580</v>
      </c>
      <c r="L795" s="75"/>
      <c r="M795" s="75"/>
      <c r="N795" s="75"/>
      <c r="O795" s="75"/>
    </row>
    <row r="796" spans="1:15" ht="12" outlineLevel="1" x14ac:dyDescent="0.2">
      <c r="A796" s="111">
        <v>6690</v>
      </c>
      <c r="B796" s="111"/>
      <c r="C796" s="110"/>
      <c r="D796" s="110"/>
      <c r="E796" s="110"/>
      <c r="F796" s="110" t="s">
        <v>5807</v>
      </c>
      <c r="G796" s="110" t="str">
        <f t="shared" si="10"/>
        <v>Peoria Street Lighting Improvement District No. 45</v>
      </c>
      <c r="H796" s="110" t="str">
        <f>UPPER(Table3[[#This Row],[Full Name (NEW)]])</f>
        <v>PEORIA STREET LIGHTING IMPROVEMENT DISTRICT NO. 45</v>
      </c>
      <c r="I796" s="110"/>
      <c r="J796" s="118"/>
      <c r="K796" s="75" t="s">
        <v>11580</v>
      </c>
      <c r="L796" s="75"/>
      <c r="M796" s="75"/>
      <c r="N796" s="75"/>
      <c r="O796" s="75"/>
    </row>
    <row r="797" spans="1:15" ht="12" outlineLevel="1" x14ac:dyDescent="0.2">
      <c r="A797" s="111">
        <v>6691</v>
      </c>
      <c r="B797" s="111"/>
      <c r="C797" s="110"/>
      <c r="D797" s="110"/>
      <c r="E797" s="110"/>
      <c r="F797" s="110" t="s">
        <v>5511</v>
      </c>
      <c r="G797" s="110" t="str">
        <f t="shared" si="10"/>
        <v>Peoria Street Lighting Improvement District No. 46</v>
      </c>
      <c r="H797" s="110" t="str">
        <f>UPPER(Table3[[#This Row],[Full Name (NEW)]])</f>
        <v>PEORIA STREET LIGHTING IMPROVEMENT DISTRICT NO. 46</v>
      </c>
      <c r="I797" s="110"/>
      <c r="J797" s="118"/>
      <c r="K797" s="75" t="s">
        <v>11580</v>
      </c>
      <c r="L797" s="75"/>
      <c r="M797" s="75"/>
      <c r="N797" s="75"/>
      <c r="O797" s="75"/>
    </row>
    <row r="798" spans="1:15" ht="12" outlineLevel="1" x14ac:dyDescent="0.2">
      <c r="A798" s="111">
        <v>6692</v>
      </c>
      <c r="B798" s="111"/>
      <c r="C798" s="110"/>
      <c r="D798" s="110"/>
      <c r="E798" s="110"/>
      <c r="F798" s="110" t="s">
        <v>5556</v>
      </c>
      <c r="G798" s="110" t="str">
        <f t="shared" si="10"/>
        <v>Peoria Street Lighting Improvement District No. 47</v>
      </c>
      <c r="H798" s="110" t="str">
        <f>UPPER(Table3[[#This Row],[Full Name (NEW)]])</f>
        <v>PEORIA STREET LIGHTING IMPROVEMENT DISTRICT NO. 47</v>
      </c>
      <c r="I798" s="110"/>
      <c r="J798" s="118"/>
      <c r="K798" s="75" t="s">
        <v>11580</v>
      </c>
      <c r="L798" s="75"/>
      <c r="M798" s="75"/>
      <c r="N798" s="75"/>
      <c r="O798" s="75"/>
    </row>
    <row r="799" spans="1:15" ht="12" outlineLevel="1" x14ac:dyDescent="0.2">
      <c r="A799" s="111">
        <v>6693</v>
      </c>
      <c r="B799" s="111"/>
      <c r="C799" s="110"/>
      <c r="D799" s="110"/>
      <c r="E799" s="110"/>
      <c r="F799" s="110" t="s">
        <v>5490</v>
      </c>
      <c r="G799" s="110" t="str">
        <f t="shared" si="10"/>
        <v>Peoria Street Lighting Improvement District No. 48</v>
      </c>
      <c r="H799" s="110" t="str">
        <f>UPPER(Table3[[#This Row],[Full Name (NEW)]])</f>
        <v>PEORIA STREET LIGHTING IMPROVEMENT DISTRICT NO. 48</v>
      </c>
      <c r="I799" s="110"/>
      <c r="J799" s="118"/>
      <c r="K799" s="75" t="s">
        <v>11580</v>
      </c>
      <c r="L799" s="75"/>
      <c r="M799" s="75"/>
      <c r="N799" s="75"/>
      <c r="O799" s="75"/>
    </row>
    <row r="800" spans="1:15" ht="12" outlineLevel="1" x14ac:dyDescent="0.2">
      <c r="A800" s="111">
        <v>6694</v>
      </c>
      <c r="B800" s="111"/>
      <c r="C800" s="110"/>
      <c r="D800" s="110"/>
      <c r="E800" s="110"/>
      <c r="F800" s="110" t="s">
        <v>6511</v>
      </c>
      <c r="G800" s="110" t="str">
        <f t="shared" si="10"/>
        <v>Peoria Street Lighting Improvement District No. 49</v>
      </c>
      <c r="H800" s="110" t="str">
        <f>UPPER(Table3[[#This Row],[Full Name (NEW)]])</f>
        <v>PEORIA STREET LIGHTING IMPROVEMENT DISTRICT NO. 49</v>
      </c>
      <c r="I800" s="110"/>
      <c r="J800" s="118"/>
      <c r="K800" s="75" t="s">
        <v>11580</v>
      </c>
      <c r="L800" s="75"/>
      <c r="M800" s="75"/>
      <c r="N800" s="75"/>
      <c r="O800" s="75"/>
    </row>
    <row r="801" spans="1:15" ht="12" outlineLevel="1" x14ac:dyDescent="0.2">
      <c r="A801" s="111">
        <v>6695</v>
      </c>
      <c r="B801" s="111"/>
      <c r="C801" s="110"/>
      <c r="D801" s="110"/>
      <c r="E801" s="110"/>
      <c r="F801" s="110" t="s">
        <v>5523</v>
      </c>
      <c r="G801" s="110" t="str">
        <f t="shared" si="10"/>
        <v>Peoria Street Lighting Improvement District No. 50</v>
      </c>
      <c r="H801" s="110" t="str">
        <f>UPPER(Table3[[#This Row],[Full Name (NEW)]])</f>
        <v>PEORIA STREET LIGHTING IMPROVEMENT DISTRICT NO. 50</v>
      </c>
      <c r="I801" s="110"/>
      <c r="J801" s="118"/>
      <c r="K801" s="75" t="s">
        <v>11580</v>
      </c>
      <c r="L801" s="75"/>
      <c r="M801" s="75"/>
      <c r="N801" s="75"/>
      <c r="O801" s="75"/>
    </row>
    <row r="802" spans="1:15" ht="12" outlineLevel="1" x14ac:dyDescent="0.2">
      <c r="A802" s="111">
        <v>6696</v>
      </c>
      <c r="B802" s="111"/>
      <c r="C802" s="110"/>
      <c r="D802" s="110"/>
      <c r="E802" s="110"/>
      <c r="F802" s="110" t="s">
        <v>5517</v>
      </c>
      <c r="G802" s="110" t="str">
        <f t="shared" si="10"/>
        <v>Peoria Street Lighting Improvement District No. 51</v>
      </c>
      <c r="H802" s="110" t="str">
        <f>UPPER(Table3[[#This Row],[Full Name (NEW)]])</f>
        <v>PEORIA STREET LIGHTING IMPROVEMENT DISTRICT NO. 51</v>
      </c>
      <c r="I802" s="110"/>
      <c r="J802" s="118"/>
      <c r="K802" s="75" t="s">
        <v>11580</v>
      </c>
      <c r="L802" s="75"/>
      <c r="M802" s="75"/>
      <c r="N802" s="75"/>
      <c r="O802" s="75"/>
    </row>
    <row r="803" spans="1:15" ht="12" outlineLevel="1" x14ac:dyDescent="0.2">
      <c r="A803" s="111">
        <v>6697</v>
      </c>
      <c r="B803" s="111"/>
      <c r="C803" s="110"/>
      <c r="D803" s="110"/>
      <c r="E803" s="110"/>
      <c r="F803" s="110" t="s">
        <v>5526</v>
      </c>
      <c r="G803" s="110" t="str">
        <f t="shared" si="10"/>
        <v>Peoria Street Lighting Improvement District No. 54</v>
      </c>
      <c r="H803" s="110" t="str">
        <f>UPPER(Table3[[#This Row],[Full Name (NEW)]])</f>
        <v>PEORIA STREET LIGHTING IMPROVEMENT DISTRICT NO. 54</v>
      </c>
      <c r="I803" s="110"/>
      <c r="J803" s="118"/>
      <c r="K803" s="75" t="s">
        <v>11580</v>
      </c>
      <c r="L803" s="75"/>
      <c r="M803" s="75"/>
      <c r="N803" s="75"/>
      <c r="O803" s="75"/>
    </row>
    <row r="804" spans="1:15" ht="12" outlineLevel="1" x14ac:dyDescent="0.2">
      <c r="A804" s="111">
        <v>6698</v>
      </c>
      <c r="B804" s="111"/>
      <c r="C804" s="110"/>
      <c r="D804" s="110"/>
      <c r="E804" s="110"/>
      <c r="F804" s="110" t="s">
        <v>6568</v>
      </c>
      <c r="G804" s="110" t="str">
        <f t="shared" si="10"/>
        <v>Peoria Street Lighting Improvement District No. 55</v>
      </c>
      <c r="H804" s="110" t="str">
        <f>UPPER(Table3[[#This Row],[Full Name (NEW)]])</f>
        <v>PEORIA STREET LIGHTING IMPROVEMENT DISTRICT NO. 55</v>
      </c>
      <c r="I804" s="110"/>
      <c r="J804" s="118"/>
      <c r="K804" s="75" t="s">
        <v>11580</v>
      </c>
      <c r="L804" s="75"/>
      <c r="M804" s="75"/>
      <c r="N804" s="75"/>
      <c r="O804" s="75"/>
    </row>
    <row r="805" spans="1:15" ht="12" outlineLevel="1" x14ac:dyDescent="0.2">
      <c r="A805" s="111">
        <v>6699</v>
      </c>
      <c r="B805" s="111"/>
      <c r="C805" s="110"/>
      <c r="D805" s="110"/>
      <c r="E805" s="110"/>
      <c r="F805" s="110" t="s">
        <v>5628</v>
      </c>
      <c r="G805" s="110" t="str">
        <f t="shared" si="10"/>
        <v>Peoria Street Lighting Improvement District No. 56</v>
      </c>
      <c r="H805" s="110" t="str">
        <f>UPPER(Table3[[#This Row],[Full Name (NEW)]])</f>
        <v>PEORIA STREET LIGHTING IMPROVEMENT DISTRICT NO. 56</v>
      </c>
      <c r="I805" s="110"/>
      <c r="J805" s="118"/>
      <c r="K805" s="75" t="s">
        <v>11580</v>
      </c>
      <c r="L805" s="75"/>
      <c r="M805" s="75"/>
      <c r="N805" s="75"/>
      <c r="O805" s="75"/>
    </row>
    <row r="806" spans="1:15" ht="12" outlineLevel="1" x14ac:dyDescent="0.2">
      <c r="A806" s="111">
        <v>6700</v>
      </c>
      <c r="B806" s="111"/>
      <c r="C806" s="110"/>
      <c r="D806" s="110"/>
      <c r="E806" s="110"/>
      <c r="F806" s="110" t="s">
        <v>5540</v>
      </c>
      <c r="G806" s="110" t="str">
        <f t="shared" si="10"/>
        <v>Peoria Street Lighting Improvement District No. 57</v>
      </c>
      <c r="H806" s="110" t="str">
        <f>UPPER(Table3[[#This Row],[Full Name (NEW)]])</f>
        <v>PEORIA STREET LIGHTING IMPROVEMENT DISTRICT NO. 57</v>
      </c>
      <c r="I806" s="110"/>
      <c r="J806" s="118"/>
      <c r="K806" s="75" t="s">
        <v>11580</v>
      </c>
      <c r="L806" s="75"/>
      <c r="M806" s="75"/>
      <c r="N806" s="75"/>
      <c r="O806" s="75"/>
    </row>
    <row r="807" spans="1:15" ht="12" outlineLevel="1" x14ac:dyDescent="0.2">
      <c r="A807" s="111">
        <v>6701</v>
      </c>
      <c r="B807" s="111"/>
      <c r="C807" s="110"/>
      <c r="D807" s="110"/>
      <c r="E807" s="110"/>
      <c r="F807" s="110" t="s">
        <v>5514</v>
      </c>
      <c r="G807" s="110" t="str">
        <f t="shared" si="10"/>
        <v>Peoria Street Lighting Improvement District No. 58</v>
      </c>
      <c r="H807" s="110" t="str">
        <f>UPPER(Table3[[#This Row],[Full Name (NEW)]])</f>
        <v>PEORIA STREET LIGHTING IMPROVEMENT DISTRICT NO. 58</v>
      </c>
      <c r="I807" s="110"/>
      <c r="J807" s="118"/>
      <c r="K807" s="75" t="s">
        <v>11580</v>
      </c>
      <c r="L807" s="75"/>
      <c r="M807" s="75"/>
      <c r="N807" s="75"/>
      <c r="O807" s="75"/>
    </row>
    <row r="808" spans="1:15" ht="12" outlineLevel="1" x14ac:dyDescent="0.2">
      <c r="A808" s="111">
        <v>6702</v>
      </c>
      <c r="B808" s="111"/>
      <c r="C808" s="110"/>
      <c r="D808" s="110"/>
      <c r="E808" s="110"/>
      <c r="F808" s="110" t="s">
        <v>5600</v>
      </c>
      <c r="G808" s="110" t="str">
        <f t="shared" si="10"/>
        <v>Peoria Street Lighting Improvement District No. 59</v>
      </c>
      <c r="H808" s="110" t="str">
        <f>UPPER(Table3[[#This Row],[Full Name (NEW)]])</f>
        <v>PEORIA STREET LIGHTING IMPROVEMENT DISTRICT NO. 59</v>
      </c>
      <c r="I808" s="110"/>
      <c r="J808" s="118"/>
      <c r="K808" s="75" t="s">
        <v>11580</v>
      </c>
      <c r="L808" s="75"/>
      <c r="M808" s="75"/>
      <c r="N808" s="75"/>
      <c r="O808" s="75"/>
    </row>
    <row r="809" spans="1:15" ht="12" outlineLevel="1" x14ac:dyDescent="0.2">
      <c r="A809" s="111">
        <v>6703</v>
      </c>
      <c r="B809" s="111"/>
      <c r="C809" s="110"/>
      <c r="D809" s="110"/>
      <c r="E809" s="110"/>
      <c r="F809" s="110" t="s">
        <v>5576</v>
      </c>
      <c r="G809" s="110" t="str">
        <f t="shared" si="10"/>
        <v>Peoria Street Lighting Improvement District No. 61</v>
      </c>
      <c r="H809" s="110" t="str">
        <f>UPPER(Table3[[#This Row],[Full Name (NEW)]])</f>
        <v>PEORIA STREET LIGHTING IMPROVEMENT DISTRICT NO. 61</v>
      </c>
      <c r="I809" s="110"/>
      <c r="J809" s="118"/>
      <c r="K809" s="75" t="s">
        <v>11580</v>
      </c>
      <c r="L809" s="75"/>
      <c r="M809" s="75"/>
      <c r="N809" s="75"/>
      <c r="O809" s="75"/>
    </row>
    <row r="810" spans="1:15" ht="12" outlineLevel="1" x14ac:dyDescent="0.2">
      <c r="A810" s="111">
        <v>6704</v>
      </c>
      <c r="B810" s="111"/>
      <c r="C810" s="110"/>
      <c r="D810" s="110"/>
      <c r="E810" s="110"/>
      <c r="F810" s="110" t="s">
        <v>5580</v>
      </c>
      <c r="G810" s="110" t="str">
        <f t="shared" si="10"/>
        <v>Peoria Street Lighting Improvement District No. 62</v>
      </c>
      <c r="H810" s="110" t="str">
        <f>UPPER(Table3[[#This Row],[Full Name (NEW)]])</f>
        <v>PEORIA STREET LIGHTING IMPROVEMENT DISTRICT NO. 62</v>
      </c>
      <c r="I810" s="110"/>
      <c r="J810" s="118"/>
      <c r="K810" s="75" t="s">
        <v>11580</v>
      </c>
      <c r="L810" s="75"/>
      <c r="M810" s="75"/>
      <c r="N810" s="75"/>
      <c r="O810" s="75"/>
    </row>
    <row r="811" spans="1:15" ht="12" outlineLevel="1" x14ac:dyDescent="0.2">
      <c r="A811" s="111">
        <v>6705</v>
      </c>
      <c r="B811" s="111"/>
      <c r="C811" s="110"/>
      <c r="D811" s="110"/>
      <c r="E811" s="110"/>
      <c r="F811" s="110" t="s">
        <v>5552</v>
      </c>
      <c r="G811" s="110" t="str">
        <f t="shared" si="10"/>
        <v>Peoria Street Lighting Improvement District No. 63</v>
      </c>
      <c r="H811" s="110" t="str">
        <f>UPPER(Table3[[#This Row],[Full Name (NEW)]])</f>
        <v>PEORIA STREET LIGHTING IMPROVEMENT DISTRICT NO. 63</v>
      </c>
      <c r="I811" s="110"/>
      <c r="J811" s="118"/>
      <c r="K811" s="75" t="s">
        <v>11580</v>
      </c>
      <c r="L811" s="75"/>
      <c r="M811" s="75"/>
      <c r="N811" s="75"/>
      <c r="O811" s="75"/>
    </row>
    <row r="812" spans="1:15" ht="12" outlineLevel="1" x14ac:dyDescent="0.2">
      <c r="A812" s="111">
        <v>6706</v>
      </c>
      <c r="B812" s="111"/>
      <c r="C812" s="110"/>
      <c r="D812" s="110"/>
      <c r="E812" s="110"/>
      <c r="F812" s="110" t="s">
        <v>6517</v>
      </c>
      <c r="G812" s="110" t="str">
        <f t="shared" si="10"/>
        <v>Peoria Street Lighting Improvement District No. 66</v>
      </c>
      <c r="H812" s="110" t="str">
        <f>UPPER(Table3[[#This Row],[Full Name (NEW)]])</f>
        <v>PEORIA STREET LIGHTING IMPROVEMENT DISTRICT NO. 66</v>
      </c>
      <c r="I812" s="110"/>
      <c r="J812" s="118"/>
      <c r="K812" s="75" t="s">
        <v>11580</v>
      </c>
      <c r="L812" s="75"/>
      <c r="M812" s="75"/>
      <c r="N812" s="75"/>
      <c r="O812" s="75"/>
    </row>
    <row r="813" spans="1:15" ht="12" outlineLevel="1" x14ac:dyDescent="0.2">
      <c r="A813" s="111">
        <v>6707</v>
      </c>
      <c r="B813" s="111"/>
      <c r="C813" s="110"/>
      <c r="D813" s="110"/>
      <c r="E813" s="110"/>
      <c r="F813" s="110" t="s">
        <v>5632</v>
      </c>
      <c r="G813" s="110" t="str">
        <f t="shared" si="10"/>
        <v>Peoria Street Lighting Improvement District No. 70</v>
      </c>
      <c r="H813" s="110" t="str">
        <f>UPPER(Table3[[#This Row],[Full Name (NEW)]])</f>
        <v>PEORIA STREET LIGHTING IMPROVEMENT DISTRICT NO. 70</v>
      </c>
      <c r="I813" s="110"/>
      <c r="J813" s="118"/>
      <c r="K813" s="75" t="s">
        <v>11580</v>
      </c>
      <c r="L813" s="75"/>
      <c r="M813" s="75"/>
      <c r="N813" s="75"/>
      <c r="O813" s="75"/>
    </row>
    <row r="814" spans="1:15" ht="12" outlineLevel="1" x14ac:dyDescent="0.2">
      <c r="A814" s="111">
        <v>6708</v>
      </c>
      <c r="B814" s="111"/>
      <c r="C814" s="110"/>
      <c r="D814" s="110"/>
      <c r="E814" s="110"/>
      <c r="F814" s="110" t="s">
        <v>6520</v>
      </c>
      <c r="G814" s="110" t="str">
        <f t="shared" si="10"/>
        <v>Peoria Street Lighting Improvement District No. 73</v>
      </c>
      <c r="H814" s="110" t="str">
        <f>UPPER(Table3[[#This Row],[Full Name (NEW)]])</f>
        <v>PEORIA STREET LIGHTING IMPROVEMENT DISTRICT NO. 73</v>
      </c>
      <c r="I814" s="110"/>
      <c r="J814" s="118"/>
      <c r="K814" s="75" t="s">
        <v>11580</v>
      </c>
      <c r="L814" s="75"/>
      <c r="M814" s="75"/>
      <c r="N814" s="75"/>
      <c r="O814" s="75"/>
    </row>
    <row r="815" spans="1:15" ht="12" outlineLevel="1" x14ac:dyDescent="0.2">
      <c r="A815" s="111">
        <v>6709</v>
      </c>
      <c r="B815" s="111"/>
      <c r="C815" s="110"/>
      <c r="D815" s="110"/>
      <c r="E815" s="110"/>
      <c r="F815" s="110" t="s">
        <v>6529</v>
      </c>
      <c r="G815" s="110" t="str">
        <f t="shared" si="10"/>
        <v>Peoria Street Lighting Improvement District No. 78</v>
      </c>
      <c r="H815" s="110" t="str">
        <f>UPPER(Table3[[#This Row],[Full Name (NEW)]])</f>
        <v>PEORIA STREET LIGHTING IMPROVEMENT DISTRICT NO. 78</v>
      </c>
      <c r="I815" s="110"/>
      <c r="J815" s="118"/>
      <c r="K815" s="75" t="s">
        <v>11580</v>
      </c>
      <c r="L815" s="75"/>
      <c r="M815" s="75"/>
      <c r="N815" s="75"/>
      <c r="O815" s="75"/>
    </row>
    <row r="816" spans="1:15" ht="12" outlineLevel="1" x14ac:dyDescent="0.2">
      <c r="A816" s="111">
        <v>6710</v>
      </c>
      <c r="B816" s="111"/>
      <c r="C816" s="110"/>
      <c r="D816" s="110"/>
      <c r="E816" s="110"/>
      <c r="F816" s="110" t="s">
        <v>6532</v>
      </c>
      <c r="G816" s="110" t="str">
        <f t="shared" si="10"/>
        <v>Peoria Street Lighting Improvement District No. 79</v>
      </c>
      <c r="H816" s="110" t="str">
        <f>UPPER(Table3[[#This Row],[Full Name (NEW)]])</f>
        <v>PEORIA STREET LIGHTING IMPROVEMENT DISTRICT NO. 79</v>
      </c>
      <c r="I816" s="110"/>
      <c r="J816" s="118"/>
      <c r="K816" s="75" t="s">
        <v>11580</v>
      </c>
      <c r="L816" s="75"/>
      <c r="M816" s="75"/>
      <c r="N816" s="75"/>
      <c r="O816" s="75"/>
    </row>
    <row r="817" spans="1:15" ht="12" outlineLevel="1" x14ac:dyDescent="0.2">
      <c r="A817" s="111">
        <v>6711</v>
      </c>
      <c r="B817" s="111"/>
      <c r="C817" s="110"/>
      <c r="D817" s="110"/>
      <c r="E817" s="110"/>
      <c r="F817" s="110" t="s">
        <v>6508</v>
      </c>
      <c r="G817" s="110" t="str">
        <f t="shared" si="10"/>
        <v>Peoria Street Lighting Improvement District No. 83</v>
      </c>
      <c r="H817" s="110" t="str">
        <f>UPPER(Table3[[#This Row],[Full Name (NEW)]])</f>
        <v>PEORIA STREET LIGHTING IMPROVEMENT DISTRICT NO. 83</v>
      </c>
      <c r="I817" s="110"/>
      <c r="J817" s="118"/>
      <c r="K817" s="75" t="s">
        <v>11580</v>
      </c>
      <c r="L817" s="75"/>
      <c r="M817" s="75"/>
      <c r="N817" s="75"/>
      <c r="O817" s="75"/>
    </row>
    <row r="818" spans="1:15" ht="12" outlineLevel="1" x14ac:dyDescent="0.2">
      <c r="A818" s="111">
        <v>6712</v>
      </c>
      <c r="B818" s="111"/>
      <c r="C818" s="110"/>
      <c r="D818" s="110"/>
      <c r="E818" s="110"/>
      <c r="F818" s="110" t="s">
        <v>6538</v>
      </c>
      <c r="G818" s="110" t="str">
        <f t="shared" si="10"/>
        <v>Peoria Street Lighting Improvement District No. 93</v>
      </c>
      <c r="H818" s="110" t="str">
        <f>UPPER(Table3[[#This Row],[Full Name (NEW)]])</f>
        <v>PEORIA STREET LIGHTING IMPROVEMENT DISTRICT NO. 93</v>
      </c>
      <c r="I818" s="110"/>
      <c r="J818" s="118"/>
      <c r="K818" s="75" t="s">
        <v>11580</v>
      </c>
      <c r="L818" s="75"/>
      <c r="M818" s="75"/>
      <c r="N818" s="75"/>
      <c r="O818" s="75"/>
    </row>
    <row r="819" spans="1:15" ht="12" outlineLevel="1" x14ac:dyDescent="0.2">
      <c r="A819" s="111">
        <v>6713</v>
      </c>
      <c r="B819" s="111"/>
      <c r="C819" s="110"/>
      <c r="D819" s="110"/>
      <c r="E819" s="110"/>
      <c r="F819" s="110" t="s">
        <v>6550</v>
      </c>
      <c r="G819" s="110" t="str">
        <f t="shared" si="10"/>
        <v>Peoria Street Lighting Improvement District No. 98</v>
      </c>
      <c r="H819" s="110" t="str">
        <f>UPPER(Table3[[#This Row],[Full Name (NEW)]])</f>
        <v>PEORIA STREET LIGHTING IMPROVEMENT DISTRICT NO. 98</v>
      </c>
      <c r="I819" s="110"/>
      <c r="J819" s="118"/>
      <c r="K819" s="75" t="s">
        <v>11580</v>
      </c>
      <c r="L819" s="75"/>
      <c r="M819" s="75"/>
      <c r="N819" s="75"/>
      <c r="O819" s="75"/>
    </row>
    <row r="820" spans="1:15" ht="12" outlineLevel="1" x14ac:dyDescent="0.2">
      <c r="A820" s="111">
        <v>6714</v>
      </c>
      <c r="B820" s="111"/>
      <c r="C820" s="110"/>
      <c r="D820" s="110"/>
      <c r="E820" s="110"/>
      <c r="F820" s="110" t="s">
        <v>6910</v>
      </c>
      <c r="G820" s="110" t="str">
        <f>"Peoria Street Lighting Improvement District No. 1013"</f>
        <v>Peoria Street Lighting Improvement District No. 1013</v>
      </c>
      <c r="H820" s="110" t="str">
        <f>UPPER(Table3[[#This Row],[Full Name (NEW)]])</f>
        <v>PEORIA STREET LIGHTING IMPROVEMENT DISTRICT NO. 1013</v>
      </c>
      <c r="I820" s="110"/>
      <c r="J820" s="118"/>
      <c r="K820" s="75" t="s">
        <v>11580</v>
      </c>
      <c r="L820" s="75"/>
      <c r="M820" s="75"/>
      <c r="N820" s="75"/>
      <c r="O820" s="75"/>
    </row>
    <row r="821" spans="1:15" ht="12" outlineLevel="1" x14ac:dyDescent="0.2">
      <c r="A821" s="111">
        <v>6715</v>
      </c>
      <c r="B821" s="111"/>
      <c r="C821" s="110"/>
      <c r="D821" s="110"/>
      <c r="E821" s="110"/>
      <c r="F821" s="110" t="s">
        <v>6913</v>
      </c>
      <c r="G821" s="110" t="str">
        <f>"Peoria Street Lighting Improvement District No. 1014"</f>
        <v>Peoria Street Lighting Improvement District No. 1014</v>
      </c>
      <c r="H821" s="110" t="str">
        <f>UPPER(Table3[[#This Row],[Full Name (NEW)]])</f>
        <v>PEORIA STREET LIGHTING IMPROVEMENT DISTRICT NO. 1014</v>
      </c>
      <c r="I821" s="110"/>
      <c r="J821" s="118"/>
      <c r="K821" s="75" t="s">
        <v>11580</v>
      </c>
      <c r="L821" s="75"/>
      <c r="M821" s="75"/>
      <c r="N821" s="75"/>
      <c r="O821" s="75"/>
    </row>
    <row r="822" spans="1:15" ht="12" outlineLevel="1" x14ac:dyDescent="0.2">
      <c r="A822" s="111">
        <v>6716</v>
      </c>
      <c r="B822" s="111"/>
      <c r="C822" s="110"/>
      <c r="D822" s="110"/>
      <c r="E822" s="110"/>
      <c r="F822" s="110" t="s">
        <v>6526</v>
      </c>
      <c r="G822" s="110" t="str">
        <f>"Peoria Street Lighting Improvement District No. 377"</f>
        <v>Peoria Street Lighting Improvement District No. 377</v>
      </c>
      <c r="H822" s="110" t="str">
        <f>UPPER(Table3[[#This Row],[Full Name (NEW)]])</f>
        <v>PEORIA STREET LIGHTING IMPROVEMENT DISTRICT NO. 377</v>
      </c>
      <c r="I822" s="110"/>
      <c r="J822" s="118"/>
      <c r="K822" s="75" t="s">
        <v>11580</v>
      </c>
      <c r="L822" s="75"/>
      <c r="M822" s="75"/>
      <c r="N822" s="75"/>
      <c r="O822" s="75"/>
    </row>
    <row r="823" spans="1:15" ht="12" outlineLevel="1" x14ac:dyDescent="0.2">
      <c r="A823" s="111">
        <v>6717</v>
      </c>
      <c r="B823" s="111"/>
      <c r="C823" s="110"/>
      <c r="D823" s="110"/>
      <c r="E823" s="110"/>
      <c r="F823" s="110" t="s">
        <v>6751</v>
      </c>
      <c r="G823" s="110" t="str">
        <f t="shared" ref="G823:G838" si="11">"Peoria Street Lighting Improvement District No. "&amp;_xlfn.NUMBERVALUE(RIGHT(F823, 3))</f>
        <v>Peoria Street Lighting Improvement District No. 172</v>
      </c>
      <c r="H823" s="110" t="str">
        <f>UPPER(Table3[[#This Row],[Full Name (NEW)]])</f>
        <v>PEORIA STREET LIGHTING IMPROVEMENT DISTRICT NO. 172</v>
      </c>
      <c r="I823" s="110"/>
      <c r="J823" s="118"/>
      <c r="K823" s="75" t="s">
        <v>11580</v>
      </c>
      <c r="L823" s="75"/>
      <c r="M823" s="75"/>
      <c r="N823" s="75"/>
      <c r="O823" s="75"/>
    </row>
    <row r="824" spans="1:15" ht="12" outlineLevel="1" x14ac:dyDescent="0.2">
      <c r="A824" s="111">
        <v>6718</v>
      </c>
      <c r="B824" s="111"/>
      <c r="C824" s="110"/>
      <c r="D824" s="110"/>
      <c r="E824" s="110"/>
      <c r="F824" s="110" t="s">
        <v>6754</v>
      </c>
      <c r="G824" s="110" t="str">
        <f t="shared" si="11"/>
        <v>Peoria Street Lighting Improvement District No. 183</v>
      </c>
      <c r="H824" s="110" t="str">
        <f>UPPER(Table3[[#This Row],[Full Name (NEW)]])</f>
        <v>PEORIA STREET LIGHTING IMPROVEMENT DISTRICT NO. 183</v>
      </c>
      <c r="I824" s="110"/>
      <c r="J824" s="118"/>
      <c r="K824" s="75" t="s">
        <v>11580</v>
      </c>
      <c r="L824" s="75"/>
      <c r="M824" s="75"/>
      <c r="N824" s="75"/>
      <c r="O824" s="75"/>
    </row>
    <row r="825" spans="1:15" ht="12" outlineLevel="1" x14ac:dyDescent="0.2">
      <c r="A825" s="111">
        <v>6719</v>
      </c>
      <c r="B825" s="111"/>
      <c r="C825" s="110"/>
      <c r="D825" s="110"/>
      <c r="E825" s="110"/>
      <c r="F825" s="110" t="s">
        <v>6922</v>
      </c>
      <c r="G825" s="110" t="str">
        <f t="shared" si="11"/>
        <v>Peoria Street Lighting Improvement District No. 184</v>
      </c>
      <c r="H825" s="110" t="str">
        <f>UPPER(Table3[[#This Row],[Full Name (NEW)]])</f>
        <v>PEORIA STREET LIGHTING IMPROVEMENT DISTRICT NO. 184</v>
      </c>
      <c r="I825" s="110"/>
      <c r="J825" s="118"/>
      <c r="K825" s="75" t="s">
        <v>11580</v>
      </c>
      <c r="L825" s="75"/>
      <c r="M825" s="75"/>
      <c r="N825" s="75"/>
      <c r="O825" s="75"/>
    </row>
    <row r="826" spans="1:15" ht="12" outlineLevel="1" x14ac:dyDescent="0.2">
      <c r="A826" s="111">
        <v>6720</v>
      </c>
      <c r="B826" s="111"/>
      <c r="C826" s="110"/>
      <c r="D826" s="110"/>
      <c r="E826" s="110"/>
      <c r="F826" s="110" t="s">
        <v>6757</v>
      </c>
      <c r="G826" s="110" t="str">
        <f t="shared" si="11"/>
        <v>Peoria Street Lighting Improvement District No. 185</v>
      </c>
      <c r="H826" s="110" t="str">
        <f>UPPER(Table3[[#This Row],[Full Name (NEW)]])</f>
        <v>PEORIA STREET LIGHTING IMPROVEMENT DISTRICT NO. 185</v>
      </c>
      <c r="I826" s="110"/>
      <c r="J826" s="118"/>
      <c r="K826" s="75" t="s">
        <v>11580</v>
      </c>
      <c r="L826" s="75"/>
      <c r="M826" s="75"/>
      <c r="N826" s="75"/>
      <c r="O826" s="75"/>
    </row>
    <row r="827" spans="1:15" ht="12" outlineLevel="1" x14ac:dyDescent="0.2">
      <c r="A827" s="111">
        <v>6721</v>
      </c>
      <c r="B827" s="111"/>
      <c r="C827" s="110"/>
      <c r="D827" s="110"/>
      <c r="E827" s="110"/>
      <c r="F827" s="110" t="s">
        <v>6760</v>
      </c>
      <c r="G827" s="110" t="str">
        <f t="shared" si="11"/>
        <v>Peoria Street Lighting Improvement District No. 187</v>
      </c>
      <c r="H827" s="110" t="str">
        <f>UPPER(Table3[[#This Row],[Full Name (NEW)]])</f>
        <v>PEORIA STREET LIGHTING IMPROVEMENT DISTRICT NO. 187</v>
      </c>
      <c r="I827" s="110"/>
      <c r="J827" s="118"/>
      <c r="K827" s="75" t="s">
        <v>11580</v>
      </c>
      <c r="L827" s="75"/>
      <c r="M827" s="75"/>
      <c r="N827" s="75"/>
      <c r="O827" s="75"/>
    </row>
    <row r="828" spans="1:15" ht="12" outlineLevel="1" x14ac:dyDescent="0.2">
      <c r="A828" s="111">
        <v>6722</v>
      </c>
      <c r="B828" s="111"/>
      <c r="C828" s="110"/>
      <c r="D828" s="110"/>
      <c r="E828" s="110"/>
      <c r="F828" s="110" t="s">
        <v>6763</v>
      </c>
      <c r="G828" s="110" t="str">
        <f t="shared" si="11"/>
        <v>Peoria Street Lighting Improvement District No. 188</v>
      </c>
      <c r="H828" s="110" t="str">
        <f>UPPER(Table3[[#This Row],[Full Name (NEW)]])</f>
        <v>PEORIA STREET LIGHTING IMPROVEMENT DISTRICT NO. 188</v>
      </c>
      <c r="I828" s="110"/>
      <c r="J828" s="118"/>
      <c r="K828" s="75" t="s">
        <v>11580</v>
      </c>
      <c r="L828" s="75"/>
      <c r="M828" s="75"/>
      <c r="N828" s="75"/>
      <c r="O828" s="75"/>
    </row>
    <row r="829" spans="1:15" ht="12" outlineLevel="1" x14ac:dyDescent="0.2">
      <c r="A829" s="111">
        <v>6723</v>
      </c>
      <c r="B829" s="111"/>
      <c r="C829" s="110"/>
      <c r="D829" s="110"/>
      <c r="E829" s="110"/>
      <c r="F829" s="110" t="s">
        <v>6766</v>
      </c>
      <c r="G829" s="110" t="str">
        <f t="shared" si="11"/>
        <v>Peoria Street Lighting Improvement District No. 189</v>
      </c>
      <c r="H829" s="110" t="str">
        <f>UPPER(Table3[[#This Row],[Full Name (NEW)]])</f>
        <v>PEORIA STREET LIGHTING IMPROVEMENT DISTRICT NO. 189</v>
      </c>
      <c r="I829" s="110"/>
      <c r="J829" s="118"/>
      <c r="K829" s="75" t="s">
        <v>11580</v>
      </c>
      <c r="L829" s="75"/>
      <c r="M829" s="75"/>
      <c r="N829" s="75"/>
      <c r="O829" s="75"/>
    </row>
    <row r="830" spans="1:15" ht="12" outlineLevel="1" x14ac:dyDescent="0.2">
      <c r="A830" s="111">
        <v>6724</v>
      </c>
      <c r="B830" s="111"/>
      <c r="C830" s="110"/>
      <c r="D830" s="110"/>
      <c r="E830" s="110"/>
      <c r="F830" s="110" t="s">
        <v>6769</v>
      </c>
      <c r="G830" s="110" t="str">
        <f t="shared" si="11"/>
        <v>Peoria Street Lighting Improvement District No. 190</v>
      </c>
      <c r="H830" s="110" t="str">
        <f>UPPER(Table3[[#This Row],[Full Name (NEW)]])</f>
        <v>PEORIA STREET LIGHTING IMPROVEMENT DISTRICT NO. 190</v>
      </c>
      <c r="I830" s="110"/>
      <c r="J830" s="118"/>
      <c r="K830" s="75" t="s">
        <v>11580</v>
      </c>
      <c r="L830" s="75"/>
      <c r="M830" s="75"/>
      <c r="N830" s="75"/>
      <c r="O830" s="75"/>
    </row>
    <row r="831" spans="1:15" ht="12" outlineLevel="1" x14ac:dyDescent="0.2">
      <c r="A831" s="111">
        <v>6725</v>
      </c>
      <c r="B831" s="111"/>
      <c r="C831" s="110"/>
      <c r="D831" s="110"/>
      <c r="E831" s="110"/>
      <c r="F831" s="110" t="s">
        <v>6772</v>
      </c>
      <c r="G831" s="110" t="str">
        <f t="shared" si="11"/>
        <v>Peoria Street Lighting Improvement District No. 191</v>
      </c>
      <c r="H831" s="110" t="str">
        <f>UPPER(Table3[[#This Row],[Full Name (NEW)]])</f>
        <v>PEORIA STREET LIGHTING IMPROVEMENT DISTRICT NO. 191</v>
      </c>
      <c r="I831" s="110"/>
      <c r="J831" s="118"/>
      <c r="K831" s="75" t="s">
        <v>11580</v>
      </c>
      <c r="L831" s="75"/>
      <c r="M831" s="75"/>
      <c r="N831" s="75"/>
      <c r="O831" s="75"/>
    </row>
    <row r="832" spans="1:15" ht="12" outlineLevel="1" x14ac:dyDescent="0.2">
      <c r="A832" s="111">
        <v>6726</v>
      </c>
      <c r="B832" s="111"/>
      <c r="C832" s="110"/>
      <c r="D832" s="110"/>
      <c r="E832" s="110"/>
      <c r="F832" s="110" t="s">
        <v>6775</v>
      </c>
      <c r="G832" s="110" t="str">
        <f t="shared" si="11"/>
        <v>Peoria Street Lighting Improvement District No. 201</v>
      </c>
      <c r="H832" s="110" t="str">
        <f>UPPER(Table3[[#This Row],[Full Name (NEW)]])</f>
        <v>PEORIA STREET LIGHTING IMPROVEMENT DISTRICT NO. 201</v>
      </c>
      <c r="I832" s="110"/>
      <c r="J832" s="118"/>
      <c r="K832" s="75" t="s">
        <v>11580</v>
      </c>
      <c r="L832" s="75"/>
      <c r="M832" s="75"/>
      <c r="N832" s="75"/>
      <c r="O832" s="75"/>
    </row>
    <row r="833" spans="1:15" ht="12" outlineLevel="1" x14ac:dyDescent="0.2">
      <c r="A833" s="111">
        <v>6727</v>
      </c>
      <c r="B833" s="111"/>
      <c r="C833" s="110"/>
      <c r="D833" s="110"/>
      <c r="E833" s="110"/>
      <c r="F833" s="110" t="s">
        <v>6778</v>
      </c>
      <c r="G833" s="110" t="str">
        <f t="shared" si="11"/>
        <v>Peoria Street Lighting Improvement District No. 202</v>
      </c>
      <c r="H833" s="110" t="str">
        <f>UPPER(Table3[[#This Row],[Full Name (NEW)]])</f>
        <v>PEORIA STREET LIGHTING IMPROVEMENT DISTRICT NO. 202</v>
      </c>
      <c r="I833" s="110"/>
      <c r="J833" s="118"/>
      <c r="K833" s="75" t="s">
        <v>11580</v>
      </c>
      <c r="L833" s="75"/>
      <c r="M833" s="75"/>
      <c r="N833" s="75"/>
      <c r="O833" s="75"/>
    </row>
    <row r="834" spans="1:15" ht="12" outlineLevel="1" x14ac:dyDescent="0.2">
      <c r="A834" s="111">
        <v>6728</v>
      </c>
      <c r="B834" s="111"/>
      <c r="C834" s="110"/>
      <c r="D834" s="110"/>
      <c r="E834" s="110"/>
      <c r="F834" s="110" t="s">
        <v>6781</v>
      </c>
      <c r="G834" s="110" t="str">
        <f t="shared" si="11"/>
        <v>Peoria Street Lighting Improvement District No. 206</v>
      </c>
      <c r="H834" s="110" t="str">
        <f>UPPER(Table3[[#This Row],[Full Name (NEW)]])</f>
        <v>PEORIA STREET LIGHTING IMPROVEMENT DISTRICT NO. 206</v>
      </c>
      <c r="I834" s="110"/>
      <c r="J834" s="118"/>
      <c r="K834" s="75" t="s">
        <v>11580</v>
      </c>
      <c r="L834" s="75"/>
      <c r="M834" s="75"/>
      <c r="N834" s="75"/>
      <c r="O834" s="75"/>
    </row>
    <row r="835" spans="1:15" ht="12" outlineLevel="1" x14ac:dyDescent="0.2">
      <c r="A835" s="111">
        <v>6729</v>
      </c>
      <c r="B835" s="111"/>
      <c r="C835" s="110"/>
      <c r="D835" s="110"/>
      <c r="E835" s="110"/>
      <c r="F835" s="110" t="s">
        <v>6925</v>
      </c>
      <c r="G835" s="110" t="str">
        <f t="shared" si="11"/>
        <v>Peoria Street Lighting Improvement District No. 207</v>
      </c>
      <c r="H835" s="110" t="str">
        <f>UPPER(Table3[[#This Row],[Full Name (NEW)]])</f>
        <v>PEORIA STREET LIGHTING IMPROVEMENT DISTRICT NO. 207</v>
      </c>
      <c r="I835" s="110"/>
      <c r="J835" s="118"/>
      <c r="K835" s="75" t="s">
        <v>11580</v>
      </c>
      <c r="L835" s="75"/>
      <c r="M835" s="75"/>
      <c r="N835" s="75"/>
      <c r="O835" s="75"/>
    </row>
    <row r="836" spans="1:15" ht="12" outlineLevel="1" x14ac:dyDescent="0.2">
      <c r="A836" s="111">
        <v>6730</v>
      </c>
      <c r="B836" s="111"/>
      <c r="C836" s="110"/>
      <c r="D836" s="110"/>
      <c r="E836" s="110"/>
      <c r="F836" s="110" t="s">
        <v>6784</v>
      </c>
      <c r="G836" s="110" t="str">
        <f t="shared" si="11"/>
        <v>Peoria Street Lighting Improvement District No. 212</v>
      </c>
      <c r="H836" s="110" t="str">
        <f>UPPER(Table3[[#This Row],[Full Name (NEW)]])</f>
        <v>PEORIA STREET LIGHTING IMPROVEMENT DISTRICT NO. 212</v>
      </c>
      <c r="I836" s="110"/>
      <c r="J836" s="118"/>
      <c r="K836" s="75" t="s">
        <v>11580</v>
      </c>
      <c r="L836" s="75"/>
      <c r="M836" s="75"/>
      <c r="N836" s="75"/>
      <c r="O836" s="75"/>
    </row>
    <row r="837" spans="1:15" ht="12" outlineLevel="1" x14ac:dyDescent="0.2">
      <c r="A837" s="111">
        <v>6731</v>
      </c>
      <c r="B837" s="111"/>
      <c r="C837" s="110"/>
      <c r="D837" s="110"/>
      <c r="E837" s="110"/>
      <c r="F837" s="110" t="s">
        <v>6787</v>
      </c>
      <c r="G837" s="110" t="str">
        <f t="shared" si="11"/>
        <v>Peoria Street Lighting Improvement District No. 213</v>
      </c>
      <c r="H837" s="110" t="str">
        <f>UPPER(Table3[[#This Row],[Full Name (NEW)]])</f>
        <v>PEORIA STREET LIGHTING IMPROVEMENT DISTRICT NO. 213</v>
      </c>
      <c r="I837" s="110"/>
      <c r="J837" s="118"/>
      <c r="K837" s="75" t="s">
        <v>11580</v>
      </c>
      <c r="L837" s="75"/>
      <c r="M837" s="75"/>
      <c r="N837" s="75"/>
      <c r="O837" s="75"/>
    </row>
    <row r="838" spans="1:15" ht="12" outlineLevel="1" x14ac:dyDescent="0.2">
      <c r="A838" s="111">
        <v>6732</v>
      </c>
      <c r="B838" s="111"/>
      <c r="C838" s="110"/>
      <c r="D838" s="110"/>
      <c r="E838" s="110"/>
      <c r="F838" s="110" t="s">
        <v>6790</v>
      </c>
      <c r="G838" s="110" t="str">
        <f t="shared" si="11"/>
        <v>Peoria Street Lighting Improvement District No. 216</v>
      </c>
      <c r="H838" s="110" t="str">
        <f>UPPER(Table3[[#This Row],[Full Name (NEW)]])</f>
        <v>PEORIA STREET LIGHTING IMPROVEMENT DISTRICT NO. 216</v>
      </c>
      <c r="I838" s="110"/>
      <c r="J838" s="118"/>
      <c r="K838" s="75" t="s">
        <v>11580</v>
      </c>
      <c r="L838" s="75"/>
      <c r="M838" s="75"/>
      <c r="N838" s="75"/>
      <c r="O838" s="75"/>
    </row>
    <row r="839" spans="1:15" ht="12" outlineLevel="1" x14ac:dyDescent="0.2">
      <c r="A839" s="111">
        <v>6733</v>
      </c>
      <c r="B839" s="111"/>
      <c r="C839" s="110"/>
      <c r="D839" s="110"/>
      <c r="E839" s="110"/>
      <c r="F839" s="110" t="s">
        <v>6748</v>
      </c>
      <c r="G839" s="110" t="str">
        <f>"Peoria Street Lighting Improvement District No. "&amp;_xlfn.NUMBERVALUE(RIGHT(F839, 2))</f>
        <v>Peoria Street Lighting Improvement District No. 60</v>
      </c>
      <c r="H839" s="110" t="str">
        <f>UPPER(Table3[[#This Row],[Full Name (NEW)]])</f>
        <v>PEORIA STREET LIGHTING IMPROVEMENT DISTRICT NO. 60</v>
      </c>
      <c r="I839" s="110"/>
      <c r="J839" s="118"/>
      <c r="K839" s="75" t="s">
        <v>11580</v>
      </c>
      <c r="L839" s="75"/>
      <c r="M839" s="75"/>
      <c r="N839" s="75"/>
      <c r="O839" s="75"/>
    </row>
    <row r="840" spans="1:15" ht="12" outlineLevel="1" x14ac:dyDescent="0.2">
      <c r="A840" s="111">
        <v>6734</v>
      </c>
      <c r="B840" s="111"/>
      <c r="C840" s="110"/>
      <c r="D840" s="110"/>
      <c r="E840" s="110"/>
      <c r="F840" s="110" t="s">
        <v>6928</v>
      </c>
      <c r="G840" s="110" t="s">
        <v>13854</v>
      </c>
      <c r="H840" s="110" t="str">
        <f>UPPER(Table3[[#This Row],[Full Name (NEW)]])</f>
        <v>PEORIA STREET LIGHTING IMPROVEMENT DISTRICT NO. 1022</v>
      </c>
      <c r="I840" s="110"/>
      <c r="J840" s="118"/>
      <c r="K840" s="75" t="s">
        <v>11580</v>
      </c>
      <c r="L840" s="75"/>
      <c r="M840" s="75"/>
      <c r="N840" s="75"/>
      <c r="O840" s="75"/>
    </row>
    <row r="841" spans="1:15" ht="12" outlineLevel="1" x14ac:dyDescent="0.2">
      <c r="A841" s="111">
        <v>6735</v>
      </c>
      <c r="B841" s="111"/>
      <c r="C841" s="110"/>
      <c r="D841" s="110"/>
      <c r="E841" s="110"/>
      <c r="F841" s="110" t="s">
        <v>6916</v>
      </c>
      <c r="G841" s="110" t="str">
        <f>"Peoria Street Lighting Improvement District No. "&amp;_xlfn.NUMBERVALUE(RIGHT(F841, 3))</f>
        <v>Peoria Street Lighting Improvement District No. 223</v>
      </c>
      <c r="H841" s="110" t="str">
        <f>UPPER(Table3[[#This Row],[Full Name (NEW)]])</f>
        <v>PEORIA STREET LIGHTING IMPROVEMENT DISTRICT NO. 223</v>
      </c>
      <c r="I841" s="110"/>
      <c r="J841" s="118"/>
      <c r="K841" s="75" t="s">
        <v>11580</v>
      </c>
      <c r="L841" s="75"/>
      <c r="M841" s="75"/>
      <c r="N841" s="75"/>
      <c r="O841" s="75"/>
    </row>
    <row r="842" spans="1:15" ht="12" outlineLevel="1" x14ac:dyDescent="0.2">
      <c r="A842" s="111">
        <v>6736</v>
      </c>
      <c r="B842" s="111"/>
      <c r="C842" s="110"/>
      <c r="D842" s="110"/>
      <c r="E842" s="110"/>
      <c r="F842" s="110" t="s">
        <v>6951</v>
      </c>
      <c r="G842" s="110" t="str">
        <f t="shared" ref="G842:G856" si="12">"Peoria Street Lighting Improvement District No. "&amp;RIGHT(F842, 4)</f>
        <v>Peoria Street Lighting Improvement District No. 1018</v>
      </c>
      <c r="H842" s="110" t="str">
        <f>UPPER(Table3[[#This Row],[Full Name (NEW)]])</f>
        <v>PEORIA STREET LIGHTING IMPROVEMENT DISTRICT NO. 1018</v>
      </c>
      <c r="I842" s="110"/>
      <c r="J842" s="118"/>
      <c r="K842" s="75" t="s">
        <v>11580</v>
      </c>
      <c r="L842" s="75"/>
      <c r="M842" s="75"/>
      <c r="N842" s="75"/>
      <c r="O842" s="75"/>
    </row>
    <row r="843" spans="1:15" ht="12" outlineLevel="1" x14ac:dyDescent="0.2">
      <c r="A843" s="111">
        <v>6737</v>
      </c>
      <c r="B843" s="111"/>
      <c r="C843" s="110"/>
      <c r="D843" s="110"/>
      <c r="E843" s="110"/>
      <c r="F843" s="110" t="s">
        <v>6919</v>
      </c>
      <c r="G843" s="110" t="str">
        <f t="shared" si="12"/>
        <v>Peoria Street Lighting Improvement District No. 1025</v>
      </c>
      <c r="H843" s="110" t="str">
        <f>UPPER(Table3[[#This Row],[Full Name (NEW)]])</f>
        <v>PEORIA STREET LIGHTING IMPROVEMENT DISTRICT NO. 1025</v>
      </c>
      <c r="I843" s="110"/>
      <c r="J843" s="118"/>
      <c r="K843" s="75" t="s">
        <v>11580</v>
      </c>
      <c r="L843" s="75"/>
      <c r="M843" s="75"/>
      <c r="N843" s="75"/>
      <c r="O843" s="75"/>
    </row>
    <row r="844" spans="1:15" ht="12" outlineLevel="1" x14ac:dyDescent="0.2">
      <c r="A844" s="111">
        <v>6738</v>
      </c>
      <c r="B844" s="111"/>
      <c r="C844" s="110"/>
      <c r="D844" s="110"/>
      <c r="E844" s="110"/>
      <c r="F844" s="110" t="s">
        <v>6933</v>
      </c>
      <c r="G844" s="110" t="str">
        <f t="shared" si="12"/>
        <v>Peoria Street Lighting Improvement District No. 1031</v>
      </c>
      <c r="H844" s="110" t="str">
        <f>UPPER(Table3[[#This Row],[Full Name (NEW)]])</f>
        <v>PEORIA STREET LIGHTING IMPROVEMENT DISTRICT NO. 1031</v>
      </c>
      <c r="I844" s="110"/>
      <c r="J844" s="118"/>
      <c r="K844" s="75" t="s">
        <v>11580</v>
      </c>
      <c r="L844" s="75"/>
      <c r="M844" s="75"/>
      <c r="N844" s="75"/>
      <c r="O844" s="75"/>
    </row>
    <row r="845" spans="1:15" ht="12" outlineLevel="1" x14ac:dyDescent="0.2">
      <c r="A845" s="111">
        <v>6739</v>
      </c>
      <c r="B845" s="111"/>
      <c r="C845" s="110"/>
      <c r="D845" s="110"/>
      <c r="E845" s="110"/>
      <c r="F845" s="110" t="s">
        <v>6936</v>
      </c>
      <c r="G845" s="110" t="str">
        <f t="shared" si="12"/>
        <v>Peoria Street Lighting Improvement District No. 1033</v>
      </c>
      <c r="H845" s="110" t="str">
        <f>UPPER(Table3[[#This Row],[Full Name (NEW)]])</f>
        <v>PEORIA STREET LIGHTING IMPROVEMENT DISTRICT NO. 1033</v>
      </c>
      <c r="I845" s="110"/>
      <c r="J845" s="118"/>
      <c r="K845" s="75" t="s">
        <v>11580</v>
      </c>
      <c r="L845" s="75"/>
      <c r="M845" s="75"/>
      <c r="N845" s="75"/>
      <c r="O845" s="75"/>
    </row>
    <row r="846" spans="1:15" ht="12" outlineLevel="1" x14ac:dyDescent="0.2">
      <c r="A846" s="111">
        <v>6740</v>
      </c>
      <c r="B846" s="111"/>
      <c r="C846" s="110"/>
      <c r="D846" s="110"/>
      <c r="E846" s="110"/>
      <c r="F846" s="110" t="s">
        <v>6939</v>
      </c>
      <c r="G846" s="110" t="str">
        <f t="shared" si="12"/>
        <v>Peoria Street Lighting Improvement District No. 1034</v>
      </c>
      <c r="H846" s="110" t="str">
        <f>UPPER(Table3[[#This Row],[Full Name (NEW)]])</f>
        <v>PEORIA STREET LIGHTING IMPROVEMENT DISTRICT NO. 1034</v>
      </c>
      <c r="I846" s="110"/>
      <c r="J846" s="118"/>
      <c r="K846" s="75" t="s">
        <v>11580</v>
      </c>
      <c r="L846" s="75"/>
      <c r="M846" s="75"/>
      <c r="N846" s="75"/>
      <c r="O846" s="75"/>
    </row>
    <row r="847" spans="1:15" ht="12" outlineLevel="1" x14ac:dyDescent="0.2">
      <c r="A847" s="111">
        <v>6741</v>
      </c>
      <c r="B847" s="111"/>
      <c r="C847" s="110"/>
      <c r="D847" s="110"/>
      <c r="E847" s="110"/>
      <c r="F847" s="110" t="s">
        <v>6942</v>
      </c>
      <c r="G847" s="110" t="str">
        <f t="shared" si="12"/>
        <v>Peoria Street Lighting Improvement District No. 1038</v>
      </c>
      <c r="H847" s="110" t="str">
        <f>UPPER(Table3[[#This Row],[Full Name (NEW)]])</f>
        <v>PEORIA STREET LIGHTING IMPROVEMENT DISTRICT NO. 1038</v>
      </c>
      <c r="I847" s="110"/>
      <c r="J847" s="118"/>
      <c r="K847" s="75" t="s">
        <v>11580</v>
      </c>
      <c r="L847" s="75"/>
      <c r="M847" s="75"/>
      <c r="N847" s="75"/>
      <c r="O847" s="75"/>
    </row>
    <row r="848" spans="1:15" ht="12" outlineLevel="1" x14ac:dyDescent="0.2">
      <c r="A848" s="111">
        <v>6742</v>
      </c>
      <c r="B848" s="111"/>
      <c r="C848" s="110"/>
      <c r="D848" s="110"/>
      <c r="E848" s="110"/>
      <c r="F848" s="110" t="s">
        <v>6945</v>
      </c>
      <c r="G848" s="110" t="str">
        <f t="shared" si="12"/>
        <v>Peoria Street Lighting Improvement District No. 1039</v>
      </c>
      <c r="H848" s="110" t="str">
        <f>UPPER(Table3[[#This Row],[Full Name (NEW)]])</f>
        <v>PEORIA STREET LIGHTING IMPROVEMENT DISTRICT NO. 1039</v>
      </c>
      <c r="I848" s="110"/>
      <c r="J848" s="118"/>
      <c r="K848" s="75" t="s">
        <v>11580</v>
      </c>
      <c r="L848" s="75"/>
      <c r="M848" s="75"/>
      <c r="N848" s="75"/>
      <c r="O848" s="75"/>
    </row>
    <row r="849" spans="1:15" ht="12" outlineLevel="1" x14ac:dyDescent="0.2">
      <c r="A849" s="111">
        <v>6743</v>
      </c>
      <c r="B849" s="111"/>
      <c r="C849" s="110"/>
      <c r="D849" s="110"/>
      <c r="E849" s="110"/>
      <c r="F849" s="110" t="s">
        <v>6960</v>
      </c>
      <c r="G849" s="110" t="str">
        <f t="shared" si="12"/>
        <v>Peoria Street Lighting Improvement District No. 1046</v>
      </c>
      <c r="H849" s="110" t="str">
        <f>UPPER(Table3[[#This Row],[Full Name (NEW)]])</f>
        <v>PEORIA STREET LIGHTING IMPROVEMENT DISTRICT NO. 1046</v>
      </c>
      <c r="I849" s="110"/>
      <c r="J849" s="118"/>
      <c r="K849" s="75" t="s">
        <v>11580</v>
      </c>
      <c r="L849" s="75"/>
      <c r="M849" s="75"/>
      <c r="N849" s="75"/>
      <c r="O849" s="75"/>
    </row>
    <row r="850" spans="1:15" ht="12" outlineLevel="1" x14ac:dyDescent="0.2">
      <c r="A850" s="111">
        <v>6744</v>
      </c>
      <c r="B850" s="111"/>
      <c r="C850" s="110"/>
      <c r="D850" s="110"/>
      <c r="E850" s="110"/>
      <c r="F850" s="110" t="s">
        <v>6948</v>
      </c>
      <c r="G850" s="110" t="str">
        <f t="shared" si="12"/>
        <v>Peoria Street Lighting Improvement District No. 1050</v>
      </c>
      <c r="H850" s="110" t="str">
        <f>UPPER(Table3[[#This Row],[Full Name (NEW)]])</f>
        <v>PEORIA STREET LIGHTING IMPROVEMENT DISTRICT NO. 1050</v>
      </c>
      <c r="I850" s="110"/>
      <c r="J850" s="118"/>
      <c r="K850" s="75" t="s">
        <v>11580</v>
      </c>
      <c r="L850" s="75"/>
      <c r="M850" s="75"/>
      <c r="N850" s="75"/>
      <c r="O850" s="75"/>
    </row>
    <row r="851" spans="1:15" ht="12" outlineLevel="1" x14ac:dyDescent="0.2">
      <c r="A851" s="111">
        <v>6745</v>
      </c>
      <c r="B851" s="111"/>
      <c r="C851" s="110"/>
      <c r="D851" s="110"/>
      <c r="E851" s="110"/>
      <c r="F851" s="110" t="s">
        <v>6963</v>
      </c>
      <c r="G851" s="110" t="str">
        <f t="shared" si="12"/>
        <v>Peoria Street Lighting Improvement District No. 1055</v>
      </c>
      <c r="H851" s="110" t="str">
        <f>UPPER(Table3[[#This Row],[Full Name (NEW)]])</f>
        <v>PEORIA STREET LIGHTING IMPROVEMENT DISTRICT NO. 1055</v>
      </c>
      <c r="I851" s="110"/>
      <c r="J851" s="118"/>
      <c r="K851" s="75" t="s">
        <v>11580</v>
      </c>
      <c r="L851" s="75"/>
      <c r="M851" s="75"/>
      <c r="N851" s="75"/>
      <c r="O851" s="75"/>
    </row>
    <row r="852" spans="1:15" ht="12" outlineLevel="1" x14ac:dyDescent="0.2">
      <c r="A852" s="111">
        <v>6746</v>
      </c>
      <c r="B852" s="111"/>
      <c r="C852" s="110"/>
      <c r="D852" s="110"/>
      <c r="E852" s="110"/>
      <c r="F852" s="110" t="s">
        <v>6966</v>
      </c>
      <c r="G852" s="110" t="str">
        <f t="shared" si="12"/>
        <v>Peoria Street Lighting Improvement District No. 1063</v>
      </c>
      <c r="H852" s="110" t="str">
        <f>UPPER(Table3[[#This Row],[Full Name (NEW)]])</f>
        <v>PEORIA STREET LIGHTING IMPROVEMENT DISTRICT NO. 1063</v>
      </c>
      <c r="I852" s="110"/>
      <c r="J852" s="118"/>
      <c r="K852" s="75" t="s">
        <v>11580</v>
      </c>
      <c r="L852" s="75"/>
      <c r="M852" s="75"/>
      <c r="N852" s="75"/>
      <c r="O852" s="75"/>
    </row>
    <row r="853" spans="1:15" ht="12" outlineLevel="1" x14ac:dyDescent="0.2">
      <c r="A853" s="111">
        <v>6747</v>
      </c>
      <c r="B853" s="111"/>
      <c r="C853" s="110"/>
      <c r="D853" s="110"/>
      <c r="E853" s="110"/>
      <c r="F853" s="110" t="s">
        <v>6969</v>
      </c>
      <c r="G853" s="110" t="str">
        <f t="shared" si="12"/>
        <v>Peoria Street Lighting Improvement District No. 1067</v>
      </c>
      <c r="H853" s="110" t="str">
        <f>UPPER(Table3[[#This Row],[Full Name (NEW)]])</f>
        <v>PEORIA STREET LIGHTING IMPROVEMENT DISTRICT NO. 1067</v>
      </c>
      <c r="I853" s="110"/>
      <c r="J853" s="118"/>
      <c r="K853" s="75" t="s">
        <v>11580</v>
      </c>
      <c r="L853" s="75"/>
      <c r="M853" s="75"/>
      <c r="N853" s="75"/>
      <c r="O853" s="75"/>
    </row>
    <row r="854" spans="1:15" ht="12" outlineLevel="1" x14ac:dyDescent="0.2">
      <c r="A854" s="111">
        <v>6748</v>
      </c>
      <c r="B854" s="111"/>
      <c r="C854" s="110"/>
      <c r="D854" s="110"/>
      <c r="E854" s="110"/>
      <c r="F854" s="110" t="s">
        <v>6971</v>
      </c>
      <c r="G854" s="110" t="str">
        <f t="shared" si="12"/>
        <v>Peoria Street Lighting Improvement District No. 1068</v>
      </c>
      <c r="H854" s="110" t="str">
        <f>UPPER(Table3[[#This Row],[Full Name (NEW)]])</f>
        <v>PEORIA STREET LIGHTING IMPROVEMENT DISTRICT NO. 1068</v>
      </c>
      <c r="I854" s="110"/>
      <c r="J854" s="118"/>
      <c r="K854" s="75" t="s">
        <v>11580</v>
      </c>
      <c r="L854" s="75"/>
      <c r="M854" s="75"/>
      <c r="N854" s="75"/>
      <c r="O854" s="75"/>
    </row>
    <row r="855" spans="1:15" ht="12" outlineLevel="1" x14ac:dyDescent="0.2">
      <c r="A855" s="111">
        <v>6749</v>
      </c>
      <c r="B855" s="111"/>
      <c r="C855" s="110"/>
      <c r="D855" s="110"/>
      <c r="E855" s="110"/>
      <c r="F855" s="110" t="s">
        <v>6973</v>
      </c>
      <c r="G855" s="110" t="str">
        <f t="shared" si="12"/>
        <v>Peoria Street Lighting Improvement District No. 1069</v>
      </c>
      <c r="H855" s="110" t="str">
        <f>UPPER(Table3[[#This Row],[Full Name (NEW)]])</f>
        <v>PEORIA STREET LIGHTING IMPROVEMENT DISTRICT NO. 1069</v>
      </c>
      <c r="I855" s="110"/>
      <c r="J855" s="118"/>
      <c r="K855" s="75" t="s">
        <v>11580</v>
      </c>
      <c r="L855" s="75"/>
      <c r="M855" s="75"/>
      <c r="N855" s="75"/>
      <c r="O855" s="75"/>
    </row>
    <row r="856" spans="1:15" ht="12" outlineLevel="1" x14ac:dyDescent="0.2">
      <c r="A856" s="111">
        <v>6750</v>
      </c>
      <c r="B856" s="111"/>
      <c r="C856" s="110"/>
      <c r="D856" s="110"/>
      <c r="E856" s="110"/>
      <c r="F856" s="110" t="s">
        <v>6975</v>
      </c>
      <c r="G856" s="110" t="str">
        <f t="shared" si="12"/>
        <v>Peoria Street Lighting Improvement District No. 1071</v>
      </c>
      <c r="H856" s="110" t="str">
        <f>UPPER(Table3[[#This Row],[Full Name (NEW)]])</f>
        <v>PEORIA STREET LIGHTING IMPROVEMENT DISTRICT NO. 1071</v>
      </c>
      <c r="I856" s="110"/>
      <c r="J856" s="118"/>
      <c r="K856" s="75" t="s">
        <v>11580</v>
      </c>
      <c r="L856" s="75"/>
      <c r="M856" s="75"/>
      <c r="N856" s="75"/>
      <c r="O856" s="75"/>
    </row>
    <row r="857" spans="1:15" ht="12" outlineLevel="1" x14ac:dyDescent="0.2">
      <c r="A857" s="111">
        <v>6751</v>
      </c>
      <c r="B857" s="111"/>
      <c r="C857" s="110"/>
      <c r="D857" s="110"/>
      <c r="E857" s="110"/>
      <c r="F857" s="110" t="s">
        <v>6977</v>
      </c>
      <c r="G857" s="110" t="s">
        <v>13856</v>
      </c>
      <c r="H857" s="110" t="str">
        <f>UPPER(Table3[[#This Row],[Full Name (NEW)]])</f>
        <v>PEORIA STREET LIGHTING IMPROVEMENT DISTRICT</v>
      </c>
      <c r="I857" s="110"/>
      <c r="J857" s="118"/>
      <c r="K857" s="75" t="s">
        <v>11580</v>
      </c>
      <c r="L857" s="75"/>
      <c r="M857" s="75"/>
      <c r="N857" s="75"/>
      <c r="O857" s="75"/>
    </row>
    <row r="858" spans="1:15" ht="12" outlineLevel="1" x14ac:dyDescent="0.2">
      <c r="A858" s="111">
        <v>6752</v>
      </c>
      <c r="B858" s="111"/>
      <c r="C858" s="110"/>
      <c r="D858" s="110"/>
      <c r="E858" s="110"/>
      <c r="F858" s="110" t="s">
        <v>6553</v>
      </c>
      <c r="G858" s="110" t="s">
        <v>13855</v>
      </c>
      <c r="H858" s="110" t="str">
        <f>UPPER(Table3[[#This Row],[Full Name (NEW)]])</f>
        <v>PEORIA STREET LIGHTING IMPROVEMENT DISTRICT NO. 60</v>
      </c>
      <c r="I858" s="110"/>
      <c r="J858" s="118"/>
      <c r="K858" s="75" t="s">
        <v>11580</v>
      </c>
      <c r="L858" s="75"/>
      <c r="M858" s="75"/>
      <c r="N858" s="75"/>
      <c r="O858" s="75"/>
    </row>
    <row r="859" spans="1:15" ht="12" outlineLevel="1" x14ac:dyDescent="0.2">
      <c r="A859" s="111">
        <v>6754</v>
      </c>
      <c r="B859" s="111"/>
      <c r="C859" s="110"/>
      <c r="D859" s="110"/>
      <c r="E859" s="110"/>
      <c r="F859" s="110" t="s">
        <v>6832</v>
      </c>
      <c r="G859" s="110" t="s">
        <v>14123</v>
      </c>
      <c r="H859" s="110" t="str">
        <f>UPPER(Table3[[#This Row],[Full Name (NEW)]])</f>
        <v>PEORIA VISTANCIA STREET LIGHTING IMPROVEMENT DISTRICT NO. A-10B</v>
      </c>
      <c r="I859" s="110"/>
      <c r="J859" s="118"/>
      <c r="K859" s="75" t="s">
        <v>11580</v>
      </c>
      <c r="L859" s="75"/>
      <c r="M859" s="75"/>
      <c r="N859" s="75"/>
      <c r="O859" s="75"/>
    </row>
    <row r="860" spans="1:15" ht="12" outlineLevel="1" x14ac:dyDescent="0.2">
      <c r="A860" s="111">
        <v>6755</v>
      </c>
      <c r="B860" s="111"/>
      <c r="C860" s="110"/>
      <c r="D860" s="110"/>
      <c r="E860" s="110"/>
      <c r="F860" s="110" t="s">
        <v>3407</v>
      </c>
      <c r="G860" s="110" t="s">
        <v>13973</v>
      </c>
      <c r="H860" s="110" t="str">
        <f>UPPER(Table3[[#This Row],[Full Name (NEW)]])</f>
        <v>PEPPER RIDGE STREET LIGHTING IMPROVEMENT DISTRICT</v>
      </c>
      <c r="I860" s="110"/>
      <c r="J860" s="118"/>
      <c r="K860" s="75" t="s">
        <v>11147</v>
      </c>
      <c r="L860" s="75"/>
      <c r="M860" s="75"/>
      <c r="N860" s="75"/>
      <c r="O860" s="75"/>
    </row>
    <row r="861" spans="1:15" ht="12" outlineLevel="1" x14ac:dyDescent="0.2">
      <c r="A861" s="111">
        <v>6756</v>
      </c>
      <c r="B861" s="111"/>
      <c r="C861" s="110"/>
      <c r="D861" s="110"/>
      <c r="E861" s="110"/>
      <c r="F861" s="110" t="s">
        <v>3763</v>
      </c>
      <c r="G861" s="110" t="s">
        <v>14124</v>
      </c>
      <c r="H861" s="110" t="str">
        <f>UPPER(Table3[[#This Row],[Full Name (NEW)]])</f>
        <v>PEPPER RIDGE STREET LIGHTING IMPROVEMENT DISTRICT NO. 4</v>
      </c>
      <c r="I861" s="110"/>
      <c r="J861" s="118"/>
      <c r="K861" s="75" t="s">
        <v>11147</v>
      </c>
      <c r="L861" s="75"/>
      <c r="M861" s="75"/>
      <c r="N861" s="75"/>
      <c r="O861" s="75"/>
    </row>
    <row r="862" spans="1:15" ht="12" outlineLevel="1" x14ac:dyDescent="0.2">
      <c r="A862" s="111">
        <v>6757</v>
      </c>
      <c r="B862" s="111"/>
      <c r="C862" s="110"/>
      <c r="D862" s="110"/>
      <c r="E862" s="110"/>
      <c r="F862" s="110" t="s">
        <v>3853</v>
      </c>
      <c r="G862" s="110" t="s">
        <v>14125</v>
      </c>
      <c r="H862" s="110" t="str">
        <f>UPPER(Table3[[#This Row],[Full Name (NEW)]])</f>
        <v>PEPPER RIDGE STREET LIGHTING IMPROVEMENT DISTRICT NO. 6</v>
      </c>
      <c r="I862" s="110"/>
      <c r="J862" s="118"/>
      <c r="K862" s="75" t="s">
        <v>11147</v>
      </c>
      <c r="L862" s="75"/>
      <c r="M862" s="75"/>
      <c r="N862" s="75"/>
      <c r="O862" s="75"/>
    </row>
    <row r="863" spans="1:15" ht="12" outlineLevel="1" x14ac:dyDescent="0.2">
      <c r="A863" s="111">
        <v>6758</v>
      </c>
      <c r="B863" s="111"/>
      <c r="C863" s="110"/>
      <c r="D863" s="110"/>
      <c r="E863" s="110"/>
      <c r="F863" s="110" t="s">
        <v>3976</v>
      </c>
      <c r="G863" s="110" t="s">
        <v>14126</v>
      </c>
      <c r="H863" s="110" t="str">
        <f>UPPER(Table3[[#This Row],[Full Name (NEW)]])</f>
        <v>PEPPER RIDGE STREET LIGHTING IMPROVEMENT DISTRICT NO. 7</v>
      </c>
      <c r="I863" s="110"/>
      <c r="J863" s="118"/>
      <c r="K863" s="75" t="s">
        <v>11147</v>
      </c>
      <c r="L863" s="75"/>
      <c r="M863" s="75"/>
      <c r="N863" s="75"/>
      <c r="O863" s="75"/>
    </row>
    <row r="864" spans="1:15" ht="12" outlineLevel="1" x14ac:dyDescent="0.2">
      <c r="A864" s="111">
        <v>6759</v>
      </c>
      <c r="B864" s="111"/>
      <c r="C864" s="110"/>
      <c r="D864" s="110"/>
      <c r="E864" s="110"/>
      <c r="F864" s="110" t="s">
        <v>3543</v>
      </c>
      <c r="G864" s="110" t="s">
        <v>14127</v>
      </c>
      <c r="H864" s="110" t="str">
        <f>UPPER(Table3[[#This Row],[Full Name (NEW)]])</f>
        <v>PEPPER RIDGE STREET LIGHTING IMPROVEMENT DISTRICT NO. 2</v>
      </c>
      <c r="I864" s="110"/>
      <c r="J864" s="118"/>
      <c r="K864" s="75" t="s">
        <v>11147</v>
      </c>
      <c r="L864" s="75"/>
      <c r="M864" s="75"/>
      <c r="N864" s="75"/>
      <c r="O864" s="75"/>
    </row>
    <row r="865" spans="1:15" ht="12" outlineLevel="1" x14ac:dyDescent="0.2">
      <c r="A865" s="111">
        <v>6760</v>
      </c>
      <c r="B865" s="111"/>
      <c r="C865" s="110"/>
      <c r="D865" s="110"/>
      <c r="E865" s="110"/>
      <c r="F865" s="110" t="s">
        <v>3798</v>
      </c>
      <c r="G865" s="110" t="s">
        <v>14128</v>
      </c>
      <c r="H865" s="110" t="str">
        <f>UPPER(Table3[[#This Row],[Full Name (NEW)]])</f>
        <v>PEPPER RIDGE STREET LIGHTING IMPROVEMENT DISTRICT NO. 3</v>
      </c>
      <c r="I865" s="110"/>
      <c r="J865" s="118"/>
      <c r="K865" s="75" t="s">
        <v>11147</v>
      </c>
      <c r="L865" s="75"/>
      <c r="M865" s="75"/>
      <c r="N865" s="75"/>
      <c r="O865" s="75"/>
    </row>
    <row r="866" spans="1:15" ht="12" outlineLevel="1" x14ac:dyDescent="0.2">
      <c r="A866" s="111">
        <v>6761</v>
      </c>
      <c r="B866" s="111"/>
      <c r="C866" s="110"/>
      <c r="D866" s="110"/>
      <c r="E866" s="110"/>
      <c r="F866" s="110" t="s">
        <v>3802</v>
      </c>
      <c r="G866" s="110" t="s">
        <v>14129</v>
      </c>
      <c r="H866" s="110" t="str">
        <f>UPPER(Table3[[#This Row],[Full Name (NEW)]])</f>
        <v>PEPPER RIDGE STREET LIGHTING IMPROVEMENT DISTRICT NO. 5</v>
      </c>
      <c r="I866" s="110"/>
      <c r="J866" s="118"/>
      <c r="K866" s="75" t="s">
        <v>11147</v>
      </c>
      <c r="L866" s="75"/>
      <c r="M866" s="75"/>
      <c r="N866" s="75"/>
      <c r="O866" s="75"/>
    </row>
    <row r="867" spans="1:15" ht="12" outlineLevel="1" x14ac:dyDescent="0.2">
      <c r="A867" s="111">
        <v>6762</v>
      </c>
      <c r="B867" s="111"/>
      <c r="C867" s="110"/>
      <c r="D867" s="110"/>
      <c r="E867" s="110"/>
      <c r="F867" s="110" t="s">
        <v>4324</v>
      </c>
      <c r="G867" s="110" t="s">
        <v>14130</v>
      </c>
      <c r="H867" s="110" t="str">
        <f>UPPER(Table3[[#This Row],[Full Name (NEW)]])</f>
        <v>PEPPER RIDGE STREET LIGHTING IMPROVEMENT DISTRICT NO. 8</v>
      </c>
      <c r="I867" s="110"/>
      <c r="J867" s="118"/>
      <c r="K867" s="75" t="s">
        <v>11147</v>
      </c>
      <c r="L867" s="75"/>
      <c r="M867" s="75"/>
      <c r="N867" s="75"/>
      <c r="O867" s="75"/>
    </row>
    <row r="868" spans="1:15" ht="12" outlineLevel="1" x14ac:dyDescent="0.2">
      <c r="A868" s="111">
        <v>6763</v>
      </c>
      <c r="B868" s="111"/>
      <c r="C868" s="110"/>
      <c r="D868" s="110"/>
      <c r="E868" s="110"/>
      <c r="F868" s="110" t="s">
        <v>4464</v>
      </c>
      <c r="G868" s="110" t="s">
        <v>14131</v>
      </c>
      <c r="H868" s="110" t="str">
        <f>UPPER(Table3[[#This Row],[Full Name (NEW)]])</f>
        <v>PEPPER RIDGE TOWNHOMES STREET LIGHTING IMPROVEMENT DISTRICT NO. 3</v>
      </c>
      <c r="I868" s="110"/>
      <c r="J868" s="118"/>
      <c r="K868" s="75" t="s">
        <v>11147</v>
      </c>
      <c r="L868" s="75"/>
      <c r="M868" s="75"/>
      <c r="N868" s="75"/>
      <c r="O868" s="75"/>
    </row>
    <row r="869" spans="1:15" ht="12" outlineLevel="1" x14ac:dyDescent="0.2">
      <c r="A869" s="111">
        <v>6764</v>
      </c>
      <c r="B869" s="111"/>
      <c r="C869" s="110"/>
      <c r="D869" s="110"/>
      <c r="E869" s="110"/>
      <c r="F869" s="110" t="s">
        <v>3925</v>
      </c>
      <c r="G869" s="110" t="s">
        <v>14132</v>
      </c>
      <c r="H869" s="110" t="str">
        <f>UPPER(Table3[[#This Row],[Full Name (NEW)]])</f>
        <v>PEPPER RIDGE TOWNHOMES STREET LIGHTING IMPROVEMENT DISTRICT NO. 2</v>
      </c>
      <c r="I869" s="110"/>
      <c r="J869" s="118"/>
      <c r="K869" s="75" t="s">
        <v>11147</v>
      </c>
      <c r="L869" s="75"/>
      <c r="M869" s="75"/>
      <c r="N869" s="75"/>
      <c r="O869" s="75"/>
    </row>
    <row r="870" spans="1:15" ht="12" outlineLevel="1" x14ac:dyDescent="0.2">
      <c r="A870" s="111">
        <v>6765</v>
      </c>
      <c r="B870" s="111"/>
      <c r="C870" s="110"/>
      <c r="D870" s="110"/>
      <c r="E870" s="110"/>
      <c r="F870" s="110" t="s">
        <v>3972</v>
      </c>
      <c r="G870" s="110" t="s">
        <v>14133</v>
      </c>
      <c r="H870" s="110" t="str">
        <f>UPPER(Table3[[#This Row],[Full Name (NEW)]])</f>
        <v>PEPPER RIDGE TOWNHOMES STREET LIGHTING IMPROVEMENT DISTRICT NO. 1</v>
      </c>
      <c r="I870" s="110"/>
      <c r="J870" s="118"/>
      <c r="K870" s="75" t="s">
        <v>11147</v>
      </c>
      <c r="L870" s="75"/>
      <c r="M870" s="75"/>
      <c r="N870" s="75"/>
      <c r="O870" s="75"/>
    </row>
    <row r="871" spans="1:15" ht="12" outlineLevel="1" x14ac:dyDescent="0.2">
      <c r="A871" s="111">
        <v>6766</v>
      </c>
      <c r="B871" s="111"/>
      <c r="C871" s="110"/>
      <c r="D871" s="110"/>
      <c r="E871" s="110"/>
      <c r="F871" s="110" t="s">
        <v>6954</v>
      </c>
      <c r="G871" s="110" t="s">
        <v>14134</v>
      </c>
      <c r="H871" s="110" t="str">
        <f>UPPER(Table3[[#This Row],[Full Name (NEW)]])</f>
        <v>PEORIA STREET LIGHTING IMPROVEMENT DISTRICT NO. 1020</v>
      </c>
      <c r="I871" s="110"/>
      <c r="J871" s="118"/>
      <c r="K871" s="75" t="s">
        <v>11580</v>
      </c>
      <c r="L871" s="75"/>
      <c r="M871" s="75"/>
      <c r="N871" s="75"/>
      <c r="O871" s="75"/>
    </row>
    <row r="872" spans="1:15" ht="12" outlineLevel="1" x14ac:dyDescent="0.2">
      <c r="A872" s="111">
        <v>6767</v>
      </c>
      <c r="B872" s="111"/>
      <c r="C872" s="110"/>
      <c r="D872" s="110"/>
      <c r="E872" s="110"/>
      <c r="F872" s="110" t="s">
        <v>6957</v>
      </c>
      <c r="G872" s="110" t="s">
        <v>14135</v>
      </c>
      <c r="H872" s="110" t="str">
        <f>UPPER(Table3[[#This Row],[Full Name (NEW)]])</f>
        <v>PEORIA STREET LIGHTING IMPROVEMENT DISTRICT NO. 1021</v>
      </c>
      <c r="I872" s="110"/>
      <c r="J872" s="118"/>
      <c r="K872" s="75" t="s">
        <v>11580</v>
      </c>
      <c r="L872" s="75"/>
      <c r="M872" s="75"/>
      <c r="N872" s="75"/>
      <c r="O872" s="75"/>
    </row>
    <row r="873" spans="1:15" ht="12" outlineLevel="1" x14ac:dyDescent="0.2">
      <c r="A873" s="111">
        <v>6768</v>
      </c>
      <c r="B873" s="111"/>
      <c r="C873" s="110"/>
      <c r="D873" s="110"/>
      <c r="E873" s="110"/>
      <c r="F873" s="110" t="s">
        <v>6014</v>
      </c>
      <c r="G873" s="110" t="s">
        <v>13974</v>
      </c>
      <c r="H873" s="110" t="str">
        <f>UPPER(Table3[[#This Row],[Full Name (NEW)]])</f>
        <v>PUEBLO MESA MOBILE HOME PARK STREET LIGHTING IMPROVEMENT DISTRICT NO. 2</v>
      </c>
      <c r="I873" s="110"/>
      <c r="J873" s="118"/>
      <c r="K873" s="75" t="s">
        <v>11579</v>
      </c>
      <c r="L873" s="75"/>
      <c r="M873" s="75"/>
      <c r="N873" s="75"/>
      <c r="O873" s="75"/>
    </row>
    <row r="874" spans="1:15" ht="12" outlineLevel="1" x14ac:dyDescent="0.2">
      <c r="A874" s="111">
        <v>6769</v>
      </c>
      <c r="B874" s="111"/>
      <c r="C874" s="110"/>
      <c r="D874" s="110"/>
      <c r="E874" s="110"/>
      <c r="F874" s="110" t="s">
        <v>7313</v>
      </c>
      <c r="G874" s="110" t="s">
        <v>13857</v>
      </c>
      <c r="H874" s="110" t="str">
        <f>UPPER(Table3[[#This Row],[Full Name (NEW)]])</f>
        <v>QUEEN CREEK RANCHETTES III STREET LIGHTING DISTRCT NO. 5</v>
      </c>
      <c r="I874" s="110"/>
      <c r="J874" s="118"/>
      <c r="K874" s="75" t="s">
        <v>11600</v>
      </c>
      <c r="L874" s="75"/>
      <c r="M874" s="75"/>
      <c r="N874" s="75"/>
      <c r="O874" s="75"/>
    </row>
    <row r="875" spans="1:15" ht="12" outlineLevel="1" x14ac:dyDescent="0.2">
      <c r="A875" s="111">
        <v>6770</v>
      </c>
      <c r="B875" s="111"/>
      <c r="C875" s="110"/>
      <c r="D875" s="110"/>
      <c r="E875" s="110"/>
      <c r="F875" s="110" t="s">
        <v>7378</v>
      </c>
      <c r="G875" s="110" t="s">
        <v>13867</v>
      </c>
      <c r="H875" s="110" t="str">
        <f>UPPER(Table3[[#This Row],[Full Name (NEW)]])</f>
        <v>QUEEN CREEK STREET LIGHTING IMPROVEMENT DISTRICT NO. 24 (2002-13)</v>
      </c>
      <c r="I875" s="110"/>
      <c r="J875" s="118"/>
      <c r="K875" s="75" t="s">
        <v>11600</v>
      </c>
      <c r="L875" s="75"/>
      <c r="M875" s="75"/>
      <c r="N875" s="75"/>
      <c r="O875" s="75"/>
    </row>
    <row r="876" spans="1:15" ht="12" outlineLevel="1" x14ac:dyDescent="0.2">
      <c r="A876" s="111">
        <v>6771</v>
      </c>
      <c r="B876" s="111"/>
      <c r="C876" s="110"/>
      <c r="D876" s="110"/>
      <c r="E876" s="110"/>
      <c r="F876" s="110" t="s">
        <v>7330</v>
      </c>
      <c r="G876" s="110" t="s">
        <v>13868</v>
      </c>
      <c r="H876" s="110" t="str">
        <f>UPPER(Table3[[#This Row],[Full Name (NEW)]])</f>
        <v>QUEEN CREEK STREET LIGHTING IMPROVEMENT DISTRICT NO. 11 (2001-02)</v>
      </c>
      <c r="I876" s="110"/>
      <c r="J876" s="118"/>
      <c r="K876" s="75" t="s">
        <v>11600</v>
      </c>
      <c r="L876" s="75"/>
      <c r="M876" s="75"/>
      <c r="N876" s="75"/>
      <c r="O876" s="75"/>
    </row>
    <row r="877" spans="1:15" ht="12" outlineLevel="1" x14ac:dyDescent="0.2">
      <c r="A877" s="111">
        <v>6772</v>
      </c>
      <c r="B877" s="111"/>
      <c r="C877" s="110"/>
      <c r="D877" s="110"/>
      <c r="E877" s="110"/>
      <c r="F877" s="110" t="s">
        <v>7336</v>
      </c>
      <c r="G877" s="110" t="s">
        <v>13869</v>
      </c>
      <c r="H877" s="110" t="str">
        <f>UPPER(Table3[[#This Row],[Full Name (NEW)]])</f>
        <v>QUEEN CREEK STREET LIGHTING IMPROVEMENT DISTRICT NO. 12 (2002-01)</v>
      </c>
      <c r="I877" s="110"/>
      <c r="J877" s="118"/>
      <c r="K877" s="75" t="s">
        <v>11600</v>
      </c>
      <c r="L877" s="75"/>
      <c r="M877" s="75"/>
      <c r="N877" s="75"/>
      <c r="O877" s="75"/>
    </row>
    <row r="878" spans="1:15" ht="12" outlineLevel="1" x14ac:dyDescent="0.2">
      <c r="A878" s="111">
        <v>6773</v>
      </c>
      <c r="B878" s="111"/>
      <c r="C878" s="110"/>
      <c r="D878" s="110"/>
      <c r="E878" s="110"/>
      <c r="F878" s="110" t="s">
        <v>7339</v>
      </c>
      <c r="G878" s="110" t="s">
        <v>13870</v>
      </c>
      <c r="H878" s="110" t="str">
        <f>UPPER(Table3[[#This Row],[Full Name (NEW)]])</f>
        <v>QUEEN CREEK STREET LIGHTING IMPROVEMENT DISTRICT NO. 13 (2002-02)</v>
      </c>
      <c r="I878" s="110"/>
      <c r="J878" s="118"/>
      <c r="K878" s="75" t="s">
        <v>11600</v>
      </c>
      <c r="L878" s="75"/>
      <c r="M878" s="75"/>
      <c r="N878" s="75"/>
      <c r="O878" s="75"/>
    </row>
    <row r="879" spans="1:15" ht="12" outlineLevel="1" x14ac:dyDescent="0.2">
      <c r="A879" s="111">
        <v>6774</v>
      </c>
      <c r="B879" s="111"/>
      <c r="C879" s="110"/>
      <c r="D879" s="110"/>
      <c r="E879" s="110"/>
      <c r="F879" s="110" t="s">
        <v>7342</v>
      </c>
      <c r="G879" s="110" t="s">
        <v>13871</v>
      </c>
      <c r="H879" s="110" t="str">
        <f>UPPER(Table3[[#This Row],[Full Name (NEW)]])</f>
        <v>QUEEN CREEK STREET LIGHTING IMPROVEMENT DISTRICT NO. 14 (2002-03)</v>
      </c>
      <c r="I879" s="110"/>
      <c r="J879" s="118"/>
      <c r="K879" s="75" t="s">
        <v>11600</v>
      </c>
      <c r="L879" s="75"/>
      <c r="M879" s="75"/>
      <c r="N879" s="75"/>
      <c r="O879" s="75"/>
    </row>
    <row r="880" spans="1:15" ht="12" outlineLevel="1" x14ac:dyDescent="0.2">
      <c r="A880" s="111">
        <v>6775</v>
      </c>
      <c r="B880" s="111"/>
      <c r="C880" s="110"/>
      <c r="D880" s="110"/>
      <c r="E880" s="110"/>
      <c r="F880" s="110" t="s">
        <v>7345</v>
      </c>
      <c r="G880" s="110" t="s">
        <v>13872</v>
      </c>
      <c r="H880" s="110" t="str">
        <f>UPPER(Table3[[#This Row],[Full Name (NEW)]])</f>
        <v>QUEEN CREEK STREET LIGHTING IMPROVEMENT DISTRICT NO. 15 (2002-04)</v>
      </c>
      <c r="I880" s="110"/>
      <c r="J880" s="118"/>
      <c r="K880" s="75" t="s">
        <v>11600</v>
      </c>
      <c r="L880" s="75"/>
      <c r="M880" s="75"/>
      <c r="N880" s="75"/>
      <c r="O880" s="75"/>
    </row>
    <row r="881" spans="1:15" ht="12" outlineLevel="1" x14ac:dyDescent="0.2">
      <c r="A881" s="111">
        <v>6776</v>
      </c>
      <c r="B881" s="111"/>
      <c r="C881" s="110"/>
      <c r="D881" s="110"/>
      <c r="E881" s="110"/>
      <c r="F881" s="110" t="s">
        <v>7348</v>
      </c>
      <c r="G881" s="110" t="s">
        <v>13873</v>
      </c>
      <c r="H881" s="110" t="str">
        <f>UPPER(Table3[[#This Row],[Full Name (NEW)]])</f>
        <v>QUEEN CREEK STREET LIGHTING IMPROVEMENT DISTRICT NO. 16 (2002-05)</v>
      </c>
      <c r="I881" s="110"/>
      <c r="J881" s="118"/>
      <c r="K881" s="75" t="s">
        <v>11600</v>
      </c>
      <c r="L881" s="75"/>
      <c r="M881" s="75"/>
      <c r="N881" s="75"/>
      <c r="O881" s="75"/>
    </row>
    <row r="882" spans="1:15" ht="12" outlineLevel="1" x14ac:dyDescent="0.2">
      <c r="A882" s="111">
        <v>6777</v>
      </c>
      <c r="B882" s="111"/>
      <c r="C882" s="110"/>
      <c r="D882" s="110"/>
      <c r="E882" s="110"/>
      <c r="F882" s="110" t="s">
        <v>7351</v>
      </c>
      <c r="G882" s="110" t="s">
        <v>13874</v>
      </c>
      <c r="H882" s="110" t="str">
        <f>UPPER(Table3[[#This Row],[Full Name (NEW)]])</f>
        <v>QUEEN CREEK STREET LIGHTING IMPROVEMENT DISTRICT NO. 17 (2002-06)</v>
      </c>
      <c r="I882" s="110"/>
      <c r="J882" s="118"/>
      <c r="K882" s="75" t="s">
        <v>11600</v>
      </c>
      <c r="L882" s="75"/>
      <c r="M882" s="75"/>
      <c r="N882" s="75"/>
      <c r="O882" s="75"/>
    </row>
    <row r="883" spans="1:15" ht="12" outlineLevel="1" x14ac:dyDescent="0.2">
      <c r="A883" s="111">
        <v>6778</v>
      </c>
      <c r="B883" s="111"/>
      <c r="C883" s="110"/>
      <c r="D883" s="110"/>
      <c r="E883" s="110"/>
      <c r="F883" s="110" t="s">
        <v>7354</v>
      </c>
      <c r="G883" s="110" t="s">
        <v>13875</v>
      </c>
      <c r="H883" s="110" t="str">
        <f>UPPER(Table3[[#This Row],[Full Name (NEW)]])</f>
        <v>QUEEN CREEK STREET LIGHTING IMPROVEMENT DISTRICT NO. 18 (2002-07)</v>
      </c>
      <c r="I883" s="110"/>
      <c r="J883" s="118"/>
      <c r="K883" s="75" t="s">
        <v>11600</v>
      </c>
      <c r="L883" s="75"/>
      <c r="M883" s="75"/>
      <c r="N883" s="75"/>
      <c r="O883" s="75"/>
    </row>
    <row r="884" spans="1:15" ht="12" outlineLevel="1" x14ac:dyDescent="0.2">
      <c r="A884" s="111">
        <v>6779</v>
      </c>
      <c r="B884" s="111"/>
      <c r="C884" s="110"/>
      <c r="D884" s="110"/>
      <c r="E884" s="110"/>
      <c r="F884" s="110" t="s">
        <v>7357</v>
      </c>
      <c r="G884" s="110" t="s">
        <v>13876</v>
      </c>
      <c r="H884" s="110" t="str">
        <f>UPPER(Table3[[#This Row],[Full Name (NEW)]])</f>
        <v>QUEEN CREEK STREET LIGHTING IMPROVEMENT DISTRICT NO. 22 (2002-11)</v>
      </c>
      <c r="I884" s="110"/>
      <c r="J884" s="118"/>
      <c r="K884" s="75" t="s">
        <v>11600</v>
      </c>
      <c r="L884" s="75"/>
      <c r="M884" s="75"/>
      <c r="N884" s="75"/>
      <c r="O884" s="75"/>
    </row>
    <row r="885" spans="1:15" ht="12" outlineLevel="1" x14ac:dyDescent="0.2">
      <c r="A885" s="111">
        <v>6780</v>
      </c>
      <c r="B885" s="111"/>
      <c r="C885" s="110"/>
      <c r="D885" s="110"/>
      <c r="E885" s="110"/>
      <c r="F885" s="110" t="s">
        <v>7360</v>
      </c>
      <c r="G885" s="110" t="s">
        <v>13877</v>
      </c>
      <c r="H885" s="110" t="str">
        <f>UPPER(Table3[[#This Row],[Full Name (NEW)]])</f>
        <v>QUEEN CREEK STREET LIGHTING IMPROVEMENT DISTRICT NO. 23 (2002-12)</v>
      </c>
      <c r="I885" s="110"/>
      <c r="J885" s="118"/>
      <c r="K885" s="75" t="s">
        <v>11600</v>
      </c>
      <c r="L885" s="75"/>
      <c r="M885" s="75"/>
      <c r="N885" s="75"/>
      <c r="O885" s="75"/>
    </row>
    <row r="886" spans="1:15" ht="12" outlineLevel="1" x14ac:dyDescent="0.2">
      <c r="A886" s="111">
        <v>6781</v>
      </c>
      <c r="B886" s="111"/>
      <c r="C886" s="110"/>
      <c r="D886" s="110"/>
      <c r="E886" s="110"/>
      <c r="F886" s="110" t="s">
        <v>7363</v>
      </c>
      <c r="G886" s="110" t="s">
        <v>13878</v>
      </c>
      <c r="H886" s="110" t="str">
        <f>UPPER(Table3[[#This Row],[Full Name (NEW)]])</f>
        <v>QUEEN CREEK STREET LIGHTING IMPROVEMENT DISTRICT NO. 25 (2002-14)</v>
      </c>
      <c r="I886" s="110"/>
      <c r="J886" s="118"/>
      <c r="K886" s="75" t="s">
        <v>11600</v>
      </c>
      <c r="L886" s="75"/>
      <c r="M886" s="75"/>
      <c r="N886" s="75"/>
      <c r="O886" s="75"/>
    </row>
    <row r="887" spans="1:15" ht="12" outlineLevel="1" x14ac:dyDescent="0.2">
      <c r="A887" s="111">
        <v>6782</v>
      </c>
      <c r="B887" s="111"/>
      <c r="C887" s="110"/>
      <c r="D887" s="110"/>
      <c r="E887" s="110"/>
      <c r="F887" s="110" t="s">
        <v>7366</v>
      </c>
      <c r="G887" s="110" t="s">
        <v>13879</v>
      </c>
      <c r="H887" s="110" t="str">
        <f>UPPER(Table3[[#This Row],[Full Name (NEW)]])</f>
        <v>QUEEN CREEK STREET LIGHTING IMPROVEMENT DISTRICT NO. 28 (2002-17)</v>
      </c>
      <c r="I887" s="110"/>
      <c r="J887" s="118"/>
      <c r="K887" s="75" t="s">
        <v>11600</v>
      </c>
      <c r="L887" s="75"/>
      <c r="M887" s="75"/>
      <c r="N887" s="75"/>
      <c r="O887" s="75"/>
    </row>
    <row r="888" spans="1:15" ht="12" outlineLevel="1" x14ac:dyDescent="0.2">
      <c r="A888" s="111">
        <v>6783</v>
      </c>
      <c r="B888" s="111"/>
      <c r="C888" s="110"/>
      <c r="D888" s="110"/>
      <c r="E888" s="110"/>
      <c r="F888" s="110" t="s">
        <v>7333</v>
      </c>
      <c r="G888" s="110" t="s">
        <v>13858</v>
      </c>
      <c r="H888" s="110" t="str">
        <f>UPPER(Table3[[#This Row],[Full Name (NEW)]])</f>
        <v>QUEEN CREEK STREET LIGHTING IMPROVEMENT DISTRICT NO. 10 (2001-01)</v>
      </c>
      <c r="I888" s="110"/>
      <c r="J888" s="118"/>
      <c r="K888" s="75" t="s">
        <v>11600</v>
      </c>
      <c r="L888" s="75"/>
      <c r="M888" s="75"/>
      <c r="N888" s="75"/>
      <c r="O888" s="75"/>
    </row>
    <row r="889" spans="1:15" ht="12" outlineLevel="1" x14ac:dyDescent="0.2">
      <c r="A889" s="111">
        <v>6784</v>
      </c>
      <c r="B889" s="111"/>
      <c r="C889" s="110"/>
      <c r="D889" s="110"/>
      <c r="E889" s="110"/>
      <c r="F889" s="110" t="s">
        <v>7375</v>
      </c>
      <c r="G889" s="110" t="s">
        <v>13880</v>
      </c>
      <c r="H889" s="110" t="str">
        <f>UPPER(Table3[[#This Row],[Full Name (NEW)]])</f>
        <v>QUEEN CREEK STREET LIGHTING IMPROVEMENT DISTRICT NO. 21 (2002-10)</v>
      </c>
      <c r="I889" s="110"/>
      <c r="J889" s="118"/>
      <c r="K889" s="75" t="s">
        <v>11600</v>
      </c>
      <c r="L889" s="75"/>
      <c r="M889" s="75"/>
      <c r="N889" s="75"/>
      <c r="O889" s="75"/>
    </row>
    <row r="890" spans="1:15" ht="12" outlineLevel="1" x14ac:dyDescent="0.2">
      <c r="A890" s="111">
        <v>6785</v>
      </c>
      <c r="B890" s="111"/>
      <c r="C890" s="110"/>
      <c r="D890" s="110"/>
      <c r="E890" s="110"/>
      <c r="F890" s="110" t="s">
        <v>7381</v>
      </c>
      <c r="G890" s="110" t="s">
        <v>13881</v>
      </c>
      <c r="H890" s="110" t="str">
        <f>UPPER(Table3[[#This Row],[Full Name (NEW)]])</f>
        <v>QUEEN CREEK STREET LIGHTING IMPROVEMENT DISTRICT NO. 26 (2002-15)</v>
      </c>
      <c r="I890" s="110"/>
      <c r="J890" s="118"/>
      <c r="K890" s="75" t="s">
        <v>11600</v>
      </c>
      <c r="L890" s="75"/>
      <c r="M890" s="75"/>
      <c r="N890" s="75"/>
      <c r="O890" s="75"/>
    </row>
    <row r="891" spans="1:15" ht="12" outlineLevel="1" x14ac:dyDescent="0.2">
      <c r="A891" s="111">
        <v>6786</v>
      </c>
      <c r="B891" s="111"/>
      <c r="C891" s="110"/>
      <c r="D891" s="110"/>
      <c r="E891" s="110"/>
      <c r="F891" s="110" t="s">
        <v>7384</v>
      </c>
      <c r="G891" s="110" t="s">
        <v>13882</v>
      </c>
      <c r="H891" s="110" t="str">
        <f>UPPER(Table3[[#This Row],[Full Name (NEW)]])</f>
        <v>QUEEN CREEK STREET LIGHTING IMPROVEMENT DISTRICT NO. 27 (2002-16)</v>
      </c>
      <c r="I891" s="110"/>
      <c r="J891" s="118"/>
      <c r="K891" s="75" t="s">
        <v>11600</v>
      </c>
      <c r="L891" s="75"/>
      <c r="M891" s="75"/>
      <c r="N891" s="75"/>
      <c r="O891" s="75"/>
    </row>
    <row r="892" spans="1:15" ht="12" outlineLevel="1" x14ac:dyDescent="0.2">
      <c r="A892" s="111">
        <v>6787</v>
      </c>
      <c r="B892" s="111"/>
      <c r="C892" s="110"/>
      <c r="D892" s="110"/>
      <c r="E892" s="110"/>
      <c r="F892" s="110" t="s">
        <v>7387</v>
      </c>
      <c r="G892" s="110" t="s">
        <v>13883</v>
      </c>
      <c r="H892" s="110" t="str">
        <f>UPPER(Table3[[#This Row],[Full Name (NEW)]])</f>
        <v>QUEEN CREEK STREET LIGHTING IMPROVEMENT DISTRICT NO. 29 (2002-18)</v>
      </c>
      <c r="I892" s="110"/>
      <c r="J892" s="118"/>
      <c r="K892" s="75" t="s">
        <v>11600</v>
      </c>
      <c r="L892" s="75"/>
      <c r="M892" s="75"/>
      <c r="N892" s="75"/>
      <c r="O892" s="75"/>
    </row>
    <row r="893" spans="1:15" ht="12" outlineLevel="1" x14ac:dyDescent="0.2">
      <c r="A893" s="111">
        <v>6788</v>
      </c>
      <c r="B893" s="111"/>
      <c r="C893" s="110"/>
      <c r="D893" s="110"/>
      <c r="E893" s="110"/>
      <c r="F893" s="110" t="s">
        <v>7390</v>
      </c>
      <c r="G893" s="110" t="s">
        <v>13884</v>
      </c>
      <c r="H893" s="110" t="str">
        <f>UPPER(Table3[[#This Row],[Full Name (NEW)]])</f>
        <v>QUEEN CREEK STREET LIGHTING IMPROVEMENT DISTRICT NO. 30 (2003-01)</v>
      </c>
      <c r="I893" s="110"/>
      <c r="J893" s="118"/>
      <c r="K893" s="75" t="s">
        <v>11600</v>
      </c>
      <c r="L893" s="75"/>
      <c r="M893" s="75"/>
      <c r="N893" s="75"/>
      <c r="O893" s="75"/>
    </row>
    <row r="894" spans="1:15" ht="12" outlineLevel="1" x14ac:dyDescent="0.2">
      <c r="A894" s="111">
        <v>6789</v>
      </c>
      <c r="B894" s="111"/>
      <c r="C894" s="110"/>
      <c r="D894" s="110"/>
      <c r="E894" s="110"/>
      <c r="F894" s="110" t="s">
        <v>7393</v>
      </c>
      <c r="G894" s="110" t="s">
        <v>13885</v>
      </c>
      <c r="H894" s="110" t="str">
        <f>UPPER(Table3[[#This Row],[Full Name (NEW)]])</f>
        <v>QUEEN CREEK STREET LIGHTING IMPROVEMENT DISTRICT NO. 31 (2003-02)</v>
      </c>
      <c r="I894" s="110"/>
      <c r="J894" s="118"/>
      <c r="K894" s="75" t="s">
        <v>11600</v>
      </c>
      <c r="L894" s="75"/>
      <c r="M894" s="75"/>
      <c r="N894" s="75"/>
      <c r="O894" s="75"/>
    </row>
    <row r="895" spans="1:15" ht="12" outlineLevel="1" x14ac:dyDescent="0.2">
      <c r="A895" s="111">
        <v>6790</v>
      </c>
      <c r="B895" s="111"/>
      <c r="C895" s="110"/>
      <c r="D895" s="110"/>
      <c r="E895" s="110"/>
      <c r="F895" s="110" t="s">
        <v>7396</v>
      </c>
      <c r="G895" s="110" t="s">
        <v>13886</v>
      </c>
      <c r="H895" s="110" t="str">
        <f>UPPER(Table3[[#This Row],[Full Name (NEW)]])</f>
        <v>QUEEN CREEK STREET LIGHTING IMPROVEMENT DISTRICT NO. 32 (2003-03)</v>
      </c>
      <c r="I895" s="110"/>
      <c r="J895" s="118"/>
      <c r="K895" s="75" t="s">
        <v>11600</v>
      </c>
      <c r="L895" s="75"/>
      <c r="M895" s="75"/>
      <c r="N895" s="75"/>
      <c r="O895" s="75"/>
    </row>
    <row r="896" spans="1:15" ht="12" outlineLevel="1" x14ac:dyDescent="0.2">
      <c r="A896" s="111">
        <v>6791</v>
      </c>
      <c r="B896" s="111"/>
      <c r="C896" s="110"/>
      <c r="D896" s="110"/>
      <c r="E896" s="110"/>
      <c r="F896" s="110" t="s">
        <v>7399</v>
      </c>
      <c r="G896" s="110" t="s">
        <v>13887</v>
      </c>
      <c r="H896" s="110" t="str">
        <f>UPPER(Table3[[#This Row],[Full Name (NEW)]])</f>
        <v>QUEEN CREEK STREET LIGHTING IMPROVEMENT DISTRICT NO. 33 (2003-04)</v>
      </c>
      <c r="I896" s="110"/>
      <c r="J896" s="118"/>
      <c r="K896" s="75" t="s">
        <v>11600</v>
      </c>
      <c r="L896" s="75"/>
      <c r="M896" s="75"/>
      <c r="N896" s="75"/>
      <c r="O896" s="75"/>
    </row>
    <row r="897" spans="1:15" ht="12" outlineLevel="1" x14ac:dyDescent="0.2">
      <c r="A897" s="111">
        <v>6792</v>
      </c>
      <c r="B897" s="111"/>
      <c r="C897" s="110"/>
      <c r="D897" s="110"/>
      <c r="E897" s="110"/>
      <c r="F897" s="110" t="s">
        <v>7402</v>
      </c>
      <c r="G897" s="110" t="s">
        <v>13888</v>
      </c>
      <c r="H897" s="110" t="str">
        <f>UPPER(Table3[[#This Row],[Full Name (NEW)]])</f>
        <v>QUEEN CREEK STREET LIGHTING IMPROVEMENT DISTRICT NO. 34 (2003-05)</v>
      </c>
      <c r="I897" s="110"/>
      <c r="J897" s="118"/>
      <c r="K897" s="75" t="s">
        <v>11600</v>
      </c>
      <c r="L897" s="75"/>
      <c r="M897" s="75"/>
      <c r="N897" s="75"/>
      <c r="O897" s="75"/>
    </row>
    <row r="898" spans="1:15" ht="12" outlineLevel="1" x14ac:dyDescent="0.2">
      <c r="A898" s="111">
        <v>6793</v>
      </c>
      <c r="B898" s="111"/>
      <c r="C898" s="110"/>
      <c r="D898" s="110"/>
      <c r="E898" s="110"/>
      <c r="F898" s="110" t="s">
        <v>7405</v>
      </c>
      <c r="G898" s="110" t="s">
        <v>13889</v>
      </c>
      <c r="H898" s="110" t="str">
        <f>UPPER(Table3[[#This Row],[Full Name (NEW)]])</f>
        <v>QUEEN CREEK STREET LIGHTING IMPROVEMENT DISTRICT NO. 35 (2003-06)</v>
      </c>
      <c r="I898" s="110"/>
      <c r="J898" s="118"/>
      <c r="K898" s="75" t="s">
        <v>11600</v>
      </c>
      <c r="L898" s="75"/>
      <c r="M898" s="75"/>
      <c r="N898" s="75"/>
      <c r="O898" s="75"/>
    </row>
    <row r="899" spans="1:15" ht="12" outlineLevel="1" x14ac:dyDescent="0.2">
      <c r="A899" s="111">
        <v>6794</v>
      </c>
      <c r="B899" s="111"/>
      <c r="C899" s="110"/>
      <c r="D899" s="110"/>
      <c r="E899" s="110"/>
      <c r="F899" s="110" t="s">
        <v>7408</v>
      </c>
      <c r="G899" s="110" t="s">
        <v>13890</v>
      </c>
      <c r="H899" s="110" t="str">
        <f>UPPER(Table3[[#This Row],[Full Name (NEW)]])</f>
        <v>QUEEN CREEK STREET LIGHTING IMPROVEMENT DISTRICT NO. 36 (2003-07)</v>
      </c>
      <c r="I899" s="110"/>
      <c r="J899" s="118"/>
      <c r="K899" s="75" t="s">
        <v>11600</v>
      </c>
      <c r="L899" s="75"/>
      <c r="M899" s="75"/>
      <c r="N899" s="75"/>
      <c r="O899" s="75"/>
    </row>
    <row r="900" spans="1:15" ht="12" outlineLevel="1" x14ac:dyDescent="0.2">
      <c r="A900" s="111">
        <v>6795</v>
      </c>
      <c r="B900" s="111"/>
      <c r="C900" s="110"/>
      <c r="D900" s="110"/>
      <c r="E900" s="110"/>
      <c r="F900" s="110" t="s">
        <v>7429</v>
      </c>
      <c r="G900" s="110" t="s">
        <v>13891</v>
      </c>
      <c r="H900" s="110" t="str">
        <f>UPPER(Table3[[#This Row],[Full Name (NEW)]])</f>
        <v>QUEEN CREEK STREET LIGHTING IMPROVEMENT DISTRICT NO. 38 (2004-02)</v>
      </c>
      <c r="I900" s="110"/>
      <c r="J900" s="118"/>
      <c r="K900" s="75" t="s">
        <v>11600</v>
      </c>
      <c r="L900" s="75"/>
      <c r="M900" s="75"/>
      <c r="N900" s="75"/>
      <c r="O900" s="75"/>
    </row>
    <row r="901" spans="1:15" ht="12" outlineLevel="1" x14ac:dyDescent="0.2">
      <c r="A901" s="111">
        <v>6796</v>
      </c>
      <c r="B901" s="111"/>
      <c r="C901" s="110"/>
      <c r="D901" s="110"/>
      <c r="E901" s="110"/>
      <c r="F901" s="110" t="s">
        <v>7432</v>
      </c>
      <c r="G901" s="110" t="s">
        <v>13892</v>
      </c>
      <c r="H901" s="110" t="str">
        <f>UPPER(Table3[[#This Row],[Full Name (NEW)]])</f>
        <v>QUEEN CREEK STREET LIGHTING IMPROVEMENT DISTRICT NO. 44 (2005-01)</v>
      </c>
      <c r="I901" s="110"/>
      <c r="J901" s="118"/>
      <c r="K901" s="75" t="s">
        <v>11600</v>
      </c>
      <c r="L901" s="75"/>
      <c r="M901" s="75"/>
      <c r="N901" s="75"/>
      <c r="O901" s="75"/>
    </row>
    <row r="902" spans="1:15" ht="12" outlineLevel="1" x14ac:dyDescent="0.2">
      <c r="A902" s="111">
        <v>6797</v>
      </c>
      <c r="B902" s="111"/>
      <c r="C902" s="110"/>
      <c r="D902" s="110"/>
      <c r="E902" s="110"/>
      <c r="F902" s="110" t="s">
        <v>7453</v>
      </c>
      <c r="G902" s="110" t="s">
        <v>13859</v>
      </c>
      <c r="H902" s="110" t="str">
        <f>UPPER(Table3[[#This Row],[Full Name (NEW)]])</f>
        <v>QUEEN CREEK STREET LIGHTING IMPROVEMENT DISTRICT NO. 45 (2005-02)</v>
      </c>
      <c r="I902" s="110"/>
      <c r="J902" s="118"/>
      <c r="K902" s="75" t="s">
        <v>11600</v>
      </c>
      <c r="L902" s="75"/>
      <c r="M902" s="75"/>
      <c r="N902" s="75"/>
      <c r="O902" s="75"/>
    </row>
    <row r="903" spans="1:15" ht="12" outlineLevel="1" x14ac:dyDescent="0.2">
      <c r="A903" s="111">
        <v>6798</v>
      </c>
      <c r="B903" s="111"/>
      <c r="C903" s="110"/>
      <c r="D903" s="110"/>
      <c r="E903" s="110"/>
      <c r="F903" s="110" t="s">
        <v>7435</v>
      </c>
      <c r="G903" s="110" t="s">
        <v>13860</v>
      </c>
      <c r="H903" s="110" t="str">
        <f>UPPER(Table3[[#This Row],[Full Name (NEW)]])</f>
        <v>QUEEN CREEK STREET LIGHTING IMPROVEMENT DISTRICT NO. 46 (2005-03)</v>
      </c>
      <c r="I903" s="110"/>
      <c r="J903" s="118"/>
      <c r="K903" s="75" t="s">
        <v>11600</v>
      </c>
      <c r="L903" s="75"/>
      <c r="M903" s="75"/>
      <c r="N903" s="75"/>
      <c r="O903" s="75"/>
    </row>
    <row r="904" spans="1:15" ht="12" outlineLevel="1" x14ac:dyDescent="0.2">
      <c r="A904" s="111">
        <v>6799</v>
      </c>
      <c r="B904" s="111"/>
      <c r="C904" s="110"/>
      <c r="D904" s="110"/>
      <c r="E904" s="110"/>
      <c r="F904" s="110" t="s">
        <v>7456</v>
      </c>
      <c r="G904" s="110" t="s">
        <v>13861</v>
      </c>
      <c r="H904" s="110" t="str">
        <f>UPPER(Table3[[#This Row],[Full Name (NEW)]])</f>
        <v>QUEEN CREEK STREET LIGHTING IMPROVEMENT DISTRICT NO. 47 (2005-04)</v>
      </c>
      <c r="I904" s="110"/>
      <c r="J904" s="118"/>
      <c r="K904" s="75" t="s">
        <v>11600</v>
      </c>
      <c r="L904" s="75"/>
      <c r="M904" s="75"/>
      <c r="N904" s="75"/>
      <c r="O904" s="75"/>
    </row>
    <row r="905" spans="1:15" ht="12" outlineLevel="1" x14ac:dyDescent="0.2">
      <c r="A905" s="111">
        <v>6800</v>
      </c>
      <c r="B905" s="111"/>
      <c r="C905" s="110"/>
      <c r="D905" s="110"/>
      <c r="E905" s="110"/>
      <c r="F905" s="110" t="s">
        <v>7438</v>
      </c>
      <c r="G905" s="110" t="s">
        <v>13862</v>
      </c>
      <c r="H905" s="110" t="str">
        <f>UPPER(Table3[[#This Row],[Full Name (NEW)]])</f>
        <v>QUEEN CREEK STREET LIGHTING IMPROVEMENT DISTRICT NO. 48 (2006-01)</v>
      </c>
      <c r="I905" s="110"/>
      <c r="J905" s="118"/>
      <c r="K905" s="75" t="s">
        <v>11600</v>
      </c>
      <c r="L905" s="75"/>
      <c r="M905" s="75"/>
      <c r="N905" s="75"/>
      <c r="O905" s="75"/>
    </row>
    <row r="906" spans="1:15" ht="12" outlineLevel="1" x14ac:dyDescent="0.2">
      <c r="A906" s="111">
        <v>6801</v>
      </c>
      <c r="B906" s="111"/>
      <c r="C906" s="110"/>
      <c r="D906" s="110"/>
      <c r="E906" s="110"/>
      <c r="F906" s="110" t="s">
        <v>7441</v>
      </c>
      <c r="G906" s="110" t="s">
        <v>13863</v>
      </c>
      <c r="H906" s="110" t="str">
        <f>UPPER(Table3[[#This Row],[Full Name (NEW)]])</f>
        <v>QUEEN CREEK STREET LIGHTING IMPROVEMENT DISTRICT NO. 49 (2006-02)</v>
      </c>
      <c r="I906" s="110"/>
      <c r="J906" s="118"/>
      <c r="K906" s="75" t="s">
        <v>11600</v>
      </c>
      <c r="L906" s="75"/>
      <c r="M906" s="75"/>
      <c r="N906" s="75"/>
      <c r="O906" s="75"/>
    </row>
    <row r="907" spans="1:15" ht="12" outlineLevel="1" x14ac:dyDescent="0.2">
      <c r="A907" s="111">
        <v>6802</v>
      </c>
      <c r="B907" s="111"/>
      <c r="C907" s="110"/>
      <c r="D907" s="110"/>
      <c r="E907" s="110"/>
      <c r="F907" s="110" t="s">
        <v>7444</v>
      </c>
      <c r="G907" s="110" t="s">
        <v>13864</v>
      </c>
      <c r="H907" s="110" t="str">
        <f>UPPER(Table3[[#This Row],[Full Name (NEW)]])</f>
        <v>QUEEN CREEK STREET LIGHTING IMPROVEMENT DISTRICT NO. 50 (2006-03)</v>
      </c>
      <c r="I907" s="110"/>
      <c r="J907" s="118"/>
      <c r="K907" s="75" t="s">
        <v>11600</v>
      </c>
      <c r="L907" s="75"/>
      <c r="M907" s="75"/>
      <c r="N907" s="75"/>
      <c r="O907" s="75"/>
    </row>
    <row r="908" spans="1:15" ht="12" outlineLevel="1" x14ac:dyDescent="0.2">
      <c r="A908" s="111">
        <v>6803</v>
      </c>
      <c r="B908" s="111"/>
      <c r="C908" s="110"/>
      <c r="D908" s="110"/>
      <c r="E908" s="110"/>
      <c r="F908" s="110" t="s">
        <v>7447</v>
      </c>
      <c r="G908" s="110" t="s">
        <v>13865</v>
      </c>
      <c r="H908" s="110" t="str">
        <f>UPPER(Table3[[#This Row],[Full Name (NEW)]])</f>
        <v>QUEEN CREEK STREET LIGHTING IMPROVEMENT DISTRICT NO. 51 (2006-04)</v>
      </c>
      <c r="I908" s="110"/>
      <c r="J908" s="118"/>
      <c r="K908" s="75" t="s">
        <v>11600</v>
      </c>
      <c r="L908" s="75"/>
      <c r="M908" s="75"/>
      <c r="N908" s="75"/>
      <c r="O908" s="75"/>
    </row>
    <row r="909" spans="1:15" ht="12" outlineLevel="1" x14ac:dyDescent="0.2">
      <c r="A909" s="111">
        <v>6804</v>
      </c>
      <c r="B909" s="111"/>
      <c r="C909" s="110"/>
      <c r="D909" s="110"/>
      <c r="E909" s="110"/>
      <c r="F909" s="110" t="s">
        <v>7450</v>
      </c>
      <c r="G909" s="110" t="s">
        <v>13866</v>
      </c>
      <c r="H909" s="110" t="str">
        <f>UPPER(Table3[[#This Row],[Full Name (NEW)]])</f>
        <v>QUEEN CREEK STREET LIGHTING IMPROVEMENT DISTRICT NO. 52 (2006-05)</v>
      </c>
      <c r="I909" s="110"/>
      <c r="J909" s="118"/>
      <c r="K909" s="75" t="s">
        <v>11600</v>
      </c>
      <c r="L909" s="75"/>
      <c r="M909" s="75"/>
      <c r="N909" s="75"/>
      <c r="O909" s="75"/>
    </row>
    <row r="910" spans="1:15" ht="12" outlineLevel="1" x14ac:dyDescent="0.2">
      <c r="A910" s="111">
        <v>6805</v>
      </c>
      <c r="B910" s="111"/>
      <c r="C910" s="110"/>
      <c r="D910" s="110"/>
      <c r="E910" s="110"/>
      <c r="F910" s="110" t="s">
        <v>7423</v>
      </c>
      <c r="G910" s="110" t="s">
        <v>13910</v>
      </c>
      <c r="H910" s="110" t="str">
        <f>UPPER(Table3[[#This Row],[Full Name (NEW)]])</f>
        <v>QUEEN CREEK CORTINA STREET LIGHTING IMPROVEMENT DISTRICT NO. 42 (2004-06)</v>
      </c>
      <c r="I910" s="110"/>
      <c r="J910" s="118"/>
      <c r="K910" s="75" t="s">
        <v>11600</v>
      </c>
      <c r="L910" s="75"/>
      <c r="M910" s="75"/>
      <c r="N910" s="75"/>
      <c r="O910" s="75"/>
    </row>
    <row r="911" spans="1:15" ht="12" outlineLevel="1" x14ac:dyDescent="0.2">
      <c r="A911" s="111">
        <v>6806</v>
      </c>
      <c r="B911" s="111"/>
      <c r="C911" s="110"/>
      <c r="D911" s="110"/>
      <c r="E911" s="110"/>
      <c r="F911" s="110" t="s">
        <v>7426</v>
      </c>
      <c r="G911" s="110" t="s">
        <v>13911</v>
      </c>
      <c r="H911" s="110" t="str">
        <f>UPPER(Table3[[#This Row],[Full Name (NEW)]])</f>
        <v>QUEEN CREEK CORTINA STREET LIGHTING IMPROVEMENT DISTRICT NO. 43 (2004-07)</v>
      </c>
      <c r="I911" s="110"/>
      <c r="J911" s="118"/>
      <c r="K911" s="75" t="s">
        <v>11600</v>
      </c>
      <c r="L911" s="75"/>
      <c r="M911" s="75"/>
      <c r="N911" s="75"/>
      <c r="O911" s="75"/>
    </row>
    <row r="912" spans="1:15" ht="12" outlineLevel="1" x14ac:dyDescent="0.2">
      <c r="A912" s="111">
        <v>6807</v>
      </c>
      <c r="B912" s="111"/>
      <c r="C912" s="110"/>
      <c r="D912" s="110"/>
      <c r="E912" s="110"/>
      <c r="F912" s="110" t="s">
        <v>7411</v>
      </c>
      <c r="G912" s="110" t="s">
        <v>13909</v>
      </c>
      <c r="H912" s="110" t="str">
        <f>UPPER(Table3[[#This Row],[Full Name (NEW)]])</f>
        <v>QUEEN CREEK MONTELENA STREET LIGHTING IMPROVEMENT DISTRICT NO. 37 (2004-01)</v>
      </c>
      <c r="I912" s="110"/>
      <c r="J912" s="118"/>
      <c r="K912" s="75" t="s">
        <v>11600</v>
      </c>
      <c r="L912" s="75"/>
      <c r="M912" s="75"/>
      <c r="N912" s="75"/>
      <c r="O912" s="75"/>
    </row>
    <row r="913" spans="1:15" ht="12" outlineLevel="1" x14ac:dyDescent="0.2">
      <c r="A913" s="111">
        <v>6808</v>
      </c>
      <c r="B913" s="111"/>
      <c r="C913" s="110"/>
      <c r="D913" s="110"/>
      <c r="E913" s="110"/>
      <c r="F913" s="110" t="s">
        <v>7414</v>
      </c>
      <c r="G913" s="110" t="s">
        <v>13906</v>
      </c>
      <c r="H913" s="110" t="str">
        <f>UPPER(Table3[[#This Row],[Full Name (NEW)]])</f>
        <v>QUEEN CREEK VILLAGES STREET LIGHTING IMPROVEMENT DISTRICT NO. 39 (2004-03)</v>
      </c>
      <c r="I913" s="110"/>
      <c r="J913" s="118"/>
      <c r="K913" s="75" t="s">
        <v>11600</v>
      </c>
      <c r="L913" s="75"/>
      <c r="M913" s="75"/>
      <c r="N913" s="75"/>
      <c r="O913" s="75"/>
    </row>
    <row r="914" spans="1:15" ht="12" outlineLevel="1" x14ac:dyDescent="0.2">
      <c r="A914" s="111">
        <v>6809</v>
      </c>
      <c r="B914" s="111"/>
      <c r="C914" s="110"/>
      <c r="D914" s="110"/>
      <c r="E914" s="110"/>
      <c r="F914" s="110" t="s">
        <v>7417</v>
      </c>
      <c r="G914" s="110" t="s">
        <v>13907</v>
      </c>
      <c r="H914" s="110" t="str">
        <f>UPPER(Table3[[#This Row],[Full Name (NEW)]])</f>
        <v>QUEEN CREEK VILLAGES STREET LIGHTING IMPROVEMENT DISTRICT NO. 40 (2004-04)</v>
      </c>
      <c r="I914" s="110"/>
      <c r="J914" s="118"/>
      <c r="K914" s="75" t="s">
        <v>11600</v>
      </c>
      <c r="L914" s="75"/>
      <c r="M914" s="75"/>
      <c r="N914" s="75"/>
      <c r="O914" s="75"/>
    </row>
    <row r="915" spans="1:15" ht="12" outlineLevel="1" x14ac:dyDescent="0.2">
      <c r="A915" s="111">
        <v>6810</v>
      </c>
      <c r="B915" s="111"/>
      <c r="C915" s="110"/>
      <c r="D915" s="110"/>
      <c r="E915" s="110"/>
      <c r="F915" s="110" t="s">
        <v>7420</v>
      </c>
      <c r="G915" s="110" t="s">
        <v>13908</v>
      </c>
      <c r="H915" s="110" t="str">
        <f>UPPER(Table3[[#This Row],[Full Name (NEW)]])</f>
        <v>QUEEN CREEK VILLAGES STREET LIGHTING IMPROVEMENT DISTRICT NO. 41 (2004-05)</v>
      </c>
      <c r="I915" s="110"/>
      <c r="J915" s="118"/>
      <c r="K915" s="75" t="s">
        <v>11600</v>
      </c>
      <c r="L915" s="75"/>
      <c r="M915" s="75"/>
      <c r="N915" s="75"/>
      <c r="O915" s="75"/>
    </row>
    <row r="916" spans="1:15" ht="12" outlineLevel="1" x14ac:dyDescent="0.2">
      <c r="A916" s="111">
        <v>6811</v>
      </c>
      <c r="B916" s="111"/>
      <c r="C916" s="110"/>
      <c r="D916" s="110"/>
      <c r="E916" s="110"/>
      <c r="F916" s="110" t="s">
        <v>7369</v>
      </c>
      <c r="G916" s="110" t="s">
        <v>13904</v>
      </c>
      <c r="H916" s="110" t="str">
        <f>UPPER(Table3[[#This Row],[Full Name (NEW)]])</f>
        <v>QUEEN CREEK STREET LIGHTING IMPROVEMENT DISTRICT NO. 19 (2002-08)</v>
      </c>
      <c r="I916" s="110"/>
      <c r="J916" s="118"/>
      <c r="K916" s="75" t="s">
        <v>11600</v>
      </c>
      <c r="L916" s="75"/>
      <c r="M916" s="75"/>
      <c r="N916" s="75"/>
      <c r="O916" s="75"/>
    </row>
    <row r="917" spans="1:15" ht="12" outlineLevel="1" x14ac:dyDescent="0.2">
      <c r="A917" s="111">
        <v>6812</v>
      </c>
      <c r="B917" s="111"/>
      <c r="C917" s="110"/>
      <c r="D917" s="110"/>
      <c r="E917" s="110"/>
      <c r="F917" s="110" t="s">
        <v>7372</v>
      </c>
      <c r="G917" s="110" t="s">
        <v>13905</v>
      </c>
      <c r="H917" s="110" t="str">
        <f>UPPER(Table3[[#This Row],[Full Name (NEW)]])</f>
        <v>QUEEN CREEK STREET LIGHTING IMPROVEMENT DISTRICT NO. 20 (2002-09)</v>
      </c>
      <c r="I917" s="110"/>
      <c r="J917" s="118"/>
      <c r="K917" s="75" t="s">
        <v>11600</v>
      </c>
      <c r="L917" s="75"/>
      <c r="M917" s="75"/>
      <c r="N917" s="75"/>
      <c r="O917" s="75"/>
    </row>
    <row r="918" spans="1:15" ht="12" outlineLevel="1" x14ac:dyDescent="0.2">
      <c r="A918" s="111">
        <v>6813</v>
      </c>
      <c r="B918" s="111"/>
      <c r="C918" s="110"/>
      <c r="D918" s="110"/>
      <c r="E918" s="110"/>
      <c r="F918" s="110" t="s">
        <v>5915</v>
      </c>
      <c r="G918" s="110" t="s">
        <v>13893</v>
      </c>
      <c r="H918" s="110" t="str">
        <f>UPPER(Table3[[#This Row],[Full Name (NEW)]])</f>
        <v>QUEEN CREEK RANCHETTES II STREET LIGHTING IMPROVEMENT DISTRICT NO. 2</v>
      </c>
      <c r="I918" s="110"/>
      <c r="J918" s="118"/>
      <c r="K918" s="75" t="s">
        <v>11600</v>
      </c>
      <c r="L918" s="75"/>
      <c r="M918" s="75"/>
      <c r="N918" s="75"/>
      <c r="O918" s="75"/>
    </row>
    <row r="919" spans="1:15" ht="12" outlineLevel="1" x14ac:dyDescent="0.2">
      <c r="A919" s="111">
        <v>6814</v>
      </c>
      <c r="B919" s="111"/>
      <c r="C919" s="110"/>
      <c r="D919" s="110"/>
      <c r="E919" s="110"/>
      <c r="F919" s="110" t="s">
        <v>5919</v>
      </c>
      <c r="G919" s="110" t="s">
        <v>13894</v>
      </c>
      <c r="H919" s="110" t="str">
        <f>UPPER(Table3[[#This Row],[Full Name (NEW)]])</f>
        <v>QUEEN CREEK RANCHETTES II STREET LIGHTING IMPROVEMENT DISTRICT NO. 3</v>
      </c>
      <c r="I919" s="110"/>
      <c r="J919" s="118"/>
      <c r="K919" s="75" t="s">
        <v>11600</v>
      </c>
      <c r="L919" s="75"/>
      <c r="M919" s="75"/>
      <c r="N919" s="75"/>
      <c r="O919" s="75"/>
    </row>
    <row r="920" spans="1:15" ht="12" outlineLevel="1" x14ac:dyDescent="0.2">
      <c r="A920" s="111">
        <v>6815</v>
      </c>
      <c r="B920" s="111"/>
      <c r="C920" s="110"/>
      <c r="D920" s="110"/>
      <c r="E920" s="110"/>
      <c r="F920" s="110" t="s">
        <v>4871</v>
      </c>
      <c r="G920" s="110" t="s">
        <v>13896</v>
      </c>
      <c r="H920" s="110" t="str">
        <f>UPPER(Table3[[#This Row],[Full Name (NEW)]])</f>
        <v>QUEEN CREEK STREET LIGHTING IMPROVEMENT DISTRICT 1992-01</v>
      </c>
      <c r="I920" s="110"/>
      <c r="J920" s="118"/>
      <c r="K920" s="75" t="s">
        <v>11600</v>
      </c>
      <c r="L920" s="75"/>
      <c r="M920" s="75"/>
      <c r="N920" s="75"/>
      <c r="O920" s="75"/>
    </row>
    <row r="921" spans="1:15" ht="12" outlineLevel="1" x14ac:dyDescent="0.2">
      <c r="A921" s="111">
        <v>6816</v>
      </c>
      <c r="B921" s="111"/>
      <c r="C921" s="110"/>
      <c r="D921" s="110"/>
      <c r="E921" s="110"/>
      <c r="F921" s="110" t="s">
        <v>7495</v>
      </c>
      <c r="G921" s="110" t="s">
        <v>13895</v>
      </c>
      <c r="H921" s="110" t="str">
        <f>UPPER(Table3[[#This Row],[Full Name (NEW)]])</f>
        <v>QUEEN CREEK STREET LIGHTING IMPROVEMENT DISTRICT</v>
      </c>
      <c r="I921" s="110"/>
      <c r="J921" s="118"/>
      <c r="K921" s="75" t="s">
        <v>11600</v>
      </c>
      <c r="L921" s="75"/>
      <c r="M921" s="75"/>
      <c r="N921" s="75"/>
      <c r="O921" s="75"/>
    </row>
    <row r="922" spans="1:15" ht="12" outlineLevel="1" x14ac:dyDescent="0.2">
      <c r="A922" s="111">
        <v>6817</v>
      </c>
      <c r="B922" s="111"/>
      <c r="C922" s="110"/>
      <c r="D922" s="110"/>
      <c r="E922" s="110"/>
      <c r="F922" s="110" t="s">
        <v>7474</v>
      </c>
      <c r="G922" s="110" t="s">
        <v>13900</v>
      </c>
      <c r="H922" s="110" t="str">
        <f>UPPER(Table3[[#This Row],[Full Name (NEW)]])</f>
        <v>QUEEN CREEK STREET LIGHTING IMPROVEMENT DISTRICT NO. 60</v>
      </c>
      <c r="I922" s="110"/>
      <c r="J922" s="118"/>
      <c r="K922" s="75" t="s">
        <v>11600</v>
      </c>
      <c r="L922" s="75"/>
      <c r="M922" s="75"/>
      <c r="N922" s="75"/>
      <c r="O922" s="75"/>
    </row>
    <row r="923" spans="1:15" ht="12" outlineLevel="1" x14ac:dyDescent="0.2">
      <c r="A923" s="111">
        <v>6818</v>
      </c>
      <c r="B923" s="111"/>
      <c r="C923" s="110"/>
      <c r="D923" s="110"/>
      <c r="E923" s="110"/>
      <c r="F923" s="110" t="s">
        <v>7459</v>
      </c>
      <c r="G923" s="110" t="s">
        <v>13901</v>
      </c>
      <c r="H923" s="110" t="str">
        <f>UPPER(Table3[[#This Row],[Full Name (NEW)]])</f>
        <v>QUEEN CREEK STREET LIGHTING IMPROVEMENT DISTRICT NO. 53</v>
      </c>
      <c r="I923" s="110"/>
      <c r="J923" s="118"/>
      <c r="K923" s="75" t="s">
        <v>11600</v>
      </c>
      <c r="L923" s="75"/>
      <c r="M923" s="75"/>
      <c r="N923" s="75"/>
      <c r="O923" s="75"/>
    </row>
    <row r="924" spans="1:15" ht="12" outlineLevel="1" x14ac:dyDescent="0.2">
      <c r="A924" s="111">
        <v>6819</v>
      </c>
      <c r="B924" s="111"/>
      <c r="C924" s="110"/>
      <c r="D924" s="110"/>
      <c r="E924" s="110"/>
      <c r="F924" s="110" t="s">
        <v>7319</v>
      </c>
      <c r="G924" s="110" t="s">
        <v>13897</v>
      </c>
      <c r="H924" s="110" t="str">
        <f>UPPER(Table3[[#This Row],[Full Name (NEW)]])</f>
        <v>QUEEN CREEK STREET LIGHTING IMPROVEMENT DISTRICT NO. 6 (1999-01)</v>
      </c>
      <c r="I924" s="110"/>
      <c r="J924" s="118"/>
      <c r="K924" s="75" t="s">
        <v>11600</v>
      </c>
      <c r="L924" s="75"/>
      <c r="M924" s="75"/>
      <c r="N924" s="75"/>
      <c r="O924" s="75"/>
    </row>
    <row r="925" spans="1:15" ht="12" outlineLevel="1" x14ac:dyDescent="0.2">
      <c r="A925" s="111">
        <v>6820</v>
      </c>
      <c r="B925" s="111"/>
      <c r="C925" s="110"/>
      <c r="D925" s="110"/>
      <c r="E925" s="110"/>
      <c r="F925" s="110" t="s">
        <v>7316</v>
      </c>
      <c r="G925" s="110" t="s">
        <v>13898</v>
      </c>
      <c r="H925" s="110" t="str">
        <f>UPPER(Table3[[#This Row],[Full Name (NEW)]])</f>
        <v>QUEEN CREEK STREET LIGHTING IMPROVEMENT DISTRICT NO. 7 (1999-02)</v>
      </c>
      <c r="I925" s="110"/>
      <c r="J925" s="118"/>
      <c r="K925" s="75" t="s">
        <v>11600</v>
      </c>
      <c r="L925" s="75"/>
      <c r="M925" s="75"/>
      <c r="N925" s="75"/>
      <c r="O925" s="75"/>
    </row>
    <row r="926" spans="1:15" ht="12" outlineLevel="1" x14ac:dyDescent="0.2">
      <c r="A926" s="111">
        <v>6821</v>
      </c>
      <c r="B926" s="111"/>
      <c r="C926" s="110"/>
      <c r="D926" s="110"/>
      <c r="E926" s="110"/>
      <c r="F926" s="110" t="s">
        <v>7462</v>
      </c>
      <c r="G926" s="110" t="s">
        <v>13902</v>
      </c>
      <c r="H926" s="110" t="str">
        <f>UPPER(Table3[[#This Row],[Full Name (NEW)]])</f>
        <v>QUEEN CREEK STREET LIGHTING IMPROVEMENT DISTRICT NO. 54</v>
      </c>
      <c r="I926" s="110"/>
      <c r="J926" s="118"/>
      <c r="K926" s="75" t="s">
        <v>11600</v>
      </c>
      <c r="L926" s="75"/>
      <c r="M926" s="75"/>
      <c r="N926" s="75"/>
      <c r="O926" s="75"/>
    </row>
    <row r="927" spans="1:15" ht="12" outlineLevel="1" x14ac:dyDescent="0.2">
      <c r="A927" s="111">
        <v>6822</v>
      </c>
      <c r="B927" s="111"/>
      <c r="C927" s="110"/>
      <c r="D927" s="110"/>
      <c r="E927" s="110"/>
      <c r="F927" s="110" t="s">
        <v>7465</v>
      </c>
      <c r="G927" s="110" t="s">
        <v>13903</v>
      </c>
      <c r="H927" s="110" t="str">
        <f>UPPER(Table3[[#This Row],[Full Name (NEW)]])</f>
        <v>QUEEN CREEK STREET LIGHTING IMPROVEMENT DISTRICT NO. 55</v>
      </c>
      <c r="I927" s="110"/>
      <c r="J927" s="118"/>
      <c r="K927" s="75" t="s">
        <v>11600</v>
      </c>
      <c r="L927" s="75"/>
      <c r="M927" s="75"/>
      <c r="N927" s="75"/>
      <c r="O927" s="75"/>
    </row>
    <row r="928" spans="1:15" ht="12" outlineLevel="1" x14ac:dyDescent="0.2">
      <c r="A928" s="111">
        <v>6824</v>
      </c>
      <c r="B928" s="111"/>
      <c r="C928" s="110"/>
      <c r="D928" s="110"/>
      <c r="E928" s="110"/>
      <c r="F928" s="110" t="s">
        <v>3984</v>
      </c>
      <c r="G928" s="110" t="s">
        <v>13975</v>
      </c>
      <c r="H928" s="110" t="str">
        <f>UPPER(Table3[[#This Row],[Full Name (NEW)]])</f>
        <v>ROYAL OAK STREET LIGHTING IMPROVEMENT DISTRICT</v>
      </c>
      <c r="I928" s="110"/>
      <c r="J928" s="118"/>
      <c r="K928" s="75" t="s">
        <v>10892</v>
      </c>
      <c r="L928" s="75"/>
      <c r="M928" s="75"/>
      <c r="N928" s="75"/>
      <c r="O928" s="75"/>
    </row>
    <row r="929" spans="1:15" ht="12" outlineLevel="1" x14ac:dyDescent="0.2">
      <c r="A929" s="111">
        <v>6825</v>
      </c>
      <c r="B929" s="111"/>
      <c r="C929" s="110"/>
      <c r="D929" s="110"/>
      <c r="E929" s="110"/>
      <c r="F929" s="110" t="s">
        <v>7294</v>
      </c>
      <c r="G929" s="110" t="s">
        <v>13976</v>
      </c>
      <c r="H929" s="110" t="str">
        <f>UPPER(Table3[[#This Row],[Full Name (NEW)]])</f>
        <v>SAGEWOOD STREET LIGHTING IMPROVEMENT DISTRICT</v>
      </c>
      <c r="I929" s="110"/>
      <c r="J929" s="118"/>
      <c r="K929" s="75" t="s">
        <v>11579</v>
      </c>
      <c r="L929" s="75"/>
      <c r="M929" s="75"/>
      <c r="N929" s="75"/>
      <c r="O929" s="75"/>
    </row>
    <row r="930" spans="1:15" ht="12" outlineLevel="1" x14ac:dyDescent="0.2">
      <c r="A930" s="111">
        <v>6826</v>
      </c>
      <c r="B930" s="111"/>
      <c r="C930" s="110"/>
      <c r="D930" s="110"/>
      <c r="E930" s="110"/>
      <c r="F930" s="110" t="s">
        <v>7297</v>
      </c>
      <c r="G930" s="110" t="s">
        <v>13977</v>
      </c>
      <c r="H930" s="110" t="str">
        <f>UPPER(Table3[[#This Row],[Full Name (NEW)]])</f>
        <v>SAGEWOOD STREET LIGHTING IMPROVEMENT DISTRICT NO. 2</v>
      </c>
      <c r="I930" s="110"/>
      <c r="J930" s="118"/>
      <c r="K930" s="75" t="s">
        <v>11579</v>
      </c>
      <c r="L930" s="75"/>
      <c r="M930" s="75"/>
      <c r="N930" s="75"/>
      <c r="O930" s="75"/>
    </row>
    <row r="931" spans="1:15" ht="12" outlineLevel="1" x14ac:dyDescent="0.2">
      <c r="A931" s="111">
        <v>6827</v>
      </c>
      <c r="B931" s="111"/>
      <c r="C931" s="110"/>
      <c r="D931" s="110"/>
      <c r="E931" s="110"/>
      <c r="F931" s="110" t="s">
        <v>7285</v>
      </c>
      <c r="G931" s="110" t="s">
        <v>13978</v>
      </c>
      <c r="H931" s="110" t="str">
        <f>UPPER(Table3[[#This Row],[Full Name (NEW)]])</f>
        <v>SAGUARO VISTA ESTATES STREET LIGHTING IMPROVEMENT DISTRICT</v>
      </c>
      <c r="I931" s="110"/>
      <c r="J931" s="118"/>
      <c r="K931" s="75" t="s">
        <v>11579</v>
      </c>
      <c r="L931" s="75"/>
      <c r="M931" s="75"/>
      <c r="N931" s="75"/>
      <c r="O931" s="75"/>
    </row>
    <row r="932" spans="1:15" ht="12" outlineLevel="1" x14ac:dyDescent="0.2">
      <c r="A932" s="111">
        <v>6828</v>
      </c>
      <c r="B932" s="111"/>
      <c r="C932" s="110"/>
      <c r="D932" s="110"/>
      <c r="E932" s="110"/>
      <c r="F932" s="110" t="s">
        <v>7224</v>
      </c>
      <c r="G932" s="110" t="s">
        <v>14136</v>
      </c>
      <c r="H932" s="110" t="str">
        <f>UPPER(Table3[[#This Row],[Full Name (NEW)]])</f>
        <v>SANTA FE AVENUE STREET LIGHTING IMPROVEMENT DISTRICT NO. 111</v>
      </c>
      <c r="I932" s="110"/>
      <c r="J932" s="118"/>
      <c r="K932" s="75" t="s">
        <v>11582</v>
      </c>
      <c r="L932" s="75"/>
      <c r="M932" s="75"/>
      <c r="N932" s="75"/>
      <c r="O932" s="75"/>
    </row>
    <row r="933" spans="1:15" ht="12" outlineLevel="1" x14ac:dyDescent="0.2">
      <c r="A933" s="111">
        <v>6829</v>
      </c>
      <c r="B933" s="111"/>
      <c r="C933" s="110"/>
      <c r="D933" s="110"/>
      <c r="E933" s="110"/>
      <c r="F933" s="110" t="s">
        <v>6108</v>
      </c>
      <c r="G933" s="110" t="s">
        <v>14137</v>
      </c>
      <c r="H933" s="110" t="str">
        <f>UPPER(Table3[[#This Row],[Full Name (NEW)]])</f>
        <v>SCOTTSDALE STREET LIGHTING IMPROVEMENT DISTRICT NO. 8504-391</v>
      </c>
      <c r="I933" s="110"/>
      <c r="J933" s="118"/>
      <c r="K933" s="75" t="s">
        <v>11581</v>
      </c>
      <c r="L933" s="75"/>
      <c r="M933" s="75"/>
      <c r="N933" s="75"/>
      <c r="O933" s="75"/>
    </row>
    <row r="934" spans="1:15" ht="12" outlineLevel="1" x14ac:dyDescent="0.2">
      <c r="A934" s="111">
        <v>6830</v>
      </c>
      <c r="B934" s="111"/>
      <c r="C934" s="110"/>
      <c r="D934" s="110"/>
      <c r="E934" s="110"/>
      <c r="F934" s="110" t="s">
        <v>6111</v>
      </c>
      <c r="G934" s="110" t="s">
        <v>13979</v>
      </c>
      <c r="H934" s="110" t="str">
        <f>UPPER(Table3[[#This Row],[Full Name (NEW)]])</f>
        <v>SCOTTSDALE STREET LIGHTING IMPROVEMENT DISTRICT</v>
      </c>
      <c r="I934" s="110"/>
      <c r="J934" s="118"/>
      <c r="K934" s="75" t="s">
        <v>11581</v>
      </c>
      <c r="L934" s="75"/>
      <c r="M934" s="75"/>
      <c r="N934" s="75"/>
      <c r="O934" s="75"/>
    </row>
    <row r="935" spans="1:15" ht="12" outlineLevel="1" x14ac:dyDescent="0.2">
      <c r="A935" s="111">
        <v>6832</v>
      </c>
      <c r="B935" s="111"/>
      <c r="C935" s="110"/>
      <c r="D935" s="110"/>
      <c r="E935" s="110"/>
      <c r="F935" s="110" t="s">
        <v>4476</v>
      </c>
      <c r="G935" s="110" t="s">
        <v>14076</v>
      </c>
      <c r="H935" s="110" t="str">
        <f>UPPER(Table3[[#This Row],[Full Name (NEW)]])</f>
        <v>SCOTTSDALE STREET LIGHTING IMPROVEMENT DISTRICT 8611-424</v>
      </c>
      <c r="I935" s="110"/>
      <c r="J935" s="118"/>
      <c r="K935" s="75" t="s">
        <v>11581</v>
      </c>
      <c r="L935" s="75"/>
      <c r="M935" s="75"/>
      <c r="N935" s="75"/>
      <c r="O935" s="75"/>
    </row>
    <row r="936" spans="1:15" ht="12" outlineLevel="1" x14ac:dyDescent="0.2">
      <c r="A936" s="111">
        <v>6833</v>
      </c>
      <c r="B936" s="111"/>
      <c r="C936" s="110"/>
      <c r="D936" s="110"/>
      <c r="E936" s="110"/>
      <c r="F936" s="110" t="s">
        <v>4472</v>
      </c>
      <c r="G936" s="110" t="s">
        <v>14077</v>
      </c>
      <c r="H936" s="110" t="str">
        <f>UPPER(Table3[[#This Row],[Full Name (NEW)]])</f>
        <v>SCOTTSDALE STREET LIGHTING IMPROVEMENT DISTRICT 8611-426</v>
      </c>
      <c r="I936" s="110"/>
      <c r="J936" s="118"/>
      <c r="K936" s="75" t="s">
        <v>11581</v>
      </c>
      <c r="L936" s="75"/>
      <c r="M936" s="75"/>
      <c r="N936" s="75"/>
      <c r="O936" s="75"/>
    </row>
    <row r="937" spans="1:15" ht="12" outlineLevel="1" x14ac:dyDescent="0.2">
      <c r="A937" s="111">
        <v>6834</v>
      </c>
      <c r="B937" s="111"/>
      <c r="C937" s="110"/>
      <c r="D937" s="110"/>
      <c r="E937" s="110"/>
      <c r="F937" s="110" t="s">
        <v>4480</v>
      </c>
      <c r="G937" s="110" t="s">
        <v>14078</v>
      </c>
      <c r="H937" s="110" t="str">
        <f>UPPER(Table3[[#This Row],[Full Name (NEW)]])</f>
        <v>SCOTTSDALE STREET LIGHTING IMPROVEMENT DISTRICT 8705-431</v>
      </c>
      <c r="I937" s="110"/>
      <c r="J937" s="118"/>
      <c r="K937" s="75" t="s">
        <v>11581</v>
      </c>
      <c r="L937" s="75"/>
      <c r="M937" s="75"/>
      <c r="N937" s="75"/>
      <c r="O937" s="75"/>
    </row>
    <row r="938" spans="1:15" ht="12" outlineLevel="1" x14ac:dyDescent="0.2">
      <c r="A938" s="111">
        <v>6835</v>
      </c>
      <c r="B938" s="111"/>
      <c r="C938" s="110"/>
      <c r="D938" s="110"/>
      <c r="E938" s="110"/>
      <c r="F938" s="110" t="s">
        <v>4500</v>
      </c>
      <c r="G938" s="110" t="s">
        <v>14079</v>
      </c>
      <c r="H938" s="110" t="str">
        <f>UPPER(Table3[[#This Row],[Full Name (NEW)]])</f>
        <v>SCOTTSDALE STREET LIGHTING IMPROVEMENT DISTRICT 8707-435</v>
      </c>
      <c r="I938" s="110"/>
      <c r="J938" s="118"/>
      <c r="K938" s="75" t="s">
        <v>11581</v>
      </c>
      <c r="L938" s="75"/>
      <c r="M938" s="75"/>
      <c r="N938" s="75"/>
      <c r="O938" s="75"/>
    </row>
    <row r="939" spans="1:15" ht="12" outlineLevel="1" x14ac:dyDescent="0.2">
      <c r="A939" s="111">
        <v>6836</v>
      </c>
      <c r="B939" s="111"/>
      <c r="C939" s="110"/>
      <c r="D939" s="110"/>
      <c r="E939" s="110"/>
      <c r="F939" s="110" t="s">
        <v>3209</v>
      </c>
      <c r="G939" s="110" t="s">
        <v>13980</v>
      </c>
      <c r="H939" s="110" t="str">
        <f>UPPER(Table3[[#This Row],[Full Name (NEW)]])</f>
        <v>SECLUDED ESTATES STREET LIGHTING IMPROVEMENT DISTRICT</v>
      </c>
      <c r="I939" s="110"/>
      <c r="J939" s="118"/>
      <c r="K939" s="75" t="s">
        <v>11146</v>
      </c>
      <c r="L939" s="75"/>
      <c r="M939" s="75"/>
      <c r="N939" s="75"/>
      <c r="O939" s="75"/>
    </row>
    <row r="940" spans="1:15" ht="12" outlineLevel="1" x14ac:dyDescent="0.2">
      <c r="A940" s="111">
        <v>6837</v>
      </c>
      <c r="B940" s="111"/>
      <c r="C940" s="110"/>
      <c r="D940" s="110"/>
      <c r="E940" s="110"/>
      <c r="F940" s="110" t="s">
        <v>7308</v>
      </c>
      <c r="G940" s="110" t="s">
        <v>13981</v>
      </c>
      <c r="H940" s="110" t="str">
        <f>UPPER(Table3[[#This Row],[Full Name (NEW)]])</f>
        <v>SIENNA ESTATES STREET LIGHTING IMPROVEMENT DISTRICT</v>
      </c>
      <c r="I940" s="110"/>
      <c r="J940" s="118"/>
      <c r="K940" s="75" t="s">
        <v>11579</v>
      </c>
      <c r="L940" s="75"/>
      <c r="M940" s="75"/>
      <c r="N940" s="75"/>
      <c r="O940" s="75"/>
    </row>
    <row r="941" spans="1:15" ht="12" outlineLevel="1" x14ac:dyDescent="0.2">
      <c r="A941" s="111">
        <v>6838</v>
      </c>
      <c r="B941" s="111"/>
      <c r="C941" s="110"/>
      <c r="D941" s="110"/>
      <c r="E941" s="110"/>
      <c r="F941" s="110" t="s">
        <v>7209</v>
      </c>
      <c r="G941" s="110" t="s">
        <v>13982</v>
      </c>
      <c r="H941" s="110" t="str">
        <f>UPPER(Table3[[#This Row],[Full Name (NEW)]])</f>
        <v>SIERRA MONTANA STREET LIGHTING IMPROVEMENT DISTRICT NO. 14</v>
      </c>
      <c r="I941" s="110"/>
      <c r="J941" s="118"/>
      <c r="K941" s="75" t="s">
        <v>11582</v>
      </c>
      <c r="L941" s="75"/>
      <c r="M941" s="75"/>
      <c r="N941" s="75"/>
      <c r="O941" s="75"/>
    </row>
    <row r="942" spans="1:15" ht="12" outlineLevel="1" x14ac:dyDescent="0.2">
      <c r="A942" s="111">
        <v>6839</v>
      </c>
      <c r="B942" s="111"/>
      <c r="C942" s="110"/>
      <c r="D942" s="110"/>
      <c r="E942" s="110"/>
      <c r="F942" s="110" t="s">
        <v>7276</v>
      </c>
      <c r="G942" s="110" t="s">
        <v>14066</v>
      </c>
      <c r="H942" s="110" t="str">
        <f>UPPER(Table3[[#This Row],[Full Name (NEW)]])</f>
        <v>SIGNAL BUTTE MANOR STREET LIGHTING IMPROVEMENT DISTRICT NO. 2</v>
      </c>
      <c r="I942" s="110"/>
      <c r="J942" s="118"/>
      <c r="K942" s="75" t="s">
        <v>11579</v>
      </c>
      <c r="L942" s="75"/>
      <c r="M942" s="75"/>
      <c r="N942" s="75"/>
      <c r="O942" s="75"/>
    </row>
    <row r="943" spans="1:15" ht="12" outlineLevel="1" x14ac:dyDescent="0.2">
      <c r="A943" s="111">
        <v>6840</v>
      </c>
      <c r="B943" s="111"/>
      <c r="C943" s="110"/>
      <c r="D943" s="110"/>
      <c r="E943" s="110"/>
      <c r="F943" s="110" t="s">
        <v>7300</v>
      </c>
      <c r="G943" s="110" t="s">
        <v>13983</v>
      </c>
      <c r="H943" s="110" t="str">
        <f>UPPER(Table3[[#This Row],[Full Name (NEW)]])</f>
        <v>SIGNAL BUTTE MANOR STREET LIGHTING IMPROVEMENT DISTRICT NO. 3</v>
      </c>
      <c r="I943" s="110"/>
      <c r="J943" s="118"/>
      <c r="K943" s="75" t="s">
        <v>11579</v>
      </c>
      <c r="L943" s="75"/>
      <c r="M943" s="75"/>
      <c r="N943" s="75"/>
      <c r="O943" s="75"/>
    </row>
    <row r="944" spans="1:15" ht="12" outlineLevel="1" x14ac:dyDescent="0.2">
      <c r="A944" s="111">
        <v>6841</v>
      </c>
      <c r="B944" s="111"/>
      <c r="C944" s="110"/>
      <c r="D944" s="110"/>
      <c r="E944" s="110"/>
      <c r="F944" s="110" t="s">
        <v>2825</v>
      </c>
      <c r="G944" s="110" t="s">
        <v>14067</v>
      </c>
      <c r="H944" s="110" t="str">
        <f>UPPER(Table3[[#This Row],[Full Name (NEW)]])</f>
        <v>SKYVIEW NORTH STREET LIGHTING IMPROVEMENT DISTRICT NO. 4</v>
      </c>
      <c r="I944" s="110"/>
      <c r="J944" s="118"/>
      <c r="K944" s="75" t="s">
        <v>10892</v>
      </c>
      <c r="L944" s="75"/>
      <c r="M944" s="75"/>
      <c r="N944" s="75"/>
      <c r="O944" s="75"/>
    </row>
    <row r="945" spans="1:15" ht="12" outlineLevel="1" x14ac:dyDescent="0.2">
      <c r="A945" s="111">
        <v>6842</v>
      </c>
      <c r="B945" s="111"/>
      <c r="C945" s="110"/>
      <c r="D945" s="110"/>
      <c r="E945" s="110"/>
      <c r="F945" s="110" t="s">
        <v>7238</v>
      </c>
      <c r="G945" s="110" t="s">
        <v>14068</v>
      </c>
      <c r="H945" s="110" t="str">
        <f>UPPER(Table3[[#This Row],[Full Name (NEW)]])</f>
        <v>SKYWAY BUSINESS PARK STREET LIGHTING IMPROVEMENT DISTRICT NO. 92</v>
      </c>
      <c r="I945" s="110"/>
      <c r="J945" s="118"/>
      <c r="K945" s="75" t="s">
        <v>11582</v>
      </c>
      <c r="L945" s="75"/>
      <c r="M945" s="75"/>
      <c r="N945" s="75"/>
      <c r="O945" s="75"/>
    </row>
    <row r="946" spans="1:15" ht="12" outlineLevel="1" x14ac:dyDescent="0.2">
      <c r="A946" s="111">
        <v>6843</v>
      </c>
      <c r="B946" s="111"/>
      <c r="C946" s="110"/>
      <c r="D946" s="110"/>
      <c r="E946" s="110"/>
      <c r="F946" s="110" t="s">
        <v>6102</v>
      </c>
      <c r="G946" s="110" t="s">
        <v>14001</v>
      </c>
      <c r="H946" s="110" t="str">
        <f>UPPER(Table3[[#This Row],[Full Name (NEW)]])</f>
        <v>SCOTTSDALE STREET LIGHTING IMPROVEMENT DISTRICT 0011-573</v>
      </c>
      <c r="I946" s="110"/>
      <c r="J946" s="118"/>
      <c r="K946" s="75" t="s">
        <v>11581</v>
      </c>
      <c r="L946" s="75"/>
      <c r="M946" s="75"/>
      <c r="N946" s="75"/>
      <c r="O946" s="75"/>
    </row>
    <row r="947" spans="1:15" ht="12" outlineLevel="1" x14ac:dyDescent="0.2">
      <c r="A947" s="111">
        <v>6844</v>
      </c>
      <c r="B947" s="111"/>
      <c r="C947" s="110"/>
      <c r="D947" s="110"/>
      <c r="E947" s="110"/>
      <c r="F947" s="110" t="s">
        <v>6105</v>
      </c>
      <c r="G947" s="110" t="s">
        <v>14002</v>
      </c>
      <c r="H947" s="110" t="str">
        <f>UPPER(Table3[[#This Row],[Full Name (NEW)]])</f>
        <v>SCOTTSDALE STREET LIGHTING IMPROVEMENT DISTRICT 0101-574</v>
      </c>
      <c r="I947" s="110"/>
      <c r="J947" s="118"/>
      <c r="K947" s="75" t="s">
        <v>11581</v>
      </c>
      <c r="L947" s="75"/>
      <c r="M947" s="75"/>
      <c r="N947" s="75"/>
      <c r="O947" s="75"/>
    </row>
    <row r="948" spans="1:15" ht="12" outlineLevel="1" x14ac:dyDescent="0.2">
      <c r="A948" s="111">
        <v>6845</v>
      </c>
      <c r="B948" s="111"/>
      <c r="C948" s="110"/>
      <c r="D948" s="110"/>
      <c r="E948" s="110"/>
      <c r="F948" s="110" t="s">
        <v>2480</v>
      </c>
      <c r="G948" s="110" t="s">
        <v>14003</v>
      </c>
      <c r="H948" s="110" t="str">
        <f>UPPER(Table3[[#This Row],[Full Name (NEW)]])</f>
        <v>SCOTTSDALE STREET LIGHTING IMPROVEMENT DISTRICT 7104-105</v>
      </c>
      <c r="I948" s="110"/>
      <c r="J948" s="118"/>
      <c r="K948" s="75" t="s">
        <v>11581</v>
      </c>
      <c r="L948" s="75"/>
      <c r="M948" s="75"/>
      <c r="N948" s="75"/>
      <c r="O948" s="75"/>
    </row>
    <row r="949" spans="1:15" ht="12" outlineLevel="1" x14ac:dyDescent="0.2">
      <c r="A949" s="111">
        <v>6846</v>
      </c>
      <c r="B949" s="111"/>
      <c r="C949" s="110"/>
      <c r="D949" s="110"/>
      <c r="E949" s="110"/>
      <c r="F949" s="110" t="s">
        <v>6087</v>
      </c>
      <c r="G949" s="110" t="s">
        <v>14004</v>
      </c>
      <c r="H949" s="110" t="str">
        <f>UPPER(Table3[[#This Row],[Full Name (NEW)]])</f>
        <v>SCOTTSDALE STREET LIGHTING IMPROVEMENT DISTRICT 7104-123</v>
      </c>
      <c r="I949" s="110"/>
      <c r="J949" s="118"/>
      <c r="K949" s="75" t="s">
        <v>11581</v>
      </c>
      <c r="L949" s="75"/>
      <c r="M949" s="75"/>
      <c r="N949" s="75"/>
      <c r="O949" s="75"/>
    </row>
    <row r="950" spans="1:15" ht="12" outlineLevel="1" x14ac:dyDescent="0.2">
      <c r="A950" s="111">
        <v>6847</v>
      </c>
      <c r="B950" s="111"/>
      <c r="C950" s="110"/>
      <c r="D950" s="110"/>
      <c r="E950" s="110"/>
      <c r="F950" s="110" t="s">
        <v>6090</v>
      </c>
      <c r="G950" s="110" t="s">
        <v>14005</v>
      </c>
      <c r="H950" s="110" t="str">
        <f>UPPER(Table3[[#This Row],[Full Name (NEW)]])</f>
        <v>SCOTTSDALE STREET LIGHTING IMPROVEMENT DISTRICT  7104-14</v>
      </c>
      <c r="I950" s="110"/>
      <c r="J950" s="118"/>
      <c r="K950" s="75" t="s">
        <v>11581</v>
      </c>
      <c r="L950" s="75"/>
      <c r="M950" s="75"/>
      <c r="N950" s="75"/>
      <c r="O950" s="75"/>
    </row>
    <row r="951" spans="1:15" ht="12" outlineLevel="1" x14ac:dyDescent="0.2">
      <c r="A951" s="111">
        <v>6848</v>
      </c>
      <c r="B951" s="111"/>
      <c r="C951" s="110"/>
      <c r="D951" s="110"/>
      <c r="E951" s="110"/>
      <c r="F951" s="110" t="s">
        <v>3877</v>
      </c>
      <c r="G951" s="110" t="s">
        <v>14006</v>
      </c>
      <c r="H951" s="110" t="str">
        <f>UPPER(Table3[[#This Row],[Full Name (NEW)]])</f>
        <v>SCOTTSDALE STREET LIGHTING IMPROVEMENT DISTRICT 7104-196</v>
      </c>
      <c r="I951" s="110"/>
      <c r="J951" s="118"/>
      <c r="K951" s="75" t="s">
        <v>11581</v>
      </c>
      <c r="L951" s="75"/>
      <c r="M951" s="75"/>
      <c r="N951" s="75"/>
      <c r="O951" s="75"/>
    </row>
    <row r="952" spans="1:15" ht="12" outlineLevel="1" x14ac:dyDescent="0.2">
      <c r="A952" s="111">
        <v>6849</v>
      </c>
      <c r="B952" s="111"/>
      <c r="C952" s="110"/>
      <c r="D952" s="110"/>
      <c r="E952" s="110"/>
      <c r="F952" s="110" t="s">
        <v>3905</v>
      </c>
      <c r="G952" s="110" t="s">
        <v>14007</v>
      </c>
      <c r="H952" s="110" t="str">
        <f>UPPER(Table3[[#This Row],[Full Name (NEW)]])</f>
        <v>SCOTTSDALE STREET LIGHTING IMPROVEMENT DISTRICT 7104-197</v>
      </c>
      <c r="I952" s="110"/>
      <c r="J952" s="118"/>
      <c r="K952" s="75" t="s">
        <v>11581</v>
      </c>
      <c r="L952" s="75"/>
      <c r="M952" s="75"/>
      <c r="N952" s="75"/>
      <c r="O952" s="75"/>
    </row>
    <row r="953" spans="1:15" ht="12" outlineLevel="1" x14ac:dyDescent="0.2">
      <c r="A953" s="111">
        <v>6850</v>
      </c>
      <c r="B953" s="111"/>
      <c r="C953" s="110"/>
      <c r="D953" s="110"/>
      <c r="E953" s="110"/>
      <c r="F953" s="110" t="s">
        <v>6093</v>
      </c>
      <c r="G953" s="110" t="s">
        <v>14008</v>
      </c>
      <c r="H953" s="110" t="str">
        <f>UPPER(Table3[[#This Row],[Full Name (NEW)]])</f>
        <v>SCOTTSDALE STREET LIGHTING IMPROVEMENT DISTRICT 7104-218</v>
      </c>
      <c r="I953" s="110"/>
      <c r="J953" s="118"/>
      <c r="K953" s="75" t="s">
        <v>11581</v>
      </c>
      <c r="L953" s="75"/>
      <c r="M953" s="75"/>
      <c r="N953" s="75"/>
      <c r="O953" s="75"/>
    </row>
    <row r="954" spans="1:15" ht="12" outlineLevel="1" x14ac:dyDescent="0.2">
      <c r="A954" s="111">
        <v>6851</v>
      </c>
      <c r="B954" s="111"/>
      <c r="C954" s="110"/>
      <c r="D954" s="110"/>
      <c r="E954" s="110"/>
      <c r="F954" s="110" t="s">
        <v>3861</v>
      </c>
      <c r="G954" s="110" t="s">
        <v>14009</v>
      </c>
      <c r="H954" s="110" t="str">
        <f>UPPER(Table3[[#This Row],[Full Name (NEW)]])</f>
        <v>SCOTTSDALE STREET LIGHTING IMPROVEMENT DISTRICT 8209-355</v>
      </c>
      <c r="I954" s="110"/>
      <c r="J954" s="118"/>
      <c r="K954" s="75" t="s">
        <v>11581</v>
      </c>
      <c r="L954" s="75"/>
      <c r="M954" s="75"/>
      <c r="N954" s="75"/>
      <c r="O954" s="75"/>
    </row>
    <row r="955" spans="1:15" ht="12" outlineLevel="1" x14ac:dyDescent="0.2">
      <c r="A955" s="111">
        <v>6852</v>
      </c>
      <c r="B955" s="111"/>
      <c r="C955" s="110"/>
      <c r="D955" s="110"/>
      <c r="E955" s="110"/>
      <c r="F955" s="110" t="s">
        <v>3857</v>
      </c>
      <c r="G955" s="110" t="s">
        <v>14010</v>
      </c>
      <c r="H955" s="110" t="str">
        <f>UPPER(Table3[[#This Row],[Full Name (NEW)]])</f>
        <v>SCOTTSDALE STREET LIGHTING IMPROVEMENT DISTRICT 8301-364</v>
      </c>
      <c r="I955" s="110"/>
      <c r="J955" s="118"/>
      <c r="K955" s="75" t="s">
        <v>11581</v>
      </c>
      <c r="L955" s="75"/>
      <c r="M955" s="75"/>
      <c r="N955" s="75"/>
      <c r="O955" s="75"/>
    </row>
    <row r="956" spans="1:15" ht="12" outlineLevel="1" x14ac:dyDescent="0.2">
      <c r="A956" s="111">
        <v>6853</v>
      </c>
      <c r="B956" s="111"/>
      <c r="C956" s="110"/>
      <c r="D956" s="110"/>
      <c r="E956" s="110"/>
      <c r="F956" s="110" t="s">
        <v>3873</v>
      </c>
      <c r="G956" s="110" t="s">
        <v>14011</v>
      </c>
      <c r="H956" s="110" t="str">
        <f>UPPER(Table3[[#This Row],[Full Name (NEW)]])</f>
        <v>SCOTTSDALE STREET LIGHTING IMPROVEMENT DISTRICT 8301-366</v>
      </c>
      <c r="I956" s="110"/>
      <c r="J956" s="118"/>
      <c r="K956" s="75" t="s">
        <v>11581</v>
      </c>
      <c r="L956" s="75"/>
      <c r="M956" s="75"/>
      <c r="N956" s="75"/>
      <c r="O956" s="75"/>
    </row>
    <row r="957" spans="1:15" ht="12" outlineLevel="1" x14ac:dyDescent="0.2">
      <c r="A957" s="111">
        <v>6854</v>
      </c>
      <c r="B957" s="111"/>
      <c r="C957" s="110"/>
      <c r="D957" s="110"/>
      <c r="E957" s="110"/>
      <c r="F957" s="110" t="s">
        <v>3869</v>
      </c>
      <c r="G957" s="110" t="s">
        <v>14012</v>
      </c>
      <c r="H957" s="110" t="str">
        <f>UPPER(Table3[[#This Row],[Full Name (NEW)]])</f>
        <v>SCOTTSDALE STREET LIGHTING IMPROVEMENT DISTRICT 8301-367</v>
      </c>
      <c r="I957" s="110"/>
      <c r="J957" s="118"/>
      <c r="K957" s="75" t="s">
        <v>11581</v>
      </c>
      <c r="L957" s="75"/>
      <c r="M957" s="75"/>
      <c r="N957" s="75"/>
      <c r="O957" s="75"/>
    </row>
    <row r="958" spans="1:15" ht="12" outlineLevel="1" x14ac:dyDescent="0.2">
      <c r="A958" s="111">
        <v>6855</v>
      </c>
      <c r="B958" s="111"/>
      <c r="C958" s="110"/>
      <c r="D958" s="110"/>
      <c r="E958" s="110"/>
      <c r="F958" s="110" t="s">
        <v>3917</v>
      </c>
      <c r="G958" s="110" t="s">
        <v>14013</v>
      </c>
      <c r="H958" s="110" t="str">
        <f>UPPER(Table3[[#This Row],[Full Name (NEW)]])</f>
        <v>SCOTTSDALE STREET LIGHTING IMPROVEMENT DISTRICT 8308-375</v>
      </c>
      <c r="I958" s="110"/>
      <c r="J958" s="118"/>
      <c r="K958" s="75" t="s">
        <v>11581</v>
      </c>
      <c r="L958" s="75"/>
      <c r="M958" s="75"/>
      <c r="N958" s="75"/>
      <c r="O958" s="75"/>
    </row>
    <row r="959" spans="1:15" ht="12" outlineLevel="1" x14ac:dyDescent="0.2">
      <c r="A959" s="111">
        <v>6856</v>
      </c>
      <c r="B959" s="111"/>
      <c r="C959" s="110"/>
      <c r="D959" s="110"/>
      <c r="E959" s="110"/>
      <c r="F959" s="110" t="s">
        <v>3865</v>
      </c>
      <c r="G959" s="110" t="s">
        <v>14014</v>
      </c>
      <c r="H959" s="110" t="str">
        <f>UPPER(Table3[[#This Row],[Full Name (NEW)]])</f>
        <v>SCOTTSDALE STREET LIGHTING IMPROVEMENT DISTRICT 8309-376</v>
      </c>
      <c r="I959" s="110"/>
      <c r="J959" s="118"/>
      <c r="K959" s="75" t="s">
        <v>11581</v>
      </c>
      <c r="L959" s="75"/>
      <c r="M959" s="75"/>
      <c r="N959" s="75"/>
      <c r="O959" s="75"/>
    </row>
    <row r="960" spans="1:15" ht="12" outlineLevel="1" x14ac:dyDescent="0.2">
      <c r="A960" s="111">
        <v>6857</v>
      </c>
      <c r="B960" s="111"/>
      <c r="C960" s="110"/>
      <c r="D960" s="110"/>
      <c r="E960" s="110"/>
      <c r="F960" s="110" t="s">
        <v>3913</v>
      </c>
      <c r="G960" s="110" t="s">
        <v>14015</v>
      </c>
      <c r="H960" s="110" t="str">
        <f>UPPER(Table3[[#This Row],[Full Name (NEW)]])</f>
        <v>SCOTTSDALE STREET LIGHTING IMPROVEMENT DISTRICT 8401-378</v>
      </c>
      <c r="I960" s="110"/>
      <c r="J960" s="118"/>
      <c r="K960" s="75" t="s">
        <v>11581</v>
      </c>
      <c r="L960" s="75"/>
      <c r="M960" s="75"/>
      <c r="N960" s="75"/>
      <c r="O960" s="75"/>
    </row>
    <row r="961" spans="1:15" ht="12" outlineLevel="1" x14ac:dyDescent="0.2">
      <c r="A961" s="111">
        <v>6858</v>
      </c>
      <c r="B961" s="111"/>
      <c r="C961" s="110"/>
      <c r="D961" s="110"/>
      <c r="E961" s="110"/>
      <c r="F961" s="110" t="s">
        <v>3901</v>
      </c>
      <c r="G961" s="110" t="s">
        <v>14016</v>
      </c>
      <c r="H961" s="110" t="str">
        <f>UPPER(Table3[[#This Row],[Full Name (NEW)]])</f>
        <v>SCOTTSDALE STREET LIGHTING IMPROVEMENT DISTRICT 8402-380</v>
      </c>
      <c r="I961" s="110"/>
      <c r="J961" s="118"/>
      <c r="K961" s="75" t="s">
        <v>11581</v>
      </c>
      <c r="L961" s="75"/>
      <c r="M961" s="75"/>
      <c r="N961" s="75"/>
      <c r="O961" s="75"/>
    </row>
    <row r="962" spans="1:15" ht="12" outlineLevel="1" x14ac:dyDescent="0.2">
      <c r="A962" s="111">
        <v>6859</v>
      </c>
      <c r="B962" s="111"/>
      <c r="C962" s="110"/>
      <c r="D962" s="110"/>
      <c r="E962" s="110"/>
      <c r="F962" s="110" t="s">
        <v>3909</v>
      </c>
      <c r="G962" s="110" t="s">
        <v>14017</v>
      </c>
      <c r="H962" s="110" t="str">
        <f>UPPER(Table3[[#This Row],[Full Name (NEW)]])</f>
        <v>SCOTTSDALE STREET LIGHTING IMPROVEMENT DISTRICT 8404-382</v>
      </c>
      <c r="I962" s="110"/>
      <c r="J962" s="118"/>
      <c r="K962" s="75" t="s">
        <v>11581</v>
      </c>
      <c r="L962" s="75"/>
      <c r="M962" s="75"/>
      <c r="N962" s="75"/>
      <c r="O962" s="75"/>
    </row>
    <row r="963" spans="1:15" ht="12" outlineLevel="1" x14ac:dyDescent="0.2">
      <c r="A963" s="111">
        <v>6860</v>
      </c>
      <c r="B963" s="111"/>
      <c r="C963" s="110"/>
      <c r="D963" s="110"/>
      <c r="E963" s="110"/>
      <c r="F963" s="110" t="s">
        <v>3893</v>
      </c>
      <c r="G963" s="110" t="s">
        <v>14018</v>
      </c>
      <c r="H963" s="110" t="str">
        <f>UPPER(Table3[[#This Row],[Full Name (NEW)]])</f>
        <v>SCOTTSDALE STREET LIGHTING IMPROVEMENT DISTRICT 8408-386</v>
      </c>
      <c r="I963" s="110"/>
      <c r="J963" s="118"/>
      <c r="K963" s="75" t="s">
        <v>11581</v>
      </c>
      <c r="L963" s="75"/>
      <c r="M963" s="75"/>
      <c r="N963" s="75"/>
      <c r="O963" s="75"/>
    </row>
    <row r="964" spans="1:15" ht="12" outlineLevel="1" x14ac:dyDescent="0.2">
      <c r="A964" s="111">
        <v>6861</v>
      </c>
      <c r="B964" s="111"/>
      <c r="C964" s="110"/>
      <c r="D964" s="110"/>
      <c r="E964" s="110"/>
      <c r="F964" s="110" t="s">
        <v>5252</v>
      </c>
      <c r="G964" s="110" t="s">
        <v>14019</v>
      </c>
      <c r="H964" s="110" t="str">
        <f>UPPER(Table3[[#This Row],[Full Name (NEW)]])</f>
        <v>SCOTTSDALE STREET LIGHTING IMPROVEMENT DISTRICT 9403-507</v>
      </c>
      <c r="I964" s="110"/>
      <c r="J964" s="118"/>
      <c r="K964" s="75" t="s">
        <v>11581</v>
      </c>
      <c r="L964" s="75"/>
      <c r="M964" s="75"/>
      <c r="N964" s="75"/>
      <c r="O964" s="75"/>
    </row>
    <row r="965" spans="1:15" ht="12" outlineLevel="1" x14ac:dyDescent="0.2">
      <c r="A965" s="111">
        <v>6862</v>
      </c>
      <c r="B965" s="111"/>
      <c r="C965" s="110"/>
      <c r="D965" s="110"/>
      <c r="E965" s="110"/>
      <c r="F965" s="110" t="s">
        <v>6096</v>
      </c>
      <c r="G965" s="110" t="s">
        <v>14020</v>
      </c>
      <c r="H965" s="110" t="str">
        <f>UPPER(Table3[[#This Row],[Full Name (NEW)]])</f>
        <v>SCOTTSDALE STREET LIGHTING IMPROVEMENT DISTRICT 9406-510</v>
      </c>
      <c r="I965" s="110"/>
      <c r="J965" s="118"/>
      <c r="K965" s="75" t="s">
        <v>11581</v>
      </c>
      <c r="L965" s="75"/>
      <c r="M965" s="75"/>
      <c r="N965" s="75"/>
      <c r="O965" s="75"/>
    </row>
    <row r="966" spans="1:15" ht="12" outlineLevel="1" x14ac:dyDescent="0.2">
      <c r="A966" s="111">
        <v>6863</v>
      </c>
      <c r="B966" s="111"/>
      <c r="C966" s="110"/>
      <c r="D966" s="110"/>
      <c r="E966" s="110"/>
      <c r="F966" s="110" t="s">
        <v>5332</v>
      </c>
      <c r="G966" s="110" t="s">
        <v>14021</v>
      </c>
      <c r="H966" s="110" t="str">
        <f>UPPER(Table3[[#This Row],[Full Name (NEW)]])</f>
        <v>SCOTTSDALE STREET LIGHTING IMPROVEMENT DISTRICT 9409-512</v>
      </c>
      <c r="I966" s="110"/>
      <c r="J966" s="118"/>
      <c r="K966" s="75" t="s">
        <v>11581</v>
      </c>
      <c r="L966" s="75"/>
      <c r="M966" s="75"/>
      <c r="N966" s="75"/>
      <c r="O966" s="75"/>
    </row>
    <row r="967" spans="1:15" ht="12" outlineLevel="1" x14ac:dyDescent="0.2">
      <c r="A967" s="111">
        <v>6864</v>
      </c>
      <c r="B967" s="111"/>
      <c r="C967" s="110"/>
      <c r="D967" s="110"/>
      <c r="E967" s="110"/>
      <c r="F967" s="110" t="s">
        <v>5164</v>
      </c>
      <c r="G967" s="110" t="s">
        <v>14022</v>
      </c>
      <c r="H967" s="110" t="str">
        <f>UPPER(Table3[[#This Row],[Full Name (NEW)]])</f>
        <v>SCOTTSDALE STREET LIGHTING IMPROVEMENT DISTRICT 9409-514</v>
      </c>
      <c r="I967" s="110"/>
      <c r="J967" s="118"/>
      <c r="K967" s="75" t="s">
        <v>11581</v>
      </c>
      <c r="L967" s="75"/>
      <c r="M967" s="75"/>
      <c r="N967" s="75"/>
      <c r="O967" s="75"/>
    </row>
    <row r="968" spans="1:15" ht="12" outlineLevel="1" x14ac:dyDescent="0.2">
      <c r="A968" s="111">
        <v>6865</v>
      </c>
      <c r="B968" s="111"/>
      <c r="C968" s="110"/>
      <c r="D968" s="110"/>
      <c r="E968" s="110"/>
      <c r="F968" s="110" t="s">
        <v>5288</v>
      </c>
      <c r="G968" s="110" t="s">
        <v>14023</v>
      </c>
      <c r="H968" s="110" t="str">
        <f>UPPER(Table3[[#This Row],[Full Name (NEW)]])</f>
        <v>SCOTTSDALE STREET LIGHTING IMPROVEMENT DISTRICT 9410-515</v>
      </c>
      <c r="I968" s="110"/>
      <c r="J968" s="118"/>
      <c r="K968" s="75" t="s">
        <v>11581</v>
      </c>
      <c r="L968" s="75"/>
      <c r="M968" s="75"/>
      <c r="N968" s="75"/>
      <c r="O968" s="75"/>
    </row>
    <row r="969" spans="1:15" ht="12" outlineLevel="1" x14ac:dyDescent="0.2">
      <c r="A969" s="111">
        <v>6866</v>
      </c>
      <c r="B969" s="111"/>
      <c r="C969" s="110"/>
      <c r="D969" s="110"/>
      <c r="E969" s="110"/>
      <c r="F969" s="110" t="s">
        <v>5248</v>
      </c>
      <c r="G969" s="110" t="s">
        <v>14024</v>
      </c>
      <c r="H969" s="110" t="str">
        <f>UPPER(Table3[[#This Row],[Full Name (NEW)]])</f>
        <v>SCOTTSDALE STREET LIGHTING IMPROVEMENT DISTRICT 9411-517</v>
      </c>
      <c r="I969" s="110"/>
      <c r="J969" s="118"/>
      <c r="K969" s="75" t="s">
        <v>11581</v>
      </c>
      <c r="L969" s="75"/>
      <c r="M969" s="75"/>
      <c r="N969" s="75"/>
      <c r="O969" s="75"/>
    </row>
    <row r="970" spans="1:15" ht="12" outlineLevel="1" x14ac:dyDescent="0.2">
      <c r="A970" s="111">
        <v>6867</v>
      </c>
      <c r="B970" s="111"/>
      <c r="C970" s="110"/>
      <c r="D970" s="110"/>
      <c r="E970" s="110"/>
      <c r="F970" s="110" t="s">
        <v>5328</v>
      </c>
      <c r="G970" s="110" t="s">
        <v>14025</v>
      </c>
      <c r="H970" s="110" t="str">
        <f>UPPER(Table3[[#This Row],[Full Name (NEW)]])</f>
        <v>SCOTTSDALE STREET LIGHTING IMPROVEMENT DISTRICT 9411-518</v>
      </c>
      <c r="I970" s="110"/>
      <c r="J970" s="118"/>
      <c r="K970" s="75" t="s">
        <v>11581</v>
      </c>
      <c r="L970" s="75"/>
      <c r="M970" s="75"/>
      <c r="N970" s="75"/>
      <c r="O970" s="75"/>
    </row>
    <row r="971" spans="1:15" ht="12" outlineLevel="1" x14ac:dyDescent="0.2">
      <c r="A971" s="111">
        <v>6868</v>
      </c>
      <c r="B971" s="111"/>
      <c r="C971" s="110"/>
      <c r="D971" s="110"/>
      <c r="E971" s="110"/>
      <c r="F971" s="110" t="s">
        <v>5416</v>
      </c>
      <c r="G971" s="110" t="s">
        <v>14026</v>
      </c>
      <c r="H971" s="110" t="str">
        <f>UPPER(Table3[[#This Row],[Full Name (NEW)]])</f>
        <v>SCOTTSDALE STREET LIGHTING IMPROVEMENT DISTRICT 9412-520</v>
      </c>
      <c r="I971" s="110"/>
      <c r="J971" s="118"/>
      <c r="K971" s="75" t="s">
        <v>11581</v>
      </c>
      <c r="L971" s="75"/>
      <c r="M971" s="75"/>
      <c r="N971" s="75"/>
      <c r="O971" s="75"/>
    </row>
    <row r="972" spans="1:15" ht="12" outlineLevel="1" x14ac:dyDescent="0.2">
      <c r="A972" s="111">
        <v>6869</v>
      </c>
      <c r="B972" s="111"/>
      <c r="C972" s="110"/>
      <c r="D972" s="110"/>
      <c r="E972" s="110"/>
      <c r="F972" s="110" t="s">
        <v>5292</v>
      </c>
      <c r="G972" s="110" t="s">
        <v>14027</v>
      </c>
      <c r="H972" s="110" t="str">
        <f>UPPER(Table3[[#This Row],[Full Name (NEW)]])</f>
        <v>SCOTTSDALE STREET LIGHTING IMPROVEMENT DISTRICT 9412-521</v>
      </c>
      <c r="I972" s="110"/>
      <c r="J972" s="118"/>
      <c r="K972" s="75" t="s">
        <v>11581</v>
      </c>
      <c r="L972" s="75"/>
      <c r="M972" s="75"/>
      <c r="N972" s="75"/>
      <c r="O972" s="75"/>
    </row>
    <row r="973" spans="1:15" ht="12" outlineLevel="1" x14ac:dyDescent="0.2">
      <c r="A973" s="111">
        <v>6870</v>
      </c>
      <c r="B973" s="111"/>
      <c r="C973" s="110"/>
      <c r="D973" s="110"/>
      <c r="E973" s="110"/>
      <c r="F973" s="110" t="s">
        <v>5392</v>
      </c>
      <c r="G973" s="110" t="s">
        <v>14028</v>
      </c>
      <c r="H973" s="110" t="str">
        <f>UPPER(Table3[[#This Row],[Full Name (NEW)]])</f>
        <v>SCOTTSDALE STREET LIGHTING IMPROVEMENT DISTRICT 9412-522</v>
      </c>
      <c r="I973" s="110"/>
      <c r="J973" s="118"/>
      <c r="K973" s="75" t="s">
        <v>11581</v>
      </c>
      <c r="L973" s="75"/>
      <c r="M973" s="75"/>
      <c r="N973" s="75"/>
      <c r="O973" s="75"/>
    </row>
    <row r="974" spans="1:15" ht="12" outlineLevel="1" x14ac:dyDescent="0.2">
      <c r="A974" s="111">
        <v>6871</v>
      </c>
      <c r="B974" s="111"/>
      <c r="C974" s="110"/>
      <c r="D974" s="110"/>
      <c r="E974" s="110"/>
      <c r="F974" s="110" t="s">
        <v>5376</v>
      </c>
      <c r="G974" s="110" t="s">
        <v>14029</v>
      </c>
      <c r="H974" s="110" t="str">
        <f>UPPER(Table3[[#This Row],[Full Name (NEW)]])</f>
        <v>SCOTTSDALE STREET LIGHTING IMPROVEMENT DISTRICT 9501-523</v>
      </c>
      <c r="I974" s="110"/>
      <c r="J974" s="118"/>
      <c r="K974" s="75" t="s">
        <v>11581</v>
      </c>
      <c r="L974" s="75"/>
      <c r="M974" s="75"/>
      <c r="N974" s="75"/>
      <c r="O974" s="75"/>
    </row>
    <row r="975" spans="1:15" ht="12" outlineLevel="1" x14ac:dyDescent="0.2">
      <c r="A975" s="111">
        <v>6872</v>
      </c>
      <c r="B975" s="111"/>
      <c r="C975" s="110"/>
      <c r="D975" s="110"/>
      <c r="E975" s="110"/>
      <c r="F975" s="110" t="s">
        <v>5372</v>
      </c>
      <c r="G975" s="110" t="s">
        <v>14030</v>
      </c>
      <c r="H975" s="110" t="str">
        <f>UPPER(Table3[[#This Row],[Full Name (NEW)]])</f>
        <v>SCOTTSDALE STREET LIGHTING IMPROVEMENT DISTRICT 9503-524</v>
      </c>
      <c r="I975" s="110"/>
      <c r="J975" s="118"/>
      <c r="K975" s="75" t="s">
        <v>11581</v>
      </c>
      <c r="L975" s="75"/>
      <c r="M975" s="75"/>
      <c r="N975" s="75"/>
      <c r="O975" s="75"/>
    </row>
    <row r="976" spans="1:15" ht="12" outlineLevel="1" x14ac:dyDescent="0.2">
      <c r="A976" s="111">
        <v>6873</v>
      </c>
      <c r="B976" s="111"/>
      <c r="C976" s="110"/>
      <c r="D976" s="110"/>
      <c r="E976" s="110"/>
      <c r="F976" s="110" t="s">
        <v>5404</v>
      </c>
      <c r="G976" s="110" t="s">
        <v>14031</v>
      </c>
      <c r="H976" s="110" t="str">
        <f>UPPER(Table3[[#This Row],[Full Name (NEW)]])</f>
        <v>SCOTTSDALE STREET LIGHTING IMPROVEMENT DISTRICT 9504-526</v>
      </c>
      <c r="I976" s="110"/>
      <c r="J976" s="118"/>
      <c r="K976" s="75" t="s">
        <v>11581</v>
      </c>
      <c r="L976" s="75"/>
      <c r="M976" s="75"/>
      <c r="N976" s="75"/>
      <c r="O976" s="75"/>
    </row>
    <row r="977" spans="1:15" ht="12" outlineLevel="1" x14ac:dyDescent="0.2">
      <c r="A977" s="111">
        <v>6874</v>
      </c>
      <c r="B977" s="111"/>
      <c r="C977" s="110"/>
      <c r="D977" s="110"/>
      <c r="E977" s="110"/>
      <c r="F977" s="110" t="s">
        <v>5396</v>
      </c>
      <c r="G977" s="110" t="s">
        <v>14032</v>
      </c>
      <c r="H977" s="110" t="str">
        <f>UPPER(Table3[[#This Row],[Full Name (NEW)]])</f>
        <v>SCOTTSDALE STREET LIGHTING IMPROVEMENT DISTRICT 9504-527</v>
      </c>
      <c r="I977" s="110"/>
      <c r="J977" s="118"/>
      <c r="K977" s="75" t="s">
        <v>11581</v>
      </c>
      <c r="L977" s="75"/>
      <c r="M977" s="75"/>
      <c r="N977" s="75"/>
      <c r="O977" s="75"/>
    </row>
    <row r="978" spans="1:15" ht="12" outlineLevel="1" x14ac:dyDescent="0.2">
      <c r="A978" s="111">
        <v>6875</v>
      </c>
      <c r="B978" s="111"/>
      <c r="C978" s="110"/>
      <c r="D978" s="110"/>
      <c r="E978" s="110"/>
      <c r="F978" s="110" t="s">
        <v>5400</v>
      </c>
      <c r="G978" s="110" t="s">
        <v>14033</v>
      </c>
      <c r="H978" s="110" t="str">
        <f>UPPER(Table3[[#This Row],[Full Name (NEW)]])</f>
        <v>SCOTTSDALE STREET LIGHTING IMPROVEMENT DISTRICT 9504-528</v>
      </c>
      <c r="I978" s="110"/>
      <c r="J978" s="118"/>
      <c r="K978" s="75" t="s">
        <v>11581</v>
      </c>
      <c r="L978" s="75"/>
      <c r="M978" s="75"/>
      <c r="N978" s="75"/>
      <c r="O978" s="75"/>
    </row>
    <row r="979" spans="1:15" ht="12" outlineLevel="1" x14ac:dyDescent="0.2">
      <c r="A979" s="111">
        <v>6876</v>
      </c>
      <c r="B979" s="111"/>
      <c r="C979" s="110"/>
      <c r="D979" s="110"/>
      <c r="E979" s="110"/>
      <c r="F979" s="110" t="s">
        <v>5472</v>
      </c>
      <c r="G979" s="110" t="s">
        <v>14034</v>
      </c>
      <c r="H979" s="110" t="str">
        <f>UPPER(Table3[[#This Row],[Full Name (NEW)]])</f>
        <v>SCOTTSDALE STREET LIGHTING IMPROVEMENT DISTRICT 9505-529</v>
      </c>
      <c r="I979" s="110"/>
      <c r="J979" s="118"/>
      <c r="K979" s="75" t="s">
        <v>11581</v>
      </c>
      <c r="L979" s="75"/>
      <c r="M979" s="75"/>
      <c r="N979" s="75"/>
      <c r="O979" s="75"/>
    </row>
    <row r="980" spans="1:15" ht="12" outlineLevel="1" x14ac:dyDescent="0.2">
      <c r="A980" s="111">
        <v>6877</v>
      </c>
      <c r="B980" s="111"/>
      <c r="C980" s="110"/>
      <c r="D980" s="110"/>
      <c r="E980" s="110"/>
      <c r="F980" s="110" t="s">
        <v>5440</v>
      </c>
      <c r="G980" s="110" t="s">
        <v>14035</v>
      </c>
      <c r="H980" s="110" t="str">
        <f>UPPER(Table3[[#This Row],[Full Name (NEW)]])</f>
        <v>SCOTTSDALE STREET LIGHTING IMPROVEMENT DISTRICT 9506-530</v>
      </c>
      <c r="I980" s="110"/>
      <c r="J980" s="118"/>
      <c r="K980" s="75" t="s">
        <v>11581</v>
      </c>
      <c r="L980" s="75"/>
      <c r="M980" s="75"/>
      <c r="N980" s="75"/>
      <c r="O980" s="75"/>
    </row>
    <row r="981" spans="1:15" ht="12" outlineLevel="1" x14ac:dyDescent="0.2">
      <c r="A981" s="111">
        <v>6878</v>
      </c>
      <c r="B981" s="111"/>
      <c r="C981" s="110"/>
      <c r="D981" s="110"/>
      <c r="E981" s="110"/>
      <c r="F981" s="110" t="s">
        <v>5784</v>
      </c>
      <c r="G981" s="110" t="s">
        <v>14036</v>
      </c>
      <c r="H981" s="110" t="str">
        <f>UPPER(Table3[[#This Row],[Full Name (NEW)]])</f>
        <v>SCOTTSDALE STREET LIGHTING IMPROVEMENT DISTRICT 9507-531</v>
      </c>
      <c r="I981" s="110"/>
      <c r="J981" s="118"/>
      <c r="K981" s="75" t="s">
        <v>11581</v>
      </c>
      <c r="L981" s="75"/>
      <c r="M981" s="75"/>
      <c r="N981" s="75"/>
      <c r="O981" s="75"/>
    </row>
    <row r="982" spans="1:15" ht="12" outlineLevel="1" x14ac:dyDescent="0.2">
      <c r="A982" s="111">
        <v>6879</v>
      </c>
      <c r="B982" s="111"/>
      <c r="C982" s="110"/>
      <c r="D982" s="110"/>
      <c r="E982" s="110"/>
      <c r="F982" s="110" t="s">
        <v>5460</v>
      </c>
      <c r="G982" s="110" t="s">
        <v>14037</v>
      </c>
      <c r="H982" s="110" t="str">
        <f>UPPER(Table3[[#This Row],[Full Name (NEW)]])</f>
        <v>SCOTTSDALE STREET LIGHTING IMPROVEMENT DISTRICT 9507-532</v>
      </c>
      <c r="I982" s="110"/>
      <c r="J982" s="118"/>
      <c r="K982" s="75" t="s">
        <v>11581</v>
      </c>
      <c r="L982" s="75"/>
      <c r="M982" s="75"/>
      <c r="N982" s="75"/>
      <c r="O982" s="75"/>
    </row>
    <row r="983" spans="1:15" ht="12" outlineLevel="1" x14ac:dyDescent="0.2">
      <c r="A983" s="111">
        <v>6880</v>
      </c>
      <c r="B983" s="111"/>
      <c r="C983" s="110"/>
      <c r="D983" s="110"/>
      <c r="E983" s="110"/>
      <c r="F983" s="110" t="s">
        <v>5464</v>
      </c>
      <c r="G983" s="110" t="s">
        <v>14038</v>
      </c>
      <c r="H983" s="110" t="str">
        <f>UPPER(Table3[[#This Row],[Full Name (NEW)]])</f>
        <v>SCOTTSDALE STREET LIGHTING IMPROVEMENT DISTRICT 9508-533</v>
      </c>
      <c r="I983" s="110"/>
      <c r="J983" s="118"/>
      <c r="K983" s="75" t="s">
        <v>11581</v>
      </c>
      <c r="L983" s="75"/>
      <c r="M983" s="75"/>
      <c r="N983" s="75"/>
      <c r="O983" s="75"/>
    </row>
    <row r="984" spans="1:15" ht="12" outlineLevel="1" x14ac:dyDescent="0.2">
      <c r="A984" s="111">
        <v>6881</v>
      </c>
      <c r="B984" s="111"/>
      <c r="C984" s="110"/>
      <c r="D984" s="110"/>
      <c r="E984" s="110"/>
      <c r="F984" s="110" t="s">
        <v>5476</v>
      </c>
      <c r="G984" s="110" t="s">
        <v>14039</v>
      </c>
      <c r="H984" s="110" t="str">
        <f>UPPER(Table3[[#This Row],[Full Name (NEW)]])</f>
        <v>SCOTTSDALE STREET LIGHTING IMPROVEMENT DISTRICT 9508-534</v>
      </c>
      <c r="I984" s="110"/>
      <c r="J984" s="118"/>
      <c r="K984" s="75" t="s">
        <v>11581</v>
      </c>
      <c r="L984" s="75"/>
      <c r="M984" s="75"/>
      <c r="N984" s="75"/>
      <c r="O984" s="75"/>
    </row>
    <row r="985" spans="1:15" ht="12" outlineLevel="1" x14ac:dyDescent="0.2">
      <c r="A985" s="111">
        <v>6882</v>
      </c>
      <c r="B985" s="111"/>
      <c r="C985" s="110"/>
      <c r="D985" s="110"/>
      <c r="E985" s="110"/>
      <c r="F985" s="110" t="s">
        <v>5520</v>
      </c>
      <c r="G985" s="110" t="s">
        <v>14040</v>
      </c>
      <c r="H985" s="110" t="str">
        <f>UPPER(Table3[[#This Row],[Full Name (NEW)]])</f>
        <v>SCOTTSDALE STREET LIGHTING IMPROVEMENT DISTRICT 9510-535</v>
      </c>
      <c r="I985" s="110"/>
      <c r="J985" s="118"/>
      <c r="K985" s="75" t="s">
        <v>11581</v>
      </c>
      <c r="L985" s="75"/>
      <c r="M985" s="75"/>
      <c r="N985" s="75"/>
      <c r="O985" s="75"/>
    </row>
    <row r="986" spans="1:15" ht="12" outlineLevel="1" x14ac:dyDescent="0.2">
      <c r="A986" s="111">
        <v>6883</v>
      </c>
      <c r="B986" s="111"/>
      <c r="C986" s="110"/>
      <c r="D986" s="110"/>
      <c r="E986" s="110"/>
      <c r="F986" s="110" t="s">
        <v>5448</v>
      </c>
      <c r="G986" s="110" t="s">
        <v>14041</v>
      </c>
      <c r="H986" s="110" t="str">
        <f>UPPER(Table3[[#This Row],[Full Name (NEW)]])</f>
        <v>SCOTTSDALE STREET LIGHTING IMPROVEMENT DISTRICT 9510-536</v>
      </c>
      <c r="I986" s="110"/>
      <c r="J986" s="118"/>
      <c r="K986" s="75" t="s">
        <v>11581</v>
      </c>
      <c r="L986" s="75"/>
      <c r="M986" s="75"/>
      <c r="N986" s="75"/>
      <c r="O986" s="75"/>
    </row>
    <row r="987" spans="1:15" ht="12" outlineLevel="1" x14ac:dyDescent="0.2">
      <c r="A987" s="111">
        <v>6884</v>
      </c>
      <c r="B987" s="111"/>
      <c r="C987" s="110"/>
      <c r="D987" s="110"/>
      <c r="E987" s="110"/>
      <c r="F987" s="110" t="s">
        <v>5652</v>
      </c>
      <c r="G987" s="110" t="s">
        <v>14042</v>
      </c>
      <c r="H987" s="110" t="str">
        <f>UPPER(Table3[[#This Row],[Full Name (NEW)]])</f>
        <v>SCOTTSDALE STREET LIGHTING IMPROVEMENT DISTRICT 9510-537</v>
      </c>
      <c r="I987" s="110"/>
      <c r="J987" s="118"/>
      <c r="K987" s="75" t="s">
        <v>11581</v>
      </c>
      <c r="L987" s="75"/>
      <c r="M987" s="75"/>
      <c r="N987" s="75"/>
      <c r="O987" s="75"/>
    </row>
    <row r="988" spans="1:15" ht="12" outlineLevel="1" x14ac:dyDescent="0.2">
      <c r="A988" s="111">
        <v>6885</v>
      </c>
      <c r="B988" s="111"/>
      <c r="C988" s="110"/>
      <c r="D988" s="110"/>
      <c r="E988" s="110"/>
      <c r="F988" s="110" t="s">
        <v>5568</v>
      </c>
      <c r="G988" s="110" t="s">
        <v>14043</v>
      </c>
      <c r="H988" s="110" t="str">
        <f>UPPER(Table3[[#This Row],[Full Name (NEW)]])</f>
        <v>SCOTTSDALE STREET LIGHTING IMPROVEMENT DISTRICT 9604-539</v>
      </c>
      <c r="I988" s="110"/>
      <c r="J988" s="118"/>
      <c r="K988" s="75" t="s">
        <v>11581</v>
      </c>
      <c r="L988" s="75"/>
      <c r="M988" s="75"/>
      <c r="N988" s="75"/>
      <c r="O988" s="75"/>
    </row>
    <row r="989" spans="1:15" ht="12" outlineLevel="1" x14ac:dyDescent="0.2">
      <c r="A989" s="111">
        <v>6886</v>
      </c>
      <c r="B989" s="111"/>
      <c r="C989" s="110"/>
      <c r="D989" s="110"/>
      <c r="E989" s="110"/>
      <c r="F989" s="110" t="s">
        <v>5592</v>
      </c>
      <c r="G989" s="110" t="s">
        <v>14044</v>
      </c>
      <c r="H989" s="110" t="str">
        <f>UPPER(Table3[[#This Row],[Full Name (NEW)]])</f>
        <v>SCOTTSDALE STREET LIGHTING IMPROVEMENT DISTRICT 9606-541</v>
      </c>
      <c r="I989" s="110"/>
      <c r="J989" s="118"/>
      <c r="K989" s="75" t="s">
        <v>11581</v>
      </c>
      <c r="L989" s="75"/>
      <c r="M989" s="75"/>
      <c r="N989" s="75"/>
      <c r="O989" s="75"/>
    </row>
    <row r="990" spans="1:15" ht="12" outlineLevel="1" x14ac:dyDescent="0.2">
      <c r="A990" s="111">
        <v>6887</v>
      </c>
      <c r="B990" s="111"/>
      <c r="C990" s="110"/>
      <c r="D990" s="110"/>
      <c r="E990" s="110"/>
      <c r="F990" s="110" t="s">
        <v>5572</v>
      </c>
      <c r="G990" s="110" t="s">
        <v>14045</v>
      </c>
      <c r="H990" s="110" t="str">
        <f>UPPER(Table3[[#This Row],[Full Name (NEW)]])</f>
        <v>SCOTTSDALE STREET LIGHTING IMPROVEMENT DISTRICT 9607-542</v>
      </c>
      <c r="I990" s="110"/>
      <c r="J990" s="118"/>
      <c r="K990" s="75" t="s">
        <v>11581</v>
      </c>
      <c r="L990" s="75"/>
      <c r="M990" s="75"/>
      <c r="N990" s="75"/>
      <c r="O990" s="75"/>
    </row>
    <row r="991" spans="1:15" ht="12" outlineLevel="1" x14ac:dyDescent="0.2">
      <c r="A991" s="111">
        <v>6888</v>
      </c>
      <c r="B991" s="111"/>
      <c r="C991" s="110"/>
      <c r="D991" s="110"/>
      <c r="E991" s="110"/>
      <c r="F991" s="110" t="s">
        <v>5584</v>
      </c>
      <c r="G991" s="110" t="s">
        <v>14046</v>
      </c>
      <c r="H991" s="110" t="str">
        <f>UPPER(Table3[[#This Row],[Full Name (NEW)]])</f>
        <v>SCOTTSDALE STREET LIGHTING IMPROVEMENT DISTRICT 9609-545</v>
      </c>
      <c r="I991" s="110"/>
      <c r="J991" s="118"/>
      <c r="K991" s="75" t="s">
        <v>11581</v>
      </c>
      <c r="L991" s="75"/>
      <c r="M991" s="75"/>
      <c r="N991" s="75"/>
      <c r="O991" s="75"/>
    </row>
    <row r="992" spans="1:15" ht="12" outlineLevel="1" x14ac:dyDescent="0.2">
      <c r="A992" s="111">
        <v>6889</v>
      </c>
      <c r="B992" s="111"/>
      <c r="C992" s="110"/>
      <c r="D992" s="110"/>
      <c r="E992" s="110"/>
      <c r="F992" s="110" t="s">
        <v>5588</v>
      </c>
      <c r="G992" s="110" t="s">
        <v>14047</v>
      </c>
      <c r="H992" s="110" t="str">
        <f>UPPER(Table3[[#This Row],[Full Name (NEW)]])</f>
        <v>SCOTTSDALE STREET LIGHTING IMPROVEMENT DISTRICT 9609-546</v>
      </c>
      <c r="I992" s="110"/>
      <c r="J992" s="118"/>
      <c r="K992" s="75" t="s">
        <v>11581</v>
      </c>
      <c r="L992" s="75"/>
      <c r="M992" s="75"/>
      <c r="N992" s="75"/>
      <c r="O992" s="75"/>
    </row>
    <row r="993" spans="1:15" ht="12" outlineLevel="1" x14ac:dyDescent="0.2">
      <c r="A993" s="111">
        <v>6890</v>
      </c>
      <c r="B993" s="111"/>
      <c r="C993" s="110"/>
      <c r="D993" s="110"/>
      <c r="E993" s="110"/>
      <c r="F993" s="110" t="s">
        <v>5660</v>
      </c>
      <c r="G993" s="110" t="s">
        <v>14048</v>
      </c>
      <c r="H993" s="110" t="str">
        <f>UPPER(Table3[[#This Row],[Full Name (NEW)]])</f>
        <v>SCOTTSDALE STREET LIGHTING IMPROVEMENT DISTRICT 9610-547</v>
      </c>
      <c r="I993" s="110"/>
      <c r="J993" s="118"/>
      <c r="K993" s="75" t="s">
        <v>11581</v>
      </c>
      <c r="L993" s="75"/>
      <c r="M993" s="75"/>
      <c r="N993" s="75"/>
      <c r="O993" s="75"/>
    </row>
    <row r="994" spans="1:15" ht="12" outlineLevel="1" x14ac:dyDescent="0.2">
      <c r="A994" s="111">
        <v>6891</v>
      </c>
      <c r="B994" s="111"/>
      <c r="C994" s="110"/>
      <c r="D994" s="110"/>
      <c r="E994" s="110"/>
      <c r="F994" s="110" t="s">
        <v>5875</v>
      </c>
      <c r="G994" s="110" t="s">
        <v>14049</v>
      </c>
      <c r="H994" s="110" t="str">
        <f>UPPER(Table3[[#This Row],[Full Name (NEW)]])</f>
        <v>SCOTTSDALE STREET LIGHTING IMPROVEMENT DISTRICT 9610-550</v>
      </c>
      <c r="I994" s="110"/>
      <c r="J994" s="118"/>
      <c r="K994" s="75" t="s">
        <v>11581</v>
      </c>
      <c r="L994" s="75"/>
      <c r="M994" s="75"/>
      <c r="N994" s="75"/>
      <c r="O994" s="75"/>
    </row>
    <row r="995" spans="1:15" ht="12" outlineLevel="1" x14ac:dyDescent="0.2">
      <c r="A995" s="111">
        <v>6892</v>
      </c>
      <c r="B995" s="111"/>
      <c r="C995" s="110"/>
      <c r="D995" s="110"/>
      <c r="E995" s="110"/>
      <c r="F995" s="110" t="s">
        <v>6084</v>
      </c>
      <c r="G995" s="110" t="s">
        <v>14050</v>
      </c>
      <c r="H995" s="110" t="str">
        <f>UPPER(Table3[[#This Row],[Full Name (NEW)]])</f>
        <v>SCOTTSDALE STREET LIGHTING IMPROVEMENT DISTRICT 9611 551</v>
      </c>
      <c r="I995" s="110"/>
      <c r="J995" s="118"/>
      <c r="K995" s="75" t="s">
        <v>11581</v>
      </c>
      <c r="L995" s="75"/>
      <c r="M995" s="75"/>
      <c r="N995" s="75"/>
      <c r="O995" s="75"/>
    </row>
    <row r="996" spans="1:15" ht="12" outlineLevel="1" x14ac:dyDescent="0.2">
      <c r="A996" s="111">
        <v>6893</v>
      </c>
      <c r="B996" s="111"/>
      <c r="C996" s="110"/>
      <c r="D996" s="110"/>
      <c r="E996" s="110"/>
      <c r="F996" s="110" t="s">
        <v>5879</v>
      </c>
      <c r="G996" s="110" t="s">
        <v>14051</v>
      </c>
      <c r="H996" s="110" t="str">
        <f>UPPER(Table3[[#This Row],[Full Name (NEW)]])</f>
        <v>SCOTTSDALE STREET LIGHTING IMPROVEMENT DISTRICT 9611-548</v>
      </c>
      <c r="I996" s="110"/>
      <c r="J996" s="118"/>
      <c r="K996" s="75" t="s">
        <v>11581</v>
      </c>
      <c r="L996" s="75"/>
      <c r="M996" s="75"/>
      <c r="N996" s="75"/>
      <c r="O996" s="75"/>
    </row>
    <row r="997" spans="1:15" ht="12" outlineLevel="1" x14ac:dyDescent="0.2">
      <c r="A997" s="111">
        <v>6894</v>
      </c>
      <c r="B997" s="111"/>
      <c r="C997" s="110"/>
      <c r="D997" s="110"/>
      <c r="E997" s="110"/>
      <c r="F997" s="110" t="s">
        <v>5640</v>
      </c>
      <c r="G997" s="110" t="s">
        <v>14052</v>
      </c>
      <c r="H997" s="110" t="str">
        <f>UPPER(Table3[[#This Row],[Full Name (NEW)]])</f>
        <v>SCOTTSDALE STREET LIGHTING IMPROVEMENT DISTRICT 9611-549</v>
      </c>
      <c r="I997" s="110"/>
      <c r="J997" s="118"/>
      <c r="K997" s="75" t="s">
        <v>11581</v>
      </c>
      <c r="L997" s="75"/>
      <c r="M997" s="75"/>
      <c r="N997" s="75"/>
      <c r="O997" s="75"/>
    </row>
    <row r="998" spans="1:15" ht="12" outlineLevel="1" x14ac:dyDescent="0.2">
      <c r="A998" s="111">
        <v>6895</v>
      </c>
      <c r="B998" s="111"/>
      <c r="C998" s="110"/>
      <c r="D998" s="110"/>
      <c r="E998" s="110"/>
      <c r="F998" s="110" t="s">
        <v>5883</v>
      </c>
      <c r="G998" s="110" t="s">
        <v>14053</v>
      </c>
      <c r="H998" s="110" t="str">
        <f>UPPER(Table3[[#This Row],[Full Name (NEW)]])</f>
        <v>SCOTTSDALE STREET LIGHTING IMPROVEMENT DISTRICT 9611-552</v>
      </c>
      <c r="I998" s="110"/>
      <c r="J998" s="118"/>
      <c r="K998" s="75" t="s">
        <v>11581</v>
      </c>
      <c r="L998" s="75"/>
      <c r="M998" s="75"/>
      <c r="N998" s="75"/>
      <c r="O998" s="75"/>
    </row>
    <row r="999" spans="1:15" ht="12" outlineLevel="1" x14ac:dyDescent="0.2">
      <c r="A999" s="111">
        <v>6896</v>
      </c>
      <c r="B999" s="111"/>
      <c r="C999" s="110"/>
      <c r="D999" s="110"/>
      <c r="E999" s="110"/>
      <c r="F999" s="110" t="s">
        <v>5644</v>
      </c>
      <c r="G999" s="110" t="s">
        <v>14054</v>
      </c>
      <c r="H999" s="110" t="str">
        <f>UPPER(Table3[[#This Row],[Full Name (NEW)]])</f>
        <v>SCOTTSDALE STREET LIGHTING IMPROVEMENT DISTRICT 9612-553</v>
      </c>
      <c r="I999" s="110"/>
      <c r="J999" s="118"/>
      <c r="K999" s="75" t="s">
        <v>11581</v>
      </c>
      <c r="L999" s="75"/>
      <c r="M999" s="75"/>
      <c r="N999" s="75"/>
      <c r="O999" s="75"/>
    </row>
    <row r="1000" spans="1:15" ht="12" outlineLevel="1" x14ac:dyDescent="0.2">
      <c r="A1000" s="111">
        <v>6897</v>
      </c>
      <c r="B1000" s="111"/>
      <c r="C1000" s="110"/>
      <c r="D1000" s="110"/>
      <c r="E1000" s="110"/>
      <c r="F1000" s="110" t="s">
        <v>5891</v>
      </c>
      <c r="G1000" s="110" t="s">
        <v>14055</v>
      </c>
      <c r="H1000" s="110" t="str">
        <f>UPPER(Table3[[#This Row],[Full Name (NEW)]])</f>
        <v>SCOTTSDALE STREET LIGHTING IMPROVEMENT DISTRICT 9704-556</v>
      </c>
      <c r="I1000" s="110"/>
      <c r="J1000" s="118"/>
      <c r="K1000" s="75" t="s">
        <v>11581</v>
      </c>
      <c r="L1000" s="75"/>
      <c r="M1000" s="75"/>
      <c r="N1000" s="75"/>
      <c r="O1000" s="75"/>
    </row>
    <row r="1001" spans="1:15" ht="12" outlineLevel="1" x14ac:dyDescent="0.2">
      <c r="A1001" s="111">
        <v>6898</v>
      </c>
      <c r="B1001" s="111"/>
      <c r="C1001" s="110"/>
      <c r="D1001" s="110"/>
      <c r="E1001" s="110"/>
      <c r="F1001" s="110" t="s">
        <v>5903</v>
      </c>
      <c r="G1001" s="110" t="s">
        <v>14056</v>
      </c>
      <c r="H1001" s="110" t="str">
        <f>UPPER(Table3[[#This Row],[Full Name (NEW)]])</f>
        <v>SCOTTSDALE STREET LIGHTING IMPROVEMENT DISTRICT 9705-557</v>
      </c>
      <c r="I1001" s="110"/>
      <c r="J1001" s="118"/>
      <c r="K1001" s="75" t="s">
        <v>11581</v>
      </c>
      <c r="L1001" s="75"/>
      <c r="M1001" s="75"/>
      <c r="N1001" s="75"/>
      <c r="O1001" s="75"/>
    </row>
    <row r="1002" spans="1:15" ht="12" outlineLevel="1" x14ac:dyDescent="0.2">
      <c r="A1002" s="111">
        <v>6899</v>
      </c>
      <c r="B1002" s="111"/>
      <c r="C1002" s="110"/>
      <c r="D1002" s="110"/>
      <c r="E1002" s="110"/>
      <c r="F1002" s="110" t="s">
        <v>5887</v>
      </c>
      <c r="G1002" s="110" t="s">
        <v>14057</v>
      </c>
      <c r="H1002" s="110" t="str">
        <f>UPPER(Table3[[#This Row],[Full Name (NEW)]])</f>
        <v>SCOTTSDALE STREET LIGHTING IMPROVEMENT DISTRICT 9706-558</v>
      </c>
      <c r="I1002" s="110"/>
      <c r="J1002" s="118"/>
      <c r="K1002" s="75" t="s">
        <v>11581</v>
      </c>
      <c r="L1002" s="75"/>
      <c r="M1002" s="75"/>
      <c r="N1002" s="75"/>
      <c r="O1002" s="75"/>
    </row>
    <row r="1003" spans="1:15" ht="12" outlineLevel="1" x14ac:dyDescent="0.2">
      <c r="A1003" s="111">
        <v>6900</v>
      </c>
      <c r="B1003" s="111"/>
      <c r="C1003" s="110"/>
      <c r="D1003" s="110"/>
      <c r="E1003" s="110"/>
      <c r="F1003" s="110" t="s">
        <v>5899</v>
      </c>
      <c r="G1003" s="110" t="s">
        <v>14058</v>
      </c>
      <c r="H1003" s="110" t="str">
        <f>UPPER(Table3[[#This Row],[Full Name (NEW)]])</f>
        <v>SCOTTSDALE STREET LIGHTING IMPROVEMENT DISTRICT 9706-560</v>
      </c>
      <c r="I1003" s="110"/>
      <c r="J1003" s="118"/>
      <c r="K1003" s="75" t="s">
        <v>11581</v>
      </c>
      <c r="L1003" s="75"/>
      <c r="M1003" s="75"/>
      <c r="N1003" s="75"/>
      <c r="O1003" s="75"/>
    </row>
    <row r="1004" spans="1:15" ht="12" outlineLevel="1" x14ac:dyDescent="0.2">
      <c r="A1004" s="111">
        <v>6901</v>
      </c>
      <c r="B1004" s="111"/>
      <c r="C1004" s="110"/>
      <c r="D1004" s="110"/>
      <c r="E1004" s="110"/>
      <c r="F1004" s="110" t="s">
        <v>5895</v>
      </c>
      <c r="G1004" s="110" t="s">
        <v>14059</v>
      </c>
      <c r="H1004" s="110" t="str">
        <f>UPPER(Table3[[#This Row],[Full Name (NEW)]])</f>
        <v>SCOTTSDALE STREET LIGHTING IMPROVEMENT DISTRICT 9707-561</v>
      </c>
      <c r="I1004" s="110"/>
      <c r="J1004" s="118"/>
      <c r="K1004" s="75" t="s">
        <v>11581</v>
      </c>
      <c r="L1004" s="75"/>
      <c r="M1004" s="75"/>
      <c r="N1004" s="75"/>
      <c r="O1004" s="75"/>
    </row>
    <row r="1005" spans="1:15" ht="12" outlineLevel="1" x14ac:dyDescent="0.2">
      <c r="A1005" s="111">
        <v>6902</v>
      </c>
      <c r="B1005" s="111"/>
      <c r="C1005" s="110"/>
      <c r="D1005" s="110"/>
      <c r="E1005" s="110"/>
      <c r="F1005" s="110" t="s">
        <v>5907</v>
      </c>
      <c r="G1005" s="110" t="s">
        <v>14060</v>
      </c>
      <c r="H1005" s="110" t="str">
        <f>UPPER(Table3[[#This Row],[Full Name (NEW)]])</f>
        <v>SCOTTSDALE STREET LIGHTING IMPROVEMENT DISTRICT 9707-562</v>
      </c>
      <c r="I1005" s="110"/>
      <c r="J1005" s="118"/>
      <c r="K1005" s="75" t="s">
        <v>11581</v>
      </c>
      <c r="L1005" s="75"/>
      <c r="M1005" s="75"/>
      <c r="N1005" s="75"/>
      <c r="O1005" s="75"/>
    </row>
    <row r="1006" spans="1:15" ht="12" outlineLevel="1" x14ac:dyDescent="0.2">
      <c r="A1006" s="111">
        <v>6903</v>
      </c>
      <c r="B1006" s="111"/>
      <c r="C1006" s="110"/>
      <c r="D1006" s="110"/>
      <c r="E1006" s="110"/>
      <c r="F1006" s="110" t="s">
        <v>6066</v>
      </c>
      <c r="G1006" s="110" t="s">
        <v>14061</v>
      </c>
      <c r="H1006" s="110" t="str">
        <f>UPPER(Table3[[#This Row],[Full Name (NEW)]])</f>
        <v>SCOTTSDALE STREET LIGHTING IMPROVEMENT DISTRICT 9709-564</v>
      </c>
      <c r="I1006" s="110"/>
      <c r="J1006" s="118"/>
      <c r="K1006" s="75" t="s">
        <v>11581</v>
      </c>
      <c r="L1006" s="75"/>
      <c r="M1006" s="75"/>
      <c r="N1006" s="75"/>
      <c r="O1006" s="75"/>
    </row>
    <row r="1007" spans="1:15" ht="12" outlineLevel="1" x14ac:dyDescent="0.2">
      <c r="A1007" s="111">
        <v>6904</v>
      </c>
      <c r="B1007" s="111"/>
      <c r="C1007" s="110"/>
      <c r="D1007" s="110"/>
      <c r="E1007" s="110"/>
      <c r="F1007" s="110" t="s">
        <v>6069</v>
      </c>
      <c r="G1007" s="110" t="s">
        <v>14062</v>
      </c>
      <c r="H1007" s="110" t="str">
        <f>UPPER(Table3[[#This Row],[Full Name (NEW)]])</f>
        <v>SCOTTSDALE STREET LIGHTING IMPROVEMENT DISTRICT 9710-565</v>
      </c>
      <c r="I1007" s="110"/>
      <c r="J1007" s="118"/>
      <c r="K1007" s="75" t="s">
        <v>11581</v>
      </c>
      <c r="L1007" s="75"/>
      <c r="M1007" s="75"/>
      <c r="N1007" s="75"/>
      <c r="O1007" s="75"/>
    </row>
    <row r="1008" spans="1:15" ht="12" outlineLevel="1" x14ac:dyDescent="0.2">
      <c r="A1008" s="111">
        <v>6905</v>
      </c>
      <c r="B1008" s="111"/>
      <c r="C1008" s="110"/>
      <c r="D1008" s="110"/>
      <c r="E1008" s="110"/>
      <c r="F1008" s="110" t="s">
        <v>5911</v>
      </c>
      <c r="G1008" s="110" t="s">
        <v>14063</v>
      </c>
      <c r="H1008" s="110" t="str">
        <f>UPPER(Table3[[#This Row],[Full Name (NEW)]])</f>
        <v>SCOTTSDALE STREET LIGHTING IMPROVEMENT DISTRICT 9710-566</v>
      </c>
      <c r="I1008" s="110"/>
      <c r="J1008" s="118"/>
      <c r="K1008" s="75" t="s">
        <v>11581</v>
      </c>
      <c r="L1008" s="75"/>
      <c r="M1008" s="75"/>
      <c r="N1008" s="75"/>
      <c r="O1008" s="75"/>
    </row>
    <row r="1009" spans="1:15" ht="12" outlineLevel="1" x14ac:dyDescent="0.2">
      <c r="A1009" s="111">
        <v>6906</v>
      </c>
      <c r="B1009" s="111"/>
      <c r="C1009" s="110"/>
      <c r="D1009" s="110"/>
      <c r="E1009" s="110"/>
      <c r="F1009" s="110" t="s">
        <v>6072</v>
      </c>
      <c r="G1009" s="110" t="s">
        <v>14064</v>
      </c>
      <c r="H1009" s="110" t="str">
        <f>UPPER(Table3[[#This Row],[Full Name (NEW)]])</f>
        <v>SCOTTSDALE STREET LIGHTING IMPROVEMENT DISTRICT 9808-568</v>
      </c>
      <c r="I1009" s="110"/>
      <c r="J1009" s="118"/>
      <c r="K1009" s="75" t="s">
        <v>11581</v>
      </c>
      <c r="L1009" s="75"/>
      <c r="M1009" s="75"/>
      <c r="N1009" s="75"/>
      <c r="O1009" s="75"/>
    </row>
    <row r="1010" spans="1:15" ht="12" outlineLevel="1" x14ac:dyDescent="0.2">
      <c r="A1010" s="111">
        <v>6907</v>
      </c>
      <c r="B1010" s="111"/>
      <c r="C1010" s="110"/>
      <c r="D1010" s="110"/>
      <c r="E1010" s="110"/>
      <c r="F1010" s="110" t="s">
        <v>6099</v>
      </c>
      <c r="G1010" s="110" t="s">
        <v>14065</v>
      </c>
      <c r="H1010" s="110" t="str">
        <f>UPPER(Table3[[#This Row],[Full Name (NEW)]])</f>
        <v>SCOTTSDALE STREET LIGHTING IMPROVEMENT DISTRICT 9810-569</v>
      </c>
      <c r="I1010" s="110"/>
      <c r="J1010" s="118"/>
      <c r="K1010" s="75" t="s">
        <v>11581</v>
      </c>
      <c r="L1010" s="75"/>
      <c r="M1010" s="75"/>
      <c r="N1010" s="75"/>
      <c r="O1010" s="75"/>
    </row>
    <row r="1011" spans="1:15" ht="12" outlineLevel="1" x14ac:dyDescent="0.2">
      <c r="A1011" s="111">
        <v>6908</v>
      </c>
      <c r="B1011" s="111"/>
      <c r="C1011" s="110"/>
      <c r="D1011" s="110"/>
      <c r="E1011" s="110"/>
      <c r="F1011" s="110" t="s">
        <v>7327</v>
      </c>
      <c r="G1011" s="110" t="s">
        <v>13984</v>
      </c>
      <c r="H1011" s="110" t="str">
        <f>UPPER(Table3[[#This Row],[Full Name (NEW)]])</f>
        <v>QUEENLAND MANOR STREET LIGHTING IMPROVEMENT DISTRICT NO. 9</v>
      </c>
      <c r="I1011" s="110"/>
      <c r="J1011" s="118"/>
      <c r="K1011" s="75" t="s">
        <v>11600</v>
      </c>
      <c r="L1011" s="75"/>
      <c r="M1011" s="75"/>
      <c r="N1011" s="75"/>
      <c r="O1011" s="75"/>
    </row>
    <row r="1012" spans="1:15" ht="12" outlineLevel="1" x14ac:dyDescent="0.2">
      <c r="A1012" s="111">
        <v>6909</v>
      </c>
      <c r="B1012" s="111"/>
      <c r="C1012" s="110"/>
      <c r="D1012" s="110"/>
      <c r="E1012" s="110"/>
      <c r="F1012" s="110" t="s">
        <v>6197</v>
      </c>
      <c r="G1012" s="110" t="s">
        <v>14071</v>
      </c>
      <c r="H1012" s="110" t="str">
        <f>UPPER(Table3[[#This Row],[Full Name (NEW)]])</f>
        <v>GILBERT STREET LIGHTING IMPROVEMENT DISTRICT 2000-01</v>
      </c>
      <c r="I1012" s="110"/>
      <c r="J1012" s="118"/>
      <c r="K1012" s="75" t="s">
        <v>11576</v>
      </c>
      <c r="L1012" s="75"/>
      <c r="M1012" s="75"/>
      <c r="N1012" s="75"/>
      <c r="O1012" s="75"/>
    </row>
    <row r="1013" spans="1:15" ht="12" outlineLevel="1" x14ac:dyDescent="0.2">
      <c r="A1013" s="111">
        <v>6910</v>
      </c>
      <c r="B1013" s="111"/>
      <c r="C1013" s="110"/>
      <c r="D1013" s="110"/>
      <c r="E1013" s="110"/>
      <c r="F1013" s="110" t="s">
        <v>6200</v>
      </c>
      <c r="G1013" s="110" t="s">
        <v>14072</v>
      </c>
      <c r="H1013" s="110" t="str">
        <f>UPPER(Table3[[#This Row],[Full Name (NEW)]])</f>
        <v>GILBERT STREET LIGHTING IMPROVEMENT DISTRICT 2000-02</v>
      </c>
      <c r="I1013" s="110"/>
      <c r="J1013" s="118"/>
      <c r="K1013" s="75" t="s">
        <v>11576</v>
      </c>
      <c r="L1013" s="75"/>
      <c r="M1013" s="75"/>
      <c r="N1013" s="75"/>
      <c r="O1013" s="75"/>
    </row>
    <row r="1014" spans="1:15" ht="12" outlineLevel="1" x14ac:dyDescent="0.2">
      <c r="A1014" s="111">
        <v>6911</v>
      </c>
      <c r="B1014" s="111"/>
      <c r="C1014" s="110"/>
      <c r="D1014" s="110"/>
      <c r="E1014" s="110"/>
      <c r="F1014" s="110" t="s">
        <v>6203</v>
      </c>
      <c r="G1014" s="110" t="s">
        <v>14073</v>
      </c>
      <c r="H1014" s="110" t="str">
        <f>UPPER(Table3[[#This Row],[Full Name (NEW)]])</f>
        <v>GILBERT STREET LIGHTING IMPROVEMENT DISTRICT 2000-04</v>
      </c>
      <c r="I1014" s="110"/>
      <c r="J1014" s="118"/>
      <c r="K1014" s="75" t="s">
        <v>11576</v>
      </c>
      <c r="L1014" s="75"/>
      <c r="M1014" s="75"/>
      <c r="N1014" s="75"/>
      <c r="O1014" s="75"/>
    </row>
    <row r="1015" spans="1:15" ht="12" outlineLevel="1" x14ac:dyDescent="0.2">
      <c r="A1015" s="111">
        <v>6912</v>
      </c>
      <c r="B1015" s="111"/>
      <c r="C1015" s="110"/>
      <c r="D1015" s="110"/>
      <c r="E1015" s="110"/>
      <c r="F1015" s="110" t="s">
        <v>6206</v>
      </c>
      <c r="G1015" s="110" t="s">
        <v>14074</v>
      </c>
      <c r="H1015" s="110" t="str">
        <f>UPPER(Table3[[#This Row],[Full Name (NEW)]])</f>
        <v>GILBERT STREET LIGHTING IMPROVEMENT DISTRICT 2000-07</v>
      </c>
      <c r="I1015" s="110"/>
      <c r="J1015" s="118"/>
      <c r="K1015" s="75" t="s">
        <v>11576</v>
      </c>
      <c r="L1015" s="75"/>
      <c r="M1015" s="75"/>
      <c r="N1015" s="75"/>
      <c r="O1015" s="75"/>
    </row>
    <row r="1016" spans="1:15" ht="12" outlineLevel="1" x14ac:dyDescent="0.2">
      <c r="A1016" s="111">
        <v>6913</v>
      </c>
      <c r="B1016" s="111"/>
      <c r="C1016" s="110"/>
      <c r="D1016" s="110"/>
      <c r="E1016" s="110"/>
      <c r="F1016" s="110" t="s">
        <v>6209</v>
      </c>
      <c r="G1016" s="110" t="s">
        <v>14075</v>
      </c>
      <c r="H1016" s="110" t="str">
        <f>UPPER(Table3[[#This Row],[Full Name (NEW)]])</f>
        <v>GILBERT STREET LIGHTING IMPROVEMENT DISTRICT 2000-08</v>
      </c>
      <c r="I1016" s="110"/>
      <c r="J1016" s="118"/>
      <c r="K1016" s="75" t="s">
        <v>11576</v>
      </c>
      <c r="L1016" s="75"/>
      <c r="M1016" s="75"/>
      <c r="N1016" s="75"/>
      <c r="O1016" s="75"/>
    </row>
    <row r="1017" spans="1:15" ht="12" outlineLevel="1" x14ac:dyDescent="0.2">
      <c r="A1017" s="111">
        <v>6914</v>
      </c>
      <c r="B1017" s="111"/>
      <c r="C1017" s="110"/>
      <c r="D1017" s="110"/>
      <c r="E1017" s="110"/>
      <c r="F1017" s="110" t="s">
        <v>6640</v>
      </c>
      <c r="G1017" s="110" t="s">
        <v>14070</v>
      </c>
      <c r="H1017" s="110" t="str">
        <f>UPPER(Table3[[#This Row],[Full Name (NEW)]])</f>
        <v>PEORIA STREET LIGHTING IMPROVEMENT DISTRICT NO. 101</v>
      </c>
      <c r="I1017" s="110"/>
      <c r="J1017" s="118"/>
      <c r="K1017" s="75" t="s">
        <v>11580</v>
      </c>
      <c r="L1017" s="75"/>
      <c r="M1017" s="75"/>
      <c r="N1017" s="75"/>
      <c r="O1017" s="75"/>
    </row>
    <row r="1018" spans="1:15" ht="12" outlineLevel="1" x14ac:dyDescent="0.2">
      <c r="A1018" s="111">
        <v>6915</v>
      </c>
      <c r="B1018" s="111"/>
      <c r="C1018" s="110"/>
      <c r="D1018" s="110"/>
      <c r="E1018" s="110"/>
      <c r="F1018" s="110" t="s">
        <v>6583</v>
      </c>
      <c r="G1018" s="110" t="str">
        <f t="shared" ref="G1018:G1042" si="13">"Peoria Street Lighting Improvement District No. "&amp;MID(F1018, 12, 3)</f>
        <v>Peoria Street Lighting Improvement District No. 104</v>
      </c>
      <c r="H1018" s="110" t="str">
        <f>UPPER(Table3[[#This Row],[Full Name (NEW)]])</f>
        <v>PEORIA STREET LIGHTING IMPROVEMENT DISTRICT NO. 104</v>
      </c>
      <c r="I1018" s="110"/>
      <c r="J1018" s="118"/>
      <c r="K1018" s="75" t="s">
        <v>11580</v>
      </c>
      <c r="L1018" s="75"/>
      <c r="M1018" s="75"/>
      <c r="N1018" s="75"/>
      <c r="O1018" s="75"/>
    </row>
    <row r="1019" spans="1:15" ht="12" outlineLevel="1" x14ac:dyDescent="0.2">
      <c r="A1019" s="111">
        <v>6916</v>
      </c>
      <c r="B1019" s="111"/>
      <c r="C1019" s="110"/>
      <c r="D1019" s="110"/>
      <c r="E1019" s="110"/>
      <c r="F1019" s="110" t="s">
        <v>6646</v>
      </c>
      <c r="G1019" s="110" t="str">
        <f t="shared" si="13"/>
        <v>Peoria Street Lighting Improvement District No. 107</v>
      </c>
      <c r="H1019" s="110" t="str">
        <f>UPPER(Table3[[#This Row],[Full Name (NEW)]])</f>
        <v>PEORIA STREET LIGHTING IMPROVEMENT DISTRICT NO. 107</v>
      </c>
      <c r="I1019" s="110"/>
      <c r="J1019" s="118"/>
      <c r="K1019" s="75" t="s">
        <v>11580</v>
      </c>
      <c r="L1019" s="75"/>
      <c r="M1019" s="75"/>
      <c r="N1019" s="75"/>
      <c r="O1019" s="75"/>
    </row>
    <row r="1020" spans="1:15" ht="12" outlineLevel="1" x14ac:dyDescent="0.2">
      <c r="A1020" s="111">
        <v>6917</v>
      </c>
      <c r="B1020" s="111"/>
      <c r="C1020" s="110"/>
      <c r="D1020" s="110"/>
      <c r="E1020" s="110"/>
      <c r="F1020" s="110" t="s">
        <v>6643</v>
      </c>
      <c r="G1020" s="110" t="str">
        <f t="shared" si="13"/>
        <v>Peoria Street Lighting Improvement District No. 108</v>
      </c>
      <c r="H1020" s="110" t="str">
        <f>UPPER(Table3[[#This Row],[Full Name (NEW)]])</f>
        <v>PEORIA STREET LIGHTING IMPROVEMENT DISTRICT NO. 108</v>
      </c>
      <c r="I1020" s="110"/>
      <c r="J1020" s="118"/>
      <c r="K1020" s="75" t="s">
        <v>11580</v>
      </c>
      <c r="L1020" s="75"/>
      <c r="M1020" s="75"/>
      <c r="N1020" s="75"/>
      <c r="O1020" s="75"/>
    </row>
    <row r="1021" spans="1:15" ht="12" outlineLevel="1" x14ac:dyDescent="0.2">
      <c r="A1021" s="111">
        <v>6918</v>
      </c>
      <c r="B1021" s="111"/>
      <c r="C1021" s="110"/>
      <c r="D1021" s="110"/>
      <c r="E1021" s="110"/>
      <c r="F1021" s="110" t="s">
        <v>6571</v>
      </c>
      <c r="G1021" s="110" t="str">
        <f t="shared" si="13"/>
        <v>Peoria Street Lighting Improvement District No. 114</v>
      </c>
      <c r="H1021" s="110" t="str">
        <f>UPPER(Table3[[#This Row],[Full Name (NEW)]])</f>
        <v>PEORIA STREET LIGHTING IMPROVEMENT DISTRICT NO. 114</v>
      </c>
      <c r="I1021" s="110"/>
      <c r="J1021" s="118"/>
      <c r="K1021" s="75" t="s">
        <v>11580</v>
      </c>
      <c r="L1021" s="75"/>
      <c r="M1021" s="75"/>
      <c r="N1021" s="75"/>
      <c r="O1021" s="75"/>
    </row>
    <row r="1022" spans="1:15" ht="12" outlineLevel="1" x14ac:dyDescent="0.2">
      <c r="A1022" s="111">
        <v>6919</v>
      </c>
      <c r="B1022" s="111"/>
      <c r="C1022" s="110"/>
      <c r="D1022" s="110"/>
      <c r="E1022" s="110"/>
      <c r="F1022" s="110" t="s">
        <v>6592</v>
      </c>
      <c r="G1022" s="110" t="str">
        <f t="shared" si="13"/>
        <v>Peoria Street Lighting Improvement District No. 117</v>
      </c>
      <c r="H1022" s="110" t="str">
        <f>UPPER(Table3[[#This Row],[Full Name (NEW)]])</f>
        <v>PEORIA STREET LIGHTING IMPROVEMENT DISTRICT NO. 117</v>
      </c>
      <c r="I1022" s="110"/>
      <c r="J1022" s="118"/>
      <c r="K1022" s="75" t="s">
        <v>11580</v>
      </c>
      <c r="L1022" s="75"/>
      <c r="M1022" s="75"/>
      <c r="N1022" s="75"/>
      <c r="O1022" s="75"/>
    </row>
    <row r="1023" spans="1:15" ht="12" outlineLevel="1" x14ac:dyDescent="0.2">
      <c r="A1023" s="111">
        <v>6920</v>
      </c>
      <c r="B1023" s="111"/>
      <c r="C1023" s="110"/>
      <c r="D1023" s="110"/>
      <c r="E1023" s="110"/>
      <c r="F1023" s="110" t="s">
        <v>6619</v>
      </c>
      <c r="G1023" s="110" t="str">
        <f t="shared" si="13"/>
        <v>Peoria Street Lighting Improvement District No. 127</v>
      </c>
      <c r="H1023" s="110" t="str">
        <f>UPPER(Table3[[#This Row],[Full Name (NEW)]])</f>
        <v>PEORIA STREET LIGHTING IMPROVEMENT DISTRICT NO. 127</v>
      </c>
      <c r="I1023" s="110"/>
      <c r="J1023" s="118"/>
      <c r="K1023" s="75" t="s">
        <v>11580</v>
      </c>
      <c r="L1023" s="75"/>
      <c r="M1023" s="75"/>
      <c r="N1023" s="75"/>
      <c r="O1023" s="75"/>
    </row>
    <row r="1024" spans="1:15" ht="12" outlineLevel="1" x14ac:dyDescent="0.2">
      <c r="A1024" s="111">
        <v>6921</v>
      </c>
      <c r="B1024" s="111"/>
      <c r="C1024" s="110"/>
      <c r="D1024" s="110"/>
      <c r="E1024" s="110"/>
      <c r="F1024" s="110" t="s">
        <v>6625</v>
      </c>
      <c r="G1024" s="110" t="str">
        <f t="shared" si="13"/>
        <v>Peoria Street Lighting Improvement District No. 135</v>
      </c>
      <c r="H1024" s="110" t="str">
        <f>UPPER(Table3[[#This Row],[Full Name (NEW)]])</f>
        <v>PEORIA STREET LIGHTING IMPROVEMENT DISTRICT NO. 135</v>
      </c>
      <c r="I1024" s="110"/>
      <c r="J1024" s="118"/>
      <c r="K1024" s="75" t="s">
        <v>11580</v>
      </c>
      <c r="L1024" s="75"/>
      <c r="M1024" s="75"/>
      <c r="N1024" s="75"/>
      <c r="O1024" s="75"/>
    </row>
    <row r="1025" spans="1:15" ht="12" outlineLevel="1" x14ac:dyDescent="0.2">
      <c r="A1025" s="111">
        <v>6922</v>
      </c>
      <c r="B1025" s="111"/>
      <c r="C1025" s="110"/>
      <c r="D1025" s="110"/>
      <c r="E1025" s="110"/>
      <c r="F1025" s="110" t="s">
        <v>6616</v>
      </c>
      <c r="G1025" s="110" t="str">
        <f t="shared" si="13"/>
        <v>Peoria Street Lighting Improvement District No. 136</v>
      </c>
      <c r="H1025" s="110" t="str">
        <f>UPPER(Table3[[#This Row],[Full Name (NEW)]])</f>
        <v>PEORIA STREET LIGHTING IMPROVEMENT DISTRICT NO. 136</v>
      </c>
      <c r="I1025" s="110"/>
      <c r="J1025" s="118"/>
      <c r="K1025" s="75" t="s">
        <v>11580</v>
      </c>
      <c r="L1025" s="75"/>
      <c r="M1025" s="75"/>
      <c r="N1025" s="75"/>
      <c r="O1025" s="75"/>
    </row>
    <row r="1026" spans="1:15" ht="12" outlineLevel="1" x14ac:dyDescent="0.2">
      <c r="A1026" s="111">
        <v>6923</v>
      </c>
      <c r="B1026" s="111"/>
      <c r="C1026" s="110"/>
      <c r="D1026" s="110"/>
      <c r="E1026" s="110"/>
      <c r="F1026" s="110" t="s">
        <v>6595</v>
      </c>
      <c r="G1026" s="110" t="str">
        <f t="shared" si="13"/>
        <v>Peoria Street Lighting Improvement District No. 137</v>
      </c>
      <c r="H1026" s="110" t="str">
        <f>UPPER(Table3[[#This Row],[Full Name (NEW)]])</f>
        <v>PEORIA STREET LIGHTING IMPROVEMENT DISTRICT NO. 137</v>
      </c>
      <c r="I1026" s="110"/>
      <c r="J1026" s="118"/>
      <c r="K1026" s="75" t="s">
        <v>11580</v>
      </c>
      <c r="L1026" s="75"/>
      <c r="M1026" s="75"/>
      <c r="N1026" s="75"/>
      <c r="O1026" s="75"/>
    </row>
    <row r="1027" spans="1:15" ht="12" outlineLevel="1" x14ac:dyDescent="0.2">
      <c r="A1027" s="111">
        <v>6924</v>
      </c>
      <c r="B1027" s="111"/>
      <c r="C1027" s="110"/>
      <c r="D1027" s="110"/>
      <c r="E1027" s="110"/>
      <c r="F1027" s="110" t="s">
        <v>6613</v>
      </c>
      <c r="G1027" s="110" t="str">
        <f t="shared" si="13"/>
        <v>Peoria Street Lighting Improvement District No. 138</v>
      </c>
      <c r="H1027" s="110" t="str">
        <f>UPPER(Table3[[#This Row],[Full Name (NEW)]])</f>
        <v>PEORIA STREET LIGHTING IMPROVEMENT DISTRICT NO. 138</v>
      </c>
      <c r="I1027" s="110"/>
      <c r="J1027" s="118"/>
      <c r="K1027" s="75" t="s">
        <v>11580</v>
      </c>
      <c r="L1027" s="75"/>
      <c r="M1027" s="75"/>
      <c r="N1027" s="75"/>
      <c r="O1027" s="75"/>
    </row>
    <row r="1028" spans="1:15" ht="12" outlineLevel="1" x14ac:dyDescent="0.2">
      <c r="A1028" s="111">
        <v>6925</v>
      </c>
      <c r="B1028" s="111"/>
      <c r="C1028" s="110"/>
      <c r="D1028" s="110"/>
      <c r="E1028" s="110"/>
      <c r="F1028" s="110" t="s">
        <v>6598</v>
      </c>
      <c r="G1028" s="110" t="str">
        <f t="shared" si="13"/>
        <v>Peoria Street Lighting Improvement District No. 139</v>
      </c>
      <c r="H1028" s="110" t="str">
        <f>UPPER(Table3[[#This Row],[Full Name (NEW)]])</f>
        <v>PEORIA STREET LIGHTING IMPROVEMENT DISTRICT NO. 139</v>
      </c>
      <c r="I1028" s="110"/>
      <c r="J1028" s="118"/>
      <c r="K1028" s="75" t="s">
        <v>11580</v>
      </c>
      <c r="L1028" s="75"/>
      <c r="M1028" s="75"/>
      <c r="N1028" s="75"/>
      <c r="O1028" s="75"/>
    </row>
    <row r="1029" spans="1:15" ht="12" outlineLevel="1" x14ac:dyDescent="0.2">
      <c r="A1029" s="111">
        <v>6926</v>
      </c>
      <c r="B1029" s="111"/>
      <c r="C1029" s="110"/>
      <c r="D1029" s="110"/>
      <c r="E1029" s="110"/>
      <c r="F1029" s="110" t="s">
        <v>6610</v>
      </c>
      <c r="G1029" s="110" t="str">
        <f t="shared" si="13"/>
        <v>Peoria Street Lighting Improvement District No. 140</v>
      </c>
      <c r="H1029" s="110" t="str">
        <f>UPPER(Table3[[#This Row],[Full Name (NEW)]])</f>
        <v>PEORIA STREET LIGHTING IMPROVEMENT DISTRICT NO. 140</v>
      </c>
      <c r="I1029" s="110"/>
      <c r="J1029" s="118"/>
      <c r="K1029" s="75" t="s">
        <v>11580</v>
      </c>
      <c r="L1029" s="75"/>
      <c r="M1029" s="75"/>
      <c r="N1029" s="75"/>
      <c r="O1029" s="75"/>
    </row>
    <row r="1030" spans="1:15" ht="12" outlineLevel="1" x14ac:dyDescent="0.2">
      <c r="A1030" s="111">
        <v>6927</v>
      </c>
      <c r="B1030" s="111"/>
      <c r="C1030" s="110"/>
      <c r="D1030" s="110"/>
      <c r="E1030" s="110"/>
      <c r="F1030" s="110" t="s">
        <v>6607</v>
      </c>
      <c r="G1030" s="110" t="str">
        <f t="shared" si="13"/>
        <v>Peoria Street Lighting Improvement District No. 141</v>
      </c>
      <c r="H1030" s="110" t="str">
        <f>UPPER(Table3[[#This Row],[Full Name (NEW)]])</f>
        <v>PEORIA STREET LIGHTING IMPROVEMENT DISTRICT NO. 141</v>
      </c>
      <c r="I1030" s="110"/>
      <c r="J1030" s="118"/>
      <c r="K1030" s="75" t="s">
        <v>11580</v>
      </c>
      <c r="L1030" s="75"/>
      <c r="M1030" s="75"/>
      <c r="N1030" s="75"/>
      <c r="O1030" s="75"/>
    </row>
    <row r="1031" spans="1:15" ht="12" outlineLevel="1" x14ac:dyDescent="0.2">
      <c r="A1031" s="111">
        <v>6928</v>
      </c>
      <c r="B1031" s="111"/>
      <c r="C1031" s="110"/>
      <c r="D1031" s="110"/>
      <c r="E1031" s="110"/>
      <c r="F1031" s="110" t="s">
        <v>6604</v>
      </c>
      <c r="G1031" s="110" t="str">
        <f t="shared" si="13"/>
        <v>Peoria Street Lighting Improvement District No. 142</v>
      </c>
      <c r="H1031" s="110" t="str">
        <f>UPPER(Table3[[#This Row],[Full Name (NEW)]])</f>
        <v>PEORIA STREET LIGHTING IMPROVEMENT DISTRICT NO. 142</v>
      </c>
      <c r="I1031" s="110"/>
      <c r="J1031" s="118"/>
      <c r="K1031" s="75" t="s">
        <v>11580</v>
      </c>
      <c r="L1031" s="75"/>
      <c r="M1031" s="75"/>
      <c r="N1031" s="75"/>
      <c r="O1031" s="75"/>
    </row>
    <row r="1032" spans="1:15" ht="12" outlineLevel="1" x14ac:dyDescent="0.2">
      <c r="A1032" s="111">
        <v>6929</v>
      </c>
      <c r="B1032" s="111"/>
      <c r="C1032" s="110"/>
      <c r="D1032" s="110"/>
      <c r="E1032" s="110"/>
      <c r="F1032" s="110" t="s">
        <v>6601</v>
      </c>
      <c r="G1032" s="110" t="str">
        <f t="shared" si="13"/>
        <v>Peoria Street Lighting Improvement District No. 143</v>
      </c>
      <c r="H1032" s="110" t="str">
        <f>UPPER(Table3[[#This Row],[Full Name (NEW)]])</f>
        <v>PEORIA STREET LIGHTING IMPROVEMENT DISTRICT NO. 143</v>
      </c>
      <c r="I1032" s="110"/>
      <c r="J1032" s="118"/>
      <c r="K1032" s="75" t="s">
        <v>11580</v>
      </c>
      <c r="L1032" s="75"/>
      <c r="M1032" s="75"/>
      <c r="N1032" s="75"/>
      <c r="O1032" s="75"/>
    </row>
    <row r="1033" spans="1:15" ht="12" outlineLevel="1" x14ac:dyDescent="0.2">
      <c r="A1033" s="111">
        <v>6930</v>
      </c>
      <c r="B1033" s="111"/>
      <c r="C1033" s="110"/>
      <c r="D1033" s="110"/>
      <c r="E1033" s="110"/>
      <c r="F1033" s="110" t="s">
        <v>6574</v>
      </c>
      <c r="G1033" s="110" t="str">
        <f t="shared" si="13"/>
        <v>Peoria Street Lighting Improvement District No. 149</v>
      </c>
      <c r="H1033" s="110" t="str">
        <f>UPPER(Table3[[#This Row],[Full Name (NEW)]])</f>
        <v>PEORIA STREET LIGHTING IMPROVEMENT DISTRICT NO. 149</v>
      </c>
      <c r="I1033" s="110"/>
      <c r="J1033" s="118"/>
      <c r="K1033" s="75" t="s">
        <v>11580</v>
      </c>
      <c r="L1033" s="75"/>
      <c r="M1033" s="75"/>
      <c r="N1033" s="75"/>
      <c r="O1033" s="75"/>
    </row>
    <row r="1034" spans="1:15" ht="12" outlineLevel="1" x14ac:dyDescent="0.2">
      <c r="A1034" s="111">
        <v>6931</v>
      </c>
      <c r="B1034" s="111"/>
      <c r="C1034" s="110"/>
      <c r="D1034" s="110"/>
      <c r="E1034" s="110"/>
      <c r="F1034" s="110" t="s">
        <v>6577</v>
      </c>
      <c r="G1034" s="110" t="str">
        <f t="shared" si="13"/>
        <v>Peoria Street Lighting Improvement District No. 151</v>
      </c>
      <c r="H1034" s="110" t="str">
        <f>UPPER(Table3[[#This Row],[Full Name (NEW)]])</f>
        <v>PEORIA STREET LIGHTING IMPROVEMENT DISTRICT NO. 151</v>
      </c>
      <c r="I1034" s="110"/>
      <c r="J1034" s="118"/>
      <c r="K1034" s="75" t="s">
        <v>11580</v>
      </c>
      <c r="L1034" s="75"/>
      <c r="M1034" s="75"/>
      <c r="N1034" s="75"/>
      <c r="O1034" s="75"/>
    </row>
    <row r="1035" spans="1:15" ht="12" outlineLevel="1" x14ac:dyDescent="0.2">
      <c r="A1035" s="111">
        <v>6932</v>
      </c>
      <c r="B1035" s="111"/>
      <c r="C1035" s="110"/>
      <c r="D1035" s="110"/>
      <c r="E1035" s="110"/>
      <c r="F1035" s="110" t="s">
        <v>6631</v>
      </c>
      <c r="G1035" s="110" t="str">
        <f t="shared" si="13"/>
        <v>Peoria Street Lighting Improvement District No. 152</v>
      </c>
      <c r="H1035" s="110" t="str">
        <f>UPPER(Table3[[#This Row],[Full Name (NEW)]])</f>
        <v>PEORIA STREET LIGHTING IMPROVEMENT DISTRICT NO. 152</v>
      </c>
      <c r="I1035" s="110"/>
      <c r="J1035" s="118"/>
      <c r="K1035" s="75" t="s">
        <v>11580</v>
      </c>
      <c r="L1035" s="75"/>
      <c r="M1035" s="75"/>
      <c r="N1035" s="75"/>
      <c r="O1035" s="75"/>
    </row>
    <row r="1036" spans="1:15" ht="12" outlineLevel="1" x14ac:dyDescent="0.2">
      <c r="A1036" s="111">
        <v>6933</v>
      </c>
      <c r="B1036" s="111"/>
      <c r="C1036" s="110"/>
      <c r="D1036" s="110"/>
      <c r="E1036" s="110"/>
      <c r="F1036" s="110" t="s">
        <v>6628</v>
      </c>
      <c r="G1036" s="110" t="str">
        <f t="shared" si="13"/>
        <v>Peoria Street Lighting Improvement District No. 153</v>
      </c>
      <c r="H1036" s="110" t="str">
        <f>UPPER(Table3[[#This Row],[Full Name (NEW)]])</f>
        <v>PEORIA STREET LIGHTING IMPROVEMENT DISTRICT NO. 153</v>
      </c>
      <c r="I1036" s="110"/>
      <c r="J1036" s="118"/>
      <c r="K1036" s="75" t="s">
        <v>11580</v>
      </c>
      <c r="L1036" s="75"/>
      <c r="M1036" s="75"/>
      <c r="N1036" s="75"/>
      <c r="O1036" s="75"/>
    </row>
    <row r="1037" spans="1:15" ht="12" outlineLevel="1" x14ac:dyDescent="0.2">
      <c r="A1037" s="111">
        <v>6934</v>
      </c>
      <c r="B1037" s="111"/>
      <c r="C1037" s="110"/>
      <c r="D1037" s="110"/>
      <c r="E1037" s="110"/>
      <c r="F1037" s="110" t="s">
        <v>6580</v>
      </c>
      <c r="G1037" s="110" t="str">
        <f t="shared" si="13"/>
        <v>Peoria Street Lighting Improvement District No. 154</v>
      </c>
      <c r="H1037" s="110" t="str">
        <f>UPPER(Table3[[#This Row],[Full Name (NEW)]])</f>
        <v>PEORIA STREET LIGHTING IMPROVEMENT DISTRICT NO. 154</v>
      </c>
      <c r="I1037" s="110"/>
      <c r="J1037" s="118"/>
      <c r="K1037" s="75" t="s">
        <v>11580</v>
      </c>
      <c r="L1037" s="75"/>
      <c r="M1037" s="75"/>
      <c r="N1037" s="75"/>
      <c r="O1037" s="75"/>
    </row>
    <row r="1038" spans="1:15" ht="12" outlineLevel="1" x14ac:dyDescent="0.2">
      <c r="A1038" s="111">
        <v>6935</v>
      </c>
      <c r="B1038" s="111"/>
      <c r="C1038" s="110"/>
      <c r="D1038" s="110"/>
      <c r="E1038" s="110"/>
      <c r="F1038" s="110" t="s">
        <v>6586</v>
      </c>
      <c r="G1038" s="110" t="str">
        <f t="shared" si="13"/>
        <v>Peoria Street Lighting Improvement District No. 156</v>
      </c>
      <c r="H1038" s="110" t="str">
        <f>UPPER(Table3[[#This Row],[Full Name (NEW)]])</f>
        <v>PEORIA STREET LIGHTING IMPROVEMENT DISTRICT NO. 156</v>
      </c>
      <c r="I1038" s="110"/>
      <c r="J1038" s="118"/>
      <c r="K1038" s="75" t="s">
        <v>11580</v>
      </c>
      <c r="L1038" s="75"/>
      <c r="M1038" s="75"/>
      <c r="N1038" s="75"/>
      <c r="O1038" s="75"/>
    </row>
    <row r="1039" spans="1:15" ht="12" outlineLevel="1" x14ac:dyDescent="0.2">
      <c r="A1039" s="111">
        <v>6936</v>
      </c>
      <c r="B1039" s="111"/>
      <c r="C1039" s="110"/>
      <c r="D1039" s="110"/>
      <c r="E1039" s="110"/>
      <c r="F1039" s="110" t="s">
        <v>6637</v>
      </c>
      <c r="G1039" s="110" t="str">
        <f t="shared" si="13"/>
        <v>Peoria Street Lighting Improvement District No. 159</v>
      </c>
      <c r="H1039" s="110" t="str">
        <f>UPPER(Table3[[#This Row],[Full Name (NEW)]])</f>
        <v>PEORIA STREET LIGHTING IMPROVEMENT DISTRICT NO. 159</v>
      </c>
      <c r="I1039" s="110"/>
      <c r="J1039" s="118"/>
      <c r="K1039" s="75" t="s">
        <v>11580</v>
      </c>
      <c r="L1039" s="75"/>
      <c r="M1039" s="75"/>
      <c r="N1039" s="75"/>
      <c r="O1039" s="75"/>
    </row>
    <row r="1040" spans="1:15" ht="12" outlineLevel="1" x14ac:dyDescent="0.2">
      <c r="A1040" s="111">
        <v>6937</v>
      </c>
      <c r="B1040" s="111"/>
      <c r="C1040" s="110"/>
      <c r="D1040" s="110"/>
      <c r="E1040" s="110"/>
      <c r="F1040" s="110" t="s">
        <v>6622</v>
      </c>
      <c r="G1040" s="110" t="str">
        <f t="shared" si="13"/>
        <v>Peoria Street Lighting Improvement District No. 163</v>
      </c>
      <c r="H1040" s="110" t="str">
        <f>UPPER(Table3[[#This Row],[Full Name (NEW)]])</f>
        <v>PEORIA STREET LIGHTING IMPROVEMENT DISTRICT NO. 163</v>
      </c>
      <c r="I1040" s="110"/>
      <c r="J1040" s="118"/>
      <c r="K1040" s="75" t="s">
        <v>11580</v>
      </c>
      <c r="L1040" s="75"/>
      <c r="M1040" s="75"/>
      <c r="N1040" s="75"/>
      <c r="O1040" s="75"/>
    </row>
    <row r="1041" spans="1:15" ht="12" outlineLevel="1" x14ac:dyDescent="0.2">
      <c r="A1041" s="111">
        <v>6938</v>
      </c>
      <c r="B1041" s="111"/>
      <c r="C1041" s="110"/>
      <c r="D1041" s="110"/>
      <c r="E1041" s="110"/>
      <c r="F1041" s="110" t="s">
        <v>6589</v>
      </c>
      <c r="G1041" s="110" t="str">
        <f t="shared" si="13"/>
        <v xml:space="preserve">Peoria Street Lighting Improvement District No. 96 </v>
      </c>
      <c r="H1041" s="110" t="str">
        <f>UPPER(Table3[[#This Row],[Full Name (NEW)]])</f>
        <v xml:space="preserve">PEORIA STREET LIGHTING IMPROVEMENT DISTRICT NO. 96 </v>
      </c>
      <c r="I1041" s="110"/>
      <c r="J1041" s="118"/>
      <c r="K1041" s="75" t="s">
        <v>11580</v>
      </c>
      <c r="L1041" s="75"/>
      <c r="M1041" s="75"/>
      <c r="N1041" s="75"/>
      <c r="O1041" s="75"/>
    </row>
    <row r="1042" spans="1:15" ht="12" outlineLevel="1" x14ac:dyDescent="0.2">
      <c r="A1042" s="111">
        <v>6939</v>
      </c>
      <c r="B1042" s="111"/>
      <c r="C1042" s="110"/>
      <c r="D1042" s="110"/>
      <c r="E1042" s="110"/>
      <c r="F1042" s="110" t="s">
        <v>6634</v>
      </c>
      <c r="G1042" s="110" t="str">
        <f t="shared" si="13"/>
        <v xml:space="preserve">Peoria Street Lighting Improvement District No. 99 </v>
      </c>
      <c r="H1042" s="110" t="str">
        <f>UPPER(Table3[[#This Row],[Full Name (NEW)]])</f>
        <v xml:space="preserve">PEORIA STREET LIGHTING IMPROVEMENT DISTRICT NO. 99 </v>
      </c>
      <c r="I1042" s="110"/>
      <c r="J1042" s="118"/>
      <c r="K1042" s="75" t="s">
        <v>11580</v>
      </c>
      <c r="L1042" s="75"/>
      <c r="M1042" s="75"/>
      <c r="N1042" s="75"/>
      <c r="O1042" s="75"/>
    </row>
    <row r="1043" spans="1:15" ht="12" outlineLevel="1" x14ac:dyDescent="0.2">
      <c r="A1043" s="111">
        <v>6940</v>
      </c>
      <c r="B1043" s="111"/>
      <c r="C1043" s="110"/>
      <c r="D1043" s="110"/>
      <c r="E1043" s="110"/>
      <c r="F1043" s="110" t="s">
        <v>7324</v>
      </c>
      <c r="G1043" s="110" t="s">
        <v>14069</v>
      </c>
      <c r="H1043" s="110" t="str">
        <f>UPPER(Table3[[#This Row],[Full Name (NEW)]])</f>
        <v>QUEEN CREEK STREET LIGHTING IMPROVEMENT DISTRICT NO. 8 (1999-03)</v>
      </c>
      <c r="I1043" s="110"/>
      <c r="J1043" s="118"/>
      <c r="K1043" s="75" t="s">
        <v>11600</v>
      </c>
      <c r="L1043" s="75"/>
      <c r="M1043" s="75"/>
      <c r="N1043" s="75"/>
      <c r="O1043" s="75"/>
    </row>
    <row r="1044" spans="1:15" ht="12" outlineLevel="1" x14ac:dyDescent="0.2">
      <c r="A1044" s="111">
        <v>6941</v>
      </c>
      <c r="B1044" s="111"/>
      <c r="C1044" s="110"/>
      <c r="D1044" s="110"/>
      <c r="E1044" s="110"/>
      <c r="F1044" s="110" t="s">
        <v>7000</v>
      </c>
      <c r="G1044" s="110" t="s">
        <v>14204</v>
      </c>
      <c r="H1044" s="110" t="str">
        <f>UPPER(Table3[[#This Row],[Full Name (NEW)]])</f>
        <v>SURPRISE GREENWAY PARC STREET LIGHTING IMPROVEMENT DISTRICT NO. 1</v>
      </c>
      <c r="I1044" s="110"/>
      <c r="J1044" s="118"/>
      <c r="K1044" s="75" t="s">
        <v>11582</v>
      </c>
      <c r="L1044" s="75"/>
      <c r="M1044" s="75"/>
      <c r="N1044" s="75"/>
      <c r="O1044" s="75"/>
    </row>
    <row r="1045" spans="1:15" ht="12" outlineLevel="1" x14ac:dyDescent="0.2">
      <c r="A1045" s="111">
        <v>6942</v>
      </c>
      <c r="B1045" s="111"/>
      <c r="C1045" s="110"/>
      <c r="D1045" s="110"/>
      <c r="E1045" s="110"/>
      <c r="F1045" s="110" t="s">
        <v>7003</v>
      </c>
      <c r="G1045" s="110" t="s">
        <v>14205</v>
      </c>
      <c r="H1045" s="110" t="str">
        <f>UPPER(Table3[[#This Row],[Full Name (NEW)]])</f>
        <v>SURPRISE LEGACY PARC STREET LIGHTING IMPROVEMENT DISTRICT</v>
      </c>
      <c r="I1045" s="110"/>
      <c r="J1045" s="118"/>
      <c r="K1045" s="75" t="s">
        <v>11582</v>
      </c>
      <c r="L1045" s="75"/>
      <c r="M1045" s="75"/>
      <c r="N1045" s="75"/>
      <c r="O1045" s="75"/>
    </row>
    <row r="1046" spans="1:15" ht="12" outlineLevel="1" x14ac:dyDescent="0.2">
      <c r="A1046" s="111">
        <v>6943</v>
      </c>
      <c r="B1046" s="111"/>
      <c r="C1046" s="110"/>
      <c r="D1046" s="110"/>
      <c r="E1046" s="110"/>
      <c r="F1046" s="110" t="s">
        <v>3120</v>
      </c>
      <c r="G1046" s="110" t="str">
        <f>"Scottsdale Street Lighting Improvement District "&amp;MID(F1046, FIND("-",F1046)+1, 100)</f>
        <v>Scottsdale Street Lighting Improvement District 6828</v>
      </c>
      <c r="H1046" s="110" t="str">
        <f>UPPER(Table3[[#This Row],[Full Name (NEW)]])</f>
        <v>SCOTTSDALE STREET LIGHTING IMPROVEMENT DISTRICT 6828</v>
      </c>
      <c r="I1046" s="110"/>
      <c r="J1046" s="118"/>
      <c r="K1046" s="75" t="s">
        <v>11581</v>
      </c>
      <c r="L1046" s="75"/>
      <c r="M1046" s="75"/>
      <c r="N1046" s="75"/>
      <c r="O1046" s="75"/>
    </row>
    <row r="1047" spans="1:15" ht="12" outlineLevel="1" x14ac:dyDescent="0.2">
      <c r="A1047" s="111">
        <v>6944</v>
      </c>
      <c r="B1047" s="111"/>
      <c r="C1047" s="110"/>
      <c r="D1047" s="110"/>
      <c r="E1047" s="110"/>
      <c r="F1047" s="110" t="s">
        <v>3141</v>
      </c>
      <c r="G1047" s="110" t="str">
        <f t="shared" ref="G1047:G1110" si="14">"Scottsdale Street Lighting Improvement District "&amp;MID(F1047, FIND("-",F1047)+1, 100)</f>
        <v>Scottsdale Street Lighting Improvement District 6828A</v>
      </c>
      <c r="H1047" s="110" t="str">
        <f>UPPER(Table3[[#This Row],[Full Name (NEW)]])</f>
        <v>SCOTTSDALE STREET LIGHTING IMPROVEMENT DISTRICT 6828A</v>
      </c>
      <c r="I1047" s="110"/>
      <c r="J1047" s="118"/>
      <c r="K1047" s="75" t="s">
        <v>11581</v>
      </c>
      <c r="L1047" s="75"/>
      <c r="M1047" s="75"/>
      <c r="N1047" s="75"/>
      <c r="O1047" s="75"/>
    </row>
    <row r="1048" spans="1:15" ht="12" outlineLevel="1" x14ac:dyDescent="0.2">
      <c r="A1048" s="111">
        <v>6945</v>
      </c>
      <c r="B1048" s="111"/>
      <c r="C1048" s="110"/>
      <c r="D1048" s="110"/>
      <c r="E1048" s="110"/>
      <c r="F1048" s="110" t="s">
        <v>3144</v>
      </c>
      <c r="G1048" s="110" t="str">
        <f t="shared" si="14"/>
        <v>Scottsdale Street Lighting Improvement District 6828B</v>
      </c>
      <c r="H1048" s="110" t="str">
        <f>UPPER(Table3[[#This Row],[Full Name (NEW)]])</f>
        <v>SCOTTSDALE STREET LIGHTING IMPROVEMENT DISTRICT 6828B</v>
      </c>
      <c r="I1048" s="110"/>
      <c r="J1048" s="118"/>
      <c r="K1048" s="75" t="s">
        <v>11581</v>
      </c>
      <c r="L1048" s="75"/>
      <c r="M1048" s="75"/>
      <c r="N1048" s="75"/>
      <c r="O1048" s="75"/>
    </row>
    <row r="1049" spans="1:15" ht="12" outlineLevel="1" x14ac:dyDescent="0.2">
      <c r="A1049" s="111">
        <v>6946</v>
      </c>
      <c r="B1049" s="111"/>
      <c r="C1049" s="110"/>
      <c r="D1049" s="110"/>
      <c r="E1049" s="110"/>
      <c r="F1049" s="110" t="s">
        <v>3147</v>
      </c>
      <c r="G1049" s="110" t="str">
        <f t="shared" si="14"/>
        <v>Scottsdale Street Lighting Improvement District 6828C</v>
      </c>
      <c r="H1049" s="110" t="str">
        <f>UPPER(Table3[[#This Row],[Full Name (NEW)]])</f>
        <v>SCOTTSDALE STREET LIGHTING IMPROVEMENT DISTRICT 6828C</v>
      </c>
      <c r="I1049" s="110"/>
      <c r="J1049" s="118"/>
      <c r="K1049" s="75" t="s">
        <v>11581</v>
      </c>
      <c r="L1049" s="75"/>
      <c r="M1049" s="75"/>
      <c r="N1049" s="75"/>
      <c r="O1049" s="75"/>
    </row>
    <row r="1050" spans="1:15" ht="12" outlineLevel="1" x14ac:dyDescent="0.2">
      <c r="A1050" s="111">
        <v>6947</v>
      </c>
      <c r="B1050" s="111"/>
      <c r="C1050" s="110"/>
      <c r="D1050" s="110"/>
      <c r="E1050" s="110"/>
      <c r="F1050" s="110" t="s">
        <v>3150</v>
      </c>
      <c r="G1050" s="110" t="str">
        <f t="shared" si="14"/>
        <v>Scottsdale Street Lighting Improvement District 6828D</v>
      </c>
      <c r="H1050" s="110" t="str">
        <f>UPPER(Table3[[#This Row],[Full Name (NEW)]])</f>
        <v>SCOTTSDALE STREET LIGHTING IMPROVEMENT DISTRICT 6828D</v>
      </c>
      <c r="I1050" s="110"/>
      <c r="J1050" s="118"/>
      <c r="K1050" s="75" t="s">
        <v>11581</v>
      </c>
      <c r="L1050" s="75"/>
      <c r="M1050" s="75"/>
      <c r="N1050" s="75"/>
      <c r="O1050" s="75"/>
    </row>
    <row r="1051" spans="1:15" ht="12" outlineLevel="1" x14ac:dyDescent="0.2">
      <c r="A1051" s="111">
        <v>6948</v>
      </c>
      <c r="B1051" s="111"/>
      <c r="C1051" s="110"/>
      <c r="D1051" s="110"/>
      <c r="E1051" s="110"/>
      <c r="F1051" s="110" t="s">
        <v>3153</v>
      </c>
      <c r="G1051" s="110" t="str">
        <f t="shared" si="14"/>
        <v>Scottsdale Street Lighting Improvement District 6828E</v>
      </c>
      <c r="H1051" s="110" t="str">
        <f>UPPER(Table3[[#This Row],[Full Name (NEW)]])</f>
        <v>SCOTTSDALE STREET LIGHTING IMPROVEMENT DISTRICT 6828E</v>
      </c>
      <c r="I1051" s="110"/>
      <c r="J1051" s="118"/>
      <c r="K1051" s="75" t="s">
        <v>11581</v>
      </c>
      <c r="L1051" s="75"/>
      <c r="M1051" s="75"/>
      <c r="N1051" s="75"/>
      <c r="O1051" s="75"/>
    </row>
    <row r="1052" spans="1:15" ht="12" outlineLevel="1" x14ac:dyDescent="0.2">
      <c r="A1052" s="111">
        <v>6949</v>
      </c>
      <c r="B1052" s="111"/>
      <c r="C1052" s="110"/>
      <c r="D1052" s="110"/>
      <c r="E1052" s="110"/>
      <c r="F1052" s="110" t="s">
        <v>3192</v>
      </c>
      <c r="G1052" s="110" t="str">
        <f t="shared" si="14"/>
        <v>Scottsdale Street Lighting Improvement District 6828G</v>
      </c>
      <c r="H1052" s="110" t="str">
        <f>UPPER(Table3[[#This Row],[Full Name (NEW)]])</f>
        <v>SCOTTSDALE STREET LIGHTING IMPROVEMENT DISTRICT 6828G</v>
      </c>
      <c r="I1052" s="110"/>
      <c r="J1052" s="118"/>
      <c r="K1052" s="75" t="s">
        <v>11581</v>
      </c>
      <c r="L1052" s="75"/>
      <c r="M1052" s="75"/>
      <c r="N1052" s="75"/>
      <c r="O1052" s="75"/>
    </row>
    <row r="1053" spans="1:15" ht="12" outlineLevel="1" x14ac:dyDescent="0.2">
      <c r="A1053" s="111">
        <v>6950</v>
      </c>
      <c r="B1053" s="111"/>
      <c r="C1053" s="110"/>
      <c r="D1053" s="110"/>
      <c r="E1053" s="110"/>
      <c r="F1053" s="110" t="s">
        <v>3156</v>
      </c>
      <c r="G1053" s="110" t="str">
        <f t="shared" si="14"/>
        <v>Scottsdale Street Lighting Improvement District 6828H</v>
      </c>
      <c r="H1053" s="110" t="str">
        <f>UPPER(Table3[[#This Row],[Full Name (NEW)]])</f>
        <v>SCOTTSDALE STREET LIGHTING IMPROVEMENT DISTRICT 6828H</v>
      </c>
      <c r="I1053" s="110"/>
      <c r="J1053" s="118"/>
      <c r="K1053" s="75" t="s">
        <v>11581</v>
      </c>
      <c r="L1053" s="75"/>
      <c r="M1053" s="75"/>
      <c r="N1053" s="75"/>
      <c r="O1053" s="75"/>
    </row>
    <row r="1054" spans="1:15" ht="12" outlineLevel="1" x14ac:dyDescent="0.2">
      <c r="A1054" s="111">
        <v>6951</v>
      </c>
      <c r="B1054" s="111"/>
      <c r="C1054" s="110"/>
      <c r="D1054" s="110"/>
      <c r="E1054" s="110"/>
      <c r="F1054" s="110" t="s">
        <v>3218</v>
      </c>
      <c r="G1054" s="110" t="str">
        <f t="shared" si="14"/>
        <v>Scottsdale Street Lighting Improvement District 6828I</v>
      </c>
      <c r="H1054" s="110" t="str">
        <f>UPPER(Table3[[#This Row],[Full Name (NEW)]])</f>
        <v>SCOTTSDALE STREET LIGHTING IMPROVEMENT DISTRICT 6828I</v>
      </c>
      <c r="I1054" s="110"/>
      <c r="J1054" s="118"/>
      <c r="K1054" s="75" t="s">
        <v>11581</v>
      </c>
      <c r="L1054" s="75"/>
      <c r="M1054" s="75"/>
      <c r="N1054" s="75"/>
      <c r="O1054" s="75"/>
    </row>
    <row r="1055" spans="1:15" ht="12" outlineLevel="1" x14ac:dyDescent="0.2">
      <c r="A1055" s="111">
        <v>6952</v>
      </c>
      <c r="B1055" s="111"/>
      <c r="C1055" s="110"/>
      <c r="D1055" s="110"/>
      <c r="E1055" s="110"/>
      <c r="F1055" s="110" t="s">
        <v>3245</v>
      </c>
      <c r="G1055" s="110" t="str">
        <f t="shared" si="14"/>
        <v>Scottsdale Street Lighting Improvement District 6828J</v>
      </c>
      <c r="H1055" s="110" t="str">
        <f>UPPER(Table3[[#This Row],[Full Name (NEW)]])</f>
        <v>SCOTTSDALE STREET LIGHTING IMPROVEMENT DISTRICT 6828J</v>
      </c>
      <c r="I1055" s="110"/>
      <c r="J1055" s="118"/>
      <c r="K1055" s="75" t="s">
        <v>11581</v>
      </c>
      <c r="L1055" s="75"/>
      <c r="M1055" s="75"/>
      <c r="N1055" s="75"/>
      <c r="O1055" s="75"/>
    </row>
    <row r="1056" spans="1:15" ht="12" outlineLevel="1" x14ac:dyDescent="0.2">
      <c r="A1056" s="111">
        <v>6953</v>
      </c>
      <c r="B1056" s="111"/>
      <c r="C1056" s="110"/>
      <c r="D1056" s="110"/>
      <c r="E1056" s="110"/>
      <c r="F1056" s="110" t="s">
        <v>2430</v>
      </c>
      <c r="G1056" s="110" t="str">
        <f t="shared" si="14"/>
        <v>Scottsdale Street Lighting Improvement District 6828K</v>
      </c>
      <c r="H1056" s="110" t="str">
        <f>UPPER(Table3[[#This Row],[Full Name (NEW)]])</f>
        <v>SCOTTSDALE STREET LIGHTING IMPROVEMENT DISTRICT 6828K</v>
      </c>
      <c r="I1056" s="110"/>
      <c r="J1056" s="118"/>
      <c r="K1056" s="75" t="s">
        <v>11581</v>
      </c>
      <c r="L1056" s="75"/>
      <c r="M1056" s="75"/>
      <c r="N1056" s="75"/>
      <c r="O1056" s="75"/>
    </row>
    <row r="1057" spans="1:15" ht="12" outlineLevel="1" x14ac:dyDescent="0.2">
      <c r="A1057" s="111">
        <v>6954</v>
      </c>
      <c r="B1057" s="111"/>
      <c r="C1057" s="110"/>
      <c r="D1057" s="110"/>
      <c r="E1057" s="110"/>
      <c r="F1057" s="110" t="s">
        <v>3203</v>
      </c>
      <c r="G1057" s="110" t="str">
        <f t="shared" si="14"/>
        <v>Scottsdale Street Lighting Improvement District 6828L</v>
      </c>
      <c r="H1057" s="110" t="str">
        <f>UPPER(Table3[[#This Row],[Full Name (NEW)]])</f>
        <v>SCOTTSDALE STREET LIGHTING IMPROVEMENT DISTRICT 6828L</v>
      </c>
      <c r="I1057" s="110"/>
      <c r="J1057" s="118"/>
      <c r="K1057" s="75" t="s">
        <v>11581</v>
      </c>
      <c r="L1057" s="75"/>
      <c r="M1057" s="75"/>
      <c r="N1057" s="75"/>
      <c r="O1057" s="75"/>
    </row>
    <row r="1058" spans="1:15" ht="12" outlineLevel="1" x14ac:dyDescent="0.2">
      <c r="A1058" s="111">
        <v>6955</v>
      </c>
      <c r="B1058" s="111"/>
      <c r="C1058" s="110"/>
      <c r="D1058" s="110"/>
      <c r="E1058" s="110"/>
      <c r="F1058" s="110" t="s">
        <v>2813</v>
      </c>
      <c r="G1058" s="110" t="str">
        <f t="shared" si="14"/>
        <v>Scottsdale Street Lighting Improvement District 6828O</v>
      </c>
      <c r="H1058" s="110" t="str">
        <f>UPPER(Table3[[#This Row],[Full Name (NEW)]])</f>
        <v>SCOTTSDALE STREET LIGHTING IMPROVEMENT DISTRICT 6828O</v>
      </c>
      <c r="I1058" s="110"/>
      <c r="J1058" s="118"/>
      <c r="K1058" s="75" t="s">
        <v>11581</v>
      </c>
      <c r="L1058" s="75"/>
      <c r="M1058" s="75"/>
      <c r="N1058" s="75"/>
      <c r="O1058" s="75"/>
    </row>
    <row r="1059" spans="1:15" ht="12" outlineLevel="1" x14ac:dyDescent="0.2">
      <c r="A1059" s="111">
        <v>6956</v>
      </c>
      <c r="B1059" s="111"/>
      <c r="C1059" s="110"/>
      <c r="D1059" s="110"/>
      <c r="E1059" s="110"/>
      <c r="F1059" s="110" t="s">
        <v>3206</v>
      </c>
      <c r="G1059" s="110" t="str">
        <f t="shared" si="14"/>
        <v>Scottsdale Street Lighting Improvement District 6828Q</v>
      </c>
      <c r="H1059" s="110" t="str">
        <f>UPPER(Table3[[#This Row],[Full Name (NEW)]])</f>
        <v>SCOTTSDALE STREET LIGHTING IMPROVEMENT DISTRICT 6828Q</v>
      </c>
      <c r="I1059" s="110"/>
      <c r="J1059" s="118"/>
      <c r="K1059" s="75" t="s">
        <v>11581</v>
      </c>
      <c r="L1059" s="75"/>
      <c r="M1059" s="75"/>
      <c r="N1059" s="75"/>
      <c r="O1059" s="75"/>
    </row>
    <row r="1060" spans="1:15" ht="12" outlineLevel="1" x14ac:dyDescent="0.2">
      <c r="A1060" s="111">
        <v>6957</v>
      </c>
      <c r="B1060" s="111"/>
      <c r="C1060" s="110"/>
      <c r="D1060" s="110"/>
      <c r="E1060" s="110"/>
      <c r="F1060" s="110" t="s">
        <v>3200</v>
      </c>
      <c r="G1060" s="110" t="str">
        <f t="shared" si="14"/>
        <v>Scottsdale Street Lighting Improvement District 6828R</v>
      </c>
      <c r="H1060" s="110" t="str">
        <f>UPPER(Table3[[#This Row],[Full Name (NEW)]])</f>
        <v>SCOTTSDALE STREET LIGHTING IMPROVEMENT DISTRICT 6828R</v>
      </c>
      <c r="I1060" s="110"/>
      <c r="J1060" s="118"/>
      <c r="K1060" s="75" t="s">
        <v>11581</v>
      </c>
      <c r="L1060" s="75"/>
      <c r="M1060" s="75"/>
      <c r="N1060" s="75"/>
      <c r="O1060" s="75"/>
    </row>
    <row r="1061" spans="1:15" ht="12" outlineLevel="1" x14ac:dyDescent="0.2">
      <c r="A1061" s="111">
        <v>6958</v>
      </c>
      <c r="B1061" s="111"/>
      <c r="C1061" s="110"/>
      <c r="D1061" s="110"/>
      <c r="E1061" s="110"/>
      <c r="F1061" s="110" t="s">
        <v>3515</v>
      </c>
      <c r="G1061" s="110" t="str">
        <f t="shared" si="14"/>
        <v>Scottsdale Street Lighting Improvement District 7104-047</v>
      </c>
      <c r="H1061" s="110" t="str">
        <f>UPPER(Table3[[#This Row],[Full Name (NEW)]])</f>
        <v>SCOTTSDALE STREET LIGHTING IMPROVEMENT DISTRICT 7104-047</v>
      </c>
      <c r="I1061" s="110"/>
      <c r="J1061" s="118"/>
      <c r="K1061" s="75" t="s">
        <v>11581</v>
      </c>
      <c r="L1061" s="75"/>
      <c r="M1061" s="75"/>
      <c r="N1061" s="75"/>
      <c r="O1061" s="75"/>
    </row>
    <row r="1062" spans="1:15" ht="12" outlineLevel="1" x14ac:dyDescent="0.2">
      <c r="A1062" s="111">
        <v>6959</v>
      </c>
      <c r="B1062" s="111"/>
      <c r="C1062" s="110"/>
      <c r="D1062" s="110"/>
      <c r="E1062" s="110"/>
      <c r="F1062" s="110" t="s">
        <v>3519</v>
      </c>
      <c r="G1062" s="110" t="str">
        <f t="shared" si="14"/>
        <v>Scottsdale Street Lighting Improvement District 7104-048</v>
      </c>
      <c r="H1062" s="110" t="str">
        <f>UPPER(Table3[[#This Row],[Full Name (NEW)]])</f>
        <v>SCOTTSDALE STREET LIGHTING IMPROVEMENT DISTRICT 7104-048</v>
      </c>
      <c r="I1062" s="110"/>
      <c r="J1062" s="118"/>
      <c r="K1062" s="75" t="s">
        <v>11581</v>
      </c>
      <c r="L1062" s="75"/>
      <c r="M1062" s="75"/>
      <c r="N1062" s="75"/>
      <c r="O1062" s="75"/>
    </row>
    <row r="1063" spans="1:15" ht="12" outlineLevel="1" x14ac:dyDescent="0.2">
      <c r="A1063" s="111">
        <v>6960</v>
      </c>
      <c r="B1063" s="111"/>
      <c r="C1063" s="110"/>
      <c r="D1063" s="110"/>
      <c r="E1063" s="110"/>
      <c r="F1063" s="110" t="s">
        <v>2876</v>
      </c>
      <c r="G1063" s="110" t="str">
        <f t="shared" si="14"/>
        <v>Scottsdale Street Lighting Improvement District 7104-090</v>
      </c>
      <c r="H1063" s="110" t="str">
        <f>UPPER(Table3[[#This Row],[Full Name (NEW)]])</f>
        <v>SCOTTSDALE STREET LIGHTING IMPROVEMENT DISTRICT 7104-090</v>
      </c>
      <c r="I1063" s="110"/>
      <c r="J1063" s="118"/>
      <c r="K1063" s="75" t="s">
        <v>11581</v>
      </c>
      <c r="L1063" s="75"/>
      <c r="M1063" s="75"/>
      <c r="N1063" s="75"/>
      <c r="O1063" s="75"/>
    </row>
    <row r="1064" spans="1:15" ht="12" outlineLevel="1" x14ac:dyDescent="0.2">
      <c r="A1064" s="111">
        <v>6961</v>
      </c>
      <c r="B1064" s="111"/>
      <c r="C1064" s="110"/>
      <c r="D1064" s="110"/>
      <c r="E1064" s="110"/>
      <c r="F1064" s="110" t="s">
        <v>3221</v>
      </c>
      <c r="G1064" s="110" t="str">
        <f t="shared" si="14"/>
        <v>Scottsdale Street Lighting Improvement District 7104-1</v>
      </c>
      <c r="H1064" s="110" t="str">
        <f>UPPER(Table3[[#This Row],[Full Name (NEW)]])</f>
        <v>SCOTTSDALE STREET LIGHTING IMPROVEMENT DISTRICT 7104-1</v>
      </c>
      <c r="I1064" s="110"/>
      <c r="J1064" s="118"/>
      <c r="K1064" s="75" t="s">
        <v>11581</v>
      </c>
      <c r="L1064" s="75"/>
      <c r="M1064" s="75"/>
      <c r="N1064" s="75"/>
      <c r="O1064" s="75"/>
    </row>
    <row r="1065" spans="1:15" ht="12" outlineLevel="1" x14ac:dyDescent="0.2">
      <c r="A1065" s="111">
        <v>6962</v>
      </c>
      <c r="B1065" s="111"/>
      <c r="C1065" s="110"/>
      <c r="D1065" s="110"/>
      <c r="E1065" s="110"/>
      <c r="F1065" s="110" t="s">
        <v>2810</v>
      </c>
      <c r="G1065" s="110" t="str">
        <f t="shared" si="14"/>
        <v>Scottsdale Street Lighting Improvement District 7104-10</v>
      </c>
      <c r="H1065" s="110" t="str">
        <f>UPPER(Table3[[#This Row],[Full Name (NEW)]])</f>
        <v>SCOTTSDALE STREET LIGHTING IMPROVEMENT DISTRICT 7104-10</v>
      </c>
      <c r="I1065" s="110"/>
      <c r="J1065" s="118"/>
      <c r="K1065" s="75" t="s">
        <v>11581</v>
      </c>
      <c r="L1065" s="75"/>
      <c r="M1065" s="75"/>
      <c r="N1065" s="75"/>
      <c r="O1065" s="75"/>
    </row>
    <row r="1066" spans="1:15" ht="12" outlineLevel="1" x14ac:dyDescent="0.2">
      <c r="A1066" s="111">
        <v>6963</v>
      </c>
      <c r="B1066" s="111"/>
      <c r="C1066" s="110"/>
      <c r="D1066" s="110"/>
      <c r="E1066" s="110"/>
      <c r="F1066" s="110" t="s">
        <v>2601</v>
      </c>
      <c r="G1066" s="110" t="str">
        <f t="shared" si="14"/>
        <v>Scottsdale Street Lighting Improvement District 7104-108</v>
      </c>
      <c r="H1066" s="110" t="str">
        <f>UPPER(Table3[[#This Row],[Full Name (NEW)]])</f>
        <v>SCOTTSDALE STREET LIGHTING IMPROVEMENT DISTRICT 7104-108</v>
      </c>
      <c r="I1066" s="110"/>
      <c r="J1066" s="118"/>
      <c r="K1066" s="75" t="s">
        <v>11581</v>
      </c>
      <c r="L1066" s="75"/>
      <c r="M1066" s="75"/>
      <c r="N1066" s="75"/>
      <c r="O1066" s="75"/>
    </row>
    <row r="1067" spans="1:15" ht="12" outlineLevel="1" x14ac:dyDescent="0.2">
      <c r="A1067" s="111">
        <v>6964</v>
      </c>
      <c r="B1067" s="111"/>
      <c r="C1067" s="110"/>
      <c r="D1067" s="110"/>
      <c r="E1067" s="110"/>
      <c r="F1067" s="110" t="s">
        <v>2544</v>
      </c>
      <c r="G1067" s="110" t="str">
        <f t="shared" si="14"/>
        <v>Scottsdale Street Lighting Improvement District 7104-109</v>
      </c>
      <c r="H1067" s="110" t="str">
        <f>UPPER(Table3[[#This Row],[Full Name (NEW)]])</f>
        <v>SCOTTSDALE STREET LIGHTING IMPROVEMENT DISTRICT 7104-109</v>
      </c>
      <c r="I1067" s="110"/>
      <c r="J1067" s="118"/>
      <c r="K1067" s="75" t="s">
        <v>11581</v>
      </c>
      <c r="L1067" s="75"/>
      <c r="M1067" s="75"/>
      <c r="N1067" s="75"/>
      <c r="O1067" s="75"/>
    </row>
    <row r="1068" spans="1:15" ht="12" outlineLevel="1" x14ac:dyDescent="0.2">
      <c r="A1068" s="111">
        <v>6965</v>
      </c>
      <c r="B1068" s="111"/>
      <c r="C1068" s="110"/>
      <c r="D1068" s="110"/>
      <c r="E1068" s="110"/>
      <c r="F1068" s="110" t="s">
        <v>2628</v>
      </c>
      <c r="G1068" s="110" t="str">
        <f t="shared" si="14"/>
        <v>Scottsdale Street Lighting Improvement District 7104-11</v>
      </c>
      <c r="H1068" s="110" t="str">
        <f>UPPER(Table3[[#This Row],[Full Name (NEW)]])</f>
        <v>SCOTTSDALE STREET LIGHTING IMPROVEMENT DISTRICT 7104-11</v>
      </c>
      <c r="I1068" s="110"/>
      <c r="J1068" s="118"/>
      <c r="K1068" s="75" t="s">
        <v>11581</v>
      </c>
      <c r="L1068" s="75"/>
      <c r="M1068" s="75"/>
      <c r="N1068" s="75"/>
      <c r="O1068" s="75"/>
    </row>
    <row r="1069" spans="1:15" ht="12" outlineLevel="1" x14ac:dyDescent="0.2">
      <c r="A1069" s="111">
        <v>6966</v>
      </c>
      <c r="B1069" s="111"/>
      <c r="C1069" s="110"/>
      <c r="D1069" s="110"/>
      <c r="E1069" s="110"/>
      <c r="F1069" s="110" t="s">
        <v>2574</v>
      </c>
      <c r="G1069" s="110" t="str">
        <f t="shared" si="14"/>
        <v>Scottsdale Street Lighting Improvement District 110</v>
      </c>
      <c r="H1069" s="110" t="str">
        <f>UPPER(Table3[[#This Row],[Full Name (NEW)]])</f>
        <v>SCOTTSDALE STREET LIGHTING IMPROVEMENT DISTRICT 110</v>
      </c>
      <c r="I1069" s="110"/>
      <c r="J1069" s="118"/>
      <c r="K1069" s="75" t="s">
        <v>11581</v>
      </c>
      <c r="L1069" s="75"/>
      <c r="M1069" s="75"/>
      <c r="N1069" s="75"/>
      <c r="O1069" s="75"/>
    </row>
    <row r="1070" spans="1:15" ht="12" outlineLevel="1" x14ac:dyDescent="0.2">
      <c r="A1070" s="111">
        <v>6967</v>
      </c>
      <c r="B1070" s="111"/>
      <c r="C1070" s="110"/>
      <c r="D1070" s="110"/>
      <c r="E1070" s="110"/>
      <c r="F1070" s="110" t="s">
        <v>2324</v>
      </c>
      <c r="G1070" s="110" t="str">
        <f t="shared" si="14"/>
        <v>Scottsdale Street Lighting Improvement District 7104-111</v>
      </c>
      <c r="H1070" s="110" t="str">
        <f>UPPER(Table3[[#This Row],[Full Name (NEW)]])</f>
        <v>SCOTTSDALE STREET LIGHTING IMPROVEMENT DISTRICT 7104-111</v>
      </c>
      <c r="I1070" s="110"/>
      <c r="J1070" s="118"/>
      <c r="K1070" s="75" t="s">
        <v>11581</v>
      </c>
      <c r="L1070" s="75"/>
      <c r="M1070" s="75"/>
      <c r="N1070" s="75"/>
      <c r="O1070" s="75"/>
    </row>
    <row r="1071" spans="1:15" ht="12" outlineLevel="1" x14ac:dyDescent="0.2">
      <c r="A1071" s="111">
        <v>6968</v>
      </c>
      <c r="B1071" s="111"/>
      <c r="C1071" s="110"/>
      <c r="D1071" s="110"/>
      <c r="E1071" s="110"/>
      <c r="F1071" s="110" t="s">
        <v>2598</v>
      </c>
      <c r="G1071" s="110" t="str">
        <f t="shared" si="14"/>
        <v>Scottsdale Street Lighting Improvement District 7104-112</v>
      </c>
      <c r="H1071" s="110" t="str">
        <f>UPPER(Table3[[#This Row],[Full Name (NEW)]])</f>
        <v>SCOTTSDALE STREET LIGHTING IMPROVEMENT DISTRICT 7104-112</v>
      </c>
      <c r="I1071" s="110"/>
      <c r="J1071" s="118"/>
      <c r="K1071" s="75" t="s">
        <v>11581</v>
      </c>
      <c r="L1071" s="75"/>
      <c r="M1071" s="75"/>
      <c r="N1071" s="75"/>
      <c r="O1071" s="75"/>
    </row>
    <row r="1072" spans="1:15" ht="12" outlineLevel="1" x14ac:dyDescent="0.2">
      <c r="A1072" s="111">
        <v>6969</v>
      </c>
      <c r="B1072" s="111"/>
      <c r="C1072" s="110"/>
      <c r="D1072" s="110"/>
      <c r="E1072" s="110"/>
      <c r="F1072" s="110" t="s">
        <v>2294</v>
      </c>
      <c r="G1072" s="110" t="str">
        <f t="shared" si="14"/>
        <v>Scottsdale Street Lighting Improvement District 7104-113</v>
      </c>
      <c r="H1072" s="110" t="str">
        <f>UPPER(Table3[[#This Row],[Full Name (NEW)]])</f>
        <v>SCOTTSDALE STREET LIGHTING IMPROVEMENT DISTRICT 7104-113</v>
      </c>
      <c r="I1072" s="110"/>
      <c r="J1072" s="118"/>
      <c r="K1072" s="75" t="s">
        <v>11581</v>
      </c>
      <c r="L1072" s="75"/>
      <c r="M1072" s="75"/>
      <c r="N1072" s="75"/>
      <c r="O1072" s="75"/>
    </row>
    <row r="1073" spans="1:15" ht="12" outlineLevel="1" x14ac:dyDescent="0.2">
      <c r="A1073" s="111">
        <v>6970</v>
      </c>
      <c r="B1073" s="111"/>
      <c r="C1073" s="110"/>
      <c r="D1073" s="110"/>
      <c r="E1073" s="110"/>
      <c r="F1073" s="110" t="s">
        <v>2285</v>
      </c>
      <c r="G1073" s="110" t="str">
        <f t="shared" si="14"/>
        <v>Scottsdale Street Lighting Improvement District 7104-114</v>
      </c>
      <c r="H1073" s="110" t="str">
        <f>UPPER(Table3[[#This Row],[Full Name (NEW)]])</f>
        <v>SCOTTSDALE STREET LIGHTING IMPROVEMENT DISTRICT 7104-114</v>
      </c>
      <c r="I1073" s="110"/>
      <c r="J1073" s="118"/>
      <c r="K1073" s="75" t="s">
        <v>11581</v>
      </c>
      <c r="L1073" s="75"/>
      <c r="M1073" s="75"/>
      <c r="N1073" s="75"/>
      <c r="O1073" s="75"/>
    </row>
    <row r="1074" spans="1:15" ht="12" outlineLevel="1" x14ac:dyDescent="0.2">
      <c r="A1074" s="111">
        <v>6971</v>
      </c>
      <c r="B1074" s="111"/>
      <c r="C1074" s="110"/>
      <c r="D1074" s="110"/>
      <c r="E1074" s="110"/>
      <c r="F1074" s="110" t="s">
        <v>3319</v>
      </c>
      <c r="G1074" s="110" t="str">
        <f t="shared" si="14"/>
        <v>Scottsdale Street Lighting Improvement District 7104-115</v>
      </c>
      <c r="H1074" s="110" t="str">
        <f>UPPER(Table3[[#This Row],[Full Name (NEW)]])</f>
        <v>SCOTTSDALE STREET LIGHTING IMPROVEMENT DISTRICT 7104-115</v>
      </c>
      <c r="I1074" s="110"/>
      <c r="J1074" s="118"/>
      <c r="K1074" s="75" t="s">
        <v>11581</v>
      </c>
      <c r="L1074" s="75"/>
      <c r="M1074" s="75"/>
      <c r="N1074" s="75"/>
      <c r="O1074" s="75"/>
    </row>
    <row r="1075" spans="1:15" ht="12" outlineLevel="1" x14ac:dyDescent="0.2">
      <c r="A1075" s="111">
        <v>6972</v>
      </c>
      <c r="B1075" s="111"/>
      <c r="C1075" s="110"/>
      <c r="D1075" s="110"/>
      <c r="E1075" s="110"/>
      <c r="F1075" s="110" t="s">
        <v>2315</v>
      </c>
      <c r="G1075" s="110" t="str">
        <f t="shared" si="14"/>
        <v>Scottsdale Street Lighting Improvement District 7104-116</v>
      </c>
      <c r="H1075" s="110" t="str">
        <f>UPPER(Table3[[#This Row],[Full Name (NEW)]])</f>
        <v>SCOTTSDALE STREET LIGHTING IMPROVEMENT DISTRICT 7104-116</v>
      </c>
      <c r="I1075" s="110"/>
      <c r="J1075" s="118"/>
      <c r="K1075" s="75" t="s">
        <v>11581</v>
      </c>
      <c r="L1075" s="75"/>
      <c r="M1075" s="75"/>
      <c r="N1075" s="75"/>
      <c r="O1075" s="75"/>
    </row>
    <row r="1076" spans="1:15" ht="12" outlineLevel="1" x14ac:dyDescent="0.2">
      <c r="A1076" s="111">
        <v>6973</v>
      </c>
      <c r="B1076" s="111"/>
      <c r="C1076" s="110"/>
      <c r="D1076" s="110"/>
      <c r="E1076" s="110"/>
      <c r="F1076" s="110" t="s">
        <v>2282</v>
      </c>
      <c r="G1076" s="110" t="str">
        <f t="shared" si="14"/>
        <v>Scottsdale Street Lighting Improvement District 7104-117</v>
      </c>
      <c r="H1076" s="110" t="str">
        <f>UPPER(Table3[[#This Row],[Full Name (NEW)]])</f>
        <v>SCOTTSDALE STREET LIGHTING IMPROVEMENT DISTRICT 7104-117</v>
      </c>
      <c r="I1076" s="110"/>
      <c r="J1076" s="118"/>
      <c r="K1076" s="75" t="s">
        <v>11581</v>
      </c>
      <c r="L1076" s="75"/>
      <c r="M1076" s="75"/>
      <c r="N1076" s="75"/>
      <c r="O1076" s="75"/>
    </row>
    <row r="1077" spans="1:15" ht="12" outlineLevel="1" x14ac:dyDescent="0.2">
      <c r="A1077" s="111">
        <v>6974</v>
      </c>
      <c r="B1077" s="111"/>
      <c r="C1077" s="110"/>
      <c r="D1077" s="110"/>
      <c r="E1077" s="110"/>
      <c r="F1077" s="110" t="s">
        <v>2300</v>
      </c>
      <c r="G1077" s="110" t="str">
        <f t="shared" si="14"/>
        <v>Scottsdale Street Lighting Improvement District 7104-118</v>
      </c>
      <c r="H1077" s="110" t="str">
        <f>UPPER(Table3[[#This Row],[Full Name (NEW)]])</f>
        <v>SCOTTSDALE STREET LIGHTING IMPROVEMENT DISTRICT 7104-118</v>
      </c>
      <c r="I1077" s="110"/>
      <c r="J1077" s="118"/>
      <c r="K1077" s="75" t="s">
        <v>11581</v>
      </c>
      <c r="L1077" s="75"/>
      <c r="M1077" s="75"/>
      <c r="N1077" s="75"/>
      <c r="O1077" s="75"/>
    </row>
    <row r="1078" spans="1:15" ht="12" outlineLevel="1" x14ac:dyDescent="0.2">
      <c r="A1078" s="111">
        <v>6975</v>
      </c>
      <c r="B1078" s="111"/>
      <c r="C1078" s="110"/>
      <c r="D1078" s="110"/>
      <c r="E1078" s="110"/>
      <c r="F1078" s="110" t="s">
        <v>2288</v>
      </c>
      <c r="G1078" s="110" t="str">
        <f t="shared" si="14"/>
        <v>Scottsdale Street Lighting Improvement District 7104-119</v>
      </c>
      <c r="H1078" s="110" t="str">
        <f>UPPER(Table3[[#This Row],[Full Name (NEW)]])</f>
        <v>SCOTTSDALE STREET LIGHTING IMPROVEMENT DISTRICT 7104-119</v>
      </c>
      <c r="I1078" s="110"/>
      <c r="J1078" s="118"/>
      <c r="K1078" s="75" t="s">
        <v>11581</v>
      </c>
      <c r="L1078" s="75"/>
      <c r="M1078" s="75"/>
      <c r="N1078" s="75"/>
      <c r="O1078" s="75"/>
    </row>
    <row r="1079" spans="1:15" ht="12" outlineLevel="1" x14ac:dyDescent="0.2">
      <c r="A1079" s="111">
        <v>6976</v>
      </c>
      <c r="B1079" s="111"/>
      <c r="C1079" s="110"/>
      <c r="D1079" s="110"/>
      <c r="E1079" s="110"/>
      <c r="F1079" s="110" t="s">
        <v>3611</v>
      </c>
      <c r="G1079" s="110" t="str">
        <f t="shared" si="14"/>
        <v>Scottsdale Street Lighting Improvement District 7104-12</v>
      </c>
      <c r="H1079" s="110" t="str">
        <f>UPPER(Table3[[#This Row],[Full Name (NEW)]])</f>
        <v>SCOTTSDALE STREET LIGHTING IMPROVEMENT DISTRICT 7104-12</v>
      </c>
      <c r="I1079" s="110"/>
      <c r="J1079" s="118"/>
      <c r="K1079" s="75" t="s">
        <v>11581</v>
      </c>
      <c r="L1079" s="75"/>
      <c r="M1079" s="75"/>
      <c r="N1079" s="75"/>
      <c r="O1079" s="75"/>
    </row>
    <row r="1080" spans="1:15" ht="12" outlineLevel="1" x14ac:dyDescent="0.2">
      <c r="A1080" s="111">
        <v>6977</v>
      </c>
      <c r="B1080" s="111"/>
      <c r="C1080" s="110"/>
      <c r="D1080" s="110"/>
      <c r="E1080" s="110"/>
      <c r="F1080" s="110" t="s">
        <v>2327</v>
      </c>
      <c r="G1080" s="110" t="str">
        <f t="shared" si="14"/>
        <v>Scottsdale Street Lighting Improvement District 7104-120</v>
      </c>
      <c r="H1080" s="110" t="str">
        <f>UPPER(Table3[[#This Row],[Full Name (NEW)]])</f>
        <v>SCOTTSDALE STREET LIGHTING IMPROVEMENT DISTRICT 7104-120</v>
      </c>
      <c r="I1080" s="110"/>
      <c r="J1080" s="118"/>
      <c r="K1080" s="75" t="s">
        <v>11581</v>
      </c>
      <c r="L1080" s="75"/>
      <c r="M1080" s="75"/>
      <c r="N1080" s="75"/>
      <c r="O1080" s="75"/>
    </row>
    <row r="1081" spans="1:15" ht="12" outlineLevel="1" x14ac:dyDescent="0.2">
      <c r="A1081" s="111">
        <v>6978</v>
      </c>
      <c r="B1081" s="111"/>
      <c r="C1081" s="110"/>
      <c r="D1081" s="110"/>
      <c r="E1081" s="110"/>
      <c r="F1081" s="110" t="s">
        <v>2279</v>
      </c>
      <c r="G1081" s="110" t="str">
        <f t="shared" si="14"/>
        <v>Scottsdale Street Lighting Improvement District 7104-121</v>
      </c>
      <c r="H1081" s="110" t="str">
        <f>UPPER(Table3[[#This Row],[Full Name (NEW)]])</f>
        <v>SCOTTSDALE STREET LIGHTING IMPROVEMENT DISTRICT 7104-121</v>
      </c>
      <c r="I1081" s="110"/>
      <c r="J1081" s="118"/>
      <c r="K1081" s="75" t="s">
        <v>11581</v>
      </c>
      <c r="L1081" s="75"/>
      <c r="M1081" s="75"/>
      <c r="N1081" s="75"/>
      <c r="O1081" s="75"/>
    </row>
    <row r="1082" spans="1:15" ht="12" outlineLevel="1" x14ac:dyDescent="0.2">
      <c r="A1082" s="111">
        <v>6979</v>
      </c>
      <c r="B1082" s="111"/>
      <c r="C1082" s="110"/>
      <c r="D1082" s="110"/>
      <c r="E1082" s="110"/>
      <c r="F1082" s="110" t="s">
        <v>2577</v>
      </c>
      <c r="G1082" s="110" t="str">
        <f t="shared" si="14"/>
        <v>Scottsdale Street Lighting Improvement District 7104-122</v>
      </c>
      <c r="H1082" s="110" t="str">
        <f>UPPER(Table3[[#This Row],[Full Name (NEW)]])</f>
        <v>SCOTTSDALE STREET LIGHTING IMPROVEMENT DISTRICT 7104-122</v>
      </c>
      <c r="I1082" s="110"/>
      <c r="J1082" s="118"/>
      <c r="K1082" s="75" t="s">
        <v>11581</v>
      </c>
      <c r="L1082" s="75"/>
      <c r="M1082" s="75"/>
      <c r="N1082" s="75"/>
      <c r="O1082" s="75"/>
    </row>
    <row r="1083" spans="1:15" ht="12" outlineLevel="1" x14ac:dyDescent="0.2">
      <c r="A1083" s="111">
        <v>6980</v>
      </c>
      <c r="B1083" s="111"/>
      <c r="C1083" s="110"/>
      <c r="D1083" s="110"/>
      <c r="E1083" s="110"/>
      <c r="F1083" s="110" t="s">
        <v>2321</v>
      </c>
      <c r="G1083" s="110" t="str">
        <f t="shared" si="14"/>
        <v>Scottsdale Street Lighting Improvement District 7104-124</v>
      </c>
      <c r="H1083" s="110" t="str">
        <f>UPPER(Table3[[#This Row],[Full Name (NEW)]])</f>
        <v>SCOTTSDALE STREET LIGHTING IMPROVEMENT DISTRICT 7104-124</v>
      </c>
      <c r="I1083" s="110"/>
      <c r="J1083" s="118"/>
      <c r="K1083" s="75" t="s">
        <v>11581</v>
      </c>
      <c r="L1083" s="75"/>
      <c r="M1083" s="75"/>
      <c r="N1083" s="75"/>
      <c r="O1083" s="75"/>
    </row>
    <row r="1084" spans="1:15" ht="12" outlineLevel="1" x14ac:dyDescent="0.2">
      <c r="A1084" s="111">
        <v>6981</v>
      </c>
      <c r="B1084" s="111"/>
      <c r="C1084" s="110"/>
      <c r="D1084" s="110"/>
      <c r="E1084" s="110"/>
      <c r="F1084" s="110" t="s">
        <v>3303</v>
      </c>
      <c r="G1084" s="110" t="str">
        <f t="shared" si="14"/>
        <v>Scottsdale Street Lighting Improvement District 7104-125</v>
      </c>
      <c r="H1084" s="110" t="str">
        <f>UPPER(Table3[[#This Row],[Full Name (NEW)]])</f>
        <v>SCOTTSDALE STREET LIGHTING IMPROVEMENT DISTRICT 7104-125</v>
      </c>
      <c r="I1084" s="110"/>
      <c r="J1084" s="118"/>
      <c r="K1084" s="75" t="s">
        <v>11581</v>
      </c>
      <c r="L1084" s="75"/>
      <c r="M1084" s="75"/>
      <c r="N1084" s="75"/>
      <c r="O1084" s="75"/>
    </row>
    <row r="1085" spans="1:15" ht="12" outlineLevel="1" x14ac:dyDescent="0.2">
      <c r="A1085" s="111">
        <v>6982</v>
      </c>
      <c r="B1085" s="111"/>
      <c r="C1085" s="110"/>
      <c r="D1085" s="110"/>
      <c r="E1085" s="110"/>
      <c r="F1085" s="110" t="s">
        <v>2309</v>
      </c>
      <c r="G1085" s="110" t="str">
        <f t="shared" si="14"/>
        <v>Scottsdale Street Lighting Improvement District 7104-127</v>
      </c>
      <c r="H1085" s="110" t="str">
        <f>UPPER(Table3[[#This Row],[Full Name (NEW)]])</f>
        <v>SCOTTSDALE STREET LIGHTING IMPROVEMENT DISTRICT 7104-127</v>
      </c>
      <c r="I1085" s="110"/>
      <c r="J1085" s="118"/>
      <c r="K1085" s="75" t="s">
        <v>11581</v>
      </c>
      <c r="L1085" s="75"/>
      <c r="M1085" s="75"/>
      <c r="N1085" s="75"/>
      <c r="O1085" s="75"/>
    </row>
    <row r="1086" spans="1:15" ht="12" outlineLevel="1" x14ac:dyDescent="0.2">
      <c r="A1086" s="111">
        <v>6983</v>
      </c>
      <c r="B1086" s="111"/>
      <c r="C1086" s="110"/>
      <c r="D1086" s="110"/>
      <c r="E1086" s="110"/>
      <c r="F1086" s="110" t="s">
        <v>2366</v>
      </c>
      <c r="G1086" s="110" t="str">
        <f t="shared" si="14"/>
        <v>Scottsdale Street Lighting Improvement District 7104-128</v>
      </c>
      <c r="H1086" s="110" t="str">
        <f>UPPER(Table3[[#This Row],[Full Name (NEW)]])</f>
        <v>SCOTTSDALE STREET LIGHTING IMPROVEMENT DISTRICT 7104-128</v>
      </c>
      <c r="I1086" s="110"/>
      <c r="J1086" s="118"/>
      <c r="K1086" s="75" t="s">
        <v>11581</v>
      </c>
      <c r="L1086" s="75"/>
      <c r="M1086" s="75"/>
      <c r="N1086" s="75"/>
      <c r="O1086" s="75"/>
    </row>
    <row r="1087" spans="1:15" ht="12" outlineLevel="1" x14ac:dyDescent="0.2">
      <c r="A1087" s="111">
        <v>6984</v>
      </c>
      <c r="B1087" s="111"/>
      <c r="C1087" s="110"/>
      <c r="D1087" s="110"/>
      <c r="E1087" s="110"/>
      <c r="F1087" s="110" t="s">
        <v>2357</v>
      </c>
      <c r="G1087" s="110" t="str">
        <f t="shared" si="14"/>
        <v>Scottsdale Street Lighting Improvement District 7104-129</v>
      </c>
      <c r="H1087" s="110" t="str">
        <f>UPPER(Table3[[#This Row],[Full Name (NEW)]])</f>
        <v>SCOTTSDALE STREET LIGHTING IMPROVEMENT DISTRICT 7104-129</v>
      </c>
      <c r="I1087" s="110"/>
      <c r="J1087" s="118"/>
      <c r="K1087" s="75" t="s">
        <v>11581</v>
      </c>
      <c r="L1087" s="75"/>
      <c r="M1087" s="75"/>
      <c r="N1087" s="75"/>
      <c r="O1087" s="75"/>
    </row>
    <row r="1088" spans="1:15" ht="12" outlineLevel="1" x14ac:dyDescent="0.2">
      <c r="A1088" s="111">
        <v>6985</v>
      </c>
      <c r="B1088" s="111"/>
      <c r="C1088" s="110"/>
      <c r="D1088" s="110"/>
      <c r="E1088" s="110"/>
      <c r="F1088" s="110" t="s">
        <v>2726</v>
      </c>
      <c r="G1088" s="110" t="str">
        <f t="shared" si="14"/>
        <v>Scottsdale Street Lighting Improvement District 7104-13</v>
      </c>
      <c r="H1088" s="110" t="str">
        <f>UPPER(Table3[[#This Row],[Full Name (NEW)]])</f>
        <v>SCOTTSDALE STREET LIGHTING IMPROVEMENT DISTRICT 7104-13</v>
      </c>
      <c r="I1088" s="110"/>
      <c r="J1088" s="118"/>
      <c r="K1088" s="75" t="s">
        <v>11581</v>
      </c>
      <c r="L1088" s="75"/>
      <c r="M1088" s="75"/>
      <c r="N1088" s="75"/>
      <c r="O1088" s="75"/>
    </row>
    <row r="1089" spans="1:15" ht="12" outlineLevel="1" x14ac:dyDescent="0.2">
      <c r="A1089" s="111">
        <v>6986</v>
      </c>
      <c r="B1089" s="111"/>
      <c r="C1089" s="110"/>
      <c r="D1089" s="110"/>
      <c r="E1089" s="110"/>
      <c r="F1089" s="110" t="s">
        <v>2372</v>
      </c>
      <c r="G1089" s="110" t="str">
        <f t="shared" si="14"/>
        <v>Scottsdale Street Lighting Improvement District 7104-130</v>
      </c>
      <c r="H1089" s="110" t="str">
        <f>UPPER(Table3[[#This Row],[Full Name (NEW)]])</f>
        <v>SCOTTSDALE STREET LIGHTING IMPROVEMENT DISTRICT 7104-130</v>
      </c>
      <c r="I1089" s="110"/>
      <c r="J1089" s="118"/>
      <c r="K1089" s="75" t="s">
        <v>11581</v>
      </c>
      <c r="L1089" s="75"/>
      <c r="M1089" s="75"/>
      <c r="N1089" s="75"/>
      <c r="O1089" s="75"/>
    </row>
    <row r="1090" spans="1:15" ht="12" outlineLevel="1" x14ac:dyDescent="0.2">
      <c r="A1090" s="111">
        <v>6987</v>
      </c>
      <c r="B1090" s="111"/>
      <c r="C1090" s="110"/>
      <c r="D1090" s="110"/>
      <c r="E1090" s="110"/>
      <c r="F1090" s="110" t="s">
        <v>3315</v>
      </c>
      <c r="G1090" s="110" t="str">
        <f t="shared" si="14"/>
        <v>Scottsdale Street Lighting Improvement District 7104-131</v>
      </c>
      <c r="H1090" s="110" t="str">
        <f>UPPER(Table3[[#This Row],[Full Name (NEW)]])</f>
        <v>SCOTTSDALE STREET LIGHTING IMPROVEMENT DISTRICT 7104-131</v>
      </c>
      <c r="I1090" s="110"/>
      <c r="J1090" s="118"/>
      <c r="K1090" s="75" t="s">
        <v>11581</v>
      </c>
      <c r="L1090" s="75"/>
      <c r="M1090" s="75"/>
      <c r="N1090" s="75"/>
      <c r="O1090" s="75"/>
    </row>
    <row r="1091" spans="1:15" ht="12" outlineLevel="1" x14ac:dyDescent="0.2">
      <c r="A1091" s="111">
        <v>6988</v>
      </c>
      <c r="B1091" s="111"/>
      <c r="C1091" s="110"/>
      <c r="D1091" s="110"/>
      <c r="E1091" s="110"/>
      <c r="F1091" s="110" t="s">
        <v>2318</v>
      </c>
      <c r="G1091" s="110" t="str">
        <f t="shared" si="14"/>
        <v>Scottsdale Street Lighting Improvement District 7104-133</v>
      </c>
      <c r="H1091" s="110" t="str">
        <f>UPPER(Table3[[#This Row],[Full Name (NEW)]])</f>
        <v>SCOTTSDALE STREET LIGHTING IMPROVEMENT DISTRICT 7104-133</v>
      </c>
      <c r="I1091" s="110"/>
      <c r="J1091" s="118"/>
      <c r="K1091" s="75" t="s">
        <v>11581</v>
      </c>
      <c r="L1091" s="75"/>
      <c r="M1091" s="75"/>
      <c r="N1091" s="75"/>
      <c r="O1091" s="75"/>
    </row>
    <row r="1092" spans="1:15" ht="12" outlineLevel="1" x14ac:dyDescent="0.2">
      <c r="A1092" s="111">
        <v>6989</v>
      </c>
      <c r="B1092" s="111"/>
      <c r="C1092" s="110"/>
      <c r="D1092" s="110"/>
      <c r="E1092" s="110"/>
      <c r="F1092" s="110" t="s">
        <v>2312</v>
      </c>
      <c r="G1092" s="110" t="str">
        <f t="shared" si="14"/>
        <v>Scottsdale Street Lighting Improvement District 7104-134</v>
      </c>
      <c r="H1092" s="110" t="str">
        <f>UPPER(Table3[[#This Row],[Full Name (NEW)]])</f>
        <v>SCOTTSDALE STREET LIGHTING IMPROVEMENT DISTRICT 7104-134</v>
      </c>
      <c r="I1092" s="110"/>
      <c r="J1092" s="118"/>
      <c r="K1092" s="75" t="s">
        <v>11581</v>
      </c>
      <c r="L1092" s="75"/>
      <c r="M1092" s="75"/>
      <c r="N1092" s="75"/>
      <c r="O1092" s="75"/>
    </row>
    <row r="1093" spans="1:15" ht="12" outlineLevel="1" x14ac:dyDescent="0.2">
      <c r="A1093" s="111">
        <v>6990</v>
      </c>
      <c r="B1093" s="111"/>
      <c r="C1093" s="110"/>
      <c r="D1093" s="110"/>
      <c r="E1093" s="110"/>
      <c r="F1093" s="110" t="s">
        <v>3311</v>
      </c>
      <c r="G1093" s="110" t="str">
        <f t="shared" si="14"/>
        <v>Scottsdale Street Lighting Improvement District 7104-135</v>
      </c>
      <c r="H1093" s="110" t="str">
        <f>UPPER(Table3[[#This Row],[Full Name (NEW)]])</f>
        <v>SCOTTSDALE STREET LIGHTING IMPROVEMENT DISTRICT 7104-135</v>
      </c>
      <c r="I1093" s="110"/>
      <c r="J1093" s="118"/>
      <c r="K1093" s="75" t="s">
        <v>11581</v>
      </c>
      <c r="L1093" s="75"/>
      <c r="M1093" s="75"/>
      <c r="N1093" s="75"/>
      <c r="O1093" s="75"/>
    </row>
    <row r="1094" spans="1:15" ht="12" outlineLevel="1" x14ac:dyDescent="0.2">
      <c r="A1094" s="111">
        <v>6991</v>
      </c>
      <c r="B1094" s="111"/>
      <c r="C1094" s="110"/>
      <c r="D1094" s="110"/>
      <c r="E1094" s="110"/>
      <c r="F1094" s="110" t="s">
        <v>2345</v>
      </c>
      <c r="G1094" s="110" t="str">
        <f t="shared" si="14"/>
        <v>Scottsdale Street Lighting Improvement District 7104-136</v>
      </c>
      <c r="H1094" s="110" t="str">
        <f>UPPER(Table3[[#This Row],[Full Name (NEW)]])</f>
        <v>SCOTTSDALE STREET LIGHTING IMPROVEMENT DISTRICT 7104-136</v>
      </c>
      <c r="I1094" s="110"/>
      <c r="J1094" s="118"/>
      <c r="K1094" s="75" t="s">
        <v>11581</v>
      </c>
      <c r="L1094" s="75"/>
      <c r="M1094" s="75"/>
      <c r="N1094" s="75"/>
      <c r="O1094" s="75"/>
    </row>
    <row r="1095" spans="1:15" ht="12" outlineLevel="1" x14ac:dyDescent="0.2">
      <c r="A1095" s="111">
        <v>6992</v>
      </c>
      <c r="B1095" s="111"/>
      <c r="C1095" s="110"/>
      <c r="D1095" s="110"/>
      <c r="E1095" s="110"/>
      <c r="F1095" s="110" t="s">
        <v>3287</v>
      </c>
      <c r="G1095" s="110" t="str">
        <f t="shared" si="14"/>
        <v>Scottsdale Street Lighting Improvement District 7104-137</v>
      </c>
      <c r="H1095" s="110" t="str">
        <f>UPPER(Table3[[#This Row],[Full Name (NEW)]])</f>
        <v>SCOTTSDALE STREET LIGHTING IMPROVEMENT DISTRICT 7104-137</v>
      </c>
      <c r="I1095" s="110"/>
      <c r="J1095" s="118"/>
      <c r="K1095" s="75" t="s">
        <v>11581</v>
      </c>
      <c r="L1095" s="75"/>
      <c r="M1095" s="75"/>
      <c r="N1095" s="75"/>
      <c r="O1095" s="75"/>
    </row>
    <row r="1096" spans="1:15" ht="12" outlineLevel="1" x14ac:dyDescent="0.2">
      <c r="A1096" s="111">
        <v>6993</v>
      </c>
      <c r="B1096" s="111"/>
      <c r="C1096" s="110"/>
      <c r="D1096" s="110"/>
      <c r="E1096" s="110"/>
      <c r="F1096" s="110" t="s">
        <v>2393</v>
      </c>
      <c r="G1096" s="110" t="str">
        <f t="shared" si="14"/>
        <v>Scottsdale Street Lighting Improvement District 7104-138</v>
      </c>
      <c r="H1096" s="110" t="str">
        <f>UPPER(Table3[[#This Row],[Full Name (NEW)]])</f>
        <v>SCOTTSDALE STREET LIGHTING IMPROVEMENT DISTRICT 7104-138</v>
      </c>
      <c r="I1096" s="110"/>
      <c r="J1096" s="118"/>
      <c r="K1096" s="75" t="s">
        <v>11581</v>
      </c>
      <c r="L1096" s="75"/>
      <c r="M1096" s="75"/>
      <c r="N1096" s="75"/>
      <c r="O1096" s="75"/>
    </row>
    <row r="1097" spans="1:15" ht="12" outlineLevel="1" x14ac:dyDescent="0.2">
      <c r="A1097" s="111">
        <v>6994</v>
      </c>
      <c r="B1097" s="111"/>
      <c r="C1097" s="110"/>
      <c r="D1097" s="110"/>
      <c r="E1097" s="110"/>
      <c r="F1097" s="110" t="s">
        <v>2384</v>
      </c>
      <c r="G1097" s="110" t="str">
        <f t="shared" si="14"/>
        <v>Scottsdale Street Lighting Improvement District 7104-139</v>
      </c>
      <c r="H1097" s="110" t="str">
        <f>UPPER(Table3[[#This Row],[Full Name (NEW)]])</f>
        <v>SCOTTSDALE STREET LIGHTING IMPROVEMENT DISTRICT 7104-139</v>
      </c>
      <c r="I1097" s="110"/>
      <c r="J1097" s="118"/>
      <c r="K1097" s="75" t="s">
        <v>11581</v>
      </c>
      <c r="L1097" s="75"/>
      <c r="M1097" s="75"/>
      <c r="N1097" s="75"/>
      <c r="O1097" s="75"/>
    </row>
    <row r="1098" spans="1:15" ht="12" outlineLevel="1" x14ac:dyDescent="0.2">
      <c r="A1098" s="111">
        <v>6995</v>
      </c>
      <c r="B1098" s="111"/>
      <c r="C1098" s="110"/>
      <c r="D1098" s="110"/>
      <c r="E1098" s="110"/>
      <c r="F1098" s="110" t="s">
        <v>2387</v>
      </c>
      <c r="G1098" s="110" t="str">
        <f t="shared" si="14"/>
        <v>Scottsdale Street Lighting Improvement District 7104-140</v>
      </c>
      <c r="H1098" s="110" t="str">
        <f>UPPER(Table3[[#This Row],[Full Name (NEW)]])</f>
        <v>SCOTTSDALE STREET LIGHTING IMPROVEMENT DISTRICT 7104-140</v>
      </c>
      <c r="I1098" s="110"/>
      <c r="J1098" s="118"/>
      <c r="K1098" s="75" t="s">
        <v>11581</v>
      </c>
      <c r="L1098" s="75"/>
      <c r="M1098" s="75"/>
      <c r="N1098" s="75"/>
      <c r="O1098" s="75"/>
    </row>
    <row r="1099" spans="1:15" ht="12" outlineLevel="1" x14ac:dyDescent="0.2">
      <c r="A1099" s="111">
        <v>6996</v>
      </c>
      <c r="B1099" s="111"/>
      <c r="C1099" s="110"/>
      <c r="D1099" s="110"/>
      <c r="E1099" s="110"/>
      <c r="F1099" s="110" t="s">
        <v>3459</v>
      </c>
      <c r="G1099" s="110" t="str">
        <f t="shared" si="14"/>
        <v>Scottsdale Street Lighting Improvement District 7104-141</v>
      </c>
      <c r="H1099" s="110" t="str">
        <f>UPPER(Table3[[#This Row],[Full Name (NEW)]])</f>
        <v>SCOTTSDALE STREET LIGHTING IMPROVEMENT DISTRICT 7104-141</v>
      </c>
      <c r="I1099" s="110"/>
      <c r="J1099" s="118"/>
      <c r="K1099" s="75" t="s">
        <v>11581</v>
      </c>
      <c r="L1099" s="75"/>
      <c r="M1099" s="75"/>
      <c r="N1099" s="75"/>
      <c r="O1099" s="75"/>
    </row>
    <row r="1100" spans="1:15" ht="12" outlineLevel="1" x14ac:dyDescent="0.2">
      <c r="A1100" s="111">
        <v>6997</v>
      </c>
      <c r="B1100" s="111"/>
      <c r="C1100" s="110"/>
      <c r="D1100" s="110"/>
      <c r="E1100" s="110"/>
      <c r="F1100" s="110" t="s">
        <v>3539</v>
      </c>
      <c r="G1100" s="110" t="str">
        <f t="shared" si="14"/>
        <v>Scottsdale Street Lighting Improvement District 7104-143</v>
      </c>
      <c r="H1100" s="110" t="str">
        <f>UPPER(Table3[[#This Row],[Full Name (NEW)]])</f>
        <v>SCOTTSDALE STREET LIGHTING IMPROVEMENT DISTRICT 7104-143</v>
      </c>
      <c r="I1100" s="110"/>
      <c r="J1100" s="118"/>
      <c r="K1100" s="75" t="s">
        <v>11581</v>
      </c>
      <c r="L1100" s="75"/>
      <c r="M1100" s="75"/>
      <c r="N1100" s="75"/>
      <c r="O1100" s="75"/>
    </row>
    <row r="1101" spans="1:15" ht="12" outlineLevel="1" x14ac:dyDescent="0.2">
      <c r="A1101" s="111">
        <v>6998</v>
      </c>
      <c r="B1101" s="111"/>
      <c r="C1101" s="110"/>
      <c r="D1101" s="110"/>
      <c r="E1101" s="110"/>
      <c r="F1101" s="110" t="s">
        <v>2351</v>
      </c>
      <c r="G1101" s="110" t="str">
        <f t="shared" si="14"/>
        <v>Scottsdale Street Lighting Improvement District 7104-145</v>
      </c>
      <c r="H1101" s="110" t="str">
        <f>UPPER(Table3[[#This Row],[Full Name (NEW)]])</f>
        <v>SCOTTSDALE STREET LIGHTING IMPROVEMENT DISTRICT 7104-145</v>
      </c>
      <c r="I1101" s="110"/>
      <c r="J1101" s="118"/>
      <c r="K1101" s="75" t="s">
        <v>11581</v>
      </c>
      <c r="L1101" s="75"/>
      <c r="M1101" s="75"/>
      <c r="N1101" s="75"/>
      <c r="O1101" s="75"/>
    </row>
    <row r="1102" spans="1:15" ht="12" outlineLevel="1" x14ac:dyDescent="0.2">
      <c r="A1102" s="111">
        <v>6999</v>
      </c>
      <c r="B1102" s="111"/>
      <c r="C1102" s="110"/>
      <c r="D1102" s="110"/>
      <c r="E1102" s="110"/>
      <c r="F1102" s="110" t="s">
        <v>3283</v>
      </c>
      <c r="G1102" s="110" t="str">
        <f t="shared" si="14"/>
        <v>Scottsdale Street Lighting Improvement District 7104-147</v>
      </c>
      <c r="H1102" s="110" t="str">
        <f>UPPER(Table3[[#This Row],[Full Name (NEW)]])</f>
        <v>SCOTTSDALE STREET LIGHTING IMPROVEMENT DISTRICT 7104-147</v>
      </c>
      <c r="I1102" s="110"/>
      <c r="J1102" s="118"/>
      <c r="K1102" s="75" t="s">
        <v>11581</v>
      </c>
      <c r="L1102" s="75"/>
      <c r="M1102" s="75"/>
      <c r="N1102" s="75"/>
      <c r="O1102" s="75"/>
    </row>
    <row r="1103" spans="1:15" ht="12" outlineLevel="1" x14ac:dyDescent="0.2">
      <c r="A1103" s="111">
        <v>7000</v>
      </c>
      <c r="B1103" s="111"/>
      <c r="C1103" s="110"/>
      <c r="D1103" s="110"/>
      <c r="E1103" s="110"/>
      <c r="F1103" s="110" t="s">
        <v>3563</v>
      </c>
      <c r="G1103" s="110" t="str">
        <f t="shared" si="14"/>
        <v>Scottsdale Street Lighting Improvement District 7104-149</v>
      </c>
      <c r="H1103" s="110" t="str">
        <f>UPPER(Table3[[#This Row],[Full Name (NEW)]])</f>
        <v>SCOTTSDALE STREET LIGHTING IMPROVEMENT DISTRICT 7104-149</v>
      </c>
      <c r="I1103" s="110"/>
      <c r="J1103" s="118"/>
      <c r="K1103" s="75" t="s">
        <v>11581</v>
      </c>
      <c r="L1103" s="75"/>
      <c r="M1103" s="75"/>
      <c r="N1103" s="75"/>
      <c r="O1103" s="75"/>
    </row>
    <row r="1104" spans="1:15" ht="12" outlineLevel="1" x14ac:dyDescent="0.2">
      <c r="A1104" s="111">
        <v>7001</v>
      </c>
      <c r="B1104" s="111"/>
      <c r="C1104" s="110"/>
      <c r="D1104" s="110"/>
      <c r="E1104" s="110"/>
      <c r="F1104" s="110" t="s">
        <v>2369</v>
      </c>
      <c r="G1104" s="110" t="str">
        <f t="shared" si="14"/>
        <v>Scottsdale Street Lighting Improvement District 7104-150</v>
      </c>
      <c r="H1104" s="110" t="str">
        <f>UPPER(Table3[[#This Row],[Full Name (NEW)]])</f>
        <v>SCOTTSDALE STREET LIGHTING IMPROVEMENT DISTRICT 7104-150</v>
      </c>
      <c r="I1104" s="110"/>
      <c r="J1104" s="118"/>
      <c r="K1104" s="75" t="s">
        <v>11581</v>
      </c>
      <c r="L1104" s="75"/>
      <c r="M1104" s="75"/>
      <c r="N1104" s="75"/>
      <c r="O1104" s="75"/>
    </row>
    <row r="1105" spans="1:15" ht="12" outlineLevel="1" x14ac:dyDescent="0.2">
      <c r="A1105" s="111">
        <v>7002</v>
      </c>
      <c r="B1105" s="111"/>
      <c r="C1105" s="110"/>
      <c r="D1105" s="110"/>
      <c r="E1105" s="110"/>
      <c r="F1105" s="110" t="s">
        <v>3307</v>
      </c>
      <c r="G1105" s="110" t="str">
        <f t="shared" si="14"/>
        <v>Scottsdale Street Lighting Improvement District 7104-151</v>
      </c>
      <c r="H1105" s="110" t="str">
        <f>UPPER(Table3[[#This Row],[Full Name (NEW)]])</f>
        <v>SCOTTSDALE STREET LIGHTING IMPROVEMENT DISTRICT 7104-151</v>
      </c>
      <c r="I1105" s="110"/>
      <c r="J1105" s="118"/>
      <c r="K1105" s="75" t="s">
        <v>11581</v>
      </c>
      <c r="L1105" s="75"/>
      <c r="M1105" s="75"/>
      <c r="N1105" s="75"/>
      <c r="O1105" s="75"/>
    </row>
    <row r="1106" spans="1:15" ht="12" outlineLevel="1" x14ac:dyDescent="0.2">
      <c r="A1106" s="111">
        <v>7003</v>
      </c>
      <c r="B1106" s="111"/>
      <c r="C1106" s="110"/>
      <c r="D1106" s="110"/>
      <c r="E1106" s="110"/>
      <c r="F1106" s="110" t="s">
        <v>3351</v>
      </c>
      <c r="G1106" s="110" t="str">
        <f t="shared" si="14"/>
        <v>Scottsdale Street Lighting Improvement District 7104-152</v>
      </c>
      <c r="H1106" s="110" t="str">
        <f>UPPER(Table3[[#This Row],[Full Name (NEW)]])</f>
        <v>SCOTTSDALE STREET LIGHTING IMPROVEMENT DISTRICT 7104-152</v>
      </c>
      <c r="I1106" s="110"/>
      <c r="J1106" s="118"/>
      <c r="K1106" s="75" t="s">
        <v>11581</v>
      </c>
      <c r="L1106" s="75"/>
      <c r="M1106" s="75"/>
      <c r="N1106" s="75"/>
      <c r="O1106" s="75"/>
    </row>
    <row r="1107" spans="1:15" ht="12" outlineLevel="1" x14ac:dyDescent="0.2">
      <c r="A1107" s="111">
        <v>7004</v>
      </c>
      <c r="B1107" s="111"/>
      <c r="C1107" s="110"/>
      <c r="D1107" s="110"/>
      <c r="E1107" s="110"/>
      <c r="F1107" s="110" t="s">
        <v>3419</v>
      </c>
      <c r="G1107" s="110" t="str">
        <f t="shared" si="14"/>
        <v>Scottsdale Street Lighting Improvement District 7104-153</v>
      </c>
      <c r="H1107" s="110" t="str">
        <f>UPPER(Table3[[#This Row],[Full Name (NEW)]])</f>
        <v>SCOTTSDALE STREET LIGHTING IMPROVEMENT DISTRICT 7104-153</v>
      </c>
      <c r="I1107" s="110"/>
      <c r="J1107" s="118"/>
      <c r="K1107" s="75" t="s">
        <v>11581</v>
      </c>
      <c r="L1107" s="75"/>
      <c r="M1107" s="75"/>
      <c r="N1107" s="75"/>
      <c r="O1107" s="75"/>
    </row>
    <row r="1108" spans="1:15" ht="12" outlineLevel="1" x14ac:dyDescent="0.2">
      <c r="A1108" s="111">
        <v>7005</v>
      </c>
      <c r="B1108" s="111"/>
      <c r="C1108" s="110"/>
      <c r="D1108" s="110"/>
      <c r="E1108" s="110"/>
      <c r="F1108" s="110" t="s">
        <v>3347</v>
      </c>
      <c r="G1108" s="110" t="str">
        <f t="shared" si="14"/>
        <v>Scottsdale Street Lighting Improvement District 7104-154</v>
      </c>
      <c r="H1108" s="110" t="str">
        <f>UPPER(Table3[[#This Row],[Full Name (NEW)]])</f>
        <v>SCOTTSDALE STREET LIGHTING IMPROVEMENT DISTRICT 7104-154</v>
      </c>
      <c r="I1108" s="110"/>
      <c r="J1108" s="118"/>
      <c r="K1108" s="75" t="s">
        <v>11581</v>
      </c>
      <c r="L1108" s="75"/>
      <c r="M1108" s="75"/>
      <c r="N1108" s="75"/>
      <c r="O1108" s="75"/>
    </row>
    <row r="1109" spans="1:15" ht="12" outlineLevel="1" x14ac:dyDescent="0.2">
      <c r="A1109" s="111">
        <v>7006</v>
      </c>
      <c r="B1109" s="111"/>
      <c r="C1109" s="110"/>
      <c r="D1109" s="110"/>
      <c r="E1109" s="110"/>
      <c r="F1109" s="110" t="s">
        <v>3331</v>
      </c>
      <c r="G1109" s="110" t="str">
        <f t="shared" si="14"/>
        <v>Scottsdale Street Lighting Improvement District 7104-155</v>
      </c>
      <c r="H1109" s="110" t="str">
        <f>UPPER(Table3[[#This Row],[Full Name (NEW)]])</f>
        <v>SCOTTSDALE STREET LIGHTING IMPROVEMENT DISTRICT 7104-155</v>
      </c>
      <c r="I1109" s="110"/>
      <c r="J1109" s="118"/>
      <c r="K1109" s="75" t="s">
        <v>11581</v>
      </c>
      <c r="L1109" s="75"/>
      <c r="M1109" s="75"/>
      <c r="N1109" s="75"/>
      <c r="O1109" s="75"/>
    </row>
    <row r="1110" spans="1:15" ht="12" outlineLevel="1" x14ac:dyDescent="0.2">
      <c r="A1110" s="111">
        <v>7007</v>
      </c>
      <c r="B1110" s="111"/>
      <c r="C1110" s="110"/>
      <c r="D1110" s="110"/>
      <c r="E1110" s="110"/>
      <c r="F1110" s="110" t="s">
        <v>3383</v>
      </c>
      <c r="G1110" s="110" t="str">
        <f t="shared" si="14"/>
        <v>Scottsdale Street Lighting Improvement District 7104-156</v>
      </c>
      <c r="H1110" s="110" t="str">
        <f>UPPER(Table3[[#This Row],[Full Name (NEW)]])</f>
        <v>SCOTTSDALE STREET LIGHTING IMPROVEMENT DISTRICT 7104-156</v>
      </c>
      <c r="I1110" s="110"/>
      <c r="J1110" s="118"/>
      <c r="K1110" s="75" t="s">
        <v>11581</v>
      </c>
      <c r="L1110" s="75"/>
      <c r="M1110" s="75"/>
      <c r="N1110" s="75"/>
      <c r="O1110" s="75"/>
    </row>
    <row r="1111" spans="1:15" ht="12" outlineLevel="1" x14ac:dyDescent="0.2">
      <c r="A1111" s="111">
        <v>7008</v>
      </c>
      <c r="B1111" s="111"/>
      <c r="C1111" s="110"/>
      <c r="D1111" s="110"/>
      <c r="E1111" s="110"/>
      <c r="F1111" s="110" t="s">
        <v>3487</v>
      </c>
      <c r="G1111" s="110" t="str">
        <f t="shared" ref="G1111:G1174" si="15">"Scottsdale Street Lighting Improvement District "&amp;MID(F1111, FIND("-",F1111)+1, 100)</f>
        <v>Scottsdale Street Lighting Improvement District 7104-157</v>
      </c>
      <c r="H1111" s="110" t="str">
        <f>UPPER(Table3[[#This Row],[Full Name (NEW)]])</f>
        <v>SCOTTSDALE STREET LIGHTING IMPROVEMENT DISTRICT 7104-157</v>
      </c>
      <c r="I1111" s="110"/>
      <c r="J1111" s="118"/>
      <c r="K1111" s="75" t="s">
        <v>11581</v>
      </c>
      <c r="L1111" s="75"/>
      <c r="M1111" s="75"/>
      <c r="N1111" s="75"/>
      <c r="O1111" s="75"/>
    </row>
    <row r="1112" spans="1:15" ht="12" outlineLevel="1" x14ac:dyDescent="0.2">
      <c r="A1112" s="111">
        <v>7009</v>
      </c>
      <c r="B1112" s="111"/>
      <c r="C1112" s="110"/>
      <c r="D1112" s="110"/>
      <c r="E1112" s="110"/>
      <c r="F1112" s="110" t="s">
        <v>3299</v>
      </c>
      <c r="G1112" s="110" t="str">
        <f t="shared" si="15"/>
        <v>Scottsdale Street Lighting Improvement District 7104-158</v>
      </c>
      <c r="H1112" s="110" t="str">
        <f>UPPER(Table3[[#This Row],[Full Name (NEW)]])</f>
        <v>SCOTTSDALE STREET LIGHTING IMPROVEMENT DISTRICT 7104-158</v>
      </c>
      <c r="I1112" s="110"/>
      <c r="J1112" s="118"/>
      <c r="K1112" s="75" t="s">
        <v>11581</v>
      </c>
      <c r="L1112" s="75"/>
      <c r="M1112" s="75"/>
      <c r="N1112" s="75"/>
      <c r="O1112" s="75"/>
    </row>
    <row r="1113" spans="1:15" ht="12" outlineLevel="1" x14ac:dyDescent="0.2">
      <c r="A1113" s="111">
        <v>7010</v>
      </c>
      <c r="B1113" s="111"/>
      <c r="C1113" s="110"/>
      <c r="D1113" s="110"/>
      <c r="E1113" s="110"/>
      <c r="F1113" s="110" t="s">
        <v>3291</v>
      </c>
      <c r="G1113" s="110" t="str">
        <f t="shared" si="15"/>
        <v>Scottsdale Street Lighting Improvement District 7104-159</v>
      </c>
      <c r="H1113" s="110" t="str">
        <f>UPPER(Table3[[#This Row],[Full Name (NEW)]])</f>
        <v>SCOTTSDALE STREET LIGHTING IMPROVEMENT DISTRICT 7104-159</v>
      </c>
      <c r="I1113" s="110"/>
      <c r="J1113" s="118"/>
      <c r="K1113" s="75" t="s">
        <v>11581</v>
      </c>
      <c r="L1113" s="75"/>
      <c r="M1113" s="75"/>
      <c r="N1113" s="75"/>
      <c r="O1113" s="75"/>
    </row>
    <row r="1114" spans="1:15" ht="12" outlineLevel="1" x14ac:dyDescent="0.2">
      <c r="A1114" s="111">
        <v>7011</v>
      </c>
      <c r="B1114" s="111"/>
      <c r="C1114" s="110"/>
      <c r="D1114" s="110"/>
      <c r="E1114" s="110"/>
      <c r="F1114" s="110" t="s">
        <v>3659</v>
      </c>
      <c r="G1114" s="110" t="str">
        <f t="shared" si="15"/>
        <v>Scottsdale Street Lighting Improvement District 7104-16</v>
      </c>
      <c r="H1114" s="110" t="str">
        <f>UPPER(Table3[[#This Row],[Full Name (NEW)]])</f>
        <v>SCOTTSDALE STREET LIGHTING IMPROVEMENT DISTRICT 7104-16</v>
      </c>
      <c r="I1114" s="110"/>
      <c r="J1114" s="118"/>
      <c r="K1114" s="75" t="s">
        <v>11581</v>
      </c>
      <c r="L1114" s="75"/>
      <c r="M1114" s="75"/>
      <c r="N1114" s="75"/>
      <c r="O1114" s="75"/>
    </row>
    <row r="1115" spans="1:15" ht="12" outlineLevel="1" x14ac:dyDescent="0.2">
      <c r="A1115" s="111">
        <v>7012</v>
      </c>
      <c r="B1115" s="111"/>
      <c r="C1115" s="110"/>
      <c r="D1115" s="110"/>
      <c r="E1115" s="110"/>
      <c r="F1115" s="110" t="s">
        <v>3499</v>
      </c>
      <c r="G1115" s="110" t="str">
        <f t="shared" si="15"/>
        <v>Scottsdale Street Lighting Improvement District 7104-160</v>
      </c>
      <c r="H1115" s="110" t="str">
        <f>UPPER(Table3[[#This Row],[Full Name (NEW)]])</f>
        <v>SCOTTSDALE STREET LIGHTING IMPROVEMENT DISTRICT 7104-160</v>
      </c>
      <c r="I1115" s="110"/>
      <c r="J1115" s="118"/>
      <c r="K1115" s="75" t="s">
        <v>11581</v>
      </c>
      <c r="L1115" s="75"/>
      <c r="M1115" s="75"/>
      <c r="N1115" s="75"/>
      <c r="O1115" s="75"/>
    </row>
    <row r="1116" spans="1:15" ht="12" outlineLevel="1" x14ac:dyDescent="0.2">
      <c r="A1116" s="111">
        <v>7013</v>
      </c>
      <c r="B1116" s="111"/>
      <c r="C1116" s="110"/>
      <c r="D1116" s="110"/>
      <c r="E1116" s="110"/>
      <c r="F1116" s="110" t="s">
        <v>3327</v>
      </c>
      <c r="G1116" s="110" t="str">
        <f t="shared" si="15"/>
        <v>Scottsdale Street Lighting Improvement District 7104-162</v>
      </c>
      <c r="H1116" s="110" t="str">
        <f>UPPER(Table3[[#This Row],[Full Name (NEW)]])</f>
        <v>SCOTTSDALE STREET LIGHTING IMPROVEMENT DISTRICT 7104-162</v>
      </c>
      <c r="I1116" s="110"/>
      <c r="J1116" s="118"/>
      <c r="K1116" s="75" t="s">
        <v>11581</v>
      </c>
      <c r="L1116" s="75"/>
      <c r="M1116" s="75"/>
      <c r="N1116" s="75"/>
      <c r="O1116" s="75"/>
    </row>
    <row r="1117" spans="1:15" ht="12" outlineLevel="1" x14ac:dyDescent="0.2">
      <c r="A1117" s="111">
        <v>7014</v>
      </c>
      <c r="B1117" s="111"/>
      <c r="C1117" s="110"/>
      <c r="D1117" s="110"/>
      <c r="E1117" s="110"/>
      <c r="F1117" s="110" t="s">
        <v>2390</v>
      </c>
      <c r="G1117" s="110" t="str">
        <f t="shared" si="15"/>
        <v>Scottsdale Street Lighting Improvement District 7104-163</v>
      </c>
      <c r="H1117" s="110" t="str">
        <f>UPPER(Table3[[#This Row],[Full Name (NEW)]])</f>
        <v>SCOTTSDALE STREET LIGHTING IMPROVEMENT DISTRICT 7104-163</v>
      </c>
      <c r="I1117" s="110"/>
      <c r="J1117" s="118"/>
      <c r="K1117" s="75" t="s">
        <v>11581</v>
      </c>
      <c r="L1117" s="75"/>
      <c r="M1117" s="75"/>
      <c r="N1117" s="75"/>
      <c r="O1117" s="75"/>
    </row>
    <row r="1118" spans="1:15" ht="12" outlineLevel="1" x14ac:dyDescent="0.2">
      <c r="A1118" s="111">
        <v>7015</v>
      </c>
      <c r="B1118" s="111"/>
      <c r="C1118" s="110"/>
      <c r="D1118" s="110"/>
      <c r="E1118" s="110"/>
      <c r="F1118" s="110" t="s">
        <v>3367</v>
      </c>
      <c r="G1118" s="110" t="str">
        <f t="shared" si="15"/>
        <v>Scottsdale Street Lighting Improvement District 7104-164</v>
      </c>
      <c r="H1118" s="110" t="str">
        <f>UPPER(Table3[[#This Row],[Full Name (NEW)]])</f>
        <v>SCOTTSDALE STREET LIGHTING IMPROVEMENT DISTRICT 7104-164</v>
      </c>
      <c r="I1118" s="110"/>
      <c r="J1118" s="118"/>
      <c r="K1118" s="75" t="s">
        <v>11581</v>
      </c>
      <c r="L1118" s="75"/>
      <c r="M1118" s="75"/>
      <c r="N1118" s="75"/>
      <c r="O1118" s="75"/>
    </row>
    <row r="1119" spans="1:15" ht="12" outlineLevel="1" x14ac:dyDescent="0.2">
      <c r="A1119" s="111">
        <v>7016</v>
      </c>
      <c r="B1119" s="111"/>
      <c r="C1119" s="110"/>
      <c r="D1119" s="110"/>
      <c r="E1119" s="110"/>
      <c r="F1119" s="110" t="s">
        <v>3339</v>
      </c>
      <c r="G1119" s="110" t="str">
        <f t="shared" si="15"/>
        <v>Scottsdale Street Lighting Improvement District 7104-165</v>
      </c>
      <c r="H1119" s="110" t="str">
        <f>UPPER(Table3[[#This Row],[Full Name (NEW)]])</f>
        <v>SCOTTSDALE STREET LIGHTING IMPROVEMENT DISTRICT 7104-165</v>
      </c>
      <c r="I1119" s="110"/>
      <c r="J1119" s="118"/>
      <c r="K1119" s="75" t="s">
        <v>11581</v>
      </c>
      <c r="L1119" s="75"/>
      <c r="M1119" s="75"/>
      <c r="N1119" s="75"/>
      <c r="O1119" s="75"/>
    </row>
    <row r="1120" spans="1:15" ht="12" outlineLevel="1" x14ac:dyDescent="0.2">
      <c r="A1120" s="111">
        <v>7017</v>
      </c>
      <c r="B1120" s="111"/>
      <c r="C1120" s="110"/>
      <c r="D1120" s="110"/>
      <c r="E1120" s="110"/>
      <c r="F1120" s="110" t="s">
        <v>3323</v>
      </c>
      <c r="G1120" s="110" t="str">
        <f t="shared" si="15"/>
        <v>Scottsdale Street Lighting Improvement District 7104-166</v>
      </c>
      <c r="H1120" s="110" t="str">
        <f>UPPER(Table3[[#This Row],[Full Name (NEW)]])</f>
        <v>SCOTTSDALE STREET LIGHTING IMPROVEMENT DISTRICT 7104-166</v>
      </c>
      <c r="I1120" s="110"/>
      <c r="J1120" s="118"/>
      <c r="K1120" s="75" t="s">
        <v>11581</v>
      </c>
      <c r="L1120" s="75"/>
      <c r="M1120" s="75"/>
      <c r="N1120" s="75"/>
      <c r="O1120" s="75"/>
    </row>
    <row r="1121" spans="1:15" ht="12" outlineLevel="1" x14ac:dyDescent="0.2">
      <c r="A1121" s="111">
        <v>7018</v>
      </c>
      <c r="B1121" s="111"/>
      <c r="C1121" s="110"/>
      <c r="D1121" s="110"/>
      <c r="E1121" s="110"/>
      <c r="F1121" s="110" t="s">
        <v>3363</v>
      </c>
      <c r="G1121" s="110" t="str">
        <f t="shared" si="15"/>
        <v>Scottsdale Street Lighting Improvement District 7104-167</v>
      </c>
      <c r="H1121" s="110" t="str">
        <f>UPPER(Table3[[#This Row],[Full Name (NEW)]])</f>
        <v>SCOTTSDALE STREET LIGHTING IMPROVEMENT DISTRICT 7104-167</v>
      </c>
      <c r="I1121" s="110"/>
      <c r="J1121" s="118"/>
      <c r="K1121" s="75" t="s">
        <v>11581</v>
      </c>
      <c r="L1121" s="75"/>
      <c r="M1121" s="75"/>
      <c r="N1121" s="75"/>
      <c r="O1121" s="75"/>
    </row>
    <row r="1122" spans="1:15" ht="12" outlineLevel="1" x14ac:dyDescent="0.2">
      <c r="A1122" s="111">
        <v>7019</v>
      </c>
      <c r="B1122" s="111"/>
      <c r="C1122" s="110"/>
      <c r="D1122" s="110"/>
      <c r="E1122" s="110"/>
      <c r="F1122" s="110" t="s">
        <v>3571</v>
      </c>
      <c r="G1122" s="110" t="str">
        <f t="shared" si="15"/>
        <v>Scottsdale Street Lighting Improvement District 7104-169</v>
      </c>
      <c r="H1122" s="110" t="str">
        <f>UPPER(Table3[[#This Row],[Full Name (NEW)]])</f>
        <v>SCOTTSDALE STREET LIGHTING IMPROVEMENT DISTRICT 7104-169</v>
      </c>
      <c r="I1122" s="110"/>
      <c r="J1122" s="118"/>
      <c r="K1122" s="75" t="s">
        <v>11581</v>
      </c>
      <c r="L1122" s="75"/>
      <c r="M1122" s="75"/>
      <c r="N1122" s="75"/>
      <c r="O1122" s="75"/>
    </row>
    <row r="1123" spans="1:15" ht="12" outlineLevel="1" x14ac:dyDescent="0.2">
      <c r="A1123" s="111">
        <v>7020</v>
      </c>
      <c r="B1123" s="111"/>
      <c r="C1123" s="110"/>
      <c r="D1123" s="110"/>
      <c r="E1123" s="110"/>
      <c r="F1123" s="110" t="s">
        <v>2613</v>
      </c>
      <c r="G1123" s="110" t="str">
        <f t="shared" si="15"/>
        <v>Scottsdale Street Lighting Improvement District 7104-17</v>
      </c>
      <c r="H1123" s="110" t="str">
        <f>UPPER(Table3[[#This Row],[Full Name (NEW)]])</f>
        <v>SCOTTSDALE STREET LIGHTING IMPROVEMENT DISTRICT 7104-17</v>
      </c>
      <c r="I1123" s="110"/>
      <c r="J1123" s="118"/>
      <c r="K1123" s="75" t="s">
        <v>11581</v>
      </c>
      <c r="L1123" s="75"/>
      <c r="M1123" s="75"/>
      <c r="N1123" s="75"/>
      <c r="O1123" s="75"/>
    </row>
    <row r="1124" spans="1:15" ht="12" outlineLevel="1" x14ac:dyDescent="0.2">
      <c r="A1124" s="111">
        <v>7021</v>
      </c>
      <c r="B1124" s="111"/>
      <c r="C1124" s="110"/>
      <c r="D1124" s="110"/>
      <c r="E1124" s="110"/>
      <c r="F1124" s="110" t="s">
        <v>3335</v>
      </c>
      <c r="G1124" s="110" t="str">
        <f t="shared" si="15"/>
        <v>Scottsdale Street Lighting Improvement District 7104-170</v>
      </c>
      <c r="H1124" s="110" t="str">
        <f>UPPER(Table3[[#This Row],[Full Name (NEW)]])</f>
        <v>SCOTTSDALE STREET LIGHTING IMPROVEMENT DISTRICT 7104-170</v>
      </c>
      <c r="I1124" s="110"/>
      <c r="J1124" s="118"/>
      <c r="K1124" s="75" t="s">
        <v>11581</v>
      </c>
      <c r="L1124" s="75"/>
      <c r="M1124" s="75"/>
      <c r="N1124" s="75"/>
      <c r="O1124" s="75"/>
    </row>
    <row r="1125" spans="1:15" ht="12" outlineLevel="1" x14ac:dyDescent="0.2">
      <c r="A1125" s="111">
        <v>7022</v>
      </c>
      <c r="B1125" s="111"/>
      <c r="C1125" s="110"/>
      <c r="D1125" s="110"/>
      <c r="E1125" s="110"/>
      <c r="F1125" s="110" t="s">
        <v>3295</v>
      </c>
      <c r="G1125" s="110" t="str">
        <f t="shared" si="15"/>
        <v>Scottsdale Street Lighting Improvement District 7104-171</v>
      </c>
      <c r="H1125" s="110" t="str">
        <f>UPPER(Table3[[#This Row],[Full Name (NEW)]])</f>
        <v>SCOTTSDALE STREET LIGHTING IMPROVEMENT DISTRICT 7104-171</v>
      </c>
      <c r="I1125" s="110"/>
      <c r="J1125" s="118"/>
      <c r="K1125" s="75" t="s">
        <v>11581</v>
      </c>
      <c r="L1125" s="75"/>
      <c r="M1125" s="75"/>
      <c r="N1125" s="75"/>
      <c r="O1125" s="75"/>
    </row>
    <row r="1126" spans="1:15" ht="12" outlineLevel="1" x14ac:dyDescent="0.2">
      <c r="A1126" s="111">
        <v>7023</v>
      </c>
      <c r="B1126" s="111"/>
      <c r="C1126" s="110"/>
      <c r="D1126" s="110"/>
      <c r="E1126" s="110"/>
      <c r="F1126" s="110" t="s">
        <v>2396</v>
      </c>
      <c r="G1126" s="110" t="str">
        <f t="shared" si="15"/>
        <v>Scottsdale Street Lighting Improvement District 7104-173</v>
      </c>
      <c r="H1126" s="110" t="str">
        <f>UPPER(Table3[[#This Row],[Full Name (NEW)]])</f>
        <v>SCOTTSDALE STREET LIGHTING IMPROVEMENT DISTRICT 7104-173</v>
      </c>
      <c r="I1126" s="110"/>
      <c r="J1126" s="118"/>
      <c r="K1126" s="75" t="s">
        <v>11581</v>
      </c>
      <c r="L1126" s="75"/>
      <c r="M1126" s="75"/>
      <c r="N1126" s="75"/>
      <c r="O1126" s="75"/>
    </row>
    <row r="1127" spans="1:15" ht="12" outlineLevel="1" x14ac:dyDescent="0.2">
      <c r="A1127" s="111">
        <v>7024</v>
      </c>
      <c r="B1127" s="111"/>
      <c r="C1127" s="110"/>
      <c r="D1127" s="110"/>
      <c r="E1127" s="110"/>
      <c r="F1127" s="110" t="s">
        <v>3355</v>
      </c>
      <c r="G1127" s="110" t="str">
        <f t="shared" si="15"/>
        <v>Scottsdale Street Lighting Improvement District 7104-174</v>
      </c>
      <c r="H1127" s="110" t="str">
        <f>UPPER(Table3[[#This Row],[Full Name (NEW)]])</f>
        <v>SCOTTSDALE STREET LIGHTING IMPROVEMENT DISTRICT 7104-174</v>
      </c>
      <c r="I1127" s="110"/>
      <c r="J1127" s="118"/>
      <c r="K1127" s="75" t="s">
        <v>11581</v>
      </c>
      <c r="L1127" s="75"/>
      <c r="M1127" s="75"/>
      <c r="N1127" s="75"/>
      <c r="O1127" s="75"/>
    </row>
    <row r="1128" spans="1:15" ht="12" outlineLevel="1" x14ac:dyDescent="0.2">
      <c r="A1128" s="111">
        <v>7025</v>
      </c>
      <c r="B1128" s="111"/>
      <c r="C1128" s="110"/>
      <c r="D1128" s="110"/>
      <c r="E1128" s="110"/>
      <c r="F1128" s="110" t="s">
        <v>3423</v>
      </c>
      <c r="G1128" s="110" t="str">
        <f t="shared" si="15"/>
        <v>Scottsdale Street Lighting Improvement District 7104-175</v>
      </c>
      <c r="H1128" s="110" t="str">
        <f>UPPER(Table3[[#This Row],[Full Name (NEW)]])</f>
        <v>SCOTTSDALE STREET LIGHTING IMPROVEMENT DISTRICT 7104-175</v>
      </c>
      <c r="I1128" s="110"/>
      <c r="J1128" s="118"/>
      <c r="K1128" s="75" t="s">
        <v>11581</v>
      </c>
      <c r="L1128" s="75"/>
      <c r="M1128" s="75"/>
      <c r="N1128" s="75"/>
      <c r="O1128" s="75"/>
    </row>
    <row r="1129" spans="1:15" ht="12" outlineLevel="1" x14ac:dyDescent="0.2">
      <c r="A1129" s="111">
        <v>7026</v>
      </c>
      <c r="B1129" s="111"/>
      <c r="C1129" s="110"/>
      <c r="D1129" s="110"/>
      <c r="E1129" s="110"/>
      <c r="F1129" s="110" t="s">
        <v>3435</v>
      </c>
      <c r="G1129" s="110" t="str">
        <f t="shared" si="15"/>
        <v>Scottsdale Street Lighting Improvement District 7104-176</v>
      </c>
      <c r="H1129" s="110" t="str">
        <f>UPPER(Table3[[#This Row],[Full Name (NEW)]])</f>
        <v>SCOTTSDALE STREET LIGHTING IMPROVEMENT DISTRICT 7104-176</v>
      </c>
      <c r="I1129" s="110"/>
      <c r="J1129" s="118"/>
      <c r="K1129" s="75" t="s">
        <v>11581</v>
      </c>
      <c r="L1129" s="75"/>
      <c r="M1129" s="75"/>
      <c r="N1129" s="75"/>
      <c r="O1129" s="75"/>
    </row>
    <row r="1130" spans="1:15" ht="12" outlineLevel="1" x14ac:dyDescent="0.2">
      <c r="A1130" s="111">
        <v>7027</v>
      </c>
      <c r="B1130" s="111"/>
      <c r="C1130" s="110"/>
      <c r="D1130" s="110"/>
      <c r="E1130" s="110"/>
      <c r="F1130" s="110" t="s">
        <v>3371</v>
      </c>
      <c r="G1130" s="110" t="str">
        <f t="shared" si="15"/>
        <v>Scottsdale Street Lighting Improvement District 7104-177</v>
      </c>
      <c r="H1130" s="110" t="str">
        <f>UPPER(Table3[[#This Row],[Full Name (NEW)]])</f>
        <v>SCOTTSDALE STREET LIGHTING IMPROVEMENT DISTRICT 7104-177</v>
      </c>
      <c r="I1130" s="110"/>
      <c r="J1130" s="118"/>
      <c r="K1130" s="75" t="s">
        <v>11581</v>
      </c>
      <c r="L1130" s="75"/>
      <c r="M1130" s="75"/>
      <c r="N1130" s="75"/>
      <c r="O1130" s="75"/>
    </row>
    <row r="1131" spans="1:15" ht="12" outlineLevel="1" x14ac:dyDescent="0.2">
      <c r="A1131" s="111">
        <v>7028</v>
      </c>
      <c r="B1131" s="111"/>
      <c r="C1131" s="110"/>
      <c r="D1131" s="110"/>
      <c r="E1131" s="110"/>
      <c r="F1131" s="110" t="s">
        <v>3695</v>
      </c>
      <c r="G1131" s="110" t="str">
        <f t="shared" si="15"/>
        <v>Scottsdale Street Lighting Improvement District 7104-178</v>
      </c>
      <c r="H1131" s="110" t="str">
        <f>UPPER(Table3[[#This Row],[Full Name (NEW)]])</f>
        <v>SCOTTSDALE STREET LIGHTING IMPROVEMENT DISTRICT 7104-178</v>
      </c>
      <c r="I1131" s="110"/>
      <c r="J1131" s="118"/>
      <c r="K1131" s="75" t="s">
        <v>11581</v>
      </c>
      <c r="L1131" s="75"/>
      <c r="M1131" s="75"/>
      <c r="N1131" s="75"/>
      <c r="O1131" s="75"/>
    </row>
    <row r="1132" spans="1:15" ht="12" outlineLevel="1" x14ac:dyDescent="0.2">
      <c r="A1132" s="111">
        <v>7029</v>
      </c>
      <c r="B1132" s="111"/>
      <c r="C1132" s="110"/>
      <c r="D1132" s="110"/>
      <c r="E1132" s="110"/>
      <c r="F1132" s="110" t="s">
        <v>3359</v>
      </c>
      <c r="G1132" s="110" t="str">
        <f t="shared" si="15"/>
        <v>Scottsdale Street Lighting Improvement District 7104-179</v>
      </c>
      <c r="H1132" s="110" t="str">
        <f>UPPER(Table3[[#This Row],[Full Name (NEW)]])</f>
        <v>SCOTTSDALE STREET LIGHTING IMPROVEMENT DISTRICT 7104-179</v>
      </c>
      <c r="I1132" s="110"/>
      <c r="J1132" s="118"/>
      <c r="K1132" s="75" t="s">
        <v>11581</v>
      </c>
      <c r="L1132" s="75"/>
      <c r="M1132" s="75"/>
      <c r="N1132" s="75"/>
      <c r="O1132" s="75"/>
    </row>
    <row r="1133" spans="1:15" ht="12" outlineLevel="1" x14ac:dyDescent="0.2">
      <c r="A1133" s="111">
        <v>7030</v>
      </c>
      <c r="B1133" s="111"/>
      <c r="C1133" s="110"/>
      <c r="D1133" s="110"/>
      <c r="E1133" s="110"/>
      <c r="F1133" s="110" t="s">
        <v>3343</v>
      </c>
      <c r="G1133" s="110" t="str">
        <f t="shared" si="15"/>
        <v>Scottsdale Street Lighting Improvement District 7104-180</v>
      </c>
      <c r="H1133" s="110" t="str">
        <f>UPPER(Table3[[#This Row],[Full Name (NEW)]])</f>
        <v>SCOTTSDALE STREET LIGHTING IMPROVEMENT DISTRICT 7104-180</v>
      </c>
      <c r="I1133" s="110"/>
      <c r="J1133" s="118"/>
      <c r="K1133" s="75" t="s">
        <v>11581</v>
      </c>
      <c r="L1133" s="75"/>
      <c r="M1133" s="75"/>
      <c r="N1133" s="75"/>
      <c r="O1133" s="75"/>
    </row>
    <row r="1134" spans="1:15" ht="12" outlineLevel="1" x14ac:dyDescent="0.2">
      <c r="A1134" s="111">
        <v>7031</v>
      </c>
      <c r="B1134" s="111"/>
      <c r="C1134" s="110"/>
      <c r="D1134" s="110"/>
      <c r="E1134" s="110"/>
      <c r="F1134" s="110" t="s">
        <v>2404</v>
      </c>
      <c r="G1134" s="110" t="str">
        <f t="shared" si="15"/>
        <v>Scottsdale Street Lighting Improvement District 7104-181</v>
      </c>
      <c r="H1134" s="110" t="str">
        <f>UPPER(Table3[[#This Row],[Full Name (NEW)]])</f>
        <v>SCOTTSDALE STREET LIGHTING IMPROVEMENT DISTRICT 7104-181</v>
      </c>
      <c r="I1134" s="110"/>
      <c r="J1134" s="118"/>
      <c r="K1134" s="75" t="s">
        <v>11581</v>
      </c>
      <c r="L1134" s="75"/>
      <c r="M1134" s="75"/>
      <c r="N1134" s="75"/>
      <c r="O1134" s="75"/>
    </row>
    <row r="1135" spans="1:15" ht="12" outlineLevel="1" x14ac:dyDescent="0.2">
      <c r="A1135" s="111">
        <v>7032</v>
      </c>
      <c r="B1135" s="111"/>
      <c r="C1135" s="110"/>
      <c r="D1135" s="110"/>
      <c r="E1135" s="110"/>
      <c r="F1135" s="110" t="s">
        <v>3427</v>
      </c>
      <c r="G1135" s="110" t="str">
        <f t="shared" si="15"/>
        <v>Scottsdale Street Lighting Improvement District 7104-182</v>
      </c>
      <c r="H1135" s="110" t="str">
        <f>UPPER(Table3[[#This Row],[Full Name (NEW)]])</f>
        <v>SCOTTSDALE STREET LIGHTING IMPROVEMENT DISTRICT 7104-182</v>
      </c>
      <c r="I1135" s="110"/>
      <c r="J1135" s="118"/>
      <c r="K1135" s="75" t="s">
        <v>11581</v>
      </c>
      <c r="L1135" s="75"/>
      <c r="M1135" s="75"/>
      <c r="N1135" s="75"/>
      <c r="O1135" s="75"/>
    </row>
    <row r="1136" spans="1:15" ht="12" outlineLevel="1" x14ac:dyDescent="0.2">
      <c r="A1136" s="111">
        <v>7033</v>
      </c>
      <c r="B1136" s="111"/>
      <c r="C1136" s="110"/>
      <c r="D1136" s="110"/>
      <c r="E1136" s="110"/>
      <c r="F1136" s="110" t="s">
        <v>3439</v>
      </c>
      <c r="G1136" s="110" t="str">
        <f t="shared" si="15"/>
        <v>Scottsdale Street Lighting Improvement District 7104-183</v>
      </c>
      <c r="H1136" s="110" t="str">
        <f>UPPER(Table3[[#This Row],[Full Name (NEW)]])</f>
        <v>SCOTTSDALE STREET LIGHTING IMPROVEMENT DISTRICT 7104-183</v>
      </c>
      <c r="I1136" s="110"/>
      <c r="J1136" s="118"/>
      <c r="K1136" s="75" t="s">
        <v>11581</v>
      </c>
      <c r="L1136" s="75"/>
      <c r="M1136" s="75"/>
      <c r="N1136" s="75"/>
      <c r="O1136" s="75"/>
    </row>
    <row r="1137" spans="1:15" ht="12" outlineLevel="1" x14ac:dyDescent="0.2">
      <c r="A1137" s="111">
        <v>7034</v>
      </c>
      <c r="B1137" s="111"/>
      <c r="C1137" s="110"/>
      <c r="D1137" s="110"/>
      <c r="E1137" s="110"/>
      <c r="F1137" s="110" t="s">
        <v>3511</v>
      </c>
      <c r="G1137" s="110" t="str">
        <f t="shared" si="15"/>
        <v>Scottsdale Street Lighting Improvement District 7104-184</v>
      </c>
      <c r="H1137" s="110" t="str">
        <f>UPPER(Table3[[#This Row],[Full Name (NEW)]])</f>
        <v>SCOTTSDALE STREET LIGHTING IMPROVEMENT DISTRICT 7104-184</v>
      </c>
      <c r="I1137" s="110"/>
      <c r="J1137" s="118"/>
      <c r="K1137" s="75" t="s">
        <v>11581</v>
      </c>
      <c r="L1137" s="75"/>
      <c r="M1137" s="75"/>
      <c r="N1137" s="75"/>
      <c r="O1137" s="75"/>
    </row>
    <row r="1138" spans="1:15" ht="12" outlineLevel="1" x14ac:dyDescent="0.2">
      <c r="A1138" s="111">
        <v>7035</v>
      </c>
      <c r="B1138" s="111"/>
      <c r="C1138" s="110"/>
      <c r="D1138" s="110"/>
      <c r="E1138" s="110"/>
      <c r="F1138" s="110" t="s">
        <v>3631</v>
      </c>
      <c r="G1138" s="110" t="str">
        <f t="shared" si="15"/>
        <v>Scottsdale Street Lighting Improvement District 7104-185</v>
      </c>
      <c r="H1138" s="110" t="str">
        <f>UPPER(Table3[[#This Row],[Full Name (NEW)]])</f>
        <v>SCOTTSDALE STREET LIGHTING IMPROVEMENT DISTRICT 7104-185</v>
      </c>
      <c r="I1138" s="110"/>
      <c r="J1138" s="118"/>
      <c r="K1138" s="75" t="s">
        <v>11581</v>
      </c>
      <c r="L1138" s="75"/>
      <c r="M1138" s="75"/>
      <c r="N1138" s="75"/>
      <c r="O1138" s="75"/>
    </row>
    <row r="1139" spans="1:15" ht="12" outlineLevel="1" x14ac:dyDescent="0.2">
      <c r="A1139" s="111">
        <v>7036</v>
      </c>
      <c r="B1139" s="111"/>
      <c r="C1139" s="110"/>
      <c r="D1139" s="110"/>
      <c r="E1139" s="110"/>
      <c r="F1139" s="110" t="s">
        <v>3375</v>
      </c>
      <c r="G1139" s="110" t="str">
        <f t="shared" si="15"/>
        <v>Scottsdale Street Lighting Improvement District 7104-186</v>
      </c>
      <c r="H1139" s="110" t="str">
        <f>UPPER(Table3[[#This Row],[Full Name (NEW)]])</f>
        <v>SCOTTSDALE STREET LIGHTING IMPROVEMENT DISTRICT 7104-186</v>
      </c>
      <c r="I1139" s="110"/>
      <c r="J1139" s="118"/>
      <c r="K1139" s="75" t="s">
        <v>11581</v>
      </c>
      <c r="L1139" s="75"/>
      <c r="M1139" s="75"/>
      <c r="N1139" s="75"/>
      <c r="O1139" s="75"/>
    </row>
    <row r="1140" spans="1:15" ht="12" outlineLevel="1" x14ac:dyDescent="0.2">
      <c r="A1140" s="111">
        <v>7037</v>
      </c>
      <c r="B1140" s="111"/>
      <c r="C1140" s="110"/>
      <c r="D1140" s="110"/>
      <c r="E1140" s="110"/>
      <c r="F1140" s="110" t="s">
        <v>3567</v>
      </c>
      <c r="G1140" s="110" t="str">
        <f t="shared" si="15"/>
        <v>Scottsdale Street Lighting Improvement District 7104-187</v>
      </c>
      <c r="H1140" s="110" t="str">
        <f>UPPER(Table3[[#This Row],[Full Name (NEW)]])</f>
        <v>SCOTTSDALE STREET LIGHTING IMPROVEMENT DISTRICT 7104-187</v>
      </c>
      <c r="I1140" s="110"/>
      <c r="J1140" s="118"/>
      <c r="K1140" s="75" t="s">
        <v>11581</v>
      </c>
      <c r="L1140" s="75"/>
      <c r="M1140" s="75"/>
      <c r="N1140" s="75"/>
      <c r="O1140" s="75"/>
    </row>
    <row r="1141" spans="1:15" ht="12" outlineLevel="1" x14ac:dyDescent="0.2">
      <c r="A1141" s="111">
        <v>7038</v>
      </c>
      <c r="B1141" s="111"/>
      <c r="C1141" s="110"/>
      <c r="D1141" s="110"/>
      <c r="E1141" s="110"/>
      <c r="F1141" s="110" t="s">
        <v>3395</v>
      </c>
      <c r="G1141" s="110" t="str">
        <f t="shared" si="15"/>
        <v>Scottsdale Street Lighting Improvement District 7104-188</v>
      </c>
      <c r="H1141" s="110" t="str">
        <f>UPPER(Table3[[#This Row],[Full Name (NEW)]])</f>
        <v>SCOTTSDALE STREET LIGHTING IMPROVEMENT DISTRICT 7104-188</v>
      </c>
      <c r="I1141" s="110"/>
      <c r="J1141" s="118"/>
      <c r="K1141" s="75" t="s">
        <v>11581</v>
      </c>
      <c r="L1141" s="75"/>
      <c r="M1141" s="75"/>
      <c r="N1141" s="75"/>
      <c r="O1141" s="75"/>
    </row>
    <row r="1142" spans="1:15" ht="12" outlineLevel="1" x14ac:dyDescent="0.2">
      <c r="A1142" s="111">
        <v>7039</v>
      </c>
      <c r="B1142" s="111"/>
      <c r="C1142" s="110"/>
      <c r="D1142" s="110"/>
      <c r="E1142" s="110"/>
      <c r="F1142" s="110" t="s">
        <v>2418</v>
      </c>
      <c r="G1142" s="110" t="str">
        <f t="shared" si="15"/>
        <v>Scottsdale Street Lighting Improvement District 7104-19</v>
      </c>
      <c r="H1142" s="110" t="str">
        <f>UPPER(Table3[[#This Row],[Full Name (NEW)]])</f>
        <v>SCOTTSDALE STREET LIGHTING IMPROVEMENT DISTRICT 7104-19</v>
      </c>
      <c r="I1142" s="110"/>
      <c r="J1142" s="118"/>
      <c r="K1142" s="75" t="s">
        <v>11581</v>
      </c>
      <c r="L1142" s="75"/>
      <c r="M1142" s="75"/>
      <c r="N1142" s="75"/>
      <c r="O1142" s="75"/>
    </row>
    <row r="1143" spans="1:15" ht="12" outlineLevel="1" x14ac:dyDescent="0.2">
      <c r="A1143" s="111">
        <v>7040</v>
      </c>
      <c r="B1143" s="111"/>
      <c r="C1143" s="110"/>
      <c r="D1143" s="110"/>
      <c r="E1143" s="110"/>
      <c r="F1143" s="110" t="s">
        <v>3495</v>
      </c>
      <c r="G1143" s="110" t="str">
        <f t="shared" si="15"/>
        <v>Scottsdale Street Lighting Improvement District 7104-190</v>
      </c>
      <c r="H1143" s="110" t="str">
        <f>UPPER(Table3[[#This Row],[Full Name (NEW)]])</f>
        <v>SCOTTSDALE STREET LIGHTING IMPROVEMENT DISTRICT 7104-190</v>
      </c>
      <c r="I1143" s="110"/>
      <c r="J1143" s="118"/>
      <c r="K1143" s="75" t="s">
        <v>11581</v>
      </c>
      <c r="L1143" s="75"/>
      <c r="M1143" s="75"/>
      <c r="N1143" s="75"/>
      <c r="O1143" s="75"/>
    </row>
    <row r="1144" spans="1:15" ht="12" outlineLevel="1" x14ac:dyDescent="0.2">
      <c r="A1144" s="111">
        <v>7041</v>
      </c>
      <c r="B1144" s="111"/>
      <c r="C1144" s="110"/>
      <c r="D1144" s="110"/>
      <c r="E1144" s="110"/>
      <c r="F1144" s="110" t="s">
        <v>3415</v>
      </c>
      <c r="G1144" s="110" t="str">
        <f t="shared" si="15"/>
        <v>Scottsdale Street Lighting Improvement District 7104-191</v>
      </c>
      <c r="H1144" s="110" t="str">
        <f>UPPER(Table3[[#This Row],[Full Name (NEW)]])</f>
        <v>SCOTTSDALE STREET LIGHTING IMPROVEMENT DISTRICT 7104-191</v>
      </c>
      <c r="I1144" s="110"/>
      <c r="J1144" s="118"/>
      <c r="K1144" s="75" t="s">
        <v>11581</v>
      </c>
      <c r="L1144" s="75"/>
      <c r="M1144" s="75"/>
      <c r="N1144" s="75"/>
      <c r="O1144" s="75"/>
    </row>
    <row r="1145" spans="1:15" ht="12" outlineLevel="1" x14ac:dyDescent="0.2">
      <c r="A1145" s="111">
        <v>7042</v>
      </c>
      <c r="B1145" s="111"/>
      <c r="C1145" s="110"/>
      <c r="D1145" s="110"/>
      <c r="E1145" s="110"/>
      <c r="F1145" s="110" t="s">
        <v>3559</v>
      </c>
      <c r="G1145" s="110" t="str">
        <f t="shared" si="15"/>
        <v>Scottsdale Street Lighting Improvement District 7104-193</v>
      </c>
      <c r="H1145" s="110" t="str">
        <f>UPPER(Table3[[#This Row],[Full Name (NEW)]])</f>
        <v>SCOTTSDALE STREET LIGHTING IMPROVEMENT DISTRICT 7104-193</v>
      </c>
      <c r="I1145" s="110"/>
      <c r="J1145" s="118"/>
      <c r="K1145" s="75" t="s">
        <v>11581</v>
      </c>
      <c r="L1145" s="75"/>
      <c r="M1145" s="75"/>
      <c r="N1145" s="75"/>
      <c r="O1145" s="75"/>
    </row>
    <row r="1146" spans="1:15" ht="12" outlineLevel="1" x14ac:dyDescent="0.2">
      <c r="A1146" s="111">
        <v>7043</v>
      </c>
      <c r="B1146" s="111"/>
      <c r="C1146" s="110"/>
      <c r="D1146" s="110"/>
      <c r="E1146" s="110"/>
      <c r="F1146" s="110" t="s">
        <v>3471</v>
      </c>
      <c r="G1146" s="110" t="str">
        <f t="shared" si="15"/>
        <v>Scottsdale Street Lighting Improvement District 7104-194</v>
      </c>
      <c r="H1146" s="110" t="str">
        <f>UPPER(Table3[[#This Row],[Full Name (NEW)]])</f>
        <v>SCOTTSDALE STREET LIGHTING IMPROVEMENT DISTRICT 7104-194</v>
      </c>
      <c r="I1146" s="110"/>
      <c r="J1146" s="118"/>
      <c r="K1146" s="75" t="s">
        <v>11581</v>
      </c>
      <c r="L1146" s="75"/>
      <c r="M1146" s="75"/>
      <c r="N1146" s="75"/>
      <c r="O1146" s="75"/>
    </row>
    <row r="1147" spans="1:15" ht="12" outlineLevel="1" x14ac:dyDescent="0.2">
      <c r="A1147" s="111">
        <v>7044</v>
      </c>
      <c r="B1147" s="111"/>
      <c r="C1147" s="110"/>
      <c r="D1147" s="110"/>
      <c r="E1147" s="110"/>
      <c r="F1147" s="110" t="s">
        <v>3491</v>
      </c>
      <c r="G1147" s="110" t="str">
        <f t="shared" si="15"/>
        <v>Scottsdale Street Lighting Improvement District 7104-198</v>
      </c>
      <c r="H1147" s="110" t="str">
        <f>UPPER(Table3[[#This Row],[Full Name (NEW)]])</f>
        <v>SCOTTSDALE STREET LIGHTING IMPROVEMENT DISTRICT 7104-198</v>
      </c>
      <c r="I1147" s="110"/>
      <c r="J1147" s="118"/>
      <c r="K1147" s="75" t="s">
        <v>11581</v>
      </c>
      <c r="L1147" s="75"/>
      <c r="M1147" s="75"/>
      <c r="N1147" s="75"/>
      <c r="O1147" s="75"/>
    </row>
    <row r="1148" spans="1:15" ht="12" outlineLevel="1" x14ac:dyDescent="0.2">
      <c r="A1148" s="111">
        <v>7045</v>
      </c>
      <c r="B1148" s="111"/>
      <c r="C1148" s="110"/>
      <c r="D1148" s="110"/>
      <c r="E1148" s="110"/>
      <c r="F1148" s="110" t="s">
        <v>3663</v>
      </c>
      <c r="G1148" s="110" t="str">
        <f t="shared" si="15"/>
        <v>Scottsdale Street Lighting Improvement District 7104-199</v>
      </c>
      <c r="H1148" s="110" t="str">
        <f>UPPER(Table3[[#This Row],[Full Name (NEW)]])</f>
        <v>SCOTTSDALE STREET LIGHTING IMPROVEMENT DISTRICT 7104-199</v>
      </c>
      <c r="I1148" s="110"/>
      <c r="J1148" s="118"/>
      <c r="K1148" s="75" t="s">
        <v>11581</v>
      </c>
      <c r="L1148" s="75"/>
      <c r="M1148" s="75"/>
      <c r="N1148" s="75"/>
      <c r="O1148" s="75"/>
    </row>
    <row r="1149" spans="1:15" ht="12" outlineLevel="1" x14ac:dyDescent="0.2">
      <c r="A1149" s="111">
        <v>7046</v>
      </c>
      <c r="B1149" s="111"/>
      <c r="C1149" s="110"/>
      <c r="D1149" s="110"/>
      <c r="E1149" s="110"/>
      <c r="F1149" s="110" t="s">
        <v>3248</v>
      </c>
      <c r="G1149" s="110" t="str">
        <f t="shared" si="15"/>
        <v>Scottsdale Street Lighting Improvement District 7104-2</v>
      </c>
      <c r="H1149" s="110" t="str">
        <f>UPPER(Table3[[#This Row],[Full Name (NEW)]])</f>
        <v>SCOTTSDALE STREET LIGHTING IMPROVEMENT DISTRICT 7104-2</v>
      </c>
      <c r="I1149" s="110"/>
      <c r="J1149" s="118"/>
      <c r="K1149" s="75" t="s">
        <v>11581</v>
      </c>
      <c r="L1149" s="75"/>
      <c r="M1149" s="75"/>
      <c r="N1149" s="75"/>
      <c r="O1149" s="75"/>
    </row>
    <row r="1150" spans="1:15" ht="12" outlineLevel="1" x14ac:dyDescent="0.2">
      <c r="A1150" s="111">
        <v>7047</v>
      </c>
      <c r="B1150" s="111"/>
      <c r="C1150" s="110"/>
      <c r="D1150" s="110"/>
      <c r="E1150" s="110"/>
      <c r="F1150" s="110" t="s">
        <v>2682</v>
      </c>
      <c r="G1150" s="110" t="str">
        <f t="shared" si="15"/>
        <v>Scottsdale Street Lighting Improvement District 7104-20</v>
      </c>
      <c r="H1150" s="110" t="str">
        <f>UPPER(Table3[[#This Row],[Full Name (NEW)]])</f>
        <v>SCOTTSDALE STREET LIGHTING IMPROVEMENT DISTRICT 7104-20</v>
      </c>
      <c r="I1150" s="110"/>
      <c r="J1150" s="118"/>
      <c r="K1150" s="75" t="s">
        <v>11581</v>
      </c>
      <c r="L1150" s="75"/>
      <c r="M1150" s="75"/>
      <c r="N1150" s="75"/>
      <c r="O1150" s="75"/>
    </row>
    <row r="1151" spans="1:15" ht="12" outlineLevel="1" x14ac:dyDescent="0.2">
      <c r="A1151" s="111">
        <v>7048</v>
      </c>
      <c r="B1151" s="111"/>
      <c r="C1151" s="110"/>
      <c r="D1151" s="110"/>
      <c r="E1151" s="110"/>
      <c r="F1151" s="110" t="s">
        <v>2816</v>
      </c>
      <c r="G1151" s="110" t="str">
        <f t="shared" si="15"/>
        <v>Scottsdale Street Lighting Improvement District 7104-201</v>
      </c>
      <c r="H1151" s="110" t="str">
        <f>UPPER(Table3[[#This Row],[Full Name (NEW)]])</f>
        <v>SCOTTSDALE STREET LIGHTING IMPROVEMENT DISTRICT 7104-201</v>
      </c>
      <c r="I1151" s="110"/>
      <c r="J1151" s="118"/>
      <c r="K1151" s="75" t="s">
        <v>11581</v>
      </c>
      <c r="L1151" s="75"/>
      <c r="M1151" s="75"/>
      <c r="N1151" s="75"/>
      <c r="O1151" s="75"/>
    </row>
    <row r="1152" spans="1:15" ht="12" outlineLevel="1" x14ac:dyDescent="0.2">
      <c r="A1152" s="111">
        <v>7049</v>
      </c>
      <c r="B1152" s="111"/>
      <c r="C1152" s="110"/>
      <c r="D1152" s="110"/>
      <c r="E1152" s="110"/>
      <c r="F1152" s="110" t="s">
        <v>2819</v>
      </c>
      <c r="G1152" s="110" t="str">
        <f t="shared" si="15"/>
        <v>Scottsdale Street Lighting Improvement District 7104-202</v>
      </c>
      <c r="H1152" s="110" t="str">
        <f>UPPER(Table3[[#This Row],[Full Name (NEW)]])</f>
        <v>SCOTTSDALE STREET LIGHTING IMPROVEMENT DISTRICT 7104-202</v>
      </c>
      <c r="I1152" s="110"/>
      <c r="J1152" s="118"/>
      <c r="K1152" s="75" t="s">
        <v>11581</v>
      </c>
      <c r="L1152" s="75"/>
      <c r="M1152" s="75"/>
      <c r="N1152" s="75"/>
      <c r="O1152" s="75"/>
    </row>
    <row r="1153" spans="1:15" ht="12" outlineLevel="1" x14ac:dyDescent="0.2">
      <c r="A1153" s="111">
        <v>7050</v>
      </c>
      <c r="B1153" s="111"/>
      <c r="C1153" s="110"/>
      <c r="D1153" s="110"/>
      <c r="E1153" s="110"/>
      <c r="F1153" s="110" t="s">
        <v>3751</v>
      </c>
      <c r="G1153" s="110" t="str">
        <f t="shared" si="15"/>
        <v>Scottsdale Street Lighting Improvement District 7104-209</v>
      </c>
      <c r="H1153" s="110" t="str">
        <f>UPPER(Table3[[#This Row],[Full Name (NEW)]])</f>
        <v>SCOTTSDALE STREET LIGHTING IMPROVEMENT DISTRICT 7104-209</v>
      </c>
      <c r="I1153" s="110"/>
      <c r="J1153" s="118"/>
      <c r="K1153" s="75" t="s">
        <v>11581</v>
      </c>
      <c r="L1153" s="75"/>
      <c r="M1153" s="75"/>
      <c r="N1153" s="75"/>
      <c r="O1153" s="75"/>
    </row>
    <row r="1154" spans="1:15" ht="12" outlineLevel="1" x14ac:dyDescent="0.2">
      <c r="A1154" s="111">
        <v>7051</v>
      </c>
      <c r="B1154" s="111"/>
      <c r="C1154" s="110"/>
      <c r="D1154" s="110"/>
      <c r="E1154" s="110"/>
      <c r="F1154" s="110" t="s">
        <v>2507</v>
      </c>
      <c r="G1154" s="110" t="str">
        <f t="shared" si="15"/>
        <v>Scottsdale Street Lighting Improvement District 7104212</v>
      </c>
      <c r="H1154" s="110" t="str">
        <f>UPPER(Table3[[#This Row],[Full Name (NEW)]])</f>
        <v>SCOTTSDALE STREET LIGHTING IMPROVEMENT DISTRICT 7104212</v>
      </c>
      <c r="I1154" s="110"/>
      <c r="J1154" s="118"/>
      <c r="K1154" s="75" t="s">
        <v>11581</v>
      </c>
      <c r="L1154" s="75"/>
      <c r="M1154" s="75"/>
      <c r="N1154" s="75"/>
      <c r="O1154" s="75"/>
    </row>
    <row r="1155" spans="1:15" ht="12" outlineLevel="1" x14ac:dyDescent="0.2">
      <c r="A1155" s="111">
        <v>7052</v>
      </c>
      <c r="B1155" s="111"/>
      <c r="C1155" s="110"/>
      <c r="D1155" s="110"/>
      <c r="E1155" s="110"/>
      <c r="F1155" s="110" t="s">
        <v>2556</v>
      </c>
      <c r="G1155" s="110" t="str">
        <f t="shared" si="15"/>
        <v>Scottsdale Street Lighting Improvement District 7104-215</v>
      </c>
      <c r="H1155" s="110" t="str">
        <f>UPPER(Table3[[#This Row],[Full Name (NEW)]])</f>
        <v>SCOTTSDALE STREET LIGHTING IMPROVEMENT DISTRICT 7104-215</v>
      </c>
      <c r="I1155" s="110"/>
      <c r="J1155" s="118"/>
      <c r="K1155" s="75" t="s">
        <v>11581</v>
      </c>
      <c r="L1155" s="75"/>
      <c r="M1155" s="75"/>
      <c r="N1155" s="75"/>
      <c r="O1155" s="75"/>
    </row>
    <row r="1156" spans="1:15" ht="12" outlineLevel="1" x14ac:dyDescent="0.2">
      <c r="A1156" s="111">
        <v>7053</v>
      </c>
      <c r="B1156" s="111"/>
      <c r="C1156" s="110"/>
      <c r="D1156" s="110"/>
      <c r="E1156" s="110"/>
      <c r="F1156" s="110" t="s">
        <v>2342</v>
      </c>
      <c r="G1156" s="110" t="str">
        <f t="shared" si="15"/>
        <v>Scottsdale Street Lighting Improvement District 7104-216</v>
      </c>
      <c r="H1156" s="110" t="str">
        <f>UPPER(Table3[[#This Row],[Full Name (NEW)]])</f>
        <v>SCOTTSDALE STREET LIGHTING IMPROVEMENT DISTRICT 7104-216</v>
      </c>
      <c r="I1156" s="110"/>
      <c r="J1156" s="118"/>
      <c r="K1156" s="75" t="s">
        <v>11581</v>
      </c>
      <c r="L1156" s="75"/>
      <c r="M1156" s="75"/>
      <c r="N1156" s="75"/>
      <c r="O1156" s="75"/>
    </row>
    <row r="1157" spans="1:15" ht="12" outlineLevel="1" x14ac:dyDescent="0.2">
      <c r="A1157" s="111">
        <v>7054</v>
      </c>
      <c r="B1157" s="111"/>
      <c r="C1157" s="110"/>
      <c r="D1157" s="110"/>
      <c r="E1157" s="110"/>
      <c r="F1157" s="110" t="s">
        <v>2462</v>
      </c>
      <c r="G1157" s="110" t="str">
        <f t="shared" si="15"/>
        <v>Scottsdale Street Lighting Improvement District 7104-22</v>
      </c>
      <c r="H1157" s="110" t="str">
        <f>UPPER(Table3[[#This Row],[Full Name (NEW)]])</f>
        <v>SCOTTSDALE STREET LIGHTING IMPROVEMENT DISTRICT 7104-22</v>
      </c>
      <c r="I1157" s="110"/>
      <c r="J1157" s="118"/>
      <c r="K1157" s="75" t="s">
        <v>11581</v>
      </c>
      <c r="L1157" s="75"/>
      <c r="M1157" s="75"/>
      <c r="N1157" s="75"/>
      <c r="O1157" s="75"/>
    </row>
    <row r="1158" spans="1:15" ht="12" outlineLevel="1" x14ac:dyDescent="0.2">
      <c r="A1158" s="111">
        <v>7055</v>
      </c>
      <c r="B1158" s="111"/>
      <c r="C1158" s="110"/>
      <c r="D1158" s="110"/>
      <c r="E1158" s="110"/>
      <c r="F1158" s="110" t="s">
        <v>2679</v>
      </c>
      <c r="G1158" s="110" t="str">
        <f t="shared" si="15"/>
        <v>Scottsdale Street Lighting Improvement District 7104-23</v>
      </c>
      <c r="H1158" s="110" t="str">
        <f>UPPER(Table3[[#This Row],[Full Name (NEW)]])</f>
        <v>SCOTTSDALE STREET LIGHTING IMPROVEMENT DISTRICT 7104-23</v>
      </c>
      <c r="I1158" s="110"/>
      <c r="J1158" s="118"/>
      <c r="K1158" s="75" t="s">
        <v>11581</v>
      </c>
      <c r="L1158" s="75"/>
      <c r="M1158" s="75"/>
      <c r="N1158" s="75"/>
      <c r="O1158" s="75"/>
    </row>
    <row r="1159" spans="1:15" ht="12" outlineLevel="1" x14ac:dyDescent="0.2">
      <c r="A1159" s="111">
        <v>7056</v>
      </c>
      <c r="B1159" s="111"/>
      <c r="C1159" s="110"/>
      <c r="D1159" s="110"/>
      <c r="E1159" s="110"/>
      <c r="F1159" s="110" t="s">
        <v>2637</v>
      </c>
      <c r="G1159" s="110" t="str">
        <f t="shared" si="15"/>
        <v>Scottsdale Street Lighting Improvement District 7104-24</v>
      </c>
      <c r="H1159" s="110" t="str">
        <f>UPPER(Table3[[#This Row],[Full Name (NEW)]])</f>
        <v>SCOTTSDALE STREET LIGHTING IMPROVEMENT DISTRICT 7104-24</v>
      </c>
      <c r="I1159" s="110"/>
      <c r="J1159" s="118"/>
      <c r="K1159" s="75" t="s">
        <v>11581</v>
      </c>
      <c r="L1159" s="75"/>
      <c r="M1159" s="75"/>
      <c r="N1159" s="75"/>
      <c r="O1159" s="75"/>
    </row>
    <row r="1160" spans="1:15" ht="12" outlineLevel="1" x14ac:dyDescent="0.2">
      <c r="A1160" s="111">
        <v>7057</v>
      </c>
      <c r="B1160" s="111"/>
      <c r="C1160" s="110"/>
      <c r="D1160" s="110"/>
      <c r="E1160" s="110"/>
      <c r="F1160" s="110" t="s">
        <v>2640</v>
      </c>
      <c r="G1160" s="110" t="str">
        <f t="shared" si="15"/>
        <v>Scottsdale Street Lighting Improvement District 7104-25</v>
      </c>
      <c r="H1160" s="110" t="str">
        <f>UPPER(Table3[[#This Row],[Full Name (NEW)]])</f>
        <v>SCOTTSDALE STREET LIGHTING IMPROVEMENT DISTRICT 7104-25</v>
      </c>
      <c r="I1160" s="110"/>
      <c r="J1160" s="118"/>
      <c r="K1160" s="75" t="s">
        <v>11581</v>
      </c>
      <c r="L1160" s="75"/>
      <c r="M1160" s="75"/>
      <c r="N1160" s="75"/>
      <c r="O1160" s="75"/>
    </row>
    <row r="1161" spans="1:15" ht="12" outlineLevel="1" x14ac:dyDescent="0.2">
      <c r="A1161" s="111">
        <v>7058</v>
      </c>
      <c r="B1161" s="111"/>
      <c r="C1161" s="110"/>
      <c r="D1161" s="110"/>
      <c r="E1161" s="110"/>
      <c r="F1161" s="110" t="s">
        <v>2723</v>
      </c>
      <c r="G1161" s="110" t="str">
        <f t="shared" si="15"/>
        <v>Scottsdale Street Lighting Improvement District 7104-26</v>
      </c>
      <c r="H1161" s="110" t="str">
        <f>UPPER(Table3[[#This Row],[Full Name (NEW)]])</f>
        <v>SCOTTSDALE STREET LIGHTING IMPROVEMENT DISTRICT 7104-26</v>
      </c>
      <c r="I1161" s="110"/>
      <c r="J1161" s="118"/>
      <c r="K1161" s="75" t="s">
        <v>11581</v>
      </c>
      <c r="L1161" s="75"/>
      <c r="M1161" s="75"/>
      <c r="N1161" s="75"/>
      <c r="O1161" s="75"/>
    </row>
    <row r="1162" spans="1:15" ht="12" outlineLevel="1" x14ac:dyDescent="0.2">
      <c r="A1162" s="111">
        <v>7059</v>
      </c>
      <c r="B1162" s="111"/>
      <c r="C1162" s="110"/>
      <c r="D1162" s="110"/>
      <c r="E1162" s="110"/>
      <c r="F1162" s="110" t="s">
        <v>2631</v>
      </c>
      <c r="G1162" s="110" t="str">
        <f t="shared" si="15"/>
        <v>Scottsdale Street Lighting Improvement District 7104-27</v>
      </c>
      <c r="H1162" s="110" t="str">
        <f>UPPER(Table3[[#This Row],[Full Name (NEW)]])</f>
        <v>SCOTTSDALE STREET LIGHTING IMPROVEMENT DISTRICT 7104-27</v>
      </c>
      <c r="I1162" s="110"/>
      <c r="J1162" s="118"/>
      <c r="K1162" s="75" t="s">
        <v>11581</v>
      </c>
      <c r="L1162" s="75"/>
      <c r="M1162" s="75"/>
      <c r="N1162" s="75"/>
      <c r="O1162" s="75"/>
    </row>
    <row r="1163" spans="1:15" ht="12" outlineLevel="1" x14ac:dyDescent="0.2">
      <c r="A1163" s="111">
        <v>7060</v>
      </c>
      <c r="B1163" s="111"/>
      <c r="C1163" s="110"/>
      <c r="D1163" s="110"/>
      <c r="E1163" s="110"/>
      <c r="F1163" s="110" t="s">
        <v>2604</v>
      </c>
      <c r="G1163" s="110" t="str">
        <f t="shared" si="15"/>
        <v>Scottsdale Street Lighting Improvement District 7104-28</v>
      </c>
      <c r="H1163" s="110" t="str">
        <f>UPPER(Table3[[#This Row],[Full Name (NEW)]])</f>
        <v>SCOTTSDALE STREET LIGHTING IMPROVEMENT DISTRICT 7104-28</v>
      </c>
      <c r="I1163" s="110"/>
      <c r="J1163" s="118"/>
      <c r="K1163" s="75" t="s">
        <v>11581</v>
      </c>
      <c r="L1163" s="75"/>
      <c r="M1163" s="75"/>
      <c r="N1163" s="75"/>
      <c r="O1163" s="75"/>
    </row>
    <row r="1164" spans="1:15" ht="12" outlineLevel="1" x14ac:dyDescent="0.2">
      <c r="A1164" s="111">
        <v>7061</v>
      </c>
      <c r="B1164" s="111"/>
      <c r="C1164" s="110"/>
      <c r="D1164" s="110"/>
      <c r="E1164" s="110"/>
      <c r="F1164" s="110" t="s">
        <v>3251</v>
      </c>
      <c r="G1164" s="110" t="str">
        <f t="shared" si="15"/>
        <v>Scottsdale Street Lighting Improvement District 7104-3</v>
      </c>
      <c r="H1164" s="110" t="str">
        <f>UPPER(Table3[[#This Row],[Full Name (NEW)]])</f>
        <v>SCOTTSDALE STREET LIGHTING IMPROVEMENT DISTRICT 7104-3</v>
      </c>
      <c r="I1164" s="110"/>
      <c r="J1164" s="118"/>
      <c r="K1164" s="75" t="s">
        <v>11581</v>
      </c>
      <c r="L1164" s="75"/>
      <c r="M1164" s="75"/>
      <c r="N1164" s="75"/>
      <c r="O1164" s="75"/>
    </row>
    <row r="1165" spans="1:15" ht="12" outlineLevel="1" x14ac:dyDescent="0.2">
      <c r="A1165" s="111">
        <v>7062</v>
      </c>
      <c r="B1165" s="111"/>
      <c r="C1165" s="110"/>
      <c r="D1165" s="110"/>
      <c r="E1165" s="110"/>
      <c r="F1165" s="110" t="s">
        <v>2732</v>
      </c>
      <c r="G1165" s="110" t="str">
        <f t="shared" si="15"/>
        <v>Scottsdale Street Lighting Improvement District 7104-30</v>
      </c>
      <c r="H1165" s="110" t="str">
        <f>UPPER(Table3[[#This Row],[Full Name (NEW)]])</f>
        <v>SCOTTSDALE STREET LIGHTING IMPROVEMENT DISTRICT 7104-30</v>
      </c>
      <c r="I1165" s="110"/>
      <c r="J1165" s="118"/>
      <c r="K1165" s="75" t="s">
        <v>11581</v>
      </c>
      <c r="L1165" s="75"/>
      <c r="M1165" s="75"/>
      <c r="N1165" s="75"/>
      <c r="O1165" s="75"/>
    </row>
    <row r="1166" spans="1:15" ht="12" outlineLevel="1" x14ac:dyDescent="0.2">
      <c r="A1166" s="111">
        <v>7063</v>
      </c>
      <c r="B1166" s="111"/>
      <c r="C1166" s="110"/>
      <c r="D1166" s="110"/>
      <c r="E1166" s="110"/>
      <c r="F1166" s="110" t="s">
        <v>3703</v>
      </c>
      <c r="G1166" s="110" t="str">
        <f t="shared" si="15"/>
        <v>Scottsdale Street Lighting Improvement District 7104-301</v>
      </c>
      <c r="H1166" s="110" t="str">
        <f>UPPER(Table3[[#This Row],[Full Name (NEW)]])</f>
        <v>SCOTTSDALE STREET LIGHTING IMPROVEMENT DISTRICT 7104-301</v>
      </c>
      <c r="I1166" s="110"/>
      <c r="J1166" s="118"/>
      <c r="K1166" s="75" t="s">
        <v>11581</v>
      </c>
      <c r="L1166" s="75"/>
      <c r="M1166" s="75"/>
      <c r="N1166" s="75"/>
      <c r="O1166" s="75"/>
    </row>
    <row r="1167" spans="1:15" ht="12" outlineLevel="1" x14ac:dyDescent="0.2">
      <c r="A1167" s="111">
        <v>7064</v>
      </c>
      <c r="B1167" s="111"/>
      <c r="C1167" s="110"/>
      <c r="D1167" s="110"/>
      <c r="E1167" s="110"/>
      <c r="F1167" s="110" t="s">
        <v>3551</v>
      </c>
      <c r="G1167" s="110" t="str">
        <f t="shared" si="15"/>
        <v>Scottsdale Street Lighting Improvement District 7104-302</v>
      </c>
      <c r="H1167" s="110" t="str">
        <f>UPPER(Table3[[#This Row],[Full Name (NEW)]])</f>
        <v>SCOTTSDALE STREET LIGHTING IMPROVEMENT DISTRICT 7104-302</v>
      </c>
      <c r="I1167" s="110"/>
      <c r="J1167" s="118"/>
      <c r="K1167" s="75" t="s">
        <v>11581</v>
      </c>
      <c r="L1167" s="75"/>
      <c r="M1167" s="75"/>
      <c r="N1167" s="75"/>
      <c r="O1167" s="75"/>
    </row>
    <row r="1168" spans="1:15" ht="12" outlineLevel="1" x14ac:dyDescent="0.2">
      <c r="A1168" s="111">
        <v>7065</v>
      </c>
      <c r="B1168" s="111"/>
      <c r="C1168" s="110"/>
      <c r="D1168" s="110"/>
      <c r="E1168" s="110"/>
      <c r="F1168" s="110" t="s">
        <v>3639</v>
      </c>
      <c r="G1168" s="110" t="str">
        <f t="shared" si="15"/>
        <v>Scottsdale Street Lighting Improvement District 7104-303</v>
      </c>
      <c r="H1168" s="110" t="str">
        <f>UPPER(Table3[[#This Row],[Full Name (NEW)]])</f>
        <v>SCOTTSDALE STREET LIGHTING IMPROVEMENT DISTRICT 7104-303</v>
      </c>
      <c r="I1168" s="110"/>
      <c r="J1168" s="118"/>
      <c r="K1168" s="75" t="s">
        <v>11581</v>
      </c>
      <c r="L1168" s="75"/>
      <c r="M1168" s="75"/>
      <c r="N1168" s="75"/>
      <c r="O1168" s="75"/>
    </row>
    <row r="1169" spans="1:15" ht="12" outlineLevel="1" x14ac:dyDescent="0.2">
      <c r="A1169" s="111">
        <v>7066</v>
      </c>
      <c r="B1169" s="111"/>
      <c r="C1169" s="110"/>
      <c r="D1169" s="110"/>
      <c r="E1169" s="110"/>
      <c r="F1169" s="110" t="s">
        <v>3555</v>
      </c>
      <c r="G1169" s="110" t="str">
        <f t="shared" si="15"/>
        <v>Scottsdale Street Lighting Improvement District 7104-304</v>
      </c>
      <c r="H1169" s="110" t="str">
        <f>UPPER(Table3[[#This Row],[Full Name (NEW)]])</f>
        <v>SCOTTSDALE STREET LIGHTING IMPROVEMENT DISTRICT 7104-304</v>
      </c>
      <c r="I1169" s="110"/>
      <c r="J1169" s="118"/>
      <c r="K1169" s="75" t="s">
        <v>11581</v>
      </c>
      <c r="L1169" s="75"/>
      <c r="M1169" s="75"/>
      <c r="N1169" s="75"/>
      <c r="O1169" s="75"/>
    </row>
    <row r="1170" spans="1:15" ht="12" outlineLevel="1" x14ac:dyDescent="0.2">
      <c r="A1170" s="111">
        <v>7067</v>
      </c>
      <c r="B1170" s="111"/>
      <c r="C1170" s="110"/>
      <c r="D1170" s="110"/>
      <c r="E1170" s="110"/>
      <c r="F1170" s="110" t="s">
        <v>3671</v>
      </c>
      <c r="G1170" s="110" t="str">
        <f t="shared" si="15"/>
        <v>Scottsdale Street Lighting Improvement District 7104-307</v>
      </c>
      <c r="H1170" s="110" t="str">
        <f>UPPER(Table3[[#This Row],[Full Name (NEW)]])</f>
        <v>SCOTTSDALE STREET LIGHTING IMPROVEMENT DISTRICT 7104-307</v>
      </c>
      <c r="I1170" s="110"/>
      <c r="J1170" s="118"/>
      <c r="K1170" s="75" t="s">
        <v>11581</v>
      </c>
      <c r="L1170" s="75"/>
      <c r="M1170" s="75"/>
      <c r="N1170" s="75"/>
      <c r="O1170" s="75"/>
    </row>
    <row r="1171" spans="1:15" ht="12" outlineLevel="1" x14ac:dyDescent="0.2">
      <c r="A1171" s="111">
        <v>7068</v>
      </c>
      <c r="B1171" s="111"/>
      <c r="C1171" s="110"/>
      <c r="D1171" s="110"/>
      <c r="E1171" s="110"/>
      <c r="F1171" s="110" t="s">
        <v>3503</v>
      </c>
      <c r="G1171" s="110" t="str">
        <f t="shared" si="15"/>
        <v>Scottsdale Street Lighting Improvement District 7104-308</v>
      </c>
      <c r="H1171" s="110" t="str">
        <f>UPPER(Table3[[#This Row],[Full Name (NEW)]])</f>
        <v>SCOTTSDALE STREET LIGHTING IMPROVEMENT DISTRICT 7104-308</v>
      </c>
      <c r="I1171" s="110"/>
      <c r="J1171" s="118"/>
      <c r="K1171" s="75" t="s">
        <v>11581</v>
      </c>
      <c r="L1171" s="75"/>
      <c r="M1171" s="75"/>
      <c r="N1171" s="75"/>
      <c r="O1171" s="75"/>
    </row>
    <row r="1172" spans="1:15" ht="12" outlineLevel="1" x14ac:dyDescent="0.2">
      <c r="A1172" s="111">
        <v>7069</v>
      </c>
      <c r="B1172" s="111"/>
      <c r="C1172" s="110"/>
      <c r="D1172" s="110"/>
      <c r="E1172" s="110"/>
      <c r="F1172" s="110" t="s">
        <v>3683</v>
      </c>
      <c r="G1172" s="110" t="str">
        <f t="shared" si="15"/>
        <v>Scottsdale Street Lighting Improvement District 7104-309</v>
      </c>
      <c r="H1172" s="110" t="str">
        <f>UPPER(Table3[[#This Row],[Full Name (NEW)]])</f>
        <v>SCOTTSDALE STREET LIGHTING IMPROVEMENT DISTRICT 7104-309</v>
      </c>
      <c r="I1172" s="110"/>
      <c r="J1172" s="118"/>
      <c r="K1172" s="75" t="s">
        <v>11581</v>
      </c>
      <c r="L1172" s="75"/>
      <c r="M1172" s="75"/>
      <c r="N1172" s="75"/>
      <c r="O1172" s="75"/>
    </row>
    <row r="1173" spans="1:15" ht="12" outlineLevel="1" x14ac:dyDescent="0.2">
      <c r="A1173" s="111">
        <v>7070</v>
      </c>
      <c r="B1173" s="111"/>
      <c r="C1173" s="110"/>
      <c r="D1173" s="110"/>
      <c r="E1173" s="110"/>
      <c r="F1173" s="110" t="s">
        <v>2643</v>
      </c>
      <c r="G1173" s="110" t="str">
        <f t="shared" si="15"/>
        <v>Scottsdale Street Lighting Improvement District 7104-31</v>
      </c>
      <c r="H1173" s="110" t="str">
        <f>UPPER(Table3[[#This Row],[Full Name (NEW)]])</f>
        <v>SCOTTSDALE STREET LIGHTING IMPROVEMENT DISTRICT 7104-31</v>
      </c>
      <c r="I1173" s="110"/>
      <c r="J1173" s="118"/>
      <c r="K1173" s="75" t="s">
        <v>11581</v>
      </c>
      <c r="L1173" s="75"/>
      <c r="M1173" s="75"/>
      <c r="N1173" s="75"/>
      <c r="O1173" s="75"/>
    </row>
    <row r="1174" spans="1:15" ht="12" outlineLevel="1" x14ac:dyDescent="0.2">
      <c r="A1174" s="111">
        <v>7071</v>
      </c>
      <c r="B1174" s="111"/>
      <c r="C1174" s="110"/>
      <c r="D1174" s="110"/>
      <c r="E1174" s="110"/>
      <c r="F1174" s="110" t="s">
        <v>3719</v>
      </c>
      <c r="G1174" s="110" t="str">
        <f t="shared" si="15"/>
        <v>Scottsdale Street Lighting Improvement District 7104-310</v>
      </c>
      <c r="H1174" s="110" t="str">
        <f>UPPER(Table3[[#This Row],[Full Name (NEW)]])</f>
        <v>SCOTTSDALE STREET LIGHTING IMPROVEMENT DISTRICT 7104-310</v>
      </c>
      <c r="I1174" s="110"/>
      <c r="J1174" s="118"/>
      <c r="K1174" s="75" t="s">
        <v>11581</v>
      </c>
      <c r="L1174" s="75"/>
      <c r="M1174" s="75"/>
      <c r="N1174" s="75"/>
      <c r="O1174" s="75"/>
    </row>
    <row r="1175" spans="1:15" ht="12" outlineLevel="1" x14ac:dyDescent="0.2">
      <c r="A1175" s="111">
        <v>7072</v>
      </c>
      <c r="B1175" s="111"/>
      <c r="C1175" s="110"/>
      <c r="D1175" s="110"/>
      <c r="E1175" s="110"/>
      <c r="F1175" s="110" t="s">
        <v>3547</v>
      </c>
      <c r="G1175" s="110" t="str">
        <f t="shared" ref="G1175:G1238" si="16">"Scottsdale Street Lighting Improvement District "&amp;MID(F1175, FIND("-",F1175)+1, 100)</f>
        <v>Scottsdale Street Lighting Improvement District 7104-312</v>
      </c>
      <c r="H1175" s="110" t="str">
        <f>UPPER(Table3[[#This Row],[Full Name (NEW)]])</f>
        <v>SCOTTSDALE STREET LIGHTING IMPROVEMENT DISTRICT 7104-312</v>
      </c>
      <c r="I1175" s="110"/>
      <c r="J1175" s="118"/>
      <c r="K1175" s="75" t="s">
        <v>11581</v>
      </c>
      <c r="L1175" s="75"/>
      <c r="M1175" s="75"/>
      <c r="N1175" s="75"/>
      <c r="O1175" s="75"/>
    </row>
    <row r="1176" spans="1:15" ht="12" outlineLevel="1" x14ac:dyDescent="0.2">
      <c r="A1176" s="111">
        <v>7073</v>
      </c>
      <c r="B1176" s="111"/>
      <c r="C1176" s="110"/>
      <c r="D1176" s="110"/>
      <c r="E1176" s="110"/>
      <c r="F1176" s="110" t="s">
        <v>3627</v>
      </c>
      <c r="G1176" s="110" t="str">
        <f t="shared" si="16"/>
        <v>Scottsdale Street Lighting Improvement District 7104-313</v>
      </c>
      <c r="H1176" s="110" t="str">
        <f>UPPER(Table3[[#This Row],[Full Name (NEW)]])</f>
        <v>SCOTTSDALE STREET LIGHTING IMPROVEMENT DISTRICT 7104-313</v>
      </c>
      <c r="I1176" s="110"/>
      <c r="J1176" s="118"/>
      <c r="K1176" s="75" t="s">
        <v>11581</v>
      </c>
      <c r="L1176" s="75"/>
      <c r="M1176" s="75"/>
      <c r="N1176" s="75"/>
      <c r="O1176" s="75"/>
    </row>
    <row r="1177" spans="1:15" ht="12" outlineLevel="1" x14ac:dyDescent="0.2">
      <c r="A1177" s="111">
        <v>7074</v>
      </c>
      <c r="B1177" s="111"/>
      <c r="C1177" s="110"/>
      <c r="D1177" s="110"/>
      <c r="E1177" s="110"/>
      <c r="F1177" s="110" t="s">
        <v>3615</v>
      </c>
      <c r="G1177" s="110" t="str">
        <f t="shared" si="16"/>
        <v>Scottsdale Street Lighting Improvement District 7104-314</v>
      </c>
      <c r="H1177" s="110" t="str">
        <f>UPPER(Table3[[#This Row],[Full Name (NEW)]])</f>
        <v>SCOTTSDALE STREET LIGHTING IMPROVEMENT DISTRICT 7104-314</v>
      </c>
      <c r="I1177" s="110"/>
      <c r="J1177" s="118"/>
      <c r="K1177" s="75" t="s">
        <v>11581</v>
      </c>
      <c r="L1177" s="75"/>
      <c r="M1177" s="75"/>
      <c r="N1177" s="75"/>
      <c r="O1177" s="75"/>
    </row>
    <row r="1178" spans="1:15" ht="12" outlineLevel="1" x14ac:dyDescent="0.2">
      <c r="A1178" s="111">
        <v>7075</v>
      </c>
      <c r="B1178" s="111"/>
      <c r="C1178" s="110"/>
      <c r="D1178" s="110"/>
      <c r="E1178" s="110"/>
      <c r="F1178" s="110" t="s">
        <v>3583</v>
      </c>
      <c r="G1178" s="110" t="str">
        <f t="shared" si="16"/>
        <v>Scottsdale Street Lighting Improvement District 7104-316</v>
      </c>
      <c r="H1178" s="110" t="str">
        <f>UPPER(Table3[[#This Row],[Full Name (NEW)]])</f>
        <v>SCOTTSDALE STREET LIGHTING IMPROVEMENT DISTRICT 7104-316</v>
      </c>
      <c r="I1178" s="110"/>
      <c r="J1178" s="118"/>
      <c r="K1178" s="75" t="s">
        <v>11581</v>
      </c>
      <c r="L1178" s="75"/>
      <c r="M1178" s="75"/>
      <c r="N1178" s="75"/>
      <c r="O1178" s="75"/>
    </row>
    <row r="1179" spans="1:15" ht="12" outlineLevel="1" x14ac:dyDescent="0.2">
      <c r="A1179" s="111">
        <v>7076</v>
      </c>
      <c r="B1179" s="111"/>
      <c r="C1179" s="110"/>
      <c r="D1179" s="110"/>
      <c r="E1179" s="110"/>
      <c r="F1179" s="110" t="s">
        <v>3463</v>
      </c>
      <c r="G1179" s="110" t="str">
        <f t="shared" si="16"/>
        <v>Scottsdale Street Lighting Improvement District 7104-317</v>
      </c>
      <c r="H1179" s="110" t="str">
        <f>UPPER(Table3[[#This Row],[Full Name (NEW)]])</f>
        <v>SCOTTSDALE STREET LIGHTING IMPROVEMENT DISTRICT 7104-317</v>
      </c>
      <c r="I1179" s="110"/>
      <c r="J1179" s="118"/>
      <c r="K1179" s="75" t="s">
        <v>11581</v>
      </c>
      <c r="L1179" s="75"/>
      <c r="M1179" s="75"/>
      <c r="N1179" s="75"/>
      <c r="O1179" s="75"/>
    </row>
    <row r="1180" spans="1:15" ht="12" outlineLevel="1" x14ac:dyDescent="0.2">
      <c r="A1180" s="111">
        <v>7077</v>
      </c>
      <c r="B1180" s="111"/>
      <c r="C1180" s="110"/>
      <c r="D1180" s="110"/>
      <c r="E1180" s="110"/>
      <c r="F1180" s="110" t="s">
        <v>3679</v>
      </c>
      <c r="G1180" s="110" t="str">
        <f t="shared" si="16"/>
        <v>Scottsdale Street Lighting Improvement District 7104-318</v>
      </c>
      <c r="H1180" s="110" t="str">
        <f>UPPER(Table3[[#This Row],[Full Name (NEW)]])</f>
        <v>SCOTTSDALE STREET LIGHTING IMPROVEMENT DISTRICT 7104-318</v>
      </c>
      <c r="I1180" s="110"/>
      <c r="J1180" s="118"/>
      <c r="K1180" s="75" t="s">
        <v>11581</v>
      </c>
      <c r="L1180" s="75"/>
      <c r="M1180" s="75"/>
      <c r="N1180" s="75"/>
      <c r="O1180" s="75"/>
    </row>
    <row r="1181" spans="1:15" ht="12" outlineLevel="1" x14ac:dyDescent="0.2">
      <c r="A1181" s="111">
        <v>7078</v>
      </c>
      <c r="B1181" s="111"/>
      <c r="C1181" s="110"/>
      <c r="D1181" s="110"/>
      <c r="E1181" s="110"/>
      <c r="F1181" s="110" t="s">
        <v>3527</v>
      </c>
      <c r="G1181" s="110" t="str">
        <f t="shared" si="16"/>
        <v>Scottsdale Street Lighting Improvement District 7104-319</v>
      </c>
      <c r="H1181" s="110" t="str">
        <f>UPPER(Table3[[#This Row],[Full Name (NEW)]])</f>
        <v>SCOTTSDALE STREET LIGHTING IMPROVEMENT DISTRICT 7104-319</v>
      </c>
      <c r="I1181" s="110"/>
      <c r="J1181" s="118"/>
      <c r="K1181" s="75" t="s">
        <v>11581</v>
      </c>
      <c r="L1181" s="75"/>
      <c r="M1181" s="75"/>
      <c r="N1181" s="75"/>
      <c r="O1181" s="75"/>
    </row>
    <row r="1182" spans="1:15" ht="12" outlineLevel="1" x14ac:dyDescent="0.2">
      <c r="A1182" s="111">
        <v>7079</v>
      </c>
      <c r="B1182" s="111"/>
      <c r="C1182" s="110"/>
      <c r="D1182" s="110"/>
      <c r="E1182" s="110"/>
      <c r="F1182" s="110" t="s">
        <v>3431</v>
      </c>
      <c r="G1182" s="110" t="str">
        <f t="shared" si="16"/>
        <v>Scottsdale Street Lighting Improvement District 7104-320</v>
      </c>
      <c r="H1182" s="110" t="str">
        <f>UPPER(Table3[[#This Row],[Full Name (NEW)]])</f>
        <v>SCOTTSDALE STREET LIGHTING IMPROVEMENT DISTRICT 7104-320</v>
      </c>
      <c r="I1182" s="110"/>
      <c r="J1182" s="118"/>
      <c r="K1182" s="75" t="s">
        <v>11581</v>
      </c>
      <c r="L1182" s="75"/>
      <c r="M1182" s="75"/>
      <c r="N1182" s="75"/>
      <c r="O1182" s="75"/>
    </row>
    <row r="1183" spans="1:15" ht="12" outlineLevel="1" x14ac:dyDescent="0.2">
      <c r="A1183" s="111">
        <v>7080</v>
      </c>
      <c r="B1183" s="111"/>
      <c r="C1183" s="110"/>
      <c r="D1183" s="110"/>
      <c r="E1183" s="110"/>
      <c r="F1183" s="110" t="s">
        <v>3655</v>
      </c>
      <c r="G1183" s="110" t="str">
        <f t="shared" si="16"/>
        <v>Scottsdale Street Lighting Improvement District 7104-322</v>
      </c>
      <c r="H1183" s="110" t="str">
        <f>UPPER(Table3[[#This Row],[Full Name (NEW)]])</f>
        <v>SCOTTSDALE STREET LIGHTING IMPROVEMENT DISTRICT 7104-322</v>
      </c>
      <c r="I1183" s="110"/>
      <c r="J1183" s="118"/>
      <c r="K1183" s="75" t="s">
        <v>11581</v>
      </c>
      <c r="L1183" s="75"/>
      <c r="M1183" s="75"/>
      <c r="N1183" s="75"/>
      <c r="O1183" s="75"/>
    </row>
    <row r="1184" spans="1:15" ht="12" outlineLevel="1" x14ac:dyDescent="0.2">
      <c r="A1184" s="111">
        <v>7081</v>
      </c>
      <c r="B1184" s="111"/>
      <c r="C1184" s="110"/>
      <c r="D1184" s="110"/>
      <c r="E1184" s="110"/>
      <c r="F1184" s="110" t="s">
        <v>3523</v>
      </c>
      <c r="G1184" s="110" t="str">
        <f t="shared" si="16"/>
        <v>Scottsdale Street Lighting Improvement District 7104-325</v>
      </c>
      <c r="H1184" s="110" t="str">
        <f>UPPER(Table3[[#This Row],[Full Name (NEW)]])</f>
        <v>SCOTTSDALE STREET LIGHTING IMPROVEMENT DISTRICT 7104-325</v>
      </c>
      <c r="I1184" s="110"/>
      <c r="J1184" s="118"/>
      <c r="K1184" s="75" t="s">
        <v>11581</v>
      </c>
      <c r="L1184" s="75"/>
      <c r="M1184" s="75"/>
      <c r="N1184" s="75"/>
      <c r="O1184" s="75"/>
    </row>
    <row r="1185" spans="1:15" ht="12" outlineLevel="1" x14ac:dyDescent="0.2">
      <c r="A1185" s="111">
        <v>7082</v>
      </c>
      <c r="B1185" s="111"/>
      <c r="C1185" s="110"/>
      <c r="D1185" s="110"/>
      <c r="E1185" s="110"/>
      <c r="F1185" s="110" t="s">
        <v>2646</v>
      </c>
      <c r="G1185" s="110" t="str">
        <f t="shared" si="16"/>
        <v>Scottsdale Street Lighting Improvement District 7104-33</v>
      </c>
      <c r="H1185" s="110" t="str">
        <f>UPPER(Table3[[#This Row],[Full Name (NEW)]])</f>
        <v>SCOTTSDALE STREET LIGHTING IMPROVEMENT DISTRICT 7104-33</v>
      </c>
      <c r="I1185" s="110"/>
      <c r="J1185" s="118"/>
      <c r="K1185" s="75" t="s">
        <v>11581</v>
      </c>
      <c r="L1185" s="75"/>
      <c r="M1185" s="75"/>
      <c r="N1185" s="75"/>
      <c r="O1185" s="75"/>
    </row>
    <row r="1186" spans="1:15" ht="12" outlineLevel="1" x14ac:dyDescent="0.2">
      <c r="A1186" s="111">
        <v>7083</v>
      </c>
      <c r="B1186" s="111"/>
      <c r="C1186" s="110"/>
      <c r="D1186" s="110"/>
      <c r="E1186" s="110"/>
      <c r="F1186" s="110" t="s">
        <v>2634</v>
      </c>
      <c r="G1186" s="110" t="str">
        <f t="shared" si="16"/>
        <v>Scottsdale Street Lighting Improvement District 7104-34</v>
      </c>
      <c r="H1186" s="110" t="str">
        <f>UPPER(Table3[[#This Row],[Full Name (NEW)]])</f>
        <v>SCOTTSDALE STREET LIGHTING IMPROVEMENT DISTRICT 7104-34</v>
      </c>
      <c r="I1186" s="110"/>
      <c r="J1186" s="118"/>
      <c r="K1186" s="75" t="s">
        <v>11581</v>
      </c>
      <c r="L1186" s="75"/>
      <c r="M1186" s="75"/>
      <c r="N1186" s="75"/>
      <c r="O1186" s="75"/>
    </row>
    <row r="1187" spans="1:15" ht="12" outlineLevel="1" x14ac:dyDescent="0.2">
      <c r="A1187" s="111">
        <v>7084</v>
      </c>
      <c r="B1187" s="111"/>
      <c r="C1187" s="110"/>
      <c r="D1187" s="110"/>
      <c r="E1187" s="110"/>
      <c r="F1187" s="110" t="s">
        <v>2474</v>
      </c>
      <c r="G1187" s="110" t="str">
        <f t="shared" si="16"/>
        <v>Scottsdale Street Lighting Improvement District 7104-35</v>
      </c>
      <c r="H1187" s="110" t="str">
        <f>UPPER(Table3[[#This Row],[Full Name (NEW)]])</f>
        <v>SCOTTSDALE STREET LIGHTING IMPROVEMENT DISTRICT 7104-35</v>
      </c>
      <c r="I1187" s="110"/>
      <c r="J1187" s="118"/>
      <c r="K1187" s="75" t="s">
        <v>11581</v>
      </c>
      <c r="L1187" s="75"/>
      <c r="M1187" s="75"/>
      <c r="N1187" s="75"/>
      <c r="O1187" s="75"/>
    </row>
    <row r="1188" spans="1:15" ht="12" outlineLevel="1" x14ac:dyDescent="0.2">
      <c r="A1188" s="111">
        <v>7085</v>
      </c>
      <c r="B1188" s="111"/>
      <c r="C1188" s="110"/>
      <c r="D1188" s="110"/>
      <c r="E1188" s="110"/>
      <c r="F1188" s="110" t="s">
        <v>2649</v>
      </c>
      <c r="G1188" s="110" t="str">
        <f t="shared" si="16"/>
        <v>Scottsdale Street Lighting Improvement District 7104-36</v>
      </c>
      <c r="H1188" s="110" t="str">
        <f>UPPER(Table3[[#This Row],[Full Name (NEW)]])</f>
        <v>SCOTTSDALE STREET LIGHTING IMPROVEMENT DISTRICT 7104-36</v>
      </c>
      <c r="I1188" s="110"/>
      <c r="J1188" s="118"/>
      <c r="K1188" s="75" t="s">
        <v>11581</v>
      </c>
      <c r="L1188" s="75"/>
      <c r="M1188" s="75"/>
      <c r="N1188" s="75"/>
      <c r="O1188" s="75"/>
    </row>
    <row r="1189" spans="1:15" ht="12" outlineLevel="1" x14ac:dyDescent="0.2">
      <c r="A1189" s="111">
        <v>7086</v>
      </c>
      <c r="B1189" s="111"/>
      <c r="C1189" s="110"/>
      <c r="D1189" s="110"/>
      <c r="E1189" s="110"/>
      <c r="F1189" s="110" t="s">
        <v>2676</v>
      </c>
      <c r="G1189" s="110" t="str">
        <f t="shared" si="16"/>
        <v>Scottsdale Street Lighting Improvement District 7104-38</v>
      </c>
      <c r="H1189" s="110" t="str">
        <f>UPPER(Table3[[#This Row],[Full Name (NEW)]])</f>
        <v>SCOTTSDALE STREET LIGHTING IMPROVEMENT DISTRICT 7104-38</v>
      </c>
      <c r="I1189" s="110"/>
      <c r="J1189" s="118"/>
      <c r="K1189" s="75" t="s">
        <v>11581</v>
      </c>
      <c r="L1189" s="75"/>
      <c r="M1189" s="75"/>
      <c r="N1189" s="75"/>
      <c r="O1189" s="75"/>
    </row>
    <row r="1190" spans="1:15" ht="12" outlineLevel="1" x14ac:dyDescent="0.2">
      <c r="A1190" s="111">
        <v>7087</v>
      </c>
      <c r="B1190" s="111"/>
      <c r="C1190" s="110"/>
      <c r="D1190" s="110"/>
      <c r="E1190" s="110"/>
      <c r="F1190" s="110" t="s">
        <v>2619</v>
      </c>
      <c r="G1190" s="110" t="str">
        <f t="shared" si="16"/>
        <v>Scottsdale Street Lighting Improvement District 7104-4</v>
      </c>
      <c r="H1190" s="110" t="str">
        <f>UPPER(Table3[[#This Row],[Full Name (NEW)]])</f>
        <v>SCOTTSDALE STREET LIGHTING IMPROVEMENT DISTRICT 7104-4</v>
      </c>
      <c r="I1190" s="110"/>
      <c r="J1190" s="118"/>
      <c r="K1190" s="75" t="s">
        <v>11581</v>
      </c>
      <c r="L1190" s="75"/>
      <c r="M1190" s="75"/>
      <c r="N1190" s="75"/>
      <c r="O1190" s="75"/>
    </row>
    <row r="1191" spans="1:15" ht="12" outlineLevel="1" x14ac:dyDescent="0.2">
      <c r="A1191" s="111">
        <v>7088</v>
      </c>
      <c r="B1191" s="111"/>
      <c r="C1191" s="110"/>
      <c r="D1191" s="110"/>
      <c r="E1191" s="110"/>
      <c r="F1191" s="110" t="s">
        <v>2685</v>
      </c>
      <c r="G1191" s="110" t="str">
        <f t="shared" si="16"/>
        <v>Scottsdale Street Lighting Improvement District 7104-40</v>
      </c>
      <c r="H1191" s="110" t="str">
        <f>UPPER(Table3[[#This Row],[Full Name (NEW)]])</f>
        <v>SCOTTSDALE STREET LIGHTING IMPROVEMENT DISTRICT 7104-40</v>
      </c>
      <c r="I1191" s="110"/>
      <c r="J1191" s="118"/>
      <c r="K1191" s="75" t="s">
        <v>11581</v>
      </c>
      <c r="L1191" s="75"/>
      <c r="M1191" s="75"/>
      <c r="N1191" s="75"/>
      <c r="O1191" s="75"/>
    </row>
    <row r="1192" spans="1:15" ht="12" outlineLevel="1" x14ac:dyDescent="0.2">
      <c r="A1192" s="111">
        <v>7089</v>
      </c>
      <c r="B1192" s="111"/>
      <c r="C1192" s="110"/>
      <c r="D1192" s="110"/>
      <c r="E1192" s="110"/>
      <c r="F1192" s="110" t="s">
        <v>2688</v>
      </c>
      <c r="G1192" s="110" t="str">
        <f t="shared" si="16"/>
        <v>Scottsdale Street Lighting Improvement District 7104-41</v>
      </c>
      <c r="H1192" s="110" t="str">
        <f>UPPER(Table3[[#This Row],[Full Name (NEW)]])</f>
        <v>SCOTTSDALE STREET LIGHTING IMPROVEMENT DISTRICT 7104-41</v>
      </c>
      <c r="I1192" s="110"/>
      <c r="J1192" s="118"/>
      <c r="K1192" s="75" t="s">
        <v>11581</v>
      </c>
      <c r="L1192" s="75"/>
      <c r="M1192" s="75"/>
      <c r="N1192" s="75"/>
      <c r="O1192" s="75"/>
    </row>
    <row r="1193" spans="1:15" ht="12" outlineLevel="1" x14ac:dyDescent="0.2">
      <c r="A1193" s="111">
        <v>7090</v>
      </c>
      <c r="B1193" s="111"/>
      <c r="C1193" s="110"/>
      <c r="D1193" s="110"/>
      <c r="E1193" s="110"/>
      <c r="F1193" s="110" t="s">
        <v>2828</v>
      </c>
      <c r="G1193" s="110" t="str">
        <f t="shared" si="16"/>
        <v>Scottsdale Street Lighting Improvement District 7104-42</v>
      </c>
      <c r="H1193" s="110" t="str">
        <f>UPPER(Table3[[#This Row],[Full Name (NEW)]])</f>
        <v>SCOTTSDALE STREET LIGHTING IMPROVEMENT DISTRICT 7104-42</v>
      </c>
      <c r="I1193" s="110"/>
      <c r="J1193" s="118"/>
      <c r="K1193" s="75" t="s">
        <v>11581</v>
      </c>
      <c r="L1193" s="75"/>
      <c r="M1193" s="75"/>
      <c r="N1193" s="75"/>
      <c r="O1193" s="75"/>
    </row>
    <row r="1194" spans="1:15" ht="12" outlineLevel="1" x14ac:dyDescent="0.2">
      <c r="A1194" s="111">
        <v>7091</v>
      </c>
      <c r="B1194" s="111"/>
      <c r="C1194" s="110"/>
      <c r="D1194" s="110"/>
      <c r="E1194" s="110"/>
      <c r="F1194" s="110" t="s">
        <v>2831</v>
      </c>
      <c r="G1194" s="110" t="str">
        <f t="shared" si="16"/>
        <v>Scottsdale Street Lighting Improvement District 7104-44</v>
      </c>
      <c r="H1194" s="110" t="str">
        <f>UPPER(Table3[[#This Row],[Full Name (NEW)]])</f>
        <v>SCOTTSDALE STREET LIGHTING IMPROVEMENT DISTRICT 7104-44</v>
      </c>
      <c r="I1194" s="110"/>
      <c r="J1194" s="118"/>
      <c r="K1194" s="75" t="s">
        <v>11581</v>
      </c>
      <c r="L1194" s="75"/>
      <c r="M1194" s="75"/>
      <c r="N1194" s="75"/>
      <c r="O1194" s="75"/>
    </row>
    <row r="1195" spans="1:15" ht="12" outlineLevel="1" x14ac:dyDescent="0.2">
      <c r="A1195" s="111">
        <v>7092</v>
      </c>
      <c r="B1195" s="111"/>
      <c r="C1195" s="110"/>
      <c r="D1195" s="110"/>
      <c r="E1195" s="110"/>
      <c r="F1195" s="110" t="s">
        <v>2834</v>
      </c>
      <c r="G1195" s="110" t="str">
        <f t="shared" si="16"/>
        <v>Scottsdale Street Lighting Improvement District 7104-45</v>
      </c>
      <c r="H1195" s="110" t="str">
        <f>UPPER(Table3[[#This Row],[Full Name (NEW)]])</f>
        <v>SCOTTSDALE STREET LIGHTING IMPROVEMENT DISTRICT 7104-45</v>
      </c>
      <c r="I1195" s="110"/>
      <c r="J1195" s="118"/>
      <c r="K1195" s="75" t="s">
        <v>11581</v>
      </c>
      <c r="L1195" s="75"/>
      <c r="M1195" s="75"/>
      <c r="N1195" s="75"/>
      <c r="O1195" s="75"/>
    </row>
    <row r="1196" spans="1:15" ht="12" outlineLevel="1" x14ac:dyDescent="0.2">
      <c r="A1196" s="111">
        <v>7093</v>
      </c>
      <c r="B1196" s="111"/>
      <c r="C1196" s="110"/>
      <c r="D1196" s="110"/>
      <c r="E1196" s="110"/>
      <c r="F1196" s="110" t="s">
        <v>2804</v>
      </c>
      <c r="G1196" s="110" t="str">
        <f t="shared" si="16"/>
        <v>Scottsdale Street Lighting Improvement District 7104-46</v>
      </c>
      <c r="H1196" s="110" t="str">
        <f>UPPER(Table3[[#This Row],[Full Name (NEW)]])</f>
        <v>SCOTTSDALE STREET LIGHTING IMPROVEMENT DISTRICT 7104-46</v>
      </c>
      <c r="I1196" s="110"/>
      <c r="J1196" s="118"/>
      <c r="K1196" s="75" t="s">
        <v>11581</v>
      </c>
      <c r="L1196" s="75"/>
      <c r="M1196" s="75"/>
      <c r="N1196" s="75"/>
      <c r="O1196" s="75"/>
    </row>
    <row r="1197" spans="1:15" ht="12" outlineLevel="1" x14ac:dyDescent="0.2">
      <c r="A1197" s="111">
        <v>7094</v>
      </c>
      <c r="B1197" s="111"/>
      <c r="C1197" s="110"/>
      <c r="D1197" s="110"/>
      <c r="E1197" s="110"/>
      <c r="F1197" s="110" t="s">
        <v>2622</v>
      </c>
      <c r="G1197" s="110" t="str">
        <f t="shared" si="16"/>
        <v>Scottsdale Street Lighting Improvement District 7104-5</v>
      </c>
      <c r="H1197" s="110" t="str">
        <f>UPPER(Table3[[#This Row],[Full Name (NEW)]])</f>
        <v>SCOTTSDALE STREET LIGHTING IMPROVEMENT DISTRICT 7104-5</v>
      </c>
      <c r="I1197" s="110"/>
      <c r="J1197" s="118"/>
      <c r="K1197" s="75" t="s">
        <v>11581</v>
      </c>
      <c r="L1197" s="75"/>
      <c r="M1197" s="75"/>
      <c r="N1197" s="75"/>
      <c r="O1197" s="75"/>
    </row>
    <row r="1198" spans="1:15" ht="12" outlineLevel="1" x14ac:dyDescent="0.2">
      <c r="A1198" s="111">
        <v>7095</v>
      </c>
      <c r="B1198" s="111"/>
      <c r="C1198" s="110"/>
      <c r="D1198" s="110"/>
      <c r="E1198" s="110"/>
      <c r="F1198" s="110" t="s">
        <v>2798</v>
      </c>
      <c r="G1198" s="110" t="str">
        <f t="shared" si="16"/>
        <v>Scottsdale Street Lighting Improvement District 7104-54A</v>
      </c>
      <c r="H1198" s="110" t="str">
        <f>UPPER(Table3[[#This Row],[Full Name (NEW)]])</f>
        <v>SCOTTSDALE STREET LIGHTING IMPROVEMENT DISTRICT 7104-54A</v>
      </c>
      <c r="I1198" s="110"/>
      <c r="J1198" s="118"/>
      <c r="K1198" s="75" t="s">
        <v>11581</v>
      </c>
      <c r="L1198" s="75"/>
      <c r="M1198" s="75"/>
      <c r="N1198" s="75"/>
      <c r="O1198" s="75"/>
    </row>
    <row r="1199" spans="1:15" ht="12" outlineLevel="1" x14ac:dyDescent="0.2">
      <c r="A1199" s="111">
        <v>7096</v>
      </c>
      <c r="B1199" s="111"/>
      <c r="C1199" s="110"/>
      <c r="D1199" s="110"/>
      <c r="E1199" s="110"/>
      <c r="F1199" s="110" t="s">
        <v>2801</v>
      </c>
      <c r="G1199" s="110" t="str">
        <f t="shared" si="16"/>
        <v>Scottsdale Street Lighting Improvement District 7104-54B</v>
      </c>
      <c r="H1199" s="110" t="str">
        <f>UPPER(Table3[[#This Row],[Full Name (NEW)]])</f>
        <v>SCOTTSDALE STREET LIGHTING IMPROVEMENT DISTRICT 7104-54B</v>
      </c>
      <c r="I1199" s="110"/>
      <c r="J1199" s="118"/>
      <c r="K1199" s="75" t="s">
        <v>11581</v>
      </c>
      <c r="L1199" s="75"/>
      <c r="M1199" s="75"/>
      <c r="N1199" s="75"/>
      <c r="O1199" s="75"/>
    </row>
    <row r="1200" spans="1:15" ht="12" outlineLevel="1" x14ac:dyDescent="0.2">
      <c r="A1200" s="111">
        <v>7097</v>
      </c>
      <c r="B1200" s="111"/>
      <c r="C1200" s="110"/>
      <c r="D1200" s="110"/>
      <c r="E1200" s="110"/>
      <c r="F1200" s="110" t="s">
        <v>2471</v>
      </c>
      <c r="G1200" s="110" t="str">
        <f t="shared" si="16"/>
        <v>Scottsdale Street Lighting Improvement District 7104-54C</v>
      </c>
      <c r="H1200" s="110" t="str">
        <f>UPPER(Table3[[#This Row],[Full Name (NEW)]])</f>
        <v>SCOTTSDALE STREET LIGHTING IMPROVEMENT DISTRICT 7104-54C</v>
      </c>
      <c r="I1200" s="110"/>
      <c r="J1200" s="118"/>
      <c r="K1200" s="75" t="s">
        <v>11581</v>
      </c>
      <c r="L1200" s="75"/>
      <c r="M1200" s="75"/>
      <c r="N1200" s="75"/>
      <c r="O1200" s="75"/>
    </row>
    <row r="1201" spans="1:15" ht="12" outlineLevel="1" x14ac:dyDescent="0.2">
      <c r="A1201" s="111">
        <v>7098</v>
      </c>
      <c r="B1201" s="111"/>
      <c r="C1201" s="110"/>
      <c r="D1201" s="110"/>
      <c r="E1201" s="110"/>
      <c r="F1201" s="110" t="s">
        <v>2789</v>
      </c>
      <c r="G1201" s="110" t="str">
        <f t="shared" si="16"/>
        <v>Scottsdale Street Lighting Improvement District 7104-59</v>
      </c>
      <c r="H1201" s="110" t="str">
        <f>UPPER(Table3[[#This Row],[Full Name (NEW)]])</f>
        <v>SCOTTSDALE STREET LIGHTING IMPROVEMENT DISTRICT 7104-59</v>
      </c>
      <c r="I1201" s="110"/>
      <c r="J1201" s="118"/>
      <c r="K1201" s="75" t="s">
        <v>11581</v>
      </c>
      <c r="L1201" s="75"/>
      <c r="M1201" s="75"/>
      <c r="N1201" s="75"/>
      <c r="O1201" s="75"/>
    </row>
    <row r="1202" spans="1:15" ht="12" outlineLevel="1" x14ac:dyDescent="0.2">
      <c r="A1202" s="111">
        <v>7099</v>
      </c>
      <c r="B1202" s="111"/>
      <c r="C1202" s="110"/>
      <c r="D1202" s="110"/>
      <c r="E1202" s="110"/>
      <c r="F1202" s="110" t="s">
        <v>2625</v>
      </c>
      <c r="G1202" s="110" t="str">
        <f t="shared" si="16"/>
        <v>Scottsdale Street Lighting Improvement District 7104-6</v>
      </c>
      <c r="H1202" s="110" t="str">
        <f>UPPER(Table3[[#This Row],[Full Name (NEW)]])</f>
        <v>SCOTTSDALE STREET LIGHTING IMPROVEMENT DISTRICT 7104-6</v>
      </c>
      <c r="I1202" s="110"/>
      <c r="J1202" s="118"/>
      <c r="K1202" s="75" t="s">
        <v>11581</v>
      </c>
      <c r="L1202" s="75"/>
      <c r="M1202" s="75"/>
      <c r="N1202" s="75"/>
      <c r="O1202" s="75"/>
    </row>
    <row r="1203" spans="1:15" ht="12" outlineLevel="1" x14ac:dyDescent="0.2">
      <c r="A1203" s="111">
        <v>7100</v>
      </c>
      <c r="B1203" s="111"/>
      <c r="C1203" s="110"/>
      <c r="D1203" s="110"/>
      <c r="E1203" s="110"/>
      <c r="F1203" s="110" t="s">
        <v>2792</v>
      </c>
      <c r="G1203" s="110" t="str">
        <f t="shared" si="16"/>
        <v>Scottsdale Street Lighting Improvement District 7104-60</v>
      </c>
      <c r="H1203" s="110" t="str">
        <f>UPPER(Table3[[#This Row],[Full Name (NEW)]])</f>
        <v>SCOTTSDALE STREET LIGHTING IMPROVEMENT DISTRICT 7104-60</v>
      </c>
      <c r="I1203" s="110"/>
      <c r="J1203" s="118"/>
      <c r="K1203" s="75" t="s">
        <v>11581</v>
      </c>
      <c r="L1203" s="75"/>
      <c r="M1203" s="75"/>
      <c r="N1203" s="75"/>
      <c r="O1203" s="75"/>
    </row>
    <row r="1204" spans="1:15" ht="12" outlineLevel="1" x14ac:dyDescent="0.2">
      <c r="A1204" s="111">
        <v>7101</v>
      </c>
      <c r="B1204" s="111"/>
      <c r="C1204" s="110"/>
      <c r="D1204" s="110"/>
      <c r="E1204" s="110"/>
      <c r="F1204" s="110" t="s">
        <v>2795</v>
      </c>
      <c r="G1204" s="110" t="str">
        <f t="shared" si="16"/>
        <v>Scottsdale Street Lighting Improvement District 7104-61</v>
      </c>
      <c r="H1204" s="110" t="str">
        <f>UPPER(Table3[[#This Row],[Full Name (NEW)]])</f>
        <v>SCOTTSDALE STREET LIGHTING IMPROVEMENT DISTRICT 7104-61</v>
      </c>
      <c r="I1204" s="110"/>
      <c r="J1204" s="118"/>
      <c r="K1204" s="75" t="s">
        <v>11581</v>
      </c>
      <c r="L1204" s="75"/>
      <c r="M1204" s="75"/>
      <c r="N1204" s="75"/>
      <c r="O1204" s="75"/>
    </row>
    <row r="1205" spans="1:15" ht="12" outlineLevel="1" x14ac:dyDescent="0.2">
      <c r="A1205" s="111">
        <v>7102</v>
      </c>
      <c r="B1205" s="111"/>
      <c r="C1205" s="110"/>
      <c r="D1205" s="110"/>
      <c r="E1205" s="110"/>
      <c r="F1205" s="110" t="s">
        <v>2837</v>
      </c>
      <c r="G1205" s="110" t="str">
        <f t="shared" si="16"/>
        <v>Scottsdale Street Lighting Improvement District 7104-63</v>
      </c>
      <c r="H1205" s="110" t="str">
        <f>UPPER(Table3[[#This Row],[Full Name (NEW)]])</f>
        <v>SCOTTSDALE STREET LIGHTING IMPROVEMENT DISTRICT 7104-63</v>
      </c>
      <c r="I1205" s="110"/>
      <c r="J1205" s="118"/>
      <c r="K1205" s="75" t="s">
        <v>11581</v>
      </c>
      <c r="L1205" s="75"/>
      <c r="M1205" s="75"/>
      <c r="N1205" s="75"/>
      <c r="O1205" s="75"/>
    </row>
    <row r="1206" spans="1:15" ht="12" outlineLevel="1" x14ac:dyDescent="0.2">
      <c r="A1206" s="111">
        <v>7103</v>
      </c>
      <c r="B1206" s="111"/>
      <c r="C1206" s="110"/>
      <c r="D1206" s="110"/>
      <c r="E1206" s="110"/>
      <c r="F1206" s="110" t="s">
        <v>2333</v>
      </c>
      <c r="G1206" s="110" t="str">
        <f t="shared" si="16"/>
        <v>Scottsdale Street Lighting Improvement District 7104-67</v>
      </c>
      <c r="H1206" s="110" t="str">
        <f>UPPER(Table3[[#This Row],[Full Name (NEW)]])</f>
        <v>SCOTTSDALE STREET LIGHTING IMPROVEMENT DISTRICT 7104-67</v>
      </c>
      <c r="I1206" s="110"/>
      <c r="J1206" s="118"/>
      <c r="K1206" s="75" t="s">
        <v>11581</v>
      </c>
      <c r="L1206" s="75"/>
      <c r="M1206" s="75"/>
      <c r="N1206" s="75"/>
      <c r="O1206" s="75"/>
    </row>
    <row r="1207" spans="1:15" ht="12" outlineLevel="1" x14ac:dyDescent="0.2">
      <c r="A1207" s="111">
        <v>7104</v>
      </c>
      <c r="B1207" s="111"/>
      <c r="C1207" s="110"/>
      <c r="D1207" s="110"/>
      <c r="E1207" s="110"/>
      <c r="F1207" s="110" t="s">
        <v>2433</v>
      </c>
      <c r="G1207" s="110" t="str">
        <f t="shared" si="16"/>
        <v>Scottsdale Street Lighting Improvement District 7104-69</v>
      </c>
      <c r="H1207" s="110" t="str">
        <f>UPPER(Table3[[#This Row],[Full Name (NEW)]])</f>
        <v>SCOTTSDALE STREET LIGHTING IMPROVEMENT DISTRICT 7104-69</v>
      </c>
      <c r="I1207" s="110"/>
      <c r="J1207" s="118"/>
      <c r="K1207" s="75" t="s">
        <v>11581</v>
      </c>
      <c r="L1207" s="75"/>
      <c r="M1207" s="75"/>
      <c r="N1207" s="75"/>
      <c r="O1207" s="75"/>
    </row>
    <row r="1208" spans="1:15" ht="12" outlineLevel="1" x14ac:dyDescent="0.2">
      <c r="A1208" s="111">
        <v>7105</v>
      </c>
      <c r="B1208" s="111"/>
      <c r="C1208" s="110"/>
      <c r="D1208" s="110"/>
      <c r="E1208" s="110"/>
      <c r="F1208" s="110" t="s">
        <v>3587</v>
      </c>
      <c r="G1208" s="110" t="str">
        <f t="shared" si="16"/>
        <v>Scottsdale Street Lighting Improvement District 7104-7</v>
      </c>
      <c r="H1208" s="110" t="str">
        <f>UPPER(Table3[[#This Row],[Full Name (NEW)]])</f>
        <v>SCOTTSDALE STREET LIGHTING IMPROVEMENT DISTRICT 7104-7</v>
      </c>
      <c r="I1208" s="110"/>
      <c r="J1208" s="118"/>
      <c r="K1208" s="75" t="s">
        <v>11581</v>
      </c>
      <c r="L1208" s="75"/>
      <c r="M1208" s="75"/>
      <c r="N1208" s="75"/>
      <c r="O1208" s="75"/>
    </row>
    <row r="1209" spans="1:15" ht="12" outlineLevel="1" x14ac:dyDescent="0.2">
      <c r="A1209" s="111">
        <v>7106</v>
      </c>
      <c r="B1209" s="111"/>
      <c r="C1209" s="110"/>
      <c r="D1209" s="110"/>
      <c r="E1209" s="110"/>
      <c r="F1209" s="110" t="s">
        <v>2840</v>
      </c>
      <c r="G1209" s="110" t="str">
        <f t="shared" si="16"/>
        <v>Scottsdale Street Lighting Improvement District 7104-70</v>
      </c>
      <c r="H1209" s="110" t="str">
        <f>UPPER(Table3[[#This Row],[Full Name (NEW)]])</f>
        <v>SCOTTSDALE STREET LIGHTING IMPROVEMENT DISTRICT 7104-70</v>
      </c>
      <c r="I1209" s="110"/>
      <c r="J1209" s="118"/>
      <c r="K1209" s="75" t="s">
        <v>11581</v>
      </c>
      <c r="L1209" s="75"/>
      <c r="M1209" s="75"/>
      <c r="N1209" s="75"/>
      <c r="O1209" s="75"/>
    </row>
    <row r="1210" spans="1:15" ht="12" outlineLevel="1" x14ac:dyDescent="0.2">
      <c r="A1210" s="111">
        <v>7107</v>
      </c>
      <c r="B1210" s="111"/>
      <c r="C1210" s="110"/>
      <c r="D1210" s="110"/>
      <c r="E1210" s="110"/>
      <c r="F1210" s="110" t="s">
        <v>2807</v>
      </c>
      <c r="G1210" s="110" t="str">
        <f t="shared" si="16"/>
        <v>Scottsdale Street Lighting Improvement District 7104-71</v>
      </c>
      <c r="H1210" s="110" t="str">
        <f>UPPER(Table3[[#This Row],[Full Name (NEW)]])</f>
        <v>SCOTTSDALE STREET LIGHTING IMPROVEMENT DISTRICT 7104-71</v>
      </c>
      <c r="I1210" s="110"/>
      <c r="J1210" s="118"/>
      <c r="K1210" s="75" t="s">
        <v>11581</v>
      </c>
      <c r="L1210" s="75"/>
      <c r="M1210" s="75"/>
      <c r="N1210" s="75"/>
      <c r="O1210" s="75"/>
    </row>
    <row r="1211" spans="1:15" ht="12" outlineLevel="1" x14ac:dyDescent="0.2">
      <c r="A1211" s="111">
        <v>7108</v>
      </c>
      <c r="B1211" s="111"/>
      <c r="C1211" s="110"/>
      <c r="D1211" s="110"/>
      <c r="E1211" s="110"/>
      <c r="F1211" s="110" t="s">
        <v>2442</v>
      </c>
      <c r="G1211" s="110" t="str">
        <f t="shared" si="16"/>
        <v>Scottsdale Street Lighting Improvement District 7104-72</v>
      </c>
      <c r="H1211" s="110" t="str">
        <f>UPPER(Table3[[#This Row],[Full Name (NEW)]])</f>
        <v>SCOTTSDALE STREET LIGHTING IMPROVEMENT DISTRICT 7104-72</v>
      </c>
      <c r="I1211" s="110"/>
      <c r="J1211" s="118"/>
      <c r="K1211" s="75" t="s">
        <v>11581</v>
      </c>
      <c r="L1211" s="75"/>
      <c r="M1211" s="75"/>
      <c r="N1211" s="75"/>
      <c r="O1211" s="75"/>
    </row>
    <row r="1212" spans="1:15" ht="12" outlineLevel="1" x14ac:dyDescent="0.2">
      <c r="A1212" s="111">
        <v>7109</v>
      </c>
      <c r="B1212" s="111"/>
      <c r="C1212" s="110"/>
      <c r="D1212" s="110"/>
      <c r="E1212" s="110"/>
      <c r="F1212" s="110" t="s">
        <v>2483</v>
      </c>
      <c r="G1212" s="110" t="str">
        <f t="shared" si="16"/>
        <v>Scottsdale Street Lighting Improvement District 7104-79</v>
      </c>
      <c r="H1212" s="110" t="str">
        <f>UPPER(Table3[[#This Row],[Full Name (NEW)]])</f>
        <v>SCOTTSDALE STREET LIGHTING IMPROVEMENT DISTRICT 7104-79</v>
      </c>
      <c r="I1212" s="110"/>
      <c r="J1212" s="118"/>
      <c r="K1212" s="75" t="s">
        <v>11581</v>
      </c>
      <c r="L1212" s="75"/>
      <c r="M1212" s="75"/>
      <c r="N1212" s="75"/>
      <c r="O1212" s="75"/>
    </row>
    <row r="1213" spans="1:15" ht="12" outlineLevel="1" x14ac:dyDescent="0.2">
      <c r="A1213" s="111">
        <v>7110</v>
      </c>
      <c r="B1213" s="111"/>
      <c r="C1213" s="110"/>
      <c r="D1213" s="110"/>
      <c r="E1213" s="110"/>
      <c r="F1213" s="110" t="s">
        <v>2465</v>
      </c>
      <c r="G1213" s="110" t="str">
        <f t="shared" si="16"/>
        <v>Scottsdale Street Lighting Improvement District 7104-84</v>
      </c>
      <c r="H1213" s="110" t="str">
        <f>UPPER(Table3[[#This Row],[Full Name (NEW)]])</f>
        <v>SCOTTSDALE STREET LIGHTING IMPROVEMENT DISTRICT 7104-84</v>
      </c>
      <c r="I1213" s="110"/>
      <c r="J1213" s="118"/>
      <c r="K1213" s="75" t="s">
        <v>11581</v>
      </c>
      <c r="L1213" s="75"/>
      <c r="M1213" s="75"/>
      <c r="N1213" s="75"/>
      <c r="O1213" s="75"/>
    </row>
    <row r="1214" spans="1:15" ht="12" outlineLevel="1" x14ac:dyDescent="0.2">
      <c r="A1214" s="111">
        <v>7111</v>
      </c>
      <c r="B1214" s="111"/>
      <c r="C1214" s="110"/>
      <c r="D1214" s="110"/>
      <c r="E1214" s="110"/>
      <c r="F1214" s="110" t="s">
        <v>2486</v>
      </c>
      <c r="G1214" s="110" t="str">
        <f t="shared" si="16"/>
        <v>Scottsdale Street Lighting Improvement District 7104-87</v>
      </c>
      <c r="H1214" s="110" t="str">
        <f>UPPER(Table3[[#This Row],[Full Name (NEW)]])</f>
        <v>SCOTTSDALE STREET LIGHTING IMPROVEMENT DISTRICT 7104-87</v>
      </c>
      <c r="I1214" s="110"/>
      <c r="J1214" s="118"/>
      <c r="K1214" s="75" t="s">
        <v>11581</v>
      </c>
      <c r="L1214" s="75"/>
      <c r="M1214" s="75"/>
      <c r="N1214" s="75"/>
      <c r="O1214" s="75"/>
    </row>
    <row r="1215" spans="1:15" ht="12" outlineLevel="1" x14ac:dyDescent="0.2">
      <c r="A1215" s="111">
        <v>7112</v>
      </c>
      <c r="B1215" s="111"/>
      <c r="C1215" s="110"/>
      <c r="D1215" s="110"/>
      <c r="E1215" s="110"/>
      <c r="F1215" s="110" t="s">
        <v>2786</v>
      </c>
      <c r="G1215" s="110" t="str">
        <f t="shared" si="16"/>
        <v>Scottsdale Street Lighting Improvement District 7104-9</v>
      </c>
      <c r="H1215" s="110" t="str">
        <f>UPPER(Table3[[#This Row],[Full Name (NEW)]])</f>
        <v>SCOTTSDALE STREET LIGHTING IMPROVEMENT DISTRICT 7104-9</v>
      </c>
      <c r="I1215" s="110"/>
      <c r="J1215" s="118"/>
      <c r="K1215" s="75" t="s">
        <v>11581</v>
      </c>
      <c r="L1215" s="75"/>
      <c r="M1215" s="75"/>
      <c r="N1215" s="75"/>
      <c r="O1215" s="75"/>
    </row>
    <row r="1216" spans="1:15" ht="12" outlineLevel="1" x14ac:dyDescent="0.2">
      <c r="A1216" s="111">
        <v>7113</v>
      </c>
      <c r="B1216" s="111"/>
      <c r="C1216" s="110"/>
      <c r="D1216" s="110"/>
      <c r="E1216" s="110"/>
      <c r="F1216" s="110" t="s">
        <v>2879</v>
      </c>
      <c r="G1216" s="110" t="str">
        <f t="shared" si="16"/>
        <v>Scottsdale Street Lighting Improvement District 7104-92</v>
      </c>
      <c r="H1216" s="110" t="str">
        <f>UPPER(Table3[[#This Row],[Full Name (NEW)]])</f>
        <v>SCOTTSDALE STREET LIGHTING IMPROVEMENT DISTRICT 7104-92</v>
      </c>
      <c r="I1216" s="110"/>
      <c r="J1216" s="118"/>
      <c r="K1216" s="75" t="s">
        <v>11581</v>
      </c>
      <c r="L1216" s="75"/>
      <c r="M1216" s="75"/>
      <c r="N1216" s="75"/>
      <c r="O1216" s="75"/>
    </row>
    <row r="1217" spans="1:15" ht="12" outlineLevel="1" x14ac:dyDescent="0.2">
      <c r="A1217" s="111">
        <v>7114</v>
      </c>
      <c r="B1217" s="111"/>
      <c r="C1217" s="110"/>
      <c r="D1217" s="110"/>
      <c r="E1217" s="110"/>
      <c r="F1217" s="110" t="s">
        <v>2439</v>
      </c>
      <c r="G1217" s="110" t="str">
        <f t="shared" si="16"/>
        <v>Scottsdale Street Lighting Improvement District 7104-96</v>
      </c>
      <c r="H1217" s="110" t="str">
        <f>UPPER(Table3[[#This Row],[Full Name (NEW)]])</f>
        <v>SCOTTSDALE STREET LIGHTING IMPROVEMENT DISTRICT 7104-96</v>
      </c>
      <c r="I1217" s="110"/>
      <c r="J1217" s="118"/>
      <c r="K1217" s="75" t="s">
        <v>11581</v>
      </c>
      <c r="L1217" s="75"/>
      <c r="M1217" s="75"/>
      <c r="N1217" s="75"/>
      <c r="O1217" s="75"/>
    </row>
    <row r="1218" spans="1:15" ht="12" outlineLevel="1" x14ac:dyDescent="0.2">
      <c r="A1218" s="111">
        <v>7115</v>
      </c>
      <c r="B1218" s="111"/>
      <c r="C1218" s="110"/>
      <c r="D1218" s="110"/>
      <c r="E1218" s="110"/>
      <c r="F1218" s="110" t="s">
        <v>3723</v>
      </c>
      <c r="G1218" s="110" t="str">
        <f t="shared" si="16"/>
        <v>Scottsdale Street Lighting Improvement District 7140-86</v>
      </c>
      <c r="H1218" s="110" t="str">
        <f>UPPER(Table3[[#This Row],[Full Name (NEW)]])</f>
        <v>SCOTTSDALE STREET LIGHTING IMPROVEMENT DISTRICT 7140-86</v>
      </c>
      <c r="I1218" s="110"/>
      <c r="J1218" s="118"/>
      <c r="K1218" s="75" t="s">
        <v>11581</v>
      </c>
      <c r="L1218" s="75"/>
      <c r="M1218" s="75"/>
      <c r="N1218" s="75"/>
      <c r="O1218" s="75"/>
    </row>
    <row r="1219" spans="1:15" ht="12" outlineLevel="1" x14ac:dyDescent="0.2">
      <c r="A1219" s="111">
        <v>7116</v>
      </c>
      <c r="B1219" s="111"/>
      <c r="C1219" s="110"/>
      <c r="D1219" s="110"/>
      <c r="E1219" s="110"/>
      <c r="F1219" s="110" t="s">
        <v>3623</v>
      </c>
      <c r="G1219" s="110" t="str">
        <f t="shared" si="16"/>
        <v>Scottsdale Street Lighting Improvement District 7907-323</v>
      </c>
      <c r="H1219" s="110" t="str">
        <f>UPPER(Table3[[#This Row],[Full Name (NEW)]])</f>
        <v>SCOTTSDALE STREET LIGHTING IMPROVEMENT DISTRICT 7907-323</v>
      </c>
      <c r="I1219" s="110"/>
      <c r="J1219" s="118"/>
      <c r="K1219" s="75" t="s">
        <v>11581</v>
      </c>
      <c r="L1219" s="75"/>
      <c r="M1219" s="75"/>
      <c r="N1219" s="75"/>
      <c r="O1219" s="75"/>
    </row>
    <row r="1220" spans="1:15" ht="12" outlineLevel="1" x14ac:dyDescent="0.2">
      <c r="A1220" s="111">
        <v>7117</v>
      </c>
      <c r="B1220" s="111"/>
      <c r="C1220" s="110"/>
      <c r="D1220" s="110"/>
      <c r="E1220" s="110"/>
      <c r="F1220" s="110" t="s">
        <v>3607</v>
      </c>
      <c r="G1220" s="110" t="str">
        <f t="shared" si="16"/>
        <v>Scottsdale Street Lighting Improvement District 8001-328</v>
      </c>
      <c r="H1220" s="110" t="str">
        <f>UPPER(Table3[[#This Row],[Full Name (NEW)]])</f>
        <v>SCOTTSDALE STREET LIGHTING IMPROVEMENT DISTRICT 8001-328</v>
      </c>
      <c r="I1220" s="110"/>
      <c r="J1220" s="118"/>
      <c r="K1220" s="75" t="s">
        <v>11581</v>
      </c>
      <c r="L1220" s="75"/>
      <c r="M1220" s="75"/>
      <c r="N1220" s="75"/>
      <c r="O1220" s="75"/>
    </row>
    <row r="1221" spans="1:15" ht="12" outlineLevel="1" x14ac:dyDescent="0.2">
      <c r="A1221" s="111">
        <v>7118</v>
      </c>
      <c r="B1221" s="111"/>
      <c r="C1221" s="110"/>
      <c r="D1221" s="110"/>
      <c r="E1221" s="110"/>
      <c r="F1221" s="110" t="s">
        <v>3735</v>
      </c>
      <c r="G1221" s="110" t="str">
        <f t="shared" si="16"/>
        <v>Scottsdale Street Lighting Improvement District 8005-330</v>
      </c>
      <c r="H1221" s="110" t="str">
        <f>UPPER(Table3[[#This Row],[Full Name (NEW)]])</f>
        <v>SCOTTSDALE STREET LIGHTING IMPROVEMENT DISTRICT 8005-330</v>
      </c>
      <c r="I1221" s="110"/>
      <c r="J1221" s="118"/>
      <c r="K1221" s="75" t="s">
        <v>11581</v>
      </c>
      <c r="L1221" s="75"/>
      <c r="M1221" s="75"/>
      <c r="N1221" s="75"/>
      <c r="O1221" s="75"/>
    </row>
    <row r="1222" spans="1:15" ht="12" outlineLevel="1" x14ac:dyDescent="0.2">
      <c r="A1222" s="111">
        <v>7119</v>
      </c>
      <c r="B1222" s="111"/>
      <c r="C1222" s="110"/>
      <c r="D1222" s="110"/>
      <c r="E1222" s="110"/>
      <c r="F1222" s="110" t="s">
        <v>3727</v>
      </c>
      <c r="G1222" s="110" t="str">
        <f t="shared" si="16"/>
        <v>Scottsdale Street Lighting Improvement District 8005-331</v>
      </c>
      <c r="H1222" s="110" t="str">
        <f>UPPER(Table3[[#This Row],[Full Name (NEW)]])</f>
        <v>SCOTTSDALE STREET LIGHTING IMPROVEMENT DISTRICT 8005-331</v>
      </c>
      <c r="I1222" s="110"/>
      <c r="J1222" s="118"/>
      <c r="K1222" s="75" t="s">
        <v>11581</v>
      </c>
      <c r="L1222" s="75"/>
      <c r="M1222" s="75"/>
      <c r="N1222" s="75"/>
      <c r="O1222" s="75"/>
    </row>
    <row r="1223" spans="1:15" ht="12" outlineLevel="1" x14ac:dyDescent="0.2">
      <c r="A1223" s="111">
        <v>7120</v>
      </c>
      <c r="B1223" s="111"/>
      <c r="C1223" s="110"/>
      <c r="D1223" s="110"/>
      <c r="E1223" s="110"/>
      <c r="F1223" s="110" t="s">
        <v>3687</v>
      </c>
      <c r="G1223" s="110" t="str">
        <f t="shared" si="16"/>
        <v>Scottsdale Street Lighting Improvement District 8006-333</v>
      </c>
      <c r="H1223" s="110" t="str">
        <f>UPPER(Table3[[#This Row],[Full Name (NEW)]])</f>
        <v>SCOTTSDALE STREET LIGHTING IMPROVEMENT DISTRICT 8006-333</v>
      </c>
      <c r="I1223" s="110"/>
      <c r="J1223" s="118"/>
      <c r="K1223" s="75" t="s">
        <v>11581</v>
      </c>
      <c r="L1223" s="75"/>
      <c r="M1223" s="75"/>
      <c r="N1223" s="75"/>
      <c r="O1223" s="75"/>
    </row>
    <row r="1224" spans="1:15" ht="12" outlineLevel="1" x14ac:dyDescent="0.2">
      <c r="A1224" s="111">
        <v>7121</v>
      </c>
      <c r="B1224" s="111"/>
      <c r="C1224" s="110"/>
      <c r="D1224" s="110"/>
      <c r="E1224" s="110"/>
      <c r="F1224" s="110" t="s">
        <v>3782</v>
      </c>
      <c r="G1224" s="110" t="str">
        <f t="shared" si="16"/>
        <v>Scottsdale Street Lighting Improvement District 8008-334</v>
      </c>
      <c r="H1224" s="110" t="str">
        <f>UPPER(Table3[[#This Row],[Full Name (NEW)]])</f>
        <v>SCOTTSDALE STREET LIGHTING IMPROVEMENT DISTRICT 8008-334</v>
      </c>
      <c r="I1224" s="110"/>
      <c r="J1224" s="118"/>
      <c r="K1224" s="75" t="s">
        <v>11581</v>
      </c>
      <c r="L1224" s="75"/>
      <c r="M1224" s="75"/>
      <c r="N1224" s="75"/>
      <c r="O1224" s="75"/>
    </row>
    <row r="1225" spans="1:15" ht="12" outlineLevel="1" x14ac:dyDescent="0.2">
      <c r="A1225" s="111">
        <v>7122</v>
      </c>
      <c r="B1225" s="111"/>
      <c r="C1225" s="110"/>
      <c r="D1225" s="110"/>
      <c r="E1225" s="110"/>
      <c r="F1225" s="110" t="s">
        <v>3822</v>
      </c>
      <c r="G1225" s="110" t="str">
        <f t="shared" si="16"/>
        <v>Scottsdale Street Lighting Improvement District 8008-335</v>
      </c>
      <c r="H1225" s="110" t="str">
        <f>UPPER(Table3[[#This Row],[Full Name (NEW)]])</f>
        <v>SCOTTSDALE STREET LIGHTING IMPROVEMENT DISTRICT 8008-335</v>
      </c>
      <c r="I1225" s="110"/>
      <c r="J1225" s="118"/>
      <c r="K1225" s="75" t="s">
        <v>11581</v>
      </c>
      <c r="L1225" s="75"/>
      <c r="M1225" s="75"/>
      <c r="N1225" s="75"/>
      <c r="O1225" s="75"/>
    </row>
    <row r="1226" spans="1:15" ht="12" outlineLevel="1" x14ac:dyDescent="0.2">
      <c r="A1226" s="111">
        <v>7123</v>
      </c>
      <c r="B1226" s="111"/>
      <c r="C1226" s="110"/>
      <c r="D1226" s="110"/>
      <c r="E1226" s="110"/>
      <c r="F1226" s="110" t="s">
        <v>3619</v>
      </c>
      <c r="G1226" s="110" t="str">
        <f t="shared" si="16"/>
        <v>Scottsdale Street Lighting Improvement District 8009-336</v>
      </c>
      <c r="H1226" s="110" t="str">
        <f>UPPER(Table3[[#This Row],[Full Name (NEW)]])</f>
        <v>SCOTTSDALE STREET LIGHTING IMPROVEMENT DISTRICT 8009-336</v>
      </c>
      <c r="I1226" s="110"/>
      <c r="J1226" s="118"/>
      <c r="K1226" s="75" t="s">
        <v>11581</v>
      </c>
      <c r="L1226" s="75"/>
      <c r="M1226" s="75"/>
      <c r="N1226" s="75"/>
      <c r="O1226" s="75"/>
    </row>
    <row r="1227" spans="1:15" ht="12" outlineLevel="1" x14ac:dyDescent="0.2">
      <c r="A1227" s="111">
        <v>7124</v>
      </c>
      <c r="B1227" s="111"/>
      <c r="C1227" s="110"/>
      <c r="D1227" s="110"/>
      <c r="E1227" s="110"/>
      <c r="F1227" s="110" t="s">
        <v>3643</v>
      </c>
      <c r="G1227" s="110" t="str">
        <f t="shared" si="16"/>
        <v>Scottsdale Street Lighting Improvement District 8010-343</v>
      </c>
      <c r="H1227" s="110" t="str">
        <f>UPPER(Table3[[#This Row],[Full Name (NEW)]])</f>
        <v>SCOTTSDALE STREET LIGHTING IMPROVEMENT DISTRICT 8010-343</v>
      </c>
      <c r="I1227" s="110"/>
      <c r="J1227" s="118"/>
      <c r="K1227" s="75" t="s">
        <v>11581</v>
      </c>
      <c r="L1227" s="75"/>
      <c r="M1227" s="75"/>
      <c r="N1227" s="75"/>
      <c r="O1227" s="75"/>
    </row>
    <row r="1228" spans="1:15" ht="12" outlineLevel="1" x14ac:dyDescent="0.2">
      <c r="A1228" s="111">
        <v>7125</v>
      </c>
      <c r="B1228" s="111"/>
      <c r="C1228" s="110"/>
      <c r="D1228" s="110"/>
      <c r="E1228" s="110"/>
      <c r="F1228" s="110" t="s">
        <v>3667</v>
      </c>
      <c r="G1228" s="110" t="str">
        <f t="shared" si="16"/>
        <v>Scottsdale Street Lighting Improvement District 8010-441</v>
      </c>
      <c r="H1228" s="110" t="str">
        <f>UPPER(Table3[[#This Row],[Full Name (NEW)]])</f>
        <v>SCOTTSDALE STREET LIGHTING IMPROVEMENT DISTRICT 8010-441</v>
      </c>
      <c r="I1228" s="110"/>
      <c r="J1228" s="118"/>
      <c r="K1228" s="75" t="s">
        <v>11581</v>
      </c>
      <c r="L1228" s="75"/>
      <c r="M1228" s="75"/>
      <c r="N1228" s="75"/>
      <c r="O1228" s="75"/>
    </row>
    <row r="1229" spans="1:15" ht="12" outlineLevel="1" x14ac:dyDescent="0.2">
      <c r="A1229" s="111">
        <v>7126</v>
      </c>
      <c r="B1229" s="111"/>
      <c r="C1229" s="110"/>
      <c r="D1229" s="110"/>
      <c r="E1229" s="110"/>
      <c r="F1229" s="110" t="s">
        <v>3810</v>
      </c>
      <c r="G1229" s="110" t="str">
        <f t="shared" si="16"/>
        <v>Scottsdale Street Lighting Improvement District 8010-442</v>
      </c>
      <c r="H1229" s="110" t="str">
        <f>UPPER(Table3[[#This Row],[Full Name (NEW)]])</f>
        <v>SCOTTSDALE STREET LIGHTING IMPROVEMENT DISTRICT 8010-442</v>
      </c>
      <c r="I1229" s="110"/>
      <c r="J1229" s="118"/>
      <c r="K1229" s="75" t="s">
        <v>11581</v>
      </c>
      <c r="L1229" s="75"/>
      <c r="M1229" s="75"/>
      <c r="N1229" s="75"/>
      <c r="O1229" s="75"/>
    </row>
    <row r="1230" spans="1:15" ht="12" outlineLevel="1" x14ac:dyDescent="0.2">
      <c r="A1230" s="111">
        <v>7127</v>
      </c>
      <c r="B1230" s="111"/>
      <c r="C1230" s="110"/>
      <c r="D1230" s="110"/>
      <c r="E1230" s="110"/>
      <c r="F1230" s="110" t="s">
        <v>3759</v>
      </c>
      <c r="G1230" s="110" t="str">
        <f t="shared" si="16"/>
        <v>Scottsdale Street Lighting Improvement District 8012-345</v>
      </c>
      <c r="H1230" s="110" t="str">
        <f>UPPER(Table3[[#This Row],[Full Name (NEW)]])</f>
        <v>SCOTTSDALE STREET LIGHTING IMPROVEMENT DISTRICT 8012-345</v>
      </c>
      <c r="I1230" s="110"/>
      <c r="J1230" s="118"/>
      <c r="K1230" s="75" t="s">
        <v>11581</v>
      </c>
      <c r="L1230" s="75"/>
      <c r="M1230" s="75"/>
      <c r="N1230" s="75"/>
      <c r="O1230" s="75"/>
    </row>
    <row r="1231" spans="1:15" ht="12" outlineLevel="1" x14ac:dyDescent="0.2">
      <c r="A1231" s="111">
        <v>7128</v>
      </c>
      <c r="B1231" s="111"/>
      <c r="C1231" s="110"/>
      <c r="D1231" s="110"/>
      <c r="E1231" s="110"/>
      <c r="F1231" s="110" t="s">
        <v>3786</v>
      </c>
      <c r="G1231" s="110" t="str">
        <f t="shared" si="16"/>
        <v>Scottsdale Street Lighting Improvement District 8110-350</v>
      </c>
      <c r="H1231" s="110" t="str">
        <f>UPPER(Table3[[#This Row],[Full Name (NEW)]])</f>
        <v>SCOTTSDALE STREET LIGHTING IMPROVEMENT DISTRICT 8110-350</v>
      </c>
      <c r="I1231" s="110"/>
      <c r="J1231" s="118"/>
      <c r="K1231" s="75" t="s">
        <v>11581</v>
      </c>
      <c r="L1231" s="75"/>
      <c r="M1231" s="75"/>
      <c r="N1231" s="75"/>
      <c r="O1231" s="75"/>
    </row>
    <row r="1232" spans="1:15" ht="12" outlineLevel="1" x14ac:dyDescent="0.2">
      <c r="A1232" s="111">
        <v>7129</v>
      </c>
      <c r="B1232" s="111"/>
      <c r="C1232" s="110"/>
      <c r="D1232" s="110"/>
      <c r="E1232" s="110"/>
      <c r="F1232" s="110" t="s">
        <v>3731</v>
      </c>
      <c r="G1232" s="110" t="str">
        <f t="shared" si="16"/>
        <v>Scottsdale Street Lighting Improvement District 8110-351</v>
      </c>
      <c r="H1232" s="110" t="str">
        <f>UPPER(Table3[[#This Row],[Full Name (NEW)]])</f>
        <v>SCOTTSDALE STREET LIGHTING IMPROVEMENT DISTRICT 8110-351</v>
      </c>
      <c r="I1232" s="110"/>
      <c r="J1232" s="118"/>
      <c r="K1232" s="75" t="s">
        <v>11581</v>
      </c>
      <c r="L1232" s="75"/>
      <c r="M1232" s="75"/>
      <c r="N1232" s="75"/>
      <c r="O1232" s="75"/>
    </row>
    <row r="1233" spans="1:15" ht="12" outlineLevel="1" x14ac:dyDescent="0.2">
      <c r="A1233" s="111">
        <v>7130</v>
      </c>
      <c r="B1233" s="111"/>
      <c r="C1233" s="110"/>
      <c r="D1233" s="110"/>
      <c r="E1233" s="110"/>
      <c r="F1233" s="110" t="s">
        <v>3881</v>
      </c>
      <c r="G1233" s="110" t="str">
        <f t="shared" si="16"/>
        <v>Scottsdale Street Lighting Improvement District 8110-352</v>
      </c>
      <c r="H1233" s="110" t="str">
        <f>UPPER(Table3[[#This Row],[Full Name (NEW)]])</f>
        <v>SCOTTSDALE STREET LIGHTING IMPROVEMENT DISTRICT 8110-352</v>
      </c>
      <c r="I1233" s="110"/>
      <c r="J1233" s="118"/>
      <c r="K1233" s="75" t="s">
        <v>11581</v>
      </c>
      <c r="L1233" s="75"/>
      <c r="M1233" s="75"/>
      <c r="N1233" s="75"/>
      <c r="O1233" s="75"/>
    </row>
    <row r="1234" spans="1:15" ht="12" outlineLevel="1" x14ac:dyDescent="0.2">
      <c r="A1234" s="111">
        <v>7131</v>
      </c>
      <c r="B1234" s="111"/>
      <c r="C1234" s="110"/>
      <c r="D1234" s="110"/>
      <c r="E1234" s="110"/>
      <c r="F1234" s="110" t="s">
        <v>4607</v>
      </c>
      <c r="G1234" s="110" t="str">
        <f t="shared" si="16"/>
        <v>Scottsdale Street Lighting Improvement District 811-445</v>
      </c>
      <c r="H1234" s="110" t="str">
        <f>UPPER(Table3[[#This Row],[Full Name (NEW)]])</f>
        <v>SCOTTSDALE STREET LIGHTING IMPROVEMENT DISTRICT 811-445</v>
      </c>
      <c r="I1234" s="110"/>
      <c r="J1234" s="118"/>
      <c r="K1234" s="75" t="s">
        <v>11581</v>
      </c>
      <c r="L1234" s="75"/>
      <c r="M1234" s="75"/>
      <c r="N1234" s="75"/>
      <c r="O1234" s="75"/>
    </row>
    <row r="1235" spans="1:15" ht="12" outlineLevel="1" x14ac:dyDescent="0.2">
      <c r="A1235" s="111">
        <v>7132</v>
      </c>
      <c r="B1235" s="111"/>
      <c r="C1235" s="110"/>
      <c r="D1235" s="110"/>
      <c r="E1235" s="110"/>
      <c r="F1235" s="110" t="s">
        <v>3739</v>
      </c>
      <c r="G1235" s="110" t="str">
        <f t="shared" si="16"/>
        <v>Scottsdale Street Lighting Improvement District 8206-353</v>
      </c>
      <c r="H1235" s="110" t="str">
        <f>UPPER(Table3[[#This Row],[Full Name (NEW)]])</f>
        <v>SCOTTSDALE STREET LIGHTING IMPROVEMENT DISTRICT 8206-353</v>
      </c>
      <c r="I1235" s="110"/>
      <c r="J1235" s="118"/>
      <c r="K1235" s="75" t="s">
        <v>11581</v>
      </c>
      <c r="L1235" s="75"/>
      <c r="M1235" s="75"/>
      <c r="N1235" s="75"/>
      <c r="O1235" s="75"/>
    </row>
    <row r="1236" spans="1:15" ht="12" outlineLevel="1" x14ac:dyDescent="0.2">
      <c r="A1236" s="111">
        <v>7133</v>
      </c>
      <c r="B1236" s="111"/>
      <c r="C1236" s="110"/>
      <c r="D1236" s="110"/>
      <c r="E1236" s="110"/>
      <c r="F1236" s="110" t="s">
        <v>3743</v>
      </c>
      <c r="G1236" s="110" t="str">
        <f t="shared" si="16"/>
        <v>Scottsdale Street Lighting Improvement District 8206-354</v>
      </c>
      <c r="H1236" s="110" t="str">
        <f>UPPER(Table3[[#This Row],[Full Name (NEW)]])</f>
        <v>SCOTTSDALE STREET LIGHTING IMPROVEMENT DISTRICT 8206-354</v>
      </c>
      <c r="I1236" s="110"/>
      <c r="J1236" s="118"/>
      <c r="K1236" s="75" t="s">
        <v>11581</v>
      </c>
      <c r="L1236" s="75"/>
      <c r="M1236" s="75"/>
      <c r="N1236" s="75"/>
      <c r="O1236" s="75"/>
    </row>
    <row r="1237" spans="1:15" ht="12" outlineLevel="1" x14ac:dyDescent="0.2">
      <c r="A1237" s="111">
        <v>7134</v>
      </c>
      <c r="B1237" s="111"/>
      <c r="C1237" s="110"/>
      <c r="D1237" s="110"/>
      <c r="E1237" s="110"/>
      <c r="F1237" s="110" t="s">
        <v>3755</v>
      </c>
      <c r="G1237" s="110" t="str">
        <f t="shared" si="16"/>
        <v>Scottsdale Street Lighting Improvement District 8206-356</v>
      </c>
      <c r="H1237" s="110" t="str">
        <f>UPPER(Table3[[#This Row],[Full Name (NEW)]])</f>
        <v>SCOTTSDALE STREET LIGHTING IMPROVEMENT DISTRICT 8206-356</v>
      </c>
      <c r="I1237" s="110"/>
      <c r="J1237" s="118"/>
      <c r="K1237" s="75" t="s">
        <v>11581</v>
      </c>
      <c r="L1237" s="75"/>
      <c r="M1237" s="75"/>
      <c r="N1237" s="75"/>
      <c r="O1237" s="75"/>
    </row>
    <row r="1238" spans="1:15" ht="12" outlineLevel="1" x14ac:dyDescent="0.2">
      <c r="A1238" s="111">
        <v>7135</v>
      </c>
      <c r="B1238" s="111"/>
      <c r="C1238" s="110"/>
      <c r="D1238" s="110"/>
      <c r="E1238" s="110"/>
      <c r="F1238" s="110" t="s">
        <v>3794</v>
      </c>
      <c r="G1238" s="110" t="str">
        <f t="shared" si="16"/>
        <v>Scottsdale Street Lighting Improvement District 8207-337</v>
      </c>
      <c r="H1238" s="110" t="str">
        <f>UPPER(Table3[[#This Row],[Full Name (NEW)]])</f>
        <v>SCOTTSDALE STREET LIGHTING IMPROVEMENT DISTRICT 8207-337</v>
      </c>
      <c r="I1238" s="110"/>
      <c r="J1238" s="118"/>
      <c r="K1238" s="75" t="s">
        <v>11581</v>
      </c>
      <c r="L1238" s="75"/>
      <c r="M1238" s="75"/>
      <c r="N1238" s="75"/>
      <c r="O1238" s="75"/>
    </row>
    <row r="1239" spans="1:15" ht="12" outlineLevel="1" x14ac:dyDescent="0.2">
      <c r="A1239" s="111">
        <v>7136</v>
      </c>
      <c r="B1239" s="111"/>
      <c r="C1239" s="110"/>
      <c r="D1239" s="110"/>
      <c r="E1239" s="110"/>
      <c r="F1239" s="110" t="s">
        <v>3770</v>
      </c>
      <c r="G1239" s="110" t="str">
        <f t="shared" ref="G1239:G1302" si="17">"Scottsdale Street Lighting Improvement District "&amp;MID(F1239, FIND("-",F1239)+1, 100)</f>
        <v>Scottsdale Street Lighting Improvement District 8207-338</v>
      </c>
      <c r="H1239" s="110" t="str">
        <f>UPPER(Table3[[#This Row],[Full Name (NEW)]])</f>
        <v>SCOTTSDALE STREET LIGHTING IMPROVEMENT DISTRICT 8207-338</v>
      </c>
      <c r="I1239" s="110"/>
      <c r="J1239" s="118"/>
      <c r="K1239" s="75" t="s">
        <v>11581</v>
      </c>
      <c r="L1239" s="75"/>
      <c r="M1239" s="75"/>
      <c r="N1239" s="75"/>
      <c r="O1239" s="75"/>
    </row>
    <row r="1240" spans="1:15" ht="12" outlineLevel="1" x14ac:dyDescent="0.2">
      <c r="A1240" s="111">
        <v>7137</v>
      </c>
      <c r="B1240" s="111"/>
      <c r="C1240" s="110"/>
      <c r="D1240" s="110"/>
      <c r="E1240" s="110"/>
      <c r="F1240" s="110" t="s">
        <v>3774</v>
      </c>
      <c r="G1240" s="110" t="str">
        <f t="shared" si="17"/>
        <v>Scottsdale Street Lighting Improvement District 8209-339</v>
      </c>
      <c r="H1240" s="110" t="str">
        <f>UPPER(Table3[[#This Row],[Full Name (NEW)]])</f>
        <v>SCOTTSDALE STREET LIGHTING IMPROVEMENT DISTRICT 8209-339</v>
      </c>
      <c r="I1240" s="110"/>
      <c r="J1240" s="118"/>
      <c r="K1240" s="75" t="s">
        <v>11581</v>
      </c>
      <c r="L1240" s="75"/>
      <c r="M1240" s="75"/>
      <c r="N1240" s="75"/>
      <c r="O1240" s="75"/>
    </row>
    <row r="1241" spans="1:15" ht="12" outlineLevel="1" x14ac:dyDescent="0.2">
      <c r="A1241" s="111">
        <v>7138</v>
      </c>
      <c r="B1241" s="111"/>
      <c r="C1241" s="110"/>
      <c r="D1241" s="110"/>
      <c r="E1241" s="110"/>
      <c r="F1241" s="110" t="s">
        <v>3814</v>
      </c>
      <c r="G1241" s="110" t="str">
        <f t="shared" si="17"/>
        <v>Scottsdale Street Lighting Improvement District 8210-359</v>
      </c>
      <c r="H1241" s="110" t="str">
        <f>UPPER(Table3[[#This Row],[Full Name (NEW)]])</f>
        <v>SCOTTSDALE STREET LIGHTING IMPROVEMENT DISTRICT 8210-359</v>
      </c>
      <c r="I1241" s="110"/>
      <c r="J1241" s="118"/>
      <c r="K1241" s="75" t="s">
        <v>11581</v>
      </c>
      <c r="L1241" s="75"/>
      <c r="M1241" s="75"/>
      <c r="N1241" s="75"/>
      <c r="O1241" s="75"/>
    </row>
    <row r="1242" spans="1:15" ht="12" outlineLevel="1" x14ac:dyDescent="0.2">
      <c r="A1242" s="111">
        <v>7139</v>
      </c>
      <c r="B1242" s="111"/>
      <c r="C1242" s="110"/>
      <c r="D1242" s="110"/>
      <c r="E1242" s="110"/>
      <c r="F1242" s="110" t="s">
        <v>3830</v>
      </c>
      <c r="G1242" s="110" t="str">
        <f t="shared" si="17"/>
        <v>Scottsdale Street Lighting Improvement District 8210-360</v>
      </c>
      <c r="H1242" s="110" t="str">
        <f>UPPER(Table3[[#This Row],[Full Name (NEW)]])</f>
        <v>SCOTTSDALE STREET LIGHTING IMPROVEMENT DISTRICT 8210-360</v>
      </c>
      <c r="I1242" s="110"/>
      <c r="J1242" s="118"/>
      <c r="K1242" s="75" t="s">
        <v>11581</v>
      </c>
      <c r="L1242" s="75"/>
      <c r="M1242" s="75"/>
      <c r="N1242" s="75"/>
      <c r="O1242" s="75"/>
    </row>
    <row r="1243" spans="1:15" ht="12" outlineLevel="1" x14ac:dyDescent="0.2">
      <c r="A1243" s="111">
        <v>7140</v>
      </c>
      <c r="B1243" s="111"/>
      <c r="C1243" s="110"/>
      <c r="D1243" s="110"/>
      <c r="E1243" s="110"/>
      <c r="F1243" s="110" t="s">
        <v>3778</v>
      </c>
      <c r="G1243" s="110" t="str">
        <f t="shared" si="17"/>
        <v>Scottsdale Street Lighting Improvement District 8301-362</v>
      </c>
      <c r="H1243" s="110" t="str">
        <f>UPPER(Table3[[#This Row],[Full Name (NEW)]])</f>
        <v>SCOTTSDALE STREET LIGHTING IMPROVEMENT DISTRICT 8301-362</v>
      </c>
      <c r="I1243" s="110"/>
      <c r="J1243" s="118"/>
      <c r="K1243" s="75" t="s">
        <v>11581</v>
      </c>
      <c r="L1243" s="75"/>
      <c r="M1243" s="75"/>
      <c r="N1243" s="75"/>
      <c r="O1243" s="75"/>
    </row>
    <row r="1244" spans="1:15" ht="12" outlineLevel="1" x14ac:dyDescent="0.2">
      <c r="A1244" s="111">
        <v>7141</v>
      </c>
      <c r="B1244" s="111"/>
      <c r="C1244" s="110"/>
      <c r="D1244" s="110"/>
      <c r="E1244" s="110"/>
      <c r="F1244" s="110" t="s">
        <v>4316</v>
      </c>
      <c r="G1244" s="110" t="str">
        <f t="shared" si="17"/>
        <v>Scottsdale Street Lighting Improvement District 8301-368</v>
      </c>
      <c r="H1244" s="110" t="str">
        <f>UPPER(Table3[[#This Row],[Full Name (NEW)]])</f>
        <v>SCOTTSDALE STREET LIGHTING IMPROVEMENT DISTRICT 8301-368</v>
      </c>
      <c r="I1244" s="110"/>
      <c r="J1244" s="118"/>
      <c r="K1244" s="75" t="s">
        <v>11581</v>
      </c>
      <c r="L1244" s="75"/>
      <c r="M1244" s="75"/>
      <c r="N1244" s="75"/>
      <c r="O1244" s="75"/>
    </row>
    <row r="1245" spans="1:15" ht="12" outlineLevel="1" x14ac:dyDescent="0.2">
      <c r="A1245" s="111">
        <v>7142</v>
      </c>
      <c r="B1245" s="111"/>
      <c r="C1245" s="110"/>
      <c r="D1245" s="110"/>
      <c r="E1245" s="110"/>
      <c r="F1245" s="110" t="s">
        <v>3818</v>
      </c>
      <c r="G1245" s="110" t="str">
        <f t="shared" si="17"/>
        <v>Scottsdale Street Lighting Improvement District 8301-369</v>
      </c>
      <c r="H1245" s="110" t="str">
        <f>UPPER(Table3[[#This Row],[Full Name (NEW)]])</f>
        <v>SCOTTSDALE STREET LIGHTING IMPROVEMENT DISTRICT 8301-369</v>
      </c>
      <c r="I1245" s="110"/>
      <c r="J1245" s="118"/>
      <c r="K1245" s="75" t="s">
        <v>11581</v>
      </c>
      <c r="L1245" s="75"/>
      <c r="M1245" s="75"/>
      <c r="N1245" s="75"/>
      <c r="O1245" s="75"/>
    </row>
    <row r="1246" spans="1:15" ht="12" outlineLevel="1" x14ac:dyDescent="0.2">
      <c r="A1246" s="111">
        <v>7143</v>
      </c>
      <c r="B1246" s="111"/>
      <c r="C1246" s="110"/>
      <c r="D1246" s="110"/>
      <c r="E1246" s="110"/>
      <c r="F1246" s="110" t="s">
        <v>3790</v>
      </c>
      <c r="G1246" s="110" t="str">
        <f t="shared" si="17"/>
        <v>Scottsdale Street Lighting Improvement District 8303-370</v>
      </c>
      <c r="H1246" s="110" t="str">
        <f>UPPER(Table3[[#This Row],[Full Name (NEW)]])</f>
        <v>SCOTTSDALE STREET LIGHTING IMPROVEMENT DISTRICT 8303-370</v>
      </c>
      <c r="I1246" s="110"/>
      <c r="J1246" s="118"/>
      <c r="K1246" s="75" t="s">
        <v>11581</v>
      </c>
      <c r="L1246" s="75"/>
      <c r="M1246" s="75"/>
      <c r="N1246" s="75"/>
      <c r="O1246" s="75"/>
    </row>
    <row r="1247" spans="1:15" ht="12" outlineLevel="1" x14ac:dyDescent="0.2">
      <c r="A1247" s="111">
        <v>7144</v>
      </c>
      <c r="B1247" s="111"/>
      <c r="C1247" s="110"/>
      <c r="D1247" s="110"/>
      <c r="E1247" s="110"/>
      <c r="F1247" s="110" t="s">
        <v>3849</v>
      </c>
      <c r="G1247" s="110" t="str">
        <f t="shared" si="17"/>
        <v>Scottsdale Street Lighting Improvement District 8307-372</v>
      </c>
      <c r="H1247" s="110" t="str">
        <f>UPPER(Table3[[#This Row],[Full Name (NEW)]])</f>
        <v>SCOTTSDALE STREET LIGHTING IMPROVEMENT DISTRICT 8307-372</v>
      </c>
      <c r="I1247" s="110"/>
      <c r="J1247" s="118"/>
      <c r="K1247" s="75" t="s">
        <v>11581</v>
      </c>
      <c r="L1247" s="75"/>
      <c r="M1247" s="75"/>
      <c r="N1247" s="75"/>
      <c r="O1247" s="75"/>
    </row>
    <row r="1248" spans="1:15" ht="12" outlineLevel="1" x14ac:dyDescent="0.2">
      <c r="A1248" s="111">
        <v>7145</v>
      </c>
      <c r="B1248" s="111"/>
      <c r="C1248" s="110"/>
      <c r="D1248" s="110"/>
      <c r="E1248" s="110"/>
      <c r="F1248" s="110" t="s">
        <v>4044</v>
      </c>
      <c r="G1248" s="110" t="str">
        <f t="shared" si="17"/>
        <v>Scottsdale Street Lighting Improvement District 8308-374</v>
      </c>
      <c r="H1248" s="110" t="str">
        <f>UPPER(Table3[[#This Row],[Full Name (NEW)]])</f>
        <v>SCOTTSDALE STREET LIGHTING IMPROVEMENT DISTRICT 8308-374</v>
      </c>
      <c r="I1248" s="110"/>
      <c r="J1248" s="118"/>
      <c r="K1248" s="75" t="s">
        <v>11581</v>
      </c>
      <c r="L1248" s="75"/>
      <c r="M1248" s="75"/>
      <c r="N1248" s="75"/>
      <c r="O1248" s="75"/>
    </row>
    <row r="1249" spans="1:15" ht="12" outlineLevel="1" x14ac:dyDescent="0.2">
      <c r="A1249" s="111">
        <v>7146</v>
      </c>
      <c r="B1249" s="111"/>
      <c r="C1249" s="110"/>
      <c r="D1249" s="110"/>
      <c r="E1249" s="110"/>
      <c r="F1249" s="110" t="s">
        <v>3885</v>
      </c>
      <c r="G1249" s="110" t="str">
        <f t="shared" si="17"/>
        <v>Scottsdale Street Lighting Improvement District 8312-377</v>
      </c>
      <c r="H1249" s="110" t="str">
        <f>UPPER(Table3[[#This Row],[Full Name (NEW)]])</f>
        <v>SCOTTSDALE STREET LIGHTING IMPROVEMENT DISTRICT 8312-377</v>
      </c>
      <c r="I1249" s="110"/>
      <c r="J1249" s="118"/>
      <c r="K1249" s="75" t="s">
        <v>11581</v>
      </c>
      <c r="L1249" s="75"/>
      <c r="M1249" s="75"/>
      <c r="N1249" s="75"/>
      <c r="O1249" s="75"/>
    </row>
    <row r="1250" spans="1:15" ht="12" outlineLevel="1" x14ac:dyDescent="0.2">
      <c r="A1250" s="111">
        <v>7147</v>
      </c>
      <c r="B1250" s="111"/>
      <c r="C1250" s="110"/>
      <c r="D1250" s="110"/>
      <c r="E1250" s="110"/>
      <c r="F1250" s="110" t="s">
        <v>3889</v>
      </c>
      <c r="G1250" s="110" t="str">
        <f t="shared" si="17"/>
        <v>Scottsdale Street Lighting Improvement District 8312-379</v>
      </c>
      <c r="H1250" s="110" t="str">
        <f>UPPER(Table3[[#This Row],[Full Name (NEW)]])</f>
        <v>SCOTTSDALE STREET LIGHTING IMPROVEMENT DISTRICT 8312-379</v>
      </c>
      <c r="I1250" s="110"/>
      <c r="J1250" s="118"/>
      <c r="K1250" s="75" t="s">
        <v>11581</v>
      </c>
      <c r="L1250" s="75"/>
      <c r="M1250" s="75"/>
      <c r="N1250" s="75"/>
      <c r="O1250" s="75"/>
    </row>
    <row r="1251" spans="1:15" ht="12" outlineLevel="1" x14ac:dyDescent="0.2">
      <c r="A1251" s="111">
        <v>7148</v>
      </c>
      <c r="B1251" s="111"/>
      <c r="C1251" s="110"/>
      <c r="D1251" s="110"/>
      <c r="E1251" s="110"/>
      <c r="F1251" s="110" t="s">
        <v>4763</v>
      </c>
      <c r="G1251" s="110" t="str">
        <f t="shared" si="17"/>
        <v>Scottsdale Street Lighting Improvement District 8402-381</v>
      </c>
      <c r="H1251" s="110" t="str">
        <f>UPPER(Table3[[#This Row],[Full Name (NEW)]])</f>
        <v>SCOTTSDALE STREET LIGHTING IMPROVEMENT DISTRICT 8402-381</v>
      </c>
      <c r="I1251" s="110"/>
      <c r="J1251" s="118"/>
      <c r="K1251" s="75" t="s">
        <v>11581</v>
      </c>
      <c r="L1251" s="75"/>
      <c r="M1251" s="75"/>
      <c r="N1251" s="75"/>
      <c r="O1251" s="75"/>
    </row>
    <row r="1252" spans="1:15" ht="12" outlineLevel="1" x14ac:dyDescent="0.2">
      <c r="A1252" s="111">
        <v>7149</v>
      </c>
      <c r="B1252" s="111"/>
      <c r="C1252" s="110"/>
      <c r="D1252" s="110"/>
      <c r="E1252" s="110"/>
      <c r="F1252" s="110" t="s">
        <v>3897</v>
      </c>
      <c r="G1252" s="110" t="str">
        <f t="shared" si="17"/>
        <v>Scottsdale Street Lighting Improvement District 8405-383</v>
      </c>
      <c r="H1252" s="110" t="str">
        <f>UPPER(Table3[[#This Row],[Full Name (NEW)]])</f>
        <v>SCOTTSDALE STREET LIGHTING IMPROVEMENT DISTRICT 8405-383</v>
      </c>
      <c r="I1252" s="110"/>
      <c r="J1252" s="118"/>
      <c r="K1252" s="75" t="s">
        <v>11581</v>
      </c>
      <c r="L1252" s="75"/>
      <c r="M1252" s="75"/>
      <c r="N1252" s="75"/>
      <c r="O1252" s="75"/>
    </row>
    <row r="1253" spans="1:15" ht="12" outlineLevel="1" x14ac:dyDescent="0.2">
      <c r="A1253" s="111">
        <v>7150</v>
      </c>
      <c r="B1253" s="111"/>
      <c r="C1253" s="110"/>
      <c r="D1253" s="110"/>
      <c r="E1253" s="110"/>
      <c r="F1253" s="110" t="s">
        <v>3945</v>
      </c>
      <c r="G1253" s="110" t="str">
        <f t="shared" si="17"/>
        <v>Scottsdale Street Lighting Improvement District 8406-384</v>
      </c>
      <c r="H1253" s="110" t="str">
        <f>UPPER(Table3[[#This Row],[Full Name (NEW)]])</f>
        <v>SCOTTSDALE STREET LIGHTING IMPROVEMENT DISTRICT 8406-384</v>
      </c>
      <c r="I1253" s="110"/>
      <c r="J1253" s="118"/>
      <c r="K1253" s="75" t="s">
        <v>11581</v>
      </c>
      <c r="L1253" s="75"/>
      <c r="M1253" s="75"/>
      <c r="N1253" s="75"/>
      <c r="O1253" s="75"/>
    </row>
    <row r="1254" spans="1:15" ht="12" outlineLevel="1" x14ac:dyDescent="0.2">
      <c r="A1254" s="111">
        <v>7151</v>
      </c>
      <c r="B1254" s="111"/>
      <c r="C1254" s="110"/>
      <c r="D1254" s="110"/>
      <c r="E1254" s="110"/>
      <c r="F1254" s="110" t="s">
        <v>4040</v>
      </c>
      <c r="G1254" s="110" t="str">
        <f t="shared" si="17"/>
        <v>Scottsdale Street Lighting Improvement District 8407-385</v>
      </c>
      <c r="H1254" s="110" t="str">
        <f>UPPER(Table3[[#This Row],[Full Name (NEW)]])</f>
        <v>SCOTTSDALE STREET LIGHTING IMPROVEMENT DISTRICT 8407-385</v>
      </c>
      <c r="I1254" s="110"/>
      <c r="J1254" s="118"/>
      <c r="K1254" s="75" t="s">
        <v>11581</v>
      </c>
      <c r="L1254" s="75"/>
      <c r="M1254" s="75"/>
      <c r="N1254" s="75"/>
      <c r="O1254" s="75"/>
    </row>
    <row r="1255" spans="1:15" ht="12" outlineLevel="1" x14ac:dyDescent="0.2">
      <c r="A1255" s="111">
        <v>7152</v>
      </c>
      <c r="B1255" s="111"/>
      <c r="C1255" s="110"/>
      <c r="D1255" s="110"/>
      <c r="E1255" s="110"/>
      <c r="F1255" s="110" t="s">
        <v>3933</v>
      </c>
      <c r="G1255" s="110" t="str">
        <f t="shared" si="17"/>
        <v>Scottsdale Street Lighting Improvement District 8501-387</v>
      </c>
      <c r="H1255" s="110" t="str">
        <f>UPPER(Table3[[#This Row],[Full Name (NEW)]])</f>
        <v>SCOTTSDALE STREET LIGHTING IMPROVEMENT DISTRICT 8501-387</v>
      </c>
      <c r="I1255" s="110"/>
      <c r="J1255" s="118"/>
      <c r="K1255" s="75" t="s">
        <v>11581</v>
      </c>
      <c r="L1255" s="75"/>
      <c r="M1255" s="75"/>
      <c r="N1255" s="75"/>
      <c r="O1255" s="75"/>
    </row>
    <row r="1256" spans="1:15" ht="12" outlineLevel="1" x14ac:dyDescent="0.2">
      <c r="A1256" s="111">
        <v>7153</v>
      </c>
      <c r="B1256" s="111"/>
      <c r="C1256" s="110"/>
      <c r="D1256" s="110"/>
      <c r="E1256" s="110"/>
      <c r="F1256" s="110" t="s">
        <v>3941</v>
      </c>
      <c r="G1256" s="110" t="str">
        <f t="shared" si="17"/>
        <v>Scottsdale Street Lighting Improvement District 8501-388</v>
      </c>
      <c r="H1256" s="110" t="str">
        <f>UPPER(Table3[[#This Row],[Full Name (NEW)]])</f>
        <v>SCOTTSDALE STREET LIGHTING IMPROVEMENT DISTRICT 8501-388</v>
      </c>
      <c r="I1256" s="110"/>
      <c r="J1256" s="118"/>
      <c r="K1256" s="75" t="s">
        <v>11581</v>
      </c>
      <c r="L1256" s="75"/>
      <c r="M1256" s="75"/>
      <c r="N1256" s="75"/>
      <c r="O1256" s="75"/>
    </row>
    <row r="1257" spans="1:15" ht="12" outlineLevel="1" x14ac:dyDescent="0.2">
      <c r="A1257" s="111">
        <v>7154</v>
      </c>
      <c r="B1257" s="111"/>
      <c r="C1257" s="110"/>
      <c r="D1257" s="110"/>
      <c r="E1257" s="110"/>
      <c r="F1257" s="110" t="s">
        <v>3937</v>
      </c>
      <c r="G1257" s="110" t="str">
        <f t="shared" si="17"/>
        <v>Scottsdale Street Lighting Improvement District 8502-389</v>
      </c>
      <c r="H1257" s="110" t="str">
        <f>UPPER(Table3[[#This Row],[Full Name (NEW)]])</f>
        <v>SCOTTSDALE STREET LIGHTING IMPROVEMENT DISTRICT 8502-389</v>
      </c>
      <c r="I1257" s="110"/>
      <c r="J1257" s="118"/>
      <c r="K1257" s="75" t="s">
        <v>11581</v>
      </c>
      <c r="L1257" s="75"/>
      <c r="M1257" s="75"/>
      <c r="N1257" s="75"/>
      <c r="O1257" s="75"/>
    </row>
    <row r="1258" spans="1:15" ht="12" outlineLevel="1" x14ac:dyDescent="0.2">
      <c r="A1258" s="111">
        <v>7155</v>
      </c>
      <c r="B1258" s="111"/>
      <c r="C1258" s="110"/>
      <c r="D1258" s="110"/>
      <c r="E1258" s="110"/>
      <c r="F1258" s="110" t="s">
        <v>3929</v>
      </c>
      <c r="G1258" s="110" t="str">
        <f t="shared" si="17"/>
        <v>Scottsdale Street Lighting Improvement District 8502-390</v>
      </c>
      <c r="H1258" s="110" t="str">
        <f>UPPER(Table3[[#This Row],[Full Name (NEW)]])</f>
        <v>SCOTTSDALE STREET LIGHTING IMPROVEMENT DISTRICT 8502-390</v>
      </c>
      <c r="I1258" s="110"/>
      <c r="J1258" s="118"/>
      <c r="K1258" s="75" t="s">
        <v>11581</v>
      </c>
      <c r="L1258" s="75"/>
      <c r="M1258" s="75"/>
      <c r="N1258" s="75"/>
      <c r="O1258" s="75"/>
    </row>
    <row r="1259" spans="1:15" ht="12" outlineLevel="1" x14ac:dyDescent="0.2">
      <c r="A1259" s="111">
        <v>7156</v>
      </c>
      <c r="B1259" s="111"/>
      <c r="C1259" s="110"/>
      <c r="D1259" s="110"/>
      <c r="E1259" s="110"/>
      <c r="F1259" s="110" t="s">
        <v>4016</v>
      </c>
      <c r="G1259" s="110" t="str">
        <f t="shared" si="17"/>
        <v>Scottsdale Street Lighting Improvement District 8504-391</v>
      </c>
      <c r="H1259" s="110" t="str">
        <f>UPPER(Table3[[#This Row],[Full Name (NEW)]])</f>
        <v>SCOTTSDALE STREET LIGHTING IMPROVEMENT DISTRICT 8504-391</v>
      </c>
      <c r="I1259" s="110"/>
      <c r="J1259" s="118"/>
      <c r="K1259" s="75" t="s">
        <v>11581</v>
      </c>
      <c r="L1259" s="75"/>
      <c r="M1259" s="75"/>
      <c r="N1259" s="75"/>
      <c r="O1259" s="75"/>
    </row>
    <row r="1260" spans="1:15" ht="12" outlineLevel="1" x14ac:dyDescent="0.2">
      <c r="A1260" s="111">
        <v>7157</v>
      </c>
      <c r="B1260" s="111"/>
      <c r="C1260" s="110"/>
      <c r="D1260" s="110"/>
      <c r="E1260" s="110"/>
      <c r="F1260" s="110" t="s">
        <v>4020</v>
      </c>
      <c r="G1260" s="110" t="str">
        <f t="shared" si="17"/>
        <v>Scottsdale Street Lighting Improvement District 8504-392</v>
      </c>
      <c r="H1260" s="110" t="str">
        <f>UPPER(Table3[[#This Row],[Full Name (NEW)]])</f>
        <v>SCOTTSDALE STREET LIGHTING IMPROVEMENT DISTRICT 8504-392</v>
      </c>
      <c r="I1260" s="110"/>
      <c r="J1260" s="118"/>
      <c r="K1260" s="75" t="s">
        <v>11581</v>
      </c>
      <c r="L1260" s="75"/>
      <c r="M1260" s="75"/>
      <c r="N1260" s="75"/>
      <c r="O1260" s="75"/>
    </row>
    <row r="1261" spans="1:15" ht="12" outlineLevel="1" x14ac:dyDescent="0.2">
      <c r="A1261" s="111">
        <v>7158</v>
      </c>
      <c r="B1261" s="111"/>
      <c r="C1261" s="110"/>
      <c r="D1261" s="110"/>
      <c r="E1261" s="110"/>
      <c r="F1261" s="110" t="s">
        <v>4032</v>
      </c>
      <c r="G1261" s="110" t="str">
        <f t="shared" si="17"/>
        <v>Scottsdale Street Lighting Improvement District 8506-394</v>
      </c>
      <c r="H1261" s="110" t="str">
        <f>UPPER(Table3[[#This Row],[Full Name (NEW)]])</f>
        <v>SCOTTSDALE STREET LIGHTING IMPROVEMENT DISTRICT 8506-394</v>
      </c>
      <c r="I1261" s="110"/>
      <c r="J1261" s="118"/>
      <c r="K1261" s="75" t="s">
        <v>11581</v>
      </c>
      <c r="L1261" s="75"/>
      <c r="M1261" s="75"/>
      <c r="N1261" s="75"/>
      <c r="O1261" s="75"/>
    </row>
    <row r="1262" spans="1:15" ht="12" outlineLevel="1" x14ac:dyDescent="0.2">
      <c r="A1262" s="111">
        <v>7159</v>
      </c>
      <c r="B1262" s="111"/>
      <c r="C1262" s="110"/>
      <c r="D1262" s="110"/>
      <c r="E1262" s="110"/>
      <c r="F1262" s="110" t="s">
        <v>4028</v>
      </c>
      <c r="G1262" s="110" t="str">
        <f t="shared" si="17"/>
        <v>Scottsdale Street Lighting Improvement District 8508-395</v>
      </c>
      <c r="H1262" s="110" t="str">
        <f>UPPER(Table3[[#This Row],[Full Name (NEW)]])</f>
        <v>SCOTTSDALE STREET LIGHTING IMPROVEMENT DISTRICT 8508-395</v>
      </c>
      <c r="I1262" s="110"/>
      <c r="J1262" s="118"/>
      <c r="K1262" s="75" t="s">
        <v>11581</v>
      </c>
      <c r="L1262" s="75"/>
      <c r="M1262" s="75"/>
      <c r="N1262" s="75"/>
      <c r="O1262" s="75"/>
    </row>
    <row r="1263" spans="1:15" ht="12" outlineLevel="1" x14ac:dyDescent="0.2">
      <c r="A1263" s="111">
        <v>7160</v>
      </c>
      <c r="B1263" s="111"/>
      <c r="C1263" s="110"/>
      <c r="D1263" s="110"/>
      <c r="E1263" s="110"/>
      <c r="F1263" s="110" t="s">
        <v>4100</v>
      </c>
      <c r="G1263" s="110" t="str">
        <f t="shared" si="17"/>
        <v>Scottsdale Street Lighting Improvement District 8509-396</v>
      </c>
      <c r="H1263" s="110" t="str">
        <f>UPPER(Table3[[#This Row],[Full Name (NEW)]])</f>
        <v>SCOTTSDALE STREET LIGHTING IMPROVEMENT DISTRICT 8509-396</v>
      </c>
      <c r="I1263" s="110"/>
      <c r="J1263" s="118"/>
      <c r="K1263" s="75" t="s">
        <v>11581</v>
      </c>
      <c r="L1263" s="75"/>
      <c r="M1263" s="75"/>
      <c r="N1263" s="75"/>
      <c r="O1263" s="75"/>
    </row>
    <row r="1264" spans="1:15" ht="12" outlineLevel="1" x14ac:dyDescent="0.2">
      <c r="A1264" s="111">
        <v>7161</v>
      </c>
      <c r="B1264" s="111"/>
      <c r="C1264" s="110"/>
      <c r="D1264" s="110"/>
      <c r="E1264" s="110"/>
      <c r="F1264" s="110" t="s">
        <v>4036</v>
      </c>
      <c r="G1264" s="110" t="str">
        <f t="shared" si="17"/>
        <v>Scottsdale Street Lighting Improvement District 8509-397</v>
      </c>
      <c r="H1264" s="110" t="str">
        <f>UPPER(Table3[[#This Row],[Full Name (NEW)]])</f>
        <v>SCOTTSDALE STREET LIGHTING IMPROVEMENT DISTRICT 8509-397</v>
      </c>
      <c r="I1264" s="110"/>
      <c r="J1264" s="118"/>
      <c r="K1264" s="75" t="s">
        <v>11581</v>
      </c>
      <c r="L1264" s="75"/>
      <c r="M1264" s="75"/>
      <c r="N1264" s="75"/>
      <c r="O1264" s="75"/>
    </row>
    <row r="1265" spans="1:15" ht="12" outlineLevel="1" x14ac:dyDescent="0.2">
      <c r="A1265" s="111">
        <v>7162</v>
      </c>
      <c r="B1265" s="111"/>
      <c r="C1265" s="110"/>
      <c r="D1265" s="110"/>
      <c r="E1265" s="110"/>
      <c r="F1265" s="110" t="s">
        <v>4096</v>
      </c>
      <c r="G1265" s="110" t="str">
        <f t="shared" si="17"/>
        <v>Scottsdale Street Lighting Improvement District 8510-399</v>
      </c>
      <c r="H1265" s="110" t="str">
        <f>UPPER(Table3[[#This Row],[Full Name (NEW)]])</f>
        <v>SCOTTSDALE STREET LIGHTING IMPROVEMENT DISTRICT 8510-399</v>
      </c>
      <c r="I1265" s="110"/>
      <c r="J1265" s="118"/>
      <c r="K1265" s="75" t="s">
        <v>11581</v>
      </c>
      <c r="L1265" s="75"/>
      <c r="M1265" s="75"/>
      <c r="N1265" s="75"/>
      <c r="O1265" s="75"/>
    </row>
    <row r="1266" spans="1:15" ht="12" outlineLevel="1" x14ac:dyDescent="0.2">
      <c r="A1266" s="111">
        <v>7163</v>
      </c>
      <c r="B1266" s="111"/>
      <c r="C1266" s="110"/>
      <c r="D1266" s="110"/>
      <c r="E1266" s="110"/>
      <c r="F1266" s="110" t="s">
        <v>4104</v>
      </c>
      <c r="G1266" s="110" t="str">
        <f t="shared" si="17"/>
        <v>Scottsdale Street Lighting Improvement District 8510-400</v>
      </c>
      <c r="H1266" s="110" t="str">
        <f>UPPER(Table3[[#This Row],[Full Name (NEW)]])</f>
        <v>SCOTTSDALE STREET LIGHTING IMPROVEMENT DISTRICT 8510-400</v>
      </c>
      <c r="I1266" s="110"/>
      <c r="J1266" s="118"/>
      <c r="K1266" s="75" t="s">
        <v>11581</v>
      </c>
      <c r="L1266" s="75"/>
      <c r="M1266" s="75"/>
      <c r="N1266" s="75"/>
      <c r="O1266" s="75"/>
    </row>
    <row r="1267" spans="1:15" ht="12" outlineLevel="1" x14ac:dyDescent="0.2">
      <c r="A1267" s="111">
        <v>7164</v>
      </c>
      <c r="B1267" s="111"/>
      <c r="C1267" s="110"/>
      <c r="D1267" s="110"/>
      <c r="E1267" s="110"/>
      <c r="F1267" s="110" t="s">
        <v>4128</v>
      </c>
      <c r="G1267" s="110" t="str">
        <f t="shared" si="17"/>
        <v>Scottsdale Street Lighting Improvement District 8510-401</v>
      </c>
      <c r="H1267" s="110" t="str">
        <f>UPPER(Table3[[#This Row],[Full Name (NEW)]])</f>
        <v>SCOTTSDALE STREET LIGHTING IMPROVEMENT DISTRICT 8510-401</v>
      </c>
      <c r="I1267" s="110"/>
      <c r="J1267" s="118"/>
      <c r="K1267" s="75" t="s">
        <v>11581</v>
      </c>
      <c r="L1267" s="75"/>
      <c r="M1267" s="75"/>
      <c r="N1267" s="75"/>
      <c r="O1267" s="75"/>
    </row>
    <row r="1268" spans="1:15" ht="12" outlineLevel="1" x14ac:dyDescent="0.2">
      <c r="A1268" s="111">
        <v>7165</v>
      </c>
      <c r="B1268" s="111"/>
      <c r="C1268" s="110"/>
      <c r="D1268" s="110"/>
      <c r="E1268" s="110"/>
      <c r="F1268" s="110" t="s">
        <v>4132</v>
      </c>
      <c r="G1268" s="110" t="str">
        <f t="shared" si="17"/>
        <v>Scottsdale Street Lighting Improvement District 8511-402</v>
      </c>
      <c r="H1268" s="110" t="str">
        <f>UPPER(Table3[[#This Row],[Full Name (NEW)]])</f>
        <v>SCOTTSDALE STREET LIGHTING IMPROVEMENT DISTRICT 8511-402</v>
      </c>
      <c r="I1268" s="110"/>
      <c r="J1268" s="118"/>
      <c r="K1268" s="75" t="s">
        <v>11581</v>
      </c>
      <c r="L1268" s="75"/>
      <c r="M1268" s="75"/>
      <c r="N1268" s="75"/>
      <c r="O1268" s="75"/>
    </row>
    <row r="1269" spans="1:15" ht="12" outlineLevel="1" x14ac:dyDescent="0.2">
      <c r="A1269" s="111">
        <v>7166</v>
      </c>
      <c r="B1269" s="111"/>
      <c r="C1269" s="110"/>
      <c r="D1269" s="110"/>
      <c r="E1269" s="110"/>
      <c r="F1269" s="110" t="s">
        <v>4116</v>
      </c>
      <c r="G1269" s="110" t="str">
        <f t="shared" si="17"/>
        <v>Scottsdale Street Lighting Improvement District 8512-403</v>
      </c>
      <c r="H1269" s="110" t="str">
        <f>UPPER(Table3[[#This Row],[Full Name (NEW)]])</f>
        <v>SCOTTSDALE STREET LIGHTING IMPROVEMENT DISTRICT 8512-403</v>
      </c>
      <c r="I1269" s="110"/>
      <c r="J1269" s="118"/>
      <c r="K1269" s="75" t="s">
        <v>11581</v>
      </c>
      <c r="L1269" s="75"/>
      <c r="M1269" s="75"/>
      <c r="N1269" s="75"/>
      <c r="O1269" s="75"/>
    </row>
    <row r="1270" spans="1:15" ht="12" outlineLevel="1" x14ac:dyDescent="0.2">
      <c r="A1270" s="111">
        <v>7167</v>
      </c>
      <c r="B1270" s="111"/>
      <c r="C1270" s="110"/>
      <c r="D1270" s="110"/>
      <c r="E1270" s="110"/>
      <c r="F1270" s="110" t="s">
        <v>4124</v>
      </c>
      <c r="G1270" s="110" t="str">
        <f t="shared" si="17"/>
        <v>Scottsdale Street Lighting Improvement District 8512-404</v>
      </c>
      <c r="H1270" s="110" t="str">
        <f>UPPER(Table3[[#This Row],[Full Name (NEW)]])</f>
        <v>SCOTTSDALE STREET LIGHTING IMPROVEMENT DISTRICT 8512-404</v>
      </c>
      <c r="I1270" s="110"/>
      <c r="J1270" s="118"/>
      <c r="K1270" s="75" t="s">
        <v>11581</v>
      </c>
      <c r="L1270" s="75"/>
      <c r="M1270" s="75"/>
      <c r="N1270" s="75"/>
      <c r="O1270" s="75"/>
    </row>
    <row r="1271" spans="1:15" ht="12" outlineLevel="1" x14ac:dyDescent="0.2">
      <c r="A1271" s="111">
        <v>7168</v>
      </c>
      <c r="B1271" s="111"/>
      <c r="C1271" s="110"/>
      <c r="D1271" s="110"/>
      <c r="E1271" s="110"/>
      <c r="F1271" s="110" t="s">
        <v>4136</v>
      </c>
      <c r="G1271" s="110" t="str">
        <f t="shared" si="17"/>
        <v>Scottsdale Street Lighting Improvement District 8512-405</v>
      </c>
      <c r="H1271" s="110" t="str">
        <f>UPPER(Table3[[#This Row],[Full Name (NEW)]])</f>
        <v>SCOTTSDALE STREET LIGHTING IMPROVEMENT DISTRICT 8512-405</v>
      </c>
      <c r="I1271" s="110"/>
      <c r="J1271" s="118"/>
      <c r="K1271" s="75" t="s">
        <v>11581</v>
      </c>
      <c r="L1271" s="75"/>
      <c r="M1271" s="75"/>
      <c r="N1271" s="75"/>
      <c r="O1271" s="75"/>
    </row>
    <row r="1272" spans="1:15" ht="12" outlineLevel="1" x14ac:dyDescent="0.2">
      <c r="A1272" s="111">
        <v>7169</v>
      </c>
      <c r="B1272" s="111"/>
      <c r="C1272" s="110"/>
      <c r="D1272" s="110"/>
      <c r="E1272" s="110"/>
      <c r="F1272" s="110" t="s">
        <v>4488</v>
      </c>
      <c r="G1272" s="110" t="str">
        <f t="shared" si="17"/>
        <v>Scottsdale Street Lighting Improvement District 8602-406</v>
      </c>
      <c r="H1272" s="110" t="str">
        <f>UPPER(Table3[[#This Row],[Full Name (NEW)]])</f>
        <v>SCOTTSDALE STREET LIGHTING IMPROVEMENT DISTRICT 8602-406</v>
      </c>
      <c r="I1272" s="110"/>
      <c r="J1272" s="118"/>
      <c r="K1272" s="75" t="s">
        <v>11581</v>
      </c>
      <c r="L1272" s="75"/>
      <c r="M1272" s="75"/>
      <c r="N1272" s="75"/>
      <c r="O1272" s="75"/>
    </row>
    <row r="1273" spans="1:15" ht="12" outlineLevel="1" x14ac:dyDescent="0.2">
      <c r="A1273" s="111">
        <v>7170</v>
      </c>
      <c r="B1273" s="111"/>
      <c r="C1273" s="110"/>
      <c r="D1273" s="110"/>
      <c r="E1273" s="110"/>
      <c r="F1273" s="110" t="s">
        <v>4108</v>
      </c>
      <c r="G1273" s="110" t="str">
        <f t="shared" si="17"/>
        <v>Scottsdale Street Lighting Improvement District 8602-407</v>
      </c>
      <c r="H1273" s="110" t="str">
        <f>UPPER(Table3[[#This Row],[Full Name (NEW)]])</f>
        <v>SCOTTSDALE STREET LIGHTING IMPROVEMENT DISTRICT 8602-407</v>
      </c>
      <c r="I1273" s="110"/>
      <c r="J1273" s="118"/>
      <c r="K1273" s="75" t="s">
        <v>11581</v>
      </c>
      <c r="L1273" s="75"/>
      <c r="M1273" s="75"/>
      <c r="N1273" s="75"/>
      <c r="O1273" s="75"/>
    </row>
    <row r="1274" spans="1:15" ht="12" outlineLevel="1" x14ac:dyDescent="0.2">
      <c r="A1274" s="111">
        <v>7171</v>
      </c>
      <c r="B1274" s="111"/>
      <c r="C1274" s="110"/>
      <c r="D1274" s="110"/>
      <c r="E1274" s="110"/>
      <c r="F1274" s="110" t="s">
        <v>4112</v>
      </c>
      <c r="G1274" s="110" t="str">
        <f t="shared" si="17"/>
        <v>Scottsdale Street Lighting Improvement District 8604-408</v>
      </c>
      <c r="H1274" s="110" t="str">
        <f>UPPER(Table3[[#This Row],[Full Name (NEW)]])</f>
        <v>SCOTTSDALE STREET LIGHTING IMPROVEMENT DISTRICT 8604-408</v>
      </c>
      <c r="I1274" s="110"/>
      <c r="J1274" s="118"/>
      <c r="K1274" s="75" t="s">
        <v>11581</v>
      </c>
      <c r="L1274" s="75"/>
      <c r="M1274" s="75"/>
      <c r="N1274" s="75"/>
      <c r="O1274" s="75"/>
    </row>
    <row r="1275" spans="1:15" ht="12" outlineLevel="1" x14ac:dyDescent="0.2">
      <c r="A1275" s="111">
        <v>7172</v>
      </c>
      <c r="B1275" s="111"/>
      <c r="C1275" s="110"/>
      <c r="D1275" s="110"/>
      <c r="E1275" s="110"/>
      <c r="F1275" s="110" t="s">
        <v>4120</v>
      </c>
      <c r="G1275" s="110" t="str">
        <f t="shared" si="17"/>
        <v>Scottsdale Street Lighting Improvement District 8604-409</v>
      </c>
      <c r="H1275" s="110" t="str">
        <f>UPPER(Table3[[#This Row],[Full Name (NEW)]])</f>
        <v>SCOTTSDALE STREET LIGHTING IMPROVEMENT DISTRICT 8604-409</v>
      </c>
      <c r="I1275" s="110"/>
      <c r="J1275" s="118"/>
      <c r="K1275" s="75" t="s">
        <v>11581</v>
      </c>
      <c r="L1275" s="75"/>
      <c r="M1275" s="75"/>
      <c r="N1275" s="75"/>
      <c r="O1275" s="75"/>
    </row>
    <row r="1276" spans="1:15" ht="12" outlineLevel="1" x14ac:dyDescent="0.2">
      <c r="A1276" s="111">
        <v>7173</v>
      </c>
      <c r="B1276" s="111"/>
      <c r="C1276" s="110"/>
      <c r="D1276" s="110"/>
      <c r="E1276" s="110"/>
      <c r="F1276" s="110" t="s">
        <v>4140</v>
      </c>
      <c r="G1276" s="110" t="str">
        <f t="shared" si="17"/>
        <v>Scottsdale Street Lighting Improvement District 8605-410</v>
      </c>
      <c r="H1276" s="110" t="str">
        <f>UPPER(Table3[[#This Row],[Full Name (NEW)]])</f>
        <v>SCOTTSDALE STREET LIGHTING IMPROVEMENT DISTRICT 8605-410</v>
      </c>
      <c r="I1276" s="110"/>
      <c r="J1276" s="118"/>
      <c r="K1276" s="75" t="s">
        <v>11581</v>
      </c>
      <c r="L1276" s="75"/>
      <c r="M1276" s="75"/>
      <c r="N1276" s="75"/>
      <c r="O1276" s="75"/>
    </row>
    <row r="1277" spans="1:15" ht="12" outlineLevel="1" x14ac:dyDescent="0.2">
      <c r="A1277" s="111">
        <v>7174</v>
      </c>
      <c r="B1277" s="111"/>
      <c r="C1277" s="110"/>
      <c r="D1277" s="110"/>
      <c r="E1277" s="110"/>
      <c r="F1277" s="110" t="s">
        <v>4144</v>
      </c>
      <c r="G1277" s="110" t="str">
        <f t="shared" si="17"/>
        <v>Scottsdale Street Lighting Improvement District 8605-411</v>
      </c>
      <c r="H1277" s="110" t="str">
        <f>UPPER(Table3[[#This Row],[Full Name (NEW)]])</f>
        <v>SCOTTSDALE STREET LIGHTING IMPROVEMENT DISTRICT 8605-411</v>
      </c>
      <c r="I1277" s="110"/>
      <c r="J1277" s="118"/>
      <c r="K1277" s="75" t="s">
        <v>11581</v>
      </c>
      <c r="L1277" s="75"/>
      <c r="M1277" s="75"/>
      <c r="N1277" s="75"/>
      <c r="O1277" s="75"/>
    </row>
    <row r="1278" spans="1:15" ht="12" outlineLevel="1" x14ac:dyDescent="0.2">
      <c r="A1278" s="111">
        <v>7175</v>
      </c>
      <c r="B1278" s="111"/>
      <c r="C1278" s="110"/>
      <c r="D1278" s="110"/>
      <c r="E1278" s="110"/>
      <c r="F1278" s="110" t="s">
        <v>4384</v>
      </c>
      <c r="G1278" s="110" t="str">
        <f t="shared" si="17"/>
        <v>Scottsdale Street Lighting Improvement District 8606-412</v>
      </c>
      <c r="H1278" s="110" t="str">
        <f>UPPER(Table3[[#This Row],[Full Name (NEW)]])</f>
        <v>SCOTTSDALE STREET LIGHTING IMPROVEMENT DISTRICT 8606-412</v>
      </c>
      <c r="I1278" s="110"/>
      <c r="J1278" s="118"/>
      <c r="K1278" s="75" t="s">
        <v>11581</v>
      </c>
      <c r="L1278" s="75"/>
      <c r="M1278" s="75"/>
      <c r="N1278" s="75"/>
      <c r="O1278" s="75"/>
    </row>
    <row r="1279" spans="1:15" ht="12" outlineLevel="1" x14ac:dyDescent="0.2">
      <c r="A1279" s="111">
        <v>7176</v>
      </c>
      <c r="B1279" s="111"/>
      <c r="C1279" s="110"/>
      <c r="D1279" s="110"/>
      <c r="E1279" s="110"/>
      <c r="F1279" s="110" t="s">
        <v>4148</v>
      </c>
      <c r="G1279" s="110" t="str">
        <f t="shared" si="17"/>
        <v>Scottsdale Street Lighting Improvement District 8607-413</v>
      </c>
      <c r="H1279" s="110" t="str">
        <f>UPPER(Table3[[#This Row],[Full Name (NEW)]])</f>
        <v>SCOTTSDALE STREET LIGHTING IMPROVEMENT DISTRICT 8607-413</v>
      </c>
      <c r="I1279" s="110"/>
      <c r="J1279" s="118"/>
      <c r="K1279" s="75" t="s">
        <v>11581</v>
      </c>
      <c r="L1279" s="75"/>
      <c r="M1279" s="75"/>
      <c r="N1279" s="75"/>
      <c r="O1279" s="75"/>
    </row>
    <row r="1280" spans="1:15" ht="12" outlineLevel="1" x14ac:dyDescent="0.2">
      <c r="A1280" s="111">
        <v>7177</v>
      </c>
      <c r="B1280" s="111"/>
      <c r="C1280" s="110"/>
      <c r="D1280" s="110"/>
      <c r="E1280" s="110"/>
      <c r="F1280" s="110" t="s">
        <v>4388</v>
      </c>
      <c r="G1280" s="110" t="str">
        <f t="shared" si="17"/>
        <v>Scottsdale Street Lighting Improvement District 8609-419</v>
      </c>
      <c r="H1280" s="110" t="str">
        <f>UPPER(Table3[[#This Row],[Full Name (NEW)]])</f>
        <v>SCOTTSDALE STREET LIGHTING IMPROVEMENT DISTRICT 8609-419</v>
      </c>
      <c r="I1280" s="110"/>
      <c r="J1280" s="118"/>
      <c r="K1280" s="75" t="s">
        <v>11581</v>
      </c>
      <c r="L1280" s="75"/>
      <c r="M1280" s="75"/>
      <c r="N1280" s="75"/>
      <c r="O1280" s="75"/>
    </row>
    <row r="1281" spans="1:15" ht="12" outlineLevel="1" x14ac:dyDescent="0.2">
      <c r="A1281" s="111">
        <v>7178</v>
      </c>
      <c r="B1281" s="111"/>
      <c r="C1281" s="110"/>
      <c r="D1281" s="110"/>
      <c r="E1281" s="110"/>
      <c r="F1281" s="110" t="s">
        <v>4380</v>
      </c>
      <c r="G1281" s="110" t="str">
        <f t="shared" si="17"/>
        <v>Scottsdale Street Lighting Improvement District 8609-420</v>
      </c>
      <c r="H1281" s="110" t="str">
        <f>UPPER(Table3[[#This Row],[Full Name (NEW)]])</f>
        <v>SCOTTSDALE STREET LIGHTING IMPROVEMENT DISTRICT 8609-420</v>
      </c>
      <c r="I1281" s="110"/>
      <c r="J1281" s="118"/>
      <c r="K1281" s="75" t="s">
        <v>11581</v>
      </c>
      <c r="L1281" s="75"/>
      <c r="M1281" s="75"/>
      <c r="N1281" s="75"/>
      <c r="O1281" s="75"/>
    </row>
    <row r="1282" spans="1:15" ht="12" outlineLevel="1" x14ac:dyDescent="0.2">
      <c r="A1282" s="111">
        <v>7179</v>
      </c>
      <c r="B1282" s="111"/>
      <c r="C1282" s="110"/>
      <c r="D1282" s="110"/>
      <c r="E1282" s="110"/>
      <c r="F1282" s="110" t="s">
        <v>4376</v>
      </c>
      <c r="G1282" s="110" t="str">
        <f t="shared" si="17"/>
        <v>Scottsdale Street Lighting Improvement District 8609-421</v>
      </c>
      <c r="H1282" s="110" t="str">
        <f>UPPER(Table3[[#This Row],[Full Name (NEW)]])</f>
        <v>SCOTTSDALE STREET LIGHTING IMPROVEMENT DISTRICT 8609-421</v>
      </c>
      <c r="I1282" s="110"/>
      <c r="J1282" s="118"/>
      <c r="K1282" s="75" t="s">
        <v>11581</v>
      </c>
      <c r="L1282" s="75"/>
      <c r="M1282" s="75"/>
      <c r="N1282" s="75"/>
      <c r="O1282" s="75"/>
    </row>
    <row r="1283" spans="1:15" ht="12" outlineLevel="1" x14ac:dyDescent="0.2">
      <c r="A1283" s="111">
        <v>7180</v>
      </c>
      <c r="B1283" s="111"/>
      <c r="C1283" s="110"/>
      <c r="D1283" s="110"/>
      <c r="E1283" s="110"/>
      <c r="F1283" s="110" t="s">
        <v>4392</v>
      </c>
      <c r="G1283" s="110" t="str">
        <f t="shared" si="17"/>
        <v>Scottsdale Street Lighting Improvement District 8609-423</v>
      </c>
      <c r="H1283" s="110" t="str">
        <f>UPPER(Table3[[#This Row],[Full Name (NEW)]])</f>
        <v>SCOTTSDALE STREET LIGHTING IMPROVEMENT DISTRICT 8609-423</v>
      </c>
      <c r="I1283" s="110"/>
      <c r="J1283" s="118"/>
      <c r="K1283" s="75" t="s">
        <v>11581</v>
      </c>
      <c r="L1283" s="75"/>
      <c r="M1283" s="75"/>
      <c r="N1283" s="75"/>
      <c r="O1283" s="75"/>
    </row>
    <row r="1284" spans="1:15" ht="12" outlineLevel="1" x14ac:dyDescent="0.2">
      <c r="A1284" s="111">
        <v>7181</v>
      </c>
      <c r="B1284" s="111"/>
      <c r="C1284" s="110"/>
      <c r="D1284" s="110"/>
      <c r="E1284" s="110"/>
      <c r="F1284" s="110" t="s">
        <v>4484</v>
      </c>
      <c r="G1284" s="110" t="str">
        <f t="shared" si="17"/>
        <v>Scottsdale Street Lighting Improvement District 8703-429</v>
      </c>
      <c r="H1284" s="110" t="str">
        <f>UPPER(Table3[[#This Row],[Full Name (NEW)]])</f>
        <v>SCOTTSDALE STREET LIGHTING IMPROVEMENT DISTRICT 8703-429</v>
      </c>
      <c r="I1284" s="110"/>
      <c r="J1284" s="118"/>
      <c r="K1284" s="75" t="s">
        <v>11581</v>
      </c>
      <c r="L1284" s="75"/>
      <c r="M1284" s="75"/>
      <c r="N1284" s="75"/>
      <c r="O1284" s="75"/>
    </row>
    <row r="1285" spans="1:15" ht="12" outlineLevel="1" x14ac:dyDescent="0.2">
      <c r="A1285" s="111">
        <v>7182</v>
      </c>
      <c r="B1285" s="111"/>
      <c r="C1285" s="110"/>
      <c r="D1285" s="110"/>
      <c r="E1285" s="110"/>
      <c r="F1285" s="110" t="s">
        <v>4635</v>
      </c>
      <c r="G1285" s="110" t="str">
        <f t="shared" si="17"/>
        <v>Scottsdale Street Lighting Improvement District 8704-430</v>
      </c>
      <c r="H1285" s="110" t="str">
        <f>UPPER(Table3[[#This Row],[Full Name (NEW)]])</f>
        <v>SCOTTSDALE STREET LIGHTING IMPROVEMENT DISTRICT 8704-430</v>
      </c>
      <c r="I1285" s="110"/>
      <c r="J1285" s="118"/>
      <c r="K1285" s="75" t="s">
        <v>11581</v>
      </c>
      <c r="L1285" s="75"/>
      <c r="M1285" s="75"/>
      <c r="N1285" s="75"/>
      <c r="O1285" s="75"/>
    </row>
    <row r="1286" spans="1:15" ht="12" outlineLevel="1" x14ac:dyDescent="0.2">
      <c r="A1286" s="111">
        <v>7183</v>
      </c>
      <c r="B1286" s="111"/>
      <c r="C1286" s="110"/>
      <c r="D1286" s="110"/>
      <c r="E1286" s="110"/>
      <c r="F1286" s="110" t="s">
        <v>4547</v>
      </c>
      <c r="G1286" s="110" t="str">
        <f t="shared" si="17"/>
        <v>Scottsdale Street Lighting Improvement District 8707-433</v>
      </c>
      <c r="H1286" s="110" t="str">
        <f>UPPER(Table3[[#This Row],[Full Name (NEW)]])</f>
        <v>SCOTTSDALE STREET LIGHTING IMPROVEMENT DISTRICT 8707-433</v>
      </c>
      <c r="I1286" s="110"/>
      <c r="J1286" s="118"/>
      <c r="K1286" s="75" t="s">
        <v>11581</v>
      </c>
      <c r="L1286" s="75"/>
      <c r="M1286" s="75"/>
      <c r="N1286" s="75"/>
      <c r="O1286" s="75"/>
    </row>
    <row r="1287" spans="1:15" ht="12" outlineLevel="1" x14ac:dyDescent="0.2">
      <c r="A1287" s="111">
        <v>7184</v>
      </c>
      <c r="B1287" s="111"/>
      <c r="C1287" s="110"/>
      <c r="D1287" s="110"/>
      <c r="E1287" s="110"/>
      <c r="F1287" s="110" t="s">
        <v>4492</v>
      </c>
      <c r="G1287" s="110" t="str">
        <f t="shared" si="17"/>
        <v>Scottsdale Street Lighting Improvement District 8707-434</v>
      </c>
      <c r="H1287" s="110" t="str">
        <f>UPPER(Table3[[#This Row],[Full Name (NEW)]])</f>
        <v>SCOTTSDALE STREET LIGHTING IMPROVEMENT DISTRICT 8707-434</v>
      </c>
      <c r="I1287" s="110"/>
      <c r="J1287" s="118"/>
      <c r="K1287" s="75" t="s">
        <v>11581</v>
      </c>
      <c r="L1287" s="75"/>
      <c r="M1287" s="75"/>
      <c r="N1287" s="75"/>
      <c r="O1287" s="75"/>
    </row>
    <row r="1288" spans="1:15" ht="12" outlineLevel="1" x14ac:dyDescent="0.2">
      <c r="A1288" s="111">
        <v>7185</v>
      </c>
      <c r="B1288" s="111"/>
      <c r="C1288" s="110"/>
      <c r="D1288" s="110"/>
      <c r="E1288" s="110"/>
      <c r="F1288" s="110" t="s">
        <v>4496</v>
      </c>
      <c r="G1288" s="110" t="str">
        <f t="shared" si="17"/>
        <v>Scottsdale Street Lighting Improvement District 8707-436</v>
      </c>
      <c r="H1288" s="110" t="str">
        <f>UPPER(Table3[[#This Row],[Full Name (NEW)]])</f>
        <v>SCOTTSDALE STREET LIGHTING IMPROVEMENT DISTRICT 8707-436</v>
      </c>
      <c r="I1288" s="110"/>
      <c r="J1288" s="118"/>
      <c r="K1288" s="75" t="s">
        <v>11581</v>
      </c>
      <c r="L1288" s="75"/>
      <c r="M1288" s="75"/>
      <c r="N1288" s="75"/>
      <c r="O1288" s="75"/>
    </row>
    <row r="1289" spans="1:15" ht="12" outlineLevel="1" x14ac:dyDescent="0.2">
      <c r="A1289" s="111">
        <v>7186</v>
      </c>
      <c r="B1289" s="111"/>
      <c r="C1289" s="110"/>
      <c r="D1289" s="110"/>
      <c r="E1289" s="110"/>
      <c r="F1289" s="110" t="s">
        <v>4539</v>
      </c>
      <c r="G1289" s="110" t="str">
        <f t="shared" si="17"/>
        <v>Scottsdale Street Lighting Improvement District 8804-437</v>
      </c>
      <c r="H1289" s="110" t="str">
        <f>UPPER(Table3[[#This Row],[Full Name (NEW)]])</f>
        <v>SCOTTSDALE STREET LIGHTING IMPROVEMENT DISTRICT 8804-437</v>
      </c>
      <c r="I1289" s="110"/>
      <c r="J1289" s="118"/>
      <c r="K1289" s="75" t="s">
        <v>11581</v>
      </c>
      <c r="L1289" s="75"/>
      <c r="M1289" s="75"/>
      <c r="N1289" s="75"/>
      <c r="O1289" s="75"/>
    </row>
    <row r="1290" spans="1:15" ht="12" outlineLevel="1" x14ac:dyDescent="0.2">
      <c r="A1290" s="111">
        <v>7187</v>
      </c>
      <c r="B1290" s="111"/>
      <c r="C1290" s="110"/>
      <c r="D1290" s="110"/>
      <c r="E1290" s="110"/>
      <c r="F1290" s="110" t="s">
        <v>4551</v>
      </c>
      <c r="G1290" s="110" t="str">
        <f t="shared" si="17"/>
        <v>Scottsdale Street Lighting Improvement District 8804-438</v>
      </c>
      <c r="H1290" s="110" t="str">
        <f>UPPER(Table3[[#This Row],[Full Name (NEW)]])</f>
        <v>SCOTTSDALE STREET LIGHTING IMPROVEMENT DISTRICT 8804-438</v>
      </c>
      <c r="I1290" s="110"/>
      <c r="J1290" s="118"/>
      <c r="K1290" s="75" t="s">
        <v>11581</v>
      </c>
      <c r="L1290" s="75"/>
      <c r="M1290" s="75"/>
      <c r="N1290" s="75"/>
      <c r="O1290" s="75"/>
    </row>
    <row r="1291" spans="1:15" ht="12" outlineLevel="1" x14ac:dyDescent="0.2">
      <c r="A1291" s="111">
        <v>7188</v>
      </c>
      <c r="B1291" s="111"/>
      <c r="C1291" s="110"/>
      <c r="D1291" s="110"/>
      <c r="E1291" s="110"/>
      <c r="F1291" s="110" t="s">
        <v>4739</v>
      </c>
      <c r="G1291" s="110" t="str">
        <f t="shared" si="17"/>
        <v>Scottsdale Street Lighting Improvement District 8810-439</v>
      </c>
      <c r="H1291" s="110" t="str">
        <f>UPPER(Table3[[#This Row],[Full Name (NEW)]])</f>
        <v>SCOTTSDALE STREET LIGHTING IMPROVEMENT DISTRICT 8810-439</v>
      </c>
      <c r="I1291" s="110"/>
      <c r="J1291" s="118"/>
      <c r="K1291" s="75" t="s">
        <v>11581</v>
      </c>
      <c r="L1291" s="75"/>
      <c r="M1291" s="75"/>
      <c r="N1291" s="75"/>
      <c r="O1291" s="75"/>
    </row>
    <row r="1292" spans="1:15" ht="12" outlineLevel="1" x14ac:dyDescent="0.2">
      <c r="A1292" s="111">
        <v>7189</v>
      </c>
      <c r="B1292" s="111"/>
      <c r="C1292" s="110"/>
      <c r="D1292" s="110"/>
      <c r="E1292" s="110"/>
      <c r="F1292" s="110" t="s">
        <v>4695</v>
      </c>
      <c r="G1292" s="110" t="str">
        <f t="shared" si="17"/>
        <v>Scottsdale Street Lighting Improvement District 8810-440</v>
      </c>
      <c r="H1292" s="110" t="str">
        <f>UPPER(Table3[[#This Row],[Full Name (NEW)]])</f>
        <v>SCOTTSDALE STREET LIGHTING IMPROVEMENT DISTRICT 8810-440</v>
      </c>
      <c r="I1292" s="110"/>
      <c r="J1292" s="118"/>
      <c r="K1292" s="75" t="s">
        <v>11581</v>
      </c>
      <c r="L1292" s="75"/>
      <c r="M1292" s="75"/>
      <c r="N1292" s="75"/>
      <c r="O1292" s="75"/>
    </row>
    <row r="1293" spans="1:15" ht="12" outlineLevel="1" x14ac:dyDescent="0.2">
      <c r="A1293" s="111">
        <v>7190</v>
      </c>
      <c r="B1293" s="111"/>
      <c r="C1293" s="110"/>
      <c r="D1293" s="110"/>
      <c r="E1293" s="110"/>
      <c r="F1293" s="110" t="s">
        <v>4583</v>
      </c>
      <c r="G1293" s="110" t="str">
        <f t="shared" si="17"/>
        <v>Scottsdale Street Lighting Improvement District 8810-462</v>
      </c>
      <c r="H1293" s="110" t="str">
        <f>UPPER(Table3[[#This Row],[Full Name (NEW)]])</f>
        <v>SCOTTSDALE STREET LIGHTING IMPROVEMENT DISTRICT 8810-462</v>
      </c>
      <c r="I1293" s="110"/>
      <c r="J1293" s="118"/>
      <c r="K1293" s="75" t="s">
        <v>11581</v>
      </c>
      <c r="L1293" s="75"/>
      <c r="M1293" s="75"/>
      <c r="N1293" s="75"/>
      <c r="O1293" s="75"/>
    </row>
    <row r="1294" spans="1:15" ht="12" outlineLevel="1" x14ac:dyDescent="0.2">
      <c r="A1294" s="111">
        <v>7191</v>
      </c>
      <c r="B1294" s="111"/>
      <c r="C1294" s="110"/>
      <c r="D1294" s="110"/>
      <c r="E1294" s="110"/>
      <c r="F1294" s="110" t="s">
        <v>4623</v>
      </c>
      <c r="G1294" s="110" t="str">
        <f t="shared" si="17"/>
        <v>Scottsdale Street Lighting Improvement District 8907-443</v>
      </c>
      <c r="H1294" s="110" t="str">
        <f>UPPER(Table3[[#This Row],[Full Name (NEW)]])</f>
        <v>SCOTTSDALE STREET LIGHTING IMPROVEMENT DISTRICT 8907-443</v>
      </c>
      <c r="I1294" s="110"/>
      <c r="J1294" s="118"/>
      <c r="K1294" s="75" t="s">
        <v>11581</v>
      </c>
      <c r="L1294" s="75"/>
      <c r="M1294" s="75"/>
      <c r="N1294" s="75"/>
      <c r="O1294" s="75"/>
    </row>
    <row r="1295" spans="1:15" ht="12" outlineLevel="1" x14ac:dyDescent="0.2">
      <c r="A1295" s="111">
        <v>7192</v>
      </c>
      <c r="B1295" s="111"/>
      <c r="C1295" s="110"/>
      <c r="D1295" s="110"/>
      <c r="E1295" s="110"/>
      <c r="F1295" s="110" t="s">
        <v>4615</v>
      </c>
      <c r="G1295" s="110" t="str">
        <f t="shared" si="17"/>
        <v>Scottsdale Street Lighting Improvement District 8907-444</v>
      </c>
      <c r="H1295" s="110" t="str">
        <f>UPPER(Table3[[#This Row],[Full Name (NEW)]])</f>
        <v>SCOTTSDALE STREET LIGHTING IMPROVEMENT DISTRICT 8907-444</v>
      </c>
      <c r="I1295" s="110"/>
      <c r="J1295" s="118"/>
      <c r="K1295" s="75" t="s">
        <v>11581</v>
      </c>
      <c r="L1295" s="75"/>
      <c r="M1295" s="75"/>
      <c r="N1295" s="75"/>
      <c r="O1295" s="75"/>
    </row>
    <row r="1296" spans="1:15" ht="12" outlineLevel="1" x14ac:dyDescent="0.2">
      <c r="A1296" s="111">
        <v>7193</v>
      </c>
      <c r="B1296" s="111"/>
      <c r="C1296" s="110"/>
      <c r="D1296" s="110"/>
      <c r="E1296" s="110"/>
      <c r="F1296" s="110" t="s">
        <v>4759</v>
      </c>
      <c r="G1296" s="110" t="str">
        <f t="shared" si="17"/>
        <v>Scottsdale Street Lighting Improvement District 8912-446</v>
      </c>
      <c r="H1296" s="110" t="str">
        <f>UPPER(Table3[[#This Row],[Full Name (NEW)]])</f>
        <v>SCOTTSDALE STREET LIGHTING IMPROVEMENT DISTRICT 8912-446</v>
      </c>
      <c r="I1296" s="110"/>
      <c r="J1296" s="118"/>
      <c r="K1296" s="75" t="s">
        <v>11581</v>
      </c>
      <c r="L1296" s="75"/>
      <c r="M1296" s="75"/>
      <c r="N1296" s="75"/>
      <c r="O1296" s="75"/>
    </row>
    <row r="1297" spans="1:15" ht="12" outlineLevel="1" x14ac:dyDescent="0.2">
      <c r="A1297" s="111">
        <v>7194</v>
      </c>
      <c r="B1297" s="111"/>
      <c r="C1297" s="110"/>
      <c r="D1297" s="110"/>
      <c r="E1297" s="110"/>
      <c r="F1297" s="110" t="s">
        <v>4619</v>
      </c>
      <c r="G1297" s="110" t="str">
        <f t="shared" si="17"/>
        <v>Scottsdale Street Lighting Improvement District 9001-447</v>
      </c>
      <c r="H1297" s="110" t="str">
        <f>UPPER(Table3[[#This Row],[Full Name (NEW)]])</f>
        <v>SCOTTSDALE STREET LIGHTING IMPROVEMENT DISTRICT 9001-447</v>
      </c>
      <c r="I1297" s="110"/>
      <c r="J1297" s="118"/>
      <c r="K1297" s="75" t="s">
        <v>11581</v>
      </c>
      <c r="L1297" s="75"/>
      <c r="M1297" s="75"/>
      <c r="N1297" s="75"/>
      <c r="O1297" s="75"/>
    </row>
    <row r="1298" spans="1:15" ht="12" outlineLevel="1" x14ac:dyDescent="0.2">
      <c r="A1298" s="111">
        <v>7195</v>
      </c>
      <c r="B1298" s="111"/>
      <c r="C1298" s="110"/>
      <c r="D1298" s="110"/>
      <c r="E1298" s="110"/>
      <c r="F1298" s="110" t="s">
        <v>4611</v>
      </c>
      <c r="G1298" s="110" t="str">
        <f t="shared" si="17"/>
        <v>Scottsdale Street Lighting Improvement District 9003-448</v>
      </c>
      <c r="H1298" s="110" t="str">
        <f>UPPER(Table3[[#This Row],[Full Name (NEW)]])</f>
        <v>SCOTTSDALE STREET LIGHTING IMPROVEMENT DISTRICT 9003-448</v>
      </c>
      <c r="I1298" s="110"/>
      <c r="J1298" s="118"/>
      <c r="K1298" s="75" t="s">
        <v>11581</v>
      </c>
      <c r="L1298" s="75"/>
      <c r="M1298" s="75"/>
      <c r="N1298" s="75"/>
      <c r="O1298" s="75"/>
    </row>
    <row r="1299" spans="1:15" ht="12" outlineLevel="1" x14ac:dyDescent="0.2">
      <c r="A1299" s="111">
        <v>7196</v>
      </c>
      <c r="B1299" s="111"/>
      <c r="C1299" s="110"/>
      <c r="D1299" s="110"/>
      <c r="E1299" s="110"/>
      <c r="F1299" s="110" t="s">
        <v>4639</v>
      </c>
      <c r="G1299" s="110" t="str">
        <f t="shared" si="17"/>
        <v>Scottsdale Street Lighting Improvement District 9003-449</v>
      </c>
      <c r="H1299" s="110" t="str">
        <f>UPPER(Table3[[#This Row],[Full Name (NEW)]])</f>
        <v>SCOTTSDALE STREET LIGHTING IMPROVEMENT DISTRICT 9003-449</v>
      </c>
      <c r="I1299" s="110"/>
      <c r="J1299" s="118"/>
      <c r="K1299" s="75" t="s">
        <v>11581</v>
      </c>
      <c r="L1299" s="75"/>
      <c r="M1299" s="75"/>
      <c r="N1299" s="75"/>
      <c r="O1299" s="75"/>
    </row>
    <row r="1300" spans="1:15" ht="12" outlineLevel="1" x14ac:dyDescent="0.2">
      <c r="A1300" s="111">
        <v>7197</v>
      </c>
      <c r="B1300" s="111"/>
      <c r="C1300" s="110"/>
      <c r="D1300" s="110"/>
      <c r="E1300" s="110"/>
      <c r="F1300" s="110" t="s">
        <v>4727</v>
      </c>
      <c r="G1300" s="110" t="str">
        <f t="shared" si="17"/>
        <v>Scottsdale Street Lighting Improvement District 9007-452</v>
      </c>
      <c r="H1300" s="110" t="str">
        <f>UPPER(Table3[[#This Row],[Full Name (NEW)]])</f>
        <v>SCOTTSDALE STREET LIGHTING IMPROVEMENT DISTRICT 9007-452</v>
      </c>
      <c r="I1300" s="110"/>
      <c r="J1300" s="118"/>
      <c r="K1300" s="75" t="s">
        <v>11581</v>
      </c>
      <c r="L1300" s="75"/>
      <c r="M1300" s="75"/>
      <c r="N1300" s="75"/>
      <c r="O1300" s="75"/>
    </row>
    <row r="1301" spans="1:15" ht="12" outlineLevel="1" x14ac:dyDescent="0.2">
      <c r="A1301" s="111">
        <v>7198</v>
      </c>
      <c r="B1301" s="111"/>
      <c r="C1301" s="110"/>
      <c r="D1301" s="110"/>
      <c r="E1301" s="110"/>
      <c r="F1301" s="110" t="s">
        <v>4735</v>
      </c>
      <c r="G1301" s="110" t="str">
        <f t="shared" si="17"/>
        <v>Scottsdale Street Lighting Improvement District 9012-453</v>
      </c>
      <c r="H1301" s="110" t="str">
        <f>UPPER(Table3[[#This Row],[Full Name (NEW)]])</f>
        <v>SCOTTSDALE STREET LIGHTING IMPROVEMENT DISTRICT 9012-453</v>
      </c>
      <c r="I1301" s="110"/>
      <c r="J1301" s="118"/>
      <c r="K1301" s="75" t="s">
        <v>11581</v>
      </c>
      <c r="L1301" s="75"/>
      <c r="M1301" s="75"/>
      <c r="N1301" s="75"/>
      <c r="O1301" s="75"/>
    </row>
    <row r="1302" spans="1:15" ht="12" outlineLevel="1" x14ac:dyDescent="0.2">
      <c r="A1302" s="111">
        <v>7199</v>
      </c>
      <c r="B1302" s="111"/>
      <c r="C1302" s="110"/>
      <c r="D1302" s="110"/>
      <c r="E1302" s="110"/>
      <c r="F1302" s="110" t="s">
        <v>4743</v>
      </c>
      <c r="G1302" s="110" t="str">
        <f t="shared" si="17"/>
        <v>Scottsdale Street Lighting Improvement District 9012-454</v>
      </c>
      <c r="H1302" s="110" t="str">
        <f>UPPER(Table3[[#This Row],[Full Name (NEW)]])</f>
        <v>SCOTTSDALE STREET LIGHTING IMPROVEMENT DISTRICT 9012-454</v>
      </c>
      <c r="I1302" s="110"/>
      <c r="J1302" s="118"/>
      <c r="K1302" s="75" t="s">
        <v>11581</v>
      </c>
      <c r="L1302" s="75"/>
      <c r="M1302" s="75"/>
      <c r="N1302" s="75"/>
      <c r="O1302" s="75"/>
    </row>
    <row r="1303" spans="1:15" ht="12" outlineLevel="1" x14ac:dyDescent="0.2">
      <c r="A1303" s="111">
        <v>7200</v>
      </c>
      <c r="B1303" s="111"/>
      <c r="C1303" s="110"/>
      <c r="D1303" s="110"/>
      <c r="E1303" s="110"/>
      <c r="F1303" s="110" t="s">
        <v>4699</v>
      </c>
      <c r="G1303" s="110" t="str">
        <f t="shared" ref="G1303:G1352" si="18">"Scottsdale Street Lighting Improvement District "&amp;MID(F1303, FIND("-",F1303)+1, 100)</f>
        <v>Scottsdale Street Lighting Improvement District 9012-456</v>
      </c>
      <c r="H1303" s="110" t="str">
        <f>UPPER(Table3[[#This Row],[Full Name (NEW)]])</f>
        <v>SCOTTSDALE STREET LIGHTING IMPROVEMENT DISTRICT 9012-456</v>
      </c>
      <c r="I1303" s="110"/>
      <c r="J1303" s="118"/>
      <c r="K1303" s="75" t="s">
        <v>11581</v>
      </c>
      <c r="L1303" s="75"/>
      <c r="M1303" s="75"/>
      <c r="N1303" s="75"/>
      <c r="O1303" s="75"/>
    </row>
    <row r="1304" spans="1:15" ht="12" outlineLevel="1" x14ac:dyDescent="0.2">
      <c r="A1304" s="111">
        <v>7201</v>
      </c>
      <c r="B1304" s="111"/>
      <c r="C1304" s="110"/>
      <c r="D1304" s="110"/>
      <c r="E1304" s="110"/>
      <c r="F1304" s="110" t="s">
        <v>4703</v>
      </c>
      <c r="G1304" s="110" t="str">
        <f t="shared" si="18"/>
        <v>Scottsdale Street Lighting Improvement District 9012-457</v>
      </c>
      <c r="H1304" s="110" t="str">
        <f>UPPER(Table3[[#This Row],[Full Name (NEW)]])</f>
        <v>SCOTTSDALE STREET LIGHTING IMPROVEMENT DISTRICT 9012-457</v>
      </c>
      <c r="I1304" s="110"/>
      <c r="J1304" s="118"/>
      <c r="K1304" s="75" t="s">
        <v>11581</v>
      </c>
      <c r="L1304" s="75"/>
      <c r="M1304" s="75"/>
      <c r="N1304" s="75"/>
      <c r="O1304" s="75"/>
    </row>
    <row r="1305" spans="1:15" ht="12" outlineLevel="1" x14ac:dyDescent="0.2">
      <c r="A1305" s="111">
        <v>7202</v>
      </c>
      <c r="B1305" s="111"/>
      <c r="C1305" s="110"/>
      <c r="D1305" s="110"/>
      <c r="E1305" s="110"/>
      <c r="F1305" s="110" t="s">
        <v>4723</v>
      </c>
      <c r="G1305" s="110" t="str">
        <f t="shared" si="18"/>
        <v>Scottsdale Street Lighting Improvement District 9012-458</v>
      </c>
      <c r="H1305" s="110" t="str">
        <f>UPPER(Table3[[#This Row],[Full Name (NEW)]])</f>
        <v>SCOTTSDALE STREET LIGHTING IMPROVEMENT DISTRICT 9012-458</v>
      </c>
      <c r="I1305" s="110"/>
      <c r="J1305" s="118"/>
      <c r="K1305" s="75" t="s">
        <v>11581</v>
      </c>
      <c r="L1305" s="75"/>
      <c r="M1305" s="75"/>
      <c r="N1305" s="75"/>
      <c r="O1305" s="75"/>
    </row>
    <row r="1306" spans="1:15" ht="12" outlineLevel="1" x14ac:dyDescent="0.2">
      <c r="A1306" s="111">
        <v>7203</v>
      </c>
      <c r="B1306" s="111"/>
      <c r="C1306" s="110"/>
      <c r="D1306" s="110"/>
      <c r="E1306" s="110"/>
      <c r="F1306" s="110" t="s">
        <v>4707</v>
      </c>
      <c r="G1306" s="110" t="str">
        <f t="shared" si="18"/>
        <v>Scottsdale Street Lighting Improvement District 9012-459</v>
      </c>
      <c r="H1306" s="110" t="str">
        <f>UPPER(Table3[[#This Row],[Full Name (NEW)]])</f>
        <v>SCOTTSDALE STREET LIGHTING IMPROVEMENT DISTRICT 9012-459</v>
      </c>
      <c r="I1306" s="110"/>
      <c r="J1306" s="118"/>
      <c r="K1306" s="75" t="s">
        <v>11581</v>
      </c>
      <c r="L1306" s="75"/>
      <c r="M1306" s="75"/>
      <c r="N1306" s="75"/>
      <c r="O1306" s="75"/>
    </row>
    <row r="1307" spans="1:15" ht="12" outlineLevel="1" x14ac:dyDescent="0.2">
      <c r="A1307" s="111">
        <v>7204</v>
      </c>
      <c r="B1307" s="111"/>
      <c r="C1307" s="110"/>
      <c r="D1307" s="110"/>
      <c r="E1307" s="110"/>
      <c r="F1307" s="110" t="s">
        <v>4719</v>
      </c>
      <c r="G1307" s="110" t="str">
        <f t="shared" si="18"/>
        <v>Scottsdale Street Lighting Improvement District 9101-463</v>
      </c>
      <c r="H1307" s="110" t="str">
        <f>UPPER(Table3[[#This Row],[Full Name (NEW)]])</f>
        <v>SCOTTSDALE STREET LIGHTING IMPROVEMENT DISTRICT 9101-463</v>
      </c>
      <c r="I1307" s="110"/>
      <c r="J1307" s="118"/>
      <c r="K1307" s="75" t="s">
        <v>11581</v>
      </c>
      <c r="L1307" s="75"/>
      <c r="M1307" s="75"/>
      <c r="N1307" s="75"/>
      <c r="O1307" s="75"/>
    </row>
    <row r="1308" spans="1:15" ht="12" outlineLevel="1" x14ac:dyDescent="0.2">
      <c r="A1308" s="111">
        <v>7205</v>
      </c>
      <c r="B1308" s="111"/>
      <c r="C1308" s="110"/>
      <c r="D1308" s="110"/>
      <c r="E1308" s="110"/>
      <c r="F1308" s="110" t="s">
        <v>4655</v>
      </c>
      <c r="G1308" s="110" t="str">
        <f t="shared" si="18"/>
        <v>Scottsdale Street Lighting Improvement District 9112-464</v>
      </c>
      <c r="H1308" s="110" t="str">
        <f>UPPER(Table3[[#This Row],[Full Name (NEW)]])</f>
        <v>SCOTTSDALE STREET LIGHTING IMPROVEMENT DISTRICT 9112-464</v>
      </c>
      <c r="I1308" s="110"/>
      <c r="J1308" s="118"/>
      <c r="K1308" s="75" t="s">
        <v>11581</v>
      </c>
      <c r="L1308" s="75"/>
      <c r="M1308" s="75"/>
      <c r="N1308" s="75"/>
      <c r="O1308" s="75"/>
    </row>
    <row r="1309" spans="1:15" ht="12" outlineLevel="1" x14ac:dyDescent="0.2">
      <c r="A1309" s="111">
        <v>7206</v>
      </c>
      <c r="B1309" s="111"/>
      <c r="C1309" s="110"/>
      <c r="D1309" s="110"/>
      <c r="E1309" s="110"/>
      <c r="F1309" s="110" t="s">
        <v>4659</v>
      </c>
      <c r="G1309" s="110" t="str">
        <f t="shared" si="18"/>
        <v>Scottsdale Street Lighting Improvement District 9201-465</v>
      </c>
      <c r="H1309" s="110" t="str">
        <f>UPPER(Table3[[#This Row],[Full Name (NEW)]])</f>
        <v>SCOTTSDALE STREET LIGHTING IMPROVEMENT DISTRICT 9201-465</v>
      </c>
      <c r="I1309" s="110"/>
      <c r="J1309" s="118"/>
      <c r="K1309" s="75" t="s">
        <v>11581</v>
      </c>
      <c r="L1309" s="75"/>
      <c r="M1309" s="75"/>
      <c r="N1309" s="75"/>
      <c r="O1309" s="75"/>
    </row>
    <row r="1310" spans="1:15" ht="12" outlineLevel="1" x14ac:dyDescent="0.2">
      <c r="A1310" s="111">
        <v>7207</v>
      </c>
      <c r="B1310" s="111"/>
      <c r="C1310" s="110"/>
      <c r="D1310" s="110"/>
      <c r="E1310" s="110"/>
      <c r="F1310" s="110" t="s">
        <v>4691</v>
      </c>
      <c r="G1310" s="110" t="str">
        <f t="shared" si="18"/>
        <v>Scottsdale Street Lighting Improvement District 9201-466</v>
      </c>
      <c r="H1310" s="110" t="str">
        <f>UPPER(Table3[[#This Row],[Full Name (NEW)]])</f>
        <v>SCOTTSDALE STREET LIGHTING IMPROVEMENT DISTRICT 9201-466</v>
      </c>
      <c r="I1310" s="110"/>
      <c r="J1310" s="118"/>
      <c r="K1310" s="75" t="s">
        <v>11581</v>
      </c>
      <c r="L1310" s="75"/>
      <c r="M1310" s="75"/>
      <c r="N1310" s="75"/>
      <c r="O1310" s="75"/>
    </row>
    <row r="1311" spans="1:15" ht="12" outlineLevel="1" x14ac:dyDescent="0.2">
      <c r="A1311" s="111">
        <v>7208</v>
      </c>
      <c r="B1311" s="111"/>
      <c r="C1311" s="110"/>
      <c r="D1311" s="110"/>
      <c r="E1311" s="110"/>
      <c r="F1311" s="110" t="s">
        <v>4731</v>
      </c>
      <c r="G1311" s="110" t="str">
        <f t="shared" si="18"/>
        <v>Scottsdale Street Lighting Improvement District 9203-467</v>
      </c>
      <c r="H1311" s="110" t="str">
        <f>UPPER(Table3[[#This Row],[Full Name (NEW)]])</f>
        <v>SCOTTSDALE STREET LIGHTING IMPROVEMENT DISTRICT 9203-467</v>
      </c>
      <c r="I1311" s="110"/>
      <c r="J1311" s="118"/>
      <c r="K1311" s="75" t="s">
        <v>11581</v>
      </c>
      <c r="L1311" s="75"/>
      <c r="M1311" s="75"/>
      <c r="N1311" s="75"/>
      <c r="O1311" s="75"/>
    </row>
    <row r="1312" spans="1:15" ht="12" outlineLevel="1" x14ac:dyDescent="0.2">
      <c r="A1312" s="111">
        <v>7209</v>
      </c>
      <c r="B1312" s="111"/>
      <c r="C1312" s="110"/>
      <c r="D1312" s="110"/>
      <c r="E1312" s="110"/>
      <c r="F1312" s="110" t="s">
        <v>4747</v>
      </c>
      <c r="G1312" s="110" t="str">
        <f t="shared" si="18"/>
        <v>Scottsdale Street Lighting Improvement District 9204-468</v>
      </c>
      <c r="H1312" s="110" t="str">
        <f>UPPER(Table3[[#This Row],[Full Name (NEW)]])</f>
        <v>SCOTTSDALE STREET LIGHTING IMPROVEMENT DISTRICT 9204-468</v>
      </c>
      <c r="I1312" s="110"/>
      <c r="J1312" s="118"/>
      <c r="K1312" s="75" t="s">
        <v>11581</v>
      </c>
      <c r="L1312" s="75"/>
      <c r="M1312" s="75"/>
      <c r="N1312" s="75"/>
      <c r="O1312" s="75"/>
    </row>
    <row r="1313" spans="1:15" ht="12" outlineLevel="1" x14ac:dyDescent="0.2">
      <c r="A1313" s="111">
        <v>7210</v>
      </c>
      <c r="B1313" s="111"/>
      <c r="C1313" s="110"/>
      <c r="D1313" s="110"/>
      <c r="E1313" s="110"/>
      <c r="F1313" s="110" t="s">
        <v>4944</v>
      </c>
      <c r="G1313" s="110" t="str">
        <f t="shared" si="18"/>
        <v>Scottsdale Street Lighting Improvement District 9204-478</v>
      </c>
      <c r="H1313" s="110" t="str">
        <f>UPPER(Table3[[#This Row],[Full Name (NEW)]])</f>
        <v>SCOTTSDALE STREET LIGHTING IMPROVEMENT DISTRICT 9204-478</v>
      </c>
      <c r="I1313" s="110"/>
      <c r="J1313" s="118"/>
      <c r="K1313" s="75" t="s">
        <v>11581</v>
      </c>
      <c r="L1313" s="75"/>
      <c r="M1313" s="75"/>
      <c r="N1313" s="75"/>
      <c r="O1313" s="75"/>
    </row>
    <row r="1314" spans="1:15" ht="12" outlineLevel="1" x14ac:dyDescent="0.2">
      <c r="A1314" s="111">
        <v>7211</v>
      </c>
      <c r="B1314" s="111"/>
      <c r="C1314" s="110"/>
      <c r="D1314" s="110"/>
      <c r="E1314" s="110"/>
      <c r="F1314" s="110" t="s">
        <v>4751</v>
      </c>
      <c r="G1314" s="110" t="str">
        <f t="shared" si="18"/>
        <v>Scottsdale Street Lighting Improvement District 9205-469</v>
      </c>
      <c r="H1314" s="110" t="str">
        <f>UPPER(Table3[[#This Row],[Full Name (NEW)]])</f>
        <v>SCOTTSDALE STREET LIGHTING IMPROVEMENT DISTRICT 9205-469</v>
      </c>
      <c r="I1314" s="110"/>
      <c r="J1314" s="118"/>
      <c r="K1314" s="75" t="s">
        <v>11581</v>
      </c>
      <c r="L1314" s="75"/>
      <c r="M1314" s="75"/>
      <c r="N1314" s="75"/>
      <c r="O1314" s="75"/>
    </row>
    <row r="1315" spans="1:15" ht="12" outlineLevel="1" x14ac:dyDescent="0.2">
      <c r="A1315" s="111">
        <v>7212</v>
      </c>
      <c r="B1315" s="111"/>
      <c r="C1315" s="110"/>
      <c r="D1315" s="110"/>
      <c r="E1315" s="110"/>
      <c r="F1315" s="110" t="s">
        <v>4767</v>
      </c>
      <c r="G1315" s="110" t="str">
        <f t="shared" si="18"/>
        <v>Scottsdale Street Lighting Improvement District 9205-470</v>
      </c>
      <c r="H1315" s="110" t="str">
        <f>UPPER(Table3[[#This Row],[Full Name (NEW)]])</f>
        <v>SCOTTSDALE STREET LIGHTING IMPROVEMENT DISTRICT 9205-470</v>
      </c>
      <c r="I1315" s="110"/>
      <c r="J1315" s="118"/>
      <c r="K1315" s="75" t="s">
        <v>11581</v>
      </c>
      <c r="L1315" s="75"/>
      <c r="M1315" s="75"/>
      <c r="N1315" s="75"/>
      <c r="O1315" s="75"/>
    </row>
    <row r="1316" spans="1:15" ht="12" outlineLevel="1" x14ac:dyDescent="0.2">
      <c r="A1316" s="111">
        <v>7213</v>
      </c>
      <c r="B1316" s="111"/>
      <c r="C1316" s="110"/>
      <c r="D1316" s="110"/>
      <c r="E1316" s="110"/>
      <c r="F1316" s="110" t="s">
        <v>4779</v>
      </c>
      <c r="G1316" s="110" t="str">
        <f t="shared" si="18"/>
        <v>Scottsdale Street Lighting Improvement District 9206-471</v>
      </c>
      <c r="H1316" s="110" t="str">
        <f>UPPER(Table3[[#This Row],[Full Name (NEW)]])</f>
        <v>SCOTTSDALE STREET LIGHTING IMPROVEMENT DISTRICT 9206-471</v>
      </c>
      <c r="I1316" s="110"/>
      <c r="J1316" s="118"/>
      <c r="K1316" s="75" t="s">
        <v>11581</v>
      </c>
      <c r="L1316" s="75"/>
      <c r="M1316" s="75"/>
      <c r="N1316" s="75"/>
      <c r="O1316" s="75"/>
    </row>
    <row r="1317" spans="1:15" ht="12" outlineLevel="1" x14ac:dyDescent="0.2">
      <c r="A1317" s="111">
        <v>7214</v>
      </c>
      <c r="B1317" s="111"/>
      <c r="C1317" s="110"/>
      <c r="D1317" s="110"/>
      <c r="E1317" s="110"/>
      <c r="F1317" s="110" t="s">
        <v>4791</v>
      </c>
      <c r="G1317" s="110" t="str">
        <f t="shared" si="18"/>
        <v>Scottsdale Street Lighting Improvement District 9207-472</v>
      </c>
      <c r="H1317" s="110" t="str">
        <f>UPPER(Table3[[#This Row],[Full Name (NEW)]])</f>
        <v>SCOTTSDALE STREET LIGHTING IMPROVEMENT DISTRICT 9207-472</v>
      </c>
      <c r="I1317" s="110"/>
      <c r="J1317" s="118"/>
      <c r="K1317" s="75" t="s">
        <v>11581</v>
      </c>
      <c r="L1317" s="75"/>
      <c r="M1317" s="75"/>
      <c r="N1317" s="75"/>
      <c r="O1317" s="75"/>
    </row>
    <row r="1318" spans="1:15" ht="12" outlineLevel="1" x14ac:dyDescent="0.2">
      <c r="A1318" s="111">
        <v>7215</v>
      </c>
      <c r="B1318" s="111"/>
      <c r="C1318" s="110"/>
      <c r="D1318" s="110"/>
      <c r="E1318" s="110"/>
      <c r="F1318" s="110" t="s">
        <v>4771</v>
      </c>
      <c r="G1318" s="110" t="str">
        <f t="shared" si="18"/>
        <v>Scottsdale Street Lighting Improvement District 9207-474</v>
      </c>
      <c r="H1318" s="110" t="str">
        <f>UPPER(Table3[[#This Row],[Full Name (NEW)]])</f>
        <v>SCOTTSDALE STREET LIGHTING IMPROVEMENT DISTRICT 9207-474</v>
      </c>
      <c r="I1318" s="110"/>
      <c r="J1318" s="118"/>
      <c r="K1318" s="75" t="s">
        <v>11581</v>
      </c>
      <c r="L1318" s="75"/>
      <c r="M1318" s="75"/>
      <c r="N1318" s="75"/>
      <c r="O1318" s="75"/>
    </row>
    <row r="1319" spans="1:15" ht="12" outlineLevel="1" x14ac:dyDescent="0.2">
      <c r="A1319" s="111">
        <v>7216</v>
      </c>
      <c r="B1319" s="111"/>
      <c r="C1319" s="110"/>
      <c r="D1319" s="110"/>
      <c r="E1319" s="110"/>
      <c r="F1319" s="110" t="s">
        <v>4787</v>
      </c>
      <c r="G1319" s="110" t="str">
        <f t="shared" si="18"/>
        <v>Scottsdale Street Lighting Improvement District 9207-476</v>
      </c>
      <c r="H1319" s="110" t="str">
        <f>UPPER(Table3[[#This Row],[Full Name (NEW)]])</f>
        <v>SCOTTSDALE STREET LIGHTING IMPROVEMENT DISTRICT 9207-476</v>
      </c>
      <c r="I1319" s="110"/>
      <c r="J1319" s="118"/>
      <c r="K1319" s="75" t="s">
        <v>11581</v>
      </c>
      <c r="L1319" s="75"/>
      <c r="M1319" s="75"/>
      <c r="N1319" s="75"/>
      <c r="O1319" s="75"/>
    </row>
    <row r="1320" spans="1:15" ht="12" outlineLevel="1" x14ac:dyDescent="0.2">
      <c r="A1320" s="111">
        <v>7217</v>
      </c>
      <c r="B1320" s="111"/>
      <c r="C1320" s="110"/>
      <c r="D1320" s="110"/>
      <c r="E1320" s="110"/>
      <c r="F1320" s="110" t="s">
        <v>6075</v>
      </c>
      <c r="G1320" s="110" t="str">
        <f t="shared" si="18"/>
        <v>Scottsdale Street Lighting Improvement District 9207-477</v>
      </c>
      <c r="H1320" s="110" t="str">
        <f>UPPER(Table3[[#This Row],[Full Name (NEW)]])</f>
        <v>SCOTTSDALE STREET LIGHTING IMPROVEMENT DISTRICT 9207-477</v>
      </c>
      <c r="I1320" s="110"/>
      <c r="J1320" s="118"/>
      <c r="K1320" s="75" t="s">
        <v>11581</v>
      </c>
      <c r="L1320" s="75"/>
      <c r="M1320" s="75"/>
      <c r="N1320" s="75"/>
      <c r="O1320" s="75"/>
    </row>
    <row r="1321" spans="1:15" ht="12" outlineLevel="1" x14ac:dyDescent="0.2">
      <c r="A1321" s="111">
        <v>7218</v>
      </c>
      <c r="B1321" s="111"/>
      <c r="C1321" s="110"/>
      <c r="D1321" s="110"/>
      <c r="E1321" s="110"/>
      <c r="F1321" s="110" t="s">
        <v>4783</v>
      </c>
      <c r="G1321" s="110" t="str">
        <f t="shared" si="18"/>
        <v>Scottsdale Street Lighting Improvement District 92079475</v>
      </c>
      <c r="H1321" s="110" t="str">
        <f>UPPER(Table3[[#This Row],[Full Name (NEW)]])</f>
        <v>SCOTTSDALE STREET LIGHTING IMPROVEMENT DISTRICT 92079475</v>
      </c>
      <c r="I1321" s="110"/>
      <c r="J1321" s="118"/>
      <c r="K1321" s="75" t="s">
        <v>11581</v>
      </c>
      <c r="L1321" s="75"/>
      <c r="M1321" s="75"/>
      <c r="N1321" s="75"/>
      <c r="O1321" s="75"/>
    </row>
    <row r="1322" spans="1:15" ht="12" outlineLevel="1" x14ac:dyDescent="0.2">
      <c r="A1322" s="111">
        <v>7219</v>
      </c>
      <c r="B1322" s="111"/>
      <c r="C1322" s="110"/>
      <c r="D1322" s="110"/>
      <c r="E1322" s="110"/>
      <c r="F1322" s="110" t="s">
        <v>6081</v>
      </c>
      <c r="G1322" s="110" t="str">
        <f t="shared" si="18"/>
        <v>Scottsdale Street Lighting Improvement District 9209-479</v>
      </c>
      <c r="H1322" s="110" t="str">
        <f>UPPER(Table3[[#This Row],[Full Name (NEW)]])</f>
        <v>SCOTTSDALE STREET LIGHTING IMPROVEMENT DISTRICT 9209-479</v>
      </c>
      <c r="I1322" s="110"/>
      <c r="J1322" s="118"/>
      <c r="K1322" s="75" t="s">
        <v>11581</v>
      </c>
      <c r="L1322" s="75"/>
      <c r="M1322" s="75"/>
      <c r="N1322" s="75"/>
      <c r="O1322" s="75"/>
    </row>
    <row r="1323" spans="1:15" ht="12" outlineLevel="1" x14ac:dyDescent="0.2">
      <c r="A1323" s="111">
        <v>7220</v>
      </c>
      <c r="B1323" s="111"/>
      <c r="C1323" s="110"/>
      <c r="D1323" s="110"/>
      <c r="E1323" s="110"/>
      <c r="F1323" s="110" t="s">
        <v>4795</v>
      </c>
      <c r="G1323" s="110" t="str">
        <f t="shared" si="18"/>
        <v>Scottsdale Street Lighting Improvement District 9209-480</v>
      </c>
      <c r="H1323" s="110" t="str">
        <f>UPPER(Table3[[#This Row],[Full Name (NEW)]])</f>
        <v>SCOTTSDALE STREET LIGHTING IMPROVEMENT DISTRICT 9209-480</v>
      </c>
      <c r="I1323" s="110"/>
      <c r="J1323" s="118"/>
      <c r="K1323" s="75" t="s">
        <v>11581</v>
      </c>
      <c r="L1323" s="75"/>
      <c r="M1323" s="75"/>
      <c r="N1323" s="75"/>
      <c r="O1323" s="75"/>
    </row>
    <row r="1324" spans="1:15" ht="12" outlineLevel="1" x14ac:dyDescent="0.2">
      <c r="A1324" s="111">
        <v>7221</v>
      </c>
      <c r="B1324" s="111"/>
      <c r="C1324" s="110"/>
      <c r="D1324" s="110"/>
      <c r="E1324" s="110"/>
      <c r="F1324" s="110" t="s">
        <v>6078</v>
      </c>
      <c r="G1324" s="110" t="str">
        <f t="shared" si="18"/>
        <v>Scottsdale Street Lighting Improvement District 9210-481</v>
      </c>
      <c r="H1324" s="110" t="str">
        <f>UPPER(Table3[[#This Row],[Full Name (NEW)]])</f>
        <v>SCOTTSDALE STREET LIGHTING IMPROVEMENT DISTRICT 9210-481</v>
      </c>
      <c r="I1324" s="110"/>
      <c r="J1324" s="118"/>
      <c r="K1324" s="75" t="s">
        <v>11581</v>
      </c>
      <c r="L1324" s="75"/>
      <c r="M1324" s="75"/>
      <c r="N1324" s="75"/>
      <c r="O1324" s="75"/>
    </row>
    <row r="1325" spans="1:15" ht="12" outlineLevel="1" x14ac:dyDescent="0.2">
      <c r="A1325" s="111">
        <v>7222</v>
      </c>
      <c r="B1325" s="111"/>
      <c r="C1325" s="110"/>
      <c r="D1325" s="110"/>
      <c r="E1325" s="110"/>
      <c r="F1325" s="110" t="s">
        <v>4932</v>
      </c>
      <c r="G1325" s="110" t="str">
        <f t="shared" si="18"/>
        <v>Scottsdale Street Lighting Improvement District 9212-484</v>
      </c>
      <c r="H1325" s="110" t="str">
        <f>UPPER(Table3[[#This Row],[Full Name (NEW)]])</f>
        <v>SCOTTSDALE STREET LIGHTING IMPROVEMENT DISTRICT 9212-484</v>
      </c>
      <c r="I1325" s="110"/>
      <c r="J1325" s="118"/>
      <c r="K1325" s="75" t="s">
        <v>11581</v>
      </c>
      <c r="L1325" s="75"/>
      <c r="M1325" s="75"/>
      <c r="N1325" s="75"/>
      <c r="O1325" s="75"/>
    </row>
    <row r="1326" spans="1:15" ht="12" outlineLevel="1" x14ac:dyDescent="0.2">
      <c r="A1326" s="111">
        <v>7223</v>
      </c>
      <c r="B1326" s="111"/>
      <c r="C1326" s="110"/>
      <c r="D1326" s="110"/>
      <c r="E1326" s="110"/>
      <c r="F1326" s="110" t="s">
        <v>4910</v>
      </c>
      <c r="G1326" s="110" t="str">
        <f t="shared" si="18"/>
        <v>Scottsdale Street Lighting Improvement District 9301-482</v>
      </c>
      <c r="H1326" s="110" t="str">
        <f>UPPER(Table3[[#This Row],[Full Name (NEW)]])</f>
        <v>SCOTTSDALE STREET LIGHTING IMPROVEMENT DISTRICT 9301-482</v>
      </c>
      <c r="I1326" s="110"/>
      <c r="J1326" s="118"/>
      <c r="K1326" s="75" t="s">
        <v>11581</v>
      </c>
      <c r="L1326" s="75"/>
      <c r="M1326" s="75"/>
      <c r="N1326" s="75"/>
      <c r="O1326" s="75"/>
    </row>
    <row r="1327" spans="1:15" ht="12" outlineLevel="1" x14ac:dyDescent="0.2">
      <c r="A1327" s="111">
        <v>7224</v>
      </c>
      <c r="B1327" s="111"/>
      <c r="C1327" s="110"/>
      <c r="D1327" s="110"/>
      <c r="E1327" s="110"/>
      <c r="F1327" s="110" t="s">
        <v>4906</v>
      </c>
      <c r="G1327" s="110" t="str">
        <f t="shared" si="18"/>
        <v>Scottsdale Street Lighting Improvement District 9301-483</v>
      </c>
      <c r="H1327" s="110" t="str">
        <f>UPPER(Table3[[#This Row],[Full Name (NEW)]])</f>
        <v>SCOTTSDALE STREET LIGHTING IMPROVEMENT DISTRICT 9301-483</v>
      </c>
      <c r="I1327" s="110"/>
      <c r="J1327" s="118"/>
      <c r="K1327" s="75" t="s">
        <v>11581</v>
      </c>
      <c r="L1327" s="75"/>
      <c r="M1327" s="75"/>
      <c r="N1327" s="75"/>
      <c r="O1327" s="75"/>
    </row>
    <row r="1328" spans="1:15" ht="12" outlineLevel="1" x14ac:dyDescent="0.2">
      <c r="A1328" s="111">
        <v>7225</v>
      </c>
      <c r="B1328" s="111"/>
      <c r="C1328" s="110"/>
      <c r="D1328" s="110"/>
      <c r="E1328" s="110"/>
      <c r="F1328" s="110" t="s">
        <v>4940</v>
      </c>
      <c r="G1328" s="110" t="str">
        <f t="shared" si="18"/>
        <v>Scottsdale Street Lighting Improvement District 9301-485</v>
      </c>
      <c r="H1328" s="110" t="str">
        <f>UPPER(Table3[[#This Row],[Full Name (NEW)]])</f>
        <v>SCOTTSDALE STREET LIGHTING IMPROVEMENT DISTRICT 9301-485</v>
      </c>
      <c r="I1328" s="110"/>
      <c r="J1328" s="118"/>
      <c r="K1328" s="75" t="s">
        <v>11581</v>
      </c>
      <c r="L1328" s="75"/>
      <c r="M1328" s="75"/>
      <c r="N1328" s="75"/>
      <c r="O1328" s="75"/>
    </row>
    <row r="1329" spans="1:15" ht="12" outlineLevel="1" x14ac:dyDescent="0.2">
      <c r="A1329" s="111">
        <v>7226</v>
      </c>
      <c r="B1329" s="111"/>
      <c r="C1329" s="110"/>
      <c r="D1329" s="110"/>
      <c r="E1329" s="110"/>
      <c r="F1329" s="110" t="s">
        <v>4996</v>
      </c>
      <c r="G1329" s="110" t="str">
        <f t="shared" si="18"/>
        <v>Scottsdale Street Lighting Improvement District 9306-487</v>
      </c>
      <c r="H1329" s="110" t="str">
        <f>UPPER(Table3[[#This Row],[Full Name (NEW)]])</f>
        <v>SCOTTSDALE STREET LIGHTING IMPROVEMENT DISTRICT 9306-487</v>
      </c>
      <c r="I1329" s="110"/>
      <c r="J1329" s="118"/>
      <c r="K1329" s="75" t="s">
        <v>11581</v>
      </c>
      <c r="L1329" s="75"/>
      <c r="M1329" s="75"/>
      <c r="N1329" s="75"/>
      <c r="O1329" s="75"/>
    </row>
    <row r="1330" spans="1:15" ht="12" outlineLevel="1" x14ac:dyDescent="0.2">
      <c r="A1330" s="111">
        <v>7227</v>
      </c>
      <c r="B1330" s="111"/>
      <c r="C1330" s="110"/>
      <c r="D1330" s="110"/>
      <c r="E1330" s="110"/>
      <c r="F1330" s="110" t="s">
        <v>4984</v>
      </c>
      <c r="G1330" s="110" t="str">
        <f t="shared" si="18"/>
        <v>Scottsdale Street Lighting Improvement District 9308-488</v>
      </c>
      <c r="H1330" s="110" t="str">
        <f>UPPER(Table3[[#This Row],[Full Name (NEW)]])</f>
        <v>SCOTTSDALE STREET LIGHTING IMPROVEMENT DISTRICT 9308-488</v>
      </c>
      <c r="I1330" s="110"/>
      <c r="J1330" s="118"/>
      <c r="K1330" s="75" t="s">
        <v>11581</v>
      </c>
      <c r="L1330" s="75"/>
      <c r="M1330" s="75"/>
      <c r="N1330" s="75"/>
      <c r="O1330" s="75"/>
    </row>
    <row r="1331" spans="1:15" ht="12" outlineLevel="1" x14ac:dyDescent="0.2">
      <c r="A1331" s="111">
        <v>7228</v>
      </c>
      <c r="B1331" s="111"/>
      <c r="C1331" s="110"/>
      <c r="D1331" s="110"/>
      <c r="E1331" s="110"/>
      <c r="F1331" s="110" t="s">
        <v>4980</v>
      </c>
      <c r="G1331" s="110" t="str">
        <f t="shared" si="18"/>
        <v>Scottsdale Street Lighting Improvement District 9308-489</v>
      </c>
      <c r="H1331" s="110" t="str">
        <f>UPPER(Table3[[#This Row],[Full Name (NEW)]])</f>
        <v>SCOTTSDALE STREET LIGHTING IMPROVEMENT DISTRICT 9308-489</v>
      </c>
      <c r="I1331" s="110"/>
      <c r="J1331" s="118"/>
      <c r="K1331" s="75" t="s">
        <v>11581</v>
      </c>
      <c r="L1331" s="75"/>
      <c r="M1331" s="75"/>
      <c r="N1331" s="75"/>
      <c r="O1331" s="75"/>
    </row>
    <row r="1332" spans="1:15" ht="12" outlineLevel="1" x14ac:dyDescent="0.2">
      <c r="A1332" s="111">
        <v>7229</v>
      </c>
      <c r="B1332" s="111"/>
      <c r="C1332" s="110"/>
      <c r="D1332" s="110"/>
      <c r="E1332" s="110"/>
      <c r="F1332" s="110" t="s">
        <v>4874</v>
      </c>
      <c r="G1332" s="110" t="str">
        <f t="shared" si="18"/>
        <v>Scottsdale Street Lighting Improvement District 9308-490</v>
      </c>
      <c r="H1332" s="110" t="str">
        <f>UPPER(Table3[[#This Row],[Full Name (NEW)]])</f>
        <v>SCOTTSDALE STREET LIGHTING IMPROVEMENT DISTRICT 9308-490</v>
      </c>
      <c r="I1332" s="110"/>
      <c r="J1332" s="118"/>
      <c r="K1332" s="75" t="s">
        <v>11581</v>
      </c>
      <c r="L1332" s="75"/>
      <c r="M1332" s="75"/>
      <c r="N1332" s="75"/>
      <c r="O1332" s="75"/>
    </row>
    <row r="1333" spans="1:15" ht="12" outlineLevel="1" x14ac:dyDescent="0.2">
      <c r="A1333" s="111">
        <v>7231</v>
      </c>
      <c r="B1333" s="111"/>
      <c r="C1333" s="110"/>
      <c r="D1333" s="110"/>
      <c r="E1333" s="110"/>
      <c r="F1333" s="110" t="s">
        <v>4988</v>
      </c>
      <c r="G1333" s="110" t="str">
        <f t="shared" si="18"/>
        <v>Scottsdale Street Lighting Improvement District 9308-491</v>
      </c>
      <c r="H1333" s="110" t="str">
        <f>UPPER(Table3[[#This Row],[Full Name (NEW)]])</f>
        <v>SCOTTSDALE STREET LIGHTING IMPROVEMENT DISTRICT 9308-491</v>
      </c>
      <c r="I1333" s="110"/>
      <c r="J1333" s="118"/>
      <c r="K1333" s="75" t="s">
        <v>11581</v>
      </c>
      <c r="L1333" s="75"/>
      <c r="M1333" s="75"/>
      <c r="N1333" s="75"/>
      <c r="O1333" s="75"/>
    </row>
    <row r="1334" spans="1:15" ht="12" outlineLevel="1" x14ac:dyDescent="0.2">
      <c r="A1334" s="111">
        <v>7232</v>
      </c>
      <c r="B1334" s="111"/>
      <c r="C1334" s="110"/>
      <c r="D1334" s="110"/>
      <c r="E1334" s="110"/>
      <c r="F1334" s="110" t="s">
        <v>4992</v>
      </c>
      <c r="G1334" s="110" t="str">
        <f t="shared" si="18"/>
        <v>Scottsdale Street Lighting Improvement District 9308-492</v>
      </c>
      <c r="H1334" s="110" t="str">
        <f>UPPER(Table3[[#This Row],[Full Name (NEW)]])</f>
        <v>SCOTTSDALE STREET LIGHTING IMPROVEMENT DISTRICT 9308-492</v>
      </c>
      <c r="I1334" s="110"/>
      <c r="J1334" s="118"/>
      <c r="K1334" s="75" t="s">
        <v>11581</v>
      </c>
      <c r="L1334" s="75"/>
      <c r="M1334" s="75"/>
      <c r="N1334" s="75"/>
      <c r="O1334" s="75"/>
    </row>
    <row r="1335" spans="1:15" ht="12" outlineLevel="1" x14ac:dyDescent="0.2">
      <c r="A1335" s="111">
        <v>7233</v>
      </c>
      <c r="B1335" s="111"/>
      <c r="C1335" s="110"/>
      <c r="D1335" s="110"/>
      <c r="E1335" s="110"/>
      <c r="F1335" s="110" t="s">
        <v>4886</v>
      </c>
      <c r="G1335" s="110" t="str">
        <f t="shared" si="18"/>
        <v>Scottsdale Street Lighting Improvement District 9309-493</v>
      </c>
      <c r="H1335" s="110" t="str">
        <f>UPPER(Table3[[#This Row],[Full Name (NEW)]])</f>
        <v>SCOTTSDALE STREET LIGHTING IMPROVEMENT DISTRICT 9309-493</v>
      </c>
      <c r="I1335" s="110"/>
      <c r="J1335" s="118"/>
      <c r="K1335" s="75" t="s">
        <v>11581</v>
      </c>
      <c r="L1335" s="75"/>
      <c r="M1335" s="75"/>
      <c r="N1335" s="75"/>
      <c r="O1335" s="75"/>
    </row>
    <row r="1336" spans="1:15" ht="12" outlineLevel="1" x14ac:dyDescent="0.2">
      <c r="A1336" s="111">
        <v>7235</v>
      </c>
      <c r="B1336" s="111"/>
      <c r="C1336" s="110"/>
      <c r="D1336" s="110"/>
      <c r="E1336" s="110"/>
      <c r="F1336" s="110" t="s">
        <v>5016</v>
      </c>
      <c r="G1336" s="110" t="str">
        <f t="shared" si="18"/>
        <v>Scottsdale Street Lighting Improvement District 9309-494</v>
      </c>
      <c r="H1336" s="110" t="str">
        <f>UPPER(Table3[[#This Row],[Full Name (NEW)]])</f>
        <v>SCOTTSDALE STREET LIGHTING IMPROVEMENT DISTRICT 9309-494</v>
      </c>
      <c r="I1336" s="110"/>
      <c r="J1336" s="118"/>
      <c r="K1336" s="75" t="s">
        <v>11581</v>
      </c>
      <c r="L1336" s="75"/>
      <c r="M1336" s="75"/>
      <c r="N1336" s="75"/>
      <c r="O1336" s="75"/>
    </row>
    <row r="1337" spans="1:15" ht="12" outlineLevel="1" x14ac:dyDescent="0.2">
      <c r="A1337" s="111">
        <v>7236</v>
      </c>
      <c r="B1337" s="111"/>
      <c r="C1337" s="110"/>
      <c r="D1337" s="110"/>
      <c r="E1337" s="110"/>
      <c r="F1337" s="110" t="s">
        <v>5020</v>
      </c>
      <c r="G1337" s="110" t="str">
        <f t="shared" si="18"/>
        <v>Scottsdale Street Lighting Improvement District 9309-495</v>
      </c>
      <c r="H1337" s="110" t="str">
        <f>UPPER(Table3[[#This Row],[Full Name (NEW)]])</f>
        <v>SCOTTSDALE STREET LIGHTING IMPROVEMENT DISTRICT 9309-495</v>
      </c>
      <c r="I1337" s="110"/>
      <c r="J1337" s="118"/>
      <c r="K1337" s="75" t="s">
        <v>11581</v>
      </c>
      <c r="L1337" s="75"/>
      <c r="M1337" s="75"/>
      <c r="N1337" s="75"/>
      <c r="O1337" s="75"/>
    </row>
    <row r="1338" spans="1:15" ht="12" outlineLevel="1" x14ac:dyDescent="0.2">
      <c r="A1338" s="111">
        <v>7237</v>
      </c>
      <c r="B1338" s="111"/>
      <c r="C1338" s="110"/>
      <c r="D1338" s="110"/>
      <c r="E1338" s="110"/>
      <c r="F1338" s="110" t="s">
        <v>5024</v>
      </c>
      <c r="G1338" s="110" t="str">
        <f t="shared" si="18"/>
        <v>Scottsdale Street Lighting Improvement District 9310-496</v>
      </c>
      <c r="H1338" s="110" t="str">
        <f>UPPER(Table3[[#This Row],[Full Name (NEW)]])</f>
        <v>SCOTTSDALE STREET LIGHTING IMPROVEMENT DISTRICT 9310-496</v>
      </c>
      <c r="I1338" s="110"/>
      <c r="J1338" s="118"/>
      <c r="K1338" s="75" t="s">
        <v>11581</v>
      </c>
      <c r="L1338" s="75"/>
      <c r="M1338" s="75"/>
      <c r="N1338" s="75"/>
      <c r="O1338" s="75"/>
    </row>
    <row r="1339" spans="1:15" ht="12" outlineLevel="1" x14ac:dyDescent="0.2">
      <c r="A1339" s="111">
        <v>7238</v>
      </c>
      <c r="B1339" s="111"/>
      <c r="C1339" s="110"/>
      <c r="D1339" s="110"/>
      <c r="E1339" s="110"/>
      <c r="F1339" s="110" t="s">
        <v>4898</v>
      </c>
      <c r="G1339" s="110" t="str">
        <f t="shared" si="18"/>
        <v>Scottsdale Street Lighting Improvement District 9311-497</v>
      </c>
      <c r="H1339" s="110" t="str">
        <f>UPPER(Table3[[#This Row],[Full Name (NEW)]])</f>
        <v>SCOTTSDALE STREET LIGHTING IMPROVEMENT DISTRICT 9311-497</v>
      </c>
      <c r="I1339" s="110"/>
      <c r="J1339" s="118"/>
      <c r="K1339" s="75" t="s">
        <v>11581</v>
      </c>
      <c r="L1339" s="75"/>
      <c r="M1339" s="75"/>
      <c r="N1339" s="75"/>
      <c r="O1339" s="75"/>
    </row>
    <row r="1340" spans="1:15" ht="12" outlineLevel="1" x14ac:dyDescent="0.2">
      <c r="A1340" s="111">
        <v>7239</v>
      </c>
      <c r="B1340" s="111"/>
      <c r="C1340" s="110"/>
      <c r="D1340" s="110"/>
      <c r="E1340" s="110"/>
      <c r="F1340" s="110" t="s">
        <v>5048</v>
      </c>
      <c r="G1340" s="110" t="str">
        <f t="shared" si="18"/>
        <v>Scottsdale Street Lighting Improvement District 9311-498</v>
      </c>
      <c r="H1340" s="110" t="str">
        <f>UPPER(Table3[[#This Row],[Full Name (NEW)]])</f>
        <v>SCOTTSDALE STREET LIGHTING IMPROVEMENT DISTRICT 9311-498</v>
      </c>
      <c r="I1340" s="110"/>
      <c r="J1340" s="118"/>
      <c r="K1340" s="75" t="s">
        <v>11581</v>
      </c>
      <c r="L1340" s="75"/>
      <c r="M1340" s="75"/>
      <c r="N1340" s="75"/>
      <c r="O1340" s="75"/>
    </row>
    <row r="1341" spans="1:15" ht="12" outlineLevel="1" x14ac:dyDescent="0.2">
      <c r="A1341" s="111">
        <v>7240</v>
      </c>
      <c r="B1341" s="111"/>
      <c r="C1341" s="110"/>
      <c r="D1341" s="110"/>
      <c r="E1341" s="110"/>
      <c r="F1341" s="110" t="s">
        <v>5028</v>
      </c>
      <c r="G1341" s="110" t="str">
        <f t="shared" si="18"/>
        <v>Scottsdale Street Lighting Improvement District 9311-499</v>
      </c>
      <c r="H1341" s="110" t="str">
        <f>UPPER(Table3[[#This Row],[Full Name (NEW)]])</f>
        <v>SCOTTSDALE STREET LIGHTING IMPROVEMENT DISTRICT 9311-499</v>
      </c>
      <c r="I1341" s="110"/>
      <c r="J1341" s="118"/>
      <c r="K1341" s="75" t="s">
        <v>11581</v>
      </c>
      <c r="L1341" s="75"/>
      <c r="M1341" s="75"/>
      <c r="N1341" s="75"/>
      <c r="O1341" s="75"/>
    </row>
    <row r="1342" spans="1:15" ht="12" outlineLevel="1" x14ac:dyDescent="0.2">
      <c r="A1342" s="111">
        <v>7241</v>
      </c>
      <c r="B1342" s="111"/>
      <c r="C1342" s="110"/>
      <c r="D1342" s="110"/>
      <c r="E1342" s="110"/>
      <c r="F1342" s="110" t="s">
        <v>5052</v>
      </c>
      <c r="G1342" s="110" t="str">
        <f t="shared" si="18"/>
        <v>Scottsdale Street Lighting Improvement District 9311-500</v>
      </c>
      <c r="H1342" s="110" t="str">
        <f>UPPER(Table3[[#This Row],[Full Name (NEW)]])</f>
        <v>SCOTTSDALE STREET LIGHTING IMPROVEMENT DISTRICT 9311-500</v>
      </c>
      <c r="I1342" s="110"/>
      <c r="J1342" s="118"/>
      <c r="K1342" s="75" t="s">
        <v>11581</v>
      </c>
      <c r="L1342" s="75"/>
      <c r="M1342" s="75"/>
      <c r="N1342" s="75"/>
      <c r="O1342" s="75"/>
    </row>
    <row r="1343" spans="1:15" ht="12" outlineLevel="1" x14ac:dyDescent="0.2">
      <c r="A1343" s="111">
        <v>7242</v>
      </c>
      <c r="B1343" s="111"/>
      <c r="C1343" s="110"/>
      <c r="D1343" s="110"/>
      <c r="E1343" s="110"/>
      <c r="F1343" s="110" t="s">
        <v>5044</v>
      </c>
      <c r="G1343" s="110" t="str">
        <f t="shared" si="18"/>
        <v>Scottsdale Street Lighting Improvement District 9311-501</v>
      </c>
      <c r="H1343" s="110" t="str">
        <f>UPPER(Table3[[#This Row],[Full Name (NEW)]])</f>
        <v>SCOTTSDALE STREET LIGHTING IMPROVEMENT DISTRICT 9311-501</v>
      </c>
      <c r="I1343" s="110"/>
      <c r="J1343" s="118"/>
      <c r="K1343" s="75" t="s">
        <v>11581</v>
      </c>
      <c r="L1343" s="75"/>
      <c r="M1343" s="75"/>
      <c r="N1343" s="75"/>
      <c r="O1343" s="75"/>
    </row>
    <row r="1344" spans="1:15" ht="12" outlineLevel="1" x14ac:dyDescent="0.2">
      <c r="A1344" s="111">
        <v>7243</v>
      </c>
      <c r="B1344" s="111"/>
      <c r="C1344" s="110"/>
      <c r="D1344" s="110"/>
      <c r="E1344" s="110"/>
      <c r="F1344" s="110" t="s">
        <v>5068</v>
      </c>
      <c r="G1344" s="110" t="str">
        <f t="shared" si="18"/>
        <v>Scottsdale Street Lighting Improvement District 9402-502</v>
      </c>
      <c r="H1344" s="110" t="str">
        <f>UPPER(Table3[[#This Row],[Full Name (NEW)]])</f>
        <v>SCOTTSDALE STREET LIGHTING IMPROVEMENT DISTRICT 9402-502</v>
      </c>
      <c r="I1344" s="110"/>
      <c r="J1344" s="118"/>
      <c r="K1344" s="75" t="s">
        <v>11581</v>
      </c>
      <c r="L1344" s="75"/>
      <c r="M1344" s="75"/>
      <c r="N1344" s="75"/>
      <c r="O1344" s="75"/>
    </row>
    <row r="1345" spans="1:15" ht="12" outlineLevel="1" x14ac:dyDescent="0.2">
      <c r="A1345" s="111">
        <v>7244</v>
      </c>
      <c r="B1345" s="111"/>
      <c r="C1345" s="110"/>
      <c r="D1345" s="110"/>
      <c r="E1345" s="110"/>
      <c r="F1345" s="110" t="s">
        <v>5128</v>
      </c>
      <c r="G1345" s="110" t="str">
        <f t="shared" si="18"/>
        <v>Scottsdale Street Lighting Improvement District 9403-505</v>
      </c>
      <c r="H1345" s="110" t="str">
        <f>UPPER(Table3[[#This Row],[Full Name (NEW)]])</f>
        <v>SCOTTSDALE STREET LIGHTING IMPROVEMENT DISTRICT 9403-505</v>
      </c>
      <c r="I1345" s="110"/>
      <c r="J1345" s="118"/>
      <c r="K1345" s="75" t="s">
        <v>11581</v>
      </c>
      <c r="L1345" s="75"/>
      <c r="M1345" s="75"/>
      <c r="N1345" s="75"/>
      <c r="O1345" s="75"/>
    </row>
    <row r="1346" spans="1:15" ht="12" outlineLevel="1" x14ac:dyDescent="0.2">
      <c r="A1346" s="111">
        <v>7245</v>
      </c>
      <c r="B1346" s="111"/>
      <c r="C1346" s="110"/>
      <c r="D1346" s="110"/>
      <c r="E1346" s="110"/>
      <c r="F1346" s="110" t="s">
        <v>5216</v>
      </c>
      <c r="G1346" s="110" t="str">
        <f t="shared" si="18"/>
        <v>Scottsdale Street Lighting Improvement District 9403-506</v>
      </c>
      <c r="H1346" s="110" t="str">
        <f>UPPER(Table3[[#This Row],[Full Name (NEW)]])</f>
        <v>SCOTTSDALE STREET LIGHTING IMPROVEMENT DISTRICT 9403-506</v>
      </c>
      <c r="I1346" s="110"/>
      <c r="J1346" s="118"/>
      <c r="K1346" s="75" t="s">
        <v>11581</v>
      </c>
      <c r="L1346" s="75"/>
      <c r="M1346" s="75"/>
      <c r="N1346" s="75"/>
      <c r="O1346" s="75"/>
    </row>
    <row r="1347" spans="1:15" ht="12" outlineLevel="1" x14ac:dyDescent="0.2">
      <c r="A1347" s="111">
        <v>7246</v>
      </c>
      <c r="B1347" s="111"/>
      <c r="C1347" s="110"/>
      <c r="D1347" s="110"/>
      <c r="E1347" s="110"/>
      <c r="F1347" s="110" t="s">
        <v>5132</v>
      </c>
      <c r="G1347" s="110" t="str">
        <f t="shared" si="18"/>
        <v>Scottsdale Street Lighting Improvement District 9404-508</v>
      </c>
      <c r="H1347" s="110" t="str">
        <f>UPPER(Table3[[#This Row],[Full Name (NEW)]])</f>
        <v>SCOTTSDALE STREET LIGHTING IMPROVEMENT DISTRICT 9404-508</v>
      </c>
      <c r="I1347" s="110"/>
      <c r="J1347" s="118"/>
      <c r="K1347" s="75" t="s">
        <v>11581</v>
      </c>
      <c r="L1347" s="75"/>
      <c r="M1347" s="75"/>
      <c r="N1347" s="75"/>
      <c r="O1347" s="75"/>
    </row>
    <row r="1348" spans="1:15" ht="12" outlineLevel="1" x14ac:dyDescent="0.2">
      <c r="A1348" s="111">
        <v>7247</v>
      </c>
      <c r="B1348" s="111"/>
      <c r="C1348" s="110"/>
      <c r="D1348" s="110"/>
      <c r="E1348" s="110"/>
      <c r="F1348" s="110" t="s">
        <v>5124</v>
      </c>
      <c r="G1348" s="110" t="str">
        <f t="shared" si="18"/>
        <v>Scottsdale Street Lighting Improvement District 9406-509</v>
      </c>
      <c r="H1348" s="110" t="str">
        <f>UPPER(Table3[[#This Row],[Full Name (NEW)]])</f>
        <v>SCOTTSDALE STREET LIGHTING IMPROVEMENT DISTRICT 9406-509</v>
      </c>
      <c r="I1348" s="110"/>
      <c r="J1348" s="118"/>
      <c r="K1348" s="75" t="s">
        <v>11581</v>
      </c>
      <c r="L1348" s="75"/>
      <c r="M1348" s="75"/>
      <c r="N1348" s="75"/>
      <c r="O1348" s="75"/>
    </row>
    <row r="1349" spans="1:15" ht="12" outlineLevel="1" x14ac:dyDescent="0.2">
      <c r="A1349" s="111">
        <v>7248</v>
      </c>
      <c r="B1349" s="111"/>
      <c r="C1349" s="110"/>
      <c r="D1349" s="110"/>
      <c r="E1349" s="110"/>
      <c r="F1349" s="110" t="s">
        <v>5160</v>
      </c>
      <c r="G1349" s="110" t="str">
        <f t="shared" si="18"/>
        <v>Scottsdale Street Lighting Improvement District 9408-511</v>
      </c>
      <c r="H1349" s="110" t="str">
        <f>UPPER(Table3[[#This Row],[Full Name (NEW)]])</f>
        <v>SCOTTSDALE STREET LIGHTING IMPROVEMENT DISTRICT 9408-511</v>
      </c>
      <c r="I1349" s="110"/>
      <c r="J1349" s="118"/>
      <c r="K1349" s="75" t="s">
        <v>11581</v>
      </c>
      <c r="L1349" s="75"/>
      <c r="M1349" s="75"/>
      <c r="N1349" s="75"/>
      <c r="O1349" s="75"/>
    </row>
    <row r="1350" spans="1:15" ht="12" outlineLevel="1" x14ac:dyDescent="0.2">
      <c r="A1350" s="111">
        <v>7249</v>
      </c>
      <c r="B1350" s="111"/>
      <c r="C1350" s="110"/>
      <c r="D1350" s="110"/>
      <c r="E1350" s="110"/>
      <c r="F1350" s="110" t="s">
        <v>5232</v>
      </c>
      <c r="G1350" s="110" t="str">
        <f t="shared" si="18"/>
        <v>Scottsdale Street Lighting Improvement District 9408-513</v>
      </c>
      <c r="H1350" s="110" t="str">
        <f>UPPER(Table3[[#This Row],[Full Name (NEW)]])</f>
        <v>SCOTTSDALE STREET LIGHTING IMPROVEMENT DISTRICT 9408-513</v>
      </c>
      <c r="I1350" s="110"/>
      <c r="J1350" s="118"/>
      <c r="K1350" s="75" t="s">
        <v>11581</v>
      </c>
      <c r="L1350" s="75"/>
      <c r="M1350" s="75"/>
      <c r="N1350" s="75"/>
      <c r="O1350" s="75"/>
    </row>
    <row r="1351" spans="1:15" ht="12" outlineLevel="1" x14ac:dyDescent="0.2">
      <c r="A1351" s="111">
        <v>7250</v>
      </c>
      <c r="B1351" s="111"/>
      <c r="C1351" s="110"/>
      <c r="D1351" s="110"/>
      <c r="E1351" s="110"/>
      <c r="F1351" s="110" t="s">
        <v>5220</v>
      </c>
      <c r="G1351" s="110" t="str">
        <f t="shared" si="18"/>
        <v>Scottsdale Street Lighting Improvement District 9409-516</v>
      </c>
      <c r="H1351" s="110" t="str">
        <f>UPPER(Table3[[#This Row],[Full Name (NEW)]])</f>
        <v>SCOTTSDALE STREET LIGHTING IMPROVEMENT DISTRICT 9409-516</v>
      </c>
      <c r="I1351" s="110"/>
      <c r="J1351" s="118"/>
      <c r="K1351" s="75" t="s">
        <v>11581</v>
      </c>
      <c r="L1351" s="75"/>
      <c r="M1351" s="75"/>
      <c r="N1351" s="75"/>
      <c r="O1351" s="75"/>
    </row>
    <row r="1352" spans="1:15" ht="12" outlineLevel="1" x14ac:dyDescent="0.2">
      <c r="A1352" s="111">
        <v>7251</v>
      </c>
      <c r="B1352" s="111"/>
      <c r="C1352" s="110"/>
      <c r="D1352" s="110"/>
      <c r="E1352" s="110"/>
      <c r="F1352" s="110" t="s">
        <v>5493</v>
      </c>
      <c r="G1352" s="110" t="str">
        <f t="shared" si="18"/>
        <v>Scottsdale Street Lighting Improvement District 9601-538</v>
      </c>
      <c r="H1352" s="110" t="str">
        <f>UPPER(Table3[[#This Row],[Full Name (NEW)]])</f>
        <v>SCOTTSDALE STREET LIGHTING IMPROVEMENT DISTRICT 9601-538</v>
      </c>
      <c r="I1352" s="110"/>
      <c r="J1352" s="118"/>
      <c r="K1352" s="75" t="s">
        <v>11581</v>
      </c>
      <c r="L1352" s="75"/>
      <c r="M1352" s="75"/>
      <c r="N1352" s="75"/>
      <c r="O1352" s="75"/>
    </row>
    <row r="1353" spans="1:15" ht="12" outlineLevel="1" x14ac:dyDescent="0.2">
      <c r="A1353" s="111">
        <v>7252</v>
      </c>
      <c r="B1353" s="111"/>
      <c r="C1353" s="110"/>
      <c r="D1353" s="110"/>
      <c r="E1353" s="110"/>
      <c r="F1353" s="110" t="s">
        <v>6994</v>
      </c>
      <c r="G1353" s="110" t="s">
        <v>14217</v>
      </c>
      <c r="H1353" s="110" t="str">
        <f>UPPER(Table3[[#This Row],[Full Name (NEW)]])</f>
        <v>SOUTH MOUNTAIN VISTA RANCH STREET LIGHTING IMPROVEMENT DISTRICT NO. 3</v>
      </c>
      <c r="I1353" s="110"/>
      <c r="J1353" s="118"/>
      <c r="K1353" s="75" t="s">
        <v>11582</v>
      </c>
      <c r="L1353" s="75"/>
      <c r="M1353" s="75"/>
      <c r="N1353" s="75"/>
      <c r="O1353" s="75"/>
    </row>
    <row r="1354" spans="1:15" ht="12" outlineLevel="1" x14ac:dyDescent="0.2">
      <c r="A1354" s="111">
        <v>7253</v>
      </c>
      <c r="B1354" s="111"/>
      <c r="C1354" s="110"/>
      <c r="D1354" s="110"/>
      <c r="E1354" s="110"/>
      <c r="F1354" s="110" t="s">
        <v>5951</v>
      </c>
      <c r="G1354" s="110" t="s">
        <v>14218</v>
      </c>
      <c r="H1354" s="110" t="str">
        <f>UPPER(Table3[[#This Row],[Full Name (NEW)]])</f>
        <v>SONORA PARKE STREET LIGHTING IMPROVEMENT DISTRICT</v>
      </c>
      <c r="I1354" s="110"/>
      <c r="J1354" s="118"/>
      <c r="K1354" s="75" t="s">
        <v>11579</v>
      </c>
      <c r="L1354" s="75"/>
      <c r="M1354" s="75"/>
      <c r="N1354" s="75"/>
      <c r="O1354" s="75"/>
    </row>
    <row r="1355" spans="1:15" ht="12" outlineLevel="1" x14ac:dyDescent="0.2">
      <c r="A1355" s="111">
        <v>7254</v>
      </c>
      <c r="B1355" s="111"/>
      <c r="C1355" s="110"/>
      <c r="D1355" s="110"/>
      <c r="E1355" s="110"/>
      <c r="F1355" s="110" t="s">
        <v>7302</v>
      </c>
      <c r="G1355" s="110" t="s">
        <v>13985</v>
      </c>
      <c r="H1355" s="110" t="str">
        <f>UPPER(Table3[[#This Row],[Full Name (NEW)]])</f>
        <v>SONORAN VISTA APARTMENTS STREET LIGHTING IMPROVEMENT DISTRICT</v>
      </c>
      <c r="I1355" s="110"/>
      <c r="J1355" s="118"/>
      <c r="K1355" s="75" t="s">
        <v>11579</v>
      </c>
      <c r="L1355" s="75"/>
      <c r="M1355" s="75"/>
      <c r="N1355" s="75"/>
      <c r="O1355" s="75"/>
    </row>
    <row r="1356" spans="1:15" ht="12" outlineLevel="1" x14ac:dyDescent="0.2">
      <c r="A1356" s="111">
        <v>7255</v>
      </c>
      <c r="B1356" s="111"/>
      <c r="C1356" s="110"/>
      <c r="D1356" s="110"/>
      <c r="E1356" s="110"/>
      <c r="F1356" s="110" t="s">
        <v>2953</v>
      </c>
      <c r="G1356" s="110" t="s">
        <v>14138</v>
      </c>
      <c r="H1356" s="110" t="str">
        <f>UPPER(Table3[[#This Row],[Full Name (NEW)]])</f>
        <v>SOUTHERN MEADOWS STREET LIGHTING IMPROVEMENT DISTRICT NO. 1</v>
      </c>
      <c r="I1356" s="110"/>
      <c r="J1356" s="118"/>
      <c r="K1356" s="75" t="s">
        <v>10892</v>
      </c>
      <c r="L1356" s="75"/>
      <c r="M1356" s="75"/>
      <c r="N1356" s="75"/>
      <c r="O1356" s="75"/>
    </row>
    <row r="1357" spans="1:15" ht="12" outlineLevel="1" x14ac:dyDescent="0.2">
      <c r="A1357" s="111">
        <v>7256</v>
      </c>
      <c r="B1357" s="111"/>
      <c r="C1357" s="110"/>
      <c r="D1357" s="110"/>
      <c r="E1357" s="110"/>
      <c r="F1357" s="110" t="s">
        <v>3043</v>
      </c>
      <c r="G1357" s="110" t="s">
        <v>14139</v>
      </c>
      <c r="H1357" s="110" t="str">
        <f>UPPER(Table3[[#This Row],[Full Name (NEW)]])</f>
        <v>SOUTHERN MEADOWS STREET LIGHTING IMPROVEMENT DISTRICT NO. 2</v>
      </c>
      <c r="I1357" s="110"/>
      <c r="J1357" s="118"/>
      <c r="K1357" s="75" t="s">
        <v>10892</v>
      </c>
      <c r="L1357" s="75"/>
      <c r="M1357" s="75"/>
      <c r="N1357" s="75"/>
      <c r="O1357" s="75"/>
    </row>
    <row r="1358" spans="1:15" ht="12" outlineLevel="1" x14ac:dyDescent="0.2">
      <c r="A1358" s="111">
        <v>7257</v>
      </c>
      <c r="B1358" s="111"/>
      <c r="C1358" s="110"/>
      <c r="D1358" s="110"/>
      <c r="E1358" s="110"/>
      <c r="F1358" s="110" t="s">
        <v>4516</v>
      </c>
      <c r="G1358" s="110" t="s">
        <v>13986</v>
      </c>
      <c r="H1358" s="110" t="str">
        <f>UPPER(Table3[[#This Row],[Full Name (NEW)]])</f>
        <v>SPORTS RANCH VILLAGE STREET LIGHTING IMPROVEMENT DISTRICT</v>
      </c>
      <c r="I1358" s="110"/>
      <c r="J1358" s="118"/>
      <c r="K1358" s="75" t="s">
        <v>10892</v>
      </c>
      <c r="L1358" s="75"/>
      <c r="M1358" s="75"/>
      <c r="N1358" s="75"/>
      <c r="O1358" s="75"/>
    </row>
    <row r="1359" spans="1:15" ht="12" outlineLevel="1" x14ac:dyDescent="0.2">
      <c r="A1359" s="111">
        <v>7258</v>
      </c>
      <c r="B1359" s="111"/>
      <c r="C1359" s="110"/>
      <c r="D1359" s="110"/>
      <c r="E1359" s="110"/>
      <c r="F1359" s="110" t="s">
        <v>7212</v>
      </c>
      <c r="G1359" s="110" t="s">
        <v>14140</v>
      </c>
      <c r="H1359" s="110" t="str">
        <f>UPPER(Table3[[#This Row],[Full Name (NEW)]])</f>
        <v>STADIUM VILLAGE STREET LIGHTING IMPROVEMENT DISTRICT NO. 107</v>
      </c>
      <c r="I1359" s="110"/>
      <c r="J1359" s="118"/>
      <c r="K1359" s="75" t="s">
        <v>11582</v>
      </c>
      <c r="L1359" s="75"/>
      <c r="M1359" s="75"/>
      <c r="N1359" s="75"/>
      <c r="O1359" s="75"/>
    </row>
    <row r="1360" spans="1:15" ht="12" outlineLevel="1" x14ac:dyDescent="0.2">
      <c r="A1360" s="111">
        <v>7259</v>
      </c>
      <c r="B1360" s="111"/>
      <c r="C1360" s="110"/>
      <c r="D1360" s="110"/>
      <c r="E1360" s="110"/>
      <c r="F1360" s="110" t="s">
        <v>7221</v>
      </c>
      <c r="G1360" s="110" t="s">
        <v>14141</v>
      </c>
      <c r="H1360" s="110" t="str">
        <f>UPPER(Table3[[#This Row],[Full Name (NEW)]])</f>
        <v>STONEBROOK STREET LIGHTING IMPROVEMENT DISTRICT NO. 103</v>
      </c>
      <c r="I1360" s="110"/>
      <c r="J1360" s="118"/>
      <c r="K1360" s="75" t="s">
        <v>11582</v>
      </c>
      <c r="L1360" s="75"/>
      <c r="M1360" s="75"/>
      <c r="N1360" s="75"/>
      <c r="O1360" s="75"/>
    </row>
    <row r="1361" spans="1:15" ht="12" outlineLevel="1" x14ac:dyDescent="0.2">
      <c r="A1361" s="111">
        <v>7260</v>
      </c>
      <c r="B1361" s="111"/>
      <c r="C1361" s="110"/>
      <c r="D1361" s="110"/>
      <c r="E1361" s="110"/>
      <c r="F1361" s="110" t="s">
        <v>7230</v>
      </c>
      <c r="G1361" s="110" t="s">
        <v>14206</v>
      </c>
      <c r="H1361" s="110" t="str">
        <f>UPPER(Table3[[#This Row],[Full Name (NEW)]])</f>
        <v>SURPRISE KINGWOOD PARK STREET LIGHTING IMPROVEMENT DISTRICT NO. 105</v>
      </c>
      <c r="I1361" s="110"/>
      <c r="J1361" s="118"/>
      <c r="K1361" s="75" t="s">
        <v>11582</v>
      </c>
      <c r="L1361" s="75"/>
      <c r="M1361" s="75"/>
      <c r="N1361" s="75"/>
      <c r="O1361" s="75"/>
    </row>
    <row r="1362" spans="1:15" ht="12" outlineLevel="1" x14ac:dyDescent="0.2">
      <c r="A1362" s="111">
        <v>7261</v>
      </c>
      <c r="B1362" s="111"/>
      <c r="C1362" s="110"/>
      <c r="D1362" s="110"/>
      <c r="E1362" s="110"/>
      <c r="F1362" s="110" t="s">
        <v>7233</v>
      </c>
      <c r="G1362" s="110" t="s">
        <v>14211</v>
      </c>
      <c r="H1362" s="110" t="str">
        <f>UPPER(Table3[[#This Row],[Full Name (NEW)]])</f>
        <v>SURPRISE AUTO SHOW NORTHWEST STREET LIGHTING IMPROVEMENT DISTRICT NO. 114</v>
      </c>
      <c r="I1362" s="110"/>
      <c r="J1362" s="118"/>
      <c r="K1362" s="75" t="s">
        <v>11582</v>
      </c>
      <c r="L1362" s="75"/>
      <c r="M1362" s="75"/>
      <c r="N1362" s="75"/>
      <c r="O1362" s="75"/>
    </row>
    <row r="1363" spans="1:15" ht="12" outlineLevel="1" x14ac:dyDescent="0.2">
      <c r="A1363" s="111">
        <v>7262</v>
      </c>
      <c r="B1363" s="111"/>
      <c r="C1363" s="110"/>
      <c r="D1363" s="110"/>
      <c r="E1363" s="110"/>
      <c r="F1363" s="110" t="s">
        <v>7117</v>
      </c>
      <c r="G1363" s="110" t="s">
        <v>14210</v>
      </c>
      <c r="H1363" s="110" t="str">
        <f>UPPER(Table3[[#This Row],[Full Name (NEW)]])</f>
        <v>SURPRISE BELL POINT STREET LIGHTING IMPROVEMENT DISTRICT NO. 1</v>
      </c>
      <c r="I1363" s="110"/>
      <c r="J1363" s="118"/>
      <c r="K1363" s="75" t="s">
        <v>11582</v>
      </c>
      <c r="L1363" s="75"/>
      <c r="M1363" s="75"/>
      <c r="N1363" s="75"/>
      <c r="O1363" s="75"/>
    </row>
    <row r="1364" spans="1:15" ht="12" outlineLevel="1" x14ac:dyDescent="0.2">
      <c r="A1364" s="111">
        <v>7263</v>
      </c>
      <c r="B1364" s="111"/>
      <c r="C1364" s="110"/>
      <c r="D1364" s="110"/>
      <c r="E1364" s="110"/>
      <c r="F1364" s="110" t="s">
        <v>7120</v>
      </c>
      <c r="G1364" s="110" t="s">
        <v>14225</v>
      </c>
      <c r="H1364" s="110" t="str">
        <f>UPPER(Table3[[#This Row],[Full Name (NEW)]])</f>
        <v>SURPRISE BELL WEST RANCH PARCEL 3 STREET LIGHTING IMPROVEMENT DISTRICT</v>
      </c>
      <c r="I1364" s="110"/>
      <c r="J1364" s="118"/>
      <c r="K1364" s="75" t="s">
        <v>11582</v>
      </c>
      <c r="L1364" s="75"/>
      <c r="M1364" s="75"/>
      <c r="N1364" s="75"/>
      <c r="O1364" s="75"/>
    </row>
    <row r="1365" spans="1:15" ht="12" outlineLevel="1" x14ac:dyDescent="0.2">
      <c r="A1365" s="111">
        <v>7264</v>
      </c>
      <c r="B1365" s="111"/>
      <c r="C1365" s="110"/>
      <c r="D1365" s="110"/>
      <c r="E1365" s="110"/>
      <c r="F1365" s="110" t="s">
        <v>7123</v>
      </c>
      <c r="G1365" s="110" t="s">
        <v>14212</v>
      </c>
      <c r="H1365" s="110" t="str">
        <f>UPPER(Table3[[#This Row],[Full Name (NEW)]])</f>
        <v>SURPRISE KENLY FARMS STREET LIGHTING IMPROVEMENT DISTRICT</v>
      </c>
      <c r="I1365" s="110"/>
      <c r="J1365" s="118"/>
      <c r="K1365" s="75" t="s">
        <v>11582</v>
      </c>
      <c r="L1365" s="75"/>
      <c r="M1365" s="75"/>
      <c r="N1365" s="75"/>
      <c r="O1365" s="75"/>
    </row>
    <row r="1366" spans="1:15" ht="12" outlineLevel="1" x14ac:dyDescent="0.2">
      <c r="A1366" s="111">
        <v>7265</v>
      </c>
      <c r="B1366" s="111"/>
      <c r="C1366" s="110"/>
      <c r="D1366" s="110"/>
      <c r="E1366" s="110"/>
      <c r="F1366" s="110" t="s">
        <v>7161</v>
      </c>
      <c r="G1366" s="110" t="s">
        <v>14213</v>
      </c>
      <c r="H1366" s="110" t="str">
        <f>UPPER(Table3[[#This Row],[Full Name (NEW)]])</f>
        <v>SURPRISE SARAH ANN RANCH STREET LIGHTING IMPROVEMENT DISTRICT</v>
      </c>
      <c r="I1366" s="110"/>
      <c r="J1366" s="118"/>
      <c r="K1366" s="75" t="s">
        <v>11582</v>
      </c>
      <c r="L1366" s="75"/>
      <c r="M1366" s="75"/>
      <c r="N1366" s="75"/>
      <c r="O1366" s="75"/>
    </row>
    <row r="1367" spans="1:15" ht="12" outlineLevel="1" x14ac:dyDescent="0.2">
      <c r="A1367" s="111">
        <v>7266</v>
      </c>
      <c r="B1367" s="111"/>
      <c r="C1367" s="110"/>
      <c r="D1367" s="110"/>
      <c r="E1367" s="110"/>
      <c r="F1367" s="110" t="s">
        <v>7114</v>
      </c>
      <c r="G1367" s="110" t="s">
        <v>14214</v>
      </c>
      <c r="H1367" s="110" t="str">
        <f>UPPER(Table3[[#This Row],[Full Name (NEW)]])</f>
        <v>SURPRISE VERMONTE STREET LIGHTING IMPROVEMENT DISTRICT</v>
      </c>
      <c r="I1367" s="110"/>
      <c r="J1367" s="118"/>
      <c r="K1367" s="75" t="s">
        <v>11582</v>
      </c>
      <c r="L1367" s="75"/>
      <c r="M1367" s="75"/>
      <c r="N1367" s="75"/>
      <c r="O1367" s="75"/>
    </row>
    <row r="1368" spans="1:15" ht="12" outlineLevel="1" x14ac:dyDescent="0.2">
      <c r="A1368" s="111">
        <v>7267</v>
      </c>
      <c r="B1368" s="111"/>
      <c r="C1368" s="110"/>
      <c r="D1368" s="110"/>
      <c r="E1368" s="110"/>
      <c r="F1368" s="110" t="s">
        <v>6979</v>
      </c>
      <c r="G1368" s="110" t="s">
        <v>14215</v>
      </c>
      <c r="H1368" s="110" t="str">
        <f>UPPER(Table3[[#This Row],[Full Name (NEW)]])</f>
        <v>SURPRISE BELL WEST RANCH STREET LIGHTING IMPROVEMENT DISTRICT</v>
      </c>
      <c r="I1368" s="110"/>
      <c r="J1368" s="118"/>
      <c r="K1368" s="75" t="s">
        <v>11582</v>
      </c>
      <c r="L1368" s="75"/>
      <c r="M1368" s="75"/>
      <c r="N1368" s="75"/>
      <c r="O1368" s="75"/>
    </row>
    <row r="1369" spans="1:15" ht="12" outlineLevel="1" x14ac:dyDescent="0.2">
      <c r="A1369" s="111">
        <v>7268</v>
      </c>
      <c r="B1369" s="111"/>
      <c r="C1369" s="110"/>
      <c r="D1369" s="110"/>
      <c r="E1369" s="110"/>
      <c r="F1369" s="110" t="s">
        <v>6982</v>
      </c>
      <c r="G1369" s="110" t="s">
        <v>14216</v>
      </c>
      <c r="H1369" s="110" t="str">
        <f>UPPER(Table3[[#This Row],[Full Name (NEW)]])</f>
        <v>SURPRISE CANYON RIDGE WEST STREET LIGHTING IMPROVEMENT DISTRICT</v>
      </c>
      <c r="I1369" s="110"/>
      <c r="J1369" s="118"/>
      <c r="K1369" s="75" t="s">
        <v>11582</v>
      </c>
      <c r="L1369" s="75"/>
      <c r="M1369" s="75"/>
      <c r="N1369" s="75"/>
      <c r="O1369" s="75"/>
    </row>
    <row r="1370" spans="1:15" ht="12" outlineLevel="1" x14ac:dyDescent="0.2">
      <c r="A1370" s="111">
        <v>7269</v>
      </c>
      <c r="B1370" s="111"/>
      <c r="C1370" s="110"/>
      <c r="D1370" s="110"/>
      <c r="E1370" s="110"/>
      <c r="F1370" s="110" t="s">
        <v>7196</v>
      </c>
      <c r="G1370" s="110" t="s">
        <v>14207</v>
      </c>
      <c r="H1370" s="110" t="str">
        <f>UPPER(Table3[[#This Row],[Full Name (NEW)]])</f>
        <v>SURPRISE CRESCENT CROWN STREET LIGHTING IMPROVEMENT DISTRICT NO. 82</v>
      </c>
      <c r="I1370" s="110"/>
      <c r="J1370" s="118"/>
      <c r="K1370" s="75" t="s">
        <v>11582</v>
      </c>
      <c r="L1370" s="75"/>
      <c r="M1370" s="75"/>
      <c r="N1370" s="75"/>
      <c r="O1370" s="75"/>
    </row>
    <row r="1371" spans="1:15" ht="12" outlineLevel="1" x14ac:dyDescent="0.2">
      <c r="A1371" s="111">
        <v>7270</v>
      </c>
      <c r="B1371" s="111"/>
      <c r="C1371" s="110"/>
      <c r="D1371" s="110"/>
      <c r="E1371" s="110"/>
      <c r="F1371" s="110" t="s">
        <v>7158</v>
      </c>
      <c r="G1371" s="110" t="s">
        <v>14219</v>
      </c>
      <c r="H1371" s="110" t="str">
        <f>UPPER(Table3[[#This Row],[Full Name (NEW)]])</f>
        <v>SURPRISE GREER RANCH NORTH PHASE 2 STREET LIGHTING IMPROVEMENT DISTRICT</v>
      </c>
      <c r="I1371" s="110"/>
      <c r="J1371" s="118"/>
      <c r="K1371" s="75" t="s">
        <v>11582</v>
      </c>
      <c r="L1371" s="75"/>
      <c r="M1371" s="75"/>
      <c r="N1371" s="75"/>
      <c r="O1371" s="75"/>
    </row>
    <row r="1372" spans="1:15" ht="12" outlineLevel="1" x14ac:dyDescent="0.2">
      <c r="A1372" s="111">
        <v>7271</v>
      </c>
      <c r="B1372" s="111"/>
      <c r="C1372" s="110"/>
      <c r="D1372" s="110"/>
      <c r="E1372" s="110"/>
      <c r="F1372" s="110" t="s">
        <v>7170</v>
      </c>
      <c r="G1372" s="110" t="s">
        <v>14220</v>
      </c>
      <c r="H1372" s="110" t="str">
        <f>UPPER(Table3[[#This Row],[Full Name (NEW)]])</f>
        <v>SURPRISE GREER RANCH NORTH PHASE 1 STREET LIGHTING IMPROVEMENT DISTRICT</v>
      </c>
      <c r="I1372" s="110"/>
      <c r="J1372" s="118"/>
      <c r="K1372" s="75" t="s">
        <v>11582</v>
      </c>
      <c r="L1372" s="75"/>
      <c r="M1372" s="75"/>
      <c r="N1372" s="75"/>
      <c r="O1372" s="75"/>
    </row>
    <row r="1373" spans="1:15" ht="12" outlineLevel="1" x14ac:dyDescent="0.2">
      <c r="A1373" s="111">
        <v>7272</v>
      </c>
      <c r="B1373" s="111"/>
      <c r="C1373" s="110"/>
      <c r="D1373" s="110"/>
      <c r="E1373" s="110"/>
      <c r="F1373" s="110" t="s">
        <v>7156</v>
      </c>
      <c r="G1373" s="110" t="s">
        <v>14221</v>
      </c>
      <c r="H1373" s="110" t="str">
        <f>UPPER(Table3[[#This Row],[Full Name (NEW)]])</f>
        <v>SURPRISE MARLEY PARK PHASE 1 STREET LIGHTING IMPROVEMENT DISTRICT NO. 5 AND 6</v>
      </c>
      <c r="I1373" s="110"/>
      <c r="J1373" s="118"/>
      <c r="K1373" s="75" t="s">
        <v>11582</v>
      </c>
      <c r="L1373" s="75"/>
      <c r="M1373" s="75"/>
      <c r="N1373" s="75"/>
      <c r="O1373" s="75"/>
    </row>
    <row r="1374" spans="1:15" ht="12" outlineLevel="1" x14ac:dyDescent="0.2">
      <c r="A1374" s="111">
        <v>7273</v>
      </c>
      <c r="B1374" s="111"/>
      <c r="C1374" s="110"/>
      <c r="D1374" s="110"/>
      <c r="E1374" s="110"/>
      <c r="F1374" s="110" t="s">
        <v>7126</v>
      </c>
      <c r="G1374" s="110" t="s">
        <v>14222</v>
      </c>
      <c r="H1374" s="110" t="str">
        <f>UPPER(Table3[[#This Row],[Full Name (NEW)]])</f>
        <v>SURPRISE MARLEY PARK PHASE 1 STREET LIGHTING IMPROVEMENT DISTRICT NO. 7 AND 8</v>
      </c>
      <c r="I1374" s="110"/>
      <c r="J1374" s="118"/>
      <c r="K1374" s="75" t="s">
        <v>11582</v>
      </c>
      <c r="L1374" s="75"/>
      <c r="M1374" s="75"/>
      <c r="N1374" s="75"/>
      <c r="O1374" s="75"/>
    </row>
    <row r="1375" spans="1:15" ht="12" outlineLevel="1" x14ac:dyDescent="0.2">
      <c r="A1375" s="111">
        <v>7274</v>
      </c>
      <c r="B1375" s="111"/>
      <c r="C1375" s="110"/>
      <c r="D1375" s="110"/>
      <c r="E1375" s="110"/>
      <c r="F1375" s="110" t="s">
        <v>6985</v>
      </c>
      <c r="G1375" s="110" t="s">
        <v>14223</v>
      </c>
      <c r="H1375" s="110" t="str">
        <f>UPPER(Table3[[#This Row],[Full Name (NEW)]])</f>
        <v>SURPRISE MOUNTAIN VIEW RANCH STREET LIGHTING IMPROVEMENT DISTRICT NO. 2</v>
      </c>
      <c r="I1375" s="110"/>
      <c r="J1375" s="118"/>
      <c r="K1375" s="75" t="s">
        <v>11582</v>
      </c>
      <c r="L1375" s="75"/>
      <c r="M1375" s="75"/>
      <c r="N1375" s="75"/>
      <c r="O1375" s="75"/>
    </row>
    <row r="1376" spans="1:15" ht="12" outlineLevel="1" x14ac:dyDescent="0.2">
      <c r="A1376" s="111">
        <v>7275</v>
      </c>
      <c r="B1376" s="111"/>
      <c r="C1376" s="110"/>
      <c r="D1376" s="110"/>
      <c r="E1376" s="110"/>
      <c r="F1376" s="110" t="s">
        <v>7111</v>
      </c>
      <c r="G1376" s="110" t="s">
        <v>14224</v>
      </c>
      <c r="H1376" s="110" t="str">
        <f>UPPER(Table3[[#This Row],[Full Name (NEW)]])</f>
        <v>SURPRISE RANCHO GABRIELA PHASE 2 PARCEL 11 STREET LIGHTING IMPROVEMENT DISTRICT</v>
      </c>
      <c r="I1376" s="110"/>
      <c r="J1376" s="118"/>
      <c r="K1376" s="75" t="s">
        <v>11582</v>
      </c>
      <c r="L1376" s="75"/>
      <c r="M1376" s="75"/>
      <c r="N1376" s="75"/>
      <c r="O1376" s="75"/>
    </row>
    <row r="1377" spans="1:15" ht="12" outlineLevel="1" x14ac:dyDescent="0.2">
      <c r="A1377" s="111">
        <v>7276</v>
      </c>
      <c r="B1377" s="111"/>
      <c r="C1377" s="110"/>
      <c r="D1377" s="110"/>
      <c r="E1377" s="110"/>
      <c r="F1377" s="110" t="s">
        <v>7129</v>
      </c>
      <c r="G1377" s="110" t="s">
        <v>14226</v>
      </c>
      <c r="H1377" s="110" t="str">
        <f>UPPER(Table3[[#This Row],[Full Name (NEW)]])</f>
        <v>SURPRISE ROYAL RANCH UNIT 2 PARCEL 8 STREET LIGHTING IMPROVEMENT DISTRICT</v>
      </c>
      <c r="I1377" s="110"/>
      <c r="J1377" s="118"/>
      <c r="K1377" s="75" t="s">
        <v>11582</v>
      </c>
      <c r="L1377" s="75"/>
      <c r="M1377" s="75"/>
      <c r="N1377" s="75"/>
      <c r="O1377" s="75"/>
    </row>
    <row r="1378" spans="1:15" ht="12" outlineLevel="1" x14ac:dyDescent="0.2">
      <c r="A1378" s="111">
        <v>7277</v>
      </c>
      <c r="B1378" s="111"/>
      <c r="C1378" s="110"/>
      <c r="D1378" s="110"/>
      <c r="E1378" s="110"/>
      <c r="F1378" s="110" t="s">
        <v>7164</v>
      </c>
      <c r="G1378" s="110" t="s">
        <v>14227</v>
      </c>
      <c r="H1378" s="110" t="str">
        <f>UPPER(Table3[[#This Row],[Full Name (NEW)]])</f>
        <v>SURPRISE SIERRA MONTANA PARCEL 7 STREET LIGHTING IMPROVEMENT DISTRICT</v>
      </c>
      <c r="I1378" s="110"/>
      <c r="J1378" s="118"/>
      <c r="K1378" s="75" t="s">
        <v>11582</v>
      </c>
      <c r="L1378" s="75"/>
      <c r="M1378" s="75"/>
      <c r="N1378" s="75"/>
      <c r="O1378" s="75"/>
    </row>
    <row r="1379" spans="1:15" ht="12" outlineLevel="1" x14ac:dyDescent="0.2">
      <c r="A1379" s="111">
        <v>7278</v>
      </c>
      <c r="B1379" s="111"/>
      <c r="C1379" s="110"/>
      <c r="D1379" s="110"/>
      <c r="E1379" s="110"/>
      <c r="F1379" s="110" t="s">
        <v>7132</v>
      </c>
      <c r="G1379" s="110" t="s">
        <v>14228</v>
      </c>
      <c r="H1379" s="110" t="str">
        <f>UPPER(Table3[[#This Row],[Full Name (NEW)]])</f>
        <v>SURPRISE SIERRA VISTA PARCEL 4 STREET LIGHTING IMPROVEMENT DISTRICT</v>
      </c>
      <c r="I1379" s="110"/>
      <c r="J1379" s="118"/>
      <c r="K1379" s="75" t="s">
        <v>11582</v>
      </c>
      <c r="L1379" s="75"/>
      <c r="M1379" s="75"/>
      <c r="N1379" s="75"/>
      <c r="O1379" s="75"/>
    </row>
    <row r="1380" spans="1:15" ht="12" outlineLevel="1" x14ac:dyDescent="0.2">
      <c r="A1380" s="111">
        <v>7279</v>
      </c>
      <c r="B1380" s="111"/>
      <c r="C1380" s="110"/>
      <c r="D1380" s="110"/>
      <c r="E1380" s="110"/>
      <c r="F1380" s="110" t="s">
        <v>7105</v>
      </c>
      <c r="G1380" s="110" t="s">
        <v>14229</v>
      </c>
      <c r="H1380" s="110" t="str">
        <f>UPPER(Table3[[#This Row],[Full Name (NEW)]])</f>
        <v>SURPRISE SIERRA VERDA PHASE 1 STREET LIGHTING IMPROVEMENT DISTRICT</v>
      </c>
      <c r="I1380" s="110"/>
      <c r="J1380" s="118"/>
      <c r="K1380" s="75" t="s">
        <v>11582</v>
      </c>
      <c r="L1380" s="75"/>
      <c r="M1380" s="75"/>
      <c r="N1380" s="75"/>
      <c r="O1380" s="75"/>
    </row>
    <row r="1381" spans="1:15" ht="12" outlineLevel="1" x14ac:dyDescent="0.2">
      <c r="A1381" s="111">
        <v>7280</v>
      </c>
      <c r="B1381" s="111"/>
      <c r="C1381" s="110"/>
      <c r="D1381" s="110"/>
      <c r="E1381" s="110"/>
      <c r="F1381" s="110" t="s">
        <v>7102</v>
      </c>
      <c r="G1381" s="110" t="s">
        <v>14230</v>
      </c>
      <c r="H1381" s="110" t="str">
        <f>UPPER(Table3[[#This Row],[Full Name (NEW)]])</f>
        <v>SURPRISE GREER RANCH SOUTH STREET LIGHTING IMPROVEMENT DISTRICT</v>
      </c>
      <c r="I1381" s="110"/>
      <c r="J1381" s="118"/>
      <c r="K1381" s="75" t="s">
        <v>11582</v>
      </c>
      <c r="L1381" s="75"/>
      <c r="M1381" s="75"/>
      <c r="N1381" s="75"/>
      <c r="O1381" s="75"/>
    </row>
    <row r="1382" spans="1:15" ht="12" outlineLevel="1" x14ac:dyDescent="0.2">
      <c r="A1382" s="111">
        <v>7281</v>
      </c>
      <c r="B1382" s="111"/>
      <c r="C1382" s="110"/>
      <c r="D1382" s="110"/>
      <c r="E1382" s="110"/>
      <c r="F1382" s="110" t="s">
        <v>7093</v>
      </c>
      <c r="G1382" s="110" t="s">
        <v>14231</v>
      </c>
      <c r="H1382" s="110" t="str">
        <f>UPPER(Table3[[#This Row],[Full Name (NEW)]])</f>
        <v>SURPRISE COTTON GIN STREET LIGHTING IMPROVEMENT DISTRICT</v>
      </c>
      <c r="I1382" s="110"/>
      <c r="J1382" s="118"/>
      <c r="K1382" s="75" t="s">
        <v>11582</v>
      </c>
      <c r="L1382" s="75"/>
      <c r="M1382" s="75"/>
      <c r="N1382" s="75"/>
      <c r="O1382" s="75"/>
    </row>
    <row r="1383" spans="1:15" ht="12" outlineLevel="1" x14ac:dyDescent="0.2">
      <c r="A1383" s="111">
        <v>7282</v>
      </c>
      <c r="B1383" s="111"/>
      <c r="C1383" s="110"/>
      <c r="D1383" s="110"/>
      <c r="E1383" s="110"/>
      <c r="F1383" s="110" t="s">
        <v>7087</v>
      </c>
      <c r="G1383" s="110" t="s">
        <v>14232</v>
      </c>
      <c r="H1383" s="110" t="str">
        <f>UPPER(Table3[[#This Row],[Full Name (NEW)]])</f>
        <v>SURPRISE DESERT OASIS STREET LIGHTING IMPROVEMENT DISTRICT NO. 1</v>
      </c>
      <c r="I1383" s="110"/>
      <c r="J1383" s="118"/>
      <c r="K1383" s="75" t="s">
        <v>11582</v>
      </c>
      <c r="L1383" s="75"/>
      <c r="M1383" s="75"/>
      <c r="N1383" s="75"/>
      <c r="O1383" s="75"/>
    </row>
    <row r="1384" spans="1:15" ht="12" outlineLevel="1" x14ac:dyDescent="0.2">
      <c r="A1384" s="111">
        <v>7283</v>
      </c>
      <c r="B1384" s="111"/>
      <c r="C1384" s="110"/>
      <c r="D1384" s="110"/>
      <c r="E1384" s="110"/>
      <c r="F1384" s="110" t="s">
        <v>7084</v>
      </c>
      <c r="G1384" s="110" t="s">
        <v>14233</v>
      </c>
      <c r="H1384" s="110" t="str">
        <f>UPPER(Table3[[#This Row],[Full Name (NEW)]])</f>
        <v>SURPRISE LITCHFIELD MANOR STREET LIGHTING IMPROVEMENT DISTRICT</v>
      </c>
      <c r="I1384" s="110"/>
      <c r="J1384" s="118"/>
      <c r="K1384" s="75" t="s">
        <v>11582</v>
      </c>
      <c r="L1384" s="75"/>
      <c r="M1384" s="75"/>
      <c r="N1384" s="75"/>
      <c r="O1384" s="75"/>
    </row>
    <row r="1385" spans="1:15" ht="12" outlineLevel="1" x14ac:dyDescent="0.2">
      <c r="A1385" s="111">
        <v>7284</v>
      </c>
      <c r="B1385" s="111"/>
      <c r="C1385" s="110"/>
      <c r="D1385" s="110"/>
      <c r="E1385" s="110"/>
      <c r="F1385" s="110" t="s">
        <v>7096</v>
      </c>
      <c r="G1385" s="110" t="s">
        <v>14234</v>
      </c>
      <c r="H1385" s="110" t="str">
        <f>UPPER(Table3[[#This Row],[Full Name (NEW)]])</f>
        <v>SURPRISE MARLEY PARK PHASE 1 STREET LIGHTING IMPROVEMENT DISTRICT</v>
      </c>
      <c r="I1385" s="110"/>
      <c r="J1385" s="118"/>
      <c r="K1385" s="75" t="s">
        <v>11582</v>
      </c>
      <c r="L1385" s="75"/>
      <c r="M1385" s="75"/>
      <c r="N1385" s="75"/>
      <c r="O1385" s="75"/>
    </row>
    <row r="1386" spans="1:15" ht="12" outlineLevel="1" x14ac:dyDescent="0.2">
      <c r="A1386" s="111">
        <v>7285</v>
      </c>
      <c r="B1386" s="111"/>
      <c r="C1386" s="110"/>
      <c r="D1386" s="110"/>
      <c r="E1386" s="110"/>
      <c r="F1386" s="110" t="s">
        <v>7090</v>
      </c>
      <c r="G1386" s="110" t="s">
        <v>14235</v>
      </c>
      <c r="H1386" s="110" t="str">
        <f>UPPER(Table3[[#This Row],[Full Name (NEW)]])</f>
        <v>SURPRISE SIERRA MONTATA PARCEL 12 STREET LIGHTING IMPROVEMENT DISTRICT</v>
      </c>
      <c r="I1386" s="110"/>
      <c r="J1386" s="118"/>
      <c r="K1386" s="75" t="s">
        <v>11582</v>
      </c>
      <c r="L1386" s="75"/>
      <c r="M1386" s="75"/>
      <c r="N1386" s="75"/>
      <c r="O1386" s="75"/>
    </row>
    <row r="1387" spans="1:15" ht="12" outlineLevel="1" x14ac:dyDescent="0.2">
      <c r="A1387" s="111">
        <v>7286</v>
      </c>
      <c r="B1387" s="111"/>
      <c r="C1387" s="110"/>
      <c r="D1387" s="110"/>
      <c r="E1387" s="110"/>
      <c r="F1387" s="110" t="s">
        <v>7081</v>
      </c>
      <c r="G1387" s="110" t="s">
        <v>14236</v>
      </c>
      <c r="H1387" s="110" t="str">
        <f>UPPER(Table3[[#This Row],[Full Name (NEW)]])</f>
        <v>SURPRISE SIERRA MONTANA PHASE 2 STREET LIGHTING IMPROVEMENT DISTRICT</v>
      </c>
      <c r="I1387" s="110"/>
      <c r="J1387" s="118"/>
      <c r="K1387" s="75" t="s">
        <v>11582</v>
      </c>
      <c r="L1387" s="75"/>
      <c r="M1387" s="75"/>
      <c r="N1387" s="75"/>
      <c r="O1387" s="75"/>
    </row>
    <row r="1388" spans="1:15" ht="12" outlineLevel="1" x14ac:dyDescent="0.2">
      <c r="A1388" s="111">
        <v>7287</v>
      </c>
      <c r="B1388" s="111"/>
      <c r="C1388" s="110"/>
      <c r="D1388" s="110"/>
      <c r="E1388" s="110"/>
      <c r="F1388" s="110" t="s">
        <v>7099</v>
      </c>
      <c r="G1388" s="110" t="s">
        <v>14237</v>
      </c>
      <c r="H1388" s="110" t="str">
        <f>UPPER(Table3[[#This Row],[Full Name (NEW)]])</f>
        <v>SURPRISE SUMMERFIELD AT LITCHFIELD STREET LIGHTING IMPROVEMENT DISTRICT</v>
      </c>
      <c r="I1388" s="110"/>
      <c r="J1388" s="118"/>
      <c r="K1388" s="75" t="s">
        <v>11582</v>
      </c>
      <c r="L1388" s="75"/>
      <c r="M1388" s="75"/>
      <c r="N1388" s="75"/>
      <c r="O1388" s="75"/>
    </row>
    <row r="1389" spans="1:15" ht="12" outlineLevel="1" x14ac:dyDescent="0.2">
      <c r="A1389" s="111">
        <v>7288</v>
      </c>
      <c r="B1389" s="111"/>
      <c r="C1389" s="110"/>
      <c r="D1389" s="110"/>
      <c r="E1389" s="110"/>
      <c r="F1389" s="110" t="s">
        <v>7108</v>
      </c>
      <c r="G1389" s="110" t="s">
        <v>14239</v>
      </c>
      <c r="H1389" s="110" t="str">
        <f>UPPER(Table3[[#This Row],[Full Name (NEW)]])</f>
        <v>SURPRISE FARMS PHASE 2 STREET LIGHTING IMPROVEMENT DISTRICT</v>
      </c>
      <c r="I1389" s="110"/>
      <c r="J1389" s="118"/>
      <c r="K1389" s="75" t="s">
        <v>11582</v>
      </c>
      <c r="L1389" s="75"/>
      <c r="M1389" s="75"/>
      <c r="N1389" s="75"/>
      <c r="O1389" s="75"/>
    </row>
    <row r="1390" spans="1:15" ht="12" outlineLevel="1" x14ac:dyDescent="0.2">
      <c r="A1390" s="111">
        <v>7289</v>
      </c>
      <c r="B1390" s="111"/>
      <c r="C1390" s="110"/>
      <c r="D1390" s="110"/>
      <c r="E1390" s="110"/>
      <c r="F1390" s="110" t="s">
        <v>7167</v>
      </c>
      <c r="G1390" s="110" t="s">
        <v>14238</v>
      </c>
      <c r="H1390" s="110" t="str">
        <f>UPPER(Table3[[#This Row],[Full Name (NEW)]])</f>
        <v>SURPRISE FARMS PHASE 4 STREET LIGHTING IMPROVEMENT DISTRICT</v>
      </c>
      <c r="I1390" s="110"/>
      <c r="J1390" s="118"/>
      <c r="K1390" s="75" t="s">
        <v>11582</v>
      </c>
      <c r="L1390" s="75"/>
      <c r="M1390" s="75"/>
      <c r="N1390" s="75"/>
      <c r="O1390" s="75"/>
    </row>
    <row r="1391" spans="1:15" ht="12" outlineLevel="1" x14ac:dyDescent="0.2">
      <c r="A1391" s="111">
        <v>7290</v>
      </c>
      <c r="B1391" s="111"/>
      <c r="C1391" s="110"/>
      <c r="D1391" s="110"/>
      <c r="E1391" s="110"/>
      <c r="F1391" s="110" t="s">
        <v>7173</v>
      </c>
      <c r="G1391" s="110" t="s">
        <v>14240</v>
      </c>
      <c r="H1391" s="110" t="str">
        <f>UPPER(Table3[[#This Row],[Full Name (NEW)]])</f>
        <v>SURPRISE SYCAMORE ESTATES PARCEL 13 STREET LIGHTING IMPROVEMENT DISTRICT</v>
      </c>
      <c r="I1391" s="110"/>
      <c r="J1391" s="118"/>
      <c r="K1391" s="75" t="s">
        <v>11582</v>
      </c>
      <c r="L1391" s="75"/>
      <c r="M1391" s="75"/>
      <c r="N1391" s="75"/>
      <c r="O1391" s="75"/>
    </row>
    <row r="1392" spans="1:15" ht="12" outlineLevel="1" x14ac:dyDescent="0.2">
      <c r="A1392" s="111">
        <v>7291</v>
      </c>
      <c r="B1392" s="111"/>
      <c r="C1392" s="110"/>
      <c r="D1392" s="110"/>
      <c r="E1392" s="110"/>
      <c r="F1392" s="110" t="s">
        <v>7199</v>
      </c>
      <c r="G1392" s="110" t="s">
        <v>14241</v>
      </c>
      <c r="H1392" s="110" t="str">
        <f>UPPER(Table3[[#This Row],[Full Name (NEW)]])</f>
        <v>SURPRISE WESTFIELD COMMONS STREET LIGHTING IMPROVEMENT DISTRICT</v>
      </c>
      <c r="I1392" s="110"/>
      <c r="J1392" s="118"/>
      <c r="K1392" s="75" t="s">
        <v>11582</v>
      </c>
      <c r="L1392" s="75"/>
      <c r="M1392" s="75"/>
      <c r="N1392" s="75"/>
      <c r="O1392" s="75"/>
    </row>
    <row r="1393" spans="1:15" ht="12" outlineLevel="1" x14ac:dyDescent="0.2">
      <c r="A1393" s="111">
        <v>7292</v>
      </c>
      <c r="B1393" s="111"/>
      <c r="C1393" s="110"/>
      <c r="D1393" s="110"/>
      <c r="E1393" s="110"/>
      <c r="F1393" s="110" t="s">
        <v>7138</v>
      </c>
      <c r="G1393" s="110" t="s">
        <v>14242</v>
      </c>
      <c r="H1393" s="110" t="str">
        <f>UPPER(Table3[[#This Row],[Full Name (NEW)]])</f>
        <v>SURPRISE CITY AT SURPRISE PHASE 1 STREET LIGHTING IMPROVEMENT DISTRICT</v>
      </c>
      <c r="I1393" s="110"/>
      <c r="J1393" s="118"/>
      <c r="K1393" s="75" t="s">
        <v>11582</v>
      </c>
      <c r="L1393" s="75"/>
      <c r="M1393" s="75"/>
      <c r="N1393" s="75"/>
      <c r="O1393" s="75"/>
    </row>
    <row r="1394" spans="1:15" ht="12" outlineLevel="1" x14ac:dyDescent="0.2">
      <c r="A1394" s="111">
        <v>7293</v>
      </c>
      <c r="B1394" s="111"/>
      <c r="C1394" s="110"/>
      <c r="D1394" s="110"/>
      <c r="E1394" s="110"/>
      <c r="F1394" s="110" t="s">
        <v>7141</v>
      </c>
      <c r="G1394" s="110" t="s">
        <v>14243</v>
      </c>
      <c r="H1394" s="110" t="str">
        <f>UPPER(Table3[[#This Row],[Full Name (NEW)]])</f>
        <v>SURPRISE RANCHO GABRIELA PHASE 3-17 STREET LIGHTING IMPROVEMENT DISTRICT</v>
      </c>
      <c r="I1394" s="110"/>
      <c r="J1394" s="118"/>
      <c r="K1394" s="75" t="s">
        <v>11582</v>
      </c>
      <c r="L1394" s="75"/>
      <c r="M1394" s="75"/>
      <c r="N1394" s="75"/>
      <c r="O1394" s="75"/>
    </row>
    <row r="1395" spans="1:15" ht="12" outlineLevel="1" x14ac:dyDescent="0.2">
      <c r="A1395" s="111">
        <v>7294</v>
      </c>
      <c r="B1395" s="111"/>
      <c r="C1395" s="110"/>
      <c r="D1395" s="110"/>
      <c r="E1395" s="110"/>
      <c r="F1395" s="110" t="s">
        <v>7147</v>
      </c>
      <c r="G1395" s="110" t="s">
        <v>14244</v>
      </c>
      <c r="H1395" s="110" t="str">
        <f>UPPER(Table3[[#This Row],[Full Name (NEW)]])</f>
        <v>SURPRISE ROYAL RANCH UNIT 2 PARCEL 7 STREET LIGHTING IMPROVEMENT DISTRICT</v>
      </c>
      <c r="I1395" s="110"/>
      <c r="J1395" s="118"/>
      <c r="K1395" s="75" t="s">
        <v>11582</v>
      </c>
      <c r="L1395" s="75"/>
      <c r="M1395" s="75"/>
      <c r="N1395" s="75"/>
      <c r="O1395" s="75"/>
    </row>
    <row r="1396" spans="1:15" ht="12" outlineLevel="1" x14ac:dyDescent="0.2">
      <c r="A1396" s="111">
        <v>7295</v>
      </c>
      <c r="B1396" s="111"/>
      <c r="C1396" s="110"/>
      <c r="D1396" s="110"/>
      <c r="E1396" s="110"/>
      <c r="F1396" s="110" t="s">
        <v>7144</v>
      </c>
      <c r="G1396" s="110" t="s">
        <v>14245</v>
      </c>
      <c r="H1396" s="110" t="str">
        <f>UPPER(Table3[[#This Row],[Full Name (NEW)]])</f>
        <v>SURPRISE ROYAL RANCH UNIT 2 STREET LIGHTING IMPROVEMENT DISTRICT</v>
      </c>
      <c r="I1396" s="110"/>
      <c r="J1396" s="118"/>
      <c r="K1396" s="75" t="s">
        <v>11582</v>
      </c>
      <c r="L1396" s="75"/>
      <c r="M1396" s="75"/>
      <c r="N1396" s="75"/>
      <c r="O1396" s="75"/>
    </row>
    <row r="1397" spans="1:15" ht="12" outlineLevel="1" x14ac:dyDescent="0.2">
      <c r="A1397" s="111">
        <v>7296</v>
      </c>
      <c r="B1397" s="111"/>
      <c r="C1397" s="110"/>
      <c r="D1397" s="110"/>
      <c r="E1397" s="110"/>
      <c r="F1397" s="110" t="s">
        <v>7135</v>
      </c>
      <c r="G1397" s="110" t="s">
        <v>14246</v>
      </c>
      <c r="H1397" s="110" t="str">
        <f>UPPER(Table3[[#This Row],[Full Name (NEW)]])</f>
        <v>SURPRISE FARMS PHASE 3 STREET LIGHTING IMPROVEMENT DISTRICT</v>
      </c>
      <c r="I1397" s="110"/>
      <c r="J1397" s="118"/>
      <c r="K1397" s="75" t="s">
        <v>11582</v>
      </c>
      <c r="L1397" s="75"/>
      <c r="M1397" s="75"/>
      <c r="N1397" s="75"/>
      <c r="O1397" s="75"/>
    </row>
    <row r="1398" spans="1:15" ht="12" outlineLevel="1" x14ac:dyDescent="0.2">
      <c r="A1398" s="111">
        <v>7297</v>
      </c>
      <c r="B1398" s="111"/>
      <c r="C1398" s="110"/>
      <c r="D1398" s="110"/>
      <c r="E1398" s="110"/>
      <c r="F1398" s="110" t="s">
        <v>7206</v>
      </c>
      <c r="G1398" s="110" t="s">
        <v>14247</v>
      </c>
      <c r="H1398" s="110" t="str">
        <f>UPPER(Table3[[#This Row],[Full Name (NEW)]])</f>
        <v>SURPRISE ASANTE PARCELS 1-16 STREET LIGHTING IMPROVEMENT DISTRICT</v>
      </c>
      <c r="I1398" s="110"/>
      <c r="J1398" s="118"/>
      <c r="K1398" s="75" t="s">
        <v>11582</v>
      </c>
      <c r="L1398" s="75"/>
      <c r="M1398" s="75"/>
      <c r="N1398" s="75"/>
      <c r="O1398" s="75"/>
    </row>
    <row r="1399" spans="1:15" ht="12" outlineLevel="1" x14ac:dyDescent="0.2">
      <c r="A1399" s="111">
        <v>7298</v>
      </c>
      <c r="B1399" s="111"/>
      <c r="C1399" s="110"/>
      <c r="D1399" s="110"/>
      <c r="E1399" s="110"/>
      <c r="F1399" s="110" t="s">
        <v>7039</v>
      </c>
      <c r="G1399" s="110" t="s">
        <v>14208</v>
      </c>
      <c r="H1399" s="110" t="str">
        <f>UPPER(Table3[[#This Row],[Full Name (NEW)]])</f>
        <v>SURPRISE ASHTON RANCH STREET LIGHTING IMPROVEMENT DISTRICT NO. 3</v>
      </c>
      <c r="I1399" s="110"/>
      <c r="J1399" s="118"/>
      <c r="K1399" s="75" t="s">
        <v>11582</v>
      </c>
      <c r="L1399" s="75"/>
      <c r="M1399" s="75"/>
      <c r="N1399" s="75"/>
      <c r="O1399" s="75"/>
    </row>
    <row r="1400" spans="1:15" ht="12" outlineLevel="1" x14ac:dyDescent="0.2">
      <c r="A1400" s="111">
        <v>7299</v>
      </c>
      <c r="B1400" s="111"/>
      <c r="C1400" s="110"/>
      <c r="D1400" s="110"/>
      <c r="E1400" s="110"/>
      <c r="F1400" s="110" t="s">
        <v>7042</v>
      </c>
      <c r="G1400" s="110" t="s">
        <v>14209</v>
      </c>
      <c r="H1400" s="110" t="str">
        <f>UPPER(Table3[[#This Row],[Full Name (NEW)]])</f>
        <v>SURPRISE ASHTON RANCH STREET LIGHTING IMPROVEMENT DISTRICT NO. 4</v>
      </c>
      <c r="I1400" s="110"/>
      <c r="J1400" s="118"/>
      <c r="K1400" s="75" t="s">
        <v>11582</v>
      </c>
      <c r="L1400" s="75"/>
      <c r="M1400" s="75"/>
      <c r="N1400" s="75"/>
      <c r="O1400" s="75"/>
    </row>
    <row r="1401" spans="1:15" ht="12" outlineLevel="1" x14ac:dyDescent="0.2">
      <c r="A1401" s="111">
        <v>7300</v>
      </c>
      <c r="B1401" s="111"/>
      <c r="C1401" s="110"/>
      <c r="D1401" s="110"/>
      <c r="E1401" s="110"/>
      <c r="F1401" s="110" t="s">
        <v>7006</v>
      </c>
      <c r="G1401" s="110" t="s">
        <v>14248</v>
      </c>
      <c r="H1401" s="110" t="str">
        <f>UPPER(Table3[[#This Row],[Full Name (NEW)]])</f>
        <v>SURPRISE ASHTON RANCH STREET LIGHTING IMPROVEMENT DISTRICT NO. 2</v>
      </c>
      <c r="I1401" s="110"/>
      <c r="J1401" s="118"/>
      <c r="K1401" s="75" t="s">
        <v>11582</v>
      </c>
      <c r="L1401" s="75"/>
      <c r="M1401" s="75"/>
      <c r="N1401" s="75"/>
      <c r="O1401" s="75"/>
    </row>
    <row r="1402" spans="1:15" ht="12" outlineLevel="1" x14ac:dyDescent="0.2">
      <c r="A1402" s="111">
        <v>7301</v>
      </c>
      <c r="B1402" s="111"/>
      <c r="C1402" s="110"/>
      <c r="D1402" s="110"/>
      <c r="E1402" s="110"/>
      <c r="F1402" s="110" t="s">
        <v>7009</v>
      </c>
      <c r="G1402" s="110" t="s">
        <v>14249</v>
      </c>
      <c r="H1402" s="110" t="str">
        <f>UPPER(Table3[[#This Row],[Full Name (NEW)]])</f>
        <v>SURPRISE COUNTRYSIDE STREET LIGHTING IMPROVEMENT DISTRICT</v>
      </c>
      <c r="I1402" s="110"/>
      <c r="J1402" s="118"/>
      <c r="K1402" s="75" t="s">
        <v>11582</v>
      </c>
      <c r="L1402" s="75"/>
      <c r="M1402" s="75"/>
      <c r="N1402" s="75"/>
      <c r="O1402" s="75"/>
    </row>
    <row r="1403" spans="1:15" ht="12" outlineLevel="1" x14ac:dyDescent="0.2">
      <c r="A1403" s="111">
        <v>7302</v>
      </c>
      <c r="B1403" s="111"/>
      <c r="C1403" s="110"/>
      <c r="D1403" s="110"/>
      <c r="E1403" s="110"/>
      <c r="F1403" s="110" t="s">
        <v>7150</v>
      </c>
      <c r="G1403" s="110" t="s">
        <v>14250</v>
      </c>
      <c r="H1403" s="110" t="str">
        <f>UPPER(Table3[[#This Row],[Full Name (NEW)]])</f>
        <v>SURPRISE DESERT OASIS LANCER STREET LIGHTING IMPROVEMENT DISTRICT</v>
      </c>
      <c r="I1403" s="110"/>
      <c r="J1403" s="118"/>
      <c r="K1403" s="75" t="s">
        <v>11582</v>
      </c>
      <c r="L1403" s="75"/>
      <c r="M1403" s="75"/>
      <c r="N1403" s="75"/>
      <c r="O1403" s="75"/>
    </row>
    <row r="1404" spans="1:15" ht="12" outlineLevel="1" x14ac:dyDescent="0.2">
      <c r="A1404" s="111">
        <v>7303</v>
      </c>
      <c r="B1404" s="111"/>
      <c r="C1404" s="110"/>
      <c r="D1404" s="110"/>
      <c r="E1404" s="110"/>
      <c r="F1404" s="110" t="s">
        <v>7012</v>
      </c>
      <c r="G1404" s="110" t="s">
        <v>14251</v>
      </c>
      <c r="H1404" s="110" t="str">
        <f>UPPER(Table3[[#This Row],[Full Name (NEW)]])</f>
        <v>SURPRISE GREENWAY PARC STREET LIGHTING IMPROVEMENT DISTRICT NO. 3</v>
      </c>
      <c r="I1404" s="110"/>
      <c r="J1404" s="118"/>
      <c r="K1404" s="75" t="s">
        <v>11582</v>
      </c>
      <c r="L1404" s="75"/>
      <c r="M1404" s="75"/>
      <c r="N1404" s="75"/>
      <c r="O1404" s="75"/>
    </row>
    <row r="1405" spans="1:15" ht="12" outlineLevel="1" x14ac:dyDescent="0.2">
      <c r="A1405" s="111">
        <v>7304</v>
      </c>
      <c r="B1405" s="111"/>
      <c r="C1405" s="110"/>
      <c r="D1405" s="110"/>
      <c r="E1405" s="110"/>
      <c r="F1405" s="110" t="s">
        <v>7153</v>
      </c>
      <c r="G1405" s="110" t="s">
        <v>14252</v>
      </c>
      <c r="H1405" s="110" t="str">
        <f>UPPER(Table3[[#This Row],[Full Name (NEW)]])</f>
        <v>SURPRISE MARLEY PARK PHASE 2 STREET LIGHTING IMPROVEMENT DISTRICT</v>
      </c>
      <c r="I1405" s="110"/>
      <c r="J1405" s="118"/>
      <c r="K1405" s="75" t="s">
        <v>11582</v>
      </c>
      <c r="L1405" s="75"/>
      <c r="M1405" s="75"/>
      <c r="N1405" s="75"/>
      <c r="O1405" s="75"/>
    </row>
    <row r="1406" spans="1:15" ht="12" outlineLevel="1" x14ac:dyDescent="0.2">
      <c r="A1406" s="111">
        <v>7305</v>
      </c>
      <c r="B1406" s="111"/>
      <c r="C1406" s="110"/>
      <c r="D1406" s="110"/>
      <c r="E1406" s="110"/>
      <c r="F1406" s="110" t="s">
        <v>7036</v>
      </c>
      <c r="G1406" s="110" t="s">
        <v>14253</v>
      </c>
      <c r="H1406" s="110" t="str">
        <f>UPPER(Table3[[#This Row],[Full Name (NEW)]])</f>
        <v>SURPRISE NORTHWEST RANCH STREET LIGHTING IMPROVEMENT DISTRICT</v>
      </c>
      <c r="I1406" s="110"/>
      <c r="J1406" s="118"/>
      <c r="K1406" s="75" t="s">
        <v>11582</v>
      </c>
      <c r="L1406" s="75"/>
      <c r="M1406" s="75"/>
      <c r="N1406" s="75"/>
      <c r="O1406" s="75"/>
    </row>
    <row r="1407" spans="1:15" ht="12" outlineLevel="1" x14ac:dyDescent="0.2">
      <c r="A1407" s="111">
        <v>7306</v>
      </c>
      <c r="B1407" s="111"/>
      <c r="C1407" s="110"/>
      <c r="D1407" s="110"/>
      <c r="E1407" s="110"/>
      <c r="F1407" s="110" t="s">
        <v>7045</v>
      </c>
      <c r="G1407" s="110" t="s">
        <v>14254</v>
      </c>
      <c r="H1407" s="110" t="str">
        <f>UPPER(Table3[[#This Row],[Full Name (NEW)]])</f>
        <v>SURPRISE RANCHO GABRIELA STREET LIGHTING IMPROVEMENT DISTRICT NO. 1</v>
      </c>
      <c r="I1407" s="110"/>
      <c r="J1407" s="118"/>
      <c r="K1407" s="75" t="s">
        <v>11582</v>
      </c>
      <c r="L1407" s="75"/>
      <c r="M1407" s="75"/>
      <c r="N1407" s="75"/>
      <c r="O1407" s="75"/>
    </row>
    <row r="1408" spans="1:15" ht="12" outlineLevel="1" x14ac:dyDescent="0.2">
      <c r="A1408" s="111">
        <v>7307</v>
      </c>
      <c r="B1408" s="111"/>
      <c r="C1408" s="110"/>
      <c r="D1408" s="110"/>
      <c r="E1408" s="110"/>
      <c r="F1408" s="110" t="s">
        <v>7015</v>
      </c>
      <c r="G1408" s="110" t="s">
        <v>14255</v>
      </c>
      <c r="H1408" s="110" t="str">
        <f>UPPER(Table3[[#This Row],[Full Name (NEW)]])</f>
        <v>SURPRISE SUN CITY GRANT STREET LIGHTING IMPROVEMENT DISTRICT NO. 4</v>
      </c>
      <c r="I1408" s="110"/>
      <c r="J1408" s="118"/>
      <c r="K1408" s="75" t="s">
        <v>11582</v>
      </c>
      <c r="L1408" s="75"/>
      <c r="M1408" s="75"/>
      <c r="N1408" s="75"/>
      <c r="O1408" s="75"/>
    </row>
    <row r="1409" spans="1:15" ht="12" outlineLevel="1" x14ac:dyDescent="0.2">
      <c r="A1409" s="111">
        <v>7308</v>
      </c>
      <c r="B1409" s="111"/>
      <c r="C1409" s="110"/>
      <c r="D1409" s="110"/>
      <c r="E1409" s="110"/>
      <c r="F1409" s="110" t="s">
        <v>7018</v>
      </c>
      <c r="G1409" s="110" t="s">
        <v>14256</v>
      </c>
      <c r="H1409" s="110" t="str">
        <f>UPPER(Table3[[#This Row],[Full Name (NEW)]])</f>
        <v>SURPRISE BELL WEST RANCH PARCEL 1A STREET LIGHTING IMPROVEMENT DISTRICT</v>
      </c>
      <c r="I1409" s="110"/>
      <c r="J1409" s="118"/>
      <c r="K1409" s="75" t="s">
        <v>11582</v>
      </c>
      <c r="L1409" s="75"/>
      <c r="M1409" s="75"/>
      <c r="N1409" s="75"/>
      <c r="O1409" s="75"/>
    </row>
    <row r="1410" spans="1:15" ht="12" outlineLevel="1" x14ac:dyDescent="0.2">
      <c r="A1410" s="111">
        <v>7309</v>
      </c>
      <c r="B1410" s="111"/>
      <c r="C1410" s="110"/>
      <c r="D1410" s="110"/>
      <c r="E1410" s="110"/>
      <c r="F1410" s="110" t="s">
        <v>7021</v>
      </c>
      <c r="G1410" s="110" t="s">
        <v>14257</v>
      </c>
      <c r="H1410" s="110" t="str">
        <f>UPPER(Table3[[#This Row],[Full Name (NEW)]])</f>
        <v>SURPRISE BELL WEST RANCH PARCEL 1B STREET LIGHTING IMPROVEMENT DISTRICT</v>
      </c>
      <c r="I1410" s="110"/>
      <c r="J1410" s="118"/>
      <c r="K1410" s="75" t="s">
        <v>11582</v>
      </c>
      <c r="L1410" s="75"/>
      <c r="M1410" s="75"/>
      <c r="N1410" s="75"/>
      <c r="O1410" s="75"/>
    </row>
    <row r="1411" spans="1:15" ht="12" outlineLevel="1" x14ac:dyDescent="0.2">
      <c r="A1411" s="111">
        <v>7310</v>
      </c>
      <c r="B1411" s="111"/>
      <c r="C1411" s="110"/>
      <c r="D1411" s="110"/>
      <c r="E1411" s="110"/>
      <c r="F1411" s="110" t="s">
        <v>7024</v>
      </c>
      <c r="G1411" s="110" t="s">
        <v>14258</v>
      </c>
      <c r="H1411" s="110" t="str">
        <f>UPPER(Table3[[#This Row],[Full Name (NEW)]])</f>
        <v>SURPRISE GREENWAY PARC STREET LIGHTING IMPROVEMENT DISTRICT NO. 2</v>
      </c>
      <c r="I1411" s="110"/>
      <c r="J1411" s="118"/>
      <c r="K1411" s="75" t="s">
        <v>11582</v>
      </c>
      <c r="L1411" s="75"/>
      <c r="M1411" s="75"/>
      <c r="N1411" s="75"/>
      <c r="O1411" s="75"/>
    </row>
    <row r="1412" spans="1:15" ht="12" outlineLevel="1" x14ac:dyDescent="0.2">
      <c r="A1412" s="111">
        <v>7311</v>
      </c>
      <c r="B1412" s="111"/>
      <c r="C1412" s="110"/>
      <c r="D1412" s="110"/>
      <c r="E1412" s="110"/>
      <c r="F1412" s="110" t="s">
        <v>7048</v>
      </c>
      <c r="G1412" s="110" t="s">
        <v>14259</v>
      </c>
      <c r="H1412" s="110" t="str">
        <f>UPPER(Table3[[#This Row],[Full Name (NEW)]])</f>
        <v>SURPRISE LEGACY PARK G H I STREET LIGHTING IMPROVEMENT DISTRICT</v>
      </c>
      <c r="I1412" s="110"/>
      <c r="J1412" s="118"/>
      <c r="K1412" s="75" t="s">
        <v>11582</v>
      </c>
      <c r="L1412" s="75"/>
      <c r="M1412" s="75"/>
      <c r="N1412" s="75"/>
      <c r="O1412" s="75"/>
    </row>
    <row r="1413" spans="1:15" ht="12" outlineLevel="1" x14ac:dyDescent="0.2">
      <c r="A1413" s="111">
        <v>7312</v>
      </c>
      <c r="B1413" s="111"/>
      <c r="C1413" s="110"/>
      <c r="D1413" s="110"/>
      <c r="E1413" s="110"/>
      <c r="F1413" s="110" t="s">
        <v>5923</v>
      </c>
      <c r="G1413" s="110" t="s">
        <v>14260</v>
      </c>
      <c r="H1413" s="110" t="str">
        <f>UPPER(Table3[[#This Row],[Full Name (NEW)]])</f>
        <v>SURPRISE MOUNTAIN VISTA RANCH STREET LIGHTING IMPROVEMENT DISTRICT NO. 1</v>
      </c>
      <c r="I1413" s="110"/>
      <c r="J1413" s="118"/>
      <c r="K1413" s="75" t="s">
        <v>11582</v>
      </c>
      <c r="L1413" s="75"/>
      <c r="M1413" s="75"/>
      <c r="N1413" s="75"/>
      <c r="O1413" s="75"/>
    </row>
    <row r="1414" spans="1:15" ht="12" outlineLevel="1" x14ac:dyDescent="0.2">
      <c r="A1414" s="111">
        <v>7313</v>
      </c>
      <c r="B1414" s="111"/>
      <c r="C1414" s="110"/>
      <c r="D1414" s="110"/>
      <c r="E1414" s="110"/>
      <c r="F1414" s="110" t="s">
        <v>7027</v>
      </c>
      <c r="G1414" s="110" t="s">
        <v>14261</v>
      </c>
      <c r="H1414" s="110" t="str">
        <f>UPPER(Table3[[#This Row],[Full Name (NEW)]])</f>
        <v>SURPRISE NORTHWEST RANCH UNIT 2 STREET LIGHTING IMPROVEMENT DISTRICT</v>
      </c>
      <c r="I1414" s="110"/>
      <c r="J1414" s="118"/>
      <c r="K1414" s="75" t="s">
        <v>11582</v>
      </c>
      <c r="L1414" s="75"/>
      <c r="M1414" s="75"/>
      <c r="N1414" s="75"/>
      <c r="O1414" s="75"/>
    </row>
    <row r="1415" spans="1:15" ht="12" outlineLevel="1" x14ac:dyDescent="0.2">
      <c r="A1415" s="111">
        <v>7314</v>
      </c>
      <c r="B1415" s="111"/>
      <c r="C1415" s="110"/>
      <c r="D1415" s="110"/>
      <c r="E1415" s="110"/>
      <c r="F1415" s="110" t="s">
        <v>4587</v>
      </c>
      <c r="G1415" s="110" t="s">
        <v>14262</v>
      </c>
      <c r="H1415" s="110" t="str">
        <f>UPPER(Table3[[#This Row],[Full Name (NEW)]])</f>
        <v>SUNTECH STREET LIGHTING IMPROVEMENT DISTRICT</v>
      </c>
      <c r="I1415" s="110"/>
      <c r="J1415" s="118"/>
      <c r="K1415" s="75" t="s">
        <v>10892</v>
      </c>
      <c r="L1415" s="75"/>
      <c r="M1415" s="75"/>
      <c r="N1415" s="75"/>
      <c r="O1415" s="75"/>
    </row>
    <row r="1416" spans="1:15" ht="12" outlineLevel="1" x14ac:dyDescent="0.2">
      <c r="A1416" s="111">
        <v>7315</v>
      </c>
      <c r="B1416" s="111"/>
      <c r="C1416" s="110"/>
      <c r="D1416" s="110"/>
      <c r="E1416" s="110"/>
      <c r="F1416" s="110" t="s">
        <v>7054</v>
      </c>
      <c r="G1416" s="110" t="s">
        <v>14263</v>
      </c>
      <c r="H1416" s="110" t="str">
        <f>UPPER(Table3[[#This Row],[Full Name (NEW)]])</f>
        <v>SURPRISE ORCHARDS PARCELS 1-5 STREET LIGHTING IMPROVEMENT DISTRICT</v>
      </c>
      <c r="I1416" s="110"/>
      <c r="J1416" s="118"/>
      <c r="K1416" s="75" t="s">
        <v>11582</v>
      </c>
      <c r="L1416" s="75"/>
      <c r="M1416" s="75"/>
      <c r="N1416" s="75"/>
      <c r="O1416" s="75"/>
    </row>
    <row r="1417" spans="1:15" ht="12" outlineLevel="1" x14ac:dyDescent="0.2">
      <c r="A1417" s="111">
        <v>7316</v>
      </c>
      <c r="B1417" s="111"/>
      <c r="C1417" s="110"/>
      <c r="D1417" s="110"/>
      <c r="E1417" s="110"/>
      <c r="F1417" s="110" t="s">
        <v>7279</v>
      </c>
      <c r="G1417" s="110" t="s">
        <v>13852</v>
      </c>
      <c r="H1417" s="110" t="str">
        <f>UPPER(Table3[[#This Row],[Full Name (NEW)]])</f>
        <v>SUPERSTITION HEIGHTS STREET LIGHTING IMPROVEMENT DISTRICT</v>
      </c>
      <c r="I1417" s="110"/>
      <c r="J1417" s="118"/>
      <c r="K1417" s="75" t="s">
        <v>11579</v>
      </c>
      <c r="L1417" s="75"/>
      <c r="M1417" s="75"/>
      <c r="N1417" s="75"/>
      <c r="O1417" s="75"/>
    </row>
    <row r="1418" spans="1:15" ht="12" outlineLevel="1" x14ac:dyDescent="0.2">
      <c r="A1418" s="111">
        <v>7317</v>
      </c>
      <c r="B1418" s="111"/>
      <c r="C1418" s="110"/>
      <c r="D1418" s="110"/>
      <c r="E1418" s="110"/>
      <c r="F1418" s="110" t="s">
        <v>7267</v>
      </c>
      <c r="G1418" s="110" t="s">
        <v>13853</v>
      </c>
      <c r="H1418" s="110" t="str">
        <f>UPPER(Table3[[#This Row],[Full Name (NEW)]])</f>
        <v>SUPERSTITION VIEWS STREET LIGHTING IMPROVEMENT DISTRICT</v>
      </c>
      <c r="I1418" s="110"/>
      <c r="J1418" s="118"/>
      <c r="K1418" s="75" t="s">
        <v>11579</v>
      </c>
      <c r="L1418" s="75"/>
      <c r="M1418" s="75"/>
      <c r="N1418" s="75"/>
      <c r="O1418" s="75"/>
    </row>
    <row r="1419" spans="1:15" ht="12" outlineLevel="1" x14ac:dyDescent="0.2">
      <c r="A1419" s="111">
        <v>7318</v>
      </c>
      <c r="B1419" s="111"/>
      <c r="C1419" s="110"/>
      <c r="D1419" s="110"/>
      <c r="E1419" s="110"/>
      <c r="F1419" s="110" t="s">
        <v>7057</v>
      </c>
      <c r="G1419" s="110" t="s">
        <v>14264</v>
      </c>
      <c r="H1419" s="110" t="str">
        <f>UPPER(Table3[[#This Row],[Full Name (NEW)]])</f>
        <v>SURPRISE RANCHO GABRIELA STREET LIGHTING IMPROVEMENT DISTRICT NO. 2 3 4 A B</v>
      </c>
      <c r="I1419" s="110"/>
      <c r="J1419" s="118"/>
      <c r="K1419" s="75" t="s">
        <v>11582</v>
      </c>
      <c r="L1419" s="75"/>
      <c r="M1419" s="75"/>
      <c r="N1419" s="75"/>
      <c r="O1419" s="75"/>
    </row>
    <row r="1420" spans="1:15" ht="12" outlineLevel="1" x14ac:dyDescent="0.2">
      <c r="A1420" s="111">
        <v>7319</v>
      </c>
      <c r="B1420" s="111"/>
      <c r="C1420" s="110"/>
      <c r="D1420" s="110"/>
      <c r="E1420" s="110"/>
      <c r="F1420" s="110" t="s">
        <v>7030</v>
      </c>
      <c r="G1420" s="110" t="s">
        <v>14265</v>
      </c>
      <c r="H1420" s="110" t="str">
        <f>UPPER(Table3[[#This Row],[Full Name (NEW)]])</f>
        <v>SURPRISE ROSEVIEW UNITS 1-6 STREET LIGHTING IMPROVEMENT DISTRICT</v>
      </c>
      <c r="I1420" s="110"/>
      <c r="J1420" s="118"/>
      <c r="K1420" s="75" t="s">
        <v>11582</v>
      </c>
      <c r="L1420" s="75"/>
      <c r="M1420" s="75"/>
      <c r="N1420" s="75"/>
      <c r="O1420" s="75"/>
    </row>
    <row r="1421" spans="1:15" ht="12" outlineLevel="1" x14ac:dyDescent="0.2">
      <c r="A1421" s="111">
        <v>7320</v>
      </c>
      <c r="B1421" s="111"/>
      <c r="C1421" s="110"/>
      <c r="D1421" s="110"/>
      <c r="E1421" s="110"/>
      <c r="F1421" s="110" t="s">
        <v>7033</v>
      </c>
      <c r="G1421" s="110" t="s">
        <v>14266</v>
      </c>
      <c r="H1421" s="110" t="str">
        <f>UPPER(Table3[[#This Row],[Full Name (NEW)]])</f>
        <v>SURPRISE ROSEVIEW UNITS 5 5A 7 8 STREET LIGHTING IMPROVEMENT DISTRICT</v>
      </c>
      <c r="I1421" s="110"/>
      <c r="J1421" s="118"/>
      <c r="K1421" s="75" t="s">
        <v>11582</v>
      </c>
      <c r="L1421" s="75"/>
      <c r="M1421" s="75"/>
      <c r="N1421" s="75"/>
      <c r="O1421" s="75"/>
    </row>
    <row r="1422" spans="1:15" ht="12" outlineLevel="1" x14ac:dyDescent="0.2">
      <c r="A1422" s="111">
        <v>7321</v>
      </c>
      <c r="B1422" s="111"/>
      <c r="C1422" s="110"/>
      <c r="D1422" s="110"/>
      <c r="E1422" s="110"/>
      <c r="F1422" s="110" t="s">
        <v>7191</v>
      </c>
      <c r="G1422" s="110" t="s">
        <v>13987</v>
      </c>
      <c r="H1422" s="110" t="str">
        <f>UPPER(Table3[[#This Row],[Full Name (NEW)]])</f>
        <v>SURPRISE CACTUS WARD STREET LIGHTING IMPROVEMENT DISTRICT</v>
      </c>
      <c r="I1422" s="110"/>
      <c r="J1422" s="118"/>
      <c r="K1422" s="75" t="s">
        <v>11582</v>
      </c>
      <c r="L1422" s="75"/>
      <c r="M1422" s="75"/>
      <c r="N1422" s="75"/>
      <c r="O1422" s="75"/>
    </row>
    <row r="1423" spans="1:15" ht="12" outlineLevel="1" x14ac:dyDescent="0.2">
      <c r="A1423" s="111">
        <v>7322</v>
      </c>
      <c r="B1423" s="111"/>
      <c r="C1423" s="110"/>
      <c r="D1423" s="110"/>
      <c r="E1423" s="110"/>
      <c r="F1423" s="110" t="s">
        <v>7235</v>
      </c>
      <c r="G1423" s="110" t="s">
        <v>13988</v>
      </c>
      <c r="H1423" s="110" t="str">
        <f>UPPER(Table3[[#This Row],[Full Name (NEW)]])</f>
        <v>SURPRISE MEDICAL PLAZA STREET LIGHTING IMPROVEMENT DISTRICT</v>
      </c>
      <c r="I1423" s="110"/>
      <c r="J1423" s="118"/>
      <c r="K1423" s="75" t="s">
        <v>11582</v>
      </c>
      <c r="L1423" s="75"/>
      <c r="M1423" s="75"/>
      <c r="N1423" s="75"/>
      <c r="O1423" s="75"/>
    </row>
    <row r="1424" spans="1:15" ht="12" outlineLevel="1" x14ac:dyDescent="0.2">
      <c r="A1424" s="111">
        <v>7323</v>
      </c>
      <c r="B1424" s="111"/>
      <c r="C1424" s="110"/>
      <c r="D1424" s="110"/>
      <c r="E1424" s="110"/>
      <c r="F1424" s="110" t="s">
        <v>7193</v>
      </c>
      <c r="G1424" s="110" t="s">
        <v>14142</v>
      </c>
      <c r="H1424" s="110" t="str">
        <f>UPPER(Table3[[#This Row],[Full Name (NEW)]])</f>
        <v>SURPRISE QUICKTRIP STREET LIGHTING IMPROVEMENT DISTRICT NO. 410</v>
      </c>
      <c r="I1424" s="110"/>
      <c r="J1424" s="118"/>
      <c r="K1424" s="75" t="s">
        <v>11582</v>
      </c>
      <c r="L1424" s="75"/>
      <c r="M1424" s="75"/>
      <c r="N1424" s="75"/>
      <c r="O1424" s="75"/>
    </row>
    <row r="1425" spans="1:15" ht="12" outlineLevel="1" x14ac:dyDescent="0.2">
      <c r="A1425" s="111">
        <v>7324</v>
      </c>
      <c r="B1425" s="111"/>
      <c r="C1425" s="110"/>
      <c r="D1425" s="110"/>
      <c r="E1425" s="110"/>
      <c r="F1425" s="110" t="s">
        <v>7259</v>
      </c>
      <c r="G1425" s="110" t="s">
        <v>13989</v>
      </c>
      <c r="H1425" s="110" t="str">
        <f>UPPER(Table3[[#This Row],[Full Name (NEW)]])</f>
        <v>SURPRISE STREET LIGHTING IMPROVEMENT DISTRICT</v>
      </c>
      <c r="I1425" s="110"/>
      <c r="J1425" s="118"/>
      <c r="K1425" s="75" t="s">
        <v>11582</v>
      </c>
      <c r="L1425" s="75"/>
      <c r="M1425" s="75"/>
      <c r="N1425" s="75"/>
      <c r="O1425" s="75"/>
    </row>
    <row r="1426" spans="1:15" ht="12" outlineLevel="1" x14ac:dyDescent="0.2">
      <c r="A1426" s="111">
        <v>7325</v>
      </c>
      <c r="B1426" s="111"/>
      <c r="C1426" s="110"/>
      <c r="D1426" s="110"/>
      <c r="E1426" s="110"/>
      <c r="F1426" s="110" t="s">
        <v>7176</v>
      </c>
      <c r="G1426" s="110" t="s">
        <v>14267</v>
      </c>
      <c r="H1426" s="110" t="str">
        <f>UPPER(Table3[[#This Row],[Full Name (NEW)]])</f>
        <v>SURPRISE STREET LIGHTING IMPROVEMENT DISTRICT 2008-111</v>
      </c>
      <c r="I1426" s="110"/>
      <c r="J1426" s="118"/>
      <c r="K1426" s="75" t="s">
        <v>11582</v>
      </c>
      <c r="L1426" s="75"/>
      <c r="M1426" s="75"/>
      <c r="N1426" s="75"/>
      <c r="O1426" s="75"/>
    </row>
    <row r="1427" spans="1:15" ht="12" outlineLevel="1" x14ac:dyDescent="0.2">
      <c r="A1427" s="111">
        <v>7326</v>
      </c>
      <c r="B1427" s="111"/>
      <c r="C1427" s="110"/>
      <c r="D1427" s="110"/>
      <c r="E1427" s="110"/>
      <c r="F1427" s="110" t="s">
        <v>7185</v>
      </c>
      <c r="G1427" s="110" t="s">
        <v>14268</v>
      </c>
      <c r="H1427" s="110" t="str">
        <f>UPPER(Table3[[#This Row],[Full Name (NEW)]])</f>
        <v>SURPRISE STREET LIGHTING IMPROVEMENT DISTRICT 2008-165</v>
      </c>
      <c r="I1427" s="110"/>
      <c r="J1427" s="118"/>
      <c r="K1427" s="75" t="s">
        <v>11582</v>
      </c>
      <c r="L1427" s="75"/>
      <c r="M1427" s="75"/>
      <c r="N1427" s="75"/>
      <c r="O1427" s="75"/>
    </row>
    <row r="1428" spans="1:15" ht="12" outlineLevel="1" x14ac:dyDescent="0.2">
      <c r="A1428" s="111">
        <v>7327</v>
      </c>
      <c r="B1428" s="111"/>
      <c r="C1428" s="110"/>
      <c r="D1428" s="110"/>
      <c r="E1428" s="110"/>
      <c r="F1428" s="110" t="s">
        <v>7179</v>
      </c>
      <c r="G1428" s="110" t="s">
        <v>14269</v>
      </c>
      <c r="H1428" s="110" t="str">
        <f>UPPER(Table3[[#This Row],[Full Name (NEW)]])</f>
        <v>SURPRISE STREET LIGHTING IMPROVEMENT DISTRICT 2008-74</v>
      </c>
      <c r="I1428" s="110"/>
      <c r="J1428" s="118"/>
      <c r="K1428" s="75" t="s">
        <v>11582</v>
      </c>
      <c r="L1428" s="75"/>
      <c r="M1428" s="75"/>
      <c r="N1428" s="75"/>
      <c r="O1428" s="75"/>
    </row>
    <row r="1429" spans="1:15" ht="12" outlineLevel="1" x14ac:dyDescent="0.2">
      <c r="A1429" s="111">
        <v>7328</v>
      </c>
      <c r="B1429" s="111"/>
      <c r="C1429" s="110"/>
      <c r="D1429" s="110"/>
      <c r="E1429" s="110"/>
      <c r="F1429" s="110" t="s">
        <v>7182</v>
      </c>
      <c r="G1429" s="110" t="s">
        <v>14270</v>
      </c>
      <c r="H1429" s="110" t="str">
        <f>UPPER(Table3[[#This Row],[Full Name (NEW)]])</f>
        <v>SURPRISE STREET LIGHTING IMPROVEMENT DISTRICT 2008-95</v>
      </c>
      <c r="I1429" s="110"/>
      <c r="J1429" s="118"/>
      <c r="K1429" s="75" t="s">
        <v>11582</v>
      </c>
      <c r="L1429" s="75"/>
      <c r="M1429" s="75"/>
      <c r="N1429" s="75"/>
      <c r="O1429" s="75"/>
    </row>
    <row r="1430" spans="1:15" ht="12" outlineLevel="1" x14ac:dyDescent="0.2">
      <c r="A1430" s="111">
        <v>7329</v>
      </c>
      <c r="B1430" s="111"/>
      <c r="C1430" s="110"/>
      <c r="D1430" s="110"/>
      <c r="E1430" s="110"/>
      <c r="F1430" s="110" t="s">
        <v>7188</v>
      </c>
      <c r="G1430" s="110" t="s">
        <v>14271</v>
      </c>
      <c r="H1430" s="110" t="str">
        <f>UPPER(Table3[[#This Row],[Full Name (NEW)]])</f>
        <v>SURPRISE STREET LIGHTING IMPROVEMENT DISTRICT 2008-198</v>
      </c>
      <c r="I1430" s="110"/>
      <c r="J1430" s="118"/>
      <c r="K1430" s="75" t="s">
        <v>11582</v>
      </c>
      <c r="L1430" s="75"/>
      <c r="M1430" s="75"/>
      <c r="N1430" s="75"/>
      <c r="O1430" s="75"/>
    </row>
    <row r="1431" spans="1:15" ht="12" outlineLevel="1" x14ac:dyDescent="0.2">
      <c r="A1431" s="111">
        <v>7331</v>
      </c>
      <c r="B1431" s="111"/>
      <c r="C1431" s="110"/>
      <c r="D1431" s="110"/>
      <c r="E1431" s="110"/>
      <c r="F1431" s="110" t="s">
        <v>7244</v>
      </c>
      <c r="G1431" s="110" t="s">
        <v>14272</v>
      </c>
      <c r="H1431" s="110" t="str">
        <f>UPPER(Table3[[#This Row],[Full Name (NEW)]])</f>
        <v>SURPRISE WESTGATE STREET LIGHTING IMPROVEMENT DISTRICT NO. 122</v>
      </c>
      <c r="I1431" s="110"/>
      <c r="J1431" s="118"/>
      <c r="K1431" s="75" t="s">
        <v>11582</v>
      </c>
      <c r="L1431" s="75"/>
      <c r="M1431" s="75"/>
      <c r="N1431" s="75"/>
      <c r="O1431" s="75"/>
    </row>
    <row r="1432" spans="1:15" ht="12" outlineLevel="1" x14ac:dyDescent="0.2">
      <c r="A1432" s="111">
        <v>7332</v>
      </c>
      <c r="B1432" s="111"/>
      <c r="C1432" s="110"/>
      <c r="D1432" s="110"/>
      <c r="E1432" s="110"/>
      <c r="F1432" s="110" t="s">
        <v>7060</v>
      </c>
      <c r="G1432" s="110" t="s">
        <v>14273</v>
      </c>
      <c r="H1432" s="110" t="str">
        <f>UPPER(Table3[[#This Row],[Full Name (NEW)]])</f>
        <v>SURPRISE BELL WEST RANCH PARCEL 2 STREET LIGHTING IMPROVEMENT DISTRICT</v>
      </c>
      <c r="I1432" s="110"/>
      <c r="J1432" s="118"/>
      <c r="K1432" s="75" t="s">
        <v>11582</v>
      </c>
      <c r="L1432" s="75"/>
      <c r="M1432" s="75"/>
      <c r="N1432" s="75"/>
      <c r="O1432" s="75"/>
    </row>
    <row r="1433" spans="1:15" ht="12" outlineLevel="1" x14ac:dyDescent="0.2">
      <c r="A1433" s="111">
        <v>7333</v>
      </c>
      <c r="B1433" s="111"/>
      <c r="C1433" s="110"/>
      <c r="D1433" s="110"/>
      <c r="E1433" s="110"/>
      <c r="F1433" s="110" t="s">
        <v>7063</v>
      </c>
      <c r="G1433" s="110" t="s">
        <v>14274</v>
      </c>
      <c r="H1433" s="110" t="str">
        <f>UPPER(Table3[[#This Row],[Full Name (NEW)]])</f>
        <v>SURPRISE PARKE ROW STREET LIGHTING IMPROVEMENT DISTRICT</v>
      </c>
      <c r="I1433" s="110"/>
      <c r="J1433" s="118"/>
      <c r="K1433" s="75" t="s">
        <v>11582</v>
      </c>
      <c r="L1433" s="75"/>
      <c r="M1433" s="75"/>
      <c r="N1433" s="75"/>
      <c r="O1433" s="75"/>
    </row>
    <row r="1434" spans="1:15" ht="12" outlineLevel="1" x14ac:dyDescent="0.2">
      <c r="A1434" s="111">
        <v>7334</v>
      </c>
      <c r="B1434" s="111"/>
      <c r="C1434" s="110"/>
      <c r="D1434" s="110"/>
      <c r="E1434" s="110"/>
      <c r="F1434" s="110" t="s">
        <v>7066</v>
      </c>
      <c r="G1434" s="110" t="s">
        <v>14275</v>
      </c>
      <c r="H1434" s="110" t="str">
        <f>UPPER(Table3[[#This Row],[Full Name (NEW)]])</f>
        <v>SURPRISE ROYAL RANCH UNIT 1 STREET LIGHTING IMPROVEMENT DISTRICT</v>
      </c>
      <c r="I1434" s="110"/>
      <c r="J1434" s="118"/>
      <c r="K1434" s="75" t="s">
        <v>11582</v>
      </c>
      <c r="L1434" s="75"/>
      <c r="M1434" s="75"/>
      <c r="N1434" s="75"/>
      <c r="O1434" s="75"/>
    </row>
    <row r="1435" spans="1:15" ht="12" outlineLevel="1" x14ac:dyDescent="0.2">
      <c r="A1435" s="111">
        <v>7335</v>
      </c>
      <c r="B1435" s="111"/>
      <c r="C1435" s="110"/>
      <c r="D1435" s="110"/>
      <c r="E1435" s="110"/>
      <c r="F1435" s="110" t="s">
        <v>7069</v>
      </c>
      <c r="G1435" s="110" t="s">
        <v>14276</v>
      </c>
      <c r="H1435" s="110" t="str">
        <f>UPPER(Table3[[#This Row],[Full Name (NEW)]])</f>
        <v>SURPRISE SIERRA MONTANA STREET LIGHTING IMPROVEMENT DISTRICT</v>
      </c>
      <c r="I1435" s="110"/>
      <c r="J1435" s="118"/>
      <c r="K1435" s="75" t="s">
        <v>11582</v>
      </c>
      <c r="L1435" s="75"/>
      <c r="M1435" s="75"/>
      <c r="N1435" s="75"/>
      <c r="O1435" s="75"/>
    </row>
    <row r="1436" spans="1:15" ht="12" outlineLevel="1" x14ac:dyDescent="0.2">
      <c r="A1436" s="111">
        <v>7336</v>
      </c>
      <c r="B1436" s="111"/>
      <c r="C1436" s="110"/>
      <c r="D1436" s="110"/>
      <c r="E1436" s="110"/>
      <c r="F1436" s="110" t="s">
        <v>7072</v>
      </c>
      <c r="G1436" s="110" t="s">
        <v>14277</v>
      </c>
      <c r="H1436" s="110" t="str">
        <f>UPPER(Table3[[#This Row],[Full Name (NEW)]])</f>
        <v>SURPRISE FARMS PHASE 1B STREET LIGHTING IMPROVEMENT DISTRICT</v>
      </c>
      <c r="I1436" s="110"/>
      <c r="J1436" s="118"/>
      <c r="K1436" s="75" t="s">
        <v>11582</v>
      </c>
      <c r="L1436" s="75"/>
      <c r="M1436" s="75"/>
      <c r="N1436" s="75"/>
      <c r="O1436" s="75"/>
    </row>
    <row r="1437" spans="1:15" ht="12" outlineLevel="1" x14ac:dyDescent="0.2">
      <c r="A1437" s="111">
        <v>7337</v>
      </c>
      <c r="B1437" s="111"/>
      <c r="C1437" s="110"/>
      <c r="D1437" s="110"/>
      <c r="E1437" s="110"/>
      <c r="F1437" s="110" t="s">
        <v>7075</v>
      </c>
      <c r="G1437" s="110" t="s">
        <v>14278</v>
      </c>
      <c r="H1437" s="110" t="str">
        <f>UPPER(Table3[[#This Row],[Full Name (NEW)]])</f>
        <v>SURPRISE LEGACY PARK E F J STREET LIGHTING IMPROVEMENT DISTRICT</v>
      </c>
      <c r="I1437" s="110"/>
      <c r="J1437" s="118"/>
      <c r="K1437" s="75" t="s">
        <v>11582</v>
      </c>
      <c r="L1437" s="75"/>
      <c r="M1437" s="75"/>
      <c r="N1437" s="75"/>
      <c r="O1437" s="75"/>
    </row>
    <row r="1438" spans="1:15" ht="12" outlineLevel="1" x14ac:dyDescent="0.2">
      <c r="A1438" s="111">
        <v>7338</v>
      </c>
      <c r="B1438" s="111"/>
      <c r="C1438" s="110"/>
      <c r="D1438" s="110"/>
      <c r="E1438" s="110"/>
      <c r="F1438" s="110" t="s">
        <v>7078</v>
      </c>
      <c r="G1438" s="110" t="s">
        <v>14279</v>
      </c>
      <c r="H1438" s="110" t="str">
        <f>UPPER(Table3[[#This Row],[Full Name (NEW)]])</f>
        <v>SURPRISE FARMS PHASE 1A STREET LIGHTING IMPROVEMENT DISTRICT</v>
      </c>
      <c r="I1438" s="110"/>
      <c r="J1438" s="118"/>
      <c r="K1438" s="75" t="s">
        <v>11582</v>
      </c>
      <c r="L1438" s="75"/>
      <c r="M1438" s="75"/>
      <c r="N1438" s="75"/>
      <c r="O1438" s="75"/>
    </row>
    <row r="1439" spans="1:15" ht="12" outlineLevel="1" x14ac:dyDescent="0.2">
      <c r="A1439" s="111">
        <v>7339</v>
      </c>
      <c r="B1439" s="111"/>
      <c r="C1439" s="110"/>
      <c r="D1439" s="110"/>
      <c r="E1439" s="110"/>
      <c r="F1439" s="110" t="s">
        <v>6988</v>
      </c>
      <c r="G1439" s="110" t="s">
        <v>14280</v>
      </c>
      <c r="H1439" s="110" t="str">
        <f>UPPER(Table3[[#This Row],[Full Name (NEW)]])</f>
        <v>SURPRISE SUN CITY GRAND STREET LIGHTING IMPROVEMENT DISTRICT NO. 2</v>
      </c>
      <c r="I1439" s="110"/>
      <c r="J1439" s="118"/>
      <c r="K1439" s="75" t="s">
        <v>11582</v>
      </c>
      <c r="L1439" s="75"/>
      <c r="M1439" s="75"/>
      <c r="N1439" s="75"/>
      <c r="O1439" s="75"/>
    </row>
    <row r="1440" spans="1:15" ht="12" outlineLevel="1" x14ac:dyDescent="0.2">
      <c r="A1440" s="111">
        <v>7340</v>
      </c>
      <c r="B1440" s="111"/>
      <c r="C1440" s="110"/>
      <c r="D1440" s="110"/>
      <c r="E1440" s="110"/>
      <c r="F1440" s="110" t="s">
        <v>6991</v>
      </c>
      <c r="G1440" s="110" t="s">
        <v>14281</v>
      </c>
      <c r="H1440" s="110" t="str">
        <f>UPPER(Table3[[#This Row],[Full Name (NEW)]])</f>
        <v>SURPRISE SUN CITY GRAND STREET LIGHTING IMPROVEMENT DISTRICT NO. 3</v>
      </c>
      <c r="I1440" s="110"/>
      <c r="J1440" s="118"/>
      <c r="K1440" s="75" t="s">
        <v>11582</v>
      </c>
      <c r="L1440" s="75"/>
      <c r="M1440" s="75"/>
      <c r="N1440" s="75"/>
      <c r="O1440" s="75"/>
    </row>
    <row r="1441" spans="1:15" ht="12" outlineLevel="1" x14ac:dyDescent="0.2">
      <c r="A1441" s="111">
        <v>7341</v>
      </c>
      <c r="B1441" s="111"/>
      <c r="C1441" s="110"/>
      <c r="D1441" s="110"/>
      <c r="E1441" s="110"/>
      <c r="F1441" s="110" t="s">
        <v>7051</v>
      </c>
      <c r="G1441" s="110" t="s">
        <v>14282</v>
      </c>
      <c r="H1441" s="110" t="str">
        <f>UPPER(Table3[[#This Row],[Full Name (NEW)]])</f>
        <v>SURPRISE TASH WESTERN MEADOWS STREET LIGHTING IMPROVEMENT DISTRICT</v>
      </c>
      <c r="I1441" s="110"/>
      <c r="J1441" s="118"/>
      <c r="K1441" s="75" t="s">
        <v>11582</v>
      </c>
      <c r="L1441" s="75"/>
      <c r="M1441" s="75"/>
      <c r="N1441" s="75"/>
      <c r="O1441" s="75"/>
    </row>
    <row r="1442" spans="1:15" ht="12" outlineLevel="1" x14ac:dyDescent="0.2">
      <c r="A1442" s="111">
        <v>7342</v>
      </c>
      <c r="B1442" s="111"/>
      <c r="C1442" s="110"/>
      <c r="D1442" s="110"/>
      <c r="E1442" s="110"/>
      <c r="F1442" s="110" t="s">
        <v>4328</v>
      </c>
      <c r="G1442" s="110" t="s">
        <v>13990</v>
      </c>
      <c r="H1442" s="110" t="str">
        <f>UPPER(Table3[[#This Row],[Full Name (NEW)]])</f>
        <v>THE WINDS OF TATUM STREET LIGHTING IMPROVEMENT DISTRICT</v>
      </c>
      <c r="I1442" s="110"/>
      <c r="J1442" s="118"/>
      <c r="K1442" s="75" t="s">
        <v>11147</v>
      </c>
      <c r="L1442" s="75"/>
      <c r="M1442" s="75"/>
      <c r="N1442" s="75"/>
      <c r="O1442" s="75"/>
    </row>
    <row r="1443" spans="1:15" ht="12" outlineLevel="1" x14ac:dyDescent="0.2">
      <c r="A1443" s="111">
        <v>7343</v>
      </c>
      <c r="B1443" s="111"/>
      <c r="C1443" s="110"/>
      <c r="D1443" s="110"/>
      <c r="E1443" s="110"/>
      <c r="F1443" s="110" t="s">
        <v>4332</v>
      </c>
      <c r="G1443" s="110" t="s">
        <v>14283</v>
      </c>
      <c r="H1443" s="110" t="str">
        <f>UPPER(Table3[[#This Row],[Full Name (NEW)]])</f>
        <v xml:space="preserve">TOWNES AT PARADISE VALLEY LANDINGS PHASE 1 STREET LIGHTING IMPROVEMENT DISTRICT </v>
      </c>
      <c r="I1443" s="110"/>
      <c r="J1443" s="118"/>
      <c r="K1443" s="75" t="s">
        <v>11147</v>
      </c>
      <c r="L1443" s="75"/>
      <c r="M1443" s="75"/>
      <c r="N1443" s="75"/>
      <c r="O1443" s="75"/>
    </row>
    <row r="1444" spans="1:15" ht="12" outlineLevel="1" x14ac:dyDescent="0.2">
      <c r="A1444" s="111">
        <v>7344</v>
      </c>
      <c r="B1444" s="111"/>
      <c r="C1444" s="110"/>
      <c r="D1444" s="110"/>
      <c r="E1444" s="110"/>
      <c r="F1444" s="110" t="s">
        <v>4160</v>
      </c>
      <c r="G1444" s="110" t="s">
        <v>13991</v>
      </c>
      <c r="H1444" s="110" t="str">
        <f>UPPER(Table3[[#This Row],[Full Name (NEW)]])</f>
        <v>TURTLE ROCK STREET LIGHTING IMPROVEMENT DISTRICT</v>
      </c>
      <c r="I1444" s="110"/>
      <c r="J1444" s="118"/>
      <c r="K1444" s="75" t="s">
        <v>10892</v>
      </c>
      <c r="L1444" s="75"/>
      <c r="M1444" s="75"/>
      <c r="N1444" s="75"/>
      <c r="O1444" s="75"/>
    </row>
    <row r="1445" spans="1:15" ht="12" outlineLevel="1" x14ac:dyDescent="0.2">
      <c r="A1445" s="111">
        <v>7345</v>
      </c>
      <c r="B1445" s="111"/>
      <c r="C1445" s="110"/>
      <c r="D1445" s="110"/>
      <c r="E1445" s="110"/>
      <c r="F1445" s="110" t="s">
        <v>7282</v>
      </c>
      <c r="G1445" s="110" t="s">
        <v>13992</v>
      </c>
      <c r="H1445" s="110" t="str">
        <f>UPPER(Table3[[#This Row],[Full Name (NEW)]])</f>
        <v>UNIVERSITY MANOR STREET LIGHTING IMPROVEMENT DISTRICT</v>
      </c>
      <c r="I1445" s="110"/>
      <c r="J1445" s="118"/>
      <c r="K1445" s="75" t="s">
        <v>11579</v>
      </c>
      <c r="L1445" s="75"/>
      <c r="M1445" s="75"/>
      <c r="N1445" s="75"/>
      <c r="O1445" s="75"/>
    </row>
    <row r="1446" spans="1:15" ht="12" outlineLevel="1" x14ac:dyDescent="0.2">
      <c r="A1446" s="111">
        <v>7346</v>
      </c>
      <c r="B1446" s="111"/>
      <c r="C1446" s="110"/>
      <c r="D1446" s="110"/>
      <c r="E1446" s="110"/>
      <c r="F1446" s="110" t="s">
        <v>3837</v>
      </c>
      <c r="G1446" s="110" t="s">
        <v>14143</v>
      </c>
      <c r="H1446" s="110" t="str">
        <f>UPPER(Table3[[#This Row],[Full Name (NEW)]])</f>
        <v>VILLA DE PAZ STREET LIGHTING IMPROVEMENT DISTRICT NO. 8</v>
      </c>
      <c r="I1446" s="110"/>
      <c r="J1446" s="118"/>
      <c r="K1446" s="75" t="s">
        <v>10892</v>
      </c>
      <c r="L1446" s="75"/>
      <c r="M1446" s="75"/>
      <c r="N1446" s="75"/>
      <c r="O1446" s="75"/>
    </row>
    <row r="1447" spans="1:15" ht="12" outlineLevel="1" x14ac:dyDescent="0.2">
      <c r="A1447" s="111">
        <v>7347</v>
      </c>
      <c r="B1447" s="111"/>
      <c r="C1447" s="110"/>
      <c r="D1447" s="110"/>
      <c r="E1447" s="110"/>
      <c r="F1447" s="110" t="s">
        <v>3961</v>
      </c>
      <c r="G1447" s="110" t="s">
        <v>14144</v>
      </c>
      <c r="H1447" s="110" t="str">
        <f>UPPER(Table3[[#This Row],[Full Name (NEW)]])</f>
        <v>VILLA DE PAZ STREET LIGHTING IMPROVEMENT DISTRICT NO. 8 (PHASE 2)</v>
      </c>
      <c r="I1447" s="110"/>
      <c r="J1447" s="118"/>
      <c r="K1447" s="75" t="s">
        <v>10892</v>
      </c>
      <c r="L1447" s="75"/>
      <c r="M1447" s="75"/>
      <c r="N1447" s="75"/>
      <c r="O1447" s="75"/>
    </row>
    <row r="1448" spans="1:15" ht="12" outlineLevel="1" x14ac:dyDescent="0.2">
      <c r="A1448" s="111">
        <v>7348</v>
      </c>
      <c r="B1448" s="111"/>
      <c r="C1448" s="110"/>
      <c r="D1448" s="110"/>
      <c r="E1448" s="110"/>
      <c r="F1448" s="110" t="s">
        <v>3279</v>
      </c>
      <c r="G1448" s="110" t="s">
        <v>14145</v>
      </c>
      <c r="H1448" s="110" t="str">
        <f>UPPER(Table3[[#This Row],[Full Name (NEW)]])</f>
        <v>VILLA DE PAZ STREET LIGHTING IMPROVEMENT DISTRICT NO. 4</v>
      </c>
      <c r="I1448" s="110"/>
      <c r="J1448" s="118"/>
      <c r="K1448" s="75" t="s">
        <v>10892</v>
      </c>
      <c r="L1448" s="75"/>
      <c r="M1448" s="75"/>
      <c r="N1448" s="75"/>
      <c r="O1448" s="75"/>
    </row>
    <row r="1449" spans="1:15" ht="12" outlineLevel="1" x14ac:dyDescent="0.2">
      <c r="A1449" s="111">
        <v>7349</v>
      </c>
      <c r="B1449" s="111"/>
      <c r="C1449" s="110"/>
      <c r="D1449" s="110"/>
      <c r="E1449" s="110"/>
      <c r="F1449" s="110" t="s">
        <v>3507</v>
      </c>
      <c r="G1449" s="110" t="s">
        <v>14146</v>
      </c>
      <c r="H1449" s="110" t="str">
        <f>UPPER(Table3[[#This Row],[Full Name (NEW)]])</f>
        <v>VILLA DE PAZ STREET LIGHTING IMPROVEMENT DISTRICT NO. 6</v>
      </c>
      <c r="I1449" s="110"/>
      <c r="J1449" s="118"/>
      <c r="K1449" s="75" t="s">
        <v>10892</v>
      </c>
      <c r="L1449" s="75"/>
      <c r="M1449" s="75"/>
      <c r="N1449" s="75"/>
      <c r="O1449" s="75"/>
    </row>
    <row r="1450" spans="1:15" ht="12" outlineLevel="1" x14ac:dyDescent="0.2">
      <c r="A1450" s="111">
        <v>7350</v>
      </c>
      <c r="B1450" s="111"/>
      <c r="C1450" s="110"/>
      <c r="D1450" s="110"/>
      <c r="E1450" s="110"/>
      <c r="F1450" s="110" t="s">
        <v>2436</v>
      </c>
      <c r="G1450" s="110" t="s">
        <v>14147</v>
      </c>
      <c r="H1450" s="110" t="str">
        <f>UPPER(Table3[[#This Row],[Full Name (NEW)]])</f>
        <v>VILLA DE PAZ STREET LIGHTING IMPROVEMENT DISTRICT NO. 3</v>
      </c>
      <c r="I1450" s="110"/>
      <c r="J1450" s="118"/>
      <c r="K1450" s="75" t="s">
        <v>10892</v>
      </c>
      <c r="L1450" s="75"/>
      <c r="M1450" s="75"/>
      <c r="N1450" s="75"/>
      <c r="O1450" s="75"/>
    </row>
    <row r="1451" spans="1:15" ht="12" outlineLevel="1" x14ac:dyDescent="0.2">
      <c r="A1451" s="111">
        <v>7351</v>
      </c>
      <c r="B1451" s="111"/>
      <c r="C1451" s="110"/>
      <c r="D1451" s="110"/>
      <c r="E1451" s="110"/>
      <c r="F1451" s="110" t="s">
        <v>3699</v>
      </c>
      <c r="G1451" s="110" t="s">
        <v>14148</v>
      </c>
      <c r="H1451" s="110" t="str">
        <f>UPPER(Table3[[#This Row],[Full Name (NEW)]])</f>
        <v>VILLA DE PAZ STREET LIGHTING IMPROVEMENT DISTRICT NO. 7</v>
      </c>
      <c r="I1451" s="110"/>
      <c r="J1451" s="118"/>
      <c r="K1451" s="75" t="s">
        <v>10892</v>
      </c>
      <c r="L1451" s="75"/>
      <c r="M1451" s="75"/>
      <c r="N1451" s="75"/>
      <c r="O1451" s="75"/>
    </row>
    <row r="1452" spans="1:15" ht="12" outlineLevel="1" x14ac:dyDescent="0.2">
      <c r="A1452" s="111">
        <v>7352</v>
      </c>
      <c r="B1452" s="111"/>
      <c r="C1452" s="110"/>
      <c r="D1452" s="110"/>
      <c r="E1452" s="110"/>
      <c r="F1452" s="110" t="s">
        <v>3197</v>
      </c>
      <c r="G1452" s="110" t="s">
        <v>14149</v>
      </c>
      <c r="H1452" s="110" t="str">
        <f>UPPER(Table3[[#This Row],[Full Name (NEW)]])</f>
        <v>VILLA DE PAZ STREET LIGHTING IMPROVEMENT DISTRICT NO. 1</v>
      </c>
      <c r="I1452" s="110"/>
      <c r="J1452" s="118"/>
      <c r="K1452" s="75" t="s">
        <v>10892</v>
      </c>
      <c r="L1452" s="75"/>
      <c r="M1452" s="75"/>
      <c r="N1452" s="75"/>
      <c r="O1452" s="75"/>
    </row>
    <row r="1453" spans="1:15" ht="12" outlineLevel="1" x14ac:dyDescent="0.2">
      <c r="A1453" s="111">
        <v>7353</v>
      </c>
      <c r="B1453" s="111"/>
      <c r="C1453" s="110"/>
      <c r="D1453" s="110"/>
      <c r="E1453" s="110"/>
      <c r="F1453" s="110" t="s">
        <v>2780</v>
      </c>
      <c r="G1453" s="110" t="s">
        <v>14150</v>
      </c>
      <c r="H1453" s="110" t="str">
        <f>UPPER(Table3[[#This Row],[Full Name (NEW)]])</f>
        <v>VILLA DE PAZ STREET LIGHTING IMPROVEMENT DISTRICT NO. 2</v>
      </c>
      <c r="I1453" s="110"/>
      <c r="J1453" s="118"/>
      <c r="K1453" s="75" t="s">
        <v>10892</v>
      </c>
      <c r="L1453" s="75"/>
      <c r="M1453" s="75"/>
      <c r="N1453" s="75"/>
      <c r="O1453" s="75"/>
    </row>
    <row r="1454" spans="1:15" ht="12" outlineLevel="1" x14ac:dyDescent="0.2">
      <c r="A1454" s="111">
        <v>7354</v>
      </c>
      <c r="B1454" s="111"/>
      <c r="C1454" s="110"/>
      <c r="D1454" s="110"/>
      <c r="E1454" s="110"/>
      <c r="F1454" s="110" t="s">
        <v>4168</v>
      </c>
      <c r="G1454" s="110" t="s">
        <v>13993</v>
      </c>
      <c r="H1454" s="110" t="str">
        <f>UPPER(Table3[[#This Row],[Full Name (NEW)]])</f>
        <v>VILLAGE AT NORTH CANYON RANCH STREET LIGHTING IMPROVEMENT DISTRICT</v>
      </c>
      <c r="I1454" s="110"/>
      <c r="J1454" s="118"/>
      <c r="K1454" s="75" t="s">
        <v>10892</v>
      </c>
      <c r="L1454" s="75"/>
      <c r="M1454" s="75"/>
      <c r="N1454" s="75"/>
      <c r="O1454" s="75"/>
    </row>
    <row r="1455" spans="1:15" ht="12" outlineLevel="1" x14ac:dyDescent="0.2">
      <c r="A1455" s="111">
        <v>7355</v>
      </c>
      <c r="B1455" s="111"/>
      <c r="C1455" s="110"/>
      <c r="D1455" s="110"/>
      <c r="E1455" s="110"/>
      <c r="F1455" s="110" t="s">
        <v>7486</v>
      </c>
      <c r="G1455" s="110" t="s">
        <v>14284</v>
      </c>
      <c r="H1455" s="110" t="str">
        <f>UPPER(Table3[[#This Row],[Full Name (NEW)]])</f>
        <v>VILLAGIO STREET LIGHTING IMPROVEMENT DISTRICT 2012-001</v>
      </c>
      <c r="I1455" s="110"/>
      <c r="J1455" s="118"/>
      <c r="K1455" s="75" t="s">
        <v>11583</v>
      </c>
      <c r="L1455" s="75"/>
      <c r="M1455" s="75"/>
      <c r="N1455" s="75"/>
      <c r="O1455" s="75"/>
    </row>
    <row r="1456" spans="1:15" ht="12" outlineLevel="1" x14ac:dyDescent="0.2">
      <c r="A1456" s="111">
        <v>7356</v>
      </c>
      <c r="B1456" s="111"/>
      <c r="C1456" s="110"/>
      <c r="D1456" s="110"/>
      <c r="E1456" s="110"/>
      <c r="F1456" s="110" t="s">
        <v>3595</v>
      </c>
      <c r="G1456" s="110" t="s">
        <v>13994</v>
      </c>
      <c r="H1456" s="110" t="str">
        <f>UPPER(Table3[[#This Row],[Full Name (NEW)]])</f>
        <v>VISTA VERDE STREET LIGHTING IMPROVEMENT DISTRICT</v>
      </c>
      <c r="I1456" s="110"/>
      <c r="J1456" s="118"/>
      <c r="K1456" s="75" t="s">
        <v>10892</v>
      </c>
      <c r="L1456" s="75"/>
      <c r="M1456" s="75"/>
      <c r="N1456" s="75"/>
      <c r="O1456" s="75"/>
    </row>
    <row r="1457" spans="1:15" ht="12" outlineLevel="1" x14ac:dyDescent="0.2">
      <c r="A1457" s="111">
        <v>7357</v>
      </c>
      <c r="B1457" s="111"/>
      <c r="C1457" s="110"/>
      <c r="D1457" s="110"/>
      <c r="E1457" s="110"/>
      <c r="F1457" s="110" t="s">
        <v>4052</v>
      </c>
      <c r="G1457" s="110" t="s">
        <v>13995</v>
      </c>
      <c r="H1457" s="110" t="str">
        <f>UPPER(Table3[[#This Row],[Full Name (NEW)]])</f>
        <v>VISTAS AT NORTH GATE STREET LIGHTING IMPROVEMENT DISTRICT</v>
      </c>
      <c r="I1457" s="110"/>
      <c r="J1457" s="118"/>
      <c r="K1457" s="75" t="s">
        <v>10892</v>
      </c>
      <c r="L1457" s="75"/>
      <c r="M1457" s="75"/>
      <c r="N1457" s="75"/>
      <c r="O1457" s="75"/>
    </row>
    <row r="1458" spans="1:15" ht="12" outlineLevel="1" x14ac:dyDescent="0.2">
      <c r="A1458" s="111">
        <v>7358</v>
      </c>
      <c r="B1458" s="111"/>
      <c r="C1458" s="110"/>
      <c r="D1458" s="110"/>
      <c r="E1458" s="110"/>
      <c r="F1458" s="110" t="s">
        <v>2691</v>
      </c>
      <c r="G1458" s="110" t="s">
        <v>13996</v>
      </c>
      <c r="H1458" s="110" t="str">
        <f>UPPER(Table3[[#This Row],[Full Name (NEW)]])</f>
        <v>WEST OLIVA FARMS STREET LIGHTING IMPROVEMENT DISTRICT</v>
      </c>
      <c r="I1458" s="110"/>
      <c r="J1458" s="118"/>
      <c r="K1458" s="75" t="s">
        <v>10892</v>
      </c>
      <c r="L1458" s="75"/>
      <c r="M1458" s="75"/>
      <c r="N1458" s="75"/>
      <c r="O1458" s="75"/>
    </row>
    <row r="1459" spans="1:15" ht="12" outlineLevel="1" x14ac:dyDescent="0.2">
      <c r="A1459" s="111">
        <v>7359</v>
      </c>
      <c r="B1459" s="111"/>
      <c r="C1459" s="110"/>
      <c r="D1459" s="110"/>
      <c r="E1459" s="110"/>
      <c r="F1459" s="110" t="s">
        <v>5664</v>
      </c>
      <c r="G1459" s="110" t="s">
        <v>13997</v>
      </c>
      <c r="H1459" s="110" t="str">
        <f>UPPER(Table3[[#This Row],[Full Name (NEW)]])</f>
        <v>WESTPOINTE TOWNE CENTER STREET LIGHTING IMPROVEMENT DISTRICT</v>
      </c>
      <c r="I1459" s="110"/>
      <c r="J1459" s="118"/>
      <c r="K1459" s="75" t="s">
        <v>11582</v>
      </c>
      <c r="L1459" s="75"/>
      <c r="M1459" s="75"/>
      <c r="N1459" s="75"/>
      <c r="O1459" s="75"/>
    </row>
    <row r="1460" spans="1:15" ht="12" outlineLevel="1" x14ac:dyDescent="0.2">
      <c r="A1460" s="111">
        <v>7360</v>
      </c>
      <c r="B1460" s="111"/>
      <c r="C1460" s="110"/>
      <c r="D1460" s="110"/>
      <c r="E1460" s="110"/>
      <c r="F1460" s="110" t="s">
        <v>4048</v>
      </c>
      <c r="G1460" s="110" t="s">
        <v>14151</v>
      </c>
      <c r="H1460" s="110" t="str">
        <f>UPPER(Table3[[#This Row],[Full Name (NEW)]])</f>
        <v>WESTRIDGE GLEN STREET LIGHTING IMPROVEMENT DISTRICT NO. 1 &amp; NO. 2</v>
      </c>
      <c r="I1460" s="110"/>
      <c r="J1460" s="118"/>
      <c r="K1460" s="75" t="s">
        <v>10892</v>
      </c>
      <c r="L1460" s="75"/>
      <c r="M1460" s="75"/>
      <c r="N1460" s="75"/>
      <c r="O1460" s="75"/>
    </row>
    <row r="1461" spans="1:15" ht="12" outlineLevel="1" x14ac:dyDescent="0.2">
      <c r="A1461" s="111">
        <v>7361</v>
      </c>
      <c r="B1461" s="111"/>
      <c r="C1461" s="110"/>
      <c r="D1461" s="110"/>
      <c r="E1461" s="110"/>
      <c r="F1461" s="110" t="s">
        <v>4164</v>
      </c>
      <c r="G1461" s="110" t="s">
        <v>14152</v>
      </c>
      <c r="H1461" s="110" t="str">
        <f>UPPER(Table3[[#This Row],[Full Name (NEW)]])</f>
        <v>WESTRIDGE GLEN STREET LIGHTING IMPROVEMENT DISTRICT NO. 3</v>
      </c>
      <c r="I1461" s="110"/>
      <c r="J1461" s="118"/>
      <c r="K1461" s="75" t="s">
        <v>10892</v>
      </c>
      <c r="L1461" s="75"/>
      <c r="M1461" s="75"/>
      <c r="N1461" s="75"/>
      <c r="O1461" s="75"/>
    </row>
    <row r="1462" spans="1:15" ht="12" outlineLevel="1" x14ac:dyDescent="0.2">
      <c r="A1462" s="111">
        <v>7362</v>
      </c>
      <c r="B1462" s="111"/>
      <c r="C1462" s="110"/>
      <c r="D1462" s="110"/>
      <c r="E1462" s="110"/>
      <c r="F1462" s="110" t="s">
        <v>4468</v>
      </c>
      <c r="G1462" s="110" t="s">
        <v>14153</v>
      </c>
      <c r="H1462" s="110" t="str">
        <f>UPPER(Table3[[#This Row],[Full Name (NEW)]])</f>
        <v>WESTRIDGE GLEN STREET LIGHTING IMPROVEMENT DISTRICT NO. 4</v>
      </c>
      <c r="I1462" s="110"/>
      <c r="J1462" s="118"/>
      <c r="K1462" s="75" t="s">
        <v>10892</v>
      </c>
      <c r="L1462" s="75"/>
      <c r="M1462" s="75"/>
      <c r="N1462" s="75"/>
      <c r="O1462" s="75"/>
    </row>
    <row r="1463" spans="1:15" ht="12" outlineLevel="1" x14ac:dyDescent="0.2">
      <c r="A1463" s="111">
        <v>7363</v>
      </c>
      <c r="B1463" s="111"/>
      <c r="C1463" s="110"/>
      <c r="D1463" s="110"/>
      <c r="E1463" s="110"/>
      <c r="F1463" s="110" t="s">
        <v>7322</v>
      </c>
      <c r="G1463" s="110" t="s">
        <v>13899</v>
      </c>
      <c r="H1463" s="110" t="str">
        <f>UPPER(Table3[[#This Row],[Full Name (NEW)]])</f>
        <v>WILL ROGERS EQUESTRIAN RANCH STREET LIGHTING IMPROVEMENT DISTRICT NO. 4</v>
      </c>
      <c r="I1463" s="110"/>
      <c r="J1463" s="118"/>
      <c r="K1463" s="75" t="s">
        <v>11600</v>
      </c>
      <c r="L1463" s="75"/>
      <c r="M1463" s="75"/>
      <c r="N1463" s="75"/>
      <c r="O1463" s="75"/>
    </row>
    <row r="1464" spans="1:15" ht="12" outlineLevel="1" x14ac:dyDescent="0.2">
      <c r="A1464" s="111">
        <v>7364</v>
      </c>
      <c r="B1464" s="111"/>
      <c r="C1464" s="110"/>
      <c r="D1464" s="110"/>
      <c r="E1464" s="110"/>
      <c r="F1464" s="110" t="s">
        <v>5947</v>
      </c>
      <c r="G1464" s="110" t="s">
        <v>13851</v>
      </c>
      <c r="H1464" s="110" t="str">
        <f>UPPER(Table3[[#This Row],[Full Name (NEW)]])</f>
        <v>WYNSTONE STREET LIGHTING IMPROVEMENT DISTRICT NO. 2</v>
      </c>
      <c r="I1464" s="110"/>
      <c r="J1464" s="118"/>
      <c r="K1464" s="75" t="s">
        <v>11579</v>
      </c>
      <c r="L1464" s="75"/>
      <c r="M1464" s="75"/>
      <c r="N1464" s="75"/>
      <c r="O1464" s="75"/>
    </row>
    <row r="1465" spans="1:15" ht="12" outlineLevel="1" x14ac:dyDescent="0.2">
      <c r="A1465" s="111">
        <v>7365</v>
      </c>
      <c r="B1465" s="111"/>
      <c r="C1465" s="110"/>
      <c r="D1465" s="110"/>
      <c r="E1465" s="110"/>
      <c r="F1465" s="110" t="s">
        <v>7503</v>
      </c>
      <c r="G1465" s="110" t="s">
        <v>13998</v>
      </c>
      <c r="H1465" s="110" t="str">
        <f>UPPER(Table3[[#This Row],[Full Name (NEW)]])</f>
        <v>YOUNGTOWN STREET LIGHTING IMPROVEMENT DISTRICT</v>
      </c>
      <c r="I1465" s="110"/>
      <c r="J1465" s="118"/>
      <c r="K1465" s="75" t="s">
        <v>11586</v>
      </c>
      <c r="L1465" s="75"/>
      <c r="M1465" s="75"/>
      <c r="N1465" s="75"/>
      <c r="O1465" s="75"/>
    </row>
    <row r="1466" spans="1:15" ht="12" outlineLevel="1" x14ac:dyDescent="0.2">
      <c r="A1466" s="111">
        <v>7367</v>
      </c>
      <c r="B1466" s="111"/>
      <c r="C1466" s="110"/>
      <c r="D1466" s="110"/>
      <c r="E1466" s="110"/>
      <c r="F1466" s="110" t="s">
        <v>7497</v>
      </c>
      <c r="G1466" s="110" t="s">
        <v>13999</v>
      </c>
      <c r="H1466" s="110" t="str">
        <f>UPPER(Table3[[#This Row],[Full Name (NEW)]])</f>
        <v>YOUNGTOWN AGUA FRIA RANCH STREET LIGHTING IMPROVEMENT DISTRICT</v>
      </c>
      <c r="I1466" s="110"/>
      <c r="J1466" s="118"/>
      <c r="K1466" s="75" t="s">
        <v>11586</v>
      </c>
      <c r="L1466" s="75"/>
      <c r="M1466" s="75"/>
      <c r="N1466" s="75"/>
      <c r="O1466" s="75"/>
    </row>
    <row r="1467" spans="1:15" ht="12" outlineLevel="1" x14ac:dyDescent="0.2">
      <c r="A1467" s="111">
        <v>7368</v>
      </c>
      <c r="B1467" s="111"/>
      <c r="C1467" s="110"/>
      <c r="D1467" s="110"/>
      <c r="E1467" s="110"/>
      <c r="F1467" s="110" t="s">
        <v>7500</v>
      </c>
      <c r="G1467" s="110" t="s">
        <v>14000</v>
      </c>
      <c r="H1467" s="110" t="str">
        <f>UPPER(Table3[[#This Row],[Full Name (NEW)]])</f>
        <v>YOUNGTOWN NORTH STREET LIGHTING IMPROVEMENT DISTRICT</v>
      </c>
      <c r="I1467" s="110"/>
      <c r="J1467" s="118"/>
      <c r="K1467" s="75" t="s">
        <v>11586</v>
      </c>
      <c r="L1467" s="75"/>
      <c r="M1467" s="75"/>
      <c r="N1467" s="93"/>
      <c r="O1467" s="75"/>
    </row>
    <row r="1468" spans="1:15" ht="12" x14ac:dyDescent="0.2">
      <c r="A1468" s="163"/>
      <c r="B1468" s="163"/>
      <c r="C1468" s="110"/>
      <c r="D1468" s="117" t="s">
        <v>11143</v>
      </c>
      <c r="E1468" s="117"/>
      <c r="F1468" s="117"/>
      <c r="G1468" s="117"/>
      <c r="H1468" s="117" t="str">
        <f>UPPER(Table3[[#This Row],[Full Name (NEW)]])</f>
        <v/>
      </c>
      <c r="I1468" s="117"/>
      <c r="J1468" s="117"/>
      <c r="K1468" s="85"/>
      <c r="L1468" s="85"/>
      <c r="M1468" s="85" t="s">
        <v>12189</v>
      </c>
      <c r="N1468" s="93"/>
      <c r="O1468" s="75"/>
    </row>
    <row r="1469" spans="1:15" ht="12" outlineLevel="1" x14ac:dyDescent="0.2">
      <c r="A1469" s="111">
        <v>7369</v>
      </c>
      <c r="B1469" s="111"/>
      <c r="C1469" s="110"/>
      <c r="D1469" s="110"/>
      <c r="E1469" s="110"/>
      <c r="F1469" s="110" t="s">
        <v>11120</v>
      </c>
      <c r="G1469" s="110" t="s">
        <v>11191</v>
      </c>
      <c r="H1469" s="110" t="str">
        <f>UPPER(Table3[[#This Row],[Full Name (NEW)]])</f>
        <v>AGUILA FIRE DISTRICT</v>
      </c>
      <c r="I1469" s="110" t="s">
        <v>12486</v>
      </c>
      <c r="J1469" s="118">
        <v>7369</v>
      </c>
      <c r="K1469" s="75" t="str">
        <f>+Table3[[#This Row],[Short Name]]</f>
        <v>Aguila FD</v>
      </c>
      <c r="L1469" s="75">
        <v>11575</v>
      </c>
      <c r="M1469" s="75" t="s">
        <v>11213</v>
      </c>
      <c r="N1469" s="93">
        <v>30263</v>
      </c>
      <c r="O1469" s="75" t="s">
        <v>12190</v>
      </c>
    </row>
    <row r="1470" spans="1:15" ht="12" outlineLevel="1" x14ac:dyDescent="0.2">
      <c r="A1470" s="111">
        <v>7370</v>
      </c>
      <c r="B1470" s="111"/>
      <c r="C1470" s="110"/>
      <c r="D1470" s="110"/>
      <c r="E1470" s="110"/>
      <c r="F1470" s="110" t="s">
        <v>11135</v>
      </c>
      <c r="G1470" s="110" t="s">
        <v>11192</v>
      </c>
      <c r="H1470" s="110" t="str">
        <f>UPPER(Table3[[#This Row],[Full Name (NEW)]])</f>
        <v>APACHE JUNCTION FIRE DISTRICT</v>
      </c>
      <c r="I1470" s="110" t="s">
        <v>12487</v>
      </c>
      <c r="J1470" s="118">
        <v>7370</v>
      </c>
      <c r="K1470" s="75" t="str">
        <f>+Table3[[#This Row],[Short Name]]</f>
        <v>Apache Junction FD</v>
      </c>
      <c r="L1470" s="75">
        <v>11642</v>
      </c>
      <c r="M1470" s="75" t="s">
        <v>11213</v>
      </c>
      <c r="N1470" s="93"/>
      <c r="O1470" s="75"/>
    </row>
    <row r="1471" spans="1:15" ht="12" outlineLevel="1" x14ac:dyDescent="0.2">
      <c r="A1471" s="111">
        <v>7371</v>
      </c>
      <c r="B1471" s="111"/>
      <c r="C1471" s="110"/>
      <c r="D1471" s="110"/>
      <c r="E1471" s="110"/>
      <c r="F1471" s="110" t="s">
        <v>11110</v>
      </c>
      <c r="G1471" s="110" t="s">
        <v>11193</v>
      </c>
      <c r="H1471" s="110" t="str">
        <f>UPPER(Table3[[#This Row],[Full Name (NEW)]])</f>
        <v>BUCKEYE VALLEY RURAL VOLUNTEER FIRE DISTRICT</v>
      </c>
      <c r="I1471" s="110" t="s">
        <v>12488</v>
      </c>
      <c r="J1471" s="118">
        <v>7371</v>
      </c>
      <c r="K1471" s="75" t="str">
        <f>+Table3[[#This Row],[Short Name]]</f>
        <v xml:space="preserve">Buckeye Valley FD </v>
      </c>
      <c r="L1471" s="75">
        <v>11516</v>
      </c>
      <c r="M1471" s="75" t="s">
        <v>11213</v>
      </c>
      <c r="N1471" s="93">
        <v>18090</v>
      </c>
      <c r="O1471" s="75" t="s">
        <v>12190</v>
      </c>
    </row>
    <row r="1472" spans="1:15" s="70" customFormat="1" ht="12" outlineLevel="1" x14ac:dyDescent="0.2">
      <c r="A1472" s="114">
        <v>7372</v>
      </c>
      <c r="B1472" s="114"/>
      <c r="C1472" s="115"/>
      <c r="D1472" s="115"/>
      <c r="E1472" s="115"/>
      <c r="F1472" s="116" t="s">
        <v>11127</v>
      </c>
      <c r="G1472" s="124" t="s">
        <v>12159</v>
      </c>
      <c r="H1472" s="124" t="str">
        <f>UPPER(Table3[[#This Row],[Full Name (NEW)]])</f>
        <v>POTENTIAL DECOMMISSION</v>
      </c>
      <c r="I1472" s="110"/>
      <c r="J1472" s="123">
        <v>7372</v>
      </c>
      <c r="K1472" s="94"/>
      <c r="L1472" s="94"/>
      <c r="M1472" s="84" t="s">
        <v>12160</v>
      </c>
      <c r="N1472" s="95"/>
      <c r="O1472" s="83"/>
    </row>
    <row r="1473" spans="1:15" ht="12" outlineLevel="1" x14ac:dyDescent="0.2">
      <c r="A1473" s="111">
        <v>7373</v>
      </c>
      <c r="B1473" s="111"/>
      <c r="C1473" s="110"/>
      <c r="D1473" s="110"/>
      <c r="E1473" s="110"/>
      <c r="F1473" s="113" t="s">
        <v>11132</v>
      </c>
      <c r="G1473" s="113" t="s">
        <v>11194</v>
      </c>
      <c r="H1473" s="113" t="str">
        <f>UPPER(Table3[[#This Row],[Full Name (NEW)]])</f>
        <v>CHANDLER COUNTY ISLAND FIRE DISTRICT</v>
      </c>
      <c r="I1473" s="110" t="s">
        <v>12489</v>
      </c>
      <c r="J1473" s="118">
        <v>7373</v>
      </c>
      <c r="K1473" s="75" t="str">
        <f>+Table3[[#This Row],[Short Name]]</f>
        <v>Chandler CIFD</v>
      </c>
      <c r="L1473" s="80">
        <v>11584</v>
      </c>
      <c r="M1473" s="80" t="s">
        <v>11213</v>
      </c>
      <c r="N1473" s="93">
        <v>39800</v>
      </c>
      <c r="O1473" s="75" t="s">
        <v>12191</v>
      </c>
    </row>
    <row r="1474" spans="1:15" ht="12" outlineLevel="1" x14ac:dyDescent="0.2">
      <c r="A1474" s="111">
        <v>7375</v>
      </c>
      <c r="B1474" s="111"/>
      <c r="C1474" s="110"/>
      <c r="D1474" s="110"/>
      <c r="E1474" s="110"/>
      <c r="F1474" s="113" t="s">
        <v>11126</v>
      </c>
      <c r="G1474" s="113" t="s">
        <v>11195</v>
      </c>
      <c r="H1474" s="113" t="str">
        <f>UPPER(Table3[[#This Row],[Full Name (NEW)]])</f>
        <v>CIRCLE CITY / MORRISTOWN VOLUNTEER FIRE DISTRICT</v>
      </c>
      <c r="I1474" s="110" t="s">
        <v>12490</v>
      </c>
      <c r="J1474" s="118">
        <v>7375</v>
      </c>
      <c r="K1474" s="75" t="str">
        <f>+Table3[[#This Row],[Short Name]]</f>
        <v>Circle City / Morristown FD</v>
      </c>
      <c r="L1474" s="80">
        <v>11579</v>
      </c>
      <c r="M1474" s="80" t="s">
        <v>11213</v>
      </c>
      <c r="N1474" s="93">
        <v>35130</v>
      </c>
      <c r="O1474" s="75" t="s">
        <v>12190</v>
      </c>
    </row>
    <row r="1475" spans="1:15" ht="12" outlineLevel="1" x14ac:dyDescent="0.2">
      <c r="A1475" s="111">
        <v>7376</v>
      </c>
      <c r="B1475" s="111"/>
      <c r="C1475" s="110"/>
      <c r="D1475" s="110"/>
      <c r="E1475" s="110"/>
      <c r="F1475" s="113" t="s">
        <v>11122</v>
      </c>
      <c r="G1475" s="113" t="s">
        <v>11196</v>
      </c>
      <c r="H1475" s="113" t="str">
        <f>UPPER(Table3[[#This Row],[Full Name (NEW)]])</f>
        <v>CLEARWATER HILLS FIRE DISTRICT</v>
      </c>
      <c r="I1475" s="110" t="s">
        <v>12491</v>
      </c>
      <c r="J1475" s="118">
        <v>7376</v>
      </c>
      <c r="K1475" s="75" t="str">
        <f>+Table3[[#This Row],[Short Name]]</f>
        <v xml:space="preserve">Clearwater Hills FD </v>
      </c>
      <c r="L1475" s="80">
        <v>11586</v>
      </c>
      <c r="M1475" s="80" t="s">
        <v>11213</v>
      </c>
      <c r="N1475" s="93">
        <v>40585</v>
      </c>
      <c r="O1475" s="75" t="s">
        <v>12190</v>
      </c>
    </row>
    <row r="1476" spans="1:15" ht="12" outlineLevel="1" x14ac:dyDescent="0.2">
      <c r="A1476" s="111">
        <v>7377</v>
      </c>
      <c r="B1476" s="111"/>
      <c r="C1476" s="110"/>
      <c r="D1476" s="110"/>
      <c r="E1476" s="110"/>
      <c r="F1476" s="113" t="s">
        <v>11123</v>
      </c>
      <c r="G1476" s="113" t="s">
        <v>11197</v>
      </c>
      <c r="H1476" s="113" t="str">
        <f>UPPER(Table3[[#This Row],[Full Name (NEW)]])</f>
        <v>DAISY MOUNTAIN FIRE DISTRICT</v>
      </c>
      <c r="I1476" s="110" t="s">
        <v>12492</v>
      </c>
      <c r="J1476" s="118">
        <v>7377</v>
      </c>
      <c r="K1476" s="75" t="str">
        <f>+Table3[[#This Row],[Short Name]]</f>
        <v xml:space="preserve">Daisy Mountain FD </v>
      </c>
      <c r="L1476" s="80">
        <v>11577</v>
      </c>
      <c r="M1476" s="80" t="s">
        <v>11213</v>
      </c>
      <c r="N1476" s="93">
        <v>32489</v>
      </c>
      <c r="O1476" s="75" t="s">
        <v>12190</v>
      </c>
    </row>
    <row r="1477" spans="1:15" s="70" customFormat="1" ht="12" outlineLevel="1" x14ac:dyDescent="0.2">
      <c r="A1477" s="114">
        <v>7378</v>
      </c>
      <c r="B1477" s="114"/>
      <c r="C1477" s="115"/>
      <c r="D1477" s="115"/>
      <c r="E1477" s="115"/>
      <c r="F1477" s="116" t="s">
        <v>11119</v>
      </c>
      <c r="G1477" s="124" t="s">
        <v>12159</v>
      </c>
      <c r="H1477" s="124" t="str">
        <f>UPPER(Table3[[#This Row],[Full Name (NEW)]])</f>
        <v>POTENTIAL DECOMMISSION</v>
      </c>
      <c r="I1477" s="110"/>
      <c r="J1477" s="123">
        <v>7378</v>
      </c>
      <c r="K1477" s="94"/>
      <c r="L1477" s="94"/>
      <c r="M1477" s="84" t="s">
        <v>12161</v>
      </c>
      <c r="N1477" s="95"/>
      <c r="O1477" s="83"/>
    </row>
    <row r="1478" spans="1:15" ht="12" outlineLevel="1" x14ac:dyDescent="0.2">
      <c r="A1478" s="111">
        <v>7380</v>
      </c>
      <c r="B1478" s="111"/>
      <c r="C1478" s="110"/>
      <c r="D1478" s="110"/>
      <c r="E1478" s="110"/>
      <c r="F1478" s="113" t="s">
        <v>11111</v>
      </c>
      <c r="G1478" s="113" t="s">
        <v>11198</v>
      </c>
      <c r="H1478" s="113" t="str">
        <f>UPPER(Table3[[#This Row],[Full Name (NEW)]])</f>
        <v>GILA BEND VOLUNTEER FIRE DISTRICT</v>
      </c>
      <c r="I1478" s="110" t="s">
        <v>12493</v>
      </c>
      <c r="J1478" s="118">
        <v>7380</v>
      </c>
      <c r="K1478" s="75" t="str">
        <f>+Table3[[#This Row],[Short Name]]</f>
        <v xml:space="preserve">Gila Bend FD </v>
      </c>
      <c r="L1478" s="80"/>
      <c r="M1478" s="80" t="s">
        <v>11213</v>
      </c>
      <c r="N1478" s="93"/>
      <c r="O1478" s="75"/>
    </row>
    <row r="1479" spans="1:15" ht="12" outlineLevel="1" x14ac:dyDescent="0.2">
      <c r="A1479" s="111">
        <v>7381</v>
      </c>
      <c r="B1479" s="111"/>
      <c r="C1479" s="110"/>
      <c r="D1479" s="110"/>
      <c r="E1479" s="110"/>
      <c r="F1479" s="113" t="s">
        <v>11130</v>
      </c>
      <c r="G1479" s="113" t="s">
        <v>11199</v>
      </c>
      <c r="H1479" s="113" t="str">
        <f>UPPER(Table3[[#This Row],[Full Name (NEW)]])</f>
        <v>GILBERT COUNTY ISLAND FIRE DISTRICT</v>
      </c>
      <c r="I1479" s="110" t="s">
        <v>12494</v>
      </c>
      <c r="J1479" s="118">
        <v>7381</v>
      </c>
      <c r="K1479" s="75" t="str">
        <f>+Table3[[#This Row],[Short Name]]</f>
        <v>Gilbert CIFD</v>
      </c>
      <c r="L1479" s="80">
        <v>11582</v>
      </c>
      <c r="M1479" s="80" t="s">
        <v>11213</v>
      </c>
      <c r="N1479" s="93">
        <v>39465</v>
      </c>
      <c r="O1479" s="75" t="s">
        <v>12191</v>
      </c>
    </row>
    <row r="1480" spans="1:15" ht="12" outlineLevel="1" x14ac:dyDescent="0.2">
      <c r="A1480" s="111">
        <v>7382</v>
      </c>
      <c r="B1480" s="111"/>
      <c r="C1480" s="110"/>
      <c r="D1480" s="110"/>
      <c r="E1480" s="110"/>
      <c r="F1480" s="113" t="s">
        <v>11109</v>
      </c>
      <c r="G1480" s="113" t="s">
        <v>11200</v>
      </c>
      <c r="H1480" s="113" t="str">
        <f>UPPER(Table3[[#This Row],[Full Name (NEW)]])</f>
        <v>GOLDFIELD RANCH FIRE DISTRICT</v>
      </c>
      <c r="I1480" s="110" t="s">
        <v>12498</v>
      </c>
      <c r="J1480" s="118">
        <v>7382</v>
      </c>
      <c r="K1480" s="75" t="str">
        <f>+Table3[[#This Row],[Short Name]]</f>
        <v xml:space="preserve">Goldfield Ranch FD </v>
      </c>
      <c r="L1480" s="80">
        <v>11581</v>
      </c>
      <c r="M1480" s="80" t="s">
        <v>11213</v>
      </c>
      <c r="N1480" s="93">
        <v>39084</v>
      </c>
      <c r="O1480" s="75" t="s">
        <v>12190</v>
      </c>
    </row>
    <row r="1481" spans="1:15" ht="12" outlineLevel="1" x14ac:dyDescent="0.2">
      <c r="A1481" s="111">
        <v>7383</v>
      </c>
      <c r="B1481" s="111"/>
      <c r="C1481" s="110"/>
      <c r="D1481" s="110"/>
      <c r="E1481" s="110"/>
      <c r="F1481" s="113" t="s">
        <v>11124</v>
      </c>
      <c r="G1481" s="113" t="s">
        <v>12485</v>
      </c>
      <c r="H1481" s="113" t="str">
        <f>UPPER(Table3[[#This Row],[Full Name (NEW)]])</f>
        <v>HARQUAHALA VALLEY FIRE DISTRICT</v>
      </c>
      <c r="I1481" s="110" t="s">
        <v>12499</v>
      </c>
      <c r="J1481" s="118">
        <v>7383</v>
      </c>
      <c r="K1481" s="75" t="str">
        <f>+Table3[[#This Row],[Short Name]]</f>
        <v xml:space="preserve">Harquahala Valley FD </v>
      </c>
      <c r="L1481" s="80">
        <v>11576</v>
      </c>
      <c r="M1481" s="80" t="s">
        <v>11213</v>
      </c>
      <c r="N1481" s="93">
        <v>14177</v>
      </c>
      <c r="O1481" s="75" t="s">
        <v>12190</v>
      </c>
    </row>
    <row r="1482" spans="1:15" ht="12" outlineLevel="1" x14ac:dyDescent="0.2">
      <c r="A1482" s="111">
        <v>7384</v>
      </c>
      <c r="B1482" s="111"/>
      <c r="C1482" s="110"/>
      <c r="D1482" s="110"/>
      <c r="E1482" s="110"/>
      <c r="F1482" s="110" t="s">
        <v>11117</v>
      </c>
      <c r="G1482" s="110" t="s">
        <v>11202</v>
      </c>
      <c r="H1482" s="110" t="str">
        <f>UPPER(Table3[[#This Row],[Full Name (NEW)]])</f>
        <v>LAVEEN FIRE DISTRICT</v>
      </c>
      <c r="I1482" s="110" t="s">
        <v>12500</v>
      </c>
      <c r="J1482" s="118">
        <v>7384</v>
      </c>
      <c r="K1482" s="75" t="str">
        <f>+Table3[[#This Row],[Short Name]]</f>
        <v xml:space="preserve">Laveen FD </v>
      </c>
      <c r="L1482" s="80">
        <v>11566</v>
      </c>
      <c r="M1482" s="75" t="s">
        <v>11213</v>
      </c>
      <c r="N1482" s="93">
        <v>26120</v>
      </c>
      <c r="O1482" s="75" t="s">
        <v>12190</v>
      </c>
    </row>
    <row r="1483" spans="1:15" ht="12" outlineLevel="1" x14ac:dyDescent="0.2">
      <c r="A1483" s="111">
        <v>7385</v>
      </c>
      <c r="B1483" s="111"/>
      <c r="C1483" s="110"/>
      <c r="D1483" s="110"/>
      <c r="E1483" s="110"/>
      <c r="F1483" s="110" t="s">
        <v>11134</v>
      </c>
      <c r="G1483" s="110" t="s">
        <v>11203</v>
      </c>
      <c r="H1483" s="110" t="str">
        <f>UPPER(Table3[[#This Row],[Full Name (NEW)]])</f>
        <v>QUEEN CREEK NONCONTIGUOUS COUNTY ISLAND FIRE DISTRICT</v>
      </c>
      <c r="I1483" s="110" t="s">
        <v>12495</v>
      </c>
      <c r="J1483" s="118">
        <v>7385</v>
      </c>
      <c r="K1483" s="75" t="str">
        <f>+Table3[[#This Row],[Short Name]]</f>
        <v xml:space="preserve">Queen Creek CIFD </v>
      </c>
      <c r="L1483" s="75"/>
      <c r="M1483" s="75" t="s">
        <v>11213</v>
      </c>
      <c r="N1483" s="93">
        <v>41283</v>
      </c>
      <c r="O1483" s="75" t="s">
        <v>12191</v>
      </c>
    </row>
    <row r="1484" spans="1:15" ht="12" outlineLevel="1" x14ac:dyDescent="0.2">
      <c r="A1484" s="111">
        <v>7386</v>
      </c>
      <c r="B1484" s="111"/>
      <c r="C1484" s="110"/>
      <c r="D1484" s="110"/>
      <c r="E1484" s="110"/>
      <c r="F1484" s="110" t="s">
        <v>2774</v>
      </c>
      <c r="G1484" s="110" t="s">
        <v>11204</v>
      </c>
      <c r="H1484" s="110" t="str">
        <f>UPPER(Table3[[#This Row],[Full Name (NEW)]])</f>
        <v>RIO VERDE FIRE DISTRICT</v>
      </c>
      <c r="I1484" s="110" t="s">
        <v>12501</v>
      </c>
      <c r="J1484" s="118">
        <v>7386</v>
      </c>
      <c r="K1484" s="75" t="str">
        <f>+Table3[[#This Row],[Short Name]]</f>
        <v xml:space="preserve">Rio Verde FD </v>
      </c>
      <c r="L1484" s="80">
        <v>11578</v>
      </c>
      <c r="M1484" s="75" t="s">
        <v>11213</v>
      </c>
      <c r="N1484" s="93">
        <v>33982</v>
      </c>
      <c r="O1484" s="75" t="s">
        <v>12190</v>
      </c>
    </row>
    <row r="1485" spans="1:15" ht="12" outlineLevel="1" x14ac:dyDescent="0.2">
      <c r="A1485" s="111">
        <v>7387</v>
      </c>
      <c r="B1485" s="111"/>
      <c r="C1485" s="110"/>
      <c r="D1485" s="110"/>
      <c r="E1485" s="110"/>
      <c r="F1485" s="110" t="s">
        <v>11133</v>
      </c>
      <c r="G1485" s="110" t="s">
        <v>11207</v>
      </c>
      <c r="H1485" s="110" t="str">
        <f>UPPER(Table3[[#This Row],[Full Name (NEW)]])</f>
        <v>SCOTTSDALE COUNTY ISLAND FIRE DISTRICT</v>
      </c>
      <c r="I1485" s="110" t="s">
        <v>12496</v>
      </c>
      <c r="J1485" s="118">
        <v>7387</v>
      </c>
      <c r="K1485" s="75" t="str">
        <f>+Table3[[#This Row],[Short Name]]</f>
        <v xml:space="preserve">Scottsdale CIFD </v>
      </c>
      <c r="L1485" s="80">
        <v>11585</v>
      </c>
      <c r="M1485" s="75" t="s">
        <v>11213</v>
      </c>
      <c r="N1485" s="93">
        <v>39647</v>
      </c>
      <c r="O1485" s="75" t="s">
        <v>12191</v>
      </c>
    </row>
    <row r="1486" spans="1:15" ht="12" outlineLevel="1" x14ac:dyDescent="0.2">
      <c r="A1486" s="111">
        <v>7388</v>
      </c>
      <c r="B1486" s="111"/>
      <c r="C1486" s="110"/>
      <c r="D1486" s="110"/>
      <c r="E1486" s="110"/>
      <c r="F1486" s="110" t="s">
        <v>11113</v>
      </c>
      <c r="G1486" s="110" t="s">
        <v>12483</v>
      </c>
      <c r="H1486" s="110" t="str">
        <f>UPPER(Table3[[#This Row],[Full Name (NEW)]])</f>
        <v>SUN CITY FIRE DISTRICT</v>
      </c>
      <c r="I1486" s="110" t="s">
        <v>12502</v>
      </c>
      <c r="J1486" s="118">
        <v>7388</v>
      </c>
      <c r="K1486" s="75" t="str">
        <f>+Table3[[#This Row],[Short Name]]</f>
        <v xml:space="preserve">Sun City FD </v>
      </c>
      <c r="L1486" s="80">
        <v>11563</v>
      </c>
      <c r="M1486" s="75" t="s">
        <v>11213</v>
      </c>
      <c r="N1486" s="93">
        <v>29710</v>
      </c>
      <c r="O1486" s="75" t="s">
        <v>12190</v>
      </c>
    </row>
    <row r="1487" spans="1:15" ht="12" outlineLevel="1" x14ac:dyDescent="0.2">
      <c r="A1487" s="111">
        <v>7389</v>
      </c>
      <c r="B1487" s="111"/>
      <c r="C1487" s="110"/>
      <c r="D1487" s="110"/>
      <c r="E1487" s="110"/>
      <c r="F1487" s="110" t="s">
        <v>2401</v>
      </c>
      <c r="G1487" s="110" t="s">
        <v>12192</v>
      </c>
      <c r="H1487" s="110" t="str">
        <f>UPPER(Table3[[#This Row],[Full Name (NEW)]])</f>
        <v>NORTH COUNTY FIRE &amp; MEDICAL DISTRICT</v>
      </c>
      <c r="I1487" s="110" t="s">
        <v>12936</v>
      </c>
      <c r="J1487" s="118">
        <v>7389</v>
      </c>
      <c r="K1487" s="75" t="str">
        <f>+Table3[[#This Row],[Short Name]]</f>
        <v>North County FD</v>
      </c>
      <c r="L1487" s="80">
        <v>11574</v>
      </c>
      <c r="M1487" s="75" t="s">
        <v>11213</v>
      </c>
      <c r="N1487" s="93"/>
      <c r="O1487" s="75"/>
    </row>
    <row r="1488" spans="1:15" ht="12" outlineLevel="1" x14ac:dyDescent="0.2">
      <c r="A1488" s="111">
        <v>7390</v>
      </c>
      <c r="B1488" s="111"/>
      <c r="C1488" s="110"/>
      <c r="D1488" s="110"/>
      <c r="E1488" s="110"/>
      <c r="F1488" s="110" t="s">
        <v>11118</v>
      </c>
      <c r="G1488" s="110" t="s">
        <v>12484</v>
      </c>
      <c r="H1488" s="110" t="str">
        <f>UPPER(Table3[[#This Row],[Full Name (NEW)]])</f>
        <v>SUN LAKES FIRE DISTRICT</v>
      </c>
      <c r="I1488" s="110" t="s">
        <v>12503</v>
      </c>
      <c r="J1488" s="118">
        <v>7390</v>
      </c>
      <c r="K1488" s="75" t="str">
        <f>+Table3[[#This Row],[Short Name]]</f>
        <v xml:space="preserve">Sun Lakes FD </v>
      </c>
      <c r="L1488" s="80">
        <v>11572</v>
      </c>
      <c r="M1488" s="75" t="s">
        <v>11213</v>
      </c>
      <c r="N1488" s="93">
        <v>27589</v>
      </c>
      <c r="O1488" s="75" t="s">
        <v>12190</v>
      </c>
    </row>
    <row r="1489" spans="1:15" ht="12" outlineLevel="1" x14ac:dyDescent="0.2">
      <c r="A1489" s="111">
        <v>7391</v>
      </c>
      <c r="B1489" s="111"/>
      <c r="C1489" s="110"/>
      <c r="D1489" s="110"/>
      <c r="E1489" s="110"/>
      <c r="F1489" s="110" t="s">
        <v>11131</v>
      </c>
      <c r="G1489" s="110" t="s">
        <v>11209</v>
      </c>
      <c r="H1489" s="110" t="str">
        <f>UPPER(Table3[[#This Row],[Full Name (NEW)]])</f>
        <v>TEMPE COUNTY ISLAND FIRE DISTRICT</v>
      </c>
      <c r="I1489" s="110" t="s">
        <v>12497</v>
      </c>
      <c r="J1489" s="118">
        <v>7391</v>
      </c>
      <c r="K1489" s="75" t="str">
        <f>+Table3[[#This Row],[Short Name]]</f>
        <v xml:space="preserve">Tempe CIFD </v>
      </c>
      <c r="L1489" s="80">
        <v>11583</v>
      </c>
      <c r="M1489" s="75" t="s">
        <v>11213</v>
      </c>
      <c r="N1489" s="93">
        <v>39521</v>
      </c>
      <c r="O1489" s="75" t="s">
        <v>12191</v>
      </c>
    </row>
    <row r="1490" spans="1:15" ht="12" outlineLevel="1" x14ac:dyDescent="0.2">
      <c r="A1490" s="111">
        <v>7393</v>
      </c>
      <c r="B1490" s="111"/>
      <c r="C1490" s="110"/>
      <c r="D1490" s="110"/>
      <c r="E1490" s="110"/>
      <c r="F1490" s="110" t="s">
        <v>11129</v>
      </c>
      <c r="G1490" s="110" t="s">
        <v>11210</v>
      </c>
      <c r="H1490" s="110" t="str">
        <f>UPPER(Table3[[#This Row],[Full Name (NEW)]])</f>
        <v>TONOPAH VALLEY FIRE DISTRICT</v>
      </c>
      <c r="I1490" s="110" t="s">
        <v>12504</v>
      </c>
      <c r="J1490" s="118">
        <v>7393</v>
      </c>
      <c r="K1490" s="75" t="str">
        <f>+Table3[[#This Row],[Short Name]]</f>
        <v xml:space="preserve">Tonopah Valley FD </v>
      </c>
      <c r="L1490" s="80">
        <v>11580</v>
      </c>
      <c r="M1490" s="75" t="s">
        <v>11213</v>
      </c>
      <c r="N1490" s="93">
        <v>36299</v>
      </c>
      <c r="O1490" s="75" t="s">
        <v>12190</v>
      </c>
    </row>
    <row r="1491" spans="1:15" ht="12" outlineLevel="1" collapsed="1" x14ac:dyDescent="0.2">
      <c r="A1491" s="111">
        <v>7394</v>
      </c>
      <c r="B1491" s="111"/>
      <c r="C1491" s="110"/>
      <c r="D1491" s="110"/>
      <c r="E1491" s="110"/>
      <c r="F1491" s="110" t="s">
        <v>11121</v>
      </c>
      <c r="G1491" s="110" t="s">
        <v>11211</v>
      </c>
      <c r="H1491" s="110" t="str">
        <f>UPPER(Table3[[#This Row],[Full Name (NEW)]])</f>
        <v>WICKENBURG RURAL FIRE DISTRICT</v>
      </c>
      <c r="I1491" s="110" t="s">
        <v>12505</v>
      </c>
      <c r="J1491" s="118">
        <v>7394</v>
      </c>
      <c r="K1491" s="75" t="str">
        <f>+Table3[[#This Row],[Short Name]]</f>
        <v xml:space="preserve">Wickenburg Rural FD </v>
      </c>
      <c r="L1491" s="80">
        <v>11519</v>
      </c>
      <c r="M1491" s="75" t="s">
        <v>11213</v>
      </c>
      <c r="N1491" s="93">
        <v>19654</v>
      </c>
      <c r="O1491" s="75" t="s">
        <v>12190</v>
      </c>
    </row>
    <row r="1492" spans="1:15" ht="12" outlineLevel="1" x14ac:dyDescent="0.2">
      <c r="A1492" s="111">
        <v>7397</v>
      </c>
      <c r="B1492" s="111"/>
      <c r="C1492" s="110"/>
      <c r="D1492" s="110"/>
      <c r="E1492" s="110"/>
      <c r="F1492" s="110" t="s">
        <v>11125</v>
      </c>
      <c r="G1492" s="110" t="s">
        <v>11212</v>
      </c>
      <c r="H1492" s="110" t="str">
        <f>UPPER(Table3[[#This Row],[Full Name (NEW)]])</f>
        <v>WITTMANN FIRE DISTRICT</v>
      </c>
      <c r="I1492" s="110" t="s">
        <v>12506</v>
      </c>
      <c r="J1492" s="118">
        <v>7397</v>
      </c>
      <c r="K1492" s="75" t="str">
        <f>+Table3[[#This Row],[Short Name]]</f>
        <v xml:space="preserve">Wittmann FD </v>
      </c>
      <c r="L1492" s="80">
        <v>11562</v>
      </c>
      <c r="M1492" s="75" t="s">
        <v>11213</v>
      </c>
      <c r="N1492" s="93">
        <v>23963</v>
      </c>
      <c r="O1492" s="75" t="s">
        <v>12190</v>
      </c>
    </row>
    <row r="1493" spans="1:15" ht="12" outlineLevel="1" x14ac:dyDescent="0.2">
      <c r="A1493" s="163"/>
      <c r="B1493" s="163"/>
      <c r="C1493" s="110"/>
      <c r="D1493" s="110"/>
      <c r="E1493" s="110"/>
      <c r="F1493" s="110"/>
      <c r="G1493" s="110" t="s">
        <v>12193</v>
      </c>
      <c r="H1493" s="110" t="str">
        <f>UPPER(Table3[[#This Row],[Full Name (NEW)]])</f>
        <v>SUPERSTITION FIRE &amp; MEDICAL DISTRICT</v>
      </c>
      <c r="I1493" s="110" t="str">
        <f>LEFT(G1493, FIND(" District", G1493))</f>
        <v xml:space="preserve">Superstition Fire &amp; Medical </v>
      </c>
      <c r="J1493" s="110">
        <v>7398</v>
      </c>
      <c r="K1493" s="75" t="str">
        <f>+Table3[[#This Row],[Short Name]]</f>
        <v xml:space="preserve">Superstition Fire &amp; Medical </v>
      </c>
      <c r="L1493" s="75"/>
      <c r="M1493" s="75"/>
      <c r="N1493" s="93">
        <v>37531</v>
      </c>
      <c r="O1493" s="75" t="s">
        <v>12190</v>
      </c>
    </row>
    <row r="1494" spans="1:15" ht="12" collapsed="1" x14ac:dyDescent="0.2">
      <c r="A1494" s="163"/>
      <c r="B1494" s="163"/>
      <c r="C1494" s="110"/>
      <c r="D1494" s="117" t="s">
        <v>11155</v>
      </c>
      <c r="E1494" s="117"/>
      <c r="F1494" s="117"/>
      <c r="G1494" s="117"/>
      <c r="H1494" s="117" t="str">
        <f>UPPER(Table3[[#This Row],[Full Name (NEW)]])</f>
        <v/>
      </c>
      <c r="I1494" s="117"/>
      <c r="J1494" s="117"/>
      <c r="K1494" s="85"/>
      <c r="L1494" s="85"/>
      <c r="M1494" s="85"/>
      <c r="N1494" s="75"/>
      <c r="O1494" s="75"/>
    </row>
    <row r="1495" spans="1:15" ht="12" x14ac:dyDescent="0.2">
      <c r="A1495" s="163"/>
      <c r="B1495" s="163"/>
      <c r="C1495" s="110"/>
      <c r="D1495" s="110"/>
      <c r="E1495" s="121" t="s">
        <v>12088</v>
      </c>
      <c r="F1495" s="121"/>
      <c r="G1495" s="121"/>
      <c r="H1495" s="121" t="str">
        <f>UPPER(Table3[[#This Row],[Full Name (NEW)]])</f>
        <v/>
      </c>
      <c r="I1495" s="121"/>
      <c r="J1495" s="121"/>
      <c r="K1495" s="89"/>
      <c r="L1495" s="89"/>
      <c r="M1495" s="89"/>
      <c r="N1495" s="75"/>
      <c r="O1495" s="75"/>
    </row>
    <row r="1496" spans="1:15" ht="12" outlineLevel="1" x14ac:dyDescent="0.2">
      <c r="A1496" s="111">
        <v>7399</v>
      </c>
      <c r="B1496" s="111"/>
      <c r="C1496" s="110"/>
      <c r="D1496" s="110"/>
      <c r="E1496" s="110"/>
      <c r="F1496" s="110" t="s">
        <v>2176</v>
      </c>
      <c r="G1496" s="110" t="s">
        <v>12162</v>
      </c>
      <c r="H1496" s="110" t="str">
        <f>UPPER(Table3[[#This Row],[Full Name (NEW)]])</f>
        <v>ASU ATHLETIC FACILITIES DISTRICT</v>
      </c>
      <c r="I1496" s="110"/>
      <c r="J1496" s="118">
        <v>7399</v>
      </c>
      <c r="K1496" s="75" t="s">
        <v>12938</v>
      </c>
      <c r="L1496" s="75"/>
      <c r="M1496" s="75"/>
      <c r="N1496" s="75"/>
      <c r="O1496" s="75"/>
    </row>
    <row r="1497" spans="1:15" ht="12" x14ac:dyDescent="0.2">
      <c r="A1497" s="163"/>
      <c r="B1497" s="163"/>
      <c r="C1497" s="110"/>
      <c r="D1497" s="110"/>
      <c r="E1497" s="121" t="s">
        <v>11155</v>
      </c>
      <c r="F1497" s="121"/>
      <c r="G1497" s="121"/>
      <c r="H1497" s="121" t="str">
        <f>UPPER(Table3[[#This Row],[Full Name (NEW)]])</f>
        <v/>
      </c>
      <c r="I1497" s="121"/>
      <c r="J1497" s="121"/>
      <c r="K1497" s="89"/>
      <c r="L1497" s="89"/>
      <c r="M1497" s="89" t="s">
        <v>12182</v>
      </c>
      <c r="N1497" s="75"/>
      <c r="O1497" s="75"/>
    </row>
    <row r="1498" spans="1:15" ht="12" outlineLevel="1" x14ac:dyDescent="0.2">
      <c r="A1498" s="111">
        <v>7400</v>
      </c>
      <c r="B1498" s="111"/>
      <c r="C1498" s="110"/>
      <c r="D1498" s="110"/>
      <c r="E1498" s="110"/>
      <c r="F1498" s="110" t="s">
        <v>2222</v>
      </c>
      <c r="G1498" s="125" t="s">
        <v>12159</v>
      </c>
      <c r="H1498" s="125" t="str">
        <f>UPPER(Table3[[#This Row],[Full Name (NEW)]])</f>
        <v>POTENTIAL DECOMMISSION</v>
      </c>
      <c r="I1498" s="110"/>
      <c r="J1498" s="118">
        <v>7400</v>
      </c>
      <c r="K1498" s="75"/>
      <c r="L1498" s="75"/>
      <c r="M1498" s="75"/>
      <c r="N1498" s="75"/>
      <c r="O1498" s="75"/>
    </row>
    <row r="1499" spans="1:15" ht="12" outlineLevel="1" x14ac:dyDescent="0.2">
      <c r="A1499" s="111">
        <v>7401</v>
      </c>
      <c r="B1499" s="111"/>
      <c r="C1499" s="110"/>
      <c r="D1499" s="110"/>
      <c r="E1499" s="110"/>
      <c r="F1499" s="110" t="s">
        <v>2210</v>
      </c>
      <c r="G1499" s="125" t="s">
        <v>12159</v>
      </c>
      <c r="H1499" s="125" t="str">
        <f>UPPER(Table3[[#This Row],[Full Name (NEW)]])</f>
        <v>POTENTIAL DECOMMISSION</v>
      </c>
      <c r="I1499" s="110"/>
      <c r="J1499" s="118">
        <v>7401</v>
      </c>
      <c r="K1499" s="75"/>
      <c r="L1499" s="75"/>
      <c r="M1499" s="96" t="s">
        <v>12159</v>
      </c>
      <c r="N1499" s="75"/>
      <c r="O1499" s="75"/>
    </row>
    <row r="1500" spans="1:15" ht="12" outlineLevel="1" x14ac:dyDescent="0.2">
      <c r="A1500" s="111">
        <v>6010</v>
      </c>
      <c r="B1500" s="111"/>
      <c r="C1500" s="110"/>
      <c r="D1500" s="110"/>
      <c r="E1500" s="110"/>
      <c r="F1500" s="110" t="s">
        <v>1867</v>
      </c>
      <c r="G1500" s="110" t="s">
        <v>12587</v>
      </c>
      <c r="H1500" s="110" t="str">
        <f>UPPER(Table3[[#This Row],[Full Name (NEW)]])</f>
        <v>ESTRELLA DELLS MAINTENANCE IMPROVEMENT DISTRICT</v>
      </c>
      <c r="I1500" s="110" t="s">
        <v>12588</v>
      </c>
      <c r="J1500" s="118">
        <v>6010</v>
      </c>
      <c r="K1500" s="75" t="s">
        <v>10892</v>
      </c>
      <c r="L1500" s="75">
        <v>28529</v>
      </c>
      <c r="M1500" s="75"/>
      <c r="N1500" s="75"/>
      <c r="O1500" s="75"/>
    </row>
    <row r="1501" spans="1:15" ht="12" outlineLevel="1" x14ac:dyDescent="0.2">
      <c r="A1501" s="111">
        <v>7402</v>
      </c>
      <c r="B1501" s="111"/>
      <c r="C1501" s="110"/>
      <c r="D1501" s="110"/>
      <c r="E1501" s="110"/>
      <c r="F1501" s="110" t="s">
        <v>2237</v>
      </c>
      <c r="G1501" s="110" t="s">
        <v>12300</v>
      </c>
      <c r="H1501" s="110" t="str">
        <f>UPPER(Table3[[#This Row],[Full Name (NEW)]])</f>
        <v>20TH STREET IMPROVEMENT DISTRICT</v>
      </c>
      <c r="I1501" s="110" t="s">
        <v>12940</v>
      </c>
      <c r="J1501" s="118">
        <v>7402</v>
      </c>
      <c r="K1501" s="75" t="s">
        <v>10892</v>
      </c>
      <c r="L1501" s="75">
        <v>28835</v>
      </c>
      <c r="M1501" s="97" t="s">
        <v>11302</v>
      </c>
      <c r="N1501" s="75"/>
      <c r="O1501" s="75"/>
    </row>
    <row r="1502" spans="1:15" ht="12" outlineLevel="1" x14ac:dyDescent="0.2">
      <c r="A1502" s="111">
        <v>7403</v>
      </c>
      <c r="B1502" s="111"/>
      <c r="C1502" s="110"/>
      <c r="D1502" s="110"/>
      <c r="E1502" s="110"/>
      <c r="F1502" s="110" t="s">
        <v>2248</v>
      </c>
      <c r="G1502" s="125" t="s">
        <v>12159</v>
      </c>
      <c r="H1502" s="125" t="str">
        <f>UPPER(Table3[[#This Row],[Full Name (NEW)]])</f>
        <v>POTENTIAL DECOMMISSION</v>
      </c>
      <c r="I1502" s="110"/>
      <c r="J1502" s="118">
        <v>7403</v>
      </c>
      <c r="K1502" s="75"/>
      <c r="L1502" s="75"/>
      <c r="M1502" s="96" t="s">
        <v>12159</v>
      </c>
      <c r="N1502" s="75"/>
      <c r="O1502" s="75"/>
    </row>
    <row r="1503" spans="1:15" ht="12" outlineLevel="1" x14ac:dyDescent="0.2">
      <c r="A1503" s="111">
        <v>7404</v>
      </c>
      <c r="B1503" s="111"/>
      <c r="C1503" s="110"/>
      <c r="D1503" s="110"/>
      <c r="E1503" s="110"/>
      <c r="F1503" s="110" t="s">
        <v>2245</v>
      </c>
      <c r="G1503" s="125" t="s">
        <v>12159</v>
      </c>
      <c r="H1503" s="125" t="str">
        <f>UPPER(Table3[[#This Row],[Full Name (NEW)]])</f>
        <v>POTENTIAL DECOMMISSION</v>
      </c>
      <c r="I1503" s="110"/>
      <c r="J1503" s="118">
        <v>7404</v>
      </c>
      <c r="K1503" s="75"/>
      <c r="L1503" s="75"/>
      <c r="M1503" s="96" t="s">
        <v>12159</v>
      </c>
      <c r="N1503" s="75"/>
      <c r="O1503" s="75"/>
    </row>
    <row r="1504" spans="1:15" ht="12" outlineLevel="1" x14ac:dyDescent="0.2">
      <c r="A1504" s="111">
        <v>7405</v>
      </c>
      <c r="B1504" s="111"/>
      <c r="C1504" s="110"/>
      <c r="D1504" s="110"/>
      <c r="E1504" s="110"/>
      <c r="F1504" s="110" t="s">
        <v>2228</v>
      </c>
      <c r="G1504" s="125" t="s">
        <v>12159</v>
      </c>
      <c r="H1504" s="125" t="str">
        <f>UPPER(Table3[[#This Row],[Full Name (NEW)]])</f>
        <v>POTENTIAL DECOMMISSION</v>
      </c>
      <c r="I1504" s="110"/>
      <c r="J1504" s="118">
        <v>7405</v>
      </c>
      <c r="K1504" s="75"/>
      <c r="L1504" s="75"/>
      <c r="M1504" s="96" t="s">
        <v>12159</v>
      </c>
      <c r="N1504" s="75"/>
      <c r="O1504" s="75"/>
    </row>
    <row r="1505" spans="1:15" ht="12" outlineLevel="1" x14ac:dyDescent="0.2">
      <c r="A1505" s="111">
        <v>7406</v>
      </c>
      <c r="B1505" s="111"/>
      <c r="C1505" s="110"/>
      <c r="D1505" s="110"/>
      <c r="E1505" s="110"/>
      <c r="F1505" s="110" t="s">
        <v>2207</v>
      </c>
      <c r="G1505" s="125" t="s">
        <v>12159</v>
      </c>
      <c r="H1505" s="125" t="str">
        <f>UPPER(Table3[[#This Row],[Full Name (NEW)]])</f>
        <v>POTENTIAL DECOMMISSION</v>
      </c>
      <c r="I1505" s="110"/>
      <c r="J1505" s="118">
        <v>7406</v>
      </c>
      <c r="K1505" s="75"/>
      <c r="L1505" s="75"/>
      <c r="M1505" s="96" t="s">
        <v>12159</v>
      </c>
      <c r="N1505" s="75"/>
      <c r="O1505" s="75"/>
    </row>
    <row r="1506" spans="1:15" ht="12" outlineLevel="1" x14ac:dyDescent="0.2">
      <c r="A1506" s="111">
        <v>7407</v>
      </c>
      <c r="B1506" s="111"/>
      <c r="C1506" s="110"/>
      <c r="D1506" s="110"/>
      <c r="E1506" s="110"/>
      <c r="F1506" s="110" t="s">
        <v>2240</v>
      </c>
      <c r="G1506" s="110" t="s">
        <v>11303</v>
      </c>
      <c r="H1506" s="110" t="str">
        <f>UPPER(Table3[[#This Row],[Full Name (NEW)]])</f>
        <v>CASITAS BONITAS SANITARY IMPROVEMENT DISTRICT</v>
      </c>
      <c r="I1506" s="110" t="s">
        <v>15041</v>
      </c>
      <c r="J1506" s="118">
        <v>7407</v>
      </c>
      <c r="K1506" s="75" t="str">
        <f>+Table3[[#This Row],[Short Name]]</f>
        <v>Casitas Bonitas Sanitary ID</v>
      </c>
      <c r="L1506" s="75"/>
      <c r="M1506" s="97" t="s">
        <v>11302</v>
      </c>
      <c r="N1506" s="75"/>
      <c r="O1506" s="75"/>
    </row>
    <row r="1507" spans="1:15" ht="12" outlineLevel="1" x14ac:dyDescent="0.2">
      <c r="A1507" s="111">
        <v>7408</v>
      </c>
      <c r="B1507" s="111"/>
      <c r="C1507" s="110"/>
      <c r="D1507" s="110"/>
      <c r="E1507" s="110"/>
      <c r="F1507" s="110" t="s">
        <v>2225</v>
      </c>
      <c r="G1507" s="125" t="s">
        <v>12159</v>
      </c>
      <c r="H1507" s="125" t="str">
        <f>UPPER(Table3[[#This Row],[Full Name (NEW)]])</f>
        <v>POTENTIAL DECOMMISSION</v>
      </c>
      <c r="I1507" s="110"/>
      <c r="J1507" s="118">
        <v>7408</v>
      </c>
      <c r="K1507" s="75"/>
      <c r="L1507" s="75"/>
      <c r="M1507" s="96" t="s">
        <v>12159</v>
      </c>
      <c r="N1507" s="75"/>
      <c r="O1507" s="75"/>
    </row>
    <row r="1508" spans="1:15" ht="12" outlineLevel="1" x14ac:dyDescent="0.2">
      <c r="A1508" s="111">
        <v>7409</v>
      </c>
      <c r="B1508" s="111"/>
      <c r="C1508" s="110"/>
      <c r="D1508" s="110"/>
      <c r="E1508" s="110"/>
      <c r="F1508" s="110" t="s">
        <v>2234</v>
      </c>
      <c r="G1508" s="125" t="s">
        <v>12159</v>
      </c>
      <c r="H1508" s="125" t="str">
        <f>UPPER(Table3[[#This Row],[Full Name (NEW)]])</f>
        <v>POTENTIAL DECOMMISSION</v>
      </c>
      <c r="I1508" s="110"/>
      <c r="J1508" s="118">
        <v>7409</v>
      </c>
      <c r="K1508" s="75"/>
      <c r="L1508" s="75"/>
      <c r="M1508" s="96" t="s">
        <v>12159</v>
      </c>
      <c r="N1508" s="75"/>
      <c r="O1508" s="75"/>
    </row>
    <row r="1509" spans="1:15" ht="12" outlineLevel="1" x14ac:dyDescent="0.2">
      <c r="A1509" s="111">
        <v>7410</v>
      </c>
      <c r="B1509" s="111"/>
      <c r="C1509" s="110"/>
      <c r="D1509" s="110"/>
      <c r="E1509" s="110"/>
      <c r="F1509" s="110" t="s">
        <v>2216</v>
      </c>
      <c r="G1509" s="125" t="s">
        <v>12159</v>
      </c>
      <c r="H1509" s="125" t="str">
        <f>UPPER(Table3[[#This Row],[Full Name (NEW)]])</f>
        <v>POTENTIAL DECOMMISSION</v>
      </c>
      <c r="I1509" s="110"/>
      <c r="J1509" s="118">
        <v>7410</v>
      </c>
      <c r="K1509" s="75"/>
      <c r="L1509" s="75"/>
      <c r="M1509" s="96" t="s">
        <v>12159</v>
      </c>
      <c r="N1509" s="75"/>
      <c r="O1509" s="75"/>
    </row>
    <row r="1510" spans="1:15" ht="12" outlineLevel="1" x14ac:dyDescent="0.2">
      <c r="A1510" s="111">
        <v>7411</v>
      </c>
      <c r="B1510" s="111"/>
      <c r="C1510" s="110"/>
      <c r="D1510" s="110"/>
      <c r="E1510" s="110"/>
      <c r="F1510" s="110" t="s">
        <v>2254</v>
      </c>
      <c r="G1510" s="125" t="s">
        <v>12159</v>
      </c>
      <c r="H1510" s="125" t="str">
        <f>UPPER(Table3[[#This Row],[Full Name (NEW)]])</f>
        <v>POTENTIAL DECOMMISSION</v>
      </c>
      <c r="I1510" s="110"/>
      <c r="J1510" s="118">
        <v>7411</v>
      </c>
      <c r="K1510" s="75"/>
      <c r="L1510" s="75"/>
      <c r="M1510" s="96" t="s">
        <v>12159</v>
      </c>
      <c r="N1510" s="75"/>
      <c r="O1510" s="75"/>
    </row>
    <row r="1511" spans="1:15" ht="12" outlineLevel="1" x14ac:dyDescent="0.2">
      <c r="A1511" s="111">
        <v>7412</v>
      </c>
      <c r="B1511" s="111"/>
      <c r="C1511" s="110"/>
      <c r="D1511" s="110"/>
      <c r="E1511" s="110"/>
      <c r="F1511" s="110" t="s">
        <v>2231</v>
      </c>
      <c r="G1511" s="125" t="s">
        <v>12159</v>
      </c>
      <c r="H1511" s="125" t="str">
        <f>UPPER(Table3[[#This Row],[Full Name (NEW)]])</f>
        <v>POTENTIAL DECOMMISSION</v>
      </c>
      <c r="I1511" s="110"/>
      <c r="J1511" s="118">
        <v>7412</v>
      </c>
      <c r="K1511" s="75"/>
      <c r="L1511" s="75"/>
      <c r="M1511" s="96" t="s">
        <v>12159</v>
      </c>
      <c r="N1511" s="75"/>
      <c r="O1511" s="75"/>
    </row>
    <row r="1512" spans="1:15" ht="12" outlineLevel="1" x14ac:dyDescent="0.2">
      <c r="A1512" s="111">
        <v>7413</v>
      </c>
      <c r="B1512" s="111"/>
      <c r="C1512" s="110"/>
      <c r="D1512" s="110"/>
      <c r="E1512" s="110"/>
      <c r="F1512" s="110" t="s">
        <v>2200</v>
      </c>
      <c r="G1512" s="113" t="s">
        <v>11297</v>
      </c>
      <c r="H1512" s="113" t="str">
        <f>UPPER(Table3[[#This Row],[Full Name (NEW)]])</f>
        <v>MOBILE GARDENS DOMESTIC WATER IMPROVEMENT DISTRICT</v>
      </c>
      <c r="I1512" s="113" t="s">
        <v>15042</v>
      </c>
      <c r="J1512" s="118">
        <v>7413</v>
      </c>
      <c r="K1512" s="80" t="str">
        <f>+Table3[[#This Row],[Short Name]]</f>
        <v>Mobile Gardnes Domestic WID</v>
      </c>
      <c r="L1512" s="80"/>
      <c r="M1512" s="80" t="s">
        <v>11291</v>
      </c>
      <c r="N1512" s="75"/>
      <c r="O1512" s="75"/>
    </row>
    <row r="1513" spans="1:15" ht="12" outlineLevel="1" x14ac:dyDescent="0.2">
      <c r="A1513" s="111">
        <v>7414</v>
      </c>
      <c r="B1513" s="111"/>
      <c r="C1513" s="110"/>
      <c r="D1513" s="110"/>
      <c r="E1513" s="110"/>
      <c r="F1513" s="110" t="s">
        <v>2204</v>
      </c>
      <c r="G1513" s="125" t="s">
        <v>12159</v>
      </c>
      <c r="H1513" s="125" t="str">
        <f>UPPER(Table3[[#This Row],[Full Name (NEW)]])</f>
        <v>POTENTIAL DECOMMISSION</v>
      </c>
      <c r="I1513" s="110"/>
      <c r="J1513" s="118">
        <v>7414</v>
      </c>
      <c r="K1513" s="75"/>
      <c r="L1513" s="75"/>
      <c r="M1513" s="96" t="s">
        <v>12159</v>
      </c>
      <c r="N1513" s="75"/>
      <c r="O1513" s="75"/>
    </row>
    <row r="1514" spans="1:15" ht="12" outlineLevel="1" x14ac:dyDescent="0.2">
      <c r="A1514" s="111">
        <v>7415</v>
      </c>
      <c r="B1514" s="111"/>
      <c r="C1514" s="110"/>
      <c r="D1514" s="110"/>
      <c r="E1514" s="110"/>
      <c r="F1514" s="110" t="s">
        <v>2251</v>
      </c>
      <c r="G1514" s="110" t="s">
        <v>12301</v>
      </c>
      <c r="H1514" s="110" t="str">
        <f>UPPER(Table3[[#This Row],[Full Name (NEW)]])</f>
        <v>PLYMOUTH STREET IMPROVEMENT DISTRICT</v>
      </c>
      <c r="I1514" s="110" t="s">
        <v>12301</v>
      </c>
      <c r="J1514" s="118">
        <v>7415</v>
      </c>
      <c r="K1514" s="75" t="str">
        <f>+Table3[[#This Row],[Short Name]]</f>
        <v>Plymouth Street Improvement District</v>
      </c>
      <c r="L1514" s="75"/>
      <c r="M1514" s="97" t="s">
        <v>11302</v>
      </c>
      <c r="N1514" s="75"/>
      <c r="O1514" s="75"/>
    </row>
    <row r="1515" spans="1:15" ht="12" outlineLevel="1" x14ac:dyDescent="0.2">
      <c r="A1515" s="111">
        <v>7416</v>
      </c>
      <c r="B1515" s="111"/>
      <c r="C1515" s="110"/>
      <c r="D1515" s="110"/>
      <c r="E1515" s="110"/>
      <c r="F1515" s="113" t="s">
        <v>2213</v>
      </c>
      <c r="G1515" s="113" t="s">
        <v>12302</v>
      </c>
      <c r="H1515" s="113" t="str">
        <f>UPPER(Table3[[#This Row],[Full Name (NEW)]])</f>
        <v>QUEEN CREEK WATER IMPROVEMENT DISTRICT</v>
      </c>
      <c r="I1515" s="113" t="s">
        <v>12939</v>
      </c>
      <c r="J1515" s="118">
        <v>7416</v>
      </c>
      <c r="K1515" s="80" t="s">
        <v>10892</v>
      </c>
      <c r="L1515" s="80">
        <v>28793</v>
      </c>
      <c r="M1515" s="80" t="s">
        <v>12086</v>
      </c>
      <c r="N1515" s="75"/>
      <c r="O1515" s="75"/>
    </row>
    <row r="1516" spans="1:15" ht="12" outlineLevel="1" x14ac:dyDescent="0.2">
      <c r="A1516" s="111">
        <v>7417</v>
      </c>
      <c r="B1516" s="111"/>
      <c r="C1516" s="110"/>
      <c r="D1516" s="110"/>
      <c r="E1516" s="110"/>
      <c r="F1516" s="110" t="s">
        <v>2219</v>
      </c>
      <c r="G1516" s="125" t="s">
        <v>12159</v>
      </c>
      <c r="H1516" s="125" t="str">
        <f>UPPER(Table3[[#This Row],[Full Name (NEW)]])</f>
        <v>POTENTIAL DECOMMISSION</v>
      </c>
      <c r="I1516" s="110"/>
      <c r="J1516" s="118">
        <v>7417</v>
      </c>
      <c r="K1516" s="75"/>
      <c r="L1516" s="75"/>
      <c r="M1516" s="96" t="s">
        <v>12159</v>
      </c>
      <c r="N1516" s="75"/>
      <c r="O1516" s="75"/>
    </row>
    <row r="1517" spans="1:15" s="166" customFormat="1" ht="12" outlineLevel="1" x14ac:dyDescent="0.2">
      <c r="A1517" s="111">
        <v>7418</v>
      </c>
      <c r="B1517" s="111"/>
      <c r="C1517" s="113"/>
      <c r="D1517" s="113"/>
      <c r="E1517" s="113"/>
      <c r="F1517" s="113"/>
      <c r="G1517" s="113" t="s">
        <v>12941</v>
      </c>
      <c r="H1517" s="113" t="str">
        <f>UPPER(Table3[[#This Row],[Full Name (NEW)]])</f>
        <v>CIRCLE CITY COMMUNITY PARK IMPROVEMENT DISTRICT</v>
      </c>
      <c r="I1517" s="113" t="s">
        <v>12942</v>
      </c>
      <c r="J1517" s="118">
        <v>7418</v>
      </c>
      <c r="K1517" s="80" t="s">
        <v>10892</v>
      </c>
      <c r="L1517" s="80">
        <v>28795</v>
      </c>
      <c r="M1517" s="165" t="s">
        <v>11302</v>
      </c>
      <c r="N1517" s="80"/>
      <c r="O1517" s="80"/>
    </row>
    <row r="1518" spans="1:15" s="166" customFormat="1" ht="12.75" outlineLevel="1" thickBot="1" x14ac:dyDescent="0.25">
      <c r="A1518" s="111">
        <v>7780</v>
      </c>
      <c r="B1518" s="111"/>
      <c r="C1518" s="113"/>
      <c r="D1518" s="113"/>
      <c r="E1518" s="113"/>
      <c r="F1518" s="113"/>
      <c r="G1518" s="113" t="s">
        <v>11298</v>
      </c>
      <c r="H1518" s="113" t="str">
        <f>UPPER(Table3[[#This Row],[Full Name (NEW)]])</f>
        <v>RANCHO SOLANO IMPROVEMENT DISTRICT</v>
      </c>
      <c r="I1518" s="113"/>
      <c r="J1518" s="118">
        <v>7780</v>
      </c>
      <c r="K1518" s="80" t="s">
        <v>10892</v>
      </c>
      <c r="L1518" s="80"/>
      <c r="M1518" s="80" t="s">
        <v>11291</v>
      </c>
      <c r="N1518" s="167">
        <v>20655</v>
      </c>
      <c r="O1518" s="168" t="s">
        <v>12186</v>
      </c>
    </row>
    <row r="1519" spans="1:15" ht="12" x14ac:dyDescent="0.2">
      <c r="A1519" s="163"/>
      <c r="B1519" s="163"/>
      <c r="C1519" s="110"/>
      <c r="D1519" s="110"/>
      <c r="E1519" s="121" t="s">
        <v>11308</v>
      </c>
      <c r="F1519" s="121"/>
      <c r="G1519" s="121"/>
      <c r="H1519" s="121" t="str">
        <f>UPPER(Table3[[#This Row],[Full Name (NEW)]])</f>
        <v/>
      </c>
      <c r="I1519" s="121"/>
      <c r="J1519" s="121"/>
      <c r="K1519" s="89"/>
      <c r="L1519" s="89"/>
      <c r="M1519" s="89"/>
      <c r="N1519" s="75"/>
      <c r="O1519" s="75"/>
    </row>
    <row r="1520" spans="1:15" ht="12" outlineLevel="1" x14ac:dyDescent="0.2">
      <c r="A1520" s="111">
        <v>7419</v>
      </c>
      <c r="B1520" s="111"/>
      <c r="C1520" s="110"/>
      <c r="D1520" s="110"/>
      <c r="E1520" s="110"/>
      <c r="F1520" s="110" t="s">
        <v>2992</v>
      </c>
      <c r="G1520" s="110" t="s">
        <v>12949</v>
      </c>
      <c r="H1520" s="110" t="str">
        <f>UPPER(Table3[[#This Row],[Full Name (NEW)]])</f>
        <v>APACHE COUNTRY CLUB ESTATES STREET LIGHTING IMPROVEMENT DISTRICT NO. 1</v>
      </c>
      <c r="I1520" s="110" t="s">
        <v>13215</v>
      </c>
      <c r="J1520" s="118">
        <v>7419</v>
      </c>
      <c r="K1520" s="75" t="s">
        <v>10892</v>
      </c>
      <c r="L1520" s="75" t="s">
        <v>12669</v>
      </c>
      <c r="M1520" s="75" t="s">
        <v>11302</v>
      </c>
      <c r="N1520" s="75"/>
      <c r="O1520" s="75"/>
    </row>
    <row r="1521" spans="1:15" ht="12" outlineLevel="1" x14ac:dyDescent="0.2">
      <c r="A1521" s="111">
        <v>7420</v>
      </c>
      <c r="B1521" s="111"/>
      <c r="C1521" s="110"/>
      <c r="D1521" s="110"/>
      <c r="E1521" s="110"/>
      <c r="F1521" s="110" t="s">
        <v>3019</v>
      </c>
      <c r="G1521" s="110" t="s">
        <v>12950</v>
      </c>
      <c r="H1521" s="110" t="str">
        <f>UPPER(Table3[[#This Row],[Full Name (NEW)]])</f>
        <v>APACHE COUNTRY CLUB ESTATES STREET LIGHTING IMPROVEMENT DISTRICT NO. 3</v>
      </c>
      <c r="I1521" s="110" t="s">
        <v>13216</v>
      </c>
      <c r="J1521" s="118">
        <v>7420</v>
      </c>
      <c r="K1521" s="75" t="s">
        <v>10892</v>
      </c>
      <c r="L1521" s="75" t="s">
        <v>12670</v>
      </c>
      <c r="M1521" s="75" t="s">
        <v>11302</v>
      </c>
      <c r="N1521" s="75"/>
      <c r="O1521" s="75"/>
    </row>
    <row r="1522" spans="1:15" ht="12" outlineLevel="1" x14ac:dyDescent="0.2">
      <c r="A1522" s="111">
        <v>7421</v>
      </c>
      <c r="B1522" s="111"/>
      <c r="C1522" s="110"/>
      <c r="D1522" s="110"/>
      <c r="E1522" s="110"/>
      <c r="F1522" s="110" t="s">
        <v>2737</v>
      </c>
      <c r="G1522" s="110" t="s">
        <v>12951</v>
      </c>
      <c r="H1522" s="110" t="str">
        <f>UPPER(Table3[[#This Row],[Full Name (NEW)]])</f>
        <v>APACHE COUNTRY CLUB ESTATES STREET LIGHTING IMPROVEMENT DISTRICT NO. 5</v>
      </c>
      <c r="I1522" s="110" t="s">
        <v>13217</v>
      </c>
      <c r="J1522" s="118">
        <v>7421</v>
      </c>
      <c r="K1522" s="75" t="s">
        <v>10892</v>
      </c>
      <c r="L1522" s="75" t="s">
        <v>12671</v>
      </c>
      <c r="M1522" s="75" t="s">
        <v>11302</v>
      </c>
      <c r="N1522" s="75"/>
      <c r="O1522" s="75"/>
    </row>
    <row r="1523" spans="1:15" ht="12" outlineLevel="1" x14ac:dyDescent="0.2">
      <c r="A1523" s="111">
        <v>7422</v>
      </c>
      <c r="B1523" s="111"/>
      <c r="C1523" s="110"/>
      <c r="D1523" s="110"/>
      <c r="E1523" s="110"/>
      <c r="F1523" s="110" t="s">
        <v>2740</v>
      </c>
      <c r="G1523" s="110" t="s">
        <v>12952</v>
      </c>
      <c r="H1523" s="110" t="str">
        <f>UPPER(Table3[[#This Row],[Full Name (NEW)]])</f>
        <v>APACHE WELLS MOBILE PARK STREET LIGHTING IMPROVEMENT DISTRICT NO. 4B</v>
      </c>
      <c r="I1523" s="110" t="s">
        <v>13218</v>
      </c>
      <c r="J1523" s="118">
        <v>7422</v>
      </c>
      <c r="K1523" s="75" t="s">
        <v>10892</v>
      </c>
      <c r="L1523" s="75" t="s">
        <v>12672</v>
      </c>
      <c r="M1523" s="75" t="s">
        <v>11302</v>
      </c>
      <c r="N1523" s="75"/>
      <c r="O1523" s="75"/>
    </row>
    <row r="1524" spans="1:15" ht="12" outlineLevel="1" x14ac:dyDescent="0.2">
      <c r="A1524" s="111">
        <v>7423</v>
      </c>
      <c r="B1524" s="111"/>
      <c r="C1524" s="110"/>
      <c r="D1524" s="110"/>
      <c r="E1524" s="110"/>
      <c r="F1524" s="110" t="s">
        <v>2735</v>
      </c>
      <c r="G1524" s="110" t="s">
        <v>12953</v>
      </c>
      <c r="H1524" s="110" t="str">
        <f>UPPER(Table3[[#This Row],[Full Name (NEW)]])</f>
        <v>APACHE WELLS MOBILE PARK STREET LIGHTING IMPROVEMENT DISTRICT NO. 1 &amp; 2</v>
      </c>
      <c r="I1524" s="110" t="s">
        <v>13219</v>
      </c>
      <c r="J1524" s="118">
        <v>7423</v>
      </c>
      <c r="K1524" s="75" t="s">
        <v>10892</v>
      </c>
      <c r="L1524" s="75" t="s">
        <v>12673</v>
      </c>
      <c r="M1524" s="75" t="s">
        <v>11302</v>
      </c>
      <c r="N1524" s="75"/>
      <c r="O1524" s="75"/>
    </row>
    <row r="1525" spans="1:15" ht="12" outlineLevel="1" x14ac:dyDescent="0.2">
      <c r="A1525" s="111">
        <v>7424</v>
      </c>
      <c r="B1525" s="111"/>
      <c r="C1525" s="110"/>
      <c r="D1525" s="110"/>
      <c r="E1525" s="110"/>
      <c r="F1525" s="110" t="s">
        <v>3183</v>
      </c>
      <c r="G1525" s="110" t="s">
        <v>12954</v>
      </c>
      <c r="H1525" s="110" t="str">
        <f>UPPER(Table3[[#This Row],[Full Name (NEW)]])</f>
        <v>APACHE WELLS MOBILE PARK STREET LIGHTING IMPROVEMENT DISTRICT NO. 3</v>
      </c>
      <c r="I1525" s="110" t="s">
        <v>13220</v>
      </c>
      <c r="J1525" s="118">
        <v>7424</v>
      </c>
      <c r="K1525" s="75" t="s">
        <v>10892</v>
      </c>
      <c r="L1525" s="75" t="s">
        <v>44</v>
      </c>
      <c r="M1525" s="75" t="s">
        <v>11302</v>
      </c>
      <c r="N1525" s="75"/>
      <c r="O1525" s="75"/>
    </row>
    <row r="1526" spans="1:15" ht="12" outlineLevel="1" x14ac:dyDescent="0.2">
      <c r="A1526" s="111">
        <v>7425</v>
      </c>
      <c r="B1526" s="111"/>
      <c r="C1526" s="110"/>
      <c r="D1526" s="110"/>
      <c r="E1526" s="110"/>
      <c r="F1526" s="110" t="s">
        <v>3189</v>
      </c>
      <c r="G1526" s="110" t="s">
        <v>12955</v>
      </c>
      <c r="H1526" s="110" t="str">
        <f>UPPER(Table3[[#This Row],[Full Name (NEW)]])</f>
        <v>APACHE WELLS MOBILE PARK STREET LIGHTING IMPROVEMENT DISTRICT NO. 4</v>
      </c>
      <c r="I1526" s="110" t="s">
        <v>13221</v>
      </c>
      <c r="J1526" s="118">
        <v>7425</v>
      </c>
      <c r="K1526" s="75" t="s">
        <v>10892</v>
      </c>
      <c r="L1526" s="75" t="s">
        <v>12674</v>
      </c>
      <c r="M1526" s="75" t="s">
        <v>11302</v>
      </c>
      <c r="N1526" s="75"/>
      <c r="O1526" s="75"/>
    </row>
    <row r="1527" spans="1:15" ht="12" outlineLevel="1" x14ac:dyDescent="0.2">
      <c r="A1527" s="111">
        <v>7426</v>
      </c>
      <c r="B1527" s="111"/>
      <c r="C1527" s="110"/>
      <c r="D1527" s="110"/>
      <c r="E1527" s="110"/>
      <c r="F1527" s="110" t="s">
        <v>3138</v>
      </c>
      <c r="G1527" s="110" t="s">
        <v>12956</v>
      </c>
      <c r="H1527" s="110" t="str">
        <f>UPPER(Table3[[#This Row],[Full Name (NEW)]])</f>
        <v>APACHE WELLS MOBILE PARK STREET LIGHTING IMPROVEMENT DISTRICT NO. 5</v>
      </c>
      <c r="I1527" s="110" t="s">
        <v>13222</v>
      </c>
      <c r="J1527" s="118">
        <v>7426</v>
      </c>
      <c r="K1527" s="75" t="s">
        <v>10892</v>
      </c>
      <c r="L1527" s="75" t="s">
        <v>12675</v>
      </c>
      <c r="M1527" s="75" t="s">
        <v>11302</v>
      </c>
      <c r="N1527" s="75"/>
      <c r="O1527" s="75"/>
    </row>
    <row r="1528" spans="1:15" ht="12" outlineLevel="1" x14ac:dyDescent="0.2">
      <c r="A1528" s="111">
        <v>7427</v>
      </c>
      <c r="B1528" s="111"/>
      <c r="C1528" s="110"/>
      <c r="D1528" s="110"/>
      <c r="E1528" s="110"/>
      <c r="F1528" s="110" t="s">
        <v>3195</v>
      </c>
      <c r="G1528" s="110" t="s">
        <v>12957</v>
      </c>
      <c r="H1528" s="110" t="str">
        <f>UPPER(Table3[[#This Row],[Full Name (NEW)]])</f>
        <v>APACHE WELLS MOBILE PARK STREET LIGHTING IMPROVEMENT DISTRICT NO. 4A</v>
      </c>
      <c r="I1528" s="110" t="s">
        <v>13223</v>
      </c>
      <c r="J1528" s="118">
        <v>7427</v>
      </c>
      <c r="K1528" s="75" t="s">
        <v>10892</v>
      </c>
      <c r="L1528" s="75" t="s">
        <v>12676</v>
      </c>
      <c r="M1528" s="75" t="s">
        <v>11302</v>
      </c>
      <c r="N1528" s="75"/>
      <c r="O1528" s="75"/>
    </row>
    <row r="1529" spans="1:15" ht="12" outlineLevel="1" x14ac:dyDescent="0.2">
      <c r="A1529" s="111">
        <v>7428</v>
      </c>
      <c r="B1529" s="111"/>
      <c r="C1529" s="110"/>
      <c r="D1529" s="110"/>
      <c r="E1529" s="110"/>
      <c r="F1529" s="110" t="s">
        <v>3599</v>
      </c>
      <c r="G1529" s="110" t="s">
        <v>12958</v>
      </c>
      <c r="H1529" s="110" t="str">
        <f>UPPER(Table3[[#This Row],[Full Name (NEW)]])</f>
        <v>APACHE WELLS MOBILE PARK STREET LIGHTING IMPROVEMENT DISTRICT NO. 3A</v>
      </c>
      <c r="I1529" s="110" t="s">
        <v>13224</v>
      </c>
      <c r="J1529" s="118">
        <v>7428</v>
      </c>
      <c r="K1529" s="75" t="s">
        <v>10892</v>
      </c>
      <c r="L1529" s="75" t="s">
        <v>12677</v>
      </c>
      <c r="M1529" s="75" t="s">
        <v>11302</v>
      </c>
      <c r="N1529" s="75"/>
      <c r="O1529" s="75"/>
    </row>
    <row r="1530" spans="1:15" ht="12" outlineLevel="1" x14ac:dyDescent="0.2">
      <c r="A1530" s="111">
        <v>7429</v>
      </c>
      <c r="B1530" s="111"/>
      <c r="C1530" s="110"/>
      <c r="D1530" s="110"/>
      <c r="E1530" s="110"/>
      <c r="F1530" s="110" t="s">
        <v>2306</v>
      </c>
      <c r="G1530" s="110" t="s">
        <v>12959</v>
      </c>
      <c r="H1530" s="110" t="str">
        <f>UPPER(Table3[[#This Row],[Full Name (NEW)]])</f>
        <v>APACHE WELLS MOBILE PARK STREET LIGHTING IMPROVEMENT DISTRICT NO. 3B</v>
      </c>
      <c r="I1530" s="110" t="s">
        <v>13225</v>
      </c>
      <c r="J1530" s="118">
        <v>7429</v>
      </c>
      <c r="K1530" s="75" t="s">
        <v>10892</v>
      </c>
      <c r="L1530" s="75" t="s">
        <v>12678</v>
      </c>
      <c r="M1530" s="75" t="s">
        <v>11302</v>
      </c>
      <c r="N1530" s="75"/>
      <c r="O1530" s="75"/>
    </row>
    <row r="1531" spans="1:15" ht="12" outlineLevel="1" x14ac:dyDescent="0.2">
      <c r="A1531" s="111">
        <v>7430</v>
      </c>
      <c r="B1531" s="111"/>
      <c r="C1531" s="110"/>
      <c r="D1531" s="110"/>
      <c r="E1531" s="110"/>
      <c r="F1531" s="110" t="s">
        <v>2421</v>
      </c>
      <c r="G1531" s="110" t="s">
        <v>12960</v>
      </c>
      <c r="H1531" s="110" t="str">
        <f>UPPER(Table3[[#This Row],[Full Name (NEW)]])</f>
        <v>APACHE WELLS MOBILE PARK STREET LIGHTING IMPROVEMENT DISTRICT NO. 6</v>
      </c>
      <c r="I1531" s="110" t="s">
        <v>13226</v>
      </c>
      <c r="J1531" s="118">
        <v>7430</v>
      </c>
      <c r="K1531" s="75" t="s">
        <v>10892</v>
      </c>
      <c r="L1531" s="75" t="s">
        <v>12679</v>
      </c>
      <c r="M1531" s="75" t="s">
        <v>11302</v>
      </c>
      <c r="N1531" s="75"/>
      <c r="O1531" s="75"/>
    </row>
    <row r="1532" spans="1:15" ht="12" outlineLevel="1" x14ac:dyDescent="0.2">
      <c r="A1532" s="111">
        <v>7431</v>
      </c>
      <c r="B1532" s="111"/>
      <c r="C1532" s="110"/>
      <c r="D1532" s="110"/>
      <c r="E1532" s="110"/>
      <c r="F1532" s="110" t="s">
        <v>2921</v>
      </c>
      <c r="G1532" s="110" t="s">
        <v>12961</v>
      </c>
      <c r="H1532" s="110" t="str">
        <f>UPPER(Table3[[#This Row],[Full Name (NEW)]])</f>
        <v>DREAMLAND VILLA STREET LIGHTING IMPROVEMENT DISTRICT</v>
      </c>
      <c r="I1532" s="110" t="s">
        <v>13418</v>
      </c>
      <c r="J1532" s="118">
        <v>7431</v>
      </c>
      <c r="K1532" s="75" t="s">
        <v>10892</v>
      </c>
      <c r="L1532" s="75" t="s">
        <v>12680</v>
      </c>
      <c r="M1532" s="75" t="s">
        <v>11302</v>
      </c>
      <c r="N1532" s="75"/>
      <c r="O1532" s="75"/>
    </row>
    <row r="1533" spans="1:15" ht="12" outlineLevel="1" x14ac:dyDescent="0.2">
      <c r="A1533" s="111">
        <v>7432</v>
      </c>
      <c r="B1533" s="111"/>
      <c r="C1533" s="110"/>
      <c r="D1533" s="110"/>
      <c r="E1533" s="110"/>
      <c r="F1533" s="110" t="s">
        <v>4008</v>
      </c>
      <c r="G1533" s="110" t="s">
        <v>12962</v>
      </c>
      <c r="H1533" s="110" t="str">
        <f>UPPER(Table3[[#This Row],[Full Name (NEW)]])</f>
        <v>DREAMLAND VILLA STREET LIGHTING IMPROVEMENT DISTRICT NO. 19</v>
      </c>
      <c r="I1533" s="110" t="s">
        <v>13227</v>
      </c>
      <c r="J1533" s="118">
        <v>7432</v>
      </c>
      <c r="K1533" s="75" t="s">
        <v>10892</v>
      </c>
      <c r="L1533" s="75" t="s">
        <v>12681</v>
      </c>
      <c r="M1533" s="75" t="s">
        <v>11302</v>
      </c>
      <c r="N1533" s="75"/>
      <c r="O1533" s="75"/>
    </row>
    <row r="1534" spans="1:15" ht="12" outlineLevel="1" x14ac:dyDescent="0.2">
      <c r="A1534" s="111">
        <v>7433</v>
      </c>
      <c r="B1534" s="111"/>
      <c r="C1534" s="110"/>
      <c r="D1534" s="110"/>
      <c r="E1534" s="110"/>
      <c r="F1534" s="110" t="s">
        <v>3094</v>
      </c>
      <c r="G1534" s="110" t="s">
        <v>12963</v>
      </c>
      <c r="H1534" s="110" t="str">
        <f>UPPER(Table3[[#This Row],[Full Name (NEW)]])</f>
        <v>DREAMLAND VILLA STREET LIGHTING IMPROVEMENT DISTRICT NO. 10</v>
      </c>
      <c r="I1534" s="110" t="s">
        <v>13228</v>
      </c>
      <c r="J1534" s="118">
        <v>7433</v>
      </c>
      <c r="K1534" s="75" t="s">
        <v>10892</v>
      </c>
      <c r="L1534" s="75" t="s">
        <v>12682</v>
      </c>
      <c r="M1534" s="75" t="s">
        <v>11302</v>
      </c>
      <c r="N1534" s="75"/>
      <c r="O1534" s="75"/>
    </row>
    <row r="1535" spans="1:15" ht="12" outlineLevel="1" x14ac:dyDescent="0.2">
      <c r="A1535" s="111">
        <v>7434</v>
      </c>
      <c r="B1535" s="111"/>
      <c r="C1535" s="110"/>
      <c r="D1535" s="110"/>
      <c r="E1535" s="110"/>
      <c r="F1535" s="110" t="s">
        <v>3112</v>
      </c>
      <c r="G1535" s="110" t="s">
        <v>12964</v>
      </c>
      <c r="H1535" s="110" t="str">
        <f>UPPER(Table3[[#This Row],[Full Name (NEW)]])</f>
        <v>DREAMLAND VILLA STREET LIGHTING IMPROVEMENT DISTRICT NO. 11</v>
      </c>
      <c r="I1535" s="110" t="s">
        <v>13229</v>
      </c>
      <c r="J1535" s="118">
        <v>7434</v>
      </c>
      <c r="K1535" s="75" t="s">
        <v>10892</v>
      </c>
      <c r="L1535" s="75" t="s">
        <v>12683</v>
      </c>
      <c r="M1535" s="75" t="s">
        <v>11302</v>
      </c>
      <c r="N1535" s="75"/>
      <c r="O1535" s="75"/>
    </row>
    <row r="1536" spans="1:15" ht="12" outlineLevel="1" x14ac:dyDescent="0.2">
      <c r="A1536" s="111">
        <v>7435</v>
      </c>
      <c r="B1536" s="111"/>
      <c r="C1536" s="110"/>
      <c r="D1536" s="110"/>
      <c r="E1536" s="110"/>
      <c r="F1536" s="110" t="s">
        <v>3126</v>
      </c>
      <c r="G1536" s="110" t="s">
        <v>12965</v>
      </c>
      <c r="H1536" s="110" t="str">
        <f>UPPER(Table3[[#This Row],[Full Name (NEW)]])</f>
        <v>DREAMLAND VILLA STREET LIGHTING IMPROVEMENT DISTRICT NO. 12</v>
      </c>
      <c r="I1536" s="110" t="s">
        <v>13230</v>
      </c>
      <c r="J1536" s="118">
        <v>7435</v>
      </c>
      <c r="K1536" s="75" t="s">
        <v>10892</v>
      </c>
      <c r="L1536" s="75" t="s">
        <v>12684</v>
      </c>
      <c r="M1536" s="75" t="s">
        <v>11302</v>
      </c>
      <c r="N1536" s="75"/>
      <c r="O1536" s="75"/>
    </row>
    <row r="1537" spans="1:15" ht="12" outlineLevel="1" x14ac:dyDescent="0.2">
      <c r="A1537" s="111">
        <v>7436</v>
      </c>
      <c r="B1537" s="111"/>
      <c r="C1537" s="110"/>
      <c r="D1537" s="110"/>
      <c r="E1537" s="110"/>
      <c r="F1537" s="110" t="s">
        <v>3186</v>
      </c>
      <c r="G1537" s="110" t="s">
        <v>12966</v>
      </c>
      <c r="H1537" s="110" t="str">
        <f>UPPER(Table3[[#This Row],[Full Name (NEW)]])</f>
        <v>DREAMLAND VILLA STREET LIGHTING IMPROVEMENT DISTRICT NO. 14</v>
      </c>
      <c r="I1537" s="110" t="s">
        <v>13231</v>
      </c>
      <c r="J1537" s="118">
        <v>7436</v>
      </c>
      <c r="K1537" s="75" t="s">
        <v>10892</v>
      </c>
      <c r="L1537" s="75" t="s">
        <v>12685</v>
      </c>
      <c r="M1537" s="75" t="s">
        <v>11302</v>
      </c>
      <c r="N1537" s="75"/>
      <c r="O1537" s="75"/>
    </row>
    <row r="1538" spans="1:15" ht="12" outlineLevel="1" x14ac:dyDescent="0.2">
      <c r="A1538" s="111">
        <v>7437</v>
      </c>
      <c r="B1538" s="111"/>
      <c r="C1538" s="110"/>
      <c r="D1538" s="110"/>
      <c r="E1538" s="110"/>
      <c r="F1538" s="110" t="s">
        <v>3242</v>
      </c>
      <c r="G1538" s="110" t="s">
        <v>12967</v>
      </c>
      <c r="H1538" s="110" t="str">
        <f>UPPER(Table3[[#This Row],[Full Name (NEW)]])</f>
        <v>DREAMLAND VILLA STREET LIGHTING IMPROVEMENT DISTRICT NO. 15</v>
      </c>
      <c r="I1538" s="110" t="s">
        <v>13232</v>
      </c>
      <c r="J1538" s="118">
        <v>7437</v>
      </c>
      <c r="K1538" s="75" t="s">
        <v>10892</v>
      </c>
      <c r="L1538" s="75" t="s">
        <v>12686</v>
      </c>
      <c r="M1538" s="75" t="s">
        <v>11302</v>
      </c>
      <c r="N1538" s="75"/>
      <c r="O1538" s="75"/>
    </row>
    <row r="1539" spans="1:15" ht="12" outlineLevel="1" x14ac:dyDescent="0.2">
      <c r="A1539" s="111">
        <v>7438</v>
      </c>
      <c r="B1539" s="111"/>
      <c r="C1539" s="110"/>
      <c r="D1539" s="110"/>
      <c r="E1539" s="110"/>
      <c r="F1539" s="110" t="s">
        <v>2751</v>
      </c>
      <c r="G1539" s="110" t="s">
        <v>12968</v>
      </c>
      <c r="H1539" s="110" t="str">
        <f>UPPER(Table3[[#This Row],[Full Name (NEW)]])</f>
        <v>DREAMLAND VILLA STREET LIGHTING IMPROVEMENT DISTRICT NO. 16</v>
      </c>
      <c r="I1539" s="110" t="s">
        <v>13233</v>
      </c>
      <c r="J1539" s="118">
        <v>7438</v>
      </c>
      <c r="K1539" s="75" t="s">
        <v>10892</v>
      </c>
      <c r="L1539" s="75" t="s">
        <v>12687</v>
      </c>
      <c r="M1539" s="75" t="s">
        <v>11302</v>
      </c>
      <c r="N1539" s="75"/>
      <c r="O1539" s="75"/>
    </row>
    <row r="1540" spans="1:15" ht="12" outlineLevel="1" x14ac:dyDescent="0.2">
      <c r="A1540" s="111">
        <v>7439</v>
      </c>
      <c r="B1540" s="111"/>
      <c r="C1540" s="110"/>
      <c r="D1540" s="110"/>
      <c r="E1540" s="110"/>
      <c r="F1540" s="110" t="s">
        <v>2754</v>
      </c>
      <c r="G1540" s="110" t="s">
        <v>12969</v>
      </c>
      <c r="H1540" s="110" t="str">
        <f>UPPER(Table3[[#This Row],[Full Name (NEW)]])</f>
        <v>DREAMLAND VILLA STREET LIGHTING IMPROVEMENT DISTRICT NO. 17</v>
      </c>
      <c r="I1540" s="110" t="s">
        <v>13234</v>
      </c>
      <c r="J1540" s="118">
        <v>7439</v>
      </c>
      <c r="K1540" s="75" t="s">
        <v>10892</v>
      </c>
      <c r="L1540" s="75" t="s">
        <v>12688</v>
      </c>
      <c r="M1540" s="75" t="s">
        <v>11302</v>
      </c>
      <c r="N1540" s="75"/>
      <c r="O1540" s="75"/>
    </row>
    <row r="1541" spans="1:15" ht="12" outlineLevel="1" x14ac:dyDescent="0.2">
      <c r="A1541" s="111">
        <v>7440</v>
      </c>
      <c r="B1541" s="111"/>
      <c r="C1541" s="110"/>
      <c r="D1541" s="110"/>
      <c r="E1541" s="110"/>
      <c r="F1541" s="110" t="s">
        <v>2933</v>
      </c>
      <c r="G1541" s="110" t="s">
        <v>12970</v>
      </c>
      <c r="H1541" s="110" t="str">
        <f>UPPER(Table3[[#This Row],[Full Name (NEW)]])</f>
        <v>DREAMLAND VILLA STREET LIGHTING IMPROVEMENT DISTRICT NO. 2</v>
      </c>
      <c r="I1541" s="110" t="s">
        <v>13235</v>
      </c>
      <c r="J1541" s="118">
        <v>7440</v>
      </c>
      <c r="K1541" s="75" t="s">
        <v>10892</v>
      </c>
      <c r="L1541" s="75" t="s">
        <v>12689</v>
      </c>
      <c r="M1541" s="75" t="s">
        <v>11302</v>
      </c>
      <c r="N1541" s="75"/>
      <c r="O1541" s="75"/>
    </row>
    <row r="1542" spans="1:15" ht="12" outlineLevel="1" x14ac:dyDescent="0.2">
      <c r="A1542" s="111">
        <v>7441</v>
      </c>
      <c r="B1542" s="111"/>
      <c r="C1542" s="110"/>
      <c r="D1542" s="110"/>
      <c r="E1542" s="110"/>
      <c r="F1542" s="110" t="s">
        <v>2959</v>
      </c>
      <c r="G1542" s="110" t="s">
        <v>12971</v>
      </c>
      <c r="H1542" s="110" t="str">
        <f>UPPER(Table3[[#This Row],[Full Name (NEW)]])</f>
        <v>DREAMLAND VILLA STREET LIGHTING IMPROVEMENT DISTRICT NO. 3</v>
      </c>
      <c r="I1542" s="110" t="s">
        <v>13236</v>
      </c>
      <c r="J1542" s="118">
        <v>7441</v>
      </c>
      <c r="K1542" s="75" t="s">
        <v>10892</v>
      </c>
      <c r="L1542" s="75" t="s">
        <v>12690</v>
      </c>
      <c r="M1542" s="75" t="s">
        <v>11302</v>
      </c>
      <c r="N1542" s="75"/>
      <c r="O1542" s="75"/>
    </row>
    <row r="1543" spans="1:15" ht="12" outlineLevel="1" x14ac:dyDescent="0.2">
      <c r="A1543" s="111">
        <v>7442</v>
      </c>
      <c r="B1543" s="111"/>
      <c r="C1543" s="110"/>
      <c r="D1543" s="110"/>
      <c r="E1543" s="110"/>
      <c r="F1543" s="110" t="s">
        <v>2980</v>
      </c>
      <c r="G1543" s="110" t="s">
        <v>12972</v>
      </c>
      <c r="H1543" s="110" t="str">
        <f>UPPER(Table3[[#This Row],[Full Name (NEW)]])</f>
        <v>DREAMLAND VILLA STREET LIGHTING IMPROVEMENT DISTRICT NO. 4</v>
      </c>
      <c r="I1543" s="110" t="s">
        <v>13237</v>
      </c>
      <c r="J1543" s="118">
        <v>7442</v>
      </c>
      <c r="K1543" s="75" t="s">
        <v>10892</v>
      </c>
      <c r="L1543" s="75" t="s">
        <v>12691</v>
      </c>
      <c r="M1543" s="75" t="s">
        <v>11302</v>
      </c>
      <c r="N1543" s="75"/>
      <c r="O1543" s="75"/>
    </row>
    <row r="1544" spans="1:15" ht="12" outlineLevel="1" x14ac:dyDescent="0.2">
      <c r="A1544" s="111">
        <v>7443</v>
      </c>
      <c r="B1544" s="111"/>
      <c r="C1544" s="110"/>
      <c r="D1544" s="110"/>
      <c r="E1544" s="110"/>
      <c r="F1544" s="110" t="s">
        <v>3010</v>
      </c>
      <c r="G1544" s="110" t="s">
        <v>12973</v>
      </c>
      <c r="H1544" s="110" t="str">
        <f>UPPER(Table3[[#This Row],[Full Name (NEW)]])</f>
        <v>DREAMLAND VILLA STREET LIGHTING IMPROVEMENT DISTRICT NO. 5</v>
      </c>
      <c r="I1544" s="110" t="s">
        <v>13238</v>
      </c>
      <c r="J1544" s="118">
        <v>7443</v>
      </c>
      <c r="K1544" s="75" t="s">
        <v>10892</v>
      </c>
      <c r="L1544" s="75" t="s">
        <v>12692</v>
      </c>
      <c r="M1544" s="75" t="s">
        <v>11302</v>
      </c>
      <c r="N1544" s="75"/>
      <c r="O1544" s="75"/>
    </row>
    <row r="1545" spans="1:15" ht="12" outlineLevel="1" x14ac:dyDescent="0.2">
      <c r="A1545" s="111">
        <v>7444</v>
      </c>
      <c r="B1545" s="111"/>
      <c r="C1545" s="110"/>
      <c r="D1545" s="110"/>
      <c r="E1545" s="110"/>
      <c r="F1545" s="110" t="s">
        <v>3022</v>
      </c>
      <c r="G1545" s="110" t="s">
        <v>12974</v>
      </c>
      <c r="H1545" s="110" t="str">
        <f>UPPER(Table3[[#This Row],[Full Name (NEW)]])</f>
        <v>DREAMLAND VILLA STREET LIGHTING IMPROVEMENT DISTRICT NO. 6</v>
      </c>
      <c r="I1545" s="110" t="s">
        <v>13239</v>
      </c>
      <c r="J1545" s="118">
        <v>7444</v>
      </c>
      <c r="K1545" s="75" t="s">
        <v>10892</v>
      </c>
      <c r="L1545" s="75" t="s">
        <v>12693</v>
      </c>
      <c r="M1545" s="75" t="s">
        <v>11302</v>
      </c>
      <c r="N1545" s="75"/>
      <c r="O1545" s="75"/>
    </row>
    <row r="1546" spans="1:15" ht="12" outlineLevel="1" x14ac:dyDescent="0.2">
      <c r="A1546" s="111">
        <v>7445</v>
      </c>
      <c r="B1546" s="111"/>
      <c r="C1546" s="110"/>
      <c r="D1546" s="110"/>
      <c r="E1546" s="110"/>
      <c r="F1546" s="110" t="s">
        <v>3040</v>
      </c>
      <c r="G1546" s="110" t="s">
        <v>12975</v>
      </c>
      <c r="H1546" s="110" t="str">
        <f>UPPER(Table3[[#This Row],[Full Name (NEW)]])</f>
        <v>DREAMLAND VILLA STREET LIGHTING IMPROVEMENT DISTRICT NO. 7</v>
      </c>
      <c r="I1546" s="110" t="s">
        <v>13240</v>
      </c>
      <c r="J1546" s="118">
        <v>7445</v>
      </c>
      <c r="K1546" s="75" t="s">
        <v>10892</v>
      </c>
      <c r="L1546" s="75" t="s">
        <v>12694</v>
      </c>
      <c r="M1546" s="75" t="s">
        <v>11302</v>
      </c>
      <c r="N1546" s="75"/>
      <c r="O1546" s="75"/>
    </row>
    <row r="1547" spans="1:15" ht="12" outlineLevel="1" x14ac:dyDescent="0.2">
      <c r="A1547" s="111">
        <v>7446</v>
      </c>
      <c r="B1547" s="111"/>
      <c r="C1547" s="110"/>
      <c r="D1547" s="110"/>
      <c r="E1547" s="110"/>
      <c r="F1547" s="110" t="s">
        <v>3046</v>
      </c>
      <c r="G1547" s="110" t="s">
        <v>12976</v>
      </c>
      <c r="H1547" s="110" t="str">
        <f>UPPER(Table3[[#This Row],[Full Name (NEW)]])</f>
        <v>DREAMLAND VILLA STREET LIGHTING IMPROVEMENT DISTRICT NO. 8</v>
      </c>
      <c r="I1547" s="110" t="s">
        <v>13241</v>
      </c>
      <c r="J1547" s="118">
        <v>7446</v>
      </c>
      <c r="K1547" s="75" t="s">
        <v>10892</v>
      </c>
      <c r="L1547" s="75" t="s">
        <v>12695</v>
      </c>
      <c r="M1547" s="75" t="s">
        <v>11302</v>
      </c>
      <c r="N1547" s="75"/>
      <c r="O1547" s="75"/>
    </row>
    <row r="1548" spans="1:15" ht="12" outlineLevel="1" x14ac:dyDescent="0.2">
      <c r="A1548" s="111">
        <v>7447</v>
      </c>
      <c r="B1548" s="111"/>
      <c r="C1548" s="110"/>
      <c r="D1548" s="110"/>
      <c r="E1548" s="110"/>
      <c r="F1548" s="110" t="s">
        <v>3073</v>
      </c>
      <c r="G1548" s="110" t="s">
        <v>12977</v>
      </c>
      <c r="H1548" s="110" t="str">
        <f>UPPER(Table3[[#This Row],[Full Name (NEW)]])</f>
        <v>DREAMLAND VILLA STREET LIGHTING IMPROVEMENT DISTRICT NO. 9</v>
      </c>
      <c r="I1548" s="110" t="s">
        <v>13242</v>
      </c>
      <c r="J1548" s="118">
        <v>7447</v>
      </c>
      <c r="K1548" s="75" t="s">
        <v>10892</v>
      </c>
      <c r="L1548" s="75" t="s">
        <v>12696</v>
      </c>
      <c r="M1548" s="75" t="s">
        <v>11302</v>
      </c>
      <c r="N1548" s="75"/>
      <c r="O1548" s="75"/>
    </row>
    <row r="1549" spans="1:15" ht="12" outlineLevel="1" x14ac:dyDescent="0.2">
      <c r="A1549" s="111">
        <v>7448</v>
      </c>
      <c r="B1549" s="111"/>
      <c r="C1549" s="110"/>
      <c r="D1549" s="110"/>
      <c r="E1549" s="110"/>
      <c r="F1549" s="110" t="s">
        <v>2697</v>
      </c>
      <c r="G1549" s="110" t="s">
        <v>12978</v>
      </c>
      <c r="H1549" s="110" t="str">
        <f>UPPER(Table3[[#This Row],[Full Name (NEW)]])</f>
        <v>SUN LAKES STREET LIGHTING IMPROVEMENT DISTRICT NO. 1</v>
      </c>
      <c r="I1549" s="110" t="s">
        <v>13243</v>
      </c>
      <c r="J1549" s="118">
        <v>7448</v>
      </c>
      <c r="K1549" s="75" t="s">
        <v>10892</v>
      </c>
      <c r="L1549" s="75" t="s">
        <v>12697</v>
      </c>
      <c r="M1549" s="75" t="s">
        <v>11302</v>
      </c>
      <c r="N1549" s="75"/>
      <c r="O1549" s="75"/>
    </row>
    <row r="1550" spans="1:15" ht="12" outlineLevel="1" x14ac:dyDescent="0.2">
      <c r="A1550" s="111">
        <v>7449</v>
      </c>
      <c r="B1550" s="111"/>
      <c r="C1550" s="110"/>
      <c r="D1550" s="110"/>
      <c r="E1550" s="110"/>
      <c r="F1550" s="110" t="s">
        <v>2700</v>
      </c>
      <c r="G1550" s="110" t="s">
        <v>12979</v>
      </c>
      <c r="H1550" s="110" t="str">
        <f>UPPER(Table3[[#This Row],[Full Name (NEW)]])</f>
        <v>SUN LAKES STREET LIGHTING IMPROVEMENT DISTRICT NO. 2</v>
      </c>
      <c r="I1550" s="110" t="s">
        <v>13244</v>
      </c>
      <c r="J1550" s="118">
        <v>7449</v>
      </c>
      <c r="K1550" s="75" t="s">
        <v>10892</v>
      </c>
      <c r="L1550" s="75" t="s">
        <v>12698</v>
      </c>
      <c r="M1550" s="75" t="s">
        <v>11302</v>
      </c>
      <c r="N1550" s="75"/>
      <c r="O1550" s="75"/>
    </row>
    <row r="1551" spans="1:15" ht="12" outlineLevel="1" x14ac:dyDescent="0.2">
      <c r="A1551" s="111">
        <v>7450</v>
      </c>
      <c r="B1551" s="111"/>
      <c r="C1551" s="110"/>
      <c r="D1551" s="110"/>
      <c r="E1551" s="110"/>
      <c r="F1551" s="110" t="s">
        <v>2777</v>
      </c>
      <c r="G1551" s="110" t="s">
        <v>12980</v>
      </c>
      <c r="H1551" s="110" t="str">
        <f>UPPER(Table3[[#This Row],[Full Name (NEW)]])</f>
        <v>SUN LAKES STREET LIGHTING IMPROVEMENT DISTRICT NO. 3</v>
      </c>
      <c r="I1551" s="110" t="s">
        <v>13245</v>
      </c>
      <c r="J1551" s="118">
        <v>7450</v>
      </c>
      <c r="K1551" s="75" t="s">
        <v>10892</v>
      </c>
      <c r="L1551" s="75" t="s">
        <v>12699</v>
      </c>
      <c r="M1551" s="75" t="s">
        <v>11302</v>
      </c>
      <c r="N1551" s="75"/>
      <c r="O1551" s="75"/>
    </row>
    <row r="1552" spans="1:15" ht="12" outlineLevel="1" x14ac:dyDescent="0.2">
      <c r="A1552" s="111">
        <v>7451</v>
      </c>
      <c r="B1552" s="111"/>
      <c r="C1552" s="110"/>
      <c r="D1552" s="110"/>
      <c r="E1552" s="110"/>
      <c r="F1552" s="110" t="s">
        <v>2339</v>
      </c>
      <c r="G1552" s="110" t="s">
        <v>12981</v>
      </c>
      <c r="H1552" s="110" t="str">
        <f>UPPER(Table3[[#This Row],[Full Name (NEW)]])</f>
        <v>SUN LAKES STREET LIGHTING IMPROVEMENT DISTRICT NO. 3A</v>
      </c>
      <c r="I1552" s="110" t="s">
        <v>13246</v>
      </c>
      <c r="J1552" s="118">
        <v>7451</v>
      </c>
      <c r="K1552" s="75" t="s">
        <v>10892</v>
      </c>
      <c r="L1552" s="75" t="s">
        <v>12700</v>
      </c>
      <c r="M1552" s="75" t="s">
        <v>11302</v>
      </c>
      <c r="N1552" s="75"/>
      <c r="O1552" s="75"/>
    </row>
    <row r="1553" spans="1:15" ht="12" outlineLevel="1" x14ac:dyDescent="0.2">
      <c r="A1553" s="111">
        <v>7452</v>
      </c>
      <c r="B1553" s="111"/>
      <c r="C1553" s="110"/>
      <c r="D1553" s="110"/>
      <c r="E1553" s="110"/>
      <c r="F1553" s="110" t="s">
        <v>2523</v>
      </c>
      <c r="G1553" s="110" t="s">
        <v>12982</v>
      </c>
      <c r="H1553" s="110" t="str">
        <f>UPPER(Table3[[#This Row],[Full Name (NEW)]])</f>
        <v>SUN LAKES STREET LIGHTING IMPROVEMENT DISTRICT NO. 4</v>
      </c>
      <c r="I1553" s="110" t="s">
        <v>13247</v>
      </c>
      <c r="J1553" s="118">
        <v>7452</v>
      </c>
      <c r="K1553" s="75" t="s">
        <v>10892</v>
      </c>
      <c r="L1553" s="75" t="s">
        <v>12701</v>
      </c>
      <c r="M1553" s="75" t="s">
        <v>11302</v>
      </c>
      <c r="N1553" s="75"/>
      <c r="O1553" s="75"/>
    </row>
    <row r="1554" spans="1:15" ht="12" outlineLevel="1" x14ac:dyDescent="0.2">
      <c r="A1554" s="111">
        <v>7453</v>
      </c>
      <c r="B1554" s="111"/>
      <c r="C1554" s="110"/>
      <c r="D1554" s="110"/>
      <c r="E1554" s="110"/>
      <c r="F1554" s="110" t="s">
        <v>2526</v>
      </c>
      <c r="G1554" s="110" t="s">
        <v>12983</v>
      </c>
      <c r="H1554" s="110" t="str">
        <f>UPPER(Table3[[#This Row],[Full Name (NEW)]])</f>
        <v>SUN LAKES STREET LIGHTING IMPROVEMENT DISTRICT NO. 5</v>
      </c>
      <c r="I1554" s="110" t="s">
        <v>13248</v>
      </c>
      <c r="J1554" s="118">
        <v>7453</v>
      </c>
      <c r="K1554" s="75" t="s">
        <v>10892</v>
      </c>
      <c r="L1554" s="75" t="s">
        <v>12702</v>
      </c>
      <c r="M1554" s="75" t="s">
        <v>11302</v>
      </c>
      <c r="N1554" s="75"/>
      <c r="O1554" s="75"/>
    </row>
    <row r="1555" spans="1:15" ht="12" outlineLevel="1" x14ac:dyDescent="0.2">
      <c r="A1555" s="111">
        <v>7454</v>
      </c>
      <c r="B1555" s="111"/>
      <c r="C1555" s="110"/>
      <c r="D1555" s="110"/>
      <c r="E1555" s="110"/>
      <c r="F1555" s="110" t="s">
        <v>2529</v>
      </c>
      <c r="G1555" s="110" t="s">
        <v>12984</v>
      </c>
      <c r="H1555" s="110" t="str">
        <f>UPPER(Table3[[#This Row],[Full Name (NEW)]])</f>
        <v>SUN LAKES STREET LIGHTING IMPROVEMENT DISTRICT NO. 6</v>
      </c>
      <c r="I1555" s="110" t="s">
        <v>13249</v>
      </c>
      <c r="J1555" s="118">
        <v>7454</v>
      </c>
      <c r="K1555" s="75" t="s">
        <v>10892</v>
      </c>
      <c r="L1555" s="75" t="s">
        <v>12703</v>
      </c>
      <c r="M1555" s="75" t="s">
        <v>11302</v>
      </c>
      <c r="N1555" s="75"/>
      <c r="O1555" s="75"/>
    </row>
    <row r="1556" spans="1:15" ht="12" outlineLevel="1" x14ac:dyDescent="0.2">
      <c r="A1556" s="111">
        <v>7455</v>
      </c>
      <c r="B1556" s="111"/>
      <c r="C1556" s="110"/>
      <c r="D1556" s="110"/>
      <c r="E1556" s="110"/>
      <c r="F1556" s="110" t="s">
        <v>3651</v>
      </c>
      <c r="G1556" s="110" t="s">
        <v>12985</v>
      </c>
      <c r="H1556" s="110" t="str">
        <f>UPPER(Table3[[#This Row],[Full Name (NEW)]])</f>
        <v>SUN LAKES STREET LIGHTING IMPROVEMENT DISTRICT NO. 7</v>
      </c>
      <c r="I1556" s="110" t="s">
        <v>13250</v>
      </c>
      <c r="J1556" s="118">
        <v>7455</v>
      </c>
      <c r="K1556" s="75" t="s">
        <v>10892</v>
      </c>
      <c r="L1556" s="75" t="s">
        <v>12704</v>
      </c>
      <c r="M1556" s="75" t="s">
        <v>11302</v>
      </c>
      <c r="N1556" s="75"/>
      <c r="O1556" s="75"/>
    </row>
    <row r="1557" spans="1:15" ht="12" outlineLevel="1" x14ac:dyDescent="0.2">
      <c r="A1557" s="111">
        <v>7456</v>
      </c>
      <c r="B1557" s="111"/>
      <c r="C1557" s="110"/>
      <c r="D1557" s="110"/>
      <c r="E1557" s="110"/>
      <c r="F1557" s="110" t="s">
        <v>2348</v>
      </c>
      <c r="G1557" s="110" t="s">
        <v>12986</v>
      </c>
      <c r="H1557" s="110" t="str">
        <f>UPPER(Table3[[#This Row],[Full Name (NEW)]])</f>
        <v>SUN LAKES STREET LIGHTING IMPROVEMENT DISTRICT NO. 8</v>
      </c>
      <c r="I1557" s="110" t="s">
        <v>13251</v>
      </c>
      <c r="J1557" s="118">
        <v>7456</v>
      </c>
      <c r="K1557" s="75" t="s">
        <v>10892</v>
      </c>
      <c r="L1557" s="75" t="s">
        <v>12705</v>
      </c>
      <c r="M1557" s="75" t="s">
        <v>11302</v>
      </c>
      <c r="N1557" s="75"/>
      <c r="O1557" s="75"/>
    </row>
    <row r="1558" spans="1:15" ht="12" outlineLevel="1" x14ac:dyDescent="0.2">
      <c r="A1558" s="111">
        <v>7457</v>
      </c>
      <c r="B1558" s="111"/>
      <c r="C1558" s="110"/>
      <c r="D1558" s="110"/>
      <c r="E1558" s="110"/>
      <c r="F1558" s="110" t="s">
        <v>3443</v>
      </c>
      <c r="G1558" s="110" t="s">
        <v>12987</v>
      </c>
      <c r="H1558" s="110" t="str">
        <f>UPPER(Table3[[#This Row],[Full Name (NEW)]])</f>
        <v>SUN LAKES STREET LIGHTING IMPROVEMENT DISTRICT NO. 9</v>
      </c>
      <c r="I1558" s="110" t="s">
        <v>13252</v>
      </c>
      <c r="J1558" s="118">
        <v>7457</v>
      </c>
      <c r="K1558" s="75" t="s">
        <v>10892</v>
      </c>
      <c r="L1558" s="75" t="s">
        <v>12706</v>
      </c>
      <c r="M1558" s="75" t="s">
        <v>11302</v>
      </c>
      <c r="N1558" s="75"/>
      <c r="O1558" s="75"/>
    </row>
    <row r="1559" spans="1:15" ht="12" outlineLevel="1" x14ac:dyDescent="0.2">
      <c r="A1559" s="111">
        <v>7458</v>
      </c>
      <c r="B1559" s="111"/>
      <c r="C1559" s="110"/>
      <c r="D1559" s="110"/>
      <c r="E1559" s="110"/>
      <c r="F1559" s="110" t="s">
        <v>3957</v>
      </c>
      <c r="G1559" s="110" t="s">
        <v>12988</v>
      </c>
      <c r="H1559" s="110" t="str">
        <f>UPPER(Table3[[#This Row],[Full Name (NEW)]])</f>
        <v>SUN LAKES STREET LIGHTING IMPROVEMENT DISTRICT NO. 10</v>
      </c>
      <c r="I1559" s="110" t="s">
        <v>13253</v>
      </c>
      <c r="J1559" s="118">
        <v>7458</v>
      </c>
      <c r="K1559" s="75" t="s">
        <v>10892</v>
      </c>
      <c r="L1559" s="75" t="s">
        <v>12707</v>
      </c>
      <c r="M1559" s="75" t="s">
        <v>11302</v>
      </c>
      <c r="N1559" s="75"/>
      <c r="O1559" s="75"/>
    </row>
    <row r="1560" spans="1:15" ht="12" outlineLevel="1" x14ac:dyDescent="0.2">
      <c r="A1560" s="111">
        <v>7459</v>
      </c>
      <c r="B1560" s="111"/>
      <c r="C1560" s="110"/>
      <c r="D1560" s="110"/>
      <c r="E1560" s="110"/>
      <c r="F1560" s="110" t="s">
        <v>4072</v>
      </c>
      <c r="G1560" s="110" t="s">
        <v>12989</v>
      </c>
      <c r="H1560" s="110" t="str">
        <f>UPPER(Table3[[#This Row],[Full Name (NEW)]])</f>
        <v>SUN LAKES STREET LIGHTING IMPROVEMENT DISTRICT NO. 11 &amp; 11A</v>
      </c>
      <c r="I1560" s="110" t="s">
        <v>13254</v>
      </c>
      <c r="J1560" s="118">
        <v>7459</v>
      </c>
      <c r="K1560" s="75" t="s">
        <v>10892</v>
      </c>
      <c r="L1560" s="75" t="s">
        <v>12708</v>
      </c>
      <c r="M1560" s="75" t="s">
        <v>11302</v>
      </c>
      <c r="N1560" s="75"/>
      <c r="O1560" s="75"/>
    </row>
    <row r="1561" spans="1:15" ht="12" outlineLevel="1" x14ac:dyDescent="0.2">
      <c r="A1561" s="111">
        <v>7460</v>
      </c>
      <c r="B1561" s="111"/>
      <c r="C1561" s="110"/>
      <c r="D1561" s="110"/>
      <c r="E1561" s="110"/>
      <c r="F1561" s="110" t="s">
        <v>4276</v>
      </c>
      <c r="G1561" s="110" t="s">
        <v>12990</v>
      </c>
      <c r="H1561" s="110" t="str">
        <f>UPPER(Table3[[#This Row],[Full Name (NEW)]])</f>
        <v>SUN LAKES STREET LIGHTING IMPROVEMENT DISTRICT NO. 12</v>
      </c>
      <c r="I1561" s="110" t="s">
        <v>13255</v>
      </c>
      <c r="J1561" s="118">
        <v>7460</v>
      </c>
      <c r="K1561" s="75" t="s">
        <v>10892</v>
      </c>
      <c r="L1561" s="75" t="s">
        <v>12709</v>
      </c>
      <c r="M1561" s="75" t="s">
        <v>11302</v>
      </c>
      <c r="N1561" s="75"/>
      <c r="O1561" s="75"/>
    </row>
    <row r="1562" spans="1:15" ht="12" outlineLevel="1" x14ac:dyDescent="0.2">
      <c r="A1562" s="111">
        <v>7461</v>
      </c>
      <c r="B1562" s="111"/>
      <c r="C1562" s="110"/>
      <c r="D1562" s="110"/>
      <c r="E1562" s="110"/>
      <c r="F1562" s="110" t="s">
        <v>4280</v>
      </c>
      <c r="G1562" s="110" t="s">
        <v>12991</v>
      </c>
      <c r="H1562" s="110" t="str">
        <f>UPPER(Table3[[#This Row],[Full Name (NEW)]])</f>
        <v>SUN LAKES STREET LIGHTING IMPROVEMENT DISTRICT NO. 14</v>
      </c>
      <c r="I1562" s="110" t="s">
        <v>13256</v>
      </c>
      <c r="J1562" s="118">
        <v>7461</v>
      </c>
      <c r="K1562" s="75" t="s">
        <v>10892</v>
      </c>
      <c r="L1562" s="75" t="s">
        <v>12710</v>
      </c>
      <c r="M1562" s="75" t="s">
        <v>11302</v>
      </c>
      <c r="N1562" s="75"/>
      <c r="O1562" s="75"/>
    </row>
    <row r="1563" spans="1:15" ht="12" outlineLevel="1" x14ac:dyDescent="0.2">
      <c r="A1563" s="111">
        <v>7462</v>
      </c>
      <c r="B1563" s="111"/>
      <c r="C1563" s="110"/>
      <c r="D1563" s="110"/>
      <c r="E1563" s="110"/>
      <c r="F1563" s="110" t="s">
        <v>4156</v>
      </c>
      <c r="G1563" s="110" t="s">
        <v>12992</v>
      </c>
      <c r="H1563" s="110" t="str">
        <f>UPPER(Table3[[#This Row],[Full Name (NEW)]])</f>
        <v>SUN LAKES STREET LIGHTING IMPROVEMENT DISTRICT NO. 15</v>
      </c>
      <c r="I1563" s="110" t="s">
        <v>13257</v>
      </c>
      <c r="J1563" s="118">
        <v>7462</v>
      </c>
      <c r="K1563" s="75" t="s">
        <v>10892</v>
      </c>
      <c r="L1563" s="75" t="s">
        <v>12711</v>
      </c>
      <c r="M1563" s="75" t="s">
        <v>11302</v>
      </c>
      <c r="N1563" s="75"/>
      <c r="O1563" s="75"/>
    </row>
    <row r="1564" spans="1:15" ht="12" outlineLevel="1" x14ac:dyDescent="0.2">
      <c r="A1564" s="111">
        <v>7463</v>
      </c>
      <c r="B1564" s="111"/>
      <c r="C1564" s="110"/>
      <c r="D1564" s="110"/>
      <c r="E1564" s="110"/>
      <c r="F1564" s="110" t="s">
        <v>4284</v>
      </c>
      <c r="G1564" s="110" t="s">
        <v>12993</v>
      </c>
      <c r="H1564" s="110" t="str">
        <f>UPPER(Table3[[#This Row],[Full Name (NEW)]])</f>
        <v>SUN LAKES STREET LIGHTING IMPROVEMENT DISTRICT NO. 16 &amp; 16A</v>
      </c>
      <c r="I1564" s="110" t="s">
        <v>13258</v>
      </c>
      <c r="J1564" s="118">
        <v>7463</v>
      </c>
      <c r="K1564" s="75" t="s">
        <v>10892</v>
      </c>
      <c r="L1564" s="75" t="s">
        <v>12712</v>
      </c>
      <c r="M1564" s="75" t="s">
        <v>11302</v>
      </c>
      <c r="N1564" s="75"/>
      <c r="O1564" s="75"/>
    </row>
    <row r="1565" spans="1:15" ht="12" outlineLevel="1" x14ac:dyDescent="0.2">
      <c r="A1565" s="111">
        <v>7464</v>
      </c>
      <c r="B1565" s="111"/>
      <c r="C1565" s="110"/>
      <c r="D1565" s="110"/>
      <c r="E1565" s="110"/>
      <c r="F1565" s="110" t="s">
        <v>4288</v>
      </c>
      <c r="G1565" s="110" t="s">
        <v>12994</v>
      </c>
      <c r="H1565" s="110" t="str">
        <f>UPPER(Table3[[#This Row],[Full Name (NEW)]])</f>
        <v>SUN LAKES STREET LIGHTING IMPROVEMENT DISTRICT NO. 17</v>
      </c>
      <c r="I1565" s="110" t="s">
        <v>13259</v>
      </c>
      <c r="J1565" s="118">
        <v>7464</v>
      </c>
      <c r="K1565" s="75" t="s">
        <v>10892</v>
      </c>
      <c r="L1565" s="75" t="s">
        <v>12713</v>
      </c>
      <c r="M1565" s="75" t="s">
        <v>11302</v>
      </c>
      <c r="N1565" s="75"/>
      <c r="O1565" s="75"/>
    </row>
    <row r="1566" spans="1:15" ht="12" outlineLevel="1" x14ac:dyDescent="0.2">
      <c r="A1566" s="111">
        <v>7465</v>
      </c>
      <c r="B1566" s="111"/>
      <c r="C1566" s="110"/>
      <c r="D1566" s="110"/>
      <c r="E1566" s="110"/>
      <c r="F1566" s="110" t="s">
        <v>4292</v>
      </c>
      <c r="G1566" s="110" t="s">
        <v>12995</v>
      </c>
      <c r="H1566" s="110" t="str">
        <f>UPPER(Table3[[#This Row],[Full Name (NEW)]])</f>
        <v>SUN LAKES STREET LIGHTING IMPROVEMENT DISTRICT NO. 18</v>
      </c>
      <c r="I1566" s="110" t="s">
        <v>13260</v>
      </c>
      <c r="J1566" s="118">
        <v>7465</v>
      </c>
      <c r="K1566" s="75" t="s">
        <v>10892</v>
      </c>
      <c r="L1566" s="75" t="s">
        <v>12714</v>
      </c>
      <c r="M1566" s="75" t="s">
        <v>11302</v>
      </c>
      <c r="N1566" s="75"/>
      <c r="O1566" s="75"/>
    </row>
    <row r="1567" spans="1:15" ht="12" outlineLevel="1" x14ac:dyDescent="0.2">
      <c r="A1567" s="111">
        <v>7466</v>
      </c>
      <c r="B1567" s="111"/>
      <c r="C1567" s="110"/>
      <c r="D1567" s="110"/>
      <c r="E1567" s="110"/>
      <c r="F1567" s="110" t="s">
        <v>4056</v>
      </c>
      <c r="G1567" s="110" t="s">
        <v>12996</v>
      </c>
      <c r="H1567" s="110" t="str">
        <f>UPPER(Table3[[#This Row],[Full Name (NEW)]])</f>
        <v>SUN LAKES STREET LIGHTING IMPROVEMENT DISTRICT NO. 19</v>
      </c>
      <c r="I1567" s="110" t="s">
        <v>13261</v>
      </c>
      <c r="J1567" s="118">
        <v>7466</v>
      </c>
      <c r="K1567" s="75" t="s">
        <v>10892</v>
      </c>
      <c r="L1567" s="75" t="s">
        <v>12715</v>
      </c>
      <c r="M1567" s="75" t="s">
        <v>11302</v>
      </c>
      <c r="N1567" s="75"/>
      <c r="O1567" s="75"/>
    </row>
    <row r="1568" spans="1:15" ht="12" outlineLevel="1" x14ac:dyDescent="0.2">
      <c r="A1568" s="111">
        <v>7467</v>
      </c>
      <c r="B1568" s="111"/>
      <c r="C1568" s="110"/>
      <c r="D1568" s="110"/>
      <c r="E1568" s="110"/>
      <c r="F1568" s="110" t="s">
        <v>3988</v>
      </c>
      <c r="G1568" s="110" t="s">
        <v>12997</v>
      </c>
      <c r="H1568" s="110" t="str">
        <f>UPPER(Table3[[#This Row],[Full Name (NEW)]])</f>
        <v>SUN LAKES STREET LIGHTING IMPROVEMENT DISTRICT NO. 21</v>
      </c>
      <c r="I1568" s="110" t="s">
        <v>13262</v>
      </c>
      <c r="J1568" s="118">
        <v>7467</v>
      </c>
      <c r="K1568" s="75" t="s">
        <v>10892</v>
      </c>
      <c r="L1568" s="75" t="s">
        <v>12716</v>
      </c>
      <c r="M1568" s="75" t="s">
        <v>11302</v>
      </c>
      <c r="N1568" s="75"/>
      <c r="O1568" s="75"/>
    </row>
    <row r="1569" spans="1:15" ht="12" outlineLevel="1" x14ac:dyDescent="0.2">
      <c r="A1569" s="111">
        <v>7468</v>
      </c>
      <c r="B1569" s="111"/>
      <c r="C1569" s="110"/>
      <c r="D1569" s="110"/>
      <c r="E1569" s="110"/>
      <c r="F1569" s="110" t="s">
        <v>3996</v>
      </c>
      <c r="G1569" s="110" t="s">
        <v>12998</v>
      </c>
      <c r="H1569" s="110" t="str">
        <f>UPPER(Table3[[#This Row],[Full Name (NEW)]])</f>
        <v>SUN LAKES STREET LIGHTING IMPROVEMENT DISTRICT NO. 22</v>
      </c>
      <c r="I1569" s="110" t="s">
        <v>13263</v>
      </c>
      <c r="J1569" s="118">
        <v>7468</v>
      </c>
      <c r="K1569" s="75" t="s">
        <v>10892</v>
      </c>
      <c r="L1569" s="75" t="s">
        <v>12717</v>
      </c>
      <c r="M1569" s="75" t="s">
        <v>11302</v>
      </c>
      <c r="N1569" s="75"/>
      <c r="O1569" s="75"/>
    </row>
    <row r="1570" spans="1:15" ht="12" outlineLevel="1" x14ac:dyDescent="0.2">
      <c r="A1570" s="111">
        <v>7469</v>
      </c>
      <c r="B1570" s="111"/>
      <c r="C1570" s="110"/>
      <c r="D1570" s="110"/>
      <c r="E1570" s="110"/>
      <c r="F1570" s="110" t="s">
        <v>5990</v>
      </c>
      <c r="G1570" s="110" t="s">
        <v>12999</v>
      </c>
      <c r="H1570" s="110" t="str">
        <f>UPPER(Table3[[#This Row],[Full Name (NEW)]])</f>
        <v>SUN LAKES STREET LIGHTING IMPROVEMENT DISTRICT NO. 41</v>
      </c>
      <c r="I1570" s="110" t="s">
        <v>13264</v>
      </c>
      <c r="J1570" s="118">
        <v>7469</v>
      </c>
      <c r="K1570" s="75" t="s">
        <v>10892</v>
      </c>
      <c r="L1570" s="75" t="s">
        <v>12718</v>
      </c>
      <c r="M1570" s="75" t="s">
        <v>11302</v>
      </c>
      <c r="N1570" s="75"/>
      <c r="O1570" s="75"/>
    </row>
    <row r="1571" spans="1:15" ht="12" outlineLevel="1" x14ac:dyDescent="0.2">
      <c r="A1571" s="111">
        <v>7470</v>
      </c>
      <c r="B1571" s="111"/>
      <c r="C1571" s="110"/>
      <c r="D1571" s="110"/>
      <c r="E1571" s="110"/>
      <c r="F1571" s="110" t="s">
        <v>3088</v>
      </c>
      <c r="G1571" s="110" t="s">
        <v>13000</v>
      </c>
      <c r="H1571" s="110" t="str">
        <f>UPPER(Table3[[#This Row],[Full Name (NEW)]])</f>
        <v>SUN CITY STREET LIGHTING IMPROVEMENT DISTRICT NO. 1</v>
      </c>
      <c r="I1571" s="110" t="s">
        <v>13265</v>
      </c>
      <c r="J1571" s="118">
        <v>7470</v>
      </c>
      <c r="K1571" s="75" t="s">
        <v>10892</v>
      </c>
      <c r="L1571" s="75" t="s">
        <v>12719</v>
      </c>
      <c r="M1571" s="75" t="s">
        <v>11302</v>
      </c>
      <c r="N1571" s="75"/>
      <c r="O1571" s="75"/>
    </row>
    <row r="1572" spans="1:15" ht="12" outlineLevel="1" x14ac:dyDescent="0.2">
      <c r="A1572" s="111">
        <v>7471</v>
      </c>
      <c r="B1572" s="111"/>
      <c r="C1572" s="110"/>
      <c r="D1572" s="110"/>
      <c r="E1572" s="110"/>
      <c r="F1572" s="110" t="s">
        <v>3037</v>
      </c>
      <c r="G1572" s="110" t="s">
        <v>13001</v>
      </c>
      <c r="H1572" s="110" t="str">
        <f>UPPER(Table3[[#This Row],[Full Name (NEW)]])</f>
        <v>SUN CITY STREET LIGHTING IMPROVEMENT DISTRICT NO. 5</v>
      </c>
      <c r="I1572" s="110" t="s">
        <v>13266</v>
      </c>
      <c r="J1572" s="118">
        <v>7471</v>
      </c>
      <c r="K1572" s="75" t="s">
        <v>10892</v>
      </c>
      <c r="L1572" s="75" t="s">
        <v>12720</v>
      </c>
      <c r="M1572" s="75" t="s">
        <v>11302</v>
      </c>
      <c r="N1572" s="75"/>
      <c r="O1572" s="75"/>
    </row>
    <row r="1573" spans="1:15" ht="12" outlineLevel="1" x14ac:dyDescent="0.2">
      <c r="A1573" s="111">
        <v>7472</v>
      </c>
      <c r="B1573" s="111"/>
      <c r="C1573" s="110"/>
      <c r="D1573" s="110"/>
      <c r="E1573" s="110"/>
      <c r="F1573" s="110" t="s">
        <v>3034</v>
      </c>
      <c r="G1573" s="110" t="s">
        <v>13002</v>
      </c>
      <c r="H1573" s="110" t="str">
        <f>UPPER(Table3[[#This Row],[Full Name (NEW)]])</f>
        <v>SUN CITY STREET LIGHTING IMPROVEMENT DISTRICT NO. 6</v>
      </c>
      <c r="I1573" s="110" t="s">
        <v>13267</v>
      </c>
      <c r="J1573" s="118">
        <v>7472</v>
      </c>
      <c r="K1573" s="75" t="s">
        <v>10892</v>
      </c>
      <c r="L1573" s="75" t="s">
        <v>12721</v>
      </c>
      <c r="M1573" s="75" t="s">
        <v>11302</v>
      </c>
      <c r="N1573" s="75"/>
      <c r="O1573" s="75"/>
    </row>
    <row r="1574" spans="1:15" ht="12" outlineLevel="1" x14ac:dyDescent="0.2">
      <c r="A1574" s="111">
        <v>7473</v>
      </c>
      <c r="B1574" s="111"/>
      <c r="C1574" s="110"/>
      <c r="D1574" s="110"/>
      <c r="E1574" s="110"/>
      <c r="F1574" s="110" t="s">
        <v>3052</v>
      </c>
      <c r="G1574" s="110" t="s">
        <v>13003</v>
      </c>
      <c r="H1574" s="110" t="str">
        <f>UPPER(Table3[[#This Row],[Full Name (NEW)]])</f>
        <v>SUN CITY STREET LIGHTING IMPROVEMENT DISTRICT NO. 6C</v>
      </c>
      <c r="I1574" s="110" t="s">
        <v>13268</v>
      </c>
      <c r="J1574" s="118">
        <v>7473</v>
      </c>
      <c r="K1574" s="75" t="s">
        <v>10892</v>
      </c>
      <c r="L1574" s="75" t="s">
        <v>12722</v>
      </c>
      <c r="M1574" s="75" t="s">
        <v>11302</v>
      </c>
      <c r="N1574" s="75"/>
      <c r="O1574" s="75"/>
    </row>
    <row r="1575" spans="1:15" ht="12" outlineLevel="1" x14ac:dyDescent="0.2">
      <c r="A1575" s="111">
        <v>7474</v>
      </c>
      <c r="B1575" s="111"/>
      <c r="C1575" s="110"/>
      <c r="D1575" s="110"/>
      <c r="E1575" s="110"/>
      <c r="F1575" s="110" t="s">
        <v>3055</v>
      </c>
      <c r="G1575" s="110" t="s">
        <v>13004</v>
      </c>
      <c r="H1575" s="110" t="str">
        <f>UPPER(Table3[[#This Row],[Full Name (NEW)]])</f>
        <v>SUN CITY STREET LIGHTING IMPROVEMENT DISTRICT NO. 6D</v>
      </c>
      <c r="I1575" s="110" t="s">
        <v>13269</v>
      </c>
      <c r="J1575" s="118">
        <v>7474</v>
      </c>
      <c r="K1575" s="75" t="s">
        <v>10892</v>
      </c>
      <c r="L1575" s="75" t="s">
        <v>12723</v>
      </c>
      <c r="M1575" s="75" t="s">
        <v>11302</v>
      </c>
      <c r="N1575" s="75"/>
      <c r="O1575" s="75"/>
    </row>
    <row r="1576" spans="1:15" ht="12" outlineLevel="1" x14ac:dyDescent="0.2">
      <c r="A1576" s="111">
        <v>7475</v>
      </c>
      <c r="B1576" s="111"/>
      <c r="C1576" s="110"/>
      <c r="D1576" s="110"/>
      <c r="E1576" s="110"/>
      <c r="F1576" s="110" t="s">
        <v>3058</v>
      </c>
      <c r="G1576" s="110" t="s">
        <v>13005</v>
      </c>
      <c r="H1576" s="110" t="str">
        <f>UPPER(Table3[[#This Row],[Full Name (NEW)]])</f>
        <v>SUN CITY STREET LIGHTING IMPROVEMENT DISTRICT NO. 6G</v>
      </c>
      <c r="I1576" s="110" t="s">
        <v>13270</v>
      </c>
      <c r="J1576" s="118">
        <v>7475</v>
      </c>
      <c r="K1576" s="75" t="s">
        <v>10892</v>
      </c>
      <c r="L1576" s="75" t="s">
        <v>12724</v>
      </c>
      <c r="M1576" s="75" t="s">
        <v>11302</v>
      </c>
      <c r="N1576" s="75"/>
      <c r="O1576" s="75"/>
    </row>
    <row r="1577" spans="1:15" ht="12" outlineLevel="1" x14ac:dyDescent="0.2">
      <c r="A1577" s="111">
        <v>7476</v>
      </c>
      <c r="B1577" s="111"/>
      <c r="C1577" s="110"/>
      <c r="D1577" s="110"/>
      <c r="E1577" s="110"/>
      <c r="F1577" s="110" t="s">
        <v>3061</v>
      </c>
      <c r="G1577" s="110" t="s">
        <v>13006</v>
      </c>
      <c r="H1577" s="110" t="str">
        <f>UPPER(Table3[[#This Row],[Full Name (NEW)]])</f>
        <v>SUN CITY STREET LIGHTING IMPROVEMENT DISTRICT NO. 7</v>
      </c>
      <c r="I1577" s="110" t="s">
        <v>13271</v>
      </c>
      <c r="J1577" s="118">
        <v>7476</v>
      </c>
      <c r="K1577" s="75" t="s">
        <v>10892</v>
      </c>
      <c r="L1577" s="75" t="s">
        <v>12725</v>
      </c>
      <c r="M1577" s="75" t="s">
        <v>11302</v>
      </c>
      <c r="N1577" s="75"/>
      <c r="O1577" s="75"/>
    </row>
    <row r="1578" spans="1:15" ht="12" outlineLevel="1" x14ac:dyDescent="0.2">
      <c r="A1578" s="111">
        <v>7477</v>
      </c>
      <c r="B1578" s="111"/>
      <c r="C1578" s="110"/>
      <c r="D1578" s="110"/>
      <c r="E1578" s="110"/>
      <c r="F1578" s="110" t="s">
        <v>3064</v>
      </c>
      <c r="G1578" s="110" t="s">
        <v>13007</v>
      </c>
      <c r="H1578" s="110" t="str">
        <f>UPPER(Table3[[#This Row],[Full Name (NEW)]])</f>
        <v>SUN CITY STREET LIGHTING IMPROVEMENT DISTRICT NO. 8</v>
      </c>
      <c r="I1578" s="110" t="s">
        <v>13272</v>
      </c>
      <c r="J1578" s="118">
        <v>7477</v>
      </c>
      <c r="K1578" s="75" t="s">
        <v>10892</v>
      </c>
      <c r="L1578" s="75" t="s">
        <v>12726</v>
      </c>
      <c r="M1578" s="75" t="s">
        <v>11302</v>
      </c>
      <c r="N1578" s="75"/>
      <c r="O1578" s="75"/>
    </row>
    <row r="1579" spans="1:15" ht="12" outlineLevel="1" x14ac:dyDescent="0.2">
      <c r="A1579" s="111">
        <v>7478</v>
      </c>
      <c r="B1579" s="111"/>
      <c r="C1579" s="110"/>
      <c r="D1579" s="110"/>
      <c r="E1579" s="110"/>
      <c r="F1579" s="110" t="s">
        <v>3067</v>
      </c>
      <c r="G1579" s="110" t="s">
        <v>13008</v>
      </c>
      <c r="H1579" s="110" t="str">
        <f>UPPER(Table3[[#This Row],[Full Name (NEW)]])</f>
        <v>SUN CITY STREET LIGHTING IMPROVEMENT DISTRICT NO. 9</v>
      </c>
      <c r="I1579" s="110" t="s">
        <v>13273</v>
      </c>
      <c r="J1579" s="118">
        <v>7478</v>
      </c>
      <c r="K1579" s="75" t="s">
        <v>10892</v>
      </c>
      <c r="L1579" s="75" t="s">
        <v>12727</v>
      </c>
      <c r="M1579" s="75" t="s">
        <v>11302</v>
      </c>
      <c r="N1579" s="75"/>
      <c r="O1579" s="75"/>
    </row>
    <row r="1580" spans="1:15" ht="12" outlineLevel="1" x14ac:dyDescent="0.2">
      <c r="A1580" s="111">
        <v>7479</v>
      </c>
      <c r="B1580" s="111"/>
      <c r="C1580" s="110"/>
      <c r="D1580" s="110"/>
      <c r="E1580" s="110"/>
      <c r="F1580" s="110" t="s">
        <v>2336</v>
      </c>
      <c r="G1580" s="110" t="s">
        <v>13009</v>
      </c>
      <c r="H1580" s="110" t="str">
        <f>UPPER(Table3[[#This Row],[Full Name (NEW)]])</f>
        <v>SUN CITY STREET LIGHTING IMPROVEMENT DISTRICT NO. 10</v>
      </c>
      <c r="I1580" s="110" t="s">
        <v>13274</v>
      </c>
      <c r="J1580" s="118">
        <v>7479</v>
      </c>
      <c r="K1580" s="75" t="s">
        <v>10892</v>
      </c>
      <c r="L1580" s="75" t="s">
        <v>12728</v>
      </c>
      <c r="M1580" s="75" t="s">
        <v>11302</v>
      </c>
      <c r="N1580" s="75"/>
      <c r="O1580" s="75"/>
    </row>
    <row r="1581" spans="1:15" ht="12" outlineLevel="1" x14ac:dyDescent="0.2">
      <c r="A1581" s="111">
        <v>7480</v>
      </c>
      <c r="B1581" s="111"/>
      <c r="C1581" s="110"/>
      <c r="D1581" s="110"/>
      <c r="E1581" s="110"/>
      <c r="F1581" s="110" t="s">
        <v>2363</v>
      </c>
      <c r="G1581" s="110" t="s">
        <v>13010</v>
      </c>
      <c r="H1581" s="110" t="str">
        <f>UPPER(Table3[[#This Row],[Full Name (NEW)]])</f>
        <v>SUN CITY STREET LIGHTING IMPROVEMENT DISTRICT NO. 10A</v>
      </c>
      <c r="I1581" s="110" t="s">
        <v>13275</v>
      </c>
      <c r="J1581" s="118">
        <v>7480</v>
      </c>
      <c r="K1581" s="75" t="s">
        <v>10892</v>
      </c>
      <c r="L1581" s="75" t="s">
        <v>12729</v>
      </c>
      <c r="M1581" s="75" t="s">
        <v>11302</v>
      </c>
      <c r="N1581" s="75"/>
      <c r="O1581" s="75"/>
    </row>
    <row r="1582" spans="1:15" ht="12" outlineLevel="1" x14ac:dyDescent="0.2">
      <c r="A1582" s="111">
        <v>7481</v>
      </c>
      <c r="B1582" s="111"/>
      <c r="C1582" s="110"/>
      <c r="D1582" s="110"/>
      <c r="E1582" s="110"/>
      <c r="F1582" s="110" t="s">
        <v>3076</v>
      </c>
      <c r="G1582" s="110" t="s">
        <v>13011</v>
      </c>
      <c r="H1582" s="110" t="str">
        <f>UPPER(Table3[[#This Row],[Full Name (NEW)]])</f>
        <v>SUN CITY STREET LIGHTING IMPROVEMENT DISTRICT NO. 11</v>
      </c>
      <c r="I1582" s="110" t="s">
        <v>13276</v>
      </c>
      <c r="J1582" s="118">
        <v>7481</v>
      </c>
      <c r="K1582" s="75" t="s">
        <v>10892</v>
      </c>
      <c r="L1582" s="75" t="s">
        <v>12730</v>
      </c>
      <c r="M1582" s="75" t="s">
        <v>11302</v>
      </c>
      <c r="N1582" s="75"/>
      <c r="O1582" s="75"/>
    </row>
    <row r="1583" spans="1:15" ht="12" outlineLevel="1" x14ac:dyDescent="0.2">
      <c r="A1583" s="111">
        <v>7482</v>
      </c>
      <c r="B1583" s="111"/>
      <c r="C1583" s="110"/>
      <c r="D1583" s="110"/>
      <c r="E1583" s="110"/>
      <c r="F1583" s="110" t="s">
        <v>3129</v>
      </c>
      <c r="G1583" s="110" t="s">
        <v>13012</v>
      </c>
      <c r="H1583" s="110" t="str">
        <f>UPPER(Table3[[#This Row],[Full Name (NEW)]])</f>
        <v>SUN CITY STREET LIGHTING IMPROVEMENT DISTRICT NO. 11A</v>
      </c>
      <c r="I1583" s="110" t="s">
        <v>13277</v>
      </c>
      <c r="J1583" s="118">
        <v>7482</v>
      </c>
      <c r="K1583" s="75" t="s">
        <v>10892</v>
      </c>
      <c r="L1583" s="75" t="s">
        <v>12731</v>
      </c>
      <c r="M1583" s="75" t="s">
        <v>11302</v>
      </c>
      <c r="N1583" s="75"/>
      <c r="O1583" s="75"/>
    </row>
    <row r="1584" spans="1:15" ht="12" outlineLevel="1" x14ac:dyDescent="0.2">
      <c r="A1584" s="111">
        <v>7483</v>
      </c>
      <c r="B1584" s="111"/>
      <c r="C1584" s="110"/>
      <c r="D1584" s="110"/>
      <c r="E1584" s="110"/>
      <c r="F1584" s="110" t="s">
        <v>3079</v>
      </c>
      <c r="G1584" s="110" t="s">
        <v>13013</v>
      </c>
      <c r="H1584" s="110" t="str">
        <f>UPPER(Table3[[#This Row],[Full Name (NEW)]])</f>
        <v>SUN CITY STREET LIGHTING IMPROVEMENT DISTRICT NO. 12</v>
      </c>
      <c r="I1584" s="110" t="s">
        <v>13278</v>
      </c>
      <c r="J1584" s="118">
        <v>7483</v>
      </c>
      <c r="K1584" s="75" t="s">
        <v>10892</v>
      </c>
      <c r="L1584" s="75" t="s">
        <v>12732</v>
      </c>
      <c r="M1584" s="75" t="s">
        <v>11302</v>
      </c>
      <c r="N1584" s="75"/>
      <c r="O1584" s="75"/>
    </row>
    <row r="1585" spans="1:15" ht="12" outlineLevel="1" x14ac:dyDescent="0.2">
      <c r="A1585" s="111">
        <v>7484</v>
      </c>
      <c r="B1585" s="111"/>
      <c r="C1585" s="110"/>
      <c r="D1585" s="110"/>
      <c r="E1585" s="110"/>
      <c r="F1585" s="110" t="s">
        <v>3162</v>
      </c>
      <c r="G1585" s="110" t="s">
        <v>13014</v>
      </c>
      <c r="H1585" s="110" t="str">
        <f>UPPER(Table3[[#This Row],[Full Name (NEW)]])</f>
        <v>SUN CITY STREET LIGHTING IMPROVEMENT DISTRICT NO. 14</v>
      </c>
      <c r="I1585" s="110" t="s">
        <v>13279</v>
      </c>
      <c r="J1585" s="118">
        <v>7484</v>
      </c>
      <c r="K1585" s="75" t="s">
        <v>10892</v>
      </c>
      <c r="L1585" s="75" t="s">
        <v>12733</v>
      </c>
      <c r="M1585" s="75" t="s">
        <v>11302</v>
      </c>
      <c r="N1585" s="75"/>
      <c r="O1585" s="75"/>
    </row>
    <row r="1586" spans="1:15" ht="12" outlineLevel="1" x14ac:dyDescent="0.2">
      <c r="A1586" s="111">
        <v>7485</v>
      </c>
      <c r="B1586" s="111"/>
      <c r="C1586" s="110"/>
      <c r="D1586" s="110"/>
      <c r="E1586" s="110"/>
      <c r="F1586" s="110" t="s">
        <v>3082</v>
      </c>
      <c r="G1586" s="110" t="s">
        <v>13015</v>
      </c>
      <c r="H1586" s="110" t="str">
        <f>UPPER(Table3[[#This Row],[Full Name (NEW)]])</f>
        <v>SUN CITY STREET LIGHTING IMPROVEMENT DISTRICT NO. 15</v>
      </c>
      <c r="I1586" s="110" t="s">
        <v>13280</v>
      </c>
      <c r="J1586" s="118">
        <v>7485</v>
      </c>
      <c r="K1586" s="75" t="s">
        <v>10892</v>
      </c>
      <c r="L1586" s="75" t="s">
        <v>12734</v>
      </c>
      <c r="M1586" s="75" t="s">
        <v>11302</v>
      </c>
      <c r="N1586" s="75"/>
      <c r="O1586" s="75"/>
    </row>
    <row r="1587" spans="1:15" ht="12" outlineLevel="1" x14ac:dyDescent="0.2">
      <c r="A1587" s="111">
        <v>7486</v>
      </c>
      <c r="B1587" s="111"/>
      <c r="C1587" s="110"/>
      <c r="D1587" s="110"/>
      <c r="E1587" s="110"/>
      <c r="F1587" s="110" t="s">
        <v>3097</v>
      </c>
      <c r="G1587" s="110" t="s">
        <v>13016</v>
      </c>
      <c r="H1587" s="110" t="str">
        <f>UPPER(Table3[[#This Row],[Full Name (NEW)]])</f>
        <v>SUN CITY STREET LIGHTING IMPROVEMENT DISTRICT NO. 15B</v>
      </c>
      <c r="I1587" s="110" t="s">
        <v>13281</v>
      </c>
      <c r="J1587" s="118">
        <v>7486</v>
      </c>
      <c r="K1587" s="75" t="s">
        <v>10892</v>
      </c>
      <c r="L1587" s="75" t="s">
        <v>12735</v>
      </c>
      <c r="M1587" s="75" t="s">
        <v>11302</v>
      </c>
      <c r="N1587" s="75"/>
      <c r="O1587" s="75"/>
    </row>
    <row r="1588" spans="1:15" ht="12" outlineLevel="1" x14ac:dyDescent="0.2">
      <c r="A1588" s="111">
        <v>7487</v>
      </c>
      <c r="B1588" s="111"/>
      <c r="C1588" s="110"/>
      <c r="D1588" s="110"/>
      <c r="E1588" s="110"/>
      <c r="F1588" s="110" t="s">
        <v>3132</v>
      </c>
      <c r="G1588" s="110" t="s">
        <v>13017</v>
      </c>
      <c r="H1588" s="110" t="str">
        <f>UPPER(Table3[[#This Row],[Full Name (NEW)]])</f>
        <v>SUN CITY STREET LIGHTING IMPROVEMENT DISTRICT NO. 15C</v>
      </c>
      <c r="I1588" s="110" t="s">
        <v>13282</v>
      </c>
      <c r="J1588" s="118">
        <v>7487</v>
      </c>
      <c r="K1588" s="75" t="s">
        <v>10892</v>
      </c>
      <c r="L1588" s="75" t="s">
        <v>12736</v>
      </c>
      <c r="M1588" s="75" t="s">
        <v>11302</v>
      </c>
      <c r="N1588" s="75"/>
      <c r="O1588" s="75"/>
    </row>
    <row r="1589" spans="1:15" ht="12" outlineLevel="1" x14ac:dyDescent="0.2">
      <c r="A1589" s="111">
        <v>7488</v>
      </c>
      <c r="B1589" s="111"/>
      <c r="C1589" s="110"/>
      <c r="D1589" s="110"/>
      <c r="E1589" s="110"/>
      <c r="F1589" s="110" t="s">
        <v>2541</v>
      </c>
      <c r="G1589" s="110" t="s">
        <v>13018</v>
      </c>
      <c r="H1589" s="110" t="str">
        <f>UPPER(Table3[[#This Row],[Full Name (NEW)]])</f>
        <v>SUN CITY STREET LIGHTING IMPROVEMENT DISTRICT NO. 15D</v>
      </c>
      <c r="I1589" s="110" t="s">
        <v>13283</v>
      </c>
      <c r="J1589" s="118">
        <v>7488</v>
      </c>
      <c r="K1589" s="75" t="s">
        <v>10892</v>
      </c>
      <c r="L1589" s="75" t="s">
        <v>12737</v>
      </c>
      <c r="M1589" s="75" t="s">
        <v>11302</v>
      </c>
      <c r="N1589" s="75"/>
      <c r="O1589" s="75"/>
    </row>
    <row r="1590" spans="1:15" ht="12" outlineLevel="1" x14ac:dyDescent="0.2">
      <c r="A1590" s="111">
        <v>7489</v>
      </c>
      <c r="B1590" s="111"/>
      <c r="C1590" s="110"/>
      <c r="D1590" s="110"/>
      <c r="E1590" s="110"/>
      <c r="F1590" s="110" t="s">
        <v>3180</v>
      </c>
      <c r="G1590" s="110" t="s">
        <v>13019</v>
      </c>
      <c r="H1590" s="110" t="str">
        <f>UPPER(Table3[[#This Row],[Full Name (NEW)]])</f>
        <v>SUN CITY STREET LIGHTING IMPROVEMENT DISTRICT NO. 16</v>
      </c>
      <c r="I1590" s="110" t="s">
        <v>13284</v>
      </c>
      <c r="J1590" s="118">
        <v>7489</v>
      </c>
      <c r="K1590" s="75" t="s">
        <v>10892</v>
      </c>
      <c r="L1590" s="75" t="s">
        <v>12738</v>
      </c>
      <c r="M1590" s="75" t="s">
        <v>11302</v>
      </c>
      <c r="N1590" s="75"/>
      <c r="O1590" s="75"/>
    </row>
    <row r="1591" spans="1:15" ht="12" outlineLevel="1" x14ac:dyDescent="0.2">
      <c r="A1591" s="111">
        <v>7490</v>
      </c>
      <c r="B1591" s="111"/>
      <c r="C1591" s="110"/>
      <c r="D1591" s="110"/>
      <c r="E1591" s="110"/>
      <c r="F1591" s="110" t="s">
        <v>3085</v>
      </c>
      <c r="G1591" s="110" t="s">
        <v>13020</v>
      </c>
      <c r="H1591" s="110" t="str">
        <f>UPPER(Table3[[#This Row],[Full Name (NEW)]])</f>
        <v>SUN CITY STREET LIGHTING IMPROVEMENT DISTRICT NO. 17</v>
      </c>
      <c r="I1591" s="110" t="s">
        <v>13285</v>
      </c>
      <c r="J1591" s="118">
        <v>7490</v>
      </c>
      <c r="K1591" s="75" t="s">
        <v>10892</v>
      </c>
      <c r="L1591" s="75" t="s">
        <v>12739</v>
      </c>
      <c r="M1591" s="75" t="s">
        <v>11302</v>
      </c>
      <c r="N1591" s="75"/>
      <c r="O1591" s="75"/>
    </row>
    <row r="1592" spans="1:15" ht="12" outlineLevel="1" x14ac:dyDescent="0.2">
      <c r="A1592" s="111">
        <v>7491</v>
      </c>
      <c r="B1592" s="111"/>
      <c r="C1592" s="110"/>
      <c r="D1592" s="110"/>
      <c r="E1592" s="110"/>
      <c r="F1592" s="110" t="s">
        <v>3103</v>
      </c>
      <c r="G1592" s="110" t="s">
        <v>13021</v>
      </c>
      <c r="H1592" s="110" t="str">
        <f>UPPER(Table3[[#This Row],[Full Name (NEW)]])</f>
        <v>SUN CITY STREET LIGHTING IMPROVEMENT DISTRICT NO. 17A</v>
      </c>
      <c r="I1592" s="110" t="s">
        <v>13286</v>
      </c>
      <c r="J1592" s="118">
        <v>7491</v>
      </c>
      <c r="K1592" s="75" t="s">
        <v>10892</v>
      </c>
      <c r="L1592" s="75" t="s">
        <v>12740</v>
      </c>
      <c r="M1592" s="75" t="s">
        <v>11302</v>
      </c>
      <c r="N1592" s="75"/>
      <c r="O1592" s="75"/>
    </row>
    <row r="1593" spans="1:15" ht="12" outlineLevel="1" x14ac:dyDescent="0.2">
      <c r="A1593" s="111">
        <v>7492</v>
      </c>
      <c r="B1593" s="111"/>
      <c r="C1593" s="110"/>
      <c r="D1593" s="110"/>
      <c r="E1593" s="110"/>
      <c r="F1593" s="110" t="s">
        <v>3106</v>
      </c>
      <c r="G1593" s="110" t="s">
        <v>13022</v>
      </c>
      <c r="H1593" s="110" t="str">
        <f>UPPER(Table3[[#This Row],[Full Name (NEW)]])</f>
        <v>SUN CITY STREET LIGHTING IMPROVEMENT DISTRICT NO. 17B &amp; 17C</v>
      </c>
      <c r="I1593" s="110" t="s">
        <v>13287</v>
      </c>
      <c r="J1593" s="118">
        <v>7492</v>
      </c>
      <c r="K1593" s="75" t="s">
        <v>10892</v>
      </c>
      <c r="L1593" s="75" t="s">
        <v>12741</v>
      </c>
      <c r="M1593" s="75" t="s">
        <v>11302</v>
      </c>
      <c r="N1593" s="75"/>
      <c r="O1593" s="75"/>
    </row>
    <row r="1594" spans="1:15" ht="12" outlineLevel="1" x14ac:dyDescent="0.2">
      <c r="A1594" s="111">
        <v>7493</v>
      </c>
      <c r="B1594" s="111"/>
      <c r="C1594" s="110"/>
      <c r="D1594" s="110"/>
      <c r="E1594" s="110"/>
      <c r="F1594" s="110" t="s">
        <v>2616</v>
      </c>
      <c r="G1594" s="110" t="s">
        <v>13023</v>
      </c>
      <c r="H1594" s="110" t="str">
        <f>UPPER(Table3[[#This Row],[Full Name (NEW)]])</f>
        <v>SUN CITY STREET LIGHTING IMPROVEMENT DISTRICT NO. 17E &amp; 17F &amp; 17G</v>
      </c>
      <c r="I1594" s="110" t="s">
        <v>13288</v>
      </c>
      <c r="J1594" s="118">
        <v>7493</v>
      </c>
      <c r="K1594" s="75" t="s">
        <v>10892</v>
      </c>
      <c r="L1594" s="75" t="s">
        <v>12742</v>
      </c>
      <c r="M1594" s="75" t="s">
        <v>11302</v>
      </c>
      <c r="N1594" s="75"/>
      <c r="O1594" s="75"/>
    </row>
    <row r="1595" spans="1:15" ht="12" outlineLevel="1" x14ac:dyDescent="0.2">
      <c r="A1595" s="111">
        <v>7494</v>
      </c>
      <c r="B1595" s="111"/>
      <c r="C1595" s="110"/>
      <c r="D1595" s="110"/>
      <c r="E1595" s="110"/>
      <c r="F1595" s="110" t="s">
        <v>2694</v>
      </c>
      <c r="G1595" s="110" t="s">
        <v>13024</v>
      </c>
      <c r="H1595" s="110" t="str">
        <f>UPPER(Table3[[#This Row],[Full Name (NEW)]])</f>
        <v>SUN CITY STREET LIGHTING IMPROVEMENT DISTRICT NO. 17H</v>
      </c>
      <c r="I1595" s="110" t="s">
        <v>13289</v>
      </c>
      <c r="J1595" s="118">
        <v>7494</v>
      </c>
      <c r="K1595" s="75" t="s">
        <v>10892</v>
      </c>
      <c r="L1595" s="75" t="s">
        <v>12743</v>
      </c>
      <c r="M1595" s="75" t="s">
        <v>11302</v>
      </c>
      <c r="N1595" s="75"/>
      <c r="O1595" s="75"/>
    </row>
    <row r="1596" spans="1:15" ht="12" outlineLevel="1" x14ac:dyDescent="0.2">
      <c r="A1596" s="111">
        <v>7495</v>
      </c>
      <c r="B1596" s="111"/>
      <c r="C1596" s="110"/>
      <c r="D1596" s="110"/>
      <c r="E1596" s="110"/>
      <c r="F1596" s="110" t="s">
        <v>3100</v>
      </c>
      <c r="G1596" s="110" t="s">
        <v>13025</v>
      </c>
      <c r="H1596" s="110" t="str">
        <f>UPPER(Table3[[#This Row],[Full Name (NEW)]])</f>
        <v>SUN CITY STREET LIGHTING IMPROVEMENT DISTRICT NO. 18 &amp; 18A</v>
      </c>
      <c r="I1596" s="110" t="s">
        <v>13290</v>
      </c>
      <c r="J1596" s="118">
        <v>7495</v>
      </c>
      <c r="K1596" s="75" t="s">
        <v>10892</v>
      </c>
      <c r="L1596" s="75" t="s">
        <v>12744</v>
      </c>
      <c r="M1596" s="75" t="s">
        <v>11302</v>
      </c>
      <c r="N1596" s="75"/>
      <c r="O1596" s="75"/>
    </row>
    <row r="1597" spans="1:15" ht="12" outlineLevel="1" x14ac:dyDescent="0.2">
      <c r="A1597" s="111">
        <v>7496</v>
      </c>
      <c r="B1597" s="111"/>
      <c r="C1597" s="110"/>
      <c r="D1597" s="110"/>
      <c r="E1597" s="110"/>
      <c r="F1597" s="110" t="s">
        <v>3109</v>
      </c>
      <c r="G1597" s="110" t="s">
        <v>13026</v>
      </c>
      <c r="H1597" s="110" t="str">
        <f>UPPER(Table3[[#This Row],[Full Name (NEW)]])</f>
        <v>SUN CITY STREET LIGHTING IMPROVEMENT DISTRICT NO. 19 &amp; 20</v>
      </c>
      <c r="I1597" s="110" t="s">
        <v>13291</v>
      </c>
      <c r="J1597" s="118">
        <v>7496</v>
      </c>
      <c r="K1597" s="75" t="s">
        <v>10892</v>
      </c>
      <c r="L1597" s="75" t="s">
        <v>12745</v>
      </c>
      <c r="M1597" s="75" t="s">
        <v>11302</v>
      </c>
      <c r="N1597" s="75"/>
      <c r="O1597" s="75"/>
    </row>
    <row r="1598" spans="1:15" ht="12" outlineLevel="1" x14ac:dyDescent="0.2">
      <c r="A1598" s="111">
        <v>7497</v>
      </c>
      <c r="B1598" s="111"/>
      <c r="C1598" s="110"/>
      <c r="D1598" s="110"/>
      <c r="E1598" s="110"/>
      <c r="F1598" s="110" t="s">
        <v>3123</v>
      </c>
      <c r="G1598" s="110" t="s">
        <v>13027</v>
      </c>
      <c r="H1598" s="110" t="str">
        <f>UPPER(Table3[[#This Row],[Full Name (NEW)]])</f>
        <v>SUN CITY STREET LIGHTING IMPROVEMENT DISTRICT NO. 21 &amp; 21A</v>
      </c>
      <c r="I1598" s="110" t="s">
        <v>13292</v>
      </c>
      <c r="J1598" s="118">
        <v>7497</v>
      </c>
      <c r="K1598" s="75" t="s">
        <v>10892</v>
      </c>
      <c r="L1598" s="75" t="s">
        <v>12746</v>
      </c>
      <c r="M1598" s="75" t="s">
        <v>11302</v>
      </c>
      <c r="N1598" s="75"/>
      <c r="O1598" s="75"/>
    </row>
    <row r="1599" spans="1:15" ht="12" outlineLevel="1" x14ac:dyDescent="0.2">
      <c r="A1599" s="111">
        <v>7498</v>
      </c>
      <c r="B1599" s="111"/>
      <c r="C1599" s="110"/>
      <c r="D1599" s="110"/>
      <c r="E1599" s="110"/>
      <c r="F1599" s="110" t="s">
        <v>3135</v>
      </c>
      <c r="G1599" s="110" t="s">
        <v>13028</v>
      </c>
      <c r="H1599" s="110" t="str">
        <f>UPPER(Table3[[#This Row],[Full Name (NEW)]])</f>
        <v>SUN CITY STREET LIGHTING IMPROVEMENT DISTRICT NO. 22 &amp; 22A</v>
      </c>
      <c r="I1599" s="110" t="s">
        <v>13293</v>
      </c>
      <c r="J1599" s="118">
        <v>7498</v>
      </c>
      <c r="K1599" s="75" t="s">
        <v>10892</v>
      </c>
      <c r="L1599" s="75" t="s">
        <v>12747</v>
      </c>
      <c r="M1599" s="75" t="s">
        <v>11302</v>
      </c>
      <c r="N1599" s="75"/>
      <c r="O1599" s="75"/>
    </row>
    <row r="1600" spans="1:15" ht="12" outlineLevel="1" x14ac:dyDescent="0.2">
      <c r="A1600" s="111">
        <v>7499</v>
      </c>
      <c r="B1600" s="111"/>
      <c r="C1600" s="110"/>
      <c r="D1600" s="110"/>
      <c r="E1600" s="110"/>
      <c r="F1600" s="110" t="s">
        <v>3165</v>
      </c>
      <c r="G1600" s="110" t="s">
        <v>13029</v>
      </c>
      <c r="H1600" s="110" t="str">
        <f>UPPER(Table3[[#This Row],[Full Name (NEW)]])</f>
        <v>SUN CITY STREET LIGHTING IMPROVEMENT DISTRICT NO. 22B</v>
      </c>
      <c r="I1600" s="110" t="s">
        <v>13294</v>
      </c>
      <c r="J1600" s="118">
        <v>7499</v>
      </c>
      <c r="K1600" s="75" t="s">
        <v>10892</v>
      </c>
      <c r="L1600" s="75" t="s">
        <v>12748</v>
      </c>
      <c r="M1600" s="75" t="s">
        <v>11302</v>
      </c>
      <c r="N1600" s="75"/>
      <c r="O1600" s="75"/>
    </row>
    <row r="1601" spans="1:15" ht="12" outlineLevel="1" x14ac:dyDescent="0.2">
      <c r="A1601" s="111">
        <v>7500</v>
      </c>
      <c r="B1601" s="111"/>
      <c r="C1601" s="110"/>
      <c r="D1601" s="110"/>
      <c r="E1601" s="110"/>
      <c r="F1601" s="110" t="s">
        <v>3115</v>
      </c>
      <c r="G1601" s="110" t="s">
        <v>13030</v>
      </c>
      <c r="H1601" s="110" t="str">
        <f>UPPER(Table3[[#This Row],[Full Name (NEW)]])</f>
        <v>SUN CITY STREET LIGHTING IMPROVEMENT DISTRICT NO. 23</v>
      </c>
      <c r="I1601" s="110" t="s">
        <v>13295</v>
      </c>
      <c r="J1601" s="118">
        <v>7500</v>
      </c>
      <c r="K1601" s="75" t="s">
        <v>10892</v>
      </c>
      <c r="L1601" s="75" t="s">
        <v>12749</v>
      </c>
      <c r="M1601" s="75" t="s">
        <v>11302</v>
      </c>
      <c r="N1601" s="75"/>
      <c r="O1601" s="75"/>
    </row>
    <row r="1602" spans="1:15" ht="12" outlineLevel="1" x14ac:dyDescent="0.2">
      <c r="A1602" s="111">
        <v>7501</v>
      </c>
      <c r="B1602" s="111"/>
      <c r="C1602" s="110"/>
      <c r="D1602" s="110"/>
      <c r="E1602" s="110"/>
      <c r="F1602" s="110" t="s">
        <v>3212</v>
      </c>
      <c r="G1602" s="110" t="s">
        <v>13031</v>
      </c>
      <c r="H1602" s="110" t="str">
        <f>UPPER(Table3[[#This Row],[Full Name (NEW)]])</f>
        <v>SUN CITY STREET LIGHTING IMPROVEMENT DISTRICT NO. 24</v>
      </c>
      <c r="I1602" s="110" t="s">
        <v>13296</v>
      </c>
      <c r="J1602" s="118">
        <v>7501</v>
      </c>
      <c r="K1602" s="75" t="s">
        <v>10892</v>
      </c>
      <c r="L1602" s="75" t="s">
        <v>12750</v>
      </c>
      <c r="M1602" s="75" t="s">
        <v>11302</v>
      </c>
      <c r="N1602" s="75"/>
      <c r="O1602" s="75"/>
    </row>
    <row r="1603" spans="1:15" ht="12" outlineLevel="1" x14ac:dyDescent="0.2">
      <c r="A1603" s="111">
        <v>7502</v>
      </c>
      <c r="B1603" s="111"/>
      <c r="C1603" s="110"/>
      <c r="D1603" s="110"/>
      <c r="E1603" s="110"/>
      <c r="F1603" s="110" t="s">
        <v>3233</v>
      </c>
      <c r="G1603" s="110" t="s">
        <v>13032</v>
      </c>
      <c r="H1603" s="110" t="str">
        <f>UPPER(Table3[[#This Row],[Full Name (NEW)]])</f>
        <v>SUN CITY STREET LIGHTING IMPROVEMENT DISTRICT NO. 24B</v>
      </c>
      <c r="I1603" s="110" t="s">
        <v>13297</v>
      </c>
      <c r="J1603" s="118">
        <v>7502</v>
      </c>
      <c r="K1603" s="75" t="s">
        <v>10892</v>
      </c>
      <c r="L1603" s="75" t="s">
        <v>12751</v>
      </c>
      <c r="M1603" s="75" t="s">
        <v>11302</v>
      </c>
      <c r="N1603" s="75"/>
      <c r="O1603" s="75"/>
    </row>
    <row r="1604" spans="1:15" ht="12" outlineLevel="1" x14ac:dyDescent="0.2">
      <c r="A1604" s="111">
        <v>7503</v>
      </c>
      <c r="B1604" s="111"/>
      <c r="C1604" s="110"/>
      <c r="D1604" s="110"/>
      <c r="E1604" s="110"/>
      <c r="F1604" s="110" t="s">
        <v>3254</v>
      </c>
      <c r="G1604" s="110" t="s">
        <v>13033</v>
      </c>
      <c r="H1604" s="110" t="str">
        <f>UPPER(Table3[[#This Row],[Full Name (NEW)]])</f>
        <v>SUN CITY STREET LIGHTING IMPROVEMENT DISTRICT NO. 24C</v>
      </c>
      <c r="I1604" s="110" t="s">
        <v>13298</v>
      </c>
      <c r="J1604" s="118">
        <v>7503</v>
      </c>
      <c r="K1604" s="75" t="s">
        <v>10892</v>
      </c>
      <c r="L1604" s="75" t="s">
        <v>12752</v>
      </c>
      <c r="M1604" s="75" t="s">
        <v>11302</v>
      </c>
      <c r="N1604" s="75"/>
      <c r="O1604" s="75"/>
    </row>
    <row r="1605" spans="1:15" ht="12" outlineLevel="1" x14ac:dyDescent="0.2">
      <c r="A1605" s="111">
        <v>7504</v>
      </c>
      <c r="B1605" s="111"/>
      <c r="C1605" s="110"/>
      <c r="D1605" s="110"/>
      <c r="E1605" s="110"/>
      <c r="F1605" s="110" t="s">
        <v>3168</v>
      </c>
      <c r="G1605" s="110" t="s">
        <v>13034</v>
      </c>
      <c r="H1605" s="110" t="str">
        <f>UPPER(Table3[[#This Row],[Full Name (NEW)]])</f>
        <v>SUN CITY STREET LIGHTING IMPROVEMENT DISTRICT NO. 25</v>
      </c>
      <c r="I1605" s="110" t="s">
        <v>13299</v>
      </c>
      <c r="J1605" s="118">
        <v>7504</v>
      </c>
      <c r="K1605" s="75" t="s">
        <v>10892</v>
      </c>
      <c r="L1605" s="75" t="s">
        <v>12753</v>
      </c>
      <c r="M1605" s="75" t="s">
        <v>11302</v>
      </c>
      <c r="N1605" s="75"/>
      <c r="O1605" s="75"/>
    </row>
    <row r="1606" spans="1:15" ht="12" outlineLevel="1" x14ac:dyDescent="0.2">
      <c r="A1606" s="111">
        <v>7505</v>
      </c>
      <c r="B1606" s="111"/>
      <c r="C1606" s="110"/>
      <c r="D1606" s="110"/>
      <c r="E1606" s="110"/>
      <c r="F1606" s="110" t="s">
        <v>3171</v>
      </c>
      <c r="G1606" s="110" t="s">
        <v>13035</v>
      </c>
      <c r="H1606" s="110" t="str">
        <f>UPPER(Table3[[#This Row],[Full Name (NEW)]])</f>
        <v>SUN CITY STREET LIGHTING IMPROVEMENT DISTRICT NO. 25A</v>
      </c>
      <c r="I1606" s="110" t="s">
        <v>13300</v>
      </c>
      <c r="J1606" s="118">
        <v>7505</v>
      </c>
      <c r="K1606" s="75" t="s">
        <v>10892</v>
      </c>
      <c r="L1606" s="75" t="s">
        <v>12754</v>
      </c>
      <c r="M1606" s="75" t="s">
        <v>11302</v>
      </c>
      <c r="N1606" s="75"/>
      <c r="O1606" s="75"/>
    </row>
    <row r="1607" spans="1:15" ht="12" outlineLevel="1" x14ac:dyDescent="0.2">
      <c r="A1607" s="111">
        <v>7506</v>
      </c>
      <c r="B1607" s="111"/>
      <c r="C1607" s="110"/>
      <c r="D1607" s="110"/>
      <c r="E1607" s="110"/>
      <c r="F1607" s="110" t="s">
        <v>3215</v>
      </c>
      <c r="G1607" s="110" t="s">
        <v>13036</v>
      </c>
      <c r="H1607" s="110" t="str">
        <f>UPPER(Table3[[#This Row],[Full Name (NEW)]])</f>
        <v>SUN CITY STREET LIGHTING IMPROVEMENT DISTRICT NO. 26</v>
      </c>
      <c r="I1607" s="110" t="s">
        <v>13301</v>
      </c>
      <c r="J1607" s="118">
        <v>7506</v>
      </c>
      <c r="K1607" s="75" t="s">
        <v>10892</v>
      </c>
      <c r="L1607" s="75" t="s">
        <v>12755</v>
      </c>
      <c r="M1607" s="75" t="s">
        <v>11302</v>
      </c>
      <c r="N1607" s="75"/>
      <c r="O1607" s="75"/>
    </row>
    <row r="1608" spans="1:15" ht="12" outlineLevel="1" x14ac:dyDescent="0.2">
      <c r="A1608" s="111">
        <v>7507</v>
      </c>
      <c r="B1608" s="111"/>
      <c r="C1608" s="110"/>
      <c r="D1608" s="110"/>
      <c r="E1608" s="110"/>
      <c r="F1608" s="110" t="s">
        <v>3224</v>
      </c>
      <c r="G1608" s="110" t="s">
        <v>13037</v>
      </c>
      <c r="H1608" s="110" t="str">
        <f>UPPER(Table3[[#This Row],[Full Name (NEW)]])</f>
        <v>SUN CITY STREET LIGHTING IMPROVEMENT DISTRICT NO. 26A</v>
      </c>
      <c r="I1608" s="110" t="s">
        <v>13302</v>
      </c>
      <c r="J1608" s="118">
        <v>7507</v>
      </c>
      <c r="K1608" s="75" t="s">
        <v>10892</v>
      </c>
      <c r="L1608" s="75" t="s">
        <v>12756</v>
      </c>
      <c r="M1608" s="75" t="s">
        <v>11302</v>
      </c>
      <c r="N1608" s="75"/>
      <c r="O1608" s="75"/>
    </row>
    <row r="1609" spans="1:15" ht="12" outlineLevel="1" x14ac:dyDescent="0.2">
      <c r="A1609" s="111">
        <v>7508</v>
      </c>
      <c r="B1609" s="111"/>
      <c r="C1609" s="110"/>
      <c r="D1609" s="110"/>
      <c r="E1609" s="110"/>
      <c r="F1609" s="110" t="s">
        <v>3174</v>
      </c>
      <c r="G1609" s="110" t="s">
        <v>13038</v>
      </c>
      <c r="H1609" s="110" t="str">
        <f>UPPER(Table3[[#This Row],[Full Name (NEW)]])</f>
        <v>SUN CITY STREET LIGHTING IMPROVEMENT DISTRICT NO. 27</v>
      </c>
      <c r="I1609" s="110" t="s">
        <v>13303</v>
      </c>
      <c r="J1609" s="118">
        <v>7508</v>
      </c>
      <c r="K1609" s="75" t="s">
        <v>10892</v>
      </c>
      <c r="L1609" s="75" t="s">
        <v>12757</v>
      </c>
      <c r="M1609" s="75" t="s">
        <v>11302</v>
      </c>
      <c r="N1609" s="75"/>
      <c r="O1609" s="75"/>
    </row>
    <row r="1610" spans="1:15" ht="12" outlineLevel="1" x14ac:dyDescent="0.2">
      <c r="A1610" s="111">
        <v>7509</v>
      </c>
      <c r="B1610" s="111"/>
      <c r="C1610" s="110"/>
      <c r="D1610" s="110"/>
      <c r="E1610" s="110"/>
      <c r="F1610" s="110" t="s">
        <v>3236</v>
      </c>
      <c r="G1610" s="110" t="s">
        <v>13039</v>
      </c>
      <c r="H1610" s="110" t="str">
        <f>UPPER(Table3[[#This Row],[Full Name (NEW)]])</f>
        <v>SUN CITY STREET LIGHTING IMPROVEMENT DISTRICT NO. 28</v>
      </c>
      <c r="I1610" s="110" t="s">
        <v>13304</v>
      </c>
      <c r="J1610" s="118">
        <v>7509</v>
      </c>
      <c r="K1610" s="75" t="s">
        <v>10892</v>
      </c>
      <c r="L1610" s="75" t="s">
        <v>12758</v>
      </c>
      <c r="M1610" s="97" t="s">
        <v>11302</v>
      </c>
      <c r="N1610" s="75"/>
      <c r="O1610" s="75"/>
    </row>
    <row r="1611" spans="1:15" ht="12" outlineLevel="1" x14ac:dyDescent="0.2">
      <c r="A1611" s="111">
        <v>7510</v>
      </c>
      <c r="B1611" s="111"/>
      <c r="C1611" s="110"/>
      <c r="D1611" s="110"/>
      <c r="E1611" s="110"/>
      <c r="F1611" s="110" t="s">
        <v>2664</v>
      </c>
      <c r="G1611" s="110" t="s">
        <v>13040</v>
      </c>
      <c r="H1611" s="110" t="str">
        <f>UPPER(Table3[[#This Row],[Full Name (NEW)]])</f>
        <v>SUN CITY STREET LIGHTING IMPROVEMENT DISTRICT NO. 28A</v>
      </c>
      <c r="I1611" s="110" t="s">
        <v>13305</v>
      </c>
      <c r="J1611" s="118">
        <v>7510</v>
      </c>
      <c r="K1611" s="75" t="s">
        <v>10892</v>
      </c>
      <c r="L1611" s="75" t="s">
        <v>12759</v>
      </c>
      <c r="M1611" s="75" t="s">
        <v>11302</v>
      </c>
      <c r="N1611" s="75"/>
      <c r="O1611" s="75"/>
    </row>
    <row r="1612" spans="1:15" ht="12" outlineLevel="1" x14ac:dyDescent="0.2">
      <c r="A1612" s="111">
        <v>7511</v>
      </c>
      <c r="B1612" s="111"/>
      <c r="C1612" s="110"/>
      <c r="D1612" s="110"/>
      <c r="E1612" s="110"/>
      <c r="F1612" s="110" t="s">
        <v>2882</v>
      </c>
      <c r="G1612" s="113" t="s">
        <v>13041</v>
      </c>
      <c r="H1612" s="113" t="str">
        <f>UPPER(Table3[[#This Row],[Full Name (NEW)]])</f>
        <v>SUN CITY STREET LIGHTING IMPROVEMENT DISTRICT NO. 28B</v>
      </c>
      <c r="I1612" s="113" t="s">
        <v>13306</v>
      </c>
      <c r="J1612" s="118">
        <v>7511</v>
      </c>
      <c r="K1612" s="75" t="s">
        <v>10892</v>
      </c>
      <c r="L1612" s="75" t="s">
        <v>12760</v>
      </c>
      <c r="M1612" s="75" t="s">
        <v>11302</v>
      </c>
      <c r="N1612" s="75"/>
      <c r="O1612" s="75"/>
    </row>
    <row r="1613" spans="1:15" ht="12" outlineLevel="1" x14ac:dyDescent="0.2">
      <c r="A1613" s="111">
        <v>7512</v>
      </c>
      <c r="B1613" s="111"/>
      <c r="C1613" s="110"/>
      <c r="D1613" s="110"/>
      <c r="E1613" s="110"/>
      <c r="F1613" s="110" t="s">
        <v>3177</v>
      </c>
      <c r="G1613" s="110" t="s">
        <v>13042</v>
      </c>
      <c r="H1613" s="110" t="str">
        <f>UPPER(Table3[[#This Row],[Full Name (NEW)]])</f>
        <v>SUN CITY STREET LIGHTING IMPROVEMENT DISTRICT NO. 30</v>
      </c>
      <c r="I1613" s="110" t="s">
        <v>13307</v>
      </c>
      <c r="J1613" s="118">
        <v>7512</v>
      </c>
      <c r="K1613" s="75" t="s">
        <v>10892</v>
      </c>
      <c r="L1613" s="75" t="s">
        <v>12761</v>
      </c>
      <c r="M1613" s="75" t="s">
        <v>11302</v>
      </c>
      <c r="N1613" s="75"/>
      <c r="O1613" s="75"/>
    </row>
    <row r="1614" spans="1:15" ht="12" outlineLevel="1" x14ac:dyDescent="0.2">
      <c r="A1614" s="111">
        <v>7513</v>
      </c>
      <c r="B1614" s="111"/>
      <c r="C1614" s="110"/>
      <c r="D1614" s="110"/>
      <c r="E1614" s="110"/>
      <c r="F1614" s="110" t="s">
        <v>3227</v>
      </c>
      <c r="G1614" s="110" t="s">
        <v>13043</v>
      </c>
      <c r="H1614" s="110" t="str">
        <f>UPPER(Table3[[#This Row],[Full Name (NEW)]])</f>
        <v>SUN CITY STREET LIGHTING IMPROVEMENT DISTRICT NO. 31</v>
      </c>
      <c r="I1614" s="110" t="s">
        <v>13308</v>
      </c>
      <c r="J1614" s="118">
        <v>7513</v>
      </c>
      <c r="K1614" s="75" t="s">
        <v>10892</v>
      </c>
      <c r="L1614" s="75" t="s">
        <v>12762</v>
      </c>
      <c r="M1614" s="75" t="s">
        <v>11302</v>
      </c>
      <c r="N1614" s="75"/>
      <c r="O1614" s="75"/>
    </row>
    <row r="1615" spans="1:15" ht="12" outlineLevel="1" x14ac:dyDescent="0.2">
      <c r="A1615" s="111">
        <v>7514</v>
      </c>
      <c r="B1615" s="111"/>
      <c r="C1615" s="110"/>
      <c r="D1615" s="110"/>
      <c r="E1615" s="110"/>
      <c r="F1615" s="110" t="s">
        <v>2846</v>
      </c>
      <c r="G1615" s="110" t="s">
        <v>13044</v>
      </c>
      <c r="H1615" s="110" t="str">
        <f>UPPER(Table3[[#This Row],[Full Name (NEW)]])</f>
        <v>SUN CITY STREET LIGHTING IMPROVEMENT DISTRICT NO. 31A</v>
      </c>
      <c r="I1615" s="110" t="s">
        <v>13309</v>
      </c>
      <c r="J1615" s="118">
        <v>7514</v>
      </c>
      <c r="K1615" s="75" t="s">
        <v>10892</v>
      </c>
      <c r="L1615" s="75" t="s">
        <v>12763</v>
      </c>
      <c r="M1615" s="75" t="s">
        <v>11302</v>
      </c>
      <c r="N1615" s="75"/>
      <c r="O1615" s="75"/>
    </row>
    <row r="1616" spans="1:15" ht="12" outlineLevel="1" x14ac:dyDescent="0.2">
      <c r="A1616" s="111">
        <v>7515</v>
      </c>
      <c r="B1616" s="111"/>
      <c r="C1616" s="110"/>
      <c r="D1616" s="110"/>
      <c r="E1616" s="110"/>
      <c r="F1616" s="110" t="s">
        <v>3239</v>
      </c>
      <c r="G1616" s="110" t="s">
        <v>13045</v>
      </c>
      <c r="H1616" s="110" t="str">
        <f>UPPER(Table3[[#This Row],[Full Name (NEW)]])</f>
        <v>SUN CITY STREET LIGHTING IMPROVEMENT DISTRICT NO. 32</v>
      </c>
      <c r="I1616" s="110" t="s">
        <v>13310</v>
      </c>
      <c r="J1616" s="118">
        <v>7515</v>
      </c>
      <c r="K1616" s="75" t="s">
        <v>10892</v>
      </c>
      <c r="L1616" s="75" t="s">
        <v>12764</v>
      </c>
      <c r="M1616" s="75" t="s">
        <v>11302</v>
      </c>
      <c r="N1616" s="75"/>
      <c r="O1616" s="75"/>
    </row>
    <row r="1617" spans="1:15" ht="12" outlineLevel="1" x14ac:dyDescent="0.2">
      <c r="A1617" s="111">
        <v>7516</v>
      </c>
      <c r="B1617" s="111"/>
      <c r="C1617" s="110"/>
      <c r="D1617" s="110"/>
      <c r="E1617" s="110"/>
      <c r="F1617" s="110" t="s">
        <v>2843</v>
      </c>
      <c r="G1617" s="110" t="s">
        <v>13046</v>
      </c>
      <c r="H1617" s="110" t="str">
        <f>UPPER(Table3[[#This Row],[Full Name (NEW)]])</f>
        <v>SUN CITY STREET LIGHTING IMPROVEMENT DISTRICT NO. 32A</v>
      </c>
      <c r="I1617" s="110" t="s">
        <v>13311</v>
      </c>
      <c r="J1617" s="118">
        <v>7516</v>
      </c>
      <c r="K1617" s="75" t="s">
        <v>10892</v>
      </c>
      <c r="L1617" s="75" t="s">
        <v>12765</v>
      </c>
      <c r="M1617" s="75" t="s">
        <v>11302</v>
      </c>
      <c r="N1617" s="75"/>
      <c r="O1617" s="75"/>
    </row>
    <row r="1618" spans="1:15" ht="12" outlineLevel="1" x14ac:dyDescent="0.2">
      <c r="A1618" s="111">
        <v>7517</v>
      </c>
      <c r="B1618" s="111"/>
      <c r="C1618" s="110"/>
      <c r="D1618" s="110"/>
      <c r="E1618" s="110"/>
      <c r="F1618" s="110" t="s">
        <v>2607</v>
      </c>
      <c r="G1618" s="110" t="s">
        <v>13047</v>
      </c>
      <c r="H1618" s="110" t="str">
        <f>UPPER(Table3[[#This Row],[Full Name (NEW)]])</f>
        <v>SUN CITY STREET LIGHTING IMPROVEMENT DISTRICT NO. 33</v>
      </c>
      <c r="I1618" s="110" t="s">
        <v>13312</v>
      </c>
      <c r="J1618" s="118">
        <v>7517</v>
      </c>
      <c r="K1618" s="75" t="s">
        <v>10892</v>
      </c>
      <c r="L1618" s="75" t="s">
        <v>12766</v>
      </c>
      <c r="M1618" s="75" t="s">
        <v>11302</v>
      </c>
      <c r="N1618" s="75"/>
      <c r="O1618" s="75"/>
    </row>
    <row r="1619" spans="1:15" ht="12" outlineLevel="1" x14ac:dyDescent="0.2">
      <c r="A1619" s="111">
        <v>7518</v>
      </c>
      <c r="B1619" s="111"/>
      <c r="C1619" s="110"/>
      <c r="D1619" s="110"/>
      <c r="E1619" s="110"/>
      <c r="F1619" s="110" t="s">
        <v>2711</v>
      </c>
      <c r="G1619" s="110" t="s">
        <v>13048</v>
      </c>
      <c r="H1619" s="110" t="str">
        <f>UPPER(Table3[[#This Row],[Full Name (NEW)]])</f>
        <v>SUN CITY STREET LIGHTING IMPROVEMENT DISTRICT NO. 34</v>
      </c>
      <c r="I1619" s="110" t="s">
        <v>13313</v>
      </c>
      <c r="J1619" s="118">
        <v>7518</v>
      </c>
      <c r="K1619" s="75" t="s">
        <v>10892</v>
      </c>
      <c r="L1619" s="75" t="s">
        <v>12767</v>
      </c>
      <c r="M1619" s="75" t="s">
        <v>11302</v>
      </c>
      <c r="N1619" s="75"/>
      <c r="O1619" s="75"/>
    </row>
    <row r="1620" spans="1:15" ht="12" outlineLevel="1" x14ac:dyDescent="0.2">
      <c r="A1620" s="111">
        <v>7519</v>
      </c>
      <c r="B1620" s="111"/>
      <c r="C1620" s="110"/>
      <c r="D1620" s="110"/>
      <c r="E1620" s="110"/>
      <c r="F1620" s="110" t="s">
        <v>2714</v>
      </c>
      <c r="G1620" s="110" t="s">
        <v>13049</v>
      </c>
      <c r="H1620" s="110" t="str">
        <f>UPPER(Table3[[#This Row],[Full Name (NEW)]])</f>
        <v>SUN CITY STREET LIGHTING IMPROVEMENT DISTRICT NO. 34A</v>
      </c>
      <c r="I1620" s="110" t="s">
        <v>13314</v>
      </c>
      <c r="J1620" s="118">
        <v>7519</v>
      </c>
      <c r="K1620" s="75" t="s">
        <v>10892</v>
      </c>
      <c r="L1620" s="75" t="s">
        <v>12768</v>
      </c>
      <c r="M1620" s="75" t="s">
        <v>11302</v>
      </c>
      <c r="N1620" s="75"/>
      <c r="O1620" s="75"/>
    </row>
    <row r="1621" spans="1:15" ht="12" outlineLevel="1" x14ac:dyDescent="0.2">
      <c r="A1621" s="111">
        <v>7520</v>
      </c>
      <c r="B1621" s="111"/>
      <c r="C1621" s="110"/>
      <c r="D1621" s="110"/>
      <c r="E1621" s="110"/>
      <c r="F1621" s="110" t="s">
        <v>2658</v>
      </c>
      <c r="G1621" s="110" t="s">
        <v>13050</v>
      </c>
      <c r="H1621" s="110" t="str">
        <f>UPPER(Table3[[#This Row],[Full Name (NEW)]])</f>
        <v>SUN CITY STREET LIGHTING IMPROVEMENT DISTRICT NO. 35</v>
      </c>
      <c r="I1621" s="110" t="s">
        <v>13315</v>
      </c>
      <c r="J1621" s="118">
        <v>7520</v>
      </c>
      <c r="K1621" s="75" t="s">
        <v>10892</v>
      </c>
      <c r="L1621" s="75" t="s">
        <v>12769</v>
      </c>
      <c r="M1621" s="75" t="s">
        <v>11302</v>
      </c>
      <c r="N1621" s="75"/>
      <c r="O1621" s="75"/>
    </row>
    <row r="1622" spans="1:15" ht="12" outlineLevel="1" x14ac:dyDescent="0.2">
      <c r="A1622" s="111">
        <v>7521</v>
      </c>
      <c r="B1622" s="111"/>
      <c r="C1622" s="110"/>
      <c r="D1622" s="110"/>
      <c r="E1622" s="110"/>
      <c r="F1622" s="110" t="s">
        <v>2717</v>
      </c>
      <c r="G1622" s="110" t="s">
        <v>13051</v>
      </c>
      <c r="H1622" s="110" t="str">
        <f>UPPER(Table3[[#This Row],[Full Name (NEW)]])</f>
        <v>SUN CITY STREET LIGHTING IMPROVEMENT DISTRICT NO. 35A</v>
      </c>
      <c r="I1622" s="110" t="s">
        <v>13316</v>
      </c>
      <c r="J1622" s="118">
        <v>7521</v>
      </c>
      <c r="K1622" s="75" t="s">
        <v>10892</v>
      </c>
      <c r="L1622" s="75" t="s">
        <v>12770</v>
      </c>
      <c r="M1622" s="75" t="s">
        <v>11302</v>
      </c>
      <c r="N1622" s="75"/>
      <c r="O1622" s="75"/>
    </row>
    <row r="1623" spans="1:15" ht="12" outlineLevel="1" x14ac:dyDescent="0.2">
      <c r="A1623" s="111">
        <v>7522</v>
      </c>
      <c r="B1623" s="111"/>
      <c r="C1623" s="110"/>
      <c r="D1623" s="110"/>
      <c r="E1623" s="110"/>
      <c r="F1623" s="110" t="s">
        <v>2867</v>
      </c>
      <c r="G1623" s="110" t="s">
        <v>13052</v>
      </c>
      <c r="H1623" s="110" t="str">
        <f>UPPER(Table3[[#This Row],[Full Name (NEW)]])</f>
        <v>SUN CITY STREET LIGHTING IMPROVEMENT DISTRICT NO. 37</v>
      </c>
      <c r="I1623" s="110" t="s">
        <v>13317</v>
      </c>
      <c r="J1623" s="118">
        <v>7522</v>
      </c>
      <c r="K1623" s="75" t="s">
        <v>10892</v>
      </c>
      <c r="L1623" s="75" t="s">
        <v>12771</v>
      </c>
      <c r="M1623" s="75" t="s">
        <v>11302</v>
      </c>
      <c r="N1623" s="75"/>
      <c r="O1623" s="75"/>
    </row>
    <row r="1624" spans="1:15" ht="12" outlineLevel="1" x14ac:dyDescent="0.2">
      <c r="A1624" s="111">
        <v>7523</v>
      </c>
      <c r="B1624" s="111"/>
      <c r="C1624" s="110"/>
      <c r="D1624" s="110"/>
      <c r="E1624" s="110"/>
      <c r="F1624" s="110" t="s">
        <v>2501</v>
      </c>
      <c r="G1624" s="110" t="s">
        <v>13053</v>
      </c>
      <c r="H1624" s="110" t="str">
        <f>UPPER(Table3[[#This Row],[Full Name (NEW)]])</f>
        <v>SUN CITY STREET LIGHTING IMPROVEMENT DISTRICT NO. 38</v>
      </c>
      <c r="I1624" s="110" t="s">
        <v>13318</v>
      </c>
      <c r="J1624" s="118">
        <v>7523</v>
      </c>
      <c r="K1624" s="75" t="s">
        <v>10892</v>
      </c>
      <c r="L1624" s="75" t="s">
        <v>12772</v>
      </c>
      <c r="M1624" s="75" t="s">
        <v>11302</v>
      </c>
      <c r="N1624" s="75"/>
      <c r="O1624" s="75"/>
    </row>
    <row r="1625" spans="1:15" ht="12" outlineLevel="1" x14ac:dyDescent="0.2">
      <c r="A1625" s="111">
        <v>7524</v>
      </c>
      <c r="B1625" s="111"/>
      <c r="C1625" s="110"/>
      <c r="D1625" s="110"/>
      <c r="E1625" s="110"/>
      <c r="F1625" s="110" t="s">
        <v>2517</v>
      </c>
      <c r="G1625" s="113" t="s">
        <v>13054</v>
      </c>
      <c r="H1625" s="113" t="str">
        <f>UPPER(Table3[[#This Row],[Full Name (NEW)]])</f>
        <v>SUN CITY STREET LIGHTING IMPROVEMENT DISTRICT NO. 38A</v>
      </c>
      <c r="I1625" s="113" t="s">
        <v>13319</v>
      </c>
      <c r="J1625" s="118">
        <v>7524</v>
      </c>
      <c r="K1625" s="75" t="s">
        <v>10892</v>
      </c>
      <c r="L1625" s="75" t="s">
        <v>12773</v>
      </c>
      <c r="M1625" s="75" t="s">
        <v>11302</v>
      </c>
      <c r="N1625" s="75"/>
      <c r="O1625" s="75"/>
    </row>
    <row r="1626" spans="1:15" ht="12" outlineLevel="1" x14ac:dyDescent="0.2">
      <c r="A1626" s="111">
        <v>7525</v>
      </c>
      <c r="B1626" s="111"/>
      <c r="C1626" s="110"/>
      <c r="D1626" s="110"/>
      <c r="E1626" s="110"/>
      <c r="F1626" s="110" t="s">
        <v>3257</v>
      </c>
      <c r="G1626" s="110" t="s">
        <v>13055</v>
      </c>
      <c r="H1626" s="110" t="str">
        <f>UPPER(Table3[[#This Row],[Full Name (NEW)]])</f>
        <v>SUN CITY STREET LIGHTING IMPROVEMENT DISTRICT NO. 38B</v>
      </c>
      <c r="I1626" s="110" t="s">
        <v>13320</v>
      </c>
      <c r="J1626" s="118">
        <v>7525</v>
      </c>
      <c r="K1626" s="75" t="s">
        <v>10892</v>
      </c>
      <c r="L1626" s="75" t="s">
        <v>12774</v>
      </c>
      <c r="M1626" s="75" t="s">
        <v>11302</v>
      </c>
      <c r="N1626" s="75"/>
      <c r="O1626" s="75"/>
    </row>
    <row r="1627" spans="1:15" ht="12" outlineLevel="1" x14ac:dyDescent="0.2">
      <c r="A1627" s="111">
        <v>7526</v>
      </c>
      <c r="B1627" s="111"/>
      <c r="C1627" s="110"/>
      <c r="D1627" s="110"/>
      <c r="E1627" s="110"/>
      <c r="F1627" s="110" t="s">
        <v>2849</v>
      </c>
      <c r="G1627" s="110" t="s">
        <v>13056</v>
      </c>
      <c r="H1627" s="110" t="str">
        <f>UPPER(Table3[[#This Row],[Full Name (NEW)]])</f>
        <v>SUN CITY STREET LIGHTING IMPROVEMENT DISTRICT NO. 39</v>
      </c>
      <c r="I1627" s="110" t="s">
        <v>13321</v>
      </c>
      <c r="J1627" s="118">
        <v>7526</v>
      </c>
      <c r="K1627" s="75" t="s">
        <v>10892</v>
      </c>
      <c r="L1627" s="75" t="s">
        <v>12775</v>
      </c>
      <c r="M1627" s="75" t="s">
        <v>11302</v>
      </c>
      <c r="N1627" s="75"/>
      <c r="O1627" s="75"/>
    </row>
    <row r="1628" spans="1:15" ht="12" outlineLevel="1" x14ac:dyDescent="0.2">
      <c r="A1628" s="111">
        <v>7527</v>
      </c>
      <c r="B1628" s="111"/>
      <c r="C1628" s="110"/>
      <c r="D1628" s="110"/>
      <c r="E1628" s="110"/>
      <c r="F1628" s="110" t="s">
        <v>2852</v>
      </c>
      <c r="G1628" s="110" t="s">
        <v>13057</v>
      </c>
      <c r="H1628" s="110" t="str">
        <f>UPPER(Table3[[#This Row],[Full Name (NEW)]])</f>
        <v>SUN CITY STREET LIGHTING IMPROVEMENT DISTRICT NO. 40</v>
      </c>
      <c r="I1628" s="110" t="s">
        <v>13322</v>
      </c>
      <c r="J1628" s="118">
        <v>7527</v>
      </c>
      <c r="K1628" s="75" t="s">
        <v>10892</v>
      </c>
      <c r="L1628" s="75" t="s">
        <v>12776</v>
      </c>
      <c r="M1628" s="75" t="s">
        <v>11302</v>
      </c>
      <c r="N1628" s="75"/>
      <c r="O1628" s="75"/>
    </row>
    <row r="1629" spans="1:15" ht="12" outlineLevel="1" x14ac:dyDescent="0.2">
      <c r="A1629" s="111">
        <v>7528</v>
      </c>
      <c r="B1629" s="111"/>
      <c r="C1629" s="110"/>
      <c r="D1629" s="110"/>
      <c r="E1629" s="110"/>
      <c r="F1629" s="110" t="s">
        <v>2580</v>
      </c>
      <c r="G1629" s="110" t="s">
        <v>13058</v>
      </c>
      <c r="H1629" s="110" t="str">
        <f>UPPER(Table3[[#This Row],[Full Name (NEW)]])</f>
        <v>SUN CITY STREET LIGHTING IMPROVEMENT DISTRICT NO. 41</v>
      </c>
      <c r="I1629" s="110" t="s">
        <v>13323</v>
      </c>
      <c r="J1629" s="118">
        <v>7528</v>
      </c>
      <c r="K1629" s="75" t="s">
        <v>10892</v>
      </c>
      <c r="L1629" s="75" t="s">
        <v>12777</v>
      </c>
      <c r="M1629" s="75" t="s">
        <v>11302</v>
      </c>
      <c r="N1629" s="75"/>
      <c r="O1629" s="75"/>
    </row>
    <row r="1630" spans="1:15" ht="12" outlineLevel="1" x14ac:dyDescent="0.2">
      <c r="A1630" s="111">
        <v>7529</v>
      </c>
      <c r="B1630" s="111"/>
      <c r="C1630" s="110"/>
      <c r="D1630" s="110"/>
      <c r="E1630" s="110"/>
      <c r="F1630" s="110" t="s">
        <v>2870</v>
      </c>
      <c r="G1630" s="110" t="s">
        <v>13059</v>
      </c>
      <c r="H1630" s="110" t="str">
        <f>UPPER(Table3[[#This Row],[Full Name (NEW)]])</f>
        <v>SUN CITY STREET LIGHTING IMPROVEMENT DISTRICT NO. 42</v>
      </c>
      <c r="I1630" s="110" t="s">
        <v>13324</v>
      </c>
      <c r="J1630" s="118">
        <v>7529</v>
      </c>
      <c r="K1630" s="75" t="s">
        <v>10892</v>
      </c>
      <c r="L1630" s="75" t="s">
        <v>12778</v>
      </c>
      <c r="M1630" s="75" t="s">
        <v>11302</v>
      </c>
      <c r="N1630" s="75"/>
      <c r="O1630" s="75"/>
    </row>
    <row r="1631" spans="1:15" ht="12" outlineLevel="1" x14ac:dyDescent="0.2">
      <c r="A1631" s="111">
        <v>7530</v>
      </c>
      <c r="B1631" s="111"/>
      <c r="C1631" s="110"/>
      <c r="D1631" s="110"/>
      <c r="E1631" s="110"/>
      <c r="F1631" s="110" t="s">
        <v>2873</v>
      </c>
      <c r="G1631" s="110" t="s">
        <v>13060</v>
      </c>
      <c r="H1631" s="110" t="str">
        <f>UPPER(Table3[[#This Row],[Full Name (NEW)]])</f>
        <v>SUN CITY STREET LIGHTING IMPROVEMENT DISTRICT NO. 43</v>
      </c>
      <c r="I1631" s="110" t="s">
        <v>13325</v>
      </c>
      <c r="J1631" s="118">
        <v>7530</v>
      </c>
      <c r="K1631" s="75" t="s">
        <v>10892</v>
      </c>
      <c r="L1631" s="75" t="s">
        <v>12779</v>
      </c>
      <c r="M1631" s="75" t="s">
        <v>11302</v>
      </c>
      <c r="N1631" s="75"/>
      <c r="O1631" s="75"/>
    </row>
    <row r="1632" spans="1:15" ht="12" outlineLevel="1" x14ac:dyDescent="0.2">
      <c r="A1632" s="111">
        <v>7531</v>
      </c>
      <c r="B1632" s="111"/>
      <c r="C1632" s="110"/>
      <c r="D1632" s="110"/>
      <c r="E1632" s="110"/>
      <c r="F1632" s="110" t="s">
        <v>2424</v>
      </c>
      <c r="G1632" s="110" t="s">
        <v>13061</v>
      </c>
      <c r="H1632" s="110" t="str">
        <f>UPPER(Table3[[#This Row],[Full Name (NEW)]])</f>
        <v>SUN CITY STREET LIGHTING IMPROVEMENT DISTRICT NO. 44</v>
      </c>
      <c r="I1632" s="110" t="s">
        <v>13326</v>
      </c>
      <c r="J1632" s="118">
        <v>7531</v>
      </c>
      <c r="K1632" s="75" t="s">
        <v>10892</v>
      </c>
      <c r="L1632" s="75" t="s">
        <v>12780</v>
      </c>
      <c r="M1632" s="75" t="s">
        <v>11302</v>
      </c>
      <c r="N1632" s="75"/>
      <c r="O1632" s="75"/>
    </row>
    <row r="1633" spans="1:15" ht="12" outlineLevel="1" x14ac:dyDescent="0.2">
      <c r="A1633" s="111">
        <v>7532</v>
      </c>
      <c r="B1633" s="111"/>
      <c r="C1633" s="110"/>
      <c r="D1633" s="110"/>
      <c r="E1633" s="110"/>
      <c r="F1633" s="110" t="s">
        <v>2456</v>
      </c>
      <c r="G1633" s="110" t="s">
        <v>13062</v>
      </c>
      <c r="H1633" s="110" t="str">
        <f>UPPER(Table3[[#This Row],[Full Name (NEW)]])</f>
        <v>SUN CITY STREET LIGHTING IMPROVEMENT DISTRICT NO. 45</v>
      </c>
      <c r="I1633" s="110" t="s">
        <v>13327</v>
      </c>
      <c r="J1633" s="118">
        <v>7532</v>
      </c>
      <c r="K1633" s="75" t="s">
        <v>10892</v>
      </c>
      <c r="L1633" s="75" t="s">
        <v>12781</v>
      </c>
      <c r="M1633" s="75" t="s">
        <v>11302</v>
      </c>
      <c r="N1633" s="75"/>
      <c r="O1633" s="75"/>
    </row>
    <row r="1634" spans="1:15" ht="12" outlineLevel="1" x14ac:dyDescent="0.2">
      <c r="A1634" s="111">
        <v>7533</v>
      </c>
      <c r="B1634" s="111"/>
      <c r="C1634" s="110"/>
      <c r="D1634" s="110"/>
      <c r="E1634" s="110"/>
      <c r="F1634" s="110" t="s">
        <v>2459</v>
      </c>
      <c r="G1634" s="110" t="s">
        <v>13063</v>
      </c>
      <c r="H1634" s="110" t="str">
        <f>UPPER(Table3[[#This Row],[Full Name (NEW)]])</f>
        <v>SUN CITY STREET LIGHTING IMPROVEMENT DISTRICT NO. 46</v>
      </c>
      <c r="I1634" s="110" t="s">
        <v>13328</v>
      </c>
      <c r="J1634" s="118">
        <v>7533</v>
      </c>
      <c r="K1634" s="75" t="s">
        <v>10892</v>
      </c>
      <c r="L1634" s="75" t="s">
        <v>12782</v>
      </c>
      <c r="M1634" s="75" t="s">
        <v>11302</v>
      </c>
      <c r="N1634" s="75"/>
      <c r="O1634" s="75"/>
    </row>
    <row r="1635" spans="1:15" ht="12" outlineLevel="1" x14ac:dyDescent="0.2">
      <c r="A1635" s="111">
        <v>7534</v>
      </c>
      <c r="B1635" s="111"/>
      <c r="C1635" s="110"/>
      <c r="D1635" s="110"/>
      <c r="E1635" s="110"/>
      <c r="F1635" s="110" t="s">
        <v>2498</v>
      </c>
      <c r="G1635" s="110" t="s">
        <v>13064</v>
      </c>
      <c r="H1635" s="110" t="str">
        <f>UPPER(Table3[[#This Row],[Full Name (NEW)]])</f>
        <v>SUN CITY STREET LIGHTING IMPROVEMENT DISTRICT NO. 47</v>
      </c>
      <c r="I1635" s="110" t="s">
        <v>13329</v>
      </c>
      <c r="J1635" s="118">
        <v>7534</v>
      </c>
      <c r="K1635" s="75" t="s">
        <v>10892</v>
      </c>
      <c r="L1635" s="75" t="s">
        <v>12783</v>
      </c>
      <c r="M1635" s="75" t="s">
        <v>11302</v>
      </c>
      <c r="N1635" s="75"/>
      <c r="O1635" s="75"/>
    </row>
    <row r="1636" spans="1:15" ht="12" outlineLevel="1" x14ac:dyDescent="0.2">
      <c r="A1636" s="111">
        <v>7535</v>
      </c>
      <c r="B1636" s="111"/>
      <c r="C1636" s="110"/>
      <c r="D1636" s="110"/>
      <c r="E1636" s="110"/>
      <c r="F1636" s="110" t="s">
        <v>2532</v>
      </c>
      <c r="G1636" s="110" t="s">
        <v>13065</v>
      </c>
      <c r="H1636" s="110" t="str">
        <f>UPPER(Table3[[#This Row],[Full Name (NEW)]])</f>
        <v>SUN CITY STREET LIGHTING IMPROVEMENT DISTRICT NO. 48</v>
      </c>
      <c r="I1636" s="110" t="s">
        <v>13330</v>
      </c>
      <c r="J1636" s="118">
        <v>7535</v>
      </c>
      <c r="K1636" s="75" t="s">
        <v>10892</v>
      </c>
      <c r="L1636" s="75" t="s">
        <v>12784</v>
      </c>
      <c r="M1636" s="75" t="s">
        <v>11302</v>
      </c>
      <c r="N1636" s="75"/>
      <c r="O1636" s="75"/>
    </row>
    <row r="1637" spans="1:15" ht="12" outlineLevel="1" x14ac:dyDescent="0.2">
      <c r="A1637" s="111">
        <v>7536</v>
      </c>
      <c r="B1637" s="111"/>
      <c r="C1637" s="110"/>
      <c r="D1637" s="110"/>
      <c r="E1637" s="110"/>
      <c r="F1637" s="110" t="s">
        <v>2510</v>
      </c>
      <c r="G1637" s="110" t="s">
        <v>13066</v>
      </c>
      <c r="H1637" s="110" t="str">
        <f>UPPER(Table3[[#This Row],[Full Name (NEW)]])</f>
        <v>SUN CITY STREET LIGHTING IMPROVEMENT DISTRICT NO. 49</v>
      </c>
      <c r="I1637" s="110" t="s">
        <v>13331</v>
      </c>
      <c r="J1637" s="118">
        <v>7536</v>
      </c>
      <c r="K1637" s="75" t="s">
        <v>10892</v>
      </c>
      <c r="L1637" s="75" t="s">
        <v>12785</v>
      </c>
      <c r="M1637" s="75" t="s">
        <v>11302</v>
      </c>
      <c r="N1637" s="75"/>
      <c r="O1637" s="75"/>
    </row>
    <row r="1638" spans="1:15" ht="12" outlineLevel="1" x14ac:dyDescent="0.2">
      <c r="A1638" s="111">
        <v>7537</v>
      </c>
      <c r="B1638" s="111"/>
      <c r="C1638" s="110"/>
      <c r="D1638" s="110"/>
      <c r="E1638" s="110"/>
      <c r="F1638" s="110" t="s">
        <v>2553</v>
      </c>
      <c r="G1638" s="110" t="s">
        <v>13067</v>
      </c>
      <c r="H1638" s="110" t="str">
        <f>UPPER(Table3[[#This Row],[Full Name (NEW)]])</f>
        <v>SUN CITY STREET LIGHTING IMPROVEMENT DISTRICT NO. 50</v>
      </c>
      <c r="I1638" s="110" t="s">
        <v>13332</v>
      </c>
      <c r="J1638" s="118">
        <v>7537</v>
      </c>
      <c r="K1638" s="75" t="s">
        <v>10892</v>
      </c>
      <c r="L1638" s="75" t="s">
        <v>12786</v>
      </c>
      <c r="M1638" s="75" t="s">
        <v>11302</v>
      </c>
      <c r="N1638" s="75"/>
      <c r="O1638" s="75"/>
    </row>
    <row r="1639" spans="1:15" ht="12" outlineLevel="1" x14ac:dyDescent="0.2">
      <c r="A1639" s="111">
        <v>7538</v>
      </c>
      <c r="B1639" s="111"/>
      <c r="C1639" s="110"/>
      <c r="D1639" s="110"/>
      <c r="E1639" s="110"/>
      <c r="F1639" s="110" t="s">
        <v>2381</v>
      </c>
      <c r="G1639" s="110" t="s">
        <v>13068</v>
      </c>
      <c r="H1639" s="110" t="str">
        <f>UPPER(Table3[[#This Row],[Full Name (NEW)]])</f>
        <v>SUN CITY STREET LIGHTING IMPROVEMENT DISTRICT NO. 50A</v>
      </c>
      <c r="I1639" s="110" t="s">
        <v>13333</v>
      </c>
      <c r="J1639" s="118">
        <v>7538</v>
      </c>
      <c r="K1639" s="75" t="s">
        <v>10892</v>
      </c>
      <c r="L1639" s="75" t="s">
        <v>12787</v>
      </c>
      <c r="M1639" s="75" t="s">
        <v>11302</v>
      </c>
      <c r="N1639" s="75"/>
      <c r="O1639" s="75"/>
    </row>
    <row r="1640" spans="1:15" ht="12" outlineLevel="1" x14ac:dyDescent="0.2">
      <c r="A1640" s="111">
        <v>7539</v>
      </c>
      <c r="B1640" s="111"/>
      <c r="C1640" s="110"/>
      <c r="D1640" s="110"/>
      <c r="E1640" s="110"/>
      <c r="F1640" s="110" t="s">
        <v>2547</v>
      </c>
      <c r="G1640" s="110" t="s">
        <v>13069</v>
      </c>
      <c r="H1640" s="110" t="str">
        <f>UPPER(Table3[[#This Row],[Full Name (NEW)]])</f>
        <v>SUN CITY STREET LIGHTING IMPROVEMENT DISTRICT NO. 51</v>
      </c>
      <c r="I1640" s="110" t="s">
        <v>13334</v>
      </c>
      <c r="J1640" s="118">
        <v>7539</v>
      </c>
      <c r="K1640" s="75" t="s">
        <v>10892</v>
      </c>
      <c r="L1640" s="75" t="s">
        <v>12788</v>
      </c>
      <c r="M1640" s="75" t="s">
        <v>11302</v>
      </c>
      <c r="N1640" s="75"/>
      <c r="O1640" s="75"/>
    </row>
    <row r="1641" spans="1:15" ht="12" outlineLevel="1" x14ac:dyDescent="0.2">
      <c r="A1641" s="111">
        <v>7540</v>
      </c>
      <c r="B1641" s="111"/>
      <c r="C1641" s="110"/>
      <c r="D1641" s="110"/>
      <c r="E1641" s="110"/>
      <c r="F1641" s="110" t="s">
        <v>2550</v>
      </c>
      <c r="G1641" s="110" t="s">
        <v>13070</v>
      </c>
      <c r="H1641" s="110" t="str">
        <f>UPPER(Table3[[#This Row],[Full Name (NEW)]])</f>
        <v>SUN CITY STREET LIGHTING IMPROVEMENT DISTRICT NO. 52</v>
      </c>
      <c r="I1641" s="110" t="s">
        <v>13335</v>
      </c>
      <c r="J1641" s="118">
        <v>7540</v>
      </c>
      <c r="K1641" s="75" t="s">
        <v>10892</v>
      </c>
      <c r="L1641" s="75" t="s">
        <v>12789</v>
      </c>
      <c r="M1641" s="75" t="s">
        <v>11302</v>
      </c>
      <c r="N1641" s="75"/>
      <c r="O1641" s="75"/>
    </row>
    <row r="1642" spans="1:15" ht="12" outlineLevel="1" x14ac:dyDescent="0.2">
      <c r="A1642" s="111">
        <v>7541</v>
      </c>
      <c r="B1642" s="111"/>
      <c r="C1642" s="110"/>
      <c r="D1642" s="110"/>
      <c r="E1642" s="110"/>
      <c r="F1642" s="110" t="s">
        <v>2583</v>
      </c>
      <c r="G1642" s="110" t="s">
        <v>13071</v>
      </c>
      <c r="H1642" s="110" t="str">
        <f>UPPER(Table3[[#This Row],[Full Name (NEW)]])</f>
        <v>SUN CITY STREET LIGHTING IMPROVEMENT DISTRICT NO. 53</v>
      </c>
      <c r="I1642" s="110" t="s">
        <v>13336</v>
      </c>
      <c r="J1642" s="118">
        <v>7541</v>
      </c>
      <c r="K1642" s="75" t="s">
        <v>10892</v>
      </c>
      <c r="L1642" s="75" t="s">
        <v>12790</v>
      </c>
      <c r="M1642" s="75" t="s">
        <v>11302</v>
      </c>
      <c r="N1642" s="75"/>
      <c r="O1642" s="75"/>
    </row>
    <row r="1643" spans="1:15" ht="12" outlineLevel="1" x14ac:dyDescent="0.2">
      <c r="A1643" s="111">
        <v>7542</v>
      </c>
      <c r="B1643" s="111"/>
      <c r="C1643" s="110"/>
      <c r="D1643" s="110"/>
      <c r="E1643" s="110"/>
      <c r="F1643" s="110" t="s">
        <v>2586</v>
      </c>
      <c r="G1643" s="110" t="s">
        <v>13072</v>
      </c>
      <c r="H1643" s="110" t="str">
        <f>UPPER(Table3[[#This Row],[Full Name (NEW)]])</f>
        <v>SUN CITY STREET LIGHTING IMPROVEMENT DISTRICT NO. 54</v>
      </c>
      <c r="I1643" s="110" t="s">
        <v>13337</v>
      </c>
      <c r="J1643" s="118">
        <v>7542</v>
      </c>
      <c r="K1643" s="75" t="s">
        <v>10892</v>
      </c>
      <c r="L1643" s="75" t="s">
        <v>12791</v>
      </c>
      <c r="M1643" s="75" t="s">
        <v>11302</v>
      </c>
      <c r="N1643" s="75"/>
      <c r="O1643" s="75"/>
    </row>
    <row r="1644" spans="1:15" ht="12" outlineLevel="1" x14ac:dyDescent="0.2">
      <c r="A1644" s="111">
        <v>7543</v>
      </c>
      <c r="B1644" s="111"/>
      <c r="C1644" s="110"/>
      <c r="D1644" s="110"/>
      <c r="E1644" s="110"/>
      <c r="F1644" s="110" t="s">
        <v>2589</v>
      </c>
      <c r="G1644" s="110" t="s">
        <v>13073</v>
      </c>
      <c r="H1644" s="110" t="str">
        <f>UPPER(Table3[[#This Row],[Full Name (NEW)]])</f>
        <v>SUN CITY STREET LIGHTING IMPROVEMENT DISTRICT NO. 55</v>
      </c>
      <c r="I1644" s="110" t="s">
        <v>13338</v>
      </c>
      <c r="J1644" s="118">
        <v>7543</v>
      </c>
      <c r="K1644" s="75" t="s">
        <v>10892</v>
      </c>
      <c r="L1644" s="75" t="s">
        <v>12792</v>
      </c>
      <c r="M1644" s="75" t="s">
        <v>11302</v>
      </c>
      <c r="N1644" s="75"/>
      <c r="O1644" s="75"/>
    </row>
    <row r="1645" spans="1:15" ht="12" outlineLevel="1" x14ac:dyDescent="0.2">
      <c r="A1645" s="111">
        <v>7544</v>
      </c>
      <c r="B1645" s="111"/>
      <c r="C1645" s="110"/>
      <c r="D1645" s="110"/>
      <c r="E1645" s="110"/>
      <c r="F1645" s="110" t="s">
        <v>2595</v>
      </c>
      <c r="G1645" s="110" t="s">
        <v>13074</v>
      </c>
      <c r="H1645" s="110" t="str">
        <f>UPPER(Table3[[#This Row],[Full Name (NEW)]])</f>
        <v>SUN CITY STREET LIGHTING IMPROVEMENT DISTRICT NO. 56</v>
      </c>
      <c r="I1645" s="110" t="s">
        <v>13339</v>
      </c>
      <c r="J1645" s="118">
        <v>7544</v>
      </c>
      <c r="K1645" s="75" t="s">
        <v>10892</v>
      </c>
      <c r="L1645" s="75" t="s">
        <v>12793</v>
      </c>
      <c r="M1645" s="75" t="s">
        <v>11302</v>
      </c>
      <c r="N1645" s="75"/>
      <c r="O1645" s="75"/>
    </row>
    <row r="1646" spans="1:15" ht="12" outlineLevel="1" x14ac:dyDescent="0.2">
      <c r="A1646" s="111">
        <v>7545</v>
      </c>
      <c r="B1646" s="111"/>
      <c r="C1646" s="110"/>
      <c r="D1646" s="110"/>
      <c r="E1646" s="110"/>
      <c r="F1646" s="110" t="s">
        <v>2303</v>
      </c>
      <c r="G1646" s="110" t="s">
        <v>13075</v>
      </c>
      <c r="H1646" s="110" t="str">
        <f>UPPER(Table3[[#This Row],[Full Name (NEW)]])</f>
        <v>SUN CITY STREET LIGHTING IMPROVEMENT DISTRICT NO. 57</v>
      </c>
      <c r="I1646" s="110" t="s">
        <v>13340</v>
      </c>
      <c r="J1646" s="118">
        <v>7545</v>
      </c>
      <c r="K1646" s="75" t="s">
        <v>10892</v>
      </c>
      <c r="L1646" s="75" t="s">
        <v>12794</v>
      </c>
      <c r="M1646" s="75" t="s">
        <v>11302</v>
      </c>
      <c r="N1646" s="75"/>
      <c r="O1646" s="75"/>
    </row>
    <row r="1647" spans="1:15" ht="12" outlineLevel="1" x14ac:dyDescent="0.2">
      <c r="A1647" s="111">
        <v>7546</v>
      </c>
      <c r="B1647" s="111"/>
      <c r="C1647" s="110"/>
      <c r="D1647" s="110"/>
      <c r="E1647" s="110"/>
      <c r="F1647" s="110" t="s">
        <v>2401</v>
      </c>
      <c r="G1647" s="110" t="s">
        <v>13076</v>
      </c>
      <c r="H1647" s="110" t="str">
        <f>UPPER(Table3[[#This Row],[Full Name (NEW)]])</f>
        <v>SUN CITY WEST STREET LIGHTING IMPROVEMENT DISTRICT</v>
      </c>
      <c r="I1647" s="110" t="s">
        <v>13419</v>
      </c>
      <c r="J1647" s="118">
        <v>7546</v>
      </c>
      <c r="K1647" s="75" t="s">
        <v>10892</v>
      </c>
      <c r="L1647" s="75" t="s">
        <v>12795</v>
      </c>
      <c r="M1647" s="75" t="s">
        <v>11302</v>
      </c>
      <c r="N1647" s="75"/>
      <c r="O1647" s="75"/>
    </row>
    <row r="1648" spans="1:15" ht="12" outlineLevel="1" x14ac:dyDescent="0.2">
      <c r="A1648" s="111">
        <v>7547</v>
      </c>
      <c r="B1648" s="111"/>
      <c r="C1648" s="110"/>
      <c r="D1648" s="110"/>
      <c r="E1648" s="110"/>
      <c r="F1648" s="110" t="s">
        <v>4914</v>
      </c>
      <c r="G1648" s="110" t="s">
        <v>13077</v>
      </c>
      <c r="H1648" s="110" t="str">
        <f>UPPER(Table3[[#This Row],[Full Name (NEW)]])</f>
        <v>SUN CITY WEST EXPANSION I STREET LIGHTING IMPROVEMENT DISTRICT</v>
      </c>
      <c r="I1648" s="110" t="s">
        <v>13420</v>
      </c>
      <c r="J1648" s="118">
        <v>7547</v>
      </c>
      <c r="K1648" s="75" t="s">
        <v>10892</v>
      </c>
      <c r="L1648" s="75" t="s">
        <v>12796</v>
      </c>
      <c r="M1648" s="75" t="s">
        <v>11302</v>
      </c>
      <c r="N1648" s="75"/>
      <c r="O1648" s="75"/>
    </row>
    <row r="1649" spans="1:15" ht="12" outlineLevel="1" x14ac:dyDescent="0.2">
      <c r="A1649" s="111">
        <v>7548</v>
      </c>
      <c r="B1649" s="111"/>
      <c r="C1649" s="110"/>
      <c r="D1649" s="110"/>
      <c r="E1649" s="110"/>
      <c r="F1649" s="110" t="s">
        <v>3049</v>
      </c>
      <c r="G1649" s="110" t="s">
        <v>13078</v>
      </c>
      <c r="H1649" s="110" t="str">
        <f>UPPER(Table3[[#This Row],[Full Name (NEW)]])</f>
        <v>VELDA ROSE COUNTRY CLUB ADDITION STREET LIGHTING IMPROVEMENT DISTRICT</v>
      </c>
      <c r="I1649" s="110" t="s">
        <v>13421</v>
      </c>
      <c r="J1649" s="118">
        <v>7548</v>
      </c>
      <c r="K1649" s="75" t="s">
        <v>10892</v>
      </c>
      <c r="L1649" s="75" t="s">
        <v>12797</v>
      </c>
      <c r="M1649" s="75" t="s">
        <v>11302</v>
      </c>
      <c r="N1649" s="75"/>
      <c r="O1649" s="75"/>
    </row>
    <row r="1650" spans="1:15" ht="12" outlineLevel="1" x14ac:dyDescent="0.2">
      <c r="A1650" s="111">
        <v>7549</v>
      </c>
      <c r="B1650" s="111"/>
      <c r="C1650" s="110"/>
      <c r="D1650" s="110"/>
      <c r="E1650" s="110"/>
      <c r="F1650" s="110" t="s">
        <v>3016</v>
      </c>
      <c r="G1650" s="110" t="s">
        <v>13079</v>
      </c>
      <c r="H1650" s="110" t="str">
        <f>UPPER(Table3[[#This Row],[Full Name (NEW)]])</f>
        <v>VELDA ROSE ESTATES STREET LIGHTING IMPROVEMENT DISTRICT NO.  1</v>
      </c>
      <c r="I1650" s="110" t="s">
        <v>13341</v>
      </c>
      <c r="J1650" s="118">
        <v>7549</v>
      </c>
      <c r="K1650" s="75" t="s">
        <v>10892</v>
      </c>
      <c r="L1650" s="75" t="s">
        <v>12798</v>
      </c>
      <c r="M1650" s="75" t="s">
        <v>11302</v>
      </c>
      <c r="N1650" s="75"/>
      <c r="O1650" s="75"/>
    </row>
    <row r="1651" spans="1:15" ht="12" outlineLevel="1" x14ac:dyDescent="0.2">
      <c r="A1651" s="111">
        <v>7550</v>
      </c>
      <c r="B1651" s="111"/>
      <c r="C1651" s="110"/>
      <c r="D1651" s="110"/>
      <c r="E1651" s="110"/>
      <c r="F1651" s="110" t="s">
        <v>3025</v>
      </c>
      <c r="G1651" s="110" t="s">
        <v>13080</v>
      </c>
      <c r="H1651" s="110" t="str">
        <f>UPPER(Table3[[#This Row],[Full Name (NEW)]])</f>
        <v>VELDA ROSE ESTATES STREET LIGHTING IMPROVEMENT DISTRICT NO.  2</v>
      </c>
      <c r="I1651" s="110" t="s">
        <v>13342</v>
      </c>
      <c r="J1651" s="118">
        <v>7550</v>
      </c>
      <c r="K1651" s="75" t="s">
        <v>10892</v>
      </c>
      <c r="L1651" s="75" t="s">
        <v>12799</v>
      </c>
      <c r="M1651" s="75" t="s">
        <v>11302</v>
      </c>
      <c r="N1651" s="75"/>
      <c r="O1651" s="75"/>
    </row>
    <row r="1652" spans="1:15" ht="12" outlineLevel="1" x14ac:dyDescent="0.2">
      <c r="A1652" s="111">
        <v>7551</v>
      </c>
      <c r="B1652" s="111"/>
      <c r="C1652" s="110"/>
      <c r="D1652" s="110"/>
      <c r="E1652" s="110"/>
      <c r="F1652" s="110" t="s">
        <v>3028</v>
      </c>
      <c r="G1652" s="110" t="s">
        <v>13081</v>
      </c>
      <c r="H1652" s="110" t="str">
        <f>UPPER(Table3[[#This Row],[Full Name (NEW)]])</f>
        <v>VELDA ROSE ESTATES STREET LIGHTING IMPROVEMENT DISTRICT NO.  3</v>
      </c>
      <c r="I1652" s="110" t="s">
        <v>13343</v>
      </c>
      <c r="J1652" s="118">
        <v>7551</v>
      </c>
      <c r="K1652" s="75" t="s">
        <v>10892</v>
      </c>
      <c r="L1652" s="75" t="s">
        <v>12800</v>
      </c>
      <c r="M1652" s="75" t="s">
        <v>11302</v>
      </c>
      <c r="N1652" s="75"/>
      <c r="O1652" s="75"/>
    </row>
    <row r="1653" spans="1:15" ht="12" outlineLevel="1" x14ac:dyDescent="0.2">
      <c r="A1653" s="111">
        <v>7552</v>
      </c>
      <c r="B1653" s="111"/>
      <c r="C1653" s="110"/>
      <c r="D1653" s="110"/>
      <c r="E1653" s="110"/>
      <c r="F1653" s="110" t="s">
        <v>3070</v>
      </c>
      <c r="G1653" s="110" t="s">
        <v>13082</v>
      </c>
      <c r="H1653" s="110" t="str">
        <f>UPPER(Table3[[#This Row],[Full Name (NEW)]])</f>
        <v>VELDA ROSE ESTATES STREET LIGHTING IMPROVEMENT DISTRICT NO.  4</v>
      </c>
      <c r="I1653" s="110" t="s">
        <v>13344</v>
      </c>
      <c r="J1653" s="118">
        <v>7552</v>
      </c>
      <c r="K1653" s="75" t="s">
        <v>10892</v>
      </c>
      <c r="L1653" s="75" t="s">
        <v>12801</v>
      </c>
      <c r="M1653" s="75" t="s">
        <v>11302</v>
      </c>
      <c r="N1653" s="75"/>
      <c r="O1653" s="75"/>
    </row>
    <row r="1654" spans="1:15" ht="12" outlineLevel="1" x14ac:dyDescent="0.2">
      <c r="A1654" s="111">
        <v>7553</v>
      </c>
      <c r="B1654" s="111"/>
      <c r="C1654" s="110"/>
      <c r="D1654" s="110"/>
      <c r="E1654" s="110"/>
      <c r="F1654" s="110" t="s">
        <v>3159</v>
      </c>
      <c r="G1654" s="110" t="s">
        <v>13083</v>
      </c>
      <c r="H1654" s="110" t="str">
        <f>UPPER(Table3[[#This Row],[Full Name (NEW)]])</f>
        <v xml:space="preserve">VELDA ROSE ESTATES EAST STREET LIGHTING IMPROVEMENT DISTRICT NO. </v>
      </c>
      <c r="I1654" s="110" t="s">
        <v>13345</v>
      </c>
      <c r="J1654" s="118">
        <v>7553</v>
      </c>
      <c r="K1654" s="75" t="s">
        <v>10892</v>
      </c>
      <c r="L1654" s="75" t="s">
        <v>12802</v>
      </c>
      <c r="M1654" s="75" t="s">
        <v>11302</v>
      </c>
      <c r="N1654" s="75"/>
      <c r="O1654" s="75"/>
    </row>
    <row r="1655" spans="1:15" ht="12" outlineLevel="1" x14ac:dyDescent="0.2">
      <c r="A1655" s="111">
        <v>7554</v>
      </c>
      <c r="B1655" s="111"/>
      <c r="C1655" s="110"/>
      <c r="D1655" s="110"/>
      <c r="E1655" s="110"/>
      <c r="F1655" s="110" t="s">
        <v>2729</v>
      </c>
      <c r="G1655" s="110" t="s">
        <v>13084</v>
      </c>
      <c r="H1655" s="110" t="str">
        <f>UPPER(Table3[[#This Row],[Full Name (NEW)]])</f>
        <v>VELDA ROSE ESTATES EAST STREET LIGHTING IMPROVEMENT DISTRICT NO.  2</v>
      </c>
      <c r="I1655" s="110" t="s">
        <v>13346</v>
      </c>
      <c r="J1655" s="118">
        <v>7554</v>
      </c>
      <c r="K1655" s="75" t="s">
        <v>10892</v>
      </c>
      <c r="L1655" s="75" t="s">
        <v>12803</v>
      </c>
      <c r="M1655" s="75" t="s">
        <v>11302</v>
      </c>
      <c r="N1655" s="75"/>
      <c r="O1655" s="75"/>
    </row>
    <row r="1656" spans="1:15" ht="12" outlineLevel="1" x14ac:dyDescent="0.2">
      <c r="A1656" s="111">
        <v>7555</v>
      </c>
      <c r="B1656" s="111"/>
      <c r="C1656" s="110"/>
      <c r="D1656" s="110"/>
      <c r="E1656" s="110"/>
      <c r="F1656" s="110" t="s">
        <v>2667</v>
      </c>
      <c r="G1656" s="110" t="s">
        <v>13085</v>
      </c>
      <c r="H1656" s="110" t="str">
        <f>UPPER(Table3[[#This Row],[Full Name (NEW)]])</f>
        <v>VELDA ROSE ESTATES EAST STREET LIGHTING IMPROVEMENT DISTRICT NO.  3</v>
      </c>
      <c r="I1656" s="110" t="s">
        <v>13347</v>
      </c>
      <c r="J1656" s="118">
        <v>7555</v>
      </c>
      <c r="K1656" s="75" t="s">
        <v>10892</v>
      </c>
      <c r="L1656" s="75" t="s">
        <v>12804</v>
      </c>
      <c r="M1656" s="75" t="s">
        <v>11302</v>
      </c>
      <c r="N1656" s="75"/>
      <c r="O1656" s="75"/>
    </row>
    <row r="1657" spans="1:15" ht="12" outlineLevel="1" x14ac:dyDescent="0.2">
      <c r="A1657" s="111">
        <v>7556</v>
      </c>
      <c r="B1657" s="111"/>
      <c r="C1657" s="110"/>
      <c r="D1657" s="110"/>
      <c r="E1657" s="110"/>
      <c r="F1657" s="110" t="s">
        <v>2670</v>
      </c>
      <c r="G1657" s="110" t="s">
        <v>13086</v>
      </c>
      <c r="H1657" s="110" t="str">
        <f>UPPER(Table3[[#This Row],[Full Name (NEW)]])</f>
        <v>VELDA ROSE ESTATES EAST STREET LIGHTING IMPROVEMENT DISTRICT NO.  4</v>
      </c>
      <c r="I1657" s="110" t="s">
        <v>13348</v>
      </c>
      <c r="J1657" s="118">
        <v>7556</v>
      </c>
      <c r="K1657" s="75" t="s">
        <v>10892</v>
      </c>
      <c r="L1657" s="75" t="s">
        <v>12805</v>
      </c>
      <c r="M1657" s="75" t="s">
        <v>11302</v>
      </c>
      <c r="N1657" s="75"/>
      <c r="O1657" s="75"/>
    </row>
    <row r="1658" spans="1:15" ht="12" outlineLevel="1" x14ac:dyDescent="0.2">
      <c r="A1658" s="111">
        <v>7557</v>
      </c>
      <c r="B1658" s="111"/>
      <c r="C1658" s="110"/>
      <c r="D1658" s="110"/>
      <c r="E1658" s="110"/>
      <c r="F1658" s="110" t="s">
        <v>2520</v>
      </c>
      <c r="G1658" s="110" t="s">
        <v>13087</v>
      </c>
      <c r="H1658" s="110" t="str">
        <f>UPPER(Table3[[#This Row],[Full Name (NEW)]])</f>
        <v>VELDA ROSE ESTATES EAST STREET LIGHTING IMPROVEMENT DISTRICT NO.  5</v>
      </c>
      <c r="I1658" s="110" t="s">
        <v>13349</v>
      </c>
      <c r="J1658" s="118">
        <v>7557</v>
      </c>
      <c r="K1658" s="75" t="s">
        <v>10892</v>
      </c>
      <c r="L1658" s="75" t="s">
        <v>12806</v>
      </c>
      <c r="M1658" s="75" t="s">
        <v>11302</v>
      </c>
      <c r="N1658" s="75"/>
      <c r="O1658" s="75"/>
    </row>
    <row r="1659" spans="1:15" ht="12" outlineLevel="1" x14ac:dyDescent="0.2">
      <c r="A1659" s="111">
        <v>7558</v>
      </c>
      <c r="B1659" s="111"/>
      <c r="C1659" s="110"/>
      <c r="D1659" s="110"/>
      <c r="E1659" s="110"/>
      <c r="F1659" s="110" t="s">
        <v>3091</v>
      </c>
      <c r="G1659" s="110" t="s">
        <v>13088</v>
      </c>
      <c r="H1659" s="110" t="str">
        <f>UPPER(Table3[[#This Row],[Full Name (NEW)]])</f>
        <v>VELDA ROSE GARDENS STREET LIGHTING IMPROVEMENT DISTRICT</v>
      </c>
      <c r="I1659" s="110" t="s">
        <v>13422</v>
      </c>
      <c r="J1659" s="118">
        <v>7558</v>
      </c>
      <c r="K1659" s="75" t="s">
        <v>10892</v>
      </c>
      <c r="L1659" s="75" t="s">
        <v>12807</v>
      </c>
      <c r="M1659" s="75" t="s">
        <v>11302</v>
      </c>
      <c r="N1659" s="75"/>
      <c r="O1659" s="75"/>
    </row>
    <row r="1660" spans="1:15" ht="12" outlineLevel="1" x14ac:dyDescent="0.2">
      <c r="A1660" s="111">
        <v>7559</v>
      </c>
      <c r="B1660" s="111"/>
      <c r="C1660" s="110"/>
      <c r="D1660" s="110"/>
      <c r="E1660" s="110"/>
      <c r="F1660" s="110" t="s">
        <v>2885</v>
      </c>
      <c r="G1660" s="110" t="s">
        <v>13089</v>
      </c>
      <c r="H1660" s="110" t="str">
        <f>UPPER(Table3[[#This Row],[Full Name (NEW)]])</f>
        <v>SCOTTSDALE ESTATES STREET LIGHTING IMPROVEMENT DISTRICT NO.  1</v>
      </c>
      <c r="I1660" s="110" t="s">
        <v>13350</v>
      </c>
      <c r="J1660" s="118">
        <v>7559</v>
      </c>
      <c r="K1660" s="75" t="s">
        <v>10892</v>
      </c>
      <c r="L1660" s="75" t="s">
        <v>12808</v>
      </c>
      <c r="M1660" s="75" t="s">
        <v>11302</v>
      </c>
      <c r="N1660" s="75"/>
      <c r="O1660" s="75"/>
    </row>
    <row r="1661" spans="1:15" ht="12" outlineLevel="1" x14ac:dyDescent="0.2">
      <c r="A1661" s="111">
        <v>7560</v>
      </c>
      <c r="B1661" s="111"/>
      <c r="C1661" s="110"/>
      <c r="D1661" s="110"/>
      <c r="E1661" s="110"/>
      <c r="F1661" s="110" t="s">
        <v>2900</v>
      </c>
      <c r="G1661" s="110" t="s">
        <v>13090</v>
      </c>
      <c r="H1661" s="110" t="str">
        <f>UPPER(Table3[[#This Row],[Full Name (NEW)]])</f>
        <v>SCOTTSDALE ESTATES STREET LIGHTING IMPROVEMENT DISTRICT NO.  2</v>
      </c>
      <c r="I1661" s="110" t="s">
        <v>13351</v>
      </c>
      <c r="J1661" s="118">
        <v>7560</v>
      </c>
      <c r="K1661" s="75" t="s">
        <v>10892</v>
      </c>
      <c r="L1661" s="75" t="s">
        <v>12809</v>
      </c>
      <c r="M1661" s="75" t="s">
        <v>11302</v>
      </c>
      <c r="N1661" s="75"/>
      <c r="O1661" s="75"/>
    </row>
    <row r="1662" spans="1:15" ht="12" outlineLevel="1" x14ac:dyDescent="0.2">
      <c r="A1662" s="111">
        <v>7561</v>
      </c>
      <c r="B1662" s="111"/>
      <c r="C1662" s="110"/>
      <c r="D1662" s="110"/>
      <c r="E1662" s="110"/>
      <c r="F1662" s="110" t="s">
        <v>2909</v>
      </c>
      <c r="G1662" s="110" t="s">
        <v>13091</v>
      </c>
      <c r="H1662" s="110" t="str">
        <f>UPPER(Table3[[#This Row],[Full Name (NEW)]])</f>
        <v>SCOTTSDALE ESTATES STREET LIGHTING IMPROVEMENT DISTRICT NO.  3</v>
      </c>
      <c r="I1662" s="110" t="s">
        <v>13352</v>
      </c>
      <c r="J1662" s="118">
        <v>7561</v>
      </c>
      <c r="K1662" s="75" t="s">
        <v>10892</v>
      </c>
      <c r="L1662" s="75" t="s">
        <v>12810</v>
      </c>
      <c r="M1662" s="75" t="s">
        <v>11302</v>
      </c>
      <c r="N1662" s="75"/>
      <c r="O1662" s="75"/>
    </row>
    <row r="1663" spans="1:15" ht="12" outlineLevel="1" x14ac:dyDescent="0.2">
      <c r="A1663" s="111">
        <v>7562</v>
      </c>
      <c r="B1663" s="111"/>
      <c r="C1663" s="110"/>
      <c r="D1663" s="110"/>
      <c r="E1663" s="110"/>
      <c r="F1663" s="110" t="s">
        <v>2894</v>
      </c>
      <c r="G1663" s="110" t="s">
        <v>13092</v>
      </c>
      <c r="H1663" s="110" t="str">
        <f>UPPER(Table3[[#This Row],[Full Name (NEW)]])</f>
        <v>SCOTTSDALE ESTATES STREET LIGHTING IMPROVEMENT DISTRICT NO.  4</v>
      </c>
      <c r="I1663" s="110" t="s">
        <v>13353</v>
      </c>
      <c r="J1663" s="118">
        <v>7562</v>
      </c>
      <c r="K1663" s="75" t="s">
        <v>10892</v>
      </c>
      <c r="L1663" s="75" t="s">
        <v>12811</v>
      </c>
      <c r="M1663" s="75" t="s">
        <v>11302</v>
      </c>
      <c r="N1663" s="75"/>
      <c r="O1663" s="75"/>
    </row>
    <row r="1664" spans="1:15" ht="12" outlineLevel="1" x14ac:dyDescent="0.2">
      <c r="A1664" s="111">
        <v>7563</v>
      </c>
      <c r="B1664" s="111"/>
      <c r="C1664" s="110"/>
      <c r="D1664" s="110"/>
      <c r="E1664" s="110"/>
      <c r="F1664" s="110" t="s">
        <v>2915</v>
      </c>
      <c r="G1664" s="110" t="s">
        <v>13093</v>
      </c>
      <c r="H1664" s="110" t="str">
        <f>UPPER(Table3[[#This Row],[Full Name (NEW)]])</f>
        <v>SCOTTSDALE ESTATES STREET LIGHTING IMPROVEMENT DISTRICT NO.  5</v>
      </c>
      <c r="I1664" s="110" t="s">
        <v>13354</v>
      </c>
      <c r="J1664" s="118">
        <v>7563</v>
      </c>
      <c r="K1664" s="75" t="s">
        <v>10892</v>
      </c>
      <c r="L1664" s="75" t="s">
        <v>12812</v>
      </c>
      <c r="M1664" s="75" t="s">
        <v>11302</v>
      </c>
      <c r="N1664" s="75"/>
      <c r="O1664" s="75"/>
    </row>
    <row r="1665" spans="1:15" ht="12" outlineLevel="1" x14ac:dyDescent="0.2">
      <c r="A1665" s="111">
        <v>7564</v>
      </c>
      <c r="B1665" s="111"/>
      <c r="C1665" s="110"/>
      <c r="D1665" s="110"/>
      <c r="E1665" s="110"/>
      <c r="F1665" s="110" t="s">
        <v>2942</v>
      </c>
      <c r="G1665" s="110" t="s">
        <v>13094</v>
      </c>
      <c r="H1665" s="110" t="str">
        <f>UPPER(Table3[[#This Row],[Full Name (NEW)]])</f>
        <v>SCOTTSDALE ESTATES STREET LIGHTING IMPROVEMENT DISTRICT NO.  6</v>
      </c>
      <c r="I1665" s="110" t="s">
        <v>13355</v>
      </c>
      <c r="J1665" s="118">
        <v>7564</v>
      </c>
      <c r="K1665" s="75" t="s">
        <v>10892</v>
      </c>
      <c r="L1665" s="75" t="s">
        <v>12813</v>
      </c>
      <c r="M1665" s="75" t="s">
        <v>11302</v>
      </c>
      <c r="N1665" s="75"/>
      <c r="O1665" s="75"/>
    </row>
    <row r="1666" spans="1:15" ht="12" outlineLevel="1" x14ac:dyDescent="0.2">
      <c r="A1666" s="111">
        <v>7565</v>
      </c>
      <c r="B1666" s="111"/>
      <c r="C1666" s="110"/>
      <c r="D1666" s="110"/>
      <c r="E1666" s="110"/>
      <c r="F1666" s="110" t="s">
        <v>2939</v>
      </c>
      <c r="G1666" s="110" t="s">
        <v>13095</v>
      </c>
      <c r="H1666" s="110" t="str">
        <f>UPPER(Table3[[#This Row],[Full Name (NEW)]])</f>
        <v>SCOTTSDALE ESTATES STREET LIGHTING IMPROVEMENT DISTRICT NO.  7</v>
      </c>
      <c r="I1666" s="110" t="s">
        <v>13356</v>
      </c>
      <c r="J1666" s="118">
        <v>7565</v>
      </c>
      <c r="K1666" s="75" t="s">
        <v>10892</v>
      </c>
      <c r="L1666" s="75" t="s">
        <v>12814</v>
      </c>
      <c r="M1666" s="75" t="s">
        <v>11302</v>
      </c>
      <c r="N1666" s="75"/>
      <c r="O1666" s="75"/>
    </row>
    <row r="1667" spans="1:15" ht="12" outlineLevel="1" x14ac:dyDescent="0.2">
      <c r="A1667" s="111">
        <v>7566</v>
      </c>
      <c r="B1667" s="111"/>
      <c r="C1667" s="110"/>
      <c r="D1667" s="110"/>
      <c r="E1667" s="110"/>
      <c r="F1667" s="110" t="s">
        <v>2945</v>
      </c>
      <c r="G1667" s="110" t="s">
        <v>13096</v>
      </c>
      <c r="H1667" s="110" t="str">
        <f>UPPER(Table3[[#This Row],[Full Name (NEW)]])</f>
        <v>SCOTTSDALE ESTATES STREET LIGHTING IMPROVEMENT DISTRICT NO.  8</v>
      </c>
      <c r="I1667" s="110" t="s">
        <v>13357</v>
      </c>
      <c r="J1667" s="118">
        <v>7566</v>
      </c>
      <c r="K1667" s="75" t="s">
        <v>10892</v>
      </c>
      <c r="L1667" s="75" t="s">
        <v>12815</v>
      </c>
      <c r="M1667" s="75" t="s">
        <v>11302</v>
      </c>
      <c r="N1667" s="75"/>
      <c r="O1667" s="75"/>
    </row>
    <row r="1668" spans="1:15" ht="12" outlineLevel="1" x14ac:dyDescent="0.2">
      <c r="A1668" s="111">
        <v>7567</v>
      </c>
      <c r="B1668" s="111"/>
      <c r="C1668" s="110"/>
      <c r="D1668" s="110"/>
      <c r="E1668" s="110"/>
      <c r="F1668" s="110" t="s">
        <v>2948</v>
      </c>
      <c r="G1668" s="110" t="s">
        <v>13097</v>
      </c>
      <c r="H1668" s="110" t="str">
        <f>UPPER(Table3[[#This Row],[Full Name (NEW)]])</f>
        <v>SCOTTSDALE ESTATES STREET LIGHTING IMPROVEMENT DISTRICT NO.  9</v>
      </c>
      <c r="I1668" s="110" t="s">
        <v>13358</v>
      </c>
      <c r="J1668" s="118">
        <v>7567</v>
      </c>
      <c r="K1668" s="75" t="s">
        <v>10892</v>
      </c>
      <c r="L1668" s="75" t="s">
        <v>12816</v>
      </c>
      <c r="M1668" s="75" t="s">
        <v>11302</v>
      </c>
      <c r="N1668" s="75"/>
      <c r="O1668" s="75"/>
    </row>
    <row r="1669" spans="1:15" ht="12" outlineLevel="1" x14ac:dyDescent="0.2">
      <c r="A1669" s="111">
        <v>7568</v>
      </c>
      <c r="B1669" s="111"/>
      <c r="C1669" s="110"/>
      <c r="D1669" s="110"/>
      <c r="E1669" s="110"/>
      <c r="F1669" s="110" t="s">
        <v>2971</v>
      </c>
      <c r="G1669" s="110" t="s">
        <v>13098</v>
      </c>
      <c r="H1669" s="110" t="str">
        <f>UPPER(Table3[[#This Row],[Full Name (NEW)]])</f>
        <v>SCOTTSDALE ESTATES STREET LIGHTING IMPROVEMENT DISTRICT NO.  16</v>
      </c>
      <c r="I1669" s="110" t="s">
        <v>13359</v>
      </c>
      <c r="J1669" s="118">
        <v>7568</v>
      </c>
      <c r="K1669" s="75" t="s">
        <v>10892</v>
      </c>
      <c r="L1669" s="75" t="s">
        <v>12817</v>
      </c>
      <c r="M1669" s="75" t="s">
        <v>11302</v>
      </c>
      <c r="N1669" s="75"/>
      <c r="O1669" s="75"/>
    </row>
    <row r="1670" spans="1:15" ht="12" outlineLevel="1" x14ac:dyDescent="0.2">
      <c r="A1670" s="111">
        <v>7569</v>
      </c>
      <c r="B1670" s="111"/>
      <c r="C1670" s="110"/>
      <c r="D1670" s="110"/>
      <c r="E1670" s="110"/>
      <c r="F1670" s="110" t="s">
        <v>2888</v>
      </c>
      <c r="G1670" s="110" t="s">
        <v>13099</v>
      </c>
      <c r="H1670" s="110" t="str">
        <f>UPPER(Table3[[#This Row],[Full Name (NEW)]])</f>
        <v>SCOTTSDALE HIGHLANDS STREET LIGHTING IMPROVEMENT DISTRICT NO. 1</v>
      </c>
      <c r="I1670" s="110" t="s">
        <v>13360</v>
      </c>
      <c r="J1670" s="118">
        <v>7569</v>
      </c>
      <c r="K1670" s="75" t="s">
        <v>10892</v>
      </c>
      <c r="L1670" s="75" t="s">
        <v>12818</v>
      </c>
      <c r="M1670" s="75" t="s">
        <v>11302</v>
      </c>
      <c r="N1670" s="75"/>
      <c r="O1670" s="75"/>
    </row>
    <row r="1671" spans="1:15" ht="12" outlineLevel="1" x14ac:dyDescent="0.2">
      <c r="A1671" s="111">
        <v>7570</v>
      </c>
      <c r="B1671" s="111"/>
      <c r="C1671" s="110"/>
      <c r="D1671" s="110"/>
      <c r="E1671" s="110"/>
      <c r="F1671" s="110" t="s">
        <v>2897</v>
      </c>
      <c r="G1671" s="110" t="s">
        <v>13100</v>
      </c>
      <c r="H1671" s="110" t="str">
        <f>UPPER(Table3[[#This Row],[Full Name (NEW)]])</f>
        <v>SCOTTSDALE HIGHLANDS STREET LIGHTING IMPROVEMENT DISTRICT NO. 2</v>
      </c>
      <c r="I1671" s="110" t="s">
        <v>13361</v>
      </c>
      <c r="J1671" s="118">
        <v>7570</v>
      </c>
      <c r="K1671" s="75" t="s">
        <v>10892</v>
      </c>
      <c r="L1671" s="75" t="s">
        <v>12819</v>
      </c>
      <c r="M1671" s="75" t="s">
        <v>11302</v>
      </c>
      <c r="N1671" s="75"/>
      <c r="O1671" s="75"/>
    </row>
    <row r="1672" spans="1:15" ht="12" outlineLevel="1" x14ac:dyDescent="0.2">
      <c r="A1672" s="111">
        <v>7571</v>
      </c>
      <c r="B1672" s="111"/>
      <c r="C1672" s="110"/>
      <c r="D1672" s="110"/>
      <c r="E1672" s="110"/>
      <c r="F1672" s="110" t="s">
        <v>2965</v>
      </c>
      <c r="G1672" s="110" t="s">
        <v>13101</v>
      </c>
      <c r="H1672" s="110" t="str">
        <f>UPPER(Table3[[#This Row],[Full Name (NEW)]])</f>
        <v>SCOTTSDALE HIGHLANDS STREET LIGHTING IMPROVEMENT DISTRICT NO. 4</v>
      </c>
      <c r="I1672" s="110" t="s">
        <v>13362</v>
      </c>
      <c r="J1672" s="118">
        <v>7571</v>
      </c>
      <c r="K1672" s="75" t="s">
        <v>10892</v>
      </c>
      <c r="L1672" s="75" t="s">
        <v>12820</v>
      </c>
      <c r="M1672" s="75" t="s">
        <v>11302</v>
      </c>
      <c r="N1672" s="75"/>
      <c r="O1672" s="75"/>
    </row>
    <row r="1673" spans="1:15" ht="12" outlineLevel="1" x14ac:dyDescent="0.2">
      <c r="A1673" s="111">
        <v>7572</v>
      </c>
      <c r="B1673" s="111"/>
      <c r="C1673" s="110"/>
      <c r="D1673" s="110"/>
      <c r="E1673" s="110"/>
      <c r="F1673" s="110" t="s">
        <v>3013</v>
      </c>
      <c r="G1673" s="110" t="s">
        <v>13102</v>
      </c>
      <c r="H1673" s="110" t="str">
        <f>UPPER(Table3[[#This Row],[Full Name (NEW)]])</f>
        <v>SCOTTSDALE HIGHLANDS STREET LIGHTING IMPROVEMENT DISTRICT NO. 5</v>
      </c>
      <c r="I1673" s="110" t="s">
        <v>13363</v>
      </c>
      <c r="J1673" s="118">
        <v>7572</v>
      </c>
      <c r="K1673" s="75" t="s">
        <v>10892</v>
      </c>
      <c r="L1673" s="75" t="s">
        <v>12821</v>
      </c>
      <c r="M1673" s="75" t="s">
        <v>11302</v>
      </c>
      <c r="N1673" s="75"/>
      <c r="O1673" s="75"/>
    </row>
    <row r="1674" spans="1:15" ht="12" outlineLevel="1" x14ac:dyDescent="0.2">
      <c r="A1674" s="111">
        <v>7573</v>
      </c>
      <c r="B1674" s="111"/>
      <c r="C1674" s="110"/>
      <c r="D1674" s="110"/>
      <c r="E1674" s="110"/>
      <c r="F1674" s="110" t="s">
        <v>2924</v>
      </c>
      <c r="G1674" s="110" t="s">
        <v>13103</v>
      </c>
      <c r="H1674" s="110" t="str">
        <f>UPPER(Table3[[#This Row],[Full Name (NEW)]])</f>
        <v>SCOTTSDALE COUNTRY ACRES STREET LIGHTING IMPROVEMENT DISTRICT</v>
      </c>
      <c r="I1674" s="110" t="s">
        <v>13423</v>
      </c>
      <c r="J1674" s="118">
        <v>7573</v>
      </c>
      <c r="K1674" s="75" t="s">
        <v>10892</v>
      </c>
      <c r="L1674" s="75" t="s">
        <v>12822</v>
      </c>
      <c r="M1674" s="75" t="s">
        <v>11302</v>
      </c>
      <c r="N1674" s="75"/>
      <c r="O1674" s="75"/>
    </row>
    <row r="1675" spans="1:15" ht="12" outlineLevel="1" x14ac:dyDescent="0.2">
      <c r="A1675" s="111">
        <v>7574</v>
      </c>
      <c r="B1675" s="111"/>
      <c r="C1675" s="110"/>
      <c r="D1675" s="110"/>
      <c r="E1675" s="110"/>
      <c r="F1675" s="110" t="s">
        <v>2995</v>
      </c>
      <c r="G1675" s="110" t="s">
        <v>13104</v>
      </c>
      <c r="H1675" s="110" t="str">
        <f>UPPER(Table3[[#This Row],[Full Name (NEW)]])</f>
        <v>SCOTTSDALE COUNTRY ACRES STREET LIGHTING IMPROVEMENT DISTRICT 2</v>
      </c>
      <c r="I1675" s="110" t="s">
        <v>13424</v>
      </c>
      <c r="J1675" s="118">
        <v>7574</v>
      </c>
      <c r="K1675" s="75" t="s">
        <v>10892</v>
      </c>
      <c r="L1675" s="75" t="s">
        <v>12823</v>
      </c>
      <c r="M1675" s="75" t="s">
        <v>11302</v>
      </c>
      <c r="N1675" s="75"/>
      <c r="O1675" s="75"/>
    </row>
    <row r="1676" spans="1:15" ht="12" outlineLevel="1" x14ac:dyDescent="0.2">
      <c r="A1676" s="111">
        <v>7575</v>
      </c>
      <c r="B1676" s="111"/>
      <c r="C1676" s="110"/>
      <c r="D1676" s="110"/>
      <c r="E1676" s="110"/>
      <c r="F1676" s="110" t="s">
        <v>3575</v>
      </c>
      <c r="G1676" s="110" t="s">
        <v>13105</v>
      </c>
      <c r="H1676" s="110" t="str">
        <f>UPPER(Table3[[#This Row],[Full Name (NEW)]])</f>
        <v>DESERT FOOTHILLS ESTATES STREET LIGHTING IMPROVEMENT DISTRICT NO. 5</v>
      </c>
      <c r="I1676" s="110" t="s">
        <v>13364</v>
      </c>
      <c r="J1676" s="118">
        <v>7575</v>
      </c>
      <c r="K1676" s="75" t="s">
        <v>10892</v>
      </c>
      <c r="L1676" s="75" t="s">
        <v>12824</v>
      </c>
      <c r="M1676" s="75" t="s">
        <v>11302</v>
      </c>
      <c r="N1676" s="75"/>
      <c r="O1676" s="75"/>
    </row>
    <row r="1677" spans="1:15" ht="12" outlineLevel="1" x14ac:dyDescent="0.2">
      <c r="A1677" s="111">
        <v>7576</v>
      </c>
      <c r="B1677" s="111"/>
      <c r="C1677" s="110"/>
      <c r="D1677" s="110"/>
      <c r="E1677" s="110"/>
      <c r="F1677" s="110" t="s">
        <v>3591</v>
      </c>
      <c r="G1677" s="110" t="s">
        <v>13106</v>
      </c>
      <c r="H1677" s="110" t="str">
        <f>UPPER(Table3[[#This Row],[Full Name (NEW)]])</f>
        <v>DESERT FOOTHILLS ESTATES STREET LIGHTING IMPROVEMENT DISTRICT NO. 6</v>
      </c>
      <c r="I1677" s="110" t="s">
        <v>13365</v>
      </c>
      <c r="J1677" s="118">
        <v>7576</v>
      </c>
      <c r="K1677" s="75" t="s">
        <v>10892</v>
      </c>
      <c r="L1677" s="75" t="s">
        <v>12825</v>
      </c>
      <c r="M1677" s="75" t="s">
        <v>11302</v>
      </c>
      <c r="N1677" s="75"/>
      <c r="O1677" s="75"/>
    </row>
    <row r="1678" spans="1:15" ht="12" outlineLevel="1" x14ac:dyDescent="0.2">
      <c r="A1678" s="111">
        <v>7577</v>
      </c>
      <c r="B1678" s="111"/>
      <c r="C1678" s="110"/>
      <c r="D1678" s="110"/>
      <c r="E1678" s="110"/>
      <c r="F1678" s="110" t="s">
        <v>2454</v>
      </c>
      <c r="G1678" s="110" t="s">
        <v>13107</v>
      </c>
      <c r="H1678" s="110" t="str">
        <f>UPPER(Table3[[#This Row],[Full Name (NEW)]])</f>
        <v>DESERT SAGUARO ESTATES STREET LIGHTING IMPROVEMENT DISTRICT NO. 1</v>
      </c>
      <c r="I1678" s="110" t="s">
        <v>13366</v>
      </c>
      <c r="J1678" s="118">
        <v>7577</v>
      </c>
      <c r="K1678" s="75" t="s">
        <v>10892</v>
      </c>
      <c r="L1678" s="75" t="s">
        <v>12826</v>
      </c>
      <c r="M1678" s="75" t="s">
        <v>11302</v>
      </c>
      <c r="N1678" s="75"/>
      <c r="O1678" s="75"/>
    </row>
    <row r="1679" spans="1:15" ht="12" outlineLevel="1" x14ac:dyDescent="0.2">
      <c r="A1679" s="111">
        <v>7578</v>
      </c>
      <c r="B1679" s="111"/>
      <c r="C1679" s="110"/>
      <c r="D1679" s="110"/>
      <c r="E1679" s="110"/>
      <c r="F1679" s="110" t="s">
        <v>2495</v>
      </c>
      <c r="G1679" s="110" t="s">
        <v>13108</v>
      </c>
      <c r="H1679" s="110" t="str">
        <f>UPPER(Table3[[#This Row],[Full Name (NEW)]])</f>
        <v>DESERT SAGUARO ESTATES STREET LIGHTING IMPROVEMENT DISTRICT NO. 2</v>
      </c>
      <c r="I1679" s="110" t="s">
        <v>13367</v>
      </c>
      <c r="J1679" s="118">
        <v>7578</v>
      </c>
      <c r="K1679" s="75" t="s">
        <v>10892</v>
      </c>
      <c r="L1679" s="75" t="s">
        <v>12827</v>
      </c>
      <c r="M1679" s="75" t="s">
        <v>11302</v>
      </c>
      <c r="N1679" s="75"/>
      <c r="O1679" s="75"/>
    </row>
    <row r="1680" spans="1:15" ht="12" outlineLevel="1" x14ac:dyDescent="0.2">
      <c r="A1680" s="111">
        <v>7579</v>
      </c>
      <c r="B1680" s="111"/>
      <c r="C1680" s="110"/>
      <c r="D1680" s="110"/>
      <c r="E1680" s="110"/>
      <c r="F1680" s="110" t="s">
        <v>3455</v>
      </c>
      <c r="G1680" s="110" t="s">
        <v>13109</v>
      </c>
      <c r="H1680" s="110" t="str">
        <f>UPPER(Table3[[#This Row],[Full Name (NEW)]])</f>
        <v>DESERT SANDS GOLF &amp; COUNTRY CLUB STREET LIGHTING IMPROVEMENT DISTRICT NO. 3</v>
      </c>
      <c r="I1680" s="110" t="s">
        <v>13368</v>
      </c>
      <c r="J1680" s="118">
        <v>7579</v>
      </c>
      <c r="K1680" s="75" t="s">
        <v>10892</v>
      </c>
      <c r="L1680" s="75" t="s">
        <v>12828</v>
      </c>
      <c r="M1680" s="75" t="s">
        <v>11302</v>
      </c>
      <c r="N1680" s="75"/>
      <c r="O1680" s="75"/>
    </row>
    <row r="1681" spans="1:15" ht="12" outlineLevel="1" x14ac:dyDescent="0.2">
      <c r="A1681" s="111">
        <v>7580</v>
      </c>
      <c r="B1681" s="111"/>
      <c r="C1681" s="110"/>
      <c r="D1681" s="110"/>
      <c r="E1681" s="110"/>
      <c r="F1681" s="110" t="s">
        <v>3647</v>
      </c>
      <c r="G1681" s="110" t="s">
        <v>13110</v>
      </c>
      <c r="H1681" s="110" t="str">
        <f>UPPER(Table3[[#This Row],[Full Name (NEW)]])</f>
        <v>DESERT SANDS GOLF &amp; COUNTRY CLUB STREET LIGHTING IMPROVEMENT DISTRICT NO. 4</v>
      </c>
      <c r="I1681" s="110" t="s">
        <v>13369</v>
      </c>
      <c r="J1681" s="118">
        <v>7580</v>
      </c>
      <c r="K1681" s="75" t="s">
        <v>10892</v>
      </c>
      <c r="L1681" s="75" t="s">
        <v>12829</v>
      </c>
      <c r="M1681" s="75" t="s">
        <v>11302</v>
      </c>
      <c r="N1681" s="75"/>
      <c r="O1681" s="75"/>
    </row>
    <row r="1682" spans="1:15" ht="12" outlineLevel="1" x14ac:dyDescent="0.2">
      <c r="A1682" s="111">
        <v>7581</v>
      </c>
      <c r="B1682" s="111"/>
      <c r="C1682" s="110"/>
      <c r="D1682" s="110"/>
      <c r="E1682" s="110"/>
      <c r="F1682" s="110" t="s">
        <v>2515</v>
      </c>
      <c r="G1682" s="110" t="s">
        <v>13111</v>
      </c>
      <c r="H1682" s="110" t="str">
        <f>UPPER(Table3[[#This Row],[Full Name (NEW)]])</f>
        <v>DESERT SANDS GOLF &amp; COUNTRY CLUB STREET LIGHTING IMPROVEMENT DISTRICT NO. 7</v>
      </c>
      <c r="I1682" s="110" t="s">
        <v>13370</v>
      </c>
      <c r="J1682" s="118">
        <v>7581</v>
      </c>
      <c r="K1682" s="75" t="s">
        <v>10892</v>
      </c>
      <c r="L1682" s="75" t="s">
        <v>12830</v>
      </c>
      <c r="M1682" s="75" t="s">
        <v>11302</v>
      </c>
      <c r="N1682" s="75"/>
      <c r="O1682" s="75"/>
    </row>
    <row r="1683" spans="1:15" ht="12" outlineLevel="1" x14ac:dyDescent="0.2">
      <c r="A1683" s="111">
        <v>7582</v>
      </c>
      <c r="B1683" s="111"/>
      <c r="C1683" s="110"/>
      <c r="D1683" s="110"/>
      <c r="E1683" s="110"/>
      <c r="F1683" s="110" t="s">
        <v>2861</v>
      </c>
      <c r="G1683" s="110" t="s">
        <v>13112</v>
      </c>
      <c r="H1683" s="110" t="str">
        <f>UPPER(Table3[[#This Row],[Full Name (NEW)]])</f>
        <v>DESERT SANDS GOLF &amp; COUNTRY CLUB STREET LIGHTING IMPROVEMENT DISTRICT NO. 8</v>
      </c>
      <c r="I1683" s="110" t="s">
        <v>13371</v>
      </c>
      <c r="J1683" s="118">
        <v>7582</v>
      </c>
      <c r="K1683" s="75" t="s">
        <v>10892</v>
      </c>
      <c r="L1683" s="75" t="s">
        <v>12831</v>
      </c>
      <c r="M1683" s="75" t="s">
        <v>11302</v>
      </c>
      <c r="N1683" s="75"/>
      <c r="O1683" s="75"/>
    </row>
    <row r="1684" spans="1:15" ht="12" outlineLevel="1" x14ac:dyDescent="0.2">
      <c r="A1684" s="111">
        <v>7583</v>
      </c>
      <c r="B1684" s="111"/>
      <c r="C1684" s="110"/>
      <c r="D1684" s="110"/>
      <c r="E1684" s="110"/>
      <c r="F1684" s="110" t="s">
        <v>2513</v>
      </c>
      <c r="G1684" s="110" t="s">
        <v>13113</v>
      </c>
      <c r="H1684" s="110" t="str">
        <f>UPPER(Table3[[#This Row],[Full Name (NEW)]])</f>
        <v>DESERT SANDS GOLF &amp; COUNTRY CLUB STREET LIGHTING IMPROVEMENT DISTRICT NO. 6</v>
      </c>
      <c r="I1684" s="110" t="s">
        <v>13372</v>
      </c>
      <c r="J1684" s="118">
        <v>7583</v>
      </c>
      <c r="K1684" s="75" t="s">
        <v>10892</v>
      </c>
      <c r="L1684" s="75" t="s">
        <v>12832</v>
      </c>
      <c r="M1684" s="75" t="s">
        <v>11302</v>
      </c>
      <c r="N1684" s="75"/>
      <c r="O1684" s="75"/>
    </row>
    <row r="1685" spans="1:15" ht="12" outlineLevel="1" x14ac:dyDescent="0.2">
      <c r="A1685" s="111">
        <v>7584</v>
      </c>
      <c r="B1685" s="111"/>
      <c r="C1685" s="110"/>
      <c r="D1685" s="110"/>
      <c r="E1685" s="110"/>
      <c r="F1685" s="110" t="s">
        <v>2748</v>
      </c>
      <c r="G1685" s="110" t="s">
        <v>13114</v>
      </c>
      <c r="H1685" s="110" t="str">
        <f>UPPER(Table3[[#This Row],[Full Name (NEW)]])</f>
        <v>DESERT SKIES STREET LIGHTING IMPROVEMENT DISTRICT</v>
      </c>
      <c r="I1685" s="110" t="s">
        <v>13425</v>
      </c>
      <c r="J1685" s="118">
        <v>7584</v>
      </c>
      <c r="K1685" s="75" t="s">
        <v>10892</v>
      </c>
      <c r="L1685" s="75" t="s">
        <v>12833</v>
      </c>
      <c r="M1685" s="75" t="s">
        <v>11302</v>
      </c>
      <c r="N1685" s="75"/>
      <c r="O1685" s="75"/>
    </row>
    <row r="1686" spans="1:15" ht="12" outlineLevel="1" x14ac:dyDescent="0.2">
      <c r="A1686" s="111">
        <v>7585</v>
      </c>
      <c r="B1686" s="111"/>
      <c r="C1686" s="110"/>
      <c r="D1686" s="110"/>
      <c r="E1686" s="110"/>
      <c r="F1686" s="110" t="s">
        <v>2592</v>
      </c>
      <c r="G1686" s="110" t="s">
        <v>13115</v>
      </c>
      <c r="H1686" s="110" t="str">
        <f>UPPER(Table3[[#This Row],[Full Name (NEW)]])</f>
        <v>DESERT SKIES STREET LIGHTING IMPROVEMENT DISTRICT NO. 2</v>
      </c>
      <c r="I1686" s="110" t="s">
        <v>13373</v>
      </c>
      <c r="J1686" s="118">
        <v>7585</v>
      </c>
      <c r="K1686" s="75" t="s">
        <v>10892</v>
      </c>
      <c r="L1686" s="75" t="s">
        <v>12834</v>
      </c>
      <c r="M1686" s="75" t="s">
        <v>11302</v>
      </c>
      <c r="N1686" s="75"/>
      <c r="O1686" s="75"/>
    </row>
    <row r="1687" spans="1:15" ht="12" outlineLevel="1" x14ac:dyDescent="0.2">
      <c r="A1687" s="111">
        <v>7586</v>
      </c>
      <c r="B1687" s="111"/>
      <c r="C1687" s="110"/>
      <c r="D1687" s="110"/>
      <c r="E1687" s="110"/>
      <c r="F1687" s="110" t="s">
        <v>2927</v>
      </c>
      <c r="G1687" s="110" t="s">
        <v>13116</v>
      </c>
      <c r="H1687" s="110" t="str">
        <f>UPPER(Table3[[#This Row],[Full Name (NEW)]])</f>
        <v>COX HEIGHTS STREET LIGHTING IMPROVEMENT DISTRICT NO. 1</v>
      </c>
      <c r="I1687" s="110" t="s">
        <v>13374</v>
      </c>
      <c r="J1687" s="118">
        <v>7586</v>
      </c>
      <c r="K1687" s="75" t="s">
        <v>10892</v>
      </c>
      <c r="L1687" s="75" t="s">
        <v>12835</v>
      </c>
      <c r="M1687" s="75" t="s">
        <v>11302</v>
      </c>
      <c r="N1687" s="75"/>
      <c r="O1687" s="75"/>
    </row>
    <row r="1688" spans="1:15" ht="12" outlineLevel="1" x14ac:dyDescent="0.2">
      <c r="A1688" s="111">
        <v>7587</v>
      </c>
      <c r="B1688" s="111"/>
      <c r="C1688" s="110"/>
      <c r="D1688" s="110"/>
      <c r="E1688" s="110"/>
      <c r="F1688" s="110" t="s">
        <v>2930</v>
      </c>
      <c r="G1688" s="110" t="s">
        <v>13117</v>
      </c>
      <c r="H1688" s="110" t="str">
        <f>UPPER(Table3[[#This Row],[Full Name (NEW)]])</f>
        <v>COX HEIGHTS STREET LIGHTING IMPROVEMENT DISTRICT NO. 2</v>
      </c>
      <c r="I1688" s="110" t="s">
        <v>13375</v>
      </c>
      <c r="J1688" s="118">
        <v>7587</v>
      </c>
      <c r="K1688" s="75" t="s">
        <v>10892</v>
      </c>
      <c r="L1688" s="75" t="s">
        <v>12836</v>
      </c>
      <c r="M1688" s="75" t="s">
        <v>11302</v>
      </c>
      <c r="N1688" s="75"/>
      <c r="O1688" s="75"/>
    </row>
    <row r="1689" spans="1:15" ht="12" outlineLevel="1" x14ac:dyDescent="0.2">
      <c r="A1689" s="111">
        <v>7588</v>
      </c>
      <c r="B1689" s="111"/>
      <c r="C1689" s="110"/>
      <c r="D1689" s="110"/>
      <c r="E1689" s="110"/>
      <c r="F1689" s="110" t="s">
        <v>2951</v>
      </c>
      <c r="G1689" s="110" t="s">
        <v>13118</v>
      </c>
      <c r="H1689" s="110" t="str">
        <f>UPPER(Table3[[#This Row],[Full Name (NEW)]])</f>
        <v>COX HEIGHTS STREET LIGHTING IMPROVEMENT DISTRICT NO. 3 &amp; SCOTTSDALE ESTATES NO. 12</v>
      </c>
      <c r="I1689" s="110" t="s">
        <v>13376</v>
      </c>
      <c r="J1689" s="118">
        <v>7588</v>
      </c>
      <c r="K1689" s="75" t="s">
        <v>10892</v>
      </c>
      <c r="L1689" s="75" t="s">
        <v>12837</v>
      </c>
      <c r="M1689" s="75" t="s">
        <v>11302</v>
      </c>
      <c r="N1689" s="75"/>
      <c r="O1689" s="75"/>
    </row>
    <row r="1690" spans="1:15" ht="12" outlineLevel="1" x14ac:dyDescent="0.2">
      <c r="A1690" s="111">
        <v>7589</v>
      </c>
      <c r="B1690" s="111"/>
      <c r="C1690" s="110"/>
      <c r="D1690" s="110"/>
      <c r="E1690" s="110"/>
      <c r="F1690" s="110" t="s">
        <v>3007</v>
      </c>
      <c r="G1690" s="110" t="s">
        <v>13119</v>
      </c>
      <c r="H1690" s="110" t="str">
        <f>UPPER(Table3[[#This Row],[Full Name (NEW)]])</f>
        <v>COX HEIGHTS STREET LIGHTING IMPROVEMENT DISTRICT NO. 4</v>
      </c>
      <c r="I1690" s="110" t="s">
        <v>13377</v>
      </c>
      <c r="J1690" s="118">
        <v>7589</v>
      </c>
      <c r="K1690" s="75" t="s">
        <v>10892</v>
      </c>
      <c r="L1690" s="75" t="s">
        <v>12838</v>
      </c>
      <c r="M1690" s="75" t="s">
        <v>11302</v>
      </c>
      <c r="N1690" s="75"/>
      <c r="O1690" s="75"/>
    </row>
    <row r="1691" spans="1:15" ht="12" outlineLevel="1" x14ac:dyDescent="0.2">
      <c r="A1691" s="111">
        <v>7590</v>
      </c>
      <c r="B1691" s="111"/>
      <c r="C1691" s="110"/>
      <c r="D1691" s="110"/>
      <c r="E1691" s="110"/>
      <c r="F1691" s="110" t="s">
        <v>3004</v>
      </c>
      <c r="G1691" s="110" t="s">
        <v>13120</v>
      </c>
      <c r="H1691" s="110" t="str">
        <f>UPPER(Table3[[#This Row],[Full Name (NEW)]])</f>
        <v>COX HEIGHTS STREET LIGHTING IMPROVEMENT DISTRICT NO. 6</v>
      </c>
      <c r="I1691" s="110" t="s">
        <v>13378</v>
      </c>
      <c r="J1691" s="118">
        <v>7590</v>
      </c>
      <c r="K1691" s="75" t="s">
        <v>10892</v>
      </c>
      <c r="L1691" s="75" t="s">
        <v>12839</v>
      </c>
      <c r="M1691" s="75" t="s">
        <v>11302</v>
      </c>
      <c r="N1691" s="75"/>
      <c r="O1691" s="75"/>
    </row>
    <row r="1692" spans="1:15" ht="12" outlineLevel="1" x14ac:dyDescent="0.2">
      <c r="A1692" s="111">
        <v>7591</v>
      </c>
      <c r="B1692" s="111"/>
      <c r="C1692" s="110"/>
      <c r="D1692" s="110"/>
      <c r="E1692" s="110"/>
      <c r="F1692" s="110" t="s">
        <v>3001</v>
      </c>
      <c r="G1692" s="110" t="s">
        <v>13121</v>
      </c>
      <c r="H1692" s="110" t="str">
        <f>UPPER(Table3[[#This Row],[Full Name (NEW)]])</f>
        <v>COX HEIGHTS STREET LIGHTING IMPROVEMENT DISTRICT NO. 7</v>
      </c>
      <c r="I1692" s="110" t="s">
        <v>13379</v>
      </c>
      <c r="J1692" s="118">
        <v>7591</v>
      </c>
      <c r="K1692" s="75" t="s">
        <v>10892</v>
      </c>
      <c r="L1692" s="75" t="s">
        <v>12840</v>
      </c>
      <c r="M1692" s="75" t="s">
        <v>11302</v>
      </c>
      <c r="N1692" s="75"/>
      <c r="O1692" s="75"/>
    </row>
    <row r="1693" spans="1:15" ht="12" outlineLevel="1" x14ac:dyDescent="0.2">
      <c r="A1693" s="111">
        <v>7592</v>
      </c>
      <c r="B1693" s="111"/>
      <c r="C1693" s="110"/>
      <c r="D1693" s="110"/>
      <c r="E1693" s="110"/>
      <c r="F1693" s="110" t="s">
        <v>3675</v>
      </c>
      <c r="G1693" s="110" t="s">
        <v>13122</v>
      </c>
      <c r="H1693" s="110" t="str">
        <f>UPPER(Table3[[#This Row],[Full Name (NEW)]])</f>
        <v>LITCHFIELD PARK STREET LIGHTING IMPROVEMENT DISTRICT NO. 17</v>
      </c>
      <c r="I1693" s="110" t="s">
        <v>13380</v>
      </c>
      <c r="J1693" s="118">
        <v>7592</v>
      </c>
      <c r="K1693" s="75" t="s">
        <v>10892</v>
      </c>
      <c r="L1693" s="75" t="s">
        <v>12841</v>
      </c>
      <c r="M1693" s="75" t="s">
        <v>11302</v>
      </c>
      <c r="N1693" s="75"/>
      <c r="O1693" s="75"/>
    </row>
    <row r="1694" spans="1:15" ht="12" outlineLevel="1" x14ac:dyDescent="0.2">
      <c r="A1694" s="111">
        <v>7593</v>
      </c>
      <c r="B1694" s="111"/>
      <c r="C1694" s="110"/>
      <c r="D1694" s="110"/>
      <c r="E1694" s="110"/>
      <c r="F1694" s="110" t="s">
        <v>2568</v>
      </c>
      <c r="G1694" s="110" t="s">
        <v>13123</v>
      </c>
      <c r="H1694" s="110" t="str">
        <f>UPPER(Table3[[#This Row],[Full Name (NEW)]])</f>
        <v>LITCHFIELD PARK STREET LIGHTING IMPROVEMENT DISTRICT NO. 18</v>
      </c>
      <c r="I1694" s="110" t="s">
        <v>13381</v>
      </c>
      <c r="J1694" s="118">
        <v>7593</v>
      </c>
      <c r="K1694" s="75" t="s">
        <v>10892</v>
      </c>
      <c r="L1694" s="75" t="s">
        <v>12842</v>
      </c>
      <c r="M1694" s="75" t="s">
        <v>11302</v>
      </c>
      <c r="N1694" s="75"/>
      <c r="O1694" s="75"/>
    </row>
    <row r="1695" spans="1:15" ht="12" outlineLevel="1" x14ac:dyDescent="0.2">
      <c r="A1695" s="111">
        <v>7594</v>
      </c>
      <c r="B1695" s="111"/>
      <c r="C1695" s="110"/>
      <c r="D1695" s="110"/>
      <c r="E1695" s="110"/>
      <c r="F1695" s="110" t="s">
        <v>3467</v>
      </c>
      <c r="G1695" s="110" t="s">
        <v>13124</v>
      </c>
      <c r="H1695" s="110" t="str">
        <f>UPPER(Table3[[#This Row],[Full Name (NEW)]])</f>
        <v>LITCHFIELD PARK STREET LIGHTING IMPROVEMENT DISTRICT NO. 19</v>
      </c>
      <c r="I1695" s="110" t="s">
        <v>13382</v>
      </c>
      <c r="J1695" s="118">
        <v>7594</v>
      </c>
      <c r="K1695" s="75" t="s">
        <v>10892</v>
      </c>
      <c r="L1695" s="75" t="s">
        <v>12843</v>
      </c>
      <c r="M1695" s="75" t="s">
        <v>11302</v>
      </c>
      <c r="N1695" s="75"/>
      <c r="O1695" s="75"/>
    </row>
    <row r="1696" spans="1:15" ht="12" outlineLevel="1" x14ac:dyDescent="0.2">
      <c r="A1696" s="111">
        <v>7595</v>
      </c>
      <c r="B1696" s="111"/>
      <c r="C1696" s="110"/>
      <c r="D1696" s="110"/>
      <c r="E1696" s="110"/>
      <c r="F1696" s="110" t="s">
        <v>5955</v>
      </c>
      <c r="G1696" s="110" t="s">
        <v>13125</v>
      </c>
      <c r="H1696" s="110" t="str">
        <f>UPPER(Table3[[#This Row],[Full Name (NEW)]])</f>
        <v>LITCHFIELD VISTA VIEWS II STREET LIGHTING IMPROVEMENT DISTRICT</v>
      </c>
      <c r="I1696" s="110" t="s">
        <v>13426</v>
      </c>
      <c r="J1696" s="118">
        <v>7595</v>
      </c>
      <c r="K1696" s="75" t="s">
        <v>10892</v>
      </c>
      <c r="L1696" s="75" t="s">
        <v>12844</v>
      </c>
      <c r="M1696" s="75" t="s">
        <v>11302</v>
      </c>
      <c r="N1696" s="75"/>
      <c r="O1696" s="75"/>
    </row>
    <row r="1697" spans="1:15" ht="12" outlineLevel="1" x14ac:dyDescent="0.2">
      <c r="A1697" s="111">
        <v>7596</v>
      </c>
      <c r="B1697" s="111"/>
      <c r="C1697" s="110"/>
      <c r="D1697" s="110"/>
      <c r="E1697" s="110"/>
      <c r="F1697" s="110" t="s">
        <v>5612</v>
      </c>
      <c r="G1697" s="110" t="s">
        <v>13126</v>
      </c>
      <c r="H1697" s="110" t="str">
        <f>UPPER(Table3[[#This Row],[Full Name (NEW)]])</f>
        <v>LITCHFIELD VISTA VIEWS STREET LIGHTING IMPROVEMENT DISTRICT</v>
      </c>
      <c r="I1697" s="110" t="s">
        <v>13427</v>
      </c>
      <c r="J1697" s="118">
        <v>7596</v>
      </c>
      <c r="K1697" s="75" t="s">
        <v>10892</v>
      </c>
      <c r="L1697" s="75" t="s">
        <v>12845</v>
      </c>
      <c r="M1697" s="75" t="s">
        <v>11302</v>
      </c>
      <c r="N1697" s="75"/>
      <c r="O1697" s="75"/>
    </row>
    <row r="1698" spans="1:15" ht="12" outlineLevel="1" x14ac:dyDescent="0.2">
      <c r="A1698" s="111">
        <v>7597</v>
      </c>
      <c r="B1698" s="111"/>
      <c r="C1698" s="110"/>
      <c r="D1698" s="110"/>
      <c r="E1698" s="110"/>
      <c r="F1698" s="110" t="s">
        <v>6002</v>
      </c>
      <c r="G1698" s="110" t="s">
        <v>13127</v>
      </c>
      <c r="H1698" s="110" t="str">
        <f>UPPER(Table3[[#This Row],[Full Name (NEW)]])</f>
        <v>LITCHFIELD VISTA VIEWS III STREET LIGHTING IMPROVEMENT DISTRICT A &amp; B</v>
      </c>
      <c r="I1698" s="110" t="s">
        <v>13428</v>
      </c>
      <c r="J1698" s="118">
        <v>7597</v>
      </c>
      <c r="K1698" s="75" t="s">
        <v>10892</v>
      </c>
      <c r="L1698" s="75" t="s">
        <v>12846</v>
      </c>
      <c r="M1698" s="75" t="s">
        <v>11302</v>
      </c>
      <c r="N1698" s="75"/>
      <c r="O1698" s="75"/>
    </row>
    <row r="1699" spans="1:15" ht="12" outlineLevel="1" x14ac:dyDescent="0.2">
      <c r="A1699" s="111">
        <v>7598</v>
      </c>
      <c r="B1699" s="111"/>
      <c r="C1699" s="110"/>
      <c r="D1699" s="110"/>
      <c r="E1699" s="110"/>
      <c r="F1699" s="110" t="s">
        <v>3271</v>
      </c>
      <c r="G1699" s="110" t="s">
        <v>13128</v>
      </c>
      <c r="H1699" s="110" t="str">
        <f>UPPER(Table3[[#This Row],[Full Name (NEW)]])</f>
        <v>EMPIRE GARDENS STREET LIGHTING IMPROVEMENT DISTRICT NO. 2</v>
      </c>
      <c r="I1699" s="110" t="s">
        <v>13383</v>
      </c>
      <c r="J1699" s="118">
        <v>7598</v>
      </c>
      <c r="K1699" s="75" t="s">
        <v>10892</v>
      </c>
      <c r="L1699" s="75" t="s">
        <v>12847</v>
      </c>
      <c r="M1699" s="75" t="s">
        <v>11302</v>
      </c>
      <c r="N1699" s="75"/>
      <c r="O1699" s="75"/>
    </row>
    <row r="1700" spans="1:15" ht="12" outlineLevel="1" x14ac:dyDescent="0.2">
      <c r="A1700" s="111">
        <v>7599</v>
      </c>
      <c r="B1700" s="111"/>
      <c r="C1700" s="110"/>
      <c r="D1700" s="110"/>
      <c r="E1700" s="110"/>
      <c r="F1700" s="110" t="s">
        <v>2375</v>
      </c>
      <c r="G1700" s="110" t="s">
        <v>13129</v>
      </c>
      <c r="H1700" s="110" t="str">
        <f>UPPER(Table3[[#This Row],[Full Name (NEW)]])</f>
        <v>EMPIRE GARDENS STREET LIGHTING IMPROVEMENT DISTRICT NO. 3</v>
      </c>
      <c r="I1700" s="110" t="s">
        <v>13384</v>
      </c>
      <c r="J1700" s="118">
        <v>7599</v>
      </c>
      <c r="K1700" s="75" t="s">
        <v>10892</v>
      </c>
      <c r="L1700" s="75" t="s">
        <v>12848</v>
      </c>
      <c r="M1700" s="75" t="s">
        <v>11302</v>
      </c>
      <c r="N1700" s="75"/>
      <c r="O1700" s="75"/>
    </row>
    <row r="1701" spans="1:15" ht="12" outlineLevel="1" x14ac:dyDescent="0.2">
      <c r="A1701" s="111">
        <v>7600</v>
      </c>
      <c r="B1701" s="111"/>
      <c r="C1701" s="110"/>
      <c r="D1701" s="110"/>
      <c r="E1701" s="110"/>
      <c r="F1701" s="110" t="s">
        <v>2378</v>
      </c>
      <c r="G1701" s="110" t="s">
        <v>13130</v>
      </c>
      <c r="H1701" s="110" t="str">
        <f>UPPER(Table3[[#This Row],[Full Name (NEW)]])</f>
        <v>EMPIRE GARDENS STREET LIGHTING IMPROVEMENT DISTRICT NO. 4</v>
      </c>
      <c r="I1701" s="110" t="s">
        <v>13385</v>
      </c>
      <c r="J1701" s="118">
        <v>7600</v>
      </c>
      <c r="K1701" s="75" t="s">
        <v>10892</v>
      </c>
      <c r="L1701" s="75" t="s">
        <v>12849</v>
      </c>
      <c r="M1701" s="75" t="s">
        <v>11302</v>
      </c>
      <c r="N1701" s="75"/>
      <c r="O1701" s="75"/>
    </row>
    <row r="1702" spans="1:15" ht="12" outlineLevel="1" x14ac:dyDescent="0.2">
      <c r="A1702" s="111">
        <v>7601</v>
      </c>
      <c r="B1702" s="111"/>
      <c r="C1702" s="110"/>
      <c r="D1702" s="110"/>
      <c r="E1702" s="110"/>
      <c r="F1702" s="110" t="s">
        <v>2673</v>
      </c>
      <c r="G1702" s="110" t="s">
        <v>13131</v>
      </c>
      <c r="H1702" s="110" t="str">
        <f>UPPER(Table3[[#This Row],[Full Name (NEW)]])</f>
        <v>LINDA VISTA STREET LIGHTING IMPROVEMENT DISTRICT</v>
      </c>
      <c r="I1702" s="110" t="s">
        <v>13429</v>
      </c>
      <c r="J1702" s="118">
        <v>7601</v>
      </c>
      <c r="K1702" s="75" t="s">
        <v>10892</v>
      </c>
      <c r="L1702" s="75" t="s">
        <v>12850</v>
      </c>
      <c r="M1702" s="75" t="s">
        <v>11302</v>
      </c>
      <c r="N1702" s="75"/>
      <c r="O1702" s="75"/>
    </row>
    <row r="1703" spans="1:15" ht="12" outlineLevel="1" x14ac:dyDescent="0.2">
      <c r="A1703" s="111">
        <v>7602</v>
      </c>
      <c r="B1703" s="111"/>
      <c r="C1703" s="110"/>
      <c r="D1703" s="110"/>
      <c r="E1703" s="110"/>
      <c r="F1703" s="110" t="s">
        <v>2757</v>
      </c>
      <c r="G1703" s="110" t="s">
        <v>13132</v>
      </c>
      <c r="H1703" s="110" t="str">
        <f>UPPER(Table3[[#This Row],[Full Name (NEW)]])</f>
        <v>LINDA VISTA STREET LIGHTING IMPROVEMENT DISTRICT NO. 2</v>
      </c>
      <c r="I1703" s="110" t="s">
        <v>13386</v>
      </c>
      <c r="J1703" s="118">
        <v>7602</v>
      </c>
      <c r="K1703" s="75" t="s">
        <v>10892</v>
      </c>
      <c r="L1703" s="75" t="s">
        <v>12851</v>
      </c>
      <c r="M1703" s="75" t="s">
        <v>11302</v>
      </c>
      <c r="N1703" s="75"/>
      <c r="O1703" s="75"/>
    </row>
    <row r="1704" spans="1:15" ht="12" outlineLevel="1" x14ac:dyDescent="0.2">
      <c r="A1704" s="111">
        <v>7603</v>
      </c>
      <c r="B1704" s="111"/>
      <c r="C1704" s="110"/>
      <c r="D1704" s="110"/>
      <c r="E1704" s="110"/>
      <c r="F1704" s="110" t="s">
        <v>6037</v>
      </c>
      <c r="G1704" s="110" t="s">
        <v>13133</v>
      </c>
      <c r="H1704" s="110" t="str">
        <f>UPPER(Table3[[#This Row],[Full Name (NEW)]])</f>
        <v>WIGWAM CREEK NORTH STREET LIGHTING IMPROVEMENT DISTRICT NO. 2 &amp; 2B</v>
      </c>
      <c r="I1704" s="110" t="s">
        <v>13387</v>
      </c>
      <c r="J1704" s="118">
        <v>7603</v>
      </c>
      <c r="K1704" s="75" t="s">
        <v>10892</v>
      </c>
      <c r="L1704" s="75" t="s">
        <v>12852</v>
      </c>
      <c r="M1704" s="75" t="s">
        <v>11302</v>
      </c>
      <c r="N1704" s="75"/>
      <c r="O1704" s="75"/>
    </row>
    <row r="1705" spans="1:15" ht="12" outlineLevel="1" x14ac:dyDescent="0.2">
      <c r="A1705" s="111">
        <v>7604</v>
      </c>
      <c r="B1705" s="111"/>
      <c r="C1705" s="110"/>
      <c r="D1705" s="110"/>
      <c r="E1705" s="110"/>
      <c r="F1705" s="110" t="s">
        <v>5994</v>
      </c>
      <c r="G1705" s="110" t="s">
        <v>13134</v>
      </c>
      <c r="H1705" s="110" t="str">
        <f>UPPER(Table3[[#This Row],[Full Name (NEW)]])</f>
        <v>WIGWAM CREEK NORTH STREET LIGHTING IMPROVEMENT DISTRICT NO. PH-1</v>
      </c>
      <c r="I1705" s="110" t="s">
        <v>13388</v>
      </c>
      <c r="J1705" s="118">
        <v>7604</v>
      </c>
      <c r="K1705" s="75" t="s">
        <v>10892</v>
      </c>
      <c r="L1705" s="75" t="s">
        <v>12853</v>
      </c>
      <c r="M1705" s="75" t="s">
        <v>11302</v>
      </c>
      <c r="N1705" s="75"/>
      <c r="O1705" s="75"/>
    </row>
    <row r="1706" spans="1:15" ht="12" outlineLevel="1" x14ac:dyDescent="0.2">
      <c r="A1706" s="111">
        <v>7605</v>
      </c>
      <c r="B1706" s="111"/>
      <c r="C1706" s="110"/>
      <c r="D1706" s="110"/>
      <c r="E1706" s="110"/>
      <c r="F1706" s="110" t="s">
        <v>5998</v>
      </c>
      <c r="G1706" s="110" t="s">
        <v>13135</v>
      </c>
      <c r="H1706" s="110" t="str">
        <f>UPPER(Table3[[#This Row],[Full Name (NEW)]])</f>
        <v>WIGWAM CREEK SOUTH STREET LIGHTING IMPROVEMENT DISTRICT</v>
      </c>
      <c r="I1706" s="110" t="s">
        <v>13430</v>
      </c>
      <c r="J1706" s="118">
        <v>7605</v>
      </c>
      <c r="K1706" s="75" t="s">
        <v>10892</v>
      </c>
      <c r="L1706" s="75" t="s">
        <v>12854</v>
      </c>
      <c r="M1706" s="75" t="s">
        <v>11302</v>
      </c>
      <c r="N1706" s="75"/>
      <c r="O1706" s="75"/>
    </row>
    <row r="1707" spans="1:15" ht="12" outlineLevel="1" x14ac:dyDescent="0.2">
      <c r="A1707" s="111">
        <v>7606</v>
      </c>
      <c r="B1707" s="111"/>
      <c r="C1707" s="110"/>
      <c r="D1707" s="110"/>
      <c r="E1707" s="110"/>
      <c r="F1707" s="110" t="s">
        <v>2661</v>
      </c>
      <c r="G1707" s="110" t="s">
        <v>13136</v>
      </c>
      <c r="H1707" s="110" t="str">
        <f>UPPER(Table3[[#This Row],[Full Name (NEW)]])</f>
        <v>AZ SKIES MOBILE ESTATES STREET LIGHTING IMPROVEMENT DISTRICT</v>
      </c>
      <c r="I1707" s="110" t="s">
        <v>13431</v>
      </c>
      <c r="J1707" s="118">
        <v>7606</v>
      </c>
      <c r="K1707" s="75" t="s">
        <v>10892</v>
      </c>
      <c r="L1707" s="75" t="s">
        <v>12855</v>
      </c>
      <c r="M1707" s="75" t="s">
        <v>11302</v>
      </c>
      <c r="N1707" s="75"/>
      <c r="O1707" s="75"/>
    </row>
    <row r="1708" spans="1:15" ht="12" outlineLevel="1" x14ac:dyDescent="0.2">
      <c r="A1708" s="111">
        <v>7607</v>
      </c>
      <c r="B1708" s="111"/>
      <c r="C1708" s="110"/>
      <c r="D1708" s="110"/>
      <c r="E1708" s="110"/>
      <c r="F1708" s="110" t="s">
        <v>2655</v>
      </c>
      <c r="G1708" s="110" t="s">
        <v>13137</v>
      </c>
      <c r="H1708" s="110" t="str">
        <f>UPPER(Table3[[#This Row],[Full Name (NEW)]])</f>
        <v>AZ SKIES MOBILE ESTATES STREET LIGHTING IMPROVEMENT DISTRICT NO. 2</v>
      </c>
      <c r="I1708" s="110" t="s">
        <v>13389</v>
      </c>
      <c r="J1708" s="118">
        <v>7607</v>
      </c>
      <c r="K1708" s="75" t="s">
        <v>10892</v>
      </c>
      <c r="L1708" s="75" t="s">
        <v>12856</v>
      </c>
      <c r="M1708" s="75" t="s">
        <v>11302</v>
      </c>
      <c r="N1708" s="75"/>
      <c r="O1708" s="75"/>
    </row>
    <row r="1709" spans="1:15" ht="12" outlineLevel="1" x14ac:dyDescent="0.2">
      <c r="A1709" s="111">
        <v>7608</v>
      </c>
      <c r="B1709" s="111"/>
      <c r="C1709" s="110"/>
      <c r="D1709" s="110"/>
      <c r="E1709" s="110"/>
      <c r="F1709" s="110" t="s">
        <v>2703</v>
      </c>
      <c r="G1709" s="110" t="s">
        <v>13138</v>
      </c>
      <c r="H1709" s="110" t="str">
        <f>UPPER(Table3[[#This Row],[Full Name (NEW)]])</f>
        <v>AZ SKIES MOBILE ESTATES STREET LIGHTING IMPROVEMENT DISTRICT NO. W2</v>
      </c>
      <c r="I1709" s="110" t="s">
        <v>13390</v>
      </c>
      <c r="J1709" s="118">
        <v>7608</v>
      </c>
      <c r="K1709" s="75" t="s">
        <v>10892</v>
      </c>
      <c r="L1709" s="75" t="s">
        <v>12857</v>
      </c>
      <c r="M1709" s="75" t="s">
        <v>11302</v>
      </c>
      <c r="N1709" s="75"/>
      <c r="O1709" s="75"/>
    </row>
    <row r="1710" spans="1:15" ht="12" outlineLevel="1" x14ac:dyDescent="0.2">
      <c r="A1710" s="111">
        <v>7609</v>
      </c>
      <c r="B1710" s="111"/>
      <c r="C1710" s="110"/>
      <c r="D1710" s="110"/>
      <c r="E1710" s="110"/>
      <c r="F1710" s="110" t="s">
        <v>2745</v>
      </c>
      <c r="G1710" s="110" t="s">
        <v>13139</v>
      </c>
      <c r="H1710" s="110" t="str">
        <f>UPPER(Table3[[#This Row],[Full Name (NEW)]])</f>
        <v>CASA MIA STREET LIGHTING IMPROVEMENT DISTRICT</v>
      </c>
      <c r="I1710" s="110" t="s">
        <v>13432</v>
      </c>
      <c r="J1710" s="118">
        <v>7609</v>
      </c>
      <c r="K1710" s="75" t="s">
        <v>10892</v>
      </c>
      <c r="L1710" s="75" t="s">
        <v>12858</v>
      </c>
      <c r="M1710" s="75" t="s">
        <v>11302</v>
      </c>
      <c r="N1710" s="75"/>
      <c r="O1710" s="75"/>
    </row>
    <row r="1711" spans="1:15" ht="12" outlineLevel="1" x14ac:dyDescent="0.2">
      <c r="A1711" s="111">
        <v>7610</v>
      </c>
      <c r="B1711" s="111"/>
      <c r="C1711" s="110"/>
      <c r="D1711" s="110"/>
      <c r="E1711" s="110"/>
      <c r="F1711" s="110" t="s">
        <v>2407</v>
      </c>
      <c r="G1711" s="110" t="s">
        <v>13140</v>
      </c>
      <c r="H1711" s="110" t="str">
        <f>UPPER(Table3[[#This Row],[Full Name (NEW)]])</f>
        <v>CASA MIA STREET LIGHTING IMPROVEMENT DISTRICT NO. 2A</v>
      </c>
      <c r="I1711" s="110" t="s">
        <v>13391</v>
      </c>
      <c r="J1711" s="118">
        <v>7610</v>
      </c>
      <c r="K1711" s="75" t="s">
        <v>10892</v>
      </c>
      <c r="L1711" s="75" t="s">
        <v>12859</v>
      </c>
      <c r="M1711" s="75" t="s">
        <v>11302</v>
      </c>
      <c r="N1711" s="75"/>
      <c r="O1711" s="75"/>
    </row>
    <row r="1712" spans="1:15" ht="12" outlineLevel="1" x14ac:dyDescent="0.2">
      <c r="A1712" s="111">
        <v>7611</v>
      </c>
      <c r="B1712" s="111"/>
      <c r="C1712" s="110"/>
      <c r="D1712" s="110"/>
      <c r="E1712" s="110"/>
      <c r="F1712" s="110" t="s">
        <v>2468</v>
      </c>
      <c r="G1712" s="110" t="s">
        <v>13141</v>
      </c>
      <c r="H1712" s="110" t="str">
        <f>UPPER(Table3[[#This Row],[Full Name (NEW)]])</f>
        <v>CASA MIA STREET LIGHTING IMPROVEMENT DISTRICT NO. 2B</v>
      </c>
      <c r="I1712" s="110" t="s">
        <v>13392</v>
      </c>
      <c r="J1712" s="118">
        <v>7611</v>
      </c>
      <c r="K1712" s="75" t="s">
        <v>10892</v>
      </c>
      <c r="L1712" s="75" t="s">
        <v>12860</v>
      </c>
      <c r="M1712" s="75" t="s">
        <v>11302</v>
      </c>
      <c r="N1712" s="75"/>
      <c r="O1712" s="75"/>
    </row>
    <row r="1713" spans="1:15" ht="12" outlineLevel="1" x14ac:dyDescent="0.2">
      <c r="A1713" s="111">
        <v>7612</v>
      </c>
      <c r="B1713" s="111"/>
      <c r="C1713" s="110"/>
      <c r="D1713" s="110"/>
      <c r="E1713" s="110"/>
      <c r="F1713" s="110" t="s">
        <v>2983</v>
      </c>
      <c r="G1713" s="110" t="s">
        <v>13142</v>
      </c>
      <c r="H1713" s="110" t="str">
        <f>UPPER(Table3[[#This Row],[Full Name (NEW)]])</f>
        <v>HALLCRAFT STREET LIGHTING IMPROVEMENT DISTRICT NO. 1</v>
      </c>
      <c r="I1713" s="110" t="s">
        <v>13393</v>
      </c>
      <c r="J1713" s="118">
        <v>7612</v>
      </c>
      <c r="K1713" s="75" t="s">
        <v>10892</v>
      </c>
      <c r="L1713" s="75" t="s">
        <v>12861</v>
      </c>
      <c r="M1713" s="75" t="s">
        <v>11302</v>
      </c>
      <c r="N1713" s="75"/>
      <c r="O1713" s="75"/>
    </row>
    <row r="1714" spans="1:15" ht="12" outlineLevel="1" x14ac:dyDescent="0.2">
      <c r="A1714" s="111">
        <v>7613</v>
      </c>
      <c r="B1714" s="111"/>
      <c r="C1714" s="110"/>
      <c r="D1714" s="110"/>
      <c r="E1714" s="110"/>
      <c r="F1714" s="110" t="s">
        <v>2986</v>
      </c>
      <c r="G1714" s="110" t="s">
        <v>13143</v>
      </c>
      <c r="H1714" s="110" t="str">
        <f>UPPER(Table3[[#This Row],[Full Name (NEW)]])</f>
        <v>HALLCRAFT STREET LIGHTING IMPROVEMENT DISTRICT NO. 2</v>
      </c>
      <c r="I1714" s="110" t="s">
        <v>13394</v>
      </c>
      <c r="J1714" s="118">
        <v>7613</v>
      </c>
      <c r="K1714" s="75" t="s">
        <v>10892</v>
      </c>
      <c r="L1714" s="75" t="s">
        <v>12862</v>
      </c>
      <c r="M1714" s="75" t="s">
        <v>11302</v>
      </c>
      <c r="N1714" s="75"/>
      <c r="O1714" s="75"/>
    </row>
    <row r="1715" spans="1:15" ht="12" outlineLevel="1" x14ac:dyDescent="0.2">
      <c r="A1715" s="111">
        <v>7614</v>
      </c>
      <c r="B1715" s="111"/>
      <c r="C1715" s="110"/>
      <c r="D1715" s="110"/>
      <c r="E1715" s="110"/>
      <c r="F1715" s="110" t="s">
        <v>2989</v>
      </c>
      <c r="G1715" s="110" t="s">
        <v>13144</v>
      </c>
      <c r="H1715" s="110" t="str">
        <f>UPPER(Table3[[#This Row],[Full Name (NEW)]])</f>
        <v>HALLCRAFT STREET LIGHTING IMPROVEMENT DISTRICT NO. 3</v>
      </c>
      <c r="I1715" s="110" t="s">
        <v>13395</v>
      </c>
      <c r="J1715" s="118">
        <v>7614</v>
      </c>
      <c r="K1715" s="75" t="s">
        <v>10892</v>
      </c>
      <c r="L1715" s="75" t="s">
        <v>12863</v>
      </c>
      <c r="M1715" s="75" t="s">
        <v>11302</v>
      </c>
      <c r="N1715" s="75"/>
      <c r="O1715" s="75"/>
    </row>
    <row r="1716" spans="1:15" ht="12" outlineLevel="1" x14ac:dyDescent="0.2">
      <c r="A1716" s="111">
        <v>7615</v>
      </c>
      <c r="B1716" s="111"/>
      <c r="C1716" s="110"/>
      <c r="D1716" s="110"/>
      <c r="E1716" s="110"/>
      <c r="F1716" s="110" t="s">
        <v>6057</v>
      </c>
      <c r="G1716" s="110" t="s">
        <v>13145</v>
      </c>
      <c r="H1716" s="110" t="str">
        <f>UPPER(Table3[[#This Row],[Full Name (NEW)]])</f>
        <v>RANCHO CABRILLO STREET LIGHTING IMPROVEMENT DISTRICT</v>
      </c>
      <c r="I1716" s="110" t="s">
        <v>13433</v>
      </c>
      <c r="J1716" s="118">
        <v>7615</v>
      </c>
      <c r="K1716" s="75" t="s">
        <v>10892</v>
      </c>
      <c r="L1716" s="75" t="s">
        <v>12864</v>
      </c>
      <c r="M1716" s="75" t="s">
        <v>11302</v>
      </c>
      <c r="N1716" s="75"/>
      <c r="O1716" s="75"/>
    </row>
    <row r="1717" spans="1:15" ht="12" outlineLevel="1" x14ac:dyDescent="0.2">
      <c r="A1717" s="111">
        <v>7616</v>
      </c>
      <c r="B1717" s="111"/>
      <c r="C1717" s="110"/>
      <c r="D1717" s="110"/>
      <c r="E1717" s="110"/>
      <c r="F1717" s="110" t="s">
        <v>2610</v>
      </c>
      <c r="G1717" s="110" t="s">
        <v>13146</v>
      </c>
      <c r="H1717" s="110" t="str">
        <f>UPPER(Table3[[#This Row],[Full Name (NEW)]])</f>
        <v>RANCHO DEL SOL STREET LIGHTING IMPROVEMENT DISTRICT NO. 2</v>
      </c>
      <c r="I1717" s="110" t="s">
        <v>13396</v>
      </c>
      <c r="J1717" s="118">
        <v>7616</v>
      </c>
      <c r="K1717" s="75" t="s">
        <v>10892</v>
      </c>
      <c r="L1717" s="75" t="s">
        <v>12865</v>
      </c>
      <c r="M1717" s="75" t="s">
        <v>11302</v>
      </c>
      <c r="N1717" s="75"/>
      <c r="O1717" s="75"/>
    </row>
    <row r="1718" spans="1:15" ht="12" outlineLevel="1" x14ac:dyDescent="0.2">
      <c r="A1718" s="111">
        <v>7617</v>
      </c>
      <c r="B1718" s="111"/>
      <c r="C1718" s="110"/>
      <c r="D1718" s="110"/>
      <c r="E1718" s="110"/>
      <c r="F1718" s="110" t="s">
        <v>2771</v>
      </c>
      <c r="G1718" s="110" t="s">
        <v>13147</v>
      </c>
      <c r="H1718" s="110" t="str">
        <f>UPPER(Table3[[#This Row],[Full Name (NEW)]])</f>
        <v>RANCHO GRANDE TRES STREET LIGHTING IMPROVEMENT DISTRICT</v>
      </c>
      <c r="I1718" s="110" t="s">
        <v>13434</v>
      </c>
      <c r="J1718" s="118">
        <v>7617</v>
      </c>
      <c r="K1718" s="75" t="s">
        <v>10892</v>
      </c>
      <c r="L1718" s="75" t="s">
        <v>12866</v>
      </c>
      <c r="M1718" s="75" t="s">
        <v>11302</v>
      </c>
      <c r="N1718" s="75"/>
      <c r="O1718" s="75"/>
    </row>
    <row r="1719" spans="1:15" ht="12" outlineLevel="1" x14ac:dyDescent="0.2">
      <c r="A1719" s="111">
        <v>7618</v>
      </c>
      <c r="B1719" s="111"/>
      <c r="C1719" s="110"/>
      <c r="D1719" s="110"/>
      <c r="E1719" s="110"/>
      <c r="F1719" s="110" t="s">
        <v>2448</v>
      </c>
      <c r="G1719" s="110" t="s">
        <v>13148</v>
      </c>
      <c r="H1719" s="110" t="str">
        <f>UPPER(Table3[[#This Row],[Full Name (NEW)]])</f>
        <v>RIO VISTA WEST STREET LIGHTING IMPROVEMENT DISTRICT</v>
      </c>
      <c r="I1719" s="110" t="s">
        <v>13435</v>
      </c>
      <c r="J1719" s="118">
        <v>7618</v>
      </c>
      <c r="K1719" s="75" t="s">
        <v>10892</v>
      </c>
      <c r="L1719" s="75" t="s">
        <v>12867</v>
      </c>
      <c r="M1719" s="75" t="s">
        <v>11302</v>
      </c>
      <c r="N1719" s="75"/>
      <c r="O1719" s="75"/>
    </row>
    <row r="1720" spans="1:15" ht="12" outlineLevel="1" x14ac:dyDescent="0.2">
      <c r="A1720" s="111">
        <v>7619</v>
      </c>
      <c r="B1720" s="111"/>
      <c r="C1720" s="110"/>
      <c r="D1720" s="110"/>
      <c r="E1720" s="110"/>
      <c r="F1720" s="110" t="s">
        <v>2413</v>
      </c>
      <c r="G1720" s="110" t="s">
        <v>13149</v>
      </c>
      <c r="H1720" s="110" t="str">
        <f>UPPER(Table3[[#This Row],[Full Name (NEW)]])</f>
        <v>RIO VISTA WEST STREET LIGHTING IMPROVEMENT DISTRICT NO. 2</v>
      </c>
      <c r="I1720" s="110" t="s">
        <v>13397</v>
      </c>
      <c r="J1720" s="118">
        <v>7619</v>
      </c>
      <c r="K1720" s="75" t="s">
        <v>10892</v>
      </c>
      <c r="L1720" s="75" t="s">
        <v>12868</v>
      </c>
      <c r="M1720" s="75" t="s">
        <v>11302</v>
      </c>
      <c r="N1720" s="75"/>
      <c r="O1720" s="75"/>
    </row>
    <row r="1721" spans="1:15" ht="12" outlineLevel="1" x14ac:dyDescent="0.2">
      <c r="A1721" s="111">
        <v>7620</v>
      </c>
      <c r="B1721" s="111"/>
      <c r="C1721" s="110"/>
      <c r="D1721" s="110"/>
      <c r="E1721" s="110"/>
      <c r="F1721" s="110" t="s">
        <v>5959</v>
      </c>
      <c r="G1721" s="110" t="s">
        <v>13150</v>
      </c>
      <c r="H1721" s="110" t="str">
        <f>UPPER(Table3[[#This Row],[Full Name (NEW)]])</f>
        <v>ANTHEM STREET LIGHTING IMPROVEMENT DISTRICT NO. 1</v>
      </c>
      <c r="I1721" s="110" t="s">
        <v>13398</v>
      </c>
      <c r="J1721" s="118">
        <v>7620</v>
      </c>
      <c r="K1721" s="75" t="s">
        <v>10892</v>
      </c>
      <c r="L1721" s="75" t="s">
        <v>12869</v>
      </c>
      <c r="M1721" s="75" t="s">
        <v>11302</v>
      </c>
      <c r="N1721" s="75"/>
      <c r="O1721" s="75"/>
    </row>
    <row r="1722" spans="1:15" ht="12" outlineLevel="1" x14ac:dyDescent="0.2">
      <c r="A1722" s="111">
        <v>7621</v>
      </c>
      <c r="B1722" s="111"/>
      <c r="C1722" s="110"/>
      <c r="D1722" s="110"/>
      <c r="E1722" s="110"/>
      <c r="F1722" s="110" t="s">
        <v>6060</v>
      </c>
      <c r="G1722" s="110" t="s">
        <v>13151</v>
      </c>
      <c r="H1722" s="110" t="str">
        <f>UPPER(Table3[[#This Row],[Full Name (NEW)]])</f>
        <v>ARROYO NORTE UNIT 4 STREET LIGHTING IMPROVEMENT DISTRICT</v>
      </c>
      <c r="I1722" s="110" t="s">
        <v>13436</v>
      </c>
      <c r="J1722" s="118">
        <v>7621</v>
      </c>
      <c r="K1722" s="75" t="s">
        <v>10892</v>
      </c>
      <c r="L1722" s="75" t="s">
        <v>12870</v>
      </c>
      <c r="M1722" s="75" t="s">
        <v>11302</v>
      </c>
      <c r="N1722" s="75"/>
      <c r="O1722" s="75"/>
    </row>
    <row r="1723" spans="1:15" ht="12" outlineLevel="1" x14ac:dyDescent="0.2">
      <c r="A1723" s="111">
        <v>7622</v>
      </c>
      <c r="B1723" s="111"/>
      <c r="C1723" s="110"/>
      <c r="D1723" s="110"/>
      <c r="E1723" s="110"/>
      <c r="F1723" s="110" t="s">
        <v>2858</v>
      </c>
      <c r="G1723" s="110" t="s">
        <v>13152</v>
      </c>
      <c r="H1723" s="110" t="str">
        <f>UPPER(Table3[[#This Row],[Full Name (NEW)]])</f>
        <v>BRENTWOOD ACRES STREET LIGHTING IMPROVEMENT DISTRICT</v>
      </c>
      <c r="I1723" s="110" t="s">
        <v>13437</v>
      </c>
      <c r="J1723" s="118">
        <v>7622</v>
      </c>
      <c r="K1723" s="75" t="s">
        <v>10892</v>
      </c>
      <c r="L1723" s="75" t="s">
        <v>12871</v>
      </c>
      <c r="M1723" s="75" t="s">
        <v>11302</v>
      </c>
      <c r="N1723" s="75"/>
      <c r="O1723" s="75"/>
    </row>
    <row r="1724" spans="1:15" ht="12" outlineLevel="1" x14ac:dyDescent="0.2">
      <c r="A1724" s="111">
        <v>7623</v>
      </c>
      <c r="B1724" s="111"/>
      <c r="C1724" s="110"/>
      <c r="D1724" s="110"/>
      <c r="E1724" s="110"/>
      <c r="F1724" s="110" t="s">
        <v>3447</v>
      </c>
      <c r="G1724" s="110" t="s">
        <v>13153</v>
      </c>
      <c r="H1724" s="110" t="str">
        <f>UPPER(Table3[[#This Row],[Full Name (NEW)]])</f>
        <v>CAMELOT GOLF CLUB ESTATES STREET LIGHTING IMPROVEMENT DISTRICT NO. 1</v>
      </c>
      <c r="I1724" s="110" t="s">
        <v>13399</v>
      </c>
      <c r="J1724" s="118">
        <v>7623</v>
      </c>
      <c r="K1724" s="75" t="s">
        <v>10892</v>
      </c>
      <c r="L1724" s="75" t="s">
        <v>12872</v>
      </c>
      <c r="M1724" s="75" t="s">
        <v>11302</v>
      </c>
      <c r="N1724" s="75"/>
      <c r="O1724" s="75"/>
    </row>
    <row r="1725" spans="1:15" ht="12" outlineLevel="1" x14ac:dyDescent="0.2">
      <c r="A1725" s="111">
        <v>7624</v>
      </c>
      <c r="B1725" s="111"/>
      <c r="C1725" s="110"/>
      <c r="D1725" s="110"/>
      <c r="E1725" s="110"/>
      <c r="F1725" s="110" t="s">
        <v>3747</v>
      </c>
      <c r="G1725" s="110" t="s">
        <v>13154</v>
      </c>
      <c r="H1725" s="110" t="str">
        <f>UPPER(Table3[[#This Row],[Full Name (NEW)]])</f>
        <v>CAMELOT GOLF CLUB ESTATES STREET LIGHTING IMPROVEMENT DISTRICT NO. 2</v>
      </c>
      <c r="I1725" s="110" t="s">
        <v>13400</v>
      </c>
      <c r="J1725" s="118">
        <v>7624</v>
      </c>
      <c r="K1725" s="75" t="s">
        <v>10892</v>
      </c>
      <c r="L1725" s="75" t="s">
        <v>12873</v>
      </c>
      <c r="M1725" s="75" t="s">
        <v>11302</v>
      </c>
      <c r="N1725" s="75"/>
      <c r="O1725" s="75"/>
    </row>
    <row r="1726" spans="1:15" ht="12" outlineLevel="1" x14ac:dyDescent="0.2">
      <c r="A1726" s="111">
        <v>7625</v>
      </c>
      <c r="B1726" s="111"/>
      <c r="C1726" s="110"/>
      <c r="D1726" s="110"/>
      <c r="E1726" s="110"/>
      <c r="F1726" s="110" t="s">
        <v>6021</v>
      </c>
      <c r="G1726" s="110" t="s">
        <v>13155</v>
      </c>
      <c r="H1726" s="110" t="str">
        <f>UPPER(Table3[[#This Row],[Full Name (NEW)]])</f>
        <v>CAPISTRANO NORTH &amp; SOUTH STREET LIGHTING IMPROVEMENT DISTRICT</v>
      </c>
      <c r="I1726" s="110" t="s">
        <v>13438</v>
      </c>
      <c r="J1726" s="118">
        <v>7625</v>
      </c>
      <c r="K1726" s="75" t="s">
        <v>10892</v>
      </c>
      <c r="L1726" s="75" t="s">
        <v>12874</v>
      </c>
      <c r="M1726" s="75" t="s">
        <v>11302</v>
      </c>
      <c r="N1726" s="75"/>
      <c r="O1726" s="75"/>
    </row>
    <row r="1727" spans="1:15" ht="12" outlineLevel="1" x14ac:dyDescent="0.2">
      <c r="A1727" s="111">
        <v>7626</v>
      </c>
      <c r="B1727" s="111"/>
      <c r="C1727" s="110"/>
      <c r="D1727" s="110"/>
      <c r="E1727" s="110"/>
      <c r="F1727" s="110" t="s">
        <v>2903</v>
      </c>
      <c r="G1727" s="110" t="s">
        <v>13156</v>
      </c>
      <c r="H1727" s="110" t="str">
        <f>UPPER(Table3[[#This Row],[Full Name (NEW)]])</f>
        <v>CAVALIER STREET LIGHTING IMPROVEMENT DISTRICT</v>
      </c>
      <c r="I1727" s="110" t="s">
        <v>13439</v>
      </c>
      <c r="J1727" s="118">
        <v>7626</v>
      </c>
      <c r="K1727" s="75" t="s">
        <v>10892</v>
      </c>
      <c r="L1727" s="75" t="s">
        <v>12875</v>
      </c>
      <c r="M1727" s="75" t="s">
        <v>11302</v>
      </c>
      <c r="N1727" s="75"/>
      <c r="O1727" s="75"/>
    </row>
    <row r="1728" spans="1:15" ht="12" outlineLevel="1" x14ac:dyDescent="0.2">
      <c r="A1728" s="111">
        <v>7627</v>
      </c>
      <c r="B1728" s="111"/>
      <c r="C1728" s="110"/>
      <c r="D1728" s="110"/>
      <c r="E1728" s="110"/>
      <c r="F1728" s="110" t="s">
        <v>2492</v>
      </c>
      <c r="G1728" s="110" t="s">
        <v>13157</v>
      </c>
      <c r="H1728" s="110" t="str">
        <f>UPPER(Table3[[#This Row],[Full Name (NEW)]])</f>
        <v>CIRCLE CITY STREET LIGHTING IMPROVEMENT DISTRICT</v>
      </c>
      <c r="I1728" s="110" t="s">
        <v>13440</v>
      </c>
      <c r="J1728" s="118">
        <v>7627</v>
      </c>
      <c r="K1728" s="75" t="s">
        <v>10892</v>
      </c>
      <c r="L1728" s="75" t="s">
        <v>12876</v>
      </c>
      <c r="M1728" s="75" t="s">
        <v>11302</v>
      </c>
      <c r="N1728" s="75"/>
      <c r="O1728" s="75"/>
    </row>
    <row r="1729" spans="1:15" ht="12" outlineLevel="1" x14ac:dyDescent="0.2">
      <c r="A1729" s="111">
        <v>7628</v>
      </c>
      <c r="B1729" s="111"/>
      <c r="C1729" s="110"/>
      <c r="D1729" s="110"/>
      <c r="E1729" s="110"/>
      <c r="F1729" s="110" t="s">
        <v>5967</v>
      </c>
      <c r="G1729" s="110" t="s">
        <v>13158</v>
      </c>
      <c r="H1729" s="110" t="str">
        <f>UPPER(Table3[[#This Row],[Full Name (NEW)]])</f>
        <v>CITRUS POINT STREET LIGHTING IMPROVEMENT DISTRICT</v>
      </c>
      <c r="I1729" s="110" t="s">
        <v>13441</v>
      </c>
      <c r="J1729" s="118">
        <v>7628</v>
      </c>
      <c r="K1729" s="75" t="s">
        <v>10892</v>
      </c>
      <c r="L1729" s="75" t="s">
        <v>12877</v>
      </c>
      <c r="M1729" s="75" t="s">
        <v>11302</v>
      </c>
      <c r="N1729" s="75"/>
      <c r="O1729" s="75"/>
    </row>
    <row r="1730" spans="1:15" ht="12" outlineLevel="1" x14ac:dyDescent="0.2">
      <c r="A1730" s="111">
        <v>7629</v>
      </c>
      <c r="B1730" s="111"/>
      <c r="C1730" s="110"/>
      <c r="D1730" s="110"/>
      <c r="E1730" s="110"/>
      <c r="F1730" s="110" t="s">
        <v>3403</v>
      </c>
      <c r="G1730" s="110" t="s">
        <v>13159</v>
      </c>
      <c r="H1730" s="110" t="str">
        <f>UPPER(Table3[[#This Row],[Full Name (NEW)]])</f>
        <v>CLARK ACRES STREET LIGHTING IMPROVEMENT DISTRICT</v>
      </c>
      <c r="I1730" s="110" t="s">
        <v>13442</v>
      </c>
      <c r="J1730" s="118">
        <v>7629</v>
      </c>
      <c r="K1730" s="75" t="s">
        <v>10892</v>
      </c>
      <c r="L1730" s="75" t="s">
        <v>12878</v>
      </c>
      <c r="M1730" s="75" t="s">
        <v>11302</v>
      </c>
      <c r="N1730" s="75"/>
      <c r="O1730" s="75"/>
    </row>
    <row r="1731" spans="1:15" ht="12" outlineLevel="1" x14ac:dyDescent="0.2">
      <c r="A1731" s="111">
        <v>7630</v>
      </c>
      <c r="B1731" s="111"/>
      <c r="C1731" s="110"/>
      <c r="D1731" s="110"/>
      <c r="E1731" s="110"/>
      <c r="F1731" s="110" t="s">
        <v>5971</v>
      </c>
      <c r="G1731" s="110" t="s">
        <v>13160</v>
      </c>
      <c r="H1731" s="110" t="str">
        <f>UPPER(Table3[[#This Row],[Full Name (NEW)]])</f>
        <v>CLOUD CREEK RANCH STREET LIGHTING IMPROVEMENT DISTRICT</v>
      </c>
      <c r="I1731" s="110" t="s">
        <v>13443</v>
      </c>
      <c r="J1731" s="118">
        <v>7630</v>
      </c>
      <c r="K1731" s="75" t="s">
        <v>10892</v>
      </c>
      <c r="L1731" s="75" t="s">
        <v>12879</v>
      </c>
      <c r="M1731" s="75" t="s">
        <v>11302</v>
      </c>
      <c r="N1731" s="75"/>
      <c r="O1731" s="75"/>
    </row>
    <row r="1732" spans="1:15" ht="12" outlineLevel="1" x14ac:dyDescent="0.2">
      <c r="A1732" s="111">
        <v>7631</v>
      </c>
      <c r="B1732" s="111"/>
      <c r="C1732" s="110"/>
      <c r="D1732" s="110"/>
      <c r="E1732" s="110"/>
      <c r="F1732" s="110" t="s">
        <v>6053</v>
      </c>
      <c r="G1732" s="110" t="s">
        <v>13161</v>
      </c>
      <c r="H1732" s="110" t="str">
        <f>UPPER(Table3[[#This Row],[Full Name (NEW)]])</f>
        <v>COLDWATER RANCH STREET LIGHTING IMPROVEMENT DISTRICT</v>
      </c>
      <c r="I1732" s="110" t="s">
        <v>13444</v>
      </c>
      <c r="J1732" s="118">
        <v>7631</v>
      </c>
      <c r="K1732" s="75" t="s">
        <v>10892</v>
      </c>
      <c r="L1732" s="75" t="s">
        <v>12880</v>
      </c>
      <c r="M1732" s="75" t="s">
        <v>11302</v>
      </c>
      <c r="N1732" s="75"/>
      <c r="O1732" s="75"/>
    </row>
    <row r="1733" spans="1:15" ht="12" outlineLevel="1" x14ac:dyDescent="0.2">
      <c r="A1733" s="111">
        <v>7632</v>
      </c>
      <c r="B1733" s="111"/>
      <c r="C1733" s="110"/>
      <c r="D1733" s="110"/>
      <c r="E1733" s="110"/>
      <c r="F1733" s="110" t="s">
        <v>3953</v>
      </c>
      <c r="G1733" s="110" t="s">
        <v>13162</v>
      </c>
      <c r="H1733" s="110" t="str">
        <f>UPPER(Table3[[#This Row],[Full Name (NEW)]])</f>
        <v>CORONADO ACRES STREET LIGHTING IMPROVEMENT DISTRICT</v>
      </c>
      <c r="I1733" s="110" t="s">
        <v>13445</v>
      </c>
      <c r="J1733" s="118">
        <v>7632</v>
      </c>
      <c r="K1733" s="75" t="s">
        <v>10892</v>
      </c>
      <c r="L1733" s="75" t="s">
        <v>12881</v>
      </c>
      <c r="M1733" s="75" t="s">
        <v>11302</v>
      </c>
      <c r="N1733" s="75"/>
      <c r="O1733" s="75"/>
    </row>
    <row r="1734" spans="1:15" ht="12" outlineLevel="1" x14ac:dyDescent="0.2">
      <c r="A1734" s="111">
        <v>7633</v>
      </c>
      <c r="B1734" s="111"/>
      <c r="C1734" s="110"/>
      <c r="D1734" s="110"/>
      <c r="E1734" s="110"/>
      <c r="F1734" s="110" t="s">
        <v>6025</v>
      </c>
      <c r="G1734" s="110" t="s">
        <v>13163</v>
      </c>
      <c r="H1734" s="110" t="str">
        <f>UPPER(Table3[[#This Row],[Full Name (NEW)]])</f>
        <v>CORTESSA SUB STREET LIGHTING IMPROVEMENT DISTRICT</v>
      </c>
      <c r="I1734" s="110" t="s">
        <v>12935</v>
      </c>
      <c r="J1734" s="118">
        <v>7633</v>
      </c>
      <c r="K1734" s="75" t="s">
        <v>10892</v>
      </c>
      <c r="L1734" s="75" t="s">
        <v>12882</v>
      </c>
      <c r="M1734" s="75" t="s">
        <v>11302</v>
      </c>
      <c r="N1734" s="75"/>
      <c r="O1734" s="75"/>
    </row>
    <row r="1735" spans="1:15" ht="12" outlineLevel="1" x14ac:dyDescent="0.2">
      <c r="A1735" s="111">
        <v>7634</v>
      </c>
      <c r="B1735" s="111"/>
      <c r="C1735" s="110"/>
      <c r="D1735" s="110"/>
      <c r="E1735" s="110"/>
      <c r="F1735" s="110" t="s">
        <v>5672</v>
      </c>
      <c r="G1735" s="110" t="s">
        <v>13164</v>
      </c>
      <c r="H1735" s="110" t="str">
        <f>UPPER(Table3[[#This Row],[Full Name (NEW)]])</f>
        <v>COUNTRY MEADOWS STREET LIGHTING IMPROVEMENT DISTRICT NO. 10</v>
      </c>
      <c r="I1735" s="110" t="s">
        <v>13401</v>
      </c>
      <c r="J1735" s="118">
        <v>7634</v>
      </c>
      <c r="K1735" s="75" t="s">
        <v>10892</v>
      </c>
      <c r="L1735" s="75" t="s">
        <v>12883</v>
      </c>
      <c r="M1735" s="75" t="s">
        <v>11302</v>
      </c>
      <c r="N1735" s="75"/>
      <c r="O1735" s="75"/>
    </row>
    <row r="1736" spans="1:15" ht="12" outlineLevel="1" x14ac:dyDescent="0.2">
      <c r="A1736" s="111">
        <v>7635</v>
      </c>
      <c r="B1736" s="111"/>
      <c r="C1736" s="110"/>
      <c r="D1736" s="110"/>
      <c r="E1736" s="110"/>
      <c r="F1736" s="110" t="s">
        <v>3411</v>
      </c>
      <c r="G1736" s="110" t="s">
        <v>13165</v>
      </c>
      <c r="H1736" s="110" t="str">
        <f>UPPER(Table3[[#This Row],[Full Name (NEW)]])</f>
        <v>COUNTRY MEADOWS STREET LIGHTING IMPROVEMENT DISTRICT NO. 9</v>
      </c>
      <c r="I1736" s="110" t="s">
        <v>13402</v>
      </c>
      <c r="J1736" s="118">
        <v>7635</v>
      </c>
      <c r="K1736" s="75" t="s">
        <v>10892</v>
      </c>
      <c r="L1736" s="75" t="s">
        <v>12884</v>
      </c>
      <c r="M1736" s="75" t="s">
        <v>11302</v>
      </c>
      <c r="N1736" s="75"/>
      <c r="O1736" s="75"/>
    </row>
    <row r="1737" spans="1:15" ht="12" outlineLevel="1" x14ac:dyDescent="0.2">
      <c r="A1737" s="111">
        <v>7636</v>
      </c>
      <c r="B1737" s="111"/>
      <c r="C1737" s="110"/>
      <c r="D1737" s="110"/>
      <c r="E1737" s="110"/>
      <c r="F1737" s="110" t="s">
        <v>5444</v>
      </c>
      <c r="G1737" s="110" t="s">
        <v>13166</v>
      </c>
      <c r="H1737" s="110" t="str">
        <f>UPPER(Table3[[#This Row],[Full Name (NEW)]])</f>
        <v>COUNTRY PLACE AT CHANDLER STREET LIGHTING IMPROVEMENT DISTRICT</v>
      </c>
      <c r="I1737" s="110" t="s">
        <v>13446</v>
      </c>
      <c r="J1737" s="118">
        <v>7636</v>
      </c>
      <c r="K1737" s="75" t="s">
        <v>10892</v>
      </c>
      <c r="L1737" s="75" t="s">
        <v>12885</v>
      </c>
      <c r="M1737" s="75" t="s">
        <v>11302</v>
      </c>
      <c r="N1737" s="75"/>
      <c r="O1737" s="75"/>
    </row>
    <row r="1738" spans="1:15" ht="12" outlineLevel="1" x14ac:dyDescent="0.2">
      <c r="A1738" s="111">
        <v>7637</v>
      </c>
      <c r="B1738" s="111"/>
      <c r="C1738" s="110"/>
      <c r="D1738" s="110"/>
      <c r="E1738" s="110"/>
      <c r="F1738" s="110" t="s">
        <v>4575</v>
      </c>
      <c r="G1738" s="110" t="s">
        <v>13167</v>
      </c>
      <c r="H1738" s="110" t="str">
        <f>UPPER(Table3[[#This Row],[Full Name (NEW)]])</f>
        <v>CRESTVIEW MANOR STREET LIGHTING IMPROVEMENT DISTRICT</v>
      </c>
      <c r="I1738" s="110" t="s">
        <v>13447</v>
      </c>
      <c r="J1738" s="118">
        <v>7637</v>
      </c>
      <c r="K1738" s="75" t="s">
        <v>10892</v>
      </c>
      <c r="L1738" s="75" t="s">
        <v>12886</v>
      </c>
      <c r="M1738" s="75" t="s">
        <v>11302</v>
      </c>
      <c r="N1738" s="75"/>
      <c r="O1738" s="75"/>
    </row>
    <row r="1739" spans="1:15" ht="12" outlineLevel="1" x14ac:dyDescent="0.2">
      <c r="A1739" s="111">
        <v>7638</v>
      </c>
      <c r="B1739" s="111"/>
      <c r="C1739" s="110"/>
      <c r="D1739" s="110"/>
      <c r="E1739" s="110"/>
      <c r="F1739" s="110" t="s">
        <v>4084</v>
      </c>
      <c r="G1739" s="110" t="s">
        <v>13168</v>
      </c>
      <c r="H1739" s="110" t="str">
        <f>UPPER(Table3[[#This Row],[Full Name (NEW)]])</f>
        <v>CRIMSON COVE STREET LIGHTING IMPROVEMENT DISTRICT</v>
      </c>
      <c r="I1739" s="110" t="s">
        <v>13448</v>
      </c>
      <c r="J1739" s="118">
        <v>7638</v>
      </c>
      <c r="K1739" s="75" t="s">
        <v>10892</v>
      </c>
      <c r="L1739" s="75" t="s">
        <v>12887</v>
      </c>
      <c r="M1739" s="75" t="s">
        <v>11302</v>
      </c>
      <c r="N1739" s="75"/>
      <c r="O1739" s="75"/>
    </row>
    <row r="1740" spans="1:15" ht="12" outlineLevel="1" x14ac:dyDescent="0.2">
      <c r="A1740" s="111">
        <v>7639</v>
      </c>
      <c r="B1740" s="111"/>
      <c r="C1740" s="110"/>
      <c r="D1740" s="110"/>
      <c r="E1740" s="110"/>
      <c r="F1740" s="110" t="s">
        <v>6029</v>
      </c>
      <c r="G1740" s="110" t="s">
        <v>13169</v>
      </c>
      <c r="H1740" s="110" t="str">
        <f>UPPER(Table3[[#This Row],[Full Name (NEW)]])</f>
        <v>CROSSRIVER STREET LIGHTING IMPROVEMENT DISTRICT</v>
      </c>
      <c r="I1740" s="110" t="s">
        <v>13449</v>
      </c>
      <c r="J1740" s="118">
        <v>7639</v>
      </c>
      <c r="K1740" s="75" t="s">
        <v>10892</v>
      </c>
      <c r="L1740" s="75" t="s">
        <v>12888</v>
      </c>
      <c r="M1740" s="75" t="s">
        <v>11302</v>
      </c>
      <c r="N1740" s="75"/>
      <c r="O1740" s="75"/>
    </row>
    <row r="1741" spans="1:15" ht="12" outlineLevel="1" x14ac:dyDescent="0.2">
      <c r="A1741" s="111">
        <v>7640</v>
      </c>
      <c r="B1741" s="111"/>
      <c r="C1741" s="110"/>
      <c r="D1741" s="110"/>
      <c r="E1741" s="110"/>
      <c r="F1741" s="110" t="s">
        <v>5963</v>
      </c>
      <c r="G1741" s="110" t="s">
        <v>13170</v>
      </c>
      <c r="H1741" s="110" t="str">
        <f>UPPER(Table3[[#This Row],[Full Name (NEW)]])</f>
        <v>CRYSTAL MANOR STREET LIGHTING IMPROVEMENT DISTRICT</v>
      </c>
      <c r="I1741" s="110" t="s">
        <v>13450</v>
      </c>
      <c r="J1741" s="118">
        <v>7640</v>
      </c>
      <c r="K1741" s="75" t="s">
        <v>10892</v>
      </c>
      <c r="L1741" s="75" t="s">
        <v>12889</v>
      </c>
      <c r="M1741" s="75" t="s">
        <v>11302</v>
      </c>
      <c r="N1741" s="75"/>
      <c r="O1741" s="75"/>
    </row>
    <row r="1742" spans="1:15" ht="12" outlineLevel="1" x14ac:dyDescent="0.2">
      <c r="A1742" s="111">
        <v>7641</v>
      </c>
      <c r="B1742" s="111"/>
      <c r="C1742" s="110"/>
      <c r="D1742" s="110"/>
      <c r="E1742" s="110"/>
      <c r="F1742" s="110" t="s">
        <v>6010</v>
      </c>
      <c r="G1742" s="110" t="s">
        <v>13171</v>
      </c>
      <c r="H1742" s="110" t="str">
        <f>UPPER(Table3[[#This Row],[Full Name (NEW)]])</f>
        <v>DOS RIOS STREET LIGHTING IMPROVEMENT DISTRICT NO. 1 &amp; 2</v>
      </c>
      <c r="I1742" s="110" t="s">
        <v>13403</v>
      </c>
      <c r="J1742" s="118">
        <v>7641</v>
      </c>
      <c r="K1742" s="75" t="s">
        <v>10892</v>
      </c>
      <c r="L1742" s="75" t="s">
        <v>12890</v>
      </c>
      <c r="M1742" s="75" t="s">
        <v>11302</v>
      </c>
      <c r="N1742" s="75"/>
      <c r="O1742" s="75"/>
    </row>
    <row r="1743" spans="1:15" ht="12" outlineLevel="1" x14ac:dyDescent="0.2">
      <c r="A1743" s="111">
        <v>7642</v>
      </c>
      <c r="B1743" s="111"/>
      <c r="C1743" s="110"/>
      <c r="D1743" s="110"/>
      <c r="E1743" s="110"/>
      <c r="F1743" s="110" t="s">
        <v>5982</v>
      </c>
      <c r="G1743" s="110" t="s">
        <v>13172</v>
      </c>
      <c r="H1743" s="110" t="str">
        <f>UPPER(Table3[[#This Row],[Full Name (NEW)]])</f>
        <v>DREAMING SUMMIT STREET LIGHTING IMPROVEMENT DISTRICT NO. 3</v>
      </c>
      <c r="I1743" s="110" t="s">
        <v>13404</v>
      </c>
      <c r="J1743" s="118">
        <v>7642</v>
      </c>
      <c r="K1743" s="75" t="s">
        <v>10892</v>
      </c>
      <c r="L1743" s="75" t="s">
        <v>12891</v>
      </c>
      <c r="M1743" s="75" t="s">
        <v>11302</v>
      </c>
      <c r="N1743" s="75"/>
      <c r="O1743" s="75"/>
    </row>
    <row r="1744" spans="1:15" ht="12" outlineLevel="1" x14ac:dyDescent="0.2">
      <c r="A1744" s="111">
        <v>7643</v>
      </c>
      <c r="B1744" s="111"/>
      <c r="C1744" s="110"/>
      <c r="D1744" s="110"/>
      <c r="E1744" s="110"/>
      <c r="F1744" s="110" t="s">
        <v>5978</v>
      </c>
      <c r="G1744" s="110" t="s">
        <v>13173</v>
      </c>
      <c r="H1744" s="110" t="str">
        <f>UPPER(Table3[[#This Row],[Full Name (NEW)]])</f>
        <v>DREAMING SUMMIT STREET LIGHTING IMPROVEMENT DISTRICT NO. 1 &amp; 2A &amp; 2B</v>
      </c>
      <c r="I1744" s="110" t="s">
        <v>13405</v>
      </c>
      <c r="J1744" s="118">
        <v>7643</v>
      </c>
      <c r="K1744" s="75" t="s">
        <v>10892</v>
      </c>
      <c r="L1744" s="75" t="s">
        <v>12892</v>
      </c>
      <c r="M1744" s="75" t="s">
        <v>11302</v>
      </c>
      <c r="N1744" s="75"/>
      <c r="O1744" s="75"/>
    </row>
    <row r="1745" spans="1:15" ht="12" outlineLevel="1" x14ac:dyDescent="0.2">
      <c r="A1745" s="111">
        <v>7644</v>
      </c>
      <c r="B1745" s="111"/>
      <c r="C1745" s="110"/>
      <c r="D1745" s="110"/>
      <c r="E1745" s="110"/>
      <c r="F1745" s="110" t="s">
        <v>2936</v>
      </c>
      <c r="G1745" s="110" t="s">
        <v>13174</v>
      </c>
      <c r="H1745" s="110" t="str">
        <f>UPPER(Table3[[#This Row],[Full Name (NEW)]])</f>
        <v>ESQUIRE VILLA STREET LIGHTING IMPROVEMENT DISTRICT NO. 1</v>
      </c>
      <c r="I1745" s="110" t="s">
        <v>13406</v>
      </c>
      <c r="J1745" s="118">
        <v>7644</v>
      </c>
      <c r="K1745" s="75" t="s">
        <v>10892</v>
      </c>
      <c r="L1745" s="75" t="s">
        <v>12893</v>
      </c>
      <c r="M1745" s="75" t="s">
        <v>11302</v>
      </c>
      <c r="N1745" s="75"/>
      <c r="O1745" s="75"/>
    </row>
    <row r="1746" spans="1:15" ht="12" outlineLevel="1" x14ac:dyDescent="0.2">
      <c r="A1746" s="111">
        <v>7645</v>
      </c>
      <c r="B1746" s="111"/>
      <c r="C1746" s="110"/>
      <c r="D1746" s="110"/>
      <c r="E1746" s="110"/>
      <c r="F1746" s="110" t="s">
        <v>3483</v>
      </c>
      <c r="G1746" s="110" t="s">
        <v>13175</v>
      </c>
      <c r="H1746" s="110" t="str">
        <f>UPPER(Table3[[#This Row],[Full Name (NEW)]])</f>
        <v>ESTATE RANCHOS STREET LIGHTING IMPROVEMENT DISTRICT</v>
      </c>
      <c r="I1746" s="110" t="s">
        <v>13451</v>
      </c>
      <c r="J1746" s="118">
        <v>7645</v>
      </c>
      <c r="K1746" s="75" t="s">
        <v>10892</v>
      </c>
      <c r="L1746" s="75" t="s">
        <v>12894</v>
      </c>
      <c r="M1746" s="75" t="s">
        <v>11302</v>
      </c>
      <c r="N1746" s="75"/>
      <c r="O1746" s="75"/>
    </row>
    <row r="1747" spans="1:15" ht="12" outlineLevel="1" x14ac:dyDescent="0.2">
      <c r="A1747" s="111">
        <v>7646</v>
      </c>
      <c r="B1747" s="111"/>
      <c r="C1747" s="110"/>
      <c r="D1747" s="110"/>
      <c r="E1747" s="110"/>
      <c r="F1747" s="110" t="s">
        <v>2956</v>
      </c>
      <c r="G1747" s="110" t="s">
        <v>13176</v>
      </c>
      <c r="H1747" s="110" t="str">
        <f>UPPER(Table3[[#This Row],[Full Name (NEW)]])</f>
        <v>GLENMAR STREET LIGHTING IMPROVEMENT DISTRICT</v>
      </c>
      <c r="I1747" s="110" t="s">
        <v>13452</v>
      </c>
      <c r="J1747" s="118">
        <v>7646</v>
      </c>
      <c r="K1747" s="75" t="s">
        <v>10892</v>
      </c>
      <c r="L1747" s="75" t="s">
        <v>12895</v>
      </c>
      <c r="M1747" s="75" t="s">
        <v>11302</v>
      </c>
      <c r="N1747" s="75"/>
      <c r="O1747" s="75"/>
    </row>
    <row r="1748" spans="1:15" ht="12" outlineLevel="1" x14ac:dyDescent="0.2">
      <c r="A1748" s="111">
        <v>7647</v>
      </c>
      <c r="B1748" s="111"/>
      <c r="C1748" s="110"/>
      <c r="D1748" s="110"/>
      <c r="E1748" s="110"/>
      <c r="F1748" s="110" t="s">
        <v>3267</v>
      </c>
      <c r="G1748" s="110" t="s">
        <v>13177</v>
      </c>
      <c r="H1748" s="110" t="str">
        <f>UPPER(Table3[[#This Row],[Full Name (NEW)]])</f>
        <v>GOLDEN WEST STREET LIGHTING IMPROVEMENT DISTRICT NO. 2</v>
      </c>
      <c r="I1748" s="110" t="s">
        <v>13407</v>
      </c>
      <c r="J1748" s="118">
        <v>7647</v>
      </c>
      <c r="K1748" s="75" t="s">
        <v>10892</v>
      </c>
      <c r="L1748" s="75" t="s">
        <v>12896</v>
      </c>
      <c r="M1748" s="75" t="s">
        <v>11302</v>
      </c>
      <c r="N1748" s="75"/>
      <c r="O1748" s="75"/>
    </row>
    <row r="1749" spans="1:15" ht="12" outlineLevel="1" x14ac:dyDescent="0.2">
      <c r="A1749" s="111">
        <v>7648</v>
      </c>
      <c r="B1749" s="111"/>
      <c r="C1749" s="110"/>
      <c r="D1749" s="110"/>
      <c r="E1749" s="110"/>
      <c r="F1749" s="110" t="s">
        <v>2709</v>
      </c>
      <c r="G1749" s="110" t="s">
        <v>13178</v>
      </c>
      <c r="H1749" s="110" t="str">
        <f>UPPER(Table3[[#This Row],[Full Name (NEW)]])</f>
        <v>GRANITE REEF VISTA PARK STREET LIGHTING IMPROVEMENT DISTRICT</v>
      </c>
      <c r="I1749" s="110" t="s">
        <v>13453</v>
      </c>
      <c r="J1749" s="118">
        <v>7648</v>
      </c>
      <c r="K1749" s="75" t="s">
        <v>10892</v>
      </c>
      <c r="L1749" s="75" t="s">
        <v>12897</v>
      </c>
      <c r="M1749" s="75" t="s">
        <v>11302</v>
      </c>
      <c r="N1749" s="75"/>
      <c r="O1749" s="75"/>
    </row>
    <row r="1750" spans="1:15" ht="12" outlineLevel="1" x14ac:dyDescent="0.2">
      <c r="A1750" s="111">
        <v>7649</v>
      </c>
      <c r="B1750" s="111"/>
      <c r="C1750" s="110"/>
      <c r="D1750" s="110"/>
      <c r="E1750" s="110"/>
      <c r="F1750" s="110" t="s">
        <v>2906</v>
      </c>
      <c r="G1750" s="110" t="s">
        <v>13179</v>
      </c>
      <c r="H1750" s="110" t="str">
        <f>UPPER(Table3[[#This Row],[Full Name (NEW)]])</f>
        <v>HIDDEN VILLAGE STREET LIGHTING IMPROVEMENT DISTRICT</v>
      </c>
      <c r="I1750" s="110" t="s">
        <v>13454</v>
      </c>
      <c r="J1750" s="118">
        <v>7649</v>
      </c>
      <c r="K1750" s="75" t="s">
        <v>10892</v>
      </c>
      <c r="L1750" s="75" t="s">
        <v>12898</v>
      </c>
      <c r="M1750" s="75" t="s">
        <v>11302</v>
      </c>
      <c r="N1750" s="75"/>
      <c r="O1750" s="75"/>
    </row>
    <row r="1751" spans="1:15" ht="12" outlineLevel="1" x14ac:dyDescent="0.2">
      <c r="A1751" s="111">
        <v>7650</v>
      </c>
      <c r="B1751" s="111"/>
      <c r="C1751" s="110"/>
      <c r="D1751" s="110"/>
      <c r="E1751" s="110"/>
      <c r="F1751" s="110" t="s">
        <v>3980</v>
      </c>
      <c r="G1751" s="110" t="s">
        <v>13180</v>
      </c>
      <c r="H1751" s="110" t="str">
        <f>UPPER(Table3[[#This Row],[Full Name (NEW)]])</f>
        <v>HOPEVILLE STREET LIGHTING IMPROVEMENT DISTRICT</v>
      </c>
      <c r="I1751" s="110" t="s">
        <v>13455</v>
      </c>
      <c r="J1751" s="118">
        <v>7650</v>
      </c>
      <c r="K1751" s="75" t="s">
        <v>10892</v>
      </c>
      <c r="L1751" s="75" t="s">
        <v>12899</v>
      </c>
      <c r="M1751" s="75" t="s">
        <v>11302</v>
      </c>
      <c r="N1751" s="75"/>
      <c r="O1751" s="75"/>
    </row>
    <row r="1752" spans="1:15" ht="12" outlineLevel="1" x14ac:dyDescent="0.2">
      <c r="A1752" s="111">
        <v>7651</v>
      </c>
      <c r="B1752" s="111"/>
      <c r="C1752" s="110"/>
      <c r="D1752" s="110"/>
      <c r="E1752" s="110"/>
      <c r="F1752" s="110" t="s">
        <v>2974</v>
      </c>
      <c r="G1752" s="110" t="s">
        <v>13181</v>
      </c>
      <c r="H1752" s="110" t="str">
        <f>UPPER(Table3[[#This Row],[Full Name (NEW)]])</f>
        <v>J &amp; O FRONTIER PLACE STREET LIGHTING IMPROVEMENT DISTRICT</v>
      </c>
      <c r="I1752" s="110" t="s">
        <v>13456</v>
      </c>
      <c r="J1752" s="118">
        <v>7651</v>
      </c>
      <c r="K1752" s="75" t="s">
        <v>10892</v>
      </c>
      <c r="L1752" s="75" t="s">
        <v>12900</v>
      </c>
      <c r="M1752" s="75" t="s">
        <v>11302</v>
      </c>
      <c r="N1752" s="75"/>
      <c r="O1752" s="75"/>
    </row>
    <row r="1753" spans="1:15" ht="12" outlineLevel="1" x14ac:dyDescent="0.2">
      <c r="A1753" s="111">
        <v>7652</v>
      </c>
      <c r="B1753" s="111"/>
      <c r="C1753" s="110"/>
      <c r="D1753" s="110"/>
      <c r="E1753" s="110"/>
      <c r="F1753" s="110" t="s">
        <v>6041</v>
      </c>
      <c r="G1753" s="110" t="s">
        <v>13182</v>
      </c>
      <c r="H1753" s="110" t="str">
        <f>UPPER(Table3[[#This Row],[Full Name (NEW)]])</f>
        <v>JACKRABBIT ESTATES STREET LIGHTING IMPROVEMENT DISTRICT</v>
      </c>
      <c r="I1753" s="110" t="s">
        <v>13457</v>
      </c>
      <c r="J1753" s="118">
        <v>7652</v>
      </c>
      <c r="K1753" s="75" t="s">
        <v>10892</v>
      </c>
      <c r="L1753" s="75" t="s">
        <v>12901</v>
      </c>
      <c r="M1753" s="75" t="s">
        <v>11302</v>
      </c>
      <c r="N1753" s="75"/>
      <c r="O1753" s="75"/>
    </row>
    <row r="1754" spans="1:15" ht="12" outlineLevel="1" x14ac:dyDescent="0.2">
      <c r="A1754" s="111">
        <v>7653</v>
      </c>
      <c r="B1754" s="111"/>
      <c r="C1754" s="110"/>
      <c r="D1754" s="110"/>
      <c r="E1754" s="110"/>
      <c r="F1754" s="110" t="s">
        <v>2489</v>
      </c>
      <c r="G1754" s="110" t="s">
        <v>13183</v>
      </c>
      <c r="H1754" s="110" t="str">
        <f>UPPER(Table3[[#This Row],[Full Name (NEW)]])</f>
        <v>KNOTT MANOR STREET LIGHTING IMPROVEMENT DISTRICT</v>
      </c>
      <c r="I1754" s="110" t="s">
        <v>13458</v>
      </c>
      <c r="J1754" s="118">
        <v>7653</v>
      </c>
      <c r="K1754" s="75" t="s">
        <v>10892</v>
      </c>
      <c r="L1754" s="75" t="s">
        <v>12902</v>
      </c>
      <c r="M1754" s="75" t="s">
        <v>11302</v>
      </c>
      <c r="N1754" s="75"/>
      <c r="O1754" s="75"/>
    </row>
    <row r="1755" spans="1:15" ht="12" outlineLevel="1" x14ac:dyDescent="0.2">
      <c r="A1755" s="111">
        <v>7654</v>
      </c>
      <c r="B1755" s="111"/>
      <c r="C1755" s="110"/>
      <c r="D1755" s="110"/>
      <c r="E1755" s="110"/>
      <c r="F1755" s="110" t="s">
        <v>2760</v>
      </c>
      <c r="G1755" s="110" t="s">
        <v>13184</v>
      </c>
      <c r="H1755" s="110" t="str">
        <f>UPPER(Table3[[#This Row],[Full Name (NEW)]])</f>
        <v>LUCY T. HOMESITES STREET LIGHTING IMPROVEMENT DISTRICT NO. 2</v>
      </c>
      <c r="I1755" s="110" t="s">
        <v>13408</v>
      </c>
      <c r="J1755" s="118">
        <v>7654</v>
      </c>
      <c r="K1755" s="75" t="s">
        <v>10892</v>
      </c>
      <c r="L1755" s="75" t="s">
        <v>12903</v>
      </c>
      <c r="M1755" s="75" t="s">
        <v>11302</v>
      </c>
      <c r="N1755" s="75"/>
      <c r="O1755" s="75"/>
    </row>
    <row r="1756" spans="1:15" ht="12" outlineLevel="1" x14ac:dyDescent="0.2">
      <c r="A1756" s="111">
        <v>7655</v>
      </c>
      <c r="B1756" s="111"/>
      <c r="C1756" s="110"/>
      <c r="D1756" s="110"/>
      <c r="E1756" s="110"/>
      <c r="F1756" s="110" t="s">
        <v>2763</v>
      </c>
      <c r="G1756" s="110" t="s">
        <v>13185</v>
      </c>
      <c r="H1756" s="110" t="str">
        <f>UPPER(Table3[[#This Row],[Full Name (NEW)]])</f>
        <v>LUKE FIELD HOMES STREET LIGHTING IMPROVEMENT DISTRICT</v>
      </c>
      <c r="I1756" s="110" t="s">
        <v>13459</v>
      </c>
      <c r="J1756" s="118">
        <v>7655</v>
      </c>
      <c r="K1756" s="75" t="s">
        <v>10892</v>
      </c>
      <c r="L1756" s="75" t="s">
        <v>12904</v>
      </c>
      <c r="M1756" s="75" t="s">
        <v>11302</v>
      </c>
      <c r="N1756" s="75"/>
      <c r="O1756" s="75"/>
    </row>
    <row r="1757" spans="1:15" ht="12" outlineLevel="1" x14ac:dyDescent="0.2">
      <c r="A1757" s="111">
        <v>7656</v>
      </c>
      <c r="B1757" s="111"/>
      <c r="C1757" s="110"/>
      <c r="D1757" s="110"/>
      <c r="E1757" s="110"/>
      <c r="F1757" s="110" t="s">
        <v>2768</v>
      </c>
      <c r="G1757" s="110" t="s">
        <v>13186</v>
      </c>
      <c r="H1757" s="110" t="str">
        <f>UPPER(Table3[[#This Row],[Full Name (NEW)]])</f>
        <v>MCAFEE MOBILE MANOR STREET LIGHTING IMPROVEMENT DISTRICT</v>
      </c>
      <c r="I1757" s="110" t="s">
        <v>13460</v>
      </c>
      <c r="J1757" s="118">
        <v>7656</v>
      </c>
      <c r="K1757" s="75" t="s">
        <v>10892</v>
      </c>
      <c r="L1757" s="75" t="s">
        <v>12905</v>
      </c>
      <c r="M1757" s="75" t="s">
        <v>11302</v>
      </c>
      <c r="N1757" s="75"/>
      <c r="O1757" s="75"/>
    </row>
    <row r="1758" spans="1:15" ht="12" outlineLevel="1" x14ac:dyDescent="0.2">
      <c r="A1758" s="111">
        <v>7657</v>
      </c>
      <c r="B1758" s="111"/>
      <c r="C1758" s="110"/>
      <c r="D1758" s="110"/>
      <c r="E1758" s="110"/>
      <c r="F1758" s="110" t="s">
        <v>2977</v>
      </c>
      <c r="G1758" s="110" t="s">
        <v>13187</v>
      </c>
      <c r="H1758" s="110" t="str">
        <f>UPPER(Table3[[#This Row],[Full Name (NEW)]])</f>
        <v>MCCORMICK ESTATES STREET LIGHTING IMPROVEMENT DISTRICT NO. 1</v>
      </c>
      <c r="I1758" s="110" t="s">
        <v>13409</v>
      </c>
      <c r="J1758" s="118">
        <v>7657</v>
      </c>
      <c r="K1758" s="75" t="s">
        <v>10892</v>
      </c>
      <c r="L1758" s="75" t="s">
        <v>12906</v>
      </c>
      <c r="M1758" s="75" t="s">
        <v>11302</v>
      </c>
      <c r="N1758" s="75"/>
      <c r="O1758" s="75"/>
    </row>
    <row r="1759" spans="1:15" ht="12" outlineLevel="1" x14ac:dyDescent="0.2">
      <c r="A1759" s="111">
        <v>7658</v>
      </c>
      <c r="B1759" s="111"/>
      <c r="C1759" s="110"/>
      <c r="D1759" s="110"/>
      <c r="E1759" s="110"/>
      <c r="F1759" s="110" t="s">
        <v>2891</v>
      </c>
      <c r="G1759" s="110" t="s">
        <v>13188</v>
      </c>
      <c r="H1759" s="110" t="str">
        <f>UPPER(Table3[[#This Row],[Full Name (NEW)]])</f>
        <v>MELVILLE STREET LIGHTING IMPROVEMENT DISTRICT NO. 1</v>
      </c>
      <c r="I1759" s="110" t="s">
        <v>13410</v>
      </c>
      <c r="J1759" s="118">
        <v>7658</v>
      </c>
      <c r="K1759" s="75" t="s">
        <v>10892</v>
      </c>
      <c r="L1759" s="75" t="s">
        <v>12907</v>
      </c>
      <c r="M1759" s="75" t="s">
        <v>11302</v>
      </c>
      <c r="N1759" s="75"/>
      <c r="O1759" s="75"/>
    </row>
    <row r="1760" spans="1:15" ht="12" outlineLevel="1" x14ac:dyDescent="0.2">
      <c r="A1760" s="111">
        <v>7659</v>
      </c>
      <c r="B1760" s="111"/>
      <c r="C1760" s="110"/>
      <c r="D1760" s="110"/>
      <c r="E1760" s="110"/>
      <c r="F1760" s="110" t="s">
        <v>2998</v>
      </c>
      <c r="G1760" s="110" t="s">
        <v>13189</v>
      </c>
      <c r="H1760" s="110" t="str">
        <f>UPPER(Table3[[#This Row],[Full Name (NEW)]])</f>
        <v>MEREWAY MANOR STREET LIGHTING IMPROVEMENT DISTRICT</v>
      </c>
      <c r="I1760" s="110" t="s">
        <v>13461</v>
      </c>
      <c r="J1760" s="118">
        <v>7659</v>
      </c>
      <c r="K1760" s="75" t="s">
        <v>10892</v>
      </c>
      <c r="L1760" s="75" t="s">
        <v>12908</v>
      </c>
      <c r="M1760" s="75" t="s">
        <v>11302</v>
      </c>
      <c r="N1760" s="75"/>
      <c r="O1760" s="75"/>
    </row>
    <row r="1761" spans="1:15" ht="12" outlineLevel="1" x14ac:dyDescent="0.2">
      <c r="A1761" s="111">
        <v>7660</v>
      </c>
      <c r="B1761" s="111"/>
      <c r="C1761" s="110"/>
      <c r="D1761" s="110"/>
      <c r="E1761" s="110"/>
      <c r="F1761" s="110" t="s">
        <v>2912</v>
      </c>
      <c r="G1761" s="110" t="s">
        <v>13190</v>
      </c>
      <c r="H1761" s="110" t="str">
        <f>UPPER(Table3[[#This Row],[Full Name (NEW)]])</f>
        <v>MESA COUNTRY CLUB PARK STREET LIGHTING IMPROVEMENT DISTRICT</v>
      </c>
      <c r="I1761" s="110" t="s">
        <v>13462</v>
      </c>
      <c r="J1761" s="118">
        <v>7660</v>
      </c>
      <c r="K1761" s="75" t="s">
        <v>10892</v>
      </c>
      <c r="L1761" s="75" t="s">
        <v>12909</v>
      </c>
      <c r="M1761" s="75" t="s">
        <v>11302</v>
      </c>
      <c r="N1761" s="75"/>
      <c r="O1761" s="75"/>
    </row>
    <row r="1762" spans="1:15" ht="12" outlineLevel="1" x14ac:dyDescent="0.2">
      <c r="A1762" s="111">
        <v>7661</v>
      </c>
      <c r="B1762" s="111"/>
      <c r="C1762" s="110"/>
      <c r="D1762" s="110"/>
      <c r="E1762" s="110"/>
      <c r="F1762" s="110" t="s">
        <v>2504</v>
      </c>
      <c r="G1762" s="110" t="s">
        <v>13191</v>
      </c>
      <c r="H1762" s="110" t="str">
        <f>UPPER(Table3[[#This Row],[Full Name (NEW)]])</f>
        <v>MESA EAST STREET LIGHTING IMPROVEMENT DISTRICT</v>
      </c>
      <c r="I1762" s="110" t="s">
        <v>13463</v>
      </c>
      <c r="J1762" s="118">
        <v>7661</v>
      </c>
      <c r="K1762" s="75" t="s">
        <v>10892</v>
      </c>
      <c r="L1762" s="75" t="s">
        <v>12910</v>
      </c>
      <c r="M1762" s="75" t="s">
        <v>11302</v>
      </c>
      <c r="N1762" s="75"/>
      <c r="O1762" s="75"/>
    </row>
    <row r="1763" spans="1:15" ht="12" outlineLevel="1" x14ac:dyDescent="0.2">
      <c r="A1763" s="111">
        <v>7662</v>
      </c>
      <c r="B1763" s="111"/>
      <c r="C1763" s="110"/>
      <c r="D1763" s="110"/>
      <c r="E1763" s="110"/>
      <c r="F1763" s="110" t="s">
        <v>2354</v>
      </c>
      <c r="G1763" s="110" t="s">
        <v>13192</v>
      </c>
      <c r="H1763" s="110" t="str">
        <f>UPPER(Table3[[#This Row],[Full Name (NEW)]])</f>
        <v>MESQUITE TRAILS STREET LIGHTING IMPROVEMENT DISTRICT</v>
      </c>
      <c r="I1763" s="110" t="s">
        <v>13464</v>
      </c>
      <c r="J1763" s="118">
        <v>7662</v>
      </c>
      <c r="K1763" s="75" t="s">
        <v>10892</v>
      </c>
      <c r="L1763" s="75" t="s">
        <v>12911</v>
      </c>
      <c r="M1763" s="75" t="s">
        <v>11302</v>
      </c>
      <c r="N1763" s="75"/>
      <c r="O1763" s="75"/>
    </row>
    <row r="1764" spans="1:15" ht="12" outlineLevel="1" x14ac:dyDescent="0.2">
      <c r="A1764" s="111">
        <v>7663</v>
      </c>
      <c r="B1764" s="111"/>
      <c r="C1764" s="110"/>
      <c r="D1764" s="110"/>
      <c r="E1764" s="110"/>
      <c r="F1764" s="110" t="s">
        <v>4902</v>
      </c>
      <c r="G1764" s="110" t="s">
        <v>13193</v>
      </c>
      <c r="H1764" s="110" t="str">
        <f>UPPER(Table3[[#This Row],[Full Name (NEW)]])</f>
        <v>OASIS VERDE STREET LIGHTING IMPROVEMENT DISTRICT</v>
      </c>
      <c r="I1764" s="110" t="s">
        <v>13465</v>
      </c>
      <c r="J1764" s="118">
        <v>7663</v>
      </c>
      <c r="K1764" s="75" t="s">
        <v>10892</v>
      </c>
      <c r="L1764" s="75" t="s">
        <v>12912</v>
      </c>
      <c r="M1764" s="75" t="s">
        <v>11302</v>
      </c>
      <c r="N1764" s="75"/>
      <c r="O1764" s="75"/>
    </row>
    <row r="1765" spans="1:15" ht="12" outlineLevel="1" x14ac:dyDescent="0.2">
      <c r="A1765" s="111">
        <v>7664</v>
      </c>
      <c r="B1765" s="111"/>
      <c r="C1765" s="110"/>
      <c r="D1765" s="110"/>
      <c r="E1765" s="110"/>
      <c r="F1765" s="110" t="s">
        <v>2276</v>
      </c>
      <c r="G1765" s="110" t="s">
        <v>13194</v>
      </c>
      <c r="H1765" s="110" t="str">
        <f>UPPER(Table3[[#This Row],[Full Name (NEW)]])</f>
        <v>PINNACLE RANCH AT 83RD AVE STREET LIGHTING IMPROVEMENT DISTRICT</v>
      </c>
      <c r="I1765" s="110" t="s">
        <v>13466</v>
      </c>
      <c r="J1765" s="118">
        <v>7664</v>
      </c>
      <c r="K1765" s="75" t="s">
        <v>10892</v>
      </c>
      <c r="L1765" s="75" t="s">
        <v>12913</v>
      </c>
      <c r="M1765" s="75" t="s">
        <v>11302</v>
      </c>
      <c r="N1765" s="75"/>
      <c r="O1765" s="75"/>
    </row>
    <row r="1766" spans="1:15" ht="12" outlineLevel="1" x14ac:dyDescent="0.2">
      <c r="A1766" s="111">
        <v>7665</v>
      </c>
      <c r="B1766" s="111"/>
      <c r="C1766" s="110"/>
      <c r="D1766" s="110"/>
      <c r="E1766" s="110"/>
      <c r="F1766" s="110" t="s">
        <v>2410</v>
      </c>
      <c r="G1766" s="110" t="s">
        <v>13195</v>
      </c>
      <c r="H1766" s="110" t="str">
        <f>UPPER(Table3[[#This Row],[Full Name (NEW)]])</f>
        <v>POMEROY ESTATES STREET LIGHTING IMPROVEMENT DISTRICT</v>
      </c>
      <c r="I1766" s="110" t="s">
        <v>13467</v>
      </c>
      <c r="J1766" s="118">
        <v>7665</v>
      </c>
      <c r="K1766" s="75" t="s">
        <v>10892</v>
      </c>
      <c r="L1766" s="75" t="s">
        <v>12914</v>
      </c>
      <c r="M1766" s="75" t="s">
        <v>11302</v>
      </c>
      <c r="N1766" s="75"/>
      <c r="O1766" s="75"/>
    </row>
    <row r="1767" spans="1:15" ht="12" outlineLevel="1" x14ac:dyDescent="0.2">
      <c r="A1767" s="111">
        <v>7666</v>
      </c>
      <c r="B1767" s="111"/>
      <c r="C1767" s="110"/>
      <c r="D1767" s="110"/>
      <c r="E1767" s="110"/>
      <c r="F1767" s="110" t="s">
        <v>2445</v>
      </c>
      <c r="G1767" s="110" t="s">
        <v>13196</v>
      </c>
      <c r="H1767" s="110" t="str">
        <f>UPPER(Table3[[#This Row],[Full Name (NEW)]])</f>
        <v>QUEEN CREEK PLAZA STREET LIGHTING IMPROVEMENT DISTRICT</v>
      </c>
      <c r="I1767" s="110" t="s">
        <v>13468</v>
      </c>
      <c r="J1767" s="118">
        <v>7666</v>
      </c>
      <c r="K1767" s="75" t="s">
        <v>10892</v>
      </c>
      <c r="L1767" s="75" t="s">
        <v>12915</v>
      </c>
      <c r="M1767" s="75" t="s">
        <v>11302</v>
      </c>
      <c r="N1767" s="75"/>
      <c r="O1767" s="75"/>
    </row>
    <row r="1768" spans="1:15" ht="12" outlineLevel="1" x14ac:dyDescent="0.2">
      <c r="A1768" s="111">
        <v>7667</v>
      </c>
      <c r="B1768" s="111"/>
      <c r="C1768" s="110"/>
      <c r="D1768" s="110"/>
      <c r="E1768" s="110"/>
      <c r="F1768" s="110" t="s">
        <v>5986</v>
      </c>
      <c r="G1768" s="110" t="s">
        <v>13197</v>
      </c>
      <c r="H1768" s="110" t="str">
        <f>UPPER(Table3[[#This Row],[Full Name (NEW)]])</f>
        <v>RUSSELL RANCH STREET LIGHTING IMPROVEMENT DISTRICT NO. 1</v>
      </c>
      <c r="I1768" s="110" t="s">
        <v>13411</v>
      </c>
      <c r="J1768" s="118">
        <v>7667</v>
      </c>
      <c r="K1768" s="75" t="s">
        <v>10892</v>
      </c>
      <c r="L1768" s="75" t="s">
        <v>12916</v>
      </c>
      <c r="M1768" s="75" t="s">
        <v>11302</v>
      </c>
      <c r="N1768" s="75"/>
      <c r="O1768" s="75"/>
    </row>
    <row r="1769" spans="1:15" ht="12" outlineLevel="1" x14ac:dyDescent="0.2">
      <c r="A1769" s="111">
        <v>7668</v>
      </c>
      <c r="B1769" s="111"/>
      <c r="C1769" s="110"/>
      <c r="D1769" s="110"/>
      <c r="E1769" s="110"/>
      <c r="F1769" s="110" t="s">
        <v>6033</v>
      </c>
      <c r="G1769" s="110" t="s">
        <v>13198</v>
      </c>
      <c r="H1769" s="110" t="str">
        <f>UPPER(Table3[[#This Row],[Full Name (NEW)]])</f>
        <v>SAN TAN VISTA UNIT III  STREET LIGHTING IMPROVEMENT DISTRICT</v>
      </c>
      <c r="I1769" s="110" t="s">
        <v>13469</v>
      </c>
      <c r="J1769" s="118">
        <v>7668</v>
      </c>
      <c r="K1769" s="75" t="s">
        <v>10892</v>
      </c>
      <c r="L1769" s="75" t="s">
        <v>12917</v>
      </c>
      <c r="M1769" s="75" t="s">
        <v>11302</v>
      </c>
      <c r="N1769" s="75"/>
      <c r="O1769" s="75"/>
    </row>
    <row r="1770" spans="1:15" ht="12" outlineLevel="1" x14ac:dyDescent="0.2">
      <c r="A1770" s="111">
        <v>7669</v>
      </c>
      <c r="B1770" s="111"/>
      <c r="C1770" s="110"/>
      <c r="D1770" s="110"/>
      <c r="E1770" s="110"/>
      <c r="F1770" s="110" t="s">
        <v>5975</v>
      </c>
      <c r="G1770" s="110" t="s">
        <v>13199</v>
      </c>
      <c r="H1770" s="110" t="str">
        <f>UPPER(Table3[[#This Row],[Full Name (NEW)]])</f>
        <v>SCW EXPANSION STREET LIGHTING IMPROVEMENT DISTRICT NO. 17</v>
      </c>
      <c r="I1770" s="110" t="s">
        <v>13412</v>
      </c>
      <c r="J1770" s="118">
        <v>7669</v>
      </c>
      <c r="K1770" s="75" t="s">
        <v>10892</v>
      </c>
      <c r="L1770" s="75" t="s">
        <v>12918</v>
      </c>
      <c r="M1770" s="75" t="s">
        <v>11302</v>
      </c>
      <c r="N1770" s="75"/>
      <c r="O1770" s="75"/>
    </row>
    <row r="1771" spans="1:15" ht="12" outlineLevel="1" x14ac:dyDescent="0.2">
      <c r="A1771" s="111">
        <v>7670</v>
      </c>
      <c r="B1771" s="111"/>
      <c r="C1771" s="110"/>
      <c r="D1771" s="110"/>
      <c r="E1771" s="110"/>
      <c r="F1771" s="110" t="s">
        <v>3230</v>
      </c>
      <c r="G1771" s="110" t="s">
        <v>13200</v>
      </c>
      <c r="H1771" s="110" t="str">
        <f>UPPER(Table3[[#This Row],[Full Name (NEW)]])</f>
        <v>SUBURBAN RANCHETTES STREET LIGHTING IMPROVEMENT DISTRICT</v>
      </c>
      <c r="I1771" s="110" t="s">
        <v>13470</v>
      </c>
      <c r="J1771" s="118">
        <v>7670</v>
      </c>
      <c r="K1771" s="75" t="s">
        <v>10892</v>
      </c>
      <c r="L1771" s="75" t="s">
        <v>12919</v>
      </c>
      <c r="M1771" s="75" t="s">
        <v>11302</v>
      </c>
      <c r="N1771" s="75"/>
      <c r="O1771" s="75"/>
    </row>
    <row r="1772" spans="1:15" ht="12" outlineLevel="1" x14ac:dyDescent="0.2">
      <c r="A1772" s="111">
        <v>7671</v>
      </c>
      <c r="B1772" s="111"/>
      <c r="C1772" s="110"/>
      <c r="D1772" s="110"/>
      <c r="E1772" s="110"/>
      <c r="F1772" s="110" t="s">
        <v>6049</v>
      </c>
      <c r="G1772" s="110" t="s">
        <v>13201</v>
      </c>
      <c r="H1772" s="110" t="str">
        <f>UPPER(Table3[[#This Row],[Full Name (NEW)]])</f>
        <v>SUNDERO STREET LIGHTING IMPROVEMENT DISTRICT</v>
      </c>
      <c r="I1772" s="110" t="s">
        <v>13471</v>
      </c>
      <c r="J1772" s="118">
        <v>7671</v>
      </c>
      <c r="K1772" s="75" t="s">
        <v>10892</v>
      </c>
      <c r="L1772" s="75" t="s">
        <v>12920</v>
      </c>
      <c r="M1772" s="75" t="s">
        <v>11302</v>
      </c>
      <c r="N1772" s="75"/>
      <c r="O1772" s="75"/>
    </row>
    <row r="1773" spans="1:15" ht="12" outlineLevel="1" x14ac:dyDescent="0.2">
      <c r="A1773" s="111">
        <v>7673</v>
      </c>
      <c r="B1773" s="111"/>
      <c r="C1773" s="110"/>
      <c r="D1773" s="110"/>
      <c r="E1773" s="110"/>
      <c r="F1773" s="110" t="s">
        <v>3479</v>
      </c>
      <c r="G1773" s="110" t="s">
        <v>13202</v>
      </c>
      <c r="H1773" s="110" t="str">
        <f>UPPER(Table3[[#This Row],[Full Name (NEW)]])</f>
        <v>SUNRISE MEADOWS STREET LIGHTING IMPROVEMENT DISTRICT NO. 1</v>
      </c>
      <c r="I1773" s="110" t="s">
        <v>13413</v>
      </c>
      <c r="J1773" s="118">
        <v>7673</v>
      </c>
      <c r="K1773" s="75" t="s">
        <v>10892</v>
      </c>
      <c r="L1773" s="75" t="s">
        <v>12921</v>
      </c>
      <c r="M1773" s="75" t="s">
        <v>11302</v>
      </c>
      <c r="N1773" s="75"/>
      <c r="O1773" s="75"/>
    </row>
    <row r="1774" spans="1:15" ht="12" outlineLevel="1" x14ac:dyDescent="0.2">
      <c r="A1774" s="111">
        <v>7674</v>
      </c>
      <c r="B1774" s="111"/>
      <c r="C1774" s="110"/>
      <c r="D1774" s="110"/>
      <c r="E1774" s="110"/>
      <c r="F1774" s="110" t="s">
        <v>4591</v>
      </c>
      <c r="G1774" s="110" t="s">
        <v>13203</v>
      </c>
      <c r="H1774" s="110" t="str">
        <f>UPPER(Table3[[#This Row],[Full Name (NEW)]])</f>
        <v xml:space="preserve">SUNRISE UNIT STREET LIGHTING IMPROVEMENT DISTRICT NO. 5 </v>
      </c>
      <c r="I1774" s="110" t="s">
        <v>13414</v>
      </c>
      <c r="J1774" s="118">
        <v>7674</v>
      </c>
      <c r="K1774" s="75" t="s">
        <v>10892</v>
      </c>
      <c r="L1774" s="75" t="s">
        <v>12922</v>
      </c>
      <c r="M1774" s="75" t="s">
        <v>11302</v>
      </c>
      <c r="N1774" s="75"/>
      <c r="O1774" s="75"/>
    </row>
    <row r="1775" spans="1:15" ht="12" outlineLevel="1" x14ac:dyDescent="0.2">
      <c r="A1775" s="111">
        <v>7675</v>
      </c>
      <c r="B1775" s="111"/>
      <c r="C1775" s="110"/>
      <c r="D1775" s="110"/>
      <c r="E1775" s="110"/>
      <c r="F1775" s="110" t="s">
        <v>3834</v>
      </c>
      <c r="G1775" s="110" t="s">
        <v>13204</v>
      </c>
      <c r="H1775" s="110" t="str">
        <f>UPPER(Table3[[#This Row],[Full Name (NEW)]])</f>
        <v>SUPERSTITION VIEW STREET LIGHTING IMPROVEMENT DISTRICT NO. 1</v>
      </c>
      <c r="I1775" s="110" t="s">
        <v>13415</v>
      </c>
      <c r="J1775" s="118">
        <v>7675</v>
      </c>
      <c r="K1775" s="75" t="s">
        <v>10892</v>
      </c>
      <c r="L1775" s="75" t="s">
        <v>12923</v>
      </c>
      <c r="M1775" s="75" t="s">
        <v>11302</v>
      </c>
      <c r="N1775" s="75"/>
      <c r="O1775" s="75"/>
    </row>
    <row r="1776" spans="1:15" ht="12" outlineLevel="1" x14ac:dyDescent="0.2">
      <c r="A1776" s="111">
        <v>7676</v>
      </c>
      <c r="B1776" s="111"/>
      <c r="C1776" s="110"/>
      <c r="D1776" s="110"/>
      <c r="E1776" s="110"/>
      <c r="F1776" s="110" t="s">
        <v>4523</v>
      </c>
      <c r="G1776" s="110" t="s">
        <v>13205</v>
      </c>
      <c r="H1776" s="110" t="str">
        <f>UPPER(Table3[[#This Row],[Full Name (NEW)]])</f>
        <v>THE VINEYARDS OF MESA STREET LIGHTING IMPROVEMENT DISTRICT</v>
      </c>
      <c r="I1776" s="110" t="s">
        <v>13472</v>
      </c>
      <c r="J1776" s="118">
        <v>7676</v>
      </c>
      <c r="K1776" s="75" t="s">
        <v>10892</v>
      </c>
      <c r="L1776" s="75" t="s">
        <v>12924</v>
      </c>
      <c r="M1776" s="75" t="s">
        <v>11302</v>
      </c>
      <c r="N1776" s="75"/>
      <c r="O1776" s="75"/>
    </row>
    <row r="1777" spans="1:15" ht="12" outlineLevel="1" x14ac:dyDescent="0.2">
      <c r="A1777" s="111">
        <v>7677</v>
      </c>
      <c r="B1777" s="111"/>
      <c r="C1777" s="110"/>
      <c r="D1777" s="110"/>
      <c r="E1777" s="110"/>
      <c r="F1777" s="110" t="s">
        <v>2962</v>
      </c>
      <c r="G1777" s="110" t="s">
        <v>13206</v>
      </c>
      <c r="H1777" s="110" t="str">
        <f>UPPER(Table3[[#This Row],[Full Name (NEW)]])</f>
        <v>TOWN &amp; COUNTRY SCOTTSDALE STREET LIGHTING IMPROVEMENT DISTRICT</v>
      </c>
      <c r="I1777" s="110" t="s">
        <v>13473</v>
      </c>
      <c r="J1777" s="118">
        <v>7677</v>
      </c>
      <c r="K1777" s="75" t="s">
        <v>10892</v>
      </c>
      <c r="L1777" s="75" t="s">
        <v>12925</v>
      </c>
      <c r="M1777" s="75" t="s">
        <v>11302</v>
      </c>
      <c r="N1777" s="75"/>
      <c r="O1777" s="75"/>
    </row>
    <row r="1778" spans="1:15" ht="12" outlineLevel="1" x14ac:dyDescent="0.2">
      <c r="A1778" s="111">
        <v>7678</v>
      </c>
      <c r="B1778" s="111"/>
      <c r="C1778" s="110"/>
      <c r="D1778" s="110"/>
      <c r="E1778" s="110"/>
      <c r="F1778" s="110" t="s">
        <v>4408</v>
      </c>
      <c r="G1778" s="110" t="s">
        <v>13207</v>
      </c>
      <c r="H1778" s="110" t="str">
        <f>UPPER(Table3[[#This Row],[Full Name (NEW)]])</f>
        <v>TOWNE MEADOWS STREET LIGHTING IMPROVEMENT DISTRICT</v>
      </c>
      <c r="I1778" s="110" t="s">
        <v>13474</v>
      </c>
      <c r="J1778" s="118">
        <v>7678</v>
      </c>
      <c r="K1778" s="75" t="s">
        <v>10892</v>
      </c>
      <c r="L1778" s="75" t="s">
        <v>12926</v>
      </c>
      <c r="M1778" s="75" t="s">
        <v>11302</v>
      </c>
      <c r="N1778" s="75"/>
      <c r="O1778" s="75"/>
    </row>
    <row r="1779" spans="1:15" ht="12" outlineLevel="1" x14ac:dyDescent="0.2">
      <c r="A1779" s="111">
        <v>7679</v>
      </c>
      <c r="B1779" s="111"/>
      <c r="C1779" s="110"/>
      <c r="D1779" s="110"/>
      <c r="E1779" s="110"/>
      <c r="F1779" s="110" t="s">
        <v>2918</v>
      </c>
      <c r="G1779" s="110" t="s">
        <v>13208</v>
      </c>
      <c r="H1779" s="110" t="str">
        <f>UPPER(Table3[[#This Row],[Full Name (NEW)]])</f>
        <v>TRAIL WEST STREET LIGHTING IMPROVEMENT DISTRICT</v>
      </c>
      <c r="I1779" s="110" t="s">
        <v>13475</v>
      </c>
      <c r="J1779" s="118">
        <v>7679</v>
      </c>
      <c r="K1779" s="75" t="s">
        <v>10892</v>
      </c>
      <c r="L1779" s="75" t="s">
        <v>12927</v>
      </c>
      <c r="M1779" s="75" t="s">
        <v>11302</v>
      </c>
      <c r="N1779" s="75"/>
      <c r="O1779" s="75"/>
    </row>
    <row r="1780" spans="1:15" ht="12" outlineLevel="1" x14ac:dyDescent="0.2">
      <c r="A1780" s="111">
        <v>7680</v>
      </c>
      <c r="B1780" s="111"/>
      <c r="C1780" s="110"/>
      <c r="D1780" s="110"/>
      <c r="E1780" s="110"/>
      <c r="F1780" s="110" t="s">
        <v>2968</v>
      </c>
      <c r="G1780" s="110" t="s">
        <v>13209</v>
      </c>
      <c r="H1780" s="110" t="str">
        <f>UPPER(Table3[[#This Row],[Full Name (NEW)]])</f>
        <v>TRAIL WEST STREET LIGHTING IMPROVEMENT DISTRICT NO. 2</v>
      </c>
      <c r="I1780" s="110" t="s">
        <v>13416</v>
      </c>
      <c r="J1780" s="118">
        <v>7680</v>
      </c>
      <c r="K1780" s="75" t="s">
        <v>10892</v>
      </c>
      <c r="L1780" s="75" t="s">
        <v>12928</v>
      </c>
      <c r="M1780" s="75" t="s">
        <v>11302</v>
      </c>
      <c r="N1780" s="75"/>
      <c r="O1780" s="75"/>
    </row>
    <row r="1781" spans="1:15" ht="12" outlineLevel="1" x14ac:dyDescent="0.2">
      <c r="A1781" s="111">
        <v>7681</v>
      </c>
      <c r="B1781" s="111"/>
      <c r="C1781" s="110"/>
      <c r="D1781" s="110"/>
      <c r="E1781" s="110"/>
      <c r="F1781" s="110" t="s">
        <v>3691</v>
      </c>
      <c r="G1781" s="110" t="s">
        <v>13210</v>
      </c>
      <c r="H1781" s="110" t="str">
        <f>UPPER(Table3[[#This Row],[Full Name (NEW)]])</f>
        <v>VALENCIA VILLAGE STREET LIGHTING IMPROVEMENT DISTRICT</v>
      </c>
      <c r="I1781" s="110" t="s">
        <v>13476</v>
      </c>
      <c r="J1781" s="118">
        <v>7681</v>
      </c>
      <c r="K1781" s="75" t="s">
        <v>10892</v>
      </c>
      <c r="L1781" s="75" t="s">
        <v>12929</v>
      </c>
      <c r="M1781" s="75" t="s">
        <v>11302</v>
      </c>
      <c r="N1781" s="75"/>
      <c r="O1781" s="75"/>
    </row>
    <row r="1782" spans="1:15" ht="12" outlineLevel="1" x14ac:dyDescent="0.2">
      <c r="A1782" s="111">
        <v>7682</v>
      </c>
      <c r="B1782" s="111"/>
      <c r="C1782" s="110"/>
      <c r="D1782" s="110"/>
      <c r="E1782" s="110"/>
      <c r="F1782" s="110" t="s">
        <v>3949</v>
      </c>
      <c r="G1782" s="110" t="s">
        <v>13211</v>
      </c>
      <c r="H1782" s="110" t="str">
        <f>UPPER(Table3[[#This Row],[Full Name (NEW)]])</f>
        <v>VILLA ROYALE STREET LIGHTING IMPROVEMENT DISTRICT</v>
      </c>
      <c r="I1782" s="110" t="s">
        <v>13477</v>
      </c>
      <c r="J1782" s="118">
        <v>7682</v>
      </c>
      <c r="K1782" s="75" t="s">
        <v>10892</v>
      </c>
      <c r="L1782" s="75" t="s">
        <v>12930</v>
      </c>
      <c r="M1782" s="75" t="s">
        <v>11302</v>
      </c>
      <c r="N1782" s="75"/>
      <c r="O1782" s="75"/>
    </row>
    <row r="1783" spans="1:15" ht="12" outlineLevel="1" x14ac:dyDescent="0.2">
      <c r="A1783" s="111">
        <v>7683</v>
      </c>
      <c r="B1783" s="111"/>
      <c r="C1783" s="110"/>
      <c r="D1783" s="110"/>
      <c r="E1783" s="110"/>
      <c r="F1783" s="110" t="s">
        <v>2652</v>
      </c>
      <c r="G1783" s="110" t="s">
        <v>13212</v>
      </c>
      <c r="H1783" s="110" t="str">
        <f>UPPER(Table3[[#This Row],[Full Name (NEW)]])</f>
        <v>WESTERN RANCHETTES STREET LIGHTING IMPROVEMENT DISTRICT</v>
      </c>
      <c r="I1783" s="110" t="s">
        <v>13478</v>
      </c>
      <c r="J1783" s="118">
        <v>7683</v>
      </c>
      <c r="K1783" s="75" t="s">
        <v>10892</v>
      </c>
      <c r="L1783" s="75" t="s">
        <v>12931</v>
      </c>
      <c r="M1783" s="75" t="s">
        <v>11302</v>
      </c>
      <c r="N1783" s="75"/>
      <c r="O1783" s="75"/>
    </row>
    <row r="1784" spans="1:15" ht="12" outlineLevel="1" x14ac:dyDescent="0.2">
      <c r="A1784" s="111">
        <v>7684</v>
      </c>
      <c r="B1784" s="111"/>
      <c r="C1784" s="110"/>
      <c r="D1784" s="110"/>
      <c r="E1784" s="110"/>
      <c r="F1784" s="110" t="s">
        <v>2783</v>
      </c>
      <c r="G1784" s="110" t="s">
        <v>13213</v>
      </c>
      <c r="H1784" s="110" t="str">
        <f>UPPER(Table3[[#This Row],[Full Name (NEW)]])</f>
        <v>WESTERN RANCHETTES STREET LIGHTING IMPROVEMENT DISTRICT NO. 2</v>
      </c>
      <c r="I1784" s="110" t="s">
        <v>13417</v>
      </c>
      <c r="J1784" s="118">
        <v>7684</v>
      </c>
      <c r="K1784" s="75" t="s">
        <v>10892</v>
      </c>
      <c r="L1784" s="75" t="s">
        <v>12932</v>
      </c>
      <c r="M1784" s="75" t="s">
        <v>11302</v>
      </c>
      <c r="N1784" s="99"/>
      <c r="O1784" s="80"/>
    </row>
    <row r="1785" spans="1:15" ht="12" outlineLevel="1" x14ac:dyDescent="0.2">
      <c r="A1785" s="111">
        <v>7685</v>
      </c>
      <c r="B1785" s="111"/>
      <c r="C1785" s="110"/>
      <c r="D1785" s="110"/>
      <c r="E1785" s="110"/>
      <c r="F1785" s="110" t="s">
        <v>6045</v>
      </c>
      <c r="G1785" s="110" t="s">
        <v>13214</v>
      </c>
      <c r="H1785" s="110" t="str">
        <f>UPPER(Table3[[#This Row],[Full Name (NEW)]])</f>
        <v>WHITE TANK FOOTHILLS STREET LIGHTING IMPROVEMENT DISTRICT</v>
      </c>
      <c r="I1785" s="110" t="s">
        <v>13479</v>
      </c>
      <c r="J1785" s="118">
        <v>7685</v>
      </c>
      <c r="K1785" s="75" t="s">
        <v>10892</v>
      </c>
      <c r="L1785" s="75" t="s">
        <v>12933</v>
      </c>
      <c r="M1785" s="75" t="s">
        <v>11302</v>
      </c>
      <c r="N1785" s="99"/>
      <c r="O1785" s="80"/>
    </row>
    <row r="1786" spans="1:15" ht="12" x14ac:dyDescent="0.2">
      <c r="A1786" s="163"/>
      <c r="B1786" s="163"/>
      <c r="C1786" s="110"/>
      <c r="D1786" s="117" t="s">
        <v>11160</v>
      </c>
      <c r="E1786" s="117"/>
      <c r="F1786" s="117"/>
      <c r="G1786" s="117" t="s">
        <v>12934</v>
      </c>
      <c r="H1786" s="117" t="str">
        <f>UPPER(Table3[[#This Row],[Full Name (NEW)]])</f>
        <v/>
      </c>
      <c r="I1786" s="117" t="s">
        <v>12934</v>
      </c>
      <c r="J1786" s="117" t="s">
        <v>12934</v>
      </c>
      <c r="K1786" s="85"/>
      <c r="L1786" s="85"/>
      <c r="M1786" s="85" t="s">
        <v>12209</v>
      </c>
      <c r="N1786" s="99"/>
      <c r="O1786" s="80"/>
    </row>
    <row r="1787" spans="1:15" ht="12" outlineLevel="1" x14ac:dyDescent="0.2">
      <c r="A1787" s="111">
        <v>7687</v>
      </c>
      <c r="B1787" s="111"/>
      <c r="C1787" s="110"/>
      <c r="D1787" s="110"/>
      <c r="E1787" s="110"/>
      <c r="F1787" s="110" t="s">
        <v>2082</v>
      </c>
      <c r="G1787" s="110" t="s">
        <v>11290</v>
      </c>
      <c r="H1787" s="110" t="str">
        <f>UPPER(Table3[[#This Row],[Full Name (NEW)]])</f>
        <v>HARQUAHALA VALLEY POWER DISTRICT</v>
      </c>
      <c r="I1787" s="110" t="s">
        <v>12661</v>
      </c>
      <c r="J1787" s="118">
        <v>7687</v>
      </c>
      <c r="K1787" s="75" t="str">
        <f>+Table3[[#This Row],[Short Name]]</f>
        <v>Harquahala Valley PD</v>
      </c>
      <c r="L1787" s="75">
        <v>12722</v>
      </c>
      <c r="M1787" s="75" t="s">
        <v>11291</v>
      </c>
      <c r="N1787" s="99">
        <v>23095</v>
      </c>
      <c r="O1787" s="80" t="s">
        <v>12210</v>
      </c>
    </row>
    <row r="1788" spans="1:15" ht="12" x14ac:dyDescent="0.2">
      <c r="A1788" s="163"/>
      <c r="B1788" s="163"/>
      <c r="C1788" s="110"/>
      <c r="D1788" s="117" t="s">
        <v>11161</v>
      </c>
      <c r="E1788" s="117"/>
      <c r="F1788" s="117"/>
      <c r="G1788" s="117"/>
      <c r="H1788" s="117" t="str">
        <f>UPPER(Table3[[#This Row],[Full Name (NEW)]])</f>
        <v/>
      </c>
      <c r="I1788" s="117"/>
      <c r="J1788" s="117" t="s">
        <v>12934</v>
      </c>
      <c r="K1788" s="85"/>
      <c r="L1788" s="85"/>
      <c r="M1788" s="85" t="s">
        <v>12188</v>
      </c>
      <c r="N1788" s="99"/>
      <c r="O1788" s="80"/>
    </row>
    <row r="1789" spans="1:15" ht="12" outlineLevel="1" x14ac:dyDescent="0.2">
      <c r="A1789" s="111">
        <v>7689</v>
      </c>
      <c r="B1789" s="111"/>
      <c r="C1789" s="110"/>
      <c r="D1789" s="110"/>
      <c r="E1789" s="110"/>
      <c r="F1789" s="110" t="s">
        <v>2120</v>
      </c>
      <c r="G1789" s="110" t="s">
        <v>11292</v>
      </c>
      <c r="H1789" s="110" t="str">
        <f>UPPER(Table3[[#This Row],[Full Name (NEW)]])</f>
        <v>ELECTRICAL DISTRICT NO. 8</v>
      </c>
      <c r="I1789" s="110" t="s">
        <v>12663</v>
      </c>
      <c r="J1789" s="118">
        <v>7689</v>
      </c>
      <c r="K1789" s="75" t="str">
        <f>+Table3[[#This Row],[Short Name]]</f>
        <v>Electrical #8</v>
      </c>
      <c r="L1789" s="75">
        <v>12760</v>
      </c>
      <c r="M1789" s="75" t="s">
        <v>11291</v>
      </c>
      <c r="N1789" s="99">
        <v>31019</v>
      </c>
      <c r="O1789" s="80" t="s">
        <v>12187</v>
      </c>
    </row>
    <row r="1790" spans="1:15" ht="12" outlineLevel="1" x14ac:dyDescent="0.2">
      <c r="A1790" s="111">
        <v>7690</v>
      </c>
      <c r="B1790" s="111"/>
      <c r="C1790" s="110"/>
      <c r="D1790" s="110"/>
      <c r="E1790" s="110"/>
      <c r="F1790" s="110" t="s">
        <v>2084</v>
      </c>
      <c r="G1790" s="110" t="s">
        <v>11293</v>
      </c>
      <c r="H1790" s="110" t="str">
        <f>UPPER(Table3[[#This Row],[Full Name (NEW)]])</f>
        <v>ELECTRICAL DISTRICT NO. 7</v>
      </c>
      <c r="I1790" s="110" t="s">
        <v>12662</v>
      </c>
      <c r="J1790" s="118">
        <v>7690</v>
      </c>
      <c r="K1790" s="75" t="str">
        <f>+Table3[[#This Row],[Short Name]]</f>
        <v>Electrical #7</v>
      </c>
      <c r="L1790" s="75">
        <v>12724</v>
      </c>
      <c r="M1790" s="75" t="s">
        <v>11291</v>
      </c>
      <c r="N1790" s="99">
        <v>18324</v>
      </c>
      <c r="O1790" s="80" t="s">
        <v>12187</v>
      </c>
    </row>
    <row r="1791" spans="1:15" ht="12" outlineLevel="1" x14ac:dyDescent="0.2">
      <c r="A1791" s="111">
        <v>7691</v>
      </c>
      <c r="B1791" s="111"/>
      <c r="C1791" s="110"/>
      <c r="D1791" s="110"/>
      <c r="E1791" s="110"/>
      <c r="F1791" s="110" t="s">
        <v>2087</v>
      </c>
      <c r="G1791" s="110" t="s">
        <v>11294</v>
      </c>
      <c r="H1791" s="110" t="str">
        <f>UPPER(Table3[[#This Row],[Full Name (NEW)]])</f>
        <v>ELECTRICAL DISTRICT NO. 6</v>
      </c>
      <c r="I1791" s="110" t="s">
        <v>12664</v>
      </c>
      <c r="J1791" s="118">
        <v>7691</v>
      </c>
      <c r="K1791" s="75" t="str">
        <f>+Table3[[#This Row],[Short Name]]</f>
        <v>Electrical #6</v>
      </c>
      <c r="L1791" s="75"/>
      <c r="M1791" s="75" t="s">
        <v>11291</v>
      </c>
      <c r="N1791" s="99"/>
      <c r="O1791" s="80" t="s">
        <v>12187</v>
      </c>
    </row>
    <row r="1792" spans="1:15" s="70" customFormat="1" ht="12" outlineLevel="1" x14ac:dyDescent="0.2">
      <c r="A1792" s="114"/>
      <c r="B1792" s="114"/>
      <c r="C1792" s="115"/>
      <c r="D1792" s="115"/>
      <c r="E1792" s="115"/>
      <c r="F1792" s="115"/>
      <c r="G1792" s="127" t="s">
        <v>11295</v>
      </c>
      <c r="H1792" s="127" t="str">
        <f>UPPER(Table3[[#This Row],[Full Name (NEW)]])</f>
        <v>ELECTRICAL DISTRICT NO. 5</v>
      </c>
      <c r="I1792" s="127"/>
      <c r="J1792" s="123"/>
      <c r="K1792" s="100"/>
      <c r="L1792" s="100"/>
      <c r="M1792" s="94" t="s">
        <v>12204</v>
      </c>
      <c r="N1792" s="101"/>
      <c r="O1792" s="84"/>
    </row>
    <row r="1793" spans="1:15" ht="12" x14ac:dyDescent="0.2">
      <c r="A1793" s="163"/>
      <c r="B1793" s="163"/>
      <c r="C1793" s="110"/>
      <c r="D1793" s="117" t="s">
        <v>11163</v>
      </c>
      <c r="E1793" s="117"/>
      <c r="F1793" s="117"/>
      <c r="G1793" s="117"/>
      <c r="H1793" s="117" t="str">
        <f>UPPER(Table3[[#This Row],[Full Name (NEW)]])</f>
        <v/>
      </c>
      <c r="I1793" s="117"/>
      <c r="J1793" s="117" t="s">
        <v>12934</v>
      </c>
      <c r="K1793" s="85"/>
      <c r="L1793" s="85"/>
      <c r="M1793" s="85" t="s">
        <v>12212</v>
      </c>
      <c r="N1793" s="99"/>
      <c r="O1793" s="80"/>
    </row>
    <row r="1794" spans="1:15" ht="12" outlineLevel="1" x14ac:dyDescent="0.2">
      <c r="A1794" s="111">
        <v>7694</v>
      </c>
      <c r="B1794" s="111"/>
      <c r="C1794" s="110"/>
      <c r="D1794" s="110"/>
      <c r="E1794" s="110"/>
      <c r="F1794" s="110" t="s">
        <v>2170</v>
      </c>
      <c r="G1794" s="110" t="s">
        <v>11288</v>
      </c>
      <c r="H1794" s="110" t="str">
        <f>UPPER(Table3[[#This Row],[Full Name (NEW)]])</f>
        <v>FOUNTAIN HILLS SANITARY DISTRICT</v>
      </c>
      <c r="I1794" s="110" t="s">
        <v>12666</v>
      </c>
      <c r="J1794" s="118">
        <v>7694</v>
      </c>
      <c r="K1794" s="75" t="str">
        <f>+Table3[[#This Row],[Short Name]]</f>
        <v>Fountain Hills SD</v>
      </c>
      <c r="L1794" s="75">
        <v>21564</v>
      </c>
      <c r="M1794" s="75" t="s">
        <v>11291</v>
      </c>
      <c r="N1794" s="99">
        <v>25405</v>
      </c>
      <c r="O1794" s="80" t="s">
        <v>12211</v>
      </c>
    </row>
    <row r="1795" spans="1:15" ht="12" outlineLevel="1" x14ac:dyDescent="0.2">
      <c r="A1795" s="111">
        <v>7698</v>
      </c>
      <c r="B1795" s="111"/>
      <c r="C1795" s="110"/>
      <c r="D1795" s="110"/>
      <c r="E1795" s="110"/>
      <c r="F1795" s="110" t="s">
        <v>1632</v>
      </c>
      <c r="G1795" s="110" t="s">
        <v>12163</v>
      </c>
      <c r="H1795" s="110" t="str">
        <f>UPPER(Table3[[#This Row],[Full Name (NEW)]])</f>
        <v>DESERT HILLS SANITARY DISTRICT</v>
      </c>
      <c r="I1795" s="110" t="s">
        <v>15032</v>
      </c>
      <c r="J1795" s="118">
        <v>7698</v>
      </c>
      <c r="K1795" s="75" t="str">
        <f>+Table3[[#This Row],[Short Name]]</f>
        <v>Desert Hills SD</v>
      </c>
      <c r="L1795" s="75"/>
      <c r="M1795" s="75"/>
      <c r="N1795" s="99"/>
      <c r="O1795" s="80"/>
    </row>
    <row r="1796" spans="1:15" ht="12" x14ac:dyDescent="0.2">
      <c r="A1796" s="163"/>
      <c r="B1796" s="163"/>
      <c r="C1796" s="110"/>
      <c r="D1796" s="117" t="s">
        <v>11168</v>
      </c>
      <c r="E1796" s="117"/>
      <c r="F1796" s="117"/>
      <c r="G1796" s="117"/>
      <c r="H1796" s="117" t="str">
        <f>UPPER(Table3[[#This Row],[Full Name (NEW)]])</f>
        <v/>
      </c>
      <c r="I1796" s="117"/>
      <c r="J1796" s="117" t="s">
        <v>12934</v>
      </c>
      <c r="K1796" s="85"/>
      <c r="L1796" s="85"/>
      <c r="M1796" s="85"/>
      <c r="N1796" s="99"/>
      <c r="O1796" s="80"/>
    </row>
    <row r="1797" spans="1:15" ht="12" x14ac:dyDescent="0.2">
      <c r="A1797" s="111"/>
      <c r="B1797" s="111"/>
      <c r="C1797" s="110"/>
      <c r="D1797" s="110"/>
      <c r="E1797" s="121" t="s">
        <v>12205</v>
      </c>
      <c r="F1797" s="121"/>
      <c r="G1797" s="121"/>
      <c r="H1797" s="121" t="str">
        <f>UPPER(Table3[[#This Row],[Full Name (NEW)]])</f>
        <v/>
      </c>
      <c r="I1797" s="121"/>
      <c r="J1797" s="121"/>
      <c r="K1797" s="89"/>
      <c r="L1797" s="89"/>
      <c r="M1797" s="89" t="s">
        <v>12208</v>
      </c>
      <c r="N1797" s="99"/>
      <c r="O1797" s="80"/>
    </row>
    <row r="1798" spans="1:15" ht="12" outlineLevel="1" x14ac:dyDescent="0.2">
      <c r="A1798" s="111">
        <v>7702</v>
      </c>
      <c r="B1798" s="111"/>
      <c r="C1798" s="110"/>
      <c r="D1798" s="110"/>
      <c r="E1798" s="110"/>
      <c r="F1798" s="113" t="s">
        <v>2106</v>
      </c>
      <c r="G1798" s="113" t="s">
        <v>11286</v>
      </c>
      <c r="H1798" s="113" t="str">
        <f>UPPER(Table3[[#This Row],[Full Name (NEW)]])</f>
        <v>CENTRAL ARIZONA WATER CONSERVATION DISTRICT</v>
      </c>
      <c r="I1798" s="113" t="s">
        <v>12641</v>
      </c>
      <c r="J1798" s="118">
        <v>7702</v>
      </c>
      <c r="K1798" s="80" t="str">
        <f>+Table3[[#This Row],[Short Name]]</f>
        <v>Central AZ WCD</v>
      </c>
      <c r="L1798" s="80">
        <v>14755</v>
      </c>
      <c r="M1798" s="80"/>
      <c r="N1798" s="99">
        <v>36328</v>
      </c>
      <c r="O1798" s="80" t="s">
        <v>12207</v>
      </c>
    </row>
    <row r="1799" spans="1:15" ht="12" outlineLevel="1" x14ac:dyDescent="0.2">
      <c r="A1799" s="111">
        <v>7784</v>
      </c>
      <c r="B1799" s="111"/>
      <c r="C1799" s="110"/>
      <c r="D1799" s="110"/>
      <c r="E1799" s="110"/>
      <c r="F1799" s="110" t="s">
        <v>2126</v>
      </c>
      <c r="G1799" s="110" t="s">
        <v>12206</v>
      </c>
      <c r="H1799" s="110" t="str">
        <f>UPPER(Table3[[#This Row],[Full Name (NEW)]])</f>
        <v>CENTRAL ARIZONA GROUNDWATER REPLENISHMENT DISTRICT</v>
      </c>
      <c r="I1799" s="110" t="s">
        <v>12642</v>
      </c>
      <c r="J1799" s="118">
        <v>7784</v>
      </c>
      <c r="K1799" s="80" t="str">
        <f>+Table3[[#This Row],[Short Name]]</f>
        <v>Central AZ GRD</v>
      </c>
      <c r="L1799" s="75">
        <v>29100</v>
      </c>
      <c r="M1799" s="75"/>
      <c r="N1799" s="99">
        <v>36328</v>
      </c>
      <c r="O1799" s="80" t="s">
        <v>12207</v>
      </c>
    </row>
    <row r="1800" spans="1:15" ht="12" x14ac:dyDescent="0.2">
      <c r="A1800" s="111"/>
      <c r="B1800" s="111"/>
      <c r="C1800" s="110"/>
      <c r="D1800" s="110"/>
      <c r="E1800" s="121" t="s">
        <v>10892</v>
      </c>
      <c r="F1800" s="128"/>
      <c r="G1800" s="128"/>
      <c r="H1800" s="128" t="str">
        <f>UPPER(Table3[[#This Row],[Full Name (NEW)]])</f>
        <v/>
      </c>
      <c r="I1800" s="128"/>
      <c r="J1800" s="121"/>
      <c r="K1800" s="102"/>
      <c r="L1800" s="102"/>
      <c r="M1800" s="103" t="s">
        <v>12201</v>
      </c>
      <c r="N1800" s="93"/>
      <c r="O1800" s="75"/>
    </row>
    <row r="1801" spans="1:15" ht="12" outlineLevel="1" x14ac:dyDescent="0.2">
      <c r="A1801" s="111">
        <v>7705</v>
      </c>
      <c r="B1801" s="111"/>
      <c r="C1801" s="110"/>
      <c r="D1801" s="110"/>
      <c r="E1801" s="110"/>
      <c r="F1801" s="110" t="s">
        <v>2063</v>
      </c>
      <c r="G1801" s="110" t="s">
        <v>11264</v>
      </c>
      <c r="H1801" s="110" t="str">
        <f>UPPER(Table3[[#This Row],[Full Name (NEW)]])</f>
        <v>BUCKEYE WATER CONSERVATION AND DRAINAGE DISTRICT</v>
      </c>
      <c r="I1801" s="110" t="s">
        <v>12644</v>
      </c>
      <c r="J1801" s="118">
        <v>7705</v>
      </c>
      <c r="K1801" s="75" t="str">
        <f>+Table3[[#This Row],[Short Name]]</f>
        <v>Buckeye WCDD</v>
      </c>
      <c r="L1801" s="75">
        <v>14703</v>
      </c>
      <c r="M1801" s="75" t="s">
        <v>11284</v>
      </c>
      <c r="N1801" s="99">
        <v>8346</v>
      </c>
      <c r="O1801" s="80" t="s">
        <v>12200</v>
      </c>
    </row>
    <row r="1802" spans="1:15" ht="12" outlineLevel="1" x14ac:dyDescent="0.2">
      <c r="A1802" s="111">
        <v>7706</v>
      </c>
      <c r="B1802" s="111"/>
      <c r="C1802" s="110"/>
      <c r="D1802" s="110"/>
      <c r="E1802" s="110"/>
      <c r="F1802" s="110" t="s">
        <v>2076</v>
      </c>
      <c r="G1802" s="110" t="s">
        <v>11272</v>
      </c>
      <c r="H1802" s="110" t="str">
        <f>UPPER(Table3[[#This Row],[Full Name (NEW)]])</f>
        <v>ROOSEVELT WATER CONSERVATION DISTRICT</v>
      </c>
      <c r="I1802" s="110" t="s">
        <v>12643</v>
      </c>
      <c r="J1802" s="118">
        <v>7706</v>
      </c>
      <c r="K1802" s="75" t="str">
        <f>+Table3[[#This Row],[Short Name]]</f>
        <v>Roosevelt WCD</v>
      </c>
      <c r="L1802" s="75">
        <v>14715</v>
      </c>
      <c r="M1802" s="75" t="s">
        <v>11284</v>
      </c>
      <c r="N1802" s="99">
        <v>9049</v>
      </c>
      <c r="O1802" s="80" t="s">
        <v>12200</v>
      </c>
    </row>
    <row r="1803" spans="1:15" ht="12" outlineLevel="1" x14ac:dyDescent="0.2">
      <c r="A1803" s="111">
        <v>7707</v>
      </c>
      <c r="B1803" s="111"/>
      <c r="C1803" s="110"/>
      <c r="D1803" s="110"/>
      <c r="E1803" s="110"/>
      <c r="F1803" s="110" t="s">
        <v>2060</v>
      </c>
      <c r="G1803" s="110" t="s">
        <v>11265</v>
      </c>
      <c r="H1803" s="110" t="str">
        <f>UPPER(Table3[[#This Row],[Full Name (NEW)]])</f>
        <v>AGUILA IRRIGATION DISTRICT</v>
      </c>
      <c r="I1803" s="110" t="s">
        <v>12645</v>
      </c>
      <c r="J1803" s="118">
        <v>7707</v>
      </c>
      <c r="K1803" s="75" t="str">
        <f>+Table3[[#This Row],[Short Name]]</f>
        <v>Aguila ID</v>
      </c>
      <c r="L1803" s="75">
        <v>14701</v>
      </c>
      <c r="M1803" s="75" t="s">
        <v>11284</v>
      </c>
      <c r="N1803" s="99">
        <v>14184</v>
      </c>
      <c r="O1803" s="80" t="s">
        <v>12200</v>
      </c>
    </row>
    <row r="1804" spans="1:15" ht="12" outlineLevel="1" x14ac:dyDescent="0.2">
      <c r="A1804" s="111">
        <v>7708</v>
      </c>
      <c r="B1804" s="111"/>
      <c r="C1804" s="110"/>
      <c r="D1804" s="110"/>
      <c r="E1804" s="110"/>
      <c r="F1804" s="113" t="s">
        <v>2103</v>
      </c>
      <c r="G1804" s="113" t="s">
        <v>12303</v>
      </c>
      <c r="H1804" s="113" t="str">
        <f>UPPER(Table3[[#This Row],[Full Name (NEW)]])</f>
        <v>RAINBOW VALLEY IRRIGATION DISTRICT</v>
      </c>
      <c r="I1804" s="113" t="s">
        <v>12649</v>
      </c>
      <c r="J1804" s="118">
        <v>7708</v>
      </c>
      <c r="K1804" s="75" t="str">
        <f>+Table3[[#This Row],[Short Name]]</f>
        <v>Rainbow Valley ID</v>
      </c>
      <c r="L1804" s="80"/>
      <c r="M1804" s="80" t="s">
        <v>12164</v>
      </c>
      <c r="N1804" s="99"/>
      <c r="O1804" s="80"/>
    </row>
    <row r="1805" spans="1:15" ht="12" outlineLevel="1" x14ac:dyDescent="0.2">
      <c r="A1805" s="111">
        <v>7709</v>
      </c>
      <c r="B1805" s="111"/>
      <c r="C1805" s="110"/>
      <c r="D1805" s="110"/>
      <c r="E1805" s="110"/>
      <c r="F1805" s="113" t="s">
        <v>2108</v>
      </c>
      <c r="G1805" s="113" t="s">
        <v>11277</v>
      </c>
      <c r="H1805" s="113" t="str">
        <f>UPPER(Table3[[#This Row],[Full Name (NEW)]])</f>
        <v>WESTERN MEADOWS IRRIGATION DISTRICT</v>
      </c>
      <c r="I1805" s="113" t="s">
        <v>12650</v>
      </c>
      <c r="J1805" s="118">
        <v>7709</v>
      </c>
      <c r="K1805" s="75" t="str">
        <f>+Table3[[#This Row],[Short Name]]</f>
        <v>Western Meadows ID</v>
      </c>
      <c r="L1805" s="80">
        <v>14756</v>
      </c>
      <c r="M1805" s="80" t="s">
        <v>11284</v>
      </c>
      <c r="N1805" s="99">
        <v>28296</v>
      </c>
      <c r="O1805" s="80" t="s">
        <v>12200</v>
      </c>
    </row>
    <row r="1806" spans="1:15" ht="12" outlineLevel="1" x14ac:dyDescent="0.2">
      <c r="A1806" s="111">
        <v>7710</v>
      </c>
      <c r="B1806" s="111"/>
      <c r="C1806" s="110"/>
      <c r="D1806" s="110"/>
      <c r="E1806" s="110"/>
      <c r="F1806" s="113" t="s">
        <v>2111</v>
      </c>
      <c r="G1806" s="113" t="s">
        <v>11276</v>
      </c>
      <c r="H1806" s="113" t="str">
        <f>UPPER(Table3[[#This Row],[Full Name (NEW)]])</f>
        <v>TONOPAH IRRIGATION DISTRICT</v>
      </c>
      <c r="I1806" s="113" t="s">
        <v>12646</v>
      </c>
      <c r="J1806" s="118">
        <v>7710</v>
      </c>
      <c r="K1806" s="75" t="str">
        <f>+Table3[[#This Row],[Short Name]]</f>
        <v>Tonopah ID</v>
      </c>
      <c r="L1806" s="80">
        <v>14757</v>
      </c>
      <c r="M1806" s="80" t="s">
        <v>11284</v>
      </c>
      <c r="N1806" s="99">
        <v>28450</v>
      </c>
      <c r="O1806" s="80" t="s">
        <v>12200</v>
      </c>
    </row>
    <row r="1807" spans="1:15" ht="12" outlineLevel="1" x14ac:dyDescent="0.2">
      <c r="A1807" s="111">
        <v>7711</v>
      </c>
      <c r="B1807" s="111"/>
      <c r="C1807" s="110"/>
      <c r="D1807" s="110"/>
      <c r="E1807" s="110"/>
      <c r="F1807" s="113" t="s">
        <v>2114</v>
      </c>
      <c r="G1807" s="113" t="s">
        <v>11275</v>
      </c>
      <c r="H1807" s="113" t="str">
        <f>UPPER(Table3[[#This Row],[Full Name (NEW)]])</f>
        <v>SUNBURST FARMS IRRIGATION DISTRICT</v>
      </c>
      <c r="I1807" s="113" t="s">
        <v>12651</v>
      </c>
      <c r="J1807" s="118">
        <v>7711</v>
      </c>
      <c r="K1807" s="75" t="str">
        <f>+Table3[[#This Row],[Short Name]]</f>
        <v>Sunburst Farms ID</v>
      </c>
      <c r="L1807" s="80"/>
      <c r="M1807" s="80" t="s">
        <v>11284</v>
      </c>
      <c r="N1807" s="99">
        <v>28800</v>
      </c>
      <c r="O1807" s="80" t="s">
        <v>12200</v>
      </c>
    </row>
    <row r="1808" spans="1:15" ht="22.5" outlineLevel="1" x14ac:dyDescent="0.2">
      <c r="A1808" s="111">
        <v>7712</v>
      </c>
      <c r="B1808" s="111"/>
      <c r="C1808" s="110"/>
      <c r="D1808" s="110"/>
      <c r="E1808" s="110"/>
      <c r="F1808" s="113" t="s">
        <v>2117</v>
      </c>
      <c r="G1808" s="125" t="s">
        <v>12159</v>
      </c>
      <c r="H1808" s="125" t="str">
        <f>UPPER(Table3[[#This Row],[Full Name (NEW)]])</f>
        <v>POTENTIAL DECOMMISSION</v>
      </c>
      <c r="I1808" s="125"/>
      <c r="J1808" s="118">
        <v>7712</v>
      </c>
      <c r="K1808" s="75"/>
      <c r="L1808" s="96"/>
      <c r="M1808" s="104" t="s">
        <v>12165</v>
      </c>
      <c r="N1808" s="99"/>
      <c r="O1808" s="80"/>
    </row>
    <row r="1809" spans="1:15" ht="12" outlineLevel="1" x14ac:dyDescent="0.2">
      <c r="A1809" s="111">
        <v>7713</v>
      </c>
      <c r="B1809" s="111"/>
      <c r="C1809" s="110"/>
      <c r="D1809" s="110"/>
      <c r="E1809" s="110"/>
      <c r="F1809" s="113" t="s">
        <v>2123</v>
      </c>
      <c r="G1809" s="113" t="s">
        <v>11278</v>
      </c>
      <c r="H1809" s="113" t="str">
        <f>UPPER(Table3[[#This Row],[Full Name (NEW)]])</f>
        <v>PALOMA IRRIGATION AND DRAINAGE DISTRICT</v>
      </c>
      <c r="I1809" s="113" t="s">
        <v>12657</v>
      </c>
      <c r="J1809" s="118">
        <v>7713</v>
      </c>
      <c r="K1809" s="75" t="str">
        <f>+Table3[[#This Row],[Short Name]]</f>
        <v>Paloma IDD</v>
      </c>
      <c r="L1809" s="80"/>
      <c r="M1809" s="80" t="s">
        <v>11284</v>
      </c>
      <c r="N1809" s="99">
        <v>37013</v>
      </c>
      <c r="O1809" s="80" t="s">
        <v>12200</v>
      </c>
    </row>
    <row r="1810" spans="1:15" ht="12" outlineLevel="1" x14ac:dyDescent="0.2">
      <c r="A1810" s="111">
        <v>7714</v>
      </c>
      <c r="B1810" s="111"/>
      <c r="C1810" s="110"/>
      <c r="D1810" s="110"/>
      <c r="E1810" s="110"/>
      <c r="F1810" s="113" t="s">
        <v>2092</v>
      </c>
      <c r="G1810" s="113" t="s">
        <v>11266</v>
      </c>
      <c r="H1810" s="113" t="str">
        <f>UPPER(Table3[[#This Row],[Full Name (NEW)]])</f>
        <v>HARQUAHALA VALLEY IRRIGATION DISTRICT</v>
      </c>
      <c r="I1810" s="113" t="s">
        <v>12652</v>
      </c>
      <c r="J1810" s="118">
        <v>7714</v>
      </c>
      <c r="K1810" s="75" t="str">
        <f>+Table3[[#This Row],[Short Name]]</f>
        <v>Harquahala Valley ID</v>
      </c>
      <c r="L1810" s="80">
        <v>14750</v>
      </c>
      <c r="M1810" s="80" t="s">
        <v>11284</v>
      </c>
      <c r="N1810" s="99">
        <v>23403</v>
      </c>
      <c r="O1810" s="80" t="s">
        <v>12200</v>
      </c>
    </row>
    <row r="1811" spans="1:15" ht="12" outlineLevel="1" x14ac:dyDescent="0.2">
      <c r="A1811" s="111">
        <v>7715</v>
      </c>
      <c r="B1811" s="111"/>
      <c r="C1811" s="110"/>
      <c r="D1811" s="110"/>
      <c r="E1811" s="110"/>
      <c r="F1811" s="110" t="s">
        <v>2094</v>
      </c>
      <c r="G1811" s="110" t="s">
        <v>11267</v>
      </c>
      <c r="H1811" s="110" t="str">
        <f>UPPER(Table3[[#This Row],[Full Name (NEW)]])</f>
        <v>MCMICKEN IRRIGATION DISTRICT</v>
      </c>
      <c r="I1811" s="113" t="s">
        <v>12647</v>
      </c>
      <c r="J1811" s="118">
        <v>7715</v>
      </c>
      <c r="K1811" s="75" t="str">
        <f>+Table3[[#This Row],[Short Name]]</f>
        <v>McMicken ID</v>
      </c>
      <c r="L1811" s="75">
        <v>14751</v>
      </c>
      <c r="M1811" s="75" t="s">
        <v>11284</v>
      </c>
      <c r="N1811" s="99">
        <v>23487</v>
      </c>
      <c r="O1811" s="80" t="s">
        <v>12200</v>
      </c>
    </row>
    <row r="1812" spans="1:15" ht="12" outlineLevel="1" x14ac:dyDescent="0.2">
      <c r="A1812" s="111">
        <v>7716</v>
      </c>
      <c r="B1812" s="111"/>
      <c r="C1812" s="110"/>
      <c r="D1812" s="110"/>
      <c r="E1812" s="110"/>
      <c r="F1812" s="110" t="s">
        <v>2100</v>
      </c>
      <c r="G1812" s="110" t="s">
        <v>11268</v>
      </c>
      <c r="H1812" s="110" t="str">
        <f>UPPER(Table3[[#This Row],[Full Name (NEW)]])</f>
        <v>NEW MAGMA IRRIGATION AND DRAINAGE DISTRICT</v>
      </c>
      <c r="I1812" s="113" t="s">
        <v>12658</v>
      </c>
      <c r="J1812" s="118">
        <v>7716</v>
      </c>
      <c r="K1812" s="75" t="str">
        <f>+Table3[[#This Row],[Short Name]]</f>
        <v>New Magma IDD</v>
      </c>
      <c r="L1812" s="75">
        <v>14753</v>
      </c>
      <c r="M1812" s="75" t="s">
        <v>11284</v>
      </c>
      <c r="N1812" s="99">
        <v>24107</v>
      </c>
      <c r="O1812" s="80" t="s">
        <v>12200</v>
      </c>
    </row>
    <row r="1813" spans="1:15" ht="12" outlineLevel="1" x14ac:dyDescent="0.2">
      <c r="A1813" s="111">
        <v>7717</v>
      </c>
      <c r="B1813" s="111"/>
      <c r="C1813" s="110"/>
      <c r="D1813" s="110"/>
      <c r="E1813" s="110"/>
      <c r="F1813" s="110" t="s">
        <v>2069</v>
      </c>
      <c r="G1813" s="110" t="s">
        <v>11269</v>
      </c>
      <c r="H1813" s="110" t="str">
        <f>UPPER(Table3[[#This Row],[Full Name (NEW)]])</f>
        <v>NEW STATE IRRIGATION AND DRAINAGE DISTRICT</v>
      </c>
      <c r="I1813" s="113" t="s">
        <v>12659</v>
      </c>
      <c r="J1813" s="118">
        <v>7717</v>
      </c>
      <c r="K1813" s="75" t="str">
        <f>+Table3[[#This Row],[Short Name]]</f>
        <v>New State IDD</v>
      </c>
      <c r="L1813" s="75"/>
      <c r="M1813" s="75" t="s">
        <v>11284</v>
      </c>
      <c r="N1813" s="99">
        <v>9067</v>
      </c>
      <c r="O1813" s="80" t="s">
        <v>12200</v>
      </c>
    </row>
    <row r="1814" spans="1:15" ht="12" outlineLevel="1" x14ac:dyDescent="0.2">
      <c r="A1814" s="111">
        <v>7718</v>
      </c>
      <c r="B1814" s="111"/>
      <c r="C1814" s="110"/>
      <c r="D1814" s="110"/>
      <c r="E1814" s="110"/>
      <c r="F1814" s="110" t="s">
        <v>2072</v>
      </c>
      <c r="G1814" s="110" t="s">
        <v>11270</v>
      </c>
      <c r="H1814" s="110" t="str">
        <f>UPPER(Table3[[#This Row],[Full Name (NEW)]])</f>
        <v>QUEEN CREEK IRRIGATION DISTRICT</v>
      </c>
      <c r="I1814" s="113" t="s">
        <v>12653</v>
      </c>
      <c r="J1814" s="118">
        <v>7718</v>
      </c>
      <c r="K1814" s="75" t="str">
        <f>+Table3[[#This Row],[Short Name]]</f>
        <v>Queen Creek ID</v>
      </c>
      <c r="L1814" s="75"/>
      <c r="M1814" s="75" t="s">
        <v>11284</v>
      </c>
      <c r="N1814" s="99">
        <v>8437</v>
      </c>
      <c r="O1814" s="80" t="s">
        <v>12200</v>
      </c>
    </row>
    <row r="1815" spans="1:15" ht="12" outlineLevel="1" x14ac:dyDescent="0.2">
      <c r="A1815" s="111">
        <v>7719</v>
      </c>
      <c r="B1815" s="111"/>
      <c r="C1815" s="110"/>
      <c r="D1815" s="110"/>
      <c r="E1815" s="110"/>
      <c r="F1815" s="110" t="s">
        <v>2074</v>
      </c>
      <c r="G1815" s="110" t="s">
        <v>11271</v>
      </c>
      <c r="H1815" s="110" t="str">
        <f>UPPER(Table3[[#This Row],[Full Name (NEW)]])</f>
        <v>ROOSEVELT IRRIGATION DISTRICT</v>
      </c>
      <c r="I1815" s="113" t="s">
        <v>12648</v>
      </c>
      <c r="J1815" s="118">
        <v>7719</v>
      </c>
      <c r="K1815" s="75" t="str">
        <f>+Table3[[#This Row],[Short Name]]</f>
        <v>Roosevelt ID</v>
      </c>
      <c r="L1815" s="75">
        <v>14714</v>
      </c>
      <c r="M1815" s="75" t="s">
        <v>11284</v>
      </c>
      <c r="N1815" s="99">
        <v>8556</v>
      </c>
      <c r="O1815" s="80" t="s">
        <v>12200</v>
      </c>
    </row>
    <row r="1816" spans="1:15" ht="12" outlineLevel="1" x14ac:dyDescent="0.2">
      <c r="A1816" s="111">
        <v>7721</v>
      </c>
      <c r="B1816" s="111"/>
      <c r="C1816" s="110"/>
      <c r="D1816" s="110"/>
      <c r="E1816" s="110"/>
      <c r="F1816" s="110" t="s">
        <v>2056</v>
      </c>
      <c r="G1816" s="110"/>
      <c r="H1816" s="110" t="str">
        <f>UPPER(Table3[[#This Row],[Full Name (NEW)]])</f>
        <v/>
      </c>
      <c r="I1816" s="110"/>
      <c r="J1816" s="118">
        <v>7721</v>
      </c>
      <c r="K1816" s="75"/>
      <c r="L1816" s="75"/>
      <c r="M1816" s="75" t="s">
        <v>12082</v>
      </c>
      <c r="N1816" s="99"/>
      <c r="O1816" s="80"/>
    </row>
    <row r="1817" spans="1:15" ht="12" outlineLevel="1" x14ac:dyDescent="0.2">
      <c r="A1817" s="111">
        <v>7722</v>
      </c>
      <c r="B1817" s="111"/>
      <c r="C1817" s="110"/>
      <c r="D1817" s="110"/>
      <c r="E1817" s="110"/>
      <c r="F1817" s="110" t="s">
        <v>2097</v>
      </c>
      <c r="G1817" s="110" t="s">
        <v>11273</v>
      </c>
      <c r="H1817" s="110" t="str">
        <f>UPPER(Table3[[#This Row],[Full Name (NEW)]])</f>
        <v>SAN TAN IRRIGATION DISTRICT</v>
      </c>
      <c r="I1817" s="113" t="s">
        <v>12654</v>
      </c>
      <c r="J1817" s="118">
        <v>7722</v>
      </c>
      <c r="K1817" s="75" t="str">
        <f>+Table3[[#This Row],[Short Name]]</f>
        <v>San Tan ID</v>
      </c>
      <c r="L1817" s="75">
        <v>14752</v>
      </c>
      <c r="M1817" s="75" t="s">
        <v>11284</v>
      </c>
      <c r="N1817" s="99">
        <v>23746</v>
      </c>
      <c r="O1817" s="80" t="s">
        <v>12200</v>
      </c>
    </row>
    <row r="1818" spans="1:15" ht="12" outlineLevel="1" x14ac:dyDescent="0.2">
      <c r="A1818" s="111">
        <v>7723</v>
      </c>
      <c r="B1818" s="111"/>
      <c r="C1818" s="110"/>
      <c r="D1818" s="110"/>
      <c r="E1818" s="110"/>
      <c r="F1818" s="110" t="s">
        <v>2079</v>
      </c>
      <c r="G1818" s="110" t="s">
        <v>11274</v>
      </c>
      <c r="H1818" s="110" t="str">
        <f>UPPER(Table3[[#This Row],[Full Name (NEW)]])</f>
        <v>ST. JOHN'S IRRIGATION DISTRICT</v>
      </c>
      <c r="I1818" s="113" t="s">
        <v>12655</v>
      </c>
      <c r="J1818" s="118">
        <v>7723</v>
      </c>
      <c r="K1818" s="75" t="str">
        <f>+Table3[[#This Row],[Short Name]]</f>
        <v>St. John's ID</v>
      </c>
      <c r="L1818" s="75">
        <v>14716</v>
      </c>
      <c r="M1818" s="75" t="s">
        <v>11284</v>
      </c>
      <c r="N1818" s="99">
        <v>7744</v>
      </c>
      <c r="O1818" s="80" t="s">
        <v>12200</v>
      </c>
    </row>
    <row r="1819" spans="1:15" ht="12" outlineLevel="1" x14ac:dyDescent="0.2">
      <c r="A1819" s="111">
        <v>7724</v>
      </c>
      <c r="B1819" s="111"/>
      <c r="C1819" s="110"/>
      <c r="D1819" s="110"/>
      <c r="E1819" s="110"/>
      <c r="F1819" s="110"/>
      <c r="G1819" s="126" t="s">
        <v>11279</v>
      </c>
      <c r="H1819" s="126" t="str">
        <f>UPPER(Table3[[#This Row],[Full Name (NEW)]])</f>
        <v>CHANDLER HEIGHTS CITRUS IRRIGATION DISTRICT</v>
      </c>
      <c r="I1819" s="126" t="s">
        <v>12656</v>
      </c>
      <c r="J1819" s="118">
        <v>7724</v>
      </c>
      <c r="K1819" s="75" t="str">
        <f>+Table3[[#This Row],[Short Name]]</f>
        <v>Chandler Heights Citrus ID</v>
      </c>
      <c r="L1819" s="98">
        <v>14707</v>
      </c>
      <c r="M1819" s="98" t="s">
        <v>11284</v>
      </c>
      <c r="N1819" s="99">
        <v>10740</v>
      </c>
      <c r="O1819" s="80" t="s">
        <v>12200</v>
      </c>
    </row>
    <row r="1820" spans="1:15" ht="12" outlineLevel="1" x14ac:dyDescent="0.2">
      <c r="A1820" s="111">
        <v>7725</v>
      </c>
      <c r="B1820" s="111"/>
      <c r="C1820" s="110"/>
      <c r="D1820" s="110"/>
      <c r="E1820" s="110"/>
      <c r="F1820" s="110"/>
      <c r="G1820" s="126" t="s">
        <v>11280</v>
      </c>
      <c r="H1820" s="126" t="str">
        <f>UPPER(Table3[[#This Row],[Full Name (NEW)]])</f>
        <v>MARICOPA WATER DISTRICT NO. 1</v>
      </c>
      <c r="I1820" s="126" t="s">
        <v>15033</v>
      </c>
      <c r="J1820" s="118">
        <v>7725</v>
      </c>
      <c r="K1820" s="75" t="str">
        <f>+Table3[[#This Row],[Short Name]]</f>
        <v>Maricopa WD</v>
      </c>
      <c r="L1820" s="98"/>
      <c r="M1820" s="98" t="s">
        <v>11284</v>
      </c>
      <c r="N1820" s="99">
        <v>9270</v>
      </c>
      <c r="O1820" s="80" t="s">
        <v>12200</v>
      </c>
    </row>
    <row r="1821" spans="1:15" ht="12" outlineLevel="1" x14ac:dyDescent="0.2">
      <c r="A1821" s="111">
        <v>7726</v>
      </c>
      <c r="B1821" s="111"/>
      <c r="C1821" s="110"/>
      <c r="D1821" s="110"/>
      <c r="E1821" s="110"/>
      <c r="F1821" s="110"/>
      <c r="G1821" s="126" t="s">
        <v>11281</v>
      </c>
      <c r="H1821" s="126" t="str">
        <f>UPPER(Table3[[#This Row],[Full Name (NEW)]])</f>
        <v>OCOTILLO WATER CONSERVATION DISTRICT NO. 68</v>
      </c>
      <c r="I1821" s="126" t="s">
        <v>15034</v>
      </c>
      <c r="J1821" s="118">
        <v>7726</v>
      </c>
      <c r="K1821" s="75" t="str">
        <f>+Table3[[#This Row],[Short Name]]</f>
        <v>Ocotillo WCD</v>
      </c>
      <c r="L1821" s="98"/>
      <c r="M1821" s="98" t="s">
        <v>11284</v>
      </c>
      <c r="N1821" s="99">
        <v>24905</v>
      </c>
      <c r="O1821" s="80" t="s">
        <v>12200</v>
      </c>
    </row>
    <row r="1822" spans="1:15" ht="12" x14ac:dyDescent="0.2">
      <c r="A1822" s="163"/>
      <c r="B1822" s="163"/>
      <c r="C1822" s="110"/>
      <c r="D1822" s="117" t="s">
        <v>11169</v>
      </c>
      <c r="E1822" s="117"/>
      <c r="F1822" s="117"/>
      <c r="G1822" s="117"/>
      <c r="H1822" s="117" t="str">
        <f>UPPER(Table3[[#This Row],[Full Name (NEW)]])</f>
        <v/>
      </c>
      <c r="I1822" s="117"/>
      <c r="J1822" s="117"/>
      <c r="K1822" s="85"/>
      <c r="L1822" s="85"/>
      <c r="M1822" s="85" t="s">
        <v>12202</v>
      </c>
      <c r="N1822" s="105"/>
      <c r="O1822" s="86"/>
    </row>
    <row r="1823" spans="1:15" ht="12" outlineLevel="1" x14ac:dyDescent="0.2">
      <c r="A1823" s="111">
        <v>6003</v>
      </c>
      <c r="B1823" s="111"/>
      <c r="C1823" s="110"/>
      <c r="D1823" s="110"/>
      <c r="E1823" s="110"/>
      <c r="F1823" s="110" t="s">
        <v>2066</v>
      </c>
      <c r="G1823" s="110" t="s">
        <v>12579</v>
      </c>
      <c r="H1823" s="110" t="str">
        <f>UPPER(Table3[[#This Row],[Full Name (NEW)]])</f>
        <v>CHANDLER HEIGHTS MAINTENANCE IMPROVEMENT DISTRICT</v>
      </c>
      <c r="I1823" s="110" t="s">
        <v>11279</v>
      </c>
      <c r="J1823" s="118">
        <v>6003</v>
      </c>
      <c r="K1823" s="75" t="str">
        <f>+Table3[[#This Row],[Short Name]]</f>
        <v>Chandler Heights Citrus Irrigation District</v>
      </c>
      <c r="L1823" s="75"/>
      <c r="M1823" s="75"/>
      <c r="N1823" s="75"/>
      <c r="O1823" s="75"/>
    </row>
    <row r="1824" spans="1:15" ht="12" outlineLevel="1" x14ac:dyDescent="0.2">
      <c r="A1824" s="111">
        <v>7728</v>
      </c>
      <c r="B1824" s="111"/>
      <c r="C1824" s="110"/>
      <c r="D1824" s="110"/>
      <c r="E1824" s="110"/>
      <c r="F1824" s="110" t="s">
        <v>1910</v>
      </c>
      <c r="G1824" s="110" t="s">
        <v>11214</v>
      </c>
      <c r="H1824" s="110" t="str">
        <f>UPPER(Table3[[#This Row],[Full Name (NEW)]])</f>
        <v>LOS OLIVOS IRRIGATION WATER DELIVERY DISTRICT NO. 1</v>
      </c>
      <c r="I1824" s="110" t="str">
        <f>LEFT(G1824,FIND("Irrigation",G1824)-2)&amp;" IWDD"</f>
        <v>Los Olivos IWDD</v>
      </c>
      <c r="J1824" s="118">
        <v>7728</v>
      </c>
      <c r="K1824" s="75" t="str">
        <f>+Table3[[#This Row],[Short Name]]</f>
        <v>Los Olivos IWDD</v>
      </c>
      <c r="L1824" s="75"/>
      <c r="M1824" s="75" t="s">
        <v>11285</v>
      </c>
      <c r="N1824" s="105">
        <v>13997</v>
      </c>
      <c r="O1824" s="86" t="s">
        <v>12203</v>
      </c>
    </row>
    <row r="1825" spans="1:15" ht="12" outlineLevel="1" x14ac:dyDescent="0.2">
      <c r="A1825" s="111">
        <v>7729</v>
      </c>
      <c r="B1825" s="111"/>
      <c r="C1825" s="110"/>
      <c r="D1825" s="110"/>
      <c r="E1825" s="110"/>
      <c r="F1825" s="110" t="s">
        <v>1914</v>
      </c>
      <c r="G1825" s="110" t="s">
        <v>11215</v>
      </c>
      <c r="H1825" s="110" t="str">
        <f>UPPER(Table3[[#This Row],[Full Name (NEW)]])</f>
        <v>WOODLEA IRRIGATION WATER DELIVERY DISTRICT NO. 2</v>
      </c>
      <c r="I1825" s="110" t="str">
        <f t="shared" ref="I1825:I1870" si="19">LEFT(G1825,FIND("Irrigation",G1825)-2)&amp;" IWDD"</f>
        <v>Woodlea IWDD</v>
      </c>
      <c r="J1825" s="118">
        <v>7729</v>
      </c>
      <c r="K1825" s="75" t="str">
        <f>+Table3[[#This Row],[Short Name]]</f>
        <v>Woodlea IWDD</v>
      </c>
      <c r="L1825" s="75"/>
      <c r="M1825" s="75" t="s">
        <v>11285</v>
      </c>
      <c r="N1825" s="105">
        <v>16907</v>
      </c>
      <c r="O1825" s="86" t="s">
        <v>12203</v>
      </c>
    </row>
    <row r="1826" spans="1:15" ht="12" outlineLevel="1" x14ac:dyDescent="0.2">
      <c r="A1826" s="111">
        <v>7730</v>
      </c>
      <c r="B1826" s="111"/>
      <c r="C1826" s="110"/>
      <c r="D1826" s="110"/>
      <c r="E1826" s="110"/>
      <c r="F1826" s="110" t="s">
        <v>1917</v>
      </c>
      <c r="G1826" s="110" t="s">
        <v>11216</v>
      </c>
      <c r="H1826" s="110" t="str">
        <f>UPPER(Table3[[#This Row],[Full Name (NEW)]])</f>
        <v>HOFFMAN TERRACE IRRIGATION WATER DELIVERY DISTRICT NO. 3</v>
      </c>
      <c r="I1826" s="110" t="str">
        <f t="shared" si="19"/>
        <v>Hoffman Terrace IWDD</v>
      </c>
      <c r="J1826" s="118">
        <v>7730</v>
      </c>
      <c r="K1826" s="75" t="str">
        <f>+Table3[[#This Row],[Short Name]]</f>
        <v>Hoffman Terrace IWDD</v>
      </c>
      <c r="L1826" s="75"/>
      <c r="M1826" s="75" t="s">
        <v>11285</v>
      </c>
      <c r="N1826" s="105">
        <v>19801</v>
      </c>
      <c r="O1826" s="86" t="s">
        <v>12203</v>
      </c>
    </row>
    <row r="1827" spans="1:15" ht="12" outlineLevel="1" x14ac:dyDescent="0.2">
      <c r="A1827" s="111">
        <v>7731</v>
      </c>
      <c r="B1827" s="111"/>
      <c r="C1827" s="110"/>
      <c r="D1827" s="110"/>
      <c r="E1827" s="110"/>
      <c r="F1827" s="113" t="s">
        <v>1919</v>
      </c>
      <c r="G1827" s="113" t="s">
        <v>12304</v>
      </c>
      <c r="H1827" s="113" t="str">
        <f>UPPER(Table3[[#This Row],[Full Name (NEW)]])</f>
        <v>PATIO DEL SOL IRRIGATION WATER DELIVERY DISTRICT</v>
      </c>
      <c r="I1827" s="110" t="str">
        <f t="shared" si="19"/>
        <v>Patio Del Sol IWDD</v>
      </c>
      <c r="J1827" s="118">
        <v>7731</v>
      </c>
      <c r="K1827" s="75" t="str">
        <f>+Table3[[#This Row],[Short Name]]</f>
        <v>Patio Del Sol IWDD</v>
      </c>
      <c r="L1827" s="80"/>
      <c r="M1827" s="80" t="s">
        <v>12166</v>
      </c>
      <c r="N1827" s="105"/>
      <c r="O1827" s="86"/>
    </row>
    <row r="1828" spans="1:15" ht="12" outlineLevel="1" x14ac:dyDescent="0.2">
      <c r="A1828" s="111">
        <v>7732</v>
      </c>
      <c r="B1828" s="111"/>
      <c r="C1828" s="110"/>
      <c r="D1828" s="110"/>
      <c r="E1828" s="110"/>
      <c r="F1828" s="110" t="s">
        <v>1922</v>
      </c>
      <c r="G1828" s="110" t="s">
        <v>11217</v>
      </c>
      <c r="H1828" s="110" t="str">
        <f>UPPER(Table3[[#This Row],[Full Name (NEW)]])</f>
        <v>TRES PALMAS IRRIGATION WATER DELIVERY DISTRICT NO. 6</v>
      </c>
      <c r="I1828" s="110" t="str">
        <f t="shared" si="19"/>
        <v>Tres Palmas IWDD</v>
      </c>
      <c r="J1828" s="118">
        <v>7732</v>
      </c>
      <c r="K1828" s="75" t="str">
        <f>+Table3[[#This Row],[Short Name]]</f>
        <v>Tres Palmas IWDD</v>
      </c>
      <c r="L1828" s="75"/>
      <c r="M1828" s="75" t="s">
        <v>11285</v>
      </c>
      <c r="N1828" s="105">
        <v>19892</v>
      </c>
      <c r="O1828" s="86" t="s">
        <v>12203</v>
      </c>
    </row>
    <row r="1829" spans="1:15" ht="12" outlineLevel="1" x14ac:dyDescent="0.2">
      <c r="A1829" s="111">
        <v>7733</v>
      </c>
      <c r="B1829" s="111"/>
      <c r="C1829" s="110"/>
      <c r="D1829" s="110"/>
      <c r="E1829" s="110"/>
      <c r="F1829" s="110" t="s">
        <v>1925</v>
      </c>
      <c r="G1829" s="110" t="s">
        <v>11218</v>
      </c>
      <c r="H1829" s="110" t="str">
        <f>UPPER(Table3[[#This Row],[Full Name (NEW)]])</f>
        <v>MCDOWELL HOMES IRRIGATION WATER DELIVERY DISTRICT NO. 7</v>
      </c>
      <c r="I1829" s="110" t="str">
        <f t="shared" si="19"/>
        <v>McDowell Homes IWDD</v>
      </c>
      <c r="J1829" s="118">
        <v>7733</v>
      </c>
      <c r="K1829" s="75" t="str">
        <f>+Table3[[#This Row],[Short Name]]</f>
        <v>McDowell Homes IWDD</v>
      </c>
      <c r="L1829" s="75"/>
      <c r="M1829" s="75" t="s">
        <v>11285</v>
      </c>
      <c r="N1829" s="105">
        <v>19906</v>
      </c>
      <c r="O1829" s="86" t="s">
        <v>12203</v>
      </c>
    </row>
    <row r="1830" spans="1:15" ht="12" outlineLevel="1" x14ac:dyDescent="0.2">
      <c r="A1830" s="111">
        <v>7734</v>
      </c>
      <c r="B1830" s="111"/>
      <c r="C1830" s="110"/>
      <c r="D1830" s="110"/>
      <c r="E1830" s="110"/>
      <c r="F1830" s="110" t="s">
        <v>1928</v>
      </c>
      <c r="G1830" s="110" t="s">
        <v>11219</v>
      </c>
      <c r="H1830" s="110" t="str">
        <f>UPPER(Table3[[#This Row],[Full Name (NEW)]])</f>
        <v>EAST MORNINGSIDE IRRIGATION WATER DELIVERY DISTRICT NO. 8</v>
      </c>
      <c r="I1830" s="110" t="str">
        <f t="shared" si="19"/>
        <v>East Morningside IWDD</v>
      </c>
      <c r="J1830" s="118">
        <v>7734</v>
      </c>
      <c r="K1830" s="75" t="str">
        <f>+Table3[[#This Row],[Short Name]]</f>
        <v>East Morningside IWDD</v>
      </c>
      <c r="L1830" s="75"/>
      <c r="M1830" s="75" t="s">
        <v>11285</v>
      </c>
      <c r="N1830" s="105">
        <v>19927</v>
      </c>
      <c r="O1830" s="86" t="s">
        <v>12203</v>
      </c>
    </row>
    <row r="1831" spans="1:15" ht="12" outlineLevel="1" x14ac:dyDescent="0.2">
      <c r="A1831" s="111">
        <v>7735</v>
      </c>
      <c r="B1831" s="111"/>
      <c r="C1831" s="110"/>
      <c r="D1831" s="110"/>
      <c r="E1831" s="110"/>
      <c r="F1831" s="110" t="s">
        <v>1931</v>
      </c>
      <c r="G1831" s="110" t="s">
        <v>11220</v>
      </c>
      <c r="H1831" s="110" t="str">
        <f>UPPER(Table3[[#This Row],[Full Name (NEW)]])</f>
        <v>MYRTLE PARK IRRIGATION WATER DELIVERY DISTRICT NO. 10</v>
      </c>
      <c r="I1831" s="110" t="str">
        <f t="shared" si="19"/>
        <v>Myrtle Park IWDD</v>
      </c>
      <c r="J1831" s="118">
        <v>7735</v>
      </c>
      <c r="K1831" s="75" t="str">
        <f>+Table3[[#This Row],[Short Name]]</f>
        <v>Myrtle Park IWDD</v>
      </c>
      <c r="L1831" s="75"/>
      <c r="M1831" s="75" t="s">
        <v>11285</v>
      </c>
      <c r="N1831" s="105">
        <v>20165</v>
      </c>
      <c r="O1831" s="86" t="s">
        <v>12203</v>
      </c>
    </row>
    <row r="1832" spans="1:15" ht="12" outlineLevel="1" x14ac:dyDescent="0.2">
      <c r="A1832" s="111">
        <v>7736</v>
      </c>
      <c r="B1832" s="111"/>
      <c r="C1832" s="110"/>
      <c r="D1832" s="110"/>
      <c r="E1832" s="110"/>
      <c r="F1832" s="110" t="s">
        <v>1934</v>
      </c>
      <c r="G1832" s="110" t="s">
        <v>11221</v>
      </c>
      <c r="H1832" s="110" t="str">
        <f>UPPER(Table3[[#This Row],[Full Name (NEW)]])</f>
        <v>SOUTHLAND UNIT I &amp; II IRRIGATION WATER DELIVERY DISTRICT NO. 11</v>
      </c>
      <c r="I1832" s="110" t="str">
        <f t="shared" si="19"/>
        <v>Southland Unit I &amp; II IWDD</v>
      </c>
      <c r="J1832" s="118">
        <v>7736</v>
      </c>
      <c r="K1832" s="75" t="str">
        <f>+Table3[[#This Row],[Short Name]]</f>
        <v>Southland Unit I &amp; II IWDD</v>
      </c>
      <c r="L1832" s="75"/>
      <c r="M1832" s="75" t="s">
        <v>11285</v>
      </c>
      <c r="N1832" s="105"/>
      <c r="O1832" s="86"/>
    </row>
    <row r="1833" spans="1:15" ht="12" outlineLevel="1" x14ac:dyDescent="0.2">
      <c r="A1833" s="111">
        <v>7737</v>
      </c>
      <c r="B1833" s="111"/>
      <c r="C1833" s="110"/>
      <c r="D1833" s="110"/>
      <c r="E1833" s="110"/>
      <c r="F1833" s="110" t="s">
        <v>1943</v>
      </c>
      <c r="G1833" s="110" t="s">
        <v>11222</v>
      </c>
      <c r="H1833" s="110" t="str">
        <f>UPPER(Table3[[#This Row],[Full Name (NEW)]])</f>
        <v>TURNEY TRACT IRRIGATION WATER DELIVERY DISTRICT NO. 15</v>
      </c>
      <c r="I1833" s="110" t="str">
        <f t="shared" si="19"/>
        <v>Turney Tract IWDD</v>
      </c>
      <c r="J1833" s="118">
        <v>7737</v>
      </c>
      <c r="K1833" s="75" t="str">
        <f>+Table3[[#This Row],[Short Name]]</f>
        <v>Turney Tract IWDD</v>
      </c>
      <c r="L1833" s="75"/>
      <c r="M1833" s="75" t="s">
        <v>11285</v>
      </c>
      <c r="N1833" s="105">
        <v>20403</v>
      </c>
      <c r="O1833" s="86" t="s">
        <v>12203</v>
      </c>
    </row>
    <row r="1834" spans="1:15" ht="12" outlineLevel="1" x14ac:dyDescent="0.2">
      <c r="A1834" s="111">
        <v>7738</v>
      </c>
      <c r="B1834" s="111"/>
      <c r="C1834" s="110"/>
      <c r="D1834" s="110"/>
      <c r="E1834" s="110"/>
      <c r="F1834" s="110" t="s">
        <v>1952</v>
      </c>
      <c r="G1834" s="110" t="s">
        <v>11223</v>
      </c>
      <c r="H1834" s="110" t="str">
        <f>UPPER(Table3[[#This Row],[Full Name (NEW)]])</f>
        <v>MADISON PARK IRRIGATION WATER DELIVERY DISTRICT NO. 22</v>
      </c>
      <c r="I1834" s="110" t="str">
        <f t="shared" si="19"/>
        <v>Madison Park IWDD</v>
      </c>
      <c r="J1834" s="118">
        <v>7738</v>
      </c>
      <c r="K1834" s="75" t="str">
        <f>+Table3[[#This Row],[Short Name]]</f>
        <v>Madison Park IWDD</v>
      </c>
      <c r="L1834" s="75"/>
      <c r="M1834" s="75" t="s">
        <v>11285</v>
      </c>
      <c r="N1834" s="105">
        <v>20669</v>
      </c>
      <c r="O1834" s="86" t="s">
        <v>12203</v>
      </c>
    </row>
    <row r="1835" spans="1:15" ht="12" outlineLevel="1" x14ac:dyDescent="0.2">
      <c r="A1835" s="111">
        <v>7739</v>
      </c>
      <c r="B1835" s="111"/>
      <c r="C1835" s="110"/>
      <c r="D1835" s="110"/>
      <c r="E1835" s="110"/>
      <c r="F1835" s="110" t="s">
        <v>1955</v>
      </c>
      <c r="G1835" s="110" t="s">
        <v>11254</v>
      </c>
      <c r="H1835" s="110" t="str">
        <f>UPPER(Table3[[#This Row],[Full Name (NEW)]])</f>
        <v>RANCHO-GRANDE &amp; LANDERWOOD IRRIGATION WATER DELIVERY DISTRICT NO. 24</v>
      </c>
      <c r="I1835" s="110" t="str">
        <f t="shared" si="19"/>
        <v>Rancho-Grande &amp; Landerwood IWDD</v>
      </c>
      <c r="J1835" s="118">
        <v>7739</v>
      </c>
      <c r="K1835" s="75" t="str">
        <f>+Table3[[#This Row],[Short Name]]</f>
        <v>Rancho-Grande &amp; Landerwood IWDD</v>
      </c>
      <c r="L1835" s="75"/>
      <c r="M1835" s="75" t="s">
        <v>11285</v>
      </c>
      <c r="N1835" s="105">
        <v>21625</v>
      </c>
      <c r="O1835" s="86" t="s">
        <v>12203</v>
      </c>
    </row>
    <row r="1836" spans="1:15" ht="12" outlineLevel="1" x14ac:dyDescent="0.2">
      <c r="A1836" s="111">
        <v>7740</v>
      </c>
      <c r="B1836" s="111"/>
      <c r="C1836" s="110"/>
      <c r="D1836" s="110"/>
      <c r="E1836" s="110"/>
      <c r="F1836" s="110" t="s">
        <v>1961</v>
      </c>
      <c r="G1836" s="110" t="s">
        <v>11224</v>
      </c>
      <c r="H1836" s="110" t="str">
        <f>UPPER(Table3[[#This Row],[Full Name (NEW)]])</f>
        <v>CUATRO PALMAS IRRIGATION WATER DELIVERY DISTRICT NO. 26</v>
      </c>
      <c r="I1836" s="110" t="str">
        <f t="shared" si="19"/>
        <v>Cuatro Palmas IWDD</v>
      </c>
      <c r="J1836" s="118">
        <v>7740</v>
      </c>
      <c r="K1836" s="75" t="str">
        <f>+Table3[[#This Row],[Short Name]]</f>
        <v>Cuatro Palmas IWDD</v>
      </c>
      <c r="L1836" s="75"/>
      <c r="M1836" s="75" t="s">
        <v>11285</v>
      </c>
      <c r="N1836" s="105">
        <v>22836</v>
      </c>
      <c r="O1836" s="86" t="s">
        <v>12203</v>
      </c>
    </row>
    <row r="1837" spans="1:15" ht="12" outlineLevel="1" x14ac:dyDescent="0.2">
      <c r="A1837" s="111">
        <v>7741</v>
      </c>
      <c r="B1837" s="111"/>
      <c r="C1837" s="110"/>
      <c r="D1837" s="110"/>
      <c r="E1837" s="110"/>
      <c r="F1837" s="110" t="s">
        <v>1964</v>
      </c>
      <c r="G1837" s="110" t="s">
        <v>11225</v>
      </c>
      <c r="H1837" s="110" t="str">
        <f>UPPER(Table3[[#This Row],[Full Name (NEW)]])</f>
        <v>WINDSOR SQUARE IRRIGATION WATER DELIVERY DISTRICT NO. 27</v>
      </c>
      <c r="I1837" s="110" t="str">
        <f t="shared" si="19"/>
        <v>Windsor Square IWDD</v>
      </c>
      <c r="J1837" s="118">
        <v>7741</v>
      </c>
      <c r="K1837" s="75" t="str">
        <f>+Table3[[#This Row],[Short Name]]</f>
        <v>Windsor Square IWDD</v>
      </c>
      <c r="L1837" s="75"/>
      <c r="M1837" s="75" t="s">
        <v>11285</v>
      </c>
      <c r="N1837" s="105">
        <v>26630</v>
      </c>
      <c r="O1837" s="86" t="s">
        <v>12203</v>
      </c>
    </row>
    <row r="1838" spans="1:15" ht="12" outlineLevel="1" x14ac:dyDescent="0.2">
      <c r="A1838" s="111">
        <v>7742</v>
      </c>
      <c r="B1838" s="111"/>
      <c r="C1838" s="110"/>
      <c r="D1838" s="110"/>
      <c r="E1838" s="110"/>
      <c r="F1838" s="110" t="s">
        <v>1967</v>
      </c>
      <c r="G1838" s="110" t="s">
        <v>11226</v>
      </c>
      <c r="H1838" s="110" t="str">
        <f>UPPER(Table3[[#This Row],[Full Name (NEW)]])</f>
        <v>ROSE LANE IRRIGATION WATER DELIVERY DISTRICT NO. 28</v>
      </c>
      <c r="I1838" s="110" t="str">
        <f t="shared" si="19"/>
        <v>Rose Lane IWDD</v>
      </c>
      <c r="J1838" s="118">
        <v>7742</v>
      </c>
      <c r="K1838" s="75" t="str">
        <f>+Table3[[#This Row],[Short Name]]</f>
        <v>Rose Lane IWDD</v>
      </c>
      <c r="L1838" s="75"/>
      <c r="M1838" s="75" t="s">
        <v>11285</v>
      </c>
      <c r="N1838" s="105">
        <v>26672</v>
      </c>
      <c r="O1838" s="86" t="s">
        <v>12203</v>
      </c>
    </row>
    <row r="1839" spans="1:15" ht="12" outlineLevel="1" x14ac:dyDescent="0.2">
      <c r="A1839" s="111">
        <v>7743</v>
      </c>
      <c r="B1839" s="111"/>
      <c r="C1839" s="110"/>
      <c r="D1839" s="110"/>
      <c r="E1839" s="110"/>
      <c r="F1839" s="110" t="s">
        <v>1970</v>
      </c>
      <c r="G1839" s="110" t="s">
        <v>11227</v>
      </c>
      <c r="H1839" s="110" t="str">
        <f>UPPER(Table3[[#This Row],[Full Name (NEW)]])</f>
        <v>OLIVEWOOD ESTATES IRRIGATION WATER DELIVERY DISTRICT NO. 29</v>
      </c>
      <c r="I1839" s="110" t="str">
        <f t="shared" si="19"/>
        <v>Olivewood Estates IWDD</v>
      </c>
      <c r="J1839" s="118">
        <v>7743</v>
      </c>
      <c r="K1839" s="75" t="str">
        <f>+Table3[[#This Row],[Short Name]]</f>
        <v>Olivewood Estates IWDD</v>
      </c>
      <c r="L1839" s="75"/>
      <c r="M1839" s="75" t="s">
        <v>11285</v>
      </c>
      <c r="N1839" s="105">
        <v>26813</v>
      </c>
      <c r="O1839" s="86" t="s">
        <v>12203</v>
      </c>
    </row>
    <row r="1840" spans="1:15" ht="12" outlineLevel="1" x14ac:dyDescent="0.2">
      <c r="A1840" s="111">
        <v>7744</v>
      </c>
      <c r="B1840" s="111"/>
      <c r="C1840" s="110"/>
      <c r="D1840" s="110"/>
      <c r="E1840" s="110"/>
      <c r="F1840" s="110" t="s">
        <v>1994</v>
      </c>
      <c r="G1840" s="110" t="s">
        <v>11228</v>
      </c>
      <c r="H1840" s="110" t="str">
        <f>UPPER(Table3[[#This Row],[Full Name (NEW)]])</f>
        <v>TANNER GROVES IRRIGATION WATER DELIVERY DISTRICT NO. 37</v>
      </c>
      <c r="I1840" s="110" t="str">
        <f t="shared" si="19"/>
        <v>Tanner Groves IWDD</v>
      </c>
      <c r="J1840" s="118">
        <v>7744</v>
      </c>
      <c r="K1840" s="75" t="str">
        <f>+Table3[[#This Row],[Short Name]]</f>
        <v>Tanner Groves IWDD</v>
      </c>
      <c r="L1840" s="75"/>
      <c r="M1840" s="75" t="s">
        <v>11285</v>
      </c>
      <c r="N1840" s="105">
        <v>34871</v>
      </c>
      <c r="O1840" s="86" t="s">
        <v>12203</v>
      </c>
    </row>
    <row r="1841" spans="1:15" ht="12" outlineLevel="1" x14ac:dyDescent="0.2">
      <c r="A1841" s="111">
        <v>7745</v>
      </c>
      <c r="B1841" s="111"/>
      <c r="C1841" s="110"/>
      <c r="D1841" s="110"/>
      <c r="E1841" s="110"/>
      <c r="F1841" s="110" t="s">
        <v>2000</v>
      </c>
      <c r="G1841" s="110" t="s">
        <v>11229</v>
      </c>
      <c r="H1841" s="110" t="str">
        <f>UPPER(Table3[[#This Row],[Full Name (NEW)]])</f>
        <v>BROADLAND RANCHES GREENFIELD IRRIGATION WATER DELIVERY DISTRICT NO. 39</v>
      </c>
      <c r="I1841" s="110" t="str">
        <f t="shared" si="19"/>
        <v>Broadland Ranches Greenfield IWDD</v>
      </c>
      <c r="J1841" s="118">
        <v>7745</v>
      </c>
      <c r="K1841" s="75" t="str">
        <f>+Table3[[#This Row],[Short Name]]</f>
        <v>Broadland Ranches Greenfield IWDD</v>
      </c>
      <c r="L1841" s="75"/>
      <c r="M1841" s="75" t="s">
        <v>11285</v>
      </c>
      <c r="N1841" s="105">
        <v>35004</v>
      </c>
      <c r="O1841" s="86" t="s">
        <v>12203</v>
      </c>
    </row>
    <row r="1842" spans="1:15" ht="12" outlineLevel="1" x14ac:dyDescent="0.2">
      <c r="A1842" s="111">
        <v>7746</v>
      </c>
      <c r="B1842" s="111"/>
      <c r="C1842" s="110"/>
      <c r="D1842" s="110"/>
      <c r="E1842" s="110"/>
      <c r="F1842" s="110" t="s">
        <v>2003</v>
      </c>
      <c r="G1842" s="110" t="s">
        <v>11252</v>
      </c>
      <c r="H1842" s="110" t="str">
        <f>UPPER(Table3[[#This Row],[Full Name (NEW)]])</f>
        <v>THE GROVES AT SUPERSTITION RANCH IRRIGATION WATER DELIVERY DISTRICT NO. 40</v>
      </c>
      <c r="I1842" s="110" t="str">
        <f t="shared" si="19"/>
        <v>The Groves at Superstition Ranch IWDD</v>
      </c>
      <c r="J1842" s="118">
        <v>7746</v>
      </c>
      <c r="K1842" s="75" t="str">
        <f>+Table3[[#This Row],[Short Name]]</f>
        <v>The Groves at Superstition Ranch IWDD</v>
      </c>
      <c r="L1842" s="75"/>
      <c r="M1842" s="75" t="s">
        <v>11285</v>
      </c>
      <c r="N1842" s="105">
        <v>35172</v>
      </c>
      <c r="O1842" s="86" t="s">
        <v>12203</v>
      </c>
    </row>
    <row r="1843" spans="1:15" ht="12" outlineLevel="1" x14ac:dyDescent="0.2">
      <c r="A1843" s="111">
        <v>7747</v>
      </c>
      <c r="B1843" s="111"/>
      <c r="C1843" s="110"/>
      <c r="D1843" s="110"/>
      <c r="E1843" s="110"/>
      <c r="F1843" s="110" t="s">
        <v>2006</v>
      </c>
      <c r="G1843" s="110" t="s">
        <v>11253</v>
      </c>
      <c r="H1843" s="110" t="str">
        <f>UPPER(Table3[[#This Row],[Full Name (NEW)]])</f>
        <v>THE GROVES OF HERMOSA VISTA IRRIGATION WATER DELIVERY DISTRICT NO. 41</v>
      </c>
      <c r="I1843" s="110" t="str">
        <f t="shared" si="19"/>
        <v>The Groves of Hermosa Vista IWDD</v>
      </c>
      <c r="J1843" s="118">
        <v>7747</v>
      </c>
      <c r="K1843" s="75" t="str">
        <f>+Table3[[#This Row],[Short Name]]</f>
        <v>The Groves of Hermosa Vista IWDD</v>
      </c>
      <c r="L1843" s="75"/>
      <c r="M1843" s="75" t="s">
        <v>11285</v>
      </c>
      <c r="N1843" s="105">
        <v>35172</v>
      </c>
      <c r="O1843" s="86" t="s">
        <v>12203</v>
      </c>
    </row>
    <row r="1844" spans="1:15" ht="12" outlineLevel="1" x14ac:dyDescent="0.2">
      <c r="A1844" s="111">
        <v>7748</v>
      </c>
      <c r="B1844" s="111"/>
      <c r="C1844" s="110"/>
      <c r="D1844" s="110"/>
      <c r="E1844" s="110"/>
      <c r="F1844" s="110" t="s">
        <v>2009</v>
      </c>
      <c r="G1844" s="110" t="s">
        <v>11230</v>
      </c>
      <c r="H1844" s="110" t="str">
        <f>UPPER(Table3[[#This Row],[Full Name (NEW)]])</f>
        <v>WHITCOMBS ROUNDUP RANCHOS IRRIGATION WATER DELIVERY DISTRICT NO. 42</v>
      </c>
      <c r="I1844" s="110" t="str">
        <f t="shared" si="19"/>
        <v>Whitcombs Roundup Ranchos IWDD</v>
      </c>
      <c r="J1844" s="118">
        <v>7748</v>
      </c>
      <c r="K1844" s="75" t="str">
        <f>+Table3[[#This Row],[Short Name]]</f>
        <v>Whitcombs Roundup Ranchos IWDD</v>
      </c>
      <c r="L1844" s="75"/>
      <c r="M1844" s="75" t="s">
        <v>11285</v>
      </c>
      <c r="N1844" s="105">
        <v>35438</v>
      </c>
      <c r="O1844" s="86" t="s">
        <v>12203</v>
      </c>
    </row>
    <row r="1845" spans="1:15" ht="12" outlineLevel="1" x14ac:dyDescent="0.2">
      <c r="A1845" s="111">
        <v>7749</v>
      </c>
      <c r="B1845" s="111"/>
      <c r="C1845" s="110"/>
      <c r="D1845" s="110"/>
      <c r="E1845" s="110"/>
      <c r="F1845" s="110" t="s">
        <v>2012</v>
      </c>
      <c r="G1845" s="110" t="s">
        <v>11231</v>
      </c>
      <c r="H1845" s="110" t="str">
        <f>UPPER(Table3[[#This Row],[Full Name (NEW)]])</f>
        <v>THOROUGHBRED FARMS IRRIGATION WATER DELIVERY DISTRICT NO. 43</v>
      </c>
      <c r="I1845" s="110" t="str">
        <f t="shared" si="19"/>
        <v>Thoroughbred Farms IWDD</v>
      </c>
      <c r="J1845" s="118">
        <v>7749</v>
      </c>
      <c r="K1845" s="75" t="str">
        <f>+Table3[[#This Row],[Short Name]]</f>
        <v>Thoroughbred Farms IWDD</v>
      </c>
      <c r="L1845" s="75"/>
      <c r="M1845" s="75" t="s">
        <v>11285</v>
      </c>
      <c r="N1845" s="105">
        <v>35921</v>
      </c>
      <c r="O1845" s="86" t="s">
        <v>12203</v>
      </c>
    </row>
    <row r="1846" spans="1:15" ht="12" outlineLevel="1" x14ac:dyDescent="0.2">
      <c r="A1846" s="111">
        <v>7750</v>
      </c>
      <c r="B1846" s="111"/>
      <c r="C1846" s="110"/>
      <c r="D1846" s="110"/>
      <c r="E1846" s="110"/>
      <c r="F1846" s="110" t="s">
        <v>2015</v>
      </c>
      <c r="G1846" s="110" t="s">
        <v>11232</v>
      </c>
      <c r="H1846" s="110" t="str">
        <f>UPPER(Table3[[#This Row],[Full Name (NEW)]])</f>
        <v>CAMELVIEW IRRIGATION WATER DELIVERY DISTRICT NO. 44</v>
      </c>
      <c r="I1846" s="110" t="str">
        <f t="shared" si="19"/>
        <v>Camelview IWDD</v>
      </c>
      <c r="J1846" s="118">
        <v>7750</v>
      </c>
      <c r="K1846" s="75" t="str">
        <f>+Table3[[#This Row],[Short Name]]</f>
        <v>Camelview IWDD</v>
      </c>
      <c r="L1846" s="75"/>
      <c r="M1846" s="75" t="s">
        <v>11285</v>
      </c>
      <c r="N1846" s="105">
        <v>36271</v>
      </c>
      <c r="O1846" s="86" t="s">
        <v>12203</v>
      </c>
    </row>
    <row r="1847" spans="1:15" ht="12" outlineLevel="1" x14ac:dyDescent="0.2">
      <c r="A1847" s="111">
        <v>7751</v>
      </c>
      <c r="B1847" s="111"/>
      <c r="C1847" s="110"/>
      <c r="D1847" s="110"/>
      <c r="E1847" s="110"/>
      <c r="F1847" s="110" t="s">
        <v>2018</v>
      </c>
      <c r="G1847" s="110" t="s">
        <v>11233</v>
      </c>
      <c r="H1847" s="110" t="str">
        <f>UPPER(Table3[[#This Row],[Full Name (NEW)]])</f>
        <v>SANTAN VISTA IRRIGATION WATER DELIVERY DISTRICT NO. 45</v>
      </c>
      <c r="I1847" s="110" t="str">
        <f t="shared" si="19"/>
        <v>Santan Vista IWDD</v>
      </c>
      <c r="J1847" s="118">
        <v>7751</v>
      </c>
      <c r="K1847" s="75" t="str">
        <f>+Table3[[#This Row],[Short Name]]</f>
        <v>Santan Vista IWDD</v>
      </c>
      <c r="L1847" s="75"/>
      <c r="M1847" s="75" t="s">
        <v>11285</v>
      </c>
      <c r="N1847" s="105"/>
      <c r="O1847" s="86"/>
    </row>
    <row r="1848" spans="1:15" ht="12" outlineLevel="1" x14ac:dyDescent="0.2">
      <c r="A1848" s="111">
        <v>7752</v>
      </c>
      <c r="B1848" s="111"/>
      <c r="C1848" s="110"/>
      <c r="D1848" s="110"/>
      <c r="E1848" s="110"/>
      <c r="F1848" s="110" t="s">
        <v>2021</v>
      </c>
      <c r="G1848" s="110" t="s">
        <v>11234</v>
      </c>
      <c r="H1848" s="110" t="str">
        <f>UPPER(Table3[[#This Row],[Full Name (NEW)]])</f>
        <v>PUERTO CUATRO IRRIGATION WATER DELIVERY DISTRICT NO. 46</v>
      </c>
      <c r="I1848" s="110" t="str">
        <f t="shared" si="19"/>
        <v>Puerto Cuatro IWDD</v>
      </c>
      <c r="J1848" s="118">
        <v>7752</v>
      </c>
      <c r="K1848" s="75" t="str">
        <f>+Table3[[#This Row],[Short Name]]</f>
        <v>Puerto Cuatro IWDD</v>
      </c>
      <c r="L1848" s="75"/>
      <c r="M1848" s="75" t="s">
        <v>11285</v>
      </c>
      <c r="N1848" s="105">
        <v>37027</v>
      </c>
      <c r="O1848" s="86" t="s">
        <v>12203</v>
      </c>
    </row>
    <row r="1849" spans="1:15" ht="12" outlineLevel="1" x14ac:dyDescent="0.2">
      <c r="A1849" s="111">
        <v>7753</v>
      </c>
      <c r="B1849" s="111"/>
      <c r="C1849" s="110"/>
      <c r="D1849" s="110"/>
      <c r="E1849" s="110"/>
      <c r="F1849" s="110" t="s">
        <v>2030</v>
      </c>
      <c r="G1849" s="110" t="s">
        <v>11235</v>
      </c>
      <c r="H1849" s="110" t="str">
        <f>UPPER(Table3[[#This Row],[Full Name (NEW)]])</f>
        <v>MORRISON RANCH IRRIGATION WATER DELIVERY DISTRICT NO. 49</v>
      </c>
      <c r="I1849" s="110" t="str">
        <f t="shared" si="19"/>
        <v>Morrison Ranch IWDD</v>
      </c>
      <c r="J1849" s="118">
        <v>7753</v>
      </c>
      <c r="K1849" s="75" t="str">
        <f>+Table3[[#This Row],[Short Name]]</f>
        <v>Morrison Ranch IWDD</v>
      </c>
      <c r="L1849" s="75"/>
      <c r="M1849" s="75" t="s">
        <v>11285</v>
      </c>
      <c r="N1849" s="105">
        <v>37657</v>
      </c>
      <c r="O1849" s="86" t="s">
        <v>12203</v>
      </c>
    </row>
    <row r="1850" spans="1:15" ht="12" outlineLevel="1" x14ac:dyDescent="0.2">
      <c r="A1850" s="111">
        <v>7754</v>
      </c>
      <c r="B1850" s="111"/>
      <c r="C1850" s="110"/>
      <c r="D1850" s="110"/>
      <c r="E1850" s="110"/>
      <c r="F1850" s="110" t="s">
        <v>2033</v>
      </c>
      <c r="G1850" s="110" t="s">
        <v>11236</v>
      </c>
      <c r="H1850" s="110" t="str">
        <f>UPPER(Table3[[#This Row],[Full Name (NEW)]])</f>
        <v>SUMMER MESA IRRIGATION WATER DELIVERY DISTRICT NO. 50</v>
      </c>
      <c r="I1850" s="110" t="str">
        <f t="shared" si="19"/>
        <v>Summer Mesa IWDD</v>
      </c>
      <c r="J1850" s="118">
        <v>7754</v>
      </c>
      <c r="K1850" s="75" t="str">
        <f>+Table3[[#This Row],[Short Name]]</f>
        <v>Summer Mesa IWDD</v>
      </c>
      <c r="L1850" s="75"/>
      <c r="M1850" s="75" t="s">
        <v>11285</v>
      </c>
      <c r="N1850" s="105">
        <v>39484</v>
      </c>
      <c r="O1850" s="86" t="s">
        <v>12203</v>
      </c>
    </row>
    <row r="1851" spans="1:15" ht="12" outlineLevel="1" x14ac:dyDescent="0.2">
      <c r="A1851" s="111">
        <v>7755</v>
      </c>
      <c r="B1851" s="111"/>
      <c r="C1851" s="110"/>
      <c r="D1851" s="110"/>
      <c r="E1851" s="110"/>
      <c r="F1851" s="110" t="s">
        <v>2036</v>
      </c>
      <c r="G1851" s="110" t="s">
        <v>11237</v>
      </c>
      <c r="H1851" s="110" t="str">
        <f>UPPER(Table3[[#This Row],[Full Name (NEW)]])</f>
        <v>LONGHORN RANCH IRRIGATION WATER DELIVERY DISTRICT NO. 51</v>
      </c>
      <c r="I1851" s="110" t="str">
        <f t="shared" si="19"/>
        <v>Longhorn Ranch IWDD</v>
      </c>
      <c r="J1851" s="118">
        <v>7755</v>
      </c>
      <c r="K1851" s="75" t="str">
        <f>+Table3[[#This Row],[Short Name]]</f>
        <v>Longhorn Ranch IWDD</v>
      </c>
      <c r="L1851" s="75"/>
      <c r="M1851" s="75" t="s">
        <v>11285</v>
      </c>
      <c r="N1851" s="105">
        <v>39569</v>
      </c>
      <c r="O1851" s="86" t="s">
        <v>12203</v>
      </c>
    </row>
    <row r="1852" spans="1:15" ht="12" outlineLevel="1" x14ac:dyDescent="0.2">
      <c r="A1852" s="111">
        <v>7756</v>
      </c>
      <c r="B1852" s="111"/>
      <c r="C1852" s="110"/>
      <c r="D1852" s="110"/>
      <c r="E1852" s="110"/>
      <c r="F1852" s="110" t="s">
        <v>2039</v>
      </c>
      <c r="G1852" s="110" t="s">
        <v>11238</v>
      </c>
      <c r="H1852" s="110" t="str">
        <f>UPPER(Table3[[#This Row],[Full Name (NEW)]])</f>
        <v>LONG MANOR IRRIGATION WATER DELIVERY DISTRICT NO. 52</v>
      </c>
      <c r="I1852" s="110" t="str">
        <f t="shared" si="19"/>
        <v>Long Manor IWDD</v>
      </c>
      <c r="J1852" s="118">
        <v>7756</v>
      </c>
      <c r="K1852" s="75" t="str">
        <f>+Table3[[#This Row],[Short Name]]</f>
        <v>Long Manor IWDD</v>
      </c>
      <c r="L1852" s="75"/>
      <c r="M1852" s="75" t="s">
        <v>11285</v>
      </c>
      <c r="N1852" s="105">
        <v>40184</v>
      </c>
      <c r="O1852" s="86" t="s">
        <v>12203</v>
      </c>
    </row>
    <row r="1853" spans="1:15" ht="12" outlineLevel="1" x14ac:dyDescent="0.2">
      <c r="A1853" s="111">
        <v>7757</v>
      </c>
      <c r="B1853" s="111"/>
      <c r="C1853" s="110"/>
      <c r="D1853" s="110"/>
      <c r="E1853" s="110"/>
      <c r="F1853" s="110" t="s">
        <v>2042</v>
      </c>
      <c r="G1853" s="110" t="s">
        <v>11239</v>
      </c>
      <c r="H1853" s="110" t="str">
        <f>UPPER(Table3[[#This Row],[Full Name (NEW)]])</f>
        <v>COLLEGE PARK COUNTRY ESTATES IRRIGATION WATER DELIVERY DISTRICT NO. 53</v>
      </c>
      <c r="I1853" s="110" t="str">
        <f t="shared" si="19"/>
        <v>College Park Country Estates IWDD</v>
      </c>
      <c r="J1853" s="118">
        <v>7757</v>
      </c>
      <c r="K1853" s="75" t="str">
        <f>+Table3[[#This Row],[Short Name]]</f>
        <v>College Park Country Estates IWDD</v>
      </c>
      <c r="L1853" s="75"/>
      <c r="M1853" s="75" t="s">
        <v>11285</v>
      </c>
      <c r="N1853" s="105">
        <v>40324</v>
      </c>
      <c r="O1853" s="86" t="s">
        <v>12203</v>
      </c>
    </row>
    <row r="1854" spans="1:15" ht="12" outlineLevel="1" x14ac:dyDescent="0.2">
      <c r="A1854" s="111">
        <v>7758</v>
      </c>
      <c r="B1854" s="111"/>
      <c r="C1854" s="110"/>
      <c r="D1854" s="110"/>
      <c r="E1854" s="110"/>
      <c r="F1854" s="113" t="s">
        <v>2051</v>
      </c>
      <c r="G1854" s="110" t="s">
        <v>11263</v>
      </c>
      <c r="H1854" s="110" t="str">
        <f>UPPER(Table3[[#This Row],[Full Name (NEW)]])</f>
        <v>YAPLE PARK IRRIGATION WATER DELIVERY DISTRICT NO. 56</v>
      </c>
      <c r="I1854" s="110" t="str">
        <f t="shared" si="19"/>
        <v>Yaple Park IWDD</v>
      </c>
      <c r="J1854" s="118">
        <v>7758</v>
      </c>
      <c r="K1854" s="75" t="str">
        <f>+Table3[[#This Row],[Short Name]]</f>
        <v>Yaple Park IWDD</v>
      </c>
      <c r="L1854" s="75"/>
      <c r="M1854" s="75" t="s">
        <v>11285</v>
      </c>
      <c r="N1854" s="105">
        <v>41325</v>
      </c>
      <c r="O1854" s="86" t="s">
        <v>12203</v>
      </c>
    </row>
    <row r="1855" spans="1:15" ht="12" outlineLevel="1" x14ac:dyDescent="0.2">
      <c r="A1855" s="111">
        <v>7759</v>
      </c>
      <c r="B1855" s="111"/>
      <c r="C1855" s="110"/>
      <c r="D1855" s="110"/>
      <c r="E1855" s="110"/>
      <c r="F1855" s="113" t="s">
        <v>1946</v>
      </c>
      <c r="G1855" s="125" t="s">
        <v>12159</v>
      </c>
      <c r="H1855" s="125" t="str">
        <f>UPPER(Table3[[#This Row],[Full Name (NEW)]])</f>
        <v>POTENTIAL DECOMMISSION</v>
      </c>
      <c r="I1855" s="110"/>
      <c r="J1855" s="118">
        <v>7759</v>
      </c>
      <c r="K1855" s="75"/>
      <c r="L1855" s="96"/>
      <c r="M1855" s="80" t="s">
        <v>12167</v>
      </c>
      <c r="N1855" s="105"/>
      <c r="O1855" s="86"/>
    </row>
    <row r="1856" spans="1:15" ht="12" outlineLevel="1" x14ac:dyDescent="0.2">
      <c r="A1856" s="111">
        <v>7760</v>
      </c>
      <c r="B1856" s="111"/>
      <c r="C1856" s="110"/>
      <c r="D1856" s="110"/>
      <c r="E1856" s="110"/>
      <c r="F1856" s="113" t="s">
        <v>1973</v>
      </c>
      <c r="G1856" s="113" t="s">
        <v>11240</v>
      </c>
      <c r="H1856" s="113" t="str">
        <f>UPPER(Table3[[#This Row],[Full Name (NEW)]])</f>
        <v>LAMAR IRRIGATION WATER DELIVERY DISTRICT NO. 30</v>
      </c>
      <c r="I1856" s="110" t="str">
        <f t="shared" si="19"/>
        <v>Lamar IWDD</v>
      </c>
      <c r="J1856" s="118">
        <v>7760</v>
      </c>
      <c r="K1856" s="75" t="str">
        <f>+Table3[[#This Row],[Short Name]]</f>
        <v>Lamar IWDD</v>
      </c>
      <c r="L1856" s="80"/>
      <c r="M1856" s="80" t="s">
        <v>11285</v>
      </c>
      <c r="N1856" s="105">
        <v>27687</v>
      </c>
      <c r="O1856" s="86" t="s">
        <v>12203</v>
      </c>
    </row>
    <row r="1857" spans="1:15" ht="12" outlineLevel="1" x14ac:dyDescent="0.2">
      <c r="A1857" s="111">
        <v>7761</v>
      </c>
      <c r="B1857" s="111"/>
      <c r="C1857" s="110"/>
      <c r="D1857" s="110"/>
      <c r="E1857" s="110"/>
      <c r="F1857" s="113" t="s">
        <v>1976</v>
      </c>
      <c r="G1857" s="125" t="s">
        <v>12159</v>
      </c>
      <c r="H1857" s="125" t="str">
        <f>UPPER(Table3[[#This Row],[Full Name (NEW)]])</f>
        <v>POTENTIAL DECOMMISSION</v>
      </c>
      <c r="I1857" s="110"/>
      <c r="J1857" s="118">
        <v>7761</v>
      </c>
      <c r="K1857" s="75"/>
      <c r="L1857" s="96"/>
      <c r="M1857" s="80" t="s">
        <v>12168</v>
      </c>
      <c r="N1857" s="105"/>
      <c r="O1857" s="86"/>
    </row>
    <row r="1858" spans="1:15" ht="12" outlineLevel="1" x14ac:dyDescent="0.2">
      <c r="A1858" s="111">
        <v>7762</v>
      </c>
      <c r="B1858" s="111"/>
      <c r="C1858" s="110"/>
      <c r="D1858" s="110"/>
      <c r="E1858" s="110"/>
      <c r="F1858" s="110" t="s">
        <v>1988</v>
      </c>
      <c r="G1858" s="110" t="s">
        <v>11241</v>
      </c>
      <c r="H1858" s="110" t="str">
        <f>UPPER(Table3[[#This Row],[Full Name (NEW)]])</f>
        <v>HYDER VALLEY IRRIGATION WATER DELIVERY DISTRICT NO. 35</v>
      </c>
      <c r="I1858" s="110" t="str">
        <f t="shared" si="19"/>
        <v>Hyder Valley IWDD</v>
      </c>
      <c r="J1858" s="118">
        <v>7762</v>
      </c>
      <c r="K1858" s="75" t="str">
        <f>+Table3[[#This Row],[Short Name]]</f>
        <v>Hyder Valley IWDD</v>
      </c>
      <c r="L1858" s="75"/>
      <c r="M1858" s="75" t="s">
        <v>11285</v>
      </c>
      <c r="N1858" s="105">
        <v>30543</v>
      </c>
      <c r="O1858" s="86" t="s">
        <v>12203</v>
      </c>
    </row>
    <row r="1859" spans="1:15" ht="12" outlineLevel="1" x14ac:dyDescent="0.2">
      <c r="A1859" s="111">
        <v>7763</v>
      </c>
      <c r="B1859" s="111"/>
      <c r="C1859" s="110"/>
      <c r="D1859" s="110"/>
      <c r="E1859" s="110"/>
      <c r="F1859" s="110" t="s">
        <v>1991</v>
      </c>
      <c r="G1859" s="110" t="s">
        <v>11242</v>
      </c>
      <c r="H1859" s="110" t="str">
        <f>UPPER(Table3[[#This Row],[Full Name (NEW)]])</f>
        <v>ADAMAN IRRIGATION WATER DELIVERY DISTRICT NO. 36</v>
      </c>
      <c r="I1859" s="110" t="str">
        <f t="shared" si="19"/>
        <v>Adaman IWDD</v>
      </c>
      <c r="J1859" s="118">
        <v>7763</v>
      </c>
      <c r="K1859" s="75" t="str">
        <f>+Table3[[#This Row],[Short Name]]</f>
        <v>Adaman IWDD</v>
      </c>
      <c r="L1859" s="75"/>
      <c r="M1859" s="75" t="s">
        <v>11285</v>
      </c>
      <c r="N1859" s="105">
        <v>31005</v>
      </c>
      <c r="O1859" s="86" t="s">
        <v>12203</v>
      </c>
    </row>
    <row r="1860" spans="1:15" ht="12" outlineLevel="1" x14ac:dyDescent="0.2">
      <c r="A1860" s="111">
        <v>7764</v>
      </c>
      <c r="B1860" s="111"/>
      <c r="C1860" s="110"/>
      <c r="D1860" s="110"/>
      <c r="E1860" s="110"/>
      <c r="F1860" s="110" t="s">
        <v>2024</v>
      </c>
      <c r="G1860" s="110" t="s">
        <v>11243</v>
      </c>
      <c r="H1860" s="110" t="str">
        <f>UPPER(Table3[[#This Row],[Full Name (NEW)]])</f>
        <v>CIRCLE G IRRIGATION WATER DELIVERY DISTRICT NO. 47</v>
      </c>
      <c r="I1860" s="110" t="str">
        <f t="shared" si="19"/>
        <v>Circle G IWDD</v>
      </c>
      <c r="J1860" s="118">
        <v>7764</v>
      </c>
      <c r="K1860" s="75" t="str">
        <f>+Table3[[#This Row],[Short Name]]</f>
        <v>Circle G IWDD</v>
      </c>
      <c r="L1860" s="75"/>
      <c r="M1860" s="75" t="s">
        <v>11285</v>
      </c>
      <c r="N1860" s="105">
        <v>37111</v>
      </c>
      <c r="O1860" s="86" t="s">
        <v>12203</v>
      </c>
    </row>
    <row r="1861" spans="1:15" ht="12" outlineLevel="1" x14ac:dyDescent="0.2">
      <c r="A1861" s="111">
        <v>7765</v>
      </c>
      <c r="B1861" s="111"/>
      <c r="C1861" s="110"/>
      <c r="D1861" s="110"/>
      <c r="E1861" s="110"/>
      <c r="F1861" s="110" t="s">
        <v>2027</v>
      </c>
      <c r="G1861" s="110" t="s">
        <v>11244</v>
      </c>
      <c r="H1861" s="110" t="str">
        <f>UPPER(Table3[[#This Row],[Full Name (NEW)]])</f>
        <v>SPECTRUM IRRIGATION WATER DELIVERY DISTRICT NO. 48</v>
      </c>
      <c r="I1861" s="110" t="str">
        <f t="shared" si="19"/>
        <v>Spectrum IWDD</v>
      </c>
      <c r="J1861" s="118">
        <v>7765</v>
      </c>
      <c r="K1861" s="75" t="str">
        <f>+Table3[[#This Row],[Short Name]]</f>
        <v>Spectrum IWDD</v>
      </c>
      <c r="L1861" s="75"/>
      <c r="M1861" s="75" t="s">
        <v>11285</v>
      </c>
      <c r="N1861" s="105">
        <v>37531</v>
      </c>
      <c r="O1861" s="86" t="s">
        <v>12203</v>
      </c>
    </row>
    <row r="1862" spans="1:15" ht="12" outlineLevel="1" x14ac:dyDescent="0.2">
      <c r="A1862" s="111">
        <v>7766</v>
      </c>
      <c r="B1862" s="111"/>
      <c r="C1862" s="110"/>
      <c r="D1862" s="110"/>
      <c r="E1862" s="110"/>
      <c r="F1862" s="110" t="s">
        <v>1997</v>
      </c>
      <c r="G1862" s="110" t="s">
        <v>11245</v>
      </c>
      <c r="H1862" s="110" t="str">
        <f>UPPER(Table3[[#This Row],[Full Name (NEW)]])</f>
        <v>BERRIDGE MANOR IRRIGATION WATER DELIVERY DISTRICT NO. 38</v>
      </c>
      <c r="I1862" s="110" t="str">
        <f t="shared" si="19"/>
        <v>Berridge Manor IWDD</v>
      </c>
      <c r="J1862" s="118">
        <v>7766</v>
      </c>
      <c r="K1862" s="75" t="str">
        <f>+Table3[[#This Row],[Short Name]]</f>
        <v>Berridge Manor IWDD</v>
      </c>
      <c r="L1862" s="75"/>
      <c r="M1862" s="75" t="s">
        <v>11285</v>
      </c>
      <c r="N1862" s="105">
        <v>34976</v>
      </c>
      <c r="O1862" s="86" t="s">
        <v>12203</v>
      </c>
    </row>
    <row r="1863" spans="1:15" ht="12" outlineLevel="1" x14ac:dyDescent="0.2">
      <c r="A1863" s="111">
        <v>7767</v>
      </c>
      <c r="B1863" s="111"/>
      <c r="C1863" s="110"/>
      <c r="D1863" s="110"/>
      <c r="E1863" s="110"/>
      <c r="F1863" s="110" t="s">
        <v>1982</v>
      </c>
      <c r="G1863" s="110" t="s">
        <v>11246</v>
      </c>
      <c r="H1863" s="110" t="str">
        <f>UPPER(Table3[[#This Row],[Full Name (NEW)]])</f>
        <v>CITRUS GARDENS IRRIGATION WATER DELIVERY DISTRICT NO. 33</v>
      </c>
      <c r="I1863" s="110" t="str">
        <f t="shared" si="19"/>
        <v>Citrus Gardens IWDD</v>
      </c>
      <c r="J1863" s="118">
        <v>7767</v>
      </c>
      <c r="K1863" s="75" t="str">
        <f>+Table3[[#This Row],[Short Name]]</f>
        <v>Citrus Gardens IWDD</v>
      </c>
      <c r="L1863" s="75"/>
      <c r="M1863" s="75" t="s">
        <v>11285</v>
      </c>
      <c r="N1863" s="105">
        <v>29325</v>
      </c>
      <c r="O1863" s="86" t="s">
        <v>12203</v>
      </c>
    </row>
    <row r="1864" spans="1:15" ht="12" outlineLevel="1" x14ac:dyDescent="0.2">
      <c r="A1864" s="111">
        <v>7768</v>
      </c>
      <c r="B1864" s="111"/>
      <c r="C1864" s="110"/>
      <c r="D1864" s="110"/>
      <c r="E1864" s="110"/>
      <c r="F1864" s="110" t="s">
        <v>1940</v>
      </c>
      <c r="G1864" s="110" t="s">
        <v>11247</v>
      </c>
      <c r="H1864" s="110" t="str">
        <f>UPPER(Table3[[#This Row],[Full Name (NEW)]])</f>
        <v>LEROY VISTA IRRIGATION WATER DELIVERY DISTRICT NO. 12</v>
      </c>
      <c r="I1864" s="110" t="str">
        <f t="shared" si="19"/>
        <v>Leroy Vista IWDD</v>
      </c>
      <c r="J1864" s="118">
        <v>7768</v>
      </c>
      <c r="K1864" s="75" t="str">
        <f>+Table3[[#This Row],[Short Name]]</f>
        <v>Leroy Vista IWDD</v>
      </c>
      <c r="L1864" s="75"/>
      <c r="M1864" s="75" t="s">
        <v>11285</v>
      </c>
      <c r="N1864" s="105">
        <v>20221</v>
      </c>
      <c r="O1864" s="86" t="s">
        <v>12203</v>
      </c>
    </row>
    <row r="1865" spans="1:15" ht="12" outlineLevel="1" x14ac:dyDescent="0.2">
      <c r="A1865" s="111">
        <v>7770</v>
      </c>
      <c r="B1865" s="111"/>
      <c r="C1865" s="110"/>
      <c r="D1865" s="110"/>
      <c r="E1865" s="110"/>
      <c r="F1865" s="113" t="s">
        <v>1949</v>
      </c>
      <c r="G1865" s="125" t="s">
        <v>12159</v>
      </c>
      <c r="H1865" s="125" t="str">
        <f>UPPER(Table3[[#This Row],[Full Name (NEW)]])</f>
        <v>POTENTIAL DECOMMISSION</v>
      </c>
      <c r="I1865" s="110"/>
      <c r="J1865" s="118">
        <v>7770</v>
      </c>
      <c r="K1865" s="75"/>
      <c r="L1865" s="96"/>
      <c r="M1865" s="80" t="s">
        <v>12169</v>
      </c>
      <c r="N1865" s="105"/>
      <c r="O1865" s="86"/>
    </row>
    <row r="1866" spans="1:15" ht="12" outlineLevel="1" x14ac:dyDescent="0.2">
      <c r="A1866" s="111">
        <v>7771</v>
      </c>
      <c r="B1866" s="111"/>
      <c r="C1866" s="110"/>
      <c r="D1866" s="110"/>
      <c r="E1866" s="110"/>
      <c r="F1866" s="113" t="s">
        <v>1979</v>
      </c>
      <c r="G1866" s="113" t="s">
        <v>11248</v>
      </c>
      <c r="H1866" s="113" t="str">
        <f>UPPER(Table3[[#This Row],[Full Name (NEW)]])</f>
        <v>QUEEN CREEK IRRIGATION WATER DELIVERY DISTRICT NO. 32</v>
      </c>
      <c r="I1866" s="110" t="str">
        <f t="shared" si="19"/>
        <v>Queen Creek IWDD</v>
      </c>
      <c r="J1866" s="118">
        <v>7771</v>
      </c>
      <c r="K1866" s="75" t="str">
        <f>+Table3[[#This Row],[Short Name]]</f>
        <v>Queen Creek IWDD</v>
      </c>
      <c r="L1866" s="80"/>
      <c r="M1866" s="80" t="s">
        <v>11285</v>
      </c>
      <c r="N1866" s="105">
        <v>28779</v>
      </c>
      <c r="O1866" s="86" t="s">
        <v>12203</v>
      </c>
    </row>
    <row r="1867" spans="1:15" ht="12" outlineLevel="1" x14ac:dyDescent="0.2">
      <c r="A1867" s="111">
        <v>7772</v>
      </c>
      <c r="B1867" s="111"/>
      <c r="C1867" s="110"/>
      <c r="D1867" s="110"/>
      <c r="E1867" s="110"/>
      <c r="F1867" s="113" t="s">
        <v>1985</v>
      </c>
      <c r="G1867" s="113" t="s">
        <v>11249</v>
      </c>
      <c r="H1867" s="113" t="str">
        <f>UPPER(Table3[[#This Row],[Full Name (NEW)]])</f>
        <v>RANCHOS JARDINES IRRIGATION WATER DELIVERY DISTRICT NO. 34</v>
      </c>
      <c r="I1867" s="110" t="str">
        <f t="shared" si="19"/>
        <v>Ranchos Jardines IWDD</v>
      </c>
      <c r="J1867" s="118">
        <v>7772</v>
      </c>
      <c r="K1867" s="75" t="str">
        <f>+Table3[[#This Row],[Short Name]]</f>
        <v>Ranchos Jardines IWDD</v>
      </c>
      <c r="L1867" s="80"/>
      <c r="M1867" s="80" t="s">
        <v>11285</v>
      </c>
      <c r="N1867" s="105">
        <v>29717</v>
      </c>
      <c r="O1867" s="86" t="s">
        <v>12203</v>
      </c>
    </row>
    <row r="1868" spans="1:15" ht="12" outlineLevel="1" x14ac:dyDescent="0.2">
      <c r="A1868" s="111">
        <v>7773</v>
      </c>
      <c r="B1868" s="111"/>
      <c r="C1868" s="110"/>
      <c r="D1868" s="110"/>
      <c r="E1868" s="110"/>
      <c r="F1868" s="113" t="s">
        <v>1958</v>
      </c>
      <c r="G1868" s="125" t="s">
        <v>12159</v>
      </c>
      <c r="H1868" s="125" t="str">
        <f>UPPER(Table3[[#This Row],[Full Name (NEW)]])</f>
        <v>POTENTIAL DECOMMISSION</v>
      </c>
      <c r="I1868" s="110"/>
      <c r="J1868" s="118">
        <v>7773</v>
      </c>
      <c r="K1868" s="75"/>
      <c r="L1868" s="96"/>
      <c r="M1868" s="80" t="s">
        <v>12170</v>
      </c>
      <c r="N1868" s="105"/>
      <c r="O1868" s="86"/>
    </row>
    <row r="1869" spans="1:15" ht="12" outlineLevel="1" x14ac:dyDescent="0.2">
      <c r="A1869" s="111">
        <v>7774</v>
      </c>
      <c r="B1869" s="111"/>
      <c r="C1869" s="110"/>
      <c r="D1869" s="110"/>
      <c r="E1869" s="110"/>
      <c r="F1869" s="113" t="s">
        <v>2048</v>
      </c>
      <c r="G1869" s="113" t="s">
        <v>11250</v>
      </c>
      <c r="H1869" s="113" t="str">
        <f>UPPER(Table3[[#This Row],[Full Name (NEW)]])</f>
        <v>SUN VIEW ESTATES I IRRIGATION WATER DELIVERY  DISTRICT NO. 55</v>
      </c>
      <c r="I1869" s="110" t="str">
        <f t="shared" si="19"/>
        <v>Sun View Estates I IWDD</v>
      </c>
      <c r="J1869" s="118">
        <v>7774</v>
      </c>
      <c r="K1869" s="75" t="str">
        <f>+Table3[[#This Row],[Short Name]]</f>
        <v>Sun View Estates I IWDD</v>
      </c>
      <c r="L1869" s="80"/>
      <c r="M1869" s="80" t="s">
        <v>11285</v>
      </c>
      <c r="N1869" s="105">
        <v>40770</v>
      </c>
      <c r="O1869" s="86" t="s">
        <v>12203</v>
      </c>
    </row>
    <row r="1870" spans="1:15" ht="12" outlineLevel="1" x14ac:dyDescent="0.2">
      <c r="A1870" s="111">
        <v>7775</v>
      </c>
      <c r="B1870" s="111"/>
      <c r="C1870" s="110"/>
      <c r="D1870" s="110"/>
      <c r="E1870" s="110"/>
      <c r="F1870" s="113" t="s">
        <v>2045</v>
      </c>
      <c r="G1870" s="113" t="s">
        <v>11251</v>
      </c>
      <c r="H1870" s="113" t="str">
        <f>UPPER(Table3[[#This Row],[Full Name (NEW)]])</f>
        <v>SUN VIEW ESTATES II IRRIGATION WATER DELIVERY DISTRICT NO. 54</v>
      </c>
      <c r="I1870" s="110" t="str">
        <f t="shared" si="19"/>
        <v>Sun View Estates II IWDD</v>
      </c>
      <c r="J1870" s="118">
        <v>7775</v>
      </c>
      <c r="K1870" s="75" t="str">
        <f>+Table3[[#This Row],[Short Name]]</f>
        <v>Sun View Estates II IWDD</v>
      </c>
      <c r="L1870" s="80"/>
      <c r="M1870" s="80" t="s">
        <v>11285</v>
      </c>
      <c r="N1870" s="105">
        <v>40686</v>
      </c>
      <c r="O1870" s="86" t="s">
        <v>12203</v>
      </c>
    </row>
    <row r="1871" spans="1:15" ht="12" outlineLevel="1" x14ac:dyDescent="0.2">
      <c r="A1871" s="111">
        <v>7776</v>
      </c>
      <c r="B1871" s="111"/>
      <c r="C1871" s="110"/>
      <c r="D1871" s="110"/>
      <c r="E1871" s="110"/>
      <c r="F1871" s="113" t="s">
        <v>2054</v>
      </c>
      <c r="G1871" s="125" t="s">
        <v>12159</v>
      </c>
      <c r="H1871" s="125" t="str">
        <f>UPPER(Table3[[#This Row],[Full Name (NEW)]])</f>
        <v>POTENTIAL DECOMMISSION</v>
      </c>
      <c r="I1871" s="110"/>
      <c r="J1871" s="118">
        <v>7776</v>
      </c>
      <c r="K1871" s="75"/>
      <c r="L1871" s="96"/>
      <c r="M1871" s="80" t="s">
        <v>12171</v>
      </c>
      <c r="N1871" s="105"/>
      <c r="O1871" s="86"/>
    </row>
    <row r="1872" spans="1:15" ht="12" x14ac:dyDescent="0.2">
      <c r="A1872" s="163"/>
      <c r="B1872" s="163"/>
      <c r="C1872" s="110"/>
      <c r="D1872" s="129" t="s">
        <v>12667</v>
      </c>
      <c r="E1872" s="129"/>
      <c r="F1872" s="130"/>
      <c r="G1872" s="130"/>
      <c r="H1872" s="130" t="str">
        <f>UPPER(Table3[[#This Row],[Full Name (NEW)]])</f>
        <v/>
      </c>
      <c r="I1872" s="130"/>
      <c r="J1872" s="130"/>
      <c r="K1872" s="106"/>
      <c r="L1872" s="106"/>
      <c r="M1872" s="106"/>
      <c r="N1872" s="75"/>
      <c r="O1872" s="75"/>
    </row>
    <row r="1873" spans="1:15" ht="12" x14ac:dyDescent="0.2">
      <c r="A1873" s="111">
        <v>9005</v>
      </c>
      <c r="B1873" s="111"/>
      <c r="C1873" s="110"/>
      <c r="D1873" s="118"/>
      <c r="E1873" s="118"/>
      <c r="F1873" s="113" t="s">
        <v>1396</v>
      </c>
      <c r="G1873" s="118" t="s">
        <v>14286</v>
      </c>
      <c r="H1873" s="118" t="str">
        <f>UPPER(Table3[[#This Row],[Full Name (NEW)]])</f>
        <v>525 CAREFREE WATER</v>
      </c>
      <c r="I1873" s="118"/>
      <c r="J1873" s="118">
        <v>9005</v>
      </c>
      <c r="K1873" s="107" t="str">
        <f>PROPER(Table3[[#This Row],[Full Name - Agency Account]])</f>
        <v>525 Carefree Water</v>
      </c>
      <c r="L1873" s="86"/>
      <c r="M1873" s="107" t="s">
        <v>14285</v>
      </c>
      <c r="N1873" s="93"/>
      <c r="O1873" s="93"/>
    </row>
    <row r="1874" spans="1:15" ht="12" x14ac:dyDescent="0.2">
      <c r="A1874" s="111">
        <v>9006</v>
      </c>
      <c r="B1874" s="111"/>
      <c r="C1874" s="110"/>
      <c r="D1874" s="118"/>
      <c r="E1874" s="118"/>
      <c r="F1874" s="113" t="s">
        <v>1411</v>
      </c>
      <c r="G1874" s="118" t="s">
        <v>14287</v>
      </c>
      <c r="H1874" s="118" t="str">
        <f>UPPER(Table3[[#This Row],[Full Name (NEW)]])</f>
        <v>GILA BEND SANITATION DISTRICT</v>
      </c>
      <c r="I1874" s="118"/>
      <c r="J1874" s="118">
        <v>9006</v>
      </c>
      <c r="K1874" s="107" t="str">
        <f>PROPER(Table3[[#This Row],[Full Name - Agency Account]])</f>
        <v>Gila Bend Sanitation District</v>
      </c>
      <c r="L1874" s="86"/>
      <c r="M1874" s="107" t="s">
        <v>14285</v>
      </c>
      <c r="N1874" s="93"/>
      <c r="O1874" s="93"/>
    </row>
    <row r="1875" spans="1:15" ht="12" x14ac:dyDescent="0.2">
      <c r="A1875" s="111">
        <v>9007</v>
      </c>
      <c r="B1875" s="111"/>
      <c r="C1875" s="110"/>
      <c r="D1875" s="118"/>
      <c r="E1875" s="118"/>
      <c r="F1875" s="113" t="s">
        <v>1502</v>
      </c>
      <c r="G1875" s="118" t="s">
        <v>14288</v>
      </c>
      <c r="H1875" s="118" t="str">
        <f>UPPER(Table3[[#This Row],[Full Name (NEW)]])</f>
        <v>WATERSHED CLAIMANT FEES</v>
      </c>
      <c r="I1875" s="118"/>
      <c r="J1875" s="118">
        <v>9007</v>
      </c>
      <c r="K1875" s="107" t="str">
        <f>PROPER(Table3[[#This Row],[Full Name - Agency Account]])</f>
        <v>Watershed Claimant Fees</v>
      </c>
      <c r="L1875" s="86"/>
      <c r="M1875" s="107" t="s">
        <v>14285</v>
      </c>
      <c r="N1875" s="93"/>
      <c r="O1875" s="93"/>
    </row>
    <row r="1876" spans="1:15" ht="12" x14ac:dyDescent="0.2">
      <c r="A1876" s="111">
        <v>9008</v>
      </c>
      <c r="B1876" s="111"/>
      <c r="C1876" s="110"/>
      <c r="D1876" s="118"/>
      <c r="E1876" s="118"/>
      <c r="F1876" s="113" t="s">
        <v>1405</v>
      </c>
      <c r="G1876" s="118" t="s">
        <v>14289</v>
      </c>
      <c r="H1876" s="118" t="str">
        <f>UPPER(Table3[[#This Row],[Full Name (NEW)]])</f>
        <v>WEST BROADWAY ACRES IMPROVEMENT DISTRICT</v>
      </c>
      <c r="I1876" s="118"/>
      <c r="J1876" s="118">
        <v>9008</v>
      </c>
      <c r="K1876" s="107" t="str">
        <f>PROPER(Table3[[#This Row],[Full Name - Agency Account]])</f>
        <v>West Broadway Acres Improvement District</v>
      </c>
      <c r="L1876" s="86"/>
      <c r="M1876" s="107" t="s">
        <v>14285</v>
      </c>
      <c r="N1876" s="93"/>
      <c r="O1876" s="93"/>
    </row>
    <row r="1877" spans="1:15" ht="12" x14ac:dyDescent="0.2">
      <c r="A1877" s="111">
        <v>9009</v>
      </c>
      <c r="B1877" s="111"/>
      <c r="C1877" s="110"/>
      <c r="D1877" s="118"/>
      <c r="E1877" s="118"/>
      <c r="F1877" s="113" t="s">
        <v>1408</v>
      </c>
      <c r="G1877" s="118" t="s">
        <v>14290</v>
      </c>
      <c r="H1877" s="118" t="str">
        <f>UPPER(Table3[[#This Row],[Full Name (NEW)]])</f>
        <v>WEST BROADWAY ACRES NEW IMPROVEMENT DISTRICT</v>
      </c>
      <c r="I1877" s="118"/>
      <c r="J1877" s="118">
        <v>9009</v>
      </c>
      <c r="K1877" s="107" t="str">
        <f>PROPER(Table3[[#This Row],[Full Name - Agency Account]])</f>
        <v>West Broadway Acres New Improvement District</v>
      </c>
      <c r="L1877" s="86"/>
      <c r="M1877" s="107" t="s">
        <v>14285</v>
      </c>
      <c r="N1877" s="93"/>
      <c r="O1877" s="93"/>
    </row>
    <row r="1878" spans="1:15" ht="12" x14ac:dyDescent="0.2">
      <c r="A1878" s="111">
        <v>9010</v>
      </c>
      <c r="B1878" s="111"/>
      <c r="C1878" s="110"/>
      <c r="D1878" s="118"/>
      <c r="E1878" s="118"/>
      <c r="F1878" s="113" t="s">
        <v>1823</v>
      </c>
      <c r="G1878" s="118" t="s">
        <v>14291</v>
      </c>
      <c r="H1878" s="118" t="str">
        <f>UPPER(Table3[[#This Row],[Full Name (NEW)]])</f>
        <v>129TH AVENUE</v>
      </c>
      <c r="I1878" s="118"/>
      <c r="J1878" s="118">
        <v>9010</v>
      </c>
      <c r="K1878" s="107" t="str">
        <f>PROPER(Table3[[#This Row],[Full Name - Agency Account]])</f>
        <v>129Th Avenue</v>
      </c>
      <c r="L1878" s="86"/>
      <c r="M1878" s="107" t="s">
        <v>14285</v>
      </c>
      <c r="N1878" s="93"/>
      <c r="O1878" s="93"/>
    </row>
    <row r="1879" spans="1:15" ht="12" x14ac:dyDescent="0.2">
      <c r="A1879" s="111">
        <v>9011</v>
      </c>
      <c r="B1879" s="111"/>
      <c r="C1879" s="110"/>
      <c r="D1879" s="118"/>
      <c r="E1879" s="118"/>
      <c r="F1879" s="113" t="s">
        <v>1827</v>
      </c>
      <c r="G1879" s="118" t="s">
        <v>14292</v>
      </c>
      <c r="H1879" s="118" t="str">
        <f>UPPER(Table3[[#This Row],[Full Name (NEW)]])</f>
        <v>14TH STREET</v>
      </c>
      <c r="I1879" s="118"/>
      <c r="J1879" s="118">
        <v>9011</v>
      </c>
      <c r="K1879" s="107" t="str">
        <f>PROPER(Table3[[#This Row],[Full Name - Agency Account]])</f>
        <v>14Th Street</v>
      </c>
      <c r="L1879" s="86"/>
      <c r="M1879" s="107" t="s">
        <v>14285</v>
      </c>
      <c r="N1879" s="93"/>
      <c r="O1879" s="93"/>
    </row>
    <row r="1880" spans="1:15" ht="12" x14ac:dyDescent="0.2">
      <c r="A1880" s="111">
        <v>9012</v>
      </c>
      <c r="B1880" s="111"/>
      <c r="C1880" s="110"/>
      <c r="D1880" s="118"/>
      <c r="E1880" s="118"/>
      <c r="F1880" s="113" t="s">
        <v>1831</v>
      </c>
      <c r="G1880" s="118" t="s">
        <v>14293</v>
      </c>
      <c r="H1880" s="118" t="str">
        <f>UPPER(Table3[[#This Row],[Full Name (NEW)]])</f>
        <v>AVENIDA DEL SOL</v>
      </c>
      <c r="I1880" s="118"/>
      <c r="J1880" s="118">
        <v>9012</v>
      </c>
      <c r="K1880" s="107" t="str">
        <f>PROPER(Table3[[#This Row],[Full Name - Agency Account]])</f>
        <v>Avenida Del Sol</v>
      </c>
      <c r="L1880" s="86"/>
      <c r="M1880" s="107" t="s">
        <v>14285</v>
      </c>
      <c r="N1880" s="93"/>
      <c r="O1880" s="93"/>
    </row>
    <row r="1881" spans="1:15" ht="12" x14ac:dyDescent="0.2">
      <c r="A1881" s="111">
        <v>9013</v>
      </c>
      <c r="B1881" s="111"/>
      <c r="C1881" s="110"/>
      <c r="D1881" s="118"/>
      <c r="E1881" s="118"/>
      <c r="F1881" s="113" t="s">
        <v>1835</v>
      </c>
      <c r="G1881" s="118" t="s">
        <v>14294</v>
      </c>
      <c r="H1881" s="118" t="str">
        <f>UPPER(Table3[[#This Row],[Full Name (NEW)]])</f>
        <v>MALLORY</v>
      </c>
      <c r="I1881" s="118"/>
      <c r="J1881" s="118">
        <v>9013</v>
      </c>
      <c r="K1881" s="107" t="str">
        <f>PROPER(Table3[[#This Row],[Full Name - Agency Account]])</f>
        <v>Mallory</v>
      </c>
      <c r="L1881" s="86"/>
      <c r="M1881" s="107" t="s">
        <v>14285</v>
      </c>
      <c r="N1881" s="93"/>
      <c r="O1881" s="93"/>
    </row>
    <row r="1882" spans="1:15" ht="12" x14ac:dyDescent="0.2">
      <c r="A1882" s="111">
        <v>9014</v>
      </c>
      <c r="B1882" s="111"/>
      <c r="C1882" s="110"/>
      <c r="D1882" s="118"/>
      <c r="E1882" s="118"/>
      <c r="F1882" s="113" t="s">
        <v>1843</v>
      </c>
      <c r="G1882" s="118" t="s">
        <v>14295</v>
      </c>
      <c r="H1882" s="118" t="str">
        <f>UPPER(Table3[[#This Row],[Full Name (NEW)]])</f>
        <v>DESERT FOOTHILLS NORTH IMPROVEMENT DISTRICT</v>
      </c>
      <c r="I1882" s="118"/>
      <c r="J1882" s="118">
        <v>9014</v>
      </c>
      <c r="K1882" s="107" t="str">
        <f>PROPER(Table3[[#This Row],[Full Name - Agency Account]])</f>
        <v>Desert Foothills North Improvement District</v>
      </c>
      <c r="L1882" s="86"/>
      <c r="M1882" s="107" t="s">
        <v>14285</v>
      </c>
      <c r="N1882" s="93"/>
      <c r="O1882" s="93"/>
    </row>
    <row r="1883" spans="1:15" ht="12" x14ac:dyDescent="0.2">
      <c r="A1883" s="111">
        <v>9015</v>
      </c>
      <c r="B1883" s="111"/>
      <c r="C1883" s="110"/>
      <c r="D1883" s="118"/>
      <c r="E1883" s="118"/>
      <c r="F1883" s="113" t="s">
        <v>1847</v>
      </c>
      <c r="G1883" s="118" t="s">
        <v>14296</v>
      </c>
      <c r="H1883" s="118" t="str">
        <f>UPPER(Table3[[#This Row],[Full Name (NEW)]])</f>
        <v>WEST PHOENIX ESTATES</v>
      </c>
      <c r="I1883" s="118"/>
      <c r="J1883" s="118">
        <v>9015</v>
      </c>
      <c r="K1883" s="107" t="str">
        <f>PROPER(Table3[[#This Row],[Full Name - Agency Account]])</f>
        <v>West Phoenix Estates</v>
      </c>
      <c r="L1883" s="86"/>
      <c r="M1883" s="107" t="s">
        <v>14285</v>
      </c>
      <c r="N1883" s="93"/>
      <c r="O1883" s="93"/>
    </row>
    <row r="1884" spans="1:15" ht="12" x14ac:dyDescent="0.2">
      <c r="A1884" s="111">
        <v>9016</v>
      </c>
      <c r="B1884" s="111"/>
      <c r="C1884" s="110"/>
      <c r="D1884" s="118"/>
      <c r="E1884" s="118"/>
      <c r="F1884" s="113" t="s">
        <v>1851</v>
      </c>
      <c r="G1884" s="118" t="s">
        <v>14297</v>
      </c>
      <c r="H1884" s="118" t="str">
        <f>UPPER(Table3[[#This Row],[Full Name (NEW)]])</f>
        <v>BEAUTIFUL ARIZONA ESTATES</v>
      </c>
      <c r="I1884" s="118"/>
      <c r="J1884" s="118">
        <v>9016</v>
      </c>
      <c r="K1884" s="107" t="str">
        <f>PROPER(Table3[[#This Row],[Full Name - Agency Account]])</f>
        <v>Beautiful Arizona Estates</v>
      </c>
      <c r="L1884" s="86"/>
      <c r="M1884" s="107" t="s">
        <v>14285</v>
      </c>
      <c r="N1884" s="93"/>
      <c r="O1884" s="93"/>
    </row>
    <row r="1885" spans="1:15" ht="12" x14ac:dyDescent="0.2">
      <c r="A1885" s="111">
        <v>9017</v>
      </c>
      <c r="B1885" s="111"/>
      <c r="C1885" s="110"/>
      <c r="D1885" s="118"/>
      <c r="E1885" s="118"/>
      <c r="F1885" s="113" t="s">
        <v>1855</v>
      </c>
      <c r="G1885" s="118" t="s">
        <v>14298</v>
      </c>
      <c r="H1885" s="118" t="str">
        <f>UPPER(Table3[[#This Row],[Full Name (NEW)]])</f>
        <v>192ND AVENUE MAINTENANCE DISTRICT</v>
      </c>
      <c r="I1885" s="118"/>
      <c r="J1885" s="118">
        <v>9017</v>
      </c>
      <c r="K1885" s="107" t="str">
        <f>PROPER(Table3[[#This Row],[Full Name - Agency Account]])</f>
        <v>192Nd Avenue Maintenance District</v>
      </c>
      <c r="L1885" s="86"/>
      <c r="M1885" s="107" t="s">
        <v>14285</v>
      </c>
      <c r="N1885" s="93"/>
      <c r="O1885" s="93"/>
    </row>
    <row r="1886" spans="1:15" ht="12" x14ac:dyDescent="0.2">
      <c r="A1886" s="111">
        <v>9018</v>
      </c>
      <c r="B1886" s="111"/>
      <c r="C1886" s="110"/>
      <c r="D1886" s="118"/>
      <c r="E1886" s="118"/>
      <c r="F1886" s="113" t="s">
        <v>1859</v>
      </c>
      <c r="G1886" s="118" t="s">
        <v>14299</v>
      </c>
      <c r="H1886" s="118" t="str">
        <f>UPPER(Table3[[#This Row],[Full Name (NEW)]])</f>
        <v>QUEEN CREEK WATER MAINTENANCE DISTRICT</v>
      </c>
      <c r="I1886" s="118"/>
      <c r="J1886" s="118">
        <v>9018</v>
      </c>
      <c r="K1886" s="107" t="str">
        <f>PROPER(Table3[[#This Row],[Full Name - Agency Account]])</f>
        <v>Queen Creek Water Maintenance District</v>
      </c>
      <c r="L1886" s="86"/>
      <c r="M1886" s="107" t="s">
        <v>14285</v>
      </c>
      <c r="N1886" s="93"/>
      <c r="O1886" s="93"/>
    </row>
    <row r="1887" spans="1:15" ht="12" x14ac:dyDescent="0.2">
      <c r="A1887" s="111">
        <v>9019</v>
      </c>
      <c r="B1887" s="111"/>
      <c r="C1887" s="110"/>
      <c r="D1887" s="118"/>
      <c r="E1887" s="118"/>
      <c r="F1887" s="113" t="s">
        <v>1863</v>
      </c>
      <c r="G1887" s="118" t="s">
        <v>14300</v>
      </c>
      <c r="H1887" s="118" t="str">
        <f>UPPER(Table3[[#This Row],[Full Name (NEW)]])</f>
        <v>CIRCLE CITY COMMUNITY PARK MAINTENANCE DISTRICT</v>
      </c>
      <c r="I1887" s="118"/>
      <c r="J1887" s="118">
        <v>9019</v>
      </c>
      <c r="K1887" s="107" t="str">
        <f>PROPER(Table3[[#This Row],[Full Name - Agency Account]])</f>
        <v>Circle City Community Park Maintenance District</v>
      </c>
      <c r="L1887" s="86"/>
      <c r="M1887" s="107" t="s">
        <v>14285</v>
      </c>
      <c r="N1887" s="93"/>
      <c r="O1887" s="93"/>
    </row>
    <row r="1888" spans="1:15" ht="12" x14ac:dyDescent="0.2">
      <c r="A1888" s="111">
        <v>9020</v>
      </c>
      <c r="B1888" s="111"/>
      <c r="C1888" s="110"/>
      <c r="D1888" s="118"/>
      <c r="E1888" s="118"/>
      <c r="F1888" s="113" t="s">
        <v>1871</v>
      </c>
      <c r="G1888" s="118" t="s">
        <v>14293</v>
      </c>
      <c r="H1888" s="118" t="str">
        <f>UPPER(Table3[[#This Row],[Full Name (NEW)]])</f>
        <v>AVENIDA DEL SOL</v>
      </c>
      <c r="I1888" s="118"/>
      <c r="J1888" s="118">
        <v>9020</v>
      </c>
      <c r="K1888" s="107" t="str">
        <f>PROPER(Table3[[#This Row],[Full Name - Agency Account]])</f>
        <v>Avenida Del Sol</v>
      </c>
      <c r="L1888" s="86"/>
      <c r="M1888" s="107" t="s">
        <v>14301</v>
      </c>
      <c r="N1888" s="93"/>
      <c r="O1888" s="93"/>
    </row>
    <row r="1889" spans="1:15" ht="12" outlineLevel="1" x14ac:dyDescent="0.2">
      <c r="A1889" s="111">
        <v>9021</v>
      </c>
      <c r="B1889" s="111"/>
      <c r="C1889" s="110"/>
      <c r="D1889" s="118"/>
      <c r="E1889" s="118"/>
      <c r="F1889" s="113" t="s">
        <v>1874</v>
      </c>
      <c r="G1889" s="118" t="s">
        <v>14302</v>
      </c>
      <c r="H1889" s="118" t="str">
        <f>UPPER(Table3[[#This Row],[Full Name (NEW)]])</f>
        <v>20TH STREET IMPROVEMENT DISTRICT NO. 4</v>
      </c>
      <c r="I1889" s="118"/>
      <c r="J1889" s="118">
        <v>9021</v>
      </c>
      <c r="K1889" s="107" t="str">
        <f>PROPER(Table3[[#This Row],[Full Name - Agency Account]])</f>
        <v>20Th Street Improvement District No. 4</v>
      </c>
      <c r="L1889" s="86"/>
      <c r="M1889" s="107" t="s">
        <v>14285</v>
      </c>
      <c r="N1889" s="93"/>
      <c r="O1889" s="93"/>
    </row>
    <row r="1890" spans="1:15" ht="12" x14ac:dyDescent="0.2">
      <c r="A1890" s="111">
        <v>9022</v>
      </c>
      <c r="B1890" s="111"/>
      <c r="C1890" s="110"/>
      <c r="D1890" s="118"/>
      <c r="E1890" s="118"/>
      <c r="F1890" s="113" t="s">
        <v>1878</v>
      </c>
      <c r="G1890" s="118" t="s">
        <v>14303</v>
      </c>
      <c r="H1890" s="118" t="str">
        <f>UPPER(Table3[[#This Row],[Full Name (NEW)]])</f>
        <v>SPECIAL IMPROVEMENT DISTRICT TOTAL</v>
      </c>
      <c r="I1890" s="118"/>
      <c r="J1890" s="118">
        <v>9022</v>
      </c>
      <c r="K1890" s="107" t="str">
        <f>PROPER(Table3[[#This Row],[Full Name - Agency Account]])</f>
        <v>Special Improvement District Total</v>
      </c>
      <c r="L1890" s="86"/>
      <c r="M1890" s="107" t="s">
        <v>14304</v>
      </c>
      <c r="N1890" s="93"/>
      <c r="O1890" s="93"/>
    </row>
    <row r="1891" spans="1:15" ht="12" outlineLevel="1" x14ac:dyDescent="0.2">
      <c r="A1891" s="111">
        <v>9023</v>
      </c>
      <c r="B1891" s="111"/>
      <c r="C1891" s="110"/>
      <c r="D1891" s="118"/>
      <c r="E1891" s="118"/>
      <c r="F1891" s="113" t="s">
        <v>1843</v>
      </c>
      <c r="G1891" s="118" t="s">
        <v>14295</v>
      </c>
      <c r="H1891" s="118" t="str">
        <f>UPPER(Table3[[#This Row],[Full Name (NEW)]])</f>
        <v>DESERT FOOTHILLS NORTH IMPROVEMENT DISTRICT</v>
      </c>
      <c r="I1891" s="118"/>
      <c r="J1891" s="118">
        <v>9023</v>
      </c>
      <c r="K1891" s="107" t="str">
        <f>PROPER(Table3[[#This Row],[Full Name - Agency Account]])</f>
        <v>Desert Foothills North Improvement District</v>
      </c>
      <c r="L1891" s="86"/>
      <c r="M1891" s="107" t="s">
        <v>14305</v>
      </c>
      <c r="N1891" s="93"/>
      <c r="O1891" s="93"/>
    </row>
    <row r="1892" spans="1:15" ht="12" collapsed="1" x14ac:dyDescent="0.2">
      <c r="A1892" s="111">
        <v>9024</v>
      </c>
      <c r="B1892" s="111"/>
      <c r="C1892" s="110"/>
      <c r="D1892" s="118"/>
      <c r="E1892" s="118"/>
      <c r="F1892" s="113" t="s">
        <v>3968</v>
      </c>
      <c r="G1892" s="118" t="s">
        <v>14306</v>
      </c>
      <c r="H1892" s="118" t="str">
        <f>UPPER(Table3[[#This Row],[Full Name (NEW)]])</f>
        <v>UTOPIA ESTATES PHASE 1</v>
      </c>
      <c r="I1892" s="118"/>
      <c r="J1892" s="118">
        <v>9024</v>
      </c>
      <c r="K1892" s="107" t="str">
        <f>PROPER(Table3[[#This Row],[Full Name - Agency Account]])</f>
        <v>Utopia Estates Phase 1</v>
      </c>
      <c r="L1892" s="86"/>
      <c r="M1892" s="107" t="s">
        <v>14285</v>
      </c>
      <c r="N1892" s="93"/>
      <c r="O1892" s="93"/>
    </row>
    <row r="1893" spans="1:15" ht="12" x14ac:dyDescent="0.2">
      <c r="A1893" s="111">
        <v>9025</v>
      </c>
      <c r="B1893" s="111"/>
      <c r="C1893" s="110"/>
      <c r="D1893" s="118"/>
      <c r="E1893" s="118"/>
      <c r="F1893" s="113" t="s">
        <v>7575</v>
      </c>
      <c r="G1893" s="118" t="s">
        <v>14307</v>
      </c>
      <c r="H1893" s="118" t="str">
        <f>UPPER(Table3[[#This Row],[Full Name (NEW)]])</f>
        <v>IMPROVEMENT DISTRICT RESERVE</v>
      </c>
      <c r="I1893" s="118"/>
      <c r="J1893" s="118">
        <v>9025</v>
      </c>
      <c r="K1893" s="107" t="str">
        <f>PROPER(Table3[[#This Row],[Full Name - Agency Account]])</f>
        <v>Improvement District Reserve</v>
      </c>
      <c r="L1893" s="86"/>
      <c r="M1893" s="107" t="s">
        <v>14285</v>
      </c>
      <c r="N1893" s="93"/>
      <c r="O1893" s="93"/>
    </row>
    <row r="1894" spans="1:15" ht="12" outlineLevel="1" x14ac:dyDescent="0.2">
      <c r="A1894" s="111">
        <v>7780</v>
      </c>
      <c r="B1894" s="111"/>
      <c r="C1894" s="110"/>
      <c r="D1894" s="110"/>
      <c r="E1894" s="110"/>
      <c r="F1894" s="131"/>
      <c r="G1894" s="126" t="s">
        <v>11298</v>
      </c>
      <c r="H1894" s="126" t="str">
        <f>UPPER(Table3[[#This Row],[Full Name (NEW)]])</f>
        <v>RANCHO SOLANO IMPROVEMENT DISTRICT</v>
      </c>
      <c r="I1894" s="126" t="s">
        <v>11298</v>
      </c>
      <c r="J1894" s="118">
        <v>7780</v>
      </c>
      <c r="K1894" s="107" t="str">
        <f>PROPER(Table3[[#This Row],[Full Name - Agency Account]])</f>
        <v>Rancho Solano Improvement District</v>
      </c>
      <c r="L1894" s="98">
        <v>28526</v>
      </c>
      <c r="M1894" s="98" t="s">
        <v>11291</v>
      </c>
      <c r="N1894" s="75"/>
      <c r="O1894" s="75"/>
    </row>
    <row r="1895" spans="1:15" ht="12" x14ac:dyDescent="0.2">
      <c r="A1895" s="163"/>
      <c r="B1895" s="163"/>
      <c r="C1895" s="110"/>
      <c r="D1895" s="117" t="s">
        <v>11166</v>
      </c>
      <c r="E1895" s="117"/>
      <c r="F1895" s="117"/>
      <c r="G1895" s="117"/>
      <c r="H1895" s="117" t="str">
        <f>UPPER(Table3[[#This Row],[Full Name (NEW)]])</f>
        <v/>
      </c>
      <c r="I1895" s="117"/>
      <c r="J1895" s="117"/>
      <c r="K1895" s="85"/>
      <c r="L1895" s="85"/>
      <c r="M1895" s="85" t="s">
        <v>12179</v>
      </c>
      <c r="N1895" s="75"/>
      <c r="O1895" s="75"/>
    </row>
    <row r="1896" spans="1:15" ht="12" outlineLevel="1" x14ac:dyDescent="0.2">
      <c r="A1896" s="111">
        <v>7781</v>
      </c>
      <c r="B1896" s="111"/>
      <c r="C1896" s="110"/>
      <c r="D1896" s="110"/>
      <c r="E1896" s="110"/>
      <c r="F1896" s="131"/>
      <c r="G1896" s="113" t="s">
        <v>11299</v>
      </c>
      <c r="H1896" s="113" t="str">
        <f>UPPER(Table3[[#This Row],[Full Name (NEW)]])</f>
        <v>SALT RIVER PROJECT AGRICULTURAL IMPROVEMENT AND POWER DISTRICT</v>
      </c>
      <c r="I1896" s="113" t="s">
        <v>15035</v>
      </c>
      <c r="J1896" s="118">
        <v>7781</v>
      </c>
      <c r="K1896" s="80" t="str">
        <f>+Table3[[#This Row],[Short Name]]</f>
        <v>Salt River Project AIPD</v>
      </c>
      <c r="L1896" s="80"/>
      <c r="M1896" s="80" t="s">
        <v>11291</v>
      </c>
      <c r="N1896" s="75"/>
      <c r="O1896" s="75"/>
    </row>
    <row r="1897" spans="1:15" ht="12" x14ac:dyDescent="0.2">
      <c r="A1897" s="163"/>
      <c r="B1897" s="163"/>
      <c r="C1897" s="110"/>
      <c r="D1897" s="117" t="s">
        <v>12069</v>
      </c>
      <c r="E1897" s="117"/>
      <c r="F1897" s="117"/>
      <c r="G1897" s="117"/>
      <c r="H1897" s="117" t="str">
        <f>UPPER(Table3[[#This Row],[Full Name (NEW)]])</f>
        <v/>
      </c>
      <c r="I1897" s="117"/>
      <c r="J1897" s="117"/>
      <c r="K1897" s="85"/>
      <c r="L1897" s="85"/>
      <c r="M1897" s="85"/>
      <c r="N1897" s="75"/>
      <c r="O1897" s="75"/>
    </row>
    <row r="1898" spans="1:15" ht="12" outlineLevel="1" x14ac:dyDescent="0.2">
      <c r="A1898" s="163"/>
      <c r="B1898" s="163"/>
      <c r="C1898" s="110"/>
      <c r="D1898" s="117" t="s">
        <v>11159</v>
      </c>
      <c r="E1898" s="132"/>
      <c r="F1898" s="132"/>
      <c r="G1898" s="132"/>
      <c r="H1898" s="132" t="str">
        <f>UPPER(Table3[[#This Row],[Full Name (NEW)]])</f>
        <v/>
      </c>
      <c r="I1898" s="132"/>
      <c r="J1898" s="117"/>
      <c r="K1898" s="108"/>
      <c r="L1898" s="108"/>
      <c r="M1898" s="108"/>
      <c r="N1898" s="75"/>
      <c r="O1898" s="75"/>
    </row>
    <row r="1899" spans="1:15" ht="12" x14ac:dyDescent="0.2">
      <c r="A1899" s="111">
        <v>7786</v>
      </c>
      <c r="B1899" s="111"/>
      <c r="C1899" s="110"/>
      <c r="D1899" s="110"/>
      <c r="E1899" s="133"/>
      <c r="F1899" s="110" t="s">
        <v>2173</v>
      </c>
      <c r="G1899" s="110" t="s">
        <v>12305</v>
      </c>
      <c r="H1899" s="110" t="str">
        <f>UPPER(Table3[[#This Row],[Full Name (NEW)]])</f>
        <v>FOUNTAIN HILLS ROAD MAINTENANCE</v>
      </c>
      <c r="I1899" s="110"/>
      <c r="J1899" s="118">
        <v>7786</v>
      </c>
      <c r="K1899" s="75" t="str">
        <f>PROPER(Table3[[#This Row],[Full Name - Agency Account]])</f>
        <v>Fountain Hills Road Maintenance</v>
      </c>
      <c r="L1899" s="75"/>
      <c r="M1899" s="91" t="s">
        <v>12172</v>
      </c>
      <c r="N1899" s="75"/>
      <c r="O1899" s="75"/>
    </row>
    <row r="1900" spans="1:15" ht="12" outlineLevel="1" x14ac:dyDescent="0.2">
      <c r="A1900" s="163"/>
      <c r="B1900" s="163"/>
      <c r="C1900" s="110"/>
      <c r="D1900" s="117" t="s">
        <v>11170</v>
      </c>
      <c r="E1900" s="117"/>
      <c r="F1900" s="117"/>
      <c r="G1900" s="117"/>
      <c r="H1900" s="117" t="str">
        <f>UPPER(Table3[[#This Row],[Full Name (NEW)]])</f>
        <v/>
      </c>
      <c r="I1900" s="117"/>
      <c r="J1900" s="117"/>
      <c r="K1900" s="85"/>
      <c r="L1900" s="85"/>
      <c r="M1900" s="85" t="s">
        <v>12197</v>
      </c>
      <c r="N1900" s="75"/>
      <c r="O1900" s="75"/>
    </row>
    <row r="1901" spans="1:15" ht="12" outlineLevel="1" x14ac:dyDescent="0.2">
      <c r="A1901" s="111">
        <v>7803</v>
      </c>
      <c r="B1901" s="111"/>
      <c r="C1901" s="110"/>
      <c r="D1901" s="110"/>
      <c r="E1901" s="110"/>
      <c r="F1901" s="110" t="s">
        <v>1534</v>
      </c>
      <c r="G1901" s="110" t="s">
        <v>12194</v>
      </c>
      <c r="H1901" s="110" t="str">
        <f>UPPER(Table3[[#This Row],[Full Name (NEW)]])</f>
        <v>MARICOPA COUNTY FLOOD CONTROL DISTRICT</v>
      </c>
      <c r="I1901" s="110"/>
      <c r="J1901" s="118">
        <v>7803</v>
      </c>
      <c r="K1901" s="75" t="str">
        <f>PROPER(Table3[[#This Row],[Full Name - Agency Account]])</f>
        <v>Maricopa County Flood Control District</v>
      </c>
      <c r="L1901" s="75"/>
      <c r="M1901" s="75"/>
      <c r="N1901" s="93">
        <v>21765</v>
      </c>
      <c r="O1901" s="93" t="s">
        <v>12196</v>
      </c>
    </row>
    <row r="1902" spans="1:15" ht="12" x14ac:dyDescent="0.2">
      <c r="A1902" s="111">
        <v>7807</v>
      </c>
      <c r="B1902" s="111"/>
      <c r="C1902" s="110"/>
      <c r="D1902" s="110"/>
      <c r="E1902" s="110"/>
      <c r="F1902" s="110" t="s">
        <v>1526</v>
      </c>
      <c r="G1902" s="110" t="s">
        <v>12152</v>
      </c>
      <c r="H1902" s="110" t="str">
        <f>UPPER(Table3[[#This Row],[Full Name (NEW)]])</f>
        <v>PUBLIC WORKS FLOOD CONTROL</v>
      </c>
      <c r="I1902" s="110"/>
      <c r="J1902" s="118">
        <v>7807</v>
      </c>
      <c r="K1902" s="75" t="str">
        <f>PROPER(Table3[[#This Row],[Full Name - Agency Account]])</f>
        <v>Public Works Flood Control</v>
      </c>
      <c r="L1902" s="75"/>
      <c r="M1902" s="75"/>
      <c r="N1902" s="93"/>
      <c r="O1902" s="93"/>
    </row>
    <row r="1903" spans="1:15" ht="12" outlineLevel="1" x14ac:dyDescent="0.2">
      <c r="A1903" s="163"/>
      <c r="B1903" s="163"/>
      <c r="C1903" s="110"/>
      <c r="D1903" s="117" t="s">
        <v>12198</v>
      </c>
      <c r="E1903" s="117"/>
      <c r="F1903" s="117"/>
      <c r="G1903" s="117"/>
      <c r="H1903" s="117" t="str">
        <f>UPPER(Table3[[#This Row],[Full Name (NEW)]])</f>
        <v/>
      </c>
      <c r="I1903" s="117"/>
      <c r="J1903" s="117"/>
      <c r="K1903" s="85"/>
      <c r="L1903" s="85"/>
      <c r="M1903" s="85" t="s">
        <v>12199</v>
      </c>
      <c r="N1903" s="93"/>
      <c r="O1903" s="93"/>
    </row>
    <row r="1904" spans="1:15" ht="12" x14ac:dyDescent="0.2">
      <c r="A1904" s="111">
        <v>7808</v>
      </c>
      <c r="B1904" s="111"/>
      <c r="C1904" s="110"/>
      <c r="D1904" s="110"/>
      <c r="E1904" s="110"/>
      <c r="F1904" s="110" t="s">
        <v>1414</v>
      </c>
      <c r="G1904" s="113" t="s">
        <v>11300</v>
      </c>
      <c r="H1904" s="113" t="str">
        <f>UPPER(Table3[[#This Row],[Full Name (NEW)]])</f>
        <v>WOOLSEY FLOOD PROTECTION DISTRICT</v>
      </c>
      <c r="I1904" s="113" t="s">
        <v>12665</v>
      </c>
      <c r="J1904" s="118">
        <v>7808</v>
      </c>
      <c r="K1904" s="75" t="str">
        <f>PROPER(Table3[[#This Row],[Full Name - Agency Account]])</f>
        <v>Woolsey Flood Protection District</v>
      </c>
      <c r="L1904" s="80">
        <v>15559</v>
      </c>
      <c r="M1904" s="80" t="s">
        <v>11291</v>
      </c>
      <c r="N1904" s="93">
        <v>31082</v>
      </c>
      <c r="O1904" s="93" t="s">
        <v>12195</v>
      </c>
    </row>
    <row r="1905" spans="1:15" ht="12" outlineLevel="1" x14ac:dyDescent="0.2">
      <c r="A1905" s="163"/>
      <c r="B1905" s="163"/>
      <c r="C1905" s="110"/>
      <c r="D1905" s="117" t="s">
        <v>11162</v>
      </c>
      <c r="E1905" s="117"/>
      <c r="F1905" s="117"/>
      <c r="G1905" s="134"/>
      <c r="H1905" s="134" t="str">
        <f>UPPER(Table3[[#This Row],[Full Name (NEW)]])</f>
        <v/>
      </c>
      <c r="I1905" s="134"/>
      <c r="J1905" s="117"/>
      <c r="K1905" s="109"/>
      <c r="L1905" s="109"/>
      <c r="M1905" s="109"/>
      <c r="N1905" s="93"/>
      <c r="O1905" s="93"/>
    </row>
    <row r="1906" spans="1:15" ht="12" x14ac:dyDescent="0.2">
      <c r="A1906" s="111">
        <v>7804</v>
      </c>
      <c r="B1906" s="111"/>
      <c r="C1906" s="110"/>
      <c r="D1906" s="110"/>
      <c r="E1906" s="110"/>
      <c r="F1906" s="110" t="s">
        <v>12147</v>
      </c>
      <c r="G1906" s="113" t="s">
        <v>12148</v>
      </c>
      <c r="H1906" s="113" t="str">
        <f>UPPER(Table3[[#This Row],[Full Name (NEW)]])</f>
        <v>HOSPITAL DISTRICT #1</v>
      </c>
      <c r="I1906" s="113"/>
      <c r="J1906" s="118">
        <v>7804</v>
      </c>
      <c r="K1906" s="75" t="str">
        <f>PROPER(Table3[[#This Row],[Full Name - Agency Account]])</f>
        <v>Hospital District #1</v>
      </c>
      <c r="L1906" s="80"/>
      <c r="M1906" s="80"/>
      <c r="N1906" s="93"/>
      <c r="O1906" s="93"/>
    </row>
    <row r="1907" spans="1:15" ht="12" x14ac:dyDescent="0.2">
      <c r="A1907" s="163"/>
      <c r="B1907" s="163"/>
      <c r="C1907" s="110"/>
      <c r="D1907" s="117" t="s">
        <v>11178</v>
      </c>
      <c r="E1907" s="117"/>
      <c r="F1907" s="117"/>
      <c r="G1907" s="134"/>
      <c r="H1907" s="134" t="str">
        <f>UPPER(Table3[[#This Row],[Full Name (NEW)]])</f>
        <v/>
      </c>
      <c r="I1907" s="134"/>
      <c r="J1907" s="117"/>
      <c r="K1907" s="109"/>
      <c r="L1907" s="109"/>
      <c r="M1907" s="109" t="s">
        <v>12180</v>
      </c>
      <c r="N1907" s="93"/>
      <c r="O1907" s="93"/>
    </row>
    <row r="1908" spans="1:15" ht="12" x14ac:dyDescent="0.2">
      <c r="A1908" s="111">
        <v>7805</v>
      </c>
      <c r="B1908" s="111"/>
      <c r="C1908" s="110"/>
      <c r="D1908" s="110"/>
      <c r="E1908" s="110"/>
      <c r="F1908" s="110" t="s">
        <v>1221</v>
      </c>
      <c r="G1908" s="113" t="s">
        <v>11296</v>
      </c>
      <c r="H1908" s="113" t="str">
        <f>UPPER(Table3[[#This Row],[Full Name (NEW)]])</f>
        <v>MARICOPA COUNTY SPECIAL HEALTH CARE DISTRICT</v>
      </c>
      <c r="I1908" s="113" t="s">
        <v>12660</v>
      </c>
      <c r="J1908" s="118">
        <v>7805</v>
      </c>
      <c r="K1908" s="75" t="str">
        <f>PROPER(Table3[[#This Row],[Full Name - Agency Account]])</f>
        <v>Maricopa County Special Health Care District</v>
      </c>
      <c r="L1908" s="80">
        <v>10555</v>
      </c>
      <c r="M1908" s="80" t="s">
        <v>11291</v>
      </c>
      <c r="N1908" s="93">
        <v>37926</v>
      </c>
      <c r="O1908" s="93" t="s">
        <v>12181</v>
      </c>
    </row>
    <row r="1909" spans="1:15" ht="12" x14ac:dyDescent="0.2">
      <c r="A1909" s="111">
        <v>7806</v>
      </c>
      <c r="B1909" s="111"/>
      <c r="C1909" s="110"/>
      <c r="D1909" s="110"/>
      <c r="E1909" s="110"/>
      <c r="F1909" s="110" t="s">
        <v>12150</v>
      </c>
      <c r="G1909" s="110" t="s">
        <v>12151</v>
      </c>
      <c r="H1909" s="110" t="str">
        <f>UPPER(Table3[[#This Row],[Full Name (NEW)]])</f>
        <v>MARICOPA DEPARTMENT OF HUMAN SERVICES</v>
      </c>
      <c r="I1909" s="110"/>
      <c r="J1909" s="118">
        <v>7806</v>
      </c>
      <c r="K1909" s="75" t="str">
        <f>PROPER(Table3[[#This Row],[Full Name - Agency Account]])</f>
        <v>Maricopa Department Of Human Services</v>
      </c>
      <c r="L1909" s="75"/>
      <c r="M1909" s="75"/>
      <c r="N1909" s="93"/>
      <c r="O1909" s="93"/>
    </row>
    <row r="1910" spans="1:15" ht="12" x14ac:dyDescent="0.2">
      <c r="A1910" s="163"/>
      <c r="B1910" s="163"/>
      <c r="C1910" s="110"/>
      <c r="D1910" s="117" t="s">
        <v>12173</v>
      </c>
      <c r="E1910" s="117"/>
      <c r="F1910" s="117"/>
      <c r="G1910" s="117"/>
      <c r="H1910" s="117" t="str">
        <f>UPPER(Table3[[#This Row],[Full Name (NEW)]])</f>
        <v/>
      </c>
      <c r="I1910" s="117"/>
      <c r="J1910" s="117"/>
      <c r="K1910" s="85"/>
      <c r="L1910" s="85"/>
      <c r="M1910" s="85" t="s">
        <v>12174</v>
      </c>
      <c r="N1910" s="93"/>
      <c r="O1910" s="93"/>
    </row>
    <row r="1911" spans="1:15" ht="12" x14ac:dyDescent="0.2">
      <c r="A1911" s="111">
        <v>7807</v>
      </c>
      <c r="B1911" s="111"/>
      <c r="C1911" s="110"/>
      <c r="D1911" s="110"/>
      <c r="E1911" s="110"/>
      <c r="F1911" s="110" t="s">
        <v>1052</v>
      </c>
      <c r="G1911" s="110" t="s">
        <v>12175</v>
      </c>
      <c r="H1911" s="110" t="str">
        <f>UPPER(Table3[[#This Row],[Full Name (NEW)]])</f>
        <v>MARICOPA COUNTY LIBRARY DISTRICT</v>
      </c>
      <c r="I1911" s="110"/>
      <c r="J1911" s="118">
        <v>7807</v>
      </c>
      <c r="K1911" s="75" t="str">
        <f>PROPER(Table3[[#This Row],[Full Name - Agency Account]])</f>
        <v>Maricopa County Library District</v>
      </c>
      <c r="L1911" s="75"/>
      <c r="M1911" s="75"/>
      <c r="N1911" s="93">
        <v>31670</v>
      </c>
      <c r="O1911" s="93" t="s">
        <v>12178</v>
      </c>
    </row>
    <row r="1912" spans="1:15" ht="12" x14ac:dyDescent="0.2">
      <c r="A1912" s="163"/>
      <c r="B1912" s="163"/>
      <c r="C1912" s="110"/>
      <c r="D1912" s="117" t="s">
        <v>11174</v>
      </c>
      <c r="E1912" s="117"/>
      <c r="F1912" s="117"/>
      <c r="G1912" s="117"/>
      <c r="H1912" s="117" t="str">
        <f>UPPER(Table3[[#This Row],[Full Name (NEW)]])</f>
        <v/>
      </c>
      <c r="I1912" s="117"/>
      <c r="J1912" s="117"/>
      <c r="K1912" s="85"/>
      <c r="L1912" s="85"/>
      <c r="M1912" s="85" t="s">
        <v>12184</v>
      </c>
      <c r="N1912" s="93"/>
      <c r="O1912" s="93"/>
    </row>
    <row r="1913" spans="1:15" ht="12" x14ac:dyDescent="0.2">
      <c r="A1913" s="111">
        <v>7809</v>
      </c>
      <c r="B1913" s="111"/>
      <c r="C1913" s="110"/>
      <c r="D1913" s="110"/>
      <c r="E1913" s="110"/>
      <c r="F1913" s="110"/>
      <c r="G1913" s="110" t="s">
        <v>12183</v>
      </c>
      <c r="H1913" s="110" t="str">
        <f>UPPER(Table3[[#This Row],[Full Name (NEW)]])</f>
        <v>MARICOPA COUNTY STADIUM DISTRICT</v>
      </c>
      <c r="I1913" s="110"/>
      <c r="J1913" s="118">
        <v>7809</v>
      </c>
      <c r="K1913" s="75" t="str">
        <f>PROPER(Table3[[#This Row],[Full Name - Agency Account]])</f>
        <v>Maricopa County Stadium District</v>
      </c>
      <c r="L1913" s="75"/>
      <c r="M1913" s="75"/>
      <c r="N1913" s="93">
        <v>33506</v>
      </c>
      <c r="O1913" s="93" t="s">
        <v>12185</v>
      </c>
    </row>
  </sheetData>
  <sortState xmlns:xlrd2="http://schemas.microsoft.com/office/spreadsheetml/2017/richdata2" ref="D5:E29">
    <sortCondition ref="D5"/>
  </sortState>
  <dataConsolidate/>
  <hyperlinks>
    <hyperlink ref="M1610" r:id="rId1" xr:uid="{00000000-0004-0000-1800-000000000000}"/>
    <hyperlink ref="M1514" r:id="rId2" xr:uid="{00000000-0004-0000-1800-000001000000}"/>
    <hyperlink ref="M1517" r:id="rId3" xr:uid="{00000000-0004-0000-1800-000002000000}"/>
    <hyperlink ref="M1506" r:id="rId4" xr:uid="{00000000-0004-0000-1800-000003000000}"/>
    <hyperlink ref="M1501" r:id="rId5" xr:uid="{00000000-0004-0000-1800-000004000000}"/>
  </hyperlinks>
  <pageMargins left="0.7" right="0.7" top="0.75" bottom="0.75" header="0.3" footer="0.3"/>
  <pageSetup orientation="portrait" horizontalDpi="200" verticalDpi="200" r:id="rId6"/>
  <tableParts count="1">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4"/>
  <sheetViews>
    <sheetView workbookViewId="0">
      <selection activeCell="G22" sqref="G22"/>
    </sheetView>
  </sheetViews>
  <sheetFormatPr defaultRowHeight="15" x14ac:dyDescent="0.25"/>
  <cols>
    <col min="2" max="2" width="10.28515625" bestFit="1" customWidth="1"/>
  </cols>
  <sheetData>
    <row r="1" spans="1:2" x14ac:dyDescent="0.25">
      <c r="A1" s="144" t="s">
        <v>14165</v>
      </c>
      <c r="B1" s="145" t="s">
        <v>14316</v>
      </c>
    </row>
    <row r="2" spans="1:2" x14ac:dyDescent="0.25">
      <c r="A2" s="75">
        <v>100</v>
      </c>
      <c r="B2" s="75" t="s">
        <v>11149</v>
      </c>
    </row>
    <row r="3" spans="1:2" x14ac:dyDescent="0.25">
      <c r="A3" s="75">
        <v>200</v>
      </c>
      <c r="B3" s="75" t="s">
        <v>12326</v>
      </c>
    </row>
    <row r="4" spans="1:2" x14ac:dyDescent="0.25">
      <c r="A4" s="75">
        <v>300</v>
      </c>
      <c r="B4" s="75" t="s">
        <v>11150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outlinePr summaryBelow="0"/>
  </sheetPr>
  <dimension ref="A1:M1984"/>
  <sheetViews>
    <sheetView workbookViewId="0">
      <pane xSplit="4" ySplit="1" topLeftCell="F1972" activePane="bottomRight" state="frozen"/>
      <selection pane="topRight" activeCell="D1" sqref="D1"/>
      <selection pane="bottomLeft" activeCell="A2" sqref="A2"/>
      <selection pane="bottomRight" activeCell="F1972" sqref="F1972"/>
    </sheetView>
  </sheetViews>
  <sheetFormatPr defaultRowHeight="15" x14ac:dyDescent="0.25"/>
  <cols>
    <col min="2" max="2" width="9.140625" style="58"/>
    <col min="3" max="3" width="26.5703125" bestFit="1" customWidth="1"/>
    <col min="4" max="4" width="43.5703125" bestFit="1" customWidth="1"/>
    <col min="5" max="5" width="40.85546875" bestFit="1" customWidth="1"/>
    <col min="6" max="6" width="35.7109375" customWidth="1"/>
    <col min="7" max="7" width="24.7109375" customWidth="1"/>
    <col min="8" max="8" width="14.42578125" bestFit="1" customWidth="1"/>
    <col min="9" max="9" width="32.85546875" customWidth="1"/>
    <col min="10" max="10" width="12.42578125" bestFit="1" customWidth="1"/>
    <col min="11" max="11" width="14.28515625" style="6" bestFit="1" customWidth="1"/>
    <col min="12" max="12" width="12.42578125" style="8" customWidth="1"/>
    <col min="13" max="13" width="24.7109375" customWidth="1"/>
  </cols>
  <sheetData>
    <row r="1" spans="1:13" s="9" customFormat="1" x14ac:dyDescent="0.25">
      <c r="B1" s="56"/>
      <c r="C1" s="9" t="s">
        <v>11189</v>
      </c>
      <c r="D1" s="9" t="s">
        <v>11188</v>
      </c>
      <c r="E1" s="9" t="s">
        <v>11190</v>
      </c>
      <c r="F1" s="9" t="s">
        <v>12096</v>
      </c>
      <c r="G1" s="9" t="s">
        <v>12095</v>
      </c>
      <c r="H1" s="9" t="s">
        <v>12101</v>
      </c>
      <c r="I1" s="9" t="s">
        <v>12092</v>
      </c>
      <c r="J1" s="51" t="s">
        <v>12093</v>
      </c>
      <c r="K1" s="52" t="s">
        <v>12094</v>
      </c>
      <c r="L1" s="53" t="s">
        <v>12097</v>
      </c>
      <c r="M1" s="51" t="s">
        <v>12098</v>
      </c>
    </row>
    <row r="2" spans="1:13" x14ac:dyDescent="0.25">
      <c r="A2" s="12" t="s">
        <v>10410</v>
      </c>
      <c r="B2" s="57" t="s">
        <v>12104</v>
      </c>
      <c r="C2" t="s">
        <v>10890</v>
      </c>
      <c r="F2" t="s">
        <v>10890</v>
      </c>
      <c r="J2" t="e">
        <f t="shared" ref="J2:J65" si="0">IF(F2&lt;&gt;"",VLOOKUP(F2,name_tbl,5,FALSE),"")</f>
        <v>#REF!</v>
      </c>
      <c r="K2" s="6" t="e">
        <f t="shared" ref="K2:K65" si="1">IF(F2&lt;&gt;"",VLOOKUP(F2,name_tbl,6,FALSE),"")</f>
        <v>#REF!</v>
      </c>
    </row>
    <row r="3" spans="1:13" x14ac:dyDescent="0.25">
      <c r="A3" s="12" t="s">
        <v>10176</v>
      </c>
      <c r="B3" s="57" t="s">
        <v>12105</v>
      </c>
      <c r="C3" t="s">
        <v>10891</v>
      </c>
      <c r="F3" t="s">
        <v>10891</v>
      </c>
      <c r="J3" t="e">
        <f t="shared" si="0"/>
        <v>#REF!</v>
      </c>
      <c r="K3" s="6" t="e">
        <f t="shared" si="1"/>
        <v>#REF!</v>
      </c>
    </row>
    <row r="4" spans="1:13" x14ac:dyDescent="0.25">
      <c r="A4" s="12" t="s">
        <v>10396</v>
      </c>
      <c r="B4" s="57" t="s">
        <v>12106</v>
      </c>
      <c r="C4" t="s">
        <v>10892</v>
      </c>
      <c r="F4" t="s">
        <v>10892</v>
      </c>
      <c r="J4" t="e">
        <f t="shared" si="0"/>
        <v>#REF!</v>
      </c>
      <c r="K4" s="6" t="e">
        <f t="shared" si="1"/>
        <v>#REF!</v>
      </c>
    </row>
    <row r="5" spans="1:13" x14ac:dyDescent="0.25">
      <c r="A5" s="12"/>
      <c r="B5" s="57"/>
      <c r="C5" t="s">
        <v>10892</v>
      </c>
      <c r="D5" t="s">
        <v>12076</v>
      </c>
      <c r="J5" t="str">
        <f t="shared" si="0"/>
        <v/>
      </c>
      <c r="K5" s="6" t="str">
        <f t="shared" si="1"/>
        <v/>
      </c>
    </row>
    <row r="6" spans="1:13" x14ac:dyDescent="0.25">
      <c r="A6" s="12"/>
      <c r="B6" s="57"/>
      <c r="C6" t="s">
        <v>10892</v>
      </c>
      <c r="D6" t="s">
        <v>12076</v>
      </c>
      <c r="F6" t="s">
        <v>1553</v>
      </c>
      <c r="I6" t="s">
        <v>12077</v>
      </c>
      <c r="J6" t="e">
        <f t="shared" si="0"/>
        <v>#REF!</v>
      </c>
      <c r="K6" s="6" t="e">
        <f t="shared" si="1"/>
        <v>#REF!</v>
      </c>
    </row>
    <row r="7" spans="1:13" x14ac:dyDescent="0.25">
      <c r="A7" s="12"/>
      <c r="B7" s="57"/>
      <c r="C7" t="s">
        <v>10892</v>
      </c>
      <c r="D7" t="s">
        <v>12076</v>
      </c>
      <c r="F7" t="s">
        <v>1556</v>
      </c>
      <c r="I7" t="s">
        <v>12077</v>
      </c>
      <c r="J7" t="e">
        <f t="shared" si="0"/>
        <v>#REF!</v>
      </c>
      <c r="K7" s="6" t="e">
        <f t="shared" si="1"/>
        <v>#REF!</v>
      </c>
    </row>
    <row r="8" spans="1:13" x14ac:dyDescent="0.25">
      <c r="A8" s="12"/>
      <c r="B8" s="57"/>
      <c r="C8" t="s">
        <v>10892</v>
      </c>
      <c r="D8" t="s">
        <v>12076</v>
      </c>
      <c r="F8" t="s">
        <v>1823</v>
      </c>
      <c r="I8" t="s">
        <v>12074</v>
      </c>
      <c r="J8" t="e">
        <f t="shared" si="0"/>
        <v>#REF!</v>
      </c>
      <c r="K8" s="6" t="e">
        <f t="shared" si="1"/>
        <v>#REF!</v>
      </c>
    </row>
    <row r="9" spans="1:13" x14ac:dyDescent="0.25">
      <c r="A9" s="12"/>
      <c r="B9" s="57"/>
      <c r="C9" t="s">
        <v>10892</v>
      </c>
      <c r="D9" t="s">
        <v>12076</v>
      </c>
      <c r="F9" t="s">
        <v>1827</v>
      </c>
      <c r="I9" t="s">
        <v>12074</v>
      </c>
      <c r="J9" t="e">
        <f t="shared" si="0"/>
        <v>#REF!</v>
      </c>
      <c r="K9" s="6" t="e">
        <f t="shared" si="1"/>
        <v>#REF!</v>
      </c>
    </row>
    <row r="10" spans="1:13" x14ac:dyDescent="0.25">
      <c r="A10" s="12"/>
      <c r="B10" s="57"/>
      <c r="C10" t="s">
        <v>10892</v>
      </c>
      <c r="D10" t="s">
        <v>12076</v>
      </c>
      <c r="F10" t="s">
        <v>1855</v>
      </c>
      <c r="I10" t="s">
        <v>12074</v>
      </c>
      <c r="J10" t="e">
        <f t="shared" si="0"/>
        <v>#REF!</v>
      </c>
      <c r="K10" s="6" t="e">
        <f t="shared" si="1"/>
        <v>#REF!</v>
      </c>
    </row>
    <row r="11" spans="1:13" x14ac:dyDescent="0.25">
      <c r="A11" s="12"/>
      <c r="B11" s="57"/>
      <c r="C11" t="s">
        <v>10892</v>
      </c>
      <c r="D11" t="s">
        <v>12076</v>
      </c>
      <c r="F11" t="s">
        <v>1874</v>
      </c>
      <c r="I11" t="s">
        <v>12074</v>
      </c>
      <c r="J11" t="e">
        <f t="shared" si="0"/>
        <v>#REF!</v>
      </c>
      <c r="K11" s="6" t="e">
        <f t="shared" si="1"/>
        <v>#REF!</v>
      </c>
    </row>
    <row r="12" spans="1:13" x14ac:dyDescent="0.25">
      <c r="A12" s="12"/>
      <c r="B12" s="57"/>
      <c r="C12" t="s">
        <v>10892</v>
      </c>
      <c r="D12" t="s">
        <v>12076</v>
      </c>
      <c r="F12" t="s">
        <v>1871</v>
      </c>
      <c r="I12" t="s">
        <v>12074</v>
      </c>
      <c r="J12" t="e">
        <f t="shared" si="0"/>
        <v>#REF!</v>
      </c>
      <c r="K12" s="6" t="e">
        <f t="shared" si="1"/>
        <v>#REF!</v>
      </c>
    </row>
    <row r="13" spans="1:13" x14ac:dyDescent="0.25">
      <c r="A13" s="12"/>
      <c r="B13" s="57"/>
      <c r="C13" t="s">
        <v>10892</v>
      </c>
      <c r="D13" t="s">
        <v>12076</v>
      </c>
      <c r="F13" t="s">
        <v>1831</v>
      </c>
      <c r="I13" t="s">
        <v>12074</v>
      </c>
      <c r="J13" t="e">
        <f t="shared" si="0"/>
        <v>#REF!</v>
      </c>
      <c r="K13" s="6" t="e">
        <f t="shared" si="1"/>
        <v>#REF!</v>
      </c>
    </row>
    <row r="14" spans="1:13" x14ac:dyDescent="0.25">
      <c r="A14" s="12"/>
      <c r="B14" s="57"/>
      <c r="C14" t="s">
        <v>10892</v>
      </c>
      <c r="D14" t="s">
        <v>12076</v>
      </c>
      <c r="F14" t="s">
        <v>1851</v>
      </c>
      <c r="I14" t="s">
        <v>12074</v>
      </c>
      <c r="J14" t="e">
        <f t="shared" si="0"/>
        <v>#REF!</v>
      </c>
      <c r="K14" s="6" t="e">
        <f t="shared" si="1"/>
        <v>#REF!</v>
      </c>
    </row>
    <row r="15" spans="1:13" x14ac:dyDescent="0.25">
      <c r="A15" s="12"/>
      <c r="B15" s="57"/>
      <c r="C15" t="s">
        <v>10892</v>
      </c>
      <c r="D15" t="s">
        <v>12076</v>
      </c>
      <c r="F15" t="s">
        <v>1863</v>
      </c>
      <c r="I15" t="s">
        <v>12074</v>
      </c>
      <c r="J15" t="e">
        <f t="shared" si="0"/>
        <v>#REF!</v>
      </c>
      <c r="K15" s="6" t="e">
        <f t="shared" si="1"/>
        <v>#REF!</v>
      </c>
    </row>
    <row r="16" spans="1:13" x14ac:dyDescent="0.25">
      <c r="A16" s="12"/>
      <c r="B16" s="57"/>
      <c r="C16" t="s">
        <v>10892</v>
      </c>
      <c r="D16" t="s">
        <v>12076</v>
      </c>
      <c r="F16" t="s">
        <v>1843</v>
      </c>
      <c r="I16" t="s">
        <v>12084</v>
      </c>
      <c r="J16" t="e">
        <f t="shared" si="0"/>
        <v>#REF!</v>
      </c>
      <c r="K16" s="6" t="e">
        <f t="shared" si="1"/>
        <v>#REF!</v>
      </c>
    </row>
    <row r="17" spans="1:13" x14ac:dyDescent="0.25">
      <c r="C17" t="s">
        <v>10892</v>
      </c>
      <c r="D17" t="s">
        <v>12076</v>
      </c>
      <c r="F17" t="s">
        <v>1843</v>
      </c>
      <c r="I17" t="s">
        <v>12085</v>
      </c>
      <c r="J17" t="e">
        <f t="shared" si="0"/>
        <v>#REF!</v>
      </c>
      <c r="K17" s="6" t="e">
        <f t="shared" si="1"/>
        <v>#REF!</v>
      </c>
    </row>
    <row r="18" spans="1:13" x14ac:dyDescent="0.25">
      <c r="A18" s="12"/>
      <c r="B18" s="57"/>
      <c r="C18" t="s">
        <v>10892</v>
      </c>
      <c r="D18" t="s">
        <v>12076</v>
      </c>
      <c r="F18" t="s">
        <v>1835</v>
      </c>
      <c r="I18" t="s">
        <v>12080</v>
      </c>
      <c r="J18" t="e">
        <f t="shared" si="0"/>
        <v>#REF!</v>
      </c>
      <c r="K18" s="6" t="e">
        <f t="shared" si="1"/>
        <v>#REF!</v>
      </c>
    </row>
    <row r="19" spans="1:13" x14ac:dyDescent="0.25">
      <c r="A19" s="12"/>
      <c r="B19" s="57"/>
      <c r="C19" t="s">
        <v>10892</v>
      </c>
      <c r="D19" t="s">
        <v>12076</v>
      </c>
      <c r="F19" t="s">
        <v>1859</v>
      </c>
      <c r="J19" t="e">
        <f t="shared" si="0"/>
        <v>#REF!</v>
      </c>
      <c r="K19" s="6" t="e">
        <f t="shared" si="1"/>
        <v>#REF!</v>
      </c>
    </row>
    <row r="20" spans="1:13" x14ac:dyDescent="0.25">
      <c r="A20" s="12"/>
      <c r="B20" s="57"/>
      <c r="C20" t="s">
        <v>10892</v>
      </c>
      <c r="D20" t="s">
        <v>12076</v>
      </c>
      <c r="F20" t="s">
        <v>1847</v>
      </c>
      <c r="J20" t="e">
        <f t="shared" si="0"/>
        <v>#REF!</v>
      </c>
      <c r="K20" s="6" t="e">
        <f t="shared" si="1"/>
        <v>#REF!</v>
      </c>
    </row>
    <row r="21" spans="1:13" x14ac:dyDescent="0.25">
      <c r="A21" s="12"/>
      <c r="B21" s="57"/>
      <c r="C21" t="s">
        <v>10892</v>
      </c>
      <c r="D21" t="s">
        <v>12076</v>
      </c>
      <c r="F21" t="s">
        <v>1878</v>
      </c>
      <c r="J21" t="e">
        <f t="shared" si="0"/>
        <v>#REF!</v>
      </c>
      <c r="K21" s="6" t="e">
        <f t="shared" si="1"/>
        <v>#REF!</v>
      </c>
    </row>
    <row r="22" spans="1:13" collapsed="1" x14ac:dyDescent="0.25">
      <c r="A22" s="12" t="s">
        <v>10893</v>
      </c>
      <c r="B22" s="57"/>
      <c r="C22" s="14" t="s">
        <v>10894</v>
      </c>
      <c r="D22" s="14"/>
      <c r="E22" s="14"/>
      <c r="F22" s="14"/>
      <c r="G22" s="14"/>
      <c r="H22" s="14"/>
      <c r="I22" s="14" t="s">
        <v>11603</v>
      </c>
      <c r="J22" t="str">
        <f t="shared" si="0"/>
        <v/>
      </c>
      <c r="K22" s="6" t="str">
        <f t="shared" si="1"/>
        <v/>
      </c>
    </row>
    <row r="23" spans="1:13" x14ac:dyDescent="0.25">
      <c r="A23" s="8"/>
      <c r="B23" s="57" t="s">
        <v>12107</v>
      </c>
      <c r="C23" t="s">
        <v>10894</v>
      </c>
      <c r="F23" t="s">
        <v>676</v>
      </c>
      <c r="G23" t="s">
        <v>11611</v>
      </c>
      <c r="I23" t="s">
        <v>11618</v>
      </c>
      <c r="J23" t="e">
        <f t="shared" si="0"/>
        <v>#REF!</v>
      </c>
      <c r="K23" s="6" t="e">
        <f t="shared" si="1"/>
        <v>#REF!</v>
      </c>
      <c r="L23" s="8" t="str">
        <f t="shared" ref="L23:L44" si="2">VLOOKUP(F23,CTNUMS,2,FALSE)</f>
        <v>008</v>
      </c>
      <c r="M23" t="s">
        <v>12100</v>
      </c>
    </row>
    <row r="24" spans="1:13" x14ac:dyDescent="0.25">
      <c r="A24" s="8"/>
      <c r="B24" s="57" t="s">
        <v>12108</v>
      </c>
      <c r="C24" t="s">
        <v>10894</v>
      </c>
      <c r="F24" t="s">
        <v>680</v>
      </c>
      <c r="G24" t="s">
        <v>11612</v>
      </c>
      <c r="I24" t="s">
        <v>11618</v>
      </c>
      <c r="J24" t="e">
        <f t="shared" si="0"/>
        <v>#REF!</v>
      </c>
      <c r="K24" s="6" t="e">
        <f t="shared" si="1"/>
        <v>#REF!</v>
      </c>
      <c r="L24" s="8" t="str">
        <f t="shared" si="2"/>
        <v>009</v>
      </c>
      <c r="M24" t="s">
        <v>12100</v>
      </c>
    </row>
    <row r="25" spans="1:13" x14ac:dyDescent="0.25">
      <c r="A25" s="8"/>
      <c r="B25" s="57" t="s">
        <v>12109</v>
      </c>
      <c r="C25" t="s">
        <v>10894</v>
      </c>
      <c r="F25" t="s">
        <v>724</v>
      </c>
      <c r="G25" t="s">
        <v>11593</v>
      </c>
      <c r="I25" t="s">
        <v>11594</v>
      </c>
      <c r="J25" t="e">
        <f t="shared" si="0"/>
        <v>#REF!</v>
      </c>
      <c r="K25" s="6" t="e">
        <f t="shared" si="1"/>
        <v>#REF!</v>
      </c>
      <c r="L25" s="8" t="str">
        <f t="shared" si="2"/>
        <v>024</v>
      </c>
      <c r="M25" t="s">
        <v>12100</v>
      </c>
    </row>
    <row r="26" spans="1:13" x14ac:dyDescent="0.25">
      <c r="A26" s="8"/>
      <c r="B26" s="57" t="s">
        <v>12110</v>
      </c>
      <c r="C26" t="s">
        <v>10894</v>
      </c>
      <c r="F26" t="s">
        <v>728</v>
      </c>
      <c r="G26" t="s">
        <v>11601</v>
      </c>
      <c r="I26" t="s">
        <v>11594</v>
      </c>
      <c r="J26" t="e">
        <f t="shared" si="0"/>
        <v>#REF!</v>
      </c>
      <c r="K26" s="6" t="e">
        <f t="shared" si="1"/>
        <v>#REF!</v>
      </c>
      <c r="L26" s="8" t="str">
        <f t="shared" si="2"/>
        <v>025</v>
      </c>
      <c r="M26" t="s">
        <v>12100</v>
      </c>
    </row>
    <row r="27" spans="1:13" x14ac:dyDescent="0.25">
      <c r="A27" s="8"/>
      <c r="B27" s="57" t="s">
        <v>12111</v>
      </c>
      <c r="C27" t="s">
        <v>10894</v>
      </c>
      <c r="F27" t="s">
        <v>648</v>
      </c>
      <c r="G27" t="s">
        <v>11575</v>
      </c>
      <c r="I27" t="s">
        <v>11590</v>
      </c>
      <c r="J27" t="e">
        <f t="shared" si="0"/>
        <v>#REF!</v>
      </c>
      <c r="K27" s="6" t="e">
        <f t="shared" si="1"/>
        <v>#REF!</v>
      </c>
      <c r="L27" s="8" t="str">
        <f t="shared" si="2"/>
        <v>001</v>
      </c>
      <c r="M27" t="s">
        <v>12100</v>
      </c>
    </row>
    <row r="28" spans="1:13" x14ac:dyDescent="0.25">
      <c r="A28" s="8"/>
      <c r="B28" s="57" t="s">
        <v>12112</v>
      </c>
      <c r="C28" t="s">
        <v>10894</v>
      </c>
      <c r="F28" t="s">
        <v>684</v>
      </c>
      <c r="G28" t="s">
        <v>11595</v>
      </c>
      <c r="I28" t="s">
        <v>11613</v>
      </c>
      <c r="J28" t="e">
        <f t="shared" si="0"/>
        <v>#REF!</v>
      </c>
      <c r="K28" s="6" t="e">
        <f t="shared" si="1"/>
        <v>#REF!</v>
      </c>
      <c r="L28" s="8" t="str">
        <f t="shared" si="2"/>
        <v>012</v>
      </c>
      <c r="M28" t="s">
        <v>12100</v>
      </c>
    </row>
    <row r="29" spans="1:13" x14ac:dyDescent="0.25">
      <c r="A29" s="8"/>
      <c r="B29" s="57" t="s">
        <v>12113</v>
      </c>
      <c r="C29" t="s">
        <v>10894</v>
      </c>
      <c r="F29" t="s">
        <v>688</v>
      </c>
      <c r="G29" t="s">
        <v>11596</v>
      </c>
      <c r="I29" t="s">
        <v>11619</v>
      </c>
      <c r="J29" t="e">
        <f t="shared" si="0"/>
        <v>#REF!</v>
      </c>
      <c r="K29" s="6" t="e">
        <f t="shared" si="1"/>
        <v>#REF!</v>
      </c>
      <c r="L29" s="8" t="str">
        <f t="shared" si="2"/>
        <v>013</v>
      </c>
      <c r="M29" t="s">
        <v>12100</v>
      </c>
    </row>
    <row r="30" spans="1:13" x14ac:dyDescent="0.25">
      <c r="A30" s="8"/>
      <c r="B30" s="57" t="s">
        <v>12114</v>
      </c>
      <c r="C30" t="s">
        <v>10894</v>
      </c>
      <c r="F30" t="s">
        <v>692</v>
      </c>
      <c r="G30" t="s">
        <v>11576</v>
      </c>
      <c r="I30" t="s">
        <v>11604</v>
      </c>
      <c r="J30" t="e">
        <f t="shared" si="0"/>
        <v>#REF!</v>
      </c>
      <c r="K30" s="6" t="e">
        <f t="shared" si="1"/>
        <v>#REF!</v>
      </c>
      <c r="L30" s="8" t="str">
        <f t="shared" si="2"/>
        <v>014</v>
      </c>
      <c r="M30" t="s">
        <v>12100</v>
      </c>
    </row>
    <row r="31" spans="1:13" x14ac:dyDescent="0.25">
      <c r="A31" s="8"/>
      <c r="B31" s="57" t="s">
        <v>12115</v>
      </c>
      <c r="C31" t="s">
        <v>10894</v>
      </c>
      <c r="F31" t="s">
        <v>652</v>
      </c>
      <c r="G31" t="s">
        <v>11146</v>
      </c>
      <c r="I31" t="s">
        <v>11618</v>
      </c>
      <c r="J31" t="e">
        <f t="shared" si="0"/>
        <v>#REF!</v>
      </c>
      <c r="K31" s="6" t="e">
        <f t="shared" si="1"/>
        <v>#REF!</v>
      </c>
      <c r="L31" s="8" t="str">
        <f t="shared" si="2"/>
        <v>002</v>
      </c>
      <c r="M31" t="s">
        <v>12100</v>
      </c>
    </row>
    <row r="32" spans="1:13" x14ac:dyDescent="0.25">
      <c r="A32" s="8"/>
      <c r="B32" s="57" t="s">
        <v>12116</v>
      </c>
      <c r="C32" t="s">
        <v>10894</v>
      </c>
      <c r="F32" t="s">
        <v>704</v>
      </c>
      <c r="G32" t="s">
        <v>11577</v>
      </c>
      <c r="I32" t="s">
        <v>11618</v>
      </c>
      <c r="J32" t="e">
        <f t="shared" si="0"/>
        <v>#REF!</v>
      </c>
      <c r="K32" s="6" t="e">
        <f t="shared" si="1"/>
        <v>#REF!</v>
      </c>
      <c r="L32" s="8" t="str">
        <f t="shared" si="2"/>
        <v>019</v>
      </c>
      <c r="M32" t="s">
        <v>12100</v>
      </c>
    </row>
    <row r="33" spans="1:13" x14ac:dyDescent="0.25">
      <c r="A33" s="8"/>
      <c r="B33" s="57" t="s">
        <v>12117</v>
      </c>
      <c r="C33" t="s">
        <v>10894</v>
      </c>
      <c r="F33" t="s">
        <v>696</v>
      </c>
      <c r="G33" t="s">
        <v>11578</v>
      </c>
      <c r="I33" t="s">
        <v>11619</v>
      </c>
      <c r="J33" t="e">
        <f t="shared" si="0"/>
        <v>#REF!</v>
      </c>
      <c r="K33" s="6" t="e">
        <f t="shared" si="1"/>
        <v>#REF!</v>
      </c>
      <c r="L33" s="8" t="str">
        <f t="shared" si="2"/>
        <v>015</v>
      </c>
      <c r="M33" t="s">
        <v>12100</v>
      </c>
    </row>
    <row r="34" spans="1:13" x14ac:dyDescent="0.25">
      <c r="A34" s="8"/>
      <c r="B34" s="57" t="s">
        <v>12118</v>
      </c>
      <c r="C34" t="s">
        <v>10894</v>
      </c>
      <c r="F34" t="s">
        <v>732</v>
      </c>
      <c r="G34" t="s">
        <v>11597</v>
      </c>
      <c r="I34" t="s">
        <v>11613</v>
      </c>
      <c r="J34" t="e">
        <f t="shared" si="0"/>
        <v>#REF!</v>
      </c>
      <c r="K34" s="6" t="e">
        <f t="shared" si="1"/>
        <v>#REF!</v>
      </c>
      <c r="L34" s="8" t="str">
        <f t="shared" si="2"/>
        <v>026</v>
      </c>
      <c r="M34" t="s">
        <v>12100</v>
      </c>
    </row>
    <row r="35" spans="1:13" x14ac:dyDescent="0.25">
      <c r="A35" s="8"/>
      <c r="B35" s="57" t="s">
        <v>12119</v>
      </c>
      <c r="C35" t="s">
        <v>10894</v>
      </c>
      <c r="F35" t="s">
        <v>656</v>
      </c>
      <c r="G35" t="s">
        <v>11579</v>
      </c>
      <c r="I35" t="s">
        <v>11605</v>
      </c>
      <c r="J35" t="e">
        <f t="shared" si="0"/>
        <v>#REF!</v>
      </c>
      <c r="K35" s="6" t="e">
        <f t="shared" si="1"/>
        <v>#REF!</v>
      </c>
      <c r="L35" s="8" t="str">
        <f t="shared" si="2"/>
        <v>003</v>
      </c>
      <c r="M35" t="s">
        <v>12100</v>
      </c>
    </row>
    <row r="36" spans="1:13" x14ac:dyDescent="0.25">
      <c r="A36" s="8"/>
      <c r="B36" s="57" t="s">
        <v>12120</v>
      </c>
      <c r="C36" t="s">
        <v>10894</v>
      </c>
      <c r="F36" t="s">
        <v>708</v>
      </c>
      <c r="G36" t="s">
        <v>11598</v>
      </c>
      <c r="I36" t="s">
        <v>11608</v>
      </c>
      <c r="J36" t="e">
        <f t="shared" si="0"/>
        <v>#REF!</v>
      </c>
      <c r="K36" s="6" t="e">
        <f t="shared" si="1"/>
        <v>#REF!</v>
      </c>
      <c r="L36" s="8" t="str">
        <f t="shared" si="2"/>
        <v>020</v>
      </c>
      <c r="M36" t="s">
        <v>12100</v>
      </c>
    </row>
    <row r="37" spans="1:13" x14ac:dyDescent="0.25">
      <c r="A37" s="8"/>
      <c r="B37" s="57" t="s">
        <v>12121</v>
      </c>
      <c r="C37" t="s">
        <v>10894</v>
      </c>
      <c r="F37" t="s">
        <v>660</v>
      </c>
      <c r="G37" t="s">
        <v>11580</v>
      </c>
      <c r="I37" t="s">
        <v>11614</v>
      </c>
      <c r="J37" t="e">
        <f t="shared" si="0"/>
        <v>#REF!</v>
      </c>
      <c r="K37" s="6" t="e">
        <f t="shared" si="1"/>
        <v>#REF!</v>
      </c>
      <c r="L37" s="8" t="str">
        <f t="shared" si="2"/>
        <v>004</v>
      </c>
      <c r="M37" t="s">
        <v>12100</v>
      </c>
    </row>
    <row r="38" spans="1:13" x14ac:dyDescent="0.25">
      <c r="A38" s="8"/>
      <c r="B38" s="57" t="s">
        <v>12122</v>
      </c>
      <c r="C38" t="s">
        <v>10894</v>
      </c>
      <c r="F38" t="s">
        <v>720</v>
      </c>
      <c r="G38" t="s">
        <v>11147</v>
      </c>
      <c r="I38" t="s">
        <v>11606</v>
      </c>
      <c r="J38" t="e">
        <f t="shared" si="0"/>
        <v>#REF!</v>
      </c>
      <c r="K38" s="6" t="e">
        <f t="shared" si="1"/>
        <v>#REF!</v>
      </c>
      <c r="L38" s="8" t="str">
        <f t="shared" si="2"/>
        <v>023</v>
      </c>
      <c r="M38" t="s">
        <v>12100</v>
      </c>
    </row>
    <row r="39" spans="1:13" x14ac:dyDescent="0.25">
      <c r="A39" s="8"/>
      <c r="B39" s="57" t="s">
        <v>12123</v>
      </c>
      <c r="C39" t="s">
        <v>10894</v>
      </c>
      <c r="F39" t="s">
        <v>664</v>
      </c>
      <c r="G39" t="s">
        <v>11581</v>
      </c>
      <c r="I39" t="s">
        <v>11605</v>
      </c>
      <c r="J39" t="e">
        <f t="shared" si="0"/>
        <v>#REF!</v>
      </c>
      <c r="K39" s="6" t="e">
        <f t="shared" si="1"/>
        <v>#REF!</v>
      </c>
      <c r="L39" s="8" t="str">
        <f t="shared" si="2"/>
        <v>005</v>
      </c>
      <c r="M39" t="s">
        <v>12100</v>
      </c>
    </row>
    <row r="40" spans="1:13" x14ac:dyDescent="0.25">
      <c r="A40" s="8"/>
      <c r="B40" s="57" t="s">
        <v>12124</v>
      </c>
      <c r="C40" t="s">
        <v>10894</v>
      </c>
      <c r="F40" t="s">
        <v>712</v>
      </c>
      <c r="G40" t="s">
        <v>11582</v>
      </c>
      <c r="I40" t="s">
        <v>11613</v>
      </c>
      <c r="J40" t="e">
        <f t="shared" si="0"/>
        <v>#REF!</v>
      </c>
      <c r="K40" s="6" t="e">
        <f t="shared" si="1"/>
        <v>#REF!</v>
      </c>
      <c r="L40" s="8" t="str">
        <f t="shared" si="2"/>
        <v>021</v>
      </c>
      <c r="M40" t="s">
        <v>12100</v>
      </c>
    </row>
    <row r="41" spans="1:13" x14ac:dyDescent="0.25">
      <c r="A41" s="8"/>
      <c r="B41" s="57" t="s">
        <v>12125</v>
      </c>
      <c r="C41" t="s">
        <v>10894</v>
      </c>
      <c r="F41" t="s">
        <v>672</v>
      </c>
      <c r="G41" t="s">
        <v>11583</v>
      </c>
      <c r="I41" t="s">
        <v>11590</v>
      </c>
      <c r="J41" t="e">
        <f t="shared" si="0"/>
        <v>#REF!</v>
      </c>
      <c r="K41" s="6" t="e">
        <f t="shared" si="1"/>
        <v>#REF!</v>
      </c>
      <c r="L41" s="8" t="str">
        <f t="shared" si="2"/>
        <v>007</v>
      </c>
      <c r="M41" t="s">
        <v>12100</v>
      </c>
    </row>
    <row r="42" spans="1:13" x14ac:dyDescent="0.25">
      <c r="A42" s="8"/>
      <c r="B42" s="57" t="s">
        <v>12126</v>
      </c>
      <c r="C42" t="s">
        <v>10894</v>
      </c>
      <c r="F42" t="s">
        <v>668</v>
      </c>
      <c r="G42" t="s">
        <v>11584</v>
      </c>
      <c r="I42" t="s">
        <v>11619</v>
      </c>
      <c r="J42" t="e">
        <f t="shared" si="0"/>
        <v>#REF!</v>
      </c>
      <c r="K42" s="6" t="e">
        <f t="shared" si="1"/>
        <v>#REF!</v>
      </c>
      <c r="L42" s="8" t="str">
        <f t="shared" si="2"/>
        <v>006</v>
      </c>
      <c r="M42" t="s">
        <v>12100</v>
      </c>
    </row>
    <row r="43" spans="1:13" x14ac:dyDescent="0.25">
      <c r="A43" s="8"/>
      <c r="B43" s="57" t="s">
        <v>12127</v>
      </c>
      <c r="C43" t="s">
        <v>10894</v>
      </c>
      <c r="F43" t="s">
        <v>700</v>
      </c>
      <c r="G43" t="s">
        <v>11585</v>
      </c>
      <c r="I43" t="s">
        <v>11617</v>
      </c>
      <c r="J43" t="e">
        <f t="shared" si="0"/>
        <v>#REF!</v>
      </c>
      <c r="K43" s="6" t="e">
        <f t="shared" si="1"/>
        <v>#REF!</v>
      </c>
      <c r="L43" s="8" t="str">
        <f t="shared" si="2"/>
        <v>018</v>
      </c>
      <c r="M43" t="s">
        <v>12100</v>
      </c>
    </row>
    <row r="44" spans="1:13" x14ac:dyDescent="0.25">
      <c r="A44" s="8"/>
      <c r="B44" s="57" t="s">
        <v>12128</v>
      </c>
      <c r="C44" t="s">
        <v>10894</v>
      </c>
      <c r="F44" t="s">
        <v>716</v>
      </c>
      <c r="G44" t="s">
        <v>11586</v>
      </c>
      <c r="I44" t="s">
        <v>11617</v>
      </c>
      <c r="J44" t="e">
        <f t="shared" si="0"/>
        <v>#REF!</v>
      </c>
      <c r="K44" s="6" t="e">
        <f t="shared" si="1"/>
        <v>#REF!</v>
      </c>
      <c r="L44" s="8" t="str">
        <f t="shared" si="2"/>
        <v>022</v>
      </c>
      <c r="M44" t="s">
        <v>12100</v>
      </c>
    </row>
    <row r="45" spans="1:13" x14ac:dyDescent="0.25">
      <c r="A45" s="8"/>
      <c r="B45" s="57" t="s">
        <v>12129</v>
      </c>
      <c r="C45" t="s">
        <v>10894</v>
      </c>
      <c r="F45" s="11" t="s">
        <v>11105</v>
      </c>
      <c r="G45" s="11" t="s">
        <v>11599</v>
      </c>
      <c r="H45" s="11"/>
      <c r="I45" s="11" t="s">
        <v>11594</v>
      </c>
      <c r="J45" t="e">
        <f t="shared" si="0"/>
        <v>#REF!</v>
      </c>
      <c r="K45" s="6" t="e">
        <f t="shared" si="1"/>
        <v>#REF!</v>
      </c>
      <c r="L45" s="8" t="s">
        <v>10147</v>
      </c>
      <c r="M45" t="s">
        <v>12100</v>
      </c>
    </row>
    <row r="46" spans="1:13" x14ac:dyDescent="0.25">
      <c r="A46" s="8"/>
      <c r="B46" s="57" t="s">
        <v>12130</v>
      </c>
      <c r="C46" t="s">
        <v>10894</v>
      </c>
      <c r="F46" s="11" t="s">
        <v>11106</v>
      </c>
      <c r="G46" s="11" t="s">
        <v>11600</v>
      </c>
      <c r="H46" s="11"/>
      <c r="I46" s="11" t="s">
        <v>11589</v>
      </c>
      <c r="J46" t="e">
        <f t="shared" si="0"/>
        <v>#REF!</v>
      </c>
      <c r="K46" s="6" t="e">
        <f t="shared" si="1"/>
        <v>#REF!</v>
      </c>
      <c r="L46" s="8" t="s">
        <v>10148</v>
      </c>
      <c r="M46" t="s">
        <v>12100</v>
      </c>
    </row>
    <row r="47" spans="1:13" x14ac:dyDescent="0.25">
      <c r="A47" s="8"/>
      <c r="B47" s="57" t="s">
        <v>12131</v>
      </c>
      <c r="C47" t="s">
        <v>10894</v>
      </c>
      <c r="F47" s="11" t="s">
        <v>11107</v>
      </c>
      <c r="G47" s="11" t="s">
        <v>11591</v>
      </c>
      <c r="H47" s="11"/>
      <c r="I47" s="11" t="s">
        <v>11592</v>
      </c>
      <c r="J47" t="e">
        <f t="shared" si="0"/>
        <v>#REF!</v>
      </c>
      <c r="K47" s="6" t="e">
        <f t="shared" si="1"/>
        <v>#REF!</v>
      </c>
      <c r="L47" s="8" t="s">
        <v>10430</v>
      </c>
      <c r="M47" t="s">
        <v>12100</v>
      </c>
    </row>
    <row r="48" spans="1:13" x14ac:dyDescent="0.25">
      <c r="A48" s="8"/>
      <c r="B48" s="57" t="s">
        <v>12132</v>
      </c>
      <c r="C48" t="s">
        <v>10894</v>
      </c>
      <c r="F48" s="11"/>
      <c r="G48" s="16" t="s">
        <v>11587</v>
      </c>
      <c r="H48" s="16"/>
      <c r="I48" s="16" t="s">
        <v>11588</v>
      </c>
      <c r="J48" t="str">
        <f t="shared" si="0"/>
        <v/>
      </c>
      <c r="K48" s="6" t="str">
        <f t="shared" si="1"/>
        <v/>
      </c>
      <c r="L48" s="8" t="e">
        <f t="shared" ref="L48:L56" si="3">VLOOKUP(F48,CTNUMS,2,FALSE)</f>
        <v>#N/A</v>
      </c>
    </row>
    <row r="49" spans="1:13" x14ac:dyDescent="0.25">
      <c r="A49" s="8"/>
      <c r="B49" s="57" t="s">
        <v>12133</v>
      </c>
      <c r="C49" t="s">
        <v>10894</v>
      </c>
      <c r="F49" s="11"/>
      <c r="G49" s="16" t="s">
        <v>11602</v>
      </c>
      <c r="H49" s="16"/>
      <c r="I49" s="16" t="s">
        <v>11592</v>
      </c>
      <c r="J49" t="str">
        <f t="shared" si="0"/>
        <v/>
      </c>
      <c r="K49" s="6" t="str">
        <f t="shared" si="1"/>
        <v/>
      </c>
      <c r="L49" s="8" t="e">
        <f t="shared" si="3"/>
        <v>#N/A</v>
      </c>
    </row>
    <row r="50" spans="1:13" x14ac:dyDescent="0.25">
      <c r="A50" s="8"/>
      <c r="B50" s="57" t="s">
        <v>12134</v>
      </c>
      <c r="C50" t="s">
        <v>10894</v>
      </c>
      <c r="F50" s="11"/>
      <c r="G50" s="16" t="s">
        <v>11607</v>
      </c>
      <c r="H50" s="16"/>
      <c r="I50" s="16" t="s">
        <v>11592</v>
      </c>
      <c r="J50" t="str">
        <f t="shared" si="0"/>
        <v/>
      </c>
      <c r="K50" s="6" t="str">
        <f t="shared" si="1"/>
        <v/>
      </c>
      <c r="L50" s="8" t="e">
        <f t="shared" si="3"/>
        <v>#N/A</v>
      </c>
    </row>
    <row r="51" spans="1:13" x14ac:dyDescent="0.25">
      <c r="A51" s="8"/>
      <c r="B51" s="57" t="s">
        <v>12135</v>
      </c>
      <c r="C51" t="s">
        <v>10894</v>
      </c>
      <c r="F51" s="11"/>
      <c r="G51" s="16" t="s">
        <v>11621</v>
      </c>
      <c r="H51" s="16"/>
      <c r="I51" s="16" t="s">
        <v>11620</v>
      </c>
      <c r="J51" t="str">
        <f t="shared" si="0"/>
        <v/>
      </c>
      <c r="K51" s="6" t="str">
        <f t="shared" si="1"/>
        <v/>
      </c>
      <c r="L51" s="8" t="e">
        <f t="shared" si="3"/>
        <v>#N/A</v>
      </c>
    </row>
    <row r="52" spans="1:13" x14ac:dyDescent="0.25">
      <c r="A52" s="8"/>
      <c r="B52" s="57" t="s">
        <v>12136</v>
      </c>
      <c r="C52" t="s">
        <v>10894</v>
      </c>
      <c r="F52" s="11"/>
      <c r="G52" s="16" t="s">
        <v>11623</v>
      </c>
      <c r="H52" s="16"/>
      <c r="I52" s="16" t="s">
        <v>11620</v>
      </c>
      <c r="J52" t="str">
        <f t="shared" si="0"/>
        <v/>
      </c>
      <c r="K52" s="6" t="str">
        <f t="shared" si="1"/>
        <v/>
      </c>
      <c r="L52" s="8" t="e">
        <f t="shared" si="3"/>
        <v>#N/A</v>
      </c>
    </row>
    <row r="53" spans="1:13" x14ac:dyDescent="0.25">
      <c r="A53" s="8"/>
      <c r="B53" s="57" t="s">
        <v>12137</v>
      </c>
      <c r="C53" t="s">
        <v>10894</v>
      </c>
      <c r="F53" s="11"/>
      <c r="G53" s="16" t="s">
        <v>11622</v>
      </c>
      <c r="H53" s="16"/>
      <c r="I53" s="16" t="s">
        <v>11620</v>
      </c>
      <c r="J53" t="str">
        <f t="shared" si="0"/>
        <v/>
      </c>
      <c r="K53" s="6" t="str">
        <f t="shared" si="1"/>
        <v/>
      </c>
      <c r="L53" s="8" t="e">
        <f t="shared" si="3"/>
        <v>#N/A</v>
      </c>
    </row>
    <row r="54" spans="1:13" x14ac:dyDescent="0.25">
      <c r="A54" s="8"/>
      <c r="B54" s="57" t="s">
        <v>12138</v>
      </c>
      <c r="C54" t="s">
        <v>10894</v>
      </c>
      <c r="F54" s="11"/>
      <c r="G54" s="16" t="s">
        <v>11609</v>
      </c>
      <c r="H54" s="16"/>
      <c r="I54" s="16" t="s">
        <v>11610</v>
      </c>
      <c r="J54" t="str">
        <f t="shared" si="0"/>
        <v/>
      </c>
      <c r="K54" s="6" t="str">
        <f t="shared" si="1"/>
        <v/>
      </c>
      <c r="L54" s="8" t="e">
        <f t="shared" si="3"/>
        <v>#N/A</v>
      </c>
    </row>
    <row r="55" spans="1:13" x14ac:dyDescent="0.25">
      <c r="A55" s="8"/>
      <c r="B55" s="57" t="s">
        <v>12139</v>
      </c>
      <c r="C55" t="s">
        <v>10894</v>
      </c>
      <c r="F55" s="11"/>
      <c r="G55" s="16" t="s">
        <v>11615</v>
      </c>
      <c r="H55" s="16"/>
      <c r="I55" s="16" t="s">
        <v>11610</v>
      </c>
      <c r="J55" t="str">
        <f t="shared" si="0"/>
        <v/>
      </c>
      <c r="K55" s="6" t="str">
        <f t="shared" si="1"/>
        <v/>
      </c>
      <c r="L55" s="8" t="e">
        <f t="shared" si="3"/>
        <v>#N/A</v>
      </c>
    </row>
    <row r="56" spans="1:13" x14ac:dyDescent="0.25">
      <c r="A56" s="8"/>
      <c r="B56" s="57" t="s">
        <v>12140</v>
      </c>
      <c r="C56" t="s">
        <v>10894</v>
      </c>
      <c r="F56" s="11"/>
      <c r="G56" s="16" t="s">
        <v>11616</v>
      </c>
      <c r="H56" s="16"/>
      <c r="I56" s="16" t="s">
        <v>11610</v>
      </c>
      <c r="J56" t="str">
        <f t="shared" si="0"/>
        <v/>
      </c>
      <c r="K56" s="6" t="str">
        <f t="shared" si="1"/>
        <v/>
      </c>
      <c r="L56" s="8" t="e">
        <f t="shared" si="3"/>
        <v>#N/A</v>
      </c>
    </row>
    <row r="57" spans="1:13" x14ac:dyDescent="0.25">
      <c r="A57" s="12" t="s">
        <v>10895</v>
      </c>
      <c r="B57" s="57"/>
      <c r="C57" s="14" t="s">
        <v>10896</v>
      </c>
      <c r="D57" s="14"/>
      <c r="E57" s="14"/>
      <c r="F57" s="14"/>
      <c r="G57" s="14"/>
      <c r="H57" s="14"/>
      <c r="I57" s="14" t="s">
        <v>12018</v>
      </c>
      <c r="J57" t="str">
        <f t="shared" si="0"/>
        <v/>
      </c>
      <c r="K57" s="6" t="str">
        <f t="shared" si="1"/>
        <v/>
      </c>
    </row>
    <row r="58" spans="1:13" collapsed="1" x14ac:dyDescent="0.25">
      <c r="C58" t="s">
        <v>10896</v>
      </c>
      <c r="D58" s="45" t="s">
        <v>11138</v>
      </c>
      <c r="E58" s="45"/>
      <c r="F58" s="45"/>
      <c r="G58" s="45"/>
      <c r="H58" s="45"/>
      <c r="I58" s="45"/>
      <c r="J58" t="str">
        <f t="shared" si="0"/>
        <v/>
      </c>
      <c r="K58" s="6" t="str">
        <f t="shared" si="1"/>
        <v/>
      </c>
    </row>
    <row r="59" spans="1:13" ht="31.5" x14ac:dyDescent="0.25">
      <c r="B59" s="58">
        <v>4001</v>
      </c>
      <c r="C59" t="s">
        <v>10896</v>
      </c>
      <c r="D59" t="s">
        <v>11138</v>
      </c>
      <c r="F59" t="s">
        <v>9682</v>
      </c>
      <c r="G59" s="23" t="s">
        <v>11634</v>
      </c>
      <c r="H59" s="23"/>
      <c r="J59" t="e">
        <f t="shared" si="0"/>
        <v>#REF!</v>
      </c>
      <c r="K59" s="6" t="e">
        <f t="shared" si="1"/>
        <v>#REF!</v>
      </c>
      <c r="L59" s="8" t="s">
        <v>10194</v>
      </c>
      <c r="M59" t="s">
        <v>12100</v>
      </c>
    </row>
    <row r="60" spans="1:13" ht="31.5" x14ac:dyDescent="0.25">
      <c r="B60" s="58">
        <v>4002</v>
      </c>
      <c r="C60" t="s">
        <v>10896</v>
      </c>
      <c r="D60" t="s">
        <v>11138</v>
      </c>
      <c r="F60" t="s">
        <v>9666</v>
      </c>
      <c r="G60" s="39" t="s">
        <v>11676</v>
      </c>
      <c r="H60" s="39"/>
      <c r="J60" t="e">
        <f t="shared" si="0"/>
        <v>#REF!</v>
      </c>
      <c r="K60" s="6" t="e">
        <f t="shared" si="1"/>
        <v>#REF!</v>
      </c>
      <c r="L60" s="8" t="str">
        <f>VLOOKUP(F60,SCHOOLDISTS,2)</f>
        <v>063</v>
      </c>
      <c r="M60" t="s">
        <v>12100</v>
      </c>
    </row>
    <row r="61" spans="1:13" ht="31.5" x14ac:dyDescent="0.25">
      <c r="B61" s="58">
        <v>4003</v>
      </c>
      <c r="C61" t="s">
        <v>10896</v>
      </c>
      <c r="D61" t="s">
        <v>11138</v>
      </c>
      <c r="F61" t="s">
        <v>9670</v>
      </c>
      <c r="G61" s="23" t="s">
        <v>11754</v>
      </c>
      <c r="H61" s="23"/>
      <c r="J61" t="e">
        <f t="shared" si="0"/>
        <v>#REF!</v>
      </c>
      <c r="K61" s="6" t="e">
        <f t="shared" si="1"/>
        <v>#REF!</v>
      </c>
      <c r="L61" s="8" t="str">
        <f>VLOOKUP(F61,SCHOOLDISTS,2)</f>
        <v>089</v>
      </c>
      <c r="M61" t="s">
        <v>12100</v>
      </c>
    </row>
    <row r="62" spans="1:13" ht="31.5" x14ac:dyDescent="0.25">
      <c r="B62" s="58">
        <v>4004</v>
      </c>
      <c r="C62" t="s">
        <v>10896</v>
      </c>
      <c r="D62" t="s">
        <v>11138</v>
      </c>
      <c r="F62" t="s">
        <v>9673</v>
      </c>
      <c r="G62" s="23" t="s">
        <v>11897</v>
      </c>
      <c r="H62" s="23"/>
      <c r="J62" t="e">
        <f t="shared" si="0"/>
        <v>#REF!</v>
      </c>
      <c r="K62" s="6" t="e">
        <f t="shared" si="1"/>
        <v>#REF!</v>
      </c>
      <c r="L62" s="8" t="str">
        <f>VLOOKUP(F62,SCHOOLDISTS,2)</f>
        <v>210</v>
      </c>
      <c r="M62" t="s">
        <v>12100</v>
      </c>
    </row>
    <row r="63" spans="1:13" ht="31.5" x14ac:dyDescent="0.25">
      <c r="B63" s="58">
        <v>4005</v>
      </c>
      <c r="C63" t="s">
        <v>10896</v>
      </c>
      <c r="D63" t="s">
        <v>11138</v>
      </c>
      <c r="F63" t="s">
        <v>9676</v>
      </c>
      <c r="G63" s="23" t="s">
        <v>11960</v>
      </c>
      <c r="H63" s="23"/>
      <c r="J63" t="e">
        <f t="shared" si="0"/>
        <v>#REF!</v>
      </c>
      <c r="K63" s="6" t="e">
        <f t="shared" si="1"/>
        <v>#REF!</v>
      </c>
      <c r="L63" s="8" t="str">
        <f>VLOOKUP(F63,SCHOOLDISTS,2)</f>
        <v>213</v>
      </c>
      <c r="M63" t="s">
        <v>12100</v>
      </c>
    </row>
    <row r="64" spans="1:13" ht="31.5" x14ac:dyDescent="0.25">
      <c r="B64" s="58">
        <v>4006</v>
      </c>
      <c r="C64" t="s">
        <v>10896</v>
      </c>
      <c r="D64" t="s">
        <v>11138</v>
      </c>
      <c r="F64" t="s">
        <v>9679</v>
      </c>
      <c r="G64" s="23" t="s">
        <v>11975</v>
      </c>
      <c r="H64" s="23"/>
      <c r="J64" t="e">
        <f t="shared" si="0"/>
        <v>#REF!</v>
      </c>
      <c r="K64" s="6" t="e">
        <f t="shared" si="1"/>
        <v>#REF!</v>
      </c>
      <c r="L64" s="8" t="str">
        <f>VLOOKUP(F64,SCHOOLDISTS,2)</f>
        <v>214</v>
      </c>
      <c r="M64" t="s">
        <v>12100</v>
      </c>
    </row>
    <row r="65" spans="2:13" collapsed="1" x14ac:dyDescent="0.25">
      <c r="C65" t="s">
        <v>10896</v>
      </c>
      <c r="D65" s="45" t="s">
        <v>11139</v>
      </c>
      <c r="E65" s="45"/>
      <c r="F65" s="45"/>
      <c r="G65" s="45"/>
      <c r="H65" s="45"/>
      <c r="I65" s="45"/>
      <c r="J65" t="str">
        <f t="shared" si="0"/>
        <v/>
      </c>
      <c r="K65" s="6" t="str">
        <f t="shared" si="1"/>
        <v/>
      </c>
    </row>
    <row r="66" spans="2:13" ht="31.5" x14ac:dyDescent="0.25">
      <c r="B66" s="58">
        <v>4007</v>
      </c>
      <c r="C66" t="s">
        <v>10896</v>
      </c>
      <c r="D66" t="s">
        <v>11139</v>
      </c>
      <c r="F66" t="s">
        <v>7668</v>
      </c>
      <c r="G66" s="23" t="s">
        <v>11640</v>
      </c>
      <c r="H66" s="23"/>
      <c r="J66" t="e">
        <f t="shared" ref="J66:J129" si="4">IF(F66&lt;&gt;"",VLOOKUP(F66,name_tbl,5,FALSE),"")</f>
        <v>#REF!</v>
      </c>
      <c r="K66" s="6" t="e">
        <f t="shared" ref="K66:K129" si="5">IF(F66&lt;&gt;"",VLOOKUP(F66,name_tbl,6,FALSE),"")</f>
        <v>#REF!</v>
      </c>
      <c r="L66" s="8" t="str">
        <f t="shared" ref="L66:L98" si="6">VLOOKUP(F66,SCHOOLDISTS,2)</f>
        <v>063</v>
      </c>
      <c r="M66" t="s">
        <v>12100</v>
      </c>
    </row>
    <row r="67" spans="2:13" ht="31.5" x14ac:dyDescent="0.25">
      <c r="B67" s="58">
        <v>4008</v>
      </c>
      <c r="C67" t="s">
        <v>10896</v>
      </c>
      <c r="D67" t="s">
        <v>11139</v>
      </c>
      <c r="F67" t="s">
        <v>7677</v>
      </c>
      <c r="G67" s="23" t="s">
        <v>11645</v>
      </c>
      <c r="H67" s="23"/>
      <c r="J67" t="e">
        <f t="shared" si="4"/>
        <v>#REF!</v>
      </c>
      <c r="K67" s="6" t="e">
        <f t="shared" si="5"/>
        <v>#REF!</v>
      </c>
      <c r="L67" s="8" t="str">
        <f t="shared" si="6"/>
        <v>063</v>
      </c>
      <c r="M67" t="s">
        <v>12100</v>
      </c>
    </row>
    <row r="68" spans="2:13" ht="31.5" x14ac:dyDescent="0.25">
      <c r="B68" s="58">
        <v>4009</v>
      </c>
      <c r="C68" t="s">
        <v>10896</v>
      </c>
      <c r="D68" t="s">
        <v>11139</v>
      </c>
      <c r="F68" t="s">
        <v>7650</v>
      </c>
      <c r="G68" s="23" t="s">
        <v>11651</v>
      </c>
      <c r="H68" s="23"/>
      <c r="J68" t="e">
        <f t="shared" si="4"/>
        <v>#REF!</v>
      </c>
      <c r="K68" s="6" t="e">
        <f t="shared" si="5"/>
        <v>#REF!</v>
      </c>
      <c r="L68" s="8" t="str">
        <f t="shared" si="6"/>
        <v>063</v>
      </c>
      <c r="M68" t="s">
        <v>12100</v>
      </c>
    </row>
    <row r="69" spans="2:13" ht="31.5" x14ac:dyDescent="0.25">
      <c r="B69" s="58">
        <v>4010</v>
      </c>
      <c r="C69" t="s">
        <v>10896</v>
      </c>
      <c r="D69" t="s">
        <v>11139</v>
      </c>
      <c r="F69" t="s">
        <v>7644</v>
      </c>
      <c r="G69" s="23" t="s">
        <v>11658</v>
      </c>
      <c r="H69" s="23"/>
      <c r="J69" t="e">
        <f t="shared" si="4"/>
        <v>#REF!</v>
      </c>
      <c r="K69" s="6" t="e">
        <f t="shared" si="5"/>
        <v>#REF!</v>
      </c>
      <c r="L69" s="8" t="str">
        <f t="shared" si="6"/>
        <v>063</v>
      </c>
      <c r="M69" t="s">
        <v>12100</v>
      </c>
    </row>
    <row r="70" spans="2:13" ht="15.75" x14ac:dyDescent="0.25">
      <c r="B70" s="58">
        <v>4011</v>
      </c>
      <c r="C70" t="s">
        <v>10896</v>
      </c>
      <c r="D70" t="s">
        <v>11139</v>
      </c>
      <c r="F70" t="s">
        <v>7629</v>
      </c>
      <c r="G70" s="23" t="s">
        <v>11664</v>
      </c>
      <c r="H70" s="23"/>
      <c r="J70" t="e">
        <f t="shared" si="4"/>
        <v>#REF!</v>
      </c>
      <c r="K70" s="6" t="e">
        <f t="shared" si="5"/>
        <v>#REF!</v>
      </c>
      <c r="L70" s="8" t="str">
        <f t="shared" si="6"/>
        <v>063</v>
      </c>
      <c r="M70" t="s">
        <v>12100</v>
      </c>
    </row>
    <row r="71" spans="2:13" ht="31.5" x14ac:dyDescent="0.25">
      <c r="B71" s="58">
        <v>4012</v>
      </c>
      <c r="C71" t="s">
        <v>10896</v>
      </c>
      <c r="D71" t="s">
        <v>11139</v>
      </c>
      <c r="F71" t="s">
        <v>7632</v>
      </c>
      <c r="G71" s="23" t="s">
        <v>11670</v>
      </c>
      <c r="H71" s="23"/>
      <c r="J71" t="e">
        <f t="shared" si="4"/>
        <v>#REF!</v>
      </c>
      <c r="K71" s="6" t="e">
        <f t="shared" si="5"/>
        <v>#REF!</v>
      </c>
      <c r="L71" s="8" t="str">
        <f t="shared" si="6"/>
        <v>063</v>
      </c>
      <c r="M71" t="s">
        <v>12100</v>
      </c>
    </row>
    <row r="72" spans="2:13" ht="31.5" x14ac:dyDescent="0.25">
      <c r="B72" s="58">
        <v>4013</v>
      </c>
      <c r="C72" t="s">
        <v>10896</v>
      </c>
      <c r="D72" t="s">
        <v>11139</v>
      </c>
      <c r="F72" t="s">
        <v>7698</v>
      </c>
      <c r="G72" s="23" t="s">
        <v>11682</v>
      </c>
      <c r="H72" s="23"/>
      <c r="J72" t="e">
        <f t="shared" si="4"/>
        <v>#REF!</v>
      </c>
      <c r="K72" s="6" t="e">
        <f t="shared" si="5"/>
        <v>#REF!</v>
      </c>
      <c r="L72" s="8" t="str">
        <f t="shared" si="6"/>
        <v>063</v>
      </c>
      <c r="M72" t="s">
        <v>12100</v>
      </c>
    </row>
    <row r="73" spans="2:13" ht="31.5" x14ac:dyDescent="0.25">
      <c r="B73" s="58">
        <v>4014</v>
      </c>
      <c r="C73" t="s">
        <v>10896</v>
      </c>
      <c r="D73" t="s">
        <v>11139</v>
      </c>
      <c r="F73" t="s">
        <v>7611</v>
      </c>
      <c r="G73" s="23" t="s">
        <v>11700</v>
      </c>
      <c r="H73" s="23"/>
      <c r="J73" t="e">
        <f t="shared" si="4"/>
        <v>#REF!</v>
      </c>
      <c r="K73" s="6" t="e">
        <f t="shared" si="5"/>
        <v>#REF!</v>
      </c>
      <c r="L73" s="8" t="str">
        <f t="shared" si="6"/>
        <v>083</v>
      </c>
      <c r="M73" t="s">
        <v>12100</v>
      </c>
    </row>
    <row r="74" spans="2:13" ht="31.5" x14ac:dyDescent="0.25">
      <c r="B74" s="58">
        <v>4015</v>
      </c>
      <c r="C74" t="s">
        <v>10896</v>
      </c>
      <c r="D74" t="s">
        <v>11139</v>
      </c>
      <c r="F74" t="s">
        <v>7647</v>
      </c>
      <c r="G74" s="39" t="s">
        <v>11730</v>
      </c>
      <c r="H74" s="39"/>
      <c r="J74" t="e">
        <f t="shared" si="4"/>
        <v>#REF!</v>
      </c>
      <c r="K74" s="6" t="e">
        <f t="shared" si="5"/>
        <v>#REF!</v>
      </c>
      <c r="L74" s="8" t="str">
        <f t="shared" si="6"/>
        <v>089</v>
      </c>
      <c r="M74" t="s">
        <v>12100</v>
      </c>
    </row>
    <row r="75" spans="2:13" ht="31.5" x14ac:dyDescent="0.25">
      <c r="B75" s="58">
        <v>4016</v>
      </c>
      <c r="C75" t="s">
        <v>10896</v>
      </c>
      <c r="D75" t="s">
        <v>11139</v>
      </c>
      <c r="F75" t="s">
        <v>7638</v>
      </c>
      <c r="G75" s="23" t="s">
        <v>11748</v>
      </c>
      <c r="H75" s="23"/>
      <c r="J75" t="e">
        <f t="shared" si="4"/>
        <v>#REF!</v>
      </c>
      <c r="K75" s="6" t="e">
        <f t="shared" si="5"/>
        <v>#REF!</v>
      </c>
      <c r="L75" s="8" t="str">
        <f t="shared" si="6"/>
        <v>089</v>
      </c>
      <c r="M75" t="s">
        <v>12100</v>
      </c>
    </row>
    <row r="76" spans="2:13" ht="15.75" x14ac:dyDescent="0.25">
      <c r="B76" s="58">
        <v>4017</v>
      </c>
      <c r="C76" t="s">
        <v>10896</v>
      </c>
      <c r="D76" t="s">
        <v>11139</v>
      </c>
      <c r="F76" t="s">
        <v>7593</v>
      </c>
      <c r="G76" s="23" t="s">
        <v>11766</v>
      </c>
      <c r="H76" s="23"/>
      <c r="J76" t="e">
        <f t="shared" si="4"/>
        <v>#REF!</v>
      </c>
      <c r="K76" s="6" t="e">
        <f t="shared" si="5"/>
        <v>#REF!</v>
      </c>
      <c r="L76" s="8" t="str">
        <f t="shared" si="6"/>
        <v>089</v>
      </c>
      <c r="M76" t="s">
        <v>12100</v>
      </c>
    </row>
    <row r="77" spans="2:13" ht="31.5" x14ac:dyDescent="0.25">
      <c r="B77" s="58">
        <v>4018</v>
      </c>
      <c r="C77" t="s">
        <v>10896</v>
      </c>
      <c r="D77" t="s">
        <v>11139</v>
      </c>
      <c r="F77" t="s">
        <v>7626</v>
      </c>
      <c r="G77" s="23" t="s">
        <v>11772</v>
      </c>
      <c r="H77" s="23"/>
      <c r="J77" t="e">
        <f t="shared" si="4"/>
        <v>#REF!</v>
      </c>
      <c r="K77" s="6" t="e">
        <f t="shared" si="5"/>
        <v>#REF!</v>
      </c>
      <c r="L77" s="8" t="str">
        <f t="shared" si="6"/>
        <v>089</v>
      </c>
      <c r="M77" t="s">
        <v>12100</v>
      </c>
    </row>
    <row r="78" spans="2:13" ht="31.5" x14ac:dyDescent="0.25">
      <c r="B78" s="58">
        <v>4019</v>
      </c>
      <c r="C78" t="s">
        <v>10896</v>
      </c>
      <c r="D78" t="s">
        <v>11139</v>
      </c>
      <c r="F78" t="s">
        <v>7659</v>
      </c>
      <c r="G78" s="23" t="s">
        <v>11778</v>
      </c>
      <c r="H78" s="23"/>
      <c r="J78" t="e">
        <f t="shared" si="4"/>
        <v>#REF!</v>
      </c>
      <c r="K78" s="6" t="e">
        <f t="shared" si="5"/>
        <v>#REF!</v>
      </c>
      <c r="L78" s="8" t="str">
        <f t="shared" si="6"/>
        <v>089</v>
      </c>
      <c r="M78" t="s">
        <v>12100</v>
      </c>
    </row>
    <row r="79" spans="2:13" ht="31.5" x14ac:dyDescent="0.25">
      <c r="B79" s="58">
        <v>4020</v>
      </c>
      <c r="C79" t="s">
        <v>10896</v>
      </c>
      <c r="D79" t="s">
        <v>11139</v>
      </c>
      <c r="F79" t="s">
        <v>7623</v>
      </c>
      <c r="G79" s="23" t="s">
        <v>11785</v>
      </c>
      <c r="H79" s="23"/>
      <c r="J79" t="e">
        <f t="shared" si="4"/>
        <v>#REF!</v>
      </c>
      <c r="K79" s="6" t="e">
        <f t="shared" si="5"/>
        <v>#REF!</v>
      </c>
      <c r="L79" s="8" t="str">
        <f t="shared" si="6"/>
        <v>089</v>
      </c>
      <c r="M79" t="s">
        <v>12100</v>
      </c>
    </row>
    <row r="80" spans="2:13" ht="31.5" x14ac:dyDescent="0.25">
      <c r="B80" s="58">
        <v>4021</v>
      </c>
      <c r="C80" t="s">
        <v>10896</v>
      </c>
      <c r="D80" t="s">
        <v>11139</v>
      </c>
      <c r="F80" t="s">
        <v>7689</v>
      </c>
      <c r="G80" s="23" t="s">
        <v>11791</v>
      </c>
      <c r="H80" s="23"/>
      <c r="J80" t="e">
        <f t="shared" si="4"/>
        <v>#REF!</v>
      </c>
      <c r="K80" s="6" t="e">
        <f t="shared" si="5"/>
        <v>#REF!</v>
      </c>
      <c r="L80" s="8" t="str">
        <f t="shared" si="6"/>
        <v>089</v>
      </c>
      <c r="M80" t="s">
        <v>12100</v>
      </c>
    </row>
    <row r="81" spans="2:13" ht="31.5" x14ac:dyDescent="0.25">
      <c r="B81" s="58">
        <v>4022</v>
      </c>
      <c r="C81" t="s">
        <v>10896</v>
      </c>
      <c r="D81" t="s">
        <v>11139</v>
      </c>
      <c r="F81" t="s">
        <v>7671</v>
      </c>
      <c r="G81" s="23" t="s">
        <v>11797</v>
      </c>
      <c r="H81" s="23"/>
      <c r="J81" t="e">
        <f t="shared" si="4"/>
        <v>#REF!</v>
      </c>
      <c r="K81" s="6" t="e">
        <f t="shared" si="5"/>
        <v>#REF!</v>
      </c>
      <c r="L81" s="8" t="str">
        <f t="shared" si="6"/>
        <v>089</v>
      </c>
      <c r="M81" t="s">
        <v>12100</v>
      </c>
    </row>
    <row r="82" spans="2:13" ht="31.5" x14ac:dyDescent="0.25">
      <c r="B82" s="58">
        <v>4023</v>
      </c>
      <c r="C82" t="s">
        <v>10896</v>
      </c>
      <c r="D82" t="s">
        <v>11139</v>
      </c>
      <c r="F82" t="s">
        <v>7635</v>
      </c>
      <c r="G82" s="23" t="s">
        <v>11803</v>
      </c>
      <c r="H82" s="23"/>
      <c r="J82" t="e">
        <f t="shared" si="4"/>
        <v>#REF!</v>
      </c>
      <c r="K82" s="6" t="e">
        <f t="shared" si="5"/>
        <v>#REF!</v>
      </c>
      <c r="L82" s="8" t="str">
        <f t="shared" si="6"/>
        <v>089</v>
      </c>
      <c r="M82" t="s">
        <v>12100</v>
      </c>
    </row>
    <row r="83" spans="2:13" ht="31.5" x14ac:dyDescent="0.25">
      <c r="B83" s="58">
        <v>4024</v>
      </c>
      <c r="C83" t="s">
        <v>10896</v>
      </c>
      <c r="D83" t="s">
        <v>11139</v>
      </c>
      <c r="F83" t="s">
        <v>7701</v>
      </c>
      <c r="G83" s="23" t="s">
        <v>11822</v>
      </c>
      <c r="H83" s="23"/>
      <c r="J83" t="e">
        <f t="shared" si="4"/>
        <v>#REF!</v>
      </c>
      <c r="K83" s="6" t="e">
        <f t="shared" si="5"/>
        <v>#REF!</v>
      </c>
      <c r="L83" s="8" t="str">
        <f t="shared" si="6"/>
        <v>089</v>
      </c>
      <c r="M83" t="s">
        <v>12100</v>
      </c>
    </row>
    <row r="84" spans="2:13" ht="31.5" x14ac:dyDescent="0.25">
      <c r="B84" s="58">
        <v>4025</v>
      </c>
      <c r="C84" t="s">
        <v>10896</v>
      </c>
      <c r="D84" t="s">
        <v>11139</v>
      </c>
      <c r="F84" t="s">
        <v>7686</v>
      </c>
      <c r="G84" s="23" t="s">
        <v>11829</v>
      </c>
      <c r="H84" s="23"/>
      <c r="J84" t="e">
        <f t="shared" si="4"/>
        <v>#REF!</v>
      </c>
      <c r="K84" s="6" t="e">
        <f t="shared" si="5"/>
        <v>#REF!</v>
      </c>
      <c r="L84" s="8" t="str">
        <f t="shared" si="6"/>
        <v>089</v>
      </c>
      <c r="M84" t="s">
        <v>12100</v>
      </c>
    </row>
    <row r="85" spans="2:13" ht="31.5" x14ac:dyDescent="0.25">
      <c r="B85" s="58">
        <v>4026</v>
      </c>
      <c r="C85" t="s">
        <v>10896</v>
      </c>
      <c r="D85" t="s">
        <v>11139</v>
      </c>
      <c r="F85" t="s">
        <v>7617</v>
      </c>
      <c r="G85" s="23" t="s">
        <v>11836</v>
      </c>
      <c r="H85" s="23"/>
      <c r="J85" t="e">
        <f t="shared" si="4"/>
        <v>#REF!</v>
      </c>
      <c r="K85" s="6" t="e">
        <f t="shared" si="5"/>
        <v>#REF!</v>
      </c>
      <c r="L85" s="8" t="str">
        <f t="shared" si="6"/>
        <v>089</v>
      </c>
      <c r="M85" t="s">
        <v>12100</v>
      </c>
    </row>
    <row r="86" spans="2:13" ht="31.5" x14ac:dyDescent="0.25">
      <c r="B86" s="58">
        <v>4027</v>
      </c>
      <c r="C86" t="s">
        <v>10896</v>
      </c>
      <c r="D86" t="s">
        <v>11139</v>
      </c>
      <c r="F86" t="s">
        <v>7602</v>
      </c>
      <c r="G86" s="23" t="s">
        <v>11849</v>
      </c>
      <c r="H86" s="23"/>
      <c r="J86" t="e">
        <f t="shared" si="4"/>
        <v>#REF!</v>
      </c>
      <c r="K86" s="6" t="e">
        <f t="shared" si="5"/>
        <v>#REF!</v>
      </c>
      <c r="L86" s="8" t="str">
        <f t="shared" si="6"/>
        <v>089</v>
      </c>
      <c r="M86" t="s">
        <v>12100</v>
      </c>
    </row>
    <row r="87" spans="2:13" ht="31.5" x14ac:dyDescent="0.25">
      <c r="B87" s="58">
        <v>4028</v>
      </c>
      <c r="C87" t="s">
        <v>10896</v>
      </c>
      <c r="D87" t="s">
        <v>11139</v>
      </c>
      <c r="F87" t="s">
        <v>7656</v>
      </c>
      <c r="G87" s="23" t="s">
        <v>11856</v>
      </c>
      <c r="H87" s="23"/>
      <c r="J87" t="e">
        <f t="shared" si="4"/>
        <v>#REF!</v>
      </c>
      <c r="K87" s="6" t="e">
        <f t="shared" si="5"/>
        <v>#REF!</v>
      </c>
      <c r="L87" s="8" t="str">
        <f t="shared" si="6"/>
        <v>089</v>
      </c>
      <c r="M87" t="s">
        <v>12100</v>
      </c>
    </row>
    <row r="88" spans="2:13" ht="31.5" x14ac:dyDescent="0.25">
      <c r="B88" s="58">
        <v>4029</v>
      </c>
      <c r="C88" t="s">
        <v>10896</v>
      </c>
      <c r="D88" t="s">
        <v>11139</v>
      </c>
      <c r="F88" t="s">
        <v>7716</v>
      </c>
      <c r="G88" s="23" t="s">
        <v>11863</v>
      </c>
      <c r="H88" s="23"/>
      <c r="J88" t="e">
        <f t="shared" si="4"/>
        <v>#REF!</v>
      </c>
      <c r="K88" s="6" t="e">
        <f t="shared" si="5"/>
        <v>#REF!</v>
      </c>
      <c r="L88" s="8" t="str">
        <f t="shared" si="6"/>
        <v>094</v>
      </c>
      <c r="M88" t="s">
        <v>12100</v>
      </c>
    </row>
    <row r="89" spans="2:13" ht="31.5" x14ac:dyDescent="0.25">
      <c r="B89" s="58">
        <v>4030</v>
      </c>
      <c r="C89" t="s">
        <v>10896</v>
      </c>
      <c r="D89" t="s">
        <v>11139</v>
      </c>
      <c r="F89" t="s">
        <v>7710</v>
      </c>
      <c r="G89" s="23" t="s">
        <v>11876</v>
      </c>
      <c r="H89" s="23"/>
      <c r="J89" t="e">
        <f t="shared" si="4"/>
        <v>#REF!</v>
      </c>
      <c r="K89" s="6" t="e">
        <f t="shared" si="5"/>
        <v>#REF!</v>
      </c>
      <c r="L89" s="8" t="str">
        <f t="shared" si="6"/>
        <v>205</v>
      </c>
      <c r="M89" t="s">
        <v>12100</v>
      </c>
    </row>
    <row r="90" spans="2:13" ht="31.5" x14ac:dyDescent="0.25">
      <c r="B90" s="58">
        <v>4031</v>
      </c>
      <c r="C90" t="s">
        <v>10896</v>
      </c>
      <c r="D90" t="s">
        <v>11139</v>
      </c>
      <c r="F90" t="s">
        <v>7580</v>
      </c>
      <c r="G90" s="23" t="s">
        <v>11890</v>
      </c>
      <c r="H90" s="23"/>
      <c r="J90" t="e">
        <f t="shared" si="4"/>
        <v>#REF!</v>
      </c>
      <c r="K90" s="6" t="e">
        <f t="shared" si="5"/>
        <v>#REF!</v>
      </c>
      <c r="L90" s="8" t="str">
        <f t="shared" si="6"/>
        <v>205</v>
      </c>
      <c r="M90" t="s">
        <v>12100</v>
      </c>
    </row>
    <row r="91" spans="2:13" ht="31.5" x14ac:dyDescent="0.25">
      <c r="B91" s="58">
        <v>4032</v>
      </c>
      <c r="C91" t="s">
        <v>10896</v>
      </c>
      <c r="D91" t="s">
        <v>11139</v>
      </c>
      <c r="F91" t="s">
        <v>7584</v>
      </c>
      <c r="G91" s="23" t="s">
        <v>11910</v>
      </c>
      <c r="H91" s="23"/>
      <c r="J91" t="e">
        <f t="shared" si="4"/>
        <v>#REF!</v>
      </c>
      <c r="K91" s="6" t="e">
        <f t="shared" si="5"/>
        <v>#REF!</v>
      </c>
      <c r="L91" s="8" t="str">
        <f t="shared" si="6"/>
        <v>210</v>
      </c>
      <c r="M91" t="s">
        <v>12100</v>
      </c>
    </row>
    <row r="92" spans="2:13" ht="31.5" x14ac:dyDescent="0.25">
      <c r="B92" s="58">
        <v>4033</v>
      </c>
      <c r="C92" t="s">
        <v>10896</v>
      </c>
      <c r="D92" t="s">
        <v>11139</v>
      </c>
      <c r="F92" t="s">
        <v>7674</v>
      </c>
      <c r="G92" s="23" t="s">
        <v>11916</v>
      </c>
      <c r="H92" s="23"/>
      <c r="J92" t="e">
        <f t="shared" si="4"/>
        <v>#REF!</v>
      </c>
      <c r="K92" s="6" t="e">
        <f t="shared" si="5"/>
        <v>#REF!</v>
      </c>
      <c r="L92" s="8" t="str">
        <f t="shared" si="6"/>
        <v>210</v>
      </c>
      <c r="M92" t="s">
        <v>12100</v>
      </c>
    </row>
    <row r="93" spans="2:13" ht="31.5" x14ac:dyDescent="0.25">
      <c r="B93" s="58">
        <v>4034</v>
      </c>
      <c r="C93" t="s">
        <v>10896</v>
      </c>
      <c r="D93" t="s">
        <v>11139</v>
      </c>
      <c r="F93" t="s">
        <v>7683</v>
      </c>
      <c r="G93" s="23" t="s">
        <v>11945</v>
      </c>
      <c r="H93" s="23"/>
      <c r="J93" t="e">
        <f t="shared" si="4"/>
        <v>#REF!</v>
      </c>
      <c r="K93" s="6" t="e">
        <f t="shared" si="5"/>
        <v>#REF!</v>
      </c>
      <c r="L93" s="8" t="str">
        <f t="shared" si="6"/>
        <v>210</v>
      </c>
      <c r="M93" t="s">
        <v>12100</v>
      </c>
    </row>
    <row r="94" spans="2:13" ht="31.5" x14ac:dyDescent="0.25">
      <c r="B94" s="58">
        <v>4035</v>
      </c>
      <c r="C94" t="s">
        <v>10896</v>
      </c>
      <c r="D94" t="s">
        <v>11139</v>
      </c>
      <c r="F94" t="s">
        <v>7587</v>
      </c>
      <c r="G94" s="23" t="s">
        <v>11952</v>
      </c>
      <c r="H94" s="23"/>
      <c r="J94" t="e">
        <f t="shared" si="4"/>
        <v>#REF!</v>
      </c>
      <c r="K94" s="6" t="e">
        <f t="shared" si="5"/>
        <v>#REF!</v>
      </c>
      <c r="L94" s="8" t="str">
        <f t="shared" si="6"/>
        <v>210</v>
      </c>
      <c r="M94" t="s">
        <v>12100</v>
      </c>
    </row>
    <row r="95" spans="2:13" ht="31.5" x14ac:dyDescent="0.25">
      <c r="B95" s="58">
        <v>4036</v>
      </c>
      <c r="C95" t="s">
        <v>10896</v>
      </c>
      <c r="D95" t="s">
        <v>11139</v>
      </c>
      <c r="F95" t="s">
        <v>7614</v>
      </c>
      <c r="G95" s="23" t="s">
        <v>11968</v>
      </c>
      <c r="H95" s="23"/>
      <c r="J95" t="e">
        <f t="shared" si="4"/>
        <v>#REF!</v>
      </c>
      <c r="K95" s="6" t="e">
        <f t="shared" si="5"/>
        <v>#REF!</v>
      </c>
      <c r="L95" s="8" t="str">
        <f t="shared" si="6"/>
        <v>213</v>
      </c>
      <c r="M95" t="s">
        <v>12100</v>
      </c>
    </row>
    <row r="96" spans="2:13" ht="31.5" x14ac:dyDescent="0.25">
      <c r="B96" s="58">
        <v>4037</v>
      </c>
      <c r="C96" t="s">
        <v>10896</v>
      </c>
      <c r="D96" t="s">
        <v>11139</v>
      </c>
      <c r="F96" t="s">
        <v>7665</v>
      </c>
      <c r="G96" s="23" t="s">
        <v>11983</v>
      </c>
      <c r="H96" s="23"/>
      <c r="J96" t="e">
        <f t="shared" si="4"/>
        <v>#REF!</v>
      </c>
      <c r="K96" s="6" t="e">
        <f t="shared" si="5"/>
        <v>#REF!</v>
      </c>
      <c r="L96" s="8" t="str">
        <f t="shared" si="6"/>
        <v>401</v>
      </c>
      <c r="M96" t="s">
        <v>12100</v>
      </c>
    </row>
    <row r="97" spans="2:13" ht="31.5" x14ac:dyDescent="0.25">
      <c r="B97" s="58">
        <v>4038</v>
      </c>
      <c r="C97" t="s">
        <v>10896</v>
      </c>
      <c r="D97" t="s">
        <v>11139</v>
      </c>
      <c r="F97" t="s">
        <v>7596</v>
      </c>
      <c r="G97" s="23" t="s">
        <v>11989</v>
      </c>
      <c r="H97" s="23"/>
      <c r="J97" t="e">
        <f t="shared" si="4"/>
        <v>#REF!</v>
      </c>
      <c r="K97" s="6" t="e">
        <f t="shared" si="5"/>
        <v>#REF!</v>
      </c>
      <c r="L97" s="8" t="str">
        <f t="shared" si="6"/>
        <v>401</v>
      </c>
      <c r="M97" t="s">
        <v>12100</v>
      </c>
    </row>
    <row r="98" spans="2:13" ht="31.5" x14ac:dyDescent="0.25">
      <c r="B98" s="58">
        <v>4039</v>
      </c>
      <c r="C98" t="s">
        <v>10896</v>
      </c>
      <c r="D98" t="s">
        <v>11139</v>
      </c>
      <c r="F98" t="s">
        <v>7599</v>
      </c>
      <c r="G98" s="23" t="s">
        <v>12012</v>
      </c>
      <c r="H98" s="23"/>
      <c r="J98" t="e">
        <f t="shared" si="4"/>
        <v>#REF!</v>
      </c>
      <c r="K98" s="6" t="e">
        <f t="shared" si="5"/>
        <v>#REF!</v>
      </c>
      <c r="L98" s="8" t="str">
        <f t="shared" si="6"/>
        <v>512</v>
      </c>
      <c r="M98" t="s">
        <v>12100</v>
      </c>
    </row>
    <row r="99" spans="2:13" collapsed="1" x14ac:dyDescent="0.25">
      <c r="C99" t="s">
        <v>10896</v>
      </c>
      <c r="D99" s="45" t="s">
        <v>11140</v>
      </c>
      <c r="E99" s="45"/>
      <c r="F99" s="45"/>
      <c r="G99" s="45"/>
      <c r="H99" s="45"/>
      <c r="I99" s="45"/>
      <c r="J99" t="str">
        <f t="shared" si="4"/>
        <v/>
      </c>
      <c r="K99" s="6" t="str">
        <f t="shared" si="5"/>
        <v/>
      </c>
      <c r="M99" t="s">
        <v>12100</v>
      </c>
    </row>
    <row r="100" spans="2:13" ht="31.5" x14ac:dyDescent="0.25">
      <c r="B100" s="58">
        <v>4040</v>
      </c>
      <c r="C100" t="s">
        <v>10896</v>
      </c>
      <c r="D100" t="s">
        <v>11140</v>
      </c>
      <c r="F100" t="s">
        <v>7713</v>
      </c>
      <c r="G100" s="23" t="s">
        <v>11688</v>
      </c>
      <c r="H100" s="23"/>
      <c r="J100" t="e">
        <f t="shared" si="4"/>
        <v>#REF!</v>
      </c>
      <c r="K100" s="6" t="e">
        <f t="shared" si="5"/>
        <v>#REF!</v>
      </c>
      <c r="L100" s="8" t="str">
        <f t="shared" ref="L100:L112" si="7">VLOOKUP(F100,SCHOOLDISTS,2)</f>
        <v>063</v>
      </c>
      <c r="M100" t="s">
        <v>12100</v>
      </c>
    </row>
    <row r="101" spans="2:13" ht="15.75" x14ac:dyDescent="0.25">
      <c r="B101" s="58">
        <v>4041</v>
      </c>
      <c r="C101" t="s">
        <v>10896</v>
      </c>
      <c r="D101" t="s">
        <v>11140</v>
      </c>
      <c r="F101" t="s">
        <v>7692</v>
      </c>
      <c r="G101" s="23" t="s">
        <v>11694</v>
      </c>
      <c r="H101" s="23"/>
      <c r="J101" t="e">
        <f t="shared" si="4"/>
        <v>#REF!</v>
      </c>
      <c r="K101" s="6" t="e">
        <f t="shared" si="5"/>
        <v>#REF!</v>
      </c>
      <c r="L101" s="8" t="str">
        <f t="shared" si="7"/>
        <v>080</v>
      </c>
      <c r="M101" t="s">
        <v>12100</v>
      </c>
    </row>
    <row r="102" spans="2:13" ht="31.5" x14ac:dyDescent="0.25">
      <c r="B102" s="58">
        <v>4042</v>
      </c>
      <c r="C102" t="s">
        <v>10896</v>
      </c>
      <c r="D102" t="s">
        <v>11140</v>
      </c>
      <c r="F102" t="s">
        <v>7722</v>
      </c>
      <c r="G102" s="23" t="s">
        <v>11706</v>
      </c>
      <c r="H102" s="23"/>
      <c r="J102" t="e">
        <f t="shared" si="4"/>
        <v>#REF!</v>
      </c>
      <c r="K102" s="6" t="e">
        <f t="shared" si="5"/>
        <v>#REF!</v>
      </c>
      <c r="L102" s="8" t="str">
        <f t="shared" si="7"/>
        <v>083</v>
      </c>
      <c r="M102" t="s">
        <v>12100</v>
      </c>
    </row>
    <row r="103" spans="2:13" ht="15.75" x14ac:dyDescent="0.25">
      <c r="B103" s="58">
        <v>4043</v>
      </c>
      <c r="C103" t="s">
        <v>10896</v>
      </c>
      <c r="D103" t="s">
        <v>11140</v>
      </c>
      <c r="F103" t="s">
        <v>7704</v>
      </c>
      <c r="G103" s="23" t="s">
        <v>11712</v>
      </c>
      <c r="H103" s="23"/>
      <c r="J103" t="e">
        <f t="shared" si="4"/>
        <v>#REF!</v>
      </c>
      <c r="K103" s="6" t="e">
        <f t="shared" si="5"/>
        <v>#REF!</v>
      </c>
      <c r="L103" s="8" t="str">
        <f t="shared" si="7"/>
        <v>089</v>
      </c>
      <c r="M103" t="s">
        <v>12100</v>
      </c>
    </row>
    <row r="104" spans="2:13" ht="31.5" x14ac:dyDescent="0.25">
      <c r="B104" s="58">
        <v>4044</v>
      </c>
      <c r="C104" t="s">
        <v>10896</v>
      </c>
      <c r="D104" t="s">
        <v>11140</v>
      </c>
      <c r="F104" t="s">
        <v>7620</v>
      </c>
      <c r="G104" s="23" t="s">
        <v>11736</v>
      </c>
      <c r="H104" s="23"/>
      <c r="J104" t="e">
        <f t="shared" si="4"/>
        <v>#REF!</v>
      </c>
      <c r="K104" s="6" t="e">
        <f t="shared" si="5"/>
        <v>#REF!</v>
      </c>
      <c r="L104" s="8" t="str">
        <f t="shared" si="7"/>
        <v>089</v>
      </c>
      <c r="M104" t="s">
        <v>12100</v>
      </c>
    </row>
    <row r="105" spans="2:13" ht="15.75" x14ac:dyDescent="0.25">
      <c r="B105" s="58">
        <v>4045</v>
      </c>
      <c r="C105" t="s">
        <v>10896</v>
      </c>
      <c r="D105" t="s">
        <v>11140</v>
      </c>
      <c r="F105" t="s">
        <v>7641</v>
      </c>
      <c r="G105" s="23" t="s">
        <v>11742</v>
      </c>
      <c r="H105" s="23"/>
      <c r="J105" t="e">
        <f t="shared" si="4"/>
        <v>#REF!</v>
      </c>
      <c r="K105" s="6" t="e">
        <f t="shared" si="5"/>
        <v>#REF!</v>
      </c>
      <c r="L105" s="8" t="str">
        <f t="shared" si="7"/>
        <v>089</v>
      </c>
      <c r="M105" t="s">
        <v>12100</v>
      </c>
    </row>
    <row r="106" spans="2:13" ht="15.75" x14ac:dyDescent="0.25">
      <c r="B106" s="58">
        <v>4046</v>
      </c>
      <c r="C106" t="s">
        <v>10896</v>
      </c>
      <c r="D106" t="s">
        <v>11140</v>
      </c>
      <c r="F106" t="s">
        <v>7590</v>
      </c>
      <c r="G106" s="23" t="s">
        <v>11815</v>
      </c>
      <c r="H106" s="23"/>
      <c r="J106" t="e">
        <f t="shared" si="4"/>
        <v>#REF!</v>
      </c>
      <c r="K106" s="6" t="e">
        <f t="shared" si="5"/>
        <v>#REF!</v>
      </c>
      <c r="L106" s="8" t="str">
        <f t="shared" si="7"/>
        <v>089</v>
      </c>
      <c r="M106" t="s">
        <v>12100</v>
      </c>
    </row>
    <row r="107" spans="2:13" ht="31.5" x14ac:dyDescent="0.25">
      <c r="B107" s="58">
        <v>4047</v>
      </c>
      <c r="C107" t="s">
        <v>10896</v>
      </c>
      <c r="D107" t="s">
        <v>11140</v>
      </c>
      <c r="F107" t="s">
        <v>7680</v>
      </c>
      <c r="G107" s="23" t="s">
        <v>11869</v>
      </c>
      <c r="H107" s="23"/>
      <c r="J107" t="e">
        <f t="shared" si="4"/>
        <v>#REF!</v>
      </c>
      <c r="K107" s="6" t="e">
        <f t="shared" si="5"/>
        <v>#REF!</v>
      </c>
      <c r="L107" s="8" t="str">
        <f t="shared" si="7"/>
        <v>205</v>
      </c>
      <c r="M107" t="s">
        <v>12100</v>
      </c>
    </row>
    <row r="108" spans="2:13" ht="15.75" x14ac:dyDescent="0.25">
      <c r="B108" s="58">
        <v>4048</v>
      </c>
      <c r="C108" t="s">
        <v>10896</v>
      </c>
      <c r="D108" t="s">
        <v>11140</v>
      </c>
      <c r="F108" t="s">
        <v>7608</v>
      </c>
      <c r="G108" s="23" t="s">
        <v>11883</v>
      </c>
      <c r="H108" s="23"/>
      <c r="J108" t="e">
        <f t="shared" si="4"/>
        <v>#REF!</v>
      </c>
      <c r="K108" s="6" t="e">
        <f t="shared" si="5"/>
        <v>#REF!</v>
      </c>
      <c r="L108" s="8" t="str">
        <f t="shared" si="7"/>
        <v>205</v>
      </c>
      <c r="M108" t="s">
        <v>12100</v>
      </c>
    </row>
    <row r="109" spans="2:13" ht="31.5" x14ac:dyDescent="0.25">
      <c r="B109" s="58">
        <v>4049</v>
      </c>
      <c r="C109" t="s">
        <v>10896</v>
      </c>
      <c r="D109" t="s">
        <v>11140</v>
      </c>
      <c r="F109" t="s">
        <v>7719</v>
      </c>
      <c r="G109" s="23" t="s">
        <v>11904</v>
      </c>
      <c r="H109" s="23"/>
      <c r="J109" t="e">
        <f t="shared" si="4"/>
        <v>#REF!</v>
      </c>
      <c r="K109" s="6" t="e">
        <f t="shared" si="5"/>
        <v>#REF!</v>
      </c>
      <c r="L109" s="8" t="str">
        <f t="shared" si="7"/>
        <v>210</v>
      </c>
      <c r="M109" t="s">
        <v>12100</v>
      </c>
    </row>
    <row r="110" spans="2:13" ht="31.5" x14ac:dyDescent="0.25">
      <c r="B110" s="58">
        <v>4050</v>
      </c>
      <c r="C110" t="s">
        <v>10896</v>
      </c>
      <c r="D110" t="s">
        <v>11140</v>
      </c>
      <c r="F110" t="s">
        <v>7707</v>
      </c>
      <c r="G110" s="23" t="s">
        <v>11922</v>
      </c>
      <c r="H110" s="23"/>
      <c r="J110" t="e">
        <f t="shared" si="4"/>
        <v>#REF!</v>
      </c>
      <c r="K110" s="6" t="e">
        <f t="shared" si="5"/>
        <v>#REF!</v>
      </c>
      <c r="L110" s="8" t="str">
        <f t="shared" si="7"/>
        <v>210</v>
      </c>
      <c r="M110" t="s">
        <v>12100</v>
      </c>
    </row>
    <row r="111" spans="2:13" ht="31.5" x14ac:dyDescent="0.25">
      <c r="B111" s="58">
        <v>4051</v>
      </c>
      <c r="C111" t="s">
        <v>10896</v>
      </c>
      <c r="D111" t="s">
        <v>11140</v>
      </c>
      <c r="F111" t="s">
        <v>7653</v>
      </c>
      <c r="G111" s="23" t="s">
        <v>11938</v>
      </c>
      <c r="H111" s="23"/>
      <c r="J111" t="e">
        <f t="shared" si="4"/>
        <v>#REF!</v>
      </c>
      <c r="K111" s="6" t="e">
        <f t="shared" si="5"/>
        <v>#REF!</v>
      </c>
      <c r="L111" s="8" t="str">
        <f t="shared" si="7"/>
        <v>210</v>
      </c>
      <c r="M111" t="s">
        <v>12100</v>
      </c>
    </row>
    <row r="112" spans="2:13" ht="31.5" x14ac:dyDescent="0.25">
      <c r="B112" s="58">
        <v>4052</v>
      </c>
      <c r="C112" t="s">
        <v>10896</v>
      </c>
      <c r="D112" t="s">
        <v>11140</v>
      </c>
      <c r="F112" t="s">
        <v>7605</v>
      </c>
      <c r="G112" s="23" t="s">
        <v>12005</v>
      </c>
      <c r="H112" s="23"/>
      <c r="J112" t="e">
        <f t="shared" si="4"/>
        <v>#REF!</v>
      </c>
      <c r="K112" s="6" t="e">
        <f t="shared" si="5"/>
        <v>#REF!</v>
      </c>
      <c r="L112" s="8" t="str">
        <f t="shared" si="7"/>
        <v>509</v>
      </c>
      <c r="M112" t="s">
        <v>12100</v>
      </c>
    </row>
    <row r="113" spans="1:13" ht="31.5" x14ac:dyDescent="0.25">
      <c r="B113" s="58">
        <v>4053</v>
      </c>
      <c r="C113" t="s">
        <v>10896</v>
      </c>
      <c r="D113" t="s">
        <v>11140</v>
      </c>
      <c r="F113" t="s">
        <v>7725</v>
      </c>
      <c r="G113" s="36" t="s">
        <v>11724</v>
      </c>
      <c r="H113" s="36"/>
      <c r="J113" t="e">
        <f t="shared" si="4"/>
        <v>#REF!</v>
      </c>
      <c r="K113" s="6" t="e">
        <f>IF(F113&lt;&gt;"",VLOOKUP(F113,name_tbl,6,FALSE),"")</f>
        <v>#REF!</v>
      </c>
      <c r="L113" s="8" t="str">
        <f>VLOOKUP(F113,SCHOOLDISTS,2)</f>
        <v>089</v>
      </c>
      <c r="M113" t="s">
        <v>12100</v>
      </c>
    </row>
    <row r="114" spans="1:13" ht="31.5" x14ac:dyDescent="0.25">
      <c r="B114" s="58">
        <v>4054</v>
      </c>
      <c r="C114" t="s">
        <v>10896</v>
      </c>
      <c r="D114" t="s">
        <v>11140</v>
      </c>
      <c r="F114" t="s">
        <v>7695</v>
      </c>
      <c r="G114" s="38" t="s">
        <v>11842</v>
      </c>
      <c r="H114" s="38"/>
      <c r="J114" t="e">
        <f t="shared" si="4"/>
        <v>#REF!</v>
      </c>
      <c r="K114" s="6" t="e">
        <f>IF(F114&lt;&gt;"",VLOOKUP(F114,name_tbl,6,FALSE),"")</f>
        <v>#REF!</v>
      </c>
      <c r="L114" s="8" t="str">
        <f>VLOOKUP(F114,SCHOOLDISTS,2)</f>
        <v>089</v>
      </c>
      <c r="M114" t="s">
        <v>12100</v>
      </c>
    </row>
    <row r="115" spans="1:13" ht="15.75" x14ac:dyDescent="0.25">
      <c r="B115" s="58">
        <v>4055</v>
      </c>
      <c r="C115" t="s">
        <v>10896</v>
      </c>
      <c r="D115" t="s">
        <v>11140</v>
      </c>
      <c r="F115" t="s">
        <v>7662</v>
      </c>
      <c r="G115" s="37" t="s">
        <v>11760</v>
      </c>
      <c r="H115" s="37"/>
      <c r="J115" t="e">
        <f t="shared" si="4"/>
        <v>#REF!</v>
      </c>
      <c r="K115" s="6" t="e">
        <f>IF(F115&lt;&gt;"",VLOOKUP(F115,name_tbl,6,FALSE),"")</f>
        <v>#REF!</v>
      </c>
      <c r="L115" s="8" t="str">
        <f>VLOOKUP(F115,SCHOOLDISTS,2)</f>
        <v>089</v>
      </c>
      <c r="M115" t="s">
        <v>12100</v>
      </c>
    </row>
    <row r="116" spans="1:13" collapsed="1" x14ac:dyDescent="0.25">
      <c r="C116" t="s">
        <v>10896</v>
      </c>
      <c r="D116" s="45" t="s">
        <v>12049</v>
      </c>
      <c r="E116" s="45"/>
      <c r="F116" s="45"/>
      <c r="G116" s="45"/>
      <c r="H116" s="45"/>
      <c r="I116" s="45"/>
      <c r="J116" t="str">
        <f t="shared" si="4"/>
        <v/>
      </c>
      <c r="K116" s="6" t="str">
        <f t="shared" si="5"/>
        <v/>
      </c>
    </row>
    <row r="117" spans="1:13" x14ac:dyDescent="0.25">
      <c r="B117" s="58">
        <v>4056</v>
      </c>
      <c r="C117" t="s">
        <v>10896</v>
      </c>
      <c r="D117" t="s">
        <v>12049</v>
      </c>
      <c r="F117" t="s">
        <v>9694</v>
      </c>
      <c r="G117" t="s">
        <v>12142</v>
      </c>
      <c r="J117" t="e">
        <f t="shared" si="4"/>
        <v>#REF!</v>
      </c>
      <c r="K117" s="6" t="e">
        <f t="shared" si="5"/>
        <v>#REF!</v>
      </c>
      <c r="L117" s="8" t="str">
        <f>VLOOKUP(F117,SCHOOLDISTS,2)</f>
        <v>510</v>
      </c>
      <c r="M117" t="s">
        <v>12100</v>
      </c>
    </row>
    <row r="118" spans="1:13" x14ac:dyDescent="0.25">
      <c r="B118" s="58">
        <v>4057</v>
      </c>
      <c r="C118" t="s">
        <v>10896</v>
      </c>
      <c r="D118" t="s">
        <v>12049</v>
      </c>
      <c r="F118" t="s">
        <v>9697</v>
      </c>
      <c r="G118" t="s">
        <v>12143</v>
      </c>
      <c r="J118" t="e">
        <f t="shared" si="4"/>
        <v>#REF!</v>
      </c>
      <c r="K118" s="6" t="e">
        <f t="shared" si="5"/>
        <v>#REF!</v>
      </c>
      <c r="L118" s="8" t="str">
        <f>VLOOKUP(F118,SCHOOLDISTS,2)</f>
        <v>512</v>
      </c>
      <c r="M118" t="s">
        <v>12100</v>
      </c>
    </row>
    <row r="119" spans="1:13" ht="31.5" x14ac:dyDescent="0.25">
      <c r="B119" s="58">
        <v>4058</v>
      </c>
      <c r="C119" t="s">
        <v>10896</v>
      </c>
      <c r="D119" t="s">
        <v>12049</v>
      </c>
      <c r="F119" t="s">
        <v>9691</v>
      </c>
      <c r="G119" s="40" t="s">
        <v>11809</v>
      </c>
      <c r="H119" s="54"/>
      <c r="J119" t="e">
        <f t="shared" si="4"/>
        <v>#REF!</v>
      </c>
      <c r="K119" s="6" t="e">
        <f t="shared" si="5"/>
        <v>#REF!</v>
      </c>
      <c r="L119" s="8" t="str">
        <f>VLOOKUP(F119,SCHOOLDISTS,2)</f>
        <v>210</v>
      </c>
      <c r="M119" t="s">
        <v>12100</v>
      </c>
    </row>
    <row r="120" spans="1:13" collapsed="1" x14ac:dyDescent="0.25">
      <c r="C120" t="s">
        <v>10896</v>
      </c>
      <c r="D120" s="45" t="s">
        <v>12048</v>
      </c>
      <c r="E120" s="45"/>
      <c r="F120" s="45"/>
      <c r="G120" s="45"/>
      <c r="H120" s="45"/>
      <c r="I120" s="45"/>
      <c r="J120" t="str">
        <f t="shared" si="4"/>
        <v/>
      </c>
      <c r="K120" s="6" t="str">
        <f t="shared" si="5"/>
        <v/>
      </c>
    </row>
    <row r="121" spans="1:13" ht="31.5" x14ac:dyDescent="0.25">
      <c r="B121" s="58">
        <v>4059</v>
      </c>
      <c r="C121" t="s">
        <v>10896</v>
      </c>
      <c r="D121" t="s">
        <v>12048</v>
      </c>
      <c r="F121" t="s">
        <v>9685</v>
      </c>
      <c r="G121" s="23" t="s">
        <v>12144</v>
      </c>
      <c r="H121" s="23"/>
      <c r="J121" t="e">
        <f t="shared" si="4"/>
        <v>#REF!</v>
      </c>
      <c r="K121" s="6" t="e">
        <f t="shared" si="5"/>
        <v>#REF!</v>
      </c>
      <c r="L121" s="8" t="str">
        <f>VLOOKUP(F121,SCHOOLDISTS,2)</f>
        <v>213</v>
      </c>
      <c r="M121" t="s">
        <v>12100</v>
      </c>
    </row>
    <row r="122" spans="1:13" ht="15.75" x14ac:dyDescent="0.25">
      <c r="B122" s="58">
        <v>4060</v>
      </c>
      <c r="C122" t="s">
        <v>10896</v>
      </c>
      <c r="D122" t="s">
        <v>12048</v>
      </c>
      <c r="F122" t="s">
        <v>9688</v>
      </c>
      <c r="G122" s="23" t="s">
        <v>12145</v>
      </c>
      <c r="H122" s="23"/>
      <c r="J122" t="e">
        <f t="shared" si="4"/>
        <v>#REF!</v>
      </c>
      <c r="K122" s="6" t="e">
        <f t="shared" si="5"/>
        <v>#REF!</v>
      </c>
      <c r="L122" s="8" t="str">
        <f>VLOOKUP(F122,SCHOOLDISTS,2)</f>
        <v>402</v>
      </c>
      <c r="M122" t="s">
        <v>12100</v>
      </c>
    </row>
    <row r="123" spans="1:13" x14ac:dyDescent="0.25">
      <c r="A123" s="12" t="s">
        <v>10897</v>
      </c>
      <c r="B123" s="57"/>
      <c r="C123" s="14" t="s">
        <v>10898</v>
      </c>
      <c r="D123" s="14"/>
      <c r="E123" s="14"/>
      <c r="F123" s="14"/>
      <c r="G123" s="14"/>
      <c r="H123" s="14"/>
      <c r="I123" s="14"/>
      <c r="J123" t="str">
        <f t="shared" si="4"/>
        <v/>
      </c>
      <c r="K123" s="6" t="str">
        <f t="shared" si="5"/>
        <v/>
      </c>
    </row>
    <row r="124" spans="1:13" x14ac:dyDescent="0.25">
      <c r="A124" s="8"/>
      <c r="B124" s="57" t="s">
        <v>12141</v>
      </c>
      <c r="C124" t="s">
        <v>10898</v>
      </c>
      <c r="F124" t="s">
        <v>10117</v>
      </c>
      <c r="G124" t="s">
        <v>12146</v>
      </c>
      <c r="J124" t="e">
        <f t="shared" si="4"/>
        <v>#REF!</v>
      </c>
      <c r="K124" s="6" t="e">
        <f t="shared" si="5"/>
        <v>#REF!</v>
      </c>
      <c r="L124" s="8" t="str">
        <f>VLOOKUP(F124,SCHOOLDISTS,2)</f>
        <v>089</v>
      </c>
      <c r="M124" t="s">
        <v>12100</v>
      </c>
    </row>
    <row r="125" spans="1:13" x14ac:dyDescent="0.25">
      <c r="A125" s="12" t="s">
        <v>10899</v>
      </c>
      <c r="B125" s="57"/>
      <c r="C125" s="14" t="s">
        <v>10900</v>
      </c>
      <c r="D125" s="14"/>
      <c r="E125" s="14"/>
      <c r="F125" s="14"/>
      <c r="G125" s="14"/>
      <c r="H125" s="14"/>
      <c r="I125" s="14"/>
      <c r="J125" t="str">
        <f t="shared" si="4"/>
        <v/>
      </c>
      <c r="K125" s="6" t="str">
        <f t="shared" si="5"/>
        <v/>
      </c>
    </row>
    <row r="126" spans="1:13" x14ac:dyDescent="0.25">
      <c r="C126" t="s">
        <v>10900</v>
      </c>
      <c r="D126" s="45" t="s">
        <v>11154</v>
      </c>
      <c r="E126" s="45"/>
      <c r="F126" s="45"/>
      <c r="G126" s="45"/>
      <c r="H126" s="45"/>
      <c r="I126" s="45"/>
      <c r="J126" t="str">
        <f t="shared" si="4"/>
        <v/>
      </c>
      <c r="K126" s="6" t="str">
        <f t="shared" si="5"/>
        <v/>
      </c>
    </row>
    <row r="127" spans="1:13" x14ac:dyDescent="0.25">
      <c r="C127" t="s">
        <v>10900</v>
      </c>
      <c r="D127" t="s">
        <v>11154</v>
      </c>
      <c r="E127" s="43" t="s">
        <v>11154</v>
      </c>
      <c r="F127" s="43"/>
      <c r="G127" s="43"/>
      <c r="H127" s="43"/>
      <c r="I127" s="43"/>
      <c r="J127" t="str">
        <f t="shared" si="4"/>
        <v/>
      </c>
      <c r="K127" s="6" t="str">
        <f t="shared" si="5"/>
        <v/>
      </c>
    </row>
    <row r="128" spans="1:13" x14ac:dyDescent="0.25">
      <c r="A128" t="e">
        <f>J128</f>
        <v>#REF!</v>
      </c>
      <c r="B128" s="58">
        <v>6002</v>
      </c>
      <c r="C128" t="s">
        <v>10900</v>
      </c>
      <c r="D128" t="s">
        <v>11154</v>
      </c>
      <c r="E128" t="s">
        <v>11154</v>
      </c>
      <c r="F128" t="s">
        <v>1638</v>
      </c>
      <c r="J128" t="e">
        <f t="shared" si="4"/>
        <v>#REF!</v>
      </c>
      <c r="K128" s="6" t="e">
        <f t="shared" si="5"/>
        <v>#REF!</v>
      </c>
    </row>
    <row r="129" spans="1:11" x14ac:dyDescent="0.25">
      <c r="A129" t="e">
        <f t="shared" ref="A129:A192" si="8">J129</f>
        <v>#REF!</v>
      </c>
      <c r="B129" s="58">
        <v>6003</v>
      </c>
      <c r="C129" t="s">
        <v>10900</v>
      </c>
      <c r="D129" t="s">
        <v>11154</v>
      </c>
      <c r="E129" t="s">
        <v>11154</v>
      </c>
      <c r="F129" t="s">
        <v>2066</v>
      </c>
      <c r="I129" t="s">
        <v>12067</v>
      </c>
      <c r="J129" t="e">
        <f t="shared" si="4"/>
        <v>#REF!</v>
      </c>
      <c r="K129" s="6" t="e">
        <f t="shared" si="5"/>
        <v>#REF!</v>
      </c>
    </row>
    <row r="130" spans="1:11" x14ac:dyDescent="0.25">
      <c r="A130" t="e">
        <f t="shared" si="8"/>
        <v>#REF!</v>
      </c>
      <c r="B130" s="58">
        <v>6004</v>
      </c>
      <c r="C130" t="s">
        <v>10900</v>
      </c>
      <c r="D130" t="s">
        <v>11154</v>
      </c>
      <c r="E130" t="s">
        <v>11154</v>
      </c>
      <c r="F130" t="s">
        <v>1819</v>
      </c>
      <c r="I130" t="s">
        <v>1561</v>
      </c>
      <c r="J130" t="e">
        <f t="shared" ref="J130:J193" si="9">IF(F130&lt;&gt;"",VLOOKUP(F130,name_tbl,5,FALSE),"")</f>
        <v>#REF!</v>
      </c>
      <c r="K130" s="6" t="e">
        <f t="shared" ref="K130:K193" si="10">IF(F130&lt;&gt;"",VLOOKUP(F130,name_tbl,6,FALSE),"")</f>
        <v>#REF!</v>
      </c>
    </row>
    <row r="131" spans="1:11" x14ac:dyDescent="0.25">
      <c r="A131" t="e">
        <f t="shared" si="8"/>
        <v>#REF!</v>
      </c>
      <c r="B131" s="58">
        <v>6005</v>
      </c>
      <c r="C131" t="s">
        <v>10900</v>
      </c>
      <c r="D131" t="s">
        <v>11154</v>
      </c>
      <c r="E131" t="s">
        <v>11154</v>
      </c>
      <c r="F131" t="s">
        <v>1695</v>
      </c>
      <c r="J131" t="e">
        <f t="shared" si="9"/>
        <v>#REF!</v>
      </c>
      <c r="K131" s="6" t="e">
        <f t="shared" si="10"/>
        <v>#REF!</v>
      </c>
    </row>
    <row r="132" spans="1:11" x14ac:dyDescent="0.25">
      <c r="A132" t="e">
        <f t="shared" si="8"/>
        <v>#REF!</v>
      </c>
      <c r="B132" s="58">
        <v>6006</v>
      </c>
      <c r="C132" t="s">
        <v>10900</v>
      </c>
      <c r="D132" t="s">
        <v>11154</v>
      </c>
      <c r="E132" t="s">
        <v>11154</v>
      </c>
      <c r="F132" t="s">
        <v>1578</v>
      </c>
      <c r="J132" t="e">
        <f t="shared" si="9"/>
        <v>#REF!</v>
      </c>
      <c r="K132" s="6" t="e">
        <f t="shared" si="10"/>
        <v>#REF!</v>
      </c>
    </row>
    <row r="133" spans="1:11" x14ac:dyDescent="0.25">
      <c r="A133" t="e">
        <f t="shared" si="8"/>
        <v>#REF!</v>
      </c>
      <c r="B133" s="58">
        <v>6007</v>
      </c>
      <c r="C133" t="s">
        <v>10900</v>
      </c>
      <c r="D133" t="s">
        <v>11154</v>
      </c>
      <c r="E133" t="s">
        <v>11154</v>
      </c>
      <c r="F133" t="s">
        <v>1584</v>
      </c>
      <c r="J133" t="e">
        <f t="shared" si="9"/>
        <v>#REF!</v>
      </c>
      <c r="K133" s="6" t="e">
        <f t="shared" si="10"/>
        <v>#REF!</v>
      </c>
    </row>
    <row r="134" spans="1:11" x14ac:dyDescent="0.25">
      <c r="A134" t="e">
        <f t="shared" si="8"/>
        <v>#REF!</v>
      </c>
      <c r="B134" s="58">
        <v>6008</v>
      </c>
      <c r="C134" t="s">
        <v>10900</v>
      </c>
      <c r="D134" t="s">
        <v>11154</v>
      </c>
      <c r="E134" t="s">
        <v>11154</v>
      </c>
      <c r="F134" t="s">
        <v>1587</v>
      </c>
      <c r="J134" t="e">
        <f t="shared" si="9"/>
        <v>#REF!</v>
      </c>
      <c r="K134" s="6" t="e">
        <f t="shared" si="10"/>
        <v>#REF!</v>
      </c>
    </row>
    <row r="135" spans="1:11" x14ac:dyDescent="0.25">
      <c r="A135" t="e">
        <f t="shared" si="8"/>
        <v>#REF!</v>
      </c>
      <c r="B135" s="58">
        <v>6009</v>
      </c>
      <c r="C135" t="s">
        <v>10900</v>
      </c>
      <c r="D135" t="s">
        <v>11154</v>
      </c>
      <c r="E135" t="s">
        <v>11154</v>
      </c>
      <c r="F135" t="s">
        <v>1839</v>
      </c>
      <c r="J135" t="e">
        <f t="shared" si="9"/>
        <v>#REF!</v>
      </c>
      <c r="K135" s="6" t="e">
        <f t="shared" si="10"/>
        <v>#REF!</v>
      </c>
    </row>
    <row r="136" spans="1:11" x14ac:dyDescent="0.25">
      <c r="A136" t="e">
        <f t="shared" si="8"/>
        <v>#REF!</v>
      </c>
      <c r="B136" s="58">
        <v>6010</v>
      </c>
      <c r="C136" t="s">
        <v>10900</v>
      </c>
      <c r="D136" t="s">
        <v>11154</v>
      </c>
      <c r="E136" t="s">
        <v>11154</v>
      </c>
      <c r="F136" t="s">
        <v>1867</v>
      </c>
      <c r="J136" t="e">
        <f t="shared" si="9"/>
        <v>#REF!</v>
      </c>
      <c r="K136" s="6" t="e">
        <f t="shared" si="10"/>
        <v>#REF!</v>
      </c>
    </row>
    <row r="137" spans="1:11" x14ac:dyDescent="0.25">
      <c r="A137" t="e">
        <f t="shared" si="8"/>
        <v>#REF!</v>
      </c>
      <c r="B137" s="58">
        <v>6011</v>
      </c>
      <c r="C137" t="s">
        <v>10900</v>
      </c>
      <c r="D137" t="s">
        <v>11154</v>
      </c>
      <c r="E137" t="s">
        <v>11154</v>
      </c>
      <c r="F137" t="s">
        <v>1566</v>
      </c>
      <c r="J137" t="e">
        <f t="shared" si="9"/>
        <v>#REF!</v>
      </c>
      <c r="K137" s="6" t="e">
        <f t="shared" si="10"/>
        <v>#REF!</v>
      </c>
    </row>
    <row r="138" spans="1:11" x14ac:dyDescent="0.25">
      <c r="A138" t="e">
        <f t="shared" si="8"/>
        <v>#REF!</v>
      </c>
      <c r="B138" s="58">
        <v>6012</v>
      </c>
      <c r="C138" t="s">
        <v>10900</v>
      </c>
      <c r="D138" t="s">
        <v>11154</v>
      </c>
      <c r="E138" t="s">
        <v>11154</v>
      </c>
      <c r="F138" t="s">
        <v>1563</v>
      </c>
      <c r="J138" t="e">
        <f t="shared" si="9"/>
        <v>#REF!</v>
      </c>
      <c r="K138" s="6" t="e">
        <f t="shared" si="10"/>
        <v>#REF!</v>
      </c>
    </row>
    <row r="139" spans="1:11" x14ac:dyDescent="0.25">
      <c r="A139" t="e">
        <f t="shared" si="8"/>
        <v>#REF!</v>
      </c>
      <c r="B139" s="58">
        <v>6013</v>
      </c>
      <c r="C139" t="s">
        <v>10900</v>
      </c>
      <c r="D139" t="s">
        <v>11154</v>
      </c>
      <c r="E139" t="s">
        <v>11154</v>
      </c>
      <c r="F139" t="s">
        <v>1667</v>
      </c>
      <c r="J139" t="e">
        <f t="shared" si="9"/>
        <v>#REF!</v>
      </c>
      <c r="K139" s="6" t="e">
        <f t="shared" si="10"/>
        <v>#REF!</v>
      </c>
    </row>
    <row r="140" spans="1:11" x14ac:dyDescent="0.25">
      <c r="A140" t="e">
        <f t="shared" si="8"/>
        <v>#REF!</v>
      </c>
      <c r="B140" s="58">
        <v>6014</v>
      </c>
      <c r="C140" t="s">
        <v>10900</v>
      </c>
      <c r="D140" t="s">
        <v>11154</v>
      </c>
      <c r="E140" t="s">
        <v>11154</v>
      </c>
      <c r="F140" t="s">
        <v>1716</v>
      </c>
      <c r="J140" t="e">
        <f t="shared" si="9"/>
        <v>#REF!</v>
      </c>
      <c r="K140" s="6" t="e">
        <f t="shared" si="10"/>
        <v>#REF!</v>
      </c>
    </row>
    <row r="141" spans="1:11" x14ac:dyDescent="0.25">
      <c r="A141" t="e">
        <f t="shared" si="8"/>
        <v>#REF!</v>
      </c>
      <c r="B141" s="58">
        <v>6015</v>
      </c>
      <c r="C141" t="s">
        <v>10900</v>
      </c>
      <c r="D141" t="s">
        <v>11154</v>
      </c>
      <c r="E141" t="s">
        <v>11154</v>
      </c>
      <c r="F141" t="s">
        <v>1602</v>
      </c>
      <c r="J141" t="e">
        <f t="shared" si="9"/>
        <v>#REF!</v>
      </c>
      <c r="K141" s="6" t="e">
        <f t="shared" si="10"/>
        <v>#REF!</v>
      </c>
    </row>
    <row r="142" spans="1:11" x14ac:dyDescent="0.25">
      <c r="A142" t="e">
        <f t="shared" si="8"/>
        <v>#REF!</v>
      </c>
      <c r="B142" s="58">
        <v>6016</v>
      </c>
      <c r="C142" t="s">
        <v>10900</v>
      </c>
      <c r="D142" t="s">
        <v>11154</v>
      </c>
      <c r="E142" t="s">
        <v>11154</v>
      </c>
      <c r="F142" t="s">
        <v>1623</v>
      </c>
      <c r="J142" t="e">
        <f t="shared" si="9"/>
        <v>#REF!</v>
      </c>
      <c r="K142" s="6" t="e">
        <f t="shared" si="10"/>
        <v>#REF!</v>
      </c>
    </row>
    <row r="143" spans="1:11" x14ac:dyDescent="0.25">
      <c r="A143" t="e">
        <f t="shared" si="8"/>
        <v>#REF!</v>
      </c>
      <c r="B143" s="58">
        <v>6017</v>
      </c>
      <c r="C143" t="s">
        <v>10900</v>
      </c>
      <c r="D143" t="s">
        <v>11154</v>
      </c>
      <c r="E143" t="s">
        <v>11154</v>
      </c>
      <c r="F143" t="s">
        <v>1664</v>
      </c>
      <c r="J143" t="e">
        <f t="shared" si="9"/>
        <v>#REF!</v>
      </c>
      <c r="K143" s="6" t="e">
        <f t="shared" si="10"/>
        <v>#REF!</v>
      </c>
    </row>
    <row r="144" spans="1:11" x14ac:dyDescent="0.25">
      <c r="A144" t="e">
        <f t="shared" si="8"/>
        <v>#REF!</v>
      </c>
      <c r="B144" s="58">
        <v>6018</v>
      </c>
      <c r="C144" t="s">
        <v>10900</v>
      </c>
      <c r="D144" t="s">
        <v>11154</v>
      </c>
      <c r="E144" t="s">
        <v>11154</v>
      </c>
      <c r="F144" t="s">
        <v>1605</v>
      </c>
      <c r="J144" t="e">
        <f t="shared" si="9"/>
        <v>#REF!</v>
      </c>
      <c r="K144" s="6" t="e">
        <f t="shared" si="10"/>
        <v>#REF!</v>
      </c>
    </row>
    <row r="145" spans="1:11" x14ac:dyDescent="0.25">
      <c r="A145" t="e">
        <f t="shared" si="8"/>
        <v>#REF!</v>
      </c>
      <c r="B145" s="58">
        <v>6019</v>
      </c>
      <c r="C145" t="s">
        <v>10900</v>
      </c>
      <c r="D145" t="s">
        <v>11154</v>
      </c>
      <c r="E145" t="s">
        <v>11154</v>
      </c>
      <c r="F145" t="s">
        <v>1608</v>
      </c>
      <c r="J145" t="e">
        <f t="shared" si="9"/>
        <v>#REF!</v>
      </c>
      <c r="K145" s="6" t="e">
        <f t="shared" si="10"/>
        <v>#REF!</v>
      </c>
    </row>
    <row r="146" spans="1:11" x14ac:dyDescent="0.25">
      <c r="A146" t="e">
        <f t="shared" si="8"/>
        <v>#REF!</v>
      </c>
      <c r="B146" s="58">
        <v>6020</v>
      </c>
      <c r="C146" t="s">
        <v>10900</v>
      </c>
      <c r="D146" t="s">
        <v>11154</v>
      </c>
      <c r="E146" t="s">
        <v>11154</v>
      </c>
      <c r="F146" t="s">
        <v>1611</v>
      </c>
      <c r="J146" t="e">
        <f t="shared" si="9"/>
        <v>#REF!</v>
      </c>
      <c r="K146" s="6" t="e">
        <f t="shared" si="10"/>
        <v>#REF!</v>
      </c>
    </row>
    <row r="147" spans="1:11" x14ac:dyDescent="0.25">
      <c r="A147" t="e">
        <f t="shared" si="8"/>
        <v>#REF!</v>
      </c>
      <c r="B147" s="58">
        <v>6021</v>
      </c>
      <c r="C147" t="s">
        <v>10900</v>
      </c>
      <c r="D147" t="s">
        <v>11154</v>
      </c>
      <c r="E147" t="s">
        <v>11154</v>
      </c>
      <c r="F147" t="s">
        <v>1614</v>
      </c>
      <c r="J147" t="e">
        <f t="shared" si="9"/>
        <v>#REF!</v>
      </c>
      <c r="K147" s="6" t="e">
        <f t="shared" si="10"/>
        <v>#REF!</v>
      </c>
    </row>
    <row r="148" spans="1:11" x14ac:dyDescent="0.25">
      <c r="A148" t="e">
        <f t="shared" si="8"/>
        <v>#REF!</v>
      </c>
      <c r="B148" s="58">
        <v>6022</v>
      </c>
      <c r="C148" t="s">
        <v>10900</v>
      </c>
      <c r="D148" t="s">
        <v>11154</v>
      </c>
      <c r="E148" t="s">
        <v>11154</v>
      </c>
      <c r="F148" t="s">
        <v>1617</v>
      </c>
      <c r="J148" t="e">
        <f t="shared" si="9"/>
        <v>#REF!</v>
      </c>
      <c r="K148" s="6" t="e">
        <f t="shared" si="10"/>
        <v>#REF!</v>
      </c>
    </row>
    <row r="149" spans="1:11" x14ac:dyDescent="0.25">
      <c r="A149" t="e">
        <f t="shared" si="8"/>
        <v>#REF!</v>
      </c>
      <c r="B149" s="58">
        <v>6023</v>
      </c>
      <c r="C149" t="s">
        <v>10900</v>
      </c>
      <c r="D149" t="s">
        <v>11154</v>
      </c>
      <c r="E149" t="s">
        <v>11154</v>
      </c>
      <c r="F149" t="s">
        <v>1649</v>
      </c>
      <c r="J149" t="e">
        <f t="shared" si="9"/>
        <v>#REF!</v>
      </c>
      <c r="K149" s="6" t="e">
        <f t="shared" si="10"/>
        <v>#REF!</v>
      </c>
    </row>
    <row r="150" spans="1:11" x14ac:dyDescent="0.25">
      <c r="A150" t="e">
        <f t="shared" si="8"/>
        <v>#REF!</v>
      </c>
      <c r="B150" s="58">
        <v>6024</v>
      </c>
      <c r="C150" t="s">
        <v>10900</v>
      </c>
      <c r="D150" t="s">
        <v>11154</v>
      </c>
      <c r="E150" t="s">
        <v>11154</v>
      </c>
      <c r="F150" t="s">
        <v>1620</v>
      </c>
      <c r="J150" t="e">
        <f t="shared" si="9"/>
        <v>#REF!</v>
      </c>
      <c r="K150" s="6" t="e">
        <f t="shared" si="10"/>
        <v>#REF!</v>
      </c>
    </row>
    <row r="151" spans="1:11" x14ac:dyDescent="0.25">
      <c r="A151" t="e">
        <f t="shared" si="8"/>
        <v>#REF!</v>
      </c>
      <c r="B151" s="58">
        <v>6025</v>
      </c>
      <c r="C151" t="s">
        <v>10900</v>
      </c>
      <c r="D151" t="s">
        <v>11154</v>
      </c>
      <c r="E151" t="s">
        <v>11154</v>
      </c>
      <c r="F151" t="s">
        <v>1559</v>
      </c>
      <c r="J151" t="e">
        <f t="shared" si="9"/>
        <v>#REF!</v>
      </c>
      <c r="K151" s="6" t="e">
        <f t="shared" si="10"/>
        <v>#REF!</v>
      </c>
    </row>
    <row r="152" spans="1:11" x14ac:dyDescent="0.25">
      <c r="A152" t="e">
        <f t="shared" si="8"/>
        <v>#REF!</v>
      </c>
      <c r="B152" s="58">
        <v>6026</v>
      </c>
      <c r="C152" t="s">
        <v>10900</v>
      </c>
      <c r="D152" t="s">
        <v>11154</v>
      </c>
      <c r="E152" t="s">
        <v>11154</v>
      </c>
      <c r="F152" t="s">
        <v>1569</v>
      </c>
      <c r="J152" t="e">
        <f t="shared" si="9"/>
        <v>#REF!</v>
      </c>
      <c r="K152" s="6" t="e">
        <f t="shared" si="10"/>
        <v>#REF!</v>
      </c>
    </row>
    <row r="153" spans="1:11" x14ac:dyDescent="0.25">
      <c r="A153" t="e">
        <f t="shared" si="8"/>
        <v>#REF!</v>
      </c>
      <c r="B153" s="58">
        <v>6027</v>
      </c>
      <c r="C153" t="s">
        <v>10900</v>
      </c>
      <c r="D153" t="s">
        <v>11154</v>
      </c>
      <c r="E153" t="s">
        <v>11154</v>
      </c>
      <c r="F153" t="s">
        <v>1596</v>
      </c>
      <c r="J153" t="e">
        <f t="shared" si="9"/>
        <v>#REF!</v>
      </c>
      <c r="K153" s="6" t="e">
        <f t="shared" si="10"/>
        <v>#REF!</v>
      </c>
    </row>
    <row r="154" spans="1:11" x14ac:dyDescent="0.25">
      <c r="A154" t="e">
        <f t="shared" si="8"/>
        <v>#REF!</v>
      </c>
      <c r="B154" s="58">
        <v>6028</v>
      </c>
      <c r="C154" t="s">
        <v>10900</v>
      </c>
      <c r="D154" t="s">
        <v>11154</v>
      </c>
      <c r="E154" t="s">
        <v>11154</v>
      </c>
      <c r="F154" t="s">
        <v>1655</v>
      </c>
      <c r="J154" t="e">
        <f t="shared" si="9"/>
        <v>#REF!</v>
      </c>
      <c r="K154" s="6" t="e">
        <f t="shared" si="10"/>
        <v>#REF!</v>
      </c>
    </row>
    <row r="155" spans="1:11" x14ac:dyDescent="0.25">
      <c r="A155" t="e">
        <f t="shared" si="8"/>
        <v>#REF!</v>
      </c>
      <c r="B155" s="58">
        <v>6029</v>
      </c>
      <c r="C155" t="s">
        <v>10900</v>
      </c>
      <c r="D155" t="s">
        <v>11154</v>
      </c>
      <c r="E155" t="s">
        <v>11154</v>
      </c>
      <c r="F155" t="s">
        <v>1658</v>
      </c>
      <c r="J155" t="e">
        <f t="shared" si="9"/>
        <v>#REF!</v>
      </c>
      <c r="K155" s="6" t="e">
        <f t="shared" si="10"/>
        <v>#REF!</v>
      </c>
    </row>
    <row r="156" spans="1:11" x14ac:dyDescent="0.25">
      <c r="A156" t="e">
        <f t="shared" si="8"/>
        <v>#REF!</v>
      </c>
      <c r="B156" s="58">
        <v>6030</v>
      </c>
      <c r="C156" t="s">
        <v>10900</v>
      </c>
      <c r="D156" t="s">
        <v>11154</v>
      </c>
      <c r="E156" t="s">
        <v>11154</v>
      </c>
      <c r="F156" t="s">
        <v>1661</v>
      </c>
      <c r="J156" t="e">
        <f t="shared" si="9"/>
        <v>#REF!</v>
      </c>
      <c r="K156" s="6" t="e">
        <f t="shared" si="10"/>
        <v>#REF!</v>
      </c>
    </row>
    <row r="157" spans="1:11" x14ac:dyDescent="0.25">
      <c r="A157" t="str">
        <f t="shared" si="8"/>
        <v/>
      </c>
      <c r="C157" t="s">
        <v>10900</v>
      </c>
      <c r="D157" t="s">
        <v>11154</v>
      </c>
      <c r="E157" s="43" t="s">
        <v>11144</v>
      </c>
      <c r="F157" s="43"/>
      <c r="G157" s="43"/>
      <c r="H157" s="43"/>
      <c r="I157" s="43" t="s">
        <v>12019</v>
      </c>
      <c r="J157" t="str">
        <f t="shared" si="9"/>
        <v/>
      </c>
      <c r="K157" s="6" t="str">
        <f t="shared" si="10"/>
        <v/>
      </c>
    </row>
    <row r="158" spans="1:11" x14ac:dyDescent="0.25">
      <c r="A158" t="e">
        <f t="shared" si="8"/>
        <v>#REF!</v>
      </c>
      <c r="B158" s="58">
        <v>6031</v>
      </c>
      <c r="C158" t="s">
        <v>10900</v>
      </c>
      <c r="D158" t="s">
        <v>11154</v>
      </c>
      <c r="E158" t="s">
        <v>11144</v>
      </c>
      <c r="F158" t="s">
        <v>1581</v>
      </c>
      <c r="G158" t="s">
        <v>12020</v>
      </c>
      <c r="J158" t="e">
        <f t="shared" si="9"/>
        <v>#REF!</v>
      </c>
      <c r="K158" s="6" t="e">
        <f t="shared" si="10"/>
        <v>#REF!</v>
      </c>
    </row>
    <row r="159" spans="1:11" x14ac:dyDescent="0.25">
      <c r="A159" t="e">
        <f t="shared" si="8"/>
        <v>#REF!</v>
      </c>
      <c r="B159" s="58">
        <v>6032</v>
      </c>
      <c r="C159" t="s">
        <v>10900</v>
      </c>
      <c r="D159" t="s">
        <v>11154</v>
      </c>
      <c r="E159" t="s">
        <v>11144</v>
      </c>
      <c r="F159" t="s">
        <v>1626</v>
      </c>
      <c r="J159" t="e">
        <f t="shared" si="9"/>
        <v>#REF!</v>
      </c>
      <c r="K159" s="6" t="e">
        <f t="shared" si="10"/>
        <v>#REF!</v>
      </c>
    </row>
    <row r="160" spans="1:11" x14ac:dyDescent="0.25">
      <c r="A160" t="e">
        <f t="shared" si="8"/>
        <v>#REF!</v>
      </c>
      <c r="B160" s="58">
        <v>6033</v>
      </c>
      <c r="C160" t="s">
        <v>10900</v>
      </c>
      <c r="D160" t="s">
        <v>11154</v>
      </c>
      <c r="E160" t="s">
        <v>11144</v>
      </c>
      <c r="F160" t="s">
        <v>1629</v>
      </c>
      <c r="G160" t="s">
        <v>12021</v>
      </c>
      <c r="J160" t="e">
        <f t="shared" si="9"/>
        <v>#REF!</v>
      </c>
      <c r="K160" s="6" t="e">
        <f t="shared" si="10"/>
        <v>#REF!</v>
      </c>
    </row>
    <row r="161" spans="1:12" x14ac:dyDescent="0.25">
      <c r="A161" t="e">
        <f t="shared" si="8"/>
        <v>#REF!</v>
      </c>
      <c r="B161" s="58">
        <v>6034</v>
      </c>
      <c r="C161" t="s">
        <v>10900</v>
      </c>
      <c r="D161" t="s">
        <v>11154</v>
      </c>
      <c r="E161" t="s">
        <v>11144</v>
      </c>
      <c r="F161" t="s">
        <v>1635</v>
      </c>
      <c r="G161" t="s">
        <v>12023</v>
      </c>
      <c r="J161" t="e">
        <f t="shared" si="9"/>
        <v>#REF!</v>
      </c>
      <c r="K161" s="6" t="e">
        <f t="shared" si="10"/>
        <v>#REF!</v>
      </c>
    </row>
    <row r="162" spans="1:12" x14ac:dyDescent="0.25">
      <c r="A162" t="e">
        <f t="shared" si="8"/>
        <v>#REF!</v>
      </c>
      <c r="B162" s="58">
        <v>6035</v>
      </c>
      <c r="C162" t="s">
        <v>10900</v>
      </c>
      <c r="D162" t="s">
        <v>11154</v>
      </c>
      <c r="E162" t="s">
        <v>11144</v>
      </c>
      <c r="F162" t="s">
        <v>1641</v>
      </c>
      <c r="G162" t="s">
        <v>12024</v>
      </c>
      <c r="J162" t="e">
        <f t="shared" si="9"/>
        <v>#REF!</v>
      </c>
      <c r="K162" s="6" t="e">
        <f t="shared" si="10"/>
        <v>#REF!</v>
      </c>
    </row>
    <row r="163" spans="1:12" x14ac:dyDescent="0.25">
      <c r="A163" t="e">
        <f t="shared" si="8"/>
        <v>#REF!</v>
      </c>
      <c r="B163" s="58">
        <v>6036</v>
      </c>
      <c r="C163" t="s">
        <v>10900</v>
      </c>
      <c r="D163" t="s">
        <v>11154</v>
      </c>
      <c r="E163" t="s">
        <v>11144</v>
      </c>
      <c r="F163" t="s">
        <v>1643</v>
      </c>
      <c r="G163" t="s">
        <v>12025</v>
      </c>
      <c r="J163" t="e">
        <f t="shared" si="9"/>
        <v>#REF!</v>
      </c>
      <c r="K163" s="6" t="e">
        <f t="shared" si="10"/>
        <v>#REF!</v>
      </c>
    </row>
    <row r="164" spans="1:12" x14ac:dyDescent="0.25">
      <c r="A164" t="e">
        <f t="shared" si="8"/>
        <v>#REF!</v>
      </c>
      <c r="B164" s="58">
        <v>6037</v>
      </c>
      <c r="C164" t="s">
        <v>10900</v>
      </c>
      <c r="D164" t="s">
        <v>11154</v>
      </c>
      <c r="E164" t="s">
        <v>11144</v>
      </c>
      <c r="F164" t="s">
        <v>1646</v>
      </c>
      <c r="J164" t="e">
        <f t="shared" si="9"/>
        <v>#REF!</v>
      </c>
      <c r="K164" s="6" t="e">
        <f t="shared" si="10"/>
        <v>#REF!</v>
      </c>
    </row>
    <row r="165" spans="1:12" x14ac:dyDescent="0.25">
      <c r="A165" t="e">
        <f t="shared" si="8"/>
        <v>#REF!</v>
      </c>
      <c r="B165" s="58">
        <v>6038</v>
      </c>
      <c r="C165" t="s">
        <v>10900</v>
      </c>
      <c r="D165" t="s">
        <v>11154</v>
      </c>
      <c r="E165" t="s">
        <v>11144</v>
      </c>
      <c r="F165" t="s">
        <v>1652</v>
      </c>
      <c r="G165" t="s">
        <v>12026</v>
      </c>
      <c r="J165" t="e">
        <f t="shared" si="9"/>
        <v>#REF!</v>
      </c>
      <c r="K165" s="6" t="e">
        <f t="shared" si="10"/>
        <v>#REF!</v>
      </c>
    </row>
    <row r="166" spans="1:12" x14ac:dyDescent="0.25">
      <c r="A166" t="e">
        <f t="shared" si="8"/>
        <v>#REF!</v>
      </c>
      <c r="B166" s="58">
        <v>6039</v>
      </c>
      <c r="C166" t="s">
        <v>10900</v>
      </c>
      <c r="D166" t="s">
        <v>11154</v>
      </c>
      <c r="E166" t="s">
        <v>11144</v>
      </c>
      <c r="F166" t="s">
        <v>1670</v>
      </c>
      <c r="G166" t="s">
        <v>12027</v>
      </c>
      <c r="J166" t="e">
        <f t="shared" si="9"/>
        <v>#REF!</v>
      </c>
      <c r="K166" s="6" t="e">
        <f t="shared" si="10"/>
        <v>#REF!</v>
      </c>
    </row>
    <row r="167" spans="1:12" x14ac:dyDescent="0.25">
      <c r="A167" t="e">
        <f t="shared" si="8"/>
        <v>#REF!</v>
      </c>
      <c r="B167" s="58">
        <v>6040</v>
      </c>
      <c r="C167" t="s">
        <v>10900</v>
      </c>
      <c r="D167" t="s">
        <v>11154</v>
      </c>
      <c r="E167" t="s">
        <v>11144</v>
      </c>
      <c r="F167" t="s">
        <v>1673</v>
      </c>
      <c r="G167" t="s">
        <v>12028</v>
      </c>
      <c r="J167" t="e">
        <f t="shared" si="9"/>
        <v>#REF!</v>
      </c>
      <c r="K167" s="6" t="e">
        <f t="shared" si="10"/>
        <v>#REF!</v>
      </c>
    </row>
    <row r="168" spans="1:12" x14ac:dyDescent="0.25">
      <c r="A168" t="e">
        <f t="shared" si="8"/>
        <v>#REF!</v>
      </c>
      <c r="B168" s="58">
        <v>6041</v>
      </c>
      <c r="C168" t="s">
        <v>10900</v>
      </c>
      <c r="D168" t="s">
        <v>11154</v>
      </c>
      <c r="E168" t="s">
        <v>11144</v>
      </c>
      <c r="F168" t="s">
        <v>1676</v>
      </c>
      <c r="G168" t="s">
        <v>12030</v>
      </c>
      <c r="J168" t="e">
        <f t="shared" si="9"/>
        <v>#REF!</v>
      </c>
      <c r="K168" s="6" t="e">
        <f t="shared" si="10"/>
        <v>#REF!</v>
      </c>
    </row>
    <row r="169" spans="1:12" x14ac:dyDescent="0.25">
      <c r="A169" t="e">
        <f t="shared" si="8"/>
        <v>#REF!</v>
      </c>
      <c r="B169" s="58">
        <v>6042</v>
      </c>
      <c r="C169" t="s">
        <v>10900</v>
      </c>
      <c r="D169" t="s">
        <v>11154</v>
      </c>
      <c r="E169" t="s">
        <v>11144</v>
      </c>
      <c r="F169" t="s">
        <v>1679</v>
      </c>
      <c r="G169" t="s">
        <v>12031</v>
      </c>
      <c r="J169" t="e">
        <f t="shared" si="9"/>
        <v>#REF!</v>
      </c>
      <c r="K169" s="6" t="e">
        <f t="shared" si="10"/>
        <v>#REF!</v>
      </c>
    </row>
    <row r="170" spans="1:12" s="10" customFormat="1" x14ac:dyDescent="0.25">
      <c r="A170" s="10" t="e">
        <f t="shared" si="8"/>
        <v>#REF!</v>
      </c>
      <c r="B170" s="59"/>
      <c r="C170" s="10" t="s">
        <v>10900</v>
      </c>
      <c r="D170" s="10" t="s">
        <v>11154</v>
      </c>
      <c r="E170" s="10" t="s">
        <v>11144</v>
      </c>
      <c r="F170" s="10" t="s">
        <v>1673</v>
      </c>
      <c r="G170" s="10" t="s">
        <v>12028</v>
      </c>
      <c r="J170" s="10" t="e">
        <f t="shared" si="9"/>
        <v>#REF!</v>
      </c>
      <c r="K170" s="60" t="e">
        <f t="shared" si="10"/>
        <v>#REF!</v>
      </c>
      <c r="L170" s="61"/>
    </row>
    <row r="171" spans="1:12" x14ac:dyDescent="0.25">
      <c r="A171" t="e">
        <f t="shared" si="8"/>
        <v>#REF!</v>
      </c>
      <c r="B171" s="58">
        <v>6044</v>
      </c>
      <c r="C171" t="s">
        <v>10900</v>
      </c>
      <c r="D171" t="s">
        <v>11154</v>
      </c>
      <c r="E171" t="s">
        <v>11144</v>
      </c>
      <c r="F171" t="s">
        <v>1683</v>
      </c>
      <c r="G171" t="s">
        <v>12032</v>
      </c>
      <c r="J171" t="e">
        <f t="shared" si="9"/>
        <v>#REF!</v>
      </c>
      <c r="K171" s="6" t="e">
        <f t="shared" si="10"/>
        <v>#REF!</v>
      </c>
    </row>
    <row r="172" spans="1:12" x14ac:dyDescent="0.25">
      <c r="A172" t="e">
        <f t="shared" si="8"/>
        <v>#REF!</v>
      </c>
      <c r="B172" s="58">
        <v>6045</v>
      </c>
      <c r="C172" t="s">
        <v>10900</v>
      </c>
      <c r="D172" t="s">
        <v>11154</v>
      </c>
      <c r="E172" t="s">
        <v>11144</v>
      </c>
      <c r="F172" t="s">
        <v>1686</v>
      </c>
      <c r="G172" t="s">
        <v>12033</v>
      </c>
      <c r="J172" t="e">
        <f t="shared" si="9"/>
        <v>#REF!</v>
      </c>
      <c r="K172" s="6" t="e">
        <f t="shared" si="10"/>
        <v>#REF!</v>
      </c>
    </row>
    <row r="173" spans="1:12" x14ac:dyDescent="0.25">
      <c r="A173" t="e">
        <f t="shared" si="8"/>
        <v>#REF!</v>
      </c>
      <c r="B173" s="58">
        <v>6046</v>
      </c>
      <c r="C173" t="s">
        <v>10900</v>
      </c>
      <c r="D173" t="s">
        <v>11154</v>
      </c>
      <c r="E173" t="s">
        <v>11144</v>
      </c>
      <c r="F173" t="s">
        <v>1689</v>
      </c>
      <c r="G173" t="s">
        <v>12034</v>
      </c>
      <c r="J173" t="e">
        <f t="shared" si="9"/>
        <v>#REF!</v>
      </c>
      <c r="K173" s="6" t="e">
        <f t="shared" si="10"/>
        <v>#REF!</v>
      </c>
    </row>
    <row r="174" spans="1:12" x14ac:dyDescent="0.25">
      <c r="A174" t="e">
        <f t="shared" si="8"/>
        <v>#REF!</v>
      </c>
      <c r="B174" s="58">
        <v>6047</v>
      </c>
      <c r="C174" t="s">
        <v>10900</v>
      </c>
      <c r="D174" t="s">
        <v>11154</v>
      </c>
      <c r="E174" t="s">
        <v>11144</v>
      </c>
      <c r="F174" t="s">
        <v>1692</v>
      </c>
      <c r="G174" t="s">
        <v>12035</v>
      </c>
      <c r="J174" t="e">
        <f t="shared" si="9"/>
        <v>#REF!</v>
      </c>
      <c r="K174" s="6" t="e">
        <f t="shared" si="10"/>
        <v>#REF!</v>
      </c>
    </row>
    <row r="175" spans="1:12" x14ac:dyDescent="0.25">
      <c r="A175" t="e">
        <f t="shared" si="8"/>
        <v>#REF!</v>
      </c>
      <c r="B175" s="58">
        <v>6048</v>
      </c>
      <c r="C175" t="s">
        <v>10900</v>
      </c>
      <c r="D175" t="s">
        <v>11154</v>
      </c>
      <c r="E175" t="s">
        <v>11144</v>
      </c>
      <c r="F175" t="s">
        <v>1698</v>
      </c>
      <c r="G175" t="s">
        <v>12036</v>
      </c>
      <c r="J175" t="e">
        <f t="shared" si="9"/>
        <v>#REF!</v>
      </c>
      <c r="K175" s="6" t="e">
        <f t="shared" si="10"/>
        <v>#REF!</v>
      </c>
    </row>
    <row r="176" spans="1:12" x14ac:dyDescent="0.25">
      <c r="A176" t="e">
        <f t="shared" si="8"/>
        <v>#REF!</v>
      </c>
      <c r="B176" s="58">
        <v>6049</v>
      </c>
      <c r="C176" t="s">
        <v>10900</v>
      </c>
      <c r="D176" t="s">
        <v>11154</v>
      </c>
      <c r="E176" t="s">
        <v>11144</v>
      </c>
      <c r="F176" t="s">
        <v>1701</v>
      </c>
      <c r="G176" t="s">
        <v>12037</v>
      </c>
      <c r="J176" t="e">
        <f t="shared" si="9"/>
        <v>#REF!</v>
      </c>
      <c r="K176" s="6" t="e">
        <f t="shared" si="10"/>
        <v>#REF!</v>
      </c>
    </row>
    <row r="177" spans="1:11" x14ac:dyDescent="0.25">
      <c r="A177" t="e">
        <f t="shared" si="8"/>
        <v>#REF!</v>
      </c>
      <c r="B177" s="58">
        <v>6050</v>
      </c>
      <c r="C177" t="s">
        <v>10900</v>
      </c>
      <c r="D177" t="s">
        <v>11154</v>
      </c>
      <c r="E177" t="s">
        <v>11144</v>
      </c>
      <c r="F177" t="s">
        <v>1704</v>
      </c>
      <c r="G177" t="s">
        <v>12038</v>
      </c>
      <c r="I177" t="s">
        <v>44</v>
      </c>
      <c r="J177" t="e">
        <f t="shared" si="9"/>
        <v>#REF!</v>
      </c>
      <c r="K177" s="6" t="e">
        <f t="shared" si="10"/>
        <v>#REF!</v>
      </c>
    </row>
    <row r="178" spans="1:11" x14ac:dyDescent="0.25">
      <c r="A178" t="e">
        <f t="shared" si="8"/>
        <v>#REF!</v>
      </c>
      <c r="B178" s="58">
        <v>6051</v>
      </c>
      <c r="C178" t="s">
        <v>10900</v>
      </c>
      <c r="D178" t="s">
        <v>11154</v>
      </c>
      <c r="E178" t="s">
        <v>11144</v>
      </c>
      <c r="F178" t="s">
        <v>1707</v>
      </c>
      <c r="G178" t="s">
        <v>12039</v>
      </c>
      <c r="J178" t="e">
        <f t="shared" si="9"/>
        <v>#REF!</v>
      </c>
      <c r="K178" s="6" t="e">
        <f t="shared" si="10"/>
        <v>#REF!</v>
      </c>
    </row>
    <row r="179" spans="1:11" x14ac:dyDescent="0.25">
      <c r="A179" t="e">
        <f t="shared" si="8"/>
        <v>#REF!</v>
      </c>
      <c r="B179" s="58">
        <v>6052</v>
      </c>
      <c r="C179" t="s">
        <v>10900</v>
      </c>
      <c r="D179" t="s">
        <v>11154</v>
      </c>
      <c r="E179" t="s">
        <v>11144</v>
      </c>
      <c r="F179" t="s">
        <v>1710</v>
      </c>
      <c r="G179" t="s">
        <v>12029</v>
      </c>
      <c r="J179" t="e">
        <f t="shared" si="9"/>
        <v>#REF!</v>
      </c>
      <c r="K179" s="6" t="e">
        <f t="shared" si="10"/>
        <v>#REF!</v>
      </c>
    </row>
    <row r="180" spans="1:11" x14ac:dyDescent="0.25">
      <c r="A180" t="e">
        <f t="shared" si="8"/>
        <v>#REF!</v>
      </c>
      <c r="B180" s="58">
        <v>6053</v>
      </c>
      <c r="C180" t="s">
        <v>10900</v>
      </c>
      <c r="D180" t="s">
        <v>11154</v>
      </c>
      <c r="E180" t="s">
        <v>11144</v>
      </c>
      <c r="F180" t="s">
        <v>1713</v>
      </c>
      <c r="G180" t="s">
        <v>12041</v>
      </c>
      <c r="J180" t="e">
        <f t="shared" si="9"/>
        <v>#REF!</v>
      </c>
      <c r="K180" s="6" t="e">
        <f t="shared" si="10"/>
        <v>#REF!</v>
      </c>
    </row>
    <row r="181" spans="1:11" x14ac:dyDescent="0.25">
      <c r="A181" t="e">
        <f t="shared" si="8"/>
        <v>#REF!</v>
      </c>
      <c r="B181" s="58">
        <v>6054</v>
      </c>
      <c r="C181" t="s">
        <v>10900</v>
      </c>
      <c r="D181" t="s">
        <v>11154</v>
      </c>
      <c r="E181" t="s">
        <v>11144</v>
      </c>
      <c r="F181" t="s">
        <v>1719</v>
      </c>
      <c r="G181" t="s">
        <v>12042</v>
      </c>
      <c r="J181" t="e">
        <f t="shared" si="9"/>
        <v>#REF!</v>
      </c>
      <c r="K181" s="6" t="e">
        <f t="shared" si="10"/>
        <v>#REF!</v>
      </c>
    </row>
    <row r="182" spans="1:11" x14ac:dyDescent="0.25">
      <c r="A182" t="e">
        <f t="shared" si="8"/>
        <v>#REF!</v>
      </c>
      <c r="B182" s="58">
        <v>6055</v>
      </c>
      <c r="C182" t="s">
        <v>10900</v>
      </c>
      <c r="D182" t="s">
        <v>11154</v>
      </c>
      <c r="E182" t="s">
        <v>11144</v>
      </c>
      <c r="F182" t="s">
        <v>1722</v>
      </c>
      <c r="G182" t="s">
        <v>12043</v>
      </c>
      <c r="J182" t="e">
        <f t="shared" si="9"/>
        <v>#REF!</v>
      </c>
      <c r="K182" s="6" t="e">
        <f t="shared" si="10"/>
        <v>#REF!</v>
      </c>
    </row>
    <row r="183" spans="1:11" x14ac:dyDescent="0.25">
      <c r="A183" t="e">
        <f t="shared" si="8"/>
        <v>#REF!</v>
      </c>
      <c r="B183" s="58">
        <v>6056</v>
      </c>
      <c r="C183" t="s">
        <v>10900</v>
      </c>
      <c r="D183" t="s">
        <v>11154</v>
      </c>
      <c r="E183" t="s">
        <v>11144</v>
      </c>
      <c r="F183" t="s">
        <v>1725</v>
      </c>
      <c r="J183" t="e">
        <f t="shared" si="9"/>
        <v>#REF!</v>
      </c>
      <c r="K183" s="6" t="e">
        <f t="shared" si="10"/>
        <v>#REF!</v>
      </c>
    </row>
    <row r="184" spans="1:11" x14ac:dyDescent="0.25">
      <c r="A184" t="e">
        <f t="shared" si="8"/>
        <v>#REF!</v>
      </c>
      <c r="B184" s="58">
        <v>6057</v>
      </c>
      <c r="C184" t="s">
        <v>10900</v>
      </c>
      <c r="D184" t="s">
        <v>11154</v>
      </c>
      <c r="E184" t="s">
        <v>11144</v>
      </c>
      <c r="F184" t="s">
        <v>1728</v>
      </c>
      <c r="G184" t="s">
        <v>12044</v>
      </c>
      <c r="J184" t="e">
        <f t="shared" si="9"/>
        <v>#REF!</v>
      </c>
      <c r="K184" s="6" t="e">
        <f t="shared" si="10"/>
        <v>#REF!</v>
      </c>
    </row>
    <row r="185" spans="1:11" x14ac:dyDescent="0.25">
      <c r="A185" t="e">
        <f t="shared" si="8"/>
        <v>#REF!</v>
      </c>
      <c r="B185" s="58">
        <v>6058</v>
      </c>
      <c r="C185" t="s">
        <v>10900</v>
      </c>
      <c r="D185" t="s">
        <v>11154</v>
      </c>
      <c r="E185" t="s">
        <v>11144</v>
      </c>
      <c r="F185" t="s">
        <v>1882</v>
      </c>
      <c r="J185" t="e">
        <f t="shared" si="9"/>
        <v>#REF!</v>
      </c>
      <c r="K185" s="6" t="e">
        <f t="shared" si="10"/>
        <v>#REF!</v>
      </c>
    </row>
    <row r="186" spans="1:11" x14ac:dyDescent="0.25">
      <c r="A186" t="e">
        <f t="shared" si="8"/>
        <v>#REF!</v>
      </c>
      <c r="B186" s="58">
        <v>6059</v>
      </c>
      <c r="C186" t="s">
        <v>10900</v>
      </c>
      <c r="D186" t="s">
        <v>11154</v>
      </c>
      <c r="E186" t="s">
        <v>11144</v>
      </c>
      <c r="F186" t="s">
        <v>1886</v>
      </c>
      <c r="J186" t="e">
        <f t="shared" si="9"/>
        <v>#REF!</v>
      </c>
      <c r="K186" s="6" t="e">
        <f t="shared" si="10"/>
        <v>#REF!</v>
      </c>
    </row>
    <row r="187" spans="1:11" x14ac:dyDescent="0.25">
      <c r="A187" t="e">
        <f t="shared" si="8"/>
        <v>#REF!</v>
      </c>
      <c r="B187" s="58">
        <v>6060</v>
      </c>
      <c r="C187" t="s">
        <v>10900</v>
      </c>
      <c r="D187" t="s">
        <v>11154</v>
      </c>
      <c r="E187" t="s">
        <v>11144</v>
      </c>
      <c r="F187" t="s">
        <v>1894</v>
      </c>
      <c r="J187" t="e">
        <f t="shared" si="9"/>
        <v>#REF!</v>
      </c>
      <c r="K187" s="6" t="e">
        <f t="shared" si="10"/>
        <v>#REF!</v>
      </c>
    </row>
    <row r="188" spans="1:11" x14ac:dyDescent="0.25">
      <c r="A188" t="e">
        <f t="shared" si="8"/>
        <v>#REF!</v>
      </c>
      <c r="B188" s="58">
        <v>6061</v>
      </c>
      <c r="C188" t="s">
        <v>10900</v>
      </c>
      <c r="D188" t="s">
        <v>11154</v>
      </c>
      <c r="E188" t="s">
        <v>11144</v>
      </c>
      <c r="F188" t="s">
        <v>1897</v>
      </c>
      <c r="J188" t="e">
        <f t="shared" si="9"/>
        <v>#REF!</v>
      </c>
      <c r="K188" s="6" t="e">
        <f t="shared" si="10"/>
        <v>#REF!</v>
      </c>
    </row>
    <row r="189" spans="1:11" collapsed="1" x14ac:dyDescent="0.25">
      <c r="A189" t="e">
        <f t="shared" si="8"/>
        <v>#REF!</v>
      </c>
      <c r="B189" s="58">
        <v>6062</v>
      </c>
      <c r="C189" t="s">
        <v>10900</v>
      </c>
      <c r="D189" t="s">
        <v>11154</v>
      </c>
      <c r="E189" t="s">
        <v>11144</v>
      </c>
      <c r="F189" t="s">
        <v>1902</v>
      </c>
      <c r="J189" t="e">
        <f t="shared" si="9"/>
        <v>#REF!</v>
      </c>
      <c r="K189" s="6" t="e">
        <f t="shared" si="10"/>
        <v>#REF!</v>
      </c>
    </row>
    <row r="190" spans="1:11" x14ac:dyDescent="0.25">
      <c r="A190" t="e">
        <f t="shared" si="8"/>
        <v>#REF!</v>
      </c>
      <c r="B190" s="58">
        <v>6063</v>
      </c>
      <c r="C190" t="s">
        <v>10900</v>
      </c>
      <c r="D190" t="s">
        <v>11154</v>
      </c>
      <c r="E190" t="s">
        <v>11144</v>
      </c>
      <c r="F190" t="s">
        <v>1907</v>
      </c>
      <c r="J190" t="e">
        <f t="shared" si="9"/>
        <v>#REF!</v>
      </c>
      <c r="K190" s="6" t="e">
        <f t="shared" si="10"/>
        <v>#REF!</v>
      </c>
    </row>
    <row r="191" spans="1:11" x14ac:dyDescent="0.25">
      <c r="A191" t="e">
        <f t="shared" si="8"/>
        <v>#REF!</v>
      </c>
      <c r="B191" s="58">
        <v>6064</v>
      </c>
      <c r="C191" t="s">
        <v>10900</v>
      </c>
      <c r="D191" t="s">
        <v>11154</v>
      </c>
      <c r="E191" t="s">
        <v>11144</v>
      </c>
      <c r="F191" t="s">
        <v>1572</v>
      </c>
      <c r="G191" t="s">
        <v>12045</v>
      </c>
      <c r="J191" t="e">
        <f t="shared" si="9"/>
        <v>#REF!</v>
      </c>
      <c r="K191" s="6" t="e">
        <f t="shared" si="10"/>
        <v>#REF!</v>
      </c>
    </row>
    <row r="192" spans="1:11" x14ac:dyDescent="0.25">
      <c r="A192" t="e">
        <f t="shared" si="8"/>
        <v>#REF!</v>
      </c>
      <c r="B192" s="58">
        <v>6065</v>
      </c>
      <c r="C192" t="s">
        <v>10900</v>
      </c>
      <c r="D192" t="s">
        <v>11154</v>
      </c>
      <c r="E192" t="s">
        <v>11144</v>
      </c>
      <c r="F192" t="s">
        <v>1575</v>
      </c>
      <c r="G192" t="s">
        <v>12040</v>
      </c>
      <c r="J192" t="e">
        <f t="shared" si="9"/>
        <v>#REF!</v>
      </c>
      <c r="K192" s="6" t="e">
        <f t="shared" si="10"/>
        <v>#REF!</v>
      </c>
    </row>
    <row r="193" spans="1:11" x14ac:dyDescent="0.25">
      <c r="A193" t="e">
        <f t="shared" ref="A193:A256" si="11">J193</f>
        <v>#REF!</v>
      </c>
      <c r="B193" s="58">
        <v>6066</v>
      </c>
      <c r="C193" t="s">
        <v>10900</v>
      </c>
      <c r="D193" t="s">
        <v>11154</v>
      </c>
      <c r="E193" t="s">
        <v>11144</v>
      </c>
      <c r="F193" t="s">
        <v>1599</v>
      </c>
      <c r="J193" t="e">
        <f t="shared" si="9"/>
        <v>#REF!</v>
      </c>
      <c r="K193" s="6" t="e">
        <f t="shared" si="10"/>
        <v>#REF!</v>
      </c>
    </row>
    <row r="194" spans="1:11" x14ac:dyDescent="0.25">
      <c r="A194" t="e">
        <f t="shared" si="11"/>
        <v>#REF!</v>
      </c>
      <c r="B194" s="58">
        <v>6067</v>
      </c>
      <c r="C194" t="s">
        <v>10900</v>
      </c>
      <c r="D194" t="s">
        <v>11154</v>
      </c>
      <c r="E194" t="s">
        <v>11144</v>
      </c>
      <c r="F194" t="s">
        <v>1590</v>
      </c>
      <c r="G194" t="s">
        <v>12022</v>
      </c>
      <c r="J194" t="e">
        <f t="shared" ref="J194:J257" si="12">IF(F194&lt;&gt;"",VLOOKUP(F194,name_tbl,5,FALSE),"")</f>
        <v>#REF!</v>
      </c>
      <c r="K194" s="6" t="e">
        <f t="shared" ref="K194:K257" si="13">IF(F194&lt;&gt;"",VLOOKUP(F194,name_tbl,6,FALSE),"")</f>
        <v>#REF!</v>
      </c>
    </row>
    <row r="195" spans="1:11" x14ac:dyDescent="0.25">
      <c r="A195" t="e">
        <f t="shared" si="11"/>
        <v>#REF!</v>
      </c>
      <c r="B195" s="58">
        <v>6068</v>
      </c>
      <c r="C195" t="s">
        <v>10900</v>
      </c>
      <c r="D195" t="s">
        <v>11154</v>
      </c>
      <c r="E195" t="s">
        <v>11144</v>
      </c>
      <c r="F195" t="s">
        <v>1593</v>
      </c>
      <c r="G195" t="s">
        <v>12046</v>
      </c>
      <c r="J195" t="e">
        <f t="shared" si="12"/>
        <v>#REF!</v>
      </c>
      <c r="K195" s="6" t="e">
        <f t="shared" si="13"/>
        <v>#REF!</v>
      </c>
    </row>
    <row r="196" spans="1:11" x14ac:dyDescent="0.25">
      <c r="A196" t="str">
        <f t="shared" si="11"/>
        <v/>
      </c>
      <c r="C196" t="s">
        <v>10900</v>
      </c>
      <c r="D196" t="s">
        <v>11154</v>
      </c>
      <c r="E196" s="43" t="s">
        <v>11145</v>
      </c>
      <c r="F196" s="43"/>
      <c r="G196" s="43"/>
      <c r="H196" s="43"/>
      <c r="I196" s="43"/>
      <c r="J196" t="str">
        <f t="shared" si="12"/>
        <v/>
      </c>
      <c r="K196" s="6" t="str">
        <f t="shared" si="13"/>
        <v/>
      </c>
    </row>
    <row r="197" spans="1:11" x14ac:dyDescent="0.25">
      <c r="A197" t="e">
        <f t="shared" si="11"/>
        <v>#REF!</v>
      </c>
      <c r="B197" s="58">
        <v>6069</v>
      </c>
      <c r="C197" t="s">
        <v>10900</v>
      </c>
      <c r="D197" t="s">
        <v>11154</v>
      </c>
      <c r="E197" t="s">
        <v>11145</v>
      </c>
      <c r="F197" t="s">
        <v>5604</v>
      </c>
      <c r="J197" t="e">
        <f t="shared" si="12"/>
        <v>#REF!</v>
      </c>
      <c r="K197" s="6" t="e">
        <f t="shared" si="13"/>
        <v>#REF!</v>
      </c>
    </row>
    <row r="198" spans="1:11" x14ac:dyDescent="0.25">
      <c r="A198" t="e">
        <f t="shared" si="11"/>
        <v>#REF!</v>
      </c>
      <c r="B198" s="58">
        <v>6070</v>
      </c>
      <c r="C198" t="s">
        <v>10900</v>
      </c>
      <c r="D198" t="s">
        <v>11154</v>
      </c>
      <c r="E198" t="s">
        <v>11145</v>
      </c>
      <c r="F198" t="s">
        <v>4024</v>
      </c>
      <c r="J198" t="e">
        <f t="shared" si="12"/>
        <v>#REF!</v>
      </c>
      <c r="K198" s="6" t="e">
        <f t="shared" si="13"/>
        <v>#REF!</v>
      </c>
    </row>
    <row r="199" spans="1:11" x14ac:dyDescent="0.25">
      <c r="A199" t="e">
        <f t="shared" si="11"/>
        <v>#REF!</v>
      </c>
      <c r="B199" s="58">
        <v>6071</v>
      </c>
      <c r="C199" t="s">
        <v>10900</v>
      </c>
      <c r="D199" t="s">
        <v>11154</v>
      </c>
      <c r="E199" t="s">
        <v>11145</v>
      </c>
      <c r="F199" t="s">
        <v>7273</v>
      </c>
      <c r="J199" t="e">
        <f t="shared" si="12"/>
        <v>#REF!</v>
      </c>
      <c r="K199" s="6" t="e">
        <f t="shared" si="13"/>
        <v>#REF!</v>
      </c>
    </row>
    <row r="200" spans="1:11" x14ac:dyDescent="0.25">
      <c r="A200" t="e">
        <f t="shared" si="11"/>
        <v>#REF!</v>
      </c>
      <c r="B200" s="58">
        <v>6072</v>
      </c>
      <c r="C200" t="s">
        <v>10900</v>
      </c>
      <c r="D200" t="s">
        <v>11154</v>
      </c>
      <c r="E200" t="s">
        <v>11145</v>
      </c>
      <c r="F200" t="s">
        <v>2855</v>
      </c>
      <c r="J200" t="e">
        <f t="shared" si="12"/>
        <v>#REF!</v>
      </c>
      <c r="K200" s="6" t="e">
        <f t="shared" si="13"/>
        <v>#REF!</v>
      </c>
    </row>
    <row r="201" spans="1:11" x14ac:dyDescent="0.25">
      <c r="A201" t="e">
        <f t="shared" si="11"/>
        <v>#REF!</v>
      </c>
      <c r="B201" s="58">
        <v>6073</v>
      </c>
      <c r="C201" t="s">
        <v>10900</v>
      </c>
      <c r="D201" t="s">
        <v>11154</v>
      </c>
      <c r="E201" t="s">
        <v>11145</v>
      </c>
      <c r="F201" t="s">
        <v>4064</v>
      </c>
      <c r="J201" t="e">
        <f t="shared" si="12"/>
        <v>#REF!</v>
      </c>
      <c r="K201" s="6" t="e">
        <f t="shared" si="13"/>
        <v>#REF!</v>
      </c>
    </row>
    <row r="202" spans="1:11" x14ac:dyDescent="0.25">
      <c r="A202" t="e">
        <f t="shared" si="11"/>
        <v>#REF!</v>
      </c>
      <c r="B202" s="58">
        <v>6074</v>
      </c>
      <c r="C202" t="s">
        <v>10900</v>
      </c>
      <c r="D202" t="s">
        <v>11154</v>
      </c>
      <c r="E202" t="s">
        <v>11145</v>
      </c>
      <c r="F202" t="s">
        <v>3845</v>
      </c>
      <c r="J202" t="e">
        <f t="shared" si="12"/>
        <v>#REF!</v>
      </c>
      <c r="K202" s="6" t="e">
        <f t="shared" si="13"/>
        <v>#REF!</v>
      </c>
    </row>
    <row r="203" spans="1:11" x14ac:dyDescent="0.25">
      <c r="A203" t="e">
        <f t="shared" si="11"/>
        <v>#REF!</v>
      </c>
      <c r="B203" s="58">
        <v>6075</v>
      </c>
      <c r="C203" t="s">
        <v>10900</v>
      </c>
      <c r="D203" t="s">
        <v>11154</v>
      </c>
      <c r="E203" t="s">
        <v>11145</v>
      </c>
      <c r="F203" t="s">
        <v>3964</v>
      </c>
      <c r="J203" t="e">
        <f t="shared" si="12"/>
        <v>#REF!</v>
      </c>
      <c r="K203" s="6" t="e">
        <f t="shared" si="13"/>
        <v>#REF!</v>
      </c>
    </row>
    <row r="204" spans="1:11" x14ac:dyDescent="0.25">
      <c r="A204" t="e">
        <f t="shared" si="11"/>
        <v>#REF!</v>
      </c>
      <c r="B204" s="58">
        <v>6076</v>
      </c>
      <c r="C204" t="s">
        <v>10900</v>
      </c>
      <c r="D204" t="s">
        <v>11154</v>
      </c>
      <c r="E204" t="s">
        <v>11145</v>
      </c>
      <c r="F204" t="s">
        <v>3451</v>
      </c>
      <c r="J204" t="e">
        <f t="shared" si="12"/>
        <v>#REF!</v>
      </c>
      <c r="K204" s="6" t="e">
        <f t="shared" si="13"/>
        <v>#REF!</v>
      </c>
    </row>
    <row r="205" spans="1:11" x14ac:dyDescent="0.25">
      <c r="A205" t="e">
        <f t="shared" si="11"/>
        <v>#REF!</v>
      </c>
      <c r="B205" s="58">
        <v>6077</v>
      </c>
      <c r="C205" t="s">
        <v>10900</v>
      </c>
      <c r="D205" t="s">
        <v>11154</v>
      </c>
      <c r="E205" t="s">
        <v>11145</v>
      </c>
      <c r="F205" t="s">
        <v>3579</v>
      </c>
      <c r="J205" t="e">
        <f t="shared" si="12"/>
        <v>#REF!</v>
      </c>
      <c r="K205" s="6" t="e">
        <f t="shared" si="13"/>
        <v>#REF!</v>
      </c>
    </row>
    <row r="206" spans="1:11" x14ac:dyDescent="0.25">
      <c r="A206" t="e">
        <f t="shared" si="11"/>
        <v>#REF!</v>
      </c>
      <c r="B206" s="58">
        <v>6078</v>
      </c>
      <c r="C206" t="s">
        <v>10900</v>
      </c>
      <c r="D206" t="s">
        <v>11154</v>
      </c>
      <c r="E206" t="s">
        <v>11145</v>
      </c>
      <c r="F206" t="s">
        <v>3715</v>
      </c>
      <c r="J206" t="e">
        <f t="shared" si="12"/>
        <v>#REF!</v>
      </c>
      <c r="K206" s="6" t="e">
        <f t="shared" si="13"/>
        <v>#REF!</v>
      </c>
    </row>
    <row r="207" spans="1:11" x14ac:dyDescent="0.25">
      <c r="A207" t="e">
        <f t="shared" si="11"/>
        <v>#REF!</v>
      </c>
      <c r="B207" s="58">
        <v>6079</v>
      </c>
      <c r="C207" t="s">
        <v>10900</v>
      </c>
      <c r="D207" t="s">
        <v>11154</v>
      </c>
      <c r="E207" t="s">
        <v>11145</v>
      </c>
      <c r="F207" t="s">
        <v>3711</v>
      </c>
      <c r="J207" t="e">
        <f t="shared" si="12"/>
        <v>#REF!</v>
      </c>
      <c r="K207" s="6" t="e">
        <f t="shared" si="13"/>
        <v>#REF!</v>
      </c>
    </row>
    <row r="208" spans="1:11" x14ac:dyDescent="0.25">
      <c r="A208" t="e">
        <f t="shared" si="11"/>
        <v>#REF!</v>
      </c>
      <c r="B208" s="58">
        <v>6080</v>
      </c>
      <c r="C208" t="s">
        <v>10900</v>
      </c>
      <c r="D208" t="s">
        <v>11154</v>
      </c>
      <c r="E208" t="s">
        <v>11145</v>
      </c>
      <c r="F208" t="s">
        <v>3826</v>
      </c>
      <c r="J208" t="e">
        <f t="shared" si="12"/>
        <v>#REF!</v>
      </c>
      <c r="K208" s="6" t="e">
        <f t="shared" si="13"/>
        <v>#REF!</v>
      </c>
    </row>
    <row r="209" spans="1:11" x14ac:dyDescent="0.25">
      <c r="A209" t="e">
        <f t="shared" si="11"/>
        <v>#REF!</v>
      </c>
      <c r="B209" s="58">
        <v>6081</v>
      </c>
      <c r="C209" t="s">
        <v>10900</v>
      </c>
      <c r="D209" t="s">
        <v>11154</v>
      </c>
      <c r="E209" t="s">
        <v>11145</v>
      </c>
      <c r="F209" t="s">
        <v>4000</v>
      </c>
      <c r="J209" t="e">
        <f t="shared" si="12"/>
        <v>#REF!</v>
      </c>
      <c r="K209" s="6" t="e">
        <f t="shared" si="13"/>
        <v>#REF!</v>
      </c>
    </row>
    <row r="210" spans="1:11" x14ac:dyDescent="0.25">
      <c r="A210" t="e">
        <f t="shared" si="11"/>
        <v>#REF!</v>
      </c>
      <c r="B210" s="58">
        <v>6082</v>
      </c>
      <c r="C210" t="s">
        <v>10900</v>
      </c>
      <c r="D210" t="s">
        <v>11154</v>
      </c>
      <c r="E210" t="s">
        <v>11145</v>
      </c>
      <c r="F210" t="s">
        <v>3841</v>
      </c>
      <c r="J210" t="e">
        <f t="shared" si="12"/>
        <v>#REF!</v>
      </c>
      <c r="K210" s="6" t="e">
        <f t="shared" si="13"/>
        <v>#REF!</v>
      </c>
    </row>
    <row r="211" spans="1:11" x14ac:dyDescent="0.25">
      <c r="A211" t="e">
        <f t="shared" si="11"/>
        <v>#REF!</v>
      </c>
      <c r="B211" s="58">
        <v>6083</v>
      </c>
      <c r="C211" t="s">
        <v>10900</v>
      </c>
      <c r="D211" t="s">
        <v>11154</v>
      </c>
      <c r="E211" t="s">
        <v>11145</v>
      </c>
      <c r="F211" t="s">
        <v>4068</v>
      </c>
      <c r="J211" t="e">
        <f t="shared" si="12"/>
        <v>#REF!</v>
      </c>
      <c r="K211" s="6" t="e">
        <f t="shared" si="13"/>
        <v>#REF!</v>
      </c>
    </row>
    <row r="212" spans="1:11" x14ac:dyDescent="0.25">
      <c r="A212" t="e">
        <f t="shared" si="11"/>
        <v>#REF!</v>
      </c>
      <c r="B212" s="58">
        <v>6084</v>
      </c>
      <c r="C212" t="s">
        <v>10900</v>
      </c>
      <c r="D212" t="s">
        <v>11154</v>
      </c>
      <c r="E212" t="s">
        <v>11145</v>
      </c>
      <c r="F212" t="s">
        <v>2565</v>
      </c>
      <c r="J212" t="e">
        <f t="shared" si="12"/>
        <v>#REF!</v>
      </c>
      <c r="K212" s="6" t="e">
        <f t="shared" si="13"/>
        <v>#REF!</v>
      </c>
    </row>
    <row r="213" spans="1:11" x14ac:dyDescent="0.25">
      <c r="A213" t="e">
        <f t="shared" si="11"/>
        <v>#REF!</v>
      </c>
      <c r="B213" s="58">
        <v>6085</v>
      </c>
      <c r="C213" t="s">
        <v>10900</v>
      </c>
      <c r="D213" t="s">
        <v>11154</v>
      </c>
      <c r="E213" t="s">
        <v>11145</v>
      </c>
      <c r="F213" t="s">
        <v>2535</v>
      </c>
      <c r="J213" t="e">
        <f t="shared" si="12"/>
        <v>#REF!</v>
      </c>
      <c r="K213" s="6" t="e">
        <f t="shared" si="13"/>
        <v>#REF!</v>
      </c>
    </row>
    <row r="214" spans="1:11" x14ac:dyDescent="0.25">
      <c r="A214" t="e">
        <f t="shared" si="11"/>
        <v>#REF!</v>
      </c>
      <c r="B214" s="58">
        <v>6086</v>
      </c>
      <c r="C214" t="s">
        <v>10900</v>
      </c>
      <c r="D214" t="s">
        <v>11154</v>
      </c>
      <c r="E214" t="s">
        <v>11145</v>
      </c>
      <c r="F214" t="s">
        <v>3531</v>
      </c>
      <c r="J214" t="e">
        <f t="shared" si="12"/>
        <v>#REF!</v>
      </c>
      <c r="K214" s="6" t="e">
        <f t="shared" si="13"/>
        <v>#REF!</v>
      </c>
    </row>
    <row r="215" spans="1:11" x14ac:dyDescent="0.25">
      <c r="A215" t="e">
        <f t="shared" si="11"/>
        <v>#REF!</v>
      </c>
      <c r="B215" s="58">
        <v>6087</v>
      </c>
      <c r="C215" t="s">
        <v>10900</v>
      </c>
      <c r="D215" t="s">
        <v>11154</v>
      </c>
      <c r="E215" t="s">
        <v>11145</v>
      </c>
      <c r="F215" t="s">
        <v>3603</v>
      </c>
      <c r="J215" t="e">
        <f t="shared" si="12"/>
        <v>#REF!</v>
      </c>
      <c r="K215" s="6" t="e">
        <f t="shared" si="13"/>
        <v>#REF!</v>
      </c>
    </row>
    <row r="216" spans="1:11" x14ac:dyDescent="0.25">
      <c r="A216" t="e">
        <f t="shared" si="11"/>
        <v>#REF!</v>
      </c>
      <c r="B216" s="58">
        <v>6088</v>
      </c>
      <c r="C216" t="s">
        <v>10900</v>
      </c>
      <c r="D216" t="s">
        <v>11154</v>
      </c>
      <c r="E216" t="s">
        <v>11145</v>
      </c>
      <c r="F216" t="s">
        <v>2427</v>
      </c>
      <c r="J216" t="e">
        <f t="shared" si="12"/>
        <v>#REF!</v>
      </c>
      <c r="K216" s="6" t="e">
        <f t="shared" si="13"/>
        <v>#REF!</v>
      </c>
    </row>
    <row r="217" spans="1:11" x14ac:dyDescent="0.25">
      <c r="A217" t="e">
        <f t="shared" si="11"/>
        <v>#REF!</v>
      </c>
      <c r="B217" s="58">
        <v>6089</v>
      </c>
      <c r="C217" t="s">
        <v>10900</v>
      </c>
      <c r="D217" t="s">
        <v>11154</v>
      </c>
      <c r="E217" t="s">
        <v>11145</v>
      </c>
      <c r="F217" t="s">
        <v>2864</v>
      </c>
      <c r="J217" t="e">
        <f t="shared" si="12"/>
        <v>#REF!</v>
      </c>
      <c r="K217" s="6" t="e">
        <f t="shared" si="13"/>
        <v>#REF!</v>
      </c>
    </row>
    <row r="218" spans="1:11" x14ac:dyDescent="0.25">
      <c r="A218" t="e">
        <f t="shared" si="11"/>
        <v>#REF!</v>
      </c>
      <c r="B218" s="58">
        <v>6090</v>
      </c>
      <c r="C218" t="s">
        <v>10900</v>
      </c>
      <c r="D218" t="s">
        <v>11154</v>
      </c>
      <c r="E218" t="s">
        <v>11145</v>
      </c>
      <c r="F218" t="s">
        <v>4060</v>
      </c>
      <c r="J218" t="e">
        <f t="shared" si="12"/>
        <v>#REF!</v>
      </c>
      <c r="K218" s="6" t="e">
        <f t="shared" si="13"/>
        <v>#REF!</v>
      </c>
    </row>
    <row r="219" spans="1:11" x14ac:dyDescent="0.25">
      <c r="A219" t="e">
        <f t="shared" si="11"/>
        <v>#REF!</v>
      </c>
      <c r="B219" s="58">
        <v>6091</v>
      </c>
      <c r="C219" t="s">
        <v>10900</v>
      </c>
      <c r="D219" t="s">
        <v>11154</v>
      </c>
      <c r="E219" t="s">
        <v>11145</v>
      </c>
      <c r="F219" t="s">
        <v>2451</v>
      </c>
      <c r="J219" t="e">
        <f t="shared" si="12"/>
        <v>#REF!</v>
      </c>
      <c r="K219" s="6" t="e">
        <f t="shared" si="13"/>
        <v>#REF!</v>
      </c>
    </row>
    <row r="220" spans="1:11" x14ac:dyDescent="0.25">
      <c r="A220" t="e">
        <f t="shared" si="11"/>
        <v>#REF!</v>
      </c>
      <c r="B220" s="58">
        <v>6092</v>
      </c>
      <c r="C220" t="s">
        <v>10900</v>
      </c>
      <c r="D220" t="s">
        <v>11154</v>
      </c>
      <c r="E220" t="s">
        <v>11145</v>
      </c>
      <c r="F220" t="s">
        <v>2559</v>
      </c>
      <c r="J220" t="e">
        <f t="shared" si="12"/>
        <v>#REF!</v>
      </c>
      <c r="K220" s="6" t="e">
        <f t="shared" si="13"/>
        <v>#REF!</v>
      </c>
    </row>
    <row r="221" spans="1:11" x14ac:dyDescent="0.25">
      <c r="A221" t="e">
        <f t="shared" si="11"/>
        <v>#REF!</v>
      </c>
      <c r="B221" s="58">
        <v>6093</v>
      </c>
      <c r="C221" t="s">
        <v>10900</v>
      </c>
      <c r="D221" t="s">
        <v>11154</v>
      </c>
      <c r="E221" t="s">
        <v>11145</v>
      </c>
      <c r="F221" t="s">
        <v>2538</v>
      </c>
      <c r="J221" t="e">
        <f t="shared" si="12"/>
        <v>#REF!</v>
      </c>
      <c r="K221" s="6" t="e">
        <f t="shared" si="13"/>
        <v>#REF!</v>
      </c>
    </row>
    <row r="222" spans="1:11" x14ac:dyDescent="0.25">
      <c r="A222" t="e">
        <f t="shared" si="11"/>
        <v>#REF!</v>
      </c>
      <c r="B222" s="58">
        <v>6094</v>
      </c>
      <c r="C222" t="s">
        <v>10900</v>
      </c>
      <c r="D222" t="s">
        <v>11154</v>
      </c>
      <c r="E222" t="s">
        <v>11145</v>
      </c>
      <c r="F222" t="s">
        <v>3261</v>
      </c>
      <c r="J222" t="e">
        <f t="shared" si="12"/>
        <v>#REF!</v>
      </c>
      <c r="K222" s="6" t="e">
        <f t="shared" si="13"/>
        <v>#REF!</v>
      </c>
    </row>
    <row r="223" spans="1:11" x14ac:dyDescent="0.25">
      <c r="A223" t="e">
        <f t="shared" si="11"/>
        <v>#REF!</v>
      </c>
      <c r="B223" s="58">
        <v>6095</v>
      </c>
      <c r="C223" t="s">
        <v>10900</v>
      </c>
      <c r="D223" t="s">
        <v>11154</v>
      </c>
      <c r="E223" t="s">
        <v>11145</v>
      </c>
      <c r="F223" t="s">
        <v>3535</v>
      </c>
      <c r="J223" t="e">
        <f t="shared" si="12"/>
        <v>#REF!</v>
      </c>
      <c r="K223" s="6" t="e">
        <f t="shared" si="13"/>
        <v>#REF!</v>
      </c>
    </row>
    <row r="224" spans="1:11" x14ac:dyDescent="0.25">
      <c r="A224" t="e">
        <f t="shared" si="11"/>
        <v>#REF!</v>
      </c>
      <c r="B224" s="58">
        <v>6096</v>
      </c>
      <c r="C224" t="s">
        <v>10900</v>
      </c>
      <c r="D224" t="s">
        <v>11154</v>
      </c>
      <c r="E224" t="s">
        <v>11145</v>
      </c>
      <c r="F224" t="s">
        <v>3707</v>
      </c>
      <c r="J224" t="e">
        <f t="shared" si="12"/>
        <v>#REF!</v>
      </c>
      <c r="K224" s="6" t="e">
        <f t="shared" si="13"/>
        <v>#REF!</v>
      </c>
    </row>
    <row r="225" spans="1:11" x14ac:dyDescent="0.25">
      <c r="A225" t="e">
        <f t="shared" si="11"/>
        <v>#REF!</v>
      </c>
      <c r="B225" s="58">
        <v>6097</v>
      </c>
      <c r="C225" t="s">
        <v>10900</v>
      </c>
      <c r="D225" t="s">
        <v>11154</v>
      </c>
      <c r="E225" t="s">
        <v>11145</v>
      </c>
      <c r="F225" t="s">
        <v>3475</v>
      </c>
      <c r="J225" t="e">
        <f t="shared" si="12"/>
        <v>#REF!</v>
      </c>
      <c r="K225" s="6" t="e">
        <f t="shared" si="13"/>
        <v>#REF!</v>
      </c>
    </row>
    <row r="226" spans="1:11" x14ac:dyDescent="0.25">
      <c r="A226" t="e">
        <f t="shared" si="11"/>
        <v>#REF!</v>
      </c>
      <c r="B226" s="58">
        <v>6098</v>
      </c>
      <c r="C226" t="s">
        <v>10900</v>
      </c>
      <c r="D226" t="s">
        <v>11154</v>
      </c>
      <c r="E226" t="s">
        <v>11145</v>
      </c>
      <c r="F226" t="s">
        <v>6017</v>
      </c>
      <c r="J226" t="e">
        <f t="shared" si="12"/>
        <v>#REF!</v>
      </c>
      <c r="K226" s="6" t="e">
        <f t="shared" si="13"/>
        <v>#REF!</v>
      </c>
    </row>
    <row r="227" spans="1:11" x14ac:dyDescent="0.25">
      <c r="A227" t="e">
        <f t="shared" si="11"/>
        <v>#REF!</v>
      </c>
      <c r="B227" s="58">
        <v>6099</v>
      </c>
      <c r="C227" t="s">
        <v>10900</v>
      </c>
      <c r="D227" t="s">
        <v>11154</v>
      </c>
      <c r="E227" t="s">
        <v>11145</v>
      </c>
      <c r="F227" t="s">
        <v>7288</v>
      </c>
      <c r="J227" t="e">
        <f t="shared" si="12"/>
        <v>#REF!</v>
      </c>
      <c r="K227" s="6" t="e">
        <f t="shared" si="13"/>
        <v>#REF!</v>
      </c>
    </row>
    <row r="228" spans="1:11" x14ac:dyDescent="0.25">
      <c r="A228" t="e">
        <f t="shared" si="11"/>
        <v>#REF!</v>
      </c>
      <c r="B228" s="58">
        <v>6100</v>
      </c>
      <c r="C228" t="s">
        <v>10900</v>
      </c>
      <c r="D228" t="s">
        <v>11154</v>
      </c>
      <c r="E228" t="s">
        <v>11145</v>
      </c>
      <c r="F228" t="s">
        <v>7291</v>
      </c>
      <c r="J228" t="e">
        <f t="shared" si="12"/>
        <v>#REF!</v>
      </c>
      <c r="K228" s="6" t="e">
        <f t="shared" si="13"/>
        <v>#REF!</v>
      </c>
    </row>
    <row r="229" spans="1:11" x14ac:dyDescent="0.25">
      <c r="A229" t="e">
        <f t="shared" si="11"/>
        <v>#REF!</v>
      </c>
      <c r="B229" s="58">
        <v>6101</v>
      </c>
      <c r="C229" t="s">
        <v>10900</v>
      </c>
      <c r="D229" t="s">
        <v>11154</v>
      </c>
      <c r="E229" t="s">
        <v>11145</v>
      </c>
      <c r="F229" s="13" t="s">
        <v>4936</v>
      </c>
      <c r="J229" t="e">
        <f t="shared" si="12"/>
        <v>#REF!</v>
      </c>
      <c r="K229" s="6" t="e">
        <f t="shared" si="13"/>
        <v>#REF!</v>
      </c>
    </row>
    <row r="230" spans="1:11" x14ac:dyDescent="0.25">
      <c r="A230" t="e">
        <f t="shared" si="11"/>
        <v>#REF!</v>
      </c>
      <c r="B230" s="58">
        <v>6102</v>
      </c>
      <c r="C230" t="s">
        <v>10900</v>
      </c>
      <c r="D230" t="s">
        <v>11154</v>
      </c>
      <c r="E230" t="s">
        <v>11145</v>
      </c>
      <c r="F230" s="13" t="s">
        <v>7505</v>
      </c>
      <c r="J230" t="e">
        <f t="shared" si="12"/>
        <v>#REF!</v>
      </c>
      <c r="K230" s="6" t="e">
        <f t="shared" si="13"/>
        <v>#REF!</v>
      </c>
    </row>
    <row r="231" spans="1:11" x14ac:dyDescent="0.25">
      <c r="A231" t="e">
        <f t="shared" si="11"/>
        <v>#REF!</v>
      </c>
      <c r="B231" s="58">
        <v>6103</v>
      </c>
      <c r="C231" t="s">
        <v>10900</v>
      </c>
      <c r="D231" t="s">
        <v>11154</v>
      </c>
      <c r="E231" t="s">
        <v>11145</v>
      </c>
      <c r="F231" s="13" t="s">
        <v>7508</v>
      </c>
      <c r="J231" t="e">
        <f t="shared" si="12"/>
        <v>#REF!</v>
      </c>
      <c r="K231" s="6" t="e">
        <f t="shared" si="13"/>
        <v>#REF!</v>
      </c>
    </row>
    <row r="232" spans="1:11" x14ac:dyDescent="0.25">
      <c r="A232" t="e">
        <f t="shared" si="11"/>
        <v>#REF!</v>
      </c>
      <c r="B232" s="58">
        <v>6104</v>
      </c>
      <c r="C232" t="s">
        <v>10900</v>
      </c>
      <c r="D232" t="s">
        <v>11154</v>
      </c>
      <c r="E232" t="s">
        <v>11145</v>
      </c>
      <c r="F232" s="13" t="s">
        <v>2272</v>
      </c>
      <c r="J232" t="e">
        <f t="shared" si="12"/>
        <v>#REF!</v>
      </c>
      <c r="K232" s="6" t="e">
        <f t="shared" si="13"/>
        <v>#REF!</v>
      </c>
    </row>
    <row r="233" spans="1:11" x14ac:dyDescent="0.25">
      <c r="A233" t="e">
        <f t="shared" si="11"/>
        <v>#REF!</v>
      </c>
      <c r="B233" s="58">
        <v>6105</v>
      </c>
      <c r="C233" t="s">
        <v>10900</v>
      </c>
      <c r="D233" t="s">
        <v>11154</v>
      </c>
      <c r="E233" t="s">
        <v>11145</v>
      </c>
      <c r="F233" s="13" t="s">
        <v>7511</v>
      </c>
      <c r="J233" t="e">
        <f t="shared" si="12"/>
        <v>#REF!</v>
      </c>
      <c r="K233" s="6" t="e">
        <f t="shared" si="13"/>
        <v>#REF!</v>
      </c>
    </row>
    <row r="234" spans="1:11" x14ac:dyDescent="0.25">
      <c r="A234" t="e">
        <f t="shared" si="11"/>
        <v>#REF!</v>
      </c>
      <c r="B234" s="58">
        <v>6106</v>
      </c>
      <c r="C234" t="s">
        <v>10900</v>
      </c>
      <c r="D234" t="s">
        <v>11154</v>
      </c>
      <c r="E234" t="s">
        <v>11145</v>
      </c>
      <c r="F234" s="13" t="s">
        <v>7513</v>
      </c>
      <c r="J234" t="e">
        <f t="shared" si="12"/>
        <v>#REF!</v>
      </c>
      <c r="K234" s="6" t="e">
        <f t="shared" si="13"/>
        <v>#REF!</v>
      </c>
    </row>
    <row r="235" spans="1:11" x14ac:dyDescent="0.25">
      <c r="A235" t="e">
        <f t="shared" si="11"/>
        <v>#REF!</v>
      </c>
      <c r="B235" s="58">
        <v>6107</v>
      </c>
      <c r="C235" t="s">
        <v>10900</v>
      </c>
      <c r="D235" t="s">
        <v>11154</v>
      </c>
      <c r="E235" t="s">
        <v>11145</v>
      </c>
      <c r="F235" s="20" t="s">
        <v>4404</v>
      </c>
      <c r="J235" t="e">
        <f t="shared" si="12"/>
        <v>#REF!</v>
      </c>
      <c r="K235" s="6" t="e">
        <f t="shared" si="13"/>
        <v>#REF!</v>
      </c>
    </row>
    <row r="236" spans="1:11" x14ac:dyDescent="0.25">
      <c r="A236" t="e">
        <f t="shared" si="11"/>
        <v>#REF!</v>
      </c>
      <c r="B236" s="58">
        <v>6108</v>
      </c>
      <c r="C236" t="s">
        <v>10900</v>
      </c>
      <c r="D236" t="s">
        <v>11154</v>
      </c>
      <c r="E236" t="s">
        <v>11145</v>
      </c>
      <c r="F236" s="13" t="s">
        <v>2720</v>
      </c>
      <c r="J236" t="e">
        <f t="shared" si="12"/>
        <v>#REF!</v>
      </c>
      <c r="K236" s="6" t="e">
        <f t="shared" si="13"/>
        <v>#REF!</v>
      </c>
    </row>
    <row r="237" spans="1:11" x14ac:dyDescent="0.25">
      <c r="A237" t="e">
        <f t="shared" si="11"/>
        <v>#REF!</v>
      </c>
      <c r="B237" s="58">
        <v>6109</v>
      </c>
      <c r="C237" t="s">
        <v>10900</v>
      </c>
      <c r="D237" t="s">
        <v>11154</v>
      </c>
      <c r="E237" t="s">
        <v>11145</v>
      </c>
      <c r="F237" s="13" t="s">
        <v>5624</v>
      </c>
      <c r="J237" t="e">
        <f t="shared" si="12"/>
        <v>#REF!</v>
      </c>
      <c r="K237" s="6" t="e">
        <f t="shared" si="13"/>
        <v>#REF!</v>
      </c>
    </row>
    <row r="238" spans="1:11" x14ac:dyDescent="0.25">
      <c r="A238" t="e">
        <f t="shared" si="11"/>
        <v>#REF!</v>
      </c>
      <c r="B238" s="58">
        <v>6110</v>
      </c>
      <c r="C238" t="s">
        <v>10900</v>
      </c>
      <c r="D238" t="s">
        <v>11154</v>
      </c>
      <c r="E238" t="s">
        <v>11145</v>
      </c>
      <c r="F238" s="13" t="s">
        <v>3992</v>
      </c>
      <c r="J238" t="e">
        <f t="shared" si="12"/>
        <v>#REF!</v>
      </c>
      <c r="K238" s="6" t="e">
        <f t="shared" si="13"/>
        <v>#REF!</v>
      </c>
    </row>
    <row r="239" spans="1:11" x14ac:dyDescent="0.25">
      <c r="A239" t="e">
        <f t="shared" si="11"/>
        <v>#REF!</v>
      </c>
      <c r="B239" s="58">
        <v>6111</v>
      </c>
      <c r="C239" t="s">
        <v>10900</v>
      </c>
      <c r="D239" t="s">
        <v>11154</v>
      </c>
      <c r="E239" t="s">
        <v>11145</v>
      </c>
      <c r="F239" s="13" t="s">
        <v>4296</v>
      </c>
      <c r="J239" t="e">
        <f t="shared" si="12"/>
        <v>#REF!</v>
      </c>
      <c r="K239" s="6" t="e">
        <f t="shared" si="13"/>
        <v>#REF!</v>
      </c>
    </row>
    <row r="240" spans="1:11" x14ac:dyDescent="0.25">
      <c r="A240" t="e">
        <f t="shared" si="11"/>
        <v>#REF!</v>
      </c>
      <c r="B240" s="58">
        <v>6112</v>
      </c>
      <c r="C240" t="s">
        <v>10900</v>
      </c>
      <c r="D240" t="s">
        <v>11154</v>
      </c>
      <c r="E240" t="s">
        <v>11145</v>
      </c>
      <c r="F240" s="13" t="s">
        <v>3921</v>
      </c>
      <c r="J240" t="e">
        <f t="shared" si="12"/>
        <v>#REF!</v>
      </c>
      <c r="K240" s="6" t="e">
        <f t="shared" si="13"/>
        <v>#REF!</v>
      </c>
    </row>
    <row r="241" spans="1:11" x14ac:dyDescent="0.25">
      <c r="A241" t="e">
        <f t="shared" si="11"/>
        <v>#REF!</v>
      </c>
      <c r="B241" s="58">
        <v>6113</v>
      </c>
      <c r="C241" t="s">
        <v>10900</v>
      </c>
      <c r="D241" t="s">
        <v>11154</v>
      </c>
      <c r="E241" t="s">
        <v>11145</v>
      </c>
      <c r="F241" t="s">
        <v>4004</v>
      </c>
      <c r="J241" t="e">
        <f t="shared" si="12"/>
        <v>#REF!</v>
      </c>
      <c r="K241" s="6" t="e">
        <f t="shared" si="13"/>
        <v>#REF!</v>
      </c>
    </row>
    <row r="242" spans="1:11" x14ac:dyDescent="0.25">
      <c r="A242" t="e">
        <f t="shared" si="11"/>
        <v>#REF!</v>
      </c>
      <c r="B242" s="58">
        <v>6114</v>
      </c>
      <c r="C242" t="s">
        <v>10900</v>
      </c>
      <c r="D242" t="s">
        <v>11154</v>
      </c>
      <c r="E242" t="s">
        <v>11145</v>
      </c>
      <c r="F242" t="s">
        <v>6997</v>
      </c>
      <c r="J242" t="e">
        <f t="shared" si="12"/>
        <v>#REF!</v>
      </c>
      <c r="K242" s="6" t="e">
        <f t="shared" si="13"/>
        <v>#REF!</v>
      </c>
    </row>
    <row r="243" spans="1:11" x14ac:dyDescent="0.25">
      <c r="A243" t="e">
        <f t="shared" si="11"/>
        <v>#REF!</v>
      </c>
      <c r="B243" s="58">
        <v>6115</v>
      </c>
      <c r="C243" t="s">
        <v>10900</v>
      </c>
      <c r="D243" t="s">
        <v>11154</v>
      </c>
      <c r="E243" t="s">
        <v>11145</v>
      </c>
      <c r="F243" t="s">
        <v>7247</v>
      </c>
      <c r="J243" t="e">
        <f t="shared" si="12"/>
        <v>#REF!</v>
      </c>
      <c r="K243" s="6" t="e">
        <f t="shared" si="13"/>
        <v>#REF!</v>
      </c>
    </row>
    <row r="244" spans="1:11" x14ac:dyDescent="0.25">
      <c r="A244" t="e">
        <f t="shared" si="11"/>
        <v>#REF!</v>
      </c>
      <c r="B244" s="58">
        <v>6116</v>
      </c>
      <c r="C244" t="s">
        <v>10900</v>
      </c>
      <c r="D244" t="s">
        <v>11154</v>
      </c>
      <c r="E244" t="s">
        <v>11145</v>
      </c>
      <c r="F244" t="s">
        <v>4012</v>
      </c>
      <c r="J244" t="e">
        <f t="shared" si="12"/>
        <v>#REF!</v>
      </c>
      <c r="K244" s="6" t="e">
        <f t="shared" si="13"/>
        <v>#REF!</v>
      </c>
    </row>
    <row r="245" spans="1:11" x14ac:dyDescent="0.25">
      <c r="A245" t="e">
        <f t="shared" si="11"/>
        <v>#REF!</v>
      </c>
      <c r="B245" s="58">
        <v>6117</v>
      </c>
      <c r="C245" t="s">
        <v>10900</v>
      </c>
      <c r="D245" t="s">
        <v>11154</v>
      </c>
      <c r="E245" t="s">
        <v>11145</v>
      </c>
      <c r="F245" t="s">
        <v>2774</v>
      </c>
      <c r="J245" t="e">
        <f t="shared" si="12"/>
        <v>#REF!</v>
      </c>
      <c r="K245" s="6" t="e">
        <f t="shared" si="13"/>
        <v>#REF!</v>
      </c>
    </row>
    <row r="246" spans="1:11" x14ac:dyDescent="0.25">
      <c r="A246" t="e">
        <f t="shared" si="11"/>
        <v>#REF!</v>
      </c>
      <c r="B246" s="58">
        <v>6118</v>
      </c>
      <c r="C246" t="s">
        <v>10900</v>
      </c>
      <c r="D246" t="s">
        <v>11154</v>
      </c>
      <c r="E246" t="s">
        <v>11145</v>
      </c>
      <c r="F246" t="s">
        <v>3118</v>
      </c>
      <c r="J246" t="e">
        <f t="shared" si="12"/>
        <v>#REF!</v>
      </c>
      <c r="K246" s="6" t="e">
        <f t="shared" si="13"/>
        <v>#REF!</v>
      </c>
    </row>
    <row r="247" spans="1:11" x14ac:dyDescent="0.25">
      <c r="A247" t="e">
        <f t="shared" si="11"/>
        <v>#REF!</v>
      </c>
      <c r="B247" s="58">
        <v>6119</v>
      </c>
      <c r="C247" t="s">
        <v>10900</v>
      </c>
      <c r="D247" t="s">
        <v>11154</v>
      </c>
      <c r="E247" t="s">
        <v>11145</v>
      </c>
      <c r="F247" t="s">
        <v>6458</v>
      </c>
      <c r="J247" t="e">
        <f t="shared" si="12"/>
        <v>#REF!</v>
      </c>
      <c r="K247" s="6" t="e">
        <f t="shared" si="13"/>
        <v>#REF!</v>
      </c>
    </row>
    <row r="248" spans="1:11" x14ac:dyDescent="0.25">
      <c r="A248" t="e">
        <f t="shared" si="11"/>
        <v>#REF!</v>
      </c>
      <c r="B248" s="58">
        <v>6120</v>
      </c>
      <c r="C248" t="s">
        <v>10900</v>
      </c>
      <c r="D248" t="s">
        <v>11154</v>
      </c>
      <c r="E248" t="s">
        <v>11145</v>
      </c>
      <c r="F248" t="s">
        <v>7261</v>
      </c>
      <c r="J248" t="e">
        <f t="shared" si="12"/>
        <v>#REF!</v>
      </c>
      <c r="K248" s="6" t="e">
        <f t="shared" si="13"/>
        <v>#REF!</v>
      </c>
    </row>
    <row r="249" spans="1:11" x14ac:dyDescent="0.25">
      <c r="A249" t="e">
        <f t="shared" si="11"/>
        <v>#REF!</v>
      </c>
      <c r="B249" s="58">
        <v>6121</v>
      </c>
      <c r="C249" t="s">
        <v>10900</v>
      </c>
      <c r="D249" t="s">
        <v>11154</v>
      </c>
      <c r="E249" t="s">
        <v>11145</v>
      </c>
      <c r="F249" t="s">
        <v>7540</v>
      </c>
      <c r="J249" t="e">
        <f t="shared" si="12"/>
        <v>#REF!</v>
      </c>
      <c r="K249" s="6" t="e">
        <f t="shared" si="13"/>
        <v>#REF!</v>
      </c>
    </row>
    <row r="250" spans="1:11" x14ac:dyDescent="0.25">
      <c r="A250" t="e">
        <f t="shared" si="11"/>
        <v>#REF!</v>
      </c>
      <c r="B250" s="58">
        <v>6122</v>
      </c>
      <c r="C250" t="s">
        <v>10900</v>
      </c>
      <c r="D250" t="s">
        <v>11154</v>
      </c>
      <c r="E250" t="s">
        <v>11145</v>
      </c>
      <c r="F250" t="s">
        <v>7521</v>
      </c>
      <c r="J250" t="e">
        <f t="shared" si="12"/>
        <v>#REF!</v>
      </c>
      <c r="K250" s="6" t="e">
        <f t="shared" si="13"/>
        <v>#REF!</v>
      </c>
    </row>
    <row r="251" spans="1:11" x14ac:dyDescent="0.25">
      <c r="A251" t="e">
        <f t="shared" si="11"/>
        <v>#REF!</v>
      </c>
      <c r="B251" s="58">
        <v>6123</v>
      </c>
      <c r="C251" t="s">
        <v>10900</v>
      </c>
      <c r="D251" t="s">
        <v>11154</v>
      </c>
      <c r="E251" t="s">
        <v>11145</v>
      </c>
      <c r="F251" t="s">
        <v>7518</v>
      </c>
      <c r="J251" t="e">
        <f t="shared" si="12"/>
        <v>#REF!</v>
      </c>
      <c r="K251" s="6" t="e">
        <f t="shared" si="13"/>
        <v>#REF!</v>
      </c>
    </row>
    <row r="252" spans="1:11" x14ac:dyDescent="0.25">
      <c r="A252" t="e">
        <f t="shared" si="11"/>
        <v>#REF!</v>
      </c>
      <c r="B252" s="58">
        <v>6124</v>
      </c>
      <c r="C252" t="s">
        <v>10900</v>
      </c>
      <c r="D252" t="s">
        <v>11154</v>
      </c>
      <c r="E252" t="s">
        <v>11145</v>
      </c>
      <c r="F252" t="s">
        <v>7528</v>
      </c>
      <c r="J252" t="e">
        <f t="shared" si="12"/>
        <v>#REF!</v>
      </c>
      <c r="K252" s="6" t="e">
        <f t="shared" si="13"/>
        <v>#REF!</v>
      </c>
    </row>
    <row r="253" spans="1:11" x14ac:dyDescent="0.25">
      <c r="A253" t="e">
        <f t="shared" si="11"/>
        <v>#REF!</v>
      </c>
      <c r="B253" s="58">
        <v>6125</v>
      </c>
      <c r="C253" t="s">
        <v>10900</v>
      </c>
      <c r="D253" t="s">
        <v>11154</v>
      </c>
      <c r="E253" t="s">
        <v>11145</v>
      </c>
      <c r="F253" t="s">
        <v>7537</v>
      </c>
      <c r="J253" t="e">
        <f t="shared" si="12"/>
        <v>#REF!</v>
      </c>
      <c r="K253" s="6" t="e">
        <f t="shared" si="13"/>
        <v>#REF!</v>
      </c>
    </row>
    <row r="254" spans="1:11" x14ac:dyDescent="0.25">
      <c r="A254" t="e">
        <f t="shared" si="11"/>
        <v>#REF!</v>
      </c>
      <c r="B254" s="58">
        <v>6126</v>
      </c>
      <c r="C254" t="s">
        <v>10900</v>
      </c>
      <c r="D254" t="s">
        <v>11154</v>
      </c>
      <c r="E254" t="s">
        <v>11145</v>
      </c>
      <c r="F254" t="s">
        <v>7526</v>
      </c>
      <c r="J254" t="e">
        <f t="shared" si="12"/>
        <v>#REF!</v>
      </c>
      <c r="K254" s="6" t="e">
        <f t="shared" si="13"/>
        <v>#REF!</v>
      </c>
    </row>
    <row r="255" spans="1:11" x14ac:dyDescent="0.25">
      <c r="A255" t="e">
        <f t="shared" si="11"/>
        <v>#REF!</v>
      </c>
      <c r="B255" s="58">
        <v>6127</v>
      </c>
      <c r="C255" t="s">
        <v>10900</v>
      </c>
      <c r="D255" t="s">
        <v>11154</v>
      </c>
      <c r="E255" t="s">
        <v>11145</v>
      </c>
      <c r="F255" t="s">
        <v>7534</v>
      </c>
      <c r="J255" t="e">
        <f t="shared" si="12"/>
        <v>#REF!</v>
      </c>
      <c r="K255" s="6" t="e">
        <f t="shared" si="13"/>
        <v>#REF!</v>
      </c>
    </row>
    <row r="256" spans="1:11" x14ac:dyDescent="0.25">
      <c r="A256" t="e">
        <f t="shared" si="11"/>
        <v>#REF!</v>
      </c>
      <c r="B256" s="58">
        <v>6128</v>
      </c>
      <c r="C256" t="s">
        <v>10900</v>
      </c>
      <c r="D256" t="s">
        <v>11154</v>
      </c>
      <c r="E256" t="s">
        <v>11145</v>
      </c>
      <c r="F256" t="s">
        <v>7555</v>
      </c>
      <c r="J256" t="e">
        <f t="shared" si="12"/>
        <v>#REF!</v>
      </c>
      <c r="K256" s="6" t="e">
        <f t="shared" si="13"/>
        <v>#REF!</v>
      </c>
    </row>
    <row r="257" spans="1:11" x14ac:dyDescent="0.25">
      <c r="A257" t="e">
        <f t="shared" ref="A257:A320" si="14">J257</f>
        <v>#REF!</v>
      </c>
      <c r="B257" s="58">
        <v>6129</v>
      </c>
      <c r="C257" t="s">
        <v>10900</v>
      </c>
      <c r="D257" t="s">
        <v>11154</v>
      </c>
      <c r="E257" t="s">
        <v>11145</v>
      </c>
      <c r="F257" t="s">
        <v>7524</v>
      </c>
      <c r="J257" t="e">
        <f t="shared" si="12"/>
        <v>#REF!</v>
      </c>
      <c r="K257" s="6" t="e">
        <f t="shared" si="13"/>
        <v>#REF!</v>
      </c>
    </row>
    <row r="258" spans="1:11" x14ac:dyDescent="0.25">
      <c r="A258" t="e">
        <f t="shared" si="14"/>
        <v>#REF!</v>
      </c>
      <c r="B258" s="58">
        <v>6130</v>
      </c>
      <c r="C258" t="s">
        <v>10900</v>
      </c>
      <c r="D258" t="s">
        <v>11154</v>
      </c>
      <c r="E258" t="s">
        <v>11145</v>
      </c>
      <c r="F258" t="s">
        <v>7531</v>
      </c>
      <c r="J258" t="e">
        <f t="shared" ref="J258:J321" si="15">IF(F258&lt;&gt;"",VLOOKUP(F258,name_tbl,5,FALSE),"")</f>
        <v>#REF!</v>
      </c>
      <c r="K258" s="6" t="e">
        <f t="shared" ref="K258:K321" si="16">IF(F258&lt;&gt;"",VLOOKUP(F258,name_tbl,6,FALSE),"")</f>
        <v>#REF!</v>
      </c>
    </row>
    <row r="259" spans="1:11" x14ac:dyDescent="0.25">
      <c r="A259" t="e">
        <f t="shared" si="14"/>
        <v>#REF!</v>
      </c>
      <c r="B259" s="58">
        <v>6131</v>
      </c>
      <c r="C259" t="s">
        <v>10900</v>
      </c>
      <c r="D259" t="s">
        <v>11154</v>
      </c>
      <c r="E259" t="s">
        <v>11145</v>
      </c>
      <c r="F259" t="s">
        <v>7515</v>
      </c>
      <c r="J259" t="e">
        <f t="shared" si="15"/>
        <v>#REF!</v>
      </c>
      <c r="K259" s="6" t="e">
        <f t="shared" si="16"/>
        <v>#REF!</v>
      </c>
    </row>
    <row r="260" spans="1:11" x14ac:dyDescent="0.25">
      <c r="A260" t="e">
        <f t="shared" si="14"/>
        <v>#REF!</v>
      </c>
      <c r="B260" s="58">
        <v>6132</v>
      </c>
      <c r="C260" t="s">
        <v>10900</v>
      </c>
      <c r="D260" t="s">
        <v>11154</v>
      </c>
      <c r="E260" t="s">
        <v>11145</v>
      </c>
      <c r="F260" t="s">
        <v>7558</v>
      </c>
      <c r="J260" t="e">
        <f t="shared" si="15"/>
        <v>#REF!</v>
      </c>
      <c r="K260" s="6" t="e">
        <f t="shared" si="16"/>
        <v>#REF!</v>
      </c>
    </row>
    <row r="261" spans="1:11" x14ac:dyDescent="0.25">
      <c r="A261" t="e">
        <f t="shared" si="14"/>
        <v>#REF!</v>
      </c>
      <c r="B261" s="58">
        <v>6133</v>
      </c>
      <c r="C261" t="s">
        <v>10900</v>
      </c>
      <c r="D261" t="s">
        <v>11154</v>
      </c>
      <c r="E261" t="s">
        <v>11145</v>
      </c>
      <c r="F261" t="s">
        <v>7552</v>
      </c>
      <c r="J261" t="e">
        <f t="shared" si="15"/>
        <v>#REF!</v>
      </c>
      <c r="K261" s="6" t="e">
        <f t="shared" si="16"/>
        <v>#REF!</v>
      </c>
    </row>
    <row r="262" spans="1:11" x14ac:dyDescent="0.25">
      <c r="A262" t="e">
        <f t="shared" si="14"/>
        <v>#REF!</v>
      </c>
      <c r="B262" s="58">
        <v>6134</v>
      </c>
      <c r="C262" t="s">
        <v>10900</v>
      </c>
      <c r="D262" t="s">
        <v>11154</v>
      </c>
      <c r="E262" t="s">
        <v>11145</v>
      </c>
      <c r="F262" t="s">
        <v>7546</v>
      </c>
      <c r="J262" t="e">
        <f t="shared" si="15"/>
        <v>#REF!</v>
      </c>
      <c r="K262" s="6" t="e">
        <f t="shared" si="16"/>
        <v>#REF!</v>
      </c>
    </row>
    <row r="263" spans="1:11" x14ac:dyDescent="0.25">
      <c r="A263" t="e">
        <f t="shared" si="14"/>
        <v>#REF!</v>
      </c>
      <c r="B263" s="58">
        <v>6135</v>
      </c>
      <c r="C263" t="s">
        <v>10900</v>
      </c>
      <c r="D263" t="s">
        <v>11154</v>
      </c>
      <c r="E263" t="s">
        <v>11145</v>
      </c>
      <c r="F263" t="s">
        <v>7549</v>
      </c>
      <c r="J263" t="e">
        <f t="shared" si="15"/>
        <v>#REF!</v>
      </c>
      <c r="K263" s="6" t="e">
        <f t="shared" si="16"/>
        <v>#REF!</v>
      </c>
    </row>
    <row r="264" spans="1:11" x14ac:dyDescent="0.25">
      <c r="A264" t="e">
        <f t="shared" si="14"/>
        <v>#REF!</v>
      </c>
      <c r="B264" s="58">
        <v>6136</v>
      </c>
      <c r="C264" t="s">
        <v>10900</v>
      </c>
      <c r="D264" t="s">
        <v>11154</v>
      </c>
      <c r="E264" t="s">
        <v>11145</v>
      </c>
      <c r="F264" t="s">
        <v>7564</v>
      </c>
      <c r="J264" t="e">
        <f t="shared" si="15"/>
        <v>#REF!</v>
      </c>
      <c r="K264" s="6" t="e">
        <f t="shared" si="16"/>
        <v>#REF!</v>
      </c>
    </row>
    <row r="265" spans="1:11" x14ac:dyDescent="0.25">
      <c r="A265" t="e">
        <f t="shared" si="14"/>
        <v>#REF!</v>
      </c>
      <c r="B265" s="58">
        <v>6137</v>
      </c>
      <c r="C265" t="s">
        <v>10900</v>
      </c>
      <c r="D265" t="s">
        <v>11154</v>
      </c>
      <c r="E265" t="s">
        <v>11145</v>
      </c>
      <c r="F265" t="s">
        <v>7566</v>
      </c>
      <c r="J265" t="e">
        <f t="shared" si="15"/>
        <v>#REF!</v>
      </c>
      <c r="K265" s="6" t="e">
        <f t="shared" si="16"/>
        <v>#REF!</v>
      </c>
    </row>
    <row r="266" spans="1:11" x14ac:dyDescent="0.25">
      <c r="A266" t="e">
        <f t="shared" si="14"/>
        <v>#REF!</v>
      </c>
      <c r="B266" s="58">
        <v>6138</v>
      </c>
      <c r="C266" t="s">
        <v>10900</v>
      </c>
      <c r="D266" t="s">
        <v>11154</v>
      </c>
      <c r="E266" t="s">
        <v>11145</v>
      </c>
      <c r="F266" t="s">
        <v>7561</v>
      </c>
      <c r="J266" t="e">
        <f t="shared" si="15"/>
        <v>#REF!</v>
      </c>
      <c r="K266" s="6" t="e">
        <f t="shared" si="16"/>
        <v>#REF!</v>
      </c>
    </row>
    <row r="267" spans="1:11" x14ac:dyDescent="0.25">
      <c r="A267" t="e">
        <f t="shared" si="14"/>
        <v>#REF!</v>
      </c>
      <c r="B267" s="58">
        <v>6139</v>
      </c>
      <c r="C267" t="s">
        <v>10900</v>
      </c>
      <c r="D267" t="s">
        <v>11154</v>
      </c>
      <c r="E267" t="s">
        <v>11145</v>
      </c>
      <c r="F267" t="s">
        <v>7569</v>
      </c>
      <c r="J267" t="e">
        <f t="shared" si="15"/>
        <v>#REF!</v>
      </c>
      <c r="K267" s="6" t="e">
        <f t="shared" si="16"/>
        <v>#REF!</v>
      </c>
    </row>
    <row r="268" spans="1:11" x14ac:dyDescent="0.25">
      <c r="A268" t="e">
        <f t="shared" si="14"/>
        <v>#REF!</v>
      </c>
      <c r="B268" s="58">
        <v>6140</v>
      </c>
      <c r="C268" t="s">
        <v>10900</v>
      </c>
      <c r="D268" t="s">
        <v>11154</v>
      </c>
      <c r="E268" t="s">
        <v>11145</v>
      </c>
      <c r="F268" t="s">
        <v>7571</v>
      </c>
      <c r="J268" t="e">
        <f t="shared" si="15"/>
        <v>#REF!</v>
      </c>
      <c r="K268" s="6" t="e">
        <f t="shared" si="16"/>
        <v>#REF!</v>
      </c>
    </row>
    <row r="269" spans="1:11" x14ac:dyDescent="0.25">
      <c r="A269" t="e">
        <f t="shared" si="14"/>
        <v>#REF!</v>
      </c>
      <c r="B269" s="58">
        <v>6141</v>
      </c>
      <c r="C269" t="s">
        <v>10900</v>
      </c>
      <c r="D269" t="s">
        <v>11154</v>
      </c>
      <c r="E269" t="s">
        <v>11145</v>
      </c>
      <c r="F269" t="s">
        <v>2274</v>
      </c>
      <c r="J269" t="e">
        <f t="shared" si="15"/>
        <v>#REF!</v>
      </c>
      <c r="K269" s="6" t="e">
        <f t="shared" si="16"/>
        <v>#REF!</v>
      </c>
    </row>
    <row r="270" spans="1:11" x14ac:dyDescent="0.25">
      <c r="A270" t="e">
        <f t="shared" si="14"/>
        <v>#REF!</v>
      </c>
      <c r="B270" s="58">
        <v>6142</v>
      </c>
      <c r="C270" t="s">
        <v>10900</v>
      </c>
      <c r="D270" t="s">
        <v>11154</v>
      </c>
      <c r="E270" t="s">
        <v>11145</v>
      </c>
      <c r="F270" t="s">
        <v>7573</v>
      </c>
      <c r="J270" t="e">
        <f t="shared" si="15"/>
        <v>#REF!</v>
      </c>
      <c r="K270" s="6" t="e">
        <f t="shared" si="16"/>
        <v>#REF!</v>
      </c>
    </row>
    <row r="271" spans="1:11" x14ac:dyDescent="0.25">
      <c r="A271" t="e">
        <f t="shared" si="14"/>
        <v>#REF!</v>
      </c>
      <c r="B271" s="58">
        <v>6143</v>
      </c>
      <c r="C271" t="s">
        <v>10900</v>
      </c>
      <c r="D271" t="s">
        <v>11154</v>
      </c>
      <c r="E271" t="s">
        <v>11145</v>
      </c>
      <c r="F271" t="s">
        <v>7543</v>
      </c>
      <c r="J271" t="e">
        <f t="shared" si="15"/>
        <v>#REF!</v>
      </c>
      <c r="K271" s="6" t="e">
        <f t="shared" si="16"/>
        <v>#REF!</v>
      </c>
    </row>
    <row r="272" spans="1:11" x14ac:dyDescent="0.25">
      <c r="A272" t="e">
        <f t="shared" si="14"/>
        <v>#REF!</v>
      </c>
      <c r="B272" s="58">
        <v>6144</v>
      </c>
      <c r="C272" t="s">
        <v>10900</v>
      </c>
      <c r="D272" t="s">
        <v>11154</v>
      </c>
      <c r="E272" t="s">
        <v>11145</v>
      </c>
      <c r="F272" t="s">
        <v>2743</v>
      </c>
      <c r="J272" t="e">
        <f t="shared" si="15"/>
        <v>#REF!</v>
      </c>
      <c r="K272" s="6" t="e">
        <f t="shared" si="16"/>
        <v>#REF!</v>
      </c>
    </row>
    <row r="273" spans="1:11" x14ac:dyDescent="0.25">
      <c r="A273" t="e">
        <f t="shared" si="14"/>
        <v>#REF!</v>
      </c>
      <c r="B273" s="58">
        <v>6145</v>
      </c>
      <c r="C273" t="s">
        <v>10900</v>
      </c>
      <c r="D273" t="s">
        <v>11154</v>
      </c>
      <c r="E273" t="s">
        <v>11145</v>
      </c>
      <c r="F273" s="13" t="s">
        <v>2477</v>
      </c>
      <c r="J273" t="e">
        <f t="shared" si="15"/>
        <v>#REF!</v>
      </c>
      <c r="K273" s="6" t="e">
        <f t="shared" si="16"/>
        <v>#REF!</v>
      </c>
    </row>
    <row r="274" spans="1:11" x14ac:dyDescent="0.25">
      <c r="A274" t="e">
        <f t="shared" si="14"/>
        <v>#REF!</v>
      </c>
      <c r="B274" s="58">
        <v>6146</v>
      </c>
      <c r="C274" t="s">
        <v>10900</v>
      </c>
      <c r="D274" t="s">
        <v>11154</v>
      </c>
      <c r="E274" t="s">
        <v>11145</v>
      </c>
      <c r="F274" s="13" t="s">
        <v>2291</v>
      </c>
      <c r="J274" t="e">
        <f t="shared" si="15"/>
        <v>#REF!</v>
      </c>
      <c r="K274" s="6" t="e">
        <f t="shared" si="16"/>
        <v>#REF!</v>
      </c>
    </row>
    <row r="275" spans="1:11" x14ac:dyDescent="0.25">
      <c r="A275" t="e">
        <f t="shared" si="14"/>
        <v>#REF!</v>
      </c>
      <c r="B275" s="58">
        <v>6147</v>
      </c>
      <c r="C275" t="s">
        <v>10900</v>
      </c>
      <c r="D275" t="s">
        <v>11154</v>
      </c>
      <c r="E275" t="s">
        <v>11145</v>
      </c>
      <c r="F275" s="13" t="s">
        <v>3379</v>
      </c>
      <c r="J275" t="e">
        <f t="shared" si="15"/>
        <v>#REF!</v>
      </c>
      <c r="K275" s="6" t="e">
        <f t="shared" si="16"/>
        <v>#REF!</v>
      </c>
    </row>
    <row r="276" spans="1:11" x14ac:dyDescent="0.25">
      <c r="A276" t="e">
        <f t="shared" si="14"/>
        <v>#REF!</v>
      </c>
      <c r="B276" s="58">
        <v>6148</v>
      </c>
      <c r="C276" t="s">
        <v>10900</v>
      </c>
      <c r="D276" t="s">
        <v>11154</v>
      </c>
      <c r="E276" t="s">
        <v>11145</v>
      </c>
      <c r="F276" s="13" t="s">
        <v>2360</v>
      </c>
      <c r="J276" t="e">
        <f t="shared" si="15"/>
        <v>#REF!</v>
      </c>
      <c r="K276" s="6" t="e">
        <f t="shared" si="16"/>
        <v>#REF!</v>
      </c>
    </row>
    <row r="277" spans="1:11" x14ac:dyDescent="0.25">
      <c r="A277" t="e">
        <f t="shared" si="14"/>
        <v>#REF!</v>
      </c>
      <c r="B277" s="58">
        <v>6149</v>
      </c>
      <c r="C277" t="s">
        <v>10900</v>
      </c>
      <c r="D277" t="s">
        <v>11154</v>
      </c>
      <c r="E277" t="s">
        <v>11145</v>
      </c>
      <c r="F277" s="13" t="s">
        <v>2571</v>
      </c>
      <c r="J277" t="e">
        <f t="shared" si="15"/>
        <v>#REF!</v>
      </c>
      <c r="K277" s="6" t="e">
        <f t="shared" si="16"/>
        <v>#REF!</v>
      </c>
    </row>
    <row r="278" spans="1:11" x14ac:dyDescent="0.25">
      <c r="A278" t="e">
        <f t="shared" si="14"/>
        <v>#REF!</v>
      </c>
      <c r="B278" s="58">
        <v>6150</v>
      </c>
      <c r="C278" t="s">
        <v>10900</v>
      </c>
      <c r="D278" t="s">
        <v>11154</v>
      </c>
      <c r="E278" t="s">
        <v>11145</v>
      </c>
      <c r="F278" t="s">
        <v>7471</v>
      </c>
      <c r="J278" t="e">
        <f t="shared" si="15"/>
        <v>#REF!</v>
      </c>
      <c r="K278" s="6" t="e">
        <f t="shared" si="16"/>
        <v>#REF!</v>
      </c>
    </row>
    <row r="279" spans="1:11" x14ac:dyDescent="0.25">
      <c r="A279" t="e">
        <f t="shared" si="14"/>
        <v>#REF!</v>
      </c>
      <c r="B279" s="58">
        <v>6151</v>
      </c>
      <c r="C279" t="s">
        <v>10900</v>
      </c>
      <c r="D279" t="s">
        <v>11154</v>
      </c>
      <c r="E279" t="s">
        <v>11145</v>
      </c>
      <c r="F279" t="s">
        <v>4460</v>
      </c>
      <c r="J279" t="e">
        <f t="shared" si="15"/>
        <v>#REF!</v>
      </c>
      <c r="K279" s="6" t="e">
        <f t="shared" si="16"/>
        <v>#REF!</v>
      </c>
    </row>
    <row r="280" spans="1:11" x14ac:dyDescent="0.25">
      <c r="A280" t="e">
        <f t="shared" si="14"/>
        <v>#REF!</v>
      </c>
      <c r="B280" s="58">
        <v>6152</v>
      </c>
      <c r="C280" t="s">
        <v>10900</v>
      </c>
      <c r="D280" t="s">
        <v>11154</v>
      </c>
      <c r="E280" t="s">
        <v>11145</v>
      </c>
      <c r="F280" t="s">
        <v>7215</v>
      </c>
      <c r="J280" t="e">
        <f t="shared" si="15"/>
        <v>#REF!</v>
      </c>
      <c r="K280" s="6" t="e">
        <f t="shared" si="16"/>
        <v>#REF!</v>
      </c>
    </row>
    <row r="281" spans="1:11" x14ac:dyDescent="0.25">
      <c r="A281" t="e">
        <f t="shared" si="14"/>
        <v>#REF!</v>
      </c>
      <c r="B281" s="58">
        <v>6153</v>
      </c>
      <c r="C281" t="s">
        <v>10900</v>
      </c>
      <c r="D281" t="s">
        <v>11154</v>
      </c>
      <c r="E281" t="s">
        <v>11145</v>
      </c>
      <c r="F281" t="s">
        <v>5668</v>
      </c>
      <c r="J281" t="e">
        <f t="shared" si="15"/>
        <v>#REF!</v>
      </c>
      <c r="K281" s="6" t="e">
        <f t="shared" si="16"/>
        <v>#REF!</v>
      </c>
    </row>
    <row r="282" spans="1:11" x14ac:dyDescent="0.25">
      <c r="A282" t="e">
        <f t="shared" si="14"/>
        <v>#REF!</v>
      </c>
      <c r="B282" s="58">
        <v>6154</v>
      </c>
      <c r="C282" t="s">
        <v>10900</v>
      </c>
      <c r="D282" t="s">
        <v>11154</v>
      </c>
      <c r="E282" t="s">
        <v>11145</v>
      </c>
      <c r="F282" t="s">
        <v>7218</v>
      </c>
      <c r="J282" t="e">
        <f t="shared" si="15"/>
        <v>#REF!</v>
      </c>
      <c r="K282" s="6" t="e">
        <f t="shared" si="16"/>
        <v>#REF!</v>
      </c>
    </row>
    <row r="283" spans="1:11" x14ac:dyDescent="0.25">
      <c r="A283" t="e">
        <f t="shared" si="14"/>
        <v>#REF!</v>
      </c>
      <c r="B283" s="58">
        <v>6155</v>
      </c>
      <c r="C283" t="s">
        <v>10900</v>
      </c>
      <c r="D283" t="s">
        <v>11154</v>
      </c>
      <c r="E283" t="s">
        <v>11145</v>
      </c>
      <c r="F283" t="s">
        <v>7250</v>
      </c>
      <c r="J283" t="e">
        <f t="shared" si="15"/>
        <v>#REF!</v>
      </c>
      <c r="K283" s="6" t="e">
        <f t="shared" si="16"/>
        <v>#REF!</v>
      </c>
    </row>
    <row r="284" spans="1:11" x14ac:dyDescent="0.25">
      <c r="A284" t="e">
        <f t="shared" si="14"/>
        <v>#REF!</v>
      </c>
      <c r="B284" s="58">
        <v>6156</v>
      </c>
      <c r="C284" t="s">
        <v>10900</v>
      </c>
      <c r="D284" t="s">
        <v>11154</v>
      </c>
      <c r="E284" t="s">
        <v>11145</v>
      </c>
      <c r="F284" t="s">
        <v>7253</v>
      </c>
      <c r="J284" t="e">
        <f t="shared" si="15"/>
        <v>#REF!</v>
      </c>
      <c r="K284" s="6" t="e">
        <f t="shared" si="16"/>
        <v>#REF!</v>
      </c>
    </row>
    <row r="285" spans="1:11" x14ac:dyDescent="0.25">
      <c r="A285" t="e">
        <f t="shared" si="14"/>
        <v>#REF!</v>
      </c>
      <c r="B285" s="58">
        <v>6157</v>
      </c>
      <c r="C285" t="s">
        <v>10900</v>
      </c>
      <c r="D285" t="s">
        <v>11154</v>
      </c>
      <c r="E285" t="s">
        <v>11145</v>
      </c>
      <c r="F285" t="s">
        <v>3271</v>
      </c>
      <c r="J285" t="e">
        <f t="shared" si="15"/>
        <v>#REF!</v>
      </c>
      <c r="K285" s="6" t="e">
        <f t="shared" si="16"/>
        <v>#REF!</v>
      </c>
    </row>
    <row r="286" spans="1:11" x14ac:dyDescent="0.25">
      <c r="A286" t="e">
        <f t="shared" si="14"/>
        <v>#REF!</v>
      </c>
      <c r="B286" s="58">
        <v>6158</v>
      </c>
      <c r="C286" t="s">
        <v>10900</v>
      </c>
      <c r="D286" t="s">
        <v>11154</v>
      </c>
      <c r="E286" t="s">
        <v>11145</v>
      </c>
      <c r="F286" t="s">
        <v>2375</v>
      </c>
      <c r="J286" t="e">
        <f t="shared" si="15"/>
        <v>#REF!</v>
      </c>
      <c r="K286" s="6" t="e">
        <f t="shared" si="16"/>
        <v>#REF!</v>
      </c>
    </row>
    <row r="287" spans="1:11" x14ac:dyDescent="0.25">
      <c r="A287" t="e">
        <f t="shared" si="14"/>
        <v>#REF!</v>
      </c>
      <c r="B287" s="58">
        <v>6159</v>
      </c>
      <c r="C287" t="s">
        <v>10900</v>
      </c>
      <c r="D287" t="s">
        <v>11154</v>
      </c>
      <c r="E287" t="s">
        <v>11145</v>
      </c>
      <c r="F287" t="s">
        <v>2378</v>
      </c>
      <c r="J287" t="e">
        <f t="shared" si="15"/>
        <v>#REF!</v>
      </c>
      <c r="K287" s="6" t="e">
        <f t="shared" si="16"/>
        <v>#REF!</v>
      </c>
    </row>
    <row r="288" spans="1:11" x14ac:dyDescent="0.25">
      <c r="A288" t="e">
        <f t="shared" si="14"/>
        <v>#REF!</v>
      </c>
      <c r="B288" s="58">
        <v>6160</v>
      </c>
      <c r="C288" t="s">
        <v>10900</v>
      </c>
      <c r="D288" t="s">
        <v>11154</v>
      </c>
      <c r="E288" t="s">
        <v>11145</v>
      </c>
      <c r="F288" t="s">
        <v>6064</v>
      </c>
      <c r="J288" t="e">
        <f t="shared" si="15"/>
        <v>#REF!</v>
      </c>
      <c r="K288" s="6" t="e">
        <f t="shared" si="16"/>
        <v>#REF!</v>
      </c>
    </row>
    <row r="289" spans="1:11" x14ac:dyDescent="0.25">
      <c r="A289" t="e">
        <f t="shared" si="14"/>
        <v>#REF!</v>
      </c>
      <c r="B289" s="58">
        <v>6161</v>
      </c>
      <c r="C289" t="s">
        <v>10900</v>
      </c>
      <c r="D289" t="s">
        <v>11154</v>
      </c>
      <c r="E289" t="s">
        <v>11145</v>
      </c>
      <c r="F289" t="s">
        <v>6251</v>
      </c>
      <c r="J289" t="e">
        <f t="shared" si="15"/>
        <v>#REF!</v>
      </c>
      <c r="K289" s="6" t="e">
        <f t="shared" si="16"/>
        <v>#REF!</v>
      </c>
    </row>
    <row r="290" spans="1:11" x14ac:dyDescent="0.25">
      <c r="A290" t="e">
        <f t="shared" si="14"/>
        <v>#REF!</v>
      </c>
      <c r="B290" s="58">
        <v>6162</v>
      </c>
      <c r="C290" t="s">
        <v>10900</v>
      </c>
      <c r="D290" t="s">
        <v>11154</v>
      </c>
      <c r="E290" t="s">
        <v>11145</v>
      </c>
      <c r="F290" t="s">
        <v>6464</v>
      </c>
      <c r="J290" t="e">
        <f t="shared" si="15"/>
        <v>#REF!</v>
      </c>
      <c r="K290" s="6" t="e">
        <f t="shared" si="16"/>
        <v>#REF!</v>
      </c>
    </row>
    <row r="291" spans="1:11" x14ac:dyDescent="0.25">
      <c r="A291" t="e">
        <f t="shared" si="14"/>
        <v>#REF!</v>
      </c>
      <c r="B291" s="58">
        <v>6163</v>
      </c>
      <c r="C291" t="s">
        <v>10900</v>
      </c>
      <c r="D291" t="s">
        <v>11154</v>
      </c>
      <c r="E291" t="s">
        <v>11145</v>
      </c>
      <c r="F291" t="s">
        <v>5212</v>
      </c>
      <c r="J291" t="e">
        <f t="shared" si="15"/>
        <v>#REF!</v>
      </c>
      <c r="K291" s="6" t="e">
        <f t="shared" si="16"/>
        <v>#REF!</v>
      </c>
    </row>
    <row r="292" spans="1:11" x14ac:dyDescent="0.25">
      <c r="A292" t="e">
        <f t="shared" si="14"/>
        <v>#REF!</v>
      </c>
      <c r="B292" s="58">
        <v>6164</v>
      </c>
      <c r="C292" t="s">
        <v>10900</v>
      </c>
      <c r="D292" t="s">
        <v>11154</v>
      </c>
      <c r="E292" t="s">
        <v>11145</v>
      </c>
      <c r="F292" t="s">
        <v>5140</v>
      </c>
      <c r="J292" t="e">
        <f t="shared" si="15"/>
        <v>#REF!</v>
      </c>
      <c r="K292" s="6" t="e">
        <f t="shared" si="16"/>
        <v>#REF!</v>
      </c>
    </row>
    <row r="293" spans="1:11" x14ac:dyDescent="0.25">
      <c r="A293" t="e">
        <f t="shared" si="14"/>
        <v>#REF!</v>
      </c>
      <c r="B293" s="58">
        <v>6165</v>
      </c>
      <c r="C293" t="s">
        <v>10900</v>
      </c>
      <c r="D293" t="s">
        <v>11154</v>
      </c>
      <c r="E293" t="s">
        <v>11145</v>
      </c>
      <c r="F293" t="s">
        <v>6212</v>
      </c>
      <c r="J293" t="e">
        <f t="shared" si="15"/>
        <v>#REF!</v>
      </c>
      <c r="K293" s="6" t="e">
        <f t="shared" si="16"/>
        <v>#REF!</v>
      </c>
    </row>
    <row r="294" spans="1:11" x14ac:dyDescent="0.25">
      <c r="A294" t="e">
        <f t="shared" si="14"/>
        <v>#REF!</v>
      </c>
      <c r="B294" s="58">
        <v>6166</v>
      </c>
      <c r="C294" t="s">
        <v>10900</v>
      </c>
      <c r="D294" t="s">
        <v>11154</v>
      </c>
      <c r="E294" t="s">
        <v>11145</v>
      </c>
      <c r="F294" t="s">
        <v>6215</v>
      </c>
      <c r="J294" t="e">
        <f t="shared" si="15"/>
        <v>#REF!</v>
      </c>
      <c r="K294" s="6" t="e">
        <f t="shared" si="16"/>
        <v>#REF!</v>
      </c>
    </row>
    <row r="295" spans="1:11" x14ac:dyDescent="0.25">
      <c r="A295" t="e">
        <f t="shared" si="14"/>
        <v>#REF!</v>
      </c>
      <c r="B295" s="58">
        <v>6167</v>
      </c>
      <c r="C295" t="s">
        <v>10900</v>
      </c>
      <c r="D295" t="s">
        <v>11154</v>
      </c>
      <c r="E295" t="s">
        <v>11145</v>
      </c>
      <c r="F295" t="s">
        <v>6218</v>
      </c>
      <c r="J295" t="e">
        <f t="shared" si="15"/>
        <v>#REF!</v>
      </c>
      <c r="K295" s="6" t="e">
        <f t="shared" si="16"/>
        <v>#REF!</v>
      </c>
    </row>
    <row r="296" spans="1:11" x14ac:dyDescent="0.25">
      <c r="A296" t="e">
        <f t="shared" si="14"/>
        <v>#REF!</v>
      </c>
      <c r="B296" s="58">
        <v>6168</v>
      </c>
      <c r="C296" t="s">
        <v>10900</v>
      </c>
      <c r="D296" t="s">
        <v>11154</v>
      </c>
      <c r="E296" t="s">
        <v>11145</v>
      </c>
      <c r="F296" t="s">
        <v>6221</v>
      </c>
      <c r="J296" t="e">
        <f t="shared" si="15"/>
        <v>#REF!</v>
      </c>
      <c r="K296" s="6" t="e">
        <f t="shared" si="16"/>
        <v>#REF!</v>
      </c>
    </row>
    <row r="297" spans="1:11" x14ac:dyDescent="0.25">
      <c r="A297" t="e">
        <f t="shared" si="14"/>
        <v>#REF!</v>
      </c>
      <c r="B297" s="58">
        <v>6169</v>
      </c>
      <c r="C297" t="s">
        <v>10900</v>
      </c>
      <c r="D297" t="s">
        <v>11154</v>
      </c>
      <c r="E297" t="s">
        <v>11145</v>
      </c>
      <c r="F297" t="s">
        <v>6224</v>
      </c>
      <c r="J297" t="e">
        <f t="shared" si="15"/>
        <v>#REF!</v>
      </c>
      <c r="K297" s="6" t="e">
        <f t="shared" si="16"/>
        <v>#REF!</v>
      </c>
    </row>
    <row r="298" spans="1:11" x14ac:dyDescent="0.25">
      <c r="A298" t="e">
        <f t="shared" si="14"/>
        <v>#REF!</v>
      </c>
      <c r="B298" s="58">
        <v>6170</v>
      </c>
      <c r="C298" t="s">
        <v>10900</v>
      </c>
      <c r="D298" t="s">
        <v>11154</v>
      </c>
      <c r="E298" t="s">
        <v>11145</v>
      </c>
      <c r="F298" t="s">
        <v>6227</v>
      </c>
      <c r="J298" t="e">
        <f t="shared" si="15"/>
        <v>#REF!</v>
      </c>
      <c r="K298" s="6" t="e">
        <f t="shared" si="16"/>
        <v>#REF!</v>
      </c>
    </row>
    <row r="299" spans="1:11" x14ac:dyDescent="0.25">
      <c r="A299" t="e">
        <f t="shared" si="14"/>
        <v>#REF!</v>
      </c>
      <c r="B299" s="58">
        <v>6171</v>
      </c>
      <c r="C299" t="s">
        <v>10900</v>
      </c>
      <c r="D299" t="s">
        <v>11154</v>
      </c>
      <c r="E299" t="s">
        <v>11145</v>
      </c>
      <c r="F299" t="s">
        <v>6230</v>
      </c>
      <c r="J299" t="e">
        <f t="shared" si="15"/>
        <v>#REF!</v>
      </c>
      <c r="K299" s="6" t="e">
        <f t="shared" si="16"/>
        <v>#REF!</v>
      </c>
    </row>
    <row r="300" spans="1:11" x14ac:dyDescent="0.25">
      <c r="A300" t="e">
        <f t="shared" si="14"/>
        <v>#REF!</v>
      </c>
      <c r="B300" s="58">
        <v>6172</v>
      </c>
      <c r="C300" t="s">
        <v>10900</v>
      </c>
      <c r="D300" t="s">
        <v>11154</v>
      </c>
      <c r="E300" t="s">
        <v>11145</v>
      </c>
      <c r="F300" t="s">
        <v>6233</v>
      </c>
      <c r="J300" t="e">
        <f t="shared" si="15"/>
        <v>#REF!</v>
      </c>
      <c r="K300" s="6" t="e">
        <f t="shared" si="16"/>
        <v>#REF!</v>
      </c>
    </row>
    <row r="301" spans="1:11" x14ac:dyDescent="0.25">
      <c r="A301" t="e">
        <f t="shared" si="14"/>
        <v>#REF!</v>
      </c>
      <c r="B301" s="58">
        <v>6173</v>
      </c>
      <c r="C301" t="s">
        <v>10900</v>
      </c>
      <c r="D301" t="s">
        <v>11154</v>
      </c>
      <c r="E301" t="s">
        <v>11145</v>
      </c>
      <c r="F301" t="s">
        <v>6236</v>
      </c>
      <c r="J301" t="e">
        <f t="shared" si="15"/>
        <v>#REF!</v>
      </c>
      <c r="K301" s="6" t="e">
        <f t="shared" si="16"/>
        <v>#REF!</v>
      </c>
    </row>
    <row r="302" spans="1:11" x14ac:dyDescent="0.25">
      <c r="A302" t="e">
        <f t="shared" si="14"/>
        <v>#REF!</v>
      </c>
      <c r="B302" s="58">
        <v>6174</v>
      </c>
      <c r="C302" t="s">
        <v>10900</v>
      </c>
      <c r="D302" t="s">
        <v>11154</v>
      </c>
      <c r="E302" t="s">
        <v>11145</v>
      </c>
      <c r="F302" t="s">
        <v>6239</v>
      </c>
      <c r="J302" t="e">
        <f t="shared" si="15"/>
        <v>#REF!</v>
      </c>
      <c r="K302" s="6" t="e">
        <f t="shared" si="16"/>
        <v>#REF!</v>
      </c>
    </row>
    <row r="303" spans="1:11" x14ac:dyDescent="0.25">
      <c r="A303" t="e">
        <f t="shared" si="14"/>
        <v>#REF!</v>
      </c>
      <c r="B303" s="58">
        <v>6175</v>
      </c>
      <c r="C303" t="s">
        <v>10900</v>
      </c>
      <c r="D303" t="s">
        <v>11154</v>
      </c>
      <c r="E303" t="s">
        <v>11145</v>
      </c>
      <c r="F303" t="s">
        <v>6242</v>
      </c>
      <c r="J303" t="e">
        <f t="shared" si="15"/>
        <v>#REF!</v>
      </c>
      <c r="K303" s="6" t="e">
        <f t="shared" si="16"/>
        <v>#REF!</v>
      </c>
    </row>
    <row r="304" spans="1:11" x14ac:dyDescent="0.25">
      <c r="A304" t="e">
        <f t="shared" si="14"/>
        <v>#REF!</v>
      </c>
      <c r="B304" s="58">
        <v>6176</v>
      </c>
      <c r="C304" t="s">
        <v>10900</v>
      </c>
      <c r="D304" t="s">
        <v>11154</v>
      </c>
      <c r="E304" t="s">
        <v>11145</v>
      </c>
      <c r="F304" t="s">
        <v>6245</v>
      </c>
      <c r="J304" t="e">
        <f t="shared" si="15"/>
        <v>#REF!</v>
      </c>
      <c r="K304" s="6" t="e">
        <f t="shared" si="16"/>
        <v>#REF!</v>
      </c>
    </row>
    <row r="305" spans="1:11" x14ac:dyDescent="0.25">
      <c r="A305" t="e">
        <f t="shared" si="14"/>
        <v>#REF!</v>
      </c>
      <c r="B305" s="58">
        <v>6177</v>
      </c>
      <c r="C305" t="s">
        <v>10900</v>
      </c>
      <c r="D305" t="s">
        <v>11154</v>
      </c>
      <c r="E305" t="s">
        <v>11145</v>
      </c>
      <c r="F305" t="s">
        <v>6248</v>
      </c>
      <c r="J305" t="e">
        <f t="shared" si="15"/>
        <v>#REF!</v>
      </c>
      <c r="K305" s="6" t="e">
        <f t="shared" si="16"/>
        <v>#REF!</v>
      </c>
    </row>
    <row r="306" spans="1:11" x14ac:dyDescent="0.25">
      <c r="A306" t="e">
        <f t="shared" si="14"/>
        <v>#REF!</v>
      </c>
      <c r="B306" s="58">
        <v>6178</v>
      </c>
      <c r="C306" t="s">
        <v>10900</v>
      </c>
      <c r="D306" t="s">
        <v>11154</v>
      </c>
      <c r="E306" t="s">
        <v>11145</v>
      </c>
      <c r="F306" t="s">
        <v>6260</v>
      </c>
      <c r="J306" t="e">
        <f t="shared" si="15"/>
        <v>#REF!</v>
      </c>
      <c r="K306" s="6" t="e">
        <f t="shared" si="16"/>
        <v>#REF!</v>
      </c>
    </row>
    <row r="307" spans="1:11" x14ac:dyDescent="0.25">
      <c r="A307" t="e">
        <f t="shared" si="14"/>
        <v>#REF!</v>
      </c>
      <c r="B307" s="58">
        <v>6179</v>
      </c>
      <c r="C307" t="s">
        <v>10900</v>
      </c>
      <c r="D307" t="s">
        <v>11154</v>
      </c>
      <c r="E307" t="s">
        <v>11145</v>
      </c>
      <c r="F307" t="s">
        <v>6263</v>
      </c>
      <c r="J307" t="e">
        <f t="shared" si="15"/>
        <v>#REF!</v>
      </c>
      <c r="K307" s="6" t="e">
        <f t="shared" si="16"/>
        <v>#REF!</v>
      </c>
    </row>
    <row r="308" spans="1:11" x14ac:dyDescent="0.25">
      <c r="A308" t="e">
        <f t="shared" si="14"/>
        <v>#REF!</v>
      </c>
      <c r="B308" s="58">
        <v>6180</v>
      </c>
      <c r="C308" t="s">
        <v>10900</v>
      </c>
      <c r="D308" t="s">
        <v>11154</v>
      </c>
      <c r="E308" t="s">
        <v>11145</v>
      </c>
      <c r="F308" t="s">
        <v>6266</v>
      </c>
      <c r="J308" t="e">
        <f t="shared" si="15"/>
        <v>#REF!</v>
      </c>
      <c r="K308" s="6" t="e">
        <f t="shared" si="16"/>
        <v>#REF!</v>
      </c>
    </row>
    <row r="309" spans="1:11" x14ac:dyDescent="0.25">
      <c r="A309" t="e">
        <f t="shared" si="14"/>
        <v>#REF!</v>
      </c>
      <c r="B309" s="58">
        <v>6181</v>
      </c>
      <c r="C309" t="s">
        <v>10900</v>
      </c>
      <c r="D309" t="s">
        <v>11154</v>
      </c>
      <c r="E309" t="s">
        <v>11145</v>
      </c>
      <c r="F309" t="s">
        <v>6269</v>
      </c>
      <c r="J309" t="e">
        <f t="shared" si="15"/>
        <v>#REF!</v>
      </c>
      <c r="K309" s="6" t="e">
        <f t="shared" si="16"/>
        <v>#REF!</v>
      </c>
    </row>
    <row r="310" spans="1:11" x14ac:dyDescent="0.25">
      <c r="A310" t="e">
        <f t="shared" si="14"/>
        <v>#REF!</v>
      </c>
      <c r="B310" s="58">
        <v>6182</v>
      </c>
      <c r="C310" t="s">
        <v>10900</v>
      </c>
      <c r="D310" t="s">
        <v>11154</v>
      </c>
      <c r="E310" t="s">
        <v>11145</v>
      </c>
      <c r="F310" t="s">
        <v>6344</v>
      </c>
      <c r="J310" t="e">
        <f t="shared" si="15"/>
        <v>#REF!</v>
      </c>
      <c r="K310" s="6" t="e">
        <f t="shared" si="16"/>
        <v>#REF!</v>
      </c>
    </row>
    <row r="311" spans="1:11" x14ac:dyDescent="0.25">
      <c r="A311" t="e">
        <f t="shared" si="14"/>
        <v>#REF!</v>
      </c>
      <c r="B311" s="58">
        <v>6183</v>
      </c>
      <c r="C311" t="s">
        <v>10900</v>
      </c>
      <c r="D311" t="s">
        <v>11154</v>
      </c>
      <c r="E311" t="s">
        <v>11145</v>
      </c>
      <c r="F311" t="s">
        <v>6308</v>
      </c>
      <c r="J311" t="e">
        <f t="shared" si="15"/>
        <v>#REF!</v>
      </c>
      <c r="K311" s="6" t="e">
        <f t="shared" si="16"/>
        <v>#REF!</v>
      </c>
    </row>
    <row r="312" spans="1:11" x14ac:dyDescent="0.25">
      <c r="A312" t="e">
        <f t="shared" si="14"/>
        <v>#REF!</v>
      </c>
      <c r="B312" s="58">
        <v>6184</v>
      </c>
      <c r="C312" t="s">
        <v>10900</v>
      </c>
      <c r="D312" t="s">
        <v>11154</v>
      </c>
      <c r="E312" t="s">
        <v>11145</v>
      </c>
      <c r="F312" t="s">
        <v>6347</v>
      </c>
      <c r="J312" t="e">
        <f t="shared" si="15"/>
        <v>#REF!</v>
      </c>
      <c r="K312" s="6" t="e">
        <f t="shared" si="16"/>
        <v>#REF!</v>
      </c>
    </row>
    <row r="313" spans="1:11" x14ac:dyDescent="0.25">
      <c r="A313" t="e">
        <f t="shared" si="14"/>
        <v>#REF!</v>
      </c>
      <c r="B313" s="58">
        <v>6185</v>
      </c>
      <c r="C313" t="s">
        <v>10900</v>
      </c>
      <c r="D313" t="s">
        <v>11154</v>
      </c>
      <c r="E313" t="s">
        <v>11145</v>
      </c>
      <c r="F313" t="s">
        <v>6311</v>
      </c>
      <c r="J313" t="e">
        <f t="shared" si="15"/>
        <v>#REF!</v>
      </c>
      <c r="K313" s="6" t="e">
        <f t="shared" si="16"/>
        <v>#REF!</v>
      </c>
    </row>
    <row r="314" spans="1:11" x14ac:dyDescent="0.25">
      <c r="A314" t="e">
        <f t="shared" si="14"/>
        <v>#REF!</v>
      </c>
      <c r="B314" s="58">
        <v>6186</v>
      </c>
      <c r="C314" t="s">
        <v>10900</v>
      </c>
      <c r="D314" t="s">
        <v>11154</v>
      </c>
      <c r="E314" t="s">
        <v>11145</v>
      </c>
      <c r="F314" t="s">
        <v>6314</v>
      </c>
      <c r="J314" t="e">
        <f t="shared" si="15"/>
        <v>#REF!</v>
      </c>
      <c r="K314" s="6" t="e">
        <f t="shared" si="16"/>
        <v>#REF!</v>
      </c>
    </row>
    <row r="315" spans="1:11" x14ac:dyDescent="0.25">
      <c r="A315" t="e">
        <f t="shared" si="14"/>
        <v>#REF!</v>
      </c>
      <c r="B315" s="58">
        <v>6187</v>
      </c>
      <c r="C315" t="s">
        <v>10900</v>
      </c>
      <c r="D315" t="s">
        <v>11154</v>
      </c>
      <c r="E315" t="s">
        <v>11145</v>
      </c>
      <c r="F315" t="s">
        <v>6317</v>
      </c>
      <c r="J315" t="e">
        <f t="shared" si="15"/>
        <v>#REF!</v>
      </c>
      <c r="K315" s="6" t="e">
        <f t="shared" si="16"/>
        <v>#REF!</v>
      </c>
    </row>
    <row r="316" spans="1:11" x14ac:dyDescent="0.25">
      <c r="A316" t="e">
        <f t="shared" si="14"/>
        <v>#REF!</v>
      </c>
      <c r="B316" s="58">
        <v>6188</v>
      </c>
      <c r="C316" t="s">
        <v>10900</v>
      </c>
      <c r="D316" t="s">
        <v>11154</v>
      </c>
      <c r="E316" t="s">
        <v>11145</v>
      </c>
      <c r="F316" t="s">
        <v>6320</v>
      </c>
      <c r="J316" t="e">
        <f t="shared" si="15"/>
        <v>#REF!</v>
      </c>
      <c r="K316" s="6" t="e">
        <f t="shared" si="16"/>
        <v>#REF!</v>
      </c>
    </row>
    <row r="317" spans="1:11" x14ac:dyDescent="0.25">
      <c r="A317" t="e">
        <f t="shared" si="14"/>
        <v>#REF!</v>
      </c>
      <c r="B317" s="58">
        <v>6189</v>
      </c>
      <c r="C317" t="s">
        <v>10900</v>
      </c>
      <c r="D317" t="s">
        <v>11154</v>
      </c>
      <c r="E317" t="s">
        <v>11145</v>
      </c>
      <c r="F317" t="s">
        <v>6323</v>
      </c>
      <c r="J317" t="e">
        <f t="shared" si="15"/>
        <v>#REF!</v>
      </c>
      <c r="K317" s="6" t="e">
        <f t="shared" si="16"/>
        <v>#REF!</v>
      </c>
    </row>
    <row r="318" spans="1:11" x14ac:dyDescent="0.25">
      <c r="A318" t="e">
        <f t="shared" si="14"/>
        <v>#REF!</v>
      </c>
      <c r="B318" s="58">
        <v>6190</v>
      </c>
      <c r="C318" t="s">
        <v>10900</v>
      </c>
      <c r="D318" t="s">
        <v>11154</v>
      </c>
      <c r="E318" t="s">
        <v>11145</v>
      </c>
      <c r="F318" t="s">
        <v>6326</v>
      </c>
      <c r="J318" t="e">
        <f t="shared" si="15"/>
        <v>#REF!</v>
      </c>
      <c r="K318" s="6" t="e">
        <f t="shared" si="16"/>
        <v>#REF!</v>
      </c>
    </row>
    <row r="319" spans="1:11" x14ac:dyDescent="0.25">
      <c r="A319" t="e">
        <f t="shared" si="14"/>
        <v>#REF!</v>
      </c>
      <c r="B319" s="58">
        <v>6191</v>
      </c>
      <c r="C319" t="s">
        <v>10900</v>
      </c>
      <c r="D319" t="s">
        <v>11154</v>
      </c>
      <c r="E319" t="s">
        <v>11145</v>
      </c>
      <c r="F319" t="s">
        <v>6329</v>
      </c>
      <c r="J319" t="e">
        <f t="shared" si="15"/>
        <v>#REF!</v>
      </c>
      <c r="K319" s="6" t="e">
        <f t="shared" si="16"/>
        <v>#REF!</v>
      </c>
    </row>
    <row r="320" spans="1:11" x14ac:dyDescent="0.25">
      <c r="A320" t="e">
        <f t="shared" si="14"/>
        <v>#REF!</v>
      </c>
      <c r="B320" s="58">
        <v>6192</v>
      </c>
      <c r="C320" t="s">
        <v>10900</v>
      </c>
      <c r="D320" t="s">
        <v>11154</v>
      </c>
      <c r="E320" t="s">
        <v>11145</v>
      </c>
      <c r="F320" t="s">
        <v>6332</v>
      </c>
      <c r="J320" t="e">
        <f t="shared" si="15"/>
        <v>#REF!</v>
      </c>
      <c r="K320" s="6" t="e">
        <f t="shared" si="16"/>
        <v>#REF!</v>
      </c>
    </row>
    <row r="321" spans="1:11" x14ac:dyDescent="0.25">
      <c r="A321" t="e">
        <f t="shared" ref="A321:A384" si="17">J321</f>
        <v>#REF!</v>
      </c>
      <c r="B321" s="58">
        <v>6193</v>
      </c>
      <c r="C321" t="s">
        <v>10900</v>
      </c>
      <c r="D321" t="s">
        <v>11154</v>
      </c>
      <c r="E321" t="s">
        <v>11145</v>
      </c>
      <c r="F321" t="s">
        <v>6335</v>
      </c>
      <c r="J321" t="e">
        <f t="shared" si="15"/>
        <v>#REF!</v>
      </c>
      <c r="K321" s="6" t="e">
        <f t="shared" si="16"/>
        <v>#REF!</v>
      </c>
    </row>
    <row r="322" spans="1:11" x14ac:dyDescent="0.25">
      <c r="A322" t="e">
        <f t="shared" si="17"/>
        <v>#REF!</v>
      </c>
      <c r="B322" s="58">
        <v>6194</v>
      </c>
      <c r="C322" t="s">
        <v>10900</v>
      </c>
      <c r="D322" t="s">
        <v>11154</v>
      </c>
      <c r="E322" t="s">
        <v>11145</v>
      </c>
      <c r="F322" t="s">
        <v>6338</v>
      </c>
      <c r="J322" t="e">
        <f t="shared" ref="J322:J385" si="18">IF(F322&lt;&gt;"",VLOOKUP(F322,name_tbl,5,FALSE),"")</f>
        <v>#REF!</v>
      </c>
      <c r="K322" s="6" t="e">
        <f t="shared" ref="K322:K385" si="19">IF(F322&lt;&gt;"",VLOOKUP(F322,name_tbl,6,FALSE),"")</f>
        <v>#REF!</v>
      </c>
    </row>
    <row r="323" spans="1:11" x14ac:dyDescent="0.25">
      <c r="A323" t="e">
        <f t="shared" si="17"/>
        <v>#REF!</v>
      </c>
      <c r="B323" s="58">
        <v>6195</v>
      </c>
      <c r="C323" t="s">
        <v>10900</v>
      </c>
      <c r="D323" t="s">
        <v>11154</v>
      </c>
      <c r="E323" t="s">
        <v>11145</v>
      </c>
      <c r="F323" t="s">
        <v>6341</v>
      </c>
      <c r="J323" t="e">
        <f t="shared" si="18"/>
        <v>#REF!</v>
      </c>
      <c r="K323" s="6" t="e">
        <f t="shared" si="19"/>
        <v>#REF!</v>
      </c>
    </row>
    <row r="324" spans="1:11" x14ac:dyDescent="0.25">
      <c r="A324" t="e">
        <f t="shared" si="17"/>
        <v>#REF!</v>
      </c>
      <c r="B324" s="58">
        <v>6196</v>
      </c>
      <c r="C324" t="s">
        <v>10900</v>
      </c>
      <c r="D324" t="s">
        <v>11154</v>
      </c>
      <c r="E324" t="s">
        <v>11145</v>
      </c>
      <c r="F324" t="s">
        <v>6350</v>
      </c>
      <c r="J324" t="e">
        <f t="shared" si="18"/>
        <v>#REF!</v>
      </c>
      <c r="K324" s="6" t="e">
        <f t="shared" si="19"/>
        <v>#REF!</v>
      </c>
    </row>
    <row r="325" spans="1:11" x14ac:dyDescent="0.25">
      <c r="A325" t="e">
        <f t="shared" si="17"/>
        <v>#REF!</v>
      </c>
      <c r="B325" s="58">
        <v>6197</v>
      </c>
      <c r="C325" t="s">
        <v>10900</v>
      </c>
      <c r="D325" t="s">
        <v>11154</v>
      </c>
      <c r="E325" t="s">
        <v>11145</v>
      </c>
      <c r="F325" t="s">
        <v>6374</v>
      </c>
      <c r="J325" t="e">
        <f t="shared" si="18"/>
        <v>#REF!</v>
      </c>
      <c r="K325" s="6" t="e">
        <f t="shared" si="19"/>
        <v>#REF!</v>
      </c>
    </row>
    <row r="326" spans="1:11" x14ac:dyDescent="0.25">
      <c r="A326" t="e">
        <f t="shared" si="17"/>
        <v>#REF!</v>
      </c>
      <c r="B326" s="58">
        <v>6198</v>
      </c>
      <c r="C326" t="s">
        <v>10900</v>
      </c>
      <c r="D326" t="s">
        <v>11154</v>
      </c>
      <c r="E326" t="s">
        <v>11145</v>
      </c>
      <c r="F326" t="s">
        <v>6353</v>
      </c>
      <c r="J326" t="e">
        <f t="shared" si="18"/>
        <v>#REF!</v>
      </c>
      <c r="K326" s="6" t="e">
        <f t="shared" si="19"/>
        <v>#REF!</v>
      </c>
    </row>
    <row r="327" spans="1:11" x14ac:dyDescent="0.25">
      <c r="A327" t="e">
        <f t="shared" si="17"/>
        <v>#REF!</v>
      </c>
      <c r="B327" s="58">
        <v>6199</v>
      </c>
      <c r="C327" t="s">
        <v>10900</v>
      </c>
      <c r="D327" t="s">
        <v>11154</v>
      </c>
      <c r="E327" t="s">
        <v>11145</v>
      </c>
      <c r="F327" t="s">
        <v>6356</v>
      </c>
      <c r="J327" t="e">
        <f t="shared" si="18"/>
        <v>#REF!</v>
      </c>
      <c r="K327" s="6" t="e">
        <f t="shared" si="19"/>
        <v>#REF!</v>
      </c>
    </row>
    <row r="328" spans="1:11" x14ac:dyDescent="0.25">
      <c r="A328" t="e">
        <f t="shared" si="17"/>
        <v>#REF!</v>
      </c>
      <c r="B328" s="58">
        <v>6200</v>
      </c>
      <c r="C328" t="s">
        <v>10900</v>
      </c>
      <c r="D328" t="s">
        <v>11154</v>
      </c>
      <c r="E328" t="s">
        <v>11145</v>
      </c>
      <c r="F328" t="s">
        <v>6359</v>
      </c>
      <c r="J328" t="e">
        <f t="shared" si="18"/>
        <v>#REF!</v>
      </c>
      <c r="K328" s="6" t="e">
        <f t="shared" si="19"/>
        <v>#REF!</v>
      </c>
    </row>
    <row r="329" spans="1:11" x14ac:dyDescent="0.25">
      <c r="A329" t="e">
        <f t="shared" si="17"/>
        <v>#REF!</v>
      </c>
      <c r="B329" s="58">
        <v>6201</v>
      </c>
      <c r="C329" t="s">
        <v>10900</v>
      </c>
      <c r="D329" t="s">
        <v>11154</v>
      </c>
      <c r="E329" t="s">
        <v>11145</v>
      </c>
      <c r="F329" t="s">
        <v>6362</v>
      </c>
      <c r="J329" t="e">
        <f t="shared" si="18"/>
        <v>#REF!</v>
      </c>
      <c r="K329" s="6" t="e">
        <f t="shared" si="19"/>
        <v>#REF!</v>
      </c>
    </row>
    <row r="330" spans="1:11" x14ac:dyDescent="0.25">
      <c r="A330" t="e">
        <f t="shared" si="17"/>
        <v>#REF!</v>
      </c>
      <c r="B330" s="58">
        <v>6202</v>
      </c>
      <c r="C330" t="s">
        <v>10900</v>
      </c>
      <c r="D330" t="s">
        <v>11154</v>
      </c>
      <c r="E330" t="s">
        <v>11145</v>
      </c>
      <c r="F330" t="s">
        <v>6365</v>
      </c>
      <c r="J330" t="e">
        <f t="shared" si="18"/>
        <v>#REF!</v>
      </c>
      <c r="K330" s="6" t="e">
        <f t="shared" si="19"/>
        <v>#REF!</v>
      </c>
    </row>
    <row r="331" spans="1:11" x14ac:dyDescent="0.25">
      <c r="A331" t="e">
        <f t="shared" si="17"/>
        <v>#REF!</v>
      </c>
      <c r="B331" s="58">
        <v>6203</v>
      </c>
      <c r="C331" t="s">
        <v>10900</v>
      </c>
      <c r="D331" t="s">
        <v>11154</v>
      </c>
      <c r="E331" t="s">
        <v>11145</v>
      </c>
      <c r="F331" t="s">
        <v>6368</v>
      </c>
      <c r="J331" t="e">
        <f t="shared" si="18"/>
        <v>#REF!</v>
      </c>
      <c r="K331" s="6" t="e">
        <f t="shared" si="19"/>
        <v>#REF!</v>
      </c>
    </row>
    <row r="332" spans="1:11" x14ac:dyDescent="0.25">
      <c r="A332" t="e">
        <f t="shared" si="17"/>
        <v>#REF!</v>
      </c>
      <c r="B332" s="58">
        <v>6204</v>
      </c>
      <c r="C332" t="s">
        <v>10900</v>
      </c>
      <c r="D332" t="s">
        <v>11154</v>
      </c>
      <c r="E332" t="s">
        <v>11145</v>
      </c>
      <c r="F332" t="s">
        <v>6371</v>
      </c>
      <c r="J332" t="e">
        <f t="shared" si="18"/>
        <v>#REF!</v>
      </c>
      <c r="K332" s="6" t="e">
        <f t="shared" si="19"/>
        <v>#REF!</v>
      </c>
    </row>
    <row r="333" spans="1:11" x14ac:dyDescent="0.25">
      <c r="A333" t="e">
        <f t="shared" si="17"/>
        <v>#REF!</v>
      </c>
      <c r="B333" s="58">
        <v>6205</v>
      </c>
      <c r="C333" t="s">
        <v>10900</v>
      </c>
      <c r="D333" t="s">
        <v>11154</v>
      </c>
      <c r="E333" t="s">
        <v>11145</v>
      </c>
      <c r="F333" t="s">
        <v>6377</v>
      </c>
      <c r="J333" t="e">
        <f t="shared" si="18"/>
        <v>#REF!</v>
      </c>
      <c r="K333" s="6" t="e">
        <f t="shared" si="19"/>
        <v>#REF!</v>
      </c>
    </row>
    <row r="334" spans="1:11" x14ac:dyDescent="0.25">
      <c r="A334" t="e">
        <f t="shared" si="17"/>
        <v>#REF!</v>
      </c>
      <c r="B334" s="58">
        <v>6206</v>
      </c>
      <c r="C334" t="s">
        <v>10900</v>
      </c>
      <c r="D334" t="s">
        <v>11154</v>
      </c>
      <c r="E334" t="s">
        <v>11145</v>
      </c>
      <c r="F334" t="s">
        <v>6380</v>
      </c>
      <c r="J334" t="e">
        <f t="shared" si="18"/>
        <v>#REF!</v>
      </c>
      <c r="K334" s="6" t="e">
        <f t="shared" si="19"/>
        <v>#REF!</v>
      </c>
    </row>
    <row r="335" spans="1:11" x14ac:dyDescent="0.25">
      <c r="A335" t="e">
        <f t="shared" si="17"/>
        <v>#REF!</v>
      </c>
      <c r="B335" s="58">
        <v>6207</v>
      </c>
      <c r="C335" t="s">
        <v>10900</v>
      </c>
      <c r="D335" t="s">
        <v>11154</v>
      </c>
      <c r="E335" t="s">
        <v>11145</v>
      </c>
      <c r="F335" t="s">
        <v>6383</v>
      </c>
      <c r="J335" t="e">
        <f t="shared" si="18"/>
        <v>#REF!</v>
      </c>
      <c r="K335" s="6" t="e">
        <f t="shared" si="19"/>
        <v>#REF!</v>
      </c>
    </row>
    <row r="336" spans="1:11" x14ac:dyDescent="0.25">
      <c r="A336" t="e">
        <f t="shared" si="17"/>
        <v>#REF!</v>
      </c>
      <c r="B336" s="58">
        <v>6208</v>
      </c>
      <c r="C336" t="s">
        <v>10900</v>
      </c>
      <c r="D336" t="s">
        <v>11154</v>
      </c>
      <c r="E336" t="s">
        <v>11145</v>
      </c>
      <c r="F336" t="s">
        <v>6386</v>
      </c>
      <c r="J336" t="e">
        <f t="shared" si="18"/>
        <v>#REF!</v>
      </c>
      <c r="K336" s="6" t="e">
        <f t="shared" si="19"/>
        <v>#REF!</v>
      </c>
    </row>
    <row r="337" spans="1:11" x14ac:dyDescent="0.25">
      <c r="A337" t="e">
        <f t="shared" si="17"/>
        <v>#REF!</v>
      </c>
      <c r="B337" s="58">
        <v>6209</v>
      </c>
      <c r="C337" t="s">
        <v>10900</v>
      </c>
      <c r="D337" t="s">
        <v>11154</v>
      </c>
      <c r="E337" t="s">
        <v>11145</v>
      </c>
      <c r="F337" t="s">
        <v>6389</v>
      </c>
      <c r="J337" t="e">
        <f t="shared" si="18"/>
        <v>#REF!</v>
      </c>
      <c r="K337" s="6" t="e">
        <f t="shared" si="19"/>
        <v>#REF!</v>
      </c>
    </row>
    <row r="338" spans="1:11" x14ac:dyDescent="0.25">
      <c r="A338" t="e">
        <f t="shared" si="17"/>
        <v>#REF!</v>
      </c>
      <c r="B338" s="58">
        <v>6210</v>
      </c>
      <c r="C338" t="s">
        <v>10900</v>
      </c>
      <c r="D338" t="s">
        <v>11154</v>
      </c>
      <c r="E338" t="s">
        <v>11145</v>
      </c>
      <c r="F338" t="s">
        <v>6392</v>
      </c>
      <c r="J338" t="e">
        <f t="shared" si="18"/>
        <v>#REF!</v>
      </c>
      <c r="K338" s="6" t="e">
        <f t="shared" si="19"/>
        <v>#REF!</v>
      </c>
    </row>
    <row r="339" spans="1:11" x14ac:dyDescent="0.25">
      <c r="A339" t="e">
        <f t="shared" si="17"/>
        <v>#REF!</v>
      </c>
      <c r="B339" s="58">
        <v>6211</v>
      </c>
      <c r="C339" t="s">
        <v>10900</v>
      </c>
      <c r="D339" t="s">
        <v>11154</v>
      </c>
      <c r="E339" t="s">
        <v>11145</v>
      </c>
      <c r="F339" t="s">
        <v>6395</v>
      </c>
      <c r="J339" t="e">
        <f t="shared" si="18"/>
        <v>#REF!</v>
      </c>
      <c r="K339" s="6" t="e">
        <f t="shared" si="19"/>
        <v>#REF!</v>
      </c>
    </row>
    <row r="340" spans="1:11" x14ac:dyDescent="0.25">
      <c r="A340" t="e">
        <f t="shared" si="17"/>
        <v>#REF!</v>
      </c>
      <c r="B340" s="58">
        <v>6212</v>
      </c>
      <c r="C340" t="s">
        <v>10900</v>
      </c>
      <c r="D340" t="s">
        <v>11154</v>
      </c>
      <c r="E340" t="s">
        <v>11145</v>
      </c>
      <c r="F340" t="s">
        <v>6398</v>
      </c>
      <c r="J340" t="e">
        <f t="shared" si="18"/>
        <v>#REF!</v>
      </c>
      <c r="K340" s="6" t="e">
        <f t="shared" si="19"/>
        <v>#REF!</v>
      </c>
    </row>
    <row r="341" spans="1:11" x14ac:dyDescent="0.25">
      <c r="A341" t="e">
        <f t="shared" si="17"/>
        <v>#REF!</v>
      </c>
      <c r="B341" s="58">
        <v>6213</v>
      </c>
      <c r="C341" t="s">
        <v>10900</v>
      </c>
      <c r="D341" t="s">
        <v>11154</v>
      </c>
      <c r="E341" t="s">
        <v>11145</v>
      </c>
      <c r="F341" t="s">
        <v>6401</v>
      </c>
      <c r="J341" t="e">
        <f t="shared" si="18"/>
        <v>#REF!</v>
      </c>
      <c r="K341" s="6" t="e">
        <f t="shared" si="19"/>
        <v>#REF!</v>
      </c>
    </row>
    <row r="342" spans="1:11" x14ac:dyDescent="0.25">
      <c r="A342" t="e">
        <f t="shared" si="17"/>
        <v>#REF!</v>
      </c>
      <c r="B342" s="58">
        <v>6214</v>
      </c>
      <c r="C342" t="s">
        <v>10900</v>
      </c>
      <c r="D342" t="s">
        <v>11154</v>
      </c>
      <c r="E342" t="s">
        <v>11145</v>
      </c>
      <c r="F342" t="s">
        <v>6404</v>
      </c>
      <c r="J342" t="e">
        <f t="shared" si="18"/>
        <v>#REF!</v>
      </c>
      <c r="K342" s="6" t="e">
        <f t="shared" si="19"/>
        <v>#REF!</v>
      </c>
    </row>
    <row r="343" spans="1:11" x14ac:dyDescent="0.25">
      <c r="A343" t="e">
        <f t="shared" si="17"/>
        <v>#REF!</v>
      </c>
      <c r="B343" s="58">
        <v>6215</v>
      </c>
      <c r="C343" t="s">
        <v>10900</v>
      </c>
      <c r="D343" t="s">
        <v>11154</v>
      </c>
      <c r="E343" t="s">
        <v>11145</v>
      </c>
      <c r="F343" t="s">
        <v>6440</v>
      </c>
      <c r="J343" t="e">
        <f t="shared" si="18"/>
        <v>#REF!</v>
      </c>
      <c r="K343" s="6" t="e">
        <f t="shared" si="19"/>
        <v>#REF!</v>
      </c>
    </row>
    <row r="344" spans="1:11" x14ac:dyDescent="0.25">
      <c r="A344" t="e">
        <f t="shared" si="17"/>
        <v>#REF!</v>
      </c>
      <c r="B344" s="58">
        <v>6216</v>
      </c>
      <c r="C344" t="s">
        <v>10900</v>
      </c>
      <c r="D344" t="s">
        <v>11154</v>
      </c>
      <c r="E344" t="s">
        <v>11145</v>
      </c>
      <c r="F344" t="s">
        <v>6443</v>
      </c>
      <c r="J344" t="e">
        <f t="shared" si="18"/>
        <v>#REF!</v>
      </c>
      <c r="K344" s="6" t="e">
        <f t="shared" si="19"/>
        <v>#REF!</v>
      </c>
    </row>
    <row r="345" spans="1:11" x14ac:dyDescent="0.25">
      <c r="A345" t="e">
        <f t="shared" si="17"/>
        <v>#REF!</v>
      </c>
      <c r="B345" s="58">
        <v>6217</v>
      </c>
      <c r="C345" t="s">
        <v>10900</v>
      </c>
      <c r="D345" t="s">
        <v>11154</v>
      </c>
      <c r="E345" t="s">
        <v>11145</v>
      </c>
      <c r="F345" t="s">
        <v>6155</v>
      </c>
      <c r="J345" t="e">
        <f t="shared" si="18"/>
        <v>#REF!</v>
      </c>
      <c r="K345" s="6" t="e">
        <f t="shared" si="19"/>
        <v>#REF!</v>
      </c>
    </row>
    <row r="346" spans="1:11" x14ac:dyDescent="0.25">
      <c r="A346" t="e">
        <f t="shared" si="17"/>
        <v>#REF!</v>
      </c>
      <c r="B346" s="58">
        <v>6218</v>
      </c>
      <c r="C346" t="s">
        <v>10900</v>
      </c>
      <c r="D346" t="s">
        <v>11154</v>
      </c>
      <c r="E346" t="s">
        <v>11145</v>
      </c>
      <c r="F346" t="s">
        <v>4890</v>
      </c>
      <c r="J346" t="e">
        <f t="shared" si="18"/>
        <v>#REF!</v>
      </c>
      <c r="K346" s="6" t="e">
        <f t="shared" si="19"/>
        <v>#REF!</v>
      </c>
    </row>
    <row r="347" spans="1:11" x14ac:dyDescent="0.25">
      <c r="A347" t="e">
        <f t="shared" si="17"/>
        <v>#REF!</v>
      </c>
      <c r="B347" s="58">
        <v>6219</v>
      </c>
      <c r="C347" t="s">
        <v>10900</v>
      </c>
      <c r="D347" t="s">
        <v>11154</v>
      </c>
      <c r="E347" t="s">
        <v>11145</v>
      </c>
      <c r="F347" t="s">
        <v>4894</v>
      </c>
      <c r="J347" t="e">
        <f t="shared" si="18"/>
        <v>#REF!</v>
      </c>
      <c r="K347" s="6" t="e">
        <f t="shared" si="19"/>
        <v>#REF!</v>
      </c>
    </row>
    <row r="348" spans="1:11" x14ac:dyDescent="0.25">
      <c r="A348" t="e">
        <f t="shared" si="17"/>
        <v>#REF!</v>
      </c>
      <c r="B348" s="58">
        <v>6220</v>
      </c>
      <c r="C348" t="s">
        <v>10900</v>
      </c>
      <c r="D348" t="s">
        <v>11154</v>
      </c>
      <c r="E348" t="s">
        <v>11145</v>
      </c>
      <c r="F348" t="s">
        <v>4948</v>
      </c>
      <c r="J348" t="e">
        <f t="shared" si="18"/>
        <v>#REF!</v>
      </c>
      <c r="K348" s="6" t="e">
        <f t="shared" si="19"/>
        <v>#REF!</v>
      </c>
    </row>
    <row r="349" spans="1:11" x14ac:dyDescent="0.25">
      <c r="A349" t="e">
        <f t="shared" si="17"/>
        <v>#REF!</v>
      </c>
      <c r="B349" s="58">
        <v>6221</v>
      </c>
      <c r="C349" t="s">
        <v>10900</v>
      </c>
      <c r="D349" t="s">
        <v>11154</v>
      </c>
      <c r="E349" t="s">
        <v>11145</v>
      </c>
      <c r="F349" t="s">
        <v>4952</v>
      </c>
      <c r="J349" t="e">
        <f t="shared" si="18"/>
        <v>#REF!</v>
      </c>
      <c r="K349" s="6" t="e">
        <f t="shared" si="19"/>
        <v>#REF!</v>
      </c>
    </row>
    <row r="350" spans="1:11" x14ac:dyDescent="0.25">
      <c r="A350" t="e">
        <f t="shared" si="17"/>
        <v>#REF!</v>
      </c>
      <c r="B350" s="58">
        <v>6222</v>
      </c>
      <c r="C350" t="s">
        <v>10900</v>
      </c>
      <c r="D350" t="s">
        <v>11154</v>
      </c>
      <c r="E350" t="s">
        <v>11145</v>
      </c>
      <c r="F350" t="s">
        <v>4920</v>
      </c>
      <c r="J350" t="e">
        <f t="shared" si="18"/>
        <v>#REF!</v>
      </c>
      <c r="K350" s="6" t="e">
        <f t="shared" si="19"/>
        <v>#REF!</v>
      </c>
    </row>
    <row r="351" spans="1:11" x14ac:dyDescent="0.25">
      <c r="A351" t="e">
        <f t="shared" si="17"/>
        <v>#REF!</v>
      </c>
      <c r="B351" s="58">
        <v>6223</v>
      </c>
      <c r="C351" t="s">
        <v>10900</v>
      </c>
      <c r="D351" t="s">
        <v>11154</v>
      </c>
      <c r="E351" t="s">
        <v>11145</v>
      </c>
      <c r="F351" t="s">
        <v>4924</v>
      </c>
      <c r="J351" t="e">
        <f t="shared" si="18"/>
        <v>#REF!</v>
      </c>
      <c r="K351" s="6" t="e">
        <f t="shared" si="19"/>
        <v>#REF!</v>
      </c>
    </row>
    <row r="352" spans="1:11" x14ac:dyDescent="0.25">
      <c r="A352" t="e">
        <f t="shared" si="17"/>
        <v>#REF!</v>
      </c>
      <c r="B352" s="58">
        <v>6224</v>
      </c>
      <c r="C352" t="s">
        <v>10900</v>
      </c>
      <c r="D352" t="s">
        <v>11154</v>
      </c>
      <c r="E352" t="s">
        <v>11145</v>
      </c>
      <c r="F352" t="s">
        <v>4928</v>
      </c>
      <c r="J352" t="e">
        <f t="shared" si="18"/>
        <v>#REF!</v>
      </c>
      <c r="K352" s="6" t="e">
        <f t="shared" si="19"/>
        <v>#REF!</v>
      </c>
    </row>
    <row r="353" spans="1:11" x14ac:dyDescent="0.25">
      <c r="A353" t="e">
        <f t="shared" si="17"/>
        <v>#REF!</v>
      </c>
      <c r="B353" s="58">
        <v>6225</v>
      </c>
      <c r="C353" t="s">
        <v>10900</v>
      </c>
      <c r="D353" t="s">
        <v>11154</v>
      </c>
      <c r="E353" t="s">
        <v>11145</v>
      </c>
      <c r="F353" t="s">
        <v>4956</v>
      </c>
      <c r="J353" t="e">
        <f t="shared" si="18"/>
        <v>#REF!</v>
      </c>
      <c r="K353" s="6" t="e">
        <f t="shared" si="19"/>
        <v>#REF!</v>
      </c>
    </row>
    <row r="354" spans="1:11" x14ac:dyDescent="0.25">
      <c r="A354" t="e">
        <f t="shared" si="17"/>
        <v>#REF!</v>
      </c>
      <c r="B354" s="58">
        <v>6226</v>
      </c>
      <c r="C354" t="s">
        <v>10900</v>
      </c>
      <c r="D354" t="s">
        <v>11154</v>
      </c>
      <c r="E354" t="s">
        <v>11145</v>
      </c>
      <c r="F354" t="s">
        <v>4960</v>
      </c>
      <c r="J354" t="e">
        <f t="shared" si="18"/>
        <v>#REF!</v>
      </c>
      <c r="K354" s="6" t="e">
        <f t="shared" si="19"/>
        <v>#REF!</v>
      </c>
    </row>
    <row r="355" spans="1:11" x14ac:dyDescent="0.25">
      <c r="A355" t="e">
        <f t="shared" si="17"/>
        <v>#REF!</v>
      </c>
      <c r="B355" s="58">
        <v>6227</v>
      </c>
      <c r="C355" t="s">
        <v>10900</v>
      </c>
      <c r="D355" t="s">
        <v>11154</v>
      </c>
      <c r="E355" t="s">
        <v>11145</v>
      </c>
      <c r="F355" t="s">
        <v>4964</v>
      </c>
      <c r="J355" t="e">
        <f t="shared" si="18"/>
        <v>#REF!</v>
      </c>
      <c r="K355" s="6" t="e">
        <f t="shared" si="19"/>
        <v>#REF!</v>
      </c>
    </row>
    <row r="356" spans="1:11" x14ac:dyDescent="0.25">
      <c r="A356" t="e">
        <f t="shared" si="17"/>
        <v>#REF!</v>
      </c>
      <c r="B356" s="58">
        <v>6228</v>
      </c>
      <c r="C356" t="s">
        <v>10900</v>
      </c>
      <c r="D356" t="s">
        <v>11154</v>
      </c>
      <c r="E356" t="s">
        <v>11145</v>
      </c>
      <c r="F356" t="s">
        <v>4968</v>
      </c>
      <c r="J356" t="e">
        <f t="shared" si="18"/>
        <v>#REF!</v>
      </c>
      <c r="K356" s="6" t="e">
        <f t="shared" si="19"/>
        <v>#REF!</v>
      </c>
    </row>
    <row r="357" spans="1:11" x14ac:dyDescent="0.25">
      <c r="A357" t="e">
        <f t="shared" si="17"/>
        <v>#REF!</v>
      </c>
      <c r="B357" s="58">
        <v>6229</v>
      </c>
      <c r="C357" t="s">
        <v>10900</v>
      </c>
      <c r="D357" t="s">
        <v>11154</v>
      </c>
      <c r="E357" t="s">
        <v>11145</v>
      </c>
      <c r="F357" t="s">
        <v>4972</v>
      </c>
      <c r="J357" t="e">
        <f t="shared" si="18"/>
        <v>#REF!</v>
      </c>
      <c r="K357" s="6" t="e">
        <f t="shared" si="19"/>
        <v>#REF!</v>
      </c>
    </row>
    <row r="358" spans="1:11" x14ac:dyDescent="0.25">
      <c r="A358" t="e">
        <f t="shared" si="17"/>
        <v>#REF!</v>
      </c>
      <c r="B358" s="58">
        <v>6230</v>
      </c>
      <c r="C358" t="s">
        <v>10900</v>
      </c>
      <c r="D358" t="s">
        <v>11154</v>
      </c>
      <c r="E358" t="s">
        <v>11145</v>
      </c>
      <c r="F358" t="s">
        <v>4976</v>
      </c>
      <c r="J358" t="e">
        <f t="shared" si="18"/>
        <v>#REF!</v>
      </c>
      <c r="K358" s="6" t="e">
        <f t="shared" si="19"/>
        <v>#REF!</v>
      </c>
    </row>
    <row r="359" spans="1:11" x14ac:dyDescent="0.25">
      <c r="A359" t="e">
        <f t="shared" si="17"/>
        <v>#REF!</v>
      </c>
      <c r="B359" s="58">
        <v>6231</v>
      </c>
      <c r="C359" t="s">
        <v>10900</v>
      </c>
      <c r="D359" t="s">
        <v>11154</v>
      </c>
      <c r="E359" t="s">
        <v>11145</v>
      </c>
      <c r="F359" t="s">
        <v>5032</v>
      </c>
      <c r="J359" t="e">
        <f t="shared" si="18"/>
        <v>#REF!</v>
      </c>
      <c r="K359" s="6" t="e">
        <f t="shared" si="19"/>
        <v>#REF!</v>
      </c>
    </row>
    <row r="360" spans="1:11" x14ac:dyDescent="0.25">
      <c r="A360" t="e">
        <f t="shared" si="17"/>
        <v>#REF!</v>
      </c>
      <c r="B360" s="58">
        <v>6232</v>
      </c>
      <c r="C360" t="s">
        <v>10900</v>
      </c>
      <c r="D360" t="s">
        <v>11154</v>
      </c>
      <c r="E360" t="s">
        <v>11145</v>
      </c>
      <c r="F360" t="s">
        <v>5036</v>
      </c>
      <c r="J360" t="e">
        <f t="shared" si="18"/>
        <v>#REF!</v>
      </c>
      <c r="K360" s="6" t="e">
        <f t="shared" si="19"/>
        <v>#REF!</v>
      </c>
    </row>
    <row r="361" spans="1:11" x14ac:dyDescent="0.25">
      <c r="A361" t="e">
        <f t="shared" si="17"/>
        <v>#REF!</v>
      </c>
      <c r="B361" s="58">
        <v>6233</v>
      </c>
      <c r="C361" t="s">
        <v>10900</v>
      </c>
      <c r="D361" t="s">
        <v>11154</v>
      </c>
      <c r="E361" t="s">
        <v>11145</v>
      </c>
      <c r="F361" t="s">
        <v>5040</v>
      </c>
      <c r="J361" t="e">
        <f t="shared" si="18"/>
        <v>#REF!</v>
      </c>
      <c r="K361" s="6" t="e">
        <f t="shared" si="19"/>
        <v>#REF!</v>
      </c>
    </row>
    <row r="362" spans="1:11" x14ac:dyDescent="0.25">
      <c r="A362" t="e">
        <f t="shared" si="17"/>
        <v>#REF!</v>
      </c>
      <c r="B362" s="58">
        <v>6234</v>
      </c>
      <c r="C362" t="s">
        <v>10900</v>
      </c>
      <c r="D362" t="s">
        <v>11154</v>
      </c>
      <c r="E362" t="s">
        <v>11145</v>
      </c>
      <c r="F362" t="s">
        <v>5324</v>
      </c>
      <c r="J362" t="e">
        <f t="shared" si="18"/>
        <v>#REF!</v>
      </c>
      <c r="K362" s="6" t="e">
        <f t="shared" si="19"/>
        <v>#REF!</v>
      </c>
    </row>
    <row r="363" spans="1:11" x14ac:dyDescent="0.25">
      <c r="A363" t="e">
        <f t="shared" si="17"/>
        <v>#REF!</v>
      </c>
      <c r="B363" s="58">
        <v>6235</v>
      </c>
      <c r="C363" t="s">
        <v>10900</v>
      </c>
      <c r="D363" t="s">
        <v>11154</v>
      </c>
      <c r="E363" t="s">
        <v>11145</v>
      </c>
      <c r="F363" t="s">
        <v>5312</v>
      </c>
      <c r="J363" t="e">
        <f t="shared" si="18"/>
        <v>#REF!</v>
      </c>
      <c r="K363" s="6" t="e">
        <f t="shared" si="19"/>
        <v>#REF!</v>
      </c>
    </row>
    <row r="364" spans="1:11" x14ac:dyDescent="0.25">
      <c r="A364" t="e">
        <f t="shared" si="17"/>
        <v>#REF!</v>
      </c>
      <c r="B364" s="58">
        <v>6236</v>
      </c>
      <c r="C364" t="s">
        <v>10900</v>
      </c>
      <c r="D364" t="s">
        <v>11154</v>
      </c>
      <c r="E364" t="s">
        <v>11145</v>
      </c>
      <c r="F364" t="s">
        <v>5316</v>
      </c>
      <c r="J364" t="e">
        <f t="shared" si="18"/>
        <v>#REF!</v>
      </c>
      <c r="K364" s="6" t="e">
        <f t="shared" si="19"/>
        <v>#REF!</v>
      </c>
    </row>
    <row r="365" spans="1:11" x14ac:dyDescent="0.25">
      <c r="A365" t="e">
        <f t="shared" si="17"/>
        <v>#REF!</v>
      </c>
      <c r="B365" s="58">
        <v>6237</v>
      </c>
      <c r="C365" t="s">
        <v>10900</v>
      </c>
      <c r="D365" t="s">
        <v>11154</v>
      </c>
      <c r="E365" t="s">
        <v>11145</v>
      </c>
      <c r="F365" t="s">
        <v>5320</v>
      </c>
      <c r="J365" t="e">
        <f t="shared" si="18"/>
        <v>#REF!</v>
      </c>
      <c r="K365" s="6" t="e">
        <f t="shared" si="19"/>
        <v>#REF!</v>
      </c>
    </row>
    <row r="366" spans="1:11" x14ac:dyDescent="0.25">
      <c r="A366" t="e">
        <f t="shared" si="17"/>
        <v>#REF!</v>
      </c>
      <c r="B366" s="58">
        <v>6238</v>
      </c>
      <c r="C366" t="s">
        <v>10900</v>
      </c>
      <c r="D366" t="s">
        <v>11154</v>
      </c>
      <c r="E366" t="s">
        <v>11145</v>
      </c>
      <c r="F366" t="s">
        <v>5296</v>
      </c>
      <c r="J366" t="e">
        <f t="shared" si="18"/>
        <v>#REF!</v>
      </c>
      <c r="K366" s="6" t="e">
        <f t="shared" si="19"/>
        <v>#REF!</v>
      </c>
    </row>
    <row r="367" spans="1:11" x14ac:dyDescent="0.25">
      <c r="A367" t="e">
        <f t="shared" si="17"/>
        <v>#REF!</v>
      </c>
      <c r="B367" s="58">
        <v>6239</v>
      </c>
      <c r="C367" t="s">
        <v>10900</v>
      </c>
      <c r="D367" t="s">
        <v>11154</v>
      </c>
      <c r="E367" t="s">
        <v>11145</v>
      </c>
      <c r="F367" t="s">
        <v>5308</v>
      </c>
      <c r="J367" t="e">
        <f t="shared" si="18"/>
        <v>#REF!</v>
      </c>
      <c r="K367" s="6" t="e">
        <f t="shared" si="19"/>
        <v>#REF!</v>
      </c>
    </row>
    <row r="368" spans="1:11" x14ac:dyDescent="0.25">
      <c r="A368" t="e">
        <f t="shared" si="17"/>
        <v>#REF!</v>
      </c>
      <c r="B368" s="58">
        <v>6240</v>
      </c>
      <c r="C368" t="s">
        <v>10900</v>
      </c>
      <c r="D368" t="s">
        <v>11154</v>
      </c>
      <c r="E368" t="s">
        <v>11145</v>
      </c>
      <c r="F368" t="s">
        <v>5304</v>
      </c>
      <c r="J368" t="e">
        <f t="shared" si="18"/>
        <v>#REF!</v>
      </c>
      <c r="K368" s="6" t="e">
        <f t="shared" si="19"/>
        <v>#REF!</v>
      </c>
    </row>
    <row r="369" spans="1:11" x14ac:dyDescent="0.25">
      <c r="A369" t="e">
        <f t="shared" si="17"/>
        <v>#REF!</v>
      </c>
      <c r="B369" s="58">
        <v>6241</v>
      </c>
      <c r="C369" t="s">
        <v>10900</v>
      </c>
      <c r="D369" t="s">
        <v>11154</v>
      </c>
      <c r="E369" t="s">
        <v>11145</v>
      </c>
      <c r="F369" t="s">
        <v>5300</v>
      </c>
      <c r="J369" t="e">
        <f t="shared" si="18"/>
        <v>#REF!</v>
      </c>
      <c r="K369" s="6" t="e">
        <f t="shared" si="19"/>
        <v>#REF!</v>
      </c>
    </row>
    <row r="370" spans="1:11" x14ac:dyDescent="0.25">
      <c r="A370" t="e">
        <f t="shared" si="17"/>
        <v>#REF!</v>
      </c>
      <c r="B370" s="58">
        <v>6242</v>
      </c>
      <c r="C370" t="s">
        <v>10900</v>
      </c>
      <c r="D370" t="s">
        <v>11154</v>
      </c>
      <c r="E370" t="s">
        <v>11145</v>
      </c>
      <c r="F370" t="s">
        <v>5336</v>
      </c>
      <c r="J370" t="e">
        <f t="shared" si="18"/>
        <v>#REF!</v>
      </c>
      <c r="K370" s="6" t="e">
        <f t="shared" si="19"/>
        <v>#REF!</v>
      </c>
    </row>
    <row r="371" spans="1:11" x14ac:dyDescent="0.25">
      <c r="A371" t="e">
        <f t="shared" si="17"/>
        <v>#REF!</v>
      </c>
      <c r="B371" s="58">
        <v>6243</v>
      </c>
      <c r="C371" t="s">
        <v>10900</v>
      </c>
      <c r="D371" t="s">
        <v>11154</v>
      </c>
      <c r="E371" t="s">
        <v>11145</v>
      </c>
      <c r="F371" t="s">
        <v>5340</v>
      </c>
      <c r="J371" t="e">
        <f t="shared" si="18"/>
        <v>#REF!</v>
      </c>
      <c r="K371" s="6" t="e">
        <f t="shared" si="19"/>
        <v>#REF!</v>
      </c>
    </row>
    <row r="372" spans="1:11" x14ac:dyDescent="0.25">
      <c r="A372" t="e">
        <f t="shared" si="17"/>
        <v>#REF!</v>
      </c>
      <c r="B372" s="58">
        <v>6244</v>
      </c>
      <c r="C372" t="s">
        <v>10900</v>
      </c>
      <c r="D372" t="s">
        <v>11154</v>
      </c>
      <c r="E372" t="s">
        <v>11145</v>
      </c>
      <c r="F372" t="s">
        <v>5344</v>
      </c>
      <c r="J372" t="e">
        <f t="shared" si="18"/>
        <v>#REF!</v>
      </c>
      <c r="K372" s="6" t="e">
        <f t="shared" si="19"/>
        <v>#REF!</v>
      </c>
    </row>
    <row r="373" spans="1:11" x14ac:dyDescent="0.25">
      <c r="A373" t="e">
        <f t="shared" si="17"/>
        <v>#REF!</v>
      </c>
      <c r="B373" s="58">
        <v>6245</v>
      </c>
      <c r="C373" t="s">
        <v>10900</v>
      </c>
      <c r="D373" t="s">
        <v>11154</v>
      </c>
      <c r="E373" t="s">
        <v>11145</v>
      </c>
      <c r="F373" t="s">
        <v>5348</v>
      </c>
      <c r="J373" t="e">
        <f t="shared" si="18"/>
        <v>#REF!</v>
      </c>
      <c r="K373" s="6" t="e">
        <f t="shared" si="19"/>
        <v>#REF!</v>
      </c>
    </row>
    <row r="374" spans="1:11" x14ac:dyDescent="0.25">
      <c r="A374" t="e">
        <f t="shared" si="17"/>
        <v>#REF!</v>
      </c>
      <c r="B374" s="58">
        <v>6246</v>
      </c>
      <c r="C374" t="s">
        <v>10900</v>
      </c>
      <c r="D374" t="s">
        <v>11154</v>
      </c>
      <c r="E374" t="s">
        <v>11145</v>
      </c>
      <c r="F374" t="s">
        <v>5352</v>
      </c>
      <c r="J374" t="e">
        <f t="shared" si="18"/>
        <v>#REF!</v>
      </c>
      <c r="K374" s="6" t="e">
        <f t="shared" si="19"/>
        <v>#REF!</v>
      </c>
    </row>
    <row r="375" spans="1:11" x14ac:dyDescent="0.25">
      <c r="A375" t="e">
        <f t="shared" si="17"/>
        <v>#REF!</v>
      </c>
      <c r="B375" s="58">
        <v>6247</v>
      </c>
      <c r="C375" t="s">
        <v>10900</v>
      </c>
      <c r="D375" t="s">
        <v>11154</v>
      </c>
      <c r="E375" t="s">
        <v>11145</v>
      </c>
      <c r="F375" t="s">
        <v>5356</v>
      </c>
      <c r="J375" t="e">
        <f t="shared" si="18"/>
        <v>#REF!</v>
      </c>
      <c r="K375" s="6" t="e">
        <f t="shared" si="19"/>
        <v>#REF!</v>
      </c>
    </row>
    <row r="376" spans="1:11" x14ac:dyDescent="0.25">
      <c r="A376" t="e">
        <f t="shared" si="17"/>
        <v>#REF!</v>
      </c>
      <c r="B376" s="58">
        <v>6248</v>
      </c>
      <c r="C376" t="s">
        <v>10900</v>
      </c>
      <c r="D376" t="s">
        <v>11154</v>
      </c>
      <c r="E376" t="s">
        <v>11145</v>
      </c>
      <c r="F376" t="s">
        <v>5360</v>
      </c>
      <c r="J376" t="e">
        <f t="shared" si="18"/>
        <v>#REF!</v>
      </c>
      <c r="K376" s="6" t="e">
        <f t="shared" si="19"/>
        <v>#REF!</v>
      </c>
    </row>
    <row r="377" spans="1:11" x14ac:dyDescent="0.25">
      <c r="A377" t="e">
        <f t="shared" si="17"/>
        <v>#REF!</v>
      </c>
      <c r="B377" s="58">
        <v>6249</v>
      </c>
      <c r="C377" t="s">
        <v>10900</v>
      </c>
      <c r="D377" t="s">
        <v>11154</v>
      </c>
      <c r="E377" t="s">
        <v>11145</v>
      </c>
      <c r="F377" t="s">
        <v>5364</v>
      </c>
      <c r="J377" t="e">
        <f t="shared" si="18"/>
        <v>#REF!</v>
      </c>
      <c r="K377" s="6" t="e">
        <f t="shared" si="19"/>
        <v>#REF!</v>
      </c>
    </row>
    <row r="378" spans="1:11" x14ac:dyDescent="0.25">
      <c r="A378" t="e">
        <f t="shared" si="17"/>
        <v>#REF!</v>
      </c>
      <c r="B378" s="58">
        <v>6250</v>
      </c>
      <c r="C378" t="s">
        <v>10900</v>
      </c>
      <c r="D378" t="s">
        <v>11154</v>
      </c>
      <c r="E378" t="s">
        <v>11145</v>
      </c>
      <c r="F378" t="s">
        <v>5368</v>
      </c>
      <c r="J378" t="e">
        <f t="shared" si="18"/>
        <v>#REF!</v>
      </c>
      <c r="K378" s="6" t="e">
        <f t="shared" si="19"/>
        <v>#REF!</v>
      </c>
    </row>
    <row r="379" spans="1:11" x14ac:dyDescent="0.25">
      <c r="A379" t="e">
        <f t="shared" si="17"/>
        <v>#REF!</v>
      </c>
      <c r="B379" s="58">
        <v>6251</v>
      </c>
      <c r="C379" t="s">
        <v>10900</v>
      </c>
      <c r="D379" t="s">
        <v>11154</v>
      </c>
      <c r="E379" t="s">
        <v>11145</v>
      </c>
      <c r="F379" t="s">
        <v>5380</v>
      </c>
      <c r="J379" t="e">
        <f t="shared" si="18"/>
        <v>#REF!</v>
      </c>
      <c r="K379" s="6" t="e">
        <f t="shared" si="19"/>
        <v>#REF!</v>
      </c>
    </row>
    <row r="380" spans="1:11" x14ac:dyDescent="0.25">
      <c r="A380" t="e">
        <f t="shared" si="17"/>
        <v>#REF!</v>
      </c>
      <c r="B380" s="58">
        <v>6252</v>
      </c>
      <c r="C380" t="s">
        <v>10900</v>
      </c>
      <c r="D380" t="s">
        <v>11154</v>
      </c>
      <c r="E380" t="s">
        <v>11145</v>
      </c>
      <c r="F380" t="s">
        <v>5384</v>
      </c>
      <c r="J380" t="e">
        <f t="shared" si="18"/>
        <v>#REF!</v>
      </c>
      <c r="K380" s="6" t="e">
        <f t="shared" si="19"/>
        <v>#REF!</v>
      </c>
    </row>
    <row r="381" spans="1:11" x14ac:dyDescent="0.25">
      <c r="A381" t="e">
        <f t="shared" si="17"/>
        <v>#REF!</v>
      </c>
      <c r="B381" s="58">
        <v>6253</v>
      </c>
      <c r="C381" t="s">
        <v>10900</v>
      </c>
      <c r="D381" t="s">
        <v>11154</v>
      </c>
      <c r="E381" t="s">
        <v>11145</v>
      </c>
      <c r="F381" t="s">
        <v>5388</v>
      </c>
      <c r="J381" t="e">
        <f t="shared" si="18"/>
        <v>#REF!</v>
      </c>
      <c r="K381" s="6" t="e">
        <f t="shared" si="19"/>
        <v>#REF!</v>
      </c>
    </row>
    <row r="382" spans="1:11" x14ac:dyDescent="0.25">
      <c r="A382" t="e">
        <f t="shared" si="17"/>
        <v>#REF!</v>
      </c>
      <c r="B382" s="58">
        <v>6254</v>
      </c>
      <c r="C382" t="s">
        <v>10900</v>
      </c>
      <c r="D382" t="s">
        <v>11154</v>
      </c>
      <c r="E382" t="s">
        <v>11145</v>
      </c>
      <c r="F382" t="s">
        <v>5408</v>
      </c>
      <c r="J382" t="e">
        <f t="shared" si="18"/>
        <v>#REF!</v>
      </c>
      <c r="K382" s="6" t="e">
        <f t="shared" si="19"/>
        <v>#REF!</v>
      </c>
    </row>
    <row r="383" spans="1:11" x14ac:dyDescent="0.25">
      <c r="A383" t="e">
        <f t="shared" si="17"/>
        <v>#REF!</v>
      </c>
      <c r="B383" s="58">
        <v>6255</v>
      </c>
      <c r="C383" t="s">
        <v>10900</v>
      </c>
      <c r="D383" t="s">
        <v>11154</v>
      </c>
      <c r="E383" t="s">
        <v>11145</v>
      </c>
      <c r="F383" t="s">
        <v>5412</v>
      </c>
      <c r="J383" t="e">
        <f t="shared" si="18"/>
        <v>#REF!</v>
      </c>
      <c r="K383" s="6" t="e">
        <f t="shared" si="19"/>
        <v>#REF!</v>
      </c>
    </row>
    <row r="384" spans="1:11" x14ac:dyDescent="0.25">
      <c r="A384" t="e">
        <f t="shared" si="17"/>
        <v>#REF!</v>
      </c>
      <c r="B384" s="58">
        <v>6256</v>
      </c>
      <c r="C384" t="s">
        <v>10900</v>
      </c>
      <c r="D384" t="s">
        <v>11154</v>
      </c>
      <c r="E384" t="s">
        <v>11145</v>
      </c>
      <c r="F384" t="s">
        <v>5420</v>
      </c>
      <c r="J384" t="e">
        <f t="shared" si="18"/>
        <v>#REF!</v>
      </c>
      <c r="K384" s="6" t="e">
        <f t="shared" si="19"/>
        <v>#REF!</v>
      </c>
    </row>
    <row r="385" spans="1:11" x14ac:dyDescent="0.25">
      <c r="A385" t="e">
        <f t="shared" ref="A385:A448" si="20">J385</f>
        <v>#REF!</v>
      </c>
      <c r="B385" s="58">
        <v>6257</v>
      </c>
      <c r="C385" t="s">
        <v>10900</v>
      </c>
      <c r="D385" t="s">
        <v>11154</v>
      </c>
      <c r="E385" t="s">
        <v>11145</v>
      </c>
      <c r="F385" t="s">
        <v>5424</v>
      </c>
      <c r="J385" t="e">
        <f t="shared" si="18"/>
        <v>#REF!</v>
      </c>
      <c r="K385" s="6" t="e">
        <f t="shared" si="19"/>
        <v>#REF!</v>
      </c>
    </row>
    <row r="386" spans="1:11" x14ac:dyDescent="0.25">
      <c r="A386" t="e">
        <f t="shared" si="20"/>
        <v>#REF!</v>
      </c>
      <c r="B386" s="58">
        <v>6258</v>
      </c>
      <c r="C386" t="s">
        <v>10900</v>
      </c>
      <c r="D386" t="s">
        <v>11154</v>
      </c>
      <c r="E386" t="s">
        <v>11145</v>
      </c>
      <c r="F386" t="s">
        <v>5428</v>
      </c>
      <c r="J386" t="e">
        <f t="shared" ref="J386:J449" si="21">IF(F386&lt;&gt;"",VLOOKUP(F386,name_tbl,5,FALSE),"")</f>
        <v>#REF!</v>
      </c>
      <c r="K386" s="6" t="e">
        <f t="shared" ref="K386:K449" si="22">IF(F386&lt;&gt;"",VLOOKUP(F386,name_tbl,6,FALSE),"")</f>
        <v>#REF!</v>
      </c>
    </row>
    <row r="387" spans="1:11" x14ac:dyDescent="0.25">
      <c r="A387" t="e">
        <f t="shared" si="20"/>
        <v>#REF!</v>
      </c>
      <c r="B387" s="58">
        <v>6259</v>
      </c>
      <c r="C387" t="s">
        <v>10900</v>
      </c>
      <c r="D387" t="s">
        <v>11154</v>
      </c>
      <c r="E387" t="s">
        <v>11145</v>
      </c>
      <c r="F387" t="s">
        <v>5432</v>
      </c>
      <c r="J387" t="e">
        <f t="shared" si="21"/>
        <v>#REF!</v>
      </c>
      <c r="K387" s="6" t="e">
        <f t="shared" si="22"/>
        <v>#REF!</v>
      </c>
    </row>
    <row r="388" spans="1:11" x14ac:dyDescent="0.25">
      <c r="A388" t="e">
        <f t="shared" si="20"/>
        <v>#REF!</v>
      </c>
      <c r="B388" s="58">
        <v>6260</v>
      </c>
      <c r="C388" t="s">
        <v>10900</v>
      </c>
      <c r="D388" t="s">
        <v>11154</v>
      </c>
      <c r="E388" t="s">
        <v>11145</v>
      </c>
      <c r="F388" t="s">
        <v>5436</v>
      </c>
      <c r="J388" t="e">
        <f t="shared" si="21"/>
        <v>#REF!</v>
      </c>
      <c r="K388" s="6" t="e">
        <f t="shared" si="22"/>
        <v>#REF!</v>
      </c>
    </row>
    <row r="389" spans="1:11" x14ac:dyDescent="0.25">
      <c r="A389" t="e">
        <f t="shared" si="20"/>
        <v>#REF!</v>
      </c>
      <c r="B389" s="58">
        <v>6261</v>
      </c>
      <c r="C389" t="s">
        <v>10900</v>
      </c>
      <c r="D389" t="s">
        <v>11154</v>
      </c>
      <c r="E389" t="s">
        <v>11145</v>
      </c>
      <c r="F389" t="s">
        <v>5452</v>
      </c>
      <c r="J389" t="e">
        <f t="shared" si="21"/>
        <v>#REF!</v>
      </c>
      <c r="K389" s="6" t="e">
        <f t="shared" si="22"/>
        <v>#REF!</v>
      </c>
    </row>
    <row r="390" spans="1:11" x14ac:dyDescent="0.25">
      <c r="A390" t="e">
        <f t="shared" si="20"/>
        <v>#REF!</v>
      </c>
      <c r="B390" s="58">
        <v>6262</v>
      </c>
      <c r="C390" t="s">
        <v>10900</v>
      </c>
      <c r="D390" t="s">
        <v>11154</v>
      </c>
      <c r="E390" t="s">
        <v>11145</v>
      </c>
      <c r="F390" t="s">
        <v>5780</v>
      </c>
      <c r="J390" t="e">
        <f t="shared" si="21"/>
        <v>#REF!</v>
      </c>
      <c r="K390" s="6" t="e">
        <f t="shared" si="22"/>
        <v>#REF!</v>
      </c>
    </row>
    <row r="391" spans="1:11" x14ac:dyDescent="0.25">
      <c r="A391" t="e">
        <f t="shared" si="20"/>
        <v>#REF!</v>
      </c>
      <c r="B391" s="58">
        <v>6263</v>
      </c>
      <c r="C391" t="s">
        <v>10900</v>
      </c>
      <c r="D391" t="s">
        <v>11154</v>
      </c>
      <c r="E391" t="s">
        <v>11145</v>
      </c>
      <c r="F391" t="s">
        <v>5480</v>
      </c>
      <c r="J391" t="e">
        <f t="shared" si="21"/>
        <v>#REF!</v>
      </c>
      <c r="K391" s="6" t="e">
        <f t="shared" si="22"/>
        <v>#REF!</v>
      </c>
    </row>
    <row r="392" spans="1:11" x14ac:dyDescent="0.25">
      <c r="A392" t="e">
        <f t="shared" si="20"/>
        <v>#REF!</v>
      </c>
      <c r="B392" s="58">
        <v>6264</v>
      </c>
      <c r="C392" t="s">
        <v>10900</v>
      </c>
      <c r="D392" t="s">
        <v>11154</v>
      </c>
      <c r="E392" t="s">
        <v>11145</v>
      </c>
      <c r="F392" t="s">
        <v>5851</v>
      </c>
      <c r="J392" t="e">
        <f t="shared" si="21"/>
        <v>#REF!</v>
      </c>
      <c r="K392" s="6" t="e">
        <f t="shared" si="22"/>
        <v>#REF!</v>
      </c>
    </row>
    <row r="393" spans="1:11" x14ac:dyDescent="0.25">
      <c r="A393" t="e">
        <f t="shared" si="20"/>
        <v>#REF!</v>
      </c>
      <c r="B393" s="58">
        <v>6265</v>
      </c>
      <c r="C393" t="s">
        <v>10900</v>
      </c>
      <c r="D393" t="s">
        <v>11154</v>
      </c>
      <c r="E393" t="s">
        <v>11145</v>
      </c>
      <c r="F393" t="s">
        <v>5855</v>
      </c>
      <c r="J393" t="e">
        <f t="shared" si="21"/>
        <v>#REF!</v>
      </c>
      <c r="K393" s="6" t="e">
        <f t="shared" si="22"/>
        <v>#REF!</v>
      </c>
    </row>
    <row r="394" spans="1:11" x14ac:dyDescent="0.25">
      <c r="A394" t="e">
        <f t="shared" si="20"/>
        <v>#REF!</v>
      </c>
      <c r="B394" s="58">
        <v>6266</v>
      </c>
      <c r="C394" t="s">
        <v>10900</v>
      </c>
      <c r="D394" t="s">
        <v>11154</v>
      </c>
      <c r="E394" t="s">
        <v>11145</v>
      </c>
      <c r="F394" t="s">
        <v>5859</v>
      </c>
      <c r="J394" t="e">
        <f t="shared" si="21"/>
        <v>#REF!</v>
      </c>
      <c r="K394" s="6" t="e">
        <f t="shared" si="22"/>
        <v>#REF!</v>
      </c>
    </row>
    <row r="395" spans="1:11" x14ac:dyDescent="0.25">
      <c r="A395" t="e">
        <f t="shared" si="20"/>
        <v>#REF!</v>
      </c>
      <c r="B395" s="58">
        <v>6267</v>
      </c>
      <c r="C395" t="s">
        <v>10900</v>
      </c>
      <c r="D395" t="s">
        <v>11154</v>
      </c>
      <c r="E395" t="s">
        <v>11145</v>
      </c>
      <c r="F395" t="s">
        <v>5788</v>
      </c>
      <c r="J395" t="e">
        <f t="shared" si="21"/>
        <v>#REF!</v>
      </c>
      <c r="K395" s="6" t="e">
        <f t="shared" si="22"/>
        <v>#REF!</v>
      </c>
    </row>
    <row r="396" spans="1:11" x14ac:dyDescent="0.25">
      <c r="A396" t="e">
        <f t="shared" si="20"/>
        <v>#REF!</v>
      </c>
      <c r="B396" s="58">
        <v>6268</v>
      </c>
      <c r="C396" t="s">
        <v>10900</v>
      </c>
      <c r="D396" t="s">
        <v>11154</v>
      </c>
      <c r="E396" t="s">
        <v>11145</v>
      </c>
      <c r="F396" t="s">
        <v>5791</v>
      </c>
      <c r="J396" t="e">
        <f t="shared" si="21"/>
        <v>#REF!</v>
      </c>
      <c r="K396" s="6" t="e">
        <f t="shared" si="22"/>
        <v>#REF!</v>
      </c>
    </row>
    <row r="397" spans="1:11" x14ac:dyDescent="0.25">
      <c r="A397" t="e">
        <f t="shared" si="20"/>
        <v>#REF!</v>
      </c>
      <c r="B397" s="58">
        <v>6269</v>
      </c>
      <c r="C397" t="s">
        <v>10900</v>
      </c>
      <c r="D397" t="s">
        <v>11154</v>
      </c>
      <c r="E397" t="s">
        <v>11145</v>
      </c>
      <c r="F397" t="s">
        <v>5815</v>
      </c>
      <c r="J397" t="e">
        <f t="shared" si="21"/>
        <v>#REF!</v>
      </c>
      <c r="K397" s="6" t="e">
        <f t="shared" si="22"/>
        <v>#REF!</v>
      </c>
    </row>
    <row r="398" spans="1:11" x14ac:dyDescent="0.25">
      <c r="A398" t="e">
        <f t="shared" si="20"/>
        <v>#REF!</v>
      </c>
      <c r="B398" s="58">
        <v>6270</v>
      </c>
      <c r="C398" t="s">
        <v>10900</v>
      </c>
      <c r="D398" t="s">
        <v>11154</v>
      </c>
      <c r="E398" t="s">
        <v>11145</v>
      </c>
      <c r="F398" t="s">
        <v>5819</v>
      </c>
      <c r="J398" t="e">
        <f t="shared" si="21"/>
        <v>#REF!</v>
      </c>
      <c r="K398" s="6" t="e">
        <f t="shared" si="22"/>
        <v>#REF!</v>
      </c>
    </row>
    <row r="399" spans="1:11" x14ac:dyDescent="0.25">
      <c r="A399" t="e">
        <f t="shared" si="20"/>
        <v>#REF!</v>
      </c>
      <c r="B399" s="58">
        <v>6271</v>
      </c>
      <c r="C399" t="s">
        <v>10900</v>
      </c>
      <c r="D399" t="s">
        <v>11154</v>
      </c>
      <c r="E399" t="s">
        <v>11145</v>
      </c>
      <c r="F399" t="s">
        <v>5823</v>
      </c>
      <c r="J399" t="e">
        <f t="shared" si="21"/>
        <v>#REF!</v>
      </c>
      <c r="K399" s="6" t="e">
        <f t="shared" si="22"/>
        <v>#REF!</v>
      </c>
    </row>
    <row r="400" spans="1:11" x14ac:dyDescent="0.25">
      <c r="A400" t="e">
        <f t="shared" si="20"/>
        <v>#REF!</v>
      </c>
      <c r="B400" s="58">
        <v>6272</v>
      </c>
      <c r="C400" t="s">
        <v>10900</v>
      </c>
      <c r="D400" t="s">
        <v>11154</v>
      </c>
      <c r="E400" t="s">
        <v>11145</v>
      </c>
      <c r="F400" t="s">
        <v>5827</v>
      </c>
      <c r="J400" t="e">
        <f t="shared" si="21"/>
        <v>#REF!</v>
      </c>
      <c r="K400" s="6" t="e">
        <f t="shared" si="22"/>
        <v>#REF!</v>
      </c>
    </row>
    <row r="401" spans="1:11" x14ac:dyDescent="0.25">
      <c r="A401" t="e">
        <f t="shared" si="20"/>
        <v>#REF!</v>
      </c>
      <c r="B401" s="58">
        <v>6273</v>
      </c>
      <c r="C401" t="s">
        <v>10900</v>
      </c>
      <c r="D401" t="s">
        <v>11154</v>
      </c>
      <c r="E401" t="s">
        <v>11145</v>
      </c>
      <c r="F401" t="s">
        <v>5831</v>
      </c>
      <c r="J401" t="e">
        <f t="shared" si="21"/>
        <v>#REF!</v>
      </c>
      <c r="K401" s="6" t="e">
        <f t="shared" si="22"/>
        <v>#REF!</v>
      </c>
    </row>
    <row r="402" spans="1:11" x14ac:dyDescent="0.25">
      <c r="A402" t="e">
        <f t="shared" si="20"/>
        <v>#REF!</v>
      </c>
      <c r="B402" s="58">
        <v>6274</v>
      </c>
      <c r="C402" t="s">
        <v>10900</v>
      </c>
      <c r="D402" t="s">
        <v>11154</v>
      </c>
      <c r="E402" t="s">
        <v>11145</v>
      </c>
      <c r="F402" t="s">
        <v>5839</v>
      </c>
      <c r="J402" t="e">
        <f t="shared" si="21"/>
        <v>#REF!</v>
      </c>
      <c r="K402" s="6" t="e">
        <f t="shared" si="22"/>
        <v>#REF!</v>
      </c>
    </row>
    <row r="403" spans="1:11" x14ac:dyDescent="0.25">
      <c r="A403" t="e">
        <f t="shared" si="20"/>
        <v>#REF!</v>
      </c>
      <c r="B403" s="58">
        <v>6275</v>
      </c>
      <c r="C403" t="s">
        <v>10900</v>
      </c>
      <c r="D403" t="s">
        <v>11154</v>
      </c>
      <c r="E403" t="s">
        <v>11145</v>
      </c>
      <c r="F403" t="s">
        <v>5843</v>
      </c>
      <c r="J403" t="e">
        <f t="shared" si="21"/>
        <v>#REF!</v>
      </c>
      <c r="K403" s="6" t="e">
        <f t="shared" si="22"/>
        <v>#REF!</v>
      </c>
    </row>
    <row r="404" spans="1:11" x14ac:dyDescent="0.25">
      <c r="A404" t="e">
        <f t="shared" si="20"/>
        <v>#REF!</v>
      </c>
      <c r="B404" s="58">
        <v>6276</v>
      </c>
      <c r="C404" t="s">
        <v>10900</v>
      </c>
      <c r="D404" t="s">
        <v>11154</v>
      </c>
      <c r="E404" t="s">
        <v>11145</v>
      </c>
      <c r="F404" t="s">
        <v>5847</v>
      </c>
      <c r="J404" t="e">
        <f t="shared" si="21"/>
        <v>#REF!</v>
      </c>
      <c r="K404" s="6" t="e">
        <f t="shared" si="22"/>
        <v>#REF!</v>
      </c>
    </row>
    <row r="405" spans="1:11" x14ac:dyDescent="0.25">
      <c r="A405" t="e">
        <f t="shared" si="20"/>
        <v>#REF!</v>
      </c>
      <c r="B405" s="58">
        <v>6277</v>
      </c>
      <c r="C405" t="s">
        <v>10900</v>
      </c>
      <c r="D405" t="s">
        <v>11154</v>
      </c>
      <c r="E405" t="s">
        <v>11145</v>
      </c>
      <c r="F405" t="s">
        <v>5835</v>
      </c>
      <c r="J405" t="e">
        <f t="shared" si="21"/>
        <v>#REF!</v>
      </c>
      <c r="K405" s="6" t="e">
        <f t="shared" si="22"/>
        <v>#REF!</v>
      </c>
    </row>
    <row r="406" spans="1:11" x14ac:dyDescent="0.25">
      <c r="A406" t="e">
        <f t="shared" si="20"/>
        <v>#REF!</v>
      </c>
      <c r="B406" s="58">
        <v>6278</v>
      </c>
      <c r="C406" t="s">
        <v>10900</v>
      </c>
      <c r="D406" t="s">
        <v>11154</v>
      </c>
      <c r="E406" t="s">
        <v>11145</v>
      </c>
      <c r="F406" t="s">
        <v>5776</v>
      </c>
      <c r="J406" t="e">
        <f t="shared" si="21"/>
        <v>#REF!</v>
      </c>
      <c r="K406" s="6" t="e">
        <f t="shared" si="22"/>
        <v>#REF!</v>
      </c>
    </row>
    <row r="407" spans="1:11" x14ac:dyDescent="0.25">
      <c r="A407" t="e">
        <f t="shared" si="20"/>
        <v>#REF!</v>
      </c>
      <c r="B407" s="58">
        <v>6279</v>
      </c>
      <c r="C407" t="s">
        <v>10900</v>
      </c>
      <c r="D407" t="s">
        <v>11154</v>
      </c>
      <c r="E407" t="s">
        <v>11145</v>
      </c>
      <c r="F407" t="s">
        <v>5708</v>
      </c>
      <c r="J407" t="e">
        <f t="shared" si="21"/>
        <v>#REF!</v>
      </c>
      <c r="K407" s="6" t="e">
        <f t="shared" si="22"/>
        <v>#REF!</v>
      </c>
    </row>
    <row r="408" spans="1:11" x14ac:dyDescent="0.25">
      <c r="A408" t="e">
        <f t="shared" si="20"/>
        <v>#REF!</v>
      </c>
      <c r="B408" s="58">
        <v>6280</v>
      </c>
      <c r="C408" t="s">
        <v>10900</v>
      </c>
      <c r="D408" t="s">
        <v>11154</v>
      </c>
      <c r="E408" t="s">
        <v>11145</v>
      </c>
      <c r="F408" t="s">
        <v>5712</v>
      </c>
      <c r="J408" t="e">
        <f t="shared" si="21"/>
        <v>#REF!</v>
      </c>
      <c r="K408" s="6" t="e">
        <f t="shared" si="22"/>
        <v>#REF!</v>
      </c>
    </row>
    <row r="409" spans="1:11" x14ac:dyDescent="0.25">
      <c r="A409" t="e">
        <f t="shared" si="20"/>
        <v>#REF!</v>
      </c>
      <c r="B409" s="58">
        <v>6281</v>
      </c>
      <c r="C409" t="s">
        <v>10900</v>
      </c>
      <c r="D409" t="s">
        <v>11154</v>
      </c>
      <c r="E409" t="s">
        <v>11145</v>
      </c>
      <c r="F409" t="s">
        <v>5728</v>
      </c>
      <c r="J409" t="e">
        <f t="shared" si="21"/>
        <v>#REF!</v>
      </c>
      <c r="K409" s="6" t="e">
        <f t="shared" si="22"/>
        <v>#REF!</v>
      </c>
    </row>
    <row r="410" spans="1:11" x14ac:dyDescent="0.25">
      <c r="A410" t="e">
        <f t="shared" si="20"/>
        <v>#REF!</v>
      </c>
      <c r="B410" s="58">
        <v>6282</v>
      </c>
      <c r="C410" t="s">
        <v>10900</v>
      </c>
      <c r="D410" t="s">
        <v>11154</v>
      </c>
      <c r="E410" t="s">
        <v>11145</v>
      </c>
      <c r="F410" t="s">
        <v>6113</v>
      </c>
      <c r="J410" t="e">
        <f t="shared" si="21"/>
        <v>#REF!</v>
      </c>
      <c r="K410" s="6" t="e">
        <f t="shared" si="22"/>
        <v>#REF!</v>
      </c>
    </row>
    <row r="411" spans="1:11" x14ac:dyDescent="0.25">
      <c r="A411" t="e">
        <f t="shared" si="20"/>
        <v>#REF!</v>
      </c>
      <c r="B411" s="58">
        <v>6283</v>
      </c>
      <c r="C411" t="s">
        <v>10900</v>
      </c>
      <c r="D411" t="s">
        <v>11154</v>
      </c>
      <c r="E411" t="s">
        <v>11145</v>
      </c>
      <c r="F411" t="s">
        <v>5680</v>
      </c>
      <c r="J411" t="e">
        <f t="shared" si="21"/>
        <v>#REF!</v>
      </c>
      <c r="K411" s="6" t="e">
        <f t="shared" si="22"/>
        <v>#REF!</v>
      </c>
    </row>
    <row r="412" spans="1:11" x14ac:dyDescent="0.25">
      <c r="A412" t="e">
        <f t="shared" si="20"/>
        <v>#REF!</v>
      </c>
      <c r="B412" s="58">
        <v>6284</v>
      </c>
      <c r="C412" t="s">
        <v>10900</v>
      </c>
      <c r="D412" t="s">
        <v>11154</v>
      </c>
      <c r="E412" t="s">
        <v>11145</v>
      </c>
      <c r="F412" t="s">
        <v>6116</v>
      </c>
      <c r="J412" t="e">
        <f t="shared" si="21"/>
        <v>#REF!</v>
      </c>
      <c r="K412" s="6" t="e">
        <f t="shared" si="22"/>
        <v>#REF!</v>
      </c>
    </row>
    <row r="413" spans="1:11" x14ac:dyDescent="0.25">
      <c r="A413" t="e">
        <f t="shared" si="20"/>
        <v>#REF!</v>
      </c>
      <c r="B413" s="58">
        <v>6285</v>
      </c>
      <c r="C413" t="s">
        <v>10900</v>
      </c>
      <c r="D413" t="s">
        <v>11154</v>
      </c>
      <c r="E413" t="s">
        <v>11145</v>
      </c>
      <c r="F413" t="s">
        <v>5716</v>
      </c>
      <c r="J413" t="e">
        <f t="shared" si="21"/>
        <v>#REF!</v>
      </c>
      <c r="K413" s="6" t="e">
        <f t="shared" si="22"/>
        <v>#REF!</v>
      </c>
    </row>
    <row r="414" spans="1:11" x14ac:dyDescent="0.25">
      <c r="A414" t="e">
        <f t="shared" si="20"/>
        <v>#REF!</v>
      </c>
      <c r="B414" s="58">
        <v>6286</v>
      </c>
      <c r="C414" t="s">
        <v>10900</v>
      </c>
      <c r="D414" t="s">
        <v>11154</v>
      </c>
      <c r="E414" t="s">
        <v>11145</v>
      </c>
      <c r="F414" t="s">
        <v>5684</v>
      </c>
      <c r="J414" t="e">
        <f t="shared" si="21"/>
        <v>#REF!</v>
      </c>
      <c r="K414" s="6" t="e">
        <f t="shared" si="22"/>
        <v>#REF!</v>
      </c>
    </row>
    <row r="415" spans="1:11" x14ac:dyDescent="0.25">
      <c r="A415" t="e">
        <f t="shared" si="20"/>
        <v>#REF!</v>
      </c>
      <c r="B415" s="58">
        <v>6287</v>
      </c>
      <c r="C415" t="s">
        <v>10900</v>
      </c>
      <c r="D415" t="s">
        <v>11154</v>
      </c>
      <c r="E415" t="s">
        <v>11145</v>
      </c>
      <c r="F415" t="s">
        <v>5688</v>
      </c>
      <c r="J415" t="e">
        <f t="shared" si="21"/>
        <v>#REF!</v>
      </c>
      <c r="K415" s="6" t="e">
        <f t="shared" si="22"/>
        <v>#REF!</v>
      </c>
    </row>
    <row r="416" spans="1:11" x14ac:dyDescent="0.25">
      <c r="A416" t="e">
        <f t="shared" si="20"/>
        <v>#REF!</v>
      </c>
      <c r="B416" s="58">
        <v>6288</v>
      </c>
      <c r="C416" t="s">
        <v>10900</v>
      </c>
      <c r="D416" t="s">
        <v>11154</v>
      </c>
      <c r="E416" t="s">
        <v>11145</v>
      </c>
      <c r="F416" t="s">
        <v>5692</v>
      </c>
      <c r="J416" t="e">
        <f t="shared" si="21"/>
        <v>#REF!</v>
      </c>
      <c r="K416" s="6" t="e">
        <f t="shared" si="22"/>
        <v>#REF!</v>
      </c>
    </row>
    <row r="417" spans="1:11" x14ac:dyDescent="0.25">
      <c r="A417" t="e">
        <f t="shared" si="20"/>
        <v>#REF!</v>
      </c>
      <c r="B417" s="58">
        <v>6289</v>
      </c>
      <c r="C417" t="s">
        <v>10900</v>
      </c>
      <c r="D417" t="s">
        <v>11154</v>
      </c>
      <c r="E417" t="s">
        <v>11145</v>
      </c>
      <c r="F417" t="s">
        <v>6119</v>
      </c>
      <c r="J417" t="e">
        <f t="shared" si="21"/>
        <v>#REF!</v>
      </c>
      <c r="K417" s="6" t="e">
        <f t="shared" si="22"/>
        <v>#REF!</v>
      </c>
    </row>
    <row r="418" spans="1:11" x14ac:dyDescent="0.25">
      <c r="A418" t="e">
        <f t="shared" si="20"/>
        <v>#REF!</v>
      </c>
      <c r="B418" s="58">
        <v>6290</v>
      </c>
      <c r="C418" t="s">
        <v>10900</v>
      </c>
      <c r="D418" t="s">
        <v>11154</v>
      </c>
      <c r="E418" t="s">
        <v>11145</v>
      </c>
      <c r="F418" t="s">
        <v>5696</v>
      </c>
      <c r="J418" t="e">
        <f t="shared" si="21"/>
        <v>#REF!</v>
      </c>
      <c r="K418" s="6" t="e">
        <f t="shared" si="22"/>
        <v>#REF!</v>
      </c>
    </row>
    <row r="419" spans="1:11" x14ac:dyDescent="0.25">
      <c r="A419" t="e">
        <f t="shared" si="20"/>
        <v>#REF!</v>
      </c>
      <c r="B419" s="58">
        <v>6291</v>
      </c>
      <c r="C419" t="s">
        <v>10900</v>
      </c>
      <c r="D419" t="s">
        <v>11154</v>
      </c>
      <c r="E419" t="s">
        <v>11145</v>
      </c>
      <c r="F419" t="s">
        <v>6158</v>
      </c>
      <c r="J419" t="e">
        <f t="shared" si="21"/>
        <v>#REF!</v>
      </c>
      <c r="K419" s="6" t="e">
        <f t="shared" si="22"/>
        <v>#REF!</v>
      </c>
    </row>
    <row r="420" spans="1:11" x14ac:dyDescent="0.25">
      <c r="A420" t="e">
        <f t="shared" si="20"/>
        <v>#REF!</v>
      </c>
      <c r="B420" s="58">
        <v>6292</v>
      </c>
      <c r="C420" t="s">
        <v>10900</v>
      </c>
      <c r="D420" t="s">
        <v>11154</v>
      </c>
      <c r="E420" t="s">
        <v>11145</v>
      </c>
      <c r="F420" t="s">
        <v>5700</v>
      </c>
      <c r="J420" t="e">
        <f t="shared" si="21"/>
        <v>#REF!</v>
      </c>
      <c r="K420" s="6" t="e">
        <f t="shared" si="22"/>
        <v>#REF!</v>
      </c>
    </row>
    <row r="421" spans="1:11" x14ac:dyDescent="0.25">
      <c r="A421" t="e">
        <f t="shared" si="20"/>
        <v>#REF!</v>
      </c>
      <c r="B421" s="58">
        <v>6293</v>
      </c>
      <c r="C421" t="s">
        <v>10900</v>
      </c>
      <c r="D421" t="s">
        <v>11154</v>
      </c>
      <c r="E421" t="s">
        <v>11145</v>
      </c>
      <c r="F421" t="s">
        <v>5720</v>
      </c>
      <c r="J421" t="e">
        <f t="shared" si="21"/>
        <v>#REF!</v>
      </c>
      <c r="K421" s="6" t="e">
        <f t="shared" si="22"/>
        <v>#REF!</v>
      </c>
    </row>
    <row r="422" spans="1:11" x14ac:dyDescent="0.25">
      <c r="A422" t="e">
        <f t="shared" si="20"/>
        <v>#REF!</v>
      </c>
      <c r="B422" s="58">
        <v>6294</v>
      </c>
      <c r="C422" t="s">
        <v>10900</v>
      </c>
      <c r="D422" t="s">
        <v>11154</v>
      </c>
      <c r="E422" t="s">
        <v>11145</v>
      </c>
      <c r="F422" t="s">
        <v>5724</v>
      </c>
      <c r="J422" t="e">
        <f t="shared" si="21"/>
        <v>#REF!</v>
      </c>
      <c r="K422" s="6" t="e">
        <f t="shared" si="22"/>
        <v>#REF!</v>
      </c>
    </row>
    <row r="423" spans="1:11" x14ac:dyDescent="0.25">
      <c r="A423" t="e">
        <f t="shared" si="20"/>
        <v>#REF!</v>
      </c>
      <c r="B423" s="58">
        <v>6295</v>
      </c>
      <c r="C423" t="s">
        <v>10900</v>
      </c>
      <c r="D423" t="s">
        <v>11154</v>
      </c>
      <c r="E423" t="s">
        <v>11145</v>
      </c>
      <c r="F423" t="s">
        <v>5736</v>
      </c>
      <c r="J423" t="e">
        <f t="shared" si="21"/>
        <v>#REF!</v>
      </c>
      <c r="K423" s="6" t="e">
        <f t="shared" si="22"/>
        <v>#REF!</v>
      </c>
    </row>
    <row r="424" spans="1:11" x14ac:dyDescent="0.25">
      <c r="A424" t="e">
        <f t="shared" si="20"/>
        <v>#REF!</v>
      </c>
      <c r="B424" s="58">
        <v>6296</v>
      </c>
      <c r="C424" t="s">
        <v>10900</v>
      </c>
      <c r="D424" t="s">
        <v>11154</v>
      </c>
      <c r="E424" t="s">
        <v>11145</v>
      </c>
      <c r="F424" t="s">
        <v>5732</v>
      </c>
      <c r="J424" t="e">
        <f t="shared" si="21"/>
        <v>#REF!</v>
      </c>
      <c r="K424" s="6" t="e">
        <f t="shared" si="22"/>
        <v>#REF!</v>
      </c>
    </row>
    <row r="425" spans="1:11" x14ac:dyDescent="0.25">
      <c r="A425" t="e">
        <f t="shared" si="20"/>
        <v>#REF!</v>
      </c>
      <c r="B425" s="58">
        <v>6297</v>
      </c>
      <c r="C425" t="s">
        <v>10900</v>
      </c>
      <c r="D425" t="s">
        <v>11154</v>
      </c>
      <c r="E425" t="s">
        <v>11145</v>
      </c>
      <c r="F425" t="s">
        <v>6161</v>
      </c>
      <c r="J425" t="e">
        <f t="shared" si="21"/>
        <v>#REF!</v>
      </c>
      <c r="K425" s="6" t="e">
        <f t="shared" si="22"/>
        <v>#REF!</v>
      </c>
    </row>
    <row r="426" spans="1:11" x14ac:dyDescent="0.25">
      <c r="A426" t="e">
        <f t="shared" si="20"/>
        <v>#REF!</v>
      </c>
      <c r="B426" s="58">
        <v>6298</v>
      </c>
      <c r="C426" t="s">
        <v>10900</v>
      </c>
      <c r="D426" t="s">
        <v>11154</v>
      </c>
      <c r="E426" t="s">
        <v>11145</v>
      </c>
      <c r="F426" t="s">
        <v>5740</v>
      </c>
      <c r="J426" t="e">
        <f t="shared" si="21"/>
        <v>#REF!</v>
      </c>
      <c r="K426" s="6" t="e">
        <f t="shared" si="22"/>
        <v>#REF!</v>
      </c>
    </row>
    <row r="427" spans="1:11" x14ac:dyDescent="0.25">
      <c r="A427" t="e">
        <f t="shared" si="20"/>
        <v>#REF!</v>
      </c>
      <c r="B427" s="58">
        <v>6299</v>
      </c>
      <c r="C427" t="s">
        <v>10900</v>
      </c>
      <c r="D427" t="s">
        <v>11154</v>
      </c>
      <c r="E427" t="s">
        <v>11145</v>
      </c>
      <c r="F427" t="s">
        <v>5744</v>
      </c>
      <c r="J427" t="e">
        <f t="shared" si="21"/>
        <v>#REF!</v>
      </c>
      <c r="K427" s="6" t="e">
        <f t="shared" si="22"/>
        <v>#REF!</v>
      </c>
    </row>
    <row r="428" spans="1:11" x14ac:dyDescent="0.25">
      <c r="A428" t="e">
        <f t="shared" si="20"/>
        <v>#REF!</v>
      </c>
      <c r="B428" s="58">
        <v>6300</v>
      </c>
      <c r="C428" t="s">
        <v>10900</v>
      </c>
      <c r="D428" t="s">
        <v>11154</v>
      </c>
      <c r="E428" t="s">
        <v>11145</v>
      </c>
      <c r="F428" t="s">
        <v>5748</v>
      </c>
      <c r="J428" t="e">
        <f t="shared" si="21"/>
        <v>#REF!</v>
      </c>
      <c r="K428" s="6" t="e">
        <f t="shared" si="22"/>
        <v>#REF!</v>
      </c>
    </row>
    <row r="429" spans="1:11" x14ac:dyDescent="0.25">
      <c r="A429" t="e">
        <f t="shared" si="20"/>
        <v>#REF!</v>
      </c>
      <c r="B429" s="58">
        <v>6301</v>
      </c>
      <c r="C429" t="s">
        <v>10900</v>
      </c>
      <c r="D429" t="s">
        <v>11154</v>
      </c>
      <c r="E429" t="s">
        <v>11145</v>
      </c>
      <c r="F429" t="s">
        <v>5752</v>
      </c>
      <c r="J429" t="e">
        <f t="shared" si="21"/>
        <v>#REF!</v>
      </c>
      <c r="K429" s="6" t="e">
        <f t="shared" si="22"/>
        <v>#REF!</v>
      </c>
    </row>
    <row r="430" spans="1:11" x14ac:dyDescent="0.25">
      <c r="A430" t="e">
        <f t="shared" si="20"/>
        <v>#REF!</v>
      </c>
      <c r="B430" s="58">
        <v>6302</v>
      </c>
      <c r="C430" t="s">
        <v>10900</v>
      </c>
      <c r="D430" t="s">
        <v>11154</v>
      </c>
      <c r="E430" t="s">
        <v>11145</v>
      </c>
      <c r="F430" t="s">
        <v>5756</v>
      </c>
      <c r="J430" t="e">
        <f t="shared" si="21"/>
        <v>#REF!</v>
      </c>
      <c r="K430" s="6" t="e">
        <f t="shared" si="22"/>
        <v>#REF!</v>
      </c>
    </row>
    <row r="431" spans="1:11" x14ac:dyDescent="0.25">
      <c r="A431" t="e">
        <f t="shared" si="20"/>
        <v>#REF!</v>
      </c>
      <c r="B431" s="58">
        <v>6303</v>
      </c>
      <c r="C431" t="s">
        <v>10900</v>
      </c>
      <c r="D431" t="s">
        <v>11154</v>
      </c>
      <c r="E431" t="s">
        <v>11145</v>
      </c>
      <c r="F431" t="s">
        <v>5760</v>
      </c>
      <c r="J431" t="e">
        <f t="shared" si="21"/>
        <v>#REF!</v>
      </c>
      <c r="K431" s="6" t="e">
        <f t="shared" si="22"/>
        <v>#REF!</v>
      </c>
    </row>
    <row r="432" spans="1:11" x14ac:dyDescent="0.25">
      <c r="A432" t="e">
        <f t="shared" si="20"/>
        <v>#REF!</v>
      </c>
      <c r="B432" s="58">
        <v>6304</v>
      </c>
      <c r="C432" t="s">
        <v>10900</v>
      </c>
      <c r="D432" t="s">
        <v>11154</v>
      </c>
      <c r="E432" t="s">
        <v>11145</v>
      </c>
      <c r="F432" t="s">
        <v>5772</v>
      </c>
      <c r="J432" t="e">
        <f t="shared" si="21"/>
        <v>#REF!</v>
      </c>
      <c r="K432" s="6" t="e">
        <f t="shared" si="22"/>
        <v>#REF!</v>
      </c>
    </row>
    <row r="433" spans="1:11" x14ac:dyDescent="0.25">
      <c r="A433" t="e">
        <f t="shared" si="20"/>
        <v>#REF!</v>
      </c>
      <c r="B433" s="58">
        <v>6305</v>
      </c>
      <c r="C433" t="s">
        <v>10900</v>
      </c>
      <c r="D433" t="s">
        <v>11154</v>
      </c>
      <c r="E433" t="s">
        <v>11145</v>
      </c>
      <c r="F433" t="s">
        <v>5764</v>
      </c>
      <c r="J433" t="e">
        <f t="shared" si="21"/>
        <v>#REF!</v>
      </c>
      <c r="K433" s="6" t="e">
        <f t="shared" si="22"/>
        <v>#REF!</v>
      </c>
    </row>
    <row r="434" spans="1:11" x14ac:dyDescent="0.25">
      <c r="A434" t="e">
        <f t="shared" si="20"/>
        <v>#REF!</v>
      </c>
      <c r="B434" s="58">
        <v>6306</v>
      </c>
      <c r="C434" t="s">
        <v>10900</v>
      </c>
      <c r="D434" t="s">
        <v>11154</v>
      </c>
      <c r="E434" t="s">
        <v>11145</v>
      </c>
      <c r="F434" t="s">
        <v>5768</v>
      </c>
      <c r="J434" t="e">
        <f t="shared" si="21"/>
        <v>#REF!</v>
      </c>
      <c r="K434" s="6" t="e">
        <f t="shared" si="22"/>
        <v>#REF!</v>
      </c>
    </row>
    <row r="435" spans="1:11" x14ac:dyDescent="0.25">
      <c r="A435" t="e">
        <f t="shared" si="20"/>
        <v>#REF!</v>
      </c>
      <c r="B435" s="58">
        <v>6307</v>
      </c>
      <c r="C435" t="s">
        <v>10900</v>
      </c>
      <c r="D435" t="s">
        <v>11154</v>
      </c>
      <c r="E435" t="s">
        <v>11145</v>
      </c>
      <c r="F435" t="s">
        <v>5704</v>
      </c>
      <c r="J435" t="e">
        <f t="shared" si="21"/>
        <v>#REF!</v>
      </c>
      <c r="K435" s="6" t="e">
        <f t="shared" si="22"/>
        <v>#REF!</v>
      </c>
    </row>
    <row r="436" spans="1:11" x14ac:dyDescent="0.25">
      <c r="A436" t="e">
        <f t="shared" si="20"/>
        <v>#REF!</v>
      </c>
      <c r="B436" s="58">
        <v>6308</v>
      </c>
      <c r="C436" t="s">
        <v>10900</v>
      </c>
      <c r="D436" t="s">
        <v>11154</v>
      </c>
      <c r="E436" t="s">
        <v>11145</v>
      </c>
      <c r="F436" t="s">
        <v>6164</v>
      </c>
      <c r="J436" t="e">
        <f t="shared" si="21"/>
        <v>#REF!</v>
      </c>
      <c r="K436" s="6" t="e">
        <f t="shared" si="22"/>
        <v>#REF!</v>
      </c>
    </row>
    <row r="437" spans="1:11" x14ac:dyDescent="0.25">
      <c r="A437" t="e">
        <f t="shared" si="20"/>
        <v>#REF!</v>
      </c>
      <c r="B437" s="58">
        <v>6309</v>
      </c>
      <c r="C437" t="s">
        <v>10900</v>
      </c>
      <c r="D437" t="s">
        <v>11154</v>
      </c>
      <c r="E437" t="s">
        <v>11145</v>
      </c>
      <c r="F437" t="s">
        <v>6122</v>
      </c>
      <c r="J437" t="e">
        <f t="shared" si="21"/>
        <v>#REF!</v>
      </c>
      <c r="K437" s="6" t="e">
        <f t="shared" si="22"/>
        <v>#REF!</v>
      </c>
    </row>
    <row r="438" spans="1:11" x14ac:dyDescent="0.25">
      <c r="A438" t="e">
        <f t="shared" si="20"/>
        <v>#REF!</v>
      </c>
      <c r="B438" s="58">
        <v>6310</v>
      </c>
      <c r="C438" t="s">
        <v>10900</v>
      </c>
      <c r="D438" t="s">
        <v>11154</v>
      </c>
      <c r="E438" t="s">
        <v>11145</v>
      </c>
      <c r="F438" t="s">
        <v>6125</v>
      </c>
      <c r="J438" t="e">
        <f t="shared" si="21"/>
        <v>#REF!</v>
      </c>
      <c r="K438" s="6" t="e">
        <f t="shared" si="22"/>
        <v>#REF!</v>
      </c>
    </row>
    <row r="439" spans="1:11" x14ac:dyDescent="0.25">
      <c r="A439" t="e">
        <f t="shared" si="20"/>
        <v>#REF!</v>
      </c>
      <c r="B439" s="58">
        <v>6311</v>
      </c>
      <c r="C439" t="s">
        <v>10900</v>
      </c>
      <c r="D439" t="s">
        <v>11154</v>
      </c>
      <c r="E439" t="s">
        <v>11145</v>
      </c>
      <c r="F439" t="s">
        <v>6128</v>
      </c>
      <c r="J439" t="e">
        <f t="shared" si="21"/>
        <v>#REF!</v>
      </c>
      <c r="K439" s="6" t="e">
        <f t="shared" si="22"/>
        <v>#REF!</v>
      </c>
    </row>
    <row r="440" spans="1:11" x14ac:dyDescent="0.25">
      <c r="A440" t="e">
        <f t="shared" si="20"/>
        <v>#REF!</v>
      </c>
      <c r="B440" s="58">
        <v>6312</v>
      </c>
      <c r="C440" t="s">
        <v>10900</v>
      </c>
      <c r="D440" t="s">
        <v>11154</v>
      </c>
      <c r="E440" t="s">
        <v>11145</v>
      </c>
      <c r="F440" t="s">
        <v>6131</v>
      </c>
      <c r="J440" t="e">
        <f t="shared" si="21"/>
        <v>#REF!</v>
      </c>
      <c r="K440" s="6" t="e">
        <f t="shared" si="22"/>
        <v>#REF!</v>
      </c>
    </row>
    <row r="441" spans="1:11" x14ac:dyDescent="0.25">
      <c r="A441" t="e">
        <f t="shared" si="20"/>
        <v>#REF!</v>
      </c>
      <c r="B441" s="58">
        <v>6313</v>
      </c>
      <c r="C441" t="s">
        <v>10900</v>
      </c>
      <c r="D441" t="s">
        <v>11154</v>
      </c>
      <c r="E441" t="s">
        <v>11145</v>
      </c>
      <c r="F441" t="s">
        <v>6134</v>
      </c>
      <c r="J441" t="e">
        <f t="shared" si="21"/>
        <v>#REF!</v>
      </c>
      <c r="K441" s="6" t="e">
        <f t="shared" si="22"/>
        <v>#REF!</v>
      </c>
    </row>
    <row r="442" spans="1:11" x14ac:dyDescent="0.25">
      <c r="A442" t="e">
        <f t="shared" si="20"/>
        <v>#REF!</v>
      </c>
      <c r="B442" s="58">
        <v>6314</v>
      </c>
      <c r="C442" t="s">
        <v>10900</v>
      </c>
      <c r="D442" t="s">
        <v>11154</v>
      </c>
      <c r="E442" t="s">
        <v>11145</v>
      </c>
      <c r="F442" t="s">
        <v>6137</v>
      </c>
      <c r="J442" t="e">
        <f t="shared" si="21"/>
        <v>#REF!</v>
      </c>
      <c r="K442" s="6" t="e">
        <f t="shared" si="22"/>
        <v>#REF!</v>
      </c>
    </row>
    <row r="443" spans="1:11" x14ac:dyDescent="0.25">
      <c r="A443" t="e">
        <f t="shared" si="20"/>
        <v>#REF!</v>
      </c>
      <c r="B443" s="58">
        <v>6315</v>
      </c>
      <c r="C443" t="s">
        <v>10900</v>
      </c>
      <c r="D443" t="s">
        <v>11154</v>
      </c>
      <c r="E443" t="s">
        <v>11145</v>
      </c>
      <c r="F443" t="s">
        <v>6140</v>
      </c>
      <c r="J443" t="e">
        <f t="shared" si="21"/>
        <v>#REF!</v>
      </c>
      <c r="K443" s="6" t="e">
        <f t="shared" si="22"/>
        <v>#REF!</v>
      </c>
    </row>
    <row r="444" spans="1:11" x14ac:dyDescent="0.25">
      <c r="A444" t="e">
        <f t="shared" si="20"/>
        <v>#REF!</v>
      </c>
      <c r="B444" s="58">
        <v>6316</v>
      </c>
      <c r="C444" t="s">
        <v>10900</v>
      </c>
      <c r="D444" t="s">
        <v>11154</v>
      </c>
      <c r="E444" t="s">
        <v>11145</v>
      </c>
      <c r="F444" t="s">
        <v>6143</v>
      </c>
      <c r="J444" t="e">
        <f t="shared" si="21"/>
        <v>#REF!</v>
      </c>
      <c r="K444" s="6" t="e">
        <f t="shared" si="22"/>
        <v>#REF!</v>
      </c>
    </row>
    <row r="445" spans="1:11" x14ac:dyDescent="0.25">
      <c r="A445" t="e">
        <f t="shared" si="20"/>
        <v>#REF!</v>
      </c>
      <c r="B445" s="58">
        <v>6317</v>
      </c>
      <c r="C445" t="s">
        <v>10900</v>
      </c>
      <c r="D445" t="s">
        <v>11154</v>
      </c>
      <c r="E445" t="s">
        <v>11145</v>
      </c>
      <c r="F445" t="s">
        <v>6167</v>
      </c>
      <c r="J445" t="e">
        <f t="shared" si="21"/>
        <v>#REF!</v>
      </c>
      <c r="K445" s="6" t="e">
        <f t="shared" si="22"/>
        <v>#REF!</v>
      </c>
    </row>
    <row r="446" spans="1:11" x14ac:dyDescent="0.25">
      <c r="A446" t="e">
        <f t="shared" si="20"/>
        <v>#REF!</v>
      </c>
      <c r="B446" s="58">
        <v>6318</v>
      </c>
      <c r="C446" t="s">
        <v>10900</v>
      </c>
      <c r="D446" t="s">
        <v>11154</v>
      </c>
      <c r="E446" t="s">
        <v>11145</v>
      </c>
      <c r="F446" t="s">
        <v>6146</v>
      </c>
      <c r="J446" t="e">
        <f t="shared" si="21"/>
        <v>#REF!</v>
      </c>
      <c r="K446" s="6" t="e">
        <f t="shared" si="22"/>
        <v>#REF!</v>
      </c>
    </row>
    <row r="447" spans="1:11" x14ac:dyDescent="0.25">
      <c r="A447" t="e">
        <f t="shared" si="20"/>
        <v>#REF!</v>
      </c>
      <c r="B447" s="58">
        <v>6319</v>
      </c>
      <c r="C447" t="s">
        <v>10900</v>
      </c>
      <c r="D447" t="s">
        <v>11154</v>
      </c>
      <c r="E447" t="s">
        <v>11145</v>
      </c>
      <c r="F447" t="s">
        <v>6170</v>
      </c>
      <c r="J447" t="e">
        <f t="shared" si="21"/>
        <v>#REF!</v>
      </c>
      <c r="K447" s="6" t="e">
        <f t="shared" si="22"/>
        <v>#REF!</v>
      </c>
    </row>
    <row r="448" spans="1:11" x14ac:dyDescent="0.25">
      <c r="A448" t="e">
        <f t="shared" si="20"/>
        <v>#REF!</v>
      </c>
      <c r="B448" s="58">
        <v>6320</v>
      </c>
      <c r="C448" t="s">
        <v>10900</v>
      </c>
      <c r="D448" t="s">
        <v>11154</v>
      </c>
      <c r="E448" t="s">
        <v>11145</v>
      </c>
      <c r="F448" t="s">
        <v>6149</v>
      </c>
      <c r="J448" t="e">
        <f t="shared" si="21"/>
        <v>#REF!</v>
      </c>
      <c r="K448" s="6" t="e">
        <f t="shared" si="22"/>
        <v>#REF!</v>
      </c>
    </row>
    <row r="449" spans="1:11" x14ac:dyDescent="0.25">
      <c r="A449" t="e">
        <f t="shared" ref="A449:A512" si="23">J449</f>
        <v>#REF!</v>
      </c>
      <c r="B449" s="58">
        <v>6321</v>
      </c>
      <c r="C449" t="s">
        <v>10900</v>
      </c>
      <c r="D449" t="s">
        <v>11154</v>
      </c>
      <c r="E449" t="s">
        <v>11145</v>
      </c>
      <c r="F449" t="s">
        <v>6152</v>
      </c>
      <c r="J449" t="e">
        <f t="shared" si="21"/>
        <v>#REF!</v>
      </c>
      <c r="K449" s="6" t="e">
        <f t="shared" si="22"/>
        <v>#REF!</v>
      </c>
    </row>
    <row r="450" spans="1:11" x14ac:dyDescent="0.25">
      <c r="A450" t="e">
        <f t="shared" si="23"/>
        <v>#REF!</v>
      </c>
      <c r="B450" s="58">
        <v>6322</v>
      </c>
      <c r="C450" t="s">
        <v>10900</v>
      </c>
      <c r="D450" t="s">
        <v>11154</v>
      </c>
      <c r="E450" t="s">
        <v>11145</v>
      </c>
      <c r="F450" t="s">
        <v>6173</v>
      </c>
      <c r="J450" t="e">
        <f t="shared" ref="J450:J513" si="24">IF(F450&lt;&gt;"",VLOOKUP(F450,name_tbl,5,FALSE),"")</f>
        <v>#REF!</v>
      </c>
      <c r="K450" s="6" t="e">
        <f t="shared" ref="K450:K513" si="25">IF(F450&lt;&gt;"",VLOOKUP(F450,name_tbl,6,FALSE),"")</f>
        <v>#REF!</v>
      </c>
    </row>
    <row r="451" spans="1:11" x14ac:dyDescent="0.25">
      <c r="A451" t="e">
        <f t="shared" si="23"/>
        <v>#REF!</v>
      </c>
      <c r="B451" s="58">
        <v>6323</v>
      </c>
      <c r="C451" t="s">
        <v>10900</v>
      </c>
      <c r="D451" t="s">
        <v>11154</v>
      </c>
      <c r="E451" t="s">
        <v>11145</v>
      </c>
      <c r="F451" t="s">
        <v>6176</v>
      </c>
      <c r="J451" t="e">
        <f t="shared" si="24"/>
        <v>#REF!</v>
      </c>
      <c r="K451" s="6" t="e">
        <f t="shared" si="25"/>
        <v>#REF!</v>
      </c>
    </row>
    <row r="452" spans="1:11" x14ac:dyDescent="0.25">
      <c r="A452" t="e">
        <f t="shared" si="23"/>
        <v>#REF!</v>
      </c>
      <c r="B452" s="58">
        <v>6324</v>
      </c>
      <c r="C452" t="s">
        <v>10900</v>
      </c>
      <c r="D452" t="s">
        <v>11154</v>
      </c>
      <c r="E452" t="s">
        <v>11145</v>
      </c>
      <c r="F452" t="s">
        <v>6179</v>
      </c>
      <c r="J452" t="e">
        <f t="shared" si="24"/>
        <v>#REF!</v>
      </c>
      <c r="K452" s="6" t="e">
        <f t="shared" si="25"/>
        <v>#REF!</v>
      </c>
    </row>
    <row r="453" spans="1:11" x14ac:dyDescent="0.25">
      <c r="A453" t="e">
        <f t="shared" si="23"/>
        <v>#REF!</v>
      </c>
      <c r="B453" s="58">
        <v>6325</v>
      </c>
      <c r="C453" t="s">
        <v>10900</v>
      </c>
      <c r="D453" t="s">
        <v>11154</v>
      </c>
      <c r="E453" t="s">
        <v>11145</v>
      </c>
      <c r="F453" t="s">
        <v>6182</v>
      </c>
      <c r="J453" t="e">
        <f t="shared" si="24"/>
        <v>#REF!</v>
      </c>
      <c r="K453" s="6" t="e">
        <f t="shared" si="25"/>
        <v>#REF!</v>
      </c>
    </row>
    <row r="454" spans="1:11" x14ac:dyDescent="0.25">
      <c r="A454" t="e">
        <f t="shared" si="23"/>
        <v>#REF!</v>
      </c>
      <c r="B454" s="58">
        <v>6326</v>
      </c>
      <c r="C454" t="s">
        <v>10900</v>
      </c>
      <c r="D454" t="s">
        <v>11154</v>
      </c>
      <c r="E454" t="s">
        <v>11145</v>
      </c>
      <c r="F454" t="s">
        <v>6185</v>
      </c>
      <c r="J454" t="e">
        <f t="shared" si="24"/>
        <v>#REF!</v>
      </c>
      <c r="K454" s="6" t="e">
        <f t="shared" si="25"/>
        <v>#REF!</v>
      </c>
    </row>
    <row r="455" spans="1:11" x14ac:dyDescent="0.25">
      <c r="A455" t="e">
        <f t="shared" si="23"/>
        <v>#REF!</v>
      </c>
      <c r="B455" s="58">
        <v>6327</v>
      </c>
      <c r="C455" t="s">
        <v>10900</v>
      </c>
      <c r="D455" t="s">
        <v>11154</v>
      </c>
      <c r="E455" t="s">
        <v>11145</v>
      </c>
      <c r="F455" t="s">
        <v>6188</v>
      </c>
      <c r="J455" t="e">
        <f t="shared" si="24"/>
        <v>#REF!</v>
      </c>
      <c r="K455" s="6" t="e">
        <f t="shared" si="25"/>
        <v>#REF!</v>
      </c>
    </row>
    <row r="456" spans="1:11" x14ac:dyDescent="0.25">
      <c r="A456" t="e">
        <f t="shared" si="23"/>
        <v>#REF!</v>
      </c>
      <c r="B456" s="58">
        <v>6328</v>
      </c>
      <c r="C456" t="s">
        <v>10900</v>
      </c>
      <c r="D456" t="s">
        <v>11154</v>
      </c>
      <c r="E456" t="s">
        <v>11145</v>
      </c>
      <c r="F456" t="s">
        <v>6191</v>
      </c>
      <c r="J456" t="e">
        <f t="shared" si="24"/>
        <v>#REF!</v>
      </c>
      <c r="K456" s="6" t="e">
        <f t="shared" si="25"/>
        <v>#REF!</v>
      </c>
    </row>
    <row r="457" spans="1:11" x14ac:dyDescent="0.25">
      <c r="A457" t="e">
        <f t="shared" si="23"/>
        <v>#REF!</v>
      </c>
      <c r="B457" s="58">
        <v>6329</v>
      </c>
      <c r="C457" t="s">
        <v>10900</v>
      </c>
      <c r="D457" t="s">
        <v>11154</v>
      </c>
      <c r="E457" t="s">
        <v>11145</v>
      </c>
      <c r="F457" t="s">
        <v>6254</v>
      </c>
      <c r="J457" t="e">
        <f t="shared" si="24"/>
        <v>#REF!</v>
      </c>
      <c r="K457" s="6" t="e">
        <f t="shared" si="25"/>
        <v>#REF!</v>
      </c>
    </row>
    <row r="458" spans="1:11" x14ac:dyDescent="0.25">
      <c r="A458" t="e">
        <f t="shared" si="23"/>
        <v>#REF!</v>
      </c>
      <c r="B458" s="58">
        <v>6330</v>
      </c>
      <c r="C458" t="s">
        <v>10900</v>
      </c>
      <c r="D458" t="s">
        <v>11154</v>
      </c>
      <c r="E458" t="s">
        <v>11145</v>
      </c>
      <c r="F458" t="s">
        <v>6257</v>
      </c>
      <c r="J458" t="e">
        <f t="shared" si="24"/>
        <v>#REF!</v>
      </c>
      <c r="K458" s="6" t="e">
        <f t="shared" si="25"/>
        <v>#REF!</v>
      </c>
    </row>
    <row r="459" spans="1:11" x14ac:dyDescent="0.25">
      <c r="A459" t="e">
        <f t="shared" si="23"/>
        <v>#REF!</v>
      </c>
      <c r="B459" s="58">
        <v>6331</v>
      </c>
      <c r="C459" t="s">
        <v>10900</v>
      </c>
      <c r="D459" t="s">
        <v>11154</v>
      </c>
      <c r="E459" t="s">
        <v>11145</v>
      </c>
      <c r="F459" t="s">
        <v>5811</v>
      </c>
      <c r="J459" t="e">
        <f t="shared" si="24"/>
        <v>#REF!</v>
      </c>
      <c r="K459" s="6" t="e">
        <f t="shared" si="25"/>
        <v>#REF!</v>
      </c>
    </row>
    <row r="460" spans="1:11" x14ac:dyDescent="0.25">
      <c r="A460" t="e">
        <f t="shared" si="23"/>
        <v>#REF!</v>
      </c>
      <c r="B460" s="58">
        <v>6332</v>
      </c>
      <c r="C460" t="s">
        <v>10900</v>
      </c>
      <c r="D460" t="s">
        <v>11154</v>
      </c>
      <c r="E460" t="s">
        <v>11145</v>
      </c>
      <c r="F460" t="s">
        <v>6272</v>
      </c>
      <c r="J460" t="e">
        <f t="shared" si="24"/>
        <v>#REF!</v>
      </c>
      <c r="K460" s="6" t="e">
        <f t="shared" si="25"/>
        <v>#REF!</v>
      </c>
    </row>
    <row r="461" spans="1:11" x14ac:dyDescent="0.25">
      <c r="A461" t="e">
        <f t="shared" si="23"/>
        <v>#REF!</v>
      </c>
      <c r="B461" s="58">
        <v>6333</v>
      </c>
      <c r="C461" t="s">
        <v>10900</v>
      </c>
      <c r="D461" t="s">
        <v>11154</v>
      </c>
      <c r="E461" t="s">
        <v>11145</v>
      </c>
      <c r="F461" t="s">
        <v>6293</v>
      </c>
      <c r="J461" t="e">
        <f t="shared" si="24"/>
        <v>#REF!</v>
      </c>
      <c r="K461" s="6" t="e">
        <f t="shared" si="25"/>
        <v>#REF!</v>
      </c>
    </row>
    <row r="462" spans="1:11" x14ac:dyDescent="0.25">
      <c r="A462" t="e">
        <f t="shared" si="23"/>
        <v>#REF!</v>
      </c>
      <c r="B462" s="58">
        <v>6334</v>
      </c>
      <c r="C462" t="s">
        <v>10900</v>
      </c>
      <c r="D462" t="s">
        <v>11154</v>
      </c>
      <c r="E462" t="s">
        <v>11145</v>
      </c>
      <c r="F462" t="s">
        <v>6275</v>
      </c>
      <c r="J462" t="e">
        <f t="shared" si="24"/>
        <v>#REF!</v>
      </c>
      <c r="K462" s="6" t="e">
        <f t="shared" si="25"/>
        <v>#REF!</v>
      </c>
    </row>
    <row r="463" spans="1:11" x14ac:dyDescent="0.25">
      <c r="A463" t="e">
        <f t="shared" si="23"/>
        <v>#REF!</v>
      </c>
      <c r="B463" s="58">
        <v>6335</v>
      </c>
      <c r="C463" t="s">
        <v>10900</v>
      </c>
      <c r="D463" t="s">
        <v>11154</v>
      </c>
      <c r="E463" t="s">
        <v>11145</v>
      </c>
      <c r="F463" t="s">
        <v>6281</v>
      </c>
      <c r="J463" t="e">
        <f t="shared" si="24"/>
        <v>#REF!</v>
      </c>
      <c r="K463" s="6" t="e">
        <f t="shared" si="25"/>
        <v>#REF!</v>
      </c>
    </row>
    <row r="464" spans="1:11" x14ac:dyDescent="0.25">
      <c r="A464" t="e">
        <f t="shared" si="23"/>
        <v>#REF!</v>
      </c>
      <c r="B464" s="58">
        <v>6336</v>
      </c>
      <c r="C464" t="s">
        <v>10900</v>
      </c>
      <c r="D464" t="s">
        <v>11154</v>
      </c>
      <c r="E464" t="s">
        <v>11145</v>
      </c>
      <c r="F464" t="s">
        <v>6284</v>
      </c>
      <c r="J464" t="e">
        <f t="shared" si="24"/>
        <v>#REF!</v>
      </c>
      <c r="K464" s="6" t="e">
        <f t="shared" si="25"/>
        <v>#REF!</v>
      </c>
    </row>
    <row r="465" spans="1:11" x14ac:dyDescent="0.25">
      <c r="A465" t="e">
        <f t="shared" si="23"/>
        <v>#REF!</v>
      </c>
      <c r="B465" s="58">
        <v>6337</v>
      </c>
      <c r="C465" t="s">
        <v>10900</v>
      </c>
      <c r="D465" t="s">
        <v>11154</v>
      </c>
      <c r="E465" t="s">
        <v>11145</v>
      </c>
      <c r="F465" t="s">
        <v>6287</v>
      </c>
      <c r="J465" t="e">
        <f t="shared" si="24"/>
        <v>#REF!</v>
      </c>
      <c r="K465" s="6" t="e">
        <f t="shared" si="25"/>
        <v>#REF!</v>
      </c>
    </row>
    <row r="466" spans="1:11" x14ac:dyDescent="0.25">
      <c r="A466" t="e">
        <f t="shared" si="23"/>
        <v>#REF!</v>
      </c>
      <c r="B466" s="58">
        <v>6338</v>
      </c>
      <c r="C466" t="s">
        <v>10900</v>
      </c>
      <c r="D466" t="s">
        <v>11154</v>
      </c>
      <c r="E466" t="s">
        <v>11145</v>
      </c>
      <c r="F466" t="s">
        <v>6290</v>
      </c>
      <c r="J466" t="e">
        <f t="shared" si="24"/>
        <v>#REF!</v>
      </c>
      <c r="K466" s="6" t="e">
        <f t="shared" si="25"/>
        <v>#REF!</v>
      </c>
    </row>
    <row r="467" spans="1:11" x14ac:dyDescent="0.25">
      <c r="A467" t="e">
        <f t="shared" si="23"/>
        <v>#REF!</v>
      </c>
      <c r="B467" s="58">
        <v>6339</v>
      </c>
      <c r="C467" t="s">
        <v>10900</v>
      </c>
      <c r="D467" t="s">
        <v>11154</v>
      </c>
      <c r="E467" t="s">
        <v>11145</v>
      </c>
      <c r="F467" t="s">
        <v>6278</v>
      </c>
      <c r="J467" t="e">
        <f t="shared" si="24"/>
        <v>#REF!</v>
      </c>
      <c r="K467" s="6" t="e">
        <f t="shared" si="25"/>
        <v>#REF!</v>
      </c>
    </row>
    <row r="468" spans="1:11" x14ac:dyDescent="0.25">
      <c r="A468" t="e">
        <f t="shared" si="23"/>
        <v>#REF!</v>
      </c>
      <c r="B468" s="58">
        <v>6340</v>
      </c>
      <c r="C468" t="s">
        <v>10900</v>
      </c>
      <c r="D468" t="s">
        <v>11154</v>
      </c>
      <c r="E468" t="s">
        <v>11145</v>
      </c>
      <c r="F468" t="s">
        <v>6296</v>
      </c>
      <c r="J468" t="e">
        <f t="shared" si="24"/>
        <v>#REF!</v>
      </c>
      <c r="K468" s="6" t="e">
        <f t="shared" si="25"/>
        <v>#REF!</v>
      </c>
    </row>
    <row r="469" spans="1:11" x14ac:dyDescent="0.25">
      <c r="A469" t="e">
        <f t="shared" si="23"/>
        <v>#REF!</v>
      </c>
      <c r="B469" s="58">
        <v>6341</v>
      </c>
      <c r="C469" t="s">
        <v>10900</v>
      </c>
      <c r="D469" t="s">
        <v>11154</v>
      </c>
      <c r="E469" t="s">
        <v>11145</v>
      </c>
      <c r="F469" t="s">
        <v>6299</v>
      </c>
      <c r="J469" t="e">
        <f t="shared" si="24"/>
        <v>#REF!</v>
      </c>
      <c r="K469" s="6" t="e">
        <f t="shared" si="25"/>
        <v>#REF!</v>
      </c>
    </row>
    <row r="470" spans="1:11" x14ac:dyDescent="0.25">
      <c r="A470" t="e">
        <f t="shared" si="23"/>
        <v>#REF!</v>
      </c>
      <c r="B470" s="58">
        <v>6342</v>
      </c>
      <c r="C470" t="s">
        <v>10900</v>
      </c>
      <c r="D470" t="s">
        <v>11154</v>
      </c>
      <c r="E470" t="s">
        <v>11145</v>
      </c>
      <c r="F470" t="s">
        <v>6302</v>
      </c>
      <c r="J470" t="e">
        <f t="shared" si="24"/>
        <v>#REF!</v>
      </c>
      <c r="K470" s="6" t="e">
        <f t="shared" si="25"/>
        <v>#REF!</v>
      </c>
    </row>
    <row r="471" spans="1:11" x14ac:dyDescent="0.25">
      <c r="A471" t="e">
        <f t="shared" si="23"/>
        <v>#REF!</v>
      </c>
      <c r="B471" s="58">
        <v>6343</v>
      </c>
      <c r="C471" t="s">
        <v>10900</v>
      </c>
      <c r="D471" t="s">
        <v>11154</v>
      </c>
      <c r="E471" t="s">
        <v>11145</v>
      </c>
      <c r="F471" t="s">
        <v>6305</v>
      </c>
      <c r="J471" t="e">
        <f t="shared" si="24"/>
        <v>#REF!</v>
      </c>
      <c r="K471" s="6" t="e">
        <f t="shared" si="25"/>
        <v>#REF!</v>
      </c>
    </row>
    <row r="472" spans="1:11" x14ac:dyDescent="0.25">
      <c r="A472" t="e">
        <f t="shared" si="23"/>
        <v>#REF!</v>
      </c>
      <c r="B472" s="58">
        <v>6344</v>
      </c>
      <c r="C472" t="s">
        <v>10900</v>
      </c>
      <c r="D472" t="s">
        <v>11154</v>
      </c>
      <c r="E472" t="s">
        <v>11145</v>
      </c>
      <c r="F472" t="s">
        <v>6437</v>
      </c>
      <c r="J472" t="e">
        <f t="shared" si="24"/>
        <v>#REF!</v>
      </c>
      <c r="K472" s="6" t="e">
        <f t="shared" si="25"/>
        <v>#REF!</v>
      </c>
    </row>
    <row r="473" spans="1:11" x14ac:dyDescent="0.25">
      <c r="A473" t="e">
        <f t="shared" si="23"/>
        <v>#REF!</v>
      </c>
      <c r="B473" s="58">
        <v>6345</v>
      </c>
      <c r="C473" t="s">
        <v>10900</v>
      </c>
      <c r="D473" t="s">
        <v>11154</v>
      </c>
      <c r="E473" t="s">
        <v>11145</v>
      </c>
      <c r="F473" t="s">
        <v>6407</v>
      </c>
      <c r="J473" t="e">
        <f t="shared" si="24"/>
        <v>#REF!</v>
      </c>
      <c r="K473" s="6" t="e">
        <f t="shared" si="25"/>
        <v>#REF!</v>
      </c>
    </row>
    <row r="474" spans="1:11" x14ac:dyDescent="0.25">
      <c r="A474" t="e">
        <f t="shared" si="23"/>
        <v>#REF!</v>
      </c>
      <c r="B474" s="58">
        <v>6346</v>
      </c>
      <c r="C474" t="s">
        <v>10900</v>
      </c>
      <c r="D474" t="s">
        <v>11154</v>
      </c>
      <c r="E474" t="s">
        <v>11145</v>
      </c>
      <c r="F474" t="s">
        <v>6410</v>
      </c>
      <c r="J474" t="e">
        <f t="shared" si="24"/>
        <v>#REF!</v>
      </c>
      <c r="K474" s="6" t="e">
        <f t="shared" si="25"/>
        <v>#REF!</v>
      </c>
    </row>
    <row r="475" spans="1:11" x14ac:dyDescent="0.25">
      <c r="A475" t="e">
        <f t="shared" si="23"/>
        <v>#REF!</v>
      </c>
      <c r="B475" s="58">
        <v>6347</v>
      </c>
      <c r="C475" t="s">
        <v>10900</v>
      </c>
      <c r="D475" t="s">
        <v>11154</v>
      </c>
      <c r="E475" t="s">
        <v>11145</v>
      </c>
      <c r="F475" t="s">
        <v>6413</v>
      </c>
      <c r="J475" t="e">
        <f t="shared" si="24"/>
        <v>#REF!</v>
      </c>
      <c r="K475" s="6" t="e">
        <f t="shared" si="25"/>
        <v>#REF!</v>
      </c>
    </row>
    <row r="476" spans="1:11" x14ac:dyDescent="0.25">
      <c r="A476" t="e">
        <f t="shared" si="23"/>
        <v>#REF!</v>
      </c>
      <c r="B476" s="58">
        <v>6348</v>
      </c>
      <c r="C476" t="s">
        <v>10900</v>
      </c>
      <c r="D476" t="s">
        <v>11154</v>
      </c>
      <c r="E476" t="s">
        <v>11145</v>
      </c>
      <c r="F476" t="s">
        <v>6416</v>
      </c>
      <c r="J476" t="e">
        <f t="shared" si="24"/>
        <v>#REF!</v>
      </c>
      <c r="K476" s="6" t="e">
        <f t="shared" si="25"/>
        <v>#REF!</v>
      </c>
    </row>
    <row r="477" spans="1:11" x14ac:dyDescent="0.25">
      <c r="A477" t="e">
        <f t="shared" si="23"/>
        <v>#REF!</v>
      </c>
      <c r="B477" s="58">
        <v>6349</v>
      </c>
      <c r="C477" t="s">
        <v>10900</v>
      </c>
      <c r="D477" t="s">
        <v>11154</v>
      </c>
      <c r="E477" t="s">
        <v>11145</v>
      </c>
      <c r="F477" t="s">
        <v>6419</v>
      </c>
      <c r="J477" t="e">
        <f t="shared" si="24"/>
        <v>#REF!</v>
      </c>
      <c r="K477" s="6" t="e">
        <f t="shared" si="25"/>
        <v>#REF!</v>
      </c>
    </row>
    <row r="478" spans="1:11" x14ac:dyDescent="0.25">
      <c r="A478" t="e">
        <f t="shared" si="23"/>
        <v>#REF!</v>
      </c>
      <c r="B478" s="58">
        <v>6350</v>
      </c>
      <c r="C478" t="s">
        <v>10900</v>
      </c>
      <c r="D478" t="s">
        <v>11154</v>
      </c>
      <c r="E478" t="s">
        <v>11145</v>
      </c>
      <c r="F478" t="s">
        <v>6422</v>
      </c>
      <c r="J478" t="e">
        <f t="shared" si="24"/>
        <v>#REF!</v>
      </c>
      <c r="K478" s="6" t="e">
        <f t="shared" si="25"/>
        <v>#REF!</v>
      </c>
    </row>
    <row r="479" spans="1:11" x14ac:dyDescent="0.25">
      <c r="A479" t="e">
        <f t="shared" si="23"/>
        <v>#REF!</v>
      </c>
      <c r="B479" s="58">
        <v>6351</v>
      </c>
      <c r="C479" t="s">
        <v>10900</v>
      </c>
      <c r="D479" t="s">
        <v>11154</v>
      </c>
      <c r="E479" t="s">
        <v>11145</v>
      </c>
      <c r="F479" t="s">
        <v>6425</v>
      </c>
      <c r="J479" t="e">
        <f t="shared" si="24"/>
        <v>#REF!</v>
      </c>
      <c r="K479" s="6" t="e">
        <f t="shared" si="25"/>
        <v>#REF!</v>
      </c>
    </row>
    <row r="480" spans="1:11" x14ac:dyDescent="0.25">
      <c r="A480" t="e">
        <f t="shared" si="23"/>
        <v>#REF!</v>
      </c>
      <c r="B480" s="58">
        <v>6352</v>
      </c>
      <c r="C480" t="s">
        <v>10900</v>
      </c>
      <c r="D480" t="s">
        <v>11154</v>
      </c>
      <c r="E480" t="s">
        <v>11145</v>
      </c>
      <c r="F480" t="s">
        <v>6428</v>
      </c>
      <c r="J480" t="e">
        <f t="shared" si="24"/>
        <v>#REF!</v>
      </c>
      <c r="K480" s="6" t="e">
        <f t="shared" si="25"/>
        <v>#REF!</v>
      </c>
    </row>
    <row r="481" spans="1:11" x14ac:dyDescent="0.25">
      <c r="A481" t="e">
        <f t="shared" si="23"/>
        <v>#REF!</v>
      </c>
      <c r="B481" s="58">
        <v>6353</v>
      </c>
      <c r="C481" t="s">
        <v>10900</v>
      </c>
      <c r="D481" t="s">
        <v>11154</v>
      </c>
      <c r="E481" t="s">
        <v>11145</v>
      </c>
      <c r="F481" t="s">
        <v>6431</v>
      </c>
      <c r="J481" t="e">
        <f t="shared" si="24"/>
        <v>#REF!</v>
      </c>
      <c r="K481" s="6" t="e">
        <f t="shared" si="25"/>
        <v>#REF!</v>
      </c>
    </row>
    <row r="482" spans="1:11" x14ac:dyDescent="0.25">
      <c r="A482" t="e">
        <f t="shared" si="23"/>
        <v>#REF!</v>
      </c>
      <c r="B482" s="58">
        <v>6354</v>
      </c>
      <c r="C482" t="s">
        <v>10900</v>
      </c>
      <c r="D482" t="s">
        <v>11154</v>
      </c>
      <c r="E482" t="s">
        <v>11145</v>
      </c>
      <c r="F482" t="s">
        <v>6434</v>
      </c>
      <c r="J482" t="e">
        <f t="shared" si="24"/>
        <v>#REF!</v>
      </c>
      <c r="K482" s="6" t="e">
        <f t="shared" si="25"/>
        <v>#REF!</v>
      </c>
    </row>
    <row r="483" spans="1:11" x14ac:dyDescent="0.25">
      <c r="A483" t="e">
        <f t="shared" si="23"/>
        <v>#REF!</v>
      </c>
      <c r="B483" s="58">
        <v>6355</v>
      </c>
      <c r="C483" t="s">
        <v>10900</v>
      </c>
      <c r="D483" t="s">
        <v>11154</v>
      </c>
      <c r="E483" t="s">
        <v>11145</v>
      </c>
      <c r="F483" t="s">
        <v>4352</v>
      </c>
      <c r="J483" t="e">
        <f t="shared" si="24"/>
        <v>#REF!</v>
      </c>
      <c r="K483" s="6" t="e">
        <f t="shared" si="25"/>
        <v>#REF!</v>
      </c>
    </row>
    <row r="484" spans="1:11" x14ac:dyDescent="0.25">
      <c r="A484" t="e">
        <f t="shared" si="23"/>
        <v>#REF!</v>
      </c>
      <c r="B484" s="58">
        <v>6356</v>
      </c>
      <c r="C484" t="s">
        <v>10900</v>
      </c>
      <c r="D484" t="s">
        <v>11154</v>
      </c>
      <c r="E484" t="s">
        <v>11145</v>
      </c>
      <c r="F484" t="s">
        <v>4232</v>
      </c>
      <c r="J484" t="e">
        <f t="shared" si="24"/>
        <v>#REF!</v>
      </c>
      <c r="K484" s="6" t="e">
        <f t="shared" si="25"/>
        <v>#REF!</v>
      </c>
    </row>
    <row r="485" spans="1:11" x14ac:dyDescent="0.25">
      <c r="A485" t="e">
        <f t="shared" si="23"/>
        <v>#REF!</v>
      </c>
      <c r="B485" s="58">
        <v>6357</v>
      </c>
      <c r="C485" t="s">
        <v>10900</v>
      </c>
      <c r="D485" t="s">
        <v>11154</v>
      </c>
      <c r="E485" t="s">
        <v>11145</v>
      </c>
      <c r="F485" t="s">
        <v>4256</v>
      </c>
      <c r="J485" t="e">
        <f t="shared" si="24"/>
        <v>#REF!</v>
      </c>
      <c r="K485" s="6" t="e">
        <f t="shared" si="25"/>
        <v>#REF!</v>
      </c>
    </row>
    <row r="486" spans="1:11" x14ac:dyDescent="0.25">
      <c r="A486" t="e">
        <f t="shared" si="23"/>
        <v>#REF!</v>
      </c>
      <c r="B486" s="58">
        <v>6358</v>
      </c>
      <c r="C486" t="s">
        <v>10900</v>
      </c>
      <c r="D486" t="s">
        <v>11154</v>
      </c>
      <c r="E486" t="s">
        <v>11145</v>
      </c>
      <c r="F486" t="s">
        <v>4416</v>
      </c>
      <c r="J486" t="e">
        <f t="shared" si="24"/>
        <v>#REF!</v>
      </c>
      <c r="K486" s="6" t="e">
        <f t="shared" si="25"/>
        <v>#REF!</v>
      </c>
    </row>
    <row r="487" spans="1:11" x14ac:dyDescent="0.25">
      <c r="A487" t="e">
        <f t="shared" si="23"/>
        <v>#REF!</v>
      </c>
      <c r="B487" s="58">
        <v>6359</v>
      </c>
      <c r="C487" t="s">
        <v>10900</v>
      </c>
      <c r="D487" t="s">
        <v>11154</v>
      </c>
      <c r="E487" t="s">
        <v>11145</v>
      </c>
      <c r="F487" t="s">
        <v>4344</v>
      </c>
      <c r="J487" t="e">
        <f t="shared" si="24"/>
        <v>#REF!</v>
      </c>
      <c r="K487" s="6" t="e">
        <f t="shared" si="25"/>
        <v>#REF!</v>
      </c>
    </row>
    <row r="488" spans="1:11" x14ac:dyDescent="0.25">
      <c r="A488" t="e">
        <f t="shared" si="23"/>
        <v>#REF!</v>
      </c>
      <c r="B488" s="58">
        <v>6360</v>
      </c>
      <c r="C488" t="s">
        <v>10900</v>
      </c>
      <c r="D488" t="s">
        <v>11154</v>
      </c>
      <c r="E488" t="s">
        <v>11145</v>
      </c>
      <c r="F488" t="s">
        <v>4244</v>
      </c>
      <c r="J488" t="e">
        <f t="shared" si="24"/>
        <v>#REF!</v>
      </c>
      <c r="K488" s="6" t="e">
        <f t="shared" si="25"/>
        <v>#REF!</v>
      </c>
    </row>
    <row r="489" spans="1:11" x14ac:dyDescent="0.25">
      <c r="A489" t="e">
        <f t="shared" si="23"/>
        <v>#REF!</v>
      </c>
      <c r="B489" s="58">
        <v>6361</v>
      </c>
      <c r="C489" t="s">
        <v>10900</v>
      </c>
      <c r="D489" t="s">
        <v>11154</v>
      </c>
      <c r="E489" t="s">
        <v>11145</v>
      </c>
      <c r="F489" t="s">
        <v>4248</v>
      </c>
      <c r="J489" t="e">
        <f t="shared" si="24"/>
        <v>#REF!</v>
      </c>
      <c r="K489" s="6" t="e">
        <f t="shared" si="25"/>
        <v>#REF!</v>
      </c>
    </row>
    <row r="490" spans="1:11" x14ac:dyDescent="0.25">
      <c r="A490" t="e">
        <f t="shared" si="23"/>
        <v>#REF!</v>
      </c>
      <c r="B490" s="58">
        <v>6362</v>
      </c>
      <c r="C490" t="s">
        <v>10900</v>
      </c>
      <c r="D490" t="s">
        <v>11154</v>
      </c>
      <c r="E490" t="s">
        <v>11145</v>
      </c>
      <c r="F490" t="s">
        <v>4252</v>
      </c>
      <c r="J490" t="e">
        <f t="shared" si="24"/>
        <v>#REF!</v>
      </c>
      <c r="K490" s="6" t="e">
        <f t="shared" si="25"/>
        <v>#REF!</v>
      </c>
    </row>
    <row r="491" spans="1:11" x14ac:dyDescent="0.25">
      <c r="A491" t="e">
        <f t="shared" si="23"/>
        <v>#REF!</v>
      </c>
      <c r="B491" s="58">
        <v>6363</v>
      </c>
      <c r="C491" t="s">
        <v>10900</v>
      </c>
      <c r="D491" t="s">
        <v>11154</v>
      </c>
      <c r="E491" t="s">
        <v>11145</v>
      </c>
      <c r="F491" t="s">
        <v>4264</v>
      </c>
      <c r="J491" t="e">
        <f t="shared" si="24"/>
        <v>#REF!</v>
      </c>
      <c r="K491" s="6" t="e">
        <f t="shared" si="25"/>
        <v>#REF!</v>
      </c>
    </row>
    <row r="492" spans="1:11" x14ac:dyDescent="0.25">
      <c r="A492" t="e">
        <f t="shared" si="23"/>
        <v>#REF!</v>
      </c>
      <c r="B492" s="58">
        <v>6364</v>
      </c>
      <c r="C492" t="s">
        <v>10900</v>
      </c>
      <c r="D492" t="s">
        <v>11154</v>
      </c>
      <c r="E492" t="s">
        <v>11145</v>
      </c>
      <c r="F492" t="s">
        <v>4272</v>
      </c>
      <c r="J492" t="e">
        <f t="shared" si="24"/>
        <v>#REF!</v>
      </c>
      <c r="K492" s="6" t="e">
        <f t="shared" si="25"/>
        <v>#REF!</v>
      </c>
    </row>
    <row r="493" spans="1:11" x14ac:dyDescent="0.25">
      <c r="A493" t="e">
        <f t="shared" si="23"/>
        <v>#REF!</v>
      </c>
      <c r="B493" s="58">
        <v>6365</v>
      </c>
      <c r="C493" t="s">
        <v>10900</v>
      </c>
      <c r="D493" t="s">
        <v>11154</v>
      </c>
      <c r="E493" t="s">
        <v>11145</v>
      </c>
      <c r="F493" t="s">
        <v>4260</v>
      </c>
      <c r="J493" t="e">
        <f t="shared" si="24"/>
        <v>#REF!</v>
      </c>
      <c r="K493" s="6" t="e">
        <f t="shared" si="25"/>
        <v>#REF!</v>
      </c>
    </row>
    <row r="494" spans="1:11" x14ac:dyDescent="0.25">
      <c r="A494" t="e">
        <f t="shared" si="23"/>
        <v>#REF!</v>
      </c>
      <c r="B494" s="58">
        <v>6366</v>
      </c>
      <c r="C494" t="s">
        <v>10900</v>
      </c>
      <c r="D494" t="s">
        <v>11154</v>
      </c>
      <c r="E494" t="s">
        <v>11145</v>
      </c>
      <c r="F494" t="s">
        <v>4336</v>
      </c>
      <c r="J494" t="e">
        <f t="shared" si="24"/>
        <v>#REF!</v>
      </c>
      <c r="K494" s="6" t="e">
        <f t="shared" si="25"/>
        <v>#REF!</v>
      </c>
    </row>
    <row r="495" spans="1:11" x14ac:dyDescent="0.25">
      <c r="A495" t="e">
        <f t="shared" si="23"/>
        <v>#REF!</v>
      </c>
      <c r="B495" s="58">
        <v>6367</v>
      </c>
      <c r="C495" t="s">
        <v>10900</v>
      </c>
      <c r="D495" t="s">
        <v>11154</v>
      </c>
      <c r="E495" t="s">
        <v>11145</v>
      </c>
      <c r="F495" t="s">
        <v>4312</v>
      </c>
      <c r="J495" t="e">
        <f t="shared" si="24"/>
        <v>#REF!</v>
      </c>
      <c r="K495" s="6" t="e">
        <f t="shared" si="25"/>
        <v>#REF!</v>
      </c>
    </row>
    <row r="496" spans="1:11" x14ac:dyDescent="0.25">
      <c r="A496" t="e">
        <f t="shared" si="23"/>
        <v>#REF!</v>
      </c>
      <c r="B496" s="58">
        <v>6368</v>
      </c>
      <c r="C496" t="s">
        <v>10900</v>
      </c>
      <c r="D496" t="s">
        <v>11154</v>
      </c>
      <c r="E496" t="s">
        <v>11145</v>
      </c>
      <c r="F496" t="s">
        <v>4563</v>
      </c>
      <c r="J496" t="e">
        <f t="shared" si="24"/>
        <v>#REF!</v>
      </c>
      <c r="K496" s="6" t="e">
        <f t="shared" si="25"/>
        <v>#REF!</v>
      </c>
    </row>
    <row r="497" spans="1:11" x14ac:dyDescent="0.25">
      <c r="A497" t="e">
        <f t="shared" si="23"/>
        <v>#REF!</v>
      </c>
      <c r="B497" s="58">
        <v>6369</v>
      </c>
      <c r="C497" t="s">
        <v>10900</v>
      </c>
      <c r="D497" t="s">
        <v>11154</v>
      </c>
      <c r="E497" t="s">
        <v>11145</v>
      </c>
      <c r="F497" t="s">
        <v>4567</v>
      </c>
      <c r="J497" t="e">
        <f t="shared" si="24"/>
        <v>#REF!</v>
      </c>
      <c r="K497" s="6" t="e">
        <f t="shared" si="25"/>
        <v>#REF!</v>
      </c>
    </row>
    <row r="498" spans="1:11" x14ac:dyDescent="0.25">
      <c r="A498" t="e">
        <f t="shared" si="23"/>
        <v>#REF!</v>
      </c>
      <c r="B498" s="58">
        <v>6370</v>
      </c>
      <c r="C498" t="s">
        <v>10900</v>
      </c>
      <c r="D498" t="s">
        <v>11154</v>
      </c>
      <c r="E498" t="s">
        <v>11145</v>
      </c>
      <c r="F498" t="s">
        <v>4571</v>
      </c>
      <c r="J498" t="e">
        <f t="shared" si="24"/>
        <v>#REF!</v>
      </c>
      <c r="K498" s="6" t="e">
        <f t="shared" si="25"/>
        <v>#REF!</v>
      </c>
    </row>
    <row r="499" spans="1:11" x14ac:dyDescent="0.25">
      <c r="A499" t="e">
        <f t="shared" si="23"/>
        <v>#REF!</v>
      </c>
      <c r="B499" s="58">
        <v>6371</v>
      </c>
      <c r="C499" t="s">
        <v>10900</v>
      </c>
      <c r="D499" t="s">
        <v>11154</v>
      </c>
      <c r="E499" t="s">
        <v>11145</v>
      </c>
      <c r="F499" t="s">
        <v>4456</v>
      </c>
      <c r="J499" t="e">
        <f t="shared" si="24"/>
        <v>#REF!</v>
      </c>
      <c r="K499" s="6" t="e">
        <f t="shared" si="25"/>
        <v>#REF!</v>
      </c>
    </row>
    <row r="500" spans="1:11" x14ac:dyDescent="0.25">
      <c r="A500" t="e">
        <f t="shared" si="23"/>
        <v>#REF!</v>
      </c>
      <c r="B500" s="58">
        <v>6372</v>
      </c>
      <c r="C500" t="s">
        <v>10900</v>
      </c>
      <c r="D500" t="s">
        <v>11154</v>
      </c>
      <c r="E500" t="s">
        <v>11145</v>
      </c>
      <c r="F500" t="s">
        <v>4348</v>
      </c>
      <c r="J500" t="e">
        <f t="shared" si="24"/>
        <v>#REF!</v>
      </c>
      <c r="K500" s="6" t="e">
        <f t="shared" si="25"/>
        <v>#REF!</v>
      </c>
    </row>
    <row r="501" spans="1:11" x14ac:dyDescent="0.25">
      <c r="A501" t="e">
        <f t="shared" si="23"/>
        <v>#REF!</v>
      </c>
      <c r="B501" s="58">
        <v>6373</v>
      </c>
      <c r="C501" t="s">
        <v>10900</v>
      </c>
      <c r="D501" t="s">
        <v>11154</v>
      </c>
      <c r="E501" t="s">
        <v>11145</v>
      </c>
      <c r="F501" t="s">
        <v>4356</v>
      </c>
      <c r="J501" t="e">
        <f t="shared" si="24"/>
        <v>#REF!</v>
      </c>
      <c r="K501" s="6" t="e">
        <f t="shared" si="25"/>
        <v>#REF!</v>
      </c>
    </row>
    <row r="502" spans="1:11" x14ac:dyDescent="0.25">
      <c r="A502" t="e">
        <f t="shared" si="23"/>
        <v>#REF!</v>
      </c>
      <c r="B502" s="58">
        <v>6374</v>
      </c>
      <c r="C502" t="s">
        <v>10900</v>
      </c>
      <c r="D502" t="s">
        <v>11154</v>
      </c>
      <c r="E502" t="s">
        <v>11145</v>
      </c>
      <c r="F502" t="s">
        <v>4360</v>
      </c>
      <c r="J502" t="e">
        <f t="shared" si="24"/>
        <v>#REF!</v>
      </c>
      <c r="K502" s="6" t="e">
        <f t="shared" si="25"/>
        <v>#REF!</v>
      </c>
    </row>
    <row r="503" spans="1:11" x14ac:dyDescent="0.25">
      <c r="A503" t="e">
        <f t="shared" si="23"/>
        <v>#REF!</v>
      </c>
      <c r="B503" s="58">
        <v>6375</v>
      </c>
      <c r="C503" t="s">
        <v>10900</v>
      </c>
      <c r="D503" t="s">
        <v>11154</v>
      </c>
      <c r="E503" t="s">
        <v>11145</v>
      </c>
      <c r="F503" t="s">
        <v>4364</v>
      </c>
      <c r="J503" t="e">
        <f t="shared" si="24"/>
        <v>#REF!</v>
      </c>
      <c r="K503" s="6" t="e">
        <f t="shared" si="25"/>
        <v>#REF!</v>
      </c>
    </row>
    <row r="504" spans="1:11" x14ac:dyDescent="0.25">
      <c r="A504" t="e">
        <f t="shared" si="23"/>
        <v>#REF!</v>
      </c>
      <c r="B504" s="58">
        <v>6376</v>
      </c>
      <c r="C504" t="s">
        <v>10900</v>
      </c>
      <c r="D504" t="s">
        <v>11154</v>
      </c>
      <c r="E504" t="s">
        <v>11145</v>
      </c>
      <c r="F504" t="s">
        <v>4368</v>
      </c>
      <c r="J504" t="e">
        <f t="shared" si="24"/>
        <v>#REF!</v>
      </c>
      <c r="K504" s="6" t="e">
        <f t="shared" si="25"/>
        <v>#REF!</v>
      </c>
    </row>
    <row r="505" spans="1:11" x14ac:dyDescent="0.25">
      <c r="A505" t="e">
        <f t="shared" si="23"/>
        <v>#REF!</v>
      </c>
      <c r="B505" s="58">
        <v>6377</v>
      </c>
      <c r="C505" t="s">
        <v>10900</v>
      </c>
      <c r="D505" t="s">
        <v>11154</v>
      </c>
      <c r="E505" t="s">
        <v>11145</v>
      </c>
      <c r="F505" t="s">
        <v>4372</v>
      </c>
      <c r="J505" t="e">
        <f t="shared" si="24"/>
        <v>#REF!</v>
      </c>
      <c r="K505" s="6" t="e">
        <f t="shared" si="25"/>
        <v>#REF!</v>
      </c>
    </row>
    <row r="506" spans="1:11" x14ac:dyDescent="0.25">
      <c r="A506" t="e">
        <f t="shared" si="23"/>
        <v>#REF!</v>
      </c>
      <c r="B506" s="58">
        <v>6378</v>
      </c>
      <c r="C506" t="s">
        <v>10900</v>
      </c>
      <c r="D506" t="s">
        <v>11154</v>
      </c>
      <c r="E506" t="s">
        <v>11145</v>
      </c>
      <c r="F506" t="s">
        <v>4436</v>
      </c>
      <c r="J506" t="e">
        <f t="shared" si="24"/>
        <v>#REF!</v>
      </c>
      <c r="K506" s="6" t="e">
        <f t="shared" si="25"/>
        <v>#REF!</v>
      </c>
    </row>
    <row r="507" spans="1:11" x14ac:dyDescent="0.25">
      <c r="A507" t="e">
        <f t="shared" si="23"/>
        <v>#REF!</v>
      </c>
      <c r="B507" s="58">
        <v>6379</v>
      </c>
      <c r="C507" t="s">
        <v>10900</v>
      </c>
      <c r="D507" t="s">
        <v>11154</v>
      </c>
      <c r="E507" t="s">
        <v>11145</v>
      </c>
      <c r="F507" t="s">
        <v>4424</v>
      </c>
      <c r="J507" t="e">
        <f t="shared" si="24"/>
        <v>#REF!</v>
      </c>
      <c r="K507" s="6" t="e">
        <f t="shared" si="25"/>
        <v>#REF!</v>
      </c>
    </row>
    <row r="508" spans="1:11" x14ac:dyDescent="0.25">
      <c r="A508" t="e">
        <f t="shared" si="23"/>
        <v>#REF!</v>
      </c>
      <c r="B508" s="58">
        <v>6380</v>
      </c>
      <c r="C508" t="s">
        <v>10900</v>
      </c>
      <c r="D508" t="s">
        <v>11154</v>
      </c>
      <c r="E508" t="s">
        <v>11145</v>
      </c>
      <c r="F508" t="s">
        <v>4428</v>
      </c>
      <c r="J508" t="e">
        <f t="shared" si="24"/>
        <v>#REF!</v>
      </c>
      <c r="K508" s="6" t="e">
        <f t="shared" si="25"/>
        <v>#REF!</v>
      </c>
    </row>
    <row r="509" spans="1:11" x14ac:dyDescent="0.25">
      <c r="A509" t="e">
        <f t="shared" si="23"/>
        <v>#REF!</v>
      </c>
      <c r="B509" s="58">
        <v>6381</v>
      </c>
      <c r="C509" t="s">
        <v>10900</v>
      </c>
      <c r="D509" t="s">
        <v>11154</v>
      </c>
      <c r="E509" t="s">
        <v>11145</v>
      </c>
      <c r="F509" t="s">
        <v>4420</v>
      </c>
      <c r="J509" t="e">
        <f t="shared" si="24"/>
        <v>#REF!</v>
      </c>
      <c r="K509" s="6" t="e">
        <f t="shared" si="25"/>
        <v>#REF!</v>
      </c>
    </row>
    <row r="510" spans="1:11" x14ac:dyDescent="0.25">
      <c r="A510" t="e">
        <f t="shared" si="23"/>
        <v>#REF!</v>
      </c>
      <c r="B510" s="58">
        <v>6382</v>
      </c>
      <c r="C510" t="s">
        <v>10900</v>
      </c>
      <c r="D510" t="s">
        <v>11154</v>
      </c>
      <c r="E510" t="s">
        <v>11145</v>
      </c>
      <c r="F510" t="s">
        <v>4432</v>
      </c>
      <c r="J510" t="e">
        <f t="shared" si="24"/>
        <v>#REF!</v>
      </c>
      <c r="K510" s="6" t="e">
        <f t="shared" si="25"/>
        <v>#REF!</v>
      </c>
    </row>
    <row r="511" spans="1:11" x14ac:dyDescent="0.25">
      <c r="A511" t="e">
        <f t="shared" si="23"/>
        <v>#REF!</v>
      </c>
      <c r="B511" s="58">
        <v>6383</v>
      </c>
      <c r="C511" t="s">
        <v>10900</v>
      </c>
      <c r="D511" t="s">
        <v>11154</v>
      </c>
      <c r="E511" t="s">
        <v>11145</v>
      </c>
      <c r="F511" t="s">
        <v>4444</v>
      </c>
      <c r="J511" t="e">
        <f t="shared" si="24"/>
        <v>#REF!</v>
      </c>
      <c r="K511" s="6" t="e">
        <f t="shared" si="25"/>
        <v>#REF!</v>
      </c>
    </row>
    <row r="512" spans="1:11" x14ac:dyDescent="0.25">
      <c r="A512" t="e">
        <f t="shared" si="23"/>
        <v>#REF!</v>
      </c>
      <c r="B512" s="58">
        <v>6384</v>
      </c>
      <c r="C512" t="s">
        <v>10900</v>
      </c>
      <c r="D512" t="s">
        <v>11154</v>
      </c>
      <c r="E512" t="s">
        <v>11145</v>
      </c>
      <c r="F512" t="s">
        <v>4448</v>
      </c>
      <c r="J512" t="e">
        <f t="shared" si="24"/>
        <v>#REF!</v>
      </c>
      <c r="K512" s="6" t="e">
        <f t="shared" si="25"/>
        <v>#REF!</v>
      </c>
    </row>
    <row r="513" spans="1:11" x14ac:dyDescent="0.25">
      <c r="A513" t="e">
        <f t="shared" ref="A513:A576" si="26">J513</f>
        <v>#REF!</v>
      </c>
      <c r="B513" s="58">
        <v>6385</v>
      </c>
      <c r="C513" t="s">
        <v>10900</v>
      </c>
      <c r="D513" t="s">
        <v>11154</v>
      </c>
      <c r="E513" t="s">
        <v>11145</v>
      </c>
      <c r="F513" t="s">
        <v>4440</v>
      </c>
      <c r="J513" t="e">
        <f t="shared" si="24"/>
        <v>#REF!</v>
      </c>
      <c r="K513" s="6" t="e">
        <f t="shared" si="25"/>
        <v>#REF!</v>
      </c>
    </row>
    <row r="514" spans="1:11" x14ac:dyDescent="0.25">
      <c r="A514" t="e">
        <f t="shared" si="26"/>
        <v>#REF!</v>
      </c>
      <c r="B514" s="58">
        <v>6386</v>
      </c>
      <c r="C514" t="s">
        <v>10900</v>
      </c>
      <c r="D514" t="s">
        <v>11154</v>
      </c>
      <c r="E514" t="s">
        <v>11145</v>
      </c>
      <c r="F514" t="s">
        <v>4452</v>
      </c>
      <c r="J514" t="e">
        <f t="shared" ref="J514:J577" si="27">IF(F514&lt;&gt;"",VLOOKUP(F514,name_tbl,5,FALSE),"")</f>
        <v>#REF!</v>
      </c>
      <c r="K514" s="6" t="e">
        <f t="shared" ref="K514:K577" si="28">IF(F514&lt;&gt;"",VLOOKUP(F514,name_tbl,6,FALSE),"")</f>
        <v>#REF!</v>
      </c>
    </row>
    <row r="515" spans="1:11" x14ac:dyDescent="0.25">
      <c r="A515" t="e">
        <f t="shared" si="26"/>
        <v>#REF!</v>
      </c>
      <c r="B515" s="58">
        <v>6387</v>
      </c>
      <c r="C515" t="s">
        <v>10900</v>
      </c>
      <c r="D515" t="s">
        <v>11154</v>
      </c>
      <c r="E515" t="s">
        <v>11145</v>
      </c>
      <c r="F515" t="s">
        <v>4504</v>
      </c>
      <c r="J515" t="e">
        <f t="shared" si="27"/>
        <v>#REF!</v>
      </c>
      <c r="K515" s="6" t="e">
        <f t="shared" si="28"/>
        <v>#REF!</v>
      </c>
    </row>
    <row r="516" spans="1:11" x14ac:dyDescent="0.25">
      <c r="A516" t="e">
        <f t="shared" si="26"/>
        <v>#REF!</v>
      </c>
      <c r="B516" s="58">
        <v>6388</v>
      </c>
      <c r="C516" t="s">
        <v>10900</v>
      </c>
      <c r="D516" t="s">
        <v>11154</v>
      </c>
      <c r="E516" t="s">
        <v>11145</v>
      </c>
      <c r="F516" t="s">
        <v>4508</v>
      </c>
      <c r="J516" t="e">
        <f t="shared" si="27"/>
        <v>#REF!</v>
      </c>
      <c r="K516" s="6" t="e">
        <f t="shared" si="28"/>
        <v>#REF!</v>
      </c>
    </row>
    <row r="517" spans="1:11" x14ac:dyDescent="0.25">
      <c r="A517" t="e">
        <f t="shared" si="26"/>
        <v>#REF!</v>
      </c>
      <c r="B517" s="58">
        <v>6389</v>
      </c>
      <c r="C517" t="s">
        <v>10900</v>
      </c>
      <c r="D517" t="s">
        <v>11154</v>
      </c>
      <c r="E517" t="s">
        <v>11145</v>
      </c>
      <c r="F517" t="s">
        <v>4512</v>
      </c>
      <c r="J517" t="e">
        <f t="shared" si="27"/>
        <v>#REF!</v>
      </c>
      <c r="K517" s="6" t="e">
        <f t="shared" si="28"/>
        <v>#REF!</v>
      </c>
    </row>
    <row r="518" spans="1:11" x14ac:dyDescent="0.25">
      <c r="A518" t="e">
        <f t="shared" si="26"/>
        <v>#REF!</v>
      </c>
      <c r="B518" s="58">
        <v>6390</v>
      </c>
      <c r="C518" t="s">
        <v>10900</v>
      </c>
      <c r="D518" t="s">
        <v>11154</v>
      </c>
      <c r="E518" t="s">
        <v>11145</v>
      </c>
      <c r="F518" t="s">
        <v>4519</v>
      </c>
      <c r="J518" t="e">
        <f t="shared" si="27"/>
        <v>#REF!</v>
      </c>
      <c r="K518" s="6" t="e">
        <f t="shared" si="28"/>
        <v>#REF!</v>
      </c>
    </row>
    <row r="519" spans="1:11" x14ac:dyDescent="0.25">
      <c r="A519" t="e">
        <f t="shared" si="26"/>
        <v>#REF!</v>
      </c>
      <c r="B519" s="58">
        <v>6391</v>
      </c>
      <c r="C519" t="s">
        <v>10900</v>
      </c>
      <c r="D519" t="s">
        <v>11154</v>
      </c>
      <c r="E519" t="s">
        <v>11145</v>
      </c>
      <c r="F519" t="s">
        <v>4527</v>
      </c>
      <c r="J519" t="e">
        <f t="shared" si="27"/>
        <v>#REF!</v>
      </c>
      <c r="K519" s="6" t="e">
        <f t="shared" si="28"/>
        <v>#REF!</v>
      </c>
    </row>
    <row r="520" spans="1:11" x14ac:dyDescent="0.25">
      <c r="A520" t="e">
        <f t="shared" si="26"/>
        <v>#REF!</v>
      </c>
      <c r="B520" s="58">
        <v>6392</v>
      </c>
      <c r="C520" t="s">
        <v>10900</v>
      </c>
      <c r="D520" t="s">
        <v>11154</v>
      </c>
      <c r="E520" t="s">
        <v>11145</v>
      </c>
      <c r="F520" t="s">
        <v>4531</v>
      </c>
      <c r="J520" t="e">
        <f t="shared" si="27"/>
        <v>#REF!</v>
      </c>
      <c r="K520" s="6" t="e">
        <f t="shared" si="28"/>
        <v>#REF!</v>
      </c>
    </row>
    <row r="521" spans="1:11" x14ac:dyDescent="0.25">
      <c r="A521" t="e">
        <f t="shared" si="26"/>
        <v>#REF!</v>
      </c>
      <c r="B521" s="58">
        <v>6393</v>
      </c>
      <c r="C521" t="s">
        <v>10900</v>
      </c>
      <c r="D521" t="s">
        <v>11154</v>
      </c>
      <c r="E521" t="s">
        <v>11145</v>
      </c>
      <c r="F521" t="s">
        <v>4535</v>
      </c>
      <c r="J521" t="e">
        <f t="shared" si="27"/>
        <v>#REF!</v>
      </c>
      <c r="K521" s="6" t="e">
        <f t="shared" si="28"/>
        <v>#REF!</v>
      </c>
    </row>
    <row r="522" spans="1:11" x14ac:dyDescent="0.25">
      <c r="A522" t="e">
        <f t="shared" si="26"/>
        <v>#REF!</v>
      </c>
      <c r="B522" s="58">
        <v>6394</v>
      </c>
      <c r="C522" t="s">
        <v>10900</v>
      </c>
      <c r="D522" t="s">
        <v>11154</v>
      </c>
      <c r="E522" t="s">
        <v>11145</v>
      </c>
      <c r="F522" t="s">
        <v>4543</v>
      </c>
      <c r="J522" t="e">
        <f t="shared" si="27"/>
        <v>#REF!</v>
      </c>
      <c r="K522" s="6" t="e">
        <f t="shared" si="28"/>
        <v>#REF!</v>
      </c>
    </row>
    <row r="523" spans="1:11" x14ac:dyDescent="0.25">
      <c r="A523" t="e">
        <f t="shared" si="26"/>
        <v>#REF!</v>
      </c>
      <c r="B523" s="58">
        <v>6395</v>
      </c>
      <c r="C523" t="s">
        <v>10900</v>
      </c>
      <c r="D523" t="s">
        <v>11154</v>
      </c>
      <c r="E523" t="s">
        <v>11145</v>
      </c>
      <c r="F523" t="s">
        <v>4555</v>
      </c>
      <c r="J523" t="e">
        <f t="shared" si="27"/>
        <v>#REF!</v>
      </c>
      <c r="K523" s="6" t="e">
        <f t="shared" si="28"/>
        <v>#REF!</v>
      </c>
    </row>
    <row r="524" spans="1:11" x14ac:dyDescent="0.25">
      <c r="A524" t="e">
        <f t="shared" si="26"/>
        <v>#REF!</v>
      </c>
      <c r="B524" s="58">
        <v>6396</v>
      </c>
      <c r="C524" t="s">
        <v>10900</v>
      </c>
      <c r="D524" t="s">
        <v>11154</v>
      </c>
      <c r="E524" t="s">
        <v>11145</v>
      </c>
      <c r="F524" t="s">
        <v>4579</v>
      </c>
      <c r="J524" t="e">
        <f t="shared" si="27"/>
        <v>#REF!</v>
      </c>
      <c r="K524" s="6" t="e">
        <f t="shared" si="28"/>
        <v>#REF!</v>
      </c>
    </row>
    <row r="525" spans="1:11" x14ac:dyDescent="0.25">
      <c r="A525" t="e">
        <f t="shared" si="26"/>
        <v>#REF!</v>
      </c>
      <c r="B525" s="58">
        <v>6397</v>
      </c>
      <c r="C525" t="s">
        <v>10900</v>
      </c>
      <c r="D525" t="s">
        <v>11154</v>
      </c>
      <c r="E525" t="s">
        <v>11145</v>
      </c>
      <c r="F525" t="s">
        <v>4559</v>
      </c>
      <c r="J525" t="e">
        <f t="shared" si="27"/>
        <v>#REF!</v>
      </c>
      <c r="K525" s="6" t="e">
        <f t="shared" si="28"/>
        <v>#REF!</v>
      </c>
    </row>
    <row r="526" spans="1:11" x14ac:dyDescent="0.25">
      <c r="A526" t="e">
        <f t="shared" si="26"/>
        <v>#REF!</v>
      </c>
      <c r="B526" s="58">
        <v>6398</v>
      </c>
      <c r="C526" t="s">
        <v>10900</v>
      </c>
      <c r="D526" t="s">
        <v>11154</v>
      </c>
      <c r="E526" t="s">
        <v>11145</v>
      </c>
      <c r="F526" t="s">
        <v>4599</v>
      </c>
      <c r="J526" t="e">
        <f t="shared" si="27"/>
        <v>#REF!</v>
      </c>
      <c r="K526" s="6" t="e">
        <f t="shared" si="28"/>
        <v>#REF!</v>
      </c>
    </row>
    <row r="527" spans="1:11" x14ac:dyDescent="0.25">
      <c r="A527" t="e">
        <f t="shared" si="26"/>
        <v>#REF!</v>
      </c>
      <c r="B527" s="58">
        <v>6399</v>
      </c>
      <c r="C527" t="s">
        <v>10900</v>
      </c>
      <c r="D527" t="s">
        <v>11154</v>
      </c>
      <c r="E527" t="s">
        <v>11145</v>
      </c>
      <c r="F527" t="s">
        <v>4595</v>
      </c>
      <c r="J527" t="e">
        <f t="shared" si="27"/>
        <v>#REF!</v>
      </c>
      <c r="K527" s="6" t="e">
        <f t="shared" si="28"/>
        <v>#REF!</v>
      </c>
    </row>
    <row r="528" spans="1:11" x14ac:dyDescent="0.25">
      <c r="A528" t="e">
        <f t="shared" si="26"/>
        <v>#REF!</v>
      </c>
      <c r="B528" s="58">
        <v>6400</v>
      </c>
      <c r="C528" t="s">
        <v>10900</v>
      </c>
      <c r="D528" t="s">
        <v>11154</v>
      </c>
      <c r="E528" t="s">
        <v>11145</v>
      </c>
      <c r="F528" t="s">
        <v>4603</v>
      </c>
      <c r="J528" t="e">
        <f t="shared" si="27"/>
        <v>#REF!</v>
      </c>
      <c r="K528" s="6" t="e">
        <f t="shared" si="28"/>
        <v>#REF!</v>
      </c>
    </row>
    <row r="529" spans="1:12" x14ac:dyDescent="0.25">
      <c r="A529" t="e">
        <f t="shared" si="26"/>
        <v>#REF!</v>
      </c>
      <c r="B529" s="58">
        <v>6401</v>
      </c>
      <c r="C529" t="s">
        <v>10900</v>
      </c>
      <c r="D529" t="s">
        <v>11154</v>
      </c>
      <c r="E529" t="s">
        <v>11145</v>
      </c>
      <c r="F529" t="s">
        <v>4627</v>
      </c>
      <c r="J529" t="e">
        <f t="shared" si="27"/>
        <v>#REF!</v>
      </c>
      <c r="K529" s="6" t="e">
        <f t="shared" si="28"/>
        <v>#REF!</v>
      </c>
    </row>
    <row r="530" spans="1:12" x14ac:dyDescent="0.25">
      <c r="A530" t="e">
        <f t="shared" si="26"/>
        <v>#REF!</v>
      </c>
      <c r="B530" s="58">
        <v>6402</v>
      </c>
      <c r="C530" t="s">
        <v>10900</v>
      </c>
      <c r="D530" t="s">
        <v>11154</v>
      </c>
      <c r="E530" t="s">
        <v>11145</v>
      </c>
      <c r="F530" t="s">
        <v>4631</v>
      </c>
      <c r="J530" t="e">
        <f t="shared" si="27"/>
        <v>#REF!</v>
      </c>
      <c r="K530" s="6" t="e">
        <f t="shared" si="28"/>
        <v>#REF!</v>
      </c>
    </row>
    <row r="531" spans="1:12" x14ac:dyDescent="0.25">
      <c r="A531" t="e">
        <f t="shared" si="26"/>
        <v>#REF!</v>
      </c>
      <c r="B531" s="58">
        <v>6403</v>
      </c>
      <c r="C531" t="s">
        <v>10900</v>
      </c>
      <c r="D531" t="s">
        <v>11154</v>
      </c>
      <c r="E531" t="s">
        <v>11145</v>
      </c>
      <c r="F531" t="s">
        <v>4643</v>
      </c>
      <c r="J531" t="e">
        <f t="shared" si="27"/>
        <v>#REF!</v>
      </c>
      <c r="K531" s="6" t="e">
        <f t="shared" si="28"/>
        <v>#REF!</v>
      </c>
    </row>
    <row r="532" spans="1:12" x14ac:dyDescent="0.25">
      <c r="A532" t="e">
        <f t="shared" si="26"/>
        <v>#REF!</v>
      </c>
      <c r="B532" s="58">
        <v>6404</v>
      </c>
      <c r="C532" t="s">
        <v>10900</v>
      </c>
      <c r="D532" t="s">
        <v>11154</v>
      </c>
      <c r="E532" t="s">
        <v>11145</v>
      </c>
      <c r="F532" t="s">
        <v>4651</v>
      </c>
      <c r="J532" t="e">
        <f t="shared" si="27"/>
        <v>#REF!</v>
      </c>
      <c r="K532" s="6" t="e">
        <f t="shared" si="28"/>
        <v>#REF!</v>
      </c>
    </row>
    <row r="533" spans="1:12" x14ac:dyDescent="0.25">
      <c r="A533" t="e">
        <f t="shared" si="26"/>
        <v>#REF!</v>
      </c>
      <c r="B533" s="58">
        <v>6405</v>
      </c>
      <c r="C533" t="s">
        <v>10900</v>
      </c>
      <c r="D533" t="s">
        <v>11154</v>
      </c>
      <c r="E533" t="s">
        <v>11145</v>
      </c>
      <c r="F533" t="s">
        <v>4647</v>
      </c>
      <c r="J533" t="e">
        <f t="shared" si="27"/>
        <v>#REF!</v>
      </c>
      <c r="K533" s="6" t="e">
        <f t="shared" si="28"/>
        <v>#REF!</v>
      </c>
    </row>
    <row r="534" spans="1:12" x14ac:dyDescent="0.25">
      <c r="A534" t="e">
        <f t="shared" si="26"/>
        <v>#REF!</v>
      </c>
      <c r="B534" s="58">
        <v>6406</v>
      </c>
      <c r="C534" t="s">
        <v>10900</v>
      </c>
      <c r="D534" t="s">
        <v>11154</v>
      </c>
      <c r="E534" t="s">
        <v>11145</v>
      </c>
      <c r="F534" t="s">
        <v>4671</v>
      </c>
      <c r="J534" t="e">
        <f t="shared" si="27"/>
        <v>#REF!</v>
      </c>
      <c r="K534" s="6" t="e">
        <f t="shared" si="28"/>
        <v>#REF!</v>
      </c>
    </row>
    <row r="535" spans="1:12" x14ac:dyDescent="0.25">
      <c r="A535" t="e">
        <f t="shared" si="26"/>
        <v>#REF!</v>
      </c>
      <c r="B535" s="58">
        <v>6407</v>
      </c>
      <c r="C535" t="s">
        <v>10900</v>
      </c>
      <c r="D535" t="s">
        <v>11154</v>
      </c>
      <c r="E535" t="s">
        <v>11145</v>
      </c>
      <c r="F535" t="s">
        <v>4663</v>
      </c>
      <c r="J535" t="e">
        <f t="shared" si="27"/>
        <v>#REF!</v>
      </c>
      <c r="K535" s="6" t="e">
        <f t="shared" si="28"/>
        <v>#REF!</v>
      </c>
    </row>
    <row r="536" spans="1:12" x14ac:dyDescent="0.25">
      <c r="A536" t="e">
        <f t="shared" si="26"/>
        <v>#REF!</v>
      </c>
      <c r="B536" s="58">
        <v>6408</v>
      </c>
      <c r="C536" t="s">
        <v>10900</v>
      </c>
      <c r="D536" t="s">
        <v>11154</v>
      </c>
      <c r="E536" t="s">
        <v>11145</v>
      </c>
      <c r="F536" t="s">
        <v>4711</v>
      </c>
      <c r="J536" t="e">
        <f t="shared" si="27"/>
        <v>#REF!</v>
      </c>
      <c r="K536" s="6" t="e">
        <f t="shared" si="28"/>
        <v>#REF!</v>
      </c>
    </row>
    <row r="537" spans="1:12" x14ac:dyDescent="0.25">
      <c r="A537" t="e">
        <f t="shared" si="26"/>
        <v>#REF!</v>
      </c>
      <c r="B537" s="58">
        <v>6409</v>
      </c>
      <c r="C537" t="s">
        <v>10900</v>
      </c>
      <c r="D537" t="s">
        <v>11154</v>
      </c>
      <c r="E537" t="s">
        <v>11145</v>
      </c>
      <c r="F537" t="s">
        <v>4755</v>
      </c>
      <c r="J537" t="e">
        <f t="shared" si="27"/>
        <v>#REF!</v>
      </c>
      <c r="K537" s="6" t="e">
        <f t="shared" si="28"/>
        <v>#REF!</v>
      </c>
    </row>
    <row r="538" spans="1:12" x14ac:dyDescent="0.25">
      <c r="A538" t="e">
        <f t="shared" si="26"/>
        <v>#REF!</v>
      </c>
      <c r="B538" s="58">
        <v>6410</v>
      </c>
      <c r="C538" t="s">
        <v>10900</v>
      </c>
      <c r="D538" t="s">
        <v>11154</v>
      </c>
      <c r="E538" t="s">
        <v>11145</v>
      </c>
      <c r="F538" t="s">
        <v>4775</v>
      </c>
      <c r="J538" t="e">
        <f t="shared" si="27"/>
        <v>#REF!</v>
      </c>
      <c r="K538" s="6" t="e">
        <f t="shared" si="28"/>
        <v>#REF!</v>
      </c>
    </row>
    <row r="539" spans="1:12" x14ac:dyDescent="0.25">
      <c r="A539" t="e">
        <f t="shared" si="26"/>
        <v>#REF!</v>
      </c>
      <c r="B539" s="58">
        <v>6411</v>
      </c>
      <c r="C539" t="s">
        <v>10900</v>
      </c>
      <c r="D539" t="s">
        <v>11154</v>
      </c>
      <c r="E539" t="s">
        <v>11145</v>
      </c>
      <c r="F539" t="s">
        <v>4859</v>
      </c>
      <c r="J539" t="e">
        <f t="shared" si="27"/>
        <v>#REF!</v>
      </c>
      <c r="K539" s="6" t="e">
        <f t="shared" si="28"/>
        <v>#REF!</v>
      </c>
    </row>
    <row r="540" spans="1:12" x14ac:dyDescent="0.25">
      <c r="A540" t="e">
        <f t="shared" si="26"/>
        <v>#REF!</v>
      </c>
      <c r="B540" s="58">
        <v>6412</v>
      </c>
      <c r="C540" t="s">
        <v>10900</v>
      </c>
      <c r="D540" t="s">
        <v>11154</v>
      </c>
      <c r="E540" t="s">
        <v>11145</v>
      </c>
      <c r="F540" t="s">
        <v>4863</v>
      </c>
      <c r="J540" t="e">
        <f t="shared" si="27"/>
        <v>#REF!</v>
      </c>
      <c r="K540" s="6" t="e">
        <f t="shared" si="28"/>
        <v>#REF!</v>
      </c>
    </row>
    <row r="541" spans="1:12" x14ac:dyDescent="0.25">
      <c r="A541" t="e">
        <f t="shared" si="26"/>
        <v>#REF!</v>
      </c>
      <c r="B541" s="58">
        <v>6413</v>
      </c>
      <c r="C541" t="s">
        <v>10900</v>
      </c>
      <c r="D541" t="s">
        <v>11154</v>
      </c>
      <c r="E541" t="s">
        <v>11145</v>
      </c>
      <c r="F541" t="s">
        <v>4878</v>
      </c>
      <c r="J541" t="e">
        <f t="shared" si="27"/>
        <v>#REF!</v>
      </c>
      <c r="K541" s="6" t="e">
        <f t="shared" si="28"/>
        <v>#REF!</v>
      </c>
    </row>
    <row r="542" spans="1:12" s="10" customFormat="1" x14ac:dyDescent="0.25">
      <c r="A542" s="10" t="e">
        <f t="shared" si="26"/>
        <v>#REF!</v>
      </c>
      <c r="B542" s="59"/>
      <c r="C542" s="10" t="s">
        <v>10900</v>
      </c>
      <c r="D542" s="10" t="s">
        <v>11154</v>
      </c>
      <c r="E542" s="10" t="s">
        <v>11145</v>
      </c>
      <c r="F542" s="10" t="s">
        <v>4878</v>
      </c>
      <c r="J542" s="10" t="e">
        <f t="shared" si="27"/>
        <v>#REF!</v>
      </c>
      <c r="K542" s="60" t="e">
        <f t="shared" si="28"/>
        <v>#REF!</v>
      </c>
      <c r="L542" s="61"/>
    </row>
    <row r="543" spans="1:12" x14ac:dyDescent="0.25">
      <c r="A543" t="e">
        <f t="shared" si="26"/>
        <v>#REF!</v>
      </c>
      <c r="B543" s="58">
        <v>6415</v>
      </c>
      <c r="C543" t="s">
        <v>10900</v>
      </c>
      <c r="D543" t="s">
        <v>11154</v>
      </c>
      <c r="E543" t="s">
        <v>11145</v>
      </c>
      <c r="F543" t="s">
        <v>5064</v>
      </c>
      <c r="J543" t="e">
        <f t="shared" si="27"/>
        <v>#REF!</v>
      </c>
      <c r="K543" s="6" t="e">
        <f t="shared" si="28"/>
        <v>#REF!</v>
      </c>
    </row>
    <row r="544" spans="1:12" x14ac:dyDescent="0.25">
      <c r="A544" t="e">
        <f t="shared" si="26"/>
        <v>#REF!</v>
      </c>
      <c r="B544" s="58">
        <v>6416</v>
      </c>
      <c r="C544" t="s">
        <v>10900</v>
      </c>
      <c r="D544" t="s">
        <v>11154</v>
      </c>
      <c r="E544" t="s">
        <v>11145</v>
      </c>
      <c r="F544" t="s">
        <v>5056</v>
      </c>
      <c r="J544" t="e">
        <f t="shared" si="27"/>
        <v>#REF!</v>
      </c>
      <c r="K544" s="6" t="e">
        <f t="shared" si="28"/>
        <v>#REF!</v>
      </c>
    </row>
    <row r="545" spans="1:11" x14ac:dyDescent="0.25">
      <c r="A545" t="e">
        <f t="shared" si="26"/>
        <v>#REF!</v>
      </c>
      <c r="B545" s="58">
        <v>6417</v>
      </c>
      <c r="C545" t="s">
        <v>10900</v>
      </c>
      <c r="D545" t="s">
        <v>11154</v>
      </c>
      <c r="E545" t="s">
        <v>11145</v>
      </c>
      <c r="F545" t="s">
        <v>5060</v>
      </c>
      <c r="J545" t="e">
        <f t="shared" si="27"/>
        <v>#REF!</v>
      </c>
      <c r="K545" s="6" t="e">
        <f t="shared" si="28"/>
        <v>#REF!</v>
      </c>
    </row>
    <row r="546" spans="1:11" x14ac:dyDescent="0.25">
      <c r="A546" t="e">
        <f t="shared" si="26"/>
        <v>#REF!</v>
      </c>
      <c r="B546" s="58">
        <v>6418</v>
      </c>
      <c r="C546" t="s">
        <v>10900</v>
      </c>
      <c r="D546" t="s">
        <v>11154</v>
      </c>
      <c r="E546" t="s">
        <v>11145</v>
      </c>
      <c r="F546" t="s">
        <v>5120</v>
      </c>
      <c r="J546" t="e">
        <f t="shared" si="27"/>
        <v>#REF!</v>
      </c>
      <c r="K546" s="6" t="e">
        <f t="shared" si="28"/>
        <v>#REF!</v>
      </c>
    </row>
    <row r="547" spans="1:11" x14ac:dyDescent="0.25">
      <c r="A547" t="e">
        <f t="shared" si="26"/>
        <v>#REF!</v>
      </c>
      <c r="B547" s="58">
        <v>6419</v>
      </c>
      <c r="C547" t="s">
        <v>10900</v>
      </c>
      <c r="D547" t="s">
        <v>11154</v>
      </c>
      <c r="E547" t="s">
        <v>11145</v>
      </c>
      <c r="F547" t="s">
        <v>5072</v>
      </c>
      <c r="J547" t="e">
        <f t="shared" si="27"/>
        <v>#REF!</v>
      </c>
      <c r="K547" s="6" t="e">
        <f t="shared" si="28"/>
        <v>#REF!</v>
      </c>
    </row>
    <row r="548" spans="1:11" x14ac:dyDescent="0.25">
      <c r="A548" t="e">
        <f t="shared" si="26"/>
        <v>#REF!</v>
      </c>
      <c r="B548" s="58">
        <v>6420</v>
      </c>
      <c r="C548" t="s">
        <v>10900</v>
      </c>
      <c r="D548" t="s">
        <v>11154</v>
      </c>
      <c r="E548" t="s">
        <v>11145</v>
      </c>
      <c r="F548" t="s">
        <v>5076</v>
      </c>
      <c r="J548" t="e">
        <f t="shared" si="27"/>
        <v>#REF!</v>
      </c>
      <c r="K548" s="6" t="e">
        <f t="shared" si="28"/>
        <v>#REF!</v>
      </c>
    </row>
    <row r="549" spans="1:11" x14ac:dyDescent="0.25">
      <c r="A549" t="e">
        <f t="shared" si="26"/>
        <v>#REF!</v>
      </c>
      <c r="B549" s="58">
        <v>6421</v>
      </c>
      <c r="C549" t="s">
        <v>10900</v>
      </c>
      <c r="D549" t="s">
        <v>11154</v>
      </c>
      <c r="E549" t="s">
        <v>11145</v>
      </c>
      <c r="F549" t="s">
        <v>5080</v>
      </c>
      <c r="J549" t="e">
        <f t="shared" si="27"/>
        <v>#REF!</v>
      </c>
      <c r="K549" s="6" t="e">
        <f t="shared" si="28"/>
        <v>#REF!</v>
      </c>
    </row>
    <row r="550" spans="1:11" x14ac:dyDescent="0.25">
      <c r="A550" t="e">
        <f t="shared" si="26"/>
        <v>#REF!</v>
      </c>
      <c r="B550" s="58">
        <v>6422</v>
      </c>
      <c r="C550" t="s">
        <v>10900</v>
      </c>
      <c r="D550" t="s">
        <v>11154</v>
      </c>
      <c r="E550" t="s">
        <v>11145</v>
      </c>
      <c r="F550" t="s">
        <v>5084</v>
      </c>
      <c r="J550" t="e">
        <f t="shared" si="27"/>
        <v>#REF!</v>
      </c>
      <c r="K550" s="6" t="e">
        <f t="shared" si="28"/>
        <v>#REF!</v>
      </c>
    </row>
    <row r="551" spans="1:11" x14ac:dyDescent="0.25">
      <c r="A551" t="e">
        <f t="shared" si="26"/>
        <v>#REF!</v>
      </c>
      <c r="B551" s="58">
        <v>6423</v>
      </c>
      <c r="C551" t="s">
        <v>10900</v>
      </c>
      <c r="D551" t="s">
        <v>11154</v>
      </c>
      <c r="E551" t="s">
        <v>11145</v>
      </c>
      <c r="F551" t="s">
        <v>5088</v>
      </c>
      <c r="J551" t="e">
        <f t="shared" si="27"/>
        <v>#REF!</v>
      </c>
      <c r="K551" s="6" t="e">
        <f t="shared" si="28"/>
        <v>#REF!</v>
      </c>
    </row>
    <row r="552" spans="1:11" x14ac:dyDescent="0.25">
      <c r="A552" t="e">
        <f t="shared" si="26"/>
        <v>#REF!</v>
      </c>
      <c r="B552" s="58">
        <v>6424</v>
      </c>
      <c r="C552" t="s">
        <v>10900</v>
      </c>
      <c r="D552" t="s">
        <v>11154</v>
      </c>
      <c r="E552" t="s">
        <v>11145</v>
      </c>
      <c r="F552" t="s">
        <v>5092</v>
      </c>
      <c r="J552" t="e">
        <f t="shared" si="27"/>
        <v>#REF!</v>
      </c>
      <c r="K552" s="6" t="e">
        <f t="shared" si="28"/>
        <v>#REF!</v>
      </c>
    </row>
    <row r="553" spans="1:11" x14ac:dyDescent="0.25">
      <c r="A553" t="e">
        <f t="shared" si="26"/>
        <v>#REF!</v>
      </c>
      <c r="B553" s="58">
        <v>6425</v>
      </c>
      <c r="C553" t="s">
        <v>10900</v>
      </c>
      <c r="D553" t="s">
        <v>11154</v>
      </c>
      <c r="E553" t="s">
        <v>11145</v>
      </c>
      <c r="F553" t="s">
        <v>5224</v>
      </c>
      <c r="J553" t="e">
        <f t="shared" si="27"/>
        <v>#REF!</v>
      </c>
      <c r="K553" s="6" t="e">
        <f t="shared" si="28"/>
        <v>#REF!</v>
      </c>
    </row>
    <row r="554" spans="1:11" x14ac:dyDescent="0.25">
      <c r="A554" t="e">
        <f t="shared" si="26"/>
        <v>#REF!</v>
      </c>
      <c r="B554" s="58">
        <v>6426</v>
      </c>
      <c r="C554" t="s">
        <v>10900</v>
      </c>
      <c r="D554" t="s">
        <v>11154</v>
      </c>
      <c r="E554" t="s">
        <v>11145</v>
      </c>
      <c r="F554" t="s">
        <v>5204</v>
      </c>
      <c r="J554" t="e">
        <f t="shared" si="27"/>
        <v>#REF!</v>
      </c>
      <c r="K554" s="6" t="e">
        <f t="shared" si="28"/>
        <v>#REF!</v>
      </c>
    </row>
    <row r="555" spans="1:11" x14ac:dyDescent="0.25">
      <c r="A555" t="e">
        <f t="shared" si="26"/>
        <v>#REF!</v>
      </c>
      <c r="B555" s="58">
        <v>6427</v>
      </c>
      <c r="C555" t="s">
        <v>10900</v>
      </c>
      <c r="D555" t="s">
        <v>11154</v>
      </c>
      <c r="E555" t="s">
        <v>11145</v>
      </c>
      <c r="F555" t="s">
        <v>5208</v>
      </c>
      <c r="J555" t="e">
        <f t="shared" si="27"/>
        <v>#REF!</v>
      </c>
      <c r="K555" s="6" t="e">
        <f t="shared" si="28"/>
        <v>#REF!</v>
      </c>
    </row>
    <row r="556" spans="1:11" x14ac:dyDescent="0.25">
      <c r="A556" t="e">
        <f t="shared" si="26"/>
        <v>#REF!</v>
      </c>
      <c r="B556" s="58">
        <v>6428</v>
      </c>
      <c r="C556" t="s">
        <v>10900</v>
      </c>
      <c r="D556" t="s">
        <v>11154</v>
      </c>
      <c r="E556" t="s">
        <v>11145</v>
      </c>
      <c r="F556" t="s">
        <v>5148</v>
      </c>
      <c r="J556" t="e">
        <f t="shared" si="27"/>
        <v>#REF!</v>
      </c>
      <c r="K556" s="6" t="e">
        <f t="shared" si="28"/>
        <v>#REF!</v>
      </c>
    </row>
    <row r="557" spans="1:11" x14ac:dyDescent="0.25">
      <c r="A557" t="e">
        <f t="shared" si="26"/>
        <v>#REF!</v>
      </c>
      <c r="B557" s="58">
        <v>6429</v>
      </c>
      <c r="C557" t="s">
        <v>10900</v>
      </c>
      <c r="D557" t="s">
        <v>11154</v>
      </c>
      <c r="E557" t="s">
        <v>11145</v>
      </c>
      <c r="F557" t="s">
        <v>5152</v>
      </c>
      <c r="J557" t="e">
        <f t="shared" si="27"/>
        <v>#REF!</v>
      </c>
      <c r="K557" s="6" t="e">
        <f t="shared" si="28"/>
        <v>#REF!</v>
      </c>
    </row>
    <row r="558" spans="1:11" x14ac:dyDescent="0.25">
      <c r="A558" t="e">
        <f t="shared" si="26"/>
        <v>#REF!</v>
      </c>
      <c r="B558" s="58">
        <v>6430</v>
      </c>
      <c r="C558" t="s">
        <v>10900</v>
      </c>
      <c r="D558" t="s">
        <v>11154</v>
      </c>
      <c r="E558" t="s">
        <v>11145</v>
      </c>
      <c r="F558" t="s">
        <v>5156</v>
      </c>
      <c r="J558" t="e">
        <f t="shared" si="27"/>
        <v>#REF!</v>
      </c>
      <c r="K558" s="6" t="e">
        <f t="shared" si="28"/>
        <v>#REF!</v>
      </c>
    </row>
    <row r="559" spans="1:11" x14ac:dyDescent="0.25">
      <c r="A559" t="e">
        <f t="shared" si="26"/>
        <v>#REF!</v>
      </c>
      <c r="B559" s="58">
        <v>6431</v>
      </c>
      <c r="C559" t="s">
        <v>10900</v>
      </c>
      <c r="D559" t="s">
        <v>11154</v>
      </c>
      <c r="E559" t="s">
        <v>11145</v>
      </c>
      <c r="F559" t="s">
        <v>5136</v>
      </c>
      <c r="J559" t="e">
        <f t="shared" si="27"/>
        <v>#REF!</v>
      </c>
      <c r="K559" s="6" t="e">
        <f t="shared" si="28"/>
        <v>#REF!</v>
      </c>
    </row>
    <row r="560" spans="1:11" x14ac:dyDescent="0.25">
      <c r="A560" t="e">
        <f t="shared" si="26"/>
        <v>#REF!</v>
      </c>
      <c r="B560" s="58">
        <v>6432</v>
      </c>
      <c r="C560" t="s">
        <v>10900</v>
      </c>
      <c r="D560" t="s">
        <v>11154</v>
      </c>
      <c r="E560" t="s">
        <v>11145</v>
      </c>
      <c r="F560" t="s">
        <v>5144</v>
      </c>
      <c r="J560" t="e">
        <f t="shared" si="27"/>
        <v>#REF!</v>
      </c>
      <c r="K560" s="6" t="e">
        <f t="shared" si="28"/>
        <v>#REF!</v>
      </c>
    </row>
    <row r="561" spans="1:11" x14ac:dyDescent="0.25">
      <c r="A561" t="e">
        <f t="shared" si="26"/>
        <v>#REF!</v>
      </c>
      <c r="B561" s="58">
        <v>6433</v>
      </c>
      <c r="C561" t="s">
        <v>10900</v>
      </c>
      <c r="D561" t="s">
        <v>11154</v>
      </c>
      <c r="E561" t="s">
        <v>11145</v>
      </c>
      <c r="F561" t="s">
        <v>5184</v>
      </c>
      <c r="J561" t="e">
        <f t="shared" si="27"/>
        <v>#REF!</v>
      </c>
      <c r="K561" s="6" t="e">
        <f t="shared" si="28"/>
        <v>#REF!</v>
      </c>
    </row>
    <row r="562" spans="1:11" x14ac:dyDescent="0.25">
      <c r="A562" t="e">
        <f t="shared" si="26"/>
        <v>#REF!</v>
      </c>
      <c r="B562" s="58">
        <v>6434</v>
      </c>
      <c r="C562" t="s">
        <v>10900</v>
      </c>
      <c r="D562" t="s">
        <v>11154</v>
      </c>
      <c r="E562" t="s">
        <v>11145</v>
      </c>
      <c r="F562" t="s">
        <v>5180</v>
      </c>
      <c r="J562" t="e">
        <f t="shared" si="27"/>
        <v>#REF!</v>
      </c>
      <c r="K562" s="6" t="e">
        <f t="shared" si="28"/>
        <v>#REF!</v>
      </c>
    </row>
    <row r="563" spans="1:11" x14ac:dyDescent="0.25">
      <c r="A563" t="e">
        <f t="shared" si="26"/>
        <v>#REF!</v>
      </c>
      <c r="B563" s="58">
        <v>6435</v>
      </c>
      <c r="C563" t="s">
        <v>10900</v>
      </c>
      <c r="D563" t="s">
        <v>11154</v>
      </c>
      <c r="E563" t="s">
        <v>11145</v>
      </c>
      <c r="F563" t="s">
        <v>5176</v>
      </c>
      <c r="J563" t="e">
        <f t="shared" si="27"/>
        <v>#REF!</v>
      </c>
      <c r="K563" s="6" t="e">
        <f t="shared" si="28"/>
        <v>#REF!</v>
      </c>
    </row>
    <row r="564" spans="1:11" x14ac:dyDescent="0.25">
      <c r="A564" t="e">
        <f t="shared" si="26"/>
        <v>#REF!</v>
      </c>
      <c r="B564" s="58">
        <v>6436</v>
      </c>
      <c r="C564" t="s">
        <v>10900</v>
      </c>
      <c r="D564" t="s">
        <v>11154</v>
      </c>
      <c r="E564" t="s">
        <v>11145</v>
      </c>
      <c r="F564" t="s">
        <v>5172</v>
      </c>
      <c r="J564" t="e">
        <f t="shared" si="27"/>
        <v>#REF!</v>
      </c>
      <c r="K564" s="6" t="e">
        <f t="shared" si="28"/>
        <v>#REF!</v>
      </c>
    </row>
    <row r="565" spans="1:11" x14ac:dyDescent="0.25">
      <c r="A565" t="e">
        <f t="shared" si="26"/>
        <v>#REF!</v>
      </c>
      <c r="B565" s="58">
        <v>6437</v>
      </c>
      <c r="C565" t="s">
        <v>10900</v>
      </c>
      <c r="D565" t="s">
        <v>11154</v>
      </c>
      <c r="E565" t="s">
        <v>11145</v>
      </c>
      <c r="F565" t="s">
        <v>5228</v>
      </c>
      <c r="J565" t="e">
        <f t="shared" si="27"/>
        <v>#REF!</v>
      </c>
      <c r="K565" s="6" t="e">
        <f t="shared" si="28"/>
        <v>#REF!</v>
      </c>
    </row>
    <row r="566" spans="1:11" x14ac:dyDescent="0.25">
      <c r="A566" t="e">
        <f t="shared" si="26"/>
        <v>#REF!</v>
      </c>
      <c r="B566" s="58">
        <v>6438</v>
      </c>
      <c r="C566" t="s">
        <v>10900</v>
      </c>
      <c r="D566" t="s">
        <v>11154</v>
      </c>
      <c r="E566" t="s">
        <v>11145</v>
      </c>
      <c r="F566" t="s">
        <v>5236</v>
      </c>
      <c r="J566" t="e">
        <f t="shared" si="27"/>
        <v>#REF!</v>
      </c>
      <c r="K566" s="6" t="e">
        <f t="shared" si="28"/>
        <v>#REF!</v>
      </c>
    </row>
    <row r="567" spans="1:11" x14ac:dyDescent="0.25">
      <c r="A567" t="e">
        <f t="shared" si="26"/>
        <v>#REF!</v>
      </c>
      <c r="B567" s="58">
        <v>6439</v>
      </c>
      <c r="C567" t="s">
        <v>10900</v>
      </c>
      <c r="D567" t="s">
        <v>11154</v>
      </c>
      <c r="E567" t="s">
        <v>11145</v>
      </c>
      <c r="F567" t="s">
        <v>5240</v>
      </c>
      <c r="J567" t="e">
        <f t="shared" si="27"/>
        <v>#REF!</v>
      </c>
      <c r="K567" s="6" t="e">
        <f t="shared" si="28"/>
        <v>#REF!</v>
      </c>
    </row>
    <row r="568" spans="1:11" x14ac:dyDescent="0.25">
      <c r="A568" t="e">
        <f t="shared" si="26"/>
        <v>#REF!</v>
      </c>
      <c r="B568" s="58">
        <v>6440</v>
      </c>
      <c r="C568" t="s">
        <v>10900</v>
      </c>
      <c r="D568" t="s">
        <v>11154</v>
      </c>
      <c r="E568" t="s">
        <v>11145</v>
      </c>
      <c r="F568" t="s">
        <v>5244</v>
      </c>
      <c r="J568" t="e">
        <f t="shared" si="27"/>
        <v>#REF!</v>
      </c>
      <c r="K568" s="6" t="e">
        <f t="shared" si="28"/>
        <v>#REF!</v>
      </c>
    </row>
    <row r="569" spans="1:11" x14ac:dyDescent="0.25">
      <c r="A569" t="e">
        <f t="shared" si="26"/>
        <v>#REF!</v>
      </c>
      <c r="B569" s="58">
        <v>6441</v>
      </c>
      <c r="C569" t="s">
        <v>10900</v>
      </c>
      <c r="D569" t="s">
        <v>11154</v>
      </c>
      <c r="E569" t="s">
        <v>11145</v>
      </c>
      <c r="F569" t="s">
        <v>5280</v>
      </c>
      <c r="J569" t="e">
        <f t="shared" si="27"/>
        <v>#REF!</v>
      </c>
      <c r="K569" s="6" t="e">
        <f t="shared" si="28"/>
        <v>#REF!</v>
      </c>
    </row>
    <row r="570" spans="1:11" x14ac:dyDescent="0.25">
      <c r="A570" t="e">
        <f t="shared" si="26"/>
        <v>#REF!</v>
      </c>
      <c r="B570" s="58">
        <v>6442</v>
      </c>
      <c r="C570" t="s">
        <v>10900</v>
      </c>
      <c r="D570" t="s">
        <v>11154</v>
      </c>
      <c r="E570" t="s">
        <v>11145</v>
      </c>
      <c r="F570" t="s">
        <v>5284</v>
      </c>
      <c r="J570" t="e">
        <f t="shared" si="27"/>
        <v>#REF!</v>
      </c>
      <c r="K570" s="6" t="e">
        <f t="shared" si="28"/>
        <v>#REF!</v>
      </c>
    </row>
    <row r="571" spans="1:11" x14ac:dyDescent="0.25">
      <c r="A571" t="e">
        <f t="shared" si="26"/>
        <v>#REF!</v>
      </c>
      <c r="B571" s="58">
        <v>6443</v>
      </c>
      <c r="C571" t="s">
        <v>10900</v>
      </c>
      <c r="D571" t="s">
        <v>11154</v>
      </c>
      <c r="E571" t="s">
        <v>11145</v>
      </c>
      <c r="F571" t="s">
        <v>5863</v>
      </c>
      <c r="J571" t="e">
        <f t="shared" si="27"/>
        <v>#REF!</v>
      </c>
      <c r="K571" s="6" t="e">
        <f t="shared" si="28"/>
        <v>#REF!</v>
      </c>
    </row>
    <row r="572" spans="1:11" x14ac:dyDescent="0.25">
      <c r="A572" t="e">
        <f t="shared" si="26"/>
        <v>#REF!</v>
      </c>
      <c r="B572" s="58">
        <v>6444</v>
      </c>
      <c r="C572" t="s">
        <v>10900</v>
      </c>
      <c r="D572" t="s">
        <v>11154</v>
      </c>
      <c r="E572" t="s">
        <v>11145</v>
      </c>
      <c r="F572" t="s">
        <v>5871</v>
      </c>
      <c r="J572" t="e">
        <f t="shared" si="27"/>
        <v>#REF!</v>
      </c>
      <c r="K572" s="6" t="e">
        <f t="shared" si="28"/>
        <v>#REF!</v>
      </c>
    </row>
    <row r="573" spans="1:11" x14ac:dyDescent="0.25">
      <c r="A573" t="e">
        <f t="shared" si="26"/>
        <v>#REF!</v>
      </c>
      <c r="B573" s="58">
        <v>6445</v>
      </c>
      <c r="C573" t="s">
        <v>10900</v>
      </c>
      <c r="D573" t="s">
        <v>11154</v>
      </c>
      <c r="E573" t="s">
        <v>11145</v>
      </c>
      <c r="F573" t="s">
        <v>5867</v>
      </c>
      <c r="J573" t="e">
        <f t="shared" si="27"/>
        <v>#REF!</v>
      </c>
      <c r="K573" s="6" t="e">
        <f t="shared" si="28"/>
        <v>#REF!</v>
      </c>
    </row>
    <row r="574" spans="1:11" x14ac:dyDescent="0.25">
      <c r="A574" t="e">
        <f t="shared" si="26"/>
        <v>#REF!</v>
      </c>
      <c r="B574" s="58">
        <v>6446</v>
      </c>
      <c r="C574" t="s">
        <v>10900</v>
      </c>
      <c r="D574" t="s">
        <v>11154</v>
      </c>
      <c r="E574" t="s">
        <v>11145</v>
      </c>
      <c r="F574" t="s">
        <v>6194</v>
      </c>
      <c r="J574" t="e">
        <f t="shared" si="27"/>
        <v>#REF!</v>
      </c>
      <c r="K574" s="6" t="e">
        <f t="shared" si="28"/>
        <v>#REF!</v>
      </c>
    </row>
    <row r="575" spans="1:11" x14ac:dyDescent="0.25">
      <c r="A575" t="e">
        <f t="shared" si="26"/>
        <v>#REF!</v>
      </c>
      <c r="B575" s="58">
        <v>6447</v>
      </c>
      <c r="C575" t="s">
        <v>10900</v>
      </c>
      <c r="D575" t="s">
        <v>11154</v>
      </c>
      <c r="E575" t="s">
        <v>11145</v>
      </c>
      <c r="F575" t="s">
        <v>4687</v>
      </c>
      <c r="J575" t="e">
        <f t="shared" si="27"/>
        <v>#REF!</v>
      </c>
      <c r="K575" s="6" t="e">
        <f t="shared" si="28"/>
        <v>#REF!</v>
      </c>
    </row>
    <row r="576" spans="1:11" x14ac:dyDescent="0.25">
      <c r="A576" t="e">
        <f t="shared" si="26"/>
        <v>#REF!</v>
      </c>
      <c r="B576" s="58">
        <v>6448</v>
      </c>
      <c r="C576" t="s">
        <v>10900</v>
      </c>
      <c r="D576" t="s">
        <v>11154</v>
      </c>
      <c r="E576" t="s">
        <v>11145</v>
      </c>
      <c r="F576" t="s">
        <v>4675</v>
      </c>
      <c r="J576" t="e">
        <f t="shared" si="27"/>
        <v>#REF!</v>
      </c>
      <c r="K576" s="6" t="e">
        <f t="shared" si="28"/>
        <v>#REF!</v>
      </c>
    </row>
    <row r="577" spans="1:11" x14ac:dyDescent="0.25">
      <c r="A577" t="e">
        <f t="shared" ref="A577:A640" si="29">J577</f>
        <v>#REF!</v>
      </c>
      <c r="B577" s="58">
        <v>6449</v>
      </c>
      <c r="C577" t="s">
        <v>10900</v>
      </c>
      <c r="D577" t="s">
        <v>11154</v>
      </c>
      <c r="E577" t="s">
        <v>11145</v>
      </c>
      <c r="F577" t="s">
        <v>4683</v>
      </c>
      <c r="J577" t="e">
        <f t="shared" si="27"/>
        <v>#REF!</v>
      </c>
      <c r="K577" s="6" t="e">
        <f t="shared" si="28"/>
        <v>#REF!</v>
      </c>
    </row>
    <row r="578" spans="1:11" x14ac:dyDescent="0.25">
      <c r="A578" t="e">
        <f t="shared" si="29"/>
        <v>#REF!</v>
      </c>
      <c r="B578" s="58">
        <v>6450</v>
      </c>
      <c r="C578" t="s">
        <v>10900</v>
      </c>
      <c r="D578" t="s">
        <v>11154</v>
      </c>
      <c r="E578" t="s">
        <v>11145</v>
      </c>
      <c r="F578" t="s">
        <v>4679</v>
      </c>
      <c r="J578" t="e">
        <f t="shared" ref="J578:J641" si="30">IF(F578&lt;&gt;"",VLOOKUP(F578,name_tbl,5,FALSE),"")</f>
        <v>#REF!</v>
      </c>
      <c r="K578" s="6" t="e">
        <f t="shared" ref="K578:K641" si="31">IF(F578&lt;&gt;"",VLOOKUP(F578,name_tbl,6,FALSE),"")</f>
        <v>#REF!</v>
      </c>
    </row>
    <row r="579" spans="1:11" x14ac:dyDescent="0.25">
      <c r="A579" t="e">
        <f t="shared" si="29"/>
        <v>#REF!</v>
      </c>
      <c r="B579" s="58">
        <v>6451</v>
      </c>
      <c r="C579" t="s">
        <v>10900</v>
      </c>
      <c r="D579" t="s">
        <v>11154</v>
      </c>
      <c r="E579" t="s">
        <v>11145</v>
      </c>
      <c r="F579" t="s">
        <v>4667</v>
      </c>
      <c r="J579" t="e">
        <f t="shared" si="30"/>
        <v>#REF!</v>
      </c>
      <c r="K579" s="6" t="e">
        <f t="shared" si="31"/>
        <v>#REF!</v>
      </c>
    </row>
    <row r="580" spans="1:11" x14ac:dyDescent="0.25">
      <c r="A580" t="e">
        <f t="shared" si="29"/>
        <v>#REF!</v>
      </c>
      <c r="B580" s="58">
        <v>6452</v>
      </c>
      <c r="C580" t="s">
        <v>10900</v>
      </c>
      <c r="D580" t="s">
        <v>11154</v>
      </c>
      <c r="E580" t="s">
        <v>11145</v>
      </c>
      <c r="F580" t="s">
        <v>4715</v>
      </c>
      <c r="J580" t="e">
        <f t="shared" si="30"/>
        <v>#REF!</v>
      </c>
      <c r="K580" s="6" t="e">
        <f t="shared" si="31"/>
        <v>#REF!</v>
      </c>
    </row>
    <row r="581" spans="1:11" x14ac:dyDescent="0.25">
      <c r="A581" t="e">
        <f t="shared" si="29"/>
        <v>#REF!</v>
      </c>
      <c r="B581" s="58">
        <v>6453</v>
      </c>
      <c r="C581" t="s">
        <v>10900</v>
      </c>
      <c r="D581" t="s">
        <v>11154</v>
      </c>
      <c r="E581" t="s">
        <v>11145</v>
      </c>
      <c r="F581" t="s">
        <v>5484</v>
      </c>
      <c r="J581" t="e">
        <f t="shared" si="30"/>
        <v>#REF!</v>
      </c>
      <c r="K581" s="6" t="e">
        <f t="shared" si="31"/>
        <v>#REF!</v>
      </c>
    </row>
    <row r="582" spans="1:11" x14ac:dyDescent="0.25">
      <c r="A582" t="e">
        <f t="shared" si="29"/>
        <v>#REF!</v>
      </c>
      <c r="B582" s="58">
        <v>6454</v>
      </c>
      <c r="C582" t="s">
        <v>10900</v>
      </c>
      <c r="D582" t="s">
        <v>11154</v>
      </c>
      <c r="E582" t="s">
        <v>11145</v>
      </c>
      <c r="F582" t="s">
        <v>5487</v>
      </c>
      <c r="J582" t="e">
        <f t="shared" si="30"/>
        <v>#REF!</v>
      </c>
      <c r="K582" s="6" t="e">
        <f t="shared" si="31"/>
        <v>#REF!</v>
      </c>
    </row>
    <row r="583" spans="1:11" x14ac:dyDescent="0.25">
      <c r="A583" t="e">
        <f t="shared" si="29"/>
        <v>#REF!</v>
      </c>
      <c r="B583" s="58">
        <v>6455</v>
      </c>
      <c r="C583" t="s">
        <v>10900</v>
      </c>
      <c r="D583" t="s">
        <v>11154</v>
      </c>
      <c r="E583" t="s">
        <v>11145</v>
      </c>
      <c r="F583" t="s">
        <v>5496</v>
      </c>
      <c r="J583" t="e">
        <f t="shared" si="30"/>
        <v>#REF!</v>
      </c>
      <c r="K583" s="6" t="e">
        <f t="shared" si="31"/>
        <v>#REF!</v>
      </c>
    </row>
    <row r="584" spans="1:11" x14ac:dyDescent="0.25">
      <c r="A584" t="e">
        <f t="shared" si="29"/>
        <v>#REF!</v>
      </c>
      <c r="B584" s="58">
        <v>6456</v>
      </c>
      <c r="C584" t="s">
        <v>10900</v>
      </c>
      <c r="D584" t="s">
        <v>11154</v>
      </c>
      <c r="E584" t="s">
        <v>11145</v>
      </c>
      <c r="F584" t="s">
        <v>5499</v>
      </c>
      <c r="J584" t="e">
        <f t="shared" si="30"/>
        <v>#REF!</v>
      </c>
      <c r="K584" s="6" t="e">
        <f t="shared" si="31"/>
        <v>#REF!</v>
      </c>
    </row>
    <row r="585" spans="1:11" x14ac:dyDescent="0.25">
      <c r="A585" t="e">
        <f t="shared" si="29"/>
        <v>#REF!</v>
      </c>
      <c r="B585" s="58">
        <v>6457</v>
      </c>
      <c r="C585" t="s">
        <v>10900</v>
      </c>
      <c r="D585" t="s">
        <v>11154</v>
      </c>
      <c r="E585" t="s">
        <v>11145</v>
      </c>
      <c r="F585" t="s">
        <v>5502</v>
      </c>
      <c r="J585" t="e">
        <f t="shared" si="30"/>
        <v>#REF!</v>
      </c>
      <c r="K585" s="6" t="e">
        <f t="shared" si="31"/>
        <v>#REF!</v>
      </c>
    </row>
    <row r="586" spans="1:11" x14ac:dyDescent="0.25">
      <c r="A586" t="e">
        <f t="shared" si="29"/>
        <v>#REF!</v>
      </c>
      <c r="B586" s="58">
        <v>6458</v>
      </c>
      <c r="C586" t="s">
        <v>10900</v>
      </c>
      <c r="D586" t="s">
        <v>11154</v>
      </c>
      <c r="E586" t="s">
        <v>11145</v>
      </c>
      <c r="F586" t="s">
        <v>5505</v>
      </c>
      <c r="J586" t="e">
        <f t="shared" si="30"/>
        <v>#REF!</v>
      </c>
      <c r="K586" s="6" t="e">
        <f t="shared" si="31"/>
        <v>#REF!</v>
      </c>
    </row>
    <row r="587" spans="1:11" x14ac:dyDescent="0.25">
      <c r="A587" t="e">
        <f t="shared" si="29"/>
        <v>#REF!</v>
      </c>
      <c r="B587" s="58">
        <v>6459</v>
      </c>
      <c r="C587" t="s">
        <v>10900</v>
      </c>
      <c r="D587" t="s">
        <v>11154</v>
      </c>
      <c r="E587" t="s">
        <v>11145</v>
      </c>
      <c r="F587" t="s">
        <v>5508</v>
      </c>
      <c r="J587" t="e">
        <f t="shared" si="30"/>
        <v>#REF!</v>
      </c>
      <c r="K587" s="6" t="e">
        <f t="shared" si="31"/>
        <v>#REF!</v>
      </c>
    </row>
    <row r="588" spans="1:11" x14ac:dyDescent="0.25">
      <c r="A588" t="e">
        <f t="shared" si="29"/>
        <v>#REF!</v>
      </c>
      <c r="B588" s="58">
        <v>6460</v>
      </c>
      <c r="C588" t="s">
        <v>10900</v>
      </c>
      <c r="D588" t="s">
        <v>11154</v>
      </c>
      <c r="E588" t="s">
        <v>11145</v>
      </c>
      <c r="F588" t="s">
        <v>5529</v>
      </c>
      <c r="J588" t="e">
        <f t="shared" si="30"/>
        <v>#REF!</v>
      </c>
      <c r="K588" s="6" t="e">
        <f t="shared" si="31"/>
        <v>#REF!</v>
      </c>
    </row>
    <row r="589" spans="1:11" x14ac:dyDescent="0.25">
      <c r="A589" t="e">
        <f t="shared" si="29"/>
        <v>#REF!</v>
      </c>
      <c r="B589" s="58">
        <v>6461</v>
      </c>
      <c r="C589" t="s">
        <v>10900</v>
      </c>
      <c r="D589" t="s">
        <v>11154</v>
      </c>
      <c r="E589" t="s">
        <v>11145</v>
      </c>
      <c r="F589" t="s">
        <v>5532</v>
      </c>
      <c r="J589" t="e">
        <f t="shared" si="30"/>
        <v>#REF!</v>
      </c>
      <c r="K589" s="6" t="e">
        <f t="shared" si="31"/>
        <v>#REF!</v>
      </c>
    </row>
    <row r="590" spans="1:11" x14ac:dyDescent="0.25">
      <c r="A590" t="e">
        <f t="shared" si="29"/>
        <v>#REF!</v>
      </c>
      <c r="B590" s="58">
        <v>6462</v>
      </c>
      <c r="C590" t="s">
        <v>10900</v>
      </c>
      <c r="D590" t="s">
        <v>11154</v>
      </c>
      <c r="E590" t="s">
        <v>11145</v>
      </c>
      <c r="F590" t="s">
        <v>5536</v>
      </c>
      <c r="J590" t="e">
        <f t="shared" si="30"/>
        <v>#REF!</v>
      </c>
      <c r="K590" s="6" t="e">
        <f t="shared" si="31"/>
        <v>#REF!</v>
      </c>
    </row>
    <row r="591" spans="1:11" x14ac:dyDescent="0.25">
      <c r="A591" t="e">
        <f t="shared" si="29"/>
        <v>#REF!</v>
      </c>
      <c r="B591" s="58">
        <v>6463</v>
      </c>
      <c r="C591" t="s">
        <v>10900</v>
      </c>
      <c r="D591" t="s">
        <v>11154</v>
      </c>
      <c r="E591" t="s">
        <v>11145</v>
      </c>
      <c r="F591" t="s">
        <v>5544</v>
      </c>
      <c r="J591" t="e">
        <f t="shared" si="30"/>
        <v>#REF!</v>
      </c>
      <c r="K591" s="6" t="e">
        <f t="shared" si="31"/>
        <v>#REF!</v>
      </c>
    </row>
    <row r="592" spans="1:11" x14ac:dyDescent="0.25">
      <c r="A592" t="e">
        <f t="shared" si="29"/>
        <v>#REF!</v>
      </c>
      <c r="B592" s="58">
        <v>6464</v>
      </c>
      <c r="C592" t="s">
        <v>10900</v>
      </c>
      <c r="D592" t="s">
        <v>11154</v>
      </c>
      <c r="E592" t="s">
        <v>11145</v>
      </c>
      <c r="F592" t="s">
        <v>5564</v>
      </c>
      <c r="J592" t="e">
        <f t="shared" si="30"/>
        <v>#REF!</v>
      </c>
      <c r="K592" s="6" t="e">
        <f t="shared" si="31"/>
        <v>#REF!</v>
      </c>
    </row>
    <row r="593" spans="1:11" x14ac:dyDescent="0.25">
      <c r="A593" t="e">
        <f t="shared" si="29"/>
        <v>#REF!</v>
      </c>
      <c r="B593" s="58">
        <v>6465</v>
      </c>
      <c r="C593" t="s">
        <v>10900</v>
      </c>
      <c r="D593" t="s">
        <v>11154</v>
      </c>
      <c r="E593" t="s">
        <v>11145</v>
      </c>
      <c r="F593" t="s">
        <v>5608</v>
      </c>
      <c r="J593" t="e">
        <f t="shared" si="30"/>
        <v>#REF!</v>
      </c>
      <c r="K593" s="6" t="e">
        <f t="shared" si="31"/>
        <v>#REF!</v>
      </c>
    </row>
    <row r="594" spans="1:11" x14ac:dyDescent="0.25">
      <c r="A594" t="e">
        <f t="shared" si="29"/>
        <v>#REF!</v>
      </c>
      <c r="B594" s="58">
        <v>6466</v>
      </c>
      <c r="C594" t="s">
        <v>10900</v>
      </c>
      <c r="D594" t="s">
        <v>11154</v>
      </c>
      <c r="E594" t="s">
        <v>11145</v>
      </c>
      <c r="F594" t="s">
        <v>5560</v>
      </c>
      <c r="J594" t="e">
        <f t="shared" si="30"/>
        <v>#REF!</v>
      </c>
      <c r="K594" s="6" t="e">
        <f t="shared" si="31"/>
        <v>#REF!</v>
      </c>
    </row>
    <row r="595" spans="1:11" x14ac:dyDescent="0.25">
      <c r="A595" t="e">
        <f t="shared" si="29"/>
        <v>#REF!</v>
      </c>
      <c r="B595" s="58">
        <v>6467</v>
      </c>
      <c r="C595" t="s">
        <v>10900</v>
      </c>
      <c r="D595" t="s">
        <v>11154</v>
      </c>
      <c r="E595" t="s">
        <v>11145</v>
      </c>
      <c r="F595" t="s">
        <v>5656</v>
      </c>
      <c r="J595" t="e">
        <f t="shared" si="30"/>
        <v>#REF!</v>
      </c>
      <c r="K595" s="6" t="e">
        <f t="shared" si="31"/>
        <v>#REF!</v>
      </c>
    </row>
    <row r="596" spans="1:11" x14ac:dyDescent="0.25">
      <c r="A596" t="e">
        <f t="shared" si="29"/>
        <v>#REF!</v>
      </c>
      <c r="B596" s="58">
        <v>6468</v>
      </c>
      <c r="C596" t="s">
        <v>10900</v>
      </c>
      <c r="D596" t="s">
        <v>11154</v>
      </c>
      <c r="E596" t="s">
        <v>11145</v>
      </c>
      <c r="F596" t="s">
        <v>5596</v>
      </c>
      <c r="J596" t="e">
        <f t="shared" si="30"/>
        <v>#REF!</v>
      </c>
      <c r="K596" s="6" t="e">
        <f t="shared" si="31"/>
        <v>#REF!</v>
      </c>
    </row>
    <row r="597" spans="1:11" x14ac:dyDescent="0.25">
      <c r="A597" t="e">
        <f t="shared" si="29"/>
        <v>#REF!</v>
      </c>
      <c r="B597" s="58">
        <v>6469</v>
      </c>
      <c r="C597" t="s">
        <v>10900</v>
      </c>
      <c r="D597" t="s">
        <v>11154</v>
      </c>
      <c r="E597" t="s">
        <v>11145</v>
      </c>
      <c r="F597" t="s">
        <v>5616</v>
      </c>
      <c r="J597" t="e">
        <f t="shared" si="30"/>
        <v>#REF!</v>
      </c>
      <c r="K597" s="6" t="e">
        <f t="shared" si="31"/>
        <v>#REF!</v>
      </c>
    </row>
    <row r="598" spans="1:11" x14ac:dyDescent="0.25">
      <c r="A598" t="e">
        <f t="shared" si="29"/>
        <v>#REF!</v>
      </c>
      <c r="B598" s="58">
        <v>6470</v>
      </c>
      <c r="C598" t="s">
        <v>10900</v>
      </c>
      <c r="D598" t="s">
        <v>11154</v>
      </c>
      <c r="E598" t="s">
        <v>11145</v>
      </c>
      <c r="F598" t="s">
        <v>5648</v>
      </c>
      <c r="J598" t="e">
        <f t="shared" si="30"/>
        <v>#REF!</v>
      </c>
      <c r="K598" s="6" t="e">
        <f t="shared" si="31"/>
        <v>#REF!</v>
      </c>
    </row>
    <row r="599" spans="1:11" x14ac:dyDescent="0.25">
      <c r="A599" t="e">
        <f t="shared" si="29"/>
        <v>#REF!</v>
      </c>
      <c r="B599" s="58">
        <v>6471</v>
      </c>
      <c r="C599" t="s">
        <v>10900</v>
      </c>
      <c r="D599" t="s">
        <v>11154</v>
      </c>
      <c r="E599" t="s">
        <v>11145</v>
      </c>
      <c r="F599" t="s">
        <v>5620</v>
      </c>
      <c r="J599" t="e">
        <f t="shared" si="30"/>
        <v>#REF!</v>
      </c>
      <c r="K599" s="6" t="e">
        <f t="shared" si="31"/>
        <v>#REF!</v>
      </c>
    </row>
    <row r="600" spans="1:11" x14ac:dyDescent="0.25">
      <c r="A600" t="e">
        <f t="shared" si="29"/>
        <v>#REF!</v>
      </c>
      <c r="B600" s="58">
        <v>6472</v>
      </c>
      <c r="C600" t="s">
        <v>10900</v>
      </c>
      <c r="D600" t="s">
        <v>11154</v>
      </c>
      <c r="E600" t="s">
        <v>11145</v>
      </c>
      <c r="F600" t="s">
        <v>5636</v>
      </c>
      <c r="J600" t="e">
        <f t="shared" si="30"/>
        <v>#REF!</v>
      </c>
      <c r="K600" s="6" t="e">
        <f t="shared" si="31"/>
        <v>#REF!</v>
      </c>
    </row>
    <row r="601" spans="1:11" x14ac:dyDescent="0.25">
      <c r="A601" t="e">
        <f t="shared" si="29"/>
        <v>#REF!</v>
      </c>
      <c r="B601" s="58">
        <v>6473</v>
      </c>
      <c r="C601" t="s">
        <v>10900</v>
      </c>
      <c r="D601" t="s">
        <v>11154</v>
      </c>
      <c r="E601" t="s">
        <v>11145</v>
      </c>
      <c r="F601" t="s">
        <v>6446</v>
      </c>
      <c r="J601" t="e">
        <f t="shared" si="30"/>
        <v>#REF!</v>
      </c>
      <c r="K601" s="6" t="e">
        <f t="shared" si="31"/>
        <v>#REF!</v>
      </c>
    </row>
    <row r="602" spans="1:11" x14ac:dyDescent="0.25">
      <c r="A602" t="e">
        <f t="shared" si="29"/>
        <v>#REF!</v>
      </c>
      <c r="B602" s="58">
        <v>6474</v>
      </c>
      <c r="C602" t="s">
        <v>10900</v>
      </c>
      <c r="D602" t="s">
        <v>11154</v>
      </c>
      <c r="E602" t="s">
        <v>11145</v>
      </c>
      <c r="F602" t="s">
        <v>6449</v>
      </c>
      <c r="J602" t="e">
        <f t="shared" si="30"/>
        <v>#REF!</v>
      </c>
      <c r="K602" s="6" t="e">
        <f t="shared" si="31"/>
        <v>#REF!</v>
      </c>
    </row>
    <row r="603" spans="1:11" x14ac:dyDescent="0.25">
      <c r="A603" t="e">
        <f t="shared" si="29"/>
        <v>#REF!</v>
      </c>
      <c r="B603" s="58">
        <v>6475</v>
      </c>
      <c r="C603" t="s">
        <v>10900</v>
      </c>
      <c r="D603" t="s">
        <v>11154</v>
      </c>
      <c r="E603" t="s">
        <v>11145</v>
      </c>
      <c r="F603" t="s">
        <v>6452</v>
      </c>
      <c r="J603" t="e">
        <f t="shared" si="30"/>
        <v>#REF!</v>
      </c>
      <c r="K603" s="6" t="e">
        <f t="shared" si="31"/>
        <v>#REF!</v>
      </c>
    </row>
    <row r="604" spans="1:11" x14ac:dyDescent="0.25">
      <c r="A604" t="e">
        <f t="shared" si="29"/>
        <v>#REF!</v>
      </c>
      <c r="B604" s="58">
        <v>6476</v>
      </c>
      <c r="C604" t="s">
        <v>10900</v>
      </c>
      <c r="D604" t="s">
        <v>11154</v>
      </c>
      <c r="E604" t="s">
        <v>11145</v>
      </c>
      <c r="F604" t="s">
        <v>6461</v>
      </c>
      <c r="J604" t="e">
        <f t="shared" si="30"/>
        <v>#REF!</v>
      </c>
      <c r="K604" s="6" t="e">
        <f t="shared" si="31"/>
        <v>#REF!</v>
      </c>
    </row>
    <row r="605" spans="1:11" x14ac:dyDescent="0.25">
      <c r="A605" t="e">
        <f t="shared" si="29"/>
        <v>#REF!</v>
      </c>
      <c r="B605" s="58">
        <v>6477</v>
      </c>
      <c r="C605" t="s">
        <v>10900</v>
      </c>
      <c r="D605" t="s">
        <v>11154</v>
      </c>
      <c r="E605" t="s">
        <v>11145</v>
      </c>
      <c r="F605" t="s">
        <v>6455</v>
      </c>
      <c r="J605" t="e">
        <f t="shared" si="30"/>
        <v>#REF!</v>
      </c>
      <c r="K605" s="6" t="e">
        <f t="shared" si="31"/>
        <v>#REF!</v>
      </c>
    </row>
    <row r="606" spans="1:11" x14ac:dyDescent="0.25">
      <c r="A606" t="e">
        <f t="shared" si="29"/>
        <v>#REF!</v>
      </c>
      <c r="B606" s="58">
        <v>6478</v>
      </c>
      <c r="C606" t="s">
        <v>10900</v>
      </c>
      <c r="D606" t="s">
        <v>11154</v>
      </c>
      <c r="E606" t="s">
        <v>11145</v>
      </c>
      <c r="F606" t="s">
        <v>6467</v>
      </c>
      <c r="J606" t="e">
        <f t="shared" si="30"/>
        <v>#REF!</v>
      </c>
      <c r="K606" s="6" t="e">
        <f t="shared" si="31"/>
        <v>#REF!</v>
      </c>
    </row>
    <row r="607" spans="1:11" x14ac:dyDescent="0.25">
      <c r="A607" t="e">
        <f t="shared" si="29"/>
        <v>#REF!</v>
      </c>
      <c r="B607" s="58">
        <v>6479</v>
      </c>
      <c r="C607" t="s">
        <v>10900</v>
      </c>
      <c r="D607" t="s">
        <v>11154</v>
      </c>
      <c r="E607" t="s">
        <v>11145</v>
      </c>
      <c r="F607" t="s">
        <v>6470</v>
      </c>
      <c r="J607" t="e">
        <f t="shared" si="30"/>
        <v>#REF!</v>
      </c>
      <c r="K607" s="6" t="e">
        <f t="shared" si="31"/>
        <v>#REF!</v>
      </c>
    </row>
    <row r="608" spans="1:11" x14ac:dyDescent="0.25">
      <c r="A608" t="e">
        <f t="shared" si="29"/>
        <v>#REF!</v>
      </c>
      <c r="B608" s="58">
        <v>6480</v>
      </c>
      <c r="C608" t="s">
        <v>10900</v>
      </c>
      <c r="D608" t="s">
        <v>11154</v>
      </c>
      <c r="E608" t="s">
        <v>11145</v>
      </c>
      <c r="F608" t="s">
        <v>6473</v>
      </c>
      <c r="J608" t="e">
        <f t="shared" si="30"/>
        <v>#REF!</v>
      </c>
      <c r="K608" s="6" t="e">
        <f t="shared" si="31"/>
        <v>#REF!</v>
      </c>
    </row>
    <row r="609" spans="1:11" x14ac:dyDescent="0.25">
      <c r="A609" t="e">
        <f t="shared" si="29"/>
        <v>#REF!</v>
      </c>
      <c r="B609" s="58">
        <v>6481</v>
      </c>
      <c r="C609" t="s">
        <v>10900</v>
      </c>
      <c r="D609" t="s">
        <v>11154</v>
      </c>
      <c r="E609" t="s">
        <v>11145</v>
      </c>
      <c r="F609" t="s">
        <v>6476</v>
      </c>
      <c r="J609" t="e">
        <f t="shared" si="30"/>
        <v>#REF!</v>
      </c>
      <c r="K609" s="6" t="e">
        <f t="shared" si="31"/>
        <v>#REF!</v>
      </c>
    </row>
    <row r="610" spans="1:11" x14ac:dyDescent="0.25">
      <c r="A610" t="e">
        <f t="shared" si="29"/>
        <v>#REF!</v>
      </c>
      <c r="B610" s="58">
        <v>6482</v>
      </c>
      <c r="C610" t="s">
        <v>10900</v>
      </c>
      <c r="D610" t="s">
        <v>11154</v>
      </c>
      <c r="E610" t="s">
        <v>11145</v>
      </c>
      <c r="F610" t="s">
        <v>6479</v>
      </c>
      <c r="J610" t="e">
        <f t="shared" si="30"/>
        <v>#REF!</v>
      </c>
      <c r="K610" s="6" t="e">
        <f t="shared" si="31"/>
        <v>#REF!</v>
      </c>
    </row>
    <row r="611" spans="1:11" x14ac:dyDescent="0.25">
      <c r="A611" t="e">
        <f t="shared" si="29"/>
        <v>#REF!</v>
      </c>
      <c r="B611" s="58">
        <v>6483</v>
      </c>
      <c r="C611" t="s">
        <v>10900</v>
      </c>
      <c r="D611" t="s">
        <v>11154</v>
      </c>
      <c r="E611" t="s">
        <v>11145</v>
      </c>
      <c r="F611" t="s">
        <v>6482</v>
      </c>
      <c r="J611" t="e">
        <f t="shared" si="30"/>
        <v>#REF!</v>
      </c>
      <c r="K611" s="6" t="e">
        <f t="shared" si="31"/>
        <v>#REF!</v>
      </c>
    </row>
    <row r="612" spans="1:11" x14ac:dyDescent="0.25">
      <c r="A612" t="e">
        <f t="shared" si="29"/>
        <v>#REF!</v>
      </c>
      <c r="B612" s="58">
        <v>6484</v>
      </c>
      <c r="C612" t="s">
        <v>10900</v>
      </c>
      <c r="D612" t="s">
        <v>11154</v>
      </c>
      <c r="E612" t="s">
        <v>11145</v>
      </c>
      <c r="F612" t="s">
        <v>6488</v>
      </c>
      <c r="J612" t="e">
        <f t="shared" si="30"/>
        <v>#REF!</v>
      </c>
      <c r="K612" s="6" t="e">
        <f t="shared" si="31"/>
        <v>#REF!</v>
      </c>
    </row>
    <row r="613" spans="1:11" x14ac:dyDescent="0.25">
      <c r="A613" t="e">
        <f t="shared" si="29"/>
        <v>#REF!</v>
      </c>
      <c r="B613" s="58">
        <v>6485</v>
      </c>
      <c r="C613" t="s">
        <v>10900</v>
      </c>
      <c r="D613" t="s">
        <v>11154</v>
      </c>
      <c r="E613" t="s">
        <v>11145</v>
      </c>
      <c r="F613" t="s">
        <v>6491</v>
      </c>
      <c r="J613" t="e">
        <f t="shared" si="30"/>
        <v>#REF!</v>
      </c>
      <c r="K613" s="6" t="e">
        <f t="shared" si="31"/>
        <v>#REF!</v>
      </c>
    </row>
    <row r="614" spans="1:11" x14ac:dyDescent="0.25">
      <c r="A614" t="e">
        <f t="shared" si="29"/>
        <v>#REF!</v>
      </c>
      <c r="B614" s="58">
        <v>6486</v>
      </c>
      <c r="C614" t="s">
        <v>10900</v>
      </c>
      <c r="D614" t="s">
        <v>11154</v>
      </c>
      <c r="E614" t="s">
        <v>11145</v>
      </c>
      <c r="F614" t="s">
        <v>6494</v>
      </c>
      <c r="J614" t="e">
        <f t="shared" si="30"/>
        <v>#REF!</v>
      </c>
      <c r="K614" s="6" t="e">
        <f t="shared" si="31"/>
        <v>#REF!</v>
      </c>
    </row>
    <row r="615" spans="1:11" x14ac:dyDescent="0.25">
      <c r="A615" t="e">
        <f t="shared" si="29"/>
        <v>#REF!</v>
      </c>
      <c r="B615" s="58">
        <v>6487</v>
      </c>
      <c r="C615" t="s">
        <v>10900</v>
      </c>
      <c r="D615" t="s">
        <v>11154</v>
      </c>
      <c r="E615" t="s">
        <v>11145</v>
      </c>
      <c r="F615" t="s">
        <v>6497</v>
      </c>
      <c r="J615" t="e">
        <f t="shared" si="30"/>
        <v>#REF!</v>
      </c>
      <c r="K615" s="6" t="e">
        <f t="shared" si="31"/>
        <v>#REF!</v>
      </c>
    </row>
    <row r="616" spans="1:11" x14ac:dyDescent="0.25">
      <c r="A616" t="e">
        <f t="shared" si="29"/>
        <v>#REF!</v>
      </c>
      <c r="B616" s="58">
        <v>6488</v>
      </c>
      <c r="C616" t="s">
        <v>10900</v>
      </c>
      <c r="D616" t="s">
        <v>11154</v>
      </c>
      <c r="E616" t="s">
        <v>11145</v>
      </c>
      <c r="F616" t="s">
        <v>6500</v>
      </c>
      <c r="J616" t="e">
        <f t="shared" si="30"/>
        <v>#REF!</v>
      </c>
      <c r="K616" s="6" t="e">
        <f t="shared" si="31"/>
        <v>#REF!</v>
      </c>
    </row>
    <row r="617" spans="1:11" x14ac:dyDescent="0.25">
      <c r="A617" t="e">
        <f t="shared" si="29"/>
        <v>#REF!</v>
      </c>
      <c r="B617" s="58">
        <v>6489</v>
      </c>
      <c r="C617" t="s">
        <v>10900</v>
      </c>
      <c r="D617" t="s">
        <v>11154</v>
      </c>
      <c r="E617" t="s">
        <v>11145</v>
      </c>
      <c r="F617" t="s">
        <v>6503</v>
      </c>
      <c r="J617" t="e">
        <f t="shared" si="30"/>
        <v>#REF!</v>
      </c>
      <c r="K617" s="6" t="e">
        <f t="shared" si="31"/>
        <v>#REF!</v>
      </c>
    </row>
    <row r="618" spans="1:11" x14ac:dyDescent="0.25">
      <c r="A618" t="e">
        <f t="shared" si="29"/>
        <v>#REF!</v>
      </c>
      <c r="B618" s="58">
        <v>6490</v>
      </c>
      <c r="C618" t="s">
        <v>10900</v>
      </c>
      <c r="D618" t="s">
        <v>11154</v>
      </c>
      <c r="E618" t="s">
        <v>11145</v>
      </c>
      <c r="F618" t="s">
        <v>6506</v>
      </c>
      <c r="J618" t="e">
        <f t="shared" si="30"/>
        <v>#REF!</v>
      </c>
      <c r="K618" s="6" t="e">
        <f t="shared" si="31"/>
        <v>#REF!</v>
      </c>
    </row>
    <row r="619" spans="1:11" x14ac:dyDescent="0.25">
      <c r="A619" t="e">
        <f t="shared" si="29"/>
        <v>#REF!</v>
      </c>
      <c r="B619" s="58">
        <v>6491</v>
      </c>
      <c r="C619" t="s">
        <v>10900</v>
      </c>
      <c r="D619" t="s">
        <v>11154</v>
      </c>
      <c r="E619" t="s">
        <v>11145</v>
      </c>
      <c r="F619" t="s">
        <v>6485</v>
      </c>
      <c r="J619" t="e">
        <f t="shared" si="30"/>
        <v>#REF!</v>
      </c>
      <c r="K619" s="6" t="e">
        <f t="shared" si="31"/>
        <v>#REF!</v>
      </c>
    </row>
    <row r="620" spans="1:11" x14ac:dyDescent="0.25">
      <c r="A620" t="e">
        <f t="shared" si="29"/>
        <v>#REF!</v>
      </c>
      <c r="B620" s="58">
        <v>6492</v>
      </c>
      <c r="C620" t="s">
        <v>10900</v>
      </c>
      <c r="D620" t="s">
        <v>11154</v>
      </c>
      <c r="E620" t="s">
        <v>11145</v>
      </c>
      <c r="F620" t="s">
        <v>4180</v>
      </c>
      <c r="J620" t="e">
        <f t="shared" si="30"/>
        <v>#REF!</v>
      </c>
      <c r="K620" s="6" t="e">
        <f t="shared" si="31"/>
        <v>#REF!</v>
      </c>
    </row>
    <row r="621" spans="1:11" x14ac:dyDescent="0.25">
      <c r="A621" t="e">
        <f t="shared" si="29"/>
        <v>#REF!</v>
      </c>
      <c r="B621" s="58">
        <v>6493</v>
      </c>
      <c r="C621" t="s">
        <v>10900</v>
      </c>
      <c r="D621" t="s">
        <v>11154</v>
      </c>
      <c r="E621" t="s">
        <v>11145</v>
      </c>
      <c r="F621" t="s">
        <v>4188</v>
      </c>
      <c r="J621" t="e">
        <f t="shared" si="30"/>
        <v>#REF!</v>
      </c>
      <c r="K621" s="6" t="e">
        <f t="shared" si="31"/>
        <v>#REF!</v>
      </c>
    </row>
    <row r="622" spans="1:11" x14ac:dyDescent="0.25">
      <c r="A622" t="e">
        <f t="shared" si="29"/>
        <v>#REF!</v>
      </c>
      <c r="B622" s="58">
        <v>6494</v>
      </c>
      <c r="C622" t="s">
        <v>10900</v>
      </c>
      <c r="D622" t="s">
        <v>11154</v>
      </c>
      <c r="E622" t="s">
        <v>11145</v>
      </c>
      <c r="F622" t="s">
        <v>4192</v>
      </c>
      <c r="J622" t="e">
        <f t="shared" si="30"/>
        <v>#REF!</v>
      </c>
      <c r="K622" s="6" t="e">
        <f t="shared" si="31"/>
        <v>#REF!</v>
      </c>
    </row>
    <row r="623" spans="1:11" x14ac:dyDescent="0.25">
      <c r="A623" t="e">
        <f t="shared" si="29"/>
        <v>#REF!</v>
      </c>
      <c r="B623" s="58">
        <v>6495</v>
      </c>
      <c r="C623" t="s">
        <v>10900</v>
      </c>
      <c r="D623" t="s">
        <v>11154</v>
      </c>
      <c r="E623" t="s">
        <v>11145</v>
      </c>
      <c r="F623" t="s">
        <v>4196</v>
      </c>
      <c r="J623" t="e">
        <f t="shared" si="30"/>
        <v>#REF!</v>
      </c>
      <c r="K623" s="6" t="e">
        <f t="shared" si="31"/>
        <v>#REF!</v>
      </c>
    </row>
    <row r="624" spans="1:11" x14ac:dyDescent="0.25">
      <c r="A624" t="e">
        <f t="shared" si="29"/>
        <v>#REF!</v>
      </c>
      <c r="B624" s="58">
        <v>6496</v>
      </c>
      <c r="C624" t="s">
        <v>10900</v>
      </c>
      <c r="D624" t="s">
        <v>11154</v>
      </c>
      <c r="E624" t="s">
        <v>11145</v>
      </c>
      <c r="F624" t="s">
        <v>4184</v>
      </c>
      <c r="J624" t="e">
        <f t="shared" si="30"/>
        <v>#REF!</v>
      </c>
      <c r="K624" s="6" t="e">
        <f t="shared" si="31"/>
        <v>#REF!</v>
      </c>
    </row>
    <row r="625" spans="1:11" x14ac:dyDescent="0.25">
      <c r="A625" t="e">
        <f t="shared" si="29"/>
        <v>#REF!</v>
      </c>
      <c r="B625" s="58">
        <v>6497</v>
      </c>
      <c r="C625" t="s">
        <v>10900</v>
      </c>
      <c r="D625" t="s">
        <v>11154</v>
      </c>
      <c r="E625" t="s">
        <v>11145</v>
      </c>
      <c r="F625" t="s">
        <v>4200</v>
      </c>
      <c r="J625" t="e">
        <f t="shared" si="30"/>
        <v>#REF!</v>
      </c>
      <c r="K625" s="6" t="e">
        <f t="shared" si="31"/>
        <v>#REF!</v>
      </c>
    </row>
    <row r="626" spans="1:11" x14ac:dyDescent="0.25">
      <c r="A626" t="e">
        <f t="shared" si="29"/>
        <v>#REF!</v>
      </c>
      <c r="B626" s="58">
        <v>6498</v>
      </c>
      <c r="C626" t="s">
        <v>10900</v>
      </c>
      <c r="D626" t="s">
        <v>11154</v>
      </c>
      <c r="E626" t="s">
        <v>11145</v>
      </c>
      <c r="F626" t="s">
        <v>4212</v>
      </c>
      <c r="J626" t="e">
        <f t="shared" si="30"/>
        <v>#REF!</v>
      </c>
      <c r="K626" s="6" t="e">
        <f t="shared" si="31"/>
        <v>#REF!</v>
      </c>
    </row>
    <row r="627" spans="1:11" x14ac:dyDescent="0.25">
      <c r="A627" t="e">
        <f t="shared" si="29"/>
        <v>#REF!</v>
      </c>
      <c r="B627" s="58">
        <v>6499</v>
      </c>
      <c r="C627" t="s">
        <v>10900</v>
      </c>
      <c r="D627" t="s">
        <v>11154</v>
      </c>
      <c r="E627" t="s">
        <v>11145</v>
      </c>
      <c r="F627" t="s">
        <v>4204</v>
      </c>
      <c r="J627" t="e">
        <f t="shared" si="30"/>
        <v>#REF!</v>
      </c>
      <c r="K627" s="6" t="e">
        <f t="shared" si="31"/>
        <v>#REF!</v>
      </c>
    </row>
    <row r="628" spans="1:11" x14ac:dyDescent="0.25">
      <c r="A628" t="e">
        <f t="shared" si="29"/>
        <v>#REF!</v>
      </c>
      <c r="B628" s="58">
        <v>6500</v>
      </c>
      <c r="C628" t="s">
        <v>10900</v>
      </c>
      <c r="D628" t="s">
        <v>11154</v>
      </c>
      <c r="E628" t="s">
        <v>11145</v>
      </c>
      <c r="F628" t="s">
        <v>4208</v>
      </c>
      <c r="J628" t="e">
        <f t="shared" si="30"/>
        <v>#REF!</v>
      </c>
      <c r="K628" s="6" t="e">
        <f t="shared" si="31"/>
        <v>#REF!</v>
      </c>
    </row>
    <row r="629" spans="1:11" x14ac:dyDescent="0.25">
      <c r="A629" t="e">
        <f t="shared" si="29"/>
        <v>#REF!</v>
      </c>
      <c r="B629" s="58">
        <v>6501</v>
      </c>
      <c r="C629" t="s">
        <v>10900</v>
      </c>
      <c r="D629" t="s">
        <v>11154</v>
      </c>
      <c r="E629" t="s">
        <v>11145</v>
      </c>
      <c r="F629" t="s">
        <v>4240</v>
      </c>
      <c r="J629" t="e">
        <f t="shared" si="30"/>
        <v>#REF!</v>
      </c>
      <c r="K629" s="6" t="e">
        <f t="shared" si="31"/>
        <v>#REF!</v>
      </c>
    </row>
    <row r="630" spans="1:11" x14ac:dyDescent="0.25">
      <c r="A630" t="e">
        <f t="shared" si="29"/>
        <v>#REF!</v>
      </c>
      <c r="B630" s="58">
        <v>6502</v>
      </c>
      <c r="C630" t="s">
        <v>10900</v>
      </c>
      <c r="D630" t="s">
        <v>11154</v>
      </c>
      <c r="E630" t="s">
        <v>11145</v>
      </c>
      <c r="F630" t="s">
        <v>4220</v>
      </c>
      <c r="J630" t="e">
        <f t="shared" si="30"/>
        <v>#REF!</v>
      </c>
      <c r="K630" s="6" t="e">
        <f t="shared" si="31"/>
        <v>#REF!</v>
      </c>
    </row>
    <row r="631" spans="1:11" x14ac:dyDescent="0.25">
      <c r="A631" t="e">
        <f t="shared" si="29"/>
        <v>#REF!</v>
      </c>
      <c r="B631" s="58">
        <v>6503</v>
      </c>
      <c r="C631" t="s">
        <v>10900</v>
      </c>
      <c r="D631" t="s">
        <v>11154</v>
      </c>
      <c r="E631" t="s">
        <v>11145</v>
      </c>
      <c r="F631" t="s">
        <v>4228</v>
      </c>
      <c r="J631" t="e">
        <f t="shared" si="30"/>
        <v>#REF!</v>
      </c>
      <c r="K631" s="6" t="e">
        <f t="shared" si="31"/>
        <v>#REF!</v>
      </c>
    </row>
    <row r="632" spans="1:11" x14ac:dyDescent="0.25">
      <c r="A632" t="e">
        <f t="shared" si="29"/>
        <v>#REF!</v>
      </c>
      <c r="B632" s="58">
        <v>6504</v>
      </c>
      <c r="C632" t="s">
        <v>10900</v>
      </c>
      <c r="D632" t="s">
        <v>11154</v>
      </c>
      <c r="E632" t="s">
        <v>11145</v>
      </c>
      <c r="F632" t="s">
        <v>4216</v>
      </c>
      <c r="J632" t="e">
        <f t="shared" si="30"/>
        <v>#REF!</v>
      </c>
      <c r="K632" s="6" t="e">
        <f t="shared" si="31"/>
        <v>#REF!</v>
      </c>
    </row>
    <row r="633" spans="1:11" x14ac:dyDescent="0.25">
      <c r="A633" t="e">
        <f t="shared" si="29"/>
        <v>#REF!</v>
      </c>
      <c r="B633" s="58">
        <v>6505</v>
      </c>
      <c r="C633" t="s">
        <v>10900</v>
      </c>
      <c r="D633" t="s">
        <v>11154</v>
      </c>
      <c r="E633" t="s">
        <v>11145</v>
      </c>
      <c r="F633" t="s">
        <v>4076</v>
      </c>
      <c r="J633" t="e">
        <f t="shared" si="30"/>
        <v>#REF!</v>
      </c>
      <c r="K633" s="6" t="e">
        <f t="shared" si="31"/>
        <v>#REF!</v>
      </c>
    </row>
    <row r="634" spans="1:11" x14ac:dyDescent="0.25">
      <c r="A634" t="e">
        <f t="shared" si="29"/>
        <v>#REF!</v>
      </c>
      <c r="B634" s="58">
        <v>6506</v>
      </c>
      <c r="C634" t="s">
        <v>10900</v>
      </c>
      <c r="D634" t="s">
        <v>11154</v>
      </c>
      <c r="E634" t="s">
        <v>11145</v>
      </c>
      <c r="F634" t="s">
        <v>4236</v>
      </c>
      <c r="J634" t="e">
        <f t="shared" si="30"/>
        <v>#REF!</v>
      </c>
      <c r="K634" s="6" t="e">
        <f t="shared" si="31"/>
        <v>#REF!</v>
      </c>
    </row>
    <row r="635" spans="1:11" x14ac:dyDescent="0.25">
      <c r="A635" t="e">
        <f t="shared" si="29"/>
        <v>#REF!</v>
      </c>
      <c r="B635" s="58">
        <v>6507</v>
      </c>
      <c r="C635" t="s">
        <v>10900</v>
      </c>
      <c r="D635" t="s">
        <v>11154</v>
      </c>
      <c r="E635" t="s">
        <v>11145</v>
      </c>
      <c r="F635" t="s">
        <v>4080</v>
      </c>
      <c r="J635" t="e">
        <f t="shared" si="30"/>
        <v>#REF!</v>
      </c>
      <c r="K635" s="6" t="e">
        <f t="shared" si="31"/>
        <v>#REF!</v>
      </c>
    </row>
    <row r="636" spans="1:11" x14ac:dyDescent="0.25">
      <c r="A636" t="e">
        <f t="shared" si="29"/>
        <v>#REF!</v>
      </c>
      <c r="B636" s="58">
        <v>6508</v>
      </c>
      <c r="C636" t="s">
        <v>10900</v>
      </c>
      <c r="D636" t="s">
        <v>11154</v>
      </c>
      <c r="E636" t="s">
        <v>11145</v>
      </c>
      <c r="F636" t="s">
        <v>4176</v>
      </c>
      <c r="J636" t="e">
        <f t="shared" si="30"/>
        <v>#REF!</v>
      </c>
      <c r="K636" s="6" t="e">
        <f t="shared" si="31"/>
        <v>#REF!</v>
      </c>
    </row>
    <row r="637" spans="1:11" x14ac:dyDescent="0.25">
      <c r="A637" t="e">
        <f t="shared" si="29"/>
        <v>#REF!</v>
      </c>
      <c r="B637" s="58">
        <v>6509</v>
      </c>
      <c r="C637" t="s">
        <v>10900</v>
      </c>
      <c r="D637" t="s">
        <v>11154</v>
      </c>
      <c r="E637" t="s">
        <v>11145</v>
      </c>
      <c r="F637" t="s">
        <v>4268</v>
      </c>
      <c r="J637" t="e">
        <f t="shared" si="30"/>
        <v>#REF!</v>
      </c>
      <c r="K637" s="6" t="e">
        <f t="shared" si="31"/>
        <v>#REF!</v>
      </c>
    </row>
    <row r="638" spans="1:11" x14ac:dyDescent="0.25">
      <c r="A638" t="e">
        <f t="shared" si="29"/>
        <v>#REF!</v>
      </c>
      <c r="B638" s="58">
        <v>6510</v>
      </c>
      <c r="C638" t="s">
        <v>10900</v>
      </c>
      <c r="D638" t="s">
        <v>11154</v>
      </c>
      <c r="E638" t="s">
        <v>11145</v>
      </c>
      <c r="F638" t="s">
        <v>4304</v>
      </c>
      <c r="J638" t="e">
        <f t="shared" si="30"/>
        <v>#REF!</v>
      </c>
      <c r="K638" s="6" t="e">
        <f t="shared" si="31"/>
        <v>#REF!</v>
      </c>
    </row>
    <row r="639" spans="1:11" x14ac:dyDescent="0.25">
      <c r="A639" t="e">
        <f t="shared" si="29"/>
        <v>#REF!</v>
      </c>
      <c r="B639" s="58">
        <v>6511</v>
      </c>
      <c r="C639" t="s">
        <v>10900</v>
      </c>
      <c r="D639" t="s">
        <v>11154</v>
      </c>
      <c r="E639" t="s">
        <v>11145</v>
      </c>
      <c r="F639" t="s">
        <v>4224</v>
      </c>
      <c r="J639" t="e">
        <f t="shared" si="30"/>
        <v>#REF!</v>
      </c>
      <c r="K639" s="6" t="e">
        <f t="shared" si="31"/>
        <v>#REF!</v>
      </c>
    </row>
    <row r="640" spans="1:11" x14ac:dyDescent="0.25">
      <c r="A640" t="e">
        <f t="shared" si="29"/>
        <v>#REF!</v>
      </c>
      <c r="B640" s="58">
        <v>6512</v>
      </c>
      <c r="C640" t="s">
        <v>10900</v>
      </c>
      <c r="D640" t="s">
        <v>11154</v>
      </c>
      <c r="E640" t="s">
        <v>11145</v>
      </c>
      <c r="F640" t="s">
        <v>2260</v>
      </c>
      <c r="J640" t="e">
        <f t="shared" si="30"/>
        <v>#REF!</v>
      </c>
      <c r="K640" s="6" t="e">
        <f t="shared" si="31"/>
        <v>#REF!</v>
      </c>
    </row>
    <row r="641" spans="1:11" x14ac:dyDescent="0.25">
      <c r="A641" t="e">
        <f t="shared" ref="A641:A704" si="32">J641</f>
        <v>#REF!</v>
      </c>
      <c r="B641" s="58">
        <v>6513</v>
      </c>
      <c r="C641" t="s">
        <v>10900</v>
      </c>
      <c r="D641" t="s">
        <v>11154</v>
      </c>
      <c r="E641" t="s">
        <v>11145</v>
      </c>
      <c r="F641" t="s">
        <v>7489</v>
      </c>
      <c r="J641" t="e">
        <f t="shared" si="30"/>
        <v>#REF!</v>
      </c>
      <c r="K641" s="6" t="e">
        <f t="shared" si="31"/>
        <v>#REF!</v>
      </c>
    </row>
    <row r="642" spans="1:11" x14ac:dyDescent="0.25">
      <c r="A642" t="e">
        <f t="shared" si="32"/>
        <v>#REF!</v>
      </c>
      <c r="B642" s="58">
        <v>6514</v>
      </c>
      <c r="C642" t="s">
        <v>10900</v>
      </c>
      <c r="D642" t="s">
        <v>11154</v>
      </c>
      <c r="E642" t="s">
        <v>11145</v>
      </c>
      <c r="F642" t="s">
        <v>7477</v>
      </c>
      <c r="J642" t="e">
        <f t="shared" ref="J642:J705" si="33">IF(F642&lt;&gt;"",VLOOKUP(F642,name_tbl,5,FALSE),"")</f>
        <v>#REF!</v>
      </c>
      <c r="K642" s="6" t="e">
        <f t="shared" ref="K642:K705" si="34">IF(F642&lt;&gt;"",VLOOKUP(F642,name_tbl,6,FALSE),"")</f>
        <v>#REF!</v>
      </c>
    </row>
    <row r="643" spans="1:11" x14ac:dyDescent="0.25">
      <c r="A643" t="e">
        <f t="shared" si="32"/>
        <v>#REF!</v>
      </c>
      <c r="B643" s="58">
        <v>6515</v>
      </c>
      <c r="C643" t="s">
        <v>10900</v>
      </c>
      <c r="D643" t="s">
        <v>11154</v>
      </c>
      <c r="E643" t="s">
        <v>11145</v>
      </c>
      <c r="F643" t="s">
        <v>7480</v>
      </c>
      <c r="J643" t="e">
        <f t="shared" si="33"/>
        <v>#REF!</v>
      </c>
      <c r="K643" s="6" t="e">
        <f t="shared" si="34"/>
        <v>#REF!</v>
      </c>
    </row>
    <row r="644" spans="1:11" x14ac:dyDescent="0.25">
      <c r="A644" t="e">
        <f t="shared" si="32"/>
        <v>#REF!</v>
      </c>
      <c r="B644" s="58">
        <v>6516</v>
      </c>
      <c r="C644" t="s">
        <v>10900</v>
      </c>
      <c r="D644" t="s">
        <v>11154</v>
      </c>
      <c r="E644" t="s">
        <v>11145</v>
      </c>
      <c r="F644" t="s">
        <v>7483</v>
      </c>
      <c r="J644" t="e">
        <f t="shared" si="33"/>
        <v>#REF!</v>
      </c>
      <c r="K644" s="6" t="e">
        <f t="shared" si="34"/>
        <v>#REF!</v>
      </c>
    </row>
    <row r="645" spans="1:11" x14ac:dyDescent="0.25">
      <c r="A645" t="e">
        <f t="shared" si="32"/>
        <v>#REF!</v>
      </c>
      <c r="B645" s="58">
        <v>6517</v>
      </c>
      <c r="C645" t="s">
        <v>10900</v>
      </c>
      <c r="D645" t="s">
        <v>11154</v>
      </c>
      <c r="E645" t="s">
        <v>11145</v>
      </c>
      <c r="F645" t="s">
        <v>7492</v>
      </c>
      <c r="J645" t="e">
        <f t="shared" si="33"/>
        <v>#REF!</v>
      </c>
      <c r="K645" s="6" t="e">
        <f t="shared" si="34"/>
        <v>#REF!</v>
      </c>
    </row>
    <row r="646" spans="1:11" x14ac:dyDescent="0.25">
      <c r="A646" t="e">
        <f t="shared" si="32"/>
        <v>#REF!</v>
      </c>
      <c r="B646" s="58">
        <v>6518</v>
      </c>
      <c r="C646" t="s">
        <v>10900</v>
      </c>
      <c r="D646" t="s">
        <v>11154</v>
      </c>
      <c r="E646" t="s">
        <v>11145</v>
      </c>
      <c r="F646" t="s">
        <v>2706</v>
      </c>
      <c r="J646" t="e">
        <f t="shared" si="33"/>
        <v>#REF!</v>
      </c>
      <c r="K646" s="6" t="e">
        <f t="shared" si="34"/>
        <v>#REF!</v>
      </c>
    </row>
    <row r="647" spans="1:11" x14ac:dyDescent="0.25">
      <c r="A647" t="e">
        <f t="shared" si="32"/>
        <v>#REF!</v>
      </c>
      <c r="B647" s="58">
        <v>6519</v>
      </c>
      <c r="C647" t="s">
        <v>10900</v>
      </c>
      <c r="D647" t="s">
        <v>11154</v>
      </c>
      <c r="E647" t="s">
        <v>11145</v>
      </c>
      <c r="F647" t="s">
        <v>2297</v>
      </c>
      <c r="J647" t="e">
        <f t="shared" si="33"/>
        <v>#REF!</v>
      </c>
      <c r="K647" s="6" t="e">
        <f t="shared" si="34"/>
        <v>#REF!</v>
      </c>
    </row>
    <row r="648" spans="1:11" x14ac:dyDescent="0.25">
      <c r="A648" t="e">
        <f t="shared" si="32"/>
        <v>#REF!</v>
      </c>
      <c r="B648" s="58">
        <v>6520</v>
      </c>
      <c r="C648" t="s">
        <v>10900</v>
      </c>
      <c r="D648" t="s">
        <v>11154</v>
      </c>
      <c r="E648" t="s">
        <v>11145</v>
      </c>
      <c r="F648" t="s">
        <v>2562</v>
      </c>
      <c r="J648" t="e">
        <f t="shared" si="33"/>
        <v>#REF!</v>
      </c>
      <c r="K648" s="6" t="e">
        <f t="shared" si="34"/>
        <v>#REF!</v>
      </c>
    </row>
    <row r="649" spans="1:11" x14ac:dyDescent="0.25">
      <c r="A649" t="e">
        <f t="shared" si="32"/>
        <v>#REF!</v>
      </c>
      <c r="B649" s="58">
        <v>6521</v>
      </c>
      <c r="C649" t="s">
        <v>10900</v>
      </c>
      <c r="D649" t="s">
        <v>11154</v>
      </c>
      <c r="E649" t="s">
        <v>11145</v>
      </c>
      <c r="F649" t="s">
        <v>3031</v>
      </c>
      <c r="J649" t="e">
        <f t="shared" si="33"/>
        <v>#REF!</v>
      </c>
      <c r="K649" s="6" t="e">
        <f t="shared" si="34"/>
        <v>#REF!</v>
      </c>
    </row>
    <row r="650" spans="1:11" x14ac:dyDescent="0.25">
      <c r="A650" t="e">
        <f t="shared" si="32"/>
        <v>#REF!</v>
      </c>
      <c r="B650" s="58">
        <v>6522</v>
      </c>
      <c r="C650" t="s">
        <v>10900</v>
      </c>
      <c r="D650" t="s">
        <v>11154</v>
      </c>
      <c r="E650" t="s">
        <v>11145</v>
      </c>
      <c r="F650" t="s">
        <v>3391</v>
      </c>
      <c r="J650" t="e">
        <f t="shared" si="33"/>
        <v>#REF!</v>
      </c>
      <c r="K650" s="6" t="e">
        <f t="shared" si="34"/>
        <v>#REF!</v>
      </c>
    </row>
    <row r="651" spans="1:11" x14ac:dyDescent="0.25">
      <c r="A651" t="e">
        <f t="shared" si="32"/>
        <v>#REF!</v>
      </c>
      <c r="B651" s="58">
        <v>6523</v>
      </c>
      <c r="C651" t="s">
        <v>10900</v>
      </c>
      <c r="D651" t="s">
        <v>11154</v>
      </c>
      <c r="E651" t="s">
        <v>11145</v>
      </c>
      <c r="F651" t="s">
        <v>2822</v>
      </c>
      <c r="J651" t="e">
        <f t="shared" si="33"/>
        <v>#REF!</v>
      </c>
      <c r="K651" s="6" t="e">
        <f t="shared" si="34"/>
        <v>#REF!</v>
      </c>
    </row>
    <row r="652" spans="1:11" x14ac:dyDescent="0.25">
      <c r="A652" t="e">
        <f t="shared" si="32"/>
        <v>#REF!</v>
      </c>
      <c r="B652" s="58">
        <v>6524</v>
      </c>
      <c r="C652" t="s">
        <v>10900</v>
      </c>
      <c r="D652" t="s">
        <v>11154</v>
      </c>
      <c r="E652" t="s">
        <v>11145</v>
      </c>
      <c r="F652" t="s">
        <v>5676</v>
      </c>
      <c r="J652" t="e">
        <f t="shared" si="33"/>
        <v>#REF!</v>
      </c>
      <c r="K652" s="6" t="e">
        <f t="shared" si="34"/>
        <v>#REF!</v>
      </c>
    </row>
    <row r="653" spans="1:11" x14ac:dyDescent="0.25">
      <c r="A653" t="e">
        <f t="shared" si="32"/>
        <v>#REF!</v>
      </c>
      <c r="B653" s="58">
        <v>6525</v>
      </c>
      <c r="C653" t="s">
        <v>10900</v>
      </c>
      <c r="D653" t="s">
        <v>11154</v>
      </c>
      <c r="E653" t="s">
        <v>11145</v>
      </c>
      <c r="F653" t="s">
        <v>7468</v>
      </c>
      <c r="J653" t="e">
        <f t="shared" si="33"/>
        <v>#REF!</v>
      </c>
      <c r="K653" s="6" t="e">
        <f t="shared" si="34"/>
        <v>#REF!</v>
      </c>
    </row>
    <row r="654" spans="1:11" x14ac:dyDescent="0.25">
      <c r="A654" t="e">
        <f t="shared" si="32"/>
        <v>#REF!</v>
      </c>
      <c r="B654" s="58">
        <v>6526</v>
      </c>
      <c r="C654" t="s">
        <v>10900</v>
      </c>
      <c r="D654" t="s">
        <v>11154</v>
      </c>
      <c r="E654" t="s">
        <v>11145</v>
      </c>
      <c r="F654" t="s">
        <v>7201</v>
      </c>
      <c r="J654" t="e">
        <f t="shared" si="33"/>
        <v>#REF!</v>
      </c>
      <c r="K654" s="6" t="e">
        <f t="shared" si="34"/>
        <v>#REF!</v>
      </c>
    </row>
    <row r="655" spans="1:11" x14ac:dyDescent="0.25">
      <c r="A655" t="e">
        <f t="shared" si="32"/>
        <v>#REF!</v>
      </c>
      <c r="B655" s="58">
        <v>6527</v>
      </c>
      <c r="C655" t="s">
        <v>10900</v>
      </c>
      <c r="D655" t="s">
        <v>11154</v>
      </c>
      <c r="E655" t="s">
        <v>11145</v>
      </c>
      <c r="F655" t="s">
        <v>7203</v>
      </c>
      <c r="J655" t="e">
        <f t="shared" si="33"/>
        <v>#REF!</v>
      </c>
      <c r="K655" s="6" t="e">
        <f t="shared" si="34"/>
        <v>#REF!</v>
      </c>
    </row>
    <row r="656" spans="1:11" x14ac:dyDescent="0.25">
      <c r="A656" t="e">
        <f t="shared" si="32"/>
        <v>#REF!</v>
      </c>
      <c r="B656" s="58">
        <v>6528</v>
      </c>
      <c r="C656" t="s">
        <v>10900</v>
      </c>
      <c r="D656" t="s">
        <v>11154</v>
      </c>
      <c r="E656" t="s">
        <v>11145</v>
      </c>
      <c r="F656" t="s">
        <v>2766</v>
      </c>
      <c r="J656" t="e">
        <f t="shared" si="33"/>
        <v>#REF!</v>
      </c>
      <c r="K656" s="6" t="e">
        <f t="shared" si="34"/>
        <v>#REF!</v>
      </c>
    </row>
    <row r="657" spans="1:11" x14ac:dyDescent="0.25">
      <c r="A657" t="e">
        <f t="shared" si="32"/>
        <v>#REF!</v>
      </c>
      <c r="B657" s="58">
        <v>6529</v>
      </c>
      <c r="C657" t="s">
        <v>10900</v>
      </c>
      <c r="D657" t="s">
        <v>11154</v>
      </c>
      <c r="E657" t="s">
        <v>11145</v>
      </c>
      <c r="F657" t="s">
        <v>2416</v>
      </c>
      <c r="J657" t="e">
        <f t="shared" si="33"/>
        <v>#REF!</v>
      </c>
      <c r="K657" s="6" t="e">
        <f t="shared" si="34"/>
        <v>#REF!</v>
      </c>
    </row>
    <row r="658" spans="1:11" x14ac:dyDescent="0.25">
      <c r="A658" t="e">
        <f t="shared" si="32"/>
        <v>#REF!</v>
      </c>
      <c r="B658" s="58">
        <v>6530</v>
      </c>
      <c r="C658" t="s">
        <v>10900</v>
      </c>
      <c r="D658" t="s">
        <v>11154</v>
      </c>
      <c r="E658" t="s">
        <v>11145</v>
      </c>
      <c r="F658" t="s">
        <v>7305</v>
      </c>
      <c r="J658" t="e">
        <f t="shared" si="33"/>
        <v>#REF!</v>
      </c>
      <c r="K658" s="6" t="e">
        <f t="shared" si="34"/>
        <v>#REF!</v>
      </c>
    </row>
    <row r="659" spans="1:11" x14ac:dyDescent="0.25">
      <c r="A659" t="e">
        <f t="shared" si="32"/>
        <v>#REF!</v>
      </c>
      <c r="B659" s="58">
        <v>6531</v>
      </c>
      <c r="C659" t="s">
        <v>10900</v>
      </c>
      <c r="D659" t="s">
        <v>11154</v>
      </c>
      <c r="E659" t="s">
        <v>11145</v>
      </c>
      <c r="F659" t="s">
        <v>7311</v>
      </c>
      <c r="J659" t="e">
        <f t="shared" si="33"/>
        <v>#REF!</v>
      </c>
      <c r="K659" s="6" t="e">
        <f t="shared" si="34"/>
        <v>#REF!</v>
      </c>
    </row>
    <row r="660" spans="1:11" x14ac:dyDescent="0.25">
      <c r="A660" t="e">
        <f t="shared" si="32"/>
        <v>#REF!</v>
      </c>
      <c r="B660" s="58">
        <v>6532</v>
      </c>
      <c r="C660" t="s">
        <v>10900</v>
      </c>
      <c r="D660" t="s">
        <v>11154</v>
      </c>
      <c r="E660" t="s">
        <v>11145</v>
      </c>
      <c r="F660" t="s">
        <v>2266</v>
      </c>
      <c r="J660" t="e">
        <f t="shared" si="33"/>
        <v>#REF!</v>
      </c>
      <c r="K660" s="6" t="e">
        <f t="shared" si="34"/>
        <v>#REF!</v>
      </c>
    </row>
    <row r="661" spans="1:11" x14ac:dyDescent="0.25">
      <c r="A661" t="e">
        <f t="shared" si="32"/>
        <v>#REF!</v>
      </c>
      <c r="B661" s="58">
        <v>6533</v>
      </c>
      <c r="C661" t="s">
        <v>10900</v>
      </c>
      <c r="D661" t="s">
        <v>11154</v>
      </c>
      <c r="E661" t="s">
        <v>11145</v>
      </c>
      <c r="F661" t="s">
        <v>7264</v>
      </c>
      <c r="J661" t="e">
        <f t="shared" si="33"/>
        <v>#REF!</v>
      </c>
      <c r="K661" s="6" t="e">
        <f t="shared" si="34"/>
        <v>#REF!</v>
      </c>
    </row>
    <row r="662" spans="1:11" x14ac:dyDescent="0.25">
      <c r="A662" t="e">
        <f t="shared" si="32"/>
        <v>#REF!</v>
      </c>
      <c r="B662" s="58">
        <v>6534</v>
      </c>
      <c r="C662" t="s">
        <v>10900</v>
      </c>
      <c r="D662" t="s">
        <v>11154</v>
      </c>
      <c r="E662" t="s">
        <v>11145</v>
      </c>
      <c r="F662" t="s">
        <v>4308</v>
      </c>
      <c r="J662" t="e">
        <f t="shared" si="33"/>
        <v>#REF!</v>
      </c>
      <c r="K662" s="6" t="e">
        <f t="shared" si="34"/>
        <v>#REF!</v>
      </c>
    </row>
    <row r="663" spans="1:11" x14ac:dyDescent="0.25">
      <c r="A663" t="e">
        <f t="shared" si="32"/>
        <v>#REF!</v>
      </c>
      <c r="B663" s="58">
        <v>6535</v>
      </c>
      <c r="C663" t="s">
        <v>10900</v>
      </c>
      <c r="D663" t="s">
        <v>11154</v>
      </c>
      <c r="E663" t="s">
        <v>11145</v>
      </c>
      <c r="F663" t="s">
        <v>4172</v>
      </c>
      <c r="J663" t="e">
        <f t="shared" si="33"/>
        <v>#REF!</v>
      </c>
      <c r="K663" s="6" t="e">
        <f t="shared" si="34"/>
        <v>#REF!</v>
      </c>
    </row>
    <row r="664" spans="1:11" x14ac:dyDescent="0.25">
      <c r="A664" t="e">
        <f t="shared" si="32"/>
        <v>#REF!</v>
      </c>
      <c r="B664" s="58">
        <v>6536</v>
      </c>
      <c r="C664" t="s">
        <v>10900</v>
      </c>
      <c r="D664" t="s">
        <v>11154</v>
      </c>
      <c r="E664" t="s">
        <v>11145</v>
      </c>
      <c r="F664" t="s">
        <v>4300</v>
      </c>
      <c r="J664" t="e">
        <f t="shared" si="33"/>
        <v>#REF!</v>
      </c>
      <c r="K664" s="6" t="e">
        <f t="shared" si="34"/>
        <v>#REF!</v>
      </c>
    </row>
    <row r="665" spans="1:11" x14ac:dyDescent="0.25">
      <c r="A665" t="e">
        <f t="shared" si="32"/>
        <v>#REF!</v>
      </c>
      <c r="B665" s="58">
        <v>6537</v>
      </c>
      <c r="C665" t="s">
        <v>10900</v>
      </c>
      <c r="D665" t="s">
        <v>11154</v>
      </c>
      <c r="E665" t="s">
        <v>11145</v>
      </c>
      <c r="F665" t="s">
        <v>7256</v>
      </c>
      <c r="J665" t="e">
        <f t="shared" si="33"/>
        <v>#REF!</v>
      </c>
      <c r="K665" s="6" t="e">
        <f t="shared" si="34"/>
        <v>#REF!</v>
      </c>
    </row>
    <row r="666" spans="1:11" x14ac:dyDescent="0.25">
      <c r="A666" t="e">
        <f t="shared" si="32"/>
        <v>#REF!</v>
      </c>
      <c r="B666" s="58">
        <v>6538</v>
      </c>
      <c r="C666" t="s">
        <v>10900</v>
      </c>
      <c r="D666" t="s">
        <v>11154</v>
      </c>
      <c r="E666" t="s">
        <v>11145</v>
      </c>
      <c r="F666" t="s">
        <v>7241</v>
      </c>
      <c r="J666" t="e">
        <f t="shared" si="33"/>
        <v>#REF!</v>
      </c>
      <c r="K666" s="6" t="e">
        <f t="shared" si="34"/>
        <v>#REF!</v>
      </c>
    </row>
    <row r="667" spans="1:11" x14ac:dyDescent="0.25">
      <c r="A667" t="e">
        <f t="shared" si="32"/>
        <v>#REF!</v>
      </c>
      <c r="B667" s="58">
        <v>6539</v>
      </c>
      <c r="C667" t="s">
        <v>10900</v>
      </c>
      <c r="D667" t="s">
        <v>11154</v>
      </c>
      <c r="E667" t="s">
        <v>11145</v>
      </c>
      <c r="F667" t="s">
        <v>4320</v>
      </c>
      <c r="J667" t="e">
        <f t="shared" si="33"/>
        <v>#REF!</v>
      </c>
      <c r="K667" s="6" t="e">
        <f t="shared" si="34"/>
        <v>#REF!</v>
      </c>
    </row>
    <row r="668" spans="1:11" x14ac:dyDescent="0.25">
      <c r="A668" t="e">
        <f t="shared" si="32"/>
        <v>#REF!</v>
      </c>
      <c r="B668" s="58">
        <v>6540</v>
      </c>
      <c r="C668" t="s">
        <v>10900</v>
      </c>
      <c r="D668" t="s">
        <v>11154</v>
      </c>
      <c r="E668" t="s">
        <v>11145</v>
      </c>
      <c r="F668" t="s">
        <v>4400</v>
      </c>
      <c r="J668" t="e">
        <f t="shared" si="33"/>
        <v>#REF!</v>
      </c>
      <c r="K668" s="6" t="e">
        <f t="shared" si="34"/>
        <v>#REF!</v>
      </c>
    </row>
    <row r="669" spans="1:11" x14ac:dyDescent="0.25">
      <c r="A669" t="e">
        <f t="shared" si="32"/>
        <v>#REF!</v>
      </c>
      <c r="B669" s="58">
        <v>6541</v>
      </c>
      <c r="C669" t="s">
        <v>10900</v>
      </c>
      <c r="D669" t="s">
        <v>11154</v>
      </c>
      <c r="E669" t="s">
        <v>11145</v>
      </c>
      <c r="F669" t="s">
        <v>4412</v>
      </c>
      <c r="J669" t="e">
        <f t="shared" si="33"/>
        <v>#REF!</v>
      </c>
      <c r="K669" s="6" t="e">
        <f t="shared" si="34"/>
        <v>#REF!</v>
      </c>
    </row>
    <row r="670" spans="1:11" x14ac:dyDescent="0.25">
      <c r="A670" t="e">
        <f t="shared" si="32"/>
        <v>#REF!</v>
      </c>
      <c r="B670" s="58">
        <v>6542</v>
      </c>
      <c r="C670" t="s">
        <v>10900</v>
      </c>
      <c r="D670" t="s">
        <v>11154</v>
      </c>
      <c r="E670" t="s">
        <v>11145</v>
      </c>
      <c r="F670" t="s">
        <v>4092</v>
      </c>
      <c r="J670" t="e">
        <f t="shared" si="33"/>
        <v>#REF!</v>
      </c>
      <c r="K670" s="6" t="e">
        <f t="shared" si="34"/>
        <v>#REF!</v>
      </c>
    </row>
    <row r="671" spans="1:11" x14ac:dyDescent="0.25">
      <c r="A671" t="e">
        <f t="shared" si="32"/>
        <v>#REF!</v>
      </c>
      <c r="B671" s="58">
        <v>6543</v>
      </c>
      <c r="C671" t="s">
        <v>10900</v>
      </c>
      <c r="D671" t="s">
        <v>11154</v>
      </c>
      <c r="E671" t="s">
        <v>11145</v>
      </c>
      <c r="F671" t="s">
        <v>3275</v>
      </c>
      <c r="J671" t="e">
        <f t="shared" si="33"/>
        <v>#REF!</v>
      </c>
      <c r="K671" s="6" t="e">
        <f t="shared" si="34"/>
        <v>#REF!</v>
      </c>
    </row>
    <row r="672" spans="1:11" x14ac:dyDescent="0.25">
      <c r="A672" t="e">
        <f t="shared" si="32"/>
        <v>#REF!</v>
      </c>
      <c r="B672" s="58">
        <v>6544</v>
      </c>
      <c r="C672" t="s">
        <v>10900</v>
      </c>
      <c r="D672" t="s">
        <v>11154</v>
      </c>
      <c r="E672" t="s">
        <v>11145</v>
      </c>
      <c r="F672" t="s">
        <v>7270</v>
      </c>
      <c r="J672" t="e">
        <f t="shared" si="33"/>
        <v>#REF!</v>
      </c>
      <c r="K672" s="6" t="e">
        <f t="shared" si="34"/>
        <v>#REF!</v>
      </c>
    </row>
    <row r="673" spans="1:11" x14ac:dyDescent="0.25">
      <c r="A673" t="e">
        <f t="shared" si="32"/>
        <v>#REF!</v>
      </c>
      <c r="B673" s="58">
        <v>6545</v>
      </c>
      <c r="C673" t="s">
        <v>10900</v>
      </c>
      <c r="D673" t="s">
        <v>11154</v>
      </c>
      <c r="E673" t="s">
        <v>11145</v>
      </c>
      <c r="F673" t="s">
        <v>4088</v>
      </c>
      <c r="J673" t="e">
        <f t="shared" si="33"/>
        <v>#REF!</v>
      </c>
      <c r="K673" s="6" t="e">
        <f t="shared" si="34"/>
        <v>#REF!</v>
      </c>
    </row>
    <row r="674" spans="1:11" x14ac:dyDescent="0.25">
      <c r="A674" t="e">
        <f t="shared" si="32"/>
        <v>#REF!</v>
      </c>
      <c r="B674" s="58">
        <v>6546</v>
      </c>
      <c r="C674" t="s">
        <v>10900</v>
      </c>
      <c r="D674" t="s">
        <v>11154</v>
      </c>
      <c r="E674" t="s">
        <v>11145</v>
      </c>
      <c r="F674" t="s">
        <v>7227</v>
      </c>
      <c r="J674" t="e">
        <f t="shared" si="33"/>
        <v>#REF!</v>
      </c>
      <c r="K674" s="6" t="e">
        <f t="shared" si="34"/>
        <v>#REF!</v>
      </c>
    </row>
    <row r="675" spans="1:11" x14ac:dyDescent="0.25">
      <c r="A675" t="e">
        <f t="shared" si="32"/>
        <v>#REF!</v>
      </c>
      <c r="B675" s="58">
        <v>6547</v>
      </c>
      <c r="C675" t="s">
        <v>10900</v>
      </c>
      <c r="D675" t="s">
        <v>11154</v>
      </c>
      <c r="E675" t="s">
        <v>11145</v>
      </c>
      <c r="F675" t="s">
        <v>4396</v>
      </c>
      <c r="J675" t="e">
        <f t="shared" si="33"/>
        <v>#REF!</v>
      </c>
      <c r="K675" s="6" t="e">
        <f t="shared" si="34"/>
        <v>#REF!</v>
      </c>
    </row>
    <row r="676" spans="1:11" x14ac:dyDescent="0.25">
      <c r="A676" t="e">
        <f t="shared" si="32"/>
        <v>#REF!</v>
      </c>
      <c r="B676" s="58">
        <v>6548</v>
      </c>
      <c r="C676" t="s">
        <v>10900</v>
      </c>
      <c r="D676" t="s">
        <v>11154</v>
      </c>
      <c r="E676" t="s">
        <v>11145</v>
      </c>
      <c r="F676" t="s">
        <v>3767</v>
      </c>
      <c r="J676" t="e">
        <f t="shared" si="33"/>
        <v>#REF!</v>
      </c>
      <c r="K676" s="6" t="e">
        <f t="shared" si="34"/>
        <v>#REF!</v>
      </c>
    </row>
    <row r="677" spans="1:11" x14ac:dyDescent="0.25">
      <c r="A677" t="e">
        <f t="shared" si="32"/>
        <v>#REF!</v>
      </c>
      <c r="B677" s="58">
        <v>6549</v>
      </c>
      <c r="C677" t="s">
        <v>10900</v>
      </c>
      <c r="D677" t="s">
        <v>11154</v>
      </c>
      <c r="E677" t="s">
        <v>11145</v>
      </c>
      <c r="F677" t="s">
        <v>2330</v>
      </c>
      <c r="J677" t="e">
        <f t="shared" si="33"/>
        <v>#REF!</v>
      </c>
      <c r="K677" s="6" t="e">
        <f t="shared" si="34"/>
        <v>#REF!</v>
      </c>
    </row>
    <row r="678" spans="1:11" x14ac:dyDescent="0.25">
      <c r="A678" t="e">
        <f t="shared" si="32"/>
        <v>#REF!</v>
      </c>
      <c r="B678" s="58">
        <v>6550</v>
      </c>
      <c r="C678" t="s">
        <v>10900</v>
      </c>
      <c r="D678" t="s">
        <v>11154</v>
      </c>
      <c r="E678" t="s">
        <v>11145</v>
      </c>
      <c r="F678" t="s">
        <v>3387</v>
      </c>
      <c r="J678" t="e">
        <f t="shared" si="33"/>
        <v>#REF!</v>
      </c>
      <c r="K678" s="6" t="e">
        <f t="shared" si="34"/>
        <v>#REF!</v>
      </c>
    </row>
    <row r="679" spans="1:11" x14ac:dyDescent="0.25">
      <c r="A679" t="e">
        <f t="shared" si="32"/>
        <v>#REF!</v>
      </c>
      <c r="B679" s="58">
        <v>6551</v>
      </c>
      <c r="C679" t="s">
        <v>10900</v>
      </c>
      <c r="D679" t="s">
        <v>11154</v>
      </c>
      <c r="E679" t="s">
        <v>11145</v>
      </c>
      <c r="F679" t="s">
        <v>2399</v>
      </c>
      <c r="J679" t="e">
        <f t="shared" si="33"/>
        <v>#REF!</v>
      </c>
      <c r="K679" s="6" t="e">
        <f t="shared" si="34"/>
        <v>#REF!</v>
      </c>
    </row>
    <row r="680" spans="1:11" x14ac:dyDescent="0.25">
      <c r="A680" t="e">
        <f t="shared" si="32"/>
        <v>#REF!</v>
      </c>
      <c r="B680" s="58">
        <v>6552</v>
      </c>
      <c r="C680" t="s">
        <v>10900</v>
      </c>
      <c r="D680" t="s">
        <v>11154</v>
      </c>
      <c r="E680" t="s">
        <v>11145</v>
      </c>
      <c r="F680" t="s">
        <v>3806</v>
      </c>
      <c r="J680" t="e">
        <f t="shared" si="33"/>
        <v>#REF!</v>
      </c>
      <c r="K680" s="6" t="e">
        <f t="shared" si="34"/>
        <v>#REF!</v>
      </c>
    </row>
    <row r="681" spans="1:11" x14ac:dyDescent="0.25">
      <c r="A681" t="e">
        <f t="shared" si="32"/>
        <v>#REF!</v>
      </c>
      <c r="B681" s="58">
        <v>6553</v>
      </c>
      <c r="C681" t="s">
        <v>10900</v>
      </c>
      <c r="D681" t="s">
        <v>11154</v>
      </c>
      <c r="E681" t="s">
        <v>11145</v>
      </c>
      <c r="F681" t="s">
        <v>3635</v>
      </c>
      <c r="J681" t="e">
        <f t="shared" si="33"/>
        <v>#REF!</v>
      </c>
      <c r="K681" s="6" t="e">
        <f t="shared" si="34"/>
        <v>#REF!</v>
      </c>
    </row>
    <row r="682" spans="1:11" x14ac:dyDescent="0.25">
      <c r="A682" t="e">
        <f t="shared" si="32"/>
        <v>#REF!</v>
      </c>
      <c r="B682" s="58">
        <v>6554</v>
      </c>
      <c r="C682" t="s">
        <v>10900</v>
      </c>
      <c r="D682" t="s">
        <v>11154</v>
      </c>
      <c r="E682" t="s">
        <v>11145</v>
      </c>
      <c r="F682" t="s">
        <v>4152</v>
      </c>
      <c r="J682" t="e">
        <f t="shared" si="33"/>
        <v>#REF!</v>
      </c>
      <c r="K682" s="6" t="e">
        <f t="shared" si="34"/>
        <v>#REF!</v>
      </c>
    </row>
    <row r="683" spans="1:11" x14ac:dyDescent="0.25">
      <c r="A683" t="e">
        <f t="shared" si="32"/>
        <v>#REF!</v>
      </c>
      <c r="B683" s="58">
        <v>6555</v>
      </c>
      <c r="C683" t="s">
        <v>10900</v>
      </c>
      <c r="D683" t="s">
        <v>11154</v>
      </c>
      <c r="E683" t="s">
        <v>11145</v>
      </c>
      <c r="F683" t="s">
        <v>4340</v>
      </c>
      <c r="J683" t="e">
        <f t="shared" si="33"/>
        <v>#REF!</v>
      </c>
      <c r="K683" s="6" t="e">
        <f t="shared" si="34"/>
        <v>#REF!</v>
      </c>
    </row>
    <row r="684" spans="1:11" x14ac:dyDescent="0.25">
      <c r="A684" t="e">
        <f t="shared" si="32"/>
        <v>#REF!</v>
      </c>
      <c r="B684" s="58">
        <v>6556</v>
      </c>
      <c r="C684" t="s">
        <v>10900</v>
      </c>
      <c r="D684" t="s">
        <v>11154</v>
      </c>
      <c r="E684" t="s">
        <v>11145</v>
      </c>
      <c r="F684" t="s">
        <v>3264</v>
      </c>
      <c r="J684" t="e">
        <f t="shared" si="33"/>
        <v>#REF!</v>
      </c>
      <c r="K684" s="6" t="e">
        <f t="shared" si="34"/>
        <v>#REF!</v>
      </c>
    </row>
    <row r="685" spans="1:11" x14ac:dyDescent="0.25">
      <c r="A685" t="e">
        <f t="shared" si="32"/>
        <v>#REF!</v>
      </c>
      <c r="B685" s="58">
        <v>6557</v>
      </c>
      <c r="C685" t="s">
        <v>10900</v>
      </c>
      <c r="D685" t="s">
        <v>11154</v>
      </c>
      <c r="E685" t="s">
        <v>11145</v>
      </c>
      <c r="F685" t="s">
        <v>3399</v>
      </c>
      <c r="J685" t="e">
        <f t="shared" si="33"/>
        <v>#REF!</v>
      </c>
      <c r="K685" s="6" t="e">
        <f t="shared" si="34"/>
        <v>#REF!</v>
      </c>
    </row>
    <row r="686" spans="1:11" x14ac:dyDescent="0.25">
      <c r="A686" t="e">
        <f t="shared" si="32"/>
        <v>#REF!</v>
      </c>
      <c r="B686" s="58">
        <v>6558</v>
      </c>
      <c r="C686" t="s">
        <v>10900</v>
      </c>
      <c r="D686" t="s">
        <v>11154</v>
      </c>
      <c r="E686" t="s">
        <v>11145</v>
      </c>
      <c r="F686" t="s">
        <v>6835</v>
      </c>
      <c r="J686" t="e">
        <f t="shared" si="33"/>
        <v>#REF!</v>
      </c>
      <c r="K686" s="6" t="e">
        <f t="shared" si="34"/>
        <v>#REF!</v>
      </c>
    </row>
    <row r="687" spans="1:11" x14ac:dyDescent="0.25">
      <c r="A687" t="e">
        <f t="shared" si="32"/>
        <v>#REF!</v>
      </c>
      <c r="B687" s="58">
        <v>6559</v>
      </c>
      <c r="C687" t="s">
        <v>10900</v>
      </c>
      <c r="D687" t="s">
        <v>11154</v>
      </c>
      <c r="E687" t="s">
        <v>11145</v>
      </c>
      <c r="F687" t="s">
        <v>6847</v>
      </c>
      <c r="J687" t="e">
        <f t="shared" si="33"/>
        <v>#REF!</v>
      </c>
      <c r="K687" s="6" t="e">
        <f t="shared" si="34"/>
        <v>#REF!</v>
      </c>
    </row>
    <row r="688" spans="1:11" x14ac:dyDescent="0.25">
      <c r="A688" t="e">
        <f t="shared" si="32"/>
        <v>#REF!</v>
      </c>
      <c r="B688" s="58">
        <v>6560</v>
      </c>
      <c r="C688" t="s">
        <v>10900</v>
      </c>
      <c r="D688" t="s">
        <v>11154</v>
      </c>
      <c r="E688" t="s">
        <v>11145</v>
      </c>
      <c r="F688" t="s">
        <v>6853</v>
      </c>
      <c r="J688" t="e">
        <f t="shared" si="33"/>
        <v>#REF!</v>
      </c>
      <c r="K688" s="6" t="e">
        <f t="shared" si="34"/>
        <v>#REF!</v>
      </c>
    </row>
    <row r="689" spans="1:11" x14ac:dyDescent="0.25">
      <c r="A689" t="e">
        <f t="shared" si="32"/>
        <v>#REF!</v>
      </c>
      <c r="B689" s="58">
        <v>6561</v>
      </c>
      <c r="C689" t="s">
        <v>10900</v>
      </c>
      <c r="D689" t="s">
        <v>11154</v>
      </c>
      <c r="E689" t="s">
        <v>11145</v>
      </c>
      <c r="F689" t="s">
        <v>6856</v>
      </c>
      <c r="J689" t="e">
        <f t="shared" si="33"/>
        <v>#REF!</v>
      </c>
      <c r="K689" s="6" t="e">
        <f t="shared" si="34"/>
        <v>#REF!</v>
      </c>
    </row>
    <row r="690" spans="1:11" x14ac:dyDescent="0.25">
      <c r="A690" t="e">
        <f t="shared" si="32"/>
        <v>#REF!</v>
      </c>
      <c r="B690" s="58">
        <v>6562</v>
      </c>
      <c r="C690" t="s">
        <v>10900</v>
      </c>
      <c r="D690" t="s">
        <v>11154</v>
      </c>
      <c r="E690" t="s">
        <v>11145</v>
      </c>
      <c r="F690" t="s">
        <v>6859</v>
      </c>
      <c r="J690" t="e">
        <f t="shared" si="33"/>
        <v>#REF!</v>
      </c>
      <c r="K690" s="6" t="e">
        <f t="shared" si="34"/>
        <v>#REF!</v>
      </c>
    </row>
    <row r="691" spans="1:11" x14ac:dyDescent="0.25">
      <c r="A691" t="e">
        <f t="shared" si="32"/>
        <v>#REF!</v>
      </c>
      <c r="B691" s="58">
        <v>6563</v>
      </c>
      <c r="C691" t="s">
        <v>10900</v>
      </c>
      <c r="D691" t="s">
        <v>11154</v>
      </c>
      <c r="E691" t="s">
        <v>11145</v>
      </c>
      <c r="F691" t="s">
        <v>6862</v>
      </c>
      <c r="J691" t="e">
        <f t="shared" si="33"/>
        <v>#REF!</v>
      </c>
      <c r="K691" s="6" t="e">
        <f t="shared" si="34"/>
        <v>#REF!</v>
      </c>
    </row>
    <row r="692" spans="1:11" x14ac:dyDescent="0.25">
      <c r="A692" t="e">
        <f t="shared" si="32"/>
        <v>#REF!</v>
      </c>
      <c r="B692" s="58">
        <v>6564</v>
      </c>
      <c r="C692" t="s">
        <v>10900</v>
      </c>
      <c r="D692" t="s">
        <v>11154</v>
      </c>
      <c r="E692" t="s">
        <v>11145</v>
      </c>
      <c r="F692" t="s">
        <v>6865</v>
      </c>
      <c r="J692" t="e">
        <f t="shared" si="33"/>
        <v>#REF!</v>
      </c>
      <c r="K692" s="6" t="e">
        <f t="shared" si="34"/>
        <v>#REF!</v>
      </c>
    </row>
    <row r="693" spans="1:11" x14ac:dyDescent="0.25">
      <c r="A693" t="e">
        <f t="shared" si="32"/>
        <v>#REF!</v>
      </c>
      <c r="B693" s="58">
        <v>6565</v>
      </c>
      <c r="C693" t="s">
        <v>10900</v>
      </c>
      <c r="D693" t="s">
        <v>11154</v>
      </c>
      <c r="E693" t="s">
        <v>11145</v>
      </c>
      <c r="F693" t="s">
        <v>6556</v>
      </c>
      <c r="J693" t="e">
        <f t="shared" si="33"/>
        <v>#REF!</v>
      </c>
      <c r="K693" s="6" t="e">
        <f t="shared" si="34"/>
        <v>#REF!</v>
      </c>
    </row>
    <row r="694" spans="1:11" x14ac:dyDescent="0.25">
      <c r="A694" t="e">
        <f t="shared" si="32"/>
        <v>#REF!</v>
      </c>
      <c r="B694" s="58">
        <v>6566</v>
      </c>
      <c r="C694" t="s">
        <v>10900</v>
      </c>
      <c r="D694" t="s">
        <v>11154</v>
      </c>
      <c r="E694" t="s">
        <v>11145</v>
      </c>
      <c r="F694" t="s">
        <v>6868</v>
      </c>
      <c r="J694" t="e">
        <f t="shared" si="33"/>
        <v>#REF!</v>
      </c>
      <c r="K694" s="6" t="e">
        <f t="shared" si="34"/>
        <v>#REF!</v>
      </c>
    </row>
    <row r="695" spans="1:11" x14ac:dyDescent="0.25">
      <c r="A695" t="e">
        <f t="shared" si="32"/>
        <v>#REF!</v>
      </c>
      <c r="B695" s="58">
        <v>6567</v>
      </c>
      <c r="C695" t="s">
        <v>10900</v>
      </c>
      <c r="D695" t="s">
        <v>11154</v>
      </c>
      <c r="E695" t="s">
        <v>11145</v>
      </c>
      <c r="F695" t="s">
        <v>6871</v>
      </c>
      <c r="J695" t="e">
        <f t="shared" si="33"/>
        <v>#REF!</v>
      </c>
      <c r="K695" s="6" t="e">
        <f t="shared" si="34"/>
        <v>#REF!</v>
      </c>
    </row>
    <row r="696" spans="1:11" x14ac:dyDescent="0.25">
      <c r="A696" t="e">
        <f t="shared" si="32"/>
        <v>#REF!</v>
      </c>
      <c r="B696" s="58">
        <v>6568</v>
      </c>
      <c r="C696" t="s">
        <v>10900</v>
      </c>
      <c r="D696" t="s">
        <v>11154</v>
      </c>
      <c r="E696" t="s">
        <v>11145</v>
      </c>
      <c r="F696" t="s">
        <v>6838</v>
      </c>
      <c r="J696" t="e">
        <f t="shared" si="33"/>
        <v>#REF!</v>
      </c>
      <c r="K696" s="6" t="e">
        <f t="shared" si="34"/>
        <v>#REF!</v>
      </c>
    </row>
    <row r="697" spans="1:11" x14ac:dyDescent="0.25">
      <c r="A697" t="e">
        <f t="shared" si="32"/>
        <v>#REF!</v>
      </c>
      <c r="B697" s="58">
        <v>6569</v>
      </c>
      <c r="C697" t="s">
        <v>10900</v>
      </c>
      <c r="D697" t="s">
        <v>11154</v>
      </c>
      <c r="E697" t="s">
        <v>11145</v>
      </c>
      <c r="F697" t="s">
        <v>6841</v>
      </c>
      <c r="J697" t="e">
        <f t="shared" si="33"/>
        <v>#REF!</v>
      </c>
      <c r="K697" s="6" t="e">
        <f t="shared" si="34"/>
        <v>#REF!</v>
      </c>
    </row>
    <row r="698" spans="1:11" x14ac:dyDescent="0.25">
      <c r="A698" t="e">
        <f t="shared" si="32"/>
        <v>#REF!</v>
      </c>
      <c r="B698" s="58">
        <v>6570</v>
      </c>
      <c r="C698" t="s">
        <v>10900</v>
      </c>
      <c r="D698" t="s">
        <v>11154</v>
      </c>
      <c r="E698" t="s">
        <v>11145</v>
      </c>
      <c r="F698" t="s">
        <v>6844</v>
      </c>
      <c r="J698" t="e">
        <f t="shared" si="33"/>
        <v>#REF!</v>
      </c>
      <c r="K698" s="6" t="e">
        <f t="shared" si="34"/>
        <v>#REF!</v>
      </c>
    </row>
    <row r="699" spans="1:11" x14ac:dyDescent="0.25">
      <c r="A699" t="e">
        <f t="shared" si="32"/>
        <v>#REF!</v>
      </c>
      <c r="B699" s="58">
        <v>6571</v>
      </c>
      <c r="C699" t="s">
        <v>10900</v>
      </c>
      <c r="D699" t="s">
        <v>11154</v>
      </c>
      <c r="E699" t="s">
        <v>11145</v>
      </c>
      <c r="F699" t="s">
        <v>6850</v>
      </c>
      <c r="J699" t="e">
        <f t="shared" si="33"/>
        <v>#REF!</v>
      </c>
      <c r="K699" s="6" t="e">
        <f t="shared" si="34"/>
        <v>#REF!</v>
      </c>
    </row>
    <row r="700" spans="1:11" x14ac:dyDescent="0.25">
      <c r="A700" t="e">
        <f t="shared" si="32"/>
        <v>#REF!</v>
      </c>
      <c r="B700" s="58">
        <v>6572</v>
      </c>
      <c r="C700" t="s">
        <v>10900</v>
      </c>
      <c r="D700" t="s">
        <v>11154</v>
      </c>
      <c r="E700" t="s">
        <v>11145</v>
      </c>
      <c r="F700" t="s">
        <v>6724</v>
      </c>
      <c r="J700" t="e">
        <f t="shared" si="33"/>
        <v>#REF!</v>
      </c>
      <c r="K700" s="6" t="e">
        <f t="shared" si="34"/>
        <v>#REF!</v>
      </c>
    </row>
    <row r="701" spans="1:11" x14ac:dyDescent="0.25">
      <c r="A701" t="e">
        <f t="shared" si="32"/>
        <v>#REF!</v>
      </c>
      <c r="B701" s="58">
        <v>6573</v>
      </c>
      <c r="C701" t="s">
        <v>10900</v>
      </c>
      <c r="D701" t="s">
        <v>11154</v>
      </c>
      <c r="E701" t="s">
        <v>11145</v>
      </c>
      <c r="F701" t="s">
        <v>6559</v>
      </c>
      <c r="J701" t="e">
        <f t="shared" si="33"/>
        <v>#REF!</v>
      </c>
      <c r="K701" s="6" t="e">
        <f t="shared" si="34"/>
        <v>#REF!</v>
      </c>
    </row>
    <row r="702" spans="1:11" x14ac:dyDescent="0.25">
      <c r="A702" t="e">
        <f t="shared" si="32"/>
        <v>#REF!</v>
      </c>
      <c r="B702" s="58">
        <v>6574</v>
      </c>
      <c r="C702" t="s">
        <v>10900</v>
      </c>
      <c r="D702" t="s">
        <v>11154</v>
      </c>
      <c r="E702" t="s">
        <v>11145</v>
      </c>
      <c r="F702" t="s">
        <v>6565</v>
      </c>
      <c r="J702" t="e">
        <f t="shared" si="33"/>
        <v>#REF!</v>
      </c>
      <c r="K702" s="6" t="e">
        <f t="shared" si="34"/>
        <v>#REF!</v>
      </c>
    </row>
    <row r="703" spans="1:11" x14ac:dyDescent="0.25">
      <c r="A703" t="e">
        <f t="shared" si="32"/>
        <v>#REF!</v>
      </c>
      <c r="B703" s="58">
        <v>6575</v>
      </c>
      <c r="C703" t="s">
        <v>10900</v>
      </c>
      <c r="D703" t="s">
        <v>11154</v>
      </c>
      <c r="E703" t="s">
        <v>11145</v>
      </c>
      <c r="F703" t="s">
        <v>6727</v>
      </c>
      <c r="J703" t="e">
        <f t="shared" si="33"/>
        <v>#REF!</v>
      </c>
      <c r="K703" s="6" t="e">
        <f t="shared" si="34"/>
        <v>#REF!</v>
      </c>
    </row>
    <row r="704" spans="1:11" x14ac:dyDescent="0.25">
      <c r="A704" t="e">
        <f t="shared" si="32"/>
        <v>#REF!</v>
      </c>
      <c r="B704" s="58">
        <v>6576</v>
      </c>
      <c r="C704" t="s">
        <v>10900</v>
      </c>
      <c r="D704" t="s">
        <v>11154</v>
      </c>
      <c r="E704" t="s">
        <v>11145</v>
      </c>
      <c r="F704" t="s">
        <v>6730</v>
      </c>
      <c r="J704" t="e">
        <f t="shared" si="33"/>
        <v>#REF!</v>
      </c>
      <c r="K704" s="6" t="e">
        <f t="shared" si="34"/>
        <v>#REF!</v>
      </c>
    </row>
    <row r="705" spans="1:11" x14ac:dyDescent="0.25">
      <c r="A705" t="e">
        <f t="shared" ref="A705:A768" si="35">J705</f>
        <v>#REF!</v>
      </c>
      <c r="B705" s="58">
        <v>6577</v>
      </c>
      <c r="C705" t="s">
        <v>10900</v>
      </c>
      <c r="D705" t="s">
        <v>11154</v>
      </c>
      <c r="E705" t="s">
        <v>11145</v>
      </c>
      <c r="F705" t="s">
        <v>6733</v>
      </c>
      <c r="J705" t="e">
        <f t="shared" si="33"/>
        <v>#REF!</v>
      </c>
      <c r="K705" s="6" t="e">
        <f t="shared" si="34"/>
        <v>#REF!</v>
      </c>
    </row>
    <row r="706" spans="1:11" x14ac:dyDescent="0.25">
      <c r="A706" t="e">
        <f t="shared" si="35"/>
        <v>#REF!</v>
      </c>
      <c r="B706" s="58">
        <v>6578</v>
      </c>
      <c r="C706" t="s">
        <v>10900</v>
      </c>
      <c r="D706" t="s">
        <v>11154</v>
      </c>
      <c r="E706" t="s">
        <v>11145</v>
      </c>
      <c r="F706" t="s">
        <v>6736</v>
      </c>
      <c r="J706" t="e">
        <f t="shared" ref="J706:J769" si="36">IF(F706&lt;&gt;"",VLOOKUP(F706,name_tbl,5,FALSE),"")</f>
        <v>#REF!</v>
      </c>
      <c r="K706" s="6" t="e">
        <f t="shared" ref="K706:K769" si="37">IF(F706&lt;&gt;"",VLOOKUP(F706,name_tbl,6,FALSE),"")</f>
        <v>#REF!</v>
      </c>
    </row>
    <row r="707" spans="1:11" x14ac:dyDescent="0.25">
      <c r="A707" t="e">
        <f t="shared" si="35"/>
        <v>#REF!</v>
      </c>
      <c r="B707" s="58">
        <v>6579</v>
      </c>
      <c r="C707" t="s">
        <v>10900</v>
      </c>
      <c r="D707" t="s">
        <v>11154</v>
      </c>
      <c r="E707" t="s">
        <v>11145</v>
      </c>
      <c r="F707" t="s">
        <v>6874</v>
      </c>
      <c r="J707" t="e">
        <f t="shared" si="36"/>
        <v>#REF!</v>
      </c>
      <c r="K707" s="6" t="e">
        <f t="shared" si="37"/>
        <v>#REF!</v>
      </c>
    </row>
    <row r="708" spans="1:11" x14ac:dyDescent="0.25">
      <c r="A708" t="e">
        <f t="shared" si="35"/>
        <v>#REF!</v>
      </c>
      <c r="B708" s="58">
        <v>6580</v>
      </c>
      <c r="C708" t="s">
        <v>10900</v>
      </c>
      <c r="D708" t="s">
        <v>11154</v>
      </c>
      <c r="E708" t="s">
        <v>11145</v>
      </c>
      <c r="F708" t="s">
        <v>6877</v>
      </c>
      <c r="J708" t="e">
        <f t="shared" si="36"/>
        <v>#REF!</v>
      </c>
      <c r="K708" s="6" t="e">
        <f t="shared" si="37"/>
        <v>#REF!</v>
      </c>
    </row>
    <row r="709" spans="1:11" x14ac:dyDescent="0.25">
      <c r="A709" t="e">
        <f t="shared" si="35"/>
        <v>#REF!</v>
      </c>
      <c r="B709" s="58">
        <v>6581</v>
      </c>
      <c r="C709" t="s">
        <v>10900</v>
      </c>
      <c r="D709" t="s">
        <v>11154</v>
      </c>
      <c r="E709" t="s">
        <v>11145</v>
      </c>
      <c r="F709" t="s">
        <v>6880</v>
      </c>
      <c r="J709" t="e">
        <f t="shared" si="36"/>
        <v>#REF!</v>
      </c>
      <c r="K709" s="6" t="e">
        <f t="shared" si="37"/>
        <v>#REF!</v>
      </c>
    </row>
    <row r="710" spans="1:11" x14ac:dyDescent="0.25">
      <c r="A710" t="e">
        <f t="shared" si="35"/>
        <v>#REF!</v>
      </c>
      <c r="B710" s="58">
        <v>6582</v>
      </c>
      <c r="C710" t="s">
        <v>10900</v>
      </c>
      <c r="D710" t="s">
        <v>11154</v>
      </c>
      <c r="E710" t="s">
        <v>11145</v>
      </c>
      <c r="F710" t="s">
        <v>6883</v>
      </c>
      <c r="J710" t="e">
        <f t="shared" si="36"/>
        <v>#REF!</v>
      </c>
      <c r="K710" s="6" t="e">
        <f t="shared" si="37"/>
        <v>#REF!</v>
      </c>
    </row>
    <row r="711" spans="1:11" x14ac:dyDescent="0.25">
      <c r="A711" t="e">
        <f t="shared" si="35"/>
        <v>#REF!</v>
      </c>
      <c r="B711" s="58">
        <v>6583</v>
      </c>
      <c r="C711" t="s">
        <v>10900</v>
      </c>
      <c r="D711" t="s">
        <v>11154</v>
      </c>
      <c r="E711" t="s">
        <v>11145</v>
      </c>
      <c r="F711" t="s">
        <v>6907</v>
      </c>
      <c r="J711" t="e">
        <f t="shared" si="36"/>
        <v>#REF!</v>
      </c>
      <c r="K711" s="6" t="e">
        <f t="shared" si="37"/>
        <v>#REF!</v>
      </c>
    </row>
    <row r="712" spans="1:11" x14ac:dyDescent="0.25">
      <c r="A712" t="e">
        <f t="shared" si="35"/>
        <v>#REF!</v>
      </c>
      <c r="B712" s="58">
        <v>6584</v>
      </c>
      <c r="C712" t="s">
        <v>10900</v>
      </c>
      <c r="D712" t="s">
        <v>11154</v>
      </c>
      <c r="E712" t="s">
        <v>11145</v>
      </c>
      <c r="F712" t="s">
        <v>6886</v>
      </c>
      <c r="J712" t="e">
        <f t="shared" si="36"/>
        <v>#REF!</v>
      </c>
      <c r="K712" s="6" t="e">
        <f t="shared" si="37"/>
        <v>#REF!</v>
      </c>
    </row>
    <row r="713" spans="1:11" x14ac:dyDescent="0.25">
      <c r="A713" t="e">
        <f t="shared" si="35"/>
        <v>#REF!</v>
      </c>
      <c r="B713" s="58">
        <v>6585</v>
      </c>
      <c r="C713" t="s">
        <v>10900</v>
      </c>
      <c r="D713" t="s">
        <v>11154</v>
      </c>
      <c r="E713" t="s">
        <v>11145</v>
      </c>
      <c r="F713" t="s">
        <v>6889</v>
      </c>
      <c r="J713" t="e">
        <f t="shared" si="36"/>
        <v>#REF!</v>
      </c>
      <c r="K713" s="6" t="e">
        <f t="shared" si="37"/>
        <v>#REF!</v>
      </c>
    </row>
    <row r="714" spans="1:11" x14ac:dyDescent="0.25">
      <c r="A714" t="e">
        <f t="shared" si="35"/>
        <v>#REF!</v>
      </c>
      <c r="B714" s="58">
        <v>6586</v>
      </c>
      <c r="C714" t="s">
        <v>10900</v>
      </c>
      <c r="D714" t="s">
        <v>11154</v>
      </c>
      <c r="E714" t="s">
        <v>11145</v>
      </c>
      <c r="F714" t="s">
        <v>6892</v>
      </c>
      <c r="J714" t="e">
        <f t="shared" si="36"/>
        <v>#REF!</v>
      </c>
      <c r="K714" s="6" t="e">
        <f t="shared" si="37"/>
        <v>#REF!</v>
      </c>
    </row>
    <row r="715" spans="1:11" x14ac:dyDescent="0.25">
      <c r="A715" t="e">
        <f t="shared" si="35"/>
        <v>#REF!</v>
      </c>
      <c r="B715" s="58">
        <v>6587</v>
      </c>
      <c r="C715" t="s">
        <v>10900</v>
      </c>
      <c r="D715" t="s">
        <v>11154</v>
      </c>
      <c r="E715" t="s">
        <v>11145</v>
      </c>
      <c r="F715" t="s">
        <v>6895</v>
      </c>
      <c r="J715" t="e">
        <f t="shared" si="36"/>
        <v>#REF!</v>
      </c>
      <c r="K715" s="6" t="e">
        <f t="shared" si="37"/>
        <v>#REF!</v>
      </c>
    </row>
    <row r="716" spans="1:11" x14ac:dyDescent="0.25">
      <c r="A716" t="e">
        <f t="shared" si="35"/>
        <v>#REF!</v>
      </c>
      <c r="B716" s="58">
        <v>6588</v>
      </c>
      <c r="C716" t="s">
        <v>10900</v>
      </c>
      <c r="D716" t="s">
        <v>11154</v>
      </c>
      <c r="E716" t="s">
        <v>11145</v>
      </c>
      <c r="F716" t="s">
        <v>6898</v>
      </c>
      <c r="J716" t="e">
        <f t="shared" si="36"/>
        <v>#REF!</v>
      </c>
      <c r="K716" s="6" t="e">
        <f t="shared" si="37"/>
        <v>#REF!</v>
      </c>
    </row>
    <row r="717" spans="1:11" x14ac:dyDescent="0.25">
      <c r="A717" t="e">
        <f t="shared" si="35"/>
        <v>#REF!</v>
      </c>
      <c r="B717" s="58">
        <v>6589</v>
      </c>
      <c r="C717" t="s">
        <v>10900</v>
      </c>
      <c r="D717" t="s">
        <v>11154</v>
      </c>
      <c r="E717" t="s">
        <v>11145</v>
      </c>
      <c r="F717" t="s">
        <v>6901</v>
      </c>
      <c r="J717" t="e">
        <f t="shared" si="36"/>
        <v>#REF!</v>
      </c>
      <c r="K717" s="6" t="e">
        <f t="shared" si="37"/>
        <v>#REF!</v>
      </c>
    </row>
    <row r="718" spans="1:11" x14ac:dyDescent="0.25">
      <c r="A718" t="e">
        <f t="shared" si="35"/>
        <v>#REF!</v>
      </c>
      <c r="B718" s="58">
        <v>6590</v>
      </c>
      <c r="C718" t="s">
        <v>10900</v>
      </c>
      <c r="D718" t="s">
        <v>11154</v>
      </c>
      <c r="E718" t="s">
        <v>11145</v>
      </c>
      <c r="F718" t="s">
        <v>6904</v>
      </c>
      <c r="J718" t="e">
        <f t="shared" si="36"/>
        <v>#REF!</v>
      </c>
      <c r="K718" s="6" t="e">
        <f t="shared" si="37"/>
        <v>#REF!</v>
      </c>
    </row>
    <row r="719" spans="1:11" x14ac:dyDescent="0.25">
      <c r="A719" t="e">
        <f t="shared" si="35"/>
        <v>#REF!</v>
      </c>
      <c r="B719" s="58">
        <v>6591</v>
      </c>
      <c r="C719" t="s">
        <v>10900</v>
      </c>
      <c r="D719" t="s">
        <v>11154</v>
      </c>
      <c r="E719" t="s">
        <v>11145</v>
      </c>
      <c r="F719" t="s">
        <v>6739</v>
      </c>
      <c r="J719" t="e">
        <f t="shared" si="36"/>
        <v>#REF!</v>
      </c>
      <c r="K719" s="6" t="e">
        <f t="shared" si="37"/>
        <v>#REF!</v>
      </c>
    </row>
    <row r="720" spans="1:11" x14ac:dyDescent="0.25">
      <c r="A720" t="e">
        <f t="shared" si="35"/>
        <v>#REF!</v>
      </c>
      <c r="B720" s="58">
        <v>6592</v>
      </c>
      <c r="C720" t="s">
        <v>10900</v>
      </c>
      <c r="D720" t="s">
        <v>11154</v>
      </c>
      <c r="E720" t="s">
        <v>11145</v>
      </c>
      <c r="F720" t="s">
        <v>5931</v>
      </c>
      <c r="J720" t="e">
        <f t="shared" si="36"/>
        <v>#REF!</v>
      </c>
      <c r="K720" s="6" t="e">
        <f t="shared" si="37"/>
        <v>#REF!</v>
      </c>
    </row>
    <row r="721" spans="1:11" x14ac:dyDescent="0.25">
      <c r="A721" t="e">
        <f t="shared" si="35"/>
        <v>#REF!</v>
      </c>
      <c r="B721" s="58">
        <v>6593</v>
      </c>
      <c r="C721" t="s">
        <v>10900</v>
      </c>
      <c r="D721" t="s">
        <v>11154</v>
      </c>
      <c r="E721" t="s">
        <v>11145</v>
      </c>
      <c r="F721" t="s">
        <v>5935</v>
      </c>
      <c r="J721" t="e">
        <f t="shared" si="36"/>
        <v>#REF!</v>
      </c>
      <c r="K721" s="6" t="e">
        <f t="shared" si="37"/>
        <v>#REF!</v>
      </c>
    </row>
    <row r="722" spans="1:11" x14ac:dyDescent="0.25">
      <c r="A722" t="e">
        <f t="shared" si="35"/>
        <v>#REF!</v>
      </c>
      <c r="B722" s="58">
        <v>6594</v>
      </c>
      <c r="C722" t="s">
        <v>10900</v>
      </c>
      <c r="D722" t="s">
        <v>11154</v>
      </c>
      <c r="E722" t="s">
        <v>11145</v>
      </c>
      <c r="F722" t="s">
        <v>5927</v>
      </c>
      <c r="J722" t="e">
        <f t="shared" si="36"/>
        <v>#REF!</v>
      </c>
      <c r="K722" s="6" t="e">
        <f t="shared" si="37"/>
        <v>#REF!</v>
      </c>
    </row>
    <row r="723" spans="1:11" x14ac:dyDescent="0.25">
      <c r="A723" t="e">
        <f t="shared" si="35"/>
        <v>#REF!</v>
      </c>
      <c r="B723" s="58">
        <v>6595</v>
      </c>
      <c r="C723" t="s">
        <v>10900</v>
      </c>
      <c r="D723" t="s">
        <v>11154</v>
      </c>
      <c r="E723" t="s">
        <v>11145</v>
      </c>
      <c r="F723" t="s">
        <v>6523</v>
      </c>
      <c r="J723" t="e">
        <f t="shared" si="36"/>
        <v>#REF!</v>
      </c>
      <c r="K723" s="6" t="e">
        <f t="shared" si="37"/>
        <v>#REF!</v>
      </c>
    </row>
    <row r="724" spans="1:11" x14ac:dyDescent="0.25">
      <c r="A724" t="e">
        <f t="shared" si="35"/>
        <v>#REF!</v>
      </c>
      <c r="B724" s="58">
        <v>6596</v>
      </c>
      <c r="C724" t="s">
        <v>10900</v>
      </c>
      <c r="D724" t="s">
        <v>11154</v>
      </c>
      <c r="E724" t="s">
        <v>11145</v>
      </c>
      <c r="F724" t="s">
        <v>6535</v>
      </c>
      <c r="J724" t="e">
        <f t="shared" si="36"/>
        <v>#REF!</v>
      </c>
      <c r="K724" s="6" t="e">
        <f t="shared" si="37"/>
        <v>#REF!</v>
      </c>
    </row>
    <row r="725" spans="1:11" x14ac:dyDescent="0.25">
      <c r="A725" t="e">
        <f t="shared" si="35"/>
        <v>#REF!</v>
      </c>
      <c r="B725" s="58">
        <v>6597</v>
      </c>
      <c r="C725" t="s">
        <v>10900</v>
      </c>
      <c r="D725" t="s">
        <v>11154</v>
      </c>
      <c r="E725" t="s">
        <v>11145</v>
      </c>
      <c r="F725" t="s">
        <v>5939</v>
      </c>
      <c r="J725" t="e">
        <f t="shared" si="36"/>
        <v>#REF!</v>
      </c>
      <c r="K725" s="6" t="e">
        <f t="shared" si="37"/>
        <v>#REF!</v>
      </c>
    </row>
    <row r="726" spans="1:11" x14ac:dyDescent="0.25">
      <c r="A726" t="e">
        <f t="shared" si="35"/>
        <v>#REF!</v>
      </c>
      <c r="B726" s="58">
        <v>6598</v>
      </c>
      <c r="C726" t="s">
        <v>10900</v>
      </c>
      <c r="D726" t="s">
        <v>11154</v>
      </c>
      <c r="E726" t="s">
        <v>11145</v>
      </c>
      <c r="F726" t="s">
        <v>5943</v>
      </c>
      <c r="J726" t="e">
        <f t="shared" si="36"/>
        <v>#REF!</v>
      </c>
      <c r="K726" s="6" t="e">
        <f t="shared" si="37"/>
        <v>#REF!</v>
      </c>
    </row>
    <row r="727" spans="1:11" x14ac:dyDescent="0.25">
      <c r="A727" t="e">
        <f t="shared" si="35"/>
        <v>#REF!</v>
      </c>
      <c r="B727" s="58">
        <v>6599</v>
      </c>
      <c r="C727" t="s">
        <v>10900</v>
      </c>
      <c r="D727" t="s">
        <v>11154</v>
      </c>
      <c r="E727" t="s">
        <v>11145</v>
      </c>
      <c r="F727" t="s">
        <v>6541</v>
      </c>
      <c r="J727" t="e">
        <f t="shared" si="36"/>
        <v>#REF!</v>
      </c>
      <c r="K727" s="6" t="e">
        <f t="shared" si="37"/>
        <v>#REF!</v>
      </c>
    </row>
    <row r="728" spans="1:11" x14ac:dyDescent="0.25">
      <c r="A728" t="e">
        <f t="shared" si="35"/>
        <v>#REF!</v>
      </c>
      <c r="B728" s="58">
        <v>6600</v>
      </c>
      <c r="C728" t="s">
        <v>10900</v>
      </c>
      <c r="D728" t="s">
        <v>11154</v>
      </c>
      <c r="E728" t="s">
        <v>11145</v>
      </c>
      <c r="F728" t="s">
        <v>6544</v>
      </c>
      <c r="J728" t="e">
        <f t="shared" si="36"/>
        <v>#REF!</v>
      </c>
      <c r="K728" s="6" t="e">
        <f t="shared" si="37"/>
        <v>#REF!</v>
      </c>
    </row>
    <row r="729" spans="1:11" x14ac:dyDescent="0.25">
      <c r="A729" t="e">
        <f t="shared" si="35"/>
        <v>#REF!</v>
      </c>
      <c r="B729" s="58">
        <v>6601</v>
      </c>
      <c r="C729" t="s">
        <v>10900</v>
      </c>
      <c r="D729" t="s">
        <v>11154</v>
      </c>
      <c r="E729" t="s">
        <v>11145</v>
      </c>
      <c r="F729" t="s">
        <v>6547</v>
      </c>
      <c r="J729" t="e">
        <f t="shared" si="36"/>
        <v>#REF!</v>
      </c>
      <c r="K729" s="6" t="e">
        <f t="shared" si="37"/>
        <v>#REF!</v>
      </c>
    </row>
    <row r="730" spans="1:11" x14ac:dyDescent="0.25">
      <c r="A730" t="e">
        <f t="shared" si="35"/>
        <v>#REF!</v>
      </c>
      <c r="B730" s="58">
        <v>6602</v>
      </c>
      <c r="C730" t="s">
        <v>10900</v>
      </c>
      <c r="D730" t="s">
        <v>11154</v>
      </c>
      <c r="E730" t="s">
        <v>11145</v>
      </c>
      <c r="F730" t="s">
        <v>4851</v>
      </c>
      <c r="J730" t="e">
        <f t="shared" si="36"/>
        <v>#REF!</v>
      </c>
      <c r="K730" s="6" t="e">
        <f t="shared" si="37"/>
        <v>#REF!</v>
      </c>
    </row>
    <row r="731" spans="1:11" x14ac:dyDescent="0.25">
      <c r="A731" t="e">
        <f t="shared" si="35"/>
        <v>#REF!</v>
      </c>
      <c r="B731" s="58">
        <v>6603</v>
      </c>
      <c r="C731" t="s">
        <v>10900</v>
      </c>
      <c r="D731" t="s">
        <v>11154</v>
      </c>
      <c r="E731" t="s">
        <v>11145</v>
      </c>
      <c r="F731" t="s">
        <v>4799</v>
      </c>
      <c r="J731" t="e">
        <f t="shared" si="36"/>
        <v>#REF!</v>
      </c>
      <c r="K731" s="6" t="e">
        <f t="shared" si="37"/>
        <v>#REF!</v>
      </c>
    </row>
    <row r="732" spans="1:11" x14ac:dyDescent="0.25">
      <c r="A732" t="e">
        <f t="shared" si="35"/>
        <v>#REF!</v>
      </c>
      <c r="B732" s="58">
        <v>6604</v>
      </c>
      <c r="C732" t="s">
        <v>10900</v>
      </c>
      <c r="D732" t="s">
        <v>11154</v>
      </c>
      <c r="E732" t="s">
        <v>11145</v>
      </c>
      <c r="F732" t="s">
        <v>4803</v>
      </c>
      <c r="J732" t="e">
        <f t="shared" si="36"/>
        <v>#REF!</v>
      </c>
      <c r="K732" s="6" t="e">
        <f t="shared" si="37"/>
        <v>#REF!</v>
      </c>
    </row>
    <row r="733" spans="1:11" x14ac:dyDescent="0.25">
      <c r="A733" t="e">
        <f t="shared" si="35"/>
        <v>#REF!</v>
      </c>
      <c r="B733" s="58">
        <v>6605</v>
      </c>
      <c r="C733" t="s">
        <v>10900</v>
      </c>
      <c r="D733" t="s">
        <v>11154</v>
      </c>
      <c r="E733" t="s">
        <v>11145</v>
      </c>
      <c r="F733" t="s">
        <v>4807</v>
      </c>
      <c r="J733" t="e">
        <f t="shared" si="36"/>
        <v>#REF!</v>
      </c>
      <c r="K733" s="6" t="e">
        <f t="shared" si="37"/>
        <v>#REF!</v>
      </c>
    </row>
    <row r="734" spans="1:11" x14ac:dyDescent="0.25">
      <c r="A734" t="e">
        <f t="shared" si="35"/>
        <v>#REF!</v>
      </c>
      <c r="B734" s="58">
        <v>6606</v>
      </c>
      <c r="C734" t="s">
        <v>10900</v>
      </c>
      <c r="D734" t="s">
        <v>11154</v>
      </c>
      <c r="E734" t="s">
        <v>11145</v>
      </c>
      <c r="F734" t="s">
        <v>4811</v>
      </c>
      <c r="J734" t="e">
        <f t="shared" si="36"/>
        <v>#REF!</v>
      </c>
      <c r="K734" s="6" t="e">
        <f t="shared" si="37"/>
        <v>#REF!</v>
      </c>
    </row>
    <row r="735" spans="1:11" x14ac:dyDescent="0.25">
      <c r="A735" t="e">
        <f t="shared" si="35"/>
        <v>#REF!</v>
      </c>
      <c r="B735" s="58">
        <v>6607</v>
      </c>
      <c r="C735" t="s">
        <v>10900</v>
      </c>
      <c r="D735" t="s">
        <v>11154</v>
      </c>
      <c r="E735" t="s">
        <v>11145</v>
      </c>
      <c r="F735" t="s">
        <v>4855</v>
      </c>
      <c r="J735" t="e">
        <f t="shared" si="36"/>
        <v>#REF!</v>
      </c>
      <c r="K735" s="6" t="e">
        <f t="shared" si="37"/>
        <v>#REF!</v>
      </c>
    </row>
    <row r="736" spans="1:11" x14ac:dyDescent="0.25">
      <c r="A736" t="e">
        <f t="shared" si="35"/>
        <v>#REF!</v>
      </c>
      <c r="B736" s="58">
        <v>6608</v>
      </c>
      <c r="C736" t="s">
        <v>10900</v>
      </c>
      <c r="D736" t="s">
        <v>11154</v>
      </c>
      <c r="E736" t="s">
        <v>11145</v>
      </c>
      <c r="F736" t="s">
        <v>4815</v>
      </c>
      <c r="J736" t="e">
        <f t="shared" si="36"/>
        <v>#REF!</v>
      </c>
      <c r="K736" s="6" t="e">
        <f t="shared" si="37"/>
        <v>#REF!</v>
      </c>
    </row>
    <row r="737" spans="1:11" x14ac:dyDescent="0.25">
      <c r="A737" t="e">
        <f t="shared" si="35"/>
        <v>#REF!</v>
      </c>
      <c r="B737" s="58">
        <v>6609</v>
      </c>
      <c r="C737" t="s">
        <v>10900</v>
      </c>
      <c r="D737" t="s">
        <v>11154</v>
      </c>
      <c r="E737" t="s">
        <v>11145</v>
      </c>
      <c r="F737" t="s">
        <v>4819</v>
      </c>
      <c r="J737" t="e">
        <f t="shared" si="36"/>
        <v>#REF!</v>
      </c>
      <c r="K737" s="6" t="e">
        <f t="shared" si="37"/>
        <v>#REF!</v>
      </c>
    </row>
    <row r="738" spans="1:11" x14ac:dyDescent="0.25">
      <c r="A738" t="e">
        <f t="shared" si="35"/>
        <v>#REF!</v>
      </c>
      <c r="B738" s="58">
        <v>6610</v>
      </c>
      <c r="C738" t="s">
        <v>10900</v>
      </c>
      <c r="D738" t="s">
        <v>11154</v>
      </c>
      <c r="E738" t="s">
        <v>11145</v>
      </c>
      <c r="F738" t="s">
        <v>4823</v>
      </c>
      <c r="J738" t="e">
        <f t="shared" si="36"/>
        <v>#REF!</v>
      </c>
      <c r="K738" s="6" t="e">
        <f t="shared" si="37"/>
        <v>#REF!</v>
      </c>
    </row>
    <row r="739" spans="1:11" x14ac:dyDescent="0.25">
      <c r="A739" t="e">
        <f t="shared" si="35"/>
        <v>#REF!</v>
      </c>
      <c r="B739" s="58">
        <v>6611</v>
      </c>
      <c r="C739" t="s">
        <v>10900</v>
      </c>
      <c r="D739" t="s">
        <v>11154</v>
      </c>
      <c r="E739" t="s">
        <v>11145</v>
      </c>
      <c r="F739" t="s">
        <v>6793</v>
      </c>
      <c r="J739" t="e">
        <f t="shared" si="36"/>
        <v>#REF!</v>
      </c>
      <c r="K739" s="6" t="e">
        <f t="shared" si="37"/>
        <v>#REF!</v>
      </c>
    </row>
    <row r="740" spans="1:11" x14ac:dyDescent="0.25">
      <c r="A740" t="e">
        <f t="shared" si="35"/>
        <v>#REF!</v>
      </c>
      <c r="B740" s="58">
        <v>6612</v>
      </c>
      <c r="C740" t="s">
        <v>10900</v>
      </c>
      <c r="D740" t="s">
        <v>11154</v>
      </c>
      <c r="E740" t="s">
        <v>11145</v>
      </c>
      <c r="F740" t="s">
        <v>6796</v>
      </c>
      <c r="J740" t="e">
        <f t="shared" si="36"/>
        <v>#REF!</v>
      </c>
      <c r="K740" s="6" t="e">
        <f t="shared" si="37"/>
        <v>#REF!</v>
      </c>
    </row>
    <row r="741" spans="1:11" x14ac:dyDescent="0.25">
      <c r="A741" t="e">
        <f t="shared" si="35"/>
        <v>#REF!</v>
      </c>
      <c r="B741" s="58">
        <v>6613</v>
      </c>
      <c r="C741" t="s">
        <v>10900</v>
      </c>
      <c r="D741" t="s">
        <v>11154</v>
      </c>
      <c r="E741" t="s">
        <v>11145</v>
      </c>
      <c r="F741" t="s">
        <v>4827</v>
      </c>
      <c r="J741" t="e">
        <f t="shared" si="36"/>
        <v>#REF!</v>
      </c>
      <c r="K741" s="6" t="e">
        <f t="shared" si="37"/>
        <v>#REF!</v>
      </c>
    </row>
    <row r="742" spans="1:11" x14ac:dyDescent="0.25">
      <c r="A742" t="e">
        <f t="shared" si="35"/>
        <v>#REF!</v>
      </c>
      <c r="B742" s="58">
        <v>6614</v>
      </c>
      <c r="C742" t="s">
        <v>10900</v>
      </c>
      <c r="D742" t="s">
        <v>11154</v>
      </c>
      <c r="E742" t="s">
        <v>11145</v>
      </c>
      <c r="F742" t="s">
        <v>6655</v>
      </c>
      <c r="J742" t="e">
        <f t="shared" si="36"/>
        <v>#REF!</v>
      </c>
      <c r="K742" s="6" t="e">
        <f t="shared" si="37"/>
        <v>#REF!</v>
      </c>
    </row>
    <row r="743" spans="1:11" x14ac:dyDescent="0.25">
      <c r="A743" t="e">
        <f t="shared" si="35"/>
        <v>#REF!</v>
      </c>
      <c r="B743" s="58">
        <v>6615</v>
      </c>
      <c r="C743" t="s">
        <v>10900</v>
      </c>
      <c r="D743" t="s">
        <v>11154</v>
      </c>
      <c r="E743" t="s">
        <v>11145</v>
      </c>
      <c r="F743" t="s">
        <v>6514</v>
      </c>
      <c r="J743" t="e">
        <f t="shared" si="36"/>
        <v>#REF!</v>
      </c>
      <c r="K743" s="6" t="e">
        <f t="shared" si="37"/>
        <v>#REF!</v>
      </c>
    </row>
    <row r="744" spans="1:11" x14ac:dyDescent="0.25">
      <c r="A744" t="e">
        <f t="shared" si="35"/>
        <v>#REF!</v>
      </c>
      <c r="B744" s="58">
        <v>6616</v>
      </c>
      <c r="C744" t="s">
        <v>10900</v>
      </c>
      <c r="D744" t="s">
        <v>11154</v>
      </c>
      <c r="E744" t="s">
        <v>11145</v>
      </c>
      <c r="F744" t="s">
        <v>6649</v>
      </c>
      <c r="J744" t="e">
        <f t="shared" si="36"/>
        <v>#REF!</v>
      </c>
      <c r="K744" s="6" t="e">
        <f t="shared" si="37"/>
        <v>#REF!</v>
      </c>
    </row>
    <row r="745" spans="1:11" x14ac:dyDescent="0.25">
      <c r="A745" t="e">
        <f t="shared" si="35"/>
        <v>#REF!</v>
      </c>
      <c r="B745" s="58">
        <v>6617</v>
      </c>
      <c r="C745" t="s">
        <v>10900</v>
      </c>
      <c r="D745" t="s">
        <v>11154</v>
      </c>
      <c r="E745" t="s">
        <v>11145</v>
      </c>
      <c r="F745" t="s">
        <v>4831</v>
      </c>
      <c r="J745" t="e">
        <f t="shared" si="36"/>
        <v>#REF!</v>
      </c>
      <c r="K745" s="6" t="e">
        <f t="shared" si="37"/>
        <v>#REF!</v>
      </c>
    </row>
    <row r="746" spans="1:11" x14ac:dyDescent="0.25">
      <c r="A746" t="e">
        <f t="shared" si="35"/>
        <v>#REF!</v>
      </c>
      <c r="B746" s="58">
        <v>6618</v>
      </c>
      <c r="C746" t="s">
        <v>10900</v>
      </c>
      <c r="D746" t="s">
        <v>11154</v>
      </c>
      <c r="E746" t="s">
        <v>11145</v>
      </c>
      <c r="F746" t="s">
        <v>6562</v>
      </c>
      <c r="J746" t="e">
        <f t="shared" si="36"/>
        <v>#REF!</v>
      </c>
      <c r="K746" s="6" t="e">
        <f t="shared" si="37"/>
        <v>#REF!</v>
      </c>
    </row>
    <row r="747" spans="1:11" x14ac:dyDescent="0.25">
      <c r="A747" t="e">
        <f t="shared" si="35"/>
        <v>#REF!</v>
      </c>
      <c r="B747" s="58">
        <v>6619</v>
      </c>
      <c r="C747" t="s">
        <v>10900</v>
      </c>
      <c r="D747" t="s">
        <v>11154</v>
      </c>
      <c r="E747" t="s">
        <v>11145</v>
      </c>
      <c r="F747" t="s">
        <v>6658</v>
      </c>
      <c r="J747" t="e">
        <f t="shared" si="36"/>
        <v>#REF!</v>
      </c>
      <c r="K747" s="6" t="e">
        <f t="shared" si="37"/>
        <v>#REF!</v>
      </c>
    </row>
    <row r="748" spans="1:11" x14ac:dyDescent="0.25">
      <c r="A748" t="e">
        <f t="shared" si="35"/>
        <v>#REF!</v>
      </c>
      <c r="B748" s="58">
        <v>6620</v>
      </c>
      <c r="C748" t="s">
        <v>10900</v>
      </c>
      <c r="D748" t="s">
        <v>11154</v>
      </c>
      <c r="E748" t="s">
        <v>11145</v>
      </c>
      <c r="F748" t="s">
        <v>6661</v>
      </c>
      <c r="J748" t="e">
        <f t="shared" si="36"/>
        <v>#REF!</v>
      </c>
      <c r="K748" s="6" t="e">
        <f t="shared" si="37"/>
        <v>#REF!</v>
      </c>
    </row>
    <row r="749" spans="1:11" x14ac:dyDescent="0.25">
      <c r="A749" t="e">
        <f t="shared" si="35"/>
        <v>#REF!</v>
      </c>
      <c r="B749" s="58">
        <v>6621</v>
      </c>
      <c r="C749" t="s">
        <v>10900</v>
      </c>
      <c r="D749" t="s">
        <v>11154</v>
      </c>
      <c r="E749" t="s">
        <v>11145</v>
      </c>
      <c r="F749" t="s">
        <v>6664</v>
      </c>
      <c r="J749" t="e">
        <f t="shared" si="36"/>
        <v>#REF!</v>
      </c>
      <c r="K749" s="6" t="e">
        <f t="shared" si="37"/>
        <v>#REF!</v>
      </c>
    </row>
    <row r="750" spans="1:11" x14ac:dyDescent="0.25">
      <c r="A750" t="e">
        <f t="shared" si="35"/>
        <v>#REF!</v>
      </c>
      <c r="B750" s="58">
        <v>6622</v>
      </c>
      <c r="C750" t="s">
        <v>10900</v>
      </c>
      <c r="D750" t="s">
        <v>11154</v>
      </c>
      <c r="E750" t="s">
        <v>11145</v>
      </c>
      <c r="F750" t="s">
        <v>6667</v>
      </c>
      <c r="J750" t="e">
        <f t="shared" si="36"/>
        <v>#REF!</v>
      </c>
      <c r="K750" s="6" t="e">
        <f t="shared" si="37"/>
        <v>#REF!</v>
      </c>
    </row>
    <row r="751" spans="1:11" x14ac:dyDescent="0.25">
      <c r="A751" t="e">
        <f t="shared" si="35"/>
        <v>#REF!</v>
      </c>
      <c r="B751" s="58">
        <v>6623</v>
      </c>
      <c r="C751" t="s">
        <v>10900</v>
      </c>
      <c r="D751" t="s">
        <v>11154</v>
      </c>
      <c r="E751" t="s">
        <v>11145</v>
      </c>
      <c r="F751" t="s">
        <v>6652</v>
      </c>
      <c r="J751" t="e">
        <f t="shared" si="36"/>
        <v>#REF!</v>
      </c>
      <c r="K751" s="6" t="e">
        <f t="shared" si="37"/>
        <v>#REF!</v>
      </c>
    </row>
    <row r="752" spans="1:11" x14ac:dyDescent="0.25">
      <c r="A752" t="e">
        <f t="shared" si="35"/>
        <v>#REF!</v>
      </c>
      <c r="B752" s="58">
        <v>6624</v>
      </c>
      <c r="C752" t="s">
        <v>10900</v>
      </c>
      <c r="D752" t="s">
        <v>11154</v>
      </c>
      <c r="E752" t="s">
        <v>11145</v>
      </c>
      <c r="F752" t="s">
        <v>4835</v>
      </c>
      <c r="J752" t="e">
        <f t="shared" si="36"/>
        <v>#REF!</v>
      </c>
      <c r="K752" s="6" t="e">
        <f t="shared" si="37"/>
        <v>#REF!</v>
      </c>
    </row>
    <row r="753" spans="1:12" x14ac:dyDescent="0.25">
      <c r="A753" t="e">
        <f t="shared" si="35"/>
        <v>#REF!</v>
      </c>
      <c r="B753" s="58">
        <v>6625</v>
      </c>
      <c r="C753" t="s">
        <v>10900</v>
      </c>
      <c r="D753" t="s">
        <v>11154</v>
      </c>
      <c r="E753" t="s">
        <v>11145</v>
      </c>
      <c r="F753" t="s">
        <v>6670</v>
      </c>
      <c r="J753" t="e">
        <f t="shared" si="36"/>
        <v>#REF!</v>
      </c>
      <c r="K753" s="6" t="e">
        <f t="shared" si="37"/>
        <v>#REF!</v>
      </c>
    </row>
    <row r="754" spans="1:12" x14ac:dyDescent="0.25">
      <c r="A754" t="e">
        <f t="shared" si="35"/>
        <v>#REF!</v>
      </c>
      <c r="B754" s="58">
        <v>6626</v>
      </c>
      <c r="C754" t="s">
        <v>10900</v>
      </c>
      <c r="D754" t="s">
        <v>11154</v>
      </c>
      <c r="E754" t="s">
        <v>11145</v>
      </c>
      <c r="F754" t="s">
        <v>4867</v>
      </c>
      <c r="J754" t="e">
        <f t="shared" si="36"/>
        <v>#REF!</v>
      </c>
      <c r="K754" s="6" t="e">
        <f t="shared" si="37"/>
        <v>#REF!</v>
      </c>
    </row>
    <row r="755" spans="1:12" s="10" customFormat="1" x14ac:dyDescent="0.25">
      <c r="A755" s="10" t="e">
        <f t="shared" si="35"/>
        <v>#REF!</v>
      </c>
      <c r="B755" s="59"/>
      <c r="C755" s="10" t="s">
        <v>10900</v>
      </c>
      <c r="D755" s="10" t="s">
        <v>11154</v>
      </c>
      <c r="E755" s="10" t="s">
        <v>11145</v>
      </c>
      <c r="F755" s="10" t="s">
        <v>4867</v>
      </c>
      <c r="J755" s="10" t="e">
        <f t="shared" si="36"/>
        <v>#REF!</v>
      </c>
      <c r="K755" s="60" t="e">
        <f t="shared" si="37"/>
        <v>#REF!</v>
      </c>
      <c r="L755" s="61"/>
    </row>
    <row r="756" spans="1:12" x14ac:dyDescent="0.25">
      <c r="A756" t="e">
        <f t="shared" si="35"/>
        <v>#REF!</v>
      </c>
      <c r="B756" s="58">
        <v>6628</v>
      </c>
      <c r="C756" t="s">
        <v>10900</v>
      </c>
      <c r="D756" t="s">
        <v>11154</v>
      </c>
      <c r="E756" t="s">
        <v>11145</v>
      </c>
      <c r="F756" t="s">
        <v>6673</v>
      </c>
      <c r="J756" t="e">
        <f t="shared" si="36"/>
        <v>#REF!</v>
      </c>
      <c r="K756" s="6" t="e">
        <f t="shared" si="37"/>
        <v>#REF!</v>
      </c>
    </row>
    <row r="757" spans="1:12" x14ac:dyDescent="0.25">
      <c r="A757" t="e">
        <f t="shared" si="35"/>
        <v>#REF!</v>
      </c>
      <c r="B757" s="58">
        <v>6629</v>
      </c>
      <c r="C757" t="s">
        <v>10900</v>
      </c>
      <c r="D757" t="s">
        <v>11154</v>
      </c>
      <c r="E757" t="s">
        <v>11145</v>
      </c>
      <c r="F757" t="s">
        <v>6676</v>
      </c>
      <c r="J757" t="e">
        <f t="shared" si="36"/>
        <v>#REF!</v>
      </c>
      <c r="K757" s="6" t="e">
        <f t="shared" si="37"/>
        <v>#REF!</v>
      </c>
    </row>
    <row r="758" spans="1:12" x14ac:dyDescent="0.25">
      <c r="A758" t="e">
        <f t="shared" si="35"/>
        <v>#REF!</v>
      </c>
      <c r="B758" s="58">
        <v>6630</v>
      </c>
      <c r="C758" t="s">
        <v>10900</v>
      </c>
      <c r="D758" t="s">
        <v>11154</v>
      </c>
      <c r="E758" t="s">
        <v>11145</v>
      </c>
      <c r="F758" t="s">
        <v>6679</v>
      </c>
      <c r="J758" t="e">
        <f t="shared" si="36"/>
        <v>#REF!</v>
      </c>
      <c r="K758" s="6" t="e">
        <f t="shared" si="37"/>
        <v>#REF!</v>
      </c>
    </row>
    <row r="759" spans="1:12" x14ac:dyDescent="0.25">
      <c r="A759" t="e">
        <f t="shared" si="35"/>
        <v>#REF!</v>
      </c>
      <c r="B759" s="58">
        <v>6631</v>
      </c>
      <c r="C759" t="s">
        <v>10900</v>
      </c>
      <c r="D759" t="s">
        <v>11154</v>
      </c>
      <c r="E759" t="s">
        <v>11145</v>
      </c>
      <c r="F759" t="s">
        <v>6799</v>
      </c>
      <c r="J759" t="e">
        <f t="shared" si="36"/>
        <v>#REF!</v>
      </c>
      <c r="K759" s="6" t="e">
        <f t="shared" si="37"/>
        <v>#REF!</v>
      </c>
    </row>
    <row r="760" spans="1:12" x14ac:dyDescent="0.25">
      <c r="A760" t="e">
        <f t="shared" si="35"/>
        <v>#REF!</v>
      </c>
      <c r="B760" s="58">
        <v>6632</v>
      </c>
      <c r="C760" t="s">
        <v>10900</v>
      </c>
      <c r="D760" t="s">
        <v>11154</v>
      </c>
      <c r="E760" t="s">
        <v>11145</v>
      </c>
      <c r="F760" t="s">
        <v>6682</v>
      </c>
      <c r="J760" t="e">
        <f t="shared" si="36"/>
        <v>#REF!</v>
      </c>
      <c r="K760" s="6" t="e">
        <f t="shared" si="37"/>
        <v>#REF!</v>
      </c>
    </row>
    <row r="761" spans="1:12" x14ac:dyDescent="0.25">
      <c r="A761" t="e">
        <f t="shared" si="35"/>
        <v>#REF!</v>
      </c>
      <c r="B761" s="58">
        <v>6633</v>
      </c>
      <c r="C761" t="s">
        <v>10900</v>
      </c>
      <c r="D761" t="s">
        <v>11154</v>
      </c>
      <c r="E761" t="s">
        <v>11145</v>
      </c>
      <c r="F761" t="s">
        <v>4839</v>
      </c>
      <c r="J761" t="e">
        <f t="shared" si="36"/>
        <v>#REF!</v>
      </c>
      <c r="K761" s="6" t="e">
        <f t="shared" si="37"/>
        <v>#REF!</v>
      </c>
    </row>
    <row r="762" spans="1:12" x14ac:dyDescent="0.25">
      <c r="A762" t="e">
        <f t="shared" si="35"/>
        <v>#REF!</v>
      </c>
      <c r="B762" s="58">
        <v>6634</v>
      </c>
      <c r="C762" t="s">
        <v>10900</v>
      </c>
      <c r="D762" t="s">
        <v>11154</v>
      </c>
      <c r="E762" t="s">
        <v>11145</v>
      </c>
      <c r="F762" t="s">
        <v>6685</v>
      </c>
      <c r="J762" t="e">
        <f t="shared" si="36"/>
        <v>#REF!</v>
      </c>
      <c r="K762" s="6" t="e">
        <f t="shared" si="37"/>
        <v>#REF!</v>
      </c>
    </row>
    <row r="763" spans="1:12" x14ac:dyDescent="0.25">
      <c r="A763" t="e">
        <f t="shared" si="35"/>
        <v>#REF!</v>
      </c>
      <c r="B763" s="58">
        <v>6635</v>
      </c>
      <c r="C763" t="s">
        <v>10900</v>
      </c>
      <c r="D763" t="s">
        <v>11154</v>
      </c>
      <c r="E763" t="s">
        <v>11145</v>
      </c>
      <c r="F763" t="s">
        <v>6688</v>
      </c>
      <c r="J763" t="e">
        <f t="shared" si="36"/>
        <v>#REF!</v>
      </c>
      <c r="K763" s="6" t="e">
        <f t="shared" si="37"/>
        <v>#REF!</v>
      </c>
    </row>
    <row r="764" spans="1:12" x14ac:dyDescent="0.25">
      <c r="A764" t="e">
        <f t="shared" si="35"/>
        <v>#REF!</v>
      </c>
      <c r="B764" s="58">
        <v>6636</v>
      </c>
      <c r="C764" t="s">
        <v>10900</v>
      </c>
      <c r="D764" t="s">
        <v>11154</v>
      </c>
      <c r="E764" t="s">
        <v>11145</v>
      </c>
      <c r="F764" t="s">
        <v>6691</v>
      </c>
      <c r="J764" t="e">
        <f t="shared" si="36"/>
        <v>#REF!</v>
      </c>
      <c r="K764" s="6" t="e">
        <f t="shared" si="37"/>
        <v>#REF!</v>
      </c>
    </row>
    <row r="765" spans="1:12" x14ac:dyDescent="0.25">
      <c r="A765" t="e">
        <f t="shared" si="35"/>
        <v>#REF!</v>
      </c>
      <c r="B765" s="58">
        <v>6637</v>
      </c>
      <c r="C765" t="s">
        <v>10900</v>
      </c>
      <c r="D765" t="s">
        <v>11154</v>
      </c>
      <c r="E765" t="s">
        <v>11145</v>
      </c>
      <c r="F765" t="s">
        <v>6694</v>
      </c>
      <c r="J765" t="e">
        <f t="shared" si="36"/>
        <v>#REF!</v>
      </c>
      <c r="K765" s="6" t="e">
        <f t="shared" si="37"/>
        <v>#REF!</v>
      </c>
    </row>
    <row r="766" spans="1:12" x14ac:dyDescent="0.25">
      <c r="A766" t="e">
        <f t="shared" si="35"/>
        <v>#REF!</v>
      </c>
      <c r="B766" s="58">
        <v>6638</v>
      </c>
      <c r="C766" t="s">
        <v>10900</v>
      </c>
      <c r="D766" t="s">
        <v>11154</v>
      </c>
      <c r="E766" t="s">
        <v>11145</v>
      </c>
      <c r="F766" t="s">
        <v>5256</v>
      </c>
      <c r="J766" t="e">
        <f t="shared" si="36"/>
        <v>#REF!</v>
      </c>
      <c r="K766" s="6" t="e">
        <f t="shared" si="37"/>
        <v>#REF!</v>
      </c>
    </row>
    <row r="767" spans="1:12" x14ac:dyDescent="0.25">
      <c r="A767" t="e">
        <f t="shared" si="35"/>
        <v>#REF!</v>
      </c>
      <c r="B767" s="58">
        <v>6639</v>
      </c>
      <c r="C767" t="s">
        <v>10900</v>
      </c>
      <c r="D767" t="s">
        <v>11154</v>
      </c>
      <c r="E767" t="s">
        <v>11145</v>
      </c>
      <c r="F767" t="s">
        <v>6697</v>
      </c>
      <c r="J767" t="e">
        <f t="shared" si="36"/>
        <v>#REF!</v>
      </c>
      <c r="K767" s="6" t="e">
        <f t="shared" si="37"/>
        <v>#REF!</v>
      </c>
    </row>
    <row r="768" spans="1:12" x14ac:dyDescent="0.25">
      <c r="A768" t="e">
        <f t="shared" si="35"/>
        <v>#REF!</v>
      </c>
      <c r="B768" s="58">
        <v>6640</v>
      </c>
      <c r="C768" t="s">
        <v>10900</v>
      </c>
      <c r="D768" t="s">
        <v>11154</v>
      </c>
      <c r="E768" t="s">
        <v>11145</v>
      </c>
      <c r="F768" t="s">
        <v>6700</v>
      </c>
      <c r="J768" t="e">
        <f t="shared" si="36"/>
        <v>#REF!</v>
      </c>
      <c r="K768" s="6" t="e">
        <f t="shared" si="37"/>
        <v>#REF!</v>
      </c>
    </row>
    <row r="769" spans="1:11" x14ac:dyDescent="0.25">
      <c r="A769" t="e">
        <f t="shared" ref="A769:A832" si="38">J769</f>
        <v>#REF!</v>
      </c>
      <c r="B769" s="58">
        <v>6641</v>
      </c>
      <c r="C769" t="s">
        <v>10900</v>
      </c>
      <c r="D769" t="s">
        <v>11154</v>
      </c>
      <c r="E769" t="s">
        <v>11145</v>
      </c>
      <c r="F769" t="s">
        <v>6703</v>
      </c>
      <c r="J769" t="e">
        <f t="shared" si="36"/>
        <v>#REF!</v>
      </c>
      <c r="K769" s="6" t="e">
        <f t="shared" si="37"/>
        <v>#REF!</v>
      </c>
    </row>
    <row r="770" spans="1:11" x14ac:dyDescent="0.25">
      <c r="A770" t="e">
        <f t="shared" si="38"/>
        <v>#REF!</v>
      </c>
      <c r="B770" s="58">
        <v>6642</v>
      </c>
      <c r="C770" t="s">
        <v>10900</v>
      </c>
      <c r="D770" t="s">
        <v>11154</v>
      </c>
      <c r="E770" t="s">
        <v>11145</v>
      </c>
      <c r="F770" t="s">
        <v>4843</v>
      </c>
      <c r="J770" t="e">
        <f t="shared" ref="J770:J833" si="39">IF(F770&lt;&gt;"",VLOOKUP(F770,name_tbl,5,FALSE),"")</f>
        <v>#REF!</v>
      </c>
      <c r="K770" s="6" t="e">
        <f t="shared" ref="K770:K833" si="40">IF(F770&lt;&gt;"",VLOOKUP(F770,name_tbl,6,FALSE),"")</f>
        <v>#REF!</v>
      </c>
    </row>
    <row r="771" spans="1:11" x14ac:dyDescent="0.25">
      <c r="A771" t="e">
        <f t="shared" si="38"/>
        <v>#REF!</v>
      </c>
      <c r="B771" s="58">
        <v>6643</v>
      </c>
      <c r="C771" t="s">
        <v>10900</v>
      </c>
      <c r="D771" t="s">
        <v>11154</v>
      </c>
      <c r="E771" t="s">
        <v>11145</v>
      </c>
      <c r="F771" t="s">
        <v>6706</v>
      </c>
      <c r="J771" t="e">
        <f t="shared" si="39"/>
        <v>#REF!</v>
      </c>
      <c r="K771" s="6" t="e">
        <f t="shared" si="40"/>
        <v>#REF!</v>
      </c>
    </row>
    <row r="772" spans="1:11" x14ac:dyDescent="0.25">
      <c r="A772" t="e">
        <f t="shared" si="38"/>
        <v>#REF!</v>
      </c>
      <c r="B772" s="58">
        <v>6644</v>
      </c>
      <c r="C772" t="s">
        <v>10900</v>
      </c>
      <c r="D772" t="s">
        <v>11154</v>
      </c>
      <c r="E772" t="s">
        <v>11145</v>
      </c>
      <c r="F772" t="s">
        <v>6709</v>
      </c>
      <c r="J772" t="e">
        <f t="shared" si="39"/>
        <v>#REF!</v>
      </c>
      <c r="K772" s="6" t="e">
        <f t="shared" si="40"/>
        <v>#REF!</v>
      </c>
    </row>
    <row r="773" spans="1:11" x14ac:dyDescent="0.25">
      <c r="A773" t="e">
        <f t="shared" si="38"/>
        <v>#REF!</v>
      </c>
      <c r="B773" s="58">
        <v>6645</v>
      </c>
      <c r="C773" t="s">
        <v>10900</v>
      </c>
      <c r="D773" t="s">
        <v>11154</v>
      </c>
      <c r="E773" t="s">
        <v>11145</v>
      </c>
      <c r="F773" t="s">
        <v>6712</v>
      </c>
      <c r="J773" t="e">
        <f t="shared" si="39"/>
        <v>#REF!</v>
      </c>
      <c r="K773" s="6" t="e">
        <f t="shared" si="40"/>
        <v>#REF!</v>
      </c>
    </row>
    <row r="774" spans="1:11" x14ac:dyDescent="0.25">
      <c r="A774" t="e">
        <f t="shared" si="38"/>
        <v>#REF!</v>
      </c>
      <c r="B774" s="58">
        <v>6646</v>
      </c>
      <c r="C774" t="s">
        <v>10900</v>
      </c>
      <c r="D774" t="s">
        <v>11154</v>
      </c>
      <c r="E774" t="s">
        <v>11145</v>
      </c>
      <c r="F774" t="s">
        <v>6715</v>
      </c>
      <c r="J774" t="e">
        <f t="shared" si="39"/>
        <v>#REF!</v>
      </c>
      <c r="K774" s="6" t="e">
        <f t="shared" si="40"/>
        <v>#REF!</v>
      </c>
    </row>
    <row r="775" spans="1:11" x14ac:dyDescent="0.25">
      <c r="A775" t="e">
        <f t="shared" si="38"/>
        <v>#REF!</v>
      </c>
      <c r="B775" s="58">
        <v>6647</v>
      </c>
      <c r="C775" t="s">
        <v>10900</v>
      </c>
      <c r="D775" t="s">
        <v>11154</v>
      </c>
      <c r="E775" t="s">
        <v>11145</v>
      </c>
      <c r="F775" t="s">
        <v>6802</v>
      </c>
      <c r="J775" t="e">
        <f t="shared" si="39"/>
        <v>#REF!</v>
      </c>
      <c r="K775" s="6" t="e">
        <f t="shared" si="40"/>
        <v>#REF!</v>
      </c>
    </row>
    <row r="776" spans="1:11" x14ac:dyDescent="0.25">
      <c r="A776" t="e">
        <f t="shared" si="38"/>
        <v>#REF!</v>
      </c>
      <c r="B776" s="58">
        <v>6648</v>
      </c>
      <c r="C776" t="s">
        <v>10900</v>
      </c>
      <c r="D776" t="s">
        <v>11154</v>
      </c>
      <c r="E776" t="s">
        <v>11145</v>
      </c>
      <c r="F776" t="s">
        <v>4847</v>
      </c>
      <c r="J776" t="e">
        <f t="shared" si="39"/>
        <v>#REF!</v>
      </c>
      <c r="K776" s="6" t="e">
        <f t="shared" si="40"/>
        <v>#REF!</v>
      </c>
    </row>
    <row r="777" spans="1:11" x14ac:dyDescent="0.25">
      <c r="A777" t="e">
        <f t="shared" si="38"/>
        <v>#REF!</v>
      </c>
      <c r="B777" s="58">
        <v>6649</v>
      </c>
      <c r="C777" t="s">
        <v>10900</v>
      </c>
      <c r="D777" t="s">
        <v>11154</v>
      </c>
      <c r="E777" t="s">
        <v>11145</v>
      </c>
      <c r="F777" t="s">
        <v>5002</v>
      </c>
      <c r="J777" t="e">
        <f t="shared" si="39"/>
        <v>#REF!</v>
      </c>
      <c r="K777" s="6" t="e">
        <f t="shared" si="40"/>
        <v>#REF!</v>
      </c>
    </row>
    <row r="778" spans="1:11" x14ac:dyDescent="0.25">
      <c r="A778" t="e">
        <f t="shared" si="38"/>
        <v>#REF!</v>
      </c>
      <c r="B778" s="58">
        <v>6650</v>
      </c>
      <c r="C778" t="s">
        <v>10900</v>
      </c>
      <c r="D778" t="s">
        <v>11154</v>
      </c>
      <c r="E778" t="s">
        <v>11145</v>
      </c>
      <c r="F778" t="s">
        <v>6718</v>
      </c>
      <c r="J778" t="e">
        <f t="shared" si="39"/>
        <v>#REF!</v>
      </c>
      <c r="K778" s="6" t="e">
        <f t="shared" si="40"/>
        <v>#REF!</v>
      </c>
    </row>
    <row r="779" spans="1:11" x14ac:dyDescent="0.25">
      <c r="A779" t="e">
        <f t="shared" si="38"/>
        <v>#REF!</v>
      </c>
      <c r="B779" s="58">
        <v>6651</v>
      </c>
      <c r="C779" t="s">
        <v>10900</v>
      </c>
      <c r="D779" t="s">
        <v>11154</v>
      </c>
      <c r="E779" t="s">
        <v>11145</v>
      </c>
      <c r="F779" t="s">
        <v>6721</v>
      </c>
      <c r="J779" t="e">
        <f t="shared" si="39"/>
        <v>#REF!</v>
      </c>
      <c r="K779" s="6" t="e">
        <f t="shared" si="40"/>
        <v>#REF!</v>
      </c>
    </row>
    <row r="780" spans="1:11" x14ac:dyDescent="0.25">
      <c r="A780" t="e">
        <f t="shared" si="38"/>
        <v>#REF!</v>
      </c>
      <c r="B780" s="58">
        <v>6652</v>
      </c>
      <c r="C780" t="s">
        <v>10900</v>
      </c>
      <c r="D780" t="s">
        <v>11154</v>
      </c>
      <c r="E780" t="s">
        <v>11145</v>
      </c>
      <c r="F780" t="s">
        <v>5006</v>
      </c>
      <c r="J780" t="e">
        <f t="shared" si="39"/>
        <v>#REF!</v>
      </c>
      <c r="K780" s="6" t="e">
        <f t="shared" si="40"/>
        <v>#REF!</v>
      </c>
    </row>
    <row r="781" spans="1:11" x14ac:dyDescent="0.25">
      <c r="A781" t="e">
        <f t="shared" si="38"/>
        <v>#REF!</v>
      </c>
      <c r="B781" s="58">
        <v>6653</v>
      </c>
      <c r="C781" t="s">
        <v>10900</v>
      </c>
      <c r="D781" t="s">
        <v>11154</v>
      </c>
      <c r="E781" t="s">
        <v>11145</v>
      </c>
      <c r="F781" t="s">
        <v>6742</v>
      </c>
      <c r="J781" t="e">
        <f t="shared" si="39"/>
        <v>#REF!</v>
      </c>
      <c r="K781" s="6" t="e">
        <f t="shared" si="40"/>
        <v>#REF!</v>
      </c>
    </row>
    <row r="782" spans="1:11" x14ac:dyDescent="0.25">
      <c r="A782" t="e">
        <f t="shared" si="38"/>
        <v>#REF!</v>
      </c>
      <c r="B782" s="58">
        <v>6654</v>
      </c>
      <c r="C782" t="s">
        <v>10900</v>
      </c>
      <c r="D782" t="s">
        <v>11154</v>
      </c>
      <c r="E782" t="s">
        <v>11145</v>
      </c>
      <c r="F782" t="s">
        <v>6745</v>
      </c>
      <c r="J782" t="e">
        <f t="shared" si="39"/>
        <v>#REF!</v>
      </c>
      <c r="K782" s="6" t="e">
        <f t="shared" si="40"/>
        <v>#REF!</v>
      </c>
    </row>
    <row r="783" spans="1:11" x14ac:dyDescent="0.25">
      <c r="A783" t="e">
        <f t="shared" si="38"/>
        <v>#REF!</v>
      </c>
      <c r="B783" s="58">
        <v>6655</v>
      </c>
      <c r="C783" t="s">
        <v>10900</v>
      </c>
      <c r="D783" t="s">
        <v>11154</v>
      </c>
      <c r="E783" t="s">
        <v>11145</v>
      </c>
      <c r="F783" t="s">
        <v>6805</v>
      </c>
      <c r="J783" t="e">
        <f t="shared" si="39"/>
        <v>#REF!</v>
      </c>
      <c r="K783" s="6" t="e">
        <f t="shared" si="40"/>
        <v>#REF!</v>
      </c>
    </row>
    <row r="784" spans="1:11" x14ac:dyDescent="0.25">
      <c r="A784" t="e">
        <f t="shared" si="38"/>
        <v>#REF!</v>
      </c>
      <c r="B784" s="58">
        <v>6656</v>
      </c>
      <c r="C784" t="s">
        <v>10900</v>
      </c>
      <c r="D784" t="s">
        <v>11154</v>
      </c>
      <c r="E784" t="s">
        <v>11145</v>
      </c>
      <c r="F784" t="s">
        <v>6808</v>
      </c>
      <c r="J784" t="e">
        <f t="shared" si="39"/>
        <v>#REF!</v>
      </c>
      <c r="K784" s="6" t="e">
        <f t="shared" si="40"/>
        <v>#REF!</v>
      </c>
    </row>
    <row r="785" spans="1:12" x14ac:dyDescent="0.25">
      <c r="A785" t="e">
        <f t="shared" si="38"/>
        <v>#REF!</v>
      </c>
      <c r="B785" s="58">
        <v>6657</v>
      </c>
      <c r="C785" t="s">
        <v>10900</v>
      </c>
      <c r="D785" t="s">
        <v>11154</v>
      </c>
      <c r="E785" t="s">
        <v>11145</v>
      </c>
      <c r="F785" t="s">
        <v>5116</v>
      </c>
      <c r="J785" t="e">
        <f t="shared" si="39"/>
        <v>#REF!</v>
      </c>
      <c r="K785" s="6" t="e">
        <f t="shared" si="40"/>
        <v>#REF!</v>
      </c>
    </row>
    <row r="786" spans="1:12" x14ac:dyDescent="0.25">
      <c r="A786" t="e">
        <f t="shared" si="38"/>
        <v>#REF!</v>
      </c>
      <c r="B786" s="58">
        <v>6658</v>
      </c>
      <c r="C786" t="s">
        <v>10900</v>
      </c>
      <c r="D786" t="s">
        <v>11154</v>
      </c>
      <c r="E786" t="s">
        <v>11145</v>
      </c>
      <c r="F786" t="s">
        <v>6811</v>
      </c>
      <c r="J786" t="e">
        <f t="shared" si="39"/>
        <v>#REF!</v>
      </c>
      <c r="K786" s="6" t="e">
        <f t="shared" si="40"/>
        <v>#REF!</v>
      </c>
    </row>
    <row r="787" spans="1:12" x14ac:dyDescent="0.25">
      <c r="A787" t="e">
        <f t="shared" si="38"/>
        <v>#REF!</v>
      </c>
      <c r="B787" s="58">
        <v>6659</v>
      </c>
      <c r="C787" t="s">
        <v>10900</v>
      </c>
      <c r="D787" t="s">
        <v>11154</v>
      </c>
      <c r="E787" t="s">
        <v>11145</v>
      </c>
      <c r="F787" t="s">
        <v>6814</v>
      </c>
      <c r="J787" t="e">
        <f t="shared" si="39"/>
        <v>#REF!</v>
      </c>
      <c r="K787" s="6" t="e">
        <f t="shared" si="40"/>
        <v>#REF!</v>
      </c>
    </row>
    <row r="788" spans="1:12" x14ac:dyDescent="0.25">
      <c r="A788" t="e">
        <f t="shared" si="38"/>
        <v>#REF!</v>
      </c>
      <c r="B788" s="58">
        <v>6660</v>
      </c>
      <c r="C788" t="s">
        <v>10900</v>
      </c>
      <c r="D788" t="s">
        <v>11154</v>
      </c>
      <c r="E788" t="s">
        <v>11145</v>
      </c>
      <c r="F788" t="s">
        <v>6817</v>
      </c>
      <c r="J788" t="e">
        <f t="shared" si="39"/>
        <v>#REF!</v>
      </c>
      <c r="K788" s="6" t="e">
        <f t="shared" si="40"/>
        <v>#REF!</v>
      </c>
    </row>
    <row r="789" spans="1:12" x14ac:dyDescent="0.25">
      <c r="A789" t="e">
        <f t="shared" si="38"/>
        <v>#REF!</v>
      </c>
      <c r="B789" s="58">
        <v>6661</v>
      </c>
      <c r="C789" t="s">
        <v>10900</v>
      </c>
      <c r="D789" t="s">
        <v>11154</v>
      </c>
      <c r="E789" t="s">
        <v>11145</v>
      </c>
      <c r="F789" t="s">
        <v>6820</v>
      </c>
      <c r="J789" t="e">
        <f t="shared" si="39"/>
        <v>#REF!</v>
      </c>
      <c r="K789" s="6" t="e">
        <f t="shared" si="40"/>
        <v>#REF!</v>
      </c>
    </row>
    <row r="790" spans="1:12" x14ac:dyDescent="0.25">
      <c r="A790" t="e">
        <f t="shared" si="38"/>
        <v>#REF!</v>
      </c>
      <c r="B790" s="58">
        <v>6662</v>
      </c>
      <c r="C790" t="s">
        <v>10900</v>
      </c>
      <c r="D790" t="s">
        <v>11154</v>
      </c>
      <c r="E790" t="s">
        <v>11145</v>
      </c>
      <c r="F790" t="s">
        <v>5098</v>
      </c>
      <c r="J790" t="e">
        <f t="shared" si="39"/>
        <v>#REF!</v>
      </c>
      <c r="K790" s="6" t="e">
        <f t="shared" si="40"/>
        <v>#REF!</v>
      </c>
    </row>
    <row r="791" spans="1:12" s="10" customFormat="1" x14ac:dyDescent="0.25">
      <c r="A791" s="10" t="e">
        <f t="shared" si="38"/>
        <v>#REF!</v>
      </c>
      <c r="B791" s="59"/>
      <c r="C791" s="10" t="s">
        <v>10900</v>
      </c>
      <c r="D791" s="10" t="s">
        <v>11154</v>
      </c>
      <c r="E791" s="10" t="s">
        <v>11145</v>
      </c>
      <c r="F791" s="10" t="s">
        <v>5098</v>
      </c>
      <c r="J791" s="10" t="e">
        <f t="shared" si="39"/>
        <v>#REF!</v>
      </c>
      <c r="K791" s="60" t="e">
        <f t="shared" si="40"/>
        <v>#REF!</v>
      </c>
      <c r="L791" s="61"/>
    </row>
    <row r="792" spans="1:12" x14ac:dyDescent="0.25">
      <c r="A792" t="e">
        <f t="shared" si="38"/>
        <v>#REF!</v>
      </c>
      <c r="B792" s="58">
        <v>6664</v>
      </c>
      <c r="C792" t="s">
        <v>10900</v>
      </c>
      <c r="D792" t="s">
        <v>11154</v>
      </c>
      <c r="E792" t="s">
        <v>11145</v>
      </c>
      <c r="F792" t="s">
        <v>5260</v>
      </c>
      <c r="J792" t="e">
        <f t="shared" si="39"/>
        <v>#REF!</v>
      </c>
      <c r="K792" s="6" t="e">
        <f t="shared" si="40"/>
        <v>#REF!</v>
      </c>
    </row>
    <row r="793" spans="1:12" x14ac:dyDescent="0.25">
      <c r="A793" t="e">
        <f t="shared" si="38"/>
        <v>#REF!</v>
      </c>
      <c r="B793" s="58">
        <v>6665</v>
      </c>
      <c r="C793" t="s">
        <v>10900</v>
      </c>
      <c r="D793" t="s">
        <v>11154</v>
      </c>
      <c r="E793" t="s">
        <v>11145</v>
      </c>
      <c r="F793" t="s">
        <v>6823</v>
      </c>
      <c r="J793" t="e">
        <f t="shared" si="39"/>
        <v>#REF!</v>
      </c>
      <c r="K793" s="6" t="e">
        <f t="shared" si="40"/>
        <v>#REF!</v>
      </c>
    </row>
    <row r="794" spans="1:12" x14ac:dyDescent="0.25">
      <c r="A794" t="e">
        <f t="shared" si="38"/>
        <v>#REF!</v>
      </c>
      <c r="B794" s="58">
        <v>6666</v>
      </c>
      <c r="C794" t="s">
        <v>10900</v>
      </c>
      <c r="D794" t="s">
        <v>11154</v>
      </c>
      <c r="E794" t="s">
        <v>11145</v>
      </c>
      <c r="F794" t="s">
        <v>6826</v>
      </c>
      <c r="J794" t="e">
        <f t="shared" si="39"/>
        <v>#REF!</v>
      </c>
      <c r="K794" s="6" t="e">
        <f t="shared" si="40"/>
        <v>#REF!</v>
      </c>
    </row>
    <row r="795" spans="1:12" x14ac:dyDescent="0.25">
      <c r="A795" t="e">
        <f t="shared" si="38"/>
        <v>#REF!</v>
      </c>
      <c r="B795" s="58">
        <v>6667</v>
      </c>
      <c r="C795" t="s">
        <v>10900</v>
      </c>
      <c r="D795" t="s">
        <v>11154</v>
      </c>
      <c r="E795" t="s">
        <v>11145</v>
      </c>
      <c r="F795" t="s">
        <v>5109</v>
      </c>
      <c r="J795" t="e">
        <f t="shared" si="39"/>
        <v>#REF!</v>
      </c>
      <c r="K795" s="6" t="e">
        <f t="shared" si="40"/>
        <v>#REF!</v>
      </c>
    </row>
    <row r="796" spans="1:12" x14ac:dyDescent="0.25">
      <c r="A796" t="e">
        <f t="shared" si="38"/>
        <v>#REF!</v>
      </c>
      <c r="B796" s="58">
        <v>6668</v>
      </c>
      <c r="C796" t="s">
        <v>10900</v>
      </c>
      <c r="D796" t="s">
        <v>11154</v>
      </c>
      <c r="E796" t="s">
        <v>11145</v>
      </c>
      <c r="F796" t="s">
        <v>6829</v>
      </c>
      <c r="J796" t="e">
        <f t="shared" si="39"/>
        <v>#REF!</v>
      </c>
      <c r="K796" s="6" t="e">
        <f t="shared" si="40"/>
        <v>#REF!</v>
      </c>
    </row>
    <row r="797" spans="1:12" x14ac:dyDescent="0.25">
      <c r="A797" t="e">
        <f t="shared" si="38"/>
        <v>#REF!</v>
      </c>
      <c r="B797" s="58">
        <v>6669</v>
      </c>
      <c r="C797" t="s">
        <v>10900</v>
      </c>
      <c r="D797" t="s">
        <v>11154</v>
      </c>
      <c r="E797" t="s">
        <v>11145</v>
      </c>
      <c r="F797" t="s">
        <v>4882</v>
      </c>
      <c r="J797" t="e">
        <f t="shared" si="39"/>
        <v>#REF!</v>
      </c>
      <c r="K797" s="6" t="e">
        <f t="shared" si="40"/>
        <v>#REF!</v>
      </c>
    </row>
    <row r="798" spans="1:12" s="10" customFormat="1" x14ac:dyDescent="0.25">
      <c r="A798" s="10" t="e">
        <f t="shared" si="38"/>
        <v>#REF!</v>
      </c>
      <c r="B798" s="59"/>
      <c r="C798" s="10" t="s">
        <v>10900</v>
      </c>
      <c r="D798" s="10" t="s">
        <v>11154</v>
      </c>
      <c r="E798" s="10" t="s">
        <v>11145</v>
      </c>
      <c r="F798" s="10" t="s">
        <v>4882</v>
      </c>
      <c r="J798" s="10" t="e">
        <f t="shared" si="39"/>
        <v>#REF!</v>
      </c>
      <c r="K798" s="60" t="e">
        <f t="shared" si="40"/>
        <v>#REF!</v>
      </c>
      <c r="L798" s="61"/>
    </row>
    <row r="799" spans="1:12" x14ac:dyDescent="0.25">
      <c r="A799" t="e">
        <f t="shared" si="38"/>
        <v>#REF!</v>
      </c>
      <c r="B799" s="58">
        <v>6671</v>
      </c>
      <c r="C799" t="s">
        <v>10900</v>
      </c>
      <c r="D799" t="s">
        <v>11154</v>
      </c>
      <c r="E799" t="s">
        <v>11145</v>
      </c>
      <c r="F799" t="s">
        <v>5095</v>
      </c>
      <c r="J799" t="e">
        <f t="shared" si="39"/>
        <v>#REF!</v>
      </c>
      <c r="K799" s="6" t="e">
        <f t="shared" si="40"/>
        <v>#REF!</v>
      </c>
    </row>
    <row r="800" spans="1:12" x14ac:dyDescent="0.25">
      <c r="A800" t="e">
        <f t="shared" si="38"/>
        <v>#REF!</v>
      </c>
      <c r="B800" s="58">
        <v>6672</v>
      </c>
      <c r="C800" t="s">
        <v>10900</v>
      </c>
      <c r="D800" t="s">
        <v>11154</v>
      </c>
      <c r="E800" t="s">
        <v>11145</v>
      </c>
      <c r="F800" t="s">
        <v>5101</v>
      </c>
      <c r="J800" t="e">
        <f t="shared" si="39"/>
        <v>#REF!</v>
      </c>
      <c r="K800" s="6" t="e">
        <f t="shared" si="40"/>
        <v>#REF!</v>
      </c>
    </row>
    <row r="801" spans="1:11" x14ac:dyDescent="0.25">
      <c r="A801" t="e">
        <f t="shared" si="38"/>
        <v>#REF!</v>
      </c>
      <c r="B801" s="58">
        <v>6673</v>
      </c>
      <c r="C801" t="s">
        <v>10900</v>
      </c>
      <c r="D801" t="s">
        <v>11154</v>
      </c>
      <c r="E801" t="s">
        <v>11145</v>
      </c>
      <c r="F801" t="s">
        <v>5113</v>
      </c>
      <c r="J801" t="e">
        <f t="shared" si="39"/>
        <v>#REF!</v>
      </c>
      <c r="K801" s="6" t="e">
        <f t="shared" si="40"/>
        <v>#REF!</v>
      </c>
    </row>
    <row r="802" spans="1:11" x14ac:dyDescent="0.25">
      <c r="A802" t="e">
        <f t="shared" si="38"/>
        <v>#REF!</v>
      </c>
      <c r="B802" s="58">
        <v>6674</v>
      </c>
      <c r="C802" t="s">
        <v>10900</v>
      </c>
      <c r="D802" t="s">
        <v>11154</v>
      </c>
      <c r="E802" t="s">
        <v>11145</v>
      </c>
      <c r="F802" t="s">
        <v>5105</v>
      </c>
      <c r="J802" t="e">
        <f t="shared" si="39"/>
        <v>#REF!</v>
      </c>
      <c r="K802" s="6" t="e">
        <f t="shared" si="40"/>
        <v>#REF!</v>
      </c>
    </row>
    <row r="803" spans="1:11" x14ac:dyDescent="0.25">
      <c r="A803" t="e">
        <f t="shared" si="38"/>
        <v>#REF!</v>
      </c>
      <c r="B803" s="58">
        <v>6675</v>
      </c>
      <c r="C803" t="s">
        <v>10900</v>
      </c>
      <c r="D803" t="s">
        <v>11154</v>
      </c>
      <c r="E803" t="s">
        <v>11145</v>
      </c>
      <c r="F803" t="s">
        <v>5803</v>
      </c>
      <c r="J803" t="e">
        <f t="shared" si="39"/>
        <v>#REF!</v>
      </c>
      <c r="K803" s="6" t="e">
        <f t="shared" si="40"/>
        <v>#REF!</v>
      </c>
    </row>
    <row r="804" spans="1:11" x14ac:dyDescent="0.25">
      <c r="A804" t="e">
        <f t="shared" si="38"/>
        <v>#REF!</v>
      </c>
      <c r="B804" s="58">
        <v>6676</v>
      </c>
      <c r="C804" t="s">
        <v>10900</v>
      </c>
      <c r="D804" t="s">
        <v>11154</v>
      </c>
      <c r="E804" t="s">
        <v>11145</v>
      </c>
      <c r="F804" t="s">
        <v>5264</v>
      </c>
      <c r="J804" t="e">
        <f t="shared" si="39"/>
        <v>#REF!</v>
      </c>
      <c r="K804" s="6" t="e">
        <f t="shared" si="40"/>
        <v>#REF!</v>
      </c>
    </row>
    <row r="805" spans="1:11" x14ac:dyDescent="0.25">
      <c r="A805" t="e">
        <f t="shared" si="38"/>
        <v>#REF!</v>
      </c>
      <c r="B805" s="58">
        <v>6677</v>
      </c>
      <c r="C805" t="s">
        <v>10900</v>
      </c>
      <c r="D805" t="s">
        <v>11154</v>
      </c>
      <c r="E805" t="s">
        <v>11145</v>
      </c>
      <c r="F805" t="s">
        <v>5196</v>
      </c>
      <c r="J805" t="e">
        <f t="shared" si="39"/>
        <v>#REF!</v>
      </c>
      <c r="K805" s="6" t="e">
        <f t="shared" si="40"/>
        <v>#REF!</v>
      </c>
    </row>
    <row r="806" spans="1:11" x14ac:dyDescent="0.25">
      <c r="A806" t="e">
        <f t="shared" si="38"/>
        <v>#REF!</v>
      </c>
      <c r="B806" s="58">
        <v>6678</v>
      </c>
      <c r="C806" t="s">
        <v>10900</v>
      </c>
      <c r="D806" t="s">
        <v>11154</v>
      </c>
      <c r="E806" t="s">
        <v>11145</v>
      </c>
      <c r="F806" t="s">
        <v>5200</v>
      </c>
      <c r="J806" t="e">
        <f t="shared" si="39"/>
        <v>#REF!</v>
      </c>
      <c r="K806" s="6" t="e">
        <f t="shared" si="40"/>
        <v>#REF!</v>
      </c>
    </row>
    <row r="807" spans="1:11" x14ac:dyDescent="0.25">
      <c r="A807" t="e">
        <f t="shared" si="38"/>
        <v>#REF!</v>
      </c>
      <c r="B807" s="58">
        <v>6679</v>
      </c>
      <c r="C807" t="s">
        <v>10900</v>
      </c>
      <c r="D807" t="s">
        <v>11154</v>
      </c>
      <c r="E807" t="s">
        <v>11145</v>
      </c>
      <c r="F807" t="s">
        <v>5192</v>
      </c>
      <c r="J807" t="e">
        <f t="shared" si="39"/>
        <v>#REF!</v>
      </c>
      <c r="K807" s="6" t="e">
        <f t="shared" si="40"/>
        <v>#REF!</v>
      </c>
    </row>
    <row r="808" spans="1:11" x14ac:dyDescent="0.25">
      <c r="A808" t="e">
        <f t="shared" si="38"/>
        <v>#REF!</v>
      </c>
      <c r="B808" s="58">
        <v>6680</v>
      </c>
      <c r="C808" t="s">
        <v>10900</v>
      </c>
      <c r="D808" t="s">
        <v>11154</v>
      </c>
      <c r="E808" t="s">
        <v>11145</v>
      </c>
      <c r="F808" t="s">
        <v>5188</v>
      </c>
      <c r="J808" t="e">
        <f t="shared" si="39"/>
        <v>#REF!</v>
      </c>
      <c r="K808" s="6" t="e">
        <f t="shared" si="40"/>
        <v>#REF!</v>
      </c>
    </row>
    <row r="809" spans="1:11" x14ac:dyDescent="0.25">
      <c r="A809" t="e">
        <f t="shared" si="38"/>
        <v>#REF!</v>
      </c>
      <c r="B809" s="58">
        <v>6681</v>
      </c>
      <c r="C809" t="s">
        <v>10900</v>
      </c>
      <c r="D809" t="s">
        <v>11154</v>
      </c>
      <c r="E809" t="s">
        <v>11145</v>
      </c>
      <c r="F809" t="s">
        <v>5268</v>
      </c>
      <c r="J809" t="e">
        <f t="shared" si="39"/>
        <v>#REF!</v>
      </c>
      <c r="K809" s="6" t="e">
        <f t="shared" si="40"/>
        <v>#REF!</v>
      </c>
    </row>
    <row r="810" spans="1:11" x14ac:dyDescent="0.25">
      <c r="A810" t="e">
        <f t="shared" si="38"/>
        <v>#REF!</v>
      </c>
      <c r="B810" s="58">
        <v>6682</v>
      </c>
      <c r="C810" t="s">
        <v>10900</v>
      </c>
      <c r="D810" t="s">
        <v>11154</v>
      </c>
      <c r="E810" t="s">
        <v>11145</v>
      </c>
      <c r="F810" t="s">
        <v>5168</v>
      </c>
      <c r="J810" t="e">
        <f t="shared" si="39"/>
        <v>#REF!</v>
      </c>
      <c r="K810" s="6" t="e">
        <f t="shared" si="40"/>
        <v>#REF!</v>
      </c>
    </row>
    <row r="811" spans="1:11" x14ac:dyDescent="0.25">
      <c r="A811" t="e">
        <f t="shared" si="38"/>
        <v>#REF!</v>
      </c>
      <c r="B811" s="58">
        <v>6683</v>
      </c>
      <c r="C811" t="s">
        <v>10900</v>
      </c>
      <c r="D811" t="s">
        <v>11154</v>
      </c>
      <c r="E811" t="s">
        <v>11145</v>
      </c>
      <c r="F811" t="s">
        <v>5272</v>
      </c>
      <c r="J811" t="e">
        <f t="shared" si="39"/>
        <v>#REF!</v>
      </c>
      <c r="K811" s="6" t="e">
        <f t="shared" si="40"/>
        <v>#REF!</v>
      </c>
    </row>
    <row r="812" spans="1:11" x14ac:dyDescent="0.25">
      <c r="A812" t="e">
        <f t="shared" si="38"/>
        <v>#REF!</v>
      </c>
      <c r="B812" s="58">
        <v>6684</v>
      </c>
      <c r="C812" t="s">
        <v>10900</v>
      </c>
      <c r="D812" t="s">
        <v>11154</v>
      </c>
      <c r="E812" t="s">
        <v>11145</v>
      </c>
      <c r="F812" t="s">
        <v>5276</v>
      </c>
      <c r="J812" t="e">
        <f t="shared" si="39"/>
        <v>#REF!</v>
      </c>
      <c r="K812" s="6" t="e">
        <f t="shared" si="40"/>
        <v>#REF!</v>
      </c>
    </row>
    <row r="813" spans="1:11" x14ac:dyDescent="0.25">
      <c r="A813" t="e">
        <f t="shared" si="38"/>
        <v>#REF!</v>
      </c>
      <c r="B813" s="58">
        <v>6685</v>
      </c>
      <c r="C813" t="s">
        <v>10900</v>
      </c>
      <c r="D813" t="s">
        <v>11154</v>
      </c>
      <c r="E813" t="s">
        <v>11145</v>
      </c>
      <c r="F813" t="s">
        <v>5468</v>
      </c>
      <c r="J813" t="e">
        <f t="shared" si="39"/>
        <v>#REF!</v>
      </c>
      <c r="K813" s="6" t="e">
        <f t="shared" si="40"/>
        <v>#REF!</v>
      </c>
    </row>
    <row r="814" spans="1:11" x14ac:dyDescent="0.25">
      <c r="A814" t="e">
        <f t="shared" si="38"/>
        <v>#REF!</v>
      </c>
      <c r="B814" s="58">
        <v>6686</v>
      </c>
      <c r="C814" t="s">
        <v>10900</v>
      </c>
      <c r="D814" t="s">
        <v>11154</v>
      </c>
      <c r="E814" t="s">
        <v>11145</v>
      </c>
      <c r="F814" t="s">
        <v>5548</v>
      </c>
      <c r="J814" t="e">
        <f t="shared" si="39"/>
        <v>#REF!</v>
      </c>
      <c r="K814" s="6" t="e">
        <f t="shared" si="40"/>
        <v>#REF!</v>
      </c>
    </row>
    <row r="815" spans="1:11" x14ac:dyDescent="0.25">
      <c r="A815" t="e">
        <f t="shared" si="38"/>
        <v>#REF!</v>
      </c>
      <c r="B815" s="58">
        <v>6687</v>
      </c>
      <c r="C815" t="s">
        <v>10900</v>
      </c>
      <c r="D815" t="s">
        <v>11154</v>
      </c>
      <c r="E815" t="s">
        <v>11145</v>
      </c>
      <c r="F815" t="s">
        <v>5795</v>
      </c>
      <c r="J815" t="e">
        <f t="shared" si="39"/>
        <v>#REF!</v>
      </c>
      <c r="K815" s="6" t="e">
        <f t="shared" si="40"/>
        <v>#REF!</v>
      </c>
    </row>
    <row r="816" spans="1:11" x14ac:dyDescent="0.25">
      <c r="A816" t="e">
        <f t="shared" si="38"/>
        <v>#REF!</v>
      </c>
      <c r="B816" s="58">
        <v>6688</v>
      </c>
      <c r="C816" t="s">
        <v>10900</v>
      </c>
      <c r="D816" t="s">
        <v>11154</v>
      </c>
      <c r="E816" t="s">
        <v>11145</v>
      </c>
      <c r="F816" t="s">
        <v>5799</v>
      </c>
      <c r="J816" t="e">
        <f t="shared" si="39"/>
        <v>#REF!</v>
      </c>
      <c r="K816" s="6" t="e">
        <f t="shared" si="40"/>
        <v>#REF!</v>
      </c>
    </row>
    <row r="817" spans="1:11" x14ac:dyDescent="0.25">
      <c r="A817" t="e">
        <f t="shared" si="38"/>
        <v>#REF!</v>
      </c>
      <c r="B817" s="58">
        <v>6689</v>
      </c>
      <c r="C817" t="s">
        <v>10900</v>
      </c>
      <c r="D817" t="s">
        <v>11154</v>
      </c>
      <c r="E817" t="s">
        <v>11145</v>
      </c>
      <c r="F817" t="s">
        <v>5456</v>
      </c>
      <c r="J817" t="e">
        <f t="shared" si="39"/>
        <v>#REF!</v>
      </c>
      <c r="K817" s="6" t="e">
        <f t="shared" si="40"/>
        <v>#REF!</v>
      </c>
    </row>
    <row r="818" spans="1:11" x14ac:dyDescent="0.25">
      <c r="A818" t="e">
        <f t="shared" si="38"/>
        <v>#REF!</v>
      </c>
      <c r="B818" s="58">
        <v>6690</v>
      </c>
      <c r="C818" t="s">
        <v>10900</v>
      </c>
      <c r="D818" t="s">
        <v>11154</v>
      </c>
      <c r="E818" t="s">
        <v>11145</v>
      </c>
      <c r="F818" t="s">
        <v>5807</v>
      </c>
      <c r="J818" t="e">
        <f t="shared" si="39"/>
        <v>#REF!</v>
      </c>
      <c r="K818" s="6" t="e">
        <f t="shared" si="40"/>
        <v>#REF!</v>
      </c>
    </row>
    <row r="819" spans="1:11" x14ac:dyDescent="0.25">
      <c r="A819" t="e">
        <f t="shared" si="38"/>
        <v>#REF!</v>
      </c>
      <c r="B819" s="58">
        <v>6691</v>
      </c>
      <c r="C819" t="s">
        <v>10900</v>
      </c>
      <c r="D819" t="s">
        <v>11154</v>
      </c>
      <c r="E819" t="s">
        <v>11145</v>
      </c>
      <c r="F819" t="s">
        <v>5511</v>
      </c>
      <c r="J819" t="e">
        <f t="shared" si="39"/>
        <v>#REF!</v>
      </c>
      <c r="K819" s="6" t="e">
        <f t="shared" si="40"/>
        <v>#REF!</v>
      </c>
    </row>
    <row r="820" spans="1:11" x14ac:dyDescent="0.25">
      <c r="A820" t="e">
        <f t="shared" si="38"/>
        <v>#REF!</v>
      </c>
      <c r="B820" s="58">
        <v>6692</v>
      </c>
      <c r="C820" t="s">
        <v>10900</v>
      </c>
      <c r="D820" t="s">
        <v>11154</v>
      </c>
      <c r="E820" t="s">
        <v>11145</v>
      </c>
      <c r="F820" t="s">
        <v>5556</v>
      </c>
      <c r="J820" t="e">
        <f t="shared" si="39"/>
        <v>#REF!</v>
      </c>
      <c r="K820" s="6" t="e">
        <f t="shared" si="40"/>
        <v>#REF!</v>
      </c>
    </row>
    <row r="821" spans="1:11" x14ac:dyDescent="0.25">
      <c r="A821" t="e">
        <f t="shared" si="38"/>
        <v>#REF!</v>
      </c>
      <c r="B821" s="58">
        <v>6693</v>
      </c>
      <c r="C821" t="s">
        <v>10900</v>
      </c>
      <c r="D821" t="s">
        <v>11154</v>
      </c>
      <c r="E821" t="s">
        <v>11145</v>
      </c>
      <c r="F821" t="s">
        <v>5490</v>
      </c>
      <c r="J821" t="e">
        <f t="shared" si="39"/>
        <v>#REF!</v>
      </c>
      <c r="K821" s="6" t="e">
        <f t="shared" si="40"/>
        <v>#REF!</v>
      </c>
    </row>
    <row r="822" spans="1:11" x14ac:dyDescent="0.25">
      <c r="A822" t="e">
        <f t="shared" si="38"/>
        <v>#REF!</v>
      </c>
      <c r="B822" s="58">
        <v>6694</v>
      </c>
      <c r="C822" t="s">
        <v>10900</v>
      </c>
      <c r="D822" t="s">
        <v>11154</v>
      </c>
      <c r="E822" t="s">
        <v>11145</v>
      </c>
      <c r="F822" t="s">
        <v>6511</v>
      </c>
      <c r="J822" t="e">
        <f t="shared" si="39"/>
        <v>#REF!</v>
      </c>
      <c r="K822" s="6" t="e">
        <f t="shared" si="40"/>
        <v>#REF!</v>
      </c>
    </row>
    <row r="823" spans="1:11" x14ac:dyDescent="0.25">
      <c r="A823" t="e">
        <f t="shared" si="38"/>
        <v>#REF!</v>
      </c>
      <c r="B823" s="58">
        <v>6695</v>
      </c>
      <c r="C823" t="s">
        <v>10900</v>
      </c>
      <c r="D823" t="s">
        <v>11154</v>
      </c>
      <c r="E823" t="s">
        <v>11145</v>
      </c>
      <c r="F823" t="s">
        <v>5523</v>
      </c>
      <c r="J823" t="e">
        <f t="shared" si="39"/>
        <v>#REF!</v>
      </c>
      <c r="K823" s="6" t="e">
        <f t="shared" si="40"/>
        <v>#REF!</v>
      </c>
    </row>
    <row r="824" spans="1:11" x14ac:dyDescent="0.25">
      <c r="A824" t="e">
        <f t="shared" si="38"/>
        <v>#REF!</v>
      </c>
      <c r="B824" s="58">
        <v>6696</v>
      </c>
      <c r="C824" t="s">
        <v>10900</v>
      </c>
      <c r="D824" t="s">
        <v>11154</v>
      </c>
      <c r="E824" t="s">
        <v>11145</v>
      </c>
      <c r="F824" t="s">
        <v>5517</v>
      </c>
      <c r="J824" t="e">
        <f t="shared" si="39"/>
        <v>#REF!</v>
      </c>
      <c r="K824" s="6" t="e">
        <f t="shared" si="40"/>
        <v>#REF!</v>
      </c>
    </row>
    <row r="825" spans="1:11" x14ac:dyDescent="0.25">
      <c r="A825" t="e">
        <f t="shared" si="38"/>
        <v>#REF!</v>
      </c>
      <c r="B825" s="58">
        <v>6697</v>
      </c>
      <c r="C825" t="s">
        <v>10900</v>
      </c>
      <c r="D825" t="s">
        <v>11154</v>
      </c>
      <c r="E825" t="s">
        <v>11145</v>
      </c>
      <c r="F825" t="s">
        <v>5526</v>
      </c>
      <c r="J825" t="e">
        <f t="shared" si="39"/>
        <v>#REF!</v>
      </c>
      <c r="K825" s="6" t="e">
        <f t="shared" si="40"/>
        <v>#REF!</v>
      </c>
    </row>
    <row r="826" spans="1:11" x14ac:dyDescent="0.25">
      <c r="A826" t="e">
        <f t="shared" si="38"/>
        <v>#REF!</v>
      </c>
      <c r="B826" s="58">
        <v>6698</v>
      </c>
      <c r="C826" t="s">
        <v>10900</v>
      </c>
      <c r="D826" t="s">
        <v>11154</v>
      </c>
      <c r="E826" t="s">
        <v>11145</v>
      </c>
      <c r="F826" t="s">
        <v>6568</v>
      </c>
      <c r="J826" t="e">
        <f t="shared" si="39"/>
        <v>#REF!</v>
      </c>
      <c r="K826" s="6" t="e">
        <f t="shared" si="40"/>
        <v>#REF!</v>
      </c>
    </row>
    <row r="827" spans="1:11" x14ac:dyDescent="0.25">
      <c r="A827" t="e">
        <f t="shared" si="38"/>
        <v>#REF!</v>
      </c>
      <c r="B827" s="58">
        <v>6699</v>
      </c>
      <c r="C827" t="s">
        <v>10900</v>
      </c>
      <c r="D827" t="s">
        <v>11154</v>
      </c>
      <c r="E827" t="s">
        <v>11145</v>
      </c>
      <c r="F827" t="s">
        <v>5628</v>
      </c>
      <c r="J827" t="e">
        <f t="shared" si="39"/>
        <v>#REF!</v>
      </c>
      <c r="K827" s="6" t="e">
        <f t="shared" si="40"/>
        <v>#REF!</v>
      </c>
    </row>
    <row r="828" spans="1:11" x14ac:dyDescent="0.25">
      <c r="A828" t="e">
        <f t="shared" si="38"/>
        <v>#REF!</v>
      </c>
      <c r="B828" s="58">
        <v>6700</v>
      </c>
      <c r="C828" t="s">
        <v>10900</v>
      </c>
      <c r="D828" t="s">
        <v>11154</v>
      </c>
      <c r="E828" t="s">
        <v>11145</v>
      </c>
      <c r="F828" t="s">
        <v>5540</v>
      </c>
      <c r="J828" t="e">
        <f t="shared" si="39"/>
        <v>#REF!</v>
      </c>
      <c r="K828" s="6" t="e">
        <f t="shared" si="40"/>
        <v>#REF!</v>
      </c>
    </row>
    <row r="829" spans="1:11" x14ac:dyDescent="0.25">
      <c r="A829" t="e">
        <f t="shared" si="38"/>
        <v>#REF!</v>
      </c>
      <c r="B829" s="58">
        <v>6701</v>
      </c>
      <c r="C829" t="s">
        <v>10900</v>
      </c>
      <c r="D829" t="s">
        <v>11154</v>
      </c>
      <c r="E829" t="s">
        <v>11145</v>
      </c>
      <c r="F829" t="s">
        <v>5514</v>
      </c>
      <c r="J829" t="e">
        <f t="shared" si="39"/>
        <v>#REF!</v>
      </c>
      <c r="K829" s="6" t="e">
        <f t="shared" si="40"/>
        <v>#REF!</v>
      </c>
    </row>
    <row r="830" spans="1:11" x14ac:dyDescent="0.25">
      <c r="A830" t="e">
        <f t="shared" si="38"/>
        <v>#REF!</v>
      </c>
      <c r="B830" s="58">
        <v>6702</v>
      </c>
      <c r="C830" t="s">
        <v>10900</v>
      </c>
      <c r="D830" t="s">
        <v>11154</v>
      </c>
      <c r="E830" t="s">
        <v>11145</v>
      </c>
      <c r="F830" t="s">
        <v>5600</v>
      </c>
      <c r="J830" t="e">
        <f t="shared" si="39"/>
        <v>#REF!</v>
      </c>
      <c r="K830" s="6" t="e">
        <f t="shared" si="40"/>
        <v>#REF!</v>
      </c>
    </row>
    <row r="831" spans="1:11" x14ac:dyDescent="0.25">
      <c r="A831" t="e">
        <f t="shared" si="38"/>
        <v>#REF!</v>
      </c>
      <c r="B831" s="58">
        <v>6703</v>
      </c>
      <c r="C831" t="s">
        <v>10900</v>
      </c>
      <c r="D831" t="s">
        <v>11154</v>
      </c>
      <c r="E831" t="s">
        <v>11145</v>
      </c>
      <c r="F831" t="s">
        <v>5576</v>
      </c>
      <c r="J831" t="e">
        <f t="shared" si="39"/>
        <v>#REF!</v>
      </c>
      <c r="K831" s="6" t="e">
        <f t="shared" si="40"/>
        <v>#REF!</v>
      </c>
    </row>
    <row r="832" spans="1:11" x14ac:dyDescent="0.25">
      <c r="A832" t="e">
        <f t="shared" si="38"/>
        <v>#REF!</v>
      </c>
      <c r="B832" s="58">
        <v>6704</v>
      </c>
      <c r="C832" t="s">
        <v>10900</v>
      </c>
      <c r="D832" t="s">
        <v>11154</v>
      </c>
      <c r="E832" t="s">
        <v>11145</v>
      </c>
      <c r="F832" t="s">
        <v>5580</v>
      </c>
      <c r="J832" t="e">
        <f t="shared" si="39"/>
        <v>#REF!</v>
      </c>
      <c r="K832" s="6" t="e">
        <f t="shared" si="40"/>
        <v>#REF!</v>
      </c>
    </row>
    <row r="833" spans="1:11" x14ac:dyDescent="0.25">
      <c r="A833" t="e">
        <f t="shared" ref="A833:A896" si="41">J833</f>
        <v>#REF!</v>
      </c>
      <c r="B833" s="58">
        <v>6705</v>
      </c>
      <c r="C833" t="s">
        <v>10900</v>
      </c>
      <c r="D833" t="s">
        <v>11154</v>
      </c>
      <c r="E833" t="s">
        <v>11145</v>
      </c>
      <c r="F833" t="s">
        <v>5552</v>
      </c>
      <c r="J833" t="e">
        <f t="shared" si="39"/>
        <v>#REF!</v>
      </c>
      <c r="K833" s="6" t="e">
        <f t="shared" si="40"/>
        <v>#REF!</v>
      </c>
    </row>
    <row r="834" spans="1:11" x14ac:dyDescent="0.25">
      <c r="A834" t="e">
        <f t="shared" si="41"/>
        <v>#REF!</v>
      </c>
      <c r="B834" s="58">
        <v>6706</v>
      </c>
      <c r="C834" t="s">
        <v>10900</v>
      </c>
      <c r="D834" t="s">
        <v>11154</v>
      </c>
      <c r="E834" t="s">
        <v>11145</v>
      </c>
      <c r="F834" t="s">
        <v>6517</v>
      </c>
      <c r="J834" t="e">
        <f t="shared" ref="J834:J897" si="42">IF(F834&lt;&gt;"",VLOOKUP(F834,name_tbl,5,FALSE),"")</f>
        <v>#REF!</v>
      </c>
      <c r="K834" s="6" t="e">
        <f t="shared" ref="K834:K897" si="43">IF(F834&lt;&gt;"",VLOOKUP(F834,name_tbl,6,FALSE),"")</f>
        <v>#REF!</v>
      </c>
    </row>
    <row r="835" spans="1:11" x14ac:dyDescent="0.25">
      <c r="A835" t="e">
        <f t="shared" si="41"/>
        <v>#REF!</v>
      </c>
      <c r="B835" s="58">
        <v>6707</v>
      </c>
      <c r="C835" t="s">
        <v>10900</v>
      </c>
      <c r="D835" t="s">
        <v>11154</v>
      </c>
      <c r="E835" t="s">
        <v>11145</v>
      </c>
      <c r="F835" t="s">
        <v>5632</v>
      </c>
      <c r="J835" t="e">
        <f t="shared" si="42"/>
        <v>#REF!</v>
      </c>
      <c r="K835" s="6" t="e">
        <f t="shared" si="43"/>
        <v>#REF!</v>
      </c>
    </row>
    <row r="836" spans="1:11" x14ac:dyDescent="0.25">
      <c r="A836" t="e">
        <f t="shared" si="41"/>
        <v>#REF!</v>
      </c>
      <c r="B836" s="58">
        <v>6708</v>
      </c>
      <c r="C836" t="s">
        <v>10900</v>
      </c>
      <c r="D836" t="s">
        <v>11154</v>
      </c>
      <c r="E836" t="s">
        <v>11145</v>
      </c>
      <c r="F836" t="s">
        <v>6520</v>
      </c>
      <c r="J836" t="e">
        <f t="shared" si="42"/>
        <v>#REF!</v>
      </c>
      <c r="K836" s="6" t="e">
        <f t="shared" si="43"/>
        <v>#REF!</v>
      </c>
    </row>
    <row r="837" spans="1:11" x14ac:dyDescent="0.25">
      <c r="A837" t="e">
        <f t="shared" si="41"/>
        <v>#REF!</v>
      </c>
      <c r="B837" s="58">
        <v>6709</v>
      </c>
      <c r="C837" t="s">
        <v>10900</v>
      </c>
      <c r="D837" t="s">
        <v>11154</v>
      </c>
      <c r="E837" t="s">
        <v>11145</v>
      </c>
      <c r="F837" t="s">
        <v>6529</v>
      </c>
      <c r="J837" t="e">
        <f t="shared" si="42"/>
        <v>#REF!</v>
      </c>
      <c r="K837" s="6" t="e">
        <f t="shared" si="43"/>
        <v>#REF!</v>
      </c>
    </row>
    <row r="838" spans="1:11" x14ac:dyDescent="0.25">
      <c r="A838" t="e">
        <f t="shared" si="41"/>
        <v>#REF!</v>
      </c>
      <c r="B838" s="58">
        <v>6710</v>
      </c>
      <c r="C838" t="s">
        <v>10900</v>
      </c>
      <c r="D838" t="s">
        <v>11154</v>
      </c>
      <c r="E838" t="s">
        <v>11145</v>
      </c>
      <c r="F838" t="s">
        <v>6532</v>
      </c>
      <c r="J838" t="e">
        <f t="shared" si="42"/>
        <v>#REF!</v>
      </c>
      <c r="K838" s="6" t="e">
        <f t="shared" si="43"/>
        <v>#REF!</v>
      </c>
    </row>
    <row r="839" spans="1:11" x14ac:dyDescent="0.25">
      <c r="A839" t="e">
        <f t="shared" si="41"/>
        <v>#REF!</v>
      </c>
      <c r="B839" s="58">
        <v>6711</v>
      </c>
      <c r="C839" t="s">
        <v>10900</v>
      </c>
      <c r="D839" t="s">
        <v>11154</v>
      </c>
      <c r="E839" t="s">
        <v>11145</v>
      </c>
      <c r="F839" t="s">
        <v>6508</v>
      </c>
      <c r="J839" t="e">
        <f t="shared" si="42"/>
        <v>#REF!</v>
      </c>
      <c r="K839" s="6" t="e">
        <f t="shared" si="43"/>
        <v>#REF!</v>
      </c>
    </row>
    <row r="840" spans="1:11" x14ac:dyDescent="0.25">
      <c r="A840" t="e">
        <f t="shared" si="41"/>
        <v>#REF!</v>
      </c>
      <c r="B840" s="58">
        <v>6712</v>
      </c>
      <c r="C840" t="s">
        <v>10900</v>
      </c>
      <c r="D840" t="s">
        <v>11154</v>
      </c>
      <c r="E840" t="s">
        <v>11145</v>
      </c>
      <c r="F840" t="s">
        <v>6538</v>
      </c>
      <c r="J840" t="e">
        <f t="shared" si="42"/>
        <v>#REF!</v>
      </c>
      <c r="K840" s="6" t="e">
        <f t="shared" si="43"/>
        <v>#REF!</v>
      </c>
    </row>
    <row r="841" spans="1:11" x14ac:dyDescent="0.25">
      <c r="A841" t="e">
        <f t="shared" si="41"/>
        <v>#REF!</v>
      </c>
      <c r="B841" s="58">
        <v>6713</v>
      </c>
      <c r="C841" t="s">
        <v>10900</v>
      </c>
      <c r="D841" t="s">
        <v>11154</v>
      </c>
      <c r="E841" t="s">
        <v>11145</v>
      </c>
      <c r="F841" t="s">
        <v>6550</v>
      </c>
      <c r="J841" t="e">
        <f t="shared" si="42"/>
        <v>#REF!</v>
      </c>
      <c r="K841" s="6" t="e">
        <f t="shared" si="43"/>
        <v>#REF!</v>
      </c>
    </row>
    <row r="842" spans="1:11" x14ac:dyDescent="0.25">
      <c r="A842" t="e">
        <f t="shared" si="41"/>
        <v>#REF!</v>
      </c>
      <c r="B842" s="58">
        <v>6714</v>
      </c>
      <c r="C842" t="s">
        <v>10900</v>
      </c>
      <c r="D842" t="s">
        <v>11154</v>
      </c>
      <c r="E842" t="s">
        <v>11145</v>
      </c>
      <c r="F842" t="s">
        <v>6910</v>
      </c>
      <c r="J842" t="e">
        <f t="shared" si="42"/>
        <v>#REF!</v>
      </c>
      <c r="K842" s="6" t="e">
        <f t="shared" si="43"/>
        <v>#REF!</v>
      </c>
    </row>
    <row r="843" spans="1:11" x14ac:dyDescent="0.25">
      <c r="A843" t="e">
        <f t="shared" si="41"/>
        <v>#REF!</v>
      </c>
      <c r="B843" s="58">
        <v>6715</v>
      </c>
      <c r="C843" t="s">
        <v>10900</v>
      </c>
      <c r="D843" t="s">
        <v>11154</v>
      </c>
      <c r="E843" t="s">
        <v>11145</v>
      </c>
      <c r="F843" t="s">
        <v>6913</v>
      </c>
      <c r="J843" t="e">
        <f t="shared" si="42"/>
        <v>#REF!</v>
      </c>
      <c r="K843" s="6" t="e">
        <f t="shared" si="43"/>
        <v>#REF!</v>
      </c>
    </row>
    <row r="844" spans="1:11" x14ac:dyDescent="0.25">
      <c r="A844" t="e">
        <f t="shared" si="41"/>
        <v>#REF!</v>
      </c>
      <c r="B844" s="58">
        <v>6716</v>
      </c>
      <c r="C844" t="s">
        <v>10900</v>
      </c>
      <c r="D844" t="s">
        <v>11154</v>
      </c>
      <c r="E844" t="s">
        <v>11145</v>
      </c>
      <c r="F844" t="s">
        <v>6526</v>
      </c>
      <c r="J844" t="e">
        <f t="shared" si="42"/>
        <v>#REF!</v>
      </c>
      <c r="K844" s="6" t="e">
        <f t="shared" si="43"/>
        <v>#REF!</v>
      </c>
    </row>
    <row r="845" spans="1:11" x14ac:dyDescent="0.25">
      <c r="A845" t="e">
        <f t="shared" si="41"/>
        <v>#REF!</v>
      </c>
      <c r="B845" s="58">
        <v>6717</v>
      </c>
      <c r="C845" t="s">
        <v>10900</v>
      </c>
      <c r="D845" t="s">
        <v>11154</v>
      </c>
      <c r="E845" t="s">
        <v>11145</v>
      </c>
      <c r="F845" t="s">
        <v>6751</v>
      </c>
      <c r="J845" t="e">
        <f t="shared" si="42"/>
        <v>#REF!</v>
      </c>
      <c r="K845" s="6" t="e">
        <f t="shared" si="43"/>
        <v>#REF!</v>
      </c>
    </row>
    <row r="846" spans="1:11" x14ac:dyDescent="0.25">
      <c r="A846" t="e">
        <f t="shared" si="41"/>
        <v>#REF!</v>
      </c>
      <c r="B846" s="58">
        <v>6718</v>
      </c>
      <c r="C846" t="s">
        <v>10900</v>
      </c>
      <c r="D846" t="s">
        <v>11154</v>
      </c>
      <c r="E846" t="s">
        <v>11145</v>
      </c>
      <c r="F846" t="s">
        <v>6754</v>
      </c>
      <c r="J846" t="e">
        <f t="shared" si="42"/>
        <v>#REF!</v>
      </c>
      <c r="K846" s="6" t="e">
        <f t="shared" si="43"/>
        <v>#REF!</v>
      </c>
    </row>
    <row r="847" spans="1:11" x14ac:dyDescent="0.25">
      <c r="A847" t="e">
        <f t="shared" si="41"/>
        <v>#REF!</v>
      </c>
      <c r="B847" s="58">
        <v>6719</v>
      </c>
      <c r="C847" t="s">
        <v>10900</v>
      </c>
      <c r="D847" t="s">
        <v>11154</v>
      </c>
      <c r="E847" t="s">
        <v>11145</v>
      </c>
      <c r="F847" t="s">
        <v>6922</v>
      </c>
      <c r="J847" t="e">
        <f t="shared" si="42"/>
        <v>#REF!</v>
      </c>
      <c r="K847" s="6" t="e">
        <f t="shared" si="43"/>
        <v>#REF!</v>
      </c>
    </row>
    <row r="848" spans="1:11" x14ac:dyDescent="0.25">
      <c r="A848" t="e">
        <f t="shared" si="41"/>
        <v>#REF!</v>
      </c>
      <c r="B848" s="58">
        <v>6720</v>
      </c>
      <c r="C848" t="s">
        <v>10900</v>
      </c>
      <c r="D848" t="s">
        <v>11154</v>
      </c>
      <c r="E848" t="s">
        <v>11145</v>
      </c>
      <c r="F848" t="s">
        <v>6757</v>
      </c>
      <c r="J848" t="e">
        <f t="shared" si="42"/>
        <v>#REF!</v>
      </c>
      <c r="K848" s="6" t="e">
        <f t="shared" si="43"/>
        <v>#REF!</v>
      </c>
    </row>
    <row r="849" spans="1:11" x14ac:dyDescent="0.25">
      <c r="A849" t="e">
        <f t="shared" si="41"/>
        <v>#REF!</v>
      </c>
      <c r="B849" s="58">
        <v>6721</v>
      </c>
      <c r="C849" t="s">
        <v>10900</v>
      </c>
      <c r="D849" t="s">
        <v>11154</v>
      </c>
      <c r="E849" t="s">
        <v>11145</v>
      </c>
      <c r="F849" t="s">
        <v>6760</v>
      </c>
      <c r="J849" t="e">
        <f t="shared" si="42"/>
        <v>#REF!</v>
      </c>
      <c r="K849" s="6" t="e">
        <f t="shared" si="43"/>
        <v>#REF!</v>
      </c>
    </row>
    <row r="850" spans="1:11" x14ac:dyDescent="0.25">
      <c r="A850" t="e">
        <f t="shared" si="41"/>
        <v>#REF!</v>
      </c>
      <c r="B850" s="58">
        <v>6722</v>
      </c>
      <c r="C850" t="s">
        <v>10900</v>
      </c>
      <c r="D850" t="s">
        <v>11154</v>
      </c>
      <c r="E850" t="s">
        <v>11145</v>
      </c>
      <c r="F850" t="s">
        <v>6763</v>
      </c>
      <c r="J850" t="e">
        <f t="shared" si="42"/>
        <v>#REF!</v>
      </c>
      <c r="K850" s="6" t="e">
        <f t="shared" si="43"/>
        <v>#REF!</v>
      </c>
    </row>
    <row r="851" spans="1:11" x14ac:dyDescent="0.25">
      <c r="A851" t="e">
        <f t="shared" si="41"/>
        <v>#REF!</v>
      </c>
      <c r="B851" s="58">
        <v>6723</v>
      </c>
      <c r="C851" t="s">
        <v>10900</v>
      </c>
      <c r="D851" t="s">
        <v>11154</v>
      </c>
      <c r="E851" t="s">
        <v>11145</v>
      </c>
      <c r="F851" t="s">
        <v>6766</v>
      </c>
      <c r="J851" t="e">
        <f t="shared" si="42"/>
        <v>#REF!</v>
      </c>
      <c r="K851" s="6" t="e">
        <f t="shared" si="43"/>
        <v>#REF!</v>
      </c>
    </row>
    <row r="852" spans="1:11" x14ac:dyDescent="0.25">
      <c r="A852" t="e">
        <f t="shared" si="41"/>
        <v>#REF!</v>
      </c>
      <c r="B852" s="58">
        <v>6724</v>
      </c>
      <c r="C852" t="s">
        <v>10900</v>
      </c>
      <c r="D852" t="s">
        <v>11154</v>
      </c>
      <c r="E852" t="s">
        <v>11145</v>
      </c>
      <c r="F852" t="s">
        <v>6769</v>
      </c>
      <c r="J852" t="e">
        <f t="shared" si="42"/>
        <v>#REF!</v>
      </c>
      <c r="K852" s="6" t="e">
        <f t="shared" si="43"/>
        <v>#REF!</v>
      </c>
    </row>
    <row r="853" spans="1:11" x14ac:dyDescent="0.25">
      <c r="A853" t="e">
        <f t="shared" si="41"/>
        <v>#REF!</v>
      </c>
      <c r="B853" s="58">
        <v>6725</v>
      </c>
      <c r="C853" t="s">
        <v>10900</v>
      </c>
      <c r="D853" t="s">
        <v>11154</v>
      </c>
      <c r="E853" t="s">
        <v>11145</v>
      </c>
      <c r="F853" t="s">
        <v>6772</v>
      </c>
      <c r="J853" t="e">
        <f t="shared" si="42"/>
        <v>#REF!</v>
      </c>
      <c r="K853" s="6" t="e">
        <f t="shared" si="43"/>
        <v>#REF!</v>
      </c>
    </row>
    <row r="854" spans="1:11" x14ac:dyDescent="0.25">
      <c r="A854" t="e">
        <f t="shared" si="41"/>
        <v>#REF!</v>
      </c>
      <c r="B854" s="58">
        <v>6726</v>
      </c>
      <c r="C854" t="s">
        <v>10900</v>
      </c>
      <c r="D854" t="s">
        <v>11154</v>
      </c>
      <c r="E854" t="s">
        <v>11145</v>
      </c>
      <c r="F854" t="s">
        <v>6775</v>
      </c>
      <c r="J854" t="e">
        <f t="shared" si="42"/>
        <v>#REF!</v>
      </c>
      <c r="K854" s="6" t="e">
        <f t="shared" si="43"/>
        <v>#REF!</v>
      </c>
    </row>
    <row r="855" spans="1:11" x14ac:dyDescent="0.25">
      <c r="A855" t="e">
        <f t="shared" si="41"/>
        <v>#REF!</v>
      </c>
      <c r="B855" s="58">
        <v>6727</v>
      </c>
      <c r="C855" t="s">
        <v>10900</v>
      </c>
      <c r="D855" t="s">
        <v>11154</v>
      </c>
      <c r="E855" t="s">
        <v>11145</v>
      </c>
      <c r="F855" t="s">
        <v>6778</v>
      </c>
      <c r="J855" t="e">
        <f t="shared" si="42"/>
        <v>#REF!</v>
      </c>
      <c r="K855" s="6" t="e">
        <f t="shared" si="43"/>
        <v>#REF!</v>
      </c>
    </row>
    <row r="856" spans="1:11" x14ac:dyDescent="0.25">
      <c r="A856" t="e">
        <f t="shared" si="41"/>
        <v>#REF!</v>
      </c>
      <c r="B856" s="58">
        <v>6728</v>
      </c>
      <c r="C856" t="s">
        <v>10900</v>
      </c>
      <c r="D856" t="s">
        <v>11154</v>
      </c>
      <c r="E856" t="s">
        <v>11145</v>
      </c>
      <c r="F856" t="s">
        <v>6781</v>
      </c>
      <c r="J856" t="e">
        <f t="shared" si="42"/>
        <v>#REF!</v>
      </c>
      <c r="K856" s="6" t="e">
        <f t="shared" si="43"/>
        <v>#REF!</v>
      </c>
    </row>
    <row r="857" spans="1:11" x14ac:dyDescent="0.25">
      <c r="A857" t="e">
        <f t="shared" si="41"/>
        <v>#REF!</v>
      </c>
      <c r="B857" s="58">
        <v>6729</v>
      </c>
      <c r="C857" t="s">
        <v>10900</v>
      </c>
      <c r="D857" t="s">
        <v>11154</v>
      </c>
      <c r="E857" t="s">
        <v>11145</v>
      </c>
      <c r="F857" t="s">
        <v>6925</v>
      </c>
      <c r="J857" t="e">
        <f t="shared" si="42"/>
        <v>#REF!</v>
      </c>
      <c r="K857" s="6" t="e">
        <f t="shared" si="43"/>
        <v>#REF!</v>
      </c>
    </row>
    <row r="858" spans="1:11" x14ac:dyDescent="0.25">
      <c r="A858" t="e">
        <f t="shared" si="41"/>
        <v>#REF!</v>
      </c>
      <c r="B858" s="58">
        <v>6730</v>
      </c>
      <c r="C858" t="s">
        <v>10900</v>
      </c>
      <c r="D858" t="s">
        <v>11154</v>
      </c>
      <c r="E858" t="s">
        <v>11145</v>
      </c>
      <c r="F858" t="s">
        <v>6784</v>
      </c>
      <c r="J858" t="e">
        <f t="shared" si="42"/>
        <v>#REF!</v>
      </c>
      <c r="K858" s="6" t="e">
        <f t="shared" si="43"/>
        <v>#REF!</v>
      </c>
    </row>
    <row r="859" spans="1:11" x14ac:dyDescent="0.25">
      <c r="A859" t="e">
        <f t="shared" si="41"/>
        <v>#REF!</v>
      </c>
      <c r="B859" s="58">
        <v>6731</v>
      </c>
      <c r="C859" t="s">
        <v>10900</v>
      </c>
      <c r="D859" t="s">
        <v>11154</v>
      </c>
      <c r="E859" t="s">
        <v>11145</v>
      </c>
      <c r="F859" t="s">
        <v>6787</v>
      </c>
      <c r="J859" t="e">
        <f t="shared" si="42"/>
        <v>#REF!</v>
      </c>
      <c r="K859" s="6" t="e">
        <f t="shared" si="43"/>
        <v>#REF!</v>
      </c>
    </row>
    <row r="860" spans="1:11" x14ac:dyDescent="0.25">
      <c r="A860" t="e">
        <f t="shared" si="41"/>
        <v>#REF!</v>
      </c>
      <c r="B860" s="58">
        <v>6732</v>
      </c>
      <c r="C860" t="s">
        <v>10900</v>
      </c>
      <c r="D860" t="s">
        <v>11154</v>
      </c>
      <c r="E860" t="s">
        <v>11145</v>
      </c>
      <c r="F860" t="s">
        <v>6790</v>
      </c>
      <c r="J860" t="e">
        <f t="shared" si="42"/>
        <v>#REF!</v>
      </c>
      <c r="K860" s="6" t="e">
        <f t="shared" si="43"/>
        <v>#REF!</v>
      </c>
    </row>
    <row r="861" spans="1:11" x14ac:dyDescent="0.25">
      <c r="A861" t="e">
        <f t="shared" si="41"/>
        <v>#REF!</v>
      </c>
      <c r="B861" s="58">
        <v>6733</v>
      </c>
      <c r="C861" t="s">
        <v>10900</v>
      </c>
      <c r="D861" t="s">
        <v>11154</v>
      </c>
      <c r="E861" t="s">
        <v>11145</v>
      </c>
      <c r="F861" t="s">
        <v>6748</v>
      </c>
      <c r="J861" t="e">
        <f t="shared" si="42"/>
        <v>#REF!</v>
      </c>
      <c r="K861" s="6" t="e">
        <f t="shared" si="43"/>
        <v>#REF!</v>
      </c>
    </row>
    <row r="862" spans="1:11" x14ac:dyDescent="0.25">
      <c r="A862" t="e">
        <f t="shared" si="41"/>
        <v>#REF!</v>
      </c>
      <c r="B862" s="58">
        <v>6734</v>
      </c>
      <c r="C862" t="s">
        <v>10900</v>
      </c>
      <c r="D862" t="s">
        <v>11154</v>
      </c>
      <c r="E862" t="s">
        <v>11145</v>
      </c>
      <c r="F862" t="s">
        <v>6928</v>
      </c>
      <c r="J862" t="e">
        <f t="shared" si="42"/>
        <v>#REF!</v>
      </c>
      <c r="K862" s="6" t="e">
        <f t="shared" si="43"/>
        <v>#REF!</v>
      </c>
    </row>
    <row r="863" spans="1:11" x14ac:dyDescent="0.25">
      <c r="A863" t="e">
        <f t="shared" si="41"/>
        <v>#REF!</v>
      </c>
      <c r="B863" s="58">
        <v>6735</v>
      </c>
      <c r="C863" t="s">
        <v>10900</v>
      </c>
      <c r="D863" t="s">
        <v>11154</v>
      </c>
      <c r="E863" t="s">
        <v>11145</v>
      </c>
      <c r="F863" t="s">
        <v>6916</v>
      </c>
      <c r="J863" t="e">
        <f t="shared" si="42"/>
        <v>#REF!</v>
      </c>
      <c r="K863" s="6" t="e">
        <f t="shared" si="43"/>
        <v>#REF!</v>
      </c>
    </row>
    <row r="864" spans="1:11" x14ac:dyDescent="0.25">
      <c r="A864" t="e">
        <f t="shared" si="41"/>
        <v>#REF!</v>
      </c>
      <c r="B864" s="58">
        <v>6736</v>
      </c>
      <c r="C864" t="s">
        <v>10900</v>
      </c>
      <c r="D864" t="s">
        <v>11154</v>
      </c>
      <c r="E864" t="s">
        <v>11145</v>
      </c>
      <c r="F864" t="s">
        <v>6951</v>
      </c>
      <c r="J864" t="e">
        <f t="shared" si="42"/>
        <v>#REF!</v>
      </c>
      <c r="K864" s="6" t="e">
        <f t="shared" si="43"/>
        <v>#REF!</v>
      </c>
    </row>
    <row r="865" spans="1:11" x14ac:dyDescent="0.25">
      <c r="A865" t="e">
        <f t="shared" si="41"/>
        <v>#REF!</v>
      </c>
      <c r="B865" s="58">
        <v>6737</v>
      </c>
      <c r="C865" t="s">
        <v>10900</v>
      </c>
      <c r="D865" t="s">
        <v>11154</v>
      </c>
      <c r="E865" t="s">
        <v>11145</v>
      </c>
      <c r="F865" t="s">
        <v>6919</v>
      </c>
      <c r="J865" t="e">
        <f t="shared" si="42"/>
        <v>#REF!</v>
      </c>
      <c r="K865" s="6" t="e">
        <f t="shared" si="43"/>
        <v>#REF!</v>
      </c>
    </row>
    <row r="866" spans="1:11" x14ac:dyDescent="0.25">
      <c r="A866" t="e">
        <f t="shared" si="41"/>
        <v>#REF!</v>
      </c>
      <c r="B866" s="58">
        <v>6738</v>
      </c>
      <c r="C866" t="s">
        <v>10900</v>
      </c>
      <c r="D866" t="s">
        <v>11154</v>
      </c>
      <c r="E866" t="s">
        <v>11145</v>
      </c>
      <c r="F866" t="s">
        <v>6933</v>
      </c>
      <c r="J866" t="e">
        <f t="shared" si="42"/>
        <v>#REF!</v>
      </c>
      <c r="K866" s="6" t="e">
        <f t="shared" si="43"/>
        <v>#REF!</v>
      </c>
    </row>
    <row r="867" spans="1:11" x14ac:dyDescent="0.25">
      <c r="A867" t="e">
        <f t="shared" si="41"/>
        <v>#REF!</v>
      </c>
      <c r="B867" s="58">
        <v>6739</v>
      </c>
      <c r="C867" t="s">
        <v>10900</v>
      </c>
      <c r="D867" t="s">
        <v>11154</v>
      </c>
      <c r="E867" t="s">
        <v>11145</v>
      </c>
      <c r="F867" t="s">
        <v>6936</v>
      </c>
      <c r="J867" t="e">
        <f t="shared" si="42"/>
        <v>#REF!</v>
      </c>
      <c r="K867" s="6" t="e">
        <f t="shared" si="43"/>
        <v>#REF!</v>
      </c>
    </row>
    <row r="868" spans="1:11" x14ac:dyDescent="0.25">
      <c r="A868" t="e">
        <f t="shared" si="41"/>
        <v>#REF!</v>
      </c>
      <c r="B868" s="58">
        <v>6740</v>
      </c>
      <c r="C868" t="s">
        <v>10900</v>
      </c>
      <c r="D868" t="s">
        <v>11154</v>
      </c>
      <c r="E868" t="s">
        <v>11145</v>
      </c>
      <c r="F868" t="s">
        <v>6939</v>
      </c>
      <c r="J868" t="e">
        <f t="shared" si="42"/>
        <v>#REF!</v>
      </c>
      <c r="K868" s="6" t="e">
        <f t="shared" si="43"/>
        <v>#REF!</v>
      </c>
    </row>
    <row r="869" spans="1:11" x14ac:dyDescent="0.25">
      <c r="A869" t="e">
        <f t="shared" si="41"/>
        <v>#REF!</v>
      </c>
      <c r="B869" s="58">
        <v>6741</v>
      </c>
      <c r="C869" t="s">
        <v>10900</v>
      </c>
      <c r="D869" t="s">
        <v>11154</v>
      </c>
      <c r="E869" t="s">
        <v>11145</v>
      </c>
      <c r="F869" t="s">
        <v>6942</v>
      </c>
      <c r="J869" t="e">
        <f t="shared" si="42"/>
        <v>#REF!</v>
      </c>
      <c r="K869" s="6" t="e">
        <f t="shared" si="43"/>
        <v>#REF!</v>
      </c>
    </row>
    <row r="870" spans="1:11" x14ac:dyDescent="0.25">
      <c r="A870" t="e">
        <f t="shared" si="41"/>
        <v>#REF!</v>
      </c>
      <c r="B870" s="58">
        <v>6742</v>
      </c>
      <c r="C870" t="s">
        <v>10900</v>
      </c>
      <c r="D870" t="s">
        <v>11154</v>
      </c>
      <c r="E870" t="s">
        <v>11145</v>
      </c>
      <c r="F870" t="s">
        <v>6945</v>
      </c>
      <c r="J870" t="e">
        <f t="shared" si="42"/>
        <v>#REF!</v>
      </c>
      <c r="K870" s="6" t="e">
        <f t="shared" si="43"/>
        <v>#REF!</v>
      </c>
    </row>
    <row r="871" spans="1:11" x14ac:dyDescent="0.25">
      <c r="A871" t="e">
        <f t="shared" si="41"/>
        <v>#REF!</v>
      </c>
      <c r="B871" s="58">
        <v>6743</v>
      </c>
      <c r="C871" t="s">
        <v>10900</v>
      </c>
      <c r="D871" t="s">
        <v>11154</v>
      </c>
      <c r="E871" t="s">
        <v>11145</v>
      </c>
      <c r="F871" t="s">
        <v>6960</v>
      </c>
      <c r="J871" t="e">
        <f t="shared" si="42"/>
        <v>#REF!</v>
      </c>
      <c r="K871" s="6" t="e">
        <f t="shared" si="43"/>
        <v>#REF!</v>
      </c>
    </row>
    <row r="872" spans="1:11" x14ac:dyDescent="0.25">
      <c r="A872" t="e">
        <f t="shared" si="41"/>
        <v>#REF!</v>
      </c>
      <c r="B872" s="58">
        <v>6744</v>
      </c>
      <c r="C872" t="s">
        <v>10900</v>
      </c>
      <c r="D872" t="s">
        <v>11154</v>
      </c>
      <c r="E872" t="s">
        <v>11145</v>
      </c>
      <c r="F872" t="s">
        <v>6948</v>
      </c>
      <c r="J872" t="e">
        <f t="shared" si="42"/>
        <v>#REF!</v>
      </c>
      <c r="K872" s="6" t="e">
        <f t="shared" si="43"/>
        <v>#REF!</v>
      </c>
    </row>
    <row r="873" spans="1:11" x14ac:dyDescent="0.25">
      <c r="A873" t="e">
        <f t="shared" si="41"/>
        <v>#REF!</v>
      </c>
      <c r="B873" s="58">
        <v>6745</v>
      </c>
      <c r="C873" t="s">
        <v>10900</v>
      </c>
      <c r="D873" t="s">
        <v>11154</v>
      </c>
      <c r="E873" t="s">
        <v>11145</v>
      </c>
      <c r="F873" t="s">
        <v>6963</v>
      </c>
      <c r="J873" t="e">
        <f t="shared" si="42"/>
        <v>#REF!</v>
      </c>
      <c r="K873" s="6" t="e">
        <f t="shared" si="43"/>
        <v>#REF!</v>
      </c>
    </row>
    <row r="874" spans="1:11" x14ac:dyDescent="0.25">
      <c r="A874" t="e">
        <f t="shared" si="41"/>
        <v>#REF!</v>
      </c>
      <c r="B874" s="58">
        <v>6746</v>
      </c>
      <c r="C874" t="s">
        <v>10900</v>
      </c>
      <c r="D874" t="s">
        <v>11154</v>
      </c>
      <c r="E874" t="s">
        <v>11145</v>
      </c>
      <c r="F874" t="s">
        <v>6966</v>
      </c>
      <c r="J874" t="e">
        <f t="shared" si="42"/>
        <v>#REF!</v>
      </c>
      <c r="K874" s="6" t="e">
        <f t="shared" si="43"/>
        <v>#REF!</v>
      </c>
    </row>
    <row r="875" spans="1:11" x14ac:dyDescent="0.25">
      <c r="A875" t="e">
        <f t="shared" si="41"/>
        <v>#REF!</v>
      </c>
      <c r="B875" s="58">
        <v>6747</v>
      </c>
      <c r="C875" t="s">
        <v>10900</v>
      </c>
      <c r="D875" t="s">
        <v>11154</v>
      </c>
      <c r="E875" t="s">
        <v>11145</v>
      </c>
      <c r="F875" t="s">
        <v>6969</v>
      </c>
      <c r="J875" t="e">
        <f t="shared" si="42"/>
        <v>#REF!</v>
      </c>
      <c r="K875" s="6" t="e">
        <f t="shared" si="43"/>
        <v>#REF!</v>
      </c>
    </row>
    <row r="876" spans="1:11" x14ac:dyDescent="0.25">
      <c r="A876" t="e">
        <f t="shared" si="41"/>
        <v>#REF!</v>
      </c>
      <c r="B876" s="58">
        <v>6748</v>
      </c>
      <c r="C876" t="s">
        <v>10900</v>
      </c>
      <c r="D876" t="s">
        <v>11154</v>
      </c>
      <c r="E876" t="s">
        <v>11145</v>
      </c>
      <c r="F876" t="s">
        <v>6971</v>
      </c>
      <c r="J876" t="e">
        <f t="shared" si="42"/>
        <v>#REF!</v>
      </c>
      <c r="K876" s="6" t="e">
        <f t="shared" si="43"/>
        <v>#REF!</v>
      </c>
    </row>
    <row r="877" spans="1:11" x14ac:dyDescent="0.25">
      <c r="A877" t="e">
        <f t="shared" si="41"/>
        <v>#REF!</v>
      </c>
      <c r="B877" s="58">
        <v>6749</v>
      </c>
      <c r="C877" t="s">
        <v>10900</v>
      </c>
      <c r="D877" t="s">
        <v>11154</v>
      </c>
      <c r="E877" t="s">
        <v>11145</v>
      </c>
      <c r="F877" t="s">
        <v>6973</v>
      </c>
      <c r="J877" t="e">
        <f t="shared" si="42"/>
        <v>#REF!</v>
      </c>
      <c r="K877" s="6" t="e">
        <f t="shared" si="43"/>
        <v>#REF!</v>
      </c>
    </row>
    <row r="878" spans="1:11" x14ac:dyDescent="0.25">
      <c r="A878" t="e">
        <f t="shared" si="41"/>
        <v>#REF!</v>
      </c>
      <c r="B878" s="58">
        <v>6750</v>
      </c>
      <c r="C878" t="s">
        <v>10900</v>
      </c>
      <c r="D878" t="s">
        <v>11154</v>
      </c>
      <c r="E878" t="s">
        <v>11145</v>
      </c>
      <c r="F878" t="s">
        <v>6975</v>
      </c>
      <c r="J878" t="e">
        <f t="shared" si="42"/>
        <v>#REF!</v>
      </c>
      <c r="K878" s="6" t="e">
        <f t="shared" si="43"/>
        <v>#REF!</v>
      </c>
    </row>
    <row r="879" spans="1:11" x14ac:dyDescent="0.25">
      <c r="A879" t="e">
        <f t="shared" si="41"/>
        <v>#REF!</v>
      </c>
      <c r="B879" s="58">
        <v>6751</v>
      </c>
      <c r="C879" t="s">
        <v>10900</v>
      </c>
      <c r="D879" t="s">
        <v>11154</v>
      </c>
      <c r="E879" t="s">
        <v>11145</v>
      </c>
      <c r="F879" t="s">
        <v>6977</v>
      </c>
      <c r="J879" t="e">
        <f t="shared" si="42"/>
        <v>#REF!</v>
      </c>
      <c r="K879" s="6" t="e">
        <f t="shared" si="43"/>
        <v>#REF!</v>
      </c>
    </row>
    <row r="880" spans="1:11" x14ac:dyDescent="0.25">
      <c r="A880" t="e">
        <f t="shared" si="41"/>
        <v>#REF!</v>
      </c>
      <c r="B880" s="58">
        <v>6752</v>
      </c>
      <c r="C880" t="s">
        <v>10900</v>
      </c>
      <c r="D880" t="s">
        <v>11154</v>
      </c>
      <c r="E880" t="s">
        <v>11145</v>
      </c>
      <c r="F880" t="s">
        <v>6553</v>
      </c>
      <c r="J880" t="e">
        <f t="shared" si="42"/>
        <v>#REF!</v>
      </c>
      <c r="K880" s="6" t="e">
        <f t="shared" si="43"/>
        <v>#REF!</v>
      </c>
    </row>
    <row r="881" spans="1:11" x14ac:dyDescent="0.25">
      <c r="A881" t="e">
        <f t="shared" si="41"/>
        <v>#REF!</v>
      </c>
      <c r="B881" s="58">
        <v>6753</v>
      </c>
      <c r="C881" t="s">
        <v>10900</v>
      </c>
      <c r="D881" t="s">
        <v>11154</v>
      </c>
      <c r="E881" t="s">
        <v>11145</v>
      </c>
      <c r="F881" t="s">
        <v>2262</v>
      </c>
      <c r="J881" t="e">
        <f t="shared" si="42"/>
        <v>#REF!</v>
      </c>
      <c r="K881" s="6" t="e">
        <f t="shared" si="43"/>
        <v>#REF!</v>
      </c>
    </row>
    <row r="882" spans="1:11" x14ac:dyDescent="0.25">
      <c r="A882" t="e">
        <f t="shared" si="41"/>
        <v>#REF!</v>
      </c>
      <c r="B882" s="58">
        <v>6754</v>
      </c>
      <c r="C882" t="s">
        <v>10900</v>
      </c>
      <c r="D882" t="s">
        <v>11154</v>
      </c>
      <c r="E882" t="s">
        <v>11145</v>
      </c>
      <c r="F882" t="s">
        <v>6832</v>
      </c>
      <c r="J882" t="e">
        <f t="shared" si="42"/>
        <v>#REF!</v>
      </c>
      <c r="K882" s="6" t="e">
        <f t="shared" si="43"/>
        <v>#REF!</v>
      </c>
    </row>
    <row r="883" spans="1:11" x14ac:dyDescent="0.25">
      <c r="A883" t="e">
        <f t="shared" si="41"/>
        <v>#REF!</v>
      </c>
      <c r="B883" s="58">
        <v>6755</v>
      </c>
      <c r="C883" t="s">
        <v>10900</v>
      </c>
      <c r="D883" t="s">
        <v>11154</v>
      </c>
      <c r="E883" t="s">
        <v>11145</v>
      </c>
      <c r="F883" t="s">
        <v>3407</v>
      </c>
      <c r="J883" t="e">
        <f t="shared" si="42"/>
        <v>#REF!</v>
      </c>
      <c r="K883" s="6" t="e">
        <f t="shared" si="43"/>
        <v>#REF!</v>
      </c>
    </row>
    <row r="884" spans="1:11" x14ac:dyDescent="0.25">
      <c r="A884" t="e">
        <f t="shared" si="41"/>
        <v>#REF!</v>
      </c>
      <c r="B884" s="58">
        <v>6756</v>
      </c>
      <c r="C884" t="s">
        <v>10900</v>
      </c>
      <c r="D884" t="s">
        <v>11154</v>
      </c>
      <c r="E884" t="s">
        <v>11145</v>
      </c>
      <c r="F884" t="s">
        <v>3763</v>
      </c>
      <c r="J884" t="e">
        <f t="shared" si="42"/>
        <v>#REF!</v>
      </c>
      <c r="K884" s="6" t="e">
        <f t="shared" si="43"/>
        <v>#REF!</v>
      </c>
    </row>
    <row r="885" spans="1:11" x14ac:dyDescent="0.25">
      <c r="A885" t="e">
        <f t="shared" si="41"/>
        <v>#REF!</v>
      </c>
      <c r="B885" s="58">
        <v>6757</v>
      </c>
      <c r="C885" t="s">
        <v>10900</v>
      </c>
      <c r="D885" t="s">
        <v>11154</v>
      </c>
      <c r="E885" t="s">
        <v>11145</v>
      </c>
      <c r="F885" t="s">
        <v>3853</v>
      </c>
      <c r="J885" t="e">
        <f t="shared" si="42"/>
        <v>#REF!</v>
      </c>
      <c r="K885" s="6" t="e">
        <f t="shared" si="43"/>
        <v>#REF!</v>
      </c>
    </row>
    <row r="886" spans="1:11" x14ac:dyDescent="0.25">
      <c r="A886" t="e">
        <f t="shared" si="41"/>
        <v>#REF!</v>
      </c>
      <c r="B886" s="58">
        <v>6758</v>
      </c>
      <c r="C886" t="s">
        <v>10900</v>
      </c>
      <c r="D886" t="s">
        <v>11154</v>
      </c>
      <c r="E886" t="s">
        <v>11145</v>
      </c>
      <c r="F886" t="s">
        <v>3976</v>
      </c>
      <c r="J886" t="e">
        <f t="shared" si="42"/>
        <v>#REF!</v>
      </c>
      <c r="K886" s="6" t="e">
        <f t="shared" si="43"/>
        <v>#REF!</v>
      </c>
    </row>
    <row r="887" spans="1:11" x14ac:dyDescent="0.25">
      <c r="A887" t="e">
        <f t="shared" si="41"/>
        <v>#REF!</v>
      </c>
      <c r="B887" s="58">
        <v>6759</v>
      </c>
      <c r="C887" t="s">
        <v>10900</v>
      </c>
      <c r="D887" t="s">
        <v>11154</v>
      </c>
      <c r="E887" t="s">
        <v>11145</v>
      </c>
      <c r="F887" t="s">
        <v>3543</v>
      </c>
      <c r="J887" t="e">
        <f t="shared" si="42"/>
        <v>#REF!</v>
      </c>
      <c r="K887" s="6" t="e">
        <f t="shared" si="43"/>
        <v>#REF!</v>
      </c>
    </row>
    <row r="888" spans="1:11" x14ac:dyDescent="0.25">
      <c r="A888" t="e">
        <f t="shared" si="41"/>
        <v>#REF!</v>
      </c>
      <c r="B888" s="58">
        <v>6760</v>
      </c>
      <c r="C888" t="s">
        <v>10900</v>
      </c>
      <c r="D888" t="s">
        <v>11154</v>
      </c>
      <c r="E888" t="s">
        <v>11145</v>
      </c>
      <c r="F888" t="s">
        <v>3798</v>
      </c>
      <c r="J888" t="e">
        <f t="shared" si="42"/>
        <v>#REF!</v>
      </c>
      <c r="K888" s="6" t="e">
        <f t="shared" si="43"/>
        <v>#REF!</v>
      </c>
    </row>
    <row r="889" spans="1:11" x14ac:dyDescent="0.25">
      <c r="A889" t="e">
        <f t="shared" si="41"/>
        <v>#REF!</v>
      </c>
      <c r="B889" s="58">
        <v>6761</v>
      </c>
      <c r="C889" t="s">
        <v>10900</v>
      </c>
      <c r="D889" t="s">
        <v>11154</v>
      </c>
      <c r="E889" t="s">
        <v>11145</v>
      </c>
      <c r="F889" t="s">
        <v>3802</v>
      </c>
      <c r="J889" t="e">
        <f t="shared" si="42"/>
        <v>#REF!</v>
      </c>
      <c r="K889" s="6" t="e">
        <f t="shared" si="43"/>
        <v>#REF!</v>
      </c>
    </row>
    <row r="890" spans="1:11" x14ac:dyDescent="0.25">
      <c r="A890" t="e">
        <f t="shared" si="41"/>
        <v>#REF!</v>
      </c>
      <c r="B890" s="58">
        <v>6762</v>
      </c>
      <c r="C890" t="s">
        <v>10900</v>
      </c>
      <c r="D890" t="s">
        <v>11154</v>
      </c>
      <c r="E890" t="s">
        <v>11145</v>
      </c>
      <c r="F890" t="s">
        <v>4324</v>
      </c>
      <c r="J890" t="e">
        <f t="shared" si="42"/>
        <v>#REF!</v>
      </c>
      <c r="K890" s="6" t="e">
        <f t="shared" si="43"/>
        <v>#REF!</v>
      </c>
    </row>
    <row r="891" spans="1:11" x14ac:dyDescent="0.25">
      <c r="A891" t="e">
        <f t="shared" si="41"/>
        <v>#REF!</v>
      </c>
      <c r="B891" s="58">
        <v>6763</v>
      </c>
      <c r="C891" t="s">
        <v>10900</v>
      </c>
      <c r="D891" t="s">
        <v>11154</v>
      </c>
      <c r="E891" t="s">
        <v>11145</v>
      </c>
      <c r="F891" t="s">
        <v>4464</v>
      </c>
      <c r="J891" t="e">
        <f t="shared" si="42"/>
        <v>#REF!</v>
      </c>
      <c r="K891" s="6" t="e">
        <f t="shared" si="43"/>
        <v>#REF!</v>
      </c>
    </row>
    <row r="892" spans="1:11" x14ac:dyDescent="0.25">
      <c r="A892" t="e">
        <f t="shared" si="41"/>
        <v>#REF!</v>
      </c>
      <c r="B892" s="58">
        <v>6764</v>
      </c>
      <c r="C892" t="s">
        <v>10900</v>
      </c>
      <c r="D892" t="s">
        <v>11154</v>
      </c>
      <c r="E892" t="s">
        <v>11145</v>
      </c>
      <c r="F892" t="s">
        <v>3925</v>
      </c>
      <c r="J892" t="e">
        <f t="shared" si="42"/>
        <v>#REF!</v>
      </c>
      <c r="K892" s="6" t="e">
        <f t="shared" si="43"/>
        <v>#REF!</v>
      </c>
    </row>
    <row r="893" spans="1:11" x14ac:dyDescent="0.25">
      <c r="A893" t="e">
        <f t="shared" si="41"/>
        <v>#REF!</v>
      </c>
      <c r="B893" s="58">
        <v>6765</v>
      </c>
      <c r="C893" t="s">
        <v>10900</v>
      </c>
      <c r="D893" t="s">
        <v>11154</v>
      </c>
      <c r="E893" t="s">
        <v>11145</v>
      </c>
      <c r="F893" t="s">
        <v>3972</v>
      </c>
      <c r="J893" t="e">
        <f t="shared" si="42"/>
        <v>#REF!</v>
      </c>
      <c r="K893" s="6" t="e">
        <f t="shared" si="43"/>
        <v>#REF!</v>
      </c>
    </row>
    <row r="894" spans="1:11" x14ac:dyDescent="0.25">
      <c r="A894" t="e">
        <f t="shared" si="41"/>
        <v>#REF!</v>
      </c>
      <c r="B894" s="58">
        <v>6766</v>
      </c>
      <c r="C894" t="s">
        <v>10900</v>
      </c>
      <c r="D894" t="s">
        <v>11154</v>
      </c>
      <c r="E894" t="s">
        <v>11145</v>
      </c>
      <c r="F894" t="s">
        <v>6954</v>
      </c>
      <c r="J894" t="e">
        <f t="shared" si="42"/>
        <v>#REF!</v>
      </c>
      <c r="K894" s="6" t="e">
        <f t="shared" si="43"/>
        <v>#REF!</v>
      </c>
    </row>
    <row r="895" spans="1:11" x14ac:dyDescent="0.25">
      <c r="A895" t="e">
        <f t="shared" si="41"/>
        <v>#REF!</v>
      </c>
      <c r="B895" s="58">
        <v>6767</v>
      </c>
      <c r="C895" t="s">
        <v>10900</v>
      </c>
      <c r="D895" t="s">
        <v>11154</v>
      </c>
      <c r="E895" t="s">
        <v>11145</v>
      </c>
      <c r="F895" t="s">
        <v>6957</v>
      </c>
      <c r="J895" t="e">
        <f t="shared" si="42"/>
        <v>#REF!</v>
      </c>
      <c r="K895" s="6" t="e">
        <f t="shared" si="43"/>
        <v>#REF!</v>
      </c>
    </row>
    <row r="896" spans="1:11" x14ac:dyDescent="0.25">
      <c r="A896" t="e">
        <f t="shared" si="41"/>
        <v>#REF!</v>
      </c>
      <c r="B896" s="58">
        <v>6768</v>
      </c>
      <c r="C896" t="s">
        <v>10900</v>
      </c>
      <c r="D896" t="s">
        <v>11154</v>
      </c>
      <c r="E896" t="s">
        <v>11145</v>
      </c>
      <c r="F896" t="s">
        <v>6014</v>
      </c>
      <c r="J896" t="e">
        <f t="shared" si="42"/>
        <v>#REF!</v>
      </c>
      <c r="K896" s="6" t="e">
        <f t="shared" si="43"/>
        <v>#REF!</v>
      </c>
    </row>
    <row r="897" spans="1:11" x14ac:dyDescent="0.25">
      <c r="A897" t="e">
        <f t="shared" ref="A897:A960" si="44">J897</f>
        <v>#REF!</v>
      </c>
      <c r="B897" s="58">
        <v>6769</v>
      </c>
      <c r="C897" t="s">
        <v>10900</v>
      </c>
      <c r="D897" t="s">
        <v>11154</v>
      </c>
      <c r="E897" t="s">
        <v>11145</v>
      </c>
      <c r="F897" t="s">
        <v>7313</v>
      </c>
      <c r="J897" t="e">
        <f t="shared" si="42"/>
        <v>#REF!</v>
      </c>
      <c r="K897" s="6" t="e">
        <f t="shared" si="43"/>
        <v>#REF!</v>
      </c>
    </row>
    <row r="898" spans="1:11" x14ac:dyDescent="0.25">
      <c r="A898" t="e">
        <f t="shared" si="44"/>
        <v>#REF!</v>
      </c>
      <c r="B898" s="58">
        <v>6770</v>
      </c>
      <c r="C898" t="s">
        <v>10900</v>
      </c>
      <c r="D898" t="s">
        <v>11154</v>
      </c>
      <c r="E898" t="s">
        <v>11145</v>
      </c>
      <c r="F898" t="s">
        <v>7378</v>
      </c>
      <c r="J898" t="e">
        <f t="shared" ref="J898:J961" si="45">IF(F898&lt;&gt;"",VLOOKUP(F898,name_tbl,5,FALSE),"")</f>
        <v>#REF!</v>
      </c>
      <c r="K898" s="6" t="e">
        <f t="shared" ref="K898:K961" si="46">IF(F898&lt;&gt;"",VLOOKUP(F898,name_tbl,6,FALSE),"")</f>
        <v>#REF!</v>
      </c>
    </row>
    <row r="899" spans="1:11" x14ac:dyDescent="0.25">
      <c r="A899" t="e">
        <f t="shared" si="44"/>
        <v>#REF!</v>
      </c>
      <c r="B899" s="58">
        <v>6771</v>
      </c>
      <c r="C899" t="s">
        <v>10900</v>
      </c>
      <c r="D899" t="s">
        <v>11154</v>
      </c>
      <c r="E899" t="s">
        <v>11145</v>
      </c>
      <c r="F899" t="s">
        <v>7330</v>
      </c>
      <c r="J899" t="e">
        <f t="shared" si="45"/>
        <v>#REF!</v>
      </c>
      <c r="K899" s="6" t="e">
        <f t="shared" si="46"/>
        <v>#REF!</v>
      </c>
    </row>
    <row r="900" spans="1:11" x14ac:dyDescent="0.25">
      <c r="A900" t="e">
        <f t="shared" si="44"/>
        <v>#REF!</v>
      </c>
      <c r="B900" s="58">
        <v>6772</v>
      </c>
      <c r="C900" t="s">
        <v>10900</v>
      </c>
      <c r="D900" t="s">
        <v>11154</v>
      </c>
      <c r="E900" t="s">
        <v>11145</v>
      </c>
      <c r="F900" t="s">
        <v>7336</v>
      </c>
      <c r="J900" t="e">
        <f t="shared" si="45"/>
        <v>#REF!</v>
      </c>
      <c r="K900" s="6" t="e">
        <f t="shared" si="46"/>
        <v>#REF!</v>
      </c>
    </row>
    <row r="901" spans="1:11" x14ac:dyDescent="0.25">
      <c r="A901" t="e">
        <f t="shared" si="44"/>
        <v>#REF!</v>
      </c>
      <c r="B901" s="58">
        <v>6773</v>
      </c>
      <c r="C901" t="s">
        <v>10900</v>
      </c>
      <c r="D901" t="s">
        <v>11154</v>
      </c>
      <c r="E901" t="s">
        <v>11145</v>
      </c>
      <c r="F901" t="s">
        <v>7339</v>
      </c>
      <c r="J901" t="e">
        <f t="shared" si="45"/>
        <v>#REF!</v>
      </c>
      <c r="K901" s="6" t="e">
        <f t="shared" si="46"/>
        <v>#REF!</v>
      </c>
    </row>
    <row r="902" spans="1:11" x14ac:dyDescent="0.25">
      <c r="A902" t="e">
        <f t="shared" si="44"/>
        <v>#REF!</v>
      </c>
      <c r="B902" s="58">
        <v>6774</v>
      </c>
      <c r="C902" t="s">
        <v>10900</v>
      </c>
      <c r="D902" t="s">
        <v>11154</v>
      </c>
      <c r="E902" t="s">
        <v>11145</v>
      </c>
      <c r="F902" t="s">
        <v>7342</v>
      </c>
      <c r="J902" t="e">
        <f t="shared" si="45"/>
        <v>#REF!</v>
      </c>
      <c r="K902" s="6" t="e">
        <f t="shared" si="46"/>
        <v>#REF!</v>
      </c>
    </row>
    <row r="903" spans="1:11" x14ac:dyDescent="0.25">
      <c r="A903" t="e">
        <f t="shared" si="44"/>
        <v>#REF!</v>
      </c>
      <c r="B903" s="58">
        <v>6775</v>
      </c>
      <c r="C903" t="s">
        <v>10900</v>
      </c>
      <c r="D903" t="s">
        <v>11154</v>
      </c>
      <c r="E903" t="s">
        <v>11145</v>
      </c>
      <c r="F903" t="s">
        <v>7345</v>
      </c>
      <c r="J903" t="e">
        <f t="shared" si="45"/>
        <v>#REF!</v>
      </c>
      <c r="K903" s="6" t="e">
        <f t="shared" si="46"/>
        <v>#REF!</v>
      </c>
    </row>
    <row r="904" spans="1:11" x14ac:dyDescent="0.25">
      <c r="A904" t="e">
        <f t="shared" si="44"/>
        <v>#REF!</v>
      </c>
      <c r="B904" s="58">
        <v>6776</v>
      </c>
      <c r="C904" t="s">
        <v>10900</v>
      </c>
      <c r="D904" t="s">
        <v>11154</v>
      </c>
      <c r="E904" t="s">
        <v>11145</v>
      </c>
      <c r="F904" t="s">
        <v>7348</v>
      </c>
      <c r="J904" t="e">
        <f t="shared" si="45"/>
        <v>#REF!</v>
      </c>
      <c r="K904" s="6" t="e">
        <f t="shared" si="46"/>
        <v>#REF!</v>
      </c>
    </row>
    <row r="905" spans="1:11" x14ac:dyDescent="0.25">
      <c r="A905" t="e">
        <f t="shared" si="44"/>
        <v>#REF!</v>
      </c>
      <c r="B905" s="58">
        <v>6777</v>
      </c>
      <c r="C905" t="s">
        <v>10900</v>
      </c>
      <c r="D905" t="s">
        <v>11154</v>
      </c>
      <c r="E905" t="s">
        <v>11145</v>
      </c>
      <c r="F905" t="s">
        <v>7351</v>
      </c>
      <c r="J905" t="e">
        <f t="shared" si="45"/>
        <v>#REF!</v>
      </c>
      <c r="K905" s="6" t="e">
        <f t="shared" si="46"/>
        <v>#REF!</v>
      </c>
    </row>
    <row r="906" spans="1:11" x14ac:dyDescent="0.25">
      <c r="A906" t="e">
        <f t="shared" si="44"/>
        <v>#REF!</v>
      </c>
      <c r="B906" s="58">
        <v>6778</v>
      </c>
      <c r="C906" t="s">
        <v>10900</v>
      </c>
      <c r="D906" t="s">
        <v>11154</v>
      </c>
      <c r="E906" t="s">
        <v>11145</v>
      </c>
      <c r="F906" t="s">
        <v>7354</v>
      </c>
      <c r="J906" t="e">
        <f t="shared" si="45"/>
        <v>#REF!</v>
      </c>
      <c r="K906" s="6" t="e">
        <f t="shared" si="46"/>
        <v>#REF!</v>
      </c>
    </row>
    <row r="907" spans="1:11" x14ac:dyDescent="0.25">
      <c r="A907" t="e">
        <f t="shared" si="44"/>
        <v>#REF!</v>
      </c>
      <c r="B907" s="58">
        <v>6779</v>
      </c>
      <c r="C907" t="s">
        <v>10900</v>
      </c>
      <c r="D907" t="s">
        <v>11154</v>
      </c>
      <c r="E907" t="s">
        <v>11145</v>
      </c>
      <c r="F907" t="s">
        <v>7357</v>
      </c>
      <c r="J907" t="e">
        <f t="shared" si="45"/>
        <v>#REF!</v>
      </c>
      <c r="K907" s="6" t="e">
        <f t="shared" si="46"/>
        <v>#REF!</v>
      </c>
    </row>
    <row r="908" spans="1:11" x14ac:dyDescent="0.25">
      <c r="A908" t="e">
        <f t="shared" si="44"/>
        <v>#REF!</v>
      </c>
      <c r="B908" s="58">
        <v>6780</v>
      </c>
      <c r="C908" t="s">
        <v>10900</v>
      </c>
      <c r="D908" t="s">
        <v>11154</v>
      </c>
      <c r="E908" t="s">
        <v>11145</v>
      </c>
      <c r="F908" t="s">
        <v>7360</v>
      </c>
      <c r="J908" t="e">
        <f t="shared" si="45"/>
        <v>#REF!</v>
      </c>
      <c r="K908" s="6" t="e">
        <f t="shared" si="46"/>
        <v>#REF!</v>
      </c>
    </row>
    <row r="909" spans="1:11" x14ac:dyDescent="0.25">
      <c r="A909" t="e">
        <f t="shared" si="44"/>
        <v>#REF!</v>
      </c>
      <c r="B909" s="58">
        <v>6781</v>
      </c>
      <c r="C909" t="s">
        <v>10900</v>
      </c>
      <c r="D909" t="s">
        <v>11154</v>
      </c>
      <c r="E909" t="s">
        <v>11145</v>
      </c>
      <c r="F909" t="s">
        <v>7363</v>
      </c>
      <c r="J909" t="e">
        <f t="shared" si="45"/>
        <v>#REF!</v>
      </c>
      <c r="K909" s="6" t="e">
        <f t="shared" si="46"/>
        <v>#REF!</v>
      </c>
    </row>
    <row r="910" spans="1:11" x14ac:dyDescent="0.25">
      <c r="A910" t="e">
        <f t="shared" si="44"/>
        <v>#REF!</v>
      </c>
      <c r="B910" s="58">
        <v>6782</v>
      </c>
      <c r="C910" t="s">
        <v>10900</v>
      </c>
      <c r="D910" t="s">
        <v>11154</v>
      </c>
      <c r="E910" t="s">
        <v>11145</v>
      </c>
      <c r="F910" t="s">
        <v>7366</v>
      </c>
      <c r="J910" t="e">
        <f t="shared" si="45"/>
        <v>#REF!</v>
      </c>
      <c r="K910" s="6" t="e">
        <f t="shared" si="46"/>
        <v>#REF!</v>
      </c>
    </row>
    <row r="911" spans="1:11" x14ac:dyDescent="0.25">
      <c r="A911" t="e">
        <f t="shared" si="44"/>
        <v>#REF!</v>
      </c>
      <c r="B911" s="58">
        <v>6783</v>
      </c>
      <c r="C911" t="s">
        <v>10900</v>
      </c>
      <c r="D911" t="s">
        <v>11154</v>
      </c>
      <c r="E911" t="s">
        <v>11145</v>
      </c>
      <c r="F911" t="s">
        <v>7333</v>
      </c>
      <c r="J911" t="e">
        <f t="shared" si="45"/>
        <v>#REF!</v>
      </c>
      <c r="K911" s="6" t="e">
        <f t="shared" si="46"/>
        <v>#REF!</v>
      </c>
    </row>
    <row r="912" spans="1:11" x14ac:dyDescent="0.25">
      <c r="A912" t="e">
        <f t="shared" si="44"/>
        <v>#REF!</v>
      </c>
      <c r="B912" s="58">
        <v>6784</v>
      </c>
      <c r="C912" t="s">
        <v>10900</v>
      </c>
      <c r="D912" t="s">
        <v>11154</v>
      </c>
      <c r="E912" t="s">
        <v>11145</v>
      </c>
      <c r="F912" t="s">
        <v>7375</v>
      </c>
      <c r="J912" t="e">
        <f t="shared" si="45"/>
        <v>#REF!</v>
      </c>
      <c r="K912" s="6" t="e">
        <f t="shared" si="46"/>
        <v>#REF!</v>
      </c>
    </row>
    <row r="913" spans="1:11" x14ac:dyDescent="0.25">
      <c r="A913" t="e">
        <f t="shared" si="44"/>
        <v>#REF!</v>
      </c>
      <c r="B913" s="58">
        <v>6785</v>
      </c>
      <c r="C913" t="s">
        <v>10900</v>
      </c>
      <c r="D913" t="s">
        <v>11154</v>
      </c>
      <c r="E913" t="s">
        <v>11145</v>
      </c>
      <c r="F913" t="s">
        <v>7381</v>
      </c>
      <c r="J913" t="e">
        <f t="shared" si="45"/>
        <v>#REF!</v>
      </c>
      <c r="K913" s="6" t="e">
        <f t="shared" si="46"/>
        <v>#REF!</v>
      </c>
    </row>
    <row r="914" spans="1:11" x14ac:dyDescent="0.25">
      <c r="A914" t="e">
        <f t="shared" si="44"/>
        <v>#REF!</v>
      </c>
      <c r="B914" s="58">
        <v>6786</v>
      </c>
      <c r="C914" t="s">
        <v>10900</v>
      </c>
      <c r="D914" t="s">
        <v>11154</v>
      </c>
      <c r="E914" t="s">
        <v>11145</v>
      </c>
      <c r="F914" t="s">
        <v>7384</v>
      </c>
      <c r="J914" t="e">
        <f t="shared" si="45"/>
        <v>#REF!</v>
      </c>
      <c r="K914" s="6" t="e">
        <f t="shared" si="46"/>
        <v>#REF!</v>
      </c>
    </row>
    <row r="915" spans="1:11" x14ac:dyDescent="0.25">
      <c r="A915" t="e">
        <f t="shared" si="44"/>
        <v>#REF!</v>
      </c>
      <c r="B915" s="58">
        <v>6787</v>
      </c>
      <c r="C915" t="s">
        <v>10900</v>
      </c>
      <c r="D915" t="s">
        <v>11154</v>
      </c>
      <c r="E915" t="s">
        <v>11145</v>
      </c>
      <c r="F915" t="s">
        <v>7387</v>
      </c>
      <c r="J915" t="e">
        <f t="shared" si="45"/>
        <v>#REF!</v>
      </c>
      <c r="K915" s="6" t="e">
        <f t="shared" si="46"/>
        <v>#REF!</v>
      </c>
    </row>
    <row r="916" spans="1:11" x14ac:dyDescent="0.25">
      <c r="A916" t="e">
        <f t="shared" si="44"/>
        <v>#REF!</v>
      </c>
      <c r="B916" s="58">
        <v>6788</v>
      </c>
      <c r="C916" t="s">
        <v>10900</v>
      </c>
      <c r="D916" t="s">
        <v>11154</v>
      </c>
      <c r="E916" t="s">
        <v>11145</v>
      </c>
      <c r="F916" t="s">
        <v>7390</v>
      </c>
      <c r="J916" t="e">
        <f t="shared" si="45"/>
        <v>#REF!</v>
      </c>
      <c r="K916" s="6" t="e">
        <f t="shared" si="46"/>
        <v>#REF!</v>
      </c>
    </row>
    <row r="917" spans="1:11" x14ac:dyDescent="0.25">
      <c r="A917" t="e">
        <f t="shared" si="44"/>
        <v>#REF!</v>
      </c>
      <c r="B917" s="58">
        <v>6789</v>
      </c>
      <c r="C917" t="s">
        <v>10900</v>
      </c>
      <c r="D917" t="s">
        <v>11154</v>
      </c>
      <c r="E917" t="s">
        <v>11145</v>
      </c>
      <c r="F917" t="s">
        <v>7393</v>
      </c>
      <c r="J917" t="e">
        <f t="shared" si="45"/>
        <v>#REF!</v>
      </c>
      <c r="K917" s="6" t="e">
        <f t="shared" si="46"/>
        <v>#REF!</v>
      </c>
    </row>
    <row r="918" spans="1:11" x14ac:dyDescent="0.25">
      <c r="A918" t="e">
        <f t="shared" si="44"/>
        <v>#REF!</v>
      </c>
      <c r="B918" s="58">
        <v>6790</v>
      </c>
      <c r="C918" t="s">
        <v>10900</v>
      </c>
      <c r="D918" t="s">
        <v>11154</v>
      </c>
      <c r="E918" t="s">
        <v>11145</v>
      </c>
      <c r="F918" t="s">
        <v>7396</v>
      </c>
      <c r="J918" t="e">
        <f t="shared" si="45"/>
        <v>#REF!</v>
      </c>
      <c r="K918" s="6" t="e">
        <f t="shared" si="46"/>
        <v>#REF!</v>
      </c>
    </row>
    <row r="919" spans="1:11" x14ac:dyDescent="0.25">
      <c r="A919" t="e">
        <f t="shared" si="44"/>
        <v>#REF!</v>
      </c>
      <c r="B919" s="58">
        <v>6791</v>
      </c>
      <c r="C919" t="s">
        <v>10900</v>
      </c>
      <c r="D919" t="s">
        <v>11154</v>
      </c>
      <c r="E919" t="s">
        <v>11145</v>
      </c>
      <c r="F919" t="s">
        <v>7399</v>
      </c>
      <c r="J919" t="e">
        <f t="shared" si="45"/>
        <v>#REF!</v>
      </c>
      <c r="K919" s="6" t="e">
        <f t="shared" si="46"/>
        <v>#REF!</v>
      </c>
    </row>
    <row r="920" spans="1:11" x14ac:dyDescent="0.25">
      <c r="A920" t="e">
        <f t="shared" si="44"/>
        <v>#REF!</v>
      </c>
      <c r="B920" s="58">
        <v>6792</v>
      </c>
      <c r="C920" t="s">
        <v>10900</v>
      </c>
      <c r="D920" t="s">
        <v>11154</v>
      </c>
      <c r="E920" t="s">
        <v>11145</v>
      </c>
      <c r="F920" t="s">
        <v>7402</v>
      </c>
      <c r="J920" t="e">
        <f t="shared" si="45"/>
        <v>#REF!</v>
      </c>
      <c r="K920" s="6" t="e">
        <f t="shared" si="46"/>
        <v>#REF!</v>
      </c>
    </row>
    <row r="921" spans="1:11" x14ac:dyDescent="0.25">
      <c r="A921" t="e">
        <f t="shared" si="44"/>
        <v>#REF!</v>
      </c>
      <c r="B921" s="58">
        <v>6793</v>
      </c>
      <c r="C921" t="s">
        <v>10900</v>
      </c>
      <c r="D921" t="s">
        <v>11154</v>
      </c>
      <c r="E921" t="s">
        <v>11145</v>
      </c>
      <c r="F921" t="s">
        <v>7405</v>
      </c>
      <c r="J921" t="e">
        <f t="shared" si="45"/>
        <v>#REF!</v>
      </c>
      <c r="K921" s="6" t="e">
        <f t="shared" si="46"/>
        <v>#REF!</v>
      </c>
    </row>
    <row r="922" spans="1:11" x14ac:dyDescent="0.25">
      <c r="A922" t="e">
        <f t="shared" si="44"/>
        <v>#REF!</v>
      </c>
      <c r="B922" s="58">
        <v>6794</v>
      </c>
      <c r="C922" t="s">
        <v>10900</v>
      </c>
      <c r="D922" t="s">
        <v>11154</v>
      </c>
      <c r="E922" t="s">
        <v>11145</v>
      </c>
      <c r="F922" t="s">
        <v>7408</v>
      </c>
      <c r="J922" t="e">
        <f t="shared" si="45"/>
        <v>#REF!</v>
      </c>
      <c r="K922" s="6" t="e">
        <f t="shared" si="46"/>
        <v>#REF!</v>
      </c>
    </row>
    <row r="923" spans="1:11" x14ac:dyDescent="0.25">
      <c r="A923" t="e">
        <f t="shared" si="44"/>
        <v>#REF!</v>
      </c>
      <c r="B923" s="58">
        <v>6795</v>
      </c>
      <c r="C923" t="s">
        <v>10900</v>
      </c>
      <c r="D923" t="s">
        <v>11154</v>
      </c>
      <c r="E923" t="s">
        <v>11145</v>
      </c>
      <c r="F923" t="s">
        <v>7429</v>
      </c>
      <c r="J923" t="e">
        <f t="shared" si="45"/>
        <v>#REF!</v>
      </c>
      <c r="K923" s="6" t="e">
        <f t="shared" si="46"/>
        <v>#REF!</v>
      </c>
    </row>
    <row r="924" spans="1:11" x14ac:dyDescent="0.25">
      <c r="A924" t="e">
        <f t="shared" si="44"/>
        <v>#REF!</v>
      </c>
      <c r="B924" s="58">
        <v>6796</v>
      </c>
      <c r="C924" t="s">
        <v>10900</v>
      </c>
      <c r="D924" t="s">
        <v>11154</v>
      </c>
      <c r="E924" t="s">
        <v>11145</v>
      </c>
      <c r="F924" t="s">
        <v>7432</v>
      </c>
      <c r="J924" t="e">
        <f t="shared" si="45"/>
        <v>#REF!</v>
      </c>
      <c r="K924" s="6" t="e">
        <f t="shared" si="46"/>
        <v>#REF!</v>
      </c>
    </row>
    <row r="925" spans="1:11" x14ac:dyDescent="0.25">
      <c r="A925" t="e">
        <f t="shared" si="44"/>
        <v>#REF!</v>
      </c>
      <c r="B925" s="58">
        <v>6797</v>
      </c>
      <c r="C925" t="s">
        <v>10900</v>
      </c>
      <c r="D925" t="s">
        <v>11154</v>
      </c>
      <c r="E925" t="s">
        <v>11145</v>
      </c>
      <c r="F925" t="s">
        <v>7453</v>
      </c>
      <c r="J925" t="e">
        <f t="shared" si="45"/>
        <v>#REF!</v>
      </c>
      <c r="K925" s="6" t="e">
        <f t="shared" si="46"/>
        <v>#REF!</v>
      </c>
    </row>
    <row r="926" spans="1:11" x14ac:dyDescent="0.25">
      <c r="A926" t="e">
        <f t="shared" si="44"/>
        <v>#REF!</v>
      </c>
      <c r="B926" s="58">
        <v>6798</v>
      </c>
      <c r="C926" t="s">
        <v>10900</v>
      </c>
      <c r="D926" t="s">
        <v>11154</v>
      </c>
      <c r="E926" t="s">
        <v>11145</v>
      </c>
      <c r="F926" t="s">
        <v>7435</v>
      </c>
      <c r="J926" t="e">
        <f t="shared" si="45"/>
        <v>#REF!</v>
      </c>
      <c r="K926" s="6" t="e">
        <f t="shared" si="46"/>
        <v>#REF!</v>
      </c>
    </row>
    <row r="927" spans="1:11" x14ac:dyDescent="0.25">
      <c r="A927" t="e">
        <f t="shared" si="44"/>
        <v>#REF!</v>
      </c>
      <c r="B927" s="58">
        <v>6799</v>
      </c>
      <c r="C927" t="s">
        <v>10900</v>
      </c>
      <c r="D927" t="s">
        <v>11154</v>
      </c>
      <c r="E927" t="s">
        <v>11145</v>
      </c>
      <c r="F927" t="s">
        <v>7456</v>
      </c>
      <c r="J927" t="e">
        <f t="shared" si="45"/>
        <v>#REF!</v>
      </c>
      <c r="K927" s="6" t="e">
        <f t="shared" si="46"/>
        <v>#REF!</v>
      </c>
    </row>
    <row r="928" spans="1:11" x14ac:dyDescent="0.25">
      <c r="A928" t="e">
        <f t="shared" si="44"/>
        <v>#REF!</v>
      </c>
      <c r="B928" s="58">
        <v>6800</v>
      </c>
      <c r="C928" t="s">
        <v>10900</v>
      </c>
      <c r="D928" t="s">
        <v>11154</v>
      </c>
      <c r="E928" t="s">
        <v>11145</v>
      </c>
      <c r="F928" t="s">
        <v>7438</v>
      </c>
      <c r="J928" t="e">
        <f t="shared" si="45"/>
        <v>#REF!</v>
      </c>
      <c r="K928" s="6" t="e">
        <f t="shared" si="46"/>
        <v>#REF!</v>
      </c>
    </row>
    <row r="929" spans="1:11" x14ac:dyDescent="0.25">
      <c r="A929" t="e">
        <f t="shared" si="44"/>
        <v>#REF!</v>
      </c>
      <c r="B929" s="58">
        <v>6801</v>
      </c>
      <c r="C929" t="s">
        <v>10900</v>
      </c>
      <c r="D929" t="s">
        <v>11154</v>
      </c>
      <c r="E929" t="s">
        <v>11145</v>
      </c>
      <c r="F929" t="s">
        <v>7441</v>
      </c>
      <c r="J929" t="e">
        <f t="shared" si="45"/>
        <v>#REF!</v>
      </c>
      <c r="K929" s="6" t="e">
        <f t="shared" si="46"/>
        <v>#REF!</v>
      </c>
    </row>
    <row r="930" spans="1:11" x14ac:dyDescent="0.25">
      <c r="A930" t="e">
        <f t="shared" si="44"/>
        <v>#REF!</v>
      </c>
      <c r="B930" s="58">
        <v>6802</v>
      </c>
      <c r="C930" t="s">
        <v>10900</v>
      </c>
      <c r="D930" t="s">
        <v>11154</v>
      </c>
      <c r="E930" t="s">
        <v>11145</v>
      </c>
      <c r="F930" t="s">
        <v>7444</v>
      </c>
      <c r="J930" t="e">
        <f t="shared" si="45"/>
        <v>#REF!</v>
      </c>
      <c r="K930" s="6" t="e">
        <f t="shared" si="46"/>
        <v>#REF!</v>
      </c>
    </row>
    <row r="931" spans="1:11" x14ac:dyDescent="0.25">
      <c r="A931" t="e">
        <f t="shared" si="44"/>
        <v>#REF!</v>
      </c>
      <c r="B931" s="58">
        <v>6803</v>
      </c>
      <c r="C931" t="s">
        <v>10900</v>
      </c>
      <c r="D931" t="s">
        <v>11154</v>
      </c>
      <c r="E931" t="s">
        <v>11145</v>
      </c>
      <c r="F931" t="s">
        <v>7447</v>
      </c>
      <c r="J931" t="e">
        <f t="shared" si="45"/>
        <v>#REF!</v>
      </c>
      <c r="K931" s="6" t="e">
        <f t="shared" si="46"/>
        <v>#REF!</v>
      </c>
    </row>
    <row r="932" spans="1:11" x14ac:dyDescent="0.25">
      <c r="A932" t="e">
        <f t="shared" si="44"/>
        <v>#REF!</v>
      </c>
      <c r="B932" s="58">
        <v>6804</v>
      </c>
      <c r="C932" t="s">
        <v>10900</v>
      </c>
      <c r="D932" t="s">
        <v>11154</v>
      </c>
      <c r="E932" t="s">
        <v>11145</v>
      </c>
      <c r="F932" t="s">
        <v>7450</v>
      </c>
      <c r="J932" t="e">
        <f t="shared" si="45"/>
        <v>#REF!</v>
      </c>
      <c r="K932" s="6" t="e">
        <f t="shared" si="46"/>
        <v>#REF!</v>
      </c>
    </row>
    <row r="933" spans="1:11" x14ac:dyDescent="0.25">
      <c r="A933" t="e">
        <f t="shared" si="44"/>
        <v>#REF!</v>
      </c>
      <c r="B933" s="58">
        <v>6805</v>
      </c>
      <c r="C933" t="s">
        <v>10900</v>
      </c>
      <c r="D933" t="s">
        <v>11154</v>
      </c>
      <c r="E933" t="s">
        <v>11145</v>
      </c>
      <c r="F933" t="s">
        <v>7423</v>
      </c>
      <c r="J933" t="e">
        <f t="shared" si="45"/>
        <v>#REF!</v>
      </c>
      <c r="K933" s="6" t="e">
        <f t="shared" si="46"/>
        <v>#REF!</v>
      </c>
    </row>
    <row r="934" spans="1:11" x14ac:dyDescent="0.25">
      <c r="A934" t="e">
        <f t="shared" si="44"/>
        <v>#REF!</v>
      </c>
      <c r="B934" s="58">
        <v>6806</v>
      </c>
      <c r="C934" t="s">
        <v>10900</v>
      </c>
      <c r="D934" t="s">
        <v>11154</v>
      </c>
      <c r="E934" t="s">
        <v>11145</v>
      </c>
      <c r="F934" t="s">
        <v>7426</v>
      </c>
      <c r="J934" t="e">
        <f t="shared" si="45"/>
        <v>#REF!</v>
      </c>
      <c r="K934" s="6" t="e">
        <f t="shared" si="46"/>
        <v>#REF!</v>
      </c>
    </row>
    <row r="935" spans="1:11" x14ac:dyDescent="0.25">
      <c r="A935" t="e">
        <f t="shared" si="44"/>
        <v>#REF!</v>
      </c>
      <c r="B935" s="58">
        <v>6807</v>
      </c>
      <c r="C935" t="s">
        <v>10900</v>
      </c>
      <c r="D935" t="s">
        <v>11154</v>
      </c>
      <c r="E935" t="s">
        <v>11145</v>
      </c>
      <c r="F935" t="s">
        <v>7411</v>
      </c>
      <c r="J935" t="e">
        <f t="shared" si="45"/>
        <v>#REF!</v>
      </c>
      <c r="K935" s="6" t="e">
        <f t="shared" si="46"/>
        <v>#REF!</v>
      </c>
    </row>
    <row r="936" spans="1:11" x14ac:dyDescent="0.25">
      <c r="A936" t="e">
        <f t="shared" si="44"/>
        <v>#REF!</v>
      </c>
      <c r="B936" s="58">
        <v>6808</v>
      </c>
      <c r="C936" t="s">
        <v>10900</v>
      </c>
      <c r="D936" t="s">
        <v>11154</v>
      </c>
      <c r="E936" t="s">
        <v>11145</v>
      </c>
      <c r="F936" t="s">
        <v>7414</v>
      </c>
      <c r="J936" t="e">
        <f t="shared" si="45"/>
        <v>#REF!</v>
      </c>
      <c r="K936" s="6" t="e">
        <f t="shared" si="46"/>
        <v>#REF!</v>
      </c>
    </row>
    <row r="937" spans="1:11" x14ac:dyDescent="0.25">
      <c r="A937" t="e">
        <f t="shared" si="44"/>
        <v>#REF!</v>
      </c>
      <c r="B937" s="58">
        <v>6809</v>
      </c>
      <c r="C937" t="s">
        <v>10900</v>
      </c>
      <c r="D937" t="s">
        <v>11154</v>
      </c>
      <c r="E937" t="s">
        <v>11145</v>
      </c>
      <c r="F937" t="s">
        <v>7417</v>
      </c>
      <c r="J937" t="e">
        <f t="shared" si="45"/>
        <v>#REF!</v>
      </c>
      <c r="K937" s="6" t="e">
        <f t="shared" si="46"/>
        <v>#REF!</v>
      </c>
    </row>
    <row r="938" spans="1:11" x14ac:dyDescent="0.25">
      <c r="A938" t="e">
        <f t="shared" si="44"/>
        <v>#REF!</v>
      </c>
      <c r="B938" s="58">
        <v>6810</v>
      </c>
      <c r="C938" t="s">
        <v>10900</v>
      </c>
      <c r="D938" t="s">
        <v>11154</v>
      </c>
      <c r="E938" t="s">
        <v>11145</v>
      </c>
      <c r="F938" t="s">
        <v>7420</v>
      </c>
      <c r="J938" t="e">
        <f t="shared" si="45"/>
        <v>#REF!</v>
      </c>
      <c r="K938" s="6" t="e">
        <f t="shared" si="46"/>
        <v>#REF!</v>
      </c>
    </row>
    <row r="939" spans="1:11" x14ac:dyDescent="0.25">
      <c r="A939" t="e">
        <f t="shared" si="44"/>
        <v>#REF!</v>
      </c>
      <c r="B939" s="58">
        <v>6811</v>
      </c>
      <c r="C939" t="s">
        <v>10900</v>
      </c>
      <c r="D939" t="s">
        <v>11154</v>
      </c>
      <c r="E939" t="s">
        <v>11145</v>
      </c>
      <c r="F939" t="s">
        <v>7369</v>
      </c>
      <c r="J939" t="e">
        <f t="shared" si="45"/>
        <v>#REF!</v>
      </c>
      <c r="K939" s="6" t="e">
        <f t="shared" si="46"/>
        <v>#REF!</v>
      </c>
    </row>
    <row r="940" spans="1:11" x14ac:dyDescent="0.25">
      <c r="A940" t="e">
        <f t="shared" si="44"/>
        <v>#REF!</v>
      </c>
      <c r="B940" s="58">
        <v>6812</v>
      </c>
      <c r="C940" t="s">
        <v>10900</v>
      </c>
      <c r="D940" t="s">
        <v>11154</v>
      </c>
      <c r="E940" t="s">
        <v>11145</v>
      </c>
      <c r="F940" t="s">
        <v>7372</v>
      </c>
      <c r="J940" t="e">
        <f t="shared" si="45"/>
        <v>#REF!</v>
      </c>
      <c r="K940" s="6" t="e">
        <f t="shared" si="46"/>
        <v>#REF!</v>
      </c>
    </row>
    <row r="941" spans="1:11" x14ac:dyDescent="0.25">
      <c r="A941" t="e">
        <f t="shared" si="44"/>
        <v>#REF!</v>
      </c>
      <c r="B941" s="58">
        <v>6813</v>
      </c>
      <c r="C941" t="s">
        <v>10900</v>
      </c>
      <c r="D941" t="s">
        <v>11154</v>
      </c>
      <c r="E941" t="s">
        <v>11145</v>
      </c>
      <c r="F941" t="s">
        <v>5915</v>
      </c>
      <c r="J941" t="e">
        <f t="shared" si="45"/>
        <v>#REF!</v>
      </c>
      <c r="K941" s="6" t="e">
        <f t="shared" si="46"/>
        <v>#REF!</v>
      </c>
    </row>
    <row r="942" spans="1:11" x14ac:dyDescent="0.25">
      <c r="A942" t="e">
        <f t="shared" si="44"/>
        <v>#REF!</v>
      </c>
      <c r="B942" s="58">
        <v>6814</v>
      </c>
      <c r="C942" t="s">
        <v>10900</v>
      </c>
      <c r="D942" t="s">
        <v>11154</v>
      </c>
      <c r="E942" t="s">
        <v>11145</v>
      </c>
      <c r="F942" t="s">
        <v>5919</v>
      </c>
      <c r="J942" t="e">
        <f t="shared" si="45"/>
        <v>#REF!</v>
      </c>
      <c r="K942" s="6" t="e">
        <f t="shared" si="46"/>
        <v>#REF!</v>
      </c>
    </row>
    <row r="943" spans="1:11" x14ac:dyDescent="0.25">
      <c r="A943" t="e">
        <f t="shared" si="44"/>
        <v>#REF!</v>
      </c>
      <c r="B943" s="58">
        <v>6815</v>
      </c>
      <c r="C943" t="s">
        <v>10900</v>
      </c>
      <c r="D943" t="s">
        <v>11154</v>
      </c>
      <c r="E943" t="s">
        <v>11145</v>
      </c>
      <c r="F943" t="s">
        <v>4871</v>
      </c>
      <c r="J943" t="e">
        <f t="shared" si="45"/>
        <v>#REF!</v>
      </c>
      <c r="K943" s="6" t="e">
        <f t="shared" si="46"/>
        <v>#REF!</v>
      </c>
    </row>
    <row r="944" spans="1:11" x14ac:dyDescent="0.25">
      <c r="A944" t="e">
        <f t="shared" si="44"/>
        <v>#REF!</v>
      </c>
      <c r="B944" s="58">
        <v>6816</v>
      </c>
      <c r="C944" t="s">
        <v>10900</v>
      </c>
      <c r="D944" t="s">
        <v>11154</v>
      </c>
      <c r="E944" t="s">
        <v>11145</v>
      </c>
      <c r="F944" t="s">
        <v>7495</v>
      </c>
      <c r="J944" t="e">
        <f t="shared" si="45"/>
        <v>#REF!</v>
      </c>
      <c r="K944" s="6" t="e">
        <f t="shared" si="46"/>
        <v>#REF!</v>
      </c>
    </row>
    <row r="945" spans="1:11" x14ac:dyDescent="0.25">
      <c r="A945" t="e">
        <f t="shared" si="44"/>
        <v>#REF!</v>
      </c>
      <c r="B945" s="58">
        <v>6817</v>
      </c>
      <c r="C945" t="s">
        <v>10900</v>
      </c>
      <c r="D945" t="s">
        <v>11154</v>
      </c>
      <c r="E945" t="s">
        <v>11145</v>
      </c>
      <c r="F945" t="s">
        <v>7474</v>
      </c>
      <c r="J945" t="e">
        <f t="shared" si="45"/>
        <v>#REF!</v>
      </c>
      <c r="K945" s="6" t="e">
        <f t="shared" si="46"/>
        <v>#REF!</v>
      </c>
    </row>
    <row r="946" spans="1:11" x14ac:dyDescent="0.25">
      <c r="A946" t="e">
        <f t="shared" si="44"/>
        <v>#REF!</v>
      </c>
      <c r="B946" s="58">
        <v>6818</v>
      </c>
      <c r="C946" t="s">
        <v>10900</v>
      </c>
      <c r="D946" t="s">
        <v>11154</v>
      </c>
      <c r="E946" t="s">
        <v>11145</v>
      </c>
      <c r="F946" t="s">
        <v>7459</v>
      </c>
      <c r="J946" t="e">
        <f t="shared" si="45"/>
        <v>#REF!</v>
      </c>
      <c r="K946" s="6" t="e">
        <f t="shared" si="46"/>
        <v>#REF!</v>
      </c>
    </row>
    <row r="947" spans="1:11" x14ac:dyDescent="0.25">
      <c r="A947" t="e">
        <f t="shared" si="44"/>
        <v>#REF!</v>
      </c>
      <c r="B947" s="58">
        <v>6819</v>
      </c>
      <c r="C947" t="s">
        <v>10900</v>
      </c>
      <c r="D947" t="s">
        <v>11154</v>
      </c>
      <c r="E947" t="s">
        <v>11145</v>
      </c>
      <c r="F947" t="s">
        <v>7319</v>
      </c>
      <c r="J947" t="e">
        <f t="shared" si="45"/>
        <v>#REF!</v>
      </c>
      <c r="K947" s="6" t="e">
        <f t="shared" si="46"/>
        <v>#REF!</v>
      </c>
    </row>
    <row r="948" spans="1:11" x14ac:dyDescent="0.25">
      <c r="A948" t="e">
        <f t="shared" si="44"/>
        <v>#REF!</v>
      </c>
      <c r="B948" s="58">
        <v>6820</v>
      </c>
      <c r="C948" t="s">
        <v>10900</v>
      </c>
      <c r="D948" t="s">
        <v>11154</v>
      </c>
      <c r="E948" t="s">
        <v>11145</v>
      </c>
      <c r="F948" t="s">
        <v>7316</v>
      </c>
      <c r="J948" t="e">
        <f t="shared" si="45"/>
        <v>#REF!</v>
      </c>
      <c r="K948" s="6" t="e">
        <f t="shared" si="46"/>
        <v>#REF!</v>
      </c>
    </row>
    <row r="949" spans="1:11" x14ac:dyDescent="0.25">
      <c r="A949" t="e">
        <f t="shared" si="44"/>
        <v>#REF!</v>
      </c>
      <c r="B949" s="58">
        <v>6821</v>
      </c>
      <c r="C949" t="s">
        <v>10900</v>
      </c>
      <c r="D949" t="s">
        <v>11154</v>
      </c>
      <c r="E949" t="s">
        <v>11145</v>
      </c>
      <c r="F949" t="s">
        <v>7462</v>
      </c>
      <c r="J949" t="e">
        <f t="shared" si="45"/>
        <v>#REF!</v>
      </c>
      <c r="K949" s="6" t="e">
        <f t="shared" si="46"/>
        <v>#REF!</v>
      </c>
    </row>
    <row r="950" spans="1:11" x14ac:dyDescent="0.25">
      <c r="A950" t="e">
        <f t="shared" si="44"/>
        <v>#REF!</v>
      </c>
      <c r="B950" s="58">
        <v>6822</v>
      </c>
      <c r="C950" t="s">
        <v>10900</v>
      </c>
      <c r="D950" t="s">
        <v>11154</v>
      </c>
      <c r="E950" t="s">
        <v>11145</v>
      </c>
      <c r="F950" t="s">
        <v>7465</v>
      </c>
      <c r="J950" t="e">
        <f t="shared" si="45"/>
        <v>#REF!</v>
      </c>
      <c r="K950" s="6" t="e">
        <f t="shared" si="46"/>
        <v>#REF!</v>
      </c>
    </row>
    <row r="951" spans="1:11" x14ac:dyDescent="0.25">
      <c r="A951" t="e">
        <f t="shared" si="44"/>
        <v>#REF!</v>
      </c>
      <c r="B951" s="58">
        <v>6823</v>
      </c>
      <c r="C951" t="s">
        <v>10900</v>
      </c>
      <c r="D951" t="s">
        <v>11154</v>
      </c>
      <c r="E951" t="s">
        <v>11145</v>
      </c>
      <c r="F951" t="s">
        <v>2268</v>
      </c>
      <c r="J951" t="e">
        <f t="shared" si="45"/>
        <v>#REF!</v>
      </c>
      <c r="K951" s="6" t="e">
        <f t="shared" si="46"/>
        <v>#REF!</v>
      </c>
    </row>
    <row r="952" spans="1:11" x14ac:dyDescent="0.25">
      <c r="A952" t="e">
        <f t="shared" si="44"/>
        <v>#REF!</v>
      </c>
      <c r="B952" s="58">
        <v>6824</v>
      </c>
      <c r="C952" t="s">
        <v>10900</v>
      </c>
      <c r="D952" t="s">
        <v>11154</v>
      </c>
      <c r="E952" t="s">
        <v>11145</v>
      </c>
      <c r="F952" t="s">
        <v>3984</v>
      </c>
      <c r="J952" t="e">
        <f t="shared" si="45"/>
        <v>#REF!</v>
      </c>
      <c r="K952" s="6" t="e">
        <f t="shared" si="46"/>
        <v>#REF!</v>
      </c>
    </row>
    <row r="953" spans="1:11" x14ac:dyDescent="0.25">
      <c r="A953" t="e">
        <f t="shared" si="44"/>
        <v>#REF!</v>
      </c>
      <c r="B953" s="58">
        <v>6825</v>
      </c>
      <c r="C953" t="s">
        <v>10900</v>
      </c>
      <c r="D953" t="s">
        <v>11154</v>
      </c>
      <c r="E953" t="s">
        <v>11145</v>
      </c>
      <c r="F953" t="s">
        <v>7294</v>
      </c>
      <c r="J953" t="e">
        <f t="shared" si="45"/>
        <v>#REF!</v>
      </c>
      <c r="K953" s="6" t="e">
        <f t="shared" si="46"/>
        <v>#REF!</v>
      </c>
    </row>
    <row r="954" spans="1:11" x14ac:dyDescent="0.25">
      <c r="A954" t="e">
        <f t="shared" si="44"/>
        <v>#REF!</v>
      </c>
      <c r="B954" s="58">
        <v>6826</v>
      </c>
      <c r="C954" t="s">
        <v>10900</v>
      </c>
      <c r="D954" t="s">
        <v>11154</v>
      </c>
      <c r="E954" t="s">
        <v>11145</v>
      </c>
      <c r="F954" t="s">
        <v>7297</v>
      </c>
      <c r="J954" t="e">
        <f t="shared" si="45"/>
        <v>#REF!</v>
      </c>
      <c r="K954" s="6" t="e">
        <f t="shared" si="46"/>
        <v>#REF!</v>
      </c>
    </row>
    <row r="955" spans="1:11" x14ac:dyDescent="0.25">
      <c r="A955" t="e">
        <f t="shared" si="44"/>
        <v>#REF!</v>
      </c>
      <c r="B955" s="58">
        <v>6827</v>
      </c>
      <c r="C955" t="s">
        <v>10900</v>
      </c>
      <c r="D955" t="s">
        <v>11154</v>
      </c>
      <c r="E955" t="s">
        <v>11145</v>
      </c>
      <c r="F955" t="s">
        <v>7285</v>
      </c>
      <c r="J955" t="e">
        <f t="shared" si="45"/>
        <v>#REF!</v>
      </c>
      <c r="K955" s="6" t="e">
        <f t="shared" si="46"/>
        <v>#REF!</v>
      </c>
    </row>
    <row r="956" spans="1:11" x14ac:dyDescent="0.25">
      <c r="A956" t="e">
        <f t="shared" si="44"/>
        <v>#REF!</v>
      </c>
      <c r="B956" s="58">
        <v>6828</v>
      </c>
      <c r="C956" t="s">
        <v>10900</v>
      </c>
      <c r="D956" t="s">
        <v>11154</v>
      </c>
      <c r="E956" t="s">
        <v>11145</v>
      </c>
      <c r="F956" t="s">
        <v>7224</v>
      </c>
      <c r="J956" t="e">
        <f t="shared" si="45"/>
        <v>#REF!</v>
      </c>
      <c r="K956" s="6" t="e">
        <f t="shared" si="46"/>
        <v>#REF!</v>
      </c>
    </row>
    <row r="957" spans="1:11" x14ac:dyDescent="0.25">
      <c r="A957" t="e">
        <f t="shared" si="44"/>
        <v>#REF!</v>
      </c>
      <c r="B957" s="58">
        <v>6829</v>
      </c>
      <c r="C957" t="s">
        <v>10900</v>
      </c>
      <c r="D957" t="s">
        <v>11154</v>
      </c>
      <c r="E957" t="s">
        <v>11145</v>
      </c>
      <c r="F957" t="s">
        <v>6108</v>
      </c>
      <c r="J957" t="e">
        <f t="shared" si="45"/>
        <v>#REF!</v>
      </c>
      <c r="K957" s="6" t="e">
        <f t="shared" si="46"/>
        <v>#REF!</v>
      </c>
    </row>
    <row r="958" spans="1:11" x14ac:dyDescent="0.25">
      <c r="A958" t="e">
        <f t="shared" si="44"/>
        <v>#REF!</v>
      </c>
      <c r="B958" s="58">
        <v>6830</v>
      </c>
      <c r="C958" t="s">
        <v>10900</v>
      </c>
      <c r="D958" t="s">
        <v>11154</v>
      </c>
      <c r="E958" t="s">
        <v>11145</v>
      </c>
      <c r="F958" t="s">
        <v>6111</v>
      </c>
      <c r="J958" t="e">
        <f t="shared" si="45"/>
        <v>#REF!</v>
      </c>
      <c r="K958" s="6" t="e">
        <f t="shared" si="46"/>
        <v>#REF!</v>
      </c>
    </row>
    <row r="959" spans="1:11" x14ac:dyDescent="0.25">
      <c r="A959" t="e">
        <f t="shared" si="44"/>
        <v>#REF!</v>
      </c>
      <c r="B959" s="58">
        <v>6831</v>
      </c>
      <c r="C959" t="s">
        <v>10900</v>
      </c>
      <c r="D959" t="s">
        <v>11154</v>
      </c>
      <c r="E959" t="s">
        <v>11145</v>
      </c>
      <c r="F959" t="s">
        <v>2257</v>
      </c>
      <c r="J959" t="e">
        <f t="shared" si="45"/>
        <v>#REF!</v>
      </c>
      <c r="K959" s="6" t="e">
        <f t="shared" si="46"/>
        <v>#REF!</v>
      </c>
    </row>
    <row r="960" spans="1:11" x14ac:dyDescent="0.25">
      <c r="A960" t="e">
        <f t="shared" si="44"/>
        <v>#REF!</v>
      </c>
      <c r="B960" s="58">
        <v>6832</v>
      </c>
      <c r="C960" t="s">
        <v>10900</v>
      </c>
      <c r="D960" t="s">
        <v>11154</v>
      </c>
      <c r="E960" t="s">
        <v>11145</v>
      </c>
      <c r="F960" t="s">
        <v>4476</v>
      </c>
      <c r="J960" t="e">
        <f t="shared" si="45"/>
        <v>#REF!</v>
      </c>
      <c r="K960" s="6" t="e">
        <f t="shared" si="46"/>
        <v>#REF!</v>
      </c>
    </row>
    <row r="961" spans="1:11" x14ac:dyDescent="0.25">
      <c r="A961" t="e">
        <f t="shared" ref="A961:A1024" si="47">J961</f>
        <v>#REF!</v>
      </c>
      <c r="B961" s="58">
        <v>6833</v>
      </c>
      <c r="C961" t="s">
        <v>10900</v>
      </c>
      <c r="D961" t="s">
        <v>11154</v>
      </c>
      <c r="E961" t="s">
        <v>11145</v>
      </c>
      <c r="F961" t="s">
        <v>4472</v>
      </c>
      <c r="J961" t="e">
        <f t="shared" si="45"/>
        <v>#REF!</v>
      </c>
      <c r="K961" s="6" t="e">
        <f t="shared" si="46"/>
        <v>#REF!</v>
      </c>
    </row>
    <row r="962" spans="1:11" x14ac:dyDescent="0.25">
      <c r="A962" t="e">
        <f t="shared" si="47"/>
        <v>#REF!</v>
      </c>
      <c r="B962" s="58">
        <v>6834</v>
      </c>
      <c r="C962" t="s">
        <v>10900</v>
      </c>
      <c r="D962" t="s">
        <v>11154</v>
      </c>
      <c r="E962" t="s">
        <v>11145</v>
      </c>
      <c r="F962" t="s">
        <v>4480</v>
      </c>
      <c r="J962" t="e">
        <f t="shared" ref="J962:J1025" si="48">IF(F962&lt;&gt;"",VLOOKUP(F962,name_tbl,5,FALSE),"")</f>
        <v>#REF!</v>
      </c>
      <c r="K962" s="6" t="e">
        <f t="shared" ref="K962:K1025" si="49">IF(F962&lt;&gt;"",VLOOKUP(F962,name_tbl,6,FALSE),"")</f>
        <v>#REF!</v>
      </c>
    </row>
    <row r="963" spans="1:11" x14ac:dyDescent="0.25">
      <c r="A963" t="e">
        <f t="shared" si="47"/>
        <v>#REF!</v>
      </c>
      <c r="B963" s="58">
        <v>6835</v>
      </c>
      <c r="C963" t="s">
        <v>10900</v>
      </c>
      <c r="D963" t="s">
        <v>11154</v>
      </c>
      <c r="E963" t="s">
        <v>11145</v>
      </c>
      <c r="F963" t="s">
        <v>4500</v>
      </c>
      <c r="J963" t="e">
        <f t="shared" si="48"/>
        <v>#REF!</v>
      </c>
      <c r="K963" s="6" t="e">
        <f t="shared" si="49"/>
        <v>#REF!</v>
      </c>
    </row>
    <row r="964" spans="1:11" x14ac:dyDescent="0.25">
      <c r="A964" t="e">
        <f t="shared" si="47"/>
        <v>#REF!</v>
      </c>
      <c r="B964" s="58">
        <v>6836</v>
      </c>
      <c r="C964" t="s">
        <v>10900</v>
      </c>
      <c r="D964" t="s">
        <v>11154</v>
      </c>
      <c r="E964" t="s">
        <v>11145</v>
      </c>
      <c r="F964" t="s">
        <v>3209</v>
      </c>
      <c r="J964" t="e">
        <f t="shared" si="48"/>
        <v>#REF!</v>
      </c>
      <c r="K964" s="6" t="e">
        <f t="shared" si="49"/>
        <v>#REF!</v>
      </c>
    </row>
    <row r="965" spans="1:11" x14ac:dyDescent="0.25">
      <c r="A965" t="e">
        <f t="shared" si="47"/>
        <v>#REF!</v>
      </c>
      <c r="B965" s="58">
        <v>6837</v>
      </c>
      <c r="C965" t="s">
        <v>10900</v>
      </c>
      <c r="D965" t="s">
        <v>11154</v>
      </c>
      <c r="E965" t="s">
        <v>11145</v>
      </c>
      <c r="F965" t="s">
        <v>7308</v>
      </c>
      <c r="J965" t="e">
        <f t="shared" si="48"/>
        <v>#REF!</v>
      </c>
      <c r="K965" s="6" t="e">
        <f t="shared" si="49"/>
        <v>#REF!</v>
      </c>
    </row>
    <row r="966" spans="1:11" x14ac:dyDescent="0.25">
      <c r="A966" t="e">
        <f t="shared" si="47"/>
        <v>#REF!</v>
      </c>
      <c r="B966" s="58">
        <v>6838</v>
      </c>
      <c r="C966" t="s">
        <v>10900</v>
      </c>
      <c r="D966" t="s">
        <v>11154</v>
      </c>
      <c r="E966" t="s">
        <v>11145</v>
      </c>
      <c r="F966" t="s">
        <v>7209</v>
      </c>
      <c r="J966" t="e">
        <f t="shared" si="48"/>
        <v>#REF!</v>
      </c>
      <c r="K966" s="6" t="e">
        <f t="shared" si="49"/>
        <v>#REF!</v>
      </c>
    </row>
    <row r="967" spans="1:11" x14ac:dyDescent="0.25">
      <c r="A967" t="e">
        <f t="shared" si="47"/>
        <v>#REF!</v>
      </c>
      <c r="B967" s="58">
        <v>6839</v>
      </c>
      <c r="C967" t="s">
        <v>10900</v>
      </c>
      <c r="D967" t="s">
        <v>11154</v>
      </c>
      <c r="E967" t="s">
        <v>11145</v>
      </c>
      <c r="F967" t="s">
        <v>7276</v>
      </c>
      <c r="J967" t="e">
        <f t="shared" si="48"/>
        <v>#REF!</v>
      </c>
      <c r="K967" s="6" t="e">
        <f t="shared" si="49"/>
        <v>#REF!</v>
      </c>
    </row>
    <row r="968" spans="1:11" x14ac:dyDescent="0.25">
      <c r="A968" t="e">
        <f t="shared" si="47"/>
        <v>#REF!</v>
      </c>
      <c r="B968" s="58">
        <v>6840</v>
      </c>
      <c r="C968" t="s">
        <v>10900</v>
      </c>
      <c r="D968" t="s">
        <v>11154</v>
      </c>
      <c r="E968" t="s">
        <v>11145</v>
      </c>
      <c r="F968" t="s">
        <v>7300</v>
      </c>
      <c r="J968" t="e">
        <f t="shared" si="48"/>
        <v>#REF!</v>
      </c>
      <c r="K968" s="6" t="e">
        <f t="shared" si="49"/>
        <v>#REF!</v>
      </c>
    </row>
    <row r="969" spans="1:11" x14ac:dyDescent="0.25">
      <c r="A969" t="e">
        <f t="shared" si="47"/>
        <v>#REF!</v>
      </c>
      <c r="B969" s="58">
        <v>6841</v>
      </c>
      <c r="C969" t="s">
        <v>10900</v>
      </c>
      <c r="D969" t="s">
        <v>11154</v>
      </c>
      <c r="E969" t="s">
        <v>11145</v>
      </c>
      <c r="F969" t="s">
        <v>2825</v>
      </c>
      <c r="J969" t="e">
        <f t="shared" si="48"/>
        <v>#REF!</v>
      </c>
      <c r="K969" s="6" t="e">
        <f t="shared" si="49"/>
        <v>#REF!</v>
      </c>
    </row>
    <row r="970" spans="1:11" x14ac:dyDescent="0.25">
      <c r="A970" t="e">
        <f t="shared" si="47"/>
        <v>#REF!</v>
      </c>
      <c r="B970" s="58">
        <v>6842</v>
      </c>
      <c r="C970" t="s">
        <v>10900</v>
      </c>
      <c r="D970" t="s">
        <v>11154</v>
      </c>
      <c r="E970" t="s">
        <v>11145</v>
      </c>
      <c r="F970" t="s">
        <v>7238</v>
      </c>
      <c r="J970" t="e">
        <f t="shared" si="48"/>
        <v>#REF!</v>
      </c>
      <c r="K970" s="6" t="e">
        <f t="shared" si="49"/>
        <v>#REF!</v>
      </c>
    </row>
    <row r="971" spans="1:11" x14ac:dyDescent="0.25">
      <c r="A971" t="e">
        <f t="shared" si="47"/>
        <v>#REF!</v>
      </c>
      <c r="B971" s="58">
        <v>6843</v>
      </c>
      <c r="C971" t="s">
        <v>10900</v>
      </c>
      <c r="D971" t="s">
        <v>11154</v>
      </c>
      <c r="E971" t="s">
        <v>11145</v>
      </c>
      <c r="F971" t="s">
        <v>6102</v>
      </c>
      <c r="J971" t="e">
        <f t="shared" si="48"/>
        <v>#REF!</v>
      </c>
      <c r="K971" s="6" t="e">
        <f t="shared" si="49"/>
        <v>#REF!</v>
      </c>
    </row>
    <row r="972" spans="1:11" x14ac:dyDescent="0.25">
      <c r="A972" t="e">
        <f t="shared" si="47"/>
        <v>#REF!</v>
      </c>
      <c r="B972" s="58">
        <v>6844</v>
      </c>
      <c r="C972" t="s">
        <v>10900</v>
      </c>
      <c r="D972" t="s">
        <v>11154</v>
      </c>
      <c r="E972" t="s">
        <v>11145</v>
      </c>
      <c r="F972" t="s">
        <v>6105</v>
      </c>
      <c r="J972" t="e">
        <f t="shared" si="48"/>
        <v>#REF!</v>
      </c>
      <c r="K972" s="6" t="e">
        <f t="shared" si="49"/>
        <v>#REF!</v>
      </c>
    </row>
    <row r="973" spans="1:11" x14ac:dyDescent="0.25">
      <c r="A973" t="e">
        <f t="shared" si="47"/>
        <v>#REF!</v>
      </c>
      <c r="B973" s="58">
        <v>6845</v>
      </c>
      <c r="C973" t="s">
        <v>10900</v>
      </c>
      <c r="D973" t="s">
        <v>11154</v>
      </c>
      <c r="E973" t="s">
        <v>11145</v>
      </c>
      <c r="F973" t="s">
        <v>2480</v>
      </c>
      <c r="J973" t="e">
        <f t="shared" si="48"/>
        <v>#REF!</v>
      </c>
      <c r="K973" s="6" t="e">
        <f t="shared" si="49"/>
        <v>#REF!</v>
      </c>
    </row>
    <row r="974" spans="1:11" x14ac:dyDescent="0.25">
      <c r="A974" t="e">
        <f t="shared" si="47"/>
        <v>#REF!</v>
      </c>
      <c r="B974" s="58">
        <v>6846</v>
      </c>
      <c r="C974" t="s">
        <v>10900</v>
      </c>
      <c r="D974" t="s">
        <v>11154</v>
      </c>
      <c r="E974" t="s">
        <v>11145</v>
      </c>
      <c r="F974" t="s">
        <v>6087</v>
      </c>
      <c r="J974" t="e">
        <f t="shared" si="48"/>
        <v>#REF!</v>
      </c>
      <c r="K974" s="6" t="e">
        <f t="shared" si="49"/>
        <v>#REF!</v>
      </c>
    </row>
    <row r="975" spans="1:11" x14ac:dyDescent="0.25">
      <c r="A975" t="e">
        <f t="shared" si="47"/>
        <v>#REF!</v>
      </c>
      <c r="B975" s="58">
        <v>6847</v>
      </c>
      <c r="C975" t="s">
        <v>10900</v>
      </c>
      <c r="D975" t="s">
        <v>11154</v>
      </c>
      <c r="E975" t="s">
        <v>11145</v>
      </c>
      <c r="F975" t="s">
        <v>6090</v>
      </c>
      <c r="J975" t="e">
        <f t="shared" si="48"/>
        <v>#REF!</v>
      </c>
      <c r="K975" s="6" t="e">
        <f t="shared" si="49"/>
        <v>#REF!</v>
      </c>
    </row>
    <row r="976" spans="1:11" x14ac:dyDescent="0.25">
      <c r="A976" t="e">
        <f t="shared" si="47"/>
        <v>#REF!</v>
      </c>
      <c r="B976" s="58">
        <v>6848</v>
      </c>
      <c r="C976" t="s">
        <v>10900</v>
      </c>
      <c r="D976" t="s">
        <v>11154</v>
      </c>
      <c r="E976" t="s">
        <v>11145</v>
      </c>
      <c r="F976" t="s">
        <v>3877</v>
      </c>
      <c r="J976" t="e">
        <f t="shared" si="48"/>
        <v>#REF!</v>
      </c>
      <c r="K976" s="6" t="e">
        <f t="shared" si="49"/>
        <v>#REF!</v>
      </c>
    </row>
    <row r="977" spans="1:11" x14ac:dyDescent="0.25">
      <c r="A977" t="e">
        <f t="shared" si="47"/>
        <v>#REF!</v>
      </c>
      <c r="B977" s="58">
        <v>6849</v>
      </c>
      <c r="C977" t="s">
        <v>10900</v>
      </c>
      <c r="D977" t="s">
        <v>11154</v>
      </c>
      <c r="E977" t="s">
        <v>11145</v>
      </c>
      <c r="F977" t="s">
        <v>3905</v>
      </c>
      <c r="J977" t="e">
        <f t="shared" si="48"/>
        <v>#REF!</v>
      </c>
      <c r="K977" s="6" t="e">
        <f t="shared" si="49"/>
        <v>#REF!</v>
      </c>
    </row>
    <row r="978" spans="1:11" x14ac:dyDescent="0.25">
      <c r="A978" t="e">
        <f t="shared" si="47"/>
        <v>#REF!</v>
      </c>
      <c r="B978" s="58">
        <v>6850</v>
      </c>
      <c r="C978" t="s">
        <v>10900</v>
      </c>
      <c r="D978" t="s">
        <v>11154</v>
      </c>
      <c r="E978" t="s">
        <v>11145</v>
      </c>
      <c r="F978" t="s">
        <v>6093</v>
      </c>
      <c r="J978" t="e">
        <f t="shared" si="48"/>
        <v>#REF!</v>
      </c>
      <c r="K978" s="6" t="e">
        <f t="shared" si="49"/>
        <v>#REF!</v>
      </c>
    </row>
    <row r="979" spans="1:11" x14ac:dyDescent="0.25">
      <c r="A979" t="e">
        <f t="shared" si="47"/>
        <v>#REF!</v>
      </c>
      <c r="B979" s="58">
        <v>6851</v>
      </c>
      <c r="C979" t="s">
        <v>10900</v>
      </c>
      <c r="D979" t="s">
        <v>11154</v>
      </c>
      <c r="E979" t="s">
        <v>11145</v>
      </c>
      <c r="F979" t="s">
        <v>3861</v>
      </c>
      <c r="J979" t="e">
        <f t="shared" si="48"/>
        <v>#REF!</v>
      </c>
      <c r="K979" s="6" t="e">
        <f t="shared" si="49"/>
        <v>#REF!</v>
      </c>
    </row>
    <row r="980" spans="1:11" x14ac:dyDescent="0.25">
      <c r="A980" t="e">
        <f t="shared" si="47"/>
        <v>#REF!</v>
      </c>
      <c r="B980" s="58">
        <v>6852</v>
      </c>
      <c r="C980" t="s">
        <v>10900</v>
      </c>
      <c r="D980" t="s">
        <v>11154</v>
      </c>
      <c r="E980" t="s">
        <v>11145</v>
      </c>
      <c r="F980" t="s">
        <v>3857</v>
      </c>
      <c r="J980" t="e">
        <f t="shared" si="48"/>
        <v>#REF!</v>
      </c>
      <c r="K980" s="6" t="e">
        <f t="shared" si="49"/>
        <v>#REF!</v>
      </c>
    </row>
    <row r="981" spans="1:11" x14ac:dyDescent="0.25">
      <c r="A981" t="e">
        <f t="shared" si="47"/>
        <v>#REF!</v>
      </c>
      <c r="B981" s="58">
        <v>6853</v>
      </c>
      <c r="C981" t="s">
        <v>10900</v>
      </c>
      <c r="D981" t="s">
        <v>11154</v>
      </c>
      <c r="E981" t="s">
        <v>11145</v>
      </c>
      <c r="F981" t="s">
        <v>3873</v>
      </c>
      <c r="J981" t="e">
        <f t="shared" si="48"/>
        <v>#REF!</v>
      </c>
      <c r="K981" s="6" t="e">
        <f t="shared" si="49"/>
        <v>#REF!</v>
      </c>
    </row>
    <row r="982" spans="1:11" x14ac:dyDescent="0.25">
      <c r="A982" t="e">
        <f t="shared" si="47"/>
        <v>#REF!</v>
      </c>
      <c r="B982" s="58">
        <v>6854</v>
      </c>
      <c r="C982" t="s">
        <v>10900</v>
      </c>
      <c r="D982" t="s">
        <v>11154</v>
      </c>
      <c r="E982" t="s">
        <v>11145</v>
      </c>
      <c r="F982" t="s">
        <v>3869</v>
      </c>
      <c r="J982" t="e">
        <f t="shared" si="48"/>
        <v>#REF!</v>
      </c>
      <c r="K982" s="6" t="e">
        <f t="shared" si="49"/>
        <v>#REF!</v>
      </c>
    </row>
    <row r="983" spans="1:11" x14ac:dyDescent="0.25">
      <c r="A983" t="e">
        <f t="shared" si="47"/>
        <v>#REF!</v>
      </c>
      <c r="B983" s="58">
        <v>6855</v>
      </c>
      <c r="C983" t="s">
        <v>10900</v>
      </c>
      <c r="D983" t="s">
        <v>11154</v>
      </c>
      <c r="E983" t="s">
        <v>11145</v>
      </c>
      <c r="F983" t="s">
        <v>3917</v>
      </c>
      <c r="J983" t="e">
        <f t="shared" si="48"/>
        <v>#REF!</v>
      </c>
      <c r="K983" s="6" t="e">
        <f t="shared" si="49"/>
        <v>#REF!</v>
      </c>
    </row>
    <row r="984" spans="1:11" x14ac:dyDescent="0.25">
      <c r="A984" t="e">
        <f t="shared" si="47"/>
        <v>#REF!</v>
      </c>
      <c r="B984" s="58">
        <v>6856</v>
      </c>
      <c r="C984" t="s">
        <v>10900</v>
      </c>
      <c r="D984" t="s">
        <v>11154</v>
      </c>
      <c r="E984" t="s">
        <v>11145</v>
      </c>
      <c r="F984" t="s">
        <v>3865</v>
      </c>
      <c r="J984" t="e">
        <f t="shared" si="48"/>
        <v>#REF!</v>
      </c>
      <c r="K984" s="6" t="e">
        <f t="shared" si="49"/>
        <v>#REF!</v>
      </c>
    </row>
    <row r="985" spans="1:11" x14ac:dyDescent="0.25">
      <c r="A985" t="e">
        <f t="shared" si="47"/>
        <v>#REF!</v>
      </c>
      <c r="B985" s="58">
        <v>6857</v>
      </c>
      <c r="C985" t="s">
        <v>10900</v>
      </c>
      <c r="D985" t="s">
        <v>11154</v>
      </c>
      <c r="E985" t="s">
        <v>11145</v>
      </c>
      <c r="F985" t="s">
        <v>3913</v>
      </c>
      <c r="J985" t="e">
        <f t="shared" si="48"/>
        <v>#REF!</v>
      </c>
      <c r="K985" s="6" t="e">
        <f t="shared" si="49"/>
        <v>#REF!</v>
      </c>
    </row>
    <row r="986" spans="1:11" x14ac:dyDescent="0.25">
      <c r="A986" t="e">
        <f t="shared" si="47"/>
        <v>#REF!</v>
      </c>
      <c r="B986" s="58">
        <v>6858</v>
      </c>
      <c r="C986" t="s">
        <v>10900</v>
      </c>
      <c r="D986" t="s">
        <v>11154</v>
      </c>
      <c r="E986" t="s">
        <v>11145</v>
      </c>
      <c r="F986" t="s">
        <v>3901</v>
      </c>
      <c r="J986" t="e">
        <f t="shared" si="48"/>
        <v>#REF!</v>
      </c>
      <c r="K986" s="6" t="e">
        <f t="shared" si="49"/>
        <v>#REF!</v>
      </c>
    </row>
    <row r="987" spans="1:11" x14ac:dyDescent="0.25">
      <c r="A987" t="e">
        <f t="shared" si="47"/>
        <v>#REF!</v>
      </c>
      <c r="B987" s="58">
        <v>6859</v>
      </c>
      <c r="C987" t="s">
        <v>10900</v>
      </c>
      <c r="D987" t="s">
        <v>11154</v>
      </c>
      <c r="E987" t="s">
        <v>11145</v>
      </c>
      <c r="F987" t="s">
        <v>3909</v>
      </c>
      <c r="J987" t="e">
        <f t="shared" si="48"/>
        <v>#REF!</v>
      </c>
      <c r="K987" s="6" t="e">
        <f t="shared" si="49"/>
        <v>#REF!</v>
      </c>
    </row>
    <row r="988" spans="1:11" x14ac:dyDescent="0.25">
      <c r="A988" t="e">
        <f t="shared" si="47"/>
        <v>#REF!</v>
      </c>
      <c r="B988" s="58">
        <v>6860</v>
      </c>
      <c r="C988" t="s">
        <v>10900</v>
      </c>
      <c r="D988" t="s">
        <v>11154</v>
      </c>
      <c r="E988" t="s">
        <v>11145</v>
      </c>
      <c r="F988" t="s">
        <v>3893</v>
      </c>
      <c r="J988" t="e">
        <f t="shared" si="48"/>
        <v>#REF!</v>
      </c>
      <c r="K988" s="6" t="e">
        <f t="shared" si="49"/>
        <v>#REF!</v>
      </c>
    </row>
    <row r="989" spans="1:11" x14ac:dyDescent="0.25">
      <c r="A989" t="e">
        <f t="shared" si="47"/>
        <v>#REF!</v>
      </c>
      <c r="B989" s="58">
        <v>6861</v>
      </c>
      <c r="C989" t="s">
        <v>10900</v>
      </c>
      <c r="D989" t="s">
        <v>11154</v>
      </c>
      <c r="E989" t="s">
        <v>11145</v>
      </c>
      <c r="F989" t="s">
        <v>5252</v>
      </c>
      <c r="J989" t="e">
        <f t="shared" si="48"/>
        <v>#REF!</v>
      </c>
      <c r="K989" s="6" t="e">
        <f t="shared" si="49"/>
        <v>#REF!</v>
      </c>
    </row>
    <row r="990" spans="1:11" x14ac:dyDescent="0.25">
      <c r="A990" t="e">
        <f t="shared" si="47"/>
        <v>#REF!</v>
      </c>
      <c r="B990" s="58">
        <v>6862</v>
      </c>
      <c r="C990" t="s">
        <v>10900</v>
      </c>
      <c r="D990" t="s">
        <v>11154</v>
      </c>
      <c r="E990" t="s">
        <v>11145</v>
      </c>
      <c r="F990" t="s">
        <v>6096</v>
      </c>
      <c r="J990" t="e">
        <f t="shared" si="48"/>
        <v>#REF!</v>
      </c>
      <c r="K990" s="6" t="e">
        <f t="shared" si="49"/>
        <v>#REF!</v>
      </c>
    </row>
    <row r="991" spans="1:11" x14ac:dyDescent="0.25">
      <c r="A991" t="e">
        <f t="shared" si="47"/>
        <v>#REF!</v>
      </c>
      <c r="B991" s="58">
        <v>6863</v>
      </c>
      <c r="C991" t="s">
        <v>10900</v>
      </c>
      <c r="D991" t="s">
        <v>11154</v>
      </c>
      <c r="E991" t="s">
        <v>11145</v>
      </c>
      <c r="F991" t="s">
        <v>5332</v>
      </c>
      <c r="J991" t="e">
        <f t="shared" si="48"/>
        <v>#REF!</v>
      </c>
      <c r="K991" s="6" t="e">
        <f t="shared" si="49"/>
        <v>#REF!</v>
      </c>
    </row>
    <row r="992" spans="1:11" x14ac:dyDescent="0.25">
      <c r="A992" t="e">
        <f t="shared" si="47"/>
        <v>#REF!</v>
      </c>
      <c r="B992" s="58">
        <v>6864</v>
      </c>
      <c r="C992" t="s">
        <v>10900</v>
      </c>
      <c r="D992" t="s">
        <v>11154</v>
      </c>
      <c r="E992" t="s">
        <v>11145</v>
      </c>
      <c r="F992" t="s">
        <v>5164</v>
      </c>
      <c r="J992" t="e">
        <f t="shared" si="48"/>
        <v>#REF!</v>
      </c>
      <c r="K992" s="6" t="e">
        <f t="shared" si="49"/>
        <v>#REF!</v>
      </c>
    </row>
    <row r="993" spans="1:11" x14ac:dyDescent="0.25">
      <c r="A993" t="e">
        <f t="shared" si="47"/>
        <v>#REF!</v>
      </c>
      <c r="B993" s="58">
        <v>6865</v>
      </c>
      <c r="C993" t="s">
        <v>10900</v>
      </c>
      <c r="D993" t="s">
        <v>11154</v>
      </c>
      <c r="E993" t="s">
        <v>11145</v>
      </c>
      <c r="F993" t="s">
        <v>5288</v>
      </c>
      <c r="J993" t="e">
        <f t="shared" si="48"/>
        <v>#REF!</v>
      </c>
      <c r="K993" s="6" t="e">
        <f t="shared" si="49"/>
        <v>#REF!</v>
      </c>
    </row>
    <row r="994" spans="1:11" x14ac:dyDescent="0.25">
      <c r="A994" t="e">
        <f t="shared" si="47"/>
        <v>#REF!</v>
      </c>
      <c r="B994" s="58">
        <v>6866</v>
      </c>
      <c r="C994" t="s">
        <v>10900</v>
      </c>
      <c r="D994" t="s">
        <v>11154</v>
      </c>
      <c r="E994" t="s">
        <v>11145</v>
      </c>
      <c r="F994" t="s">
        <v>5248</v>
      </c>
      <c r="J994" t="e">
        <f t="shared" si="48"/>
        <v>#REF!</v>
      </c>
      <c r="K994" s="6" t="e">
        <f t="shared" si="49"/>
        <v>#REF!</v>
      </c>
    </row>
    <row r="995" spans="1:11" x14ac:dyDescent="0.25">
      <c r="A995" t="e">
        <f t="shared" si="47"/>
        <v>#REF!</v>
      </c>
      <c r="B995" s="58">
        <v>6867</v>
      </c>
      <c r="C995" t="s">
        <v>10900</v>
      </c>
      <c r="D995" t="s">
        <v>11154</v>
      </c>
      <c r="E995" t="s">
        <v>11145</v>
      </c>
      <c r="F995" t="s">
        <v>5328</v>
      </c>
      <c r="J995" t="e">
        <f t="shared" si="48"/>
        <v>#REF!</v>
      </c>
      <c r="K995" s="6" t="e">
        <f t="shared" si="49"/>
        <v>#REF!</v>
      </c>
    </row>
    <row r="996" spans="1:11" x14ac:dyDescent="0.25">
      <c r="A996" t="e">
        <f t="shared" si="47"/>
        <v>#REF!</v>
      </c>
      <c r="B996" s="58">
        <v>6868</v>
      </c>
      <c r="C996" t="s">
        <v>10900</v>
      </c>
      <c r="D996" t="s">
        <v>11154</v>
      </c>
      <c r="E996" t="s">
        <v>11145</v>
      </c>
      <c r="F996" t="s">
        <v>5416</v>
      </c>
      <c r="J996" t="e">
        <f t="shared" si="48"/>
        <v>#REF!</v>
      </c>
      <c r="K996" s="6" t="e">
        <f t="shared" si="49"/>
        <v>#REF!</v>
      </c>
    </row>
    <row r="997" spans="1:11" x14ac:dyDescent="0.25">
      <c r="A997" t="e">
        <f t="shared" si="47"/>
        <v>#REF!</v>
      </c>
      <c r="B997" s="58">
        <v>6869</v>
      </c>
      <c r="C997" t="s">
        <v>10900</v>
      </c>
      <c r="D997" t="s">
        <v>11154</v>
      </c>
      <c r="E997" t="s">
        <v>11145</v>
      </c>
      <c r="F997" t="s">
        <v>5292</v>
      </c>
      <c r="J997" t="e">
        <f t="shared" si="48"/>
        <v>#REF!</v>
      </c>
      <c r="K997" s="6" t="e">
        <f t="shared" si="49"/>
        <v>#REF!</v>
      </c>
    </row>
    <row r="998" spans="1:11" x14ac:dyDescent="0.25">
      <c r="A998" t="e">
        <f t="shared" si="47"/>
        <v>#REF!</v>
      </c>
      <c r="B998" s="58">
        <v>6870</v>
      </c>
      <c r="C998" t="s">
        <v>10900</v>
      </c>
      <c r="D998" t="s">
        <v>11154</v>
      </c>
      <c r="E998" t="s">
        <v>11145</v>
      </c>
      <c r="F998" t="s">
        <v>5392</v>
      </c>
      <c r="J998" t="e">
        <f t="shared" si="48"/>
        <v>#REF!</v>
      </c>
      <c r="K998" s="6" t="e">
        <f t="shared" si="49"/>
        <v>#REF!</v>
      </c>
    </row>
    <row r="999" spans="1:11" x14ac:dyDescent="0.25">
      <c r="A999" t="e">
        <f t="shared" si="47"/>
        <v>#REF!</v>
      </c>
      <c r="B999" s="58">
        <v>6871</v>
      </c>
      <c r="C999" t="s">
        <v>10900</v>
      </c>
      <c r="D999" t="s">
        <v>11154</v>
      </c>
      <c r="E999" t="s">
        <v>11145</v>
      </c>
      <c r="F999" t="s">
        <v>5376</v>
      </c>
      <c r="J999" t="e">
        <f t="shared" si="48"/>
        <v>#REF!</v>
      </c>
      <c r="K999" s="6" t="e">
        <f t="shared" si="49"/>
        <v>#REF!</v>
      </c>
    </row>
    <row r="1000" spans="1:11" x14ac:dyDescent="0.25">
      <c r="A1000" t="e">
        <f t="shared" si="47"/>
        <v>#REF!</v>
      </c>
      <c r="B1000" s="58">
        <v>6872</v>
      </c>
      <c r="C1000" t="s">
        <v>10900</v>
      </c>
      <c r="D1000" t="s">
        <v>11154</v>
      </c>
      <c r="E1000" t="s">
        <v>11145</v>
      </c>
      <c r="F1000" t="s">
        <v>5372</v>
      </c>
      <c r="J1000" t="e">
        <f t="shared" si="48"/>
        <v>#REF!</v>
      </c>
      <c r="K1000" s="6" t="e">
        <f t="shared" si="49"/>
        <v>#REF!</v>
      </c>
    </row>
    <row r="1001" spans="1:11" x14ac:dyDescent="0.25">
      <c r="A1001" t="e">
        <f t="shared" si="47"/>
        <v>#REF!</v>
      </c>
      <c r="B1001" s="58">
        <v>6873</v>
      </c>
      <c r="C1001" t="s">
        <v>10900</v>
      </c>
      <c r="D1001" t="s">
        <v>11154</v>
      </c>
      <c r="E1001" t="s">
        <v>11145</v>
      </c>
      <c r="F1001" t="s">
        <v>5404</v>
      </c>
      <c r="J1001" t="e">
        <f t="shared" si="48"/>
        <v>#REF!</v>
      </c>
      <c r="K1001" s="6" t="e">
        <f t="shared" si="49"/>
        <v>#REF!</v>
      </c>
    </row>
    <row r="1002" spans="1:11" x14ac:dyDescent="0.25">
      <c r="A1002" t="e">
        <f t="shared" si="47"/>
        <v>#REF!</v>
      </c>
      <c r="B1002" s="58">
        <v>6874</v>
      </c>
      <c r="C1002" t="s">
        <v>10900</v>
      </c>
      <c r="D1002" t="s">
        <v>11154</v>
      </c>
      <c r="E1002" t="s">
        <v>11145</v>
      </c>
      <c r="F1002" t="s">
        <v>5396</v>
      </c>
      <c r="J1002" t="e">
        <f t="shared" si="48"/>
        <v>#REF!</v>
      </c>
      <c r="K1002" s="6" t="e">
        <f t="shared" si="49"/>
        <v>#REF!</v>
      </c>
    </row>
    <row r="1003" spans="1:11" x14ac:dyDescent="0.25">
      <c r="A1003" t="e">
        <f t="shared" si="47"/>
        <v>#REF!</v>
      </c>
      <c r="B1003" s="58">
        <v>6875</v>
      </c>
      <c r="C1003" t="s">
        <v>10900</v>
      </c>
      <c r="D1003" t="s">
        <v>11154</v>
      </c>
      <c r="E1003" t="s">
        <v>11145</v>
      </c>
      <c r="F1003" t="s">
        <v>5400</v>
      </c>
      <c r="J1003" t="e">
        <f t="shared" si="48"/>
        <v>#REF!</v>
      </c>
      <c r="K1003" s="6" t="e">
        <f t="shared" si="49"/>
        <v>#REF!</v>
      </c>
    </row>
    <row r="1004" spans="1:11" x14ac:dyDescent="0.25">
      <c r="A1004" t="e">
        <f t="shared" si="47"/>
        <v>#REF!</v>
      </c>
      <c r="B1004" s="58">
        <v>6876</v>
      </c>
      <c r="C1004" t="s">
        <v>10900</v>
      </c>
      <c r="D1004" t="s">
        <v>11154</v>
      </c>
      <c r="E1004" t="s">
        <v>11145</v>
      </c>
      <c r="F1004" t="s">
        <v>5472</v>
      </c>
      <c r="J1004" t="e">
        <f t="shared" si="48"/>
        <v>#REF!</v>
      </c>
      <c r="K1004" s="6" t="e">
        <f t="shared" si="49"/>
        <v>#REF!</v>
      </c>
    </row>
    <row r="1005" spans="1:11" x14ac:dyDescent="0.25">
      <c r="A1005" t="e">
        <f t="shared" si="47"/>
        <v>#REF!</v>
      </c>
      <c r="B1005" s="58">
        <v>6877</v>
      </c>
      <c r="C1005" t="s">
        <v>10900</v>
      </c>
      <c r="D1005" t="s">
        <v>11154</v>
      </c>
      <c r="E1005" t="s">
        <v>11145</v>
      </c>
      <c r="F1005" t="s">
        <v>5440</v>
      </c>
      <c r="J1005" t="e">
        <f t="shared" si="48"/>
        <v>#REF!</v>
      </c>
      <c r="K1005" s="6" t="e">
        <f t="shared" si="49"/>
        <v>#REF!</v>
      </c>
    </row>
    <row r="1006" spans="1:11" x14ac:dyDescent="0.25">
      <c r="A1006" t="e">
        <f t="shared" si="47"/>
        <v>#REF!</v>
      </c>
      <c r="B1006" s="58">
        <v>6878</v>
      </c>
      <c r="C1006" t="s">
        <v>10900</v>
      </c>
      <c r="D1006" t="s">
        <v>11154</v>
      </c>
      <c r="E1006" t="s">
        <v>11145</v>
      </c>
      <c r="F1006" t="s">
        <v>5784</v>
      </c>
      <c r="J1006" t="e">
        <f t="shared" si="48"/>
        <v>#REF!</v>
      </c>
      <c r="K1006" s="6" t="e">
        <f t="shared" si="49"/>
        <v>#REF!</v>
      </c>
    </row>
    <row r="1007" spans="1:11" x14ac:dyDescent="0.25">
      <c r="A1007" t="e">
        <f t="shared" si="47"/>
        <v>#REF!</v>
      </c>
      <c r="B1007" s="58">
        <v>6879</v>
      </c>
      <c r="C1007" t="s">
        <v>10900</v>
      </c>
      <c r="D1007" t="s">
        <v>11154</v>
      </c>
      <c r="E1007" t="s">
        <v>11145</v>
      </c>
      <c r="F1007" t="s">
        <v>5460</v>
      </c>
      <c r="J1007" t="e">
        <f t="shared" si="48"/>
        <v>#REF!</v>
      </c>
      <c r="K1007" s="6" t="e">
        <f t="shared" si="49"/>
        <v>#REF!</v>
      </c>
    </row>
    <row r="1008" spans="1:11" x14ac:dyDescent="0.25">
      <c r="A1008" t="e">
        <f t="shared" si="47"/>
        <v>#REF!</v>
      </c>
      <c r="B1008" s="58">
        <v>6880</v>
      </c>
      <c r="C1008" t="s">
        <v>10900</v>
      </c>
      <c r="D1008" t="s">
        <v>11154</v>
      </c>
      <c r="E1008" t="s">
        <v>11145</v>
      </c>
      <c r="F1008" t="s">
        <v>5464</v>
      </c>
      <c r="J1008" t="e">
        <f t="shared" si="48"/>
        <v>#REF!</v>
      </c>
      <c r="K1008" s="6" t="e">
        <f t="shared" si="49"/>
        <v>#REF!</v>
      </c>
    </row>
    <row r="1009" spans="1:11" x14ac:dyDescent="0.25">
      <c r="A1009" t="e">
        <f t="shared" si="47"/>
        <v>#REF!</v>
      </c>
      <c r="B1009" s="58">
        <v>6881</v>
      </c>
      <c r="C1009" t="s">
        <v>10900</v>
      </c>
      <c r="D1009" t="s">
        <v>11154</v>
      </c>
      <c r="E1009" t="s">
        <v>11145</v>
      </c>
      <c r="F1009" t="s">
        <v>5476</v>
      </c>
      <c r="J1009" t="e">
        <f t="shared" si="48"/>
        <v>#REF!</v>
      </c>
      <c r="K1009" s="6" t="e">
        <f t="shared" si="49"/>
        <v>#REF!</v>
      </c>
    </row>
    <row r="1010" spans="1:11" x14ac:dyDescent="0.25">
      <c r="A1010" t="e">
        <f t="shared" si="47"/>
        <v>#REF!</v>
      </c>
      <c r="B1010" s="58">
        <v>6882</v>
      </c>
      <c r="C1010" t="s">
        <v>10900</v>
      </c>
      <c r="D1010" t="s">
        <v>11154</v>
      </c>
      <c r="E1010" t="s">
        <v>11145</v>
      </c>
      <c r="F1010" t="s">
        <v>5520</v>
      </c>
      <c r="J1010" t="e">
        <f t="shared" si="48"/>
        <v>#REF!</v>
      </c>
      <c r="K1010" s="6" t="e">
        <f t="shared" si="49"/>
        <v>#REF!</v>
      </c>
    </row>
    <row r="1011" spans="1:11" x14ac:dyDescent="0.25">
      <c r="A1011" t="e">
        <f t="shared" si="47"/>
        <v>#REF!</v>
      </c>
      <c r="B1011" s="58">
        <v>6883</v>
      </c>
      <c r="C1011" t="s">
        <v>10900</v>
      </c>
      <c r="D1011" t="s">
        <v>11154</v>
      </c>
      <c r="E1011" t="s">
        <v>11145</v>
      </c>
      <c r="F1011" t="s">
        <v>5448</v>
      </c>
      <c r="J1011" t="e">
        <f t="shared" si="48"/>
        <v>#REF!</v>
      </c>
      <c r="K1011" s="6" t="e">
        <f t="shared" si="49"/>
        <v>#REF!</v>
      </c>
    </row>
    <row r="1012" spans="1:11" x14ac:dyDescent="0.25">
      <c r="A1012" t="e">
        <f t="shared" si="47"/>
        <v>#REF!</v>
      </c>
      <c r="B1012" s="58">
        <v>6884</v>
      </c>
      <c r="C1012" t="s">
        <v>10900</v>
      </c>
      <c r="D1012" t="s">
        <v>11154</v>
      </c>
      <c r="E1012" t="s">
        <v>11145</v>
      </c>
      <c r="F1012" t="s">
        <v>5652</v>
      </c>
      <c r="J1012" t="e">
        <f t="shared" si="48"/>
        <v>#REF!</v>
      </c>
      <c r="K1012" s="6" t="e">
        <f t="shared" si="49"/>
        <v>#REF!</v>
      </c>
    </row>
    <row r="1013" spans="1:11" x14ac:dyDescent="0.25">
      <c r="A1013" t="e">
        <f t="shared" si="47"/>
        <v>#REF!</v>
      </c>
      <c r="B1013" s="58">
        <v>6885</v>
      </c>
      <c r="C1013" t="s">
        <v>10900</v>
      </c>
      <c r="D1013" t="s">
        <v>11154</v>
      </c>
      <c r="E1013" t="s">
        <v>11145</v>
      </c>
      <c r="F1013" t="s">
        <v>5568</v>
      </c>
      <c r="J1013" t="e">
        <f t="shared" si="48"/>
        <v>#REF!</v>
      </c>
      <c r="K1013" s="6" t="e">
        <f t="shared" si="49"/>
        <v>#REF!</v>
      </c>
    </row>
    <row r="1014" spans="1:11" x14ac:dyDescent="0.25">
      <c r="A1014" t="e">
        <f t="shared" si="47"/>
        <v>#REF!</v>
      </c>
      <c r="B1014" s="58">
        <v>6886</v>
      </c>
      <c r="C1014" t="s">
        <v>10900</v>
      </c>
      <c r="D1014" t="s">
        <v>11154</v>
      </c>
      <c r="E1014" t="s">
        <v>11145</v>
      </c>
      <c r="F1014" t="s">
        <v>5592</v>
      </c>
      <c r="J1014" t="e">
        <f t="shared" si="48"/>
        <v>#REF!</v>
      </c>
      <c r="K1014" s="6" t="e">
        <f t="shared" si="49"/>
        <v>#REF!</v>
      </c>
    </row>
    <row r="1015" spans="1:11" x14ac:dyDescent="0.25">
      <c r="A1015" t="e">
        <f t="shared" si="47"/>
        <v>#REF!</v>
      </c>
      <c r="B1015" s="58">
        <v>6887</v>
      </c>
      <c r="C1015" t="s">
        <v>10900</v>
      </c>
      <c r="D1015" t="s">
        <v>11154</v>
      </c>
      <c r="E1015" t="s">
        <v>11145</v>
      </c>
      <c r="F1015" t="s">
        <v>5572</v>
      </c>
      <c r="J1015" t="e">
        <f t="shared" si="48"/>
        <v>#REF!</v>
      </c>
      <c r="K1015" s="6" t="e">
        <f t="shared" si="49"/>
        <v>#REF!</v>
      </c>
    </row>
    <row r="1016" spans="1:11" x14ac:dyDescent="0.25">
      <c r="A1016" t="e">
        <f t="shared" si="47"/>
        <v>#REF!</v>
      </c>
      <c r="B1016" s="58">
        <v>6888</v>
      </c>
      <c r="C1016" t="s">
        <v>10900</v>
      </c>
      <c r="D1016" t="s">
        <v>11154</v>
      </c>
      <c r="E1016" t="s">
        <v>11145</v>
      </c>
      <c r="F1016" t="s">
        <v>5584</v>
      </c>
      <c r="J1016" t="e">
        <f t="shared" si="48"/>
        <v>#REF!</v>
      </c>
      <c r="K1016" s="6" t="e">
        <f t="shared" si="49"/>
        <v>#REF!</v>
      </c>
    </row>
    <row r="1017" spans="1:11" x14ac:dyDescent="0.25">
      <c r="A1017" t="e">
        <f t="shared" si="47"/>
        <v>#REF!</v>
      </c>
      <c r="B1017" s="58">
        <v>6889</v>
      </c>
      <c r="C1017" t="s">
        <v>10900</v>
      </c>
      <c r="D1017" t="s">
        <v>11154</v>
      </c>
      <c r="E1017" t="s">
        <v>11145</v>
      </c>
      <c r="F1017" t="s">
        <v>5588</v>
      </c>
      <c r="J1017" t="e">
        <f t="shared" si="48"/>
        <v>#REF!</v>
      </c>
      <c r="K1017" s="6" t="e">
        <f t="shared" si="49"/>
        <v>#REF!</v>
      </c>
    </row>
    <row r="1018" spans="1:11" x14ac:dyDescent="0.25">
      <c r="A1018" t="e">
        <f t="shared" si="47"/>
        <v>#REF!</v>
      </c>
      <c r="B1018" s="58">
        <v>6890</v>
      </c>
      <c r="C1018" t="s">
        <v>10900</v>
      </c>
      <c r="D1018" t="s">
        <v>11154</v>
      </c>
      <c r="E1018" t="s">
        <v>11145</v>
      </c>
      <c r="F1018" t="s">
        <v>5660</v>
      </c>
      <c r="J1018" t="e">
        <f t="shared" si="48"/>
        <v>#REF!</v>
      </c>
      <c r="K1018" s="6" t="e">
        <f t="shared" si="49"/>
        <v>#REF!</v>
      </c>
    </row>
    <row r="1019" spans="1:11" x14ac:dyDescent="0.25">
      <c r="A1019" t="e">
        <f t="shared" si="47"/>
        <v>#REF!</v>
      </c>
      <c r="B1019" s="58">
        <v>6891</v>
      </c>
      <c r="C1019" t="s">
        <v>10900</v>
      </c>
      <c r="D1019" t="s">
        <v>11154</v>
      </c>
      <c r="E1019" t="s">
        <v>11145</v>
      </c>
      <c r="F1019" t="s">
        <v>5875</v>
      </c>
      <c r="J1019" t="e">
        <f t="shared" si="48"/>
        <v>#REF!</v>
      </c>
      <c r="K1019" s="6" t="e">
        <f t="shared" si="49"/>
        <v>#REF!</v>
      </c>
    </row>
    <row r="1020" spans="1:11" x14ac:dyDescent="0.25">
      <c r="A1020" t="e">
        <f t="shared" si="47"/>
        <v>#REF!</v>
      </c>
      <c r="B1020" s="58">
        <v>6892</v>
      </c>
      <c r="C1020" t="s">
        <v>10900</v>
      </c>
      <c r="D1020" t="s">
        <v>11154</v>
      </c>
      <c r="E1020" t="s">
        <v>11145</v>
      </c>
      <c r="F1020" t="s">
        <v>6084</v>
      </c>
      <c r="J1020" t="e">
        <f t="shared" si="48"/>
        <v>#REF!</v>
      </c>
      <c r="K1020" s="6" t="e">
        <f t="shared" si="49"/>
        <v>#REF!</v>
      </c>
    </row>
    <row r="1021" spans="1:11" x14ac:dyDescent="0.25">
      <c r="A1021" t="e">
        <f t="shared" si="47"/>
        <v>#REF!</v>
      </c>
      <c r="B1021" s="58">
        <v>6893</v>
      </c>
      <c r="C1021" t="s">
        <v>10900</v>
      </c>
      <c r="D1021" t="s">
        <v>11154</v>
      </c>
      <c r="E1021" t="s">
        <v>11145</v>
      </c>
      <c r="F1021" t="s">
        <v>5879</v>
      </c>
      <c r="J1021" t="e">
        <f t="shared" si="48"/>
        <v>#REF!</v>
      </c>
      <c r="K1021" s="6" t="e">
        <f t="shared" si="49"/>
        <v>#REF!</v>
      </c>
    </row>
    <row r="1022" spans="1:11" x14ac:dyDescent="0.25">
      <c r="A1022" t="e">
        <f t="shared" si="47"/>
        <v>#REF!</v>
      </c>
      <c r="B1022" s="58">
        <v>6894</v>
      </c>
      <c r="C1022" t="s">
        <v>10900</v>
      </c>
      <c r="D1022" t="s">
        <v>11154</v>
      </c>
      <c r="E1022" t="s">
        <v>11145</v>
      </c>
      <c r="F1022" t="s">
        <v>5640</v>
      </c>
      <c r="J1022" t="e">
        <f t="shared" si="48"/>
        <v>#REF!</v>
      </c>
      <c r="K1022" s="6" t="e">
        <f t="shared" si="49"/>
        <v>#REF!</v>
      </c>
    </row>
    <row r="1023" spans="1:11" x14ac:dyDescent="0.25">
      <c r="A1023" t="e">
        <f t="shared" si="47"/>
        <v>#REF!</v>
      </c>
      <c r="B1023" s="58">
        <v>6895</v>
      </c>
      <c r="C1023" t="s">
        <v>10900</v>
      </c>
      <c r="D1023" t="s">
        <v>11154</v>
      </c>
      <c r="E1023" t="s">
        <v>11145</v>
      </c>
      <c r="F1023" t="s">
        <v>5883</v>
      </c>
      <c r="J1023" t="e">
        <f t="shared" si="48"/>
        <v>#REF!</v>
      </c>
      <c r="K1023" s="6" t="e">
        <f t="shared" si="49"/>
        <v>#REF!</v>
      </c>
    </row>
    <row r="1024" spans="1:11" x14ac:dyDescent="0.25">
      <c r="A1024" t="e">
        <f t="shared" si="47"/>
        <v>#REF!</v>
      </c>
      <c r="B1024" s="58">
        <v>6896</v>
      </c>
      <c r="C1024" t="s">
        <v>10900</v>
      </c>
      <c r="D1024" t="s">
        <v>11154</v>
      </c>
      <c r="E1024" t="s">
        <v>11145</v>
      </c>
      <c r="F1024" t="s">
        <v>5644</v>
      </c>
      <c r="J1024" t="e">
        <f t="shared" si="48"/>
        <v>#REF!</v>
      </c>
      <c r="K1024" s="6" t="e">
        <f t="shared" si="49"/>
        <v>#REF!</v>
      </c>
    </row>
    <row r="1025" spans="1:11" x14ac:dyDescent="0.25">
      <c r="A1025" t="e">
        <f t="shared" ref="A1025:A1088" si="50">J1025</f>
        <v>#REF!</v>
      </c>
      <c r="B1025" s="58">
        <v>6897</v>
      </c>
      <c r="C1025" t="s">
        <v>10900</v>
      </c>
      <c r="D1025" t="s">
        <v>11154</v>
      </c>
      <c r="E1025" t="s">
        <v>11145</v>
      </c>
      <c r="F1025" t="s">
        <v>5891</v>
      </c>
      <c r="J1025" t="e">
        <f t="shared" si="48"/>
        <v>#REF!</v>
      </c>
      <c r="K1025" s="6" t="e">
        <f t="shared" si="49"/>
        <v>#REF!</v>
      </c>
    </row>
    <row r="1026" spans="1:11" x14ac:dyDescent="0.25">
      <c r="A1026" t="e">
        <f t="shared" si="50"/>
        <v>#REF!</v>
      </c>
      <c r="B1026" s="58">
        <v>6898</v>
      </c>
      <c r="C1026" t="s">
        <v>10900</v>
      </c>
      <c r="D1026" t="s">
        <v>11154</v>
      </c>
      <c r="E1026" t="s">
        <v>11145</v>
      </c>
      <c r="F1026" t="s">
        <v>5903</v>
      </c>
      <c r="J1026" t="e">
        <f t="shared" ref="J1026:J1089" si="51">IF(F1026&lt;&gt;"",VLOOKUP(F1026,name_tbl,5,FALSE),"")</f>
        <v>#REF!</v>
      </c>
      <c r="K1026" s="6" t="e">
        <f t="shared" ref="K1026:K1089" si="52">IF(F1026&lt;&gt;"",VLOOKUP(F1026,name_tbl,6,FALSE),"")</f>
        <v>#REF!</v>
      </c>
    </row>
    <row r="1027" spans="1:11" x14ac:dyDescent="0.25">
      <c r="A1027" t="e">
        <f t="shared" si="50"/>
        <v>#REF!</v>
      </c>
      <c r="B1027" s="58">
        <v>6899</v>
      </c>
      <c r="C1027" t="s">
        <v>10900</v>
      </c>
      <c r="D1027" t="s">
        <v>11154</v>
      </c>
      <c r="E1027" t="s">
        <v>11145</v>
      </c>
      <c r="F1027" t="s">
        <v>5887</v>
      </c>
      <c r="J1027" t="e">
        <f t="shared" si="51"/>
        <v>#REF!</v>
      </c>
      <c r="K1027" s="6" t="e">
        <f t="shared" si="52"/>
        <v>#REF!</v>
      </c>
    </row>
    <row r="1028" spans="1:11" x14ac:dyDescent="0.25">
      <c r="A1028" t="e">
        <f t="shared" si="50"/>
        <v>#REF!</v>
      </c>
      <c r="B1028" s="58">
        <v>6900</v>
      </c>
      <c r="C1028" t="s">
        <v>10900</v>
      </c>
      <c r="D1028" t="s">
        <v>11154</v>
      </c>
      <c r="E1028" t="s">
        <v>11145</v>
      </c>
      <c r="F1028" t="s">
        <v>5899</v>
      </c>
      <c r="J1028" t="e">
        <f t="shared" si="51"/>
        <v>#REF!</v>
      </c>
      <c r="K1028" s="6" t="e">
        <f t="shared" si="52"/>
        <v>#REF!</v>
      </c>
    </row>
    <row r="1029" spans="1:11" x14ac:dyDescent="0.25">
      <c r="A1029" t="e">
        <f t="shared" si="50"/>
        <v>#REF!</v>
      </c>
      <c r="B1029" s="58">
        <v>6901</v>
      </c>
      <c r="C1029" t="s">
        <v>10900</v>
      </c>
      <c r="D1029" t="s">
        <v>11154</v>
      </c>
      <c r="E1029" t="s">
        <v>11145</v>
      </c>
      <c r="F1029" t="s">
        <v>5895</v>
      </c>
      <c r="J1029" t="e">
        <f t="shared" si="51"/>
        <v>#REF!</v>
      </c>
      <c r="K1029" s="6" t="e">
        <f t="shared" si="52"/>
        <v>#REF!</v>
      </c>
    </row>
    <row r="1030" spans="1:11" x14ac:dyDescent="0.25">
      <c r="A1030" t="e">
        <f t="shared" si="50"/>
        <v>#REF!</v>
      </c>
      <c r="B1030" s="58">
        <v>6902</v>
      </c>
      <c r="C1030" t="s">
        <v>10900</v>
      </c>
      <c r="D1030" t="s">
        <v>11154</v>
      </c>
      <c r="E1030" t="s">
        <v>11145</v>
      </c>
      <c r="F1030" t="s">
        <v>5907</v>
      </c>
      <c r="J1030" t="e">
        <f t="shared" si="51"/>
        <v>#REF!</v>
      </c>
      <c r="K1030" s="6" t="e">
        <f t="shared" si="52"/>
        <v>#REF!</v>
      </c>
    </row>
    <row r="1031" spans="1:11" x14ac:dyDescent="0.25">
      <c r="A1031" t="e">
        <f t="shared" si="50"/>
        <v>#REF!</v>
      </c>
      <c r="B1031" s="58">
        <v>6903</v>
      </c>
      <c r="C1031" t="s">
        <v>10900</v>
      </c>
      <c r="D1031" t="s">
        <v>11154</v>
      </c>
      <c r="E1031" t="s">
        <v>11145</v>
      </c>
      <c r="F1031" t="s">
        <v>6066</v>
      </c>
      <c r="J1031" t="e">
        <f t="shared" si="51"/>
        <v>#REF!</v>
      </c>
      <c r="K1031" s="6" t="e">
        <f t="shared" si="52"/>
        <v>#REF!</v>
      </c>
    </row>
    <row r="1032" spans="1:11" x14ac:dyDescent="0.25">
      <c r="A1032" t="e">
        <f t="shared" si="50"/>
        <v>#REF!</v>
      </c>
      <c r="B1032" s="58">
        <v>6904</v>
      </c>
      <c r="C1032" t="s">
        <v>10900</v>
      </c>
      <c r="D1032" t="s">
        <v>11154</v>
      </c>
      <c r="E1032" t="s">
        <v>11145</v>
      </c>
      <c r="F1032" t="s">
        <v>6069</v>
      </c>
      <c r="J1032" t="e">
        <f t="shared" si="51"/>
        <v>#REF!</v>
      </c>
      <c r="K1032" s="6" t="e">
        <f t="shared" si="52"/>
        <v>#REF!</v>
      </c>
    </row>
    <row r="1033" spans="1:11" x14ac:dyDescent="0.25">
      <c r="A1033" t="e">
        <f t="shared" si="50"/>
        <v>#REF!</v>
      </c>
      <c r="B1033" s="58">
        <v>6905</v>
      </c>
      <c r="C1033" t="s">
        <v>10900</v>
      </c>
      <c r="D1033" t="s">
        <v>11154</v>
      </c>
      <c r="E1033" t="s">
        <v>11145</v>
      </c>
      <c r="F1033" t="s">
        <v>5911</v>
      </c>
      <c r="J1033" t="e">
        <f t="shared" si="51"/>
        <v>#REF!</v>
      </c>
      <c r="K1033" s="6" t="e">
        <f t="shared" si="52"/>
        <v>#REF!</v>
      </c>
    </row>
    <row r="1034" spans="1:11" x14ac:dyDescent="0.25">
      <c r="A1034" t="e">
        <f t="shared" si="50"/>
        <v>#REF!</v>
      </c>
      <c r="B1034" s="58">
        <v>6906</v>
      </c>
      <c r="C1034" t="s">
        <v>10900</v>
      </c>
      <c r="D1034" t="s">
        <v>11154</v>
      </c>
      <c r="E1034" t="s">
        <v>11145</v>
      </c>
      <c r="F1034" t="s">
        <v>6072</v>
      </c>
      <c r="J1034" t="e">
        <f t="shared" si="51"/>
        <v>#REF!</v>
      </c>
      <c r="K1034" s="6" t="e">
        <f t="shared" si="52"/>
        <v>#REF!</v>
      </c>
    </row>
    <row r="1035" spans="1:11" x14ac:dyDescent="0.25">
      <c r="A1035" t="e">
        <f t="shared" si="50"/>
        <v>#REF!</v>
      </c>
      <c r="B1035" s="58">
        <v>6907</v>
      </c>
      <c r="C1035" t="s">
        <v>10900</v>
      </c>
      <c r="D1035" t="s">
        <v>11154</v>
      </c>
      <c r="E1035" t="s">
        <v>11145</v>
      </c>
      <c r="F1035" t="s">
        <v>6099</v>
      </c>
      <c r="J1035" t="e">
        <f t="shared" si="51"/>
        <v>#REF!</v>
      </c>
      <c r="K1035" s="6" t="e">
        <f t="shared" si="52"/>
        <v>#REF!</v>
      </c>
    </row>
    <row r="1036" spans="1:11" x14ac:dyDescent="0.25">
      <c r="A1036" t="e">
        <f t="shared" si="50"/>
        <v>#REF!</v>
      </c>
      <c r="B1036" s="58">
        <v>6908</v>
      </c>
      <c r="C1036" t="s">
        <v>10900</v>
      </c>
      <c r="D1036" t="s">
        <v>11154</v>
      </c>
      <c r="E1036" t="s">
        <v>11145</v>
      </c>
      <c r="F1036" t="s">
        <v>7327</v>
      </c>
      <c r="J1036" t="e">
        <f t="shared" si="51"/>
        <v>#REF!</v>
      </c>
      <c r="K1036" s="6" t="e">
        <f t="shared" si="52"/>
        <v>#REF!</v>
      </c>
    </row>
    <row r="1037" spans="1:11" x14ac:dyDescent="0.25">
      <c r="A1037" t="e">
        <f t="shared" si="50"/>
        <v>#REF!</v>
      </c>
      <c r="B1037" s="58">
        <v>6909</v>
      </c>
      <c r="C1037" t="s">
        <v>10900</v>
      </c>
      <c r="D1037" t="s">
        <v>11154</v>
      </c>
      <c r="E1037" t="s">
        <v>11145</v>
      </c>
      <c r="F1037" t="s">
        <v>6197</v>
      </c>
      <c r="J1037" t="e">
        <f t="shared" si="51"/>
        <v>#REF!</v>
      </c>
      <c r="K1037" s="6" t="e">
        <f t="shared" si="52"/>
        <v>#REF!</v>
      </c>
    </row>
    <row r="1038" spans="1:11" x14ac:dyDescent="0.25">
      <c r="A1038" t="e">
        <f t="shared" si="50"/>
        <v>#REF!</v>
      </c>
      <c r="B1038" s="58">
        <v>6910</v>
      </c>
      <c r="C1038" t="s">
        <v>10900</v>
      </c>
      <c r="D1038" t="s">
        <v>11154</v>
      </c>
      <c r="E1038" t="s">
        <v>11145</v>
      </c>
      <c r="F1038" t="s">
        <v>6200</v>
      </c>
      <c r="J1038" t="e">
        <f t="shared" si="51"/>
        <v>#REF!</v>
      </c>
      <c r="K1038" s="6" t="e">
        <f t="shared" si="52"/>
        <v>#REF!</v>
      </c>
    </row>
    <row r="1039" spans="1:11" x14ac:dyDescent="0.25">
      <c r="A1039" t="e">
        <f t="shared" si="50"/>
        <v>#REF!</v>
      </c>
      <c r="B1039" s="58">
        <v>6911</v>
      </c>
      <c r="C1039" t="s">
        <v>10900</v>
      </c>
      <c r="D1039" t="s">
        <v>11154</v>
      </c>
      <c r="E1039" t="s">
        <v>11145</v>
      </c>
      <c r="F1039" t="s">
        <v>6203</v>
      </c>
      <c r="J1039" t="e">
        <f t="shared" si="51"/>
        <v>#REF!</v>
      </c>
      <c r="K1039" s="6" t="e">
        <f t="shared" si="52"/>
        <v>#REF!</v>
      </c>
    </row>
    <row r="1040" spans="1:11" x14ac:dyDescent="0.25">
      <c r="A1040" t="e">
        <f t="shared" si="50"/>
        <v>#REF!</v>
      </c>
      <c r="B1040" s="58">
        <v>6912</v>
      </c>
      <c r="C1040" t="s">
        <v>10900</v>
      </c>
      <c r="D1040" t="s">
        <v>11154</v>
      </c>
      <c r="E1040" t="s">
        <v>11145</v>
      </c>
      <c r="F1040" t="s">
        <v>6206</v>
      </c>
      <c r="J1040" t="e">
        <f t="shared" si="51"/>
        <v>#REF!</v>
      </c>
      <c r="K1040" s="6" t="e">
        <f t="shared" si="52"/>
        <v>#REF!</v>
      </c>
    </row>
    <row r="1041" spans="1:11" x14ac:dyDescent="0.25">
      <c r="A1041" t="e">
        <f t="shared" si="50"/>
        <v>#REF!</v>
      </c>
      <c r="B1041" s="58">
        <v>6913</v>
      </c>
      <c r="C1041" t="s">
        <v>10900</v>
      </c>
      <c r="D1041" t="s">
        <v>11154</v>
      </c>
      <c r="E1041" t="s">
        <v>11145</v>
      </c>
      <c r="F1041" t="s">
        <v>6209</v>
      </c>
      <c r="J1041" t="e">
        <f t="shared" si="51"/>
        <v>#REF!</v>
      </c>
      <c r="K1041" s="6" t="e">
        <f t="shared" si="52"/>
        <v>#REF!</v>
      </c>
    </row>
    <row r="1042" spans="1:11" x14ac:dyDescent="0.25">
      <c r="A1042" t="e">
        <f t="shared" si="50"/>
        <v>#REF!</v>
      </c>
      <c r="B1042" s="58">
        <v>6914</v>
      </c>
      <c r="C1042" t="s">
        <v>10900</v>
      </c>
      <c r="D1042" t="s">
        <v>11154</v>
      </c>
      <c r="E1042" t="s">
        <v>11145</v>
      </c>
      <c r="F1042" t="s">
        <v>6640</v>
      </c>
      <c r="J1042" t="e">
        <f t="shared" si="51"/>
        <v>#REF!</v>
      </c>
      <c r="K1042" s="6" t="e">
        <f t="shared" si="52"/>
        <v>#REF!</v>
      </c>
    </row>
    <row r="1043" spans="1:11" x14ac:dyDescent="0.25">
      <c r="A1043" t="e">
        <f t="shared" si="50"/>
        <v>#REF!</v>
      </c>
      <c r="B1043" s="58">
        <v>6915</v>
      </c>
      <c r="C1043" t="s">
        <v>10900</v>
      </c>
      <c r="D1043" t="s">
        <v>11154</v>
      </c>
      <c r="E1043" t="s">
        <v>11145</v>
      </c>
      <c r="F1043" t="s">
        <v>6583</v>
      </c>
      <c r="J1043" t="e">
        <f t="shared" si="51"/>
        <v>#REF!</v>
      </c>
      <c r="K1043" s="6" t="e">
        <f t="shared" si="52"/>
        <v>#REF!</v>
      </c>
    </row>
    <row r="1044" spans="1:11" x14ac:dyDescent="0.25">
      <c r="A1044" t="e">
        <f t="shared" si="50"/>
        <v>#REF!</v>
      </c>
      <c r="B1044" s="58">
        <v>6916</v>
      </c>
      <c r="C1044" t="s">
        <v>10900</v>
      </c>
      <c r="D1044" t="s">
        <v>11154</v>
      </c>
      <c r="E1044" t="s">
        <v>11145</v>
      </c>
      <c r="F1044" t="s">
        <v>6646</v>
      </c>
      <c r="J1044" t="e">
        <f t="shared" si="51"/>
        <v>#REF!</v>
      </c>
      <c r="K1044" s="6" t="e">
        <f t="shared" si="52"/>
        <v>#REF!</v>
      </c>
    </row>
    <row r="1045" spans="1:11" x14ac:dyDescent="0.25">
      <c r="A1045" t="e">
        <f t="shared" si="50"/>
        <v>#REF!</v>
      </c>
      <c r="B1045" s="58">
        <v>6917</v>
      </c>
      <c r="C1045" t="s">
        <v>10900</v>
      </c>
      <c r="D1045" t="s">
        <v>11154</v>
      </c>
      <c r="E1045" t="s">
        <v>11145</v>
      </c>
      <c r="F1045" t="s">
        <v>6643</v>
      </c>
      <c r="J1045" t="e">
        <f t="shared" si="51"/>
        <v>#REF!</v>
      </c>
      <c r="K1045" s="6" t="e">
        <f t="shared" si="52"/>
        <v>#REF!</v>
      </c>
    </row>
    <row r="1046" spans="1:11" x14ac:dyDescent="0.25">
      <c r="A1046" t="e">
        <f t="shared" si="50"/>
        <v>#REF!</v>
      </c>
      <c r="B1046" s="58">
        <v>6918</v>
      </c>
      <c r="C1046" t="s">
        <v>10900</v>
      </c>
      <c r="D1046" t="s">
        <v>11154</v>
      </c>
      <c r="E1046" t="s">
        <v>11145</v>
      </c>
      <c r="F1046" t="s">
        <v>6571</v>
      </c>
      <c r="J1046" t="e">
        <f t="shared" si="51"/>
        <v>#REF!</v>
      </c>
      <c r="K1046" s="6" t="e">
        <f t="shared" si="52"/>
        <v>#REF!</v>
      </c>
    </row>
    <row r="1047" spans="1:11" x14ac:dyDescent="0.25">
      <c r="A1047" t="e">
        <f t="shared" si="50"/>
        <v>#REF!</v>
      </c>
      <c r="B1047" s="58">
        <v>6919</v>
      </c>
      <c r="C1047" t="s">
        <v>10900</v>
      </c>
      <c r="D1047" t="s">
        <v>11154</v>
      </c>
      <c r="E1047" t="s">
        <v>11145</v>
      </c>
      <c r="F1047" t="s">
        <v>6592</v>
      </c>
      <c r="J1047" t="e">
        <f t="shared" si="51"/>
        <v>#REF!</v>
      </c>
      <c r="K1047" s="6" t="e">
        <f t="shared" si="52"/>
        <v>#REF!</v>
      </c>
    </row>
    <row r="1048" spans="1:11" x14ac:dyDescent="0.25">
      <c r="A1048" t="e">
        <f t="shared" si="50"/>
        <v>#REF!</v>
      </c>
      <c r="B1048" s="58">
        <v>6920</v>
      </c>
      <c r="C1048" t="s">
        <v>10900</v>
      </c>
      <c r="D1048" t="s">
        <v>11154</v>
      </c>
      <c r="E1048" t="s">
        <v>11145</v>
      </c>
      <c r="F1048" t="s">
        <v>6619</v>
      </c>
      <c r="J1048" t="e">
        <f t="shared" si="51"/>
        <v>#REF!</v>
      </c>
      <c r="K1048" s="6" t="e">
        <f t="shared" si="52"/>
        <v>#REF!</v>
      </c>
    </row>
    <row r="1049" spans="1:11" x14ac:dyDescent="0.25">
      <c r="A1049" t="e">
        <f t="shared" si="50"/>
        <v>#REF!</v>
      </c>
      <c r="B1049" s="58">
        <v>6921</v>
      </c>
      <c r="C1049" t="s">
        <v>10900</v>
      </c>
      <c r="D1049" t="s">
        <v>11154</v>
      </c>
      <c r="E1049" t="s">
        <v>11145</v>
      </c>
      <c r="F1049" t="s">
        <v>6625</v>
      </c>
      <c r="J1049" t="e">
        <f t="shared" si="51"/>
        <v>#REF!</v>
      </c>
      <c r="K1049" s="6" t="e">
        <f t="shared" si="52"/>
        <v>#REF!</v>
      </c>
    </row>
    <row r="1050" spans="1:11" x14ac:dyDescent="0.25">
      <c r="A1050" t="e">
        <f t="shared" si="50"/>
        <v>#REF!</v>
      </c>
      <c r="B1050" s="58">
        <v>6922</v>
      </c>
      <c r="C1050" t="s">
        <v>10900</v>
      </c>
      <c r="D1050" t="s">
        <v>11154</v>
      </c>
      <c r="E1050" t="s">
        <v>11145</v>
      </c>
      <c r="F1050" t="s">
        <v>6616</v>
      </c>
      <c r="J1050" t="e">
        <f t="shared" si="51"/>
        <v>#REF!</v>
      </c>
      <c r="K1050" s="6" t="e">
        <f t="shared" si="52"/>
        <v>#REF!</v>
      </c>
    </row>
    <row r="1051" spans="1:11" x14ac:dyDescent="0.25">
      <c r="A1051" t="e">
        <f t="shared" si="50"/>
        <v>#REF!</v>
      </c>
      <c r="B1051" s="58">
        <v>6923</v>
      </c>
      <c r="C1051" t="s">
        <v>10900</v>
      </c>
      <c r="D1051" t="s">
        <v>11154</v>
      </c>
      <c r="E1051" t="s">
        <v>11145</v>
      </c>
      <c r="F1051" t="s">
        <v>6595</v>
      </c>
      <c r="J1051" t="e">
        <f t="shared" si="51"/>
        <v>#REF!</v>
      </c>
      <c r="K1051" s="6" t="e">
        <f t="shared" si="52"/>
        <v>#REF!</v>
      </c>
    </row>
    <row r="1052" spans="1:11" x14ac:dyDescent="0.25">
      <c r="A1052" t="e">
        <f t="shared" si="50"/>
        <v>#REF!</v>
      </c>
      <c r="B1052" s="58">
        <v>6924</v>
      </c>
      <c r="C1052" t="s">
        <v>10900</v>
      </c>
      <c r="D1052" t="s">
        <v>11154</v>
      </c>
      <c r="E1052" t="s">
        <v>11145</v>
      </c>
      <c r="F1052" t="s">
        <v>6613</v>
      </c>
      <c r="J1052" t="e">
        <f t="shared" si="51"/>
        <v>#REF!</v>
      </c>
      <c r="K1052" s="6" t="e">
        <f t="shared" si="52"/>
        <v>#REF!</v>
      </c>
    </row>
    <row r="1053" spans="1:11" x14ac:dyDescent="0.25">
      <c r="A1053" t="e">
        <f t="shared" si="50"/>
        <v>#REF!</v>
      </c>
      <c r="B1053" s="58">
        <v>6925</v>
      </c>
      <c r="C1053" t="s">
        <v>10900</v>
      </c>
      <c r="D1053" t="s">
        <v>11154</v>
      </c>
      <c r="E1053" t="s">
        <v>11145</v>
      </c>
      <c r="F1053" t="s">
        <v>6598</v>
      </c>
      <c r="J1053" t="e">
        <f t="shared" si="51"/>
        <v>#REF!</v>
      </c>
      <c r="K1053" s="6" t="e">
        <f t="shared" si="52"/>
        <v>#REF!</v>
      </c>
    </row>
    <row r="1054" spans="1:11" x14ac:dyDescent="0.25">
      <c r="A1054" t="e">
        <f t="shared" si="50"/>
        <v>#REF!</v>
      </c>
      <c r="B1054" s="58">
        <v>6926</v>
      </c>
      <c r="C1054" t="s">
        <v>10900</v>
      </c>
      <c r="D1054" t="s">
        <v>11154</v>
      </c>
      <c r="E1054" t="s">
        <v>11145</v>
      </c>
      <c r="F1054" t="s">
        <v>6610</v>
      </c>
      <c r="J1054" t="e">
        <f t="shared" si="51"/>
        <v>#REF!</v>
      </c>
      <c r="K1054" s="6" t="e">
        <f t="shared" si="52"/>
        <v>#REF!</v>
      </c>
    </row>
    <row r="1055" spans="1:11" x14ac:dyDescent="0.25">
      <c r="A1055" t="e">
        <f t="shared" si="50"/>
        <v>#REF!</v>
      </c>
      <c r="B1055" s="58">
        <v>6927</v>
      </c>
      <c r="C1055" t="s">
        <v>10900</v>
      </c>
      <c r="D1055" t="s">
        <v>11154</v>
      </c>
      <c r="E1055" t="s">
        <v>11145</v>
      </c>
      <c r="F1055" t="s">
        <v>6607</v>
      </c>
      <c r="J1055" t="e">
        <f t="shared" si="51"/>
        <v>#REF!</v>
      </c>
      <c r="K1055" s="6" t="e">
        <f t="shared" si="52"/>
        <v>#REF!</v>
      </c>
    </row>
    <row r="1056" spans="1:11" x14ac:dyDescent="0.25">
      <c r="A1056" t="e">
        <f t="shared" si="50"/>
        <v>#REF!</v>
      </c>
      <c r="B1056" s="58">
        <v>6928</v>
      </c>
      <c r="C1056" t="s">
        <v>10900</v>
      </c>
      <c r="D1056" t="s">
        <v>11154</v>
      </c>
      <c r="E1056" t="s">
        <v>11145</v>
      </c>
      <c r="F1056" t="s">
        <v>6604</v>
      </c>
      <c r="J1056" t="e">
        <f t="shared" si="51"/>
        <v>#REF!</v>
      </c>
      <c r="K1056" s="6" t="e">
        <f t="shared" si="52"/>
        <v>#REF!</v>
      </c>
    </row>
    <row r="1057" spans="1:11" x14ac:dyDescent="0.25">
      <c r="A1057" t="e">
        <f t="shared" si="50"/>
        <v>#REF!</v>
      </c>
      <c r="B1057" s="58">
        <v>6929</v>
      </c>
      <c r="C1057" t="s">
        <v>10900</v>
      </c>
      <c r="D1057" t="s">
        <v>11154</v>
      </c>
      <c r="E1057" t="s">
        <v>11145</v>
      </c>
      <c r="F1057" t="s">
        <v>6601</v>
      </c>
      <c r="J1057" t="e">
        <f t="shared" si="51"/>
        <v>#REF!</v>
      </c>
      <c r="K1057" s="6" t="e">
        <f t="shared" si="52"/>
        <v>#REF!</v>
      </c>
    </row>
    <row r="1058" spans="1:11" x14ac:dyDescent="0.25">
      <c r="A1058" t="e">
        <f t="shared" si="50"/>
        <v>#REF!</v>
      </c>
      <c r="B1058" s="58">
        <v>6930</v>
      </c>
      <c r="C1058" t="s">
        <v>10900</v>
      </c>
      <c r="D1058" t="s">
        <v>11154</v>
      </c>
      <c r="E1058" t="s">
        <v>11145</v>
      </c>
      <c r="F1058" t="s">
        <v>6574</v>
      </c>
      <c r="J1058" t="e">
        <f t="shared" si="51"/>
        <v>#REF!</v>
      </c>
      <c r="K1058" s="6" t="e">
        <f t="shared" si="52"/>
        <v>#REF!</v>
      </c>
    </row>
    <row r="1059" spans="1:11" x14ac:dyDescent="0.25">
      <c r="A1059" t="e">
        <f t="shared" si="50"/>
        <v>#REF!</v>
      </c>
      <c r="B1059" s="58">
        <v>6931</v>
      </c>
      <c r="C1059" t="s">
        <v>10900</v>
      </c>
      <c r="D1059" t="s">
        <v>11154</v>
      </c>
      <c r="E1059" t="s">
        <v>11145</v>
      </c>
      <c r="F1059" t="s">
        <v>6577</v>
      </c>
      <c r="J1059" t="e">
        <f t="shared" si="51"/>
        <v>#REF!</v>
      </c>
      <c r="K1059" s="6" t="e">
        <f t="shared" si="52"/>
        <v>#REF!</v>
      </c>
    </row>
    <row r="1060" spans="1:11" x14ac:dyDescent="0.25">
      <c r="A1060" t="e">
        <f t="shared" si="50"/>
        <v>#REF!</v>
      </c>
      <c r="B1060" s="58">
        <v>6932</v>
      </c>
      <c r="C1060" t="s">
        <v>10900</v>
      </c>
      <c r="D1060" t="s">
        <v>11154</v>
      </c>
      <c r="E1060" t="s">
        <v>11145</v>
      </c>
      <c r="F1060" t="s">
        <v>6631</v>
      </c>
      <c r="J1060" t="e">
        <f t="shared" si="51"/>
        <v>#REF!</v>
      </c>
      <c r="K1060" s="6" t="e">
        <f t="shared" si="52"/>
        <v>#REF!</v>
      </c>
    </row>
    <row r="1061" spans="1:11" x14ac:dyDescent="0.25">
      <c r="A1061" t="e">
        <f t="shared" si="50"/>
        <v>#REF!</v>
      </c>
      <c r="B1061" s="58">
        <v>6933</v>
      </c>
      <c r="C1061" t="s">
        <v>10900</v>
      </c>
      <c r="D1061" t="s">
        <v>11154</v>
      </c>
      <c r="E1061" t="s">
        <v>11145</v>
      </c>
      <c r="F1061" t="s">
        <v>6628</v>
      </c>
      <c r="J1061" t="e">
        <f t="shared" si="51"/>
        <v>#REF!</v>
      </c>
      <c r="K1061" s="6" t="e">
        <f t="shared" si="52"/>
        <v>#REF!</v>
      </c>
    </row>
    <row r="1062" spans="1:11" x14ac:dyDescent="0.25">
      <c r="A1062" t="e">
        <f t="shared" si="50"/>
        <v>#REF!</v>
      </c>
      <c r="B1062" s="58">
        <v>6934</v>
      </c>
      <c r="C1062" t="s">
        <v>10900</v>
      </c>
      <c r="D1062" t="s">
        <v>11154</v>
      </c>
      <c r="E1062" t="s">
        <v>11145</v>
      </c>
      <c r="F1062" t="s">
        <v>6580</v>
      </c>
      <c r="J1062" t="e">
        <f t="shared" si="51"/>
        <v>#REF!</v>
      </c>
      <c r="K1062" s="6" t="e">
        <f t="shared" si="52"/>
        <v>#REF!</v>
      </c>
    </row>
    <row r="1063" spans="1:11" x14ac:dyDescent="0.25">
      <c r="A1063" t="e">
        <f t="shared" si="50"/>
        <v>#REF!</v>
      </c>
      <c r="B1063" s="58">
        <v>6935</v>
      </c>
      <c r="C1063" t="s">
        <v>10900</v>
      </c>
      <c r="D1063" t="s">
        <v>11154</v>
      </c>
      <c r="E1063" t="s">
        <v>11145</v>
      </c>
      <c r="F1063" t="s">
        <v>6586</v>
      </c>
      <c r="J1063" t="e">
        <f t="shared" si="51"/>
        <v>#REF!</v>
      </c>
      <c r="K1063" s="6" t="e">
        <f t="shared" si="52"/>
        <v>#REF!</v>
      </c>
    </row>
    <row r="1064" spans="1:11" x14ac:dyDescent="0.25">
      <c r="A1064" t="e">
        <f t="shared" si="50"/>
        <v>#REF!</v>
      </c>
      <c r="B1064" s="58">
        <v>6936</v>
      </c>
      <c r="C1064" t="s">
        <v>10900</v>
      </c>
      <c r="D1064" t="s">
        <v>11154</v>
      </c>
      <c r="E1064" t="s">
        <v>11145</v>
      </c>
      <c r="F1064" t="s">
        <v>6637</v>
      </c>
      <c r="J1064" t="e">
        <f t="shared" si="51"/>
        <v>#REF!</v>
      </c>
      <c r="K1064" s="6" t="e">
        <f t="shared" si="52"/>
        <v>#REF!</v>
      </c>
    </row>
    <row r="1065" spans="1:11" x14ac:dyDescent="0.25">
      <c r="A1065" t="e">
        <f t="shared" si="50"/>
        <v>#REF!</v>
      </c>
      <c r="B1065" s="58">
        <v>6937</v>
      </c>
      <c r="C1065" t="s">
        <v>10900</v>
      </c>
      <c r="D1065" t="s">
        <v>11154</v>
      </c>
      <c r="E1065" t="s">
        <v>11145</v>
      </c>
      <c r="F1065" t="s">
        <v>6622</v>
      </c>
      <c r="J1065" t="e">
        <f t="shared" si="51"/>
        <v>#REF!</v>
      </c>
      <c r="K1065" s="6" t="e">
        <f t="shared" si="52"/>
        <v>#REF!</v>
      </c>
    </row>
    <row r="1066" spans="1:11" x14ac:dyDescent="0.25">
      <c r="A1066" t="e">
        <f t="shared" si="50"/>
        <v>#REF!</v>
      </c>
      <c r="B1066" s="58">
        <v>6938</v>
      </c>
      <c r="C1066" t="s">
        <v>10900</v>
      </c>
      <c r="D1066" t="s">
        <v>11154</v>
      </c>
      <c r="E1066" t="s">
        <v>11145</v>
      </c>
      <c r="F1066" t="s">
        <v>6589</v>
      </c>
      <c r="J1066" t="e">
        <f t="shared" si="51"/>
        <v>#REF!</v>
      </c>
      <c r="K1066" s="6" t="e">
        <f t="shared" si="52"/>
        <v>#REF!</v>
      </c>
    </row>
    <row r="1067" spans="1:11" x14ac:dyDescent="0.25">
      <c r="A1067" t="e">
        <f t="shared" si="50"/>
        <v>#REF!</v>
      </c>
      <c r="B1067" s="58">
        <v>6939</v>
      </c>
      <c r="C1067" t="s">
        <v>10900</v>
      </c>
      <c r="D1067" t="s">
        <v>11154</v>
      </c>
      <c r="E1067" t="s">
        <v>11145</v>
      </c>
      <c r="F1067" t="s">
        <v>6634</v>
      </c>
      <c r="J1067" t="e">
        <f t="shared" si="51"/>
        <v>#REF!</v>
      </c>
      <c r="K1067" s="6" t="e">
        <f t="shared" si="52"/>
        <v>#REF!</v>
      </c>
    </row>
    <row r="1068" spans="1:11" x14ac:dyDescent="0.25">
      <c r="A1068" t="e">
        <f t="shared" si="50"/>
        <v>#REF!</v>
      </c>
      <c r="B1068" s="58">
        <v>6940</v>
      </c>
      <c r="C1068" t="s">
        <v>10900</v>
      </c>
      <c r="D1068" t="s">
        <v>11154</v>
      </c>
      <c r="E1068" t="s">
        <v>11145</v>
      </c>
      <c r="F1068" t="s">
        <v>7324</v>
      </c>
      <c r="J1068" t="e">
        <f t="shared" si="51"/>
        <v>#REF!</v>
      </c>
      <c r="K1068" s="6" t="e">
        <f t="shared" si="52"/>
        <v>#REF!</v>
      </c>
    </row>
    <row r="1069" spans="1:11" x14ac:dyDescent="0.25">
      <c r="A1069" t="e">
        <f t="shared" si="50"/>
        <v>#REF!</v>
      </c>
      <c r="B1069" s="58">
        <v>6941</v>
      </c>
      <c r="C1069" t="s">
        <v>10900</v>
      </c>
      <c r="D1069" t="s">
        <v>11154</v>
      </c>
      <c r="E1069" t="s">
        <v>11145</v>
      </c>
      <c r="F1069" t="s">
        <v>7000</v>
      </c>
      <c r="J1069" t="e">
        <f t="shared" si="51"/>
        <v>#REF!</v>
      </c>
      <c r="K1069" s="6" t="e">
        <f t="shared" si="52"/>
        <v>#REF!</v>
      </c>
    </row>
    <row r="1070" spans="1:11" x14ac:dyDescent="0.25">
      <c r="A1070" t="e">
        <f t="shared" si="50"/>
        <v>#REF!</v>
      </c>
      <c r="B1070" s="58">
        <v>6942</v>
      </c>
      <c r="C1070" t="s">
        <v>10900</v>
      </c>
      <c r="D1070" t="s">
        <v>11154</v>
      </c>
      <c r="E1070" t="s">
        <v>11145</v>
      </c>
      <c r="F1070" t="s">
        <v>7003</v>
      </c>
      <c r="J1070" t="e">
        <f t="shared" si="51"/>
        <v>#REF!</v>
      </c>
      <c r="K1070" s="6" t="e">
        <f t="shared" si="52"/>
        <v>#REF!</v>
      </c>
    </row>
    <row r="1071" spans="1:11" x14ac:dyDescent="0.25">
      <c r="A1071" t="e">
        <f t="shared" si="50"/>
        <v>#REF!</v>
      </c>
      <c r="B1071" s="58">
        <v>6943</v>
      </c>
      <c r="C1071" t="s">
        <v>10900</v>
      </c>
      <c r="D1071" t="s">
        <v>11154</v>
      </c>
      <c r="E1071" t="s">
        <v>11145</v>
      </c>
      <c r="F1071" t="s">
        <v>3120</v>
      </c>
      <c r="J1071" t="e">
        <f t="shared" si="51"/>
        <v>#REF!</v>
      </c>
      <c r="K1071" s="6" t="e">
        <f t="shared" si="52"/>
        <v>#REF!</v>
      </c>
    </row>
    <row r="1072" spans="1:11" x14ac:dyDescent="0.25">
      <c r="A1072" t="e">
        <f t="shared" si="50"/>
        <v>#REF!</v>
      </c>
      <c r="B1072" s="58">
        <v>6944</v>
      </c>
      <c r="C1072" t="s">
        <v>10900</v>
      </c>
      <c r="D1072" t="s">
        <v>11154</v>
      </c>
      <c r="E1072" t="s">
        <v>11145</v>
      </c>
      <c r="F1072" t="s">
        <v>3141</v>
      </c>
      <c r="J1072" t="e">
        <f t="shared" si="51"/>
        <v>#REF!</v>
      </c>
      <c r="K1072" s="6" t="e">
        <f t="shared" si="52"/>
        <v>#REF!</v>
      </c>
    </row>
    <row r="1073" spans="1:11" x14ac:dyDescent="0.25">
      <c r="A1073" t="e">
        <f t="shared" si="50"/>
        <v>#REF!</v>
      </c>
      <c r="B1073" s="58">
        <v>6945</v>
      </c>
      <c r="C1073" t="s">
        <v>10900</v>
      </c>
      <c r="D1073" t="s">
        <v>11154</v>
      </c>
      <c r="E1073" t="s">
        <v>11145</v>
      </c>
      <c r="F1073" t="s">
        <v>3144</v>
      </c>
      <c r="J1073" t="e">
        <f t="shared" si="51"/>
        <v>#REF!</v>
      </c>
      <c r="K1073" s="6" t="e">
        <f t="shared" si="52"/>
        <v>#REF!</v>
      </c>
    </row>
    <row r="1074" spans="1:11" x14ac:dyDescent="0.25">
      <c r="A1074" t="e">
        <f t="shared" si="50"/>
        <v>#REF!</v>
      </c>
      <c r="B1074" s="58">
        <v>6946</v>
      </c>
      <c r="C1074" t="s">
        <v>10900</v>
      </c>
      <c r="D1074" t="s">
        <v>11154</v>
      </c>
      <c r="E1074" t="s">
        <v>11145</v>
      </c>
      <c r="F1074" t="s">
        <v>3147</v>
      </c>
      <c r="J1074" t="e">
        <f t="shared" si="51"/>
        <v>#REF!</v>
      </c>
      <c r="K1074" s="6" t="e">
        <f t="shared" si="52"/>
        <v>#REF!</v>
      </c>
    </row>
    <row r="1075" spans="1:11" x14ac:dyDescent="0.25">
      <c r="A1075" t="e">
        <f t="shared" si="50"/>
        <v>#REF!</v>
      </c>
      <c r="B1075" s="58">
        <v>6947</v>
      </c>
      <c r="C1075" t="s">
        <v>10900</v>
      </c>
      <c r="D1075" t="s">
        <v>11154</v>
      </c>
      <c r="E1075" t="s">
        <v>11145</v>
      </c>
      <c r="F1075" t="s">
        <v>3150</v>
      </c>
      <c r="J1075" t="e">
        <f t="shared" si="51"/>
        <v>#REF!</v>
      </c>
      <c r="K1075" s="6" t="e">
        <f t="shared" si="52"/>
        <v>#REF!</v>
      </c>
    </row>
    <row r="1076" spans="1:11" x14ac:dyDescent="0.25">
      <c r="A1076" t="e">
        <f t="shared" si="50"/>
        <v>#REF!</v>
      </c>
      <c r="B1076" s="58">
        <v>6948</v>
      </c>
      <c r="C1076" t="s">
        <v>10900</v>
      </c>
      <c r="D1076" t="s">
        <v>11154</v>
      </c>
      <c r="E1076" t="s">
        <v>11145</v>
      </c>
      <c r="F1076" t="s">
        <v>3153</v>
      </c>
      <c r="J1076" t="e">
        <f t="shared" si="51"/>
        <v>#REF!</v>
      </c>
      <c r="K1076" s="6" t="e">
        <f t="shared" si="52"/>
        <v>#REF!</v>
      </c>
    </row>
    <row r="1077" spans="1:11" x14ac:dyDescent="0.25">
      <c r="A1077" t="e">
        <f t="shared" si="50"/>
        <v>#REF!</v>
      </c>
      <c r="B1077" s="58">
        <v>6949</v>
      </c>
      <c r="C1077" t="s">
        <v>10900</v>
      </c>
      <c r="D1077" t="s">
        <v>11154</v>
      </c>
      <c r="E1077" t="s">
        <v>11145</v>
      </c>
      <c r="F1077" t="s">
        <v>3192</v>
      </c>
      <c r="J1077" t="e">
        <f t="shared" si="51"/>
        <v>#REF!</v>
      </c>
      <c r="K1077" s="6" t="e">
        <f t="shared" si="52"/>
        <v>#REF!</v>
      </c>
    </row>
    <row r="1078" spans="1:11" x14ac:dyDescent="0.25">
      <c r="A1078" t="e">
        <f t="shared" si="50"/>
        <v>#REF!</v>
      </c>
      <c r="B1078" s="58">
        <v>6950</v>
      </c>
      <c r="C1078" t="s">
        <v>10900</v>
      </c>
      <c r="D1078" t="s">
        <v>11154</v>
      </c>
      <c r="E1078" t="s">
        <v>11145</v>
      </c>
      <c r="F1078" t="s">
        <v>3156</v>
      </c>
      <c r="J1078" t="e">
        <f t="shared" si="51"/>
        <v>#REF!</v>
      </c>
      <c r="K1078" s="6" t="e">
        <f t="shared" si="52"/>
        <v>#REF!</v>
      </c>
    </row>
    <row r="1079" spans="1:11" x14ac:dyDescent="0.25">
      <c r="A1079" t="e">
        <f t="shared" si="50"/>
        <v>#REF!</v>
      </c>
      <c r="B1079" s="58">
        <v>6951</v>
      </c>
      <c r="C1079" t="s">
        <v>10900</v>
      </c>
      <c r="D1079" t="s">
        <v>11154</v>
      </c>
      <c r="E1079" t="s">
        <v>11145</v>
      </c>
      <c r="F1079" t="s">
        <v>3218</v>
      </c>
      <c r="J1079" t="e">
        <f t="shared" si="51"/>
        <v>#REF!</v>
      </c>
      <c r="K1079" s="6" t="e">
        <f t="shared" si="52"/>
        <v>#REF!</v>
      </c>
    </row>
    <row r="1080" spans="1:11" x14ac:dyDescent="0.25">
      <c r="A1080" t="e">
        <f t="shared" si="50"/>
        <v>#REF!</v>
      </c>
      <c r="B1080" s="58">
        <v>6952</v>
      </c>
      <c r="C1080" t="s">
        <v>10900</v>
      </c>
      <c r="D1080" t="s">
        <v>11154</v>
      </c>
      <c r="E1080" t="s">
        <v>11145</v>
      </c>
      <c r="F1080" t="s">
        <v>3245</v>
      </c>
      <c r="J1080" t="e">
        <f t="shared" si="51"/>
        <v>#REF!</v>
      </c>
      <c r="K1080" s="6" t="e">
        <f t="shared" si="52"/>
        <v>#REF!</v>
      </c>
    </row>
    <row r="1081" spans="1:11" x14ac:dyDescent="0.25">
      <c r="A1081" t="e">
        <f t="shared" si="50"/>
        <v>#REF!</v>
      </c>
      <c r="B1081" s="58">
        <v>6953</v>
      </c>
      <c r="C1081" t="s">
        <v>10900</v>
      </c>
      <c r="D1081" t="s">
        <v>11154</v>
      </c>
      <c r="E1081" t="s">
        <v>11145</v>
      </c>
      <c r="F1081" t="s">
        <v>2430</v>
      </c>
      <c r="J1081" t="e">
        <f t="shared" si="51"/>
        <v>#REF!</v>
      </c>
      <c r="K1081" s="6" t="e">
        <f t="shared" si="52"/>
        <v>#REF!</v>
      </c>
    </row>
    <row r="1082" spans="1:11" x14ac:dyDescent="0.25">
      <c r="A1082" t="e">
        <f t="shared" si="50"/>
        <v>#REF!</v>
      </c>
      <c r="B1082" s="58">
        <v>6954</v>
      </c>
      <c r="C1082" t="s">
        <v>10900</v>
      </c>
      <c r="D1082" t="s">
        <v>11154</v>
      </c>
      <c r="E1082" t="s">
        <v>11145</v>
      </c>
      <c r="F1082" t="s">
        <v>3203</v>
      </c>
      <c r="J1082" t="e">
        <f t="shared" si="51"/>
        <v>#REF!</v>
      </c>
      <c r="K1082" s="6" t="e">
        <f t="shared" si="52"/>
        <v>#REF!</v>
      </c>
    </row>
    <row r="1083" spans="1:11" x14ac:dyDescent="0.25">
      <c r="A1083" t="e">
        <f t="shared" si="50"/>
        <v>#REF!</v>
      </c>
      <c r="B1083" s="58">
        <v>6955</v>
      </c>
      <c r="C1083" t="s">
        <v>10900</v>
      </c>
      <c r="D1083" t="s">
        <v>11154</v>
      </c>
      <c r="E1083" t="s">
        <v>11145</v>
      </c>
      <c r="F1083" t="s">
        <v>2813</v>
      </c>
      <c r="J1083" t="e">
        <f t="shared" si="51"/>
        <v>#REF!</v>
      </c>
      <c r="K1083" s="6" t="e">
        <f t="shared" si="52"/>
        <v>#REF!</v>
      </c>
    </row>
    <row r="1084" spans="1:11" x14ac:dyDescent="0.25">
      <c r="A1084" t="e">
        <f t="shared" si="50"/>
        <v>#REF!</v>
      </c>
      <c r="B1084" s="58">
        <v>6956</v>
      </c>
      <c r="C1084" t="s">
        <v>10900</v>
      </c>
      <c r="D1084" t="s">
        <v>11154</v>
      </c>
      <c r="E1084" t="s">
        <v>11145</v>
      </c>
      <c r="F1084" t="s">
        <v>3206</v>
      </c>
      <c r="J1084" t="e">
        <f t="shared" si="51"/>
        <v>#REF!</v>
      </c>
      <c r="K1084" s="6" t="e">
        <f t="shared" si="52"/>
        <v>#REF!</v>
      </c>
    </row>
    <row r="1085" spans="1:11" x14ac:dyDescent="0.25">
      <c r="A1085" t="e">
        <f t="shared" si="50"/>
        <v>#REF!</v>
      </c>
      <c r="B1085" s="58">
        <v>6957</v>
      </c>
      <c r="C1085" t="s">
        <v>10900</v>
      </c>
      <c r="D1085" t="s">
        <v>11154</v>
      </c>
      <c r="E1085" t="s">
        <v>11145</v>
      </c>
      <c r="F1085" t="s">
        <v>3200</v>
      </c>
      <c r="J1085" t="e">
        <f t="shared" si="51"/>
        <v>#REF!</v>
      </c>
      <c r="K1085" s="6" t="e">
        <f t="shared" si="52"/>
        <v>#REF!</v>
      </c>
    </row>
    <row r="1086" spans="1:11" x14ac:dyDescent="0.25">
      <c r="A1086" t="e">
        <f t="shared" si="50"/>
        <v>#REF!</v>
      </c>
      <c r="B1086" s="58">
        <v>6958</v>
      </c>
      <c r="C1086" t="s">
        <v>10900</v>
      </c>
      <c r="D1086" t="s">
        <v>11154</v>
      </c>
      <c r="E1086" t="s">
        <v>11145</v>
      </c>
      <c r="F1086" t="s">
        <v>3515</v>
      </c>
      <c r="J1086" t="e">
        <f t="shared" si="51"/>
        <v>#REF!</v>
      </c>
      <c r="K1086" s="6" t="e">
        <f t="shared" si="52"/>
        <v>#REF!</v>
      </c>
    </row>
    <row r="1087" spans="1:11" x14ac:dyDescent="0.25">
      <c r="A1087" t="e">
        <f t="shared" si="50"/>
        <v>#REF!</v>
      </c>
      <c r="B1087" s="58">
        <v>6959</v>
      </c>
      <c r="C1087" t="s">
        <v>10900</v>
      </c>
      <c r="D1087" t="s">
        <v>11154</v>
      </c>
      <c r="E1087" t="s">
        <v>11145</v>
      </c>
      <c r="F1087" t="s">
        <v>3519</v>
      </c>
      <c r="J1087" t="e">
        <f t="shared" si="51"/>
        <v>#REF!</v>
      </c>
      <c r="K1087" s="6" t="e">
        <f t="shared" si="52"/>
        <v>#REF!</v>
      </c>
    </row>
    <row r="1088" spans="1:11" x14ac:dyDescent="0.25">
      <c r="A1088" t="e">
        <f t="shared" si="50"/>
        <v>#REF!</v>
      </c>
      <c r="B1088" s="58">
        <v>6960</v>
      </c>
      <c r="C1088" t="s">
        <v>10900</v>
      </c>
      <c r="D1088" t="s">
        <v>11154</v>
      </c>
      <c r="E1088" t="s">
        <v>11145</v>
      </c>
      <c r="F1088" t="s">
        <v>2876</v>
      </c>
      <c r="J1088" t="e">
        <f t="shared" si="51"/>
        <v>#REF!</v>
      </c>
      <c r="K1088" s="6" t="e">
        <f t="shared" si="52"/>
        <v>#REF!</v>
      </c>
    </row>
    <row r="1089" spans="1:11" x14ac:dyDescent="0.25">
      <c r="A1089" t="e">
        <f t="shared" ref="A1089:A1152" si="53">J1089</f>
        <v>#REF!</v>
      </c>
      <c r="B1089" s="58">
        <v>6961</v>
      </c>
      <c r="C1089" t="s">
        <v>10900</v>
      </c>
      <c r="D1089" t="s">
        <v>11154</v>
      </c>
      <c r="E1089" t="s">
        <v>11145</v>
      </c>
      <c r="F1089" t="s">
        <v>3221</v>
      </c>
      <c r="J1089" t="e">
        <f t="shared" si="51"/>
        <v>#REF!</v>
      </c>
      <c r="K1089" s="6" t="e">
        <f t="shared" si="52"/>
        <v>#REF!</v>
      </c>
    </row>
    <row r="1090" spans="1:11" x14ac:dyDescent="0.25">
      <c r="A1090" t="e">
        <f t="shared" si="53"/>
        <v>#REF!</v>
      </c>
      <c r="B1090" s="58">
        <v>6962</v>
      </c>
      <c r="C1090" t="s">
        <v>10900</v>
      </c>
      <c r="D1090" t="s">
        <v>11154</v>
      </c>
      <c r="E1090" t="s">
        <v>11145</v>
      </c>
      <c r="F1090" t="s">
        <v>2810</v>
      </c>
      <c r="J1090" t="e">
        <f t="shared" ref="J1090:J1153" si="54">IF(F1090&lt;&gt;"",VLOOKUP(F1090,name_tbl,5,FALSE),"")</f>
        <v>#REF!</v>
      </c>
      <c r="K1090" s="6" t="e">
        <f t="shared" ref="K1090:K1153" si="55">IF(F1090&lt;&gt;"",VLOOKUP(F1090,name_tbl,6,FALSE),"")</f>
        <v>#REF!</v>
      </c>
    </row>
    <row r="1091" spans="1:11" x14ac:dyDescent="0.25">
      <c r="A1091" t="e">
        <f t="shared" si="53"/>
        <v>#REF!</v>
      </c>
      <c r="B1091" s="58">
        <v>6963</v>
      </c>
      <c r="C1091" t="s">
        <v>10900</v>
      </c>
      <c r="D1091" t="s">
        <v>11154</v>
      </c>
      <c r="E1091" t="s">
        <v>11145</v>
      </c>
      <c r="F1091" t="s">
        <v>2601</v>
      </c>
      <c r="J1091" t="e">
        <f t="shared" si="54"/>
        <v>#REF!</v>
      </c>
      <c r="K1091" s="6" t="e">
        <f t="shared" si="55"/>
        <v>#REF!</v>
      </c>
    </row>
    <row r="1092" spans="1:11" x14ac:dyDescent="0.25">
      <c r="A1092" t="e">
        <f t="shared" si="53"/>
        <v>#REF!</v>
      </c>
      <c r="B1092" s="58">
        <v>6964</v>
      </c>
      <c r="C1092" t="s">
        <v>10900</v>
      </c>
      <c r="D1092" t="s">
        <v>11154</v>
      </c>
      <c r="E1092" t="s">
        <v>11145</v>
      </c>
      <c r="F1092" t="s">
        <v>2544</v>
      </c>
      <c r="J1092" t="e">
        <f t="shared" si="54"/>
        <v>#REF!</v>
      </c>
      <c r="K1092" s="6" t="e">
        <f t="shared" si="55"/>
        <v>#REF!</v>
      </c>
    </row>
    <row r="1093" spans="1:11" x14ac:dyDescent="0.25">
      <c r="A1093" t="e">
        <f t="shared" si="53"/>
        <v>#REF!</v>
      </c>
      <c r="B1093" s="58">
        <v>6965</v>
      </c>
      <c r="C1093" t="s">
        <v>10900</v>
      </c>
      <c r="D1093" t="s">
        <v>11154</v>
      </c>
      <c r="E1093" t="s">
        <v>11145</v>
      </c>
      <c r="F1093" t="s">
        <v>2628</v>
      </c>
      <c r="J1093" t="e">
        <f t="shared" si="54"/>
        <v>#REF!</v>
      </c>
      <c r="K1093" s="6" t="e">
        <f t="shared" si="55"/>
        <v>#REF!</v>
      </c>
    </row>
    <row r="1094" spans="1:11" x14ac:dyDescent="0.25">
      <c r="A1094" t="e">
        <f t="shared" si="53"/>
        <v>#REF!</v>
      </c>
      <c r="B1094" s="58">
        <v>6966</v>
      </c>
      <c r="C1094" t="s">
        <v>10900</v>
      </c>
      <c r="D1094" t="s">
        <v>11154</v>
      </c>
      <c r="E1094" t="s">
        <v>11145</v>
      </c>
      <c r="F1094" t="s">
        <v>2574</v>
      </c>
      <c r="J1094" t="e">
        <f t="shared" si="54"/>
        <v>#REF!</v>
      </c>
      <c r="K1094" s="6" t="e">
        <f t="shared" si="55"/>
        <v>#REF!</v>
      </c>
    </row>
    <row r="1095" spans="1:11" x14ac:dyDescent="0.25">
      <c r="A1095" t="e">
        <f t="shared" si="53"/>
        <v>#REF!</v>
      </c>
      <c r="B1095" s="58">
        <v>6967</v>
      </c>
      <c r="C1095" t="s">
        <v>10900</v>
      </c>
      <c r="D1095" t="s">
        <v>11154</v>
      </c>
      <c r="E1095" t="s">
        <v>11145</v>
      </c>
      <c r="F1095" t="s">
        <v>2324</v>
      </c>
      <c r="J1095" t="e">
        <f t="shared" si="54"/>
        <v>#REF!</v>
      </c>
      <c r="K1095" s="6" t="e">
        <f t="shared" si="55"/>
        <v>#REF!</v>
      </c>
    </row>
    <row r="1096" spans="1:11" x14ac:dyDescent="0.25">
      <c r="A1096" t="e">
        <f t="shared" si="53"/>
        <v>#REF!</v>
      </c>
      <c r="B1096" s="58">
        <v>6968</v>
      </c>
      <c r="C1096" t="s">
        <v>10900</v>
      </c>
      <c r="D1096" t="s">
        <v>11154</v>
      </c>
      <c r="E1096" t="s">
        <v>11145</v>
      </c>
      <c r="F1096" t="s">
        <v>2598</v>
      </c>
      <c r="J1096" t="e">
        <f t="shared" si="54"/>
        <v>#REF!</v>
      </c>
      <c r="K1096" s="6" t="e">
        <f t="shared" si="55"/>
        <v>#REF!</v>
      </c>
    </row>
    <row r="1097" spans="1:11" x14ac:dyDescent="0.25">
      <c r="A1097" t="e">
        <f t="shared" si="53"/>
        <v>#REF!</v>
      </c>
      <c r="B1097" s="58">
        <v>6969</v>
      </c>
      <c r="C1097" t="s">
        <v>10900</v>
      </c>
      <c r="D1097" t="s">
        <v>11154</v>
      </c>
      <c r="E1097" t="s">
        <v>11145</v>
      </c>
      <c r="F1097" t="s">
        <v>2294</v>
      </c>
      <c r="J1097" t="e">
        <f t="shared" si="54"/>
        <v>#REF!</v>
      </c>
      <c r="K1097" s="6" t="e">
        <f t="shared" si="55"/>
        <v>#REF!</v>
      </c>
    </row>
    <row r="1098" spans="1:11" x14ac:dyDescent="0.25">
      <c r="A1098" t="e">
        <f t="shared" si="53"/>
        <v>#REF!</v>
      </c>
      <c r="B1098" s="58">
        <v>6970</v>
      </c>
      <c r="C1098" t="s">
        <v>10900</v>
      </c>
      <c r="D1098" t="s">
        <v>11154</v>
      </c>
      <c r="E1098" t="s">
        <v>11145</v>
      </c>
      <c r="F1098" t="s">
        <v>2285</v>
      </c>
      <c r="J1098" t="e">
        <f t="shared" si="54"/>
        <v>#REF!</v>
      </c>
      <c r="K1098" s="6" t="e">
        <f t="shared" si="55"/>
        <v>#REF!</v>
      </c>
    </row>
    <row r="1099" spans="1:11" x14ac:dyDescent="0.25">
      <c r="A1099" t="e">
        <f t="shared" si="53"/>
        <v>#REF!</v>
      </c>
      <c r="B1099" s="58">
        <v>6971</v>
      </c>
      <c r="C1099" t="s">
        <v>10900</v>
      </c>
      <c r="D1099" t="s">
        <v>11154</v>
      </c>
      <c r="E1099" t="s">
        <v>11145</v>
      </c>
      <c r="F1099" t="s">
        <v>3319</v>
      </c>
      <c r="J1099" t="e">
        <f t="shared" si="54"/>
        <v>#REF!</v>
      </c>
      <c r="K1099" s="6" t="e">
        <f t="shared" si="55"/>
        <v>#REF!</v>
      </c>
    </row>
    <row r="1100" spans="1:11" x14ac:dyDescent="0.25">
      <c r="A1100" t="e">
        <f t="shared" si="53"/>
        <v>#REF!</v>
      </c>
      <c r="B1100" s="58">
        <v>6972</v>
      </c>
      <c r="C1100" t="s">
        <v>10900</v>
      </c>
      <c r="D1100" t="s">
        <v>11154</v>
      </c>
      <c r="E1100" t="s">
        <v>11145</v>
      </c>
      <c r="F1100" t="s">
        <v>2315</v>
      </c>
      <c r="J1100" t="e">
        <f t="shared" si="54"/>
        <v>#REF!</v>
      </c>
      <c r="K1100" s="6" t="e">
        <f t="shared" si="55"/>
        <v>#REF!</v>
      </c>
    </row>
    <row r="1101" spans="1:11" x14ac:dyDescent="0.25">
      <c r="A1101" t="e">
        <f t="shared" si="53"/>
        <v>#REF!</v>
      </c>
      <c r="B1101" s="58">
        <v>6973</v>
      </c>
      <c r="C1101" t="s">
        <v>10900</v>
      </c>
      <c r="D1101" t="s">
        <v>11154</v>
      </c>
      <c r="E1101" t="s">
        <v>11145</v>
      </c>
      <c r="F1101" t="s">
        <v>2282</v>
      </c>
      <c r="J1101" t="e">
        <f t="shared" si="54"/>
        <v>#REF!</v>
      </c>
      <c r="K1101" s="6" t="e">
        <f t="shared" si="55"/>
        <v>#REF!</v>
      </c>
    </row>
    <row r="1102" spans="1:11" x14ac:dyDescent="0.25">
      <c r="A1102" t="e">
        <f t="shared" si="53"/>
        <v>#REF!</v>
      </c>
      <c r="B1102" s="58">
        <v>6974</v>
      </c>
      <c r="C1102" t="s">
        <v>10900</v>
      </c>
      <c r="D1102" t="s">
        <v>11154</v>
      </c>
      <c r="E1102" t="s">
        <v>11145</v>
      </c>
      <c r="F1102" t="s">
        <v>2300</v>
      </c>
      <c r="J1102" t="e">
        <f t="shared" si="54"/>
        <v>#REF!</v>
      </c>
      <c r="K1102" s="6" t="e">
        <f t="shared" si="55"/>
        <v>#REF!</v>
      </c>
    </row>
    <row r="1103" spans="1:11" x14ac:dyDescent="0.25">
      <c r="A1103" t="e">
        <f t="shared" si="53"/>
        <v>#REF!</v>
      </c>
      <c r="B1103" s="58">
        <v>6975</v>
      </c>
      <c r="C1103" t="s">
        <v>10900</v>
      </c>
      <c r="D1103" t="s">
        <v>11154</v>
      </c>
      <c r="E1103" t="s">
        <v>11145</v>
      </c>
      <c r="F1103" t="s">
        <v>2288</v>
      </c>
      <c r="J1103" t="e">
        <f t="shared" si="54"/>
        <v>#REF!</v>
      </c>
      <c r="K1103" s="6" t="e">
        <f t="shared" si="55"/>
        <v>#REF!</v>
      </c>
    </row>
    <row r="1104" spans="1:11" x14ac:dyDescent="0.25">
      <c r="A1104" t="e">
        <f t="shared" si="53"/>
        <v>#REF!</v>
      </c>
      <c r="B1104" s="58">
        <v>6976</v>
      </c>
      <c r="C1104" t="s">
        <v>10900</v>
      </c>
      <c r="D1104" t="s">
        <v>11154</v>
      </c>
      <c r="E1104" t="s">
        <v>11145</v>
      </c>
      <c r="F1104" t="s">
        <v>3611</v>
      </c>
      <c r="J1104" t="e">
        <f t="shared" si="54"/>
        <v>#REF!</v>
      </c>
      <c r="K1104" s="6" t="e">
        <f t="shared" si="55"/>
        <v>#REF!</v>
      </c>
    </row>
    <row r="1105" spans="1:11" x14ac:dyDescent="0.25">
      <c r="A1105" t="e">
        <f t="shared" si="53"/>
        <v>#REF!</v>
      </c>
      <c r="B1105" s="58">
        <v>6977</v>
      </c>
      <c r="C1105" t="s">
        <v>10900</v>
      </c>
      <c r="D1105" t="s">
        <v>11154</v>
      </c>
      <c r="E1105" t="s">
        <v>11145</v>
      </c>
      <c r="F1105" t="s">
        <v>2327</v>
      </c>
      <c r="J1105" t="e">
        <f t="shared" si="54"/>
        <v>#REF!</v>
      </c>
      <c r="K1105" s="6" t="e">
        <f t="shared" si="55"/>
        <v>#REF!</v>
      </c>
    </row>
    <row r="1106" spans="1:11" x14ac:dyDescent="0.25">
      <c r="A1106" t="e">
        <f t="shared" si="53"/>
        <v>#REF!</v>
      </c>
      <c r="B1106" s="58">
        <v>6978</v>
      </c>
      <c r="C1106" t="s">
        <v>10900</v>
      </c>
      <c r="D1106" t="s">
        <v>11154</v>
      </c>
      <c r="E1106" t="s">
        <v>11145</v>
      </c>
      <c r="F1106" t="s">
        <v>2279</v>
      </c>
      <c r="J1106" t="e">
        <f t="shared" si="54"/>
        <v>#REF!</v>
      </c>
      <c r="K1106" s="6" t="e">
        <f t="shared" si="55"/>
        <v>#REF!</v>
      </c>
    </row>
    <row r="1107" spans="1:11" x14ac:dyDescent="0.25">
      <c r="A1107" t="e">
        <f t="shared" si="53"/>
        <v>#REF!</v>
      </c>
      <c r="B1107" s="58">
        <v>6979</v>
      </c>
      <c r="C1107" t="s">
        <v>10900</v>
      </c>
      <c r="D1107" t="s">
        <v>11154</v>
      </c>
      <c r="E1107" t="s">
        <v>11145</v>
      </c>
      <c r="F1107" t="s">
        <v>2577</v>
      </c>
      <c r="J1107" t="e">
        <f t="shared" si="54"/>
        <v>#REF!</v>
      </c>
      <c r="K1107" s="6" t="e">
        <f t="shared" si="55"/>
        <v>#REF!</v>
      </c>
    </row>
    <row r="1108" spans="1:11" x14ac:dyDescent="0.25">
      <c r="A1108" t="e">
        <f t="shared" si="53"/>
        <v>#REF!</v>
      </c>
      <c r="B1108" s="58">
        <v>6980</v>
      </c>
      <c r="C1108" t="s">
        <v>10900</v>
      </c>
      <c r="D1108" t="s">
        <v>11154</v>
      </c>
      <c r="E1108" t="s">
        <v>11145</v>
      </c>
      <c r="F1108" t="s">
        <v>2321</v>
      </c>
      <c r="J1108" t="e">
        <f t="shared" si="54"/>
        <v>#REF!</v>
      </c>
      <c r="K1108" s="6" t="e">
        <f t="shared" si="55"/>
        <v>#REF!</v>
      </c>
    </row>
    <row r="1109" spans="1:11" x14ac:dyDescent="0.25">
      <c r="A1109" t="e">
        <f t="shared" si="53"/>
        <v>#REF!</v>
      </c>
      <c r="B1109" s="58">
        <v>6981</v>
      </c>
      <c r="C1109" t="s">
        <v>10900</v>
      </c>
      <c r="D1109" t="s">
        <v>11154</v>
      </c>
      <c r="E1109" t="s">
        <v>11145</v>
      </c>
      <c r="F1109" t="s">
        <v>3303</v>
      </c>
      <c r="J1109" t="e">
        <f t="shared" si="54"/>
        <v>#REF!</v>
      </c>
      <c r="K1109" s="6" t="e">
        <f t="shared" si="55"/>
        <v>#REF!</v>
      </c>
    </row>
    <row r="1110" spans="1:11" x14ac:dyDescent="0.25">
      <c r="A1110" t="e">
        <f t="shared" si="53"/>
        <v>#REF!</v>
      </c>
      <c r="B1110" s="58">
        <v>6982</v>
      </c>
      <c r="C1110" t="s">
        <v>10900</v>
      </c>
      <c r="D1110" t="s">
        <v>11154</v>
      </c>
      <c r="E1110" t="s">
        <v>11145</v>
      </c>
      <c r="F1110" t="s">
        <v>2309</v>
      </c>
      <c r="J1110" t="e">
        <f t="shared" si="54"/>
        <v>#REF!</v>
      </c>
      <c r="K1110" s="6" t="e">
        <f t="shared" si="55"/>
        <v>#REF!</v>
      </c>
    </row>
    <row r="1111" spans="1:11" x14ac:dyDescent="0.25">
      <c r="A1111" t="e">
        <f t="shared" si="53"/>
        <v>#REF!</v>
      </c>
      <c r="B1111" s="58">
        <v>6983</v>
      </c>
      <c r="C1111" t="s">
        <v>10900</v>
      </c>
      <c r="D1111" t="s">
        <v>11154</v>
      </c>
      <c r="E1111" t="s">
        <v>11145</v>
      </c>
      <c r="F1111" t="s">
        <v>2366</v>
      </c>
      <c r="J1111" t="e">
        <f t="shared" si="54"/>
        <v>#REF!</v>
      </c>
      <c r="K1111" s="6" t="e">
        <f t="shared" si="55"/>
        <v>#REF!</v>
      </c>
    </row>
    <row r="1112" spans="1:11" x14ac:dyDescent="0.25">
      <c r="A1112" t="e">
        <f t="shared" si="53"/>
        <v>#REF!</v>
      </c>
      <c r="B1112" s="58">
        <v>6984</v>
      </c>
      <c r="C1112" t="s">
        <v>10900</v>
      </c>
      <c r="D1112" t="s">
        <v>11154</v>
      </c>
      <c r="E1112" t="s">
        <v>11145</v>
      </c>
      <c r="F1112" t="s">
        <v>2357</v>
      </c>
      <c r="J1112" t="e">
        <f t="shared" si="54"/>
        <v>#REF!</v>
      </c>
      <c r="K1112" s="6" t="e">
        <f t="shared" si="55"/>
        <v>#REF!</v>
      </c>
    </row>
    <row r="1113" spans="1:11" x14ac:dyDescent="0.25">
      <c r="A1113" t="e">
        <f t="shared" si="53"/>
        <v>#REF!</v>
      </c>
      <c r="B1113" s="58">
        <v>6985</v>
      </c>
      <c r="C1113" t="s">
        <v>10900</v>
      </c>
      <c r="D1113" t="s">
        <v>11154</v>
      </c>
      <c r="E1113" t="s">
        <v>11145</v>
      </c>
      <c r="F1113" t="s">
        <v>2726</v>
      </c>
      <c r="J1113" t="e">
        <f t="shared" si="54"/>
        <v>#REF!</v>
      </c>
      <c r="K1113" s="6" t="e">
        <f t="shared" si="55"/>
        <v>#REF!</v>
      </c>
    </row>
    <row r="1114" spans="1:11" x14ac:dyDescent="0.25">
      <c r="A1114" t="e">
        <f t="shared" si="53"/>
        <v>#REF!</v>
      </c>
      <c r="B1114" s="58">
        <v>6986</v>
      </c>
      <c r="C1114" t="s">
        <v>10900</v>
      </c>
      <c r="D1114" t="s">
        <v>11154</v>
      </c>
      <c r="E1114" t="s">
        <v>11145</v>
      </c>
      <c r="F1114" t="s">
        <v>2372</v>
      </c>
      <c r="J1114" t="e">
        <f t="shared" si="54"/>
        <v>#REF!</v>
      </c>
      <c r="K1114" s="6" t="e">
        <f t="shared" si="55"/>
        <v>#REF!</v>
      </c>
    </row>
    <row r="1115" spans="1:11" x14ac:dyDescent="0.25">
      <c r="A1115" t="e">
        <f t="shared" si="53"/>
        <v>#REF!</v>
      </c>
      <c r="B1115" s="58">
        <v>6987</v>
      </c>
      <c r="C1115" t="s">
        <v>10900</v>
      </c>
      <c r="D1115" t="s">
        <v>11154</v>
      </c>
      <c r="E1115" t="s">
        <v>11145</v>
      </c>
      <c r="F1115" t="s">
        <v>3315</v>
      </c>
      <c r="J1115" t="e">
        <f t="shared" si="54"/>
        <v>#REF!</v>
      </c>
      <c r="K1115" s="6" t="e">
        <f t="shared" si="55"/>
        <v>#REF!</v>
      </c>
    </row>
    <row r="1116" spans="1:11" x14ac:dyDescent="0.25">
      <c r="A1116" t="e">
        <f t="shared" si="53"/>
        <v>#REF!</v>
      </c>
      <c r="B1116" s="58">
        <v>6988</v>
      </c>
      <c r="C1116" t="s">
        <v>10900</v>
      </c>
      <c r="D1116" t="s">
        <v>11154</v>
      </c>
      <c r="E1116" t="s">
        <v>11145</v>
      </c>
      <c r="F1116" t="s">
        <v>2318</v>
      </c>
      <c r="J1116" t="e">
        <f t="shared" si="54"/>
        <v>#REF!</v>
      </c>
      <c r="K1116" s="6" t="e">
        <f t="shared" si="55"/>
        <v>#REF!</v>
      </c>
    </row>
    <row r="1117" spans="1:11" x14ac:dyDescent="0.25">
      <c r="A1117" t="e">
        <f t="shared" si="53"/>
        <v>#REF!</v>
      </c>
      <c r="B1117" s="58">
        <v>6989</v>
      </c>
      <c r="C1117" t="s">
        <v>10900</v>
      </c>
      <c r="D1117" t="s">
        <v>11154</v>
      </c>
      <c r="E1117" t="s">
        <v>11145</v>
      </c>
      <c r="F1117" t="s">
        <v>2312</v>
      </c>
      <c r="J1117" t="e">
        <f t="shared" si="54"/>
        <v>#REF!</v>
      </c>
      <c r="K1117" s="6" t="e">
        <f t="shared" si="55"/>
        <v>#REF!</v>
      </c>
    </row>
    <row r="1118" spans="1:11" x14ac:dyDescent="0.25">
      <c r="A1118" t="e">
        <f t="shared" si="53"/>
        <v>#REF!</v>
      </c>
      <c r="B1118" s="58">
        <v>6990</v>
      </c>
      <c r="C1118" t="s">
        <v>10900</v>
      </c>
      <c r="D1118" t="s">
        <v>11154</v>
      </c>
      <c r="E1118" t="s">
        <v>11145</v>
      </c>
      <c r="F1118" t="s">
        <v>3311</v>
      </c>
      <c r="J1118" t="e">
        <f t="shared" si="54"/>
        <v>#REF!</v>
      </c>
      <c r="K1118" s="6" t="e">
        <f t="shared" si="55"/>
        <v>#REF!</v>
      </c>
    </row>
    <row r="1119" spans="1:11" x14ac:dyDescent="0.25">
      <c r="A1119" t="e">
        <f t="shared" si="53"/>
        <v>#REF!</v>
      </c>
      <c r="B1119" s="58">
        <v>6991</v>
      </c>
      <c r="C1119" t="s">
        <v>10900</v>
      </c>
      <c r="D1119" t="s">
        <v>11154</v>
      </c>
      <c r="E1119" t="s">
        <v>11145</v>
      </c>
      <c r="F1119" t="s">
        <v>2345</v>
      </c>
      <c r="J1119" t="e">
        <f t="shared" si="54"/>
        <v>#REF!</v>
      </c>
      <c r="K1119" s="6" t="e">
        <f t="shared" si="55"/>
        <v>#REF!</v>
      </c>
    </row>
    <row r="1120" spans="1:11" x14ac:dyDescent="0.25">
      <c r="A1120" t="e">
        <f t="shared" si="53"/>
        <v>#REF!</v>
      </c>
      <c r="B1120" s="58">
        <v>6992</v>
      </c>
      <c r="C1120" t="s">
        <v>10900</v>
      </c>
      <c r="D1120" t="s">
        <v>11154</v>
      </c>
      <c r="E1120" t="s">
        <v>11145</v>
      </c>
      <c r="F1120" t="s">
        <v>3287</v>
      </c>
      <c r="J1120" t="e">
        <f t="shared" si="54"/>
        <v>#REF!</v>
      </c>
      <c r="K1120" s="6" t="e">
        <f t="shared" si="55"/>
        <v>#REF!</v>
      </c>
    </row>
    <row r="1121" spans="1:11" x14ac:dyDescent="0.25">
      <c r="A1121" t="e">
        <f t="shared" si="53"/>
        <v>#REF!</v>
      </c>
      <c r="B1121" s="58">
        <v>6993</v>
      </c>
      <c r="C1121" t="s">
        <v>10900</v>
      </c>
      <c r="D1121" t="s">
        <v>11154</v>
      </c>
      <c r="E1121" t="s">
        <v>11145</v>
      </c>
      <c r="F1121" t="s">
        <v>2393</v>
      </c>
      <c r="J1121" t="e">
        <f t="shared" si="54"/>
        <v>#REF!</v>
      </c>
      <c r="K1121" s="6" t="e">
        <f t="shared" si="55"/>
        <v>#REF!</v>
      </c>
    </row>
    <row r="1122" spans="1:11" x14ac:dyDescent="0.25">
      <c r="A1122" t="e">
        <f t="shared" si="53"/>
        <v>#REF!</v>
      </c>
      <c r="B1122" s="58">
        <v>6994</v>
      </c>
      <c r="C1122" t="s">
        <v>10900</v>
      </c>
      <c r="D1122" t="s">
        <v>11154</v>
      </c>
      <c r="E1122" t="s">
        <v>11145</v>
      </c>
      <c r="F1122" t="s">
        <v>2384</v>
      </c>
      <c r="J1122" t="e">
        <f t="shared" si="54"/>
        <v>#REF!</v>
      </c>
      <c r="K1122" s="6" t="e">
        <f t="shared" si="55"/>
        <v>#REF!</v>
      </c>
    </row>
    <row r="1123" spans="1:11" x14ac:dyDescent="0.25">
      <c r="A1123" t="e">
        <f t="shared" si="53"/>
        <v>#REF!</v>
      </c>
      <c r="B1123" s="58">
        <v>6995</v>
      </c>
      <c r="C1123" t="s">
        <v>10900</v>
      </c>
      <c r="D1123" t="s">
        <v>11154</v>
      </c>
      <c r="E1123" t="s">
        <v>11145</v>
      </c>
      <c r="F1123" t="s">
        <v>2387</v>
      </c>
      <c r="J1123" t="e">
        <f t="shared" si="54"/>
        <v>#REF!</v>
      </c>
      <c r="K1123" s="6" t="e">
        <f t="shared" si="55"/>
        <v>#REF!</v>
      </c>
    </row>
    <row r="1124" spans="1:11" x14ac:dyDescent="0.25">
      <c r="A1124" t="e">
        <f t="shared" si="53"/>
        <v>#REF!</v>
      </c>
      <c r="B1124" s="58">
        <v>6996</v>
      </c>
      <c r="C1124" t="s">
        <v>10900</v>
      </c>
      <c r="D1124" t="s">
        <v>11154</v>
      </c>
      <c r="E1124" t="s">
        <v>11145</v>
      </c>
      <c r="F1124" t="s">
        <v>3459</v>
      </c>
      <c r="J1124" t="e">
        <f t="shared" si="54"/>
        <v>#REF!</v>
      </c>
      <c r="K1124" s="6" t="e">
        <f t="shared" si="55"/>
        <v>#REF!</v>
      </c>
    </row>
    <row r="1125" spans="1:11" x14ac:dyDescent="0.25">
      <c r="A1125" t="e">
        <f t="shared" si="53"/>
        <v>#REF!</v>
      </c>
      <c r="B1125" s="58">
        <v>6997</v>
      </c>
      <c r="C1125" t="s">
        <v>10900</v>
      </c>
      <c r="D1125" t="s">
        <v>11154</v>
      </c>
      <c r="E1125" t="s">
        <v>11145</v>
      </c>
      <c r="F1125" t="s">
        <v>3539</v>
      </c>
      <c r="J1125" t="e">
        <f t="shared" si="54"/>
        <v>#REF!</v>
      </c>
      <c r="K1125" s="6" t="e">
        <f t="shared" si="55"/>
        <v>#REF!</v>
      </c>
    </row>
    <row r="1126" spans="1:11" x14ac:dyDescent="0.25">
      <c r="A1126" t="e">
        <f t="shared" si="53"/>
        <v>#REF!</v>
      </c>
      <c r="B1126" s="58">
        <v>6998</v>
      </c>
      <c r="C1126" t="s">
        <v>10900</v>
      </c>
      <c r="D1126" t="s">
        <v>11154</v>
      </c>
      <c r="E1126" t="s">
        <v>11145</v>
      </c>
      <c r="F1126" t="s">
        <v>2351</v>
      </c>
      <c r="J1126" t="e">
        <f t="shared" si="54"/>
        <v>#REF!</v>
      </c>
      <c r="K1126" s="6" t="e">
        <f t="shared" si="55"/>
        <v>#REF!</v>
      </c>
    </row>
    <row r="1127" spans="1:11" x14ac:dyDescent="0.25">
      <c r="A1127" t="e">
        <f t="shared" si="53"/>
        <v>#REF!</v>
      </c>
      <c r="B1127" s="58">
        <v>6999</v>
      </c>
      <c r="C1127" t="s">
        <v>10900</v>
      </c>
      <c r="D1127" t="s">
        <v>11154</v>
      </c>
      <c r="E1127" t="s">
        <v>11145</v>
      </c>
      <c r="F1127" t="s">
        <v>3283</v>
      </c>
      <c r="J1127" t="e">
        <f t="shared" si="54"/>
        <v>#REF!</v>
      </c>
      <c r="K1127" s="6" t="e">
        <f t="shared" si="55"/>
        <v>#REF!</v>
      </c>
    </row>
    <row r="1128" spans="1:11" x14ac:dyDescent="0.25">
      <c r="A1128" t="e">
        <f t="shared" si="53"/>
        <v>#REF!</v>
      </c>
      <c r="B1128" s="58">
        <v>7000</v>
      </c>
      <c r="C1128" t="s">
        <v>10900</v>
      </c>
      <c r="D1128" t="s">
        <v>11154</v>
      </c>
      <c r="E1128" t="s">
        <v>11145</v>
      </c>
      <c r="F1128" t="s">
        <v>3563</v>
      </c>
      <c r="J1128" t="e">
        <f t="shared" si="54"/>
        <v>#REF!</v>
      </c>
      <c r="K1128" s="6" t="e">
        <f t="shared" si="55"/>
        <v>#REF!</v>
      </c>
    </row>
    <row r="1129" spans="1:11" x14ac:dyDescent="0.25">
      <c r="A1129" t="e">
        <f t="shared" si="53"/>
        <v>#REF!</v>
      </c>
      <c r="B1129" s="58">
        <v>7001</v>
      </c>
      <c r="C1129" t="s">
        <v>10900</v>
      </c>
      <c r="D1129" t="s">
        <v>11154</v>
      </c>
      <c r="E1129" t="s">
        <v>11145</v>
      </c>
      <c r="F1129" t="s">
        <v>2369</v>
      </c>
      <c r="J1129" t="e">
        <f t="shared" si="54"/>
        <v>#REF!</v>
      </c>
      <c r="K1129" s="6" t="e">
        <f t="shared" si="55"/>
        <v>#REF!</v>
      </c>
    </row>
    <row r="1130" spans="1:11" x14ac:dyDescent="0.25">
      <c r="A1130" t="e">
        <f t="shared" si="53"/>
        <v>#REF!</v>
      </c>
      <c r="B1130" s="58">
        <v>7002</v>
      </c>
      <c r="C1130" t="s">
        <v>10900</v>
      </c>
      <c r="D1130" t="s">
        <v>11154</v>
      </c>
      <c r="E1130" t="s">
        <v>11145</v>
      </c>
      <c r="F1130" t="s">
        <v>3307</v>
      </c>
      <c r="J1130" t="e">
        <f t="shared" si="54"/>
        <v>#REF!</v>
      </c>
      <c r="K1130" s="6" t="e">
        <f t="shared" si="55"/>
        <v>#REF!</v>
      </c>
    </row>
    <row r="1131" spans="1:11" x14ac:dyDescent="0.25">
      <c r="A1131" t="e">
        <f t="shared" si="53"/>
        <v>#REF!</v>
      </c>
      <c r="B1131" s="58">
        <v>7003</v>
      </c>
      <c r="C1131" t="s">
        <v>10900</v>
      </c>
      <c r="D1131" t="s">
        <v>11154</v>
      </c>
      <c r="E1131" t="s">
        <v>11145</v>
      </c>
      <c r="F1131" t="s">
        <v>3351</v>
      </c>
      <c r="J1131" t="e">
        <f t="shared" si="54"/>
        <v>#REF!</v>
      </c>
      <c r="K1131" s="6" t="e">
        <f t="shared" si="55"/>
        <v>#REF!</v>
      </c>
    </row>
    <row r="1132" spans="1:11" x14ac:dyDescent="0.25">
      <c r="A1132" t="e">
        <f t="shared" si="53"/>
        <v>#REF!</v>
      </c>
      <c r="B1132" s="58">
        <v>7004</v>
      </c>
      <c r="C1132" t="s">
        <v>10900</v>
      </c>
      <c r="D1132" t="s">
        <v>11154</v>
      </c>
      <c r="E1132" t="s">
        <v>11145</v>
      </c>
      <c r="F1132" t="s">
        <v>3419</v>
      </c>
      <c r="J1132" t="e">
        <f t="shared" si="54"/>
        <v>#REF!</v>
      </c>
      <c r="K1132" s="6" t="e">
        <f t="shared" si="55"/>
        <v>#REF!</v>
      </c>
    </row>
    <row r="1133" spans="1:11" x14ac:dyDescent="0.25">
      <c r="A1133" t="e">
        <f t="shared" si="53"/>
        <v>#REF!</v>
      </c>
      <c r="B1133" s="58">
        <v>7005</v>
      </c>
      <c r="C1133" t="s">
        <v>10900</v>
      </c>
      <c r="D1133" t="s">
        <v>11154</v>
      </c>
      <c r="E1133" t="s">
        <v>11145</v>
      </c>
      <c r="F1133" t="s">
        <v>3347</v>
      </c>
      <c r="J1133" t="e">
        <f t="shared" si="54"/>
        <v>#REF!</v>
      </c>
      <c r="K1133" s="6" t="e">
        <f t="shared" si="55"/>
        <v>#REF!</v>
      </c>
    </row>
    <row r="1134" spans="1:11" x14ac:dyDescent="0.25">
      <c r="A1134" t="e">
        <f t="shared" si="53"/>
        <v>#REF!</v>
      </c>
      <c r="B1134" s="58">
        <v>7006</v>
      </c>
      <c r="C1134" t="s">
        <v>10900</v>
      </c>
      <c r="D1134" t="s">
        <v>11154</v>
      </c>
      <c r="E1134" t="s">
        <v>11145</v>
      </c>
      <c r="F1134" t="s">
        <v>3331</v>
      </c>
      <c r="J1134" t="e">
        <f t="shared" si="54"/>
        <v>#REF!</v>
      </c>
      <c r="K1134" s="6" t="e">
        <f t="shared" si="55"/>
        <v>#REF!</v>
      </c>
    </row>
    <row r="1135" spans="1:11" x14ac:dyDescent="0.25">
      <c r="A1135" t="e">
        <f t="shared" si="53"/>
        <v>#REF!</v>
      </c>
      <c r="B1135" s="58">
        <v>7007</v>
      </c>
      <c r="C1135" t="s">
        <v>10900</v>
      </c>
      <c r="D1135" t="s">
        <v>11154</v>
      </c>
      <c r="E1135" t="s">
        <v>11145</v>
      </c>
      <c r="F1135" t="s">
        <v>3383</v>
      </c>
      <c r="J1135" t="e">
        <f t="shared" si="54"/>
        <v>#REF!</v>
      </c>
      <c r="K1135" s="6" t="e">
        <f t="shared" si="55"/>
        <v>#REF!</v>
      </c>
    </row>
    <row r="1136" spans="1:11" x14ac:dyDescent="0.25">
      <c r="A1136" t="e">
        <f t="shared" si="53"/>
        <v>#REF!</v>
      </c>
      <c r="B1136" s="58">
        <v>7008</v>
      </c>
      <c r="C1136" t="s">
        <v>10900</v>
      </c>
      <c r="D1136" t="s">
        <v>11154</v>
      </c>
      <c r="E1136" t="s">
        <v>11145</v>
      </c>
      <c r="F1136" t="s">
        <v>3487</v>
      </c>
      <c r="J1136" t="e">
        <f t="shared" si="54"/>
        <v>#REF!</v>
      </c>
      <c r="K1136" s="6" t="e">
        <f t="shared" si="55"/>
        <v>#REF!</v>
      </c>
    </row>
    <row r="1137" spans="1:11" x14ac:dyDescent="0.25">
      <c r="A1137" t="e">
        <f t="shared" si="53"/>
        <v>#REF!</v>
      </c>
      <c r="B1137" s="58">
        <v>7009</v>
      </c>
      <c r="C1137" t="s">
        <v>10900</v>
      </c>
      <c r="D1137" t="s">
        <v>11154</v>
      </c>
      <c r="E1137" t="s">
        <v>11145</v>
      </c>
      <c r="F1137" t="s">
        <v>3299</v>
      </c>
      <c r="J1137" t="e">
        <f t="shared" si="54"/>
        <v>#REF!</v>
      </c>
      <c r="K1137" s="6" t="e">
        <f t="shared" si="55"/>
        <v>#REF!</v>
      </c>
    </row>
    <row r="1138" spans="1:11" x14ac:dyDescent="0.25">
      <c r="A1138" t="e">
        <f t="shared" si="53"/>
        <v>#REF!</v>
      </c>
      <c r="B1138" s="58">
        <v>7010</v>
      </c>
      <c r="C1138" t="s">
        <v>10900</v>
      </c>
      <c r="D1138" t="s">
        <v>11154</v>
      </c>
      <c r="E1138" t="s">
        <v>11145</v>
      </c>
      <c r="F1138" t="s">
        <v>3291</v>
      </c>
      <c r="J1138" t="e">
        <f t="shared" si="54"/>
        <v>#REF!</v>
      </c>
      <c r="K1138" s="6" t="e">
        <f t="shared" si="55"/>
        <v>#REF!</v>
      </c>
    </row>
    <row r="1139" spans="1:11" x14ac:dyDescent="0.25">
      <c r="A1139" t="e">
        <f t="shared" si="53"/>
        <v>#REF!</v>
      </c>
      <c r="B1139" s="58">
        <v>7011</v>
      </c>
      <c r="C1139" t="s">
        <v>10900</v>
      </c>
      <c r="D1139" t="s">
        <v>11154</v>
      </c>
      <c r="E1139" t="s">
        <v>11145</v>
      </c>
      <c r="F1139" t="s">
        <v>3659</v>
      </c>
      <c r="J1139" t="e">
        <f t="shared" si="54"/>
        <v>#REF!</v>
      </c>
      <c r="K1139" s="6" t="e">
        <f t="shared" si="55"/>
        <v>#REF!</v>
      </c>
    </row>
    <row r="1140" spans="1:11" x14ac:dyDescent="0.25">
      <c r="A1140" t="e">
        <f t="shared" si="53"/>
        <v>#REF!</v>
      </c>
      <c r="B1140" s="58">
        <v>7012</v>
      </c>
      <c r="C1140" t="s">
        <v>10900</v>
      </c>
      <c r="D1140" t="s">
        <v>11154</v>
      </c>
      <c r="E1140" t="s">
        <v>11145</v>
      </c>
      <c r="F1140" t="s">
        <v>3499</v>
      </c>
      <c r="J1140" t="e">
        <f t="shared" si="54"/>
        <v>#REF!</v>
      </c>
      <c r="K1140" s="6" t="e">
        <f t="shared" si="55"/>
        <v>#REF!</v>
      </c>
    </row>
    <row r="1141" spans="1:11" x14ac:dyDescent="0.25">
      <c r="A1141" t="e">
        <f t="shared" si="53"/>
        <v>#REF!</v>
      </c>
      <c r="B1141" s="58">
        <v>7013</v>
      </c>
      <c r="C1141" t="s">
        <v>10900</v>
      </c>
      <c r="D1141" t="s">
        <v>11154</v>
      </c>
      <c r="E1141" t="s">
        <v>11145</v>
      </c>
      <c r="F1141" t="s">
        <v>3327</v>
      </c>
      <c r="J1141" t="e">
        <f t="shared" si="54"/>
        <v>#REF!</v>
      </c>
      <c r="K1141" s="6" t="e">
        <f t="shared" si="55"/>
        <v>#REF!</v>
      </c>
    </row>
    <row r="1142" spans="1:11" x14ac:dyDescent="0.25">
      <c r="A1142" t="e">
        <f t="shared" si="53"/>
        <v>#REF!</v>
      </c>
      <c r="B1142" s="58">
        <v>7014</v>
      </c>
      <c r="C1142" t="s">
        <v>10900</v>
      </c>
      <c r="D1142" t="s">
        <v>11154</v>
      </c>
      <c r="E1142" t="s">
        <v>11145</v>
      </c>
      <c r="F1142" t="s">
        <v>2390</v>
      </c>
      <c r="J1142" t="e">
        <f t="shared" si="54"/>
        <v>#REF!</v>
      </c>
      <c r="K1142" s="6" t="e">
        <f t="shared" si="55"/>
        <v>#REF!</v>
      </c>
    </row>
    <row r="1143" spans="1:11" x14ac:dyDescent="0.25">
      <c r="A1143" t="e">
        <f t="shared" si="53"/>
        <v>#REF!</v>
      </c>
      <c r="B1143" s="58">
        <v>7015</v>
      </c>
      <c r="C1143" t="s">
        <v>10900</v>
      </c>
      <c r="D1143" t="s">
        <v>11154</v>
      </c>
      <c r="E1143" t="s">
        <v>11145</v>
      </c>
      <c r="F1143" t="s">
        <v>3367</v>
      </c>
      <c r="J1143" t="e">
        <f t="shared" si="54"/>
        <v>#REF!</v>
      </c>
      <c r="K1143" s="6" t="e">
        <f t="shared" si="55"/>
        <v>#REF!</v>
      </c>
    </row>
    <row r="1144" spans="1:11" x14ac:dyDescent="0.25">
      <c r="A1144" t="e">
        <f t="shared" si="53"/>
        <v>#REF!</v>
      </c>
      <c r="B1144" s="58">
        <v>7016</v>
      </c>
      <c r="C1144" t="s">
        <v>10900</v>
      </c>
      <c r="D1144" t="s">
        <v>11154</v>
      </c>
      <c r="E1144" t="s">
        <v>11145</v>
      </c>
      <c r="F1144" t="s">
        <v>3339</v>
      </c>
      <c r="J1144" t="e">
        <f t="shared" si="54"/>
        <v>#REF!</v>
      </c>
      <c r="K1144" s="6" t="e">
        <f t="shared" si="55"/>
        <v>#REF!</v>
      </c>
    </row>
    <row r="1145" spans="1:11" x14ac:dyDescent="0.25">
      <c r="A1145" t="e">
        <f t="shared" si="53"/>
        <v>#REF!</v>
      </c>
      <c r="B1145" s="58">
        <v>7017</v>
      </c>
      <c r="C1145" t="s">
        <v>10900</v>
      </c>
      <c r="D1145" t="s">
        <v>11154</v>
      </c>
      <c r="E1145" t="s">
        <v>11145</v>
      </c>
      <c r="F1145" t="s">
        <v>3323</v>
      </c>
      <c r="J1145" t="e">
        <f t="shared" si="54"/>
        <v>#REF!</v>
      </c>
      <c r="K1145" s="6" t="e">
        <f t="shared" si="55"/>
        <v>#REF!</v>
      </c>
    </row>
    <row r="1146" spans="1:11" x14ac:dyDescent="0.25">
      <c r="A1146" t="e">
        <f t="shared" si="53"/>
        <v>#REF!</v>
      </c>
      <c r="B1146" s="58">
        <v>7018</v>
      </c>
      <c r="C1146" t="s">
        <v>10900</v>
      </c>
      <c r="D1146" t="s">
        <v>11154</v>
      </c>
      <c r="E1146" t="s">
        <v>11145</v>
      </c>
      <c r="F1146" t="s">
        <v>3363</v>
      </c>
      <c r="J1146" t="e">
        <f t="shared" si="54"/>
        <v>#REF!</v>
      </c>
      <c r="K1146" s="6" t="e">
        <f t="shared" si="55"/>
        <v>#REF!</v>
      </c>
    </row>
    <row r="1147" spans="1:11" x14ac:dyDescent="0.25">
      <c r="A1147" t="e">
        <f t="shared" si="53"/>
        <v>#REF!</v>
      </c>
      <c r="B1147" s="58">
        <v>7019</v>
      </c>
      <c r="C1147" t="s">
        <v>10900</v>
      </c>
      <c r="D1147" t="s">
        <v>11154</v>
      </c>
      <c r="E1147" t="s">
        <v>11145</v>
      </c>
      <c r="F1147" t="s">
        <v>3571</v>
      </c>
      <c r="J1147" t="e">
        <f t="shared" si="54"/>
        <v>#REF!</v>
      </c>
      <c r="K1147" s="6" t="e">
        <f t="shared" si="55"/>
        <v>#REF!</v>
      </c>
    </row>
    <row r="1148" spans="1:11" x14ac:dyDescent="0.25">
      <c r="A1148" t="e">
        <f t="shared" si="53"/>
        <v>#REF!</v>
      </c>
      <c r="B1148" s="58">
        <v>7020</v>
      </c>
      <c r="C1148" t="s">
        <v>10900</v>
      </c>
      <c r="D1148" t="s">
        <v>11154</v>
      </c>
      <c r="E1148" t="s">
        <v>11145</v>
      </c>
      <c r="F1148" t="s">
        <v>2613</v>
      </c>
      <c r="J1148" t="e">
        <f t="shared" si="54"/>
        <v>#REF!</v>
      </c>
      <c r="K1148" s="6" t="e">
        <f t="shared" si="55"/>
        <v>#REF!</v>
      </c>
    </row>
    <row r="1149" spans="1:11" x14ac:dyDescent="0.25">
      <c r="A1149" t="e">
        <f t="shared" si="53"/>
        <v>#REF!</v>
      </c>
      <c r="B1149" s="58">
        <v>7021</v>
      </c>
      <c r="C1149" t="s">
        <v>10900</v>
      </c>
      <c r="D1149" t="s">
        <v>11154</v>
      </c>
      <c r="E1149" t="s">
        <v>11145</v>
      </c>
      <c r="F1149" t="s">
        <v>3335</v>
      </c>
      <c r="J1149" t="e">
        <f t="shared" si="54"/>
        <v>#REF!</v>
      </c>
      <c r="K1149" s="6" t="e">
        <f t="shared" si="55"/>
        <v>#REF!</v>
      </c>
    </row>
    <row r="1150" spans="1:11" x14ac:dyDescent="0.25">
      <c r="A1150" t="e">
        <f t="shared" si="53"/>
        <v>#REF!</v>
      </c>
      <c r="B1150" s="58">
        <v>7022</v>
      </c>
      <c r="C1150" t="s">
        <v>10900</v>
      </c>
      <c r="D1150" t="s">
        <v>11154</v>
      </c>
      <c r="E1150" t="s">
        <v>11145</v>
      </c>
      <c r="F1150" t="s">
        <v>3295</v>
      </c>
      <c r="J1150" t="e">
        <f t="shared" si="54"/>
        <v>#REF!</v>
      </c>
      <c r="K1150" s="6" t="e">
        <f t="shared" si="55"/>
        <v>#REF!</v>
      </c>
    </row>
    <row r="1151" spans="1:11" x14ac:dyDescent="0.25">
      <c r="A1151" t="e">
        <f t="shared" si="53"/>
        <v>#REF!</v>
      </c>
      <c r="B1151" s="58">
        <v>7023</v>
      </c>
      <c r="C1151" t="s">
        <v>10900</v>
      </c>
      <c r="D1151" t="s">
        <v>11154</v>
      </c>
      <c r="E1151" t="s">
        <v>11145</v>
      </c>
      <c r="F1151" t="s">
        <v>2396</v>
      </c>
      <c r="J1151" t="e">
        <f t="shared" si="54"/>
        <v>#REF!</v>
      </c>
      <c r="K1151" s="6" t="e">
        <f t="shared" si="55"/>
        <v>#REF!</v>
      </c>
    </row>
    <row r="1152" spans="1:11" x14ac:dyDescent="0.25">
      <c r="A1152" t="e">
        <f t="shared" si="53"/>
        <v>#REF!</v>
      </c>
      <c r="B1152" s="58">
        <v>7024</v>
      </c>
      <c r="C1152" t="s">
        <v>10900</v>
      </c>
      <c r="D1152" t="s">
        <v>11154</v>
      </c>
      <c r="E1152" t="s">
        <v>11145</v>
      </c>
      <c r="F1152" t="s">
        <v>3355</v>
      </c>
      <c r="J1152" t="e">
        <f t="shared" si="54"/>
        <v>#REF!</v>
      </c>
      <c r="K1152" s="6" t="e">
        <f t="shared" si="55"/>
        <v>#REF!</v>
      </c>
    </row>
    <row r="1153" spans="1:11" x14ac:dyDescent="0.25">
      <c r="A1153" t="e">
        <f t="shared" ref="A1153:A1216" si="56">J1153</f>
        <v>#REF!</v>
      </c>
      <c r="B1153" s="58">
        <v>7025</v>
      </c>
      <c r="C1153" t="s">
        <v>10900</v>
      </c>
      <c r="D1153" t="s">
        <v>11154</v>
      </c>
      <c r="E1153" t="s">
        <v>11145</v>
      </c>
      <c r="F1153" t="s">
        <v>3423</v>
      </c>
      <c r="J1153" t="e">
        <f t="shared" si="54"/>
        <v>#REF!</v>
      </c>
      <c r="K1153" s="6" t="e">
        <f t="shared" si="55"/>
        <v>#REF!</v>
      </c>
    </row>
    <row r="1154" spans="1:11" x14ac:dyDescent="0.25">
      <c r="A1154" t="e">
        <f t="shared" si="56"/>
        <v>#REF!</v>
      </c>
      <c r="B1154" s="58">
        <v>7026</v>
      </c>
      <c r="C1154" t="s">
        <v>10900</v>
      </c>
      <c r="D1154" t="s">
        <v>11154</v>
      </c>
      <c r="E1154" t="s">
        <v>11145</v>
      </c>
      <c r="F1154" t="s">
        <v>3435</v>
      </c>
      <c r="J1154" t="e">
        <f t="shared" ref="J1154:J1217" si="57">IF(F1154&lt;&gt;"",VLOOKUP(F1154,name_tbl,5,FALSE),"")</f>
        <v>#REF!</v>
      </c>
      <c r="K1154" s="6" t="e">
        <f t="shared" ref="K1154:K1217" si="58">IF(F1154&lt;&gt;"",VLOOKUP(F1154,name_tbl,6,FALSE),"")</f>
        <v>#REF!</v>
      </c>
    </row>
    <row r="1155" spans="1:11" x14ac:dyDescent="0.25">
      <c r="A1155" t="e">
        <f t="shared" si="56"/>
        <v>#REF!</v>
      </c>
      <c r="B1155" s="58">
        <v>7027</v>
      </c>
      <c r="C1155" t="s">
        <v>10900</v>
      </c>
      <c r="D1155" t="s">
        <v>11154</v>
      </c>
      <c r="E1155" t="s">
        <v>11145</v>
      </c>
      <c r="F1155" t="s">
        <v>3371</v>
      </c>
      <c r="J1155" t="e">
        <f t="shared" si="57"/>
        <v>#REF!</v>
      </c>
      <c r="K1155" s="6" t="e">
        <f t="shared" si="58"/>
        <v>#REF!</v>
      </c>
    </row>
    <row r="1156" spans="1:11" x14ac:dyDescent="0.25">
      <c r="A1156" t="e">
        <f t="shared" si="56"/>
        <v>#REF!</v>
      </c>
      <c r="B1156" s="58">
        <v>7028</v>
      </c>
      <c r="C1156" t="s">
        <v>10900</v>
      </c>
      <c r="D1156" t="s">
        <v>11154</v>
      </c>
      <c r="E1156" t="s">
        <v>11145</v>
      </c>
      <c r="F1156" t="s">
        <v>3695</v>
      </c>
      <c r="J1156" t="e">
        <f t="shared" si="57"/>
        <v>#REF!</v>
      </c>
      <c r="K1156" s="6" t="e">
        <f t="shared" si="58"/>
        <v>#REF!</v>
      </c>
    </row>
    <row r="1157" spans="1:11" x14ac:dyDescent="0.25">
      <c r="A1157" t="e">
        <f t="shared" si="56"/>
        <v>#REF!</v>
      </c>
      <c r="B1157" s="58">
        <v>7029</v>
      </c>
      <c r="C1157" t="s">
        <v>10900</v>
      </c>
      <c r="D1157" t="s">
        <v>11154</v>
      </c>
      <c r="E1157" t="s">
        <v>11145</v>
      </c>
      <c r="F1157" t="s">
        <v>3359</v>
      </c>
      <c r="J1157" t="e">
        <f t="shared" si="57"/>
        <v>#REF!</v>
      </c>
      <c r="K1157" s="6" t="e">
        <f t="shared" si="58"/>
        <v>#REF!</v>
      </c>
    </row>
    <row r="1158" spans="1:11" x14ac:dyDescent="0.25">
      <c r="A1158" t="e">
        <f t="shared" si="56"/>
        <v>#REF!</v>
      </c>
      <c r="B1158" s="58">
        <v>7030</v>
      </c>
      <c r="C1158" t="s">
        <v>10900</v>
      </c>
      <c r="D1158" t="s">
        <v>11154</v>
      </c>
      <c r="E1158" t="s">
        <v>11145</v>
      </c>
      <c r="F1158" t="s">
        <v>3343</v>
      </c>
      <c r="J1158" t="e">
        <f t="shared" si="57"/>
        <v>#REF!</v>
      </c>
      <c r="K1158" s="6" t="e">
        <f t="shared" si="58"/>
        <v>#REF!</v>
      </c>
    </row>
    <row r="1159" spans="1:11" x14ac:dyDescent="0.25">
      <c r="A1159" t="e">
        <f t="shared" si="56"/>
        <v>#REF!</v>
      </c>
      <c r="B1159" s="58">
        <v>7031</v>
      </c>
      <c r="C1159" t="s">
        <v>10900</v>
      </c>
      <c r="D1159" t="s">
        <v>11154</v>
      </c>
      <c r="E1159" t="s">
        <v>11145</v>
      </c>
      <c r="F1159" t="s">
        <v>2404</v>
      </c>
      <c r="J1159" t="e">
        <f t="shared" si="57"/>
        <v>#REF!</v>
      </c>
      <c r="K1159" s="6" t="e">
        <f t="shared" si="58"/>
        <v>#REF!</v>
      </c>
    </row>
    <row r="1160" spans="1:11" x14ac:dyDescent="0.25">
      <c r="A1160" t="e">
        <f t="shared" si="56"/>
        <v>#REF!</v>
      </c>
      <c r="B1160" s="58">
        <v>7032</v>
      </c>
      <c r="C1160" t="s">
        <v>10900</v>
      </c>
      <c r="D1160" t="s">
        <v>11154</v>
      </c>
      <c r="E1160" t="s">
        <v>11145</v>
      </c>
      <c r="F1160" t="s">
        <v>3427</v>
      </c>
      <c r="J1160" t="e">
        <f t="shared" si="57"/>
        <v>#REF!</v>
      </c>
      <c r="K1160" s="6" t="e">
        <f t="shared" si="58"/>
        <v>#REF!</v>
      </c>
    </row>
    <row r="1161" spans="1:11" x14ac:dyDescent="0.25">
      <c r="A1161" t="e">
        <f t="shared" si="56"/>
        <v>#REF!</v>
      </c>
      <c r="B1161" s="58">
        <v>7033</v>
      </c>
      <c r="C1161" t="s">
        <v>10900</v>
      </c>
      <c r="D1161" t="s">
        <v>11154</v>
      </c>
      <c r="E1161" t="s">
        <v>11145</v>
      </c>
      <c r="F1161" t="s">
        <v>3439</v>
      </c>
      <c r="J1161" t="e">
        <f t="shared" si="57"/>
        <v>#REF!</v>
      </c>
      <c r="K1161" s="6" t="e">
        <f t="shared" si="58"/>
        <v>#REF!</v>
      </c>
    </row>
    <row r="1162" spans="1:11" x14ac:dyDescent="0.25">
      <c r="A1162" t="e">
        <f t="shared" si="56"/>
        <v>#REF!</v>
      </c>
      <c r="B1162" s="58">
        <v>7034</v>
      </c>
      <c r="C1162" t="s">
        <v>10900</v>
      </c>
      <c r="D1162" t="s">
        <v>11154</v>
      </c>
      <c r="E1162" t="s">
        <v>11145</v>
      </c>
      <c r="F1162" t="s">
        <v>3511</v>
      </c>
      <c r="J1162" t="e">
        <f t="shared" si="57"/>
        <v>#REF!</v>
      </c>
      <c r="K1162" s="6" t="e">
        <f t="shared" si="58"/>
        <v>#REF!</v>
      </c>
    </row>
    <row r="1163" spans="1:11" x14ac:dyDescent="0.25">
      <c r="A1163" t="e">
        <f t="shared" si="56"/>
        <v>#REF!</v>
      </c>
      <c r="B1163" s="58">
        <v>7035</v>
      </c>
      <c r="C1163" t="s">
        <v>10900</v>
      </c>
      <c r="D1163" t="s">
        <v>11154</v>
      </c>
      <c r="E1163" t="s">
        <v>11145</v>
      </c>
      <c r="F1163" t="s">
        <v>3631</v>
      </c>
      <c r="J1163" t="e">
        <f t="shared" si="57"/>
        <v>#REF!</v>
      </c>
      <c r="K1163" s="6" t="e">
        <f t="shared" si="58"/>
        <v>#REF!</v>
      </c>
    </row>
    <row r="1164" spans="1:11" x14ac:dyDescent="0.25">
      <c r="A1164" t="e">
        <f t="shared" si="56"/>
        <v>#REF!</v>
      </c>
      <c r="B1164" s="58">
        <v>7036</v>
      </c>
      <c r="C1164" t="s">
        <v>10900</v>
      </c>
      <c r="D1164" t="s">
        <v>11154</v>
      </c>
      <c r="E1164" t="s">
        <v>11145</v>
      </c>
      <c r="F1164" t="s">
        <v>3375</v>
      </c>
      <c r="J1164" t="e">
        <f t="shared" si="57"/>
        <v>#REF!</v>
      </c>
      <c r="K1164" s="6" t="e">
        <f t="shared" si="58"/>
        <v>#REF!</v>
      </c>
    </row>
    <row r="1165" spans="1:11" x14ac:dyDescent="0.25">
      <c r="A1165" t="e">
        <f t="shared" si="56"/>
        <v>#REF!</v>
      </c>
      <c r="B1165" s="58">
        <v>7037</v>
      </c>
      <c r="C1165" t="s">
        <v>10900</v>
      </c>
      <c r="D1165" t="s">
        <v>11154</v>
      </c>
      <c r="E1165" t="s">
        <v>11145</v>
      </c>
      <c r="F1165" t="s">
        <v>3567</v>
      </c>
      <c r="J1165" t="e">
        <f t="shared" si="57"/>
        <v>#REF!</v>
      </c>
      <c r="K1165" s="6" t="e">
        <f t="shared" si="58"/>
        <v>#REF!</v>
      </c>
    </row>
    <row r="1166" spans="1:11" x14ac:dyDescent="0.25">
      <c r="A1166" t="e">
        <f t="shared" si="56"/>
        <v>#REF!</v>
      </c>
      <c r="B1166" s="58">
        <v>7038</v>
      </c>
      <c r="C1166" t="s">
        <v>10900</v>
      </c>
      <c r="D1166" t="s">
        <v>11154</v>
      </c>
      <c r="E1166" t="s">
        <v>11145</v>
      </c>
      <c r="F1166" t="s">
        <v>3395</v>
      </c>
      <c r="J1166" t="e">
        <f t="shared" si="57"/>
        <v>#REF!</v>
      </c>
      <c r="K1166" s="6" t="e">
        <f t="shared" si="58"/>
        <v>#REF!</v>
      </c>
    </row>
    <row r="1167" spans="1:11" x14ac:dyDescent="0.25">
      <c r="A1167" t="e">
        <f t="shared" si="56"/>
        <v>#REF!</v>
      </c>
      <c r="B1167" s="58">
        <v>7039</v>
      </c>
      <c r="C1167" t="s">
        <v>10900</v>
      </c>
      <c r="D1167" t="s">
        <v>11154</v>
      </c>
      <c r="E1167" t="s">
        <v>11145</v>
      </c>
      <c r="F1167" t="s">
        <v>2418</v>
      </c>
      <c r="J1167" t="e">
        <f t="shared" si="57"/>
        <v>#REF!</v>
      </c>
      <c r="K1167" s="6" t="e">
        <f t="shared" si="58"/>
        <v>#REF!</v>
      </c>
    </row>
    <row r="1168" spans="1:11" x14ac:dyDescent="0.25">
      <c r="A1168" t="e">
        <f t="shared" si="56"/>
        <v>#REF!</v>
      </c>
      <c r="B1168" s="58">
        <v>7040</v>
      </c>
      <c r="C1168" t="s">
        <v>10900</v>
      </c>
      <c r="D1168" t="s">
        <v>11154</v>
      </c>
      <c r="E1168" t="s">
        <v>11145</v>
      </c>
      <c r="F1168" t="s">
        <v>3495</v>
      </c>
      <c r="J1168" t="e">
        <f t="shared" si="57"/>
        <v>#REF!</v>
      </c>
      <c r="K1168" s="6" t="e">
        <f t="shared" si="58"/>
        <v>#REF!</v>
      </c>
    </row>
    <row r="1169" spans="1:11" x14ac:dyDescent="0.25">
      <c r="A1169" t="e">
        <f t="shared" si="56"/>
        <v>#REF!</v>
      </c>
      <c r="B1169" s="58">
        <v>7041</v>
      </c>
      <c r="C1169" t="s">
        <v>10900</v>
      </c>
      <c r="D1169" t="s">
        <v>11154</v>
      </c>
      <c r="E1169" t="s">
        <v>11145</v>
      </c>
      <c r="F1169" t="s">
        <v>3415</v>
      </c>
      <c r="J1169" t="e">
        <f t="shared" si="57"/>
        <v>#REF!</v>
      </c>
      <c r="K1169" s="6" t="e">
        <f t="shared" si="58"/>
        <v>#REF!</v>
      </c>
    </row>
    <row r="1170" spans="1:11" x14ac:dyDescent="0.25">
      <c r="A1170" t="e">
        <f t="shared" si="56"/>
        <v>#REF!</v>
      </c>
      <c r="B1170" s="58">
        <v>7042</v>
      </c>
      <c r="C1170" t="s">
        <v>10900</v>
      </c>
      <c r="D1170" t="s">
        <v>11154</v>
      </c>
      <c r="E1170" t="s">
        <v>11145</v>
      </c>
      <c r="F1170" t="s">
        <v>3559</v>
      </c>
      <c r="J1170" t="e">
        <f t="shared" si="57"/>
        <v>#REF!</v>
      </c>
      <c r="K1170" s="6" t="e">
        <f t="shared" si="58"/>
        <v>#REF!</v>
      </c>
    </row>
    <row r="1171" spans="1:11" x14ac:dyDescent="0.25">
      <c r="A1171" t="e">
        <f t="shared" si="56"/>
        <v>#REF!</v>
      </c>
      <c r="B1171" s="58">
        <v>7043</v>
      </c>
      <c r="C1171" t="s">
        <v>10900</v>
      </c>
      <c r="D1171" t="s">
        <v>11154</v>
      </c>
      <c r="E1171" t="s">
        <v>11145</v>
      </c>
      <c r="F1171" t="s">
        <v>3471</v>
      </c>
      <c r="J1171" t="e">
        <f t="shared" si="57"/>
        <v>#REF!</v>
      </c>
      <c r="K1171" s="6" t="e">
        <f t="shared" si="58"/>
        <v>#REF!</v>
      </c>
    </row>
    <row r="1172" spans="1:11" x14ac:dyDescent="0.25">
      <c r="A1172" t="e">
        <f t="shared" si="56"/>
        <v>#REF!</v>
      </c>
      <c r="B1172" s="58">
        <v>7044</v>
      </c>
      <c r="C1172" t="s">
        <v>10900</v>
      </c>
      <c r="D1172" t="s">
        <v>11154</v>
      </c>
      <c r="E1172" t="s">
        <v>11145</v>
      </c>
      <c r="F1172" t="s">
        <v>3491</v>
      </c>
      <c r="J1172" t="e">
        <f t="shared" si="57"/>
        <v>#REF!</v>
      </c>
      <c r="K1172" s="6" t="e">
        <f t="shared" si="58"/>
        <v>#REF!</v>
      </c>
    </row>
    <row r="1173" spans="1:11" x14ac:dyDescent="0.25">
      <c r="A1173" t="e">
        <f t="shared" si="56"/>
        <v>#REF!</v>
      </c>
      <c r="B1173" s="58">
        <v>7045</v>
      </c>
      <c r="C1173" t="s">
        <v>10900</v>
      </c>
      <c r="D1173" t="s">
        <v>11154</v>
      </c>
      <c r="E1173" t="s">
        <v>11145</v>
      </c>
      <c r="F1173" t="s">
        <v>3663</v>
      </c>
      <c r="J1173" t="e">
        <f t="shared" si="57"/>
        <v>#REF!</v>
      </c>
      <c r="K1173" s="6" t="e">
        <f t="shared" si="58"/>
        <v>#REF!</v>
      </c>
    </row>
    <row r="1174" spans="1:11" x14ac:dyDescent="0.25">
      <c r="A1174" t="e">
        <f t="shared" si="56"/>
        <v>#REF!</v>
      </c>
      <c r="B1174" s="58">
        <v>7046</v>
      </c>
      <c r="C1174" t="s">
        <v>10900</v>
      </c>
      <c r="D1174" t="s">
        <v>11154</v>
      </c>
      <c r="E1174" t="s">
        <v>11145</v>
      </c>
      <c r="F1174" t="s">
        <v>3248</v>
      </c>
      <c r="J1174" t="e">
        <f t="shared" si="57"/>
        <v>#REF!</v>
      </c>
      <c r="K1174" s="6" t="e">
        <f t="shared" si="58"/>
        <v>#REF!</v>
      </c>
    </row>
    <row r="1175" spans="1:11" x14ac:dyDescent="0.25">
      <c r="A1175" t="e">
        <f t="shared" si="56"/>
        <v>#REF!</v>
      </c>
      <c r="B1175" s="58">
        <v>7047</v>
      </c>
      <c r="C1175" t="s">
        <v>10900</v>
      </c>
      <c r="D1175" t="s">
        <v>11154</v>
      </c>
      <c r="E1175" t="s">
        <v>11145</v>
      </c>
      <c r="F1175" t="s">
        <v>2682</v>
      </c>
      <c r="J1175" t="e">
        <f t="shared" si="57"/>
        <v>#REF!</v>
      </c>
      <c r="K1175" s="6" t="e">
        <f t="shared" si="58"/>
        <v>#REF!</v>
      </c>
    </row>
    <row r="1176" spans="1:11" x14ac:dyDescent="0.25">
      <c r="A1176" t="e">
        <f t="shared" si="56"/>
        <v>#REF!</v>
      </c>
      <c r="B1176" s="58">
        <v>7048</v>
      </c>
      <c r="C1176" t="s">
        <v>10900</v>
      </c>
      <c r="D1176" t="s">
        <v>11154</v>
      </c>
      <c r="E1176" t="s">
        <v>11145</v>
      </c>
      <c r="F1176" t="s">
        <v>2816</v>
      </c>
      <c r="J1176" t="e">
        <f t="shared" si="57"/>
        <v>#REF!</v>
      </c>
      <c r="K1176" s="6" t="e">
        <f t="shared" si="58"/>
        <v>#REF!</v>
      </c>
    </row>
    <row r="1177" spans="1:11" x14ac:dyDescent="0.25">
      <c r="A1177" t="e">
        <f t="shared" si="56"/>
        <v>#REF!</v>
      </c>
      <c r="B1177" s="58">
        <v>7049</v>
      </c>
      <c r="C1177" t="s">
        <v>10900</v>
      </c>
      <c r="D1177" t="s">
        <v>11154</v>
      </c>
      <c r="E1177" t="s">
        <v>11145</v>
      </c>
      <c r="F1177" t="s">
        <v>2819</v>
      </c>
      <c r="J1177" t="e">
        <f t="shared" si="57"/>
        <v>#REF!</v>
      </c>
      <c r="K1177" s="6" t="e">
        <f t="shared" si="58"/>
        <v>#REF!</v>
      </c>
    </row>
    <row r="1178" spans="1:11" x14ac:dyDescent="0.25">
      <c r="A1178" t="e">
        <f t="shared" si="56"/>
        <v>#REF!</v>
      </c>
      <c r="B1178" s="58">
        <v>7050</v>
      </c>
      <c r="C1178" t="s">
        <v>10900</v>
      </c>
      <c r="D1178" t="s">
        <v>11154</v>
      </c>
      <c r="E1178" t="s">
        <v>11145</v>
      </c>
      <c r="F1178" t="s">
        <v>3751</v>
      </c>
      <c r="J1178" t="e">
        <f t="shared" si="57"/>
        <v>#REF!</v>
      </c>
      <c r="K1178" s="6" t="e">
        <f t="shared" si="58"/>
        <v>#REF!</v>
      </c>
    </row>
    <row r="1179" spans="1:11" x14ac:dyDescent="0.25">
      <c r="A1179" t="e">
        <f t="shared" si="56"/>
        <v>#REF!</v>
      </c>
      <c r="B1179" s="58">
        <v>7051</v>
      </c>
      <c r="C1179" t="s">
        <v>10900</v>
      </c>
      <c r="D1179" t="s">
        <v>11154</v>
      </c>
      <c r="E1179" t="s">
        <v>11145</v>
      </c>
      <c r="F1179" t="s">
        <v>2507</v>
      </c>
      <c r="J1179" t="e">
        <f t="shared" si="57"/>
        <v>#REF!</v>
      </c>
      <c r="K1179" s="6" t="e">
        <f t="shared" si="58"/>
        <v>#REF!</v>
      </c>
    </row>
    <row r="1180" spans="1:11" x14ac:dyDescent="0.25">
      <c r="A1180" t="e">
        <f t="shared" si="56"/>
        <v>#REF!</v>
      </c>
      <c r="B1180" s="58">
        <v>7052</v>
      </c>
      <c r="C1180" t="s">
        <v>10900</v>
      </c>
      <c r="D1180" t="s">
        <v>11154</v>
      </c>
      <c r="E1180" t="s">
        <v>11145</v>
      </c>
      <c r="F1180" t="s">
        <v>2556</v>
      </c>
      <c r="J1180" t="e">
        <f t="shared" si="57"/>
        <v>#REF!</v>
      </c>
      <c r="K1180" s="6" t="e">
        <f t="shared" si="58"/>
        <v>#REF!</v>
      </c>
    </row>
    <row r="1181" spans="1:11" x14ac:dyDescent="0.25">
      <c r="A1181" t="e">
        <f t="shared" si="56"/>
        <v>#REF!</v>
      </c>
      <c r="B1181" s="58">
        <v>7053</v>
      </c>
      <c r="C1181" t="s">
        <v>10900</v>
      </c>
      <c r="D1181" t="s">
        <v>11154</v>
      </c>
      <c r="E1181" t="s">
        <v>11145</v>
      </c>
      <c r="F1181" t="s">
        <v>2342</v>
      </c>
      <c r="J1181" t="e">
        <f t="shared" si="57"/>
        <v>#REF!</v>
      </c>
      <c r="K1181" s="6" t="e">
        <f t="shared" si="58"/>
        <v>#REF!</v>
      </c>
    </row>
    <row r="1182" spans="1:11" x14ac:dyDescent="0.25">
      <c r="A1182" t="e">
        <f t="shared" si="56"/>
        <v>#REF!</v>
      </c>
      <c r="B1182" s="58">
        <v>7054</v>
      </c>
      <c r="C1182" t="s">
        <v>10900</v>
      </c>
      <c r="D1182" t="s">
        <v>11154</v>
      </c>
      <c r="E1182" t="s">
        <v>11145</v>
      </c>
      <c r="F1182" t="s">
        <v>2462</v>
      </c>
      <c r="J1182" t="e">
        <f t="shared" si="57"/>
        <v>#REF!</v>
      </c>
      <c r="K1182" s="6" t="e">
        <f t="shared" si="58"/>
        <v>#REF!</v>
      </c>
    </row>
    <row r="1183" spans="1:11" x14ac:dyDescent="0.25">
      <c r="A1183" t="e">
        <f t="shared" si="56"/>
        <v>#REF!</v>
      </c>
      <c r="B1183" s="58">
        <v>7055</v>
      </c>
      <c r="C1183" t="s">
        <v>10900</v>
      </c>
      <c r="D1183" t="s">
        <v>11154</v>
      </c>
      <c r="E1183" t="s">
        <v>11145</v>
      </c>
      <c r="F1183" t="s">
        <v>2679</v>
      </c>
      <c r="J1183" t="e">
        <f t="shared" si="57"/>
        <v>#REF!</v>
      </c>
      <c r="K1183" s="6" t="e">
        <f t="shared" si="58"/>
        <v>#REF!</v>
      </c>
    </row>
    <row r="1184" spans="1:11" x14ac:dyDescent="0.25">
      <c r="A1184" t="e">
        <f t="shared" si="56"/>
        <v>#REF!</v>
      </c>
      <c r="B1184" s="58">
        <v>7056</v>
      </c>
      <c r="C1184" t="s">
        <v>10900</v>
      </c>
      <c r="D1184" t="s">
        <v>11154</v>
      </c>
      <c r="E1184" t="s">
        <v>11145</v>
      </c>
      <c r="F1184" t="s">
        <v>2637</v>
      </c>
      <c r="J1184" t="e">
        <f t="shared" si="57"/>
        <v>#REF!</v>
      </c>
      <c r="K1184" s="6" t="e">
        <f t="shared" si="58"/>
        <v>#REF!</v>
      </c>
    </row>
    <row r="1185" spans="1:11" x14ac:dyDescent="0.25">
      <c r="A1185" t="e">
        <f t="shared" si="56"/>
        <v>#REF!</v>
      </c>
      <c r="B1185" s="58">
        <v>7057</v>
      </c>
      <c r="C1185" t="s">
        <v>10900</v>
      </c>
      <c r="D1185" t="s">
        <v>11154</v>
      </c>
      <c r="E1185" t="s">
        <v>11145</v>
      </c>
      <c r="F1185" t="s">
        <v>2640</v>
      </c>
      <c r="J1185" t="e">
        <f t="shared" si="57"/>
        <v>#REF!</v>
      </c>
      <c r="K1185" s="6" t="e">
        <f t="shared" si="58"/>
        <v>#REF!</v>
      </c>
    </row>
    <row r="1186" spans="1:11" x14ac:dyDescent="0.25">
      <c r="A1186" t="e">
        <f t="shared" si="56"/>
        <v>#REF!</v>
      </c>
      <c r="B1186" s="58">
        <v>7058</v>
      </c>
      <c r="C1186" t="s">
        <v>10900</v>
      </c>
      <c r="D1186" t="s">
        <v>11154</v>
      </c>
      <c r="E1186" t="s">
        <v>11145</v>
      </c>
      <c r="F1186" t="s">
        <v>2723</v>
      </c>
      <c r="J1186" t="e">
        <f t="shared" si="57"/>
        <v>#REF!</v>
      </c>
      <c r="K1186" s="6" t="e">
        <f t="shared" si="58"/>
        <v>#REF!</v>
      </c>
    </row>
    <row r="1187" spans="1:11" x14ac:dyDescent="0.25">
      <c r="A1187" t="e">
        <f t="shared" si="56"/>
        <v>#REF!</v>
      </c>
      <c r="B1187" s="58">
        <v>7059</v>
      </c>
      <c r="C1187" t="s">
        <v>10900</v>
      </c>
      <c r="D1187" t="s">
        <v>11154</v>
      </c>
      <c r="E1187" t="s">
        <v>11145</v>
      </c>
      <c r="F1187" t="s">
        <v>2631</v>
      </c>
      <c r="J1187" t="e">
        <f t="shared" si="57"/>
        <v>#REF!</v>
      </c>
      <c r="K1187" s="6" t="e">
        <f t="shared" si="58"/>
        <v>#REF!</v>
      </c>
    </row>
    <row r="1188" spans="1:11" x14ac:dyDescent="0.25">
      <c r="A1188" t="e">
        <f t="shared" si="56"/>
        <v>#REF!</v>
      </c>
      <c r="B1188" s="58">
        <v>7060</v>
      </c>
      <c r="C1188" t="s">
        <v>10900</v>
      </c>
      <c r="D1188" t="s">
        <v>11154</v>
      </c>
      <c r="E1188" t="s">
        <v>11145</v>
      </c>
      <c r="F1188" t="s">
        <v>2604</v>
      </c>
      <c r="J1188" t="e">
        <f t="shared" si="57"/>
        <v>#REF!</v>
      </c>
      <c r="K1188" s="6" t="e">
        <f t="shared" si="58"/>
        <v>#REF!</v>
      </c>
    </row>
    <row r="1189" spans="1:11" x14ac:dyDescent="0.25">
      <c r="A1189" t="e">
        <f t="shared" si="56"/>
        <v>#REF!</v>
      </c>
      <c r="B1189" s="58">
        <v>7061</v>
      </c>
      <c r="C1189" t="s">
        <v>10900</v>
      </c>
      <c r="D1189" t="s">
        <v>11154</v>
      </c>
      <c r="E1189" t="s">
        <v>11145</v>
      </c>
      <c r="F1189" t="s">
        <v>3251</v>
      </c>
      <c r="J1189" t="e">
        <f t="shared" si="57"/>
        <v>#REF!</v>
      </c>
      <c r="K1189" s="6" t="e">
        <f t="shared" si="58"/>
        <v>#REF!</v>
      </c>
    </row>
    <row r="1190" spans="1:11" x14ac:dyDescent="0.25">
      <c r="A1190" t="e">
        <f t="shared" si="56"/>
        <v>#REF!</v>
      </c>
      <c r="B1190" s="58">
        <v>7062</v>
      </c>
      <c r="C1190" t="s">
        <v>10900</v>
      </c>
      <c r="D1190" t="s">
        <v>11154</v>
      </c>
      <c r="E1190" t="s">
        <v>11145</v>
      </c>
      <c r="F1190" t="s">
        <v>2732</v>
      </c>
      <c r="J1190" t="e">
        <f t="shared" si="57"/>
        <v>#REF!</v>
      </c>
      <c r="K1190" s="6" t="e">
        <f t="shared" si="58"/>
        <v>#REF!</v>
      </c>
    </row>
    <row r="1191" spans="1:11" x14ac:dyDescent="0.25">
      <c r="A1191" t="e">
        <f t="shared" si="56"/>
        <v>#REF!</v>
      </c>
      <c r="B1191" s="58">
        <v>7063</v>
      </c>
      <c r="C1191" t="s">
        <v>10900</v>
      </c>
      <c r="D1191" t="s">
        <v>11154</v>
      </c>
      <c r="E1191" t="s">
        <v>11145</v>
      </c>
      <c r="F1191" t="s">
        <v>3703</v>
      </c>
      <c r="J1191" t="e">
        <f t="shared" si="57"/>
        <v>#REF!</v>
      </c>
      <c r="K1191" s="6" t="e">
        <f t="shared" si="58"/>
        <v>#REF!</v>
      </c>
    </row>
    <row r="1192" spans="1:11" x14ac:dyDescent="0.25">
      <c r="A1192" t="e">
        <f t="shared" si="56"/>
        <v>#REF!</v>
      </c>
      <c r="B1192" s="58">
        <v>7064</v>
      </c>
      <c r="C1192" t="s">
        <v>10900</v>
      </c>
      <c r="D1192" t="s">
        <v>11154</v>
      </c>
      <c r="E1192" t="s">
        <v>11145</v>
      </c>
      <c r="F1192" t="s">
        <v>3551</v>
      </c>
      <c r="J1192" t="e">
        <f t="shared" si="57"/>
        <v>#REF!</v>
      </c>
      <c r="K1192" s="6" t="e">
        <f t="shared" si="58"/>
        <v>#REF!</v>
      </c>
    </row>
    <row r="1193" spans="1:11" x14ac:dyDescent="0.25">
      <c r="A1193" t="e">
        <f t="shared" si="56"/>
        <v>#REF!</v>
      </c>
      <c r="B1193" s="58">
        <v>7065</v>
      </c>
      <c r="C1193" t="s">
        <v>10900</v>
      </c>
      <c r="D1193" t="s">
        <v>11154</v>
      </c>
      <c r="E1193" t="s">
        <v>11145</v>
      </c>
      <c r="F1193" t="s">
        <v>3639</v>
      </c>
      <c r="J1193" t="e">
        <f t="shared" si="57"/>
        <v>#REF!</v>
      </c>
      <c r="K1193" s="6" t="e">
        <f t="shared" si="58"/>
        <v>#REF!</v>
      </c>
    </row>
    <row r="1194" spans="1:11" x14ac:dyDescent="0.25">
      <c r="A1194" t="e">
        <f t="shared" si="56"/>
        <v>#REF!</v>
      </c>
      <c r="B1194" s="58">
        <v>7066</v>
      </c>
      <c r="C1194" t="s">
        <v>10900</v>
      </c>
      <c r="D1194" t="s">
        <v>11154</v>
      </c>
      <c r="E1194" t="s">
        <v>11145</v>
      </c>
      <c r="F1194" t="s">
        <v>3555</v>
      </c>
      <c r="J1194" t="e">
        <f t="shared" si="57"/>
        <v>#REF!</v>
      </c>
      <c r="K1194" s="6" t="e">
        <f t="shared" si="58"/>
        <v>#REF!</v>
      </c>
    </row>
    <row r="1195" spans="1:11" x14ac:dyDescent="0.25">
      <c r="A1195" t="e">
        <f t="shared" si="56"/>
        <v>#REF!</v>
      </c>
      <c r="B1195" s="58">
        <v>7067</v>
      </c>
      <c r="C1195" t="s">
        <v>10900</v>
      </c>
      <c r="D1195" t="s">
        <v>11154</v>
      </c>
      <c r="E1195" t="s">
        <v>11145</v>
      </c>
      <c r="F1195" t="s">
        <v>3671</v>
      </c>
      <c r="J1195" t="e">
        <f t="shared" si="57"/>
        <v>#REF!</v>
      </c>
      <c r="K1195" s="6" t="e">
        <f t="shared" si="58"/>
        <v>#REF!</v>
      </c>
    </row>
    <row r="1196" spans="1:11" x14ac:dyDescent="0.25">
      <c r="A1196" t="e">
        <f t="shared" si="56"/>
        <v>#REF!</v>
      </c>
      <c r="B1196" s="58">
        <v>7068</v>
      </c>
      <c r="C1196" t="s">
        <v>10900</v>
      </c>
      <c r="D1196" t="s">
        <v>11154</v>
      </c>
      <c r="E1196" t="s">
        <v>11145</v>
      </c>
      <c r="F1196" t="s">
        <v>3503</v>
      </c>
      <c r="J1196" t="e">
        <f t="shared" si="57"/>
        <v>#REF!</v>
      </c>
      <c r="K1196" s="6" t="e">
        <f t="shared" si="58"/>
        <v>#REF!</v>
      </c>
    </row>
    <row r="1197" spans="1:11" x14ac:dyDescent="0.25">
      <c r="A1197" t="e">
        <f t="shared" si="56"/>
        <v>#REF!</v>
      </c>
      <c r="B1197" s="58">
        <v>7069</v>
      </c>
      <c r="C1197" t="s">
        <v>10900</v>
      </c>
      <c r="D1197" t="s">
        <v>11154</v>
      </c>
      <c r="E1197" t="s">
        <v>11145</v>
      </c>
      <c r="F1197" t="s">
        <v>3683</v>
      </c>
      <c r="J1197" t="e">
        <f t="shared" si="57"/>
        <v>#REF!</v>
      </c>
      <c r="K1197" s="6" t="e">
        <f t="shared" si="58"/>
        <v>#REF!</v>
      </c>
    </row>
    <row r="1198" spans="1:11" x14ac:dyDescent="0.25">
      <c r="A1198" t="e">
        <f t="shared" si="56"/>
        <v>#REF!</v>
      </c>
      <c r="B1198" s="58">
        <v>7070</v>
      </c>
      <c r="C1198" t="s">
        <v>10900</v>
      </c>
      <c r="D1198" t="s">
        <v>11154</v>
      </c>
      <c r="E1198" t="s">
        <v>11145</v>
      </c>
      <c r="F1198" t="s">
        <v>2643</v>
      </c>
      <c r="J1198" t="e">
        <f t="shared" si="57"/>
        <v>#REF!</v>
      </c>
      <c r="K1198" s="6" t="e">
        <f t="shared" si="58"/>
        <v>#REF!</v>
      </c>
    </row>
    <row r="1199" spans="1:11" x14ac:dyDescent="0.25">
      <c r="A1199" t="e">
        <f t="shared" si="56"/>
        <v>#REF!</v>
      </c>
      <c r="B1199" s="58">
        <v>7071</v>
      </c>
      <c r="C1199" t="s">
        <v>10900</v>
      </c>
      <c r="D1199" t="s">
        <v>11154</v>
      </c>
      <c r="E1199" t="s">
        <v>11145</v>
      </c>
      <c r="F1199" t="s">
        <v>3719</v>
      </c>
      <c r="J1199" t="e">
        <f t="shared" si="57"/>
        <v>#REF!</v>
      </c>
      <c r="K1199" s="6" t="e">
        <f t="shared" si="58"/>
        <v>#REF!</v>
      </c>
    </row>
    <row r="1200" spans="1:11" x14ac:dyDescent="0.25">
      <c r="A1200" t="e">
        <f t="shared" si="56"/>
        <v>#REF!</v>
      </c>
      <c r="B1200" s="58">
        <v>7072</v>
      </c>
      <c r="C1200" t="s">
        <v>10900</v>
      </c>
      <c r="D1200" t="s">
        <v>11154</v>
      </c>
      <c r="E1200" t="s">
        <v>11145</v>
      </c>
      <c r="F1200" t="s">
        <v>3547</v>
      </c>
      <c r="J1200" t="e">
        <f t="shared" si="57"/>
        <v>#REF!</v>
      </c>
      <c r="K1200" s="6" t="e">
        <f t="shared" si="58"/>
        <v>#REF!</v>
      </c>
    </row>
    <row r="1201" spans="1:11" x14ac:dyDescent="0.25">
      <c r="A1201" t="e">
        <f t="shared" si="56"/>
        <v>#REF!</v>
      </c>
      <c r="B1201" s="58">
        <v>7073</v>
      </c>
      <c r="C1201" t="s">
        <v>10900</v>
      </c>
      <c r="D1201" t="s">
        <v>11154</v>
      </c>
      <c r="E1201" t="s">
        <v>11145</v>
      </c>
      <c r="F1201" t="s">
        <v>3627</v>
      </c>
      <c r="J1201" t="e">
        <f t="shared" si="57"/>
        <v>#REF!</v>
      </c>
      <c r="K1201" s="6" t="e">
        <f t="shared" si="58"/>
        <v>#REF!</v>
      </c>
    </row>
    <row r="1202" spans="1:11" x14ac:dyDescent="0.25">
      <c r="A1202" t="e">
        <f t="shared" si="56"/>
        <v>#REF!</v>
      </c>
      <c r="B1202" s="58">
        <v>7074</v>
      </c>
      <c r="C1202" t="s">
        <v>10900</v>
      </c>
      <c r="D1202" t="s">
        <v>11154</v>
      </c>
      <c r="E1202" t="s">
        <v>11145</v>
      </c>
      <c r="F1202" t="s">
        <v>3615</v>
      </c>
      <c r="J1202" t="e">
        <f t="shared" si="57"/>
        <v>#REF!</v>
      </c>
      <c r="K1202" s="6" t="e">
        <f t="shared" si="58"/>
        <v>#REF!</v>
      </c>
    </row>
    <row r="1203" spans="1:11" x14ac:dyDescent="0.25">
      <c r="A1203" t="e">
        <f t="shared" si="56"/>
        <v>#REF!</v>
      </c>
      <c r="B1203" s="58">
        <v>7075</v>
      </c>
      <c r="C1203" t="s">
        <v>10900</v>
      </c>
      <c r="D1203" t="s">
        <v>11154</v>
      </c>
      <c r="E1203" t="s">
        <v>11145</v>
      </c>
      <c r="F1203" t="s">
        <v>3583</v>
      </c>
      <c r="J1203" t="e">
        <f t="shared" si="57"/>
        <v>#REF!</v>
      </c>
      <c r="K1203" s="6" t="e">
        <f t="shared" si="58"/>
        <v>#REF!</v>
      </c>
    </row>
    <row r="1204" spans="1:11" x14ac:dyDescent="0.25">
      <c r="A1204" t="e">
        <f t="shared" si="56"/>
        <v>#REF!</v>
      </c>
      <c r="B1204" s="58">
        <v>7076</v>
      </c>
      <c r="C1204" t="s">
        <v>10900</v>
      </c>
      <c r="D1204" t="s">
        <v>11154</v>
      </c>
      <c r="E1204" t="s">
        <v>11145</v>
      </c>
      <c r="F1204" t="s">
        <v>3463</v>
      </c>
      <c r="J1204" t="e">
        <f t="shared" si="57"/>
        <v>#REF!</v>
      </c>
      <c r="K1204" s="6" t="e">
        <f t="shared" si="58"/>
        <v>#REF!</v>
      </c>
    </row>
    <row r="1205" spans="1:11" x14ac:dyDescent="0.25">
      <c r="A1205" t="e">
        <f t="shared" si="56"/>
        <v>#REF!</v>
      </c>
      <c r="B1205" s="58">
        <v>7077</v>
      </c>
      <c r="C1205" t="s">
        <v>10900</v>
      </c>
      <c r="D1205" t="s">
        <v>11154</v>
      </c>
      <c r="E1205" t="s">
        <v>11145</v>
      </c>
      <c r="F1205" t="s">
        <v>3679</v>
      </c>
      <c r="J1205" t="e">
        <f t="shared" si="57"/>
        <v>#REF!</v>
      </c>
      <c r="K1205" s="6" t="e">
        <f t="shared" si="58"/>
        <v>#REF!</v>
      </c>
    </row>
    <row r="1206" spans="1:11" x14ac:dyDescent="0.25">
      <c r="A1206" t="e">
        <f t="shared" si="56"/>
        <v>#REF!</v>
      </c>
      <c r="B1206" s="58">
        <v>7078</v>
      </c>
      <c r="C1206" t="s">
        <v>10900</v>
      </c>
      <c r="D1206" t="s">
        <v>11154</v>
      </c>
      <c r="E1206" t="s">
        <v>11145</v>
      </c>
      <c r="F1206" t="s">
        <v>3527</v>
      </c>
      <c r="J1206" t="e">
        <f t="shared" si="57"/>
        <v>#REF!</v>
      </c>
      <c r="K1206" s="6" t="e">
        <f t="shared" si="58"/>
        <v>#REF!</v>
      </c>
    </row>
    <row r="1207" spans="1:11" x14ac:dyDescent="0.25">
      <c r="A1207" t="e">
        <f t="shared" si="56"/>
        <v>#REF!</v>
      </c>
      <c r="B1207" s="58">
        <v>7079</v>
      </c>
      <c r="C1207" t="s">
        <v>10900</v>
      </c>
      <c r="D1207" t="s">
        <v>11154</v>
      </c>
      <c r="E1207" t="s">
        <v>11145</v>
      </c>
      <c r="F1207" t="s">
        <v>3431</v>
      </c>
      <c r="J1207" t="e">
        <f t="shared" si="57"/>
        <v>#REF!</v>
      </c>
      <c r="K1207" s="6" t="e">
        <f t="shared" si="58"/>
        <v>#REF!</v>
      </c>
    </row>
    <row r="1208" spans="1:11" x14ac:dyDescent="0.25">
      <c r="A1208" t="e">
        <f t="shared" si="56"/>
        <v>#REF!</v>
      </c>
      <c r="B1208" s="58">
        <v>7080</v>
      </c>
      <c r="C1208" t="s">
        <v>10900</v>
      </c>
      <c r="D1208" t="s">
        <v>11154</v>
      </c>
      <c r="E1208" t="s">
        <v>11145</v>
      </c>
      <c r="F1208" t="s">
        <v>3655</v>
      </c>
      <c r="J1208" t="e">
        <f t="shared" si="57"/>
        <v>#REF!</v>
      </c>
      <c r="K1208" s="6" t="e">
        <f t="shared" si="58"/>
        <v>#REF!</v>
      </c>
    </row>
    <row r="1209" spans="1:11" x14ac:dyDescent="0.25">
      <c r="A1209" t="e">
        <f t="shared" si="56"/>
        <v>#REF!</v>
      </c>
      <c r="B1209" s="58">
        <v>7081</v>
      </c>
      <c r="C1209" t="s">
        <v>10900</v>
      </c>
      <c r="D1209" t="s">
        <v>11154</v>
      </c>
      <c r="E1209" t="s">
        <v>11145</v>
      </c>
      <c r="F1209" t="s">
        <v>3523</v>
      </c>
      <c r="J1209" t="e">
        <f t="shared" si="57"/>
        <v>#REF!</v>
      </c>
      <c r="K1209" s="6" t="e">
        <f t="shared" si="58"/>
        <v>#REF!</v>
      </c>
    </row>
    <row r="1210" spans="1:11" x14ac:dyDescent="0.25">
      <c r="A1210" t="e">
        <f t="shared" si="56"/>
        <v>#REF!</v>
      </c>
      <c r="B1210" s="58">
        <v>7082</v>
      </c>
      <c r="C1210" t="s">
        <v>10900</v>
      </c>
      <c r="D1210" t="s">
        <v>11154</v>
      </c>
      <c r="E1210" t="s">
        <v>11145</v>
      </c>
      <c r="F1210" t="s">
        <v>2646</v>
      </c>
      <c r="J1210" t="e">
        <f t="shared" si="57"/>
        <v>#REF!</v>
      </c>
      <c r="K1210" s="6" t="e">
        <f t="shared" si="58"/>
        <v>#REF!</v>
      </c>
    </row>
    <row r="1211" spans="1:11" x14ac:dyDescent="0.25">
      <c r="A1211" t="e">
        <f t="shared" si="56"/>
        <v>#REF!</v>
      </c>
      <c r="B1211" s="58">
        <v>7083</v>
      </c>
      <c r="C1211" t="s">
        <v>10900</v>
      </c>
      <c r="D1211" t="s">
        <v>11154</v>
      </c>
      <c r="E1211" t="s">
        <v>11145</v>
      </c>
      <c r="F1211" t="s">
        <v>2634</v>
      </c>
      <c r="J1211" t="e">
        <f t="shared" si="57"/>
        <v>#REF!</v>
      </c>
      <c r="K1211" s="6" t="e">
        <f t="shared" si="58"/>
        <v>#REF!</v>
      </c>
    </row>
    <row r="1212" spans="1:11" x14ac:dyDescent="0.25">
      <c r="A1212" t="e">
        <f t="shared" si="56"/>
        <v>#REF!</v>
      </c>
      <c r="B1212" s="58">
        <v>7084</v>
      </c>
      <c r="C1212" t="s">
        <v>10900</v>
      </c>
      <c r="D1212" t="s">
        <v>11154</v>
      </c>
      <c r="E1212" t="s">
        <v>11145</v>
      </c>
      <c r="F1212" t="s">
        <v>2474</v>
      </c>
      <c r="J1212" t="e">
        <f t="shared" si="57"/>
        <v>#REF!</v>
      </c>
      <c r="K1212" s="6" t="e">
        <f t="shared" si="58"/>
        <v>#REF!</v>
      </c>
    </row>
    <row r="1213" spans="1:11" x14ac:dyDescent="0.25">
      <c r="A1213" t="e">
        <f t="shared" si="56"/>
        <v>#REF!</v>
      </c>
      <c r="B1213" s="58">
        <v>7085</v>
      </c>
      <c r="C1213" t="s">
        <v>10900</v>
      </c>
      <c r="D1213" t="s">
        <v>11154</v>
      </c>
      <c r="E1213" t="s">
        <v>11145</v>
      </c>
      <c r="F1213" t="s">
        <v>2649</v>
      </c>
      <c r="J1213" t="e">
        <f t="shared" si="57"/>
        <v>#REF!</v>
      </c>
      <c r="K1213" s="6" t="e">
        <f t="shared" si="58"/>
        <v>#REF!</v>
      </c>
    </row>
    <row r="1214" spans="1:11" x14ac:dyDescent="0.25">
      <c r="A1214" t="e">
        <f t="shared" si="56"/>
        <v>#REF!</v>
      </c>
      <c r="B1214" s="58">
        <v>7086</v>
      </c>
      <c r="C1214" t="s">
        <v>10900</v>
      </c>
      <c r="D1214" t="s">
        <v>11154</v>
      </c>
      <c r="E1214" t="s">
        <v>11145</v>
      </c>
      <c r="F1214" t="s">
        <v>2676</v>
      </c>
      <c r="J1214" t="e">
        <f t="shared" si="57"/>
        <v>#REF!</v>
      </c>
      <c r="K1214" s="6" t="e">
        <f t="shared" si="58"/>
        <v>#REF!</v>
      </c>
    </row>
    <row r="1215" spans="1:11" x14ac:dyDescent="0.25">
      <c r="A1215" t="e">
        <f t="shared" si="56"/>
        <v>#REF!</v>
      </c>
      <c r="B1215" s="58">
        <v>7087</v>
      </c>
      <c r="C1215" t="s">
        <v>10900</v>
      </c>
      <c r="D1215" t="s">
        <v>11154</v>
      </c>
      <c r="E1215" t="s">
        <v>11145</v>
      </c>
      <c r="F1215" t="s">
        <v>2619</v>
      </c>
      <c r="J1215" t="e">
        <f t="shared" si="57"/>
        <v>#REF!</v>
      </c>
      <c r="K1215" s="6" t="e">
        <f t="shared" si="58"/>
        <v>#REF!</v>
      </c>
    </row>
    <row r="1216" spans="1:11" x14ac:dyDescent="0.25">
      <c r="A1216" t="e">
        <f t="shared" si="56"/>
        <v>#REF!</v>
      </c>
      <c r="B1216" s="58">
        <v>7088</v>
      </c>
      <c r="C1216" t="s">
        <v>10900</v>
      </c>
      <c r="D1216" t="s">
        <v>11154</v>
      </c>
      <c r="E1216" t="s">
        <v>11145</v>
      </c>
      <c r="F1216" t="s">
        <v>2685</v>
      </c>
      <c r="J1216" t="e">
        <f t="shared" si="57"/>
        <v>#REF!</v>
      </c>
      <c r="K1216" s="6" t="e">
        <f t="shared" si="58"/>
        <v>#REF!</v>
      </c>
    </row>
    <row r="1217" spans="1:11" x14ac:dyDescent="0.25">
      <c r="A1217" t="e">
        <f t="shared" ref="A1217:A1280" si="59">J1217</f>
        <v>#REF!</v>
      </c>
      <c r="B1217" s="58">
        <v>7089</v>
      </c>
      <c r="C1217" t="s">
        <v>10900</v>
      </c>
      <c r="D1217" t="s">
        <v>11154</v>
      </c>
      <c r="E1217" t="s">
        <v>11145</v>
      </c>
      <c r="F1217" t="s">
        <v>2688</v>
      </c>
      <c r="J1217" t="e">
        <f t="shared" si="57"/>
        <v>#REF!</v>
      </c>
      <c r="K1217" s="6" t="e">
        <f t="shared" si="58"/>
        <v>#REF!</v>
      </c>
    </row>
    <row r="1218" spans="1:11" x14ac:dyDescent="0.25">
      <c r="A1218" t="e">
        <f t="shared" si="59"/>
        <v>#REF!</v>
      </c>
      <c r="B1218" s="58">
        <v>7090</v>
      </c>
      <c r="C1218" t="s">
        <v>10900</v>
      </c>
      <c r="D1218" t="s">
        <v>11154</v>
      </c>
      <c r="E1218" t="s">
        <v>11145</v>
      </c>
      <c r="F1218" t="s">
        <v>2828</v>
      </c>
      <c r="J1218" t="e">
        <f t="shared" ref="J1218:J1281" si="60">IF(F1218&lt;&gt;"",VLOOKUP(F1218,name_tbl,5,FALSE),"")</f>
        <v>#REF!</v>
      </c>
      <c r="K1218" s="6" t="e">
        <f t="shared" ref="K1218:K1281" si="61">IF(F1218&lt;&gt;"",VLOOKUP(F1218,name_tbl,6,FALSE),"")</f>
        <v>#REF!</v>
      </c>
    </row>
    <row r="1219" spans="1:11" x14ac:dyDescent="0.25">
      <c r="A1219" t="e">
        <f t="shared" si="59"/>
        <v>#REF!</v>
      </c>
      <c r="B1219" s="58">
        <v>7091</v>
      </c>
      <c r="C1219" t="s">
        <v>10900</v>
      </c>
      <c r="D1219" t="s">
        <v>11154</v>
      </c>
      <c r="E1219" t="s">
        <v>11145</v>
      </c>
      <c r="F1219" t="s">
        <v>2831</v>
      </c>
      <c r="J1219" t="e">
        <f t="shared" si="60"/>
        <v>#REF!</v>
      </c>
      <c r="K1219" s="6" t="e">
        <f t="shared" si="61"/>
        <v>#REF!</v>
      </c>
    </row>
    <row r="1220" spans="1:11" x14ac:dyDescent="0.25">
      <c r="A1220" t="e">
        <f t="shared" si="59"/>
        <v>#REF!</v>
      </c>
      <c r="B1220" s="58">
        <v>7092</v>
      </c>
      <c r="C1220" t="s">
        <v>10900</v>
      </c>
      <c r="D1220" t="s">
        <v>11154</v>
      </c>
      <c r="E1220" t="s">
        <v>11145</v>
      </c>
      <c r="F1220" t="s">
        <v>2834</v>
      </c>
      <c r="J1220" t="e">
        <f t="shared" si="60"/>
        <v>#REF!</v>
      </c>
      <c r="K1220" s="6" t="e">
        <f t="shared" si="61"/>
        <v>#REF!</v>
      </c>
    </row>
    <row r="1221" spans="1:11" x14ac:dyDescent="0.25">
      <c r="A1221" t="e">
        <f t="shared" si="59"/>
        <v>#REF!</v>
      </c>
      <c r="B1221" s="58">
        <v>7093</v>
      </c>
      <c r="C1221" t="s">
        <v>10900</v>
      </c>
      <c r="D1221" t="s">
        <v>11154</v>
      </c>
      <c r="E1221" t="s">
        <v>11145</v>
      </c>
      <c r="F1221" t="s">
        <v>2804</v>
      </c>
      <c r="J1221" t="e">
        <f t="shared" si="60"/>
        <v>#REF!</v>
      </c>
      <c r="K1221" s="6" t="e">
        <f t="shared" si="61"/>
        <v>#REF!</v>
      </c>
    </row>
    <row r="1222" spans="1:11" x14ac:dyDescent="0.25">
      <c r="A1222" t="e">
        <f t="shared" si="59"/>
        <v>#REF!</v>
      </c>
      <c r="B1222" s="58">
        <v>7094</v>
      </c>
      <c r="C1222" t="s">
        <v>10900</v>
      </c>
      <c r="D1222" t="s">
        <v>11154</v>
      </c>
      <c r="E1222" t="s">
        <v>11145</v>
      </c>
      <c r="F1222" t="s">
        <v>2622</v>
      </c>
      <c r="J1222" t="e">
        <f t="shared" si="60"/>
        <v>#REF!</v>
      </c>
      <c r="K1222" s="6" t="e">
        <f t="shared" si="61"/>
        <v>#REF!</v>
      </c>
    </row>
    <row r="1223" spans="1:11" x14ac:dyDescent="0.25">
      <c r="A1223" t="e">
        <f t="shared" si="59"/>
        <v>#REF!</v>
      </c>
      <c r="B1223" s="58">
        <v>7095</v>
      </c>
      <c r="C1223" t="s">
        <v>10900</v>
      </c>
      <c r="D1223" t="s">
        <v>11154</v>
      </c>
      <c r="E1223" t="s">
        <v>11145</v>
      </c>
      <c r="F1223" t="s">
        <v>2798</v>
      </c>
      <c r="J1223" t="e">
        <f t="shared" si="60"/>
        <v>#REF!</v>
      </c>
      <c r="K1223" s="6" t="e">
        <f t="shared" si="61"/>
        <v>#REF!</v>
      </c>
    </row>
    <row r="1224" spans="1:11" x14ac:dyDescent="0.25">
      <c r="A1224" t="e">
        <f t="shared" si="59"/>
        <v>#REF!</v>
      </c>
      <c r="B1224" s="58">
        <v>7096</v>
      </c>
      <c r="C1224" t="s">
        <v>10900</v>
      </c>
      <c r="D1224" t="s">
        <v>11154</v>
      </c>
      <c r="E1224" t="s">
        <v>11145</v>
      </c>
      <c r="F1224" t="s">
        <v>2801</v>
      </c>
      <c r="J1224" t="e">
        <f t="shared" si="60"/>
        <v>#REF!</v>
      </c>
      <c r="K1224" s="6" t="e">
        <f t="shared" si="61"/>
        <v>#REF!</v>
      </c>
    </row>
    <row r="1225" spans="1:11" x14ac:dyDescent="0.25">
      <c r="A1225" t="e">
        <f t="shared" si="59"/>
        <v>#REF!</v>
      </c>
      <c r="B1225" s="58">
        <v>7097</v>
      </c>
      <c r="C1225" t="s">
        <v>10900</v>
      </c>
      <c r="D1225" t="s">
        <v>11154</v>
      </c>
      <c r="E1225" t="s">
        <v>11145</v>
      </c>
      <c r="F1225" t="s">
        <v>2471</v>
      </c>
      <c r="J1225" t="e">
        <f t="shared" si="60"/>
        <v>#REF!</v>
      </c>
      <c r="K1225" s="6" t="e">
        <f t="shared" si="61"/>
        <v>#REF!</v>
      </c>
    </row>
    <row r="1226" spans="1:11" x14ac:dyDescent="0.25">
      <c r="A1226" t="e">
        <f t="shared" si="59"/>
        <v>#REF!</v>
      </c>
      <c r="B1226" s="58">
        <v>7098</v>
      </c>
      <c r="C1226" t="s">
        <v>10900</v>
      </c>
      <c r="D1226" t="s">
        <v>11154</v>
      </c>
      <c r="E1226" t="s">
        <v>11145</v>
      </c>
      <c r="F1226" t="s">
        <v>2789</v>
      </c>
      <c r="J1226" t="e">
        <f t="shared" si="60"/>
        <v>#REF!</v>
      </c>
      <c r="K1226" s="6" t="e">
        <f t="shared" si="61"/>
        <v>#REF!</v>
      </c>
    </row>
    <row r="1227" spans="1:11" x14ac:dyDescent="0.25">
      <c r="A1227" t="e">
        <f t="shared" si="59"/>
        <v>#REF!</v>
      </c>
      <c r="B1227" s="58">
        <v>7099</v>
      </c>
      <c r="C1227" t="s">
        <v>10900</v>
      </c>
      <c r="D1227" t="s">
        <v>11154</v>
      </c>
      <c r="E1227" t="s">
        <v>11145</v>
      </c>
      <c r="F1227" t="s">
        <v>2625</v>
      </c>
      <c r="J1227" t="e">
        <f t="shared" si="60"/>
        <v>#REF!</v>
      </c>
      <c r="K1227" s="6" t="e">
        <f t="shared" si="61"/>
        <v>#REF!</v>
      </c>
    </row>
    <row r="1228" spans="1:11" x14ac:dyDescent="0.25">
      <c r="A1228" t="e">
        <f t="shared" si="59"/>
        <v>#REF!</v>
      </c>
      <c r="B1228" s="58">
        <v>7100</v>
      </c>
      <c r="C1228" t="s">
        <v>10900</v>
      </c>
      <c r="D1228" t="s">
        <v>11154</v>
      </c>
      <c r="E1228" t="s">
        <v>11145</v>
      </c>
      <c r="F1228" t="s">
        <v>2792</v>
      </c>
      <c r="J1228" t="e">
        <f t="shared" si="60"/>
        <v>#REF!</v>
      </c>
      <c r="K1228" s="6" t="e">
        <f t="shared" si="61"/>
        <v>#REF!</v>
      </c>
    </row>
    <row r="1229" spans="1:11" x14ac:dyDescent="0.25">
      <c r="A1229" t="e">
        <f t="shared" si="59"/>
        <v>#REF!</v>
      </c>
      <c r="B1229" s="58">
        <v>7101</v>
      </c>
      <c r="C1229" t="s">
        <v>10900</v>
      </c>
      <c r="D1229" t="s">
        <v>11154</v>
      </c>
      <c r="E1229" t="s">
        <v>11145</v>
      </c>
      <c r="F1229" t="s">
        <v>2795</v>
      </c>
      <c r="J1229" t="e">
        <f t="shared" si="60"/>
        <v>#REF!</v>
      </c>
      <c r="K1229" s="6" t="e">
        <f t="shared" si="61"/>
        <v>#REF!</v>
      </c>
    </row>
    <row r="1230" spans="1:11" x14ac:dyDescent="0.25">
      <c r="A1230" t="e">
        <f t="shared" si="59"/>
        <v>#REF!</v>
      </c>
      <c r="B1230" s="58">
        <v>7102</v>
      </c>
      <c r="C1230" t="s">
        <v>10900</v>
      </c>
      <c r="D1230" t="s">
        <v>11154</v>
      </c>
      <c r="E1230" t="s">
        <v>11145</v>
      </c>
      <c r="F1230" t="s">
        <v>2837</v>
      </c>
      <c r="J1230" t="e">
        <f t="shared" si="60"/>
        <v>#REF!</v>
      </c>
      <c r="K1230" s="6" t="e">
        <f t="shared" si="61"/>
        <v>#REF!</v>
      </c>
    </row>
    <row r="1231" spans="1:11" x14ac:dyDescent="0.25">
      <c r="A1231" t="e">
        <f t="shared" si="59"/>
        <v>#REF!</v>
      </c>
      <c r="B1231" s="58">
        <v>7103</v>
      </c>
      <c r="C1231" t="s">
        <v>10900</v>
      </c>
      <c r="D1231" t="s">
        <v>11154</v>
      </c>
      <c r="E1231" t="s">
        <v>11145</v>
      </c>
      <c r="F1231" t="s">
        <v>2333</v>
      </c>
      <c r="J1231" t="e">
        <f t="shared" si="60"/>
        <v>#REF!</v>
      </c>
      <c r="K1231" s="6" t="e">
        <f t="shared" si="61"/>
        <v>#REF!</v>
      </c>
    </row>
    <row r="1232" spans="1:11" x14ac:dyDescent="0.25">
      <c r="A1232" t="e">
        <f t="shared" si="59"/>
        <v>#REF!</v>
      </c>
      <c r="B1232" s="58">
        <v>7104</v>
      </c>
      <c r="C1232" t="s">
        <v>10900</v>
      </c>
      <c r="D1232" t="s">
        <v>11154</v>
      </c>
      <c r="E1232" t="s">
        <v>11145</v>
      </c>
      <c r="F1232" t="s">
        <v>2433</v>
      </c>
      <c r="J1232" t="e">
        <f t="shared" si="60"/>
        <v>#REF!</v>
      </c>
      <c r="K1232" s="6" t="e">
        <f t="shared" si="61"/>
        <v>#REF!</v>
      </c>
    </row>
    <row r="1233" spans="1:11" x14ac:dyDescent="0.25">
      <c r="A1233" t="e">
        <f t="shared" si="59"/>
        <v>#REF!</v>
      </c>
      <c r="B1233" s="58">
        <v>7105</v>
      </c>
      <c r="C1233" t="s">
        <v>10900</v>
      </c>
      <c r="D1233" t="s">
        <v>11154</v>
      </c>
      <c r="E1233" t="s">
        <v>11145</v>
      </c>
      <c r="F1233" t="s">
        <v>3587</v>
      </c>
      <c r="J1233" t="e">
        <f t="shared" si="60"/>
        <v>#REF!</v>
      </c>
      <c r="K1233" s="6" t="e">
        <f t="shared" si="61"/>
        <v>#REF!</v>
      </c>
    </row>
    <row r="1234" spans="1:11" x14ac:dyDescent="0.25">
      <c r="A1234" t="e">
        <f t="shared" si="59"/>
        <v>#REF!</v>
      </c>
      <c r="B1234" s="58">
        <v>7106</v>
      </c>
      <c r="C1234" t="s">
        <v>10900</v>
      </c>
      <c r="D1234" t="s">
        <v>11154</v>
      </c>
      <c r="E1234" t="s">
        <v>11145</v>
      </c>
      <c r="F1234" t="s">
        <v>2840</v>
      </c>
      <c r="J1234" t="e">
        <f t="shared" si="60"/>
        <v>#REF!</v>
      </c>
      <c r="K1234" s="6" t="e">
        <f t="shared" si="61"/>
        <v>#REF!</v>
      </c>
    </row>
    <row r="1235" spans="1:11" x14ac:dyDescent="0.25">
      <c r="A1235" t="e">
        <f t="shared" si="59"/>
        <v>#REF!</v>
      </c>
      <c r="B1235" s="58">
        <v>7107</v>
      </c>
      <c r="C1235" t="s">
        <v>10900</v>
      </c>
      <c r="D1235" t="s">
        <v>11154</v>
      </c>
      <c r="E1235" t="s">
        <v>11145</v>
      </c>
      <c r="F1235" t="s">
        <v>2807</v>
      </c>
      <c r="J1235" t="e">
        <f t="shared" si="60"/>
        <v>#REF!</v>
      </c>
      <c r="K1235" s="6" t="e">
        <f t="shared" si="61"/>
        <v>#REF!</v>
      </c>
    </row>
    <row r="1236" spans="1:11" x14ac:dyDescent="0.25">
      <c r="A1236" t="e">
        <f t="shared" si="59"/>
        <v>#REF!</v>
      </c>
      <c r="B1236" s="58">
        <v>7108</v>
      </c>
      <c r="C1236" t="s">
        <v>10900</v>
      </c>
      <c r="D1236" t="s">
        <v>11154</v>
      </c>
      <c r="E1236" t="s">
        <v>11145</v>
      </c>
      <c r="F1236" t="s">
        <v>2442</v>
      </c>
      <c r="J1236" t="e">
        <f t="shared" si="60"/>
        <v>#REF!</v>
      </c>
      <c r="K1236" s="6" t="e">
        <f t="shared" si="61"/>
        <v>#REF!</v>
      </c>
    </row>
    <row r="1237" spans="1:11" x14ac:dyDescent="0.25">
      <c r="A1237" t="e">
        <f t="shared" si="59"/>
        <v>#REF!</v>
      </c>
      <c r="B1237" s="58">
        <v>7109</v>
      </c>
      <c r="C1237" t="s">
        <v>10900</v>
      </c>
      <c r="D1237" t="s">
        <v>11154</v>
      </c>
      <c r="E1237" t="s">
        <v>11145</v>
      </c>
      <c r="F1237" t="s">
        <v>2483</v>
      </c>
      <c r="J1237" t="e">
        <f t="shared" si="60"/>
        <v>#REF!</v>
      </c>
      <c r="K1237" s="6" t="e">
        <f t="shared" si="61"/>
        <v>#REF!</v>
      </c>
    </row>
    <row r="1238" spans="1:11" x14ac:dyDescent="0.25">
      <c r="A1238" t="e">
        <f t="shared" si="59"/>
        <v>#REF!</v>
      </c>
      <c r="B1238" s="58">
        <v>7110</v>
      </c>
      <c r="C1238" t="s">
        <v>10900</v>
      </c>
      <c r="D1238" t="s">
        <v>11154</v>
      </c>
      <c r="E1238" t="s">
        <v>11145</v>
      </c>
      <c r="F1238" t="s">
        <v>2465</v>
      </c>
      <c r="J1238" t="e">
        <f t="shared" si="60"/>
        <v>#REF!</v>
      </c>
      <c r="K1238" s="6" t="e">
        <f t="shared" si="61"/>
        <v>#REF!</v>
      </c>
    </row>
    <row r="1239" spans="1:11" x14ac:dyDescent="0.25">
      <c r="A1239" t="e">
        <f t="shared" si="59"/>
        <v>#REF!</v>
      </c>
      <c r="B1239" s="58">
        <v>7111</v>
      </c>
      <c r="C1239" t="s">
        <v>10900</v>
      </c>
      <c r="D1239" t="s">
        <v>11154</v>
      </c>
      <c r="E1239" t="s">
        <v>11145</v>
      </c>
      <c r="F1239" t="s">
        <v>2486</v>
      </c>
      <c r="J1239" t="e">
        <f t="shared" si="60"/>
        <v>#REF!</v>
      </c>
      <c r="K1239" s="6" t="e">
        <f t="shared" si="61"/>
        <v>#REF!</v>
      </c>
    </row>
    <row r="1240" spans="1:11" x14ac:dyDescent="0.25">
      <c r="A1240" t="e">
        <f t="shared" si="59"/>
        <v>#REF!</v>
      </c>
      <c r="B1240" s="58">
        <v>7112</v>
      </c>
      <c r="C1240" t="s">
        <v>10900</v>
      </c>
      <c r="D1240" t="s">
        <v>11154</v>
      </c>
      <c r="E1240" t="s">
        <v>11145</v>
      </c>
      <c r="F1240" t="s">
        <v>2786</v>
      </c>
      <c r="J1240" t="e">
        <f t="shared" si="60"/>
        <v>#REF!</v>
      </c>
      <c r="K1240" s="6" t="e">
        <f t="shared" si="61"/>
        <v>#REF!</v>
      </c>
    </row>
    <row r="1241" spans="1:11" x14ac:dyDescent="0.25">
      <c r="A1241" t="e">
        <f t="shared" si="59"/>
        <v>#REF!</v>
      </c>
      <c r="B1241" s="58">
        <v>7113</v>
      </c>
      <c r="C1241" t="s">
        <v>10900</v>
      </c>
      <c r="D1241" t="s">
        <v>11154</v>
      </c>
      <c r="E1241" t="s">
        <v>11145</v>
      </c>
      <c r="F1241" t="s">
        <v>2879</v>
      </c>
      <c r="J1241" t="e">
        <f t="shared" si="60"/>
        <v>#REF!</v>
      </c>
      <c r="K1241" s="6" t="e">
        <f t="shared" si="61"/>
        <v>#REF!</v>
      </c>
    </row>
    <row r="1242" spans="1:11" x14ac:dyDescent="0.25">
      <c r="A1242" t="e">
        <f t="shared" si="59"/>
        <v>#REF!</v>
      </c>
      <c r="B1242" s="58">
        <v>7114</v>
      </c>
      <c r="C1242" t="s">
        <v>10900</v>
      </c>
      <c r="D1242" t="s">
        <v>11154</v>
      </c>
      <c r="E1242" t="s">
        <v>11145</v>
      </c>
      <c r="F1242" t="s">
        <v>2439</v>
      </c>
      <c r="J1242" t="e">
        <f t="shared" si="60"/>
        <v>#REF!</v>
      </c>
      <c r="K1242" s="6" t="e">
        <f t="shared" si="61"/>
        <v>#REF!</v>
      </c>
    </row>
    <row r="1243" spans="1:11" x14ac:dyDescent="0.25">
      <c r="A1243" t="e">
        <f t="shared" si="59"/>
        <v>#REF!</v>
      </c>
      <c r="B1243" s="58">
        <v>7115</v>
      </c>
      <c r="C1243" t="s">
        <v>10900</v>
      </c>
      <c r="D1243" t="s">
        <v>11154</v>
      </c>
      <c r="E1243" t="s">
        <v>11145</v>
      </c>
      <c r="F1243" t="s">
        <v>3723</v>
      </c>
      <c r="J1243" t="e">
        <f t="shared" si="60"/>
        <v>#REF!</v>
      </c>
      <c r="K1243" s="6" t="e">
        <f t="shared" si="61"/>
        <v>#REF!</v>
      </c>
    </row>
    <row r="1244" spans="1:11" x14ac:dyDescent="0.25">
      <c r="A1244" t="e">
        <f t="shared" si="59"/>
        <v>#REF!</v>
      </c>
      <c r="B1244" s="58">
        <v>7116</v>
      </c>
      <c r="C1244" t="s">
        <v>10900</v>
      </c>
      <c r="D1244" t="s">
        <v>11154</v>
      </c>
      <c r="E1244" t="s">
        <v>11145</v>
      </c>
      <c r="F1244" t="s">
        <v>3623</v>
      </c>
      <c r="J1244" t="e">
        <f t="shared" si="60"/>
        <v>#REF!</v>
      </c>
      <c r="K1244" s="6" t="e">
        <f t="shared" si="61"/>
        <v>#REF!</v>
      </c>
    </row>
    <row r="1245" spans="1:11" x14ac:dyDescent="0.25">
      <c r="A1245" t="e">
        <f t="shared" si="59"/>
        <v>#REF!</v>
      </c>
      <c r="B1245" s="58">
        <v>7117</v>
      </c>
      <c r="C1245" t="s">
        <v>10900</v>
      </c>
      <c r="D1245" t="s">
        <v>11154</v>
      </c>
      <c r="E1245" t="s">
        <v>11145</v>
      </c>
      <c r="F1245" t="s">
        <v>3607</v>
      </c>
      <c r="J1245" t="e">
        <f t="shared" si="60"/>
        <v>#REF!</v>
      </c>
      <c r="K1245" s="6" t="e">
        <f t="shared" si="61"/>
        <v>#REF!</v>
      </c>
    </row>
    <row r="1246" spans="1:11" x14ac:dyDescent="0.25">
      <c r="A1246" t="e">
        <f t="shared" si="59"/>
        <v>#REF!</v>
      </c>
      <c r="B1246" s="58">
        <v>7118</v>
      </c>
      <c r="C1246" t="s">
        <v>10900</v>
      </c>
      <c r="D1246" t="s">
        <v>11154</v>
      </c>
      <c r="E1246" t="s">
        <v>11145</v>
      </c>
      <c r="F1246" t="s">
        <v>3735</v>
      </c>
      <c r="J1246" t="e">
        <f t="shared" si="60"/>
        <v>#REF!</v>
      </c>
      <c r="K1246" s="6" t="e">
        <f t="shared" si="61"/>
        <v>#REF!</v>
      </c>
    </row>
    <row r="1247" spans="1:11" x14ac:dyDescent="0.25">
      <c r="A1247" t="e">
        <f t="shared" si="59"/>
        <v>#REF!</v>
      </c>
      <c r="B1247" s="58">
        <v>7119</v>
      </c>
      <c r="C1247" t="s">
        <v>10900</v>
      </c>
      <c r="D1247" t="s">
        <v>11154</v>
      </c>
      <c r="E1247" t="s">
        <v>11145</v>
      </c>
      <c r="F1247" t="s">
        <v>3727</v>
      </c>
      <c r="J1247" t="e">
        <f t="shared" si="60"/>
        <v>#REF!</v>
      </c>
      <c r="K1247" s="6" t="e">
        <f t="shared" si="61"/>
        <v>#REF!</v>
      </c>
    </row>
    <row r="1248" spans="1:11" x14ac:dyDescent="0.25">
      <c r="A1248" t="e">
        <f t="shared" si="59"/>
        <v>#REF!</v>
      </c>
      <c r="B1248" s="58">
        <v>7120</v>
      </c>
      <c r="C1248" t="s">
        <v>10900</v>
      </c>
      <c r="D1248" t="s">
        <v>11154</v>
      </c>
      <c r="E1248" t="s">
        <v>11145</v>
      </c>
      <c r="F1248" t="s">
        <v>3687</v>
      </c>
      <c r="J1248" t="e">
        <f t="shared" si="60"/>
        <v>#REF!</v>
      </c>
      <c r="K1248" s="6" t="e">
        <f t="shared" si="61"/>
        <v>#REF!</v>
      </c>
    </row>
    <row r="1249" spans="1:11" x14ac:dyDescent="0.25">
      <c r="A1249" t="e">
        <f t="shared" si="59"/>
        <v>#REF!</v>
      </c>
      <c r="B1249" s="58">
        <v>7121</v>
      </c>
      <c r="C1249" t="s">
        <v>10900</v>
      </c>
      <c r="D1249" t="s">
        <v>11154</v>
      </c>
      <c r="E1249" t="s">
        <v>11145</v>
      </c>
      <c r="F1249" t="s">
        <v>3782</v>
      </c>
      <c r="J1249" t="e">
        <f t="shared" si="60"/>
        <v>#REF!</v>
      </c>
      <c r="K1249" s="6" t="e">
        <f t="shared" si="61"/>
        <v>#REF!</v>
      </c>
    </row>
    <row r="1250" spans="1:11" x14ac:dyDescent="0.25">
      <c r="A1250" t="e">
        <f t="shared" si="59"/>
        <v>#REF!</v>
      </c>
      <c r="B1250" s="58">
        <v>7122</v>
      </c>
      <c r="C1250" t="s">
        <v>10900</v>
      </c>
      <c r="D1250" t="s">
        <v>11154</v>
      </c>
      <c r="E1250" t="s">
        <v>11145</v>
      </c>
      <c r="F1250" t="s">
        <v>3822</v>
      </c>
      <c r="J1250" t="e">
        <f t="shared" si="60"/>
        <v>#REF!</v>
      </c>
      <c r="K1250" s="6" t="e">
        <f t="shared" si="61"/>
        <v>#REF!</v>
      </c>
    </row>
    <row r="1251" spans="1:11" x14ac:dyDescent="0.25">
      <c r="A1251" t="e">
        <f t="shared" si="59"/>
        <v>#REF!</v>
      </c>
      <c r="B1251" s="58">
        <v>7123</v>
      </c>
      <c r="C1251" t="s">
        <v>10900</v>
      </c>
      <c r="D1251" t="s">
        <v>11154</v>
      </c>
      <c r="E1251" t="s">
        <v>11145</v>
      </c>
      <c r="F1251" t="s">
        <v>3619</v>
      </c>
      <c r="J1251" t="e">
        <f t="shared" si="60"/>
        <v>#REF!</v>
      </c>
      <c r="K1251" s="6" t="e">
        <f t="shared" si="61"/>
        <v>#REF!</v>
      </c>
    </row>
    <row r="1252" spans="1:11" x14ac:dyDescent="0.25">
      <c r="A1252" t="e">
        <f t="shared" si="59"/>
        <v>#REF!</v>
      </c>
      <c r="B1252" s="58">
        <v>7124</v>
      </c>
      <c r="C1252" t="s">
        <v>10900</v>
      </c>
      <c r="D1252" t="s">
        <v>11154</v>
      </c>
      <c r="E1252" t="s">
        <v>11145</v>
      </c>
      <c r="F1252" t="s">
        <v>3643</v>
      </c>
      <c r="J1252" t="e">
        <f t="shared" si="60"/>
        <v>#REF!</v>
      </c>
      <c r="K1252" s="6" t="e">
        <f t="shared" si="61"/>
        <v>#REF!</v>
      </c>
    </row>
    <row r="1253" spans="1:11" x14ac:dyDescent="0.25">
      <c r="A1253" t="e">
        <f t="shared" si="59"/>
        <v>#REF!</v>
      </c>
      <c r="B1253" s="58">
        <v>7125</v>
      </c>
      <c r="C1253" t="s">
        <v>10900</v>
      </c>
      <c r="D1253" t="s">
        <v>11154</v>
      </c>
      <c r="E1253" t="s">
        <v>11145</v>
      </c>
      <c r="F1253" t="s">
        <v>3667</v>
      </c>
      <c r="J1253" t="e">
        <f t="shared" si="60"/>
        <v>#REF!</v>
      </c>
      <c r="K1253" s="6" t="e">
        <f t="shared" si="61"/>
        <v>#REF!</v>
      </c>
    </row>
    <row r="1254" spans="1:11" x14ac:dyDescent="0.25">
      <c r="A1254" t="e">
        <f t="shared" si="59"/>
        <v>#REF!</v>
      </c>
      <c r="B1254" s="58">
        <v>7126</v>
      </c>
      <c r="C1254" t="s">
        <v>10900</v>
      </c>
      <c r="D1254" t="s">
        <v>11154</v>
      </c>
      <c r="E1254" t="s">
        <v>11145</v>
      </c>
      <c r="F1254" t="s">
        <v>3810</v>
      </c>
      <c r="J1254" t="e">
        <f t="shared" si="60"/>
        <v>#REF!</v>
      </c>
      <c r="K1254" s="6" t="e">
        <f t="shared" si="61"/>
        <v>#REF!</v>
      </c>
    </row>
    <row r="1255" spans="1:11" x14ac:dyDescent="0.25">
      <c r="A1255" t="e">
        <f t="shared" si="59"/>
        <v>#REF!</v>
      </c>
      <c r="B1255" s="58">
        <v>7127</v>
      </c>
      <c r="C1255" t="s">
        <v>10900</v>
      </c>
      <c r="D1255" t="s">
        <v>11154</v>
      </c>
      <c r="E1255" t="s">
        <v>11145</v>
      </c>
      <c r="F1255" t="s">
        <v>3759</v>
      </c>
      <c r="J1255" t="e">
        <f t="shared" si="60"/>
        <v>#REF!</v>
      </c>
      <c r="K1255" s="6" t="e">
        <f t="shared" si="61"/>
        <v>#REF!</v>
      </c>
    </row>
    <row r="1256" spans="1:11" x14ac:dyDescent="0.25">
      <c r="A1256" t="e">
        <f t="shared" si="59"/>
        <v>#REF!</v>
      </c>
      <c r="B1256" s="58">
        <v>7128</v>
      </c>
      <c r="C1256" t="s">
        <v>10900</v>
      </c>
      <c r="D1256" t="s">
        <v>11154</v>
      </c>
      <c r="E1256" t="s">
        <v>11145</v>
      </c>
      <c r="F1256" t="s">
        <v>3786</v>
      </c>
      <c r="J1256" t="e">
        <f t="shared" si="60"/>
        <v>#REF!</v>
      </c>
      <c r="K1256" s="6" t="e">
        <f t="shared" si="61"/>
        <v>#REF!</v>
      </c>
    </row>
    <row r="1257" spans="1:11" x14ac:dyDescent="0.25">
      <c r="A1257" t="e">
        <f t="shared" si="59"/>
        <v>#REF!</v>
      </c>
      <c r="B1257" s="58">
        <v>7129</v>
      </c>
      <c r="C1257" t="s">
        <v>10900</v>
      </c>
      <c r="D1257" t="s">
        <v>11154</v>
      </c>
      <c r="E1257" t="s">
        <v>11145</v>
      </c>
      <c r="F1257" t="s">
        <v>3731</v>
      </c>
      <c r="J1257" t="e">
        <f t="shared" si="60"/>
        <v>#REF!</v>
      </c>
      <c r="K1257" s="6" t="e">
        <f t="shared" si="61"/>
        <v>#REF!</v>
      </c>
    </row>
    <row r="1258" spans="1:11" x14ac:dyDescent="0.25">
      <c r="A1258" t="e">
        <f t="shared" si="59"/>
        <v>#REF!</v>
      </c>
      <c r="B1258" s="58">
        <v>7130</v>
      </c>
      <c r="C1258" t="s">
        <v>10900</v>
      </c>
      <c r="D1258" t="s">
        <v>11154</v>
      </c>
      <c r="E1258" t="s">
        <v>11145</v>
      </c>
      <c r="F1258" t="s">
        <v>3881</v>
      </c>
      <c r="J1258" t="e">
        <f t="shared" si="60"/>
        <v>#REF!</v>
      </c>
      <c r="K1258" s="6" t="e">
        <f t="shared" si="61"/>
        <v>#REF!</v>
      </c>
    </row>
    <row r="1259" spans="1:11" x14ac:dyDescent="0.25">
      <c r="A1259" t="e">
        <f t="shared" si="59"/>
        <v>#REF!</v>
      </c>
      <c r="B1259" s="58">
        <v>7131</v>
      </c>
      <c r="C1259" t="s">
        <v>10900</v>
      </c>
      <c r="D1259" t="s">
        <v>11154</v>
      </c>
      <c r="E1259" t="s">
        <v>11145</v>
      </c>
      <c r="F1259" t="s">
        <v>4607</v>
      </c>
      <c r="J1259" t="e">
        <f t="shared" si="60"/>
        <v>#REF!</v>
      </c>
      <c r="K1259" s="6" t="e">
        <f t="shared" si="61"/>
        <v>#REF!</v>
      </c>
    </row>
    <row r="1260" spans="1:11" x14ac:dyDescent="0.25">
      <c r="A1260" t="e">
        <f t="shared" si="59"/>
        <v>#REF!</v>
      </c>
      <c r="B1260" s="58">
        <v>7132</v>
      </c>
      <c r="C1260" t="s">
        <v>10900</v>
      </c>
      <c r="D1260" t="s">
        <v>11154</v>
      </c>
      <c r="E1260" t="s">
        <v>11145</v>
      </c>
      <c r="F1260" t="s">
        <v>3739</v>
      </c>
      <c r="J1260" t="e">
        <f t="shared" si="60"/>
        <v>#REF!</v>
      </c>
      <c r="K1260" s="6" t="e">
        <f t="shared" si="61"/>
        <v>#REF!</v>
      </c>
    </row>
    <row r="1261" spans="1:11" x14ac:dyDescent="0.25">
      <c r="A1261" t="e">
        <f t="shared" si="59"/>
        <v>#REF!</v>
      </c>
      <c r="B1261" s="58">
        <v>7133</v>
      </c>
      <c r="C1261" t="s">
        <v>10900</v>
      </c>
      <c r="D1261" t="s">
        <v>11154</v>
      </c>
      <c r="E1261" t="s">
        <v>11145</v>
      </c>
      <c r="F1261" t="s">
        <v>3743</v>
      </c>
      <c r="J1261" t="e">
        <f t="shared" si="60"/>
        <v>#REF!</v>
      </c>
      <c r="K1261" s="6" t="e">
        <f t="shared" si="61"/>
        <v>#REF!</v>
      </c>
    </row>
    <row r="1262" spans="1:11" x14ac:dyDescent="0.25">
      <c r="A1262" t="e">
        <f t="shared" si="59"/>
        <v>#REF!</v>
      </c>
      <c r="B1262" s="58">
        <v>7134</v>
      </c>
      <c r="C1262" t="s">
        <v>10900</v>
      </c>
      <c r="D1262" t="s">
        <v>11154</v>
      </c>
      <c r="E1262" t="s">
        <v>11145</v>
      </c>
      <c r="F1262" t="s">
        <v>3755</v>
      </c>
      <c r="J1262" t="e">
        <f t="shared" si="60"/>
        <v>#REF!</v>
      </c>
      <c r="K1262" s="6" t="e">
        <f t="shared" si="61"/>
        <v>#REF!</v>
      </c>
    </row>
    <row r="1263" spans="1:11" x14ac:dyDescent="0.25">
      <c r="A1263" t="e">
        <f t="shared" si="59"/>
        <v>#REF!</v>
      </c>
      <c r="B1263" s="58">
        <v>7135</v>
      </c>
      <c r="C1263" t="s">
        <v>10900</v>
      </c>
      <c r="D1263" t="s">
        <v>11154</v>
      </c>
      <c r="E1263" t="s">
        <v>11145</v>
      </c>
      <c r="F1263" t="s">
        <v>3794</v>
      </c>
      <c r="J1263" t="e">
        <f t="shared" si="60"/>
        <v>#REF!</v>
      </c>
      <c r="K1263" s="6" t="e">
        <f t="shared" si="61"/>
        <v>#REF!</v>
      </c>
    </row>
    <row r="1264" spans="1:11" x14ac:dyDescent="0.25">
      <c r="A1264" t="e">
        <f t="shared" si="59"/>
        <v>#REF!</v>
      </c>
      <c r="B1264" s="58">
        <v>7136</v>
      </c>
      <c r="C1264" t="s">
        <v>10900</v>
      </c>
      <c r="D1264" t="s">
        <v>11154</v>
      </c>
      <c r="E1264" t="s">
        <v>11145</v>
      </c>
      <c r="F1264" t="s">
        <v>3770</v>
      </c>
      <c r="J1264" t="e">
        <f t="shared" si="60"/>
        <v>#REF!</v>
      </c>
      <c r="K1264" s="6" t="e">
        <f t="shared" si="61"/>
        <v>#REF!</v>
      </c>
    </row>
    <row r="1265" spans="1:11" x14ac:dyDescent="0.25">
      <c r="A1265" t="e">
        <f t="shared" si="59"/>
        <v>#REF!</v>
      </c>
      <c r="B1265" s="58">
        <v>7137</v>
      </c>
      <c r="C1265" t="s">
        <v>10900</v>
      </c>
      <c r="D1265" t="s">
        <v>11154</v>
      </c>
      <c r="E1265" t="s">
        <v>11145</v>
      </c>
      <c r="F1265" t="s">
        <v>3774</v>
      </c>
      <c r="J1265" t="e">
        <f t="shared" si="60"/>
        <v>#REF!</v>
      </c>
      <c r="K1265" s="6" t="e">
        <f t="shared" si="61"/>
        <v>#REF!</v>
      </c>
    </row>
    <row r="1266" spans="1:11" x14ac:dyDescent="0.25">
      <c r="A1266" t="e">
        <f t="shared" si="59"/>
        <v>#REF!</v>
      </c>
      <c r="B1266" s="58">
        <v>7138</v>
      </c>
      <c r="C1266" t="s">
        <v>10900</v>
      </c>
      <c r="D1266" t="s">
        <v>11154</v>
      </c>
      <c r="E1266" t="s">
        <v>11145</v>
      </c>
      <c r="F1266" t="s">
        <v>3814</v>
      </c>
      <c r="J1266" t="e">
        <f t="shared" si="60"/>
        <v>#REF!</v>
      </c>
      <c r="K1266" s="6" t="e">
        <f t="shared" si="61"/>
        <v>#REF!</v>
      </c>
    </row>
    <row r="1267" spans="1:11" x14ac:dyDescent="0.25">
      <c r="A1267" t="e">
        <f t="shared" si="59"/>
        <v>#REF!</v>
      </c>
      <c r="B1267" s="58">
        <v>7139</v>
      </c>
      <c r="C1267" t="s">
        <v>10900</v>
      </c>
      <c r="D1267" t="s">
        <v>11154</v>
      </c>
      <c r="E1267" t="s">
        <v>11145</v>
      </c>
      <c r="F1267" t="s">
        <v>3830</v>
      </c>
      <c r="J1267" t="e">
        <f t="shared" si="60"/>
        <v>#REF!</v>
      </c>
      <c r="K1267" s="6" t="e">
        <f t="shared" si="61"/>
        <v>#REF!</v>
      </c>
    </row>
    <row r="1268" spans="1:11" x14ac:dyDescent="0.25">
      <c r="A1268" t="e">
        <f t="shared" si="59"/>
        <v>#REF!</v>
      </c>
      <c r="B1268" s="58">
        <v>7140</v>
      </c>
      <c r="C1268" t="s">
        <v>10900</v>
      </c>
      <c r="D1268" t="s">
        <v>11154</v>
      </c>
      <c r="E1268" t="s">
        <v>11145</v>
      </c>
      <c r="F1268" t="s">
        <v>3778</v>
      </c>
      <c r="J1268" t="e">
        <f t="shared" si="60"/>
        <v>#REF!</v>
      </c>
      <c r="K1268" s="6" t="e">
        <f t="shared" si="61"/>
        <v>#REF!</v>
      </c>
    </row>
    <row r="1269" spans="1:11" x14ac:dyDescent="0.25">
      <c r="A1269" t="e">
        <f t="shared" si="59"/>
        <v>#REF!</v>
      </c>
      <c r="B1269" s="58">
        <v>7141</v>
      </c>
      <c r="C1269" t="s">
        <v>10900</v>
      </c>
      <c r="D1269" t="s">
        <v>11154</v>
      </c>
      <c r="E1269" t="s">
        <v>11145</v>
      </c>
      <c r="F1269" t="s">
        <v>4316</v>
      </c>
      <c r="J1269" t="e">
        <f t="shared" si="60"/>
        <v>#REF!</v>
      </c>
      <c r="K1269" s="6" t="e">
        <f t="shared" si="61"/>
        <v>#REF!</v>
      </c>
    </row>
    <row r="1270" spans="1:11" x14ac:dyDescent="0.25">
      <c r="A1270" t="e">
        <f t="shared" si="59"/>
        <v>#REF!</v>
      </c>
      <c r="B1270" s="58">
        <v>7142</v>
      </c>
      <c r="C1270" t="s">
        <v>10900</v>
      </c>
      <c r="D1270" t="s">
        <v>11154</v>
      </c>
      <c r="E1270" t="s">
        <v>11145</v>
      </c>
      <c r="F1270" t="s">
        <v>3818</v>
      </c>
      <c r="J1270" t="e">
        <f t="shared" si="60"/>
        <v>#REF!</v>
      </c>
      <c r="K1270" s="6" t="e">
        <f t="shared" si="61"/>
        <v>#REF!</v>
      </c>
    </row>
    <row r="1271" spans="1:11" x14ac:dyDescent="0.25">
      <c r="A1271" t="e">
        <f t="shared" si="59"/>
        <v>#REF!</v>
      </c>
      <c r="B1271" s="58">
        <v>7143</v>
      </c>
      <c r="C1271" t="s">
        <v>10900</v>
      </c>
      <c r="D1271" t="s">
        <v>11154</v>
      </c>
      <c r="E1271" t="s">
        <v>11145</v>
      </c>
      <c r="F1271" t="s">
        <v>3790</v>
      </c>
      <c r="J1271" t="e">
        <f t="shared" si="60"/>
        <v>#REF!</v>
      </c>
      <c r="K1271" s="6" t="e">
        <f t="shared" si="61"/>
        <v>#REF!</v>
      </c>
    </row>
    <row r="1272" spans="1:11" x14ac:dyDescent="0.25">
      <c r="A1272" t="e">
        <f t="shared" si="59"/>
        <v>#REF!</v>
      </c>
      <c r="B1272" s="58">
        <v>7144</v>
      </c>
      <c r="C1272" t="s">
        <v>10900</v>
      </c>
      <c r="D1272" t="s">
        <v>11154</v>
      </c>
      <c r="E1272" t="s">
        <v>11145</v>
      </c>
      <c r="F1272" t="s">
        <v>3849</v>
      </c>
      <c r="J1272" t="e">
        <f t="shared" si="60"/>
        <v>#REF!</v>
      </c>
      <c r="K1272" s="6" t="e">
        <f t="shared" si="61"/>
        <v>#REF!</v>
      </c>
    </row>
    <row r="1273" spans="1:11" x14ac:dyDescent="0.25">
      <c r="A1273" t="e">
        <f t="shared" si="59"/>
        <v>#REF!</v>
      </c>
      <c r="B1273" s="58">
        <v>7145</v>
      </c>
      <c r="C1273" t="s">
        <v>10900</v>
      </c>
      <c r="D1273" t="s">
        <v>11154</v>
      </c>
      <c r="E1273" t="s">
        <v>11145</v>
      </c>
      <c r="F1273" t="s">
        <v>4044</v>
      </c>
      <c r="J1273" t="e">
        <f t="shared" si="60"/>
        <v>#REF!</v>
      </c>
      <c r="K1273" s="6" t="e">
        <f t="shared" si="61"/>
        <v>#REF!</v>
      </c>
    </row>
    <row r="1274" spans="1:11" x14ac:dyDescent="0.25">
      <c r="A1274" t="e">
        <f t="shared" si="59"/>
        <v>#REF!</v>
      </c>
      <c r="B1274" s="58">
        <v>7146</v>
      </c>
      <c r="C1274" t="s">
        <v>10900</v>
      </c>
      <c r="D1274" t="s">
        <v>11154</v>
      </c>
      <c r="E1274" t="s">
        <v>11145</v>
      </c>
      <c r="F1274" t="s">
        <v>3885</v>
      </c>
      <c r="J1274" t="e">
        <f t="shared" si="60"/>
        <v>#REF!</v>
      </c>
      <c r="K1274" s="6" t="e">
        <f t="shared" si="61"/>
        <v>#REF!</v>
      </c>
    </row>
    <row r="1275" spans="1:11" x14ac:dyDescent="0.25">
      <c r="A1275" t="e">
        <f t="shared" si="59"/>
        <v>#REF!</v>
      </c>
      <c r="B1275" s="58">
        <v>7147</v>
      </c>
      <c r="C1275" t="s">
        <v>10900</v>
      </c>
      <c r="D1275" t="s">
        <v>11154</v>
      </c>
      <c r="E1275" t="s">
        <v>11145</v>
      </c>
      <c r="F1275" t="s">
        <v>3889</v>
      </c>
      <c r="J1275" t="e">
        <f t="shared" si="60"/>
        <v>#REF!</v>
      </c>
      <c r="K1275" s="6" t="e">
        <f t="shared" si="61"/>
        <v>#REF!</v>
      </c>
    </row>
    <row r="1276" spans="1:11" x14ac:dyDescent="0.25">
      <c r="A1276" t="e">
        <f t="shared" si="59"/>
        <v>#REF!</v>
      </c>
      <c r="B1276" s="58">
        <v>7148</v>
      </c>
      <c r="C1276" t="s">
        <v>10900</v>
      </c>
      <c r="D1276" t="s">
        <v>11154</v>
      </c>
      <c r="E1276" t="s">
        <v>11145</v>
      </c>
      <c r="F1276" t="s">
        <v>4763</v>
      </c>
      <c r="J1276" t="e">
        <f t="shared" si="60"/>
        <v>#REF!</v>
      </c>
      <c r="K1276" s="6" t="e">
        <f t="shared" si="61"/>
        <v>#REF!</v>
      </c>
    </row>
    <row r="1277" spans="1:11" x14ac:dyDescent="0.25">
      <c r="A1277" t="e">
        <f t="shared" si="59"/>
        <v>#REF!</v>
      </c>
      <c r="B1277" s="58">
        <v>7149</v>
      </c>
      <c r="C1277" t="s">
        <v>10900</v>
      </c>
      <c r="D1277" t="s">
        <v>11154</v>
      </c>
      <c r="E1277" t="s">
        <v>11145</v>
      </c>
      <c r="F1277" t="s">
        <v>3897</v>
      </c>
      <c r="J1277" t="e">
        <f t="shared" si="60"/>
        <v>#REF!</v>
      </c>
      <c r="K1277" s="6" t="e">
        <f t="shared" si="61"/>
        <v>#REF!</v>
      </c>
    </row>
    <row r="1278" spans="1:11" x14ac:dyDescent="0.25">
      <c r="A1278" t="e">
        <f t="shared" si="59"/>
        <v>#REF!</v>
      </c>
      <c r="B1278" s="58">
        <v>7150</v>
      </c>
      <c r="C1278" t="s">
        <v>10900</v>
      </c>
      <c r="D1278" t="s">
        <v>11154</v>
      </c>
      <c r="E1278" t="s">
        <v>11145</v>
      </c>
      <c r="F1278" t="s">
        <v>3945</v>
      </c>
      <c r="J1278" t="e">
        <f t="shared" si="60"/>
        <v>#REF!</v>
      </c>
      <c r="K1278" s="6" t="e">
        <f t="shared" si="61"/>
        <v>#REF!</v>
      </c>
    </row>
    <row r="1279" spans="1:11" x14ac:dyDescent="0.25">
      <c r="A1279" t="e">
        <f t="shared" si="59"/>
        <v>#REF!</v>
      </c>
      <c r="B1279" s="58">
        <v>7151</v>
      </c>
      <c r="C1279" t="s">
        <v>10900</v>
      </c>
      <c r="D1279" t="s">
        <v>11154</v>
      </c>
      <c r="E1279" t="s">
        <v>11145</v>
      </c>
      <c r="F1279" t="s">
        <v>4040</v>
      </c>
      <c r="J1279" t="e">
        <f t="shared" si="60"/>
        <v>#REF!</v>
      </c>
      <c r="K1279" s="6" t="e">
        <f t="shared" si="61"/>
        <v>#REF!</v>
      </c>
    </row>
    <row r="1280" spans="1:11" x14ac:dyDescent="0.25">
      <c r="A1280" t="e">
        <f t="shared" si="59"/>
        <v>#REF!</v>
      </c>
      <c r="B1280" s="58">
        <v>7152</v>
      </c>
      <c r="C1280" t="s">
        <v>10900</v>
      </c>
      <c r="D1280" t="s">
        <v>11154</v>
      </c>
      <c r="E1280" t="s">
        <v>11145</v>
      </c>
      <c r="F1280" t="s">
        <v>3933</v>
      </c>
      <c r="J1280" t="e">
        <f t="shared" si="60"/>
        <v>#REF!</v>
      </c>
      <c r="K1280" s="6" t="e">
        <f t="shared" si="61"/>
        <v>#REF!</v>
      </c>
    </row>
    <row r="1281" spans="1:11" x14ac:dyDescent="0.25">
      <c r="A1281" t="e">
        <f t="shared" ref="A1281:A1344" si="62">J1281</f>
        <v>#REF!</v>
      </c>
      <c r="B1281" s="58">
        <v>7153</v>
      </c>
      <c r="C1281" t="s">
        <v>10900</v>
      </c>
      <c r="D1281" t="s">
        <v>11154</v>
      </c>
      <c r="E1281" t="s">
        <v>11145</v>
      </c>
      <c r="F1281" t="s">
        <v>3941</v>
      </c>
      <c r="J1281" t="e">
        <f t="shared" si="60"/>
        <v>#REF!</v>
      </c>
      <c r="K1281" s="6" t="e">
        <f t="shared" si="61"/>
        <v>#REF!</v>
      </c>
    </row>
    <row r="1282" spans="1:11" x14ac:dyDescent="0.25">
      <c r="A1282" t="e">
        <f t="shared" si="62"/>
        <v>#REF!</v>
      </c>
      <c r="B1282" s="58">
        <v>7154</v>
      </c>
      <c r="C1282" t="s">
        <v>10900</v>
      </c>
      <c r="D1282" t="s">
        <v>11154</v>
      </c>
      <c r="E1282" t="s">
        <v>11145</v>
      </c>
      <c r="F1282" t="s">
        <v>3937</v>
      </c>
      <c r="J1282" t="e">
        <f t="shared" ref="J1282:J1345" si="63">IF(F1282&lt;&gt;"",VLOOKUP(F1282,name_tbl,5,FALSE),"")</f>
        <v>#REF!</v>
      </c>
      <c r="K1282" s="6" t="e">
        <f t="shared" ref="K1282:K1345" si="64">IF(F1282&lt;&gt;"",VLOOKUP(F1282,name_tbl,6,FALSE),"")</f>
        <v>#REF!</v>
      </c>
    </row>
    <row r="1283" spans="1:11" x14ac:dyDescent="0.25">
      <c r="A1283" t="e">
        <f t="shared" si="62"/>
        <v>#REF!</v>
      </c>
      <c r="B1283" s="58">
        <v>7155</v>
      </c>
      <c r="C1283" t="s">
        <v>10900</v>
      </c>
      <c r="D1283" t="s">
        <v>11154</v>
      </c>
      <c r="E1283" t="s">
        <v>11145</v>
      </c>
      <c r="F1283" t="s">
        <v>3929</v>
      </c>
      <c r="J1283" t="e">
        <f t="shared" si="63"/>
        <v>#REF!</v>
      </c>
      <c r="K1283" s="6" t="e">
        <f t="shared" si="64"/>
        <v>#REF!</v>
      </c>
    </row>
    <row r="1284" spans="1:11" x14ac:dyDescent="0.25">
      <c r="A1284" t="e">
        <f t="shared" si="62"/>
        <v>#REF!</v>
      </c>
      <c r="B1284" s="58">
        <v>7156</v>
      </c>
      <c r="C1284" t="s">
        <v>10900</v>
      </c>
      <c r="D1284" t="s">
        <v>11154</v>
      </c>
      <c r="E1284" t="s">
        <v>11145</v>
      </c>
      <c r="F1284" t="s">
        <v>4016</v>
      </c>
      <c r="J1284" t="e">
        <f t="shared" si="63"/>
        <v>#REF!</v>
      </c>
      <c r="K1284" s="6" t="e">
        <f t="shared" si="64"/>
        <v>#REF!</v>
      </c>
    </row>
    <row r="1285" spans="1:11" x14ac:dyDescent="0.25">
      <c r="A1285" t="e">
        <f t="shared" si="62"/>
        <v>#REF!</v>
      </c>
      <c r="B1285" s="58">
        <v>7157</v>
      </c>
      <c r="C1285" t="s">
        <v>10900</v>
      </c>
      <c r="D1285" t="s">
        <v>11154</v>
      </c>
      <c r="E1285" t="s">
        <v>11145</v>
      </c>
      <c r="F1285" t="s">
        <v>4020</v>
      </c>
      <c r="J1285" t="e">
        <f t="shared" si="63"/>
        <v>#REF!</v>
      </c>
      <c r="K1285" s="6" t="e">
        <f t="shared" si="64"/>
        <v>#REF!</v>
      </c>
    </row>
    <row r="1286" spans="1:11" x14ac:dyDescent="0.25">
      <c r="A1286" t="e">
        <f t="shared" si="62"/>
        <v>#REF!</v>
      </c>
      <c r="B1286" s="58">
        <v>7158</v>
      </c>
      <c r="C1286" t="s">
        <v>10900</v>
      </c>
      <c r="D1286" t="s">
        <v>11154</v>
      </c>
      <c r="E1286" t="s">
        <v>11145</v>
      </c>
      <c r="F1286" t="s">
        <v>4032</v>
      </c>
      <c r="J1286" t="e">
        <f t="shared" si="63"/>
        <v>#REF!</v>
      </c>
      <c r="K1286" s="6" t="e">
        <f t="shared" si="64"/>
        <v>#REF!</v>
      </c>
    </row>
    <row r="1287" spans="1:11" x14ac:dyDescent="0.25">
      <c r="A1287" t="e">
        <f t="shared" si="62"/>
        <v>#REF!</v>
      </c>
      <c r="B1287" s="58">
        <v>7159</v>
      </c>
      <c r="C1287" t="s">
        <v>10900</v>
      </c>
      <c r="D1287" t="s">
        <v>11154</v>
      </c>
      <c r="E1287" t="s">
        <v>11145</v>
      </c>
      <c r="F1287" t="s">
        <v>4028</v>
      </c>
      <c r="J1287" t="e">
        <f t="shared" si="63"/>
        <v>#REF!</v>
      </c>
      <c r="K1287" s="6" t="e">
        <f t="shared" si="64"/>
        <v>#REF!</v>
      </c>
    </row>
    <row r="1288" spans="1:11" x14ac:dyDescent="0.25">
      <c r="A1288" t="e">
        <f t="shared" si="62"/>
        <v>#REF!</v>
      </c>
      <c r="B1288" s="58">
        <v>7160</v>
      </c>
      <c r="C1288" t="s">
        <v>10900</v>
      </c>
      <c r="D1288" t="s">
        <v>11154</v>
      </c>
      <c r="E1288" t="s">
        <v>11145</v>
      </c>
      <c r="F1288" t="s">
        <v>4100</v>
      </c>
      <c r="J1288" t="e">
        <f t="shared" si="63"/>
        <v>#REF!</v>
      </c>
      <c r="K1288" s="6" t="e">
        <f t="shared" si="64"/>
        <v>#REF!</v>
      </c>
    </row>
    <row r="1289" spans="1:11" x14ac:dyDescent="0.25">
      <c r="A1289" t="e">
        <f t="shared" si="62"/>
        <v>#REF!</v>
      </c>
      <c r="B1289" s="58">
        <v>7161</v>
      </c>
      <c r="C1289" t="s">
        <v>10900</v>
      </c>
      <c r="D1289" t="s">
        <v>11154</v>
      </c>
      <c r="E1289" t="s">
        <v>11145</v>
      </c>
      <c r="F1289" t="s">
        <v>4036</v>
      </c>
      <c r="J1289" t="e">
        <f t="shared" si="63"/>
        <v>#REF!</v>
      </c>
      <c r="K1289" s="6" t="e">
        <f t="shared" si="64"/>
        <v>#REF!</v>
      </c>
    </row>
    <row r="1290" spans="1:11" x14ac:dyDescent="0.25">
      <c r="A1290" t="e">
        <f t="shared" si="62"/>
        <v>#REF!</v>
      </c>
      <c r="B1290" s="58">
        <v>7162</v>
      </c>
      <c r="C1290" t="s">
        <v>10900</v>
      </c>
      <c r="D1290" t="s">
        <v>11154</v>
      </c>
      <c r="E1290" t="s">
        <v>11145</v>
      </c>
      <c r="F1290" t="s">
        <v>4096</v>
      </c>
      <c r="J1290" t="e">
        <f t="shared" si="63"/>
        <v>#REF!</v>
      </c>
      <c r="K1290" s="6" t="e">
        <f t="shared" si="64"/>
        <v>#REF!</v>
      </c>
    </row>
    <row r="1291" spans="1:11" x14ac:dyDescent="0.25">
      <c r="A1291" t="e">
        <f t="shared" si="62"/>
        <v>#REF!</v>
      </c>
      <c r="B1291" s="58">
        <v>7163</v>
      </c>
      <c r="C1291" t="s">
        <v>10900</v>
      </c>
      <c r="D1291" t="s">
        <v>11154</v>
      </c>
      <c r="E1291" t="s">
        <v>11145</v>
      </c>
      <c r="F1291" t="s">
        <v>4104</v>
      </c>
      <c r="J1291" t="e">
        <f t="shared" si="63"/>
        <v>#REF!</v>
      </c>
      <c r="K1291" s="6" t="e">
        <f t="shared" si="64"/>
        <v>#REF!</v>
      </c>
    </row>
    <row r="1292" spans="1:11" x14ac:dyDescent="0.25">
      <c r="A1292" t="e">
        <f t="shared" si="62"/>
        <v>#REF!</v>
      </c>
      <c r="B1292" s="58">
        <v>7164</v>
      </c>
      <c r="C1292" t="s">
        <v>10900</v>
      </c>
      <c r="D1292" t="s">
        <v>11154</v>
      </c>
      <c r="E1292" t="s">
        <v>11145</v>
      </c>
      <c r="F1292" t="s">
        <v>4128</v>
      </c>
      <c r="J1292" t="e">
        <f t="shared" si="63"/>
        <v>#REF!</v>
      </c>
      <c r="K1292" s="6" t="e">
        <f t="shared" si="64"/>
        <v>#REF!</v>
      </c>
    </row>
    <row r="1293" spans="1:11" x14ac:dyDescent="0.25">
      <c r="A1293" t="e">
        <f t="shared" si="62"/>
        <v>#REF!</v>
      </c>
      <c r="B1293" s="58">
        <v>7165</v>
      </c>
      <c r="C1293" t="s">
        <v>10900</v>
      </c>
      <c r="D1293" t="s">
        <v>11154</v>
      </c>
      <c r="E1293" t="s">
        <v>11145</v>
      </c>
      <c r="F1293" t="s">
        <v>4132</v>
      </c>
      <c r="J1293" t="e">
        <f t="shared" si="63"/>
        <v>#REF!</v>
      </c>
      <c r="K1293" s="6" t="e">
        <f t="shared" si="64"/>
        <v>#REF!</v>
      </c>
    </row>
    <row r="1294" spans="1:11" x14ac:dyDescent="0.25">
      <c r="A1294" t="e">
        <f t="shared" si="62"/>
        <v>#REF!</v>
      </c>
      <c r="B1294" s="58">
        <v>7166</v>
      </c>
      <c r="C1294" t="s">
        <v>10900</v>
      </c>
      <c r="D1294" t="s">
        <v>11154</v>
      </c>
      <c r="E1294" t="s">
        <v>11145</v>
      </c>
      <c r="F1294" t="s">
        <v>4116</v>
      </c>
      <c r="J1294" t="e">
        <f t="shared" si="63"/>
        <v>#REF!</v>
      </c>
      <c r="K1294" s="6" t="e">
        <f t="shared" si="64"/>
        <v>#REF!</v>
      </c>
    </row>
    <row r="1295" spans="1:11" x14ac:dyDescent="0.25">
      <c r="A1295" t="e">
        <f t="shared" si="62"/>
        <v>#REF!</v>
      </c>
      <c r="B1295" s="58">
        <v>7167</v>
      </c>
      <c r="C1295" t="s">
        <v>10900</v>
      </c>
      <c r="D1295" t="s">
        <v>11154</v>
      </c>
      <c r="E1295" t="s">
        <v>11145</v>
      </c>
      <c r="F1295" t="s">
        <v>4124</v>
      </c>
      <c r="J1295" t="e">
        <f t="shared" si="63"/>
        <v>#REF!</v>
      </c>
      <c r="K1295" s="6" t="e">
        <f t="shared" si="64"/>
        <v>#REF!</v>
      </c>
    </row>
    <row r="1296" spans="1:11" x14ac:dyDescent="0.25">
      <c r="A1296" t="e">
        <f t="shared" si="62"/>
        <v>#REF!</v>
      </c>
      <c r="B1296" s="58">
        <v>7168</v>
      </c>
      <c r="C1296" t="s">
        <v>10900</v>
      </c>
      <c r="D1296" t="s">
        <v>11154</v>
      </c>
      <c r="E1296" t="s">
        <v>11145</v>
      </c>
      <c r="F1296" t="s">
        <v>4136</v>
      </c>
      <c r="J1296" t="e">
        <f t="shared" si="63"/>
        <v>#REF!</v>
      </c>
      <c r="K1296" s="6" t="e">
        <f t="shared" si="64"/>
        <v>#REF!</v>
      </c>
    </row>
    <row r="1297" spans="1:11" x14ac:dyDescent="0.25">
      <c r="A1297" t="e">
        <f t="shared" si="62"/>
        <v>#REF!</v>
      </c>
      <c r="B1297" s="58">
        <v>7169</v>
      </c>
      <c r="C1297" t="s">
        <v>10900</v>
      </c>
      <c r="D1297" t="s">
        <v>11154</v>
      </c>
      <c r="E1297" t="s">
        <v>11145</v>
      </c>
      <c r="F1297" t="s">
        <v>4488</v>
      </c>
      <c r="J1297" t="e">
        <f t="shared" si="63"/>
        <v>#REF!</v>
      </c>
      <c r="K1297" s="6" t="e">
        <f t="shared" si="64"/>
        <v>#REF!</v>
      </c>
    </row>
    <row r="1298" spans="1:11" x14ac:dyDescent="0.25">
      <c r="A1298" t="e">
        <f t="shared" si="62"/>
        <v>#REF!</v>
      </c>
      <c r="B1298" s="58">
        <v>7170</v>
      </c>
      <c r="C1298" t="s">
        <v>10900</v>
      </c>
      <c r="D1298" t="s">
        <v>11154</v>
      </c>
      <c r="E1298" t="s">
        <v>11145</v>
      </c>
      <c r="F1298" t="s">
        <v>4108</v>
      </c>
      <c r="J1298" t="e">
        <f t="shared" si="63"/>
        <v>#REF!</v>
      </c>
      <c r="K1298" s="6" t="e">
        <f t="shared" si="64"/>
        <v>#REF!</v>
      </c>
    </row>
    <row r="1299" spans="1:11" x14ac:dyDescent="0.25">
      <c r="A1299" t="e">
        <f t="shared" si="62"/>
        <v>#REF!</v>
      </c>
      <c r="B1299" s="58">
        <v>7171</v>
      </c>
      <c r="C1299" t="s">
        <v>10900</v>
      </c>
      <c r="D1299" t="s">
        <v>11154</v>
      </c>
      <c r="E1299" t="s">
        <v>11145</v>
      </c>
      <c r="F1299" t="s">
        <v>4112</v>
      </c>
      <c r="J1299" t="e">
        <f t="shared" si="63"/>
        <v>#REF!</v>
      </c>
      <c r="K1299" s="6" t="e">
        <f t="shared" si="64"/>
        <v>#REF!</v>
      </c>
    </row>
    <row r="1300" spans="1:11" x14ac:dyDescent="0.25">
      <c r="A1300" t="e">
        <f t="shared" si="62"/>
        <v>#REF!</v>
      </c>
      <c r="B1300" s="58">
        <v>7172</v>
      </c>
      <c r="C1300" t="s">
        <v>10900</v>
      </c>
      <c r="D1300" t="s">
        <v>11154</v>
      </c>
      <c r="E1300" t="s">
        <v>11145</v>
      </c>
      <c r="F1300" t="s">
        <v>4120</v>
      </c>
      <c r="J1300" t="e">
        <f t="shared" si="63"/>
        <v>#REF!</v>
      </c>
      <c r="K1300" s="6" t="e">
        <f t="shared" si="64"/>
        <v>#REF!</v>
      </c>
    </row>
    <row r="1301" spans="1:11" x14ac:dyDescent="0.25">
      <c r="A1301" t="e">
        <f t="shared" si="62"/>
        <v>#REF!</v>
      </c>
      <c r="B1301" s="58">
        <v>7173</v>
      </c>
      <c r="C1301" t="s">
        <v>10900</v>
      </c>
      <c r="D1301" t="s">
        <v>11154</v>
      </c>
      <c r="E1301" t="s">
        <v>11145</v>
      </c>
      <c r="F1301" t="s">
        <v>4140</v>
      </c>
      <c r="J1301" t="e">
        <f t="shared" si="63"/>
        <v>#REF!</v>
      </c>
      <c r="K1301" s="6" t="e">
        <f t="shared" si="64"/>
        <v>#REF!</v>
      </c>
    </row>
    <row r="1302" spans="1:11" x14ac:dyDescent="0.25">
      <c r="A1302" t="e">
        <f t="shared" si="62"/>
        <v>#REF!</v>
      </c>
      <c r="B1302" s="58">
        <v>7174</v>
      </c>
      <c r="C1302" t="s">
        <v>10900</v>
      </c>
      <c r="D1302" t="s">
        <v>11154</v>
      </c>
      <c r="E1302" t="s">
        <v>11145</v>
      </c>
      <c r="F1302" t="s">
        <v>4144</v>
      </c>
      <c r="J1302" t="e">
        <f t="shared" si="63"/>
        <v>#REF!</v>
      </c>
      <c r="K1302" s="6" t="e">
        <f t="shared" si="64"/>
        <v>#REF!</v>
      </c>
    </row>
    <row r="1303" spans="1:11" x14ac:dyDescent="0.25">
      <c r="A1303" t="e">
        <f t="shared" si="62"/>
        <v>#REF!</v>
      </c>
      <c r="B1303" s="58">
        <v>7175</v>
      </c>
      <c r="C1303" t="s">
        <v>10900</v>
      </c>
      <c r="D1303" t="s">
        <v>11154</v>
      </c>
      <c r="E1303" t="s">
        <v>11145</v>
      </c>
      <c r="F1303" t="s">
        <v>4384</v>
      </c>
      <c r="J1303" t="e">
        <f t="shared" si="63"/>
        <v>#REF!</v>
      </c>
      <c r="K1303" s="6" t="e">
        <f t="shared" si="64"/>
        <v>#REF!</v>
      </c>
    </row>
    <row r="1304" spans="1:11" x14ac:dyDescent="0.25">
      <c r="A1304" t="e">
        <f t="shared" si="62"/>
        <v>#REF!</v>
      </c>
      <c r="B1304" s="58">
        <v>7176</v>
      </c>
      <c r="C1304" t="s">
        <v>10900</v>
      </c>
      <c r="D1304" t="s">
        <v>11154</v>
      </c>
      <c r="E1304" t="s">
        <v>11145</v>
      </c>
      <c r="F1304" t="s">
        <v>4148</v>
      </c>
      <c r="J1304" t="e">
        <f t="shared" si="63"/>
        <v>#REF!</v>
      </c>
      <c r="K1304" s="6" t="e">
        <f t="shared" si="64"/>
        <v>#REF!</v>
      </c>
    </row>
    <row r="1305" spans="1:11" x14ac:dyDescent="0.25">
      <c r="A1305" t="e">
        <f t="shared" si="62"/>
        <v>#REF!</v>
      </c>
      <c r="B1305" s="58">
        <v>7177</v>
      </c>
      <c r="C1305" t="s">
        <v>10900</v>
      </c>
      <c r="D1305" t="s">
        <v>11154</v>
      </c>
      <c r="E1305" t="s">
        <v>11145</v>
      </c>
      <c r="F1305" t="s">
        <v>4388</v>
      </c>
      <c r="J1305" t="e">
        <f t="shared" si="63"/>
        <v>#REF!</v>
      </c>
      <c r="K1305" s="6" t="e">
        <f t="shared" si="64"/>
        <v>#REF!</v>
      </c>
    </row>
    <row r="1306" spans="1:11" x14ac:dyDescent="0.25">
      <c r="A1306" t="e">
        <f t="shared" si="62"/>
        <v>#REF!</v>
      </c>
      <c r="B1306" s="58">
        <v>7178</v>
      </c>
      <c r="C1306" t="s">
        <v>10900</v>
      </c>
      <c r="D1306" t="s">
        <v>11154</v>
      </c>
      <c r="E1306" t="s">
        <v>11145</v>
      </c>
      <c r="F1306" t="s">
        <v>4380</v>
      </c>
      <c r="J1306" t="e">
        <f t="shared" si="63"/>
        <v>#REF!</v>
      </c>
      <c r="K1306" s="6" t="e">
        <f t="shared" si="64"/>
        <v>#REF!</v>
      </c>
    </row>
    <row r="1307" spans="1:11" x14ac:dyDescent="0.25">
      <c r="A1307" t="e">
        <f t="shared" si="62"/>
        <v>#REF!</v>
      </c>
      <c r="B1307" s="58">
        <v>7179</v>
      </c>
      <c r="C1307" t="s">
        <v>10900</v>
      </c>
      <c r="D1307" t="s">
        <v>11154</v>
      </c>
      <c r="E1307" t="s">
        <v>11145</v>
      </c>
      <c r="F1307" t="s">
        <v>4376</v>
      </c>
      <c r="J1307" t="e">
        <f t="shared" si="63"/>
        <v>#REF!</v>
      </c>
      <c r="K1307" s="6" t="e">
        <f t="shared" si="64"/>
        <v>#REF!</v>
      </c>
    </row>
    <row r="1308" spans="1:11" x14ac:dyDescent="0.25">
      <c r="A1308" t="e">
        <f t="shared" si="62"/>
        <v>#REF!</v>
      </c>
      <c r="B1308" s="58">
        <v>7180</v>
      </c>
      <c r="C1308" t="s">
        <v>10900</v>
      </c>
      <c r="D1308" t="s">
        <v>11154</v>
      </c>
      <c r="E1308" t="s">
        <v>11145</v>
      </c>
      <c r="F1308" t="s">
        <v>4392</v>
      </c>
      <c r="J1308" t="e">
        <f t="shared" si="63"/>
        <v>#REF!</v>
      </c>
      <c r="K1308" s="6" t="e">
        <f t="shared" si="64"/>
        <v>#REF!</v>
      </c>
    </row>
    <row r="1309" spans="1:11" x14ac:dyDescent="0.25">
      <c r="A1309" t="e">
        <f t="shared" si="62"/>
        <v>#REF!</v>
      </c>
      <c r="B1309" s="58">
        <v>7181</v>
      </c>
      <c r="C1309" t="s">
        <v>10900</v>
      </c>
      <c r="D1309" t="s">
        <v>11154</v>
      </c>
      <c r="E1309" t="s">
        <v>11145</v>
      </c>
      <c r="F1309" t="s">
        <v>4484</v>
      </c>
      <c r="J1309" t="e">
        <f t="shared" si="63"/>
        <v>#REF!</v>
      </c>
      <c r="K1309" s="6" t="e">
        <f t="shared" si="64"/>
        <v>#REF!</v>
      </c>
    </row>
    <row r="1310" spans="1:11" x14ac:dyDescent="0.25">
      <c r="A1310" t="e">
        <f t="shared" si="62"/>
        <v>#REF!</v>
      </c>
      <c r="B1310" s="58">
        <v>7182</v>
      </c>
      <c r="C1310" t="s">
        <v>10900</v>
      </c>
      <c r="D1310" t="s">
        <v>11154</v>
      </c>
      <c r="E1310" t="s">
        <v>11145</v>
      </c>
      <c r="F1310" t="s">
        <v>4635</v>
      </c>
      <c r="J1310" t="e">
        <f t="shared" si="63"/>
        <v>#REF!</v>
      </c>
      <c r="K1310" s="6" t="e">
        <f t="shared" si="64"/>
        <v>#REF!</v>
      </c>
    </row>
    <row r="1311" spans="1:11" x14ac:dyDescent="0.25">
      <c r="A1311" t="e">
        <f t="shared" si="62"/>
        <v>#REF!</v>
      </c>
      <c r="B1311" s="58">
        <v>7183</v>
      </c>
      <c r="C1311" t="s">
        <v>10900</v>
      </c>
      <c r="D1311" t="s">
        <v>11154</v>
      </c>
      <c r="E1311" t="s">
        <v>11145</v>
      </c>
      <c r="F1311" t="s">
        <v>4547</v>
      </c>
      <c r="J1311" t="e">
        <f t="shared" si="63"/>
        <v>#REF!</v>
      </c>
      <c r="K1311" s="6" t="e">
        <f t="shared" si="64"/>
        <v>#REF!</v>
      </c>
    </row>
    <row r="1312" spans="1:11" x14ac:dyDescent="0.25">
      <c r="A1312" t="e">
        <f t="shared" si="62"/>
        <v>#REF!</v>
      </c>
      <c r="B1312" s="58">
        <v>7184</v>
      </c>
      <c r="C1312" t="s">
        <v>10900</v>
      </c>
      <c r="D1312" t="s">
        <v>11154</v>
      </c>
      <c r="E1312" t="s">
        <v>11145</v>
      </c>
      <c r="F1312" t="s">
        <v>4492</v>
      </c>
      <c r="J1312" t="e">
        <f t="shared" si="63"/>
        <v>#REF!</v>
      </c>
      <c r="K1312" s="6" t="e">
        <f t="shared" si="64"/>
        <v>#REF!</v>
      </c>
    </row>
    <row r="1313" spans="1:11" x14ac:dyDescent="0.25">
      <c r="A1313" t="e">
        <f t="shared" si="62"/>
        <v>#REF!</v>
      </c>
      <c r="B1313" s="58">
        <v>7185</v>
      </c>
      <c r="C1313" t="s">
        <v>10900</v>
      </c>
      <c r="D1313" t="s">
        <v>11154</v>
      </c>
      <c r="E1313" t="s">
        <v>11145</v>
      </c>
      <c r="F1313" t="s">
        <v>4496</v>
      </c>
      <c r="J1313" t="e">
        <f t="shared" si="63"/>
        <v>#REF!</v>
      </c>
      <c r="K1313" s="6" t="e">
        <f t="shared" si="64"/>
        <v>#REF!</v>
      </c>
    </row>
    <row r="1314" spans="1:11" x14ac:dyDescent="0.25">
      <c r="A1314" t="e">
        <f t="shared" si="62"/>
        <v>#REF!</v>
      </c>
      <c r="B1314" s="58">
        <v>7186</v>
      </c>
      <c r="C1314" t="s">
        <v>10900</v>
      </c>
      <c r="D1314" t="s">
        <v>11154</v>
      </c>
      <c r="E1314" t="s">
        <v>11145</v>
      </c>
      <c r="F1314" t="s">
        <v>4539</v>
      </c>
      <c r="J1314" t="e">
        <f t="shared" si="63"/>
        <v>#REF!</v>
      </c>
      <c r="K1314" s="6" t="e">
        <f t="shared" si="64"/>
        <v>#REF!</v>
      </c>
    </row>
    <row r="1315" spans="1:11" x14ac:dyDescent="0.25">
      <c r="A1315" t="e">
        <f t="shared" si="62"/>
        <v>#REF!</v>
      </c>
      <c r="B1315" s="58">
        <v>7187</v>
      </c>
      <c r="C1315" t="s">
        <v>10900</v>
      </c>
      <c r="D1315" t="s">
        <v>11154</v>
      </c>
      <c r="E1315" t="s">
        <v>11145</v>
      </c>
      <c r="F1315" t="s">
        <v>4551</v>
      </c>
      <c r="J1315" t="e">
        <f t="shared" si="63"/>
        <v>#REF!</v>
      </c>
      <c r="K1315" s="6" t="e">
        <f t="shared" si="64"/>
        <v>#REF!</v>
      </c>
    </row>
    <row r="1316" spans="1:11" x14ac:dyDescent="0.25">
      <c r="A1316" t="e">
        <f t="shared" si="62"/>
        <v>#REF!</v>
      </c>
      <c r="B1316" s="58">
        <v>7188</v>
      </c>
      <c r="C1316" t="s">
        <v>10900</v>
      </c>
      <c r="D1316" t="s">
        <v>11154</v>
      </c>
      <c r="E1316" t="s">
        <v>11145</v>
      </c>
      <c r="F1316" t="s">
        <v>4739</v>
      </c>
      <c r="J1316" t="e">
        <f t="shared" si="63"/>
        <v>#REF!</v>
      </c>
      <c r="K1316" s="6" t="e">
        <f t="shared" si="64"/>
        <v>#REF!</v>
      </c>
    </row>
    <row r="1317" spans="1:11" x14ac:dyDescent="0.25">
      <c r="A1317" t="e">
        <f t="shared" si="62"/>
        <v>#REF!</v>
      </c>
      <c r="B1317" s="58">
        <v>7189</v>
      </c>
      <c r="C1317" t="s">
        <v>10900</v>
      </c>
      <c r="D1317" t="s">
        <v>11154</v>
      </c>
      <c r="E1317" t="s">
        <v>11145</v>
      </c>
      <c r="F1317" t="s">
        <v>4695</v>
      </c>
      <c r="J1317" t="e">
        <f t="shared" si="63"/>
        <v>#REF!</v>
      </c>
      <c r="K1317" s="6" t="e">
        <f t="shared" si="64"/>
        <v>#REF!</v>
      </c>
    </row>
    <row r="1318" spans="1:11" x14ac:dyDescent="0.25">
      <c r="A1318" t="e">
        <f t="shared" si="62"/>
        <v>#REF!</v>
      </c>
      <c r="B1318" s="58">
        <v>7190</v>
      </c>
      <c r="C1318" t="s">
        <v>10900</v>
      </c>
      <c r="D1318" t="s">
        <v>11154</v>
      </c>
      <c r="E1318" t="s">
        <v>11145</v>
      </c>
      <c r="F1318" t="s">
        <v>4583</v>
      </c>
      <c r="J1318" t="e">
        <f t="shared" si="63"/>
        <v>#REF!</v>
      </c>
      <c r="K1318" s="6" t="e">
        <f t="shared" si="64"/>
        <v>#REF!</v>
      </c>
    </row>
    <row r="1319" spans="1:11" x14ac:dyDescent="0.25">
      <c r="A1319" t="e">
        <f t="shared" si="62"/>
        <v>#REF!</v>
      </c>
      <c r="B1319" s="58">
        <v>7191</v>
      </c>
      <c r="C1319" t="s">
        <v>10900</v>
      </c>
      <c r="D1319" t="s">
        <v>11154</v>
      </c>
      <c r="E1319" t="s">
        <v>11145</v>
      </c>
      <c r="F1319" t="s">
        <v>4623</v>
      </c>
      <c r="J1319" t="e">
        <f t="shared" si="63"/>
        <v>#REF!</v>
      </c>
      <c r="K1319" s="6" t="e">
        <f t="shared" si="64"/>
        <v>#REF!</v>
      </c>
    </row>
    <row r="1320" spans="1:11" x14ac:dyDescent="0.25">
      <c r="A1320" t="e">
        <f t="shared" si="62"/>
        <v>#REF!</v>
      </c>
      <c r="B1320" s="58">
        <v>7192</v>
      </c>
      <c r="C1320" t="s">
        <v>10900</v>
      </c>
      <c r="D1320" t="s">
        <v>11154</v>
      </c>
      <c r="E1320" t="s">
        <v>11145</v>
      </c>
      <c r="F1320" t="s">
        <v>4615</v>
      </c>
      <c r="J1320" t="e">
        <f t="shared" si="63"/>
        <v>#REF!</v>
      </c>
      <c r="K1320" s="6" t="e">
        <f t="shared" si="64"/>
        <v>#REF!</v>
      </c>
    </row>
    <row r="1321" spans="1:11" x14ac:dyDescent="0.25">
      <c r="A1321" t="e">
        <f t="shared" si="62"/>
        <v>#REF!</v>
      </c>
      <c r="B1321" s="58">
        <v>7193</v>
      </c>
      <c r="C1321" t="s">
        <v>10900</v>
      </c>
      <c r="D1321" t="s">
        <v>11154</v>
      </c>
      <c r="E1321" t="s">
        <v>11145</v>
      </c>
      <c r="F1321" t="s">
        <v>4759</v>
      </c>
      <c r="J1321" t="e">
        <f t="shared" si="63"/>
        <v>#REF!</v>
      </c>
      <c r="K1321" s="6" t="e">
        <f t="shared" si="64"/>
        <v>#REF!</v>
      </c>
    </row>
    <row r="1322" spans="1:11" x14ac:dyDescent="0.25">
      <c r="A1322" t="e">
        <f t="shared" si="62"/>
        <v>#REF!</v>
      </c>
      <c r="B1322" s="58">
        <v>7194</v>
      </c>
      <c r="C1322" t="s">
        <v>10900</v>
      </c>
      <c r="D1322" t="s">
        <v>11154</v>
      </c>
      <c r="E1322" t="s">
        <v>11145</v>
      </c>
      <c r="F1322" t="s">
        <v>4619</v>
      </c>
      <c r="J1322" t="e">
        <f t="shared" si="63"/>
        <v>#REF!</v>
      </c>
      <c r="K1322" s="6" t="e">
        <f t="shared" si="64"/>
        <v>#REF!</v>
      </c>
    </row>
    <row r="1323" spans="1:11" x14ac:dyDescent="0.25">
      <c r="A1323" t="e">
        <f t="shared" si="62"/>
        <v>#REF!</v>
      </c>
      <c r="B1323" s="58">
        <v>7195</v>
      </c>
      <c r="C1323" t="s">
        <v>10900</v>
      </c>
      <c r="D1323" t="s">
        <v>11154</v>
      </c>
      <c r="E1323" t="s">
        <v>11145</v>
      </c>
      <c r="F1323" t="s">
        <v>4611</v>
      </c>
      <c r="J1323" t="e">
        <f t="shared" si="63"/>
        <v>#REF!</v>
      </c>
      <c r="K1323" s="6" t="e">
        <f t="shared" si="64"/>
        <v>#REF!</v>
      </c>
    </row>
    <row r="1324" spans="1:11" x14ac:dyDescent="0.25">
      <c r="A1324" t="e">
        <f t="shared" si="62"/>
        <v>#REF!</v>
      </c>
      <c r="B1324" s="58">
        <v>7196</v>
      </c>
      <c r="C1324" t="s">
        <v>10900</v>
      </c>
      <c r="D1324" t="s">
        <v>11154</v>
      </c>
      <c r="E1324" t="s">
        <v>11145</v>
      </c>
      <c r="F1324" t="s">
        <v>4639</v>
      </c>
      <c r="J1324" t="e">
        <f t="shared" si="63"/>
        <v>#REF!</v>
      </c>
      <c r="K1324" s="6" t="e">
        <f t="shared" si="64"/>
        <v>#REF!</v>
      </c>
    </row>
    <row r="1325" spans="1:11" x14ac:dyDescent="0.25">
      <c r="A1325" t="e">
        <f t="shared" si="62"/>
        <v>#REF!</v>
      </c>
      <c r="B1325" s="58">
        <v>7197</v>
      </c>
      <c r="C1325" t="s">
        <v>10900</v>
      </c>
      <c r="D1325" t="s">
        <v>11154</v>
      </c>
      <c r="E1325" t="s">
        <v>11145</v>
      </c>
      <c r="F1325" t="s">
        <v>4727</v>
      </c>
      <c r="J1325" t="e">
        <f t="shared" si="63"/>
        <v>#REF!</v>
      </c>
      <c r="K1325" s="6" t="e">
        <f t="shared" si="64"/>
        <v>#REF!</v>
      </c>
    </row>
    <row r="1326" spans="1:11" x14ac:dyDescent="0.25">
      <c r="A1326" t="e">
        <f t="shared" si="62"/>
        <v>#REF!</v>
      </c>
      <c r="B1326" s="58">
        <v>7198</v>
      </c>
      <c r="C1326" t="s">
        <v>10900</v>
      </c>
      <c r="D1326" t="s">
        <v>11154</v>
      </c>
      <c r="E1326" t="s">
        <v>11145</v>
      </c>
      <c r="F1326" t="s">
        <v>4735</v>
      </c>
      <c r="J1326" t="e">
        <f t="shared" si="63"/>
        <v>#REF!</v>
      </c>
      <c r="K1326" s="6" t="e">
        <f t="shared" si="64"/>
        <v>#REF!</v>
      </c>
    </row>
    <row r="1327" spans="1:11" x14ac:dyDescent="0.25">
      <c r="A1327" t="e">
        <f t="shared" si="62"/>
        <v>#REF!</v>
      </c>
      <c r="B1327" s="58">
        <v>7199</v>
      </c>
      <c r="C1327" t="s">
        <v>10900</v>
      </c>
      <c r="D1327" t="s">
        <v>11154</v>
      </c>
      <c r="E1327" t="s">
        <v>11145</v>
      </c>
      <c r="F1327" t="s">
        <v>4743</v>
      </c>
      <c r="J1327" t="e">
        <f t="shared" si="63"/>
        <v>#REF!</v>
      </c>
      <c r="K1327" s="6" t="e">
        <f t="shared" si="64"/>
        <v>#REF!</v>
      </c>
    </row>
    <row r="1328" spans="1:11" x14ac:dyDescent="0.25">
      <c r="A1328" t="e">
        <f t="shared" si="62"/>
        <v>#REF!</v>
      </c>
      <c r="B1328" s="58">
        <v>7200</v>
      </c>
      <c r="C1328" t="s">
        <v>10900</v>
      </c>
      <c r="D1328" t="s">
        <v>11154</v>
      </c>
      <c r="E1328" t="s">
        <v>11145</v>
      </c>
      <c r="F1328" t="s">
        <v>4699</v>
      </c>
      <c r="J1328" t="e">
        <f t="shared" si="63"/>
        <v>#REF!</v>
      </c>
      <c r="K1328" s="6" t="e">
        <f t="shared" si="64"/>
        <v>#REF!</v>
      </c>
    </row>
    <row r="1329" spans="1:11" x14ac:dyDescent="0.25">
      <c r="A1329" t="e">
        <f t="shared" si="62"/>
        <v>#REF!</v>
      </c>
      <c r="B1329" s="58">
        <v>7201</v>
      </c>
      <c r="C1329" t="s">
        <v>10900</v>
      </c>
      <c r="D1329" t="s">
        <v>11154</v>
      </c>
      <c r="E1329" t="s">
        <v>11145</v>
      </c>
      <c r="F1329" t="s">
        <v>4703</v>
      </c>
      <c r="J1329" t="e">
        <f t="shared" si="63"/>
        <v>#REF!</v>
      </c>
      <c r="K1329" s="6" t="e">
        <f t="shared" si="64"/>
        <v>#REF!</v>
      </c>
    </row>
    <row r="1330" spans="1:11" x14ac:dyDescent="0.25">
      <c r="A1330" t="e">
        <f t="shared" si="62"/>
        <v>#REF!</v>
      </c>
      <c r="B1330" s="58">
        <v>7202</v>
      </c>
      <c r="C1330" t="s">
        <v>10900</v>
      </c>
      <c r="D1330" t="s">
        <v>11154</v>
      </c>
      <c r="E1330" t="s">
        <v>11145</v>
      </c>
      <c r="F1330" t="s">
        <v>4723</v>
      </c>
      <c r="J1330" t="e">
        <f t="shared" si="63"/>
        <v>#REF!</v>
      </c>
      <c r="K1330" s="6" t="e">
        <f t="shared" si="64"/>
        <v>#REF!</v>
      </c>
    </row>
    <row r="1331" spans="1:11" x14ac:dyDescent="0.25">
      <c r="A1331" t="e">
        <f t="shared" si="62"/>
        <v>#REF!</v>
      </c>
      <c r="B1331" s="58">
        <v>7203</v>
      </c>
      <c r="C1331" t="s">
        <v>10900</v>
      </c>
      <c r="D1331" t="s">
        <v>11154</v>
      </c>
      <c r="E1331" t="s">
        <v>11145</v>
      </c>
      <c r="F1331" t="s">
        <v>4707</v>
      </c>
      <c r="J1331" t="e">
        <f t="shared" si="63"/>
        <v>#REF!</v>
      </c>
      <c r="K1331" s="6" t="e">
        <f t="shared" si="64"/>
        <v>#REF!</v>
      </c>
    </row>
    <row r="1332" spans="1:11" x14ac:dyDescent="0.25">
      <c r="A1332" t="e">
        <f t="shared" si="62"/>
        <v>#REF!</v>
      </c>
      <c r="B1332" s="58">
        <v>7204</v>
      </c>
      <c r="C1332" t="s">
        <v>10900</v>
      </c>
      <c r="D1332" t="s">
        <v>11154</v>
      </c>
      <c r="E1332" t="s">
        <v>11145</v>
      </c>
      <c r="F1332" t="s">
        <v>4719</v>
      </c>
      <c r="J1332" t="e">
        <f t="shared" si="63"/>
        <v>#REF!</v>
      </c>
      <c r="K1332" s="6" t="e">
        <f t="shared" si="64"/>
        <v>#REF!</v>
      </c>
    </row>
    <row r="1333" spans="1:11" x14ac:dyDescent="0.25">
      <c r="A1333" t="e">
        <f t="shared" si="62"/>
        <v>#REF!</v>
      </c>
      <c r="B1333" s="58">
        <v>7205</v>
      </c>
      <c r="C1333" t="s">
        <v>10900</v>
      </c>
      <c r="D1333" t="s">
        <v>11154</v>
      </c>
      <c r="E1333" t="s">
        <v>11145</v>
      </c>
      <c r="F1333" t="s">
        <v>4655</v>
      </c>
      <c r="J1333" t="e">
        <f t="shared" si="63"/>
        <v>#REF!</v>
      </c>
      <c r="K1333" s="6" t="e">
        <f t="shared" si="64"/>
        <v>#REF!</v>
      </c>
    </row>
    <row r="1334" spans="1:11" x14ac:dyDescent="0.25">
      <c r="A1334" t="e">
        <f t="shared" si="62"/>
        <v>#REF!</v>
      </c>
      <c r="B1334" s="58">
        <v>7206</v>
      </c>
      <c r="C1334" t="s">
        <v>10900</v>
      </c>
      <c r="D1334" t="s">
        <v>11154</v>
      </c>
      <c r="E1334" t="s">
        <v>11145</v>
      </c>
      <c r="F1334" t="s">
        <v>4659</v>
      </c>
      <c r="J1334" t="e">
        <f t="shared" si="63"/>
        <v>#REF!</v>
      </c>
      <c r="K1334" s="6" t="e">
        <f t="shared" si="64"/>
        <v>#REF!</v>
      </c>
    </row>
    <row r="1335" spans="1:11" x14ac:dyDescent="0.25">
      <c r="A1335" t="e">
        <f t="shared" si="62"/>
        <v>#REF!</v>
      </c>
      <c r="B1335" s="58">
        <v>7207</v>
      </c>
      <c r="C1335" t="s">
        <v>10900</v>
      </c>
      <c r="D1335" t="s">
        <v>11154</v>
      </c>
      <c r="E1335" t="s">
        <v>11145</v>
      </c>
      <c r="F1335" t="s">
        <v>4691</v>
      </c>
      <c r="J1335" t="e">
        <f t="shared" si="63"/>
        <v>#REF!</v>
      </c>
      <c r="K1335" s="6" t="e">
        <f t="shared" si="64"/>
        <v>#REF!</v>
      </c>
    </row>
    <row r="1336" spans="1:11" x14ac:dyDescent="0.25">
      <c r="A1336" t="e">
        <f t="shared" si="62"/>
        <v>#REF!</v>
      </c>
      <c r="B1336" s="58">
        <v>7208</v>
      </c>
      <c r="C1336" t="s">
        <v>10900</v>
      </c>
      <c r="D1336" t="s">
        <v>11154</v>
      </c>
      <c r="E1336" t="s">
        <v>11145</v>
      </c>
      <c r="F1336" t="s">
        <v>4731</v>
      </c>
      <c r="J1336" t="e">
        <f t="shared" si="63"/>
        <v>#REF!</v>
      </c>
      <c r="K1336" s="6" t="e">
        <f t="shared" si="64"/>
        <v>#REF!</v>
      </c>
    </row>
    <row r="1337" spans="1:11" x14ac:dyDescent="0.25">
      <c r="A1337" t="e">
        <f t="shared" si="62"/>
        <v>#REF!</v>
      </c>
      <c r="B1337" s="58">
        <v>7209</v>
      </c>
      <c r="C1337" t="s">
        <v>10900</v>
      </c>
      <c r="D1337" t="s">
        <v>11154</v>
      </c>
      <c r="E1337" t="s">
        <v>11145</v>
      </c>
      <c r="F1337" t="s">
        <v>4747</v>
      </c>
      <c r="J1337" t="e">
        <f t="shared" si="63"/>
        <v>#REF!</v>
      </c>
      <c r="K1337" s="6" t="e">
        <f t="shared" si="64"/>
        <v>#REF!</v>
      </c>
    </row>
    <row r="1338" spans="1:11" x14ac:dyDescent="0.25">
      <c r="A1338" t="e">
        <f t="shared" si="62"/>
        <v>#REF!</v>
      </c>
      <c r="B1338" s="58">
        <v>7210</v>
      </c>
      <c r="C1338" t="s">
        <v>10900</v>
      </c>
      <c r="D1338" t="s">
        <v>11154</v>
      </c>
      <c r="E1338" t="s">
        <v>11145</v>
      </c>
      <c r="F1338" t="s">
        <v>4944</v>
      </c>
      <c r="J1338" t="e">
        <f t="shared" si="63"/>
        <v>#REF!</v>
      </c>
      <c r="K1338" s="6" t="e">
        <f t="shared" si="64"/>
        <v>#REF!</v>
      </c>
    </row>
    <row r="1339" spans="1:11" x14ac:dyDescent="0.25">
      <c r="A1339" t="e">
        <f t="shared" si="62"/>
        <v>#REF!</v>
      </c>
      <c r="B1339" s="58">
        <v>7211</v>
      </c>
      <c r="C1339" t="s">
        <v>10900</v>
      </c>
      <c r="D1339" t="s">
        <v>11154</v>
      </c>
      <c r="E1339" t="s">
        <v>11145</v>
      </c>
      <c r="F1339" t="s">
        <v>4751</v>
      </c>
      <c r="J1339" t="e">
        <f t="shared" si="63"/>
        <v>#REF!</v>
      </c>
      <c r="K1339" s="6" t="e">
        <f t="shared" si="64"/>
        <v>#REF!</v>
      </c>
    </row>
    <row r="1340" spans="1:11" x14ac:dyDescent="0.25">
      <c r="A1340" t="e">
        <f t="shared" si="62"/>
        <v>#REF!</v>
      </c>
      <c r="B1340" s="58">
        <v>7212</v>
      </c>
      <c r="C1340" t="s">
        <v>10900</v>
      </c>
      <c r="D1340" t="s">
        <v>11154</v>
      </c>
      <c r="E1340" t="s">
        <v>11145</v>
      </c>
      <c r="F1340" t="s">
        <v>4767</v>
      </c>
      <c r="J1340" t="e">
        <f t="shared" si="63"/>
        <v>#REF!</v>
      </c>
      <c r="K1340" s="6" t="e">
        <f t="shared" si="64"/>
        <v>#REF!</v>
      </c>
    </row>
    <row r="1341" spans="1:11" x14ac:dyDescent="0.25">
      <c r="A1341" t="e">
        <f t="shared" si="62"/>
        <v>#REF!</v>
      </c>
      <c r="B1341" s="58">
        <v>7213</v>
      </c>
      <c r="C1341" t="s">
        <v>10900</v>
      </c>
      <c r="D1341" t="s">
        <v>11154</v>
      </c>
      <c r="E1341" t="s">
        <v>11145</v>
      </c>
      <c r="F1341" t="s">
        <v>4779</v>
      </c>
      <c r="J1341" t="e">
        <f t="shared" si="63"/>
        <v>#REF!</v>
      </c>
      <c r="K1341" s="6" t="e">
        <f t="shared" si="64"/>
        <v>#REF!</v>
      </c>
    </row>
    <row r="1342" spans="1:11" x14ac:dyDescent="0.25">
      <c r="A1342" t="e">
        <f t="shared" si="62"/>
        <v>#REF!</v>
      </c>
      <c r="B1342" s="58">
        <v>7214</v>
      </c>
      <c r="C1342" t="s">
        <v>10900</v>
      </c>
      <c r="D1342" t="s">
        <v>11154</v>
      </c>
      <c r="E1342" t="s">
        <v>11145</v>
      </c>
      <c r="F1342" t="s">
        <v>4791</v>
      </c>
      <c r="J1342" t="e">
        <f t="shared" si="63"/>
        <v>#REF!</v>
      </c>
      <c r="K1342" s="6" t="e">
        <f t="shared" si="64"/>
        <v>#REF!</v>
      </c>
    </row>
    <row r="1343" spans="1:11" x14ac:dyDescent="0.25">
      <c r="A1343" t="e">
        <f t="shared" si="62"/>
        <v>#REF!</v>
      </c>
      <c r="B1343" s="58">
        <v>7215</v>
      </c>
      <c r="C1343" t="s">
        <v>10900</v>
      </c>
      <c r="D1343" t="s">
        <v>11154</v>
      </c>
      <c r="E1343" t="s">
        <v>11145</v>
      </c>
      <c r="F1343" t="s">
        <v>4771</v>
      </c>
      <c r="J1343" t="e">
        <f t="shared" si="63"/>
        <v>#REF!</v>
      </c>
      <c r="K1343" s="6" t="e">
        <f t="shared" si="64"/>
        <v>#REF!</v>
      </c>
    </row>
    <row r="1344" spans="1:11" x14ac:dyDescent="0.25">
      <c r="A1344" t="e">
        <f t="shared" si="62"/>
        <v>#REF!</v>
      </c>
      <c r="B1344" s="58">
        <v>7216</v>
      </c>
      <c r="C1344" t="s">
        <v>10900</v>
      </c>
      <c r="D1344" t="s">
        <v>11154</v>
      </c>
      <c r="E1344" t="s">
        <v>11145</v>
      </c>
      <c r="F1344" t="s">
        <v>4787</v>
      </c>
      <c r="J1344" t="e">
        <f t="shared" si="63"/>
        <v>#REF!</v>
      </c>
      <c r="K1344" s="6" t="e">
        <f t="shared" si="64"/>
        <v>#REF!</v>
      </c>
    </row>
    <row r="1345" spans="1:12" x14ac:dyDescent="0.25">
      <c r="A1345" t="e">
        <f t="shared" ref="A1345:A1408" si="65">J1345</f>
        <v>#REF!</v>
      </c>
      <c r="B1345" s="58">
        <v>7217</v>
      </c>
      <c r="C1345" t="s">
        <v>10900</v>
      </c>
      <c r="D1345" t="s">
        <v>11154</v>
      </c>
      <c r="E1345" t="s">
        <v>11145</v>
      </c>
      <c r="F1345" t="s">
        <v>6075</v>
      </c>
      <c r="J1345" t="e">
        <f t="shared" si="63"/>
        <v>#REF!</v>
      </c>
      <c r="K1345" s="6" t="e">
        <f t="shared" si="64"/>
        <v>#REF!</v>
      </c>
    </row>
    <row r="1346" spans="1:12" x14ac:dyDescent="0.25">
      <c r="A1346" t="e">
        <f t="shared" si="65"/>
        <v>#REF!</v>
      </c>
      <c r="B1346" s="58">
        <v>7218</v>
      </c>
      <c r="C1346" t="s">
        <v>10900</v>
      </c>
      <c r="D1346" t="s">
        <v>11154</v>
      </c>
      <c r="E1346" t="s">
        <v>11145</v>
      </c>
      <c r="F1346" t="s">
        <v>4783</v>
      </c>
      <c r="J1346" t="e">
        <f t="shared" ref="J1346:J1409" si="66">IF(F1346&lt;&gt;"",VLOOKUP(F1346,name_tbl,5,FALSE),"")</f>
        <v>#REF!</v>
      </c>
      <c r="K1346" s="6" t="e">
        <f t="shared" ref="K1346:K1409" si="67">IF(F1346&lt;&gt;"",VLOOKUP(F1346,name_tbl,6,FALSE),"")</f>
        <v>#REF!</v>
      </c>
    </row>
    <row r="1347" spans="1:12" x14ac:dyDescent="0.25">
      <c r="A1347" t="e">
        <f t="shared" si="65"/>
        <v>#REF!</v>
      </c>
      <c r="B1347" s="58">
        <v>7219</v>
      </c>
      <c r="C1347" t="s">
        <v>10900</v>
      </c>
      <c r="D1347" t="s">
        <v>11154</v>
      </c>
      <c r="E1347" t="s">
        <v>11145</v>
      </c>
      <c r="F1347" t="s">
        <v>6081</v>
      </c>
      <c r="J1347" t="e">
        <f t="shared" si="66"/>
        <v>#REF!</v>
      </c>
      <c r="K1347" s="6" t="e">
        <f t="shared" si="67"/>
        <v>#REF!</v>
      </c>
    </row>
    <row r="1348" spans="1:12" x14ac:dyDescent="0.25">
      <c r="A1348" t="e">
        <f t="shared" si="65"/>
        <v>#REF!</v>
      </c>
      <c r="B1348" s="58">
        <v>7220</v>
      </c>
      <c r="C1348" t="s">
        <v>10900</v>
      </c>
      <c r="D1348" t="s">
        <v>11154</v>
      </c>
      <c r="E1348" t="s">
        <v>11145</v>
      </c>
      <c r="F1348" t="s">
        <v>4795</v>
      </c>
      <c r="J1348" t="e">
        <f t="shared" si="66"/>
        <v>#REF!</v>
      </c>
      <c r="K1348" s="6" t="e">
        <f t="shared" si="67"/>
        <v>#REF!</v>
      </c>
    </row>
    <row r="1349" spans="1:12" x14ac:dyDescent="0.25">
      <c r="A1349" t="e">
        <f t="shared" si="65"/>
        <v>#REF!</v>
      </c>
      <c r="B1349" s="58">
        <v>7221</v>
      </c>
      <c r="C1349" t="s">
        <v>10900</v>
      </c>
      <c r="D1349" t="s">
        <v>11154</v>
      </c>
      <c r="E1349" t="s">
        <v>11145</v>
      </c>
      <c r="F1349" t="s">
        <v>6078</v>
      </c>
      <c r="J1349" t="e">
        <f t="shared" si="66"/>
        <v>#REF!</v>
      </c>
      <c r="K1349" s="6" t="e">
        <f t="shared" si="67"/>
        <v>#REF!</v>
      </c>
    </row>
    <row r="1350" spans="1:12" x14ac:dyDescent="0.25">
      <c r="A1350" t="e">
        <f t="shared" si="65"/>
        <v>#REF!</v>
      </c>
      <c r="B1350" s="58">
        <v>7222</v>
      </c>
      <c r="C1350" t="s">
        <v>10900</v>
      </c>
      <c r="D1350" t="s">
        <v>11154</v>
      </c>
      <c r="E1350" t="s">
        <v>11145</v>
      </c>
      <c r="F1350" t="s">
        <v>4932</v>
      </c>
      <c r="J1350" t="e">
        <f t="shared" si="66"/>
        <v>#REF!</v>
      </c>
      <c r="K1350" s="6" t="e">
        <f t="shared" si="67"/>
        <v>#REF!</v>
      </c>
    </row>
    <row r="1351" spans="1:12" x14ac:dyDescent="0.25">
      <c r="A1351" t="e">
        <f t="shared" si="65"/>
        <v>#REF!</v>
      </c>
      <c r="B1351" s="58">
        <v>7223</v>
      </c>
      <c r="C1351" t="s">
        <v>10900</v>
      </c>
      <c r="D1351" t="s">
        <v>11154</v>
      </c>
      <c r="E1351" t="s">
        <v>11145</v>
      </c>
      <c r="F1351" t="s">
        <v>4910</v>
      </c>
      <c r="J1351" t="e">
        <f t="shared" si="66"/>
        <v>#REF!</v>
      </c>
      <c r="K1351" s="6" t="e">
        <f t="shared" si="67"/>
        <v>#REF!</v>
      </c>
    </row>
    <row r="1352" spans="1:12" x14ac:dyDescent="0.25">
      <c r="A1352" t="e">
        <f t="shared" si="65"/>
        <v>#REF!</v>
      </c>
      <c r="B1352" s="58">
        <v>7224</v>
      </c>
      <c r="C1352" t="s">
        <v>10900</v>
      </c>
      <c r="D1352" t="s">
        <v>11154</v>
      </c>
      <c r="E1352" t="s">
        <v>11145</v>
      </c>
      <c r="F1352" t="s">
        <v>4906</v>
      </c>
      <c r="J1352" t="e">
        <f t="shared" si="66"/>
        <v>#REF!</v>
      </c>
      <c r="K1352" s="6" t="e">
        <f t="shared" si="67"/>
        <v>#REF!</v>
      </c>
    </row>
    <row r="1353" spans="1:12" x14ac:dyDescent="0.25">
      <c r="A1353" t="e">
        <f t="shared" si="65"/>
        <v>#REF!</v>
      </c>
      <c r="B1353" s="58">
        <v>7225</v>
      </c>
      <c r="C1353" t="s">
        <v>10900</v>
      </c>
      <c r="D1353" t="s">
        <v>11154</v>
      </c>
      <c r="E1353" t="s">
        <v>11145</v>
      </c>
      <c r="F1353" t="s">
        <v>4940</v>
      </c>
      <c r="J1353" t="e">
        <f t="shared" si="66"/>
        <v>#REF!</v>
      </c>
      <c r="K1353" s="6" t="e">
        <f t="shared" si="67"/>
        <v>#REF!</v>
      </c>
    </row>
    <row r="1354" spans="1:12" x14ac:dyDescent="0.25">
      <c r="A1354" t="e">
        <f t="shared" si="65"/>
        <v>#REF!</v>
      </c>
      <c r="B1354" s="58">
        <v>7226</v>
      </c>
      <c r="C1354" t="s">
        <v>10900</v>
      </c>
      <c r="D1354" t="s">
        <v>11154</v>
      </c>
      <c r="E1354" t="s">
        <v>11145</v>
      </c>
      <c r="F1354" t="s">
        <v>4996</v>
      </c>
      <c r="J1354" t="e">
        <f t="shared" si="66"/>
        <v>#REF!</v>
      </c>
      <c r="K1354" s="6" t="e">
        <f t="shared" si="67"/>
        <v>#REF!</v>
      </c>
    </row>
    <row r="1355" spans="1:12" x14ac:dyDescent="0.25">
      <c r="A1355" t="e">
        <f t="shared" si="65"/>
        <v>#REF!</v>
      </c>
      <c r="B1355" s="58">
        <v>7227</v>
      </c>
      <c r="C1355" t="s">
        <v>10900</v>
      </c>
      <c r="D1355" t="s">
        <v>11154</v>
      </c>
      <c r="E1355" t="s">
        <v>11145</v>
      </c>
      <c r="F1355" t="s">
        <v>4984</v>
      </c>
      <c r="J1355" t="e">
        <f t="shared" si="66"/>
        <v>#REF!</v>
      </c>
      <c r="K1355" s="6" t="e">
        <f t="shared" si="67"/>
        <v>#REF!</v>
      </c>
    </row>
    <row r="1356" spans="1:12" x14ac:dyDescent="0.25">
      <c r="A1356" t="e">
        <f t="shared" si="65"/>
        <v>#REF!</v>
      </c>
      <c r="B1356" s="58">
        <v>7228</v>
      </c>
      <c r="C1356" t="s">
        <v>10900</v>
      </c>
      <c r="D1356" t="s">
        <v>11154</v>
      </c>
      <c r="E1356" t="s">
        <v>11145</v>
      </c>
      <c r="F1356" t="s">
        <v>4980</v>
      </c>
      <c r="J1356" t="e">
        <f t="shared" si="66"/>
        <v>#REF!</v>
      </c>
      <c r="K1356" s="6" t="e">
        <f t="shared" si="67"/>
        <v>#REF!</v>
      </c>
    </row>
    <row r="1357" spans="1:12" x14ac:dyDescent="0.25">
      <c r="A1357" t="e">
        <f t="shared" si="65"/>
        <v>#REF!</v>
      </c>
      <c r="B1357" s="58">
        <v>7229</v>
      </c>
      <c r="C1357" t="s">
        <v>10900</v>
      </c>
      <c r="D1357" t="s">
        <v>11154</v>
      </c>
      <c r="E1357" t="s">
        <v>11145</v>
      </c>
      <c r="F1357" t="s">
        <v>4874</v>
      </c>
      <c r="J1357" t="e">
        <f t="shared" si="66"/>
        <v>#REF!</v>
      </c>
      <c r="K1357" s="6" t="e">
        <f t="shared" si="67"/>
        <v>#REF!</v>
      </c>
    </row>
    <row r="1358" spans="1:12" s="10" customFormat="1" x14ac:dyDescent="0.25">
      <c r="A1358" s="10" t="e">
        <f t="shared" si="65"/>
        <v>#REF!</v>
      </c>
      <c r="B1358" s="59"/>
      <c r="C1358" s="10" t="s">
        <v>10900</v>
      </c>
      <c r="D1358" s="10" t="s">
        <v>11154</v>
      </c>
      <c r="E1358" s="10" t="s">
        <v>11145</v>
      </c>
      <c r="F1358" s="10" t="s">
        <v>4874</v>
      </c>
      <c r="J1358" s="10" t="e">
        <f t="shared" si="66"/>
        <v>#REF!</v>
      </c>
      <c r="K1358" s="60" t="e">
        <f t="shared" si="67"/>
        <v>#REF!</v>
      </c>
      <c r="L1358" s="61"/>
    </row>
    <row r="1359" spans="1:12" x14ac:dyDescent="0.25">
      <c r="A1359" t="e">
        <f t="shared" si="65"/>
        <v>#REF!</v>
      </c>
      <c r="B1359" s="58">
        <v>7231</v>
      </c>
      <c r="C1359" t="s">
        <v>10900</v>
      </c>
      <c r="D1359" t="s">
        <v>11154</v>
      </c>
      <c r="E1359" t="s">
        <v>11145</v>
      </c>
      <c r="F1359" t="s">
        <v>4988</v>
      </c>
      <c r="J1359" t="e">
        <f t="shared" si="66"/>
        <v>#REF!</v>
      </c>
      <c r="K1359" s="6" t="e">
        <f t="shared" si="67"/>
        <v>#REF!</v>
      </c>
    </row>
    <row r="1360" spans="1:12" x14ac:dyDescent="0.25">
      <c r="A1360" t="e">
        <f t="shared" si="65"/>
        <v>#REF!</v>
      </c>
      <c r="B1360" s="58">
        <v>7232</v>
      </c>
      <c r="C1360" t="s">
        <v>10900</v>
      </c>
      <c r="D1360" t="s">
        <v>11154</v>
      </c>
      <c r="E1360" t="s">
        <v>11145</v>
      </c>
      <c r="F1360" t="s">
        <v>4992</v>
      </c>
      <c r="J1360" t="e">
        <f t="shared" si="66"/>
        <v>#REF!</v>
      </c>
      <c r="K1360" s="6" t="e">
        <f t="shared" si="67"/>
        <v>#REF!</v>
      </c>
    </row>
    <row r="1361" spans="1:12" x14ac:dyDescent="0.25">
      <c r="A1361" t="e">
        <f t="shared" si="65"/>
        <v>#REF!</v>
      </c>
      <c r="B1361" s="58">
        <v>7233</v>
      </c>
      <c r="C1361" t="s">
        <v>10900</v>
      </c>
      <c r="D1361" t="s">
        <v>11154</v>
      </c>
      <c r="E1361" t="s">
        <v>11145</v>
      </c>
      <c r="F1361" t="s">
        <v>4886</v>
      </c>
      <c r="J1361" t="e">
        <f t="shared" si="66"/>
        <v>#REF!</v>
      </c>
      <c r="K1361" s="6" t="e">
        <f t="shared" si="67"/>
        <v>#REF!</v>
      </c>
    </row>
    <row r="1362" spans="1:12" s="10" customFormat="1" x14ac:dyDescent="0.25">
      <c r="A1362" s="10" t="e">
        <f t="shared" si="65"/>
        <v>#REF!</v>
      </c>
      <c r="B1362" s="59"/>
      <c r="C1362" s="10" t="s">
        <v>10900</v>
      </c>
      <c r="D1362" s="10" t="s">
        <v>11154</v>
      </c>
      <c r="E1362" s="10" t="s">
        <v>11145</v>
      </c>
      <c r="F1362" s="10" t="s">
        <v>4886</v>
      </c>
      <c r="J1362" s="10" t="e">
        <f t="shared" si="66"/>
        <v>#REF!</v>
      </c>
      <c r="K1362" s="60" t="e">
        <f t="shared" si="67"/>
        <v>#REF!</v>
      </c>
      <c r="L1362" s="61"/>
    </row>
    <row r="1363" spans="1:12" x14ac:dyDescent="0.25">
      <c r="A1363" t="e">
        <f t="shared" si="65"/>
        <v>#REF!</v>
      </c>
      <c r="B1363" s="58">
        <v>7235</v>
      </c>
      <c r="C1363" t="s">
        <v>10900</v>
      </c>
      <c r="D1363" t="s">
        <v>11154</v>
      </c>
      <c r="E1363" t="s">
        <v>11145</v>
      </c>
      <c r="F1363" t="s">
        <v>5016</v>
      </c>
      <c r="J1363" t="e">
        <f t="shared" si="66"/>
        <v>#REF!</v>
      </c>
      <c r="K1363" s="6" t="e">
        <f t="shared" si="67"/>
        <v>#REF!</v>
      </c>
    </row>
    <row r="1364" spans="1:12" x14ac:dyDescent="0.25">
      <c r="A1364" t="e">
        <f t="shared" si="65"/>
        <v>#REF!</v>
      </c>
      <c r="B1364" s="58">
        <v>7236</v>
      </c>
      <c r="C1364" t="s">
        <v>10900</v>
      </c>
      <c r="D1364" t="s">
        <v>11154</v>
      </c>
      <c r="E1364" t="s">
        <v>11145</v>
      </c>
      <c r="F1364" t="s">
        <v>5020</v>
      </c>
      <c r="J1364" t="e">
        <f t="shared" si="66"/>
        <v>#REF!</v>
      </c>
      <c r="K1364" s="6" t="e">
        <f t="shared" si="67"/>
        <v>#REF!</v>
      </c>
    </row>
    <row r="1365" spans="1:12" x14ac:dyDescent="0.25">
      <c r="A1365" t="e">
        <f t="shared" si="65"/>
        <v>#REF!</v>
      </c>
      <c r="B1365" s="58">
        <v>7237</v>
      </c>
      <c r="C1365" t="s">
        <v>10900</v>
      </c>
      <c r="D1365" t="s">
        <v>11154</v>
      </c>
      <c r="E1365" t="s">
        <v>11145</v>
      </c>
      <c r="F1365" t="s">
        <v>5024</v>
      </c>
      <c r="J1365" t="e">
        <f t="shared" si="66"/>
        <v>#REF!</v>
      </c>
      <c r="K1365" s="6" t="e">
        <f t="shared" si="67"/>
        <v>#REF!</v>
      </c>
    </row>
    <row r="1366" spans="1:12" x14ac:dyDescent="0.25">
      <c r="A1366" t="e">
        <f t="shared" si="65"/>
        <v>#REF!</v>
      </c>
      <c r="B1366" s="58">
        <v>7238</v>
      </c>
      <c r="C1366" t="s">
        <v>10900</v>
      </c>
      <c r="D1366" t="s">
        <v>11154</v>
      </c>
      <c r="E1366" t="s">
        <v>11145</v>
      </c>
      <c r="F1366" t="s">
        <v>4898</v>
      </c>
      <c r="J1366" t="e">
        <f t="shared" si="66"/>
        <v>#REF!</v>
      </c>
      <c r="K1366" s="6" t="e">
        <f t="shared" si="67"/>
        <v>#REF!</v>
      </c>
    </row>
    <row r="1367" spans="1:12" x14ac:dyDescent="0.25">
      <c r="A1367" t="e">
        <f t="shared" si="65"/>
        <v>#REF!</v>
      </c>
      <c r="B1367" s="58">
        <v>7239</v>
      </c>
      <c r="C1367" t="s">
        <v>10900</v>
      </c>
      <c r="D1367" t="s">
        <v>11154</v>
      </c>
      <c r="E1367" t="s">
        <v>11145</v>
      </c>
      <c r="F1367" t="s">
        <v>5048</v>
      </c>
      <c r="J1367" t="e">
        <f t="shared" si="66"/>
        <v>#REF!</v>
      </c>
      <c r="K1367" s="6" t="e">
        <f t="shared" si="67"/>
        <v>#REF!</v>
      </c>
    </row>
    <row r="1368" spans="1:12" x14ac:dyDescent="0.25">
      <c r="A1368" t="e">
        <f t="shared" si="65"/>
        <v>#REF!</v>
      </c>
      <c r="B1368" s="58">
        <v>7240</v>
      </c>
      <c r="C1368" t="s">
        <v>10900</v>
      </c>
      <c r="D1368" t="s">
        <v>11154</v>
      </c>
      <c r="E1368" t="s">
        <v>11145</v>
      </c>
      <c r="F1368" t="s">
        <v>5028</v>
      </c>
      <c r="J1368" t="e">
        <f t="shared" si="66"/>
        <v>#REF!</v>
      </c>
      <c r="K1368" s="6" t="e">
        <f t="shared" si="67"/>
        <v>#REF!</v>
      </c>
    </row>
    <row r="1369" spans="1:12" x14ac:dyDescent="0.25">
      <c r="A1369" t="e">
        <f t="shared" si="65"/>
        <v>#REF!</v>
      </c>
      <c r="B1369" s="58">
        <v>7241</v>
      </c>
      <c r="C1369" t="s">
        <v>10900</v>
      </c>
      <c r="D1369" t="s">
        <v>11154</v>
      </c>
      <c r="E1369" t="s">
        <v>11145</v>
      </c>
      <c r="F1369" t="s">
        <v>5052</v>
      </c>
      <c r="J1369" t="e">
        <f t="shared" si="66"/>
        <v>#REF!</v>
      </c>
      <c r="K1369" s="6" t="e">
        <f t="shared" si="67"/>
        <v>#REF!</v>
      </c>
    </row>
    <row r="1370" spans="1:12" x14ac:dyDescent="0.25">
      <c r="A1370" t="e">
        <f t="shared" si="65"/>
        <v>#REF!</v>
      </c>
      <c r="B1370" s="58">
        <v>7242</v>
      </c>
      <c r="C1370" t="s">
        <v>10900</v>
      </c>
      <c r="D1370" t="s">
        <v>11154</v>
      </c>
      <c r="E1370" t="s">
        <v>11145</v>
      </c>
      <c r="F1370" t="s">
        <v>5044</v>
      </c>
      <c r="J1370" t="e">
        <f t="shared" si="66"/>
        <v>#REF!</v>
      </c>
      <c r="K1370" s="6" t="e">
        <f t="shared" si="67"/>
        <v>#REF!</v>
      </c>
    </row>
    <row r="1371" spans="1:12" x14ac:dyDescent="0.25">
      <c r="A1371" t="e">
        <f t="shared" si="65"/>
        <v>#REF!</v>
      </c>
      <c r="B1371" s="58">
        <v>7243</v>
      </c>
      <c r="C1371" t="s">
        <v>10900</v>
      </c>
      <c r="D1371" t="s">
        <v>11154</v>
      </c>
      <c r="E1371" t="s">
        <v>11145</v>
      </c>
      <c r="F1371" t="s">
        <v>5068</v>
      </c>
      <c r="J1371" t="e">
        <f t="shared" si="66"/>
        <v>#REF!</v>
      </c>
      <c r="K1371" s="6" t="e">
        <f t="shared" si="67"/>
        <v>#REF!</v>
      </c>
    </row>
    <row r="1372" spans="1:12" x14ac:dyDescent="0.25">
      <c r="A1372" t="e">
        <f t="shared" si="65"/>
        <v>#REF!</v>
      </c>
      <c r="B1372" s="58">
        <v>7244</v>
      </c>
      <c r="C1372" t="s">
        <v>10900</v>
      </c>
      <c r="D1372" t="s">
        <v>11154</v>
      </c>
      <c r="E1372" t="s">
        <v>11145</v>
      </c>
      <c r="F1372" t="s">
        <v>5128</v>
      </c>
      <c r="J1372" t="e">
        <f t="shared" si="66"/>
        <v>#REF!</v>
      </c>
      <c r="K1372" s="6" t="e">
        <f t="shared" si="67"/>
        <v>#REF!</v>
      </c>
    </row>
    <row r="1373" spans="1:12" x14ac:dyDescent="0.25">
      <c r="A1373" t="e">
        <f t="shared" si="65"/>
        <v>#REF!</v>
      </c>
      <c r="B1373" s="58">
        <v>7245</v>
      </c>
      <c r="C1373" t="s">
        <v>10900</v>
      </c>
      <c r="D1373" t="s">
        <v>11154</v>
      </c>
      <c r="E1373" t="s">
        <v>11145</v>
      </c>
      <c r="F1373" t="s">
        <v>5216</v>
      </c>
      <c r="J1373" t="e">
        <f t="shared" si="66"/>
        <v>#REF!</v>
      </c>
      <c r="K1373" s="6" t="e">
        <f t="shared" si="67"/>
        <v>#REF!</v>
      </c>
    </row>
    <row r="1374" spans="1:12" x14ac:dyDescent="0.25">
      <c r="A1374" t="e">
        <f t="shared" si="65"/>
        <v>#REF!</v>
      </c>
      <c r="B1374" s="58">
        <v>7246</v>
      </c>
      <c r="C1374" t="s">
        <v>10900</v>
      </c>
      <c r="D1374" t="s">
        <v>11154</v>
      </c>
      <c r="E1374" t="s">
        <v>11145</v>
      </c>
      <c r="F1374" t="s">
        <v>5132</v>
      </c>
      <c r="J1374" t="e">
        <f t="shared" si="66"/>
        <v>#REF!</v>
      </c>
      <c r="K1374" s="6" t="e">
        <f t="shared" si="67"/>
        <v>#REF!</v>
      </c>
    </row>
    <row r="1375" spans="1:12" x14ac:dyDescent="0.25">
      <c r="A1375" t="e">
        <f t="shared" si="65"/>
        <v>#REF!</v>
      </c>
      <c r="B1375" s="58">
        <v>7247</v>
      </c>
      <c r="C1375" t="s">
        <v>10900</v>
      </c>
      <c r="D1375" t="s">
        <v>11154</v>
      </c>
      <c r="E1375" t="s">
        <v>11145</v>
      </c>
      <c r="F1375" t="s">
        <v>5124</v>
      </c>
      <c r="J1375" t="e">
        <f t="shared" si="66"/>
        <v>#REF!</v>
      </c>
      <c r="K1375" s="6" t="e">
        <f t="shared" si="67"/>
        <v>#REF!</v>
      </c>
    </row>
    <row r="1376" spans="1:12" x14ac:dyDescent="0.25">
      <c r="A1376" t="e">
        <f t="shared" si="65"/>
        <v>#REF!</v>
      </c>
      <c r="B1376" s="58">
        <v>7248</v>
      </c>
      <c r="C1376" t="s">
        <v>10900</v>
      </c>
      <c r="D1376" t="s">
        <v>11154</v>
      </c>
      <c r="E1376" t="s">
        <v>11145</v>
      </c>
      <c r="F1376" t="s">
        <v>5160</v>
      </c>
      <c r="J1376" t="e">
        <f t="shared" si="66"/>
        <v>#REF!</v>
      </c>
      <c r="K1376" s="6" t="e">
        <f t="shared" si="67"/>
        <v>#REF!</v>
      </c>
    </row>
    <row r="1377" spans="1:11" x14ac:dyDescent="0.25">
      <c r="A1377" t="e">
        <f t="shared" si="65"/>
        <v>#REF!</v>
      </c>
      <c r="B1377" s="58">
        <v>7249</v>
      </c>
      <c r="C1377" t="s">
        <v>10900</v>
      </c>
      <c r="D1377" t="s">
        <v>11154</v>
      </c>
      <c r="E1377" t="s">
        <v>11145</v>
      </c>
      <c r="F1377" t="s">
        <v>5232</v>
      </c>
      <c r="J1377" t="e">
        <f t="shared" si="66"/>
        <v>#REF!</v>
      </c>
      <c r="K1377" s="6" t="e">
        <f t="shared" si="67"/>
        <v>#REF!</v>
      </c>
    </row>
    <row r="1378" spans="1:11" x14ac:dyDescent="0.25">
      <c r="A1378" t="e">
        <f t="shared" si="65"/>
        <v>#REF!</v>
      </c>
      <c r="B1378" s="58">
        <v>7250</v>
      </c>
      <c r="C1378" t="s">
        <v>10900</v>
      </c>
      <c r="D1378" t="s">
        <v>11154</v>
      </c>
      <c r="E1378" t="s">
        <v>11145</v>
      </c>
      <c r="F1378" t="s">
        <v>5220</v>
      </c>
      <c r="J1378" t="e">
        <f t="shared" si="66"/>
        <v>#REF!</v>
      </c>
      <c r="K1378" s="6" t="e">
        <f t="shared" si="67"/>
        <v>#REF!</v>
      </c>
    </row>
    <row r="1379" spans="1:11" x14ac:dyDescent="0.25">
      <c r="A1379" t="e">
        <f t="shared" si="65"/>
        <v>#REF!</v>
      </c>
      <c r="B1379" s="58">
        <v>7251</v>
      </c>
      <c r="C1379" t="s">
        <v>10900</v>
      </c>
      <c r="D1379" t="s">
        <v>11154</v>
      </c>
      <c r="E1379" t="s">
        <v>11145</v>
      </c>
      <c r="F1379" t="s">
        <v>5493</v>
      </c>
      <c r="J1379" t="e">
        <f t="shared" si="66"/>
        <v>#REF!</v>
      </c>
      <c r="K1379" s="6" t="e">
        <f t="shared" si="67"/>
        <v>#REF!</v>
      </c>
    </row>
    <row r="1380" spans="1:11" x14ac:dyDescent="0.25">
      <c r="A1380" t="e">
        <f t="shared" si="65"/>
        <v>#REF!</v>
      </c>
      <c r="B1380" s="58">
        <v>7252</v>
      </c>
      <c r="C1380" t="s">
        <v>10900</v>
      </c>
      <c r="D1380" t="s">
        <v>11154</v>
      </c>
      <c r="E1380" t="s">
        <v>11145</v>
      </c>
      <c r="F1380" t="s">
        <v>6994</v>
      </c>
      <c r="J1380" t="e">
        <f t="shared" si="66"/>
        <v>#REF!</v>
      </c>
      <c r="K1380" s="6" t="e">
        <f t="shared" si="67"/>
        <v>#REF!</v>
      </c>
    </row>
    <row r="1381" spans="1:11" x14ac:dyDescent="0.25">
      <c r="A1381" t="e">
        <f t="shared" si="65"/>
        <v>#REF!</v>
      </c>
      <c r="B1381" s="58">
        <v>7253</v>
      </c>
      <c r="C1381" t="s">
        <v>10900</v>
      </c>
      <c r="D1381" t="s">
        <v>11154</v>
      </c>
      <c r="E1381" t="s">
        <v>11145</v>
      </c>
      <c r="F1381" t="s">
        <v>5951</v>
      </c>
      <c r="J1381" t="e">
        <f t="shared" si="66"/>
        <v>#REF!</v>
      </c>
      <c r="K1381" s="6" t="e">
        <f t="shared" si="67"/>
        <v>#REF!</v>
      </c>
    </row>
    <row r="1382" spans="1:11" x14ac:dyDescent="0.25">
      <c r="A1382" t="e">
        <f t="shared" si="65"/>
        <v>#REF!</v>
      </c>
      <c r="B1382" s="58">
        <v>7254</v>
      </c>
      <c r="C1382" t="s">
        <v>10900</v>
      </c>
      <c r="D1382" t="s">
        <v>11154</v>
      </c>
      <c r="E1382" t="s">
        <v>11145</v>
      </c>
      <c r="F1382" t="s">
        <v>7302</v>
      </c>
      <c r="J1382" t="e">
        <f t="shared" si="66"/>
        <v>#REF!</v>
      </c>
      <c r="K1382" s="6" t="e">
        <f t="shared" si="67"/>
        <v>#REF!</v>
      </c>
    </row>
    <row r="1383" spans="1:11" x14ac:dyDescent="0.25">
      <c r="A1383" t="e">
        <f t="shared" si="65"/>
        <v>#REF!</v>
      </c>
      <c r="B1383" s="58">
        <v>7255</v>
      </c>
      <c r="C1383" t="s">
        <v>10900</v>
      </c>
      <c r="D1383" t="s">
        <v>11154</v>
      </c>
      <c r="E1383" t="s">
        <v>11145</v>
      </c>
      <c r="F1383" t="s">
        <v>2953</v>
      </c>
      <c r="J1383" t="e">
        <f t="shared" si="66"/>
        <v>#REF!</v>
      </c>
      <c r="K1383" s="6" t="e">
        <f t="shared" si="67"/>
        <v>#REF!</v>
      </c>
    </row>
    <row r="1384" spans="1:11" x14ac:dyDescent="0.25">
      <c r="A1384" t="e">
        <f t="shared" si="65"/>
        <v>#REF!</v>
      </c>
      <c r="B1384" s="58">
        <v>7256</v>
      </c>
      <c r="C1384" t="s">
        <v>10900</v>
      </c>
      <c r="D1384" t="s">
        <v>11154</v>
      </c>
      <c r="E1384" t="s">
        <v>11145</v>
      </c>
      <c r="F1384" t="s">
        <v>3043</v>
      </c>
      <c r="J1384" t="e">
        <f t="shared" si="66"/>
        <v>#REF!</v>
      </c>
      <c r="K1384" s="6" t="e">
        <f t="shared" si="67"/>
        <v>#REF!</v>
      </c>
    </row>
    <row r="1385" spans="1:11" x14ac:dyDescent="0.25">
      <c r="A1385" t="e">
        <f t="shared" si="65"/>
        <v>#REF!</v>
      </c>
      <c r="B1385" s="58">
        <v>7257</v>
      </c>
      <c r="C1385" t="s">
        <v>10900</v>
      </c>
      <c r="D1385" t="s">
        <v>11154</v>
      </c>
      <c r="E1385" t="s">
        <v>11145</v>
      </c>
      <c r="F1385" t="s">
        <v>4516</v>
      </c>
      <c r="J1385" t="e">
        <f t="shared" si="66"/>
        <v>#REF!</v>
      </c>
      <c r="K1385" s="6" t="e">
        <f t="shared" si="67"/>
        <v>#REF!</v>
      </c>
    </row>
    <row r="1386" spans="1:11" x14ac:dyDescent="0.25">
      <c r="A1386" t="e">
        <f t="shared" si="65"/>
        <v>#REF!</v>
      </c>
      <c r="B1386" s="58">
        <v>7258</v>
      </c>
      <c r="C1386" t="s">
        <v>10900</v>
      </c>
      <c r="D1386" t="s">
        <v>11154</v>
      </c>
      <c r="E1386" t="s">
        <v>11145</v>
      </c>
      <c r="F1386" t="s">
        <v>7212</v>
      </c>
      <c r="J1386" t="e">
        <f t="shared" si="66"/>
        <v>#REF!</v>
      </c>
      <c r="K1386" s="6" t="e">
        <f t="shared" si="67"/>
        <v>#REF!</v>
      </c>
    </row>
    <row r="1387" spans="1:11" x14ac:dyDescent="0.25">
      <c r="A1387" t="e">
        <f t="shared" si="65"/>
        <v>#REF!</v>
      </c>
      <c r="B1387" s="58">
        <v>7259</v>
      </c>
      <c r="C1387" t="s">
        <v>10900</v>
      </c>
      <c r="D1387" t="s">
        <v>11154</v>
      </c>
      <c r="E1387" t="s">
        <v>11145</v>
      </c>
      <c r="F1387" t="s">
        <v>7221</v>
      </c>
      <c r="J1387" t="e">
        <f t="shared" si="66"/>
        <v>#REF!</v>
      </c>
      <c r="K1387" s="6" t="e">
        <f t="shared" si="67"/>
        <v>#REF!</v>
      </c>
    </row>
    <row r="1388" spans="1:11" x14ac:dyDescent="0.25">
      <c r="A1388" t="e">
        <f t="shared" si="65"/>
        <v>#REF!</v>
      </c>
      <c r="B1388" s="58">
        <v>7260</v>
      </c>
      <c r="C1388" t="s">
        <v>10900</v>
      </c>
      <c r="D1388" t="s">
        <v>11154</v>
      </c>
      <c r="E1388" t="s">
        <v>11145</v>
      </c>
      <c r="F1388" t="s">
        <v>7230</v>
      </c>
      <c r="J1388" t="e">
        <f t="shared" si="66"/>
        <v>#REF!</v>
      </c>
      <c r="K1388" s="6" t="e">
        <f t="shared" si="67"/>
        <v>#REF!</v>
      </c>
    </row>
    <row r="1389" spans="1:11" x14ac:dyDescent="0.25">
      <c r="A1389" t="e">
        <f t="shared" si="65"/>
        <v>#REF!</v>
      </c>
      <c r="B1389" s="58">
        <v>7261</v>
      </c>
      <c r="C1389" t="s">
        <v>10900</v>
      </c>
      <c r="D1389" t="s">
        <v>11154</v>
      </c>
      <c r="E1389" t="s">
        <v>11145</v>
      </c>
      <c r="F1389" t="s">
        <v>7233</v>
      </c>
      <c r="J1389" t="e">
        <f t="shared" si="66"/>
        <v>#REF!</v>
      </c>
      <c r="K1389" s="6" t="e">
        <f t="shared" si="67"/>
        <v>#REF!</v>
      </c>
    </row>
    <row r="1390" spans="1:11" x14ac:dyDescent="0.25">
      <c r="A1390" t="e">
        <f t="shared" si="65"/>
        <v>#REF!</v>
      </c>
      <c r="B1390" s="58">
        <v>7262</v>
      </c>
      <c r="C1390" t="s">
        <v>10900</v>
      </c>
      <c r="D1390" t="s">
        <v>11154</v>
      </c>
      <c r="E1390" t="s">
        <v>11145</v>
      </c>
      <c r="F1390" t="s">
        <v>7117</v>
      </c>
      <c r="J1390" t="e">
        <f t="shared" si="66"/>
        <v>#REF!</v>
      </c>
      <c r="K1390" s="6" t="e">
        <f t="shared" si="67"/>
        <v>#REF!</v>
      </c>
    </row>
    <row r="1391" spans="1:11" x14ac:dyDescent="0.25">
      <c r="A1391" t="e">
        <f t="shared" si="65"/>
        <v>#REF!</v>
      </c>
      <c r="B1391" s="58">
        <v>7263</v>
      </c>
      <c r="C1391" t="s">
        <v>10900</v>
      </c>
      <c r="D1391" t="s">
        <v>11154</v>
      </c>
      <c r="E1391" t="s">
        <v>11145</v>
      </c>
      <c r="F1391" t="s">
        <v>7120</v>
      </c>
      <c r="J1391" t="e">
        <f t="shared" si="66"/>
        <v>#REF!</v>
      </c>
      <c r="K1391" s="6" t="e">
        <f t="shared" si="67"/>
        <v>#REF!</v>
      </c>
    </row>
    <row r="1392" spans="1:11" x14ac:dyDescent="0.25">
      <c r="A1392" t="e">
        <f t="shared" si="65"/>
        <v>#REF!</v>
      </c>
      <c r="B1392" s="58">
        <v>7264</v>
      </c>
      <c r="C1392" t="s">
        <v>10900</v>
      </c>
      <c r="D1392" t="s">
        <v>11154</v>
      </c>
      <c r="E1392" t="s">
        <v>11145</v>
      </c>
      <c r="F1392" t="s">
        <v>7123</v>
      </c>
      <c r="J1392" t="e">
        <f t="shared" si="66"/>
        <v>#REF!</v>
      </c>
      <c r="K1392" s="6" t="e">
        <f t="shared" si="67"/>
        <v>#REF!</v>
      </c>
    </row>
    <row r="1393" spans="1:11" x14ac:dyDescent="0.25">
      <c r="A1393" t="e">
        <f t="shared" si="65"/>
        <v>#REF!</v>
      </c>
      <c r="B1393" s="58">
        <v>7265</v>
      </c>
      <c r="C1393" t="s">
        <v>10900</v>
      </c>
      <c r="D1393" t="s">
        <v>11154</v>
      </c>
      <c r="E1393" t="s">
        <v>11145</v>
      </c>
      <c r="F1393" t="s">
        <v>7161</v>
      </c>
      <c r="J1393" t="e">
        <f t="shared" si="66"/>
        <v>#REF!</v>
      </c>
      <c r="K1393" s="6" t="e">
        <f t="shared" si="67"/>
        <v>#REF!</v>
      </c>
    </row>
    <row r="1394" spans="1:11" x14ac:dyDescent="0.25">
      <c r="A1394" t="e">
        <f t="shared" si="65"/>
        <v>#REF!</v>
      </c>
      <c r="B1394" s="58">
        <v>7266</v>
      </c>
      <c r="C1394" t="s">
        <v>10900</v>
      </c>
      <c r="D1394" t="s">
        <v>11154</v>
      </c>
      <c r="E1394" t="s">
        <v>11145</v>
      </c>
      <c r="F1394" t="s">
        <v>7114</v>
      </c>
      <c r="J1394" t="e">
        <f t="shared" si="66"/>
        <v>#REF!</v>
      </c>
      <c r="K1394" s="6" t="e">
        <f t="shared" si="67"/>
        <v>#REF!</v>
      </c>
    </row>
    <row r="1395" spans="1:11" x14ac:dyDescent="0.25">
      <c r="A1395" t="e">
        <f t="shared" si="65"/>
        <v>#REF!</v>
      </c>
      <c r="B1395" s="58">
        <v>7267</v>
      </c>
      <c r="C1395" t="s">
        <v>10900</v>
      </c>
      <c r="D1395" t="s">
        <v>11154</v>
      </c>
      <c r="E1395" t="s">
        <v>11145</v>
      </c>
      <c r="F1395" t="s">
        <v>6979</v>
      </c>
      <c r="J1395" t="e">
        <f t="shared" si="66"/>
        <v>#REF!</v>
      </c>
      <c r="K1395" s="6" t="e">
        <f t="shared" si="67"/>
        <v>#REF!</v>
      </c>
    </row>
    <row r="1396" spans="1:11" x14ac:dyDescent="0.25">
      <c r="A1396" t="e">
        <f t="shared" si="65"/>
        <v>#REF!</v>
      </c>
      <c r="B1396" s="58">
        <v>7268</v>
      </c>
      <c r="C1396" t="s">
        <v>10900</v>
      </c>
      <c r="D1396" t="s">
        <v>11154</v>
      </c>
      <c r="E1396" t="s">
        <v>11145</v>
      </c>
      <c r="F1396" t="s">
        <v>6982</v>
      </c>
      <c r="J1396" t="e">
        <f t="shared" si="66"/>
        <v>#REF!</v>
      </c>
      <c r="K1396" s="6" t="e">
        <f t="shared" si="67"/>
        <v>#REF!</v>
      </c>
    </row>
    <row r="1397" spans="1:11" x14ac:dyDescent="0.25">
      <c r="A1397" t="e">
        <f t="shared" si="65"/>
        <v>#REF!</v>
      </c>
      <c r="B1397" s="58">
        <v>7269</v>
      </c>
      <c r="C1397" t="s">
        <v>10900</v>
      </c>
      <c r="D1397" t="s">
        <v>11154</v>
      </c>
      <c r="E1397" t="s">
        <v>11145</v>
      </c>
      <c r="F1397" t="s">
        <v>7196</v>
      </c>
      <c r="J1397" t="e">
        <f t="shared" si="66"/>
        <v>#REF!</v>
      </c>
      <c r="K1397" s="6" t="e">
        <f t="shared" si="67"/>
        <v>#REF!</v>
      </c>
    </row>
    <row r="1398" spans="1:11" x14ac:dyDescent="0.25">
      <c r="A1398" t="e">
        <f t="shared" si="65"/>
        <v>#REF!</v>
      </c>
      <c r="B1398" s="58">
        <v>7270</v>
      </c>
      <c r="C1398" t="s">
        <v>10900</v>
      </c>
      <c r="D1398" t="s">
        <v>11154</v>
      </c>
      <c r="E1398" t="s">
        <v>11145</v>
      </c>
      <c r="F1398" t="s">
        <v>7158</v>
      </c>
      <c r="J1398" t="e">
        <f t="shared" si="66"/>
        <v>#REF!</v>
      </c>
      <c r="K1398" s="6" t="e">
        <f t="shared" si="67"/>
        <v>#REF!</v>
      </c>
    </row>
    <row r="1399" spans="1:11" x14ac:dyDescent="0.25">
      <c r="A1399" t="e">
        <f t="shared" si="65"/>
        <v>#REF!</v>
      </c>
      <c r="B1399" s="58">
        <v>7271</v>
      </c>
      <c r="C1399" t="s">
        <v>10900</v>
      </c>
      <c r="D1399" t="s">
        <v>11154</v>
      </c>
      <c r="E1399" t="s">
        <v>11145</v>
      </c>
      <c r="F1399" t="s">
        <v>7170</v>
      </c>
      <c r="J1399" t="e">
        <f t="shared" si="66"/>
        <v>#REF!</v>
      </c>
      <c r="K1399" s="6" t="e">
        <f t="shared" si="67"/>
        <v>#REF!</v>
      </c>
    </row>
    <row r="1400" spans="1:11" x14ac:dyDescent="0.25">
      <c r="A1400" t="e">
        <f t="shared" si="65"/>
        <v>#REF!</v>
      </c>
      <c r="B1400" s="58">
        <v>7272</v>
      </c>
      <c r="C1400" t="s">
        <v>10900</v>
      </c>
      <c r="D1400" t="s">
        <v>11154</v>
      </c>
      <c r="E1400" t="s">
        <v>11145</v>
      </c>
      <c r="F1400" t="s">
        <v>7156</v>
      </c>
      <c r="J1400" t="e">
        <f t="shared" si="66"/>
        <v>#REF!</v>
      </c>
      <c r="K1400" s="6" t="e">
        <f t="shared" si="67"/>
        <v>#REF!</v>
      </c>
    </row>
    <row r="1401" spans="1:11" x14ac:dyDescent="0.25">
      <c r="A1401" t="e">
        <f t="shared" si="65"/>
        <v>#REF!</v>
      </c>
      <c r="B1401" s="58">
        <v>7273</v>
      </c>
      <c r="C1401" t="s">
        <v>10900</v>
      </c>
      <c r="D1401" t="s">
        <v>11154</v>
      </c>
      <c r="E1401" t="s">
        <v>11145</v>
      </c>
      <c r="F1401" t="s">
        <v>7126</v>
      </c>
      <c r="J1401" t="e">
        <f t="shared" si="66"/>
        <v>#REF!</v>
      </c>
      <c r="K1401" s="6" t="e">
        <f t="shared" si="67"/>
        <v>#REF!</v>
      </c>
    </row>
    <row r="1402" spans="1:11" x14ac:dyDescent="0.25">
      <c r="A1402" t="e">
        <f t="shared" si="65"/>
        <v>#REF!</v>
      </c>
      <c r="B1402" s="58">
        <v>7274</v>
      </c>
      <c r="C1402" t="s">
        <v>10900</v>
      </c>
      <c r="D1402" t="s">
        <v>11154</v>
      </c>
      <c r="E1402" t="s">
        <v>11145</v>
      </c>
      <c r="F1402" t="s">
        <v>6985</v>
      </c>
      <c r="J1402" t="e">
        <f t="shared" si="66"/>
        <v>#REF!</v>
      </c>
      <c r="K1402" s="6" t="e">
        <f t="shared" si="67"/>
        <v>#REF!</v>
      </c>
    </row>
    <row r="1403" spans="1:11" x14ac:dyDescent="0.25">
      <c r="A1403" t="e">
        <f t="shared" si="65"/>
        <v>#REF!</v>
      </c>
      <c r="B1403" s="58">
        <v>7275</v>
      </c>
      <c r="C1403" t="s">
        <v>10900</v>
      </c>
      <c r="D1403" t="s">
        <v>11154</v>
      </c>
      <c r="E1403" t="s">
        <v>11145</v>
      </c>
      <c r="F1403" t="s">
        <v>7111</v>
      </c>
      <c r="J1403" t="e">
        <f t="shared" si="66"/>
        <v>#REF!</v>
      </c>
      <c r="K1403" s="6" t="e">
        <f t="shared" si="67"/>
        <v>#REF!</v>
      </c>
    </row>
    <row r="1404" spans="1:11" x14ac:dyDescent="0.25">
      <c r="A1404" t="e">
        <f t="shared" si="65"/>
        <v>#REF!</v>
      </c>
      <c r="B1404" s="58">
        <v>7276</v>
      </c>
      <c r="C1404" t="s">
        <v>10900</v>
      </c>
      <c r="D1404" t="s">
        <v>11154</v>
      </c>
      <c r="E1404" t="s">
        <v>11145</v>
      </c>
      <c r="F1404" t="s">
        <v>7129</v>
      </c>
      <c r="J1404" t="e">
        <f t="shared" si="66"/>
        <v>#REF!</v>
      </c>
      <c r="K1404" s="6" t="e">
        <f t="shared" si="67"/>
        <v>#REF!</v>
      </c>
    </row>
    <row r="1405" spans="1:11" x14ac:dyDescent="0.25">
      <c r="A1405" t="e">
        <f t="shared" si="65"/>
        <v>#REF!</v>
      </c>
      <c r="B1405" s="58">
        <v>7277</v>
      </c>
      <c r="C1405" t="s">
        <v>10900</v>
      </c>
      <c r="D1405" t="s">
        <v>11154</v>
      </c>
      <c r="E1405" t="s">
        <v>11145</v>
      </c>
      <c r="F1405" t="s">
        <v>7164</v>
      </c>
      <c r="J1405" t="e">
        <f t="shared" si="66"/>
        <v>#REF!</v>
      </c>
      <c r="K1405" s="6" t="e">
        <f t="shared" si="67"/>
        <v>#REF!</v>
      </c>
    </row>
    <row r="1406" spans="1:11" x14ac:dyDescent="0.25">
      <c r="A1406" t="e">
        <f t="shared" si="65"/>
        <v>#REF!</v>
      </c>
      <c r="B1406" s="58">
        <v>7278</v>
      </c>
      <c r="C1406" t="s">
        <v>10900</v>
      </c>
      <c r="D1406" t="s">
        <v>11154</v>
      </c>
      <c r="E1406" t="s">
        <v>11145</v>
      </c>
      <c r="F1406" t="s">
        <v>7132</v>
      </c>
      <c r="J1406" t="e">
        <f t="shared" si="66"/>
        <v>#REF!</v>
      </c>
      <c r="K1406" s="6" t="e">
        <f t="shared" si="67"/>
        <v>#REF!</v>
      </c>
    </row>
    <row r="1407" spans="1:11" x14ac:dyDescent="0.25">
      <c r="A1407" t="e">
        <f t="shared" si="65"/>
        <v>#REF!</v>
      </c>
      <c r="B1407" s="58">
        <v>7279</v>
      </c>
      <c r="C1407" t="s">
        <v>10900</v>
      </c>
      <c r="D1407" t="s">
        <v>11154</v>
      </c>
      <c r="E1407" t="s">
        <v>11145</v>
      </c>
      <c r="F1407" t="s">
        <v>7105</v>
      </c>
      <c r="J1407" t="e">
        <f t="shared" si="66"/>
        <v>#REF!</v>
      </c>
      <c r="K1407" s="6" t="e">
        <f t="shared" si="67"/>
        <v>#REF!</v>
      </c>
    </row>
    <row r="1408" spans="1:11" x14ac:dyDescent="0.25">
      <c r="A1408" t="e">
        <f t="shared" si="65"/>
        <v>#REF!</v>
      </c>
      <c r="B1408" s="58">
        <v>7280</v>
      </c>
      <c r="C1408" t="s">
        <v>10900</v>
      </c>
      <c r="D1408" t="s">
        <v>11154</v>
      </c>
      <c r="E1408" t="s">
        <v>11145</v>
      </c>
      <c r="F1408" t="s">
        <v>7102</v>
      </c>
      <c r="J1408" t="e">
        <f t="shared" si="66"/>
        <v>#REF!</v>
      </c>
      <c r="K1408" s="6" t="e">
        <f t="shared" si="67"/>
        <v>#REF!</v>
      </c>
    </row>
    <row r="1409" spans="1:11" x14ac:dyDescent="0.25">
      <c r="A1409" t="e">
        <f t="shared" ref="A1409:A1472" si="68">J1409</f>
        <v>#REF!</v>
      </c>
      <c r="B1409" s="58">
        <v>7281</v>
      </c>
      <c r="C1409" t="s">
        <v>10900</v>
      </c>
      <c r="D1409" t="s">
        <v>11154</v>
      </c>
      <c r="E1409" t="s">
        <v>11145</v>
      </c>
      <c r="F1409" t="s">
        <v>7093</v>
      </c>
      <c r="J1409" t="e">
        <f t="shared" si="66"/>
        <v>#REF!</v>
      </c>
      <c r="K1409" s="6" t="e">
        <f t="shared" si="67"/>
        <v>#REF!</v>
      </c>
    </row>
    <row r="1410" spans="1:11" x14ac:dyDescent="0.25">
      <c r="A1410" t="e">
        <f t="shared" si="68"/>
        <v>#REF!</v>
      </c>
      <c r="B1410" s="58">
        <v>7282</v>
      </c>
      <c r="C1410" t="s">
        <v>10900</v>
      </c>
      <c r="D1410" t="s">
        <v>11154</v>
      </c>
      <c r="E1410" t="s">
        <v>11145</v>
      </c>
      <c r="F1410" t="s">
        <v>7087</v>
      </c>
      <c r="J1410" t="e">
        <f t="shared" ref="J1410:J1473" si="69">IF(F1410&lt;&gt;"",VLOOKUP(F1410,name_tbl,5,FALSE),"")</f>
        <v>#REF!</v>
      </c>
      <c r="K1410" s="6" t="e">
        <f t="shared" ref="K1410:K1473" si="70">IF(F1410&lt;&gt;"",VLOOKUP(F1410,name_tbl,6,FALSE),"")</f>
        <v>#REF!</v>
      </c>
    </row>
    <row r="1411" spans="1:11" x14ac:dyDescent="0.25">
      <c r="A1411" t="e">
        <f t="shared" si="68"/>
        <v>#REF!</v>
      </c>
      <c r="B1411" s="58">
        <v>7283</v>
      </c>
      <c r="C1411" t="s">
        <v>10900</v>
      </c>
      <c r="D1411" t="s">
        <v>11154</v>
      </c>
      <c r="E1411" t="s">
        <v>11145</v>
      </c>
      <c r="F1411" t="s">
        <v>7084</v>
      </c>
      <c r="J1411" t="e">
        <f t="shared" si="69"/>
        <v>#REF!</v>
      </c>
      <c r="K1411" s="6" t="e">
        <f t="shared" si="70"/>
        <v>#REF!</v>
      </c>
    </row>
    <row r="1412" spans="1:11" x14ac:dyDescent="0.25">
      <c r="A1412" t="e">
        <f t="shared" si="68"/>
        <v>#REF!</v>
      </c>
      <c r="B1412" s="58">
        <v>7284</v>
      </c>
      <c r="C1412" t="s">
        <v>10900</v>
      </c>
      <c r="D1412" t="s">
        <v>11154</v>
      </c>
      <c r="E1412" t="s">
        <v>11145</v>
      </c>
      <c r="F1412" t="s">
        <v>7096</v>
      </c>
      <c r="J1412" t="e">
        <f t="shared" si="69"/>
        <v>#REF!</v>
      </c>
      <c r="K1412" s="6" t="e">
        <f t="shared" si="70"/>
        <v>#REF!</v>
      </c>
    </row>
    <row r="1413" spans="1:11" x14ac:dyDescent="0.25">
      <c r="A1413" t="e">
        <f t="shared" si="68"/>
        <v>#REF!</v>
      </c>
      <c r="B1413" s="58">
        <v>7285</v>
      </c>
      <c r="C1413" t="s">
        <v>10900</v>
      </c>
      <c r="D1413" t="s">
        <v>11154</v>
      </c>
      <c r="E1413" t="s">
        <v>11145</v>
      </c>
      <c r="F1413" t="s">
        <v>7090</v>
      </c>
      <c r="J1413" t="e">
        <f t="shared" si="69"/>
        <v>#REF!</v>
      </c>
      <c r="K1413" s="6" t="e">
        <f t="shared" si="70"/>
        <v>#REF!</v>
      </c>
    </row>
    <row r="1414" spans="1:11" x14ac:dyDescent="0.25">
      <c r="A1414" t="e">
        <f t="shared" si="68"/>
        <v>#REF!</v>
      </c>
      <c r="B1414" s="58">
        <v>7286</v>
      </c>
      <c r="C1414" t="s">
        <v>10900</v>
      </c>
      <c r="D1414" t="s">
        <v>11154</v>
      </c>
      <c r="E1414" t="s">
        <v>11145</v>
      </c>
      <c r="F1414" t="s">
        <v>7081</v>
      </c>
      <c r="J1414" t="e">
        <f t="shared" si="69"/>
        <v>#REF!</v>
      </c>
      <c r="K1414" s="6" t="e">
        <f t="shared" si="70"/>
        <v>#REF!</v>
      </c>
    </row>
    <row r="1415" spans="1:11" x14ac:dyDescent="0.25">
      <c r="A1415" t="e">
        <f t="shared" si="68"/>
        <v>#REF!</v>
      </c>
      <c r="B1415" s="58">
        <v>7287</v>
      </c>
      <c r="C1415" t="s">
        <v>10900</v>
      </c>
      <c r="D1415" t="s">
        <v>11154</v>
      </c>
      <c r="E1415" t="s">
        <v>11145</v>
      </c>
      <c r="F1415" t="s">
        <v>7099</v>
      </c>
      <c r="J1415" t="e">
        <f t="shared" si="69"/>
        <v>#REF!</v>
      </c>
      <c r="K1415" s="6" t="e">
        <f t="shared" si="70"/>
        <v>#REF!</v>
      </c>
    </row>
    <row r="1416" spans="1:11" x14ac:dyDescent="0.25">
      <c r="A1416" t="e">
        <f t="shared" si="68"/>
        <v>#REF!</v>
      </c>
      <c r="B1416" s="58">
        <v>7288</v>
      </c>
      <c r="C1416" t="s">
        <v>10900</v>
      </c>
      <c r="D1416" t="s">
        <v>11154</v>
      </c>
      <c r="E1416" t="s">
        <v>11145</v>
      </c>
      <c r="F1416" t="s">
        <v>7108</v>
      </c>
      <c r="J1416" t="e">
        <f t="shared" si="69"/>
        <v>#REF!</v>
      </c>
      <c r="K1416" s="6" t="e">
        <f t="shared" si="70"/>
        <v>#REF!</v>
      </c>
    </row>
    <row r="1417" spans="1:11" x14ac:dyDescent="0.25">
      <c r="A1417" t="e">
        <f t="shared" si="68"/>
        <v>#REF!</v>
      </c>
      <c r="B1417" s="58">
        <v>7289</v>
      </c>
      <c r="C1417" t="s">
        <v>10900</v>
      </c>
      <c r="D1417" t="s">
        <v>11154</v>
      </c>
      <c r="E1417" t="s">
        <v>11145</v>
      </c>
      <c r="F1417" t="s">
        <v>7167</v>
      </c>
      <c r="J1417" t="e">
        <f t="shared" si="69"/>
        <v>#REF!</v>
      </c>
      <c r="K1417" s="6" t="e">
        <f t="shared" si="70"/>
        <v>#REF!</v>
      </c>
    </row>
    <row r="1418" spans="1:11" x14ac:dyDescent="0.25">
      <c r="A1418" t="e">
        <f t="shared" si="68"/>
        <v>#REF!</v>
      </c>
      <c r="B1418" s="58">
        <v>7290</v>
      </c>
      <c r="C1418" t="s">
        <v>10900</v>
      </c>
      <c r="D1418" t="s">
        <v>11154</v>
      </c>
      <c r="E1418" t="s">
        <v>11145</v>
      </c>
      <c r="F1418" t="s">
        <v>7173</v>
      </c>
      <c r="J1418" t="e">
        <f t="shared" si="69"/>
        <v>#REF!</v>
      </c>
      <c r="K1418" s="6" t="e">
        <f t="shared" si="70"/>
        <v>#REF!</v>
      </c>
    </row>
    <row r="1419" spans="1:11" x14ac:dyDescent="0.25">
      <c r="A1419" t="e">
        <f t="shared" si="68"/>
        <v>#REF!</v>
      </c>
      <c r="B1419" s="58">
        <v>7291</v>
      </c>
      <c r="C1419" t="s">
        <v>10900</v>
      </c>
      <c r="D1419" t="s">
        <v>11154</v>
      </c>
      <c r="E1419" t="s">
        <v>11145</v>
      </c>
      <c r="F1419" t="s">
        <v>7199</v>
      </c>
      <c r="J1419" t="e">
        <f t="shared" si="69"/>
        <v>#REF!</v>
      </c>
      <c r="K1419" s="6" t="e">
        <f t="shared" si="70"/>
        <v>#REF!</v>
      </c>
    </row>
    <row r="1420" spans="1:11" x14ac:dyDescent="0.25">
      <c r="A1420" t="e">
        <f t="shared" si="68"/>
        <v>#REF!</v>
      </c>
      <c r="B1420" s="58">
        <v>7292</v>
      </c>
      <c r="C1420" t="s">
        <v>10900</v>
      </c>
      <c r="D1420" t="s">
        <v>11154</v>
      </c>
      <c r="E1420" t="s">
        <v>11145</v>
      </c>
      <c r="F1420" t="s">
        <v>7138</v>
      </c>
      <c r="J1420" t="e">
        <f t="shared" si="69"/>
        <v>#REF!</v>
      </c>
      <c r="K1420" s="6" t="e">
        <f t="shared" si="70"/>
        <v>#REF!</v>
      </c>
    </row>
    <row r="1421" spans="1:11" x14ac:dyDescent="0.25">
      <c r="A1421" t="e">
        <f t="shared" si="68"/>
        <v>#REF!</v>
      </c>
      <c r="B1421" s="58">
        <v>7293</v>
      </c>
      <c r="C1421" t="s">
        <v>10900</v>
      </c>
      <c r="D1421" t="s">
        <v>11154</v>
      </c>
      <c r="E1421" t="s">
        <v>11145</v>
      </c>
      <c r="F1421" t="s">
        <v>7141</v>
      </c>
      <c r="J1421" t="e">
        <f t="shared" si="69"/>
        <v>#REF!</v>
      </c>
      <c r="K1421" s="6" t="e">
        <f t="shared" si="70"/>
        <v>#REF!</v>
      </c>
    </row>
    <row r="1422" spans="1:11" x14ac:dyDescent="0.25">
      <c r="A1422" t="e">
        <f t="shared" si="68"/>
        <v>#REF!</v>
      </c>
      <c r="B1422" s="58">
        <v>7294</v>
      </c>
      <c r="C1422" t="s">
        <v>10900</v>
      </c>
      <c r="D1422" t="s">
        <v>11154</v>
      </c>
      <c r="E1422" t="s">
        <v>11145</v>
      </c>
      <c r="F1422" t="s">
        <v>7147</v>
      </c>
      <c r="J1422" t="e">
        <f t="shared" si="69"/>
        <v>#REF!</v>
      </c>
      <c r="K1422" s="6" t="e">
        <f t="shared" si="70"/>
        <v>#REF!</v>
      </c>
    </row>
    <row r="1423" spans="1:11" x14ac:dyDescent="0.25">
      <c r="A1423" t="e">
        <f t="shared" si="68"/>
        <v>#REF!</v>
      </c>
      <c r="B1423" s="58">
        <v>7295</v>
      </c>
      <c r="C1423" t="s">
        <v>10900</v>
      </c>
      <c r="D1423" t="s">
        <v>11154</v>
      </c>
      <c r="E1423" t="s">
        <v>11145</v>
      </c>
      <c r="F1423" t="s">
        <v>7144</v>
      </c>
      <c r="J1423" t="e">
        <f t="shared" si="69"/>
        <v>#REF!</v>
      </c>
      <c r="K1423" s="6" t="e">
        <f t="shared" si="70"/>
        <v>#REF!</v>
      </c>
    </row>
    <row r="1424" spans="1:11" x14ac:dyDescent="0.25">
      <c r="A1424" t="e">
        <f t="shared" si="68"/>
        <v>#REF!</v>
      </c>
      <c r="B1424" s="58">
        <v>7296</v>
      </c>
      <c r="C1424" t="s">
        <v>10900</v>
      </c>
      <c r="D1424" t="s">
        <v>11154</v>
      </c>
      <c r="E1424" t="s">
        <v>11145</v>
      </c>
      <c r="F1424" t="s">
        <v>7135</v>
      </c>
      <c r="J1424" t="e">
        <f t="shared" si="69"/>
        <v>#REF!</v>
      </c>
      <c r="K1424" s="6" t="e">
        <f t="shared" si="70"/>
        <v>#REF!</v>
      </c>
    </row>
    <row r="1425" spans="1:11" x14ac:dyDescent="0.25">
      <c r="A1425" t="e">
        <f t="shared" si="68"/>
        <v>#REF!</v>
      </c>
      <c r="B1425" s="58">
        <v>7297</v>
      </c>
      <c r="C1425" t="s">
        <v>10900</v>
      </c>
      <c r="D1425" t="s">
        <v>11154</v>
      </c>
      <c r="E1425" t="s">
        <v>11145</v>
      </c>
      <c r="F1425" t="s">
        <v>7206</v>
      </c>
      <c r="J1425" t="e">
        <f t="shared" si="69"/>
        <v>#REF!</v>
      </c>
      <c r="K1425" s="6" t="e">
        <f t="shared" si="70"/>
        <v>#REF!</v>
      </c>
    </row>
    <row r="1426" spans="1:11" x14ac:dyDescent="0.25">
      <c r="A1426" t="e">
        <f t="shared" si="68"/>
        <v>#REF!</v>
      </c>
      <c r="B1426" s="58">
        <v>7298</v>
      </c>
      <c r="C1426" t="s">
        <v>10900</v>
      </c>
      <c r="D1426" t="s">
        <v>11154</v>
      </c>
      <c r="E1426" t="s">
        <v>11145</v>
      </c>
      <c r="F1426" t="s">
        <v>7039</v>
      </c>
      <c r="J1426" t="e">
        <f t="shared" si="69"/>
        <v>#REF!</v>
      </c>
      <c r="K1426" s="6" t="e">
        <f t="shared" si="70"/>
        <v>#REF!</v>
      </c>
    </row>
    <row r="1427" spans="1:11" x14ac:dyDescent="0.25">
      <c r="A1427" t="e">
        <f t="shared" si="68"/>
        <v>#REF!</v>
      </c>
      <c r="B1427" s="58">
        <v>7299</v>
      </c>
      <c r="C1427" t="s">
        <v>10900</v>
      </c>
      <c r="D1427" t="s">
        <v>11154</v>
      </c>
      <c r="E1427" t="s">
        <v>11145</v>
      </c>
      <c r="F1427" t="s">
        <v>7042</v>
      </c>
      <c r="J1427" t="e">
        <f t="shared" si="69"/>
        <v>#REF!</v>
      </c>
      <c r="K1427" s="6" t="e">
        <f t="shared" si="70"/>
        <v>#REF!</v>
      </c>
    </row>
    <row r="1428" spans="1:11" x14ac:dyDescent="0.25">
      <c r="A1428" t="e">
        <f t="shared" si="68"/>
        <v>#REF!</v>
      </c>
      <c r="B1428" s="58">
        <v>7300</v>
      </c>
      <c r="C1428" t="s">
        <v>10900</v>
      </c>
      <c r="D1428" t="s">
        <v>11154</v>
      </c>
      <c r="E1428" t="s">
        <v>11145</v>
      </c>
      <c r="F1428" t="s">
        <v>7006</v>
      </c>
      <c r="J1428" t="e">
        <f t="shared" si="69"/>
        <v>#REF!</v>
      </c>
      <c r="K1428" s="6" t="e">
        <f t="shared" si="70"/>
        <v>#REF!</v>
      </c>
    </row>
    <row r="1429" spans="1:11" x14ac:dyDescent="0.25">
      <c r="A1429" t="e">
        <f t="shared" si="68"/>
        <v>#REF!</v>
      </c>
      <c r="B1429" s="58">
        <v>7301</v>
      </c>
      <c r="C1429" t="s">
        <v>10900</v>
      </c>
      <c r="D1429" t="s">
        <v>11154</v>
      </c>
      <c r="E1429" t="s">
        <v>11145</v>
      </c>
      <c r="F1429" t="s">
        <v>7009</v>
      </c>
      <c r="J1429" t="e">
        <f t="shared" si="69"/>
        <v>#REF!</v>
      </c>
      <c r="K1429" s="6" t="e">
        <f t="shared" si="70"/>
        <v>#REF!</v>
      </c>
    </row>
    <row r="1430" spans="1:11" x14ac:dyDescent="0.25">
      <c r="A1430" t="e">
        <f t="shared" si="68"/>
        <v>#REF!</v>
      </c>
      <c r="B1430" s="58">
        <v>7302</v>
      </c>
      <c r="C1430" t="s">
        <v>10900</v>
      </c>
      <c r="D1430" t="s">
        <v>11154</v>
      </c>
      <c r="E1430" t="s">
        <v>11145</v>
      </c>
      <c r="F1430" t="s">
        <v>7150</v>
      </c>
      <c r="J1430" t="e">
        <f t="shared" si="69"/>
        <v>#REF!</v>
      </c>
      <c r="K1430" s="6" t="e">
        <f t="shared" si="70"/>
        <v>#REF!</v>
      </c>
    </row>
    <row r="1431" spans="1:11" x14ac:dyDescent="0.25">
      <c r="A1431" t="e">
        <f t="shared" si="68"/>
        <v>#REF!</v>
      </c>
      <c r="B1431" s="58">
        <v>7303</v>
      </c>
      <c r="C1431" t="s">
        <v>10900</v>
      </c>
      <c r="D1431" t="s">
        <v>11154</v>
      </c>
      <c r="E1431" t="s">
        <v>11145</v>
      </c>
      <c r="F1431" t="s">
        <v>7012</v>
      </c>
      <c r="J1431" t="e">
        <f t="shared" si="69"/>
        <v>#REF!</v>
      </c>
      <c r="K1431" s="6" t="e">
        <f t="shared" si="70"/>
        <v>#REF!</v>
      </c>
    </row>
    <row r="1432" spans="1:11" x14ac:dyDescent="0.25">
      <c r="A1432" t="e">
        <f t="shared" si="68"/>
        <v>#REF!</v>
      </c>
      <c r="B1432" s="58">
        <v>7304</v>
      </c>
      <c r="C1432" t="s">
        <v>10900</v>
      </c>
      <c r="D1432" t="s">
        <v>11154</v>
      </c>
      <c r="E1432" t="s">
        <v>11145</v>
      </c>
      <c r="F1432" t="s">
        <v>7153</v>
      </c>
      <c r="J1432" t="e">
        <f t="shared" si="69"/>
        <v>#REF!</v>
      </c>
      <c r="K1432" s="6" t="e">
        <f t="shared" si="70"/>
        <v>#REF!</v>
      </c>
    </row>
    <row r="1433" spans="1:11" x14ac:dyDescent="0.25">
      <c r="A1433" t="e">
        <f t="shared" si="68"/>
        <v>#REF!</v>
      </c>
      <c r="B1433" s="58">
        <v>7305</v>
      </c>
      <c r="C1433" t="s">
        <v>10900</v>
      </c>
      <c r="D1433" t="s">
        <v>11154</v>
      </c>
      <c r="E1433" t="s">
        <v>11145</v>
      </c>
      <c r="F1433" t="s">
        <v>7036</v>
      </c>
      <c r="J1433" t="e">
        <f t="shared" si="69"/>
        <v>#REF!</v>
      </c>
      <c r="K1433" s="6" t="e">
        <f t="shared" si="70"/>
        <v>#REF!</v>
      </c>
    </row>
    <row r="1434" spans="1:11" x14ac:dyDescent="0.25">
      <c r="A1434" t="e">
        <f t="shared" si="68"/>
        <v>#REF!</v>
      </c>
      <c r="B1434" s="58">
        <v>7306</v>
      </c>
      <c r="C1434" t="s">
        <v>10900</v>
      </c>
      <c r="D1434" t="s">
        <v>11154</v>
      </c>
      <c r="E1434" t="s">
        <v>11145</v>
      </c>
      <c r="F1434" t="s">
        <v>7045</v>
      </c>
      <c r="J1434" t="e">
        <f t="shared" si="69"/>
        <v>#REF!</v>
      </c>
      <c r="K1434" s="6" t="e">
        <f t="shared" si="70"/>
        <v>#REF!</v>
      </c>
    </row>
    <row r="1435" spans="1:11" x14ac:dyDescent="0.25">
      <c r="A1435" t="e">
        <f t="shared" si="68"/>
        <v>#REF!</v>
      </c>
      <c r="B1435" s="58">
        <v>7307</v>
      </c>
      <c r="C1435" t="s">
        <v>10900</v>
      </c>
      <c r="D1435" t="s">
        <v>11154</v>
      </c>
      <c r="E1435" t="s">
        <v>11145</v>
      </c>
      <c r="F1435" t="s">
        <v>7015</v>
      </c>
      <c r="J1435" t="e">
        <f t="shared" si="69"/>
        <v>#REF!</v>
      </c>
      <c r="K1435" s="6" t="e">
        <f t="shared" si="70"/>
        <v>#REF!</v>
      </c>
    </row>
    <row r="1436" spans="1:11" x14ac:dyDescent="0.25">
      <c r="A1436" t="e">
        <f t="shared" si="68"/>
        <v>#REF!</v>
      </c>
      <c r="B1436" s="58">
        <v>7308</v>
      </c>
      <c r="C1436" t="s">
        <v>10900</v>
      </c>
      <c r="D1436" t="s">
        <v>11154</v>
      </c>
      <c r="E1436" t="s">
        <v>11145</v>
      </c>
      <c r="F1436" t="s">
        <v>7018</v>
      </c>
      <c r="J1436" t="e">
        <f t="shared" si="69"/>
        <v>#REF!</v>
      </c>
      <c r="K1436" s="6" t="e">
        <f t="shared" si="70"/>
        <v>#REF!</v>
      </c>
    </row>
    <row r="1437" spans="1:11" x14ac:dyDescent="0.25">
      <c r="A1437" t="e">
        <f t="shared" si="68"/>
        <v>#REF!</v>
      </c>
      <c r="B1437" s="58">
        <v>7309</v>
      </c>
      <c r="C1437" t="s">
        <v>10900</v>
      </c>
      <c r="D1437" t="s">
        <v>11154</v>
      </c>
      <c r="E1437" t="s">
        <v>11145</v>
      </c>
      <c r="F1437" t="s">
        <v>7021</v>
      </c>
      <c r="J1437" t="e">
        <f t="shared" si="69"/>
        <v>#REF!</v>
      </c>
      <c r="K1437" s="6" t="e">
        <f t="shared" si="70"/>
        <v>#REF!</v>
      </c>
    </row>
    <row r="1438" spans="1:11" x14ac:dyDescent="0.25">
      <c r="A1438" t="e">
        <f t="shared" si="68"/>
        <v>#REF!</v>
      </c>
      <c r="B1438" s="58">
        <v>7310</v>
      </c>
      <c r="C1438" t="s">
        <v>10900</v>
      </c>
      <c r="D1438" t="s">
        <v>11154</v>
      </c>
      <c r="E1438" t="s">
        <v>11145</v>
      </c>
      <c r="F1438" t="s">
        <v>7024</v>
      </c>
      <c r="J1438" t="e">
        <f t="shared" si="69"/>
        <v>#REF!</v>
      </c>
      <c r="K1438" s="6" t="e">
        <f t="shared" si="70"/>
        <v>#REF!</v>
      </c>
    </row>
    <row r="1439" spans="1:11" x14ac:dyDescent="0.25">
      <c r="A1439" t="e">
        <f t="shared" si="68"/>
        <v>#REF!</v>
      </c>
      <c r="B1439" s="58">
        <v>7311</v>
      </c>
      <c r="C1439" t="s">
        <v>10900</v>
      </c>
      <c r="D1439" t="s">
        <v>11154</v>
      </c>
      <c r="E1439" t="s">
        <v>11145</v>
      </c>
      <c r="F1439" t="s">
        <v>7048</v>
      </c>
      <c r="J1439" t="e">
        <f t="shared" si="69"/>
        <v>#REF!</v>
      </c>
      <c r="K1439" s="6" t="e">
        <f t="shared" si="70"/>
        <v>#REF!</v>
      </c>
    </row>
    <row r="1440" spans="1:11" x14ac:dyDescent="0.25">
      <c r="A1440" t="e">
        <f t="shared" si="68"/>
        <v>#REF!</v>
      </c>
      <c r="B1440" s="58">
        <v>7312</v>
      </c>
      <c r="C1440" t="s">
        <v>10900</v>
      </c>
      <c r="D1440" t="s">
        <v>11154</v>
      </c>
      <c r="E1440" t="s">
        <v>11145</v>
      </c>
      <c r="F1440" t="s">
        <v>5923</v>
      </c>
      <c r="J1440" t="e">
        <f t="shared" si="69"/>
        <v>#REF!</v>
      </c>
      <c r="K1440" s="6" t="e">
        <f t="shared" si="70"/>
        <v>#REF!</v>
      </c>
    </row>
    <row r="1441" spans="1:11" x14ac:dyDescent="0.25">
      <c r="A1441" t="e">
        <f t="shared" si="68"/>
        <v>#REF!</v>
      </c>
      <c r="B1441" s="58">
        <v>7313</v>
      </c>
      <c r="C1441" t="s">
        <v>10900</v>
      </c>
      <c r="D1441" t="s">
        <v>11154</v>
      </c>
      <c r="E1441" t="s">
        <v>11145</v>
      </c>
      <c r="F1441" t="s">
        <v>7027</v>
      </c>
      <c r="J1441" t="e">
        <f t="shared" si="69"/>
        <v>#REF!</v>
      </c>
      <c r="K1441" s="6" t="e">
        <f t="shared" si="70"/>
        <v>#REF!</v>
      </c>
    </row>
    <row r="1442" spans="1:11" x14ac:dyDescent="0.25">
      <c r="A1442" t="e">
        <f t="shared" si="68"/>
        <v>#REF!</v>
      </c>
      <c r="B1442" s="58">
        <v>7314</v>
      </c>
      <c r="C1442" t="s">
        <v>10900</v>
      </c>
      <c r="D1442" t="s">
        <v>11154</v>
      </c>
      <c r="E1442" t="s">
        <v>11145</v>
      </c>
      <c r="F1442" t="s">
        <v>4587</v>
      </c>
      <c r="J1442" t="e">
        <f t="shared" si="69"/>
        <v>#REF!</v>
      </c>
      <c r="K1442" s="6" t="e">
        <f t="shared" si="70"/>
        <v>#REF!</v>
      </c>
    </row>
    <row r="1443" spans="1:11" x14ac:dyDescent="0.25">
      <c r="A1443" t="e">
        <f t="shared" si="68"/>
        <v>#REF!</v>
      </c>
      <c r="B1443" s="58">
        <v>7315</v>
      </c>
      <c r="C1443" t="s">
        <v>10900</v>
      </c>
      <c r="D1443" t="s">
        <v>11154</v>
      </c>
      <c r="E1443" t="s">
        <v>11145</v>
      </c>
      <c r="F1443" t="s">
        <v>7054</v>
      </c>
      <c r="J1443" t="e">
        <f t="shared" si="69"/>
        <v>#REF!</v>
      </c>
      <c r="K1443" s="6" t="e">
        <f t="shared" si="70"/>
        <v>#REF!</v>
      </c>
    </row>
    <row r="1444" spans="1:11" x14ac:dyDescent="0.25">
      <c r="A1444" t="e">
        <f t="shared" si="68"/>
        <v>#REF!</v>
      </c>
      <c r="B1444" s="58">
        <v>7316</v>
      </c>
      <c r="C1444" t="s">
        <v>10900</v>
      </c>
      <c r="D1444" t="s">
        <v>11154</v>
      </c>
      <c r="E1444" t="s">
        <v>11145</v>
      </c>
      <c r="F1444" t="s">
        <v>7279</v>
      </c>
      <c r="J1444" t="e">
        <f t="shared" si="69"/>
        <v>#REF!</v>
      </c>
      <c r="K1444" s="6" t="e">
        <f t="shared" si="70"/>
        <v>#REF!</v>
      </c>
    </row>
    <row r="1445" spans="1:11" x14ac:dyDescent="0.25">
      <c r="A1445" t="e">
        <f t="shared" si="68"/>
        <v>#REF!</v>
      </c>
      <c r="B1445" s="58">
        <v>7317</v>
      </c>
      <c r="C1445" t="s">
        <v>10900</v>
      </c>
      <c r="D1445" t="s">
        <v>11154</v>
      </c>
      <c r="E1445" t="s">
        <v>11145</v>
      </c>
      <c r="F1445" t="s">
        <v>7267</v>
      </c>
      <c r="J1445" t="e">
        <f t="shared" si="69"/>
        <v>#REF!</v>
      </c>
      <c r="K1445" s="6" t="e">
        <f t="shared" si="70"/>
        <v>#REF!</v>
      </c>
    </row>
    <row r="1446" spans="1:11" x14ac:dyDescent="0.25">
      <c r="A1446" t="e">
        <f t="shared" si="68"/>
        <v>#REF!</v>
      </c>
      <c r="B1446" s="58">
        <v>7318</v>
      </c>
      <c r="C1446" t="s">
        <v>10900</v>
      </c>
      <c r="D1446" t="s">
        <v>11154</v>
      </c>
      <c r="E1446" t="s">
        <v>11145</v>
      </c>
      <c r="F1446" t="s">
        <v>7057</v>
      </c>
      <c r="J1446" t="e">
        <f t="shared" si="69"/>
        <v>#REF!</v>
      </c>
      <c r="K1446" s="6" t="e">
        <f t="shared" si="70"/>
        <v>#REF!</v>
      </c>
    </row>
    <row r="1447" spans="1:11" x14ac:dyDescent="0.25">
      <c r="A1447" t="e">
        <f t="shared" si="68"/>
        <v>#REF!</v>
      </c>
      <c r="B1447" s="58">
        <v>7319</v>
      </c>
      <c r="C1447" t="s">
        <v>10900</v>
      </c>
      <c r="D1447" t="s">
        <v>11154</v>
      </c>
      <c r="E1447" t="s">
        <v>11145</v>
      </c>
      <c r="F1447" t="s">
        <v>7030</v>
      </c>
      <c r="J1447" t="e">
        <f t="shared" si="69"/>
        <v>#REF!</v>
      </c>
      <c r="K1447" s="6" t="e">
        <f t="shared" si="70"/>
        <v>#REF!</v>
      </c>
    </row>
    <row r="1448" spans="1:11" x14ac:dyDescent="0.25">
      <c r="A1448" t="e">
        <f t="shared" si="68"/>
        <v>#REF!</v>
      </c>
      <c r="B1448" s="58">
        <v>7320</v>
      </c>
      <c r="C1448" t="s">
        <v>10900</v>
      </c>
      <c r="D1448" t="s">
        <v>11154</v>
      </c>
      <c r="E1448" t="s">
        <v>11145</v>
      </c>
      <c r="F1448" t="s">
        <v>7033</v>
      </c>
      <c r="J1448" t="e">
        <f t="shared" si="69"/>
        <v>#REF!</v>
      </c>
      <c r="K1448" s="6" t="e">
        <f t="shared" si="70"/>
        <v>#REF!</v>
      </c>
    </row>
    <row r="1449" spans="1:11" x14ac:dyDescent="0.25">
      <c r="A1449" t="e">
        <f t="shared" si="68"/>
        <v>#REF!</v>
      </c>
      <c r="B1449" s="58">
        <v>7321</v>
      </c>
      <c r="C1449" t="s">
        <v>10900</v>
      </c>
      <c r="D1449" t="s">
        <v>11154</v>
      </c>
      <c r="E1449" t="s">
        <v>11145</v>
      </c>
      <c r="F1449" t="s">
        <v>7191</v>
      </c>
      <c r="J1449" t="e">
        <f t="shared" si="69"/>
        <v>#REF!</v>
      </c>
      <c r="K1449" s="6" t="e">
        <f t="shared" si="70"/>
        <v>#REF!</v>
      </c>
    </row>
    <row r="1450" spans="1:11" x14ac:dyDescent="0.25">
      <c r="A1450" t="e">
        <f t="shared" si="68"/>
        <v>#REF!</v>
      </c>
      <c r="B1450" s="58">
        <v>7322</v>
      </c>
      <c r="C1450" t="s">
        <v>10900</v>
      </c>
      <c r="D1450" t="s">
        <v>11154</v>
      </c>
      <c r="E1450" t="s">
        <v>11145</v>
      </c>
      <c r="F1450" t="s">
        <v>7235</v>
      </c>
      <c r="J1450" t="e">
        <f t="shared" si="69"/>
        <v>#REF!</v>
      </c>
      <c r="K1450" s="6" t="e">
        <f t="shared" si="70"/>
        <v>#REF!</v>
      </c>
    </row>
    <row r="1451" spans="1:11" x14ac:dyDescent="0.25">
      <c r="A1451" t="e">
        <f t="shared" si="68"/>
        <v>#REF!</v>
      </c>
      <c r="B1451" s="58">
        <v>7323</v>
      </c>
      <c r="C1451" t="s">
        <v>10900</v>
      </c>
      <c r="D1451" t="s">
        <v>11154</v>
      </c>
      <c r="E1451" t="s">
        <v>11145</v>
      </c>
      <c r="F1451" t="s">
        <v>7193</v>
      </c>
      <c r="J1451" t="e">
        <f t="shared" si="69"/>
        <v>#REF!</v>
      </c>
      <c r="K1451" s="6" t="e">
        <f t="shared" si="70"/>
        <v>#REF!</v>
      </c>
    </row>
    <row r="1452" spans="1:11" x14ac:dyDescent="0.25">
      <c r="A1452" t="e">
        <f t="shared" si="68"/>
        <v>#REF!</v>
      </c>
      <c r="B1452" s="58">
        <v>7324</v>
      </c>
      <c r="C1452" t="s">
        <v>10900</v>
      </c>
      <c r="D1452" t="s">
        <v>11154</v>
      </c>
      <c r="E1452" t="s">
        <v>11145</v>
      </c>
      <c r="F1452" t="s">
        <v>7259</v>
      </c>
      <c r="J1452" t="e">
        <f t="shared" si="69"/>
        <v>#REF!</v>
      </c>
      <c r="K1452" s="6" t="e">
        <f t="shared" si="70"/>
        <v>#REF!</v>
      </c>
    </row>
    <row r="1453" spans="1:11" x14ac:dyDescent="0.25">
      <c r="A1453" t="e">
        <f t="shared" si="68"/>
        <v>#REF!</v>
      </c>
      <c r="B1453" s="58">
        <v>7325</v>
      </c>
      <c r="C1453" t="s">
        <v>10900</v>
      </c>
      <c r="D1453" t="s">
        <v>11154</v>
      </c>
      <c r="E1453" t="s">
        <v>11145</v>
      </c>
      <c r="F1453" t="s">
        <v>7176</v>
      </c>
      <c r="J1453" t="e">
        <f t="shared" si="69"/>
        <v>#REF!</v>
      </c>
      <c r="K1453" s="6" t="e">
        <f t="shared" si="70"/>
        <v>#REF!</v>
      </c>
    </row>
    <row r="1454" spans="1:11" x14ac:dyDescent="0.25">
      <c r="A1454" t="e">
        <f t="shared" si="68"/>
        <v>#REF!</v>
      </c>
      <c r="B1454" s="58">
        <v>7326</v>
      </c>
      <c r="C1454" t="s">
        <v>10900</v>
      </c>
      <c r="D1454" t="s">
        <v>11154</v>
      </c>
      <c r="E1454" t="s">
        <v>11145</v>
      </c>
      <c r="F1454" t="s">
        <v>7185</v>
      </c>
      <c r="J1454" t="e">
        <f t="shared" si="69"/>
        <v>#REF!</v>
      </c>
      <c r="K1454" s="6" t="e">
        <f t="shared" si="70"/>
        <v>#REF!</v>
      </c>
    </row>
    <row r="1455" spans="1:11" x14ac:dyDescent="0.25">
      <c r="A1455" t="e">
        <f t="shared" si="68"/>
        <v>#REF!</v>
      </c>
      <c r="B1455" s="58">
        <v>7327</v>
      </c>
      <c r="C1455" t="s">
        <v>10900</v>
      </c>
      <c r="D1455" t="s">
        <v>11154</v>
      </c>
      <c r="E1455" t="s">
        <v>11145</v>
      </c>
      <c r="F1455" t="s">
        <v>7179</v>
      </c>
      <c r="J1455" t="e">
        <f t="shared" si="69"/>
        <v>#REF!</v>
      </c>
      <c r="K1455" s="6" t="e">
        <f t="shared" si="70"/>
        <v>#REF!</v>
      </c>
    </row>
    <row r="1456" spans="1:11" x14ac:dyDescent="0.25">
      <c r="A1456" t="e">
        <f t="shared" si="68"/>
        <v>#REF!</v>
      </c>
      <c r="B1456" s="58">
        <v>7328</v>
      </c>
      <c r="C1456" t="s">
        <v>10900</v>
      </c>
      <c r="D1456" t="s">
        <v>11154</v>
      </c>
      <c r="E1456" t="s">
        <v>11145</v>
      </c>
      <c r="F1456" t="s">
        <v>7182</v>
      </c>
      <c r="J1456" t="e">
        <f t="shared" si="69"/>
        <v>#REF!</v>
      </c>
      <c r="K1456" s="6" t="e">
        <f t="shared" si="70"/>
        <v>#REF!</v>
      </c>
    </row>
    <row r="1457" spans="1:11" x14ac:dyDescent="0.25">
      <c r="A1457" t="e">
        <f t="shared" si="68"/>
        <v>#REF!</v>
      </c>
      <c r="B1457" s="58">
        <v>7329</v>
      </c>
      <c r="C1457" t="s">
        <v>10900</v>
      </c>
      <c r="D1457" t="s">
        <v>11154</v>
      </c>
      <c r="E1457" t="s">
        <v>11145</v>
      </c>
      <c r="F1457" t="s">
        <v>7188</v>
      </c>
      <c r="J1457" t="e">
        <f t="shared" si="69"/>
        <v>#REF!</v>
      </c>
      <c r="K1457" s="6" t="e">
        <f t="shared" si="70"/>
        <v>#REF!</v>
      </c>
    </row>
    <row r="1458" spans="1:11" x14ac:dyDescent="0.25">
      <c r="A1458" t="e">
        <f t="shared" si="68"/>
        <v>#REF!</v>
      </c>
      <c r="B1458" s="58">
        <v>7330</v>
      </c>
      <c r="C1458" t="s">
        <v>10900</v>
      </c>
      <c r="D1458" t="s">
        <v>11154</v>
      </c>
      <c r="E1458" t="s">
        <v>11145</v>
      </c>
      <c r="F1458" t="s">
        <v>2264</v>
      </c>
      <c r="J1458" t="e">
        <f t="shared" si="69"/>
        <v>#REF!</v>
      </c>
      <c r="K1458" s="6" t="e">
        <f t="shared" si="70"/>
        <v>#REF!</v>
      </c>
    </row>
    <row r="1459" spans="1:11" x14ac:dyDescent="0.25">
      <c r="A1459" t="e">
        <f t="shared" si="68"/>
        <v>#REF!</v>
      </c>
      <c r="B1459" s="58">
        <v>7331</v>
      </c>
      <c r="C1459" t="s">
        <v>10900</v>
      </c>
      <c r="D1459" t="s">
        <v>11154</v>
      </c>
      <c r="E1459" t="s">
        <v>11145</v>
      </c>
      <c r="F1459" t="s">
        <v>7244</v>
      </c>
      <c r="J1459" t="e">
        <f t="shared" si="69"/>
        <v>#REF!</v>
      </c>
      <c r="K1459" s="6" t="e">
        <f t="shared" si="70"/>
        <v>#REF!</v>
      </c>
    </row>
    <row r="1460" spans="1:11" x14ac:dyDescent="0.25">
      <c r="A1460" t="e">
        <f t="shared" si="68"/>
        <v>#REF!</v>
      </c>
      <c r="B1460" s="58">
        <v>7332</v>
      </c>
      <c r="C1460" t="s">
        <v>10900</v>
      </c>
      <c r="D1460" t="s">
        <v>11154</v>
      </c>
      <c r="E1460" t="s">
        <v>11145</v>
      </c>
      <c r="F1460" t="s">
        <v>7060</v>
      </c>
      <c r="J1460" t="e">
        <f t="shared" si="69"/>
        <v>#REF!</v>
      </c>
      <c r="K1460" s="6" t="e">
        <f t="shared" si="70"/>
        <v>#REF!</v>
      </c>
    </row>
    <row r="1461" spans="1:11" x14ac:dyDescent="0.25">
      <c r="A1461" t="e">
        <f t="shared" si="68"/>
        <v>#REF!</v>
      </c>
      <c r="B1461" s="58">
        <v>7333</v>
      </c>
      <c r="C1461" t="s">
        <v>10900</v>
      </c>
      <c r="D1461" t="s">
        <v>11154</v>
      </c>
      <c r="E1461" t="s">
        <v>11145</v>
      </c>
      <c r="F1461" t="s">
        <v>7063</v>
      </c>
      <c r="J1461" t="e">
        <f t="shared" si="69"/>
        <v>#REF!</v>
      </c>
      <c r="K1461" s="6" t="e">
        <f t="shared" si="70"/>
        <v>#REF!</v>
      </c>
    </row>
    <row r="1462" spans="1:11" x14ac:dyDescent="0.25">
      <c r="A1462" t="e">
        <f t="shared" si="68"/>
        <v>#REF!</v>
      </c>
      <c r="B1462" s="58">
        <v>7334</v>
      </c>
      <c r="C1462" t="s">
        <v>10900</v>
      </c>
      <c r="D1462" t="s">
        <v>11154</v>
      </c>
      <c r="E1462" t="s">
        <v>11145</v>
      </c>
      <c r="F1462" t="s">
        <v>7066</v>
      </c>
      <c r="J1462" t="e">
        <f t="shared" si="69"/>
        <v>#REF!</v>
      </c>
      <c r="K1462" s="6" t="e">
        <f t="shared" si="70"/>
        <v>#REF!</v>
      </c>
    </row>
    <row r="1463" spans="1:11" x14ac:dyDescent="0.25">
      <c r="A1463" t="e">
        <f t="shared" si="68"/>
        <v>#REF!</v>
      </c>
      <c r="B1463" s="58">
        <v>7335</v>
      </c>
      <c r="C1463" t="s">
        <v>10900</v>
      </c>
      <c r="D1463" t="s">
        <v>11154</v>
      </c>
      <c r="E1463" t="s">
        <v>11145</v>
      </c>
      <c r="F1463" t="s">
        <v>7069</v>
      </c>
      <c r="J1463" t="e">
        <f t="shared" si="69"/>
        <v>#REF!</v>
      </c>
      <c r="K1463" s="6" t="e">
        <f t="shared" si="70"/>
        <v>#REF!</v>
      </c>
    </row>
    <row r="1464" spans="1:11" x14ac:dyDescent="0.25">
      <c r="A1464" t="e">
        <f t="shared" si="68"/>
        <v>#REF!</v>
      </c>
      <c r="B1464" s="58">
        <v>7336</v>
      </c>
      <c r="C1464" t="s">
        <v>10900</v>
      </c>
      <c r="D1464" t="s">
        <v>11154</v>
      </c>
      <c r="E1464" t="s">
        <v>11145</v>
      </c>
      <c r="F1464" t="s">
        <v>7072</v>
      </c>
      <c r="J1464" t="e">
        <f t="shared" si="69"/>
        <v>#REF!</v>
      </c>
      <c r="K1464" s="6" t="e">
        <f t="shared" si="70"/>
        <v>#REF!</v>
      </c>
    </row>
    <row r="1465" spans="1:11" x14ac:dyDescent="0.25">
      <c r="A1465" t="e">
        <f t="shared" si="68"/>
        <v>#REF!</v>
      </c>
      <c r="B1465" s="58">
        <v>7337</v>
      </c>
      <c r="C1465" t="s">
        <v>10900</v>
      </c>
      <c r="D1465" t="s">
        <v>11154</v>
      </c>
      <c r="E1465" t="s">
        <v>11145</v>
      </c>
      <c r="F1465" t="s">
        <v>7075</v>
      </c>
      <c r="J1465" t="e">
        <f t="shared" si="69"/>
        <v>#REF!</v>
      </c>
      <c r="K1465" s="6" t="e">
        <f t="shared" si="70"/>
        <v>#REF!</v>
      </c>
    </row>
    <row r="1466" spans="1:11" x14ac:dyDescent="0.25">
      <c r="A1466" t="e">
        <f t="shared" si="68"/>
        <v>#REF!</v>
      </c>
      <c r="B1466" s="58">
        <v>7338</v>
      </c>
      <c r="C1466" t="s">
        <v>10900</v>
      </c>
      <c r="D1466" t="s">
        <v>11154</v>
      </c>
      <c r="E1466" t="s">
        <v>11145</v>
      </c>
      <c r="F1466" t="s">
        <v>7078</v>
      </c>
      <c r="J1466" t="e">
        <f t="shared" si="69"/>
        <v>#REF!</v>
      </c>
      <c r="K1466" s="6" t="e">
        <f t="shared" si="70"/>
        <v>#REF!</v>
      </c>
    </row>
    <row r="1467" spans="1:11" x14ac:dyDescent="0.25">
      <c r="A1467" t="e">
        <f t="shared" si="68"/>
        <v>#REF!</v>
      </c>
      <c r="B1467" s="58">
        <v>7339</v>
      </c>
      <c r="C1467" t="s">
        <v>10900</v>
      </c>
      <c r="D1467" t="s">
        <v>11154</v>
      </c>
      <c r="E1467" t="s">
        <v>11145</v>
      </c>
      <c r="F1467" t="s">
        <v>6988</v>
      </c>
      <c r="J1467" t="e">
        <f t="shared" si="69"/>
        <v>#REF!</v>
      </c>
      <c r="K1467" s="6" t="e">
        <f t="shared" si="70"/>
        <v>#REF!</v>
      </c>
    </row>
    <row r="1468" spans="1:11" x14ac:dyDescent="0.25">
      <c r="A1468" t="e">
        <f t="shared" si="68"/>
        <v>#REF!</v>
      </c>
      <c r="B1468" s="58">
        <v>7340</v>
      </c>
      <c r="C1468" t="s">
        <v>10900</v>
      </c>
      <c r="D1468" t="s">
        <v>11154</v>
      </c>
      <c r="E1468" t="s">
        <v>11145</v>
      </c>
      <c r="F1468" t="s">
        <v>6991</v>
      </c>
      <c r="J1468" t="e">
        <f t="shared" si="69"/>
        <v>#REF!</v>
      </c>
      <c r="K1468" s="6" t="e">
        <f t="shared" si="70"/>
        <v>#REF!</v>
      </c>
    </row>
    <row r="1469" spans="1:11" x14ac:dyDescent="0.25">
      <c r="A1469" t="e">
        <f t="shared" si="68"/>
        <v>#REF!</v>
      </c>
      <c r="B1469" s="58">
        <v>7341</v>
      </c>
      <c r="C1469" t="s">
        <v>10900</v>
      </c>
      <c r="D1469" t="s">
        <v>11154</v>
      </c>
      <c r="E1469" t="s">
        <v>11145</v>
      </c>
      <c r="F1469" t="s">
        <v>7051</v>
      </c>
      <c r="J1469" t="e">
        <f t="shared" si="69"/>
        <v>#REF!</v>
      </c>
      <c r="K1469" s="6" t="e">
        <f t="shared" si="70"/>
        <v>#REF!</v>
      </c>
    </row>
    <row r="1470" spans="1:11" x14ac:dyDescent="0.25">
      <c r="A1470" t="e">
        <f t="shared" si="68"/>
        <v>#REF!</v>
      </c>
      <c r="B1470" s="58">
        <v>7342</v>
      </c>
      <c r="C1470" t="s">
        <v>10900</v>
      </c>
      <c r="D1470" t="s">
        <v>11154</v>
      </c>
      <c r="E1470" t="s">
        <v>11145</v>
      </c>
      <c r="F1470" t="s">
        <v>4328</v>
      </c>
      <c r="J1470" t="e">
        <f t="shared" si="69"/>
        <v>#REF!</v>
      </c>
      <c r="K1470" s="6" t="e">
        <f t="shared" si="70"/>
        <v>#REF!</v>
      </c>
    </row>
    <row r="1471" spans="1:11" x14ac:dyDescent="0.25">
      <c r="A1471" t="e">
        <f t="shared" si="68"/>
        <v>#REF!</v>
      </c>
      <c r="B1471" s="58">
        <v>7343</v>
      </c>
      <c r="C1471" t="s">
        <v>10900</v>
      </c>
      <c r="D1471" t="s">
        <v>11154</v>
      </c>
      <c r="E1471" t="s">
        <v>11145</v>
      </c>
      <c r="F1471" t="s">
        <v>4332</v>
      </c>
      <c r="J1471" t="e">
        <f t="shared" si="69"/>
        <v>#REF!</v>
      </c>
      <c r="K1471" s="6" t="e">
        <f t="shared" si="70"/>
        <v>#REF!</v>
      </c>
    </row>
    <row r="1472" spans="1:11" x14ac:dyDescent="0.25">
      <c r="A1472" t="e">
        <f t="shared" si="68"/>
        <v>#REF!</v>
      </c>
      <c r="B1472" s="58">
        <v>7344</v>
      </c>
      <c r="C1472" t="s">
        <v>10900</v>
      </c>
      <c r="D1472" t="s">
        <v>11154</v>
      </c>
      <c r="E1472" t="s">
        <v>11145</v>
      </c>
      <c r="F1472" t="s">
        <v>4160</v>
      </c>
      <c r="J1472" t="e">
        <f t="shared" si="69"/>
        <v>#REF!</v>
      </c>
      <c r="K1472" s="6" t="e">
        <f t="shared" si="70"/>
        <v>#REF!</v>
      </c>
    </row>
    <row r="1473" spans="1:11" x14ac:dyDescent="0.25">
      <c r="A1473" t="e">
        <f t="shared" ref="A1473:A1536" si="71">J1473</f>
        <v>#REF!</v>
      </c>
      <c r="B1473" s="58">
        <v>7345</v>
      </c>
      <c r="C1473" t="s">
        <v>10900</v>
      </c>
      <c r="D1473" t="s">
        <v>11154</v>
      </c>
      <c r="E1473" t="s">
        <v>11145</v>
      </c>
      <c r="F1473" t="s">
        <v>7282</v>
      </c>
      <c r="J1473" t="e">
        <f t="shared" si="69"/>
        <v>#REF!</v>
      </c>
      <c r="K1473" s="6" t="e">
        <f t="shared" si="70"/>
        <v>#REF!</v>
      </c>
    </row>
    <row r="1474" spans="1:11" x14ac:dyDescent="0.25">
      <c r="A1474" t="e">
        <f t="shared" si="71"/>
        <v>#REF!</v>
      </c>
      <c r="B1474" s="58">
        <v>7346</v>
      </c>
      <c r="C1474" t="s">
        <v>10900</v>
      </c>
      <c r="D1474" t="s">
        <v>11154</v>
      </c>
      <c r="E1474" t="s">
        <v>11145</v>
      </c>
      <c r="F1474" t="s">
        <v>3837</v>
      </c>
      <c r="J1474" t="e">
        <f t="shared" ref="J1474:J1537" si="72">IF(F1474&lt;&gt;"",VLOOKUP(F1474,name_tbl,5,FALSE),"")</f>
        <v>#REF!</v>
      </c>
      <c r="K1474" s="6" t="e">
        <f t="shared" ref="K1474:K1537" si="73">IF(F1474&lt;&gt;"",VLOOKUP(F1474,name_tbl,6,FALSE),"")</f>
        <v>#REF!</v>
      </c>
    </row>
    <row r="1475" spans="1:11" x14ac:dyDescent="0.25">
      <c r="A1475" t="e">
        <f t="shared" si="71"/>
        <v>#REF!</v>
      </c>
      <c r="B1475" s="58">
        <v>7347</v>
      </c>
      <c r="C1475" t="s">
        <v>10900</v>
      </c>
      <c r="D1475" t="s">
        <v>11154</v>
      </c>
      <c r="E1475" t="s">
        <v>11145</v>
      </c>
      <c r="F1475" t="s">
        <v>3961</v>
      </c>
      <c r="J1475" t="e">
        <f t="shared" si="72"/>
        <v>#REF!</v>
      </c>
      <c r="K1475" s="6" t="e">
        <f t="shared" si="73"/>
        <v>#REF!</v>
      </c>
    </row>
    <row r="1476" spans="1:11" x14ac:dyDescent="0.25">
      <c r="A1476" t="e">
        <f t="shared" si="71"/>
        <v>#REF!</v>
      </c>
      <c r="B1476" s="58">
        <v>7348</v>
      </c>
      <c r="C1476" t="s">
        <v>10900</v>
      </c>
      <c r="D1476" t="s">
        <v>11154</v>
      </c>
      <c r="E1476" t="s">
        <v>11145</v>
      </c>
      <c r="F1476" t="s">
        <v>3279</v>
      </c>
      <c r="J1476" t="e">
        <f t="shared" si="72"/>
        <v>#REF!</v>
      </c>
      <c r="K1476" s="6" t="e">
        <f t="shared" si="73"/>
        <v>#REF!</v>
      </c>
    </row>
    <row r="1477" spans="1:11" x14ac:dyDescent="0.25">
      <c r="A1477" t="e">
        <f t="shared" si="71"/>
        <v>#REF!</v>
      </c>
      <c r="B1477" s="58">
        <v>7349</v>
      </c>
      <c r="C1477" t="s">
        <v>10900</v>
      </c>
      <c r="D1477" t="s">
        <v>11154</v>
      </c>
      <c r="E1477" t="s">
        <v>11145</v>
      </c>
      <c r="F1477" t="s">
        <v>3507</v>
      </c>
      <c r="J1477" t="e">
        <f t="shared" si="72"/>
        <v>#REF!</v>
      </c>
      <c r="K1477" s="6" t="e">
        <f t="shared" si="73"/>
        <v>#REF!</v>
      </c>
    </row>
    <row r="1478" spans="1:11" x14ac:dyDescent="0.25">
      <c r="A1478" t="e">
        <f t="shared" si="71"/>
        <v>#REF!</v>
      </c>
      <c r="B1478" s="58">
        <v>7350</v>
      </c>
      <c r="C1478" t="s">
        <v>10900</v>
      </c>
      <c r="D1478" t="s">
        <v>11154</v>
      </c>
      <c r="E1478" t="s">
        <v>11145</v>
      </c>
      <c r="F1478" t="s">
        <v>2436</v>
      </c>
      <c r="J1478" t="e">
        <f t="shared" si="72"/>
        <v>#REF!</v>
      </c>
      <c r="K1478" s="6" t="e">
        <f t="shared" si="73"/>
        <v>#REF!</v>
      </c>
    </row>
    <row r="1479" spans="1:11" x14ac:dyDescent="0.25">
      <c r="A1479" t="e">
        <f t="shared" si="71"/>
        <v>#REF!</v>
      </c>
      <c r="B1479" s="58">
        <v>7351</v>
      </c>
      <c r="C1479" t="s">
        <v>10900</v>
      </c>
      <c r="D1479" t="s">
        <v>11154</v>
      </c>
      <c r="E1479" t="s">
        <v>11145</v>
      </c>
      <c r="F1479" t="s">
        <v>3699</v>
      </c>
      <c r="J1479" t="e">
        <f t="shared" si="72"/>
        <v>#REF!</v>
      </c>
      <c r="K1479" s="6" t="e">
        <f t="shared" si="73"/>
        <v>#REF!</v>
      </c>
    </row>
    <row r="1480" spans="1:11" x14ac:dyDescent="0.25">
      <c r="A1480" t="e">
        <f t="shared" si="71"/>
        <v>#REF!</v>
      </c>
      <c r="B1480" s="58">
        <v>7352</v>
      </c>
      <c r="C1480" t="s">
        <v>10900</v>
      </c>
      <c r="D1480" t="s">
        <v>11154</v>
      </c>
      <c r="E1480" t="s">
        <v>11145</v>
      </c>
      <c r="F1480" t="s">
        <v>3197</v>
      </c>
      <c r="J1480" t="e">
        <f t="shared" si="72"/>
        <v>#REF!</v>
      </c>
      <c r="K1480" s="6" t="e">
        <f t="shared" si="73"/>
        <v>#REF!</v>
      </c>
    </row>
    <row r="1481" spans="1:11" x14ac:dyDescent="0.25">
      <c r="A1481" t="e">
        <f t="shared" si="71"/>
        <v>#REF!</v>
      </c>
      <c r="B1481" s="58">
        <v>7353</v>
      </c>
      <c r="C1481" t="s">
        <v>10900</v>
      </c>
      <c r="D1481" t="s">
        <v>11154</v>
      </c>
      <c r="E1481" t="s">
        <v>11145</v>
      </c>
      <c r="F1481" t="s">
        <v>2780</v>
      </c>
      <c r="J1481" t="e">
        <f t="shared" si="72"/>
        <v>#REF!</v>
      </c>
      <c r="K1481" s="6" t="e">
        <f t="shared" si="73"/>
        <v>#REF!</v>
      </c>
    </row>
    <row r="1482" spans="1:11" x14ac:dyDescent="0.25">
      <c r="A1482" t="e">
        <f t="shared" si="71"/>
        <v>#REF!</v>
      </c>
      <c r="B1482" s="58">
        <v>7354</v>
      </c>
      <c r="C1482" t="s">
        <v>10900</v>
      </c>
      <c r="D1482" t="s">
        <v>11154</v>
      </c>
      <c r="E1482" t="s">
        <v>11145</v>
      </c>
      <c r="F1482" t="s">
        <v>4168</v>
      </c>
      <c r="J1482" t="e">
        <f t="shared" si="72"/>
        <v>#REF!</v>
      </c>
      <c r="K1482" s="6" t="e">
        <f t="shared" si="73"/>
        <v>#REF!</v>
      </c>
    </row>
    <row r="1483" spans="1:11" x14ac:dyDescent="0.25">
      <c r="A1483" t="e">
        <f t="shared" si="71"/>
        <v>#REF!</v>
      </c>
      <c r="B1483" s="58">
        <v>7355</v>
      </c>
      <c r="C1483" t="s">
        <v>10900</v>
      </c>
      <c r="D1483" t="s">
        <v>11154</v>
      </c>
      <c r="E1483" t="s">
        <v>11145</v>
      </c>
      <c r="F1483" t="s">
        <v>7486</v>
      </c>
      <c r="J1483" t="e">
        <f t="shared" si="72"/>
        <v>#REF!</v>
      </c>
      <c r="K1483" s="6" t="e">
        <f t="shared" si="73"/>
        <v>#REF!</v>
      </c>
    </row>
    <row r="1484" spans="1:11" x14ac:dyDescent="0.25">
      <c r="A1484" t="e">
        <f t="shared" si="71"/>
        <v>#REF!</v>
      </c>
      <c r="B1484" s="58">
        <v>7356</v>
      </c>
      <c r="C1484" t="s">
        <v>10900</v>
      </c>
      <c r="D1484" t="s">
        <v>11154</v>
      </c>
      <c r="E1484" t="s">
        <v>11145</v>
      </c>
      <c r="F1484" t="s">
        <v>3595</v>
      </c>
      <c r="J1484" t="e">
        <f t="shared" si="72"/>
        <v>#REF!</v>
      </c>
      <c r="K1484" s="6" t="e">
        <f t="shared" si="73"/>
        <v>#REF!</v>
      </c>
    </row>
    <row r="1485" spans="1:11" x14ac:dyDescent="0.25">
      <c r="A1485" t="e">
        <f t="shared" si="71"/>
        <v>#REF!</v>
      </c>
      <c r="B1485" s="58">
        <v>7357</v>
      </c>
      <c r="C1485" t="s">
        <v>10900</v>
      </c>
      <c r="D1485" t="s">
        <v>11154</v>
      </c>
      <c r="E1485" t="s">
        <v>11145</v>
      </c>
      <c r="F1485" t="s">
        <v>4052</v>
      </c>
      <c r="J1485" t="e">
        <f t="shared" si="72"/>
        <v>#REF!</v>
      </c>
      <c r="K1485" s="6" t="e">
        <f t="shared" si="73"/>
        <v>#REF!</v>
      </c>
    </row>
    <row r="1486" spans="1:11" x14ac:dyDescent="0.25">
      <c r="A1486" t="e">
        <f t="shared" si="71"/>
        <v>#REF!</v>
      </c>
      <c r="B1486" s="58">
        <v>7358</v>
      </c>
      <c r="C1486" t="s">
        <v>10900</v>
      </c>
      <c r="D1486" t="s">
        <v>11154</v>
      </c>
      <c r="E1486" t="s">
        <v>11145</v>
      </c>
      <c r="F1486" t="s">
        <v>2691</v>
      </c>
      <c r="J1486" t="e">
        <f t="shared" si="72"/>
        <v>#REF!</v>
      </c>
      <c r="K1486" s="6" t="e">
        <f t="shared" si="73"/>
        <v>#REF!</v>
      </c>
    </row>
    <row r="1487" spans="1:11" x14ac:dyDescent="0.25">
      <c r="A1487" t="e">
        <f t="shared" si="71"/>
        <v>#REF!</v>
      </c>
      <c r="B1487" s="58">
        <v>7359</v>
      </c>
      <c r="C1487" t="s">
        <v>10900</v>
      </c>
      <c r="D1487" t="s">
        <v>11154</v>
      </c>
      <c r="E1487" t="s">
        <v>11145</v>
      </c>
      <c r="F1487" t="s">
        <v>5664</v>
      </c>
      <c r="J1487" t="e">
        <f t="shared" si="72"/>
        <v>#REF!</v>
      </c>
      <c r="K1487" s="6" t="e">
        <f t="shared" si="73"/>
        <v>#REF!</v>
      </c>
    </row>
    <row r="1488" spans="1:11" x14ac:dyDescent="0.25">
      <c r="A1488" t="e">
        <f t="shared" si="71"/>
        <v>#REF!</v>
      </c>
      <c r="B1488" s="58">
        <v>7360</v>
      </c>
      <c r="C1488" t="s">
        <v>10900</v>
      </c>
      <c r="D1488" t="s">
        <v>11154</v>
      </c>
      <c r="E1488" t="s">
        <v>11145</v>
      </c>
      <c r="F1488" t="s">
        <v>4048</v>
      </c>
      <c r="J1488" t="e">
        <f t="shared" si="72"/>
        <v>#REF!</v>
      </c>
      <c r="K1488" s="6" t="e">
        <f t="shared" si="73"/>
        <v>#REF!</v>
      </c>
    </row>
    <row r="1489" spans="1:12" x14ac:dyDescent="0.25">
      <c r="A1489" t="e">
        <f t="shared" si="71"/>
        <v>#REF!</v>
      </c>
      <c r="B1489" s="58">
        <v>7361</v>
      </c>
      <c r="C1489" t="s">
        <v>10900</v>
      </c>
      <c r="D1489" t="s">
        <v>11154</v>
      </c>
      <c r="E1489" t="s">
        <v>11145</v>
      </c>
      <c r="F1489" t="s">
        <v>4164</v>
      </c>
      <c r="J1489" t="e">
        <f t="shared" si="72"/>
        <v>#REF!</v>
      </c>
      <c r="K1489" s="6" t="e">
        <f t="shared" si="73"/>
        <v>#REF!</v>
      </c>
    </row>
    <row r="1490" spans="1:12" x14ac:dyDescent="0.25">
      <c r="A1490" t="e">
        <f t="shared" si="71"/>
        <v>#REF!</v>
      </c>
      <c r="B1490" s="58">
        <v>7362</v>
      </c>
      <c r="C1490" t="s">
        <v>10900</v>
      </c>
      <c r="D1490" t="s">
        <v>11154</v>
      </c>
      <c r="E1490" t="s">
        <v>11145</v>
      </c>
      <c r="F1490" t="s">
        <v>4468</v>
      </c>
      <c r="J1490" t="e">
        <f t="shared" si="72"/>
        <v>#REF!</v>
      </c>
      <c r="K1490" s="6" t="e">
        <f t="shared" si="73"/>
        <v>#REF!</v>
      </c>
    </row>
    <row r="1491" spans="1:12" x14ac:dyDescent="0.25">
      <c r="A1491" t="e">
        <f t="shared" si="71"/>
        <v>#REF!</v>
      </c>
      <c r="B1491" s="58">
        <v>7363</v>
      </c>
      <c r="C1491" t="s">
        <v>10900</v>
      </c>
      <c r="D1491" t="s">
        <v>11154</v>
      </c>
      <c r="E1491" t="s">
        <v>11145</v>
      </c>
      <c r="F1491" t="s">
        <v>7322</v>
      </c>
      <c r="J1491" t="e">
        <f t="shared" si="72"/>
        <v>#REF!</v>
      </c>
      <c r="K1491" s="6" t="e">
        <f t="shared" si="73"/>
        <v>#REF!</v>
      </c>
    </row>
    <row r="1492" spans="1:12" x14ac:dyDescent="0.25">
      <c r="A1492" t="e">
        <f t="shared" si="71"/>
        <v>#REF!</v>
      </c>
      <c r="B1492" s="58">
        <v>7364</v>
      </c>
      <c r="C1492" t="s">
        <v>10900</v>
      </c>
      <c r="D1492" t="s">
        <v>11154</v>
      </c>
      <c r="E1492" t="s">
        <v>11145</v>
      </c>
      <c r="F1492" t="s">
        <v>5947</v>
      </c>
      <c r="J1492" t="e">
        <f t="shared" si="72"/>
        <v>#REF!</v>
      </c>
      <c r="K1492" s="6" t="e">
        <f t="shared" si="73"/>
        <v>#REF!</v>
      </c>
    </row>
    <row r="1493" spans="1:12" x14ac:dyDescent="0.25">
      <c r="A1493" t="e">
        <f t="shared" si="71"/>
        <v>#REF!</v>
      </c>
      <c r="B1493" s="58">
        <v>7365</v>
      </c>
      <c r="C1493" t="s">
        <v>10900</v>
      </c>
      <c r="D1493" t="s">
        <v>11154</v>
      </c>
      <c r="E1493" t="s">
        <v>11145</v>
      </c>
      <c r="F1493" t="s">
        <v>7503</v>
      </c>
      <c r="J1493" t="e">
        <f t="shared" si="72"/>
        <v>#REF!</v>
      </c>
      <c r="K1493" s="6" t="e">
        <f t="shared" si="73"/>
        <v>#REF!</v>
      </c>
    </row>
    <row r="1494" spans="1:12" x14ac:dyDescent="0.25">
      <c r="A1494" t="e">
        <f t="shared" si="71"/>
        <v>#REF!</v>
      </c>
      <c r="B1494" s="58">
        <v>7366</v>
      </c>
      <c r="C1494" t="s">
        <v>10900</v>
      </c>
      <c r="D1494" t="s">
        <v>11154</v>
      </c>
      <c r="E1494" t="s">
        <v>11145</v>
      </c>
      <c r="F1494" t="s">
        <v>2270</v>
      </c>
      <c r="J1494" t="e">
        <f t="shared" si="72"/>
        <v>#REF!</v>
      </c>
      <c r="K1494" s="6" t="e">
        <f t="shared" si="73"/>
        <v>#REF!</v>
      </c>
    </row>
    <row r="1495" spans="1:12" x14ac:dyDescent="0.25">
      <c r="A1495" t="e">
        <f t="shared" si="71"/>
        <v>#REF!</v>
      </c>
      <c r="B1495" s="58">
        <v>7367</v>
      </c>
      <c r="C1495" t="s">
        <v>10900</v>
      </c>
      <c r="D1495" t="s">
        <v>11154</v>
      </c>
      <c r="E1495" t="s">
        <v>11145</v>
      </c>
      <c r="F1495" t="s">
        <v>7497</v>
      </c>
      <c r="J1495" t="e">
        <f t="shared" si="72"/>
        <v>#REF!</v>
      </c>
      <c r="K1495" s="6" t="e">
        <f t="shared" si="73"/>
        <v>#REF!</v>
      </c>
    </row>
    <row r="1496" spans="1:12" x14ac:dyDescent="0.25">
      <c r="A1496" t="e">
        <f t="shared" si="71"/>
        <v>#REF!</v>
      </c>
      <c r="B1496" s="58">
        <v>7368</v>
      </c>
      <c r="C1496" t="s">
        <v>10900</v>
      </c>
      <c r="D1496" t="s">
        <v>11154</v>
      </c>
      <c r="E1496" t="s">
        <v>11145</v>
      </c>
      <c r="F1496" t="s">
        <v>7500</v>
      </c>
      <c r="J1496" t="e">
        <f t="shared" si="72"/>
        <v>#REF!</v>
      </c>
      <c r="K1496" s="6" t="e">
        <f t="shared" si="73"/>
        <v>#REF!</v>
      </c>
    </row>
    <row r="1497" spans="1:12" collapsed="1" x14ac:dyDescent="0.25">
      <c r="A1497" t="str">
        <f t="shared" si="71"/>
        <v/>
      </c>
      <c r="C1497" t="s">
        <v>10900</v>
      </c>
      <c r="D1497" s="45" t="s">
        <v>11143</v>
      </c>
      <c r="E1497" s="45"/>
      <c r="F1497" s="45"/>
      <c r="G1497" s="45"/>
      <c r="H1497" s="45"/>
      <c r="I1497" s="45"/>
      <c r="J1497" t="str">
        <f t="shared" si="72"/>
        <v/>
      </c>
      <c r="K1497" s="6" t="str">
        <f t="shared" si="73"/>
        <v/>
      </c>
    </row>
    <row r="1498" spans="1:12" x14ac:dyDescent="0.25">
      <c r="A1498" t="e">
        <f t="shared" si="71"/>
        <v>#REF!</v>
      </c>
      <c r="B1498" s="58">
        <v>7369</v>
      </c>
      <c r="C1498" t="s">
        <v>10900</v>
      </c>
      <c r="D1498" t="s">
        <v>11143</v>
      </c>
      <c r="F1498" t="s">
        <v>11120</v>
      </c>
      <c r="G1498" t="s">
        <v>11191</v>
      </c>
      <c r="I1498" t="s">
        <v>11213</v>
      </c>
      <c r="J1498" t="e">
        <f t="shared" si="72"/>
        <v>#REF!</v>
      </c>
      <c r="K1498" s="6" t="e">
        <f t="shared" si="73"/>
        <v>#REF!</v>
      </c>
    </row>
    <row r="1499" spans="1:12" x14ac:dyDescent="0.25">
      <c r="A1499" t="e">
        <f t="shared" si="71"/>
        <v>#REF!</v>
      </c>
      <c r="B1499" s="58">
        <v>7370</v>
      </c>
      <c r="C1499" t="s">
        <v>10900</v>
      </c>
      <c r="D1499" t="s">
        <v>11143</v>
      </c>
      <c r="F1499" t="s">
        <v>11135</v>
      </c>
      <c r="G1499" t="s">
        <v>11192</v>
      </c>
      <c r="I1499" t="s">
        <v>11213</v>
      </c>
      <c r="J1499" t="e">
        <f t="shared" si="72"/>
        <v>#REF!</v>
      </c>
      <c r="K1499" s="6" t="e">
        <f t="shared" si="73"/>
        <v>#REF!</v>
      </c>
    </row>
    <row r="1500" spans="1:12" x14ac:dyDescent="0.25">
      <c r="A1500" t="e">
        <f t="shared" si="71"/>
        <v>#REF!</v>
      </c>
      <c r="B1500" s="58">
        <v>7371</v>
      </c>
      <c r="C1500" t="s">
        <v>10900</v>
      </c>
      <c r="D1500" t="s">
        <v>11143</v>
      </c>
      <c r="F1500" t="s">
        <v>11110</v>
      </c>
      <c r="G1500" t="s">
        <v>11193</v>
      </c>
      <c r="I1500" t="s">
        <v>11213</v>
      </c>
      <c r="J1500" t="e">
        <f t="shared" si="72"/>
        <v>#REF!</v>
      </c>
      <c r="K1500" s="6" t="e">
        <f t="shared" si="73"/>
        <v>#REF!</v>
      </c>
    </row>
    <row r="1501" spans="1:12" x14ac:dyDescent="0.25">
      <c r="A1501" t="e">
        <f t="shared" si="71"/>
        <v>#REF!</v>
      </c>
      <c r="B1501" s="58">
        <v>7372</v>
      </c>
      <c r="C1501" t="s">
        <v>10900</v>
      </c>
      <c r="D1501" t="s">
        <v>11143</v>
      </c>
      <c r="F1501" s="11" t="s">
        <v>11127</v>
      </c>
      <c r="I1501" s="11" t="s">
        <v>11256</v>
      </c>
      <c r="J1501" t="e">
        <f t="shared" si="72"/>
        <v>#REF!</v>
      </c>
      <c r="K1501" s="6" t="e">
        <f t="shared" si="73"/>
        <v>#REF!</v>
      </c>
    </row>
    <row r="1502" spans="1:12" x14ac:dyDescent="0.25">
      <c r="A1502" t="e">
        <f t="shared" si="71"/>
        <v>#REF!</v>
      </c>
      <c r="B1502" s="58">
        <v>7373</v>
      </c>
      <c r="C1502" t="s">
        <v>10900</v>
      </c>
      <c r="D1502" t="s">
        <v>11143</v>
      </c>
      <c r="F1502" t="s">
        <v>11132</v>
      </c>
      <c r="G1502" t="s">
        <v>11194</v>
      </c>
      <c r="I1502" t="s">
        <v>11213</v>
      </c>
      <c r="J1502" t="e">
        <f t="shared" si="72"/>
        <v>#REF!</v>
      </c>
      <c r="K1502" s="6" t="e">
        <f t="shared" si="73"/>
        <v>#REF!</v>
      </c>
    </row>
    <row r="1503" spans="1:12" s="10" customFormat="1" x14ac:dyDescent="0.25">
      <c r="A1503" s="10" t="e">
        <f t="shared" si="71"/>
        <v>#REF!</v>
      </c>
      <c r="B1503" s="59"/>
      <c r="C1503" s="10" t="s">
        <v>10900</v>
      </c>
      <c r="D1503" s="10" t="s">
        <v>11143</v>
      </c>
      <c r="F1503" s="10" t="s">
        <v>2492</v>
      </c>
      <c r="G1503" s="10" t="s">
        <v>11195</v>
      </c>
      <c r="I1503" s="10" t="s">
        <v>11213</v>
      </c>
      <c r="J1503" s="10" t="e">
        <f t="shared" si="72"/>
        <v>#REF!</v>
      </c>
      <c r="K1503" s="60" t="e">
        <f t="shared" si="73"/>
        <v>#REF!</v>
      </c>
      <c r="L1503" s="61"/>
    </row>
    <row r="1504" spans="1:12" x14ac:dyDescent="0.25">
      <c r="A1504" t="e">
        <f t="shared" si="71"/>
        <v>#REF!</v>
      </c>
      <c r="B1504" s="58">
        <v>7375</v>
      </c>
      <c r="C1504" t="s">
        <v>10900</v>
      </c>
      <c r="D1504" t="s">
        <v>11143</v>
      </c>
      <c r="F1504" t="s">
        <v>11126</v>
      </c>
      <c r="G1504" t="s">
        <v>11195</v>
      </c>
      <c r="I1504" t="s">
        <v>11213</v>
      </c>
      <c r="J1504" t="e">
        <f t="shared" si="72"/>
        <v>#REF!</v>
      </c>
      <c r="K1504" s="6" t="e">
        <f t="shared" si="73"/>
        <v>#REF!</v>
      </c>
    </row>
    <row r="1505" spans="1:12" x14ac:dyDescent="0.25">
      <c r="A1505" t="e">
        <f t="shared" si="71"/>
        <v>#REF!</v>
      </c>
      <c r="B1505" s="58">
        <v>7376</v>
      </c>
      <c r="C1505" t="s">
        <v>10900</v>
      </c>
      <c r="D1505" t="s">
        <v>11143</v>
      </c>
      <c r="F1505" t="s">
        <v>11122</v>
      </c>
      <c r="G1505" t="s">
        <v>11196</v>
      </c>
      <c r="I1505" t="s">
        <v>11213</v>
      </c>
      <c r="J1505" t="e">
        <f t="shared" si="72"/>
        <v>#REF!</v>
      </c>
      <c r="K1505" s="6" t="e">
        <f t="shared" si="73"/>
        <v>#REF!</v>
      </c>
    </row>
    <row r="1506" spans="1:12" x14ac:dyDescent="0.25">
      <c r="A1506" t="e">
        <f t="shared" si="71"/>
        <v>#REF!</v>
      </c>
      <c r="B1506" s="58">
        <v>7377</v>
      </c>
      <c r="C1506" t="s">
        <v>10900</v>
      </c>
      <c r="D1506" t="s">
        <v>11143</v>
      </c>
      <c r="F1506" t="s">
        <v>11123</v>
      </c>
      <c r="G1506" t="s">
        <v>11197</v>
      </c>
      <c r="I1506" t="s">
        <v>11213</v>
      </c>
      <c r="J1506" t="e">
        <f t="shared" si="72"/>
        <v>#REF!</v>
      </c>
      <c r="K1506" s="6" t="e">
        <f t="shared" si="73"/>
        <v>#REF!</v>
      </c>
    </row>
    <row r="1507" spans="1:12" x14ac:dyDescent="0.25">
      <c r="A1507" t="e">
        <f t="shared" si="71"/>
        <v>#REF!</v>
      </c>
      <c r="B1507" s="58">
        <v>7378</v>
      </c>
      <c r="C1507" t="s">
        <v>10900</v>
      </c>
      <c r="D1507" t="s">
        <v>11143</v>
      </c>
      <c r="F1507" s="17" t="s">
        <v>11119</v>
      </c>
      <c r="G1507" s="17"/>
      <c r="H1507" s="17"/>
      <c r="I1507" s="17" t="s">
        <v>11257</v>
      </c>
      <c r="J1507" t="e">
        <f t="shared" si="72"/>
        <v>#REF!</v>
      </c>
      <c r="K1507" s="6" t="e">
        <f t="shared" si="73"/>
        <v>#REF!</v>
      </c>
    </row>
    <row r="1508" spans="1:12" s="10" customFormat="1" x14ac:dyDescent="0.25">
      <c r="A1508" s="10" t="e">
        <f t="shared" si="71"/>
        <v>#REF!</v>
      </c>
      <c r="B1508" s="59"/>
      <c r="C1508" s="10" t="s">
        <v>10900</v>
      </c>
      <c r="D1508" s="10" t="s">
        <v>11143</v>
      </c>
      <c r="F1508" s="10" t="s">
        <v>11112</v>
      </c>
      <c r="G1508" s="10" t="s">
        <v>11198</v>
      </c>
      <c r="I1508" s="10" t="s">
        <v>11213</v>
      </c>
      <c r="J1508" s="10" t="e">
        <f t="shared" si="72"/>
        <v>#REF!</v>
      </c>
      <c r="K1508" s="60" t="e">
        <f t="shared" si="73"/>
        <v>#REF!</v>
      </c>
      <c r="L1508" s="61"/>
    </row>
    <row r="1509" spans="1:12" x14ac:dyDescent="0.25">
      <c r="A1509" t="e">
        <f t="shared" si="71"/>
        <v>#REF!</v>
      </c>
      <c r="B1509" s="58">
        <v>7380</v>
      </c>
      <c r="C1509" t="s">
        <v>10900</v>
      </c>
      <c r="D1509" t="s">
        <v>11143</v>
      </c>
      <c r="F1509" t="s">
        <v>11111</v>
      </c>
      <c r="G1509" t="s">
        <v>11198</v>
      </c>
      <c r="I1509" t="s">
        <v>11213</v>
      </c>
      <c r="J1509" t="e">
        <f t="shared" si="72"/>
        <v>#REF!</v>
      </c>
      <c r="K1509" s="6" t="e">
        <f t="shared" si="73"/>
        <v>#REF!</v>
      </c>
    </row>
    <row r="1510" spans="1:12" x14ac:dyDescent="0.25">
      <c r="A1510" t="e">
        <f t="shared" si="71"/>
        <v>#REF!</v>
      </c>
      <c r="B1510" s="58">
        <v>7381</v>
      </c>
      <c r="C1510" t="s">
        <v>10900</v>
      </c>
      <c r="D1510" t="s">
        <v>11143</v>
      </c>
      <c r="F1510" t="s">
        <v>11130</v>
      </c>
      <c r="G1510" t="s">
        <v>11199</v>
      </c>
      <c r="I1510" t="s">
        <v>11213</v>
      </c>
      <c r="J1510" t="e">
        <f t="shared" si="72"/>
        <v>#REF!</v>
      </c>
      <c r="K1510" s="6" t="e">
        <f t="shared" si="73"/>
        <v>#REF!</v>
      </c>
    </row>
    <row r="1511" spans="1:12" x14ac:dyDescent="0.25">
      <c r="A1511" t="e">
        <f t="shared" si="71"/>
        <v>#REF!</v>
      </c>
      <c r="B1511" s="58">
        <v>7382</v>
      </c>
      <c r="C1511" t="s">
        <v>10900</v>
      </c>
      <c r="D1511" t="s">
        <v>11143</v>
      </c>
      <c r="F1511" t="s">
        <v>11109</v>
      </c>
      <c r="G1511" t="s">
        <v>11200</v>
      </c>
      <c r="I1511" t="s">
        <v>11213</v>
      </c>
      <c r="J1511" t="e">
        <f t="shared" si="72"/>
        <v>#REF!</v>
      </c>
      <c r="K1511" s="6" t="e">
        <f t="shared" si="73"/>
        <v>#REF!</v>
      </c>
    </row>
    <row r="1512" spans="1:12" x14ac:dyDescent="0.25">
      <c r="A1512" t="e">
        <f t="shared" si="71"/>
        <v>#REF!</v>
      </c>
      <c r="B1512" s="58">
        <v>7383</v>
      </c>
      <c r="C1512" t="s">
        <v>10900</v>
      </c>
      <c r="D1512" t="s">
        <v>11143</v>
      </c>
      <c r="F1512" t="s">
        <v>11124</v>
      </c>
      <c r="G1512" t="s">
        <v>11201</v>
      </c>
      <c r="I1512" t="s">
        <v>11213</v>
      </c>
      <c r="J1512" t="e">
        <f t="shared" si="72"/>
        <v>#REF!</v>
      </c>
      <c r="K1512" s="6" t="e">
        <f t="shared" si="73"/>
        <v>#REF!</v>
      </c>
    </row>
    <row r="1513" spans="1:12" x14ac:dyDescent="0.25">
      <c r="A1513" t="e">
        <f t="shared" si="71"/>
        <v>#REF!</v>
      </c>
      <c r="B1513" s="58">
        <v>7384</v>
      </c>
      <c r="C1513" t="s">
        <v>10900</v>
      </c>
      <c r="D1513" t="s">
        <v>11143</v>
      </c>
      <c r="F1513" t="s">
        <v>11117</v>
      </c>
      <c r="G1513" t="s">
        <v>11202</v>
      </c>
      <c r="I1513" t="s">
        <v>11213</v>
      </c>
      <c r="J1513" t="e">
        <f t="shared" si="72"/>
        <v>#REF!</v>
      </c>
      <c r="K1513" s="6" t="e">
        <f t="shared" si="73"/>
        <v>#REF!</v>
      </c>
    </row>
    <row r="1514" spans="1:12" x14ac:dyDescent="0.25">
      <c r="A1514" t="e">
        <f t="shared" si="71"/>
        <v>#REF!</v>
      </c>
      <c r="B1514" s="58">
        <v>7385</v>
      </c>
      <c r="C1514" t="s">
        <v>10900</v>
      </c>
      <c r="D1514" t="s">
        <v>11143</v>
      </c>
      <c r="F1514" t="s">
        <v>11134</v>
      </c>
      <c r="G1514" t="s">
        <v>11203</v>
      </c>
      <c r="I1514" t="s">
        <v>11213</v>
      </c>
      <c r="J1514" t="e">
        <f t="shared" si="72"/>
        <v>#REF!</v>
      </c>
      <c r="K1514" s="6" t="e">
        <f t="shared" si="73"/>
        <v>#REF!</v>
      </c>
    </row>
    <row r="1515" spans="1:12" x14ac:dyDescent="0.25">
      <c r="A1515" t="e">
        <f t="shared" si="71"/>
        <v>#REF!</v>
      </c>
      <c r="B1515" s="58">
        <v>7386</v>
      </c>
      <c r="C1515" t="s">
        <v>10900</v>
      </c>
      <c r="D1515" t="s">
        <v>11143</v>
      </c>
      <c r="F1515" t="s">
        <v>2774</v>
      </c>
      <c r="G1515" t="s">
        <v>11204</v>
      </c>
      <c r="I1515" t="s">
        <v>11213</v>
      </c>
      <c r="J1515" t="e">
        <f t="shared" si="72"/>
        <v>#REF!</v>
      </c>
      <c r="K1515" s="6" t="e">
        <f t="shared" si="73"/>
        <v>#REF!</v>
      </c>
    </row>
    <row r="1516" spans="1:12" x14ac:dyDescent="0.25">
      <c r="A1516" t="e">
        <f t="shared" si="71"/>
        <v>#REF!</v>
      </c>
      <c r="B1516" s="58">
        <v>7387</v>
      </c>
      <c r="C1516" t="s">
        <v>10900</v>
      </c>
      <c r="D1516" t="s">
        <v>11143</v>
      </c>
      <c r="F1516" t="s">
        <v>11133</v>
      </c>
      <c r="G1516" t="s">
        <v>11207</v>
      </c>
      <c r="I1516" t="s">
        <v>11213</v>
      </c>
      <c r="J1516" t="e">
        <f t="shared" si="72"/>
        <v>#REF!</v>
      </c>
      <c r="K1516" s="6" t="e">
        <f t="shared" si="73"/>
        <v>#REF!</v>
      </c>
    </row>
    <row r="1517" spans="1:12" x14ac:dyDescent="0.25">
      <c r="A1517" t="e">
        <f t="shared" si="71"/>
        <v>#REF!</v>
      </c>
      <c r="B1517" s="58">
        <v>7388</v>
      </c>
      <c r="C1517" t="s">
        <v>10900</v>
      </c>
      <c r="D1517" t="s">
        <v>11143</v>
      </c>
      <c r="F1517" t="s">
        <v>11113</v>
      </c>
      <c r="G1517" t="s">
        <v>11205</v>
      </c>
      <c r="I1517" t="s">
        <v>11213</v>
      </c>
      <c r="J1517" t="e">
        <f t="shared" si="72"/>
        <v>#REF!</v>
      </c>
      <c r="K1517" s="6" t="e">
        <f t="shared" si="73"/>
        <v>#REF!</v>
      </c>
    </row>
    <row r="1518" spans="1:12" x14ac:dyDescent="0.25">
      <c r="A1518" t="e">
        <f t="shared" si="71"/>
        <v>#REF!</v>
      </c>
      <c r="B1518" s="58">
        <v>7389</v>
      </c>
      <c r="C1518" t="s">
        <v>10900</v>
      </c>
      <c r="D1518" t="s">
        <v>11143</v>
      </c>
      <c r="F1518" t="s">
        <v>2401</v>
      </c>
      <c r="G1518" t="s">
        <v>11206</v>
      </c>
      <c r="I1518" t="s">
        <v>11213</v>
      </c>
      <c r="J1518" t="e">
        <f t="shared" si="72"/>
        <v>#REF!</v>
      </c>
      <c r="K1518" s="6" t="e">
        <f t="shared" si="73"/>
        <v>#REF!</v>
      </c>
    </row>
    <row r="1519" spans="1:12" x14ac:dyDescent="0.25">
      <c r="A1519" t="e">
        <f t="shared" si="71"/>
        <v>#REF!</v>
      </c>
      <c r="B1519" s="58">
        <v>7390</v>
      </c>
      <c r="C1519" t="s">
        <v>10900</v>
      </c>
      <c r="D1519" t="s">
        <v>11143</v>
      </c>
      <c r="F1519" t="s">
        <v>11118</v>
      </c>
      <c r="G1519" t="s">
        <v>11208</v>
      </c>
      <c r="I1519" t="s">
        <v>11213</v>
      </c>
      <c r="J1519" t="e">
        <f t="shared" si="72"/>
        <v>#REF!</v>
      </c>
      <c r="K1519" s="6" t="e">
        <f t="shared" si="73"/>
        <v>#REF!</v>
      </c>
    </row>
    <row r="1520" spans="1:12" x14ac:dyDescent="0.25">
      <c r="A1520" t="e">
        <f t="shared" si="71"/>
        <v>#REF!</v>
      </c>
      <c r="B1520" s="58">
        <v>7391</v>
      </c>
      <c r="C1520" t="s">
        <v>10900</v>
      </c>
      <c r="D1520" t="s">
        <v>11143</v>
      </c>
      <c r="F1520" t="s">
        <v>11131</v>
      </c>
      <c r="G1520" t="s">
        <v>11209</v>
      </c>
      <c r="I1520" t="s">
        <v>11213</v>
      </c>
      <c r="J1520" t="e">
        <f t="shared" si="72"/>
        <v>#REF!</v>
      </c>
      <c r="K1520" s="6" t="e">
        <f t="shared" si="73"/>
        <v>#REF!</v>
      </c>
    </row>
    <row r="1521" spans="1:12" s="10" customFormat="1" x14ac:dyDescent="0.25">
      <c r="A1521" s="10" t="e">
        <f t="shared" si="71"/>
        <v>#REF!</v>
      </c>
      <c r="B1521" s="59"/>
      <c r="C1521" s="10" t="s">
        <v>10900</v>
      </c>
      <c r="D1521" s="10" t="s">
        <v>11143</v>
      </c>
      <c r="F1521" s="10" t="s">
        <v>11128</v>
      </c>
      <c r="G1521" s="10" t="s">
        <v>11210</v>
      </c>
      <c r="I1521" s="10" t="s">
        <v>11213</v>
      </c>
      <c r="J1521" s="10" t="e">
        <f t="shared" si="72"/>
        <v>#REF!</v>
      </c>
      <c r="K1521" s="60" t="e">
        <f t="shared" si="73"/>
        <v>#REF!</v>
      </c>
      <c r="L1521" s="61"/>
    </row>
    <row r="1522" spans="1:12" x14ac:dyDescent="0.25">
      <c r="A1522" t="e">
        <f t="shared" si="71"/>
        <v>#REF!</v>
      </c>
      <c r="B1522" s="58">
        <v>7393</v>
      </c>
      <c r="C1522" t="s">
        <v>10900</v>
      </c>
      <c r="D1522" t="s">
        <v>11143</v>
      </c>
      <c r="F1522" t="s">
        <v>11129</v>
      </c>
      <c r="G1522" t="s">
        <v>11210</v>
      </c>
      <c r="I1522" t="s">
        <v>11213</v>
      </c>
      <c r="J1522" t="e">
        <f t="shared" si="72"/>
        <v>#REF!</v>
      </c>
      <c r="K1522" s="6" t="e">
        <f t="shared" si="73"/>
        <v>#REF!</v>
      </c>
    </row>
    <row r="1523" spans="1:12" collapsed="1" x14ac:dyDescent="0.25">
      <c r="A1523" t="e">
        <f t="shared" si="71"/>
        <v>#REF!</v>
      </c>
      <c r="B1523" s="58">
        <v>7394</v>
      </c>
      <c r="C1523" t="s">
        <v>10900</v>
      </c>
      <c r="D1523" t="s">
        <v>11143</v>
      </c>
      <c r="F1523" t="s">
        <v>11121</v>
      </c>
      <c r="G1523" t="s">
        <v>11211</v>
      </c>
      <c r="I1523" t="s">
        <v>11213</v>
      </c>
      <c r="J1523" t="e">
        <f t="shared" si="72"/>
        <v>#REF!</v>
      </c>
      <c r="K1523" s="6" t="e">
        <f t="shared" si="73"/>
        <v>#REF!</v>
      </c>
    </row>
    <row r="1524" spans="1:12" s="10" customFormat="1" x14ac:dyDescent="0.25">
      <c r="A1524" s="10" t="e">
        <f t="shared" si="71"/>
        <v>#REF!</v>
      </c>
      <c r="B1524" s="59"/>
      <c r="C1524" s="10" t="s">
        <v>10900</v>
      </c>
      <c r="D1524" s="10" t="s">
        <v>11143</v>
      </c>
      <c r="F1524" s="10" t="s">
        <v>11115</v>
      </c>
      <c r="G1524" s="10" t="s">
        <v>11211</v>
      </c>
      <c r="I1524" s="10" t="s">
        <v>11213</v>
      </c>
      <c r="J1524" s="10" t="e">
        <f t="shared" si="72"/>
        <v>#REF!</v>
      </c>
      <c r="K1524" s="60" t="e">
        <f t="shared" si="73"/>
        <v>#REF!</v>
      </c>
      <c r="L1524" s="61"/>
    </row>
    <row r="1525" spans="1:12" s="10" customFormat="1" x14ac:dyDescent="0.25">
      <c r="A1525" s="10" t="e">
        <f t="shared" si="71"/>
        <v>#REF!</v>
      </c>
      <c r="B1525" s="59"/>
      <c r="C1525" s="10" t="s">
        <v>10900</v>
      </c>
      <c r="D1525" s="10" t="s">
        <v>11143</v>
      </c>
      <c r="F1525" s="10" t="s">
        <v>11116</v>
      </c>
      <c r="G1525" s="10" t="s">
        <v>11211</v>
      </c>
      <c r="I1525" s="10" t="s">
        <v>11213</v>
      </c>
      <c r="J1525" s="10" t="e">
        <f t="shared" si="72"/>
        <v>#REF!</v>
      </c>
      <c r="K1525" s="60" t="e">
        <f t="shared" si="73"/>
        <v>#REF!</v>
      </c>
      <c r="L1525" s="61"/>
    </row>
    <row r="1526" spans="1:12" x14ac:dyDescent="0.25">
      <c r="A1526" t="e">
        <f t="shared" si="71"/>
        <v>#REF!</v>
      </c>
      <c r="B1526" s="58">
        <v>7397</v>
      </c>
      <c r="C1526" t="s">
        <v>10900</v>
      </c>
      <c r="D1526" t="s">
        <v>11143</v>
      </c>
      <c r="F1526" t="s">
        <v>11125</v>
      </c>
      <c r="G1526" t="s">
        <v>11212</v>
      </c>
      <c r="I1526" t="s">
        <v>11213</v>
      </c>
      <c r="J1526" t="e">
        <f t="shared" si="72"/>
        <v>#REF!</v>
      </c>
      <c r="K1526" s="6" t="e">
        <f t="shared" si="73"/>
        <v>#REF!</v>
      </c>
    </row>
    <row r="1527" spans="1:12" s="10" customFormat="1" x14ac:dyDescent="0.25">
      <c r="A1527" s="10" t="e">
        <f t="shared" si="71"/>
        <v>#REF!</v>
      </c>
      <c r="B1527" s="59"/>
      <c r="C1527" s="10" t="s">
        <v>10900</v>
      </c>
      <c r="D1527" s="10" t="s">
        <v>11143</v>
      </c>
      <c r="F1527" s="10" t="s">
        <v>11114</v>
      </c>
      <c r="G1527" s="10" t="s">
        <v>11212</v>
      </c>
      <c r="I1527" s="10" t="s">
        <v>11213</v>
      </c>
      <c r="J1527" s="10" t="e">
        <f t="shared" si="72"/>
        <v>#REF!</v>
      </c>
      <c r="K1527" s="60" t="e">
        <f t="shared" si="73"/>
        <v>#REF!</v>
      </c>
      <c r="L1527" s="61"/>
    </row>
    <row r="1528" spans="1:12" collapsed="1" x14ac:dyDescent="0.25">
      <c r="A1528" t="str">
        <f t="shared" si="71"/>
        <v/>
      </c>
      <c r="C1528" t="s">
        <v>10900</v>
      </c>
      <c r="D1528" s="45" t="s">
        <v>11155</v>
      </c>
      <c r="E1528" s="45"/>
      <c r="F1528" s="45"/>
      <c r="G1528" s="45"/>
      <c r="H1528" s="45"/>
      <c r="I1528" s="45"/>
      <c r="J1528" t="str">
        <f t="shared" si="72"/>
        <v/>
      </c>
      <c r="K1528" s="6" t="str">
        <f t="shared" si="73"/>
        <v/>
      </c>
    </row>
    <row r="1529" spans="1:12" x14ac:dyDescent="0.25">
      <c r="A1529" t="str">
        <f t="shared" si="71"/>
        <v/>
      </c>
      <c r="C1529" t="s">
        <v>10900</v>
      </c>
      <c r="D1529" t="s">
        <v>11155</v>
      </c>
      <c r="E1529" s="43" t="s">
        <v>12088</v>
      </c>
      <c r="F1529" s="43"/>
      <c r="G1529" s="43"/>
      <c r="H1529" s="43"/>
      <c r="I1529" s="43"/>
      <c r="J1529" t="str">
        <f t="shared" si="72"/>
        <v/>
      </c>
      <c r="K1529" s="6" t="str">
        <f t="shared" si="73"/>
        <v/>
      </c>
    </row>
    <row r="1530" spans="1:12" x14ac:dyDescent="0.25">
      <c r="A1530" t="e">
        <f t="shared" si="71"/>
        <v>#REF!</v>
      </c>
      <c r="B1530" s="58">
        <v>7399</v>
      </c>
      <c r="C1530" t="s">
        <v>10900</v>
      </c>
      <c r="D1530" t="s">
        <v>11155</v>
      </c>
      <c r="E1530" t="s">
        <v>12088</v>
      </c>
      <c r="F1530" t="s">
        <v>2176</v>
      </c>
      <c r="J1530" t="e">
        <f t="shared" si="72"/>
        <v>#REF!</v>
      </c>
      <c r="K1530" s="6" t="e">
        <f t="shared" si="73"/>
        <v>#REF!</v>
      </c>
    </row>
    <row r="1531" spans="1:12" x14ac:dyDescent="0.25">
      <c r="A1531" t="str">
        <f t="shared" si="71"/>
        <v/>
      </c>
      <c r="C1531" t="s">
        <v>10900</v>
      </c>
      <c r="D1531" t="s">
        <v>11155</v>
      </c>
      <c r="E1531" s="43" t="s">
        <v>11155</v>
      </c>
      <c r="F1531" s="43"/>
      <c r="G1531" s="43"/>
      <c r="H1531" s="43"/>
      <c r="I1531" s="43"/>
      <c r="J1531" t="str">
        <f t="shared" si="72"/>
        <v/>
      </c>
      <c r="K1531" s="6" t="str">
        <f t="shared" si="73"/>
        <v/>
      </c>
    </row>
    <row r="1532" spans="1:12" x14ac:dyDescent="0.25">
      <c r="A1532" t="e">
        <f t="shared" si="71"/>
        <v>#REF!</v>
      </c>
      <c r="B1532" s="58">
        <v>7400</v>
      </c>
      <c r="C1532" t="s">
        <v>10900</v>
      </c>
      <c r="D1532" t="s">
        <v>11155</v>
      </c>
      <c r="E1532" t="s">
        <v>11155</v>
      </c>
      <c r="F1532" t="s">
        <v>2222</v>
      </c>
      <c r="I1532" t="s">
        <v>12079</v>
      </c>
      <c r="J1532" t="e">
        <f t="shared" si="72"/>
        <v>#REF!</v>
      </c>
      <c r="K1532" s="6" t="e">
        <f t="shared" si="73"/>
        <v>#REF!</v>
      </c>
    </row>
    <row r="1533" spans="1:12" x14ac:dyDescent="0.25">
      <c r="A1533" t="e">
        <f t="shared" si="71"/>
        <v>#REF!</v>
      </c>
      <c r="B1533" s="58">
        <v>7401</v>
      </c>
      <c r="C1533" t="s">
        <v>10900</v>
      </c>
      <c r="D1533" t="s">
        <v>11155</v>
      </c>
      <c r="E1533" t="s">
        <v>11155</v>
      </c>
      <c r="F1533" t="s">
        <v>2210</v>
      </c>
      <c r="I1533" t="s">
        <v>12079</v>
      </c>
      <c r="J1533" t="e">
        <f t="shared" si="72"/>
        <v>#REF!</v>
      </c>
      <c r="K1533" s="6" t="e">
        <f t="shared" si="73"/>
        <v>#REF!</v>
      </c>
    </row>
    <row r="1534" spans="1:12" x14ac:dyDescent="0.25">
      <c r="A1534" t="e">
        <f t="shared" si="71"/>
        <v>#REF!</v>
      </c>
      <c r="B1534" s="58">
        <v>7402</v>
      </c>
      <c r="C1534" t="s">
        <v>10900</v>
      </c>
      <c r="D1534" t="s">
        <v>11155</v>
      </c>
      <c r="E1534" t="s">
        <v>11155</v>
      </c>
      <c r="F1534" t="s">
        <v>2237</v>
      </c>
      <c r="G1534" t="s">
        <v>11305</v>
      </c>
      <c r="I1534" t="s">
        <v>11302</v>
      </c>
      <c r="J1534" t="e">
        <f t="shared" si="72"/>
        <v>#REF!</v>
      </c>
      <c r="K1534" s="6" t="e">
        <f t="shared" si="73"/>
        <v>#REF!</v>
      </c>
    </row>
    <row r="1535" spans="1:12" x14ac:dyDescent="0.25">
      <c r="A1535" t="e">
        <f t="shared" si="71"/>
        <v>#REF!</v>
      </c>
      <c r="B1535" s="58">
        <v>7403</v>
      </c>
      <c r="C1535" t="s">
        <v>10900</v>
      </c>
      <c r="D1535" t="s">
        <v>11155</v>
      </c>
      <c r="E1535" t="s">
        <v>11155</v>
      </c>
      <c r="F1535" t="s">
        <v>2248</v>
      </c>
      <c r="I1535" t="s">
        <v>12079</v>
      </c>
      <c r="J1535" t="e">
        <f t="shared" si="72"/>
        <v>#REF!</v>
      </c>
      <c r="K1535" s="6" t="e">
        <f t="shared" si="73"/>
        <v>#REF!</v>
      </c>
    </row>
    <row r="1536" spans="1:12" x14ac:dyDescent="0.25">
      <c r="A1536" t="e">
        <f t="shared" si="71"/>
        <v>#REF!</v>
      </c>
      <c r="B1536" s="58">
        <v>7404</v>
      </c>
      <c r="C1536" t="s">
        <v>10900</v>
      </c>
      <c r="D1536" t="s">
        <v>11155</v>
      </c>
      <c r="E1536" t="s">
        <v>11155</v>
      </c>
      <c r="F1536" t="s">
        <v>2245</v>
      </c>
      <c r="I1536" t="s">
        <v>12079</v>
      </c>
      <c r="J1536" t="e">
        <f t="shared" si="72"/>
        <v>#REF!</v>
      </c>
      <c r="K1536" s="6" t="e">
        <f t="shared" si="73"/>
        <v>#REF!</v>
      </c>
    </row>
    <row r="1537" spans="1:11" x14ac:dyDescent="0.25">
      <c r="A1537" t="e">
        <f t="shared" ref="A1537:A1600" si="74">J1537</f>
        <v>#REF!</v>
      </c>
      <c r="B1537" s="58">
        <v>7405</v>
      </c>
      <c r="C1537" t="s">
        <v>10900</v>
      </c>
      <c r="D1537" t="s">
        <v>11155</v>
      </c>
      <c r="E1537" t="s">
        <v>11155</v>
      </c>
      <c r="F1537" t="s">
        <v>2228</v>
      </c>
      <c r="I1537" t="s">
        <v>12079</v>
      </c>
      <c r="J1537" t="e">
        <f t="shared" si="72"/>
        <v>#REF!</v>
      </c>
      <c r="K1537" s="6" t="e">
        <f t="shared" si="73"/>
        <v>#REF!</v>
      </c>
    </row>
    <row r="1538" spans="1:11" x14ac:dyDescent="0.25">
      <c r="A1538" t="e">
        <f t="shared" si="74"/>
        <v>#REF!</v>
      </c>
      <c r="B1538" s="58">
        <v>7406</v>
      </c>
      <c r="C1538" t="s">
        <v>10900</v>
      </c>
      <c r="D1538" t="s">
        <v>11155</v>
      </c>
      <c r="E1538" t="s">
        <v>11155</v>
      </c>
      <c r="F1538" t="s">
        <v>2207</v>
      </c>
      <c r="I1538" t="s">
        <v>12079</v>
      </c>
      <c r="J1538" t="e">
        <f t="shared" ref="J1538:J1601" si="75">IF(F1538&lt;&gt;"",VLOOKUP(F1538,name_tbl,5,FALSE),"")</f>
        <v>#REF!</v>
      </c>
      <c r="K1538" s="6" t="e">
        <f t="shared" ref="K1538:K1601" si="76">IF(F1538&lt;&gt;"",VLOOKUP(F1538,name_tbl,6,FALSE),"")</f>
        <v>#REF!</v>
      </c>
    </row>
    <row r="1539" spans="1:11" x14ac:dyDescent="0.25">
      <c r="A1539" t="e">
        <f t="shared" si="74"/>
        <v>#REF!</v>
      </c>
      <c r="B1539" s="58">
        <v>7407</v>
      </c>
      <c r="C1539" t="s">
        <v>10900</v>
      </c>
      <c r="D1539" t="s">
        <v>11155</v>
      </c>
      <c r="E1539" t="s">
        <v>11155</v>
      </c>
      <c r="F1539" t="s">
        <v>2240</v>
      </c>
      <c r="G1539" t="s">
        <v>11303</v>
      </c>
      <c r="I1539" t="s">
        <v>11302</v>
      </c>
      <c r="J1539" t="e">
        <f t="shared" si="75"/>
        <v>#REF!</v>
      </c>
      <c r="K1539" s="6" t="e">
        <f t="shared" si="76"/>
        <v>#REF!</v>
      </c>
    </row>
    <row r="1540" spans="1:11" x14ac:dyDescent="0.25">
      <c r="A1540" t="e">
        <f t="shared" si="74"/>
        <v>#REF!</v>
      </c>
      <c r="B1540" s="58">
        <v>7408</v>
      </c>
      <c r="C1540" t="s">
        <v>10900</v>
      </c>
      <c r="D1540" t="s">
        <v>11155</v>
      </c>
      <c r="E1540" t="s">
        <v>11155</v>
      </c>
      <c r="F1540" t="s">
        <v>2225</v>
      </c>
      <c r="I1540" t="s">
        <v>12079</v>
      </c>
      <c r="J1540" t="e">
        <f t="shared" si="75"/>
        <v>#REF!</v>
      </c>
      <c r="K1540" s="6" t="e">
        <f t="shared" si="76"/>
        <v>#REF!</v>
      </c>
    </row>
    <row r="1541" spans="1:11" x14ac:dyDescent="0.25">
      <c r="A1541" t="e">
        <f t="shared" si="74"/>
        <v>#REF!</v>
      </c>
      <c r="B1541" s="58">
        <v>7409</v>
      </c>
      <c r="C1541" t="s">
        <v>10900</v>
      </c>
      <c r="D1541" t="s">
        <v>11155</v>
      </c>
      <c r="E1541" t="s">
        <v>11155</v>
      </c>
      <c r="F1541" t="s">
        <v>2234</v>
      </c>
      <c r="I1541" t="s">
        <v>12079</v>
      </c>
      <c r="J1541" t="e">
        <f t="shared" si="75"/>
        <v>#REF!</v>
      </c>
      <c r="K1541" s="6" t="e">
        <f t="shared" si="76"/>
        <v>#REF!</v>
      </c>
    </row>
    <row r="1542" spans="1:11" x14ac:dyDescent="0.25">
      <c r="A1542" t="e">
        <f t="shared" si="74"/>
        <v>#REF!</v>
      </c>
      <c r="B1542" s="58">
        <v>7410</v>
      </c>
      <c r="C1542" t="s">
        <v>10900</v>
      </c>
      <c r="D1542" t="s">
        <v>11155</v>
      </c>
      <c r="E1542" t="s">
        <v>11155</v>
      </c>
      <c r="F1542" t="s">
        <v>2216</v>
      </c>
      <c r="I1542" t="s">
        <v>12079</v>
      </c>
      <c r="J1542" t="e">
        <f t="shared" si="75"/>
        <v>#REF!</v>
      </c>
      <c r="K1542" s="6" t="e">
        <f t="shared" si="76"/>
        <v>#REF!</v>
      </c>
    </row>
    <row r="1543" spans="1:11" x14ac:dyDescent="0.25">
      <c r="A1543" t="e">
        <f t="shared" si="74"/>
        <v>#REF!</v>
      </c>
      <c r="B1543" s="58">
        <v>7411</v>
      </c>
      <c r="C1543" t="s">
        <v>10900</v>
      </c>
      <c r="D1543" t="s">
        <v>11155</v>
      </c>
      <c r="E1543" t="s">
        <v>11155</v>
      </c>
      <c r="F1543" t="s">
        <v>2254</v>
      </c>
      <c r="I1543" t="s">
        <v>12079</v>
      </c>
      <c r="J1543" t="e">
        <f t="shared" si="75"/>
        <v>#REF!</v>
      </c>
      <c r="K1543" s="6" t="e">
        <f t="shared" si="76"/>
        <v>#REF!</v>
      </c>
    </row>
    <row r="1544" spans="1:11" x14ac:dyDescent="0.25">
      <c r="A1544" t="e">
        <f t="shared" si="74"/>
        <v>#REF!</v>
      </c>
      <c r="B1544" s="58">
        <v>7412</v>
      </c>
      <c r="C1544" t="s">
        <v>10900</v>
      </c>
      <c r="D1544" t="s">
        <v>11155</v>
      </c>
      <c r="E1544" t="s">
        <v>11155</v>
      </c>
      <c r="F1544" t="s">
        <v>2231</v>
      </c>
      <c r="I1544" t="s">
        <v>12079</v>
      </c>
      <c r="J1544" t="e">
        <f t="shared" si="75"/>
        <v>#REF!</v>
      </c>
      <c r="K1544" s="6" t="e">
        <f t="shared" si="76"/>
        <v>#REF!</v>
      </c>
    </row>
    <row r="1545" spans="1:11" x14ac:dyDescent="0.25">
      <c r="A1545" t="e">
        <f t="shared" si="74"/>
        <v>#REF!</v>
      </c>
      <c r="B1545" s="58">
        <v>7413</v>
      </c>
      <c r="C1545" t="s">
        <v>10900</v>
      </c>
      <c r="D1545" t="s">
        <v>11155</v>
      </c>
      <c r="E1545" t="s">
        <v>11155</v>
      </c>
      <c r="F1545" t="s">
        <v>2200</v>
      </c>
      <c r="I1545" t="s">
        <v>12079</v>
      </c>
      <c r="J1545" t="e">
        <f t="shared" si="75"/>
        <v>#REF!</v>
      </c>
      <c r="K1545" s="6" t="e">
        <f t="shared" si="76"/>
        <v>#REF!</v>
      </c>
    </row>
    <row r="1546" spans="1:11" x14ac:dyDescent="0.25">
      <c r="A1546" t="e">
        <f t="shared" si="74"/>
        <v>#REF!</v>
      </c>
      <c r="B1546" s="58">
        <v>7414</v>
      </c>
      <c r="C1546" t="s">
        <v>10900</v>
      </c>
      <c r="D1546" t="s">
        <v>11155</v>
      </c>
      <c r="E1546" t="s">
        <v>11155</v>
      </c>
      <c r="F1546" t="s">
        <v>2204</v>
      </c>
      <c r="I1546" t="s">
        <v>12079</v>
      </c>
      <c r="J1546" t="e">
        <f t="shared" si="75"/>
        <v>#REF!</v>
      </c>
      <c r="K1546" s="6" t="e">
        <f t="shared" si="76"/>
        <v>#REF!</v>
      </c>
    </row>
    <row r="1547" spans="1:11" x14ac:dyDescent="0.25">
      <c r="A1547" t="e">
        <f t="shared" si="74"/>
        <v>#REF!</v>
      </c>
      <c r="B1547" s="58">
        <v>7415</v>
      </c>
      <c r="C1547" t="s">
        <v>10900</v>
      </c>
      <c r="D1547" t="s">
        <v>11155</v>
      </c>
      <c r="E1547" t="s">
        <v>11155</v>
      </c>
      <c r="F1547" t="s">
        <v>2251</v>
      </c>
      <c r="G1547" t="s">
        <v>11304</v>
      </c>
      <c r="I1547" s="15" t="s">
        <v>11302</v>
      </c>
      <c r="J1547" t="e">
        <f t="shared" si="75"/>
        <v>#REF!</v>
      </c>
      <c r="K1547" s="6" t="e">
        <f t="shared" si="76"/>
        <v>#REF!</v>
      </c>
    </row>
    <row r="1548" spans="1:11" x14ac:dyDescent="0.25">
      <c r="A1548" t="e">
        <f t="shared" si="74"/>
        <v>#REF!</v>
      </c>
      <c r="B1548" s="58">
        <v>7416</v>
      </c>
      <c r="C1548" t="s">
        <v>10900</v>
      </c>
      <c r="D1548" t="s">
        <v>11155</v>
      </c>
      <c r="E1548" t="s">
        <v>11155</v>
      </c>
      <c r="F1548" s="11" t="s">
        <v>2213</v>
      </c>
      <c r="G1548" s="11" t="s">
        <v>11306</v>
      </c>
      <c r="H1548" s="11"/>
      <c r="I1548" s="11" t="s">
        <v>12086</v>
      </c>
      <c r="J1548" t="e">
        <f t="shared" si="75"/>
        <v>#REF!</v>
      </c>
      <c r="K1548" s="6" t="e">
        <f t="shared" si="76"/>
        <v>#REF!</v>
      </c>
    </row>
    <row r="1549" spans="1:11" x14ac:dyDescent="0.25">
      <c r="A1549" t="e">
        <f t="shared" si="74"/>
        <v>#REF!</v>
      </c>
      <c r="B1549" s="58">
        <v>7417</v>
      </c>
      <c r="C1549" t="s">
        <v>10900</v>
      </c>
      <c r="D1549" t="s">
        <v>11155</v>
      </c>
      <c r="E1549" t="s">
        <v>11155</v>
      </c>
      <c r="F1549" t="s">
        <v>2219</v>
      </c>
      <c r="I1549" t="s">
        <v>12079</v>
      </c>
      <c r="J1549" t="e">
        <f t="shared" si="75"/>
        <v>#REF!</v>
      </c>
      <c r="K1549" s="6" t="e">
        <f t="shared" si="76"/>
        <v>#REF!</v>
      </c>
    </row>
    <row r="1550" spans="1:11" x14ac:dyDescent="0.25">
      <c r="A1550" t="str">
        <f t="shared" si="74"/>
        <v/>
      </c>
      <c r="B1550" s="58">
        <v>7418</v>
      </c>
      <c r="C1550" t="s">
        <v>10900</v>
      </c>
      <c r="D1550" t="s">
        <v>11155</v>
      </c>
      <c r="E1550" t="s">
        <v>11155</v>
      </c>
      <c r="G1550" s="18" t="s">
        <v>11307</v>
      </c>
      <c r="H1550" s="18"/>
      <c r="I1550" s="18" t="s">
        <v>11302</v>
      </c>
      <c r="J1550" t="str">
        <f t="shared" si="75"/>
        <v/>
      </c>
      <c r="K1550" s="6" t="str">
        <f t="shared" si="76"/>
        <v/>
      </c>
    </row>
    <row r="1551" spans="1:11" collapsed="1" x14ac:dyDescent="0.25">
      <c r="A1551" t="str">
        <f t="shared" si="74"/>
        <v/>
      </c>
      <c r="C1551" t="s">
        <v>10900</v>
      </c>
      <c r="D1551" t="s">
        <v>11155</v>
      </c>
      <c r="E1551" s="43" t="s">
        <v>11308</v>
      </c>
      <c r="F1551" s="43"/>
      <c r="G1551" s="43"/>
      <c r="H1551" s="43"/>
      <c r="I1551" s="43"/>
      <c r="J1551" t="str">
        <f t="shared" si="75"/>
        <v/>
      </c>
      <c r="K1551" s="6" t="str">
        <f t="shared" si="76"/>
        <v/>
      </c>
    </row>
    <row r="1552" spans="1:11" x14ac:dyDescent="0.25">
      <c r="A1552" t="e">
        <f t="shared" si="74"/>
        <v>#REF!</v>
      </c>
      <c r="B1552" s="58">
        <v>7419</v>
      </c>
      <c r="C1552" t="s">
        <v>10900</v>
      </c>
      <c r="D1552" t="s">
        <v>11155</v>
      </c>
      <c r="E1552" t="s">
        <v>11308</v>
      </c>
      <c r="F1552" t="s">
        <v>2992</v>
      </c>
      <c r="G1552" t="s">
        <v>11479</v>
      </c>
      <c r="I1552" t="s">
        <v>11302</v>
      </c>
      <c r="J1552" t="e">
        <f t="shared" si="75"/>
        <v>#REF!</v>
      </c>
      <c r="K1552" s="6" t="e">
        <f t="shared" si="76"/>
        <v>#REF!</v>
      </c>
    </row>
    <row r="1553" spans="1:11" x14ac:dyDescent="0.25">
      <c r="A1553" t="e">
        <f t="shared" si="74"/>
        <v>#REF!</v>
      </c>
      <c r="B1553" s="58">
        <v>7420</v>
      </c>
      <c r="C1553" t="s">
        <v>10900</v>
      </c>
      <c r="D1553" t="s">
        <v>11155</v>
      </c>
      <c r="E1553" t="s">
        <v>11308</v>
      </c>
      <c r="F1553" t="s">
        <v>3019</v>
      </c>
      <c r="G1553" t="s">
        <v>11488</v>
      </c>
      <c r="I1553" t="s">
        <v>11302</v>
      </c>
      <c r="J1553" t="e">
        <f t="shared" si="75"/>
        <v>#REF!</v>
      </c>
      <c r="K1553" s="6" t="e">
        <f t="shared" si="76"/>
        <v>#REF!</v>
      </c>
    </row>
    <row r="1554" spans="1:11" x14ac:dyDescent="0.25">
      <c r="A1554" t="e">
        <f t="shared" si="74"/>
        <v>#REF!</v>
      </c>
      <c r="B1554" s="58">
        <v>7421</v>
      </c>
      <c r="C1554" t="s">
        <v>10900</v>
      </c>
      <c r="D1554" t="s">
        <v>11155</v>
      </c>
      <c r="E1554" t="s">
        <v>11308</v>
      </c>
      <c r="F1554" t="s">
        <v>2737</v>
      </c>
      <c r="G1554" t="s">
        <v>11419</v>
      </c>
      <c r="I1554" t="s">
        <v>11302</v>
      </c>
      <c r="J1554" t="e">
        <f t="shared" si="75"/>
        <v>#REF!</v>
      </c>
      <c r="K1554" s="6" t="e">
        <f t="shared" si="76"/>
        <v>#REF!</v>
      </c>
    </row>
    <row r="1555" spans="1:11" x14ac:dyDescent="0.25">
      <c r="A1555" t="e">
        <f t="shared" si="74"/>
        <v>#REF!</v>
      </c>
      <c r="B1555" s="58">
        <v>7422</v>
      </c>
      <c r="C1555" t="s">
        <v>10900</v>
      </c>
      <c r="D1555" t="s">
        <v>11155</v>
      </c>
      <c r="E1555" t="s">
        <v>11308</v>
      </c>
      <c r="F1555" t="s">
        <v>2740</v>
      </c>
      <c r="G1555" t="s">
        <v>11420</v>
      </c>
      <c r="I1555" t="s">
        <v>11302</v>
      </c>
      <c r="J1555" t="e">
        <f t="shared" si="75"/>
        <v>#REF!</v>
      </c>
      <c r="K1555" s="6" t="e">
        <f t="shared" si="76"/>
        <v>#REF!</v>
      </c>
    </row>
    <row r="1556" spans="1:11" x14ac:dyDescent="0.25">
      <c r="A1556" t="e">
        <f t="shared" si="74"/>
        <v>#REF!</v>
      </c>
      <c r="B1556" s="58">
        <v>7423</v>
      </c>
      <c r="C1556" t="s">
        <v>10900</v>
      </c>
      <c r="D1556" t="s">
        <v>11155</v>
      </c>
      <c r="E1556" t="s">
        <v>11308</v>
      </c>
      <c r="F1556" t="s">
        <v>2735</v>
      </c>
      <c r="G1556" t="s">
        <v>11418</v>
      </c>
      <c r="I1556" t="s">
        <v>11302</v>
      </c>
      <c r="J1556" t="e">
        <f t="shared" si="75"/>
        <v>#REF!</v>
      </c>
      <c r="K1556" s="6" t="e">
        <f t="shared" si="76"/>
        <v>#REF!</v>
      </c>
    </row>
    <row r="1557" spans="1:11" x14ac:dyDescent="0.25">
      <c r="A1557" t="e">
        <f t="shared" si="74"/>
        <v>#REF!</v>
      </c>
      <c r="B1557" s="58">
        <v>7424</v>
      </c>
      <c r="C1557" t="s">
        <v>10900</v>
      </c>
      <c r="D1557" t="s">
        <v>11155</v>
      </c>
      <c r="E1557" t="s">
        <v>11308</v>
      </c>
      <c r="F1557" t="s">
        <v>3183</v>
      </c>
      <c r="G1557" t="s">
        <v>11533</v>
      </c>
      <c r="I1557" t="s">
        <v>11302</v>
      </c>
      <c r="J1557" t="e">
        <f t="shared" si="75"/>
        <v>#REF!</v>
      </c>
      <c r="K1557" s="6" t="e">
        <f t="shared" si="76"/>
        <v>#REF!</v>
      </c>
    </row>
    <row r="1558" spans="1:11" x14ac:dyDescent="0.25">
      <c r="A1558" t="e">
        <f t="shared" si="74"/>
        <v>#REF!</v>
      </c>
      <c r="B1558" s="58">
        <v>7425</v>
      </c>
      <c r="C1558" t="s">
        <v>10900</v>
      </c>
      <c r="D1558" t="s">
        <v>11155</v>
      </c>
      <c r="E1558" t="s">
        <v>11308</v>
      </c>
      <c r="F1558" t="s">
        <v>3189</v>
      </c>
      <c r="G1558" t="s">
        <v>11535</v>
      </c>
      <c r="I1558" t="s">
        <v>11302</v>
      </c>
      <c r="J1558" t="e">
        <f t="shared" si="75"/>
        <v>#REF!</v>
      </c>
      <c r="K1558" s="6" t="e">
        <f t="shared" si="76"/>
        <v>#REF!</v>
      </c>
    </row>
    <row r="1559" spans="1:11" x14ac:dyDescent="0.25">
      <c r="A1559" t="e">
        <f t="shared" si="74"/>
        <v>#REF!</v>
      </c>
      <c r="B1559" s="58">
        <v>7426</v>
      </c>
      <c r="C1559" t="s">
        <v>10900</v>
      </c>
      <c r="D1559" t="s">
        <v>11155</v>
      </c>
      <c r="E1559" t="s">
        <v>11308</v>
      </c>
      <c r="F1559" t="s">
        <v>3138</v>
      </c>
      <c r="G1559" t="s">
        <v>11524</v>
      </c>
      <c r="I1559" t="s">
        <v>11302</v>
      </c>
      <c r="J1559" t="e">
        <f t="shared" si="75"/>
        <v>#REF!</v>
      </c>
      <c r="K1559" s="6" t="e">
        <f t="shared" si="76"/>
        <v>#REF!</v>
      </c>
    </row>
    <row r="1560" spans="1:11" x14ac:dyDescent="0.25">
      <c r="A1560" t="e">
        <f t="shared" si="74"/>
        <v>#REF!</v>
      </c>
      <c r="B1560" s="58">
        <v>7427</v>
      </c>
      <c r="C1560" t="s">
        <v>10900</v>
      </c>
      <c r="D1560" t="s">
        <v>11155</v>
      </c>
      <c r="E1560" t="s">
        <v>11308</v>
      </c>
      <c r="F1560" t="s">
        <v>3195</v>
      </c>
      <c r="G1560" t="s">
        <v>11536</v>
      </c>
      <c r="I1560" t="s">
        <v>11302</v>
      </c>
      <c r="J1560" t="e">
        <f t="shared" si="75"/>
        <v>#REF!</v>
      </c>
      <c r="K1560" s="6" t="e">
        <f t="shared" si="76"/>
        <v>#REF!</v>
      </c>
    </row>
    <row r="1561" spans="1:11" x14ac:dyDescent="0.25">
      <c r="A1561" t="e">
        <f t="shared" si="74"/>
        <v>#REF!</v>
      </c>
      <c r="B1561" s="58">
        <v>7428</v>
      </c>
      <c r="C1561" t="s">
        <v>10900</v>
      </c>
      <c r="D1561" t="s">
        <v>11155</v>
      </c>
      <c r="E1561" t="s">
        <v>11308</v>
      </c>
      <c r="F1561" t="s">
        <v>3599</v>
      </c>
      <c r="G1561" t="s">
        <v>11325</v>
      </c>
      <c r="I1561" t="s">
        <v>11302</v>
      </c>
      <c r="J1561" t="e">
        <f t="shared" si="75"/>
        <v>#REF!</v>
      </c>
      <c r="K1561" s="6" t="e">
        <f t="shared" si="76"/>
        <v>#REF!</v>
      </c>
    </row>
    <row r="1562" spans="1:11" x14ac:dyDescent="0.25">
      <c r="A1562" t="e">
        <f t="shared" si="74"/>
        <v>#REF!</v>
      </c>
      <c r="B1562" s="58">
        <v>7429</v>
      </c>
      <c r="C1562" t="s">
        <v>10900</v>
      </c>
      <c r="D1562" t="s">
        <v>11155</v>
      </c>
      <c r="E1562" t="s">
        <v>11308</v>
      </c>
      <c r="F1562" t="s">
        <v>2306</v>
      </c>
      <c r="G1562" t="s">
        <v>11347</v>
      </c>
      <c r="I1562" t="s">
        <v>11302</v>
      </c>
      <c r="J1562" t="e">
        <f t="shared" si="75"/>
        <v>#REF!</v>
      </c>
      <c r="K1562" s="6" t="e">
        <f t="shared" si="76"/>
        <v>#REF!</v>
      </c>
    </row>
    <row r="1563" spans="1:11" x14ac:dyDescent="0.25">
      <c r="A1563" t="e">
        <f t="shared" si="74"/>
        <v>#REF!</v>
      </c>
      <c r="B1563" s="58">
        <v>7430</v>
      </c>
      <c r="C1563" t="s">
        <v>10900</v>
      </c>
      <c r="D1563" t="s">
        <v>11155</v>
      </c>
      <c r="E1563" t="s">
        <v>11308</v>
      </c>
      <c r="F1563" t="s">
        <v>2421</v>
      </c>
      <c r="G1563" t="s">
        <v>11362</v>
      </c>
      <c r="I1563" t="s">
        <v>11302</v>
      </c>
      <c r="J1563" t="e">
        <f t="shared" si="75"/>
        <v>#REF!</v>
      </c>
      <c r="K1563" s="6" t="e">
        <f t="shared" si="76"/>
        <v>#REF!</v>
      </c>
    </row>
    <row r="1564" spans="1:11" x14ac:dyDescent="0.25">
      <c r="A1564" t="e">
        <f t="shared" si="74"/>
        <v>#REF!</v>
      </c>
      <c r="B1564" s="58">
        <v>7431</v>
      </c>
      <c r="C1564" t="s">
        <v>10900</v>
      </c>
      <c r="D1564" t="s">
        <v>11155</v>
      </c>
      <c r="E1564" t="s">
        <v>11308</v>
      </c>
      <c r="F1564" t="s">
        <v>2921</v>
      </c>
      <c r="G1564" t="s">
        <v>11455</v>
      </c>
      <c r="I1564" t="s">
        <v>11302</v>
      </c>
      <c r="J1564" t="e">
        <f t="shared" si="75"/>
        <v>#REF!</v>
      </c>
      <c r="K1564" s="6" t="e">
        <f t="shared" si="76"/>
        <v>#REF!</v>
      </c>
    </row>
    <row r="1565" spans="1:11" x14ac:dyDescent="0.25">
      <c r="A1565" t="e">
        <f t="shared" si="74"/>
        <v>#REF!</v>
      </c>
      <c r="B1565" s="58">
        <v>7432</v>
      </c>
      <c r="C1565" t="s">
        <v>10900</v>
      </c>
      <c r="D1565" t="s">
        <v>11155</v>
      </c>
      <c r="E1565" t="s">
        <v>11308</v>
      </c>
      <c r="F1565" t="s">
        <v>4008</v>
      </c>
      <c r="G1565" t="s">
        <v>11337</v>
      </c>
      <c r="I1565" t="s">
        <v>11302</v>
      </c>
      <c r="J1565" t="e">
        <f t="shared" si="75"/>
        <v>#REF!</v>
      </c>
      <c r="K1565" s="6" t="e">
        <f t="shared" si="76"/>
        <v>#REF!</v>
      </c>
    </row>
    <row r="1566" spans="1:11" x14ac:dyDescent="0.25">
      <c r="A1566" t="e">
        <f t="shared" si="74"/>
        <v>#REF!</v>
      </c>
      <c r="B1566" s="58">
        <v>7433</v>
      </c>
      <c r="C1566" t="s">
        <v>10900</v>
      </c>
      <c r="D1566" t="s">
        <v>11155</v>
      </c>
      <c r="E1566" t="s">
        <v>11308</v>
      </c>
      <c r="F1566" t="s">
        <v>3094</v>
      </c>
      <c r="G1566" t="s">
        <v>11511</v>
      </c>
      <c r="I1566" t="s">
        <v>11302</v>
      </c>
      <c r="J1566" t="e">
        <f t="shared" si="75"/>
        <v>#REF!</v>
      </c>
      <c r="K1566" s="6" t="e">
        <f t="shared" si="76"/>
        <v>#REF!</v>
      </c>
    </row>
    <row r="1567" spans="1:11" x14ac:dyDescent="0.25">
      <c r="A1567" t="e">
        <f t="shared" si="74"/>
        <v>#REF!</v>
      </c>
      <c r="B1567" s="58">
        <v>7434</v>
      </c>
      <c r="C1567" t="s">
        <v>10900</v>
      </c>
      <c r="D1567" t="s">
        <v>11155</v>
      </c>
      <c r="E1567" t="s">
        <v>11308</v>
      </c>
      <c r="F1567" t="s">
        <v>3112</v>
      </c>
      <c r="G1567" t="s">
        <v>11517</v>
      </c>
      <c r="I1567" t="s">
        <v>11302</v>
      </c>
      <c r="J1567" t="e">
        <f t="shared" si="75"/>
        <v>#REF!</v>
      </c>
      <c r="K1567" s="6" t="e">
        <f t="shared" si="76"/>
        <v>#REF!</v>
      </c>
    </row>
    <row r="1568" spans="1:11" x14ac:dyDescent="0.25">
      <c r="A1568" t="e">
        <f t="shared" si="74"/>
        <v>#REF!</v>
      </c>
      <c r="B1568" s="58">
        <v>7435</v>
      </c>
      <c r="C1568" t="s">
        <v>10900</v>
      </c>
      <c r="D1568" t="s">
        <v>11155</v>
      </c>
      <c r="E1568" t="s">
        <v>11308</v>
      </c>
      <c r="F1568" t="s">
        <v>3126</v>
      </c>
      <c r="G1568" t="s">
        <v>11520</v>
      </c>
      <c r="I1568" t="s">
        <v>11302</v>
      </c>
      <c r="J1568" t="e">
        <f t="shared" si="75"/>
        <v>#REF!</v>
      </c>
      <c r="K1568" s="6" t="e">
        <f t="shared" si="76"/>
        <v>#REF!</v>
      </c>
    </row>
    <row r="1569" spans="1:11" x14ac:dyDescent="0.25">
      <c r="A1569" t="e">
        <f t="shared" si="74"/>
        <v>#REF!</v>
      </c>
      <c r="B1569" s="58">
        <v>7436</v>
      </c>
      <c r="C1569" t="s">
        <v>10900</v>
      </c>
      <c r="D1569" t="s">
        <v>11155</v>
      </c>
      <c r="E1569" t="s">
        <v>11308</v>
      </c>
      <c r="F1569" t="s">
        <v>3186</v>
      </c>
      <c r="G1569" t="s">
        <v>11534</v>
      </c>
      <c r="I1569" t="s">
        <v>11302</v>
      </c>
      <c r="J1569" t="e">
        <f t="shared" si="75"/>
        <v>#REF!</v>
      </c>
      <c r="K1569" s="6" t="e">
        <f t="shared" si="76"/>
        <v>#REF!</v>
      </c>
    </row>
    <row r="1570" spans="1:11" x14ac:dyDescent="0.25">
      <c r="A1570" t="e">
        <f t="shared" si="74"/>
        <v>#REF!</v>
      </c>
      <c r="B1570" s="58">
        <v>7437</v>
      </c>
      <c r="C1570" t="s">
        <v>10900</v>
      </c>
      <c r="D1570" t="s">
        <v>11155</v>
      </c>
      <c r="E1570" t="s">
        <v>11308</v>
      </c>
      <c r="F1570" t="s">
        <v>3242</v>
      </c>
      <c r="G1570" t="s">
        <v>11545</v>
      </c>
      <c r="I1570" t="s">
        <v>11302</v>
      </c>
      <c r="J1570" t="e">
        <f t="shared" si="75"/>
        <v>#REF!</v>
      </c>
      <c r="K1570" s="6" t="e">
        <f t="shared" si="76"/>
        <v>#REF!</v>
      </c>
    </row>
    <row r="1571" spans="1:11" x14ac:dyDescent="0.25">
      <c r="A1571" t="e">
        <f t="shared" si="74"/>
        <v>#REF!</v>
      </c>
      <c r="B1571" s="58">
        <v>7438</v>
      </c>
      <c r="C1571" t="s">
        <v>10900</v>
      </c>
      <c r="D1571" t="s">
        <v>11155</v>
      </c>
      <c r="E1571" t="s">
        <v>11308</v>
      </c>
      <c r="F1571" t="s">
        <v>2751</v>
      </c>
      <c r="G1571" t="s">
        <v>11423</v>
      </c>
      <c r="I1571" t="s">
        <v>11302</v>
      </c>
      <c r="J1571" t="e">
        <f t="shared" si="75"/>
        <v>#REF!</v>
      </c>
      <c r="K1571" s="6" t="e">
        <f t="shared" si="76"/>
        <v>#REF!</v>
      </c>
    </row>
    <row r="1572" spans="1:11" x14ac:dyDescent="0.25">
      <c r="A1572" t="e">
        <f t="shared" si="74"/>
        <v>#REF!</v>
      </c>
      <c r="B1572" s="58">
        <v>7439</v>
      </c>
      <c r="C1572" t="s">
        <v>10900</v>
      </c>
      <c r="D1572" t="s">
        <v>11155</v>
      </c>
      <c r="E1572" t="s">
        <v>11308</v>
      </c>
      <c r="F1572" t="s">
        <v>2754</v>
      </c>
      <c r="G1572" t="s">
        <v>11424</v>
      </c>
      <c r="I1572" t="s">
        <v>11302</v>
      </c>
      <c r="J1572" t="e">
        <f t="shared" si="75"/>
        <v>#REF!</v>
      </c>
      <c r="K1572" s="6" t="e">
        <f t="shared" si="76"/>
        <v>#REF!</v>
      </c>
    </row>
    <row r="1573" spans="1:11" x14ac:dyDescent="0.25">
      <c r="A1573" t="e">
        <f t="shared" si="74"/>
        <v>#REF!</v>
      </c>
      <c r="B1573" s="58">
        <v>7440</v>
      </c>
      <c r="C1573" t="s">
        <v>10900</v>
      </c>
      <c r="D1573" t="s">
        <v>11155</v>
      </c>
      <c r="E1573" t="s">
        <v>11308</v>
      </c>
      <c r="F1573" t="s">
        <v>2933</v>
      </c>
      <c r="G1573" t="s">
        <v>11459</v>
      </c>
      <c r="I1573" t="s">
        <v>11302</v>
      </c>
      <c r="J1573" t="e">
        <f t="shared" si="75"/>
        <v>#REF!</v>
      </c>
      <c r="K1573" s="6" t="e">
        <f t="shared" si="76"/>
        <v>#REF!</v>
      </c>
    </row>
    <row r="1574" spans="1:11" x14ac:dyDescent="0.25">
      <c r="A1574" t="e">
        <f t="shared" si="74"/>
        <v>#REF!</v>
      </c>
      <c r="B1574" s="58">
        <v>7441</v>
      </c>
      <c r="C1574" t="s">
        <v>10900</v>
      </c>
      <c r="D1574" t="s">
        <v>11155</v>
      </c>
      <c r="E1574" t="s">
        <v>11308</v>
      </c>
      <c r="F1574" t="s">
        <v>2959</v>
      </c>
      <c r="G1574" t="s">
        <v>11467</v>
      </c>
      <c r="I1574" t="s">
        <v>11302</v>
      </c>
      <c r="J1574" t="e">
        <f t="shared" si="75"/>
        <v>#REF!</v>
      </c>
      <c r="K1574" s="6" t="e">
        <f t="shared" si="76"/>
        <v>#REF!</v>
      </c>
    </row>
    <row r="1575" spans="1:11" x14ac:dyDescent="0.25">
      <c r="A1575" t="e">
        <f t="shared" si="74"/>
        <v>#REF!</v>
      </c>
      <c r="B1575" s="58">
        <v>7442</v>
      </c>
      <c r="C1575" t="s">
        <v>10900</v>
      </c>
      <c r="D1575" t="s">
        <v>11155</v>
      </c>
      <c r="E1575" t="s">
        <v>11308</v>
      </c>
      <c r="F1575" t="s">
        <v>2980</v>
      </c>
      <c r="G1575" t="s">
        <v>11475</v>
      </c>
      <c r="I1575" t="s">
        <v>11302</v>
      </c>
      <c r="J1575" t="e">
        <f t="shared" si="75"/>
        <v>#REF!</v>
      </c>
      <c r="K1575" s="6" t="e">
        <f t="shared" si="76"/>
        <v>#REF!</v>
      </c>
    </row>
    <row r="1576" spans="1:11" x14ac:dyDescent="0.25">
      <c r="A1576" t="e">
        <f t="shared" si="74"/>
        <v>#REF!</v>
      </c>
      <c r="B1576" s="58">
        <v>7443</v>
      </c>
      <c r="C1576" t="s">
        <v>10900</v>
      </c>
      <c r="D1576" t="s">
        <v>11155</v>
      </c>
      <c r="E1576" t="s">
        <v>11308</v>
      </c>
      <c r="F1576" t="s">
        <v>3010</v>
      </c>
      <c r="G1576" t="s">
        <v>11485</v>
      </c>
      <c r="I1576" t="s">
        <v>11302</v>
      </c>
      <c r="J1576" t="e">
        <f t="shared" si="75"/>
        <v>#REF!</v>
      </c>
      <c r="K1576" s="6" t="e">
        <f t="shared" si="76"/>
        <v>#REF!</v>
      </c>
    </row>
    <row r="1577" spans="1:11" x14ac:dyDescent="0.25">
      <c r="A1577" t="e">
        <f t="shared" si="74"/>
        <v>#REF!</v>
      </c>
      <c r="B1577" s="58">
        <v>7444</v>
      </c>
      <c r="C1577" t="s">
        <v>10900</v>
      </c>
      <c r="D1577" t="s">
        <v>11155</v>
      </c>
      <c r="E1577" t="s">
        <v>11308</v>
      </c>
      <c r="F1577" t="s">
        <v>3022</v>
      </c>
      <c r="G1577" t="s">
        <v>11489</v>
      </c>
      <c r="I1577" t="s">
        <v>11302</v>
      </c>
      <c r="J1577" t="e">
        <f t="shared" si="75"/>
        <v>#REF!</v>
      </c>
      <c r="K1577" s="6" t="e">
        <f t="shared" si="76"/>
        <v>#REF!</v>
      </c>
    </row>
    <row r="1578" spans="1:11" x14ac:dyDescent="0.25">
      <c r="A1578" t="e">
        <f t="shared" si="74"/>
        <v>#REF!</v>
      </c>
      <c r="B1578" s="58">
        <v>7445</v>
      </c>
      <c r="C1578" t="s">
        <v>10900</v>
      </c>
      <c r="D1578" t="s">
        <v>11155</v>
      </c>
      <c r="E1578" t="s">
        <v>11308</v>
      </c>
      <c r="F1578" t="s">
        <v>3040</v>
      </c>
      <c r="G1578" t="s">
        <v>11494</v>
      </c>
      <c r="I1578" t="s">
        <v>11302</v>
      </c>
      <c r="J1578" t="e">
        <f t="shared" si="75"/>
        <v>#REF!</v>
      </c>
      <c r="K1578" s="6" t="e">
        <f t="shared" si="76"/>
        <v>#REF!</v>
      </c>
    </row>
    <row r="1579" spans="1:11" x14ac:dyDescent="0.25">
      <c r="A1579" t="e">
        <f t="shared" si="74"/>
        <v>#REF!</v>
      </c>
      <c r="B1579" s="58">
        <v>7446</v>
      </c>
      <c r="C1579" t="s">
        <v>10900</v>
      </c>
      <c r="D1579" t="s">
        <v>11155</v>
      </c>
      <c r="E1579" t="s">
        <v>11308</v>
      </c>
      <c r="F1579" t="s">
        <v>3046</v>
      </c>
      <c r="G1579" t="s">
        <v>11495</v>
      </c>
      <c r="I1579" t="s">
        <v>11302</v>
      </c>
      <c r="J1579" t="e">
        <f t="shared" si="75"/>
        <v>#REF!</v>
      </c>
      <c r="K1579" s="6" t="e">
        <f t="shared" si="76"/>
        <v>#REF!</v>
      </c>
    </row>
    <row r="1580" spans="1:11" x14ac:dyDescent="0.25">
      <c r="A1580" t="e">
        <f t="shared" si="74"/>
        <v>#REF!</v>
      </c>
      <c r="B1580" s="58">
        <v>7447</v>
      </c>
      <c r="C1580" t="s">
        <v>10900</v>
      </c>
      <c r="D1580" t="s">
        <v>11155</v>
      </c>
      <c r="E1580" t="s">
        <v>11308</v>
      </c>
      <c r="F1580" t="s">
        <v>3073</v>
      </c>
      <c r="G1580" t="s">
        <v>11504</v>
      </c>
      <c r="I1580" t="s">
        <v>11302</v>
      </c>
      <c r="J1580" t="e">
        <f t="shared" si="75"/>
        <v>#REF!</v>
      </c>
      <c r="K1580" s="6" t="e">
        <f t="shared" si="76"/>
        <v>#REF!</v>
      </c>
    </row>
    <row r="1581" spans="1:11" x14ac:dyDescent="0.25">
      <c r="A1581" t="e">
        <f t="shared" si="74"/>
        <v>#REF!</v>
      </c>
      <c r="B1581" s="58">
        <v>7448</v>
      </c>
      <c r="C1581" t="s">
        <v>10900</v>
      </c>
      <c r="D1581" t="s">
        <v>11155</v>
      </c>
      <c r="E1581" t="s">
        <v>11308</v>
      </c>
      <c r="F1581" t="s">
        <v>2697</v>
      </c>
      <c r="G1581" t="s">
        <v>11410</v>
      </c>
      <c r="I1581" t="s">
        <v>11302</v>
      </c>
      <c r="J1581" t="e">
        <f t="shared" si="75"/>
        <v>#REF!</v>
      </c>
      <c r="K1581" s="6" t="e">
        <f t="shared" si="76"/>
        <v>#REF!</v>
      </c>
    </row>
    <row r="1582" spans="1:11" x14ac:dyDescent="0.25">
      <c r="A1582" t="e">
        <f t="shared" si="74"/>
        <v>#REF!</v>
      </c>
      <c r="B1582" s="58">
        <v>7449</v>
      </c>
      <c r="C1582" t="s">
        <v>10900</v>
      </c>
      <c r="D1582" t="s">
        <v>11155</v>
      </c>
      <c r="E1582" t="s">
        <v>11308</v>
      </c>
      <c r="F1582" t="s">
        <v>2700</v>
      </c>
      <c r="G1582" t="s">
        <v>11411</v>
      </c>
      <c r="I1582" t="s">
        <v>11302</v>
      </c>
      <c r="J1582" t="e">
        <f t="shared" si="75"/>
        <v>#REF!</v>
      </c>
      <c r="K1582" s="6" t="e">
        <f t="shared" si="76"/>
        <v>#REF!</v>
      </c>
    </row>
    <row r="1583" spans="1:11" x14ac:dyDescent="0.25">
      <c r="A1583" t="e">
        <f t="shared" si="74"/>
        <v>#REF!</v>
      </c>
      <c r="B1583" s="58">
        <v>7450</v>
      </c>
      <c r="C1583" t="s">
        <v>10900</v>
      </c>
      <c r="D1583" t="s">
        <v>11155</v>
      </c>
      <c r="E1583" t="s">
        <v>11308</v>
      </c>
      <c r="F1583" t="s">
        <v>2777</v>
      </c>
      <c r="G1583" t="s">
        <v>11430</v>
      </c>
      <c r="I1583" t="s">
        <v>11302</v>
      </c>
      <c r="J1583" t="e">
        <f t="shared" si="75"/>
        <v>#REF!</v>
      </c>
      <c r="K1583" s="6" t="e">
        <f t="shared" si="76"/>
        <v>#REF!</v>
      </c>
    </row>
    <row r="1584" spans="1:11" x14ac:dyDescent="0.25">
      <c r="A1584" t="e">
        <f t="shared" si="74"/>
        <v>#REF!</v>
      </c>
      <c r="B1584" s="58">
        <v>7451</v>
      </c>
      <c r="C1584" t="s">
        <v>10900</v>
      </c>
      <c r="D1584" t="s">
        <v>11155</v>
      </c>
      <c r="E1584" t="s">
        <v>11308</v>
      </c>
      <c r="F1584" t="s">
        <v>2339</v>
      </c>
      <c r="G1584" t="s">
        <v>11349</v>
      </c>
      <c r="I1584" t="s">
        <v>11302</v>
      </c>
      <c r="J1584" t="e">
        <f t="shared" si="75"/>
        <v>#REF!</v>
      </c>
      <c r="K1584" s="6" t="e">
        <f t="shared" si="76"/>
        <v>#REF!</v>
      </c>
    </row>
    <row r="1585" spans="1:11" x14ac:dyDescent="0.25">
      <c r="A1585" t="e">
        <f t="shared" si="74"/>
        <v>#REF!</v>
      </c>
      <c r="B1585" s="58">
        <v>7452</v>
      </c>
      <c r="C1585" t="s">
        <v>10900</v>
      </c>
      <c r="D1585" t="s">
        <v>11155</v>
      </c>
      <c r="E1585" t="s">
        <v>11308</v>
      </c>
      <c r="F1585" t="s">
        <v>2523</v>
      </c>
      <c r="G1585" t="s">
        <v>11381</v>
      </c>
      <c r="I1585" t="s">
        <v>11302</v>
      </c>
      <c r="J1585" t="e">
        <f t="shared" si="75"/>
        <v>#REF!</v>
      </c>
      <c r="K1585" s="6" t="e">
        <f t="shared" si="76"/>
        <v>#REF!</v>
      </c>
    </row>
    <row r="1586" spans="1:11" x14ac:dyDescent="0.25">
      <c r="A1586" t="e">
        <f t="shared" si="74"/>
        <v>#REF!</v>
      </c>
      <c r="B1586" s="58">
        <v>7453</v>
      </c>
      <c r="C1586" t="s">
        <v>10900</v>
      </c>
      <c r="D1586" t="s">
        <v>11155</v>
      </c>
      <c r="E1586" t="s">
        <v>11308</v>
      </c>
      <c r="F1586" t="s">
        <v>2526</v>
      </c>
      <c r="G1586" t="s">
        <v>11382</v>
      </c>
      <c r="I1586" t="s">
        <v>11302</v>
      </c>
      <c r="J1586" t="e">
        <f t="shared" si="75"/>
        <v>#REF!</v>
      </c>
      <c r="K1586" s="6" t="e">
        <f t="shared" si="76"/>
        <v>#REF!</v>
      </c>
    </row>
    <row r="1587" spans="1:11" x14ac:dyDescent="0.25">
      <c r="A1587" t="e">
        <f t="shared" si="74"/>
        <v>#REF!</v>
      </c>
      <c r="B1587" s="58">
        <v>7454</v>
      </c>
      <c r="C1587" t="s">
        <v>10900</v>
      </c>
      <c r="D1587" t="s">
        <v>11155</v>
      </c>
      <c r="E1587" t="s">
        <v>11308</v>
      </c>
      <c r="F1587" t="s">
        <v>2529</v>
      </c>
      <c r="G1587" t="s">
        <v>11383</v>
      </c>
      <c r="I1587" t="s">
        <v>11302</v>
      </c>
      <c r="J1587" t="e">
        <f t="shared" si="75"/>
        <v>#REF!</v>
      </c>
      <c r="K1587" s="6" t="e">
        <f t="shared" si="76"/>
        <v>#REF!</v>
      </c>
    </row>
    <row r="1588" spans="1:11" x14ac:dyDescent="0.25">
      <c r="A1588" t="e">
        <f t="shared" si="74"/>
        <v>#REF!</v>
      </c>
      <c r="B1588" s="58">
        <v>7455</v>
      </c>
      <c r="C1588" t="s">
        <v>10900</v>
      </c>
      <c r="D1588" t="s">
        <v>11155</v>
      </c>
      <c r="E1588" t="s">
        <v>11308</v>
      </c>
      <c r="F1588" t="s">
        <v>3651</v>
      </c>
      <c r="G1588" t="s">
        <v>11327</v>
      </c>
      <c r="I1588" t="s">
        <v>11302</v>
      </c>
      <c r="J1588" t="e">
        <f t="shared" si="75"/>
        <v>#REF!</v>
      </c>
      <c r="K1588" s="6" t="e">
        <f t="shared" si="76"/>
        <v>#REF!</v>
      </c>
    </row>
    <row r="1589" spans="1:11" x14ac:dyDescent="0.25">
      <c r="A1589" t="e">
        <f t="shared" si="74"/>
        <v>#REF!</v>
      </c>
      <c r="B1589" s="58">
        <v>7456</v>
      </c>
      <c r="C1589" t="s">
        <v>10900</v>
      </c>
      <c r="D1589" t="s">
        <v>11155</v>
      </c>
      <c r="E1589" t="s">
        <v>11308</v>
      </c>
      <c r="F1589" t="s">
        <v>2348</v>
      </c>
      <c r="G1589" t="s">
        <v>11350</v>
      </c>
      <c r="I1589" t="s">
        <v>11302</v>
      </c>
      <c r="J1589" t="e">
        <f t="shared" si="75"/>
        <v>#REF!</v>
      </c>
      <c r="K1589" s="6" t="e">
        <f t="shared" si="76"/>
        <v>#REF!</v>
      </c>
    </row>
    <row r="1590" spans="1:11" x14ac:dyDescent="0.25">
      <c r="A1590" t="e">
        <f t="shared" si="74"/>
        <v>#REF!</v>
      </c>
      <c r="B1590" s="58">
        <v>7457</v>
      </c>
      <c r="C1590" t="s">
        <v>10900</v>
      </c>
      <c r="D1590" t="s">
        <v>11155</v>
      </c>
      <c r="E1590" t="s">
        <v>11308</v>
      </c>
      <c r="F1590" t="s">
        <v>3443</v>
      </c>
      <c r="G1590" t="s">
        <v>11317</v>
      </c>
      <c r="I1590" t="s">
        <v>11302</v>
      </c>
      <c r="J1590" t="e">
        <f t="shared" si="75"/>
        <v>#REF!</v>
      </c>
      <c r="K1590" s="6" t="e">
        <f t="shared" si="76"/>
        <v>#REF!</v>
      </c>
    </row>
    <row r="1591" spans="1:11" x14ac:dyDescent="0.25">
      <c r="A1591" t="e">
        <f t="shared" si="74"/>
        <v>#REF!</v>
      </c>
      <c r="B1591" s="58">
        <v>7458</v>
      </c>
      <c r="C1591" t="s">
        <v>10900</v>
      </c>
      <c r="D1591" t="s">
        <v>11155</v>
      </c>
      <c r="E1591" t="s">
        <v>11308</v>
      </c>
      <c r="F1591" t="s">
        <v>3957</v>
      </c>
      <c r="G1591" t="s">
        <v>11334</v>
      </c>
      <c r="I1591" t="s">
        <v>11302</v>
      </c>
      <c r="J1591" t="e">
        <f t="shared" si="75"/>
        <v>#REF!</v>
      </c>
      <c r="K1591" s="6" t="e">
        <f t="shared" si="76"/>
        <v>#REF!</v>
      </c>
    </row>
    <row r="1592" spans="1:11" x14ac:dyDescent="0.25">
      <c r="A1592" t="e">
        <f t="shared" si="74"/>
        <v>#REF!</v>
      </c>
      <c r="B1592" s="58">
        <v>7459</v>
      </c>
      <c r="C1592" t="s">
        <v>10900</v>
      </c>
      <c r="D1592" t="s">
        <v>11155</v>
      </c>
      <c r="E1592" t="s">
        <v>11308</v>
      </c>
      <c r="F1592" t="s">
        <v>4072</v>
      </c>
      <c r="G1592" t="s">
        <v>11344</v>
      </c>
      <c r="I1592" t="s">
        <v>11302</v>
      </c>
      <c r="J1592" t="e">
        <f t="shared" si="75"/>
        <v>#REF!</v>
      </c>
      <c r="K1592" s="6" t="e">
        <f t="shared" si="76"/>
        <v>#REF!</v>
      </c>
    </row>
    <row r="1593" spans="1:11" x14ac:dyDescent="0.25">
      <c r="A1593" t="e">
        <f t="shared" si="74"/>
        <v>#REF!</v>
      </c>
      <c r="B1593" s="58">
        <v>7460</v>
      </c>
      <c r="C1593" t="s">
        <v>10900</v>
      </c>
      <c r="D1593" t="s">
        <v>11155</v>
      </c>
      <c r="E1593" t="s">
        <v>11308</v>
      </c>
      <c r="F1593" t="s">
        <v>4276</v>
      </c>
      <c r="G1593" t="s">
        <v>11340</v>
      </c>
      <c r="I1593" t="s">
        <v>11302</v>
      </c>
      <c r="J1593" t="e">
        <f t="shared" si="75"/>
        <v>#REF!</v>
      </c>
      <c r="K1593" s="6" t="e">
        <f t="shared" si="76"/>
        <v>#REF!</v>
      </c>
    </row>
    <row r="1594" spans="1:11" x14ac:dyDescent="0.25">
      <c r="A1594" t="e">
        <f t="shared" si="74"/>
        <v>#REF!</v>
      </c>
      <c r="B1594" s="58">
        <v>7461</v>
      </c>
      <c r="C1594" t="s">
        <v>10900</v>
      </c>
      <c r="D1594" t="s">
        <v>11155</v>
      </c>
      <c r="E1594" t="s">
        <v>11308</v>
      </c>
      <c r="F1594" t="s">
        <v>4280</v>
      </c>
      <c r="G1594" t="s">
        <v>11341</v>
      </c>
      <c r="I1594" t="s">
        <v>11302</v>
      </c>
      <c r="J1594" t="e">
        <f t="shared" si="75"/>
        <v>#REF!</v>
      </c>
      <c r="K1594" s="6" t="e">
        <f t="shared" si="76"/>
        <v>#REF!</v>
      </c>
    </row>
    <row r="1595" spans="1:11" x14ac:dyDescent="0.25">
      <c r="A1595" t="e">
        <f t="shared" si="74"/>
        <v>#REF!</v>
      </c>
      <c r="B1595" s="58">
        <v>7462</v>
      </c>
      <c r="C1595" t="s">
        <v>10900</v>
      </c>
      <c r="D1595" t="s">
        <v>11155</v>
      </c>
      <c r="E1595" t="s">
        <v>11308</v>
      </c>
      <c r="F1595" t="s">
        <v>4156</v>
      </c>
      <c r="G1595" t="s">
        <v>11355</v>
      </c>
      <c r="I1595" t="s">
        <v>11302</v>
      </c>
      <c r="J1595" t="e">
        <f t="shared" si="75"/>
        <v>#REF!</v>
      </c>
      <c r="K1595" s="6" t="e">
        <f t="shared" si="76"/>
        <v>#REF!</v>
      </c>
    </row>
    <row r="1596" spans="1:11" x14ac:dyDescent="0.25">
      <c r="A1596" t="e">
        <f t="shared" si="74"/>
        <v>#REF!</v>
      </c>
      <c r="B1596" s="58">
        <v>7463</v>
      </c>
      <c r="C1596" t="s">
        <v>10900</v>
      </c>
      <c r="D1596" t="s">
        <v>11155</v>
      </c>
      <c r="E1596" t="s">
        <v>11308</v>
      </c>
      <c r="F1596" t="s">
        <v>4284</v>
      </c>
      <c r="G1596" t="s">
        <v>11342</v>
      </c>
      <c r="I1596" t="s">
        <v>11302</v>
      </c>
      <c r="J1596" t="e">
        <f t="shared" si="75"/>
        <v>#REF!</v>
      </c>
      <c r="K1596" s="6" t="e">
        <f t="shared" si="76"/>
        <v>#REF!</v>
      </c>
    </row>
    <row r="1597" spans="1:11" x14ac:dyDescent="0.25">
      <c r="A1597" t="e">
        <f t="shared" si="74"/>
        <v>#REF!</v>
      </c>
      <c r="B1597" s="58">
        <v>7464</v>
      </c>
      <c r="C1597" t="s">
        <v>10900</v>
      </c>
      <c r="D1597" t="s">
        <v>11155</v>
      </c>
      <c r="E1597" t="s">
        <v>11308</v>
      </c>
      <c r="F1597" t="s">
        <v>4288</v>
      </c>
      <c r="G1597" t="s">
        <v>11358</v>
      </c>
      <c r="I1597" t="s">
        <v>11302</v>
      </c>
      <c r="J1597" t="e">
        <f t="shared" si="75"/>
        <v>#REF!</v>
      </c>
      <c r="K1597" s="6" t="e">
        <f t="shared" si="76"/>
        <v>#REF!</v>
      </c>
    </row>
    <row r="1598" spans="1:11" x14ac:dyDescent="0.25">
      <c r="A1598" t="e">
        <f t="shared" si="74"/>
        <v>#REF!</v>
      </c>
      <c r="B1598" s="58">
        <v>7465</v>
      </c>
      <c r="C1598" t="s">
        <v>10900</v>
      </c>
      <c r="D1598" t="s">
        <v>11155</v>
      </c>
      <c r="E1598" t="s">
        <v>11308</v>
      </c>
      <c r="F1598" t="s">
        <v>4292</v>
      </c>
      <c r="G1598" t="s">
        <v>11343</v>
      </c>
      <c r="I1598" t="s">
        <v>11302</v>
      </c>
      <c r="J1598" t="e">
        <f t="shared" si="75"/>
        <v>#REF!</v>
      </c>
      <c r="K1598" s="6" t="e">
        <f t="shared" si="76"/>
        <v>#REF!</v>
      </c>
    </row>
    <row r="1599" spans="1:11" x14ac:dyDescent="0.25">
      <c r="A1599" t="e">
        <f t="shared" si="74"/>
        <v>#REF!</v>
      </c>
      <c r="B1599" s="58">
        <v>7466</v>
      </c>
      <c r="C1599" t="s">
        <v>10900</v>
      </c>
      <c r="D1599" t="s">
        <v>11155</v>
      </c>
      <c r="E1599" t="s">
        <v>11308</v>
      </c>
      <c r="F1599" t="s">
        <v>4056</v>
      </c>
      <c r="G1599" t="s">
        <v>11338</v>
      </c>
      <c r="I1599" t="s">
        <v>11302</v>
      </c>
      <c r="J1599" t="e">
        <f t="shared" si="75"/>
        <v>#REF!</v>
      </c>
      <c r="K1599" s="6" t="e">
        <f t="shared" si="76"/>
        <v>#REF!</v>
      </c>
    </row>
    <row r="1600" spans="1:11" x14ac:dyDescent="0.25">
      <c r="A1600" t="e">
        <f t="shared" si="74"/>
        <v>#REF!</v>
      </c>
      <c r="B1600" s="58">
        <v>7467</v>
      </c>
      <c r="C1600" t="s">
        <v>10900</v>
      </c>
      <c r="D1600" t="s">
        <v>11155</v>
      </c>
      <c r="E1600" t="s">
        <v>11308</v>
      </c>
      <c r="F1600" t="s">
        <v>3988</v>
      </c>
      <c r="G1600" t="s">
        <v>11336</v>
      </c>
      <c r="I1600" t="s">
        <v>11302</v>
      </c>
      <c r="J1600" t="e">
        <f t="shared" si="75"/>
        <v>#REF!</v>
      </c>
      <c r="K1600" s="6" t="e">
        <f t="shared" si="76"/>
        <v>#REF!</v>
      </c>
    </row>
    <row r="1601" spans="1:11" x14ac:dyDescent="0.25">
      <c r="A1601" t="e">
        <f t="shared" ref="A1601:A1664" si="77">J1601</f>
        <v>#REF!</v>
      </c>
      <c r="B1601" s="58">
        <v>7468</v>
      </c>
      <c r="C1601" t="s">
        <v>10900</v>
      </c>
      <c r="D1601" t="s">
        <v>11155</v>
      </c>
      <c r="E1601" t="s">
        <v>11308</v>
      </c>
      <c r="F1601" t="s">
        <v>3996</v>
      </c>
      <c r="G1601" t="s">
        <v>11331</v>
      </c>
      <c r="I1601" t="s">
        <v>11302</v>
      </c>
      <c r="J1601" t="e">
        <f t="shared" si="75"/>
        <v>#REF!</v>
      </c>
      <c r="K1601" s="6" t="e">
        <f t="shared" si="76"/>
        <v>#REF!</v>
      </c>
    </row>
    <row r="1602" spans="1:11" x14ac:dyDescent="0.25">
      <c r="A1602" t="e">
        <f t="shared" si="77"/>
        <v>#REF!</v>
      </c>
      <c r="B1602" s="58">
        <v>7469</v>
      </c>
      <c r="C1602" t="s">
        <v>10900</v>
      </c>
      <c r="D1602" t="s">
        <v>11155</v>
      </c>
      <c r="E1602" t="s">
        <v>11308</v>
      </c>
      <c r="F1602" t="s">
        <v>5990</v>
      </c>
      <c r="G1602" t="s">
        <v>11557</v>
      </c>
      <c r="I1602" t="s">
        <v>11302</v>
      </c>
      <c r="J1602" t="e">
        <f t="shared" ref="J1602:J1665" si="78">IF(F1602&lt;&gt;"",VLOOKUP(F1602,name_tbl,5,FALSE),"")</f>
        <v>#REF!</v>
      </c>
      <c r="K1602" s="6" t="e">
        <f t="shared" ref="K1602:K1665" si="79">IF(F1602&lt;&gt;"",VLOOKUP(F1602,name_tbl,6,FALSE),"")</f>
        <v>#REF!</v>
      </c>
    </row>
    <row r="1603" spans="1:11" x14ac:dyDescent="0.25">
      <c r="A1603" t="e">
        <f t="shared" si="77"/>
        <v>#REF!</v>
      </c>
      <c r="B1603" s="58">
        <v>7470</v>
      </c>
      <c r="C1603" t="s">
        <v>10900</v>
      </c>
      <c r="D1603" t="s">
        <v>11155</v>
      </c>
      <c r="E1603" t="s">
        <v>11308</v>
      </c>
      <c r="F1603" t="s">
        <v>3088</v>
      </c>
      <c r="G1603" t="s">
        <v>11509</v>
      </c>
      <c r="I1603" t="s">
        <v>11302</v>
      </c>
      <c r="J1603" t="e">
        <f t="shared" si="78"/>
        <v>#REF!</v>
      </c>
      <c r="K1603" s="6" t="e">
        <f t="shared" si="79"/>
        <v>#REF!</v>
      </c>
    </row>
    <row r="1604" spans="1:11" x14ac:dyDescent="0.25">
      <c r="A1604" t="e">
        <f t="shared" si="77"/>
        <v>#REF!</v>
      </c>
      <c r="B1604" s="58">
        <v>7471</v>
      </c>
      <c r="C1604" t="s">
        <v>10900</v>
      </c>
      <c r="D1604" t="s">
        <v>11155</v>
      </c>
      <c r="E1604" t="s">
        <v>11308</v>
      </c>
      <c r="F1604" t="s">
        <v>3037</v>
      </c>
      <c r="G1604" t="s">
        <v>11493</v>
      </c>
      <c r="I1604" t="s">
        <v>11302</v>
      </c>
      <c r="J1604" t="e">
        <f t="shared" si="78"/>
        <v>#REF!</v>
      </c>
      <c r="K1604" s="6" t="e">
        <f t="shared" si="79"/>
        <v>#REF!</v>
      </c>
    </row>
    <row r="1605" spans="1:11" x14ac:dyDescent="0.25">
      <c r="A1605" t="e">
        <f t="shared" si="77"/>
        <v>#REF!</v>
      </c>
      <c r="B1605" s="58">
        <v>7472</v>
      </c>
      <c r="C1605" t="s">
        <v>10900</v>
      </c>
      <c r="D1605" t="s">
        <v>11155</v>
      </c>
      <c r="E1605" t="s">
        <v>11308</v>
      </c>
      <c r="F1605" t="s">
        <v>3034</v>
      </c>
      <c r="G1605" t="s">
        <v>11492</v>
      </c>
      <c r="I1605" t="s">
        <v>11302</v>
      </c>
      <c r="J1605" t="e">
        <f t="shared" si="78"/>
        <v>#REF!</v>
      </c>
      <c r="K1605" s="6" t="e">
        <f t="shared" si="79"/>
        <v>#REF!</v>
      </c>
    </row>
    <row r="1606" spans="1:11" x14ac:dyDescent="0.25">
      <c r="A1606" t="e">
        <f t="shared" si="77"/>
        <v>#REF!</v>
      </c>
      <c r="B1606" s="58">
        <v>7473</v>
      </c>
      <c r="C1606" t="s">
        <v>10900</v>
      </c>
      <c r="D1606" t="s">
        <v>11155</v>
      </c>
      <c r="E1606" t="s">
        <v>11308</v>
      </c>
      <c r="F1606" t="s">
        <v>3052</v>
      </c>
      <c r="G1606" t="s">
        <v>11497</v>
      </c>
      <c r="I1606" t="s">
        <v>11302</v>
      </c>
      <c r="J1606" t="e">
        <f t="shared" si="78"/>
        <v>#REF!</v>
      </c>
      <c r="K1606" s="6" t="e">
        <f t="shared" si="79"/>
        <v>#REF!</v>
      </c>
    </row>
    <row r="1607" spans="1:11" x14ac:dyDescent="0.25">
      <c r="A1607" t="e">
        <f t="shared" si="77"/>
        <v>#REF!</v>
      </c>
      <c r="B1607" s="58">
        <v>7474</v>
      </c>
      <c r="C1607" t="s">
        <v>10900</v>
      </c>
      <c r="D1607" t="s">
        <v>11155</v>
      </c>
      <c r="E1607" t="s">
        <v>11308</v>
      </c>
      <c r="F1607" t="s">
        <v>3055</v>
      </c>
      <c r="G1607" t="s">
        <v>11498</v>
      </c>
      <c r="I1607" t="s">
        <v>11302</v>
      </c>
      <c r="J1607" t="e">
        <f t="shared" si="78"/>
        <v>#REF!</v>
      </c>
      <c r="K1607" s="6" t="e">
        <f t="shared" si="79"/>
        <v>#REF!</v>
      </c>
    </row>
    <row r="1608" spans="1:11" x14ac:dyDescent="0.25">
      <c r="A1608" t="e">
        <f t="shared" si="77"/>
        <v>#REF!</v>
      </c>
      <c r="B1608" s="58">
        <v>7475</v>
      </c>
      <c r="C1608" t="s">
        <v>10900</v>
      </c>
      <c r="D1608" t="s">
        <v>11155</v>
      </c>
      <c r="E1608" t="s">
        <v>11308</v>
      </c>
      <c r="F1608" t="s">
        <v>3058</v>
      </c>
      <c r="G1608" t="s">
        <v>11499</v>
      </c>
      <c r="I1608" t="s">
        <v>11302</v>
      </c>
      <c r="J1608" t="e">
        <f t="shared" si="78"/>
        <v>#REF!</v>
      </c>
      <c r="K1608" s="6" t="e">
        <f t="shared" si="79"/>
        <v>#REF!</v>
      </c>
    </row>
    <row r="1609" spans="1:11" x14ac:dyDescent="0.25">
      <c r="A1609" t="e">
        <f t="shared" si="77"/>
        <v>#REF!</v>
      </c>
      <c r="B1609" s="58">
        <v>7476</v>
      </c>
      <c r="C1609" t="s">
        <v>10900</v>
      </c>
      <c r="D1609" t="s">
        <v>11155</v>
      </c>
      <c r="E1609" t="s">
        <v>11308</v>
      </c>
      <c r="F1609" t="s">
        <v>3061</v>
      </c>
      <c r="G1609" t="s">
        <v>11500</v>
      </c>
      <c r="I1609" t="s">
        <v>11302</v>
      </c>
      <c r="J1609" t="e">
        <f t="shared" si="78"/>
        <v>#REF!</v>
      </c>
      <c r="K1609" s="6" t="e">
        <f t="shared" si="79"/>
        <v>#REF!</v>
      </c>
    </row>
    <row r="1610" spans="1:11" x14ac:dyDescent="0.25">
      <c r="A1610" t="e">
        <f t="shared" si="77"/>
        <v>#REF!</v>
      </c>
      <c r="B1610" s="58">
        <v>7477</v>
      </c>
      <c r="C1610" t="s">
        <v>10900</v>
      </c>
      <c r="D1610" t="s">
        <v>11155</v>
      </c>
      <c r="E1610" t="s">
        <v>11308</v>
      </c>
      <c r="F1610" t="s">
        <v>3064</v>
      </c>
      <c r="G1610" t="s">
        <v>11501</v>
      </c>
      <c r="I1610" t="s">
        <v>11302</v>
      </c>
      <c r="J1610" t="e">
        <f t="shared" si="78"/>
        <v>#REF!</v>
      </c>
      <c r="K1610" s="6" t="e">
        <f t="shared" si="79"/>
        <v>#REF!</v>
      </c>
    </row>
    <row r="1611" spans="1:11" x14ac:dyDescent="0.25">
      <c r="A1611" t="e">
        <f t="shared" si="77"/>
        <v>#REF!</v>
      </c>
      <c r="B1611" s="58">
        <v>7478</v>
      </c>
      <c r="C1611" t="s">
        <v>10900</v>
      </c>
      <c r="D1611" t="s">
        <v>11155</v>
      </c>
      <c r="E1611" t="s">
        <v>11308</v>
      </c>
      <c r="F1611" t="s">
        <v>3067</v>
      </c>
      <c r="G1611" t="s">
        <v>11502</v>
      </c>
      <c r="I1611" t="s">
        <v>11302</v>
      </c>
      <c r="J1611" t="e">
        <f t="shared" si="78"/>
        <v>#REF!</v>
      </c>
      <c r="K1611" s="6" t="e">
        <f t="shared" si="79"/>
        <v>#REF!</v>
      </c>
    </row>
    <row r="1612" spans="1:11" x14ac:dyDescent="0.25">
      <c r="A1612" t="e">
        <f t="shared" si="77"/>
        <v>#REF!</v>
      </c>
      <c r="B1612" s="58">
        <v>7479</v>
      </c>
      <c r="C1612" t="s">
        <v>10900</v>
      </c>
      <c r="D1612" t="s">
        <v>11155</v>
      </c>
      <c r="E1612" t="s">
        <v>11308</v>
      </c>
      <c r="F1612" t="s">
        <v>2336</v>
      </c>
      <c r="G1612" t="s">
        <v>11348</v>
      </c>
      <c r="I1612" t="s">
        <v>11302</v>
      </c>
      <c r="J1612" t="e">
        <f t="shared" si="78"/>
        <v>#REF!</v>
      </c>
      <c r="K1612" s="6" t="e">
        <f t="shared" si="79"/>
        <v>#REF!</v>
      </c>
    </row>
    <row r="1613" spans="1:11" x14ac:dyDescent="0.25">
      <c r="A1613" t="e">
        <f t="shared" si="77"/>
        <v>#REF!</v>
      </c>
      <c r="B1613" s="58">
        <v>7480</v>
      </c>
      <c r="C1613" t="s">
        <v>10900</v>
      </c>
      <c r="D1613" t="s">
        <v>11155</v>
      </c>
      <c r="E1613" t="s">
        <v>11308</v>
      </c>
      <c r="F1613" t="s">
        <v>2363</v>
      </c>
      <c r="G1613" t="s">
        <v>11352</v>
      </c>
      <c r="I1613" t="s">
        <v>11302</v>
      </c>
      <c r="J1613" t="e">
        <f t="shared" si="78"/>
        <v>#REF!</v>
      </c>
      <c r="K1613" s="6" t="e">
        <f t="shared" si="79"/>
        <v>#REF!</v>
      </c>
    </row>
    <row r="1614" spans="1:11" x14ac:dyDescent="0.25">
      <c r="A1614" t="e">
        <f t="shared" si="77"/>
        <v>#REF!</v>
      </c>
      <c r="B1614" s="58">
        <v>7481</v>
      </c>
      <c r="C1614" t="s">
        <v>10900</v>
      </c>
      <c r="D1614" t="s">
        <v>11155</v>
      </c>
      <c r="E1614" t="s">
        <v>11308</v>
      </c>
      <c r="F1614" t="s">
        <v>3076</v>
      </c>
      <c r="G1614" t="s">
        <v>11505</v>
      </c>
      <c r="I1614" t="s">
        <v>11302</v>
      </c>
      <c r="J1614" t="e">
        <f t="shared" si="78"/>
        <v>#REF!</v>
      </c>
      <c r="K1614" s="6" t="e">
        <f t="shared" si="79"/>
        <v>#REF!</v>
      </c>
    </row>
    <row r="1615" spans="1:11" x14ac:dyDescent="0.25">
      <c r="A1615" t="e">
        <f t="shared" si="77"/>
        <v>#REF!</v>
      </c>
      <c r="B1615" s="58">
        <v>7482</v>
      </c>
      <c r="C1615" t="s">
        <v>10900</v>
      </c>
      <c r="D1615" t="s">
        <v>11155</v>
      </c>
      <c r="E1615" t="s">
        <v>11308</v>
      </c>
      <c r="F1615" t="s">
        <v>3129</v>
      </c>
      <c r="G1615" t="s">
        <v>11521</v>
      </c>
      <c r="I1615" t="s">
        <v>11302</v>
      </c>
      <c r="J1615" t="e">
        <f t="shared" si="78"/>
        <v>#REF!</v>
      </c>
      <c r="K1615" s="6" t="e">
        <f t="shared" si="79"/>
        <v>#REF!</v>
      </c>
    </row>
    <row r="1616" spans="1:11" x14ac:dyDescent="0.25">
      <c r="A1616" t="e">
        <f t="shared" si="77"/>
        <v>#REF!</v>
      </c>
      <c r="B1616" s="58">
        <v>7483</v>
      </c>
      <c r="C1616" t="s">
        <v>10900</v>
      </c>
      <c r="D1616" t="s">
        <v>11155</v>
      </c>
      <c r="E1616" t="s">
        <v>11308</v>
      </c>
      <c r="F1616" t="s">
        <v>3079</v>
      </c>
      <c r="G1616" t="s">
        <v>11506</v>
      </c>
      <c r="I1616" t="s">
        <v>11302</v>
      </c>
      <c r="J1616" t="e">
        <f t="shared" si="78"/>
        <v>#REF!</v>
      </c>
      <c r="K1616" s="6" t="e">
        <f t="shared" si="79"/>
        <v>#REF!</v>
      </c>
    </row>
    <row r="1617" spans="1:11" x14ac:dyDescent="0.25">
      <c r="A1617" t="e">
        <f t="shared" si="77"/>
        <v>#REF!</v>
      </c>
      <c r="B1617" s="58">
        <v>7484</v>
      </c>
      <c r="C1617" t="s">
        <v>10900</v>
      </c>
      <c r="D1617" t="s">
        <v>11155</v>
      </c>
      <c r="E1617" t="s">
        <v>11308</v>
      </c>
      <c r="F1617" t="s">
        <v>3162</v>
      </c>
      <c r="G1617" t="s">
        <v>11526</v>
      </c>
      <c r="I1617" t="s">
        <v>11302</v>
      </c>
      <c r="J1617" t="e">
        <f t="shared" si="78"/>
        <v>#REF!</v>
      </c>
      <c r="K1617" s="6" t="e">
        <f t="shared" si="79"/>
        <v>#REF!</v>
      </c>
    </row>
    <row r="1618" spans="1:11" x14ac:dyDescent="0.25">
      <c r="A1618" t="e">
        <f t="shared" si="77"/>
        <v>#REF!</v>
      </c>
      <c r="B1618" s="58">
        <v>7485</v>
      </c>
      <c r="C1618" t="s">
        <v>10900</v>
      </c>
      <c r="D1618" t="s">
        <v>11155</v>
      </c>
      <c r="E1618" t="s">
        <v>11308</v>
      </c>
      <c r="F1618" t="s">
        <v>3082</v>
      </c>
      <c r="G1618" t="s">
        <v>11507</v>
      </c>
      <c r="I1618" t="s">
        <v>11302</v>
      </c>
      <c r="J1618" t="e">
        <f t="shared" si="78"/>
        <v>#REF!</v>
      </c>
      <c r="K1618" s="6" t="e">
        <f t="shared" si="79"/>
        <v>#REF!</v>
      </c>
    </row>
    <row r="1619" spans="1:11" x14ac:dyDescent="0.25">
      <c r="A1619" t="e">
        <f t="shared" si="77"/>
        <v>#REF!</v>
      </c>
      <c r="B1619" s="58">
        <v>7486</v>
      </c>
      <c r="C1619" t="s">
        <v>10900</v>
      </c>
      <c r="D1619" t="s">
        <v>11155</v>
      </c>
      <c r="E1619" t="s">
        <v>11308</v>
      </c>
      <c r="F1619" t="s">
        <v>3097</v>
      </c>
      <c r="G1619" t="s">
        <v>11512</v>
      </c>
      <c r="I1619" t="s">
        <v>11302</v>
      </c>
      <c r="J1619" t="e">
        <f t="shared" si="78"/>
        <v>#REF!</v>
      </c>
      <c r="K1619" s="6" t="e">
        <f t="shared" si="79"/>
        <v>#REF!</v>
      </c>
    </row>
    <row r="1620" spans="1:11" x14ac:dyDescent="0.25">
      <c r="A1620" t="e">
        <f t="shared" si="77"/>
        <v>#REF!</v>
      </c>
      <c r="B1620" s="58">
        <v>7487</v>
      </c>
      <c r="C1620" t="s">
        <v>10900</v>
      </c>
      <c r="D1620" t="s">
        <v>11155</v>
      </c>
      <c r="E1620" t="s">
        <v>11308</v>
      </c>
      <c r="F1620" t="s">
        <v>3132</v>
      </c>
      <c r="G1620" t="s">
        <v>11522</v>
      </c>
      <c r="I1620" t="s">
        <v>11302</v>
      </c>
      <c r="J1620" t="e">
        <f t="shared" si="78"/>
        <v>#REF!</v>
      </c>
      <c r="K1620" s="6" t="e">
        <f t="shared" si="79"/>
        <v>#REF!</v>
      </c>
    </row>
    <row r="1621" spans="1:11" x14ac:dyDescent="0.25">
      <c r="A1621" t="e">
        <f t="shared" si="77"/>
        <v>#REF!</v>
      </c>
      <c r="B1621" s="58">
        <v>7488</v>
      </c>
      <c r="C1621" t="s">
        <v>10900</v>
      </c>
      <c r="D1621" t="s">
        <v>11155</v>
      </c>
      <c r="E1621" t="s">
        <v>11308</v>
      </c>
      <c r="F1621" t="s">
        <v>2541</v>
      </c>
      <c r="G1621" s="16" t="s">
        <v>11386</v>
      </c>
      <c r="H1621" s="16"/>
      <c r="I1621" t="s">
        <v>11302</v>
      </c>
      <c r="J1621" t="e">
        <f t="shared" si="78"/>
        <v>#REF!</v>
      </c>
      <c r="K1621" s="6" t="e">
        <f t="shared" si="79"/>
        <v>#REF!</v>
      </c>
    </row>
    <row r="1622" spans="1:11" x14ac:dyDescent="0.25">
      <c r="A1622" t="e">
        <f t="shared" si="77"/>
        <v>#REF!</v>
      </c>
      <c r="B1622" s="58">
        <v>7489</v>
      </c>
      <c r="C1622" t="s">
        <v>10900</v>
      </c>
      <c r="D1622" t="s">
        <v>11155</v>
      </c>
      <c r="E1622" t="s">
        <v>11308</v>
      </c>
      <c r="F1622" t="s">
        <v>3180</v>
      </c>
      <c r="G1622" t="s">
        <v>11532</v>
      </c>
      <c r="I1622" t="s">
        <v>11302</v>
      </c>
      <c r="J1622" t="e">
        <f t="shared" si="78"/>
        <v>#REF!</v>
      </c>
      <c r="K1622" s="6" t="e">
        <f t="shared" si="79"/>
        <v>#REF!</v>
      </c>
    </row>
    <row r="1623" spans="1:11" x14ac:dyDescent="0.25">
      <c r="A1623" t="e">
        <f t="shared" si="77"/>
        <v>#REF!</v>
      </c>
      <c r="B1623" s="58">
        <v>7490</v>
      </c>
      <c r="C1623" t="s">
        <v>10900</v>
      </c>
      <c r="D1623" t="s">
        <v>11155</v>
      </c>
      <c r="E1623" t="s">
        <v>11308</v>
      </c>
      <c r="F1623" t="s">
        <v>3085</v>
      </c>
      <c r="G1623" t="s">
        <v>11508</v>
      </c>
      <c r="I1623" t="s">
        <v>11302</v>
      </c>
      <c r="J1623" t="e">
        <f t="shared" si="78"/>
        <v>#REF!</v>
      </c>
      <c r="K1623" s="6" t="e">
        <f t="shared" si="79"/>
        <v>#REF!</v>
      </c>
    </row>
    <row r="1624" spans="1:11" x14ac:dyDescent="0.25">
      <c r="A1624" t="e">
        <f t="shared" si="77"/>
        <v>#REF!</v>
      </c>
      <c r="B1624" s="58">
        <v>7491</v>
      </c>
      <c r="C1624" t="s">
        <v>10900</v>
      </c>
      <c r="D1624" t="s">
        <v>11155</v>
      </c>
      <c r="E1624" t="s">
        <v>11308</v>
      </c>
      <c r="F1624" t="s">
        <v>3103</v>
      </c>
      <c r="G1624" t="s">
        <v>11514</v>
      </c>
      <c r="I1624" t="s">
        <v>11302</v>
      </c>
      <c r="J1624" t="e">
        <f t="shared" si="78"/>
        <v>#REF!</v>
      </c>
      <c r="K1624" s="6" t="e">
        <f t="shared" si="79"/>
        <v>#REF!</v>
      </c>
    </row>
    <row r="1625" spans="1:11" x14ac:dyDescent="0.25">
      <c r="A1625" t="e">
        <f t="shared" si="77"/>
        <v>#REF!</v>
      </c>
      <c r="B1625" s="58">
        <v>7492</v>
      </c>
      <c r="C1625" t="s">
        <v>10900</v>
      </c>
      <c r="D1625" t="s">
        <v>11155</v>
      </c>
      <c r="E1625" t="s">
        <v>11308</v>
      </c>
      <c r="F1625" t="s">
        <v>3106</v>
      </c>
      <c r="G1625" t="s">
        <v>11515</v>
      </c>
      <c r="I1625" t="s">
        <v>11302</v>
      </c>
      <c r="J1625" t="e">
        <f t="shared" si="78"/>
        <v>#REF!</v>
      </c>
      <c r="K1625" s="6" t="e">
        <f t="shared" si="79"/>
        <v>#REF!</v>
      </c>
    </row>
    <row r="1626" spans="1:11" x14ac:dyDescent="0.25">
      <c r="A1626" t="e">
        <f t="shared" si="77"/>
        <v>#REF!</v>
      </c>
      <c r="B1626" s="58">
        <v>7493</v>
      </c>
      <c r="C1626" t="s">
        <v>10900</v>
      </c>
      <c r="D1626" t="s">
        <v>11155</v>
      </c>
      <c r="E1626" t="s">
        <v>11308</v>
      </c>
      <c r="F1626" t="s">
        <v>2616</v>
      </c>
      <c r="G1626" t="s">
        <v>11400</v>
      </c>
      <c r="I1626" t="s">
        <v>11302</v>
      </c>
      <c r="J1626" t="e">
        <f t="shared" si="78"/>
        <v>#REF!</v>
      </c>
      <c r="K1626" s="6" t="e">
        <f t="shared" si="79"/>
        <v>#REF!</v>
      </c>
    </row>
    <row r="1627" spans="1:11" x14ac:dyDescent="0.25">
      <c r="A1627" t="e">
        <f t="shared" si="77"/>
        <v>#REF!</v>
      </c>
      <c r="B1627" s="58">
        <v>7494</v>
      </c>
      <c r="C1627" t="s">
        <v>10900</v>
      </c>
      <c r="D1627" t="s">
        <v>11155</v>
      </c>
      <c r="E1627" t="s">
        <v>11308</v>
      </c>
      <c r="F1627" t="s">
        <v>2694</v>
      </c>
      <c r="G1627" t="s">
        <v>11409</v>
      </c>
      <c r="I1627" t="s">
        <v>11302</v>
      </c>
      <c r="J1627" t="e">
        <f t="shared" si="78"/>
        <v>#REF!</v>
      </c>
      <c r="K1627" s="6" t="e">
        <f t="shared" si="79"/>
        <v>#REF!</v>
      </c>
    </row>
    <row r="1628" spans="1:11" x14ac:dyDescent="0.25">
      <c r="A1628" t="e">
        <f t="shared" si="77"/>
        <v>#REF!</v>
      </c>
      <c r="B1628" s="58">
        <v>7495</v>
      </c>
      <c r="C1628" t="s">
        <v>10900</v>
      </c>
      <c r="D1628" t="s">
        <v>11155</v>
      </c>
      <c r="E1628" t="s">
        <v>11308</v>
      </c>
      <c r="F1628" t="s">
        <v>3100</v>
      </c>
      <c r="G1628" t="s">
        <v>11513</v>
      </c>
      <c r="I1628" t="s">
        <v>11302</v>
      </c>
      <c r="J1628" t="e">
        <f t="shared" si="78"/>
        <v>#REF!</v>
      </c>
      <c r="K1628" s="6" t="e">
        <f t="shared" si="79"/>
        <v>#REF!</v>
      </c>
    </row>
    <row r="1629" spans="1:11" x14ac:dyDescent="0.25">
      <c r="A1629" t="e">
        <f t="shared" si="77"/>
        <v>#REF!</v>
      </c>
      <c r="B1629" s="58">
        <v>7496</v>
      </c>
      <c r="C1629" t="s">
        <v>10900</v>
      </c>
      <c r="D1629" t="s">
        <v>11155</v>
      </c>
      <c r="E1629" t="s">
        <v>11308</v>
      </c>
      <c r="F1629" t="s">
        <v>3109</v>
      </c>
      <c r="G1629" t="s">
        <v>11516</v>
      </c>
      <c r="I1629" t="s">
        <v>11302</v>
      </c>
      <c r="J1629" t="e">
        <f t="shared" si="78"/>
        <v>#REF!</v>
      </c>
      <c r="K1629" s="6" t="e">
        <f t="shared" si="79"/>
        <v>#REF!</v>
      </c>
    </row>
    <row r="1630" spans="1:11" x14ac:dyDescent="0.25">
      <c r="A1630" t="e">
        <f t="shared" si="77"/>
        <v>#REF!</v>
      </c>
      <c r="B1630" s="58">
        <v>7497</v>
      </c>
      <c r="C1630" t="s">
        <v>10900</v>
      </c>
      <c r="D1630" t="s">
        <v>11155</v>
      </c>
      <c r="E1630" t="s">
        <v>11308</v>
      </c>
      <c r="F1630" t="s">
        <v>3123</v>
      </c>
      <c r="G1630" t="s">
        <v>11519</v>
      </c>
      <c r="I1630" t="s">
        <v>11302</v>
      </c>
      <c r="J1630" t="e">
        <f t="shared" si="78"/>
        <v>#REF!</v>
      </c>
      <c r="K1630" s="6" t="e">
        <f t="shared" si="79"/>
        <v>#REF!</v>
      </c>
    </row>
    <row r="1631" spans="1:11" x14ac:dyDescent="0.25">
      <c r="A1631" t="e">
        <f t="shared" si="77"/>
        <v>#REF!</v>
      </c>
      <c r="B1631" s="58">
        <v>7498</v>
      </c>
      <c r="C1631" t="s">
        <v>10900</v>
      </c>
      <c r="D1631" t="s">
        <v>11155</v>
      </c>
      <c r="E1631" t="s">
        <v>11308</v>
      </c>
      <c r="F1631" t="s">
        <v>3135</v>
      </c>
      <c r="G1631" t="s">
        <v>11523</v>
      </c>
      <c r="I1631" t="s">
        <v>11302</v>
      </c>
      <c r="J1631" t="e">
        <f t="shared" si="78"/>
        <v>#REF!</v>
      </c>
      <c r="K1631" s="6" t="e">
        <f t="shared" si="79"/>
        <v>#REF!</v>
      </c>
    </row>
    <row r="1632" spans="1:11" x14ac:dyDescent="0.25">
      <c r="A1632" t="e">
        <f t="shared" si="77"/>
        <v>#REF!</v>
      </c>
      <c r="B1632" s="58">
        <v>7499</v>
      </c>
      <c r="C1632" t="s">
        <v>10900</v>
      </c>
      <c r="D1632" t="s">
        <v>11155</v>
      </c>
      <c r="E1632" t="s">
        <v>11308</v>
      </c>
      <c r="F1632" t="s">
        <v>3165</v>
      </c>
      <c r="G1632" t="s">
        <v>11527</v>
      </c>
      <c r="I1632" t="s">
        <v>11302</v>
      </c>
      <c r="J1632" t="e">
        <f t="shared" si="78"/>
        <v>#REF!</v>
      </c>
      <c r="K1632" s="6" t="e">
        <f t="shared" si="79"/>
        <v>#REF!</v>
      </c>
    </row>
    <row r="1633" spans="1:11" x14ac:dyDescent="0.25">
      <c r="A1633" t="e">
        <f t="shared" si="77"/>
        <v>#REF!</v>
      </c>
      <c r="B1633" s="58">
        <v>7500</v>
      </c>
      <c r="C1633" t="s">
        <v>10900</v>
      </c>
      <c r="D1633" t="s">
        <v>11155</v>
      </c>
      <c r="E1633" t="s">
        <v>11308</v>
      </c>
      <c r="F1633" t="s">
        <v>3115</v>
      </c>
      <c r="G1633" t="s">
        <v>11518</v>
      </c>
      <c r="I1633" t="s">
        <v>11302</v>
      </c>
      <c r="J1633" t="e">
        <f t="shared" si="78"/>
        <v>#REF!</v>
      </c>
      <c r="K1633" s="6" t="e">
        <f t="shared" si="79"/>
        <v>#REF!</v>
      </c>
    </row>
    <row r="1634" spans="1:11" x14ac:dyDescent="0.25">
      <c r="A1634" t="e">
        <f t="shared" si="77"/>
        <v>#REF!</v>
      </c>
      <c r="B1634" s="58">
        <v>7501</v>
      </c>
      <c r="C1634" t="s">
        <v>10900</v>
      </c>
      <c r="D1634" t="s">
        <v>11155</v>
      </c>
      <c r="E1634" t="s">
        <v>11308</v>
      </c>
      <c r="F1634" t="s">
        <v>3212</v>
      </c>
      <c r="G1634" t="s">
        <v>11537</v>
      </c>
      <c r="I1634" t="s">
        <v>11302</v>
      </c>
      <c r="J1634" t="e">
        <f t="shared" si="78"/>
        <v>#REF!</v>
      </c>
      <c r="K1634" s="6" t="e">
        <f t="shared" si="79"/>
        <v>#REF!</v>
      </c>
    </row>
    <row r="1635" spans="1:11" x14ac:dyDescent="0.25">
      <c r="A1635" t="e">
        <f t="shared" si="77"/>
        <v>#REF!</v>
      </c>
      <c r="B1635" s="58">
        <v>7502</v>
      </c>
      <c r="C1635" t="s">
        <v>10900</v>
      </c>
      <c r="D1635" t="s">
        <v>11155</v>
      </c>
      <c r="E1635" t="s">
        <v>11308</v>
      </c>
      <c r="F1635" t="s">
        <v>3233</v>
      </c>
      <c r="G1635" t="s">
        <v>11542</v>
      </c>
      <c r="I1635" t="s">
        <v>11302</v>
      </c>
      <c r="J1635" t="e">
        <f t="shared" si="78"/>
        <v>#REF!</v>
      </c>
      <c r="K1635" s="6" t="e">
        <f t="shared" si="79"/>
        <v>#REF!</v>
      </c>
    </row>
    <row r="1636" spans="1:11" x14ac:dyDescent="0.25">
      <c r="A1636" t="e">
        <f t="shared" si="77"/>
        <v>#REF!</v>
      </c>
      <c r="B1636" s="58">
        <v>7503</v>
      </c>
      <c r="C1636" t="s">
        <v>10900</v>
      </c>
      <c r="D1636" t="s">
        <v>11155</v>
      </c>
      <c r="E1636" t="s">
        <v>11308</v>
      </c>
      <c r="F1636" t="s">
        <v>3254</v>
      </c>
      <c r="G1636" t="s">
        <v>11546</v>
      </c>
      <c r="I1636" t="s">
        <v>11302</v>
      </c>
      <c r="J1636" t="e">
        <f t="shared" si="78"/>
        <v>#REF!</v>
      </c>
      <c r="K1636" s="6" t="e">
        <f t="shared" si="79"/>
        <v>#REF!</v>
      </c>
    </row>
    <row r="1637" spans="1:11" x14ac:dyDescent="0.25">
      <c r="A1637" t="e">
        <f t="shared" si="77"/>
        <v>#REF!</v>
      </c>
      <c r="B1637" s="58">
        <v>7504</v>
      </c>
      <c r="C1637" t="s">
        <v>10900</v>
      </c>
      <c r="D1637" t="s">
        <v>11155</v>
      </c>
      <c r="E1637" t="s">
        <v>11308</v>
      </c>
      <c r="F1637" t="s">
        <v>3168</v>
      </c>
      <c r="G1637" t="s">
        <v>11528</v>
      </c>
      <c r="I1637" t="s">
        <v>11302</v>
      </c>
      <c r="J1637" t="e">
        <f t="shared" si="78"/>
        <v>#REF!</v>
      </c>
      <c r="K1637" s="6" t="e">
        <f t="shared" si="79"/>
        <v>#REF!</v>
      </c>
    </row>
    <row r="1638" spans="1:11" x14ac:dyDescent="0.25">
      <c r="A1638" t="e">
        <f t="shared" si="77"/>
        <v>#REF!</v>
      </c>
      <c r="B1638" s="58">
        <v>7505</v>
      </c>
      <c r="C1638" t="s">
        <v>10900</v>
      </c>
      <c r="D1638" t="s">
        <v>11155</v>
      </c>
      <c r="E1638" t="s">
        <v>11308</v>
      </c>
      <c r="F1638" t="s">
        <v>3171</v>
      </c>
      <c r="G1638" t="s">
        <v>11529</v>
      </c>
      <c r="I1638" t="s">
        <v>11302</v>
      </c>
      <c r="J1638" t="e">
        <f t="shared" si="78"/>
        <v>#REF!</v>
      </c>
      <c r="K1638" s="6" t="e">
        <f t="shared" si="79"/>
        <v>#REF!</v>
      </c>
    </row>
    <row r="1639" spans="1:11" x14ac:dyDescent="0.25">
      <c r="A1639" t="e">
        <f t="shared" si="77"/>
        <v>#REF!</v>
      </c>
      <c r="B1639" s="58">
        <v>7506</v>
      </c>
      <c r="C1639" t="s">
        <v>10900</v>
      </c>
      <c r="D1639" t="s">
        <v>11155</v>
      </c>
      <c r="E1639" t="s">
        <v>11308</v>
      </c>
      <c r="F1639" t="s">
        <v>3215</v>
      </c>
      <c r="G1639" t="s">
        <v>11538</v>
      </c>
      <c r="I1639" t="s">
        <v>11302</v>
      </c>
      <c r="J1639" t="e">
        <f t="shared" si="78"/>
        <v>#REF!</v>
      </c>
      <c r="K1639" s="6" t="e">
        <f t="shared" si="79"/>
        <v>#REF!</v>
      </c>
    </row>
    <row r="1640" spans="1:11" x14ac:dyDescent="0.25">
      <c r="A1640" t="e">
        <f t="shared" si="77"/>
        <v>#REF!</v>
      </c>
      <c r="B1640" s="58">
        <v>7507</v>
      </c>
      <c r="C1640" t="s">
        <v>10900</v>
      </c>
      <c r="D1640" t="s">
        <v>11155</v>
      </c>
      <c r="E1640" t="s">
        <v>11308</v>
      </c>
      <c r="F1640" t="s">
        <v>3224</v>
      </c>
      <c r="G1640" t="s">
        <v>11539</v>
      </c>
      <c r="I1640" t="s">
        <v>11302</v>
      </c>
      <c r="J1640" t="e">
        <f t="shared" si="78"/>
        <v>#REF!</v>
      </c>
      <c r="K1640" s="6" t="e">
        <f t="shared" si="79"/>
        <v>#REF!</v>
      </c>
    </row>
    <row r="1641" spans="1:11" x14ac:dyDescent="0.25">
      <c r="A1641" t="e">
        <f t="shared" si="77"/>
        <v>#REF!</v>
      </c>
      <c r="B1641" s="58">
        <v>7508</v>
      </c>
      <c r="C1641" t="s">
        <v>10900</v>
      </c>
      <c r="D1641" t="s">
        <v>11155</v>
      </c>
      <c r="E1641" t="s">
        <v>11308</v>
      </c>
      <c r="F1641" t="s">
        <v>3174</v>
      </c>
      <c r="G1641" t="s">
        <v>11530</v>
      </c>
      <c r="I1641" t="s">
        <v>11302</v>
      </c>
      <c r="J1641" t="e">
        <f t="shared" si="78"/>
        <v>#REF!</v>
      </c>
      <c r="K1641" s="6" t="e">
        <f t="shared" si="79"/>
        <v>#REF!</v>
      </c>
    </row>
    <row r="1642" spans="1:11" x14ac:dyDescent="0.25">
      <c r="A1642" t="e">
        <f t="shared" si="77"/>
        <v>#REF!</v>
      </c>
      <c r="B1642" s="58">
        <v>7509</v>
      </c>
      <c r="C1642" t="s">
        <v>10900</v>
      </c>
      <c r="D1642" t="s">
        <v>11155</v>
      </c>
      <c r="E1642" t="s">
        <v>11308</v>
      </c>
      <c r="F1642" t="s">
        <v>3236</v>
      </c>
      <c r="G1642" t="s">
        <v>11543</v>
      </c>
      <c r="I1642" s="15" t="s">
        <v>11302</v>
      </c>
      <c r="J1642" t="e">
        <f t="shared" si="78"/>
        <v>#REF!</v>
      </c>
      <c r="K1642" s="6" t="e">
        <f t="shared" si="79"/>
        <v>#REF!</v>
      </c>
    </row>
    <row r="1643" spans="1:11" x14ac:dyDescent="0.25">
      <c r="A1643" t="e">
        <f t="shared" si="77"/>
        <v>#REF!</v>
      </c>
      <c r="B1643" s="58">
        <v>7510</v>
      </c>
      <c r="C1643" t="s">
        <v>10900</v>
      </c>
      <c r="D1643" t="s">
        <v>11155</v>
      </c>
      <c r="E1643" t="s">
        <v>11308</v>
      </c>
      <c r="F1643" t="s">
        <v>2664</v>
      </c>
      <c r="G1643" t="s">
        <v>11405</v>
      </c>
      <c r="I1643" t="s">
        <v>11302</v>
      </c>
      <c r="J1643" t="e">
        <f t="shared" si="78"/>
        <v>#REF!</v>
      </c>
      <c r="K1643" s="6" t="e">
        <f t="shared" si="79"/>
        <v>#REF!</v>
      </c>
    </row>
    <row r="1644" spans="1:11" x14ac:dyDescent="0.25">
      <c r="A1644" t="e">
        <f t="shared" si="77"/>
        <v>#REF!</v>
      </c>
      <c r="B1644" s="58">
        <v>7511</v>
      </c>
      <c r="C1644" t="s">
        <v>10900</v>
      </c>
      <c r="D1644" t="s">
        <v>11155</v>
      </c>
      <c r="E1644" t="s">
        <v>11308</v>
      </c>
      <c r="F1644" t="s">
        <v>2882</v>
      </c>
      <c r="G1644" s="16" t="s">
        <v>11441</v>
      </c>
      <c r="H1644" s="16"/>
      <c r="I1644" t="s">
        <v>11302</v>
      </c>
      <c r="J1644" t="e">
        <f t="shared" si="78"/>
        <v>#REF!</v>
      </c>
      <c r="K1644" s="6" t="e">
        <f t="shared" si="79"/>
        <v>#REF!</v>
      </c>
    </row>
    <row r="1645" spans="1:11" x14ac:dyDescent="0.25">
      <c r="A1645" t="e">
        <f t="shared" si="77"/>
        <v>#REF!</v>
      </c>
      <c r="B1645" s="58">
        <v>7512</v>
      </c>
      <c r="C1645" t="s">
        <v>10900</v>
      </c>
      <c r="D1645" t="s">
        <v>11155</v>
      </c>
      <c r="E1645" t="s">
        <v>11308</v>
      </c>
      <c r="F1645" t="s">
        <v>3177</v>
      </c>
      <c r="G1645" t="s">
        <v>11531</v>
      </c>
      <c r="I1645" t="s">
        <v>11302</v>
      </c>
      <c r="J1645" t="e">
        <f t="shared" si="78"/>
        <v>#REF!</v>
      </c>
      <c r="K1645" s="6" t="e">
        <f t="shared" si="79"/>
        <v>#REF!</v>
      </c>
    </row>
    <row r="1646" spans="1:11" x14ac:dyDescent="0.25">
      <c r="A1646" t="e">
        <f t="shared" si="77"/>
        <v>#REF!</v>
      </c>
      <c r="B1646" s="58">
        <v>7513</v>
      </c>
      <c r="C1646" t="s">
        <v>10900</v>
      </c>
      <c r="D1646" t="s">
        <v>11155</v>
      </c>
      <c r="E1646" t="s">
        <v>11308</v>
      </c>
      <c r="F1646" t="s">
        <v>3227</v>
      </c>
      <c r="G1646" t="s">
        <v>11540</v>
      </c>
      <c r="I1646" t="s">
        <v>11302</v>
      </c>
      <c r="J1646" t="e">
        <f t="shared" si="78"/>
        <v>#REF!</v>
      </c>
      <c r="K1646" s="6" t="e">
        <f t="shared" si="79"/>
        <v>#REF!</v>
      </c>
    </row>
    <row r="1647" spans="1:11" x14ac:dyDescent="0.25">
      <c r="A1647" t="e">
        <f t="shared" si="77"/>
        <v>#REF!</v>
      </c>
      <c r="B1647" s="58">
        <v>7514</v>
      </c>
      <c r="C1647" t="s">
        <v>10900</v>
      </c>
      <c r="D1647" t="s">
        <v>11155</v>
      </c>
      <c r="E1647" t="s">
        <v>11308</v>
      </c>
      <c r="F1647" t="s">
        <v>2846</v>
      </c>
      <c r="G1647" t="s">
        <v>11433</v>
      </c>
      <c r="I1647" t="s">
        <v>11302</v>
      </c>
      <c r="J1647" t="e">
        <f t="shared" si="78"/>
        <v>#REF!</v>
      </c>
      <c r="K1647" s="6" t="e">
        <f t="shared" si="79"/>
        <v>#REF!</v>
      </c>
    </row>
    <row r="1648" spans="1:11" x14ac:dyDescent="0.25">
      <c r="A1648" t="e">
        <f t="shared" si="77"/>
        <v>#REF!</v>
      </c>
      <c r="B1648" s="58">
        <v>7515</v>
      </c>
      <c r="C1648" t="s">
        <v>10900</v>
      </c>
      <c r="D1648" t="s">
        <v>11155</v>
      </c>
      <c r="E1648" t="s">
        <v>11308</v>
      </c>
      <c r="F1648" t="s">
        <v>3239</v>
      </c>
      <c r="G1648" t="s">
        <v>11544</v>
      </c>
      <c r="I1648" t="s">
        <v>11302</v>
      </c>
      <c r="J1648" t="e">
        <f t="shared" si="78"/>
        <v>#REF!</v>
      </c>
      <c r="K1648" s="6" t="e">
        <f t="shared" si="79"/>
        <v>#REF!</v>
      </c>
    </row>
    <row r="1649" spans="1:11" x14ac:dyDescent="0.25">
      <c r="A1649" t="e">
        <f t="shared" si="77"/>
        <v>#REF!</v>
      </c>
      <c r="B1649" s="58">
        <v>7516</v>
      </c>
      <c r="C1649" t="s">
        <v>10900</v>
      </c>
      <c r="D1649" t="s">
        <v>11155</v>
      </c>
      <c r="E1649" t="s">
        <v>11308</v>
      </c>
      <c r="F1649" t="s">
        <v>2843</v>
      </c>
      <c r="G1649" t="s">
        <v>11432</v>
      </c>
      <c r="I1649" t="s">
        <v>11302</v>
      </c>
      <c r="J1649" t="e">
        <f t="shared" si="78"/>
        <v>#REF!</v>
      </c>
      <c r="K1649" s="6" t="e">
        <f t="shared" si="79"/>
        <v>#REF!</v>
      </c>
    </row>
    <row r="1650" spans="1:11" x14ac:dyDescent="0.25">
      <c r="A1650" t="e">
        <f t="shared" si="77"/>
        <v>#REF!</v>
      </c>
      <c r="B1650" s="58">
        <v>7517</v>
      </c>
      <c r="C1650" t="s">
        <v>10900</v>
      </c>
      <c r="D1650" t="s">
        <v>11155</v>
      </c>
      <c r="E1650" t="s">
        <v>11308</v>
      </c>
      <c r="F1650" t="s">
        <v>2607</v>
      </c>
      <c r="G1650" t="s">
        <v>11398</v>
      </c>
      <c r="I1650" t="s">
        <v>11302</v>
      </c>
      <c r="J1650" t="e">
        <f t="shared" si="78"/>
        <v>#REF!</v>
      </c>
      <c r="K1650" s="6" t="e">
        <f t="shared" si="79"/>
        <v>#REF!</v>
      </c>
    </row>
    <row r="1651" spans="1:11" x14ac:dyDescent="0.25">
      <c r="A1651" t="e">
        <f t="shared" si="77"/>
        <v>#REF!</v>
      </c>
      <c r="B1651" s="58">
        <v>7518</v>
      </c>
      <c r="C1651" t="s">
        <v>10900</v>
      </c>
      <c r="D1651" t="s">
        <v>11155</v>
      </c>
      <c r="E1651" t="s">
        <v>11308</v>
      </c>
      <c r="F1651" t="s">
        <v>2711</v>
      </c>
      <c r="G1651" t="s">
        <v>11414</v>
      </c>
      <c r="I1651" t="s">
        <v>11302</v>
      </c>
      <c r="J1651" t="e">
        <f t="shared" si="78"/>
        <v>#REF!</v>
      </c>
      <c r="K1651" s="6" t="e">
        <f t="shared" si="79"/>
        <v>#REF!</v>
      </c>
    </row>
    <row r="1652" spans="1:11" x14ac:dyDescent="0.25">
      <c r="A1652" t="e">
        <f t="shared" si="77"/>
        <v>#REF!</v>
      </c>
      <c r="B1652" s="58">
        <v>7519</v>
      </c>
      <c r="C1652" t="s">
        <v>10900</v>
      </c>
      <c r="D1652" t="s">
        <v>11155</v>
      </c>
      <c r="E1652" t="s">
        <v>11308</v>
      </c>
      <c r="F1652" t="s">
        <v>2714</v>
      </c>
      <c r="G1652" t="s">
        <v>11415</v>
      </c>
      <c r="I1652" t="s">
        <v>11302</v>
      </c>
      <c r="J1652" t="e">
        <f t="shared" si="78"/>
        <v>#REF!</v>
      </c>
      <c r="K1652" s="6" t="e">
        <f t="shared" si="79"/>
        <v>#REF!</v>
      </c>
    </row>
    <row r="1653" spans="1:11" x14ac:dyDescent="0.25">
      <c r="A1653" t="e">
        <f t="shared" si="77"/>
        <v>#REF!</v>
      </c>
      <c r="B1653" s="58">
        <v>7520</v>
      </c>
      <c r="C1653" t="s">
        <v>10900</v>
      </c>
      <c r="D1653" t="s">
        <v>11155</v>
      </c>
      <c r="E1653" t="s">
        <v>11308</v>
      </c>
      <c r="F1653" t="s">
        <v>2658</v>
      </c>
      <c r="G1653" t="s">
        <v>11403</v>
      </c>
      <c r="I1653" t="s">
        <v>11302</v>
      </c>
      <c r="J1653" t="e">
        <f t="shared" si="78"/>
        <v>#REF!</v>
      </c>
      <c r="K1653" s="6" t="e">
        <f t="shared" si="79"/>
        <v>#REF!</v>
      </c>
    </row>
    <row r="1654" spans="1:11" x14ac:dyDescent="0.25">
      <c r="A1654" t="e">
        <f t="shared" si="77"/>
        <v>#REF!</v>
      </c>
      <c r="B1654" s="58">
        <v>7521</v>
      </c>
      <c r="C1654" t="s">
        <v>10900</v>
      </c>
      <c r="D1654" t="s">
        <v>11155</v>
      </c>
      <c r="E1654" t="s">
        <v>11308</v>
      </c>
      <c r="F1654" t="s">
        <v>2717</v>
      </c>
      <c r="G1654" t="s">
        <v>11416</v>
      </c>
      <c r="I1654" t="s">
        <v>11302</v>
      </c>
      <c r="J1654" t="e">
        <f t="shared" si="78"/>
        <v>#REF!</v>
      </c>
      <c r="K1654" s="6" t="e">
        <f t="shared" si="79"/>
        <v>#REF!</v>
      </c>
    </row>
    <row r="1655" spans="1:11" x14ac:dyDescent="0.25">
      <c r="A1655" t="e">
        <f t="shared" si="77"/>
        <v>#REF!</v>
      </c>
      <c r="B1655" s="58">
        <v>7522</v>
      </c>
      <c r="C1655" t="s">
        <v>10900</v>
      </c>
      <c r="D1655" t="s">
        <v>11155</v>
      </c>
      <c r="E1655" t="s">
        <v>11308</v>
      </c>
      <c r="F1655" t="s">
        <v>2867</v>
      </c>
      <c r="G1655" t="s">
        <v>11438</v>
      </c>
      <c r="I1655" t="s">
        <v>11302</v>
      </c>
      <c r="J1655" t="e">
        <f t="shared" si="78"/>
        <v>#REF!</v>
      </c>
      <c r="K1655" s="6" t="e">
        <f t="shared" si="79"/>
        <v>#REF!</v>
      </c>
    </row>
    <row r="1656" spans="1:11" x14ac:dyDescent="0.25">
      <c r="A1656" t="e">
        <f t="shared" si="77"/>
        <v>#REF!</v>
      </c>
      <c r="B1656" s="58">
        <v>7523</v>
      </c>
      <c r="C1656" t="s">
        <v>10900</v>
      </c>
      <c r="D1656" t="s">
        <v>11155</v>
      </c>
      <c r="E1656" t="s">
        <v>11308</v>
      </c>
      <c r="F1656" t="s">
        <v>2501</v>
      </c>
      <c r="G1656" t="s">
        <v>11374</v>
      </c>
      <c r="I1656" t="s">
        <v>11302</v>
      </c>
      <c r="J1656" t="e">
        <f t="shared" si="78"/>
        <v>#REF!</v>
      </c>
      <c r="K1656" s="6" t="e">
        <f t="shared" si="79"/>
        <v>#REF!</v>
      </c>
    </row>
    <row r="1657" spans="1:11" x14ac:dyDescent="0.25">
      <c r="A1657" t="e">
        <f t="shared" si="77"/>
        <v>#REF!</v>
      </c>
      <c r="B1657" s="58">
        <v>7524</v>
      </c>
      <c r="C1657" t="s">
        <v>10900</v>
      </c>
      <c r="D1657" t="s">
        <v>11155</v>
      </c>
      <c r="E1657" t="s">
        <v>11308</v>
      </c>
      <c r="F1657" t="s">
        <v>2517</v>
      </c>
      <c r="G1657" s="16" t="s">
        <v>11379</v>
      </c>
      <c r="H1657" s="16"/>
      <c r="I1657" t="s">
        <v>11302</v>
      </c>
      <c r="J1657" t="e">
        <f t="shared" si="78"/>
        <v>#REF!</v>
      </c>
      <c r="K1657" s="6" t="e">
        <f t="shared" si="79"/>
        <v>#REF!</v>
      </c>
    </row>
    <row r="1658" spans="1:11" x14ac:dyDescent="0.25">
      <c r="A1658" t="e">
        <f t="shared" si="77"/>
        <v>#REF!</v>
      </c>
      <c r="B1658" s="58">
        <v>7525</v>
      </c>
      <c r="C1658" t="s">
        <v>10900</v>
      </c>
      <c r="D1658" t="s">
        <v>11155</v>
      </c>
      <c r="E1658" t="s">
        <v>11308</v>
      </c>
      <c r="F1658" t="s">
        <v>3257</v>
      </c>
      <c r="G1658" t="s">
        <v>11309</v>
      </c>
      <c r="I1658" t="s">
        <v>11302</v>
      </c>
      <c r="J1658" t="e">
        <f t="shared" si="78"/>
        <v>#REF!</v>
      </c>
      <c r="K1658" s="6" t="e">
        <f t="shared" si="79"/>
        <v>#REF!</v>
      </c>
    </row>
    <row r="1659" spans="1:11" x14ac:dyDescent="0.25">
      <c r="A1659" t="e">
        <f t="shared" si="77"/>
        <v>#REF!</v>
      </c>
      <c r="B1659" s="58">
        <v>7526</v>
      </c>
      <c r="C1659" t="s">
        <v>10900</v>
      </c>
      <c r="D1659" t="s">
        <v>11155</v>
      </c>
      <c r="E1659" t="s">
        <v>11308</v>
      </c>
      <c r="F1659" t="s">
        <v>2849</v>
      </c>
      <c r="G1659" t="s">
        <v>11434</v>
      </c>
      <c r="I1659" t="s">
        <v>11302</v>
      </c>
      <c r="J1659" t="e">
        <f t="shared" si="78"/>
        <v>#REF!</v>
      </c>
      <c r="K1659" s="6" t="e">
        <f t="shared" si="79"/>
        <v>#REF!</v>
      </c>
    </row>
    <row r="1660" spans="1:11" x14ac:dyDescent="0.25">
      <c r="A1660" t="e">
        <f t="shared" si="77"/>
        <v>#REF!</v>
      </c>
      <c r="B1660" s="58">
        <v>7527</v>
      </c>
      <c r="C1660" t="s">
        <v>10900</v>
      </c>
      <c r="D1660" t="s">
        <v>11155</v>
      </c>
      <c r="E1660" t="s">
        <v>11308</v>
      </c>
      <c r="F1660" t="s">
        <v>2852</v>
      </c>
      <c r="G1660" t="s">
        <v>11435</v>
      </c>
      <c r="I1660" t="s">
        <v>11302</v>
      </c>
      <c r="J1660" t="e">
        <f t="shared" si="78"/>
        <v>#REF!</v>
      </c>
      <c r="K1660" s="6" t="e">
        <f t="shared" si="79"/>
        <v>#REF!</v>
      </c>
    </row>
    <row r="1661" spans="1:11" x14ac:dyDescent="0.25">
      <c r="A1661" t="e">
        <f t="shared" si="77"/>
        <v>#REF!</v>
      </c>
      <c r="B1661" s="58">
        <v>7528</v>
      </c>
      <c r="C1661" t="s">
        <v>10900</v>
      </c>
      <c r="D1661" t="s">
        <v>11155</v>
      </c>
      <c r="E1661" t="s">
        <v>11308</v>
      </c>
      <c r="F1661" t="s">
        <v>2580</v>
      </c>
      <c r="G1661" t="s">
        <v>11392</v>
      </c>
      <c r="I1661" t="s">
        <v>11302</v>
      </c>
      <c r="J1661" t="e">
        <f t="shared" si="78"/>
        <v>#REF!</v>
      </c>
      <c r="K1661" s="6" t="e">
        <f t="shared" si="79"/>
        <v>#REF!</v>
      </c>
    </row>
    <row r="1662" spans="1:11" x14ac:dyDescent="0.25">
      <c r="A1662" t="e">
        <f t="shared" si="77"/>
        <v>#REF!</v>
      </c>
      <c r="B1662" s="58">
        <v>7529</v>
      </c>
      <c r="C1662" t="s">
        <v>10900</v>
      </c>
      <c r="D1662" t="s">
        <v>11155</v>
      </c>
      <c r="E1662" t="s">
        <v>11308</v>
      </c>
      <c r="F1662" t="s">
        <v>2870</v>
      </c>
      <c r="G1662" t="s">
        <v>11439</v>
      </c>
      <c r="I1662" t="s">
        <v>11302</v>
      </c>
      <c r="J1662" t="e">
        <f t="shared" si="78"/>
        <v>#REF!</v>
      </c>
      <c r="K1662" s="6" t="e">
        <f t="shared" si="79"/>
        <v>#REF!</v>
      </c>
    </row>
    <row r="1663" spans="1:11" x14ac:dyDescent="0.25">
      <c r="A1663" t="e">
        <f t="shared" si="77"/>
        <v>#REF!</v>
      </c>
      <c r="B1663" s="58">
        <v>7530</v>
      </c>
      <c r="C1663" t="s">
        <v>10900</v>
      </c>
      <c r="D1663" t="s">
        <v>11155</v>
      </c>
      <c r="E1663" t="s">
        <v>11308</v>
      </c>
      <c r="F1663" t="s">
        <v>2873</v>
      </c>
      <c r="G1663" t="s">
        <v>11440</v>
      </c>
      <c r="I1663" t="s">
        <v>11302</v>
      </c>
      <c r="J1663" t="e">
        <f t="shared" si="78"/>
        <v>#REF!</v>
      </c>
      <c r="K1663" s="6" t="e">
        <f t="shared" si="79"/>
        <v>#REF!</v>
      </c>
    </row>
    <row r="1664" spans="1:11" x14ac:dyDescent="0.25">
      <c r="A1664" t="e">
        <f t="shared" si="77"/>
        <v>#REF!</v>
      </c>
      <c r="B1664" s="58">
        <v>7531</v>
      </c>
      <c r="C1664" t="s">
        <v>10900</v>
      </c>
      <c r="D1664" t="s">
        <v>11155</v>
      </c>
      <c r="E1664" t="s">
        <v>11308</v>
      </c>
      <c r="F1664" t="s">
        <v>2424</v>
      </c>
      <c r="G1664" t="s">
        <v>11363</v>
      </c>
      <c r="I1664" t="s">
        <v>11302</v>
      </c>
      <c r="J1664" t="e">
        <f t="shared" si="78"/>
        <v>#REF!</v>
      </c>
      <c r="K1664" s="6" t="e">
        <f t="shared" si="79"/>
        <v>#REF!</v>
      </c>
    </row>
    <row r="1665" spans="1:11" x14ac:dyDescent="0.25">
      <c r="A1665" t="e">
        <f t="shared" ref="A1665:A1728" si="80">J1665</f>
        <v>#REF!</v>
      </c>
      <c r="B1665" s="58">
        <v>7532</v>
      </c>
      <c r="C1665" t="s">
        <v>10900</v>
      </c>
      <c r="D1665" t="s">
        <v>11155</v>
      </c>
      <c r="E1665" t="s">
        <v>11308</v>
      </c>
      <c r="F1665" t="s">
        <v>2456</v>
      </c>
      <c r="G1665" t="s">
        <v>11367</v>
      </c>
      <c r="I1665" t="s">
        <v>11302</v>
      </c>
      <c r="J1665" t="e">
        <f t="shared" si="78"/>
        <v>#REF!</v>
      </c>
      <c r="K1665" s="6" t="e">
        <f t="shared" si="79"/>
        <v>#REF!</v>
      </c>
    </row>
    <row r="1666" spans="1:11" x14ac:dyDescent="0.25">
      <c r="A1666" t="e">
        <f t="shared" si="80"/>
        <v>#REF!</v>
      </c>
      <c r="B1666" s="58">
        <v>7533</v>
      </c>
      <c r="C1666" t="s">
        <v>10900</v>
      </c>
      <c r="D1666" t="s">
        <v>11155</v>
      </c>
      <c r="E1666" t="s">
        <v>11308</v>
      </c>
      <c r="F1666" t="s">
        <v>2459</v>
      </c>
      <c r="G1666" t="s">
        <v>11368</v>
      </c>
      <c r="I1666" t="s">
        <v>11302</v>
      </c>
      <c r="J1666" t="e">
        <f t="shared" ref="J1666:J1729" si="81">IF(F1666&lt;&gt;"",VLOOKUP(F1666,name_tbl,5,FALSE),"")</f>
        <v>#REF!</v>
      </c>
      <c r="K1666" s="6" t="e">
        <f t="shared" ref="K1666:K1729" si="82">IF(F1666&lt;&gt;"",VLOOKUP(F1666,name_tbl,6,FALSE),"")</f>
        <v>#REF!</v>
      </c>
    </row>
    <row r="1667" spans="1:11" x14ac:dyDescent="0.25">
      <c r="A1667" t="e">
        <f t="shared" si="80"/>
        <v>#REF!</v>
      </c>
      <c r="B1667" s="58">
        <v>7534</v>
      </c>
      <c r="C1667" t="s">
        <v>10900</v>
      </c>
      <c r="D1667" t="s">
        <v>11155</v>
      </c>
      <c r="E1667" t="s">
        <v>11308</v>
      </c>
      <c r="F1667" t="s">
        <v>2498</v>
      </c>
      <c r="G1667" t="s">
        <v>11373</v>
      </c>
      <c r="I1667" t="s">
        <v>11302</v>
      </c>
      <c r="J1667" t="e">
        <f t="shared" si="81"/>
        <v>#REF!</v>
      </c>
      <c r="K1667" s="6" t="e">
        <f t="shared" si="82"/>
        <v>#REF!</v>
      </c>
    </row>
    <row r="1668" spans="1:11" x14ac:dyDescent="0.25">
      <c r="A1668" t="e">
        <f t="shared" si="80"/>
        <v>#REF!</v>
      </c>
      <c r="B1668" s="58">
        <v>7535</v>
      </c>
      <c r="C1668" t="s">
        <v>10900</v>
      </c>
      <c r="D1668" t="s">
        <v>11155</v>
      </c>
      <c r="E1668" t="s">
        <v>11308</v>
      </c>
      <c r="F1668" t="s">
        <v>2532</v>
      </c>
      <c r="G1668" t="s">
        <v>11384</v>
      </c>
      <c r="I1668" t="s">
        <v>11302</v>
      </c>
      <c r="J1668" t="e">
        <f t="shared" si="81"/>
        <v>#REF!</v>
      </c>
      <c r="K1668" s="6" t="e">
        <f t="shared" si="82"/>
        <v>#REF!</v>
      </c>
    </row>
    <row r="1669" spans="1:11" x14ac:dyDescent="0.25">
      <c r="A1669" t="e">
        <f t="shared" si="80"/>
        <v>#REF!</v>
      </c>
      <c r="B1669" s="58">
        <v>7536</v>
      </c>
      <c r="C1669" t="s">
        <v>10900</v>
      </c>
      <c r="D1669" t="s">
        <v>11155</v>
      </c>
      <c r="E1669" t="s">
        <v>11308</v>
      </c>
      <c r="F1669" t="s">
        <v>2510</v>
      </c>
      <c r="G1669" t="s">
        <v>11376</v>
      </c>
      <c r="I1669" t="s">
        <v>11302</v>
      </c>
      <c r="J1669" t="e">
        <f t="shared" si="81"/>
        <v>#REF!</v>
      </c>
      <c r="K1669" s="6" t="e">
        <f t="shared" si="82"/>
        <v>#REF!</v>
      </c>
    </row>
    <row r="1670" spans="1:11" x14ac:dyDescent="0.25">
      <c r="A1670" t="e">
        <f t="shared" si="80"/>
        <v>#REF!</v>
      </c>
      <c r="B1670" s="58">
        <v>7537</v>
      </c>
      <c r="C1670" t="s">
        <v>10900</v>
      </c>
      <c r="D1670" t="s">
        <v>11155</v>
      </c>
      <c r="E1670" t="s">
        <v>11308</v>
      </c>
      <c r="F1670" t="s">
        <v>2553</v>
      </c>
      <c r="G1670" t="s">
        <v>11389</v>
      </c>
      <c r="I1670" t="s">
        <v>11302</v>
      </c>
      <c r="J1670" t="e">
        <f t="shared" si="81"/>
        <v>#REF!</v>
      </c>
      <c r="K1670" s="6" t="e">
        <f t="shared" si="82"/>
        <v>#REF!</v>
      </c>
    </row>
    <row r="1671" spans="1:11" x14ac:dyDescent="0.25">
      <c r="A1671" t="e">
        <f t="shared" si="80"/>
        <v>#REF!</v>
      </c>
      <c r="B1671" s="58">
        <v>7538</v>
      </c>
      <c r="C1671" t="s">
        <v>10900</v>
      </c>
      <c r="D1671" t="s">
        <v>11155</v>
      </c>
      <c r="E1671" t="s">
        <v>11308</v>
      </c>
      <c r="F1671" t="s">
        <v>2381</v>
      </c>
      <c r="G1671" t="s">
        <v>11356</v>
      </c>
      <c r="I1671" t="s">
        <v>11302</v>
      </c>
      <c r="J1671" t="e">
        <f t="shared" si="81"/>
        <v>#REF!</v>
      </c>
      <c r="K1671" s="6" t="e">
        <f t="shared" si="82"/>
        <v>#REF!</v>
      </c>
    </row>
    <row r="1672" spans="1:11" x14ac:dyDescent="0.25">
      <c r="A1672" t="e">
        <f t="shared" si="80"/>
        <v>#REF!</v>
      </c>
      <c r="B1672" s="58">
        <v>7539</v>
      </c>
      <c r="C1672" t="s">
        <v>10900</v>
      </c>
      <c r="D1672" t="s">
        <v>11155</v>
      </c>
      <c r="E1672" t="s">
        <v>11308</v>
      </c>
      <c r="F1672" t="s">
        <v>2547</v>
      </c>
      <c r="G1672" t="s">
        <v>11387</v>
      </c>
      <c r="I1672" t="s">
        <v>11302</v>
      </c>
      <c r="J1672" t="e">
        <f t="shared" si="81"/>
        <v>#REF!</v>
      </c>
      <c r="K1672" s="6" t="e">
        <f t="shared" si="82"/>
        <v>#REF!</v>
      </c>
    </row>
    <row r="1673" spans="1:11" x14ac:dyDescent="0.25">
      <c r="A1673" t="e">
        <f t="shared" si="80"/>
        <v>#REF!</v>
      </c>
      <c r="B1673" s="58">
        <v>7540</v>
      </c>
      <c r="C1673" t="s">
        <v>10900</v>
      </c>
      <c r="D1673" t="s">
        <v>11155</v>
      </c>
      <c r="E1673" t="s">
        <v>11308</v>
      </c>
      <c r="F1673" t="s">
        <v>2550</v>
      </c>
      <c r="G1673" t="s">
        <v>11388</v>
      </c>
      <c r="I1673" t="s">
        <v>11302</v>
      </c>
      <c r="J1673" t="e">
        <f t="shared" si="81"/>
        <v>#REF!</v>
      </c>
      <c r="K1673" s="6" t="e">
        <f t="shared" si="82"/>
        <v>#REF!</v>
      </c>
    </row>
    <row r="1674" spans="1:11" x14ac:dyDescent="0.25">
      <c r="A1674" t="e">
        <f t="shared" si="80"/>
        <v>#REF!</v>
      </c>
      <c r="B1674" s="58">
        <v>7541</v>
      </c>
      <c r="C1674" t="s">
        <v>10900</v>
      </c>
      <c r="D1674" t="s">
        <v>11155</v>
      </c>
      <c r="E1674" t="s">
        <v>11308</v>
      </c>
      <c r="F1674" t="s">
        <v>2583</v>
      </c>
      <c r="G1674" t="s">
        <v>11393</v>
      </c>
      <c r="I1674" t="s">
        <v>11302</v>
      </c>
      <c r="J1674" t="e">
        <f t="shared" si="81"/>
        <v>#REF!</v>
      </c>
      <c r="K1674" s="6" t="e">
        <f t="shared" si="82"/>
        <v>#REF!</v>
      </c>
    </row>
    <row r="1675" spans="1:11" x14ac:dyDescent="0.25">
      <c r="A1675" t="e">
        <f t="shared" si="80"/>
        <v>#REF!</v>
      </c>
      <c r="B1675" s="58">
        <v>7542</v>
      </c>
      <c r="C1675" t="s">
        <v>10900</v>
      </c>
      <c r="D1675" t="s">
        <v>11155</v>
      </c>
      <c r="E1675" t="s">
        <v>11308</v>
      </c>
      <c r="F1675" t="s">
        <v>2586</v>
      </c>
      <c r="G1675" t="s">
        <v>11394</v>
      </c>
      <c r="I1675" t="s">
        <v>11302</v>
      </c>
      <c r="J1675" t="e">
        <f t="shared" si="81"/>
        <v>#REF!</v>
      </c>
      <c r="K1675" s="6" t="e">
        <f t="shared" si="82"/>
        <v>#REF!</v>
      </c>
    </row>
    <row r="1676" spans="1:11" x14ac:dyDescent="0.25">
      <c r="A1676" t="e">
        <f t="shared" si="80"/>
        <v>#REF!</v>
      </c>
      <c r="B1676" s="58">
        <v>7543</v>
      </c>
      <c r="C1676" t="s">
        <v>10900</v>
      </c>
      <c r="D1676" t="s">
        <v>11155</v>
      </c>
      <c r="E1676" t="s">
        <v>11308</v>
      </c>
      <c r="F1676" t="s">
        <v>2589</v>
      </c>
      <c r="G1676" t="s">
        <v>11395</v>
      </c>
      <c r="I1676" t="s">
        <v>11302</v>
      </c>
      <c r="J1676" t="e">
        <f t="shared" si="81"/>
        <v>#REF!</v>
      </c>
      <c r="K1676" s="6" t="e">
        <f t="shared" si="82"/>
        <v>#REF!</v>
      </c>
    </row>
    <row r="1677" spans="1:11" x14ac:dyDescent="0.25">
      <c r="A1677" t="e">
        <f t="shared" si="80"/>
        <v>#REF!</v>
      </c>
      <c r="B1677" s="58">
        <v>7544</v>
      </c>
      <c r="C1677" t="s">
        <v>10900</v>
      </c>
      <c r="D1677" t="s">
        <v>11155</v>
      </c>
      <c r="E1677" t="s">
        <v>11308</v>
      </c>
      <c r="F1677" t="s">
        <v>2595</v>
      </c>
      <c r="G1677" t="s">
        <v>11397</v>
      </c>
      <c r="I1677" t="s">
        <v>11302</v>
      </c>
      <c r="J1677" t="e">
        <f t="shared" si="81"/>
        <v>#REF!</v>
      </c>
      <c r="K1677" s="6" t="e">
        <f t="shared" si="82"/>
        <v>#REF!</v>
      </c>
    </row>
    <row r="1678" spans="1:11" x14ac:dyDescent="0.25">
      <c r="A1678" t="e">
        <f t="shared" si="80"/>
        <v>#REF!</v>
      </c>
      <c r="B1678" s="58">
        <v>7545</v>
      </c>
      <c r="C1678" t="s">
        <v>10900</v>
      </c>
      <c r="D1678" t="s">
        <v>11155</v>
      </c>
      <c r="E1678" t="s">
        <v>11308</v>
      </c>
      <c r="F1678" t="s">
        <v>2303</v>
      </c>
      <c r="G1678" t="s">
        <v>11346</v>
      </c>
      <c r="I1678" t="s">
        <v>11302</v>
      </c>
      <c r="J1678" t="e">
        <f t="shared" si="81"/>
        <v>#REF!</v>
      </c>
      <c r="K1678" s="6" t="e">
        <f t="shared" si="82"/>
        <v>#REF!</v>
      </c>
    </row>
    <row r="1679" spans="1:11" x14ac:dyDescent="0.25">
      <c r="A1679" t="e">
        <f t="shared" si="80"/>
        <v>#REF!</v>
      </c>
      <c r="B1679" s="58">
        <v>7546</v>
      </c>
      <c r="C1679" t="s">
        <v>10900</v>
      </c>
      <c r="D1679" t="s">
        <v>11155</v>
      </c>
      <c r="E1679" t="s">
        <v>11308</v>
      </c>
      <c r="F1679" t="s">
        <v>2401</v>
      </c>
      <c r="G1679" t="s">
        <v>11357</v>
      </c>
      <c r="I1679" t="s">
        <v>11302</v>
      </c>
      <c r="J1679" t="e">
        <f t="shared" si="81"/>
        <v>#REF!</v>
      </c>
      <c r="K1679" s="6" t="e">
        <f t="shared" si="82"/>
        <v>#REF!</v>
      </c>
    </row>
    <row r="1680" spans="1:11" x14ac:dyDescent="0.25">
      <c r="A1680" t="e">
        <f t="shared" si="80"/>
        <v>#REF!</v>
      </c>
      <c r="B1680" s="58">
        <v>7547</v>
      </c>
      <c r="C1680" t="s">
        <v>10900</v>
      </c>
      <c r="D1680" t="s">
        <v>11155</v>
      </c>
      <c r="E1680" t="s">
        <v>11308</v>
      </c>
      <c r="F1680" t="s">
        <v>4914</v>
      </c>
      <c r="G1680" t="s">
        <v>11390</v>
      </c>
      <c r="I1680" t="s">
        <v>11302</v>
      </c>
      <c r="J1680" t="e">
        <f t="shared" si="81"/>
        <v>#REF!</v>
      </c>
      <c r="K1680" s="6" t="e">
        <f t="shared" si="82"/>
        <v>#REF!</v>
      </c>
    </row>
    <row r="1681" spans="1:11" x14ac:dyDescent="0.25">
      <c r="A1681" t="e">
        <f t="shared" si="80"/>
        <v>#REF!</v>
      </c>
      <c r="B1681" s="58">
        <v>7548</v>
      </c>
      <c r="C1681" t="s">
        <v>10900</v>
      </c>
      <c r="D1681" t="s">
        <v>11155</v>
      </c>
      <c r="E1681" t="s">
        <v>11308</v>
      </c>
      <c r="F1681" t="s">
        <v>3049</v>
      </c>
      <c r="G1681" t="s">
        <v>11496</v>
      </c>
      <c r="I1681" t="s">
        <v>11302</v>
      </c>
      <c r="J1681" t="e">
        <f t="shared" si="81"/>
        <v>#REF!</v>
      </c>
      <c r="K1681" s="6" t="e">
        <f t="shared" si="82"/>
        <v>#REF!</v>
      </c>
    </row>
    <row r="1682" spans="1:11" x14ac:dyDescent="0.25">
      <c r="A1682" t="e">
        <f t="shared" si="80"/>
        <v>#REF!</v>
      </c>
      <c r="B1682" s="58">
        <v>7549</v>
      </c>
      <c r="C1682" t="s">
        <v>10900</v>
      </c>
      <c r="D1682" t="s">
        <v>11155</v>
      </c>
      <c r="E1682" t="s">
        <v>11308</v>
      </c>
      <c r="F1682" t="s">
        <v>3016</v>
      </c>
      <c r="G1682" t="s">
        <v>11487</v>
      </c>
      <c r="I1682" t="s">
        <v>11302</v>
      </c>
      <c r="J1682" t="e">
        <f t="shared" si="81"/>
        <v>#REF!</v>
      </c>
      <c r="K1682" s="6" t="e">
        <f t="shared" si="82"/>
        <v>#REF!</v>
      </c>
    </row>
    <row r="1683" spans="1:11" x14ac:dyDescent="0.25">
      <c r="A1683" t="e">
        <f t="shared" si="80"/>
        <v>#REF!</v>
      </c>
      <c r="B1683" s="58">
        <v>7550</v>
      </c>
      <c r="C1683" t="s">
        <v>10900</v>
      </c>
      <c r="D1683" t="s">
        <v>11155</v>
      </c>
      <c r="E1683" t="s">
        <v>11308</v>
      </c>
      <c r="F1683" t="s">
        <v>3025</v>
      </c>
      <c r="G1683" t="s">
        <v>11490</v>
      </c>
      <c r="I1683" t="s">
        <v>11302</v>
      </c>
      <c r="J1683" t="e">
        <f t="shared" si="81"/>
        <v>#REF!</v>
      </c>
      <c r="K1683" s="6" t="e">
        <f t="shared" si="82"/>
        <v>#REF!</v>
      </c>
    </row>
    <row r="1684" spans="1:11" x14ac:dyDescent="0.25">
      <c r="A1684" t="e">
        <f t="shared" si="80"/>
        <v>#REF!</v>
      </c>
      <c r="B1684" s="58">
        <v>7551</v>
      </c>
      <c r="C1684" t="s">
        <v>10900</v>
      </c>
      <c r="D1684" t="s">
        <v>11155</v>
      </c>
      <c r="E1684" t="s">
        <v>11308</v>
      </c>
      <c r="F1684" t="s">
        <v>3028</v>
      </c>
      <c r="G1684" t="s">
        <v>11491</v>
      </c>
      <c r="I1684" t="s">
        <v>11302</v>
      </c>
      <c r="J1684" t="e">
        <f t="shared" si="81"/>
        <v>#REF!</v>
      </c>
      <c r="K1684" s="6" t="e">
        <f t="shared" si="82"/>
        <v>#REF!</v>
      </c>
    </row>
    <row r="1685" spans="1:11" x14ac:dyDescent="0.25">
      <c r="A1685" t="e">
        <f t="shared" si="80"/>
        <v>#REF!</v>
      </c>
      <c r="B1685" s="58">
        <v>7552</v>
      </c>
      <c r="C1685" t="s">
        <v>10900</v>
      </c>
      <c r="D1685" t="s">
        <v>11155</v>
      </c>
      <c r="E1685" t="s">
        <v>11308</v>
      </c>
      <c r="F1685" t="s">
        <v>3070</v>
      </c>
      <c r="G1685" t="s">
        <v>11503</v>
      </c>
      <c r="I1685" t="s">
        <v>11302</v>
      </c>
      <c r="J1685" t="e">
        <f t="shared" si="81"/>
        <v>#REF!</v>
      </c>
      <c r="K1685" s="6" t="e">
        <f t="shared" si="82"/>
        <v>#REF!</v>
      </c>
    </row>
    <row r="1686" spans="1:11" x14ac:dyDescent="0.25">
      <c r="A1686" t="e">
        <f t="shared" si="80"/>
        <v>#REF!</v>
      </c>
      <c r="B1686" s="58">
        <v>7553</v>
      </c>
      <c r="C1686" t="s">
        <v>10900</v>
      </c>
      <c r="D1686" t="s">
        <v>11155</v>
      </c>
      <c r="E1686" t="s">
        <v>11308</v>
      </c>
      <c r="F1686" t="s">
        <v>3159</v>
      </c>
      <c r="G1686" t="s">
        <v>11525</v>
      </c>
      <c r="I1686" t="s">
        <v>11302</v>
      </c>
      <c r="J1686" t="e">
        <f t="shared" si="81"/>
        <v>#REF!</v>
      </c>
      <c r="K1686" s="6" t="e">
        <f t="shared" si="82"/>
        <v>#REF!</v>
      </c>
    </row>
    <row r="1687" spans="1:11" x14ac:dyDescent="0.25">
      <c r="A1687" t="e">
        <f t="shared" si="80"/>
        <v>#REF!</v>
      </c>
      <c r="B1687" s="58">
        <v>7554</v>
      </c>
      <c r="C1687" t="s">
        <v>10900</v>
      </c>
      <c r="D1687" t="s">
        <v>11155</v>
      </c>
      <c r="E1687" t="s">
        <v>11308</v>
      </c>
      <c r="F1687" t="s">
        <v>2729</v>
      </c>
      <c r="G1687" t="s">
        <v>11417</v>
      </c>
      <c r="I1687" t="s">
        <v>11302</v>
      </c>
      <c r="J1687" t="e">
        <f t="shared" si="81"/>
        <v>#REF!</v>
      </c>
      <c r="K1687" s="6" t="e">
        <f t="shared" si="82"/>
        <v>#REF!</v>
      </c>
    </row>
    <row r="1688" spans="1:11" x14ac:dyDescent="0.25">
      <c r="A1688" t="e">
        <f t="shared" si="80"/>
        <v>#REF!</v>
      </c>
      <c r="B1688" s="58">
        <v>7555</v>
      </c>
      <c r="C1688" t="s">
        <v>10900</v>
      </c>
      <c r="D1688" t="s">
        <v>11155</v>
      </c>
      <c r="E1688" t="s">
        <v>11308</v>
      </c>
      <c r="F1688" t="s">
        <v>2667</v>
      </c>
      <c r="G1688" t="s">
        <v>11406</v>
      </c>
      <c r="I1688" t="s">
        <v>11302</v>
      </c>
      <c r="J1688" t="e">
        <f t="shared" si="81"/>
        <v>#REF!</v>
      </c>
      <c r="K1688" s="6" t="e">
        <f t="shared" si="82"/>
        <v>#REF!</v>
      </c>
    </row>
    <row r="1689" spans="1:11" x14ac:dyDescent="0.25">
      <c r="A1689" t="e">
        <f t="shared" si="80"/>
        <v>#REF!</v>
      </c>
      <c r="B1689" s="58">
        <v>7556</v>
      </c>
      <c r="C1689" t="s">
        <v>10900</v>
      </c>
      <c r="D1689" t="s">
        <v>11155</v>
      </c>
      <c r="E1689" t="s">
        <v>11308</v>
      </c>
      <c r="F1689" t="s">
        <v>2670</v>
      </c>
      <c r="G1689" t="s">
        <v>11407</v>
      </c>
      <c r="I1689" t="s">
        <v>11302</v>
      </c>
      <c r="J1689" t="e">
        <f t="shared" si="81"/>
        <v>#REF!</v>
      </c>
      <c r="K1689" s="6" t="e">
        <f t="shared" si="82"/>
        <v>#REF!</v>
      </c>
    </row>
    <row r="1690" spans="1:11" x14ac:dyDescent="0.25">
      <c r="A1690" t="e">
        <f t="shared" si="80"/>
        <v>#REF!</v>
      </c>
      <c r="B1690" s="58">
        <v>7557</v>
      </c>
      <c r="C1690" t="s">
        <v>10900</v>
      </c>
      <c r="D1690" t="s">
        <v>11155</v>
      </c>
      <c r="E1690" t="s">
        <v>11308</v>
      </c>
      <c r="F1690" t="s">
        <v>2520</v>
      </c>
      <c r="G1690" t="s">
        <v>11380</v>
      </c>
      <c r="I1690" t="s">
        <v>11302</v>
      </c>
      <c r="J1690" t="e">
        <f t="shared" si="81"/>
        <v>#REF!</v>
      </c>
      <c r="K1690" s="6" t="e">
        <f t="shared" si="82"/>
        <v>#REF!</v>
      </c>
    </row>
    <row r="1691" spans="1:11" x14ac:dyDescent="0.25">
      <c r="A1691" t="e">
        <f t="shared" si="80"/>
        <v>#REF!</v>
      </c>
      <c r="B1691" s="58">
        <v>7558</v>
      </c>
      <c r="C1691" t="s">
        <v>10900</v>
      </c>
      <c r="D1691" t="s">
        <v>11155</v>
      </c>
      <c r="E1691" t="s">
        <v>11308</v>
      </c>
      <c r="F1691" t="s">
        <v>3091</v>
      </c>
      <c r="G1691" t="s">
        <v>11510</v>
      </c>
      <c r="I1691" t="s">
        <v>11302</v>
      </c>
      <c r="J1691" t="e">
        <f t="shared" si="81"/>
        <v>#REF!</v>
      </c>
      <c r="K1691" s="6" t="e">
        <f t="shared" si="82"/>
        <v>#REF!</v>
      </c>
    </row>
    <row r="1692" spans="1:11" x14ac:dyDescent="0.25">
      <c r="A1692" t="e">
        <f t="shared" si="80"/>
        <v>#REF!</v>
      </c>
      <c r="B1692" s="58">
        <v>7559</v>
      </c>
      <c r="C1692" t="s">
        <v>10900</v>
      </c>
      <c r="D1692" t="s">
        <v>11155</v>
      </c>
      <c r="E1692" t="s">
        <v>11308</v>
      </c>
      <c r="F1692" t="s">
        <v>2885</v>
      </c>
      <c r="G1692" t="s">
        <v>11443</v>
      </c>
      <c r="I1692" t="s">
        <v>11302</v>
      </c>
      <c r="J1692" t="e">
        <f t="shared" si="81"/>
        <v>#REF!</v>
      </c>
      <c r="K1692" s="6" t="e">
        <f t="shared" si="82"/>
        <v>#REF!</v>
      </c>
    </row>
    <row r="1693" spans="1:11" x14ac:dyDescent="0.25">
      <c r="A1693" t="e">
        <f t="shared" si="80"/>
        <v>#REF!</v>
      </c>
      <c r="B1693" s="58">
        <v>7560</v>
      </c>
      <c r="C1693" t="s">
        <v>10900</v>
      </c>
      <c r="D1693" t="s">
        <v>11155</v>
      </c>
      <c r="E1693" t="s">
        <v>11308</v>
      </c>
      <c r="F1693" t="s">
        <v>2900</v>
      </c>
      <c r="G1693" t="s">
        <v>11448</v>
      </c>
      <c r="I1693" t="s">
        <v>11302</v>
      </c>
      <c r="J1693" t="e">
        <f t="shared" si="81"/>
        <v>#REF!</v>
      </c>
      <c r="K1693" s="6" t="e">
        <f t="shared" si="82"/>
        <v>#REF!</v>
      </c>
    </row>
    <row r="1694" spans="1:11" x14ac:dyDescent="0.25">
      <c r="A1694" t="e">
        <f t="shared" si="80"/>
        <v>#REF!</v>
      </c>
      <c r="B1694" s="58">
        <v>7561</v>
      </c>
      <c r="C1694" t="s">
        <v>10900</v>
      </c>
      <c r="D1694" t="s">
        <v>11155</v>
      </c>
      <c r="E1694" t="s">
        <v>11308</v>
      </c>
      <c r="F1694" t="s">
        <v>2909</v>
      </c>
      <c r="G1694" t="s">
        <v>11451</v>
      </c>
      <c r="I1694" t="s">
        <v>11302</v>
      </c>
      <c r="J1694" t="e">
        <f t="shared" si="81"/>
        <v>#REF!</v>
      </c>
      <c r="K1694" s="6" t="e">
        <f t="shared" si="82"/>
        <v>#REF!</v>
      </c>
    </row>
    <row r="1695" spans="1:11" x14ac:dyDescent="0.25">
      <c r="A1695" t="e">
        <f t="shared" si="80"/>
        <v>#REF!</v>
      </c>
      <c r="B1695" s="58">
        <v>7562</v>
      </c>
      <c r="C1695" t="s">
        <v>10900</v>
      </c>
      <c r="D1695" t="s">
        <v>11155</v>
      </c>
      <c r="E1695" t="s">
        <v>11308</v>
      </c>
      <c r="F1695" t="s">
        <v>2894</v>
      </c>
      <c r="G1695" t="s">
        <v>11446</v>
      </c>
      <c r="I1695" t="s">
        <v>11302</v>
      </c>
      <c r="J1695" t="e">
        <f t="shared" si="81"/>
        <v>#REF!</v>
      </c>
      <c r="K1695" s="6" t="e">
        <f t="shared" si="82"/>
        <v>#REF!</v>
      </c>
    </row>
    <row r="1696" spans="1:11" x14ac:dyDescent="0.25">
      <c r="A1696" t="e">
        <f t="shared" si="80"/>
        <v>#REF!</v>
      </c>
      <c r="B1696" s="58">
        <v>7563</v>
      </c>
      <c r="C1696" t="s">
        <v>10900</v>
      </c>
      <c r="D1696" t="s">
        <v>11155</v>
      </c>
      <c r="E1696" t="s">
        <v>11308</v>
      </c>
      <c r="F1696" t="s">
        <v>2915</v>
      </c>
      <c r="G1696" t="s">
        <v>11453</v>
      </c>
      <c r="I1696" t="s">
        <v>11302</v>
      </c>
      <c r="J1696" t="e">
        <f t="shared" si="81"/>
        <v>#REF!</v>
      </c>
      <c r="K1696" s="6" t="e">
        <f t="shared" si="82"/>
        <v>#REF!</v>
      </c>
    </row>
    <row r="1697" spans="1:11" x14ac:dyDescent="0.25">
      <c r="A1697" t="e">
        <f t="shared" si="80"/>
        <v>#REF!</v>
      </c>
      <c r="B1697" s="58">
        <v>7564</v>
      </c>
      <c r="C1697" t="s">
        <v>10900</v>
      </c>
      <c r="D1697" t="s">
        <v>11155</v>
      </c>
      <c r="E1697" t="s">
        <v>11308</v>
      </c>
      <c r="F1697" t="s">
        <v>2942</v>
      </c>
      <c r="G1697" t="s">
        <v>11462</v>
      </c>
      <c r="I1697" t="s">
        <v>11302</v>
      </c>
      <c r="J1697" t="e">
        <f t="shared" si="81"/>
        <v>#REF!</v>
      </c>
      <c r="K1697" s="6" t="e">
        <f t="shared" si="82"/>
        <v>#REF!</v>
      </c>
    </row>
    <row r="1698" spans="1:11" x14ac:dyDescent="0.25">
      <c r="A1698" t="e">
        <f t="shared" si="80"/>
        <v>#REF!</v>
      </c>
      <c r="B1698" s="58">
        <v>7565</v>
      </c>
      <c r="C1698" t="s">
        <v>10900</v>
      </c>
      <c r="D1698" t="s">
        <v>11155</v>
      </c>
      <c r="E1698" t="s">
        <v>11308</v>
      </c>
      <c r="F1698" t="s">
        <v>2939</v>
      </c>
      <c r="G1698" t="s">
        <v>11461</v>
      </c>
      <c r="I1698" t="s">
        <v>11302</v>
      </c>
      <c r="J1698" t="e">
        <f t="shared" si="81"/>
        <v>#REF!</v>
      </c>
      <c r="K1698" s="6" t="e">
        <f t="shared" si="82"/>
        <v>#REF!</v>
      </c>
    </row>
    <row r="1699" spans="1:11" x14ac:dyDescent="0.25">
      <c r="A1699" t="e">
        <f t="shared" si="80"/>
        <v>#REF!</v>
      </c>
      <c r="B1699" s="58">
        <v>7566</v>
      </c>
      <c r="C1699" t="s">
        <v>10900</v>
      </c>
      <c r="D1699" t="s">
        <v>11155</v>
      </c>
      <c r="E1699" t="s">
        <v>11308</v>
      </c>
      <c r="F1699" t="s">
        <v>2945</v>
      </c>
      <c r="G1699" t="s">
        <v>11463</v>
      </c>
      <c r="I1699" t="s">
        <v>11302</v>
      </c>
      <c r="J1699" t="e">
        <f t="shared" si="81"/>
        <v>#REF!</v>
      </c>
      <c r="K1699" s="6" t="e">
        <f t="shared" si="82"/>
        <v>#REF!</v>
      </c>
    </row>
    <row r="1700" spans="1:11" x14ac:dyDescent="0.25">
      <c r="A1700" t="e">
        <f t="shared" si="80"/>
        <v>#REF!</v>
      </c>
      <c r="B1700" s="58">
        <v>7567</v>
      </c>
      <c r="C1700" t="s">
        <v>10900</v>
      </c>
      <c r="D1700" t="s">
        <v>11155</v>
      </c>
      <c r="E1700" t="s">
        <v>11308</v>
      </c>
      <c r="F1700" t="s">
        <v>2948</v>
      </c>
      <c r="G1700" t="s">
        <v>11464</v>
      </c>
      <c r="I1700" t="s">
        <v>11302</v>
      </c>
      <c r="J1700" t="e">
        <f t="shared" si="81"/>
        <v>#REF!</v>
      </c>
      <c r="K1700" s="6" t="e">
        <f t="shared" si="82"/>
        <v>#REF!</v>
      </c>
    </row>
    <row r="1701" spans="1:11" x14ac:dyDescent="0.25">
      <c r="A1701" t="e">
        <f t="shared" si="80"/>
        <v>#REF!</v>
      </c>
      <c r="B1701" s="58">
        <v>7568</v>
      </c>
      <c r="C1701" t="s">
        <v>10900</v>
      </c>
      <c r="D1701" t="s">
        <v>11155</v>
      </c>
      <c r="E1701" t="s">
        <v>11308</v>
      </c>
      <c r="F1701" t="s">
        <v>2971</v>
      </c>
      <c r="G1701" t="s">
        <v>11472</v>
      </c>
      <c r="I1701" t="s">
        <v>11302</v>
      </c>
      <c r="J1701" t="e">
        <f t="shared" si="81"/>
        <v>#REF!</v>
      </c>
      <c r="K1701" s="6" t="e">
        <f t="shared" si="82"/>
        <v>#REF!</v>
      </c>
    </row>
    <row r="1702" spans="1:11" x14ac:dyDescent="0.25">
      <c r="A1702" t="e">
        <f t="shared" si="80"/>
        <v>#REF!</v>
      </c>
      <c r="B1702" s="58">
        <v>7569</v>
      </c>
      <c r="C1702" t="s">
        <v>10900</v>
      </c>
      <c r="D1702" t="s">
        <v>11155</v>
      </c>
      <c r="E1702" t="s">
        <v>11308</v>
      </c>
      <c r="F1702" t="s">
        <v>2888</v>
      </c>
      <c r="G1702" t="s">
        <v>11444</v>
      </c>
      <c r="I1702" t="s">
        <v>11302</v>
      </c>
      <c r="J1702" t="e">
        <f t="shared" si="81"/>
        <v>#REF!</v>
      </c>
      <c r="K1702" s="6" t="e">
        <f t="shared" si="82"/>
        <v>#REF!</v>
      </c>
    </row>
    <row r="1703" spans="1:11" x14ac:dyDescent="0.25">
      <c r="A1703" t="e">
        <f t="shared" si="80"/>
        <v>#REF!</v>
      </c>
      <c r="B1703" s="58">
        <v>7570</v>
      </c>
      <c r="C1703" t="s">
        <v>10900</v>
      </c>
      <c r="D1703" t="s">
        <v>11155</v>
      </c>
      <c r="E1703" t="s">
        <v>11308</v>
      </c>
      <c r="F1703" t="s">
        <v>2897</v>
      </c>
      <c r="G1703" t="s">
        <v>11447</v>
      </c>
      <c r="I1703" t="s">
        <v>11302</v>
      </c>
      <c r="J1703" t="e">
        <f t="shared" si="81"/>
        <v>#REF!</v>
      </c>
      <c r="K1703" s="6" t="e">
        <f t="shared" si="82"/>
        <v>#REF!</v>
      </c>
    </row>
    <row r="1704" spans="1:11" x14ac:dyDescent="0.25">
      <c r="A1704" t="e">
        <f t="shared" si="80"/>
        <v>#REF!</v>
      </c>
      <c r="B1704" s="58">
        <v>7571</v>
      </c>
      <c r="C1704" t="s">
        <v>10900</v>
      </c>
      <c r="D1704" t="s">
        <v>11155</v>
      </c>
      <c r="E1704" t="s">
        <v>11308</v>
      </c>
      <c r="F1704" t="s">
        <v>2965</v>
      </c>
      <c r="G1704" t="s">
        <v>11470</v>
      </c>
      <c r="I1704" t="s">
        <v>11302</v>
      </c>
      <c r="J1704" t="e">
        <f t="shared" si="81"/>
        <v>#REF!</v>
      </c>
      <c r="K1704" s="6" t="e">
        <f t="shared" si="82"/>
        <v>#REF!</v>
      </c>
    </row>
    <row r="1705" spans="1:11" x14ac:dyDescent="0.25">
      <c r="A1705" t="e">
        <f t="shared" si="80"/>
        <v>#REF!</v>
      </c>
      <c r="B1705" s="58">
        <v>7572</v>
      </c>
      <c r="C1705" t="s">
        <v>10900</v>
      </c>
      <c r="D1705" t="s">
        <v>11155</v>
      </c>
      <c r="E1705" t="s">
        <v>11308</v>
      </c>
      <c r="F1705" t="s">
        <v>3013</v>
      </c>
      <c r="G1705" t="s">
        <v>11486</v>
      </c>
      <c r="I1705" t="s">
        <v>11302</v>
      </c>
      <c r="J1705" t="e">
        <f t="shared" si="81"/>
        <v>#REF!</v>
      </c>
      <c r="K1705" s="6" t="e">
        <f t="shared" si="82"/>
        <v>#REF!</v>
      </c>
    </row>
    <row r="1706" spans="1:11" x14ac:dyDescent="0.25">
      <c r="A1706" t="e">
        <f t="shared" si="80"/>
        <v>#REF!</v>
      </c>
      <c r="B1706" s="58">
        <v>7573</v>
      </c>
      <c r="C1706" t="s">
        <v>10900</v>
      </c>
      <c r="D1706" t="s">
        <v>11155</v>
      </c>
      <c r="E1706" t="s">
        <v>11308</v>
      </c>
      <c r="F1706" t="s">
        <v>2924</v>
      </c>
      <c r="G1706" t="s">
        <v>11456</v>
      </c>
      <c r="I1706" t="s">
        <v>11302</v>
      </c>
      <c r="J1706" t="e">
        <f t="shared" si="81"/>
        <v>#REF!</v>
      </c>
      <c r="K1706" s="6" t="e">
        <f t="shared" si="82"/>
        <v>#REF!</v>
      </c>
    </row>
    <row r="1707" spans="1:11" x14ac:dyDescent="0.25">
      <c r="A1707" t="e">
        <f t="shared" si="80"/>
        <v>#REF!</v>
      </c>
      <c r="B1707" s="58">
        <v>7574</v>
      </c>
      <c r="C1707" t="s">
        <v>10900</v>
      </c>
      <c r="D1707" t="s">
        <v>11155</v>
      </c>
      <c r="E1707" t="s">
        <v>11308</v>
      </c>
      <c r="F1707" t="s">
        <v>2995</v>
      </c>
      <c r="G1707" t="s">
        <v>11480</v>
      </c>
      <c r="I1707" t="s">
        <v>11302</v>
      </c>
      <c r="J1707" t="e">
        <f t="shared" si="81"/>
        <v>#REF!</v>
      </c>
      <c r="K1707" s="6" t="e">
        <f t="shared" si="82"/>
        <v>#REF!</v>
      </c>
    </row>
    <row r="1708" spans="1:11" x14ac:dyDescent="0.25">
      <c r="A1708" t="e">
        <f t="shared" si="80"/>
        <v>#REF!</v>
      </c>
      <c r="B1708" s="58">
        <v>7575</v>
      </c>
      <c r="C1708" t="s">
        <v>10900</v>
      </c>
      <c r="D1708" t="s">
        <v>11155</v>
      </c>
      <c r="E1708" t="s">
        <v>11308</v>
      </c>
      <c r="F1708" t="s">
        <v>3575</v>
      </c>
      <c r="G1708" t="s">
        <v>11323</v>
      </c>
      <c r="I1708" t="s">
        <v>11302</v>
      </c>
      <c r="J1708" t="e">
        <f t="shared" si="81"/>
        <v>#REF!</v>
      </c>
      <c r="K1708" s="6" t="e">
        <f t="shared" si="82"/>
        <v>#REF!</v>
      </c>
    </row>
    <row r="1709" spans="1:11" x14ac:dyDescent="0.25">
      <c r="A1709" t="e">
        <f t="shared" si="80"/>
        <v>#REF!</v>
      </c>
      <c r="B1709" s="58">
        <v>7576</v>
      </c>
      <c r="C1709" t="s">
        <v>10900</v>
      </c>
      <c r="D1709" t="s">
        <v>11155</v>
      </c>
      <c r="E1709" t="s">
        <v>11308</v>
      </c>
      <c r="F1709" t="s">
        <v>3591</v>
      </c>
      <c r="G1709" t="s">
        <v>11324</v>
      </c>
      <c r="I1709" t="s">
        <v>11302</v>
      </c>
      <c r="J1709" t="e">
        <f t="shared" si="81"/>
        <v>#REF!</v>
      </c>
      <c r="K1709" s="6" t="e">
        <f t="shared" si="82"/>
        <v>#REF!</v>
      </c>
    </row>
    <row r="1710" spans="1:11" x14ac:dyDescent="0.25">
      <c r="A1710" t="e">
        <f t="shared" si="80"/>
        <v>#REF!</v>
      </c>
      <c r="B1710" s="58">
        <v>7577</v>
      </c>
      <c r="C1710" t="s">
        <v>10900</v>
      </c>
      <c r="D1710" t="s">
        <v>11155</v>
      </c>
      <c r="E1710" t="s">
        <v>11308</v>
      </c>
      <c r="F1710" t="s">
        <v>2454</v>
      </c>
      <c r="G1710" t="s">
        <v>11366</v>
      </c>
      <c r="I1710" t="s">
        <v>11302</v>
      </c>
      <c r="J1710" t="e">
        <f t="shared" si="81"/>
        <v>#REF!</v>
      </c>
      <c r="K1710" s="6" t="e">
        <f t="shared" si="82"/>
        <v>#REF!</v>
      </c>
    </row>
    <row r="1711" spans="1:11" x14ac:dyDescent="0.25">
      <c r="A1711" t="e">
        <f t="shared" si="80"/>
        <v>#REF!</v>
      </c>
      <c r="B1711" s="58">
        <v>7578</v>
      </c>
      <c r="C1711" t="s">
        <v>10900</v>
      </c>
      <c r="D1711" t="s">
        <v>11155</v>
      </c>
      <c r="E1711" t="s">
        <v>11308</v>
      </c>
      <c r="F1711" t="s">
        <v>2495</v>
      </c>
      <c r="G1711" t="s">
        <v>11372</v>
      </c>
      <c r="I1711" t="s">
        <v>11302</v>
      </c>
      <c r="J1711" t="e">
        <f t="shared" si="81"/>
        <v>#REF!</v>
      </c>
      <c r="K1711" s="6" t="e">
        <f t="shared" si="82"/>
        <v>#REF!</v>
      </c>
    </row>
    <row r="1712" spans="1:11" x14ac:dyDescent="0.25">
      <c r="A1712" t="e">
        <f t="shared" si="80"/>
        <v>#REF!</v>
      </c>
      <c r="B1712" s="58">
        <v>7579</v>
      </c>
      <c r="C1712" t="s">
        <v>10900</v>
      </c>
      <c r="D1712" t="s">
        <v>11155</v>
      </c>
      <c r="E1712" t="s">
        <v>11308</v>
      </c>
      <c r="F1712" t="s">
        <v>3455</v>
      </c>
      <c r="G1712" t="s">
        <v>11319</v>
      </c>
      <c r="I1712" t="s">
        <v>11302</v>
      </c>
      <c r="J1712" t="e">
        <f t="shared" si="81"/>
        <v>#REF!</v>
      </c>
      <c r="K1712" s="6" t="e">
        <f t="shared" si="82"/>
        <v>#REF!</v>
      </c>
    </row>
    <row r="1713" spans="1:11" x14ac:dyDescent="0.25">
      <c r="A1713" t="e">
        <f t="shared" si="80"/>
        <v>#REF!</v>
      </c>
      <c r="B1713" s="58">
        <v>7580</v>
      </c>
      <c r="C1713" t="s">
        <v>10900</v>
      </c>
      <c r="D1713" t="s">
        <v>11155</v>
      </c>
      <c r="E1713" t="s">
        <v>11308</v>
      </c>
      <c r="F1713" t="s">
        <v>3647</v>
      </c>
      <c r="G1713" t="s">
        <v>11326</v>
      </c>
      <c r="I1713" t="s">
        <v>11302</v>
      </c>
      <c r="J1713" t="e">
        <f t="shared" si="81"/>
        <v>#REF!</v>
      </c>
      <c r="K1713" s="6" t="e">
        <f t="shared" si="82"/>
        <v>#REF!</v>
      </c>
    </row>
    <row r="1714" spans="1:11" x14ac:dyDescent="0.25">
      <c r="A1714" t="e">
        <f t="shared" si="80"/>
        <v>#REF!</v>
      </c>
      <c r="B1714" s="58">
        <v>7581</v>
      </c>
      <c r="C1714" t="s">
        <v>10900</v>
      </c>
      <c r="D1714" t="s">
        <v>11155</v>
      </c>
      <c r="E1714" t="s">
        <v>11308</v>
      </c>
      <c r="F1714" t="s">
        <v>2515</v>
      </c>
      <c r="G1714" t="s">
        <v>11378</v>
      </c>
      <c r="I1714" t="s">
        <v>11302</v>
      </c>
      <c r="J1714" t="e">
        <f t="shared" si="81"/>
        <v>#REF!</v>
      </c>
      <c r="K1714" s="6" t="e">
        <f t="shared" si="82"/>
        <v>#REF!</v>
      </c>
    </row>
    <row r="1715" spans="1:11" x14ac:dyDescent="0.25">
      <c r="A1715" t="e">
        <f t="shared" si="80"/>
        <v>#REF!</v>
      </c>
      <c r="B1715" s="58">
        <v>7582</v>
      </c>
      <c r="C1715" t="s">
        <v>10900</v>
      </c>
      <c r="D1715" t="s">
        <v>11155</v>
      </c>
      <c r="E1715" t="s">
        <v>11308</v>
      </c>
      <c r="F1715" t="s">
        <v>2861</v>
      </c>
      <c r="G1715" t="s">
        <v>11437</v>
      </c>
      <c r="I1715" t="s">
        <v>11302</v>
      </c>
      <c r="J1715" t="e">
        <f t="shared" si="81"/>
        <v>#REF!</v>
      </c>
      <c r="K1715" s="6" t="e">
        <f t="shared" si="82"/>
        <v>#REF!</v>
      </c>
    </row>
    <row r="1716" spans="1:11" x14ac:dyDescent="0.25">
      <c r="A1716" t="e">
        <f t="shared" si="80"/>
        <v>#REF!</v>
      </c>
      <c r="B1716" s="58">
        <v>7583</v>
      </c>
      <c r="C1716" t="s">
        <v>10900</v>
      </c>
      <c r="D1716" t="s">
        <v>11155</v>
      </c>
      <c r="E1716" t="s">
        <v>11308</v>
      </c>
      <c r="F1716" t="s">
        <v>2513</v>
      </c>
      <c r="G1716" t="s">
        <v>11377</v>
      </c>
      <c r="I1716" t="s">
        <v>11302</v>
      </c>
      <c r="J1716" t="e">
        <f t="shared" si="81"/>
        <v>#REF!</v>
      </c>
      <c r="K1716" s="6" t="e">
        <f t="shared" si="82"/>
        <v>#REF!</v>
      </c>
    </row>
    <row r="1717" spans="1:11" x14ac:dyDescent="0.25">
      <c r="A1717" t="e">
        <f t="shared" si="80"/>
        <v>#REF!</v>
      </c>
      <c r="B1717" s="58">
        <v>7584</v>
      </c>
      <c r="C1717" t="s">
        <v>10900</v>
      </c>
      <c r="D1717" t="s">
        <v>11155</v>
      </c>
      <c r="E1717" t="s">
        <v>11308</v>
      </c>
      <c r="F1717" t="s">
        <v>2748</v>
      </c>
      <c r="G1717" t="s">
        <v>11422</v>
      </c>
      <c r="I1717" t="s">
        <v>11302</v>
      </c>
      <c r="J1717" t="e">
        <f t="shared" si="81"/>
        <v>#REF!</v>
      </c>
      <c r="K1717" s="6" t="e">
        <f t="shared" si="82"/>
        <v>#REF!</v>
      </c>
    </row>
    <row r="1718" spans="1:11" x14ac:dyDescent="0.25">
      <c r="A1718" t="e">
        <f t="shared" si="80"/>
        <v>#REF!</v>
      </c>
      <c r="B1718" s="58">
        <v>7585</v>
      </c>
      <c r="C1718" t="s">
        <v>10900</v>
      </c>
      <c r="D1718" t="s">
        <v>11155</v>
      </c>
      <c r="E1718" t="s">
        <v>11308</v>
      </c>
      <c r="F1718" t="s">
        <v>2592</v>
      </c>
      <c r="G1718" t="s">
        <v>11396</v>
      </c>
      <c r="I1718" t="s">
        <v>11302</v>
      </c>
      <c r="J1718" t="e">
        <f t="shared" si="81"/>
        <v>#REF!</v>
      </c>
      <c r="K1718" s="6" t="e">
        <f t="shared" si="82"/>
        <v>#REF!</v>
      </c>
    </row>
    <row r="1719" spans="1:11" x14ac:dyDescent="0.25">
      <c r="A1719" t="e">
        <f t="shared" si="80"/>
        <v>#REF!</v>
      </c>
      <c r="B1719" s="58">
        <v>7586</v>
      </c>
      <c r="C1719" t="s">
        <v>10900</v>
      </c>
      <c r="D1719" t="s">
        <v>11155</v>
      </c>
      <c r="E1719" t="s">
        <v>11308</v>
      </c>
      <c r="F1719" t="s">
        <v>2927</v>
      </c>
      <c r="G1719" t="s">
        <v>11457</v>
      </c>
      <c r="I1719" t="s">
        <v>11302</v>
      </c>
      <c r="J1719" t="e">
        <f t="shared" si="81"/>
        <v>#REF!</v>
      </c>
      <c r="K1719" s="6" t="e">
        <f t="shared" si="82"/>
        <v>#REF!</v>
      </c>
    </row>
    <row r="1720" spans="1:11" x14ac:dyDescent="0.25">
      <c r="A1720" t="e">
        <f t="shared" si="80"/>
        <v>#REF!</v>
      </c>
      <c r="B1720" s="58">
        <v>7587</v>
      </c>
      <c r="C1720" t="s">
        <v>10900</v>
      </c>
      <c r="D1720" t="s">
        <v>11155</v>
      </c>
      <c r="E1720" t="s">
        <v>11308</v>
      </c>
      <c r="F1720" t="s">
        <v>2930</v>
      </c>
      <c r="G1720" t="s">
        <v>11458</v>
      </c>
      <c r="I1720" t="s">
        <v>11302</v>
      </c>
      <c r="J1720" t="e">
        <f t="shared" si="81"/>
        <v>#REF!</v>
      </c>
      <c r="K1720" s="6" t="e">
        <f t="shared" si="82"/>
        <v>#REF!</v>
      </c>
    </row>
    <row r="1721" spans="1:11" x14ac:dyDescent="0.25">
      <c r="A1721" t="e">
        <f t="shared" si="80"/>
        <v>#REF!</v>
      </c>
      <c r="B1721" s="58">
        <v>7588</v>
      </c>
      <c r="C1721" t="s">
        <v>10900</v>
      </c>
      <c r="D1721" t="s">
        <v>11155</v>
      </c>
      <c r="E1721" t="s">
        <v>11308</v>
      </c>
      <c r="F1721" t="s">
        <v>2951</v>
      </c>
      <c r="G1721" t="s">
        <v>11465</v>
      </c>
      <c r="I1721" t="s">
        <v>11302</v>
      </c>
      <c r="J1721" t="e">
        <f t="shared" si="81"/>
        <v>#REF!</v>
      </c>
      <c r="K1721" s="6" t="e">
        <f t="shared" si="82"/>
        <v>#REF!</v>
      </c>
    </row>
    <row r="1722" spans="1:11" x14ac:dyDescent="0.25">
      <c r="A1722" t="e">
        <f t="shared" si="80"/>
        <v>#REF!</v>
      </c>
      <c r="B1722" s="58">
        <v>7589</v>
      </c>
      <c r="C1722" t="s">
        <v>10900</v>
      </c>
      <c r="D1722" t="s">
        <v>11155</v>
      </c>
      <c r="E1722" t="s">
        <v>11308</v>
      </c>
      <c r="F1722" t="s">
        <v>3007</v>
      </c>
      <c r="G1722" t="s">
        <v>11484</v>
      </c>
      <c r="I1722" t="s">
        <v>11302</v>
      </c>
      <c r="J1722" t="e">
        <f t="shared" si="81"/>
        <v>#REF!</v>
      </c>
      <c r="K1722" s="6" t="e">
        <f t="shared" si="82"/>
        <v>#REF!</v>
      </c>
    </row>
    <row r="1723" spans="1:11" x14ac:dyDescent="0.25">
      <c r="A1723" t="e">
        <f t="shared" si="80"/>
        <v>#REF!</v>
      </c>
      <c r="B1723" s="58">
        <v>7590</v>
      </c>
      <c r="C1723" t="s">
        <v>10900</v>
      </c>
      <c r="D1723" t="s">
        <v>11155</v>
      </c>
      <c r="E1723" t="s">
        <v>11308</v>
      </c>
      <c r="F1723" t="s">
        <v>3004</v>
      </c>
      <c r="G1723" t="s">
        <v>11483</v>
      </c>
      <c r="I1723" t="s">
        <v>11302</v>
      </c>
      <c r="J1723" t="e">
        <f t="shared" si="81"/>
        <v>#REF!</v>
      </c>
      <c r="K1723" s="6" t="e">
        <f t="shared" si="82"/>
        <v>#REF!</v>
      </c>
    </row>
    <row r="1724" spans="1:11" x14ac:dyDescent="0.25">
      <c r="A1724" t="e">
        <f t="shared" si="80"/>
        <v>#REF!</v>
      </c>
      <c r="B1724" s="58">
        <v>7591</v>
      </c>
      <c r="C1724" t="s">
        <v>10900</v>
      </c>
      <c r="D1724" t="s">
        <v>11155</v>
      </c>
      <c r="E1724" t="s">
        <v>11308</v>
      </c>
      <c r="F1724" t="s">
        <v>3001</v>
      </c>
      <c r="G1724" t="s">
        <v>11482</v>
      </c>
      <c r="I1724" t="s">
        <v>11302</v>
      </c>
      <c r="J1724" t="e">
        <f t="shared" si="81"/>
        <v>#REF!</v>
      </c>
      <c r="K1724" s="6" t="e">
        <f t="shared" si="82"/>
        <v>#REF!</v>
      </c>
    </row>
    <row r="1725" spans="1:11" x14ac:dyDescent="0.25">
      <c r="A1725" t="e">
        <f t="shared" si="80"/>
        <v>#REF!</v>
      </c>
      <c r="B1725" s="58">
        <v>7592</v>
      </c>
      <c r="C1725" t="s">
        <v>10900</v>
      </c>
      <c r="D1725" t="s">
        <v>11155</v>
      </c>
      <c r="E1725" t="s">
        <v>11308</v>
      </c>
      <c r="F1725" t="s">
        <v>3675</v>
      </c>
      <c r="G1725" t="s">
        <v>11328</v>
      </c>
      <c r="I1725" t="s">
        <v>11302</v>
      </c>
      <c r="J1725" t="e">
        <f t="shared" si="81"/>
        <v>#REF!</v>
      </c>
      <c r="K1725" s="6" t="e">
        <f t="shared" si="82"/>
        <v>#REF!</v>
      </c>
    </row>
    <row r="1726" spans="1:11" x14ac:dyDescent="0.25">
      <c r="A1726" t="e">
        <f t="shared" si="80"/>
        <v>#REF!</v>
      </c>
      <c r="B1726" s="58">
        <v>7593</v>
      </c>
      <c r="C1726" t="s">
        <v>10900</v>
      </c>
      <c r="D1726" t="s">
        <v>11155</v>
      </c>
      <c r="E1726" t="s">
        <v>11308</v>
      </c>
      <c r="F1726" t="s">
        <v>2568</v>
      </c>
      <c r="G1726" t="s">
        <v>11391</v>
      </c>
      <c r="I1726" t="s">
        <v>11302</v>
      </c>
      <c r="J1726" t="e">
        <f t="shared" si="81"/>
        <v>#REF!</v>
      </c>
      <c r="K1726" s="6" t="e">
        <f t="shared" si="82"/>
        <v>#REF!</v>
      </c>
    </row>
    <row r="1727" spans="1:11" x14ac:dyDescent="0.25">
      <c r="A1727" t="e">
        <f t="shared" si="80"/>
        <v>#REF!</v>
      </c>
      <c r="B1727" s="58">
        <v>7594</v>
      </c>
      <c r="C1727" t="s">
        <v>10900</v>
      </c>
      <c r="D1727" t="s">
        <v>11155</v>
      </c>
      <c r="E1727" t="s">
        <v>11308</v>
      </c>
      <c r="F1727" t="s">
        <v>3467</v>
      </c>
      <c r="G1727" t="s">
        <v>11320</v>
      </c>
      <c r="I1727" t="s">
        <v>11302</v>
      </c>
      <c r="J1727" t="e">
        <f t="shared" si="81"/>
        <v>#REF!</v>
      </c>
      <c r="K1727" s="6" t="e">
        <f t="shared" si="82"/>
        <v>#REF!</v>
      </c>
    </row>
    <row r="1728" spans="1:11" x14ac:dyDescent="0.25">
      <c r="A1728" t="e">
        <f t="shared" si="80"/>
        <v>#REF!</v>
      </c>
      <c r="B1728" s="58">
        <v>7595</v>
      </c>
      <c r="C1728" t="s">
        <v>10900</v>
      </c>
      <c r="D1728" t="s">
        <v>11155</v>
      </c>
      <c r="E1728" t="s">
        <v>11308</v>
      </c>
      <c r="F1728" t="s">
        <v>5955</v>
      </c>
      <c r="G1728" t="s">
        <v>11550</v>
      </c>
      <c r="I1728" t="s">
        <v>11302</v>
      </c>
      <c r="J1728" t="e">
        <f t="shared" si="81"/>
        <v>#REF!</v>
      </c>
      <c r="K1728" s="6" t="e">
        <f t="shared" si="82"/>
        <v>#REF!</v>
      </c>
    </row>
    <row r="1729" spans="1:11" x14ac:dyDescent="0.25">
      <c r="A1729" t="e">
        <f t="shared" ref="A1729:A1792" si="83">J1729</f>
        <v>#REF!</v>
      </c>
      <c r="B1729" s="58">
        <v>7596</v>
      </c>
      <c r="C1729" t="s">
        <v>10900</v>
      </c>
      <c r="D1729" t="s">
        <v>11155</v>
      </c>
      <c r="E1729" t="s">
        <v>11308</v>
      </c>
      <c r="F1729" t="s">
        <v>5612</v>
      </c>
      <c r="G1729" t="s">
        <v>11548</v>
      </c>
      <c r="I1729" t="s">
        <v>11302</v>
      </c>
      <c r="J1729" t="e">
        <f t="shared" si="81"/>
        <v>#REF!</v>
      </c>
      <c r="K1729" s="6" t="e">
        <f t="shared" si="82"/>
        <v>#REF!</v>
      </c>
    </row>
    <row r="1730" spans="1:11" x14ac:dyDescent="0.25">
      <c r="A1730" t="e">
        <f t="shared" si="83"/>
        <v>#REF!</v>
      </c>
      <c r="B1730" s="58">
        <v>7597</v>
      </c>
      <c r="C1730" t="s">
        <v>10900</v>
      </c>
      <c r="D1730" t="s">
        <v>11155</v>
      </c>
      <c r="E1730" t="s">
        <v>11308</v>
      </c>
      <c r="F1730" t="s">
        <v>6002</v>
      </c>
      <c r="G1730" t="s">
        <v>11562</v>
      </c>
      <c r="I1730" t="s">
        <v>11302</v>
      </c>
      <c r="J1730" t="e">
        <f t="shared" ref="J1730:J1793" si="84">IF(F1730&lt;&gt;"",VLOOKUP(F1730,name_tbl,5,FALSE),"")</f>
        <v>#REF!</v>
      </c>
      <c r="K1730" s="6" t="e">
        <f t="shared" ref="K1730:K1793" si="85">IF(F1730&lt;&gt;"",VLOOKUP(F1730,name_tbl,6,FALSE),"")</f>
        <v>#REF!</v>
      </c>
    </row>
    <row r="1731" spans="1:11" x14ac:dyDescent="0.25">
      <c r="A1731" t="e">
        <f t="shared" si="83"/>
        <v>#REF!</v>
      </c>
      <c r="B1731" s="58">
        <v>7598</v>
      </c>
      <c r="C1731" t="s">
        <v>10900</v>
      </c>
      <c r="D1731" t="s">
        <v>11155</v>
      </c>
      <c r="E1731" t="s">
        <v>11308</v>
      </c>
      <c r="F1731" t="s">
        <v>3271</v>
      </c>
      <c r="G1731" t="s">
        <v>11312</v>
      </c>
      <c r="I1731" t="s">
        <v>11302</v>
      </c>
      <c r="J1731" t="e">
        <f t="shared" si="84"/>
        <v>#REF!</v>
      </c>
      <c r="K1731" s="6" t="e">
        <f t="shared" si="85"/>
        <v>#REF!</v>
      </c>
    </row>
    <row r="1732" spans="1:11" x14ac:dyDescent="0.25">
      <c r="A1732" t="e">
        <f t="shared" si="83"/>
        <v>#REF!</v>
      </c>
      <c r="B1732" s="58">
        <v>7599</v>
      </c>
      <c r="C1732" t="s">
        <v>10900</v>
      </c>
      <c r="D1732" t="s">
        <v>11155</v>
      </c>
      <c r="E1732" t="s">
        <v>11308</v>
      </c>
      <c r="F1732" t="s">
        <v>2375</v>
      </c>
      <c r="G1732" t="s">
        <v>11353</v>
      </c>
      <c r="I1732" t="s">
        <v>11302</v>
      </c>
      <c r="J1732" t="e">
        <f t="shared" si="84"/>
        <v>#REF!</v>
      </c>
      <c r="K1732" s="6" t="e">
        <f t="shared" si="85"/>
        <v>#REF!</v>
      </c>
    </row>
    <row r="1733" spans="1:11" x14ac:dyDescent="0.25">
      <c r="A1733" t="e">
        <f t="shared" si="83"/>
        <v>#REF!</v>
      </c>
      <c r="B1733" s="58">
        <v>7600</v>
      </c>
      <c r="C1733" t="s">
        <v>10900</v>
      </c>
      <c r="D1733" t="s">
        <v>11155</v>
      </c>
      <c r="E1733" t="s">
        <v>11308</v>
      </c>
      <c r="F1733" t="s">
        <v>2378</v>
      </c>
      <c r="G1733" t="s">
        <v>11354</v>
      </c>
      <c r="I1733" t="s">
        <v>11302</v>
      </c>
      <c r="J1733" t="e">
        <f t="shared" si="84"/>
        <v>#REF!</v>
      </c>
      <c r="K1733" s="6" t="e">
        <f t="shared" si="85"/>
        <v>#REF!</v>
      </c>
    </row>
    <row r="1734" spans="1:11" x14ac:dyDescent="0.25">
      <c r="A1734" t="e">
        <f t="shared" si="83"/>
        <v>#REF!</v>
      </c>
      <c r="B1734" s="58">
        <v>7601</v>
      </c>
      <c r="C1734" t="s">
        <v>10900</v>
      </c>
      <c r="D1734" t="s">
        <v>11155</v>
      </c>
      <c r="E1734" t="s">
        <v>11308</v>
      </c>
      <c r="F1734" t="s">
        <v>2673</v>
      </c>
      <c r="G1734" t="s">
        <v>11408</v>
      </c>
      <c r="I1734" t="s">
        <v>11302</v>
      </c>
      <c r="J1734" t="e">
        <f t="shared" si="84"/>
        <v>#REF!</v>
      </c>
      <c r="K1734" s="6" t="e">
        <f t="shared" si="85"/>
        <v>#REF!</v>
      </c>
    </row>
    <row r="1735" spans="1:11" x14ac:dyDescent="0.25">
      <c r="A1735" t="e">
        <f t="shared" si="83"/>
        <v>#REF!</v>
      </c>
      <c r="B1735" s="58">
        <v>7602</v>
      </c>
      <c r="C1735" t="s">
        <v>10900</v>
      </c>
      <c r="D1735" t="s">
        <v>11155</v>
      </c>
      <c r="E1735" t="s">
        <v>11308</v>
      </c>
      <c r="F1735" t="s">
        <v>2757</v>
      </c>
      <c r="G1735" t="s">
        <v>11425</v>
      </c>
      <c r="I1735" t="s">
        <v>11302</v>
      </c>
      <c r="J1735" t="e">
        <f t="shared" si="84"/>
        <v>#REF!</v>
      </c>
      <c r="K1735" s="6" t="e">
        <f t="shared" si="85"/>
        <v>#REF!</v>
      </c>
    </row>
    <row r="1736" spans="1:11" x14ac:dyDescent="0.25">
      <c r="A1736" t="e">
        <f t="shared" si="83"/>
        <v>#REF!</v>
      </c>
      <c r="B1736" s="58">
        <v>7603</v>
      </c>
      <c r="C1736" t="s">
        <v>10900</v>
      </c>
      <c r="D1736" t="s">
        <v>11155</v>
      </c>
      <c r="E1736" t="s">
        <v>11308</v>
      </c>
      <c r="F1736" t="s">
        <v>6037</v>
      </c>
      <c r="G1736" t="s">
        <v>11566</v>
      </c>
      <c r="I1736" t="s">
        <v>11302</v>
      </c>
      <c r="J1736" t="e">
        <f t="shared" si="84"/>
        <v>#REF!</v>
      </c>
      <c r="K1736" s="6" t="e">
        <f t="shared" si="85"/>
        <v>#REF!</v>
      </c>
    </row>
    <row r="1737" spans="1:11" x14ac:dyDescent="0.25">
      <c r="A1737" t="e">
        <f t="shared" si="83"/>
        <v>#REF!</v>
      </c>
      <c r="B1737" s="58">
        <v>7604</v>
      </c>
      <c r="C1737" t="s">
        <v>10900</v>
      </c>
      <c r="D1737" t="s">
        <v>11155</v>
      </c>
      <c r="E1737" t="s">
        <v>11308</v>
      </c>
      <c r="F1737" t="s">
        <v>5994</v>
      </c>
      <c r="G1737" t="s">
        <v>11558</v>
      </c>
      <c r="I1737" t="s">
        <v>11302</v>
      </c>
      <c r="J1737" t="e">
        <f t="shared" si="84"/>
        <v>#REF!</v>
      </c>
      <c r="K1737" s="6" t="e">
        <f t="shared" si="85"/>
        <v>#REF!</v>
      </c>
    </row>
    <row r="1738" spans="1:11" x14ac:dyDescent="0.25">
      <c r="A1738" t="e">
        <f t="shared" si="83"/>
        <v>#REF!</v>
      </c>
      <c r="B1738" s="58">
        <v>7605</v>
      </c>
      <c r="C1738" t="s">
        <v>10900</v>
      </c>
      <c r="D1738" t="s">
        <v>11155</v>
      </c>
      <c r="E1738" t="s">
        <v>11308</v>
      </c>
      <c r="F1738" t="s">
        <v>5998</v>
      </c>
      <c r="G1738" t="s">
        <v>11561</v>
      </c>
      <c r="I1738" t="s">
        <v>11302</v>
      </c>
      <c r="J1738" t="e">
        <f t="shared" si="84"/>
        <v>#REF!</v>
      </c>
      <c r="K1738" s="6" t="e">
        <f t="shared" si="85"/>
        <v>#REF!</v>
      </c>
    </row>
    <row r="1739" spans="1:11" x14ac:dyDescent="0.25">
      <c r="A1739" t="e">
        <f t="shared" si="83"/>
        <v>#REF!</v>
      </c>
      <c r="B1739" s="58">
        <v>7606</v>
      </c>
      <c r="C1739" t="s">
        <v>10900</v>
      </c>
      <c r="D1739" t="s">
        <v>11155</v>
      </c>
      <c r="E1739" t="s">
        <v>11308</v>
      </c>
      <c r="F1739" t="s">
        <v>2661</v>
      </c>
      <c r="G1739" t="s">
        <v>11404</v>
      </c>
      <c r="I1739" t="s">
        <v>11302</v>
      </c>
      <c r="J1739" t="e">
        <f t="shared" si="84"/>
        <v>#REF!</v>
      </c>
      <c r="K1739" s="6" t="e">
        <f t="shared" si="85"/>
        <v>#REF!</v>
      </c>
    </row>
    <row r="1740" spans="1:11" x14ac:dyDescent="0.25">
      <c r="A1740" t="e">
        <f t="shared" si="83"/>
        <v>#REF!</v>
      </c>
      <c r="B1740" s="58">
        <v>7607</v>
      </c>
      <c r="C1740" t="s">
        <v>10900</v>
      </c>
      <c r="D1740" t="s">
        <v>11155</v>
      </c>
      <c r="E1740" t="s">
        <v>11308</v>
      </c>
      <c r="F1740" t="s">
        <v>2655</v>
      </c>
      <c r="G1740" t="s">
        <v>11402</v>
      </c>
      <c r="I1740" t="s">
        <v>11302</v>
      </c>
      <c r="J1740" t="e">
        <f t="shared" si="84"/>
        <v>#REF!</v>
      </c>
      <c r="K1740" s="6" t="e">
        <f t="shared" si="85"/>
        <v>#REF!</v>
      </c>
    </row>
    <row r="1741" spans="1:11" x14ac:dyDescent="0.25">
      <c r="A1741" t="e">
        <f t="shared" si="83"/>
        <v>#REF!</v>
      </c>
      <c r="B1741" s="58">
        <v>7608</v>
      </c>
      <c r="C1741" t="s">
        <v>10900</v>
      </c>
      <c r="D1741" t="s">
        <v>11155</v>
      </c>
      <c r="E1741" t="s">
        <v>11308</v>
      </c>
      <c r="F1741" t="s">
        <v>2703</v>
      </c>
      <c r="G1741" t="s">
        <v>11412</v>
      </c>
      <c r="I1741" t="s">
        <v>11302</v>
      </c>
      <c r="J1741" t="e">
        <f t="shared" si="84"/>
        <v>#REF!</v>
      </c>
      <c r="K1741" s="6" t="e">
        <f t="shared" si="85"/>
        <v>#REF!</v>
      </c>
    </row>
    <row r="1742" spans="1:11" x14ac:dyDescent="0.25">
      <c r="A1742" t="e">
        <f t="shared" si="83"/>
        <v>#REF!</v>
      </c>
      <c r="B1742" s="58">
        <v>7609</v>
      </c>
      <c r="C1742" t="s">
        <v>10900</v>
      </c>
      <c r="D1742" t="s">
        <v>11155</v>
      </c>
      <c r="E1742" t="s">
        <v>11308</v>
      </c>
      <c r="F1742" t="s">
        <v>2745</v>
      </c>
      <c r="G1742" t="s">
        <v>11421</v>
      </c>
      <c r="I1742" t="s">
        <v>11302</v>
      </c>
      <c r="J1742" t="e">
        <f t="shared" si="84"/>
        <v>#REF!</v>
      </c>
      <c r="K1742" s="6" t="e">
        <f t="shared" si="85"/>
        <v>#REF!</v>
      </c>
    </row>
    <row r="1743" spans="1:11" x14ac:dyDescent="0.25">
      <c r="A1743" t="e">
        <f t="shared" si="83"/>
        <v>#REF!</v>
      </c>
      <c r="B1743" s="58">
        <v>7610</v>
      </c>
      <c r="C1743" t="s">
        <v>10900</v>
      </c>
      <c r="D1743" t="s">
        <v>11155</v>
      </c>
      <c r="E1743" t="s">
        <v>11308</v>
      </c>
      <c r="F1743" t="s">
        <v>2407</v>
      </c>
      <c r="G1743" t="s">
        <v>11359</v>
      </c>
      <c r="I1743" t="s">
        <v>11302</v>
      </c>
      <c r="J1743" t="e">
        <f t="shared" si="84"/>
        <v>#REF!</v>
      </c>
      <c r="K1743" s="6" t="e">
        <f t="shared" si="85"/>
        <v>#REF!</v>
      </c>
    </row>
    <row r="1744" spans="1:11" x14ac:dyDescent="0.25">
      <c r="A1744" t="e">
        <f t="shared" si="83"/>
        <v>#REF!</v>
      </c>
      <c r="B1744" s="58">
        <v>7611</v>
      </c>
      <c r="C1744" t="s">
        <v>10900</v>
      </c>
      <c r="D1744" t="s">
        <v>11155</v>
      </c>
      <c r="E1744" t="s">
        <v>11308</v>
      </c>
      <c r="F1744" t="s">
        <v>2468</v>
      </c>
      <c r="G1744" t="s">
        <v>11369</v>
      </c>
      <c r="I1744" t="s">
        <v>11302</v>
      </c>
      <c r="J1744" t="e">
        <f t="shared" si="84"/>
        <v>#REF!</v>
      </c>
      <c r="K1744" s="6" t="e">
        <f t="shared" si="85"/>
        <v>#REF!</v>
      </c>
    </row>
    <row r="1745" spans="1:11" x14ac:dyDescent="0.25">
      <c r="A1745" t="e">
        <f t="shared" si="83"/>
        <v>#REF!</v>
      </c>
      <c r="B1745" s="58">
        <v>7612</v>
      </c>
      <c r="C1745" t="s">
        <v>10900</v>
      </c>
      <c r="D1745" t="s">
        <v>11155</v>
      </c>
      <c r="E1745" t="s">
        <v>11308</v>
      </c>
      <c r="F1745" t="s">
        <v>2983</v>
      </c>
      <c r="G1745" t="s">
        <v>11476</v>
      </c>
      <c r="I1745" t="s">
        <v>11302</v>
      </c>
      <c r="J1745" t="e">
        <f t="shared" si="84"/>
        <v>#REF!</v>
      </c>
      <c r="K1745" s="6" t="e">
        <f t="shared" si="85"/>
        <v>#REF!</v>
      </c>
    </row>
    <row r="1746" spans="1:11" x14ac:dyDescent="0.25">
      <c r="A1746" t="e">
        <f t="shared" si="83"/>
        <v>#REF!</v>
      </c>
      <c r="B1746" s="58">
        <v>7613</v>
      </c>
      <c r="C1746" t="s">
        <v>10900</v>
      </c>
      <c r="D1746" t="s">
        <v>11155</v>
      </c>
      <c r="E1746" t="s">
        <v>11308</v>
      </c>
      <c r="F1746" t="s">
        <v>2986</v>
      </c>
      <c r="G1746" t="s">
        <v>11477</v>
      </c>
      <c r="I1746" t="s">
        <v>11302</v>
      </c>
      <c r="J1746" t="e">
        <f t="shared" si="84"/>
        <v>#REF!</v>
      </c>
      <c r="K1746" s="6" t="e">
        <f t="shared" si="85"/>
        <v>#REF!</v>
      </c>
    </row>
    <row r="1747" spans="1:11" x14ac:dyDescent="0.25">
      <c r="A1747" t="e">
        <f t="shared" si="83"/>
        <v>#REF!</v>
      </c>
      <c r="B1747" s="58">
        <v>7614</v>
      </c>
      <c r="C1747" t="s">
        <v>10900</v>
      </c>
      <c r="D1747" t="s">
        <v>11155</v>
      </c>
      <c r="E1747" t="s">
        <v>11308</v>
      </c>
      <c r="F1747" t="s">
        <v>2989</v>
      </c>
      <c r="G1747" t="s">
        <v>11478</v>
      </c>
      <c r="I1747" t="s">
        <v>11302</v>
      </c>
      <c r="J1747" t="e">
        <f t="shared" si="84"/>
        <v>#REF!</v>
      </c>
      <c r="K1747" s="6" t="e">
        <f t="shared" si="85"/>
        <v>#REF!</v>
      </c>
    </row>
    <row r="1748" spans="1:11" x14ac:dyDescent="0.25">
      <c r="A1748" t="e">
        <f t="shared" si="83"/>
        <v>#REF!</v>
      </c>
      <c r="B1748" s="58">
        <v>7615</v>
      </c>
      <c r="C1748" t="s">
        <v>10900</v>
      </c>
      <c r="D1748" t="s">
        <v>11155</v>
      </c>
      <c r="E1748" t="s">
        <v>11308</v>
      </c>
      <c r="F1748" t="s">
        <v>6057</v>
      </c>
      <c r="G1748" t="s">
        <v>11571</v>
      </c>
      <c r="I1748" t="s">
        <v>11302</v>
      </c>
      <c r="J1748" t="e">
        <f t="shared" si="84"/>
        <v>#REF!</v>
      </c>
      <c r="K1748" s="6" t="e">
        <f t="shared" si="85"/>
        <v>#REF!</v>
      </c>
    </row>
    <row r="1749" spans="1:11" x14ac:dyDescent="0.25">
      <c r="A1749" t="e">
        <f t="shared" si="83"/>
        <v>#REF!</v>
      </c>
      <c r="B1749" s="58">
        <v>7616</v>
      </c>
      <c r="C1749" t="s">
        <v>10900</v>
      </c>
      <c r="D1749" t="s">
        <v>11155</v>
      </c>
      <c r="E1749" t="s">
        <v>11308</v>
      </c>
      <c r="F1749" t="s">
        <v>2610</v>
      </c>
      <c r="G1749" t="s">
        <v>11399</v>
      </c>
      <c r="I1749" t="s">
        <v>11302</v>
      </c>
      <c r="J1749" t="e">
        <f t="shared" si="84"/>
        <v>#REF!</v>
      </c>
      <c r="K1749" s="6" t="e">
        <f t="shared" si="85"/>
        <v>#REF!</v>
      </c>
    </row>
    <row r="1750" spans="1:11" x14ac:dyDescent="0.25">
      <c r="A1750" t="e">
        <f t="shared" si="83"/>
        <v>#REF!</v>
      </c>
      <c r="B1750" s="58">
        <v>7617</v>
      </c>
      <c r="C1750" t="s">
        <v>10900</v>
      </c>
      <c r="D1750" t="s">
        <v>11155</v>
      </c>
      <c r="E1750" t="s">
        <v>11308</v>
      </c>
      <c r="F1750" t="s">
        <v>2771</v>
      </c>
      <c r="G1750" t="s">
        <v>11429</v>
      </c>
      <c r="I1750" t="s">
        <v>11302</v>
      </c>
      <c r="J1750" t="e">
        <f t="shared" si="84"/>
        <v>#REF!</v>
      </c>
      <c r="K1750" s="6" t="e">
        <f t="shared" si="85"/>
        <v>#REF!</v>
      </c>
    </row>
    <row r="1751" spans="1:11" x14ac:dyDescent="0.25">
      <c r="A1751" t="e">
        <f t="shared" si="83"/>
        <v>#REF!</v>
      </c>
      <c r="B1751" s="58">
        <v>7618</v>
      </c>
      <c r="C1751" t="s">
        <v>10900</v>
      </c>
      <c r="D1751" t="s">
        <v>11155</v>
      </c>
      <c r="E1751" t="s">
        <v>11308</v>
      </c>
      <c r="F1751" t="s">
        <v>2448</v>
      </c>
      <c r="G1751" t="s">
        <v>11365</v>
      </c>
      <c r="I1751" t="s">
        <v>11302</v>
      </c>
      <c r="J1751" t="e">
        <f t="shared" si="84"/>
        <v>#REF!</v>
      </c>
      <c r="K1751" s="6" t="e">
        <f t="shared" si="85"/>
        <v>#REF!</v>
      </c>
    </row>
    <row r="1752" spans="1:11" x14ac:dyDescent="0.25">
      <c r="A1752" t="e">
        <f t="shared" si="83"/>
        <v>#REF!</v>
      </c>
      <c r="B1752" s="58">
        <v>7619</v>
      </c>
      <c r="C1752" t="s">
        <v>10900</v>
      </c>
      <c r="D1752" t="s">
        <v>11155</v>
      </c>
      <c r="E1752" t="s">
        <v>11308</v>
      </c>
      <c r="F1752" t="s">
        <v>2413</v>
      </c>
      <c r="G1752" t="s">
        <v>11361</v>
      </c>
      <c r="I1752" t="s">
        <v>11302</v>
      </c>
      <c r="J1752" t="e">
        <f t="shared" si="84"/>
        <v>#REF!</v>
      </c>
      <c r="K1752" s="6" t="e">
        <f t="shared" si="85"/>
        <v>#REF!</v>
      </c>
    </row>
    <row r="1753" spans="1:11" x14ac:dyDescent="0.25">
      <c r="A1753" t="e">
        <f t="shared" si="83"/>
        <v>#REF!</v>
      </c>
      <c r="B1753" s="58">
        <v>7620</v>
      </c>
      <c r="C1753" t="s">
        <v>10900</v>
      </c>
      <c r="D1753" t="s">
        <v>11155</v>
      </c>
      <c r="E1753" t="s">
        <v>11308</v>
      </c>
      <c r="F1753" t="s">
        <v>5959</v>
      </c>
      <c r="G1753" t="s">
        <v>11552</v>
      </c>
      <c r="I1753" t="s">
        <v>11302</v>
      </c>
      <c r="J1753" t="e">
        <f t="shared" si="84"/>
        <v>#REF!</v>
      </c>
      <c r="K1753" s="6" t="e">
        <f t="shared" si="85"/>
        <v>#REF!</v>
      </c>
    </row>
    <row r="1754" spans="1:11" x14ac:dyDescent="0.25">
      <c r="A1754" t="e">
        <f t="shared" si="83"/>
        <v>#REF!</v>
      </c>
      <c r="B1754" s="58">
        <v>7621</v>
      </c>
      <c r="C1754" t="s">
        <v>10900</v>
      </c>
      <c r="D1754" t="s">
        <v>11155</v>
      </c>
      <c r="E1754" t="s">
        <v>11308</v>
      </c>
      <c r="F1754" t="s">
        <v>6060</v>
      </c>
      <c r="G1754" t="s">
        <v>11574</v>
      </c>
      <c r="I1754" t="s">
        <v>11302</v>
      </c>
      <c r="J1754" t="e">
        <f t="shared" si="84"/>
        <v>#REF!</v>
      </c>
      <c r="K1754" s="6" t="e">
        <f t="shared" si="85"/>
        <v>#REF!</v>
      </c>
    </row>
    <row r="1755" spans="1:11" x14ac:dyDescent="0.25">
      <c r="A1755" t="e">
        <f t="shared" si="83"/>
        <v>#REF!</v>
      </c>
      <c r="B1755" s="58">
        <v>7622</v>
      </c>
      <c r="C1755" t="s">
        <v>10900</v>
      </c>
      <c r="D1755" t="s">
        <v>11155</v>
      </c>
      <c r="E1755" t="s">
        <v>11308</v>
      </c>
      <c r="F1755" t="s">
        <v>2858</v>
      </c>
      <c r="G1755" t="s">
        <v>11436</v>
      </c>
      <c r="I1755" t="s">
        <v>11302</v>
      </c>
      <c r="J1755" t="e">
        <f t="shared" si="84"/>
        <v>#REF!</v>
      </c>
      <c r="K1755" s="6" t="e">
        <f t="shared" si="85"/>
        <v>#REF!</v>
      </c>
    </row>
    <row r="1756" spans="1:11" x14ac:dyDescent="0.25">
      <c r="A1756" t="e">
        <f t="shared" si="83"/>
        <v>#REF!</v>
      </c>
      <c r="B1756" s="58">
        <v>7623</v>
      </c>
      <c r="C1756" t="s">
        <v>10900</v>
      </c>
      <c r="D1756" t="s">
        <v>11155</v>
      </c>
      <c r="E1756" t="s">
        <v>11308</v>
      </c>
      <c r="F1756" t="s">
        <v>3447</v>
      </c>
      <c r="G1756" t="s">
        <v>11318</v>
      </c>
      <c r="I1756" t="s">
        <v>11302</v>
      </c>
      <c r="J1756" t="e">
        <f t="shared" si="84"/>
        <v>#REF!</v>
      </c>
      <c r="K1756" s="6" t="e">
        <f t="shared" si="85"/>
        <v>#REF!</v>
      </c>
    </row>
    <row r="1757" spans="1:11" x14ac:dyDescent="0.25">
      <c r="A1757" t="e">
        <f t="shared" si="83"/>
        <v>#REF!</v>
      </c>
      <c r="B1757" s="58">
        <v>7624</v>
      </c>
      <c r="C1757" t="s">
        <v>10900</v>
      </c>
      <c r="D1757" t="s">
        <v>11155</v>
      </c>
      <c r="E1757" t="s">
        <v>11308</v>
      </c>
      <c r="F1757" t="s">
        <v>3747</v>
      </c>
      <c r="G1757" t="s">
        <v>11442</v>
      </c>
      <c r="I1757" t="s">
        <v>11302</v>
      </c>
      <c r="J1757" t="e">
        <f t="shared" si="84"/>
        <v>#REF!</v>
      </c>
      <c r="K1757" s="6" t="e">
        <f t="shared" si="85"/>
        <v>#REF!</v>
      </c>
    </row>
    <row r="1758" spans="1:11" x14ac:dyDescent="0.25">
      <c r="A1758" t="e">
        <f t="shared" si="83"/>
        <v>#REF!</v>
      </c>
      <c r="B1758" s="58">
        <v>7625</v>
      </c>
      <c r="C1758" t="s">
        <v>10900</v>
      </c>
      <c r="D1758" t="s">
        <v>11155</v>
      </c>
      <c r="E1758" t="s">
        <v>11308</v>
      </c>
      <c r="F1758" t="s">
        <v>6021</v>
      </c>
      <c r="G1758" t="s">
        <v>11565</v>
      </c>
      <c r="I1758" t="s">
        <v>11302</v>
      </c>
      <c r="J1758" t="e">
        <f t="shared" si="84"/>
        <v>#REF!</v>
      </c>
      <c r="K1758" s="6" t="e">
        <f t="shared" si="85"/>
        <v>#REF!</v>
      </c>
    </row>
    <row r="1759" spans="1:11" x14ac:dyDescent="0.25">
      <c r="A1759" t="e">
        <f t="shared" si="83"/>
        <v>#REF!</v>
      </c>
      <c r="B1759" s="58">
        <v>7626</v>
      </c>
      <c r="C1759" t="s">
        <v>10900</v>
      </c>
      <c r="D1759" t="s">
        <v>11155</v>
      </c>
      <c r="E1759" t="s">
        <v>11308</v>
      </c>
      <c r="F1759" t="s">
        <v>2903</v>
      </c>
      <c r="G1759" t="s">
        <v>11449</v>
      </c>
      <c r="I1759" t="s">
        <v>11302</v>
      </c>
      <c r="J1759" t="e">
        <f t="shared" si="84"/>
        <v>#REF!</v>
      </c>
      <c r="K1759" s="6" t="e">
        <f t="shared" si="85"/>
        <v>#REF!</v>
      </c>
    </row>
    <row r="1760" spans="1:11" x14ac:dyDescent="0.25">
      <c r="A1760" t="e">
        <f t="shared" si="83"/>
        <v>#REF!</v>
      </c>
      <c r="B1760" s="58">
        <v>7627</v>
      </c>
      <c r="C1760" t="s">
        <v>10900</v>
      </c>
      <c r="D1760" t="s">
        <v>11155</v>
      </c>
      <c r="E1760" t="s">
        <v>11308</v>
      </c>
      <c r="F1760" t="s">
        <v>2492</v>
      </c>
      <c r="G1760" t="s">
        <v>11371</v>
      </c>
      <c r="I1760" t="s">
        <v>11302</v>
      </c>
      <c r="J1760" t="e">
        <f t="shared" si="84"/>
        <v>#REF!</v>
      </c>
      <c r="K1760" s="6" t="e">
        <f t="shared" si="85"/>
        <v>#REF!</v>
      </c>
    </row>
    <row r="1761" spans="1:11" x14ac:dyDescent="0.25">
      <c r="A1761" t="e">
        <f t="shared" si="83"/>
        <v>#REF!</v>
      </c>
      <c r="B1761" s="58">
        <v>7628</v>
      </c>
      <c r="C1761" t="s">
        <v>10900</v>
      </c>
      <c r="D1761" t="s">
        <v>11155</v>
      </c>
      <c r="E1761" t="s">
        <v>11308</v>
      </c>
      <c r="F1761" t="s">
        <v>5967</v>
      </c>
      <c r="G1761" t="s">
        <v>11554</v>
      </c>
      <c r="I1761" t="s">
        <v>11302</v>
      </c>
      <c r="J1761" t="e">
        <f t="shared" si="84"/>
        <v>#REF!</v>
      </c>
      <c r="K1761" s="6" t="e">
        <f t="shared" si="85"/>
        <v>#REF!</v>
      </c>
    </row>
    <row r="1762" spans="1:11" x14ac:dyDescent="0.25">
      <c r="A1762" t="e">
        <f t="shared" si="83"/>
        <v>#REF!</v>
      </c>
      <c r="B1762" s="58">
        <v>7629</v>
      </c>
      <c r="C1762" t="s">
        <v>10900</v>
      </c>
      <c r="D1762" t="s">
        <v>11155</v>
      </c>
      <c r="E1762" t="s">
        <v>11308</v>
      </c>
      <c r="F1762" t="s">
        <v>3403</v>
      </c>
      <c r="G1762" t="s">
        <v>11315</v>
      </c>
      <c r="I1762" t="s">
        <v>11302</v>
      </c>
      <c r="J1762" t="e">
        <f t="shared" si="84"/>
        <v>#REF!</v>
      </c>
      <c r="K1762" s="6" t="e">
        <f t="shared" si="85"/>
        <v>#REF!</v>
      </c>
    </row>
    <row r="1763" spans="1:11" x14ac:dyDescent="0.25">
      <c r="A1763" t="e">
        <f t="shared" si="83"/>
        <v>#REF!</v>
      </c>
      <c r="B1763" s="58">
        <v>7630</v>
      </c>
      <c r="C1763" t="s">
        <v>10900</v>
      </c>
      <c r="D1763" t="s">
        <v>11155</v>
      </c>
      <c r="E1763" t="s">
        <v>11308</v>
      </c>
      <c r="F1763" t="s">
        <v>5971</v>
      </c>
      <c r="G1763" t="s">
        <v>11553</v>
      </c>
      <c r="I1763" t="s">
        <v>11302</v>
      </c>
      <c r="J1763" t="e">
        <f t="shared" si="84"/>
        <v>#REF!</v>
      </c>
      <c r="K1763" s="6" t="e">
        <f t="shared" si="85"/>
        <v>#REF!</v>
      </c>
    </row>
    <row r="1764" spans="1:11" x14ac:dyDescent="0.25">
      <c r="A1764" t="e">
        <f t="shared" si="83"/>
        <v>#REF!</v>
      </c>
      <c r="B1764" s="58">
        <v>7631</v>
      </c>
      <c r="C1764" t="s">
        <v>10900</v>
      </c>
      <c r="D1764" t="s">
        <v>11155</v>
      </c>
      <c r="E1764" t="s">
        <v>11308</v>
      </c>
      <c r="F1764" t="s">
        <v>6053</v>
      </c>
      <c r="G1764" t="s">
        <v>11567</v>
      </c>
      <c r="I1764" t="s">
        <v>11302</v>
      </c>
      <c r="J1764" t="e">
        <f t="shared" si="84"/>
        <v>#REF!</v>
      </c>
      <c r="K1764" s="6" t="e">
        <f t="shared" si="85"/>
        <v>#REF!</v>
      </c>
    </row>
    <row r="1765" spans="1:11" x14ac:dyDescent="0.25">
      <c r="A1765" t="e">
        <f t="shared" si="83"/>
        <v>#REF!</v>
      </c>
      <c r="B1765" s="58">
        <v>7632</v>
      </c>
      <c r="C1765" t="s">
        <v>10900</v>
      </c>
      <c r="D1765" t="s">
        <v>11155</v>
      </c>
      <c r="E1765" t="s">
        <v>11308</v>
      </c>
      <c r="F1765" t="s">
        <v>3953</v>
      </c>
      <c r="G1765" t="s">
        <v>11333</v>
      </c>
      <c r="I1765" t="s">
        <v>11302</v>
      </c>
      <c r="J1765" t="e">
        <f t="shared" si="84"/>
        <v>#REF!</v>
      </c>
      <c r="K1765" s="6" t="e">
        <f t="shared" si="85"/>
        <v>#REF!</v>
      </c>
    </row>
    <row r="1766" spans="1:11" x14ac:dyDescent="0.25">
      <c r="A1766" t="e">
        <f t="shared" si="83"/>
        <v>#REF!</v>
      </c>
      <c r="B1766" s="58">
        <v>7633</v>
      </c>
      <c r="C1766" t="s">
        <v>10900</v>
      </c>
      <c r="D1766" t="s">
        <v>11155</v>
      </c>
      <c r="E1766" t="s">
        <v>11308</v>
      </c>
      <c r="F1766" t="s">
        <v>6025</v>
      </c>
      <c r="G1766" t="s">
        <v>11568</v>
      </c>
      <c r="I1766" t="s">
        <v>11302</v>
      </c>
      <c r="J1766" t="e">
        <f t="shared" si="84"/>
        <v>#REF!</v>
      </c>
      <c r="K1766" s="6" t="e">
        <f t="shared" si="85"/>
        <v>#REF!</v>
      </c>
    </row>
    <row r="1767" spans="1:11" x14ac:dyDescent="0.25">
      <c r="A1767" t="e">
        <f t="shared" si="83"/>
        <v>#REF!</v>
      </c>
      <c r="B1767" s="58">
        <v>7634</v>
      </c>
      <c r="C1767" t="s">
        <v>10900</v>
      </c>
      <c r="D1767" t="s">
        <v>11155</v>
      </c>
      <c r="E1767" t="s">
        <v>11308</v>
      </c>
      <c r="F1767" t="s">
        <v>5672</v>
      </c>
      <c r="G1767" t="s">
        <v>11549</v>
      </c>
      <c r="I1767" t="s">
        <v>11302</v>
      </c>
      <c r="J1767" t="e">
        <f t="shared" si="84"/>
        <v>#REF!</v>
      </c>
      <c r="K1767" s="6" t="e">
        <f t="shared" si="85"/>
        <v>#REF!</v>
      </c>
    </row>
    <row r="1768" spans="1:11" x14ac:dyDescent="0.25">
      <c r="A1768" t="e">
        <f t="shared" si="83"/>
        <v>#REF!</v>
      </c>
      <c r="B1768" s="58">
        <v>7635</v>
      </c>
      <c r="C1768" t="s">
        <v>10900</v>
      </c>
      <c r="D1768" t="s">
        <v>11155</v>
      </c>
      <c r="E1768" t="s">
        <v>11308</v>
      </c>
      <c r="F1768" t="s">
        <v>3411</v>
      </c>
      <c r="G1768" t="s">
        <v>11316</v>
      </c>
      <c r="I1768" t="s">
        <v>11302</v>
      </c>
      <c r="J1768" t="e">
        <f t="shared" si="84"/>
        <v>#REF!</v>
      </c>
      <c r="K1768" s="6" t="e">
        <f t="shared" si="85"/>
        <v>#REF!</v>
      </c>
    </row>
    <row r="1769" spans="1:11" x14ac:dyDescent="0.25">
      <c r="A1769" t="e">
        <f t="shared" si="83"/>
        <v>#REF!</v>
      </c>
      <c r="B1769" s="58">
        <v>7636</v>
      </c>
      <c r="C1769" t="s">
        <v>10900</v>
      </c>
      <c r="D1769" t="s">
        <v>11155</v>
      </c>
      <c r="E1769" t="s">
        <v>11308</v>
      </c>
      <c r="F1769" t="s">
        <v>5444</v>
      </c>
      <c r="G1769" t="s">
        <v>11469</v>
      </c>
      <c r="I1769" t="s">
        <v>11302</v>
      </c>
      <c r="J1769" t="e">
        <f t="shared" si="84"/>
        <v>#REF!</v>
      </c>
      <c r="K1769" s="6" t="e">
        <f t="shared" si="85"/>
        <v>#REF!</v>
      </c>
    </row>
    <row r="1770" spans="1:11" x14ac:dyDescent="0.25">
      <c r="A1770" t="e">
        <f t="shared" si="83"/>
        <v>#REF!</v>
      </c>
      <c r="B1770" s="58">
        <v>7637</v>
      </c>
      <c r="C1770" t="s">
        <v>10900</v>
      </c>
      <c r="D1770" t="s">
        <v>11155</v>
      </c>
      <c r="E1770" t="s">
        <v>11308</v>
      </c>
      <c r="F1770" t="s">
        <v>4575</v>
      </c>
      <c r="G1770" t="s">
        <v>11339</v>
      </c>
      <c r="I1770" t="s">
        <v>11302</v>
      </c>
      <c r="J1770" t="e">
        <f t="shared" si="84"/>
        <v>#REF!</v>
      </c>
      <c r="K1770" s="6" t="e">
        <f t="shared" si="85"/>
        <v>#REF!</v>
      </c>
    </row>
    <row r="1771" spans="1:11" x14ac:dyDescent="0.25">
      <c r="A1771" t="e">
        <f t="shared" si="83"/>
        <v>#REF!</v>
      </c>
      <c r="B1771" s="58">
        <v>7638</v>
      </c>
      <c r="C1771" t="s">
        <v>10900</v>
      </c>
      <c r="D1771" t="s">
        <v>11155</v>
      </c>
      <c r="E1771" t="s">
        <v>11308</v>
      </c>
      <c r="F1771" t="s">
        <v>4084</v>
      </c>
      <c r="G1771" t="s">
        <v>11345</v>
      </c>
      <c r="I1771" t="s">
        <v>11302</v>
      </c>
      <c r="J1771" t="e">
        <f t="shared" si="84"/>
        <v>#REF!</v>
      </c>
      <c r="K1771" s="6" t="e">
        <f t="shared" si="85"/>
        <v>#REF!</v>
      </c>
    </row>
    <row r="1772" spans="1:11" x14ac:dyDescent="0.25">
      <c r="A1772" t="e">
        <f t="shared" si="83"/>
        <v>#REF!</v>
      </c>
      <c r="B1772" s="58">
        <v>7639</v>
      </c>
      <c r="C1772" t="s">
        <v>10900</v>
      </c>
      <c r="D1772" t="s">
        <v>11155</v>
      </c>
      <c r="E1772" t="s">
        <v>11308</v>
      </c>
      <c r="F1772" t="s">
        <v>6029</v>
      </c>
      <c r="G1772" t="s">
        <v>11569</v>
      </c>
      <c r="I1772" t="s">
        <v>11302</v>
      </c>
      <c r="J1772" t="e">
        <f t="shared" si="84"/>
        <v>#REF!</v>
      </c>
      <c r="K1772" s="6" t="e">
        <f t="shared" si="85"/>
        <v>#REF!</v>
      </c>
    </row>
    <row r="1773" spans="1:11" x14ac:dyDescent="0.25">
      <c r="A1773" t="e">
        <f t="shared" si="83"/>
        <v>#REF!</v>
      </c>
      <c r="B1773" s="58">
        <v>7640</v>
      </c>
      <c r="C1773" t="s">
        <v>10900</v>
      </c>
      <c r="D1773" t="s">
        <v>11155</v>
      </c>
      <c r="E1773" t="s">
        <v>11308</v>
      </c>
      <c r="F1773" t="s">
        <v>5963</v>
      </c>
      <c r="G1773" t="s">
        <v>11551</v>
      </c>
      <c r="I1773" t="s">
        <v>11302</v>
      </c>
      <c r="J1773" t="e">
        <f t="shared" si="84"/>
        <v>#REF!</v>
      </c>
      <c r="K1773" s="6" t="e">
        <f t="shared" si="85"/>
        <v>#REF!</v>
      </c>
    </row>
    <row r="1774" spans="1:11" x14ac:dyDescent="0.25">
      <c r="A1774" t="e">
        <f t="shared" si="83"/>
        <v>#REF!</v>
      </c>
      <c r="B1774" s="58">
        <v>7641</v>
      </c>
      <c r="C1774" t="s">
        <v>10900</v>
      </c>
      <c r="D1774" t="s">
        <v>11155</v>
      </c>
      <c r="E1774" t="s">
        <v>11308</v>
      </c>
      <c r="F1774" t="s">
        <v>6010</v>
      </c>
      <c r="G1774" t="s">
        <v>11563</v>
      </c>
      <c r="I1774" t="s">
        <v>11302</v>
      </c>
      <c r="J1774" t="e">
        <f t="shared" si="84"/>
        <v>#REF!</v>
      </c>
      <c r="K1774" s="6" t="e">
        <f t="shared" si="85"/>
        <v>#REF!</v>
      </c>
    </row>
    <row r="1775" spans="1:11" x14ac:dyDescent="0.25">
      <c r="A1775" t="e">
        <f t="shared" si="83"/>
        <v>#REF!</v>
      </c>
      <c r="B1775" s="58">
        <v>7642</v>
      </c>
      <c r="C1775" t="s">
        <v>10900</v>
      </c>
      <c r="D1775" t="s">
        <v>11155</v>
      </c>
      <c r="E1775" t="s">
        <v>11308</v>
      </c>
      <c r="F1775" t="s">
        <v>5982</v>
      </c>
      <c r="G1775" t="s">
        <v>11556</v>
      </c>
      <c r="I1775" t="s">
        <v>11302</v>
      </c>
      <c r="J1775" t="e">
        <f t="shared" si="84"/>
        <v>#REF!</v>
      </c>
      <c r="K1775" s="6" t="e">
        <f t="shared" si="85"/>
        <v>#REF!</v>
      </c>
    </row>
    <row r="1776" spans="1:11" x14ac:dyDescent="0.25">
      <c r="A1776" t="e">
        <f t="shared" si="83"/>
        <v>#REF!</v>
      </c>
      <c r="B1776" s="58">
        <v>7643</v>
      </c>
      <c r="C1776" t="s">
        <v>10900</v>
      </c>
      <c r="D1776" t="s">
        <v>11155</v>
      </c>
      <c r="E1776" t="s">
        <v>11308</v>
      </c>
      <c r="F1776" t="s">
        <v>5978</v>
      </c>
      <c r="G1776" t="s">
        <v>11559</v>
      </c>
      <c r="I1776" t="s">
        <v>11302</v>
      </c>
      <c r="J1776" t="e">
        <f t="shared" si="84"/>
        <v>#REF!</v>
      </c>
      <c r="K1776" s="6" t="e">
        <f t="shared" si="85"/>
        <v>#REF!</v>
      </c>
    </row>
    <row r="1777" spans="1:11" x14ac:dyDescent="0.25">
      <c r="A1777" t="e">
        <f t="shared" si="83"/>
        <v>#REF!</v>
      </c>
      <c r="B1777" s="58">
        <v>7644</v>
      </c>
      <c r="C1777" t="s">
        <v>10900</v>
      </c>
      <c r="D1777" t="s">
        <v>11155</v>
      </c>
      <c r="E1777" t="s">
        <v>11308</v>
      </c>
      <c r="F1777" t="s">
        <v>2936</v>
      </c>
      <c r="G1777" t="s">
        <v>11460</v>
      </c>
      <c r="I1777" t="s">
        <v>11302</v>
      </c>
      <c r="J1777" t="e">
        <f t="shared" si="84"/>
        <v>#REF!</v>
      </c>
      <c r="K1777" s="6" t="e">
        <f t="shared" si="85"/>
        <v>#REF!</v>
      </c>
    </row>
    <row r="1778" spans="1:11" x14ac:dyDescent="0.25">
      <c r="A1778" t="e">
        <f t="shared" si="83"/>
        <v>#REF!</v>
      </c>
      <c r="B1778" s="58">
        <v>7645</v>
      </c>
      <c r="C1778" t="s">
        <v>10900</v>
      </c>
      <c r="D1778" t="s">
        <v>11155</v>
      </c>
      <c r="E1778" t="s">
        <v>11308</v>
      </c>
      <c r="F1778" t="s">
        <v>3483</v>
      </c>
      <c r="G1778" t="s">
        <v>11322</v>
      </c>
      <c r="I1778" t="s">
        <v>11302</v>
      </c>
      <c r="J1778" t="e">
        <f t="shared" si="84"/>
        <v>#REF!</v>
      </c>
      <c r="K1778" s="6" t="e">
        <f t="shared" si="85"/>
        <v>#REF!</v>
      </c>
    </row>
    <row r="1779" spans="1:11" x14ac:dyDescent="0.25">
      <c r="A1779" t="e">
        <f t="shared" si="83"/>
        <v>#REF!</v>
      </c>
      <c r="B1779" s="58">
        <v>7646</v>
      </c>
      <c r="C1779" t="s">
        <v>10900</v>
      </c>
      <c r="D1779" t="s">
        <v>11155</v>
      </c>
      <c r="E1779" t="s">
        <v>11308</v>
      </c>
      <c r="F1779" t="s">
        <v>2956</v>
      </c>
      <c r="G1779" t="s">
        <v>11466</v>
      </c>
      <c r="I1779" t="s">
        <v>11302</v>
      </c>
      <c r="J1779" t="e">
        <f t="shared" si="84"/>
        <v>#REF!</v>
      </c>
      <c r="K1779" s="6" t="e">
        <f t="shared" si="85"/>
        <v>#REF!</v>
      </c>
    </row>
    <row r="1780" spans="1:11" x14ac:dyDescent="0.25">
      <c r="A1780" t="e">
        <f t="shared" si="83"/>
        <v>#REF!</v>
      </c>
      <c r="B1780" s="58">
        <v>7647</v>
      </c>
      <c r="C1780" t="s">
        <v>10900</v>
      </c>
      <c r="D1780" t="s">
        <v>11155</v>
      </c>
      <c r="E1780" t="s">
        <v>11308</v>
      </c>
      <c r="F1780" t="s">
        <v>3267</v>
      </c>
      <c r="G1780" t="s">
        <v>11311</v>
      </c>
      <c r="I1780" t="s">
        <v>11302</v>
      </c>
      <c r="J1780" t="e">
        <f t="shared" si="84"/>
        <v>#REF!</v>
      </c>
      <c r="K1780" s="6" t="e">
        <f t="shared" si="85"/>
        <v>#REF!</v>
      </c>
    </row>
    <row r="1781" spans="1:11" x14ac:dyDescent="0.25">
      <c r="A1781" t="e">
        <f t="shared" si="83"/>
        <v>#REF!</v>
      </c>
      <c r="B1781" s="58">
        <v>7648</v>
      </c>
      <c r="C1781" t="s">
        <v>10900</v>
      </c>
      <c r="D1781" t="s">
        <v>11155</v>
      </c>
      <c r="E1781" t="s">
        <v>11308</v>
      </c>
      <c r="F1781" t="s">
        <v>2709</v>
      </c>
      <c r="G1781" t="s">
        <v>11413</v>
      </c>
      <c r="I1781" t="s">
        <v>11302</v>
      </c>
      <c r="J1781" t="e">
        <f t="shared" si="84"/>
        <v>#REF!</v>
      </c>
      <c r="K1781" s="6" t="e">
        <f t="shared" si="85"/>
        <v>#REF!</v>
      </c>
    </row>
    <row r="1782" spans="1:11" x14ac:dyDescent="0.25">
      <c r="A1782" t="e">
        <f t="shared" si="83"/>
        <v>#REF!</v>
      </c>
      <c r="B1782" s="58">
        <v>7649</v>
      </c>
      <c r="C1782" t="s">
        <v>10900</v>
      </c>
      <c r="D1782" t="s">
        <v>11155</v>
      </c>
      <c r="E1782" t="s">
        <v>11308</v>
      </c>
      <c r="F1782" t="s">
        <v>2906</v>
      </c>
      <c r="G1782" t="s">
        <v>11450</v>
      </c>
      <c r="I1782" t="s">
        <v>11302</v>
      </c>
      <c r="J1782" t="e">
        <f t="shared" si="84"/>
        <v>#REF!</v>
      </c>
      <c r="K1782" s="6" t="e">
        <f t="shared" si="85"/>
        <v>#REF!</v>
      </c>
    </row>
    <row r="1783" spans="1:11" x14ac:dyDescent="0.25">
      <c r="A1783" t="e">
        <f t="shared" si="83"/>
        <v>#REF!</v>
      </c>
      <c r="B1783" s="58">
        <v>7650</v>
      </c>
      <c r="C1783" t="s">
        <v>10900</v>
      </c>
      <c r="D1783" t="s">
        <v>11155</v>
      </c>
      <c r="E1783" t="s">
        <v>11308</v>
      </c>
      <c r="F1783" t="s">
        <v>3980</v>
      </c>
      <c r="G1783" t="s">
        <v>11335</v>
      </c>
      <c r="I1783" t="s">
        <v>11302</v>
      </c>
      <c r="J1783" t="e">
        <f t="shared" si="84"/>
        <v>#REF!</v>
      </c>
      <c r="K1783" s="6" t="e">
        <f t="shared" si="85"/>
        <v>#REF!</v>
      </c>
    </row>
    <row r="1784" spans="1:11" x14ac:dyDescent="0.25">
      <c r="A1784" t="e">
        <f t="shared" si="83"/>
        <v>#REF!</v>
      </c>
      <c r="B1784" s="58">
        <v>7651</v>
      </c>
      <c r="C1784" t="s">
        <v>10900</v>
      </c>
      <c r="D1784" t="s">
        <v>11155</v>
      </c>
      <c r="E1784" t="s">
        <v>11308</v>
      </c>
      <c r="F1784" t="s">
        <v>2974</v>
      </c>
      <c r="G1784" t="s">
        <v>11473</v>
      </c>
      <c r="I1784" t="s">
        <v>11302</v>
      </c>
      <c r="J1784" t="e">
        <f t="shared" si="84"/>
        <v>#REF!</v>
      </c>
      <c r="K1784" s="6" t="e">
        <f t="shared" si="85"/>
        <v>#REF!</v>
      </c>
    </row>
    <row r="1785" spans="1:11" x14ac:dyDescent="0.25">
      <c r="A1785" t="e">
        <f t="shared" si="83"/>
        <v>#REF!</v>
      </c>
      <c r="B1785" s="58">
        <v>7652</v>
      </c>
      <c r="C1785" t="s">
        <v>10900</v>
      </c>
      <c r="D1785" t="s">
        <v>11155</v>
      </c>
      <c r="E1785" t="s">
        <v>11308</v>
      </c>
      <c r="F1785" t="s">
        <v>6041</v>
      </c>
      <c r="G1785" t="s">
        <v>11572</v>
      </c>
      <c r="I1785" t="s">
        <v>11302</v>
      </c>
      <c r="J1785" t="e">
        <f t="shared" si="84"/>
        <v>#REF!</v>
      </c>
      <c r="K1785" s="6" t="e">
        <f t="shared" si="85"/>
        <v>#REF!</v>
      </c>
    </row>
    <row r="1786" spans="1:11" x14ac:dyDescent="0.25">
      <c r="A1786" t="e">
        <f t="shared" si="83"/>
        <v>#REF!</v>
      </c>
      <c r="B1786" s="58">
        <v>7653</v>
      </c>
      <c r="C1786" t="s">
        <v>10900</v>
      </c>
      <c r="D1786" t="s">
        <v>11155</v>
      </c>
      <c r="E1786" t="s">
        <v>11308</v>
      </c>
      <c r="F1786" t="s">
        <v>2489</v>
      </c>
      <c r="G1786" t="s">
        <v>11370</v>
      </c>
      <c r="I1786" t="s">
        <v>11302</v>
      </c>
      <c r="J1786" t="e">
        <f t="shared" si="84"/>
        <v>#REF!</v>
      </c>
      <c r="K1786" s="6" t="e">
        <f t="shared" si="85"/>
        <v>#REF!</v>
      </c>
    </row>
    <row r="1787" spans="1:11" x14ac:dyDescent="0.25">
      <c r="A1787" t="e">
        <f t="shared" si="83"/>
        <v>#REF!</v>
      </c>
      <c r="B1787" s="58">
        <v>7654</v>
      </c>
      <c r="C1787" t="s">
        <v>10900</v>
      </c>
      <c r="D1787" t="s">
        <v>11155</v>
      </c>
      <c r="E1787" t="s">
        <v>11308</v>
      </c>
      <c r="F1787" t="s">
        <v>2760</v>
      </c>
      <c r="G1787" t="s">
        <v>11426</v>
      </c>
      <c r="I1787" t="s">
        <v>11302</v>
      </c>
      <c r="J1787" t="e">
        <f t="shared" si="84"/>
        <v>#REF!</v>
      </c>
      <c r="K1787" s="6" t="e">
        <f t="shared" si="85"/>
        <v>#REF!</v>
      </c>
    </row>
    <row r="1788" spans="1:11" x14ac:dyDescent="0.25">
      <c r="A1788" t="e">
        <f t="shared" si="83"/>
        <v>#REF!</v>
      </c>
      <c r="B1788" s="58">
        <v>7655</v>
      </c>
      <c r="C1788" t="s">
        <v>10900</v>
      </c>
      <c r="D1788" t="s">
        <v>11155</v>
      </c>
      <c r="E1788" t="s">
        <v>11308</v>
      </c>
      <c r="F1788" t="s">
        <v>2763</v>
      </c>
      <c r="G1788" t="s">
        <v>11427</v>
      </c>
      <c r="I1788" t="s">
        <v>11302</v>
      </c>
      <c r="J1788" t="e">
        <f t="shared" si="84"/>
        <v>#REF!</v>
      </c>
      <c r="K1788" s="6" t="e">
        <f t="shared" si="85"/>
        <v>#REF!</v>
      </c>
    </row>
    <row r="1789" spans="1:11" x14ac:dyDescent="0.25">
      <c r="A1789" t="e">
        <f t="shared" si="83"/>
        <v>#REF!</v>
      </c>
      <c r="B1789" s="58">
        <v>7656</v>
      </c>
      <c r="C1789" t="s">
        <v>10900</v>
      </c>
      <c r="D1789" t="s">
        <v>11155</v>
      </c>
      <c r="E1789" t="s">
        <v>11308</v>
      </c>
      <c r="F1789" t="s">
        <v>2768</v>
      </c>
      <c r="G1789" t="s">
        <v>11428</v>
      </c>
      <c r="I1789" t="s">
        <v>11302</v>
      </c>
      <c r="J1789" t="e">
        <f t="shared" si="84"/>
        <v>#REF!</v>
      </c>
      <c r="K1789" s="6" t="e">
        <f t="shared" si="85"/>
        <v>#REF!</v>
      </c>
    </row>
    <row r="1790" spans="1:11" x14ac:dyDescent="0.25">
      <c r="A1790" t="e">
        <f t="shared" si="83"/>
        <v>#REF!</v>
      </c>
      <c r="B1790" s="58">
        <v>7657</v>
      </c>
      <c r="C1790" t="s">
        <v>10900</v>
      </c>
      <c r="D1790" t="s">
        <v>11155</v>
      </c>
      <c r="E1790" t="s">
        <v>11308</v>
      </c>
      <c r="F1790" t="s">
        <v>2977</v>
      </c>
      <c r="G1790" t="s">
        <v>11474</v>
      </c>
      <c r="I1790" t="s">
        <v>11302</v>
      </c>
      <c r="J1790" t="e">
        <f t="shared" si="84"/>
        <v>#REF!</v>
      </c>
      <c r="K1790" s="6" t="e">
        <f t="shared" si="85"/>
        <v>#REF!</v>
      </c>
    </row>
    <row r="1791" spans="1:11" x14ac:dyDescent="0.25">
      <c r="A1791" t="e">
        <f t="shared" si="83"/>
        <v>#REF!</v>
      </c>
      <c r="B1791" s="58">
        <v>7658</v>
      </c>
      <c r="C1791" t="s">
        <v>10900</v>
      </c>
      <c r="D1791" t="s">
        <v>11155</v>
      </c>
      <c r="E1791" t="s">
        <v>11308</v>
      </c>
      <c r="F1791" t="s">
        <v>2891</v>
      </c>
      <c r="G1791" t="s">
        <v>11445</v>
      </c>
      <c r="I1791" t="s">
        <v>11302</v>
      </c>
      <c r="J1791" t="e">
        <f t="shared" si="84"/>
        <v>#REF!</v>
      </c>
      <c r="K1791" s="6" t="e">
        <f t="shared" si="85"/>
        <v>#REF!</v>
      </c>
    </row>
    <row r="1792" spans="1:11" x14ac:dyDescent="0.25">
      <c r="A1792" t="e">
        <f t="shared" si="83"/>
        <v>#REF!</v>
      </c>
      <c r="B1792" s="58">
        <v>7659</v>
      </c>
      <c r="C1792" t="s">
        <v>10900</v>
      </c>
      <c r="D1792" t="s">
        <v>11155</v>
      </c>
      <c r="E1792" t="s">
        <v>11308</v>
      </c>
      <c r="F1792" t="s">
        <v>2998</v>
      </c>
      <c r="G1792" t="s">
        <v>11481</v>
      </c>
      <c r="I1792" t="s">
        <v>11302</v>
      </c>
      <c r="J1792" t="e">
        <f t="shared" si="84"/>
        <v>#REF!</v>
      </c>
      <c r="K1792" s="6" t="e">
        <f t="shared" si="85"/>
        <v>#REF!</v>
      </c>
    </row>
    <row r="1793" spans="1:12" x14ac:dyDescent="0.25">
      <c r="A1793" t="e">
        <f t="shared" ref="A1793:A1856" si="86">J1793</f>
        <v>#REF!</v>
      </c>
      <c r="B1793" s="58">
        <v>7660</v>
      </c>
      <c r="C1793" t="s">
        <v>10900</v>
      </c>
      <c r="D1793" t="s">
        <v>11155</v>
      </c>
      <c r="E1793" t="s">
        <v>11308</v>
      </c>
      <c r="F1793" t="s">
        <v>2912</v>
      </c>
      <c r="G1793" t="s">
        <v>11452</v>
      </c>
      <c r="I1793" t="s">
        <v>11302</v>
      </c>
      <c r="J1793" t="e">
        <f t="shared" si="84"/>
        <v>#REF!</v>
      </c>
      <c r="K1793" s="6" t="e">
        <f t="shared" si="85"/>
        <v>#REF!</v>
      </c>
    </row>
    <row r="1794" spans="1:12" x14ac:dyDescent="0.25">
      <c r="A1794" t="e">
        <f t="shared" si="86"/>
        <v>#REF!</v>
      </c>
      <c r="B1794" s="58">
        <v>7661</v>
      </c>
      <c r="C1794" t="s">
        <v>10900</v>
      </c>
      <c r="D1794" t="s">
        <v>11155</v>
      </c>
      <c r="E1794" t="s">
        <v>11308</v>
      </c>
      <c r="F1794" t="s">
        <v>2504</v>
      </c>
      <c r="G1794" t="s">
        <v>11375</v>
      </c>
      <c r="I1794" t="s">
        <v>11302</v>
      </c>
      <c r="J1794" t="e">
        <f t="shared" ref="J1794:J1857" si="87">IF(F1794&lt;&gt;"",VLOOKUP(F1794,name_tbl,5,FALSE),"")</f>
        <v>#REF!</v>
      </c>
      <c r="K1794" s="6" t="e">
        <f t="shared" ref="K1794:K1857" si="88">IF(F1794&lt;&gt;"",VLOOKUP(F1794,name_tbl,6,FALSE),"")</f>
        <v>#REF!</v>
      </c>
    </row>
    <row r="1795" spans="1:12" x14ac:dyDescent="0.25">
      <c r="A1795" t="e">
        <f t="shared" si="86"/>
        <v>#REF!</v>
      </c>
      <c r="B1795" s="58">
        <v>7662</v>
      </c>
      <c r="C1795" t="s">
        <v>10900</v>
      </c>
      <c r="D1795" t="s">
        <v>11155</v>
      </c>
      <c r="E1795" t="s">
        <v>11308</v>
      </c>
      <c r="F1795" t="s">
        <v>2354</v>
      </c>
      <c r="G1795" t="s">
        <v>11351</v>
      </c>
      <c r="I1795" t="s">
        <v>11302</v>
      </c>
      <c r="J1795" t="e">
        <f t="shared" si="87"/>
        <v>#REF!</v>
      </c>
      <c r="K1795" s="6" t="e">
        <f t="shared" si="88"/>
        <v>#REF!</v>
      </c>
    </row>
    <row r="1796" spans="1:12" x14ac:dyDescent="0.25">
      <c r="A1796" t="e">
        <f t="shared" si="86"/>
        <v>#REF!</v>
      </c>
      <c r="B1796" s="58">
        <v>7663</v>
      </c>
      <c r="C1796" t="s">
        <v>10900</v>
      </c>
      <c r="D1796" t="s">
        <v>11155</v>
      </c>
      <c r="E1796" t="s">
        <v>11308</v>
      </c>
      <c r="F1796" t="s">
        <v>4902</v>
      </c>
      <c r="G1796" t="s">
        <v>11385</v>
      </c>
      <c r="I1796" t="s">
        <v>11302</v>
      </c>
      <c r="J1796" t="e">
        <f t="shared" si="87"/>
        <v>#REF!</v>
      </c>
      <c r="K1796" s="6" t="e">
        <f t="shared" si="88"/>
        <v>#REF!</v>
      </c>
    </row>
    <row r="1797" spans="1:12" x14ac:dyDescent="0.25">
      <c r="A1797" t="e">
        <f t="shared" si="86"/>
        <v>#REF!</v>
      </c>
      <c r="B1797" s="58">
        <v>7664</v>
      </c>
      <c r="C1797" t="s">
        <v>10900</v>
      </c>
      <c r="D1797" t="s">
        <v>11155</v>
      </c>
      <c r="E1797" t="s">
        <v>11308</v>
      </c>
      <c r="F1797" t="s">
        <v>2276</v>
      </c>
      <c r="G1797" t="s">
        <v>11547</v>
      </c>
      <c r="I1797" t="s">
        <v>11302</v>
      </c>
      <c r="J1797" t="e">
        <f t="shared" si="87"/>
        <v>#REF!</v>
      </c>
      <c r="K1797" s="6" t="e">
        <f t="shared" si="88"/>
        <v>#REF!</v>
      </c>
    </row>
    <row r="1798" spans="1:12" x14ac:dyDescent="0.25">
      <c r="A1798" t="e">
        <f t="shared" si="86"/>
        <v>#REF!</v>
      </c>
      <c r="B1798" s="58">
        <v>7665</v>
      </c>
      <c r="C1798" t="s">
        <v>10900</v>
      </c>
      <c r="D1798" t="s">
        <v>11155</v>
      </c>
      <c r="E1798" t="s">
        <v>11308</v>
      </c>
      <c r="F1798" t="s">
        <v>2410</v>
      </c>
      <c r="G1798" t="s">
        <v>11360</v>
      </c>
      <c r="I1798" t="s">
        <v>11302</v>
      </c>
      <c r="J1798" t="e">
        <f t="shared" si="87"/>
        <v>#REF!</v>
      </c>
      <c r="K1798" s="6" t="e">
        <f t="shared" si="88"/>
        <v>#REF!</v>
      </c>
    </row>
    <row r="1799" spans="1:12" x14ac:dyDescent="0.25">
      <c r="A1799" t="e">
        <f t="shared" si="86"/>
        <v>#REF!</v>
      </c>
      <c r="B1799" s="58">
        <v>7666</v>
      </c>
      <c r="C1799" t="s">
        <v>10900</v>
      </c>
      <c r="D1799" t="s">
        <v>11155</v>
      </c>
      <c r="E1799" t="s">
        <v>11308</v>
      </c>
      <c r="F1799" t="s">
        <v>2445</v>
      </c>
      <c r="G1799" t="s">
        <v>11364</v>
      </c>
      <c r="I1799" t="s">
        <v>11302</v>
      </c>
      <c r="J1799" t="e">
        <f t="shared" si="87"/>
        <v>#REF!</v>
      </c>
      <c r="K1799" s="6" t="e">
        <f t="shared" si="88"/>
        <v>#REF!</v>
      </c>
    </row>
    <row r="1800" spans="1:12" x14ac:dyDescent="0.25">
      <c r="A1800" t="e">
        <f t="shared" si="86"/>
        <v>#REF!</v>
      </c>
      <c r="B1800" s="58">
        <v>7667</v>
      </c>
      <c r="C1800" t="s">
        <v>10900</v>
      </c>
      <c r="D1800" t="s">
        <v>11155</v>
      </c>
      <c r="E1800" t="s">
        <v>11308</v>
      </c>
      <c r="F1800" t="s">
        <v>5986</v>
      </c>
      <c r="G1800" t="s">
        <v>11560</v>
      </c>
      <c r="I1800" t="s">
        <v>11302</v>
      </c>
      <c r="J1800" t="e">
        <f t="shared" si="87"/>
        <v>#REF!</v>
      </c>
      <c r="K1800" s="6" t="e">
        <f t="shared" si="88"/>
        <v>#REF!</v>
      </c>
    </row>
    <row r="1801" spans="1:12" x14ac:dyDescent="0.25">
      <c r="A1801" t="e">
        <f t="shared" si="86"/>
        <v>#REF!</v>
      </c>
      <c r="B1801" s="58">
        <v>7668</v>
      </c>
      <c r="C1801" t="s">
        <v>10900</v>
      </c>
      <c r="D1801" t="s">
        <v>11155</v>
      </c>
      <c r="E1801" t="s">
        <v>11308</v>
      </c>
      <c r="F1801" t="s">
        <v>6033</v>
      </c>
      <c r="G1801" t="s">
        <v>11570</v>
      </c>
      <c r="I1801" t="s">
        <v>11302</v>
      </c>
      <c r="J1801" t="e">
        <f t="shared" si="87"/>
        <v>#REF!</v>
      </c>
      <c r="K1801" s="6" t="e">
        <f t="shared" si="88"/>
        <v>#REF!</v>
      </c>
    </row>
    <row r="1802" spans="1:12" x14ac:dyDescent="0.25">
      <c r="A1802" t="e">
        <f t="shared" si="86"/>
        <v>#REF!</v>
      </c>
      <c r="B1802" s="58">
        <v>7669</v>
      </c>
      <c r="C1802" t="s">
        <v>10900</v>
      </c>
      <c r="D1802" t="s">
        <v>11155</v>
      </c>
      <c r="E1802" t="s">
        <v>11308</v>
      </c>
      <c r="F1802" t="s">
        <v>5975</v>
      </c>
      <c r="G1802" t="s">
        <v>11555</v>
      </c>
      <c r="I1802" t="s">
        <v>11302</v>
      </c>
      <c r="J1802" t="e">
        <f t="shared" si="87"/>
        <v>#REF!</v>
      </c>
      <c r="K1802" s="6" t="e">
        <f t="shared" si="88"/>
        <v>#REF!</v>
      </c>
    </row>
    <row r="1803" spans="1:12" x14ac:dyDescent="0.25">
      <c r="A1803" t="e">
        <f t="shared" si="86"/>
        <v>#REF!</v>
      </c>
      <c r="B1803" s="58">
        <v>7670</v>
      </c>
      <c r="C1803" t="s">
        <v>10900</v>
      </c>
      <c r="D1803" t="s">
        <v>11155</v>
      </c>
      <c r="E1803" t="s">
        <v>11308</v>
      </c>
      <c r="F1803" t="s">
        <v>3230</v>
      </c>
      <c r="G1803" t="s">
        <v>11541</v>
      </c>
      <c r="I1803" t="s">
        <v>11302</v>
      </c>
      <c r="J1803" t="e">
        <f t="shared" si="87"/>
        <v>#REF!</v>
      </c>
      <c r="K1803" s="6" t="e">
        <f t="shared" si="88"/>
        <v>#REF!</v>
      </c>
    </row>
    <row r="1804" spans="1:12" x14ac:dyDescent="0.25">
      <c r="A1804" t="e">
        <f t="shared" si="86"/>
        <v>#REF!</v>
      </c>
      <c r="B1804" s="58">
        <v>7671</v>
      </c>
      <c r="C1804" t="s">
        <v>10900</v>
      </c>
      <c r="D1804" t="s">
        <v>11155</v>
      </c>
      <c r="E1804" t="s">
        <v>11308</v>
      </c>
      <c r="F1804" t="s">
        <v>6049</v>
      </c>
      <c r="G1804" t="s">
        <v>11573</v>
      </c>
      <c r="I1804" t="s">
        <v>11302</v>
      </c>
      <c r="J1804" t="e">
        <f t="shared" si="87"/>
        <v>#REF!</v>
      </c>
      <c r="K1804" s="6" t="e">
        <f t="shared" si="88"/>
        <v>#REF!</v>
      </c>
    </row>
    <row r="1805" spans="1:12" s="10" customFormat="1" x14ac:dyDescent="0.25">
      <c r="A1805" s="10" t="e">
        <f t="shared" si="86"/>
        <v>#REF!</v>
      </c>
      <c r="B1805" s="59"/>
      <c r="C1805" s="10" t="s">
        <v>10900</v>
      </c>
      <c r="D1805" s="10" t="s">
        <v>11155</v>
      </c>
      <c r="E1805" s="10" t="s">
        <v>11308</v>
      </c>
      <c r="F1805" s="10" t="s">
        <v>6006</v>
      </c>
      <c r="G1805" s="10" t="s">
        <v>11321</v>
      </c>
      <c r="I1805" s="10" t="s">
        <v>11302</v>
      </c>
      <c r="J1805" s="10" t="e">
        <f t="shared" si="87"/>
        <v>#REF!</v>
      </c>
      <c r="K1805" s="60" t="e">
        <f t="shared" si="88"/>
        <v>#REF!</v>
      </c>
      <c r="L1805" s="61"/>
    </row>
    <row r="1806" spans="1:12" x14ac:dyDescent="0.25">
      <c r="A1806" t="e">
        <f t="shared" si="86"/>
        <v>#REF!</v>
      </c>
      <c r="B1806" s="58">
        <v>7673</v>
      </c>
      <c r="C1806" t="s">
        <v>10900</v>
      </c>
      <c r="D1806" t="s">
        <v>11155</v>
      </c>
      <c r="E1806" t="s">
        <v>11308</v>
      </c>
      <c r="F1806" t="s">
        <v>3479</v>
      </c>
      <c r="G1806" t="s">
        <v>11321</v>
      </c>
      <c r="I1806" t="s">
        <v>11302</v>
      </c>
      <c r="J1806" t="e">
        <f t="shared" si="87"/>
        <v>#REF!</v>
      </c>
      <c r="K1806" s="6" t="e">
        <f t="shared" si="88"/>
        <v>#REF!</v>
      </c>
    </row>
    <row r="1807" spans="1:12" x14ac:dyDescent="0.25">
      <c r="A1807" t="e">
        <f t="shared" si="86"/>
        <v>#REF!</v>
      </c>
      <c r="B1807" s="58">
        <v>7674</v>
      </c>
      <c r="C1807" t="s">
        <v>10900</v>
      </c>
      <c r="D1807" t="s">
        <v>11155</v>
      </c>
      <c r="E1807" t="s">
        <v>11308</v>
      </c>
      <c r="F1807" t="s">
        <v>4591</v>
      </c>
      <c r="G1807" t="s">
        <v>11310</v>
      </c>
      <c r="I1807" t="s">
        <v>11302</v>
      </c>
      <c r="J1807" t="e">
        <f t="shared" si="87"/>
        <v>#REF!</v>
      </c>
      <c r="K1807" s="6" t="e">
        <f t="shared" si="88"/>
        <v>#REF!</v>
      </c>
    </row>
    <row r="1808" spans="1:12" x14ac:dyDescent="0.25">
      <c r="A1808" t="e">
        <f t="shared" si="86"/>
        <v>#REF!</v>
      </c>
      <c r="B1808" s="58">
        <v>7675</v>
      </c>
      <c r="C1808" t="s">
        <v>10900</v>
      </c>
      <c r="D1808" t="s">
        <v>11155</v>
      </c>
      <c r="E1808" t="s">
        <v>11308</v>
      </c>
      <c r="F1808" t="s">
        <v>3834</v>
      </c>
      <c r="G1808" t="s">
        <v>11330</v>
      </c>
      <c r="I1808" t="s">
        <v>11302</v>
      </c>
      <c r="J1808" t="e">
        <f t="shared" si="87"/>
        <v>#REF!</v>
      </c>
      <c r="K1808" s="6" t="e">
        <f t="shared" si="88"/>
        <v>#REF!</v>
      </c>
    </row>
    <row r="1809" spans="1:11" x14ac:dyDescent="0.25">
      <c r="A1809" t="e">
        <f t="shared" si="86"/>
        <v>#REF!</v>
      </c>
      <c r="B1809" s="58">
        <v>7676</v>
      </c>
      <c r="C1809" t="s">
        <v>10900</v>
      </c>
      <c r="D1809" t="s">
        <v>11155</v>
      </c>
      <c r="E1809" t="s">
        <v>11308</v>
      </c>
      <c r="F1809" t="s">
        <v>4523</v>
      </c>
      <c r="G1809" t="s">
        <v>11314</v>
      </c>
      <c r="I1809" t="s">
        <v>11302</v>
      </c>
      <c r="J1809" t="e">
        <f t="shared" si="87"/>
        <v>#REF!</v>
      </c>
      <c r="K1809" s="6" t="e">
        <f t="shared" si="88"/>
        <v>#REF!</v>
      </c>
    </row>
    <row r="1810" spans="1:11" x14ac:dyDescent="0.25">
      <c r="A1810" t="e">
        <f t="shared" si="86"/>
        <v>#REF!</v>
      </c>
      <c r="B1810" s="58">
        <v>7677</v>
      </c>
      <c r="C1810" t="s">
        <v>10900</v>
      </c>
      <c r="D1810" t="s">
        <v>11155</v>
      </c>
      <c r="E1810" t="s">
        <v>11308</v>
      </c>
      <c r="F1810" t="s">
        <v>2962</v>
      </c>
      <c r="G1810" t="s">
        <v>11468</v>
      </c>
      <c r="I1810" t="s">
        <v>11302</v>
      </c>
      <c r="J1810" t="e">
        <f t="shared" si="87"/>
        <v>#REF!</v>
      </c>
      <c r="K1810" s="6" t="e">
        <f t="shared" si="88"/>
        <v>#REF!</v>
      </c>
    </row>
    <row r="1811" spans="1:11" x14ac:dyDescent="0.25">
      <c r="A1811" t="e">
        <f t="shared" si="86"/>
        <v>#REF!</v>
      </c>
      <c r="B1811" s="58">
        <v>7678</v>
      </c>
      <c r="C1811" t="s">
        <v>10900</v>
      </c>
      <c r="D1811" t="s">
        <v>11155</v>
      </c>
      <c r="E1811" t="s">
        <v>11308</v>
      </c>
      <c r="F1811" t="s">
        <v>4408</v>
      </c>
      <c r="G1811" t="s">
        <v>11313</v>
      </c>
      <c r="I1811" t="s">
        <v>11302</v>
      </c>
      <c r="J1811" t="e">
        <f t="shared" si="87"/>
        <v>#REF!</v>
      </c>
      <c r="K1811" s="6" t="e">
        <f t="shared" si="88"/>
        <v>#REF!</v>
      </c>
    </row>
    <row r="1812" spans="1:11" x14ac:dyDescent="0.25">
      <c r="A1812" t="e">
        <f t="shared" si="86"/>
        <v>#REF!</v>
      </c>
      <c r="B1812" s="58">
        <v>7679</v>
      </c>
      <c r="C1812" t="s">
        <v>10900</v>
      </c>
      <c r="D1812" t="s">
        <v>11155</v>
      </c>
      <c r="E1812" t="s">
        <v>11308</v>
      </c>
      <c r="F1812" t="s">
        <v>2918</v>
      </c>
      <c r="G1812" t="s">
        <v>11454</v>
      </c>
      <c r="I1812" t="s">
        <v>11302</v>
      </c>
      <c r="J1812" t="e">
        <f t="shared" si="87"/>
        <v>#REF!</v>
      </c>
      <c r="K1812" s="6" t="e">
        <f t="shared" si="88"/>
        <v>#REF!</v>
      </c>
    </row>
    <row r="1813" spans="1:11" x14ac:dyDescent="0.25">
      <c r="A1813" t="e">
        <f t="shared" si="86"/>
        <v>#REF!</v>
      </c>
      <c r="B1813" s="58">
        <v>7680</v>
      </c>
      <c r="C1813" t="s">
        <v>10900</v>
      </c>
      <c r="D1813" t="s">
        <v>11155</v>
      </c>
      <c r="E1813" t="s">
        <v>11308</v>
      </c>
      <c r="F1813" t="s">
        <v>2968</v>
      </c>
      <c r="G1813" t="s">
        <v>11471</v>
      </c>
      <c r="I1813" t="s">
        <v>11302</v>
      </c>
      <c r="J1813" t="e">
        <f t="shared" si="87"/>
        <v>#REF!</v>
      </c>
      <c r="K1813" s="6" t="e">
        <f t="shared" si="88"/>
        <v>#REF!</v>
      </c>
    </row>
    <row r="1814" spans="1:11" x14ac:dyDescent="0.25">
      <c r="A1814" t="e">
        <f t="shared" si="86"/>
        <v>#REF!</v>
      </c>
      <c r="B1814" s="58">
        <v>7681</v>
      </c>
      <c r="C1814" t="s">
        <v>10900</v>
      </c>
      <c r="D1814" t="s">
        <v>11155</v>
      </c>
      <c r="E1814" t="s">
        <v>11308</v>
      </c>
      <c r="F1814" t="s">
        <v>3691</v>
      </c>
      <c r="G1814" t="s">
        <v>11329</v>
      </c>
      <c r="I1814" t="s">
        <v>11302</v>
      </c>
      <c r="J1814" t="e">
        <f t="shared" si="87"/>
        <v>#REF!</v>
      </c>
      <c r="K1814" s="6" t="e">
        <f t="shared" si="88"/>
        <v>#REF!</v>
      </c>
    </row>
    <row r="1815" spans="1:11" x14ac:dyDescent="0.25">
      <c r="A1815" t="e">
        <f t="shared" si="86"/>
        <v>#REF!</v>
      </c>
      <c r="B1815" s="58">
        <v>7682</v>
      </c>
      <c r="C1815" t="s">
        <v>10900</v>
      </c>
      <c r="D1815" t="s">
        <v>11155</v>
      </c>
      <c r="E1815" t="s">
        <v>11308</v>
      </c>
      <c r="F1815" t="s">
        <v>3949</v>
      </c>
      <c r="G1815" t="s">
        <v>11332</v>
      </c>
      <c r="I1815" t="s">
        <v>11302</v>
      </c>
      <c r="J1815" t="e">
        <f t="shared" si="87"/>
        <v>#REF!</v>
      </c>
      <c r="K1815" s="6" t="e">
        <f t="shared" si="88"/>
        <v>#REF!</v>
      </c>
    </row>
    <row r="1816" spans="1:11" x14ac:dyDescent="0.25">
      <c r="A1816" t="e">
        <f t="shared" si="86"/>
        <v>#REF!</v>
      </c>
      <c r="B1816" s="58">
        <v>7683</v>
      </c>
      <c r="C1816" t="s">
        <v>10900</v>
      </c>
      <c r="D1816" t="s">
        <v>11155</v>
      </c>
      <c r="E1816" t="s">
        <v>11308</v>
      </c>
      <c r="F1816" t="s">
        <v>2652</v>
      </c>
      <c r="G1816" t="s">
        <v>11401</v>
      </c>
      <c r="I1816" t="s">
        <v>11302</v>
      </c>
      <c r="J1816" t="e">
        <f t="shared" si="87"/>
        <v>#REF!</v>
      </c>
      <c r="K1816" s="6" t="e">
        <f t="shared" si="88"/>
        <v>#REF!</v>
      </c>
    </row>
    <row r="1817" spans="1:11" x14ac:dyDescent="0.25">
      <c r="A1817" t="e">
        <f t="shared" si="86"/>
        <v>#REF!</v>
      </c>
      <c r="B1817" s="58">
        <v>7684</v>
      </c>
      <c r="C1817" t="s">
        <v>10900</v>
      </c>
      <c r="D1817" t="s">
        <v>11155</v>
      </c>
      <c r="E1817" t="s">
        <v>11308</v>
      </c>
      <c r="F1817" t="s">
        <v>2783</v>
      </c>
      <c r="G1817" t="s">
        <v>11431</v>
      </c>
      <c r="I1817" t="s">
        <v>11302</v>
      </c>
      <c r="J1817" t="e">
        <f t="shared" si="87"/>
        <v>#REF!</v>
      </c>
      <c r="K1817" s="6" t="e">
        <f t="shared" si="88"/>
        <v>#REF!</v>
      </c>
    </row>
    <row r="1818" spans="1:11" x14ac:dyDescent="0.25">
      <c r="A1818" t="e">
        <f t="shared" si="86"/>
        <v>#REF!</v>
      </c>
      <c r="B1818" s="58">
        <v>7685</v>
      </c>
      <c r="C1818" t="s">
        <v>10900</v>
      </c>
      <c r="D1818" t="s">
        <v>11155</v>
      </c>
      <c r="E1818" t="s">
        <v>11308</v>
      </c>
      <c r="F1818" t="s">
        <v>6045</v>
      </c>
      <c r="G1818" t="s">
        <v>11564</v>
      </c>
      <c r="I1818" t="s">
        <v>11302</v>
      </c>
      <c r="J1818" t="e">
        <f t="shared" si="87"/>
        <v>#REF!</v>
      </c>
      <c r="K1818" s="6" t="e">
        <f t="shared" si="88"/>
        <v>#REF!</v>
      </c>
    </row>
    <row r="1819" spans="1:11" collapsed="1" x14ac:dyDescent="0.25">
      <c r="A1819" t="str">
        <f t="shared" si="86"/>
        <v/>
      </c>
      <c r="C1819" t="s">
        <v>10900</v>
      </c>
      <c r="D1819" s="45" t="s">
        <v>11160</v>
      </c>
      <c r="E1819" s="45"/>
      <c r="F1819" s="45"/>
      <c r="G1819" s="45"/>
      <c r="H1819" s="45"/>
      <c r="I1819" s="45"/>
      <c r="J1819" t="str">
        <f t="shared" si="87"/>
        <v/>
      </c>
      <c r="K1819" s="6" t="str">
        <f t="shared" si="88"/>
        <v/>
      </c>
    </row>
    <row r="1820" spans="1:11" x14ac:dyDescent="0.25">
      <c r="A1820" t="e">
        <f t="shared" si="86"/>
        <v>#REF!</v>
      </c>
      <c r="B1820" s="58">
        <v>7687</v>
      </c>
      <c r="C1820" t="s">
        <v>10900</v>
      </c>
      <c r="D1820" t="s">
        <v>11160</v>
      </c>
      <c r="F1820" t="s">
        <v>2082</v>
      </c>
      <c r="G1820" t="s">
        <v>11290</v>
      </c>
      <c r="I1820" t="s">
        <v>11291</v>
      </c>
      <c r="J1820" t="e">
        <f t="shared" si="87"/>
        <v>#REF!</v>
      </c>
      <c r="K1820" s="6" t="e">
        <f t="shared" si="88"/>
        <v>#REF!</v>
      </c>
    </row>
    <row r="1821" spans="1:11" collapsed="1" x14ac:dyDescent="0.25">
      <c r="A1821" t="str">
        <f t="shared" si="86"/>
        <v/>
      </c>
      <c r="C1821" t="s">
        <v>10900</v>
      </c>
      <c r="D1821" s="45" t="s">
        <v>11161</v>
      </c>
      <c r="E1821" s="45"/>
      <c r="F1821" s="45"/>
      <c r="G1821" s="45"/>
      <c r="H1821" s="45"/>
      <c r="I1821" s="45"/>
      <c r="J1821" t="str">
        <f t="shared" si="87"/>
        <v/>
      </c>
      <c r="K1821" s="6" t="str">
        <f t="shared" si="88"/>
        <v/>
      </c>
    </row>
    <row r="1822" spans="1:11" x14ac:dyDescent="0.25">
      <c r="A1822" t="e">
        <f t="shared" si="86"/>
        <v>#REF!</v>
      </c>
      <c r="B1822" s="58">
        <v>7689</v>
      </c>
      <c r="C1822" t="s">
        <v>10900</v>
      </c>
      <c r="D1822" t="s">
        <v>11161</v>
      </c>
      <c r="F1822" t="s">
        <v>2120</v>
      </c>
      <c r="G1822" t="s">
        <v>11292</v>
      </c>
      <c r="I1822" t="s">
        <v>11291</v>
      </c>
      <c r="J1822" t="e">
        <f t="shared" si="87"/>
        <v>#REF!</v>
      </c>
      <c r="K1822" s="6" t="e">
        <f t="shared" si="88"/>
        <v>#REF!</v>
      </c>
    </row>
    <row r="1823" spans="1:11" x14ac:dyDescent="0.25">
      <c r="A1823" t="e">
        <f t="shared" si="86"/>
        <v>#REF!</v>
      </c>
      <c r="B1823" s="58">
        <v>7690</v>
      </c>
      <c r="C1823" t="s">
        <v>10900</v>
      </c>
      <c r="D1823" t="s">
        <v>11161</v>
      </c>
      <c r="F1823" t="s">
        <v>2084</v>
      </c>
      <c r="G1823" t="s">
        <v>11293</v>
      </c>
      <c r="I1823" t="s">
        <v>11291</v>
      </c>
      <c r="J1823" t="e">
        <f t="shared" si="87"/>
        <v>#REF!</v>
      </c>
      <c r="K1823" s="6" t="e">
        <f t="shared" si="88"/>
        <v>#REF!</v>
      </c>
    </row>
    <row r="1824" spans="1:11" x14ac:dyDescent="0.25">
      <c r="A1824" t="e">
        <f t="shared" si="86"/>
        <v>#REF!</v>
      </c>
      <c r="B1824" s="58">
        <v>7691</v>
      </c>
      <c r="C1824" t="s">
        <v>10900</v>
      </c>
      <c r="D1824" t="s">
        <v>11161</v>
      </c>
      <c r="F1824" t="s">
        <v>2087</v>
      </c>
      <c r="G1824" t="s">
        <v>11294</v>
      </c>
      <c r="I1824" t="s">
        <v>11291</v>
      </c>
      <c r="J1824" t="e">
        <f t="shared" si="87"/>
        <v>#REF!</v>
      </c>
      <c r="K1824" s="6" t="e">
        <f t="shared" si="88"/>
        <v>#REF!</v>
      </c>
    </row>
    <row r="1825" spans="1:11" x14ac:dyDescent="0.25">
      <c r="A1825" t="str">
        <f t="shared" si="86"/>
        <v/>
      </c>
      <c r="B1825" s="58">
        <v>7692</v>
      </c>
      <c r="C1825" t="s">
        <v>10900</v>
      </c>
      <c r="D1825" t="s">
        <v>11161</v>
      </c>
      <c r="G1825" s="18" t="s">
        <v>11295</v>
      </c>
      <c r="H1825" s="18"/>
      <c r="I1825" s="18" t="s">
        <v>11291</v>
      </c>
      <c r="J1825" t="str">
        <f t="shared" si="87"/>
        <v/>
      </c>
      <c r="K1825" s="6" t="str">
        <f t="shared" si="88"/>
        <v/>
      </c>
    </row>
    <row r="1826" spans="1:11" x14ac:dyDescent="0.25">
      <c r="A1826" t="str">
        <f t="shared" si="86"/>
        <v/>
      </c>
      <c r="C1826" t="s">
        <v>10900</v>
      </c>
      <c r="D1826" s="45" t="s">
        <v>11163</v>
      </c>
      <c r="E1826" s="45"/>
      <c r="F1826" s="45"/>
      <c r="G1826" s="45"/>
      <c r="H1826" s="45"/>
      <c r="I1826" s="45"/>
      <c r="J1826" t="str">
        <f t="shared" si="87"/>
        <v/>
      </c>
      <c r="K1826" s="6" t="str">
        <f t="shared" si="88"/>
        <v/>
      </c>
    </row>
    <row r="1827" spans="1:11" x14ac:dyDescent="0.25">
      <c r="A1827" t="e">
        <f t="shared" si="86"/>
        <v>#REF!</v>
      </c>
      <c r="B1827" s="58">
        <v>7694</v>
      </c>
      <c r="C1827" t="s">
        <v>10900</v>
      </c>
      <c r="D1827" t="s">
        <v>11163</v>
      </c>
      <c r="F1827" t="s">
        <v>2170</v>
      </c>
      <c r="G1827" t="s">
        <v>11288</v>
      </c>
      <c r="I1827" t="s">
        <v>11291</v>
      </c>
      <c r="J1827" t="e">
        <f t="shared" si="87"/>
        <v>#REF!</v>
      </c>
      <c r="K1827" s="6" t="e">
        <f t="shared" si="88"/>
        <v>#REF!</v>
      </c>
    </row>
    <row r="1828" spans="1:11" x14ac:dyDescent="0.25">
      <c r="A1828" t="e">
        <f t="shared" si="86"/>
        <v>#REF!</v>
      </c>
      <c r="C1828" t="s">
        <v>10900</v>
      </c>
      <c r="D1828" t="s">
        <v>11163</v>
      </c>
      <c r="F1828" t="s">
        <v>2190</v>
      </c>
      <c r="J1828" t="e">
        <f t="shared" si="87"/>
        <v>#REF!</v>
      </c>
      <c r="K1828" s="6" t="e">
        <f t="shared" si="88"/>
        <v>#REF!</v>
      </c>
    </row>
    <row r="1829" spans="1:11" x14ac:dyDescent="0.25">
      <c r="A1829" t="e">
        <f t="shared" si="86"/>
        <v>#REF!</v>
      </c>
      <c r="C1829" t="s">
        <v>10900</v>
      </c>
      <c r="D1829" t="s">
        <v>11163</v>
      </c>
      <c r="F1829" t="s">
        <v>2196</v>
      </c>
      <c r="J1829" t="e">
        <f t="shared" si="87"/>
        <v>#REF!</v>
      </c>
      <c r="K1829" s="6" t="e">
        <f t="shared" si="88"/>
        <v>#REF!</v>
      </c>
    </row>
    <row r="1830" spans="1:11" x14ac:dyDescent="0.25">
      <c r="A1830" t="e">
        <f t="shared" si="86"/>
        <v>#REF!</v>
      </c>
      <c r="C1830" t="s">
        <v>10900</v>
      </c>
      <c r="D1830" t="s">
        <v>11163</v>
      </c>
      <c r="F1830" t="s">
        <v>2184</v>
      </c>
      <c r="J1830" t="e">
        <f t="shared" si="87"/>
        <v>#REF!</v>
      </c>
      <c r="K1830" s="6" t="e">
        <f t="shared" si="88"/>
        <v>#REF!</v>
      </c>
    </row>
    <row r="1831" spans="1:11" x14ac:dyDescent="0.25">
      <c r="A1831" t="e">
        <f t="shared" si="86"/>
        <v>#REF!</v>
      </c>
      <c r="B1831" s="58">
        <v>7698</v>
      </c>
      <c r="C1831" t="s">
        <v>10900</v>
      </c>
      <c r="D1831" t="s">
        <v>11163</v>
      </c>
      <c r="F1831" t="s">
        <v>1632</v>
      </c>
      <c r="J1831" t="e">
        <f t="shared" si="87"/>
        <v>#REF!</v>
      </c>
      <c r="K1831" s="6" t="e">
        <f t="shared" si="88"/>
        <v>#REF!</v>
      </c>
    </row>
    <row r="1832" spans="1:11" x14ac:dyDescent="0.25">
      <c r="A1832" t="e">
        <f t="shared" si="86"/>
        <v>#REF!</v>
      </c>
      <c r="C1832" t="s">
        <v>10900</v>
      </c>
      <c r="D1832" t="s">
        <v>11163</v>
      </c>
      <c r="F1832" s="16" t="s">
        <v>2166</v>
      </c>
      <c r="G1832" s="16"/>
      <c r="H1832" s="16"/>
      <c r="I1832" s="16" t="s">
        <v>11289</v>
      </c>
      <c r="J1832" t="e">
        <f t="shared" si="87"/>
        <v>#REF!</v>
      </c>
      <c r="K1832" s="6" t="e">
        <f t="shared" si="88"/>
        <v>#REF!</v>
      </c>
    </row>
    <row r="1833" spans="1:11" x14ac:dyDescent="0.25">
      <c r="A1833" t="str">
        <f t="shared" si="86"/>
        <v/>
      </c>
      <c r="C1833" t="s">
        <v>10900</v>
      </c>
      <c r="D1833" s="45" t="s">
        <v>11168</v>
      </c>
      <c r="E1833" s="45"/>
      <c r="F1833" s="45"/>
      <c r="G1833" s="45"/>
      <c r="H1833" s="45"/>
      <c r="I1833" s="45"/>
      <c r="J1833" t="str">
        <f t="shared" si="87"/>
        <v/>
      </c>
      <c r="K1833" s="6" t="str">
        <f t="shared" si="88"/>
        <v/>
      </c>
    </row>
    <row r="1834" spans="1:11" x14ac:dyDescent="0.25">
      <c r="A1834" t="str">
        <f t="shared" si="86"/>
        <v/>
      </c>
      <c r="B1834" s="58">
        <v>7701</v>
      </c>
      <c r="C1834" t="s">
        <v>10900</v>
      </c>
      <c r="D1834" t="s">
        <v>11168</v>
      </c>
      <c r="E1834" s="43" t="s">
        <v>10891</v>
      </c>
      <c r="F1834" s="43"/>
      <c r="G1834" s="43"/>
      <c r="H1834" s="43"/>
      <c r="I1834" s="43"/>
      <c r="J1834" t="str">
        <f t="shared" si="87"/>
        <v/>
      </c>
      <c r="K1834" s="6" t="str">
        <f t="shared" si="88"/>
        <v/>
      </c>
    </row>
    <row r="1835" spans="1:11" x14ac:dyDescent="0.25">
      <c r="A1835" t="e">
        <f t="shared" si="86"/>
        <v>#REF!</v>
      </c>
      <c r="B1835" s="58">
        <v>7702</v>
      </c>
      <c r="C1835" t="s">
        <v>10900</v>
      </c>
      <c r="D1835" t="s">
        <v>11168</v>
      </c>
      <c r="F1835" s="11" t="s">
        <v>2106</v>
      </c>
      <c r="G1835" s="11" t="s">
        <v>11286</v>
      </c>
      <c r="H1835" s="11"/>
      <c r="I1835" s="11" t="s">
        <v>11287</v>
      </c>
      <c r="J1835" t="e">
        <f t="shared" si="87"/>
        <v>#REF!</v>
      </c>
      <c r="K1835" s="6" t="e">
        <f t="shared" si="88"/>
        <v>#REF!</v>
      </c>
    </row>
    <row r="1836" spans="1:11" x14ac:dyDescent="0.25">
      <c r="A1836" t="e">
        <f t="shared" si="86"/>
        <v>#REF!</v>
      </c>
      <c r="B1836" s="58">
        <v>7703</v>
      </c>
      <c r="C1836" t="s">
        <v>10900</v>
      </c>
      <c r="D1836" t="s">
        <v>11168</v>
      </c>
      <c r="F1836" t="s">
        <v>2130</v>
      </c>
      <c r="I1836" t="s">
        <v>12083</v>
      </c>
      <c r="J1836" t="e">
        <f t="shared" si="87"/>
        <v>#REF!</v>
      </c>
      <c r="K1836" s="6" t="e">
        <f t="shared" si="88"/>
        <v>#REF!</v>
      </c>
    </row>
    <row r="1837" spans="1:11" x14ac:dyDescent="0.25">
      <c r="A1837" t="str">
        <f t="shared" si="86"/>
        <v/>
      </c>
      <c r="B1837" s="58">
        <v>7704</v>
      </c>
      <c r="C1837" t="s">
        <v>10900</v>
      </c>
      <c r="D1837" t="s">
        <v>11168</v>
      </c>
      <c r="E1837" s="43" t="s">
        <v>10892</v>
      </c>
      <c r="F1837" s="44"/>
      <c r="G1837" s="44"/>
      <c r="H1837" s="44"/>
      <c r="I1837" s="44"/>
      <c r="J1837" t="str">
        <f t="shared" si="87"/>
        <v/>
      </c>
      <c r="K1837" s="6" t="str">
        <f t="shared" si="88"/>
        <v/>
      </c>
    </row>
    <row r="1838" spans="1:11" x14ac:dyDescent="0.25">
      <c r="A1838" t="e">
        <f t="shared" si="86"/>
        <v>#REF!</v>
      </c>
      <c r="B1838" s="58">
        <v>7705</v>
      </c>
      <c r="C1838" t="s">
        <v>10900</v>
      </c>
      <c r="D1838" t="s">
        <v>11168</v>
      </c>
      <c r="F1838" t="s">
        <v>2063</v>
      </c>
      <c r="G1838" t="s">
        <v>11264</v>
      </c>
      <c r="I1838" t="s">
        <v>11284</v>
      </c>
      <c r="J1838" t="e">
        <f t="shared" si="87"/>
        <v>#REF!</v>
      </c>
      <c r="K1838" s="6" t="e">
        <f t="shared" si="88"/>
        <v>#REF!</v>
      </c>
    </row>
    <row r="1839" spans="1:11" x14ac:dyDescent="0.25">
      <c r="A1839" t="e">
        <f t="shared" si="86"/>
        <v>#REF!</v>
      </c>
      <c r="B1839" s="58">
        <v>7706</v>
      </c>
      <c r="C1839" t="s">
        <v>10900</v>
      </c>
      <c r="D1839" t="s">
        <v>11168</v>
      </c>
      <c r="F1839" t="s">
        <v>2076</v>
      </c>
      <c r="G1839" t="s">
        <v>11272</v>
      </c>
      <c r="I1839" t="s">
        <v>11284</v>
      </c>
      <c r="J1839" t="e">
        <f t="shared" si="87"/>
        <v>#REF!</v>
      </c>
      <c r="K1839" s="6" t="e">
        <f t="shared" si="88"/>
        <v>#REF!</v>
      </c>
    </row>
    <row r="1840" spans="1:11" x14ac:dyDescent="0.25">
      <c r="A1840" t="e">
        <f t="shared" si="86"/>
        <v>#REF!</v>
      </c>
      <c r="B1840" s="58">
        <v>7707</v>
      </c>
      <c r="C1840" t="s">
        <v>10900</v>
      </c>
      <c r="D1840" t="s">
        <v>11168</v>
      </c>
      <c r="F1840" t="s">
        <v>2060</v>
      </c>
      <c r="G1840" t="s">
        <v>11265</v>
      </c>
      <c r="I1840" t="s">
        <v>11284</v>
      </c>
      <c r="J1840" t="e">
        <f t="shared" si="87"/>
        <v>#REF!</v>
      </c>
      <c r="K1840" s="6" t="e">
        <f t="shared" si="88"/>
        <v>#REF!</v>
      </c>
    </row>
    <row r="1841" spans="1:11" x14ac:dyDescent="0.25">
      <c r="A1841" t="e">
        <f t="shared" si="86"/>
        <v>#REF!</v>
      </c>
      <c r="B1841" s="58">
        <v>7708</v>
      </c>
      <c r="C1841" t="s">
        <v>10900</v>
      </c>
      <c r="D1841" t="s">
        <v>11168</v>
      </c>
      <c r="F1841" s="11" t="s">
        <v>2103</v>
      </c>
      <c r="G1841" s="11"/>
      <c r="H1841" s="11"/>
      <c r="I1841" s="11" t="s">
        <v>11282</v>
      </c>
      <c r="J1841" t="e">
        <f t="shared" si="87"/>
        <v>#REF!</v>
      </c>
      <c r="K1841" s="6" t="e">
        <f t="shared" si="88"/>
        <v>#REF!</v>
      </c>
    </row>
    <row r="1842" spans="1:11" x14ac:dyDescent="0.25">
      <c r="A1842" t="e">
        <f t="shared" si="86"/>
        <v>#REF!</v>
      </c>
      <c r="B1842" s="58">
        <v>7709</v>
      </c>
      <c r="C1842" t="s">
        <v>10900</v>
      </c>
      <c r="D1842" t="s">
        <v>11168</v>
      </c>
      <c r="F1842" t="s">
        <v>2108</v>
      </c>
      <c r="G1842" t="s">
        <v>11277</v>
      </c>
      <c r="I1842" t="s">
        <v>11284</v>
      </c>
      <c r="J1842" t="e">
        <f t="shared" si="87"/>
        <v>#REF!</v>
      </c>
      <c r="K1842" s="6" t="e">
        <f t="shared" si="88"/>
        <v>#REF!</v>
      </c>
    </row>
    <row r="1843" spans="1:11" x14ac:dyDescent="0.25">
      <c r="A1843" t="e">
        <f t="shared" si="86"/>
        <v>#REF!</v>
      </c>
      <c r="B1843" s="58">
        <v>7710</v>
      </c>
      <c r="C1843" t="s">
        <v>10900</v>
      </c>
      <c r="D1843" t="s">
        <v>11168</v>
      </c>
      <c r="F1843" t="s">
        <v>2111</v>
      </c>
      <c r="G1843" t="s">
        <v>11276</v>
      </c>
      <c r="I1843" t="s">
        <v>11284</v>
      </c>
      <c r="J1843" t="e">
        <f t="shared" si="87"/>
        <v>#REF!</v>
      </c>
      <c r="K1843" s="6" t="e">
        <f t="shared" si="88"/>
        <v>#REF!</v>
      </c>
    </row>
    <row r="1844" spans="1:11" x14ac:dyDescent="0.25">
      <c r="A1844" t="e">
        <f t="shared" si="86"/>
        <v>#REF!</v>
      </c>
      <c r="B1844" s="58">
        <v>7711</v>
      </c>
      <c r="C1844" t="s">
        <v>10900</v>
      </c>
      <c r="D1844" t="s">
        <v>11168</v>
      </c>
      <c r="F1844" t="s">
        <v>2114</v>
      </c>
      <c r="G1844" t="s">
        <v>11275</v>
      </c>
      <c r="I1844" t="s">
        <v>11284</v>
      </c>
      <c r="J1844" t="e">
        <f t="shared" si="87"/>
        <v>#REF!</v>
      </c>
      <c r="K1844" s="6" t="e">
        <f t="shared" si="88"/>
        <v>#REF!</v>
      </c>
    </row>
    <row r="1845" spans="1:11" x14ac:dyDescent="0.25">
      <c r="A1845" t="e">
        <f t="shared" si="86"/>
        <v>#REF!</v>
      </c>
      <c r="B1845" s="58">
        <v>7712</v>
      </c>
      <c r="C1845" t="s">
        <v>10900</v>
      </c>
      <c r="D1845" t="s">
        <v>11168</v>
      </c>
      <c r="F1845" s="11" t="s">
        <v>2117</v>
      </c>
      <c r="G1845" s="11"/>
      <c r="H1845" s="11"/>
      <c r="I1845" s="19" t="s">
        <v>11283</v>
      </c>
      <c r="J1845" t="e">
        <f t="shared" si="87"/>
        <v>#REF!</v>
      </c>
      <c r="K1845" s="6" t="e">
        <f t="shared" si="88"/>
        <v>#REF!</v>
      </c>
    </row>
    <row r="1846" spans="1:11" x14ac:dyDescent="0.25">
      <c r="A1846" t="e">
        <f t="shared" si="86"/>
        <v>#REF!</v>
      </c>
      <c r="B1846" s="58">
        <v>7713</v>
      </c>
      <c r="C1846" t="s">
        <v>10900</v>
      </c>
      <c r="D1846" t="s">
        <v>11168</v>
      </c>
      <c r="F1846" t="s">
        <v>2123</v>
      </c>
      <c r="G1846" t="s">
        <v>11278</v>
      </c>
      <c r="I1846" t="s">
        <v>11284</v>
      </c>
      <c r="J1846" t="e">
        <f t="shared" si="87"/>
        <v>#REF!</v>
      </c>
      <c r="K1846" s="6" t="e">
        <f t="shared" si="88"/>
        <v>#REF!</v>
      </c>
    </row>
    <row r="1847" spans="1:11" x14ac:dyDescent="0.25">
      <c r="A1847" t="e">
        <f t="shared" si="86"/>
        <v>#REF!</v>
      </c>
      <c r="B1847" s="58">
        <v>7714</v>
      </c>
      <c r="C1847" t="s">
        <v>10900</v>
      </c>
      <c r="D1847" t="s">
        <v>11168</v>
      </c>
      <c r="F1847" t="s">
        <v>2092</v>
      </c>
      <c r="G1847" t="s">
        <v>11266</v>
      </c>
      <c r="I1847" t="s">
        <v>11284</v>
      </c>
      <c r="J1847" t="e">
        <f t="shared" si="87"/>
        <v>#REF!</v>
      </c>
      <c r="K1847" s="6" t="e">
        <f t="shared" si="88"/>
        <v>#REF!</v>
      </c>
    </row>
    <row r="1848" spans="1:11" x14ac:dyDescent="0.25">
      <c r="A1848" t="e">
        <f t="shared" si="86"/>
        <v>#REF!</v>
      </c>
      <c r="B1848" s="58">
        <v>7715</v>
      </c>
      <c r="C1848" t="s">
        <v>10900</v>
      </c>
      <c r="D1848" t="s">
        <v>11168</v>
      </c>
      <c r="F1848" t="s">
        <v>2094</v>
      </c>
      <c r="G1848" t="s">
        <v>11267</v>
      </c>
      <c r="I1848" t="s">
        <v>11284</v>
      </c>
      <c r="J1848" t="e">
        <f t="shared" si="87"/>
        <v>#REF!</v>
      </c>
      <c r="K1848" s="6" t="e">
        <f t="shared" si="88"/>
        <v>#REF!</v>
      </c>
    </row>
    <row r="1849" spans="1:11" x14ac:dyDescent="0.25">
      <c r="A1849" t="e">
        <f t="shared" si="86"/>
        <v>#REF!</v>
      </c>
      <c r="B1849" s="58">
        <v>7716</v>
      </c>
      <c r="C1849" t="s">
        <v>10900</v>
      </c>
      <c r="D1849" t="s">
        <v>11168</v>
      </c>
      <c r="F1849" t="s">
        <v>2100</v>
      </c>
      <c r="G1849" t="s">
        <v>11268</v>
      </c>
      <c r="I1849" t="s">
        <v>11284</v>
      </c>
      <c r="J1849" t="e">
        <f t="shared" si="87"/>
        <v>#REF!</v>
      </c>
      <c r="K1849" s="6" t="e">
        <f t="shared" si="88"/>
        <v>#REF!</v>
      </c>
    </row>
    <row r="1850" spans="1:11" x14ac:dyDescent="0.25">
      <c r="A1850" t="e">
        <f t="shared" si="86"/>
        <v>#REF!</v>
      </c>
      <c r="B1850" s="58">
        <v>7717</v>
      </c>
      <c r="C1850" t="s">
        <v>10900</v>
      </c>
      <c r="D1850" t="s">
        <v>11168</v>
      </c>
      <c r="F1850" t="s">
        <v>2069</v>
      </c>
      <c r="G1850" t="s">
        <v>11269</v>
      </c>
      <c r="I1850" t="s">
        <v>11284</v>
      </c>
      <c r="J1850" t="e">
        <f t="shared" si="87"/>
        <v>#REF!</v>
      </c>
      <c r="K1850" s="6" t="e">
        <f t="shared" si="88"/>
        <v>#REF!</v>
      </c>
    </row>
    <row r="1851" spans="1:11" x14ac:dyDescent="0.25">
      <c r="A1851" t="e">
        <f t="shared" si="86"/>
        <v>#REF!</v>
      </c>
      <c r="B1851" s="58">
        <v>7718</v>
      </c>
      <c r="C1851" t="s">
        <v>10900</v>
      </c>
      <c r="D1851" t="s">
        <v>11168</v>
      </c>
      <c r="F1851" t="s">
        <v>2072</v>
      </c>
      <c r="G1851" t="s">
        <v>11270</v>
      </c>
      <c r="I1851" t="s">
        <v>11284</v>
      </c>
      <c r="J1851" t="e">
        <f t="shared" si="87"/>
        <v>#REF!</v>
      </c>
      <c r="K1851" s="6" t="e">
        <f t="shared" si="88"/>
        <v>#REF!</v>
      </c>
    </row>
    <row r="1852" spans="1:11" x14ac:dyDescent="0.25">
      <c r="A1852" t="e">
        <f t="shared" si="86"/>
        <v>#REF!</v>
      </c>
      <c r="B1852" s="58">
        <v>7719</v>
      </c>
      <c r="C1852" t="s">
        <v>10900</v>
      </c>
      <c r="D1852" t="s">
        <v>11168</v>
      </c>
      <c r="F1852" t="s">
        <v>2074</v>
      </c>
      <c r="G1852" t="s">
        <v>11271</v>
      </c>
      <c r="I1852" t="s">
        <v>11284</v>
      </c>
      <c r="J1852" t="e">
        <f t="shared" si="87"/>
        <v>#REF!</v>
      </c>
      <c r="K1852" s="6" t="e">
        <f t="shared" si="88"/>
        <v>#REF!</v>
      </c>
    </row>
    <row r="1853" spans="1:11" x14ac:dyDescent="0.25">
      <c r="A1853" t="e">
        <f t="shared" si="86"/>
        <v>#REF!</v>
      </c>
      <c r="B1853" s="58">
        <v>7720</v>
      </c>
      <c r="C1853" t="s">
        <v>10900</v>
      </c>
      <c r="D1853" t="s">
        <v>11168</v>
      </c>
      <c r="F1853" t="s">
        <v>2090</v>
      </c>
      <c r="I1853" t="s">
        <v>12081</v>
      </c>
      <c r="J1853" t="e">
        <f t="shared" si="87"/>
        <v>#REF!</v>
      </c>
      <c r="K1853" s="6" t="e">
        <f t="shared" si="88"/>
        <v>#REF!</v>
      </c>
    </row>
    <row r="1854" spans="1:11" x14ac:dyDescent="0.25">
      <c r="A1854" t="e">
        <f t="shared" si="86"/>
        <v>#REF!</v>
      </c>
      <c r="B1854" s="58">
        <v>7721</v>
      </c>
      <c r="C1854" t="s">
        <v>10900</v>
      </c>
      <c r="D1854" t="s">
        <v>11168</v>
      </c>
      <c r="F1854" t="s">
        <v>2056</v>
      </c>
      <c r="I1854" t="s">
        <v>12082</v>
      </c>
      <c r="J1854" t="e">
        <f t="shared" si="87"/>
        <v>#REF!</v>
      </c>
      <c r="K1854" s="6" t="e">
        <f t="shared" si="88"/>
        <v>#REF!</v>
      </c>
    </row>
    <row r="1855" spans="1:11" x14ac:dyDescent="0.25">
      <c r="A1855" t="e">
        <f t="shared" si="86"/>
        <v>#REF!</v>
      </c>
      <c r="B1855" s="58">
        <v>7722</v>
      </c>
      <c r="C1855" t="s">
        <v>10900</v>
      </c>
      <c r="D1855" t="s">
        <v>11168</v>
      </c>
      <c r="F1855" t="s">
        <v>2097</v>
      </c>
      <c r="G1855" t="s">
        <v>11273</v>
      </c>
      <c r="I1855" t="s">
        <v>11284</v>
      </c>
      <c r="J1855" t="e">
        <f t="shared" si="87"/>
        <v>#REF!</v>
      </c>
      <c r="K1855" s="6" t="e">
        <f t="shared" si="88"/>
        <v>#REF!</v>
      </c>
    </row>
    <row r="1856" spans="1:11" x14ac:dyDescent="0.25">
      <c r="A1856" t="e">
        <f t="shared" si="86"/>
        <v>#REF!</v>
      </c>
      <c r="B1856" s="58">
        <v>7723</v>
      </c>
      <c r="C1856" t="s">
        <v>10900</v>
      </c>
      <c r="D1856" t="s">
        <v>11168</v>
      </c>
      <c r="F1856" t="s">
        <v>2079</v>
      </c>
      <c r="G1856" t="s">
        <v>11274</v>
      </c>
      <c r="I1856" t="s">
        <v>11284</v>
      </c>
      <c r="J1856" t="e">
        <f t="shared" si="87"/>
        <v>#REF!</v>
      </c>
      <c r="K1856" s="6" t="e">
        <f t="shared" si="88"/>
        <v>#REF!</v>
      </c>
    </row>
    <row r="1857" spans="1:11" x14ac:dyDescent="0.25">
      <c r="A1857" t="str">
        <f t="shared" ref="A1857:A1919" si="89">J1857</f>
        <v/>
      </c>
      <c r="B1857" s="58">
        <v>7724</v>
      </c>
      <c r="C1857" t="s">
        <v>10900</v>
      </c>
      <c r="D1857" t="s">
        <v>11168</v>
      </c>
      <c r="G1857" s="18" t="s">
        <v>11279</v>
      </c>
      <c r="H1857" s="18"/>
      <c r="I1857" s="18" t="s">
        <v>11284</v>
      </c>
      <c r="J1857" t="str">
        <f t="shared" si="87"/>
        <v/>
      </c>
      <c r="K1857" s="6" t="str">
        <f t="shared" si="88"/>
        <v/>
      </c>
    </row>
    <row r="1858" spans="1:11" x14ac:dyDescent="0.25">
      <c r="A1858" t="str">
        <f t="shared" si="89"/>
        <v/>
      </c>
      <c r="B1858" s="58">
        <v>7725</v>
      </c>
      <c r="C1858" t="s">
        <v>10900</v>
      </c>
      <c r="D1858" t="s">
        <v>11168</v>
      </c>
      <c r="G1858" s="18" t="s">
        <v>11280</v>
      </c>
      <c r="H1858" s="18"/>
      <c r="I1858" s="18" t="s">
        <v>11284</v>
      </c>
      <c r="J1858" t="str">
        <f t="shared" ref="J1858:J1921" si="90">IF(F1858&lt;&gt;"",VLOOKUP(F1858,name_tbl,5,FALSE),"")</f>
        <v/>
      </c>
      <c r="K1858" s="6" t="str">
        <f t="shared" ref="K1858:K1919" si="91">IF(F1858&lt;&gt;"",VLOOKUP(F1858,name_tbl,6,FALSE),"")</f>
        <v/>
      </c>
    </row>
    <row r="1859" spans="1:11" x14ac:dyDescent="0.25">
      <c r="A1859" t="str">
        <f t="shared" si="89"/>
        <v/>
      </c>
      <c r="B1859" s="58">
        <v>7726</v>
      </c>
      <c r="C1859" t="s">
        <v>10900</v>
      </c>
      <c r="D1859" t="s">
        <v>11168</v>
      </c>
      <c r="G1859" s="18" t="s">
        <v>11281</v>
      </c>
      <c r="H1859" s="18"/>
      <c r="I1859" s="18" t="s">
        <v>11284</v>
      </c>
      <c r="J1859" t="str">
        <f t="shared" si="90"/>
        <v/>
      </c>
      <c r="K1859" s="6" t="str">
        <f t="shared" si="91"/>
        <v/>
      </c>
    </row>
    <row r="1860" spans="1:11" collapsed="1" x14ac:dyDescent="0.25">
      <c r="A1860" t="str">
        <f t="shared" si="89"/>
        <v/>
      </c>
      <c r="C1860" t="s">
        <v>10900</v>
      </c>
      <c r="D1860" s="45" t="s">
        <v>11169</v>
      </c>
      <c r="E1860" s="45"/>
      <c r="F1860" s="45"/>
      <c r="G1860" s="45"/>
      <c r="H1860" s="45"/>
      <c r="I1860" s="45"/>
      <c r="J1860" t="str">
        <f t="shared" si="90"/>
        <v/>
      </c>
      <c r="K1860" s="6" t="str">
        <f t="shared" si="91"/>
        <v/>
      </c>
    </row>
    <row r="1861" spans="1:11" x14ac:dyDescent="0.25">
      <c r="A1861" t="e">
        <f t="shared" si="89"/>
        <v>#REF!</v>
      </c>
      <c r="B1861" s="58">
        <v>7728</v>
      </c>
      <c r="C1861" t="s">
        <v>10900</v>
      </c>
      <c r="D1861" t="s">
        <v>11169</v>
      </c>
      <c r="F1861" t="s">
        <v>1910</v>
      </c>
      <c r="G1861" t="s">
        <v>11214</v>
      </c>
      <c r="I1861" t="s">
        <v>11285</v>
      </c>
      <c r="J1861" t="e">
        <f t="shared" si="90"/>
        <v>#REF!</v>
      </c>
      <c r="K1861" s="6" t="e">
        <f t="shared" si="91"/>
        <v>#REF!</v>
      </c>
    </row>
    <row r="1862" spans="1:11" x14ac:dyDescent="0.25">
      <c r="A1862" t="e">
        <f t="shared" si="89"/>
        <v>#REF!</v>
      </c>
      <c r="B1862" s="58">
        <v>7729</v>
      </c>
      <c r="C1862" t="s">
        <v>10900</v>
      </c>
      <c r="D1862" t="s">
        <v>11169</v>
      </c>
      <c r="F1862" t="s">
        <v>1914</v>
      </c>
      <c r="G1862" t="s">
        <v>11215</v>
      </c>
      <c r="I1862" t="s">
        <v>11285</v>
      </c>
      <c r="J1862" t="e">
        <f t="shared" si="90"/>
        <v>#REF!</v>
      </c>
      <c r="K1862" s="6" t="e">
        <f t="shared" si="91"/>
        <v>#REF!</v>
      </c>
    </row>
    <row r="1863" spans="1:11" x14ac:dyDescent="0.25">
      <c r="A1863" t="e">
        <f t="shared" si="89"/>
        <v>#REF!</v>
      </c>
      <c r="B1863" s="58">
        <v>7730</v>
      </c>
      <c r="C1863" t="s">
        <v>10900</v>
      </c>
      <c r="D1863" t="s">
        <v>11169</v>
      </c>
      <c r="F1863" t="s">
        <v>1917</v>
      </c>
      <c r="G1863" t="s">
        <v>11216</v>
      </c>
      <c r="I1863" t="s">
        <v>11285</v>
      </c>
      <c r="J1863" t="e">
        <f t="shared" si="90"/>
        <v>#REF!</v>
      </c>
      <c r="K1863" s="6" t="e">
        <f t="shared" si="91"/>
        <v>#REF!</v>
      </c>
    </row>
    <row r="1864" spans="1:11" x14ac:dyDescent="0.25">
      <c r="A1864" t="e">
        <f t="shared" si="89"/>
        <v>#REF!</v>
      </c>
      <c r="B1864" s="58">
        <v>7731</v>
      </c>
      <c r="C1864" t="s">
        <v>10900</v>
      </c>
      <c r="D1864" t="s">
        <v>11169</v>
      </c>
      <c r="F1864" s="11" t="s">
        <v>1919</v>
      </c>
      <c r="G1864" s="11"/>
      <c r="H1864" s="11"/>
      <c r="I1864" s="11" t="s">
        <v>11259</v>
      </c>
      <c r="J1864" t="e">
        <f t="shared" si="90"/>
        <v>#REF!</v>
      </c>
      <c r="K1864" s="6" t="e">
        <f t="shared" si="91"/>
        <v>#REF!</v>
      </c>
    </row>
    <row r="1865" spans="1:11" x14ac:dyDescent="0.25">
      <c r="A1865" t="e">
        <f t="shared" si="89"/>
        <v>#REF!</v>
      </c>
      <c r="B1865" s="58">
        <v>7732</v>
      </c>
      <c r="C1865" t="s">
        <v>10900</v>
      </c>
      <c r="D1865" t="s">
        <v>11169</v>
      </c>
      <c r="F1865" t="s">
        <v>1922</v>
      </c>
      <c r="G1865" t="s">
        <v>11217</v>
      </c>
      <c r="I1865" t="s">
        <v>11285</v>
      </c>
      <c r="J1865" t="e">
        <f t="shared" si="90"/>
        <v>#REF!</v>
      </c>
      <c r="K1865" s="6" t="e">
        <f t="shared" si="91"/>
        <v>#REF!</v>
      </c>
    </row>
    <row r="1866" spans="1:11" x14ac:dyDescent="0.25">
      <c r="A1866" t="e">
        <f t="shared" si="89"/>
        <v>#REF!</v>
      </c>
      <c r="B1866" s="58">
        <v>7733</v>
      </c>
      <c r="C1866" t="s">
        <v>10900</v>
      </c>
      <c r="D1866" t="s">
        <v>11169</v>
      </c>
      <c r="F1866" t="s">
        <v>1925</v>
      </c>
      <c r="G1866" t="s">
        <v>11218</v>
      </c>
      <c r="I1866" t="s">
        <v>11285</v>
      </c>
      <c r="J1866" t="e">
        <f t="shared" si="90"/>
        <v>#REF!</v>
      </c>
      <c r="K1866" s="6" t="e">
        <f t="shared" si="91"/>
        <v>#REF!</v>
      </c>
    </row>
    <row r="1867" spans="1:11" x14ac:dyDescent="0.25">
      <c r="A1867" t="e">
        <f t="shared" si="89"/>
        <v>#REF!</v>
      </c>
      <c r="B1867" s="58">
        <v>7734</v>
      </c>
      <c r="C1867" t="s">
        <v>10900</v>
      </c>
      <c r="D1867" t="s">
        <v>11169</v>
      </c>
      <c r="F1867" t="s">
        <v>1928</v>
      </c>
      <c r="G1867" t="s">
        <v>11219</v>
      </c>
      <c r="I1867" t="s">
        <v>11285</v>
      </c>
      <c r="J1867" t="e">
        <f t="shared" si="90"/>
        <v>#REF!</v>
      </c>
      <c r="K1867" s="6" t="e">
        <f t="shared" si="91"/>
        <v>#REF!</v>
      </c>
    </row>
    <row r="1868" spans="1:11" x14ac:dyDescent="0.25">
      <c r="A1868" t="e">
        <f t="shared" si="89"/>
        <v>#REF!</v>
      </c>
      <c r="B1868" s="58">
        <v>7735</v>
      </c>
      <c r="C1868" t="s">
        <v>10900</v>
      </c>
      <c r="D1868" t="s">
        <v>11169</v>
      </c>
      <c r="F1868" t="s">
        <v>1931</v>
      </c>
      <c r="G1868" t="s">
        <v>11220</v>
      </c>
      <c r="I1868" t="s">
        <v>11285</v>
      </c>
      <c r="J1868" t="e">
        <f t="shared" si="90"/>
        <v>#REF!</v>
      </c>
      <c r="K1868" s="6" t="e">
        <f t="shared" si="91"/>
        <v>#REF!</v>
      </c>
    </row>
    <row r="1869" spans="1:11" x14ac:dyDescent="0.25">
      <c r="A1869" t="e">
        <f t="shared" si="89"/>
        <v>#REF!</v>
      </c>
      <c r="B1869" s="58">
        <v>7736</v>
      </c>
      <c r="C1869" t="s">
        <v>10900</v>
      </c>
      <c r="D1869" t="s">
        <v>11169</v>
      </c>
      <c r="F1869" t="s">
        <v>1934</v>
      </c>
      <c r="G1869" t="s">
        <v>11221</v>
      </c>
      <c r="I1869" t="s">
        <v>11285</v>
      </c>
      <c r="J1869" t="e">
        <f t="shared" si="90"/>
        <v>#REF!</v>
      </c>
      <c r="K1869" s="6" t="e">
        <f t="shared" si="91"/>
        <v>#REF!</v>
      </c>
    </row>
    <row r="1870" spans="1:11" x14ac:dyDescent="0.25">
      <c r="A1870" t="e">
        <f t="shared" si="89"/>
        <v>#REF!</v>
      </c>
      <c r="B1870" s="58">
        <v>7737</v>
      </c>
      <c r="C1870" t="s">
        <v>10900</v>
      </c>
      <c r="D1870" t="s">
        <v>11169</v>
      </c>
      <c r="F1870" t="s">
        <v>1943</v>
      </c>
      <c r="G1870" t="s">
        <v>11222</v>
      </c>
      <c r="I1870" t="s">
        <v>11285</v>
      </c>
      <c r="J1870" t="e">
        <f t="shared" si="90"/>
        <v>#REF!</v>
      </c>
      <c r="K1870" s="6" t="e">
        <f t="shared" si="91"/>
        <v>#REF!</v>
      </c>
    </row>
    <row r="1871" spans="1:11" x14ac:dyDescent="0.25">
      <c r="A1871" t="e">
        <f t="shared" si="89"/>
        <v>#REF!</v>
      </c>
      <c r="B1871" s="58">
        <v>7738</v>
      </c>
      <c r="C1871" t="s">
        <v>10900</v>
      </c>
      <c r="D1871" t="s">
        <v>11169</v>
      </c>
      <c r="F1871" t="s">
        <v>1952</v>
      </c>
      <c r="G1871" t="s">
        <v>11223</v>
      </c>
      <c r="I1871" t="s">
        <v>11285</v>
      </c>
      <c r="J1871" t="e">
        <f t="shared" si="90"/>
        <v>#REF!</v>
      </c>
      <c r="K1871" s="6" t="e">
        <f t="shared" si="91"/>
        <v>#REF!</v>
      </c>
    </row>
    <row r="1872" spans="1:11" x14ac:dyDescent="0.25">
      <c r="A1872" t="e">
        <f t="shared" si="89"/>
        <v>#REF!</v>
      </c>
      <c r="B1872" s="58">
        <v>7739</v>
      </c>
      <c r="C1872" t="s">
        <v>10900</v>
      </c>
      <c r="D1872" t="s">
        <v>11169</v>
      </c>
      <c r="F1872" t="s">
        <v>1955</v>
      </c>
      <c r="G1872" t="s">
        <v>11254</v>
      </c>
      <c r="I1872" t="s">
        <v>11285</v>
      </c>
      <c r="J1872" t="e">
        <f t="shared" si="90"/>
        <v>#REF!</v>
      </c>
      <c r="K1872" s="6" t="e">
        <f t="shared" si="91"/>
        <v>#REF!</v>
      </c>
    </row>
    <row r="1873" spans="1:11" x14ac:dyDescent="0.25">
      <c r="A1873" t="e">
        <f t="shared" si="89"/>
        <v>#REF!</v>
      </c>
      <c r="B1873" s="58">
        <v>7740</v>
      </c>
      <c r="C1873" t="s">
        <v>10900</v>
      </c>
      <c r="D1873" t="s">
        <v>11169</v>
      </c>
      <c r="F1873" t="s">
        <v>1961</v>
      </c>
      <c r="G1873" t="s">
        <v>11224</v>
      </c>
      <c r="I1873" t="s">
        <v>11285</v>
      </c>
      <c r="J1873" t="e">
        <f t="shared" si="90"/>
        <v>#REF!</v>
      </c>
      <c r="K1873" s="6" t="e">
        <f t="shared" si="91"/>
        <v>#REF!</v>
      </c>
    </row>
    <row r="1874" spans="1:11" x14ac:dyDescent="0.25">
      <c r="A1874" t="e">
        <f t="shared" si="89"/>
        <v>#REF!</v>
      </c>
      <c r="B1874" s="58">
        <v>7741</v>
      </c>
      <c r="C1874" t="s">
        <v>10900</v>
      </c>
      <c r="D1874" t="s">
        <v>11169</v>
      </c>
      <c r="F1874" t="s">
        <v>1964</v>
      </c>
      <c r="G1874" t="s">
        <v>11225</v>
      </c>
      <c r="I1874" t="s">
        <v>11285</v>
      </c>
      <c r="J1874" t="e">
        <f t="shared" si="90"/>
        <v>#REF!</v>
      </c>
      <c r="K1874" s="6" t="e">
        <f t="shared" si="91"/>
        <v>#REF!</v>
      </c>
    </row>
    <row r="1875" spans="1:11" x14ac:dyDescent="0.25">
      <c r="A1875" t="e">
        <f t="shared" si="89"/>
        <v>#REF!</v>
      </c>
      <c r="B1875" s="58">
        <v>7742</v>
      </c>
      <c r="C1875" t="s">
        <v>10900</v>
      </c>
      <c r="D1875" t="s">
        <v>11169</v>
      </c>
      <c r="F1875" t="s">
        <v>1967</v>
      </c>
      <c r="G1875" t="s">
        <v>11226</v>
      </c>
      <c r="I1875" t="s">
        <v>11285</v>
      </c>
      <c r="J1875" t="e">
        <f t="shared" si="90"/>
        <v>#REF!</v>
      </c>
      <c r="K1875" s="6" t="e">
        <f t="shared" si="91"/>
        <v>#REF!</v>
      </c>
    </row>
    <row r="1876" spans="1:11" x14ac:dyDescent="0.25">
      <c r="A1876" t="e">
        <f t="shared" si="89"/>
        <v>#REF!</v>
      </c>
      <c r="B1876" s="58">
        <v>7743</v>
      </c>
      <c r="C1876" t="s">
        <v>10900</v>
      </c>
      <c r="D1876" t="s">
        <v>11169</v>
      </c>
      <c r="F1876" t="s">
        <v>1970</v>
      </c>
      <c r="G1876" t="s">
        <v>11227</v>
      </c>
      <c r="I1876" t="s">
        <v>11285</v>
      </c>
      <c r="J1876" t="e">
        <f t="shared" si="90"/>
        <v>#REF!</v>
      </c>
      <c r="K1876" s="6" t="e">
        <f t="shared" si="91"/>
        <v>#REF!</v>
      </c>
    </row>
    <row r="1877" spans="1:11" x14ac:dyDescent="0.25">
      <c r="A1877" t="e">
        <f t="shared" si="89"/>
        <v>#REF!</v>
      </c>
      <c r="B1877" s="58">
        <v>7744</v>
      </c>
      <c r="C1877" t="s">
        <v>10900</v>
      </c>
      <c r="D1877" t="s">
        <v>11169</v>
      </c>
      <c r="F1877" t="s">
        <v>1994</v>
      </c>
      <c r="G1877" t="s">
        <v>11228</v>
      </c>
      <c r="I1877" t="s">
        <v>11285</v>
      </c>
      <c r="J1877" t="e">
        <f t="shared" si="90"/>
        <v>#REF!</v>
      </c>
      <c r="K1877" s="6" t="e">
        <f t="shared" si="91"/>
        <v>#REF!</v>
      </c>
    </row>
    <row r="1878" spans="1:11" x14ac:dyDescent="0.25">
      <c r="A1878" t="e">
        <f t="shared" si="89"/>
        <v>#REF!</v>
      </c>
      <c r="B1878" s="58">
        <v>7745</v>
      </c>
      <c r="C1878" t="s">
        <v>10900</v>
      </c>
      <c r="D1878" t="s">
        <v>11169</v>
      </c>
      <c r="F1878" t="s">
        <v>2000</v>
      </c>
      <c r="G1878" t="s">
        <v>11229</v>
      </c>
      <c r="I1878" t="s">
        <v>11285</v>
      </c>
      <c r="J1878" t="e">
        <f t="shared" si="90"/>
        <v>#REF!</v>
      </c>
      <c r="K1878" s="6" t="e">
        <f t="shared" si="91"/>
        <v>#REF!</v>
      </c>
    </row>
    <row r="1879" spans="1:11" x14ac:dyDescent="0.25">
      <c r="A1879" t="e">
        <f t="shared" si="89"/>
        <v>#REF!</v>
      </c>
      <c r="B1879" s="58">
        <v>7746</v>
      </c>
      <c r="C1879" t="s">
        <v>10900</v>
      </c>
      <c r="D1879" t="s">
        <v>11169</v>
      </c>
      <c r="F1879" t="s">
        <v>2003</v>
      </c>
      <c r="G1879" t="s">
        <v>11252</v>
      </c>
      <c r="I1879" t="s">
        <v>11285</v>
      </c>
      <c r="J1879" t="e">
        <f t="shared" si="90"/>
        <v>#REF!</v>
      </c>
      <c r="K1879" s="6" t="e">
        <f t="shared" si="91"/>
        <v>#REF!</v>
      </c>
    </row>
    <row r="1880" spans="1:11" x14ac:dyDescent="0.25">
      <c r="A1880" t="e">
        <f t="shared" si="89"/>
        <v>#REF!</v>
      </c>
      <c r="B1880" s="58">
        <v>7747</v>
      </c>
      <c r="C1880" t="s">
        <v>10900</v>
      </c>
      <c r="D1880" t="s">
        <v>11169</v>
      </c>
      <c r="F1880" t="s">
        <v>2006</v>
      </c>
      <c r="G1880" t="s">
        <v>11253</v>
      </c>
      <c r="I1880" t="s">
        <v>11285</v>
      </c>
      <c r="J1880" t="e">
        <f t="shared" si="90"/>
        <v>#REF!</v>
      </c>
      <c r="K1880" s="6" t="e">
        <f t="shared" si="91"/>
        <v>#REF!</v>
      </c>
    </row>
    <row r="1881" spans="1:11" x14ac:dyDescent="0.25">
      <c r="A1881" t="e">
        <f t="shared" si="89"/>
        <v>#REF!</v>
      </c>
      <c r="B1881" s="58">
        <v>7748</v>
      </c>
      <c r="C1881" t="s">
        <v>10900</v>
      </c>
      <c r="D1881" t="s">
        <v>11169</v>
      </c>
      <c r="F1881" t="s">
        <v>2009</v>
      </c>
      <c r="G1881" t="s">
        <v>11230</v>
      </c>
      <c r="I1881" t="s">
        <v>11285</v>
      </c>
      <c r="J1881" t="e">
        <f t="shared" si="90"/>
        <v>#REF!</v>
      </c>
      <c r="K1881" s="6" t="e">
        <f t="shared" si="91"/>
        <v>#REF!</v>
      </c>
    </row>
    <row r="1882" spans="1:11" x14ac:dyDescent="0.25">
      <c r="A1882" t="e">
        <f t="shared" si="89"/>
        <v>#REF!</v>
      </c>
      <c r="B1882" s="58">
        <v>7749</v>
      </c>
      <c r="C1882" t="s">
        <v>10900</v>
      </c>
      <c r="D1882" t="s">
        <v>11169</v>
      </c>
      <c r="F1882" t="s">
        <v>2012</v>
      </c>
      <c r="G1882" t="s">
        <v>11231</v>
      </c>
      <c r="I1882" t="s">
        <v>11285</v>
      </c>
      <c r="J1882" t="e">
        <f t="shared" si="90"/>
        <v>#REF!</v>
      </c>
      <c r="K1882" s="6" t="e">
        <f t="shared" si="91"/>
        <v>#REF!</v>
      </c>
    </row>
    <row r="1883" spans="1:11" x14ac:dyDescent="0.25">
      <c r="A1883" t="e">
        <f t="shared" si="89"/>
        <v>#REF!</v>
      </c>
      <c r="B1883" s="58">
        <v>7750</v>
      </c>
      <c r="C1883" t="s">
        <v>10900</v>
      </c>
      <c r="D1883" t="s">
        <v>11169</v>
      </c>
      <c r="F1883" t="s">
        <v>2015</v>
      </c>
      <c r="G1883" t="s">
        <v>11232</v>
      </c>
      <c r="I1883" t="s">
        <v>11285</v>
      </c>
      <c r="J1883" t="e">
        <f t="shared" si="90"/>
        <v>#REF!</v>
      </c>
      <c r="K1883" s="6" t="e">
        <f t="shared" si="91"/>
        <v>#REF!</v>
      </c>
    </row>
    <row r="1884" spans="1:11" x14ac:dyDescent="0.25">
      <c r="A1884" t="e">
        <f t="shared" si="89"/>
        <v>#REF!</v>
      </c>
      <c r="B1884" s="58">
        <v>7751</v>
      </c>
      <c r="C1884" t="s">
        <v>10900</v>
      </c>
      <c r="D1884" t="s">
        <v>11169</v>
      </c>
      <c r="F1884" t="s">
        <v>2018</v>
      </c>
      <c r="G1884" t="s">
        <v>11233</v>
      </c>
      <c r="I1884" t="s">
        <v>11285</v>
      </c>
      <c r="J1884" t="e">
        <f t="shared" si="90"/>
        <v>#REF!</v>
      </c>
      <c r="K1884" s="6" t="e">
        <f t="shared" si="91"/>
        <v>#REF!</v>
      </c>
    </row>
    <row r="1885" spans="1:11" x14ac:dyDescent="0.25">
      <c r="A1885" t="e">
        <f t="shared" si="89"/>
        <v>#REF!</v>
      </c>
      <c r="B1885" s="58">
        <v>7752</v>
      </c>
      <c r="C1885" t="s">
        <v>10900</v>
      </c>
      <c r="D1885" t="s">
        <v>11169</v>
      </c>
      <c r="F1885" t="s">
        <v>2021</v>
      </c>
      <c r="G1885" t="s">
        <v>11234</v>
      </c>
      <c r="I1885" t="s">
        <v>11285</v>
      </c>
      <c r="J1885" t="e">
        <f t="shared" si="90"/>
        <v>#REF!</v>
      </c>
      <c r="K1885" s="6" t="e">
        <f t="shared" si="91"/>
        <v>#REF!</v>
      </c>
    </row>
    <row r="1886" spans="1:11" x14ac:dyDescent="0.25">
      <c r="A1886" t="e">
        <f t="shared" si="89"/>
        <v>#REF!</v>
      </c>
      <c r="B1886" s="58">
        <v>7753</v>
      </c>
      <c r="C1886" t="s">
        <v>10900</v>
      </c>
      <c r="D1886" t="s">
        <v>11169</v>
      </c>
      <c r="F1886" t="s">
        <v>2030</v>
      </c>
      <c r="G1886" t="s">
        <v>11235</v>
      </c>
      <c r="I1886" t="s">
        <v>11285</v>
      </c>
      <c r="J1886" t="e">
        <f t="shared" si="90"/>
        <v>#REF!</v>
      </c>
      <c r="K1886" s="6" t="e">
        <f t="shared" si="91"/>
        <v>#REF!</v>
      </c>
    </row>
    <row r="1887" spans="1:11" x14ac:dyDescent="0.25">
      <c r="A1887" t="e">
        <f t="shared" si="89"/>
        <v>#REF!</v>
      </c>
      <c r="B1887" s="58">
        <v>7754</v>
      </c>
      <c r="C1887" t="s">
        <v>10900</v>
      </c>
      <c r="D1887" t="s">
        <v>11169</v>
      </c>
      <c r="F1887" t="s">
        <v>2033</v>
      </c>
      <c r="G1887" t="s">
        <v>11236</v>
      </c>
      <c r="I1887" t="s">
        <v>11285</v>
      </c>
      <c r="J1887" t="e">
        <f t="shared" si="90"/>
        <v>#REF!</v>
      </c>
      <c r="K1887" s="6" t="e">
        <f t="shared" si="91"/>
        <v>#REF!</v>
      </c>
    </row>
    <row r="1888" spans="1:11" x14ac:dyDescent="0.25">
      <c r="A1888" t="e">
        <f t="shared" si="89"/>
        <v>#REF!</v>
      </c>
      <c r="B1888" s="58">
        <v>7755</v>
      </c>
      <c r="C1888" t="s">
        <v>10900</v>
      </c>
      <c r="D1888" t="s">
        <v>11169</v>
      </c>
      <c r="F1888" t="s">
        <v>2036</v>
      </c>
      <c r="G1888" t="s">
        <v>11237</v>
      </c>
      <c r="I1888" t="s">
        <v>11285</v>
      </c>
      <c r="J1888" t="e">
        <f t="shared" si="90"/>
        <v>#REF!</v>
      </c>
      <c r="K1888" s="6" t="e">
        <f t="shared" si="91"/>
        <v>#REF!</v>
      </c>
    </row>
    <row r="1889" spans="1:12" x14ac:dyDescent="0.25">
      <c r="A1889" t="e">
        <f t="shared" si="89"/>
        <v>#REF!</v>
      </c>
      <c r="B1889" s="58">
        <v>7756</v>
      </c>
      <c r="C1889" t="s">
        <v>10900</v>
      </c>
      <c r="D1889" t="s">
        <v>11169</v>
      </c>
      <c r="F1889" t="s">
        <v>2039</v>
      </c>
      <c r="G1889" t="s">
        <v>11238</v>
      </c>
      <c r="I1889" t="s">
        <v>11285</v>
      </c>
      <c r="J1889" t="e">
        <f t="shared" si="90"/>
        <v>#REF!</v>
      </c>
      <c r="K1889" s="6" t="e">
        <f t="shared" si="91"/>
        <v>#REF!</v>
      </c>
    </row>
    <row r="1890" spans="1:12" x14ac:dyDescent="0.25">
      <c r="A1890" t="e">
        <f t="shared" si="89"/>
        <v>#REF!</v>
      </c>
      <c r="B1890" s="58">
        <v>7757</v>
      </c>
      <c r="C1890" t="s">
        <v>10900</v>
      </c>
      <c r="D1890" t="s">
        <v>11169</v>
      </c>
      <c r="F1890" t="s">
        <v>2042</v>
      </c>
      <c r="G1890" t="s">
        <v>11239</v>
      </c>
      <c r="I1890" t="s">
        <v>11285</v>
      </c>
      <c r="J1890" t="e">
        <f t="shared" si="90"/>
        <v>#REF!</v>
      </c>
      <c r="K1890" s="6" t="e">
        <f t="shared" si="91"/>
        <v>#REF!</v>
      </c>
    </row>
    <row r="1891" spans="1:12" x14ac:dyDescent="0.25">
      <c r="A1891" t="e">
        <f t="shared" si="89"/>
        <v>#REF!</v>
      </c>
      <c r="B1891" s="58">
        <v>7758</v>
      </c>
      <c r="C1891" t="s">
        <v>10900</v>
      </c>
      <c r="D1891" t="s">
        <v>11169</v>
      </c>
      <c r="F1891" s="16" t="s">
        <v>2051</v>
      </c>
      <c r="G1891" t="s">
        <v>11263</v>
      </c>
      <c r="I1891" t="s">
        <v>11285</v>
      </c>
      <c r="J1891" t="e">
        <f t="shared" si="90"/>
        <v>#REF!</v>
      </c>
      <c r="K1891" s="6" t="e">
        <f t="shared" si="91"/>
        <v>#REF!</v>
      </c>
    </row>
    <row r="1892" spans="1:12" x14ac:dyDescent="0.25">
      <c r="A1892" t="e">
        <f t="shared" si="89"/>
        <v>#REF!</v>
      </c>
      <c r="B1892" s="58">
        <v>7759</v>
      </c>
      <c r="C1892" t="s">
        <v>10900</v>
      </c>
      <c r="D1892" t="s">
        <v>11169</v>
      </c>
      <c r="F1892" s="16" t="s">
        <v>1946</v>
      </c>
      <c r="G1892" s="16"/>
      <c r="H1892" s="16"/>
      <c r="I1892" s="16" t="s">
        <v>11255</v>
      </c>
      <c r="J1892" t="e">
        <f t="shared" si="90"/>
        <v>#REF!</v>
      </c>
      <c r="K1892" s="6" t="e">
        <f t="shared" si="91"/>
        <v>#REF!</v>
      </c>
    </row>
    <row r="1893" spans="1:12" x14ac:dyDescent="0.25">
      <c r="A1893" t="e">
        <f t="shared" si="89"/>
        <v>#REF!</v>
      </c>
      <c r="B1893" s="58">
        <v>7760</v>
      </c>
      <c r="C1893" t="s">
        <v>10900</v>
      </c>
      <c r="D1893" t="s">
        <v>11169</v>
      </c>
      <c r="F1893" s="16" t="s">
        <v>1973</v>
      </c>
      <c r="G1893" s="16" t="s">
        <v>11240</v>
      </c>
      <c r="H1893" s="16"/>
      <c r="I1893" s="16" t="s">
        <v>11285</v>
      </c>
      <c r="J1893" t="e">
        <f t="shared" si="90"/>
        <v>#REF!</v>
      </c>
      <c r="K1893" s="6" t="e">
        <f t="shared" si="91"/>
        <v>#REF!</v>
      </c>
    </row>
    <row r="1894" spans="1:12" x14ac:dyDescent="0.25">
      <c r="A1894" t="e">
        <f t="shared" si="89"/>
        <v>#REF!</v>
      </c>
      <c r="B1894" s="58">
        <v>7761</v>
      </c>
      <c r="C1894" t="s">
        <v>10900</v>
      </c>
      <c r="D1894" t="s">
        <v>11169</v>
      </c>
      <c r="F1894" s="16" t="s">
        <v>1976</v>
      </c>
      <c r="G1894" s="16"/>
      <c r="H1894" s="16"/>
      <c r="I1894" s="16" t="s">
        <v>11258</v>
      </c>
      <c r="J1894" t="e">
        <f t="shared" si="90"/>
        <v>#REF!</v>
      </c>
      <c r="K1894" s="6" t="e">
        <f t="shared" si="91"/>
        <v>#REF!</v>
      </c>
    </row>
    <row r="1895" spans="1:12" x14ac:dyDescent="0.25">
      <c r="A1895" t="e">
        <f t="shared" si="89"/>
        <v>#REF!</v>
      </c>
      <c r="B1895" s="58">
        <v>7762</v>
      </c>
      <c r="C1895" t="s">
        <v>10900</v>
      </c>
      <c r="D1895" t="s">
        <v>11169</v>
      </c>
      <c r="F1895" t="s">
        <v>1988</v>
      </c>
      <c r="G1895" t="s">
        <v>11241</v>
      </c>
      <c r="I1895" t="s">
        <v>11285</v>
      </c>
      <c r="J1895" t="e">
        <f t="shared" si="90"/>
        <v>#REF!</v>
      </c>
      <c r="K1895" s="6" t="e">
        <f t="shared" si="91"/>
        <v>#REF!</v>
      </c>
    </row>
    <row r="1896" spans="1:12" x14ac:dyDescent="0.25">
      <c r="A1896" t="e">
        <f t="shared" si="89"/>
        <v>#REF!</v>
      </c>
      <c r="B1896" s="58">
        <v>7763</v>
      </c>
      <c r="C1896" t="s">
        <v>10900</v>
      </c>
      <c r="D1896" t="s">
        <v>11169</v>
      </c>
      <c r="F1896" t="s">
        <v>1991</v>
      </c>
      <c r="G1896" t="s">
        <v>11242</v>
      </c>
      <c r="I1896" t="s">
        <v>11285</v>
      </c>
      <c r="J1896" t="e">
        <f t="shared" si="90"/>
        <v>#REF!</v>
      </c>
      <c r="K1896" s="6" t="e">
        <f t="shared" si="91"/>
        <v>#REF!</v>
      </c>
    </row>
    <row r="1897" spans="1:12" x14ac:dyDescent="0.25">
      <c r="A1897" t="e">
        <f t="shared" si="89"/>
        <v>#REF!</v>
      </c>
      <c r="B1897" s="58">
        <v>7764</v>
      </c>
      <c r="C1897" t="s">
        <v>10900</v>
      </c>
      <c r="D1897" t="s">
        <v>11169</v>
      </c>
      <c r="F1897" t="s">
        <v>2024</v>
      </c>
      <c r="G1897" t="s">
        <v>11243</v>
      </c>
      <c r="I1897" t="s">
        <v>11285</v>
      </c>
      <c r="J1897" t="e">
        <f t="shared" si="90"/>
        <v>#REF!</v>
      </c>
      <c r="K1897" s="6" t="e">
        <f t="shared" si="91"/>
        <v>#REF!</v>
      </c>
    </row>
    <row r="1898" spans="1:12" x14ac:dyDescent="0.25">
      <c r="A1898" t="e">
        <f t="shared" si="89"/>
        <v>#REF!</v>
      </c>
      <c r="B1898" s="58">
        <v>7765</v>
      </c>
      <c r="C1898" t="s">
        <v>10900</v>
      </c>
      <c r="D1898" t="s">
        <v>11169</v>
      </c>
      <c r="F1898" t="s">
        <v>2027</v>
      </c>
      <c r="G1898" t="s">
        <v>11244</v>
      </c>
      <c r="I1898" t="s">
        <v>11285</v>
      </c>
      <c r="J1898" t="e">
        <f t="shared" si="90"/>
        <v>#REF!</v>
      </c>
      <c r="K1898" s="6" t="e">
        <f t="shared" si="91"/>
        <v>#REF!</v>
      </c>
    </row>
    <row r="1899" spans="1:12" x14ac:dyDescent="0.25">
      <c r="A1899" t="e">
        <f t="shared" si="89"/>
        <v>#REF!</v>
      </c>
      <c r="B1899" s="58">
        <v>7766</v>
      </c>
      <c r="C1899" t="s">
        <v>10900</v>
      </c>
      <c r="D1899" t="s">
        <v>11169</v>
      </c>
      <c r="F1899" t="s">
        <v>1997</v>
      </c>
      <c r="G1899" t="s">
        <v>11245</v>
      </c>
      <c r="I1899" t="s">
        <v>11285</v>
      </c>
      <c r="J1899" t="e">
        <f t="shared" si="90"/>
        <v>#REF!</v>
      </c>
      <c r="K1899" s="6" t="e">
        <f t="shared" si="91"/>
        <v>#REF!</v>
      </c>
    </row>
    <row r="1900" spans="1:12" x14ac:dyDescent="0.25">
      <c r="A1900" t="e">
        <f t="shared" si="89"/>
        <v>#REF!</v>
      </c>
      <c r="B1900" s="58">
        <v>7767</v>
      </c>
      <c r="C1900" t="s">
        <v>10900</v>
      </c>
      <c r="D1900" t="s">
        <v>11169</v>
      </c>
      <c r="F1900" t="s">
        <v>1982</v>
      </c>
      <c r="G1900" t="s">
        <v>11246</v>
      </c>
      <c r="I1900" t="s">
        <v>11285</v>
      </c>
      <c r="J1900" t="e">
        <f t="shared" si="90"/>
        <v>#REF!</v>
      </c>
      <c r="K1900" s="6" t="e">
        <f t="shared" si="91"/>
        <v>#REF!</v>
      </c>
    </row>
    <row r="1901" spans="1:12" x14ac:dyDescent="0.25">
      <c r="A1901" t="e">
        <f t="shared" si="89"/>
        <v>#REF!</v>
      </c>
      <c r="B1901" s="58">
        <v>7768</v>
      </c>
      <c r="C1901" t="s">
        <v>10900</v>
      </c>
      <c r="D1901" t="s">
        <v>11169</v>
      </c>
      <c r="F1901" t="s">
        <v>1940</v>
      </c>
      <c r="G1901" t="s">
        <v>11247</v>
      </c>
      <c r="I1901" t="s">
        <v>11285</v>
      </c>
      <c r="J1901" t="e">
        <f t="shared" si="90"/>
        <v>#REF!</v>
      </c>
      <c r="K1901" s="6" t="e">
        <f t="shared" si="91"/>
        <v>#REF!</v>
      </c>
    </row>
    <row r="1902" spans="1:12" s="10" customFormat="1" x14ac:dyDescent="0.25">
      <c r="A1902" s="10" t="e">
        <f t="shared" si="89"/>
        <v>#REF!</v>
      </c>
      <c r="B1902" s="59"/>
      <c r="C1902" s="10" t="s">
        <v>10900</v>
      </c>
      <c r="D1902" s="10" t="s">
        <v>11169</v>
      </c>
      <c r="F1902" s="10" t="s">
        <v>1937</v>
      </c>
      <c r="G1902" s="10" t="s">
        <v>11247</v>
      </c>
      <c r="I1902" s="10" t="s">
        <v>11285</v>
      </c>
      <c r="J1902" s="10" t="e">
        <f t="shared" si="90"/>
        <v>#REF!</v>
      </c>
      <c r="K1902" s="60" t="e">
        <f t="shared" si="91"/>
        <v>#REF!</v>
      </c>
      <c r="L1902" s="61"/>
    </row>
    <row r="1903" spans="1:12" x14ac:dyDescent="0.25">
      <c r="A1903" t="e">
        <f t="shared" si="89"/>
        <v>#REF!</v>
      </c>
      <c r="B1903" s="58">
        <v>7770</v>
      </c>
      <c r="C1903" t="s">
        <v>10900</v>
      </c>
      <c r="D1903" t="s">
        <v>11169</v>
      </c>
      <c r="F1903" s="16" t="s">
        <v>1949</v>
      </c>
      <c r="G1903" s="16"/>
      <c r="H1903" s="16"/>
      <c r="I1903" s="16" t="s">
        <v>11260</v>
      </c>
      <c r="J1903" t="e">
        <f t="shared" si="90"/>
        <v>#REF!</v>
      </c>
      <c r="K1903" s="6" t="e">
        <f t="shared" si="91"/>
        <v>#REF!</v>
      </c>
    </row>
    <row r="1904" spans="1:12" x14ac:dyDescent="0.25">
      <c r="A1904" t="e">
        <f t="shared" si="89"/>
        <v>#REF!</v>
      </c>
      <c r="B1904" s="58">
        <v>7771</v>
      </c>
      <c r="C1904" t="s">
        <v>10900</v>
      </c>
      <c r="D1904" t="s">
        <v>11169</v>
      </c>
      <c r="F1904" s="16" t="s">
        <v>1979</v>
      </c>
      <c r="G1904" s="16" t="s">
        <v>11248</v>
      </c>
      <c r="H1904" s="16"/>
      <c r="I1904" s="16" t="s">
        <v>11285</v>
      </c>
      <c r="J1904" t="e">
        <f t="shared" si="90"/>
        <v>#REF!</v>
      </c>
      <c r="K1904" s="6" t="e">
        <f t="shared" si="91"/>
        <v>#REF!</v>
      </c>
    </row>
    <row r="1905" spans="1:11" x14ac:dyDescent="0.25">
      <c r="A1905" t="e">
        <f t="shared" si="89"/>
        <v>#REF!</v>
      </c>
      <c r="B1905" s="58">
        <v>7772</v>
      </c>
      <c r="C1905" t="s">
        <v>10900</v>
      </c>
      <c r="D1905" t="s">
        <v>11169</v>
      </c>
      <c r="F1905" s="16" t="s">
        <v>1985</v>
      </c>
      <c r="G1905" s="16" t="s">
        <v>11249</v>
      </c>
      <c r="H1905" s="16"/>
      <c r="I1905" s="16" t="s">
        <v>11285</v>
      </c>
      <c r="J1905" t="e">
        <f t="shared" si="90"/>
        <v>#REF!</v>
      </c>
      <c r="K1905" s="6" t="e">
        <f t="shared" si="91"/>
        <v>#REF!</v>
      </c>
    </row>
    <row r="1906" spans="1:11" x14ac:dyDescent="0.25">
      <c r="A1906" t="e">
        <f t="shared" si="89"/>
        <v>#REF!</v>
      </c>
      <c r="B1906" s="58">
        <v>7773</v>
      </c>
      <c r="C1906" t="s">
        <v>10900</v>
      </c>
      <c r="D1906" t="s">
        <v>11169</v>
      </c>
      <c r="F1906" s="16" t="s">
        <v>1958</v>
      </c>
      <c r="G1906" s="16"/>
      <c r="H1906" s="16"/>
      <c r="I1906" s="16" t="s">
        <v>11261</v>
      </c>
      <c r="J1906" t="e">
        <f t="shared" si="90"/>
        <v>#REF!</v>
      </c>
      <c r="K1906" s="6" t="e">
        <f t="shared" si="91"/>
        <v>#REF!</v>
      </c>
    </row>
    <row r="1907" spans="1:11" x14ac:dyDescent="0.25">
      <c r="A1907" t="e">
        <f t="shared" si="89"/>
        <v>#REF!</v>
      </c>
      <c r="B1907" s="58">
        <v>7774</v>
      </c>
      <c r="C1907" t="s">
        <v>10900</v>
      </c>
      <c r="D1907" t="s">
        <v>11169</v>
      </c>
      <c r="F1907" s="16" t="s">
        <v>2048</v>
      </c>
      <c r="G1907" s="16" t="s">
        <v>11250</v>
      </c>
      <c r="H1907" s="16"/>
      <c r="I1907" s="16" t="s">
        <v>11285</v>
      </c>
      <c r="J1907" t="e">
        <f t="shared" si="90"/>
        <v>#REF!</v>
      </c>
      <c r="K1907" s="6" t="e">
        <f t="shared" si="91"/>
        <v>#REF!</v>
      </c>
    </row>
    <row r="1908" spans="1:11" x14ac:dyDescent="0.25">
      <c r="A1908" t="e">
        <f t="shared" si="89"/>
        <v>#REF!</v>
      </c>
      <c r="B1908" s="58">
        <v>7775</v>
      </c>
      <c r="C1908" t="s">
        <v>10900</v>
      </c>
      <c r="D1908" t="s">
        <v>11169</v>
      </c>
      <c r="F1908" s="16" t="s">
        <v>2045</v>
      </c>
      <c r="G1908" s="16" t="s">
        <v>11251</v>
      </c>
      <c r="H1908" s="16"/>
      <c r="I1908" s="16" t="s">
        <v>11285</v>
      </c>
      <c r="J1908" t="e">
        <f t="shared" si="90"/>
        <v>#REF!</v>
      </c>
      <c r="K1908" s="6" t="e">
        <f t="shared" si="91"/>
        <v>#REF!</v>
      </c>
    </row>
    <row r="1909" spans="1:11" x14ac:dyDescent="0.25">
      <c r="A1909" t="e">
        <f t="shared" si="89"/>
        <v>#REF!</v>
      </c>
      <c r="B1909" s="58">
        <v>7776</v>
      </c>
      <c r="C1909" t="s">
        <v>10900</v>
      </c>
      <c r="D1909" t="s">
        <v>11169</v>
      </c>
      <c r="F1909" s="16" t="s">
        <v>2054</v>
      </c>
      <c r="G1909" s="16"/>
      <c r="H1909" s="16"/>
      <c r="I1909" s="16" t="s">
        <v>11262</v>
      </c>
      <c r="J1909" t="e">
        <f t="shared" si="90"/>
        <v>#REF!</v>
      </c>
      <c r="K1909" s="6" t="e">
        <f t="shared" si="91"/>
        <v>#REF!</v>
      </c>
    </row>
    <row r="1910" spans="1:11" collapsed="1" x14ac:dyDescent="0.25">
      <c r="A1910" t="str">
        <f t="shared" si="89"/>
        <v/>
      </c>
      <c r="C1910" t="s">
        <v>10900</v>
      </c>
      <c r="D1910" s="47" t="s">
        <v>11301</v>
      </c>
      <c r="E1910" s="47"/>
      <c r="F1910" s="50"/>
      <c r="G1910" s="50"/>
      <c r="H1910" s="50"/>
      <c r="I1910" s="50"/>
      <c r="J1910" t="str">
        <f t="shared" si="90"/>
        <v/>
      </c>
      <c r="K1910" s="6" t="str">
        <f t="shared" si="91"/>
        <v/>
      </c>
    </row>
    <row r="1911" spans="1:11" x14ac:dyDescent="0.25">
      <c r="A1911" t="str">
        <f t="shared" si="89"/>
        <v/>
      </c>
      <c r="B1911" s="58">
        <v>7778</v>
      </c>
      <c r="C1911" t="s">
        <v>10900</v>
      </c>
      <c r="D1911" t="s">
        <v>11301</v>
      </c>
      <c r="F1911" s="17"/>
      <c r="G1911" s="18" t="s">
        <v>11296</v>
      </c>
      <c r="H1911" s="18"/>
      <c r="I1911" s="18" t="s">
        <v>11291</v>
      </c>
      <c r="J1911" t="str">
        <f t="shared" si="90"/>
        <v/>
      </c>
      <c r="K1911" s="6" t="str">
        <f t="shared" si="91"/>
        <v/>
      </c>
    </row>
    <row r="1912" spans="1:11" x14ac:dyDescent="0.25">
      <c r="A1912" t="str">
        <f t="shared" si="89"/>
        <v/>
      </c>
      <c r="B1912" s="58">
        <v>7779</v>
      </c>
      <c r="C1912" t="s">
        <v>10900</v>
      </c>
      <c r="D1912" t="s">
        <v>11301</v>
      </c>
      <c r="F1912" s="17"/>
      <c r="G1912" s="18" t="s">
        <v>11297</v>
      </c>
      <c r="H1912" s="18"/>
      <c r="I1912" s="18" t="s">
        <v>11291</v>
      </c>
      <c r="J1912" t="str">
        <f t="shared" si="90"/>
        <v/>
      </c>
      <c r="K1912" s="6" t="str">
        <f t="shared" si="91"/>
        <v/>
      </c>
    </row>
    <row r="1913" spans="1:11" x14ac:dyDescent="0.25">
      <c r="A1913" t="str">
        <f t="shared" si="89"/>
        <v/>
      </c>
      <c r="B1913" s="58">
        <v>7780</v>
      </c>
      <c r="C1913" t="s">
        <v>10900</v>
      </c>
      <c r="D1913" t="s">
        <v>11301</v>
      </c>
      <c r="F1913" s="17"/>
      <c r="G1913" s="18" t="s">
        <v>11298</v>
      </c>
      <c r="H1913" s="18"/>
      <c r="I1913" s="18" t="s">
        <v>11291</v>
      </c>
      <c r="J1913" t="str">
        <f t="shared" si="90"/>
        <v/>
      </c>
      <c r="K1913" s="6" t="str">
        <f t="shared" si="91"/>
        <v/>
      </c>
    </row>
    <row r="1914" spans="1:11" x14ac:dyDescent="0.25">
      <c r="A1914" t="str">
        <f t="shared" si="89"/>
        <v/>
      </c>
      <c r="B1914" s="58">
        <v>7781</v>
      </c>
      <c r="C1914" t="s">
        <v>10900</v>
      </c>
      <c r="D1914" t="s">
        <v>11301</v>
      </c>
      <c r="F1914" s="17"/>
      <c r="G1914" s="18" t="s">
        <v>11299</v>
      </c>
      <c r="H1914" s="18"/>
      <c r="I1914" s="18" t="s">
        <v>11291</v>
      </c>
      <c r="J1914" t="str">
        <f t="shared" si="90"/>
        <v/>
      </c>
      <c r="K1914" s="6" t="str">
        <f t="shared" si="91"/>
        <v/>
      </c>
    </row>
    <row r="1915" spans="1:11" x14ac:dyDescent="0.25">
      <c r="A1915" t="str">
        <f t="shared" si="89"/>
        <v/>
      </c>
      <c r="B1915" s="58">
        <v>7782</v>
      </c>
      <c r="C1915" t="s">
        <v>10900</v>
      </c>
      <c r="D1915" t="s">
        <v>11301</v>
      </c>
      <c r="F1915" s="17"/>
      <c r="G1915" s="18" t="s">
        <v>11300</v>
      </c>
      <c r="H1915" s="18"/>
      <c r="I1915" s="18" t="s">
        <v>11291</v>
      </c>
      <c r="J1915" t="str">
        <f t="shared" si="90"/>
        <v/>
      </c>
      <c r="K1915" s="6" t="str">
        <f t="shared" si="91"/>
        <v/>
      </c>
    </row>
    <row r="1916" spans="1:11" collapsed="1" x14ac:dyDescent="0.25">
      <c r="A1916" t="str">
        <f t="shared" si="89"/>
        <v/>
      </c>
      <c r="C1916" t="s">
        <v>10900</v>
      </c>
      <c r="D1916" s="45" t="s">
        <v>12069</v>
      </c>
      <c r="E1916" s="45"/>
      <c r="F1916" s="45"/>
      <c r="G1916" s="45"/>
      <c r="H1916" s="45"/>
      <c r="I1916" s="45"/>
      <c r="J1916" t="str">
        <f t="shared" si="90"/>
        <v/>
      </c>
      <c r="K1916" s="6" t="str">
        <f t="shared" si="91"/>
        <v/>
      </c>
    </row>
    <row r="1917" spans="1:11" x14ac:dyDescent="0.25">
      <c r="A1917" t="e">
        <f t="shared" si="89"/>
        <v>#REF!</v>
      </c>
      <c r="B1917" s="58">
        <v>7784</v>
      </c>
      <c r="C1917" t="s">
        <v>10900</v>
      </c>
      <c r="D1917" t="s">
        <v>12069</v>
      </c>
      <c r="F1917" t="s">
        <v>2126</v>
      </c>
      <c r="I1917" t="s">
        <v>12070</v>
      </c>
      <c r="J1917" t="e">
        <f t="shared" si="90"/>
        <v>#REF!</v>
      </c>
      <c r="K1917" s="6" t="e">
        <f t="shared" si="91"/>
        <v>#REF!</v>
      </c>
    </row>
    <row r="1918" spans="1:11" collapsed="1" x14ac:dyDescent="0.25">
      <c r="A1918" t="str">
        <f t="shared" si="89"/>
        <v/>
      </c>
      <c r="C1918" t="s">
        <v>10900</v>
      </c>
      <c r="D1918" s="45" t="s">
        <v>11159</v>
      </c>
      <c r="E1918" s="46"/>
      <c r="F1918" s="46"/>
      <c r="G1918" s="46"/>
      <c r="H1918" s="46"/>
      <c r="I1918" s="46"/>
      <c r="J1918" t="str">
        <f t="shared" si="90"/>
        <v/>
      </c>
      <c r="K1918" s="6" t="str">
        <f t="shared" si="91"/>
        <v/>
      </c>
    </row>
    <row r="1919" spans="1:11" x14ac:dyDescent="0.25">
      <c r="A1919" t="e">
        <f t="shared" si="89"/>
        <v>#REF!</v>
      </c>
      <c r="B1919" s="58">
        <v>7786</v>
      </c>
      <c r="C1919" t="s">
        <v>10900</v>
      </c>
      <c r="D1919" t="s">
        <v>11159</v>
      </c>
      <c r="E1919" s="9"/>
      <c r="F1919" t="s">
        <v>2173</v>
      </c>
      <c r="I1919" s="41"/>
      <c r="J1919" t="e">
        <f t="shared" si="90"/>
        <v>#REF!</v>
      </c>
      <c r="K1919" s="6" t="e">
        <f t="shared" si="91"/>
        <v>#REF!</v>
      </c>
    </row>
    <row r="1920" spans="1:11" x14ac:dyDescent="0.25">
      <c r="A1920" t="str">
        <f t="shared" ref="A1920:A1942" si="92">J1920</f>
        <v/>
      </c>
      <c r="B1920" s="58">
        <v>7791</v>
      </c>
      <c r="C1920" t="s">
        <v>10900</v>
      </c>
      <c r="D1920" t="s">
        <v>11159</v>
      </c>
      <c r="E1920" s="13" t="s">
        <v>12051</v>
      </c>
      <c r="F1920" s="42"/>
      <c r="G1920" s="42"/>
      <c r="H1920" s="42"/>
      <c r="I1920" s="13" t="s">
        <v>12063</v>
      </c>
      <c r="J1920" t="str">
        <f t="shared" si="90"/>
        <v/>
      </c>
      <c r="K1920" s="6" t="str">
        <f t="shared" ref="K1920:K1984" si="93">IF(F1920&lt;&gt;"",VLOOKUP(F1920,name_tbl,6,FALSE),"")</f>
        <v/>
      </c>
    </row>
    <row r="1921" spans="1:12" x14ac:dyDescent="0.25">
      <c r="A1921" t="e">
        <f t="shared" si="92"/>
        <v>#REF!</v>
      </c>
      <c r="B1921" s="58">
        <v>7792</v>
      </c>
      <c r="C1921" t="s">
        <v>10900</v>
      </c>
      <c r="D1921" t="s">
        <v>11159</v>
      </c>
      <c r="E1921" t="s">
        <v>12051</v>
      </c>
      <c r="F1921" t="s">
        <v>1775</v>
      </c>
      <c r="G1921" t="s">
        <v>12053</v>
      </c>
      <c r="I1921" s="41"/>
      <c r="J1921" t="e">
        <f t="shared" si="90"/>
        <v>#REF!</v>
      </c>
      <c r="K1921" s="6" t="e">
        <f t="shared" si="93"/>
        <v>#REF!</v>
      </c>
    </row>
    <row r="1922" spans="1:12" x14ac:dyDescent="0.25">
      <c r="A1922" t="e">
        <f t="shared" si="92"/>
        <v>#REF!</v>
      </c>
      <c r="B1922" s="58">
        <v>7793</v>
      </c>
      <c r="C1922" t="s">
        <v>10900</v>
      </c>
      <c r="D1922" t="s">
        <v>11159</v>
      </c>
      <c r="E1922" t="s">
        <v>12051</v>
      </c>
      <c r="F1922" t="s">
        <v>1811</v>
      </c>
      <c r="G1922" t="s">
        <v>12054</v>
      </c>
      <c r="I1922" s="41"/>
      <c r="J1922" t="e">
        <f t="shared" ref="J1922:J1943" si="94">IF(F1922&lt;&gt;"",VLOOKUP(F1922,name_tbl,5,FALSE),"")</f>
        <v>#REF!</v>
      </c>
      <c r="K1922" s="6" t="e">
        <f t="shared" si="93"/>
        <v>#REF!</v>
      </c>
    </row>
    <row r="1923" spans="1:12" x14ac:dyDescent="0.25">
      <c r="A1923" t="e">
        <f t="shared" si="92"/>
        <v>#REF!</v>
      </c>
      <c r="B1923" s="58">
        <v>7794</v>
      </c>
      <c r="C1923" t="s">
        <v>10900</v>
      </c>
      <c r="D1923" t="s">
        <v>11159</v>
      </c>
      <c r="E1923" t="s">
        <v>12051</v>
      </c>
      <c r="F1923" t="s">
        <v>1815</v>
      </c>
      <c r="G1923" t="s">
        <v>12052</v>
      </c>
      <c r="I1923" s="41"/>
      <c r="J1923" t="e">
        <f t="shared" si="94"/>
        <v>#REF!</v>
      </c>
      <c r="K1923" s="6" t="e">
        <f t="shared" si="93"/>
        <v>#REF!</v>
      </c>
    </row>
    <row r="1924" spans="1:12" x14ac:dyDescent="0.25">
      <c r="A1924" t="e">
        <f t="shared" si="92"/>
        <v>#REF!</v>
      </c>
      <c r="B1924" s="58">
        <v>7795</v>
      </c>
      <c r="C1924" t="s">
        <v>10900</v>
      </c>
      <c r="D1924" t="s">
        <v>11159</v>
      </c>
      <c r="E1924" t="s">
        <v>12051</v>
      </c>
      <c r="F1924" t="s">
        <v>1779</v>
      </c>
      <c r="G1924" t="s">
        <v>12055</v>
      </c>
      <c r="I1924" s="41"/>
      <c r="J1924" t="e">
        <f t="shared" si="94"/>
        <v>#REF!</v>
      </c>
      <c r="K1924" s="6" t="e">
        <f t="shared" si="93"/>
        <v>#REF!</v>
      </c>
    </row>
    <row r="1925" spans="1:12" x14ac:dyDescent="0.25">
      <c r="A1925" t="e">
        <f t="shared" si="92"/>
        <v>#REF!</v>
      </c>
      <c r="B1925" s="58">
        <v>7796</v>
      </c>
      <c r="C1925" t="s">
        <v>10900</v>
      </c>
      <c r="D1925" t="s">
        <v>11159</v>
      </c>
      <c r="E1925" t="s">
        <v>12051</v>
      </c>
      <c r="F1925" t="s">
        <v>1783</v>
      </c>
      <c r="G1925" t="s">
        <v>12056</v>
      </c>
      <c r="I1925" s="41"/>
      <c r="J1925" t="e">
        <f t="shared" si="94"/>
        <v>#REF!</v>
      </c>
      <c r="K1925" s="6" t="e">
        <f t="shared" si="93"/>
        <v>#REF!</v>
      </c>
    </row>
    <row r="1926" spans="1:12" x14ac:dyDescent="0.25">
      <c r="A1926" t="e">
        <f t="shared" si="92"/>
        <v>#REF!</v>
      </c>
      <c r="B1926" s="58">
        <v>7797</v>
      </c>
      <c r="C1926" t="s">
        <v>10900</v>
      </c>
      <c r="D1926" t="s">
        <v>11159</v>
      </c>
      <c r="E1926" t="s">
        <v>12051</v>
      </c>
      <c r="F1926" t="s">
        <v>1787</v>
      </c>
      <c r="G1926" t="s">
        <v>12057</v>
      </c>
      <c r="I1926" s="41"/>
      <c r="J1926" t="e">
        <f t="shared" si="94"/>
        <v>#REF!</v>
      </c>
      <c r="K1926" s="6" t="e">
        <f t="shared" si="93"/>
        <v>#REF!</v>
      </c>
    </row>
    <row r="1927" spans="1:12" x14ac:dyDescent="0.25">
      <c r="A1927" t="e">
        <f t="shared" si="92"/>
        <v>#REF!</v>
      </c>
      <c r="B1927" s="58">
        <v>7798</v>
      </c>
      <c r="C1927" t="s">
        <v>10900</v>
      </c>
      <c r="D1927" t="s">
        <v>11159</v>
      </c>
      <c r="E1927" t="s">
        <v>12051</v>
      </c>
      <c r="F1927" t="s">
        <v>1791</v>
      </c>
      <c r="G1927" t="s">
        <v>12058</v>
      </c>
      <c r="I1927" s="41"/>
      <c r="J1927" t="e">
        <f t="shared" si="94"/>
        <v>#REF!</v>
      </c>
      <c r="K1927" s="6" t="e">
        <f t="shared" si="93"/>
        <v>#REF!</v>
      </c>
    </row>
    <row r="1928" spans="1:12" x14ac:dyDescent="0.25">
      <c r="A1928" t="e">
        <f t="shared" si="92"/>
        <v>#REF!</v>
      </c>
      <c r="B1928" s="58">
        <v>7799</v>
      </c>
      <c r="C1928" t="s">
        <v>10900</v>
      </c>
      <c r="D1928" t="s">
        <v>11159</v>
      </c>
      <c r="E1928" t="s">
        <v>12051</v>
      </c>
      <c r="F1928" t="s">
        <v>1795</v>
      </c>
      <c r="G1928" t="s">
        <v>12059</v>
      </c>
      <c r="I1928" s="41"/>
      <c r="J1928" t="e">
        <f t="shared" si="94"/>
        <v>#REF!</v>
      </c>
      <c r="K1928" s="6" t="e">
        <f t="shared" si="93"/>
        <v>#REF!</v>
      </c>
    </row>
    <row r="1929" spans="1:12" x14ac:dyDescent="0.25">
      <c r="A1929" t="e">
        <f t="shared" si="92"/>
        <v>#REF!</v>
      </c>
      <c r="B1929" s="58">
        <v>7800</v>
      </c>
      <c r="C1929" t="s">
        <v>10900</v>
      </c>
      <c r="D1929" t="s">
        <v>11159</v>
      </c>
      <c r="E1929" t="s">
        <v>12051</v>
      </c>
      <c r="F1929" t="s">
        <v>1799</v>
      </c>
      <c r="G1929" t="s">
        <v>12060</v>
      </c>
      <c r="I1929" s="41"/>
      <c r="J1929" t="e">
        <f t="shared" si="94"/>
        <v>#REF!</v>
      </c>
      <c r="K1929" s="6" t="e">
        <f t="shared" si="93"/>
        <v>#REF!</v>
      </c>
    </row>
    <row r="1930" spans="1:12" x14ac:dyDescent="0.25">
      <c r="A1930" t="e">
        <f t="shared" si="92"/>
        <v>#REF!</v>
      </c>
      <c r="B1930" s="58">
        <v>7801</v>
      </c>
      <c r="C1930" t="s">
        <v>10900</v>
      </c>
      <c r="D1930" t="s">
        <v>11159</v>
      </c>
      <c r="E1930" t="s">
        <v>12051</v>
      </c>
      <c r="F1930" t="s">
        <v>1803</v>
      </c>
      <c r="G1930" t="s">
        <v>12061</v>
      </c>
      <c r="I1930" s="41"/>
      <c r="J1930" t="e">
        <f t="shared" si="94"/>
        <v>#REF!</v>
      </c>
      <c r="K1930" s="6" t="e">
        <f t="shared" si="93"/>
        <v>#REF!</v>
      </c>
    </row>
    <row r="1931" spans="1:12" x14ac:dyDescent="0.25">
      <c r="A1931" t="e">
        <f t="shared" si="92"/>
        <v>#REF!</v>
      </c>
      <c r="B1931" s="58">
        <v>7802</v>
      </c>
      <c r="C1931" t="s">
        <v>10900</v>
      </c>
      <c r="D1931" t="s">
        <v>11159</v>
      </c>
      <c r="E1931" t="s">
        <v>12051</v>
      </c>
      <c r="F1931" t="s">
        <v>1807</v>
      </c>
      <c r="G1931" t="s">
        <v>12062</v>
      </c>
      <c r="I1931" s="41"/>
      <c r="J1931" t="e">
        <f t="shared" si="94"/>
        <v>#REF!</v>
      </c>
      <c r="K1931" s="6" t="e">
        <f t="shared" si="93"/>
        <v>#REF!</v>
      </c>
    </row>
    <row r="1932" spans="1:12" s="10" customFormat="1" x14ac:dyDescent="0.25">
      <c r="A1932" s="10" t="e">
        <f t="shared" si="92"/>
        <v>#REF!</v>
      </c>
      <c r="B1932" s="59"/>
      <c r="C1932" s="10" t="s">
        <v>10900</v>
      </c>
      <c r="D1932" s="10" t="s">
        <v>11159</v>
      </c>
      <c r="E1932" s="10" t="s">
        <v>12051</v>
      </c>
      <c r="F1932" s="10" t="s">
        <v>1731</v>
      </c>
      <c r="I1932" s="10" t="s">
        <v>12087</v>
      </c>
      <c r="J1932" s="10" t="e">
        <f t="shared" si="94"/>
        <v>#REF!</v>
      </c>
      <c r="K1932" s="60" t="e">
        <f t="shared" si="93"/>
        <v>#REF!</v>
      </c>
      <c r="L1932" s="61"/>
    </row>
    <row r="1933" spans="1:12" s="10" customFormat="1" x14ac:dyDescent="0.25">
      <c r="A1933" s="10" t="e">
        <f t="shared" si="92"/>
        <v>#REF!</v>
      </c>
      <c r="B1933" s="59"/>
      <c r="C1933" s="10" t="s">
        <v>10900</v>
      </c>
      <c r="D1933" s="10" t="s">
        <v>11159</v>
      </c>
      <c r="E1933" s="10" t="s">
        <v>12051</v>
      </c>
      <c r="F1933" s="10" t="s">
        <v>1735</v>
      </c>
      <c r="I1933" s="10" t="s">
        <v>12087</v>
      </c>
      <c r="J1933" s="10" t="e">
        <f t="shared" si="94"/>
        <v>#REF!</v>
      </c>
      <c r="K1933" s="60" t="e">
        <f t="shared" si="93"/>
        <v>#REF!</v>
      </c>
      <c r="L1933" s="61"/>
    </row>
    <row r="1934" spans="1:12" s="10" customFormat="1" x14ac:dyDescent="0.25">
      <c r="A1934" s="10" t="e">
        <f t="shared" si="92"/>
        <v>#REF!</v>
      </c>
      <c r="B1934" s="59"/>
      <c r="C1934" s="10" t="s">
        <v>10900</v>
      </c>
      <c r="D1934" s="10" t="s">
        <v>11159</v>
      </c>
      <c r="E1934" s="10" t="s">
        <v>12051</v>
      </c>
      <c r="F1934" s="10" t="s">
        <v>1739</v>
      </c>
      <c r="I1934" s="10" t="s">
        <v>12087</v>
      </c>
      <c r="J1934" s="10" t="e">
        <f t="shared" si="94"/>
        <v>#REF!</v>
      </c>
      <c r="K1934" s="60" t="e">
        <f t="shared" si="93"/>
        <v>#REF!</v>
      </c>
      <c r="L1934" s="61"/>
    </row>
    <row r="1935" spans="1:12" s="10" customFormat="1" x14ac:dyDescent="0.25">
      <c r="A1935" s="10" t="e">
        <f t="shared" si="92"/>
        <v>#REF!</v>
      </c>
      <c r="B1935" s="59"/>
      <c r="C1935" s="10" t="s">
        <v>10900</v>
      </c>
      <c r="D1935" s="10" t="s">
        <v>11159</v>
      </c>
      <c r="E1935" s="10" t="s">
        <v>12051</v>
      </c>
      <c r="F1935" s="10" t="s">
        <v>1743</v>
      </c>
      <c r="I1935" s="10" t="s">
        <v>12087</v>
      </c>
      <c r="J1935" s="10" t="e">
        <f t="shared" si="94"/>
        <v>#REF!</v>
      </c>
      <c r="K1935" s="60" t="e">
        <f t="shared" si="93"/>
        <v>#REF!</v>
      </c>
      <c r="L1935" s="61"/>
    </row>
    <row r="1936" spans="1:12" s="10" customFormat="1" x14ac:dyDescent="0.25">
      <c r="A1936" s="10" t="e">
        <f t="shared" si="92"/>
        <v>#REF!</v>
      </c>
      <c r="B1936" s="59"/>
      <c r="C1936" s="10" t="s">
        <v>10900</v>
      </c>
      <c r="D1936" s="10" t="s">
        <v>11159</v>
      </c>
      <c r="E1936" s="10" t="s">
        <v>12051</v>
      </c>
      <c r="F1936" s="10" t="s">
        <v>1747</v>
      </c>
      <c r="I1936" s="10" t="s">
        <v>12087</v>
      </c>
      <c r="J1936" s="10" t="e">
        <f t="shared" si="94"/>
        <v>#REF!</v>
      </c>
      <c r="K1936" s="60" t="e">
        <f t="shared" si="93"/>
        <v>#REF!</v>
      </c>
      <c r="L1936" s="61"/>
    </row>
    <row r="1937" spans="1:12" s="10" customFormat="1" x14ac:dyDescent="0.25">
      <c r="A1937" s="10" t="e">
        <f t="shared" si="92"/>
        <v>#REF!</v>
      </c>
      <c r="B1937" s="59"/>
      <c r="C1937" s="10" t="s">
        <v>10900</v>
      </c>
      <c r="D1937" s="10" t="s">
        <v>11159</v>
      </c>
      <c r="E1937" s="10" t="s">
        <v>12051</v>
      </c>
      <c r="F1937" s="10" t="s">
        <v>1751</v>
      </c>
      <c r="I1937" s="10" t="s">
        <v>12087</v>
      </c>
      <c r="J1937" s="10" t="e">
        <f t="shared" si="94"/>
        <v>#REF!</v>
      </c>
      <c r="K1937" s="60" t="e">
        <f t="shared" si="93"/>
        <v>#REF!</v>
      </c>
      <c r="L1937" s="61"/>
    </row>
    <row r="1938" spans="1:12" s="10" customFormat="1" x14ac:dyDescent="0.25">
      <c r="A1938" s="10" t="e">
        <f t="shared" si="92"/>
        <v>#REF!</v>
      </c>
      <c r="B1938" s="59"/>
      <c r="C1938" s="10" t="s">
        <v>10900</v>
      </c>
      <c r="D1938" s="10" t="s">
        <v>11159</v>
      </c>
      <c r="E1938" s="10" t="s">
        <v>12051</v>
      </c>
      <c r="F1938" s="10" t="s">
        <v>1755</v>
      </c>
      <c r="I1938" s="10" t="s">
        <v>12087</v>
      </c>
      <c r="J1938" s="10" t="e">
        <f t="shared" si="94"/>
        <v>#REF!</v>
      </c>
      <c r="K1938" s="60" t="e">
        <f t="shared" si="93"/>
        <v>#REF!</v>
      </c>
      <c r="L1938" s="61"/>
    </row>
    <row r="1939" spans="1:12" s="10" customFormat="1" x14ac:dyDescent="0.25">
      <c r="A1939" s="10" t="e">
        <f t="shared" si="92"/>
        <v>#REF!</v>
      </c>
      <c r="B1939" s="59"/>
      <c r="C1939" s="10" t="s">
        <v>10900</v>
      </c>
      <c r="D1939" s="10" t="s">
        <v>11159</v>
      </c>
      <c r="E1939" s="10" t="s">
        <v>12051</v>
      </c>
      <c r="F1939" s="10" t="s">
        <v>1759</v>
      </c>
      <c r="I1939" s="10" t="s">
        <v>12087</v>
      </c>
      <c r="J1939" s="10" t="e">
        <f t="shared" si="94"/>
        <v>#REF!</v>
      </c>
      <c r="K1939" s="60" t="e">
        <f t="shared" si="93"/>
        <v>#REF!</v>
      </c>
      <c r="L1939" s="61"/>
    </row>
    <row r="1940" spans="1:12" s="10" customFormat="1" x14ac:dyDescent="0.25">
      <c r="A1940" s="10" t="e">
        <f t="shared" si="92"/>
        <v>#REF!</v>
      </c>
      <c r="B1940" s="59"/>
      <c r="C1940" s="10" t="s">
        <v>10900</v>
      </c>
      <c r="D1940" s="10" t="s">
        <v>11159</v>
      </c>
      <c r="E1940" s="10" t="s">
        <v>12051</v>
      </c>
      <c r="F1940" s="10" t="s">
        <v>1763</v>
      </c>
      <c r="I1940" s="10" t="s">
        <v>12087</v>
      </c>
      <c r="J1940" s="10" t="e">
        <f t="shared" si="94"/>
        <v>#REF!</v>
      </c>
      <c r="K1940" s="60" t="e">
        <f t="shared" si="93"/>
        <v>#REF!</v>
      </c>
      <c r="L1940" s="61"/>
    </row>
    <row r="1941" spans="1:12" s="10" customFormat="1" x14ac:dyDescent="0.25">
      <c r="A1941" s="10" t="e">
        <f t="shared" si="92"/>
        <v>#REF!</v>
      </c>
      <c r="B1941" s="59"/>
      <c r="C1941" s="10" t="s">
        <v>10900</v>
      </c>
      <c r="D1941" s="10" t="s">
        <v>11159</v>
      </c>
      <c r="E1941" s="10" t="s">
        <v>12051</v>
      </c>
      <c r="F1941" s="10" t="s">
        <v>1767</v>
      </c>
      <c r="I1941" s="10" t="s">
        <v>12087</v>
      </c>
      <c r="J1941" s="10" t="e">
        <f t="shared" si="94"/>
        <v>#REF!</v>
      </c>
      <c r="K1941" s="60" t="e">
        <f t="shared" si="93"/>
        <v>#REF!</v>
      </c>
      <c r="L1941" s="61"/>
    </row>
    <row r="1942" spans="1:12" s="10" customFormat="1" x14ac:dyDescent="0.25">
      <c r="A1942" s="10" t="e">
        <f t="shared" si="92"/>
        <v>#REF!</v>
      </c>
      <c r="B1942" s="59"/>
      <c r="C1942" s="10" t="s">
        <v>10900</v>
      </c>
      <c r="D1942" s="10" t="s">
        <v>11159</v>
      </c>
      <c r="E1942" s="10" t="s">
        <v>12051</v>
      </c>
      <c r="F1942" s="10" t="s">
        <v>1771</v>
      </c>
      <c r="I1942" s="10" t="s">
        <v>12087</v>
      </c>
      <c r="J1942" s="10" t="e">
        <f t="shared" si="94"/>
        <v>#REF!</v>
      </c>
      <c r="K1942" s="60" t="e">
        <f t="shared" si="93"/>
        <v>#REF!</v>
      </c>
      <c r="L1942" s="61"/>
    </row>
    <row r="1943" spans="1:12" x14ac:dyDescent="0.25">
      <c r="C1943" t="s">
        <v>10900</v>
      </c>
      <c r="D1943" s="45" t="s">
        <v>11170</v>
      </c>
      <c r="E1943" s="45"/>
      <c r="F1943" s="45"/>
      <c r="G1943" s="45"/>
      <c r="H1943" s="45"/>
      <c r="I1943" s="45"/>
      <c r="J1943" t="str">
        <f t="shared" si="94"/>
        <v/>
      </c>
      <c r="K1943" s="6" t="str">
        <f>IF(F1943&lt;&gt;"",VLOOKUP(F1943,name_tbl,6,FALSE),"")</f>
        <v/>
      </c>
    </row>
    <row r="1944" spans="1:12" x14ac:dyDescent="0.25">
      <c r="B1944" s="58">
        <v>7803</v>
      </c>
      <c r="C1944" t="s">
        <v>10900</v>
      </c>
      <c r="D1944" t="s">
        <v>11170</v>
      </c>
      <c r="F1944" t="s">
        <v>1534</v>
      </c>
      <c r="G1944" t="s">
        <v>12102</v>
      </c>
    </row>
    <row r="1945" spans="1:12" x14ac:dyDescent="0.25">
      <c r="B1945" s="58">
        <v>7807</v>
      </c>
      <c r="C1945" t="s">
        <v>10900</v>
      </c>
      <c r="D1945" t="s">
        <v>11170</v>
      </c>
      <c r="F1945" t="s">
        <v>1526</v>
      </c>
      <c r="G1945" t="s">
        <v>12152</v>
      </c>
    </row>
    <row r="1946" spans="1:12" x14ac:dyDescent="0.25">
      <c r="B1946">
        <v>7808</v>
      </c>
      <c r="C1946" t="s">
        <v>10900</v>
      </c>
      <c r="D1946" t="s">
        <v>11170</v>
      </c>
      <c r="F1946" t="s">
        <v>1414</v>
      </c>
      <c r="G1946" t="s">
        <v>12153</v>
      </c>
      <c r="K1946"/>
      <c r="L1946"/>
    </row>
    <row r="1947" spans="1:12" x14ac:dyDescent="0.25">
      <c r="C1947" t="s">
        <v>10900</v>
      </c>
      <c r="D1947" s="45" t="s">
        <v>11162</v>
      </c>
      <c r="E1947" s="45"/>
      <c r="F1947" s="45"/>
      <c r="G1947" s="45"/>
      <c r="H1947" s="45"/>
      <c r="I1947" s="45"/>
      <c r="J1947" t="str">
        <f>IF(F1947&lt;&gt;"",VLOOKUP(F1947,name_tbl,5,FALSE),"")</f>
        <v/>
      </c>
      <c r="K1947" s="6" t="str">
        <f>IF(F1947&lt;&gt;"",VLOOKUP(F1947,name_tbl,6,FALSE),"")</f>
        <v/>
      </c>
    </row>
    <row r="1948" spans="1:12" x14ac:dyDescent="0.25">
      <c r="B1948" s="58">
        <v>7804</v>
      </c>
      <c r="C1948" t="s">
        <v>10900</v>
      </c>
      <c r="D1948" t="s">
        <v>11162</v>
      </c>
      <c r="F1948" t="s">
        <v>12147</v>
      </c>
      <c r="G1948" t="s">
        <v>12148</v>
      </c>
      <c r="K1948" s="62"/>
    </row>
    <row r="1949" spans="1:12" x14ac:dyDescent="0.25">
      <c r="C1949" t="s">
        <v>10900</v>
      </c>
      <c r="D1949" s="45" t="s">
        <v>11178</v>
      </c>
      <c r="E1949" s="45"/>
      <c r="F1949" s="45"/>
      <c r="G1949" s="45"/>
      <c r="H1949" s="45"/>
      <c r="I1949" s="45"/>
      <c r="J1949" t="str">
        <f>IF(F1949&lt;&gt;"",VLOOKUP(F1949,name_tbl,5,FALSE),"")</f>
        <v/>
      </c>
      <c r="K1949" s="6" t="str">
        <f>IF(F1949&lt;&gt;"",VLOOKUP(F1949,name_tbl,6,FALSE),"")</f>
        <v/>
      </c>
    </row>
    <row r="1950" spans="1:12" x14ac:dyDescent="0.25">
      <c r="B1950" s="58">
        <v>7805</v>
      </c>
      <c r="C1950" t="s">
        <v>10900</v>
      </c>
      <c r="D1950" t="s">
        <v>11178</v>
      </c>
      <c r="F1950" t="s">
        <v>1221</v>
      </c>
      <c r="G1950" t="s">
        <v>12149</v>
      </c>
      <c r="K1950" s="62"/>
    </row>
    <row r="1951" spans="1:12" x14ac:dyDescent="0.25">
      <c r="B1951" s="58">
        <v>7806</v>
      </c>
      <c r="C1951" t="s">
        <v>10900</v>
      </c>
      <c r="D1951" t="s">
        <v>11178</v>
      </c>
      <c r="F1951" t="s">
        <v>12150</v>
      </c>
      <c r="G1951" t="s">
        <v>12151</v>
      </c>
      <c r="K1951" s="62"/>
    </row>
    <row r="1952" spans="1:12" x14ac:dyDescent="0.25">
      <c r="C1952" t="s">
        <v>10900</v>
      </c>
      <c r="D1952" s="45" t="s">
        <v>11174</v>
      </c>
      <c r="E1952" s="45"/>
      <c r="F1952" s="45"/>
      <c r="G1952" s="45"/>
      <c r="H1952" s="45"/>
      <c r="I1952" s="45"/>
      <c r="J1952" t="str">
        <f>IF(F1952&lt;&gt;"",VLOOKUP(F1952,name_tbl,5,FALSE),"")</f>
        <v/>
      </c>
      <c r="K1952" s="6" t="str">
        <f>IF(F1952&lt;&gt;"",VLOOKUP(F1952,name_tbl,6,FALSE),"")</f>
        <v/>
      </c>
    </row>
    <row r="1953" spans="3:11" x14ac:dyDescent="0.25">
      <c r="C1953" t="s">
        <v>10900</v>
      </c>
      <c r="D1953" t="s">
        <v>11174</v>
      </c>
    </row>
    <row r="1954" spans="3:11" x14ac:dyDescent="0.25">
      <c r="C1954" t="s">
        <v>10900</v>
      </c>
      <c r="D1954" t="s">
        <v>11174</v>
      </c>
    </row>
    <row r="1955" spans="3:11" x14ac:dyDescent="0.25">
      <c r="C1955" t="s">
        <v>10900</v>
      </c>
      <c r="D1955" t="s">
        <v>11174</v>
      </c>
    </row>
    <row r="1956" spans="3:11" x14ac:dyDescent="0.25">
      <c r="C1956" t="s">
        <v>10900</v>
      </c>
      <c r="D1956" s="55" t="s">
        <v>11171</v>
      </c>
      <c r="E1956" s="49"/>
      <c r="F1956" s="49"/>
      <c r="G1956" s="49"/>
      <c r="H1956" s="49"/>
      <c r="I1956" s="49" t="s">
        <v>12103</v>
      </c>
      <c r="J1956" t="str">
        <f t="shared" ref="J1956:J1984" si="95">IF(F1956&lt;&gt;"",VLOOKUP(F1956,name_tbl,5,FALSE),"")</f>
        <v/>
      </c>
      <c r="K1956" s="6" t="str">
        <f t="shared" si="93"/>
        <v/>
      </c>
    </row>
    <row r="1957" spans="3:11" x14ac:dyDescent="0.25">
      <c r="C1957" t="s">
        <v>10900</v>
      </c>
      <c r="D1957" s="48" t="s">
        <v>11172</v>
      </c>
      <c r="E1957" s="49"/>
      <c r="F1957" s="49"/>
      <c r="G1957" s="49"/>
      <c r="H1957" s="49"/>
      <c r="I1957" s="49"/>
      <c r="J1957" t="str">
        <f t="shared" si="95"/>
        <v/>
      </c>
      <c r="K1957" s="6" t="str">
        <f t="shared" si="93"/>
        <v/>
      </c>
    </row>
    <row r="1958" spans="3:11" x14ac:dyDescent="0.25">
      <c r="C1958" t="s">
        <v>10900</v>
      </c>
      <c r="D1958" s="48" t="s">
        <v>11173</v>
      </c>
      <c r="E1958" s="49"/>
      <c r="F1958" s="49"/>
      <c r="G1958" s="49"/>
      <c r="H1958" s="49"/>
      <c r="I1958" s="49"/>
      <c r="J1958" t="str">
        <f t="shared" si="95"/>
        <v/>
      </c>
      <c r="K1958" s="6" t="str">
        <f t="shared" si="93"/>
        <v/>
      </c>
    </row>
    <row r="1959" spans="3:11" x14ac:dyDescent="0.25">
      <c r="C1959" t="s">
        <v>10900</v>
      </c>
      <c r="D1959" s="48" t="s">
        <v>11175</v>
      </c>
      <c r="E1959" s="49"/>
      <c r="F1959" s="49"/>
      <c r="G1959" s="49"/>
      <c r="H1959" s="49"/>
      <c r="I1959" s="49"/>
      <c r="J1959" t="str">
        <f t="shared" si="95"/>
        <v/>
      </c>
      <c r="K1959" s="6" t="str">
        <f t="shared" si="93"/>
        <v/>
      </c>
    </row>
    <row r="1960" spans="3:11" x14ac:dyDescent="0.25">
      <c r="C1960" t="s">
        <v>10900</v>
      </c>
      <c r="D1960" s="48" t="s">
        <v>11176</v>
      </c>
      <c r="E1960" s="49"/>
      <c r="F1960" s="49"/>
      <c r="G1960" s="49"/>
      <c r="H1960" s="49"/>
      <c r="I1960" s="49"/>
      <c r="J1960" t="str">
        <f t="shared" si="95"/>
        <v/>
      </c>
      <c r="K1960" s="6" t="str">
        <f t="shared" si="93"/>
        <v/>
      </c>
    </row>
    <row r="1961" spans="3:11" x14ac:dyDescent="0.25">
      <c r="C1961" t="s">
        <v>10900</v>
      </c>
      <c r="D1961" s="48" t="s">
        <v>11177</v>
      </c>
      <c r="E1961" s="49"/>
      <c r="F1961" s="49"/>
      <c r="G1961" s="49"/>
      <c r="H1961" s="49"/>
      <c r="I1961" s="49"/>
      <c r="J1961" t="str">
        <f t="shared" si="95"/>
        <v/>
      </c>
      <c r="K1961" s="6" t="str">
        <f t="shared" si="93"/>
        <v/>
      </c>
    </row>
    <row r="1962" spans="3:11" x14ac:dyDescent="0.25">
      <c r="C1962" t="s">
        <v>10900</v>
      </c>
      <c r="D1962" s="48" t="s">
        <v>11179</v>
      </c>
      <c r="E1962" s="49"/>
      <c r="F1962" s="49"/>
      <c r="G1962" s="49"/>
      <c r="H1962" s="49"/>
      <c r="I1962" s="49"/>
      <c r="J1962" t="str">
        <f t="shared" si="95"/>
        <v/>
      </c>
      <c r="K1962" s="6" t="str">
        <f t="shared" si="93"/>
        <v/>
      </c>
    </row>
    <row r="1963" spans="3:11" x14ac:dyDescent="0.25">
      <c r="C1963" t="s">
        <v>10900</v>
      </c>
      <c r="D1963" s="48" t="s">
        <v>11180</v>
      </c>
      <c r="E1963" s="49"/>
      <c r="F1963" s="49"/>
      <c r="G1963" s="49"/>
      <c r="H1963" s="49"/>
      <c r="I1963" s="49"/>
      <c r="J1963" t="str">
        <f t="shared" si="95"/>
        <v/>
      </c>
      <c r="K1963" s="6" t="str">
        <f t="shared" si="93"/>
        <v/>
      </c>
    </row>
    <row r="1964" spans="3:11" x14ac:dyDescent="0.25">
      <c r="C1964" t="s">
        <v>10900</v>
      </c>
      <c r="D1964" s="48" t="s">
        <v>11181</v>
      </c>
      <c r="E1964" s="49"/>
      <c r="F1964" s="49"/>
      <c r="G1964" s="49"/>
      <c r="H1964" s="49"/>
      <c r="I1964" s="49"/>
      <c r="J1964" t="str">
        <f t="shared" si="95"/>
        <v/>
      </c>
      <c r="K1964" s="6" t="str">
        <f t="shared" si="93"/>
        <v/>
      </c>
    </row>
    <row r="1965" spans="3:11" x14ac:dyDescent="0.25">
      <c r="C1965" t="s">
        <v>10900</v>
      </c>
      <c r="D1965" s="48" t="s">
        <v>11182</v>
      </c>
      <c r="E1965" s="49"/>
      <c r="F1965" s="49"/>
      <c r="G1965" s="49"/>
      <c r="H1965" s="49"/>
      <c r="I1965" s="49"/>
      <c r="J1965" t="str">
        <f t="shared" si="95"/>
        <v/>
      </c>
      <c r="K1965" s="6" t="str">
        <f t="shared" si="93"/>
        <v/>
      </c>
    </row>
    <row r="1966" spans="3:11" x14ac:dyDescent="0.25">
      <c r="C1966" t="s">
        <v>10900</v>
      </c>
      <c r="D1966" s="48" t="s">
        <v>11183</v>
      </c>
      <c r="E1966" s="49"/>
      <c r="F1966" s="49"/>
      <c r="G1966" s="49"/>
      <c r="H1966" s="49"/>
      <c r="I1966" s="49"/>
      <c r="J1966" t="str">
        <f t="shared" si="95"/>
        <v/>
      </c>
      <c r="K1966" s="6" t="str">
        <f t="shared" si="93"/>
        <v/>
      </c>
    </row>
    <row r="1967" spans="3:11" x14ac:dyDescent="0.25">
      <c r="C1967" t="s">
        <v>10900</v>
      </c>
      <c r="D1967" s="48" t="s">
        <v>11184</v>
      </c>
      <c r="E1967" s="49"/>
      <c r="F1967" s="49"/>
      <c r="G1967" s="49"/>
      <c r="H1967" s="49"/>
      <c r="I1967" s="49"/>
      <c r="J1967" t="str">
        <f t="shared" si="95"/>
        <v/>
      </c>
      <c r="K1967" s="6" t="str">
        <f t="shared" si="93"/>
        <v/>
      </c>
    </row>
    <row r="1968" spans="3:11" x14ac:dyDescent="0.25">
      <c r="C1968" t="s">
        <v>10900</v>
      </c>
      <c r="D1968" s="48" t="s">
        <v>11185</v>
      </c>
      <c r="E1968" s="49"/>
      <c r="F1968" s="49"/>
      <c r="G1968" s="49"/>
      <c r="H1968" s="49"/>
      <c r="I1968" s="49"/>
      <c r="J1968" t="str">
        <f t="shared" si="95"/>
        <v/>
      </c>
      <c r="K1968" s="6" t="str">
        <f t="shared" si="93"/>
        <v/>
      </c>
    </row>
    <row r="1969" spans="2:11" x14ac:dyDescent="0.25">
      <c r="C1969" t="s">
        <v>10900</v>
      </c>
      <c r="D1969" s="48" t="s">
        <v>11186</v>
      </c>
      <c r="E1969" s="49"/>
      <c r="F1969" s="49"/>
      <c r="G1969" s="49"/>
      <c r="H1969" s="49"/>
      <c r="I1969" s="49"/>
      <c r="J1969" t="str">
        <f t="shared" si="95"/>
        <v/>
      </c>
      <c r="K1969" s="6" t="str">
        <f t="shared" si="93"/>
        <v/>
      </c>
    </row>
    <row r="1970" spans="2:11" x14ac:dyDescent="0.25">
      <c r="C1970" t="s">
        <v>10900</v>
      </c>
      <c r="D1970" s="48" t="s">
        <v>11164</v>
      </c>
      <c r="E1970" s="49"/>
      <c r="F1970" s="49"/>
      <c r="G1970" s="49"/>
      <c r="H1970" s="49"/>
      <c r="I1970" s="49"/>
      <c r="J1970" t="str">
        <f t="shared" si="95"/>
        <v/>
      </c>
      <c r="K1970" s="6" t="str">
        <f t="shared" si="93"/>
        <v/>
      </c>
    </row>
    <row r="1971" spans="2:11" x14ac:dyDescent="0.25">
      <c r="C1971" t="s">
        <v>10900</v>
      </c>
      <c r="D1971" s="48" t="s">
        <v>11165</v>
      </c>
      <c r="E1971" s="49"/>
      <c r="F1971" s="49"/>
      <c r="G1971" s="49"/>
      <c r="H1971" s="49"/>
      <c r="I1971" s="49"/>
      <c r="J1971" t="str">
        <f t="shared" si="95"/>
        <v/>
      </c>
      <c r="K1971" s="6" t="str">
        <f t="shared" si="93"/>
        <v/>
      </c>
    </row>
    <row r="1972" spans="2:11" x14ac:dyDescent="0.25">
      <c r="C1972" t="s">
        <v>10900</v>
      </c>
      <c r="D1972" s="48" t="s">
        <v>11166</v>
      </c>
      <c r="E1972" s="49"/>
      <c r="F1972" s="49"/>
      <c r="G1972" s="49"/>
      <c r="H1972" s="49"/>
      <c r="I1972" s="49"/>
      <c r="J1972" t="str">
        <f t="shared" si="95"/>
        <v/>
      </c>
      <c r="K1972" s="6" t="str">
        <f t="shared" si="93"/>
        <v/>
      </c>
    </row>
    <row r="1973" spans="2:11" x14ac:dyDescent="0.25">
      <c r="C1973" t="s">
        <v>10900</v>
      </c>
      <c r="D1973" s="48" t="s">
        <v>11167</v>
      </c>
      <c r="E1973" s="49"/>
      <c r="F1973" s="49"/>
      <c r="G1973" s="49"/>
      <c r="H1973" s="49"/>
      <c r="I1973" s="49"/>
      <c r="J1973" t="str">
        <f t="shared" si="95"/>
        <v/>
      </c>
      <c r="K1973" s="6" t="str">
        <f t="shared" si="93"/>
        <v/>
      </c>
    </row>
    <row r="1974" spans="2:11" x14ac:dyDescent="0.25">
      <c r="C1974" t="s">
        <v>10900</v>
      </c>
      <c r="D1974" s="48" t="s">
        <v>11156</v>
      </c>
      <c r="E1974" s="48"/>
      <c r="F1974" s="48"/>
      <c r="G1974" s="48"/>
      <c r="H1974" s="48"/>
      <c r="I1974" s="48"/>
      <c r="J1974" t="str">
        <f t="shared" si="95"/>
        <v/>
      </c>
      <c r="K1974" s="6" t="str">
        <f t="shared" si="93"/>
        <v/>
      </c>
    </row>
    <row r="1975" spans="2:11" x14ac:dyDescent="0.25">
      <c r="C1975" t="s">
        <v>10900</v>
      </c>
      <c r="D1975" s="48" t="s">
        <v>11157</v>
      </c>
      <c r="E1975" s="48"/>
      <c r="F1975" s="48"/>
      <c r="G1975" s="48"/>
      <c r="H1975" s="48"/>
      <c r="I1975" s="48"/>
      <c r="J1975" t="str">
        <f t="shared" si="95"/>
        <v/>
      </c>
      <c r="K1975" s="6" t="str">
        <f t="shared" si="93"/>
        <v/>
      </c>
    </row>
    <row r="1976" spans="2:11" x14ac:dyDescent="0.25">
      <c r="C1976" t="s">
        <v>10900</v>
      </c>
      <c r="D1976" s="48" t="s">
        <v>11158</v>
      </c>
      <c r="E1976" s="48"/>
      <c r="F1976" s="48"/>
      <c r="G1976" s="48"/>
      <c r="H1976" s="48"/>
      <c r="I1976" s="48"/>
      <c r="J1976" t="str">
        <f t="shared" si="95"/>
        <v/>
      </c>
      <c r="K1976" s="6" t="str">
        <f t="shared" si="93"/>
        <v/>
      </c>
    </row>
    <row r="1977" spans="2:11" x14ac:dyDescent="0.25">
      <c r="C1977" t="s">
        <v>10900</v>
      </c>
      <c r="D1977" s="48" t="s">
        <v>11152</v>
      </c>
      <c r="E1977" s="48"/>
      <c r="F1977" s="48"/>
      <c r="G1977" s="48"/>
      <c r="H1977" s="48"/>
      <c r="I1977" s="48"/>
      <c r="J1977" t="str">
        <f t="shared" si="95"/>
        <v/>
      </c>
      <c r="K1977" s="6" t="str">
        <f t="shared" si="93"/>
        <v/>
      </c>
    </row>
    <row r="1978" spans="2:11" x14ac:dyDescent="0.25">
      <c r="C1978" t="s">
        <v>10900</v>
      </c>
      <c r="D1978" s="48" t="s">
        <v>11153</v>
      </c>
      <c r="E1978" s="48"/>
      <c r="F1978" s="48"/>
      <c r="G1978" s="48"/>
      <c r="H1978" s="48"/>
      <c r="I1978" s="48"/>
      <c r="J1978" t="str">
        <f t="shared" si="95"/>
        <v/>
      </c>
      <c r="K1978" s="6" t="str">
        <f t="shared" si="93"/>
        <v/>
      </c>
    </row>
    <row r="1979" spans="2:11" x14ac:dyDescent="0.25">
      <c r="C1979" s="14" t="s">
        <v>12089</v>
      </c>
      <c r="D1979" s="14"/>
      <c r="E1979" s="14"/>
      <c r="F1979" s="14"/>
      <c r="G1979" s="14"/>
      <c r="H1979" s="14"/>
      <c r="I1979" s="14"/>
      <c r="J1979" t="str">
        <f t="shared" si="95"/>
        <v/>
      </c>
      <c r="K1979" s="6" t="str">
        <f t="shared" si="93"/>
        <v/>
      </c>
    </row>
    <row r="1980" spans="2:11" x14ac:dyDescent="0.25">
      <c r="D1980" s="47" t="s">
        <v>12090</v>
      </c>
      <c r="E1980" s="47"/>
      <c r="F1980" s="47"/>
      <c r="G1980" s="47"/>
      <c r="H1980" s="47"/>
      <c r="I1980" s="47"/>
      <c r="J1980" t="str">
        <f t="shared" si="95"/>
        <v/>
      </c>
      <c r="K1980" s="6" t="str">
        <f t="shared" si="93"/>
        <v/>
      </c>
    </row>
    <row r="1981" spans="2:11" x14ac:dyDescent="0.25">
      <c r="B1981" s="58">
        <v>9001</v>
      </c>
      <c r="F1981" t="s">
        <v>1904</v>
      </c>
      <c r="I1981" t="s">
        <v>12064</v>
      </c>
      <c r="J1981" t="e">
        <f t="shared" si="95"/>
        <v>#REF!</v>
      </c>
      <c r="K1981" s="6" t="e">
        <f t="shared" si="93"/>
        <v>#REF!</v>
      </c>
    </row>
    <row r="1982" spans="2:11" x14ac:dyDescent="0.25">
      <c r="B1982" s="58">
        <v>9002</v>
      </c>
      <c r="F1982" t="s">
        <v>1899</v>
      </c>
      <c r="I1982" t="s">
        <v>12064</v>
      </c>
      <c r="J1982" t="e">
        <f t="shared" si="95"/>
        <v>#REF!</v>
      </c>
      <c r="K1982" s="6" t="e">
        <f t="shared" si="93"/>
        <v>#REF!</v>
      </c>
    </row>
    <row r="1983" spans="2:11" x14ac:dyDescent="0.25">
      <c r="B1983" s="58">
        <v>9003</v>
      </c>
      <c r="F1983" t="s">
        <v>1891</v>
      </c>
      <c r="I1983" t="s">
        <v>12064</v>
      </c>
      <c r="J1983" t="e">
        <f t="shared" si="95"/>
        <v>#REF!</v>
      </c>
      <c r="K1983" s="6" t="e">
        <f t="shared" si="93"/>
        <v>#REF!</v>
      </c>
    </row>
    <row r="1984" spans="2:11" x14ac:dyDescent="0.25">
      <c r="B1984" s="58">
        <v>9004</v>
      </c>
      <c r="F1984" t="s">
        <v>1888</v>
      </c>
      <c r="I1984" t="s">
        <v>12064</v>
      </c>
      <c r="J1984" t="e">
        <f t="shared" si="95"/>
        <v>#REF!</v>
      </c>
      <c r="K1984" s="6" t="e">
        <f t="shared" si="93"/>
        <v>#REF!</v>
      </c>
    </row>
  </sheetData>
  <autoFilter ref="A1:M1984" xr:uid="{00000000-0009-0000-0000-00001A000000}"/>
  <hyperlinks>
    <hyperlink ref="I1547" r:id="rId1" xr:uid="{00000000-0004-0000-1A00-000000000000}"/>
    <hyperlink ref="I1642" r:id="rId2" xr:uid="{00000000-0004-0000-1A00-000001000000}"/>
  </hyperlinks>
  <pageMargins left="0.7" right="0.7" top="0.75" bottom="0.75" header="0.3" footer="0.3"/>
  <pageSetup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62"/>
  <sheetViews>
    <sheetView topLeftCell="A46" workbookViewId="0">
      <selection activeCell="A8" sqref="A8"/>
    </sheetView>
  </sheetViews>
  <sheetFormatPr defaultColWidth="12.42578125" defaultRowHeight="36" customHeight="1" x14ac:dyDescent="0.25"/>
  <cols>
    <col min="1" max="1" width="38.42578125" style="22" customWidth="1"/>
    <col min="2" max="2" width="26.140625" style="22" customWidth="1"/>
    <col min="3" max="4" width="12.42578125" style="22"/>
    <col min="5" max="5" width="17.5703125" style="22" customWidth="1"/>
    <col min="6" max="6" width="20.5703125" style="22" customWidth="1"/>
    <col min="7" max="7" width="39.28515625" style="22" customWidth="1"/>
    <col min="8" max="8" width="33.28515625" style="22" customWidth="1"/>
    <col min="9" max="9" width="20.140625" style="22" customWidth="1"/>
    <col min="10" max="10" width="37" style="22" customWidth="1"/>
    <col min="11" max="16384" width="12.42578125" style="22"/>
  </cols>
  <sheetData>
    <row r="1" spans="1:10" ht="36" customHeight="1" x14ac:dyDescent="0.25">
      <c r="A1" s="21" t="s">
        <v>11624</v>
      </c>
      <c r="B1" s="21" t="s">
        <v>11625</v>
      </c>
      <c r="C1" s="21" t="s">
        <v>11626</v>
      </c>
      <c r="D1" s="21" t="s">
        <v>11627</v>
      </c>
      <c r="E1" s="21" t="s">
        <v>11628</v>
      </c>
      <c r="F1" s="21" t="s">
        <v>11629</v>
      </c>
      <c r="G1" s="21" t="s">
        <v>11630</v>
      </c>
      <c r="H1" s="21" t="s">
        <v>11631</v>
      </c>
      <c r="I1" s="21" t="s">
        <v>11632</v>
      </c>
      <c r="J1" s="21" t="s">
        <v>11633</v>
      </c>
    </row>
    <row r="2" spans="1:10" ht="36" customHeight="1" x14ac:dyDescent="0.25">
      <c r="A2" s="23" t="s">
        <v>11634</v>
      </c>
      <c r="B2" s="23" t="s">
        <v>11635</v>
      </c>
      <c r="C2" s="23" t="s">
        <v>11611</v>
      </c>
      <c r="D2" s="23">
        <v>85323</v>
      </c>
      <c r="E2" s="23" t="s">
        <v>11636</v>
      </c>
      <c r="F2" s="23" t="s">
        <v>11637</v>
      </c>
      <c r="G2" s="24" t="s">
        <v>11638</v>
      </c>
      <c r="H2" s="25" t="s">
        <v>11639</v>
      </c>
      <c r="I2" s="26"/>
      <c r="J2" s="26"/>
    </row>
    <row r="3" spans="1:10" ht="36" customHeight="1" x14ac:dyDescent="0.25">
      <c r="A3" s="23" t="s">
        <v>11640</v>
      </c>
      <c r="B3" s="23" t="s">
        <v>11641</v>
      </c>
      <c r="C3" s="23" t="s">
        <v>11609</v>
      </c>
      <c r="D3" s="23">
        <v>85320</v>
      </c>
      <c r="E3" s="23" t="s">
        <v>11642</v>
      </c>
      <c r="F3" s="23" t="s">
        <v>11643</v>
      </c>
      <c r="G3" s="24" t="s">
        <v>11644</v>
      </c>
      <c r="H3" s="26"/>
      <c r="I3" s="26"/>
      <c r="J3" s="26"/>
    </row>
    <row r="4" spans="1:10" ht="36" customHeight="1" x14ac:dyDescent="0.25">
      <c r="A4" s="23" t="s">
        <v>11645</v>
      </c>
      <c r="B4" s="23" t="s">
        <v>11646</v>
      </c>
      <c r="C4" s="23" t="s">
        <v>11147</v>
      </c>
      <c r="D4" s="23">
        <v>85019</v>
      </c>
      <c r="E4" s="27" t="s">
        <v>11647</v>
      </c>
      <c r="F4" s="23" t="s">
        <v>11648</v>
      </c>
      <c r="G4" s="24" t="s">
        <v>11649</v>
      </c>
      <c r="H4" s="28" t="s">
        <v>11650</v>
      </c>
      <c r="I4" s="26"/>
      <c r="J4" s="26"/>
    </row>
    <row r="5" spans="1:10" ht="36" customHeight="1" x14ac:dyDescent="0.25">
      <c r="A5" s="23" t="s">
        <v>11651</v>
      </c>
      <c r="B5" s="23" t="s">
        <v>11652</v>
      </c>
      <c r="C5" s="23" t="s">
        <v>11653</v>
      </c>
      <c r="D5" s="23">
        <v>85322</v>
      </c>
      <c r="E5" s="23" t="s">
        <v>11654</v>
      </c>
      <c r="F5" s="23" t="s">
        <v>11655</v>
      </c>
      <c r="G5" s="24" t="s">
        <v>11656</v>
      </c>
      <c r="H5" s="15" t="s">
        <v>11657</v>
      </c>
      <c r="I5" s="26"/>
      <c r="J5" s="26"/>
    </row>
    <row r="6" spans="1:10" ht="36" customHeight="1" x14ac:dyDescent="0.25">
      <c r="A6" s="23" t="s">
        <v>11658</v>
      </c>
      <c r="B6" s="23" t="s">
        <v>11659</v>
      </c>
      <c r="C6" s="23" t="s">
        <v>11611</v>
      </c>
      <c r="D6" s="23">
        <v>85323</v>
      </c>
      <c r="E6" s="23" t="s">
        <v>11660</v>
      </c>
      <c r="F6" s="23" t="s">
        <v>11661</v>
      </c>
      <c r="G6" s="24" t="s">
        <v>11662</v>
      </c>
      <c r="H6" s="15" t="s">
        <v>11663</v>
      </c>
      <c r="I6" s="26"/>
      <c r="J6" s="26"/>
    </row>
    <row r="7" spans="1:10" ht="36" customHeight="1" x14ac:dyDescent="0.25">
      <c r="A7" s="23" t="s">
        <v>11664</v>
      </c>
      <c r="B7" s="23" t="s">
        <v>11665</v>
      </c>
      <c r="C7" s="23" t="s">
        <v>11147</v>
      </c>
      <c r="D7" s="23">
        <v>85008</v>
      </c>
      <c r="E7" s="23" t="s">
        <v>11666</v>
      </c>
      <c r="F7" s="23" t="s">
        <v>11667</v>
      </c>
      <c r="G7" s="24" t="s">
        <v>11668</v>
      </c>
      <c r="H7" s="15" t="s">
        <v>11669</v>
      </c>
      <c r="I7" s="26"/>
      <c r="J7" s="26"/>
    </row>
    <row r="8" spans="1:10" ht="36" customHeight="1" x14ac:dyDescent="0.25">
      <c r="A8" s="23" t="s">
        <v>11670</v>
      </c>
      <c r="B8" s="23" t="s">
        <v>11671</v>
      </c>
      <c r="C8" s="23" t="s">
        <v>11612</v>
      </c>
      <c r="D8" s="23">
        <v>85326</v>
      </c>
      <c r="E8" s="23" t="s">
        <v>11672</v>
      </c>
      <c r="F8" s="29" t="s">
        <v>11673</v>
      </c>
      <c r="G8" s="24" t="s">
        <v>11674</v>
      </c>
      <c r="H8" s="15" t="s">
        <v>11675</v>
      </c>
      <c r="I8" s="26"/>
      <c r="J8" s="26"/>
    </row>
    <row r="9" spans="1:10" ht="36" customHeight="1" x14ac:dyDescent="0.25">
      <c r="A9" s="23" t="s">
        <v>11676</v>
      </c>
      <c r="B9" s="23" t="s">
        <v>11677</v>
      </c>
      <c r="C9" s="23" t="s">
        <v>11612</v>
      </c>
      <c r="D9" s="23">
        <v>85326</v>
      </c>
      <c r="E9" s="23" t="s">
        <v>11678</v>
      </c>
      <c r="F9" s="30" t="s">
        <v>11679</v>
      </c>
      <c r="G9" s="24" t="s">
        <v>11680</v>
      </c>
      <c r="H9" s="15" t="s">
        <v>11681</v>
      </c>
      <c r="I9" s="26"/>
      <c r="J9" s="26"/>
    </row>
    <row r="10" spans="1:10" ht="36" customHeight="1" x14ac:dyDescent="0.25">
      <c r="A10" s="23" t="s">
        <v>11682</v>
      </c>
      <c r="B10" s="23" t="s">
        <v>11683</v>
      </c>
      <c r="C10" s="23" t="s">
        <v>11147</v>
      </c>
      <c r="D10" s="23">
        <v>85033</v>
      </c>
      <c r="E10" s="23" t="s">
        <v>11684</v>
      </c>
      <c r="F10" s="23" t="s">
        <v>11685</v>
      </c>
      <c r="G10" s="24" t="s">
        <v>11686</v>
      </c>
      <c r="H10" s="15" t="s">
        <v>11687</v>
      </c>
      <c r="I10" s="26"/>
      <c r="J10" s="26"/>
    </row>
    <row r="11" spans="1:10" ht="36" customHeight="1" x14ac:dyDescent="0.25">
      <c r="A11" s="23" t="s">
        <v>11688</v>
      </c>
      <c r="B11" s="23" t="s">
        <v>11689</v>
      </c>
      <c r="C11" s="23" t="s">
        <v>11601</v>
      </c>
      <c r="D11" s="23">
        <v>85327</v>
      </c>
      <c r="E11" s="27" t="s">
        <v>11690</v>
      </c>
      <c r="F11" s="23" t="s">
        <v>11691</v>
      </c>
      <c r="G11" s="24" t="s">
        <v>11692</v>
      </c>
      <c r="H11" s="15" t="s">
        <v>11693</v>
      </c>
      <c r="I11" s="26"/>
      <c r="J11" s="26"/>
    </row>
    <row r="12" spans="1:10" ht="36" customHeight="1" x14ac:dyDescent="0.25">
      <c r="A12" s="23" t="s">
        <v>11694</v>
      </c>
      <c r="B12" s="23" t="s">
        <v>11695</v>
      </c>
      <c r="C12" s="23" t="s">
        <v>11575</v>
      </c>
      <c r="D12" s="23">
        <v>85224</v>
      </c>
      <c r="E12" s="23" t="s">
        <v>11696</v>
      </c>
      <c r="F12" s="23" t="s">
        <v>11697</v>
      </c>
      <c r="G12" s="24" t="s">
        <v>11698</v>
      </c>
      <c r="H12" s="15" t="s">
        <v>11699</v>
      </c>
      <c r="I12" s="26"/>
      <c r="J12" s="26"/>
    </row>
    <row r="13" spans="1:10" ht="36" customHeight="1" x14ac:dyDescent="0.25">
      <c r="A13" s="23" t="s">
        <v>11700</v>
      </c>
      <c r="B13" s="23" t="s">
        <v>11701</v>
      </c>
      <c r="C13" s="23" t="s">
        <v>11147</v>
      </c>
      <c r="D13" s="23">
        <v>85016</v>
      </c>
      <c r="E13" s="23" t="s">
        <v>11702</v>
      </c>
      <c r="F13" s="23" t="s">
        <v>11703</v>
      </c>
      <c r="G13" s="24" t="s">
        <v>11704</v>
      </c>
      <c r="H13" s="15" t="s">
        <v>11705</v>
      </c>
      <c r="I13" s="26"/>
      <c r="J13" s="26"/>
    </row>
    <row r="14" spans="1:10" ht="36" customHeight="1" x14ac:dyDescent="0.25">
      <c r="A14" s="23" t="s">
        <v>11706</v>
      </c>
      <c r="B14" s="23" t="s">
        <v>11707</v>
      </c>
      <c r="C14" s="23" t="s">
        <v>11147</v>
      </c>
      <c r="D14" s="23">
        <v>85027</v>
      </c>
      <c r="E14" s="23" t="s">
        <v>11708</v>
      </c>
      <c r="F14" s="23" t="s">
        <v>11709</v>
      </c>
      <c r="G14" s="24" t="s">
        <v>11710</v>
      </c>
      <c r="H14" s="15" t="s">
        <v>11711</v>
      </c>
      <c r="I14" s="26"/>
      <c r="J14" s="26"/>
    </row>
    <row r="15" spans="1:10" ht="36" customHeight="1" x14ac:dyDescent="0.25">
      <c r="A15" s="23" t="s">
        <v>11712</v>
      </c>
      <c r="B15" s="23" t="s">
        <v>11713</v>
      </c>
      <c r="C15" s="23" t="s">
        <v>11582</v>
      </c>
      <c r="D15" s="23">
        <v>85374</v>
      </c>
      <c r="E15" s="23" t="s">
        <v>11714</v>
      </c>
      <c r="F15" s="23" t="s">
        <v>11715</v>
      </c>
      <c r="G15" s="24" t="s">
        <v>11716</v>
      </c>
      <c r="H15" s="15" t="s">
        <v>11717</v>
      </c>
      <c r="I15" s="26"/>
      <c r="J15" s="26"/>
    </row>
    <row r="16" spans="1:10" ht="36" customHeight="1" x14ac:dyDescent="0.25">
      <c r="A16" s="23" t="s">
        <v>11718</v>
      </c>
      <c r="B16" s="23" t="s">
        <v>11719</v>
      </c>
      <c r="C16" s="23" t="s">
        <v>11579</v>
      </c>
      <c r="D16" s="23">
        <v>85201</v>
      </c>
      <c r="E16" s="23" t="s">
        <v>11720</v>
      </c>
      <c r="F16" s="23" t="s">
        <v>11721</v>
      </c>
      <c r="G16" s="24" t="s">
        <v>11722</v>
      </c>
      <c r="H16" s="15" t="s">
        <v>11723</v>
      </c>
      <c r="I16" s="26"/>
      <c r="J16" s="26"/>
    </row>
    <row r="17" spans="1:10" ht="36" customHeight="1" x14ac:dyDescent="0.25">
      <c r="A17" s="23" t="s">
        <v>11724</v>
      </c>
      <c r="B17" s="23" t="s">
        <v>11725</v>
      </c>
      <c r="C17" s="23" t="s">
        <v>11599</v>
      </c>
      <c r="D17" s="23">
        <v>85268</v>
      </c>
      <c r="E17" s="23" t="s">
        <v>11726</v>
      </c>
      <c r="F17" s="23" t="s">
        <v>11727</v>
      </c>
      <c r="G17" s="24" t="s">
        <v>11728</v>
      </c>
      <c r="H17" s="15" t="s">
        <v>11729</v>
      </c>
      <c r="I17" s="26"/>
      <c r="J17" s="26"/>
    </row>
    <row r="18" spans="1:10" ht="36" customHeight="1" x14ac:dyDescent="0.25">
      <c r="A18" s="23" t="s">
        <v>11730</v>
      </c>
      <c r="B18" s="23" t="s">
        <v>11731</v>
      </c>
      <c r="C18" s="23" t="s">
        <v>11147</v>
      </c>
      <c r="D18" s="23">
        <v>85043</v>
      </c>
      <c r="E18" s="23" t="s">
        <v>11732</v>
      </c>
      <c r="F18" s="23" t="s">
        <v>11733</v>
      </c>
      <c r="G18" s="24" t="s">
        <v>11734</v>
      </c>
      <c r="H18" s="15" t="s">
        <v>11735</v>
      </c>
      <c r="I18" s="26"/>
      <c r="J18" s="26"/>
    </row>
    <row r="19" spans="1:10" ht="36" customHeight="1" x14ac:dyDescent="0.25">
      <c r="A19" s="23" t="s">
        <v>11736</v>
      </c>
      <c r="B19" s="23" t="s">
        <v>11737</v>
      </c>
      <c r="C19" s="23" t="s">
        <v>11596</v>
      </c>
      <c r="D19" s="23">
        <v>85337</v>
      </c>
      <c r="E19" s="23" t="s">
        <v>11738</v>
      </c>
      <c r="F19" s="23" t="s">
        <v>11739</v>
      </c>
      <c r="G19" s="24" t="s">
        <v>11740</v>
      </c>
      <c r="H19" s="15" t="s">
        <v>11741</v>
      </c>
      <c r="I19" s="26"/>
      <c r="J19" s="26"/>
    </row>
    <row r="20" spans="1:10" ht="36" customHeight="1" x14ac:dyDescent="0.25">
      <c r="A20" s="23" t="s">
        <v>11742</v>
      </c>
      <c r="B20" s="23" t="s">
        <v>11743</v>
      </c>
      <c r="C20" s="23" t="s">
        <v>11576</v>
      </c>
      <c r="D20" s="23">
        <v>85296</v>
      </c>
      <c r="E20" s="27" t="s">
        <v>11744</v>
      </c>
      <c r="F20" s="23" t="s">
        <v>11745</v>
      </c>
      <c r="G20" s="31" t="s">
        <v>11746</v>
      </c>
      <c r="H20" s="15" t="s">
        <v>11747</v>
      </c>
      <c r="I20" s="26"/>
      <c r="J20" s="26"/>
    </row>
    <row r="21" spans="1:10" ht="36" customHeight="1" x14ac:dyDescent="0.25">
      <c r="A21" s="23" t="s">
        <v>11748</v>
      </c>
      <c r="B21" s="23" t="s">
        <v>11749</v>
      </c>
      <c r="C21" s="23" t="s">
        <v>11146</v>
      </c>
      <c r="D21" s="23">
        <v>85301</v>
      </c>
      <c r="E21" s="32" t="s">
        <v>11750</v>
      </c>
      <c r="F21" s="23" t="s">
        <v>11751</v>
      </c>
      <c r="G21" s="24" t="s">
        <v>11752</v>
      </c>
      <c r="H21" s="15" t="s">
        <v>11753</v>
      </c>
      <c r="I21" s="26"/>
      <c r="J21" s="26"/>
    </row>
    <row r="22" spans="1:10" ht="36" customHeight="1" x14ac:dyDescent="0.25">
      <c r="A22" s="23" t="s">
        <v>11754</v>
      </c>
      <c r="B22" s="23" t="s">
        <v>11755</v>
      </c>
      <c r="C22" s="23" t="s">
        <v>11146</v>
      </c>
      <c r="D22" s="23">
        <v>85301</v>
      </c>
      <c r="E22" s="23" t="s">
        <v>11756</v>
      </c>
      <c r="F22" s="23" t="s">
        <v>11757</v>
      </c>
      <c r="G22" s="24" t="s">
        <v>11758</v>
      </c>
      <c r="H22" s="15" t="s">
        <v>11759</v>
      </c>
      <c r="I22" s="26"/>
      <c r="J22" s="26"/>
    </row>
    <row r="23" spans="1:10" ht="36" customHeight="1" x14ac:dyDescent="0.25">
      <c r="A23" s="23" t="s">
        <v>11760</v>
      </c>
      <c r="B23" s="23" t="s">
        <v>11761</v>
      </c>
      <c r="C23" s="23" t="s">
        <v>11576</v>
      </c>
      <c r="D23" s="23">
        <v>85295</v>
      </c>
      <c r="E23" s="23" t="s">
        <v>11762</v>
      </c>
      <c r="F23" s="23" t="s">
        <v>11763</v>
      </c>
      <c r="G23" s="24" t="s">
        <v>11764</v>
      </c>
      <c r="H23" s="15" t="s">
        <v>11765</v>
      </c>
      <c r="I23" s="26"/>
      <c r="J23" s="26"/>
    </row>
    <row r="24" spans="1:10" ht="36" customHeight="1" x14ac:dyDescent="0.25">
      <c r="A24" s="23" t="s">
        <v>11766</v>
      </c>
      <c r="B24" s="23" t="s">
        <v>11767</v>
      </c>
      <c r="C24" s="23" t="s">
        <v>11147</v>
      </c>
      <c r="D24" s="23">
        <v>85009</v>
      </c>
      <c r="E24" s="23" t="s">
        <v>11768</v>
      </c>
      <c r="F24" s="29" t="s">
        <v>11769</v>
      </c>
      <c r="G24" s="24" t="s">
        <v>11770</v>
      </c>
      <c r="H24" s="15" t="s">
        <v>11771</v>
      </c>
      <c r="I24" s="26"/>
      <c r="J24" s="26"/>
    </row>
    <row r="25" spans="1:10" ht="36" customHeight="1" x14ac:dyDescent="0.25">
      <c r="A25" s="23" t="s">
        <v>11772</v>
      </c>
      <c r="B25" s="23" t="s">
        <v>11773</v>
      </c>
      <c r="C25" s="23" t="s">
        <v>11583</v>
      </c>
      <c r="D25" s="23">
        <v>85284</v>
      </c>
      <c r="E25" s="23" t="s">
        <v>11774</v>
      </c>
      <c r="F25" s="23" t="s">
        <v>11775</v>
      </c>
      <c r="G25" s="24" t="s">
        <v>11776</v>
      </c>
      <c r="H25" s="15" t="s">
        <v>11777</v>
      </c>
      <c r="I25" s="26"/>
      <c r="J25" s="26"/>
    </row>
    <row r="26" spans="1:10" ht="36" customHeight="1" x14ac:dyDescent="0.25">
      <c r="A26" s="23" t="s">
        <v>11778</v>
      </c>
      <c r="B26" s="23" t="s">
        <v>11779</v>
      </c>
      <c r="C26" s="23" t="s">
        <v>11780</v>
      </c>
      <c r="D26" s="23">
        <v>85339</v>
      </c>
      <c r="E26" s="23" t="s">
        <v>11781</v>
      </c>
      <c r="F26" s="23" t="s">
        <v>11782</v>
      </c>
      <c r="G26" s="24" t="s">
        <v>11783</v>
      </c>
      <c r="H26" s="15" t="s">
        <v>11784</v>
      </c>
      <c r="I26" s="26"/>
      <c r="J26" s="26"/>
    </row>
    <row r="27" spans="1:10" ht="36" customHeight="1" x14ac:dyDescent="0.25">
      <c r="A27" s="23" t="s">
        <v>11785</v>
      </c>
      <c r="B27" s="23" t="s">
        <v>11786</v>
      </c>
      <c r="C27" s="23" t="s">
        <v>11612</v>
      </c>
      <c r="D27" s="23">
        <v>85326</v>
      </c>
      <c r="E27" s="23" t="s">
        <v>11787</v>
      </c>
      <c r="F27" s="23" t="s">
        <v>11788</v>
      </c>
      <c r="G27" s="24" t="s">
        <v>11789</v>
      </c>
      <c r="H27" s="15" t="s">
        <v>11790</v>
      </c>
      <c r="I27" s="26"/>
      <c r="J27" s="26"/>
    </row>
    <row r="28" spans="1:10" ht="36" customHeight="1" x14ac:dyDescent="0.25">
      <c r="A28" s="23" t="s">
        <v>11791</v>
      </c>
      <c r="B28" s="23" t="s">
        <v>11792</v>
      </c>
      <c r="C28" s="23" t="s">
        <v>11597</v>
      </c>
      <c r="D28" s="23">
        <v>85340</v>
      </c>
      <c r="E28" s="23" t="s">
        <v>11793</v>
      </c>
      <c r="F28" s="23" t="s">
        <v>11794</v>
      </c>
      <c r="G28" s="24" t="s">
        <v>11795</v>
      </c>
      <c r="H28" s="26" t="s">
        <v>11796</v>
      </c>
      <c r="I28" s="26"/>
      <c r="J28" s="26"/>
    </row>
    <row r="29" spans="1:10" ht="36" customHeight="1" x14ac:dyDescent="0.25">
      <c r="A29" s="23" t="s">
        <v>11797</v>
      </c>
      <c r="B29" s="23" t="s">
        <v>11798</v>
      </c>
      <c r="C29" s="23" t="s">
        <v>11611</v>
      </c>
      <c r="D29" s="23">
        <v>85323</v>
      </c>
      <c r="E29" s="23" t="s">
        <v>11799</v>
      </c>
      <c r="F29" s="23" t="s">
        <v>11800</v>
      </c>
      <c r="G29" s="24" t="s">
        <v>11801</v>
      </c>
      <c r="H29" s="26" t="s">
        <v>11802</v>
      </c>
      <c r="I29" s="26"/>
      <c r="J29" s="26"/>
    </row>
    <row r="30" spans="1:10" ht="36" customHeight="1" x14ac:dyDescent="0.25">
      <c r="A30" s="23" t="s">
        <v>11803</v>
      </c>
      <c r="B30" s="23" t="s">
        <v>11804</v>
      </c>
      <c r="C30" s="23" t="s">
        <v>11147</v>
      </c>
      <c r="D30" s="23">
        <v>85016</v>
      </c>
      <c r="E30" s="23" t="s">
        <v>11805</v>
      </c>
      <c r="F30" s="29" t="s">
        <v>11806</v>
      </c>
      <c r="G30" s="24" t="s">
        <v>11807</v>
      </c>
      <c r="H30" s="26" t="s">
        <v>11808</v>
      </c>
      <c r="I30" s="26"/>
      <c r="J30" s="26"/>
    </row>
    <row r="31" spans="1:10" ht="36" customHeight="1" x14ac:dyDescent="0.25">
      <c r="A31" s="23" t="s">
        <v>11809</v>
      </c>
      <c r="B31" s="23" t="s">
        <v>11810</v>
      </c>
      <c r="C31" s="23" t="s">
        <v>11147</v>
      </c>
      <c r="D31" s="23">
        <v>85017</v>
      </c>
      <c r="E31" s="33" t="s">
        <v>11811</v>
      </c>
      <c r="F31" s="23" t="s">
        <v>11812</v>
      </c>
      <c r="G31" s="24" t="s">
        <v>11813</v>
      </c>
      <c r="H31" s="25" t="s">
        <v>11814</v>
      </c>
      <c r="I31" s="28"/>
      <c r="J31" s="26"/>
    </row>
    <row r="32" spans="1:10" ht="36" customHeight="1" x14ac:dyDescent="0.25">
      <c r="A32" s="23" t="s">
        <v>11815</v>
      </c>
      <c r="B32" s="23" t="s">
        <v>11816</v>
      </c>
      <c r="C32" s="23" t="s">
        <v>11579</v>
      </c>
      <c r="D32" s="23">
        <v>85201</v>
      </c>
      <c r="E32" s="23" t="s">
        <v>11817</v>
      </c>
      <c r="F32" s="23" t="s">
        <v>11818</v>
      </c>
      <c r="G32" s="24" t="s">
        <v>11819</v>
      </c>
      <c r="H32" s="26" t="s">
        <v>11820</v>
      </c>
      <c r="I32" s="15" t="s">
        <v>11821</v>
      </c>
      <c r="J32" s="26"/>
    </row>
    <row r="33" spans="1:10" ht="36" customHeight="1" x14ac:dyDescent="0.25">
      <c r="A33" s="23" t="s">
        <v>11822</v>
      </c>
      <c r="B33" s="23" t="s">
        <v>11823</v>
      </c>
      <c r="C33" s="23" t="s">
        <v>11824</v>
      </c>
      <c r="D33" s="23">
        <v>85139</v>
      </c>
      <c r="E33" s="23" t="s">
        <v>11825</v>
      </c>
      <c r="F33" s="23" t="s">
        <v>11826</v>
      </c>
      <c r="G33" s="24" t="s">
        <v>11827</v>
      </c>
      <c r="H33" s="26" t="s">
        <v>11828</v>
      </c>
      <c r="I33" s="26"/>
      <c r="J33" s="26"/>
    </row>
    <row r="34" spans="1:10" ht="36" customHeight="1" x14ac:dyDescent="0.25">
      <c r="A34" s="23" t="s">
        <v>11829</v>
      </c>
      <c r="B34" s="23" t="s">
        <v>11830</v>
      </c>
      <c r="C34" s="23" t="s">
        <v>11831</v>
      </c>
      <c r="D34" s="23">
        <v>85342</v>
      </c>
      <c r="E34" s="23" t="s">
        <v>11832</v>
      </c>
      <c r="F34" s="23" t="s">
        <v>11833</v>
      </c>
      <c r="G34" s="24" t="s">
        <v>11834</v>
      </c>
      <c r="H34" s="26" t="s">
        <v>11835</v>
      </c>
      <c r="I34" s="26"/>
      <c r="J34" s="26"/>
    </row>
    <row r="35" spans="1:10" ht="36" customHeight="1" x14ac:dyDescent="0.25">
      <c r="A35" s="23" t="s">
        <v>11836</v>
      </c>
      <c r="B35" s="23" t="s">
        <v>11837</v>
      </c>
      <c r="C35" s="23" t="s">
        <v>11147</v>
      </c>
      <c r="D35" s="23">
        <v>85009</v>
      </c>
      <c r="E35" s="23" t="s">
        <v>11838</v>
      </c>
      <c r="F35" s="23" t="s">
        <v>11839</v>
      </c>
      <c r="G35" s="24" t="s">
        <v>11840</v>
      </c>
      <c r="H35" s="25" t="s">
        <v>11841</v>
      </c>
      <c r="I35" s="26"/>
      <c r="J35" s="26"/>
    </row>
    <row r="36" spans="1:10" ht="36" customHeight="1" x14ac:dyDescent="0.25">
      <c r="A36" s="23" t="s">
        <v>11842</v>
      </c>
      <c r="B36" s="23" t="s">
        <v>11843</v>
      </c>
      <c r="C36" s="23" t="s">
        <v>11844</v>
      </c>
      <c r="D36" s="23">
        <v>85361</v>
      </c>
      <c r="E36" s="23" t="s">
        <v>11845</v>
      </c>
      <c r="F36" s="23" t="s">
        <v>11846</v>
      </c>
      <c r="G36" s="24" t="s">
        <v>11847</v>
      </c>
      <c r="H36" s="25" t="s">
        <v>11848</v>
      </c>
      <c r="I36" s="26"/>
      <c r="J36" s="26"/>
    </row>
    <row r="37" spans="1:10" ht="36" customHeight="1" x14ac:dyDescent="0.25">
      <c r="A37" s="23" t="s">
        <v>11849</v>
      </c>
      <c r="B37" s="23" t="s">
        <v>11850</v>
      </c>
      <c r="C37" s="23" t="s">
        <v>11147</v>
      </c>
      <c r="D37" s="23">
        <v>85013</v>
      </c>
      <c r="E37" s="23" t="s">
        <v>11851</v>
      </c>
      <c r="F37" s="23" t="s">
        <v>11852</v>
      </c>
      <c r="G37" s="34" t="s">
        <v>11853</v>
      </c>
      <c r="H37" s="26" t="s">
        <v>11854</v>
      </c>
      <c r="I37" s="15" t="s">
        <v>11855</v>
      </c>
      <c r="J37" s="26"/>
    </row>
    <row r="38" spans="1:10" ht="36" customHeight="1" x14ac:dyDescent="0.25">
      <c r="A38" s="23" t="s">
        <v>11856</v>
      </c>
      <c r="B38" s="23" t="s">
        <v>11857</v>
      </c>
      <c r="C38" s="23" t="s">
        <v>11858</v>
      </c>
      <c r="D38" s="23">
        <v>85343</v>
      </c>
      <c r="E38" s="23" t="s">
        <v>11859</v>
      </c>
      <c r="F38" s="29" t="s">
        <v>11860</v>
      </c>
      <c r="G38" s="24" t="s">
        <v>11861</v>
      </c>
      <c r="H38" s="26" t="s">
        <v>11862</v>
      </c>
      <c r="I38" s="26"/>
      <c r="J38" s="26"/>
    </row>
    <row r="39" spans="1:10" ht="36" customHeight="1" x14ac:dyDescent="0.25">
      <c r="A39" s="23" t="s">
        <v>11863</v>
      </c>
      <c r="B39" s="23" t="s">
        <v>11864</v>
      </c>
      <c r="C39" s="23" t="s">
        <v>11596</v>
      </c>
      <c r="D39" s="23">
        <v>85337</v>
      </c>
      <c r="E39" s="23" t="s">
        <v>11865</v>
      </c>
      <c r="F39" s="29" t="s">
        <v>11866</v>
      </c>
      <c r="G39" s="29" t="s">
        <v>11867</v>
      </c>
      <c r="H39" s="26" t="s">
        <v>11868</v>
      </c>
      <c r="I39" s="26"/>
      <c r="J39" s="26"/>
    </row>
    <row r="40" spans="1:10" ht="36" customHeight="1" x14ac:dyDescent="0.25">
      <c r="A40" s="23" t="s">
        <v>11869</v>
      </c>
      <c r="B40" s="23" t="s">
        <v>11870</v>
      </c>
      <c r="C40" s="23" t="s">
        <v>11147</v>
      </c>
      <c r="D40" s="23">
        <v>85032</v>
      </c>
      <c r="E40" s="23" t="s">
        <v>11871</v>
      </c>
      <c r="F40" s="23" t="s">
        <v>11872</v>
      </c>
      <c r="G40" s="24" t="s">
        <v>11873</v>
      </c>
      <c r="H40" s="26" t="s">
        <v>11874</v>
      </c>
      <c r="I40" s="15" t="s">
        <v>11875</v>
      </c>
      <c r="J40" s="26"/>
    </row>
    <row r="41" spans="1:10" ht="36" customHeight="1" x14ac:dyDescent="0.25">
      <c r="A41" s="23" t="s">
        <v>11876</v>
      </c>
      <c r="B41" s="23" t="s">
        <v>11877</v>
      </c>
      <c r="C41" s="23" t="s">
        <v>11147</v>
      </c>
      <c r="D41" s="23">
        <v>85037</v>
      </c>
      <c r="E41" s="33" t="s">
        <v>11878</v>
      </c>
      <c r="F41" s="29" t="s">
        <v>11879</v>
      </c>
      <c r="G41" s="24" t="s">
        <v>11880</v>
      </c>
      <c r="H41" s="26" t="s">
        <v>11881</v>
      </c>
      <c r="I41" s="15" t="s">
        <v>11882</v>
      </c>
      <c r="J41" s="26"/>
    </row>
    <row r="42" spans="1:10" ht="36" customHeight="1" x14ac:dyDescent="0.25">
      <c r="A42" s="23" t="s">
        <v>11883</v>
      </c>
      <c r="B42" s="23" t="s">
        <v>11884</v>
      </c>
      <c r="C42" s="23" t="s">
        <v>11146</v>
      </c>
      <c r="D42" s="23">
        <v>85306</v>
      </c>
      <c r="E42" s="23" t="s">
        <v>11885</v>
      </c>
      <c r="F42" s="23" t="s">
        <v>11886</v>
      </c>
      <c r="G42" s="29" t="s">
        <v>11887</v>
      </c>
      <c r="H42" s="26" t="s">
        <v>11888</v>
      </c>
      <c r="I42" s="15" t="s">
        <v>11889</v>
      </c>
      <c r="J42" s="26"/>
    </row>
    <row r="43" spans="1:10" ht="36" customHeight="1" x14ac:dyDescent="0.25">
      <c r="A43" s="23" t="s">
        <v>11890</v>
      </c>
      <c r="B43" s="23" t="s">
        <v>11891</v>
      </c>
      <c r="C43" s="23" t="s">
        <v>11147</v>
      </c>
      <c r="D43" s="23">
        <v>85006</v>
      </c>
      <c r="E43" s="33" t="s">
        <v>11892</v>
      </c>
      <c r="F43" s="23" t="s">
        <v>11893</v>
      </c>
      <c r="G43" s="24" t="s">
        <v>11894</v>
      </c>
      <c r="H43" s="26" t="s">
        <v>11895</v>
      </c>
      <c r="I43" s="15" t="s">
        <v>11896</v>
      </c>
      <c r="J43" s="26"/>
    </row>
    <row r="44" spans="1:10" ht="36" customHeight="1" x14ac:dyDescent="0.25">
      <c r="A44" s="23" t="s">
        <v>11897</v>
      </c>
      <c r="B44" s="23" t="s">
        <v>11898</v>
      </c>
      <c r="C44" s="23" t="s">
        <v>11147</v>
      </c>
      <c r="D44" s="23">
        <v>85012</v>
      </c>
      <c r="E44" s="23" t="s">
        <v>11899</v>
      </c>
      <c r="F44" s="23" t="s">
        <v>11900</v>
      </c>
      <c r="G44" s="24" t="s">
        <v>11901</v>
      </c>
      <c r="H44" s="26" t="s">
        <v>11902</v>
      </c>
      <c r="I44" s="15" t="s">
        <v>11903</v>
      </c>
      <c r="J44" s="26"/>
    </row>
    <row r="45" spans="1:10" ht="36" customHeight="1" x14ac:dyDescent="0.25">
      <c r="A45" s="23" t="s">
        <v>11904</v>
      </c>
      <c r="B45" s="23" t="s">
        <v>11905</v>
      </c>
      <c r="C45" s="23" t="s">
        <v>11600</v>
      </c>
      <c r="D45" s="23">
        <v>85142</v>
      </c>
      <c r="E45" s="33" t="s">
        <v>11906</v>
      </c>
      <c r="F45" s="23" t="s">
        <v>11907</v>
      </c>
      <c r="G45" s="24" t="s">
        <v>11908</v>
      </c>
      <c r="H45" s="26" t="s">
        <v>11909</v>
      </c>
      <c r="I45" s="26"/>
      <c r="J45" s="26"/>
    </row>
    <row r="46" spans="1:10" ht="36" customHeight="1" x14ac:dyDescent="0.25">
      <c r="A46" s="23" t="s">
        <v>11910</v>
      </c>
      <c r="B46" s="23" t="s">
        <v>11911</v>
      </c>
      <c r="C46" s="23" t="s">
        <v>11147</v>
      </c>
      <c r="D46" s="23">
        <v>85043</v>
      </c>
      <c r="E46" s="33" t="s">
        <v>11912</v>
      </c>
      <c r="F46" s="23" t="s">
        <v>11913</v>
      </c>
      <c r="G46" s="24" t="s">
        <v>11914</v>
      </c>
      <c r="H46" s="26" t="s">
        <v>11915</v>
      </c>
      <c r="I46" s="26"/>
      <c r="J46" s="26"/>
    </row>
    <row r="47" spans="1:10" ht="36" customHeight="1" x14ac:dyDescent="0.25">
      <c r="A47" s="23" t="s">
        <v>11916</v>
      </c>
      <c r="B47" s="23" t="s">
        <v>11917</v>
      </c>
      <c r="C47" s="23" t="s">
        <v>11147</v>
      </c>
      <c r="D47" s="23">
        <v>85042</v>
      </c>
      <c r="E47" s="23" t="s">
        <v>11918</v>
      </c>
      <c r="F47" s="23" t="s">
        <v>11919</v>
      </c>
      <c r="G47" s="24" t="s">
        <v>11920</v>
      </c>
      <c r="H47" s="26" t="s">
        <v>11921</v>
      </c>
      <c r="I47" s="26"/>
      <c r="J47" s="26"/>
    </row>
    <row r="48" spans="1:10" ht="36" customHeight="1" x14ac:dyDescent="0.25">
      <c r="A48" s="23" t="s">
        <v>11922</v>
      </c>
      <c r="B48" s="23" t="s">
        <v>11923</v>
      </c>
      <c r="C48" s="23" t="s">
        <v>11924</v>
      </c>
      <c r="D48" s="23">
        <v>85354</v>
      </c>
      <c r="E48" s="23" t="s">
        <v>11925</v>
      </c>
      <c r="F48" s="23" t="s">
        <v>11926</v>
      </c>
      <c r="G48" s="24" t="s">
        <v>11927</v>
      </c>
      <c r="H48" s="26" t="s">
        <v>11928</v>
      </c>
      <c r="I48" s="26"/>
      <c r="J48" s="26"/>
    </row>
    <row r="49" spans="1:10" ht="36" customHeight="1" x14ac:dyDescent="0.25">
      <c r="A49" s="35" t="s">
        <v>11929</v>
      </c>
      <c r="B49" s="23"/>
      <c r="C49" s="23"/>
      <c r="D49" s="23"/>
      <c r="E49" s="33" t="s">
        <v>11930</v>
      </c>
      <c r="F49" s="29" t="s">
        <v>11931</v>
      </c>
      <c r="G49" s="24" t="s">
        <v>11932</v>
      </c>
      <c r="H49" s="26" t="s">
        <v>11933</v>
      </c>
      <c r="I49" s="26"/>
      <c r="J49" s="26" t="s">
        <v>11934</v>
      </c>
    </row>
    <row r="50" spans="1:10" ht="36" customHeight="1" x14ac:dyDescent="0.25">
      <c r="A50" s="30" t="s">
        <v>11935</v>
      </c>
      <c r="B50" s="23"/>
      <c r="C50" s="23"/>
      <c r="D50" s="23"/>
      <c r="E50" s="33">
        <v>9284752315</v>
      </c>
      <c r="F50" s="29" t="s">
        <v>11936</v>
      </c>
      <c r="G50" s="24" t="s">
        <v>11937</v>
      </c>
      <c r="H50" s="26"/>
      <c r="I50" s="26"/>
      <c r="J50" s="26"/>
    </row>
    <row r="51" spans="1:10" ht="36" customHeight="1" x14ac:dyDescent="0.25">
      <c r="A51" s="23" t="s">
        <v>11938</v>
      </c>
      <c r="B51" s="23" t="s">
        <v>11939</v>
      </c>
      <c r="C51" s="23" t="s">
        <v>11147</v>
      </c>
      <c r="D51" s="23">
        <v>85018</v>
      </c>
      <c r="E51" s="33" t="s">
        <v>11940</v>
      </c>
      <c r="F51" s="23" t="s">
        <v>11941</v>
      </c>
      <c r="G51" s="24" t="s">
        <v>11942</v>
      </c>
      <c r="H51" s="26" t="s">
        <v>11943</v>
      </c>
      <c r="I51" s="15" t="s">
        <v>11944</v>
      </c>
      <c r="J51" s="26"/>
    </row>
    <row r="52" spans="1:10" ht="36" customHeight="1" x14ac:dyDescent="0.25">
      <c r="A52" s="23" t="s">
        <v>11945</v>
      </c>
      <c r="B52" s="23" t="s">
        <v>11946</v>
      </c>
      <c r="C52" s="23" t="s">
        <v>11947</v>
      </c>
      <c r="D52" s="23">
        <v>85333</v>
      </c>
      <c r="E52" s="23" t="s">
        <v>11948</v>
      </c>
      <c r="F52" s="23" t="s">
        <v>11949</v>
      </c>
      <c r="G52" s="24" t="s">
        <v>11950</v>
      </c>
      <c r="H52" s="26" t="s">
        <v>11951</v>
      </c>
      <c r="I52" s="26"/>
      <c r="J52" s="26"/>
    </row>
    <row r="53" spans="1:10" ht="36" customHeight="1" x14ac:dyDescent="0.25">
      <c r="A53" s="23" t="s">
        <v>11952</v>
      </c>
      <c r="B53" s="23" t="s">
        <v>11953</v>
      </c>
      <c r="C53" s="23" t="s">
        <v>11583</v>
      </c>
      <c r="D53" s="23">
        <v>85282</v>
      </c>
      <c r="E53" s="23" t="s">
        <v>11954</v>
      </c>
      <c r="F53" s="23" t="s">
        <v>11955</v>
      </c>
      <c r="G53" s="24" t="s">
        <v>11956</v>
      </c>
      <c r="H53" s="26" t="s">
        <v>11957</v>
      </c>
      <c r="I53" s="15" t="s">
        <v>11958</v>
      </c>
      <c r="J53" s="26" t="s">
        <v>11959</v>
      </c>
    </row>
    <row r="54" spans="1:10" ht="36" customHeight="1" x14ac:dyDescent="0.25">
      <c r="A54" s="23" t="s">
        <v>11960</v>
      </c>
      <c r="B54" s="23" t="s">
        <v>11961</v>
      </c>
      <c r="C54" s="23" t="s">
        <v>11583</v>
      </c>
      <c r="D54" s="23">
        <v>85283</v>
      </c>
      <c r="E54" s="23" t="s">
        <v>11962</v>
      </c>
      <c r="F54" s="23" t="s">
        <v>11963</v>
      </c>
      <c r="G54" s="24" t="s">
        <v>11964</v>
      </c>
      <c r="H54" s="26" t="s">
        <v>11965</v>
      </c>
      <c r="I54" s="15" t="s">
        <v>11966</v>
      </c>
      <c r="J54" s="26" t="s">
        <v>11967</v>
      </c>
    </row>
    <row r="55" spans="1:10" ht="36" customHeight="1" x14ac:dyDescent="0.25">
      <c r="A55" s="23" t="s">
        <v>11968</v>
      </c>
      <c r="B55" s="23" t="s">
        <v>11969</v>
      </c>
      <c r="C55" s="23" t="s">
        <v>11584</v>
      </c>
      <c r="D55" s="23">
        <v>85353</v>
      </c>
      <c r="E55" s="23" t="s">
        <v>11970</v>
      </c>
      <c r="F55" s="23" t="s">
        <v>11971</v>
      </c>
      <c r="G55" s="24" t="s">
        <v>11972</v>
      </c>
      <c r="H55" s="26" t="s">
        <v>11973</v>
      </c>
      <c r="I55" s="26"/>
      <c r="J55" s="26" t="s">
        <v>11974</v>
      </c>
    </row>
    <row r="56" spans="1:10" ht="36" customHeight="1" x14ac:dyDescent="0.25">
      <c r="A56" s="23" t="s">
        <v>11975</v>
      </c>
      <c r="B56" s="23" t="s">
        <v>11976</v>
      </c>
      <c r="C56" s="23" t="s">
        <v>11584</v>
      </c>
      <c r="D56" s="23">
        <v>85353</v>
      </c>
      <c r="E56" s="33" t="s">
        <v>11977</v>
      </c>
      <c r="F56" s="23" t="s">
        <v>11978</v>
      </c>
      <c r="G56" s="24" t="s">
        <v>11979</v>
      </c>
      <c r="H56" s="26" t="s">
        <v>11980</v>
      </c>
      <c r="I56" s="15" t="s">
        <v>11981</v>
      </c>
      <c r="J56" s="26" t="s">
        <v>11982</v>
      </c>
    </row>
    <row r="57" spans="1:10" ht="36" customHeight="1" x14ac:dyDescent="0.25">
      <c r="A57" s="23" t="s">
        <v>11983</v>
      </c>
      <c r="B57" s="23" t="s">
        <v>11984</v>
      </c>
      <c r="C57" s="23" t="s">
        <v>11584</v>
      </c>
      <c r="D57" s="23">
        <v>85353</v>
      </c>
      <c r="E57" s="23" t="s">
        <v>11985</v>
      </c>
      <c r="F57" s="29" t="s">
        <v>11986</v>
      </c>
      <c r="G57" s="24" t="s">
        <v>11987</v>
      </c>
      <c r="H57" s="26" t="s">
        <v>11988</v>
      </c>
      <c r="I57" s="26"/>
      <c r="J57" s="26"/>
    </row>
    <row r="58" spans="1:10" ht="36" customHeight="1" x14ac:dyDescent="0.25">
      <c r="A58" s="23" t="s">
        <v>11989</v>
      </c>
      <c r="B58" s="23" t="s">
        <v>11990</v>
      </c>
      <c r="C58" s="23" t="s">
        <v>11146</v>
      </c>
      <c r="D58" s="23">
        <v>85304</v>
      </c>
      <c r="E58" s="33" t="s">
        <v>11991</v>
      </c>
      <c r="F58" s="29" t="s">
        <v>11992</v>
      </c>
      <c r="G58" s="24" t="s">
        <v>11993</v>
      </c>
      <c r="H58" s="26" t="s">
        <v>11994</v>
      </c>
      <c r="I58" s="15" t="s">
        <v>11995</v>
      </c>
      <c r="J58" s="26" t="s">
        <v>11996</v>
      </c>
    </row>
    <row r="59" spans="1:10" ht="36" customHeight="1" x14ac:dyDescent="0.25">
      <c r="A59" s="23" t="s">
        <v>11997</v>
      </c>
      <c r="B59" s="23" t="s">
        <v>11998</v>
      </c>
      <c r="C59" s="23" t="s">
        <v>11146</v>
      </c>
      <c r="D59" s="23">
        <v>85305</v>
      </c>
      <c r="E59" s="23" t="s">
        <v>11999</v>
      </c>
      <c r="F59" s="23" t="s">
        <v>12000</v>
      </c>
      <c r="G59" s="24" t="s">
        <v>12001</v>
      </c>
      <c r="H59" s="26" t="s">
        <v>12002</v>
      </c>
      <c r="I59" s="15" t="s">
        <v>12003</v>
      </c>
      <c r="J59" s="26" t="s">
        <v>12004</v>
      </c>
    </row>
    <row r="60" spans="1:10" ht="36" customHeight="1" x14ac:dyDescent="0.25">
      <c r="A60" s="23" t="s">
        <v>12005</v>
      </c>
      <c r="B60" s="23" t="s">
        <v>12006</v>
      </c>
      <c r="C60" s="23" t="s">
        <v>11585</v>
      </c>
      <c r="D60" s="23">
        <v>85390</v>
      </c>
      <c r="E60" s="23" t="s">
        <v>12007</v>
      </c>
      <c r="F60" s="23" t="s">
        <v>12008</v>
      </c>
      <c r="G60" s="24" t="s">
        <v>12009</v>
      </c>
      <c r="H60" s="26" t="s">
        <v>12010</v>
      </c>
      <c r="I60" s="26"/>
      <c r="J60" s="26" t="s">
        <v>12011</v>
      </c>
    </row>
    <row r="61" spans="1:10" ht="36" customHeight="1" x14ac:dyDescent="0.25">
      <c r="A61" s="23" t="s">
        <v>12012</v>
      </c>
      <c r="B61" s="23" t="s">
        <v>12013</v>
      </c>
      <c r="C61" s="23" t="s">
        <v>11147</v>
      </c>
      <c r="D61" s="23">
        <v>85008</v>
      </c>
      <c r="E61" s="23" t="s">
        <v>12014</v>
      </c>
      <c r="F61" s="23" t="s">
        <v>12015</v>
      </c>
      <c r="G61" s="24" t="s">
        <v>12016</v>
      </c>
      <c r="H61" s="26" t="s">
        <v>12017</v>
      </c>
      <c r="I61" s="26"/>
      <c r="J61" s="26"/>
    </row>
    <row r="62" spans="1:10" ht="36" customHeight="1" x14ac:dyDescent="0.25">
      <c r="A62" s="26"/>
      <c r="B62" s="26"/>
      <c r="C62" s="26"/>
      <c r="D62" s="26"/>
      <c r="E62" s="26"/>
      <c r="F62" s="26"/>
      <c r="G62" s="26"/>
    </row>
  </sheetData>
  <hyperlinks>
    <hyperlink ref="G19" r:id="rId1" xr:uid="{00000000-0004-0000-1B00-000000000000}"/>
    <hyperlink ref="G25" r:id="rId2" xr:uid="{00000000-0004-0000-1B00-000001000000}"/>
    <hyperlink ref="G27" r:id="rId3" xr:uid="{00000000-0004-0000-1B00-000002000000}"/>
    <hyperlink ref="G32" r:id="rId4" xr:uid="{00000000-0004-0000-1B00-000003000000}"/>
    <hyperlink ref="G46" r:id="rId5" xr:uid="{00000000-0004-0000-1B00-000004000000}"/>
    <hyperlink ref="G37" r:id="rId6" xr:uid="{00000000-0004-0000-1B00-000005000000}"/>
    <hyperlink ref="G48" r:id="rId7" xr:uid="{00000000-0004-0000-1B00-000006000000}"/>
    <hyperlink ref="G52" r:id="rId8" xr:uid="{00000000-0004-0000-1B00-000007000000}"/>
    <hyperlink ref="G61" r:id="rId9" xr:uid="{00000000-0004-0000-1B00-000008000000}"/>
    <hyperlink ref="G47" r:id="rId10" xr:uid="{00000000-0004-0000-1B00-000009000000}"/>
    <hyperlink ref="G2" r:id="rId11" xr:uid="{00000000-0004-0000-1B00-00000A000000}"/>
    <hyperlink ref="G6" r:id="rId12" xr:uid="{00000000-0004-0000-1B00-00000B000000}"/>
    <hyperlink ref="G9" r:id="rId13" xr:uid="{00000000-0004-0000-1B00-00000C000000}"/>
    <hyperlink ref="G15" r:id="rId14" xr:uid="{00000000-0004-0000-1B00-00000D000000}"/>
    <hyperlink ref="G23" r:id="rId15" xr:uid="{00000000-0004-0000-1B00-00000E000000}"/>
    <hyperlink ref="G28" r:id="rId16" xr:uid="{00000000-0004-0000-1B00-00000F000000}"/>
    <hyperlink ref="G29" r:id="rId17" xr:uid="{00000000-0004-0000-1B00-000010000000}"/>
    <hyperlink ref="G31" r:id="rId18" xr:uid="{00000000-0004-0000-1B00-000011000000}"/>
    <hyperlink ref="G33" r:id="rId19" xr:uid="{00000000-0004-0000-1B00-000012000000}"/>
    <hyperlink ref="G34" r:id="rId20" xr:uid="{00000000-0004-0000-1B00-000013000000}"/>
    <hyperlink ref="G36" r:id="rId21" xr:uid="{00000000-0004-0000-1B00-000014000000}"/>
    <hyperlink ref="G40" r:id="rId22" xr:uid="{00000000-0004-0000-1B00-000015000000}"/>
    <hyperlink ref="G41" r:id="rId23" xr:uid="{00000000-0004-0000-1B00-000016000000}"/>
    <hyperlink ref="G43" r:id="rId24" xr:uid="{00000000-0004-0000-1B00-000017000000}"/>
    <hyperlink ref="G44" r:id="rId25" xr:uid="{00000000-0004-0000-1B00-000018000000}"/>
    <hyperlink ref="G54" r:id="rId26" xr:uid="{00000000-0004-0000-1B00-000019000000}"/>
    <hyperlink ref="G55" r:id="rId27" xr:uid="{00000000-0004-0000-1B00-00001A000000}"/>
    <hyperlink ref="G59" r:id="rId28" xr:uid="{00000000-0004-0000-1B00-00001B000000}"/>
    <hyperlink ref="G60" r:id="rId29" xr:uid="{00000000-0004-0000-1B00-00001C000000}"/>
    <hyperlink ref="G21" r:id="rId30" xr:uid="{00000000-0004-0000-1B00-00001D000000}"/>
    <hyperlink ref="G56" r:id="rId31" xr:uid="{00000000-0004-0000-1B00-00001E000000}"/>
    <hyperlink ref="G3" r:id="rId32" xr:uid="{00000000-0004-0000-1B00-00001F000000}"/>
    <hyperlink ref="G26" r:id="rId33" xr:uid="{00000000-0004-0000-1B00-000020000000}"/>
    <hyperlink ref="G53" r:id="rId34" xr:uid="{00000000-0004-0000-1B00-000021000000}"/>
    <hyperlink ref="G16" r:id="rId35" xr:uid="{00000000-0004-0000-1B00-000022000000}"/>
    <hyperlink ref="G7" r:id="rId36" xr:uid="{00000000-0004-0000-1B00-000023000000}"/>
    <hyperlink ref="G17" r:id="rId37" xr:uid="{00000000-0004-0000-1B00-000024000000}"/>
    <hyperlink ref="G24" r:id="rId38" xr:uid="{00000000-0004-0000-1B00-000025000000}"/>
    <hyperlink ref="G14" r:id="rId39" xr:uid="{00000000-0004-0000-1B00-000026000000}"/>
    <hyperlink ref="G50" r:id="rId40" xr:uid="{00000000-0004-0000-1B00-000027000000}"/>
    <hyperlink ref="G58" r:id="rId41" xr:uid="{00000000-0004-0000-1B00-000028000000}"/>
    <hyperlink ref="G12" r:id="rId42" xr:uid="{00000000-0004-0000-1B00-000029000000}"/>
    <hyperlink ref="G8" r:id="rId43" xr:uid="{00000000-0004-0000-1B00-00002A000000}"/>
    <hyperlink ref="G4" r:id="rId44" xr:uid="{00000000-0004-0000-1B00-00002B000000}"/>
    <hyperlink ref="G30" r:id="rId45" xr:uid="{00000000-0004-0000-1B00-00002C000000}"/>
    <hyperlink ref="G38" r:id="rId46" xr:uid="{00000000-0004-0000-1B00-00002D000000}"/>
    <hyperlink ref="G57" r:id="rId47" xr:uid="{00000000-0004-0000-1B00-00002E000000}"/>
    <hyperlink ref="G20" r:id="rId48" xr:uid="{00000000-0004-0000-1B00-00002F000000}"/>
    <hyperlink ref="H4" r:id="rId49" xr:uid="{00000000-0004-0000-1B00-000030000000}"/>
    <hyperlink ref="H5" r:id="rId50" xr:uid="{00000000-0004-0000-1B00-000031000000}"/>
    <hyperlink ref="H6" r:id="rId51" xr:uid="{00000000-0004-0000-1B00-000032000000}"/>
    <hyperlink ref="H7" r:id="rId52" xr:uid="{00000000-0004-0000-1B00-000033000000}"/>
    <hyperlink ref="H8" r:id="rId53" xr:uid="{00000000-0004-0000-1B00-000034000000}"/>
    <hyperlink ref="H9" r:id="rId54" xr:uid="{00000000-0004-0000-1B00-000035000000}"/>
    <hyperlink ref="H10" r:id="rId55" xr:uid="{00000000-0004-0000-1B00-000036000000}"/>
    <hyperlink ref="H11" r:id="rId56" display="http://www.ccusd93.org/" xr:uid="{00000000-0004-0000-1B00-000037000000}"/>
    <hyperlink ref="H12" r:id="rId57" xr:uid="{00000000-0004-0000-1B00-000038000000}"/>
    <hyperlink ref="H13" r:id="rId58" xr:uid="{00000000-0004-0000-1B00-000039000000}"/>
    <hyperlink ref="H14" r:id="rId59" xr:uid="{00000000-0004-0000-1B00-00003A000000}"/>
    <hyperlink ref="H15" r:id="rId60" xr:uid="{00000000-0004-0000-1B00-00003B000000}"/>
    <hyperlink ref="H16" r:id="rId61" display="http://www.evit.com/" xr:uid="{00000000-0004-0000-1B00-00003C000000}"/>
    <hyperlink ref="H17" r:id="rId62" xr:uid="{00000000-0004-0000-1B00-00003D000000}"/>
    <hyperlink ref="H18" r:id="rId63" xr:uid="{00000000-0004-0000-1B00-00003E000000}"/>
    <hyperlink ref="H19" r:id="rId64" xr:uid="{00000000-0004-0000-1B00-00003F000000}"/>
    <hyperlink ref="H20" r:id="rId65" display="http://www.gilbertschools.net/" xr:uid="{00000000-0004-0000-1B00-000040000000}"/>
    <hyperlink ref="H21" r:id="rId66" display="http://www.gesd40.org/" xr:uid="{00000000-0004-0000-1B00-000041000000}"/>
    <hyperlink ref="H22" r:id="rId67" display="http://www.guhsdaz.org/" xr:uid="{00000000-0004-0000-1B00-000042000000}"/>
    <hyperlink ref="H23" r:id="rId68" display="http://www.husd.org/" xr:uid="{00000000-0004-0000-1B00-000043000000}"/>
    <hyperlink ref="H24" r:id="rId69" xr:uid="{00000000-0004-0000-1B00-000044000000}"/>
    <hyperlink ref="H25" r:id="rId70" xr:uid="{00000000-0004-0000-1B00-000045000000}"/>
    <hyperlink ref="H26" r:id="rId71" xr:uid="{00000000-0004-0000-1B00-000046000000}"/>
    <hyperlink ref="H27" r:id="rId72" xr:uid="{00000000-0004-0000-1B00-000047000000}"/>
    <hyperlink ref="H31" r:id="rId73" xr:uid="{00000000-0004-0000-1B00-000048000000}"/>
    <hyperlink ref="I32" r:id="rId74" display="https://twitter.com/mpsaz" xr:uid="{00000000-0004-0000-1B00-000049000000}"/>
    <hyperlink ref="H35" r:id="rId75" xr:uid="{00000000-0004-0000-1B00-00004A000000}"/>
    <hyperlink ref="H36" r:id="rId76" xr:uid="{00000000-0004-0000-1B00-00004B000000}"/>
    <hyperlink ref="I37" r:id="rId77" display="https://twitter.com/OsbornSD" xr:uid="{00000000-0004-0000-1B00-00004C000000}"/>
    <hyperlink ref="I40" r:id="rId78" display="https://twitter.com/pvschools" xr:uid="{00000000-0004-0000-1B00-00004D000000}"/>
    <hyperlink ref="I41" r:id="rId79" display="https://twitter.com/PESD92" xr:uid="{00000000-0004-0000-1B00-00004E000000}"/>
    <hyperlink ref="I42" r:id="rId80" display="https://twitter.com/PeoriaUnified11" xr:uid="{00000000-0004-0000-1B00-00004F000000}"/>
    <hyperlink ref="I43" r:id="rId81" display="https://twitter.com/phxschools" xr:uid="{00000000-0004-0000-1B00-000050000000}"/>
    <hyperlink ref="I44" r:id="rId82" display="https://twitter.com/PhoenixUnionHS" xr:uid="{00000000-0004-0000-1B00-000051000000}"/>
    <hyperlink ref="I51" r:id="rId83" display="https://twitter.com/ScottsdaleUSD" xr:uid="{00000000-0004-0000-1B00-000052000000}"/>
    <hyperlink ref="I53" r:id="rId84" display="https://twitter.com/TempeElementary" xr:uid="{00000000-0004-0000-1B00-000053000000}"/>
    <hyperlink ref="I54" r:id="rId85" display="https://twitter.com/TempeUnionHSD" xr:uid="{00000000-0004-0000-1B00-000054000000}"/>
    <hyperlink ref="H2" r:id="rId86" xr:uid="{00000000-0004-0000-1B00-000055000000}"/>
    <hyperlink ref="I56" r:id="rId87" display="https://twitter.com/TTownHigh" xr:uid="{00000000-0004-0000-1B00-000056000000}"/>
    <hyperlink ref="I58" r:id="rId88" display="https://twitter.com/WESDschools" xr:uid="{00000000-0004-0000-1B00-000057000000}"/>
    <hyperlink ref="I59" r:id="rId89" display="https://twitter.com/WestMEC" xr:uid="{00000000-0004-0000-1B00-000058000000}"/>
  </hyperlinks>
  <pageMargins left="0.75" right="0.75" top="1" bottom="1" header="0.5" footer="0.5"/>
  <pageSetup paperSize="5" orientation="landscape" horizontalDpi="4294967292" verticalDpi="4294967292" r:id="rId90"/>
  <headerFooter>
    <oddHeader xml:space="preserve">&amp;CMARICOPA COUNTY
DISTRICT SUPERINTENDENTS
</oddHeader>
    <oddFooter>&amp;LPAGE &amp;P&amp;CUPDATED
APRIL 2015</oddFooter>
  </headerFooter>
  <tableParts count="1">
    <tablePart r:id="rId9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3:C7456"/>
  <sheetViews>
    <sheetView topLeftCell="A28" workbookViewId="0">
      <selection activeCell="B42" sqref="B42"/>
    </sheetView>
  </sheetViews>
  <sheetFormatPr defaultRowHeight="15" x14ac:dyDescent="0.25"/>
  <cols>
    <col min="1" max="1" width="13.85546875" customWidth="1"/>
    <col min="2" max="2" width="30.85546875" customWidth="1"/>
    <col min="3" max="3" width="20.28515625" style="6" customWidth="1"/>
    <col min="4" max="4" width="23.7109375" customWidth="1"/>
    <col min="5" max="5" width="24.140625" customWidth="1"/>
    <col min="6" max="6" width="23.42578125" customWidth="1"/>
    <col min="7" max="7" width="18.7109375" customWidth="1"/>
    <col min="8" max="8" width="21.5703125" customWidth="1"/>
    <col min="9" max="9" width="28.85546875" customWidth="1"/>
    <col min="10" max="10" width="16" customWidth="1"/>
    <col min="11" max="11" width="14.140625" customWidth="1"/>
    <col min="12" max="12" width="14.85546875" customWidth="1"/>
    <col min="13" max="13" width="16.7109375" customWidth="1"/>
    <col min="14" max="14" width="15.5703125" customWidth="1"/>
    <col min="15" max="15" width="15.7109375" customWidth="1"/>
    <col min="16" max="16" width="15.5703125" customWidth="1"/>
    <col min="17" max="17" width="13.28515625" customWidth="1"/>
    <col min="18" max="18" width="15.28515625" customWidth="1"/>
    <col min="19" max="19" width="16.28515625" customWidth="1"/>
    <col min="20" max="20" width="17.42578125" customWidth="1"/>
    <col min="21" max="21" width="21" customWidth="1"/>
    <col min="22" max="22" width="11.140625" customWidth="1"/>
    <col min="23" max="23" width="22" customWidth="1"/>
    <col min="24" max="24" width="12.5703125" customWidth="1"/>
    <col min="25" max="25" width="14.140625" customWidth="1"/>
    <col min="26" max="26" width="17.28515625" customWidth="1"/>
    <col min="27" max="27" width="14.5703125" customWidth="1"/>
    <col min="28" max="28" width="12" customWidth="1"/>
    <col min="29" max="29" width="15.140625" customWidth="1"/>
    <col min="30" max="30" width="18.7109375" customWidth="1"/>
    <col min="31" max="31" width="19" customWidth="1"/>
    <col min="32" max="32" width="25.7109375" customWidth="1"/>
    <col min="33" max="33" width="28.42578125" customWidth="1"/>
    <col min="34" max="34" width="27.28515625" customWidth="1"/>
    <col min="35" max="35" width="8.5703125" customWidth="1"/>
    <col min="36" max="36" width="24" customWidth="1"/>
    <col min="37" max="37" width="20.28515625" customWidth="1"/>
    <col min="38" max="38" width="27" customWidth="1"/>
    <col min="39" max="39" width="19.42578125" customWidth="1"/>
    <col min="40" max="40" width="24.5703125" customWidth="1"/>
    <col min="41" max="41" width="28.28515625" customWidth="1"/>
    <col min="42" max="42" width="20.85546875" customWidth="1"/>
    <col min="43" max="43" width="27.28515625" customWidth="1"/>
    <col min="44" max="44" width="24.85546875" customWidth="1"/>
    <col min="45" max="45" width="22.7109375" customWidth="1"/>
    <col min="46" max="46" width="30.140625" customWidth="1"/>
    <col min="47" max="47" width="19.7109375" customWidth="1"/>
    <col min="48" max="48" width="28.140625" customWidth="1"/>
    <col min="49" max="49" width="18.7109375" customWidth="1"/>
    <col min="50" max="52" width="20.28515625" customWidth="1"/>
    <col min="53" max="53" width="23.140625" customWidth="1"/>
    <col min="54" max="54" width="22.7109375" customWidth="1"/>
    <col min="55" max="55" width="22.42578125" customWidth="1"/>
    <col min="56" max="56" width="44.7109375" customWidth="1"/>
    <col min="57" max="57" width="22.85546875" customWidth="1"/>
    <col min="58" max="58" width="20.28515625" customWidth="1"/>
    <col min="59" max="59" width="26.7109375" customWidth="1"/>
    <col min="60" max="60" width="21.5703125" customWidth="1"/>
    <col min="61" max="61" width="24" customWidth="1"/>
    <col min="62" max="62" width="21" customWidth="1"/>
    <col min="63" max="63" width="24.42578125" customWidth="1"/>
    <col min="64" max="64" width="21.42578125" customWidth="1"/>
    <col min="65" max="65" width="33.5703125" customWidth="1"/>
    <col min="66" max="66" width="25.28515625" customWidth="1"/>
    <col min="67" max="67" width="24.28515625" customWidth="1"/>
    <col min="68" max="68" width="21.5703125" customWidth="1"/>
    <col min="69" max="69" width="28.85546875" customWidth="1"/>
    <col min="70" max="70" width="30.140625" customWidth="1"/>
    <col min="71" max="71" width="22.5703125" customWidth="1"/>
    <col min="72" max="72" width="23.7109375" customWidth="1"/>
    <col min="73" max="73" width="26.85546875" customWidth="1"/>
    <col min="74" max="74" width="28.85546875" customWidth="1"/>
    <col min="75" max="75" width="21.85546875" customWidth="1"/>
    <col min="76" max="76" width="38.140625" customWidth="1"/>
    <col min="77" max="77" width="19.42578125" customWidth="1"/>
    <col min="78" max="78" width="26.85546875" customWidth="1"/>
    <col min="79" max="79" width="29.85546875" customWidth="1"/>
    <col min="80" max="80" width="22.5703125" customWidth="1"/>
    <col min="81" max="81" width="30" customWidth="1"/>
    <col min="82" max="82" width="19.7109375" customWidth="1"/>
    <col min="83" max="83" width="26.5703125" customWidth="1"/>
    <col min="84" max="84" width="10.42578125" customWidth="1"/>
    <col min="85" max="85" width="30.42578125" customWidth="1"/>
    <col min="86" max="86" width="24.85546875" customWidth="1"/>
    <col min="87" max="87" width="41.28515625" customWidth="1"/>
    <col min="88" max="88" width="20.7109375" customWidth="1"/>
    <col min="89" max="89" width="7.28515625" customWidth="1"/>
    <col min="90" max="90" width="11.28515625" customWidth="1"/>
    <col min="91" max="91" width="21" customWidth="1"/>
    <col min="92" max="92" width="7.28515625" customWidth="1"/>
    <col min="93" max="93" width="7.85546875" customWidth="1"/>
    <col min="94" max="94" width="7.28515625" customWidth="1"/>
    <col min="95" max="95" width="7.85546875" customWidth="1"/>
    <col min="96" max="96" width="20.28515625" customWidth="1"/>
    <col min="97" max="97" width="7.28515625" customWidth="1"/>
    <col min="98" max="98" width="7.85546875" customWidth="1"/>
    <col min="99" max="99" width="7.28515625" customWidth="1"/>
    <col min="100" max="100" width="7.85546875" customWidth="1"/>
    <col min="101" max="101" width="7.28515625" customWidth="1"/>
    <col min="102" max="102" width="7.85546875" customWidth="1"/>
    <col min="103" max="103" width="18.7109375" customWidth="1"/>
    <col min="104" max="104" width="7.28515625" customWidth="1"/>
    <col min="105" max="105" width="7.85546875" customWidth="1"/>
    <col min="106" max="106" width="7.28515625" customWidth="1"/>
    <col min="107" max="107" width="7.85546875" customWidth="1"/>
    <col min="108" max="108" width="21.5703125" customWidth="1"/>
    <col min="109" max="109" width="7.28515625" customWidth="1"/>
    <col min="110" max="110" width="7.85546875" customWidth="1"/>
    <col min="111" max="111" width="7.28515625" customWidth="1"/>
    <col min="112" max="112" width="7.85546875" customWidth="1"/>
    <col min="113" max="113" width="7.28515625" customWidth="1"/>
    <col min="114" max="114" width="7.85546875" customWidth="1"/>
    <col min="115" max="115" width="7.28515625" customWidth="1"/>
    <col min="116" max="116" width="7.85546875" customWidth="1"/>
    <col min="117" max="117" width="7.28515625" customWidth="1"/>
    <col min="118" max="118" width="7.85546875" customWidth="1"/>
    <col min="119" max="119" width="22.42578125" customWidth="1"/>
    <col min="120" max="120" width="7.28515625" customWidth="1"/>
    <col min="121" max="121" width="7.85546875" customWidth="1"/>
    <col min="122" max="122" width="7.28515625" customWidth="1"/>
    <col min="123" max="123" width="7.85546875" customWidth="1"/>
    <col min="124" max="124" width="22.7109375" customWidth="1"/>
    <col min="125" max="125" width="7.28515625" customWidth="1"/>
    <col min="126" max="126" width="7.85546875" customWidth="1"/>
    <col min="127" max="127" width="24.85546875" customWidth="1"/>
    <col min="128" max="128" width="7.28515625" customWidth="1"/>
    <col min="129" max="129" width="7.85546875" customWidth="1"/>
    <col min="130" max="130" width="7.28515625" customWidth="1"/>
    <col min="131" max="131" width="7.85546875" customWidth="1"/>
    <col min="132" max="132" width="7.28515625" customWidth="1"/>
    <col min="133" max="133" width="7.85546875" customWidth="1"/>
    <col min="134" max="134" width="23.42578125" customWidth="1"/>
    <col min="135" max="135" width="7.28515625" customWidth="1"/>
    <col min="136" max="136" width="7.85546875" customWidth="1"/>
    <col min="137" max="137" width="20.85546875" customWidth="1"/>
    <col min="138" max="138" width="7.28515625" customWidth="1"/>
    <col min="139" max="139" width="7.85546875" customWidth="1"/>
    <col min="140" max="140" width="7.28515625" customWidth="1"/>
    <col min="141" max="141" width="7.85546875" customWidth="1"/>
    <col min="142" max="142" width="24.140625" customWidth="1"/>
    <col min="143" max="143" width="7.28515625" customWidth="1"/>
    <col min="144" max="144" width="7.85546875" customWidth="1"/>
    <col min="145" max="145" width="28.85546875" customWidth="1"/>
    <col min="146" max="146" width="7.28515625" customWidth="1"/>
    <col min="147" max="147" width="7.85546875" customWidth="1"/>
    <col min="148" max="148" width="24.42578125" customWidth="1"/>
    <col min="149" max="149" width="7.28515625" customWidth="1"/>
    <col min="150" max="150" width="7.85546875" customWidth="1"/>
    <col min="151" max="151" width="7.28515625" customWidth="1"/>
    <col min="152" max="152" width="7.85546875" customWidth="1"/>
    <col min="153" max="153" width="7.28515625" customWidth="1"/>
    <col min="154" max="154" width="7.85546875" customWidth="1"/>
    <col min="155" max="155" width="7.28515625" customWidth="1"/>
    <col min="156" max="156" width="7.85546875" customWidth="1"/>
    <col min="157" max="157" width="7.28515625" customWidth="1"/>
    <col min="158" max="158" width="7.85546875" customWidth="1"/>
    <col min="159" max="159" width="7.28515625" customWidth="1"/>
    <col min="160" max="160" width="7.85546875" customWidth="1"/>
    <col min="161" max="161" width="7.28515625" customWidth="1"/>
    <col min="162" max="162" width="7.85546875" customWidth="1"/>
    <col min="163" max="163" width="7.28515625" customWidth="1"/>
    <col min="164" max="164" width="7.85546875" customWidth="1"/>
    <col min="165" max="165" width="7.28515625" customWidth="1"/>
    <col min="166" max="166" width="7.85546875" customWidth="1"/>
    <col min="167" max="167" width="7.28515625" customWidth="1"/>
    <col min="168" max="168" width="7.85546875" customWidth="1"/>
    <col min="169" max="169" width="20.28515625" customWidth="1"/>
    <col min="170" max="170" width="7.28515625" customWidth="1"/>
    <col min="171" max="171" width="7.85546875" customWidth="1"/>
    <col min="172" max="172" width="19.7109375" customWidth="1"/>
    <col min="173" max="173" width="7.28515625" customWidth="1"/>
    <col min="174" max="174" width="7.85546875" customWidth="1"/>
    <col min="175" max="175" width="7.28515625" customWidth="1"/>
    <col min="176" max="176" width="7.85546875" customWidth="1"/>
    <col min="177" max="177" width="19.7109375" customWidth="1"/>
    <col min="178" max="178" width="7.28515625" customWidth="1"/>
    <col min="179" max="179" width="7.85546875" customWidth="1"/>
    <col min="180" max="180" width="20.28515625" customWidth="1"/>
    <col min="181" max="181" width="7.28515625" customWidth="1"/>
    <col min="182" max="182" width="7.85546875" customWidth="1"/>
    <col min="183" max="183" width="7.28515625" customWidth="1"/>
    <col min="184" max="184" width="7.85546875" customWidth="1"/>
    <col min="185" max="185" width="22.7109375" customWidth="1"/>
    <col min="186" max="186" width="7.28515625" customWidth="1"/>
    <col min="187" max="187" width="7.85546875" customWidth="1"/>
    <col min="188" max="188" width="23.7109375" customWidth="1"/>
    <col min="189" max="189" width="7.28515625" customWidth="1"/>
    <col min="190" max="190" width="7.85546875" customWidth="1"/>
    <col min="191" max="191" width="7.28515625" customWidth="1"/>
    <col min="192" max="192" width="7.85546875" customWidth="1"/>
    <col min="193" max="193" width="23.7109375" customWidth="1"/>
    <col min="194" max="194" width="7.28515625" customWidth="1"/>
    <col min="195" max="195" width="7.85546875" customWidth="1"/>
    <col min="196" max="196" width="33.5703125" customWidth="1"/>
    <col min="197" max="197" width="7.28515625" customWidth="1"/>
    <col min="198" max="198" width="7.85546875" customWidth="1"/>
    <col min="199" max="199" width="7.28515625" customWidth="1"/>
    <col min="200" max="200" width="7.85546875" customWidth="1"/>
    <col min="201" max="201" width="21.85546875" customWidth="1"/>
    <col min="202" max="202" width="7.28515625" customWidth="1"/>
    <col min="203" max="203" width="7.85546875" customWidth="1"/>
    <col min="204" max="204" width="7.28515625" customWidth="1"/>
    <col min="205" max="205" width="7.85546875" customWidth="1"/>
    <col min="206" max="206" width="7.28515625" customWidth="1"/>
    <col min="207" max="207" width="7.85546875" customWidth="1"/>
    <col min="208" max="208" width="7.28515625" customWidth="1"/>
    <col min="209" max="209" width="7.85546875" customWidth="1"/>
    <col min="210" max="210" width="26.7109375" customWidth="1"/>
    <col min="211" max="211" width="7.28515625" customWidth="1"/>
    <col min="212" max="212" width="7.85546875" customWidth="1"/>
    <col min="213" max="213" width="7.28515625" customWidth="1"/>
    <col min="214" max="214" width="7.85546875" customWidth="1"/>
    <col min="215" max="215" width="7.28515625" customWidth="1"/>
    <col min="216" max="216" width="7.85546875" customWidth="1"/>
    <col min="217" max="217" width="7.28515625" customWidth="1"/>
    <col min="218" max="218" width="7.85546875" customWidth="1"/>
    <col min="219" max="219" width="23.140625" customWidth="1"/>
    <col min="220" max="220" width="7.28515625" customWidth="1"/>
    <col min="221" max="221" width="7.85546875" customWidth="1"/>
    <col min="222" max="222" width="27.28515625" customWidth="1"/>
    <col min="223" max="223" width="7.28515625" customWidth="1"/>
    <col min="224" max="224" width="7.85546875" customWidth="1"/>
    <col min="225" max="225" width="24" customWidth="1"/>
    <col min="226" max="226" width="7.28515625" customWidth="1"/>
    <col min="227" max="227" width="7.85546875" customWidth="1"/>
    <col min="228" max="228" width="7.28515625" customWidth="1"/>
    <col min="229" max="229" width="7.85546875" customWidth="1"/>
    <col min="230" max="230" width="25.7109375" customWidth="1"/>
    <col min="231" max="231" width="7.28515625" customWidth="1"/>
    <col min="232" max="232" width="7.85546875" customWidth="1"/>
    <col min="233" max="233" width="7.28515625" customWidth="1"/>
    <col min="234" max="234" width="7.85546875" customWidth="1"/>
    <col min="235" max="235" width="7.28515625" customWidth="1"/>
    <col min="236" max="236" width="7.85546875" customWidth="1"/>
    <col min="237" max="237" width="20.28515625" customWidth="1"/>
    <col min="238" max="238" width="7.28515625" customWidth="1"/>
    <col min="239" max="239" width="7.85546875" customWidth="1"/>
    <col min="240" max="240" width="7.28515625" customWidth="1"/>
    <col min="241" max="241" width="7.85546875" customWidth="1"/>
    <col min="242" max="242" width="7.28515625" customWidth="1"/>
    <col min="243" max="243" width="7.85546875" customWidth="1"/>
    <col min="244" max="244" width="24.5703125" customWidth="1"/>
    <col min="245" max="245" width="7.28515625" customWidth="1"/>
    <col min="246" max="246" width="7.85546875" customWidth="1"/>
    <col min="247" max="247" width="19.42578125" customWidth="1"/>
    <col min="248" max="248" width="26.85546875" customWidth="1"/>
    <col min="249" max="249" width="7.28515625" customWidth="1"/>
    <col min="250" max="250" width="7.85546875" customWidth="1"/>
    <col min="251" max="251" width="7.28515625" customWidth="1"/>
    <col min="252" max="252" width="7.85546875" customWidth="1"/>
    <col min="253" max="253" width="25.28515625" customWidth="1"/>
    <col min="254" max="254" width="7.28515625" customWidth="1"/>
    <col min="255" max="255" width="7.85546875" customWidth="1"/>
    <col min="256" max="256" width="28.42578125" customWidth="1"/>
    <col min="257" max="257" width="28.140625" customWidth="1"/>
    <col min="258" max="258" width="7.28515625" customWidth="1"/>
    <col min="259" max="259" width="7.85546875" customWidth="1"/>
    <col min="260" max="260" width="21.42578125" customWidth="1"/>
    <col min="261" max="261" width="7.28515625" customWidth="1"/>
    <col min="262" max="262" width="7.85546875" customWidth="1"/>
    <col min="263" max="263" width="27" customWidth="1"/>
    <col min="264" max="264" width="30.140625" customWidth="1"/>
    <col min="265" max="265" width="7.28515625" customWidth="1"/>
    <col min="266" max="266" width="7.85546875" customWidth="1"/>
    <col min="267" max="267" width="7.28515625" customWidth="1"/>
    <col min="268" max="268" width="7.85546875" customWidth="1"/>
    <col min="269" max="269" width="20.28515625" customWidth="1"/>
    <col min="270" max="270" width="7.28515625" customWidth="1"/>
    <col min="271" max="271" width="7.85546875" customWidth="1"/>
    <col min="272" max="272" width="28.28515625" customWidth="1"/>
    <col min="273" max="273" width="7.28515625" customWidth="1"/>
    <col min="274" max="274" width="7.85546875" customWidth="1"/>
    <col min="275" max="275" width="7.28515625" customWidth="1"/>
    <col min="276" max="276" width="7.85546875" customWidth="1"/>
    <col min="277" max="277" width="7.28515625" customWidth="1"/>
    <col min="278" max="278" width="8.85546875" customWidth="1"/>
    <col min="279" max="279" width="7.28515625" customWidth="1"/>
    <col min="280" max="280" width="8.85546875" customWidth="1"/>
    <col min="281" max="281" width="7.28515625" customWidth="1"/>
    <col min="282" max="282" width="8.85546875" customWidth="1"/>
    <col min="283" max="283" width="7.28515625" customWidth="1"/>
    <col min="284" max="284" width="8.85546875" customWidth="1"/>
    <col min="285" max="285" width="7.28515625" customWidth="1"/>
    <col min="286" max="286" width="8.85546875" customWidth="1"/>
    <col min="287" max="287" width="7.28515625" customWidth="1"/>
    <col min="288" max="288" width="8.85546875" customWidth="1"/>
    <col min="289" max="289" width="7.28515625" customWidth="1"/>
    <col min="290" max="290" width="8.85546875" customWidth="1"/>
    <col min="291" max="291" width="7.28515625" customWidth="1"/>
    <col min="292" max="292" width="8.85546875" customWidth="1"/>
    <col min="293" max="293" width="7.28515625" customWidth="1"/>
    <col min="294" max="294" width="8.85546875" customWidth="1"/>
    <col min="295" max="295" width="7.28515625" customWidth="1"/>
    <col min="296" max="296" width="8.85546875" customWidth="1"/>
    <col min="297" max="297" width="7.28515625" customWidth="1"/>
    <col min="298" max="298" width="8.85546875" customWidth="1"/>
    <col min="299" max="299" width="7.28515625" customWidth="1"/>
    <col min="300" max="300" width="8.85546875" customWidth="1"/>
    <col min="301" max="301" width="7.28515625" customWidth="1"/>
    <col min="302" max="302" width="8.85546875" customWidth="1"/>
    <col min="303" max="303" width="7.28515625" customWidth="1"/>
    <col min="304" max="304" width="8.85546875" customWidth="1"/>
    <col min="305" max="305" width="7.28515625" customWidth="1"/>
    <col min="306" max="306" width="8.85546875" customWidth="1"/>
    <col min="307" max="307" width="7.28515625" customWidth="1"/>
    <col min="308" max="308" width="8.85546875" customWidth="1"/>
    <col min="309" max="309" width="7.28515625" customWidth="1"/>
    <col min="310" max="310" width="8.85546875" customWidth="1"/>
    <col min="311" max="311" width="7.28515625" customWidth="1"/>
    <col min="312" max="312" width="8.85546875" customWidth="1"/>
    <col min="313" max="313" width="7.28515625" customWidth="1"/>
    <col min="314" max="314" width="8.85546875" customWidth="1"/>
    <col min="315" max="315" width="7.28515625" customWidth="1"/>
    <col min="316" max="316" width="8.85546875" customWidth="1"/>
    <col min="317" max="317" width="7.28515625" customWidth="1"/>
    <col min="318" max="318" width="8.85546875" customWidth="1"/>
    <col min="319" max="319" width="7.28515625" customWidth="1"/>
    <col min="320" max="320" width="8.85546875" customWidth="1"/>
    <col min="321" max="321" width="7.28515625" customWidth="1"/>
    <col min="322" max="322" width="8.85546875" customWidth="1"/>
    <col min="323" max="323" width="7.28515625" customWidth="1"/>
    <col min="324" max="324" width="8.85546875" customWidth="1"/>
    <col min="325" max="325" width="7.28515625" customWidth="1"/>
    <col min="326" max="326" width="8.85546875" customWidth="1"/>
    <col min="327" max="327" width="7.28515625" customWidth="1"/>
    <col min="328" max="328" width="8.85546875" customWidth="1"/>
    <col min="329" max="329" width="7.28515625" customWidth="1"/>
    <col min="330" max="330" width="8.85546875" customWidth="1"/>
    <col min="331" max="331" width="7.28515625" customWidth="1"/>
    <col min="332" max="332" width="8.85546875" customWidth="1"/>
    <col min="333" max="333" width="7.28515625" customWidth="1"/>
    <col min="334" max="334" width="8.85546875" customWidth="1"/>
    <col min="335" max="335" width="7.28515625" customWidth="1"/>
    <col min="336" max="336" width="8.85546875" customWidth="1"/>
    <col min="337" max="337" width="7.28515625" customWidth="1"/>
    <col min="338" max="338" width="8.85546875" customWidth="1"/>
    <col min="339" max="339" width="7.28515625" customWidth="1"/>
    <col min="340" max="340" width="8.85546875" customWidth="1"/>
    <col min="341" max="341" width="7.28515625" customWidth="1"/>
    <col min="342" max="342" width="8.85546875" customWidth="1"/>
    <col min="343" max="343" width="7.28515625" customWidth="1"/>
    <col min="344" max="344" width="8.85546875" customWidth="1"/>
    <col min="345" max="345" width="7.28515625" customWidth="1"/>
    <col min="346" max="346" width="8.85546875" customWidth="1"/>
    <col min="347" max="347" width="7.28515625" customWidth="1"/>
    <col min="348" max="348" width="8.85546875" customWidth="1"/>
    <col min="349" max="349" width="7.28515625" customWidth="1"/>
    <col min="350" max="350" width="8.85546875" customWidth="1"/>
    <col min="351" max="351" width="7.28515625" customWidth="1"/>
    <col min="352" max="352" width="8.85546875" customWidth="1"/>
    <col min="353" max="353" width="7.28515625" customWidth="1"/>
    <col min="354" max="354" width="8.85546875" customWidth="1"/>
    <col min="355" max="355" width="7.28515625" customWidth="1"/>
    <col min="356" max="356" width="8.85546875" customWidth="1"/>
    <col min="357" max="357" width="7.28515625" customWidth="1"/>
    <col min="358" max="358" width="8.85546875" customWidth="1"/>
    <col min="359" max="359" width="7.28515625" customWidth="1"/>
    <col min="360" max="360" width="8.85546875" customWidth="1"/>
    <col min="361" max="361" width="7.28515625" customWidth="1"/>
    <col min="362" max="362" width="8.85546875" customWidth="1"/>
    <col min="363" max="363" width="7.28515625" customWidth="1"/>
    <col min="364" max="364" width="8.85546875" customWidth="1"/>
    <col min="365" max="365" width="7.28515625" customWidth="1"/>
    <col min="366" max="366" width="8.85546875" customWidth="1"/>
    <col min="367" max="367" width="7.28515625" customWidth="1"/>
    <col min="368" max="368" width="8.85546875" customWidth="1"/>
    <col min="369" max="369" width="7.28515625" customWidth="1"/>
    <col min="370" max="370" width="8.85546875" customWidth="1"/>
    <col min="371" max="371" width="7.28515625" customWidth="1"/>
    <col min="372" max="372" width="8.85546875" customWidth="1"/>
    <col min="373" max="373" width="7.28515625" customWidth="1"/>
    <col min="374" max="374" width="8.85546875" customWidth="1"/>
    <col min="375" max="375" width="7.28515625" customWidth="1"/>
    <col min="376" max="376" width="8.85546875" customWidth="1"/>
    <col min="377" max="377" width="7.28515625" customWidth="1"/>
    <col min="378" max="378" width="8.85546875" customWidth="1"/>
    <col min="379" max="379" width="7.28515625" customWidth="1"/>
    <col min="380" max="380" width="8.85546875" customWidth="1"/>
    <col min="381" max="381" width="7.28515625" customWidth="1"/>
    <col min="382" max="382" width="8.85546875" customWidth="1"/>
    <col min="383" max="383" width="7.28515625" customWidth="1"/>
    <col min="384" max="384" width="8.85546875" customWidth="1"/>
    <col min="385" max="385" width="7.28515625" customWidth="1"/>
    <col min="386" max="386" width="8.85546875" customWidth="1"/>
    <col min="387" max="387" width="7.28515625" customWidth="1"/>
    <col min="388" max="388" width="8.85546875" customWidth="1"/>
    <col min="389" max="389" width="7.28515625" customWidth="1"/>
    <col min="390" max="390" width="8.85546875" customWidth="1"/>
    <col min="391" max="391" width="7.28515625" customWidth="1"/>
    <col min="392" max="392" width="8.85546875" customWidth="1"/>
    <col min="393" max="393" width="7.28515625" customWidth="1"/>
    <col min="394" max="394" width="8.85546875" customWidth="1"/>
    <col min="395" max="395" width="7.28515625" customWidth="1"/>
    <col min="396" max="396" width="8.85546875" customWidth="1"/>
    <col min="397" max="397" width="7.28515625" customWidth="1"/>
    <col min="398" max="398" width="8.85546875" customWidth="1"/>
    <col min="399" max="399" width="7.28515625" customWidth="1"/>
    <col min="400" max="400" width="8.85546875" customWidth="1"/>
    <col min="401" max="401" width="7.28515625" customWidth="1"/>
    <col min="402" max="402" width="8.85546875" customWidth="1"/>
    <col min="403" max="403" width="7.28515625" customWidth="1"/>
    <col min="404" max="404" width="8.85546875" customWidth="1"/>
    <col min="405" max="405" width="7.28515625" customWidth="1"/>
    <col min="406" max="406" width="8.85546875" customWidth="1"/>
    <col min="407" max="407" width="7.28515625" customWidth="1"/>
    <col min="408" max="408" width="8.85546875" customWidth="1"/>
    <col min="409" max="409" width="7.28515625" customWidth="1"/>
    <col min="410" max="410" width="8.85546875" customWidth="1"/>
    <col min="411" max="411" width="7.28515625" customWidth="1"/>
    <col min="412" max="412" width="8.85546875" customWidth="1"/>
    <col min="413" max="413" width="7.28515625" customWidth="1"/>
    <col min="414" max="414" width="8.85546875" customWidth="1"/>
    <col min="415" max="415" width="7.28515625" customWidth="1"/>
    <col min="416" max="416" width="8.85546875" customWidth="1"/>
    <col min="417" max="417" width="7.28515625" customWidth="1"/>
    <col min="418" max="418" width="8.85546875" customWidth="1"/>
    <col min="419" max="419" width="7.28515625" customWidth="1"/>
    <col min="420" max="420" width="8.85546875" customWidth="1"/>
    <col min="421" max="421" width="7.28515625" customWidth="1"/>
    <col min="422" max="422" width="8.85546875" customWidth="1"/>
    <col min="423" max="423" width="7.28515625" customWidth="1"/>
    <col min="424" max="424" width="8.85546875" customWidth="1"/>
    <col min="425" max="425" width="7.28515625" customWidth="1"/>
    <col min="426" max="426" width="8.85546875" customWidth="1"/>
    <col min="427" max="427" width="7.28515625" customWidth="1"/>
    <col min="428" max="428" width="8.85546875" customWidth="1"/>
    <col min="429" max="429" width="7.28515625" customWidth="1"/>
    <col min="430" max="430" width="8.85546875" customWidth="1"/>
    <col min="431" max="431" width="7.28515625" customWidth="1"/>
    <col min="432" max="432" width="8.85546875" customWidth="1"/>
    <col min="433" max="433" width="7.28515625" customWidth="1"/>
    <col min="434" max="434" width="8.85546875" customWidth="1"/>
    <col min="435" max="435" width="7.28515625" customWidth="1"/>
    <col min="436" max="436" width="8.85546875" customWidth="1"/>
    <col min="437" max="437" width="7.28515625" customWidth="1"/>
    <col min="438" max="438" width="8.85546875" customWidth="1"/>
    <col min="439" max="439" width="7.28515625" customWidth="1"/>
    <col min="440" max="440" width="8.85546875" customWidth="1"/>
    <col min="441" max="441" width="7.28515625" customWidth="1"/>
    <col min="442" max="442" width="8.85546875" customWidth="1"/>
    <col min="443" max="443" width="7.28515625" customWidth="1"/>
    <col min="444" max="444" width="8.85546875" customWidth="1"/>
    <col min="445" max="445" width="7.28515625" customWidth="1"/>
    <col min="446" max="446" width="8.85546875" customWidth="1"/>
    <col min="447" max="447" width="7.28515625" customWidth="1"/>
    <col min="448" max="448" width="8.85546875" customWidth="1"/>
    <col min="449" max="449" width="7.28515625" customWidth="1"/>
    <col min="450" max="450" width="8.85546875" customWidth="1"/>
    <col min="451" max="451" width="7.28515625" customWidth="1"/>
    <col min="452" max="452" width="8.85546875" customWidth="1"/>
    <col min="453" max="453" width="7.28515625" customWidth="1"/>
    <col min="454" max="454" width="8.85546875" customWidth="1"/>
    <col min="455" max="455" width="7.28515625" customWidth="1"/>
    <col min="456" max="456" width="8.85546875" customWidth="1"/>
    <col min="457" max="457" width="7.28515625" customWidth="1"/>
    <col min="458" max="458" width="8.85546875" customWidth="1"/>
    <col min="459" max="459" width="7.28515625" customWidth="1"/>
    <col min="460" max="460" width="8.85546875" customWidth="1"/>
    <col min="461" max="461" width="28.85546875" customWidth="1"/>
    <col min="462" max="462" width="8.85546875" customWidth="1"/>
    <col min="463" max="463" width="30.140625" customWidth="1"/>
    <col min="464" max="464" width="8.85546875" customWidth="1"/>
    <col min="465" max="465" width="28.85546875" customWidth="1"/>
    <col min="466" max="466" width="8.85546875" customWidth="1"/>
    <col min="467" max="467" width="26.85546875" customWidth="1"/>
    <col min="468" max="468" width="8.85546875" customWidth="1"/>
    <col min="469" max="469" width="30" customWidth="1"/>
    <col min="470" max="470" width="8.85546875" customWidth="1"/>
    <col min="471" max="471" width="30.85546875" customWidth="1"/>
    <col min="472" max="472" width="8.85546875" customWidth="1"/>
    <col min="473" max="473" width="7.28515625" customWidth="1"/>
    <col min="474" max="474" width="8.85546875" customWidth="1"/>
    <col min="475" max="475" width="7.28515625" customWidth="1"/>
    <col min="476" max="476" width="8.85546875" customWidth="1"/>
    <col min="477" max="477" width="7.28515625" customWidth="1"/>
    <col min="478" max="478" width="8.85546875" customWidth="1"/>
    <col min="479" max="479" width="7.28515625" customWidth="1"/>
    <col min="480" max="480" width="8.85546875" customWidth="1"/>
    <col min="481" max="481" width="7.28515625" customWidth="1"/>
    <col min="482" max="482" width="8.85546875" customWidth="1"/>
    <col min="483" max="483" width="7.28515625" customWidth="1"/>
    <col min="484" max="484" width="8.85546875" customWidth="1"/>
    <col min="485" max="485" width="7.28515625" customWidth="1"/>
    <col min="486" max="486" width="8.85546875" customWidth="1"/>
    <col min="487" max="487" width="7.28515625" customWidth="1"/>
    <col min="488" max="488" width="8.85546875" customWidth="1"/>
    <col min="489" max="489" width="7.28515625" customWidth="1"/>
    <col min="490" max="490" width="8.85546875" customWidth="1"/>
    <col min="491" max="491" width="7.28515625" customWidth="1"/>
    <col min="492" max="492" width="8.85546875" customWidth="1"/>
    <col min="493" max="493" width="7.28515625" customWidth="1"/>
    <col min="494" max="494" width="8.85546875" customWidth="1"/>
    <col min="495" max="495" width="7.28515625" customWidth="1"/>
    <col min="496" max="496" width="8.85546875" customWidth="1"/>
    <col min="497" max="497" width="7.28515625" customWidth="1"/>
    <col min="498" max="498" width="8.85546875" customWidth="1"/>
    <col min="499" max="499" width="7.28515625" customWidth="1"/>
    <col min="500" max="500" width="8.85546875" customWidth="1"/>
    <col min="501" max="501" width="7.28515625" customWidth="1"/>
    <col min="502" max="502" width="8.85546875" customWidth="1"/>
    <col min="503" max="503" width="7.28515625" customWidth="1"/>
    <col min="504" max="504" width="8.85546875" customWidth="1"/>
    <col min="505" max="505" width="7.28515625" customWidth="1"/>
    <col min="506" max="506" width="8.85546875" customWidth="1"/>
    <col min="507" max="507" width="7.28515625" customWidth="1"/>
    <col min="508" max="508" width="8.85546875" customWidth="1"/>
    <col min="509" max="509" width="7.28515625" customWidth="1"/>
    <col min="510" max="510" width="8.85546875" customWidth="1"/>
    <col min="511" max="511" width="7.28515625" customWidth="1"/>
    <col min="512" max="512" width="8.85546875" customWidth="1"/>
    <col min="513" max="513" width="7.28515625" customWidth="1"/>
    <col min="514" max="514" width="8.85546875" customWidth="1"/>
    <col min="515" max="515" width="7.28515625" customWidth="1"/>
    <col min="516" max="516" width="8.85546875" customWidth="1"/>
    <col min="517" max="517" width="7.28515625" customWidth="1"/>
    <col min="518" max="518" width="8.85546875" customWidth="1"/>
    <col min="519" max="519" width="7.28515625" customWidth="1"/>
    <col min="520" max="520" width="8.85546875" customWidth="1"/>
    <col min="521" max="521" width="7.28515625" customWidth="1"/>
    <col min="522" max="522" width="8.85546875" customWidth="1"/>
    <col min="523" max="523" width="7.28515625" customWidth="1"/>
    <col min="524" max="524" width="8.85546875" customWidth="1"/>
    <col min="525" max="525" width="7.28515625" customWidth="1"/>
    <col min="526" max="526" width="8.85546875" customWidth="1"/>
    <col min="527" max="527" width="7.28515625" customWidth="1"/>
    <col min="528" max="528" width="8.85546875" customWidth="1"/>
    <col min="529" max="529" width="7.28515625" customWidth="1"/>
    <col min="530" max="530" width="8.85546875" customWidth="1"/>
    <col min="531" max="531" width="7.28515625" customWidth="1"/>
    <col min="532" max="532" width="8.85546875" customWidth="1"/>
    <col min="533" max="533" width="7.28515625" customWidth="1"/>
    <col min="534" max="534" width="8.85546875" customWidth="1"/>
    <col min="535" max="535" width="7.28515625" customWidth="1"/>
    <col min="536" max="536" width="8.85546875" customWidth="1"/>
    <col min="537" max="537" width="7.28515625" customWidth="1"/>
    <col min="538" max="538" width="8.85546875" customWidth="1"/>
    <col min="539" max="539" width="7.28515625" customWidth="1"/>
    <col min="540" max="540" width="8.85546875" customWidth="1"/>
    <col min="541" max="541" width="7.28515625" customWidth="1"/>
    <col min="542" max="542" width="8.85546875" customWidth="1"/>
    <col min="543" max="543" width="7.28515625" customWidth="1"/>
    <col min="544" max="544" width="8.85546875" customWidth="1"/>
    <col min="545" max="545" width="7.28515625" customWidth="1"/>
    <col min="546" max="546" width="8.85546875" customWidth="1"/>
    <col min="547" max="547" width="7.28515625" customWidth="1"/>
    <col min="548" max="548" width="8.85546875" customWidth="1"/>
    <col min="549" max="549" width="7.28515625" customWidth="1"/>
    <col min="550" max="550" width="8.85546875" customWidth="1"/>
    <col min="551" max="551" width="7.28515625" customWidth="1"/>
    <col min="552" max="552" width="8.85546875" customWidth="1"/>
    <col min="553" max="553" width="7.28515625" customWidth="1"/>
    <col min="554" max="554" width="8.85546875" customWidth="1"/>
    <col min="555" max="555" width="7.28515625" customWidth="1"/>
    <col min="556" max="556" width="8.85546875" customWidth="1"/>
    <col min="557" max="557" width="7.28515625" customWidth="1"/>
    <col min="558" max="558" width="8.85546875" customWidth="1"/>
    <col min="559" max="559" width="44.7109375" customWidth="1"/>
    <col min="560" max="560" width="8.85546875" customWidth="1"/>
    <col min="561" max="561" width="7.28515625" customWidth="1"/>
    <col min="562" max="562" width="8.85546875" customWidth="1"/>
    <col min="563" max="563" width="7.28515625" customWidth="1"/>
    <col min="564" max="564" width="8.85546875" customWidth="1"/>
    <col min="565" max="565" width="7.28515625" customWidth="1"/>
    <col min="566" max="566" width="8.85546875" customWidth="1"/>
    <col min="567" max="567" width="7.28515625" customWidth="1"/>
    <col min="568" max="568" width="8.85546875" customWidth="1"/>
    <col min="569" max="569" width="7.28515625" customWidth="1"/>
    <col min="570" max="570" width="8.85546875" customWidth="1"/>
    <col min="571" max="571" width="7.28515625" customWidth="1"/>
    <col min="572" max="572" width="8.85546875" customWidth="1"/>
    <col min="573" max="573" width="7.28515625" customWidth="1"/>
    <col min="574" max="574" width="8.85546875" customWidth="1"/>
    <col min="575" max="575" width="7.28515625" customWidth="1"/>
    <col min="576" max="576" width="8.85546875" customWidth="1"/>
    <col min="577" max="577" width="7.28515625" customWidth="1"/>
    <col min="578" max="578" width="8.85546875" customWidth="1"/>
    <col min="579" max="579" width="7.28515625" customWidth="1"/>
    <col min="580" max="580" width="8.85546875" customWidth="1"/>
    <col min="581" max="581" width="7.28515625" customWidth="1"/>
    <col min="582" max="582" width="8.85546875" customWidth="1"/>
    <col min="583" max="583" width="7.28515625" customWidth="1"/>
    <col min="584" max="584" width="8.85546875" customWidth="1"/>
    <col min="585" max="585" width="7.28515625" customWidth="1"/>
    <col min="586" max="586" width="8.85546875" customWidth="1"/>
    <col min="587" max="587" width="7.28515625" customWidth="1"/>
    <col min="588" max="588" width="8.85546875" customWidth="1"/>
    <col min="589" max="589" width="7.28515625" customWidth="1"/>
    <col min="590" max="590" width="8.85546875" customWidth="1"/>
    <col min="591" max="591" width="7.28515625" customWidth="1"/>
    <col min="592" max="592" width="8.85546875" customWidth="1"/>
    <col min="593" max="593" width="7.28515625" customWidth="1"/>
    <col min="594" max="594" width="8.85546875" customWidth="1"/>
    <col min="595" max="595" width="7.28515625" customWidth="1"/>
    <col min="596" max="596" width="8.85546875" customWidth="1"/>
    <col min="597" max="597" width="7.28515625" customWidth="1"/>
    <col min="598" max="598" width="8.85546875" customWidth="1"/>
    <col min="599" max="599" width="7.28515625" customWidth="1"/>
    <col min="600" max="600" width="8.85546875" customWidth="1"/>
    <col min="601" max="601" width="7.28515625" customWidth="1"/>
    <col min="602" max="602" width="8.85546875" customWidth="1"/>
    <col min="603" max="603" width="7.28515625" customWidth="1"/>
    <col min="604" max="604" width="8.85546875" customWidth="1"/>
    <col min="605" max="605" width="7.28515625" customWidth="1"/>
    <col min="606" max="606" width="8.85546875" customWidth="1"/>
    <col min="607" max="607" width="7.28515625" customWidth="1"/>
    <col min="608" max="608" width="8.85546875" customWidth="1"/>
    <col min="609" max="609" width="7.28515625" customWidth="1"/>
    <col min="610" max="610" width="8.85546875" customWidth="1"/>
    <col min="611" max="611" width="7.28515625" customWidth="1"/>
    <col min="612" max="612" width="8.85546875" customWidth="1"/>
    <col min="613" max="613" width="7.28515625" customWidth="1"/>
    <col min="614" max="614" width="8.85546875" customWidth="1"/>
    <col min="615" max="615" width="7.28515625" customWidth="1"/>
    <col min="616" max="616" width="8.85546875" customWidth="1"/>
    <col min="617" max="617" width="7.28515625" customWidth="1"/>
    <col min="618" max="618" width="8.85546875" customWidth="1"/>
    <col min="619" max="619" width="7.28515625" customWidth="1"/>
    <col min="620" max="620" width="8.85546875" customWidth="1"/>
    <col min="621" max="621" width="7.28515625" customWidth="1"/>
    <col min="622" max="622" width="8.85546875" customWidth="1"/>
    <col min="623" max="623" width="7.28515625" customWidth="1"/>
    <col min="624" max="624" width="8.85546875" customWidth="1"/>
    <col min="625" max="625" width="7.28515625" customWidth="1"/>
    <col min="626" max="626" width="8.85546875" customWidth="1"/>
    <col min="627" max="627" width="7.28515625" customWidth="1"/>
    <col min="628" max="628" width="8.85546875" customWidth="1"/>
    <col min="629" max="629" width="7.28515625" customWidth="1"/>
    <col min="630" max="630" width="8.85546875" customWidth="1"/>
    <col min="631" max="631" width="7.28515625" customWidth="1"/>
    <col min="632" max="632" width="8.85546875" customWidth="1"/>
    <col min="633" max="633" width="7.28515625" customWidth="1"/>
    <col min="634" max="634" width="8.85546875" customWidth="1"/>
    <col min="635" max="635" width="7.28515625" customWidth="1"/>
    <col min="636" max="636" width="8.85546875" customWidth="1"/>
    <col min="637" max="637" width="7.28515625" customWidth="1"/>
    <col min="638" max="638" width="8.85546875" customWidth="1"/>
    <col min="639" max="639" width="7.28515625" customWidth="1"/>
    <col min="640" max="640" width="8.85546875" customWidth="1"/>
    <col min="641" max="641" width="7.28515625" customWidth="1"/>
    <col min="642" max="642" width="8.85546875" customWidth="1"/>
    <col min="643" max="643" width="7.28515625" customWidth="1"/>
    <col min="644" max="644" width="8.85546875" customWidth="1"/>
    <col min="645" max="645" width="7.28515625" customWidth="1"/>
    <col min="646" max="646" width="8.85546875" customWidth="1"/>
    <col min="647" max="647" width="7.28515625" customWidth="1"/>
    <col min="648" max="648" width="8.85546875" customWidth="1"/>
    <col min="649" max="649" width="7.28515625" customWidth="1"/>
    <col min="650" max="650" width="8.85546875" customWidth="1"/>
    <col min="651" max="651" width="7.28515625" customWidth="1"/>
    <col min="652" max="652" width="8.85546875" customWidth="1"/>
    <col min="653" max="653" width="7.28515625" customWidth="1"/>
    <col min="654" max="654" width="8.85546875" customWidth="1"/>
    <col min="655" max="655" width="7.28515625" customWidth="1"/>
    <col min="656" max="656" width="8.85546875" customWidth="1"/>
    <col min="657" max="657" width="7.28515625" customWidth="1"/>
    <col min="658" max="658" width="8.85546875" customWidth="1"/>
    <col min="659" max="659" width="7.28515625" customWidth="1"/>
    <col min="660" max="660" width="8.85546875" customWidth="1"/>
    <col min="661" max="661" width="7.28515625" customWidth="1"/>
    <col min="662" max="662" width="8.85546875" customWidth="1"/>
    <col min="663" max="663" width="7.28515625" customWidth="1"/>
    <col min="664" max="664" width="8.85546875" customWidth="1"/>
    <col min="665" max="665" width="7.28515625" customWidth="1"/>
    <col min="666" max="666" width="8.85546875" customWidth="1"/>
    <col min="667" max="667" width="7.28515625" customWidth="1"/>
    <col min="668" max="668" width="8.85546875" customWidth="1"/>
    <col min="669" max="669" width="7.28515625" customWidth="1"/>
    <col min="670" max="670" width="8.85546875" customWidth="1"/>
    <col min="671" max="671" width="7.28515625" customWidth="1"/>
    <col min="672" max="672" width="8.85546875" customWidth="1"/>
    <col min="673" max="673" width="7.28515625" customWidth="1"/>
    <col min="674" max="674" width="8.85546875" customWidth="1"/>
    <col min="675" max="675" width="7.28515625" customWidth="1"/>
    <col min="676" max="676" width="8.85546875" customWidth="1"/>
    <col min="677" max="677" width="7.28515625" customWidth="1"/>
    <col min="678" max="678" width="8.85546875" customWidth="1"/>
    <col min="679" max="679" width="7.28515625" customWidth="1"/>
    <col min="680" max="680" width="8.85546875" customWidth="1"/>
    <col min="681" max="681" width="7.28515625" customWidth="1"/>
    <col min="682" max="682" width="8.85546875" customWidth="1"/>
    <col min="683" max="683" width="7.28515625" customWidth="1"/>
    <col min="684" max="684" width="8.85546875" customWidth="1"/>
    <col min="685" max="685" width="7.28515625" customWidth="1"/>
    <col min="686" max="686" width="8.85546875" customWidth="1"/>
    <col min="687" max="687" width="7.28515625" customWidth="1"/>
    <col min="688" max="688" width="8.85546875" customWidth="1"/>
    <col min="689" max="689" width="7.28515625" customWidth="1"/>
    <col min="690" max="690" width="8.85546875" customWidth="1"/>
    <col min="691" max="691" width="7.28515625" customWidth="1"/>
    <col min="692" max="692" width="8.85546875" customWidth="1"/>
    <col min="693" max="693" width="7.28515625" customWidth="1"/>
    <col min="694" max="694" width="8.85546875" customWidth="1"/>
    <col min="695" max="695" width="7.28515625" customWidth="1"/>
    <col min="696" max="696" width="8.85546875" customWidth="1"/>
    <col min="697" max="697" width="29.85546875" customWidth="1"/>
    <col min="698" max="698" width="7.28515625" customWidth="1"/>
    <col min="699" max="699" width="8.85546875" customWidth="1"/>
    <col min="700" max="700" width="10.42578125" customWidth="1"/>
    <col min="701" max="701" width="7.28515625" customWidth="1"/>
    <col min="702" max="702" width="8.85546875" customWidth="1"/>
    <col min="703" max="703" width="7.28515625" customWidth="1"/>
    <col min="704" max="704" width="8.85546875" customWidth="1"/>
    <col min="705" max="705" width="7.28515625" customWidth="1"/>
    <col min="706" max="706" width="8.85546875" customWidth="1"/>
    <col min="707" max="707" width="7.28515625" customWidth="1"/>
    <col min="708" max="708" width="8.85546875" customWidth="1"/>
    <col min="709" max="709" width="7.28515625" customWidth="1"/>
    <col min="710" max="710" width="8.85546875" customWidth="1"/>
    <col min="711" max="711" width="7.28515625" customWidth="1"/>
    <col min="712" max="712" width="8.85546875" customWidth="1"/>
    <col min="713" max="713" width="7.28515625" customWidth="1"/>
    <col min="714" max="714" width="8.85546875" customWidth="1"/>
    <col min="715" max="715" width="7.28515625" customWidth="1"/>
    <col min="716" max="716" width="8.85546875" customWidth="1"/>
    <col min="717" max="717" width="7.28515625" customWidth="1"/>
    <col min="718" max="718" width="8.85546875" customWidth="1"/>
    <col min="719" max="719" width="7.28515625" customWidth="1"/>
    <col min="720" max="720" width="8.85546875" customWidth="1"/>
    <col min="721" max="721" width="7.28515625" customWidth="1"/>
    <col min="722" max="722" width="8.85546875" customWidth="1"/>
    <col min="723" max="723" width="7.28515625" customWidth="1"/>
    <col min="724" max="724" width="8.85546875" customWidth="1"/>
    <col min="725" max="725" width="7.28515625" customWidth="1"/>
    <col min="726" max="726" width="8.85546875" customWidth="1"/>
    <col min="727" max="727" width="7.28515625" customWidth="1"/>
    <col min="728" max="728" width="8.85546875" customWidth="1"/>
    <col min="729" max="729" width="7.28515625" customWidth="1"/>
    <col min="730" max="730" width="8.85546875" customWidth="1"/>
    <col min="731" max="731" width="7.28515625" customWidth="1"/>
    <col min="732" max="732" width="8.85546875" customWidth="1"/>
    <col min="733" max="733" width="7.28515625" customWidth="1"/>
    <col min="734" max="734" width="8.85546875" customWidth="1"/>
    <col min="735" max="735" width="7.28515625" customWidth="1"/>
    <col min="736" max="736" width="8.85546875" customWidth="1"/>
    <col min="737" max="737" width="7.28515625" customWidth="1"/>
    <col min="738" max="738" width="8.85546875" customWidth="1"/>
    <col min="739" max="739" width="7.28515625" customWidth="1"/>
    <col min="740" max="740" width="8.85546875" customWidth="1"/>
    <col min="741" max="741" width="7.28515625" customWidth="1"/>
    <col min="742" max="742" width="8.85546875" customWidth="1"/>
    <col min="743" max="743" width="7.28515625" customWidth="1"/>
    <col min="744" max="744" width="8.85546875" customWidth="1"/>
    <col min="745" max="745" width="7.28515625" customWidth="1"/>
    <col min="746" max="746" width="8.85546875" customWidth="1"/>
    <col min="747" max="747" width="7.28515625" customWidth="1"/>
    <col min="748" max="748" width="8.85546875" customWidth="1"/>
    <col min="749" max="749" width="7.28515625" customWidth="1"/>
    <col min="750" max="750" width="8.85546875" customWidth="1"/>
    <col min="751" max="751" width="7.28515625" customWidth="1"/>
    <col min="752" max="752" width="8.85546875" customWidth="1"/>
    <col min="753" max="753" width="7.28515625" customWidth="1"/>
    <col min="754" max="754" width="8.85546875" customWidth="1"/>
    <col min="755" max="755" width="7.28515625" customWidth="1"/>
    <col min="756" max="756" width="8.85546875" customWidth="1"/>
    <col min="757" max="757" width="7.28515625" customWidth="1"/>
    <col min="758" max="758" width="8.85546875" customWidth="1"/>
    <col min="759" max="759" width="7.28515625" customWidth="1"/>
    <col min="760" max="760" width="8.85546875" customWidth="1"/>
    <col min="761" max="761" width="7.28515625" customWidth="1"/>
    <col min="762" max="762" width="8.85546875" customWidth="1"/>
    <col min="763" max="763" width="7.28515625" customWidth="1"/>
    <col min="764" max="764" width="8.85546875" customWidth="1"/>
    <col min="765" max="765" width="7.28515625" customWidth="1"/>
    <col min="766" max="766" width="8.85546875" customWidth="1"/>
    <col min="767" max="767" width="7.28515625" customWidth="1"/>
    <col min="768" max="768" width="8.85546875" customWidth="1"/>
    <col min="769" max="769" width="7.28515625" customWidth="1"/>
    <col min="770" max="770" width="8.85546875" customWidth="1"/>
    <col min="771" max="771" width="7.28515625" customWidth="1"/>
    <col min="772" max="772" width="8.85546875" customWidth="1"/>
    <col min="773" max="773" width="7.28515625" customWidth="1"/>
    <col min="774" max="774" width="8.85546875" customWidth="1"/>
    <col min="775" max="775" width="7.28515625" customWidth="1"/>
    <col min="776" max="776" width="8.85546875" customWidth="1"/>
    <col min="777" max="777" width="7.28515625" customWidth="1"/>
    <col min="778" max="778" width="8.85546875" customWidth="1"/>
    <col min="779" max="779" width="7.28515625" customWidth="1"/>
    <col min="780" max="780" width="8.85546875" customWidth="1"/>
    <col min="781" max="781" width="7.28515625" customWidth="1"/>
    <col min="782" max="782" width="8.85546875" customWidth="1"/>
    <col min="783" max="783" width="7.28515625" customWidth="1"/>
    <col min="784" max="784" width="8.85546875" customWidth="1"/>
    <col min="785" max="785" width="7.28515625" customWidth="1"/>
    <col min="786" max="786" width="8.85546875" customWidth="1"/>
    <col min="787" max="787" width="7.28515625" customWidth="1"/>
    <col min="788" max="788" width="8.85546875" customWidth="1"/>
    <col min="789" max="789" width="7.28515625" customWidth="1"/>
    <col min="790" max="790" width="8.85546875" customWidth="1"/>
    <col min="791" max="791" width="7.28515625" customWidth="1"/>
    <col min="792" max="792" width="8.85546875" customWidth="1"/>
    <col min="793" max="793" width="7.28515625" customWidth="1"/>
    <col min="794" max="794" width="8.85546875" customWidth="1"/>
    <col min="795" max="795" width="7.28515625" customWidth="1"/>
    <col min="796" max="796" width="8.85546875" customWidth="1"/>
    <col min="797" max="797" width="7.28515625" customWidth="1"/>
    <col min="798" max="798" width="8.85546875" customWidth="1"/>
    <col min="799" max="799" width="7.28515625" customWidth="1"/>
    <col min="800" max="800" width="8.85546875" customWidth="1"/>
    <col min="801" max="801" width="7.28515625" customWidth="1"/>
    <col min="802" max="802" width="8.85546875" customWidth="1"/>
    <col min="803" max="803" width="7.28515625" customWidth="1"/>
    <col min="804" max="804" width="8.85546875" customWidth="1"/>
    <col min="805" max="805" width="7.28515625" customWidth="1"/>
    <col min="806" max="806" width="8.85546875" customWidth="1"/>
    <col min="807" max="807" width="7.28515625" customWidth="1"/>
    <col min="808" max="808" width="8.85546875" customWidth="1"/>
    <col min="809" max="809" width="7.28515625" customWidth="1"/>
    <col min="810" max="810" width="8.85546875" customWidth="1"/>
    <col min="811" max="811" width="7.28515625" customWidth="1"/>
    <col min="812" max="812" width="8.85546875" customWidth="1"/>
    <col min="813" max="813" width="7.28515625" customWidth="1"/>
    <col min="814" max="814" width="8.85546875" customWidth="1"/>
    <col min="815" max="815" width="7.28515625" customWidth="1"/>
    <col min="816" max="816" width="8.85546875" customWidth="1"/>
    <col min="817" max="817" width="7.28515625" customWidth="1"/>
    <col min="818" max="818" width="8.85546875" customWidth="1"/>
    <col min="819" max="819" width="7.28515625" customWidth="1"/>
    <col min="820" max="820" width="8.85546875" customWidth="1"/>
    <col min="821" max="821" width="7.28515625" customWidth="1"/>
    <col min="822" max="822" width="8.85546875" customWidth="1"/>
    <col min="823" max="823" width="7.28515625" customWidth="1"/>
    <col min="824" max="824" width="8.85546875" customWidth="1"/>
    <col min="825" max="825" width="7.28515625" customWidth="1"/>
    <col min="826" max="826" width="8.85546875" customWidth="1"/>
    <col min="827" max="827" width="7.28515625" customWidth="1"/>
    <col min="828" max="828" width="8.85546875" customWidth="1"/>
    <col min="829" max="829" width="7.28515625" customWidth="1"/>
    <col min="830" max="830" width="8.85546875" customWidth="1"/>
    <col min="831" max="831" width="7.28515625" customWidth="1"/>
    <col min="832" max="832" width="8.85546875" customWidth="1"/>
    <col min="833" max="833" width="7.28515625" customWidth="1"/>
    <col min="834" max="834" width="8.85546875" customWidth="1"/>
    <col min="835" max="835" width="7.28515625" customWidth="1"/>
    <col min="836" max="836" width="8.85546875" customWidth="1"/>
    <col min="837" max="837" width="7.28515625" customWidth="1"/>
    <col min="838" max="838" width="8.85546875" customWidth="1"/>
    <col min="839" max="839" width="7.28515625" customWidth="1"/>
    <col min="840" max="840" width="8.85546875" customWidth="1"/>
    <col min="841" max="841" width="7.28515625" customWidth="1"/>
    <col min="842" max="842" width="8.85546875" customWidth="1"/>
    <col min="843" max="843" width="7.28515625" customWidth="1"/>
    <col min="844" max="844" width="8.85546875" customWidth="1"/>
    <col min="845" max="845" width="7.28515625" customWidth="1"/>
    <col min="846" max="846" width="8.85546875" customWidth="1"/>
    <col min="847" max="847" width="7.28515625" customWidth="1"/>
    <col min="848" max="848" width="8.85546875" customWidth="1"/>
    <col min="849" max="849" width="7.28515625" customWidth="1"/>
    <col min="850" max="850" width="8.85546875" customWidth="1"/>
    <col min="851" max="851" width="7.28515625" customWidth="1"/>
    <col min="852" max="852" width="8.85546875" customWidth="1"/>
    <col min="853" max="853" width="7.28515625" customWidth="1"/>
    <col min="854" max="854" width="8.85546875" customWidth="1"/>
    <col min="855" max="855" width="7.28515625" customWidth="1"/>
    <col min="856" max="856" width="8.85546875" customWidth="1"/>
    <col min="857" max="857" width="7.28515625" customWidth="1"/>
    <col min="858" max="858" width="8.85546875" customWidth="1"/>
    <col min="859" max="859" width="7.28515625" customWidth="1"/>
    <col min="860" max="860" width="8.85546875" customWidth="1"/>
    <col min="861" max="861" width="7.28515625" customWidth="1"/>
    <col min="862" max="862" width="8.85546875" customWidth="1"/>
    <col min="863" max="863" width="7.28515625" customWidth="1"/>
    <col min="864" max="864" width="8.85546875" customWidth="1"/>
    <col min="865" max="865" width="7.28515625" customWidth="1"/>
    <col min="866" max="866" width="8.85546875" customWidth="1"/>
    <col min="867" max="867" width="7.28515625" customWidth="1"/>
    <col min="868" max="868" width="8.85546875" customWidth="1"/>
    <col min="869" max="869" width="7.28515625" customWidth="1"/>
    <col min="870" max="870" width="8.85546875" customWidth="1"/>
    <col min="871" max="871" width="7.28515625" customWidth="1"/>
    <col min="872" max="872" width="8.85546875" customWidth="1"/>
    <col min="873" max="873" width="7.28515625" customWidth="1"/>
    <col min="874" max="874" width="8.85546875" customWidth="1"/>
    <col min="875" max="875" width="7.28515625" customWidth="1"/>
    <col min="876" max="876" width="8.85546875" customWidth="1"/>
    <col min="877" max="877" width="7.28515625" customWidth="1"/>
    <col min="878" max="878" width="8.85546875" customWidth="1"/>
    <col min="879" max="879" width="7.28515625" customWidth="1"/>
    <col min="880" max="880" width="8.85546875" customWidth="1"/>
    <col min="881" max="881" width="7.28515625" customWidth="1"/>
    <col min="882" max="882" width="8.85546875" customWidth="1"/>
    <col min="883" max="883" width="7.28515625" customWidth="1"/>
    <col min="884" max="884" width="8.85546875" customWidth="1"/>
    <col min="885" max="885" width="7.28515625" customWidth="1"/>
    <col min="886" max="886" width="8.85546875" customWidth="1"/>
    <col min="887" max="887" width="38.140625" customWidth="1"/>
    <col min="888" max="888" width="8.85546875" customWidth="1"/>
    <col min="889" max="889" width="24.85546875" customWidth="1"/>
    <col min="890" max="890" width="8.85546875" customWidth="1"/>
    <col min="891" max="891" width="41.28515625" customWidth="1"/>
    <col min="892" max="892" width="8.85546875" customWidth="1"/>
    <col min="893" max="893" width="7.28515625" customWidth="1"/>
    <col min="894" max="894" width="8.85546875" customWidth="1"/>
    <col min="895" max="895" width="7.28515625" customWidth="1"/>
    <col min="896" max="896" width="8.85546875" customWidth="1"/>
    <col min="897" max="897" width="7.28515625" customWidth="1"/>
    <col min="898" max="898" width="8.85546875" customWidth="1"/>
    <col min="899" max="899" width="7.28515625" customWidth="1"/>
    <col min="900" max="900" width="8.85546875" customWidth="1"/>
    <col min="901" max="901" width="7.28515625" customWidth="1"/>
    <col min="902" max="902" width="8.85546875" customWidth="1"/>
    <col min="903" max="903" width="7.28515625" customWidth="1"/>
    <col min="904" max="904" width="8.85546875" customWidth="1"/>
    <col min="905" max="905" width="7.28515625" customWidth="1"/>
    <col min="906" max="906" width="8.85546875" customWidth="1"/>
    <col min="907" max="907" width="7.28515625" customWidth="1"/>
    <col min="908" max="908" width="8.85546875" customWidth="1"/>
    <col min="909" max="909" width="7.28515625" customWidth="1"/>
    <col min="910" max="910" width="8.85546875" customWidth="1"/>
    <col min="911" max="911" width="7.28515625" customWidth="1"/>
    <col min="912" max="912" width="8.85546875" customWidth="1"/>
    <col min="913" max="913" width="7.28515625" customWidth="1"/>
    <col min="914" max="914" width="8.85546875" customWidth="1"/>
    <col min="915" max="915" width="7.28515625" customWidth="1"/>
    <col min="916" max="916" width="8.85546875" customWidth="1"/>
    <col min="917" max="917" width="7.28515625" customWidth="1"/>
    <col min="918" max="918" width="8.85546875" customWidth="1"/>
    <col min="919" max="919" width="7.28515625" customWidth="1"/>
    <col min="920" max="920" width="8.85546875" customWidth="1"/>
    <col min="921" max="921" width="7.28515625" customWidth="1"/>
    <col min="922" max="922" width="8.85546875" customWidth="1"/>
    <col min="923" max="923" width="7.28515625" customWidth="1"/>
    <col min="924" max="924" width="8.85546875" customWidth="1"/>
    <col min="925" max="925" width="7.28515625" customWidth="1"/>
    <col min="926" max="926" width="8.85546875" customWidth="1"/>
    <col min="927" max="927" width="7.28515625" customWidth="1"/>
    <col min="928" max="928" width="8.85546875" customWidth="1"/>
    <col min="929" max="929" width="7.28515625" customWidth="1"/>
    <col min="930" max="930" width="8.85546875" customWidth="1"/>
    <col min="931" max="931" width="7.28515625" customWidth="1"/>
    <col min="932" max="932" width="8.85546875" customWidth="1"/>
    <col min="933" max="933" width="7.28515625" customWidth="1"/>
    <col min="934" max="934" width="8.85546875" customWidth="1"/>
    <col min="935" max="935" width="7.28515625" customWidth="1"/>
    <col min="936" max="936" width="8.85546875" customWidth="1"/>
    <col min="937" max="937" width="7.28515625" customWidth="1"/>
    <col min="938" max="938" width="8.85546875" customWidth="1"/>
    <col min="939" max="939" width="7.28515625" customWidth="1"/>
    <col min="940" max="940" width="8.85546875" customWidth="1"/>
    <col min="941" max="941" width="7.28515625" customWidth="1"/>
    <col min="942" max="942" width="8.85546875" customWidth="1"/>
    <col min="943" max="943" width="7.28515625" customWidth="1"/>
    <col min="944" max="944" width="8.85546875" customWidth="1"/>
    <col min="945" max="945" width="7.28515625" customWidth="1"/>
    <col min="946" max="946" width="8.85546875" customWidth="1"/>
    <col min="947" max="947" width="7.28515625" customWidth="1"/>
    <col min="948" max="948" width="8.85546875" customWidth="1"/>
    <col min="949" max="949" width="7.28515625" customWidth="1"/>
    <col min="950" max="950" width="8.85546875" customWidth="1"/>
    <col min="951" max="951" width="7.28515625" customWidth="1"/>
    <col min="952" max="952" width="8.85546875" customWidth="1"/>
    <col min="953" max="953" width="7.28515625" customWidth="1"/>
    <col min="954" max="954" width="8.85546875" customWidth="1"/>
    <col min="955" max="955" width="7.28515625" customWidth="1"/>
    <col min="956" max="956" width="8.85546875" customWidth="1"/>
    <col min="957" max="957" width="7.28515625" customWidth="1"/>
    <col min="958" max="958" width="8.85546875" customWidth="1"/>
    <col min="959" max="959" width="7.28515625" customWidth="1"/>
    <col min="960" max="960" width="8.85546875" customWidth="1"/>
    <col min="961" max="961" width="7.28515625" customWidth="1"/>
    <col min="962" max="962" width="8.85546875" customWidth="1"/>
    <col min="963" max="963" width="7.28515625" customWidth="1"/>
    <col min="964" max="964" width="8.85546875" customWidth="1"/>
    <col min="965" max="965" width="7.28515625" customWidth="1"/>
    <col min="966" max="966" width="8.85546875" customWidth="1"/>
    <col min="967" max="967" width="7.28515625" customWidth="1"/>
    <col min="968" max="968" width="8.85546875" customWidth="1"/>
    <col min="969" max="969" width="7.28515625" customWidth="1"/>
    <col min="970" max="970" width="8.85546875" customWidth="1"/>
    <col min="971" max="971" width="7.28515625" customWidth="1"/>
    <col min="972" max="972" width="8.85546875" customWidth="1"/>
    <col min="973" max="973" width="7.28515625" customWidth="1"/>
    <col min="974" max="974" width="8.85546875" customWidth="1"/>
    <col min="975" max="975" width="7.28515625" customWidth="1"/>
    <col min="976" max="976" width="8.85546875" customWidth="1"/>
    <col min="977" max="977" width="7.28515625" customWidth="1"/>
    <col min="978" max="978" width="8.85546875" customWidth="1"/>
    <col min="979" max="979" width="7.28515625" customWidth="1"/>
    <col min="980" max="980" width="8.85546875" customWidth="1"/>
    <col min="981" max="981" width="7.28515625" customWidth="1"/>
    <col min="982" max="982" width="8.85546875" customWidth="1"/>
    <col min="983" max="983" width="7.28515625" customWidth="1"/>
    <col min="984" max="984" width="8.85546875" customWidth="1"/>
    <col min="985" max="985" width="7.28515625" customWidth="1"/>
    <col min="986" max="986" width="8.85546875" customWidth="1"/>
    <col min="987" max="987" width="7.28515625" customWidth="1"/>
    <col min="988" max="988" width="8.85546875" customWidth="1"/>
    <col min="989" max="989" width="7.28515625" customWidth="1"/>
    <col min="990" max="990" width="8.85546875" customWidth="1"/>
    <col min="991" max="991" width="7.28515625" customWidth="1"/>
    <col min="992" max="992" width="8.85546875" customWidth="1"/>
    <col min="993" max="993" width="7.28515625" customWidth="1"/>
    <col min="994" max="994" width="8.85546875" customWidth="1"/>
    <col min="995" max="995" width="7.28515625" customWidth="1"/>
    <col min="996" max="996" width="8.85546875" customWidth="1"/>
    <col min="997" max="997" width="7.28515625" customWidth="1"/>
    <col min="998" max="998" width="8.85546875" customWidth="1"/>
    <col min="999" max="999" width="7.28515625" customWidth="1"/>
    <col min="1000" max="1000" width="8.85546875" customWidth="1"/>
    <col min="1001" max="1001" width="7.28515625" customWidth="1"/>
    <col min="1002" max="1002" width="8.85546875" customWidth="1"/>
    <col min="1003" max="1003" width="7.28515625" customWidth="1"/>
    <col min="1004" max="1004" width="8.85546875" customWidth="1"/>
    <col min="1005" max="1005" width="7.28515625" customWidth="1"/>
    <col min="1006" max="1006" width="8.85546875" customWidth="1"/>
    <col min="1007" max="1007" width="7.28515625" customWidth="1"/>
    <col min="1008" max="1008" width="8.85546875" customWidth="1"/>
    <col min="1009" max="1009" width="7.28515625" customWidth="1"/>
    <col min="1010" max="1010" width="8.85546875" customWidth="1"/>
    <col min="1011" max="1011" width="7.28515625" customWidth="1"/>
    <col min="1012" max="1012" width="8.85546875" customWidth="1"/>
    <col min="1013" max="1013" width="7.28515625" customWidth="1"/>
    <col min="1014" max="1014" width="8.85546875" customWidth="1"/>
    <col min="1015" max="1015" width="7.28515625" customWidth="1"/>
    <col min="1016" max="1016" width="8.85546875" customWidth="1"/>
    <col min="1017" max="1017" width="7.28515625" customWidth="1"/>
    <col min="1018" max="1018" width="8.85546875" customWidth="1"/>
    <col min="1019" max="1019" width="7.28515625" customWidth="1"/>
    <col min="1020" max="1020" width="8.85546875" customWidth="1"/>
    <col min="1021" max="1021" width="7.28515625" customWidth="1"/>
    <col min="1022" max="1022" width="8.85546875" customWidth="1"/>
    <col min="1023" max="1023" width="7.28515625" customWidth="1"/>
    <col min="1024" max="1024" width="8.85546875" customWidth="1"/>
    <col min="1025" max="1025" width="7.28515625" customWidth="1"/>
    <col min="1026" max="1026" width="8.85546875" customWidth="1"/>
    <col min="1027" max="1027" width="7.28515625" customWidth="1"/>
    <col min="1028" max="1028" width="8.85546875" customWidth="1"/>
    <col min="1029" max="1029" width="7.28515625" customWidth="1"/>
    <col min="1030" max="1030" width="8.85546875" customWidth="1"/>
    <col min="1031" max="1031" width="7.28515625" customWidth="1"/>
    <col min="1032" max="1032" width="8.85546875" customWidth="1"/>
    <col min="1033" max="1033" width="7.28515625" customWidth="1"/>
    <col min="1034" max="1034" width="8.85546875" customWidth="1"/>
    <col min="1035" max="1035" width="7.28515625" customWidth="1"/>
    <col min="1036" max="1036" width="8.85546875" customWidth="1"/>
    <col min="1037" max="1037" width="7.28515625" customWidth="1"/>
    <col min="1038" max="1038" width="8.85546875" customWidth="1"/>
    <col min="1039" max="1039" width="7.28515625" customWidth="1"/>
    <col min="1040" max="1040" width="8.85546875" customWidth="1"/>
    <col min="1041" max="1041" width="7.28515625" customWidth="1"/>
    <col min="1042" max="1042" width="8.85546875" customWidth="1"/>
    <col min="1043" max="1043" width="7.28515625" customWidth="1"/>
    <col min="1044" max="1044" width="8.85546875" customWidth="1"/>
    <col min="1045" max="1045" width="7.28515625" customWidth="1"/>
    <col min="1046" max="1046" width="8.85546875" customWidth="1"/>
    <col min="1047" max="1047" width="7.28515625" customWidth="1"/>
    <col min="1048" max="1048" width="8.85546875" customWidth="1"/>
    <col min="1049" max="1049" width="7.28515625" customWidth="1"/>
    <col min="1050" max="1050" width="8.85546875" customWidth="1"/>
    <col min="1051" max="1051" width="7.28515625" customWidth="1"/>
    <col min="1052" max="1052" width="8.85546875" customWidth="1"/>
    <col min="1053" max="1053" width="7.28515625" customWidth="1"/>
    <col min="1054" max="1054" width="8.85546875" customWidth="1"/>
    <col min="1055" max="1055" width="7.28515625" customWidth="1"/>
    <col min="1056" max="1056" width="8.85546875" customWidth="1"/>
    <col min="1057" max="1057" width="7.28515625" customWidth="1"/>
    <col min="1058" max="1058" width="8.85546875" customWidth="1"/>
    <col min="1059" max="1059" width="7.28515625" customWidth="1"/>
    <col min="1060" max="1060" width="8.85546875" customWidth="1"/>
    <col min="1061" max="1061" width="7.28515625" customWidth="1"/>
    <col min="1062" max="1062" width="8.85546875" customWidth="1"/>
    <col min="1063" max="1063" width="7.28515625" customWidth="1"/>
    <col min="1064" max="1064" width="8.85546875" customWidth="1"/>
    <col min="1065" max="1065" width="7.28515625" customWidth="1"/>
    <col min="1066" max="1066" width="8.85546875" customWidth="1"/>
    <col min="1067" max="1067" width="7.28515625" customWidth="1"/>
    <col min="1068" max="1068" width="8.85546875" customWidth="1"/>
    <col min="1069" max="1069" width="7.28515625" customWidth="1"/>
    <col min="1070" max="1070" width="8.85546875" customWidth="1"/>
    <col min="1071" max="1071" width="7.28515625" customWidth="1"/>
    <col min="1072" max="1072" width="8.85546875" customWidth="1"/>
    <col min="1073" max="1073" width="7.28515625" customWidth="1"/>
    <col min="1074" max="1074" width="8.85546875" customWidth="1"/>
    <col min="1075" max="1075" width="7.28515625" customWidth="1"/>
    <col min="1076" max="1076" width="8.85546875" customWidth="1"/>
    <col min="1077" max="1077" width="7.28515625" customWidth="1"/>
    <col min="1078" max="1078" width="8.85546875" customWidth="1"/>
    <col min="1079" max="1079" width="7.28515625" customWidth="1"/>
    <col min="1080" max="1080" width="8.85546875" customWidth="1"/>
    <col min="1081" max="1081" width="7.28515625" customWidth="1"/>
    <col min="1082" max="1082" width="8.85546875" customWidth="1"/>
    <col min="1083" max="1083" width="7.28515625" customWidth="1"/>
    <col min="1084" max="1084" width="8.85546875" customWidth="1"/>
    <col min="1085" max="1085" width="7.28515625" customWidth="1"/>
    <col min="1086" max="1086" width="8.85546875" customWidth="1"/>
    <col min="1087" max="1087" width="7.28515625" customWidth="1"/>
    <col min="1088" max="1088" width="8.85546875" customWidth="1"/>
    <col min="1089" max="1089" width="7.28515625" customWidth="1"/>
    <col min="1090" max="1090" width="8.85546875" customWidth="1"/>
    <col min="1091" max="1091" width="7.28515625" customWidth="1"/>
    <col min="1092" max="1092" width="8.85546875" customWidth="1"/>
    <col min="1093" max="1093" width="7.28515625" customWidth="1"/>
    <col min="1094" max="1094" width="8.85546875" customWidth="1"/>
    <col min="1095" max="1095" width="7.28515625" customWidth="1"/>
    <col min="1096" max="1096" width="8.85546875" customWidth="1"/>
    <col min="1097" max="1097" width="7.28515625" customWidth="1"/>
    <col min="1098" max="1098" width="8.85546875" customWidth="1"/>
    <col min="1099" max="1099" width="7.28515625" customWidth="1"/>
    <col min="1100" max="1100" width="8.85546875" customWidth="1"/>
    <col min="1101" max="1101" width="7.28515625" customWidth="1"/>
    <col min="1102" max="1102" width="8.85546875" customWidth="1"/>
    <col min="1103" max="1103" width="7.28515625" customWidth="1"/>
    <col min="1104" max="1104" width="8.85546875" customWidth="1"/>
    <col min="1105" max="1105" width="7.28515625" customWidth="1"/>
    <col min="1106" max="1106" width="8.85546875" customWidth="1"/>
    <col min="1107" max="1107" width="7.28515625" customWidth="1"/>
    <col min="1108" max="1108" width="8.85546875" customWidth="1"/>
    <col min="1109" max="1109" width="7.28515625" customWidth="1"/>
    <col min="1110" max="1110" width="8.85546875" customWidth="1"/>
    <col min="1111" max="1111" width="7.28515625" customWidth="1"/>
    <col min="1112" max="1112" width="8.85546875" customWidth="1"/>
    <col min="1113" max="1113" width="7.28515625" customWidth="1"/>
    <col min="1114" max="1114" width="8.85546875" customWidth="1"/>
    <col min="1115" max="1115" width="7.28515625" customWidth="1"/>
    <col min="1116" max="1116" width="8.85546875" customWidth="1"/>
    <col min="1117" max="1117" width="7.28515625" customWidth="1"/>
    <col min="1118" max="1118" width="8.85546875" customWidth="1"/>
    <col min="1119" max="1119" width="7.28515625" customWidth="1"/>
    <col min="1120" max="1120" width="8.85546875" customWidth="1"/>
    <col min="1121" max="1121" width="7.28515625" customWidth="1"/>
    <col min="1122" max="1122" width="8.85546875" customWidth="1"/>
    <col min="1123" max="1123" width="7.28515625" customWidth="1"/>
    <col min="1124" max="1124" width="8.85546875" customWidth="1"/>
    <col min="1125" max="1125" width="7.28515625" customWidth="1"/>
    <col min="1126" max="1126" width="8.85546875" customWidth="1"/>
    <col min="1127" max="1127" width="7.28515625" customWidth="1"/>
    <col min="1128" max="1128" width="8.85546875" customWidth="1"/>
    <col min="1129" max="1129" width="7.28515625" customWidth="1"/>
    <col min="1130" max="1130" width="8.85546875" customWidth="1"/>
    <col min="1131" max="1131" width="7.28515625" customWidth="1"/>
    <col min="1132" max="1132" width="8.85546875" customWidth="1"/>
    <col min="1133" max="1133" width="7.28515625" customWidth="1"/>
    <col min="1134" max="1134" width="8.85546875" customWidth="1"/>
    <col min="1135" max="1135" width="7.28515625" customWidth="1"/>
    <col min="1136" max="1136" width="8.85546875" customWidth="1"/>
    <col min="1137" max="1137" width="7.28515625" customWidth="1"/>
    <col min="1138" max="1138" width="8.85546875" customWidth="1"/>
    <col min="1139" max="1139" width="7.28515625" customWidth="1"/>
    <col min="1140" max="1140" width="8.85546875" customWidth="1"/>
    <col min="1141" max="1141" width="7.28515625" customWidth="1"/>
    <col min="1142" max="1142" width="8.85546875" customWidth="1"/>
    <col min="1143" max="1143" width="7.28515625" customWidth="1"/>
    <col min="1144" max="1144" width="8.85546875" customWidth="1"/>
    <col min="1145" max="1145" width="7.28515625" customWidth="1"/>
    <col min="1146" max="1146" width="8.85546875" customWidth="1"/>
    <col min="1147" max="1147" width="7.28515625" customWidth="1"/>
    <col min="1148" max="1148" width="8.85546875" customWidth="1"/>
    <col min="1149" max="1149" width="7.28515625" customWidth="1"/>
    <col min="1150" max="1150" width="8.85546875" customWidth="1"/>
    <col min="1151" max="1151" width="7.28515625" customWidth="1"/>
    <col min="1152" max="1152" width="8.85546875" customWidth="1"/>
    <col min="1153" max="1153" width="7.28515625" customWidth="1"/>
    <col min="1154" max="1154" width="8.85546875" customWidth="1"/>
    <col min="1155" max="1155" width="7.28515625" customWidth="1"/>
    <col min="1156" max="1156" width="8.85546875" customWidth="1"/>
    <col min="1157" max="1157" width="7.28515625" customWidth="1"/>
    <col min="1158" max="1158" width="8.85546875" customWidth="1"/>
    <col min="1159" max="1159" width="7.28515625" customWidth="1"/>
    <col min="1160" max="1160" width="8.85546875" customWidth="1"/>
    <col min="1161" max="1161" width="7.28515625" customWidth="1"/>
    <col min="1162" max="1162" width="8.85546875" customWidth="1"/>
    <col min="1163" max="1163" width="7.28515625" customWidth="1"/>
    <col min="1164" max="1164" width="8.85546875" customWidth="1"/>
    <col min="1165" max="1165" width="7.28515625" customWidth="1"/>
    <col min="1166" max="1166" width="8.85546875" customWidth="1"/>
    <col min="1167" max="1167" width="7.28515625" customWidth="1"/>
    <col min="1168" max="1168" width="8.85546875" customWidth="1"/>
    <col min="1169" max="1169" width="7.28515625" customWidth="1"/>
    <col min="1170" max="1170" width="8.85546875" customWidth="1"/>
    <col min="1171" max="1171" width="7.28515625" customWidth="1"/>
    <col min="1172" max="1172" width="8.85546875" customWidth="1"/>
    <col min="1173" max="1173" width="7.28515625" customWidth="1"/>
    <col min="1174" max="1174" width="8.85546875" customWidth="1"/>
    <col min="1175" max="1175" width="7.28515625" customWidth="1"/>
    <col min="1176" max="1176" width="8.85546875" customWidth="1"/>
    <col min="1177" max="1177" width="7.28515625" customWidth="1"/>
    <col min="1178" max="1178" width="8.85546875" customWidth="1"/>
    <col min="1179" max="1179" width="7.28515625" customWidth="1"/>
    <col min="1180" max="1180" width="8.85546875" customWidth="1"/>
    <col min="1181" max="1181" width="7.28515625" customWidth="1"/>
    <col min="1182" max="1182" width="8.85546875" customWidth="1"/>
    <col min="1183" max="1183" width="7.28515625" customWidth="1"/>
    <col min="1184" max="1184" width="8.85546875" customWidth="1"/>
    <col min="1185" max="1185" width="7.28515625" customWidth="1"/>
    <col min="1186" max="1186" width="8.85546875" customWidth="1"/>
    <col min="1187" max="1187" width="7.28515625" customWidth="1"/>
    <col min="1188" max="1188" width="8.85546875" customWidth="1"/>
    <col min="1189" max="1189" width="7.28515625" customWidth="1"/>
    <col min="1190" max="1190" width="8.85546875" customWidth="1"/>
    <col min="1191" max="1191" width="7.28515625" customWidth="1"/>
    <col min="1192" max="1192" width="8.85546875" customWidth="1"/>
    <col min="1193" max="1193" width="7.28515625" customWidth="1"/>
    <col min="1194" max="1194" width="8.85546875" customWidth="1"/>
    <col min="1195" max="1195" width="7.28515625" customWidth="1"/>
    <col min="1196" max="1196" width="8.85546875" customWidth="1"/>
    <col min="1197" max="1197" width="7.28515625" customWidth="1"/>
    <col min="1198" max="1198" width="8.85546875" customWidth="1"/>
    <col min="1199" max="1199" width="7.28515625" customWidth="1"/>
    <col min="1200" max="1200" width="8.85546875" customWidth="1"/>
    <col min="1201" max="1201" width="7.28515625" customWidth="1"/>
    <col min="1202" max="1202" width="8.85546875" customWidth="1"/>
    <col min="1203" max="1203" width="7.28515625" customWidth="1"/>
    <col min="1204" max="1204" width="8.85546875" customWidth="1"/>
    <col min="1205" max="1205" width="7.28515625" customWidth="1"/>
    <col min="1206" max="1206" width="8.85546875" customWidth="1"/>
    <col min="1207" max="1207" width="7.28515625" customWidth="1"/>
    <col min="1208" max="1208" width="8.85546875" customWidth="1"/>
    <col min="1209" max="1209" width="7.28515625" customWidth="1"/>
    <col min="1210" max="1210" width="8.85546875" customWidth="1"/>
    <col min="1211" max="1211" width="7.28515625" customWidth="1"/>
    <col min="1212" max="1212" width="8.85546875" customWidth="1"/>
    <col min="1213" max="1213" width="7.28515625" customWidth="1"/>
    <col min="1214" max="1214" width="8.85546875" customWidth="1"/>
    <col min="1215" max="1215" width="7.28515625" customWidth="1"/>
    <col min="1216" max="1216" width="8.85546875" customWidth="1"/>
    <col min="1217" max="1217" width="7.28515625" customWidth="1"/>
    <col min="1218" max="1218" width="8.85546875" customWidth="1"/>
    <col min="1219" max="1219" width="7.28515625" customWidth="1"/>
    <col min="1220" max="1220" width="8.85546875" customWidth="1"/>
    <col min="1221" max="1221" width="7.28515625" customWidth="1"/>
    <col min="1222" max="1222" width="8.85546875" customWidth="1"/>
    <col min="1223" max="1223" width="7.28515625" customWidth="1"/>
    <col min="1224" max="1224" width="8.85546875" customWidth="1"/>
    <col min="1225" max="1225" width="7.28515625" customWidth="1"/>
    <col min="1226" max="1226" width="8.85546875" customWidth="1"/>
    <col min="1227" max="1227" width="7.28515625" customWidth="1"/>
    <col min="1228" max="1228" width="8.85546875" customWidth="1"/>
    <col min="1229" max="1229" width="7.28515625" customWidth="1"/>
    <col min="1230" max="1230" width="8.85546875" customWidth="1"/>
    <col min="1231" max="1231" width="7.28515625" customWidth="1"/>
    <col min="1232" max="1232" width="8.85546875" customWidth="1"/>
    <col min="1233" max="1233" width="7.28515625" customWidth="1"/>
    <col min="1234" max="1234" width="8.85546875" customWidth="1"/>
    <col min="1235" max="1235" width="7.28515625" customWidth="1"/>
    <col min="1236" max="1236" width="8.85546875" customWidth="1"/>
    <col min="1237" max="1237" width="7.28515625" customWidth="1"/>
    <col min="1238" max="1238" width="8.85546875" customWidth="1"/>
    <col min="1239" max="1239" width="7.28515625" customWidth="1"/>
    <col min="1240" max="1240" width="8.85546875" customWidth="1"/>
    <col min="1241" max="1241" width="7.28515625" customWidth="1"/>
    <col min="1242" max="1242" width="8.85546875" customWidth="1"/>
    <col min="1243" max="1243" width="7.28515625" customWidth="1"/>
    <col min="1244" max="1244" width="8.85546875" customWidth="1"/>
    <col min="1245" max="1245" width="7.28515625" customWidth="1"/>
    <col min="1246" max="1246" width="8.85546875" customWidth="1"/>
    <col min="1247" max="1247" width="7.28515625" customWidth="1"/>
    <col min="1248" max="1248" width="8.85546875" customWidth="1"/>
    <col min="1249" max="1249" width="7.28515625" customWidth="1"/>
    <col min="1250" max="1250" width="8.85546875" customWidth="1"/>
    <col min="1251" max="1251" width="7.28515625" customWidth="1"/>
    <col min="1252" max="1252" width="8.85546875" customWidth="1"/>
    <col min="1253" max="1253" width="7.28515625" customWidth="1"/>
    <col min="1254" max="1254" width="8.85546875" customWidth="1"/>
    <col min="1255" max="1255" width="7.28515625" customWidth="1"/>
    <col min="1256" max="1256" width="8.85546875" customWidth="1"/>
    <col min="1257" max="1257" width="7.28515625" customWidth="1"/>
    <col min="1258" max="1258" width="8.85546875" customWidth="1"/>
    <col min="1259" max="1259" width="7.28515625" customWidth="1"/>
    <col min="1260" max="1260" width="8.85546875" customWidth="1"/>
    <col min="1261" max="1261" width="7.28515625" customWidth="1"/>
    <col min="1262" max="1262" width="8.85546875" customWidth="1"/>
    <col min="1263" max="1263" width="7.28515625" customWidth="1"/>
    <col min="1264" max="1264" width="8.85546875" customWidth="1"/>
    <col min="1265" max="1265" width="7.28515625" customWidth="1"/>
    <col min="1266" max="1266" width="8.85546875" customWidth="1"/>
    <col min="1267" max="1267" width="7.28515625" customWidth="1"/>
    <col min="1268" max="1268" width="8.85546875" customWidth="1"/>
    <col min="1269" max="1269" width="7.28515625" customWidth="1"/>
    <col min="1270" max="1270" width="8.85546875" customWidth="1"/>
    <col min="1271" max="1271" width="7.28515625" customWidth="1"/>
    <col min="1272" max="1272" width="8.85546875" customWidth="1"/>
    <col min="1273" max="1273" width="7.28515625" customWidth="1"/>
    <col min="1274" max="1274" width="8.85546875" customWidth="1"/>
    <col min="1275" max="1275" width="7.28515625" customWidth="1"/>
    <col min="1276" max="1276" width="8.85546875" customWidth="1"/>
    <col min="1277" max="1277" width="7.28515625" customWidth="1"/>
    <col min="1278" max="1278" width="8.85546875" customWidth="1"/>
    <col min="1279" max="1279" width="7.28515625" customWidth="1"/>
    <col min="1280" max="1280" width="8.85546875" customWidth="1"/>
    <col min="1281" max="1281" width="7.28515625" customWidth="1"/>
    <col min="1282" max="1282" width="8.85546875" customWidth="1"/>
    <col min="1283" max="1283" width="7.28515625" customWidth="1"/>
    <col min="1284" max="1284" width="8.85546875" customWidth="1"/>
    <col min="1285" max="1285" width="7.28515625" customWidth="1"/>
    <col min="1286" max="1286" width="8.85546875" customWidth="1"/>
    <col min="1287" max="1287" width="7.28515625" customWidth="1"/>
    <col min="1288" max="1288" width="8.85546875" customWidth="1"/>
    <col min="1289" max="1289" width="7.28515625" customWidth="1"/>
    <col min="1290" max="1290" width="8.85546875" customWidth="1"/>
    <col min="1291" max="1291" width="7.28515625" customWidth="1"/>
    <col min="1292" max="1292" width="8.85546875" customWidth="1"/>
    <col min="1293" max="1293" width="7.28515625" customWidth="1"/>
    <col min="1294" max="1294" width="8.85546875" customWidth="1"/>
    <col min="1295" max="1295" width="7.28515625" customWidth="1"/>
    <col min="1296" max="1296" width="8.85546875" customWidth="1"/>
    <col min="1297" max="1297" width="7.28515625" customWidth="1"/>
    <col min="1298" max="1298" width="8.85546875" customWidth="1"/>
    <col min="1299" max="1299" width="7.28515625" customWidth="1"/>
    <col min="1300" max="1300" width="8.85546875" customWidth="1"/>
    <col min="1301" max="1301" width="7.28515625" customWidth="1"/>
    <col min="1302" max="1302" width="8.85546875" customWidth="1"/>
    <col min="1303" max="1303" width="7.28515625" customWidth="1"/>
    <col min="1304" max="1304" width="8.85546875" customWidth="1"/>
    <col min="1305" max="1305" width="7.28515625" customWidth="1"/>
    <col min="1306" max="1306" width="8.85546875" customWidth="1"/>
    <col min="1307" max="1307" width="7.28515625" customWidth="1"/>
    <col min="1308" max="1308" width="8.85546875" customWidth="1"/>
    <col min="1309" max="1309" width="7.28515625" customWidth="1"/>
    <col min="1310" max="1310" width="8.85546875" customWidth="1"/>
    <col min="1311" max="1311" width="7.28515625" customWidth="1"/>
    <col min="1312" max="1312" width="8.85546875" customWidth="1"/>
    <col min="1313" max="1313" width="7.28515625" customWidth="1"/>
    <col min="1314" max="1314" width="8.85546875" customWidth="1"/>
    <col min="1315" max="1315" width="7.28515625" customWidth="1"/>
    <col min="1316" max="1316" width="8.85546875" customWidth="1"/>
    <col min="1317" max="1317" width="7.28515625" customWidth="1"/>
    <col min="1318" max="1318" width="8.85546875" customWidth="1"/>
    <col min="1319" max="1319" width="7.28515625" customWidth="1"/>
    <col min="1320" max="1320" width="8.85546875" customWidth="1"/>
    <col min="1321" max="1321" width="7.28515625" customWidth="1"/>
    <col min="1322" max="1322" width="8.85546875" customWidth="1"/>
    <col min="1323" max="1323" width="7.28515625" customWidth="1"/>
    <col min="1324" max="1324" width="8.85546875" customWidth="1"/>
    <col min="1325" max="1325" width="7.28515625" customWidth="1"/>
    <col min="1326" max="1326" width="8.85546875" customWidth="1"/>
    <col min="1327" max="1327" width="7.28515625" customWidth="1"/>
    <col min="1328" max="1328" width="8.85546875" customWidth="1"/>
    <col min="1329" max="1329" width="7.28515625" customWidth="1"/>
    <col min="1330" max="1330" width="8.85546875" customWidth="1"/>
    <col min="1331" max="1331" width="7.28515625" customWidth="1"/>
    <col min="1332" max="1332" width="8.85546875" customWidth="1"/>
    <col min="1333" max="1333" width="7.28515625" customWidth="1"/>
    <col min="1334" max="1334" width="8.85546875" customWidth="1"/>
    <col min="1335" max="1335" width="7.28515625" customWidth="1"/>
    <col min="1336" max="1336" width="8.85546875" customWidth="1"/>
    <col min="1337" max="1337" width="7.28515625" customWidth="1"/>
    <col min="1338" max="1338" width="8.85546875" customWidth="1"/>
    <col min="1339" max="1339" width="7.28515625" customWidth="1"/>
    <col min="1340" max="1340" width="8.85546875" customWidth="1"/>
    <col min="1341" max="1341" width="7.28515625" customWidth="1"/>
    <col min="1342" max="1342" width="8.85546875" customWidth="1"/>
    <col min="1343" max="1343" width="7.28515625" customWidth="1"/>
    <col min="1344" max="1344" width="8.85546875" customWidth="1"/>
    <col min="1345" max="1345" width="7.28515625" customWidth="1"/>
    <col min="1346" max="1346" width="8.85546875" customWidth="1"/>
    <col min="1347" max="1347" width="7.28515625" customWidth="1"/>
    <col min="1348" max="1348" width="8.85546875" customWidth="1"/>
    <col min="1349" max="1349" width="7.28515625" customWidth="1"/>
    <col min="1350" max="1350" width="8.85546875" customWidth="1"/>
    <col min="1351" max="1351" width="7.28515625" customWidth="1"/>
    <col min="1352" max="1352" width="8.85546875" customWidth="1"/>
    <col min="1353" max="1353" width="7.28515625" customWidth="1"/>
    <col min="1354" max="1354" width="8.85546875" customWidth="1"/>
    <col min="1355" max="1355" width="7.28515625" customWidth="1"/>
    <col min="1356" max="1356" width="8.85546875" customWidth="1"/>
    <col min="1357" max="1357" width="7.28515625" customWidth="1"/>
    <col min="1358" max="1358" width="8.85546875" customWidth="1"/>
    <col min="1359" max="1359" width="7.28515625" customWidth="1"/>
    <col min="1360" max="1360" width="8.85546875" customWidth="1"/>
    <col min="1361" max="1361" width="7.28515625" customWidth="1"/>
    <col min="1362" max="1362" width="8.85546875" customWidth="1"/>
    <col min="1363" max="1363" width="7.28515625" customWidth="1"/>
    <col min="1364" max="1364" width="8.85546875" customWidth="1"/>
    <col min="1365" max="1365" width="7.28515625" customWidth="1"/>
    <col min="1366" max="1366" width="8.85546875" customWidth="1"/>
    <col min="1367" max="1367" width="7.28515625" customWidth="1"/>
    <col min="1368" max="1368" width="8.85546875" customWidth="1"/>
    <col min="1369" max="1369" width="7.28515625" customWidth="1"/>
    <col min="1370" max="1370" width="8.85546875" customWidth="1"/>
    <col min="1371" max="1371" width="7.28515625" customWidth="1"/>
    <col min="1372" max="1372" width="8.85546875" customWidth="1"/>
    <col min="1373" max="1373" width="7.28515625" customWidth="1"/>
    <col min="1374" max="1374" width="8.85546875" customWidth="1"/>
    <col min="1375" max="1375" width="7.28515625" customWidth="1"/>
    <col min="1376" max="1376" width="8.85546875" customWidth="1"/>
    <col min="1377" max="1377" width="7.28515625" customWidth="1"/>
    <col min="1378" max="1378" width="8.85546875" customWidth="1"/>
    <col min="1379" max="1379" width="7.28515625" customWidth="1"/>
    <col min="1380" max="1380" width="8.85546875" customWidth="1"/>
    <col min="1381" max="1381" width="7.28515625" customWidth="1"/>
    <col min="1382" max="1382" width="8.85546875" customWidth="1"/>
    <col min="1383" max="1383" width="7.28515625" customWidth="1"/>
    <col min="1384" max="1384" width="8.85546875" customWidth="1"/>
    <col min="1385" max="1385" width="7.28515625" customWidth="1"/>
    <col min="1386" max="1386" width="8.85546875" customWidth="1"/>
    <col min="1387" max="1387" width="7.28515625" customWidth="1"/>
    <col min="1388" max="1388" width="8.85546875" customWidth="1"/>
    <col min="1389" max="1389" width="7.28515625" customWidth="1"/>
    <col min="1390" max="1390" width="8.85546875" customWidth="1"/>
    <col min="1391" max="1391" width="7.28515625" customWidth="1"/>
    <col min="1392" max="1392" width="8.85546875" customWidth="1"/>
    <col min="1393" max="1393" width="7.28515625" customWidth="1"/>
    <col min="1394" max="1394" width="8.85546875" customWidth="1"/>
    <col min="1395" max="1395" width="7.28515625" customWidth="1"/>
    <col min="1396" max="1396" width="8.85546875" customWidth="1"/>
    <col min="1397" max="1397" width="7.28515625" customWidth="1"/>
    <col min="1398" max="1398" width="8.85546875" customWidth="1"/>
    <col min="1399" max="1399" width="7.28515625" customWidth="1"/>
    <col min="1400" max="1400" width="8.85546875" customWidth="1"/>
    <col min="1401" max="1401" width="7.28515625" customWidth="1"/>
    <col min="1402" max="1402" width="8.85546875" customWidth="1"/>
    <col min="1403" max="1403" width="7.28515625" customWidth="1"/>
    <col min="1404" max="1404" width="8.85546875" customWidth="1"/>
    <col min="1405" max="1405" width="7.28515625" customWidth="1"/>
    <col min="1406" max="1406" width="8.85546875" customWidth="1"/>
    <col min="1407" max="1407" width="7.28515625" customWidth="1"/>
    <col min="1408" max="1408" width="8.85546875" customWidth="1"/>
    <col min="1409" max="1409" width="7.28515625" customWidth="1"/>
    <col min="1410" max="1410" width="8.85546875" customWidth="1"/>
    <col min="1411" max="1411" width="7.28515625" customWidth="1"/>
    <col min="1412" max="1412" width="8.85546875" customWidth="1"/>
    <col min="1413" max="1413" width="7.28515625" customWidth="1"/>
    <col min="1414" max="1414" width="9.140625" customWidth="1"/>
    <col min="1415" max="1415" width="7.28515625" customWidth="1"/>
    <col min="1416" max="1416" width="9.140625" customWidth="1"/>
    <col min="1417" max="1417" width="7.28515625" customWidth="1"/>
    <col min="1418" max="1418" width="9.140625" customWidth="1"/>
    <col min="1419" max="1419" width="7.28515625" customWidth="1"/>
    <col min="1420" max="1420" width="9.140625" customWidth="1"/>
    <col min="1421" max="1421" width="7.28515625" customWidth="1"/>
    <col min="1422" max="1422" width="9.140625" customWidth="1"/>
    <col min="1423" max="1423" width="7.28515625" customWidth="1"/>
    <col min="1424" max="1424" width="9.140625" customWidth="1"/>
    <col min="1425" max="1425" width="7.28515625" customWidth="1"/>
    <col min="1426" max="1426" width="9.140625" customWidth="1"/>
    <col min="1427" max="1427" width="7.28515625" customWidth="1"/>
    <col min="1428" max="1428" width="9.140625" customWidth="1"/>
    <col min="1429" max="1429" width="7.28515625" customWidth="1"/>
    <col min="1430" max="1430" width="9.140625" customWidth="1"/>
    <col min="1431" max="1431" width="7.28515625" customWidth="1"/>
    <col min="1432" max="1432" width="9.140625" customWidth="1"/>
    <col min="1433" max="1433" width="7.28515625" customWidth="1"/>
    <col min="1434" max="1434" width="9.140625" customWidth="1"/>
    <col min="1435" max="1435" width="7.28515625" customWidth="1"/>
    <col min="1436" max="1436" width="9.140625" customWidth="1"/>
    <col min="1437" max="1437" width="7.28515625" customWidth="1"/>
    <col min="1438" max="1438" width="9.140625" customWidth="1"/>
    <col min="1439" max="1439" width="7.28515625" customWidth="1"/>
    <col min="1440" max="1440" width="9.140625" customWidth="1"/>
    <col min="1441" max="1441" width="7.28515625" customWidth="1"/>
    <col min="1442" max="1442" width="9.140625" customWidth="1"/>
    <col min="1443" max="1443" width="7.28515625" customWidth="1"/>
    <col min="1444" max="1444" width="9.140625" customWidth="1"/>
    <col min="1445" max="1445" width="7.28515625" customWidth="1"/>
    <col min="1446" max="1446" width="9.140625" customWidth="1"/>
    <col min="1447" max="1447" width="7.28515625" customWidth="1"/>
    <col min="1448" max="1448" width="9.140625" customWidth="1"/>
    <col min="1449" max="1449" width="7.28515625" customWidth="1"/>
    <col min="1450" max="1450" width="9.140625" customWidth="1"/>
    <col min="1451" max="1451" width="7.28515625" customWidth="1"/>
    <col min="1452" max="1452" width="9.140625" customWidth="1"/>
    <col min="1453" max="1453" width="7.28515625" customWidth="1"/>
    <col min="1454" max="1454" width="9.140625" customWidth="1"/>
    <col min="1455" max="1455" width="7.28515625" customWidth="1"/>
    <col min="1456" max="1456" width="9.140625" customWidth="1"/>
    <col min="1457" max="1457" width="7.28515625" customWidth="1"/>
    <col min="1458" max="1458" width="9.140625" customWidth="1"/>
    <col min="1459" max="1459" width="7.28515625" customWidth="1"/>
    <col min="1460" max="1460" width="9.140625" customWidth="1"/>
    <col min="1461" max="1461" width="7.28515625" customWidth="1"/>
    <col min="1462" max="1462" width="9.140625" customWidth="1"/>
    <col min="1463" max="1463" width="7.28515625" customWidth="1"/>
    <col min="1464" max="1464" width="9.140625" customWidth="1"/>
    <col min="1465" max="1465" width="7.28515625" customWidth="1"/>
    <col min="1466" max="1466" width="9.140625" customWidth="1"/>
    <col min="1467" max="1467" width="7.28515625" customWidth="1"/>
    <col min="1468" max="1468" width="9.140625" customWidth="1"/>
    <col min="1469" max="1469" width="7.28515625" customWidth="1"/>
    <col min="1470" max="1470" width="9.140625" customWidth="1"/>
    <col min="1471" max="1471" width="7.28515625" customWidth="1"/>
    <col min="1472" max="1472" width="9.140625" customWidth="1"/>
    <col min="1473" max="1473" width="7.28515625" customWidth="1"/>
    <col min="1474" max="1474" width="9.140625" customWidth="1"/>
    <col min="1475" max="1475" width="7.28515625" customWidth="1"/>
    <col min="1476" max="1476" width="9.140625" customWidth="1"/>
    <col min="1477" max="1477" width="7.28515625" customWidth="1"/>
    <col min="1478" max="1478" width="9.140625" customWidth="1"/>
    <col min="1479" max="1479" width="7.28515625" customWidth="1"/>
    <col min="1480" max="1480" width="9.140625" customWidth="1"/>
    <col min="1481" max="1481" width="7.28515625" customWidth="1"/>
    <col min="1482" max="1482" width="9.140625" customWidth="1"/>
    <col min="1483" max="1483" width="7.28515625" customWidth="1"/>
    <col min="1484" max="1484" width="9.140625" customWidth="1"/>
    <col min="1485" max="1485" width="7.28515625" customWidth="1"/>
    <col min="1486" max="1486" width="9.140625" customWidth="1"/>
    <col min="1487" max="1487" width="7.28515625" customWidth="1"/>
    <col min="1488" max="1488" width="9.140625" customWidth="1"/>
    <col min="1489" max="1489" width="7.28515625" customWidth="1"/>
    <col min="1490" max="1490" width="9.140625" customWidth="1"/>
    <col min="1491" max="1491" width="7.28515625" customWidth="1"/>
    <col min="1492" max="1492" width="9.140625" customWidth="1"/>
    <col min="1493" max="1493" width="7.28515625" customWidth="1"/>
    <col min="1494" max="1494" width="9.140625" customWidth="1"/>
    <col min="1495" max="1495" width="7.28515625" customWidth="1"/>
    <col min="1496" max="1496" width="9.140625" customWidth="1"/>
    <col min="1497" max="1497" width="7.28515625" customWidth="1"/>
    <col min="1498" max="1498" width="9.140625" customWidth="1"/>
    <col min="1499" max="1499" width="7.28515625" customWidth="1"/>
    <col min="1500" max="1500" width="9.140625" customWidth="1"/>
    <col min="1501" max="1501" width="7.28515625" customWidth="1"/>
    <col min="1502" max="1502" width="9.140625" customWidth="1"/>
    <col min="1503" max="1503" width="7.28515625" customWidth="1"/>
    <col min="1504" max="1504" width="9.140625" customWidth="1"/>
    <col min="1505" max="1505" width="7.28515625" customWidth="1"/>
    <col min="1506" max="1506" width="9.140625" customWidth="1"/>
    <col min="1507" max="1507" width="7.28515625" customWidth="1"/>
    <col min="1508" max="1508" width="9.140625" customWidth="1"/>
    <col min="1509" max="1509" width="7.28515625" customWidth="1"/>
    <col min="1510" max="1510" width="9.140625" customWidth="1"/>
    <col min="1511" max="1511" width="7.28515625" customWidth="1"/>
    <col min="1512" max="1512" width="9.140625" customWidth="1"/>
    <col min="1513" max="1513" width="7.28515625" customWidth="1"/>
    <col min="1514" max="1514" width="9.140625" customWidth="1"/>
    <col min="1515" max="1515" width="7.28515625" customWidth="1"/>
    <col min="1516" max="1516" width="9.140625" customWidth="1"/>
    <col min="1517" max="1517" width="7.28515625" customWidth="1"/>
    <col min="1518" max="1518" width="9.140625" customWidth="1"/>
    <col min="1519" max="1519" width="7.28515625" customWidth="1"/>
    <col min="1520" max="1520" width="9.140625" customWidth="1"/>
    <col min="1521" max="1521" width="7.28515625" customWidth="1"/>
    <col min="1522" max="1522" width="9.140625" customWidth="1"/>
    <col min="1523" max="1523" width="7.28515625" customWidth="1"/>
    <col min="1524" max="1524" width="9.140625" customWidth="1"/>
    <col min="1525" max="1525" width="7.28515625" customWidth="1"/>
    <col min="1526" max="1526" width="9.140625" customWidth="1"/>
    <col min="1527" max="1527" width="7.28515625" customWidth="1"/>
    <col min="1528" max="1528" width="9.140625" customWidth="1"/>
    <col min="1529" max="1529" width="7.28515625" customWidth="1"/>
    <col min="1530" max="1530" width="9.140625" customWidth="1"/>
    <col min="1531" max="1531" width="7.28515625" customWidth="1"/>
    <col min="1532" max="1532" width="9.140625" customWidth="1"/>
    <col min="1533" max="1533" width="7.28515625" customWidth="1"/>
    <col min="1534" max="1534" width="9.140625" customWidth="1"/>
    <col min="1535" max="1535" width="7.28515625" customWidth="1"/>
    <col min="1536" max="1536" width="9.140625" customWidth="1"/>
    <col min="1537" max="1537" width="7.28515625" customWidth="1"/>
    <col min="1538" max="1538" width="9.140625" customWidth="1"/>
    <col min="1539" max="1539" width="7.28515625" customWidth="1"/>
    <col min="1540" max="1540" width="9.140625" customWidth="1"/>
    <col min="1541" max="1541" width="7.28515625" customWidth="1"/>
    <col min="1542" max="1542" width="9.140625" customWidth="1"/>
    <col min="1543" max="1543" width="7.28515625" customWidth="1"/>
    <col min="1544" max="1544" width="9.140625" customWidth="1"/>
    <col min="1545" max="1545" width="7.28515625" customWidth="1"/>
    <col min="1546" max="1546" width="9.140625" customWidth="1"/>
    <col min="1547" max="1547" width="7.28515625" customWidth="1"/>
    <col min="1548" max="1548" width="9.140625" customWidth="1"/>
    <col min="1549" max="1549" width="7.28515625" customWidth="1"/>
    <col min="1550" max="1550" width="9.140625" customWidth="1"/>
    <col min="1551" max="1551" width="7.28515625" customWidth="1"/>
    <col min="1552" max="1552" width="9.140625" customWidth="1"/>
    <col min="1553" max="1553" width="7.28515625" customWidth="1"/>
    <col min="1554" max="1554" width="9.140625" customWidth="1"/>
    <col min="1555" max="1555" width="7.28515625" customWidth="1"/>
    <col min="1556" max="1556" width="9.140625" customWidth="1"/>
    <col min="1557" max="1557" width="7.28515625" customWidth="1"/>
    <col min="1558" max="1558" width="9.140625" customWidth="1"/>
    <col min="1559" max="1559" width="7.28515625" customWidth="1"/>
    <col min="1560" max="1560" width="9.140625" customWidth="1"/>
    <col min="1561" max="1561" width="7.28515625" customWidth="1"/>
    <col min="1562" max="1562" width="9.140625" customWidth="1"/>
    <col min="1563" max="1563" width="7.28515625" customWidth="1"/>
    <col min="1564" max="1564" width="9.140625" customWidth="1"/>
    <col min="1565" max="1565" width="7.28515625" customWidth="1"/>
    <col min="1566" max="1566" width="9.140625" customWidth="1"/>
    <col min="1567" max="1567" width="7.28515625" customWidth="1"/>
    <col min="1568" max="1568" width="9.140625" customWidth="1"/>
    <col min="1569" max="1569" width="7.28515625" customWidth="1"/>
    <col min="1570" max="1570" width="9" customWidth="1"/>
    <col min="1571" max="1571" width="7.28515625" customWidth="1"/>
    <col min="1572" max="1572" width="9" customWidth="1"/>
    <col min="1573" max="1573" width="7.28515625" customWidth="1"/>
    <col min="1574" max="1574" width="9" customWidth="1"/>
    <col min="1575" max="1575" width="7.28515625" customWidth="1"/>
    <col min="1576" max="1576" width="9" customWidth="1"/>
    <col min="1577" max="1577" width="7.28515625" customWidth="1"/>
    <col min="1578" max="1578" width="9" customWidth="1"/>
    <col min="1579" max="1579" width="7.28515625" customWidth="1"/>
    <col min="1580" max="1580" width="9" customWidth="1"/>
    <col min="1581" max="1581" width="7.28515625" customWidth="1"/>
    <col min="1582" max="1582" width="9" customWidth="1"/>
    <col min="1583" max="1583" width="7.28515625" customWidth="1"/>
    <col min="1584" max="1584" width="9" customWidth="1"/>
    <col min="1585" max="1585" width="7.28515625" customWidth="1"/>
    <col min="1586" max="1586" width="9" customWidth="1"/>
    <col min="1587" max="1587" width="7.28515625" customWidth="1"/>
    <col min="1588" max="1588" width="9" customWidth="1"/>
    <col min="1589" max="1589" width="7.28515625" customWidth="1"/>
    <col min="1590" max="1590" width="9" customWidth="1"/>
    <col min="1591" max="1591" width="7.28515625" customWidth="1"/>
    <col min="1592" max="1592" width="9" customWidth="1"/>
    <col min="1593" max="1593" width="7.28515625" customWidth="1"/>
    <col min="1594" max="1594" width="9" customWidth="1"/>
    <col min="1595" max="1595" width="7.28515625" customWidth="1"/>
    <col min="1596" max="1596" width="9" customWidth="1"/>
    <col min="1597" max="1597" width="7.28515625" customWidth="1"/>
    <col min="1598" max="1598" width="9" customWidth="1"/>
    <col min="1599" max="1599" width="7.28515625" customWidth="1"/>
    <col min="1600" max="1600" width="9" customWidth="1"/>
    <col min="1601" max="1601" width="7.28515625" customWidth="1"/>
    <col min="1602" max="1602" width="9" customWidth="1"/>
    <col min="1603" max="1603" width="7.28515625" customWidth="1"/>
    <col min="1604" max="1604" width="9" customWidth="1"/>
    <col min="1605" max="1605" width="7.28515625" customWidth="1"/>
    <col min="1606" max="1606" width="9" customWidth="1"/>
    <col min="1607" max="1607" width="7.28515625" customWidth="1"/>
    <col min="1608" max="1608" width="9" customWidth="1"/>
    <col min="1609" max="1609" width="7.28515625" customWidth="1"/>
    <col min="1610" max="1610" width="9" customWidth="1"/>
    <col min="1611" max="1611" width="7.28515625" customWidth="1"/>
    <col min="1612" max="1612" width="9" customWidth="1"/>
    <col min="1613" max="1613" width="7.28515625" customWidth="1"/>
    <col min="1614" max="1614" width="9" customWidth="1"/>
    <col min="1615" max="1615" width="7.28515625" customWidth="1"/>
    <col min="1616" max="1616" width="9" customWidth="1"/>
    <col min="1617" max="1617" width="7.28515625" customWidth="1"/>
    <col min="1618" max="1618" width="9" customWidth="1"/>
    <col min="1619" max="1619" width="7.28515625" customWidth="1"/>
    <col min="1620" max="1620" width="9" customWidth="1"/>
    <col min="1621" max="1621" width="7.28515625" customWidth="1"/>
    <col min="1622" max="1622" width="9" customWidth="1"/>
    <col min="1623" max="1623" width="7.28515625" customWidth="1"/>
    <col min="1624" max="1624" width="9" customWidth="1"/>
    <col min="1625" max="1625" width="7.28515625" customWidth="1"/>
    <col min="1626" max="1626" width="9" customWidth="1"/>
    <col min="1627" max="1627" width="7.28515625" customWidth="1"/>
    <col min="1628" max="1628" width="9" customWidth="1"/>
    <col min="1629" max="1629" width="7.28515625" customWidth="1"/>
    <col min="1630" max="1630" width="9" customWidth="1"/>
    <col min="1631" max="1631" width="7.28515625" customWidth="1"/>
    <col min="1632" max="1632" width="9" customWidth="1"/>
    <col min="1633" max="1633" width="7.28515625" customWidth="1"/>
    <col min="1634" max="1634" width="9" customWidth="1"/>
    <col min="1635" max="1635" width="7.28515625" customWidth="1"/>
    <col min="1636" max="1636" width="9" customWidth="1"/>
    <col min="1637" max="1637" width="7.28515625" customWidth="1"/>
    <col min="1638" max="1638" width="9" customWidth="1"/>
    <col min="1639" max="1639" width="7.28515625" customWidth="1"/>
    <col min="1640" max="1640" width="9" customWidth="1"/>
    <col min="1641" max="1641" width="7.28515625" customWidth="1"/>
    <col min="1642" max="1642" width="9" customWidth="1"/>
    <col min="1643" max="1643" width="7.28515625" customWidth="1"/>
    <col min="1644" max="1644" width="9" customWidth="1"/>
    <col min="1645" max="1645" width="7.28515625" customWidth="1"/>
    <col min="1646" max="1646" width="9" customWidth="1"/>
    <col min="1647" max="1647" width="7.28515625" customWidth="1"/>
    <col min="1648" max="1648" width="9" customWidth="1"/>
    <col min="1649" max="1649" width="7.28515625" customWidth="1"/>
    <col min="1650" max="1650" width="9" customWidth="1"/>
    <col min="1651" max="1651" width="7.28515625" customWidth="1"/>
    <col min="1652" max="1652" width="9" customWidth="1"/>
    <col min="1653" max="1653" width="7.28515625" customWidth="1"/>
    <col min="1654" max="1654" width="9" customWidth="1"/>
    <col min="1655" max="1655" width="7.28515625" customWidth="1"/>
    <col min="1656" max="1656" width="9" customWidth="1"/>
    <col min="1657" max="1657" width="7.28515625" customWidth="1"/>
    <col min="1658" max="1658" width="9" customWidth="1"/>
    <col min="1659" max="1659" width="7.28515625" customWidth="1"/>
    <col min="1660" max="1660" width="9" customWidth="1"/>
    <col min="1661" max="1661" width="7.28515625" customWidth="1"/>
    <col min="1662" max="1662" width="9" customWidth="1"/>
    <col min="1663" max="1663" width="7.28515625" customWidth="1"/>
    <col min="1664" max="1664" width="9" customWidth="1"/>
    <col min="1665" max="1665" width="7.28515625" customWidth="1"/>
    <col min="1666" max="1666" width="9" customWidth="1"/>
    <col min="1667" max="1667" width="7.28515625" customWidth="1"/>
    <col min="1668" max="1668" width="9" customWidth="1"/>
    <col min="1669" max="1669" width="7.28515625" customWidth="1"/>
    <col min="1670" max="1670" width="9" customWidth="1"/>
    <col min="1671" max="1671" width="7.28515625" customWidth="1"/>
    <col min="1672" max="1672" width="9" customWidth="1"/>
    <col min="1673" max="1673" width="7.28515625" customWidth="1"/>
    <col min="1674" max="1674" width="9" customWidth="1"/>
    <col min="1675" max="1675" width="7.28515625" customWidth="1"/>
    <col min="1676" max="1676" width="9" customWidth="1"/>
    <col min="1677" max="1677" width="7.28515625" customWidth="1"/>
    <col min="1678" max="1678" width="9" customWidth="1"/>
    <col min="1679" max="1679" width="7.28515625" customWidth="1"/>
    <col min="1680" max="1680" width="9" customWidth="1"/>
    <col min="1681" max="1681" width="7.28515625" customWidth="1"/>
    <col min="1682" max="1682" width="9" customWidth="1"/>
    <col min="1683" max="1683" width="7.28515625" customWidth="1"/>
    <col min="1684" max="1684" width="9" customWidth="1"/>
    <col min="1685" max="1685" width="7.28515625" customWidth="1"/>
    <col min="1686" max="1686" width="9" customWidth="1"/>
    <col min="1687" max="1687" width="7.28515625" customWidth="1"/>
    <col min="1688" max="1688" width="9" customWidth="1"/>
    <col min="1689" max="1689" width="7.28515625" customWidth="1"/>
    <col min="1690" max="1690" width="9" customWidth="1"/>
    <col min="1691" max="1691" width="7.28515625" customWidth="1"/>
    <col min="1692" max="1692" width="9" customWidth="1"/>
    <col min="1693" max="1693" width="7.28515625" customWidth="1"/>
    <col min="1694" max="1694" width="9" customWidth="1"/>
    <col min="1695" max="1695" width="7.28515625" customWidth="1"/>
    <col min="1696" max="1696" width="9" customWidth="1"/>
    <col min="1697" max="1697" width="7.28515625" customWidth="1"/>
    <col min="1698" max="1698" width="9" customWidth="1"/>
    <col min="1699" max="1699" width="7.28515625" customWidth="1"/>
    <col min="1700" max="1700" width="9" customWidth="1"/>
    <col min="1701" max="1701" width="7.28515625" customWidth="1"/>
    <col min="1702" max="1702" width="9" customWidth="1"/>
    <col min="1703" max="1703" width="7.28515625" customWidth="1"/>
    <col min="1704" max="1704" width="9" customWidth="1"/>
    <col min="1705" max="1705" width="7.28515625" customWidth="1"/>
    <col min="1706" max="1706" width="9" customWidth="1"/>
    <col min="1707" max="1707" width="7.28515625" customWidth="1"/>
    <col min="1708" max="1708" width="9" customWidth="1"/>
    <col min="1709" max="1709" width="7.28515625" customWidth="1"/>
    <col min="1710" max="1710" width="9" customWidth="1"/>
    <col min="1711" max="1711" width="7.28515625" customWidth="1"/>
    <col min="1712" max="1712" width="9" customWidth="1"/>
    <col min="1713" max="1713" width="7.28515625" customWidth="1"/>
    <col min="1714" max="1714" width="9" customWidth="1"/>
    <col min="1715" max="1715" width="7.28515625" customWidth="1"/>
    <col min="1716" max="1716" width="9" customWidth="1"/>
    <col min="1717" max="1717" width="7.28515625" customWidth="1"/>
    <col min="1718" max="1718" width="9" customWidth="1"/>
    <col min="1719" max="1719" width="7.28515625" customWidth="1"/>
    <col min="1720" max="1720" width="9" customWidth="1"/>
    <col min="1721" max="1721" width="7.28515625" customWidth="1"/>
    <col min="1722" max="1722" width="9" customWidth="1"/>
    <col min="1723" max="1723" width="7.28515625" customWidth="1"/>
    <col min="1724" max="1724" width="9" customWidth="1"/>
    <col min="1725" max="1725" width="7.28515625" customWidth="1"/>
    <col min="1726" max="1726" width="9" customWidth="1"/>
    <col min="1727" max="1727" width="7.28515625" customWidth="1"/>
    <col min="1728" max="1728" width="9" customWidth="1"/>
    <col min="1729" max="1729" width="7.28515625" customWidth="1"/>
    <col min="1730" max="1730" width="9" customWidth="1"/>
    <col min="1731" max="1731" width="7.28515625" customWidth="1"/>
    <col min="1732" max="1732" width="9" customWidth="1"/>
    <col min="1733" max="1733" width="7.28515625" customWidth="1"/>
    <col min="1734" max="1734" width="9" customWidth="1"/>
    <col min="1735" max="1735" width="7.28515625" customWidth="1"/>
    <col min="1736" max="1736" width="9" customWidth="1"/>
    <col min="1737" max="1737" width="7.28515625" customWidth="1"/>
    <col min="1738" max="1738" width="9" customWidth="1"/>
    <col min="1739" max="1739" width="7.28515625" customWidth="1"/>
    <col min="1740" max="1740" width="9" customWidth="1"/>
    <col min="1741" max="1741" width="7.28515625" customWidth="1"/>
    <col min="1742" max="1742" width="9" customWidth="1"/>
    <col min="1743" max="1743" width="7.28515625" customWidth="1"/>
    <col min="1744" max="1744" width="9" customWidth="1"/>
    <col min="1745" max="1745" width="7.28515625" customWidth="1"/>
    <col min="1746" max="1746" width="9" customWidth="1"/>
    <col min="1747" max="1747" width="7.28515625" customWidth="1"/>
    <col min="1748" max="1748" width="9" customWidth="1"/>
    <col min="1749" max="1749" width="7.28515625" customWidth="1"/>
    <col min="1750" max="1750" width="9" customWidth="1"/>
    <col min="1751" max="1751" width="7.28515625" customWidth="1"/>
    <col min="1752" max="1752" width="9" customWidth="1"/>
    <col min="1753" max="1753" width="7.28515625" customWidth="1"/>
    <col min="1754" max="1754" width="9" customWidth="1"/>
    <col min="1755" max="1755" width="7.28515625" customWidth="1"/>
    <col min="1756" max="1756" width="9" customWidth="1"/>
    <col min="1757" max="1757" width="7.28515625" customWidth="1"/>
    <col min="1758" max="1758" width="9" customWidth="1"/>
    <col min="1759" max="1759" width="7.28515625" customWidth="1"/>
    <col min="1760" max="1760" width="9" customWidth="1"/>
    <col min="1761" max="1761" width="7.28515625" customWidth="1"/>
    <col min="1762" max="1762" width="9" customWidth="1"/>
    <col min="1763" max="1763" width="7.28515625" customWidth="1"/>
    <col min="1764" max="1764" width="9" customWidth="1"/>
    <col min="1765" max="1765" width="7.28515625" customWidth="1"/>
    <col min="1766" max="1766" width="9" customWidth="1"/>
    <col min="1767" max="1767" width="7.28515625" customWidth="1"/>
    <col min="1768" max="1768" width="9" customWidth="1"/>
    <col min="1769" max="1769" width="7.28515625" customWidth="1"/>
    <col min="1770" max="1770" width="9" customWidth="1"/>
    <col min="1771" max="1771" width="7.28515625" customWidth="1"/>
    <col min="1772" max="1772" width="9" customWidth="1"/>
    <col min="1773" max="1773" width="7.28515625" customWidth="1"/>
    <col min="1774" max="1774" width="9" customWidth="1"/>
    <col min="1775" max="1775" width="7.28515625" customWidth="1"/>
    <col min="1776" max="1776" width="9" customWidth="1"/>
    <col min="1777" max="1777" width="7.28515625" customWidth="1"/>
    <col min="1778" max="1778" width="9" customWidth="1"/>
    <col min="1779" max="1779" width="7.28515625" customWidth="1"/>
    <col min="1780" max="1780" width="9" customWidth="1"/>
    <col min="1781" max="1781" width="7.28515625" customWidth="1"/>
    <col min="1782" max="1782" width="9" customWidth="1"/>
    <col min="1783" max="1783" width="7.28515625" customWidth="1"/>
    <col min="1784" max="1784" width="9" customWidth="1"/>
    <col min="1785" max="1785" width="7.28515625" customWidth="1"/>
    <col min="1786" max="1786" width="9" customWidth="1"/>
    <col min="1787" max="1787" width="7.28515625" customWidth="1"/>
    <col min="1788" max="1788" width="9" customWidth="1"/>
    <col min="1789" max="1789" width="7.28515625" customWidth="1"/>
    <col min="1790" max="1790" width="9" customWidth="1"/>
    <col min="1791" max="1791" width="7.28515625" customWidth="1"/>
    <col min="1792" max="1792" width="9" customWidth="1"/>
    <col min="1793" max="1793" width="7.28515625" customWidth="1"/>
    <col min="1794" max="1794" width="9" customWidth="1"/>
    <col min="1795" max="1795" width="7.28515625" customWidth="1"/>
    <col min="1796" max="1796" width="9" customWidth="1"/>
    <col min="1797" max="1797" width="7.28515625" customWidth="1"/>
    <col min="1798" max="1798" width="9" customWidth="1"/>
    <col min="1799" max="1799" width="7.28515625" customWidth="1"/>
    <col min="1800" max="1800" width="9" customWidth="1"/>
    <col min="1801" max="1801" width="7.28515625" customWidth="1"/>
    <col min="1802" max="1802" width="9" customWidth="1"/>
    <col min="1803" max="1803" width="7.28515625" customWidth="1"/>
    <col min="1804" max="1804" width="9" customWidth="1"/>
    <col min="1805" max="1805" width="7.28515625" customWidth="1"/>
    <col min="1806" max="1806" width="9" customWidth="1"/>
    <col min="1807" max="1807" width="7.28515625" customWidth="1"/>
    <col min="1808" max="1808" width="9" customWidth="1"/>
    <col min="1809" max="1809" width="7.28515625" customWidth="1"/>
    <col min="1810" max="1810" width="9" customWidth="1"/>
    <col min="1811" max="1811" width="7.28515625" customWidth="1"/>
    <col min="1812" max="1812" width="9" customWidth="1"/>
    <col min="1813" max="1813" width="7.28515625" customWidth="1"/>
    <col min="1814" max="1814" width="9" customWidth="1"/>
    <col min="1815" max="1815" width="7.28515625" customWidth="1"/>
    <col min="1816" max="1816" width="9" customWidth="1"/>
    <col min="1817" max="1817" width="7.28515625" customWidth="1"/>
    <col min="1818" max="1818" width="9" customWidth="1"/>
    <col min="1819" max="1819" width="7.28515625" customWidth="1"/>
    <col min="1820" max="1820" width="9" customWidth="1"/>
    <col min="1821" max="1821" width="7.28515625" customWidth="1"/>
    <col min="1822" max="1822" width="9" customWidth="1"/>
    <col min="1823" max="1823" width="7.28515625" customWidth="1"/>
    <col min="1824" max="1824" width="9" customWidth="1"/>
    <col min="1825" max="1825" width="7.28515625" customWidth="1"/>
    <col min="1826" max="1826" width="9" customWidth="1"/>
    <col min="1827" max="1827" width="7.28515625" customWidth="1"/>
    <col min="1828" max="1828" width="9" customWidth="1"/>
    <col min="1829" max="1829" width="7.28515625" customWidth="1"/>
    <col min="1830" max="1830" width="9" customWidth="1"/>
    <col min="1831" max="1831" width="7.28515625" customWidth="1"/>
    <col min="1832" max="1832" width="9" customWidth="1"/>
    <col min="1833" max="1833" width="7.28515625" customWidth="1"/>
    <col min="1834" max="1834" width="9" customWidth="1"/>
    <col min="1835" max="1835" width="7.28515625" customWidth="1"/>
    <col min="1836" max="1836" width="9" customWidth="1"/>
    <col min="1837" max="1837" width="7.28515625" customWidth="1"/>
    <col min="1838" max="1838" width="9" customWidth="1"/>
    <col min="1839" max="1839" width="7.28515625" customWidth="1"/>
    <col min="1840" max="1840" width="9" customWidth="1"/>
    <col min="1841" max="1841" width="7.28515625" customWidth="1"/>
    <col min="1842" max="1842" width="9" customWidth="1"/>
    <col min="1843" max="1843" width="7.28515625" customWidth="1"/>
    <col min="1844" max="1844" width="9" customWidth="1"/>
    <col min="1845" max="1845" width="7.28515625" customWidth="1"/>
    <col min="1846" max="1846" width="9" customWidth="1"/>
    <col min="1847" max="1847" width="7.28515625" customWidth="1"/>
    <col min="1848" max="1848" width="9" customWidth="1"/>
    <col min="1849" max="1849" width="7.28515625" customWidth="1"/>
    <col min="1850" max="1850" width="9" customWidth="1"/>
    <col min="1851" max="1851" width="7.28515625" customWidth="1"/>
    <col min="1852" max="1852" width="9" customWidth="1"/>
    <col min="1853" max="1853" width="7.28515625" customWidth="1"/>
    <col min="1854" max="1854" width="9" customWidth="1"/>
    <col min="1855" max="1855" width="7.28515625" customWidth="1"/>
    <col min="1856" max="1856" width="9" customWidth="1"/>
    <col min="1857" max="1857" width="7.28515625" customWidth="1"/>
    <col min="1858" max="1858" width="9" customWidth="1"/>
    <col min="1859" max="1859" width="7.28515625" customWidth="1"/>
    <col min="1860" max="1860" width="9" customWidth="1"/>
    <col min="1861" max="1861" width="7.28515625" customWidth="1"/>
    <col min="1862" max="1862" width="9" customWidth="1"/>
    <col min="1863" max="1863" width="7.28515625" customWidth="1"/>
    <col min="1864" max="1864" width="9" customWidth="1"/>
    <col min="1865" max="1865" width="7.28515625" customWidth="1"/>
    <col min="1866" max="1866" width="9" customWidth="1"/>
    <col min="1867" max="1867" width="7.28515625" customWidth="1"/>
    <col min="1868" max="1868" width="9" customWidth="1"/>
    <col min="1869" max="1869" width="7.28515625" customWidth="1"/>
    <col min="1870" max="1870" width="9" customWidth="1"/>
    <col min="1871" max="1871" width="7.28515625" customWidth="1"/>
    <col min="1872" max="1872" width="9" customWidth="1"/>
    <col min="1873" max="1873" width="7.28515625" customWidth="1"/>
    <col min="1874" max="1874" width="9" customWidth="1"/>
    <col min="1875" max="1875" width="7.28515625" customWidth="1"/>
    <col min="1876" max="1876" width="9" customWidth="1"/>
    <col min="1877" max="1877" width="7.28515625" customWidth="1"/>
    <col min="1878" max="1878" width="9" customWidth="1"/>
    <col min="1879" max="1879" width="7.28515625" customWidth="1"/>
    <col min="1880" max="1880" width="9" customWidth="1"/>
    <col min="1881" max="1881" width="7.28515625" customWidth="1"/>
    <col min="1882" max="1882" width="9" customWidth="1"/>
    <col min="1883" max="1883" width="7.28515625" customWidth="1"/>
    <col min="1884" max="1884" width="9" customWidth="1"/>
    <col min="1885" max="1885" width="7.28515625" customWidth="1"/>
    <col min="1886" max="1886" width="9" customWidth="1"/>
    <col min="1887" max="1887" width="7.28515625" customWidth="1"/>
    <col min="1888" max="1888" width="9" customWidth="1"/>
    <col min="1889" max="1889" width="7.28515625" customWidth="1"/>
    <col min="1890" max="1890" width="9" customWidth="1"/>
    <col min="1891" max="1891" width="7.28515625" customWidth="1"/>
    <col min="1892" max="1892" width="9" customWidth="1"/>
    <col min="1893" max="1893" width="7.28515625" customWidth="1"/>
    <col min="1894" max="1894" width="9" customWidth="1"/>
    <col min="1895" max="1895" width="7.28515625" customWidth="1"/>
    <col min="1896" max="1896" width="9" customWidth="1"/>
    <col min="1897" max="1897" width="7.28515625" customWidth="1"/>
    <col min="1898" max="1898" width="9" customWidth="1"/>
    <col min="1899" max="1899" width="7.28515625" customWidth="1"/>
    <col min="1900" max="1900" width="9" customWidth="1"/>
    <col min="1901" max="1901" width="7.28515625" customWidth="1"/>
    <col min="1902" max="1902" width="9" customWidth="1"/>
    <col min="1903" max="1903" width="7.28515625" customWidth="1"/>
    <col min="1904" max="1904" width="9" customWidth="1"/>
    <col min="1905" max="1905" width="7.28515625" customWidth="1"/>
    <col min="1906" max="1906" width="9" customWidth="1"/>
    <col min="1907" max="1907" width="7.28515625" customWidth="1"/>
    <col min="1908" max="1908" width="9" customWidth="1"/>
    <col min="1909" max="1909" width="7.28515625" customWidth="1"/>
    <col min="1910" max="1910" width="9" customWidth="1"/>
    <col min="1911" max="1911" width="7.28515625" customWidth="1"/>
    <col min="1912" max="1912" width="9" customWidth="1"/>
    <col min="1913" max="1913" width="7.28515625" customWidth="1"/>
    <col min="1914" max="1914" width="9" customWidth="1"/>
    <col min="1915" max="1915" width="7.28515625" customWidth="1"/>
    <col min="1916" max="1916" width="9" customWidth="1"/>
    <col min="1917" max="1917" width="7.28515625" customWidth="1"/>
    <col min="1918" max="1918" width="9" customWidth="1"/>
    <col min="1919" max="1919" width="7.28515625" customWidth="1"/>
    <col min="1920" max="1920" width="9" customWidth="1"/>
    <col min="1921" max="1921" width="7.28515625" customWidth="1"/>
    <col min="1922" max="1922" width="9" customWidth="1"/>
    <col min="1923" max="1923" width="7.28515625" customWidth="1"/>
    <col min="1924" max="1924" width="9" customWidth="1"/>
    <col min="1925" max="1925" width="7.28515625" customWidth="1"/>
    <col min="1926" max="1926" width="9" customWidth="1"/>
    <col min="1927" max="1927" width="7.28515625" customWidth="1"/>
    <col min="1928" max="1928" width="9" customWidth="1"/>
    <col min="1929" max="1929" width="7.28515625" customWidth="1"/>
    <col min="1930" max="1930" width="9" customWidth="1"/>
    <col min="1931" max="1931" width="7.28515625" customWidth="1"/>
    <col min="1932" max="1932" width="9" customWidth="1"/>
    <col min="1933" max="1933" width="7.28515625" customWidth="1"/>
    <col min="1934" max="1934" width="9" customWidth="1"/>
    <col min="1935" max="1935" width="7.28515625" customWidth="1"/>
    <col min="1936" max="1936" width="9" customWidth="1"/>
    <col min="1937" max="1937" width="7.28515625" customWidth="1"/>
    <col min="1938" max="1938" width="9" customWidth="1"/>
    <col min="1939" max="1939" width="7.28515625" customWidth="1"/>
    <col min="1940" max="1940" width="9" customWidth="1"/>
    <col min="1941" max="1941" width="7.28515625" customWidth="1"/>
    <col min="1942" max="1942" width="9" customWidth="1"/>
    <col min="1943" max="1943" width="7.28515625" customWidth="1"/>
    <col min="1944" max="1944" width="9" customWidth="1"/>
    <col min="1945" max="1945" width="7.28515625" customWidth="1"/>
    <col min="1946" max="1946" width="9" customWidth="1"/>
    <col min="1947" max="1947" width="7.28515625" customWidth="1"/>
    <col min="1948" max="1948" width="9.140625" customWidth="1"/>
    <col min="1949" max="1949" width="7.28515625" customWidth="1"/>
    <col min="1950" max="1950" width="9.140625" customWidth="1"/>
    <col min="1951" max="1951" width="7.28515625" customWidth="1"/>
    <col min="1952" max="1952" width="9.140625" customWidth="1"/>
    <col min="1953" max="1953" width="7.28515625" customWidth="1"/>
    <col min="1954" max="1954" width="9.140625" customWidth="1"/>
    <col min="1955" max="1955" width="7.28515625" customWidth="1"/>
    <col min="1956" max="1956" width="9.140625" customWidth="1"/>
    <col min="1957" max="1957" width="7.28515625" customWidth="1"/>
    <col min="1958" max="1958" width="9.140625" customWidth="1"/>
    <col min="1959" max="1959" width="7.28515625" customWidth="1"/>
    <col min="1960" max="1960" width="9.140625" customWidth="1"/>
    <col min="1961" max="1961" width="7.28515625" customWidth="1"/>
    <col min="1962" max="1962" width="9.140625" customWidth="1"/>
    <col min="1963" max="1963" width="7.28515625" customWidth="1"/>
    <col min="1964" max="1964" width="9.140625" customWidth="1"/>
    <col min="1965" max="1965" width="7.28515625" customWidth="1"/>
    <col min="1966" max="1966" width="9.140625" customWidth="1"/>
    <col min="1967" max="1967" width="7.28515625" customWidth="1"/>
    <col min="1968" max="1968" width="9.140625" customWidth="1"/>
    <col min="1969" max="1969" width="7.28515625" customWidth="1"/>
    <col min="1970" max="1970" width="9.140625" customWidth="1"/>
    <col min="1971" max="1971" width="7.28515625" customWidth="1"/>
    <col min="1972" max="1972" width="9.140625" customWidth="1"/>
    <col min="1973" max="1973" width="7.28515625" customWidth="1"/>
    <col min="1974" max="1974" width="9.140625" customWidth="1"/>
    <col min="1975" max="1975" width="7.28515625" customWidth="1"/>
    <col min="1976" max="1976" width="9.140625" customWidth="1"/>
    <col min="1977" max="1977" width="7.28515625" customWidth="1"/>
    <col min="1978" max="1978" width="9.140625" customWidth="1"/>
    <col min="1979" max="1979" width="7.28515625" customWidth="1"/>
    <col min="1980" max="1980" width="9.140625" customWidth="1"/>
    <col min="1981" max="1981" width="7.28515625" customWidth="1"/>
    <col min="1982" max="1982" width="9.140625" customWidth="1"/>
    <col min="1983" max="1983" width="7.28515625" customWidth="1"/>
    <col min="1984" max="1984" width="9.140625" customWidth="1"/>
    <col min="1985" max="1985" width="7.28515625" customWidth="1"/>
    <col min="1986" max="1986" width="9.140625" customWidth="1"/>
    <col min="1987" max="1987" width="7.28515625" customWidth="1"/>
    <col min="1988" max="1988" width="9.140625" customWidth="1"/>
    <col min="1989" max="1989" width="7.28515625" customWidth="1"/>
    <col min="1990" max="1990" width="9.140625" customWidth="1"/>
    <col min="1991" max="1991" width="7.28515625" customWidth="1"/>
    <col min="1992" max="1992" width="9.140625" customWidth="1"/>
    <col min="1993" max="1993" width="7.28515625" customWidth="1"/>
    <col min="1994" max="1994" width="9.140625" customWidth="1"/>
    <col min="1995" max="1995" width="7.28515625" customWidth="1"/>
    <col min="1996" max="1996" width="9.140625" customWidth="1"/>
    <col min="1997" max="1997" width="7.28515625" customWidth="1"/>
    <col min="1998" max="1998" width="9.140625" customWidth="1"/>
    <col min="1999" max="1999" width="7.28515625" customWidth="1"/>
    <col min="2000" max="2000" width="9.140625" customWidth="1"/>
    <col min="2001" max="2001" width="7.28515625" customWidth="1"/>
    <col min="2002" max="2002" width="9.140625" customWidth="1"/>
    <col min="2003" max="2003" width="7.28515625" customWidth="1"/>
    <col min="2004" max="2004" width="9.140625" customWidth="1"/>
    <col min="2005" max="2005" width="7.28515625" customWidth="1"/>
    <col min="2006" max="2006" width="9.140625" customWidth="1"/>
    <col min="2007" max="2007" width="7.28515625" customWidth="1"/>
    <col min="2008" max="2008" width="9.140625" customWidth="1"/>
    <col min="2009" max="2009" width="7.28515625" customWidth="1"/>
    <col min="2010" max="2010" width="9.140625" customWidth="1"/>
    <col min="2011" max="2011" width="7.28515625" customWidth="1"/>
    <col min="2012" max="2012" width="9.140625" customWidth="1"/>
    <col min="2013" max="2013" width="7.28515625" customWidth="1"/>
    <col min="2014" max="2014" width="9.140625" customWidth="1"/>
    <col min="2015" max="2015" width="7.28515625" customWidth="1"/>
    <col min="2016" max="2016" width="9.140625" customWidth="1"/>
    <col min="2017" max="2017" width="7.28515625" customWidth="1"/>
    <col min="2018" max="2018" width="9.140625" customWidth="1"/>
    <col min="2019" max="2019" width="7.28515625" customWidth="1"/>
    <col min="2020" max="2020" width="9.140625" customWidth="1"/>
    <col min="2021" max="2021" width="7.28515625" customWidth="1"/>
    <col min="2022" max="2022" width="9.140625" customWidth="1"/>
    <col min="2023" max="2023" width="7.28515625" customWidth="1"/>
    <col min="2024" max="2024" width="9.140625" customWidth="1"/>
    <col min="2025" max="2025" width="7.28515625" customWidth="1"/>
    <col min="2026" max="2026" width="9.140625" customWidth="1"/>
    <col min="2027" max="2027" width="7.28515625" customWidth="1"/>
    <col min="2028" max="2028" width="9.140625" customWidth="1"/>
    <col min="2029" max="2029" width="7.28515625" customWidth="1"/>
    <col min="2030" max="2030" width="9.140625" customWidth="1"/>
    <col min="2031" max="2031" width="7.28515625" customWidth="1"/>
    <col min="2032" max="2032" width="9.140625" customWidth="1"/>
    <col min="2033" max="2033" width="7.28515625" customWidth="1"/>
    <col min="2034" max="2034" width="9.140625" customWidth="1"/>
    <col min="2035" max="2035" width="7.28515625" customWidth="1"/>
    <col min="2036" max="2036" width="9.140625" customWidth="1"/>
    <col min="2037" max="2037" width="7.28515625" customWidth="1"/>
    <col min="2038" max="2038" width="9.140625" customWidth="1"/>
    <col min="2039" max="2039" width="7.28515625" customWidth="1"/>
    <col min="2040" max="2040" width="9.140625" customWidth="1"/>
    <col min="2041" max="2041" width="7.28515625" customWidth="1"/>
    <col min="2042" max="2042" width="9.140625" customWidth="1"/>
    <col min="2043" max="2043" width="7.28515625" customWidth="1"/>
    <col min="2044" max="2044" width="9.140625" customWidth="1"/>
    <col min="2045" max="2045" width="7.28515625" customWidth="1"/>
    <col min="2046" max="2046" width="9.140625" customWidth="1"/>
    <col min="2047" max="2047" width="7.28515625" customWidth="1"/>
    <col min="2048" max="2048" width="9.140625" customWidth="1"/>
    <col min="2049" max="2049" width="7.28515625" customWidth="1"/>
    <col min="2050" max="2050" width="9.140625" customWidth="1"/>
    <col min="2051" max="2051" width="7.28515625" customWidth="1"/>
    <col min="2052" max="2052" width="9.140625" customWidth="1"/>
    <col min="2053" max="2053" width="7.28515625" customWidth="1"/>
    <col min="2054" max="2054" width="9.140625" customWidth="1"/>
    <col min="2055" max="2055" width="7.28515625" customWidth="1"/>
    <col min="2056" max="2056" width="9.140625" customWidth="1"/>
    <col min="2057" max="2057" width="7.28515625" customWidth="1"/>
    <col min="2058" max="2058" width="9.140625" customWidth="1"/>
    <col min="2059" max="2059" width="7.28515625" customWidth="1"/>
    <col min="2060" max="2060" width="9.140625" customWidth="1"/>
    <col min="2061" max="2061" width="7.28515625" customWidth="1"/>
    <col min="2062" max="2062" width="9.140625" customWidth="1"/>
    <col min="2063" max="2063" width="7.28515625" customWidth="1"/>
    <col min="2064" max="2064" width="9.140625" customWidth="1"/>
    <col min="2065" max="2065" width="7.28515625" customWidth="1"/>
    <col min="2066" max="2066" width="9.140625" customWidth="1"/>
    <col min="2067" max="2067" width="7.28515625" customWidth="1"/>
    <col min="2068" max="2068" width="9.140625" customWidth="1"/>
    <col min="2069" max="2069" width="7.28515625" customWidth="1"/>
    <col min="2070" max="2070" width="9.140625" customWidth="1"/>
    <col min="2071" max="2071" width="7.28515625" customWidth="1"/>
    <col min="2072" max="2072" width="9.140625" customWidth="1"/>
    <col min="2073" max="2073" width="7.28515625" customWidth="1"/>
    <col min="2074" max="2074" width="9.140625" customWidth="1"/>
    <col min="2075" max="2075" width="7.28515625" customWidth="1"/>
    <col min="2076" max="2076" width="9.140625" customWidth="1"/>
    <col min="2077" max="2077" width="7.28515625" customWidth="1"/>
    <col min="2078" max="2078" width="9.140625" customWidth="1"/>
    <col min="2079" max="2079" width="7.28515625" customWidth="1"/>
    <col min="2080" max="2080" width="9.140625" customWidth="1"/>
    <col min="2081" max="2081" width="7.28515625" customWidth="1"/>
    <col min="2082" max="2082" width="9.140625" customWidth="1"/>
    <col min="2083" max="2083" width="7.28515625" customWidth="1"/>
    <col min="2084" max="2084" width="9.140625" customWidth="1"/>
    <col min="2085" max="2085" width="7.28515625" customWidth="1"/>
    <col min="2086" max="2086" width="9.140625" customWidth="1"/>
    <col min="2087" max="2087" width="7.28515625" customWidth="1"/>
    <col min="2088" max="2088" width="9.140625" customWidth="1"/>
    <col min="2089" max="2089" width="7.28515625" customWidth="1"/>
    <col min="2090" max="2090" width="9.140625" customWidth="1"/>
    <col min="2091" max="2091" width="7.28515625" customWidth="1"/>
    <col min="2092" max="2092" width="9.140625" customWidth="1"/>
    <col min="2093" max="2093" width="7.28515625" customWidth="1"/>
    <col min="2094" max="2094" width="9.140625" customWidth="1"/>
    <col min="2095" max="2095" width="7.28515625" customWidth="1"/>
    <col min="2096" max="2096" width="9.140625" customWidth="1"/>
    <col min="2097" max="2097" width="7.28515625" customWidth="1"/>
    <col min="2098" max="2098" width="9.140625" customWidth="1"/>
    <col min="2099" max="2099" width="7.28515625" customWidth="1"/>
    <col min="2100" max="2100" width="9.140625" customWidth="1"/>
    <col min="2101" max="2101" width="7.28515625" customWidth="1"/>
    <col min="2102" max="2102" width="9.140625" customWidth="1"/>
    <col min="2103" max="2103" width="7.28515625" customWidth="1"/>
    <col min="2104" max="2104" width="9.140625" customWidth="1"/>
    <col min="2105" max="2105" width="7.28515625" customWidth="1"/>
    <col min="2106" max="2106" width="9.140625" customWidth="1"/>
    <col min="2107" max="2107" width="7.28515625" customWidth="1"/>
    <col min="2108" max="2108" width="9.140625" customWidth="1"/>
    <col min="2109" max="2109" width="7.28515625" customWidth="1"/>
    <col min="2110" max="2110" width="9.140625" customWidth="1"/>
    <col min="2111" max="2111" width="7.28515625" customWidth="1"/>
    <col min="2112" max="2112" width="9.140625" customWidth="1"/>
    <col min="2113" max="2113" width="7.28515625" customWidth="1"/>
    <col min="2114" max="2114" width="9.140625" customWidth="1"/>
    <col min="2115" max="2115" width="7.28515625" customWidth="1"/>
    <col min="2116" max="2116" width="9.140625" customWidth="1"/>
    <col min="2117" max="2117" width="7.28515625" customWidth="1"/>
    <col min="2118" max="2118" width="9.140625" customWidth="1"/>
    <col min="2119" max="2119" width="7.28515625" customWidth="1"/>
    <col min="2120" max="2120" width="9.140625" customWidth="1"/>
    <col min="2121" max="2121" width="7.28515625" customWidth="1"/>
    <col min="2122" max="2122" width="9.140625" customWidth="1"/>
    <col min="2123" max="2123" width="7.28515625" customWidth="1"/>
    <col min="2124" max="2124" width="9.140625" customWidth="1"/>
    <col min="2125" max="2125" width="7.28515625" customWidth="1"/>
    <col min="2126" max="2126" width="9.140625" customWidth="1"/>
    <col min="2127" max="2127" width="7.28515625" customWidth="1"/>
    <col min="2128" max="2128" width="9.140625" customWidth="1"/>
    <col min="2129" max="2129" width="7.28515625" customWidth="1"/>
    <col min="2130" max="2130" width="9.140625" customWidth="1"/>
    <col min="2131" max="2131" width="7.28515625" customWidth="1"/>
    <col min="2132" max="2132" width="9.140625" customWidth="1"/>
    <col min="2133" max="2133" width="7.28515625" customWidth="1"/>
    <col min="2134" max="2134" width="9.140625" customWidth="1"/>
    <col min="2135" max="2135" width="7.28515625" customWidth="1"/>
    <col min="2136" max="2136" width="9.140625" customWidth="1"/>
    <col min="2137" max="2137" width="7.28515625" customWidth="1"/>
    <col min="2138" max="2138" width="9.140625" customWidth="1"/>
    <col min="2139" max="2139" width="7.28515625" customWidth="1"/>
    <col min="2140" max="2140" width="9.140625" customWidth="1"/>
    <col min="2141" max="2141" width="7.28515625" customWidth="1"/>
    <col min="2142" max="2142" width="8.85546875" customWidth="1"/>
    <col min="2143" max="2143" width="7.28515625" customWidth="1"/>
    <col min="2144" max="2144" width="8.85546875" customWidth="1"/>
    <col min="2145" max="2145" width="7.28515625" customWidth="1"/>
    <col min="2146" max="2146" width="8.85546875" customWidth="1"/>
    <col min="2147" max="2147" width="7.28515625" customWidth="1"/>
    <col min="2148" max="2148" width="8.85546875" customWidth="1"/>
    <col min="2149" max="2149" width="7.28515625" customWidth="1"/>
    <col min="2150" max="2150" width="8.85546875" customWidth="1"/>
    <col min="2151" max="2151" width="7.28515625" customWidth="1"/>
    <col min="2152" max="2152" width="8.85546875" customWidth="1"/>
    <col min="2153" max="2153" width="7.28515625" customWidth="1"/>
    <col min="2154" max="2154" width="8.85546875" customWidth="1"/>
    <col min="2155" max="2155" width="7.28515625" customWidth="1"/>
    <col min="2156" max="2156" width="8.85546875" customWidth="1"/>
    <col min="2157" max="2157" width="7.28515625" customWidth="1"/>
    <col min="2158" max="2158" width="8.85546875" customWidth="1"/>
    <col min="2159" max="2159" width="7.28515625" customWidth="1"/>
    <col min="2160" max="2160" width="8.85546875" customWidth="1"/>
    <col min="2161" max="2161" width="7.28515625" customWidth="1"/>
    <col min="2162" max="2162" width="8.85546875" customWidth="1"/>
    <col min="2163" max="2163" width="7.28515625" customWidth="1"/>
    <col min="2164" max="2164" width="8.85546875" customWidth="1"/>
    <col min="2165" max="2165" width="7.28515625" customWidth="1"/>
    <col min="2166" max="2166" width="8.85546875" customWidth="1"/>
    <col min="2167" max="2167" width="7.28515625" customWidth="1"/>
    <col min="2168" max="2168" width="8.85546875" customWidth="1"/>
    <col min="2169" max="2169" width="7.28515625" customWidth="1"/>
    <col min="2170" max="2170" width="8.85546875" customWidth="1"/>
    <col min="2171" max="2171" width="7.28515625" customWidth="1"/>
    <col min="2172" max="2172" width="8.85546875" customWidth="1"/>
    <col min="2173" max="2173" width="7.28515625" customWidth="1"/>
    <col min="2174" max="2174" width="8.85546875" customWidth="1"/>
    <col min="2175" max="2175" width="7.28515625" customWidth="1"/>
    <col min="2176" max="2176" width="8.85546875" customWidth="1"/>
    <col min="2177" max="2177" width="7.28515625" customWidth="1"/>
    <col min="2178" max="2178" width="8.85546875" customWidth="1"/>
    <col min="2179" max="2179" width="7.28515625" customWidth="1"/>
    <col min="2180" max="2180" width="8.85546875" customWidth="1"/>
    <col min="2181" max="2181" width="7.28515625" customWidth="1"/>
    <col min="2182" max="2182" width="8.85546875" customWidth="1"/>
    <col min="2183" max="2183" width="7.28515625" customWidth="1"/>
    <col min="2184" max="2184" width="8.85546875" customWidth="1"/>
    <col min="2185" max="2185" width="7.28515625" customWidth="1"/>
    <col min="2186" max="2186" width="8.85546875" customWidth="1"/>
    <col min="2187" max="2187" width="7.28515625" customWidth="1"/>
    <col min="2188" max="2188" width="8.85546875" customWidth="1"/>
    <col min="2189" max="2189" width="7.28515625" customWidth="1"/>
    <col min="2190" max="2190" width="8.85546875" customWidth="1"/>
    <col min="2191" max="2191" width="7.28515625" customWidth="1"/>
    <col min="2192" max="2192" width="8.85546875" customWidth="1"/>
    <col min="2193" max="2193" width="7.28515625" customWidth="1"/>
    <col min="2194" max="2194" width="8.85546875" customWidth="1"/>
    <col min="2195" max="2195" width="7.28515625" customWidth="1"/>
    <col min="2196" max="2196" width="8.85546875" customWidth="1"/>
    <col min="2197" max="2197" width="7.28515625" customWidth="1"/>
    <col min="2198" max="2198" width="8.85546875" customWidth="1"/>
    <col min="2199" max="2199" width="7.28515625" customWidth="1"/>
    <col min="2200" max="2200" width="8.85546875" customWidth="1"/>
    <col min="2201" max="2201" width="7.28515625" customWidth="1"/>
    <col min="2202" max="2202" width="8.85546875" customWidth="1"/>
    <col min="2203" max="2203" width="7.28515625" customWidth="1"/>
    <col min="2204" max="2204" width="8.85546875" customWidth="1"/>
    <col min="2205" max="2205" width="7.28515625" customWidth="1"/>
    <col min="2206" max="2206" width="8.85546875" customWidth="1"/>
    <col min="2207" max="2207" width="7.28515625" customWidth="1"/>
    <col min="2208" max="2208" width="8.85546875" customWidth="1"/>
    <col min="2209" max="2209" width="7.28515625" customWidth="1"/>
    <col min="2210" max="2210" width="8.85546875" customWidth="1"/>
    <col min="2211" max="2211" width="7.28515625" customWidth="1"/>
    <col min="2212" max="2212" width="8.85546875" customWidth="1"/>
    <col min="2213" max="2213" width="7.28515625" customWidth="1"/>
    <col min="2214" max="2214" width="8.85546875" customWidth="1"/>
    <col min="2215" max="2215" width="7.28515625" customWidth="1"/>
    <col min="2216" max="2216" width="8.85546875" customWidth="1"/>
    <col min="2217" max="2217" width="7.28515625" customWidth="1"/>
    <col min="2218" max="2218" width="8.85546875" customWidth="1"/>
    <col min="2219" max="2219" width="7.28515625" customWidth="1"/>
    <col min="2220" max="2220" width="8.85546875" customWidth="1"/>
    <col min="2221" max="2221" width="7.28515625" customWidth="1"/>
    <col min="2222" max="2222" width="8.85546875" customWidth="1"/>
    <col min="2223" max="2223" width="7.28515625" customWidth="1"/>
    <col min="2224" max="2224" width="8.85546875" customWidth="1"/>
    <col min="2225" max="2225" width="7.28515625" customWidth="1"/>
    <col min="2226" max="2226" width="8.85546875" customWidth="1"/>
    <col min="2227" max="2227" width="7.28515625" customWidth="1"/>
    <col min="2228" max="2228" width="8.85546875" customWidth="1"/>
    <col min="2229" max="2229" width="7.28515625" customWidth="1"/>
    <col min="2230" max="2230" width="8.85546875" customWidth="1"/>
    <col min="2231" max="2231" width="7.28515625" customWidth="1"/>
    <col min="2232" max="2232" width="8.85546875" customWidth="1"/>
    <col min="2233" max="2233" width="7.28515625" customWidth="1"/>
    <col min="2234" max="2234" width="8.85546875" customWidth="1"/>
    <col min="2235" max="2235" width="7.28515625" customWidth="1"/>
    <col min="2236" max="2236" width="8.85546875" customWidth="1"/>
    <col min="2237" max="2237" width="7.28515625" customWidth="1"/>
    <col min="2238" max="2238" width="8.85546875" customWidth="1"/>
    <col min="2239" max="2239" width="7.28515625" customWidth="1"/>
    <col min="2240" max="2240" width="8.85546875" customWidth="1"/>
    <col min="2241" max="2241" width="7.28515625" customWidth="1"/>
    <col min="2242" max="2242" width="8.85546875" customWidth="1"/>
    <col min="2243" max="2243" width="7.28515625" customWidth="1"/>
    <col min="2244" max="2244" width="8.85546875" customWidth="1"/>
    <col min="2245" max="2245" width="7.28515625" customWidth="1"/>
    <col min="2246" max="2246" width="8.85546875" customWidth="1"/>
    <col min="2247" max="2247" width="7.28515625" customWidth="1"/>
    <col min="2248" max="2248" width="8.85546875" customWidth="1"/>
    <col min="2249" max="2249" width="7.28515625" customWidth="1"/>
    <col min="2250" max="2250" width="8.85546875" customWidth="1"/>
    <col min="2251" max="2251" width="7.28515625" customWidth="1"/>
    <col min="2252" max="2252" width="8.85546875" customWidth="1"/>
    <col min="2253" max="2253" width="7.28515625" customWidth="1"/>
    <col min="2254" max="2254" width="8.85546875" customWidth="1"/>
    <col min="2255" max="2255" width="7.28515625" customWidth="1"/>
    <col min="2256" max="2256" width="8.85546875" customWidth="1"/>
    <col min="2257" max="2257" width="7.28515625" customWidth="1"/>
    <col min="2258" max="2258" width="8.85546875" customWidth="1"/>
    <col min="2259" max="2259" width="7.28515625" customWidth="1"/>
    <col min="2260" max="2260" width="8.85546875" customWidth="1"/>
    <col min="2261" max="2261" width="7.28515625" customWidth="1"/>
    <col min="2262" max="2262" width="8.85546875" customWidth="1"/>
    <col min="2263" max="2263" width="7.28515625" customWidth="1"/>
    <col min="2264" max="2264" width="8.85546875" customWidth="1"/>
    <col min="2265" max="2265" width="7.28515625" customWidth="1"/>
    <col min="2266" max="2266" width="8.85546875" customWidth="1"/>
    <col min="2267" max="2267" width="7.28515625" customWidth="1"/>
    <col min="2268" max="2268" width="8.85546875" customWidth="1"/>
    <col min="2269" max="2269" width="7.28515625" customWidth="1"/>
    <col min="2270" max="2270" width="8.85546875" customWidth="1"/>
    <col min="2271" max="2271" width="7.28515625" customWidth="1"/>
    <col min="2272" max="2272" width="8.85546875" customWidth="1"/>
    <col min="2273" max="2273" width="7.28515625" customWidth="1"/>
    <col min="2274" max="2274" width="8.85546875" customWidth="1"/>
    <col min="2275" max="2275" width="7.28515625" customWidth="1"/>
    <col min="2276" max="2276" width="8.85546875" customWidth="1"/>
    <col min="2277" max="2277" width="7.28515625" customWidth="1"/>
    <col min="2278" max="2278" width="8.85546875" customWidth="1"/>
    <col min="2279" max="2279" width="7.28515625" customWidth="1"/>
    <col min="2280" max="2280" width="8.85546875" customWidth="1"/>
    <col min="2281" max="2281" width="7.28515625" customWidth="1"/>
    <col min="2282" max="2282" width="8.85546875" customWidth="1"/>
    <col min="2283" max="2283" width="7.28515625" customWidth="1"/>
    <col min="2284" max="2284" width="8.85546875" customWidth="1"/>
    <col min="2285" max="2285" width="7.28515625" customWidth="1"/>
    <col min="2286" max="2286" width="8.85546875" customWidth="1"/>
    <col min="2287" max="2287" width="7.28515625" customWidth="1"/>
    <col min="2288" max="2288" width="8.85546875" customWidth="1"/>
    <col min="2289" max="2289" width="7.28515625" customWidth="1"/>
    <col min="2290" max="2290" width="8.85546875" customWidth="1"/>
    <col min="2291" max="2291" width="7.28515625" customWidth="1"/>
    <col min="2292" max="2292" width="8.85546875" customWidth="1"/>
    <col min="2293" max="2293" width="7.28515625" customWidth="1"/>
    <col min="2294" max="2294" width="8.85546875" customWidth="1"/>
    <col min="2295" max="2295" width="7.28515625" customWidth="1"/>
    <col min="2296" max="2296" width="8.85546875" customWidth="1"/>
    <col min="2297" max="2297" width="7.28515625" customWidth="1"/>
    <col min="2298" max="2298" width="8.85546875" customWidth="1"/>
    <col min="2299" max="2299" width="7.28515625" customWidth="1"/>
    <col min="2300" max="2300" width="8.85546875" customWidth="1"/>
    <col min="2301" max="2301" width="7.28515625" customWidth="1"/>
    <col min="2302" max="2302" width="8.85546875" customWidth="1"/>
    <col min="2303" max="2303" width="7.28515625" customWidth="1"/>
    <col min="2304" max="2304" width="8.85546875" customWidth="1"/>
    <col min="2305" max="2305" width="7.28515625" customWidth="1"/>
    <col min="2306" max="2306" width="8.85546875" customWidth="1"/>
    <col min="2307" max="2307" width="7.28515625" customWidth="1"/>
    <col min="2308" max="2308" width="8.85546875" customWidth="1"/>
    <col min="2309" max="2309" width="7.28515625" customWidth="1"/>
    <col min="2310" max="2310" width="8.85546875" customWidth="1"/>
    <col min="2311" max="2311" width="7.28515625" customWidth="1"/>
    <col min="2312" max="2312" width="8.85546875" customWidth="1"/>
    <col min="2313" max="2313" width="7.28515625" customWidth="1"/>
    <col min="2314" max="2314" width="8.85546875" customWidth="1"/>
    <col min="2315" max="2315" width="7.28515625" customWidth="1"/>
    <col min="2316" max="2316" width="8.85546875" customWidth="1"/>
    <col min="2317" max="2317" width="7.28515625" customWidth="1"/>
    <col min="2318" max="2318" width="8.85546875" customWidth="1"/>
    <col min="2319" max="2319" width="7.28515625" customWidth="1"/>
    <col min="2320" max="2320" width="8.85546875" customWidth="1"/>
    <col min="2321" max="2321" width="7.28515625" customWidth="1"/>
    <col min="2322" max="2322" width="8.85546875" customWidth="1"/>
    <col min="2323" max="2323" width="7.28515625" customWidth="1"/>
    <col min="2324" max="2324" width="8.85546875" customWidth="1"/>
    <col min="2325" max="2325" width="7.28515625" customWidth="1"/>
    <col min="2326" max="2326" width="8.85546875" customWidth="1"/>
    <col min="2327" max="2327" width="7.28515625" customWidth="1"/>
    <col min="2328" max="2328" width="8.85546875" customWidth="1"/>
    <col min="2329" max="2329" width="7.28515625" customWidth="1"/>
    <col min="2330" max="2330" width="8.85546875" customWidth="1"/>
    <col min="2331" max="2331" width="7.28515625" customWidth="1"/>
    <col min="2332" max="2332" width="8.85546875" customWidth="1"/>
    <col min="2333" max="2333" width="7.28515625" customWidth="1"/>
    <col min="2334" max="2334" width="8.85546875" customWidth="1"/>
    <col min="2335" max="2335" width="7.28515625" customWidth="1"/>
    <col min="2336" max="2336" width="8.85546875" customWidth="1"/>
    <col min="2337" max="2337" width="7.28515625" customWidth="1"/>
    <col min="2338" max="2338" width="8.85546875" customWidth="1"/>
    <col min="2339" max="2339" width="7.28515625" customWidth="1"/>
    <col min="2340" max="2340" width="8.85546875" customWidth="1"/>
    <col min="2341" max="2341" width="7.28515625" customWidth="1"/>
    <col min="2342" max="2342" width="8.85546875" customWidth="1"/>
    <col min="2343" max="2343" width="7.28515625" customWidth="1"/>
    <col min="2344" max="2344" width="8.85546875" customWidth="1"/>
    <col min="2345" max="2345" width="7.28515625" customWidth="1"/>
    <col min="2346" max="2346" width="8.85546875" customWidth="1"/>
    <col min="2347" max="2347" width="7.28515625" customWidth="1"/>
    <col min="2348" max="2348" width="8.85546875" customWidth="1"/>
    <col min="2349" max="2349" width="7.28515625" customWidth="1"/>
    <col min="2350" max="2350" width="8.85546875" customWidth="1"/>
    <col min="2351" max="2351" width="7.28515625" customWidth="1"/>
    <col min="2352" max="2352" width="8.85546875" customWidth="1"/>
    <col min="2353" max="2353" width="7.28515625" customWidth="1"/>
    <col min="2354" max="2354" width="8.85546875" customWidth="1"/>
    <col min="2355" max="2355" width="7.28515625" customWidth="1"/>
    <col min="2356" max="2356" width="8.85546875" customWidth="1"/>
    <col min="2357" max="2357" width="7.28515625" customWidth="1"/>
    <col min="2358" max="2358" width="8.85546875" customWidth="1"/>
    <col min="2359" max="2359" width="7.28515625" customWidth="1"/>
    <col min="2360" max="2360" width="8.85546875" customWidth="1"/>
    <col min="2361" max="2361" width="7.28515625" customWidth="1"/>
    <col min="2362" max="2362" width="8.85546875" customWidth="1"/>
    <col min="2363" max="2363" width="7.28515625" customWidth="1"/>
    <col min="2364" max="2364" width="8.85546875" customWidth="1"/>
    <col min="2365" max="2365" width="7.28515625" customWidth="1"/>
    <col min="2366" max="2366" width="8.85546875" customWidth="1"/>
    <col min="2367" max="2367" width="7.28515625" customWidth="1"/>
    <col min="2368" max="2368" width="8.85546875" customWidth="1"/>
    <col min="2369" max="2369" width="7.28515625" customWidth="1"/>
    <col min="2370" max="2370" width="8.85546875" customWidth="1"/>
    <col min="2371" max="2371" width="7.28515625" customWidth="1"/>
    <col min="2372" max="2372" width="8.85546875" customWidth="1"/>
    <col min="2373" max="2373" width="7.28515625" customWidth="1"/>
    <col min="2374" max="2374" width="8.85546875" customWidth="1"/>
    <col min="2375" max="2375" width="7.28515625" customWidth="1"/>
    <col min="2376" max="2376" width="8.85546875" customWidth="1"/>
    <col min="2377" max="2377" width="7.28515625" customWidth="1"/>
    <col min="2378" max="2378" width="8.85546875" customWidth="1"/>
    <col min="2379" max="2379" width="7.28515625" customWidth="1"/>
    <col min="2380" max="2380" width="8.85546875" customWidth="1"/>
    <col min="2381" max="2381" width="7.28515625" customWidth="1"/>
    <col min="2382" max="2382" width="8.85546875" customWidth="1"/>
    <col min="2383" max="2383" width="7.28515625" customWidth="1"/>
    <col min="2384" max="2384" width="8.85546875" customWidth="1"/>
    <col min="2385" max="2385" width="7.28515625" customWidth="1"/>
    <col min="2386" max="2386" width="8.85546875" customWidth="1"/>
    <col min="2387" max="2387" width="7.28515625" customWidth="1"/>
    <col min="2388" max="2388" width="8.85546875" customWidth="1"/>
    <col min="2389" max="2389" width="7.28515625" customWidth="1"/>
    <col min="2390" max="2390" width="8.85546875" customWidth="1"/>
    <col min="2391" max="2391" width="7.28515625" customWidth="1"/>
    <col min="2392" max="2392" width="8.85546875" customWidth="1"/>
    <col min="2393" max="2393" width="7.28515625" customWidth="1"/>
    <col min="2394" max="2394" width="8.85546875" customWidth="1"/>
    <col min="2395" max="2395" width="7.28515625" customWidth="1"/>
    <col min="2396" max="2396" width="8.85546875" customWidth="1"/>
    <col min="2397" max="2397" width="7.28515625" customWidth="1"/>
    <col min="2398" max="2398" width="8.85546875" customWidth="1"/>
    <col min="2399" max="2399" width="7.28515625" customWidth="1"/>
    <col min="2400" max="2400" width="8.85546875" customWidth="1"/>
    <col min="2401" max="2401" width="7.28515625" customWidth="1"/>
    <col min="2402" max="2402" width="8.85546875" customWidth="1"/>
    <col min="2403" max="2403" width="7.28515625" customWidth="1"/>
    <col min="2404" max="2404" width="8.85546875" customWidth="1"/>
    <col min="2405" max="2405" width="7.28515625" customWidth="1"/>
    <col min="2406" max="2406" width="8.85546875" customWidth="1"/>
    <col min="2407" max="2407" width="7.28515625" customWidth="1"/>
    <col min="2408" max="2408" width="8.85546875" customWidth="1"/>
    <col min="2409" max="2409" width="7.28515625" customWidth="1"/>
    <col min="2410" max="2410" width="8.85546875" customWidth="1"/>
    <col min="2411" max="2411" width="7.28515625" customWidth="1"/>
    <col min="2412" max="2412" width="8.85546875" customWidth="1"/>
    <col min="2413" max="2413" width="7.28515625" customWidth="1"/>
    <col min="2414" max="2414" width="8.85546875" customWidth="1"/>
    <col min="2415" max="2415" width="7.28515625" customWidth="1"/>
    <col min="2416" max="2416" width="8.85546875" customWidth="1"/>
    <col min="2417" max="2417" width="7.28515625" customWidth="1"/>
    <col min="2418" max="2418" width="8.85546875" customWidth="1"/>
    <col min="2419" max="2419" width="7.28515625" customWidth="1"/>
    <col min="2420" max="2420" width="8.85546875" customWidth="1"/>
    <col min="2421" max="2421" width="7.28515625" customWidth="1"/>
    <col min="2422" max="2422" width="8.85546875" customWidth="1"/>
    <col min="2423" max="2423" width="7.28515625" customWidth="1"/>
    <col min="2424" max="2424" width="8.85546875" customWidth="1"/>
    <col min="2425" max="2425" width="7.28515625" customWidth="1"/>
    <col min="2426" max="2426" width="8.85546875" customWidth="1"/>
    <col min="2427" max="2427" width="7.28515625" customWidth="1"/>
    <col min="2428" max="2428" width="8.85546875" customWidth="1"/>
    <col min="2429" max="2429" width="7.28515625" customWidth="1"/>
    <col min="2430" max="2430" width="8.85546875" customWidth="1"/>
    <col min="2431" max="2431" width="7.28515625" customWidth="1"/>
    <col min="2432" max="2432" width="8.85546875" customWidth="1"/>
    <col min="2433" max="2433" width="7.28515625" customWidth="1"/>
    <col min="2434" max="2434" width="8.85546875" customWidth="1"/>
    <col min="2435" max="2435" width="7.28515625" customWidth="1"/>
    <col min="2436" max="2436" width="8.85546875" customWidth="1"/>
    <col min="2437" max="2437" width="7.28515625" customWidth="1"/>
    <col min="2438" max="2438" width="8.85546875" customWidth="1"/>
    <col min="2439" max="2439" width="7.28515625" customWidth="1"/>
    <col min="2440" max="2440" width="8.85546875" customWidth="1"/>
    <col min="2441" max="2441" width="7.28515625" customWidth="1"/>
    <col min="2442" max="2442" width="8.85546875" customWidth="1"/>
    <col min="2443" max="2443" width="7.28515625" customWidth="1"/>
    <col min="2444" max="2444" width="8.85546875" customWidth="1"/>
    <col min="2445" max="2445" width="7.28515625" customWidth="1"/>
    <col min="2446" max="2446" width="8.85546875" customWidth="1"/>
    <col min="2447" max="2447" width="7.28515625" customWidth="1"/>
    <col min="2448" max="2448" width="8.85546875" customWidth="1"/>
    <col min="2449" max="2449" width="7.28515625" customWidth="1"/>
    <col min="2450" max="2450" width="8.85546875" customWidth="1"/>
    <col min="2451" max="2451" width="7.28515625" customWidth="1"/>
    <col min="2452" max="2452" width="8.85546875" customWidth="1"/>
    <col min="2453" max="2453" width="7.28515625" customWidth="1"/>
    <col min="2454" max="2454" width="8.85546875" customWidth="1"/>
    <col min="2455" max="2455" width="7.28515625" customWidth="1"/>
    <col min="2456" max="2456" width="8.85546875" customWidth="1"/>
    <col min="2457" max="2457" width="7.28515625" customWidth="1"/>
    <col min="2458" max="2458" width="8.85546875" customWidth="1"/>
    <col min="2459" max="2459" width="7.28515625" customWidth="1"/>
    <col min="2460" max="2460" width="8.85546875" customWidth="1"/>
    <col min="2461" max="2461" width="7.28515625" customWidth="1"/>
    <col min="2462" max="2462" width="8.85546875" customWidth="1"/>
    <col min="2463" max="2463" width="7.28515625" customWidth="1"/>
    <col min="2464" max="2464" width="8.85546875" customWidth="1"/>
    <col min="2465" max="2465" width="7.28515625" customWidth="1"/>
    <col min="2466" max="2466" width="8.85546875" customWidth="1"/>
    <col min="2467" max="2467" width="7.28515625" customWidth="1"/>
    <col min="2468" max="2468" width="8.85546875" customWidth="1"/>
    <col min="2469" max="2469" width="7.28515625" customWidth="1"/>
    <col min="2470" max="2470" width="8.85546875" customWidth="1"/>
    <col min="2471" max="2471" width="7.28515625" customWidth="1"/>
    <col min="2472" max="2472" width="8.85546875" customWidth="1"/>
    <col min="2473" max="2473" width="7.28515625" customWidth="1"/>
    <col min="2474" max="2474" width="8.85546875" customWidth="1"/>
    <col min="2475" max="2475" width="7.28515625" customWidth="1"/>
    <col min="2476" max="2476" width="8.85546875" customWidth="1"/>
    <col min="2477" max="2477" width="7.28515625" customWidth="1"/>
    <col min="2478" max="2478" width="8.85546875" customWidth="1"/>
    <col min="2479" max="2479" width="7.28515625" customWidth="1"/>
    <col min="2480" max="2480" width="8.85546875" customWidth="1"/>
    <col min="2481" max="2481" width="7.28515625" customWidth="1"/>
    <col min="2482" max="2482" width="8.85546875" customWidth="1"/>
    <col min="2483" max="2483" width="7.28515625" customWidth="1"/>
    <col min="2484" max="2484" width="8.85546875" customWidth="1"/>
    <col min="2485" max="2485" width="7.28515625" customWidth="1"/>
    <col min="2486" max="2486" width="8.85546875" customWidth="1"/>
    <col min="2487" max="2487" width="7.28515625" customWidth="1"/>
    <col min="2488" max="2488" width="8.85546875" customWidth="1"/>
    <col min="2489" max="2489" width="7.28515625" customWidth="1"/>
    <col min="2490" max="2490" width="8.85546875" customWidth="1"/>
    <col min="2491" max="2491" width="7.28515625" customWidth="1"/>
    <col min="2492" max="2492" width="8.85546875" customWidth="1"/>
    <col min="2493" max="2493" width="7.28515625" customWidth="1"/>
    <col min="2494" max="2494" width="8.85546875" customWidth="1"/>
    <col min="2495" max="2495" width="7.28515625" customWidth="1"/>
    <col min="2496" max="2496" width="8.85546875" customWidth="1"/>
    <col min="2497" max="2497" width="7.28515625" customWidth="1"/>
    <col min="2498" max="2498" width="8.85546875" customWidth="1"/>
    <col min="2499" max="2499" width="7.28515625" customWidth="1"/>
    <col min="2500" max="2500" width="8.85546875" customWidth="1"/>
    <col min="2501" max="2501" width="7.28515625" customWidth="1"/>
    <col min="2502" max="2502" width="8.85546875" customWidth="1"/>
    <col min="2503" max="2503" width="7.28515625" customWidth="1"/>
    <col min="2504" max="2504" width="8.85546875" customWidth="1"/>
    <col min="2505" max="2505" width="7.28515625" customWidth="1"/>
    <col min="2506" max="2506" width="8.85546875" customWidth="1"/>
    <col min="2507" max="2507" width="7.28515625" customWidth="1"/>
    <col min="2508" max="2508" width="8.85546875" customWidth="1"/>
    <col min="2509" max="2509" width="7.28515625" customWidth="1"/>
    <col min="2510" max="2510" width="8.85546875" customWidth="1"/>
    <col min="2511" max="2511" width="7.28515625" customWidth="1"/>
    <col min="2512" max="2512" width="8.85546875" customWidth="1"/>
    <col min="2513" max="2513" width="7.28515625" customWidth="1"/>
    <col min="2514" max="2514" width="8.85546875" customWidth="1"/>
    <col min="2515" max="2515" width="7.28515625" customWidth="1"/>
    <col min="2516" max="2516" width="8.85546875" customWidth="1"/>
    <col min="2517" max="2517" width="7.28515625" customWidth="1"/>
    <col min="2518" max="2518" width="8.85546875" customWidth="1"/>
    <col min="2519" max="2519" width="7.28515625" customWidth="1"/>
    <col min="2520" max="2520" width="8.85546875" customWidth="1"/>
    <col min="2521" max="2521" width="7.28515625" customWidth="1"/>
    <col min="2522" max="2522" width="8.85546875" customWidth="1"/>
    <col min="2523" max="2523" width="7.28515625" customWidth="1"/>
    <col min="2524" max="2524" width="8.85546875" customWidth="1"/>
    <col min="2525" max="2525" width="7.28515625" customWidth="1"/>
    <col min="2526" max="2526" width="8.85546875" customWidth="1"/>
    <col min="2527" max="2527" width="7.28515625" customWidth="1"/>
    <col min="2528" max="2528" width="8.85546875" customWidth="1"/>
    <col min="2529" max="2529" width="7.28515625" customWidth="1"/>
    <col min="2530" max="2530" width="8.85546875" customWidth="1"/>
    <col min="2531" max="2531" width="7.28515625" customWidth="1"/>
    <col min="2532" max="2532" width="8.85546875" customWidth="1"/>
    <col min="2533" max="2533" width="7.28515625" customWidth="1"/>
    <col min="2534" max="2534" width="8.85546875" customWidth="1"/>
    <col min="2535" max="2535" width="7.28515625" customWidth="1"/>
    <col min="2536" max="2536" width="8.85546875" customWidth="1"/>
    <col min="2537" max="2537" width="7.28515625" customWidth="1"/>
    <col min="2538" max="2538" width="9.28515625" customWidth="1"/>
    <col min="2539" max="2539" width="7.28515625" customWidth="1"/>
    <col min="2540" max="2540" width="9.28515625" customWidth="1"/>
    <col min="2541" max="2541" width="7.28515625" customWidth="1"/>
    <col min="2542" max="2542" width="9.28515625" customWidth="1"/>
    <col min="2543" max="2543" width="7.28515625" customWidth="1"/>
    <col min="2544" max="2544" width="9.28515625" customWidth="1"/>
    <col min="2545" max="2545" width="7.28515625" customWidth="1"/>
    <col min="2546" max="2546" width="9.28515625" customWidth="1"/>
    <col min="2547" max="2547" width="7.28515625" customWidth="1"/>
    <col min="2548" max="2548" width="9.28515625" customWidth="1"/>
    <col min="2549" max="2549" width="7.28515625" customWidth="1"/>
    <col min="2550" max="2550" width="9.28515625" customWidth="1"/>
    <col min="2551" max="2551" width="7.28515625" customWidth="1"/>
    <col min="2552" max="2552" width="9.28515625" customWidth="1"/>
    <col min="2553" max="2553" width="7.28515625" customWidth="1"/>
    <col min="2554" max="2554" width="9.28515625" customWidth="1"/>
    <col min="2555" max="2555" width="7.28515625" customWidth="1"/>
    <col min="2556" max="2556" width="9.28515625" customWidth="1"/>
    <col min="2557" max="2557" width="7.28515625" customWidth="1"/>
    <col min="2558" max="2558" width="9.28515625" customWidth="1"/>
    <col min="2559" max="2559" width="7.28515625" customWidth="1"/>
    <col min="2560" max="2560" width="9.28515625" customWidth="1"/>
    <col min="2561" max="2561" width="7.28515625" customWidth="1"/>
    <col min="2562" max="2562" width="9.28515625" customWidth="1"/>
    <col min="2563" max="2563" width="7.28515625" customWidth="1"/>
    <col min="2564" max="2564" width="9.28515625" customWidth="1"/>
    <col min="2565" max="2565" width="7.28515625" customWidth="1"/>
    <col min="2566" max="2566" width="9.28515625" customWidth="1"/>
    <col min="2567" max="2567" width="7.28515625" customWidth="1"/>
    <col min="2568" max="2568" width="9.28515625" customWidth="1"/>
    <col min="2569" max="2569" width="7.28515625" customWidth="1"/>
    <col min="2570" max="2570" width="9.28515625" customWidth="1"/>
    <col min="2571" max="2571" width="7.28515625" customWidth="1"/>
    <col min="2572" max="2572" width="9.28515625" customWidth="1"/>
    <col min="2573" max="2573" width="7.28515625" customWidth="1"/>
    <col min="2574" max="2574" width="9.28515625" customWidth="1"/>
    <col min="2575" max="2575" width="7.28515625" customWidth="1"/>
    <col min="2576" max="2576" width="9.28515625" customWidth="1"/>
    <col min="2577" max="2577" width="7.28515625" customWidth="1"/>
    <col min="2578" max="2578" width="9.28515625" customWidth="1"/>
    <col min="2579" max="2579" width="7.28515625" customWidth="1"/>
    <col min="2580" max="2580" width="9.28515625" customWidth="1"/>
    <col min="2581" max="2581" width="7.28515625" customWidth="1"/>
    <col min="2582" max="2582" width="9.28515625" customWidth="1"/>
    <col min="2583" max="2583" width="7.28515625" customWidth="1"/>
    <col min="2584" max="2584" width="9.28515625" customWidth="1"/>
    <col min="2585" max="2585" width="7.28515625" customWidth="1"/>
    <col min="2586" max="2586" width="9.28515625" customWidth="1"/>
    <col min="2587" max="2587" width="7.28515625" customWidth="1"/>
    <col min="2588" max="2588" width="9.28515625" customWidth="1"/>
    <col min="2589" max="2589" width="7.28515625" customWidth="1"/>
    <col min="2590" max="2590" width="9.28515625" customWidth="1"/>
    <col min="2591" max="2591" width="7.28515625" customWidth="1"/>
    <col min="2592" max="2592" width="9.28515625" customWidth="1"/>
    <col min="2593" max="2593" width="7.28515625" customWidth="1"/>
    <col min="2594" max="2594" width="9.28515625" customWidth="1"/>
    <col min="2595" max="2595" width="7.28515625" customWidth="1"/>
    <col min="2596" max="2596" width="9.28515625" customWidth="1"/>
    <col min="2597" max="2597" width="7.28515625" customWidth="1"/>
    <col min="2598" max="2598" width="9.28515625" customWidth="1"/>
    <col min="2599" max="2599" width="7.28515625" customWidth="1"/>
    <col min="2600" max="2600" width="9.28515625" customWidth="1"/>
    <col min="2601" max="2601" width="7.28515625" customWidth="1"/>
    <col min="2602" max="2602" width="9.28515625" customWidth="1"/>
    <col min="2603" max="2603" width="7.28515625" customWidth="1"/>
    <col min="2604" max="2604" width="9.28515625" customWidth="1"/>
    <col min="2605" max="2605" width="7.28515625" customWidth="1"/>
    <col min="2606" max="2606" width="9.28515625" customWidth="1"/>
    <col min="2607" max="2607" width="7.28515625" customWidth="1"/>
    <col min="2608" max="2608" width="9.28515625" customWidth="1"/>
    <col min="2609" max="2609" width="7.28515625" customWidth="1"/>
    <col min="2610" max="2610" width="9.28515625" customWidth="1"/>
    <col min="2611" max="2611" width="7.28515625" customWidth="1"/>
    <col min="2612" max="2612" width="9.28515625" customWidth="1"/>
    <col min="2613" max="2613" width="7.28515625" customWidth="1"/>
    <col min="2614" max="2614" width="9.28515625" customWidth="1"/>
    <col min="2615" max="2615" width="7.28515625" customWidth="1"/>
    <col min="2616" max="2616" width="9.28515625" customWidth="1"/>
    <col min="2617" max="2617" width="7.28515625" customWidth="1"/>
    <col min="2618" max="2618" width="9.28515625" customWidth="1"/>
    <col min="2619" max="2619" width="7.28515625" customWidth="1"/>
    <col min="2620" max="2620" width="9.28515625" customWidth="1"/>
    <col min="2621" max="2621" width="7.28515625" customWidth="1"/>
    <col min="2622" max="2622" width="9.28515625" customWidth="1"/>
    <col min="2623" max="2623" width="7.28515625" customWidth="1"/>
    <col min="2624" max="2624" width="9.28515625" customWidth="1"/>
    <col min="2625" max="2625" width="7.28515625" customWidth="1"/>
    <col min="2626" max="2626" width="9.28515625" customWidth="1"/>
    <col min="2627" max="2627" width="7.28515625" customWidth="1"/>
    <col min="2628" max="2628" width="9.28515625" customWidth="1"/>
    <col min="2629" max="2629" width="7.28515625" customWidth="1"/>
    <col min="2630" max="2630" width="9.28515625" customWidth="1"/>
    <col min="2631" max="2631" width="7.28515625" customWidth="1"/>
    <col min="2632" max="2632" width="9.28515625" customWidth="1"/>
    <col min="2633" max="2633" width="7.28515625" customWidth="1"/>
    <col min="2634" max="2634" width="9.28515625" customWidth="1"/>
    <col min="2635" max="2635" width="7.28515625" customWidth="1"/>
    <col min="2636" max="2636" width="9.28515625" customWidth="1"/>
    <col min="2637" max="2637" width="7.28515625" customWidth="1"/>
    <col min="2638" max="2638" width="9.28515625" customWidth="1"/>
    <col min="2639" max="2639" width="7.28515625" customWidth="1"/>
    <col min="2640" max="2640" width="9.28515625" customWidth="1"/>
    <col min="2641" max="2641" width="7.28515625" customWidth="1"/>
    <col min="2642" max="2642" width="9.28515625" customWidth="1"/>
    <col min="2643" max="2643" width="7.28515625" customWidth="1"/>
    <col min="2644" max="2644" width="9.28515625" customWidth="1"/>
    <col min="2645" max="2645" width="7.28515625" customWidth="1"/>
    <col min="2646" max="2646" width="9.28515625" customWidth="1"/>
    <col min="2647" max="2647" width="7.28515625" customWidth="1"/>
    <col min="2648" max="2648" width="9.28515625" customWidth="1"/>
    <col min="2649" max="2649" width="7.28515625" customWidth="1"/>
    <col min="2650" max="2650" width="9.28515625" customWidth="1"/>
    <col min="2651" max="2651" width="7.28515625" customWidth="1"/>
    <col min="2652" max="2652" width="9.28515625" customWidth="1"/>
    <col min="2653" max="2653" width="7.28515625" customWidth="1"/>
    <col min="2654" max="2654" width="9.28515625" customWidth="1"/>
    <col min="2655" max="2655" width="7.28515625" customWidth="1"/>
    <col min="2656" max="2656" width="9.28515625" customWidth="1"/>
    <col min="2657" max="2657" width="7.28515625" customWidth="1"/>
    <col min="2658" max="2658" width="9.28515625" customWidth="1"/>
    <col min="2659" max="2659" width="7.28515625" customWidth="1"/>
    <col min="2660" max="2660" width="9.28515625" customWidth="1"/>
    <col min="2661" max="2661" width="7.28515625" customWidth="1"/>
    <col min="2662" max="2662" width="9.28515625" customWidth="1"/>
    <col min="2663" max="2663" width="7.28515625" customWidth="1"/>
    <col min="2664" max="2664" width="9.28515625" customWidth="1"/>
    <col min="2665" max="2665" width="7.28515625" customWidth="1"/>
    <col min="2666" max="2666" width="9.28515625" customWidth="1"/>
    <col min="2667" max="2667" width="7.28515625" customWidth="1"/>
    <col min="2668" max="2668" width="9.28515625" customWidth="1"/>
    <col min="2669" max="2669" width="7.28515625" customWidth="1"/>
    <col min="2670" max="2670" width="9.28515625" customWidth="1"/>
    <col min="2671" max="2671" width="7.28515625" customWidth="1"/>
    <col min="2672" max="2672" width="9.28515625" customWidth="1"/>
    <col min="2673" max="2673" width="7.28515625" customWidth="1"/>
    <col min="2674" max="2674" width="9.28515625" customWidth="1"/>
    <col min="2675" max="2675" width="7.28515625" customWidth="1"/>
    <col min="2676" max="2676" width="9.28515625" customWidth="1"/>
    <col min="2677" max="2677" width="7.28515625" customWidth="1"/>
    <col min="2678" max="2678" width="9.28515625" customWidth="1"/>
    <col min="2679" max="2679" width="7.28515625" customWidth="1"/>
    <col min="2680" max="2680" width="9.28515625" customWidth="1"/>
    <col min="2681" max="2681" width="7.28515625" customWidth="1"/>
    <col min="2682" max="2682" width="9.28515625" customWidth="1"/>
    <col min="2683" max="2683" width="7.28515625" customWidth="1"/>
    <col min="2684" max="2684" width="9.28515625" customWidth="1"/>
    <col min="2685" max="2685" width="7.28515625" customWidth="1"/>
    <col min="2686" max="2686" width="9.28515625" customWidth="1"/>
    <col min="2687" max="2687" width="7.28515625" customWidth="1"/>
    <col min="2688" max="2688" width="9.28515625" customWidth="1"/>
    <col min="2689" max="2689" width="7.28515625" customWidth="1"/>
    <col min="2690" max="2690" width="9.28515625" customWidth="1"/>
    <col min="2691" max="2691" width="7.28515625" customWidth="1"/>
    <col min="2692" max="2692" width="9.28515625" customWidth="1"/>
    <col min="2693" max="2693" width="7.28515625" customWidth="1"/>
    <col min="2694" max="2694" width="9.28515625" customWidth="1"/>
    <col min="2695" max="2695" width="7.28515625" customWidth="1"/>
    <col min="2696" max="2696" width="9.28515625" customWidth="1"/>
    <col min="2697" max="2697" width="7.28515625" customWidth="1"/>
    <col min="2698" max="2698" width="9.28515625" customWidth="1"/>
    <col min="2699" max="2699" width="7.28515625" customWidth="1"/>
    <col min="2700" max="2700" width="9.28515625" customWidth="1"/>
    <col min="2701" max="2701" width="7.28515625" customWidth="1"/>
    <col min="2702" max="2702" width="9.28515625" customWidth="1"/>
    <col min="2703" max="2703" width="7.28515625" customWidth="1"/>
    <col min="2704" max="2704" width="9.28515625" customWidth="1"/>
    <col min="2705" max="2705" width="7.28515625" customWidth="1"/>
    <col min="2706" max="2706" width="9.140625" customWidth="1"/>
    <col min="2707" max="2707" width="7.28515625" customWidth="1"/>
    <col min="2708" max="2708" width="9.140625" customWidth="1"/>
    <col min="2709" max="2709" width="7.28515625" customWidth="1"/>
    <col min="2710" max="2710" width="9.140625" customWidth="1"/>
    <col min="2711" max="2711" width="7.28515625" customWidth="1"/>
    <col min="2712" max="2712" width="9.140625" customWidth="1"/>
    <col min="2713" max="2713" width="7.28515625" customWidth="1"/>
    <col min="2714" max="2714" width="9.140625" customWidth="1"/>
    <col min="2715" max="2715" width="7.28515625" customWidth="1"/>
    <col min="2716" max="2716" width="9.140625" customWidth="1"/>
    <col min="2717" max="2717" width="7.28515625" customWidth="1"/>
    <col min="2718" max="2718" width="9.140625" customWidth="1"/>
    <col min="2719" max="2719" width="7.28515625" customWidth="1"/>
    <col min="2720" max="2720" width="9.140625" customWidth="1"/>
    <col min="2721" max="2721" width="7.28515625" customWidth="1"/>
    <col min="2722" max="2722" width="9.140625" customWidth="1"/>
    <col min="2723" max="2723" width="7.28515625" customWidth="1"/>
    <col min="2724" max="2724" width="9.140625" customWidth="1"/>
    <col min="2725" max="2725" width="7.28515625" customWidth="1"/>
    <col min="2726" max="2726" width="9.140625" customWidth="1"/>
    <col min="2727" max="2727" width="7.28515625" customWidth="1"/>
    <col min="2728" max="2728" width="9.140625" customWidth="1"/>
    <col min="2729" max="2729" width="7.28515625" customWidth="1"/>
    <col min="2730" max="2730" width="9.140625" customWidth="1"/>
    <col min="2731" max="2731" width="7.28515625" customWidth="1"/>
    <col min="2732" max="2732" width="9.140625" customWidth="1"/>
    <col min="2733" max="2733" width="7.28515625" customWidth="1"/>
    <col min="2734" max="2734" width="9.140625" customWidth="1"/>
    <col min="2735" max="2735" width="7.28515625" customWidth="1"/>
    <col min="2736" max="2736" width="9.140625" customWidth="1"/>
    <col min="2737" max="2737" width="7.28515625" customWidth="1"/>
    <col min="2738" max="2738" width="9.140625" customWidth="1"/>
    <col min="2739" max="2739" width="7.28515625" customWidth="1"/>
    <col min="2740" max="2740" width="9.140625" customWidth="1"/>
    <col min="2741" max="2741" width="7.28515625" customWidth="1"/>
    <col min="2742" max="2742" width="9.140625" customWidth="1"/>
    <col min="2743" max="2743" width="7.28515625" customWidth="1"/>
    <col min="2744" max="2744" width="9.140625" customWidth="1"/>
    <col min="2745" max="2745" width="7.28515625" customWidth="1"/>
    <col min="2746" max="2746" width="9.140625" customWidth="1"/>
    <col min="2747" max="2747" width="7.28515625" customWidth="1"/>
    <col min="2748" max="2748" width="9.140625" customWidth="1"/>
    <col min="2749" max="2749" width="7.28515625" customWidth="1"/>
    <col min="2750" max="2750" width="9.140625" customWidth="1"/>
    <col min="2751" max="2751" width="7.28515625" customWidth="1"/>
    <col min="2752" max="2752" width="9.140625" customWidth="1"/>
    <col min="2753" max="2753" width="7.28515625" customWidth="1"/>
    <col min="2754" max="2754" width="9.140625" customWidth="1"/>
    <col min="2755" max="2755" width="7.28515625" customWidth="1"/>
    <col min="2756" max="2756" width="9.140625" customWidth="1"/>
    <col min="2757" max="2757" width="7.28515625" customWidth="1"/>
    <col min="2758" max="2758" width="9.140625" customWidth="1"/>
    <col min="2759" max="2759" width="7.28515625" customWidth="1"/>
    <col min="2760" max="2760" width="9.140625" customWidth="1"/>
    <col min="2761" max="2761" width="7.28515625" customWidth="1"/>
    <col min="2762" max="2762" width="9.140625" customWidth="1"/>
    <col min="2763" max="2763" width="7.28515625" customWidth="1"/>
    <col min="2764" max="2764" width="9.140625" customWidth="1"/>
    <col min="2765" max="2765" width="7.28515625" customWidth="1"/>
    <col min="2766" max="2766" width="9.140625" customWidth="1"/>
    <col min="2767" max="2767" width="7.28515625" customWidth="1"/>
    <col min="2768" max="2768" width="9.140625" customWidth="1"/>
    <col min="2769" max="2769" width="7.28515625" customWidth="1"/>
    <col min="2770" max="2770" width="9.140625" customWidth="1"/>
    <col min="2771" max="2771" width="7.28515625" customWidth="1"/>
    <col min="2772" max="2772" width="9.140625" customWidth="1"/>
    <col min="2773" max="2773" width="7.28515625" customWidth="1"/>
    <col min="2774" max="2774" width="9.140625" customWidth="1"/>
    <col min="2775" max="2775" width="7.28515625" customWidth="1"/>
    <col min="2776" max="2776" width="9.140625" customWidth="1"/>
    <col min="2777" max="2777" width="7.28515625" customWidth="1"/>
    <col min="2778" max="2778" width="9.140625" customWidth="1"/>
    <col min="2779" max="2779" width="7.28515625" customWidth="1"/>
    <col min="2780" max="2780" width="9.140625" customWidth="1"/>
    <col min="2781" max="2781" width="7.28515625" customWidth="1"/>
    <col min="2782" max="2782" width="9.140625" customWidth="1"/>
    <col min="2783" max="2783" width="7.28515625" customWidth="1"/>
    <col min="2784" max="2784" width="9.140625" customWidth="1"/>
    <col min="2785" max="2785" width="7.28515625" customWidth="1"/>
    <col min="2786" max="2786" width="9.140625" customWidth="1"/>
    <col min="2787" max="2787" width="7.28515625" customWidth="1"/>
    <col min="2788" max="2788" width="9.140625" customWidth="1"/>
    <col min="2789" max="2789" width="7.28515625" customWidth="1"/>
    <col min="2790" max="2790" width="9.140625" customWidth="1"/>
    <col min="2791" max="2791" width="7.28515625" customWidth="1"/>
    <col min="2792" max="2792" width="9.140625" customWidth="1"/>
    <col min="2793" max="2793" width="7.28515625" customWidth="1"/>
    <col min="2794" max="2794" width="9.140625" customWidth="1"/>
    <col min="2795" max="2795" width="7.28515625" customWidth="1"/>
    <col min="2796" max="2796" width="9.140625" customWidth="1"/>
    <col min="2797" max="2797" width="7.28515625" customWidth="1"/>
    <col min="2798" max="2798" width="9.140625" customWidth="1"/>
    <col min="2799" max="2799" width="7.28515625" customWidth="1"/>
    <col min="2800" max="2800" width="9.140625" customWidth="1"/>
    <col min="2801" max="2801" width="7.28515625" customWidth="1"/>
    <col min="2802" max="2802" width="9.140625" customWidth="1"/>
    <col min="2803" max="2803" width="7.28515625" customWidth="1"/>
    <col min="2804" max="2804" width="9.140625" customWidth="1"/>
    <col min="2805" max="2805" width="7.28515625" customWidth="1"/>
    <col min="2806" max="2806" width="9.140625" customWidth="1"/>
    <col min="2807" max="2807" width="7.28515625" customWidth="1"/>
    <col min="2808" max="2808" width="9.140625" customWidth="1"/>
    <col min="2809" max="2809" width="7.28515625" customWidth="1"/>
    <col min="2810" max="2810" width="9.140625" customWidth="1"/>
    <col min="2811" max="2811" width="7.28515625" customWidth="1"/>
    <col min="2812" max="2812" width="9.140625" customWidth="1"/>
    <col min="2813" max="2813" width="7.28515625" customWidth="1"/>
    <col min="2814" max="2814" width="9.140625" customWidth="1"/>
    <col min="2815" max="2815" width="7.28515625" customWidth="1"/>
    <col min="2816" max="2816" width="9.140625" customWidth="1"/>
    <col min="2817" max="2817" width="7.28515625" customWidth="1"/>
    <col min="2818" max="2818" width="9.140625" customWidth="1"/>
    <col min="2819" max="2819" width="7.28515625" customWidth="1"/>
    <col min="2820" max="2820" width="9.140625" customWidth="1"/>
    <col min="2821" max="2821" width="7.28515625" customWidth="1"/>
    <col min="2822" max="2822" width="9.140625" customWidth="1"/>
    <col min="2823" max="2823" width="7.28515625" customWidth="1"/>
    <col min="2824" max="2824" width="9.140625" customWidth="1"/>
    <col min="2825" max="2825" width="7.28515625" customWidth="1"/>
    <col min="2826" max="2826" width="9.140625" customWidth="1"/>
    <col min="2827" max="2827" width="7.28515625" customWidth="1"/>
    <col min="2828" max="2828" width="9.140625" customWidth="1"/>
    <col min="2829" max="2829" width="7.28515625" customWidth="1"/>
    <col min="2830" max="2830" width="9.140625" customWidth="1"/>
    <col min="2831" max="2831" width="7.28515625" customWidth="1"/>
    <col min="2832" max="2832" width="9.140625" customWidth="1"/>
    <col min="2833" max="2833" width="7.28515625" customWidth="1"/>
    <col min="2834" max="2834" width="9.140625" customWidth="1"/>
    <col min="2835" max="2835" width="7.28515625" customWidth="1"/>
    <col min="2836" max="2836" width="9.140625" customWidth="1"/>
    <col min="2837" max="2837" width="7.28515625" customWidth="1"/>
    <col min="2838" max="2838" width="9.140625" customWidth="1"/>
    <col min="2839" max="2839" width="7.28515625" customWidth="1"/>
    <col min="2840" max="2840" width="9.140625" customWidth="1"/>
    <col min="2841" max="2841" width="7.28515625" customWidth="1"/>
    <col min="2842" max="2842" width="9.140625" customWidth="1"/>
    <col min="2843" max="2843" width="7.28515625" customWidth="1"/>
    <col min="2844" max="2844" width="9.140625" customWidth="1"/>
    <col min="2845" max="2845" width="7.28515625" customWidth="1"/>
    <col min="2846" max="2846" width="9.140625" customWidth="1"/>
    <col min="2847" max="2847" width="7.28515625" customWidth="1"/>
    <col min="2848" max="2848" width="9.140625" customWidth="1"/>
    <col min="2849" max="2849" width="7.28515625" customWidth="1"/>
    <col min="2850" max="2850" width="9" customWidth="1"/>
    <col min="2851" max="2851" width="7.28515625" customWidth="1"/>
    <col min="2852" max="2852" width="8.7109375" customWidth="1"/>
    <col min="2853" max="2853" width="7.28515625" customWidth="1"/>
    <col min="2854" max="2854" width="8.7109375" customWidth="1"/>
    <col min="2855" max="2855" width="7.28515625" customWidth="1"/>
    <col min="2856" max="2856" width="8.7109375" customWidth="1"/>
    <col min="2857" max="2857" width="7.28515625" customWidth="1"/>
    <col min="2858" max="2858" width="8.7109375" customWidth="1"/>
    <col min="2859" max="2859" width="7.28515625" customWidth="1"/>
    <col min="2860" max="2860" width="8.7109375" customWidth="1"/>
    <col min="2861" max="2861" width="7.28515625" customWidth="1"/>
    <col min="2862" max="2862" width="8.7109375" customWidth="1"/>
    <col min="2863" max="2863" width="7.28515625" customWidth="1"/>
    <col min="2864" max="2864" width="8.7109375" customWidth="1"/>
    <col min="2865" max="2865" width="7.28515625" customWidth="1"/>
    <col min="2866" max="2866" width="8.7109375" customWidth="1"/>
    <col min="2867" max="2867" width="7.28515625" customWidth="1"/>
    <col min="2868" max="2868" width="8.7109375" customWidth="1"/>
    <col min="2869" max="2869" width="7.28515625" customWidth="1"/>
    <col min="2870" max="2870" width="8.7109375" customWidth="1"/>
    <col min="2871" max="2871" width="7.28515625" customWidth="1"/>
    <col min="2872" max="2872" width="8.7109375" customWidth="1"/>
    <col min="2873" max="2873" width="7.28515625" customWidth="1"/>
    <col min="2874" max="2874" width="8.7109375" customWidth="1"/>
    <col min="2875" max="2875" width="7.28515625" customWidth="1"/>
    <col min="2876" max="2876" width="8.7109375" customWidth="1"/>
    <col min="2877" max="2877" width="7.28515625" customWidth="1"/>
    <col min="2878" max="2878" width="8.7109375" customWidth="1"/>
    <col min="2879" max="2879" width="7.28515625" customWidth="1"/>
    <col min="2880" max="2880" width="8.85546875" customWidth="1"/>
    <col min="2881" max="2881" width="11.28515625" customWidth="1"/>
    <col min="2882" max="2882" width="33.5703125" customWidth="1"/>
    <col min="2883" max="2883" width="7.85546875" customWidth="1"/>
    <col min="2884" max="2884" width="21.85546875" customWidth="1"/>
    <col min="2885" max="2885" width="7.85546875" customWidth="1"/>
    <col min="2886" max="2886" width="26.7109375" customWidth="1"/>
    <col min="2887" max="2887" width="7.85546875" customWidth="1"/>
    <col min="2888" max="2888" width="23.140625" customWidth="1"/>
    <col min="2889" max="2889" width="7.85546875" customWidth="1"/>
    <col min="2890" max="2890" width="27.28515625" customWidth="1"/>
    <col min="2891" max="2891" width="7.85546875" customWidth="1"/>
    <col min="2892" max="2892" width="24" customWidth="1"/>
    <col min="2893" max="2893" width="7.85546875" customWidth="1"/>
    <col min="2894" max="2894" width="25.7109375" customWidth="1"/>
    <col min="2895" max="2895" width="7.85546875" customWidth="1"/>
    <col min="2896" max="2896" width="20.28515625" customWidth="1"/>
    <col min="2897" max="2897" width="7.85546875" customWidth="1"/>
    <col min="2898" max="2898" width="24.5703125" customWidth="1"/>
    <col min="2899" max="2899" width="7.85546875" customWidth="1"/>
    <col min="2900" max="2900" width="26.85546875" customWidth="1"/>
    <col min="2901" max="2901" width="7.85546875" customWidth="1"/>
    <col min="2902" max="2902" width="25.28515625" customWidth="1"/>
    <col min="2903" max="2903" width="7.85546875" customWidth="1"/>
    <col min="2904" max="2904" width="28.42578125" customWidth="1"/>
    <col min="2905" max="2905" width="7.85546875" customWidth="1"/>
    <col min="2906" max="2906" width="21.42578125" customWidth="1"/>
    <col min="2907" max="2907" width="7.85546875" customWidth="1"/>
    <col min="2908" max="2908" width="30.140625" customWidth="1"/>
    <col min="2909" max="2909" width="7.85546875" customWidth="1"/>
    <col min="2910" max="2910" width="20.28515625" customWidth="1"/>
    <col min="2911" max="2911" width="7.85546875" customWidth="1"/>
    <col min="2912" max="2912" width="28.28515625" customWidth="1"/>
    <col min="2913" max="2913" width="7.85546875" customWidth="1"/>
    <col min="2914" max="2914" width="28.85546875" customWidth="1"/>
    <col min="2915" max="2915" width="8.85546875" customWidth="1"/>
    <col min="2916" max="2916" width="30.140625" customWidth="1"/>
    <col min="2917" max="2917" width="8.85546875" customWidth="1"/>
    <col min="2918" max="2918" width="28.85546875" customWidth="1"/>
    <col min="2919" max="2919" width="8.85546875" customWidth="1"/>
    <col min="2920" max="2920" width="26.85546875" customWidth="1"/>
    <col min="2921" max="2921" width="8.85546875" customWidth="1"/>
    <col min="2922" max="2922" width="30" customWidth="1"/>
    <col min="2923" max="2923" width="8.85546875" customWidth="1"/>
    <col min="2924" max="2924" width="30.85546875" customWidth="1"/>
    <col min="2925" max="2925" width="8.85546875" customWidth="1"/>
    <col min="2926" max="2926" width="29.85546875" customWidth="1"/>
    <col min="2927" max="2927" width="8.85546875" customWidth="1"/>
    <col min="2928" max="2928" width="10.42578125" customWidth="1"/>
    <col min="2929" max="2929" width="8.85546875" customWidth="1"/>
    <col min="2930" max="2930" width="38.140625" customWidth="1"/>
    <col min="2931" max="2931" width="8.85546875" customWidth="1"/>
    <col min="2932" max="2932" width="24.85546875" customWidth="1"/>
    <col min="2933" max="2933" width="8.85546875" customWidth="1"/>
    <col min="2934" max="2934" width="41.28515625" customWidth="1"/>
    <col min="2935" max="2936" width="8.85546875" customWidth="1"/>
    <col min="2937" max="2937" width="21.5703125" customWidth="1"/>
    <col min="2938" max="2938" width="6.85546875" customWidth="1"/>
    <col min="2939" max="2939" width="22.5703125" customWidth="1"/>
    <col min="2940" max="2940" width="6.85546875" customWidth="1"/>
    <col min="2941" max="2941" width="19.42578125" customWidth="1"/>
    <col min="2942" max="2942" width="6.85546875" customWidth="1"/>
    <col min="2943" max="2943" width="22.85546875" customWidth="1"/>
    <col min="2944" max="2944" width="6.85546875" customWidth="1"/>
    <col min="2945" max="2945" width="18.7109375" customWidth="1"/>
    <col min="2946" max="2946" width="6.85546875" customWidth="1"/>
    <col min="2947" max="2947" width="26.5703125" customWidth="1"/>
    <col min="2948" max="2948" width="6.85546875" customWidth="1"/>
    <col min="2949" max="2949" width="20.7109375" customWidth="1"/>
    <col min="2950" max="2950" width="6.85546875" customWidth="1"/>
    <col min="2951" max="2951" width="21" customWidth="1"/>
    <col min="2952" max="2952" width="6.85546875" customWidth="1"/>
    <col min="2953" max="2953" width="30.42578125" customWidth="1"/>
    <col min="2954" max="2954" width="6.85546875" customWidth="1"/>
    <col min="2955" max="2955" width="24.28515625" customWidth="1"/>
    <col min="2956" max="2956" width="7.85546875" customWidth="1"/>
    <col min="2957" max="2957" width="24" customWidth="1"/>
    <col min="2958" max="2958" width="7.85546875" customWidth="1"/>
    <col min="2959" max="2959" width="22.5703125" customWidth="1"/>
    <col min="2960" max="2960" width="7.85546875" customWidth="1"/>
    <col min="2961" max="2961" width="21.5703125" customWidth="1"/>
    <col min="2962" max="2962" width="7.85546875" customWidth="1"/>
    <col min="2963" max="2963" width="27.28515625" customWidth="1"/>
    <col min="2964" max="2964" width="7.85546875" customWidth="1"/>
    <col min="2965" max="2965" width="20.28515625" customWidth="1"/>
    <col min="2966" max="2966" width="7.85546875" customWidth="1"/>
    <col min="2967" max="2967" width="20.28515625" customWidth="1"/>
    <col min="2968" max="2968" width="7.85546875" customWidth="1"/>
    <col min="2969" max="2969" width="18.7109375" customWidth="1"/>
    <col min="2970" max="2970" width="7.85546875" customWidth="1"/>
    <col min="2971" max="2971" width="21.5703125" customWidth="1"/>
    <col min="2972" max="2972" width="7.85546875" customWidth="1"/>
    <col min="2973" max="2973" width="22.42578125" customWidth="1"/>
    <col min="2974" max="2974" width="7.85546875" customWidth="1"/>
    <col min="2975" max="2975" width="22.7109375" customWidth="1"/>
    <col min="2976" max="2976" width="7.85546875" customWidth="1"/>
    <col min="2977" max="2977" width="24.85546875" customWidth="1"/>
    <col min="2978" max="2978" width="7.85546875" customWidth="1"/>
    <col min="2979" max="2979" width="23.42578125" customWidth="1"/>
    <col min="2980" max="2980" width="7.85546875" customWidth="1"/>
    <col min="2981" max="2981" width="20.85546875" customWidth="1"/>
    <col min="2982" max="2982" width="7.85546875" customWidth="1"/>
    <col min="2983" max="2983" width="24.140625" customWidth="1"/>
    <col min="2984" max="2984" width="7.85546875" customWidth="1"/>
    <col min="2985" max="2985" width="28.85546875" customWidth="1"/>
    <col min="2986" max="2986" width="7.85546875" customWidth="1"/>
    <col min="2987" max="2987" width="24.42578125" customWidth="1"/>
    <col min="2988" max="2988" width="7.85546875" customWidth="1"/>
    <col min="2989" max="2989" width="20.28515625" customWidth="1"/>
    <col min="2990" max="2990" width="7.85546875" customWidth="1"/>
    <col min="2991" max="2991" width="19.7109375" customWidth="1"/>
    <col min="2992" max="2992" width="7.85546875" customWidth="1"/>
    <col min="2993" max="2993" width="19.7109375" customWidth="1"/>
    <col min="2994" max="2994" width="7.85546875" customWidth="1"/>
    <col min="2995" max="2995" width="20.28515625" customWidth="1"/>
    <col min="2996" max="2996" width="7.85546875" customWidth="1"/>
    <col min="2997" max="2997" width="22.7109375" customWidth="1"/>
    <col min="2998" max="2998" width="7.85546875" customWidth="1"/>
    <col min="2999" max="2999" width="23.7109375" customWidth="1"/>
    <col min="3000" max="3000" width="7.85546875" customWidth="1"/>
    <col min="3001" max="3001" width="23.7109375" customWidth="1"/>
    <col min="3002" max="3002" width="7.85546875" customWidth="1"/>
    <col min="3003" max="3003" width="33.5703125" customWidth="1"/>
    <col min="3004" max="3004" width="7.85546875" customWidth="1"/>
    <col min="3005" max="3005" width="21.85546875" customWidth="1"/>
    <col min="3006" max="3006" width="7.85546875" customWidth="1"/>
    <col min="3007" max="3007" width="26.7109375" customWidth="1"/>
    <col min="3008" max="3008" width="7.85546875" customWidth="1"/>
    <col min="3009" max="3009" width="23.140625" customWidth="1"/>
    <col min="3010" max="3010" width="7.85546875" customWidth="1"/>
    <col min="3011" max="3011" width="27.28515625" customWidth="1"/>
    <col min="3012" max="3012" width="7.85546875" customWidth="1"/>
    <col min="3013" max="3013" width="24" customWidth="1"/>
    <col min="3014" max="3014" width="7.85546875" customWidth="1"/>
    <col min="3015" max="3015" width="25.7109375" customWidth="1"/>
    <col min="3016" max="3016" width="7.85546875" customWidth="1"/>
    <col min="3017" max="3017" width="20.28515625" customWidth="1"/>
    <col min="3018" max="3018" width="7.85546875" customWidth="1"/>
    <col min="3019" max="3019" width="24.5703125" customWidth="1"/>
    <col min="3020" max="3020" width="7.85546875" customWidth="1"/>
    <col min="3021" max="3021" width="26.85546875" customWidth="1"/>
    <col min="3022" max="3022" width="7.85546875" customWidth="1"/>
    <col min="3023" max="3023" width="25.28515625" customWidth="1"/>
    <col min="3024" max="3024" width="7.85546875" customWidth="1"/>
    <col min="3025" max="3025" width="28.42578125" customWidth="1"/>
    <col min="3026" max="3026" width="7.85546875" customWidth="1"/>
    <col min="3027" max="3027" width="21.42578125" customWidth="1"/>
    <col min="3028" max="3028" width="7.85546875" customWidth="1"/>
    <col min="3029" max="3029" width="30.140625" customWidth="1"/>
    <col min="3030" max="3030" width="7.85546875" customWidth="1"/>
    <col min="3031" max="3031" width="20.28515625" customWidth="1"/>
    <col min="3032" max="3032" width="7.85546875" customWidth="1"/>
    <col min="3033" max="3033" width="28.28515625" customWidth="1"/>
    <col min="3034" max="3034" width="7.85546875" customWidth="1"/>
    <col min="3035" max="3035" width="28.85546875" customWidth="1"/>
    <col min="3036" max="3036" width="8.85546875" customWidth="1"/>
    <col min="3037" max="3037" width="30.140625" customWidth="1"/>
    <col min="3038" max="3038" width="8.85546875" customWidth="1"/>
    <col min="3039" max="3039" width="28.85546875" customWidth="1"/>
    <col min="3040" max="3040" width="8.85546875" customWidth="1"/>
    <col min="3041" max="3041" width="26.85546875" customWidth="1"/>
    <col min="3042" max="3042" width="8.85546875" customWidth="1"/>
    <col min="3043" max="3043" width="30" customWidth="1"/>
    <col min="3044" max="3044" width="8.85546875" customWidth="1"/>
    <col min="3045" max="3045" width="30.85546875" customWidth="1"/>
    <col min="3046" max="3046" width="8.85546875" customWidth="1"/>
    <col min="3047" max="3047" width="29.85546875" customWidth="1"/>
    <col min="3048" max="3048" width="8.85546875" customWidth="1"/>
    <col min="3049" max="3049" width="10.42578125" customWidth="1"/>
    <col min="3050" max="3050" width="8.85546875" customWidth="1"/>
    <col min="3051" max="3051" width="38.140625" customWidth="1"/>
    <col min="3052" max="3052" width="8.85546875" customWidth="1"/>
    <col min="3053" max="3053" width="24.85546875" customWidth="1"/>
    <col min="3054" max="3054" width="8.85546875" customWidth="1"/>
    <col min="3055" max="3055" width="41.28515625" customWidth="1"/>
    <col min="3056" max="3057" width="8.85546875" customWidth="1"/>
    <col min="3058" max="3058" width="7.28515625" customWidth="1"/>
    <col min="3059" max="3059" width="6.85546875" customWidth="1"/>
    <col min="3060" max="3060" width="8.85546875" customWidth="1"/>
    <col min="3061" max="3061" width="7.28515625" customWidth="1"/>
    <col min="3062" max="3062" width="6.85546875" customWidth="1"/>
    <col min="3063" max="3063" width="8.85546875" customWidth="1"/>
    <col min="3064" max="3064" width="7.28515625" customWidth="1"/>
    <col min="3065" max="3065" width="6.85546875" customWidth="1"/>
    <col min="3066" max="3066" width="8.85546875" customWidth="1"/>
    <col min="3067" max="3067" width="7.28515625" customWidth="1"/>
    <col min="3068" max="3068" width="6.85546875" customWidth="1"/>
    <col min="3069" max="3069" width="8.85546875" customWidth="1"/>
    <col min="3070" max="3070" width="7.28515625" customWidth="1"/>
    <col min="3071" max="3071" width="6.85546875" customWidth="1"/>
    <col min="3072" max="3072" width="8.85546875" customWidth="1"/>
    <col min="3073" max="3073" width="7.28515625" customWidth="1"/>
    <col min="3074" max="3074" width="6.85546875" customWidth="1"/>
    <col min="3075" max="3075" width="8.85546875" customWidth="1"/>
    <col min="3076" max="3076" width="7.28515625" customWidth="1"/>
    <col min="3077" max="3077" width="6.85546875" customWidth="1"/>
    <col min="3078" max="3078" width="8.85546875" customWidth="1"/>
    <col min="3079" max="3079" width="7.28515625" customWidth="1"/>
    <col min="3080" max="3080" width="6.85546875" customWidth="1"/>
    <col min="3081" max="3081" width="8.85546875" customWidth="1"/>
    <col min="3082" max="3082" width="7.28515625" customWidth="1"/>
    <col min="3083" max="3083" width="6.85546875" customWidth="1"/>
    <col min="3084" max="3084" width="8.85546875" customWidth="1"/>
    <col min="3085" max="3085" width="7.28515625" customWidth="1"/>
    <col min="3086" max="3086" width="6.85546875" customWidth="1"/>
    <col min="3087" max="3087" width="8.85546875" customWidth="1"/>
    <col min="3088" max="3088" width="7.28515625" customWidth="1"/>
    <col min="3089" max="3089" width="6.85546875" customWidth="1"/>
    <col min="3090" max="3090" width="8.85546875" customWidth="1"/>
    <col min="3091" max="3091" width="7.28515625" customWidth="1"/>
    <col min="3092" max="3092" width="6.85546875" customWidth="1"/>
    <col min="3093" max="3093" width="8.85546875" customWidth="1"/>
    <col min="3094" max="3094" width="7.28515625" customWidth="1"/>
    <col min="3095" max="3095" width="6.85546875" customWidth="1"/>
    <col min="3096" max="3096" width="8.85546875" customWidth="1"/>
    <col min="3097" max="3097" width="7.28515625" customWidth="1"/>
    <col min="3098" max="3098" width="6.85546875" customWidth="1"/>
    <col min="3099" max="3099" width="8.85546875" customWidth="1"/>
    <col min="3100" max="3100" width="7.28515625" customWidth="1"/>
    <col min="3101" max="3101" width="6.85546875" customWidth="1"/>
    <col min="3102" max="3102" width="8.85546875" customWidth="1"/>
    <col min="3103" max="3103" width="7.28515625" customWidth="1"/>
    <col min="3104" max="3104" width="6.85546875" customWidth="1"/>
    <col min="3105" max="3105" width="8.85546875" customWidth="1"/>
    <col min="3106" max="3106" width="7.28515625" customWidth="1"/>
    <col min="3107" max="3107" width="6.85546875" customWidth="1"/>
    <col min="3108" max="3108" width="8.85546875" customWidth="1"/>
    <col min="3109" max="3109" width="7.28515625" customWidth="1"/>
    <col min="3110" max="3110" width="6.85546875" customWidth="1"/>
    <col min="3111" max="3111" width="8.85546875" customWidth="1"/>
    <col min="3112" max="3112" width="7.28515625" customWidth="1"/>
    <col min="3113" max="3113" width="6.85546875" customWidth="1"/>
    <col min="3114" max="3114" width="8.85546875" customWidth="1"/>
    <col min="3115" max="3115" width="7.28515625" customWidth="1"/>
    <col min="3116" max="3116" width="6.85546875" customWidth="1"/>
    <col min="3117" max="3117" width="8.85546875" customWidth="1"/>
    <col min="3118" max="3118" width="7.28515625" customWidth="1"/>
    <col min="3119" max="3119" width="6.85546875" customWidth="1"/>
    <col min="3120" max="3120" width="8.85546875" customWidth="1"/>
    <col min="3121" max="3121" width="7.28515625" customWidth="1"/>
    <col min="3122" max="3122" width="6.85546875" customWidth="1"/>
    <col min="3123" max="3123" width="8.85546875" customWidth="1"/>
    <col min="3124" max="3124" width="7.28515625" customWidth="1"/>
    <col min="3125" max="3125" width="6.85546875" customWidth="1"/>
    <col min="3126" max="3126" width="8.85546875" customWidth="1"/>
    <col min="3127" max="3127" width="7.28515625" customWidth="1"/>
    <col min="3128" max="3128" width="6.85546875" customWidth="1"/>
    <col min="3129" max="3129" width="8.85546875" customWidth="1"/>
    <col min="3130" max="3130" width="7.28515625" customWidth="1"/>
    <col min="3131" max="3131" width="6.85546875" customWidth="1"/>
    <col min="3132" max="3132" width="8.85546875" customWidth="1"/>
    <col min="3133" max="3133" width="7.28515625" customWidth="1"/>
    <col min="3134" max="3134" width="6.85546875" customWidth="1"/>
    <col min="3135" max="3135" width="8.85546875" customWidth="1"/>
    <col min="3136" max="3136" width="7.28515625" customWidth="1"/>
    <col min="3137" max="3137" width="6.85546875" customWidth="1"/>
    <col min="3138" max="3138" width="8.85546875" customWidth="1"/>
    <col min="3139" max="3139" width="7.28515625" customWidth="1"/>
    <col min="3140" max="3140" width="6.85546875" customWidth="1"/>
    <col min="3141" max="3141" width="8.85546875" customWidth="1"/>
    <col min="3142" max="3142" width="7.28515625" customWidth="1"/>
    <col min="3143" max="3143" width="6.85546875" customWidth="1"/>
    <col min="3144" max="3144" width="8.85546875" customWidth="1"/>
    <col min="3145" max="3145" width="7.28515625" customWidth="1"/>
    <col min="3146" max="3146" width="6.85546875" customWidth="1"/>
    <col min="3147" max="3147" width="8.85546875" customWidth="1"/>
    <col min="3148" max="3148" width="7.28515625" customWidth="1"/>
    <col min="3149" max="3149" width="6.85546875" customWidth="1"/>
    <col min="3150" max="3150" width="8.85546875" customWidth="1"/>
    <col min="3151" max="3151" width="7.28515625" customWidth="1"/>
    <col min="3152" max="3152" width="6.85546875" customWidth="1"/>
    <col min="3153" max="3153" width="8.85546875" customWidth="1"/>
    <col min="3154" max="3154" width="7.28515625" customWidth="1"/>
    <col min="3155" max="3155" width="6.85546875" customWidth="1"/>
    <col min="3156" max="3156" width="8.85546875" customWidth="1"/>
    <col min="3157" max="3157" width="7.28515625" customWidth="1"/>
    <col min="3158" max="3158" width="6.85546875" customWidth="1"/>
    <col min="3159" max="3159" width="8.85546875" customWidth="1"/>
    <col min="3160" max="3160" width="7.28515625" customWidth="1"/>
    <col min="3161" max="3161" width="6.85546875" customWidth="1"/>
    <col min="3162" max="3162" width="8.85546875" customWidth="1"/>
    <col min="3163" max="3163" width="7.28515625" customWidth="1"/>
    <col min="3164" max="3164" width="6.85546875" customWidth="1"/>
    <col min="3165" max="3165" width="8.85546875" customWidth="1"/>
    <col min="3166" max="3166" width="7.28515625" customWidth="1"/>
    <col min="3167" max="3167" width="6.85546875" customWidth="1"/>
    <col min="3168" max="3168" width="8.85546875" customWidth="1"/>
    <col min="3169" max="3169" width="7.28515625" customWidth="1"/>
    <col min="3170" max="3170" width="6.85546875" customWidth="1"/>
    <col min="3171" max="3171" width="8.85546875" customWidth="1"/>
    <col min="3172" max="3172" width="7.28515625" customWidth="1"/>
    <col min="3173" max="3173" width="6.85546875" customWidth="1"/>
    <col min="3174" max="3174" width="8.85546875" customWidth="1"/>
    <col min="3175" max="3175" width="7.28515625" customWidth="1"/>
    <col min="3176" max="3176" width="6.85546875" customWidth="1"/>
    <col min="3177" max="3177" width="8.85546875" customWidth="1"/>
    <col min="3178" max="3178" width="7.28515625" customWidth="1"/>
    <col min="3179" max="3179" width="6.85546875" customWidth="1"/>
    <col min="3180" max="3180" width="8.85546875" customWidth="1"/>
    <col min="3181" max="3181" width="7.28515625" customWidth="1"/>
    <col min="3182" max="3182" width="6.85546875" customWidth="1"/>
    <col min="3183" max="3183" width="8.85546875" customWidth="1"/>
    <col min="3184" max="3184" width="7.28515625" customWidth="1"/>
    <col min="3185" max="3185" width="6.85546875" customWidth="1"/>
    <col min="3186" max="3186" width="8.85546875" customWidth="1"/>
    <col min="3187" max="3187" width="7.28515625" customWidth="1"/>
    <col min="3188" max="3188" width="6.85546875" customWidth="1"/>
    <col min="3189" max="3189" width="8.85546875" customWidth="1"/>
    <col min="3190" max="3190" width="7.28515625" customWidth="1"/>
    <col min="3191" max="3191" width="6.85546875" customWidth="1"/>
    <col min="3192" max="3192" width="8.85546875" customWidth="1"/>
    <col min="3193" max="3193" width="7.28515625" customWidth="1"/>
    <col min="3194" max="3194" width="6.85546875" customWidth="1"/>
    <col min="3195" max="3195" width="8.85546875" customWidth="1"/>
    <col min="3196" max="3196" width="7.28515625" customWidth="1"/>
    <col min="3197" max="3197" width="6.85546875" customWidth="1"/>
    <col min="3198" max="3198" width="8.85546875" customWidth="1"/>
    <col min="3199" max="3199" width="7.28515625" customWidth="1"/>
    <col min="3200" max="3200" width="6.85546875" customWidth="1"/>
    <col min="3201" max="3201" width="8.85546875" customWidth="1"/>
    <col min="3202" max="3202" width="7.28515625" customWidth="1"/>
    <col min="3203" max="3203" width="6.85546875" customWidth="1"/>
    <col min="3204" max="3204" width="8.85546875" customWidth="1"/>
    <col min="3205" max="3205" width="7.28515625" customWidth="1"/>
    <col min="3206" max="3206" width="6.85546875" customWidth="1"/>
    <col min="3207" max="3207" width="8.85546875" customWidth="1"/>
    <col min="3208" max="3208" width="7.28515625" customWidth="1"/>
    <col min="3209" max="3209" width="6.85546875" customWidth="1"/>
    <col min="3210" max="3210" width="8.85546875" customWidth="1"/>
    <col min="3211" max="3211" width="7.28515625" customWidth="1"/>
    <col min="3212" max="3212" width="6.85546875" customWidth="1"/>
    <col min="3213" max="3213" width="8.85546875" customWidth="1"/>
    <col min="3214" max="3214" width="7.28515625" customWidth="1"/>
    <col min="3215" max="3215" width="6.85546875" customWidth="1"/>
    <col min="3216" max="3216" width="8.85546875" customWidth="1"/>
    <col min="3217" max="3217" width="7.28515625" customWidth="1"/>
    <col min="3218" max="3218" width="6.85546875" customWidth="1"/>
    <col min="3219" max="3219" width="8.85546875" customWidth="1"/>
    <col min="3220" max="3220" width="7.28515625" customWidth="1"/>
    <col min="3221" max="3221" width="6.85546875" customWidth="1"/>
    <col min="3222" max="3222" width="8.85546875" customWidth="1"/>
    <col min="3223" max="3223" width="7.28515625" customWidth="1"/>
    <col min="3224" max="3224" width="6.85546875" customWidth="1"/>
    <col min="3225" max="3225" width="8.85546875" customWidth="1"/>
    <col min="3226" max="3226" width="7.28515625" customWidth="1"/>
    <col min="3227" max="3227" width="6.85546875" customWidth="1"/>
    <col min="3228" max="3228" width="8.85546875" customWidth="1"/>
    <col min="3229" max="3229" width="7.28515625" customWidth="1"/>
    <col min="3230" max="3230" width="6.85546875" customWidth="1"/>
    <col min="3231" max="3231" width="8.85546875" customWidth="1"/>
    <col min="3232" max="3232" width="7.28515625" customWidth="1"/>
    <col min="3233" max="3233" width="6.85546875" customWidth="1"/>
    <col min="3234" max="3234" width="8.85546875" customWidth="1"/>
    <col min="3235" max="3235" width="7.28515625" customWidth="1"/>
    <col min="3236" max="3236" width="6.85546875" customWidth="1"/>
    <col min="3237" max="3237" width="8.85546875" customWidth="1"/>
    <col min="3238" max="3238" width="7.28515625" customWidth="1"/>
    <col min="3239" max="3239" width="6.85546875" customWidth="1"/>
    <col min="3240" max="3240" width="8.85546875" customWidth="1"/>
    <col min="3241" max="3241" width="7.28515625" customWidth="1"/>
    <col min="3242" max="3242" width="8.85546875" customWidth="1"/>
    <col min="3243" max="3243" width="7.28515625" customWidth="1"/>
    <col min="3244" max="3244" width="8.85546875" customWidth="1"/>
    <col min="3245" max="3245" width="7.28515625" customWidth="1"/>
    <col min="3246" max="3246" width="8.85546875" customWidth="1"/>
    <col min="3247" max="3247" width="7.28515625" customWidth="1"/>
    <col min="3248" max="3248" width="8.85546875" customWidth="1"/>
    <col min="3249" max="3249" width="7.28515625" customWidth="1"/>
    <col min="3250" max="3250" width="8.85546875" customWidth="1"/>
    <col min="3251" max="3251" width="7.28515625" customWidth="1"/>
    <col min="3252" max="3252" width="8.85546875" customWidth="1"/>
    <col min="3253" max="3253" width="7.28515625" customWidth="1"/>
    <col min="3254" max="3254" width="8.85546875" customWidth="1"/>
    <col min="3255" max="3255" width="7.28515625" customWidth="1"/>
    <col min="3256" max="3256" width="8.85546875" customWidth="1"/>
    <col min="3257" max="3257" width="7.28515625" customWidth="1"/>
    <col min="3258" max="3258" width="8.85546875" customWidth="1"/>
    <col min="3259" max="3259" width="7.28515625" customWidth="1"/>
    <col min="3260" max="3260" width="8.85546875" customWidth="1"/>
    <col min="3261" max="3261" width="7.28515625" customWidth="1"/>
    <col min="3262" max="3262" width="8.85546875" customWidth="1"/>
    <col min="3263" max="3263" width="7.28515625" customWidth="1"/>
    <col min="3264" max="3264" width="8.85546875" customWidth="1"/>
    <col min="3265" max="3265" width="7.28515625" customWidth="1"/>
    <col min="3266" max="3266" width="8.85546875" customWidth="1"/>
    <col min="3267" max="3267" width="7.28515625" customWidth="1"/>
    <col min="3268" max="3268" width="8.85546875" customWidth="1"/>
    <col min="3269" max="3269" width="7.28515625" customWidth="1"/>
    <col min="3270" max="3270" width="8.85546875" customWidth="1"/>
    <col min="3271" max="3271" width="7.28515625" customWidth="1"/>
    <col min="3272" max="3272" width="8.85546875" customWidth="1"/>
    <col min="3273" max="3273" width="7.28515625" customWidth="1"/>
    <col min="3274" max="3274" width="8.85546875" customWidth="1"/>
    <col min="3275" max="3275" width="7.28515625" customWidth="1"/>
    <col min="3276" max="3276" width="8.85546875" customWidth="1"/>
    <col min="3277" max="3277" width="7.28515625" customWidth="1"/>
    <col min="3278" max="3278" width="8.85546875" customWidth="1"/>
    <col min="3279" max="3279" width="7.28515625" customWidth="1"/>
    <col min="3280" max="3280" width="8.85546875" customWidth="1"/>
    <col min="3281" max="3281" width="7.28515625" customWidth="1"/>
    <col min="3282" max="3282" width="8.85546875" customWidth="1"/>
    <col min="3283" max="3283" width="7.28515625" customWidth="1"/>
    <col min="3284" max="3284" width="8.85546875" customWidth="1"/>
    <col min="3285" max="3285" width="7.28515625" customWidth="1"/>
    <col min="3286" max="3286" width="8.85546875" customWidth="1"/>
    <col min="3287" max="3287" width="7.28515625" customWidth="1"/>
    <col min="3288" max="3288" width="8.85546875" customWidth="1"/>
    <col min="3289" max="3289" width="7.28515625" customWidth="1"/>
    <col min="3290" max="3290" width="8.85546875" customWidth="1"/>
    <col min="3291" max="3291" width="7.28515625" customWidth="1"/>
    <col min="3292" max="3292" width="8.85546875" customWidth="1"/>
    <col min="3293" max="3293" width="7.28515625" customWidth="1"/>
    <col min="3294" max="3294" width="8.85546875" customWidth="1"/>
    <col min="3295" max="3295" width="7.28515625" customWidth="1"/>
    <col min="3296" max="3296" width="8.85546875" customWidth="1"/>
    <col min="3297" max="3297" width="7.28515625" customWidth="1"/>
    <col min="3298" max="3298" width="8.85546875" customWidth="1"/>
    <col min="3299" max="3299" width="7.28515625" customWidth="1"/>
    <col min="3300" max="3300" width="8.85546875" customWidth="1"/>
    <col min="3301" max="3301" width="7.28515625" customWidth="1"/>
    <col min="3302" max="3302" width="8.85546875" customWidth="1"/>
    <col min="3303" max="3303" width="7.28515625" customWidth="1"/>
    <col min="3304" max="3304" width="8.85546875" customWidth="1"/>
    <col min="3305" max="3305" width="7.28515625" customWidth="1"/>
    <col min="3306" max="3306" width="8.85546875" customWidth="1"/>
    <col min="3307" max="3307" width="7.28515625" customWidth="1"/>
    <col min="3308" max="3308" width="8.85546875" customWidth="1"/>
    <col min="3309" max="3309" width="7.28515625" customWidth="1"/>
    <col min="3310" max="3310" width="8.85546875" customWidth="1"/>
    <col min="3311" max="3311" width="7.28515625" customWidth="1"/>
    <col min="3312" max="3312" width="8.85546875" customWidth="1"/>
    <col min="3313" max="3313" width="7.28515625" customWidth="1"/>
    <col min="3314" max="3314" width="8.85546875" customWidth="1"/>
    <col min="3315" max="3315" width="7.28515625" customWidth="1"/>
    <col min="3316" max="3316" width="8.85546875" customWidth="1"/>
    <col min="3317" max="3317" width="7.28515625" customWidth="1"/>
    <col min="3318" max="3318" width="8.85546875" customWidth="1"/>
    <col min="3319" max="3319" width="7.28515625" customWidth="1"/>
    <col min="3320" max="3320" width="8.85546875" customWidth="1"/>
    <col min="3321" max="3321" width="7.28515625" customWidth="1"/>
    <col min="3322" max="3322" width="8.85546875" customWidth="1"/>
    <col min="3323" max="3323" width="7.28515625" customWidth="1"/>
    <col min="3324" max="3324" width="8.85546875" customWidth="1"/>
    <col min="3325" max="3325" width="7.28515625" customWidth="1"/>
    <col min="3326" max="3326" width="8.85546875" customWidth="1"/>
    <col min="3327" max="3327" width="7.28515625" customWidth="1"/>
    <col min="3328" max="3328" width="8.85546875" customWidth="1"/>
    <col min="3329" max="3329" width="7.28515625" customWidth="1"/>
    <col min="3330" max="3330" width="8.85546875" customWidth="1"/>
    <col min="3331" max="3331" width="7.28515625" customWidth="1"/>
    <col min="3332" max="3332" width="8.85546875" customWidth="1"/>
    <col min="3333" max="3333" width="7.28515625" customWidth="1"/>
    <col min="3334" max="3334" width="8.85546875" customWidth="1"/>
    <col min="3335" max="3335" width="7.28515625" customWidth="1"/>
    <col min="3336" max="3336" width="8.85546875" customWidth="1"/>
    <col min="3337" max="3337" width="7.28515625" customWidth="1"/>
    <col min="3338" max="3338" width="8.85546875" customWidth="1"/>
    <col min="3339" max="3339" width="7.28515625" customWidth="1"/>
    <col min="3340" max="3340" width="8.85546875" customWidth="1"/>
    <col min="3341" max="3341" width="7.28515625" customWidth="1"/>
    <col min="3342" max="3342" width="8.85546875" customWidth="1"/>
    <col min="3343" max="3343" width="7.28515625" customWidth="1"/>
    <col min="3344" max="3344" width="8.85546875" customWidth="1"/>
    <col min="3345" max="3345" width="7.28515625" customWidth="1"/>
    <col min="3346" max="3346" width="8.85546875" customWidth="1"/>
    <col min="3347" max="3347" width="7.28515625" customWidth="1"/>
    <col min="3348" max="3348" width="8.85546875" customWidth="1"/>
    <col min="3349" max="3349" width="7.28515625" customWidth="1"/>
    <col min="3350" max="3350" width="8.85546875" customWidth="1"/>
    <col min="3351" max="3351" width="7.28515625" customWidth="1"/>
    <col min="3352" max="3352" width="8.85546875" customWidth="1"/>
    <col min="3353" max="3353" width="7.28515625" customWidth="1"/>
    <col min="3354" max="3354" width="8.85546875" customWidth="1"/>
    <col min="3355" max="3355" width="7.28515625" customWidth="1"/>
    <col min="3356" max="3356" width="8.85546875" customWidth="1"/>
    <col min="3357" max="3357" width="7.28515625" customWidth="1"/>
    <col min="3358" max="3358" width="9.28515625" customWidth="1"/>
    <col min="3359" max="3359" width="7.28515625" customWidth="1"/>
    <col min="3360" max="3360" width="9.28515625" customWidth="1"/>
    <col min="3361" max="3361" width="7.28515625" customWidth="1"/>
    <col min="3362" max="3362" width="9.28515625" customWidth="1"/>
    <col min="3363" max="3363" width="7.28515625" customWidth="1"/>
    <col min="3364" max="3364" width="9.28515625" customWidth="1"/>
    <col min="3365" max="3365" width="7.28515625" customWidth="1"/>
    <col min="3366" max="3366" width="9.28515625" customWidth="1"/>
    <col min="3367" max="3367" width="7.28515625" customWidth="1"/>
    <col min="3368" max="3368" width="9.28515625" customWidth="1"/>
    <col min="3369" max="3369" width="7.28515625" customWidth="1"/>
    <col min="3370" max="3370" width="9.28515625" customWidth="1"/>
    <col min="3371" max="3371" width="7.28515625" customWidth="1"/>
    <col min="3372" max="3372" width="9.28515625" customWidth="1"/>
    <col min="3373" max="3373" width="7.28515625" customWidth="1"/>
    <col min="3374" max="3374" width="9.28515625" customWidth="1"/>
    <col min="3375" max="3375" width="7.28515625" customWidth="1"/>
    <col min="3376" max="3376" width="9.28515625" customWidth="1"/>
    <col min="3377" max="3377" width="7.28515625" customWidth="1"/>
    <col min="3378" max="3378" width="9.28515625" customWidth="1"/>
    <col min="3379" max="3379" width="7.28515625" customWidth="1"/>
    <col min="3380" max="3380" width="9.28515625" customWidth="1"/>
    <col min="3381" max="3381" width="7.28515625" customWidth="1"/>
    <col min="3382" max="3382" width="9.28515625" customWidth="1"/>
    <col min="3383" max="3383" width="7.28515625" customWidth="1"/>
    <col min="3384" max="3384" width="9.28515625" customWidth="1"/>
    <col min="3385" max="3385" width="7.28515625" customWidth="1"/>
    <col min="3386" max="3386" width="9.28515625" customWidth="1"/>
    <col min="3387" max="3387" width="7.28515625" customWidth="1"/>
    <col min="3388" max="3388" width="9.28515625" customWidth="1"/>
    <col min="3389" max="3389" width="7.28515625" customWidth="1"/>
    <col min="3390" max="3390" width="9.28515625" customWidth="1"/>
    <col min="3391" max="3391" width="7.28515625" customWidth="1"/>
    <col min="3392" max="3392" width="9.28515625" customWidth="1"/>
    <col min="3393" max="3393" width="7.28515625" customWidth="1"/>
    <col min="3394" max="3394" width="9.28515625" customWidth="1"/>
    <col min="3395" max="3395" width="7.28515625" customWidth="1"/>
    <col min="3396" max="3396" width="9.28515625" customWidth="1"/>
    <col min="3397" max="3397" width="7.28515625" customWidth="1"/>
    <col min="3398" max="3398" width="9.28515625" customWidth="1"/>
    <col min="3399" max="3399" width="7.28515625" customWidth="1"/>
    <col min="3400" max="3400" width="9.28515625" customWidth="1"/>
    <col min="3401" max="3401" width="7.28515625" customWidth="1"/>
    <col min="3402" max="3402" width="9" customWidth="1"/>
    <col min="3403" max="3403" width="7.28515625" customWidth="1"/>
    <col min="3404" max="3404" width="8.7109375" customWidth="1"/>
    <col min="3405" max="3405" width="7.28515625" customWidth="1"/>
    <col min="3406" max="3406" width="8.7109375" customWidth="1"/>
    <col min="3407" max="3407" width="7.28515625" customWidth="1"/>
    <col min="3408" max="3408" width="8.7109375" customWidth="1"/>
    <col min="3409" max="3409" width="7.28515625" customWidth="1"/>
    <col min="3410" max="3410" width="8.7109375" customWidth="1"/>
    <col min="3411" max="3411" width="7.28515625" customWidth="1"/>
    <col min="3412" max="3412" width="8.7109375" customWidth="1"/>
    <col min="3413" max="3413" width="7.28515625" customWidth="1"/>
    <col min="3414" max="3414" width="8.7109375" customWidth="1"/>
    <col min="3415" max="3415" width="7.28515625" customWidth="1"/>
    <col min="3416" max="3416" width="8.7109375" customWidth="1"/>
    <col min="3417" max="3417" width="7.28515625" customWidth="1"/>
    <col min="3418" max="3418" width="8.7109375" customWidth="1"/>
    <col min="3419" max="3419" width="7.28515625" customWidth="1"/>
    <col min="3420" max="3420" width="8.7109375" customWidth="1"/>
    <col min="3421" max="3421" width="7.28515625" customWidth="1"/>
    <col min="3422" max="3422" width="8.7109375" customWidth="1"/>
    <col min="3423" max="3423" width="7.28515625" customWidth="1"/>
    <col min="3424" max="3424" width="8.7109375" customWidth="1"/>
    <col min="3425" max="3425" width="7.28515625" customWidth="1"/>
    <col min="3426" max="3426" width="8.7109375" customWidth="1"/>
    <col min="3427" max="3427" width="7.28515625" customWidth="1"/>
    <col min="3428" max="3428" width="8.7109375" customWidth="1"/>
    <col min="3429" max="3429" width="7.28515625" customWidth="1"/>
    <col min="3430" max="3430" width="8.7109375" customWidth="1"/>
    <col min="3431" max="3431" width="7.28515625" customWidth="1"/>
    <col min="3432" max="3432" width="8.85546875" customWidth="1"/>
    <col min="3433" max="3433" width="9.140625" customWidth="1"/>
    <col min="3434" max="3434" width="7.28515625" customWidth="1"/>
    <col min="3435" max="3435" width="6.85546875" customWidth="1"/>
    <col min="3436" max="3436" width="7.28515625" customWidth="1"/>
    <col min="3437" max="3437" width="6.85546875" customWidth="1"/>
    <col min="3438" max="3438" width="7.28515625" customWidth="1"/>
    <col min="3439" max="3439" width="6.85546875" customWidth="1"/>
    <col min="3440" max="3440" width="7.28515625" customWidth="1"/>
    <col min="3441" max="3441" width="6.85546875" customWidth="1"/>
    <col min="3442" max="3442" width="7.28515625" customWidth="1"/>
    <col min="3443" max="3443" width="6.85546875" customWidth="1"/>
    <col min="3444" max="3444" width="7.28515625" customWidth="1"/>
    <col min="3445" max="3445" width="6.85546875" customWidth="1"/>
    <col min="3446" max="3446" width="7.28515625" customWidth="1"/>
    <col min="3447" max="3447" width="6.85546875" customWidth="1"/>
    <col min="3448" max="3448" width="7.28515625" customWidth="1"/>
    <col min="3449" max="3449" width="7.85546875" customWidth="1"/>
    <col min="3450" max="3450" width="7.28515625" customWidth="1"/>
    <col min="3451" max="3451" width="8.85546875" customWidth="1"/>
    <col min="3452" max="3452" width="7.28515625" customWidth="1"/>
    <col min="3453" max="3453" width="8.85546875" customWidth="1"/>
    <col min="3454" max="3454" width="9.140625" customWidth="1"/>
    <col min="3455" max="3455" width="7.28515625" customWidth="1"/>
    <col min="3456" max="3456" width="8.85546875" customWidth="1"/>
    <col min="3457" max="3457" width="7.28515625" customWidth="1"/>
    <col min="3458" max="3458" width="8.85546875" customWidth="1"/>
    <col min="3459" max="3459" width="7.28515625" customWidth="1"/>
    <col min="3460" max="3460" width="8.85546875" customWidth="1"/>
    <col min="3461" max="3461" width="7.28515625" customWidth="1"/>
    <col min="3462" max="3462" width="8.85546875" customWidth="1"/>
    <col min="3463" max="3463" width="7.28515625" customWidth="1"/>
    <col min="3464" max="3464" width="8.85546875" customWidth="1"/>
    <col min="3465" max="3465" width="7.28515625" customWidth="1"/>
    <col min="3466" max="3466" width="8.85546875" customWidth="1"/>
    <col min="3467" max="3467" width="7.28515625" customWidth="1"/>
    <col min="3468" max="3468" width="8.85546875" customWidth="1"/>
    <col min="3469" max="3469" width="7.28515625" customWidth="1"/>
    <col min="3470" max="3470" width="8.85546875" customWidth="1"/>
    <col min="3471" max="3471" width="7.28515625" customWidth="1"/>
    <col min="3472" max="3472" width="8.85546875" customWidth="1"/>
    <col min="3473" max="3473" width="7.28515625" customWidth="1"/>
    <col min="3474" max="3474" width="8.85546875" customWidth="1"/>
    <col min="3475" max="3475" width="7.28515625" customWidth="1"/>
    <col min="3476" max="3476" width="8.85546875" customWidth="1"/>
    <col min="3477" max="3477" width="7.28515625" customWidth="1"/>
    <col min="3478" max="3478" width="8.85546875" customWidth="1"/>
    <col min="3479" max="3479" width="7.28515625" customWidth="1"/>
    <col min="3480" max="3480" width="8.85546875" customWidth="1"/>
    <col min="3481" max="3481" width="7.28515625" customWidth="1"/>
    <col min="3482" max="3482" width="8.85546875" customWidth="1"/>
    <col min="3483" max="3483" width="7.28515625" customWidth="1"/>
    <col min="3484" max="3484" width="8.85546875" customWidth="1"/>
    <col min="3485" max="3485" width="7.28515625" customWidth="1"/>
    <col min="3486" max="3486" width="8.85546875" customWidth="1"/>
    <col min="3487" max="3487" width="7.28515625" customWidth="1"/>
    <col min="3488" max="3488" width="8.85546875" customWidth="1"/>
    <col min="3489" max="3489" width="7.28515625" customWidth="1"/>
    <col min="3490" max="3490" width="8.85546875" customWidth="1"/>
    <col min="3491" max="3491" width="7.28515625" customWidth="1"/>
    <col min="3492" max="3492" width="8.85546875" customWidth="1"/>
    <col min="3493" max="3493" width="7.28515625" customWidth="1"/>
    <col min="3494" max="3494" width="8.85546875" customWidth="1"/>
    <col min="3495" max="3495" width="7.28515625" customWidth="1"/>
    <col min="3496" max="3496" width="8.85546875" customWidth="1"/>
    <col min="3497" max="3497" width="7.28515625" customWidth="1"/>
    <col min="3498" max="3498" width="8.85546875" customWidth="1"/>
    <col min="3499" max="3499" width="7.28515625" customWidth="1"/>
    <col min="3500" max="3500" width="8.85546875" customWidth="1"/>
    <col min="3501" max="3501" width="7.28515625" customWidth="1"/>
    <col min="3502" max="3502" width="8.85546875" customWidth="1"/>
    <col min="3503" max="3503" width="7.28515625" customWidth="1"/>
    <col min="3504" max="3504" width="8.85546875" customWidth="1"/>
    <col min="3505" max="3505" width="7.28515625" customWidth="1"/>
    <col min="3506" max="3506" width="8.85546875" customWidth="1"/>
    <col min="3507" max="3507" width="7.28515625" customWidth="1"/>
    <col min="3508" max="3508" width="8.85546875" customWidth="1"/>
    <col min="3509" max="3509" width="7.28515625" customWidth="1"/>
    <col min="3510" max="3510" width="8.85546875" customWidth="1"/>
    <col min="3511" max="3511" width="7.28515625" customWidth="1"/>
    <col min="3512" max="3512" width="8.85546875" customWidth="1"/>
    <col min="3513" max="3513" width="7.28515625" customWidth="1"/>
    <col min="3514" max="3514" width="8.85546875" customWidth="1"/>
    <col min="3515" max="3515" width="7.28515625" customWidth="1"/>
    <col min="3516" max="3516" width="8.85546875" customWidth="1"/>
    <col min="3517" max="3517" width="7.28515625" customWidth="1"/>
    <col min="3518" max="3518" width="8.85546875" customWidth="1"/>
    <col min="3519" max="3519" width="7.28515625" customWidth="1"/>
    <col min="3520" max="3520" width="8.85546875" customWidth="1"/>
    <col min="3521" max="3521" width="7.28515625" customWidth="1"/>
    <col min="3522" max="3522" width="8.85546875" customWidth="1"/>
    <col min="3523" max="3523" width="7.28515625" customWidth="1"/>
    <col min="3524" max="3524" width="8.85546875" customWidth="1"/>
    <col min="3525" max="3525" width="7.28515625" customWidth="1"/>
    <col min="3526" max="3526" width="8.85546875" customWidth="1"/>
    <col min="3527" max="3527" width="7.28515625" customWidth="1"/>
    <col min="3528" max="3528" width="8.85546875" customWidth="1"/>
    <col min="3529" max="3529" width="7.28515625" customWidth="1"/>
    <col min="3530" max="3530" width="8.85546875" customWidth="1"/>
    <col min="3531" max="3531" width="7.28515625" customWidth="1"/>
    <col min="3532" max="3532" width="8.85546875" customWidth="1"/>
    <col min="3533" max="3533" width="7.28515625" customWidth="1"/>
    <col min="3534" max="3534" width="8.85546875" customWidth="1"/>
    <col min="3535" max="3535" width="7.28515625" customWidth="1"/>
    <col min="3536" max="3536" width="8.85546875" customWidth="1"/>
    <col min="3537" max="3537" width="7.28515625" customWidth="1"/>
    <col min="3538" max="3538" width="8.85546875" customWidth="1"/>
    <col min="3539" max="3539" width="7.28515625" customWidth="1"/>
    <col min="3540" max="3540" width="8.85546875" customWidth="1"/>
    <col min="3541" max="3541" width="7.28515625" customWidth="1"/>
    <col min="3542" max="3542" width="8.85546875" customWidth="1"/>
    <col min="3543" max="3543" width="7.28515625" customWidth="1"/>
    <col min="3544" max="3544" width="8.85546875" customWidth="1"/>
    <col min="3545" max="3545" width="7.28515625" customWidth="1"/>
    <col min="3546" max="3546" width="8.85546875" customWidth="1"/>
    <col min="3547" max="3547" width="7.28515625" customWidth="1"/>
    <col min="3548" max="3548" width="8.85546875" customWidth="1"/>
    <col min="3549" max="3549" width="7.28515625" customWidth="1"/>
    <col min="3550" max="3550" width="8.85546875" customWidth="1"/>
    <col min="3551" max="3551" width="7.28515625" customWidth="1"/>
    <col min="3552" max="3552" width="8.85546875" customWidth="1"/>
    <col min="3553" max="3553" width="9" customWidth="1"/>
    <col min="3554" max="3554" width="7.28515625" customWidth="1"/>
    <col min="3555" max="3555" width="8.85546875" customWidth="1"/>
    <col min="3556" max="3556" width="7.28515625" customWidth="1"/>
    <col min="3557" max="3557" width="8.85546875" customWidth="1"/>
    <col min="3558" max="3558" width="7.28515625" customWidth="1"/>
    <col min="3559" max="3559" width="8.85546875" customWidth="1"/>
    <col min="3560" max="3560" width="7.28515625" customWidth="1"/>
    <col min="3561" max="3561" width="8.85546875" customWidth="1"/>
    <col min="3562" max="3562" width="7.28515625" customWidth="1"/>
    <col min="3563" max="3563" width="8.85546875" customWidth="1"/>
    <col min="3564" max="3564" width="7.28515625" customWidth="1"/>
    <col min="3565" max="3565" width="8.85546875" customWidth="1"/>
    <col min="3566" max="3566" width="7.28515625" customWidth="1"/>
    <col min="3567" max="3567" width="8.85546875" customWidth="1"/>
    <col min="3568" max="3568" width="7.28515625" customWidth="1"/>
    <col min="3569" max="3569" width="8.85546875" customWidth="1"/>
    <col min="3570" max="3570" width="7.28515625" customWidth="1"/>
    <col min="3571" max="3571" width="8.85546875" customWidth="1"/>
    <col min="3572" max="3572" width="7.28515625" customWidth="1"/>
    <col min="3573" max="3573" width="8.85546875" customWidth="1"/>
    <col min="3574" max="3574" width="7.28515625" customWidth="1"/>
    <col min="3575" max="3575" width="8.85546875" customWidth="1"/>
    <col min="3576" max="3576" width="7.28515625" customWidth="1"/>
    <col min="3577" max="3577" width="8.85546875" customWidth="1"/>
    <col min="3578" max="3578" width="7.28515625" customWidth="1"/>
    <col min="3579" max="3579" width="8.85546875" customWidth="1"/>
    <col min="3580" max="3580" width="7.28515625" customWidth="1"/>
    <col min="3581" max="3581" width="8.85546875" customWidth="1"/>
    <col min="3582" max="3582" width="7.28515625" customWidth="1"/>
    <col min="3583" max="3583" width="8.85546875" customWidth="1"/>
    <col min="3584" max="3584" width="7.28515625" customWidth="1"/>
    <col min="3585" max="3585" width="8.85546875" customWidth="1"/>
    <col min="3586" max="3586" width="7.28515625" customWidth="1"/>
    <col min="3587" max="3587" width="8.85546875" customWidth="1"/>
    <col min="3588" max="3588" width="7.28515625" customWidth="1"/>
    <col min="3589" max="3589" width="8.85546875" customWidth="1"/>
    <col min="3590" max="3590" width="7.28515625" customWidth="1"/>
    <col min="3591" max="3591" width="8.85546875" customWidth="1"/>
    <col min="3592" max="3592" width="7.28515625" customWidth="1"/>
    <col min="3593" max="3593" width="8.85546875" customWidth="1"/>
    <col min="3594" max="3594" width="7.28515625" customWidth="1"/>
    <col min="3595" max="3595" width="8.85546875" customWidth="1"/>
    <col min="3596" max="3596" width="7.28515625" customWidth="1"/>
    <col min="3597" max="3597" width="8.85546875" customWidth="1"/>
    <col min="3598" max="3598" width="7.28515625" customWidth="1"/>
    <col min="3599" max="3599" width="8.85546875" customWidth="1"/>
    <col min="3600" max="3600" width="7.28515625" customWidth="1"/>
    <col min="3601" max="3601" width="8.85546875" customWidth="1"/>
    <col min="3602" max="3602" width="7.28515625" customWidth="1"/>
    <col min="3603" max="3603" width="8.85546875" customWidth="1"/>
    <col min="3604" max="3604" width="9" customWidth="1"/>
    <col min="3605" max="3605" width="7.28515625" customWidth="1"/>
    <col min="3606" max="3606" width="8.85546875" customWidth="1"/>
    <col min="3607" max="3607" width="7.28515625" customWidth="1"/>
    <col min="3608" max="3608" width="8.85546875" customWidth="1"/>
    <col min="3609" max="3609" width="9" customWidth="1"/>
    <col min="3610" max="3610" width="7.28515625" customWidth="1"/>
    <col min="3611" max="3611" width="8.85546875" customWidth="1"/>
    <col min="3612" max="3612" width="7.28515625" customWidth="1"/>
    <col min="3613" max="3613" width="8.85546875" customWidth="1"/>
    <col min="3614" max="3614" width="7.28515625" customWidth="1"/>
    <col min="3615" max="3615" width="8.85546875" customWidth="1"/>
    <col min="3616" max="3616" width="7.28515625" customWidth="1"/>
    <col min="3617" max="3617" width="8.85546875" customWidth="1"/>
    <col min="3618" max="3618" width="7.28515625" customWidth="1"/>
    <col min="3619" max="3619" width="8.85546875" customWidth="1"/>
    <col min="3621" max="3621" width="7.28515625" customWidth="1"/>
    <col min="3622" max="3622" width="8.85546875" customWidth="1"/>
    <col min="3623" max="3623" width="7.28515625" customWidth="1"/>
    <col min="3624" max="3624" width="8.85546875" customWidth="1"/>
    <col min="3625" max="3625" width="7.28515625" customWidth="1"/>
    <col min="3626" max="3626" width="8.85546875" customWidth="1"/>
    <col min="3627" max="3627" width="7.28515625" customWidth="1"/>
    <col min="3628" max="3628" width="8.85546875" customWidth="1"/>
    <col min="3629" max="3629" width="7.28515625" customWidth="1"/>
    <col min="3630" max="3630" width="8.85546875" customWidth="1"/>
    <col min="3631" max="3631" width="7.28515625" customWidth="1"/>
    <col min="3632" max="3632" width="8.85546875" customWidth="1"/>
    <col min="3633" max="3633" width="7.28515625" customWidth="1"/>
    <col min="3634" max="3634" width="8.85546875" customWidth="1"/>
    <col min="3635" max="3635" width="7.28515625" customWidth="1"/>
    <col min="3636" max="3637" width="8.85546875" customWidth="1"/>
    <col min="3638" max="3638" width="7.28515625" customWidth="1"/>
    <col min="3639" max="3639" width="8.85546875" customWidth="1"/>
    <col min="3640" max="3640" width="7.28515625" customWidth="1"/>
    <col min="3641" max="3641" width="8.85546875" customWidth="1"/>
    <col min="3642" max="3642" width="7.28515625" customWidth="1"/>
    <col min="3643" max="3643" width="8.85546875" customWidth="1"/>
    <col min="3644" max="3644" width="7.28515625" customWidth="1"/>
    <col min="3645" max="3646" width="8.85546875" customWidth="1"/>
    <col min="3647" max="3647" width="7.28515625" customWidth="1"/>
    <col min="3648" max="3648" width="8.85546875" customWidth="1"/>
    <col min="3649" max="3649" width="7.28515625" customWidth="1"/>
    <col min="3650" max="3651" width="8.85546875" customWidth="1"/>
    <col min="3652" max="3652" width="7.28515625" customWidth="1"/>
    <col min="3653" max="3653" width="8.85546875" customWidth="1"/>
    <col min="3654" max="3654" width="7.28515625" customWidth="1"/>
    <col min="3655" max="3656" width="8.85546875" customWidth="1"/>
    <col min="3657" max="3657" width="7.28515625" customWidth="1"/>
    <col min="3658" max="3658" width="8.85546875" customWidth="1"/>
    <col min="3659" max="3659" width="7.28515625" customWidth="1"/>
    <col min="3660" max="3661" width="8.85546875" customWidth="1"/>
    <col min="3662" max="3662" width="7.28515625" customWidth="1"/>
    <col min="3663" max="3664" width="8.85546875" customWidth="1"/>
    <col min="3665" max="3665" width="7.28515625" customWidth="1"/>
    <col min="3666" max="3666" width="7.85546875" customWidth="1"/>
    <col min="3667" max="3667" width="7.28515625" customWidth="1"/>
    <col min="3668" max="3668" width="7.85546875" customWidth="1"/>
    <col min="3669" max="3669" width="7.28515625" customWidth="1"/>
    <col min="3670" max="3670" width="7.85546875" customWidth="1"/>
    <col min="3671" max="3671" width="7.28515625" customWidth="1"/>
    <col min="3672" max="3672" width="7.85546875" customWidth="1"/>
    <col min="3673" max="3673" width="7.28515625" customWidth="1"/>
    <col min="3674" max="3674" width="7.85546875" customWidth="1"/>
    <col min="3675" max="3675" width="7.28515625" customWidth="1"/>
    <col min="3676" max="3676" width="7.85546875" customWidth="1"/>
    <col min="3677" max="3677" width="7.28515625" customWidth="1"/>
    <col min="3678" max="3678" width="7.85546875" customWidth="1"/>
    <col min="3679" max="3679" width="7.28515625" customWidth="1"/>
    <col min="3680" max="3680" width="7.85546875" customWidth="1"/>
    <col min="3681" max="3681" width="7.28515625" customWidth="1"/>
    <col min="3682" max="3682" width="7.85546875" customWidth="1"/>
    <col min="3683" max="3683" width="7.28515625" customWidth="1"/>
    <col min="3684" max="3684" width="7.85546875" customWidth="1"/>
    <col min="3685" max="3685" width="7.28515625" customWidth="1"/>
    <col min="3686" max="3686" width="8.85546875" customWidth="1"/>
    <col min="3687" max="3687" width="7.28515625" customWidth="1"/>
    <col min="3688" max="3688" width="8.85546875" customWidth="1"/>
    <col min="3689" max="3689" width="7.28515625" customWidth="1"/>
    <col min="3690" max="3690" width="8.85546875" customWidth="1"/>
    <col min="3691" max="3691" width="7.28515625" customWidth="1"/>
    <col min="3692" max="3692" width="8.85546875" customWidth="1"/>
    <col min="3693" max="3693" width="7.28515625" customWidth="1"/>
    <col min="3694" max="3694" width="8.85546875" customWidth="1"/>
    <col min="3695" max="3695" width="7.28515625" customWidth="1"/>
    <col min="3696" max="3696" width="8.85546875" customWidth="1"/>
    <col min="3697" max="3697" width="7.28515625" customWidth="1"/>
    <col min="3698" max="3698" width="8.85546875" customWidth="1"/>
    <col min="3699" max="3699" width="7.28515625" customWidth="1"/>
    <col min="3700" max="3700" width="8.85546875" customWidth="1"/>
    <col min="3701" max="3701" width="7.28515625" customWidth="1"/>
    <col min="3702" max="3702" width="8.85546875" customWidth="1"/>
    <col min="3703" max="3703" width="9" customWidth="1"/>
    <col min="3704" max="3704" width="7.28515625" customWidth="1"/>
    <col min="3705" max="3705" width="6.85546875" customWidth="1"/>
    <col min="3706" max="3706" width="7.28515625" customWidth="1"/>
    <col min="3707" max="3707" width="6.85546875" customWidth="1"/>
    <col min="3708" max="3708" width="7.28515625" customWidth="1"/>
    <col min="3709" max="3709" width="6.85546875" customWidth="1"/>
    <col min="3710" max="3710" width="7.28515625" customWidth="1"/>
    <col min="3711" max="3711" width="6.85546875" customWidth="1"/>
    <col min="3712" max="3712" width="7.28515625" customWidth="1"/>
    <col min="3713" max="3713" width="6.85546875" customWidth="1"/>
    <col min="3714" max="3714" width="7.28515625" customWidth="1"/>
    <col min="3715" max="3715" width="6.85546875" customWidth="1"/>
    <col min="3716" max="3716" width="7.28515625" customWidth="1"/>
    <col min="3717" max="3717" width="6.85546875" customWidth="1"/>
    <col min="3718" max="3718" width="7.28515625" customWidth="1"/>
    <col min="3719" max="3719" width="6.85546875" customWidth="1"/>
    <col min="3720" max="3720" width="7.28515625" customWidth="1"/>
    <col min="3721" max="3721" width="6.85546875" customWidth="1"/>
    <col min="3722" max="3722" width="7.28515625" customWidth="1"/>
    <col min="3723" max="3723" width="7.85546875" customWidth="1"/>
    <col min="3724" max="3724" width="7.28515625" customWidth="1"/>
    <col min="3725" max="3725" width="8.85546875" customWidth="1"/>
    <col min="3726" max="3726" width="7.28515625" customWidth="1"/>
    <col min="3727" max="3727" width="8.85546875" customWidth="1"/>
    <col min="3728" max="3728" width="7.28515625" customWidth="1"/>
    <col min="3729" max="3729" width="8.85546875" customWidth="1"/>
    <col min="3730" max="3730" width="7.28515625" customWidth="1"/>
    <col min="3731" max="3731" width="8.85546875" customWidth="1"/>
    <col min="3732" max="3732" width="7.28515625" customWidth="1"/>
    <col min="3733" max="3733" width="8.85546875" customWidth="1"/>
    <col min="3734" max="3734" width="7.28515625" customWidth="1"/>
    <col min="3735" max="3735" width="8.85546875" customWidth="1"/>
    <col min="3736" max="3736" width="7.28515625" customWidth="1"/>
    <col min="3737" max="3737" width="8.85546875" customWidth="1"/>
    <col min="3738" max="3738" width="7.28515625" customWidth="1"/>
    <col min="3739" max="3739" width="8.85546875" customWidth="1"/>
    <col min="3740" max="3740" width="7.28515625" customWidth="1"/>
    <col min="3741" max="3741" width="8.85546875" customWidth="1"/>
    <col min="3742" max="3742" width="7.28515625" customWidth="1"/>
    <col min="3743" max="3743" width="8.85546875" customWidth="1"/>
    <col min="3744" max="3744" width="7.28515625" customWidth="1"/>
    <col min="3745" max="3745" width="8.85546875" customWidth="1"/>
    <col min="3746" max="3746" width="7.28515625" customWidth="1"/>
    <col min="3747" max="3747" width="8.85546875" customWidth="1"/>
    <col min="3748" max="3748" width="7.28515625" customWidth="1"/>
    <col min="3749" max="3749" width="8.85546875" customWidth="1"/>
    <col min="3750" max="3750" width="7.28515625" customWidth="1"/>
    <col min="3751" max="3751" width="8.85546875" customWidth="1"/>
    <col min="3752" max="3752" width="7.28515625" customWidth="1"/>
    <col min="3753" max="3753" width="8.85546875" customWidth="1"/>
    <col min="3754" max="3754" width="7.28515625" customWidth="1"/>
    <col min="3755" max="3755" width="8.85546875" customWidth="1"/>
    <col min="3756" max="3756" width="7.28515625" customWidth="1"/>
    <col min="3757" max="3757" width="8.85546875" customWidth="1"/>
    <col min="3758" max="3758" width="7.28515625" customWidth="1"/>
    <col min="3759" max="3759" width="8.85546875" customWidth="1"/>
    <col min="3760" max="3760" width="7.28515625" customWidth="1"/>
    <col min="3761" max="3761" width="8.85546875" customWidth="1"/>
    <col min="3762" max="3762" width="7.28515625" customWidth="1"/>
    <col min="3763" max="3763" width="8.85546875" customWidth="1"/>
    <col min="3764" max="3764" width="7.28515625" customWidth="1"/>
    <col min="3765" max="3765" width="8.85546875" customWidth="1"/>
    <col min="3766" max="3766" width="7.28515625" customWidth="1"/>
    <col min="3767" max="3767" width="8.85546875" customWidth="1"/>
    <col min="3768" max="3768" width="7.28515625" customWidth="1"/>
    <col min="3769" max="3769" width="8.85546875" customWidth="1"/>
    <col min="3770" max="3770" width="7.28515625" customWidth="1"/>
    <col min="3771" max="3771" width="8.85546875" customWidth="1"/>
    <col min="3772" max="3772" width="7.28515625" customWidth="1"/>
    <col min="3773" max="3773" width="8.85546875" customWidth="1"/>
    <col min="3774" max="3774" width="7.28515625" customWidth="1"/>
    <col min="3775" max="3775" width="8.85546875" customWidth="1"/>
    <col min="3776" max="3776" width="7.28515625" customWidth="1"/>
    <col min="3777" max="3777" width="8.85546875" customWidth="1"/>
    <col min="3778" max="3778" width="7.28515625" customWidth="1"/>
    <col min="3779" max="3779" width="8.85546875" customWidth="1"/>
    <col min="3780" max="3780" width="7.28515625" customWidth="1"/>
    <col min="3781" max="3781" width="8.85546875" customWidth="1"/>
    <col min="3782" max="3782" width="7.28515625" customWidth="1"/>
    <col min="3783" max="3783" width="8.85546875" customWidth="1"/>
    <col min="3784" max="3784" width="7.28515625" customWidth="1"/>
    <col min="3785" max="3785" width="8.85546875" customWidth="1"/>
    <col min="3786" max="3786" width="7.28515625" customWidth="1"/>
    <col min="3787" max="3787" width="8.85546875" customWidth="1"/>
    <col min="3788" max="3788" width="7.28515625" customWidth="1"/>
    <col min="3789" max="3789" width="8.85546875" customWidth="1"/>
    <col min="3790" max="3790" width="7.28515625" customWidth="1"/>
    <col min="3791" max="3791" width="8.85546875" customWidth="1"/>
    <col min="3792" max="3792" width="7.28515625" customWidth="1"/>
    <col min="3793" max="3793" width="8.85546875" customWidth="1"/>
    <col min="3794" max="3794" width="7.28515625" customWidth="1"/>
    <col min="3795" max="3795" width="8.85546875" customWidth="1"/>
    <col min="3796" max="3796" width="7.28515625" customWidth="1"/>
    <col min="3797" max="3797" width="8.85546875" customWidth="1"/>
    <col min="3798" max="3798" width="7.28515625" customWidth="1"/>
    <col min="3799" max="3799" width="8.85546875" customWidth="1"/>
    <col min="3800" max="3800" width="7.28515625" customWidth="1"/>
    <col min="3801" max="3801" width="8.85546875" customWidth="1"/>
    <col min="3802" max="3802" width="7.28515625" customWidth="1"/>
    <col min="3803" max="3803" width="8.85546875" customWidth="1"/>
    <col min="3804" max="3804" width="7.28515625" customWidth="1"/>
    <col min="3805" max="3805" width="8.85546875" customWidth="1"/>
    <col min="3806" max="3806" width="7.28515625" customWidth="1"/>
    <col min="3807" max="3807" width="8.85546875" customWidth="1"/>
    <col min="3808" max="3808" width="7.28515625" customWidth="1"/>
    <col min="3809" max="3809" width="8.85546875" customWidth="1"/>
    <col min="3810" max="3810" width="7.28515625" customWidth="1"/>
    <col min="3811" max="3811" width="8.85546875" customWidth="1"/>
    <col min="3812" max="3812" width="7.28515625" customWidth="1"/>
    <col min="3813" max="3813" width="8.85546875" customWidth="1"/>
    <col min="3814" max="3814" width="7.28515625" customWidth="1"/>
    <col min="3815" max="3815" width="8.85546875" customWidth="1"/>
    <col min="3816" max="3816" width="7.28515625" customWidth="1"/>
    <col min="3817" max="3817" width="8.85546875" customWidth="1"/>
    <col min="3818" max="3818" width="7.28515625" customWidth="1"/>
    <col min="3819" max="3819" width="8.85546875" customWidth="1"/>
    <col min="3820" max="3820" width="7.28515625" customWidth="1"/>
    <col min="3821" max="3821" width="8.85546875" customWidth="1"/>
    <col min="3822" max="3822" width="7.28515625" customWidth="1"/>
    <col min="3823" max="3823" width="8.85546875" customWidth="1"/>
    <col min="3824" max="3824" width="7.28515625" customWidth="1"/>
    <col min="3825" max="3825" width="8.85546875" customWidth="1"/>
    <col min="3826" max="3826" width="7.28515625" customWidth="1"/>
    <col min="3827" max="3827" width="8.85546875" customWidth="1"/>
    <col min="3828" max="3828" width="7.28515625" customWidth="1"/>
    <col min="3829" max="3829" width="8.85546875" customWidth="1"/>
    <col min="3830" max="3830" width="7.28515625" customWidth="1"/>
    <col min="3831" max="3831" width="8.85546875" customWidth="1"/>
    <col min="3832" max="3832" width="7.28515625" customWidth="1"/>
    <col min="3833" max="3833" width="8.85546875" customWidth="1"/>
    <col min="3834" max="3834" width="7.28515625" customWidth="1"/>
    <col min="3835" max="3835" width="8.85546875" customWidth="1"/>
    <col min="3836" max="3836" width="7.28515625" customWidth="1"/>
    <col min="3837" max="3837" width="8.85546875" customWidth="1"/>
    <col min="3838" max="3838" width="7.28515625" customWidth="1"/>
    <col min="3839" max="3839" width="8.85546875" customWidth="1"/>
    <col min="3840" max="3840" width="7.28515625" customWidth="1"/>
    <col min="3841" max="3841" width="8.85546875" customWidth="1"/>
    <col min="3842" max="3842" width="7.28515625" customWidth="1"/>
    <col min="3843" max="3843" width="8.85546875" customWidth="1"/>
    <col min="3844" max="3844" width="7.28515625" customWidth="1"/>
    <col min="3845" max="3845" width="8.85546875" customWidth="1"/>
    <col min="3846" max="3846" width="7.28515625" customWidth="1"/>
    <col min="3847" max="3847" width="8.85546875" customWidth="1"/>
    <col min="3848" max="3848" width="7.28515625" customWidth="1"/>
    <col min="3849" max="3849" width="8.85546875" customWidth="1"/>
    <col min="3850" max="3850" width="7.28515625" customWidth="1"/>
    <col min="3851" max="3851" width="8.85546875" customWidth="1"/>
    <col min="3852" max="3852" width="7.28515625" customWidth="1"/>
    <col min="3853" max="3853" width="8.85546875" customWidth="1"/>
    <col min="3854" max="3854" width="7.28515625" customWidth="1"/>
    <col min="3855" max="3855" width="8.85546875" customWidth="1"/>
    <col min="3856" max="3856" width="7.28515625" customWidth="1"/>
    <col min="3857" max="3857" width="8.85546875" customWidth="1"/>
    <col min="3858" max="3858" width="7.28515625" customWidth="1"/>
    <col min="3859" max="3859" width="8.85546875" customWidth="1"/>
    <col min="3860" max="3860" width="7.28515625" customWidth="1"/>
    <col min="3861" max="3861" width="8.85546875" customWidth="1"/>
    <col min="3862" max="3862" width="7.28515625" customWidth="1"/>
    <col min="3863" max="3863" width="8.85546875" customWidth="1"/>
    <col min="3864" max="3864" width="7.28515625" customWidth="1"/>
    <col min="3865" max="3865" width="8.85546875" customWidth="1"/>
    <col min="3866" max="3866" width="7.28515625" customWidth="1"/>
    <col min="3867" max="3867" width="8.85546875" customWidth="1"/>
    <col min="3868" max="3868" width="7.28515625" customWidth="1"/>
    <col min="3869" max="3869" width="8.85546875" customWidth="1"/>
    <col min="3870" max="3870" width="7.28515625" customWidth="1"/>
    <col min="3871" max="3871" width="8.85546875" customWidth="1"/>
    <col min="3872" max="3872" width="7.28515625" customWidth="1"/>
    <col min="3873" max="3873" width="8.85546875" customWidth="1"/>
    <col min="3874" max="3874" width="7.28515625" customWidth="1"/>
    <col min="3875" max="3875" width="8.85546875" customWidth="1"/>
    <col min="3876" max="3876" width="7.28515625" customWidth="1"/>
    <col min="3877" max="3877" width="8.85546875" customWidth="1"/>
    <col min="3878" max="3878" width="7.28515625" customWidth="1"/>
    <col min="3879" max="3879" width="8.85546875" customWidth="1"/>
    <col min="3880" max="3880" width="7.28515625" customWidth="1"/>
    <col min="3881" max="3881" width="8.85546875" customWidth="1"/>
    <col min="3882" max="3882" width="7.28515625" customWidth="1"/>
    <col min="3883" max="3883" width="8.85546875" customWidth="1"/>
    <col min="3884" max="3884" width="7.28515625" customWidth="1"/>
    <col min="3885" max="3885" width="8.85546875" customWidth="1"/>
    <col min="3886" max="3886" width="7.28515625" customWidth="1"/>
    <col min="3887" max="3887" width="8.85546875" customWidth="1"/>
    <col min="3888" max="3888" width="7.28515625" customWidth="1"/>
    <col min="3889" max="3889" width="8.85546875" customWidth="1"/>
    <col min="3890" max="3890" width="7.28515625" customWidth="1"/>
    <col min="3891" max="3891" width="8.85546875" customWidth="1"/>
    <col min="3892" max="3892" width="7.28515625" customWidth="1"/>
    <col min="3893" max="3893" width="8.85546875" customWidth="1"/>
    <col min="3894" max="3894" width="7.28515625" customWidth="1"/>
    <col min="3895" max="3895" width="8.85546875" customWidth="1"/>
    <col min="3896" max="3896" width="7.28515625" customWidth="1"/>
    <col min="3897" max="3897" width="8.85546875" customWidth="1"/>
    <col min="3898" max="3898" width="7.28515625" customWidth="1"/>
    <col min="3899" max="3899" width="8.85546875" customWidth="1"/>
    <col min="3900" max="3900" width="7.28515625" customWidth="1"/>
    <col min="3901" max="3901" width="8.85546875" customWidth="1"/>
    <col min="3902" max="3902" width="7.28515625" customWidth="1"/>
    <col min="3903" max="3903" width="8.85546875" customWidth="1"/>
    <col min="3904" max="3904" width="7.28515625" customWidth="1"/>
    <col min="3905" max="3905" width="8.85546875" customWidth="1"/>
    <col min="3906" max="3906" width="7.28515625" customWidth="1"/>
    <col min="3907" max="3907" width="8.85546875" customWidth="1"/>
    <col min="3908" max="3908" width="7.28515625" customWidth="1"/>
    <col min="3909" max="3909" width="8.85546875" customWidth="1"/>
    <col min="3910" max="3910" width="7.28515625" customWidth="1"/>
    <col min="3911" max="3911" width="8.85546875" customWidth="1"/>
    <col min="3912" max="3912" width="7.28515625" customWidth="1"/>
    <col min="3913" max="3913" width="8.85546875" customWidth="1"/>
    <col min="3914" max="3914" width="7.28515625" customWidth="1"/>
    <col min="3915" max="3915" width="8.85546875" customWidth="1"/>
    <col min="3916" max="3916" width="7.28515625" customWidth="1"/>
    <col min="3917" max="3917" width="8.85546875" customWidth="1"/>
    <col min="3918" max="3918" width="7.28515625" customWidth="1"/>
    <col min="3919" max="3919" width="8.85546875" customWidth="1"/>
    <col min="3920" max="3920" width="7.28515625" customWidth="1"/>
    <col min="3921" max="3921" width="8.85546875" customWidth="1"/>
    <col min="3922" max="3922" width="7.28515625" customWidth="1"/>
    <col min="3923" max="3923" width="8.85546875" customWidth="1"/>
    <col min="3924" max="3924" width="7.28515625" customWidth="1"/>
    <col min="3925" max="3925" width="8.85546875" customWidth="1"/>
    <col min="3926" max="3926" width="7.28515625" customWidth="1"/>
    <col min="3927" max="3927" width="8.85546875" customWidth="1"/>
    <col min="3928" max="3928" width="7.28515625" customWidth="1"/>
    <col min="3929" max="3929" width="8.85546875" customWidth="1"/>
    <col min="3930" max="3930" width="7.28515625" customWidth="1"/>
    <col min="3931" max="3931" width="8.85546875" customWidth="1"/>
    <col min="3932" max="3932" width="7.28515625" customWidth="1"/>
    <col min="3933" max="3933" width="8.85546875" customWidth="1"/>
    <col min="3934" max="3934" width="7.28515625" customWidth="1"/>
    <col min="3935" max="3935" width="8.85546875" customWidth="1"/>
    <col min="3936" max="3936" width="7.28515625" customWidth="1"/>
    <col min="3937" max="3937" width="8.85546875" customWidth="1"/>
    <col min="3938" max="3938" width="7.28515625" customWidth="1"/>
    <col min="3939" max="3939" width="8.85546875" customWidth="1"/>
    <col min="3940" max="3940" width="7.28515625" customWidth="1"/>
    <col min="3941" max="3941" width="8.85546875" customWidth="1"/>
    <col min="3942" max="3942" width="7.28515625" customWidth="1"/>
    <col min="3943" max="3943" width="8.85546875" customWidth="1"/>
    <col min="3944" max="3944" width="7.28515625" customWidth="1"/>
    <col min="3945" max="3945" width="8.85546875" customWidth="1"/>
    <col min="3946" max="3946" width="7.28515625" customWidth="1"/>
    <col min="3947" max="3947" width="8.85546875" customWidth="1"/>
    <col min="3948" max="3948" width="7.28515625" customWidth="1"/>
    <col min="3949" max="3949" width="8.85546875" customWidth="1"/>
    <col min="3950" max="3950" width="7.28515625" customWidth="1"/>
    <col min="3951" max="3951" width="8.85546875" customWidth="1"/>
    <col min="3952" max="3952" width="7.28515625" customWidth="1"/>
    <col min="3953" max="3953" width="8.85546875" customWidth="1"/>
    <col min="3954" max="3954" width="7.28515625" customWidth="1"/>
    <col min="3955" max="3955" width="8.85546875" customWidth="1"/>
    <col min="3956" max="3956" width="7.28515625" customWidth="1"/>
    <col min="3957" max="3957" width="8.85546875" customWidth="1"/>
    <col min="3958" max="3958" width="7.28515625" customWidth="1"/>
    <col min="3959" max="3959" width="8.85546875" customWidth="1"/>
    <col min="3960" max="3960" width="7.28515625" customWidth="1"/>
    <col min="3961" max="3961" width="8.85546875" customWidth="1"/>
    <col min="3962" max="3962" width="7.28515625" customWidth="1"/>
    <col min="3963" max="3963" width="8.85546875" customWidth="1"/>
    <col min="3964" max="3964" width="7.28515625" customWidth="1"/>
    <col min="3965" max="3965" width="8.85546875" customWidth="1"/>
    <col min="3966" max="3966" width="7.28515625" customWidth="1"/>
    <col min="3967" max="3967" width="8.85546875" customWidth="1"/>
    <col min="3968" max="3968" width="7.28515625" customWidth="1"/>
    <col min="3969" max="3969" width="8.85546875" customWidth="1"/>
    <col min="3970" max="3970" width="7.28515625" customWidth="1"/>
    <col min="3971" max="3971" width="8.85546875" customWidth="1"/>
    <col min="3972" max="3972" width="7.28515625" customWidth="1"/>
    <col min="3973" max="3973" width="8.85546875" customWidth="1"/>
    <col min="3974" max="3974" width="7.28515625" customWidth="1"/>
    <col min="3975" max="3975" width="8.85546875" customWidth="1"/>
    <col min="3976" max="3976" width="7.28515625" customWidth="1"/>
    <col min="3977" max="3977" width="8.85546875" customWidth="1"/>
    <col min="3978" max="3978" width="7.28515625" customWidth="1"/>
    <col min="3979" max="3979" width="8.85546875" customWidth="1"/>
    <col min="3980" max="3980" width="7.28515625" customWidth="1"/>
    <col min="3981" max="3981" width="8.85546875" customWidth="1"/>
    <col min="3982" max="3982" width="7.28515625" customWidth="1"/>
    <col min="3983" max="3983" width="8.85546875" customWidth="1"/>
    <col min="3984" max="3984" width="7.28515625" customWidth="1"/>
    <col min="3985" max="3985" width="8.85546875" customWidth="1"/>
    <col min="3986" max="3986" width="7.28515625" customWidth="1"/>
    <col min="3987" max="3987" width="8.85546875" customWidth="1"/>
    <col min="3988" max="3988" width="7.28515625" customWidth="1"/>
    <col min="3989" max="3989" width="8.85546875" customWidth="1"/>
    <col min="3990" max="3990" width="7.28515625" customWidth="1"/>
    <col min="3991" max="3991" width="8.85546875" customWidth="1"/>
    <col min="3992" max="3992" width="7.28515625" customWidth="1"/>
    <col min="3993" max="3993" width="8.85546875" customWidth="1"/>
    <col min="3994" max="3994" width="7.28515625" customWidth="1"/>
    <col min="3995" max="3995" width="8.85546875" customWidth="1"/>
    <col min="3996" max="3996" width="7.28515625" customWidth="1"/>
    <col min="3997" max="3997" width="8.85546875" customWidth="1"/>
    <col min="3998" max="3998" width="7.28515625" customWidth="1"/>
    <col min="3999" max="3999" width="8.85546875" customWidth="1"/>
    <col min="4000" max="4000" width="7.28515625" customWidth="1"/>
    <col min="4001" max="4001" width="8.85546875" customWidth="1"/>
    <col min="4002" max="4002" width="7.28515625" customWidth="1"/>
    <col min="4003" max="4003" width="8.85546875" customWidth="1"/>
    <col min="4004" max="4004" width="7.28515625" customWidth="1"/>
    <col min="4005" max="4005" width="8.85546875" customWidth="1"/>
    <col min="4006" max="4006" width="7.28515625" customWidth="1"/>
    <col min="4007" max="4007" width="8.85546875" customWidth="1"/>
    <col min="4008" max="4008" width="7.28515625" customWidth="1"/>
    <col min="4009" max="4009" width="8.85546875" customWidth="1"/>
    <col min="4010" max="4010" width="7.28515625" customWidth="1"/>
    <col min="4011" max="4011" width="8.85546875" customWidth="1"/>
    <col min="4012" max="4012" width="7.28515625" customWidth="1"/>
    <col min="4013" max="4013" width="8.85546875" customWidth="1"/>
    <col min="4014" max="4014" width="7.28515625" customWidth="1"/>
    <col min="4015" max="4015" width="8.85546875" customWidth="1"/>
    <col min="4016" max="4016" width="7.28515625" customWidth="1"/>
    <col min="4017" max="4017" width="8.85546875" customWidth="1"/>
    <col min="4018" max="4018" width="7.28515625" customWidth="1"/>
    <col min="4019" max="4019" width="8.85546875" customWidth="1"/>
    <col min="4020" max="4020" width="7.28515625" customWidth="1"/>
    <col min="4021" max="4021" width="8.85546875" customWidth="1"/>
    <col min="4022" max="4022" width="7.28515625" customWidth="1"/>
    <col min="4023" max="4023" width="8.85546875" customWidth="1"/>
    <col min="4024" max="4024" width="7.28515625" customWidth="1"/>
    <col min="4025" max="4025" width="8.85546875" customWidth="1"/>
    <col min="4026" max="4026" width="7.28515625" customWidth="1"/>
    <col min="4027" max="4027" width="8.85546875" customWidth="1"/>
    <col min="4028" max="4028" width="7.28515625" customWidth="1"/>
    <col min="4029" max="4029" width="8.85546875" customWidth="1"/>
    <col min="4030" max="4030" width="7.28515625" customWidth="1"/>
    <col min="4031" max="4031" width="8.85546875" customWidth="1"/>
    <col min="4032" max="4032" width="7.28515625" customWidth="1"/>
    <col min="4033" max="4033" width="8.85546875" customWidth="1"/>
    <col min="4034" max="4034" width="7.28515625" customWidth="1"/>
    <col min="4035" max="4035" width="8.85546875" customWidth="1"/>
    <col min="4036" max="4036" width="7.28515625" customWidth="1"/>
    <col min="4037" max="4037" width="8.85546875" customWidth="1"/>
    <col min="4038" max="4038" width="7.28515625" customWidth="1"/>
    <col min="4039" max="4039" width="8.85546875" customWidth="1"/>
    <col min="4040" max="4040" width="7.28515625" customWidth="1"/>
    <col min="4041" max="4041" width="8.85546875" customWidth="1"/>
    <col min="4042" max="4042" width="7.28515625" customWidth="1"/>
    <col min="4043" max="4043" width="8.85546875" customWidth="1"/>
    <col min="4044" max="4044" width="7.28515625" customWidth="1"/>
    <col min="4045" max="4045" width="8.85546875" customWidth="1"/>
    <col min="4046" max="4046" width="7.28515625" customWidth="1"/>
    <col min="4047" max="4047" width="8.85546875" customWidth="1"/>
    <col min="4048" max="4048" width="7.28515625" customWidth="1"/>
    <col min="4049" max="4049" width="8.85546875" customWidth="1"/>
    <col min="4050" max="4050" width="7.28515625" customWidth="1"/>
    <col min="4051" max="4051" width="8.85546875" customWidth="1"/>
    <col min="4052" max="4052" width="7.28515625" customWidth="1"/>
    <col min="4053" max="4053" width="8.85546875" customWidth="1"/>
    <col min="4054" max="4054" width="7.28515625" customWidth="1"/>
    <col min="4055" max="4055" width="8.85546875" customWidth="1"/>
    <col min="4056" max="4056" width="7.28515625" customWidth="1"/>
    <col min="4057" max="4057" width="8.85546875" customWidth="1"/>
    <col min="4058" max="4058" width="7.28515625" customWidth="1"/>
    <col min="4059" max="4059" width="8.85546875" customWidth="1"/>
    <col min="4060" max="4060" width="7.28515625" customWidth="1"/>
    <col min="4061" max="4061" width="8.85546875" customWidth="1"/>
    <col min="4062" max="4062" width="7.28515625" customWidth="1"/>
    <col min="4063" max="4063" width="8.85546875" customWidth="1"/>
    <col min="4064" max="4064" width="7.28515625" customWidth="1"/>
    <col min="4065" max="4065" width="8.85546875" customWidth="1"/>
    <col min="4066" max="4066" width="7.28515625" customWidth="1"/>
    <col min="4067" max="4067" width="8.85546875" customWidth="1"/>
    <col min="4068" max="4068" width="7.28515625" customWidth="1"/>
    <col min="4069" max="4069" width="8.85546875" customWidth="1"/>
    <col min="4070" max="4070" width="7.28515625" customWidth="1"/>
    <col min="4071" max="4071" width="8.85546875" customWidth="1"/>
    <col min="4072" max="4072" width="7.28515625" customWidth="1"/>
    <col min="4073" max="4073" width="8.85546875" customWidth="1"/>
    <col min="4074" max="4074" width="7.28515625" customWidth="1"/>
    <col min="4075" max="4075" width="8.85546875" customWidth="1"/>
    <col min="4076" max="4076" width="7.28515625" customWidth="1"/>
    <col min="4077" max="4077" width="8.85546875" customWidth="1"/>
    <col min="4078" max="4078" width="7.28515625" customWidth="1"/>
    <col min="4079" max="4079" width="8.85546875" customWidth="1"/>
    <col min="4080" max="4080" width="7.28515625" customWidth="1"/>
    <col min="4081" max="4081" width="8.85546875" customWidth="1"/>
    <col min="4082" max="4082" width="7.28515625" customWidth="1"/>
    <col min="4083" max="4083" width="8.85546875" customWidth="1"/>
    <col min="4084" max="4084" width="7.28515625" customWidth="1"/>
    <col min="4085" max="4085" width="8.85546875" customWidth="1"/>
    <col min="4086" max="4086" width="7.28515625" customWidth="1"/>
    <col min="4087" max="4087" width="8.85546875" customWidth="1"/>
    <col min="4088" max="4088" width="7.28515625" customWidth="1"/>
    <col min="4089" max="4089" width="8.85546875" customWidth="1"/>
    <col min="4090" max="4090" width="7.28515625" customWidth="1"/>
    <col min="4091" max="4091" width="8.85546875" customWidth="1"/>
    <col min="4092" max="4092" width="7.28515625" customWidth="1"/>
    <col min="4093" max="4093" width="8.85546875" customWidth="1"/>
    <col min="4094" max="4094" width="7.28515625" customWidth="1"/>
    <col min="4095" max="4095" width="8.85546875" customWidth="1"/>
    <col min="4096" max="4096" width="7.28515625" customWidth="1"/>
    <col min="4097" max="4097" width="8.85546875" customWidth="1"/>
    <col min="4098" max="4098" width="7.28515625" customWidth="1"/>
    <col min="4099" max="4099" width="8.85546875" customWidth="1"/>
    <col min="4100" max="4100" width="7.28515625" customWidth="1"/>
    <col min="4101" max="4101" width="8.85546875" customWidth="1"/>
    <col min="4102" max="4102" width="7.28515625" customWidth="1"/>
    <col min="4103" max="4103" width="8.85546875" customWidth="1"/>
    <col min="4104" max="4104" width="7.28515625" customWidth="1"/>
    <col min="4105" max="4105" width="8.85546875" customWidth="1"/>
    <col min="4106" max="4106" width="7.28515625" customWidth="1"/>
    <col min="4107" max="4107" width="8.85546875" customWidth="1"/>
    <col min="4108" max="4108" width="7.28515625" customWidth="1"/>
    <col min="4109" max="4109" width="8.85546875" customWidth="1"/>
    <col min="4110" max="4110" width="7.28515625" customWidth="1"/>
    <col min="4111" max="4111" width="8.85546875" customWidth="1"/>
    <col min="4112" max="4112" width="7.28515625" customWidth="1"/>
    <col min="4113" max="4113" width="8.85546875" customWidth="1"/>
    <col min="4114" max="4114" width="7.28515625" customWidth="1"/>
    <col min="4115" max="4115" width="8.85546875" customWidth="1"/>
    <col min="4116" max="4116" width="7.28515625" customWidth="1"/>
    <col min="4117" max="4117" width="8.85546875" customWidth="1"/>
    <col min="4118" max="4118" width="7.28515625" customWidth="1"/>
    <col min="4119" max="4119" width="8.85546875" customWidth="1"/>
    <col min="4120" max="4120" width="7.28515625" customWidth="1"/>
    <col min="4121" max="4121" width="8.85546875" customWidth="1"/>
    <col min="4122" max="4122" width="7.28515625" customWidth="1"/>
    <col min="4123" max="4123" width="8.85546875" customWidth="1"/>
    <col min="4124" max="4124" width="7.28515625" customWidth="1"/>
    <col min="4125" max="4125" width="8.85546875" customWidth="1"/>
    <col min="4126" max="4126" width="7.28515625" customWidth="1"/>
    <col min="4127" max="4127" width="8.85546875" customWidth="1"/>
    <col min="4128" max="4128" width="7.28515625" customWidth="1"/>
    <col min="4129" max="4129" width="8.85546875" customWidth="1"/>
    <col min="4130" max="4130" width="7.28515625" customWidth="1"/>
    <col min="4131" max="4131" width="8.85546875" customWidth="1"/>
    <col min="4132" max="4132" width="7.28515625" customWidth="1"/>
    <col min="4133" max="4133" width="8.85546875" customWidth="1"/>
    <col min="4134" max="4134" width="7.28515625" customWidth="1"/>
    <col min="4135" max="4135" width="8.85546875" customWidth="1"/>
    <col min="4136" max="4136" width="7.28515625" customWidth="1"/>
    <col min="4137" max="4137" width="8.85546875" customWidth="1"/>
    <col min="4138" max="4138" width="7.28515625" customWidth="1"/>
    <col min="4139" max="4139" width="8.85546875" customWidth="1"/>
    <col min="4140" max="4140" width="7.28515625" customWidth="1"/>
    <col min="4141" max="4141" width="8.85546875" customWidth="1"/>
    <col min="4142" max="4142" width="7.28515625" customWidth="1"/>
    <col min="4143" max="4143" width="8.85546875" customWidth="1"/>
    <col min="4144" max="4144" width="7.28515625" customWidth="1"/>
    <col min="4145" max="4145" width="8.85546875" customWidth="1"/>
    <col min="4146" max="4146" width="7.28515625" customWidth="1"/>
    <col min="4147" max="4147" width="8.85546875" customWidth="1"/>
    <col min="4148" max="4148" width="7.28515625" customWidth="1"/>
    <col min="4149" max="4149" width="8.85546875" customWidth="1"/>
    <col min="4150" max="4150" width="7.28515625" customWidth="1"/>
    <col min="4151" max="4151" width="8.85546875" customWidth="1"/>
    <col min="4152" max="4152" width="7.28515625" customWidth="1"/>
    <col min="4153" max="4153" width="8.85546875" customWidth="1"/>
    <col min="4154" max="4154" width="7.28515625" customWidth="1"/>
    <col min="4155" max="4155" width="8.85546875" customWidth="1"/>
    <col min="4156" max="4156" width="7.28515625" customWidth="1"/>
    <col min="4157" max="4157" width="8.85546875" customWidth="1"/>
    <col min="4158" max="4158" width="7.28515625" customWidth="1"/>
    <col min="4159" max="4159" width="8.85546875" customWidth="1"/>
    <col min="4160" max="4160" width="7.28515625" customWidth="1"/>
    <col min="4161" max="4161" width="8.85546875" customWidth="1"/>
    <col min="4162" max="4162" width="7.28515625" customWidth="1"/>
    <col min="4163" max="4163" width="8.85546875" customWidth="1"/>
    <col min="4164" max="4164" width="7.28515625" customWidth="1"/>
    <col min="4165" max="4165" width="8.85546875" customWidth="1"/>
    <col min="4166" max="4166" width="7.28515625" customWidth="1"/>
    <col min="4167" max="4167" width="8.85546875" customWidth="1"/>
    <col min="4168" max="4168" width="7.28515625" customWidth="1"/>
    <col min="4169" max="4169" width="8.85546875" customWidth="1"/>
    <col min="4170" max="4170" width="7.28515625" customWidth="1"/>
    <col min="4171" max="4171" width="8.85546875" customWidth="1"/>
    <col min="4172" max="4172" width="7.28515625" customWidth="1"/>
    <col min="4173" max="4173" width="8.85546875" customWidth="1"/>
    <col min="4174" max="4174" width="7.28515625" customWidth="1"/>
    <col min="4175" max="4175" width="8.85546875" customWidth="1"/>
    <col min="4176" max="4176" width="7.28515625" customWidth="1"/>
    <col min="4177" max="4177" width="8.85546875" customWidth="1"/>
    <col min="4178" max="4178" width="7.28515625" customWidth="1"/>
    <col min="4179" max="4179" width="8.85546875" customWidth="1"/>
    <col min="4180" max="4180" width="7.28515625" customWidth="1"/>
    <col min="4181" max="4181" width="8.85546875" customWidth="1"/>
    <col min="4182" max="4182" width="7.28515625" customWidth="1"/>
    <col min="4183" max="4183" width="8.85546875" customWidth="1"/>
    <col min="4184" max="4184" width="7.28515625" customWidth="1"/>
    <col min="4185" max="4185" width="8.85546875" customWidth="1"/>
    <col min="4186" max="4186" width="7.28515625" customWidth="1"/>
    <col min="4187" max="4187" width="8.85546875" customWidth="1"/>
    <col min="4188" max="4188" width="7.28515625" customWidth="1"/>
    <col min="4189" max="4189" width="8.85546875" customWidth="1"/>
    <col min="4190" max="4190" width="7.28515625" customWidth="1"/>
    <col min="4191" max="4191" width="8.85546875" customWidth="1"/>
    <col min="4192" max="4192" width="7.28515625" customWidth="1"/>
    <col min="4193" max="4193" width="8.85546875" customWidth="1"/>
    <col min="4194" max="4194" width="7.28515625" customWidth="1"/>
    <col min="4195" max="4195" width="8.85546875" customWidth="1"/>
    <col min="4196" max="4196" width="7.28515625" customWidth="1"/>
    <col min="4197" max="4197" width="8.85546875" customWidth="1"/>
    <col min="4198" max="4198" width="7.28515625" customWidth="1"/>
    <col min="4199" max="4199" width="8.85546875" customWidth="1"/>
    <col min="4200" max="4200" width="7.28515625" customWidth="1"/>
    <col min="4201" max="4201" width="8.85546875" customWidth="1"/>
    <col min="4202" max="4202" width="7.28515625" customWidth="1"/>
    <col min="4203" max="4203" width="8.85546875" customWidth="1"/>
    <col min="4204" max="4204" width="7.28515625" customWidth="1"/>
    <col min="4205" max="4205" width="8.85546875" customWidth="1"/>
    <col min="4206" max="4206" width="7.28515625" customWidth="1"/>
    <col min="4207" max="4207" width="8.85546875" customWidth="1"/>
    <col min="4208" max="4208" width="7.28515625" customWidth="1"/>
    <col min="4209" max="4209" width="8.85546875" customWidth="1"/>
    <col min="4210" max="4210" width="7.28515625" customWidth="1"/>
    <col min="4211" max="4211" width="8.85546875" customWidth="1"/>
    <col min="4212" max="4212" width="7.28515625" customWidth="1"/>
    <col min="4213" max="4213" width="8.85546875" customWidth="1"/>
    <col min="4214" max="4214" width="7.28515625" customWidth="1"/>
    <col min="4215" max="4215" width="8.85546875" customWidth="1"/>
    <col min="4216" max="4216" width="7.28515625" customWidth="1"/>
    <col min="4217" max="4217" width="8.85546875" customWidth="1"/>
    <col min="4218" max="4218" width="7.28515625" customWidth="1"/>
    <col min="4219" max="4219" width="8.85546875" customWidth="1"/>
    <col min="4220" max="4220" width="7.28515625" customWidth="1"/>
    <col min="4221" max="4221" width="8.85546875" customWidth="1"/>
    <col min="4222" max="4222" width="7.28515625" customWidth="1"/>
    <col min="4223" max="4223" width="8.85546875" customWidth="1"/>
    <col min="4224" max="4224" width="7.28515625" customWidth="1"/>
    <col min="4225" max="4225" width="8.85546875" customWidth="1"/>
    <col min="4226" max="4226" width="7.28515625" customWidth="1"/>
    <col min="4227" max="4227" width="8.85546875" customWidth="1"/>
    <col min="4228" max="4228" width="7.28515625" customWidth="1"/>
    <col min="4229" max="4229" width="8.85546875" customWidth="1"/>
    <col min="4230" max="4230" width="7.28515625" customWidth="1"/>
    <col min="4231" max="4231" width="8.85546875" customWidth="1"/>
    <col min="4232" max="4232" width="7.28515625" customWidth="1"/>
    <col min="4233" max="4233" width="8.85546875" customWidth="1"/>
    <col min="4234" max="4234" width="7.28515625" customWidth="1"/>
    <col min="4235" max="4235" width="8.85546875" customWidth="1"/>
    <col min="4236" max="4236" width="7.28515625" customWidth="1"/>
    <col min="4237" max="4237" width="8.85546875" customWidth="1"/>
    <col min="4238" max="4238" width="7.28515625" customWidth="1"/>
    <col min="4239" max="4239" width="8.85546875" customWidth="1"/>
    <col min="4240" max="4240" width="7.28515625" customWidth="1"/>
    <col min="4241" max="4241" width="8.85546875" customWidth="1"/>
    <col min="4242" max="4242" width="7.28515625" customWidth="1"/>
    <col min="4243" max="4243" width="8.85546875" customWidth="1"/>
    <col min="4244" max="4244" width="7.28515625" customWidth="1"/>
    <col min="4245" max="4245" width="8.85546875" customWidth="1"/>
    <col min="4246" max="4246" width="7.28515625" customWidth="1"/>
    <col min="4247" max="4247" width="8.85546875" customWidth="1"/>
    <col min="4248" max="4248" width="7.28515625" customWidth="1"/>
    <col min="4249" max="4249" width="8.85546875" customWidth="1"/>
    <col min="4250" max="4250" width="7.28515625" customWidth="1"/>
    <col min="4251" max="4251" width="8.85546875" customWidth="1"/>
    <col min="4252" max="4252" width="7.28515625" customWidth="1"/>
    <col min="4253" max="4253" width="8.85546875" customWidth="1"/>
    <col min="4254" max="4254" width="7.28515625" customWidth="1"/>
    <col min="4255" max="4255" width="8.85546875" customWidth="1"/>
    <col min="4256" max="4256" width="7.28515625" customWidth="1"/>
    <col min="4257" max="4257" width="8.85546875" customWidth="1"/>
    <col min="4258" max="4258" width="7.28515625" customWidth="1"/>
    <col min="4259" max="4259" width="8.85546875" customWidth="1"/>
    <col min="4260" max="4260" width="7.28515625" customWidth="1"/>
    <col min="4261" max="4261" width="8.85546875" customWidth="1"/>
    <col min="4262" max="4262" width="7.28515625" customWidth="1"/>
    <col min="4263" max="4263" width="8.85546875" customWidth="1"/>
    <col min="4264" max="4264" width="7.28515625" customWidth="1"/>
    <col min="4265" max="4265" width="8.85546875" customWidth="1"/>
    <col min="4266" max="4266" width="7.28515625" customWidth="1"/>
    <col min="4267" max="4267" width="8.85546875" customWidth="1"/>
    <col min="4268" max="4268" width="7.28515625" customWidth="1"/>
    <col min="4269" max="4269" width="8.85546875" customWidth="1"/>
    <col min="4270" max="4270" width="7.28515625" customWidth="1"/>
    <col min="4271" max="4271" width="8.85546875" customWidth="1"/>
    <col min="4272" max="4272" width="7.28515625" customWidth="1"/>
    <col min="4273" max="4273" width="8.85546875" customWidth="1"/>
    <col min="4274" max="4274" width="7.28515625" customWidth="1"/>
    <col min="4275" max="4275" width="8.85546875" customWidth="1"/>
    <col min="4276" max="4276" width="7.28515625" customWidth="1"/>
    <col min="4277" max="4277" width="8.85546875" customWidth="1"/>
    <col min="4278" max="4278" width="7.28515625" customWidth="1"/>
    <col min="4279" max="4279" width="8.85546875" customWidth="1"/>
    <col min="4280" max="4280" width="7.28515625" customWidth="1"/>
    <col min="4281" max="4281" width="8.85546875" customWidth="1"/>
    <col min="4282" max="4282" width="7.28515625" customWidth="1"/>
    <col min="4283" max="4283" width="8.85546875" customWidth="1"/>
    <col min="4284" max="4284" width="7.28515625" customWidth="1"/>
    <col min="4285" max="4285" width="8.85546875" customWidth="1"/>
    <col min="4286" max="4286" width="7.28515625" customWidth="1"/>
    <col min="4287" max="4287" width="8.85546875" customWidth="1"/>
    <col min="4288" max="4288" width="7.28515625" customWidth="1"/>
    <col min="4289" max="4289" width="8.85546875" customWidth="1"/>
    <col min="4290" max="4290" width="7.28515625" customWidth="1"/>
    <col min="4291" max="4291" width="8.85546875" customWidth="1"/>
    <col min="4292" max="4292" width="7.28515625" customWidth="1"/>
    <col min="4293" max="4293" width="8.85546875" customWidth="1"/>
    <col min="4294" max="4294" width="7.28515625" customWidth="1"/>
    <col min="4295" max="4295" width="8.85546875" customWidth="1"/>
    <col min="4296" max="4296" width="7.28515625" customWidth="1"/>
    <col min="4297" max="4297" width="8.85546875" customWidth="1"/>
    <col min="4298" max="4298" width="7.28515625" customWidth="1"/>
    <col min="4299" max="4299" width="8.85546875" customWidth="1"/>
    <col min="4300" max="4300" width="7.28515625" customWidth="1"/>
    <col min="4301" max="4301" width="8.85546875" customWidth="1"/>
    <col min="4302" max="4302" width="7.28515625" customWidth="1"/>
    <col min="4303" max="4303" width="8.85546875" customWidth="1"/>
    <col min="4304" max="4304" width="7.28515625" customWidth="1"/>
    <col min="4305" max="4305" width="8.85546875" customWidth="1"/>
    <col min="4306" max="4306" width="7.28515625" customWidth="1"/>
    <col min="4307" max="4307" width="8.85546875" customWidth="1"/>
    <col min="4308" max="4308" width="7.28515625" customWidth="1"/>
    <col min="4309" max="4309" width="8.85546875" customWidth="1"/>
    <col min="4310" max="4310" width="7.28515625" customWidth="1"/>
    <col min="4311" max="4311" width="8.85546875" customWidth="1"/>
    <col min="4312" max="4312" width="7.28515625" customWidth="1"/>
    <col min="4313" max="4313" width="8.85546875" customWidth="1"/>
    <col min="4314" max="4314" width="7.28515625" customWidth="1"/>
    <col min="4315" max="4315" width="8.85546875" customWidth="1"/>
    <col min="4316" max="4316" width="7.28515625" customWidth="1"/>
    <col min="4317" max="4317" width="8.85546875" customWidth="1"/>
    <col min="4318" max="4318" width="7.28515625" customWidth="1"/>
    <col min="4319" max="4319" width="8.85546875" customWidth="1"/>
    <col min="4320" max="4320" width="7.28515625" customWidth="1"/>
    <col min="4321" max="4321" width="8.85546875" customWidth="1"/>
    <col min="4322" max="4322" width="7.28515625" customWidth="1"/>
    <col min="4323" max="4323" width="8.85546875" customWidth="1"/>
    <col min="4324" max="4324" width="7.28515625" customWidth="1"/>
    <col min="4325" max="4325" width="8.85546875" customWidth="1"/>
    <col min="4326" max="4326" width="7.28515625" customWidth="1"/>
    <col min="4327" max="4327" width="8.85546875" customWidth="1"/>
    <col min="4328" max="4328" width="7.28515625" customWidth="1"/>
    <col min="4329" max="4329" width="8.85546875" customWidth="1"/>
    <col min="4330" max="4330" width="7.28515625" customWidth="1"/>
    <col min="4331" max="4331" width="8.85546875" customWidth="1"/>
    <col min="4332" max="4332" width="7.28515625" customWidth="1"/>
    <col min="4333" max="4333" width="8.85546875" customWidth="1"/>
    <col min="4334" max="4334" width="7.28515625" customWidth="1"/>
    <col min="4335" max="4335" width="8.85546875" customWidth="1"/>
    <col min="4336" max="4336" width="7.28515625" customWidth="1"/>
    <col min="4337" max="4337" width="8.85546875" customWidth="1"/>
    <col min="4338" max="4338" width="7.28515625" customWidth="1"/>
    <col min="4339" max="4339" width="8.85546875" customWidth="1"/>
    <col min="4340" max="4340" width="7.28515625" customWidth="1"/>
    <col min="4341" max="4341" width="8.85546875" customWidth="1"/>
    <col min="4342" max="4342" width="7.28515625" customWidth="1"/>
    <col min="4343" max="4343" width="8.85546875" customWidth="1"/>
    <col min="4344" max="4344" width="7.28515625" customWidth="1"/>
    <col min="4345" max="4345" width="8.85546875" customWidth="1"/>
    <col min="4346" max="4346" width="7.28515625" customWidth="1"/>
    <col min="4347" max="4347" width="8.85546875" customWidth="1"/>
    <col min="4348" max="4348" width="7.28515625" customWidth="1"/>
    <col min="4349" max="4349" width="8.85546875" customWidth="1"/>
    <col min="4350" max="4350" width="7.28515625" customWidth="1"/>
    <col min="4351" max="4351" width="8.85546875" customWidth="1"/>
    <col min="4352" max="4352" width="7.28515625" customWidth="1"/>
    <col min="4353" max="4353" width="8.85546875" customWidth="1"/>
    <col min="4354" max="4354" width="7.28515625" customWidth="1"/>
    <col min="4355" max="4355" width="8.85546875" customWidth="1"/>
    <col min="4356" max="4356" width="7.28515625" customWidth="1"/>
    <col min="4357" max="4357" width="8.85546875" customWidth="1"/>
    <col min="4358" max="4358" width="7.28515625" customWidth="1"/>
    <col min="4359" max="4359" width="8.85546875" customWidth="1"/>
    <col min="4360" max="4360" width="7.28515625" customWidth="1"/>
    <col min="4361" max="4361" width="8.85546875" customWidth="1"/>
    <col min="4362" max="4362" width="7.28515625" customWidth="1"/>
    <col min="4363" max="4363" width="8.85546875" customWidth="1"/>
    <col min="4364" max="4364" width="7.28515625" customWidth="1"/>
    <col min="4365" max="4365" width="8.85546875" customWidth="1"/>
    <col min="4366" max="4366" width="7.28515625" customWidth="1"/>
    <col min="4367" max="4367" width="8.85546875" customWidth="1"/>
    <col min="4368" max="4368" width="7.28515625" customWidth="1"/>
    <col min="4369" max="4369" width="8.85546875" customWidth="1"/>
    <col min="4370" max="4370" width="7.28515625" customWidth="1"/>
    <col min="4371" max="4371" width="8.85546875" customWidth="1"/>
    <col min="4372" max="4372" width="7.28515625" customWidth="1"/>
    <col min="4373" max="4373" width="8.85546875" customWidth="1"/>
    <col min="4374" max="4374" width="7.28515625" customWidth="1"/>
    <col min="4375" max="4375" width="8.85546875" customWidth="1"/>
    <col min="4376" max="4376" width="7.28515625" customWidth="1"/>
    <col min="4377" max="4377" width="8.85546875" customWidth="1"/>
    <col min="4378" max="4378" width="7.28515625" customWidth="1"/>
    <col min="4379" max="4379" width="8.85546875" customWidth="1"/>
    <col min="4380" max="4380" width="7.28515625" customWidth="1"/>
    <col min="4381" max="4381" width="8.85546875" customWidth="1"/>
    <col min="4382" max="4382" width="7.28515625" customWidth="1"/>
    <col min="4383" max="4383" width="8.85546875" customWidth="1"/>
    <col min="4384" max="4384" width="7.28515625" customWidth="1"/>
    <col min="4386" max="4386" width="7.28515625" customWidth="1"/>
    <col min="4388" max="4388" width="7.28515625" customWidth="1"/>
    <col min="4390" max="4390" width="7.28515625" customWidth="1"/>
    <col min="4392" max="4392" width="7.28515625" customWidth="1"/>
    <col min="4394" max="4394" width="7.28515625" customWidth="1"/>
    <col min="4396" max="4396" width="7.28515625" customWidth="1"/>
    <col min="4398" max="4398" width="7.28515625" customWidth="1"/>
    <col min="4400" max="4400" width="7.28515625" customWidth="1"/>
    <col min="4402" max="4402" width="7.28515625" customWidth="1"/>
    <col min="4404" max="4404" width="7.28515625" customWidth="1"/>
    <col min="4406" max="4406" width="7.28515625" customWidth="1"/>
    <col min="4408" max="4408" width="7.28515625" customWidth="1"/>
    <col min="4410" max="4410" width="7.28515625" customWidth="1"/>
    <col min="4412" max="4412" width="7.28515625" customWidth="1"/>
    <col min="4414" max="4414" width="7.28515625" customWidth="1"/>
    <col min="4416" max="4416" width="7.28515625" customWidth="1"/>
    <col min="4418" max="4418" width="7.28515625" customWidth="1"/>
    <col min="4420" max="4420" width="7.28515625" customWidth="1"/>
    <col min="4422" max="4422" width="7.28515625" customWidth="1"/>
    <col min="4424" max="4424" width="7.28515625" customWidth="1"/>
    <col min="4426" max="4426" width="7.28515625" customWidth="1"/>
    <col min="4428" max="4428" width="7.28515625" customWidth="1"/>
    <col min="4430" max="4430" width="7.28515625" customWidth="1"/>
    <col min="4432" max="4432" width="7.28515625" customWidth="1"/>
    <col min="4434" max="4434" width="7.28515625" customWidth="1"/>
    <col min="4436" max="4436" width="7.28515625" customWidth="1"/>
    <col min="4438" max="4438" width="7.28515625" customWidth="1"/>
    <col min="4440" max="4440" width="7.28515625" customWidth="1"/>
    <col min="4442" max="4442" width="7.28515625" customWidth="1"/>
    <col min="4444" max="4444" width="7.28515625" customWidth="1"/>
    <col min="4446" max="4446" width="7.28515625" customWidth="1"/>
    <col min="4448" max="4448" width="7.28515625" customWidth="1"/>
    <col min="4450" max="4450" width="7.28515625" customWidth="1"/>
    <col min="4452" max="4452" width="7.28515625" customWidth="1"/>
    <col min="4454" max="4454" width="7.28515625" customWidth="1"/>
    <col min="4456" max="4456" width="7.28515625" customWidth="1"/>
    <col min="4458" max="4458" width="7.28515625" customWidth="1"/>
    <col min="4460" max="4460" width="7.28515625" customWidth="1"/>
    <col min="4462" max="4462" width="7.28515625" customWidth="1"/>
    <col min="4464" max="4464" width="7.28515625" customWidth="1"/>
    <col min="4466" max="4466" width="7.28515625" customWidth="1"/>
    <col min="4468" max="4468" width="7.28515625" customWidth="1"/>
    <col min="4470" max="4470" width="7.28515625" customWidth="1"/>
    <col min="4472" max="4472" width="7.28515625" customWidth="1"/>
    <col min="4474" max="4474" width="7.28515625" customWidth="1"/>
    <col min="4476" max="4476" width="7.28515625" customWidth="1"/>
    <col min="4478" max="4478" width="7.28515625" customWidth="1"/>
    <col min="4480" max="4480" width="7.28515625" customWidth="1"/>
    <col min="4482" max="4482" width="7.28515625" customWidth="1"/>
    <col min="4484" max="4484" width="7.28515625" customWidth="1"/>
    <col min="4486" max="4486" width="7.28515625" customWidth="1"/>
    <col min="4488" max="4488" width="7.28515625" customWidth="1"/>
    <col min="4490" max="4490" width="7.28515625" customWidth="1"/>
    <col min="4492" max="4492" width="7.28515625" customWidth="1"/>
    <col min="4494" max="4494" width="7.28515625" customWidth="1"/>
    <col min="4496" max="4496" width="7.28515625" customWidth="1"/>
    <col min="4498" max="4498" width="7.28515625" customWidth="1"/>
    <col min="4500" max="4500" width="7.28515625" customWidth="1"/>
    <col min="4502" max="4502" width="7.28515625" customWidth="1"/>
    <col min="4504" max="4504" width="7.28515625" customWidth="1"/>
    <col min="4506" max="4506" width="7.28515625" customWidth="1"/>
    <col min="4508" max="4508" width="7.28515625" customWidth="1"/>
    <col min="4510" max="4510" width="7.28515625" customWidth="1"/>
    <col min="4512" max="4512" width="7.28515625" customWidth="1"/>
    <col min="4514" max="4514" width="7.28515625" customWidth="1"/>
    <col min="4516" max="4516" width="7.28515625" customWidth="1"/>
    <col min="4518" max="4518" width="7.28515625" customWidth="1"/>
    <col min="4520" max="4520" width="7.28515625" customWidth="1"/>
    <col min="4522" max="4522" width="7.28515625" customWidth="1"/>
    <col min="4524" max="4524" width="7.28515625" customWidth="1"/>
    <col min="4526" max="4526" width="7.28515625" customWidth="1"/>
    <col min="4528" max="4528" width="7.28515625" customWidth="1"/>
    <col min="4530" max="4530" width="7.28515625" customWidth="1"/>
    <col min="4532" max="4532" width="7.28515625" customWidth="1"/>
    <col min="4534" max="4534" width="7.28515625" customWidth="1"/>
    <col min="4536" max="4536" width="7.28515625" customWidth="1"/>
    <col min="4538" max="4538" width="7.28515625" customWidth="1"/>
    <col min="4540" max="4540" width="7.28515625" customWidth="1"/>
    <col min="4541" max="4541" width="9" customWidth="1"/>
    <col min="4542" max="4542" width="7.28515625" customWidth="1"/>
    <col min="4543" max="4543" width="9" customWidth="1"/>
    <col min="4544" max="4544" width="7.28515625" customWidth="1"/>
    <col min="4545" max="4545" width="9" customWidth="1"/>
    <col min="4546" max="4546" width="7.28515625" customWidth="1"/>
    <col min="4547" max="4547" width="9" customWidth="1"/>
    <col min="4548" max="4548" width="7.28515625" customWidth="1"/>
    <col min="4549" max="4549" width="9" customWidth="1"/>
    <col min="4550" max="4550" width="7.28515625" customWidth="1"/>
    <col min="4551" max="4551" width="9" customWidth="1"/>
    <col min="4552" max="4552" width="7.28515625" customWidth="1"/>
    <col min="4553" max="4553" width="9" customWidth="1"/>
    <col min="4554" max="4554" width="7.28515625" customWidth="1"/>
    <col min="4555" max="4555" width="9" customWidth="1"/>
    <col min="4556" max="4556" width="7.28515625" customWidth="1"/>
    <col min="4557" max="4557" width="9" customWidth="1"/>
    <col min="4558" max="4558" width="7.28515625" customWidth="1"/>
    <col min="4559" max="4559" width="9" customWidth="1"/>
    <col min="4560" max="4560" width="7.28515625" customWidth="1"/>
    <col min="4561" max="4561" width="9" customWidth="1"/>
    <col min="4562" max="4562" width="7.28515625" customWidth="1"/>
    <col min="4563" max="4563" width="9" customWidth="1"/>
    <col min="4564" max="4564" width="7.28515625" customWidth="1"/>
    <col min="4565" max="4565" width="9" customWidth="1"/>
    <col min="4566" max="4566" width="7.28515625" customWidth="1"/>
    <col min="4567" max="4567" width="9" customWidth="1"/>
    <col min="4568" max="4568" width="7.28515625" customWidth="1"/>
    <col min="4569" max="4569" width="9" customWidth="1"/>
    <col min="4570" max="4570" width="7.28515625" customWidth="1"/>
    <col min="4571" max="4571" width="9" customWidth="1"/>
    <col min="4572" max="4572" width="7.28515625" customWidth="1"/>
    <col min="4573" max="4573" width="9" customWidth="1"/>
    <col min="4574" max="4574" width="7.28515625" customWidth="1"/>
    <col min="4575" max="4575" width="9" customWidth="1"/>
    <col min="4576" max="4576" width="7.28515625" customWidth="1"/>
    <col min="4577" max="4577" width="9" customWidth="1"/>
    <col min="4578" max="4578" width="7.28515625" customWidth="1"/>
    <col min="4579" max="4579" width="9" customWidth="1"/>
    <col min="4580" max="4580" width="7.28515625" customWidth="1"/>
    <col min="4581" max="4581" width="9" customWidth="1"/>
    <col min="4582" max="4582" width="7.28515625" customWidth="1"/>
    <col min="4583" max="4583" width="9" customWidth="1"/>
    <col min="4584" max="4584" width="7.28515625" customWidth="1"/>
    <col min="4585" max="4585" width="9" customWidth="1"/>
    <col min="4586" max="4586" width="7.28515625" customWidth="1"/>
    <col min="4587" max="4587" width="9" customWidth="1"/>
    <col min="4588" max="4588" width="7.28515625" customWidth="1"/>
    <col min="4589" max="4589" width="9" customWidth="1"/>
    <col min="4590" max="4590" width="7.28515625" customWidth="1"/>
    <col min="4591" max="4591" width="9" customWidth="1"/>
    <col min="4592" max="4592" width="7.28515625" customWidth="1"/>
    <col min="4593" max="4593" width="9" customWidth="1"/>
    <col min="4594" max="4594" width="7.28515625" customWidth="1"/>
    <col min="4595" max="4595" width="9" customWidth="1"/>
    <col min="4596" max="4596" width="7.28515625" customWidth="1"/>
    <col min="4597" max="4597" width="9" customWidth="1"/>
    <col min="4598" max="4598" width="7.28515625" customWidth="1"/>
    <col min="4599" max="4599" width="9" customWidth="1"/>
    <col min="4600" max="4600" width="7.28515625" customWidth="1"/>
    <col min="4601" max="4601" width="9" customWidth="1"/>
    <col min="4602" max="4602" width="7.28515625" customWidth="1"/>
    <col min="4603" max="4603" width="9" customWidth="1"/>
    <col min="4604" max="4604" width="7.28515625" customWidth="1"/>
    <col min="4605" max="4605" width="9" customWidth="1"/>
    <col min="4606" max="4606" width="7.28515625" customWidth="1"/>
    <col min="4607" max="4607" width="9" customWidth="1"/>
    <col min="4608" max="4608" width="7.28515625" customWidth="1"/>
    <col min="4609" max="4609" width="9" customWidth="1"/>
    <col min="4610" max="4610" width="7.28515625" customWidth="1"/>
    <col min="4611" max="4611" width="9" customWidth="1"/>
    <col min="4612" max="4612" width="7.28515625" customWidth="1"/>
    <col min="4613" max="4613" width="9" customWidth="1"/>
    <col min="4614" max="4614" width="7.28515625" customWidth="1"/>
    <col min="4615" max="4615" width="9" customWidth="1"/>
    <col min="4616" max="4616" width="7.28515625" customWidth="1"/>
    <col min="4617" max="4617" width="9" customWidth="1"/>
    <col min="4618" max="4618" width="7.28515625" customWidth="1"/>
    <col min="4619" max="4619" width="9" customWidth="1"/>
    <col min="4620" max="4620" width="7.28515625" customWidth="1"/>
    <col min="4621" max="4621" width="9" customWidth="1"/>
    <col min="4622" max="4622" width="7.28515625" customWidth="1"/>
    <col min="4623" max="4623" width="9" customWidth="1"/>
    <col min="4624" max="4624" width="7.28515625" customWidth="1"/>
    <col min="4625" max="4625" width="9" customWidth="1"/>
    <col min="4626" max="4626" width="7.28515625" customWidth="1"/>
    <col min="4627" max="4627" width="9" customWidth="1"/>
    <col min="4628" max="4628" width="7.28515625" customWidth="1"/>
    <col min="4629" max="4629" width="9" customWidth="1"/>
    <col min="4630" max="4630" width="7.28515625" customWidth="1"/>
    <col min="4631" max="4631" width="9" customWidth="1"/>
    <col min="4632" max="4632" width="7.28515625" customWidth="1"/>
    <col min="4633" max="4633" width="9" customWidth="1"/>
    <col min="4634" max="4634" width="7.28515625" customWidth="1"/>
    <col min="4635" max="4635" width="9" customWidth="1"/>
    <col min="4636" max="4636" width="7.28515625" customWidth="1"/>
    <col min="4637" max="4637" width="9" customWidth="1"/>
    <col min="4638" max="4638" width="7.28515625" customWidth="1"/>
    <col min="4639" max="4639" width="9" customWidth="1"/>
    <col min="4640" max="4640" width="7.28515625" customWidth="1"/>
    <col min="4641" max="4641" width="9" customWidth="1"/>
    <col min="4642" max="4642" width="7.28515625" customWidth="1"/>
    <col min="4643" max="4643" width="9" customWidth="1"/>
    <col min="4644" max="4644" width="7.28515625" customWidth="1"/>
    <col min="4645" max="4645" width="9" customWidth="1"/>
    <col min="4646" max="4646" width="7.28515625" customWidth="1"/>
    <col min="4647" max="4647" width="9" customWidth="1"/>
    <col min="4648" max="4648" width="7.28515625" customWidth="1"/>
    <col min="4649" max="4649" width="9" customWidth="1"/>
    <col min="4650" max="4650" width="7.28515625" customWidth="1"/>
    <col min="4651" max="4651" width="9" customWidth="1"/>
    <col min="4652" max="4652" width="7.28515625" customWidth="1"/>
    <col min="4653" max="4653" width="9" customWidth="1"/>
    <col min="4654" max="4654" width="7.28515625" customWidth="1"/>
    <col min="4655" max="4655" width="9" customWidth="1"/>
    <col min="4656" max="4656" width="7.28515625" customWidth="1"/>
    <col min="4657" max="4657" width="9" customWidth="1"/>
    <col min="4658" max="4658" width="7.28515625" customWidth="1"/>
    <col min="4659" max="4659" width="9" customWidth="1"/>
    <col min="4660" max="4660" width="7.28515625" customWidth="1"/>
    <col min="4661" max="4661" width="9" customWidth="1"/>
    <col min="4662" max="4662" width="7.28515625" customWidth="1"/>
    <col min="4663" max="4663" width="9" customWidth="1"/>
    <col min="4664" max="4664" width="7.28515625" customWidth="1"/>
    <col min="4665" max="4665" width="9" customWidth="1"/>
    <col min="4666" max="4666" width="7.28515625" customWidth="1"/>
    <col min="4667" max="4667" width="9" customWidth="1"/>
    <col min="4668" max="4668" width="7.28515625" customWidth="1"/>
    <col min="4669" max="4669" width="9" customWidth="1"/>
    <col min="4670" max="4670" width="7.28515625" customWidth="1"/>
    <col min="4671" max="4671" width="9" customWidth="1"/>
    <col min="4672" max="4672" width="7.28515625" customWidth="1"/>
    <col min="4673" max="4673" width="9" customWidth="1"/>
    <col min="4674" max="4674" width="7.28515625" customWidth="1"/>
    <col min="4675" max="4675" width="9" customWidth="1"/>
    <col min="4676" max="4676" width="7.28515625" customWidth="1"/>
    <col min="4677" max="4677" width="9" customWidth="1"/>
    <col min="4678" max="4678" width="7.28515625" customWidth="1"/>
    <col min="4679" max="4679" width="9" customWidth="1"/>
    <col min="4680" max="4680" width="7.28515625" customWidth="1"/>
    <col min="4681" max="4681" width="9" customWidth="1"/>
    <col min="4682" max="4682" width="7.28515625" customWidth="1"/>
    <col min="4683" max="4683" width="9" customWidth="1"/>
    <col min="4684" max="4684" width="7.28515625" customWidth="1"/>
    <col min="4685" max="4685" width="9" customWidth="1"/>
    <col min="4686" max="4686" width="7.28515625" customWidth="1"/>
    <col min="4687" max="4687" width="9" customWidth="1"/>
    <col min="4688" max="4688" width="7.28515625" customWidth="1"/>
    <col min="4689" max="4689" width="9" customWidth="1"/>
    <col min="4690" max="4690" width="7.28515625" customWidth="1"/>
    <col min="4691" max="4691" width="9" customWidth="1"/>
    <col min="4692" max="4692" width="7.28515625" customWidth="1"/>
    <col min="4693" max="4693" width="9" customWidth="1"/>
    <col min="4694" max="4694" width="7.28515625" customWidth="1"/>
    <col min="4695" max="4695" width="9" customWidth="1"/>
    <col min="4696" max="4696" width="7.28515625" customWidth="1"/>
    <col min="4697" max="4697" width="9" customWidth="1"/>
    <col min="4698" max="4698" width="7.28515625" customWidth="1"/>
    <col min="4699" max="4699" width="9" customWidth="1"/>
    <col min="4700" max="4700" width="7.28515625" customWidth="1"/>
    <col min="4701" max="4701" width="9" customWidth="1"/>
    <col min="4702" max="4702" width="7.28515625" customWidth="1"/>
    <col min="4703" max="4703" width="9" customWidth="1"/>
    <col min="4704" max="4704" width="7.28515625" customWidth="1"/>
    <col min="4705" max="4705" width="9" customWidth="1"/>
    <col min="4706" max="4706" width="7.28515625" customWidth="1"/>
    <col min="4707" max="4707" width="9" customWidth="1"/>
    <col min="4708" max="4708" width="7.28515625" customWidth="1"/>
    <col min="4709" max="4709" width="9" customWidth="1"/>
    <col min="4710" max="4710" width="7.28515625" customWidth="1"/>
    <col min="4711" max="4711" width="9" customWidth="1"/>
    <col min="4712" max="4712" width="7.28515625" customWidth="1"/>
    <col min="4713" max="4713" width="9" customWidth="1"/>
    <col min="4714" max="4714" width="7.28515625" customWidth="1"/>
    <col min="4715" max="4715" width="9" customWidth="1"/>
    <col min="4716" max="4716" width="7.28515625" customWidth="1"/>
    <col min="4717" max="4717" width="9" customWidth="1"/>
    <col min="4718" max="4718" width="7.28515625" customWidth="1"/>
    <col min="4719" max="4719" width="9" customWidth="1"/>
    <col min="4720" max="4720" width="7.28515625" customWidth="1"/>
    <col min="4721" max="4721" width="9" customWidth="1"/>
    <col min="4722" max="4722" width="7.28515625" customWidth="1"/>
    <col min="4723" max="4723" width="9" customWidth="1"/>
    <col min="4724" max="4724" width="7.28515625" customWidth="1"/>
    <col min="4725" max="4725" width="9" customWidth="1"/>
    <col min="4726" max="4726" width="7.28515625" customWidth="1"/>
    <col min="4727" max="4727" width="9" customWidth="1"/>
    <col min="4728" max="4728" width="7.28515625" customWidth="1"/>
    <col min="4729" max="4729" width="9" customWidth="1"/>
    <col min="4730" max="4730" width="7.28515625" customWidth="1"/>
    <col min="4731" max="4731" width="9" customWidth="1"/>
    <col min="4732" max="4732" width="7.28515625" customWidth="1"/>
    <col min="4733" max="4733" width="9" customWidth="1"/>
    <col min="4734" max="4734" width="7.28515625" customWidth="1"/>
    <col min="4735" max="4735" width="9" customWidth="1"/>
    <col min="4736" max="4736" width="7.28515625" customWidth="1"/>
    <col min="4737" max="4737" width="9" customWidth="1"/>
    <col min="4738" max="4738" width="7.28515625" customWidth="1"/>
    <col min="4739" max="4739" width="9" customWidth="1"/>
    <col min="4740" max="4740" width="7.28515625" customWidth="1"/>
    <col min="4741" max="4741" width="9" customWidth="1"/>
    <col min="4742" max="4742" width="7.28515625" customWidth="1"/>
    <col min="4743" max="4743" width="9" customWidth="1"/>
    <col min="4744" max="4744" width="7.28515625" customWidth="1"/>
    <col min="4745" max="4745" width="9" customWidth="1"/>
    <col min="4746" max="4746" width="7.28515625" customWidth="1"/>
    <col min="4747" max="4747" width="9" customWidth="1"/>
    <col min="4748" max="4748" width="7.28515625" customWidth="1"/>
    <col min="4749" max="4749" width="9" customWidth="1"/>
    <col min="4750" max="4750" width="7.28515625" customWidth="1"/>
    <col min="4751" max="4751" width="9" customWidth="1"/>
    <col min="4752" max="4752" width="7.28515625" customWidth="1"/>
    <col min="4753" max="4753" width="9" customWidth="1"/>
    <col min="4754" max="4754" width="7.28515625" customWidth="1"/>
    <col min="4755" max="4755" width="9" customWidth="1"/>
    <col min="4756" max="4756" width="7.28515625" customWidth="1"/>
    <col min="4757" max="4757" width="9" customWidth="1"/>
    <col min="4758" max="4758" width="7.28515625" customWidth="1"/>
    <col min="4759" max="4759" width="9" customWidth="1"/>
    <col min="4760" max="4760" width="7.28515625" customWidth="1"/>
    <col min="4761" max="4761" width="9" customWidth="1"/>
    <col min="4762" max="4762" width="7.28515625" customWidth="1"/>
    <col min="4763" max="4763" width="9" customWidth="1"/>
    <col min="4764" max="4764" width="7.28515625" customWidth="1"/>
    <col min="4765" max="4765" width="9" customWidth="1"/>
    <col min="4766" max="4766" width="7.28515625" customWidth="1"/>
    <col min="4767" max="4767" width="9" customWidth="1"/>
    <col min="4768" max="4768" width="7.28515625" customWidth="1"/>
    <col min="4769" max="4769" width="9" customWidth="1"/>
    <col min="4770" max="4770" width="7.28515625" customWidth="1"/>
    <col min="4771" max="4771" width="9" customWidth="1"/>
    <col min="4772" max="4772" width="7.28515625" customWidth="1"/>
    <col min="4773" max="4773" width="9" customWidth="1"/>
    <col min="4774" max="4774" width="7.28515625" customWidth="1"/>
    <col min="4775" max="4775" width="9" customWidth="1"/>
    <col min="4776" max="4776" width="7.28515625" customWidth="1"/>
    <col min="4777" max="4777" width="9" customWidth="1"/>
    <col min="4778" max="4778" width="7.28515625" customWidth="1"/>
    <col min="4779" max="4779" width="9" customWidth="1"/>
    <col min="4780" max="4780" width="7.28515625" customWidth="1"/>
    <col min="4781" max="4781" width="9" customWidth="1"/>
    <col min="4782" max="4782" width="7.28515625" customWidth="1"/>
    <col min="4783" max="4783" width="9" customWidth="1"/>
    <col min="4784" max="4784" width="7.28515625" customWidth="1"/>
    <col min="4785" max="4785" width="9" customWidth="1"/>
    <col min="4786" max="4786" width="7.28515625" customWidth="1"/>
    <col min="4787" max="4787" width="9" customWidth="1"/>
    <col min="4788" max="4788" width="7.28515625" customWidth="1"/>
    <col min="4789" max="4789" width="9" customWidth="1"/>
    <col min="4790" max="4790" width="7.28515625" customWidth="1"/>
    <col min="4791" max="4791" width="9" customWidth="1"/>
    <col min="4792" max="4792" width="7.28515625" customWidth="1"/>
    <col min="4793" max="4793" width="9" customWidth="1"/>
    <col min="4794" max="4794" width="7.28515625" customWidth="1"/>
    <col min="4795" max="4795" width="9" customWidth="1"/>
    <col min="4796" max="4796" width="7.28515625" customWidth="1"/>
    <col min="4797" max="4797" width="9" customWidth="1"/>
    <col min="4798" max="4798" width="7.28515625" customWidth="1"/>
    <col min="4799" max="4799" width="9" customWidth="1"/>
    <col min="4800" max="4800" width="7.28515625" customWidth="1"/>
    <col min="4801" max="4801" width="9" customWidth="1"/>
    <col min="4802" max="4802" width="7.28515625" customWidth="1"/>
    <col min="4803" max="4803" width="9" customWidth="1"/>
    <col min="4804" max="4804" width="7.28515625" customWidth="1"/>
    <col min="4805" max="4805" width="9" customWidth="1"/>
    <col min="4806" max="4806" width="7.28515625" customWidth="1"/>
    <col min="4807" max="4807" width="9" customWidth="1"/>
    <col min="4808" max="4808" width="7.28515625" customWidth="1"/>
    <col min="4809" max="4809" width="9" customWidth="1"/>
    <col min="4810" max="4810" width="7.28515625" customWidth="1"/>
    <col min="4811" max="4811" width="9" customWidth="1"/>
    <col min="4812" max="4812" width="7.28515625" customWidth="1"/>
    <col min="4813" max="4813" width="9" customWidth="1"/>
    <col min="4814" max="4814" width="7.28515625" customWidth="1"/>
    <col min="4815" max="4815" width="9" customWidth="1"/>
    <col min="4816" max="4816" width="7.28515625" customWidth="1"/>
    <col min="4817" max="4817" width="9" customWidth="1"/>
    <col min="4818" max="4818" width="7.28515625" customWidth="1"/>
    <col min="4819" max="4819" width="9" customWidth="1"/>
    <col min="4820" max="4820" width="7.28515625" customWidth="1"/>
    <col min="4821" max="4821" width="9" customWidth="1"/>
    <col min="4822" max="4822" width="7.28515625" customWidth="1"/>
    <col min="4823" max="4823" width="9" customWidth="1"/>
    <col min="4824" max="4824" width="7.28515625" customWidth="1"/>
    <col min="4825" max="4825" width="9" customWidth="1"/>
    <col min="4826" max="4826" width="7.28515625" customWidth="1"/>
    <col min="4827" max="4827" width="9" customWidth="1"/>
    <col min="4828" max="4828" width="7.28515625" customWidth="1"/>
    <col min="4829" max="4829" width="9" customWidth="1"/>
    <col min="4830" max="4830" width="7.28515625" customWidth="1"/>
    <col min="4831" max="4831" width="9" customWidth="1"/>
    <col min="4832" max="4832" width="7.28515625" customWidth="1"/>
    <col min="4833" max="4833" width="9" customWidth="1"/>
    <col min="4834" max="4834" width="7.28515625" customWidth="1"/>
    <col min="4835" max="4835" width="9" customWidth="1"/>
    <col min="4836" max="4836" width="7.28515625" customWidth="1"/>
    <col min="4837" max="4837" width="9" customWidth="1"/>
    <col min="4838" max="4838" width="7.28515625" customWidth="1"/>
    <col min="4839" max="4839" width="9" customWidth="1"/>
    <col min="4840" max="4840" width="7.28515625" customWidth="1"/>
    <col min="4841" max="4841" width="9" customWidth="1"/>
    <col min="4842" max="4842" width="7.28515625" customWidth="1"/>
    <col min="4843" max="4843" width="9" customWidth="1"/>
    <col min="4844" max="4844" width="7.28515625" customWidth="1"/>
    <col min="4845" max="4845" width="9" customWidth="1"/>
    <col min="4846" max="4846" width="7.28515625" customWidth="1"/>
    <col min="4847" max="4847" width="9" customWidth="1"/>
    <col min="4848" max="4848" width="7.28515625" customWidth="1"/>
    <col min="4849" max="4849" width="9" customWidth="1"/>
    <col min="4850" max="4850" width="7.28515625" customWidth="1"/>
    <col min="4851" max="4851" width="9" customWidth="1"/>
    <col min="4852" max="4852" width="7.28515625" customWidth="1"/>
    <col min="4853" max="4853" width="9" customWidth="1"/>
    <col min="4854" max="4854" width="7.28515625" customWidth="1"/>
    <col min="4855" max="4855" width="9" customWidth="1"/>
    <col min="4856" max="4856" width="7.28515625" customWidth="1"/>
    <col min="4857" max="4857" width="9" customWidth="1"/>
    <col min="4858" max="4858" width="7.28515625" customWidth="1"/>
    <col min="4859" max="4859" width="9" customWidth="1"/>
    <col min="4860" max="4860" width="7.28515625" customWidth="1"/>
    <col min="4861" max="4861" width="9" customWidth="1"/>
    <col min="4862" max="4862" width="7.28515625" customWidth="1"/>
    <col min="4863" max="4863" width="9" customWidth="1"/>
    <col min="4864" max="4864" width="7.28515625" customWidth="1"/>
    <col min="4865" max="4865" width="9" customWidth="1"/>
    <col min="4866" max="4866" width="7.28515625" customWidth="1"/>
    <col min="4867" max="4867" width="9" customWidth="1"/>
    <col min="4868" max="4868" width="7.28515625" customWidth="1"/>
    <col min="4869" max="4869" width="9" customWidth="1"/>
    <col min="4870" max="4870" width="7.28515625" customWidth="1"/>
    <col min="4871" max="4871" width="9" customWidth="1"/>
    <col min="4872" max="4872" width="7.28515625" customWidth="1"/>
    <col min="4873" max="4873" width="9" customWidth="1"/>
    <col min="4874" max="4874" width="7.28515625" customWidth="1"/>
    <col min="4875" max="4875" width="9" customWidth="1"/>
    <col min="4876" max="4876" width="7.28515625" customWidth="1"/>
    <col min="4877" max="4877" width="9" customWidth="1"/>
    <col min="4878" max="4878" width="7.28515625" customWidth="1"/>
    <col min="4879" max="4879" width="9" customWidth="1"/>
    <col min="4880" max="4880" width="7.28515625" customWidth="1"/>
    <col min="4881" max="4881" width="9" customWidth="1"/>
    <col min="4882" max="4882" width="7.28515625" customWidth="1"/>
    <col min="4883" max="4883" width="9" customWidth="1"/>
    <col min="4884" max="4884" width="7.28515625" customWidth="1"/>
    <col min="4885" max="4885" width="9" customWidth="1"/>
    <col min="4886" max="4886" width="7.28515625" customWidth="1"/>
    <col min="4887" max="4887" width="9" customWidth="1"/>
    <col min="4888" max="4888" width="7.28515625" customWidth="1"/>
    <col min="4889" max="4889" width="9" customWidth="1"/>
    <col min="4890" max="4890" width="7.28515625" customWidth="1"/>
    <col min="4891" max="4891" width="9" customWidth="1"/>
    <col min="4892" max="4892" width="7.28515625" customWidth="1"/>
    <col min="4893" max="4893" width="9" customWidth="1"/>
    <col min="4894" max="4894" width="7.28515625" customWidth="1"/>
    <col min="4895" max="4895" width="9" customWidth="1"/>
    <col min="4896" max="4896" width="7.28515625" customWidth="1"/>
    <col min="4897" max="4897" width="9" customWidth="1"/>
    <col min="4898" max="4898" width="7.28515625" customWidth="1"/>
    <col min="4899" max="4899" width="9" customWidth="1"/>
    <col min="4900" max="4900" width="7.28515625" customWidth="1"/>
    <col min="4901" max="4901" width="9" customWidth="1"/>
    <col min="4902" max="4902" width="7.28515625" customWidth="1"/>
    <col min="4903" max="4903" width="9" customWidth="1"/>
    <col min="4904" max="4904" width="7.28515625" customWidth="1"/>
    <col min="4905" max="4905" width="9" customWidth="1"/>
    <col min="4906" max="4906" width="7.28515625" customWidth="1"/>
    <col min="4907" max="4907" width="9" customWidth="1"/>
    <col min="4908" max="4908" width="7.28515625" customWidth="1"/>
    <col min="4909" max="4909" width="9" customWidth="1"/>
    <col min="4910" max="4910" width="7.28515625" customWidth="1"/>
    <col min="4911" max="4911" width="9" customWidth="1"/>
    <col min="4912" max="4912" width="7.28515625" customWidth="1"/>
    <col min="4913" max="4913" width="9" customWidth="1"/>
    <col min="4914" max="4914" width="7.28515625" customWidth="1"/>
    <col min="4915" max="4915" width="9" customWidth="1"/>
    <col min="4916" max="4916" width="7.28515625" customWidth="1"/>
    <col min="4917" max="4917" width="9" customWidth="1"/>
    <col min="4918" max="4918" width="7.28515625" customWidth="1"/>
    <col min="4920" max="4920" width="7.28515625" customWidth="1"/>
    <col min="4922" max="4922" width="7.28515625" customWidth="1"/>
    <col min="4924" max="4924" width="7.28515625" customWidth="1"/>
    <col min="4926" max="4926" width="7.28515625" customWidth="1"/>
    <col min="4928" max="4928" width="7.28515625" customWidth="1"/>
    <col min="4930" max="4930" width="7.28515625" customWidth="1"/>
    <col min="4932" max="4932" width="7.28515625" customWidth="1"/>
    <col min="4934" max="4934" width="7.28515625" customWidth="1"/>
    <col min="4936" max="4936" width="7.28515625" customWidth="1"/>
    <col min="4938" max="4938" width="7.28515625" customWidth="1"/>
    <col min="4940" max="4940" width="7.28515625" customWidth="1"/>
    <col min="4942" max="4942" width="7.28515625" customWidth="1"/>
    <col min="4944" max="4944" width="7.28515625" customWidth="1"/>
    <col min="4946" max="4946" width="7.28515625" customWidth="1"/>
    <col min="4948" max="4948" width="7.28515625" customWidth="1"/>
    <col min="4950" max="4950" width="7.28515625" customWidth="1"/>
    <col min="4952" max="4952" width="7.28515625" customWidth="1"/>
    <col min="4954" max="4954" width="7.28515625" customWidth="1"/>
    <col min="4956" max="4956" width="7.28515625" customWidth="1"/>
    <col min="4958" max="4958" width="7.28515625" customWidth="1"/>
    <col min="4960" max="4960" width="7.28515625" customWidth="1"/>
    <col min="4962" max="4962" width="7.28515625" customWidth="1"/>
    <col min="4964" max="4964" width="7.28515625" customWidth="1"/>
    <col min="4966" max="4966" width="7.28515625" customWidth="1"/>
    <col min="4968" max="4968" width="7.28515625" customWidth="1"/>
    <col min="4970" max="4970" width="7.28515625" customWidth="1"/>
    <col min="4972" max="4972" width="7.28515625" customWidth="1"/>
    <col min="4974" max="4974" width="7.28515625" customWidth="1"/>
    <col min="4976" max="4976" width="7.28515625" customWidth="1"/>
    <col min="4978" max="4978" width="7.28515625" customWidth="1"/>
    <col min="4980" max="4980" width="7.28515625" customWidth="1"/>
    <col min="4982" max="4982" width="7.28515625" customWidth="1"/>
    <col min="4984" max="4984" width="7.28515625" customWidth="1"/>
    <col min="4986" max="4986" width="7.28515625" customWidth="1"/>
    <col min="4988" max="4988" width="7.28515625" customWidth="1"/>
    <col min="4990" max="4990" width="7.28515625" customWidth="1"/>
    <col min="4992" max="4992" width="7.28515625" customWidth="1"/>
    <col min="4994" max="4994" width="7.28515625" customWidth="1"/>
    <col min="4996" max="4996" width="7.28515625" customWidth="1"/>
    <col min="4998" max="4998" width="7.28515625" customWidth="1"/>
    <col min="5000" max="5000" width="7.28515625" customWidth="1"/>
    <col min="5002" max="5002" width="7.28515625" customWidth="1"/>
    <col min="5004" max="5004" width="7.28515625" customWidth="1"/>
    <col min="5006" max="5006" width="7.28515625" customWidth="1"/>
    <col min="5008" max="5008" width="7.28515625" customWidth="1"/>
    <col min="5010" max="5010" width="7.28515625" customWidth="1"/>
    <col min="5012" max="5012" width="7.28515625" customWidth="1"/>
    <col min="5014" max="5014" width="7.28515625" customWidth="1"/>
    <col min="5016" max="5016" width="7.28515625" customWidth="1"/>
    <col min="5018" max="5018" width="7.28515625" customWidth="1"/>
    <col min="5020" max="5020" width="7.28515625" customWidth="1"/>
    <col min="5022" max="5022" width="7.28515625" customWidth="1"/>
    <col min="5024" max="5024" width="7.28515625" customWidth="1"/>
    <col min="5026" max="5026" width="7.28515625" customWidth="1"/>
    <col min="5028" max="5028" width="7.28515625" customWidth="1"/>
    <col min="5030" max="5030" width="7.28515625" customWidth="1"/>
    <col min="5032" max="5032" width="7.28515625" customWidth="1"/>
    <col min="5034" max="5034" width="7.28515625" customWidth="1"/>
    <col min="5036" max="5036" width="7.28515625" customWidth="1"/>
    <col min="5038" max="5038" width="7.28515625" customWidth="1"/>
    <col min="5040" max="5040" width="7.28515625" customWidth="1"/>
    <col min="5042" max="5042" width="7.28515625" customWidth="1"/>
    <col min="5044" max="5044" width="7.28515625" customWidth="1"/>
    <col min="5046" max="5046" width="7.28515625" customWidth="1"/>
    <col min="5048" max="5048" width="7.28515625" customWidth="1"/>
    <col min="5050" max="5050" width="7.28515625" customWidth="1"/>
    <col min="5052" max="5052" width="7.28515625" customWidth="1"/>
    <col min="5054" max="5054" width="7.28515625" customWidth="1"/>
    <col min="5056" max="5056" width="7.28515625" customWidth="1"/>
    <col min="5058" max="5058" width="7.28515625" customWidth="1"/>
    <col min="5060" max="5060" width="7.28515625" customWidth="1"/>
    <col min="5062" max="5062" width="7.28515625" customWidth="1"/>
    <col min="5064" max="5064" width="7.28515625" customWidth="1"/>
    <col min="5066" max="5066" width="7.28515625" customWidth="1"/>
    <col min="5068" max="5068" width="7.28515625" customWidth="1"/>
    <col min="5070" max="5070" width="7.28515625" customWidth="1"/>
    <col min="5072" max="5072" width="7.28515625" customWidth="1"/>
    <col min="5074" max="5074" width="7.28515625" customWidth="1"/>
    <col min="5076" max="5076" width="7.28515625" customWidth="1"/>
    <col min="5078" max="5078" width="7.28515625" customWidth="1"/>
    <col min="5080" max="5080" width="7.28515625" customWidth="1"/>
    <col min="5082" max="5082" width="7.28515625" customWidth="1"/>
    <col min="5084" max="5084" width="7.28515625" customWidth="1"/>
    <col min="5086" max="5086" width="7.28515625" customWidth="1"/>
    <col min="5088" max="5088" width="7.28515625" customWidth="1"/>
    <col min="5090" max="5090" width="7.28515625" customWidth="1"/>
    <col min="5092" max="5092" width="7.28515625" customWidth="1"/>
    <col min="5094" max="5094" width="7.28515625" customWidth="1"/>
    <col min="5096" max="5096" width="7.28515625" customWidth="1"/>
    <col min="5098" max="5098" width="7.28515625" customWidth="1"/>
    <col min="5100" max="5100" width="7.28515625" customWidth="1"/>
    <col min="5102" max="5102" width="7.28515625" customWidth="1"/>
    <col min="5104" max="5104" width="7.28515625" customWidth="1"/>
    <col min="5106" max="5106" width="7.28515625" customWidth="1"/>
    <col min="5108" max="5108" width="7.28515625" customWidth="1"/>
    <col min="5110" max="5110" width="7.28515625" customWidth="1"/>
    <col min="5112" max="5112" width="7.28515625" customWidth="1"/>
    <col min="5113" max="5113" width="8.85546875" customWidth="1"/>
    <col min="5114" max="5114" width="7.28515625" customWidth="1"/>
    <col min="5115" max="5115" width="8.85546875" customWidth="1"/>
    <col min="5116" max="5116" width="7.28515625" customWidth="1"/>
    <col min="5117" max="5117" width="8.85546875" customWidth="1"/>
    <col min="5118" max="5118" width="7.28515625" customWidth="1"/>
    <col min="5119" max="5119" width="8.85546875" customWidth="1"/>
    <col min="5120" max="5120" width="7.28515625" customWidth="1"/>
    <col min="5121" max="5121" width="8.85546875" customWidth="1"/>
    <col min="5122" max="5122" width="7.28515625" customWidth="1"/>
    <col min="5123" max="5123" width="8.85546875" customWidth="1"/>
    <col min="5124" max="5124" width="7.28515625" customWidth="1"/>
    <col min="5125" max="5125" width="8.85546875" customWidth="1"/>
    <col min="5126" max="5126" width="7.28515625" customWidth="1"/>
    <col min="5127" max="5127" width="8.85546875" customWidth="1"/>
    <col min="5128" max="5128" width="7.28515625" customWidth="1"/>
    <col min="5129" max="5129" width="8.85546875" customWidth="1"/>
    <col min="5130" max="5130" width="7.28515625" customWidth="1"/>
    <col min="5131" max="5131" width="8.85546875" customWidth="1"/>
    <col min="5132" max="5132" width="7.28515625" customWidth="1"/>
    <col min="5133" max="5133" width="8.85546875" customWidth="1"/>
    <col min="5134" max="5134" width="7.28515625" customWidth="1"/>
    <col min="5135" max="5135" width="8.85546875" customWidth="1"/>
    <col min="5136" max="5136" width="7.28515625" customWidth="1"/>
    <col min="5137" max="5137" width="8.85546875" customWidth="1"/>
    <col min="5138" max="5138" width="7.28515625" customWidth="1"/>
    <col min="5139" max="5139" width="8.85546875" customWidth="1"/>
    <col min="5140" max="5140" width="7.28515625" customWidth="1"/>
    <col min="5141" max="5141" width="8.85546875" customWidth="1"/>
    <col min="5142" max="5142" width="7.28515625" customWidth="1"/>
    <col min="5143" max="5143" width="8.85546875" customWidth="1"/>
    <col min="5144" max="5144" width="7.28515625" customWidth="1"/>
    <col min="5145" max="5145" width="8.85546875" customWidth="1"/>
    <col min="5146" max="5146" width="7.28515625" customWidth="1"/>
    <col min="5147" max="5147" width="8.85546875" customWidth="1"/>
    <col min="5148" max="5148" width="7.28515625" customWidth="1"/>
    <col min="5149" max="5149" width="8.85546875" customWidth="1"/>
    <col min="5150" max="5150" width="7.28515625" customWidth="1"/>
    <col min="5151" max="5151" width="8.85546875" customWidth="1"/>
    <col min="5152" max="5152" width="7.28515625" customWidth="1"/>
    <col min="5153" max="5153" width="8.85546875" customWidth="1"/>
    <col min="5154" max="5154" width="7.28515625" customWidth="1"/>
    <col min="5155" max="5155" width="8.85546875" customWidth="1"/>
    <col min="5156" max="5156" width="7.28515625" customWidth="1"/>
    <col min="5157" max="5157" width="8.85546875" customWidth="1"/>
    <col min="5158" max="5158" width="7.28515625" customWidth="1"/>
    <col min="5159" max="5159" width="8.85546875" customWidth="1"/>
    <col min="5160" max="5160" width="7.28515625" customWidth="1"/>
    <col min="5161" max="5161" width="8.85546875" customWidth="1"/>
    <col min="5162" max="5162" width="7.28515625" customWidth="1"/>
    <col min="5163" max="5163" width="8.85546875" customWidth="1"/>
    <col min="5164" max="5164" width="7.28515625" customWidth="1"/>
    <col min="5165" max="5165" width="8.85546875" customWidth="1"/>
    <col min="5166" max="5166" width="7.28515625" customWidth="1"/>
    <col min="5167" max="5167" width="8.85546875" customWidth="1"/>
    <col min="5168" max="5168" width="7.28515625" customWidth="1"/>
    <col min="5169" max="5169" width="8.85546875" customWidth="1"/>
    <col min="5170" max="5170" width="7.28515625" customWidth="1"/>
    <col min="5171" max="5171" width="8.85546875" customWidth="1"/>
    <col min="5172" max="5172" width="7.28515625" customWidth="1"/>
    <col min="5173" max="5173" width="8.85546875" customWidth="1"/>
    <col min="5174" max="5174" width="7.28515625" customWidth="1"/>
    <col min="5175" max="5175" width="8.85546875" customWidth="1"/>
    <col min="5176" max="5176" width="7.28515625" customWidth="1"/>
    <col min="5177" max="5177" width="8.85546875" customWidth="1"/>
    <col min="5178" max="5178" width="7.28515625" customWidth="1"/>
    <col min="5179" max="5179" width="8.85546875" customWidth="1"/>
    <col min="5180" max="5180" width="7.28515625" customWidth="1"/>
    <col min="5181" max="5181" width="8.85546875" customWidth="1"/>
    <col min="5182" max="5182" width="7.28515625" customWidth="1"/>
    <col min="5183" max="5183" width="8.85546875" customWidth="1"/>
    <col min="5184" max="5184" width="7.28515625" customWidth="1"/>
    <col min="5185" max="5185" width="8.85546875" customWidth="1"/>
    <col min="5186" max="5186" width="7.28515625" customWidth="1"/>
    <col min="5187" max="5187" width="8.85546875" customWidth="1"/>
    <col min="5188" max="5188" width="7.28515625" customWidth="1"/>
    <col min="5189" max="5189" width="8.85546875" customWidth="1"/>
    <col min="5190" max="5190" width="7.28515625" customWidth="1"/>
    <col min="5191" max="5191" width="8.85546875" customWidth="1"/>
    <col min="5192" max="5192" width="7.28515625" customWidth="1"/>
    <col min="5193" max="5193" width="8.85546875" customWidth="1"/>
    <col min="5194" max="5194" width="7.28515625" customWidth="1"/>
    <col min="5195" max="5195" width="8.85546875" customWidth="1"/>
    <col min="5196" max="5196" width="7.28515625" customWidth="1"/>
    <col min="5197" max="5197" width="8.85546875" customWidth="1"/>
    <col min="5198" max="5198" width="7.28515625" customWidth="1"/>
    <col min="5199" max="5199" width="8.85546875" customWidth="1"/>
    <col min="5200" max="5200" width="7.28515625" customWidth="1"/>
    <col min="5201" max="5201" width="8.85546875" customWidth="1"/>
    <col min="5202" max="5202" width="7.28515625" customWidth="1"/>
    <col min="5203" max="5203" width="8.85546875" customWidth="1"/>
    <col min="5204" max="5204" width="7.28515625" customWidth="1"/>
    <col min="5205" max="5205" width="8.85546875" customWidth="1"/>
    <col min="5206" max="5206" width="7.28515625" customWidth="1"/>
    <col min="5207" max="5207" width="8.85546875" customWidth="1"/>
    <col min="5208" max="5208" width="7.28515625" customWidth="1"/>
    <col min="5209" max="5209" width="8.85546875" customWidth="1"/>
    <col min="5210" max="5210" width="7.28515625" customWidth="1"/>
    <col min="5211" max="5211" width="8.85546875" customWidth="1"/>
    <col min="5212" max="5212" width="7.28515625" customWidth="1"/>
    <col min="5213" max="5213" width="8.85546875" customWidth="1"/>
    <col min="5214" max="5214" width="7.28515625" customWidth="1"/>
    <col min="5215" max="5215" width="8.85546875" customWidth="1"/>
    <col min="5216" max="5216" width="7.28515625" customWidth="1"/>
    <col min="5217" max="5217" width="8.85546875" customWidth="1"/>
    <col min="5218" max="5218" width="7.28515625" customWidth="1"/>
    <col min="5219" max="5219" width="8.85546875" customWidth="1"/>
    <col min="5220" max="5220" width="7.28515625" customWidth="1"/>
    <col min="5221" max="5221" width="8.85546875" customWidth="1"/>
    <col min="5222" max="5222" width="7.28515625" customWidth="1"/>
    <col min="5223" max="5223" width="8.85546875" customWidth="1"/>
    <col min="5224" max="5224" width="7.28515625" customWidth="1"/>
    <col min="5225" max="5225" width="8.85546875" customWidth="1"/>
    <col min="5226" max="5226" width="7.28515625" customWidth="1"/>
    <col min="5227" max="5227" width="8.85546875" customWidth="1"/>
    <col min="5228" max="5228" width="7.28515625" customWidth="1"/>
    <col min="5229" max="5229" width="8.85546875" customWidth="1"/>
    <col min="5230" max="5230" width="7.28515625" customWidth="1"/>
    <col min="5231" max="5231" width="8.85546875" customWidth="1"/>
    <col min="5232" max="5232" width="7.28515625" customWidth="1"/>
    <col min="5233" max="5233" width="8.85546875" customWidth="1"/>
    <col min="5234" max="5234" width="7.28515625" customWidth="1"/>
    <col min="5235" max="5235" width="8.85546875" customWidth="1"/>
    <col min="5236" max="5236" width="7.28515625" customWidth="1"/>
    <col min="5237" max="5237" width="8.85546875" customWidth="1"/>
    <col min="5238" max="5238" width="7.28515625" customWidth="1"/>
    <col min="5239" max="5239" width="8.85546875" customWidth="1"/>
    <col min="5240" max="5240" width="7.28515625" customWidth="1"/>
    <col min="5241" max="5241" width="8.85546875" customWidth="1"/>
    <col min="5242" max="5242" width="7.28515625" customWidth="1"/>
    <col min="5243" max="5243" width="8.85546875" customWidth="1"/>
    <col min="5244" max="5244" width="7.28515625" customWidth="1"/>
    <col min="5245" max="5245" width="8.85546875" customWidth="1"/>
    <col min="5246" max="5246" width="7.28515625" customWidth="1"/>
    <col min="5247" max="5247" width="8.85546875" customWidth="1"/>
    <col min="5248" max="5248" width="7.28515625" customWidth="1"/>
    <col min="5249" max="5249" width="8.85546875" customWidth="1"/>
    <col min="5250" max="5250" width="7.28515625" customWidth="1"/>
    <col min="5251" max="5251" width="8.85546875" customWidth="1"/>
    <col min="5252" max="5252" width="7.28515625" customWidth="1"/>
    <col min="5253" max="5253" width="8.85546875" customWidth="1"/>
    <col min="5254" max="5254" width="7.28515625" customWidth="1"/>
    <col min="5255" max="5255" width="8.85546875" customWidth="1"/>
    <col min="5256" max="5256" width="7.28515625" customWidth="1"/>
    <col min="5257" max="5257" width="8.85546875" customWidth="1"/>
    <col min="5258" max="5258" width="7.28515625" customWidth="1"/>
    <col min="5259" max="5259" width="8.85546875" customWidth="1"/>
    <col min="5260" max="5260" width="7.28515625" customWidth="1"/>
    <col min="5261" max="5261" width="8.85546875" customWidth="1"/>
    <col min="5262" max="5262" width="7.28515625" customWidth="1"/>
    <col min="5263" max="5263" width="8.85546875" customWidth="1"/>
    <col min="5264" max="5264" width="7.28515625" customWidth="1"/>
    <col min="5265" max="5265" width="8.85546875" customWidth="1"/>
    <col min="5266" max="5266" width="7.28515625" customWidth="1"/>
    <col min="5267" max="5267" width="8.85546875" customWidth="1"/>
    <col min="5268" max="5268" width="7.28515625" customWidth="1"/>
    <col min="5269" max="5269" width="8.85546875" customWidth="1"/>
    <col min="5270" max="5270" width="7.28515625" customWidth="1"/>
    <col min="5271" max="5271" width="8.85546875" customWidth="1"/>
    <col min="5272" max="5272" width="7.28515625" customWidth="1"/>
    <col min="5273" max="5273" width="8.85546875" customWidth="1"/>
    <col min="5274" max="5274" width="7.28515625" customWidth="1"/>
    <col min="5275" max="5275" width="8.85546875" customWidth="1"/>
    <col min="5276" max="5276" width="7.28515625" customWidth="1"/>
    <col min="5277" max="5277" width="8.85546875" customWidth="1"/>
    <col min="5278" max="5278" width="7.28515625" customWidth="1"/>
    <col min="5279" max="5279" width="8.85546875" customWidth="1"/>
    <col min="5280" max="5280" width="7.28515625" customWidth="1"/>
    <col min="5281" max="5281" width="8.85546875" customWidth="1"/>
    <col min="5282" max="5282" width="7.28515625" customWidth="1"/>
    <col min="5283" max="5283" width="8.85546875" customWidth="1"/>
    <col min="5284" max="5284" width="7.28515625" customWidth="1"/>
    <col min="5285" max="5285" width="8.85546875" customWidth="1"/>
    <col min="5286" max="5286" width="7.28515625" customWidth="1"/>
    <col min="5287" max="5287" width="8.85546875" customWidth="1"/>
    <col min="5288" max="5288" width="7.28515625" customWidth="1"/>
    <col min="5289" max="5289" width="8.85546875" customWidth="1"/>
    <col min="5290" max="5290" width="7.28515625" customWidth="1"/>
    <col min="5291" max="5291" width="8.85546875" customWidth="1"/>
    <col min="5292" max="5292" width="7.28515625" customWidth="1"/>
    <col min="5293" max="5293" width="8.85546875" customWidth="1"/>
    <col min="5294" max="5294" width="7.28515625" customWidth="1"/>
    <col min="5295" max="5295" width="8.85546875" customWidth="1"/>
    <col min="5296" max="5296" width="7.28515625" customWidth="1"/>
    <col min="5297" max="5297" width="8.85546875" customWidth="1"/>
    <col min="5298" max="5298" width="7.28515625" customWidth="1"/>
    <col min="5299" max="5299" width="8.85546875" customWidth="1"/>
    <col min="5300" max="5300" width="7.28515625" customWidth="1"/>
    <col min="5301" max="5301" width="8.85546875" customWidth="1"/>
    <col min="5302" max="5302" width="7.28515625" customWidth="1"/>
    <col min="5303" max="5303" width="8.85546875" customWidth="1"/>
    <col min="5304" max="5304" width="7.28515625" customWidth="1"/>
    <col min="5305" max="5305" width="8.85546875" customWidth="1"/>
    <col min="5306" max="5306" width="7.28515625" customWidth="1"/>
    <col min="5307" max="5307" width="8.85546875" customWidth="1"/>
    <col min="5308" max="5308" width="7.28515625" customWidth="1"/>
    <col min="5309" max="5309" width="8.85546875" customWidth="1"/>
    <col min="5310" max="5310" width="7.28515625" customWidth="1"/>
    <col min="5311" max="5311" width="8.85546875" customWidth="1"/>
    <col min="5312" max="5312" width="7.28515625" customWidth="1"/>
    <col min="5313" max="5313" width="8.85546875" customWidth="1"/>
    <col min="5314" max="5314" width="7.28515625" customWidth="1"/>
    <col min="5315" max="5315" width="8.85546875" customWidth="1"/>
    <col min="5316" max="5316" width="7.28515625" customWidth="1"/>
    <col min="5317" max="5317" width="8.85546875" customWidth="1"/>
    <col min="5318" max="5318" width="7.28515625" customWidth="1"/>
    <col min="5319" max="5319" width="8.85546875" customWidth="1"/>
    <col min="5320" max="5320" width="7.28515625" customWidth="1"/>
    <col min="5321" max="5321" width="8.85546875" customWidth="1"/>
    <col min="5322" max="5322" width="7.28515625" customWidth="1"/>
    <col min="5323" max="5323" width="8.85546875" customWidth="1"/>
    <col min="5324" max="5324" width="7.28515625" customWidth="1"/>
    <col min="5325" max="5325" width="8.85546875" customWidth="1"/>
    <col min="5326" max="5326" width="7.28515625" customWidth="1"/>
    <col min="5327" max="5327" width="8.85546875" customWidth="1"/>
    <col min="5328" max="5328" width="7.28515625" customWidth="1"/>
    <col min="5329" max="5329" width="8.85546875" customWidth="1"/>
    <col min="5330" max="5330" width="7.28515625" customWidth="1"/>
    <col min="5331" max="5331" width="8.85546875" customWidth="1"/>
    <col min="5332" max="5332" width="7.28515625" customWidth="1"/>
    <col min="5333" max="5333" width="8.85546875" customWidth="1"/>
    <col min="5334" max="5334" width="7.28515625" customWidth="1"/>
    <col min="5335" max="5335" width="8.85546875" customWidth="1"/>
    <col min="5336" max="5336" width="7.28515625" customWidth="1"/>
    <col min="5337" max="5337" width="8.85546875" customWidth="1"/>
    <col min="5338" max="5338" width="7.28515625" customWidth="1"/>
    <col min="5339" max="5339" width="8.85546875" customWidth="1"/>
    <col min="5340" max="5340" width="7.28515625" customWidth="1"/>
    <col min="5341" max="5341" width="8.85546875" customWidth="1"/>
    <col min="5342" max="5342" width="7.28515625" customWidth="1"/>
    <col min="5343" max="5343" width="8.85546875" customWidth="1"/>
    <col min="5344" max="5344" width="7.28515625" customWidth="1"/>
    <col min="5345" max="5345" width="8.85546875" customWidth="1"/>
    <col min="5346" max="5346" width="7.28515625" customWidth="1"/>
    <col min="5347" max="5347" width="8.85546875" customWidth="1"/>
    <col min="5348" max="5348" width="7.28515625" customWidth="1"/>
    <col min="5349" max="5349" width="8.85546875" customWidth="1"/>
    <col min="5350" max="5350" width="7.28515625" customWidth="1"/>
    <col min="5351" max="5351" width="8.85546875" customWidth="1"/>
    <col min="5352" max="5352" width="7.28515625" customWidth="1"/>
    <col min="5353" max="5353" width="8.85546875" customWidth="1"/>
    <col min="5354" max="5354" width="7.28515625" customWidth="1"/>
    <col min="5355" max="5355" width="8.85546875" customWidth="1"/>
    <col min="5356" max="5356" width="7.28515625" customWidth="1"/>
    <col min="5357" max="5357" width="8.85546875" customWidth="1"/>
    <col min="5358" max="5358" width="7.28515625" customWidth="1"/>
    <col min="5359" max="5359" width="8.85546875" customWidth="1"/>
    <col min="5360" max="5360" width="7.28515625" customWidth="1"/>
    <col min="5361" max="5361" width="8.85546875" customWidth="1"/>
    <col min="5362" max="5362" width="7.28515625" customWidth="1"/>
    <col min="5363" max="5363" width="8.85546875" customWidth="1"/>
    <col min="5364" max="5364" width="7.28515625" customWidth="1"/>
    <col min="5365" max="5365" width="8.85546875" customWidth="1"/>
    <col min="5366" max="5366" width="7.28515625" customWidth="1"/>
    <col min="5367" max="5367" width="8.85546875" customWidth="1"/>
    <col min="5368" max="5368" width="7.28515625" customWidth="1"/>
    <col min="5369" max="5369" width="8.85546875" customWidth="1"/>
    <col min="5370" max="5370" width="7.28515625" customWidth="1"/>
    <col min="5371" max="5371" width="8.85546875" customWidth="1"/>
    <col min="5372" max="5372" width="7.28515625" customWidth="1"/>
    <col min="5373" max="5373" width="8.85546875" customWidth="1"/>
    <col min="5374" max="5374" width="7.28515625" customWidth="1"/>
    <col min="5375" max="5375" width="8.85546875" customWidth="1"/>
    <col min="5376" max="5376" width="7.28515625" customWidth="1"/>
    <col min="5377" max="5377" width="8.85546875" customWidth="1"/>
    <col min="5378" max="5378" width="7.28515625" customWidth="1"/>
    <col min="5379" max="5379" width="8.85546875" customWidth="1"/>
    <col min="5380" max="5380" width="7.28515625" customWidth="1"/>
    <col min="5381" max="5381" width="8.85546875" customWidth="1"/>
    <col min="5382" max="5382" width="7.28515625" customWidth="1"/>
    <col min="5383" max="5383" width="8.85546875" customWidth="1"/>
    <col min="5384" max="5384" width="7.28515625" customWidth="1"/>
    <col min="5385" max="5385" width="8.85546875" customWidth="1"/>
    <col min="5386" max="5386" width="7.28515625" customWidth="1"/>
    <col min="5387" max="5387" width="8.85546875" customWidth="1"/>
    <col min="5388" max="5388" width="7.28515625" customWidth="1"/>
    <col min="5389" max="5389" width="8.85546875" customWidth="1"/>
    <col min="5390" max="5390" width="7.28515625" customWidth="1"/>
    <col min="5391" max="5391" width="8.85546875" customWidth="1"/>
    <col min="5392" max="5392" width="7.28515625" customWidth="1"/>
    <col min="5393" max="5393" width="8.85546875" customWidth="1"/>
    <col min="5394" max="5394" width="7.28515625" customWidth="1"/>
    <col min="5395" max="5395" width="8.85546875" customWidth="1"/>
    <col min="5396" max="5396" width="7.28515625" customWidth="1"/>
    <col min="5397" max="5397" width="8.85546875" customWidth="1"/>
    <col min="5398" max="5398" width="7.28515625" customWidth="1"/>
    <col min="5399" max="5399" width="8.85546875" customWidth="1"/>
    <col min="5400" max="5400" width="7.28515625" customWidth="1"/>
    <col min="5401" max="5401" width="8.85546875" customWidth="1"/>
    <col min="5402" max="5402" width="7.28515625" customWidth="1"/>
    <col min="5403" max="5403" width="8.85546875" customWidth="1"/>
    <col min="5404" max="5404" width="7.28515625" customWidth="1"/>
    <col min="5405" max="5405" width="8.85546875" customWidth="1"/>
    <col min="5406" max="5406" width="7.28515625" customWidth="1"/>
    <col min="5407" max="5407" width="8.85546875" customWidth="1"/>
    <col min="5408" max="5408" width="7.28515625" customWidth="1"/>
    <col min="5409" max="5409" width="8.85546875" customWidth="1"/>
    <col min="5410" max="5410" width="7.28515625" customWidth="1"/>
    <col min="5411" max="5411" width="8.85546875" customWidth="1"/>
    <col min="5412" max="5412" width="7.28515625" customWidth="1"/>
    <col min="5413" max="5413" width="8.85546875" customWidth="1"/>
    <col min="5414" max="5414" width="7.28515625" customWidth="1"/>
    <col min="5415" max="5415" width="8.85546875" customWidth="1"/>
    <col min="5416" max="5416" width="7.28515625" customWidth="1"/>
    <col min="5417" max="5417" width="8.85546875" customWidth="1"/>
    <col min="5418" max="5418" width="7.28515625" customWidth="1"/>
    <col min="5419" max="5419" width="8.85546875" customWidth="1"/>
    <col min="5420" max="5420" width="7.28515625" customWidth="1"/>
    <col min="5421" max="5421" width="8.85546875" customWidth="1"/>
    <col min="5422" max="5422" width="7.28515625" customWidth="1"/>
    <col min="5423" max="5423" width="8.85546875" customWidth="1"/>
    <col min="5424" max="5424" width="7.28515625" customWidth="1"/>
    <col min="5425" max="5425" width="8.85546875" customWidth="1"/>
    <col min="5426" max="5426" width="7.28515625" customWidth="1"/>
    <col min="5427" max="5427" width="8.85546875" customWidth="1"/>
    <col min="5428" max="5428" width="7.28515625" customWidth="1"/>
    <col min="5429" max="5429" width="8.85546875" customWidth="1"/>
    <col min="5430" max="5430" width="7.28515625" customWidth="1"/>
    <col min="5431" max="5431" width="8.85546875" customWidth="1"/>
    <col min="5432" max="5432" width="7.28515625" customWidth="1"/>
    <col min="5433" max="5433" width="8.85546875" customWidth="1"/>
    <col min="5434" max="5434" width="7.28515625" customWidth="1"/>
    <col min="5435" max="5435" width="8.85546875" customWidth="1"/>
    <col min="5436" max="5436" width="7.28515625" customWidth="1"/>
    <col min="5437" max="5437" width="8.85546875" customWidth="1"/>
    <col min="5438" max="5438" width="7.28515625" customWidth="1"/>
    <col min="5439" max="5439" width="8.85546875" customWidth="1"/>
    <col min="5440" max="5440" width="7.28515625" customWidth="1"/>
    <col min="5441" max="5441" width="8.85546875" customWidth="1"/>
    <col min="5442" max="5442" width="7.28515625" customWidth="1"/>
    <col min="5443" max="5443" width="8.85546875" customWidth="1"/>
    <col min="5444" max="5444" width="7.28515625" customWidth="1"/>
    <col min="5445" max="5445" width="8.85546875" customWidth="1"/>
    <col min="5446" max="5446" width="7.28515625" customWidth="1"/>
    <col min="5447" max="5447" width="8.85546875" customWidth="1"/>
    <col min="5448" max="5448" width="7.28515625" customWidth="1"/>
    <col min="5449" max="5449" width="8.85546875" customWidth="1"/>
    <col min="5450" max="5450" width="7.28515625" customWidth="1"/>
    <col min="5451" max="5451" width="8.85546875" customWidth="1"/>
    <col min="5452" max="5452" width="7.28515625" customWidth="1"/>
    <col min="5453" max="5453" width="8.85546875" customWidth="1"/>
    <col min="5454" max="5454" width="7.28515625" customWidth="1"/>
    <col min="5455" max="5455" width="8.85546875" customWidth="1"/>
    <col min="5456" max="5456" width="7.28515625" customWidth="1"/>
    <col min="5457" max="5457" width="8.85546875" customWidth="1"/>
    <col min="5458" max="5458" width="7.28515625" customWidth="1"/>
    <col min="5459" max="5459" width="8.85546875" customWidth="1"/>
    <col min="5460" max="5460" width="7.28515625" customWidth="1"/>
    <col min="5461" max="5461" width="8.85546875" customWidth="1"/>
    <col min="5462" max="5462" width="7.28515625" customWidth="1"/>
    <col min="5463" max="5463" width="8.85546875" customWidth="1"/>
    <col min="5464" max="5464" width="7.28515625" customWidth="1"/>
    <col min="5465" max="5465" width="8.85546875" customWidth="1"/>
    <col min="5466" max="5466" width="7.28515625" customWidth="1"/>
    <col min="5467" max="5467" width="8.85546875" customWidth="1"/>
    <col min="5468" max="5468" width="7.28515625" customWidth="1"/>
    <col min="5469" max="5469" width="8.85546875" customWidth="1"/>
    <col min="5470" max="5470" width="7.28515625" customWidth="1"/>
    <col min="5471" max="5471" width="8.85546875" customWidth="1"/>
    <col min="5472" max="5472" width="7.28515625" customWidth="1"/>
    <col min="5473" max="5473" width="8.85546875" customWidth="1"/>
    <col min="5474" max="5474" width="7.28515625" customWidth="1"/>
    <col min="5475" max="5475" width="8.85546875" customWidth="1"/>
    <col min="5476" max="5476" width="7.28515625" customWidth="1"/>
    <col min="5477" max="5477" width="8.85546875" customWidth="1"/>
    <col min="5478" max="5478" width="7.28515625" customWidth="1"/>
    <col min="5479" max="5479" width="8.85546875" customWidth="1"/>
    <col min="5480" max="5480" width="7.28515625" customWidth="1"/>
    <col min="5481" max="5481" width="8.85546875" customWidth="1"/>
    <col min="5482" max="5482" width="7.28515625" customWidth="1"/>
    <col min="5483" max="5483" width="8.85546875" customWidth="1"/>
    <col min="5484" max="5484" width="7.28515625" customWidth="1"/>
    <col min="5485" max="5485" width="8.85546875" customWidth="1"/>
    <col min="5486" max="5486" width="7.28515625" customWidth="1"/>
    <col min="5487" max="5487" width="8.85546875" customWidth="1"/>
    <col min="5488" max="5488" width="7.28515625" customWidth="1"/>
    <col min="5489" max="5489" width="8.85546875" customWidth="1"/>
    <col min="5490" max="5490" width="7.28515625" customWidth="1"/>
    <col min="5491" max="5491" width="8.85546875" customWidth="1"/>
    <col min="5492" max="5492" width="7.28515625" customWidth="1"/>
    <col min="5493" max="5493" width="8.85546875" customWidth="1"/>
    <col min="5494" max="5494" width="7.28515625" customWidth="1"/>
    <col min="5495" max="5495" width="8.85546875" customWidth="1"/>
    <col min="5496" max="5496" width="7.28515625" customWidth="1"/>
    <col min="5497" max="5497" width="8.85546875" customWidth="1"/>
    <col min="5498" max="5498" width="7.28515625" customWidth="1"/>
    <col min="5499" max="5499" width="8.85546875" customWidth="1"/>
    <col min="5500" max="5500" width="7.28515625" customWidth="1"/>
    <col min="5501" max="5501" width="8.85546875" customWidth="1"/>
    <col min="5502" max="5502" width="7.28515625" customWidth="1"/>
    <col min="5503" max="5503" width="8.85546875" customWidth="1"/>
    <col min="5504" max="5504" width="7.28515625" customWidth="1"/>
    <col min="5505" max="5505" width="8.85546875" customWidth="1"/>
    <col min="5506" max="5506" width="7.28515625" customWidth="1"/>
    <col min="5507" max="5507" width="8.85546875" customWidth="1"/>
    <col min="5508" max="5508" width="7.28515625" customWidth="1"/>
    <col min="5509" max="5509" width="9.28515625" bestFit="1" customWidth="1"/>
    <col min="5510" max="5510" width="7.28515625" customWidth="1"/>
    <col min="5511" max="5511" width="9.28515625" bestFit="1" customWidth="1"/>
    <col min="5512" max="5512" width="7.28515625" customWidth="1"/>
    <col min="5513" max="5513" width="9.28515625" bestFit="1" customWidth="1"/>
    <col min="5514" max="5514" width="7.28515625" customWidth="1"/>
    <col min="5515" max="5515" width="9.28515625" bestFit="1" customWidth="1"/>
    <col min="5516" max="5516" width="7.28515625" customWidth="1"/>
    <col min="5517" max="5517" width="9.28515625" bestFit="1" customWidth="1"/>
    <col min="5518" max="5518" width="7.28515625" customWidth="1"/>
    <col min="5519" max="5519" width="9.28515625" bestFit="1" customWidth="1"/>
    <col min="5520" max="5520" width="7.28515625" customWidth="1"/>
    <col min="5521" max="5521" width="9.28515625" bestFit="1" customWidth="1"/>
    <col min="5522" max="5522" width="7.28515625" customWidth="1"/>
    <col min="5523" max="5523" width="9.28515625" bestFit="1" customWidth="1"/>
    <col min="5524" max="5524" width="7.28515625" customWidth="1"/>
    <col min="5525" max="5525" width="9.28515625" bestFit="1" customWidth="1"/>
    <col min="5526" max="5526" width="7.28515625" customWidth="1"/>
    <col min="5527" max="5527" width="9.28515625" bestFit="1" customWidth="1"/>
    <col min="5528" max="5528" width="7.28515625" customWidth="1"/>
    <col min="5529" max="5529" width="9.28515625" bestFit="1" customWidth="1"/>
    <col min="5530" max="5530" width="7.28515625" customWidth="1"/>
    <col min="5531" max="5531" width="9.28515625" bestFit="1" customWidth="1"/>
    <col min="5532" max="5532" width="7.28515625" customWidth="1"/>
    <col min="5533" max="5533" width="9.28515625" bestFit="1" customWidth="1"/>
    <col min="5534" max="5534" width="7.28515625" customWidth="1"/>
    <col min="5535" max="5535" width="9.28515625" bestFit="1" customWidth="1"/>
    <col min="5536" max="5536" width="7.28515625" customWidth="1"/>
    <col min="5537" max="5537" width="9.28515625" bestFit="1" customWidth="1"/>
    <col min="5538" max="5538" width="7.28515625" customWidth="1"/>
    <col min="5539" max="5539" width="9.28515625" bestFit="1" customWidth="1"/>
    <col min="5540" max="5540" width="7.28515625" customWidth="1"/>
    <col min="5541" max="5541" width="9.28515625" bestFit="1" customWidth="1"/>
    <col min="5542" max="5542" width="7.28515625" customWidth="1"/>
    <col min="5543" max="5543" width="9.28515625" bestFit="1" customWidth="1"/>
    <col min="5544" max="5544" width="7.28515625" customWidth="1"/>
    <col min="5545" max="5545" width="9.28515625" bestFit="1" customWidth="1"/>
    <col min="5546" max="5546" width="7.28515625" customWidth="1"/>
    <col min="5547" max="5547" width="9.28515625" bestFit="1" customWidth="1"/>
    <col min="5548" max="5548" width="7.28515625" customWidth="1"/>
    <col min="5549" max="5549" width="9.28515625" bestFit="1" customWidth="1"/>
    <col min="5550" max="5550" width="7.28515625" customWidth="1"/>
    <col min="5551" max="5551" width="9.28515625" bestFit="1" customWidth="1"/>
    <col min="5552" max="5552" width="7.28515625" customWidth="1"/>
    <col min="5553" max="5553" width="9.28515625" bestFit="1" customWidth="1"/>
    <col min="5554" max="5554" width="7.28515625" customWidth="1"/>
    <col min="5555" max="5555" width="9.28515625" bestFit="1" customWidth="1"/>
    <col min="5556" max="5556" width="7.28515625" customWidth="1"/>
    <col min="5557" max="5557" width="9.28515625" bestFit="1" customWidth="1"/>
    <col min="5558" max="5558" width="7.28515625" customWidth="1"/>
    <col min="5559" max="5559" width="9.28515625" bestFit="1" customWidth="1"/>
    <col min="5560" max="5560" width="7.28515625" customWidth="1"/>
    <col min="5561" max="5561" width="9.28515625" bestFit="1" customWidth="1"/>
    <col min="5562" max="5562" width="7.28515625" customWidth="1"/>
    <col min="5563" max="5563" width="9.28515625" bestFit="1" customWidth="1"/>
    <col min="5564" max="5564" width="7.28515625" customWidth="1"/>
    <col min="5565" max="5565" width="9.28515625" bestFit="1" customWidth="1"/>
    <col min="5566" max="5566" width="7.28515625" customWidth="1"/>
    <col min="5567" max="5567" width="9.28515625" bestFit="1" customWidth="1"/>
    <col min="5568" max="5568" width="7.28515625" customWidth="1"/>
    <col min="5569" max="5569" width="9.28515625" bestFit="1" customWidth="1"/>
    <col min="5570" max="5570" width="7.28515625" customWidth="1"/>
    <col min="5571" max="5571" width="9.28515625" bestFit="1" customWidth="1"/>
    <col min="5572" max="5572" width="7.28515625" customWidth="1"/>
    <col min="5573" max="5573" width="9.28515625" bestFit="1" customWidth="1"/>
    <col min="5574" max="5574" width="7.28515625" customWidth="1"/>
    <col min="5575" max="5575" width="9.28515625" bestFit="1" customWidth="1"/>
    <col min="5576" max="5576" width="7.28515625" customWidth="1"/>
    <col min="5577" max="5577" width="9.28515625" bestFit="1" customWidth="1"/>
    <col min="5578" max="5578" width="7.28515625" customWidth="1"/>
    <col min="5579" max="5579" width="9.28515625" bestFit="1" customWidth="1"/>
    <col min="5580" max="5580" width="7.28515625" customWidth="1"/>
    <col min="5581" max="5581" width="9.28515625" bestFit="1" customWidth="1"/>
    <col min="5582" max="5582" width="7.28515625" customWidth="1"/>
    <col min="5583" max="5583" width="9.28515625" bestFit="1" customWidth="1"/>
    <col min="5584" max="5584" width="7.28515625" customWidth="1"/>
    <col min="5585" max="5585" width="9.28515625" bestFit="1" customWidth="1"/>
    <col min="5586" max="5586" width="7.28515625" customWidth="1"/>
    <col min="5587" max="5587" width="9.28515625" bestFit="1" customWidth="1"/>
    <col min="5588" max="5588" width="7.28515625" customWidth="1"/>
    <col min="5589" max="5589" width="9.28515625" bestFit="1" customWidth="1"/>
    <col min="5590" max="5590" width="7.28515625" customWidth="1"/>
    <col min="5591" max="5591" width="9.28515625" bestFit="1" customWidth="1"/>
    <col min="5592" max="5592" width="7.28515625" customWidth="1"/>
    <col min="5593" max="5593" width="9.28515625" bestFit="1" customWidth="1"/>
    <col min="5594" max="5594" width="7.28515625" customWidth="1"/>
    <col min="5595" max="5595" width="9.28515625" bestFit="1" customWidth="1"/>
    <col min="5596" max="5596" width="7.28515625" customWidth="1"/>
    <col min="5597" max="5597" width="9.28515625" bestFit="1" customWidth="1"/>
    <col min="5598" max="5598" width="7.28515625" customWidth="1"/>
    <col min="5599" max="5599" width="9.28515625" bestFit="1" customWidth="1"/>
    <col min="5600" max="5600" width="7.28515625" customWidth="1"/>
    <col min="5601" max="5601" width="9.28515625" bestFit="1" customWidth="1"/>
    <col min="5602" max="5602" width="7.28515625" customWidth="1"/>
    <col min="5603" max="5603" width="9.28515625" bestFit="1" customWidth="1"/>
    <col min="5604" max="5604" width="7.28515625" customWidth="1"/>
    <col min="5605" max="5605" width="9.28515625" bestFit="1" customWidth="1"/>
    <col min="5606" max="5606" width="7.28515625" customWidth="1"/>
    <col min="5607" max="5607" width="9.28515625" bestFit="1" customWidth="1"/>
    <col min="5608" max="5608" width="7.28515625" customWidth="1"/>
    <col min="5609" max="5609" width="9.28515625" bestFit="1" customWidth="1"/>
    <col min="5610" max="5610" width="7.28515625" customWidth="1"/>
    <col min="5611" max="5611" width="9.28515625" bestFit="1" customWidth="1"/>
    <col min="5612" max="5612" width="7.28515625" customWidth="1"/>
    <col min="5613" max="5613" width="9.28515625" bestFit="1" customWidth="1"/>
    <col min="5614" max="5614" width="7.28515625" customWidth="1"/>
    <col min="5615" max="5615" width="9.28515625" bestFit="1" customWidth="1"/>
    <col min="5616" max="5616" width="7.28515625" customWidth="1"/>
    <col min="5617" max="5617" width="9.28515625" bestFit="1" customWidth="1"/>
    <col min="5618" max="5618" width="7.28515625" customWidth="1"/>
    <col min="5619" max="5619" width="9.28515625" bestFit="1" customWidth="1"/>
    <col min="5620" max="5620" width="7.28515625" customWidth="1"/>
    <col min="5621" max="5621" width="9.28515625" bestFit="1" customWidth="1"/>
    <col min="5622" max="5622" width="7.28515625" customWidth="1"/>
    <col min="5623" max="5623" width="9.28515625" bestFit="1" customWidth="1"/>
    <col min="5624" max="5624" width="7.28515625" customWidth="1"/>
    <col min="5625" max="5625" width="9.28515625" bestFit="1" customWidth="1"/>
    <col min="5626" max="5626" width="7.28515625" customWidth="1"/>
    <col min="5627" max="5627" width="9.28515625" bestFit="1" customWidth="1"/>
    <col min="5628" max="5628" width="7.28515625" customWidth="1"/>
    <col min="5629" max="5629" width="9.28515625" bestFit="1" customWidth="1"/>
    <col min="5630" max="5630" width="7.28515625" customWidth="1"/>
    <col min="5631" max="5631" width="9.28515625" bestFit="1" customWidth="1"/>
    <col min="5632" max="5632" width="7.28515625" customWidth="1"/>
    <col min="5633" max="5633" width="9.28515625" bestFit="1" customWidth="1"/>
    <col min="5634" max="5634" width="7.28515625" customWidth="1"/>
    <col min="5635" max="5635" width="9.28515625" bestFit="1" customWidth="1"/>
    <col min="5636" max="5636" width="7.28515625" customWidth="1"/>
    <col min="5637" max="5637" width="9.28515625" bestFit="1" customWidth="1"/>
    <col min="5638" max="5638" width="7.28515625" customWidth="1"/>
    <col min="5639" max="5639" width="9.28515625" bestFit="1" customWidth="1"/>
    <col min="5640" max="5640" width="7.28515625" customWidth="1"/>
    <col min="5641" max="5641" width="9.28515625" bestFit="1" customWidth="1"/>
    <col min="5642" max="5642" width="7.28515625" customWidth="1"/>
    <col min="5643" max="5643" width="9.28515625" bestFit="1" customWidth="1"/>
    <col min="5644" max="5644" width="7.28515625" customWidth="1"/>
    <col min="5645" max="5645" width="9.28515625" bestFit="1" customWidth="1"/>
    <col min="5646" max="5646" width="7.28515625" customWidth="1"/>
    <col min="5647" max="5647" width="9.28515625" bestFit="1" customWidth="1"/>
    <col min="5648" max="5648" width="7.28515625" customWidth="1"/>
    <col min="5649" max="5649" width="9.28515625" bestFit="1" customWidth="1"/>
    <col min="5650" max="5650" width="7.28515625" customWidth="1"/>
    <col min="5651" max="5651" width="9.28515625" bestFit="1" customWidth="1"/>
    <col min="5652" max="5652" width="7.28515625" customWidth="1"/>
    <col min="5653" max="5653" width="9.28515625" bestFit="1" customWidth="1"/>
    <col min="5654" max="5654" width="7.28515625" customWidth="1"/>
    <col min="5655" max="5655" width="9.28515625" bestFit="1" customWidth="1"/>
    <col min="5656" max="5656" width="7.28515625" customWidth="1"/>
    <col min="5657" max="5657" width="9.28515625" bestFit="1" customWidth="1"/>
    <col min="5658" max="5658" width="7.28515625" customWidth="1"/>
    <col min="5659" max="5659" width="9.28515625" bestFit="1" customWidth="1"/>
    <col min="5660" max="5660" width="7.28515625" customWidth="1"/>
    <col min="5661" max="5661" width="9.28515625" bestFit="1" customWidth="1"/>
    <col min="5662" max="5662" width="7.28515625" customWidth="1"/>
    <col min="5663" max="5663" width="9.28515625" bestFit="1" customWidth="1"/>
    <col min="5664" max="5664" width="7.28515625" customWidth="1"/>
    <col min="5666" max="5666" width="7.28515625" customWidth="1"/>
    <col min="5668" max="5668" width="7.28515625" customWidth="1"/>
    <col min="5670" max="5670" width="7.28515625" customWidth="1"/>
    <col min="5672" max="5672" width="7.28515625" customWidth="1"/>
    <col min="5674" max="5674" width="7.28515625" customWidth="1"/>
    <col min="5676" max="5676" width="7.28515625" customWidth="1"/>
    <col min="5678" max="5678" width="7.28515625" customWidth="1"/>
    <col min="5680" max="5680" width="7.28515625" customWidth="1"/>
    <col min="5682" max="5682" width="7.28515625" customWidth="1"/>
    <col min="5684" max="5684" width="7.28515625" customWidth="1"/>
    <col min="5686" max="5686" width="7.28515625" customWidth="1"/>
    <col min="5688" max="5688" width="7.28515625" customWidth="1"/>
    <col min="5690" max="5690" width="7.28515625" customWidth="1"/>
    <col min="5692" max="5692" width="7.28515625" customWidth="1"/>
    <col min="5694" max="5694" width="7.28515625" customWidth="1"/>
    <col min="5696" max="5696" width="7.28515625" customWidth="1"/>
    <col min="5698" max="5698" width="7.28515625" customWidth="1"/>
    <col min="5700" max="5700" width="7.28515625" customWidth="1"/>
    <col min="5702" max="5702" width="7.28515625" customWidth="1"/>
    <col min="5704" max="5704" width="7.28515625" customWidth="1"/>
    <col min="5706" max="5706" width="7.28515625" customWidth="1"/>
    <col min="5708" max="5708" width="7.28515625" customWidth="1"/>
    <col min="5710" max="5710" width="7.28515625" customWidth="1"/>
    <col min="5712" max="5712" width="7.28515625" customWidth="1"/>
    <col min="5714" max="5714" width="7.28515625" customWidth="1"/>
    <col min="5716" max="5716" width="7.28515625" customWidth="1"/>
    <col min="5718" max="5718" width="7.28515625" customWidth="1"/>
    <col min="5720" max="5720" width="7.28515625" customWidth="1"/>
    <col min="5722" max="5722" width="7.28515625" customWidth="1"/>
    <col min="5724" max="5724" width="7.28515625" customWidth="1"/>
    <col min="5726" max="5726" width="7.28515625" customWidth="1"/>
    <col min="5728" max="5728" width="7.28515625" customWidth="1"/>
    <col min="5730" max="5730" width="7.28515625" customWidth="1"/>
    <col min="5732" max="5732" width="7.28515625" customWidth="1"/>
    <col min="5734" max="5734" width="7.28515625" customWidth="1"/>
    <col min="5736" max="5736" width="7.28515625" customWidth="1"/>
    <col min="5738" max="5738" width="7.28515625" customWidth="1"/>
    <col min="5740" max="5740" width="7.28515625" customWidth="1"/>
    <col min="5742" max="5742" width="7.28515625" customWidth="1"/>
    <col min="5744" max="5744" width="7.28515625" customWidth="1"/>
    <col min="5746" max="5746" width="7.28515625" customWidth="1"/>
    <col min="5748" max="5748" width="7.28515625" customWidth="1"/>
    <col min="5750" max="5750" width="7.28515625" customWidth="1"/>
    <col min="5752" max="5752" width="7.28515625" customWidth="1"/>
    <col min="5754" max="5754" width="7.28515625" customWidth="1"/>
    <col min="5756" max="5756" width="7.28515625" customWidth="1"/>
    <col min="5758" max="5758" width="7.28515625" customWidth="1"/>
    <col min="5760" max="5760" width="7.28515625" customWidth="1"/>
    <col min="5762" max="5762" width="7.28515625" customWidth="1"/>
    <col min="5764" max="5764" width="7.28515625" customWidth="1"/>
    <col min="5766" max="5766" width="7.28515625" customWidth="1"/>
    <col min="5768" max="5768" width="7.28515625" customWidth="1"/>
    <col min="5770" max="5770" width="7.28515625" customWidth="1"/>
    <col min="5772" max="5772" width="7.28515625" customWidth="1"/>
    <col min="5774" max="5774" width="7.28515625" customWidth="1"/>
    <col min="5776" max="5776" width="7.28515625" customWidth="1"/>
    <col min="5778" max="5778" width="7.28515625" customWidth="1"/>
    <col min="5780" max="5780" width="7.28515625" customWidth="1"/>
    <col min="5782" max="5782" width="7.28515625" customWidth="1"/>
    <col min="5784" max="5784" width="7.28515625" customWidth="1"/>
    <col min="5786" max="5786" width="7.28515625" customWidth="1"/>
    <col min="5788" max="5788" width="7.28515625" customWidth="1"/>
    <col min="5790" max="5790" width="7.28515625" customWidth="1"/>
    <col min="5792" max="5792" width="7.28515625" customWidth="1"/>
    <col min="5794" max="5794" width="7.28515625" customWidth="1"/>
    <col min="5796" max="5796" width="7.28515625" customWidth="1"/>
    <col min="5798" max="5798" width="7.28515625" customWidth="1"/>
    <col min="5800" max="5800" width="7.28515625" customWidth="1"/>
    <col min="5802" max="5802" width="7.28515625" customWidth="1"/>
    <col min="5804" max="5804" width="7.28515625" customWidth="1"/>
    <col min="5806" max="5806" width="7.28515625" customWidth="1"/>
    <col min="5808" max="5808" width="7.28515625" customWidth="1"/>
    <col min="5809" max="5809" width="8.85546875" customWidth="1"/>
    <col min="5810" max="5810" width="8.7109375" customWidth="1"/>
    <col min="5811" max="5811" width="7.28515625" customWidth="1"/>
    <col min="5812" max="5812" width="6.85546875" customWidth="1"/>
    <col min="5813" max="5813" width="7.28515625" customWidth="1"/>
    <col min="5814" max="5814" width="6.85546875" customWidth="1"/>
    <col min="5815" max="5815" width="7.28515625" customWidth="1"/>
    <col min="5816" max="5816" width="6.85546875" customWidth="1"/>
    <col min="5817" max="5817" width="7.28515625" customWidth="1"/>
    <col min="5818" max="5818" width="6.85546875" customWidth="1"/>
    <col min="5819" max="5819" width="7.28515625" customWidth="1"/>
    <col min="5820" max="5820" width="6.85546875" customWidth="1"/>
    <col min="5821" max="5821" width="7.28515625" customWidth="1"/>
    <col min="5822" max="5822" width="6.85546875" customWidth="1"/>
    <col min="5823" max="5823" width="7.28515625" customWidth="1"/>
    <col min="5824" max="5824" width="6.85546875" customWidth="1"/>
    <col min="5825" max="5825" width="7.28515625" customWidth="1"/>
    <col min="5826" max="5826" width="6.85546875" customWidth="1"/>
    <col min="5827" max="5827" width="7.28515625" customWidth="1"/>
    <col min="5828" max="5828" width="6.85546875" customWidth="1"/>
    <col min="5829" max="5829" width="7.28515625" customWidth="1"/>
    <col min="5830" max="5830" width="7.85546875" customWidth="1"/>
    <col min="5831" max="5831" width="7.28515625" customWidth="1"/>
    <col min="5832" max="5832" width="7.85546875" customWidth="1"/>
    <col min="5833" max="5833" width="7.28515625" customWidth="1"/>
    <col min="5834" max="5834" width="7.85546875" customWidth="1"/>
    <col min="5835" max="5835" width="7.28515625" customWidth="1"/>
    <col min="5836" max="5836" width="7.85546875" customWidth="1"/>
    <col min="5837" max="5837" width="7.28515625" customWidth="1"/>
    <col min="5838" max="5838" width="7.85546875" customWidth="1"/>
    <col min="5839" max="5839" width="7.28515625" customWidth="1"/>
    <col min="5840" max="5840" width="7.85546875" customWidth="1"/>
    <col min="5841" max="5841" width="7.28515625" customWidth="1"/>
    <col min="5842" max="5842" width="8.85546875" customWidth="1"/>
    <col min="5843" max="5843" width="8.7109375" customWidth="1"/>
    <col min="5844" max="5844" width="7.28515625" customWidth="1"/>
    <col min="5845" max="5845" width="6.85546875" customWidth="1"/>
    <col min="5846" max="5846" width="7.28515625" customWidth="1"/>
    <col min="5847" max="5847" width="6.85546875" customWidth="1"/>
    <col min="5848" max="5848" width="7.28515625" customWidth="1"/>
    <col min="5849" max="5849" width="6.85546875" customWidth="1"/>
    <col min="5850" max="5850" width="7.28515625" customWidth="1"/>
    <col min="5851" max="5851" width="6.85546875" customWidth="1"/>
    <col min="5852" max="5852" width="7.28515625" customWidth="1"/>
    <col min="5853" max="5853" width="6.85546875" customWidth="1"/>
    <col min="5854" max="5854" width="7.28515625" customWidth="1"/>
    <col min="5855" max="5855" width="6.85546875" customWidth="1"/>
    <col min="5856" max="5856" width="7.28515625" customWidth="1"/>
    <col min="5857" max="5857" width="6.85546875" customWidth="1"/>
    <col min="5858" max="5858" width="7.28515625" customWidth="1"/>
    <col min="5859" max="5859" width="6.85546875" customWidth="1"/>
    <col min="5860" max="5860" width="7.28515625" customWidth="1"/>
    <col min="5861" max="5861" width="6.85546875" customWidth="1"/>
    <col min="5862" max="5862" width="7.28515625" customWidth="1"/>
    <col min="5863" max="5863" width="7.85546875" customWidth="1"/>
    <col min="5864" max="5864" width="7.28515625" customWidth="1"/>
    <col min="5865" max="5865" width="7.85546875" customWidth="1"/>
    <col min="5866" max="5866" width="7.28515625" customWidth="1"/>
    <col min="5867" max="5867" width="7.85546875" customWidth="1"/>
    <col min="5868" max="5868" width="7.28515625" customWidth="1"/>
    <col min="5869" max="5869" width="7.85546875" customWidth="1"/>
    <col min="5870" max="5870" width="7.28515625" customWidth="1"/>
    <col min="5871" max="5871" width="7.85546875" customWidth="1"/>
    <col min="5872" max="5872" width="7.28515625" customWidth="1"/>
    <col min="5873" max="5873" width="7.85546875" customWidth="1"/>
    <col min="5874" max="5874" width="7.28515625" customWidth="1"/>
    <col min="5875" max="5875" width="7.85546875" customWidth="1"/>
    <col min="5876" max="5876" width="7.28515625" customWidth="1"/>
    <col min="5877" max="5877" width="7.85546875" customWidth="1"/>
    <col min="5878" max="5878" width="7.28515625" customWidth="1"/>
    <col min="5879" max="5879" width="7.85546875" customWidth="1"/>
    <col min="5880" max="5880" width="7.28515625" customWidth="1"/>
    <col min="5881" max="5881" width="7.85546875" customWidth="1"/>
    <col min="5882" max="5882" width="7.28515625" customWidth="1"/>
    <col min="5883" max="5883" width="7.85546875" customWidth="1"/>
    <col min="5884" max="5884" width="7.28515625" customWidth="1"/>
    <col min="5885" max="5885" width="7.85546875" customWidth="1"/>
    <col min="5886" max="5886" width="7.28515625" customWidth="1"/>
    <col min="5887" max="5887" width="7.85546875" customWidth="1"/>
    <col min="5888" max="5888" width="7.28515625" customWidth="1"/>
    <col min="5889" max="5889" width="7.85546875" customWidth="1"/>
    <col min="5890" max="5890" width="7.28515625" customWidth="1"/>
    <col min="5891" max="5891" width="7.85546875" customWidth="1"/>
    <col min="5892" max="5892" width="7.28515625" customWidth="1"/>
    <col min="5893" max="5893" width="7.85546875" customWidth="1"/>
    <col min="5894" max="5894" width="7.28515625" customWidth="1"/>
    <col min="5895" max="5895" width="7.85546875" customWidth="1"/>
    <col min="5896" max="5896" width="7.28515625" customWidth="1"/>
    <col min="5897" max="5897" width="7.85546875" customWidth="1"/>
    <col min="5898" max="5898" width="7.28515625" customWidth="1"/>
    <col min="5899" max="5899" width="7.85546875" customWidth="1"/>
    <col min="5900" max="5900" width="7.28515625" customWidth="1"/>
    <col min="5901" max="5901" width="7.85546875" customWidth="1"/>
    <col min="5902" max="5902" width="7.28515625" customWidth="1"/>
    <col min="5903" max="5903" width="7.85546875" customWidth="1"/>
    <col min="5904" max="5904" width="7.28515625" customWidth="1"/>
    <col min="5905" max="5905" width="7.85546875" customWidth="1"/>
    <col min="5906" max="5906" width="7.28515625" customWidth="1"/>
    <col min="5907" max="5907" width="7.85546875" customWidth="1"/>
    <col min="5908" max="5908" width="7.28515625" customWidth="1"/>
    <col min="5909" max="5909" width="7.85546875" customWidth="1"/>
    <col min="5910" max="5910" width="7.28515625" customWidth="1"/>
    <col min="5911" max="5911" width="7.85546875" customWidth="1"/>
    <col min="5912" max="5912" width="7.28515625" customWidth="1"/>
    <col min="5913" max="5913" width="7.85546875" customWidth="1"/>
    <col min="5914" max="5914" width="7.28515625" customWidth="1"/>
    <col min="5915" max="5915" width="7.85546875" customWidth="1"/>
    <col min="5916" max="5916" width="7.28515625" customWidth="1"/>
    <col min="5917" max="5917" width="7.85546875" customWidth="1"/>
    <col min="5918" max="5918" width="7.28515625" customWidth="1"/>
    <col min="5919" max="5919" width="7.85546875" customWidth="1"/>
    <col min="5920" max="5920" width="7.28515625" customWidth="1"/>
    <col min="5921" max="5921" width="7.85546875" customWidth="1"/>
    <col min="5922" max="5922" width="7.28515625" customWidth="1"/>
    <col min="5923" max="5923" width="7.85546875" customWidth="1"/>
    <col min="5924" max="5924" width="7.28515625" customWidth="1"/>
    <col min="5925" max="5925" width="7.85546875" customWidth="1"/>
    <col min="5926" max="5926" width="7.28515625" customWidth="1"/>
    <col min="5927" max="5927" width="7.85546875" customWidth="1"/>
    <col min="5928" max="5928" width="7.28515625" customWidth="1"/>
    <col min="5929" max="5929" width="7.85546875" customWidth="1"/>
    <col min="5930" max="5930" width="7.28515625" customWidth="1"/>
    <col min="5931" max="5931" width="7.85546875" customWidth="1"/>
    <col min="5932" max="5932" width="7.28515625" customWidth="1"/>
    <col min="5933" max="5933" width="7.85546875" customWidth="1"/>
    <col min="5934" max="5934" width="7.28515625" customWidth="1"/>
    <col min="5935" max="5935" width="7.85546875" customWidth="1"/>
    <col min="5936" max="5936" width="7.28515625" customWidth="1"/>
    <col min="5937" max="5937" width="7.85546875" customWidth="1"/>
    <col min="5938" max="5938" width="7.28515625" customWidth="1"/>
    <col min="5939" max="5939" width="7.85546875" customWidth="1"/>
    <col min="5940" max="5940" width="7.28515625" customWidth="1"/>
    <col min="5941" max="5941" width="7.85546875" customWidth="1"/>
    <col min="5942" max="5942" width="7.28515625" customWidth="1"/>
    <col min="5943" max="5943" width="7.85546875" customWidth="1"/>
    <col min="5944" max="5944" width="7.28515625" customWidth="1"/>
    <col min="5945" max="5945" width="7.85546875" customWidth="1"/>
    <col min="5946" max="5946" width="7.28515625" customWidth="1"/>
    <col min="5947" max="5947" width="7.85546875" customWidth="1"/>
    <col min="5948" max="5948" width="7.28515625" customWidth="1"/>
    <col min="5949" max="5949" width="7.85546875" customWidth="1"/>
    <col min="5950" max="5950" width="7.28515625" customWidth="1"/>
    <col min="5951" max="5951" width="7.85546875" customWidth="1"/>
    <col min="5952" max="5952" width="7.28515625" customWidth="1"/>
    <col min="5953" max="5953" width="7.85546875" customWidth="1"/>
    <col min="5954" max="5954" width="7.28515625" customWidth="1"/>
    <col min="5955" max="5955" width="7.85546875" customWidth="1"/>
    <col min="5956" max="5956" width="7.28515625" customWidth="1"/>
    <col min="5957" max="5957" width="7.85546875" customWidth="1"/>
    <col min="5958" max="5958" width="7.28515625" customWidth="1"/>
    <col min="5959" max="5959" width="7.85546875" customWidth="1"/>
    <col min="5960" max="5960" width="7.28515625" customWidth="1"/>
    <col min="5961" max="5961" width="7.85546875" customWidth="1"/>
    <col min="5962" max="5962" width="7.28515625" customWidth="1"/>
    <col min="5963" max="5963" width="7.85546875" customWidth="1"/>
    <col min="5964" max="5964" width="7.28515625" customWidth="1"/>
    <col min="5965" max="5965" width="7.85546875" customWidth="1"/>
    <col min="5966" max="5966" width="7.28515625" customWidth="1"/>
    <col min="5967" max="5967" width="7.85546875" customWidth="1"/>
    <col min="5968" max="5968" width="7.28515625" customWidth="1"/>
    <col min="5969" max="5969" width="7.85546875" customWidth="1"/>
    <col min="5970" max="5970" width="7.28515625" customWidth="1"/>
    <col min="5971" max="5971" width="7.85546875" customWidth="1"/>
    <col min="5972" max="5972" width="7.28515625" customWidth="1"/>
    <col min="5973" max="5973" width="7.85546875" customWidth="1"/>
    <col min="5974" max="5974" width="7.28515625" customWidth="1"/>
    <col min="5975" max="5975" width="7.85546875" customWidth="1"/>
    <col min="5976" max="5976" width="7.28515625" customWidth="1"/>
    <col min="5977" max="5977" width="7.85546875" customWidth="1"/>
    <col min="5978" max="5978" width="7.28515625" customWidth="1"/>
    <col min="5979" max="5979" width="7.85546875" customWidth="1"/>
    <col min="5980" max="5980" width="7.28515625" customWidth="1"/>
    <col min="5981" max="5981" width="7.85546875" customWidth="1"/>
    <col min="5982" max="5982" width="7.28515625" customWidth="1"/>
    <col min="5983" max="5983" width="7.85546875" customWidth="1"/>
    <col min="5984" max="5984" width="7.28515625" customWidth="1"/>
    <col min="5985" max="5985" width="7.85546875" customWidth="1"/>
    <col min="5986" max="5986" width="7.28515625" customWidth="1"/>
    <col min="5987" max="5987" width="7.85546875" customWidth="1"/>
    <col min="5988" max="5988" width="7.28515625" customWidth="1"/>
    <col min="5989" max="5989" width="7.85546875" customWidth="1"/>
    <col min="5990" max="5990" width="7.28515625" customWidth="1"/>
    <col min="5991" max="5991" width="7.85546875" customWidth="1"/>
    <col min="5992" max="5992" width="7.28515625" customWidth="1"/>
    <col min="5993" max="5993" width="7.85546875" customWidth="1"/>
    <col min="5994" max="5994" width="7.28515625" customWidth="1"/>
    <col min="5995" max="5995" width="7.85546875" customWidth="1"/>
    <col min="5996" max="5996" width="7.28515625" customWidth="1"/>
    <col min="5997" max="5997" width="7.85546875" customWidth="1"/>
    <col min="5998" max="5998" width="7.28515625" customWidth="1"/>
    <col min="5999" max="5999" width="7.85546875" customWidth="1"/>
    <col min="6000" max="6000" width="7.28515625" customWidth="1"/>
    <col min="6001" max="6001" width="7.85546875" customWidth="1"/>
    <col min="6002" max="6002" width="7.28515625" customWidth="1"/>
    <col min="6003" max="6003" width="7.85546875" customWidth="1"/>
    <col min="6004" max="6004" width="7.28515625" customWidth="1"/>
    <col min="6005" max="6005" width="7.85546875" customWidth="1"/>
    <col min="6006" max="6006" width="7.28515625" customWidth="1"/>
    <col min="6007" max="6007" width="7.85546875" customWidth="1"/>
    <col min="6008" max="6008" width="7.28515625" customWidth="1"/>
    <col min="6009" max="6009" width="7.85546875" customWidth="1"/>
    <col min="6010" max="6010" width="7.28515625" customWidth="1"/>
    <col min="6011" max="6011" width="7.85546875" customWidth="1"/>
    <col min="6012" max="6012" width="7.28515625" customWidth="1"/>
    <col min="6013" max="6013" width="7.85546875" customWidth="1"/>
    <col min="6014" max="6014" width="7.28515625" customWidth="1"/>
    <col min="6015" max="6015" width="7.85546875" customWidth="1"/>
    <col min="6016" max="6016" width="7.28515625" customWidth="1"/>
    <col min="6017" max="6017" width="7.85546875" customWidth="1"/>
    <col min="6018" max="6018" width="7.28515625" customWidth="1"/>
    <col min="6019" max="6019" width="7.85546875" customWidth="1"/>
    <col min="6020" max="6020" width="7.28515625" customWidth="1"/>
    <col min="6021" max="6021" width="7.85546875" customWidth="1"/>
    <col min="6022" max="6022" width="7.28515625" customWidth="1"/>
    <col min="6023" max="6023" width="7.85546875" customWidth="1"/>
    <col min="6024" max="6024" width="7.28515625" customWidth="1"/>
    <col min="6025" max="6025" width="7.85546875" customWidth="1"/>
    <col min="6026" max="6026" width="7.28515625" customWidth="1"/>
    <col min="6027" max="6027" width="7.85546875" customWidth="1"/>
    <col min="6028" max="6028" width="7.28515625" customWidth="1"/>
    <col min="6029" max="6029" width="7.85546875" customWidth="1"/>
    <col min="6030" max="6030" width="7.28515625" customWidth="1"/>
    <col min="6031" max="6031" width="7.85546875" customWidth="1"/>
    <col min="6032" max="6032" width="7.28515625" customWidth="1"/>
    <col min="6033" max="6033" width="7.85546875" customWidth="1"/>
    <col min="6034" max="6034" width="7.28515625" customWidth="1"/>
    <col min="6035" max="6035" width="7.85546875" customWidth="1"/>
    <col min="6036" max="6036" width="7.28515625" customWidth="1"/>
    <col min="6037" max="6037" width="7.85546875" customWidth="1"/>
    <col min="6038" max="6038" width="7.28515625" customWidth="1"/>
    <col min="6039" max="6039" width="7.85546875" customWidth="1"/>
    <col min="6040" max="6040" width="7.28515625" customWidth="1"/>
    <col min="6041" max="6041" width="8.85546875" customWidth="1"/>
    <col min="6042" max="6042" width="7.28515625" customWidth="1"/>
    <col min="6043" max="6043" width="8.85546875" customWidth="1"/>
    <col min="6044" max="6044" width="7.28515625" customWidth="1"/>
    <col min="6045" max="6045" width="8.85546875" customWidth="1"/>
    <col min="6046" max="6046" width="7.28515625" customWidth="1"/>
    <col min="6047" max="6047" width="8.85546875" customWidth="1"/>
    <col min="6048" max="6048" width="7.28515625" customWidth="1"/>
    <col min="6049" max="6049" width="8.85546875" customWidth="1"/>
    <col min="6050" max="6050" width="7.28515625" customWidth="1"/>
    <col min="6051" max="6051" width="8.85546875" customWidth="1"/>
    <col min="6052" max="6052" width="7.28515625" customWidth="1"/>
    <col min="6053" max="6053" width="8.85546875" customWidth="1"/>
    <col min="6054" max="6054" width="7.28515625" customWidth="1"/>
    <col min="6055" max="6055" width="8.85546875" customWidth="1"/>
    <col min="6056" max="6056" width="7.28515625" customWidth="1"/>
    <col min="6057" max="6057" width="8.85546875" customWidth="1"/>
    <col min="6058" max="6058" width="7.28515625" customWidth="1"/>
    <col min="6059" max="6059" width="8.85546875" customWidth="1"/>
    <col min="6060" max="6060" width="7.28515625" customWidth="1"/>
    <col min="6061" max="6061" width="8.85546875" customWidth="1"/>
    <col min="6062" max="6062" width="7.28515625" customWidth="1"/>
    <col min="6063" max="6063" width="8.85546875" customWidth="1"/>
    <col min="6064" max="6064" width="7.28515625" customWidth="1"/>
    <col min="6065" max="6065" width="8.85546875" customWidth="1"/>
    <col min="6066" max="6066" width="7.28515625" customWidth="1"/>
    <col min="6067" max="6067" width="8.85546875" customWidth="1"/>
    <col min="6068" max="6068" width="7.28515625" customWidth="1"/>
    <col min="6069" max="6069" width="8.85546875" customWidth="1"/>
    <col min="6070" max="6070" width="7.28515625" customWidth="1"/>
    <col min="6071" max="6071" width="8.85546875" customWidth="1"/>
    <col min="6072" max="6072" width="7.28515625" customWidth="1"/>
    <col min="6073" max="6073" width="8.85546875" customWidth="1"/>
    <col min="6074" max="6074" width="7.28515625" customWidth="1"/>
    <col min="6075" max="6075" width="8.85546875" customWidth="1"/>
    <col min="6076" max="6076" width="7.28515625" customWidth="1"/>
    <col min="6077" max="6077" width="8.85546875" customWidth="1"/>
    <col min="6078" max="6078" width="7.28515625" customWidth="1"/>
    <col min="6079" max="6079" width="8.85546875" customWidth="1"/>
    <col min="6080" max="6080" width="7.28515625" customWidth="1"/>
    <col min="6081" max="6081" width="8.85546875" customWidth="1"/>
    <col min="6082" max="6082" width="7.28515625" customWidth="1"/>
    <col min="6083" max="6083" width="8.85546875" customWidth="1"/>
    <col min="6084" max="6084" width="7.28515625" customWidth="1"/>
    <col min="6085" max="6085" width="8.85546875" customWidth="1"/>
    <col min="6086" max="6086" width="7.28515625" customWidth="1"/>
    <col min="6087" max="6087" width="8.85546875" customWidth="1"/>
    <col min="6088" max="6088" width="7.28515625" customWidth="1"/>
    <col min="6089" max="6089" width="8.85546875" customWidth="1"/>
    <col min="6090" max="6090" width="7.28515625" customWidth="1"/>
    <col min="6091" max="6091" width="8.85546875" customWidth="1"/>
    <col min="6092" max="6092" width="7.28515625" customWidth="1"/>
    <col min="6093" max="6093" width="8.85546875" customWidth="1"/>
    <col min="6094" max="6094" width="7.28515625" customWidth="1"/>
    <col min="6095" max="6095" width="8.85546875" customWidth="1"/>
    <col min="6096" max="6096" width="7.28515625" customWidth="1"/>
    <col min="6097" max="6097" width="8.85546875" customWidth="1"/>
    <col min="6098" max="6098" width="7.28515625" customWidth="1"/>
    <col min="6099" max="6099" width="8.85546875" customWidth="1"/>
    <col min="6100" max="6100" width="7.28515625" customWidth="1"/>
    <col min="6101" max="6101" width="8.85546875" customWidth="1"/>
    <col min="6102" max="6102" width="7.28515625" customWidth="1"/>
    <col min="6103" max="6103" width="8.85546875" customWidth="1"/>
    <col min="6104" max="6104" width="7.28515625" customWidth="1"/>
    <col min="6105" max="6105" width="8.85546875" customWidth="1"/>
    <col min="6106" max="6106" width="7.28515625" customWidth="1"/>
    <col min="6107" max="6107" width="8.85546875" customWidth="1"/>
    <col min="6108" max="6108" width="8.7109375" customWidth="1"/>
    <col min="6109" max="6109" width="7.28515625" customWidth="1"/>
    <col min="6110" max="6110" width="6.85546875" customWidth="1"/>
    <col min="6111" max="6111" width="7.28515625" customWidth="1"/>
    <col min="6112" max="6112" width="6.85546875" customWidth="1"/>
    <col min="6113" max="6113" width="7.28515625" customWidth="1"/>
    <col min="6114" max="6114" width="6.85546875" customWidth="1"/>
    <col min="6115" max="6115" width="7.28515625" customWidth="1"/>
    <col min="6116" max="6116" width="6.85546875" customWidth="1"/>
    <col min="6117" max="6117" width="7.28515625" customWidth="1"/>
    <col min="6118" max="6118" width="6.85546875" customWidth="1"/>
    <col min="6119" max="6119" width="7.28515625" customWidth="1"/>
    <col min="6120" max="6120" width="6.85546875" customWidth="1"/>
    <col min="6121" max="6121" width="7.28515625" customWidth="1"/>
    <col min="6122" max="6122" width="6.85546875" customWidth="1"/>
    <col min="6123" max="6123" width="7.28515625" customWidth="1"/>
    <col min="6124" max="6124" width="6.85546875" customWidth="1"/>
    <col min="6125" max="6125" width="7.28515625" customWidth="1"/>
    <col min="6126" max="6126" width="6.85546875" customWidth="1"/>
    <col min="6127" max="6127" width="7.28515625" customWidth="1"/>
    <col min="6128" max="6128" width="7.85546875" customWidth="1"/>
    <col min="6129" max="6129" width="7.28515625" customWidth="1"/>
    <col min="6130" max="6130" width="7.85546875" customWidth="1"/>
    <col min="6131" max="6131" width="7.28515625" customWidth="1"/>
    <col min="6132" max="6132" width="7.85546875" customWidth="1"/>
    <col min="6133" max="6133" width="7.28515625" customWidth="1"/>
    <col min="6134" max="6134" width="7.85546875" customWidth="1"/>
    <col min="6135" max="6135" width="7.28515625" customWidth="1"/>
    <col min="6136" max="6136" width="7.85546875" customWidth="1"/>
    <col min="6137" max="6137" width="7.28515625" customWidth="1"/>
    <col min="6138" max="6138" width="7.85546875" customWidth="1"/>
    <col min="6139" max="6139" width="7.28515625" customWidth="1"/>
    <col min="6140" max="6140" width="7.85546875" customWidth="1"/>
    <col min="6141" max="6141" width="7.28515625" customWidth="1"/>
    <col min="6142" max="6142" width="7.85546875" customWidth="1"/>
    <col min="6143" max="6143" width="7.28515625" customWidth="1"/>
    <col min="6144" max="6144" width="7.85546875" customWidth="1"/>
    <col min="6145" max="6145" width="7.28515625" customWidth="1"/>
    <col min="6146" max="6146" width="7.85546875" customWidth="1"/>
    <col min="6147" max="6147" width="7.28515625" customWidth="1"/>
    <col min="6148" max="6148" width="7.85546875" customWidth="1"/>
    <col min="6149" max="6149" width="7.28515625" customWidth="1"/>
    <col min="6150" max="6150" width="7.85546875" customWidth="1"/>
    <col min="6151" max="6151" width="7.28515625" customWidth="1"/>
    <col min="6152" max="6152" width="7.85546875" customWidth="1"/>
    <col min="6153" max="6153" width="7.28515625" customWidth="1"/>
    <col min="6154" max="6154" width="7.85546875" customWidth="1"/>
    <col min="6155" max="6155" width="7.28515625" customWidth="1"/>
    <col min="6156" max="6156" width="7.85546875" customWidth="1"/>
    <col min="6157" max="6157" width="7.28515625" customWidth="1"/>
    <col min="6158" max="6158" width="7.85546875" customWidth="1"/>
    <col min="6159" max="6159" width="7.28515625" customWidth="1"/>
    <col min="6160" max="6160" width="7.85546875" customWidth="1"/>
    <col min="6161" max="6161" width="7.28515625" customWidth="1"/>
    <col min="6162" max="6162" width="7.85546875" customWidth="1"/>
    <col min="6163" max="6163" width="7.28515625" customWidth="1"/>
    <col min="6164" max="6164" width="7.85546875" customWidth="1"/>
    <col min="6165" max="6165" width="7.28515625" customWidth="1"/>
    <col min="6166" max="6166" width="7.85546875" customWidth="1"/>
    <col min="6167" max="6167" width="7.28515625" customWidth="1"/>
    <col min="6168" max="6168" width="7.85546875" customWidth="1"/>
    <col min="6169" max="6169" width="7.28515625" customWidth="1"/>
    <col min="6170" max="6170" width="7.85546875" customWidth="1"/>
    <col min="6171" max="6171" width="7.28515625" customWidth="1"/>
    <col min="6172" max="6172" width="7.85546875" customWidth="1"/>
    <col min="6173" max="6173" width="7.28515625" customWidth="1"/>
    <col min="6174" max="6174" width="7.85546875" customWidth="1"/>
    <col min="6175" max="6175" width="7.28515625" customWidth="1"/>
    <col min="6176" max="6176" width="7.85546875" customWidth="1"/>
    <col min="6177" max="6177" width="7.28515625" customWidth="1"/>
    <col min="6178" max="6178" width="7.85546875" customWidth="1"/>
    <col min="6179" max="6179" width="7.28515625" customWidth="1"/>
    <col min="6180" max="6180" width="7.85546875" customWidth="1"/>
    <col min="6181" max="6181" width="7.28515625" customWidth="1"/>
    <col min="6182" max="6182" width="7.85546875" customWidth="1"/>
    <col min="6183" max="6183" width="7.28515625" customWidth="1"/>
    <col min="6184" max="6184" width="7.85546875" customWidth="1"/>
    <col min="6185" max="6185" width="7.28515625" customWidth="1"/>
    <col min="6186" max="6186" width="7.85546875" customWidth="1"/>
    <col min="6187" max="6187" width="7.28515625" customWidth="1"/>
    <col min="6188" max="6188" width="7.85546875" customWidth="1"/>
    <col min="6189" max="6189" width="7.28515625" customWidth="1"/>
    <col min="6190" max="6190" width="7.85546875" customWidth="1"/>
    <col min="6191" max="6191" width="7.28515625" customWidth="1"/>
    <col min="6192" max="6192" width="7.85546875" customWidth="1"/>
    <col min="6193" max="6193" width="7.28515625" customWidth="1"/>
    <col min="6194" max="6194" width="7.85546875" customWidth="1"/>
    <col min="6195" max="6195" width="7.28515625" customWidth="1"/>
    <col min="6196" max="6196" width="7.85546875" customWidth="1"/>
    <col min="6197" max="6197" width="7.28515625" customWidth="1"/>
    <col min="6198" max="6198" width="7.85546875" customWidth="1"/>
    <col min="6199" max="6199" width="7.28515625" customWidth="1"/>
    <col min="6200" max="6200" width="7.85546875" customWidth="1"/>
    <col min="6201" max="6201" width="7.28515625" customWidth="1"/>
    <col min="6202" max="6202" width="7.85546875" customWidth="1"/>
    <col min="6203" max="6203" width="7.28515625" customWidth="1"/>
    <col min="6204" max="6204" width="7.85546875" customWidth="1"/>
    <col min="6205" max="6205" width="7.28515625" customWidth="1"/>
    <col min="6206" max="6206" width="7.85546875" customWidth="1"/>
    <col min="6207" max="6207" width="7.28515625" customWidth="1"/>
    <col min="6208" max="6208" width="7.85546875" customWidth="1"/>
    <col min="6209" max="6209" width="7.28515625" customWidth="1"/>
    <col min="6210" max="6210" width="7.85546875" customWidth="1"/>
    <col min="6211" max="6211" width="7.28515625" customWidth="1"/>
    <col min="6212" max="6212" width="7.85546875" customWidth="1"/>
    <col min="6213" max="6213" width="7.28515625" customWidth="1"/>
    <col min="6214" max="6214" width="7.85546875" customWidth="1"/>
    <col min="6215" max="6215" width="7.28515625" customWidth="1"/>
    <col min="6216" max="6216" width="7.85546875" customWidth="1"/>
    <col min="6217" max="6217" width="7.28515625" customWidth="1"/>
    <col min="6218" max="6218" width="7.85546875" customWidth="1"/>
    <col min="6219" max="6219" width="7.28515625" customWidth="1"/>
    <col min="6220" max="6220" width="7.85546875" customWidth="1"/>
    <col min="6221" max="6221" width="7.28515625" customWidth="1"/>
    <col min="6222" max="6222" width="7.85546875" customWidth="1"/>
    <col min="6223" max="6223" width="7.28515625" customWidth="1"/>
    <col min="6224" max="6224" width="7.85546875" customWidth="1"/>
    <col min="6225" max="6225" width="7.28515625" customWidth="1"/>
    <col min="6226" max="6226" width="7.85546875" customWidth="1"/>
    <col min="6227" max="6227" width="7.28515625" customWidth="1"/>
    <col min="6228" max="6228" width="7.85546875" customWidth="1"/>
    <col min="6229" max="6229" width="7.28515625" customWidth="1"/>
    <col min="6230" max="6230" width="7.85546875" customWidth="1"/>
    <col min="6231" max="6231" width="7.28515625" customWidth="1"/>
    <col min="6232" max="6232" width="7.85546875" customWidth="1"/>
    <col min="6233" max="6233" width="7.28515625" customWidth="1"/>
    <col min="6234" max="6234" width="7.85546875" customWidth="1"/>
    <col min="6235" max="6235" width="7.28515625" customWidth="1"/>
    <col min="6236" max="6236" width="7.85546875" customWidth="1"/>
    <col min="6237" max="6237" width="7.28515625" customWidth="1"/>
    <col min="6238" max="6238" width="7.85546875" customWidth="1"/>
    <col min="6239" max="6239" width="7.28515625" customWidth="1"/>
    <col min="6240" max="6240" width="7.85546875" customWidth="1"/>
    <col min="6241" max="6241" width="7.28515625" customWidth="1"/>
    <col min="6242" max="6242" width="7.85546875" customWidth="1"/>
    <col min="6243" max="6243" width="7.28515625" customWidth="1"/>
    <col min="6244" max="6244" width="7.85546875" customWidth="1"/>
    <col min="6245" max="6245" width="7.28515625" customWidth="1"/>
    <col min="6246" max="6246" width="7.85546875" customWidth="1"/>
    <col min="6247" max="6247" width="7.28515625" customWidth="1"/>
    <col min="6248" max="6248" width="7.85546875" customWidth="1"/>
    <col min="6249" max="6249" width="7.28515625" customWidth="1"/>
    <col min="6250" max="6250" width="7.85546875" customWidth="1"/>
    <col min="6251" max="6251" width="7.28515625" customWidth="1"/>
    <col min="6252" max="6252" width="7.85546875" customWidth="1"/>
    <col min="6253" max="6253" width="7.28515625" customWidth="1"/>
    <col min="6254" max="6254" width="7.85546875" customWidth="1"/>
    <col min="6255" max="6255" width="7.28515625" customWidth="1"/>
    <col min="6256" max="6256" width="7.85546875" customWidth="1"/>
    <col min="6257" max="6257" width="7.28515625" customWidth="1"/>
    <col min="6258" max="6258" width="7.85546875" customWidth="1"/>
    <col min="6259" max="6259" width="7.28515625" customWidth="1"/>
    <col min="6260" max="6260" width="7.85546875" customWidth="1"/>
    <col min="6261" max="6261" width="7.28515625" customWidth="1"/>
    <col min="6262" max="6262" width="7.85546875" customWidth="1"/>
    <col min="6263" max="6263" width="7.28515625" customWidth="1"/>
    <col min="6264" max="6264" width="7.85546875" customWidth="1"/>
    <col min="6265" max="6265" width="7.28515625" customWidth="1"/>
    <col min="6266" max="6266" width="7.85546875" customWidth="1"/>
    <col min="6267" max="6267" width="7.28515625" customWidth="1"/>
    <col min="6268" max="6268" width="7.85546875" customWidth="1"/>
    <col min="6269" max="6269" width="7.28515625" customWidth="1"/>
    <col min="6270" max="6270" width="7.85546875" customWidth="1"/>
    <col min="6271" max="6271" width="7.28515625" customWidth="1"/>
    <col min="6272" max="6272" width="7.85546875" customWidth="1"/>
    <col min="6273" max="6273" width="7.28515625" customWidth="1"/>
    <col min="6274" max="6274" width="7.85546875" customWidth="1"/>
    <col min="6275" max="6275" width="7.28515625" customWidth="1"/>
    <col min="6276" max="6276" width="7.85546875" customWidth="1"/>
    <col min="6277" max="6277" width="7.28515625" customWidth="1"/>
    <col min="6278" max="6278" width="7.85546875" customWidth="1"/>
    <col min="6279" max="6279" width="7.28515625" customWidth="1"/>
    <col min="6280" max="6280" width="7.85546875" customWidth="1"/>
    <col min="6281" max="6281" width="7.28515625" customWidth="1"/>
    <col min="6282" max="6282" width="7.85546875" customWidth="1"/>
    <col min="6283" max="6283" width="7.28515625" customWidth="1"/>
    <col min="6284" max="6284" width="7.85546875" customWidth="1"/>
    <col min="6285" max="6285" width="7.28515625" customWidth="1"/>
    <col min="6286" max="6286" width="7.85546875" customWidth="1"/>
    <col min="6287" max="6287" width="7.28515625" customWidth="1"/>
    <col min="6288" max="6288" width="7.85546875" customWidth="1"/>
    <col min="6289" max="6289" width="7.28515625" customWidth="1"/>
    <col min="6290" max="6290" width="7.85546875" customWidth="1"/>
    <col min="6291" max="6291" width="7.28515625" customWidth="1"/>
    <col min="6292" max="6292" width="7.85546875" customWidth="1"/>
    <col min="6293" max="6293" width="7.28515625" customWidth="1"/>
    <col min="6294" max="6294" width="7.85546875" customWidth="1"/>
    <col min="6295" max="6295" width="7.28515625" customWidth="1"/>
    <col min="6296" max="6296" width="7.85546875" customWidth="1"/>
    <col min="6297" max="6297" width="7.28515625" customWidth="1"/>
    <col min="6298" max="6298" width="7.85546875" customWidth="1"/>
    <col min="6299" max="6299" width="7.28515625" customWidth="1"/>
    <col min="6300" max="6300" width="7.85546875" customWidth="1"/>
    <col min="6301" max="6301" width="7.28515625" customWidth="1"/>
    <col min="6302" max="6302" width="7.85546875" customWidth="1"/>
    <col min="6303" max="6303" width="7.28515625" customWidth="1"/>
    <col min="6304" max="6304" width="7.85546875" customWidth="1"/>
    <col min="6305" max="6305" width="7.28515625" customWidth="1"/>
    <col min="6306" max="6306" width="7.85546875" customWidth="1"/>
    <col min="6307" max="6307" width="7.28515625" customWidth="1"/>
    <col min="6308" max="6308" width="8.85546875" customWidth="1"/>
    <col min="6309" max="6309" width="7.28515625" customWidth="1"/>
    <col min="6310" max="6310" width="8.85546875" customWidth="1"/>
    <col min="6311" max="6311" width="7.28515625" customWidth="1"/>
    <col min="6312" max="6312" width="8.85546875" customWidth="1"/>
    <col min="6313" max="6313" width="7.28515625" customWidth="1"/>
    <col min="6314" max="6314" width="8.85546875" customWidth="1"/>
    <col min="6315" max="6315" width="7.28515625" customWidth="1"/>
    <col min="6316" max="6316" width="8.85546875" customWidth="1"/>
    <col min="6317" max="6317" width="7.28515625" customWidth="1"/>
    <col min="6318" max="6318" width="8.85546875" customWidth="1"/>
    <col min="6319" max="6319" width="7.28515625" customWidth="1"/>
    <col min="6320" max="6320" width="8.85546875" customWidth="1"/>
    <col min="6321" max="6321" width="7.28515625" customWidth="1"/>
    <col min="6322" max="6322" width="8.85546875" customWidth="1"/>
    <col min="6323" max="6323" width="7.28515625" customWidth="1"/>
    <col min="6324" max="6324" width="8.85546875" customWidth="1"/>
    <col min="6325" max="6325" width="7.28515625" customWidth="1"/>
    <col min="6326" max="6326" width="8.85546875" customWidth="1"/>
    <col min="6327" max="6327" width="7.28515625" customWidth="1"/>
    <col min="6328" max="6328" width="8.85546875" customWidth="1"/>
    <col min="6329" max="6329" width="7.28515625" customWidth="1"/>
    <col min="6330" max="6330" width="8.85546875" customWidth="1"/>
    <col min="6331" max="6331" width="7.28515625" customWidth="1"/>
    <col min="6332" max="6332" width="8.85546875" customWidth="1"/>
    <col min="6333" max="6333" width="7.28515625" customWidth="1"/>
    <col min="6334" max="6334" width="8.85546875" customWidth="1"/>
    <col min="6335" max="6335" width="7.28515625" customWidth="1"/>
    <col min="6336" max="6336" width="8.85546875" customWidth="1"/>
    <col min="6337" max="6337" width="7.28515625" customWidth="1"/>
    <col min="6338" max="6338" width="8.85546875" customWidth="1"/>
    <col min="6339" max="6339" width="7.28515625" customWidth="1"/>
    <col min="6340" max="6340" width="8.85546875" customWidth="1"/>
    <col min="6341" max="6341" width="7.28515625" customWidth="1"/>
    <col min="6342" max="6342" width="8.85546875" customWidth="1"/>
    <col min="6343" max="6343" width="7.28515625" customWidth="1"/>
    <col min="6344" max="6344" width="8.85546875" customWidth="1"/>
    <col min="6345" max="6345" width="7.28515625" customWidth="1"/>
    <col min="6346" max="6346" width="8.85546875" customWidth="1"/>
    <col min="6347" max="6347" width="7.28515625" customWidth="1"/>
    <col min="6348" max="6348" width="8.85546875" customWidth="1"/>
    <col min="6349" max="6349" width="7.28515625" customWidth="1"/>
    <col min="6350" max="6350" width="8.85546875" customWidth="1"/>
    <col min="6351" max="6351" width="7.28515625" customWidth="1"/>
    <col min="6352" max="6352" width="8.85546875" customWidth="1"/>
    <col min="6353" max="6353" width="7.28515625" customWidth="1"/>
    <col min="6354" max="6354" width="8.85546875" customWidth="1"/>
    <col min="6355" max="6355" width="7.28515625" customWidth="1"/>
    <col min="6356" max="6356" width="8.85546875" customWidth="1"/>
    <col min="6357" max="6357" width="7.28515625" customWidth="1"/>
    <col min="6358" max="6358" width="8.85546875" customWidth="1"/>
    <col min="6359" max="6359" width="7.28515625" customWidth="1"/>
    <col min="6360" max="6360" width="8.85546875" customWidth="1"/>
    <col min="6361" max="6361" width="7.28515625" customWidth="1"/>
    <col min="6362" max="6362" width="8.85546875" customWidth="1"/>
    <col min="6363" max="6363" width="7.28515625" customWidth="1"/>
    <col min="6364" max="6364" width="8.85546875" customWidth="1"/>
    <col min="6365" max="6365" width="7.28515625" customWidth="1"/>
    <col min="6366" max="6366" width="8.85546875" customWidth="1"/>
    <col min="6367" max="6367" width="7.28515625" customWidth="1"/>
    <col min="6368" max="6368" width="8.85546875" customWidth="1"/>
    <col min="6369" max="6369" width="7.28515625" customWidth="1"/>
    <col min="6370" max="6370" width="8.85546875" customWidth="1"/>
    <col min="6371" max="6371" width="7.28515625" customWidth="1"/>
    <col min="6372" max="6372" width="8.85546875" customWidth="1"/>
    <col min="6373" max="6373" width="7.28515625" customWidth="1"/>
    <col min="6374" max="6374" width="8.85546875" customWidth="1"/>
    <col min="6375" max="6375" width="7.28515625" customWidth="1"/>
    <col min="6376" max="6376" width="8.85546875" customWidth="1"/>
    <col min="6377" max="6377" width="7.28515625" customWidth="1"/>
    <col min="6378" max="6378" width="8.85546875" customWidth="1"/>
    <col min="6379" max="6379" width="7.28515625" customWidth="1"/>
    <col min="6380" max="6380" width="8.85546875" customWidth="1"/>
    <col min="6381" max="6381" width="7.28515625" customWidth="1"/>
    <col min="6382" max="6382" width="8.85546875" customWidth="1"/>
    <col min="6383" max="6383" width="7.28515625" customWidth="1"/>
    <col min="6384" max="6384" width="8.85546875" customWidth="1"/>
    <col min="6385" max="6385" width="7.28515625" customWidth="1"/>
    <col min="6386" max="6386" width="8.85546875" customWidth="1"/>
    <col min="6387" max="6387" width="7.28515625" customWidth="1"/>
    <col min="6388" max="6388" width="8.85546875" customWidth="1"/>
    <col min="6389" max="6389" width="7.28515625" customWidth="1"/>
    <col min="6390" max="6390" width="8.85546875" customWidth="1"/>
    <col min="6391" max="6391" width="7.28515625" customWidth="1"/>
    <col min="6392" max="6392" width="8.85546875" customWidth="1"/>
    <col min="6393" max="6393" width="7.28515625" customWidth="1"/>
    <col min="6394" max="6394" width="8.85546875" customWidth="1"/>
    <col min="6395" max="6395" width="7.28515625" customWidth="1"/>
    <col min="6396" max="6396" width="8.85546875" customWidth="1"/>
    <col min="6397" max="6397" width="7.28515625" customWidth="1"/>
    <col min="6398" max="6398" width="8.85546875" customWidth="1"/>
    <col min="6399" max="6399" width="7.28515625" customWidth="1"/>
    <col min="6400" max="6400" width="8.85546875" customWidth="1"/>
    <col min="6401" max="6401" width="7.28515625" customWidth="1"/>
    <col min="6402" max="6402" width="8.85546875" customWidth="1"/>
    <col min="6403" max="6403" width="7.28515625" customWidth="1"/>
    <col min="6404" max="6404" width="8.85546875" customWidth="1"/>
    <col min="6405" max="6405" width="7.28515625" customWidth="1"/>
    <col min="6406" max="6406" width="8.85546875" customWidth="1"/>
    <col min="6407" max="6407" width="7.28515625" customWidth="1"/>
    <col min="6408" max="6408" width="8.85546875" customWidth="1"/>
    <col min="6409" max="6409" width="7.28515625" customWidth="1"/>
    <col min="6410" max="6410" width="8.85546875" customWidth="1"/>
    <col min="6411" max="6411" width="7.28515625" customWidth="1"/>
    <col min="6412" max="6412" width="8.85546875" customWidth="1"/>
    <col min="6413" max="6413" width="7.28515625" customWidth="1"/>
    <col min="6414" max="6414" width="8.85546875" customWidth="1"/>
    <col min="6415" max="6415" width="7.28515625" customWidth="1"/>
    <col min="6416" max="6416" width="8.85546875" customWidth="1"/>
    <col min="6417" max="6417" width="7.28515625" customWidth="1"/>
    <col min="6418" max="6418" width="8.85546875" customWidth="1"/>
    <col min="6419" max="6419" width="7.28515625" customWidth="1"/>
    <col min="6420" max="6420" width="8.85546875" customWidth="1"/>
    <col min="6421" max="6421" width="7.28515625" customWidth="1"/>
    <col min="6422" max="6422" width="8.85546875" customWidth="1"/>
    <col min="6423" max="6423" width="7.28515625" customWidth="1"/>
    <col min="6424" max="6424" width="8.85546875" customWidth="1"/>
    <col min="6425" max="6425" width="7.28515625" customWidth="1"/>
    <col min="6426" max="6426" width="8.85546875" customWidth="1"/>
    <col min="6427" max="6427" width="8.7109375" customWidth="1"/>
    <col min="6428" max="6428" width="7.28515625" customWidth="1"/>
    <col min="6429" max="6429" width="6.85546875" customWidth="1"/>
    <col min="6430" max="6430" width="7.28515625" customWidth="1"/>
    <col min="6431" max="6431" width="6.85546875" customWidth="1"/>
    <col min="6432" max="6432" width="7.28515625" customWidth="1"/>
    <col min="6433" max="6433" width="6.85546875" customWidth="1"/>
    <col min="6434" max="6434" width="7.28515625" customWidth="1"/>
    <col min="6435" max="6435" width="6.85546875" customWidth="1"/>
    <col min="6436" max="6436" width="7.28515625" customWidth="1"/>
    <col min="6437" max="6437" width="6.85546875" customWidth="1"/>
    <col min="6438" max="6438" width="7.28515625" customWidth="1"/>
    <col min="6439" max="6439" width="6.85546875" customWidth="1"/>
    <col min="6440" max="6440" width="7.28515625" customWidth="1"/>
    <col min="6441" max="6441" width="6.85546875" customWidth="1"/>
    <col min="6442" max="6442" width="7.28515625" customWidth="1"/>
    <col min="6443" max="6443" width="6.85546875" customWidth="1"/>
    <col min="6444" max="6444" width="7.28515625" customWidth="1"/>
    <col min="6445" max="6445" width="6.85546875" customWidth="1"/>
    <col min="6446" max="6446" width="7.28515625" customWidth="1"/>
    <col min="6447" max="6447" width="7.85546875" customWidth="1"/>
    <col min="6448" max="6448" width="7.28515625" customWidth="1"/>
    <col min="6449" max="6449" width="7.85546875" customWidth="1"/>
    <col min="6450" max="6450" width="7.28515625" customWidth="1"/>
    <col min="6451" max="6451" width="7.85546875" customWidth="1"/>
    <col min="6452" max="6452" width="7.28515625" customWidth="1"/>
    <col min="6453" max="6453" width="7.85546875" customWidth="1"/>
    <col min="6454" max="6454" width="7.28515625" customWidth="1"/>
    <col min="6455" max="6455" width="7.85546875" customWidth="1"/>
    <col min="6456" max="6456" width="7.28515625" customWidth="1"/>
    <col min="6457" max="6457" width="7.85546875" customWidth="1"/>
    <col min="6458" max="6458" width="7.28515625" customWidth="1"/>
    <col min="6459" max="6459" width="7.85546875" customWidth="1"/>
    <col min="6460" max="6460" width="7.28515625" customWidth="1"/>
    <col min="6461" max="6461" width="7.85546875" customWidth="1"/>
    <col min="6462" max="6462" width="7.28515625" customWidth="1"/>
    <col min="6463" max="6463" width="7.85546875" customWidth="1"/>
    <col min="6464" max="6464" width="7.28515625" customWidth="1"/>
    <col min="6465" max="6465" width="7.85546875" customWidth="1"/>
    <col min="6466" max="6466" width="7.28515625" customWidth="1"/>
    <col min="6467" max="6467" width="7.85546875" customWidth="1"/>
    <col min="6468" max="6468" width="7.28515625" customWidth="1"/>
    <col min="6469" max="6469" width="7.85546875" customWidth="1"/>
    <col min="6470" max="6470" width="7.28515625" customWidth="1"/>
    <col min="6471" max="6471" width="7.85546875" customWidth="1"/>
    <col min="6472" max="6472" width="7.28515625" customWidth="1"/>
    <col min="6473" max="6473" width="7.85546875" customWidth="1"/>
    <col min="6474" max="6474" width="7.28515625" customWidth="1"/>
    <col min="6475" max="6475" width="7.85546875" customWidth="1"/>
    <col min="6476" max="6476" width="7.28515625" customWidth="1"/>
    <col min="6477" max="6477" width="7.85546875" customWidth="1"/>
    <col min="6478" max="6478" width="7.28515625" customWidth="1"/>
    <col min="6479" max="6479" width="7.85546875" customWidth="1"/>
    <col min="6480" max="6480" width="7.28515625" customWidth="1"/>
    <col min="6481" max="6481" width="7.85546875" customWidth="1"/>
    <col min="6482" max="6482" width="7.28515625" customWidth="1"/>
    <col min="6483" max="6483" width="7.85546875" customWidth="1"/>
    <col min="6484" max="6484" width="7.28515625" customWidth="1"/>
    <col min="6485" max="6485" width="7.85546875" customWidth="1"/>
    <col min="6486" max="6486" width="7.28515625" customWidth="1"/>
    <col min="6487" max="6487" width="7.85546875" customWidth="1"/>
    <col min="6488" max="6488" width="7.28515625" customWidth="1"/>
    <col min="6489" max="6489" width="7.85546875" customWidth="1"/>
    <col min="6490" max="6490" width="7.28515625" customWidth="1"/>
    <col min="6491" max="6491" width="7.85546875" customWidth="1"/>
    <col min="6492" max="6492" width="7.28515625" customWidth="1"/>
    <col min="6493" max="6493" width="7.85546875" customWidth="1"/>
    <col min="6494" max="6494" width="7.28515625" customWidth="1"/>
    <col min="6495" max="6495" width="7.85546875" customWidth="1"/>
    <col min="6496" max="6496" width="7.28515625" customWidth="1"/>
    <col min="6497" max="6497" width="7.85546875" customWidth="1"/>
    <col min="6498" max="6498" width="7.28515625" customWidth="1"/>
    <col min="6499" max="6499" width="7.85546875" customWidth="1"/>
    <col min="6500" max="6500" width="7.28515625" customWidth="1"/>
    <col min="6501" max="6501" width="7.85546875" customWidth="1"/>
    <col min="6502" max="6502" width="7.28515625" customWidth="1"/>
    <col min="6503" max="6503" width="7.85546875" customWidth="1"/>
    <col min="6504" max="6504" width="7.28515625" customWidth="1"/>
    <col min="6505" max="6505" width="7.85546875" customWidth="1"/>
    <col min="6506" max="6506" width="7.28515625" customWidth="1"/>
    <col min="6507" max="6507" width="7.85546875" customWidth="1"/>
    <col min="6508" max="6508" width="7.28515625" customWidth="1"/>
    <col min="6509" max="6509" width="7.85546875" customWidth="1"/>
    <col min="6510" max="6510" width="7.28515625" customWidth="1"/>
    <col min="6511" max="6511" width="7.85546875" customWidth="1"/>
    <col min="6512" max="6512" width="7.28515625" customWidth="1"/>
    <col min="6513" max="6513" width="7.85546875" customWidth="1"/>
    <col min="6514" max="6514" width="7.28515625" customWidth="1"/>
    <col min="6515" max="6515" width="7.85546875" customWidth="1"/>
    <col min="6516" max="6516" width="7.28515625" customWidth="1"/>
    <col min="6517" max="6517" width="7.85546875" customWidth="1"/>
    <col min="6518" max="6518" width="7.28515625" customWidth="1"/>
    <col min="6519" max="6519" width="7.85546875" customWidth="1"/>
    <col min="6520" max="6520" width="7.28515625" customWidth="1"/>
    <col min="6521" max="6521" width="7.85546875" customWidth="1"/>
    <col min="6522" max="6522" width="7.28515625" customWidth="1"/>
    <col min="6523" max="6523" width="7.85546875" customWidth="1"/>
    <col min="6524" max="6524" width="7.28515625" customWidth="1"/>
    <col min="6525" max="6525" width="7.85546875" customWidth="1"/>
    <col min="6526" max="6526" width="7.28515625" customWidth="1"/>
    <col min="6527" max="6527" width="7.85546875" customWidth="1"/>
    <col min="6528" max="6528" width="7.28515625" customWidth="1"/>
    <col min="6529" max="6529" width="7.85546875" customWidth="1"/>
    <col min="6530" max="6530" width="7.28515625" customWidth="1"/>
    <col min="6531" max="6531" width="7.85546875" customWidth="1"/>
    <col min="6532" max="6532" width="7.28515625" customWidth="1"/>
    <col min="6533" max="6533" width="7.85546875" customWidth="1"/>
    <col min="6534" max="6534" width="7.28515625" customWidth="1"/>
    <col min="6535" max="6535" width="7.85546875" customWidth="1"/>
    <col min="6536" max="6536" width="7.28515625" customWidth="1"/>
    <col min="6537" max="6537" width="7.85546875" customWidth="1"/>
    <col min="6538" max="6538" width="7.28515625" customWidth="1"/>
    <col min="6539" max="6539" width="7.85546875" customWidth="1"/>
    <col min="6540" max="6540" width="7.28515625" customWidth="1"/>
    <col min="6541" max="6541" width="7.85546875" customWidth="1"/>
    <col min="6542" max="6542" width="7.28515625" customWidth="1"/>
    <col min="6543" max="6543" width="7.85546875" customWidth="1"/>
    <col min="6544" max="6544" width="7.28515625" customWidth="1"/>
    <col min="6545" max="6545" width="7.85546875" customWidth="1"/>
    <col min="6546" max="6546" width="7.28515625" customWidth="1"/>
    <col min="6547" max="6547" width="7.85546875" customWidth="1"/>
    <col min="6548" max="6548" width="7.28515625" customWidth="1"/>
    <col min="6549" max="6549" width="7.85546875" customWidth="1"/>
    <col min="6550" max="6550" width="7.28515625" customWidth="1"/>
    <col min="6551" max="6551" width="7.85546875" customWidth="1"/>
    <col min="6552" max="6552" width="7.28515625" customWidth="1"/>
    <col min="6553" max="6553" width="7.85546875" customWidth="1"/>
    <col min="6554" max="6554" width="7.28515625" customWidth="1"/>
    <col min="6555" max="6555" width="7.85546875" customWidth="1"/>
    <col min="6556" max="6556" width="7.28515625" customWidth="1"/>
    <col min="6557" max="6557" width="7.85546875" customWidth="1"/>
    <col min="6558" max="6558" width="7.28515625" customWidth="1"/>
    <col min="6559" max="6559" width="7.85546875" customWidth="1"/>
    <col min="6560" max="6560" width="7.28515625" customWidth="1"/>
    <col min="6561" max="6561" width="7.85546875" customWidth="1"/>
    <col min="6562" max="6562" width="7.28515625" customWidth="1"/>
    <col min="6563" max="6563" width="7.85546875" customWidth="1"/>
    <col min="6564" max="6564" width="7.28515625" customWidth="1"/>
    <col min="6565" max="6565" width="7.85546875" customWidth="1"/>
    <col min="6566" max="6566" width="7.28515625" customWidth="1"/>
    <col min="6567" max="6567" width="7.85546875" customWidth="1"/>
    <col min="6568" max="6568" width="7.28515625" customWidth="1"/>
    <col min="6569" max="6569" width="7.85546875" customWidth="1"/>
    <col min="6570" max="6570" width="7.28515625" customWidth="1"/>
    <col min="6571" max="6571" width="7.85546875" customWidth="1"/>
    <col min="6572" max="6572" width="7.28515625" customWidth="1"/>
    <col min="6573" max="6573" width="7.85546875" customWidth="1"/>
    <col min="6574" max="6574" width="7.28515625" customWidth="1"/>
    <col min="6575" max="6575" width="7.85546875" customWidth="1"/>
    <col min="6576" max="6576" width="7.28515625" customWidth="1"/>
    <col min="6577" max="6577" width="7.85546875" customWidth="1"/>
    <col min="6578" max="6578" width="7.28515625" customWidth="1"/>
    <col min="6579" max="6579" width="7.85546875" customWidth="1"/>
    <col min="6580" max="6580" width="7.28515625" customWidth="1"/>
    <col min="6581" max="6581" width="7.85546875" customWidth="1"/>
    <col min="6582" max="6582" width="7.28515625" customWidth="1"/>
    <col min="6583" max="6583" width="7.85546875" customWidth="1"/>
    <col min="6584" max="6584" width="7.28515625" customWidth="1"/>
    <col min="6585" max="6585" width="7.85546875" customWidth="1"/>
    <col min="6586" max="6586" width="7.28515625" customWidth="1"/>
    <col min="6587" max="6587" width="7.85546875" customWidth="1"/>
    <col min="6588" max="6588" width="7.28515625" customWidth="1"/>
    <col min="6589" max="6589" width="7.85546875" customWidth="1"/>
    <col min="6590" max="6590" width="7.28515625" customWidth="1"/>
    <col min="6591" max="6591" width="7.85546875" customWidth="1"/>
    <col min="6592" max="6592" width="7.28515625" customWidth="1"/>
    <col min="6593" max="6593" width="7.85546875" customWidth="1"/>
    <col min="6594" max="6594" width="7.28515625" customWidth="1"/>
    <col min="6595" max="6595" width="7.85546875" customWidth="1"/>
    <col min="6596" max="6596" width="7.28515625" customWidth="1"/>
    <col min="6597" max="6597" width="7.85546875" customWidth="1"/>
    <col min="6598" max="6598" width="7.28515625" customWidth="1"/>
    <col min="6599" max="6599" width="7.85546875" customWidth="1"/>
    <col min="6600" max="6600" width="7.28515625" customWidth="1"/>
    <col min="6601" max="6601" width="7.85546875" customWidth="1"/>
    <col min="6602" max="6602" width="7.28515625" customWidth="1"/>
    <col min="6603" max="6603" width="7.85546875" customWidth="1"/>
    <col min="6604" max="6604" width="7.28515625" customWidth="1"/>
    <col min="6605" max="6605" width="7.85546875" customWidth="1"/>
    <col min="6606" max="6606" width="7.28515625" customWidth="1"/>
    <col min="6607" max="6607" width="7.85546875" customWidth="1"/>
    <col min="6608" max="6608" width="7.28515625" customWidth="1"/>
    <col min="6609" max="6609" width="7.85546875" customWidth="1"/>
    <col min="6610" max="6610" width="7.28515625" customWidth="1"/>
    <col min="6611" max="6611" width="7.85546875" customWidth="1"/>
    <col min="6612" max="6612" width="7.28515625" customWidth="1"/>
    <col min="6613" max="6613" width="7.85546875" customWidth="1"/>
    <col min="6614" max="6614" width="7.28515625" customWidth="1"/>
    <col min="6615" max="6615" width="7.85546875" customWidth="1"/>
    <col min="6616" max="6616" width="7.28515625" customWidth="1"/>
    <col min="6617" max="6617" width="7.85546875" customWidth="1"/>
    <col min="6618" max="6618" width="7.28515625" customWidth="1"/>
    <col min="6619" max="6619" width="8.85546875" customWidth="1"/>
    <col min="6620" max="6620" width="8.7109375" customWidth="1"/>
    <col min="6621" max="6621" width="7.28515625" customWidth="1"/>
    <col min="6622" max="6622" width="6.85546875" customWidth="1"/>
    <col min="6623" max="6623" width="7.28515625" customWidth="1"/>
    <col min="6624" max="6624" width="6.85546875" customWidth="1"/>
    <col min="6625" max="6625" width="7.28515625" customWidth="1"/>
    <col min="6626" max="6626" width="6.85546875" customWidth="1"/>
    <col min="6627" max="6627" width="7.28515625" customWidth="1"/>
    <col min="6628" max="6628" width="6.85546875" customWidth="1"/>
    <col min="6629" max="6629" width="7.28515625" customWidth="1"/>
    <col min="6630" max="6630" width="6.85546875" customWidth="1"/>
    <col min="6631" max="6631" width="7.28515625" customWidth="1"/>
    <col min="6632" max="6632" width="6.85546875" customWidth="1"/>
    <col min="6633" max="6633" width="7.28515625" customWidth="1"/>
    <col min="6634" max="6634" width="6.85546875" customWidth="1"/>
    <col min="6635" max="6635" width="7.28515625" customWidth="1"/>
    <col min="6636" max="6636" width="6.85546875" customWidth="1"/>
    <col min="6637" max="6637" width="7.28515625" customWidth="1"/>
    <col min="6638" max="6638" width="7.85546875" customWidth="1"/>
    <col min="6639" max="6639" width="7.28515625" customWidth="1"/>
    <col min="6640" max="6640" width="7.85546875" customWidth="1"/>
    <col min="6641" max="6641" width="7.28515625" customWidth="1"/>
    <col min="6642" max="6642" width="7.85546875" customWidth="1"/>
    <col min="6643" max="6643" width="7.28515625" customWidth="1"/>
    <col min="6644" max="6644" width="7.85546875" customWidth="1"/>
    <col min="6645" max="6645" width="7.28515625" customWidth="1"/>
    <col min="6646" max="6646" width="7.85546875" customWidth="1"/>
    <col min="6647" max="6647" width="7.28515625" customWidth="1"/>
    <col min="6648" max="6648" width="7.85546875" customWidth="1"/>
    <col min="6649" max="6649" width="7.28515625" customWidth="1"/>
    <col min="6650" max="6650" width="7.85546875" customWidth="1"/>
    <col min="6651" max="6651" width="7.28515625" customWidth="1"/>
    <col min="6652" max="6652" width="7.85546875" customWidth="1"/>
    <col min="6653" max="6653" width="7.28515625" customWidth="1"/>
    <col min="6654" max="6654" width="7.85546875" customWidth="1"/>
    <col min="6655" max="6655" width="7.28515625" customWidth="1"/>
    <col min="6656" max="6656" width="8.85546875" customWidth="1"/>
    <col min="6657" max="6657" width="8.7109375" customWidth="1"/>
    <col min="6658" max="6658" width="7.28515625" customWidth="1"/>
    <col min="6659" max="6659" width="6.85546875" customWidth="1"/>
    <col min="6660" max="6660" width="7.28515625" customWidth="1"/>
    <col min="6661" max="6661" width="6.85546875" customWidth="1"/>
    <col min="6662" max="6662" width="7.28515625" customWidth="1"/>
    <col min="6663" max="6663" width="6.85546875" customWidth="1"/>
    <col min="6664" max="6664" width="7.28515625" customWidth="1"/>
    <col min="6665" max="6665" width="6.85546875" customWidth="1"/>
    <col min="6666" max="6666" width="7.28515625" customWidth="1"/>
    <col min="6667" max="6667" width="6.85546875" customWidth="1"/>
    <col min="6668" max="6668" width="7.28515625" customWidth="1"/>
    <col min="6669" max="6669" width="6.85546875" customWidth="1"/>
    <col min="6670" max="6670" width="7.28515625" customWidth="1"/>
    <col min="6671" max="6671" width="6.85546875" customWidth="1"/>
    <col min="6672" max="6672" width="7.28515625" customWidth="1"/>
    <col min="6673" max="6673" width="6.85546875" customWidth="1"/>
    <col min="6674" max="6674" width="7.28515625" customWidth="1"/>
    <col min="6675" max="6675" width="6.85546875" customWidth="1"/>
    <col min="6676" max="6676" width="7.28515625" customWidth="1"/>
    <col min="6677" max="6677" width="7.85546875" customWidth="1"/>
    <col min="6678" max="6678" width="7.28515625" customWidth="1"/>
    <col min="6679" max="6679" width="7.85546875" customWidth="1"/>
    <col min="6680" max="6680" width="7.28515625" customWidth="1"/>
    <col min="6681" max="6681" width="7.85546875" customWidth="1"/>
    <col min="6682" max="6682" width="7.28515625" customWidth="1"/>
    <col min="6683" max="6683" width="7.85546875" customWidth="1"/>
    <col min="6684" max="6684" width="7.28515625" customWidth="1"/>
    <col min="6685" max="6685" width="7.85546875" customWidth="1"/>
    <col min="6686" max="6686" width="7.28515625" customWidth="1"/>
    <col min="6687" max="6687" width="7.85546875" customWidth="1"/>
    <col min="6688" max="6688" width="7.28515625" customWidth="1"/>
    <col min="6689" max="6689" width="7.85546875" customWidth="1"/>
    <col min="6690" max="6690" width="7.28515625" customWidth="1"/>
    <col min="6691" max="6691" width="7.85546875" customWidth="1"/>
    <col min="6692" max="6692" width="7.28515625" customWidth="1"/>
    <col min="6693" max="6693" width="7.85546875" customWidth="1"/>
    <col min="6694" max="6694" width="7.28515625" customWidth="1"/>
    <col min="6695" max="6695" width="7.85546875" customWidth="1"/>
    <col min="6696" max="6696" width="7.28515625" customWidth="1"/>
    <col min="6697" max="6697" width="7.85546875" customWidth="1"/>
    <col min="6698" max="6698" width="7.28515625" customWidth="1"/>
    <col min="6699" max="6699" width="7.85546875" customWidth="1"/>
    <col min="6700" max="6700" width="7.28515625" customWidth="1"/>
    <col min="6701" max="6701" width="7.85546875" customWidth="1"/>
    <col min="6702" max="6702" width="7.28515625" customWidth="1"/>
    <col min="6703" max="6703" width="7.85546875" customWidth="1"/>
    <col min="6704" max="6704" width="7.28515625" customWidth="1"/>
    <col min="6705" max="6705" width="7.85546875" customWidth="1"/>
    <col min="6706" max="6706" width="7.28515625" customWidth="1"/>
    <col min="6707" max="6707" width="7.85546875" customWidth="1"/>
    <col min="6708" max="6708" width="7.28515625" customWidth="1"/>
    <col min="6709" max="6709" width="7.85546875" customWidth="1"/>
    <col min="6710" max="6710" width="7.28515625" customWidth="1"/>
    <col min="6711" max="6711" width="7.85546875" customWidth="1"/>
    <col min="6712" max="6712" width="7.28515625" customWidth="1"/>
    <col min="6713" max="6713" width="7.85546875" customWidth="1"/>
    <col min="6714" max="6714" width="7.28515625" customWidth="1"/>
    <col min="6715" max="6715" width="7.85546875" customWidth="1"/>
    <col min="6716" max="6716" width="7.28515625" customWidth="1"/>
    <col min="6717" max="6717" width="7.85546875" customWidth="1"/>
    <col min="6718" max="6718" width="7.28515625" customWidth="1"/>
    <col min="6719" max="6719" width="7.85546875" customWidth="1"/>
    <col min="6720" max="6720" width="7.28515625" customWidth="1"/>
    <col min="6721" max="6721" width="7.85546875" customWidth="1"/>
    <col min="6722" max="6722" width="7.28515625" customWidth="1"/>
    <col min="6723" max="6723" width="7.85546875" customWidth="1"/>
    <col min="6724" max="6724" width="7.28515625" customWidth="1"/>
    <col min="6725" max="6725" width="7.85546875" customWidth="1"/>
    <col min="6726" max="6726" width="7.28515625" customWidth="1"/>
    <col min="6727" max="6727" width="7.85546875" customWidth="1"/>
    <col min="6728" max="6728" width="7.28515625" customWidth="1"/>
    <col min="6729" max="6729" width="7.85546875" customWidth="1"/>
    <col min="6730" max="6730" width="7.28515625" customWidth="1"/>
    <col min="6731" max="6731" width="7.85546875" customWidth="1"/>
    <col min="6732" max="6732" width="7.28515625" customWidth="1"/>
    <col min="6733" max="6733" width="7.85546875" customWidth="1"/>
    <col min="6734" max="6734" width="7.28515625" customWidth="1"/>
    <col min="6735" max="6735" width="7.85546875" customWidth="1"/>
    <col min="6736" max="6736" width="7.28515625" customWidth="1"/>
    <col min="6737" max="6737" width="7.85546875" customWidth="1"/>
    <col min="6738" max="6738" width="7.28515625" customWidth="1"/>
    <col min="6739" max="6739" width="7.85546875" customWidth="1"/>
    <col min="6740" max="6740" width="7.28515625" customWidth="1"/>
    <col min="6741" max="6741" width="7.85546875" customWidth="1"/>
    <col min="6742" max="6742" width="7.28515625" customWidth="1"/>
    <col min="6743" max="6743" width="7.85546875" customWidth="1"/>
    <col min="6744" max="6744" width="7.28515625" customWidth="1"/>
    <col min="6745" max="6745" width="7.85546875" customWidth="1"/>
    <col min="6746" max="6746" width="7.28515625" customWidth="1"/>
    <col min="6747" max="6747" width="7.85546875" customWidth="1"/>
    <col min="6748" max="6748" width="7.28515625" customWidth="1"/>
    <col min="6749" max="6749" width="7.85546875" customWidth="1"/>
    <col min="6750" max="6750" width="7.28515625" customWidth="1"/>
    <col min="6751" max="6751" width="7.85546875" customWidth="1"/>
    <col min="6752" max="6752" width="7.28515625" customWidth="1"/>
    <col min="6753" max="6753" width="7.85546875" customWidth="1"/>
    <col min="6754" max="6754" width="7.28515625" customWidth="1"/>
    <col min="6755" max="6755" width="7.85546875" customWidth="1"/>
    <col min="6756" max="6756" width="7.28515625" customWidth="1"/>
    <col min="6757" max="6757" width="7.85546875" customWidth="1"/>
    <col min="6758" max="6758" width="7.28515625" customWidth="1"/>
    <col min="6759" max="6759" width="7.85546875" customWidth="1"/>
    <col min="6760" max="6760" width="7.28515625" customWidth="1"/>
    <col min="6761" max="6761" width="7.85546875" customWidth="1"/>
    <col min="6762" max="6762" width="7.28515625" customWidth="1"/>
    <col min="6763" max="6763" width="7.85546875" customWidth="1"/>
    <col min="6764" max="6764" width="7.28515625" customWidth="1"/>
    <col min="6765" max="6765" width="7.85546875" customWidth="1"/>
    <col min="6766" max="6766" width="7.28515625" customWidth="1"/>
    <col min="6767" max="6767" width="7.85546875" customWidth="1"/>
    <col min="6768" max="6768" width="7.28515625" customWidth="1"/>
    <col min="6769" max="6769" width="7.85546875" customWidth="1"/>
    <col min="6770" max="6770" width="7.28515625" customWidth="1"/>
    <col min="6771" max="6771" width="7.85546875" customWidth="1"/>
    <col min="6772" max="6772" width="7.28515625" customWidth="1"/>
    <col min="6773" max="6773" width="7.85546875" customWidth="1"/>
    <col min="6774" max="6774" width="7.28515625" customWidth="1"/>
    <col min="6775" max="6775" width="7.85546875" customWidth="1"/>
    <col min="6776" max="6776" width="7.28515625" customWidth="1"/>
    <col min="6777" max="6777" width="7.85546875" customWidth="1"/>
    <col min="6778" max="6778" width="7.28515625" customWidth="1"/>
    <col min="6779" max="6779" width="7.85546875" customWidth="1"/>
    <col min="6780" max="6780" width="7.28515625" customWidth="1"/>
    <col min="6781" max="6781" width="8.85546875" customWidth="1"/>
    <col min="6782" max="6782" width="8.7109375" customWidth="1"/>
    <col min="6783" max="6783" width="7.28515625" customWidth="1"/>
    <col min="6784" max="6784" width="6.85546875" customWidth="1"/>
    <col min="6785" max="6785" width="7.28515625" customWidth="1"/>
    <col min="6786" max="6786" width="6.85546875" customWidth="1"/>
    <col min="6787" max="6787" width="7.28515625" customWidth="1"/>
    <col min="6788" max="6788" width="8.85546875" customWidth="1"/>
    <col min="6789" max="6789" width="8.7109375" customWidth="1"/>
    <col min="6790" max="6790" width="7.28515625" customWidth="1"/>
    <col min="6791" max="6791" width="6.85546875" customWidth="1"/>
    <col min="6792" max="6792" width="7.28515625" customWidth="1"/>
    <col min="6793" max="6793" width="6.85546875" customWidth="1"/>
    <col min="6794" max="6794" width="7.28515625" customWidth="1"/>
    <col min="6795" max="6795" width="6.85546875" customWidth="1"/>
    <col min="6796" max="6796" width="7.28515625" customWidth="1"/>
    <col min="6797" max="6797" width="8.85546875" customWidth="1"/>
    <col min="6798" max="6798" width="8.7109375" customWidth="1"/>
    <col min="6799" max="6799" width="7.28515625" customWidth="1"/>
    <col min="6800" max="6800" width="6.85546875" customWidth="1"/>
    <col min="6801" max="6801" width="7.28515625" customWidth="1"/>
    <col min="6802" max="6802" width="6.85546875" customWidth="1"/>
    <col min="6803" max="6803" width="7.28515625" customWidth="1"/>
    <col min="6804" max="6804" width="6.85546875" customWidth="1"/>
    <col min="6805" max="6805" width="7.28515625" customWidth="1"/>
    <col min="6806" max="6806" width="6.85546875" customWidth="1"/>
    <col min="6807" max="6807" width="7.28515625" customWidth="1"/>
    <col min="6808" max="6808" width="6.85546875" customWidth="1"/>
    <col min="6809" max="6809" width="7.28515625" customWidth="1"/>
    <col min="6810" max="6810" width="6.85546875" customWidth="1"/>
    <col min="6811" max="6811" width="7.28515625" customWidth="1"/>
    <col min="6812" max="6812" width="6.85546875" customWidth="1"/>
    <col min="6813" max="6813" width="7.28515625" customWidth="1"/>
    <col min="6814" max="6814" width="6.85546875" customWidth="1"/>
    <col min="6815" max="6815" width="7.28515625" customWidth="1"/>
    <col min="6816" max="6816" width="6.85546875" customWidth="1"/>
    <col min="6817" max="6817" width="7.28515625" customWidth="1"/>
    <col min="6818" max="6818" width="7.85546875" customWidth="1"/>
    <col min="6819" max="6819" width="7.28515625" customWidth="1"/>
    <col min="6820" max="6820" width="7.85546875" customWidth="1"/>
    <col min="6821" max="6821" width="7.28515625" customWidth="1"/>
    <col min="6822" max="6822" width="7.85546875" customWidth="1"/>
    <col min="6823" max="6823" width="7.28515625" customWidth="1"/>
    <col min="6824" max="6824" width="7.85546875" customWidth="1"/>
    <col min="6825" max="6825" width="7.28515625" customWidth="1"/>
    <col min="6826" max="6826" width="7.85546875" customWidth="1"/>
    <col min="6827" max="6827" width="7.28515625" customWidth="1"/>
    <col min="6828" max="6828" width="7.85546875" customWidth="1"/>
    <col min="6829" max="6829" width="7.28515625" customWidth="1"/>
    <col min="6830" max="6830" width="7.85546875" customWidth="1"/>
    <col min="6831" max="6831" width="7.28515625" customWidth="1"/>
    <col min="6832" max="6832" width="7.85546875" customWidth="1"/>
    <col min="6833" max="6833" width="7.28515625" customWidth="1"/>
    <col min="6834" max="6834" width="7.85546875" customWidth="1"/>
    <col min="6835" max="6835" width="7.28515625" customWidth="1"/>
    <col min="6836" max="6836" width="7.85546875" customWidth="1"/>
    <col min="6837" max="6837" width="7.28515625" customWidth="1"/>
    <col min="6838" max="6838" width="7.85546875" customWidth="1"/>
    <col min="6839" max="6839" width="7.28515625" customWidth="1"/>
    <col min="6840" max="6840" width="7.85546875" customWidth="1"/>
    <col min="6841" max="6841" width="7.28515625" customWidth="1"/>
    <col min="6842" max="6842" width="8.85546875" customWidth="1"/>
    <col min="6843" max="6843" width="8.7109375" customWidth="1"/>
    <col min="6844" max="6844" width="7.28515625" customWidth="1"/>
    <col min="6845" max="6846" width="8.85546875" customWidth="1"/>
    <col min="6847" max="6847" width="11.28515625" bestFit="1" customWidth="1"/>
  </cols>
  <sheetData>
    <row r="3" spans="1:3" x14ac:dyDescent="0.25">
      <c r="A3" s="3" t="s">
        <v>10128</v>
      </c>
      <c r="C3"/>
    </row>
    <row r="4" spans="1:3" x14ac:dyDescent="0.25">
      <c r="A4" s="4" t="s">
        <v>10391</v>
      </c>
      <c r="C4"/>
    </row>
    <row r="5" spans="1:3" x14ac:dyDescent="0.25">
      <c r="A5" s="4" t="s">
        <v>10392</v>
      </c>
      <c r="C5"/>
    </row>
    <row r="6" spans="1:3" x14ac:dyDescent="0.25">
      <c r="A6" s="4" t="s">
        <v>10393</v>
      </c>
      <c r="C6"/>
    </row>
    <row r="7" spans="1:3" x14ac:dyDescent="0.25">
      <c r="A7" s="4" t="s">
        <v>10143</v>
      </c>
      <c r="C7"/>
    </row>
    <row r="8" spans="1:3" x14ac:dyDescent="0.25">
      <c r="A8" s="4" t="s">
        <v>10144</v>
      </c>
      <c r="C8"/>
    </row>
    <row r="9" spans="1:3" x14ac:dyDescent="0.25">
      <c r="A9" s="4" t="s">
        <v>10145</v>
      </c>
      <c r="C9"/>
    </row>
    <row r="10" spans="1:3" x14ac:dyDescent="0.25">
      <c r="A10" s="4" t="s">
        <v>10146</v>
      </c>
      <c r="C10"/>
    </row>
    <row r="11" spans="1:3" x14ac:dyDescent="0.25">
      <c r="A11" s="4" t="s">
        <v>10147</v>
      </c>
      <c r="C11"/>
    </row>
    <row r="12" spans="1:3" x14ac:dyDescent="0.25">
      <c r="A12" s="4" t="s">
        <v>10148</v>
      </c>
      <c r="C12"/>
    </row>
    <row r="13" spans="1:3" x14ac:dyDescent="0.25">
      <c r="A13" s="4" t="s">
        <v>10394</v>
      </c>
      <c r="C13"/>
    </row>
    <row r="14" spans="1:3" x14ac:dyDescent="0.25">
      <c r="A14" s="4" t="s">
        <v>10149</v>
      </c>
      <c r="C14"/>
    </row>
    <row r="15" spans="1:3" x14ac:dyDescent="0.25">
      <c r="A15" s="4" t="s">
        <v>10150</v>
      </c>
      <c r="C15"/>
    </row>
    <row r="16" spans="1:3" x14ac:dyDescent="0.25">
      <c r="A16" s="4" t="s">
        <v>10151</v>
      </c>
      <c r="C16"/>
    </row>
    <row r="17" spans="1:3" x14ac:dyDescent="0.25">
      <c r="A17" s="4" t="s">
        <v>10152</v>
      </c>
      <c r="C17"/>
    </row>
    <row r="18" spans="1:3" x14ac:dyDescent="0.25">
      <c r="A18" s="4" t="s">
        <v>10395</v>
      </c>
      <c r="C18"/>
    </row>
    <row r="19" spans="1:3" x14ac:dyDescent="0.25">
      <c r="A19" s="4" t="s">
        <v>10153</v>
      </c>
      <c r="C19"/>
    </row>
    <row r="20" spans="1:3" x14ac:dyDescent="0.25">
      <c r="A20" s="4" t="s">
        <v>10154</v>
      </c>
      <c r="C20"/>
    </row>
    <row r="21" spans="1:3" x14ac:dyDescent="0.25">
      <c r="A21" s="4" t="s">
        <v>10155</v>
      </c>
      <c r="C21"/>
    </row>
    <row r="22" spans="1:3" x14ac:dyDescent="0.25">
      <c r="A22" s="4" t="s">
        <v>10156</v>
      </c>
      <c r="C22"/>
    </row>
    <row r="23" spans="1:3" x14ac:dyDescent="0.25">
      <c r="A23" s="4" t="s">
        <v>10157</v>
      </c>
      <c r="C23"/>
    </row>
    <row r="24" spans="1:3" x14ac:dyDescent="0.25">
      <c r="A24" s="4" t="s">
        <v>10177</v>
      </c>
      <c r="C24"/>
    </row>
    <row r="25" spans="1:3" x14ac:dyDescent="0.25">
      <c r="A25" s="4" t="s">
        <v>10158</v>
      </c>
      <c r="C25"/>
    </row>
    <row r="26" spans="1:3" x14ac:dyDescent="0.25">
      <c r="A26" s="4" t="s">
        <v>10159</v>
      </c>
      <c r="C26"/>
    </row>
    <row r="27" spans="1:3" x14ac:dyDescent="0.25">
      <c r="A27" s="4" t="s">
        <v>10160</v>
      </c>
      <c r="C27"/>
    </row>
    <row r="28" spans="1:3" x14ac:dyDescent="0.25">
      <c r="A28" s="4" t="s">
        <v>10161</v>
      </c>
      <c r="C28"/>
    </row>
    <row r="29" spans="1:3" x14ac:dyDescent="0.25">
      <c r="A29" s="4" t="s">
        <v>10162</v>
      </c>
      <c r="C29"/>
    </row>
    <row r="30" spans="1:3" x14ac:dyDescent="0.25">
      <c r="A30" s="4" t="s">
        <v>10163</v>
      </c>
      <c r="C30"/>
    </row>
    <row r="31" spans="1:3" x14ac:dyDescent="0.25">
      <c r="A31" s="4" t="s">
        <v>10164</v>
      </c>
      <c r="C31"/>
    </row>
    <row r="32" spans="1:3" x14ac:dyDescent="0.25">
      <c r="A32" s="4" t="s">
        <v>10165</v>
      </c>
      <c r="C32"/>
    </row>
    <row r="33" spans="1:3" x14ac:dyDescent="0.25">
      <c r="A33" s="4" t="s">
        <v>10166</v>
      </c>
      <c r="C33"/>
    </row>
    <row r="34" spans="1:3" x14ac:dyDescent="0.25">
      <c r="A34" s="4" t="s">
        <v>10167</v>
      </c>
      <c r="C34"/>
    </row>
    <row r="35" spans="1:3" x14ac:dyDescent="0.25">
      <c r="A35" s="4" t="s">
        <v>10168</v>
      </c>
      <c r="C35"/>
    </row>
    <row r="36" spans="1:3" x14ac:dyDescent="0.25">
      <c r="A36" s="4" t="s">
        <v>10169</v>
      </c>
      <c r="C36"/>
    </row>
    <row r="37" spans="1:3" x14ac:dyDescent="0.25">
      <c r="A37" s="4" t="s">
        <v>10170</v>
      </c>
      <c r="C37"/>
    </row>
    <row r="38" spans="1:3" x14ac:dyDescent="0.25">
      <c r="A38" s="4" t="s">
        <v>10171</v>
      </c>
      <c r="C38"/>
    </row>
    <row r="39" spans="1:3" x14ac:dyDescent="0.25">
      <c r="A39" s="4" t="s">
        <v>10172</v>
      </c>
      <c r="C39"/>
    </row>
    <row r="40" spans="1:3" x14ac:dyDescent="0.25">
      <c r="A40" s="4" t="s">
        <v>10173</v>
      </c>
      <c r="C40"/>
    </row>
    <row r="41" spans="1:3" x14ac:dyDescent="0.25">
      <c r="A41" s="4" t="s">
        <v>10174</v>
      </c>
      <c r="C41"/>
    </row>
    <row r="42" spans="1:3" x14ac:dyDescent="0.25">
      <c r="A42" s="4" t="s">
        <v>10175</v>
      </c>
      <c r="C42"/>
    </row>
    <row r="43" spans="1:3" x14ac:dyDescent="0.25">
      <c r="A43" s="4" t="s">
        <v>10176</v>
      </c>
      <c r="C43"/>
    </row>
    <row r="44" spans="1:3" x14ac:dyDescent="0.25">
      <c r="A44" s="5">
        <v>0</v>
      </c>
      <c r="C44"/>
    </row>
    <row r="45" spans="1:3" x14ac:dyDescent="0.25">
      <c r="A45" s="7" t="s">
        <v>397</v>
      </c>
      <c r="C45"/>
    </row>
    <row r="46" spans="1:3" x14ac:dyDescent="0.25">
      <c r="A46" s="4" t="s">
        <v>10130</v>
      </c>
      <c r="C46"/>
    </row>
    <row r="47" spans="1:3" x14ac:dyDescent="0.25">
      <c r="A47" s="4" t="s">
        <v>10131</v>
      </c>
      <c r="C47"/>
    </row>
    <row r="48" spans="1:3" x14ac:dyDescent="0.25">
      <c r="A48" s="4" t="s">
        <v>10132</v>
      </c>
      <c r="C48"/>
    </row>
    <row r="49" spans="1:3" x14ac:dyDescent="0.25">
      <c r="A49" s="4" t="s">
        <v>10133</v>
      </c>
      <c r="C49"/>
    </row>
    <row r="50" spans="1:3" x14ac:dyDescent="0.25">
      <c r="A50" s="4" t="s">
        <v>10178</v>
      </c>
      <c r="C50"/>
    </row>
    <row r="51" spans="1:3" x14ac:dyDescent="0.25">
      <c r="A51" s="4" t="s">
        <v>10134</v>
      </c>
      <c r="C51"/>
    </row>
    <row r="52" spans="1:3" x14ac:dyDescent="0.25">
      <c r="A52" s="4" t="s">
        <v>10179</v>
      </c>
      <c r="C52"/>
    </row>
    <row r="53" spans="1:3" x14ac:dyDescent="0.25">
      <c r="A53" s="4" t="s">
        <v>10135</v>
      </c>
      <c r="C53"/>
    </row>
    <row r="54" spans="1:3" x14ac:dyDescent="0.25">
      <c r="A54" s="4" t="s">
        <v>10136</v>
      </c>
      <c r="C54"/>
    </row>
    <row r="55" spans="1:3" x14ac:dyDescent="0.25">
      <c r="A55" s="4" t="s">
        <v>10137</v>
      </c>
      <c r="C55"/>
    </row>
    <row r="56" spans="1:3" x14ac:dyDescent="0.25">
      <c r="A56" s="4" t="s">
        <v>10396</v>
      </c>
      <c r="C56"/>
    </row>
    <row r="57" spans="1:3" x14ac:dyDescent="0.25">
      <c r="A57" s="4" t="s">
        <v>10180</v>
      </c>
      <c r="C57"/>
    </row>
    <row r="58" spans="1:3" x14ac:dyDescent="0.25">
      <c r="A58" s="4" t="s">
        <v>10181</v>
      </c>
      <c r="C58"/>
    </row>
    <row r="59" spans="1:3" x14ac:dyDescent="0.25">
      <c r="A59" s="4" t="s">
        <v>10182</v>
      </c>
      <c r="C59"/>
    </row>
    <row r="60" spans="1:3" x14ac:dyDescent="0.25">
      <c r="A60" s="4" t="s">
        <v>10183</v>
      </c>
      <c r="C60"/>
    </row>
    <row r="61" spans="1:3" x14ac:dyDescent="0.25">
      <c r="A61" s="4" t="s">
        <v>10184</v>
      </c>
      <c r="C61"/>
    </row>
    <row r="62" spans="1:3" x14ac:dyDescent="0.25">
      <c r="A62" s="4" t="s">
        <v>10185</v>
      </c>
      <c r="C62"/>
    </row>
    <row r="63" spans="1:3" x14ac:dyDescent="0.25">
      <c r="A63" s="4" t="s">
        <v>10186</v>
      </c>
      <c r="C63"/>
    </row>
    <row r="64" spans="1:3" x14ac:dyDescent="0.25">
      <c r="A64" s="4" t="s">
        <v>10187</v>
      </c>
      <c r="C64"/>
    </row>
    <row r="65" spans="1:3" x14ac:dyDescent="0.25">
      <c r="A65" s="4" t="s">
        <v>10188</v>
      </c>
      <c r="C65"/>
    </row>
    <row r="66" spans="1:3" x14ac:dyDescent="0.25">
      <c r="A66" s="4" t="s">
        <v>10189</v>
      </c>
      <c r="C66"/>
    </row>
    <row r="67" spans="1:3" x14ac:dyDescent="0.25">
      <c r="A67" s="4" t="s">
        <v>10190</v>
      </c>
      <c r="C67"/>
    </row>
    <row r="68" spans="1:3" x14ac:dyDescent="0.25">
      <c r="A68" s="4" t="s">
        <v>10191</v>
      </c>
      <c r="C68"/>
    </row>
    <row r="69" spans="1:3" x14ac:dyDescent="0.25">
      <c r="A69" s="4" t="s">
        <v>10192</v>
      </c>
      <c r="C69"/>
    </row>
    <row r="70" spans="1:3" x14ac:dyDescent="0.25">
      <c r="A70" s="4" t="s">
        <v>10193</v>
      </c>
      <c r="C70"/>
    </row>
    <row r="71" spans="1:3" x14ac:dyDescent="0.25">
      <c r="A71" s="4" t="s">
        <v>10194</v>
      </c>
      <c r="C71"/>
    </row>
    <row r="72" spans="1:3" x14ac:dyDescent="0.25">
      <c r="A72" s="4" t="s">
        <v>10195</v>
      </c>
      <c r="C72"/>
    </row>
    <row r="73" spans="1:3" x14ac:dyDescent="0.25">
      <c r="A73" s="4" t="s">
        <v>10196</v>
      </c>
      <c r="C73"/>
    </row>
    <row r="74" spans="1:3" x14ac:dyDescent="0.25">
      <c r="A74" s="4" t="s">
        <v>10197</v>
      </c>
      <c r="C74"/>
    </row>
    <row r="75" spans="1:3" x14ac:dyDescent="0.25">
      <c r="A75" s="4" t="s">
        <v>10198</v>
      </c>
      <c r="C75"/>
    </row>
    <row r="76" spans="1:3" x14ac:dyDescent="0.25">
      <c r="A76" s="4" t="s">
        <v>10199</v>
      </c>
      <c r="C76"/>
    </row>
    <row r="77" spans="1:3" x14ac:dyDescent="0.25">
      <c r="A77" s="4" t="s">
        <v>10138</v>
      </c>
      <c r="C77"/>
    </row>
    <row r="78" spans="1:3" x14ac:dyDescent="0.25">
      <c r="A78" s="4" t="s">
        <v>10200</v>
      </c>
      <c r="C78"/>
    </row>
    <row r="79" spans="1:3" x14ac:dyDescent="0.25">
      <c r="A79" s="4" t="s">
        <v>10201</v>
      </c>
      <c r="C79"/>
    </row>
    <row r="80" spans="1:3" x14ac:dyDescent="0.25">
      <c r="A80" s="4" t="s">
        <v>10139</v>
      </c>
      <c r="C80"/>
    </row>
    <row r="81" spans="1:3" x14ac:dyDescent="0.25">
      <c r="A81" s="4" t="s">
        <v>10202</v>
      </c>
      <c r="C81"/>
    </row>
    <row r="82" spans="1:3" x14ac:dyDescent="0.25">
      <c r="A82" s="4" t="s">
        <v>10203</v>
      </c>
      <c r="C82"/>
    </row>
    <row r="83" spans="1:3" x14ac:dyDescent="0.25">
      <c r="A83" s="4" t="s">
        <v>10204</v>
      </c>
      <c r="C83"/>
    </row>
    <row r="84" spans="1:3" x14ac:dyDescent="0.25">
      <c r="A84" s="4" t="s">
        <v>10205</v>
      </c>
      <c r="C84"/>
    </row>
    <row r="85" spans="1:3" x14ac:dyDescent="0.25">
      <c r="A85" s="4" t="s">
        <v>10206</v>
      </c>
      <c r="C85"/>
    </row>
    <row r="86" spans="1:3" x14ac:dyDescent="0.25">
      <c r="A86" s="4" t="s">
        <v>10207</v>
      </c>
      <c r="C86"/>
    </row>
    <row r="87" spans="1:3" x14ac:dyDescent="0.25">
      <c r="A87" s="4" t="s">
        <v>10208</v>
      </c>
      <c r="C87"/>
    </row>
    <row r="88" spans="1:3" x14ac:dyDescent="0.25">
      <c r="A88" s="4" t="s">
        <v>10209</v>
      </c>
      <c r="C88"/>
    </row>
    <row r="89" spans="1:3" x14ac:dyDescent="0.25">
      <c r="A89" s="4" t="s">
        <v>10210</v>
      </c>
      <c r="C89"/>
    </row>
    <row r="90" spans="1:3" x14ac:dyDescent="0.25">
      <c r="A90" s="4" t="s">
        <v>10211</v>
      </c>
      <c r="C90"/>
    </row>
    <row r="91" spans="1:3" x14ac:dyDescent="0.25">
      <c r="A91" s="4" t="s">
        <v>10212</v>
      </c>
      <c r="C91"/>
    </row>
    <row r="92" spans="1:3" x14ac:dyDescent="0.25">
      <c r="A92" s="4" t="s">
        <v>10213</v>
      </c>
      <c r="C92"/>
    </row>
    <row r="93" spans="1:3" x14ac:dyDescent="0.25">
      <c r="A93" s="4" t="s">
        <v>10214</v>
      </c>
      <c r="C93"/>
    </row>
    <row r="94" spans="1:3" x14ac:dyDescent="0.25">
      <c r="A94" s="4" t="s">
        <v>10215</v>
      </c>
      <c r="C94"/>
    </row>
    <row r="95" spans="1:3" x14ac:dyDescent="0.25">
      <c r="A95" s="4" t="s">
        <v>10216</v>
      </c>
      <c r="C95"/>
    </row>
    <row r="96" spans="1:3" x14ac:dyDescent="0.25">
      <c r="A96" s="4" t="s">
        <v>10217</v>
      </c>
      <c r="C96"/>
    </row>
    <row r="97" spans="1:3" x14ac:dyDescent="0.25">
      <c r="A97" s="4" t="s">
        <v>10218</v>
      </c>
      <c r="C97"/>
    </row>
    <row r="98" spans="1:3" x14ac:dyDescent="0.25">
      <c r="A98" s="4" t="s">
        <v>10219</v>
      </c>
      <c r="C98"/>
    </row>
    <row r="99" spans="1:3" x14ac:dyDescent="0.25">
      <c r="A99" s="4" t="s">
        <v>10220</v>
      </c>
      <c r="C99"/>
    </row>
    <row r="100" spans="1:3" x14ac:dyDescent="0.25">
      <c r="A100" s="4" t="s">
        <v>10221</v>
      </c>
      <c r="C100"/>
    </row>
    <row r="101" spans="1:3" x14ac:dyDescent="0.25">
      <c r="A101" s="4" t="s">
        <v>10222</v>
      </c>
      <c r="C101"/>
    </row>
    <row r="102" spans="1:3" x14ac:dyDescent="0.25">
      <c r="A102" s="4" t="s">
        <v>10223</v>
      </c>
      <c r="C102"/>
    </row>
    <row r="103" spans="1:3" x14ac:dyDescent="0.25">
      <c r="A103" s="4" t="s">
        <v>10224</v>
      </c>
      <c r="C103"/>
    </row>
    <row r="104" spans="1:3" x14ac:dyDescent="0.25">
      <c r="A104" s="4" t="s">
        <v>10225</v>
      </c>
      <c r="C104"/>
    </row>
    <row r="105" spans="1:3" x14ac:dyDescent="0.25">
      <c r="A105" s="4" t="s">
        <v>10226</v>
      </c>
      <c r="C105"/>
    </row>
    <row r="106" spans="1:3" x14ac:dyDescent="0.25">
      <c r="A106" s="4" t="s">
        <v>10227</v>
      </c>
      <c r="C106"/>
    </row>
    <row r="107" spans="1:3" x14ac:dyDescent="0.25">
      <c r="A107" s="4" t="s">
        <v>10228</v>
      </c>
      <c r="C107"/>
    </row>
    <row r="108" spans="1:3" x14ac:dyDescent="0.25">
      <c r="A108" s="4" t="s">
        <v>10229</v>
      </c>
      <c r="C108"/>
    </row>
    <row r="109" spans="1:3" x14ac:dyDescent="0.25">
      <c r="A109" s="4" t="s">
        <v>10230</v>
      </c>
      <c r="C109"/>
    </row>
    <row r="110" spans="1:3" x14ac:dyDescent="0.25">
      <c r="A110" s="4" t="s">
        <v>10231</v>
      </c>
      <c r="C110"/>
    </row>
    <row r="111" spans="1:3" x14ac:dyDescent="0.25">
      <c r="A111" s="4" t="s">
        <v>10232</v>
      </c>
      <c r="C111"/>
    </row>
    <row r="112" spans="1:3" x14ac:dyDescent="0.25">
      <c r="A112" s="4" t="s">
        <v>10233</v>
      </c>
      <c r="C112"/>
    </row>
    <row r="113" spans="1:3" x14ac:dyDescent="0.25">
      <c r="A113" s="4" t="s">
        <v>10234</v>
      </c>
      <c r="C113"/>
    </row>
    <row r="114" spans="1:3" x14ac:dyDescent="0.25">
      <c r="A114" s="4" t="s">
        <v>10235</v>
      </c>
      <c r="C114"/>
    </row>
    <row r="115" spans="1:3" x14ac:dyDescent="0.25">
      <c r="A115" s="4" t="s">
        <v>10236</v>
      </c>
      <c r="C115"/>
    </row>
    <row r="116" spans="1:3" x14ac:dyDescent="0.25">
      <c r="A116" s="4" t="s">
        <v>10237</v>
      </c>
      <c r="C116"/>
    </row>
    <row r="117" spans="1:3" x14ac:dyDescent="0.25">
      <c r="A117" s="4" t="s">
        <v>10238</v>
      </c>
      <c r="C117"/>
    </row>
    <row r="118" spans="1:3" x14ac:dyDescent="0.25">
      <c r="A118" s="4" t="s">
        <v>10239</v>
      </c>
      <c r="C118"/>
    </row>
    <row r="119" spans="1:3" x14ac:dyDescent="0.25">
      <c r="A119" s="4" t="s">
        <v>10240</v>
      </c>
      <c r="C119"/>
    </row>
    <row r="120" spans="1:3" x14ac:dyDescent="0.25">
      <c r="A120" s="4" t="s">
        <v>10241</v>
      </c>
      <c r="C120"/>
    </row>
    <row r="121" spans="1:3" x14ac:dyDescent="0.25">
      <c r="A121" s="4" t="s">
        <v>10242</v>
      </c>
      <c r="C121"/>
    </row>
    <row r="122" spans="1:3" x14ac:dyDescent="0.25">
      <c r="A122" s="4" t="s">
        <v>10243</v>
      </c>
      <c r="C122"/>
    </row>
    <row r="123" spans="1:3" x14ac:dyDescent="0.25">
      <c r="A123" s="4" t="s">
        <v>10244</v>
      </c>
      <c r="C123"/>
    </row>
    <row r="124" spans="1:3" x14ac:dyDescent="0.25">
      <c r="A124" s="4" t="s">
        <v>10245</v>
      </c>
      <c r="C124"/>
    </row>
    <row r="125" spans="1:3" x14ac:dyDescent="0.25">
      <c r="A125" s="4" t="s">
        <v>10246</v>
      </c>
      <c r="C125"/>
    </row>
    <row r="126" spans="1:3" x14ac:dyDescent="0.25">
      <c r="A126" s="4" t="s">
        <v>10247</v>
      </c>
      <c r="C126"/>
    </row>
    <row r="127" spans="1:3" x14ac:dyDescent="0.25">
      <c r="A127" s="4" t="s">
        <v>10248</v>
      </c>
      <c r="C127"/>
    </row>
    <row r="128" spans="1:3" x14ac:dyDescent="0.25">
      <c r="A128" s="4" t="s">
        <v>10249</v>
      </c>
      <c r="C128"/>
    </row>
    <row r="129" spans="1:3" x14ac:dyDescent="0.25">
      <c r="A129" s="4" t="s">
        <v>10250</v>
      </c>
      <c r="C129"/>
    </row>
    <row r="130" spans="1:3" x14ac:dyDescent="0.25">
      <c r="A130" s="4" t="s">
        <v>10140</v>
      </c>
      <c r="C130"/>
    </row>
    <row r="131" spans="1:3" x14ac:dyDescent="0.25">
      <c r="A131" s="4" t="s">
        <v>10251</v>
      </c>
      <c r="C131"/>
    </row>
    <row r="132" spans="1:3" x14ac:dyDescent="0.25">
      <c r="A132" s="4" t="s">
        <v>10252</v>
      </c>
      <c r="C132"/>
    </row>
    <row r="133" spans="1:3" x14ac:dyDescent="0.25">
      <c r="A133" s="4" t="s">
        <v>10141</v>
      </c>
      <c r="C133"/>
    </row>
    <row r="134" spans="1:3" x14ac:dyDescent="0.25">
      <c r="A134" s="4" t="s">
        <v>10142</v>
      </c>
      <c r="C134"/>
    </row>
    <row r="135" spans="1:3" x14ac:dyDescent="0.25">
      <c r="A135" s="4" t="s">
        <v>10253</v>
      </c>
      <c r="C135"/>
    </row>
    <row r="136" spans="1:3" x14ac:dyDescent="0.25">
      <c r="A136" s="4" t="s">
        <v>10254</v>
      </c>
      <c r="C136"/>
    </row>
    <row r="137" spans="1:3" x14ac:dyDescent="0.25">
      <c r="A137" s="4" t="s">
        <v>10255</v>
      </c>
      <c r="C137"/>
    </row>
    <row r="138" spans="1:3" x14ac:dyDescent="0.25">
      <c r="A138" s="4" t="s">
        <v>10256</v>
      </c>
      <c r="C138"/>
    </row>
    <row r="139" spans="1:3" x14ac:dyDescent="0.25">
      <c r="A139" s="4" t="s">
        <v>10409</v>
      </c>
      <c r="C139"/>
    </row>
    <row r="140" spans="1:3" x14ac:dyDescent="0.25">
      <c r="A140" s="4" t="s">
        <v>10257</v>
      </c>
      <c r="C140"/>
    </row>
    <row r="141" spans="1:3" x14ac:dyDescent="0.25">
      <c r="A141" s="4" t="s">
        <v>10258</v>
      </c>
      <c r="C141"/>
    </row>
    <row r="142" spans="1:3" x14ac:dyDescent="0.25">
      <c r="A142" s="4" t="s">
        <v>10259</v>
      </c>
      <c r="C142"/>
    </row>
    <row r="143" spans="1:3" x14ac:dyDescent="0.25">
      <c r="A143" s="4" t="s">
        <v>10260</v>
      </c>
      <c r="C143"/>
    </row>
    <row r="144" spans="1:3" x14ac:dyDescent="0.25">
      <c r="A144" s="4" t="s">
        <v>10261</v>
      </c>
      <c r="C144"/>
    </row>
    <row r="145" spans="1:3" x14ac:dyDescent="0.25">
      <c r="A145" s="4" t="s">
        <v>10262</v>
      </c>
      <c r="C145"/>
    </row>
    <row r="146" spans="1:3" x14ac:dyDescent="0.25">
      <c r="A146" s="4" t="s">
        <v>10263</v>
      </c>
      <c r="C146"/>
    </row>
    <row r="147" spans="1:3" x14ac:dyDescent="0.25">
      <c r="A147" s="4" t="s">
        <v>10264</v>
      </c>
      <c r="C147"/>
    </row>
    <row r="148" spans="1:3" x14ac:dyDescent="0.25">
      <c r="A148" s="4" t="s">
        <v>10265</v>
      </c>
      <c r="C148"/>
    </row>
    <row r="149" spans="1:3" x14ac:dyDescent="0.25">
      <c r="A149" s="4" t="s">
        <v>10266</v>
      </c>
      <c r="C149"/>
    </row>
    <row r="150" spans="1:3" x14ac:dyDescent="0.25">
      <c r="A150" s="4" t="s">
        <v>10267</v>
      </c>
      <c r="C150"/>
    </row>
    <row r="151" spans="1:3" x14ac:dyDescent="0.25">
      <c r="A151" s="4" t="s">
        <v>10268</v>
      </c>
      <c r="C151"/>
    </row>
    <row r="152" spans="1:3" x14ac:dyDescent="0.25">
      <c r="A152" s="4" t="s">
        <v>10269</v>
      </c>
      <c r="C152"/>
    </row>
    <row r="153" spans="1:3" x14ac:dyDescent="0.25">
      <c r="A153" s="4" t="s">
        <v>10270</v>
      </c>
      <c r="C153"/>
    </row>
    <row r="154" spans="1:3" x14ac:dyDescent="0.25">
      <c r="A154" s="4" t="s">
        <v>10271</v>
      </c>
      <c r="C154"/>
    </row>
    <row r="155" spans="1:3" x14ac:dyDescent="0.25">
      <c r="A155" s="4" t="s">
        <v>10272</v>
      </c>
      <c r="C155"/>
    </row>
    <row r="156" spans="1:3" x14ac:dyDescent="0.25">
      <c r="A156" s="4" t="s">
        <v>10273</v>
      </c>
      <c r="C156"/>
    </row>
    <row r="157" spans="1:3" x14ac:dyDescent="0.25">
      <c r="A157" s="4" t="s">
        <v>10274</v>
      </c>
      <c r="C157"/>
    </row>
    <row r="158" spans="1:3" x14ac:dyDescent="0.25">
      <c r="A158" s="4" t="s">
        <v>10275</v>
      </c>
      <c r="C158"/>
    </row>
    <row r="159" spans="1:3" x14ac:dyDescent="0.25">
      <c r="A159" s="4" t="s">
        <v>10276</v>
      </c>
      <c r="C159"/>
    </row>
    <row r="160" spans="1:3" x14ac:dyDescent="0.25">
      <c r="A160" s="4" t="s">
        <v>10277</v>
      </c>
      <c r="C160"/>
    </row>
    <row r="161" spans="1:3" x14ac:dyDescent="0.25">
      <c r="A161" s="4" t="s">
        <v>10278</v>
      </c>
      <c r="C161"/>
    </row>
    <row r="162" spans="1:3" x14ac:dyDescent="0.25">
      <c r="A162" s="4" t="s">
        <v>10279</v>
      </c>
      <c r="C162"/>
    </row>
    <row r="163" spans="1:3" x14ac:dyDescent="0.25">
      <c r="A163" s="4" t="s">
        <v>10280</v>
      </c>
      <c r="C163"/>
    </row>
    <row r="164" spans="1:3" x14ac:dyDescent="0.25">
      <c r="A164" s="4" t="s">
        <v>10281</v>
      </c>
      <c r="C164"/>
    </row>
    <row r="165" spans="1:3" x14ac:dyDescent="0.25">
      <c r="A165" s="4" t="s">
        <v>10282</v>
      </c>
      <c r="C165"/>
    </row>
    <row r="166" spans="1:3" x14ac:dyDescent="0.25">
      <c r="A166" s="4" t="s">
        <v>10283</v>
      </c>
      <c r="C166"/>
    </row>
    <row r="167" spans="1:3" x14ac:dyDescent="0.25">
      <c r="A167" s="4" t="s">
        <v>10284</v>
      </c>
      <c r="C167"/>
    </row>
    <row r="168" spans="1:3" x14ac:dyDescent="0.25">
      <c r="A168" s="4" t="s">
        <v>10285</v>
      </c>
      <c r="C168"/>
    </row>
    <row r="169" spans="1:3" x14ac:dyDescent="0.25">
      <c r="A169" s="4" t="s">
        <v>10286</v>
      </c>
      <c r="C169"/>
    </row>
    <row r="170" spans="1:3" x14ac:dyDescent="0.25">
      <c r="A170" s="4" t="s">
        <v>10397</v>
      </c>
      <c r="C170"/>
    </row>
    <row r="171" spans="1:3" x14ac:dyDescent="0.25">
      <c r="A171" s="4" t="s">
        <v>10398</v>
      </c>
      <c r="C171"/>
    </row>
    <row r="172" spans="1:3" x14ac:dyDescent="0.25">
      <c r="A172" s="4" t="s">
        <v>10399</v>
      </c>
      <c r="C172"/>
    </row>
    <row r="173" spans="1:3" x14ac:dyDescent="0.25">
      <c r="A173" s="4" t="s">
        <v>10400</v>
      </c>
      <c r="C173"/>
    </row>
    <row r="174" spans="1:3" x14ac:dyDescent="0.25">
      <c r="A174" s="4" t="s">
        <v>10401</v>
      </c>
      <c r="C174"/>
    </row>
    <row r="175" spans="1:3" x14ac:dyDescent="0.25">
      <c r="A175" s="4" t="s">
        <v>10402</v>
      </c>
      <c r="C175"/>
    </row>
    <row r="176" spans="1:3" x14ac:dyDescent="0.25">
      <c r="A176" s="4" t="s">
        <v>10403</v>
      </c>
      <c r="C176"/>
    </row>
    <row r="177" spans="1:3" x14ac:dyDescent="0.25">
      <c r="A177" s="4" t="s">
        <v>10287</v>
      </c>
      <c r="C177"/>
    </row>
    <row r="178" spans="1:3" x14ac:dyDescent="0.25">
      <c r="A178" s="4" t="s">
        <v>10288</v>
      </c>
      <c r="C178"/>
    </row>
    <row r="179" spans="1:3" x14ac:dyDescent="0.25">
      <c r="A179" s="4" t="s">
        <v>10289</v>
      </c>
      <c r="C179"/>
    </row>
    <row r="180" spans="1:3" x14ac:dyDescent="0.25">
      <c r="A180" s="4" t="s">
        <v>10290</v>
      </c>
      <c r="C180"/>
    </row>
    <row r="181" spans="1:3" x14ac:dyDescent="0.25">
      <c r="A181" s="4" t="s">
        <v>10291</v>
      </c>
      <c r="C181"/>
    </row>
    <row r="182" spans="1:3" x14ac:dyDescent="0.25">
      <c r="A182" s="4" t="s">
        <v>10292</v>
      </c>
      <c r="C182"/>
    </row>
    <row r="183" spans="1:3" x14ac:dyDescent="0.25">
      <c r="A183" s="4" t="s">
        <v>10293</v>
      </c>
      <c r="C183"/>
    </row>
    <row r="184" spans="1:3" x14ac:dyDescent="0.25">
      <c r="A184" s="4" t="s">
        <v>10294</v>
      </c>
      <c r="C184"/>
    </row>
    <row r="185" spans="1:3" x14ac:dyDescent="0.25">
      <c r="A185" s="4" t="s">
        <v>10295</v>
      </c>
      <c r="C185"/>
    </row>
    <row r="186" spans="1:3" x14ac:dyDescent="0.25">
      <c r="A186" s="4" t="s">
        <v>10404</v>
      </c>
      <c r="C186"/>
    </row>
    <row r="187" spans="1:3" x14ac:dyDescent="0.25">
      <c r="A187" s="4" t="s">
        <v>10405</v>
      </c>
      <c r="C187"/>
    </row>
    <row r="188" spans="1:3" x14ac:dyDescent="0.25">
      <c r="A188" s="4" t="s">
        <v>10406</v>
      </c>
      <c r="C188"/>
    </row>
    <row r="189" spans="1:3" x14ac:dyDescent="0.25">
      <c r="A189" s="4" t="s">
        <v>10296</v>
      </c>
      <c r="C189"/>
    </row>
    <row r="190" spans="1:3" x14ac:dyDescent="0.25">
      <c r="A190" s="4" t="s">
        <v>10297</v>
      </c>
      <c r="C190"/>
    </row>
    <row r="191" spans="1:3" x14ac:dyDescent="0.25">
      <c r="A191" s="4" t="s">
        <v>10298</v>
      </c>
      <c r="C191"/>
    </row>
    <row r="192" spans="1:3" x14ac:dyDescent="0.25">
      <c r="A192" s="4" t="s">
        <v>10299</v>
      </c>
      <c r="C192"/>
    </row>
    <row r="193" spans="1:3" x14ac:dyDescent="0.25">
      <c r="A193" s="4" t="s">
        <v>10300</v>
      </c>
      <c r="C193"/>
    </row>
    <row r="194" spans="1:3" x14ac:dyDescent="0.25">
      <c r="A194" s="4" t="s">
        <v>10301</v>
      </c>
      <c r="C194"/>
    </row>
    <row r="195" spans="1:3" x14ac:dyDescent="0.25">
      <c r="A195" s="4" t="s">
        <v>10302</v>
      </c>
      <c r="C195"/>
    </row>
    <row r="196" spans="1:3" x14ac:dyDescent="0.25">
      <c r="A196" s="4" t="s">
        <v>10303</v>
      </c>
      <c r="C196"/>
    </row>
    <row r="197" spans="1:3" x14ac:dyDescent="0.25">
      <c r="A197" s="4" t="s">
        <v>10304</v>
      </c>
      <c r="C197"/>
    </row>
    <row r="198" spans="1:3" x14ac:dyDescent="0.25">
      <c r="A198" s="4" t="s">
        <v>10305</v>
      </c>
      <c r="C198"/>
    </row>
    <row r="199" spans="1:3" x14ac:dyDescent="0.25">
      <c r="A199" s="4" t="s">
        <v>10306</v>
      </c>
      <c r="C199"/>
    </row>
    <row r="200" spans="1:3" x14ac:dyDescent="0.25">
      <c r="A200" s="4" t="s">
        <v>10407</v>
      </c>
      <c r="C200"/>
    </row>
    <row r="201" spans="1:3" x14ac:dyDescent="0.25">
      <c r="A201" s="4" t="s">
        <v>10307</v>
      </c>
      <c r="C201"/>
    </row>
    <row r="202" spans="1:3" x14ac:dyDescent="0.25">
      <c r="A202" s="4" t="s">
        <v>10308</v>
      </c>
      <c r="C202"/>
    </row>
    <row r="203" spans="1:3" x14ac:dyDescent="0.25">
      <c r="A203" s="4" t="s">
        <v>10309</v>
      </c>
      <c r="C203"/>
    </row>
    <row r="204" spans="1:3" x14ac:dyDescent="0.25">
      <c r="A204" s="4" t="s">
        <v>10310</v>
      </c>
      <c r="C204"/>
    </row>
    <row r="205" spans="1:3" x14ac:dyDescent="0.25">
      <c r="A205" s="4" t="s">
        <v>10311</v>
      </c>
      <c r="C205"/>
    </row>
    <row r="206" spans="1:3" x14ac:dyDescent="0.25">
      <c r="A206" s="4" t="s">
        <v>10312</v>
      </c>
      <c r="C206"/>
    </row>
    <row r="207" spans="1:3" x14ac:dyDescent="0.25">
      <c r="A207" s="4" t="s">
        <v>10313</v>
      </c>
      <c r="C207"/>
    </row>
    <row r="208" spans="1:3" x14ac:dyDescent="0.25">
      <c r="A208" s="4" t="s">
        <v>10314</v>
      </c>
      <c r="C208"/>
    </row>
    <row r="209" spans="1:3" x14ac:dyDescent="0.25">
      <c r="A209" s="4" t="s">
        <v>10315</v>
      </c>
      <c r="C209"/>
    </row>
    <row r="210" spans="1:3" x14ac:dyDescent="0.25">
      <c r="A210" s="4" t="s">
        <v>10316</v>
      </c>
      <c r="C210"/>
    </row>
    <row r="211" spans="1:3" x14ac:dyDescent="0.25">
      <c r="A211" s="4" t="s">
        <v>10317</v>
      </c>
      <c r="C211"/>
    </row>
    <row r="212" spans="1:3" x14ac:dyDescent="0.25">
      <c r="A212" s="4" t="s">
        <v>10318</v>
      </c>
      <c r="C212"/>
    </row>
    <row r="213" spans="1:3" x14ac:dyDescent="0.25">
      <c r="A213" s="4" t="s">
        <v>10319</v>
      </c>
      <c r="C213"/>
    </row>
    <row r="214" spans="1:3" x14ac:dyDescent="0.25">
      <c r="A214" s="4" t="s">
        <v>10320</v>
      </c>
      <c r="C214"/>
    </row>
    <row r="215" spans="1:3" x14ac:dyDescent="0.25">
      <c r="A215" s="4" t="s">
        <v>10321</v>
      </c>
      <c r="C215"/>
    </row>
    <row r="216" spans="1:3" x14ac:dyDescent="0.25">
      <c r="A216" s="4" t="s">
        <v>10322</v>
      </c>
      <c r="C216"/>
    </row>
    <row r="217" spans="1:3" x14ac:dyDescent="0.25">
      <c r="A217" s="4" t="s">
        <v>10323</v>
      </c>
      <c r="C217"/>
    </row>
    <row r="218" spans="1:3" x14ac:dyDescent="0.25">
      <c r="A218" s="4" t="s">
        <v>10324</v>
      </c>
      <c r="C218"/>
    </row>
    <row r="219" spans="1:3" x14ac:dyDescent="0.25">
      <c r="A219" s="4" t="s">
        <v>10325</v>
      </c>
      <c r="C219"/>
    </row>
    <row r="220" spans="1:3" x14ac:dyDescent="0.25">
      <c r="A220" s="4" t="s">
        <v>10326</v>
      </c>
      <c r="C220"/>
    </row>
    <row r="221" spans="1:3" x14ac:dyDescent="0.25">
      <c r="A221" s="4" t="s">
        <v>10327</v>
      </c>
      <c r="C221"/>
    </row>
    <row r="222" spans="1:3" x14ac:dyDescent="0.25">
      <c r="A222" s="4" t="s">
        <v>10328</v>
      </c>
      <c r="C222"/>
    </row>
    <row r="223" spans="1:3" x14ac:dyDescent="0.25">
      <c r="A223" s="4" t="s">
        <v>10329</v>
      </c>
      <c r="C223"/>
    </row>
    <row r="224" spans="1:3" x14ac:dyDescent="0.25">
      <c r="A224" s="4" t="s">
        <v>10408</v>
      </c>
      <c r="C224"/>
    </row>
    <row r="225" spans="1:3" x14ac:dyDescent="0.25">
      <c r="A225" s="4" t="s">
        <v>10330</v>
      </c>
      <c r="C225"/>
    </row>
    <row r="226" spans="1:3" x14ac:dyDescent="0.25">
      <c r="A226" s="4" t="s">
        <v>10331</v>
      </c>
      <c r="C226"/>
    </row>
    <row r="227" spans="1:3" x14ac:dyDescent="0.25">
      <c r="A227" s="4" t="s">
        <v>10332</v>
      </c>
      <c r="C227"/>
    </row>
    <row r="228" spans="1:3" x14ac:dyDescent="0.25">
      <c r="A228" s="4" t="s">
        <v>10333</v>
      </c>
      <c r="C228"/>
    </row>
    <row r="229" spans="1:3" x14ac:dyDescent="0.25">
      <c r="A229" s="4" t="s">
        <v>10334</v>
      </c>
      <c r="C229"/>
    </row>
    <row r="230" spans="1:3" x14ac:dyDescent="0.25">
      <c r="A230" s="4" t="s">
        <v>10335</v>
      </c>
      <c r="C230"/>
    </row>
    <row r="231" spans="1:3" x14ac:dyDescent="0.25">
      <c r="A231" s="4" t="s">
        <v>10336</v>
      </c>
      <c r="C231"/>
    </row>
    <row r="232" spans="1:3" x14ac:dyDescent="0.25">
      <c r="A232" s="4" t="s">
        <v>10337</v>
      </c>
      <c r="C232"/>
    </row>
    <row r="233" spans="1:3" x14ac:dyDescent="0.25">
      <c r="A233" s="4" t="s">
        <v>10338</v>
      </c>
      <c r="C233"/>
    </row>
    <row r="234" spans="1:3" x14ac:dyDescent="0.25">
      <c r="A234" s="4" t="s">
        <v>10339</v>
      </c>
      <c r="C234"/>
    </row>
    <row r="235" spans="1:3" x14ac:dyDescent="0.25">
      <c r="A235" s="4" t="s">
        <v>10340</v>
      </c>
      <c r="C235"/>
    </row>
    <row r="236" spans="1:3" x14ac:dyDescent="0.25">
      <c r="A236" s="4" t="s">
        <v>10341</v>
      </c>
      <c r="C236"/>
    </row>
    <row r="237" spans="1:3" x14ac:dyDescent="0.25">
      <c r="A237" s="4" t="s">
        <v>10342</v>
      </c>
      <c r="C237"/>
    </row>
    <row r="238" spans="1:3" x14ac:dyDescent="0.25">
      <c r="A238" s="4" t="s">
        <v>10343</v>
      </c>
      <c r="C238"/>
    </row>
    <row r="239" spans="1:3" x14ac:dyDescent="0.25">
      <c r="A239" s="4" t="s">
        <v>10344</v>
      </c>
      <c r="C239"/>
    </row>
    <row r="240" spans="1:3" x14ac:dyDescent="0.25">
      <c r="A240" s="4" t="s">
        <v>10345</v>
      </c>
      <c r="C240"/>
    </row>
    <row r="241" spans="1:3" x14ac:dyDescent="0.25">
      <c r="A241" s="4" t="s">
        <v>10346</v>
      </c>
      <c r="C241"/>
    </row>
    <row r="242" spans="1:3" x14ac:dyDescent="0.25">
      <c r="A242" s="4" t="s">
        <v>10347</v>
      </c>
      <c r="C242"/>
    </row>
    <row r="243" spans="1:3" x14ac:dyDescent="0.25">
      <c r="A243" s="4" t="s">
        <v>10348</v>
      </c>
      <c r="C243"/>
    </row>
    <row r="244" spans="1:3" x14ac:dyDescent="0.25">
      <c r="A244" s="4" t="s">
        <v>10349</v>
      </c>
      <c r="C244"/>
    </row>
    <row r="245" spans="1:3" x14ac:dyDescent="0.25">
      <c r="A245" s="4" t="s">
        <v>10350</v>
      </c>
      <c r="C245"/>
    </row>
    <row r="246" spans="1:3" x14ac:dyDescent="0.25">
      <c r="A246" s="4" t="s">
        <v>10351</v>
      </c>
      <c r="C246"/>
    </row>
    <row r="247" spans="1:3" x14ac:dyDescent="0.25">
      <c r="A247" s="4" t="s">
        <v>10352</v>
      </c>
      <c r="C247"/>
    </row>
    <row r="248" spans="1:3" x14ac:dyDescent="0.25">
      <c r="A248" s="4" t="s">
        <v>10353</v>
      </c>
      <c r="C248"/>
    </row>
    <row r="249" spans="1:3" x14ac:dyDescent="0.25">
      <c r="A249" s="4" t="s">
        <v>10354</v>
      </c>
      <c r="C249"/>
    </row>
    <row r="250" spans="1:3" x14ac:dyDescent="0.25">
      <c r="A250" s="4" t="s">
        <v>10355</v>
      </c>
      <c r="C250"/>
    </row>
    <row r="251" spans="1:3" x14ac:dyDescent="0.25">
      <c r="A251" s="4" t="s">
        <v>10356</v>
      </c>
      <c r="C251"/>
    </row>
    <row r="252" spans="1:3" x14ac:dyDescent="0.25">
      <c r="A252" s="4" t="s">
        <v>10357</v>
      </c>
      <c r="C252"/>
    </row>
    <row r="253" spans="1:3" x14ac:dyDescent="0.25">
      <c r="A253" s="4" t="s">
        <v>10358</v>
      </c>
      <c r="C253"/>
    </row>
    <row r="254" spans="1:3" x14ac:dyDescent="0.25">
      <c r="A254" s="4" t="s">
        <v>10359</v>
      </c>
      <c r="C254"/>
    </row>
    <row r="255" spans="1:3" x14ac:dyDescent="0.25">
      <c r="A255" s="4" t="s">
        <v>10360</v>
      </c>
      <c r="C255"/>
    </row>
    <row r="256" spans="1:3" x14ac:dyDescent="0.25">
      <c r="A256" s="4" t="s">
        <v>10361</v>
      </c>
      <c r="C256"/>
    </row>
    <row r="257" spans="1:3" x14ac:dyDescent="0.25">
      <c r="A257" s="4" t="s">
        <v>10362</v>
      </c>
      <c r="C257"/>
    </row>
    <row r="258" spans="1:3" x14ac:dyDescent="0.25">
      <c r="A258" s="4" t="s">
        <v>10363</v>
      </c>
      <c r="C258"/>
    </row>
    <row r="259" spans="1:3" x14ac:dyDescent="0.25">
      <c r="A259" s="4" t="s">
        <v>10364</v>
      </c>
      <c r="C259"/>
    </row>
    <row r="260" spans="1:3" x14ac:dyDescent="0.25">
      <c r="A260" s="4" t="s">
        <v>10365</v>
      </c>
      <c r="C260"/>
    </row>
    <row r="261" spans="1:3" x14ac:dyDescent="0.25">
      <c r="A261" s="4" t="s">
        <v>10366</v>
      </c>
      <c r="C261"/>
    </row>
    <row r="262" spans="1:3" x14ac:dyDescent="0.25">
      <c r="A262" s="4" t="s">
        <v>10367</v>
      </c>
      <c r="C262"/>
    </row>
    <row r="263" spans="1:3" x14ac:dyDescent="0.25">
      <c r="A263" s="4" t="s">
        <v>10368</v>
      </c>
      <c r="C263"/>
    </row>
    <row r="264" spans="1:3" x14ac:dyDescent="0.25">
      <c r="A264" s="4" t="s">
        <v>10369</v>
      </c>
      <c r="C264"/>
    </row>
    <row r="265" spans="1:3" x14ac:dyDescent="0.25">
      <c r="A265" s="4" t="s">
        <v>10370</v>
      </c>
      <c r="C265"/>
    </row>
    <row r="266" spans="1:3" x14ac:dyDescent="0.25">
      <c r="A266" s="4" t="s">
        <v>10371</v>
      </c>
      <c r="C266"/>
    </row>
    <row r="267" spans="1:3" x14ac:dyDescent="0.25">
      <c r="A267" s="4" t="s">
        <v>10372</v>
      </c>
      <c r="C267"/>
    </row>
    <row r="268" spans="1:3" x14ac:dyDescent="0.25">
      <c r="A268" s="4" t="s">
        <v>10373</v>
      </c>
      <c r="C268"/>
    </row>
    <row r="269" spans="1:3" x14ac:dyDescent="0.25">
      <c r="A269" s="4" t="s">
        <v>10374</v>
      </c>
      <c r="C269"/>
    </row>
    <row r="270" spans="1:3" x14ac:dyDescent="0.25">
      <c r="A270" s="4" t="s">
        <v>10375</v>
      </c>
      <c r="C270"/>
    </row>
    <row r="271" spans="1:3" x14ac:dyDescent="0.25">
      <c r="A271" s="4" t="s">
        <v>10376</v>
      </c>
      <c r="C271"/>
    </row>
    <row r="272" spans="1:3" x14ac:dyDescent="0.25">
      <c r="A272" s="4" t="s">
        <v>10377</v>
      </c>
      <c r="C272"/>
    </row>
    <row r="273" spans="1:3" x14ac:dyDescent="0.25">
      <c r="A273" s="4" t="s">
        <v>10378</v>
      </c>
      <c r="C273"/>
    </row>
    <row r="274" spans="1:3" x14ac:dyDescent="0.25">
      <c r="A274" s="4" t="s">
        <v>10379</v>
      </c>
      <c r="C274"/>
    </row>
    <row r="275" spans="1:3" x14ac:dyDescent="0.25">
      <c r="A275" s="4" t="s">
        <v>10380</v>
      </c>
      <c r="C275"/>
    </row>
    <row r="276" spans="1:3" x14ac:dyDescent="0.25">
      <c r="A276" s="4" t="s">
        <v>10381</v>
      </c>
      <c r="C276"/>
    </row>
    <row r="277" spans="1:3" x14ac:dyDescent="0.25">
      <c r="A277" s="4" t="s">
        <v>10382</v>
      </c>
      <c r="C277"/>
    </row>
    <row r="278" spans="1:3" x14ac:dyDescent="0.25">
      <c r="A278" s="4" t="s">
        <v>10383</v>
      </c>
      <c r="C278"/>
    </row>
    <row r="279" spans="1:3" x14ac:dyDescent="0.25">
      <c r="A279" s="4" t="s">
        <v>10384</v>
      </c>
      <c r="C279"/>
    </row>
    <row r="280" spans="1:3" x14ac:dyDescent="0.25">
      <c r="A280" s="4" t="s">
        <v>10385</v>
      </c>
      <c r="C280"/>
    </row>
    <row r="281" spans="1:3" x14ac:dyDescent="0.25">
      <c r="A281" s="4" t="s">
        <v>10386</v>
      </c>
      <c r="C281"/>
    </row>
    <row r="282" spans="1:3" x14ac:dyDescent="0.25">
      <c r="A282" s="4" t="s">
        <v>10387</v>
      </c>
      <c r="C282"/>
    </row>
    <row r="283" spans="1:3" x14ac:dyDescent="0.25">
      <c r="A283" s="4" t="s">
        <v>10388</v>
      </c>
      <c r="C283"/>
    </row>
    <row r="284" spans="1:3" x14ac:dyDescent="0.25">
      <c r="A284" s="4" t="s">
        <v>10389</v>
      </c>
      <c r="C284"/>
    </row>
    <row r="285" spans="1:3" x14ac:dyDescent="0.25">
      <c r="A285" s="4" t="s">
        <v>10390</v>
      </c>
      <c r="C285"/>
    </row>
    <row r="286" spans="1:3" x14ac:dyDescent="0.25">
      <c r="A286" s="4" t="s">
        <v>1561</v>
      </c>
      <c r="C286"/>
    </row>
    <row r="287" spans="1:3" x14ac:dyDescent="0.25">
      <c r="A287" s="4" t="s">
        <v>1884</v>
      </c>
      <c r="C287"/>
    </row>
    <row r="288" spans="1:3" x14ac:dyDescent="0.25">
      <c r="A288" s="4" t="s">
        <v>1912</v>
      </c>
      <c r="C288"/>
    </row>
    <row r="289" spans="1:3" x14ac:dyDescent="0.25">
      <c r="A289" s="4" t="s">
        <v>2058</v>
      </c>
      <c r="C289"/>
    </row>
    <row r="290" spans="1:3" x14ac:dyDescent="0.25">
      <c r="A290" s="4" t="s">
        <v>2128</v>
      </c>
      <c r="C290"/>
    </row>
    <row r="291" spans="1:3" x14ac:dyDescent="0.25">
      <c r="A291" s="4" t="s">
        <v>2135</v>
      </c>
      <c r="C291"/>
    </row>
    <row r="292" spans="1:3" x14ac:dyDescent="0.25">
      <c r="A292" s="4" t="s">
        <v>2148</v>
      </c>
      <c r="C292"/>
    </row>
    <row r="293" spans="1:3" x14ac:dyDescent="0.25">
      <c r="A293" s="4" t="s">
        <v>2168</v>
      </c>
      <c r="C293"/>
    </row>
    <row r="294" spans="1:3" x14ac:dyDescent="0.25">
      <c r="A294" s="4" t="s">
        <v>2180</v>
      </c>
      <c r="C294"/>
    </row>
    <row r="295" spans="1:3" x14ac:dyDescent="0.25">
      <c r="A295" s="4" t="s">
        <v>2186</v>
      </c>
      <c r="C295"/>
    </row>
    <row r="296" spans="1:3" x14ac:dyDescent="0.25">
      <c r="A296" s="4" t="s">
        <v>2192</v>
      </c>
      <c r="C296"/>
    </row>
    <row r="297" spans="1:3" x14ac:dyDescent="0.25">
      <c r="A297" s="4" t="s">
        <v>2198</v>
      </c>
      <c r="C297"/>
    </row>
    <row r="298" spans="1:3" x14ac:dyDescent="0.25">
      <c r="A298" s="4" t="s">
        <v>2202</v>
      </c>
      <c r="C298"/>
    </row>
    <row r="299" spans="1:3" x14ac:dyDescent="0.25">
      <c r="A299" s="4" t="s">
        <v>2258</v>
      </c>
      <c r="C299"/>
    </row>
    <row r="300" spans="1:3" x14ac:dyDescent="0.25">
      <c r="A300" s="4" t="s">
        <v>1825</v>
      </c>
      <c r="C300"/>
    </row>
    <row r="301" spans="1:3" x14ac:dyDescent="0.25">
      <c r="A301" s="4" t="s">
        <v>1829</v>
      </c>
      <c r="C301"/>
    </row>
    <row r="302" spans="1:3" x14ac:dyDescent="0.25">
      <c r="A302" s="4" t="s">
        <v>1833</v>
      </c>
      <c r="C302"/>
    </row>
    <row r="303" spans="1:3" x14ac:dyDescent="0.25">
      <c r="A303" s="4" t="s">
        <v>1837</v>
      </c>
      <c r="C303"/>
    </row>
    <row r="304" spans="1:3" x14ac:dyDescent="0.25">
      <c r="A304" s="4" t="s">
        <v>1841</v>
      </c>
      <c r="C304"/>
    </row>
    <row r="305" spans="1:3" x14ac:dyDescent="0.25">
      <c r="A305" s="4" t="s">
        <v>1845</v>
      </c>
      <c r="C305"/>
    </row>
    <row r="306" spans="1:3" x14ac:dyDescent="0.25">
      <c r="A306" s="4" t="s">
        <v>1849</v>
      </c>
      <c r="C306"/>
    </row>
    <row r="307" spans="1:3" x14ac:dyDescent="0.25">
      <c r="A307" s="4" t="s">
        <v>1853</v>
      </c>
      <c r="C307"/>
    </row>
    <row r="308" spans="1:3" x14ac:dyDescent="0.25">
      <c r="A308" s="4" t="s">
        <v>7516</v>
      </c>
      <c r="C308"/>
    </row>
    <row r="309" spans="1:3" x14ac:dyDescent="0.25">
      <c r="A309" s="4" t="s">
        <v>7577</v>
      </c>
      <c r="C309"/>
    </row>
    <row r="310" spans="1:3" x14ac:dyDescent="0.25">
      <c r="A310" s="4" t="s">
        <v>10129</v>
      </c>
      <c r="C310"/>
    </row>
    <row r="311" spans="1:3" x14ac:dyDescent="0.25">
      <c r="C311"/>
    </row>
    <row r="312" spans="1:3" x14ac:dyDescent="0.25">
      <c r="C312"/>
    </row>
    <row r="313" spans="1:3" x14ac:dyDescent="0.25">
      <c r="C313"/>
    </row>
    <row r="314" spans="1:3" x14ac:dyDescent="0.25">
      <c r="C314"/>
    </row>
    <row r="315" spans="1:3" x14ac:dyDescent="0.25">
      <c r="C315"/>
    </row>
    <row r="316" spans="1:3" x14ac:dyDescent="0.25">
      <c r="C316"/>
    </row>
    <row r="317" spans="1:3" x14ac:dyDescent="0.25">
      <c r="C317"/>
    </row>
    <row r="318" spans="1:3" x14ac:dyDescent="0.25">
      <c r="C318"/>
    </row>
    <row r="319" spans="1:3" x14ac:dyDescent="0.25">
      <c r="C319"/>
    </row>
    <row r="320" spans="1:3" x14ac:dyDescent="0.25">
      <c r="C320"/>
    </row>
    <row r="321" spans="3:3" x14ac:dyDescent="0.25">
      <c r="C321"/>
    </row>
    <row r="322" spans="3:3" x14ac:dyDescent="0.25">
      <c r="C322"/>
    </row>
    <row r="323" spans="3:3" x14ac:dyDescent="0.25">
      <c r="C323"/>
    </row>
    <row r="324" spans="3:3" x14ac:dyDescent="0.25">
      <c r="C324"/>
    </row>
    <row r="325" spans="3:3" x14ac:dyDescent="0.25">
      <c r="C325"/>
    </row>
    <row r="326" spans="3:3" x14ac:dyDescent="0.25">
      <c r="C326"/>
    </row>
    <row r="327" spans="3:3" x14ac:dyDescent="0.25">
      <c r="C327"/>
    </row>
    <row r="328" spans="3:3" x14ac:dyDescent="0.25">
      <c r="C328"/>
    </row>
    <row r="329" spans="3:3" x14ac:dyDescent="0.25">
      <c r="C329"/>
    </row>
    <row r="330" spans="3:3" x14ac:dyDescent="0.25">
      <c r="C330"/>
    </row>
    <row r="331" spans="3:3" x14ac:dyDescent="0.25">
      <c r="C331"/>
    </row>
    <row r="332" spans="3:3" x14ac:dyDescent="0.25">
      <c r="C332"/>
    </row>
    <row r="333" spans="3:3" x14ac:dyDescent="0.25">
      <c r="C333"/>
    </row>
    <row r="334" spans="3:3" x14ac:dyDescent="0.25">
      <c r="C334"/>
    </row>
    <row r="335" spans="3:3" x14ac:dyDescent="0.25">
      <c r="C335"/>
    </row>
    <row r="336" spans="3:3" x14ac:dyDescent="0.25">
      <c r="C336"/>
    </row>
    <row r="337" spans="3:3" x14ac:dyDescent="0.25">
      <c r="C337"/>
    </row>
    <row r="338" spans="3:3" x14ac:dyDescent="0.25">
      <c r="C338"/>
    </row>
    <row r="339" spans="3:3" x14ac:dyDescent="0.25">
      <c r="C339"/>
    </row>
    <row r="340" spans="3:3" x14ac:dyDescent="0.25">
      <c r="C340"/>
    </row>
    <row r="341" spans="3:3" x14ac:dyDescent="0.25">
      <c r="C341"/>
    </row>
    <row r="342" spans="3:3" x14ac:dyDescent="0.25">
      <c r="C342"/>
    </row>
    <row r="343" spans="3:3" x14ac:dyDescent="0.25">
      <c r="C343"/>
    </row>
    <row r="344" spans="3:3" x14ac:dyDescent="0.25">
      <c r="C344"/>
    </row>
    <row r="345" spans="3:3" x14ac:dyDescent="0.25">
      <c r="C345"/>
    </row>
    <row r="346" spans="3:3" x14ac:dyDescent="0.25">
      <c r="C346"/>
    </row>
    <row r="347" spans="3:3" x14ac:dyDescent="0.25">
      <c r="C347"/>
    </row>
    <row r="348" spans="3:3" x14ac:dyDescent="0.25">
      <c r="C348"/>
    </row>
    <row r="349" spans="3:3" x14ac:dyDescent="0.25">
      <c r="C349"/>
    </row>
    <row r="350" spans="3:3" x14ac:dyDescent="0.25">
      <c r="C350"/>
    </row>
    <row r="351" spans="3:3" x14ac:dyDescent="0.25">
      <c r="C351"/>
    </row>
    <row r="352" spans="3:3" x14ac:dyDescent="0.25">
      <c r="C352"/>
    </row>
    <row r="353" spans="3:3" x14ac:dyDescent="0.25">
      <c r="C353"/>
    </row>
    <row r="354" spans="3:3" x14ac:dyDescent="0.25">
      <c r="C354"/>
    </row>
    <row r="355" spans="3:3" x14ac:dyDescent="0.25">
      <c r="C355"/>
    </row>
    <row r="356" spans="3:3" x14ac:dyDescent="0.25">
      <c r="C356"/>
    </row>
    <row r="357" spans="3:3" x14ac:dyDescent="0.25">
      <c r="C357"/>
    </row>
    <row r="358" spans="3:3" x14ac:dyDescent="0.25">
      <c r="C358"/>
    </row>
    <row r="359" spans="3:3" x14ac:dyDescent="0.25">
      <c r="C359"/>
    </row>
    <row r="360" spans="3:3" x14ac:dyDescent="0.25">
      <c r="C360"/>
    </row>
    <row r="361" spans="3:3" x14ac:dyDescent="0.25">
      <c r="C361"/>
    </row>
    <row r="362" spans="3:3" x14ac:dyDescent="0.25">
      <c r="C362"/>
    </row>
    <row r="363" spans="3:3" x14ac:dyDescent="0.25">
      <c r="C363"/>
    </row>
    <row r="364" spans="3:3" x14ac:dyDescent="0.25">
      <c r="C364"/>
    </row>
    <row r="365" spans="3:3" x14ac:dyDescent="0.25">
      <c r="C365"/>
    </row>
    <row r="366" spans="3:3" x14ac:dyDescent="0.25">
      <c r="C366"/>
    </row>
    <row r="367" spans="3:3" x14ac:dyDescent="0.25">
      <c r="C367"/>
    </row>
    <row r="368" spans="3:3" x14ac:dyDescent="0.25">
      <c r="C368"/>
    </row>
    <row r="369" spans="3:3" x14ac:dyDescent="0.25">
      <c r="C369"/>
    </row>
    <row r="370" spans="3:3" x14ac:dyDescent="0.25">
      <c r="C370"/>
    </row>
    <row r="371" spans="3:3" x14ac:dyDescent="0.25">
      <c r="C371"/>
    </row>
    <row r="372" spans="3:3" x14ac:dyDescent="0.25">
      <c r="C372"/>
    </row>
    <row r="373" spans="3:3" x14ac:dyDescent="0.25">
      <c r="C373"/>
    </row>
    <row r="374" spans="3:3" x14ac:dyDescent="0.25">
      <c r="C374"/>
    </row>
    <row r="375" spans="3:3" x14ac:dyDescent="0.25">
      <c r="C375"/>
    </row>
    <row r="376" spans="3:3" x14ac:dyDescent="0.25">
      <c r="C376"/>
    </row>
    <row r="377" spans="3:3" x14ac:dyDescent="0.25">
      <c r="C377"/>
    </row>
    <row r="378" spans="3:3" x14ac:dyDescent="0.25">
      <c r="C378"/>
    </row>
    <row r="379" spans="3:3" x14ac:dyDescent="0.25">
      <c r="C379"/>
    </row>
    <row r="380" spans="3:3" x14ac:dyDescent="0.25">
      <c r="C380"/>
    </row>
    <row r="381" spans="3:3" x14ac:dyDescent="0.25">
      <c r="C381"/>
    </row>
    <row r="382" spans="3:3" x14ac:dyDescent="0.25">
      <c r="C382"/>
    </row>
    <row r="383" spans="3:3" x14ac:dyDescent="0.25">
      <c r="C383"/>
    </row>
    <row r="384" spans="3:3" x14ac:dyDescent="0.25">
      <c r="C384"/>
    </row>
    <row r="385" spans="3:3" x14ac:dyDescent="0.25">
      <c r="C385"/>
    </row>
    <row r="386" spans="3:3" x14ac:dyDescent="0.25">
      <c r="C386"/>
    </row>
    <row r="387" spans="3:3" x14ac:dyDescent="0.25">
      <c r="C387"/>
    </row>
    <row r="388" spans="3:3" x14ac:dyDescent="0.25">
      <c r="C388"/>
    </row>
    <row r="389" spans="3:3" x14ac:dyDescent="0.25">
      <c r="C389"/>
    </row>
    <row r="390" spans="3:3" x14ac:dyDescent="0.25">
      <c r="C390"/>
    </row>
    <row r="391" spans="3:3" x14ac:dyDescent="0.25">
      <c r="C391"/>
    </row>
    <row r="392" spans="3:3" x14ac:dyDescent="0.25">
      <c r="C392"/>
    </row>
    <row r="393" spans="3:3" x14ac:dyDescent="0.25">
      <c r="C393"/>
    </row>
    <row r="394" spans="3:3" x14ac:dyDescent="0.25">
      <c r="C394"/>
    </row>
    <row r="395" spans="3:3" x14ac:dyDescent="0.25">
      <c r="C395"/>
    </row>
    <row r="396" spans="3:3" x14ac:dyDescent="0.25">
      <c r="C396"/>
    </row>
    <row r="397" spans="3:3" x14ac:dyDescent="0.25">
      <c r="C397"/>
    </row>
    <row r="398" spans="3:3" x14ac:dyDescent="0.25">
      <c r="C398"/>
    </row>
    <row r="399" spans="3:3" x14ac:dyDescent="0.25">
      <c r="C399"/>
    </row>
    <row r="400" spans="3:3" x14ac:dyDescent="0.25">
      <c r="C400"/>
    </row>
    <row r="401" spans="3:3" x14ac:dyDescent="0.25">
      <c r="C401"/>
    </row>
    <row r="402" spans="3:3" x14ac:dyDescent="0.25">
      <c r="C402"/>
    </row>
    <row r="403" spans="3:3" x14ac:dyDescent="0.25">
      <c r="C403"/>
    </row>
    <row r="404" spans="3:3" x14ac:dyDescent="0.25">
      <c r="C404"/>
    </row>
    <row r="405" spans="3:3" x14ac:dyDescent="0.25">
      <c r="C405"/>
    </row>
    <row r="406" spans="3:3" x14ac:dyDescent="0.25">
      <c r="C406"/>
    </row>
    <row r="407" spans="3:3" x14ac:dyDescent="0.25">
      <c r="C407"/>
    </row>
    <row r="408" spans="3:3" x14ac:dyDescent="0.25">
      <c r="C408"/>
    </row>
    <row r="409" spans="3:3" x14ac:dyDescent="0.25">
      <c r="C409"/>
    </row>
    <row r="410" spans="3:3" x14ac:dyDescent="0.25">
      <c r="C410"/>
    </row>
    <row r="411" spans="3:3" x14ac:dyDescent="0.25">
      <c r="C411"/>
    </row>
    <row r="412" spans="3:3" x14ac:dyDescent="0.25">
      <c r="C412"/>
    </row>
    <row r="413" spans="3:3" x14ac:dyDescent="0.25">
      <c r="C413"/>
    </row>
    <row r="414" spans="3:3" x14ac:dyDescent="0.25">
      <c r="C414"/>
    </row>
    <row r="415" spans="3:3" x14ac:dyDescent="0.25">
      <c r="C415"/>
    </row>
    <row r="416" spans="3:3" x14ac:dyDescent="0.25">
      <c r="C416"/>
    </row>
    <row r="417" spans="3:3" x14ac:dyDescent="0.25">
      <c r="C417"/>
    </row>
    <row r="418" spans="3:3" x14ac:dyDescent="0.25">
      <c r="C418"/>
    </row>
    <row r="419" spans="3:3" x14ac:dyDescent="0.25">
      <c r="C419"/>
    </row>
    <row r="420" spans="3:3" x14ac:dyDescent="0.25">
      <c r="C420"/>
    </row>
    <row r="421" spans="3:3" x14ac:dyDescent="0.25">
      <c r="C421"/>
    </row>
    <row r="422" spans="3:3" x14ac:dyDescent="0.25">
      <c r="C422"/>
    </row>
    <row r="423" spans="3:3" x14ac:dyDescent="0.25">
      <c r="C423"/>
    </row>
    <row r="424" spans="3:3" x14ac:dyDescent="0.25">
      <c r="C424"/>
    </row>
    <row r="425" spans="3:3" x14ac:dyDescent="0.25">
      <c r="C425"/>
    </row>
    <row r="426" spans="3:3" x14ac:dyDescent="0.25">
      <c r="C426"/>
    </row>
    <row r="427" spans="3:3" x14ac:dyDescent="0.25">
      <c r="C427"/>
    </row>
    <row r="428" spans="3:3" x14ac:dyDescent="0.25">
      <c r="C428"/>
    </row>
    <row r="429" spans="3:3" x14ac:dyDescent="0.25">
      <c r="C429"/>
    </row>
    <row r="430" spans="3:3" x14ac:dyDescent="0.25">
      <c r="C430"/>
    </row>
    <row r="431" spans="3:3" x14ac:dyDescent="0.25">
      <c r="C431"/>
    </row>
    <row r="432" spans="3:3" x14ac:dyDescent="0.25">
      <c r="C432"/>
    </row>
    <row r="433" spans="3:3" x14ac:dyDescent="0.25">
      <c r="C433"/>
    </row>
    <row r="434" spans="3:3" x14ac:dyDescent="0.25">
      <c r="C434"/>
    </row>
    <row r="435" spans="3:3" x14ac:dyDescent="0.25">
      <c r="C435"/>
    </row>
    <row r="436" spans="3:3" x14ac:dyDescent="0.25">
      <c r="C436"/>
    </row>
    <row r="437" spans="3:3" x14ac:dyDescent="0.25">
      <c r="C437"/>
    </row>
    <row r="438" spans="3:3" x14ac:dyDescent="0.25">
      <c r="C438"/>
    </row>
    <row r="439" spans="3:3" x14ac:dyDescent="0.25">
      <c r="C439"/>
    </row>
    <row r="440" spans="3:3" x14ac:dyDescent="0.25">
      <c r="C440"/>
    </row>
    <row r="441" spans="3:3" x14ac:dyDescent="0.25">
      <c r="C441"/>
    </row>
    <row r="442" spans="3:3" x14ac:dyDescent="0.25">
      <c r="C442"/>
    </row>
    <row r="443" spans="3:3" x14ac:dyDescent="0.25">
      <c r="C443"/>
    </row>
    <row r="444" spans="3:3" x14ac:dyDescent="0.25">
      <c r="C444"/>
    </row>
    <row r="445" spans="3:3" x14ac:dyDescent="0.25">
      <c r="C445"/>
    </row>
    <row r="446" spans="3:3" x14ac:dyDescent="0.25">
      <c r="C446"/>
    </row>
    <row r="447" spans="3:3" x14ac:dyDescent="0.25">
      <c r="C447"/>
    </row>
    <row r="448" spans="3:3" x14ac:dyDescent="0.25">
      <c r="C448"/>
    </row>
    <row r="449" spans="3:3" x14ac:dyDescent="0.25">
      <c r="C449"/>
    </row>
    <row r="450" spans="3:3" x14ac:dyDescent="0.25">
      <c r="C450"/>
    </row>
    <row r="451" spans="3:3" x14ac:dyDescent="0.25">
      <c r="C451"/>
    </row>
    <row r="452" spans="3:3" x14ac:dyDescent="0.25">
      <c r="C452"/>
    </row>
    <row r="453" spans="3:3" x14ac:dyDescent="0.25">
      <c r="C453"/>
    </row>
    <row r="454" spans="3:3" x14ac:dyDescent="0.25">
      <c r="C454"/>
    </row>
    <row r="455" spans="3:3" x14ac:dyDescent="0.25">
      <c r="C455"/>
    </row>
    <row r="456" spans="3:3" x14ac:dyDescent="0.25">
      <c r="C456"/>
    </row>
    <row r="457" spans="3:3" x14ac:dyDescent="0.25">
      <c r="C457"/>
    </row>
    <row r="458" spans="3:3" x14ac:dyDescent="0.25">
      <c r="C458"/>
    </row>
    <row r="459" spans="3:3" x14ac:dyDescent="0.25">
      <c r="C459"/>
    </row>
    <row r="460" spans="3:3" x14ac:dyDescent="0.25">
      <c r="C460"/>
    </row>
    <row r="461" spans="3:3" x14ac:dyDescent="0.25">
      <c r="C461"/>
    </row>
    <row r="462" spans="3:3" x14ac:dyDescent="0.25">
      <c r="C462"/>
    </row>
    <row r="463" spans="3:3" x14ac:dyDescent="0.25">
      <c r="C463"/>
    </row>
    <row r="464" spans="3:3" x14ac:dyDescent="0.25">
      <c r="C464"/>
    </row>
    <row r="465" spans="3:3" x14ac:dyDescent="0.25">
      <c r="C465"/>
    </row>
    <row r="466" spans="3:3" x14ac:dyDescent="0.25">
      <c r="C466"/>
    </row>
    <row r="467" spans="3:3" x14ac:dyDescent="0.25">
      <c r="C467"/>
    </row>
    <row r="468" spans="3:3" x14ac:dyDescent="0.25">
      <c r="C468"/>
    </row>
    <row r="469" spans="3:3" x14ac:dyDescent="0.25">
      <c r="C469"/>
    </row>
    <row r="470" spans="3:3" x14ac:dyDescent="0.25">
      <c r="C470"/>
    </row>
    <row r="471" spans="3:3" x14ac:dyDescent="0.25">
      <c r="C471"/>
    </row>
    <row r="472" spans="3:3" x14ac:dyDescent="0.25">
      <c r="C472"/>
    </row>
    <row r="473" spans="3:3" x14ac:dyDescent="0.25">
      <c r="C473"/>
    </row>
    <row r="474" spans="3:3" x14ac:dyDescent="0.25">
      <c r="C474"/>
    </row>
    <row r="475" spans="3:3" x14ac:dyDescent="0.25">
      <c r="C475"/>
    </row>
    <row r="476" spans="3:3" x14ac:dyDescent="0.25">
      <c r="C476"/>
    </row>
    <row r="477" spans="3:3" x14ac:dyDescent="0.25">
      <c r="C477"/>
    </row>
    <row r="478" spans="3:3" x14ac:dyDescent="0.25">
      <c r="C478"/>
    </row>
    <row r="479" spans="3:3" x14ac:dyDescent="0.25">
      <c r="C479"/>
    </row>
    <row r="480" spans="3:3" x14ac:dyDescent="0.25">
      <c r="C480"/>
    </row>
    <row r="481" spans="3:3" x14ac:dyDescent="0.25">
      <c r="C481"/>
    </row>
    <row r="482" spans="3:3" x14ac:dyDescent="0.25">
      <c r="C482"/>
    </row>
    <row r="483" spans="3:3" x14ac:dyDescent="0.25">
      <c r="C483"/>
    </row>
    <row r="484" spans="3:3" x14ac:dyDescent="0.25">
      <c r="C484"/>
    </row>
    <row r="485" spans="3:3" x14ac:dyDescent="0.25">
      <c r="C485"/>
    </row>
    <row r="486" spans="3:3" x14ac:dyDescent="0.25">
      <c r="C486"/>
    </row>
    <row r="487" spans="3:3" x14ac:dyDescent="0.25">
      <c r="C487"/>
    </row>
    <row r="488" spans="3:3" x14ac:dyDescent="0.25">
      <c r="C488"/>
    </row>
    <row r="489" spans="3:3" x14ac:dyDescent="0.25">
      <c r="C489"/>
    </row>
    <row r="490" spans="3:3" x14ac:dyDescent="0.25">
      <c r="C490"/>
    </row>
    <row r="491" spans="3:3" x14ac:dyDescent="0.25">
      <c r="C491"/>
    </row>
    <row r="492" spans="3:3" x14ac:dyDescent="0.25">
      <c r="C492"/>
    </row>
    <row r="493" spans="3:3" x14ac:dyDescent="0.25">
      <c r="C493"/>
    </row>
    <row r="494" spans="3:3" x14ac:dyDescent="0.25">
      <c r="C494"/>
    </row>
    <row r="495" spans="3:3" x14ac:dyDescent="0.25">
      <c r="C495"/>
    </row>
    <row r="496" spans="3:3" x14ac:dyDescent="0.25">
      <c r="C496"/>
    </row>
    <row r="497" spans="3:3" x14ac:dyDescent="0.25">
      <c r="C497"/>
    </row>
    <row r="498" spans="3:3" x14ac:dyDescent="0.25">
      <c r="C498"/>
    </row>
    <row r="499" spans="3:3" x14ac:dyDescent="0.25">
      <c r="C499"/>
    </row>
    <row r="500" spans="3:3" x14ac:dyDescent="0.25">
      <c r="C500"/>
    </row>
    <row r="501" spans="3:3" x14ac:dyDescent="0.25">
      <c r="C501"/>
    </row>
    <row r="502" spans="3:3" x14ac:dyDescent="0.25">
      <c r="C502"/>
    </row>
    <row r="503" spans="3:3" x14ac:dyDescent="0.25">
      <c r="C503"/>
    </row>
    <row r="504" spans="3:3" x14ac:dyDescent="0.25">
      <c r="C504"/>
    </row>
    <row r="505" spans="3:3" x14ac:dyDescent="0.25">
      <c r="C505"/>
    </row>
    <row r="506" spans="3:3" x14ac:dyDescent="0.25">
      <c r="C506"/>
    </row>
    <row r="507" spans="3:3" x14ac:dyDescent="0.25">
      <c r="C507"/>
    </row>
    <row r="508" spans="3:3" x14ac:dyDescent="0.25">
      <c r="C508"/>
    </row>
    <row r="509" spans="3:3" x14ac:dyDescent="0.25">
      <c r="C509"/>
    </row>
    <row r="510" spans="3:3" x14ac:dyDescent="0.25">
      <c r="C510"/>
    </row>
    <row r="511" spans="3:3" x14ac:dyDescent="0.25">
      <c r="C511"/>
    </row>
    <row r="512" spans="3:3" x14ac:dyDescent="0.25">
      <c r="C512"/>
    </row>
    <row r="513" spans="3:3" x14ac:dyDescent="0.25">
      <c r="C513"/>
    </row>
    <row r="514" spans="3:3" x14ac:dyDescent="0.25">
      <c r="C514"/>
    </row>
    <row r="515" spans="3:3" x14ac:dyDescent="0.25">
      <c r="C515"/>
    </row>
    <row r="516" spans="3:3" x14ac:dyDescent="0.25">
      <c r="C516"/>
    </row>
    <row r="517" spans="3:3" x14ac:dyDescent="0.25">
      <c r="C517"/>
    </row>
    <row r="518" spans="3:3" x14ac:dyDescent="0.25">
      <c r="C518"/>
    </row>
    <row r="519" spans="3:3" x14ac:dyDescent="0.25">
      <c r="C519"/>
    </row>
    <row r="520" spans="3:3" x14ac:dyDescent="0.25">
      <c r="C520"/>
    </row>
    <row r="521" spans="3:3" x14ac:dyDescent="0.25">
      <c r="C521"/>
    </row>
    <row r="522" spans="3:3" x14ac:dyDescent="0.25">
      <c r="C522"/>
    </row>
    <row r="523" spans="3:3" x14ac:dyDescent="0.25">
      <c r="C523"/>
    </row>
    <row r="524" spans="3:3" x14ac:dyDescent="0.25">
      <c r="C524"/>
    </row>
    <row r="525" spans="3:3" x14ac:dyDescent="0.25">
      <c r="C525"/>
    </row>
    <row r="526" spans="3:3" x14ac:dyDescent="0.25">
      <c r="C526"/>
    </row>
    <row r="527" spans="3:3" x14ac:dyDescent="0.25">
      <c r="C527"/>
    </row>
    <row r="528" spans="3:3" x14ac:dyDescent="0.25">
      <c r="C528"/>
    </row>
    <row r="529" spans="3:3" x14ac:dyDescent="0.25">
      <c r="C529"/>
    </row>
    <row r="530" spans="3:3" x14ac:dyDescent="0.25">
      <c r="C530"/>
    </row>
    <row r="531" spans="3:3" x14ac:dyDescent="0.25">
      <c r="C531"/>
    </row>
    <row r="532" spans="3:3" x14ac:dyDescent="0.25">
      <c r="C532"/>
    </row>
    <row r="533" spans="3:3" x14ac:dyDescent="0.25">
      <c r="C533"/>
    </row>
    <row r="534" spans="3:3" x14ac:dyDescent="0.25">
      <c r="C534"/>
    </row>
    <row r="535" spans="3:3" x14ac:dyDescent="0.25">
      <c r="C535"/>
    </row>
    <row r="536" spans="3:3" x14ac:dyDescent="0.25">
      <c r="C536"/>
    </row>
    <row r="537" spans="3:3" x14ac:dyDescent="0.25">
      <c r="C537"/>
    </row>
    <row r="538" spans="3:3" x14ac:dyDescent="0.25">
      <c r="C538"/>
    </row>
    <row r="539" spans="3:3" x14ac:dyDescent="0.25">
      <c r="C539"/>
    </row>
    <row r="540" spans="3:3" x14ac:dyDescent="0.25">
      <c r="C540"/>
    </row>
    <row r="541" spans="3:3" x14ac:dyDescent="0.25">
      <c r="C541"/>
    </row>
    <row r="542" spans="3:3" x14ac:dyDescent="0.25">
      <c r="C542"/>
    </row>
    <row r="543" spans="3:3" x14ac:dyDescent="0.25">
      <c r="C543"/>
    </row>
    <row r="544" spans="3:3" x14ac:dyDescent="0.25">
      <c r="C544"/>
    </row>
    <row r="545" spans="3:3" x14ac:dyDescent="0.25">
      <c r="C545"/>
    </row>
    <row r="546" spans="3:3" x14ac:dyDescent="0.25">
      <c r="C546"/>
    </row>
    <row r="547" spans="3:3" x14ac:dyDescent="0.25">
      <c r="C547"/>
    </row>
    <row r="548" spans="3:3" x14ac:dyDescent="0.25">
      <c r="C548"/>
    </row>
    <row r="549" spans="3:3" x14ac:dyDescent="0.25">
      <c r="C549"/>
    </row>
    <row r="550" spans="3:3" x14ac:dyDescent="0.25">
      <c r="C550"/>
    </row>
    <row r="551" spans="3:3" x14ac:dyDescent="0.25">
      <c r="C551"/>
    </row>
    <row r="552" spans="3:3" x14ac:dyDescent="0.25">
      <c r="C552"/>
    </row>
    <row r="553" spans="3:3" x14ac:dyDescent="0.25">
      <c r="C553"/>
    </row>
    <row r="554" spans="3:3" x14ac:dyDescent="0.25">
      <c r="C554"/>
    </row>
    <row r="555" spans="3:3" x14ac:dyDescent="0.25">
      <c r="C555"/>
    </row>
    <row r="556" spans="3:3" x14ac:dyDescent="0.25">
      <c r="C556"/>
    </row>
    <row r="557" spans="3:3" x14ac:dyDescent="0.25">
      <c r="C557"/>
    </row>
    <row r="558" spans="3:3" x14ac:dyDescent="0.25">
      <c r="C558"/>
    </row>
    <row r="559" spans="3:3" x14ac:dyDescent="0.25">
      <c r="C559"/>
    </row>
    <row r="560" spans="3:3" x14ac:dyDescent="0.25">
      <c r="C560"/>
    </row>
    <row r="561" spans="3:3" x14ac:dyDescent="0.25">
      <c r="C561"/>
    </row>
    <row r="562" spans="3:3" x14ac:dyDescent="0.25">
      <c r="C562"/>
    </row>
    <row r="563" spans="3:3" x14ac:dyDescent="0.25">
      <c r="C563"/>
    </row>
    <row r="564" spans="3:3" x14ac:dyDescent="0.25">
      <c r="C564"/>
    </row>
    <row r="565" spans="3:3" x14ac:dyDescent="0.25">
      <c r="C565"/>
    </row>
    <row r="566" spans="3:3" x14ac:dyDescent="0.25">
      <c r="C566"/>
    </row>
    <row r="567" spans="3:3" x14ac:dyDescent="0.25">
      <c r="C567"/>
    </row>
    <row r="568" spans="3:3" x14ac:dyDescent="0.25">
      <c r="C568"/>
    </row>
    <row r="569" spans="3:3" x14ac:dyDescent="0.25">
      <c r="C569"/>
    </row>
    <row r="570" spans="3:3" x14ac:dyDescent="0.25">
      <c r="C570"/>
    </row>
    <row r="571" spans="3:3" x14ac:dyDescent="0.25">
      <c r="C571"/>
    </row>
    <row r="572" spans="3:3" x14ac:dyDescent="0.25">
      <c r="C572"/>
    </row>
    <row r="573" spans="3:3" x14ac:dyDescent="0.25">
      <c r="C573"/>
    </row>
    <row r="574" spans="3:3" x14ac:dyDescent="0.25">
      <c r="C574"/>
    </row>
    <row r="575" spans="3:3" x14ac:dyDescent="0.25">
      <c r="C575"/>
    </row>
    <row r="576" spans="3:3" x14ac:dyDescent="0.25">
      <c r="C576"/>
    </row>
    <row r="577" spans="3:3" x14ac:dyDescent="0.25">
      <c r="C577"/>
    </row>
    <row r="578" spans="3:3" x14ac:dyDescent="0.25">
      <c r="C578"/>
    </row>
    <row r="579" spans="3:3" x14ac:dyDescent="0.25">
      <c r="C579"/>
    </row>
    <row r="580" spans="3:3" x14ac:dyDescent="0.25">
      <c r="C580"/>
    </row>
    <row r="581" spans="3:3" x14ac:dyDescent="0.25">
      <c r="C581"/>
    </row>
    <row r="582" spans="3:3" x14ac:dyDescent="0.25">
      <c r="C582"/>
    </row>
    <row r="583" spans="3:3" x14ac:dyDescent="0.25">
      <c r="C583"/>
    </row>
    <row r="584" spans="3:3" x14ac:dyDescent="0.25">
      <c r="C584"/>
    </row>
    <row r="585" spans="3:3" x14ac:dyDescent="0.25">
      <c r="C585"/>
    </row>
    <row r="586" spans="3:3" x14ac:dyDescent="0.25">
      <c r="C586"/>
    </row>
    <row r="587" spans="3:3" x14ac:dyDescent="0.25">
      <c r="C587"/>
    </row>
    <row r="588" spans="3:3" x14ac:dyDescent="0.25">
      <c r="C588"/>
    </row>
    <row r="589" spans="3:3" x14ac:dyDescent="0.25">
      <c r="C589"/>
    </row>
    <row r="590" spans="3:3" x14ac:dyDescent="0.25">
      <c r="C590"/>
    </row>
    <row r="591" spans="3:3" x14ac:dyDescent="0.25">
      <c r="C591"/>
    </row>
    <row r="592" spans="3:3" x14ac:dyDescent="0.25">
      <c r="C592"/>
    </row>
    <row r="593" spans="3:3" x14ac:dyDescent="0.25">
      <c r="C593"/>
    </row>
    <row r="594" spans="3:3" x14ac:dyDescent="0.25">
      <c r="C594"/>
    </row>
    <row r="595" spans="3:3" x14ac:dyDescent="0.25">
      <c r="C595"/>
    </row>
    <row r="596" spans="3:3" x14ac:dyDescent="0.25">
      <c r="C596"/>
    </row>
    <row r="597" spans="3:3" x14ac:dyDescent="0.25">
      <c r="C597"/>
    </row>
    <row r="598" spans="3:3" x14ac:dyDescent="0.25">
      <c r="C598"/>
    </row>
    <row r="599" spans="3:3" x14ac:dyDescent="0.25">
      <c r="C599"/>
    </row>
    <row r="600" spans="3:3" x14ac:dyDescent="0.25">
      <c r="C600"/>
    </row>
    <row r="601" spans="3:3" x14ac:dyDescent="0.25">
      <c r="C601"/>
    </row>
    <row r="602" spans="3:3" x14ac:dyDescent="0.25">
      <c r="C602"/>
    </row>
    <row r="603" spans="3:3" x14ac:dyDescent="0.25">
      <c r="C603"/>
    </row>
    <row r="604" spans="3:3" x14ac:dyDescent="0.25">
      <c r="C604"/>
    </row>
    <row r="605" spans="3:3" x14ac:dyDescent="0.25">
      <c r="C605"/>
    </row>
    <row r="606" spans="3:3" x14ac:dyDescent="0.25">
      <c r="C606"/>
    </row>
    <row r="607" spans="3:3" x14ac:dyDescent="0.25">
      <c r="C607"/>
    </row>
    <row r="608" spans="3:3" x14ac:dyDescent="0.25">
      <c r="C608"/>
    </row>
    <row r="609" spans="3:3" x14ac:dyDescent="0.25">
      <c r="C609"/>
    </row>
    <row r="610" spans="3:3" x14ac:dyDescent="0.25">
      <c r="C610"/>
    </row>
    <row r="611" spans="3:3" x14ac:dyDescent="0.25">
      <c r="C611"/>
    </row>
    <row r="612" spans="3:3" x14ac:dyDescent="0.25">
      <c r="C612"/>
    </row>
    <row r="613" spans="3:3" x14ac:dyDescent="0.25">
      <c r="C613"/>
    </row>
    <row r="614" spans="3:3" x14ac:dyDescent="0.25">
      <c r="C614"/>
    </row>
    <row r="615" spans="3:3" x14ac:dyDescent="0.25">
      <c r="C615"/>
    </row>
    <row r="616" spans="3:3" x14ac:dyDescent="0.25">
      <c r="C616"/>
    </row>
    <row r="617" spans="3:3" x14ac:dyDescent="0.25">
      <c r="C617"/>
    </row>
    <row r="618" spans="3:3" x14ac:dyDescent="0.25">
      <c r="C618"/>
    </row>
    <row r="619" spans="3:3" x14ac:dyDescent="0.25">
      <c r="C619"/>
    </row>
    <row r="620" spans="3:3" x14ac:dyDescent="0.25">
      <c r="C620"/>
    </row>
    <row r="621" spans="3:3" x14ac:dyDescent="0.25">
      <c r="C621"/>
    </row>
    <row r="622" spans="3:3" x14ac:dyDescent="0.25">
      <c r="C622"/>
    </row>
    <row r="623" spans="3:3" x14ac:dyDescent="0.25">
      <c r="C623"/>
    </row>
    <row r="624" spans="3:3" x14ac:dyDescent="0.25">
      <c r="C624"/>
    </row>
    <row r="625" spans="3:3" x14ac:dyDescent="0.25">
      <c r="C625"/>
    </row>
    <row r="626" spans="3:3" x14ac:dyDescent="0.25">
      <c r="C626"/>
    </row>
    <row r="627" spans="3:3" x14ac:dyDescent="0.25">
      <c r="C627"/>
    </row>
    <row r="628" spans="3:3" x14ac:dyDescent="0.25">
      <c r="C628"/>
    </row>
    <row r="629" spans="3:3" x14ac:dyDescent="0.25">
      <c r="C629"/>
    </row>
    <row r="630" spans="3:3" x14ac:dyDescent="0.25">
      <c r="C630"/>
    </row>
    <row r="631" spans="3:3" x14ac:dyDescent="0.25">
      <c r="C631"/>
    </row>
    <row r="632" spans="3:3" x14ac:dyDescent="0.25">
      <c r="C632"/>
    </row>
    <row r="633" spans="3:3" x14ac:dyDescent="0.25">
      <c r="C633"/>
    </row>
    <row r="634" spans="3:3" x14ac:dyDescent="0.25">
      <c r="C634"/>
    </row>
    <row r="635" spans="3:3" x14ac:dyDescent="0.25">
      <c r="C635"/>
    </row>
    <row r="636" spans="3:3" x14ac:dyDescent="0.25">
      <c r="C636"/>
    </row>
    <row r="637" spans="3:3" x14ac:dyDescent="0.25">
      <c r="C637"/>
    </row>
    <row r="638" spans="3:3" x14ac:dyDescent="0.25">
      <c r="C638"/>
    </row>
    <row r="639" spans="3:3" x14ac:dyDescent="0.25">
      <c r="C639"/>
    </row>
    <row r="640" spans="3:3" x14ac:dyDescent="0.25">
      <c r="C640"/>
    </row>
    <row r="641" spans="3:3" x14ac:dyDescent="0.25">
      <c r="C641"/>
    </row>
    <row r="642" spans="3:3" x14ac:dyDescent="0.25">
      <c r="C642"/>
    </row>
    <row r="643" spans="3:3" x14ac:dyDescent="0.25">
      <c r="C643"/>
    </row>
    <row r="644" spans="3:3" x14ac:dyDescent="0.25">
      <c r="C644"/>
    </row>
    <row r="645" spans="3:3" x14ac:dyDescent="0.25">
      <c r="C645"/>
    </row>
    <row r="646" spans="3:3" x14ac:dyDescent="0.25">
      <c r="C646"/>
    </row>
    <row r="647" spans="3:3" x14ac:dyDescent="0.25">
      <c r="C647"/>
    </row>
    <row r="648" spans="3:3" x14ac:dyDescent="0.25">
      <c r="C648"/>
    </row>
    <row r="649" spans="3:3" x14ac:dyDescent="0.25">
      <c r="C649"/>
    </row>
    <row r="650" spans="3:3" x14ac:dyDescent="0.25">
      <c r="C650"/>
    </row>
    <row r="651" spans="3:3" x14ac:dyDescent="0.25">
      <c r="C651"/>
    </row>
    <row r="652" spans="3:3" x14ac:dyDescent="0.25">
      <c r="C652"/>
    </row>
    <row r="653" spans="3:3" x14ac:dyDescent="0.25">
      <c r="C653"/>
    </row>
    <row r="654" spans="3:3" x14ac:dyDescent="0.25">
      <c r="C654"/>
    </row>
    <row r="655" spans="3:3" x14ac:dyDescent="0.25">
      <c r="C655"/>
    </row>
    <row r="656" spans="3:3" x14ac:dyDescent="0.25">
      <c r="C656"/>
    </row>
    <row r="657" spans="3:3" x14ac:dyDescent="0.25">
      <c r="C657"/>
    </row>
    <row r="658" spans="3:3" x14ac:dyDescent="0.25">
      <c r="C658"/>
    </row>
    <row r="659" spans="3:3" x14ac:dyDescent="0.25">
      <c r="C659"/>
    </row>
    <row r="660" spans="3:3" x14ac:dyDescent="0.25">
      <c r="C660"/>
    </row>
    <row r="661" spans="3:3" x14ac:dyDescent="0.25">
      <c r="C661"/>
    </row>
    <row r="662" spans="3:3" x14ac:dyDescent="0.25">
      <c r="C662"/>
    </row>
    <row r="663" spans="3:3" x14ac:dyDescent="0.25">
      <c r="C663"/>
    </row>
    <row r="664" spans="3:3" x14ac:dyDescent="0.25">
      <c r="C664"/>
    </row>
    <row r="665" spans="3:3" x14ac:dyDescent="0.25">
      <c r="C665"/>
    </row>
    <row r="666" spans="3:3" x14ac:dyDescent="0.25">
      <c r="C666"/>
    </row>
    <row r="667" spans="3:3" x14ac:dyDescent="0.25">
      <c r="C667"/>
    </row>
    <row r="668" spans="3:3" x14ac:dyDescent="0.25">
      <c r="C668"/>
    </row>
    <row r="669" spans="3:3" x14ac:dyDescent="0.25">
      <c r="C669"/>
    </row>
    <row r="670" spans="3:3" x14ac:dyDescent="0.25">
      <c r="C670"/>
    </row>
    <row r="671" spans="3:3" x14ac:dyDescent="0.25">
      <c r="C671"/>
    </row>
    <row r="672" spans="3:3" x14ac:dyDescent="0.25">
      <c r="C672"/>
    </row>
    <row r="673" spans="3:3" x14ac:dyDescent="0.25">
      <c r="C673"/>
    </row>
    <row r="674" spans="3:3" x14ac:dyDescent="0.25">
      <c r="C674"/>
    </row>
    <row r="675" spans="3:3" x14ac:dyDescent="0.25">
      <c r="C675"/>
    </row>
    <row r="676" spans="3:3" x14ac:dyDescent="0.25">
      <c r="C676"/>
    </row>
    <row r="677" spans="3:3" x14ac:dyDescent="0.25">
      <c r="C677"/>
    </row>
    <row r="678" spans="3:3" x14ac:dyDescent="0.25">
      <c r="C678"/>
    </row>
    <row r="679" spans="3:3" x14ac:dyDescent="0.25">
      <c r="C679"/>
    </row>
    <row r="680" spans="3:3" x14ac:dyDescent="0.25">
      <c r="C680"/>
    </row>
    <row r="681" spans="3:3" x14ac:dyDescent="0.25">
      <c r="C681"/>
    </row>
    <row r="682" spans="3:3" x14ac:dyDescent="0.25">
      <c r="C682"/>
    </row>
    <row r="683" spans="3:3" x14ac:dyDescent="0.25">
      <c r="C683"/>
    </row>
    <row r="684" spans="3:3" x14ac:dyDescent="0.25">
      <c r="C684"/>
    </row>
    <row r="685" spans="3:3" x14ac:dyDescent="0.25">
      <c r="C685"/>
    </row>
    <row r="686" spans="3:3" x14ac:dyDescent="0.25">
      <c r="C686"/>
    </row>
    <row r="687" spans="3:3" x14ac:dyDescent="0.25">
      <c r="C687"/>
    </row>
    <row r="688" spans="3:3" x14ac:dyDescent="0.25">
      <c r="C688"/>
    </row>
    <row r="689" spans="3:3" x14ac:dyDescent="0.25">
      <c r="C689"/>
    </row>
    <row r="690" spans="3:3" x14ac:dyDescent="0.25">
      <c r="C690"/>
    </row>
    <row r="691" spans="3:3" x14ac:dyDescent="0.25">
      <c r="C691"/>
    </row>
    <row r="692" spans="3:3" x14ac:dyDescent="0.25">
      <c r="C692"/>
    </row>
    <row r="693" spans="3:3" x14ac:dyDescent="0.25">
      <c r="C693"/>
    </row>
    <row r="694" spans="3:3" x14ac:dyDescent="0.25">
      <c r="C694"/>
    </row>
    <row r="695" spans="3:3" x14ac:dyDescent="0.25">
      <c r="C695"/>
    </row>
    <row r="696" spans="3:3" x14ac:dyDescent="0.25">
      <c r="C696"/>
    </row>
    <row r="697" spans="3:3" x14ac:dyDescent="0.25">
      <c r="C697"/>
    </row>
    <row r="698" spans="3:3" x14ac:dyDescent="0.25">
      <c r="C698"/>
    </row>
    <row r="699" spans="3:3" x14ac:dyDescent="0.25">
      <c r="C699"/>
    </row>
    <row r="700" spans="3:3" x14ac:dyDescent="0.25">
      <c r="C700"/>
    </row>
    <row r="701" spans="3:3" x14ac:dyDescent="0.25">
      <c r="C701"/>
    </row>
    <row r="702" spans="3:3" x14ac:dyDescent="0.25">
      <c r="C702"/>
    </row>
    <row r="703" spans="3:3" x14ac:dyDescent="0.25">
      <c r="C703"/>
    </row>
    <row r="704" spans="3:3" x14ac:dyDescent="0.25">
      <c r="C704"/>
    </row>
    <row r="705" spans="3:3" x14ac:dyDescent="0.25">
      <c r="C705"/>
    </row>
    <row r="706" spans="3:3" x14ac:dyDescent="0.25">
      <c r="C706"/>
    </row>
    <row r="707" spans="3:3" x14ac:dyDescent="0.25">
      <c r="C707"/>
    </row>
    <row r="708" spans="3:3" x14ac:dyDescent="0.25">
      <c r="C708"/>
    </row>
    <row r="709" spans="3:3" x14ac:dyDescent="0.25">
      <c r="C709"/>
    </row>
    <row r="710" spans="3:3" x14ac:dyDescent="0.25">
      <c r="C710"/>
    </row>
    <row r="711" spans="3:3" x14ac:dyDescent="0.25">
      <c r="C711"/>
    </row>
    <row r="712" spans="3:3" x14ac:dyDescent="0.25">
      <c r="C712"/>
    </row>
    <row r="713" spans="3:3" x14ac:dyDescent="0.25">
      <c r="C713"/>
    </row>
    <row r="714" spans="3:3" x14ac:dyDescent="0.25">
      <c r="C714"/>
    </row>
    <row r="715" spans="3:3" x14ac:dyDescent="0.25">
      <c r="C715"/>
    </row>
    <row r="716" spans="3:3" x14ac:dyDescent="0.25">
      <c r="C716"/>
    </row>
    <row r="717" spans="3:3" x14ac:dyDescent="0.25">
      <c r="C717"/>
    </row>
    <row r="718" spans="3:3" x14ac:dyDescent="0.25">
      <c r="C718"/>
    </row>
    <row r="719" spans="3:3" x14ac:dyDescent="0.25">
      <c r="C719"/>
    </row>
    <row r="720" spans="3:3" x14ac:dyDescent="0.25">
      <c r="C720"/>
    </row>
    <row r="721" spans="3:3" x14ac:dyDescent="0.25">
      <c r="C721"/>
    </row>
    <row r="722" spans="3:3" x14ac:dyDescent="0.25">
      <c r="C722"/>
    </row>
    <row r="723" spans="3:3" x14ac:dyDescent="0.25">
      <c r="C723"/>
    </row>
    <row r="724" spans="3:3" x14ac:dyDescent="0.25">
      <c r="C724"/>
    </row>
    <row r="725" spans="3:3" x14ac:dyDescent="0.25">
      <c r="C725"/>
    </row>
    <row r="726" spans="3:3" x14ac:dyDescent="0.25">
      <c r="C726"/>
    </row>
    <row r="727" spans="3:3" x14ac:dyDescent="0.25">
      <c r="C727"/>
    </row>
    <row r="728" spans="3:3" x14ac:dyDescent="0.25">
      <c r="C728"/>
    </row>
    <row r="729" spans="3:3" x14ac:dyDescent="0.25">
      <c r="C729"/>
    </row>
    <row r="730" spans="3:3" x14ac:dyDescent="0.25">
      <c r="C730"/>
    </row>
    <row r="731" spans="3:3" x14ac:dyDescent="0.25">
      <c r="C731"/>
    </row>
    <row r="732" spans="3:3" x14ac:dyDescent="0.25">
      <c r="C732"/>
    </row>
    <row r="733" spans="3:3" x14ac:dyDescent="0.25">
      <c r="C733"/>
    </row>
    <row r="734" spans="3:3" x14ac:dyDescent="0.25">
      <c r="C734"/>
    </row>
    <row r="735" spans="3:3" x14ac:dyDescent="0.25">
      <c r="C735"/>
    </row>
    <row r="736" spans="3:3" x14ac:dyDescent="0.25">
      <c r="C736"/>
    </row>
    <row r="737" spans="3:3" x14ac:dyDescent="0.25">
      <c r="C737"/>
    </row>
    <row r="738" spans="3:3" x14ac:dyDescent="0.25">
      <c r="C738"/>
    </row>
    <row r="739" spans="3:3" x14ac:dyDescent="0.25">
      <c r="C739"/>
    </row>
    <row r="740" spans="3:3" x14ac:dyDescent="0.25">
      <c r="C740"/>
    </row>
    <row r="741" spans="3:3" x14ac:dyDescent="0.25">
      <c r="C741"/>
    </row>
    <row r="742" spans="3:3" x14ac:dyDescent="0.25">
      <c r="C742"/>
    </row>
    <row r="743" spans="3:3" x14ac:dyDescent="0.25">
      <c r="C743"/>
    </row>
    <row r="744" spans="3:3" x14ac:dyDescent="0.25">
      <c r="C744"/>
    </row>
    <row r="745" spans="3:3" x14ac:dyDescent="0.25">
      <c r="C745"/>
    </row>
    <row r="746" spans="3:3" x14ac:dyDescent="0.25">
      <c r="C746"/>
    </row>
    <row r="747" spans="3:3" x14ac:dyDescent="0.25">
      <c r="C747"/>
    </row>
    <row r="748" spans="3:3" x14ac:dyDescent="0.25">
      <c r="C748"/>
    </row>
    <row r="749" spans="3:3" x14ac:dyDescent="0.25">
      <c r="C749"/>
    </row>
    <row r="750" spans="3:3" x14ac:dyDescent="0.25">
      <c r="C750"/>
    </row>
    <row r="751" spans="3:3" x14ac:dyDescent="0.25">
      <c r="C751"/>
    </row>
    <row r="752" spans="3:3" x14ac:dyDescent="0.25">
      <c r="C752"/>
    </row>
    <row r="753" spans="3:3" x14ac:dyDescent="0.25">
      <c r="C753"/>
    </row>
    <row r="754" spans="3:3" x14ac:dyDescent="0.25">
      <c r="C754"/>
    </row>
    <row r="755" spans="3:3" x14ac:dyDescent="0.25">
      <c r="C755"/>
    </row>
    <row r="756" spans="3:3" x14ac:dyDescent="0.25">
      <c r="C756"/>
    </row>
    <row r="757" spans="3:3" x14ac:dyDescent="0.25">
      <c r="C757"/>
    </row>
    <row r="758" spans="3:3" x14ac:dyDescent="0.25">
      <c r="C758"/>
    </row>
    <row r="759" spans="3:3" x14ac:dyDescent="0.25">
      <c r="C759"/>
    </row>
    <row r="760" spans="3:3" x14ac:dyDescent="0.25">
      <c r="C760"/>
    </row>
    <row r="761" spans="3:3" x14ac:dyDescent="0.25">
      <c r="C761"/>
    </row>
    <row r="762" spans="3:3" x14ac:dyDescent="0.25">
      <c r="C762"/>
    </row>
    <row r="763" spans="3:3" x14ac:dyDescent="0.25">
      <c r="C763"/>
    </row>
    <row r="764" spans="3:3" x14ac:dyDescent="0.25">
      <c r="C764"/>
    </row>
    <row r="765" spans="3:3" x14ac:dyDescent="0.25">
      <c r="C765"/>
    </row>
    <row r="766" spans="3:3" x14ac:dyDescent="0.25">
      <c r="C766"/>
    </row>
    <row r="767" spans="3:3" x14ac:dyDescent="0.25">
      <c r="C767"/>
    </row>
    <row r="768" spans="3:3" x14ac:dyDescent="0.25">
      <c r="C768"/>
    </row>
    <row r="769" spans="3:3" x14ac:dyDescent="0.25">
      <c r="C769"/>
    </row>
    <row r="770" spans="3:3" x14ac:dyDescent="0.25">
      <c r="C770"/>
    </row>
    <row r="771" spans="3:3" x14ac:dyDescent="0.25">
      <c r="C771"/>
    </row>
    <row r="772" spans="3:3" x14ac:dyDescent="0.25">
      <c r="C772"/>
    </row>
    <row r="773" spans="3:3" x14ac:dyDescent="0.25">
      <c r="C773"/>
    </row>
    <row r="774" spans="3:3" x14ac:dyDescent="0.25">
      <c r="C774"/>
    </row>
    <row r="775" spans="3:3" x14ac:dyDescent="0.25">
      <c r="C775"/>
    </row>
    <row r="776" spans="3:3" x14ac:dyDescent="0.25">
      <c r="C776"/>
    </row>
    <row r="777" spans="3:3" x14ac:dyDescent="0.25">
      <c r="C777"/>
    </row>
    <row r="778" spans="3:3" x14ac:dyDescent="0.25">
      <c r="C778"/>
    </row>
    <row r="779" spans="3:3" x14ac:dyDescent="0.25">
      <c r="C779"/>
    </row>
    <row r="780" spans="3:3" x14ac:dyDescent="0.25">
      <c r="C780"/>
    </row>
    <row r="781" spans="3:3" x14ac:dyDescent="0.25">
      <c r="C781"/>
    </row>
    <row r="782" spans="3:3" x14ac:dyDescent="0.25">
      <c r="C782"/>
    </row>
    <row r="783" spans="3:3" x14ac:dyDescent="0.25">
      <c r="C783"/>
    </row>
    <row r="784" spans="3:3" x14ac:dyDescent="0.25">
      <c r="C784"/>
    </row>
    <row r="785" spans="3:3" x14ac:dyDescent="0.25">
      <c r="C785"/>
    </row>
    <row r="786" spans="3:3" x14ac:dyDescent="0.25">
      <c r="C786"/>
    </row>
    <row r="787" spans="3:3" x14ac:dyDescent="0.25">
      <c r="C787"/>
    </row>
    <row r="788" spans="3:3" x14ac:dyDescent="0.25">
      <c r="C788"/>
    </row>
    <row r="789" spans="3:3" x14ac:dyDescent="0.25">
      <c r="C789"/>
    </row>
    <row r="790" spans="3:3" x14ac:dyDescent="0.25">
      <c r="C790"/>
    </row>
    <row r="791" spans="3:3" x14ac:dyDescent="0.25">
      <c r="C791"/>
    </row>
    <row r="792" spans="3:3" x14ac:dyDescent="0.25">
      <c r="C792"/>
    </row>
    <row r="793" spans="3:3" x14ac:dyDescent="0.25">
      <c r="C793"/>
    </row>
    <row r="794" spans="3:3" x14ac:dyDescent="0.25">
      <c r="C794"/>
    </row>
    <row r="795" spans="3:3" x14ac:dyDescent="0.25">
      <c r="C795"/>
    </row>
    <row r="796" spans="3:3" x14ac:dyDescent="0.25">
      <c r="C796"/>
    </row>
    <row r="797" spans="3:3" x14ac:dyDescent="0.25">
      <c r="C797"/>
    </row>
    <row r="798" spans="3:3" x14ac:dyDescent="0.25">
      <c r="C798"/>
    </row>
    <row r="799" spans="3:3" x14ac:dyDescent="0.25">
      <c r="C799"/>
    </row>
    <row r="800" spans="3:3" x14ac:dyDescent="0.25">
      <c r="C800"/>
    </row>
    <row r="801" spans="3:3" x14ac:dyDescent="0.25">
      <c r="C801"/>
    </row>
    <row r="802" spans="3:3" x14ac:dyDescent="0.25">
      <c r="C802"/>
    </row>
    <row r="803" spans="3:3" x14ac:dyDescent="0.25">
      <c r="C803"/>
    </row>
    <row r="804" spans="3:3" x14ac:dyDescent="0.25">
      <c r="C804"/>
    </row>
    <row r="805" spans="3:3" x14ac:dyDescent="0.25">
      <c r="C805"/>
    </row>
    <row r="806" spans="3:3" x14ac:dyDescent="0.25">
      <c r="C806"/>
    </row>
    <row r="807" spans="3:3" x14ac:dyDescent="0.25">
      <c r="C807"/>
    </row>
    <row r="808" spans="3:3" x14ac:dyDescent="0.25">
      <c r="C808"/>
    </row>
    <row r="809" spans="3:3" x14ac:dyDescent="0.25">
      <c r="C809"/>
    </row>
    <row r="810" spans="3:3" x14ac:dyDescent="0.25">
      <c r="C810"/>
    </row>
    <row r="811" spans="3:3" x14ac:dyDescent="0.25">
      <c r="C811"/>
    </row>
    <row r="812" spans="3:3" x14ac:dyDescent="0.25">
      <c r="C812"/>
    </row>
    <row r="813" spans="3:3" x14ac:dyDescent="0.25">
      <c r="C813"/>
    </row>
    <row r="814" spans="3:3" x14ac:dyDescent="0.25">
      <c r="C814"/>
    </row>
    <row r="815" spans="3:3" x14ac:dyDescent="0.25">
      <c r="C815"/>
    </row>
    <row r="816" spans="3:3" x14ac:dyDescent="0.25">
      <c r="C816"/>
    </row>
    <row r="817" spans="3:3" x14ac:dyDescent="0.25">
      <c r="C817"/>
    </row>
    <row r="818" spans="3:3" x14ac:dyDescent="0.25">
      <c r="C818"/>
    </row>
    <row r="819" spans="3:3" x14ac:dyDescent="0.25">
      <c r="C819"/>
    </row>
    <row r="820" spans="3:3" x14ac:dyDescent="0.25">
      <c r="C820"/>
    </row>
    <row r="821" spans="3:3" x14ac:dyDescent="0.25">
      <c r="C821"/>
    </row>
    <row r="822" spans="3:3" x14ac:dyDescent="0.25">
      <c r="C822"/>
    </row>
    <row r="823" spans="3:3" x14ac:dyDescent="0.25">
      <c r="C823"/>
    </row>
    <row r="824" spans="3:3" x14ac:dyDescent="0.25">
      <c r="C824"/>
    </row>
    <row r="825" spans="3:3" x14ac:dyDescent="0.25">
      <c r="C825"/>
    </row>
    <row r="826" spans="3:3" x14ac:dyDescent="0.25">
      <c r="C826"/>
    </row>
    <row r="827" spans="3:3" x14ac:dyDescent="0.25">
      <c r="C827"/>
    </row>
    <row r="828" spans="3:3" x14ac:dyDescent="0.25">
      <c r="C828"/>
    </row>
    <row r="829" spans="3:3" x14ac:dyDescent="0.25">
      <c r="C829"/>
    </row>
    <row r="830" spans="3:3" x14ac:dyDescent="0.25">
      <c r="C830"/>
    </row>
    <row r="831" spans="3:3" x14ac:dyDescent="0.25">
      <c r="C831"/>
    </row>
    <row r="832" spans="3:3" x14ac:dyDescent="0.25">
      <c r="C832"/>
    </row>
    <row r="833" spans="3:3" x14ac:dyDescent="0.25">
      <c r="C833"/>
    </row>
    <row r="834" spans="3:3" x14ac:dyDescent="0.25">
      <c r="C834"/>
    </row>
    <row r="835" spans="3:3" x14ac:dyDescent="0.25">
      <c r="C835"/>
    </row>
    <row r="836" spans="3:3" x14ac:dyDescent="0.25">
      <c r="C836"/>
    </row>
    <row r="837" spans="3:3" x14ac:dyDescent="0.25">
      <c r="C837"/>
    </row>
    <row r="838" spans="3:3" x14ac:dyDescent="0.25">
      <c r="C838"/>
    </row>
    <row r="839" spans="3:3" x14ac:dyDescent="0.25">
      <c r="C839"/>
    </row>
    <row r="840" spans="3:3" x14ac:dyDescent="0.25">
      <c r="C840"/>
    </row>
    <row r="841" spans="3:3" x14ac:dyDescent="0.25">
      <c r="C841"/>
    </row>
    <row r="842" spans="3:3" x14ac:dyDescent="0.25">
      <c r="C842"/>
    </row>
    <row r="843" spans="3:3" x14ac:dyDescent="0.25">
      <c r="C843"/>
    </row>
    <row r="844" spans="3:3" x14ac:dyDescent="0.25">
      <c r="C844"/>
    </row>
    <row r="845" spans="3:3" x14ac:dyDescent="0.25">
      <c r="C845"/>
    </row>
    <row r="846" spans="3:3" x14ac:dyDescent="0.25">
      <c r="C846"/>
    </row>
    <row r="847" spans="3:3" x14ac:dyDescent="0.25">
      <c r="C847"/>
    </row>
    <row r="848" spans="3:3" x14ac:dyDescent="0.25">
      <c r="C848"/>
    </row>
    <row r="849" spans="3:3" x14ac:dyDescent="0.25">
      <c r="C849"/>
    </row>
    <row r="850" spans="3:3" x14ac:dyDescent="0.25">
      <c r="C850"/>
    </row>
    <row r="851" spans="3:3" x14ac:dyDescent="0.25">
      <c r="C851"/>
    </row>
    <row r="852" spans="3:3" x14ac:dyDescent="0.25">
      <c r="C852"/>
    </row>
    <row r="853" spans="3:3" x14ac:dyDescent="0.25">
      <c r="C853"/>
    </row>
    <row r="854" spans="3:3" x14ac:dyDescent="0.25">
      <c r="C854"/>
    </row>
    <row r="855" spans="3:3" x14ac:dyDescent="0.25">
      <c r="C855"/>
    </row>
    <row r="856" spans="3:3" x14ac:dyDescent="0.25">
      <c r="C856"/>
    </row>
    <row r="857" spans="3:3" x14ac:dyDescent="0.25">
      <c r="C857"/>
    </row>
    <row r="858" spans="3:3" x14ac:dyDescent="0.25">
      <c r="C858"/>
    </row>
    <row r="859" spans="3:3" x14ac:dyDescent="0.25">
      <c r="C859"/>
    </row>
    <row r="860" spans="3:3" x14ac:dyDescent="0.25">
      <c r="C860"/>
    </row>
    <row r="861" spans="3:3" x14ac:dyDescent="0.25">
      <c r="C861"/>
    </row>
    <row r="862" spans="3:3" x14ac:dyDescent="0.25">
      <c r="C862"/>
    </row>
    <row r="863" spans="3:3" x14ac:dyDescent="0.25">
      <c r="C863"/>
    </row>
    <row r="864" spans="3:3" x14ac:dyDescent="0.25">
      <c r="C864"/>
    </row>
    <row r="865" spans="3:3" x14ac:dyDescent="0.25">
      <c r="C865"/>
    </row>
    <row r="866" spans="3:3" x14ac:dyDescent="0.25">
      <c r="C866"/>
    </row>
    <row r="867" spans="3:3" x14ac:dyDescent="0.25">
      <c r="C867"/>
    </row>
    <row r="868" spans="3:3" x14ac:dyDescent="0.25">
      <c r="C868"/>
    </row>
    <row r="869" spans="3:3" x14ac:dyDescent="0.25">
      <c r="C869"/>
    </row>
    <row r="870" spans="3:3" x14ac:dyDescent="0.25">
      <c r="C870"/>
    </row>
    <row r="871" spans="3:3" x14ac:dyDescent="0.25">
      <c r="C871"/>
    </row>
    <row r="872" spans="3:3" x14ac:dyDescent="0.25">
      <c r="C872"/>
    </row>
    <row r="873" spans="3:3" x14ac:dyDescent="0.25">
      <c r="C873"/>
    </row>
    <row r="874" spans="3:3" x14ac:dyDescent="0.25">
      <c r="C874"/>
    </row>
    <row r="875" spans="3:3" x14ac:dyDescent="0.25">
      <c r="C875"/>
    </row>
    <row r="876" spans="3:3" x14ac:dyDescent="0.25">
      <c r="C876"/>
    </row>
    <row r="877" spans="3:3" x14ac:dyDescent="0.25">
      <c r="C877"/>
    </row>
    <row r="878" spans="3:3" x14ac:dyDescent="0.25">
      <c r="C878"/>
    </row>
    <row r="879" spans="3:3" x14ac:dyDescent="0.25">
      <c r="C879"/>
    </row>
    <row r="880" spans="3:3" x14ac:dyDescent="0.25">
      <c r="C880"/>
    </row>
    <row r="881" spans="3:3" x14ac:dyDescent="0.25">
      <c r="C881"/>
    </row>
    <row r="882" spans="3:3" x14ac:dyDescent="0.25">
      <c r="C882"/>
    </row>
    <row r="883" spans="3:3" x14ac:dyDescent="0.25">
      <c r="C883"/>
    </row>
    <row r="884" spans="3:3" x14ac:dyDescent="0.25">
      <c r="C884"/>
    </row>
    <row r="885" spans="3:3" x14ac:dyDescent="0.25">
      <c r="C885"/>
    </row>
    <row r="886" spans="3:3" x14ac:dyDescent="0.25">
      <c r="C886"/>
    </row>
    <row r="887" spans="3:3" x14ac:dyDescent="0.25">
      <c r="C887"/>
    </row>
    <row r="888" spans="3:3" x14ac:dyDescent="0.25">
      <c r="C888"/>
    </row>
    <row r="889" spans="3:3" x14ac:dyDescent="0.25">
      <c r="C889"/>
    </row>
    <row r="890" spans="3:3" x14ac:dyDescent="0.25">
      <c r="C890"/>
    </row>
    <row r="891" spans="3:3" x14ac:dyDescent="0.25">
      <c r="C891"/>
    </row>
    <row r="892" spans="3:3" x14ac:dyDescent="0.25">
      <c r="C892"/>
    </row>
    <row r="893" spans="3:3" x14ac:dyDescent="0.25">
      <c r="C893"/>
    </row>
    <row r="894" spans="3:3" x14ac:dyDescent="0.25">
      <c r="C894"/>
    </row>
    <row r="895" spans="3:3" x14ac:dyDescent="0.25">
      <c r="C895"/>
    </row>
    <row r="896" spans="3:3" x14ac:dyDescent="0.25">
      <c r="C896"/>
    </row>
    <row r="897" spans="3:3" x14ac:dyDescent="0.25">
      <c r="C897"/>
    </row>
    <row r="898" spans="3:3" x14ac:dyDescent="0.25">
      <c r="C898"/>
    </row>
    <row r="899" spans="3:3" x14ac:dyDescent="0.25">
      <c r="C899"/>
    </row>
    <row r="900" spans="3:3" x14ac:dyDescent="0.25">
      <c r="C900"/>
    </row>
    <row r="901" spans="3:3" x14ac:dyDescent="0.25">
      <c r="C901"/>
    </row>
    <row r="902" spans="3:3" x14ac:dyDescent="0.25">
      <c r="C902"/>
    </row>
    <row r="903" spans="3:3" x14ac:dyDescent="0.25">
      <c r="C903"/>
    </row>
    <row r="904" spans="3:3" x14ac:dyDescent="0.25">
      <c r="C904"/>
    </row>
    <row r="905" spans="3:3" x14ac:dyDescent="0.25">
      <c r="C905"/>
    </row>
    <row r="906" spans="3:3" x14ac:dyDescent="0.25">
      <c r="C906"/>
    </row>
    <row r="907" spans="3:3" x14ac:dyDescent="0.25">
      <c r="C907"/>
    </row>
    <row r="908" spans="3:3" x14ac:dyDescent="0.25">
      <c r="C908"/>
    </row>
    <row r="909" spans="3:3" x14ac:dyDescent="0.25">
      <c r="C909"/>
    </row>
    <row r="910" spans="3:3" x14ac:dyDescent="0.25">
      <c r="C910"/>
    </row>
    <row r="911" spans="3:3" x14ac:dyDescent="0.25">
      <c r="C911"/>
    </row>
    <row r="912" spans="3:3" x14ac:dyDescent="0.25">
      <c r="C912"/>
    </row>
    <row r="913" spans="3:3" x14ac:dyDescent="0.25">
      <c r="C913"/>
    </row>
    <row r="914" spans="3:3" x14ac:dyDescent="0.25">
      <c r="C914"/>
    </row>
    <row r="915" spans="3:3" x14ac:dyDescent="0.25">
      <c r="C915"/>
    </row>
    <row r="916" spans="3:3" x14ac:dyDescent="0.25">
      <c r="C916"/>
    </row>
    <row r="917" spans="3:3" x14ac:dyDescent="0.25">
      <c r="C917"/>
    </row>
    <row r="918" spans="3:3" x14ac:dyDescent="0.25">
      <c r="C918"/>
    </row>
    <row r="919" spans="3:3" x14ac:dyDescent="0.25">
      <c r="C919"/>
    </row>
    <row r="920" spans="3:3" x14ac:dyDescent="0.25">
      <c r="C920"/>
    </row>
    <row r="921" spans="3:3" x14ac:dyDescent="0.25">
      <c r="C921"/>
    </row>
    <row r="922" spans="3:3" x14ac:dyDescent="0.25">
      <c r="C922"/>
    </row>
    <row r="923" spans="3:3" x14ac:dyDescent="0.25">
      <c r="C923"/>
    </row>
    <row r="924" spans="3:3" x14ac:dyDescent="0.25">
      <c r="C924"/>
    </row>
    <row r="925" spans="3:3" x14ac:dyDescent="0.25">
      <c r="C925"/>
    </row>
    <row r="926" spans="3:3" x14ac:dyDescent="0.25">
      <c r="C926"/>
    </row>
    <row r="927" spans="3:3" x14ac:dyDescent="0.25">
      <c r="C927"/>
    </row>
    <row r="928" spans="3:3" x14ac:dyDescent="0.25">
      <c r="C928"/>
    </row>
    <row r="929" spans="3:3" x14ac:dyDescent="0.25">
      <c r="C929"/>
    </row>
    <row r="930" spans="3:3" x14ac:dyDescent="0.25">
      <c r="C930"/>
    </row>
    <row r="931" spans="3:3" x14ac:dyDescent="0.25">
      <c r="C931"/>
    </row>
    <row r="932" spans="3:3" x14ac:dyDescent="0.25">
      <c r="C932"/>
    </row>
    <row r="933" spans="3:3" x14ac:dyDescent="0.25">
      <c r="C933"/>
    </row>
    <row r="934" spans="3:3" x14ac:dyDescent="0.25">
      <c r="C934"/>
    </row>
    <row r="935" spans="3:3" x14ac:dyDescent="0.25">
      <c r="C935"/>
    </row>
    <row r="936" spans="3:3" x14ac:dyDescent="0.25">
      <c r="C936"/>
    </row>
    <row r="937" spans="3:3" x14ac:dyDescent="0.25">
      <c r="C937"/>
    </row>
    <row r="938" spans="3:3" x14ac:dyDescent="0.25">
      <c r="C938"/>
    </row>
    <row r="939" spans="3:3" x14ac:dyDescent="0.25">
      <c r="C939"/>
    </row>
    <row r="940" spans="3:3" x14ac:dyDescent="0.25">
      <c r="C940"/>
    </row>
    <row r="941" spans="3:3" x14ac:dyDescent="0.25">
      <c r="C941"/>
    </row>
    <row r="942" spans="3:3" x14ac:dyDescent="0.25">
      <c r="C942"/>
    </row>
    <row r="943" spans="3:3" x14ac:dyDescent="0.25">
      <c r="C943"/>
    </row>
    <row r="944" spans="3:3" x14ac:dyDescent="0.25">
      <c r="C944"/>
    </row>
    <row r="945" spans="3:3" x14ac:dyDescent="0.25">
      <c r="C945"/>
    </row>
    <row r="946" spans="3:3" x14ac:dyDescent="0.25">
      <c r="C946"/>
    </row>
    <row r="947" spans="3:3" x14ac:dyDescent="0.25">
      <c r="C947"/>
    </row>
    <row r="948" spans="3:3" x14ac:dyDescent="0.25">
      <c r="C948"/>
    </row>
    <row r="949" spans="3:3" x14ac:dyDescent="0.25">
      <c r="C949"/>
    </row>
    <row r="950" spans="3:3" x14ac:dyDescent="0.25">
      <c r="C950"/>
    </row>
    <row r="951" spans="3:3" x14ac:dyDescent="0.25">
      <c r="C951"/>
    </row>
    <row r="952" spans="3:3" x14ac:dyDescent="0.25">
      <c r="C952"/>
    </row>
    <row r="953" spans="3:3" x14ac:dyDescent="0.25">
      <c r="C953"/>
    </row>
    <row r="954" spans="3:3" x14ac:dyDescent="0.25">
      <c r="C954"/>
    </row>
    <row r="955" spans="3:3" x14ac:dyDescent="0.25">
      <c r="C955"/>
    </row>
    <row r="956" spans="3:3" x14ac:dyDescent="0.25">
      <c r="C956"/>
    </row>
    <row r="957" spans="3:3" x14ac:dyDescent="0.25">
      <c r="C957"/>
    </row>
    <row r="958" spans="3:3" x14ac:dyDescent="0.25">
      <c r="C958"/>
    </row>
    <row r="959" spans="3:3" x14ac:dyDescent="0.25">
      <c r="C959"/>
    </row>
    <row r="960" spans="3:3" x14ac:dyDescent="0.25">
      <c r="C960"/>
    </row>
    <row r="961" spans="3:3" x14ac:dyDescent="0.25">
      <c r="C961"/>
    </row>
    <row r="962" spans="3:3" x14ac:dyDescent="0.25">
      <c r="C962"/>
    </row>
    <row r="963" spans="3:3" x14ac:dyDescent="0.25">
      <c r="C963"/>
    </row>
    <row r="964" spans="3:3" x14ac:dyDescent="0.25">
      <c r="C964"/>
    </row>
    <row r="965" spans="3:3" x14ac:dyDescent="0.25">
      <c r="C965"/>
    </row>
    <row r="966" spans="3:3" x14ac:dyDescent="0.25">
      <c r="C966"/>
    </row>
    <row r="967" spans="3:3" x14ac:dyDescent="0.25">
      <c r="C967"/>
    </row>
    <row r="968" spans="3:3" x14ac:dyDescent="0.25">
      <c r="C968"/>
    </row>
    <row r="969" spans="3:3" x14ac:dyDescent="0.25">
      <c r="C969"/>
    </row>
    <row r="970" spans="3:3" x14ac:dyDescent="0.25">
      <c r="C970"/>
    </row>
    <row r="971" spans="3:3" x14ac:dyDescent="0.25">
      <c r="C971"/>
    </row>
    <row r="972" spans="3:3" x14ac:dyDescent="0.25">
      <c r="C972"/>
    </row>
    <row r="973" spans="3:3" x14ac:dyDescent="0.25">
      <c r="C973"/>
    </row>
    <row r="974" spans="3:3" x14ac:dyDescent="0.25">
      <c r="C974"/>
    </row>
    <row r="975" spans="3:3" x14ac:dyDescent="0.25">
      <c r="C975"/>
    </row>
    <row r="976" spans="3:3" x14ac:dyDescent="0.25">
      <c r="C976"/>
    </row>
    <row r="977" spans="3:3" x14ac:dyDescent="0.25">
      <c r="C977"/>
    </row>
    <row r="978" spans="3:3" x14ac:dyDescent="0.25">
      <c r="C978"/>
    </row>
    <row r="979" spans="3:3" x14ac:dyDescent="0.25">
      <c r="C979"/>
    </row>
    <row r="980" spans="3:3" x14ac:dyDescent="0.25">
      <c r="C980"/>
    </row>
    <row r="981" spans="3:3" x14ac:dyDescent="0.25">
      <c r="C981"/>
    </row>
    <row r="982" spans="3:3" x14ac:dyDescent="0.25">
      <c r="C982"/>
    </row>
    <row r="983" spans="3:3" x14ac:dyDescent="0.25">
      <c r="C983"/>
    </row>
    <row r="984" spans="3:3" x14ac:dyDescent="0.25">
      <c r="C984"/>
    </row>
    <row r="985" spans="3:3" x14ac:dyDescent="0.25">
      <c r="C985"/>
    </row>
    <row r="986" spans="3:3" x14ac:dyDescent="0.25">
      <c r="C986"/>
    </row>
    <row r="987" spans="3:3" x14ac:dyDescent="0.25">
      <c r="C987"/>
    </row>
    <row r="988" spans="3:3" x14ac:dyDescent="0.25">
      <c r="C988"/>
    </row>
    <row r="989" spans="3:3" x14ac:dyDescent="0.25">
      <c r="C989"/>
    </row>
    <row r="990" spans="3:3" x14ac:dyDescent="0.25">
      <c r="C990"/>
    </row>
    <row r="991" spans="3:3" x14ac:dyDescent="0.25">
      <c r="C991"/>
    </row>
    <row r="992" spans="3:3" x14ac:dyDescent="0.25">
      <c r="C992"/>
    </row>
    <row r="993" spans="3:3" x14ac:dyDescent="0.25">
      <c r="C993"/>
    </row>
    <row r="994" spans="3:3" x14ac:dyDescent="0.25">
      <c r="C994"/>
    </row>
    <row r="995" spans="3:3" x14ac:dyDescent="0.25">
      <c r="C995"/>
    </row>
    <row r="996" spans="3:3" x14ac:dyDescent="0.25">
      <c r="C996"/>
    </row>
    <row r="997" spans="3:3" x14ac:dyDescent="0.25">
      <c r="C997"/>
    </row>
    <row r="998" spans="3:3" x14ac:dyDescent="0.25">
      <c r="C998"/>
    </row>
    <row r="999" spans="3:3" x14ac:dyDescent="0.25">
      <c r="C999"/>
    </row>
    <row r="1000" spans="3:3" x14ac:dyDescent="0.25">
      <c r="C1000"/>
    </row>
    <row r="1001" spans="3:3" x14ac:dyDescent="0.25">
      <c r="C1001"/>
    </row>
    <row r="1002" spans="3:3" x14ac:dyDescent="0.25">
      <c r="C1002"/>
    </row>
    <row r="1003" spans="3:3" x14ac:dyDescent="0.25">
      <c r="C1003"/>
    </row>
    <row r="1004" spans="3:3" x14ac:dyDescent="0.25">
      <c r="C1004"/>
    </row>
    <row r="1005" spans="3:3" x14ac:dyDescent="0.25">
      <c r="C1005"/>
    </row>
    <row r="1006" spans="3:3" x14ac:dyDescent="0.25">
      <c r="C1006"/>
    </row>
    <row r="1007" spans="3:3" x14ac:dyDescent="0.25">
      <c r="C1007"/>
    </row>
    <row r="1008" spans="3:3" x14ac:dyDescent="0.25">
      <c r="C1008"/>
    </row>
    <row r="1009" spans="3:3" x14ac:dyDescent="0.25">
      <c r="C1009"/>
    </row>
    <row r="1010" spans="3:3" x14ac:dyDescent="0.25">
      <c r="C1010"/>
    </row>
    <row r="1011" spans="3:3" x14ac:dyDescent="0.25">
      <c r="C1011"/>
    </row>
    <row r="1012" spans="3:3" x14ac:dyDescent="0.25">
      <c r="C1012"/>
    </row>
    <row r="1013" spans="3:3" x14ac:dyDescent="0.25">
      <c r="C1013"/>
    </row>
    <row r="1014" spans="3:3" x14ac:dyDescent="0.25">
      <c r="C1014"/>
    </row>
    <row r="1015" spans="3:3" x14ac:dyDescent="0.25">
      <c r="C1015"/>
    </row>
    <row r="1016" spans="3:3" x14ac:dyDescent="0.25">
      <c r="C1016"/>
    </row>
    <row r="1017" spans="3:3" x14ac:dyDescent="0.25">
      <c r="C1017"/>
    </row>
    <row r="1018" spans="3:3" x14ac:dyDescent="0.25">
      <c r="C1018"/>
    </row>
    <row r="1019" spans="3:3" x14ac:dyDescent="0.25">
      <c r="C1019"/>
    </row>
    <row r="1020" spans="3:3" x14ac:dyDescent="0.25">
      <c r="C1020"/>
    </row>
    <row r="1021" spans="3:3" x14ac:dyDescent="0.25">
      <c r="C1021"/>
    </row>
    <row r="1022" spans="3:3" x14ac:dyDescent="0.25">
      <c r="C1022"/>
    </row>
    <row r="1023" spans="3:3" x14ac:dyDescent="0.25">
      <c r="C1023"/>
    </row>
    <row r="1024" spans="3:3" x14ac:dyDescent="0.25">
      <c r="C1024"/>
    </row>
    <row r="1025" spans="3:3" x14ac:dyDescent="0.25">
      <c r="C1025"/>
    </row>
    <row r="1026" spans="3:3" x14ac:dyDescent="0.25">
      <c r="C1026"/>
    </row>
    <row r="1027" spans="3:3" x14ac:dyDescent="0.25">
      <c r="C1027"/>
    </row>
    <row r="1028" spans="3:3" x14ac:dyDescent="0.25">
      <c r="C1028"/>
    </row>
    <row r="1029" spans="3:3" x14ac:dyDescent="0.25">
      <c r="C1029"/>
    </row>
    <row r="1030" spans="3:3" x14ac:dyDescent="0.25">
      <c r="C1030"/>
    </row>
    <row r="1031" spans="3:3" x14ac:dyDescent="0.25">
      <c r="C1031"/>
    </row>
    <row r="1032" spans="3:3" x14ac:dyDescent="0.25">
      <c r="C1032"/>
    </row>
    <row r="1033" spans="3:3" x14ac:dyDescent="0.25">
      <c r="C1033"/>
    </row>
    <row r="1034" spans="3:3" x14ac:dyDescent="0.25">
      <c r="C1034"/>
    </row>
    <row r="1035" spans="3:3" x14ac:dyDescent="0.25">
      <c r="C1035"/>
    </row>
    <row r="1036" spans="3:3" x14ac:dyDescent="0.25">
      <c r="C1036"/>
    </row>
    <row r="1037" spans="3:3" x14ac:dyDescent="0.25">
      <c r="C1037"/>
    </row>
    <row r="1038" spans="3:3" x14ac:dyDescent="0.25">
      <c r="C1038"/>
    </row>
    <row r="1039" spans="3:3" x14ac:dyDescent="0.25">
      <c r="C1039"/>
    </row>
    <row r="1040" spans="3:3" x14ac:dyDescent="0.25">
      <c r="C1040"/>
    </row>
    <row r="1041" spans="3:3" x14ac:dyDescent="0.25">
      <c r="C1041"/>
    </row>
    <row r="1042" spans="3:3" x14ac:dyDescent="0.25">
      <c r="C1042"/>
    </row>
    <row r="1043" spans="3:3" x14ac:dyDescent="0.25">
      <c r="C1043"/>
    </row>
    <row r="1044" spans="3:3" x14ac:dyDescent="0.25">
      <c r="C1044"/>
    </row>
    <row r="1045" spans="3:3" x14ac:dyDescent="0.25">
      <c r="C1045"/>
    </row>
    <row r="1046" spans="3:3" x14ac:dyDescent="0.25">
      <c r="C1046"/>
    </row>
    <row r="1047" spans="3:3" x14ac:dyDescent="0.25">
      <c r="C1047"/>
    </row>
    <row r="1048" spans="3:3" x14ac:dyDescent="0.25">
      <c r="C1048"/>
    </row>
    <row r="1049" spans="3:3" x14ac:dyDescent="0.25">
      <c r="C1049"/>
    </row>
    <row r="1050" spans="3:3" x14ac:dyDescent="0.25">
      <c r="C1050"/>
    </row>
    <row r="1051" spans="3:3" x14ac:dyDescent="0.25">
      <c r="C1051"/>
    </row>
    <row r="1052" spans="3:3" x14ac:dyDescent="0.25">
      <c r="C1052"/>
    </row>
    <row r="1053" spans="3:3" x14ac:dyDescent="0.25">
      <c r="C1053"/>
    </row>
    <row r="1054" spans="3:3" x14ac:dyDescent="0.25">
      <c r="C1054"/>
    </row>
    <row r="1055" spans="3:3" x14ac:dyDescent="0.25">
      <c r="C1055"/>
    </row>
    <row r="1056" spans="3:3" x14ac:dyDescent="0.25">
      <c r="C1056"/>
    </row>
    <row r="1057" spans="3:3" x14ac:dyDescent="0.25">
      <c r="C1057"/>
    </row>
    <row r="1058" spans="3:3" x14ac:dyDescent="0.25">
      <c r="C1058"/>
    </row>
    <row r="1059" spans="3:3" x14ac:dyDescent="0.25">
      <c r="C1059"/>
    </row>
    <row r="1060" spans="3:3" x14ac:dyDescent="0.25">
      <c r="C1060"/>
    </row>
    <row r="1061" spans="3:3" x14ac:dyDescent="0.25">
      <c r="C1061"/>
    </row>
    <row r="1062" spans="3:3" x14ac:dyDescent="0.25">
      <c r="C1062"/>
    </row>
    <row r="1063" spans="3:3" x14ac:dyDescent="0.25">
      <c r="C1063"/>
    </row>
    <row r="1064" spans="3:3" x14ac:dyDescent="0.25">
      <c r="C1064"/>
    </row>
    <row r="1065" spans="3:3" x14ac:dyDescent="0.25">
      <c r="C1065"/>
    </row>
    <row r="1066" spans="3:3" x14ac:dyDescent="0.25">
      <c r="C1066"/>
    </row>
    <row r="1067" spans="3:3" x14ac:dyDescent="0.25">
      <c r="C1067"/>
    </row>
    <row r="1068" spans="3:3" x14ac:dyDescent="0.25">
      <c r="C1068"/>
    </row>
    <row r="1069" spans="3:3" x14ac:dyDescent="0.25">
      <c r="C1069"/>
    </row>
    <row r="1070" spans="3:3" x14ac:dyDescent="0.25">
      <c r="C1070"/>
    </row>
    <row r="1071" spans="3:3" x14ac:dyDescent="0.25">
      <c r="C1071"/>
    </row>
    <row r="1072" spans="3:3" x14ac:dyDescent="0.25">
      <c r="C1072"/>
    </row>
    <row r="1073" spans="3:3" x14ac:dyDescent="0.25">
      <c r="C1073"/>
    </row>
    <row r="1074" spans="3:3" x14ac:dyDescent="0.25">
      <c r="C1074"/>
    </row>
    <row r="1075" spans="3:3" x14ac:dyDescent="0.25">
      <c r="C1075"/>
    </row>
    <row r="1076" spans="3:3" x14ac:dyDescent="0.25">
      <c r="C1076"/>
    </row>
    <row r="1077" spans="3:3" x14ac:dyDescent="0.25">
      <c r="C1077"/>
    </row>
    <row r="1078" spans="3:3" x14ac:dyDescent="0.25">
      <c r="C1078"/>
    </row>
    <row r="1079" spans="3:3" x14ac:dyDescent="0.25">
      <c r="C1079"/>
    </row>
    <row r="1080" spans="3:3" x14ac:dyDescent="0.25">
      <c r="C1080"/>
    </row>
    <row r="1081" spans="3:3" x14ac:dyDescent="0.25">
      <c r="C1081"/>
    </row>
    <row r="1082" spans="3:3" x14ac:dyDescent="0.25">
      <c r="C1082"/>
    </row>
    <row r="1083" spans="3:3" x14ac:dyDescent="0.25">
      <c r="C1083"/>
    </row>
    <row r="1084" spans="3:3" x14ac:dyDescent="0.25">
      <c r="C1084"/>
    </row>
    <row r="1085" spans="3:3" x14ac:dyDescent="0.25">
      <c r="C1085"/>
    </row>
    <row r="1086" spans="3:3" x14ac:dyDescent="0.25">
      <c r="C1086"/>
    </row>
    <row r="1087" spans="3:3" x14ac:dyDescent="0.25">
      <c r="C1087"/>
    </row>
    <row r="1088" spans="3:3" x14ac:dyDescent="0.25">
      <c r="C1088"/>
    </row>
    <row r="1089" spans="3:3" x14ac:dyDescent="0.25">
      <c r="C1089"/>
    </row>
    <row r="1090" spans="3:3" x14ac:dyDescent="0.25">
      <c r="C1090"/>
    </row>
    <row r="1091" spans="3:3" x14ac:dyDescent="0.25">
      <c r="C1091"/>
    </row>
    <row r="1092" spans="3:3" x14ac:dyDescent="0.25">
      <c r="C1092"/>
    </row>
    <row r="1093" spans="3:3" x14ac:dyDescent="0.25">
      <c r="C1093"/>
    </row>
    <row r="1094" spans="3:3" x14ac:dyDescent="0.25">
      <c r="C1094"/>
    </row>
    <row r="1095" spans="3:3" x14ac:dyDescent="0.25">
      <c r="C1095"/>
    </row>
    <row r="1096" spans="3:3" x14ac:dyDescent="0.25">
      <c r="C1096"/>
    </row>
    <row r="1097" spans="3:3" x14ac:dyDescent="0.25">
      <c r="C1097"/>
    </row>
    <row r="1098" spans="3:3" x14ac:dyDescent="0.25">
      <c r="C1098"/>
    </row>
    <row r="1099" spans="3:3" x14ac:dyDescent="0.25">
      <c r="C1099"/>
    </row>
    <row r="1100" spans="3:3" x14ac:dyDescent="0.25">
      <c r="C1100"/>
    </row>
    <row r="1101" spans="3:3" x14ac:dyDescent="0.25">
      <c r="C1101"/>
    </row>
    <row r="1102" spans="3:3" x14ac:dyDescent="0.25">
      <c r="C1102"/>
    </row>
    <row r="1103" spans="3:3" x14ac:dyDescent="0.25">
      <c r="C1103"/>
    </row>
    <row r="1104" spans="3:3" x14ac:dyDescent="0.25">
      <c r="C1104"/>
    </row>
    <row r="1105" spans="3:3" x14ac:dyDescent="0.25">
      <c r="C1105"/>
    </row>
    <row r="1106" spans="3:3" x14ac:dyDescent="0.25">
      <c r="C1106"/>
    </row>
    <row r="1107" spans="3:3" x14ac:dyDescent="0.25">
      <c r="C1107"/>
    </row>
    <row r="1108" spans="3:3" x14ac:dyDescent="0.25">
      <c r="C1108"/>
    </row>
    <row r="1109" spans="3:3" x14ac:dyDescent="0.25">
      <c r="C1109"/>
    </row>
    <row r="1110" spans="3:3" x14ac:dyDescent="0.25">
      <c r="C1110"/>
    </row>
    <row r="1111" spans="3:3" x14ac:dyDescent="0.25">
      <c r="C1111"/>
    </row>
    <row r="1112" spans="3:3" x14ac:dyDescent="0.25">
      <c r="C1112"/>
    </row>
    <row r="1113" spans="3:3" x14ac:dyDescent="0.25">
      <c r="C1113"/>
    </row>
    <row r="1114" spans="3:3" x14ac:dyDescent="0.25">
      <c r="C1114"/>
    </row>
    <row r="1115" spans="3:3" x14ac:dyDescent="0.25">
      <c r="C1115"/>
    </row>
    <row r="1116" spans="3:3" x14ac:dyDescent="0.25">
      <c r="C1116"/>
    </row>
    <row r="1117" spans="3:3" x14ac:dyDescent="0.25">
      <c r="C1117"/>
    </row>
    <row r="1118" spans="3:3" x14ac:dyDescent="0.25">
      <c r="C1118"/>
    </row>
    <row r="1119" spans="3:3" x14ac:dyDescent="0.25">
      <c r="C1119"/>
    </row>
    <row r="1120" spans="3:3" x14ac:dyDescent="0.25">
      <c r="C1120"/>
    </row>
    <row r="1121" spans="3:3" x14ac:dyDescent="0.25">
      <c r="C1121"/>
    </row>
    <row r="1122" spans="3:3" x14ac:dyDescent="0.25">
      <c r="C1122"/>
    </row>
    <row r="1123" spans="3:3" x14ac:dyDescent="0.25">
      <c r="C1123"/>
    </row>
    <row r="1124" spans="3:3" x14ac:dyDescent="0.25">
      <c r="C1124"/>
    </row>
    <row r="1125" spans="3:3" x14ac:dyDescent="0.25">
      <c r="C1125"/>
    </row>
    <row r="1126" spans="3:3" x14ac:dyDescent="0.25">
      <c r="C1126"/>
    </row>
    <row r="1127" spans="3:3" x14ac:dyDescent="0.25">
      <c r="C1127"/>
    </row>
    <row r="1128" spans="3:3" x14ac:dyDescent="0.25">
      <c r="C1128"/>
    </row>
    <row r="1129" spans="3:3" x14ac:dyDescent="0.25">
      <c r="C1129"/>
    </row>
    <row r="1130" spans="3:3" x14ac:dyDescent="0.25">
      <c r="C1130"/>
    </row>
    <row r="1131" spans="3:3" x14ac:dyDescent="0.25">
      <c r="C1131"/>
    </row>
    <row r="1132" spans="3:3" x14ac:dyDescent="0.25">
      <c r="C1132"/>
    </row>
    <row r="1133" spans="3:3" x14ac:dyDescent="0.25">
      <c r="C1133"/>
    </row>
    <row r="1134" spans="3:3" x14ac:dyDescent="0.25">
      <c r="C1134"/>
    </row>
    <row r="1135" spans="3:3" x14ac:dyDescent="0.25">
      <c r="C1135"/>
    </row>
    <row r="1136" spans="3:3" x14ac:dyDescent="0.25">
      <c r="C1136"/>
    </row>
    <row r="1137" spans="3:3" x14ac:dyDescent="0.25">
      <c r="C1137"/>
    </row>
    <row r="1138" spans="3:3" x14ac:dyDescent="0.25">
      <c r="C1138"/>
    </row>
    <row r="1139" spans="3:3" x14ac:dyDescent="0.25">
      <c r="C1139"/>
    </row>
    <row r="1140" spans="3:3" x14ac:dyDescent="0.25">
      <c r="C1140"/>
    </row>
    <row r="1141" spans="3:3" x14ac:dyDescent="0.25">
      <c r="C1141"/>
    </row>
    <row r="1142" spans="3:3" x14ac:dyDescent="0.25">
      <c r="C1142"/>
    </row>
    <row r="1143" spans="3:3" x14ac:dyDescent="0.25">
      <c r="C1143"/>
    </row>
    <row r="1144" spans="3:3" x14ac:dyDescent="0.25">
      <c r="C1144"/>
    </row>
    <row r="1145" spans="3:3" x14ac:dyDescent="0.25">
      <c r="C1145"/>
    </row>
    <row r="1146" spans="3:3" x14ac:dyDescent="0.25">
      <c r="C1146"/>
    </row>
    <row r="1147" spans="3:3" x14ac:dyDescent="0.25">
      <c r="C1147"/>
    </row>
    <row r="1148" spans="3:3" x14ac:dyDescent="0.25">
      <c r="C1148"/>
    </row>
    <row r="1149" spans="3:3" x14ac:dyDescent="0.25">
      <c r="C1149"/>
    </row>
    <row r="1150" spans="3:3" x14ac:dyDescent="0.25">
      <c r="C1150"/>
    </row>
    <row r="1151" spans="3:3" x14ac:dyDescent="0.25">
      <c r="C1151"/>
    </row>
    <row r="1152" spans="3:3" x14ac:dyDescent="0.25">
      <c r="C1152"/>
    </row>
    <row r="1153" spans="3:3" x14ac:dyDescent="0.25">
      <c r="C1153"/>
    </row>
    <row r="1154" spans="3:3" x14ac:dyDescent="0.25">
      <c r="C1154"/>
    </row>
    <row r="1155" spans="3:3" x14ac:dyDescent="0.25">
      <c r="C1155"/>
    </row>
    <row r="1156" spans="3:3" x14ac:dyDescent="0.25">
      <c r="C1156"/>
    </row>
    <row r="1157" spans="3:3" x14ac:dyDescent="0.25">
      <c r="C1157"/>
    </row>
    <row r="1158" spans="3:3" x14ac:dyDescent="0.25">
      <c r="C1158"/>
    </row>
    <row r="1159" spans="3:3" x14ac:dyDescent="0.25">
      <c r="C1159"/>
    </row>
    <row r="1160" spans="3:3" x14ac:dyDescent="0.25">
      <c r="C1160"/>
    </row>
    <row r="1161" spans="3:3" x14ac:dyDescent="0.25">
      <c r="C1161"/>
    </row>
    <row r="1162" spans="3:3" x14ac:dyDescent="0.25">
      <c r="C1162"/>
    </row>
    <row r="1163" spans="3:3" x14ac:dyDescent="0.25">
      <c r="C1163"/>
    </row>
    <row r="1164" spans="3:3" x14ac:dyDescent="0.25">
      <c r="C1164"/>
    </row>
    <row r="1165" spans="3:3" x14ac:dyDescent="0.25">
      <c r="C1165"/>
    </row>
    <row r="1166" spans="3:3" x14ac:dyDescent="0.25">
      <c r="C1166"/>
    </row>
    <row r="1167" spans="3:3" x14ac:dyDescent="0.25">
      <c r="C1167"/>
    </row>
    <row r="1168" spans="3:3" x14ac:dyDescent="0.25">
      <c r="C1168"/>
    </row>
    <row r="1169" spans="3:3" x14ac:dyDescent="0.25">
      <c r="C1169"/>
    </row>
    <row r="1170" spans="3:3" x14ac:dyDescent="0.25">
      <c r="C1170"/>
    </row>
    <row r="1171" spans="3:3" x14ac:dyDescent="0.25">
      <c r="C1171"/>
    </row>
    <row r="1172" spans="3:3" x14ac:dyDescent="0.25">
      <c r="C1172"/>
    </row>
    <row r="1173" spans="3:3" x14ac:dyDescent="0.25">
      <c r="C1173"/>
    </row>
    <row r="1174" spans="3:3" x14ac:dyDescent="0.25">
      <c r="C1174"/>
    </row>
    <row r="1175" spans="3:3" x14ac:dyDescent="0.25">
      <c r="C1175"/>
    </row>
    <row r="1176" spans="3:3" x14ac:dyDescent="0.25">
      <c r="C1176"/>
    </row>
    <row r="1177" spans="3:3" x14ac:dyDescent="0.25">
      <c r="C1177"/>
    </row>
    <row r="1178" spans="3:3" x14ac:dyDescent="0.25">
      <c r="C1178"/>
    </row>
    <row r="1179" spans="3:3" x14ac:dyDescent="0.25">
      <c r="C1179"/>
    </row>
    <row r="1180" spans="3:3" x14ac:dyDescent="0.25">
      <c r="C1180"/>
    </row>
    <row r="1181" spans="3:3" x14ac:dyDescent="0.25">
      <c r="C1181"/>
    </row>
    <row r="1182" spans="3:3" x14ac:dyDescent="0.25">
      <c r="C1182"/>
    </row>
    <row r="1183" spans="3:3" x14ac:dyDescent="0.25">
      <c r="C1183"/>
    </row>
    <row r="1184" spans="3:3" x14ac:dyDescent="0.25">
      <c r="C1184"/>
    </row>
    <row r="1185" spans="3:3" x14ac:dyDescent="0.25">
      <c r="C1185"/>
    </row>
    <row r="1186" spans="3:3" x14ac:dyDescent="0.25">
      <c r="C1186"/>
    </row>
    <row r="1187" spans="3:3" x14ac:dyDescent="0.25">
      <c r="C1187"/>
    </row>
    <row r="1188" spans="3:3" x14ac:dyDescent="0.25">
      <c r="C1188"/>
    </row>
    <row r="1189" spans="3:3" x14ac:dyDescent="0.25">
      <c r="C1189"/>
    </row>
    <row r="1190" spans="3:3" x14ac:dyDescent="0.25">
      <c r="C1190"/>
    </row>
    <row r="1191" spans="3:3" x14ac:dyDescent="0.25">
      <c r="C1191"/>
    </row>
    <row r="1192" spans="3:3" x14ac:dyDescent="0.25">
      <c r="C1192"/>
    </row>
    <row r="1193" spans="3:3" x14ac:dyDescent="0.25">
      <c r="C1193"/>
    </row>
    <row r="1194" spans="3:3" x14ac:dyDescent="0.25">
      <c r="C1194"/>
    </row>
    <row r="1195" spans="3:3" x14ac:dyDescent="0.25">
      <c r="C1195"/>
    </row>
    <row r="1196" spans="3:3" x14ac:dyDescent="0.25">
      <c r="C1196"/>
    </row>
    <row r="1197" spans="3:3" x14ac:dyDescent="0.25">
      <c r="C1197"/>
    </row>
    <row r="1198" spans="3:3" x14ac:dyDescent="0.25">
      <c r="C1198"/>
    </row>
    <row r="1199" spans="3:3" x14ac:dyDescent="0.25">
      <c r="C1199"/>
    </row>
    <row r="1200" spans="3:3" x14ac:dyDescent="0.25">
      <c r="C1200"/>
    </row>
    <row r="1201" spans="3:3" x14ac:dyDescent="0.25">
      <c r="C1201"/>
    </row>
    <row r="1202" spans="3:3" x14ac:dyDescent="0.25">
      <c r="C1202"/>
    </row>
    <row r="1203" spans="3:3" x14ac:dyDescent="0.25">
      <c r="C1203"/>
    </row>
    <row r="1204" spans="3:3" x14ac:dyDescent="0.25">
      <c r="C1204"/>
    </row>
    <row r="1205" spans="3:3" x14ac:dyDescent="0.25">
      <c r="C1205"/>
    </row>
    <row r="1206" spans="3:3" x14ac:dyDescent="0.25">
      <c r="C1206"/>
    </row>
    <row r="1207" spans="3:3" x14ac:dyDescent="0.25">
      <c r="C1207"/>
    </row>
    <row r="1208" spans="3:3" x14ac:dyDescent="0.25">
      <c r="C1208"/>
    </row>
    <row r="1209" spans="3:3" x14ac:dyDescent="0.25">
      <c r="C1209"/>
    </row>
    <row r="1210" spans="3:3" x14ac:dyDescent="0.25">
      <c r="C1210"/>
    </row>
    <row r="1211" spans="3:3" x14ac:dyDescent="0.25">
      <c r="C1211"/>
    </row>
    <row r="1212" spans="3:3" x14ac:dyDescent="0.25">
      <c r="C1212"/>
    </row>
    <row r="1213" spans="3:3" x14ac:dyDescent="0.25">
      <c r="C1213"/>
    </row>
    <row r="1214" spans="3:3" x14ac:dyDescent="0.25">
      <c r="C1214"/>
    </row>
    <row r="1215" spans="3:3" x14ac:dyDescent="0.25">
      <c r="C1215"/>
    </row>
    <row r="1216" spans="3:3" x14ac:dyDescent="0.25">
      <c r="C1216"/>
    </row>
    <row r="1217" spans="3:3" x14ac:dyDescent="0.25">
      <c r="C1217"/>
    </row>
    <row r="1218" spans="3:3" x14ac:dyDescent="0.25">
      <c r="C1218"/>
    </row>
    <row r="1219" spans="3:3" x14ac:dyDescent="0.25">
      <c r="C1219"/>
    </row>
    <row r="1220" spans="3:3" x14ac:dyDescent="0.25">
      <c r="C1220"/>
    </row>
    <row r="1221" spans="3:3" x14ac:dyDescent="0.25">
      <c r="C1221"/>
    </row>
    <row r="1222" spans="3:3" x14ac:dyDescent="0.25">
      <c r="C1222"/>
    </row>
    <row r="1223" spans="3:3" x14ac:dyDescent="0.25">
      <c r="C1223"/>
    </row>
    <row r="1224" spans="3:3" x14ac:dyDescent="0.25">
      <c r="C1224"/>
    </row>
    <row r="1225" spans="3:3" x14ac:dyDescent="0.25">
      <c r="C1225"/>
    </row>
    <row r="1226" spans="3:3" x14ac:dyDescent="0.25">
      <c r="C1226"/>
    </row>
    <row r="1227" spans="3:3" x14ac:dyDescent="0.25">
      <c r="C1227"/>
    </row>
    <row r="1228" spans="3:3" x14ac:dyDescent="0.25">
      <c r="C1228"/>
    </row>
    <row r="1229" spans="3:3" x14ac:dyDescent="0.25">
      <c r="C1229"/>
    </row>
    <row r="1230" spans="3:3" x14ac:dyDescent="0.25">
      <c r="C1230"/>
    </row>
    <row r="1231" spans="3:3" x14ac:dyDescent="0.25">
      <c r="C1231"/>
    </row>
    <row r="1232" spans="3:3" x14ac:dyDescent="0.25">
      <c r="C1232"/>
    </row>
    <row r="1233" spans="3:3" x14ac:dyDescent="0.25">
      <c r="C1233"/>
    </row>
    <row r="1234" spans="3:3" x14ac:dyDescent="0.25">
      <c r="C1234"/>
    </row>
    <row r="1235" spans="3:3" x14ac:dyDescent="0.25">
      <c r="C1235"/>
    </row>
    <row r="1236" spans="3:3" x14ac:dyDescent="0.25">
      <c r="C1236"/>
    </row>
    <row r="1237" spans="3:3" x14ac:dyDescent="0.25">
      <c r="C1237"/>
    </row>
    <row r="1238" spans="3:3" x14ac:dyDescent="0.25">
      <c r="C1238"/>
    </row>
    <row r="1239" spans="3:3" x14ac:dyDescent="0.25">
      <c r="C1239"/>
    </row>
    <row r="1240" spans="3:3" x14ac:dyDescent="0.25">
      <c r="C1240"/>
    </row>
    <row r="1241" spans="3:3" x14ac:dyDescent="0.25">
      <c r="C1241"/>
    </row>
    <row r="1242" spans="3:3" x14ac:dyDescent="0.25">
      <c r="C1242"/>
    </row>
    <row r="1243" spans="3:3" x14ac:dyDescent="0.25">
      <c r="C1243"/>
    </row>
    <row r="1244" spans="3:3" x14ac:dyDescent="0.25">
      <c r="C1244"/>
    </row>
    <row r="1245" spans="3:3" x14ac:dyDescent="0.25">
      <c r="C1245"/>
    </row>
    <row r="1246" spans="3:3" x14ac:dyDescent="0.25">
      <c r="C1246"/>
    </row>
    <row r="1247" spans="3:3" x14ac:dyDescent="0.25">
      <c r="C1247"/>
    </row>
    <row r="1248" spans="3:3" x14ac:dyDescent="0.25">
      <c r="C1248"/>
    </row>
    <row r="1249" spans="3:3" x14ac:dyDescent="0.25">
      <c r="C1249"/>
    </row>
    <row r="1250" spans="3:3" x14ac:dyDescent="0.25">
      <c r="C1250"/>
    </row>
    <row r="1251" spans="3:3" x14ac:dyDescent="0.25">
      <c r="C1251"/>
    </row>
    <row r="1252" spans="3:3" x14ac:dyDescent="0.25">
      <c r="C1252"/>
    </row>
    <row r="1253" spans="3:3" x14ac:dyDescent="0.25">
      <c r="C1253"/>
    </row>
    <row r="1254" spans="3:3" x14ac:dyDescent="0.25">
      <c r="C1254"/>
    </row>
    <row r="1255" spans="3:3" x14ac:dyDescent="0.25">
      <c r="C1255"/>
    </row>
    <row r="1256" spans="3:3" x14ac:dyDescent="0.25">
      <c r="C1256"/>
    </row>
    <row r="1257" spans="3:3" x14ac:dyDescent="0.25">
      <c r="C1257"/>
    </row>
    <row r="1258" spans="3:3" x14ac:dyDescent="0.25">
      <c r="C1258"/>
    </row>
    <row r="1259" spans="3:3" x14ac:dyDescent="0.25">
      <c r="C1259"/>
    </row>
    <row r="1260" spans="3:3" x14ac:dyDescent="0.25">
      <c r="C1260"/>
    </row>
    <row r="1261" spans="3:3" x14ac:dyDescent="0.25">
      <c r="C1261"/>
    </row>
    <row r="1262" spans="3:3" x14ac:dyDescent="0.25">
      <c r="C1262"/>
    </row>
    <row r="1263" spans="3:3" x14ac:dyDescent="0.25">
      <c r="C1263"/>
    </row>
    <row r="1264" spans="3:3" x14ac:dyDescent="0.25">
      <c r="C1264"/>
    </row>
    <row r="1265" spans="3:3" x14ac:dyDescent="0.25">
      <c r="C1265"/>
    </row>
    <row r="1266" spans="3:3" x14ac:dyDescent="0.25">
      <c r="C1266"/>
    </row>
    <row r="1267" spans="3:3" x14ac:dyDescent="0.25">
      <c r="C1267"/>
    </row>
    <row r="1268" spans="3:3" x14ac:dyDescent="0.25">
      <c r="C1268"/>
    </row>
    <row r="1269" spans="3:3" x14ac:dyDescent="0.25">
      <c r="C1269"/>
    </row>
    <row r="1270" spans="3:3" x14ac:dyDescent="0.25">
      <c r="C1270"/>
    </row>
    <row r="1271" spans="3:3" x14ac:dyDescent="0.25">
      <c r="C1271"/>
    </row>
    <row r="1272" spans="3:3" x14ac:dyDescent="0.25">
      <c r="C1272"/>
    </row>
    <row r="1273" spans="3:3" x14ac:dyDescent="0.25">
      <c r="C1273"/>
    </row>
    <row r="1274" spans="3:3" x14ac:dyDescent="0.25">
      <c r="C1274"/>
    </row>
    <row r="1275" spans="3:3" x14ac:dyDescent="0.25">
      <c r="C1275"/>
    </row>
    <row r="1276" spans="3:3" x14ac:dyDescent="0.25">
      <c r="C1276"/>
    </row>
    <row r="1277" spans="3:3" x14ac:dyDescent="0.25">
      <c r="C1277"/>
    </row>
    <row r="1278" spans="3:3" x14ac:dyDescent="0.25">
      <c r="C1278"/>
    </row>
    <row r="1279" spans="3:3" x14ac:dyDescent="0.25">
      <c r="C1279"/>
    </row>
    <row r="1280" spans="3:3" x14ac:dyDescent="0.25">
      <c r="C1280"/>
    </row>
    <row r="1281" spans="3:3" x14ac:dyDescent="0.25">
      <c r="C1281"/>
    </row>
    <row r="1282" spans="3:3" x14ac:dyDescent="0.25">
      <c r="C1282"/>
    </row>
    <row r="1283" spans="3:3" x14ac:dyDescent="0.25">
      <c r="C1283"/>
    </row>
    <row r="1284" spans="3:3" x14ac:dyDescent="0.25">
      <c r="C1284"/>
    </row>
    <row r="1285" spans="3:3" x14ac:dyDescent="0.25">
      <c r="C1285"/>
    </row>
    <row r="1286" spans="3:3" x14ac:dyDescent="0.25">
      <c r="C1286"/>
    </row>
    <row r="1287" spans="3:3" x14ac:dyDescent="0.25">
      <c r="C1287"/>
    </row>
    <row r="1288" spans="3:3" x14ac:dyDescent="0.25">
      <c r="C1288"/>
    </row>
    <row r="1289" spans="3:3" x14ac:dyDescent="0.25">
      <c r="C1289"/>
    </row>
    <row r="1290" spans="3:3" x14ac:dyDescent="0.25">
      <c r="C1290"/>
    </row>
    <row r="1291" spans="3:3" x14ac:dyDescent="0.25">
      <c r="C1291"/>
    </row>
    <row r="1292" spans="3:3" x14ac:dyDescent="0.25">
      <c r="C1292"/>
    </row>
    <row r="1293" spans="3:3" x14ac:dyDescent="0.25">
      <c r="C1293"/>
    </row>
    <row r="1294" spans="3:3" x14ac:dyDescent="0.25">
      <c r="C1294"/>
    </row>
    <row r="1295" spans="3:3" x14ac:dyDescent="0.25">
      <c r="C1295"/>
    </row>
    <row r="1296" spans="3:3" x14ac:dyDescent="0.25">
      <c r="C1296"/>
    </row>
    <row r="1297" spans="3:3" x14ac:dyDescent="0.25">
      <c r="C1297"/>
    </row>
    <row r="1298" spans="3:3" x14ac:dyDescent="0.25">
      <c r="C1298"/>
    </row>
    <row r="1299" spans="3:3" x14ac:dyDescent="0.25">
      <c r="C1299"/>
    </row>
    <row r="1300" spans="3:3" x14ac:dyDescent="0.25">
      <c r="C1300"/>
    </row>
    <row r="1301" spans="3:3" x14ac:dyDescent="0.25">
      <c r="C1301"/>
    </row>
    <row r="1302" spans="3:3" x14ac:dyDescent="0.25">
      <c r="C1302"/>
    </row>
    <row r="1303" spans="3:3" x14ac:dyDescent="0.25">
      <c r="C1303"/>
    </row>
    <row r="1304" spans="3:3" x14ac:dyDescent="0.25">
      <c r="C1304"/>
    </row>
    <row r="1305" spans="3:3" x14ac:dyDescent="0.25">
      <c r="C1305"/>
    </row>
    <row r="1306" spans="3:3" x14ac:dyDescent="0.25">
      <c r="C1306"/>
    </row>
    <row r="1307" spans="3:3" x14ac:dyDescent="0.25">
      <c r="C1307"/>
    </row>
    <row r="1308" spans="3:3" x14ac:dyDescent="0.25">
      <c r="C1308"/>
    </row>
    <row r="1309" spans="3:3" x14ac:dyDescent="0.25">
      <c r="C1309"/>
    </row>
    <row r="1310" spans="3:3" x14ac:dyDescent="0.25">
      <c r="C1310"/>
    </row>
    <row r="1311" spans="3:3" x14ac:dyDescent="0.25">
      <c r="C1311"/>
    </row>
    <row r="1312" spans="3:3" x14ac:dyDescent="0.25">
      <c r="C1312"/>
    </row>
    <row r="1313" spans="3:3" x14ac:dyDescent="0.25">
      <c r="C1313"/>
    </row>
    <row r="1314" spans="3:3" x14ac:dyDescent="0.25">
      <c r="C1314"/>
    </row>
    <row r="1315" spans="3:3" x14ac:dyDescent="0.25">
      <c r="C1315"/>
    </row>
    <row r="1316" spans="3:3" x14ac:dyDescent="0.25">
      <c r="C1316"/>
    </row>
    <row r="1317" spans="3:3" x14ac:dyDescent="0.25">
      <c r="C1317"/>
    </row>
    <row r="1318" spans="3:3" x14ac:dyDescent="0.25">
      <c r="C1318"/>
    </row>
    <row r="1319" spans="3:3" x14ac:dyDescent="0.25">
      <c r="C1319"/>
    </row>
    <row r="1320" spans="3:3" x14ac:dyDescent="0.25">
      <c r="C1320"/>
    </row>
    <row r="1321" spans="3:3" x14ac:dyDescent="0.25">
      <c r="C1321"/>
    </row>
    <row r="1322" spans="3:3" x14ac:dyDescent="0.25">
      <c r="C1322"/>
    </row>
    <row r="1323" spans="3:3" x14ac:dyDescent="0.25">
      <c r="C1323"/>
    </row>
    <row r="1324" spans="3:3" x14ac:dyDescent="0.25">
      <c r="C1324"/>
    </row>
    <row r="1325" spans="3:3" x14ac:dyDescent="0.25">
      <c r="C1325"/>
    </row>
    <row r="1326" spans="3:3" x14ac:dyDescent="0.25">
      <c r="C1326"/>
    </row>
    <row r="1327" spans="3:3" x14ac:dyDescent="0.25">
      <c r="C1327"/>
    </row>
    <row r="1328" spans="3:3" x14ac:dyDescent="0.25">
      <c r="C1328"/>
    </row>
    <row r="1329" spans="3:3" x14ac:dyDescent="0.25">
      <c r="C1329"/>
    </row>
    <row r="1330" spans="3:3" x14ac:dyDescent="0.25">
      <c r="C1330"/>
    </row>
    <row r="1331" spans="3:3" x14ac:dyDescent="0.25">
      <c r="C1331"/>
    </row>
    <row r="1332" spans="3:3" x14ac:dyDescent="0.25">
      <c r="C1332"/>
    </row>
    <row r="1333" spans="3:3" x14ac:dyDescent="0.25">
      <c r="C1333"/>
    </row>
    <row r="1334" spans="3:3" x14ac:dyDescent="0.25">
      <c r="C1334"/>
    </row>
    <row r="1335" spans="3:3" x14ac:dyDescent="0.25">
      <c r="C1335"/>
    </row>
    <row r="1336" spans="3:3" x14ac:dyDescent="0.25">
      <c r="C1336"/>
    </row>
    <row r="1337" spans="3:3" x14ac:dyDescent="0.25">
      <c r="C1337"/>
    </row>
    <row r="1338" spans="3:3" x14ac:dyDescent="0.25">
      <c r="C1338"/>
    </row>
    <row r="1339" spans="3:3" x14ac:dyDescent="0.25">
      <c r="C1339"/>
    </row>
    <row r="1340" spans="3:3" x14ac:dyDescent="0.25">
      <c r="C1340"/>
    </row>
    <row r="1341" spans="3:3" x14ac:dyDescent="0.25">
      <c r="C1341"/>
    </row>
    <row r="1342" spans="3:3" x14ac:dyDescent="0.25">
      <c r="C1342"/>
    </row>
    <row r="1343" spans="3:3" x14ac:dyDescent="0.25">
      <c r="C1343"/>
    </row>
    <row r="1344" spans="3:3" x14ac:dyDescent="0.25">
      <c r="C1344"/>
    </row>
    <row r="1345" spans="3:3" x14ac:dyDescent="0.25">
      <c r="C1345"/>
    </row>
    <row r="1346" spans="3:3" x14ac:dyDescent="0.25">
      <c r="C1346"/>
    </row>
    <row r="1347" spans="3:3" x14ac:dyDescent="0.25">
      <c r="C1347"/>
    </row>
    <row r="1348" spans="3:3" x14ac:dyDescent="0.25">
      <c r="C1348"/>
    </row>
    <row r="1349" spans="3:3" x14ac:dyDescent="0.25">
      <c r="C1349"/>
    </row>
    <row r="1350" spans="3:3" x14ac:dyDescent="0.25">
      <c r="C1350"/>
    </row>
    <row r="1351" spans="3:3" x14ac:dyDescent="0.25">
      <c r="C1351"/>
    </row>
    <row r="1352" spans="3:3" x14ac:dyDescent="0.25">
      <c r="C1352"/>
    </row>
    <row r="1353" spans="3:3" x14ac:dyDescent="0.25">
      <c r="C1353"/>
    </row>
    <row r="1354" spans="3:3" x14ac:dyDescent="0.25">
      <c r="C1354"/>
    </row>
    <row r="1355" spans="3:3" x14ac:dyDescent="0.25">
      <c r="C1355"/>
    </row>
    <row r="1356" spans="3:3" x14ac:dyDescent="0.25">
      <c r="C1356"/>
    </row>
    <row r="1357" spans="3:3" x14ac:dyDescent="0.25">
      <c r="C1357"/>
    </row>
    <row r="1358" spans="3:3" x14ac:dyDescent="0.25">
      <c r="C1358"/>
    </row>
    <row r="1359" spans="3:3" x14ac:dyDescent="0.25">
      <c r="C1359"/>
    </row>
    <row r="1360" spans="3:3" x14ac:dyDescent="0.25">
      <c r="C1360"/>
    </row>
    <row r="1361" spans="3:3" x14ac:dyDescent="0.25">
      <c r="C1361"/>
    </row>
    <row r="1362" spans="3:3" x14ac:dyDescent="0.25">
      <c r="C1362"/>
    </row>
    <row r="1363" spans="3:3" x14ac:dyDescent="0.25">
      <c r="C1363"/>
    </row>
    <row r="1364" spans="3:3" x14ac:dyDescent="0.25">
      <c r="C1364"/>
    </row>
    <row r="1365" spans="3:3" x14ac:dyDescent="0.25">
      <c r="C1365"/>
    </row>
    <row r="1366" spans="3:3" x14ac:dyDescent="0.25">
      <c r="C1366"/>
    </row>
    <row r="1367" spans="3:3" x14ac:dyDescent="0.25">
      <c r="C1367"/>
    </row>
    <row r="1368" spans="3:3" x14ac:dyDescent="0.25">
      <c r="C1368"/>
    </row>
    <row r="1369" spans="3:3" x14ac:dyDescent="0.25">
      <c r="C1369"/>
    </row>
    <row r="1370" spans="3:3" x14ac:dyDescent="0.25">
      <c r="C1370"/>
    </row>
    <row r="1371" spans="3:3" x14ac:dyDescent="0.25">
      <c r="C1371"/>
    </row>
    <row r="1372" spans="3:3" x14ac:dyDescent="0.25">
      <c r="C1372"/>
    </row>
    <row r="1373" spans="3:3" x14ac:dyDescent="0.25">
      <c r="C1373"/>
    </row>
    <row r="1374" spans="3:3" x14ac:dyDescent="0.25">
      <c r="C1374"/>
    </row>
    <row r="1375" spans="3:3" x14ac:dyDescent="0.25">
      <c r="C1375"/>
    </row>
    <row r="1376" spans="3:3" x14ac:dyDescent="0.25">
      <c r="C1376"/>
    </row>
    <row r="1377" spans="3:3" x14ac:dyDescent="0.25">
      <c r="C1377"/>
    </row>
    <row r="1378" spans="3:3" x14ac:dyDescent="0.25">
      <c r="C1378"/>
    </row>
    <row r="1379" spans="3:3" x14ac:dyDescent="0.25">
      <c r="C1379"/>
    </row>
    <row r="1380" spans="3:3" x14ac:dyDescent="0.25">
      <c r="C1380"/>
    </row>
    <row r="1381" spans="3:3" x14ac:dyDescent="0.25">
      <c r="C1381"/>
    </row>
    <row r="1382" spans="3:3" x14ac:dyDescent="0.25">
      <c r="C1382"/>
    </row>
    <row r="1383" spans="3:3" x14ac:dyDescent="0.25">
      <c r="C1383"/>
    </row>
    <row r="1384" spans="3:3" x14ac:dyDescent="0.25">
      <c r="C1384"/>
    </row>
    <row r="1385" spans="3:3" x14ac:dyDescent="0.25">
      <c r="C1385"/>
    </row>
    <row r="1386" spans="3:3" x14ac:dyDescent="0.25">
      <c r="C1386"/>
    </row>
    <row r="1387" spans="3:3" x14ac:dyDescent="0.25">
      <c r="C1387"/>
    </row>
    <row r="1388" spans="3:3" x14ac:dyDescent="0.25">
      <c r="C1388"/>
    </row>
    <row r="1389" spans="3:3" x14ac:dyDescent="0.25">
      <c r="C1389"/>
    </row>
    <row r="1390" spans="3:3" x14ac:dyDescent="0.25">
      <c r="C1390"/>
    </row>
    <row r="1391" spans="3:3" x14ac:dyDescent="0.25">
      <c r="C1391"/>
    </row>
    <row r="1392" spans="3:3" x14ac:dyDescent="0.25">
      <c r="C1392"/>
    </row>
    <row r="1393" spans="3:3" x14ac:dyDescent="0.25">
      <c r="C1393"/>
    </row>
    <row r="1394" spans="3:3" x14ac:dyDescent="0.25">
      <c r="C1394"/>
    </row>
    <row r="1395" spans="3:3" x14ac:dyDescent="0.25">
      <c r="C1395"/>
    </row>
    <row r="1396" spans="3:3" x14ac:dyDescent="0.25">
      <c r="C1396"/>
    </row>
    <row r="1397" spans="3:3" x14ac:dyDescent="0.25">
      <c r="C1397"/>
    </row>
    <row r="1398" spans="3:3" x14ac:dyDescent="0.25">
      <c r="C1398"/>
    </row>
    <row r="1399" spans="3:3" x14ac:dyDescent="0.25">
      <c r="C1399"/>
    </row>
    <row r="1400" spans="3:3" x14ac:dyDescent="0.25">
      <c r="C1400"/>
    </row>
    <row r="1401" spans="3:3" x14ac:dyDescent="0.25">
      <c r="C1401"/>
    </row>
    <row r="1402" spans="3:3" x14ac:dyDescent="0.25">
      <c r="C1402"/>
    </row>
    <row r="1403" spans="3:3" x14ac:dyDescent="0.25">
      <c r="C1403"/>
    </row>
    <row r="1404" spans="3:3" x14ac:dyDescent="0.25">
      <c r="C1404"/>
    </row>
    <row r="1405" spans="3:3" x14ac:dyDescent="0.25">
      <c r="C1405"/>
    </row>
    <row r="1406" spans="3:3" x14ac:dyDescent="0.25">
      <c r="C1406"/>
    </row>
    <row r="1407" spans="3:3" x14ac:dyDescent="0.25">
      <c r="C1407"/>
    </row>
    <row r="1408" spans="3:3" x14ac:dyDescent="0.25">
      <c r="C1408"/>
    </row>
    <row r="1409" spans="3:3" x14ac:dyDescent="0.25">
      <c r="C1409"/>
    </row>
    <row r="1410" spans="3:3" x14ac:dyDescent="0.25">
      <c r="C1410"/>
    </row>
    <row r="1411" spans="3:3" x14ac:dyDescent="0.25">
      <c r="C1411"/>
    </row>
    <row r="1412" spans="3:3" x14ac:dyDescent="0.25">
      <c r="C1412"/>
    </row>
    <row r="1413" spans="3:3" x14ac:dyDescent="0.25">
      <c r="C1413"/>
    </row>
    <row r="1414" spans="3:3" x14ac:dyDescent="0.25">
      <c r="C1414"/>
    </row>
    <row r="1415" spans="3:3" x14ac:dyDescent="0.25">
      <c r="C1415"/>
    </row>
    <row r="1416" spans="3:3" x14ac:dyDescent="0.25">
      <c r="C1416"/>
    </row>
    <row r="1417" spans="3:3" x14ac:dyDescent="0.25">
      <c r="C1417"/>
    </row>
    <row r="1418" spans="3:3" x14ac:dyDescent="0.25">
      <c r="C1418"/>
    </row>
    <row r="1419" spans="3:3" x14ac:dyDescent="0.25">
      <c r="C1419"/>
    </row>
    <row r="1420" spans="3:3" x14ac:dyDescent="0.25">
      <c r="C1420"/>
    </row>
    <row r="1421" spans="3:3" x14ac:dyDescent="0.25">
      <c r="C1421"/>
    </row>
    <row r="1422" spans="3:3" x14ac:dyDescent="0.25">
      <c r="C1422"/>
    </row>
    <row r="1423" spans="3:3" x14ac:dyDescent="0.25">
      <c r="C1423"/>
    </row>
    <row r="1424" spans="3:3" x14ac:dyDescent="0.25">
      <c r="C1424"/>
    </row>
    <row r="1425" spans="3:3" x14ac:dyDescent="0.25">
      <c r="C1425"/>
    </row>
    <row r="1426" spans="3:3" x14ac:dyDescent="0.25">
      <c r="C1426"/>
    </row>
    <row r="1427" spans="3:3" x14ac:dyDescent="0.25">
      <c r="C1427"/>
    </row>
    <row r="1428" spans="3:3" x14ac:dyDescent="0.25">
      <c r="C1428"/>
    </row>
    <row r="1429" spans="3:3" x14ac:dyDescent="0.25">
      <c r="C1429"/>
    </row>
    <row r="1430" spans="3:3" x14ac:dyDescent="0.25">
      <c r="C1430"/>
    </row>
    <row r="1431" spans="3:3" x14ac:dyDescent="0.25">
      <c r="C1431"/>
    </row>
    <row r="1432" spans="3:3" x14ac:dyDescent="0.25">
      <c r="C1432"/>
    </row>
    <row r="1433" spans="3:3" x14ac:dyDescent="0.25">
      <c r="C1433"/>
    </row>
    <row r="1434" spans="3:3" x14ac:dyDescent="0.25">
      <c r="C1434"/>
    </row>
    <row r="1435" spans="3:3" x14ac:dyDescent="0.25">
      <c r="C1435"/>
    </row>
    <row r="1436" spans="3:3" x14ac:dyDescent="0.25">
      <c r="C1436"/>
    </row>
    <row r="1437" spans="3:3" x14ac:dyDescent="0.25">
      <c r="C1437"/>
    </row>
    <row r="1438" spans="3:3" x14ac:dyDescent="0.25">
      <c r="C1438"/>
    </row>
    <row r="1439" spans="3:3" x14ac:dyDescent="0.25">
      <c r="C1439"/>
    </row>
    <row r="1440" spans="3:3" x14ac:dyDescent="0.25">
      <c r="C1440"/>
    </row>
    <row r="1441" spans="3:3" x14ac:dyDescent="0.25">
      <c r="C1441"/>
    </row>
    <row r="1442" spans="3:3" x14ac:dyDescent="0.25">
      <c r="C1442"/>
    </row>
    <row r="1443" spans="3:3" x14ac:dyDescent="0.25">
      <c r="C1443"/>
    </row>
    <row r="1444" spans="3:3" x14ac:dyDescent="0.25">
      <c r="C1444"/>
    </row>
    <row r="1445" spans="3:3" x14ac:dyDescent="0.25">
      <c r="C1445"/>
    </row>
    <row r="1446" spans="3:3" x14ac:dyDescent="0.25">
      <c r="C1446"/>
    </row>
    <row r="1447" spans="3:3" x14ac:dyDescent="0.25">
      <c r="C1447"/>
    </row>
    <row r="1448" spans="3:3" x14ac:dyDescent="0.25">
      <c r="C1448"/>
    </row>
    <row r="1449" spans="3:3" x14ac:dyDescent="0.25">
      <c r="C1449"/>
    </row>
    <row r="1450" spans="3:3" x14ac:dyDescent="0.25">
      <c r="C1450"/>
    </row>
    <row r="1451" spans="3:3" x14ac:dyDescent="0.25">
      <c r="C1451"/>
    </row>
    <row r="1452" spans="3:3" x14ac:dyDescent="0.25">
      <c r="C1452"/>
    </row>
    <row r="1453" spans="3:3" x14ac:dyDescent="0.25">
      <c r="C1453"/>
    </row>
    <row r="1454" spans="3:3" x14ac:dyDescent="0.25">
      <c r="C1454"/>
    </row>
    <row r="1455" spans="3:3" x14ac:dyDescent="0.25">
      <c r="C1455"/>
    </row>
    <row r="1456" spans="3:3" x14ac:dyDescent="0.25">
      <c r="C1456"/>
    </row>
    <row r="1457" spans="3:3" x14ac:dyDescent="0.25">
      <c r="C1457"/>
    </row>
    <row r="1458" spans="3:3" x14ac:dyDescent="0.25">
      <c r="C1458"/>
    </row>
    <row r="1459" spans="3:3" x14ac:dyDescent="0.25">
      <c r="C1459"/>
    </row>
    <row r="1460" spans="3:3" x14ac:dyDescent="0.25">
      <c r="C1460"/>
    </row>
    <row r="1461" spans="3:3" x14ac:dyDescent="0.25">
      <c r="C1461"/>
    </row>
    <row r="1462" spans="3:3" x14ac:dyDescent="0.25">
      <c r="C1462"/>
    </row>
    <row r="1463" spans="3:3" x14ac:dyDescent="0.25">
      <c r="C1463"/>
    </row>
    <row r="1464" spans="3:3" x14ac:dyDescent="0.25">
      <c r="C1464"/>
    </row>
    <row r="1465" spans="3:3" x14ac:dyDescent="0.25">
      <c r="C1465"/>
    </row>
    <row r="1466" spans="3:3" x14ac:dyDescent="0.25">
      <c r="C1466"/>
    </row>
    <row r="1467" spans="3:3" x14ac:dyDescent="0.25">
      <c r="C1467"/>
    </row>
    <row r="1468" spans="3:3" x14ac:dyDescent="0.25">
      <c r="C1468"/>
    </row>
    <row r="1469" spans="3:3" x14ac:dyDescent="0.25">
      <c r="C1469"/>
    </row>
    <row r="1470" spans="3:3" x14ac:dyDescent="0.25">
      <c r="C1470"/>
    </row>
    <row r="1471" spans="3:3" x14ac:dyDescent="0.25">
      <c r="C1471"/>
    </row>
    <row r="1472" spans="3:3" x14ac:dyDescent="0.25">
      <c r="C1472"/>
    </row>
    <row r="1473" spans="3:3" x14ac:dyDescent="0.25">
      <c r="C1473"/>
    </row>
    <row r="1474" spans="3:3" x14ac:dyDescent="0.25">
      <c r="C1474"/>
    </row>
    <row r="1475" spans="3:3" x14ac:dyDescent="0.25">
      <c r="C1475"/>
    </row>
    <row r="1476" spans="3:3" x14ac:dyDescent="0.25">
      <c r="C1476"/>
    </row>
    <row r="1477" spans="3:3" x14ac:dyDescent="0.25">
      <c r="C1477"/>
    </row>
    <row r="1478" spans="3:3" x14ac:dyDescent="0.25">
      <c r="C1478"/>
    </row>
    <row r="1479" spans="3:3" x14ac:dyDescent="0.25">
      <c r="C1479"/>
    </row>
    <row r="1480" spans="3:3" x14ac:dyDescent="0.25">
      <c r="C1480"/>
    </row>
    <row r="1481" spans="3:3" x14ac:dyDescent="0.25">
      <c r="C1481"/>
    </row>
    <row r="1482" spans="3:3" x14ac:dyDescent="0.25">
      <c r="C1482"/>
    </row>
    <row r="1483" spans="3:3" x14ac:dyDescent="0.25">
      <c r="C1483"/>
    </row>
    <row r="1484" spans="3:3" x14ac:dyDescent="0.25">
      <c r="C1484"/>
    </row>
    <row r="1485" spans="3:3" x14ac:dyDescent="0.25">
      <c r="C1485"/>
    </row>
    <row r="1486" spans="3:3" x14ac:dyDescent="0.25">
      <c r="C1486"/>
    </row>
    <row r="1487" spans="3:3" x14ac:dyDescent="0.25">
      <c r="C1487"/>
    </row>
    <row r="1488" spans="3:3" x14ac:dyDescent="0.25">
      <c r="C1488"/>
    </row>
    <row r="1489" spans="3:3" x14ac:dyDescent="0.25">
      <c r="C1489"/>
    </row>
    <row r="1490" spans="3:3" x14ac:dyDescent="0.25">
      <c r="C1490"/>
    </row>
    <row r="1491" spans="3:3" x14ac:dyDescent="0.25">
      <c r="C1491"/>
    </row>
    <row r="1492" spans="3:3" x14ac:dyDescent="0.25">
      <c r="C1492"/>
    </row>
    <row r="1493" spans="3:3" x14ac:dyDescent="0.25">
      <c r="C1493"/>
    </row>
    <row r="1494" spans="3:3" x14ac:dyDescent="0.25">
      <c r="C1494"/>
    </row>
    <row r="1495" spans="3:3" x14ac:dyDescent="0.25">
      <c r="C1495"/>
    </row>
    <row r="1496" spans="3:3" x14ac:dyDescent="0.25">
      <c r="C1496"/>
    </row>
    <row r="1497" spans="3:3" x14ac:dyDescent="0.25">
      <c r="C1497"/>
    </row>
    <row r="1498" spans="3:3" x14ac:dyDescent="0.25">
      <c r="C1498"/>
    </row>
    <row r="1499" spans="3:3" x14ac:dyDescent="0.25">
      <c r="C1499"/>
    </row>
    <row r="1500" spans="3:3" x14ac:dyDescent="0.25">
      <c r="C1500"/>
    </row>
    <row r="1501" spans="3:3" x14ac:dyDescent="0.25">
      <c r="C1501"/>
    </row>
    <row r="1502" spans="3:3" x14ac:dyDescent="0.25">
      <c r="C1502"/>
    </row>
    <row r="1503" spans="3:3" x14ac:dyDescent="0.25">
      <c r="C1503"/>
    </row>
    <row r="1504" spans="3:3" x14ac:dyDescent="0.25">
      <c r="C1504"/>
    </row>
    <row r="1505" spans="3:3" x14ac:dyDescent="0.25">
      <c r="C1505"/>
    </row>
    <row r="1506" spans="3:3" x14ac:dyDescent="0.25">
      <c r="C1506"/>
    </row>
    <row r="1507" spans="3:3" x14ac:dyDescent="0.25">
      <c r="C1507"/>
    </row>
    <row r="1508" spans="3:3" x14ac:dyDescent="0.25">
      <c r="C1508"/>
    </row>
    <row r="1509" spans="3:3" x14ac:dyDescent="0.25">
      <c r="C1509"/>
    </row>
    <row r="1510" spans="3:3" x14ac:dyDescent="0.25">
      <c r="C1510"/>
    </row>
    <row r="1511" spans="3:3" x14ac:dyDescent="0.25">
      <c r="C1511"/>
    </row>
    <row r="1512" spans="3:3" x14ac:dyDescent="0.25">
      <c r="C1512"/>
    </row>
    <row r="1513" spans="3:3" x14ac:dyDescent="0.25">
      <c r="C1513"/>
    </row>
    <row r="1514" spans="3:3" x14ac:dyDescent="0.25">
      <c r="C1514"/>
    </row>
    <row r="1515" spans="3:3" x14ac:dyDescent="0.25">
      <c r="C1515"/>
    </row>
    <row r="1516" spans="3:3" x14ac:dyDescent="0.25">
      <c r="C1516"/>
    </row>
    <row r="1517" spans="3:3" x14ac:dyDescent="0.25">
      <c r="C1517"/>
    </row>
    <row r="1518" spans="3:3" x14ac:dyDescent="0.25">
      <c r="C1518"/>
    </row>
    <row r="1519" spans="3:3" x14ac:dyDescent="0.25">
      <c r="C1519"/>
    </row>
    <row r="1520" spans="3:3" x14ac:dyDescent="0.25">
      <c r="C1520"/>
    </row>
    <row r="1521" spans="3:3" x14ac:dyDescent="0.25">
      <c r="C1521"/>
    </row>
    <row r="1522" spans="3:3" x14ac:dyDescent="0.25">
      <c r="C1522"/>
    </row>
    <row r="1523" spans="3:3" x14ac:dyDescent="0.25">
      <c r="C1523"/>
    </row>
    <row r="1524" spans="3:3" x14ac:dyDescent="0.25">
      <c r="C1524"/>
    </row>
    <row r="1525" spans="3:3" x14ac:dyDescent="0.25">
      <c r="C1525"/>
    </row>
    <row r="1526" spans="3:3" x14ac:dyDescent="0.25">
      <c r="C1526"/>
    </row>
    <row r="1527" spans="3:3" x14ac:dyDescent="0.25">
      <c r="C1527"/>
    </row>
    <row r="1528" spans="3:3" x14ac:dyDescent="0.25">
      <c r="C1528"/>
    </row>
    <row r="1529" spans="3:3" x14ac:dyDescent="0.25">
      <c r="C1529"/>
    </row>
    <row r="1530" spans="3:3" x14ac:dyDescent="0.25">
      <c r="C1530"/>
    </row>
    <row r="1531" spans="3:3" x14ac:dyDescent="0.25">
      <c r="C1531"/>
    </row>
    <row r="1532" spans="3:3" x14ac:dyDescent="0.25">
      <c r="C1532"/>
    </row>
    <row r="1533" spans="3:3" x14ac:dyDescent="0.25">
      <c r="C1533"/>
    </row>
    <row r="1534" spans="3:3" x14ac:dyDescent="0.25">
      <c r="C1534"/>
    </row>
    <row r="1535" spans="3:3" x14ac:dyDescent="0.25">
      <c r="C1535"/>
    </row>
    <row r="1536" spans="3:3" x14ac:dyDescent="0.25">
      <c r="C1536"/>
    </row>
    <row r="1537" spans="3:3" x14ac:dyDescent="0.25">
      <c r="C1537"/>
    </row>
    <row r="1538" spans="3:3" x14ac:dyDescent="0.25">
      <c r="C1538"/>
    </row>
    <row r="1539" spans="3:3" x14ac:dyDescent="0.25">
      <c r="C1539"/>
    </row>
    <row r="1540" spans="3:3" x14ac:dyDescent="0.25">
      <c r="C1540"/>
    </row>
    <row r="1541" spans="3:3" x14ac:dyDescent="0.25">
      <c r="C1541"/>
    </row>
    <row r="1542" spans="3:3" x14ac:dyDescent="0.25">
      <c r="C1542"/>
    </row>
    <row r="1543" spans="3:3" x14ac:dyDescent="0.25">
      <c r="C1543"/>
    </row>
    <row r="1544" spans="3:3" x14ac:dyDescent="0.25">
      <c r="C1544"/>
    </row>
    <row r="1545" spans="3:3" x14ac:dyDescent="0.25">
      <c r="C1545"/>
    </row>
    <row r="1546" spans="3:3" x14ac:dyDescent="0.25">
      <c r="C1546"/>
    </row>
    <row r="1547" spans="3:3" x14ac:dyDescent="0.25">
      <c r="C1547"/>
    </row>
    <row r="1548" spans="3:3" x14ac:dyDescent="0.25">
      <c r="C1548"/>
    </row>
    <row r="1549" spans="3:3" x14ac:dyDescent="0.25">
      <c r="C1549"/>
    </row>
    <row r="1550" spans="3:3" x14ac:dyDescent="0.25">
      <c r="C1550"/>
    </row>
    <row r="1551" spans="3:3" x14ac:dyDescent="0.25">
      <c r="C1551"/>
    </row>
    <row r="1552" spans="3:3" x14ac:dyDescent="0.25">
      <c r="C1552"/>
    </row>
    <row r="1553" spans="3:3" x14ac:dyDescent="0.25">
      <c r="C1553"/>
    </row>
    <row r="1554" spans="3:3" x14ac:dyDescent="0.25">
      <c r="C1554"/>
    </row>
    <row r="1555" spans="3:3" x14ac:dyDescent="0.25">
      <c r="C1555"/>
    </row>
    <row r="1556" spans="3:3" x14ac:dyDescent="0.25">
      <c r="C1556"/>
    </row>
    <row r="1557" spans="3:3" x14ac:dyDescent="0.25">
      <c r="C1557"/>
    </row>
    <row r="1558" spans="3:3" x14ac:dyDescent="0.25">
      <c r="C1558"/>
    </row>
    <row r="1559" spans="3:3" x14ac:dyDescent="0.25">
      <c r="C1559"/>
    </row>
    <row r="1560" spans="3:3" x14ac:dyDescent="0.25">
      <c r="C1560"/>
    </row>
    <row r="1561" spans="3:3" x14ac:dyDescent="0.25">
      <c r="C1561"/>
    </row>
    <row r="1562" spans="3:3" x14ac:dyDescent="0.25">
      <c r="C1562"/>
    </row>
    <row r="1563" spans="3:3" x14ac:dyDescent="0.25">
      <c r="C1563"/>
    </row>
    <row r="1564" spans="3:3" x14ac:dyDescent="0.25">
      <c r="C1564"/>
    </row>
    <row r="1565" spans="3:3" x14ac:dyDescent="0.25">
      <c r="C1565"/>
    </row>
    <row r="1566" spans="3:3" x14ac:dyDescent="0.25">
      <c r="C1566"/>
    </row>
    <row r="1567" spans="3:3" x14ac:dyDescent="0.25">
      <c r="C1567"/>
    </row>
    <row r="1568" spans="3:3" x14ac:dyDescent="0.25">
      <c r="C1568"/>
    </row>
    <row r="1569" spans="3:3" x14ac:dyDescent="0.25">
      <c r="C1569"/>
    </row>
    <row r="1570" spans="3:3" x14ac:dyDescent="0.25">
      <c r="C1570"/>
    </row>
    <row r="1571" spans="3:3" x14ac:dyDescent="0.25">
      <c r="C1571"/>
    </row>
    <row r="1572" spans="3:3" x14ac:dyDescent="0.25">
      <c r="C1572"/>
    </row>
    <row r="1573" spans="3:3" x14ac:dyDescent="0.25">
      <c r="C1573"/>
    </row>
    <row r="1574" spans="3:3" x14ac:dyDescent="0.25">
      <c r="C1574"/>
    </row>
    <row r="1575" spans="3:3" x14ac:dyDescent="0.25">
      <c r="C1575"/>
    </row>
    <row r="1576" spans="3:3" x14ac:dyDescent="0.25">
      <c r="C1576"/>
    </row>
    <row r="1577" spans="3:3" x14ac:dyDescent="0.25">
      <c r="C1577"/>
    </row>
    <row r="1578" spans="3:3" x14ac:dyDescent="0.25">
      <c r="C1578"/>
    </row>
    <row r="1579" spans="3:3" x14ac:dyDescent="0.25">
      <c r="C1579"/>
    </row>
    <row r="1580" spans="3:3" x14ac:dyDescent="0.25">
      <c r="C1580"/>
    </row>
    <row r="1581" spans="3:3" x14ac:dyDescent="0.25">
      <c r="C1581"/>
    </row>
    <row r="1582" spans="3:3" x14ac:dyDescent="0.25">
      <c r="C1582"/>
    </row>
    <row r="1583" spans="3:3" x14ac:dyDescent="0.25">
      <c r="C1583"/>
    </row>
    <row r="1584" spans="3:3" x14ac:dyDescent="0.25">
      <c r="C1584"/>
    </row>
    <row r="1585" spans="3:3" x14ac:dyDescent="0.25">
      <c r="C1585"/>
    </row>
    <row r="1586" spans="3:3" x14ac:dyDescent="0.25">
      <c r="C1586"/>
    </row>
    <row r="1587" spans="3:3" x14ac:dyDescent="0.25">
      <c r="C1587"/>
    </row>
    <row r="1588" spans="3:3" x14ac:dyDescent="0.25">
      <c r="C1588"/>
    </row>
    <row r="1589" spans="3:3" x14ac:dyDescent="0.25">
      <c r="C1589"/>
    </row>
    <row r="1590" spans="3:3" x14ac:dyDescent="0.25">
      <c r="C1590"/>
    </row>
    <row r="1591" spans="3:3" x14ac:dyDescent="0.25">
      <c r="C1591"/>
    </row>
    <row r="1592" spans="3:3" x14ac:dyDescent="0.25">
      <c r="C1592"/>
    </row>
    <row r="1593" spans="3:3" x14ac:dyDescent="0.25">
      <c r="C1593"/>
    </row>
    <row r="1594" spans="3:3" x14ac:dyDescent="0.25">
      <c r="C1594"/>
    </row>
    <row r="1595" spans="3:3" x14ac:dyDescent="0.25">
      <c r="C1595"/>
    </row>
    <row r="1596" spans="3:3" x14ac:dyDescent="0.25">
      <c r="C1596"/>
    </row>
    <row r="1597" spans="3:3" x14ac:dyDescent="0.25">
      <c r="C1597"/>
    </row>
    <row r="1598" spans="3:3" x14ac:dyDescent="0.25">
      <c r="C1598"/>
    </row>
    <row r="1599" spans="3:3" x14ac:dyDescent="0.25">
      <c r="C1599"/>
    </row>
    <row r="1600" spans="3:3" x14ac:dyDescent="0.25">
      <c r="C1600"/>
    </row>
    <row r="1601" spans="3:3" x14ac:dyDescent="0.25">
      <c r="C1601"/>
    </row>
    <row r="1602" spans="3:3" x14ac:dyDescent="0.25">
      <c r="C1602"/>
    </row>
    <row r="1603" spans="3:3" x14ac:dyDescent="0.25">
      <c r="C1603"/>
    </row>
    <row r="1604" spans="3:3" x14ac:dyDescent="0.25">
      <c r="C1604"/>
    </row>
    <row r="1605" spans="3:3" x14ac:dyDescent="0.25">
      <c r="C1605"/>
    </row>
    <row r="1606" spans="3:3" x14ac:dyDescent="0.25">
      <c r="C1606"/>
    </row>
    <row r="1607" spans="3:3" x14ac:dyDescent="0.25">
      <c r="C1607"/>
    </row>
    <row r="1608" spans="3:3" x14ac:dyDescent="0.25">
      <c r="C1608"/>
    </row>
    <row r="1609" spans="3:3" x14ac:dyDescent="0.25">
      <c r="C1609"/>
    </row>
    <row r="1610" spans="3:3" x14ac:dyDescent="0.25">
      <c r="C1610"/>
    </row>
    <row r="1611" spans="3:3" x14ac:dyDescent="0.25">
      <c r="C1611"/>
    </row>
    <row r="1612" spans="3:3" x14ac:dyDescent="0.25">
      <c r="C1612"/>
    </row>
    <row r="1613" spans="3:3" x14ac:dyDescent="0.25">
      <c r="C1613"/>
    </row>
    <row r="1614" spans="3:3" x14ac:dyDescent="0.25">
      <c r="C1614"/>
    </row>
    <row r="1615" spans="3:3" x14ac:dyDescent="0.25">
      <c r="C1615"/>
    </row>
    <row r="1616" spans="3:3" x14ac:dyDescent="0.25">
      <c r="C1616"/>
    </row>
    <row r="1617" spans="3:3" x14ac:dyDescent="0.25">
      <c r="C1617"/>
    </row>
    <row r="1618" spans="3:3" x14ac:dyDescent="0.25">
      <c r="C1618"/>
    </row>
    <row r="1619" spans="3:3" x14ac:dyDescent="0.25">
      <c r="C1619"/>
    </row>
    <row r="1620" spans="3:3" x14ac:dyDescent="0.25">
      <c r="C1620"/>
    </row>
    <row r="1621" spans="3:3" x14ac:dyDescent="0.25">
      <c r="C1621"/>
    </row>
    <row r="1622" spans="3:3" x14ac:dyDescent="0.25">
      <c r="C1622"/>
    </row>
    <row r="1623" spans="3:3" x14ac:dyDescent="0.25">
      <c r="C1623"/>
    </row>
    <row r="1624" spans="3:3" x14ac:dyDescent="0.25">
      <c r="C1624"/>
    </row>
    <row r="1625" spans="3:3" x14ac:dyDescent="0.25">
      <c r="C1625"/>
    </row>
    <row r="1626" spans="3:3" x14ac:dyDescent="0.25">
      <c r="C1626"/>
    </row>
    <row r="1627" spans="3:3" x14ac:dyDescent="0.25">
      <c r="C1627"/>
    </row>
    <row r="1628" spans="3:3" x14ac:dyDescent="0.25">
      <c r="C1628"/>
    </row>
    <row r="1629" spans="3:3" x14ac:dyDescent="0.25">
      <c r="C1629"/>
    </row>
    <row r="1630" spans="3:3" x14ac:dyDescent="0.25">
      <c r="C1630"/>
    </row>
    <row r="1631" spans="3:3" x14ac:dyDescent="0.25">
      <c r="C1631"/>
    </row>
    <row r="1632" spans="3:3" x14ac:dyDescent="0.25">
      <c r="C1632"/>
    </row>
    <row r="1633" spans="3:3" x14ac:dyDescent="0.25">
      <c r="C1633"/>
    </row>
    <row r="1634" spans="3:3" x14ac:dyDescent="0.25">
      <c r="C1634"/>
    </row>
    <row r="1635" spans="3:3" x14ac:dyDescent="0.25">
      <c r="C1635"/>
    </row>
    <row r="1636" spans="3:3" x14ac:dyDescent="0.25">
      <c r="C1636"/>
    </row>
    <row r="1637" spans="3:3" x14ac:dyDescent="0.25">
      <c r="C1637"/>
    </row>
    <row r="1638" spans="3:3" x14ac:dyDescent="0.25">
      <c r="C1638"/>
    </row>
    <row r="1639" spans="3:3" x14ac:dyDescent="0.25">
      <c r="C1639"/>
    </row>
    <row r="1640" spans="3:3" x14ac:dyDescent="0.25">
      <c r="C1640"/>
    </row>
    <row r="1641" spans="3:3" x14ac:dyDescent="0.25">
      <c r="C1641"/>
    </row>
    <row r="1642" spans="3:3" x14ac:dyDescent="0.25">
      <c r="C1642"/>
    </row>
    <row r="1643" spans="3:3" x14ac:dyDescent="0.25">
      <c r="C1643"/>
    </row>
    <row r="1644" spans="3:3" x14ac:dyDescent="0.25">
      <c r="C1644"/>
    </row>
    <row r="1645" spans="3:3" x14ac:dyDescent="0.25">
      <c r="C1645"/>
    </row>
    <row r="1646" spans="3:3" x14ac:dyDescent="0.25">
      <c r="C1646"/>
    </row>
    <row r="1647" spans="3:3" x14ac:dyDescent="0.25">
      <c r="C1647"/>
    </row>
    <row r="1648" spans="3:3" x14ac:dyDescent="0.25">
      <c r="C1648"/>
    </row>
    <row r="1649" spans="3:3" x14ac:dyDescent="0.25">
      <c r="C1649"/>
    </row>
    <row r="1650" spans="3:3" x14ac:dyDescent="0.25">
      <c r="C1650"/>
    </row>
    <row r="1651" spans="3:3" x14ac:dyDescent="0.25">
      <c r="C1651"/>
    </row>
    <row r="1652" spans="3:3" x14ac:dyDescent="0.25">
      <c r="C1652"/>
    </row>
    <row r="1653" spans="3:3" x14ac:dyDescent="0.25">
      <c r="C1653"/>
    </row>
    <row r="1654" spans="3:3" x14ac:dyDescent="0.25">
      <c r="C1654"/>
    </row>
    <row r="1655" spans="3:3" x14ac:dyDescent="0.25">
      <c r="C1655"/>
    </row>
    <row r="1656" spans="3:3" x14ac:dyDescent="0.25">
      <c r="C1656"/>
    </row>
    <row r="1657" spans="3:3" x14ac:dyDescent="0.25">
      <c r="C1657"/>
    </row>
    <row r="1658" spans="3:3" x14ac:dyDescent="0.25">
      <c r="C1658"/>
    </row>
    <row r="1659" spans="3:3" x14ac:dyDescent="0.25">
      <c r="C1659"/>
    </row>
    <row r="1660" spans="3:3" x14ac:dyDescent="0.25">
      <c r="C1660"/>
    </row>
    <row r="1661" spans="3:3" x14ac:dyDescent="0.25">
      <c r="C1661"/>
    </row>
    <row r="1662" spans="3:3" x14ac:dyDescent="0.25">
      <c r="C1662"/>
    </row>
    <row r="1663" spans="3:3" x14ac:dyDescent="0.25">
      <c r="C1663"/>
    </row>
    <row r="1664" spans="3:3" x14ac:dyDescent="0.25">
      <c r="C1664"/>
    </row>
    <row r="1665" spans="3:3" x14ac:dyDescent="0.25">
      <c r="C1665"/>
    </row>
    <row r="1666" spans="3:3" x14ac:dyDescent="0.25">
      <c r="C1666"/>
    </row>
    <row r="1667" spans="3:3" x14ac:dyDescent="0.25">
      <c r="C1667"/>
    </row>
    <row r="1668" spans="3:3" x14ac:dyDescent="0.25">
      <c r="C1668"/>
    </row>
    <row r="1669" spans="3:3" x14ac:dyDescent="0.25">
      <c r="C1669"/>
    </row>
    <row r="1670" spans="3:3" x14ac:dyDescent="0.25">
      <c r="C1670"/>
    </row>
    <row r="1671" spans="3:3" x14ac:dyDescent="0.25">
      <c r="C1671"/>
    </row>
    <row r="1672" spans="3:3" x14ac:dyDescent="0.25">
      <c r="C1672"/>
    </row>
    <row r="1673" spans="3:3" x14ac:dyDescent="0.25">
      <c r="C1673"/>
    </row>
    <row r="1674" spans="3:3" x14ac:dyDescent="0.25">
      <c r="C1674"/>
    </row>
    <row r="1675" spans="3:3" x14ac:dyDescent="0.25">
      <c r="C1675"/>
    </row>
    <row r="1676" spans="3:3" x14ac:dyDescent="0.25">
      <c r="C1676"/>
    </row>
    <row r="1677" spans="3:3" x14ac:dyDescent="0.25">
      <c r="C1677"/>
    </row>
    <row r="1678" spans="3:3" x14ac:dyDescent="0.25">
      <c r="C1678"/>
    </row>
    <row r="1679" spans="3:3" x14ac:dyDescent="0.25">
      <c r="C1679"/>
    </row>
    <row r="1680" spans="3:3" x14ac:dyDescent="0.25">
      <c r="C1680"/>
    </row>
    <row r="1681" spans="3:3" x14ac:dyDescent="0.25">
      <c r="C1681"/>
    </row>
    <row r="1682" spans="3:3" x14ac:dyDescent="0.25">
      <c r="C1682"/>
    </row>
    <row r="1683" spans="3:3" x14ac:dyDescent="0.25">
      <c r="C1683"/>
    </row>
    <row r="1684" spans="3:3" x14ac:dyDescent="0.25">
      <c r="C1684"/>
    </row>
    <row r="1685" spans="3:3" x14ac:dyDescent="0.25">
      <c r="C1685"/>
    </row>
    <row r="1686" spans="3:3" x14ac:dyDescent="0.25">
      <c r="C1686"/>
    </row>
    <row r="1687" spans="3:3" x14ac:dyDescent="0.25">
      <c r="C1687"/>
    </row>
    <row r="1688" spans="3:3" x14ac:dyDescent="0.25">
      <c r="C1688"/>
    </row>
    <row r="1689" spans="3:3" x14ac:dyDescent="0.25">
      <c r="C1689"/>
    </row>
    <row r="1690" spans="3:3" x14ac:dyDescent="0.25">
      <c r="C1690"/>
    </row>
    <row r="1691" spans="3:3" x14ac:dyDescent="0.25">
      <c r="C1691"/>
    </row>
    <row r="1692" spans="3:3" x14ac:dyDescent="0.25">
      <c r="C1692"/>
    </row>
    <row r="1693" spans="3:3" x14ac:dyDescent="0.25">
      <c r="C1693"/>
    </row>
    <row r="1694" spans="3:3" x14ac:dyDescent="0.25">
      <c r="C1694"/>
    </row>
    <row r="1695" spans="3:3" x14ac:dyDescent="0.25">
      <c r="C1695"/>
    </row>
    <row r="1696" spans="3:3" x14ac:dyDescent="0.25">
      <c r="C1696"/>
    </row>
    <row r="1697" spans="3:3" x14ac:dyDescent="0.25">
      <c r="C1697"/>
    </row>
    <row r="1698" spans="3:3" x14ac:dyDescent="0.25">
      <c r="C1698"/>
    </row>
    <row r="1699" spans="3:3" x14ac:dyDescent="0.25">
      <c r="C1699"/>
    </row>
    <row r="1700" spans="3:3" x14ac:dyDescent="0.25">
      <c r="C1700"/>
    </row>
    <row r="1701" spans="3:3" x14ac:dyDescent="0.25">
      <c r="C1701"/>
    </row>
    <row r="1702" spans="3:3" x14ac:dyDescent="0.25">
      <c r="C1702"/>
    </row>
    <row r="1703" spans="3:3" x14ac:dyDescent="0.25">
      <c r="C1703"/>
    </row>
    <row r="1704" spans="3:3" x14ac:dyDescent="0.25">
      <c r="C1704"/>
    </row>
    <row r="1705" spans="3:3" x14ac:dyDescent="0.25">
      <c r="C1705"/>
    </row>
    <row r="1706" spans="3:3" x14ac:dyDescent="0.25">
      <c r="C1706"/>
    </row>
    <row r="1707" spans="3:3" x14ac:dyDescent="0.25">
      <c r="C1707"/>
    </row>
    <row r="1708" spans="3:3" x14ac:dyDescent="0.25">
      <c r="C1708"/>
    </row>
    <row r="1709" spans="3:3" x14ac:dyDescent="0.25">
      <c r="C1709"/>
    </row>
    <row r="1710" spans="3:3" x14ac:dyDescent="0.25">
      <c r="C1710"/>
    </row>
    <row r="1711" spans="3:3" x14ac:dyDescent="0.25">
      <c r="C1711"/>
    </row>
    <row r="1712" spans="3:3" x14ac:dyDescent="0.25">
      <c r="C1712"/>
    </row>
    <row r="1713" spans="3:3" x14ac:dyDescent="0.25">
      <c r="C1713"/>
    </row>
    <row r="1714" spans="3:3" x14ac:dyDescent="0.25">
      <c r="C1714"/>
    </row>
    <row r="1715" spans="3:3" x14ac:dyDescent="0.25">
      <c r="C1715"/>
    </row>
    <row r="1716" spans="3:3" x14ac:dyDescent="0.25">
      <c r="C1716"/>
    </row>
    <row r="1717" spans="3:3" x14ac:dyDescent="0.25">
      <c r="C1717"/>
    </row>
    <row r="1718" spans="3:3" x14ac:dyDescent="0.25">
      <c r="C1718"/>
    </row>
    <row r="1719" spans="3:3" x14ac:dyDescent="0.25">
      <c r="C1719"/>
    </row>
    <row r="1720" spans="3:3" x14ac:dyDescent="0.25">
      <c r="C1720"/>
    </row>
    <row r="1721" spans="3:3" x14ac:dyDescent="0.25">
      <c r="C1721"/>
    </row>
    <row r="1722" spans="3:3" x14ac:dyDescent="0.25">
      <c r="C1722"/>
    </row>
    <row r="1723" spans="3:3" x14ac:dyDescent="0.25">
      <c r="C1723"/>
    </row>
    <row r="1724" spans="3:3" x14ac:dyDescent="0.25">
      <c r="C1724"/>
    </row>
    <row r="1725" spans="3:3" x14ac:dyDescent="0.25">
      <c r="C1725"/>
    </row>
    <row r="1726" spans="3:3" x14ac:dyDescent="0.25">
      <c r="C1726"/>
    </row>
    <row r="1727" spans="3:3" x14ac:dyDescent="0.25">
      <c r="C1727"/>
    </row>
    <row r="1728" spans="3:3" x14ac:dyDescent="0.25">
      <c r="C1728"/>
    </row>
    <row r="1729" spans="3:3" x14ac:dyDescent="0.25">
      <c r="C1729"/>
    </row>
    <row r="1730" spans="3:3" x14ac:dyDescent="0.25">
      <c r="C1730"/>
    </row>
    <row r="1731" spans="3:3" x14ac:dyDescent="0.25">
      <c r="C1731"/>
    </row>
    <row r="1732" spans="3:3" x14ac:dyDescent="0.25">
      <c r="C1732"/>
    </row>
    <row r="1733" spans="3:3" x14ac:dyDescent="0.25">
      <c r="C1733"/>
    </row>
    <row r="1734" spans="3:3" x14ac:dyDescent="0.25">
      <c r="C1734"/>
    </row>
    <row r="1735" spans="3:3" x14ac:dyDescent="0.25">
      <c r="C1735"/>
    </row>
    <row r="1736" spans="3:3" x14ac:dyDescent="0.25">
      <c r="C1736"/>
    </row>
    <row r="1737" spans="3:3" x14ac:dyDescent="0.25">
      <c r="C1737"/>
    </row>
    <row r="1738" spans="3:3" x14ac:dyDescent="0.25">
      <c r="C1738"/>
    </row>
    <row r="1739" spans="3:3" x14ac:dyDescent="0.25">
      <c r="C1739"/>
    </row>
    <row r="1740" spans="3:3" x14ac:dyDescent="0.25">
      <c r="C1740"/>
    </row>
    <row r="1741" spans="3:3" x14ac:dyDescent="0.25">
      <c r="C1741"/>
    </row>
    <row r="1742" spans="3:3" x14ac:dyDescent="0.25">
      <c r="C1742"/>
    </row>
    <row r="1743" spans="3:3" x14ac:dyDescent="0.25">
      <c r="C1743"/>
    </row>
    <row r="1744" spans="3:3" x14ac:dyDescent="0.25">
      <c r="C1744"/>
    </row>
    <row r="1745" spans="3:3" x14ac:dyDescent="0.25">
      <c r="C1745"/>
    </row>
    <row r="1746" spans="3:3" x14ac:dyDescent="0.25">
      <c r="C1746"/>
    </row>
    <row r="1747" spans="3:3" x14ac:dyDescent="0.25">
      <c r="C1747"/>
    </row>
    <row r="1748" spans="3:3" x14ac:dyDescent="0.25">
      <c r="C1748"/>
    </row>
    <row r="1749" spans="3:3" x14ac:dyDescent="0.25">
      <c r="C1749"/>
    </row>
    <row r="1750" spans="3:3" x14ac:dyDescent="0.25">
      <c r="C1750"/>
    </row>
    <row r="1751" spans="3:3" x14ac:dyDescent="0.25">
      <c r="C1751"/>
    </row>
    <row r="1752" spans="3:3" x14ac:dyDescent="0.25">
      <c r="C1752"/>
    </row>
    <row r="1753" spans="3:3" x14ac:dyDescent="0.25">
      <c r="C1753"/>
    </row>
    <row r="1754" spans="3:3" x14ac:dyDescent="0.25">
      <c r="C1754"/>
    </row>
    <row r="1755" spans="3:3" x14ac:dyDescent="0.25">
      <c r="C1755"/>
    </row>
    <row r="1756" spans="3:3" x14ac:dyDescent="0.25">
      <c r="C1756"/>
    </row>
    <row r="1757" spans="3:3" x14ac:dyDescent="0.25">
      <c r="C1757"/>
    </row>
    <row r="1758" spans="3:3" x14ac:dyDescent="0.25">
      <c r="C1758"/>
    </row>
    <row r="1759" spans="3:3" x14ac:dyDescent="0.25">
      <c r="C1759"/>
    </row>
    <row r="1760" spans="3:3" x14ac:dyDescent="0.25">
      <c r="C1760"/>
    </row>
    <row r="1761" spans="3:3" x14ac:dyDescent="0.25">
      <c r="C1761"/>
    </row>
    <row r="1762" spans="3:3" x14ac:dyDescent="0.25">
      <c r="C1762"/>
    </row>
    <row r="1763" spans="3:3" x14ac:dyDescent="0.25">
      <c r="C1763"/>
    </row>
    <row r="1764" spans="3:3" x14ac:dyDescent="0.25">
      <c r="C1764"/>
    </row>
    <row r="1765" spans="3:3" x14ac:dyDescent="0.25">
      <c r="C1765"/>
    </row>
    <row r="1766" spans="3:3" x14ac:dyDescent="0.25">
      <c r="C1766"/>
    </row>
    <row r="1767" spans="3:3" x14ac:dyDescent="0.25">
      <c r="C1767"/>
    </row>
    <row r="1768" spans="3:3" x14ac:dyDescent="0.25">
      <c r="C1768"/>
    </row>
    <row r="1769" spans="3:3" x14ac:dyDescent="0.25">
      <c r="C1769"/>
    </row>
    <row r="1770" spans="3:3" x14ac:dyDescent="0.25">
      <c r="C1770"/>
    </row>
    <row r="1771" spans="3:3" x14ac:dyDescent="0.25">
      <c r="C1771"/>
    </row>
    <row r="1772" spans="3:3" x14ac:dyDescent="0.25">
      <c r="C1772"/>
    </row>
    <row r="1773" spans="3:3" x14ac:dyDescent="0.25">
      <c r="C1773"/>
    </row>
    <row r="1774" spans="3:3" x14ac:dyDescent="0.25">
      <c r="C1774"/>
    </row>
    <row r="1775" spans="3:3" x14ac:dyDescent="0.25">
      <c r="C1775"/>
    </row>
    <row r="1776" spans="3:3" x14ac:dyDescent="0.25">
      <c r="C1776"/>
    </row>
    <row r="1777" spans="3:3" x14ac:dyDescent="0.25">
      <c r="C1777"/>
    </row>
    <row r="1778" spans="3:3" x14ac:dyDescent="0.25">
      <c r="C1778"/>
    </row>
    <row r="1779" spans="3:3" x14ac:dyDescent="0.25">
      <c r="C1779"/>
    </row>
    <row r="1780" spans="3:3" x14ac:dyDescent="0.25">
      <c r="C1780"/>
    </row>
    <row r="1781" spans="3:3" x14ac:dyDescent="0.25">
      <c r="C1781"/>
    </row>
    <row r="1782" spans="3:3" x14ac:dyDescent="0.25">
      <c r="C1782"/>
    </row>
    <row r="1783" spans="3:3" x14ac:dyDescent="0.25">
      <c r="C1783"/>
    </row>
    <row r="1784" spans="3:3" x14ac:dyDescent="0.25">
      <c r="C1784"/>
    </row>
    <row r="1785" spans="3:3" x14ac:dyDescent="0.25">
      <c r="C1785"/>
    </row>
    <row r="1786" spans="3:3" x14ac:dyDescent="0.25">
      <c r="C1786"/>
    </row>
    <row r="1787" spans="3:3" x14ac:dyDescent="0.25">
      <c r="C1787"/>
    </row>
    <row r="1788" spans="3:3" x14ac:dyDescent="0.25">
      <c r="C1788"/>
    </row>
    <row r="1789" spans="3:3" x14ac:dyDescent="0.25">
      <c r="C1789"/>
    </row>
    <row r="1790" spans="3:3" x14ac:dyDescent="0.25">
      <c r="C1790"/>
    </row>
    <row r="1791" spans="3:3" x14ac:dyDescent="0.25">
      <c r="C1791"/>
    </row>
    <row r="1792" spans="3:3" x14ac:dyDescent="0.25">
      <c r="C1792"/>
    </row>
    <row r="1793" spans="3:3" x14ac:dyDescent="0.25">
      <c r="C1793"/>
    </row>
    <row r="1794" spans="3:3" x14ac:dyDescent="0.25">
      <c r="C1794"/>
    </row>
    <row r="1795" spans="3:3" x14ac:dyDescent="0.25">
      <c r="C1795"/>
    </row>
    <row r="1796" spans="3:3" x14ac:dyDescent="0.25">
      <c r="C1796"/>
    </row>
    <row r="1797" spans="3:3" x14ac:dyDescent="0.25">
      <c r="C1797"/>
    </row>
    <row r="1798" spans="3:3" x14ac:dyDescent="0.25">
      <c r="C1798"/>
    </row>
    <row r="1799" spans="3:3" x14ac:dyDescent="0.25">
      <c r="C1799"/>
    </row>
    <row r="1800" spans="3:3" x14ac:dyDescent="0.25">
      <c r="C1800"/>
    </row>
    <row r="1801" spans="3:3" x14ac:dyDescent="0.25">
      <c r="C1801"/>
    </row>
    <row r="1802" spans="3:3" x14ac:dyDescent="0.25">
      <c r="C1802"/>
    </row>
    <row r="1803" spans="3:3" x14ac:dyDescent="0.25">
      <c r="C1803"/>
    </row>
    <row r="1804" spans="3:3" x14ac:dyDescent="0.25">
      <c r="C1804"/>
    </row>
    <row r="1805" spans="3:3" x14ac:dyDescent="0.25">
      <c r="C1805"/>
    </row>
    <row r="1806" spans="3:3" x14ac:dyDescent="0.25">
      <c r="C1806"/>
    </row>
    <row r="1807" spans="3:3" x14ac:dyDescent="0.25">
      <c r="C1807"/>
    </row>
    <row r="1808" spans="3:3" x14ac:dyDescent="0.25">
      <c r="C1808"/>
    </row>
    <row r="1809" spans="3:3" x14ac:dyDescent="0.25">
      <c r="C1809"/>
    </row>
    <row r="1810" spans="3:3" x14ac:dyDescent="0.25">
      <c r="C1810"/>
    </row>
    <row r="1811" spans="3:3" x14ac:dyDescent="0.25">
      <c r="C1811"/>
    </row>
    <row r="1812" spans="3:3" x14ac:dyDescent="0.25">
      <c r="C1812"/>
    </row>
    <row r="1813" spans="3:3" x14ac:dyDescent="0.25">
      <c r="C1813"/>
    </row>
    <row r="1814" spans="3:3" x14ac:dyDescent="0.25">
      <c r="C1814"/>
    </row>
    <row r="1815" spans="3:3" x14ac:dyDescent="0.25">
      <c r="C1815"/>
    </row>
    <row r="1816" spans="3:3" x14ac:dyDescent="0.25">
      <c r="C1816"/>
    </row>
    <row r="1817" spans="3:3" x14ac:dyDescent="0.25">
      <c r="C1817"/>
    </row>
    <row r="1818" spans="3:3" x14ac:dyDescent="0.25">
      <c r="C1818"/>
    </row>
    <row r="1819" spans="3:3" x14ac:dyDescent="0.25">
      <c r="C1819"/>
    </row>
    <row r="1820" spans="3:3" x14ac:dyDescent="0.25">
      <c r="C1820"/>
    </row>
    <row r="1821" spans="3:3" x14ac:dyDescent="0.25">
      <c r="C1821"/>
    </row>
    <row r="1822" spans="3:3" x14ac:dyDescent="0.25">
      <c r="C1822"/>
    </row>
    <row r="1823" spans="3:3" x14ac:dyDescent="0.25">
      <c r="C1823"/>
    </row>
    <row r="1824" spans="3:3" x14ac:dyDescent="0.25">
      <c r="C1824"/>
    </row>
    <row r="1825" spans="3:3" x14ac:dyDescent="0.25">
      <c r="C1825"/>
    </row>
    <row r="1826" spans="3:3" x14ac:dyDescent="0.25">
      <c r="C1826"/>
    </row>
    <row r="1827" spans="3:3" x14ac:dyDescent="0.25">
      <c r="C1827"/>
    </row>
    <row r="1828" spans="3:3" x14ac:dyDescent="0.25">
      <c r="C1828"/>
    </row>
    <row r="1829" spans="3:3" x14ac:dyDescent="0.25">
      <c r="C1829"/>
    </row>
    <row r="1830" spans="3:3" x14ac:dyDescent="0.25">
      <c r="C1830"/>
    </row>
    <row r="1831" spans="3:3" x14ac:dyDescent="0.25">
      <c r="C1831"/>
    </row>
    <row r="1832" spans="3:3" x14ac:dyDescent="0.25">
      <c r="C1832"/>
    </row>
    <row r="1833" spans="3:3" x14ac:dyDescent="0.25">
      <c r="C1833"/>
    </row>
    <row r="1834" spans="3:3" x14ac:dyDescent="0.25">
      <c r="C1834"/>
    </row>
    <row r="1835" spans="3:3" x14ac:dyDescent="0.25">
      <c r="C1835"/>
    </row>
    <row r="1836" spans="3:3" x14ac:dyDescent="0.25">
      <c r="C1836"/>
    </row>
    <row r="1837" spans="3:3" x14ac:dyDescent="0.25">
      <c r="C1837"/>
    </row>
    <row r="1838" spans="3:3" x14ac:dyDescent="0.25">
      <c r="C1838"/>
    </row>
    <row r="1839" spans="3:3" x14ac:dyDescent="0.25">
      <c r="C1839"/>
    </row>
    <row r="1840" spans="3:3" x14ac:dyDescent="0.25">
      <c r="C1840"/>
    </row>
    <row r="1841" spans="3:3" x14ac:dyDescent="0.25">
      <c r="C1841"/>
    </row>
    <row r="1842" spans="3:3" x14ac:dyDescent="0.25">
      <c r="C1842"/>
    </row>
    <row r="1843" spans="3:3" x14ac:dyDescent="0.25">
      <c r="C1843"/>
    </row>
    <row r="1844" spans="3:3" x14ac:dyDescent="0.25">
      <c r="C1844"/>
    </row>
    <row r="1845" spans="3:3" x14ac:dyDescent="0.25">
      <c r="C1845"/>
    </row>
    <row r="1846" spans="3:3" x14ac:dyDescent="0.25">
      <c r="C1846"/>
    </row>
    <row r="1847" spans="3:3" x14ac:dyDescent="0.25">
      <c r="C1847"/>
    </row>
    <row r="1848" spans="3:3" x14ac:dyDescent="0.25">
      <c r="C1848"/>
    </row>
    <row r="1849" spans="3:3" x14ac:dyDescent="0.25">
      <c r="C1849"/>
    </row>
    <row r="1850" spans="3:3" x14ac:dyDescent="0.25">
      <c r="C1850"/>
    </row>
    <row r="1851" spans="3:3" x14ac:dyDescent="0.25">
      <c r="C1851"/>
    </row>
    <row r="1852" spans="3:3" x14ac:dyDescent="0.25">
      <c r="C1852"/>
    </row>
    <row r="1853" spans="3:3" x14ac:dyDescent="0.25">
      <c r="C1853"/>
    </row>
    <row r="1854" spans="3:3" x14ac:dyDescent="0.25">
      <c r="C1854"/>
    </row>
    <row r="1855" spans="3:3" x14ac:dyDescent="0.25">
      <c r="C1855"/>
    </row>
    <row r="1856" spans="3:3" x14ac:dyDescent="0.25">
      <c r="C1856"/>
    </row>
    <row r="1857" spans="3:3" x14ac:dyDescent="0.25">
      <c r="C1857"/>
    </row>
    <row r="1858" spans="3:3" x14ac:dyDescent="0.25">
      <c r="C1858"/>
    </row>
    <row r="1859" spans="3:3" x14ac:dyDescent="0.25">
      <c r="C1859"/>
    </row>
    <row r="1860" spans="3:3" x14ac:dyDescent="0.25">
      <c r="C1860"/>
    </row>
    <row r="1861" spans="3:3" x14ac:dyDescent="0.25">
      <c r="C1861"/>
    </row>
    <row r="1862" spans="3:3" x14ac:dyDescent="0.25">
      <c r="C1862"/>
    </row>
    <row r="1863" spans="3:3" x14ac:dyDescent="0.25">
      <c r="C1863"/>
    </row>
    <row r="1864" spans="3:3" x14ac:dyDescent="0.25">
      <c r="C1864"/>
    </row>
    <row r="1865" spans="3:3" x14ac:dyDescent="0.25">
      <c r="C1865"/>
    </row>
    <row r="1866" spans="3:3" x14ac:dyDescent="0.25">
      <c r="C1866"/>
    </row>
    <row r="1867" spans="3:3" x14ac:dyDescent="0.25">
      <c r="C1867"/>
    </row>
    <row r="1868" spans="3:3" x14ac:dyDescent="0.25">
      <c r="C1868"/>
    </row>
    <row r="1869" spans="3:3" x14ac:dyDescent="0.25">
      <c r="C1869"/>
    </row>
    <row r="1870" spans="3:3" x14ac:dyDescent="0.25">
      <c r="C1870"/>
    </row>
    <row r="1871" spans="3:3" x14ac:dyDescent="0.25">
      <c r="C1871"/>
    </row>
    <row r="1872" spans="3:3" x14ac:dyDescent="0.25">
      <c r="C1872"/>
    </row>
    <row r="1873" spans="3:3" x14ac:dyDescent="0.25">
      <c r="C1873"/>
    </row>
    <row r="1874" spans="3:3" x14ac:dyDescent="0.25">
      <c r="C1874"/>
    </row>
    <row r="1875" spans="3:3" x14ac:dyDescent="0.25">
      <c r="C1875"/>
    </row>
    <row r="1876" spans="3:3" x14ac:dyDescent="0.25">
      <c r="C1876"/>
    </row>
    <row r="1877" spans="3:3" x14ac:dyDescent="0.25">
      <c r="C1877"/>
    </row>
    <row r="1878" spans="3:3" x14ac:dyDescent="0.25">
      <c r="C1878"/>
    </row>
    <row r="1879" spans="3:3" x14ac:dyDescent="0.25">
      <c r="C1879"/>
    </row>
    <row r="1880" spans="3:3" x14ac:dyDescent="0.25">
      <c r="C1880"/>
    </row>
    <row r="1881" spans="3:3" x14ac:dyDescent="0.25">
      <c r="C1881"/>
    </row>
    <row r="1882" spans="3:3" x14ac:dyDescent="0.25">
      <c r="C1882"/>
    </row>
    <row r="1883" spans="3:3" x14ac:dyDescent="0.25">
      <c r="C1883"/>
    </row>
    <row r="1884" spans="3:3" x14ac:dyDescent="0.25">
      <c r="C1884"/>
    </row>
    <row r="1885" spans="3:3" x14ac:dyDescent="0.25">
      <c r="C1885"/>
    </row>
    <row r="1886" spans="3:3" x14ac:dyDescent="0.25">
      <c r="C1886"/>
    </row>
    <row r="1887" spans="3:3" x14ac:dyDescent="0.25">
      <c r="C1887"/>
    </row>
    <row r="1888" spans="3:3" x14ac:dyDescent="0.25">
      <c r="C1888"/>
    </row>
    <row r="1889" spans="3:3" x14ac:dyDescent="0.25">
      <c r="C1889"/>
    </row>
    <row r="1890" spans="3:3" x14ac:dyDescent="0.25">
      <c r="C1890"/>
    </row>
    <row r="1891" spans="3:3" x14ac:dyDescent="0.25">
      <c r="C1891"/>
    </row>
    <row r="1892" spans="3:3" x14ac:dyDescent="0.25">
      <c r="C1892"/>
    </row>
    <row r="1893" spans="3:3" x14ac:dyDescent="0.25">
      <c r="C1893"/>
    </row>
    <row r="1894" spans="3:3" x14ac:dyDescent="0.25">
      <c r="C1894"/>
    </row>
    <row r="1895" spans="3:3" x14ac:dyDescent="0.25">
      <c r="C1895"/>
    </row>
    <row r="1896" spans="3:3" x14ac:dyDescent="0.25">
      <c r="C1896"/>
    </row>
    <row r="1897" spans="3:3" x14ac:dyDescent="0.25">
      <c r="C1897"/>
    </row>
    <row r="1898" spans="3:3" x14ac:dyDescent="0.25">
      <c r="C1898"/>
    </row>
    <row r="1899" spans="3:3" x14ac:dyDescent="0.25">
      <c r="C1899"/>
    </row>
    <row r="1900" spans="3:3" x14ac:dyDescent="0.25">
      <c r="C1900"/>
    </row>
    <row r="1901" spans="3:3" x14ac:dyDescent="0.25">
      <c r="C1901"/>
    </row>
    <row r="1902" spans="3:3" x14ac:dyDescent="0.25">
      <c r="C1902"/>
    </row>
    <row r="1903" spans="3:3" x14ac:dyDescent="0.25">
      <c r="C1903"/>
    </row>
    <row r="1904" spans="3:3" x14ac:dyDescent="0.25">
      <c r="C1904"/>
    </row>
    <row r="1905" spans="3:3" x14ac:dyDescent="0.25">
      <c r="C1905"/>
    </row>
    <row r="1906" spans="3:3" x14ac:dyDescent="0.25">
      <c r="C1906"/>
    </row>
    <row r="1907" spans="3:3" x14ac:dyDescent="0.25">
      <c r="C1907"/>
    </row>
    <row r="1908" spans="3:3" x14ac:dyDescent="0.25">
      <c r="C1908"/>
    </row>
    <row r="1909" spans="3:3" x14ac:dyDescent="0.25">
      <c r="C1909"/>
    </row>
    <row r="1910" spans="3:3" x14ac:dyDescent="0.25">
      <c r="C1910"/>
    </row>
    <row r="1911" spans="3:3" x14ac:dyDescent="0.25">
      <c r="C1911"/>
    </row>
    <row r="1912" spans="3:3" x14ac:dyDescent="0.25">
      <c r="C1912"/>
    </row>
    <row r="1913" spans="3:3" x14ac:dyDescent="0.25">
      <c r="C1913"/>
    </row>
    <row r="1914" spans="3:3" x14ac:dyDescent="0.25">
      <c r="C1914"/>
    </row>
    <row r="1915" spans="3:3" x14ac:dyDescent="0.25">
      <c r="C1915"/>
    </row>
    <row r="1916" spans="3:3" x14ac:dyDescent="0.25">
      <c r="C1916"/>
    </row>
    <row r="1917" spans="3:3" x14ac:dyDescent="0.25">
      <c r="C1917"/>
    </row>
    <row r="1918" spans="3:3" x14ac:dyDescent="0.25">
      <c r="C1918"/>
    </row>
    <row r="1919" spans="3:3" x14ac:dyDescent="0.25">
      <c r="C1919"/>
    </row>
    <row r="1920" spans="3:3" x14ac:dyDescent="0.25">
      <c r="C1920"/>
    </row>
    <row r="1921" spans="3:3" x14ac:dyDescent="0.25">
      <c r="C1921"/>
    </row>
    <row r="1922" spans="3:3" x14ac:dyDescent="0.25">
      <c r="C1922"/>
    </row>
    <row r="1923" spans="3:3" x14ac:dyDescent="0.25">
      <c r="C1923"/>
    </row>
    <row r="1924" spans="3:3" x14ac:dyDescent="0.25">
      <c r="C1924"/>
    </row>
    <row r="1925" spans="3:3" x14ac:dyDescent="0.25">
      <c r="C1925"/>
    </row>
    <row r="1926" spans="3:3" x14ac:dyDescent="0.25">
      <c r="C1926"/>
    </row>
    <row r="1927" spans="3:3" x14ac:dyDescent="0.25">
      <c r="C1927"/>
    </row>
    <row r="1928" spans="3:3" x14ac:dyDescent="0.25">
      <c r="C1928"/>
    </row>
    <row r="1929" spans="3:3" x14ac:dyDescent="0.25">
      <c r="C1929"/>
    </row>
    <row r="1930" spans="3:3" x14ac:dyDescent="0.25">
      <c r="C1930"/>
    </row>
    <row r="1931" spans="3:3" x14ac:dyDescent="0.25">
      <c r="C1931"/>
    </row>
    <row r="1932" spans="3:3" x14ac:dyDescent="0.25">
      <c r="C1932"/>
    </row>
    <row r="1933" spans="3:3" x14ac:dyDescent="0.25">
      <c r="C1933"/>
    </row>
    <row r="1934" spans="3:3" x14ac:dyDescent="0.25">
      <c r="C1934"/>
    </row>
    <row r="1935" spans="3:3" x14ac:dyDescent="0.25">
      <c r="C1935"/>
    </row>
    <row r="1936" spans="3:3" x14ac:dyDescent="0.25">
      <c r="C1936"/>
    </row>
    <row r="1937" spans="3:3" x14ac:dyDescent="0.25">
      <c r="C1937"/>
    </row>
    <row r="1938" spans="3:3" x14ac:dyDescent="0.25">
      <c r="C1938"/>
    </row>
    <row r="1939" spans="3:3" x14ac:dyDescent="0.25">
      <c r="C1939"/>
    </row>
    <row r="1940" spans="3:3" x14ac:dyDescent="0.25">
      <c r="C1940"/>
    </row>
    <row r="1941" spans="3:3" x14ac:dyDescent="0.25">
      <c r="C1941"/>
    </row>
    <row r="1942" spans="3:3" x14ac:dyDescent="0.25">
      <c r="C1942"/>
    </row>
    <row r="1943" spans="3:3" x14ac:dyDescent="0.25">
      <c r="C1943"/>
    </row>
    <row r="1944" spans="3:3" x14ac:dyDescent="0.25">
      <c r="C1944"/>
    </row>
    <row r="1945" spans="3:3" x14ac:dyDescent="0.25">
      <c r="C1945"/>
    </row>
    <row r="1946" spans="3:3" x14ac:dyDescent="0.25">
      <c r="C1946"/>
    </row>
    <row r="1947" spans="3:3" x14ac:dyDescent="0.25">
      <c r="C1947"/>
    </row>
    <row r="1948" spans="3:3" x14ac:dyDescent="0.25">
      <c r="C1948"/>
    </row>
    <row r="1949" spans="3:3" x14ac:dyDescent="0.25">
      <c r="C1949"/>
    </row>
    <row r="1950" spans="3:3" x14ac:dyDescent="0.25">
      <c r="C1950"/>
    </row>
    <row r="1951" spans="3:3" x14ac:dyDescent="0.25">
      <c r="C1951"/>
    </row>
    <row r="1952" spans="3:3" x14ac:dyDescent="0.25">
      <c r="C1952"/>
    </row>
    <row r="1953" spans="3:3" x14ac:dyDescent="0.25">
      <c r="C1953"/>
    </row>
    <row r="1954" spans="3:3" x14ac:dyDescent="0.25">
      <c r="C1954"/>
    </row>
    <row r="1955" spans="3:3" x14ac:dyDescent="0.25">
      <c r="C1955"/>
    </row>
    <row r="1956" spans="3:3" x14ac:dyDescent="0.25">
      <c r="C1956"/>
    </row>
    <row r="1957" spans="3:3" x14ac:dyDescent="0.25">
      <c r="C1957"/>
    </row>
    <row r="1958" spans="3:3" x14ac:dyDescent="0.25">
      <c r="C1958"/>
    </row>
    <row r="1959" spans="3:3" x14ac:dyDescent="0.25">
      <c r="C1959"/>
    </row>
    <row r="1960" spans="3:3" x14ac:dyDescent="0.25">
      <c r="C1960"/>
    </row>
    <row r="1961" spans="3:3" x14ac:dyDescent="0.25">
      <c r="C1961"/>
    </row>
    <row r="1962" spans="3:3" x14ac:dyDescent="0.25">
      <c r="C1962"/>
    </row>
    <row r="1963" spans="3:3" x14ac:dyDescent="0.25">
      <c r="C1963"/>
    </row>
    <row r="1964" spans="3:3" x14ac:dyDescent="0.25">
      <c r="C1964"/>
    </row>
    <row r="1965" spans="3:3" x14ac:dyDescent="0.25">
      <c r="C1965"/>
    </row>
    <row r="1966" spans="3:3" x14ac:dyDescent="0.25">
      <c r="C1966"/>
    </row>
    <row r="1967" spans="3:3" x14ac:dyDescent="0.25">
      <c r="C1967"/>
    </row>
    <row r="1968" spans="3:3" x14ac:dyDescent="0.25">
      <c r="C1968"/>
    </row>
    <row r="1969" spans="3:3" x14ac:dyDescent="0.25">
      <c r="C1969"/>
    </row>
    <row r="1970" spans="3:3" x14ac:dyDescent="0.25">
      <c r="C1970"/>
    </row>
    <row r="1971" spans="3:3" x14ac:dyDescent="0.25">
      <c r="C1971"/>
    </row>
    <row r="1972" spans="3:3" x14ac:dyDescent="0.25">
      <c r="C1972"/>
    </row>
    <row r="1973" spans="3:3" x14ac:dyDescent="0.25">
      <c r="C1973"/>
    </row>
    <row r="1974" spans="3:3" x14ac:dyDescent="0.25">
      <c r="C1974"/>
    </row>
    <row r="1975" spans="3:3" x14ac:dyDescent="0.25">
      <c r="C1975"/>
    </row>
    <row r="1976" spans="3:3" x14ac:dyDescent="0.25">
      <c r="C1976"/>
    </row>
    <row r="1977" spans="3:3" x14ac:dyDescent="0.25">
      <c r="C1977"/>
    </row>
    <row r="1978" spans="3:3" x14ac:dyDescent="0.25">
      <c r="C1978"/>
    </row>
    <row r="1979" spans="3:3" x14ac:dyDescent="0.25">
      <c r="C1979"/>
    </row>
    <row r="1980" spans="3:3" x14ac:dyDescent="0.25">
      <c r="C1980"/>
    </row>
    <row r="1981" spans="3:3" x14ac:dyDescent="0.25">
      <c r="C1981"/>
    </row>
    <row r="1982" spans="3:3" x14ac:dyDescent="0.25">
      <c r="C1982"/>
    </row>
    <row r="1983" spans="3:3" x14ac:dyDescent="0.25">
      <c r="C1983"/>
    </row>
    <row r="1984" spans="3:3" x14ac:dyDescent="0.25">
      <c r="C1984"/>
    </row>
    <row r="1985" spans="3:3" x14ac:dyDescent="0.25">
      <c r="C1985"/>
    </row>
    <row r="1986" spans="3:3" x14ac:dyDescent="0.25">
      <c r="C1986"/>
    </row>
    <row r="1987" spans="3:3" x14ac:dyDescent="0.25">
      <c r="C1987"/>
    </row>
    <row r="1988" spans="3:3" x14ac:dyDescent="0.25">
      <c r="C1988"/>
    </row>
    <row r="1989" spans="3:3" x14ac:dyDescent="0.25">
      <c r="C1989"/>
    </row>
    <row r="1990" spans="3:3" x14ac:dyDescent="0.25">
      <c r="C1990"/>
    </row>
    <row r="1991" spans="3:3" x14ac:dyDescent="0.25">
      <c r="C1991"/>
    </row>
    <row r="1992" spans="3:3" x14ac:dyDescent="0.25">
      <c r="C1992"/>
    </row>
    <row r="1993" spans="3:3" x14ac:dyDescent="0.25">
      <c r="C1993"/>
    </row>
    <row r="1994" spans="3:3" x14ac:dyDescent="0.25">
      <c r="C1994"/>
    </row>
    <row r="1995" spans="3:3" x14ac:dyDescent="0.25">
      <c r="C1995"/>
    </row>
    <row r="1996" spans="3:3" x14ac:dyDescent="0.25">
      <c r="C1996"/>
    </row>
    <row r="1997" spans="3:3" x14ac:dyDescent="0.25">
      <c r="C1997"/>
    </row>
    <row r="1998" spans="3:3" x14ac:dyDescent="0.25">
      <c r="C1998"/>
    </row>
    <row r="1999" spans="3:3" x14ac:dyDescent="0.25">
      <c r="C1999"/>
    </row>
    <row r="2000" spans="3:3" x14ac:dyDescent="0.25">
      <c r="C2000"/>
    </row>
    <row r="2001" spans="3:3" x14ac:dyDescent="0.25">
      <c r="C2001"/>
    </row>
    <row r="2002" spans="3:3" x14ac:dyDescent="0.25">
      <c r="C2002"/>
    </row>
    <row r="2003" spans="3:3" x14ac:dyDescent="0.25">
      <c r="C2003"/>
    </row>
    <row r="2004" spans="3:3" x14ac:dyDescent="0.25">
      <c r="C2004"/>
    </row>
    <row r="2005" spans="3:3" x14ac:dyDescent="0.25">
      <c r="C2005"/>
    </row>
    <row r="2006" spans="3:3" x14ac:dyDescent="0.25">
      <c r="C2006"/>
    </row>
    <row r="2007" spans="3:3" x14ac:dyDescent="0.25">
      <c r="C2007"/>
    </row>
    <row r="2008" spans="3:3" x14ac:dyDescent="0.25">
      <c r="C2008"/>
    </row>
    <row r="2009" spans="3:3" x14ac:dyDescent="0.25">
      <c r="C2009"/>
    </row>
    <row r="2010" spans="3:3" x14ac:dyDescent="0.25">
      <c r="C2010"/>
    </row>
    <row r="2011" spans="3:3" x14ac:dyDescent="0.25">
      <c r="C2011"/>
    </row>
    <row r="2012" spans="3:3" x14ac:dyDescent="0.25">
      <c r="C2012"/>
    </row>
    <row r="2013" spans="3:3" x14ac:dyDescent="0.25">
      <c r="C2013"/>
    </row>
    <row r="2014" spans="3:3" x14ac:dyDescent="0.25">
      <c r="C2014"/>
    </row>
    <row r="2015" spans="3:3" x14ac:dyDescent="0.25">
      <c r="C2015"/>
    </row>
    <row r="2016" spans="3:3" x14ac:dyDescent="0.25">
      <c r="C2016"/>
    </row>
    <row r="2017" spans="3:3" x14ac:dyDescent="0.25">
      <c r="C2017"/>
    </row>
    <row r="2018" spans="3:3" x14ac:dyDescent="0.25">
      <c r="C2018"/>
    </row>
    <row r="2019" spans="3:3" x14ac:dyDescent="0.25">
      <c r="C2019"/>
    </row>
    <row r="2020" spans="3:3" x14ac:dyDescent="0.25">
      <c r="C2020"/>
    </row>
    <row r="2021" spans="3:3" x14ac:dyDescent="0.25">
      <c r="C2021"/>
    </row>
    <row r="2022" spans="3:3" x14ac:dyDescent="0.25">
      <c r="C2022"/>
    </row>
    <row r="2023" spans="3:3" x14ac:dyDescent="0.25">
      <c r="C2023"/>
    </row>
    <row r="2024" spans="3:3" x14ac:dyDescent="0.25">
      <c r="C2024"/>
    </row>
    <row r="2025" spans="3:3" x14ac:dyDescent="0.25">
      <c r="C2025"/>
    </row>
    <row r="2026" spans="3:3" x14ac:dyDescent="0.25">
      <c r="C2026"/>
    </row>
    <row r="2027" spans="3:3" x14ac:dyDescent="0.25">
      <c r="C2027"/>
    </row>
    <row r="2028" spans="3:3" x14ac:dyDescent="0.25">
      <c r="C2028"/>
    </row>
    <row r="2029" spans="3:3" x14ac:dyDescent="0.25">
      <c r="C2029"/>
    </row>
    <row r="2030" spans="3:3" x14ac:dyDescent="0.25">
      <c r="C2030"/>
    </row>
    <row r="2031" spans="3:3" x14ac:dyDescent="0.25">
      <c r="C2031"/>
    </row>
    <row r="2032" spans="3:3" x14ac:dyDescent="0.25">
      <c r="C2032"/>
    </row>
    <row r="2033" spans="3:3" x14ac:dyDescent="0.25">
      <c r="C2033"/>
    </row>
    <row r="2034" spans="3:3" x14ac:dyDescent="0.25">
      <c r="C2034"/>
    </row>
    <row r="2035" spans="3:3" x14ac:dyDescent="0.25">
      <c r="C2035"/>
    </row>
    <row r="2036" spans="3:3" x14ac:dyDescent="0.25">
      <c r="C2036"/>
    </row>
    <row r="2037" spans="3:3" x14ac:dyDescent="0.25">
      <c r="C2037"/>
    </row>
    <row r="2038" spans="3:3" x14ac:dyDescent="0.25">
      <c r="C2038"/>
    </row>
    <row r="2039" spans="3:3" x14ac:dyDescent="0.25">
      <c r="C2039"/>
    </row>
    <row r="2040" spans="3:3" x14ac:dyDescent="0.25">
      <c r="C2040"/>
    </row>
    <row r="2041" spans="3:3" x14ac:dyDescent="0.25">
      <c r="C2041"/>
    </row>
    <row r="2042" spans="3:3" x14ac:dyDescent="0.25">
      <c r="C2042"/>
    </row>
    <row r="2043" spans="3:3" x14ac:dyDescent="0.25">
      <c r="C2043"/>
    </row>
    <row r="2044" spans="3:3" x14ac:dyDescent="0.25">
      <c r="C2044"/>
    </row>
    <row r="2045" spans="3:3" x14ac:dyDescent="0.25">
      <c r="C2045"/>
    </row>
    <row r="2046" spans="3:3" x14ac:dyDescent="0.25">
      <c r="C2046"/>
    </row>
    <row r="2047" spans="3:3" x14ac:dyDescent="0.25">
      <c r="C2047"/>
    </row>
    <row r="2048" spans="3:3" x14ac:dyDescent="0.25">
      <c r="C2048"/>
    </row>
    <row r="2049" spans="3:3" x14ac:dyDescent="0.25">
      <c r="C2049"/>
    </row>
    <row r="2050" spans="3:3" x14ac:dyDescent="0.25">
      <c r="C2050"/>
    </row>
    <row r="2051" spans="3:3" x14ac:dyDescent="0.25">
      <c r="C2051"/>
    </row>
    <row r="2052" spans="3:3" x14ac:dyDescent="0.25">
      <c r="C2052"/>
    </row>
    <row r="2053" spans="3:3" x14ac:dyDescent="0.25">
      <c r="C2053"/>
    </row>
    <row r="2054" spans="3:3" x14ac:dyDescent="0.25">
      <c r="C2054"/>
    </row>
    <row r="2055" spans="3:3" x14ac:dyDescent="0.25">
      <c r="C2055"/>
    </row>
    <row r="2056" spans="3:3" x14ac:dyDescent="0.25">
      <c r="C2056"/>
    </row>
    <row r="2057" spans="3:3" x14ac:dyDescent="0.25">
      <c r="C2057"/>
    </row>
    <row r="2058" spans="3:3" x14ac:dyDescent="0.25">
      <c r="C2058"/>
    </row>
    <row r="2059" spans="3:3" x14ac:dyDescent="0.25">
      <c r="C2059"/>
    </row>
    <row r="2060" spans="3:3" x14ac:dyDescent="0.25">
      <c r="C2060"/>
    </row>
    <row r="2061" spans="3:3" x14ac:dyDescent="0.25">
      <c r="C2061"/>
    </row>
    <row r="2062" spans="3:3" x14ac:dyDescent="0.25">
      <c r="C2062"/>
    </row>
    <row r="2063" spans="3:3" x14ac:dyDescent="0.25">
      <c r="C2063"/>
    </row>
    <row r="2064" spans="3:3" x14ac:dyDescent="0.25">
      <c r="C2064"/>
    </row>
    <row r="2065" spans="3:3" x14ac:dyDescent="0.25">
      <c r="C2065"/>
    </row>
    <row r="2066" spans="3:3" x14ac:dyDescent="0.25">
      <c r="C2066"/>
    </row>
    <row r="2067" spans="3:3" x14ac:dyDescent="0.25">
      <c r="C2067"/>
    </row>
    <row r="2068" spans="3:3" x14ac:dyDescent="0.25">
      <c r="C2068"/>
    </row>
    <row r="2069" spans="3:3" x14ac:dyDescent="0.25">
      <c r="C2069"/>
    </row>
    <row r="2070" spans="3:3" x14ac:dyDescent="0.25">
      <c r="C2070"/>
    </row>
    <row r="2071" spans="3:3" x14ac:dyDescent="0.25">
      <c r="C2071"/>
    </row>
    <row r="2072" spans="3:3" x14ac:dyDescent="0.25">
      <c r="C2072"/>
    </row>
    <row r="2073" spans="3:3" x14ac:dyDescent="0.25">
      <c r="C2073"/>
    </row>
    <row r="2074" spans="3:3" x14ac:dyDescent="0.25">
      <c r="C2074"/>
    </row>
    <row r="2075" spans="3:3" x14ac:dyDescent="0.25">
      <c r="C2075"/>
    </row>
    <row r="2076" spans="3:3" x14ac:dyDescent="0.25">
      <c r="C2076"/>
    </row>
    <row r="2077" spans="3:3" x14ac:dyDescent="0.25">
      <c r="C2077"/>
    </row>
    <row r="2078" spans="3:3" x14ac:dyDescent="0.25">
      <c r="C2078"/>
    </row>
    <row r="2079" spans="3:3" x14ac:dyDescent="0.25">
      <c r="C2079"/>
    </row>
    <row r="2080" spans="3:3" x14ac:dyDescent="0.25">
      <c r="C2080"/>
    </row>
    <row r="2081" spans="3:3" x14ac:dyDescent="0.25">
      <c r="C2081"/>
    </row>
    <row r="2082" spans="3:3" x14ac:dyDescent="0.25">
      <c r="C2082"/>
    </row>
    <row r="2083" spans="3:3" x14ac:dyDescent="0.25">
      <c r="C2083"/>
    </row>
    <row r="2084" spans="3:3" x14ac:dyDescent="0.25">
      <c r="C2084"/>
    </row>
    <row r="2085" spans="3:3" x14ac:dyDescent="0.25">
      <c r="C2085"/>
    </row>
    <row r="2086" spans="3:3" x14ac:dyDescent="0.25">
      <c r="C2086"/>
    </row>
    <row r="2087" spans="3:3" x14ac:dyDescent="0.25">
      <c r="C2087"/>
    </row>
    <row r="2088" spans="3:3" x14ac:dyDescent="0.25">
      <c r="C2088"/>
    </row>
    <row r="2089" spans="3:3" x14ac:dyDescent="0.25">
      <c r="C2089"/>
    </row>
    <row r="2090" spans="3:3" x14ac:dyDescent="0.25">
      <c r="C2090"/>
    </row>
    <row r="2091" spans="3:3" x14ac:dyDescent="0.25">
      <c r="C2091"/>
    </row>
    <row r="2092" spans="3:3" x14ac:dyDescent="0.25">
      <c r="C2092"/>
    </row>
    <row r="2093" spans="3:3" x14ac:dyDescent="0.25">
      <c r="C2093"/>
    </row>
    <row r="2094" spans="3:3" x14ac:dyDescent="0.25">
      <c r="C2094"/>
    </row>
    <row r="2095" spans="3:3" x14ac:dyDescent="0.25">
      <c r="C2095"/>
    </row>
    <row r="2096" spans="3:3" x14ac:dyDescent="0.25">
      <c r="C2096"/>
    </row>
    <row r="2097" spans="3:3" x14ac:dyDescent="0.25">
      <c r="C2097"/>
    </row>
    <row r="2098" spans="3:3" x14ac:dyDescent="0.25">
      <c r="C2098"/>
    </row>
    <row r="2099" spans="3:3" x14ac:dyDescent="0.25">
      <c r="C2099"/>
    </row>
    <row r="2100" spans="3:3" x14ac:dyDescent="0.25">
      <c r="C2100"/>
    </row>
    <row r="2101" spans="3:3" x14ac:dyDescent="0.25">
      <c r="C2101"/>
    </row>
    <row r="2102" spans="3:3" x14ac:dyDescent="0.25">
      <c r="C2102"/>
    </row>
    <row r="2103" spans="3:3" x14ac:dyDescent="0.25">
      <c r="C2103"/>
    </row>
    <row r="2104" spans="3:3" x14ac:dyDescent="0.25">
      <c r="C2104"/>
    </row>
    <row r="2105" spans="3:3" x14ac:dyDescent="0.25">
      <c r="C2105"/>
    </row>
    <row r="2106" spans="3:3" x14ac:dyDescent="0.25">
      <c r="C2106"/>
    </row>
    <row r="2107" spans="3:3" x14ac:dyDescent="0.25">
      <c r="C2107"/>
    </row>
    <row r="2108" spans="3:3" x14ac:dyDescent="0.25">
      <c r="C2108"/>
    </row>
    <row r="2109" spans="3:3" x14ac:dyDescent="0.25">
      <c r="C2109"/>
    </row>
    <row r="2110" spans="3:3" x14ac:dyDescent="0.25">
      <c r="C2110"/>
    </row>
    <row r="2111" spans="3:3" x14ac:dyDescent="0.25">
      <c r="C2111"/>
    </row>
    <row r="2112" spans="3:3" x14ac:dyDescent="0.25">
      <c r="C2112"/>
    </row>
    <row r="2113" spans="3:3" x14ac:dyDescent="0.25">
      <c r="C2113"/>
    </row>
    <row r="2114" spans="3:3" x14ac:dyDescent="0.25">
      <c r="C2114"/>
    </row>
    <row r="2115" spans="3:3" x14ac:dyDescent="0.25">
      <c r="C2115"/>
    </row>
    <row r="2116" spans="3:3" x14ac:dyDescent="0.25">
      <c r="C2116"/>
    </row>
    <row r="2117" spans="3:3" x14ac:dyDescent="0.25">
      <c r="C2117"/>
    </row>
    <row r="2118" spans="3:3" x14ac:dyDescent="0.25">
      <c r="C2118"/>
    </row>
    <row r="2119" spans="3:3" x14ac:dyDescent="0.25">
      <c r="C2119"/>
    </row>
    <row r="2120" spans="3:3" x14ac:dyDescent="0.25">
      <c r="C2120"/>
    </row>
    <row r="2121" spans="3:3" x14ac:dyDescent="0.25">
      <c r="C2121"/>
    </row>
    <row r="2122" spans="3:3" x14ac:dyDescent="0.25">
      <c r="C2122"/>
    </row>
    <row r="2123" spans="3:3" x14ac:dyDescent="0.25">
      <c r="C2123"/>
    </row>
    <row r="2124" spans="3:3" x14ac:dyDescent="0.25">
      <c r="C2124"/>
    </row>
    <row r="2125" spans="3:3" x14ac:dyDescent="0.25">
      <c r="C2125"/>
    </row>
    <row r="2126" spans="3:3" x14ac:dyDescent="0.25">
      <c r="C2126"/>
    </row>
    <row r="2127" spans="3:3" x14ac:dyDescent="0.25">
      <c r="C2127"/>
    </row>
    <row r="2128" spans="3:3" x14ac:dyDescent="0.25">
      <c r="C2128"/>
    </row>
    <row r="2129" spans="3:3" x14ac:dyDescent="0.25">
      <c r="C2129"/>
    </row>
    <row r="2130" spans="3:3" x14ac:dyDescent="0.25">
      <c r="C2130"/>
    </row>
    <row r="2131" spans="3:3" x14ac:dyDescent="0.25">
      <c r="C2131"/>
    </row>
    <row r="2132" spans="3:3" x14ac:dyDescent="0.25">
      <c r="C2132"/>
    </row>
    <row r="2133" spans="3:3" x14ac:dyDescent="0.25">
      <c r="C2133"/>
    </row>
    <row r="2134" spans="3:3" x14ac:dyDescent="0.25">
      <c r="C2134"/>
    </row>
    <row r="2135" spans="3:3" x14ac:dyDescent="0.25">
      <c r="C2135"/>
    </row>
    <row r="2136" spans="3:3" x14ac:dyDescent="0.25">
      <c r="C2136"/>
    </row>
    <row r="2137" spans="3:3" x14ac:dyDescent="0.25">
      <c r="C2137"/>
    </row>
    <row r="2138" spans="3:3" x14ac:dyDescent="0.25">
      <c r="C2138"/>
    </row>
    <row r="2139" spans="3:3" x14ac:dyDescent="0.25">
      <c r="C2139"/>
    </row>
    <row r="2140" spans="3:3" x14ac:dyDescent="0.25">
      <c r="C2140"/>
    </row>
    <row r="2141" spans="3:3" x14ac:dyDescent="0.25">
      <c r="C2141"/>
    </row>
    <row r="2142" spans="3:3" x14ac:dyDescent="0.25">
      <c r="C2142"/>
    </row>
    <row r="2143" spans="3:3" x14ac:dyDescent="0.25">
      <c r="C2143"/>
    </row>
    <row r="2144" spans="3:3" x14ac:dyDescent="0.25">
      <c r="C2144"/>
    </row>
    <row r="2145" spans="3:3" x14ac:dyDescent="0.25">
      <c r="C2145"/>
    </row>
    <row r="2146" spans="3:3" x14ac:dyDescent="0.25">
      <c r="C2146"/>
    </row>
    <row r="2147" spans="3:3" x14ac:dyDescent="0.25">
      <c r="C2147"/>
    </row>
    <row r="2148" spans="3:3" x14ac:dyDescent="0.25">
      <c r="C2148"/>
    </row>
    <row r="2149" spans="3:3" x14ac:dyDescent="0.25">
      <c r="C2149"/>
    </row>
    <row r="2150" spans="3:3" x14ac:dyDescent="0.25">
      <c r="C2150"/>
    </row>
    <row r="2151" spans="3:3" x14ac:dyDescent="0.25">
      <c r="C2151"/>
    </row>
    <row r="2152" spans="3:3" x14ac:dyDescent="0.25">
      <c r="C2152"/>
    </row>
    <row r="2153" spans="3:3" x14ac:dyDescent="0.25">
      <c r="C2153"/>
    </row>
    <row r="2154" spans="3:3" x14ac:dyDescent="0.25">
      <c r="C2154"/>
    </row>
    <row r="2155" spans="3:3" x14ac:dyDescent="0.25">
      <c r="C2155"/>
    </row>
    <row r="2156" spans="3:3" x14ac:dyDescent="0.25">
      <c r="C2156"/>
    </row>
    <row r="2157" spans="3:3" x14ac:dyDescent="0.25">
      <c r="C2157"/>
    </row>
    <row r="2158" spans="3:3" x14ac:dyDescent="0.25">
      <c r="C2158"/>
    </row>
    <row r="2159" spans="3:3" x14ac:dyDescent="0.25">
      <c r="C2159"/>
    </row>
    <row r="2160" spans="3:3" x14ac:dyDescent="0.25">
      <c r="C2160"/>
    </row>
    <row r="2161" spans="3:3" x14ac:dyDescent="0.25">
      <c r="C2161"/>
    </row>
    <row r="2162" spans="3:3" x14ac:dyDescent="0.25">
      <c r="C2162"/>
    </row>
    <row r="2163" spans="3:3" x14ac:dyDescent="0.25">
      <c r="C2163"/>
    </row>
    <row r="2164" spans="3:3" x14ac:dyDescent="0.25">
      <c r="C2164"/>
    </row>
    <row r="2165" spans="3:3" x14ac:dyDescent="0.25">
      <c r="C2165"/>
    </row>
    <row r="2166" spans="3:3" x14ac:dyDescent="0.25">
      <c r="C2166"/>
    </row>
    <row r="2167" spans="3:3" x14ac:dyDescent="0.25">
      <c r="C2167"/>
    </row>
    <row r="2168" spans="3:3" x14ac:dyDescent="0.25">
      <c r="C2168"/>
    </row>
    <row r="2169" spans="3:3" x14ac:dyDescent="0.25">
      <c r="C2169"/>
    </row>
    <row r="2170" spans="3:3" x14ac:dyDescent="0.25">
      <c r="C2170"/>
    </row>
    <row r="2171" spans="3:3" x14ac:dyDescent="0.25">
      <c r="C2171"/>
    </row>
    <row r="2172" spans="3:3" x14ac:dyDescent="0.25">
      <c r="C2172"/>
    </row>
    <row r="2173" spans="3:3" x14ac:dyDescent="0.25">
      <c r="C2173"/>
    </row>
    <row r="2174" spans="3:3" x14ac:dyDescent="0.25">
      <c r="C2174"/>
    </row>
    <row r="2175" spans="3:3" x14ac:dyDescent="0.25">
      <c r="C2175"/>
    </row>
    <row r="2176" spans="3:3" x14ac:dyDescent="0.25">
      <c r="C2176"/>
    </row>
    <row r="2177" spans="3:3" x14ac:dyDescent="0.25">
      <c r="C2177"/>
    </row>
    <row r="2178" spans="3:3" x14ac:dyDescent="0.25">
      <c r="C2178"/>
    </row>
    <row r="2179" spans="3:3" x14ac:dyDescent="0.25">
      <c r="C2179"/>
    </row>
    <row r="2180" spans="3:3" x14ac:dyDescent="0.25">
      <c r="C2180"/>
    </row>
    <row r="2181" spans="3:3" x14ac:dyDescent="0.25">
      <c r="C2181"/>
    </row>
    <row r="2182" spans="3:3" x14ac:dyDescent="0.25">
      <c r="C2182"/>
    </row>
    <row r="2183" spans="3:3" x14ac:dyDescent="0.25">
      <c r="C2183"/>
    </row>
    <row r="2184" spans="3:3" x14ac:dyDescent="0.25">
      <c r="C2184"/>
    </row>
    <row r="2185" spans="3:3" x14ac:dyDescent="0.25">
      <c r="C2185"/>
    </row>
    <row r="2186" spans="3:3" x14ac:dyDescent="0.25">
      <c r="C2186"/>
    </row>
    <row r="2187" spans="3:3" x14ac:dyDescent="0.25">
      <c r="C2187"/>
    </row>
    <row r="2188" spans="3:3" x14ac:dyDescent="0.25">
      <c r="C2188"/>
    </row>
    <row r="2189" spans="3:3" x14ac:dyDescent="0.25">
      <c r="C2189"/>
    </row>
    <row r="2190" spans="3:3" x14ac:dyDescent="0.25">
      <c r="C2190"/>
    </row>
    <row r="2191" spans="3:3" x14ac:dyDescent="0.25">
      <c r="C2191"/>
    </row>
    <row r="2192" spans="3:3" x14ac:dyDescent="0.25">
      <c r="C2192"/>
    </row>
    <row r="2193" spans="3:3" x14ac:dyDescent="0.25">
      <c r="C2193"/>
    </row>
    <row r="2194" spans="3:3" x14ac:dyDescent="0.25">
      <c r="C2194"/>
    </row>
    <row r="2195" spans="3:3" x14ac:dyDescent="0.25">
      <c r="C2195"/>
    </row>
    <row r="2196" spans="3:3" x14ac:dyDescent="0.25">
      <c r="C2196"/>
    </row>
    <row r="2197" spans="3:3" x14ac:dyDescent="0.25">
      <c r="C2197"/>
    </row>
    <row r="2198" spans="3:3" x14ac:dyDescent="0.25">
      <c r="C2198"/>
    </row>
    <row r="2199" spans="3:3" x14ac:dyDescent="0.25">
      <c r="C2199"/>
    </row>
    <row r="2200" spans="3:3" x14ac:dyDescent="0.25">
      <c r="C2200"/>
    </row>
    <row r="2201" spans="3:3" x14ac:dyDescent="0.25">
      <c r="C2201"/>
    </row>
    <row r="2202" spans="3:3" x14ac:dyDescent="0.25">
      <c r="C2202"/>
    </row>
    <row r="2203" spans="3:3" x14ac:dyDescent="0.25">
      <c r="C2203"/>
    </row>
    <row r="2204" spans="3:3" x14ac:dyDescent="0.25">
      <c r="C2204"/>
    </row>
    <row r="2205" spans="3:3" x14ac:dyDescent="0.25">
      <c r="C2205"/>
    </row>
    <row r="2206" spans="3:3" x14ac:dyDescent="0.25">
      <c r="C2206"/>
    </row>
    <row r="2207" spans="3:3" x14ac:dyDescent="0.25">
      <c r="C2207"/>
    </row>
    <row r="2208" spans="3:3" x14ac:dyDescent="0.25">
      <c r="C2208"/>
    </row>
    <row r="2209" spans="3:3" x14ac:dyDescent="0.25">
      <c r="C2209"/>
    </row>
    <row r="2210" spans="3:3" x14ac:dyDescent="0.25">
      <c r="C2210"/>
    </row>
    <row r="2211" spans="3:3" x14ac:dyDescent="0.25">
      <c r="C2211"/>
    </row>
    <row r="2212" spans="3:3" x14ac:dyDescent="0.25">
      <c r="C2212"/>
    </row>
    <row r="2213" spans="3:3" x14ac:dyDescent="0.25">
      <c r="C2213"/>
    </row>
    <row r="2214" spans="3:3" x14ac:dyDescent="0.25">
      <c r="C2214"/>
    </row>
    <row r="2215" spans="3:3" x14ac:dyDescent="0.25">
      <c r="C2215"/>
    </row>
    <row r="2216" spans="3:3" x14ac:dyDescent="0.25">
      <c r="C2216"/>
    </row>
    <row r="2217" spans="3:3" x14ac:dyDescent="0.25">
      <c r="C2217"/>
    </row>
    <row r="2218" spans="3:3" x14ac:dyDescent="0.25">
      <c r="C2218"/>
    </row>
    <row r="2219" spans="3:3" x14ac:dyDescent="0.25">
      <c r="C2219"/>
    </row>
    <row r="2220" spans="3:3" x14ac:dyDescent="0.25">
      <c r="C2220"/>
    </row>
    <row r="2221" spans="3:3" x14ac:dyDescent="0.25">
      <c r="C2221"/>
    </row>
    <row r="2222" spans="3:3" x14ac:dyDescent="0.25">
      <c r="C2222"/>
    </row>
    <row r="2223" spans="3:3" x14ac:dyDescent="0.25">
      <c r="C2223"/>
    </row>
    <row r="2224" spans="3:3" x14ac:dyDescent="0.25">
      <c r="C2224"/>
    </row>
    <row r="2225" spans="3:3" x14ac:dyDescent="0.25">
      <c r="C2225"/>
    </row>
    <row r="2226" spans="3:3" x14ac:dyDescent="0.25">
      <c r="C2226"/>
    </row>
    <row r="2227" spans="3:3" x14ac:dyDescent="0.25">
      <c r="C2227"/>
    </row>
    <row r="2228" spans="3:3" x14ac:dyDescent="0.25">
      <c r="C2228"/>
    </row>
    <row r="2229" spans="3:3" x14ac:dyDescent="0.25">
      <c r="C2229"/>
    </row>
    <row r="2230" spans="3:3" x14ac:dyDescent="0.25">
      <c r="C2230"/>
    </row>
    <row r="2231" spans="3:3" x14ac:dyDescent="0.25">
      <c r="C2231"/>
    </row>
    <row r="2232" spans="3:3" x14ac:dyDescent="0.25">
      <c r="C2232"/>
    </row>
    <row r="2233" spans="3:3" x14ac:dyDescent="0.25">
      <c r="C2233"/>
    </row>
    <row r="2234" spans="3:3" x14ac:dyDescent="0.25">
      <c r="C2234"/>
    </row>
    <row r="2235" spans="3:3" x14ac:dyDescent="0.25">
      <c r="C2235"/>
    </row>
    <row r="2236" spans="3:3" x14ac:dyDescent="0.25">
      <c r="C2236"/>
    </row>
    <row r="2237" spans="3:3" x14ac:dyDescent="0.25">
      <c r="C2237"/>
    </row>
    <row r="2238" spans="3:3" x14ac:dyDescent="0.25">
      <c r="C2238"/>
    </row>
    <row r="2239" spans="3:3" x14ac:dyDescent="0.25">
      <c r="C2239"/>
    </row>
    <row r="2240" spans="3:3" x14ac:dyDescent="0.25">
      <c r="C2240"/>
    </row>
    <row r="2241" spans="3:3" x14ac:dyDescent="0.25">
      <c r="C2241"/>
    </row>
    <row r="2242" spans="3:3" x14ac:dyDescent="0.25">
      <c r="C2242"/>
    </row>
    <row r="2243" spans="3:3" x14ac:dyDescent="0.25">
      <c r="C2243"/>
    </row>
    <row r="2244" spans="3:3" x14ac:dyDescent="0.25">
      <c r="C2244"/>
    </row>
    <row r="2245" spans="3:3" x14ac:dyDescent="0.25">
      <c r="C2245"/>
    </row>
    <row r="2246" spans="3:3" x14ac:dyDescent="0.25">
      <c r="C2246"/>
    </row>
    <row r="2247" spans="3:3" x14ac:dyDescent="0.25">
      <c r="C2247"/>
    </row>
    <row r="2248" spans="3:3" x14ac:dyDescent="0.25">
      <c r="C2248"/>
    </row>
    <row r="2249" spans="3:3" x14ac:dyDescent="0.25">
      <c r="C2249"/>
    </row>
    <row r="2250" spans="3:3" x14ac:dyDescent="0.25">
      <c r="C2250"/>
    </row>
    <row r="2251" spans="3:3" x14ac:dyDescent="0.25">
      <c r="C2251"/>
    </row>
    <row r="2252" spans="3:3" x14ac:dyDescent="0.25">
      <c r="C2252"/>
    </row>
    <row r="2253" spans="3:3" x14ac:dyDescent="0.25">
      <c r="C2253"/>
    </row>
    <row r="2254" spans="3:3" x14ac:dyDescent="0.25">
      <c r="C2254"/>
    </row>
    <row r="2255" spans="3:3" x14ac:dyDescent="0.25">
      <c r="C2255"/>
    </row>
    <row r="2256" spans="3:3" x14ac:dyDescent="0.25">
      <c r="C2256"/>
    </row>
    <row r="2257" spans="3:3" x14ac:dyDescent="0.25">
      <c r="C2257"/>
    </row>
    <row r="2258" spans="3:3" x14ac:dyDescent="0.25">
      <c r="C2258"/>
    </row>
    <row r="2259" spans="3:3" x14ac:dyDescent="0.25">
      <c r="C2259"/>
    </row>
    <row r="2260" spans="3:3" x14ac:dyDescent="0.25">
      <c r="C2260"/>
    </row>
    <row r="2261" spans="3:3" x14ac:dyDescent="0.25">
      <c r="C2261"/>
    </row>
    <row r="2262" spans="3:3" x14ac:dyDescent="0.25">
      <c r="C2262"/>
    </row>
    <row r="2263" spans="3:3" x14ac:dyDescent="0.25">
      <c r="C2263"/>
    </row>
    <row r="2264" spans="3:3" x14ac:dyDescent="0.25">
      <c r="C2264"/>
    </row>
    <row r="2265" spans="3:3" x14ac:dyDescent="0.25">
      <c r="C2265"/>
    </row>
    <row r="2266" spans="3:3" x14ac:dyDescent="0.25">
      <c r="C2266"/>
    </row>
    <row r="2267" spans="3:3" x14ac:dyDescent="0.25">
      <c r="C2267"/>
    </row>
    <row r="2268" spans="3:3" x14ac:dyDescent="0.25">
      <c r="C2268"/>
    </row>
    <row r="2269" spans="3:3" x14ac:dyDescent="0.25">
      <c r="C2269"/>
    </row>
    <row r="2270" spans="3:3" x14ac:dyDescent="0.25">
      <c r="C2270"/>
    </row>
    <row r="2271" spans="3:3" x14ac:dyDescent="0.25">
      <c r="C2271"/>
    </row>
    <row r="2272" spans="3:3" x14ac:dyDescent="0.25">
      <c r="C2272"/>
    </row>
    <row r="2273" spans="3:3" x14ac:dyDescent="0.25">
      <c r="C2273"/>
    </row>
    <row r="2274" spans="3:3" x14ac:dyDescent="0.25">
      <c r="C2274"/>
    </row>
    <row r="2275" spans="3:3" x14ac:dyDescent="0.25">
      <c r="C2275"/>
    </row>
    <row r="2276" spans="3:3" x14ac:dyDescent="0.25">
      <c r="C2276"/>
    </row>
    <row r="2277" spans="3:3" x14ac:dyDescent="0.25">
      <c r="C2277"/>
    </row>
    <row r="2278" spans="3:3" x14ac:dyDescent="0.25">
      <c r="C2278"/>
    </row>
    <row r="2279" spans="3:3" x14ac:dyDescent="0.25">
      <c r="C2279"/>
    </row>
    <row r="2280" spans="3:3" x14ac:dyDescent="0.25">
      <c r="C2280"/>
    </row>
    <row r="2281" spans="3:3" x14ac:dyDescent="0.25">
      <c r="C2281"/>
    </row>
    <row r="2282" spans="3:3" x14ac:dyDescent="0.25">
      <c r="C2282"/>
    </row>
    <row r="2283" spans="3:3" x14ac:dyDescent="0.25">
      <c r="C2283"/>
    </row>
    <row r="2284" spans="3:3" x14ac:dyDescent="0.25">
      <c r="C2284"/>
    </row>
    <row r="2285" spans="3:3" x14ac:dyDescent="0.25">
      <c r="C2285"/>
    </row>
    <row r="2286" spans="3:3" x14ac:dyDescent="0.25">
      <c r="C2286"/>
    </row>
    <row r="2287" spans="3:3" x14ac:dyDescent="0.25">
      <c r="C2287"/>
    </row>
    <row r="2288" spans="3:3" x14ac:dyDescent="0.25">
      <c r="C2288"/>
    </row>
    <row r="2289" spans="3:3" x14ac:dyDescent="0.25">
      <c r="C2289"/>
    </row>
    <row r="2290" spans="3:3" x14ac:dyDescent="0.25">
      <c r="C2290"/>
    </row>
    <row r="2291" spans="3:3" x14ac:dyDescent="0.25">
      <c r="C2291"/>
    </row>
    <row r="2292" spans="3:3" x14ac:dyDescent="0.25">
      <c r="C2292"/>
    </row>
    <row r="2293" spans="3:3" x14ac:dyDescent="0.25">
      <c r="C2293"/>
    </row>
    <row r="2294" spans="3:3" x14ac:dyDescent="0.25">
      <c r="C2294"/>
    </row>
    <row r="2295" spans="3:3" x14ac:dyDescent="0.25">
      <c r="C2295"/>
    </row>
    <row r="2296" spans="3:3" x14ac:dyDescent="0.25">
      <c r="C2296"/>
    </row>
    <row r="2297" spans="3:3" x14ac:dyDescent="0.25">
      <c r="C2297"/>
    </row>
    <row r="2298" spans="3:3" x14ac:dyDescent="0.25">
      <c r="C2298"/>
    </row>
    <row r="2299" spans="3:3" x14ac:dyDescent="0.25">
      <c r="C2299"/>
    </row>
    <row r="2300" spans="3:3" x14ac:dyDescent="0.25">
      <c r="C2300"/>
    </row>
    <row r="2301" spans="3:3" x14ac:dyDescent="0.25">
      <c r="C2301"/>
    </row>
    <row r="2302" spans="3:3" x14ac:dyDescent="0.25">
      <c r="C2302"/>
    </row>
    <row r="2303" spans="3:3" x14ac:dyDescent="0.25">
      <c r="C2303"/>
    </row>
    <row r="2304" spans="3:3" x14ac:dyDescent="0.25">
      <c r="C2304"/>
    </row>
    <row r="2305" spans="3:3" x14ac:dyDescent="0.25">
      <c r="C2305"/>
    </row>
    <row r="2306" spans="3:3" x14ac:dyDescent="0.25">
      <c r="C2306"/>
    </row>
    <row r="2307" spans="3:3" x14ac:dyDescent="0.25">
      <c r="C2307"/>
    </row>
    <row r="2308" spans="3:3" x14ac:dyDescent="0.25">
      <c r="C2308"/>
    </row>
    <row r="2309" spans="3:3" x14ac:dyDescent="0.25">
      <c r="C2309"/>
    </row>
    <row r="2310" spans="3:3" x14ac:dyDescent="0.25">
      <c r="C2310"/>
    </row>
    <row r="2311" spans="3:3" x14ac:dyDescent="0.25">
      <c r="C2311"/>
    </row>
    <row r="2312" spans="3:3" x14ac:dyDescent="0.25">
      <c r="C2312"/>
    </row>
    <row r="2313" spans="3:3" x14ac:dyDescent="0.25">
      <c r="C2313"/>
    </row>
    <row r="2314" spans="3:3" x14ac:dyDescent="0.25">
      <c r="C2314"/>
    </row>
    <row r="2315" spans="3:3" x14ac:dyDescent="0.25">
      <c r="C2315"/>
    </row>
    <row r="2316" spans="3:3" x14ac:dyDescent="0.25">
      <c r="C2316"/>
    </row>
    <row r="2317" spans="3:3" x14ac:dyDescent="0.25">
      <c r="C2317"/>
    </row>
    <row r="2318" spans="3:3" x14ac:dyDescent="0.25">
      <c r="C2318"/>
    </row>
    <row r="2319" spans="3:3" x14ac:dyDescent="0.25">
      <c r="C2319"/>
    </row>
    <row r="2320" spans="3:3" x14ac:dyDescent="0.25">
      <c r="C2320"/>
    </row>
    <row r="2321" spans="3:3" x14ac:dyDescent="0.25">
      <c r="C2321"/>
    </row>
    <row r="2322" spans="3:3" x14ac:dyDescent="0.25">
      <c r="C2322"/>
    </row>
    <row r="2323" spans="3:3" x14ac:dyDescent="0.25">
      <c r="C2323"/>
    </row>
    <row r="2324" spans="3:3" x14ac:dyDescent="0.25">
      <c r="C2324"/>
    </row>
    <row r="2325" spans="3:3" x14ac:dyDescent="0.25">
      <c r="C2325"/>
    </row>
    <row r="2326" spans="3:3" x14ac:dyDescent="0.25">
      <c r="C2326"/>
    </row>
    <row r="2327" spans="3:3" x14ac:dyDescent="0.25">
      <c r="C2327"/>
    </row>
    <row r="2328" spans="3:3" x14ac:dyDescent="0.25">
      <c r="C2328"/>
    </row>
    <row r="2329" spans="3:3" x14ac:dyDescent="0.25">
      <c r="C2329"/>
    </row>
    <row r="2330" spans="3:3" x14ac:dyDescent="0.25">
      <c r="C2330"/>
    </row>
    <row r="2331" spans="3:3" x14ac:dyDescent="0.25">
      <c r="C2331"/>
    </row>
    <row r="2332" spans="3:3" x14ac:dyDescent="0.25">
      <c r="C2332"/>
    </row>
    <row r="2333" spans="3:3" x14ac:dyDescent="0.25">
      <c r="C2333"/>
    </row>
    <row r="2334" spans="3:3" x14ac:dyDescent="0.25">
      <c r="C2334"/>
    </row>
    <row r="2335" spans="3:3" x14ac:dyDescent="0.25">
      <c r="C2335"/>
    </row>
    <row r="2336" spans="3:3" x14ac:dyDescent="0.25">
      <c r="C2336"/>
    </row>
    <row r="2337" spans="3:3" x14ac:dyDescent="0.25">
      <c r="C2337"/>
    </row>
    <row r="2338" spans="3:3" x14ac:dyDescent="0.25">
      <c r="C2338"/>
    </row>
    <row r="2339" spans="3:3" x14ac:dyDescent="0.25">
      <c r="C2339"/>
    </row>
    <row r="2340" spans="3:3" x14ac:dyDescent="0.25">
      <c r="C2340"/>
    </row>
    <row r="2341" spans="3:3" x14ac:dyDescent="0.25">
      <c r="C2341"/>
    </row>
    <row r="2342" spans="3:3" x14ac:dyDescent="0.25">
      <c r="C2342"/>
    </row>
    <row r="2343" spans="3:3" x14ac:dyDescent="0.25">
      <c r="C2343"/>
    </row>
    <row r="2344" spans="3:3" x14ac:dyDescent="0.25">
      <c r="C2344"/>
    </row>
    <row r="2345" spans="3:3" x14ac:dyDescent="0.25">
      <c r="C2345"/>
    </row>
    <row r="2346" spans="3:3" x14ac:dyDescent="0.25">
      <c r="C2346"/>
    </row>
    <row r="2347" spans="3:3" x14ac:dyDescent="0.25">
      <c r="C2347"/>
    </row>
    <row r="2348" spans="3:3" x14ac:dyDescent="0.25">
      <c r="C2348"/>
    </row>
    <row r="2349" spans="3:3" x14ac:dyDescent="0.25">
      <c r="C2349"/>
    </row>
    <row r="2350" spans="3:3" x14ac:dyDescent="0.25">
      <c r="C2350"/>
    </row>
    <row r="2351" spans="3:3" x14ac:dyDescent="0.25">
      <c r="C2351"/>
    </row>
    <row r="2352" spans="3:3" x14ac:dyDescent="0.25">
      <c r="C2352"/>
    </row>
    <row r="2353" spans="3:3" x14ac:dyDescent="0.25">
      <c r="C2353"/>
    </row>
    <row r="2354" spans="3:3" x14ac:dyDescent="0.25">
      <c r="C2354"/>
    </row>
    <row r="2355" spans="3:3" x14ac:dyDescent="0.25">
      <c r="C2355"/>
    </row>
    <row r="2356" spans="3:3" x14ac:dyDescent="0.25">
      <c r="C2356"/>
    </row>
    <row r="2357" spans="3:3" x14ac:dyDescent="0.25">
      <c r="C2357"/>
    </row>
    <row r="2358" spans="3:3" x14ac:dyDescent="0.25">
      <c r="C2358"/>
    </row>
    <row r="2359" spans="3:3" x14ac:dyDescent="0.25">
      <c r="C2359"/>
    </row>
    <row r="2360" spans="3:3" x14ac:dyDescent="0.25">
      <c r="C2360"/>
    </row>
    <row r="2361" spans="3:3" x14ac:dyDescent="0.25">
      <c r="C2361"/>
    </row>
    <row r="2362" spans="3:3" x14ac:dyDescent="0.25">
      <c r="C2362"/>
    </row>
    <row r="2363" spans="3:3" x14ac:dyDescent="0.25">
      <c r="C2363"/>
    </row>
    <row r="2364" spans="3:3" x14ac:dyDescent="0.25">
      <c r="C2364"/>
    </row>
    <row r="2365" spans="3:3" x14ac:dyDescent="0.25">
      <c r="C2365"/>
    </row>
    <row r="2366" spans="3:3" x14ac:dyDescent="0.25">
      <c r="C2366"/>
    </row>
    <row r="2367" spans="3:3" x14ac:dyDescent="0.25">
      <c r="C2367"/>
    </row>
    <row r="2368" spans="3:3" x14ac:dyDescent="0.25">
      <c r="C2368"/>
    </row>
    <row r="2369" spans="3:3" x14ac:dyDescent="0.25">
      <c r="C2369"/>
    </row>
    <row r="2370" spans="3:3" x14ac:dyDescent="0.25">
      <c r="C2370"/>
    </row>
    <row r="2371" spans="3:3" x14ac:dyDescent="0.25">
      <c r="C2371"/>
    </row>
    <row r="2372" spans="3:3" x14ac:dyDescent="0.25">
      <c r="C2372"/>
    </row>
    <row r="2373" spans="3:3" x14ac:dyDescent="0.25">
      <c r="C2373"/>
    </row>
    <row r="2374" spans="3:3" x14ac:dyDescent="0.25">
      <c r="C2374"/>
    </row>
    <row r="2375" spans="3:3" x14ac:dyDescent="0.25">
      <c r="C2375"/>
    </row>
    <row r="2376" spans="3:3" x14ac:dyDescent="0.25">
      <c r="C2376"/>
    </row>
    <row r="2377" spans="3:3" x14ac:dyDescent="0.25">
      <c r="C2377"/>
    </row>
    <row r="2378" spans="3:3" x14ac:dyDescent="0.25">
      <c r="C2378"/>
    </row>
    <row r="2379" spans="3:3" x14ac:dyDescent="0.25">
      <c r="C2379"/>
    </row>
    <row r="2380" spans="3:3" x14ac:dyDescent="0.25">
      <c r="C2380"/>
    </row>
    <row r="2381" spans="3:3" x14ac:dyDescent="0.25">
      <c r="C2381"/>
    </row>
    <row r="2382" spans="3:3" x14ac:dyDescent="0.25">
      <c r="C2382"/>
    </row>
    <row r="2383" spans="3:3" x14ac:dyDescent="0.25">
      <c r="C2383"/>
    </row>
    <row r="2384" spans="3:3" x14ac:dyDescent="0.25">
      <c r="C2384"/>
    </row>
    <row r="2385" spans="3:3" x14ac:dyDescent="0.25">
      <c r="C2385"/>
    </row>
    <row r="2386" spans="3:3" x14ac:dyDescent="0.25">
      <c r="C2386"/>
    </row>
    <row r="2387" spans="3:3" x14ac:dyDescent="0.25">
      <c r="C2387"/>
    </row>
    <row r="2388" spans="3:3" x14ac:dyDescent="0.25">
      <c r="C2388"/>
    </row>
    <row r="2389" spans="3:3" x14ac:dyDescent="0.25">
      <c r="C2389"/>
    </row>
    <row r="2390" spans="3:3" x14ac:dyDescent="0.25">
      <c r="C2390"/>
    </row>
    <row r="2391" spans="3:3" x14ac:dyDescent="0.25">
      <c r="C2391"/>
    </row>
    <row r="2392" spans="3:3" x14ac:dyDescent="0.25">
      <c r="C2392"/>
    </row>
    <row r="2393" spans="3:3" x14ac:dyDescent="0.25">
      <c r="C2393"/>
    </row>
    <row r="2394" spans="3:3" x14ac:dyDescent="0.25">
      <c r="C2394"/>
    </row>
    <row r="2395" spans="3:3" x14ac:dyDescent="0.25">
      <c r="C2395"/>
    </row>
    <row r="2396" spans="3:3" x14ac:dyDescent="0.25">
      <c r="C2396"/>
    </row>
    <row r="2397" spans="3:3" x14ac:dyDescent="0.25">
      <c r="C2397"/>
    </row>
    <row r="2398" spans="3:3" x14ac:dyDescent="0.25">
      <c r="C2398"/>
    </row>
    <row r="2399" spans="3:3" x14ac:dyDescent="0.25">
      <c r="C2399"/>
    </row>
    <row r="2400" spans="3:3" x14ac:dyDescent="0.25">
      <c r="C2400"/>
    </row>
    <row r="2401" spans="3:3" x14ac:dyDescent="0.25">
      <c r="C2401"/>
    </row>
    <row r="2402" spans="3:3" x14ac:dyDescent="0.25">
      <c r="C2402"/>
    </row>
    <row r="2403" spans="3:3" x14ac:dyDescent="0.25">
      <c r="C2403"/>
    </row>
    <row r="2404" spans="3:3" x14ac:dyDescent="0.25">
      <c r="C2404"/>
    </row>
    <row r="2405" spans="3:3" x14ac:dyDescent="0.25">
      <c r="C2405"/>
    </row>
    <row r="2406" spans="3:3" x14ac:dyDescent="0.25">
      <c r="C2406"/>
    </row>
    <row r="2407" spans="3:3" x14ac:dyDescent="0.25">
      <c r="C2407"/>
    </row>
    <row r="2408" spans="3:3" x14ac:dyDescent="0.25">
      <c r="C2408"/>
    </row>
    <row r="2409" spans="3:3" x14ac:dyDescent="0.25">
      <c r="C2409"/>
    </row>
    <row r="2410" spans="3:3" x14ac:dyDescent="0.25">
      <c r="C2410"/>
    </row>
    <row r="2411" spans="3:3" x14ac:dyDescent="0.25">
      <c r="C2411"/>
    </row>
    <row r="2412" spans="3:3" x14ac:dyDescent="0.25">
      <c r="C2412"/>
    </row>
    <row r="2413" spans="3:3" x14ac:dyDescent="0.25">
      <c r="C2413"/>
    </row>
    <row r="2414" spans="3:3" x14ac:dyDescent="0.25">
      <c r="C2414"/>
    </row>
    <row r="2415" spans="3:3" x14ac:dyDescent="0.25">
      <c r="C2415"/>
    </row>
    <row r="2416" spans="3:3" x14ac:dyDescent="0.25">
      <c r="C2416"/>
    </row>
    <row r="2417" spans="3:3" x14ac:dyDescent="0.25">
      <c r="C2417"/>
    </row>
    <row r="2418" spans="3:3" x14ac:dyDescent="0.25">
      <c r="C2418"/>
    </row>
    <row r="2419" spans="3:3" x14ac:dyDescent="0.25">
      <c r="C2419"/>
    </row>
    <row r="2420" spans="3:3" x14ac:dyDescent="0.25">
      <c r="C2420"/>
    </row>
    <row r="2421" spans="3:3" x14ac:dyDescent="0.25">
      <c r="C2421"/>
    </row>
    <row r="2422" spans="3:3" x14ac:dyDescent="0.25">
      <c r="C2422"/>
    </row>
    <row r="2423" spans="3:3" x14ac:dyDescent="0.25">
      <c r="C2423"/>
    </row>
    <row r="2424" spans="3:3" x14ac:dyDescent="0.25">
      <c r="C2424"/>
    </row>
    <row r="2425" spans="3:3" x14ac:dyDescent="0.25">
      <c r="C2425"/>
    </row>
    <row r="2426" spans="3:3" x14ac:dyDescent="0.25">
      <c r="C2426"/>
    </row>
    <row r="2427" spans="3:3" x14ac:dyDescent="0.25">
      <c r="C2427"/>
    </row>
    <row r="2428" spans="3:3" x14ac:dyDescent="0.25">
      <c r="C2428"/>
    </row>
    <row r="2429" spans="3:3" x14ac:dyDescent="0.25">
      <c r="C2429"/>
    </row>
    <row r="2430" spans="3:3" x14ac:dyDescent="0.25">
      <c r="C2430"/>
    </row>
    <row r="2431" spans="3:3" x14ac:dyDescent="0.25">
      <c r="C2431"/>
    </row>
    <row r="2432" spans="3:3" x14ac:dyDescent="0.25">
      <c r="C2432"/>
    </row>
    <row r="2433" spans="3:3" x14ac:dyDescent="0.25">
      <c r="C2433"/>
    </row>
    <row r="2434" spans="3:3" x14ac:dyDescent="0.25">
      <c r="C2434"/>
    </row>
    <row r="2435" spans="3:3" x14ac:dyDescent="0.25">
      <c r="C2435"/>
    </row>
    <row r="2436" spans="3:3" x14ac:dyDescent="0.25">
      <c r="C2436"/>
    </row>
    <row r="2437" spans="3:3" x14ac:dyDescent="0.25">
      <c r="C2437"/>
    </row>
    <row r="2438" spans="3:3" x14ac:dyDescent="0.25">
      <c r="C2438"/>
    </row>
    <row r="2439" spans="3:3" x14ac:dyDescent="0.25">
      <c r="C2439"/>
    </row>
    <row r="2440" spans="3:3" x14ac:dyDescent="0.25">
      <c r="C2440"/>
    </row>
    <row r="2441" spans="3:3" x14ac:dyDescent="0.25">
      <c r="C2441"/>
    </row>
    <row r="2442" spans="3:3" x14ac:dyDescent="0.25">
      <c r="C2442"/>
    </row>
    <row r="2443" spans="3:3" x14ac:dyDescent="0.25">
      <c r="C2443"/>
    </row>
    <row r="2444" spans="3:3" x14ac:dyDescent="0.25">
      <c r="C2444"/>
    </row>
    <row r="2445" spans="3:3" x14ac:dyDescent="0.25">
      <c r="C2445"/>
    </row>
    <row r="2446" spans="3:3" x14ac:dyDescent="0.25">
      <c r="C2446"/>
    </row>
    <row r="2447" spans="3:3" x14ac:dyDescent="0.25">
      <c r="C2447"/>
    </row>
    <row r="2448" spans="3:3" x14ac:dyDescent="0.25">
      <c r="C2448"/>
    </row>
    <row r="2449" spans="3:3" x14ac:dyDescent="0.25">
      <c r="C2449"/>
    </row>
    <row r="2450" spans="3:3" x14ac:dyDescent="0.25">
      <c r="C2450"/>
    </row>
    <row r="2451" spans="3:3" x14ac:dyDescent="0.25">
      <c r="C2451"/>
    </row>
    <row r="2452" spans="3:3" x14ac:dyDescent="0.25">
      <c r="C2452"/>
    </row>
    <row r="2453" spans="3:3" x14ac:dyDescent="0.25">
      <c r="C2453"/>
    </row>
    <row r="2454" spans="3:3" x14ac:dyDescent="0.25">
      <c r="C2454"/>
    </row>
    <row r="2455" spans="3:3" x14ac:dyDescent="0.25">
      <c r="C2455"/>
    </row>
    <row r="2456" spans="3:3" x14ac:dyDescent="0.25">
      <c r="C2456"/>
    </row>
    <row r="2457" spans="3:3" x14ac:dyDescent="0.25">
      <c r="C2457"/>
    </row>
    <row r="2458" spans="3:3" x14ac:dyDescent="0.25">
      <c r="C2458"/>
    </row>
    <row r="2459" spans="3:3" x14ac:dyDescent="0.25">
      <c r="C2459"/>
    </row>
    <row r="2460" spans="3:3" x14ac:dyDescent="0.25">
      <c r="C2460"/>
    </row>
    <row r="2461" spans="3:3" x14ac:dyDescent="0.25">
      <c r="C2461"/>
    </row>
    <row r="2462" spans="3:3" x14ac:dyDescent="0.25">
      <c r="C2462"/>
    </row>
    <row r="2463" spans="3:3" x14ac:dyDescent="0.25">
      <c r="C2463"/>
    </row>
    <row r="2464" spans="3:3" x14ac:dyDescent="0.25">
      <c r="C2464"/>
    </row>
    <row r="2465" spans="3:3" x14ac:dyDescent="0.25">
      <c r="C2465"/>
    </row>
    <row r="2466" spans="3:3" x14ac:dyDescent="0.25">
      <c r="C2466"/>
    </row>
    <row r="2467" spans="3:3" x14ac:dyDescent="0.25">
      <c r="C2467"/>
    </row>
    <row r="2468" spans="3:3" x14ac:dyDescent="0.25">
      <c r="C2468"/>
    </row>
    <row r="2469" spans="3:3" x14ac:dyDescent="0.25">
      <c r="C2469"/>
    </row>
    <row r="2470" spans="3:3" x14ac:dyDescent="0.25">
      <c r="C2470"/>
    </row>
    <row r="2471" spans="3:3" x14ac:dyDescent="0.25">
      <c r="C2471"/>
    </row>
    <row r="2472" spans="3:3" x14ac:dyDescent="0.25">
      <c r="C2472"/>
    </row>
    <row r="2473" spans="3:3" x14ac:dyDescent="0.25">
      <c r="C2473"/>
    </row>
    <row r="2474" spans="3:3" x14ac:dyDescent="0.25">
      <c r="C2474"/>
    </row>
    <row r="2475" spans="3:3" x14ac:dyDescent="0.25">
      <c r="C2475"/>
    </row>
    <row r="2476" spans="3:3" x14ac:dyDescent="0.25">
      <c r="C2476"/>
    </row>
    <row r="2477" spans="3:3" x14ac:dyDescent="0.25">
      <c r="C2477"/>
    </row>
    <row r="2478" spans="3:3" x14ac:dyDescent="0.25">
      <c r="C2478"/>
    </row>
    <row r="2479" spans="3:3" x14ac:dyDescent="0.25">
      <c r="C2479"/>
    </row>
    <row r="2480" spans="3:3" x14ac:dyDescent="0.25">
      <c r="C2480"/>
    </row>
    <row r="2481" spans="3:3" x14ac:dyDescent="0.25">
      <c r="C2481"/>
    </row>
    <row r="2482" spans="3:3" x14ac:dyDescent="0.25">
      <c r="C2482"/>
    </row>
    <row r="2483" spans="3:3" x14ac:dyDescent="0.25">
      <c r="C2483"/>
    </row>
    <row r="2484" spans="3:3" x14ac:dyDescent="0.25">
      <c r="C2484"/>
    </row>
    <row r="2485" spans="3:3" x14ac:dyDescent="0.25">
      <c r="C2485"/>
    </row>
    <row r="2486" spans="3:3" x14ac:dyDescent="0.25">
      <c r="C2486"/>
    </row>
    <row r="2487" spans="3:3" x14ac:dyDescent="0.25">
      <c r="C2487"/>
    </row>
    <row r="2488" spans="3:3" x14ac:dyDescent="0.25">
      <c r="C2488"/>
    </row>
    <row r="2489" spans="3:3" x14ac:dyDescent="0.25">
      <c r="C2489"/>
    </row>
    <row r="2490" spans="3:3" x14ac:dyDescent="0.25">
      <c r="C2490"/>
    </row>
    <row r="2491" spans="3:3" x14ac:dyDescent="0.25">
      <c r="C2491"/>
    </row>
    <row r="2492" spans="3:3" x14ac:dyDescent="0.25">
      <c r="C2492"/>
    </row>
    <row r="2493" spans="3:3" x14ac:dyDescent="0.25">
      <c r="C2493"/>
    </row>
    <row r="2494" spans="3:3" x14ac:dyDescent="0.25">
      <c r="C2494"/>
    </row>
    <row r="2495" spans="3:3" x14ac:dyDescent="0.25">
      <c r="C2495"/>
    </row>
    <row r="2496" spans="3:3" x14ac:dyDescent="0.25">
      <c r="C2496"/>
    </row>
    <row r="2497" spans="3:3" x14ac:dyDescent="0.25">
      <c r="C2497"/>
    </row>
    <row r="2498" spans="3:3" x14ac:dyDescent="0.25">
      <c r="C2498"/>
    </row>
    <row r="2499" spans="3:3" x14ac:dyDescent="0.25">
      <c r="C2499"/>
    </row>
    <row r="2500" spans="3:3" x14ac:dyDescent="0.25">
      <c r="C2500"/>
    </row>
    <row r="2501" spans="3:3" x14ac:dyDescent="0.25">
      <c r="C2501"/>
    </row>
    <row r="2502" spans="3:3" x14ac:dyDescent="0.25">
      <c r="C2502"/>
    </row>
    <row r="2503" spans="3:3" x14ac:dyDescent="0.25">
      <c r="C2503"/>
    </row>
    <row r="2504" spans="3:3" x14ac:dyDescent="0.25">
      <c r="C2504"/>
    </row>
    <row r="2505" spans="3:3" x14ac:dyDescent="0.25">
      <c r="C2505"/>
    </row>
    <row r="2506" spans="3:3" x14ac:dyDescent="0.25">
      <c r="C2506"/>
    </row>
    <row r="2507" spans="3:3" x14ac:dyDescent="0.25">
      <c r="C2507"/>
    </row>
    <row r="2508" spans="3:3" x14ac:dyDescent="0.25">
      <c r="C2508"/>
    </row>
    <row r="2509" spans="3:3" x14ac:dyDescent="0.25">
      <c r="C2509"/>
    </row>
    <row r="2510" spans="3:3" x14ac:dyDescent="0.25">
      <c r="C2510"/>
    </row>
    <row r="2511" spans="3:3" x14ac:dyDescent="0.25">
      <c r="C2511"/>
    </row>
    <row r="2512" spans="3:3" x14ac:dyDescent="0.25">
      <c r="C2512"/>
    </row>
    <row r="2513" spans="3:3" x14ac:dyDescent="0.25">
      <c r="C2513"/>
    </row>
    <row r="2514" spans="3:3" x14ac:dyDescent="0.25">
      <c r="C2514"/>
    </row>
    <row r="2515" spans="3:3" x14ac:dyDescent="0.25">
      <c r="C2515"/>
    </row>
    <row r="2516" spans="3:3" x14ac:dyDescent="0.25">
      <c r="C2516"/>
    </row>
    <row r="2517" spans="3:3" x14ac:dyDescent="0.25">
      <c r="C2517"/>
    </row>
    <row r="2518" spans="3:3" x14ac:dyDescent="0.25">
      <c r="C2518"/>
    </row>
    <row r="2519" spans="3:3" x14ac:dyDescent="0.25">
      <c r="C2519"/>
    </row>
    <row r="2520" spans="3:3" x14ac:dyDescent="0.25">
      <c r="C2520"/>
    </row>
    <row r="2521" spans="3:3" x14ac:dyDescent="0.25">
      <c r="C2521"/>
    </row>
    <row r="2522" spans="3:3" x14ac:dyDescent="0.25">
      <c r="C2522"/>
    </row>
    <row r="2523" spans="3:3" x14ac:dyDescent="0.25">
      <c r="C2523"/>
    </row>
    <row r="2524" spans="3:3" x14ac:dyDescent="0.25">
      <c r="C2524"/>
    </row>
    <row r="2525" spans="3:3" x14ac:dyDescent="0.25">
      <c r="C2525"/>
    </row>
    <row r="2526" spans="3:3" x14ac:dyDescent="0.25">
      <c r="C2526"/>
    </row>
    <row r="2527" spans="3:3" x14ac:dyDescent="0.25">
      <c r="C2527"/>
    </row>
    <row r="2528" spans="3:3" x14ac:dyDescent="0.25">
      <c r="C2528"/>
    </row>
    <row r="2529" spans="3:3" x14ac:dyDescent="0.25">
      <c r="C2529"/>
    </row>
    <row r="2530" spans="3:3" x14ac:dyDescent="0.25">
      <c r="C2530"/>
    </row>
    <row r="2531" spans="3:3" x14ac:dyDescent="0.25">
      <c r="C2531"/>
    </row>
    <row r="2532" spans="3:3" x14ac:dyDescent="0.25">
      <c r="C2532"/>
    </row>
    <row r="2533" spans="3:3" x14ac:dyDescent="0.25">
      <c r="C2533"/>
    </row>
    <row r="2534" spans="3:3" x14ac:dyDescent="0.25">
      <c r="C2534"/>
    </row>
    <row r="2535" spans="3:3" x14ac:dyDescent="0.25">
      <c r="C2535"/>
    </row>
    <row r="2536" spans="3:3" x14ac:dyDescent="0.25">
      <c r="C2536"/>
    </row>
    <row r="2537" spans="3:3" x14ac:dyDescent="0.25">
      <c r="C2537"/>
    </row>
    <row r="2538" spans="3:3" x14ac:dyDescent="0.25">
      <c r="C2538"/>
    </row>
    <row r="2539" spans="3:3" x14ac:dyDescent="0.25">
      <c r="C2539"/>
    </row>
    <row r="2540" spans="3:3" x14ac:dyDescent="0.25">
      <c r="C2540"/>
    </row>
    <row r="2541" spans="3:3" x14ac:dyDescent="0.25">
      <c r="C2541"/>
    </row>
    <row r="2542" spans="3:3" x14ac:dyDescent="0.25">
      <c r="C2542"/>
    </row>
    <row r="2543" spans="3:3" x14ac:dyDescent="0.25">
      <c r="C2543"/>
    </row>
    <row r="2544" spans="3:3" x14ac:dyDescent="0.25">
      <c r="C2544"/>
    </row>
    <row r="2545" spans="3:3" x14ac:dyDescent="0.25">
      <c r="C2545"/>
    </row>
    <row r="2546" spans="3:3" x14ac:dyDescent="0.25">
      <c r="C2546"/>
    </row>
    <row r="2547" spans="3:3" x14ac:dyDescent="0.25">
      <c r="C2547"/>
    </row>
    <row r="2548" spans="3:3" x14ac:dyDescent="0.25">
      <c r="C2548"/>
    </row>
    <row r="2549" spans="3:3" x14ac:dyDescent="0.25">
      <c r="C2549"/>
    </row>
    <row r="2550" spans="3:3" x14ac:dyDescent="0.25">
      <c r="C2550"/>
    </row>
    <row r="2551" spans="3:3" x14ac:dyDescent="0.25">
      <c r="C2551"/>
    </row>
    <row r="2552" spans="3:3" x14ac:dyDescent="0.25">
      <c r="C2552"/>
    </row>
    <row r="2553" spans="3:3" x14ac:dyDescent="0.25">
      <c r="C2553"/>
    </row>
    <row r="2554" spans="3:3" x14ac:dyDescent="0.25">
      <c r="C2554"/>
    </row>
    <row r="2555" spans="3:3" x14ac:dyDescent="0.25">
      <c r="C2555"/>
    </row>
    <row r="2556" spans="3:3" x14ac:dyDescent="0.25">
      <c r="C2556"/>
    </row>
    <row r="2557" spans="3:3" x14ac:dyDescent="0.25">
      <c r="C2557"/>
    </row>
    <row r="2558" spans="3:3" x14ac:dyDescent="0.25">
      <c r="C2558"/>
    </row>
    <row r="2559" spans="3:3" x14ac:dyDescent="0.25">
      <c r="C2559"/>
    </row>
    <row r="2560" spans="3:3" x14ac:dyDescent="0.25">
      <c r="C2560"/>
    </row>
    <row r="2561" spans="3:3" x14ac:dyDescent="0.25">
      <c r="C2561"/>
    </row>
    <row r="2562" spans="3:3" x14ac:dyDescent="0.25">
      <c r="C2562"/>
    </row>
    <row r="2563" spans="3:3" x14ac:dyDescent="0.25">
      <c r="C2563"/>
    </row>
    <row r="2564" spans="3:3" x14ac:dyDescent="0.25">
      <c r="C2564"/>
    </row>
    <row r="2565" spans="3:3" x14ac:dyDescent="0.25">
      <c r="C2565"/>
    </row>
    <row r="2566" spans="3:3" x14ac:dyDescent="0.25">
      <c r="C2566"/>
    </row>
    <row r="2567" spans="3:3" x14ac:dyDescent="0.25">
      <c r="C2567"/>
    </row>
    <row r="2568" spans="3:3" x14ac:dyDescent="0.25">
      <c r="C2568"/>
    </row>
    <row r="2569" spans="3:3" x14ac:dyDescent="0.25">
      <c r="C2569"/>
    </row>
    <row r="2570" spans="3:3" x14ac:dyDescent="0.25">
      <c r="C2570"/>
    </row>
    <row r="2571" spans="3:3" x14ac:dyDescent="0.25">
      <c r="C2571"/>
    </row>
    <row r="2572" spans="3:3" x14ac:dyDescent="0.25">
      <c r="C2572"/>
    </row>
    <row r="2573" spans="3:3" x14ac:dyDescent="0.25">
      <c r="C2573"/>
    </row>
    <row r="2574" spans="3:3" x14ac:dyDescent="0.25">
      <c r="C2574"/>
    </row>
    <row r="2575" spans="3:3" x14ac:dyDescent="0.25">
      <c r="C2575"/>
    </row>
    <row r="2576" spans="3:3" x14ac:dyDescent="0.25">
      <c r="C2576"/>
    </row>
    <row r="2577" spans="3:3" x14ac:dyDescent="0.25">
      <c r="C2577"/>
    </row>
    <row r="2578" spans="3:3" x14ac:dyDescent="0.25">
      <c r="C2578"/>
    </row>
    <row r="2579" spans="3:3" x14ac:dyDescent="0.25">
      <c r="C2579"/>
    </row>
    <row r="2580" spans="3:3" x14ac:dyDescent="0.25">
      <c r="C2580"/>
    </row>
    <row r="2581" spans="3:3" x14ac:dyDescent="0.25">
      <c r="C2581"/>
    </row>
    <row r="2582" spans="3:3" x14ac:dyDescent="0.25">
      <c r="C2582"/>
    </row>
    <row r="2583" spans="3:3" x14ac:dyDescent="0.25">
      <c r="C2583"/>
    </row>
    <row r="2584" spans="3:3" x14ac:dyDescent="0.25">
      <c r="C2584"/>
    </row>
    <row r="2585" spans="3:3" x14ac:dyDescent="0.25">
      <c r="C2585"/>
    </row>
    <row r="2586" spans="3:3" x14ac:dyDescent="0.25">
      <c r="C2586"/>
    </row>
    <row r="2587" spans="3:3" x14ac:dyDescent="0.25">
      <c r="C2587"/>
    </row>
    <row r="2588" spans="3:3" x14ac:dyDescent="0.25">
      <c r="C2588"/>
    </row>
    <row r="2589" spans="3:3" x14ac:dyDescent="0.25">
      <c r="C2589"/>
    </row>
    <row r="2590" spans="3:3" x14ac:dyDescent="0.25">
      <c r="C2590"/>
    </row>
    <row r="2591" spans="3:3" x14ac:dyDescent="0.25">
      <c r="C2591"/>
    </row>
    <row r="2592" spans="3:3" x14ac:dyDescent="0.25">
      <c r="C2592"/>
    </row>
    <row r="2593" spans="3:3" x14ac:dyDescent="0.25">
      <c r="C2593"/>
    </row>
    <row r="2594" spans="3:3" x14ac:dyDescent="0.25">
      <c r="C2594"/>
    </row>
    <row r="2595" spans="3:3" x14ac:dyDescent="0.25">
      <c r="C2595"/>
    </row>
    <row r="2596" spans="3:3" x14ac:dyDescent="0.25">
      <c r="C2596"/>
    </row>
    <row r="2597" spans="3:3" x14ac:dyDescent="0.25">
      <c r="C2597"/>
    </row>
    <row r="2598" spans="3:3" x14ac:dyDescent="0.25">
      <c r="C2598"/>
    </row>
    <row r="2599" spans="3:3" x14ac:dyDescent="0.25">
      <c r="C2599"/>
    </row>
    <row r="2600" spans="3:3" x14ac:dyDescent="0.25">
      <c r="C2600"/>
    </row>
    <row r="2601" spans="3:3" x14ac:dyDescent="0.25">
      <c r="C2601"/>
    </row>
    <row r="2602" spans="3:3" x14ac:dyDescent="0.25">
      <c r="C2602"/>
    </row>
    <row r="2603" spans="3:3" x14ac:dyDescent="0.25">
      <c r="C2603"/>
    </row>
    <row r="2604" spans="3:3" x14ac:dyDescent="0.25">
      <c r="C2604"/>
    </row>
    <row r="2605" spans="3:3" x14ac:dyDescent="0.25">
      <c r="C2605"/>
    </row>
    <row r="2606" spans="3:3" x14ac:dyDescent="0.25">
      <c r="C2606"/>
    </row>
    <row r="2607" spans="3:3" x14ac:dyDescent="0.25">
      <c r="C2607"/>
    </row>
    <row r="2608" spans="3:3" x14ac:dyDescent="0.25">
      <c r="C2608"/>
    </row>
    <row r="2609" spans="3:3" x14ac:dyDescent="0.25">
      <c r="C2609"/>
    </row>
    <row r="2610" spans="3:3" x14ac:dyDescent="0.25">
      <c r="C2610"/>
    </row>
    <row r="2611" spans="3:3" x14ac:dyDescent="0.25">
      <c r="C2611"/>
    </row>
    <row r="2612" spans="3:3" x14ac:dyDescent="0.25">
      <c r="C2612"/>
    </row>
    <row r="2613" spans="3:3" x14ac:dyDescent="0.25">
      <c r="C2613"/>
    </row>
    <row r="2614" spans="3:3" x14ac:dyDescent="0.25">
      <c r="C2614"/>
    </row>
    <row r="2615" spans="3:3" x14ac:dyDescent="0.25">
      <c r="C2615"/>
    </row>
    <row r="2616" spans="3:3" x14ac:dyDescent="0.25">
      <c r="C2616"/>
    </row>
    <row r="2617" spans="3:3" x14ac:dyDescent="0.25">
      <c r="C2617"/>
    </row>
    <row r="2618" spans="3:3" x14ac:dyDescent="0.25">
      <c r="C2618"/>
    </row>
    <row r="2619" spans="3:3" x14ac:dyDescent="0.25">
      <c r="C2619"/>
    </row>
    <row r="2620" spans="3:3" x14ac:dyDescent="0.25">
      <c r="C2620"/>
    </row>
    <row r="2621" spans="3:3" x14ac:dyDescent="0.25">
      <c r="C2621"/>
    </row>
    <row r="2622" spans="3:3" x14ac:dyDescent="0.25">
      <c r="C2622"/>
    </row>
    <row r="2623" spans="3:3" x14ac:dyDescent="0.25">
      <c r="C2623"/>
    </row>
    <row r="2624" spans="3:3" x14ac:dyDescent="0.25">
      <c r="C2624"/>
    </row>
    <row r="2625" spans="3:3" x14ac:dyDescent="0.25">
      <c r="C2625"/>
    </row>
    <row r="2626" spans="3:3" x14ac:dyDescent="0.25">
      <c r="C2626"/>
    </row>
    <row r="2627" spans="3:3" x14ac:dyDescent="0.25">
      <c r="C2627"/>
    </row>
    <row r="2628" spans="3:3" x14ac:dyDescent="0.25">
      <c r="C2628"/>
    </row>
    <row r="2629" spans="3:3" x14ac:dyDescent="0.25">
      <c r="C2629"/>
    </row>
    <row r="2630" spans="3:3" x14ac:dyDescent="0.25">
      <c r="C2630"/>
    </row>
    <row r="2631" spans="3:3" x14ac:dyDescent="0.25">
      <c r="C2631"/>
    </row>
    <row r="2632" spans="3:3" x14ac:dyDescent="0.25">
      <c r="C2632"/>
    </row>
    <row r="2633" spans="3:3" x14ac:dyDescent="0.25">
      <c r="C2633"/>
    </row>
    <row r="2634" spans="3:3" x14ac:dyDescent="0.25">
      <c r="C2634"/>
    </row>
    <row r="2635" spans="3:3" x14ac:dyDescent="0.25">
      <c r="C2635"/>
    </row>
    <row r="2636" spans="3:3" x14ac:dyDescent="0.25">
      <c r="C2636"/>
    </row>
    <row r="2637" spans="3:3" x14ac:dyDescent="0.25">
      <c r="C2637"/>
    </row>
    <row r="2638" spans="3:3" x14ac:dyDescent="0.25">
      <c r="C2638"/>
    </row>
    <row r="2639" spans="3:3" x14ac:dyDescent="0.25">
      <c r="C2639"/>
    </row>
    <row r="2640" spans="3:3" x14ac:dyDescent="0.25">
      <c r="C2640"/>
    </row>
    <row r="2641" spans="3:3" x14ac:dyDescent="0.25">
      <c r="C2641"/>
    </row>
    <row r="2642" spans="3:3" x14ac:dyDescent="0.25">
      <c r="C2642"/>
    </row>
    <row r="2643" spans="3:3" x14ac:dyDescent="0.25">
      <c r="C2643"/>
    </row>
    <row r="2644" spans="3:3" x14ac:dyDescent="0.25">
      <c r="C2644"/>
    </row>
    <row r="2645" spans="3:3" x14ac:dyDescent="0.25">
      <c r="C2645"/>
    </row>
    <row r="2646" spans="3:3" x14ac:dyDescent="0.25">
      <c r="C2646"/>
    </row>
    <row r="2647" spans="3:3" x14ac:dyDescent="0.25">
      <c r="C2647"/>
    </row>
    <row r="2648" spans="3:3" x14ac:dyDescent="0.25">
      <c r="C2648"/>
    </row>
    <row r="2649" spans="3:3" x14ac:dyDescent="0.25">
      <c r="C2649"/>
    </row>
    <row r="2650" spans="3:3" x14ac:dyDescent="0.25">
      <c r="C2650"/>
    </row>
    <row r="2651" spans="3:3" x14ac:dyDescent="0.25">
      <c r="C2651"/>
    </row>
    <row r="2652" spans="3:3" x14ac:dyDescent="0.25">
      <c r="C2652"/>
    </row>
    <row r="2653" spans="3:3" x14ac:dyDescent="0.25">
      <c r="C2653"/>
    </row>
    <row r="2654" spans="3:3" x14ac:dyDescent="0.25">
      <c r="C2654"/>
    </row>
    <row r="2655" spans="3:3" x14ac:dyDescent="0.25">
      <c r="C2655"/>
    </row>
    <row r="2656" spans="3:3" x14ac:dyDescent="0.25">
      <c r="C2656"/>
    </row>
    <row r="2657" spans="3:3" x14ac:dyDescent="0.25">
      <c r="C2657"/>
    </row>
    <row r="2658" spans="3:3" x14ac:dyDescent="0.25">
      <c r="C2658"/>
    </row>
    <row r="2659" spans="3:3" x14ac:dyDescent="0.25">
      <c r="C2659"/>
    </row>
    <row r="2660" spans="3:3" x14ac:dyDescent="0.25">
      <c r="C2660"/>
    </row>
    <row r="2661" spans="3:3" x14ac:dyDescent="0.25">
      <c r="C2661"/>
    </row>
    <row r="2662" spans="3:3" x14ac:dyDescent="0.25">
      <c r="C2662"/>
    </row>
    <row r="2663" spans="3:3" x14ac:dyDescent="0.25">
      <c r="C2663"/>
    </row>
    <row r="2664" spans="3:3" x14ac:dyDescent="0.25">
      <c r="C2664"/>
    </row>
    <row r="2665" spans="3:3" x14ac:dyDescent="0.25">
      <c r="C2665"/>
    </row>
    <row r="2666" spans="3:3" x14ac:dyDescent="0.25">
      <c r="C2666"/>
    </row>
    <row r="2667" spans="3:3" x14ac:dyDescent="0.25">
      <c r="C2667"/>
    </row>
    <row r="2668" spans="3:3" x14ac:dyDescent="0.25">
      <c r="C2668"/>
    </row>
    <row r="2669" spans="3:3" x14ac:dyDescent="0.25">
      <c r="C2669"/>
    </row>
    <row r="2670" spans="3:3" x14ac:dyDescent="0.25">
      <c r="C2670"/>
    </row>
    <row r="2671" spans="3:3" x14ac:dyDescent="0.25">
      <c r="C2671"/>
    </row>
    <row r="2672" spans="3:3" x14ac:dyDescent="0.25">
      <c r="C2672"/>
    </row>
    <row r="2673" spans="3:3" x14ac:dyDescent="0.25">
      <c r="C2673"/>
    </row>
    <row r="2674" spans="3:3" x14ac:dyDescent="0.25">
      <c r="C2674"/>
    </row>
    <row r="2675" spans="3:3" x14ac:dyDescent="0.25">
      <c r="C2675"/>
    </row>
    <row r="2676" spans="3:3" x14ac:dyDescent="0.25">
      <c r="C2676"/>
    </row>
    <row r="2677" spans="3:3" x14ac:dyDescent="0.25">
      <c r="C2677"/>
    </row>
    <row r="2678" spans="3:3" x14ac:dyDescent="0.25">
      <c r="C2678"/>
    </row>
    <row r="2679" spans="3:3" x14ac:dyDescent="0.25">
      <c r="C2679"/>
    </row>
    <row r="2680" spans="3:3" x14ac:dyDescent="0.25">
      <c r="C2680"/>
    </row>
    <row r="2681" spans="3:3" x14ac:dyDescent="0.25">
      <c r="C2681"/>
    </row>
    <row r="2682" spans="3:3" x14ac:dyDescent="0.25">
      <c r="C2682"/>
    </row>
    <row r="2683" spans="3:3" x14ac:dyDescent="0.25">
      <c r="C2683"/>
    </row>
    <row r="2684" spans="3:3" x14ac:dyDescent="0.25">
      <c r="C2684"/>
    </row>
    <row r="2685" spans="3:3" x14ac:dyDescent="0.25">
      <c r="C2685"/>
    </row>
    <row r="2686" spans="3:3" x14ac:dyDescent="0.25">
      <c r="C2686"/>
    </row>
    <row r="2687" spans="3:3" x14ac:dyDescent="0.25">
      <c r="C2687"/>
    </row>
    <row r="2688" spans="3:3" x14ac:dyDescent="0.25">
      <c r="C2688"/>
    </row>
    <row r="2689" spans="3:3" x14ac:dyDescent="0.25">
      <c r="C2689"/>
    </row>
    <row r="2690" spans="3:3" x14ac:dyDescent="0.25">
      <c r="C2690"/>
    </row>
    <row r="2691" spans="3:3" x14ac:dyDescent="0.25">
      <c r="C2691"/>
    </row>
    <row r="2692" spans="3:3" x14ac:dyDescent="0.25">
      <c r="C2692"/>
    </row>
    <row r="2693" spans="3:3" x14ac:dyDescent="0.25">
      <c r="C2693"/>
    </row>
    <row r="2694" spans="3:3" x14ac:dyDescent="0.25">
      <c r="C2694"/>
    </row>
    <row r="2695" spans="3:3" x14ac:dyDescent="0.25">
      <c r="C2695"/>
    </row>
    <row r="2696" spans="3:3" x14ac:dyDescent="0.25">
      <c r="C2696"/>
    </row>
    <row r="2697" spans="3:3" x14ac:dyDescent="0.25">
      <c r="C2697"/>
    </row>
    <row r="2698" spans="3:3" x14ac:dyDescent="0.25">
      <c r="C2698"/>
    </row>
    <row r="2699" spans="3:3" x14ac:dyDescent="0.25">
      <c r="C2699"/>
    </row>
    <row r="2700" spans="3:3" x14ac:dyDescent="0.25">
      <c r="C2700"/>
    </row>
    <row r="2701" spans="3:3" x14ac:dyDescent="0.25">
      <c r="C2701"/>
    </row>
    <row r="2702" spans="3:3" x14ac:dyDescent="0.25">
      <c r="C2702"/>
    </row>
    <row r="2703" spans="3:3" x14ac:dyDescent="0.25">
      <c r="C2703"/>
    </row>
    <row r="2704" spans="3:3" x14ac:dyDescent="0.25">
      <c r="C2704"/>
    </row>
    <row r="2705" spans="3:3" x14ac:dyDescent="0.25">
      <c r="C2705"/>
    </row>
    <row r="2706" spans="3:3" x14ac:dyDescent="0.25">
      <c r="C2706"/>
    </row>
    <row r="2707" spans="3:3" x14ac:dyDescent="0.25">
      <c r="C2707"/>
    </row>
    <row r="2708" spans="3:3" x14ac:dyDescent="0.25">
      <c r="C2708"/>
    </row>
    <row r="2709" spans="3:3" x14ac:dyDescent="0.25">
      <c r="C2709"/>
    </row>
    <row r="2710" spans="3:3" x14ac:dyDescent="0.25">
      <c r="C2710"/>
    </row>
    <row r="2711" spans="3:3" x14ac:dyDescent="0.25">
      <c r="C2711"/>
    </row>
    <row r="2712" spans="3:3" x14ac:dyDescent="0.25">
      <c r="C2712"/>
    </row>
    <row r="2713" spans="3:3" x14ac:dyDescent="0.25">
      <c r="C2713"/>
    </row>
    <row r="2714" spans="3:3" x14ac:dyDescent="0.25">
      <c r="C2714"/>
    </row>
    <row r="2715" spans="3:3" x14ac:dyDescent="0.25">
      <c r="C2715"/>
    </row>
    <row r="2716" spans="3:3" x14ac:dyDescent="0.25">
      <c r="C2716"/>
    </row>
    <row r="2717" spans="3:3" x14ac:dyDescent="0.25">
      <c r="C2717"/>
    </row>
    <row r="2718" spans="3:3" x14ac:dyDescent="0.25">
      <c r="C2718"/>
    </row>
    <row r="2719" spans="3:3" x14ac:dyDescent="0.25">
      <c r="C2719"/>
    </row>
    <row r="2720" spans="3:3" x14ac:dyDescent="0.25">
      <c r="C2720"/>
    </row>
    <row r="2721" spans="3:3" x14ac:dyDescent="0.25">
      <c r="C2721"/>
    </row>
    <row r="2722" spans="3:3" x14ac:dyDescent="0.25">
      <c r="C2722"/>
    </row>
    <row r="2723" spans="3:3" x14ac:dyDescent="0.25">
      <c r="C2723"/>
    </row>
    <row r="2724" spans="3:3" x14ac:dyDescent="0.25">
      <c r="C2724"/>
    </row>
    <row r="2725" spans="3:3" x14ac:dyDescent="0.25">
      <c r="C2725"/>
    </row>
    <row r="2726" spans="3:3" x14ac:dyDescent="0.25">
      <c r="C2726"/>
    </row>
    <row r="2727" spans="3:3" x14ac:dyDescent="0.25">
      <c r="C2727"/>
    </row>
    <row r="2728" spans="3:3" x14ac:dyDescent="0.25">
      <c r="C2728"/>
    </row>
    <row r="2729" spans="3:3" x14ac:dyDescent="0.25">
      <c r="C2729"/>
    </row>
    <row r="2730" spans="3:3" x14ac:dyDescent="0.25">
      <c r="C2730"/>
    </row>
    <row r="2731" spans="3:3" x14ac:dyDescent="0.25">
      <c r="C2731"/>
    </row>
    <row r="2732" spans="3:3" x14ac:dyDescent="0.25">
      <c r="C2732"/>
    </row>
    <row r="2733" spans="3:3" x14ac:dyDescent="0.25">
      <c r="C2733"/>
    </row>
    <row r="2734" spans="3:3" x14ac:dyDescent="0.25">
      <c r="C2734"/>
    </row>
    <row r="2735" spans="3:3" x14ac:dyDescent="0.25">
      <c r="C2735"/>
    </row>
    <row r="2736" spans="3:3" x14ac:dyDescent="0.25">
      <c r="C2736"/>
    </row>
    <row r="2737" spans="3:3" x14ac:dyDescent="0.25">
      <c r="C2737"/>
    </row>
    <row r="2738" spans="3:3" x14ac:dyDescent="0.25">
      <c r="C2738"/>
    </row>
    <row r="2739" spans="3:3" x14ac:dyDescent="0.25">
      <c r="C2739"/>
    </row>
    <row r="2740" spans="3:3" x14ac:dyDescent="0.25">
      <c r="C2740"/>
    </row>
    <row r="2741" spans="3:3" x14ac:dyDescent="0.25">
      <c r="C2741"/>
    </row>
    <row r="2742" spans="3:3" x14ac:dyDescent="0.25">
      <c r="C2742"/>
    </row>
    <row r="2743" spans="3:3" x14ac:dyDescent="0.25">
      <c r="C2743"/>
    </row>
    <row r="2744" spans="3:3" x14ac:dyDescent="0.25">
      <c r="C2744"/>
    </row>
    <row r="2745" spans="3:3" x14ac:dyDescent="0.25">
      <c r="C2745"/>
    </row>
    <row r="2746" spans="3:3" x14ac:dyDescent="0.25">
      <c r="C2746"/>
    </row>
    <row r="2747" spans="3:3" x14ac:dyDescent="0.25">
      <c r="C2747"/>
    </row>
    <row r="2748" spans="3:3" x14ac:dyDescent="0.25">
      <c r="C2748"/>
    </row>
    <row r="2749" spans="3:3" x14ac:dyDescent="0.25">
      <c r="C2749"/>
    </row>
    <row r="2750" spans="3:3" x14ac:dyDescent="0.25">
      <c r="C2750"/>
    </row>
    <row r="2751" spans="3:3" x14ac:dyDescent="0.25">
      <c r="C2751"/>
    </row>
    <row r="2752" spans="3:3" x14ac:dyDescent="0.25">
      <c r="C2752"/>
    </row>
    <row r="2753" spans="3:3" x14ac:dyDescent="0.25">
      <c r="C2753"/>
    </row>
    <row r="2754" spans="3:3" x14ac:dyDescent="0.25">
      <c r="C2754"/>
    </row>
    <row r="2755" spans="3:3" x14ac:dyDescent="0.25">
      <c r="C2755"/>
    </row>
    <row r="2756" spans="3:3" x14ac:dyDescent="0.25">
      <c r="C2756"/>
    </row>
    <row r="2757" spans="3:3" x14ac:dyDescent="0.25">
      <c r="C2757"/>
    </row>
    <row r="2758" spans="3:3" x14ac:dyDescent="0.25">
      <c r="C2758"/>
    </row>
    <row r="2759" spans="3:3" x14ac:dyDescent="0.25">
      <c r="C2759"/>
    </row>
    <row r="2760" spans="3:3" x14ac:dyDescent="0.25">
      <c r="C2760"/>
    </row>
    <row r="2761" spans="3:3" x14ac:dyDescent="0.25">
      <c r="C2761"/>
    </row>
    <row r="2762" spans="3:3" x14ac:dyDescent="0.25">
      <c r="C2762"/>
    </row>
    <row r="2763" spans="3:3" x14ac:dyDescent="0.25">
      <c r="C2763"/>
    </row>
    <row r="2764" spans="3:3" x14ac:dyDescent="0.25">
      <c r="C2764"/>
    </row>
    <row r="2765" spans="3:3" x14ac:dyDescent="0.25">
      <c r="C2765"/>
    </row>
    <row r="2766" spans="3:3" x14ac:dyDescent="0.25">
      <c r="C2766"/>
    </row>
    <row r="2767" spans="3:3" x14ac:dyDescent="0.25">
      <c r="C2767"/>
    </row>
    <row r="2768" spans="3:3" x14ac:dyDescent="0.25">
      <c r="C2768"/>
    </row>
    <row r="2769" spans="3:3" x14ac:dyDescent="0.25">
      <c r="C2769"/>
    </row>
    <row r="2770" spans="3:3" x14ac:dyDescent="0.25">
      <c r="C2770"/>
    </row>
    <row r="2771" spans="3:3" x14ac:dyDescent="0.25">
      <c r="C2771"/>
    </row>
    <row r="2772" spans="3:3" x14ac:dyDescent="0.25">
      <c r="C2772"/>
    </row>
    <row r="2773" spans="3:3" x14ac:dyDescent="0.25">
      <c r="C2773"/>
    </row>
    <row r="2774" spans="3:3" x14ac:dyDescent="0.25">
      <c r="C2774"/>
    </row>
    <row r="2775" spans="3:3" x14ac:dyDescent="0.25">
      <c r="C2775"/>
    </row>
    <row r="2776" spans="3:3" x14ac:dyDescent="0.25">
      <c r="C2776"/>
    </row>
    <row r="2777" spans="3:3" x14ac:dyDescent="0.25">
      <c r="C2777"/>
    </row>
    <row r="2778" spans="3:3" x14ac:dyDescent="0.25">
      <c r="C2778"/>
    </row>
    <row r="2779" spans="3:3" x14ac:dyDescent="0.25">
      <c r="C2779"/>
    </row>
    <row r="2780" spans="3:3" x14ac:dyDescent="0.25">
      <c r="C2780"/>
    </row>
    <row r="2781" spans="3:3" x14ac:dyDescent="0.25">
      <c r="C2781"/>
    </row>
    <row r="2782" spans="3:3" x14ac:dyDescent="0.25">
      <c r="C2782"/>
    </row>
    <row r="2783" spans="3:3" x14ac:dyDescent="0.25">
      <c r="C2783"/>
    </row>
    <row r="2784" spans="3:3" x14ac:dyDescent="0.25">
      <c r="C2784"/>
    </row>
    <row r="2785" spans="3:3" x14ac:dyDescent="0.25">
      <c r="C2785"/>
    </row>
    <row r="2786" spans="3:3" x14ac:dyDescent="0.25">
      <c r="C2786"/>
    </row>
    <row r="2787" spans="3:3" x14ac:dyDescent="0.25">
      <c r="C2787"/>
    </row>
    <row r="2788" spans="3:3" x14ac:dyDescent="0.25">
      <c r="C2788"/>
    </row>
    <row r="2789" spans="3:3" x14ac:dyDescent="0.25">
      <c r="C2789"/>
    </row>
    <row r="2790" spans="3:3" x14ac:dyDescent="0.25">
      <c r="C2790"/>
    </row>
    <row r="2791" spans="3:3" x14ac:dyDescent="0.25">
      <c r="C2791"/>
    </row>
    <row r="2792" spans="3:3" x14ac:dyDescent="0.25">
      <c r="C2792"/>
    </row>
    <row r="2793" spans="3:3" x14ac:dyDescent="0.25">
      <c r="C2793"/>
    </row>
    <row r="2794" spans="3:3" x14ac:dyDescent="0.25">
      <c r="C2794"/>
    </row>
    <row r="2795" spans="3:3" x14ac:dyDescent="0.25">
      <c r="C2795"/>
    </row>
    <row r="2796" spans="3:3" x14ac:dyDescent="0.25">
      <c r="C2796"/>
    </row>
    <row r="2797" spans="3:3" x14ac:dyDescent="0.25">
      <c r="C2797"/>
    </row>
    <row r="2798" spans="3:3" x14ac:dyDescent="0.25">
      <c r="C2798"/>
    </row>
    <row r="2799" spans="3:3" x14ac:dyDescent="0.25">
      <c r="C2799"/>
    </row>
    <row r="2800" spans="3:3" x14ac:dyDescent="0.25">
      <c r="C2800"/>
    </row>
    <row r="2801" spans="3:3" x14ac:dyDescent="0.25">
      <c r="C2801"/>
    </row>
    <row r="2802" spans="3:3" x14ac:dyDescent="0.25">
      <c r="C2802"/>
    </row>
    <row r="2803" spans="3:3" x14ac:dyDescent="0.25">
      <c r="C2803"/>
    </row>
    <row r="2804" spans="3:3" x14ac:dyDescent="0.25">
      <c r="C2804"/>
    </row>
    <row r="2805" spans="3:3" x14ac:dyDescent="0.25">
      <c r="C2805"/>
    </row>
    <row r="2806" spans="3:3" x14ac:dyDescent="0.25">
      <c r="C2806"/>
    </row>
    <row r="2807" spans="3:3" x14ac:dyDescent="0.25">
      <c r="C2807"/>
    </row>
    <row r="2808" spans="3:3" x14ac:dyDescent="0.25">
      <c r="C2808"/>
    </row>
    <row r="2809" spans="3:3" x14ac:dyDescent="0.25">
      <c r="C2809"/>
    </row>
    <row r="2810" spans="3:3" x14ac:dyDescent="0.25">
      <c r="C2810"/>
    </row>
    <row r="2811" spans="3:3" x14ac:dyDescent="0.25">
      <c r="C2811"/>
    </row>
    <row r="2812" spans="3:3" x14ac:dyDescent="0.25">
      <c r="C2812"/>
    </row>
    <row r="2813" spans="3:3" x14ac:dyDescent="0.25">
      <c r="C2813"/>
    </row>
    <row r="2814" spans="3:3" x14ac:dyDescent="0.25">
      <c r="C2814"/>
    </row>
    <row r="2815" spans="3:3" x14ac:dyDescent="0.25">
      <c r="C2815"/>
    </row>
    <row r="2816" spans="3:3" x14ac:dyDescent="0.25">
      <c r="C2816"/>
    </row>
    <row r="2817" spans="3:3" x14ac:dyDescent="0.25">
      <c r="C2817"/>
    </row>
    <row r="2818" spans="3:3" x14ac:dyDescent="0.25">
      <c r="C2818"/>
    </row>
    <row r="2819" spans="3:3" x14ac:dyDescent="0.25">
      <c r="C2819"/>
    </row>
    <row r="2820" spans="3:3" x14ac:dyDescent="0.25">
      <c r="C2820"/>
    </row>
    <row r="2821" spans="3:3" x14ac:dyDescent="0.25">
      <c r="C2821"/>
    </row>
    <row r="2822" spans="3:3" x14ac:dyDescent="0.25">
      <c r="C2822"/>
    </row>
    <row r="2823" spans="3:3" x14ac:dyDescent="0.25">
      <c r="C2823"/>
    </row>
    <row r="2824" spans="3:3" x14ac:dyDescent="0.25">
      <c r="C2824"/>
    </row>
    <row r="2825" spans="3:3" x14ac:dyDescent="0.25">
      <c r="C2825"/>
    </row>
    <row r="2826" spans="3:3" x14ac:dyDescent="0.25">
      <c r="C2826"/>
    </row>
    <row r="2827" spans="3:3" x14ac:dyDescent="0.25">
      <c r="C2827"/>
    </row>
    <row r="2828" spans="3:3" x14ac:dyDescent="0.25">
      <c r="C2828"/>
    </row>
    <row r="2829" spans="3:3" x14ac:dyDescent="0.25">
      <c r="C2829"/>
    </row>
    <row r="2830" spans="3:3" x14ac:dyDescent="0.25">
      <c r="C2830"/>
    </row>
    <row r="2831" spans="3:3" x14ac:dyDescent="0.25">
      <c r="C2831"/>
    </row>
    <row r="2832" spans="3:3" x14ac:dyDescent="0.25">
      <c r="C2832"/>
    </row>
    <row r="2833" spans="3:3" x14ac:dyDescent="0.25">
      <c r="C2833"/>
    </row>
    <row r="2834" spans="3:3" x14ac:dyDescent="0.25">
      <c r="C2834"/>
    </row>
    <row r="2835" spans="3:3" x14ac:dyDescent="0.25">
      <c r="C2835"/>
    </row>
    <row r="2836" spans="3:3" x14ac:dyDescent="0.25">
      <c r="C2836"/>
    </row>
    <row r="2837" spans="3:3" x14ac:dyDescent="0.25">
      <c r="C2837"/>
    </row>
    <row r="2838" spans="3:3" x14ac:dyDescent="0.25">
      <c r="C2838"/>
    </row>
    <row r="2839" spans="3:3" x14ac:dyDescent="0.25">
      <c r="C2839"/>
    </row>
    <row r="2840" spans="3:3" x14ac:dyDescent="0.25">
      <c r="C2840"/>
    </row>
    <row r="2841" spans="3:3" x14ac:dyDescent="0.25">
      <c r="C2841"/>
    </row>
    <row r="2842" spans="3:3" x14ac:dyDescent="0.25">
      <c r="C2842"/>
    </row>
    <row r="2843" spans="3:3" x14ac:dyDescent="0.25">
      <c r="C2843"/>
    </row>
    <row r="2844" spans="3:3" x14ac:dyDescent="0.25">
      <c r="C2844"/>
    </row>
    <row r="2845" spans="3:3" x14ac:dyDescent="0.25">
      <c r="C2845"/>
    </row>
    <row r="2846" spans="3:3" x14ac:dyDescent="0.25">
      <c r="C2846"/>
    </row>
    <row r="2847" spans="3:3" x14ac:dyDescent="0.25">
      <c r="C2847"/>
    </row>
    <row r="2848" spans="3:3" x14ac:dyDescent="0.25">
      <c r="C2848"/>
    </row>
    <row r="2849" spans="3:3" x14ac:dyDescent="0.25">
      <c r="C2849"/>
    </row>
    <row r="2850" spans="3:3" x14ac:dyDescent="0.25">
      <c r="C2850"/>
    </row>
    <row r="2851" spans="3:3" x14ac:dyDescent="0.25">
      <c r="C2851"/>
    </row>
    <row r="2852" spans="3:3" x14ac:dyDescent="0.25">
      <c r="C2852"/>
    </row>
    <row r="2853" spans="3:3" x14ac:dyDescent="0.25">
      <c r="C2853"/>
    </row>
    <row r="2854" spans="3:3" x14ac:dyDescent="0.25">
      <c r="C2854"/>
    </row>
    <row r="2855" spans="3:3" x14ac:dyDescent="0.25">
      <c r="C2855"/>
    </row>
    <row r="2856" spans="3:3" x14ac:dyDescent="0.25">
      <c r="C2856"/>
    </row>
    <row r="2857" spans="3:3" x14ac:dyDescent="0.25">
      <c r="C2857"/>
    </row>
    <row r="2858" spans="3:3" x14ac:dyDescent="0.25">
      <c r="C2858"/>
    </row>
    <row r="2859" spans="3:3" x14ac:dyDescent="0.25">
      <c r="C2859"/>
    </row>
    <row r="2860" spans="3:3" x14ac:dyDescent="0.25">
      <c r="C2860"/>
    </row>
    <row r="2861" spans="3:3" x14ac:dyDescent="0.25">
      <c r="C2861"/>
    </row>
    <row r="2862" spans="3:3" x14ac:dyDescent="0.25">
      <c r="C2862"/>
    </row>
    <row r="2863" spans="3:3" x14ac:dyDescent="0.25">
      <c r="C2863"/>
    </row>
    <row r="2864" spans="3:3" x14ac:dyDescent="0.25">
      <c r="C2864"/>
    </row>
    <row r="2865" spans="3:3" x14ac:dyDescent="0.25">
      <c r="C2865"/>
    </row>
    <row r="2866" spans="3:3" x14ac:dyDescent="0.25">
      <c r="C2866"/>
    </row>
    <row r="2867" spans="3:3" x14ac:dyDescent="0.25">
      <c r="C2867"/>
    </row>
    <row r="2868" spans="3:3" x14ac:dyDescent="0.25">
      <c r="C2868"/>
    </row>
    <row r="2869" spans="3:3" x14ac:dyDescent="0.25">
      <c r="C2869"/>
    </row>
    <row r="2870" spans="3:3" x14ac:dyDescent="0.25">
      <c r="C2870"/>
    </row>
    <row r="2871" spans="3:3" x14ac:dyDescent="0.25">
      <c r="C2871"/>
    </row>
    <row r="2872" spans="3:3" x14ac:dyDescent="0.25">
      <c r="C2872"/>
    </row>
    <row r="2873" spans="3:3" x14ac:dyDescent="0.25">
      <c r="C2873"/>
    </row>
    <row r="2874" spans="3:3" x14ac:dyDescent="0.25">
      <c r="C2874"/>
    </row>
    <row r="2875" spans="3:3" x14ac:dyDescent="0.25">
      <c r="C2875"/>
    </row>
    <row r="2876" spans="3:3" x14ac:dyDescent="0.25">
      <c r="C2876"/>
    </row>
    <row r="2877" spans="3:3" x14ac:dyDescent="0.25">
      <c r="C2877"/>
    </row>
    <row r="2878" spans="3:3" x14ac:dyDescent="0.25">
      <c r="C2878"/>
    </row>
    <row r="2879" spans="3:3" x14ac:dyDescent="0.25">
      <c r="C2879"/>
    </row>
    <row r="2880" spans="3:3" x14ac:dyDescent="0.25">
      <c r="C2880"/>
    </row>
    <row r="2881" spans="3:3" x14ac:dyDescent="0.25">
      <c r="C2881"/>
    </row>
    <row r="2882" spans="3:3" x14ac:dyDescent="0.25">
      <c r="C2882"/>
    </row>
    <row r="2883" spans="3:3" x14ac:dyDescent="0.25">
      <c r="C2883"/>
    </row>
    <row r="2884" spans="3:3" x14ac:dyDescent="0.25">
      <c r="C2884"/>
    </row>
    <row r="2885" spans="3:3" x14ac:dyDescent="0.25">
      <c r="C2885"/>
    </row>
    <row r="2886" spans="3:3" x14ac:dyDescent="0.25">
      <c r="C2886"/>
    </row>
    <row r="2887" spans="3:3" x14ac:dyDescent="0.25">
      <c r="C2887"/>
    </row>
    <row r="2888" spans="3:3" x14ac:dyDescent="0.25">
      <c r="C2888"/>
    </row>
    <row r="2889" spans="3:3" x14ac:dyDescent="0.25">
      <c r="C2889"/>
    </row>
    <row r="2890" spans="3:3" x14ac:dyDescent="0.25">
      <c r="C2890"/>
    </row>
    <row r="2891" spans="3:3" x14ac:dyDescent="0.25">
      <c r="C2891"/>
    </row>
    <row r="2892" spans="3:3" x14ac:dyDescent="0.25">
      <c r="C2892"/>
    </row>
    <row r="2893" spans="3:3" x14ac:dyDescent="0.25">
      <c r="C2893"/>
    </row>
    <row r="2894" spans="3:3" x14ac:dyDescent="0.25">
      <c r="C2894"/>
    </row>
    <row r="2895" spans="3:3" x14ac:dyDescent="0.25">
      <c r="C2895"/>
    </row>
    <row r="2896" spans="3:3" x14ac:dyDescent="0.25">
      <c r="C2896"/>
    </row>
    <row r="2897" spans="3:3" x14ac:dyDescent="0.25">
      <c r="C2897"/>
    </row>
    <row r="2898" spans="3:3" x14ac:dyDescent="0.25">
      <c r="C2898"/>
    </row>
    <row r="2899" spans="3:3" x14ac:dyDescent="0.25">
      <c r="C2899"/>
    </row>
    <row r="2900" spans="3:3" x14ac:dyDescent="0.25">
      <c r="C2900"/>
    </row>
    <row r="2901" spans="3:3" x14ac:dyDescent="0.25">
      <c r="C2901"/>
    </row>
    <row r="2902" spans="3:3" x14ac:dyDescent="0.25">
      <c r="C2902"/>
    </row>
    <row r="2903" spans="3:3" x14ac:dyDescent="0.25">
      <c r="C2903"/>
    </row>
    <row r="2904" spans="3:3" x14ac:dyDescent="0.25">
      <c r="C2904"/>
    </row>
    <row r="2905" spans="3:3" x14ac:dyDescent="0.25">
      <c r="C2905"/>
    </row>
    <row r="2906" spans="3:3" x14ac:dyDescent="0.25">
      <c r="C2906"/>
    </row>
    <row r="2907" spans="3:3" x14ac:dyDescent="0.25">
      <c r="C2907"/>
    </row>
    <row r="2908" spans="3:3" x14ac:dyDescent="0.25">
      <c r="C2908"/>
    </row>
    <row r="2909" spans="3:3" x14ac:dyDescent="0.25">
      <c r="C2909"/>
    </row>
    <row r="2910" spans="3:3" x14ac:dyDescent="0.25">
      <c r="C2910"/>
    </row>
    <row r="2911" spans="3:3" x14ac:dyDescent="0.25">
      <c r="C2911"/>
    </row>
    <row r="2912" spans="3:3" x14ac:dyDescent="0.25">
      <c r="C2912"/>
    </row>
    <row r="2913" spans="3:3" x14ac:dyDescent="0.25">
      <c r="C2913"/>
    </row>
    <row r="2914" spans="3:3" x14ac:dyDescent="0.25">
      <c r="C2914"/>
    </row>
    <row r="2915" spans="3:3" x14ac:dyDescent="0.25">
      <c r="C2915"/>
    </row>
    <row r="2916" spans="3:3" x14ac:dyDescent="0.25">
      <c r="C2916"/>
    </row>
    <row r="2917" spans="3:3" x14ac:dyDescent="0.25">
      <c r="C2917"/>
    </row>
    <row r="2918" spans="3:3" x14ac:dyDescent="0.25">
      <c r="C2918"/>
    </row>
    <row r="2919" spans="3:3" x14ac:dyDescent="0.25">
      <c r="C2919"/>
    </row>
    <row r="2920" spans="3:3" x14ac:dyDescent="0.25">
      <c r="C2920"/>
    </row>
    <row r="2921" spans="3:3" x14ac:dyDescent="0.25">
      <c r="C2921"/>
    </row>
    <row r="2922" spans="3:3" x14ac:dyDescent="0.25">
      <c r="C2922"/>
    </row>
    <row r="2923" spans="3:3" x14ac:dyDescent="0.25">
      <c r="C2923"/>
    </row>
    <row r="2924" spans="3:3" x14ac:dyDescent="0.25">
      <c r="C2924"/>
    </row>
    <row r="2925" spans="3:3" x14ac:dyDescent="0.25">
      <c r="C2925"/>
    </row>
    <row r="2926" spans="3:3" x14ac:dyDescent="0.25">
      <c r="C2926"/>
    </row>
    <row r="2927" spans="3:3" x14ac:dyDescent="0.25">
      <c r="C2927"/>
    </row>
    <row r="2928" spans="3:3" x14ac:dyDescent="0.25">
      <c r="C2928"/>
    </row>
    <row r="2929" spans="3:3" x14ac:dyDescent="0.25">
      <c r="C2929"/>
    </row>
    <row r="2930" spans="3:3" x14ac:dyDescent="0.25">
      <c r="C2930"/>
    </row>
    <row r="2931" spans="3:3" x14ac:dyDescent="0.25">
      <c r="C2931"/>
    </row>
    <row r="2932" spans="3:3" x14ac:dyDescent="0.25">
      <c r="C2932"/>
    </row>
    <row r="2933" spans="3:3" x14ac:dyDescent="0.25">
      <c r="C2933"/>
    </row>
    <row r="2934" spans="3:3" x14ac:dyDescent="0.25">
      <c r="C2934"/>
    </row>
    <row r="2935" spans="3:3" x14ac:dyDescent="0.25">
      <c r="C2935"/>
    </row>
    <row r="2936" spans="3:3" x14ac:dyDescent="0.25">
      <c r="C2936"/>
    </row>
    <row r="2937" spans="3:3" x14ac:dyDescent="0.25">
      <c r="C2937"/>
    </row>
    <row r="2938" spans="3:3" x14ac:dyDescent="0.25">
      <c r="C2938"/>
    </row>
    <row r="2939" spans="3:3" x14ac:dyDescent="0.25">
      <c r="C2939"/>
    </row>
    <row r="2940" spans="3:3" x14ac:dyDescent="0.25">
      <c r="C2940"/>
    </row>
    <row r="2941" spans="3:3" x14ac:dyDescent="0.25">
      <c r="C2941"/>
    </row>
    <row r="2942" spans="3:3" x14ac:dyDescent="0.25">
      <c r="C2942"/>
    </row>
    <row r="2943" spans="3:3" x14ac:dyDescent="0.25">
      <c r="C2943"/>
    </row>
    <row r="2944" spans="3:3" x14ac:dyDescent="0.25">
      <c r="C2944"/>
    </row>
    <row r="2945" spans="3:3" x14ac:dyDescent="0.25">
      <c r="C2945"/>
    </row>
    <row r="2946" spans="3:3" x14ac:dyDescent="0.25">
      <c r="C2946"/>
    </row>
    <row r="2947" spans="3:3" x14ac:dyDescent="0.25">
      <c r="C2947"/>
    </row>
    <row r="2948" spans="3:3" x14ac:dyDescent="0.25">
      <c r="C2948"/>
    </row>
    <row r="2949" spans="3:3" x14ac:dyDescent="0.25">
      <c r="C2949"/>
    </row>
    <row r="2950" spans="3:3" x14ac:dyDescent="0.25">
      <c r="C2950"/>
    </row>
    <row r="2951" spans="3:3" x14ac:dyDescent="0.25">
      <c r="C2951"/>
    </row>
    <row r="2952" spans="3:3" x14ac:dyDescent="0.25">
      <c r="C2952"/>
    </row>
    <row r="2953" spans="3:3" x14ac:dyDescent="0.25">
      <c r="C2953"/>
    </row>
    <row r="2954" spans="3:3" x14ac:dyDescent="0.25">
      <c r="C2954"/>
    </row>
    <row r="2955" spans="3:3" x14ac:dyDescent="0.25">
      <c r="C2955"/>
    </row>
    <row r="2956" spans="3:3" x14ac:dyDescent="0.25">
      <c r="C2956"/>
    </row>
    <row r="2957" spans="3:3" x14ac:dyDescent="0.25">
      <c r="C2957"/>
    </row>
    <row r="2958" spans="3:3" x14ac:dyDescent="0.25">
      <c r="C2958"/>
    </row>
    <row r="2959" spans="3:3" x14ac:dyDescent="0.25">
      <c r="C2959"/>
    </row>
    <row r="2960" spans="3:3" x14ac:dyDescent="0.25">
      <c r="C2960"/>
    </row>
    <row r="2961" spans="3:3" x14ac:dyDescent="0.25">
      <c r="C2961"/>
    </row>
    <row r="2962" spans="3:3" x14ac:dyDescent="0.25">
      <c r="C2962"/>
    </row>
    <row r="2963" spans="3:3" x14ac:dyDescent="0.25">
      <c r="C2963"/>
    </row>
    <row r="2964" spans="3:3" x14ac:dyDescent="0.25">
      <c r="C2964"/>
    </row>
    <row r="2965" spans="3:3" x14ac:dyDescent="0.25">
      <c r="C2965"/>
    </row>
    <row r="2966" spans="3:3" x14ac:dyDescent="0.25">
      <c r="C2966"/>
    </row>
    <row r="2967" spans="3:3" x14ac:dyDescent="0.25">
      <c r="C2967"/>
    </row>
    <row r="2968" spans="3:3" x14ac:dyDescent="0.25">
      <c r="C2968"/>
    </row>
    <row r="2969" spans="3:3" x14ac:dyDescent="0.25">
      <c r="C2969"/>
    </row>
    <row r="2970" spans="3:3" x14ac:dyDescent="0.25">
      <c r="C2970"/>
    </row>
    <row r="2971" spans="3:3" x14ac:dyDescent="0.25">
      <c r="C2971"/>
    </row>
    <row r="2972" spans="3:3" x14ac:dyDescent="0.25">
      <c r="C2972"/>
    </row>
    <row r="2973" spans="3:3" x14ac:dyDescent="0.25">
      <c r="C2973"/>
    </row>
    <row r="2974" spans="3:3" x14ac:dyDescent="0.25">
      <c r="C2974"/>
    </row>
    <row r="2975" spans="3:3" x14ac:dyDescent="0.25">
      <c r="C2975"/>
    </row>
    <row r="2976" spans="3:3" x14ac:dyDescent="0.25">
      <c r="C2976"/>
    </row>
    <row r="2977" spans="3:3" x14ac:dyDescent="0.25">
      <c r="C2977"/>
    </row>
    <row r="2978" spans="3:3" x14ac:dyDescent="0.25">
      <c r="C2978"/>
    </row>
    <row r="2979" spans="3:3" x14ac:dyDescent="0.25">
      <c r="C2979"/>
    </row>
    <row r="2980" spans="3:3" x14ac:dyDescent="0.25">
      <c r="C2980"/>
    </row>
    <row r="2981" spans="3:3" x14ac:dyDescent="0.25">
      <c r="C2981"/>
    </row>
    <row r="2982" spans="3:3" x14ac:dyDescent="0.25">
      <c r="C2982"/>
    </row>
    <row r="2983" spans="3:3" x14ac:dyDescent="0.25">
      <c r="C2983"/>
    </row>
    <row r="2984" spans="3:3" x14ac:dyDescent="0.25">
      <c r="C2984"/>
    </row>
    <row r="2985" spans="3:3" x14ac:dyDescent="0.25">
      <c r="C2985"/>
    </row>
    <row r="2986" spans="3:3" x14ac:dyDescent="0.25">
      <c r="C2986"/>
    </row>
    <row r="2987" spans="3:3" x14ac:dyDescent="0.25">
      <c r="C2987"/>
    </row>
    <row r="2988" spans="3:3" x14ac:dyDescent="0.25">
      <c r="C2988"/>
    </row>
    <row r="2989" spans="3:3" x14ac:dyDescent="0.25">
      <c r="C2989"/>
    </row>
    <row r="2990" spans="3:3" x14ac:dyDescent="0.25">
      <c r="C2990"/>
    </row>
    <row r="2991" spans="3:3" x14ac:dyDescent="0.25">
      <c r="C2991"/>
    </row>
    <row r="2992" spans="3:3" x14ac:dyDescent="0.25">
      <c r="C2992"/>
    </row>
    <row r="2993" spans="3:3" x14ac:dyDescent="0.25">
      <c r="C2993"/>
    </row>
    <row r="2994" spans="3:3" x14ac:dyDescent="0.25">
      <c r="C2994"/>
    </row>
    <row r="2995" spans="3:3" x14ac:dyDescent="0.25">
      <c r="C2995"/>
    </row>
    <row r="2996" spans="3:3" x14ac:dyDescent="0.25">
      <c r="C2996"/>
    </row>
    <row r="2997" spans="3:3" x14ac:dyDescent="0.25">
      <c r="C2997"/>
    </row>
    <row r="2998" spans="3:3" x14ac:dyDescent="0.25">
      <c r="C2998"/>
    </row>
    <row r="2999" spans="3:3" x14ac:dyDescent="0.25">
      <c r="C2999"/>
    </row>
    <row r="3000" spans="3:3" x14ac:dyDescent="0.25">
      <c r="C3000"/>
    </row>
    <row r="3001" spans="3:3" x14ac:dyDescent="0.25">
      <c r="C3001"/>
    </row>
    <row r="3002" spans="3:3" x14ac:dyDescent="0.25">
      <c r="C3002"/>
    </row>
    <row r="3003" spans="3:3" x14ac:dyDescent="0.25">
      <c r="C3003"/>
    </row>
    <row r="3004" spans="3:3" x14ac:dyDescent="0.25">
      <c r="C3004"/>
    </row>
    <row r="3005" spans="3:3" x14ac:dyDescent="0.25">
      <c r="C3005"/>
    </row>
    <row r="3006" spans="3:3" x14ac:dyDescent="0.25">
      <c r="C3006"/>
    </row>
    <row r="3007" spans="3:3" x14ac:dyDescent="0.25">
      <c r="C3007"/>
    </row>
    <row r="3008" spans="3:3" x14ac:dyDescent="0.25">
      <c r="C3008"/>
    </row>
    <row r="3009" spans="3:3" x14ac:dyDescent="0.25">
      <c r="C3009"/>
    </row>
    <row r="3010" spans="3:3" x14ac:dyDescent="0.25">
      <c r="C3010"/>
    </row>
    <row r="3011" spans="3:3" x14ac:dyDescent="0.25">
      <c r="C3011"/>
    </row>
    <row r="3012" spans="3:3" x14ac:dyDescent="0.25">
      <c r="C3012"/>
    </row>
    <row r="3013" spans="3:3" x14ac:dyDescent="0.25">
      <c r="C3013"/>
    </row>
    <row r="3014" spans="3:3" x14ac:dyDescent="0.25">
      <c r="C3014"/>
    </row>
    <row r="3015" spans="3:3" x14ac:dyDescent="0.25">
      <c r="C3015"/>
    </row>
    <row r="3016" spans="3:3" x14ac:dyDescent="0.25">
      <c r="C3016"/>
    </row>
    <row r="3017" spans="3:3" x14ac:dyDescent="0.25">
      <c r="C3017"/>
    </row>
    <row r="3018" spans="3:3" x14ac:dyDescent="0.25">
      <c r="C3018"/>
    </row>
    <row r="3019" spans="3:3" x14ac:dyDescent="0.25">
      <c r="C3019"/>
    </row>
    <row r="3020" spans="3:3" x14ac:dyDescent="0.25">
      <c r="C3020"/>
    </row>
    <row r="3021" spans="3:3" x14ac:dyDescent="0.25">
      <c r="C3021"/>
    </row>
    <row r="3022" spans="3:3" x14ac:dyDescent="0.25">
      <c r="C3022"/>
    </row>
    <row r="3023" spans="3:3" x14ac:dyDescent="0.25">
      <c r="C3023"/>
    </row>
    <row r="3024" spans="3:3" x14ac:dyDescent="0.25">
      <c r="C3024"/>
    </row>
    <row r="3025" spans="3:3" x14ac:dyDescent="0.25">
      <c r="C3025"/>
    </row>
    <row r="3026" spans="3:3" x14ac:dyDescent="0.25">
      <c r="C3026"/>
    </row>
    <row r="3027" spans="3:3" x14ac:dyDescent="0.25">
      <c r="C3027"/>
    </row>
    <row r="3028" spans="3:3" x14ac:dyDescent="0.25">
      <c r="C3028"/>
    </row>
    <row r="3029" spans="3:3" x14ac:dyDescent="0.25">
      <c r="C3029"/>
    </row>
    <row r="3030" spans="3:3" x14ac:dyDescent="0.25">
      <c r="C3030"/>
    </row>
    <row r="3031" spans="3:3" x14ac:dyDescent="0.25">
      <c r="C3031"/>
    </row>
    <row r="3032" spans="3:3" x14ac:dyDescent="0.25">
      <c r="C3032"/>
    </row>
    <row r="3033" spans="3:3" x14ac:dyDescent="0.25">
      <c r="C3033"/>
    </row>
    <row r="3034" spans="3:3" x14ac:dyDescent="0.25">
      <c r="C3034"/>
    </row>
    <row r="3035" spans="3:3" x14ac:dyDescent="0.25">
      <c r="C3035"/>
    </row>
    <row r="3036" spans="3:3" x14ac:dyDescent="0.25">
      <c r="C3036"/>
    </row>
    <row r="3037" spans="3:3" x14ac:dyDescent="0.25">
      <c r="C3037"/>
    </row>
    <row r="3038" spans="3:3" x14ac:dyDescent="0.25">
      <c r="C3038"/>
    </row>
    <row r="3039" spans="3:3" x14ac:dyDescent="0.25">
      <c r="C3039"/>
    </row>
    <row r="3040" spans="3:3" x14ac:dyDescent="0.25">
      <c r="C3040"/>
    </row>
    <row r="3041" spans="3:3" x14ac:dyDescent="0.25">
      <c r="C3041"/>
    </row>
    <row r="3042" spans="3:3" x14ac:dyDescent="0.25">
      <c r="C3042"/>
    </row>
    <row r="3043" spans="3:3" x14ac:dyDescent="0.25">
      <c r="C3043"/>
    </row>
    <row r="3044" spans="3:3" x14ac:dyDescent="0.25">
      <c r="C3044"/>
    </row>
    <row r="3045" spans="3:3" x14ac:dyDescent="0.25">
      <c r="C3045"/>
    </row>
    <row r="3046" spans="3:3" x14ac:dyDescent="0.25">
      <c r="C3046"/>
    </row>
    <row r="3047" spans="3:3" x14ac:dyDescent="0.25">
      <c r="C3047"/>
    </row>
    <row r="3048" spans="3:3" x14ac:dyDescent="0.25">
      <c r="C3048"/>
    </row>
    <row r="3049" spans="3:3" x14ac:dyDescent="0.25">
      <c r="C3049"/>
    </row>
    <row r="3050" spans="3:3" x14ac:dyDescent="0.25">
      <c r="C3050"/>
    </row>
    <row r="3051" spans="3:3" x14ac:dyDescent="0.25">
      <c r="C3051"/>
    </row>
    <row r="3052" spans="3:3" x14ac:dyDescent="0.25">
      <c r="C3052"/>
    </row>
    <row r="3053" spans="3:3" x14ac:dyDescent="0.25">
      <c r="C3053"/>
    </row>
    <row r="3054" spans="3:3" x14ac:dyDescent="0.25">
      <c r="C3054"/>
    </row>
    <row r="3055" spans="3:3" x14ac:dyDescent="0.25">
      <c r="C3055"/>
    </row>
    <row r="3056" spans="3:3" x14ac:dyDescent="0.25">
      <c r="C3056"/>
    </row>
    <row r="3057" spans="3:3" x14ac:dyDescent="0.25">
      <c r="C3057"/>
    </row>
    <row r="3058" spans="3:3" x14ac:dyDescent="0.25">
      <c r="C3058"/>
    </row>
    <row r="3059" spans="3:3" x14ac:dyDescent="0.25">
      <c r="C3059"/>
    </row>
    <row r="3060" spans="3:3" x14ac:dyDescent="0.25">
      <c r="C3060"/>
    </row>
    <row r="3061" spans="3:3" x14ac:dyDescent="0.25">
      <c r="C3061"/>
    </row>
    <row r="3062" spans="3:3" x14ac:dyDescent="0.25">
      <c r="C3062"/>
    </row>
    <row r="3063" spans="3:3" x14ac:dyDescent="0.25">
      <c r="C3063"/>
    </row>
    <row r="3064" spans="3:3" x14ac:dyDescent="0.25">
      <c r="C3064"/>
    </row>
    <row r="3065" spans="3:3" x14ac:dyDescent="0.25">
      <c r="C3065"/>
    </row>
    <row r="3066" spans="3:3" x14ac:dyDescent="0.25">
      <c r="C3066"/>
    </row>
    <row r="3067" spans="3:3" x14ac:dyDescent="0.25">
      <c r="C3067"/>
    </row>
    <row r="3068" spans="3:3" x14ac:dyDescent="0.25">
      <c r="C3068"/>
    </row>
    <row r="3069" spans="3:3" x14ac:dyDescent="0.25">
      <c r="C3069"/>
    </row>
    <row r="3070" spans="3:3" x14ac:dyDescent="0.25">
      <c r="C3070"/>
    </row>
    <row r="3071" spans="3:3" x14ac:dyDescent="0.25">
      <c r="C3071"/>
    </row>
    <row r="3072" spans="3:3" x14ac:dyDescent="0.25">
      <c r="C3072"/>
    </row>
    <row r="3073" spans="3:3" x14ac:dyDescent="0.25">
      <c r="C3073"/>
    </row>
    <row r="3074" spans="3:3" x14ac:dyDescent="0.25">
      <c r="C3074"/>
    </row>
    <row r="3075" spans="3:3" x14ac:dyDescent="0.25">
      <c r="C3075"/>
    </row>
    <row r="3076" spans="3:3" x14ac:dyDescent="0.25">
      <c r="C3076"/>
    </row>
    <row r="3077" spans="3:3" x14ac:dyDescent="0.25">
      <c r="C3077"/>
    </row>
    <row r="3078" spans="3:3" x14ac:dyDescent="0.25">
      <c r="C3078"/>
    </row>
    <row r="3079" spans="3:3" x14ac:dyDescent="0.25">
      <c r="C3079"/>
    </row>
    <row r="3080" spans="3:3" x14ac:dyDescent="0.25">
      <c r="C3080"/>
    </row>
    <row r="3081" spans="3:3" x14ac:dyDescent="0.25">
      <c r="C3081"/>
    </row>
    <row r="3082" spans="3:3" x14ac:dyDescent="0.25">
      <c r="C3082"/>
    </row>
    <row r="3083" spans="3:3" x14ac:dyDescent="0.25">
      <c r="C3083"/>
    </row>
    <row r="3084" spans="3:3" x14ac:dyDescent="0.25">
      <c r="C3084"/>
    </row>
    <row r="3085" spans="3:3" x14ac:dyDescent="0.25">
      <c r="C3085"/>
    </row>
    <row r="3086" spans="3:3" x14ac:dyDescent="0.25">
      <c r="C3086"/>
    </row>
    <row r="3087" spans="3:3" x14ac:dyDescent="0.25">
      <c r="C3087"/>
    </row>
    <row r="3088" spans="3:3" x14ac:dyDescent="0.25">
      <c r="C3088"/>
    </row>
    <row r="3089" spans="3:3" x14ac:dyDescent="0.25">
      <c r="C3089"/>
    </row>
    <row r="3090" spans="3:3" x14ac:dyDescent="0.25">
      <c r="C3090"/>
    </row>
    <row r="3091" spans="3:3" x14ac:dyDescent="0.25">
      <c r="C3091"/>
    </row>
    <row r="3092" spans="3:3" x14ac:dyDescent="0.25">
      <c r="C3092"/>
    </row>
    <row r="3093" spans="3:3" x14ac:dyDescent="0.25">
      <c r="C3093"/>
    </row>
    <row r="3094" spans="3:3" x14ac:dyDescent="0.25">
      <c r="C3094"/>
    </row>
    <row r="3095" spans="3:3" x14ac:dyDescent="0.25">
      <c r="C3095"/>
    </row>
    <row r="3096" spans="3:3" x14ac:dyDescent="0.25">
      <c r="C3096"/>
    </row>
    <row r="3097" spans="3:3" x14ac:dyDescent="0.25">
      <c r="C3097"/>
    </row>
    <row r="3098" spans="3:3" x14ac:dyDescent="0.25">
      <c r="C3098"/>
    </row>
    <row r="3099" spans="3:3" x14ac:dyDescent="0.25">
      <c r="C3099"/>
    </row>
    <row r="3100" spans="3:3" x14ac:dyDescent="0.25">
      <c r="C3100"/>
    </row>
    <row r="3101" spans="3:3" x14ac:dyDescent="0.25">
      <c r="C3101"/>
    </row>
    <row r="3102" spans="3:3" x14ac:dyDescent="0.25">
      <c r="C3102"/>
    </row>
    <row r="3103" spans="3:3" x14ac:dyDescent="0.25">
      <c r="C3103"/>
    </row>
    <row r="3104" spans="3:3" x14ac:dyDescent="0.25">
      <c r="C3104"/>
    </row>
    <row r="3105" spans="3:3" x14ac:dyDescent="0.25">
      <c r="C3105"/>
    </row>
    <row r="3106" spans="3:3" x14ac:dyDescent="0.25">
      <c r="C3106"/>
    </row>
    <row r="3107" spans="3:3" x14ac:dyDescent="0.25">
      <c r="C3107"/>
    </row>
    <row r="3108" spans="3:3" x14ac:dyDescent="0.25">
      <c r="C3108"/>
    </row>
    <row r="3109" spans="3:3" x14ac:dyDescent="0.25">
      <c r="C3109"/>
    </row>
    <row r="3110" spans="3:3" x14ac:dyDescent="0.25">
      <c r="C3110"/>
    </row>
    <row r="3111" spans="3:3" x14ac:dyDescent="0.25">
      <c r="C3111"/>
    </row>
    <row r="3112" spans="3:3" x14ac:dyDescent="0.25">
      <c r="C3112"/>
    </row>
    <row r="3113" spans="3:3" x14ac:dyDescent="0.25">
      <c r="C3113"/>
    </row>
    <row r="3114" spans="3:3" x14ac:dyDescent="0.25">
      <c r="C3114"/>
    </row>
    <row r="3115" spans="3:3" x14ac:dyDescent="0.25">
      <c r="C3115"/>
    </row>
    <row r="3116" spans="3:3" x14ac:dyDescent="0.25">
      <c r="C3116"/>
    </row>
    <row r="3117" spans="3:3" x14ac:dyDescent="0.25">
      <c r="C3117"/>
    </row>
    <row r="3118" spans="3:3" x14ac:dyDescent="0.25">
      <c r="C3118"/>
    </row>
    <row r="3119" spans="3:3" x14ac:dyDescent="0.25">
      <c r="C3119"/>
    </row>
    <row r="3120" spans="3:3" x14ac:dyDescent="0.25">
      <c r="C3120"/>
    </row>
    <row r="3121" spans="3:3" x14ac:dyDescent="0.25">
      <c r="C3121"/>
    </row>
    <row r="3122" spans="3:3" x14ac:dyDescent="0.25">
      <c r="C3122"/>
    </row>
    <row r="3123" spans="3:3" x14ac:dyDescent="0.25">
      <c r="C3123"/>
    </row>
    <row r="3124" spans="3:3" x14ac:dyDescent="0.25">
      <c r="C3124"/>
    </row>
    <row r="3125" spans="3:3" x14ac:dyDescent="0.25">
      <c r="C3125"/>
    </row>
    <row r="3126" spans="3:3" x14ac:dyDescent="0.25">
      <c r="C3126"/>
    </row>
    <row r="3127" spans="3:3" x14ac:dyDescent="0.25">
      <c r="C3127"/>
    </row>
    <row r="3128" spans="3:3" x14ac:dyDescent="0.25">
      <c r="C3128"/>
    </row>
    <row r="3129" spans="3:3" x14ac:dyDescent="0.25">
      <c r="C3129"/>
    </row>
    <row r="3130" spans="3:3" x14ac:dyDescent="0.25">
      <c r="C3130"/>
    </row>
    <row r="3131" spans="3:3" x14ac:dyDescent="0.25">
      <c r="C3131"/>
    </row>
    <row r="3132" spans="3:3" x14ac:dyDescent="0.25">
      <c r="C3132"/>
    </row>
    <row r="3133" spans="3:3" x14ac:dyDescent="0.25">
      <c r="C3133"/>
    </row>
    <row r="3134" spans="3:3" x14ac:dyDescent="0.25">
      <c r="C3134"/>
    </row>
    <row r="3135" spans="3:3" x14ac:dyDescent="0.25">
      <c r="C3135"/>
    </row>
    <row r="3136" spans="3:3" x14ac:dyDescent="0.25">
      <c r="C3136"/>
    </row>
    <row r="3137" spans="3:3" x14ac:dyDescent="0.25">
      <c r="C3137"/>
    </row>
    <row r="3138" spans="3:3" x14ac:dyDescent="0.25">
      <c r="C3138"/>
    </row>
    <row r="3139" spans="3:3" x14ac:dyDescent="0.25">
      <c r="C3139"/>
    </row>
    <row r="3140" spans="3:3" x14ac:dyDescent="0.25">
      <c r="C3140"/>
    </row>
    <row r="3141" spans="3:3" x14ac:dyDescent="0.25">
      <c r="C3141"/>
    </row>
    <row r="3142" spans="3:3" x14ac:dyDescent="0.25">
      <c r="C3142"/>
    </row>
    <row r="3143" spans="3:3" x14ac:dyDescent="0.25">
      <c r="C3143"/>
    </row>
    <row r="3144" spans="3:3" x14ac:dyDescent="0.25">
      <c r="C3144"/>
    </row>
    <row r="3145" spans="3:3" x14ac:dyDescent="0.25">
      <c r="C3145"/>
    </row>
    <row r="3146" spans="3:3" x14ac:dyDescent="0.25">
      <c r="C3146"/>
    </row>
    <row r="3147" spans="3:3" x14ac:dyDescent="0.25">
      <c r="C3147"/>
    </row>
    <row r="3148" spans="3:3" x14ac:dyDescent="0.25">
      <c r="C3148"/>
    </row>
    <row r="3149" spans="3:3" x14ac:dyDescent="0.25">
      <c r="C3149"/>
    </row>
    <row r="3150" spans="3:3" x14ac:dyDescent="0.25">
      <c r="C3150"/>
    </row>
    <row r="3151" spans="3:3" x14ac:dyDescent="0.25">
      <c r="C3151"/>
    </row>
    <row r="3152" spans="3:3" x14ac:dyDescent="0.25">
      <c r="C3152"/>
    </row>
    <row r="3153" spans="3:3" x14ac:dyDescent="0.25">
      <c r="C3153"/>
    </row>
    <row r="3154" spans="3:3" x14ac:dyDescent="0.25">
      <c r="C3154"/>
    </row>
    <row r="3155" spans="3:3" x14ac:dyDescent="0.25">
      <c r="C3155"/>
    </row>
    <row r="3156" spans="3:3" x14ac:dyDescent="0.25">
      <c r="C3156"/>
    </row>
    <row r="3157" spans="3:3" x14ac:dyDescent="0.25">
      <c r="C3157"/>
    </row>
    <row r="3158" spans="3:3" x14ac:dyDescent="0.25">
      <c r="C3158"/>
    </row>
    <row r="3159" spans="3:3" x14ac:dyDescent="0.25">
      <c r="C3159"/>
    </row>
    <row r="3160" spans="3:3" x14ac:dyDescent="0.25">
      <c r="C3160"/>
    </row>
    <row r="3161" spans="3:3" x14ac:dyDescent="0.25">
      <c r="C3161"/>
    </row>
    <row r="3162" spans="3:3" x14ac:dyDescent="0.25">
      <c r="C3162"/>
    </row>
    <row r="3163" spans="3:3" x14ac:dyDescent="0.25">
      <c r="C3163"/>
    </row>
    <row r="3164" spans="3:3" x14ac:dyDescent="0.25">
      <c r="C3164"/>
    </row>
    <row r="3165" spans="3:3" x14ac:dyDescent="0.25">
      <c r="C3165"/>
    </row>
    <row r="3166" spans="3:3" x14ac:dyDescent="0.25">
      <c r="C3166"/>
    </row>
    <row r="3167" spans="3:3" x14ac:dyDescent="0.25">
      <c r="C3167"/>
    </row>
    <row r="3168" spans="3:3" x14ac:dyDescent="0.25">
      <c r="C3168"/>
    </row>
    <row r="3169" spans="3:3" x14ac:dyDescent="0.25">
      <c r="C3169"/>
    </row>
    <row r="3170" spans="3:3" x14ac:dyDescent="0.25">
      <c r="C3170"/>
    </row>
    <row r="3171" spans="3:3" x14ac:dyDescent="0.25">
      <c r="C3171"/>
    </row>
    <row r="3172" spans="3:3" x14ac:dyDescent="0.25">
      <c r="C3172"/>
    </row>
    <row r="3173" spans="3:3" x14ac:dyDescent="0.25">
      <c r="C3173"/>
    </row>
    <row r="3174" spans="3:3" x14ac:dyDescent="0.25">
      <c r="C3174"/>
    </row>
    <row r="3175" spans="3:3" x14ac:dyDescent="0.25">
      <c r="C3175"/>
    </row>
    <row r="3176" spans="3:3" x14ac:dyDescent="0.25">
      <c r="C3176"/>
    </row>
    <row r="3177" spans="3:3" x14ac:dyDescent="0.25">
      <c r="C3177"/>
    </row>
    <row r="3178" spans="3:3" x14ac:dyDescent="0.25">
      <c r="C3178"/>
    </row>
    <row r="3179" spans="3:3" x14ac:dyDescent="0.25">
      <c r="C3179"/>
    </row>
    <row r="3180" spans="3:3" x14ac:dyDescent="0.25">
      <c r="C3180"/>
    </row>
    <row r="3181" spans="3:3" x14ac:dyDescent="0.25">
      <c r="C3181"/>
    </row>
    <row r="3182" spans="3:3" x14ac:dyDescent="0.25">
      <c r="C3182"/>
    </row>
    <row r="3183" spans="3:3" x14ac:dyDescent="0.25">
      <c r="C3183"/>
    </row>
    <row r="3184" spans="3:3" x14ac:dyDescent="0.25">
      <c r="C3184"/>
    </row>
    <row r="3185" spans="3:3" x14ac:dyDescent="0.25">
      <c r="C3185"/>
    </row>
    <row r="3186" spans="3:3" x14ac:dyDescent="0.25">
      <c r="C3186"/>
    </row>
    <row r="3187" spans="3:3" x14ac:dyDescent="0.25">
      <c r="C3187"/>
    </row>
    <row r="3188" spans="3:3" x14ac:dyDescent="0.25">
      <c r="C3188"/>
    </row>
    <row r="3189" spans="3:3" x14ac:dyDescent="0.25">
      <c r="C3189"/>
    </row>
    <row r="3190" spans="3:3" x14ac:dyDescent="0.25">
      <c r="C3190"/>
    </row>
    <row r="3191" spans="3:3" x14ac:dyDescent="0.25">
      <c r="C3191"/>
    </row>
    <row r="3192" spans="3:3" x14ac:dyDescent="0.25">
      <c r="C3192"/>
    </row>
    <row r="3193" spans="3:3" x14ac:dyDescent="0.25">
      <c r="C3193"/>
    </row>
    <row r="3194" spans="3:3" x14ac:dyDescent="0.25">
      <c r="C3194"/>
    </row>
    <row r="3195" spans="3:3" x14ac:dyDescent="0.25">
      <c r="C3195"/>
    </row>
    <row r="3196" spans="3:3" x14ac:dyDescent="0.25">
      <c r="C3196"/>
    </row>
    <row r="3197" spans="3:3" x14ac:dyDescent="0.25">
      <c r="C3197"/>
    </row>
    <row r="3198" spans="3:3" x14ac:dyDescent="0.25">
      <c r="C3198"/>
    </row>
    <row r="3199" spans="3:3" x14ac:dyDescent="0.25">
      <c r="C3199"/>
    </row>
    <row r="3200" spans="3:3" x14ac:dyDescent="0.25">
      <c r="C3200"/>
    </row>
    <row r="3201" spans="3:3" x14ac:dyDescent="0.25">
      <c r="C3201"/>
    </row>
    <row r="3202" spans="3:3" x14ac:dyDescent="0.25">
      <c r="C3202"/>
    </row>
    <row r="3203" spans="3:3" x14ac:dyDescent="0.25">
      <c r="C3203"/>
    </row>
    <row r="3204" spans="3:3" x14ac:dyDescent="0.25">
      <c r="C3204"/>
    </row>
    <row r="3205" spans="3:3" x14ac:dyDescent="0.25">
      <c r="C3205"/>
    </row>
    <row r="3206" spans="3:3" x14ac:dyDescent="0.25">
      <c r="C3206"/>
    </row>
    <row r="3207" spans="3:3" x14ac:dyDescent="0.25">
      <c r="C3207"/>
    </row>
    <row r="3208" spans="3:3" x14ac:dyDescent="0.25">
      <c r="C3208"/>
    </row>
    <row r="3209" spans="3:3" x14ac:dyDescent="0.25">
      <c r="C3209"/>
    </row>
    <row r="3210" spans="3:3" x14ac:dyDescent="0.25">
      <c r="C3210"/>
    </row>
    <row r="3211" spans="3:3" x14ac:dyDescent="0.25">
      <c r="C3211"/>
    </row>
    <row r="3212" spans="3:3" x14ac:dyDescent="0.25">
      <c r="C3212"/>
    </row>
    <row r="3213" spans="3:3" x14ac:dyDescent="0.25">
      <c r="C3213"/>
    </row>
    <row r="3214" spans="3:3" x14ac:dyDescent="0.25">
      <c r="C3214"/>
    </row>
    <row r="3215" spans="3:3" x14ac:dyDescent="0.25">
      <c r="C3215"/>
    </row>
    <row r="3216" spans="3:3" x14ac:dyDescent="0.25">
      <c r="C3216"/>
    </row>
    <row r="3217" spans="3:3" x14ac:dyDescent="0.25">
      <c r="C3217"/>
    </row>
    <row r="3218" spans="3:3" x14ac:dyDescent="0.25">
      <c r="C3218"/>
    </row>
    <row r="3219" spans="3:3" x14ac:dyDescent="0.25">
      <c r="C3219"/>
    </row>
    <row r="3220" spans="3:3" x14ac:dyDescent="0.25">
      <c r="C3220"/>
    </row>
    <row r="3221" spans="3:3" x14ac:dyDescent="0.25">
      <c r="C3221"/>
    </row>
    <row r="3222" spans="3:3" x14ac:dyDescent="0.25">
      <c r="C3222"/>
    </row>
    <row r="3223" spans="3:3" x14ac:dyDescent="0.25">
      <c r="C3223"/>
    </row>
    <row r="3224" spans="3:3" x14ac:dyDescent="0.25">
      <c r="C3224"/>
    </row>
    <row r="3225" spans="3:3" x14ac:dyDescent="0.25">
      <c r="C3225"/>
    </row>
    <row r="3226" spans="3:3" x14ac:dyDescent="0.25">
      <c r="C3226"/>
    </row>
    <row r="3227" spans="3:3" x14ac:dyDescent="0.25">
      <c r="C3227"/>
    </row>
    <row r="3228" spans="3:3" x14ac:dyDescent="0.25">
      <c r="C3228"/>
    </row>
    <row r="3229" spans="3:3" x14ac:dyDescent="0.25">
      <c r="C3229"/>
    </row>
    <row r="3230" spans="3:3" x14ac:dyDescent="0.25">
      <c r="C3230"/>
    </row>
    <row r="3231" spans="3:3" x14ac:dyDescent="0.25">
      <c r="C3231"/>
    </row>
    <row r="3232" spans="3:3" x14ac:dyDescent="0.25">
      <c r="C3232"/>
    </row>
    <row r="3233" spans="3:3" x14ac:dyDescent="0.25">
      <c r="C3233"/>
    </row>
    <row r="3234" spans="3:3" x14ac:dyDescent="0.25">
      <c r="C3234"/>
    </row>
    <row r="3235" spans="3:3" x14ac:dyDescent="0.25">
      <c r="C3235"/>
    </row>
    <row r="3236" spans="3:3" x14ac:dyDescent="0.25">
      <c r="C3236"/>
    </row>
    <row r="3237" spans="3:3" x14ac:dyDescent="0.25">
      <c r="C3237"/>
    </row>
    <row r="3238" spans="3:3" x14ac:dyDescent="0.25">
      <c r="C3238"/>
    </row>
    <row r="3239" spans="3:3" x14ac:dyDescent="0.25">
      <c r="C3239"/>
    </row>
    <row r="3240" spans="3:3" x14ac:dyDescent="0.25">
      <c r="C3240"/>
    </row>
    <row r="3241" spans="3:3" x14ac:dyDescent="0.25">
      <c r="C3241"/>
    </row>
    <row r="3242" spans="3:3" x14ac:dyDescent="0.25">
      <c r="C3242"/>
    </row>
    <row r="3243" spans="3:3" x14ac:dyDescent="0.25">
      <c r="C3243"/>
    </row>
    <row r="3244" spans="3:3" x14ac:dyDescent="0.25">
      <c r="C3244"/>
    </row>
    <row r="3245" spans="3:3" x14ac:dyDescent="0.25">
      <c r="C3245"/>
    </row>
    <row r="3246" spans="3:3" x14ac:dyDescent="0.25">
      <c r="C3246"/>
    </row>
    <row r="3247" spans="3:3" x14ac:dyDescent="0.25">
      <c r="C3247"/>
    </row>
    <row r="3248" spans="3:3" x14ac:dyDescent="0.25">
      <c r="C3248"/>
    </row>
    <row r="3249" spans="3:3" x14ac:dyDescent="0.25">
      <c r="C3249"/>
    </row>
    <row r="3250" spans="3:3" x14ac:dyDescent="0.25">
      <c r="C3250"/>
    </row>
    <row r="3251" spans="3:3" x14ac:dyDescent="0.25">
      <c r="C3251"/>
    </row>
    <row r="3252" spans="3:3" x14ac:dyDescent="0.25">
      <c r="C3252"/>
    </row>
    <row r="3253" spans="3:3" x14ac:dyDescent="0.25">
      <c r="C3253"/>
    </row>
    <row r="3254" spans="3:3" x14ac:dyDescent="0.25">
      <c r="C3254"/>
    </row>
    <row r="3255" spans="3:3" x14ac:dyDescent="0.25">
      <c r="C3255"/>
    </row>
    <row r="3256" spans="3:3" x14ac:dyDescent="0.25">
      <c r="C3256"/>
    </row>
    <row r="3257" spans="3:3" x14ac:dyDescent="0.25">
      <c r="C3257"/>
    </row>
    <row r="3258" spans="3:3" x14ac:dyDescent="0.25">
      <c r="C3258"/>
    </row>
    <row r="3259" spans="3:3" x14ac:dyDescent="0.25">
      <c r="C3259"/>
    </row>
    <row r="3260" spans="3:3" x14ac:dyDescent="0.25">
      <c r="C3260"/>
    </row>
    <row r="3261" spans="3:3" x14ac:dyDescent="0.25">
      <c r="C3261"/>
    </row>
    <row r="3262" spans="3:3" x14ac:dyDescent="0.25">
      <c r="C3262"/>
    </row>
    <row r="3263" spans="3:3" x14ac:dyDescent="0.25">
      <c r="C3263"/>
    </row>
    <row r="3264" spans="3:3" x14ac:dyDescent="0.25">
      <c r="C3264"/>
    </row>
    <row r="3265" spans="3:3" x14ac:dyDescent="0.25">
      <c r="C3265"/>
    </row>
    <row r="3266" spans="3:3" x14ac:dyDescent="0.25">
      <c r="C3266"/>
    </row>
    <row r="3267" spans="3:3" x14ac:dyDescent="0.25">
      <c r="C3267"/>
    </row>
    <row r="3268" spans="3:3" x14ac:dyDescent="0.25">
      <c r="C3268"/>
    </row>
    <row r="3269" spans="3:3" x14ac:dyDescent="0.25">
      <c r="C3269"/>
    </row>
    <row r="3270" spans="3:3" x14ac:dyDescent="0.25">
      <c r="C3270"/>
    </row>
    <row r="3271" spans="3:3" x14ac:dyDescent="0.25">
      <c r="C3271"/>
    </row>
    <row r="3272" spans="3:3" x14ac:dyDescent="0.25">
      <c r="C3272"/>
    </row>
    <row r="3273" spans="3:3" x14ac:dyDescent="0.25">
      <c r="C3273"/>
    </row>
    <row r="3274" spans="3:3" x14ac:dyDescent="0.25">
      <c r="C3274"/>
    </row>
    <row r="3275" spans="3:3" x14ac:dyDescent="0.25">
      <c r="C3275"/>
    </row>
    <row r="3276" spans="3:3" x14ac:dyDescent="0.25">
      <c r="C3276"/>
    </row>
    <row r="3277" spans="3:3" x14ac:dyDescent="0.25">
      <c r="C3277"/>
    </row>
    <row r="3278" spans="3:3" x14ac:dyDescent="0.25">
      <c r="C3278"/>
    </row>
    <row r="3279" spans="3:3" x14ac:dyDescent="0.25">
      <c r="C3279"/>
    </row>
    <row r="3280" spans="3:3" x14ac:dyDescent="0.25">
      <c r="C3280"/>
    </row>
    <row r="3281" spans="3:3" x14ac:dyDescent="0.25">
      <c r="C3281"/>
    </row>
    <row r="3282" spans="3:3" x14ac:dyDescent="0.25">
      <c r="C3282"/>
    </row>
    <row r="3283" spans="3:3" x14ac:dyDescent="0.25">
      <c r="C3283"/>
    </row>
    <row r="3284" spans="3:3" x14ac:dyDescent="0.25">
      <c r="C3284"/>
    </row>
    <row r="3285" spans="3:3" x14ac:dyDescent="0.25">
      <c r="C3285"/>
    </row>
    <row r="3286" spans="3:3" x14ac:dyDescent="0.25">
      <c r="C3286"/>
    </row>
    <row r="3287" spans="3:3" x14ac:dyDescent="0.25">
      <c r="C3287"/>
    </row>
    <row r="3288" spans="3:3" x14ac:dyDescent="0.25">
      <c r="C3288"/>
    </row>
    <row r="3289" spans="3:3" x14ac:dyDescent="0.25">
      <c r="C3289"/>
    </row>
    <row r="3290" spans="3:3" x14ac:dyDescent="0.25">
      <c r="C3290"/>
    </row>
    <row r="3291" spans="3:3" x14ac:dyDescent="0.25">
      <c r="C3291"/>
    </row>
    <row r="3292" spans="3:3" x14ac:dyDescent="0.25">
      <c r="C3292"/>
    </row>
    <row r="3293" spans="3:3" x14ac:dyDescent="0.25">
      <c r="C3293"/>
    </row>
    <row r="3294" spans="3:3" x14ac:dyDescent="0.25">
      <c r="C3294"/>
    </row>
    <row r="3295" spans="3:3" x14ac:dyDescent="0.25">
      <c r="C3295"/>
    </row>
    <row r="3296" spans="3:3" x14ac:dyDescent="0.25">
      <c r="C3296"/>
    </row>
    <row r="3297" spans="3:3" x14ac:dyDescent="0.25">
      <c r="C3297"/>
    </row>
    <row r="3298" spans="3:3" x14ac:dyDescent="0.25">
      <c r="C3298"/>
    </row>
    <row r="3299" spans="3:3" x14ac:dyDescent="0.25">
      <c r="C3299"/>
    </row>
    <row r="3300" spans="3:3" x14ac:dyDescent="0.25">
      <c r="C3300"/>
    </row>
    <row r="3301" spans="3:3" x14ac:dyDescent="0.25">
      <c r="C3301"/>
    </row>
    <row r="3302" spans="3:3" x14ac:dyDescent="0.25">
      <c r="C3302"/>
    </row>
    <row r="3303" spans="3:3" x14ac:dyDescent="0.25">
      <c r="C3303"/>
    </row>
    <row r="3304" spans="3:3" x14ac:dyDescent="0.25">
      <c r="C3304"/>
    </row>
    <row r="3305" spans="3:3" x14ac:dyDescent="0.25">
      <c r="C3305"/>
    </row>
    <row r="3306" spans="3:3" x14ac:dyDescent="0.25">
      <c r="C3306"/>
    </row>
    <row r="3307" spans="3:3" x14ac:dyDescent="0.25">
      <c r="C3307"/>
    </row>
    <row r="3308" spans="3:3" x14ac:dyDescent="0.25">
      <c r="C3308"/>
    </row>
    <row r="3309" spans="3:3" x14ac:dyDescent="0.25">
      <c r="C3309"/>
    </row>
    <row r="3310" spans="3:3" x14ac:dyDescent="0.25">
      <c r="C3310"/>
    </row>
    <row r="3311" spans="3:3" x14ac:dyDescent="0.25">
      <c r="C3311"/>
    </row>
    <row r="3312" spans="3:3" x14ac:dyDescent="0.25">
      <c r="C3312"/>
    </row>
    <row r="3313" spans="3:3" x14ac:dyDescent="0.25">
      <c r="C3313"/>
    </row>
    <row r="3314" spans="3:3" x14ac:dyDescent="0.25">
      <c r="C3314"/>
    </row>
    <row r="3315" spans="3:3" x14ac:dyDescent="0.25">
      <c r="C3315"/>
    </row>
    <row r="3316" spans="3:3" x14ac:dyDescent="0.25">
      <c r="C3316"/>
    </row>
    <row r="3317" spans="3:3" x14ac:dyDescent="0.25">
      <c r="C3317"/>
    </row>
    <row r="3318" spans="3:3" x14ac:dyDescent="0.25">
      <c r="C3318"/>
    </row>
    <row r="3319" spans="3:3" x14ac:dyDescent="0.25">
      <c r="C3319"/>
    </row>
    <row r="3320" spans="3:3" x14ac:dyDescent="0.25">
      <c r="C3320"/>
    </row>
    <row r="3321" spans="3:3" x14ac:dyDescent="0.25">
      <c r="C3321"/>
    </row>
    <row r="3322" spans="3:3" x14ac:dyDescent="0.25">
      <c r="C3322"/>
    </row>
    <row r="3323" spans="3:3" x14ac:dyDescent="0.25">
      <c r="C3323"/>
    </row>
    <row r="3324" spans="3:3" x14ac:dyDescent="0.25">
      <c r="C3324"/>
    </row>
    <row r="3325" spans="3:3" x14ac:dyDescent="0.25">
      <c r="C3325"/>
    </row>
    <row r="3326" spans="3:3" x14ac:dyDescent="0.25">
      <c r="C3326"/>
    </row>
    <row r="3327" spans="3:3" x14ac:dyDescent="0.25">
      <c r="C3327"/>
    </row>
    <row r="3328" spans="3:3" x14ac:dyDescent="0.25">
      <c r="C3328"/>
    </row>
    <row r="3329" spans="3:3" x14ac:dyDescent="0.25">
      <c r="C3329"/>
    </row>
    <row r="3330" spans="3:3" x14ac:dyDescent="0.25">
      <c r="C3330"/>
    </row>
    <row r="3331" spans="3:3" x14ac:dyDescent="0.25">
      <c r="C3331"/>
    </row>
    <row r="3332" spans="3:3" x14ac:dyDescent="0.25">
      <c r="C3332"/>
    </row>
    <row r="3333" spans="3:3" x14ac:dyDescent="0.25">
      <c r="C3333"/>
    </row>
    <row r="3334" spans="3:3" x14ac:dyDescent="0.25">
      <c r="C3334"/>
    </row>
    <row r="3335" spans="3:3" x14ac:dyDescent="0.25">
      <c r="C3335"/>
    </row>
    <row r="3336" spans="3:3" x14ac:dyDescent="0.25">
      <c r="C3336"/>
    </row>
    <row r="3337" spans="3:3" x14ac:dyDescent="0.25">
      <c r="C3337"/>
    </row>
    <row r="3338" spans="3:3" x14ac:dyDescent="0.25">
      <c r="C3338"/>
    </row>
    <row r="3339" spans="3:3" x14ac:dyDescent="0.25">
      <c r="C3339"/>
    </row>
    <row r="3340" spans="3:3" x14ac:dyDescent="0.25">
      <c r="C3340"/>
    </row>
    <row r="3341" spans="3:3" x14ac:dyDescent="0.25">
      <c r="C3341"/>
    </row>
    <row r="3342" spans="3:3" x14ac:dyDescent="0.25">
      <c r="C3342"/>
    </row>
    <row r="3343" spans="3:3" x14ac:dyDescent="0.25">
      <c r="C3343"/>
    </row>
    <row r="3344" spans="3:3" x14ac:dyDescent="0.25">
      <c r="C3344"/>
    </row>
    <row r="3345" spans="3:3" x14ac:dyDescent="0.25">
      <c r="C3345"/>
    </row>
    <row r="3346" spans="3:3" x14ac:dyDescent="0.25">
      <c r="C3346"/>
    </row>
    <row r="3347" spans="3:3" x14ac:dyDescent="0.25">
      <c r="C3347"/>
    </row>
    <row r="3348" spans="3:3" x14ac:dyDescent="0.25">
      <c r="C3348"/>
    </row>
    <row r="3349" spans="3:3" x14ac:dyDescent="0.25">
      <c r="C3349"/>
    </row>
    <row r="3350" spans="3:3" x14ac:dyDescent="0.25">
      <c r="C3350"/>
    </row>
    <row r="3351" spans="3:3" x14ac:dyDescent="0.25">
      <c r="C3351"/>
    </row>
    <row r="3352" spans="3:3" x14ac:dyDescent="0.25">
      <c r="C3352"/>
    </row>
    <row r="3353" spans="3:3" x14ac:dyDescent="0.25">
      <c r="C3353"/>
    </row>
    <row r="3354" spans="3:3" x14ac:dyDescent="0.25">
      <c r="C3354"/>
    </row>
    <row r="3355" spans="3:3" x14ac:dyDescent="0.25">
      <c r="C3355"/>
    </row>
    <row r="3356" spans="3:3" x14ac:dyDescent="0.25">
      <c r="C3356"/>
    </row>
    <row r="3357" spans="3:3" x14ac:dyDescent="0.25">
      <c r="C3357"/>
    </row>
    <row r="3358" spans="3:3" x14ac:dyDescent="0.25">
      <c r="C3358"/>
    </row>
    <row r="3359" spans="3:3" x14ac:dyDescent="0.25">
      <c r="C3359"/>
    </row>
    <row r="3360" spans="3:3" x14ac:dyDescent="0.25">
      <c r="C3360"/>
    </row>
    <row r="3361" spans="3:3" x14ac:dyDescent="0.25">
      <c r="C3361"/>
    </row>
    <row r="3362" spans="3:3" x14ac:dyDescent="0.25">
      <c r="C3362"/>
    </row>
    <row r="3363" spans="3:3" x14ac:dyDescent="0.25">
      <c r="C3363"/>
    </row>
    <row r="3364" spans="3:3" x14ac:dyDescent="0.25">
      <c r="C3364"/>
    </row>
    <row r="3365" spans="3:3" x14ac:dyDescent="0.25">
      <c r="C3365"/>
    </row>
    <row r="3366" spans="3:3" x14ac:dyDescent="0.25">
      <c r="C3366"/>
    </row>
    <row r="3367" spans="3:3" x14ac:dyDescent="0.25">
      <c r="C3367"/>
    </row>
    <row r="3368" spans="3:3" x14ac:dyDescent="0.25">
      <c r="C3368"/>
    </row>
    <row r="3369" spans="3:3" x14ac:dyDescent="0.25">
      <c r="C3369"/>
    </row>
    <row r="3370" spans="3:3" x14ac:dyDescent="0.25">
      <c r="C3370"/>
    </row>
    <row r="3371" spans="3:3" x14ac:dyDescent="0.25">
      <c r="C3371"/>
    </row>
    <row r="3372" spans="3:3" x14ac:dyDescent="0.25">
      <c r="C3372"/>
    </row>
    <row r="3373" spans="3:3" x14ac:dyDescent="0.25">
      <c r="C3373"/>
    </row>
    <row r="3374" spans="3:3" x14ac:dyDescent="0.25">
      <c r="C3374"/>
    </row>
    <row r="3375" spans="3:3" x14ac:dyDescent="0.25">
      <c r="C3375"/>
    </row>
    <row r="3376" spans="3:3" x14ac:dyDescent="0.25">
      <c r="C3376"/>
    </row>
    <row r="3377" spans="3:3" x14ac:dyDescent="0.25">
      <c r="C3377"/>
    </row>
    <row r="3378" spans="3:3" x14ac:dyDescent="0.25">
      <c r="C3378"/>
    </row>
    <row r="3379" spans="3:3" x14ac:dyDescent="0.25">
      <c r="C3379"/>
    </row>
    <row r="3380" spans="3:3" x14ac:dyDescent="0.25">
      <c r="C3380"/>
    </row>
    <row r="3381" spans="3:3" x14ac:dyDescent="0.25">
      <c r="C3381"/>
    </row>
    <row r="3382" spans="3:3" x14ac:dyDescent="0.25">
      <c r="C3382"/>
    </row>
    <row r="3383" spans="3:3" x14ac:dyDescent="0.25">
      <c r="C3383"/>
    </row>
    <row r="3384" spans="3:3" x14ac:dyDescent="0.25">
      <c r="C3384"/>
    </row>
    <row r="3385" spans="3:3" x14ac:dyDescent="0.25">
      <c r="C3385"/>
    </row>
    <row r="3386" spans="3:3" x14ac:dyDescent="0.25">
      <c r="C3386"/>
    </row>
    <row r="3387" spans="3:3" x14ac:dyDescent="0.25">
      <c r="C3387"/>
    </row>
    <row r="3388" spans="3:3" x14ac:dyDescent="0.25">
      <c r="C3388"/>
    </row>
    <row r="3389" spans="3:3" x14ac:dyDescent="0.25">
      <c r="C3389"/>
    </row>
    <row r="3390" spans="3:3" x14ac:dyDescent="0.25">
      <c r="C3390"/>
    </row>
    <row r="3391" spans="3:3" x14ac:dyDescent="0.25">
      <c r="C3391"/>
    </row>
    <row r="3392" spans="3:3" x14ac:dyDescent="0.25">
      <c r="C3392"/>
    </row>
    <row r="3393" spans="3:3" x14ac:dyDescent="0.25">
      <c r="C3393"/>
    </row>
    <row r="3394" spans="3:3" x14ac:dyDescent="0.25">
      <c r="C3394"/>
    </row>
    <row r="3395" spans="3:3" x14ac:dyDescent="0.25">
      <c r="C3395"/>
    </row>
    <row r="3396" spans="3:3" x14ac:dyDescent="0.25">
      <c r="C3396"/>
    </row>
    <row r="3397" spans="3:3" x14ac:dyDescent="0.25">
      <c r="C3397"/>
    </row>
    <row r="3398" spans="3:3" x14ac:dyDescent="0.25">
      <c r="C3398"/>
    </row>
    <row r="3399" spans="3:3" x14ac:dyDescent="0.25">
      <c r="C3399"/>
    </row>
    <row r="3400" spans="3:3" x14ac:dyDescent="0.25">
      <c r="C3400"/>
    </row>
    <row r="3401" spans="3:3" x14ac:dyDescent="0.25">
      <c r="C3401"/>
    </row>
    <row r="3402" spans="3:3" x14ac:dyDescent="0.25">
      <c r="C3402"/>
    </row>
    <row r="3403" spans="3:3" x14ac:dyDescent="0.25">
      <c r="C3403"/>
    </row>
    <row r="3404" spans="3:3" x14ac:dyDescent="0.25">
      <c r="C3404"/>
    </row>
    <row r="3405" spans="3:3" x14ac:dyDescent="0.25">
      <c r="C3405"/>
    </row>
    <row r="3406" spans="3:3" x14ac:dyDescent="0.25">
      <c r="C3406"/>
    </row>
    <row r="3407" spans="3:3" x14ac:dyDescent="0.25">
      <c r="C3407"/>
    </row>
    <row r="3408" spans="3:3" x14ac:dyDescent="0.25">
      <c r="C3408"/>
    </row>
    <row r="3409" spans="3:3" x14ac:dyDescent="0.25">
      <c r="C3409"/>
    </row>
    <row r="3410" spans="3:3" x14ac:dyDescent="0.25">
      <c r="C3410"/>
    </row>
    <row r="3411" spans="3:3" x14ac:dyDescent="0.25">
      <c r="C3411"/>
    </row>
    <row r="3412" spans="3:3" x14ac:dyDescent="0.25">
      <c r="C3412"/>
    </row>
    <row r="3413" spans="3:3" x14ac:dyDescent="0.25">
      <c r="C3413"/>
    </row>
    <row r="3414" spans="3:3" x14ac:dyDescent="0.25">
      <c r="C3414"/>
    </row>
    <row r="3415" spans="3:3" x14ac:dyDescent="0.25">
      <c r="C3415"/>
    </row>
    <row r="3416" spans="3:3" x14ac:dyDescent="0.25">
      <c r="C3416"/>
    </row>
    <row r="3417" spans="3:3" x14ac:dyDescent="0.25">
      <c r="C3417"/>
    </row>
    <row r="3418" spans="3:3" x14ac:dyDescent="0.25">
      <c r="C3418"/>
    </row>
    <row r="3419" spans="3:3" x14ac:dyDescent="0.25">
      <c r="C3419"/>
    </row>
    <row r="3420" spans="3:3" x14ac:dyDescent="0.25">
      <c r="C3420"/>
    </row>
    <row r="3421" spans="3:3" x14ac:dyDescent="0.25">
      <c r="C3421"/>
    </row>
    <row r="3422" spans="3:3" x14ac:dyDescent="0.25">
      <c r="C3422"/>
    </row>
    <row r="3423" spans="3:3" x14ac:dyDescent="0.25">
      <c r="C3423"/>
    </row>
    <row r="3424" spans="3:3" x14ac:dyDescent="0.25">
      <c r="C3424"/>
    </row>
    <row r="3425" spans="3:3" x14ac:dyDescent="0.25">
      <c r="C3425"/>
    </row>
    <row r="3426" spans="3:3" x14ac:dyDescent="0.25">
      <c r="C3426"/>
    </row>
    <row r="3427" spans="3:3" x14ac:dyDescent="0.25">
      <c r="C3427"/>
    </row>
    <row r="3428" spans="3:3" x14ac:dyDescent="0.25">
      <c r="C3428"/>
    </row>
    <row r="3429" spans="3:3" x14ac:dyDescent="0.25">
      <c r="C3429"/>
    </row>
    <row r="3430" spans="3:3" x14ac:dyDescent="0.25">
      <c r="C3430"/>
    </row>
    <row r="3431" spans="3:3" x14ac:dyDescent="0.25">
      <c r="C3431"/>
    </row>
    <row r="3432" spans="3:3" x14ac:dyDescent="0.25">
      <c r="C3432"/>
    </row>
    <row r="3433" spans="3:3" x14ac:dyDescent="0.25">
      <c r="C3433"/>
    </row>
    <row r="3434" spans="3:3" x14ac:dyDescent="0.25">
      <c r="C3434"/>
    </row>
    <row r="3435" spans="3:3" x14ac:dyDescent="0.25">
      <c r="C3435"/>
    </row>
    <row r="3436" spans="3:3" x14ac:dyDescent="0.25">
      <c r="C3436"/>
    </row>
    <row r="3437" spans="3:3" x14ac:dyDescent="0.25">
      <c r="C3437"/>
    </row>
    <row r="3438" spans="3:3" x14ac:dyDescent="0.25">
      <c r="C3438"/>
    </row>
    <row r="3439" spans="3:3" x14ac:dyDescent="0.25">
      <c r="C3439"/>
    </row>
    <row r="3440" spans="3:3" x14ac:dyDescent="0.25">
      <c r="C3440"/>
    </row>
    <row r="3441" spans="3:3" x14ac:dyDescent="0.25">
      <c r="C3441"/>
    </row>
    <row r="3442" spans="3:3" x14ac:dyDescent="0.25">
      <c r="C3442"/>
    </row>
    <row r="3443" spans="3:3" x14ac:dyDescent="0.25">
      <c r="C3443"/>
    </row>
    <row r="3444" spans="3:3" x14ac:dyDescent="0.25">
      <c r="C3444"/>
    </row>
    <row r="3445" spans="3:3" x14ac:dyDescent="0.25">
      <c r="C3445"/>
    </row>
    <row r="3446" spans="3:3" x14ac:dyDescent="0.25">
      <c r="C3446"/>
    </row>
    <row r="3447" spans="3:3" x14ac:dyDescent="0.25">
      <c r="C3447"/>
    </row>
    <row r="3448" spans="3:3" x14ac:dyDescent="0.25">
      <c r="C3448"/>
    </row>
    <row r="3449" spans="3:3" x14ac:dyDescent="0.25">
      <c r="C3449"/>
    </row>
    <row r="3450" spans="3:3" x14ac:dyDescent="0.25">
      <c r="C3450"/>
    </row>
    <row r="3451" spans="3:3" x14ac:dyDescent="0.25">
      <c r="C3451"/>
    </row>
    <row r="3452" spans="3:3" x14ac:dyDescent="0.25">
      <c r="C3452"/>
    </row>
    <row r="3453" spans="3:3" x14ac:dyDescent="0.25">
      <c r="C3453"/>
    </row>
    <row r="3454" spans="3:3" x14ac:dyDescent="0.25">
      <c r="C3454"/>
    </row>
    <row r="3455" spans="3:3" x14ac:dyDescent="0.25">
      <c r="C3455"/>
    </row>
    <row r="3456" spans="3:3" x14ac:dyDescent="0.25">
      <c r="C3456"/>
    </row>
    <row r="3457" spans="3:3" x14ac:dyDescent="0.25">
      <c r="C3457"/>
    </row>
    <row r="3458" spans="3:3" x14ac:dyDescent="0.25">
      <c r="C3458"/>
    </row>
    <row r="3459" spans="3:3" x14ac:dyDescent="0.25">
      <c r="C3459"/>
    </row>
    <row r="3460" spans="3:3" x14ac:dyDescent="0.25">
      <c r="C3460"/>
    </row>
    <row r="3461" spans="3:3" x14ac:dyDescent="0.25">
      <c r="C3461"/>
    </row>
    <row r="3462" spans="3:3" x14ac:dyDescent="0.25">
      <c r="C3462"/>
    </row>
    <row r="3463" spans="3:3" x14ac:dyDescent="0.25">
      <c r="C3463"/>
    </row>
    <row r="3464" spans="3:3" x14ac:dyDescent="0.25">
      <c r="C3464"/>
    </row>
    <row r="3465" spans="3:3" x14ac:dyDescent="0.25">
      <c r="C3465"/>
    </row>
    <row r="3466" spans="3:3" x14ac:dyDescent="0.25">
      <c r="C3466"/>
    </row>
    <row r="3467" spans="3:3" x14ac:dyDescent="0.25">
      <c r="C3467"/>
    </row>
    <row r="3468" spans="3:3" x14ac:dyDescent="0.25">
      <c r="C3468"/>
    </row>
    <row r="3469" spans="3:3" x14ac:dyDescent="0.25">
      <c r="C3469"/>
    </row>
    <row r="3470" spans="3:3" x14ac:dyDescent="0.25">
      <c r="C3470"/>
    </row>
    <row r="3471" spans="3:3" x14ac:dyDescent="0.25">
      <c r="C3471"/>
    </row>
    <row r="3472" spans="3:3" x14ac:dyDescent="0.25">
      <c r="C3472"/>
    </row>
    <row r="3473" spans="3:3" x14ac:dyDescent="0.25">
      <c r="C3473"/>
    </row>
    <row r="3474" spans="3:3" x14ac:dyDescent="0.25">
      <c r="C3474"/>
    </row>
    <row r="3475" spans="3:3" x14ac:dyDescent="0.25">
      <c r="C3475"/>
    </row>
    <row r="3476" spans="3:3" x14ac:dyDescent="0.25">
      <c r="C3476"/>
    </row>
    <row r="3477" spans="3:3" x14ac:dyDescent="0.25">
      <c r="C3477"/>
    </row>
    <row r="3478" spans="3:3" x14ac:dyDescent="0.25">
      <c r="C3478"/>
    </row>
    <row r="3479" spans="3:3" x14ac:dyDescent="0.25">
      <c r="C3479"/>
    </row>
    <row r="3480" spans="3:3" x14ac:dyDescent="0.25">
      <c r="C3480"/>
    </row>
    <row r="3481" spans="3:3" x14ac:dyDescent="0.25">
      <c r="C3481"/>
    </row>
    <row r="3482" spans="3:3" x14ac:dyDescent="0.25">
      <c r="C3482"/>
    </row>
    <row r="3483" spans="3:3" x14ac:dyDescent="0.25">
      <c r="C3483"/>
    </row>
    <row r="3484" spans="3:3" x14ac:dyDescent="0.25">
      <c r="C3484"/>
    </row>
    <row r="3485" spans="3:3" x14ac:dyDescent="0.25">
      <c r="C3485"/>
    </row>
    <row r="3486" spans="3:3" x14ac:dyDescent="0.25">
      <c r="C3486"/>
    </row>
    <row r="3487" spans="3:3" x14ac:dyDescent="0.25">
      <c r="C3487"/>
    </row>
    <row r="3488" spans="3:3" x14ac:dyDescent="0.25">
      <c r="C3488"/>
    </row>
    <row r="3489" spans="3:3" x14ac:dyDescent="0.25">
      <c r="C3489"/>
    </row>
    <row r="3490" spans="3:3" x14ac:dyDescent="0.25">
      <c r="C3490"/>
    </row>
    <row r="3491" spans="3:3" x14ac:dyDescent="0.25">
      <c r="C3491"/>
    </row>
    <row r="3492" spans="3:3" x14ac:dyDescent="0.25">
      <c r="C3492"/>
    </row>
    <row r="3493" spans="3:3" x14ac:dyDescent="0.25">
      <c r="C3493"/>
    </row>
    <row r="3494" spans="3:3" x14ac:dyDescent="0.25">
      <c r="C3494"/>
    </row>
    <row r="3495" spans="3:3" x14ac:dyDescent="0.25">
      <c r="C3495"/>
    </row>
    <row r="3496" spans="3:3" x14ac:dyDescent="0.25">
      <c r="C3496"/>
    </row>
    <row r="3497" spans="3:3" x14ac:dyDescent="0.25">
      <c r="C3497"/>
    </row>
    <row r="3498" spans="3:3" x14ac:dyDescent="0.25">
      <c r="C3498"/>
    </row>
    <row r="3499" spans="3:3" x14ac:dyDescent="0.25">
      <c r="C3499"/>
    </row>
    <row r="3500" spans="3:3" x14ac:dyDescent="0.25">
      <c r="C3500"/>
    </row>
    <row r="3501" spans="3:3" x14ac:dyDescent="0.25">
      <c r="C3501"/>
    </row>
    <row r="3502" spans="3:3" x14ac:dyDescent="0.25">
      <c r="C3502"/>
    </row>
    <row r="3503" spans="3:3" x14ac:dyDescent="0.25">
      <c r="C3503"/>
    </row>
    <row r="3504" spans="3:3" x14ac:dyDescent="0.25">
      <c r="C3504"/>
    </row>
    <row r="3505" spans="3:3" x14ac:dyDescent="0.25">
      <c r="C3505"/>
    </row>
    <row r="3506" spans="3:3" x14ac:dyDescent="0.25">
      <c r="C3506"/>
    </row>
    <row r="3507" spans="3:3" x14ac:dyDescent="0.25">
      <c r="C3507"/>
    </row>
    <row r="3508" spans="3:3" x14ac:dyDescent="0.25">
      <c r="C3508"/>
    </row>
    <row r="3509" spans="3:3" x14ac:dyDescent="0.25">
      <c r="C3509"/>
    </row>
    <row r="3510" spans="3:3" x14ac:dyDescent="0.25">
      <c r="C3510"/>
    </row>
    <row r="3511" spans="3:3" x14ac:dyDescent="0.25">
      <c r="C3511"/>
    </row>
    <row r="3512" spans="3:3" x14ac:dyDescent="0.25">
      <c r="C3512"/>
    </row>
    <row r="3513" spans="3:3" x14ac:dyDescent="0.25">
      <c r="C3513"/>
    </row>
    <row r="3514" spans="3:3" x14ac:dyDescent="0.25">
      <c r="C3514"/>
    </row>
    <row r="3515" spans="3:3" x14ac:dyDescent="0.25">
      <c r="C3515"/>
    </row>
    <row r="3516" spans="3:3" x14ac:dyDescent="0.25">
      <c r="C3516"/>
    </row>
    <row r="3517" spans="3:3" x14ac:dyDescent="0.25">
      <c r="C3517"/>
    </row>
    <row r="3518" spans="3:3" x14ac:dyDescent="0.25">
      <c r="C3518"/>
    </row>
    <row r="3519" spans="3:3" x14ac:dyDescent="0.25">
      <c r="C3519"/>
    </row>
    <row r="3520" spans="3:3" x14ac:dyDescent="0.25">
      <c r="C3520"/>
    </row>
    <row r="3521" spans="3:3" x14ac:dyDescent="0.25">
      <c r="C3521"/>
    </row>
    <row r="3522" spans="3:3" x14ac:dyDescent="0.25">
      <c r="C3522"/>
    </row>
    <row r="3523" spans="3:3" x14ac:dyDescent="0.25">
      <c r="C3523"/>
    </row>
    <row r="3524" spans="3:3" x14ac:dyDescent="0.25">
      <c r="C3524"/>
    </row>
    <row r="3525" spans="3:3" x14ac:dyDescent="0.25">
      <c r="C3525"/>
    </row>
    <row r="3526" spans="3:3" x14ac:dyDescent="0.25">
      <c r="C3526"/>
    </row>
    <row r="3527" spans="3:3" x14ac:dyDescent="0.25">
      <c r="C3527"/>
    </row>
    <row r="3528" spans="3:3" x14ac:dyDescent="0.25">
      <c r="C3528"/>
    </row>
    <row r="3529" spans="3:3" x14ac:dyDescent="0.25">
      <c r="C3529"/>
    </row>
    <row r="3530" spans="3:3" x14ac:dyDescent="0.25">
      <c r="C3530"/>
    </row>
    <row r="3531" spans="3:3" x14ac:dyDescent="0.25">
      <c r="C3531"/>
    </row>
    <row r="3532" spans="3:3" x14ac:dyDescent="0.25">
      <c r="C3532"/>
    </row>
    <row r="3533" spans="3:3" x14ac:dyDescent="0.25">
      <c r="C3533"/>
    </row>
    <row r="3534" spans="3:3" x14ac:dyDescent="0.25">
      <c r="C3534"/>
    </row>
    <row r="3535" spans="3:3" x14ac:dyDescent="0.25">
      <c r="C3535"/>
    </row>
    <row r="3536" spans="3:3" x14ac:dyDescent="0.25">
      <c r="C3536"/>
    </row>
    <row r="3537" spans="3:3" x14ac:dyDescent="0.25">
      <c r="C3537"/>
    </row>
    <row r="3538" spans="3:3" x14ac:dyDescent="0.25">
      <c r="C3538"/>
    </row>
    <row r="3539" spans="3:3" x14ac:dyDescent="0.25">
      <c r="C3539"/>
    </row>
    <row r="3540" spans="3:3" x14ac:dyDescent="0.25">
      <c r="C3540"/>
    </row>
    <row r="3541" spans="3:3" x14ac:dyDescent="0.25">
      <c r="C3541"/>
    </row>
    <row r="3542" spans="3:3" x14ac:dyDescent="0.25">
      <c r="C3542"/>
    </row>
    <row r="3543" spans="3:3" x14ac:dyDescent="0.25">
      <c r="C3543"/>
    </row>
    <row r="3544" spans="3:3" x14ac:dyDescent="0.25">
      <c r="C3544"/>
    </row>
    <row r="3545" spans="3:3" x14ac:dyDescent="0.25">
      <c r="C3545"/>
    </row>
    <row r="3546" spans="3:3" x14ac:dyDescent="0.25">
      <c r="C3546"/>
    </row>
    <row r="3547" spans="3:3" x14ac:dyDescent="0.25">
      <c r="C3547"/>
    </row>
    <row r="3548" spans="3:3" x14ac:dyDescent="0.25">
      <c r="C3548"/>
    </row>
    <row r="3549" spans="3:3" x14ac:dyDescent="0.25">
      <c r="C3549"/>
    </row>
    <row r="3550" spans="3:3" x14ac:dyDescent="0.25">
      <c r="C3550"/>
    </row>
    <row r="3551" spans="3:3" x14ac:dyDescent="0.25">
      <c r="C3551"/>
    </row>
    <row r="3552" spans="3:3" x14ac:dyDescent="0.25">
      <c r="C3552"/>
    </row>
    <row r="3553" spans="3:3" x14ac:dyDescent="0.25">
      <c r="C3553"/>
    </row>
    <row r="3554" spans="3:3" x14ac:dyDescent="0.25">
      <c r="C3554"/>
    </row>
    <row r="3555" spans="3:3" x14ac:dyDescent="0.25">
      <c r="C3555"/>
    </row>
    <row r="3556" spans="3:3" x14ac:dyDescent="0.25">
      <c r="C3556"/>
    </row>
    <row r="3557" spans="3:3" x14ac:dyDescent="0.25">
      <c r="C3557"/>
    </row>
    <row r="3558" spans="3:3" x14ac:dyDescent="0.25">
      <c r="C3558"/>
    </row>
    <row r="3559" spans="3:3" x14ac:dyDescent="0.25">
      <c r="C3559"/>
    </row>
    <row r="3560" spans="3:3" x14ac:dyDescent="0.25">
      <c r="C3560"/>
    </row>
    <row r="3561" spans="3:3" x14ac:dyDescent="0.25">
      <c r="C3561"/>
    </row>
    <row r="3562" spans="3:3" x14ac:dyDescent="0.25">
      <c r="C3562"/>
    </row>
    <row r="3563" spans="3:3" x14ac:dyDescent="0.25">
      <c r="C3563"/>
    </row>
    <row r="3564" spans="3:3" x14ac:dyDescent="0.25">
      <c r="C3564"/>
    </row>
    <row r="3565" spans="3:3" x14ac:dyDescent="0.25">
      <c r="C3565"/>
    </row>
    <row r="3566" spans="3:3" x14ac:dyDescent="0.25">
      <c r="C3566"/>
    </row>
    <row r="3567" spans="3:3" x14ac:dyDescent="0.25">
      <c r="C3567"/>
    </row>
    <row r="3568" spans="3:3" x14ac:dyDescent="0.25">
      <c r="C3568"/>
    </row>
    <row r="3569" spans="3:3" x14ac:dyDescent="0.25">
      <c r="C3569"/>
    </row>
    <row r="3570" spans="3:3" x14ac:dyDescent="0.25">
      <c r="C3570"/>
    </row>
    <row r="3571" spans="3:3" x14ac:dyDescent="0.25">
      <c r="C3571"/>
    </row>
    <row r="3572" spans="3:3" x14ac:dyDescent="0.25">
      <c r="C3572"/>
    </row>
    <row r="3573" spans="3:3" x14ac:dyDescent="0.25">
      <c r="C3573"/>
    </row>
    <row r="3574" spans="3:3" x14ac:dyDescent="0.25">
      <c r="C3574"/>
    </row>
    <row r="3575" spans="3:3" x14ac:dyDescent="0.25">
      <c r="C3575"/>
    </row>
    <row r="3576" spans="3:3" x14ac:dyDescent="0.25">
      <c r="C3576"/>
    </row>
    <row r="3577" spans="3:3" x14ac:dyDescent="0.25">
      <c r="C3577"/>
    </row>
    <row r="3578" spans="3:3" x14ac:dyDescent="0.25">
      <c r="C3578"/>
    </row>
    <row r="3579" spans="3:3" x14ac:dyDescent="0.25">
      <c r="C3579"/>
    </row>
    <row r="3580" spans="3:3" x14ac:dyDescent="0.25">
      <c r="C3580"/>
    </row>
    <row r="3581" spans="3:3" x14ac:dyDescent="0.25">
      <c r="C3581"/>
    </row>
    <row r="3582" spans="3:3" x14ac:dyDescent="0.25">
      <c r="C3582"/>
    </row>
    <row r="3583" spans="3:3" x14ac:dyDescent="0.25">
      <c r="C3583"/>
    </row>
    <row r="3584" spans="3:3" x14ac:dyDescent="0.25">
      <c r="C3584"/>
    </row>
    <row r="3585" spans="3:3" x14ac:dyDescent="0.25">
      <c r="C3585"/>
    </row>
    <row r="3586" spans="3:3" x14ac:dyDescent="0.25">
      <c r="C3586"/>
    </row>
    <row r="3587" spans="3:3" x14ac:dyDescent="0.25">
      <c r="C3587"/>
    </row>
    <row r="3588" spans="3:3" x14ac:dyDescent="0.25">
      <c r="C3588"/>
    </row>
    <row r="3589" spans="3:3" x14ac:dyDescent="0.25">
      <c r="C3589"/>
    </row>
    <row r="3590" spans="3:3" x14ac:dyDescent="0.25">
      <c r="C3590"/>
    </row>
    <row r="3591" spans="3:3" x14ac:dyDescent="0.25">
      <c r="C3591"/>
    </row>
    <row r="3592" spans="3:3" x14ac:dyDescent="0.25">
      <c r="C3592"/>
    </row>
    <row r="3593" spans="3:3" x14ac:dyDescent="0.25">
      <c r="C3593"/>
    </row>
    <row r="3594" spans="3:3" x14ac:dyDescent="0.25">
      <c r="C3594"/>
    </row>
    <row r="3595" spans="3:3" x14ac:dyDescent="0.25">
      <c r="C3595"/>
    </row>
    <row r="3596" spans="3:3" x14ac:dyDescent="0.25">
      <c r="C3596"/>
    </row>
    <row r="3597" spans="3:3" x14ac:dyDescent="0.25">
      <c r="C3597"/>
    </row>
    <row r="3598" spans="3:3" x14ac:dyDescent="0.25">
      <c r="C3598"/>
    </row>
    <row r="3599" spans="3:3" x14ac:dyDescent="0.25">
      <c r="C3599"/>
    </row>
    <row r="3600" spans="3:3" x14ac:dyDescent="0.25">
      <c r="C3600"/>
    </row>
    <row r="3601" spans="3:3" x14ac:dyDescent="0.25">
      <c r="C3601"/>
    </row>
    <row r="3602" spans="3:3" x14ac:dyDescent="0.25">
      <c r="C3602"/>
    </row>
    <row r="3603" spans="3:3" x14ac:dyDescent="0.25">
      <c r="C3603"/>
    </row>
    <row r="3604" spans="3:3" x14ac:dyDescent="0.25">
      <c r="C3604"/>
    </row>
    <row r="3605" spans="3:3" x14ac:dyDescent="0.25">
      <c r="C3605"/>
    </row>
    <row r="3606" spans="3:3" x14ac:dyDescent="0.25">
      <c r="C3606"/>
    </row>
    <row r="3607" spans="3:3" x14ac:dyDescent="0.25">
      <c r="C3607"/>
    </row>
    <row r="3608" spans="3:3" x14ac:dyDescent="0.25">
      <c r="C3608"/>
    </row>
    <row r="3609" spans="3:3" x14ac:dyDescent="0.25">
      <c r="C3609"/>
    </row>
    <row r="3610" spans="3:3" x14ac:dyDescent="0.25">
      <c r="C3610"/>
    </row>
    <row r="3611" spans="3:3" x14ac:dyDescent="0.25">
      <c r="C3611"/>
    </row>
    <row r="3612" spans="3:3" x14ac:dyDescent="0.25">
      <c r="C3612"/>
    </row>
    <row r="3613" spans="3:3" x14ac:dyDescent="0.25">
      <c r="C3613"/>
    </row>
    <row r="3614" spans="3:3" x14ac:dyDescent="0.25">
      <c r="C3614"/>
    </row>
    <row r="3615" spans="3:3" x14ac:dyDescent="0.25">
      <c r="C3615"/>
    </row>
    <row r="3616" spans="3:3" x14ac:dyDescent="0.25">
      <c r="C3616"/>
    </row>
    <row r="3617" spans="3:3" x14ac:dyDescent="0.25">
      <c r="C3617"/>
    </row>
    <row r="3618" spans="3:3" x14ac:dyDescent="0.25">
      <c r="C3618"/>
    </row>
    <row r="3619" spans="3:3" x14ac:dyDescent="0.25">
      <c r="C3619"/>
    </row>
    <row r="3620" spans="3:3" x14ac:dyDescent="0.25">
      <c r="C3620"/>
    </row>
    <row r="3621" spans="3:3" x14ac:dyDescent="0.25">
      <c r="C3621"/>
    </row>
    <row r="3622" spans="3:3" x14ac:dyDescent="0.25">
      <c r="C3622"/>
    </row>
    <row r="3623" spans="3:3" x14ac:dyDescent="0.25">
      <c r="C3623"/>
    </row>
    <row r="3624" spans="3:3" x14ac:dyDescent="0.25">
      <c r="C3624"/>
    </row>
    <row r="3625" spans="3:3" x14ac:dyDescent="0.25">
      <c r="C3625"/>
    </row>
    <row r="3626" spans="3:3" x14ac:dyDescent="0.25">
      <c r="C3626"/>
    </row>
    <row r="3627" spans="3:3" x14ac:dyDescent="0.25">
      <c r="C3627"/>
    </row>
    <row r="3628" spans="3:3" x14ac:dyDescent="0.25">
      <c r="C3628"/>
    </row>
    <row r="3629" spans="3:3" x14ac:dyDescent="0.25">
      <c r="C3629"/>
    </row>
    <row r="3630" spans="3:3" x14ac:dyDescent="0.25">
      <c r="C3630"/>
    </row>
    <row r="3631" spans="3:3" x14ac:dyDescent="0.25">
      <c r="C3631"/>
    </row>
    <row r="3632" spans="3:3" x14ac:dyDescent="0.25">
      <c r="C3632"/>
    </row>
    <row r="3633" spans="3:3" x14ac:dyDescent="0.25">
      <c r="C3633"/>
    </row>
    <row r="3634" spans="3:3" x14ac:dyDescent="0.25">
      <c r="C3634"/>
    </row>
    <row r="3635" spans="3:3" x14ac:dyDescent="0.25">
      <c r="C3635"/>
    </row>
    <row r="3636" spans="3:3" x14ac:dyDescent="0.25">
      <c r="C3636"/>
    </row>
    <row r="3637" spans="3:3" x14ac:dyDescent="0.25">
      <c r="C3637"/>
    </row>
    <row r="3638" spans="3:3" x14ac:dyDescent="0.25">
      <c r="C3638"/>
    </row>
    <row r="3639" spans="3:3" x14ac:dyDescent="0.25">
      <c r="C3639"/>
    </row>
    <row r="3640" spans="3:3" x14ac:dyDescent="0.25">
      <c r="C3640"/>
    </row>
    <row r="3641" spans="3:3" x14ac:dyDescent="0.25">
      <c r="C3641"/>
    </row>
    <row r="3642" spans="3:3" x14ac:dyDescent="0.25">
      <c r="C3642"/>
    </row>
    <row r="3643" spans="3:3" x14ac:dyDescent="0.25">
      <c r="C3643"/>
    </row>
    <row r="3644" spans="3:3" x14ac:dyDescent="0.25">
      <c r="C3644"/>
    </row>
    <row r="3645" spans="3:3" x14ac:dyDescent="0.25">
      <c r="C3645"/>
    </row>
    <row r="3646" spans="3:3" x14ac:dyDescent="0.25">
      <c r="C3646"/>
    </row>
    <row r="3647" spans="3:3" x14ac:dyDescent="0.25">
      <c r="C3647"/>
    </row>
    <row r="3648" spans="3:3" x14ac:dyDescent="0.25">
      <c r="C3648"/>
    </row>
    <row r="3649" spans="3:3" x14ac:dyDescent="0.25">
      <c r="C3649"/>
    </row>
    <row r="3650" spans="3:3" x14ac:dyDescent="0.25">
      <c r="C3650"/>
    </row>
    <row r="3651" spans="3:3" x14ac:dyDescent="0.25">
      <c r="C3651"/>
    </row>
    <row r="3652" spans="3:3" x14ac:dyDescent="0.25">
      <c r="C3652"/>
    </row>
    <row r="3653" spans="3:3" x14ac:dyDescent="0.25">
      <c r="C3653"/>
    </row>
    <row r="3654" spans="3:3" x14ac:dyDescent="0.25">
      <c r="C3654"/>
    </row>
    <row r="3655" spans="3:3" x14ac:dyDescent="0.25">
      <c r="C3655"/>
    </row>
    <row r="3656" spans="3:3" x14ac:dyDescent="0.25">
      <c r="C3656"/>
    </row>
    <row r="3657" spans="3:3" x14ac:dyDescent="0.25">
      <c r="C3657"/>
    </row>
    <row r="3658" spans="3:3" x14ac:dyDescent="0.25">
      <c r="C3658"/>
    </row>
    <row r="3659" spans="3:3" x14ac:dyDescent="0.25">
      <c r="C3659"/>
    </row>
    <row r="3660" spans="3:3" x14ac:dyDescent="0.25">
      <c r="C3660"/>
    </row>
    <row r="3661" spans="3:3" x14ac:dyDescent="0.25">
      <c r="C3661"/>
    </row>
    <row r="3662" spans="3:3" x14ac:dyDescent="0.25">
      <c r="C3662"/>
    </row>
    <row r="3663" spans="3:3" x14ac:dyDescent="0.25">
      <c r="C3663"/>
    </row>
    <row r="3664" spans="3:3" x14ac:dyDescent="0.25">
      <c r="C3664"/>
    </row>
    <row r="3665" spans="3:3" x14ac:dyDescent="0.25">
      <c r="C3665"/>
    </row>
    <row r="3666" spans="3:3" x14ac:dyDescent="0.25">
      <c r="C3666"/>
    </row>
    <row r="3667" spans="3:3" x14ac:dyDescent="0.25">
      <c r="C3667"/>
    </row>
    <row r="3668" spans="3:3" x14ac:dyDescent="0.25">
      <c r="C3668"/>
    </row>
    <row r="3669" spans="3:3" x14ac:dyDescent="0.25">
      <c r="C3669"/>
    </row>
    <row r="3670" spans="3:3" x14ac:dyDescent="0.25">
      <c r="C3670"/>
    </row>
    <row r="3671" spans="3:3" x14ac:dyDescent="0.25">
      <c r="C3671"/>
    </row>
    <row r="3672" spans="3:3" x14ac:dyDescent="0.25">
      <c r="C3672"/>
    </row>
    <row r="3673" spans="3:3" x14ac:dyDescent="0.25">
      <c r="C3673"/>
    </row>
    <row r="3674" spans="3:3" x14ac:dyDescent="0.25">
      <c r="C3674"/>
    </row>
    <row r="3675" spans="3:3" x14ac:dyDescent="0.25">
      <c r="C3675"/>
    </row>
    <row r="3676" spans="3:3" x14ac:dyDescent="0.25">
      <c r="C3676"/>
    </row>
    <row r="3677" spans="3:3" x14ac:dyDescent="0.25">
      <c r="C3677"/>
    </row>
    <row r="3678" spans="3:3" x14ac:dyDescent="0.25">
      <c r="C3678"/>
    </row>
    <row r="3679" spans="3:3" x14ac:dyDescent="0.25">
      <c r="C3679"/>
    </row>
    <row r="3680" spans="3:3" x14ac:dyDescent="0.25">
      <c r="C3680"/>
    </row>
    <row r="3681" spans="3:3" x14ac:dyDescent="0.25">
      <c r="C3681"/>
    </row>
    <row r="3682" spans="3:3" x14ac:dyDescent="0.25">
      <c r="C3682"/>
    </row>
    <row r="3683" spans="3:3" x14ac:dyDescent="0.25">
      <c r="C3683"/>
    </row>
    <row r="3684" spans="3:3" x14ac:dyDescent="0.25">
      <c r="C3684"/>
    </row>
    <row r="3685" spans="3:3" x14ac:dyDescent="0.25">
      <c r="C3685"/>
    </row>
    <row r="3686" spans="3:3" x14ac:dyDescent="0.25">
      <c r="C3686"/>
    </row>
    <row r="3687" spans="3:3" x14ac:dyDescent="0.25">
      <c r="C3687"/>
    </row>
    <row r="3688" spans="3:3" x14ac:dyDescent="0.25">
      <c r="C3688"/>
    </row>
    <row r="3689" spans="3:3" x14ac:dyDescent="0.25">
      <c r="C3689"/>
    </row>
    <row r="3690" spans="3:3" x14ac:dyDescent="0.25">
      <c r="C3690"/>
    </row>
    <row r="3691" spans="3:3" x14ac:dyDescent="0.25">
      <c r="C3691"/>
    </row>
    <row r="3692" spans="3:3" x14ac:dyDescent="0.25">
      <c r="C3692"/>
    </row>
    <row r="3693" spans="3:3" x14ac:dyDescent="0.25">
      <c r="C3693"/>
    </row>
    <row r="3694" spans="3:3" x14ac:dyDescent="0.25">
      <c r="C3694"/>
    </row>
    <row r="3695" spans="3:3" x14ac:dyDescent="0.25">
      <c r="C3695"/>
    </row>
    <row r="3696" spans="3:3" x14ac:dyDescent="0.25">
      <c r="C3696"/>
    </row>
    <row r="3697" spans="3:3" x14ac:dyDescent="0.25">
      <c r="C3697"/>
    </row>
    <row r="3698" spans="3:3" x14ac:dyDescent="0.25">
      <c r="C3698"/>
    </row>
    <row r="3699" spans="3:3" x14ac:dyDescent="0.25">
      <c r="C3699"/>
    </row>
    <row r="3700" spans="3:3" x14ac:dyDescent="0.25">
      <c r="C3700"/>
    </row>
    <row r="3701" spans="3:3" x14ac:dyDescent="0.25">
      <c r="C3701"/>
    </row>
    <row r="3702" spans="3:3" x14ac:dyDescent="0.25">
      <c r="C3702"/>
    </row>
    <row r="3703" spans="3:3" x14ac:dyDescent="0.25">
      <c r="C3703"/>
    </row>
    <row r="3704" spans="3:3" x14ac:dyDescent="0.25">
      <c r="C3704"/>
    </row>
    <row r="3705" spans="3:3" x14ac:dyDescent="0.25">
      <c r="C3705"/>
    </row>
    <row r="3706" spans="3:3" x14ac:dyDescent="0.25">
      <c r="C3706"/>
    </row>
    <row r="3707" spans="3:3" x14ac:dyDescent="0.25">
      <c r="C3707"/>
    </row>
    <row r="3708" spans="3:3" x14ac:dyDescent="0.25">
      <c r="C3708"/>
    </row>
    <row r="3709" spans="3:3" x14ac:dyDescent="0.25">
      <c r="C3709"/>
    </row>
    <row r="3710" spans="3:3" x14ac:dyDescent="0.25">
      <c r="C3710"/>
    </row>
    <row r="3711" spans="3:3" x14ac:dyDescent="0.25">
      <c r="C3711"/>
    </row>
    <row r="3712" spans="3:3" x14ac:dyDescent="0.25">
      <c r="C3712"/>
    </row>
    <row r="3713" spans="3:3" x14ac:dyDescent="0.25">
      <c r="C3713"/>
    </row>
    <row r="3714" spans="3:3" x14ac:dyDescent="0.25">
      <c r="C3714"/>
    </row>
    <row r="3715" spans="3:3" x14ac:dyDescent="0.25">
      <c r="C3715"/>
    </row>
    <row r="3716" spans="3:3" x14ac:dyDescent="0.25">
      <c r="C3716"/>
    </row>
    <row r="3717" spans="3:3" x14ac:dyDescent="0.25">
      <c r="C3717"/>
    </row>
    <row r="3718" spans="3:3" x14ac:dyDescent="0.25">
      <c r="C3718"/>
    </row>
    <row r="3719" spans="3:3" x14ac:dyDescent="0.25">
      <c r="C3719"/>
    </row>
    <row r="3720" spans="3:3" x14ac:dyDescent="0.25">
      <c r="C3720"/>
    </row>
    <row r="3721" spans="3:3" x14ac:dyDescent="0.25">
      <c r="C3721"/>
    </row>
    <row r="3722" spans="3:3" x14ac:dyDescent="0.25">
      <c r="C3722"/>
    </row>
    <row r="3723" spans="3:3" x14ac:dyDescent="0.25">
      <c r="C3723"/>
    </row>
    <row r="3724" spans="3:3" x14ac:dyDescent="0.25">
      <c r="C3724"/>
    </row>
    <row r="3725" spans="3:3" x14ac:dyDescent="0.25">
      <c r="C3725"/>
    </row>
    <row r="3726" spans="3:3" x14ac:dyDescent="0.25">
      <c r="C3726"/>
    </row>
    <row r="3727" spans="3:3" x14ac:dyDescent="0.25">
      <c r="C3727"/>
    </row>
    <row r="3728" spans="3:3" x14ac:dyDescent="0.25">
      <c r="C3728"/>
    </row>
    <row r="3729" spans="3:3" x14ac:dyDescent="0.25">
      <c r="C3729"/>
    </row>
    <row r="3730" spans="3:3" x14ac:dyDescent="0.25">
      <c r="C3730"/>
    </row>
    <row r="3731" spans="3:3" x14ac:dyDescent="0.25">
      <c r="C3731"/>
    </row>
    <row r="3732" spans="3:3" x14ac:dyDescent="0.25">
      <c r="C3732"/>
    </row>
    <row r="3733" spans="3:3" x14ac:dyDescent="0.25">
      <c r="C3733"/>
    </row>
    <row r="3734" spans="3:3" x14ac:dyDescent="0.25">
      <c r="C3734"/>
    </row>
    <row r="3735" spans="3:3" x14ac:dyDescent="0.25">
      <c r="C3735"/>
    </row>
    <row r="3736" spans="3:3" x14ac:dyDescent="0.25">
      <c r="C3736"/>
    </row>
    <row r="3737" spans="3:3" x14ac:dyDescent="0.25">
      <c r="C3737"/>
    </row>
    <row r="3738" spans="3:3" x14ac:dyDescent="0.25">
      <c r="C3738"/>
    </row>
    <row r="3739" spans="3:3" x14ac:dyDescent="0.25">
      <c r="C3739"/>
    </row>
    <row r="3740" spans="3:3" x14ac:dyDescent="0.25">
      <c r="C3740"/>
    </row>
    <row r="3741" spans="3:3" x14ac:dyDescent="0.25">
      <c r="C3741"/>
    </row>
    <row r="3742" spans="3:3" x14ac:dyDescent="0.25">
      <c r="C3742"/>
    </row>
    <row r="3743" spans="3:3" x14ac:dyDescent="0.25">
      <c r="C3743"/>
    </row>
    <row r="3744" spans="3:3" x14ac:dyDescent="0.25">
      <c r="C3744"/>
    </row>
    <row r="3745" spans="3:3" x14ac:dyDescent="0.25">
      <c r="C3745"/>
    </row>
    <row r="3746" spans="3:3" x14ac:dyDescent="0.25">
      <c r="C3746"/>
    </row>
    <row r="3747" spans="3:3" x14ac:dyDescent="0.25">
      <c r="C3747"/>
    </row>
    <row r="3748" spans="3:3" x14ac:dyDescent="0.25">
      <c r="C3748"/>
    </row>
    <row r="3749" spans="3:3" x14ac:dyDescent="0.25">
      <c r="C3749"/>
    </row>
    <row r="3750" spans="3:3" x14ac:dyDescent="0.25">
      <c r="C3750"/>
    </row>
    <row r="3751" spans="3:3" x14ac:dyDescent="0.25">
      <c r="C3751"/>
    </row>
    <row r="3752" spans="3:3" x14ac:dyDescent="0.25">
      <c r="C3752"/>
    </row>
    <row r="3753" spans="3:3" x14ac:dyDescent="0.25">
      <c r="C3753"/>
    </row>
    <row r="3754" spans="3:3" x14ac:dyDescent="0.25">
      <c r="C3754"/>
    </row>
    <row r="3755" spans="3:3" x14ac:dyDescent="0.25">
      <c r="C3755"/>
    </row>
    <row r="3756" spans="3:3" x14ac:dyDescent="0.25">
      <c r="C3756"/>
    </row>
    <row r="3757" spans="3:3" x14ac:dyDescent="0.25">
      <c r="C3757"/>
    </row>
    <row r="3758" spans="3:3" x14ac:dyDescent="0.25">
      <c r="C3758"/>
    </row>
    <row r="3759" spans="3:3" x14ac:dyDescent="0.25">
      <c r="C3759"/>
    </row>
    <row r="3760" spans="3:3" x14ac:dyDescent="0.25">
      <c r="C3760"/>
    </row>
    <row r="3761" spans="3:3" x14ac:dyDescent="0.25">
      <c r="C3761"/>
    </row>
    <row r="3762" spans="3:3" x14ac:dyDescent="0.25">
      <c r="C3762"/>
    </row>
    <row r="3763" spans="3:3" x14ac:dyDescent="0.25">
      <c r="C3763"/>
    </row>
    <row r="3764" spans="3:3" x14ac:dyDescent="0.25">
      <c r="C3764"/>
    </row>
    <row r="3765" spans="3:3" x14ac:dyDescent="0.25">
      <c r="C3765"/>
    </row>
    <row r="3766" spans="3:3" x14ac:dyDescent="0.25">
      <c r="C3766"/>
    </row>
    <row r="3767" spans="3:3" x14ac:dyDescent="0.25">
      <c r="C3767"/>
    </row>
    <row r="3768" spans="3:3" x14ac:dyDescent="0.25">
      <c r="C3768"/>
    </row>
    <row r="3769" spans="3:3" x14ac:dyDescent="0.25">
      <c r="C3769"/>
    </row>
    <row r="3770" spans="3:3" x14ac:dyDescent="0.25">
      <c r="C3770"/>
    </row>
    <row r="3771" spans="3:3" x14ac:dyDescent="0.25">
      <c r="C3771"/>
    </row>
    <row r="3772" spans="3:3" x14ac:dyDescent="0.25">
      <c r="C3772"/>
    </row>
    <row r="3773" spans="3:3" x14ac:dyDescent="0.25">
      <c r="C3773"/>
    </row>
    <row r="3774" spans="3:3" x14ac:dyDescent="0.25">
      <c r="C3774"/>
    </row>
    <row r="3775" spans="3:3" x14ac:dyDescent="0.25">
      <c r="C3775"/>
    </row>
    <row r="3776" spans="3:3" x14ac:dyDescent="0.25">
      <c r="C3776"/>
    </row>
    <row r="3777" spans="3:3" x14ac:dyDescent="0.25">
      <c r="C3777"/>
    </row>
    <row r="3778" spans="3:3" x14ac:dyDescent="0.25">
      <c r="C3778"/>
    </row>
    <row r="3779" spans="3:3" x14ac:dyDescent="0.25">
      <c r="C3779"/>
    </row>
    <row r="3780" spans="3:3" x14ac:dyDescent="0.25">
      <c r="C3780"/>
    </row>
    <row r="3781" spans="3:3" x14ac:dyDescent="0.25">
      <c r="C3781"/>
    </row>
    <row r="3782" spans="3:3" x14ac:dyDescent="0.25">
      <c r="C3782"/>
    </row>
    <row r="3783" spans="3:3" x14ac:dyDescent="0.25">
      <c r="C3783"/>
    </row>
    <row r="3784" spans="3:3" x14ac:dyDescent="0.25">
      <c r="C3784"/>
    </row>
    <row r="3785" spans="3:3" x14ac:dyDescent="0.25">
      <c r="C3785"/>
    </row>
    <row r="3786" spans="3:3" x14ac:dyDescent="0.25">
      <c r="C3786"/>
    </row>
    <row r="3787" spans="3:3" x14ac:dyDescent="0.25">
      <c r="C3787"/>
    </row>
    <row r="3788" spans="3:3" x14ac:dyDescent="0.25">
      <c r="C3788"/>
    </row>
    <row r="3789" spans="3:3" x14ac:dyDescent="0.25">
      <c r="C3789"/>
    </row>
    <row r="3790" spans="3:3" x14ac:dyDescent="0.25">
      <c r="C3790"/>
    </row>
    <row r="3791" spans="3:3" x14ac:dyDescent="0.25">
      <c r="C3791"/>
    </row>
    <row r="3792" spans="3:3" x14ac:dyDescent="0.25">
      <c r="C3792"/>
    </row>
    <row r="3793" spans="3:3" x14ac:dyDescent="0.25">
      <c r="C3793"/>
    </row>
    <row r="3794" spans="3:3" x14ac:dyDescent="0.25">
      <c r="C3794"/>
    </row>
    <row r="3795" spans="3:3" x14ac:dyDescent="0.25">
      <c r="C3795"/>
    </row>
    <row r="3796" spans="3:3" x14ac:dyDescent="0.25">
      <c r="C3796"/>
    </row>
    <row r="3797" spans="3:3" x14ac:dyDescent="0.25">
      <c r="C3797"/>
    </row>
    <row r="3798" spans="3:3" x14ac:dyDescent="0.25">
      <c r="C3798"/>
    </row>
    <row r="3799" spans="3:3" x14ac:dyDescent="0.25">
      <c r="C3799"/>
    </row>
    <row r="3800" spans="3:3" x14ac:dyDescent="0.25">
      <c r="C3800"/>
    </row>
    <row r="3801" spans="3:3" x14ac:dyDescent="0.25">
      <c r="C3801"/>
    </row>
    <row r="3802" spans="3:3" x14ac:dyDescent="0.25">
      <c r="C3802"/>
    </row>
    <row r="3803" spans="3:3" x14ac:dyDescent="0.25">
      <c r="C3803"/>
    </row>
    <row r="3804" spans="3:3" x14ac:dyDescent="0.25">
      <c r="C3804"/>
    </row>
    <row r="3805" spans="3:3" x14ac:dyDescent="0.25">
      <c r="C3805"/>
    </row>
    <row r="3806" spans="3:3" x14ac:dyDescent="0.25">
      <c r="C3806"/>
    </row>
    <row r="3807" spans="3:3" x14ac:dyDescent="0.25">
      <c r="C3807"/>
    </row>
    <row r="3808" spans="3:3" x14ac:dyDescent="0.25">
      <c r="C3808"/>
    </row>
    <row r="3809" spans="3:3" x14ac:dyDescent="0.25">
      <c r="C3809"/>
    </row>
    <row r="3810" spans="3:3" x14ac:dyDescent="0.25">
      <c r="C3810"/>
    </row>
    <row r="3811" spans="3:3" x14ac:dyDescent="0.25">
      <c r="C3811"/>
    </row>
    <row r="3812" spans="3:3" x14ac:dyDescent="0.25">
      <c r="C3812"/>
    </row>
    <row r="3813" spans="3:3" x14ac:dyDescent="0.25">
      <c r="C3813"/>
    </row>
    <row r="3814" spans="3:3" x14ac:dyDescent="0.25">
      <c r="C3814"/>
    </row>
    <row r="3815" spans="3:3" x14ac:dyDescent="0.25">
      <c r="C3815"/>
    </row>
    <row r="3816" spans="3:3" x14ac:dyDescent="0.25">
      <c r="C3816"/>
    </row>
    <row r="3817" spans="3:3" x14ac:dyDescent="0.25">
      <c r="C3817"/>
    </row>
    <row r="3818" spans="3:3" x14ac:dyDescent="0.25">
      <c r="C3818"/>
    </row>
    <row r="3819" spans="3:3" x14ac:dyDescent="0.25">
      <c r="C3819"/>
    </row>
    <row r="3820" spans="3:3" x14ac:dyDescent="0.25">
      <c r="C3820"/>
    </row>
    <row r="3821" spans="3:3" x14ac:dyDescent="0.25">
      <c r="C3821"/>
    </row>
    <row r="3822" spans="3:3" x14ac:dyDescent="0.25">
      <c r="C3822"/>
    </row>
    <row r="3823" spans="3:3" x14ac:dyDescent="0.25">
      <c r="C3823"/>
    </row>
    <row r="3824" spans="3:3" x14ac:dyDescent="0.25">
      <c r="C3824"/>
    </row>
    <row r="3825" spans="3:3" x14ac:dyDescent="0.25">
      <c r="C3825"/>
    </row>
    <row r="3826" spans="3:3" x14ac:dyDescent="0.25">
      <c r="C3826"/>
    </row>
    <row r="3827" spans="3:3" x14ac:dyDescent="0.25">
      <c r="C3827"/>
    </row>
    <row r="3828" spans="3:3" x14ac:dyDescent="0.25">
      <c r="C3828"/>
    </row>
    <row r="3829" spans="3:3" x14ac:dyDescent="0.25">
      <c r="C3829"/>
    </row>
    <row r="3830" spans="3:3" x14ac:dyDescent="0.25">
      <c r="C3830"/>
    </row>
    <row r="3831" spans="3:3" x14ac:dyDescent="0.25">
      <c r="C3831"/>
    </row>
    <row r="3832" spans="3:3" x14ac:dyDescent="0.25">
      <c r="C3832"/>
    </row>
    <row r="3833" spans="3:3" x14ac:dyDescent="0.25">
      <c r="C3833"/>
    </row>
    <row r="3834" spans="3:3" x14ac:dyDescent="0.25">
      <c r="C3834"/>
    </row>
    <row r="3835" spans="3:3" x14ac:dyDescent="0.25">
      <c r="C3835"/>
    </row>
    <row r="3836" spans="3:3" x14ac:dyDescent="0.25">
      <c r="C3836"/>
    </row>
    <row r="3837" spans="3:3" x14ac:dyDescent="0.25">
      <c r="C3837"/>
    </row>
    <row r="3838" spans="3:3" x14ac:dyDescent="0.25">
      <c r="C3838"/>
    </row>
    <row r="3839" spans="3:3" x14ac:dyDescent="0.25">
      <c r="C3839"/>
    </row>
    <row r="3840" spans="3:3" x14ac:dyDescent="0.25">
      <c r="C3840"/>
    </row>
    <row r="3841" spans="3:3" x14ac:dyDescent="0.25">
      <c r="C3841"/>
    </row>
    <row r="3842" spans="3:3" x14ac:dyDescent="0.25">
      <c r="C3842"/>
    </row>
    <row r="3843" spans="3:3" x14ac:dyDescent="0.25">
      <c r="C3843"/>
    </row>
    <row r="3844" spans="3:3" x14ac:dyDescent="0.25">
      <c r="C3844"/>
    </row>
    <row r="3845" spans="3:3" x14ac:dyDescent="0.25">
      <c r="C3845"/>
    </row>
    <row r="3846" spans="3:3" x14ac:dyDescent="0.25">
      <c r="C3846"/>
    </row>
    <row r="3847" spans="3:3" x14ac:dyDescent="0.25">
      <c r="C3847"/>
    </row>
    <row r="3848" spans="3:3" x14ac:dyDescent="0.25">
      <c r="C3848"/>
    </row>
    <row r="3849" spans="3:3" x14ac:dyDescent="0.25">
      <c r="C3849"/>
    </row>
    <row r="3850" spans="3:3" x14ac:dyDescent="0.25">
      <c r="C3850"/>
    </row>
    <row r="3851" spans="3:3" x14ac:dyDescent="0.25">
      <c r="C3851"/>
    </row>
    <row r="3852" spans="3:3" x14ac:dyDescent="0.25">
      <c r="C3852"/>
    </row>
    <row r="3853" spans="3:3" x14ac:dyDescent="0.25">
      <c r="C3853"/>
    </row>
    <row r="3854" spans="3:3" x14ac:dyDescent="0.25">
      <c r="C3854"/>
    </row>
    <row r="3855" spans="3:3" x14ac:dyDescent="0.25">
      <c r="C3855"/>
    </row>
    <row r="3856" spans="3:3" x14ac:dyDescent="0.25">
      <c r="C3856"/>
    </row>
    <row r="3857" spans="3:3" x14ac:dyDescent="0.25">
      <c r="C3857"/>
    </row>
    <row r="3858" spans="3:3" x14ac:dyDescent="0.25">
      <c r="C3858"/>
    </row>
    <row r="3859" spans="3:3" x14ac:dyDescent="0.25">
      <c r="C3859"/>
    </row>
    <row r="3860" spans="3:3" x14ac:dyDescent="0.25">
      <c r="C3860"/>
    </row>
    <row r="3861" spans="3:3" x14ac:dyDescent="0.25">
      <c r="C3861"/>
    </row>
    <row r="3862" spans="3:3" x14ac:dyDescent="0.25">
      <c r="C3862"/>
    </row>
    <row r="3863" spans="3:3" x14ac:dyDescent="0.25">
      <c r="C3863"/>
    </row>
    <row r="3864" spans="3:3" x14ac:dyDescent="0.25">
      <c r="C3864"/>
    </row>
    <row r="3865" spans="3:3" x14ac:dyDescent="0.25">
      <c r="C3865"/>
    </row>
    <row r="3866" spans="3:3" x14ac:dyDescent="0.25">
      <c r="C3866"/>
    </row>
    <row r="3867" spans="3:3" x14ac:dyDescent="0.25">
      <c r="C3867"/>
    </row>
    <row r="3868" spans="3:3" x14ac:dyDescent="0.25">
      <c r="C3868"/>
    </row>
    <row r="3869" spans="3:3" x14ac:dyDescent="0.25">
      <c r="C3869"/>
    </row>
    <row r="3870" spans="3:3" x14ac:dyDescent="0.25">
      <c r="C3870"/>
    </row>
    <row r="3871" spans="3:3" x14ac:dyDescent="0.25">
      <c r="C3871"/>
    </row>
    <row r="3872" spans="3:3" x14ac:dyDescent="0.25">
      <c r="C3872"/>
    </row>
    <row r="3873" spans="3:3" x14ac:dyDescent="0.25">
      <c r="C3873"/>
    </row>
    <row r="3874" spans="3:3" x14ac:dyDescent="0.25">
      <c r="C3874"/>
    </row>
    <row r="3875" spans="3:3" x14ac:dyDescent="0.25">
      <c r="C3875"/>
    </row>
    <row r="3876" spans="3:3" x14ac:dyDescent="0.25">
      <c r="C3876"/>
    </row>
    <row r="3877" spans="3:3" x14ac:dyDescent="0.25">
      <c r="C3877"/>
    </row>
    <row r="3878" spans="3:3" x14ac:dyDescent="0.25">
      <c r="C3878"/>
    </row>
    <row r="3879" spans="3:3" x14ac:dyDescent="0.25">
      <c r="C3879"/>
    </row>
    <row r="3880" spans="3:3" x14ac:dyDescent="0.25">
      <c r="C3880"/>
    </row>
    <row r="3881" spans="3:3" x14ac:dyDescent="0.25">
      <c r="C3881"/>
    </row>
    <row r="3882" spans="3:3" x14ac:dyDescent="0.25">
      <c r="C3882"/>
    </row>
    <row r="3883" spans="3:3" x14ac:dyDescent="0.25">
      <c r="C3883"/>
    </row>
    <row r="3884" spans="3:3" x14ac:dyDescent="0.25">
      <c r="C3884"/>
    </row>
    <row r="3885" spans="3:3" x14ac:dyDescent="0.25">
      <c r="C3885"/>
    </row>
    <row r="3886" spans="3:3" x14ac:dyDescent="0.25">
      <c r="C3886"/>
    </row>
    <row r="3887" spans="3:3" x14ac:dyDescent="0.25">
      <c r="C3887"/>
    </row>
    <row r="3888" spans="3:3" x14ac:dyDescent="0.25">
      <c r="C3888"/>
    </row>
    <row r="3889" spans="3:3" x14ac:dyDescent="0.25">
      <c r="C3889"/>
    </row>
    <row r="3890" spans="3:3" x14ac:dyDescent="0.25">
      <c r="C3890"/>
    </row>
    <row r="3891" spans="3:3" x14ac:dyDescent="0.25">
      <c r="C3891"/>
    </row>
    <row r="3892" spans="3:3" x14ac:dyDescent="0.25">
      <c r="C3892"/>
    </row>
    <row r="3893" spans="3:3" x14ac:dyDescent="0.25">
      <c r="C3893"/>
    </row>
    <row r="3894" spans="3:3" x14ac:dyDescent="0.25">
      <c r="C3894"/>
    </row>
    <row r="3895" spans="3:3" x14ac:dyDescent="0.25">
      <c r="C3895"/>
    </row>
    <row r="3896" spans="3:3" x14ac:dyDescent="0.25">
      <c r="C3896"/>
    </row>
    <row r="3897" spans="3:3" x14ac:dyDescent="0.25">
      <c r="C3897"/>
    </row>
    <row r="3898" spans="3:3" x14ac:dyDescent="0.25">
      <c r="C3898"/>
    </row>
    <row r="3899" spans="3:3" x14ac:dyDescent="0.25">
      <c r="C3899"/>
    </row>
    <row r="3900" spans="3:3" x14ac:dyDescent="0.25">
      <c r="C3900"/>
    </row>
    <row r="3901" spans="3:3" x14ac:dyDescent="0.25">
      <c r="C3901"/>
    </row>
    <row r="3902" spans="3:3" x14ac:dyDescent="0.25">
      <c r="C3902"/>
    </row>
    <row r="3903" spans="3:3" x14ac:dyDescent="0.25">
      <c r="C3903"/>
    </row>
    <row r="3904" spans="3:3" x14ac:dyDescent="0.25">
      <c r="C3904"/>
    </row>
    <row r="3905" spans="3:3" x14ac:dyDescent="0.25">
      <c r="C3905"/>
    </row>
    <row r="3906" spans="3:3" x14ac:dyDescent="0.25">
      <c r="C3906"/>
    </row>
    <row r="3907" spans="3:3" x14ac:dyDescent="0.25">
      <c r="C3907"/>
    </row>
    <row r="3908" spans="3:3" x14ac:dyDescent="0.25">
      <c r="C3908"/>
    </row>
    <row r="3909" spans="3:3" x14ac:dyDescent="0.25">
      <c r="C3909"/>
    </row>
    <row r="3910" spans="3:3" x14ac:dyDescent="0.25">
      <c r="C3910"/>
    </row>
    <row r="3911" spans="3:3" x14ac:dyDescent="0.25">
      <c r="C3911"/>
    </row>
    <row r="3912" spans="3:3" x14ac:dyDescent="0.25">
      <c r="C3912"/>
    </row>
    <row r="3913" spans="3:3" x14ac:dyDescent="0.25">
      <c r="C3913"/>
    </row>
    <row r="3914" spans="3:3" x14ac:dyDescent="0.25">
      <c r="C3914"/>
    </row>
    <row r="3915" spans="3:3" x14ac:dyDescent="0.25">
      <c r="C3915"/>
    </row>
    <row r="3916" spans="3:3" x14ac:dyDescent="0.25">
      <c r="C3916"/>
    </row>
    <row r="3917" spans="3:3" x14ac:dyDescent="0.25">
      <c r="C3917"/>
    </row>
    <row r="3918" spans="3:3" x14ac:dyDescent="0.25">
      <c r="C3918"/>
    </row>
    <row r="3919" spans="3:3" x14ac:dyDescent="0.25">
      <c r="C3919"/>
    </row>
    <row r="3920" spans="3:3" x14ac:dyDescent="0.25">
      <c r="C3920"/>
    </row>
    <row r="3921" spans="3:3" x14ac:dyDescent="0.25">
      <c r="C3921"/>
    </row>
    <row r="3922" spans="3:3" x14ac:dyDescent="0.25">
      <c r="C3922"/>
    </row>
    <row r="3923" spans="3:3" x14ac:dyDescent="0.25">
      <c r="C3923"/>
    </row>
    <row r="3924" spans="3:3" x14ac:dyDescent="0.25">
      <c r="C3924"/>
    </row>
    <row r="3925" spans="3:3" x14ac:dyDescent="0.25">
      <c r="C3925"/>
    </row>
    <row r="3926" spans="3:3" x14ac:dyDescent="0.25">
      <c r="C3926"/>
    </row>
    <row r="3927" spans="3:3" x14ac:dyDescent="0.25">
      <c r="C3927"/>
    </row>
    <row r="3928" spans="3:3" x14ac:dyDescent="0.25">
      <c r="C3928"/>
    </row>
    <row r="3929" spans="3:3" x14ac:dyDescent="0.25">
      <c r="C3929"/>
    </row>
    <row r="3930" spans="3:3" x14ac:dyDescent="0.25">
      <c r="C3930"/>
    </row>
    <row r="3931" spans="3:3" x14ac:dyDescent="0.25">
      <c r="C3931"/>
    </row>
    <row r="3932" spans="3:3" x14ac:dyDescent="0.25">
      <c r="C3932"/>
    </row>
    <row r="3933" spans="3:3" x14ac:dyDescent="0.25">
      <c r="C3933"/>
    </row>
    <row r="3934" spans="3:3" x14ac:dyDescent="0.25">
      <c r="C3934"/>
    </row>
    <row r="3935" spans="3:3" x14ac:dyDescent="0.25">
      <c r="C3935"/>
    </row>
    <row r="3936" spans="3:3" x14ac:dyDescent="0.25">
      <c r="C3936"/>
    </row>
    <row r="3937" spans="3:3" x14ac:dyDescent="0.25">
      <c r="C3937"/>
    </row>
    <row r="3938" spans="3:3" x14ac:dyDescent="0.25">
      <c r="C3938"/>
    </row>
    <row r="3939" spans="3:3" x14ac:dyDescent="0.25">
      <c r="C3939"/>
    </row>
    <row r="3940" spans="3:3" x14ac:dyDescent="0.25">
      <c r="C3940"/>
    </row>
    <row r="3941" spans="3:3" x14ac:dyDescent="0.25">
      <c r="C3941"/>
    </row>
    <row r="3942" spans="3:3" x14ac:dyDescent="0.25">
      <c r="C3942"/>
    </row>
    <row r="3943" spans="3:3" x14ac:dyDescent="0.25">
      <c r="C3943"/>
    </row>
    <row r="3944" spans="3:3" x14ac:dyDescent="0.25">
      <c r="C3944"/>
    </row>
    <row r="3945" spans="3:3" x14ac:dyDescent="0.25">
      <c r="C3945"/>
    </row>
    <row r="3946" spans="3:3" x14ac:dyDescent="0.25">
      <c r="C3946"/>
    </row>
    <row r="3947" spans="3:3" x14ac:dyDescent="0.25">
      <c r="C3947"/>
    </row>
    <row r="3948" spans="3:3" x14ac:dyDescent="0.25">
      <c r="C3948"/>
    </row>
    <row r="3949" spans="3:3" x14ac:dyDescent="0.25">
      <c r="C3949"/>
    </row>
    <row r="3950" spans="3:3" x14ac:dyDescent="0.25">
      <c r="C3950"/>
    </row>
    <row r="3951" spans="3:3" x14ac:dyDescent="0.25">
      <c r="C3951"/>
    </row>
    <row r="3952" spans="3:3" x14ac:dyDescent="0.25">
      <c r="C3952"/>
    </row>
    <row r="3953" spans="3:3" x14ac:dyDescent="0.25">
      <c r="C3953"/>
    </row>
    <row r="3954" spans="3:3" x14ac:dyDescent="0.25">
      <c r="C3954"/>
    </row>
    <row r="3955" spans="3:3" x14ac:dyDescent="0.25">
      <c r="C3955"/>
    </row>
    <row r="3956" spans="3:3" x14ac:dyDescent="0.25">
      <c r="C3956"/>
    </row>
    <row r="3957" spans="3:3" x14ac:dyDescent="0.25">
      <c r="C3957"/>
    </row>
    <row r="3958" spans="3:3" x14ac:dyDescent="0.25">
      <c r="C3958"/>
    </row>
    <row r="3959" spans="3:3" x14ac:dyDescent="0.25">
      <c r="C3959"/>
    </row>
    <row r="3960" spans="3:3" x14ac:dyDescent="0.25">
      <c r="C3960"/>
    </row>
    <row r="3961" spans="3:3" x14ac:dyDescent="0.25">
      <c r="C3961"/>
    </row>
    <row r="3962" spans="3:3" x14ac:dyDescent="0.25">
      <c r="C3962"/>
    </row>
    <row r="3963" spans="3:3" x14ac:dyDescent="0.25">
      <c r="C3963"/>
    </row>
    <row r="3964" spans="3:3" x14ac:dyDescent="0.25">
      <c r="C3964"/>
    </row>
    <row r="3965" spans="3:3" x14ac:dyDescent="0.25">
      <c r="C3965"/>
    </row>
    <row r="3966" spans="3:3" x14ac:dyDescent="0.25">
      <c r="C3966"/>
    </row>
    <row r="3967" spans="3:3" x14ac:dyDescent="0.25">
      <c r="C3967"/>
    </row>
    <row r="3968" spans="3:3" x14ac:dyDescent="0.25">
      <c r="C3968"/>
    </row>
    <row r="3969" spans="3:3" x14ac:dyDescent="0.25">
      <c r="C3969"/>
    </row>
    <row r="3970" spans="3:3" x14ac:dyDescent="0.25">
      <c r="C3970"/>
    </row>
    <row r="3971" spans="3:3" x14ac:dyDescent="0.25">
      <c r="C3971"/>
    </row>
    <row r="3972" spans="3:3" x14ac:dyDescent="0.25">
      <c r="C3972"/>
    </row>
    <row r="3973" spans="3:3" x14ac:dyDescent="0.25">
      <c r="C3973"/>
    </row>
    <row r="3974" spans="3:3" x14ac:dyDescent="0.25">
      <c r="C3974"/>
    </row>
    <row r="3975" spans="3:3" x14ac:dyDescent="0.25">
      <c r="C3975"/>
    </row>
    <row r="3976" spans="3:3" x14ac:dyDescent="0.25">
      <c r="C3976"/>
    </row>
    <row r="3977" spans="3:3" x14ac:dyDescent="0.25">
      <c r="C3977"/>
    </row>
    <row r="3978" spans="3:3" x14ac:dyDescent="0.25">
      <c r="C3978"/>
    </row>
    <row r="3979" spans="3:3" x14ac:dyDescent="0.25">
      <c r="C3979"/>
    </row>
    <row r="3980" spans="3:3" x14ac:dyDescent="0.25">
      <c r="C3980"/>
    </row>
    <row r="3981" spans="3:3" x14ac:dyDescent="0.25">
      <c r="C3981"/>
    </row>
    <row r="3982" spans="3:3" x14ac:dyDescent="0.25">
      <c r="C3982"/>
    </row>
    <row r="3983" spans="3:3" x14ac:dyDescent="0.25">
      <c r="C3983"/>
    </row>
    <row r="3984" spans="3:3" x14ac:dyDescent="0.25">
      <c r="C3984"/>
    </row>
    <row r="3985" spans="3:3" x14ac:dyDescent="0.25">
      <c r="C3985"/>
    </row>
    <row r="3986" spans="3:3" x14ac:dyDescent="0.25">
      <c r="C3986"/>
    </row>
    <row r="3987" spans="3:3" x14ac:dyDescent="0.25">
      <c r="C3987"/>
    </row>
    <row r="3988" spans="3:3" x14ac:dyDescent="0.25">
      <c r="C3988"/>
    </row>
    <row r="3989" spans="3:3" x14ac:dyDescent="0.25">
      <c r="C3989"/>
    </row>
    <row r="3990" spans="3:3" x14ac:dyDescent="0.25">
      <c r="C3990"/>
    </row>
    <row r="3991" spans="3:3" x14ac:dyDescent="0.25">
      <c r="C3991"/>
    </row>
    <row r="3992" spans="3:3" x14ac:dyDescent="0.25">
      <c r="C3992"/>
    </row>
    <row r="3993" spans="3:3" x14ac:dyDescent="0.25">
      <c r="C3993"/>
    </row>
    <row r="3994" spans="3:3" x14ac:dyDescent="0.25">
      <c r="C3994"/>
    </row>
    <row r="3995" spans="3:3" x14ac:dyDescent="0.25">
      <c r="C3995"/>
    </row>
    <row r="3996" spans="3:3" x14ac:dyDescent="0.25">
      <c r="C3996"/>
    </row>
    <row r="3997" spans="3:3" x14ac:dyDescent="0.25">
      <c r="C3997"/>
    </row>
    <row r="3998" spans="3:3" x14ac:dyDescent="0.25">
      <c r="C3998"/>
    </row>
    <row r="3999" spans="3:3" x14ac:dyDescent="0.25">
      <c r="C3999"/>
    </row>
    <row r="4000" spans="3:3" x14ac:dyDescent="0.25">
      <c r="C4000"/>
    </row>
    <row r="4001" spans="3:3" x14ac:dyDescent="0.25">
      <c r="C4001"/>
    </row>
    <row r="4002" spans="3:3" x14ac:dyDescent="0.25">
      <c r="C4002"/>
    </row>
    <row r="4003" spans="3:3" x14ac:dyDescent="0.25">
      <c r="C4003"/>
    </row>
    <row r="4004" spans="3:3" x14ac:dyDescent="0.25">
      <c r="C4004"/>
    </row>
    <row r="4005" spans="3:3" x14ac:dyDescent="0.25">
      <c r="C4005"/>
    </row>
    <row r="4006" spans="3:3" x14ac:dyDescent="0.25">
      <c r="C4006"/>
    </row>
    <row r="4007" spans="3:3" x14ac:dyDescent="0.25">
      <c r="C4007"/>
    </row>
    <row r="4008" spans="3:3" x14ac:dyDescent="0.25">
      <c r="C4008"/>
    </row>
    <row r="4009" spans="3:3" x14ac:dyDescent="0.25">
      <c r="C4009"/>
    </row>
    <row r="4010" spans="3:3" x14ac:dyDescent="0.25">
      <c r="C4010"/>
    </row>
    <row r="4011" spans="3:3" x14ac:dyDescent="0.25">
      <c r="C4011"/>
    </row>
    <row r="4012" spans="3:3" x14ac:dyDescent="0.25">
      <c r="C4012"/>
    </row>
    <row r="4013" spans="3:3" x14ac:dyDescent="0.25">
      <c r="C4013"/>
    </row>
    <row r="4014" spans="3:3" x14ac:dyDescent="0.25">
      <c r="C4014"/>
    </row>
    <row r="4015" spans="3:3" x14ac:dyDescent="0.25">
      <c r="C4015"/>
    </row>
    <row r="4016" spans="3:3" x14ac:dyDescent="0.25">
      <c r="C4016"/>
    </row>
    <row r="4017" spans="3:3" x14ac:dyDescent="0.25">
      <c r="C4017"/>
    </row>
    <row r="4018" spans="3:3" x14ac:dyDescent="0.25">
      <c r="C4018"/>
    </row>
    <row r="4019" spans="3:3" x14ac:dyDescent="0.25">
      <c r="C4019"/>
    </row>
    <row r="4020" spans="3:3" x14ac:dyDescent="0.25">
      <c r="C4020"/>
    </row>
    <row r="4021" spans="3:3" x14ac:dyDescent="0.25">
      <c r="C4021"/>
    </row>
    <row r="4022" spans="3:3" x14ac:dyDescent="0.25">
      <c r="C4022"/>
    </row>
    <row r="4023" spans="3:3" x14ac:dyDescent="0.25">
      <c r="C4023"/>
    </row>
    <row r="4024" spans="3:3" x14ac:dyDescent="0.25">
      <c r="C4024"/>
    </row>
    <row r="4025" spans="3:3" x14ac:dyDescent="0.25">
      <c r="C4025"/>
    </row>
    <row r="4026" spans="3:3" x14ac:dyDescent="0.25">
      <c r="C4026"/>
    </row>
    <row r="4027" spans="3:3" x14ac:dyDescent="0.25">
      <c r="C4027"/>
    </row>
    <row r="4028" spans="3:3" x14ac:dyDescent="0.25">
      <c r="C4028"/>
    </row>
    <row r="4029" spans="3:3" x14ac:dyDescent="0.25">
      <c r="C4029"/>
    </row>
    <row r="4030" spans="3:3" x14ac:dyDescent="0.25">
      <c r="C4030"/>
    </row>
    <row r="4031" spans="3:3" x14ac:dyDescent="0.25">
      <c r="C4031"/>
    </row>
    <row r="4032" spans="3:3" x14ac:dyDescent="0.25">
      <c r="C4032"/>
    </row>
    <row r="4033" spans="3:3" x14ac:dyDescent="0.25">
      <c r="C4033"/>
    </row>
    <row r="4034" spans="3:3" x14ac:dyDescent="0.25">
      <c r="C4034"/>
    </row>
    <row r="4035" spans="3:3" x14ac:dyDescent="0.25">
      <c r="C4035"/>
    </row>
    <row r="4036" spans="3:3" x14ac:dyDescent="0.25">
      <c r="C4036"/>
    </row>
    <row r="4037" spans="3:3" x14ac:dyDescent="0.25">
      <c r="C4037"/>
    </row>
    <row r="4038" spans="3:3" x14ac:dyDescent="0.25">
      <c r="C4038"/>
    </row>
    <row r="4039" spans="3:3" x14ac:dyDescent="0.25">
      <c r="C4039"/>
    </row>
    <row r="4040" spans="3:3" x14ac:dyDescent="0.25">
      <c r="C4040"/>
    </row>
    <row r="4041" spans="3:3" x14ac:dyDescent="0.25">
      <c r="C4041"/>
    </row>
    <row r="4042" spans="3:3" x14ac:dyDescent="0.25">
      <c r="C4042"/>
    </row>
    <row r="4043" spans="3:3" x14ac:dyDescent="0.25">
      <c r="C4043"/>
    </row>
    <row r="4044" spans="3:3" x14ac:dyDescent="0.25">
      <c r="C4044"/>
    </row>
    <row r="4045" spans="3:3" x14ac:dyDescent="0.25">
      <c r="C4045"/>
    </row>
    <row r="4046" spans="3:3" x14ac:dyDescent="0.25">
      <c r="C4046"/>
    </row>
    <row r="4047" spans="3:3" x14ac:dyDescent="0.25">
      <c r="C4047"/>
    </row>
    <row r="4048" spans="3:3" x14ac:dyDescent="0.25">
      <c r="C4048"/>
    </row>
    <row r="4049" spans="3:3" x14ac:dyDescent="0.25">
      <c r="C4049"/>
    </row>
    <row r="4050" spans="3:3" x14ac:dyDescent="0.25">
      <c r="C4050"/>
    </row>
    <row r="4051" spans="3:3" x14ac:dyDescent="0.25">
      <c r="C4051"/>
    </row>
    <row r="4052" spans="3:3" x14ac:dyDescent="0.25">
      <c r="C4052"/>
    </row>
    <row r="4053" spans="3:3" x14ac:dyDescent="0.25">
      <c r="C4053"/>
    </row>
    <row r="4054" spans="3:3" x14ac:dyDescent="0.25">
      <c r="C4054"/>
    </row>
    <row r="4055" spans="3:3" x14ac:dyDescent="0.25">
      <c r="C4055"/>
    </row>
    <row r="4056" spans="3:3" x14ac:dyDescent="0.25">
      <c r="C4056"/>
    </row>
    <row r="4057" spans="3:3" x14ac:dyDescent="0.25">
      <c r="C4057"/>
    </row>
    <row r="4058" spans="3:3" x14ac:dyDescent="0.25">
      <c r="C4058"/>
    </row>
    <row r="4059" spans="3:3" x14ac:dyDescent="0.25">
      <c r="C4059"/>
    </row>
    <row r="4060" spans="3:3" x14ac:dyDescent="0.25">
      <c r="C4060"/>
    </row>
    <row r="4061" spans="3:3" x14ac:dyDescent="0.25">
      <c r="C4061"/>
    </row>
    <row r="4062" spans="3:3" x14ac:dyDescent="0.25">
      <c r="C4062"/>
    </row>
    <row r="4063" spans="3:3" x14ac:dyDescent="0.25">
      <c r="C4063"/>
    </row>
    <row r="4064" spans="3:3" x14ac:dyDescent="0.25">
      <c r="C4064"/>
    </row>
    <row r="4065" spans="3:3" x14ac:dyDescent="0.25">
      <c r="C4065"/>
    </row>
    <row r="4066" spans="3:3" x14ac:dyDescent="0.25">
      <c r="C4066"/>
    </row>
    <row r="4067" spans="3:3" x14ac:dyDescent="0.25">
      <c r="C4067"/>
    </row>
    <row r="4068" spans="3:3" x14ac:dyDescent="0.25">
      <c r="C4068"/>
    </row>
    <row r="4069" spans="3:3" x14ac:dyDescent="0.25">
      <c r="C4069"/>
    </row>
    <row r="4070" spans="3:3" x14ac:dyDescent="0.25">
      <c r="C4070"/>
    </row>
    <row r="4071" spans="3:3" x14ac:dyDescent="0.25">
      <c r="C4071"/>
    </row>
    <row r="4072" spans="3:3" x14ac:dyDescent="0.25">
      <c r="C4072"/>
    </row>
    <row r="4073" spans="3:3" x14ac:dyDescent="0.25">
      <c r="C4073"/>
    </row>
    <row r="4074" spans="3:3" x14ac:dyDescent="0.25">
      <c r="C4074"/>
    </row>
    <row r="4075" spans="3:3" x14ac:dyDescent="0.25">
      <c r="C4075"/>
    </row>
    <row r="4076" spans="3:3" x14ac:dyDescent="0.25">
      <c r="C4076"/>
    </row>
    <row r="4077" spans="3:3" x14ac:dyDescent="0.25">
      <c r="C4077"/>
    </row>
    <row r="4078" spans="3:3" x14ac:dyDescent="0.25">
      <c r="C4078"/>
    </row>
    <row r="4079" spans="3:3" x14ac:dyDescent="0.25">
      <c r="C4079"/>
    </row>
    <row r="4080" spans="3:3" x14ac:dyDescent="0.25">
      <c r="C4080"/>
    </row>
    <row r="4081" spans="3:3" x14ac:dyDescent="0.25">
      <c r="C4081"/>
    </row>
    <row r="4082" spans="3:3" x14ac:dyDescent="0.25">
      <c r="C4082"/>
    </row>
    <row r="4083" spans="3:3" x14ac:dyDescent="0.25">
      <c r="C4083"/>
    </row>
    <row r="4084" spans="3:3" x14ac:dyDescent="0.25">
      <c r="C4084"/>
    </row>
    <row r="4085" spans="3:3" x14ac:dyDescent="0.25">
      <c r="C4085"/>
    </row>
    <row r="4086" spans="3:3" x14ac:dyDescent="0.25">
      <c r="C4086"/>
    </row>
    <row r="4087" spans="3:3" x14ac:dyDescent="0.25">
      <c r="C4087"/>
    </row>
    <row r="4088" spans="3:3" x14ac:dyDescent="0.25">
      <c r="C4088"/>
    </row>
    <row r="4089" spans="3:3" x14ac:dyDescent="0.25">
      <c r="C4089"/>
    </row>
    <row r="4090" spans="3:3" x14ac:dyDescent="0.25">
      <c r="C4090"/>
    </row>
    <row r="4091" spans="3:3" x14ac:dyDescent="0.25">
      <c r="C4091"/>
    </row>
    <row r="4092" spans="3:3" x14ac:dyDescent="0.25">
      <c r="C4092"/>
    </row>
    <row r="4093" spans="3:3" x14ac:dyDescent="0.25">
      <c r="C4093"/>
    </row>
    <row r="4094" spans="3:3" x14ac:dyDescent="0.25">
      <c r="C4094"/>
    </row>
    <row r="4095" spans="3:3" x14ac:dyDescent="0.25">
      <c r="C4095"/>
    </row>
    <row r="4096" spans="3:3" x14ac:dyDescent="0.25">
      <c r="C4096"/>
    </row>
    <row r="4097" spans="3:3" x14ac:dyDescent="0.25">
      <c r="C4097"/>
    </row>
    <row r="4098" spans="3:3" x14ac:dyDescent="0.25">
      <c r="C4098"/>
    </row>
    <row r="4099" spans="3:3" x14ac:dyDescent="0.25">
      <c r="C4099"/>
    </row>
    <row r="4100" spans="3:3" x14ac:dyDescent="0.25">
      <c r="C4100"/>
    </row>
    <row r="4101" spans="3:3" x14ac:dyDescent="0.25">
      <c r="C4101"/>
    </row>
    <row r="4102" spans="3:3" x14ac:dyDescent="0.25">
      <c r="C4102"/>
    </row>
    <row r="4103" spans="3:3" x14ac:dyDescent="0.25">
      <c r="C4103"/>
    </row>
    <row r="4104" spans="3:3" x14ac:dyDescent="0.25">
      <c r="C4104"/>
    </row>
    <row r="4105" spans="3:3" x14ac:dyDescent="0.25">
      <c r="C4105"/>
    </row>
    <row r="4106" spans="3:3" x14ac:dyDescent="0.25">
      <c r="C4106"/>
    </row>
    <row r="4107" spans="3:3" x14ac:dyDescent="0.25">
      <c r="C4107"/>
    </row>
    <row r="4108" spans="3:3" x14ac:dyDescent="0.25">
      <c r="C4108"/>
    </row>
    <row r="4109" spans="3:3" x14ac:dyDescent="0.25">
      <c r="C4109"/>
    </row>
    <row r="4110" spans="3:3" x14ac:dyDescent="0.25">
      <c r="C4110"/>
    </row>
    <row r="4111" spans="3:3" x14ac:dyDescent="0.25">
      <c r="C4111"/>
    </row>
    <row r="4112" spans="3:3" x14ac:dyDescent="0.25">
      <c r="C4112"/>
    </row>
    <row r="4113" spans="3:3" x14ac:dyDescent="0.25">
      <c r="C4113"/>
    </row>
    <row r="4114" spans="3:3" x14ac:dyDescent="0.25">
      <c r="C4114"/>
    </row>
    <row r="4115" spans="3:3" x14ac:dyDescent="0.25">
      <c r="C4115"/>
    </row>
    <row r="4116" spans="3:3" x14ac:dyDescent="0.25">
      <c r="C4116"/>
    </row>
    <row r="4117" spans="3:3" x14ac:dyDescent="0.25">
      <c r="C4117"/>
    </row>
    <row r="4118" spans="3:3" x14ac:dyDescent="0.25">
      <c r="C4118"/>
    </row>
    <row r="4119" spans="3:3" x14ac:dyDescent="0.25">
      <c r="C4119"/>
    </row>
    <row r="4120" spans="3:3" x14ac:dyDescent="0.25">
      <c r="C4120"/>
    </row>
    <row r="4121" spans="3:3" x14ac:dyDescent="0.25">
      <c r="C4121"/>
    </row>
    <row r="4122" spans="3:3" x14ac:dyDescent="0.25">
      <c r="C4122"/>
    </row>
    <row r="4123" spans="3:3" x14ac:dyDescent="0.25">
      <c r="C4123"/>
    </row>
    <row r="4124" spans="3:3" x14ac:dyDescent="0.25">
      <c r="C4124"/>
    </row>
    <row r="4125" spans="3:3" x14ac:dyDescent="0.25">
      <c r="C4125"/>
    </row>
    <row r="4126" spans="3:3" x14ac:dyDescent="0.25">
      <c r="C4126"/>
    </row>
    <row r="4127" spans="3:3" x14ac:dyDescent="0.25">
      <c r="C4127"/>
    </row>
    <row r="4128" spans="3:3" x14ac:dyDescent="0.25">
      <c r="C4128"/>
    </row>
    <row r="4129" spans="3:3" x14ac:dyDescent="0.25">
      <c r="C4129"/>
    </row>
    <row r="4130" spans="3:3" x14ac:dyDescent="0.25">
      <c r="C4130"/>
    </row>
    <row r="4131" spans="3:3" x14ac:dyDescent="0.25">
      <c r="C4131"/>
    </row>
    <row r="4132" spans="3:3" x14ac:dyDescent="0.25">
      <c r="C4132"/>
    </row>
    <row r="4133" spans="3:3" x14ac:dyDescent="0.25">
      <c r="C4133"/>
    </row>
    <row r="4134" spans="3:3" x14ac:dyDescent="0.25">
      <c r="C4134"/>
    </row>
    <row r="4135" spans="3:3" x14ac:dyDescent="0.25">
      <c r="C4135"/>
    </row>
    <row r="4136" spans="3:3" x14ac:dyDescent="0.25">
      <c r="C4136"/>
    </row>
    <row r="4137" spans="3:3" x14ac:dyDescent="0.25">
      <c r="C4137"/>
    </row>
    <row r="4138" spans="3:3" x14ac:dyDescent="0.25">
      <c r="C4138"/>
    </row>
    <row r="4139" spans="3:3" x14ac:dyDescent="0.25">
      <c r="C4139"/>
    </row>
    <row r="4140" spans="3:3" x14ac:dyDescent="0.25">
      <c r="C4140"/>
    </row>
    <row r="4141" spans="3:3" x14ac:dyDescent="0.25">
      <c r="C4141"/>
    </row>
    <row r="4142" spans="3:3" x14ac:dyDescent="0.25">
      <c r="C4142"/>
    </row>
    <row r="4143" spans="3:3" x14ac:dyDescent="0.25">
      <c r="C4143"/>
    </row>
    <row r="4144" spans="3:3" x14ac:dyDescent="0.25">
      <c r="C4144"/>
    </row>
    <row r="4145" spans="3:3" x14ac:dyDescent="0.25">
      <c r="C4145"/>
    </row>
    <row r="4146" spans="3:3" x14ac:dyDescent="0.25">
      <c r="C4146"/>
    </row>
    <row r="4147" spans="3:3" x14ac:dyDescent="0.25">
      <c r="C4147"/>
    </row>
    <row r="4148" spans="3:3" x14ac:dyDescent="0.25">
      <c r="C4148"/>
    </row>
    <row r="4149" spans="3:3" x14ac:dyDescent="0.25">
      <c r="C4149"/>
    </row>
    <row r="4150" spans="3:3" x14ac:dyDescent="0.25">
      <c r="C4150"/>
    </row>
    <row r="4151" spans="3:3" x14ac:dyDescent="0.25">
      <c r="C4151"/>
    </row>
    <row r="4152" spans="3:3" x14ac:dyDescent="0.25">
      <c r="C4152"/>
    </row>
    <row r="4153" spans="3:3" x14ac:dyDescent="0.25">
      <c r="C4153"/>
    </row>
    <row r="4154" spans="3:3" x14ac:dyDescent="0.25">
      <c r="C4154"/>
    </row>
    <row r="4155" spans="3:3" x14ac:dyDescent="0.25">
      <c r="C4155"/>
    </row>
    <row r="4156" spans="3:3" x14ac:dyDescent="0.25">
      <c r="C4156"/>
    </row>
    <row r="4157" spans="3:3" x14ac:dyDescent="0.25">
      <c r="C4157"/>
    </row>
    <row r="4158" spans="3:3" x14ac:dyDescent="0.25">
      <c r="C4158"/>
    </row>
    <row r="4159" spans="3:3" x14ac:dyDescent="0.25">
      <c r="C4159"/>
    </row>
    <row r="4160" spans="3:3" x14ac:dyDescent="0.25">
      <c r="C4160"/>
    </row>
    <row r="4161" spans="3:3" x14ac:dyDescent="0.25">
      <c r="C4161"/>
    </row>
    <row r="4162" spans="3:3" x14ac:dyDescent="0.25">
      <c r="C4162"/>
    </row>
    <row r="4163" spans="3:3" x14ac:dyDescent="0.25">
      <c r="C4163"/>
    </row>
    <row r="4164" spans="3:3" x14ac:dyDescent="0.25">
      <c r="C4164"/>
    </row>
    <row r="4165" spans="3:3" x14ac:dyDescent="0.25">
      <c r="C4165"/>
    </row>
    <row r="4166" spans="3:3" x14ac:dyDescent="0.25">
      <c r="C4166"/>
    </row>
    <row r="4167" spans="3:3" x14ac:dyDescent="0.25">
      <c r="C4167"/>
    </row>
    <row r="4168" spans="3:3" x14ac:dyDescent="0.25">
      <c r="C4168"/>
    </row>
    <row r="4169" spans="3:3" x14ac:dyDescent="0.25">
      <c r="C4169"/>
    </row>
    <row r="4170" spans="3:3" x14ac:dyDescent="0.25">
      <c r="C4170"/>
    </row>
    <row r="4171" spans="3:3" x14ac:dyDescent="0.25">
      <c r="C4171"/>
    </row>
    <row r="4172" spans="3:3" x14ac:dyDescent="0.25">
      <c r="C4172"/>
    </row>
    <row r="4173" spans="3:3" x14ac:dyDescent="0.25">
      <c r="C4173"/>
    </row>
    <row r="4174" spans="3:3" x14ac:dyDescent="0.25">
      <c r="C4174"/>
    </row>
    <row r="4175" spans="3:3" x14ac:dyDescent="0.25">
      <c r="C4175"/>
    </row>
    <row r="4176" spans="3:3" x14ac:dyDescent="0.25">
      <c r="C4176"/>
    </row>
    <row r="4177" spans="3:3" x14ac:dyDescent="0.25">
      <c r="C4177"/>
    </row>
    <row r="4178" spans="3:3" x14ac:dyDescent="0.25">
      <c r="C4178"/>
    </row>
    <row r="4179" spans="3:3" x14ac:dyDescent="0.25">
      <c r="C4179"/>
    </row>
    <row r="4180" spans="3:3" x14ac:dyDescent="0.25">
      <c r="C4180"/>
    </row>
    <row r="4181" spans="3:3" x14ac:dyDescent="0.25">
      <c r="C4181"/>
    </row>
    <row r="4182" spans="3:3" x14ac:dyDescent="0.25">
      <c r="C4182"/>
    </row>
    <row r="4183" spans="3:3" x14ac:dyDescent="0.25">
      <c r="C4183"/>
    </row>
    <row r="4184" spans="3:3" x14ac:dyDescent="0.25">
      <c r="C4184"/>
    </row>
    <row r="4185" spans="3:3" x14ac:dyDescent="0.25">
      <c r="C4185"/>
    </row>
    <row r="4186" spans="3:3" x14ac:dyDescent="0.25">
      <c r="C4186"/>
    </row>
    <row r="4187" spans="3:3" x14ac:dyDescent="0.25">
      <c r="C4187"/>
    </row>
    <row r="4188" spans="3:3" x14ac:dyDescent="0.25">
      <c r="C4188"/>
    </row>
    <row r="4189" spans="3:3" x14ac:dyDescent="0.25">
      <c r="C4189"/>
    </row>
    <row r="4190" spans="3:3" x14ac:dyDescent="0.25">
      <c r="C4190"/>
    </row>
    <row r="4191" spans="3:3" x14ac:dyDescent="0.25">
      <c r="C4191"/>
    </row>
    <row r="4192" spans="3:3" x14ac:dyDescent="0.25">
      <c r="C4192"/>
    </row>
    <row r="4193" spans="3:3" x14ac:dyDescent="0.25">
      <c r="C4193"/>
    </row>
    <row r="4194" spans="3:3" x14ac:dyDescent="0.25">
      <c r="C4194"/>
    </row>
    <row r="4195" spans="3:3" x14ac:dyDescent="0.25">
      <c r="C4195"/>
    </row>
    <row r="4196" spans="3:3" x14ac:dyDescent="0.25">
      <c r="C4196"/>
    </row>
    <row r="4197" spans="3:3" x14ac:dyDescent="0.25">
      <c r="C4197"/>
    </row>
    <row r="4198" spans="3:3" x14ac:dyDescent="0.25">
      <c r="C4198"/>
    </row>
    <row r="4199" spans="3:3" x14ac:dyDescent="0.25">
      <c r="C4199"/>
    </row>
    <row r="4200" spans="3:3" x14ac:dyDescent="0.25">
      <c r="C4200"/>
    </row>
    <row r="4201" spans="3:3" x14ac:dyDescent="0.25">
      <c r="C4201"/>
    </row>
    <row r="4202" spans="3:3" x14ac:dyDescent="0.25">
      <c r="C4202"/>
    </row>
    <row r="4203" spans="3:3" x14ac:dyDescent="0.25">
      <c r="C4203"/>
    </row>
    <row r="4204" spans="3:3" x14ac:dyDescent="0.25">
      <c r="C4204"/>
    </row>
    <row r="4205" spans="3:3" x14ac:dyDescent="0.25">
      <c r="C4205"/>
    </row>
    <row r="4206" spans="3:3" x14ac:dyDescent="0.25">
      <c r="C4206"/>
    </row>
    <row r="4207" spans="3:3" x14ac:dyDescent="0.25">
      <c r="C4207"/>
    </row>
    <row r="4208" spans="3:3" x14ac:dyDescent="0.25">
      <c r="C4208"/>
    </row>
    <row r="4209" spans="3:3" x14ac:dyDescent="0.25">
      <c r="C4209"/>
    </row>
    <row r="4210" spans="3:3" x14ac:dyDescent="0.25">
      <c r="C4210"/>
    </row>
    <row r="4211" spans="3:3" x14ac:dyDescent="0.25">
      <c r="C4211"/>
    </row>
    <row r="4212" spans="3:3" x14ac:dyDescent="0.25">
      <c r="C4212"/>
    </row>
    <row r="4213" spans="3:3" x14ac:dyDescent="0.25">
      <c r="C4213"/>
    </row>
    <row r="4214" spans="3:3" x14ac:dyDescent="0.25">
      <c r="C4214"/>
    </row>
    <row r="4215" spans="3:3" x14ac:dyDescent="0.25">
      <c r="C4215"/>
    </row>
    <row r="4216" spans="3:3" x14ac:dyDescent="0.25">
      <c r="C4216"/>
    </row>
    <row r="4217" spans="3:3" x14ac:dyDescent="0.25">
      <c r="C4217"/>
    </row>
    <row r="4218" spans="3:3" x14ac:dyDescent="0.25">
      <c r="C4218"/>
    </row>
    <row r="4219" spans="3:3" x14ac:dyDescent="0.25">
      <c r="C4219"/>
    </row>
    <row r="4220" spans="3:3" x14ac:dyDescent="0.25">
      <c r="C4220"/>
    </row>
    <row r="4221" spans="3:3" x14ac:dyDescent="0.25">
      <c r="C4221"/>
    </row>
    <row r="4222" spans="3:3" x14ac:dyDescent="0.25">
      <c r="C4222"/>
    </row>
    <row r="4223" spans="3:3" x14ac:dyDescent="0.25">
      <c r="C4223"/>
    </row>
    <row r="4224" spans="3:3" x14ac:dyDescent="0.25">
      <c r="C4224"/>
    </row>
    <row r="4225" spans="3:3" x14ac:dyDescent="0.25">
      <c r="C4225"/>
    </row>
    <row r="4226" spans="3:3" x14ac:dyDescent="0.25">
      <c r="C4226"/>
    </row>
    <row r="4227" spans="3:3" x14ac:dyDescent="0.25">
      <c r="C4227"/>
    </row>
    <row r="4228" spans="3:3" x14ac:dyDescent="0.25">
      <c r="C4228"/>
    </row>
    <row r="4229" spans="3:3" x14ac:dyDescent="0.25">
      <c r="C4229"/>
    </row>
    <row r="4230" spans="3:3" x14ac:dyDescent="0.25">
      <c r="C4230"/>
    </row>
    <row r="4231" spans="3:3" x14ac:dyDescent="0.25">
      <c r="C4231"/>
    </row>
    <row r="4232" spans="3:3" x14ac:dyDescent="0.25">
      <c r="C4232"/>
    </row>
    <row r="4233" spans="3:3" x14ac:dyDescent="0.25">
      <c r="C4233"/>
    </row>
    <row r="4234" spans="3:3" x14ac:dyDescent="0.25">
      <c r="C4234"/>
    </row>
    <row r="4235" spans="3:3" x14ac:dyDescent="0.25">
      <c r="C4235"/>
    </row>
    <row r="4236" spans="3:3" x14ac:dyDescent="0.25">
      <c r="C4236"/>
    </row>
    <row r="4237" spans="3:3" x14ac:dyDescent="0.25">
      <c r="C4237"/>
    </row>
    <row r="4238" spans="3:3" x14ac:dyDescent="0.25">
      <c r="C4238"/>
    </row>
    <row r="4239" spans="3:3" x14ac:dyDescent="0.25">
      <c r="C4239"/>
    </row>
    <row r="4240" spans="3:3" x14ac:dyDescent="0.25">
      <c r="C4240"/>
    </row>
    <row r="4241" spans="3:3" x14ac:dyDescent="0.25">
      <c r="C4241"/>
    </row>
    <row r="4242" spans="3:3" x14ac:dyDescent="0.25">
      <c r="C4242"/>
    </row>
    <row r="4243" spans="3:3" x14ac:dyDescent="0.25">
      <c r="C4243"/>
    </row>
    <row r="4244" spans="3:3" x14ac:dyDescent="0.25">
      <c r="C4244"/>
    </row>
    <row r="4245" spans="3:3" x14ac:dyDescent="0.25">
      <c r="C4245"/>
    </row>
    <row r="4246" spans="3:3" x14ac:dyDescent="0.25">
      <c r="C4246"/>
    </row>
    <row r="4247" spans="3:3" x14ac:dyDescent="0.25">
      <c r="C4247"/>
    </row>
    <row r="4248" spans="3:3" x14ac:dyDescent="0.25">
      <c r="C4248"/>
    </row>
    <row r="4249" spans="3:3" x14ac:dyDescent="0.25">
      <c r="C4249"/>
    </row>
    <row r="4250" spans="3:3" x14ac:dyDescent="0.25">
      <c r="C4250"/>
    </row>
    <row r="4251" spans="3:3" x14ac:dyDescent="0.25">
      <c r="C4251"/>
    </row>
    <row r="4252" spans="3:3" x14ac:dyDescent="0.25">
      <c r="C4252"/>
    </row>
    <row r="4253" spans="3:3" x14ac:dyDescent="0.25">
      <c r="C4253"/>
    </row>
    <row r="4254" spans="3:3" x14ac:dyDescent="0.25">
      <c r="C4254"/>
    </row>
    <row r="4255" spans="3:3" x14ac:dyDescent="0.25">
      <c r="C4255"/>
    </row>
    <row r="4256" spans="3:3" x14ac:dyDescent="0.25">
      <c r="C4256"/>
    </row>
    <row r="4257" spans="3:3" x14ac:dyDescent="0.25">
      <c r="C4257"/>
    </row>
    <row r="4258" spans="3:3" x14ac:dyDescent="0.25">
      <c r="C4258"/>
    </row>
    <row r="4259" spans="3:3" x14ac:dyDescent="0.25">
      <c r="C4259"/>
    </row>
    <row r="4260" spans="3:3" x14ac:dyDescent="0.25">
      <c r="C4260"/>
    </row>
    <row r="4261" spans="3:3" x14ac:dyDescent="0.25">
      <c r="C4261"/>
    </row>
    <row r="4262" spans="3:3" x14ac:dyDescent="0.25">
      <c r="C4262"/>
    </row>
    <row r="4263" spans="3:3" x14ac:dyDescent="0.25">
      <c r="C4263"/>
    </row>
    <row r="4264" spans="3:3" x14ac:dyDescent="0.25">
      <c r="C4264"/>
    </row>
    <row r="4265" spans="3:3" x14ac:dyDescent="0.25">
      <c r="C4265"/>
    </row>
    <row r="4266" spans="3:3" x14ac:dyDescent="0.25">
      <c r="C4266"/>
    </row>
    <row r="4267" spans="3:3" x14ac:dyDescent="0.25">
      <c r="C4267"/>
    </row>
    <row r="4268" spans="3:3" x14ac:dyDescent="0.25">
      <c r="C4268"/>
    </row>
    <row r="4269" spans="3:3" x14ac:dyDescent="0.25">
      <c r="C4269"/>
    </row>
    <row r="4270" spans="3:3" x14ac:dyDescent="0.25">
      <c r="C4270"/>
    </row>
    <row r="4271" spans="3:3" x14ac:dyDescent="0.25">
      <c r="C4271"/>
    </row>
    <row r="4272" spans="3:3" x14ac:dyDescent="0.25">
      <c r="C4272"/>
    </row>
    <row r="4273" spans="3:3" x14ac:dyDescent="0.25">
      <c r="C4273"/>
    </row>
    <row r="4274" spans="3:3" x14ac:dyDescent="0.25">
      <c r="C4274"/>
    </row>
    <row r="4275" spans="3:3" x14ac:dyDescent="0.25">
      <c r="C4275"/>
    </row>
    <row r="4276" spans="3:3" x14ac:dyDescent="0.25">
      <c r="C4276"/>
    </row>
    <row r="4277" spans="3:3" x14ac:dyDescent="0.25">
      <c r="C4277"/>
    </row>
    <row r="4278" spans="3:3" x14ac:dyDescent="0.25">
      <c r="C4278"/>
    </row>
    <row r="4279" spans="3:3" x14ac:dyDescent="0.25">
      <c r="C4279"/>
    </row>
    <row r="4280" spans="3:3" x14ac:dyDescent="0.25">
      <c r="C4280"/>
    </row>
    <row r="4281" spans="3:3" x14ac:dyDescent="0.25">
      <c r="C4281"/>
    </row>
    <row r="4282" spans="3:3" x14ac:dyDescent="0.25">
      <c r="C4282"/>
    </row>
    <row r="4283" spans="3:3" x14ac:dyDescent="0.25">
      <c r="C4283"/>
    </row>
    <row r="4284" spans="3:3" x14ac:dyDescent="0.25">
      <c r="C4284"/>
    </row>
    <row r="4285" spans="3:3" x14ac:dyDescent="0.25">
      <c r="C4285"/>
    </row>
    <row r="4286" spans="3:3" x14ac:dyDescent="0.25">
      <c r="C4286"/>
    </row>
    <row r="4287" spans="3:3" x14ac:dyDescent="0.25">
      <c r="C4287"/>
    </row>
    <row r="4288" spans="3:3" x14ac:dyDescent="0.25">
      <c r="C4288"/>
    </row>
    <row r="4289" spans="3:3" x14ac:dyDescent="0.25">
      <c r="C4289"/>
    </row>
    <row r="4290" spans="3:3" x14ac:dyDescent="0.25">
      <c r="C4290"/>
    </row>
    <row r="4291" spans="3:3" x14ac:dyDescent="0.25">
      <c r="C4291"/>
    </row>
    <row r="4292" spans="3:3" x14ac:dyDescent="0.25">
      <c r="C4292"/>
    </row>
    <row r="4293" spans="3:3" x14ac:dyDescent="0.25">
      <c r="C4293"/>
    </row>
    <row r="4294" spans="3:3" x14ac:dyDescent="0.25">
      <c r="C4294"/>
    </row>
    <row r="4295" spans="3:3" x14ac:dyDescent="0.25">
      <c r="C4295"/>
    </row>
    <row r="4296" spans="3:3" x14ac:dyDescent="0.25">
      <c r="C4296"/>
    </row>
    <row r="4297" spans="3:3" x14ac:dyDescent="0.25">
      <c r="C4297"/>
    </row>
    <row r="4298" spans="3:3" x14ac:dyDescent="0.25">
      <c r="C4298"/>
    </row>
    <row r="4299" spans="3:3" x14ac:dyDescent="0.25">
      <c r="C4299"/>
    </row>
    <row r="4300" spans="3:3" x14ac:dyDescent="0.25">
      <c r="C4300"/>
    </row>
    <row r="4301" spans="3:3" x14ac:dyDescent="0.25">
      <c r="C4301"/>
    </row>
    <row r="4302" spans="3:3" x14ac:dyDescent="0.25">
      <c r="C4302"/>
    </row>
    <row r="4303" spans="3:3" x14ac:dyDescent="0.25">
      <c r="C4303"/>
    </row>
    <row r="4304" spans="3:3" x14ac:dyDescent="0.25">
      <c r="C4304"/>
    </row>
    <row r="4305" spans="3:3" x14ac:dyDescent="0.25">
      <c r="C4305"/>
    </row>
    <row r="4306" spans="3:3" x14ac:dyDescent="0.25">
      <c r="C4306"/>
    </row>
    <row r="4307" spans="3:3" x14ac:dyDescent="0.25">
      <c r="C4307"/>
    </row>
    <row r="4308" spans="3:3" x14ac:dyDescent="0.25">
      <c r="C4308"/>
    </row>
    <row r="4309" spans="3:3" x14ac:dyDescent="0.25">
      <c r="C4309"/>
    </row>
    <row r="4310" spans="3:3" x14ac:dyDescent="0.25">
      <c r="C4310"/>
    </row>
    <row r="4311" spans="3:3" x14ac:dyDescent="0.25">
      <c r="C4311"/>
    </row>
    <row r="4312" spans="3:3" x14ac:dyDescent="0.25">
      <c r="C4312"/>
    </row>
    <row r="4313" spans="3:3" x14ac:dyDescent="0.25">
      <c r="C4313"/>
    </row>
    <row r="4314" spans="3:3" x14ac:dyDescent="0.25">
      <c r="C4314"/>
    </row>
    <row r="4315" spans="3:3" x14ac:dyDescent="0.25">
      <c r="C4315"/>
    </row>
    <row r="4316" spans="3:3" x14ac:dyDescent="0.25">
      <c r="C4316"/>
    </row>
    <row r="4317" spans="3:3" x14ac:dyDescent="0.25">
      <c r="C4317"/>
    </row>
    <row r="4318" spans="3:3" x14ac:dyDescent="0.25">
      <c r="C4318"/>
    </row>
    <row r="4319" spans="3:3" x14ac:dyDescent="0.25">
      <c r="C4319"/>
    </row>
    <row r="4320" spans="3:3" x14ac:dyDescent="0.25">
      <c r="C4320"/>
    </row>
    <row r="4321" spans="3:3" x14ac:dyDescent="0.25">
      <c r="C4321"/>
    </row>
    <row r="4322" spans="3:3" x14ac:dyDescent="0.25">
      <c r="C4322"/>
    </row>
    <row r="4323" spans="3:3" x14ac:dyDescent="0.25">
      <c r="C4323"/>
    </row>
    <row r="4324" spans="3:3" x14ac:dyDescent="0.25">
      <c r="C4324"/>
    </row>
    <row r="4325" spans="3:3" x14ac:dyDescent="0.25">
      <c r="C4325"/>
    </row>
    <row r="4326" spans="3:3" x14ac:dyDescent="0.25">
      <c r="C4326"/>
    </row>
    <row r="4327" spans="3:3" x14ac:dyDescent="0.25">
      <c r="C4327"/>
    </row>
    <row r="4328" spans="3:3" x14ac:dyDescent="0.25">
      <c r="C4328"/>
    </row>
    <row r="4329" spans="3:3" x14ac:dyDescent="0.25">
      <c r="C4329"/>
    </row>
    <row r="4330" spans="3:3" x14ac:dyDescent="0.25">
      <c r="C4330"/>
    </row>
    <row r="4331" spans="3:3" x14ac:dyDescent="0.25">
      <c r="C4331"/>
    </row>
    <row r="4332" spans="3:3" x14ac:dyDescent="0.25">
      <c r="C4332"/>
    </row>
    <row r="4333" spans="3:3" x14ac:dyDescent="0.25">
      <c r="C4333"/>
    </row>
    <row r="4334" spans="3:3" x14ac:dyDescent="0.25">
      <c r="C4334"/>
    </row>
    <row r="4335" spans="3:3" x14ac:dyDescent="0.25">
      <c r="C4335"/>
    </row>
    <row r="4336" spans="3:3" x14ac:dyDescent="0.25">
      <c r="C4336"/>
    </row>
    <row r="4337" spans="3:3" x14ac:dyDescent="0.25">
      <c r="C4337"/>
    </row>
    <row r="4338" spans="3:3" x14ac:dyDescent="0.25">
      <c r="C4338"/>
    </row>
    <row r="4339" spans="3:3" x14ac:dyDescent="0.25">
      <c r="C4339"/>
    </row>
    <row r="4340" spans="3:3" x14ac:dyDescent="0.25">
      <c r="C4340"/>
    </row>
    <row r="4341" spans="3:3" x14ac:dyDescent="0.25">
      <c r="C4341"/>
    </row>
    <row r="4342" spans="3:3" x14ac:dyDescent="0.25">
      <c r="C4342"/>
    </row>
    <row r="4343" spans="3:3" x14ac:dyDescent="0.25">
      <c r="C4343"/>
    </row>
    <row r="4344" spans="3:3" x14ac:dyDescent="0.25">
      <c r="C4344"/>
    </row>
    <row r="4345" spans="3:3" x14ac:dyDescent="0.25">
      <c r="C4345"/>
    </row>
    <row r="4346" spans="3:3" x14ac:dyDescent="0.25">
      <c r="C4346"/>
    </row>
    <row r="4347" spans="3:3" x14ac:dyDescent="0.25">
      <c r="C4347"/>
    </row>
    <row r="4348" spans="3:3" x14ac:dyDescent="0.25">
      <c r="C4348"/>
    </row>
    <row r="4349" spans="3:3" x14ac:dyDescent="0.25">
      <c r="C4349"/>
    </row>
    <row r="4350" spans="3:3" x14ac:dyDescent="0.25">
      <c r="C4350"/>
    </row>
    <row r="4351" spans="3:3" x14ac:dyDescent="0.25">
      <c r="C4351"/>
    </row>
    <row r="4352" spans="3:3" x14ac:dyDescent="0.25">
      <c r="C4352"/>
    </row>
    <row r="4353" spans="3:3" x14ac:dyDescent="0.25">
      <c r="C4353"/>
    </row>
    <row r="4354" spans="3:3" x14ac:dyDescent="0.25">
      <c r="C4354"/>
    </row>
    <row r="4355" spans="3:3" x14ac:dyDescent="0.25">
      <c r="C4355"/>
    </row>
    <row r="4356" spans="3:3" x14ac:dyDescent="0.25">
      <c r="C4356"/>
    </row>
    <row r="4357" spans="3:3" x14ac:dyDescent="0.25">
      <c r="C4357"/>
    </row>
    <row r="4358" spans="3:3" x14ac:dyDescent="0.25">
      <c r="C4358"/>
    </row>
    <row r="4359" spans="3:3" x14ac:dyDescent="0.25">
      <c r="C4359"/>
    </row>
    <row r="4360" spans="3:3" x14ac:dyDescent="0.25">
      <c r="C4360"/>
    </row>
    <row r="4361" spans="3:3" x14ac:dyDescent="0.25">
      <c r="C4361"/>
    </row>
    <row r="4362" spans="3:3" x14ac:dyDescent="0.25">
      <c r="C4362"/>
    </row>
    <row r="4363" spans="3:3" x14ac:dyDescent="0.25">
      <c r="C4363"/>
    </row>
    <row r="4364" spans="3:3" x14ac:dyDescent="0.25">
      <c r="C4364"/>
    </row>
    <row r="4365" spans="3:3" x14ac:dyDescent="0.25">
      <c r="C4365"/>
    </row>
    <row r="4366" spans="3:3" x14ac:dyDescent="0.25">
      <c r="C4366"/>
    </row>
    <row r="4367" spans="3:3" x14ac:dyDescent="0.25">
      <c r="C4367"/>
    </row>
    <row r="4368" spans="3:3" x14ac:dyDescent="0.25">
      <c r="C4368"/>
    </row>
    <row r="4369" spans="3:3" x14ac:dyDescent="0.25">
      <c r="C4369"/>
    </row>
    <row r="4370" spans="3:3" x14ac:dyDescent="0.25">
      <c r="C4370"/>
    </row>
    <row r="4371" spans="3:3" x14ac:dyDescent="0.25">
      <c r="C4371"/>
    </row>
    <row r="4372" spans="3:3" x14ac:dyDescent="0.25">
      <c r="C4372"/>
    </row>
    <row r="4373" spans="3:3" x14ac:dyDescent="0.25">
      <c r="C4373"/>
    </row>
    <row r="4374" spans="3:3" x14ac:dyDescent="0.25">
      <c r="C4374"/>
    </row>
    <row r="4375" spans="3:3" x14ac:dyDescent="0.25">
      <c r="C4375"/>
    </row>
    <row r="4376" spans="3:3" x14ac:dyDescent="0.25">
      <c r="C4376"/>
    </row>
    <row r="4377" spans="3:3" x14ac:dyDescent="0.25">
      <c r="C4377"/>
    </row>
    <row r="4378" spans="3:3" x14ac:dyDescent="0.25">
      <c r="C4378"/>
    </row>
    <row r="4379" spans="3:3" x14ac:dyDescent="0.25">
      <c r="C4379"/>
    </row>
    <row r="4380" spans="3:3" x14ac:dyDescent="0.25">
      <c r="C4380"/>
    </row>
    <row r="4381" spans="3:3" x14ac:dyDescent="0.25">
      <c r="C4381"/>
    </row>
    <row r="4382" spans="3:3" x14ac:dyDescent="0.25">
      <c r="C4382"/>
    </row>
    <row r="4383" spans="3:3" x14ac:dyDescent="0.25">
      <c r="C4383"/>
    </row>
    <row r="4384" spans="3:3" x14ac:dyDescent="0.25">
      <c r="C4384"/>
    </row>
    <row r="4385" spans="3:3" x14ac:dyDescent="0.25">
      <c r="C4385"/>
    </row>
    <row r="4386" spans="3:3" x14ac:dyDescent="0.25">
      <c r="C4386"/>
    </row>
    <row r="4387" spans="3:3" x14ac:dyDescent="0.25">
      <c r="C4387"/>
    </row>
    <row r="4388" spans="3:3" x14ac:dyDescent="0.25">
      <c r="C4388"/>
    </row>
    <row r="4389" spans="3:3" x14ac:dyDescent="0.25">
      <c r="C4389"/>
    </row>
    <row r="4390" spans="3:3" x14ac:dyDescent="0.25">
      <c r="C4390"/>
    </row>
    <row r="4391" spans="3:3" x14ac:dyDescent="0.25">
      <c r="C4391"/>
    </row>
    <row r="4392" spans="3:3" x14ac:dyDescent="0.25">
      <c r="C4392"/>
    </row>
    <row r="4393" spans="3:3" x14ac:dyDescent="0.25">
      <c r="C4393"/>
    </row>
    <row r="4394" spans="3:3" x14ac:dyDescent="0.25">
      <c r="C4394"/>
    </row>
    <row r="4395" spans="3:3" x14ac:dyDescent="0.25">
      <c r="C4395"/>
    </row>
    <row r="4396" spans="3:3" x14ac:dyDescent="0.25">
      <c r="C4396"/>
    </row>
    <row r="4397" spans="3:3" x14ac:dyDescent="0.25">
      <c r="C4397"/>
    </row>
    <row r="4398" spans="3:3" x14ac:dyDescent="0.25">
      <c r="C4398"/>
    </row>
    <row r="4399" spans="3:3" x14ac:dyDescent="0.25">
      <c r="C4399"/>
    </row>
    <row r="4400" spans="3:3" x14ac:dyDescent="0.25">
      <c r="C4400"/>
    </row>
    <row r="4401" spans="3:3" x14ac:dyDescent="0.25">
      <c r="C4401"/>
    </row>
    <row r="4402" spans="3:3" x14ac:dyDescent="0.25">
      <c r="C4402"/>
    </row>
    <row r="4403" spans="3:3" x14ac:dyDescent="0.25">
      <c r="C4403"/>
    </row>
    <row r="4404" spans="3:3" x14ac:dyDescent="0.25">
      <c r="C4404"/>
    </row>
    <row r="4405" spans="3:3" x14ac:dyDescent="0.25">
      <c r="C4405"/>
    </row>
    <row r="4406" spans="3:3" x14ac:dyDescent="0.25">
      <c r="C4406"/>
    </row>
    <row r="4407" spans="3:3" x14ac:dyDescent="0.25">
      <c r="C4407"/>
    </row>
    <row r="4408" spans="3:3" x14ac:dyDescent="0.25">
      <c r="C4408"/>
    </row>
    <row r="4409" spans="3:3" x14ac:dyDescent="0.25">
      <c r="C4409"/>
    </row>
    <row r="4410" spans="3:3" x14ac:dyDescent="0.25">
      <c r="C4410"/>
    </row>
    <row r="4411" spans="3:3" x14ac:dyDescent="0.25">
      <c r="C4411"/>
    </row>
    <row r="4412" spans="3:3" x14ac:dyDescent="0.25">
      <c r="C4412"/>
    </row>
    <row r="4413" spans="3:3" x14ac:dyDescent="0.25">
      <c r="C4413"/>
    </row>
    <row r="4414" spans="3:3" x14ac:dyDescent="0.25">
      <c r="C4414"/>
    </row>
    <row r="4415" spans="3:3" x14ac:dyDescent="0.25">
      <c r="C4415"/>
    </row>
    <row r="4416" spans="3:3" x14ac:dyDescent="0.25">
      <c r="C4416"/>
    </row>
    <row r="4417" spans="3:3" x14ac:dyDescent="0.25">
      <c r="C4417"/>
    </row>
    <row r="4418" spans="3:3" x14ac:dyDescent="0.25">
      <c r="C4418"/>
    </row>
    <row r="4419" spans="3:3" x14ac:dyDescent="0.25">
      <c r="C4419"/>
    </row>
    <row r="4420" spans="3:3" x14ac:dyDescent="0.25">
      <c r="C4420"/>
    </row>
    <row r="4421" spans="3:3" x14ac:dyDescent="0.25">
      <c r="C4421"/>
    </row>
    <row r="4422" spans="3:3" x14ac:dyDescent="0.25">
      <c r="C4422"/>
    </row>
    <row r="4423" spans="3:3" x14ac:dyDescent="0.25">
      <c r="C4423"/>
    </row>
    <row r="4424" spans="3:3" x14ac:dyDescent="0.25">
      <c r="C4424"/>
    </row>
    <row r="4425" spans="3:3" x14ac:dyDescent="0.25">
      <c r="C4425"/>
    </row>
    <row r="4426" spans="3:3" x14ac:dyDescent="0.25">
      <c r="C4426"/>
    </row>
    <row r="4427" spans="3:3" x14ac:dyDescent="0.25">
      <c r="C4427"/>
    </row>
    <row r="4428" spans="3:3" x14ac:dyDescent="0.25">
      <c r="C4428"/>
    </row>
    <row r="4429" spans="3:3" x14ac:dyDescent="0.25">
      <c r="C4429"/>
    </row>
    <row r="4430" spans="3:3" x14ac:dyDescent="0.25">
      <c r="C4430"/>
    </row>
    <row r="4431" spans="3:3" x14ac:dyDescent="0.25">
      <c r="C4431"/>
    </row>
    <row r="4432" spans="3:3" x14ac:dyDescent="0.25">
      <c r="C4432"/>
    </row>
    <row r="4433" spans="3:3" x14ac:dyDescent="0.25">
      <c r="C4433"/>
    </row>
    <row r="4434" spans="3:3" x14ac:dyDescent="0.25">
      <c r="C4434"/>
    </row>
    <row r="4435" spans="3:3" x14ac:dyDescent="0.25">
      <c r="C4435"/>
    </row>
    <row r="4436" spans="3:3" x14ac:dyDescent="0.25">
      <c r="C4436"/>
    </row>
    <row r="4437" spans="3:3" x14ac:dyDescent="0.25">
      <c r="C4437"/>
    </row>
    <row r="4438" spans="3:3" x14ac:dyDescent="0.25">
      <c r="C4438"/>
    </row>
    <row r="4439" spans="3:3" x14ac:dyDescent="0.25">
      <c r="C4439"/>
    </row>
    <row r="4440" spans="3:3" x14ac:dyDescent="0.25">
      <c r="C4440"/>
    </row>
    <row r="4441" spans="3:3" x14ac:dyDescent="0.25">
      <c r="C4441"/>
    </row>
    <row r="4442" spans="3:3" x14ac:dyDescent="0.25">
      <c r="C4442"/>
    </row>
    <row r="4443" spans="3:3" x14ac:dyDescent="0.25">
      <c r="C4443"/>
    </row>
    <row r="4444" spans="3:3" x14ac:dyDescent="0.25">
      <c r="C4444"/>
    </row>
    <row r="4445" spans="3:3" x14ac:dyDescent="0.25">
      <c r="C4445"/>
    </row>
    <row r="4446" spans="3:3" x14ac:dyDescent="0.25">
      <c r="C4446"/>
    </row>
    <row r="4447" spans="3:3" x14ac:dyDescent="0.25">
      <c r="C4447"/>
    </row>
    <row r="4448" spans="3:3" x14ac:dyDescent="0.25">
      <c r="C4448"/>
    </row>
    <row r="4449" spans="3:3" x14ac:dyDescent="0.25">
      <c r="C4449"/>
    </row>
    <row r="4450" spans="3:3" x14ac:dyDescent="0.25">
      <c r="C4450"/>
    </row>
    <row r="4451" spans="3:3" x14ac:dyDescent="0.25">
      <c r="C4451"/>
    </row>
    <row r="4452" spans="3:3" x14ac:dyDescent="0.25">
      <c r="C4452"/>
    </row>
    <row r="4453" spans="3:3" x14ac:dyDescent="0.25">
      <c r="C4453"/>
    </row>
    <row r="4454" spans="3:3" x14ac:dyDescent="0.25">
      <c r="C4454"/>
    </row>
    <row r="4455" spans="3:3" x14ac:dyDescent="0.25">
      <c r="C4455"/>
    </row>
    <row r="4456" spans="3:3" x14ac:dyDescent="0.25">
      <c r="C4456"/>
    </row>
    <row r="4457" spans="3:3" x14ac:dyDescent="0.25">
      <c r="C4457"/>
    </row>
    <row r="4458" spans="3:3" x14ac:dyDescent="0.25">
      <c r="C4458"/>
    </row>
    <row r="4459" spans="3:3" x14ac:dyDescent="0.25">
      <c r="C4459"/>
    </row>
    <row r="4460" spans="3:3" x14ac:dyDescent="0.25">
      <c r="C4460"/>
    </row>
    <row r="4461" spans="3:3" x14ac:dyDescent="0.25">
      <c r="C4461"/>
    </row>
    <row r="4462" spans="3:3" x14ac:dyDescent="0.25">
      <c r="C4462"/>
    </row>
    <row r="4463" spans="3:3" x14ac:dyDescent="0.25">
      <c r="C4463"/>
    </row>
    <row r="4464" spans="3:3" x14ac:dyDescent="0.25">
      <c r="C4464"/>
    </row>
    <row r="4465" spans="3:3" x14ac:dyDescent="0.25">
      <c r="C4465"/>
    </row>
    <row r="4466" spans="3:3" x14ac:dyDescent="0.25">
      <c r="C4466"/>
    </row>
    <row r="4467" spans="3:3" x14ac:dyDescent="0.25">
      <c r="C4467"/>
    </row>
    <row r="4468" spans="3:3" x14ac:dyDescent="0.25">
      <c r="C4468"/>
    </row>
    <row r="4469" spans="3:3" x14ac:dyDescent="0.25">
      <c r="C4469"/>
    </row>
    <row r="4470" spans="3:3" x14ac:dyDescent="0.25">
      <c r="C4470"/>
    </row>
    <row r="4471" spans="3:3" x14ac:dyDescent="0.25">
      <c r="C4471"/>
    </row>
    <row r="4472" spans="3:3" x14ac:dyDescent="0.25">
      <c r="C4472"/>
    </row>
    <row r="4473" spans="3:3" x14ac:dyDescent="0.25">
      <c r="C4473"/>
    </row>
    <row r="4474" spans="3:3" x14ac:dyDescent="0.25">
      <c r="C4474"/>
    </row>
    <row r="4475" spans="3:3" x14ac:dyDescent="0.25">
      <c r="C4475"/>
    </row>
    <row r="4476" spans="3:3" x14ac:dyDescent="0.25">
      <c r="C4476"/>
    </row>
    <row r="4477" spans="3:3" x14ac:dyDescent="0.25">
      <c r="C4477"/>
    </row>
    <row r="4478" spans="3:3" x14ac:dyDescent="0.25">
      <c r="C4478"/>
    </row>
    <row r="4479" spans="3:3" x14ac:dyDescent="0.25">
      <c r="C4479"/>
    </row>
    <row r="4480" spans="3:3" x14ac:dyDescent="0.25">
      <c r="C4480"/>
    </row>
    <row r="4481" spans="3:3" x14ac:dyDescent="0.25">
      <c r="C4481"/>
    </row>
    <row r="4482" spans="3:3" x14ac:dyDescent="0.25">
      <c r="C4482"/>
    </row>
    <row r="4483" spans="3:3" x14ac:dyDescent="0.25">
      <c r="C4483"/>
    </row>
    <row r="4484" spans="3:3" x14ac:dyDescent="0.25">
      <c r="C4484"/>
    </row>
    <row r="4485" spans="3:3" x14ac:dyDescent="0.25">
      <c r="C4485"/>
    </row>
    <row r="4486" spans="3:3" x14ac:dyDescent="0.25">
      <c r="C4486"/>
    </row>
    <row r="4487" spans="3:3" x14ac:dyDescent="0.25">
      <c r="C4487"/>
    </row>
    <row r="4488" spans="3:3" x14ac:dyDescent="0.25">
      <c r="C4488"/>
    </row>
    <row r="4489" spans="3:3" x14ac:dyDescent="0.25">
      <c r="C4489"/>
    </row>
    <row r="4490" spans="3:3" x14ac:dyDescent="0.25">
      <c r="C4490"/>
    </row>
    <row r="4491" spans="3:3" x14ac:dyDescent="0.25">
      <c r="C4491"/>
    </row>
    <row r="4492" spans="3:3" x14ac:dyDescent="0.25">
      <c r="C4492"/>
    </row>
    <row r="4493" spans="3:3" x14ac:dyDescent="0.25">
      <c r="C4493"/>
    </row>
    <row r="4494" spans="3:3" x14ac:dyDescent="0.25">
      <c r="C4494"/>
    </row>
    <row r="4495" spans="3:3" x14ac:dyDescent="0.25">
      <c r="C4495"/>
    </row>
    <row r="4496" spans="3:3" x14ac:dyDescent="0.25">
      <c r="C4496"/>
    </row>
    <row r="4497" spans="3:3" x14ac:dyDescent="0.25">
      <c r="C4497"/>
    </row>
    <row r="4498" spans="3:3" x14ac:dyDescent="0.25">
      <c r="C4498"/>
    </row>
    <row r="4499" spans="3:3" x14ac:dyDescent="0.25">
      <c r="C4499"/>
    </row>
    <row r="4500" spans="3:3" x14ac:dyDescent="0.25">
      <c r="C4500"/>
    </row>
    <row r="4501" spans="3:3" x14ac:dyDescent="0.25">
      <c r="C4501"/>
    </row>
    <row r="4502" spans="3:3" x14ac:dyDescent="0.25">
      <c r="C4502"/>
    </row>
    <row r="4503" spans="3:3" x14ac:dyDescent="0.25">
      <c r="C4503"/>
    </row>
    <row r="4504" spans="3:3" x14ac:dyDescent="0.25">
      <c r="C4504"/>
    </row>
    <row r="4505" spans="3:3" x14ac:dyDescent="0.25">
      <c r="C4505"/>
    </row>
    <row r="4506" spans="3:3" x14ac:dyDescent="0.25">
      <c r="C4506"/>
    </row>
    <row r="4507" spans="3:3" x14ac:dyDescent="0.25">
      <c r="C4507"/>
    </row>
    <row r="4508" spans="3:3" x14ac:dyDescent="0.25">
      <c r="C4508"/>
    </row>
    <row r="4509" spans="3:3" x14ac:dyDescent="0.25">
      <c r="C4509"/>
    </row>
    <row r="4510" spans="3:3" x14ac:dyDescent="0.25">
      <c r="C4510"/>
    </row>
    <row r="4511" spans="3:3" x14ac:dyDescent="0.25">
      <c r="C4511"/>
    </row>
    <row r="4512" spans="3:3" x14ac:dyDescent="0.25">
      <c r="C4512"/>
    </row>
    <row r="4513" spans="3:3" x14ac:dyDescent="0.25">
      <c r="C4513"/>
    </row>
    <row r="4514" spans="3:3" x14ac:dyDescent="0.25">
      <c r="C4514"/>
    </row>
    <row r="4515" spans="3:3" x14ac:dyDescent="0.25">
      <c r="C4515"/>
    </row>
    <row r="4516" spans="3:3" x14ac:dyDescent="0.25">
      <c r="C4516"/>
    </row>
    <row r="4517" spans="3:3" x14ac:dyDescent="0.25">
      <c r="C4517"/>
    </row>
    <row r="4518" spans="3:3" x14ac:dyDescent="0.25">
      <c r="C4518"/>
    </row>
    <row r="4519" spans="3:3" x14ac:dyDescent="0.25">
      <c r="C4519"/>
    </row>
    <row r="4520" spans="3:3" x14ac:dyDescent="0.25">
      <c r="C4520"/>
    </row>
    <row r="4521" spans="3:3" x14ac:dyDescent="0.25">
      <c r="C4521"/>
    </row>
    <row r="4522" spans="3:3" x14ac:dyDescent="0.25">
      <c r="C4522"/>
    </row>
    <row r="4523" spans="3:3" x14ac:dyDescent="0.25">
      <c r="C4523"/>
    </row>
    <row r="4524" spans="3:3" x14ac:dyDescent="0.25">
      <c r="C4524"/>
    </row>
    <row r="4525" spans="3:3" x14ac:dyDescent="0.25">
      <c r="C4525"/>
    </row>
    <row r="4526" spans="3:3" x14ac:dyDescent="0.25">
      <c r="C4526"/>
    </row>
    <row r="4527" spans="3:3" x14ac:dyDescent="0.25">
      <c r="C4527"/>
    </row>
    <row r="4528" spans="3:3" x14ac:dyDescent="0.25">
      <c r="C4528"/>
    </row>
    <row r="4529" spans="3:3" x14ac:dyDescent="0.25">
      <c r="C4529"/>
    </row>
    <row r="4530" spans="3:3" x14ac:dyDescent="0.25">
      <c r="C4530"/>
    </row>
    <row r="4531" spans="3:3" x14ac:dyDescent="0.25">
      <c r="C4531"/>
    </row>
    <row r="4532" spans="3:3" x14ac:dyDescent="0.25">
      <c r="C4532"/>
    </row>
    <row r="4533" spans="3:3" x14ac:dyDescent="0.25">
      <c r="C4533"/>
    </row>
    <row r="4534" spans="3:3" x14ac:dyDescent="0.25">
      <c r="C4534"/>
    </row>
    <row r="4535" spans="3:3" x14ac:dyDescent="0.25">
      <c r="C4535"/>
    </row>
    <row r="4536" spans="3:3" x14ac:dyDescent="0.25">
      <c r="C4536"/>
    </row>
    <row r="4537" spans="3:3" x14ac:dyDescent="0.25">
      <c r="C4537"/>
    </row>
    <row r="4538" spans="3:3" x14ac:dyDescent="0.25">
      <c r="C4538"/>
    </row>
    <row r="4539" spans="3:3" x14ac:dyDescent="0.25">
      <c r="C4539"/>
    </row>
    <row r="4540" spans="3:3" x14ac:dyDescent="0.25">
      <c r="C4540"/>
    </row>
    <row r="4541" spans="3:3" x14ac:dyDescent="0.25">
      <c r="C4541"/>
    </row>
    <row r="4542" spans="3:3" x14ac:dyDescent="0.25">
      <c r="C4542"/>
    </row>
    <row r="4543" spans="3:3" x14ac:dyDescent="0.25">
      <c r="C4543"/>
    </row>
    <row r="4544" spans="3:3" x14ac:dyDescent="0.25">
      <c r="C4544"/>
    </row>
    <row r="4545" spans="3:3" x14ac:dyDescent="0.25">
      <c r="C4545"/>
    </row>
    <row r="4546" spans="3:3" x14ac:dyDescent="0.25">
      <c r="C4546"/>
    </row>
    <row r="4547" spans="3:3" x14ac:dyDescent="0.25">
      <c r="C4547"/>
    </row>
    <row r="4548" spans="3:3" x14ac:dyDescent="0.25">
      <c r="C4548"/>
    </row>
    <row r="4549" spans="3:3" x14ac:dyDescent="0.25">
      <c r="C4549"/>
    </row>
    <row r="4550" spans="3:3" x14ac:dyDescent="0.25">
      <c r="C4550"/>
    </row>
    <row r="4551" spans="3:3" x14ac:dyDescent="0.25">
      <c r="C4551"/>
    </row>
    <row r="4552" spans="3:3" x14ac:dyDescent="0.25">
      <c r="C4552"/>
    </row>
    <row r="4553" spans="3:3" x14ac:dyDescent="0.25">
      <c r="C4553"/>
    </row>
    <row r="4554" spans="3:3" x14ac:dyDescent="0.25">
      <c r="C4554"/>
    </row>
    <row r="4555" spans="3:3" x14ac:dyDescent="0.25">
      <c r="C4555"/>
    </row>
    <row r="4556" spans="3:3" x14ac:dyDescent="0.25">
      <c r="C4556"/>
    </row>
    <row r="4557" spans="3:3" x14ac:dyDescent="0.25">
      <c r="C4557"/>
    </row>
    <row r="4558" spans="3:3" x14ac:dyDescent="0.25">
      <c r="C4558"/>
    </row>
    <row r="4559" spans="3:3" x14ac:dyDescent="0.25">
      <c r="C4559"/>
    </row>
    <row r="4560" spans="3:3" x14ac:dyDescent="0.25">
      <c r="C4560"/>
    </row>
    <row r="4561" spans="3:3" x14ac:dyDescent="0.25">
      <c r="C4561"/>
    </row>
    <row r="4562" spans="3:3" x14ac:dyDescent="0.25">
      <c r="C4562"/>
    </row>
    <row r="4563" spans="3:3" x14ac:dyDescent="0.25">
      <c r="C4563"/>
    </row>
    <row r="4564" spans="3:3" x14ac:dyDescent="0.25">
      <c r="C4564"/>
    </row>
    <row r="4565" spans="3:3" x14ac:dyDescent="0.25">
      <c r="C4565"/>
    </row>
    <row r="4566" spans="3:3" x14ac:dyDescent="0.25">
      <c r="C4566"/>
    </row>
    <row r="4567" spans="3:3" x14ac:dyDescent="0.25">
      <c r="C4567"/>
    </row>
    <row r="4568" spans="3:3" x14ac:dyDescent="0.25">
      <c r="C4568"/>
    </row>
    <row r="4569" spans="3:3" x14ac:dyDescent="0.25">
      <c r="C4569"/>
    </row>
    <row r="4570" spans="3:3" x14ac:dyDescent="0.25">
      <c r="C4570"/>
    </row>
    <row r="4571" spans="3:3" x14ac:dyDescent="0.25">
      <c r="C4571"/>
    </row>
    <row r="4572" spans="3:3" x14ac:dyDescent="0.25">
      <c r="C4572"/>
    </row>
    <row r="4573" spans="3:3" x14ac:dyDescent="0.25">
      <c r="C4573"/>
    </row>
    <row r="4574" spans="3:3" x14ac:dyDescent="0.25">
      <c r="C4574"/>
    </row>
    <row r="4575" spans="3:3" x14ac:dyDescent="0.25">
      <c r="C4575"/>
    </row>
    <row r="4576" spans="3:3" x14ac:dyDescent="0.25">
      <c r="C4576"/>
    </row>
    <row r="4577" spans="3:3" x14ac:dyDescent="0.25">
      <c r="C4577"/>
    </row>
    <row r="4578" spans="3:3" x14ac:dyDescent="0.25">
      <c r="C4578"/>
    </row>
    <row r="4579" spans="3:3" x14ac:dyDescent="0.25">
      <c r="C4579"/>
    </row>
    <row r="4580" spans="3:3" x14ac:dyDescent="0.25">
      <c r="C4580"/>
    </row>
    <row r="4581" spans="3:3" x14ac:dyDescent="0.25">
      <c r="C4581"/>
    </row>
    <row r="4582" spans="3:3" x14ac:dyDescent="0.25">
      <c r="C4582"/>
    </row>
    <row r="4583" spans="3:3" x14ac:dyDescent="0.25">
      <c r="C4583"/>
    </row>
    <row r="4584" spans="3:3" x14ac:dyDescent="0.25">
      <c r="C4584"/>
    </row>
    <row r="4585" spans="3:3" x14ac:dyDescent="0.25">
      <c r="C4585"/>
    </row>
    <row r="4586" spans="3:3" x14ac:dyDescent="0.25">
      <c r="C4586"/>
    </row>
    <row r="4587" spans="3:3" x14ac:dyDescent="0.25">
      <c r="C4587"/>
    </row>
    <row r="4588" spans="3:3" x14ac:dyDescent="0.25">
      <c r="C4588"/>
    </row>
    <row r="4589" spans="3:3" x14ac:dyDescent="0.25">
      <c r="C4589"/>
    </row>
    <row r="4590" spans="3:3" x14ac:dyDescent="0.25">
      <c r="C4590"/>
    </row>
    <row r="4591" spans="3:3" x14ac:dyDescent="0.25">
      <c r="C4591"/>
    </row>
    <row r="4592" spans="3:3" x14ac:dyDescent="0.25">
      <c r="C4592"/>
    </row>
    <row r="4593" spans="3:3" x14ac:dyDescent="0.25">
      <c r="C4593"/>
    </row>
    <row r="4594" spans="3:3" x14ac:dyDescent="0.25">
      <c r="C4594"/>
    </row>
    <row r="4595" spans="3:3" x14ac:dyDescent="0.25">
      <c r="C4595"/>
    </row>
    <row r="4596" spans="3:3" x14ac:dyDescent="0.25">
      <c r="C4596"/>
    </row>
    <row r="4597" spans="3:3" x14ac:dyDescent="0.25">
      <c r="C4597"/>
    </row>
    <row r="4598" spans="3:3" x14ac:dyDescent="0.25">
      <c r="C4598"/>
    </row>
    <row r="4599" spans="3:3" x14ac:dyDescent="0.25">
      <c r="C4599"/>
    </row>
    <row r="4600" spans="3:3" x14ac:dyDescent="0.25">
      <c r="C4600"/>
    </row>
    <row r="4601" spans="3:3" x14ac:dyDescent="0.25">
      <c r="C4601"/>
    </row>
    <row r="4602" spans="3:3" x14ac:dyDescent="0.25">
      <c r="C4602"/>
    </row>
    <row r="4603" spans="3:3" x14ac:dyDescent="0.25">
      <c r="C4603"/>
    </row>
    <row r="4604" spans="3:3" x14ac:dyDescent="0.25">
      <c r="C4604"/>
    </row>
    <row r="4605" spans="3:3" x14ac:dyDescent="0.25">
      <c r="C4605"/>
    </row>
    <row r="4606" spans="3:3" x14ac:dyDescent="0.25">
      <c r="C4606"/>
    </row>
    <row r="4607" spans="3:3" x14ac:dyDescent="0.25">
      <c r="C4607"/>
    </row>
    <row r="4608" spans="3:3" x14ac:dyDescent="0.25">
      <c r="C4608"/>
    </row>
    <row r="4609" spans="3:3" x14ac:dyDescent="0.25">
      <c r="C4609"/>
    </row>
    <row r="4610" spans="3:3" x14ac:dyDescent="0.25">
      <c r="C4610"/>
    </row>
    <row r="4611" spans="3:3" x14ac:dyDescent="0.25">
      <c r="C4611"/>
    </row>
    <row r="4612" spans="3:3" x14ac:dyDescent="0.25">
      <c r="C4612"/>
    </row>
    <row r="4613" spans="3:3" x14ac:dyDescent="0.25">
      <c r="C4613"/>
    </row>
    <row r="4614" spans="3:3" x14ac:dyDescent="0.25">
      <c r="C4614"/>
    </row>
    <row r="4615" spans="3:3" x14ac:dyDescent="0.25">
      <c r="C4615"/>
    </row>
    <row r="4616" spans="3:3" x14ac:dyDescent="0.25">
      <c r="C4616"/>
    </row>
    <row r="4617" spans="3:3" x14ac:dyDescent="0.25">
      <c r="C4617"/>
    </row>
    <row r="4618" spans="3:3" x14ac:dyDescent="0.25">
      <c r="C4618"/>
    </row>
    <row r="4619" spans="3:3" x14ac:dyDescent="0.25">
      <c r="C4619"/>
    </row>
    <row r="4620" spans="3:3" x14ac:dyDescent="0.25">
      <c r="C4620"/>
    </row>
    <row r="4621" spans="3:3" x14ac:dyDescent="0.25">
      <c r="C4621"/>
    </row>
    <row r="4622" spans="3:3" x14ac:dyDescent="0.25">
      <c r="C4622"/>
    </row>
    <row r="4623" spans="3:3" x14ac:dyDescent="0.25">
      <c r="C4623"/>
    </row>
    <row r="4624" spans="3:3" x14ac:dyDescent="0.25">
      <c r="C4624"/>
    </row>
    <row r="4625" spans="3:3" x14ac:dyDescent="0.25">
      <c r="C4625"/>
    </row>
    <row r="4626" spans="3:3" x14ac:dyDescent="0.25">
      <c r="C4626"/>
    </row>
    <row r="4627" spans="3:3" x14ac:dyDescent="0.25">
      <c r="C4627"/>
    </row>
    <row r="4628" spans="3:3" x14ac:dyDescent="0.25">
      <c r="C4628"/>
    </row>
    <row r="4629" spans="3:3" x14ac:dyDescent="0.25">
      <c r="C4629"/>
    </row>
    <row r="4630" spans="3:3" x14ac:dyDescent="0.25">
      <c r="C4630"/>
    </row>
    <row r="4631" spans="3:3" x14ac:dyDescent="0.25">
      <c r="C4631"/>
    </row>
    <row r="4632" spans="3:3" x14ac:dyDescent="0.25">
      <c r="C4632"/>
    </row>
    <row r="4633" spans="3:3" x14ac:dyDescent="0.25">
      <c r="C4633"/>
    </row>
    <row r="4634" spans="3:3" x14ac:dyDescent="0.25">
      <c r="C4634"/>
    </row>
    <row r="4635" spans="3:3" x14ac:dyDescent="0.25">
      <c r="C4635"/>
    </row>
    <row r="4636" spans="3:3" x14ac:dyDescent="0.25">
      <c r="C4636"/>
    </row>
    <row r="4637" spans="3:3" x14ac:dyDescent="0.25">
      <c r="C4637"/>
    </row>
    <row r="4638" spans="3:3" x14ac:dyDescent="0.25">
      <c r="C4638"/>
    </row>
    <row r="4639" spans="3:3" x14ac:dyDescent="0.25">
      <c r="C4639"/>
    </row>
    <row r="4640" spans="3:3" x14ac:dyDescent="0.25">
      <c r="C4640"/>
    </row>
    <row r="4641" spans="3:3" x14ac:dyDescent="0.25">
      <c r="C4641"/>
    </row>
    <row r="4642" spans="3:3" x14ac:dyDescent="0.25">
      <c r="C4642"/>
    </row>
    <row r="4643" spans="3:3" x14ac:dyDescent="0.25">
      <c r="C4643"/>
    </row>
    <row r="4644" spans="3:3" x14ac:dyDescent="0.25">
      <c r="C4644"/>
    </row>
    <row r="4645" spans="3:3" x14ac:dyDescent="0.25">
      <c r="C4645"/>
    </row>
    <row r="4646" spans="3:3" x14ac:dyDescent="0.25">
      <c r="C4646"/>
    </row>
    <row r="4647" spans="3:3" x14ac:dyDescent="0.25">
      <c r="C4647"/>
    </row>
    <row r="4648" spans="3:3" x14ac:dyDescent="0.25">
      <c r="C4648"/>
    </row>
    <row r="4649" spans="3:3" x14ac:dyDescent="0.25">
      <c r="C4649"/>
    </row>
    <row r="4650" spans="3:3" x14ac:dyDescent="0.25">
      <c r="C4650"/>
    </row>
    <row r="4651" spans="3:3" x14ac:dyDescent="0.25">
      <c r="C4651"/>
    </row>
    <row r="4652" spans="3:3" x14ac:dyDescent="0.25">
      <c r="C4652"/>
    </row>
    <row r="4653" spans="3:3" x14ac:dyDescent="0.25">
      <c r="C4653"/>
    </row>
    <row r="4654" spans="3:3" x14ac:dyDescent="0.25">
      <c r="C4654"/>
    </row>
    <row r="4655" spans="3:3" x14ac:dyDescent="0.25">
      <c r="C4655"/>
    </row>
    <row r="4656" spans="3:3" x14ac:dyDescent="0.25">
      <c r="C4656"/>
    </row>
    <row r="4657" spans="3:3" x14ac:dyDescent="0.25">
      <c r="C4657"/>
    </row>
    <row r="4658" spans="3:3" x14ac:dyDescent="0.25">
      <c r="C4658"/>
    </row>
    <row r="4659" spans="3:3" x14ac:dyDescent="0.25">
      <c r="C4659"/>
    </row>
    <row r="4660" spans="3:3" x14ac:dyDescent="0.25">
      <c r="C4660"/>
    </row>
    <row r="4661" spans="3:3" x14ac:dyDescent="0.25">
      <c r="C4661"/>
    </row>
    <row r="4662" spans="3:3" x14ac:dyDescent="0.25">
      <c r="C4662"/>
    </row>
    <row r="4663" spans="3:3" x14ac:dyDescent="0.25">
      <c r="C4663"/>
    </row>
    <row r="4664" spans="3:3" x14ac:dyDescent="0.25">
      <c r="C4664"/>
    </row>
    <row r="4665" spans="3:3" x14ac:dyDescent="0.25">
      <c r="C4665"/>
    </row>
    <row r="4666" spans="3:3" x14ac:dyDescent="0.25">
      <c r="C4666"/>
    </row>
    <row r="4667" spans="3:3" x14ac:dyDescent="0.25">
      <c r="C4667"/>
    </row>
    <row r="4668" spans="3:3" x14ac:dyDescent="0.25">
      <c r="C4668"/>
    </row>
    <row r="4669" spans="3:3" x14ac:dyDescent="0.25">
      <c r="C4669"/>
    </row>
    <row r="4670" spans="3:3" x14ac:dyDescent="0.25">
      <c r="C4670"/>
    </row>
    <row r="4671" spans="3:3" x14ac:dyDescent="0.25">
      <c r="C4671"/>
    </row>
    <row r="4672" spans="3:3" x14ac:dyDescent="0.25">
      <c r="C4672"/>
    </row>
    <row r="4673" spans="3:3" x14ac:dyDescent="0.25">
      <c r="C4673"/>
    </row>
    <row r="4674" spans="3:3" x14ac:dyDescent="0.25">
      <c r="C4674"/>
    </row>
    <row r="4675" spans="3:3" x14ac:dyDescent="0.25">
      <c r="C4675"/>
    </row>
    <row r="4676" spans="3:3" x14ac:dyDescent="0.25">
      <c r="C4676"/>
    </row>
    <row r="4677" spans="3:3" x14ac:dyDescent="0.25">
      <c r="C4677"/>
    </row>
    <row r="4678" spans="3:3" x14ac:dyDescent="0.25">
      <c r="C4678"/>
    </row>
    <row r="4679" spans="3:3" x14ac:dyDescent="0.25">
      <c r="C4679"/>
    </row>
    <row r="4680" spans="3:3" x14ac:dyDescent="0.25">
      <c r="C4680"/>
    </row>
    <row r="4681" spans="3:3" x14ac:dyDescent="0.25">
      <c r="C4681"/>
    </row>
    <row r="4682" spans="3:3" x14ac:dyDescent="0.25">
      <c r="C4682"/>
    </row>
    <row r="4683" spans="3:3" x14ac:dyDescent="0.25">
      <c r="C4683"/>
    </row>
    <row r="4684" spans="3:3" x14ac:dyDescent="0.25">
      <c r="C4684"/>
    </row>
    <row r="4685" spans="3:3" x14ac:dyDescent="0.25">
      <c r="C4685"/>
    </row>
    <row r="4686" spans="3:3" x14ac:dyDescent="0.25">
      <c r="C4686"/>
    </row>
    <row r="4687" spans="3:3" x14ac:dyDescent="0.25">
      <c r="C4687"/>
    </row>
    <row r="4688" spans="3:3" x14ac:dyDescent="0.25">
      <c r="C4688"/>
    </row>
    <row r="4689" spans="3:3" x14ac:dyDescent="0.25">
      <c r="C4689"/>
    </row>
    <row r="4690" spans="3:3" x14ac:dyDescent="0.25">
      <c r="C4690"/>
    </row>
    <row r="4691" spans="3:3" x14ac:dyDescent="0.25">
      <c r="C4691"/>
    </row>
    <row r="4692" spans="3:3" x14ac:dyDescent="0.25">
      <c r="C4692"/>
    </row>
    <row r="4693" spans="3:3" x14ac:dyDescent="0.25">
      <c r="C4693"/>
    </row>
    <row r="4694" spans="3:3" x14ac:dyDescent="0.25">
      <c r="C4694"/>
    </row>
    <row r="4695" spans="3:3" x14ac:dyDescent="0.25">
      <c r="C4695"/>
    </row>
    <row r="4696" spans="3:3" x14ac:dyDescent="0.25">
      <c r="C4696"/>
    </row>
    <row r="4697" spans="3:3" x14ac:dyDescent="0.25">
      <c r="C4697"/>
    </row>
    <row r="4698" spans="3:3" x14ac:dyDescent="0.25">
      <c r="C4698"/>
    </row>
    <row r="4699" spans="3:3" x14ac:dyDescent="0.25">
      <c r="C4699"/>
    </row>
    <row r="4700" spans="3:3" x14ac:dyDescent="0.25">
      <c r="C4700"/>
    </row>
    <row r="4701" spans="3:3" x14ac:dyDescent="0.25">
      <c r="C4701"/>
    </row>
    <row r="4702" spans="3:3" x14ac:dyDescent="0.25">
      <c r="C4702"/>
    </row>
    <row r="4703" spans="3:3" x14ac:dyDescent="0.25">
      <c r="C4703"/>
    </row>
    <row r="4704" spans="3:3" x14ac:dyDescent="0.25">
      <c r="C4704"/>
    </row>
    <row r="4705" spans="3:3" x14ac:dyDescent="0.25">
      <c r="C4705"/>
    </row>
    <row r="4706" spans="3:3" x14ac:dyDescent="0.25">
      <c r="C4706"/>
    </row>
    <row r="4707" spans="3:3" x14ac:dyDescent="0.25">
      <c r="C4707"/>
    </row>
    <row r="4708" spans="3:3" x14ac:dyDescent="0.25">
      <c r="C4708"/>
    </row>
    <row r="4709" spans="3:3" x14ac:dyDescent="0.25">
      <c r="C4709"/>
    </row>
    <row r="4710" spans="3:3" x14ac:dyDescent="0.25">
      <c r="C4710"/>
    </row>
    <row r="4711" spans="3:3" x14ac:dyDescent="0.25">
      <c r="C4711"/>
    </row>
    <row r="4712" spans="3:3" x14ac:dyDescent="0.25">
      <c r="C4712"/>
    </row>
    <row r="4713" spans="3:3" x14ac:dyDescent="0.25">
      <c r="C4713"/>
    </row>
    <row r="4714" spans="3:3" x14ac:dyDescent="0.25">
      <c r="C4714"/>
    </row>
    <row r="4715" spans="3:3" x14ac:dyDescent="0.25">
      <c r="C4715"/>
    </row>
    <row r="4716" spans="3:3" x14ac:dyDescent="0.25">
      <c r="C4716"/>
    </row>
    <row r="4717" spans="3:3" x14ac:dyDescent="0.25">
      <c r="C4717"/>
    </row>
    <row r="4718" spans="3:3" x14ac:dyDescent="0.25">
      <c r="C4718"/>
    </row>
    <row r="4719" spans="3:3" x14ac:dyDescent="0.25">
      <c r="C4719"/>
    </row>
    <row r="4720" spans="3:3" x14ac:dyDescent="0.25">
      <c r="C4720"/>
    </row>
    <row r="4721" spans="3:3" x14ac:dyDescent="0.25">
      <c r="C4721"/>
    </row>
    <row r="4722" spans="3:3" x14ac:dyDescent="0.25">
      <c r="C4722"/>
    </row>
    <row r="4723" spans="3:3" x14ac:dyDescent="0.25">
      <c r="C4723"/>
    </row>
    <row r="4724" spans="3:3" x14ac:dyDescent="0.25">
      <c r="C4724"/>
    </row>
    <row r="4725" spans="3:3" x14ac:dyDescent="0.25">
      <c r="C4725"/>
    </row>
    <row r="4726" spans="3:3" x14ac:dyDescent="0.25">
      <c r="C4726"/>
    </row>
    <row r="4727" spans="3:3" x14ac:dyDescent="0.25">
      <c r="C4727"/>
    </row>
    <row r="4728" spans="3:3" x14ac:dyDescent="0.25">
      <c r="C4728"/>
    </row>
    <row r="4729" spans="3:3" x14ac:dyDescent="0.25">
      <c r="C4729"/>
    </row>
    <row r="4730" spans="3:3" x14ac:dyDescent="0.25">
      <c r="C4730"/>
    </row>
    <row r="4731" spans="3:3" x14ac:dyDescent="0.25">
      <c r="C4731"/>
    </row>
    <row r="4732" spans="3:3" x14ac:dyDescent="0.25">
      <c r="C4732"/>
    </row>
    <row r="4733" spans="3:3" x14ac:dyDescent="0.25">
      <c r="C4733"/>
    </row>
    <row r="4734" spans="3:3" x14ac:dyDescent="0.25">
      <c r="C4734"/>
    </row>
    <row r="4735" spans="3:3" x14ac:dyDescent="0.25">
      <c r="C4735"/>
    </row>
    <row r="4736" spans="3:3" x14ac:dyDescent="0.25">
      <c r="C4736"/>
    </row>
    <row r="4737" spans="3:3" x14ac:dyDescent="0.25">
      <c r="C4737"/>
    </row>
    <row r="4738" spans="3:3" x14ac:dyDescent="0.25">
      <c r="C4738"/>
    </row>
    <row r="4739" spans="3:3" x14ac:dyDescent="0.25">
      <c r="C4739"/>
    </row>
    <row r="4740" spans="3:3" x14ac:dyDescent="0.25">
      <c r="C4740"/>
    </row>
    <row r="4741" spans="3:3" x14ac:dyDescent="0.25">
      <c r="C4741"/>
    </row>
    <row r="4742" spans="3:3" x14ac:dyDescent="0.25">
      <c r="C4742"/>
    </row>
    <row r="4743" spans="3:3" x14ac:dyDescent="0.25">
      <c r="C4743"/>
    </row>
    <row r="4744" spans="3:3" x14ac:dyDescent="0.25">
      <c r="C4744"/>
    </row>
    <row r="4745" spans="3:3" x14ac:dyDescent="0.25">
      <c r="C4745"/>
    </row>
    <row r="4746" spans="3:3" x14ac:dyDescent="0.25">
      <c r="C4746"/>
    </row>
    <row r="4747" spans="3:3" x14ac:dyDescent="0.25">
      <c r="C4747"/>
    </row>
    <row r="4748" spans="3:3" x14ac:dyDescent="0.25">
      <c r="C4748"/>
    </row>
    <row r="4749" spans="3:3" x14ac:dyDescent="0.25">
      <c r="C4749"/>
    </row>
    <row r="4750" spans="3:3" x14ac:dyDescent="0.25">
      <c r="C4750"/>
    </row>
    <row r="4751" spans="3:3" x14ac:dyDescent="0.25">
      <c r="C4751"/>
    </row>
    <row r="4752" spans="3:3" x14ac:dyDescent="0.25">
      <c r="C4752"/>
    </row>
    <row r="4753" spans="3:3" x14ac:dyDescent="0.25">
      <c r="C4753"/>
    </row>
    <row r="4754" spans="3:3" x14ac:dyDescent="0.25">
      <c r="C4754"/>
    </row>
    <row r="4755" spans="3:3" x14ac:dyDescent="0.25">
      <c r="C4755"/>
    </row>
    <row r="4756" spans="3:3" x14ac:dyDescent="0.25">
      <c r="C4756"/>
    </row>
    <row r="4757" spans="3:3" x14ac:dyDescent="0.25">
      <c r="C4757"/>
    </row>
    <row r="4758" spans="3:3" x14ac:dyDescent="0.25">
      <c r="C4758"/>
    </row>
    <row r="4759" spans="3:3" x14ac:dyDescent="0.25">
      <c r="C4759"/>
    </row>
    <row r="4760" spans="3:3" x14ac:dyDescent="0.25">
      <c r="C4760"/>
    </row>
    <row r="4761" spans="3:3" x14ac:dyDescent="0.25">
      <c r="C4761"/>
    </row>
    <row r="4762" spans="3:3" x14ac:dyDescent="0.25">
      <c r="C4762"/>
    </row>
    <row r="4763" spans="3:3" x14ac:dyDescent="0.25">
      <c r="C4763"/>
    </row>
    <row r="4764" spans="3:3" x14ac:dyDescent="0.25">
      <c r="C4764"/>
    </row>
    <row r="4765" spans="3:3" x14ac:dyDescent="0.25">
      <c r="C4765"/>
    </row>
    <row r="4766" spans="3:3" x14ac:dyDescent="0.25">
      <c r="C4766"/>
    </row>
    <row r="4767" spans="3:3" x14ac:dyDescent="0.25">
      <c r="C4767"/>
    </row>
    <row r="4768" spans="3:3" x14ac:dyDescent="0.25">
      <c r="C4768"/>
    </row>
    <row r="4769" spans="3:3" x14ac:dyDescent="0.25">
      <c r="C4769"/>
    </row>
    <row r="4770" spans="3:3" x14ac:dyDescent="0.25">
      <c r="C4770"/>
    </row>
    <row r="4771" spans="3:3" x14ac:dyDescent="0.25">
      <c r="C4771"/>
    </row>
    <row r="4772" spans="3:3" x14ac:dyDescent="0.25">
      <c r="C4772"/>
    </row>
    <row r="4773" spans="3:3" x14ac:dyDescent="0.25">
      <c r="C4773"/>
    </row>
    <row r="4774" spans="3:3" x14ac:dyDescent="0.25">
      <c r="C4774"/>
    </row>
    <row r="4775" spans="3:3" x14ac:dyDescent="0.25">
      <c r="C4775"/>
    </row>
    <row r="4776" spans="3:3" x14ac:dyDescent="0.25">
      <c r="C4776"/>
    </row>
    <row r="4777" spans="3:3" x14ac:dyDescent="0.25">
      <c r="C4777"/>
    </row>
    <row r="4778" spans="3:3" x14ac:dyDescent="0.25">
      <c r="C4778"/>
    </row>
    <row r="4779" spans="3:3" x14ac:dyDescent="0.25">
      <c r="C4779"/>
    </row>
    <row r="4780" spans="3:3" x14ac:dyDescent="0.25">
      <c r="C4780"/>
    </row>
    <row r="4781" spans="3:3" x14ac:dyDescent="0.25">
      <c r="C4781"/>
    </row>
    <row r="4782" spans="3:3" x14ac:dyDescent="0.25">
      <c r="C4782"/>
    </row>
    <row r="4783" spans="3:3" x14ac:dyDescent="0.25">
      <c r="C4783"/>
    </row>
    <row r="4784" spans="3:3" x14ac:dyDescent="0.25">
      <c r="C4784"/>
    </row>
    <row r="4785" spans="3:3" x14ac:dyDescent="0.25">
      <c r="C4785"/>
    </row>
    <row r="4786" spans="3:3" x14ac:dyDescent="0.25">
      <c r="C4786"/>
    </row>
    <row r="4787" spans="3:3" x14ac:dyDescent="0.25">
      <c r="C4787"/>
    </row>
    <row r="4788" spans="3:3" x14ac:dyDescent="0.25">
      <c r="C4788"/>
    </row>
    <row r="4789" spans="3:3" x14ac:dyDescent="0.25">
      <c r="C4789"/>
    </row>
    <row r="4790" spans="3:3" x14ac:dyDescent="0.25">
      <c r="C4790"/>
    </row>
    <row r="4791" spans="3:3" x14ac:dyDescent="0.25">
      <c r="C4791"/>
    </row>
    <row r="4792" spans="3:3" x14ac:dyDescent="0.25">
      <c r="C4792"/>
    </row>
    <row r="4793" spans="3:3" x14ac:dyDescent="0.25">
      <c r="C4793"/>
    </row>
    <row r="4794" spans="3:3" x14ac:dyDescent="0.25">
      <c r="C4794"/>
    </row>
    <row r="4795" spans="3:3" x14ac:dyDescent="0.25">
      <c r="C4795"/>
    </row>
    <row r="4796" spans="3:3" x14ac:dyDescent="0.25">
      <c r="C4796"/>
    </row>
    <row r="4797" spans="3:3" x14ac:dyDescent="0.25">
      <c r="C4797"/>
    </row>
    <row r="4798" spans="3:3" x14ac:dyDescent="0.25">
      <c r="C4798"/>
    </row>
    <row r="4799" spans="3:3" x14ac:dyDescent="0.25">
      <c r="C4799"/>
    </row>
    <row r="4800" spans="3:3" x14ac:dyDescent="0.25">
      <c r="C4800"/>
    </row>
    <row r="4801" spans="3:3" x14ac:dyDescent="0.25">
      <c r="C4801"/>
    </row>
    <row r="4802" spans="3:3" x14ac:dyDescent="0.25">
      <c r="C4802"/>
    </row>
    <row r="4803" spans="3:3" x14ac:dyDescent="0.25">
      <c r="C4803"/>
    </row>
    <row r="4804" spans="3:3" x14ac:dyDescent="0.25">
      <c r="C4804"/>
    </row>
    <row r="4805" spans="3:3" x14ac:dyDescent="0.25">
      <c r="C4805"/>
    </row>
    <row r="4806" spans="3:3" x14ac:dyDescent="0.25">
      <c r="C4806"/>
    </row>
    <row r="4807" spans="3:3" x14ac:dyDescent="0.25">
      <c r="C4807"/>
    </row>
    <row r="4808" spans="3:3" x14ac:dyDescent="0.25">
      <c r="C4808"/>
    </row>
    <row r="4809" spans="3:3" x14ac:dyDescent="0.25">
      <c r="C4809"/>
    </row>
    <row r="4810" spans="3:3" x14ac:dyDescent="0.25">
      <c r="C4810"/>
    </row>
    <row r="4811" spans="3:3" x14ac:dyDescent="0.25">
      <c r="C4811"/>
    </row>
    <row r="4812" spans="3:3" x14ac:dyDescent="0.25">
      <c r="C4812"/>
    </row>
    <row r="4813" spans="3:3" x14ac:dyDescent="0.25">
      <c r="C4813"/>
    </row>
    <row r="4814" spans="3:3" x14ac:dyDescent="0.25">
      <c r="C4814"/>
    </row>
    <row r="4815" spans="3:3" x14ac:dyDescent="0.25">
      <c r="C4815"/>
    </row>
    <row r="4816" spans="3:3" x14ac:dyDescent="0.25">
      <c r="C4816"/>
    </row>
    <row r="4817" spans="3:3" x14ac:dyDescent="0.25">
      <c r="C4817"/>
    </row>
    <row r="4818" spans="3:3" x14ac:dyDescent="0.25">
      <c r="C4818"/>
    </row>
    <row r="4819" spans="3:3" x14ac:dyDescent="0.25">
      <c r="C4819"/>
    </row>
    <row r="4820" spans="3:3" x14ac:dyDescent="0.25">
      <c r="C4820"/>
    </row>
    <row r="4821" spans="3:3" x14ac:dyDescent="0.25">
      <c r="C4821"/>
    </row>
    <row r="4822" spans="3:3" x14ac:dyDescent="0.25">
      <c r="C4822"/>
    </row>
    <row r="4823" spans="3:3" x14ac:dyDescent="0.25">
      <c r="C4823"/>
    </row>
    <row r="4824" spans="3:3" x14ac:dyDescent="0.25">
      <c r="C4824"/>
    </row>
    <row r="4825" spans="3:3" x14ac:dyDescent="0.25">
      <c r="C4825"/>
    </row>
    <row r="4826" spans="3:3" x14ac:dyDescent="0.25">
      <c r="C4826"/>
    </row>
    <row r="4827" spans="3:3" x14ac:dyDescent="0.25">
      <c r="C4827"/>
    </row>
    <row r="4828" spans="3:3" x14ac:dyDescent="0.25">
      <c r="C4828"/>
    </row>
    <row r="4829" spans="3:3" x14ac:dyDescent="0.25">
      <c r="C4829"/>
    </row>
    <row r="4830" spans="3:3" x14ac:dyDescent="0.25">
      <c r="C4830"/>
    </row>
    <row r="4831" spans="3:3" x14ac:dyDescent="0.25">
      <c r="C4831"/>
    </row>
    <row r="4832" spans="3:3" x14ac:dyDescent="0.25">
      <c r="C4832"/>
    </row>
    <row r="4833" spans="3:3" x14ac:dyDescent="0.25">
      <c r="C4833"/>
    </row>
    <row r="4834" spans="3:3" x14ac:dyDescent="0.25">
      <c r="C4834"/>
    </row>
    <row r="4835" spans="3:3" x14ac:dyDescent="0.25">
      <c r="C4835"/>
    </row>
    <row r="4836" spans="3:3" x14ac:dyDescent="0.25">
      <c r="C4836"/>
    </row>
    <row r="4837" spans="3:3" x14ac:dyDescent="0.25">
      <c r="C4837"/>
    </row>
    <row r="4838" spans="3:3" x14ac:dyDescent="0.25">
      <c r="C4838"/>
    </row>
    <row r="4839" spans="3:3" x14ac:dyDescent="0.25">
      <c r="C4839"/>
    </row>
    <row r="4840" spans="3:3" x14ac:dyDescent="0.25">
      <c r="C4840"/>
    </row>
    <row r="4841" spans="3:3" x14ac:dyDescent="0.25">
      <c r="C4841"/>
    </row>
    <row r="4842" spans="3:3" x14ac:dyDescent="0.25">
      <c r="C4842"/>
    </row>
    <row r="4843" spans="3:3" x14ac:dyDescent="0.25">
      <c r="C4843"/>
    </row>
    <row r="4844" spans="3:3" x14ac:dyDescent="0.25">
      <c r="C4844"/>
    </row>
    <row r="4845" spans="3:3" x14ac:dyDescent="0.25">
      <c r="C4845"/>
    </row>
    <row r="4846" spans="3:3" x14ac:dyDescent="0.25">
      <c r="C4846"/>
    </row>
    <row r="4847" spans="3:3" x14ac:dyDescent="0.25">
      <c r="C4847"/>
    </row>
    <row r="4848" spans="3:3" x14ac:dyDescent="0.25">
      <c r="C4848"/>
    </row>
    <row r="4849" spans="3:3" x14ac:dyDescent="0.25">
      <c r="C4849"/>
    </row>
    <row r="4850" spans="3:3" x14ac:dyDescent="0.25">
      <c r="C4850"/>
    </row>
    <row r="4851" spans="3:3" x14ac:dyDescent="0.25">
      <c r="C4851"/>
    </row>
    <row r="4852" spans="3:3" x14ac:dyDescent="0.25">
      <c r="C4852"/>
    </row>
    <row r="4853" spans="3:3" x14ac:dyDescent="0.25">
      <c r="C4853"/>
    </row>
    <row r="4854" spans="3:3" x14ac:dyDescent="0.25">
      <c r="C4854"/>
    </row>
    <row r="4855" spans="3:3" x14ac:dyDescent="0.25">
      <c r="C4855"/>
    </row>
    <row r="4856" spans="3:3" x14ac:dyDescent="0.25">
      <c r="C4856"/>
    </row>
    <row r="4857" spans="3:3" x14ac:dyDescent="0.25">
      <c r="C4857"/>
    </row>
    <row r="4858" spans="3:3" x14ac:dyDescent="0.25">
      <c r="C4858"/>
    </row>
    <row r="4859" spans="3:3" x14ac:dyDescent="0.25">
      <c r="C4859"/>
    </row>
    <row r="4860" spans="3:3" x14ac:dyDescent="0.25">
      <c r="C4860"/>
    </row>
    <row r="4861" spans="3:3" x14ac:dyDescent="0.25">
      <c r="C4861"/>
    </row>
    <row r="4862" spans="3:3" x14ac:dyDescent="0.25">
      <c r="C4862"/>
    </row>
    <row r="4863" spans="3:3" x14ac:dyDescent="0.25">
      <c r="C4863"/>
    </row>
    <row r="4864" spans="3:3" x14ac:dyDescent="0.25">
      <c r="C4864"/>
    </row>
    <row r="4865" spans="3:3" x14ac:dyDescent="0.25">
      <c r="C4865"/>
    </row>
    <row r="4866" spans="3:3" x14ac:dyDescent="0.25">
      <c r="C4866"/>
    </row>
    <row r="4867" spans="3:3" x14ac:dyDescent="0.25">
      <c r="C4867"/>
    </row>
    <row r="4868" spans="3:3" x14ac:dyDescent="0.25">
      <c r="C4868"/>
    </row>
    <row r="4869" spans="3:3" x14ac:dyDescent="0.25">
      <c r="C4869"/>
    </row>
    <row r="4870" spans="3:3" x14ac:dyDescent="0.25">
      <c r="C4870"/>
    </row>
    <row r="4871" spans="3:3" x14ac:dyDescent="0.25">
      <c r="C4871"/>
    </row>
    <row r="4872" spans="3:3" x14ac:dyDescent="0.25">
      <c r="C4872"/>
    </row>
    <row r="4873" spans="3:3" x14ac:dyDescent="0.25">
      <c r="C4873"/>
    </row>
    <row r="4874" spans="3:3" x14ac:dyDescent="0.25">
      <c r="C4874"/>
    </row>
    <row r="4875" spans="3:3" x14ac:dyDescent="0.25">
      <c r="C4875"/>
    </row>
    <row r="4876" spans="3:3" x14ac:dyDescent="0.25">
      <c r="C4876"/>
    </row>
    <row r="4877" spans="3:3" x14ac:dyDescent="0.25">
      <c r="C4877"/>
    </row>
    <row r="4878" spans="3:3" x14ac:dyDescent="0.25">
      <c r="C4878"/>
    </row>
    <row r="4879" spans="3:3" x14ac:dyDescent="0.25">
      <c r="C4879"/>
    </row>
    <row r="4880" spans="3:3" x14ac:dyDescent="0.25">
      <c r="C4880"/>
    </row>
    <row r="4881" spans="3:3" x14ac:dyDescent="0.25">
      <c r="C4881"/>
    </row>
    <row r="4882" spans="3:3" x14ac:dyDescent="0.25">
      <c r="C4882"/>
    </row>
    <row r="4883" spans="3:3" x14ac:dyDescent="0.25">
      <c r="C4883"/>
    </row>
    <row r="4884" spans="3:3" x14ac:dyDescent="0.25">
      <c r="C4884"/>
    </row>
    <row r="4885" spans="3:3" x14ac:dyDescent="0.25">
      <c r="C4885"/>
    </row>
    <row r="4886" spans="3:3" x14ac:dyDescent="0.25">
      <c r="C4886"/>
    </row>
    <row r="4887" spans="3:3" x14ac:dyDescent="0.25">
      <c r="C4887"/>
    </row>
    <row r="4888" spans="3:3" x14ac:dyDescent="0.25">
      <c r="C4888"/>
    </row>
    <row r="4889" spans="3:3" x14ac:dyDescent="0.25">
      <c r="C4889"/>
    </row>
    <row r="4890" spans="3:3" x14ac:dyDescent="0.25">
      <c r="C4890"/>
    </row>
    <row r="4891" spans="3:3" x14ac:dyDescent="0.25">
      <c r="C4891"/>
    </row>
    <row r="4892" spans="3:3" x14ac:dyDescent="0.25">
      <c r="C4892"/>
    </row>
    <row r="4893" spans="3:3" x14ac:dyDescent="0.25">
      <c r="C4893"/>
    </row>
    <row r="4894" spans="3:3" x14ac:dyDescent="0.25">
      <c r="C4894"/>
    </row>
    <row r="4895" spans="3:3" x14ac:dyDescent="0.25">
      <c r="C4895"/>
    </row>
    <row r="4896" spans="3:3" x14ac:dyDescent="0.25">
      <c r="C4896"/>
    </row>
    <row r="4897" spans="3:3" x14ac:dyDescent="0.25">
      <c r="C4897"/>
    </row>
    <row r="4898" spans="3:3" x14ac:dyDescent="0.25">
      <c r="C4898"/>
    </row>
    <row r="4899" spans="3:3" x14ac:dyDescent="0.25">
      <c r="C4899"/>
    </row>
    <row r="4900" spans="3:3" x14ac:dyDescent="0.25">
      <c r="C4900"/>
    </row>
    <row r="4901" spans="3:3" x14ac:dyDescent="0.25">
      <c r="C4901"/>
    </row>
    <row r="4902" spans="3:3" x14ac:dyDescent="0.25">
      <c r="C4902"/>
    </row>
    <row r="4903" spans="3:3" x14ac:dyDescent="0.25">
      <c r="C4903"/>
    </row>
    <row r="4904" spans="3:3" x14ac:dyDescent="0.25">
      <c r="C4904"/>
    </row>
    <row r="4905" spans="3:3" x14ac:dyDescent="0.25">
      <c r="C4905"/>
    </row>
    <row r="4906" spans="3:3" x14ac:dyDescent="0.25">
      <c r="C4906"/>
    </row>
    <row r="4907" spans="3:3" x14ac:dyDescent="0.25">
      <c r="C4907"/>
    </row>
    <row r="4908" spans="3:3" x14ac:dyDescent="0.25">
      <c r="C4908"/>
    </row>
    <row r="4909" spans="3:3" x14ac:dyDescent="0.25">
      <c r="C4909"/>
    </row>
    <row r="4910" spans="3:3" x14ac:dyDescent="0.25">
      <c r="C4910"/>
    </row>
    <row r="4911" spans="3:3" x14ac:dyDescent="0.25">
      <c r="C4911"/>
    </row>
    <row r="4912" spans="3:3" x14ac:dyDescent="0.25">
      <c r="C4912"/>
    </row>
    <row r="4913" spans="3:3" x14ac:dyDescent="0.25">
      <c r="C4913"/>
    </row>
    <row r="4914" spans="3:3" x14ac:dyDescent="0.25">
      <c r="C4914"/>
    </row>
    <row r="4915" spans="3:3" x14ac:dyDescent="0.25">
      <c r="C4915"/>
    </row>
    <row r="4916" spans="3:3" x14ac:dyDescent="0.25">
      <c r="C4916"/>
    </row>
    <row r="4917" spans="3:3" x14ac:dyDescent="0.25">
      <c r="C4917"/>
    </row>
    <row r="4918" spans="3:3" x14ac:dyDescent="0.25">
      <c r="C4918"/>
    </row>
    <row r="4919" spans="3:3" x14ac:dyDescent="0.25">
      <c r="C4919"/>
    </row>
    <row r="4920" spans="3:3" x14ac:dyDescent="0.25">
      <c r="C4920"/>
    </row>
    <row r="4921" spans="3:3" x14ac:dyDescent="0.25">
      <c r="C4921"/>
    </row>
    <row r="4922" spans="3:3" x14ac:dyDescent="0.25">
      <c r="C4922"/>
    </row>
    <row r="4923" spans="3:3" x14ac:dyDescent="0.25">
      <c r="C4923"/>
    </row>
    <row r="4924" spans="3:3" x14ac:dyDescent="0.25">
      <c r="C4924"/>
    </row>
    <row r="4925" spans="3:3" x14ac:dyDescent="0.25">
      <c r="C4925"/>
    </row>
    <row r="4926" spans="3:3" x14ac:dyDescent="0.25">
      <c r="C4926"/>
    </row>
    <row r="4927" spans="3:3" x14ac:dyDescent="0.25">
      <c r="C4927"/>
    </row>
    <row r="4928" spans="3:3" x14ac:dyDescent="0.25">
      <c r="C4928"/>
    </row>
    <row r="4929" spans="3:3" x14ac:dyDescent="0.25">
      <c r="C4929"/>
    </row>
    <row r="4930" spans="3:3" x14ac:dyDescent="0.25">
      <c r="C4930"/>
    </row>
    <row r="4931" spans="3:3" x14ac:dyDescent="0.25">
      <c r="C4931"/>
    </row>
    <row r="4932" spans="3:3" x14ac:dyDescent="0.25">
      <c r="C4932"/>
    </row>
    <row r="4933" spans="3:3" x14ac:dyDescent="0.25">
      <c r="C4933"/>
    </row>
    <row r="4934" spans="3:3" x14ac:dyDescent="0.25">
      <c r="C4934"/>
    </row>
    <row r="4935" spans="3:3" x14ac:dyDescent="0.25">
      <c r="C4935"/>
    </row>
    <row r="4936" spans="3:3" x14ac:dyDescent="0.25">
      <c r="C4936"/>
    </row>
    <row r="4937" spans="3:3" x14ac:dyDescent="0.25">
      <c r="C4937"/>
    </row>
    <row r="4938" spans="3:3" x14ac:dyDescent="0.25">
      <c r="C4938"/>
    </row>
    <row r="4939" spans="3:3" x14ac:dyDescent="0.25">
      <c r="C4939"/>
    </row>
    <row r="4940" spans="3:3" x14ac:dyDescent="0.25">
      <c r="C4940"/>
    </row>
    <row r="4941" spans="3:3" x14ac:dyDescent="0.25">
      <c r="C4941"/>
    </row>
    <row r="4942" spans="3:3" x14ac:dyDescent="0.25">
      <c r="C4942"/>
    </row>
    <row r="4943" spans="3:3" x14ac:dyDescent="0.25">
      <c r="C4943"/>
    </row>
    <row r="4944" spans="3:3" x14ac:dyDescent="0.25">
      <c r="C4944"/>
    </row>
    <row r="4945" spans="3:3" x14ac:dyDescent="0.25">
      <c r="C4945"/>
    </row>
    <row r="4946" spans="3:3" x14ac:dyDescent="0.25">
      <c r="C4946"/>
    </row>
    <row r="4947" spans="3:3" x14ac:dyDescent="0.25">
      <c r="C4947"/>
    </row>
    <row r="4948" spans="3:3" x14ac:dyDescent="0.25">
      <c r="C4948"/>
    </row>
    <row r="4949" spans="3:3" x14ac:dyDescent="0.25">
      <c r="C4949"/>
    </row>
    <row r="4950" spans="3:3" x14ac:dyDescent="0.25">
      <c r="C4950"/>
    </row>
    <row r="4951" spans="3:3" x14ac:dyDescent="0.25">
      <c r="C4951"/>
    </row>
    <row r="4952" spans="3:3" x14ac:dyDescent="0.25">
      <c r="C4952"/>
    </row>
    <row r="4953" spans="3:3" x14ac:dyDescent="0.25">
      <c r="C4953"/>
    </row>
    <row r="4954" spans="3:3" x14ac:dyDescent="0.25">
      <c r="C4954"/>
    </row>
    <row r="4955" spans="3:3" x14ac:dyDescent="0.25">
      <c r="C4955"/>
    </row>
    <row r="4956" spans="3:3" x14ac:dyDescent="0.25">
      <c r="C4956"/>
    </row>
    <row r="4957" spans="3:3" x14ac:dyDescent="0.25">
      <c r="C4957"/>
    </row>
    <row r="4958" spans="3:3" x14ac:dyDescent="0.25">
      <c r="C4958"/>
    </row>
    <row r="4959" spans="3:3" x14ac:dyDescent="0.25">
      <c r="C4959"/>
    </row>
    <row r="4960" spans="3:3" x14ac:dyDescent="0.25">
      <c r="C4960"/>
    </row>
    <row r="4961" spans="3:3" x14ac:dyDescent="0.25">
      <c r="C4961"/>
    </row>
    <row r="4962" spans="3:3" x14ac:dyDescent="0.25">
      <c r="C4962"/>
    </row>
    <row r="4963" spans="3:3" x14ac:dyDescent="0.25">
      <c r="C4963"/>
    </row>
    <row r="4964" spans="3:3" x14ac:dyDescent="0.25">
      <c r="C4964"/>
    </row>
    <row r="4965" spans="3:3" x14ac:dyDescent="0.25">
      <c r="C4965"/>
    </row>
    <row r="4966" spans="3:3" x14ac:dyDescent="0.25">
      <c r="C4966"/>
    </row>
    <row r="4967" spans="3:3" x14ac:dyDescent="0.25">
      <c r="C4967"/>
    </row>
    <row r="4968" spans="3:3" x14ac:dyDescent="0.25">
      <c r="C4968"/>
    </row>
    <row r="4969" spans="3:3" x14ac:dyDescent="0.25">
      <c r="C4969"/>
    </row>
    <row r="4970" spans="3:3" x14ac:dyDescent="0.25">
      <c r="C4970"/>
    </row>
    <row r="4971" spans="3:3" x14ac:dyDescent="0.25">
      <c r="C4971"/>
    </row>
    <row r="4972" spans="3:3" x14ac:dyDescent="0.25">
      <c r="C4972"/>
    </row>
    <row r="4973" spans="3:3" x14ac:dyDescent="0.25">
      <c r="C4973"/>
    </row>
    <row r="4974" spans="3:3" x14ac:dyDescent="0.25">
      <c r="C4974"/>
    </row>
    <row r="4975" spans="3:3" x14ac:dyDescent="0.25">
      <c r="C4975"/>
    </row>
    <row r="4976" spans="3:3" x14ac:dyDescent="0.25">
      <c r="C4976"/>
    </row>
    <row r="4977" spans="3:3" x14ac:dyDescent="0.25">
      <c r="C4977"/>
    </row>
    <row r="4978" spans="3:3" x14ac:dyDescent="0.25">
      <c r="C4978"/>
    </row>
    <row r="4979" spans="3:3" x14ac:dyDescent="0.25">
      <c r="C4979"/>
    </row>
    <row r="4980" spans="3:3" x14ac:dyDescent="0.25">
      <c r="C4980"/>
    </row>
    <row r="4981" spans="3:3" x14ac:dyDescent="0.25">
      <c r="C4981"/>
    </row>
    <row r="4982" spans="3:3" x14ac:dyDescent="0.25">
      <c r="C4982"/>
    </row>
    <row r="4983" spans="3:3" x14ac:dyDescent="0.25">
      <c r="C4983"/>
    </row>
    <row r="4984" spans="3:3" x14ac:dyDescent="0.25">
      <c r="C4984"/>
    </row>
    <row r="4985" spans="3:3" x14ac:dyDescent="0.25">
      <c r="C4985"/>
    </row>
    <row r="4986" spans="3:3" x14ac:dyDescent="0.25">
      <c r="C4986"/>
    </row>
    <row r="4987" spans="3:3" x14ac:dyDescent="0.25">
      <c r="C4987"/>
    </row>
    <row r="4988" spans="3:3" x14ac:dyDescent="0.25">
      <c r="C4988"/>
    </row>
    <row r="4989" spans="3:3" x14ac:dyDescent="0.25">
      <c r="C4989"/>
    </row>
    <row r="4990" spans="3:3" x14ac:dyDescent="0.25">
      <c r="C4990"/>
    </row>
    <row r="4991" spans="3:3" x14ac:dyDescent="0.25">
      <c r="C4991"/>
    </row>
    <row r="4992" spans="3:3" x14ac:dyDescent="0.25">
      <c r="C4992"/>
    </row>
    <row r="4993" spans="3:3" x14ac:dyDescent="0.25">
      <c r="C4993"/>
    </row>
    <row r="4994" spans="3:3" x14ac:dyDescent="0.25">
      <c r="C4994"/>
    </row>
    <row r="4995" spans="3:3" x14ac:dyDescent="0.25">
      <c r="C4995"/>
    </row>
    <row r="4996" spans="3:3" x14ac:dyDescent="0.25">
      <c r="C4996"/>
    </row>
    <row r="4997" spans="3:3" x14ac:dyDescent="0.25">
      <c r="C4997"/>
    </row>
    <row r="4998" spans="3:3" x14ac:dyDescent="0.25">
      <c r="C4998"/>
    </row>
    <row r="4999" spans="3:3" x14ac:dyDescent="0.25">
      <c r="C4999"/>
    </row>
    <row r="5000" spans="3:3" x14ac:dyDescent="0.25">
      <c r="C5000"/>
    </row>
    <row r="5001" spans="3:3" x14ac:dyDescent="0.25">
      <c r="C5001"/>
    </row>
    <row r="5002" spans="3:3" x14ac:dyDescent="0.25">
      <c r="C5002"/>
    </row>
    <row r="5003" spans="3:3" x14ac:dyDescent="0.25">
      <c r="C5003"/>
    </row>
    <row r="5004" spans="3:3" x14ac:dyDescent="0.25">
      <c r="C5004"/>
    </row>
    <row r="5005" spans="3:3" x14ac:dyDescent="0.25">
      <c r="C5005"/>
    </row>
    <row r="5006" spans="3:3" x14ac:dyDescent="0.25">
      <c r="C5006"/>
    </row>
    <row r="5007" spans="3:3" x14ac:dyDescent="0.25">
      <c r="C5007"/>
    </row>
    <row r="5008" spans="3:3" x14ac:dyDescent="0.25">
      <c r="C5008"/>
    </row>
    <row r="5009" spans="3:3" x14ac:dyDescent="0.25">
      <c r="C5009"/>
    </row>
    <row r="5010" spans="3:3" x14ac:dyDescent="0.25">
      <c r="C5010"/>
    </row>
    <row r="5011" spans="3:3" x14ac:dyDescent="0.25">
      <c r="C5011"/>
    </row>
    <row r="5012" spans="3:3" x14ac:dyDescent="0.25">
      <c r="C5012"/>
    </row>
    <row r="5013" spans="3:3" x14ac:dyDescent="0.25">
      <c r="C5013"/>
    </row>
    <row r="5014" spans="3:3" x14ac:dyDescent="0.25">
      <c r="C5014"/>
    </row>
    <row r="5015" spans="3:3" x14ac:dyDescent="0.25">
      <c r="C5015"/>
    </row>
    <row r="5016" spans="3:3" x14ac:dyDescent="0.25">
      <c r="C5016"/>
    </row>
    <row r="5017" spans="3:3" x14ac:dyDescent="0.25">
      <c r="C5017"/>
    </row>
    <row r="5018" spans="3:3" x14ac:dyDescent="0.25">
      <c r="C5018"/>
    </row>
    <row r="5019" spans="3:3" x14ac:dyDescent="0.25">
      <c r="C5019"/>
    </row>
    <row r="5020" spans="3:3" x14ac:dyDescent="0.25">
      <c r="C5020"/>
    </row>
    <row r="5021" spans="3:3" x14ac:dyDescent="0.25">
      <c r="C5021"/>
    </row>
    <row r="5022" spans="3:3" x14ac:dyDescent="0.25">
      <c r="C5022"/>
    </row>
    <row r="5023" spans="3:3" x14ac:dyDescent="0.25">
      <c r="C5023"/>
    </row>
    <row r="5024" spans="3:3" x14ac:dyDescent="0.25">
      <c r="C5024"/>
    </row>
    <row r="5025" spans="3:3" x14ac:dyDescent="0.25">
      <c r="C5025"/>
    </row>
    <row r="5026" spans="3:3" x14ac:dyDescent="0.25">
      <c r="C5026"/>
    </row>
    <row r="5027" spans="3:3" x14ac:dyDescent="0.25">
      <c r="C5027"/>
    </row>
    <row r="5028" spans="3:3" x14ac:dyDescent="0.25">
      <c r="C5028"/>
    </row>
    <row r="5029" spans="3:3" x14ac:dyDescent="0.25">
      <c r="C5029"/>
    </row>
    <row r="5030" spans="3:3" x14ac:dyDescent="0.25">
      <c r="C5030"/>
    </row>
    <row r="5031" spans="3:3" x14ac:dyDescent="0.25">
      <c r="C5031"/>
    </row>
    <row r="5032" spans="3:3" x14ac:dyDescent="0.25">
      <c r="C5032"/>
    </row>
    <row r="5033" spans="3:3" x14ac:dyDescent="0.25">
      <c r="C5033"/>
    </row>
    <row r="5034" spans="3:3" x14ac:dyDescent="0.25">
      <c r="C5034"/>
    </row>
    <row r="5035" spans="3:3" x14ac:dyDescent="0.25">
      <c r="C5035"/>
    </row>
    <row r="5036" spans="3:3" x14ac:dyDescent="0.25">
      <c r="C5036"/>
    </row>
    <row r="5037" spans="3:3" x14ac:dyDescent="0.25">
      <c r="C5037"/>
    </row>
    <row r="5038" spans="3:3" x14ac:dyDescent="0.25">
      <c r="C5038"/>
    </row>
    <row r="5039" spans="3:3" x14ac:dyDescent="0.25">
      <c r="C5039"/>
    </row>
    <row r="5040" spans="3:3" x14ac:dyDescent="0.25">
      <c r="C5040"/>
    </row>
    <row r="5041" spans="3:3" x14ac:dyDescent="0.25">
      <c r="C5041"/>
    </row>
    <row r="5042" spans="3:3" x14ac:dyDescent="0.25">
      <c r="C5042"/>
    </row>
    <row r="5043" spans="3:3" x14ac:dyDescent="0.25">
      <c r="C5043"/>
    </row>
    <row r="5044" spans="3:3" x14ac:dyDescent="0.25">
      <c r="C5044"/>
    </row>
    <row r="5045" spans="3:3" x14ac:dyDescent="0.25">
      <c r="C5045"/>
    </row>
    <row r="5046" spans="3:3" x14ac:dyDescent="0.25">
      <c r="C5046"/>
    </row>
    <row r="5047" spans="3:3" x14ac:dyDescent="0.25">
      <c r="C5047"/>
    </row>
    <row r="5048" spans="3:3" x14ac:dyDescent="0.25">
      <c r="C5048"/>
    </row>
    <row r="5049" spans="3:3" x14ac:dyDescent="0.25">
      <c r="C5049"/>
    </row>
    <row r="5050" spans="3:3" x14ac:dyDescent="0.25">
      <c r="C5050"/>
    </row>
    <row r="5051" spans="3:3" x14ac:dyDescent="0.25">
      <c r="C5051"/>
    </row>
    <row r="5052" spans="3:3" x14ac:dyDescent="0.25">
      <c r="C5052"/>
    </row>
    <row r="5053" spans="3:3" x14ac:dyDescent="0.25">
      <c r="C5053"/>
    </row>
    <row r="5054" spans="3:3" x14ac:dyDescent="0.25">
      <c r="C5054"/>
    </row>
    <row r="5055" spans="3:3" x14ac:dyDescent="0.25">
      <c r="C5055"/>
    </row>
    <row r="5056" spans="3:3" x14ac:dyDescent="0.25">
      <c r="C5056"/>
    </row>
    <row r="5057" spans="3:3" x14ac:dyDescent="0.25">
      <c r="C5057"/>
    </row>
    <row r="5058" spans="3:3" x14ac:dyDescent="0.25">
      <c r="C5058"/>
    </row>
    <row r="5059" spans="3:3" x14ac:dyDescent="0.25">
      <c r="C5059"/>
    </row>
    <row r="5060" spans="3:3" x14ac:dyDescent="0.25">
      <c r="C5060"/>
    </row>
    <row r="5061" spans="3:3" x14ac:dyDescent="0.25">
      <c r="C5061"/>
    </row>
    <row r="5062" spans="3:3" x14ac:dyDescent="0.25">
      <c r="C5062"/>
    </row>
    <row r="5063" spans="3:3" x14ac:dyDescent="0.25">
      <c r="C5063"/>
    </row>
    <row r="5064" spans="3:3" x14ac:dyDescent="0.25">
      <c r="C5064"/>
    </row>
    <row r="5065" spans="3:3" x14ac:dyDescent="0.25">
      <c r="C5065"/>
    </row>
    <row r="5066" spans="3:3" x14ac:dyDescent="0.25">
      <c r="C5066"/>
    </row>
    <row r="5067" spans="3:3" x14ac:dyDescent="0.25">
      <c r="C5067"/>
    </row>
    <row r="5068" spans="3:3" x14ac:dyDescent="0.25">
      <c r="C5068"/>
    </row>
    <row r="5069" spans="3:3" x14ac:dyDescent="0.25">
      <c r="C5069"/>
    </row>
    <row r="5070" spans="3:3" x14ac:dyDescent="0.25">
      <c r="C5070"/>
    </row>
    <row r="5071" spans="3:3" x14ac:dyDescent="0.25">
      <c r="C5071"/>
    </row>
    <row r="5072" spans="3:3" x14ac:dyDescent="0.25">
      <c r="C5072"/>
    </row>
    <row r="5073" spans="3:3" x14ac:dyDescent="0.25">
      <c r="C5073"/>
    </row>
    <row r="5074" spans="3:3" x14ac:dyDescent="0.25">
      <c r="C5074"/>
    </row>
    <row r="5075" spans="3:3" x14ac:dyDescent="0.25">
      <c r="C5075"/>
    </row>
    <row r="5076" spans="3:3" x14ac:dyDescent="0.25">
      <c r="C5076"/>
    </row>
    <row r="5077" spans="3:3" x14ac:dyDescent="0.25">
      <c r="C5077"/>
    </row>
    <row r="5078" spans="3:3" x14ac:dyDescent="0.25">
      <c r="C5078"/>
    </row>
    <row r="5079" spans="3:3" x14ac:dyDescent="0.25">
      <c r="C5079"/>
    </row>
    <row r="5080" spans="3:3" x14ac:dyDescent="0.25">
      <c r="C5080"/>
    </row>
    <row r="5081" spans="3:3" x14ac:dyDescent="0.25">
      <c r="C5081"/>
    </row>
    <row r="5082" spans="3:3" x14ac:dyDescent="0.25">
      <c r="C5082"/>
    </row>
    <row r="5083" spans="3:3" x14ac:dyDescent="0.25">
      <c r="C5083"/>
    </row>
    <row r="5084" spans="3:3" x14ac:dyDescent="0.25">
      <c r="C5084"/>
    </row>
    <row r="5085" spans="3:3" x14ac:dyDescent="0.25">
      <c r="C5085"/>
    </row>
    <row r="5086" spans="3:3" x14ac:dyDescent="0.25">
      <c r="C5086"/>
    </row>
    <row r="5087" spans="3:3" x14ac:dyDescent="0.25">
      <c r="C5087"/>
    </row>
    <row r="5088" spans="3:3" x14ac:dyDescent="0.25">
      <c r="C5088"/>
    </row>
    <row r="5089" spans="3:3" x14ac:dyDescent="0.25">
      <c r="C5089"/>
    </row>
    <row r="5090" spans="3:3" x14ac:dyDescent="0.25">
      <c r="C5090"/>
    </row>
    <row r="5091" spans="3:3" x14ac:dyDescent="0.25">
      <c r="C5091"/>
    </row>
    <row r="5092" spans="3:3" x14ac:dyDescent="0.25">
      <c r="C5092"/>
    </row>
    <row r="5093" spans="3:3" x14ac:dyDescent="0.25">
      <c r="C5093"/>
    </row>
    <row r="5094" spans="3:3" x14ac:dyDescent="0.25">
      <c r="C5094"/>
    </row>
    <row r="5095" spans="3:3" x14ac:dyDescent="0.25">
      <c r="C5095"/>
    </row>
    <row r="5096" spans="3:3" x14ac:dyDescent="0.25">
      <c r="C5096"/>
    </row>
    <row r="5097" spans="3:3" x14ac:dyDescent="0.25">
      <c r="C5097"/>
    </row>
    <row r="5098" spans="3:3" x14ac:dyDescent="0.25">
      <c r="C5098"/>
    </row>
    <row r="5099" spans="3:3" x14ac:dyDescent="0.25">
      <c r="C5099"/>
    </row>
    <row r="5100" spans="3:3" x14ac:dyDescent="0.25">
      <c r="C5100"/>
    </row>
    <row r="5101" spans="3:3" x14ac:dyDescent="0.25">
      <c r="C5101"/>
    </row>
    <row r="5102" spans="3:3" x14ac:dyDescent="0.25">
      <c r="C5102"/>
    </row>
    <row r="5103" spans="3:3" x14ac:dyDescent="0.25">
      <c r="C5103"/>
    </row>
    <row r="5104" spans="3:3" x14ac:dyDescent="0.25">
      <c r="C5104"/>
    </row>
    <row r="5105" spans="3:3" x14ac:dyDescent="0.25">
      <c r="C5105"/>
    </row>
    <row r="5106" spans="3:3" x14ac:dyDescent="0.25">
      <c r="C5106"/>
    </row>
    <row r="5107" spans="3:3" x14ac:dyDescent="0.25">
      <c r="C5107"/>
    </row>
    <row r="5108" spans="3:3" x14ac:dyDescent="0.25">
      <c r="C5108"/>
    </row>
    <row r="5109" spans="3:3" x14ac:dyDescent="0.25">
      <c r="C5109"/>
    </row>
    <row r="5110" spans="3:3" x14ac:dyDescent="0.25">
      <c r="C5110"/>
    </row>
    <row r="5111" spans="3:3" x14ac:dyDescent="0.25">
      <c r="C5111"/>
    </row>
    <row r="5112" spans="3:3" x14ac:dyDescent="0.25">
      <c r="C5112"/>
    </row>
    <row r="5113" spans="3:3" x14ac:dyDescent="0.25">
      <c r="C5113"/>
    </row>
    <row r="5114" spans="3:3" x14ac:dyDescent="0.25">
      <c r="C5114"/>
    </row>
    <row r="5115" spans="3:3" x14ac:dyDescent="0.25">
      <c r="C5115"/>
    </row>
    <row r="5116" spans="3:3" x14ac:dyDescent="0.25">
      <c r="C5116"/>
    </row>
    <row r="5117" spans="3:3" x14ac:dyDescent="0.25">
      <c r="C5117"/>
    </row>
    <row r="5118" spans="3:3" x14ac:dyDescent="0.25">
      <c r="C5118"/>
    </row>
    <row r="5119" spans="3:3" x14ac:dyDescent="0.25">
      <c r="C5119"/>
    </row>
    <row r="5120" spans="3:3" x14ac:dyDescent="0.25">
      <c r="C5120"/>
    </row>
    <row r="5121" spans="3:3" x14ac:dyDescent="0.25">
      <c r="C5121"/>
    </row>
    <row r="5122" spans="3:3" x14ac:dyDescent="0.25">
      <c r="C5122"/>
    </row>
    <row r="5123" spans="3:3" x14ac:dyDescent="0.25">
      <c r="C5123"/>
    </row>
    <row r="5124" spans="3:3" x14ac:dyDescent="0.25">
      <c r="C5124"/>
    </row>
    <row r="5125" spans="3:3" x14ac:dyDescent="0.25">
      <c r="C5125"/>
    </row>
    <row r="5126" spans="3:3" x14ac:dyDescent="0.25">
      <c r="C5126"/>
    </row>
    <row r="5127" spans="3:3" x14ac:dyDescent="0.25">
      <c r="C5127"/>
    </row>
    <row r="5128" spans="3:3" x14ac:dyDescent="0.25">
      <c r="C5128"/>
    </row>
    <row r="5129" spans="3:3" x14ac:dyDescent="0.25">
      <c r="C5129"/>
    </row>
    <row r="5130" spans="3:3" x14ac:dyDescent="0.25">
      <c r="C5130"/>
    </row>
    <row r="5131" spans="3:3" x14ac:dyDescent="0.25">
      <c r="C5131"/>
    </row>
    <row r="5132" spans="3:3" x14ac:dyDescent="0.25">
      <c r="C5132"/>
    </row>
    <row r="5133" spans="3:3" x14ac:dyDescent="0.25">
      <c r="C5133"/>
    </row>
    <row r="5134" spans="3:3" x14ac:dyDescent="0.25">
      <c r="C5134"/>
    </row>
    <row r="5135" spans="3:3" x14ac:dyDescent="0.25">
      <c r="C5135"/>
    </row>
    <row r="5136" spans="3:3" x14ac:dyDescent="0.25">
      <c r="C5136"/>
    </row>
    <row r="5137" spans="3:3" x14ac:dyDescent="0.25">
      <c r="C5137"/>
    </row>
    <row r="5138" spans="3:3" x14ac:dyDescent="0.25">
      <c r="C5138"/>
    </row>
    <row r="5139" spans="3:3" x14ac:dyDescent="0.25">
      <c r="C5139"/>
    </row>
    <row r="5140" spans="3:3" x14ac:dyDescent="0.25">
      <c r="C5140"/>
    </row>
    <row r="5141" spans="3:3" x14ac:dyDescent="0.25">
      <c r="C5141"/>
    </row>
    <row r="5142" spans="3:3" x14ac:dyDescent="0.25">
      <c r="C5142"/>
    </row>
    <row r="5143" spans="3:3" x14ac:dyDescent="0.25">
      <c r="C5143"/>
    </row>
    <row r="5144" spans="3:3" x14ac:dyDescent="0.25">
      <c r="C5144"/>
    </row>
    <row r="5145" spans="3:3" x14ac:dyDescent="0.25">
      <c r="C5145"/>
    </row>
    <row r="5146" spans="3:3" x14ac:dyDescent="0.25">
      <c r="C5146"/>
    </row>
    <row r="5147" spans="3:3" x14ac:dyDescent="0.25">
      <c r="C5147"/>
    </row>
    <row r="5148" spans="3:3" x14ac:dyDescent="0.25">
      <c r="C5148"/>
    </row>
    <row r="5149" spans="3:3" x14ac:dyDescent="0.25">
      <c r="C5149"/>
    </row>
    <row r="5150" spans="3:3" x14ac:dyDescent="0.25">
      <c r="C5150"/>
    </row>
    <row r="5151" spans="3:3" x14ac:dyDescent="0.25">
      <c r="C5151"/>
    </row>
    <row r="5152" spans="3:3" x14ac:dyDescent="0.25">
      <c r="C5152"/>
    </row>
    <row r="5153" spans="3:3" x14ac:dyDescent="0.25">
      <c r="C5153"/>
    </row>
    <row r="5154" spans="3:3" x14ac:dyDescent="0.25">
      <c r="C5154"/>
    </row>
    <row r="5155" spans="3:3" x14ac:dyDescent="0.25">
      <c r="C5155"/>
    </row>
    <row r="5156" spans="3:3" x14ac:dyDescent="0.25">
      <c r="C5156"/>
    </row>
    <row r="5157" spans="3:3" x14ac:dyDescent="0.25">
      <c r="C5157"/>
    </row>
    <row r="5158" spans="3:3" x14ac:dyDescent="0.25">
      <c r="C5158"/>
    </row>
    <row r="5159" spans="3:3" x14ac:dyDescent="0.25">
      <c r="C5159"/>
    </row>
    <row r="5160" spans="3:3" x14ac:dyDescent="0.25">
      <c r="C5160"/>
    </row>
    <row r="5161" spans="3:3" x14ac:dyDescent="0.25">
      <c r="C5161"/>
    </row>
    <row r="5162" spans="3:3" x14ac:dyDescent="0.25">
      <c r="C5162"/>
    </row>
    <row r="5163" spans="3:3" x14ac:dyDescent="0.25">
      <c r="C5163"/>
    </row>
    <row r="5164" spans="3:3" x14ac:dyDescent="0.25">
      <c r="C5164"/>
    </row>
    <row r="5165" spans="3:3" x14ac:dyDescent="0.25">
      <c r="C5165"/>
    </row>
    <row r="5166" spans="3:3" x14ac:dyDescent="0.25">
      <c r="C5166"/>
    </row>
    <row r="5167" spans="3:3" x14ac:dyDescent="0.25">
      <c r="C5167"/>
    </row>
    <row r="5168" spans="3:3" x14ac:dyDescent="0.25">
      <c r="C5168"/>
    </row>
    <row r="5169" spans="3:3" x14ac:dyDescent="0.25">
      <c r="C5169"/>
    </row>
    <row r="5170" spans="3:3" x14ac:dyDescent="0.25">
      <c r="C5170"/>
    </row>
    <row r="5171" spans="3:3" x14ac:dyDescent="0.25">
      <c r="C5171"/>
    </row>
    <row r="5172" spans="3:3" x14ac:dyDescent="0.25">
      <c r="C5172"/>
    </row>
    <row r="5173" spans="3:3" x14ac:dyDescent="0.25">
      <c r="C5173"/>
    </row>
    <row r="5174" spans="3:3" x14ac:dyDescent="0.25">
      <c r="C5174"/>
    </row>
    <row r="5175" spans="3:3" x14ac:dyDescent="0.25">
      <c r="C5175"/>
    </row>
    <row r="5176" spans="3:3" x14ac:dyDescent="0.25">
      <c r="C5176"/>
    </row>
    <row r="5177" spans="3:3" x14ac:dyDescent="0.25">
      <c r="C5177"/>
    </row>
    <row r="5178" spans="3:3" x14ac:dyDescent="0.25">
      <c r="C5178"/>
    </row>
    <row r="5179" spans="3:3" x14ac:dyDescent="0.25">
      <c r="C5179"/>
    </row>
    <row r="5180" spans="3:3" x14ac:dyDescent="0.25">
      <c r="C5180"/>
    </row>
    <row r="5181" spans="3:3" x14ac:dyDescent="0.25">
      <c r="C5181"/>
    </row>
    <row r="5182" spans="3:3" x14ac:dyDescent="0.25">
      <c r="C5182"/>
    </row>
    <row r="5183" spans="3:3" x14ac:dyDescent="0.25">
      <c r="C5183"/>
    </row>
    <row r="5184" spans="3:3" x14ac:dyDescent="0.25">
      <c r="C5184"/>
    </row>
    <row r="5185" spans="3:3" x14ac:dyDescent="0.25">
      <c r="C5185"/>
    </row>
    <row r="5186" spans="3:3" x14ac:dyDescent="0.25">
      <c r="C5186"/>
    </row>
    <row r="5187" spans="3:3" x14ac:dyDescent="0.25">
      <c r="C5187"/>
    </row>
    <row r="5188" spans="3:3" x14ac:dyDescent="0.25">
      <c r="C5188"/>
    </row>
    <row r="5189" spans="3:3" x14ac:dyDescent="0.25">
      <c r="C5189"/>
    </row>
    <row r="5190" spans="3:3" x14ac:dyDescent="0.25">
      <c r="C5190"/>
    </row>
    <row r="5191" spans="3:3" x14ac:dyDescent="0.25">
      <c r="C5191"/>
    </row>
    <row r="5192" spans="3:3" x14ac:dyDescent="0.25">
      <c r="C5192"/>
    </row>
    <row r="5193" spans="3:3" x14ac:dyDescent="0.25">
      <c r="C5193"/>
    </row>
    <row r="5194" spans="3:3" x14ac:dyDescent="0.25">
      <c r="C5194"/>
    </row>
    <row r="5195" spans="3:3" x14ac:dyDescent="0.25">
      <c r="C5195"/>
    </row>
    <row r="5196" spans="3:3" x14ac:dyDescent="0.25">
      <c r="C5196"/>
    </row>
    <row r="5197" spans="3:3" x14ac:dyDescent="0.25">
      <c r="C5197"/>
    </row>
    <row r="5198" spans="3:3" x14ac:dyDescent="0.25">
      <c r="C5198"/>
    </row>
    <row r="5199" spans="3:3" x14ac:dyDescent="0.25">
      <c r="C5199"/>
    </row>
    <row r="5200" spans="3:3" x14ac:dyDescent="0.25">
      <c r="C5200"/>
    </row>
    <row r="5201" spans="3:3" x14ac:dyDescent="0.25">
      <c r="C5201"/>
    </row>
    <row r="5202" spans="3:3" x14ac:dyDescent="0.25">
      <c r="C5202"/>
    </row>
    <row r="5203" spans="3:3" x14ac:dyDescent="0.25">
      <c r="C5203"/>
    </row>
    <row r="5204" spans="3:3" x14ac:dyDescent="0.25">
      <c r="C5204"/>
    </row>
    <row r="5205" spans="3:3" x14ac:dyDescent="0.25">
      <c r="C5205"/>
    </row>
    <row r="5206" spans="3:3" x14ac:dyDescent="0.25">
      <c r="C5206"/>
    </row>
    <row r="5207" spans="3:3" x14ac:dyDescent="0.25">
      <c r="C5207"/>
    </row>
    <row r="5208" spans="3:3" x14ac:dyDescent="0.25">
      <c r="C5208"/>
    </row>
    <row r="5209" spans="3:3" x14ac:dyDescent="0.25">
      <c r="C5209"/>
    </row>
    <row r="5210" spans="3:3" x14ac:dyDescent="0.25">
      <c r="C5210"/>
    </row>
    <row r="5211" spans="3:3" x14ac:dyDescent="0.25">
      <c r="C5211"/>
    </row>
    <row r="5212" spans="3:3" x14ac:dyDescent="0.25">
      <c r="C5212"/>
    </row>
    <row r="5213" spans="3:3" x14ac:dyDescent="0.25">
      <c r="C5213"/>
    </row>
    <row r="5214" spans="3:3" x14ac:dyDescent="0.25">
      <c r="C5214"/>
    </row>
    <row r="5215" spans="3:3" x14ac:dyDescent="0.25">
      <c r="C5215"/>
    </row>
    <row r="5216" spans="3:3" x14ac:dyDescent="0.25">
      <c r="C5216"/>
    </row>
    <row r="5217" spans="3:3" x14ac:dyDescent="0.25">
      <c r="C5217"/>
    </row>
    <row r="5218" spans="3:3" x14ac:dyDescent="0.25">
      <c r="C5218"/>
    </row>
    <row r="5219" spans="3:3" x14ac:dyDescent="0.25">
      <c r="C5219"/>
    </row>
    <row r="5220" spans="3:3" x14ac:dyDescent="0.25">
      <c r="C5220"/>
    </row>
    <row r="5221" spans="3:3" x14ac:dyDescent="0.25">
      <c r="C5221"/>
    </row>
    <row r="5222" spans="3:3" x14ac:dyDescent="0.25">
      <c r="C5222"/>
    </row>
    <row r="5223" spans="3:3" x14ac:dyDescent="0.25">
      <c r="C5223"/>
    </row>
    <row r="5224" spans="3:3" x14ac:dyDescent="0.25">
      <c r="C5224"/>
    </row>
    <row r="5225" spans="3:3" x14ac:dyDescent="0.25">
      <c r="C5225"/>
    </row>
    <row r="5226" spans="3:3" x14ac:dyDescent="0.25">
      <c r="C5226"/>
    </row>
    <row r="5227" spans="3:3" x14ac:dyDescent="0.25">
      <c r="C5227"/>
    </row>
    <row r="5228" spans="3:3" x14ac:dyDescent="0.25">
      <c r="C5228"/>
    </row>
    <row r="5229" spans="3:3" x14ac:dyDescent="0.25">
      <c r="C5229"/>
    </row>
    <row r="5230" spans="3:3" x14ac:dyDescent="0.25">
      <c r="C5230"/>
    </row>
    <row r="5231" spans="3:3" x14ac:dyDescent="0.25">
      <c r="C5231"/>
    </row>
    <row r="5232" spans="3:3" x14ac:dyDescent="0.25">
      <c r="C5232"/>
    </row>
    <row r="5233" spans="3:3" x14ac:dyDescent="0.25">
      <c r="C5233"/>
    </row>
    <row r="5234" spans="3:3" x14ac:dyDescent="0.25">
      <c r="C5234"/>
    </row>
    <row r="5235" spans="3:3" x14ac:dyDescent="0.25">
      <c r="C5235"/>
    </row>
    <row r="5236" spans="3:3" x14ac:dyDescent="0.25">
      <c r="C5236"/>
    </row>
    <row r="5237" spans="3:3" x14ac:dyDescent="0.25">
      <c r="C5237"/>
    </row>
    <row r="5238" spans="3:3" x14ac:dyDescent="0.25">
      <c r="C5238"/>
    </row>
    <row r="5239" spans="3:3" x14ac:dyDescent="0.25">
      <c r="C5239"/>
    </row>
    <row r="5240" spans="3:3" x14ac:dyDescent="0.25">
      <c r="C5240"/>
    </row>
    <row r="5241" spans="3:3" x14ac:dyDescent="0.25">
      <c r="C5241"/>
    </row>
    <row r="5242" spans="3:3" x14ac:dyDescent="0.25">
      <c r="C5242"/>
    </row>
    <row r="5243" spans="3:3" x14ac:dyDescent="0.25">
      <c r="C5243"/>
    </row>
    <row r="5244" spans="3:3" x14ac:dyDescent="0.25">
      <c r="C5244"/>
    </row>
    <row r="5245" spans="3:3" x14ac:dyDescent="0.25">
      <c r="C5245"/>
    </row>
    <row r="5246" spans="3:3" x14ac:dyDescent="0.25">
      <c r="C5246"/>
    </row>
    <row r="5247" spans="3:3" x14ac:dyDescent="0.25">
      <c r="C5247"/>
    </row>
    <row r="5248" spans="3:3" x14ac:dyDescent="0.25">
      <c r="C5248"/>
    </row>
    <row r="5249" spans="3:3" x14ac:dyDescent="0.25">
      <c r="C5249"/>
    </row>
    <row r="5250" spans="3:3" x14ac:dyDescent="0.25">
      <c r="C5250"/>
    </row>
    <row r="5251" spans="3:3" x14ac:dyDescent="0.25">
      <c r="C5251"/>
    </row>
    <row r="5252" spans="3:3" x14ac:dyDescent="0.25">
      <c r="C5252"/>
    </row>
    <row r="5253" spans="3:3" x14ac:dyDescent="0.25">
      <c r="C5253"/>
    </row>
    <row r="5254" spans="3:3" x14ac:dyDescent="0.25">
      <c r="C5254"/>
    </row>
    <row r="5255" spans="3:3" x14ac:dyDescent="0.25">
      <c r="C5255"/>
    </row>
    <row r="5256" spans="3:3" x14ac:dyDescent="0.25">
      <c r="C5256"/>
    </row>
    <row r="5257" spans="3:3" x14ac:dyDescent="0.25">
      <c r="C5257"/>
    </row>
    <row r="5258" spans="3:3" x14ac:dyDescent="0.25">
      <c r="C5258"/>
    </row>
    <row r="5259" spans="3:3" x14ac:dyDescent="0.25">
      <c r="C5259"/>
    </row>
    <row r="5260" spans="3:3" x14ac:dyDescent="0.25">
      <c r="C5260"/>
    </row>
    <row r="5261" spans="3:3" x14ac:dyDescent="0.25">
      <c r="C5261"/>
    </row>
    <row r="5262" spans="3:3" x14ac:dyDescent="0.25">
      <c r="C5262"/>
    </row>
    <row r="5263" spans="3:3" x14ac:dyDescent="0.25">
      <c r="C5263"/>
    </row>
    <row r="5264" spans="3:3" x14ac:dyDescent="0.25">
      <c r="C5264"/>
    </row>
    <row r="5265" spans="3:3" x14ac:dyDescent="0.25">
      <c r="C5265"/>
    </row>
    <row r="5266" spans="3:3" x14ac:dyDescent="0.25">
      <c r="C5266"/>
    </row>
    <row r="5267" spans="3:3" x14ac:dyDescent="0.25">
      <c r="C5267"/>
    </row>
    <row r="5268" spans="3:3" x14ac:dyDescent="0.25">
      <c r="C5268"/>
    </row>
    <row r="5269" spans="3:3" x14ac:dyDescent="0.25">
      <c r="C5269"/>
    </row>
    <row r="5270" spans="3:3" x14ac:dyDescent="0.25">
      <c r="C5270"/>
    </row>
    <row r="5271" spans="3:3" x14ac:dyDescent="0.25">
      <c r="C5271"/>
    </row>
    <row r="5272" spans="3:3" x14ac:dyDescent="0.25">
      <c r="C5272"/>
    </row>
    <row r="5273" spans="3:3" x14ac:dyDescent="0.25">
      <c r="C5273"/>
    </row>
    <row r="5274" spans="3:3" x14ac:dyDescent="0.25">
      <c r="C5274"/>
    </row>
    <row r="5275" spans="3:3" x14ac:dyDescent="0.25">
      <c r="C5275"/>
    </row>
    <row r="5276" spans="3:3" x14ac:dyDescent="0.25">
      <c r="C5276"/>
    </row>
    <row r="5277" spans="3:3" x14ac:dyDescent="0.25">
      <c r="C5277"/>
    </row>
    <row r="5278" spans="3:3" x14ac:dyDescent="0.25">
      <c r="C5278"/>
    </row>
    <row r="5279" spans="3:3" x14ac:dyDescent="0.25">
      <c r="C5279"/>
    </row>
    <row r="5280" spans="3:3" x14ac:dyDescent="0.25">
      <c r="C5280"/>
    </row>
    <row r="5281" spans="3:3" x14ac:dyDescent="0.25">
      <c r="C5281"/>
    </row>
    <row r="5282" spans="3:3" x14ac:dyDescent="0.25">
      <c r="C5282"/>
    </row>
    <row r="5283" spans="3:3" x14ac:dyDescent="0.25">
      <c r="C5283"/>
    </row>
    <row r="5284" spans="3:3" x14ac:dyDescent="0.25">
      <c r="C5284"/>
    </row>
    <row r="5285" spans="3:3" x14ac:dyDescent="0.25">
      <c r="C5285"/>
    </row>
    <row r="5286" spans="3:3" x14ac:dyDescent="0.25">
      <c r="C5286"/>
    </row>
    <row r="5287" spans="3:3" x14ac:dyDescent="0.25">
      <c r="C5287"/>
    </row>
    <row r="5288" spans="3:3" x14ac:dyDescent="0.25">
      <c r="C5288"/>
    </row>
    <row r="5289" spans="3:3" x14ac:dyDescent="0.25">
      <c r="C5289"/>
    </row>
    <row r="5290" spans="3:3" x14ac:dyDescent="0.25">
      <c r="C5290"/>
    </row>
    <row r="5291" spans="3:3" x14ac:dyDescent="0.25">
      <c r="C5291"/>
    </row>
    <row r="5292" spans="3:3" x14ac:dyDescent="0.25">
      <c r="C5292"/>
    </row>
    <row r="5293" spans="3:3" x14ac:dyDescent="0.25">
      <c r="C5293"/>
    </row>
    <row r="5294" spans="3:3" x14ac:dyDescent="0.25">
      <c r="C5294"/>
    </row>
    <row r="5295" spans="3:3" x14ac:dyDescent="0.25">
      <c r="C5295"/>
    </row>
    <row r="5296" spans="3:3" x14ac:dyDescent="0.25">
      <c r="C5296"/>
    </row>
    <row r="5297" spans="3:3" x14ac:dyDescent="0.25">
      <c r="C5297"/>
    </row>
    <row r="5298" spans="3:3" x14ac:dyDescent="0.25">
      <c r="C5298"/>
    </row>
    <row r="5299" spans="3:3" x14ac:dyDescent="0.25">
      <c r="C5299"/>
    </row>
    <row r="5300" spans="3:3" x14ac:dyDescent="0.25">
      <c r="C5300"/>
    </row>
    <row r="5301" spans="3:3" x14ac:dyDescent="0.25">
      <c r="C5301"/>
    </row>
    <row r="5302" spans="3:3" x14ac:dyDescent="0.25">
      <c r="C5302"/>
    </row>
    <row r="5303" spans="3:3" x14ac:dyDescent="0.25">
      <c r="C5303"/>
    </row>
    <row r="5304" spans="3:3" x14ac:dyDescent="0.25">
      <c r="C5304"/>
    </row>
    <row r="5305" spans="3:3" x14ac:dyDescent="0.25">
      <c r="C5305"/>
    </row>
    <row r="5306" spans="3:3" x14ac:dyDescent="0.25">
      <c r="C5306"/>
    </row>
    <row r="5307" spans="3:3" x14ac:dyDescent="0.25">
      <c r="C5307"/>
    </row>
    <row r="5308" spans="3:3" x14ac:dyDescent="0.25">
      <c r="C5308"/>
    </row>
    <row r="5309" spans="3:3" x14ac:dyDescent="0.25">
      <c r="C5309"/>
    </row>
    <row r="5310" spans="3:3" x14ac:dyDescent="0.25">
      <c r="C5310"/>
    </row>
    <row r="5311" spans="3:3" x14ac:dyDescent="0.25">
      <c r="C5311"/>
    </row>
    <row r="5312" spans="3:3" x14ac:dyDescent="0.25">
      <c r="C5312"/>
    </row>
    <row r="5313" spans="3:3" x14ac:dyDescent="0.25">
      <c r="C5313"/>
    </row>
    <row r="5314" spans="3:3" x14ac:dyDescent="0.25">
      <c r="C5314"/>
    </row>
    <row r="5315" spans="3:3" x14ac:dyDescent="0.25">
      <c r="C5315"/>
    </row>
    <row r="5316" spans="3:3" x14ac:dyDescent="0.25">
      <c r="C5316"/>
    </row>
    <row r="5317" spans="3:3" x14ac:dyDescent="0.25">
      <c r="C5317"/>
    </row>
    <row r="5318" spans="3:3" x14ac:dyDescent="0.25">
      <c r="C5318"/>
    </row>
    <row r="5319" spans="3:3" x14ac:dyDescent="0.25">
      <c r="C5319"/>
    </row>
    <row r="5320" spans="3:3" x14ac:dyDescent="0.25">
      <c r="C5320"/>
    </row>
    <row r="5321" spans="3:3" x14ac:dyDescent="0.25">
      <c r="C5321"/>
    </row>
    <row r="5322" spans="3:3" x14ac:dyDescent="0.25">
      <c r="C5322"/>
    </row>
    <row r="5323" spans="3:3" x14ac:dyDescent="0.25">
      <c r="C5323"/>
    </row>
    <row r="5324" spans="3:3" x14ac:dyDescent="0.25">
      <c r="C5324"/>
    </row>
    <row r="5325" spans="3:3" x14ac:dyDescent="0.25">
      <c r="C5325"/>
    </row>
    <row r="5326" spans="3:3" x14ac:dyDescent="0.25">
      <c r="C5326"/>
    </row>
    <row r="5327" spans="3:3" x14ac:dyDescent="0.25">
      <c r="C5327"/>
    </row>
    <row r="5328" spans="3:3" x14ac:dyDescent="0.25">
      <c r="C5328"/>
    </row>
    <row r="5329" spans="3:3" x14ac:dyDescent="0.25">
      <c r="C5329"/>
    </row>
    <row r="5330" spans="3:3" x14ac:dyDescent="0.25">
      <c r="C5330"/>
    </row>
    <row r="5331" spans="3:3" x14ac:dyDescent="0.25">
      <c r="C5331"/>
    </row>
    <row r="5332" spans="3:3" x14ac:dyDescent="0.25">
      <c r="C5332"/>
    </row>
    <row r="5333" spans="3:3" x14ac:dyDescent="0.25">
      <c r="C5333"/>
    </row>
    <row r="5334" spans="3:3" x14ac:dyDescent="0.25">
      <c r="C5334"/>
    </row>
    <row r="5335" spans="3:3" x14ac:dyDescent="0.25">
      <c r="C5335"/>
    </row>
    <row r="5336" spans="3:3" x14ac:dyDescent="0.25">
      <c r="C5336"/>
    </row>
    <row r="5337" spans="3:3" x14ac:dyDescent="0.25">
      <c r="C5337"/>
    </row>
    <row r="5338" spans="3:3" x14ac:dyDescent="0.25">
      <c r="C5338"/>
    </row>
    <row r="5339" spans="3:3" x14ac:dyDescent="0.25">
      <c r="C5339"/>
    </row>
    <row r="5340" spans="3:3" x14ac:dyDescent="0.25">
      <c r="C5340"/>
    </row>
    <row r="5341" spans="3:3" x14ac:dyDescent="0.25">
      <c r="C5341"/>
    </row>
    <row r="5342" spans="3:3" x14ac:dyDescent="0.25">
      <c r="C5342"/>
    </row>
    <row r="5343" spans="3:3" x14ac:dyDescent="0.25">
      <c r="C5343"/>
    </row>
    <row r="5344" spans="3:3" x14ac:dyDescent="0.25">
      <c r="C5344"/>
    </row>
    <row r="5345" spans="3:3" x14ac:dyDescent="0.25">
      <c r="C5345"/>
    </row>
    <row r="5346" spans="3:3" x14ac:dyDescent="0.25">
      <c r="C5346"/>
    </row>
    <row r="5347" spans="3:3" x14ac:dyDescent="0.25">
      <c r="C5347"/>
    </row>
    <row r="5348" spans="3:3" x14ac:dyDescent="0.25">
      <c r="C5348"/>
    </row>
    <row r="5349" spans="3:3" x14ac:dyDescent="0.25">
      <c r="C5349"/>
    </row>
    <row r="5350" spans="3:3" x14ac:dyDescent="0.25">
      <c r="C5350"/>
    </row>
    <row r="5351" spans="3:3" x14ac:dyDescent="0.25">
      <c r="C5351"/>
    </row>
    <row r="5352" spans="3:3" x14ac:dyDescent="0.25">
      <c r="C5352"/>
    </row>
    <row r="5353" spans="3:3" x14ac:dyDescent="0.25">
      <c r="C5353"/>
    </row>
    <row r="5354" spans="3:3" x14ac:dyDescent="0.25">
      <c r="C5354"/>
    </row>
    <row r="5355" spans="3:3" x14ac:dyDescent="0.25">
      <c r="C5355"/>
    </row>
    <row r="5356" spans="3:3" x14ac:dyDescent="0.25">
      <c r="C5356"/>
    </row>
    <row r="5357" spans="3:3" x14ac:dyDescent="0.25">
      <c r="C5357"/>
    </row>
    <row r="5358" spans="3:3" x14ac:dyDescent="0.25">
      <c r="C5358"/>
    </row>
    <row r="5359" spans="3:3" x14ac:dyDescent="0.25">
      <c r="C5359"/>
    </row>
    <row r="5360" spans="3:3" x14ac:dyDescent="0.25">
      <c r="C5360"/>
    </row>
    <row r="5361" spans="3:3" x14ac:dyDescent="0.25">
      <c r="C5361"/>
    </row>
    <row r="5362" spans="3:3" x14ac:dyDescent="0.25">
      <c r="C5362"/>
    </row>
    <row r="5363" spans="3:3" x14ac:dyDescent="0.25">
      <c r="C5363"/>
    </row>
    <row r="5364" spans="3:3" x14ac:dyDescent="0.25">
      <c r="C5364"/>
    </row>
    <row r="5365" spans="3:3" x14ac:dyDescent="0.25">
      <c r="C5365"/>
    </row>
    <row r="5366" spans="3:3" x14ac:dyDescent="0.25">
      <c r="C5366"/>
    </row>
    <row r="5367" spans="3:3" x14ac:dyDescent="0.25">
      <c r="C5367"/>
    </row>
    <row r="5368" spans="3:3" x14ac:dyDescent="0.25">
      <c r="C5368"/>
    </row>
    <row r="5369" spans="3:3" x14ac:dyDescent="0.25">
      <c r="C5369"/>
    </row>
    <row r="5370" spans="3:3" x14ac:dyDescent="0.25">
      <c r="C5370"/>
    </row>
    <row r="5371" spans="3:3" x14ac:dyDescent="0.25">
      <c r="C5371"/>
    </row>
    <row r="5372" spans="3:3" x14ac:dyDescent="0.25">
      <c r="C5372"/>
    </row>
    <row r="5373" spans="3:3" x14ac:dyDescent="0.25">
      <c r="C5373"/>
    </row>
    <row r="5374" spans="3:3" x14ac:dyDescent="0.25">
      <c r="C5374"/>
    </row>
    <row r="5375" spans="3:3" x14ac:dyDescent="0.25">
      <c r="C5375"/>
    </row>
    <row r="5376" spans="3:3" x14ac:dyDescent="0.25">
      <c r="C5376"/>
    </row>
    <row r="5377" spans="3:3" x14ac:dyDescent="0.25">
      <c r="C5377"/>
    </row>
    <row r="5378" spans="3:3" x14ac:dyDescent="0.25">
      <c r="C5378"/>
    </row>
    <row r="5379" spans="3:3" x14ac:dyDescent="0.25">
      <c r="C5379"/>
    </row>
    <row r="5380" spans="3:3" x14ac:dyDescent="0.25">
      <c r="C5380"/>
    </row>
    <row r="5381" spans="3:3" x14ac:dyDescent="0.25">
      <c r="C5381"/>
    </row>
    <row r="5382" spans="3:3" x14ac:dyDescent="0.25">
      <c r="C5382"/>
    </row>
    <row r="5383" spans="3:3" x14ac:dyDescent="0.25">
      <c r="C5383"/>
    </row>
    <row r="5384" spans="3:3" x14ac:dyDescent="0.25">
      <c r="C5384"/>
    </row>
    <row r="5385" spans="3:3" x14ac:dyDescent="0.25">
      <c r="C5385"/>
    </row>
    <row r="5386" spans="3:3" x14ac:dyDescent="0.25">
      <c r="C5386"/>
    </row>
    <row r="5387" spans="3:3" x14ac:dyDescent="0.25">
      <c r="C5387"/>
    </row>
    <row r="5388" spans="3:3" x14ac:dyDescent="0.25">
      <c r="C5388"/>
    </row>
    <row r="5389" spans="3:3" x14ac:dyDescent="0.25">
      <c r="C5389"/>
    </row>
    <row r="5390" spans="3:3" x14ac:dyDescent="0.25">
      <c r="C5390"/>
    </row>
    <row r="5391" spans="3:3" x14ac:dyDescent="0.25">
      <c r="C5391"/>
    </row>
    <row r="5392" spans="3:3" x14ac:dyDescent="0.25">
      <c r="C5392"/>
    </row>
    <row r="5393" spans="3:3" x14ac:dyDescent="0.25">
      <c r="C5393"/>
    </row>
    <row r="5394" spans="3:3" x14ac:dyDescent="0.25">
      <c r="C5394"/>
    </row>
    <row r="5395" spans="3:3" x14ac:dyDescent="0.25">
      <c r="C5395"/>
    </row>
    <row r="5396" spans="3:3" x14ac:dyDescent="0.25">
      <c r="C5396"/>
    </row>
    <row r="5397" spans="3:3" x14ac:dyDescent="0.25">
      <c r="C5397"/>
    </row>
    <row r="5398" spans="3:3" x14ac:dyDescent="0.25">
      <c r="C5398"/>
    </row>
    <row r="5399" spans="3:3" x14ac:dyDescent="0.25">
      <c r="C5399"/>
    </row>
    <row r="5400" spans="3:3" x14ac:dyDescent="0.25">
      <c r="C5400"/>
    </row>
    <row r="5401" spans="3:3" x14ac:dyDescent="0.25">
      <c r="C5401"/>
    </row>
    <row r="5402" spans="3:3" x14ac:dyDescent="0.25">
      <c r="C5402"/>
    </row>
    <row r="5403" spans="3:3" x14ac:dyDescent="0.25">
      <c r="C5403"/>
    </row>
    <row r="5404" spans="3:3" x14ac:dyDescent="0.25">
      <c r="C5404"/>
    </row>
    <row r="5405" spans="3:3" x14ac:dyDescent="0.25">
      <c r="C5405"/>
    </row>
    <row r="5406" spans="3:3" x14ac:dyDescent="0.25">
      <c r="C5406"/>
    </row>
    <row r="5407" spans="3:3" x14ac:dyDescent="0.25">
      <c r="C5407"/>
    </row>
    <row r="5408" spans="3:3" x14ac:dyDescent="0.25">
      <c r="C5408"/>
    </row>
    <row r="5409" spans="3:3" x14ac:dyDescent="0.25">
      <c r="C5409"/>
    </row>
    <row r="5410" spans="3:3" x14ac:dyDescent="0.25">
      <c r="C5410"/>
    </row>
    <row r="5411" spans="3:3" x14ac:dyDescent="0.25">
      <c r="C5411"/>
    </row>
    <row r="5412" spans="3:3" x14ac:dyDescent="0.25">
      <c r="C5412"/>
    </row>
    <row r="5413" spans="3:3" x14ac:dyDescent="0.25">
      <c r="C5413"/>
    </row>
    <row r="5414" spans="3:3" x14ac:dyDescent="0.25">
      <c r="C5414"/>
    </row>
    <row r="5415" spans="3:3" x14ac:dyDescent="0.25">
      <c r="C5415"/>
    </row>
    <row r="5416" spans="3:3" x14ac:dyDescent="0.25">
      <c r="C5416"/>
    </row>
    <row r="5417" spans="3:3" x14ac:dyDescent="0.25">
      <c r="C5417"/>
    </row>
    <row r="5418" spans="3:3" x14ac:dyDescent="0.25">
      <c r="C5418"/>
    </row>
    <row r="5419" spans="3:3" x14ac:dyDescent="0.25">
      <c r="C5419"/>
    </row>
    <row r="5420" spans="3:3" x14ac:dyDescent="0.25">
      <c r="C5420"/>
    </row>
    <row r="5421" spans="3:3" x14ac:dyDescent="0.25">
      <c r="C5421"/>
    </row>
    <row r="5422" spans="3:3" x14ac:dyDescent="0.25">
      <c r="C5422"/>
    </row>
    <row r="5423" spans="3:3" x14ac:dyDescent="0.25">
      <c r="C5423"/>
    </row>
    <row r="5424" spans="3:3" x14ac:dyDescent="0.25">
      <c r="C5424"/>
    </row>
    <row r="5425" spans="3:3" x14ac:dyDescent="0.25">
      <c r="C5425"/>
    </row>
    <row r="5426" spans="3:3" x14ac:dyDescent="0.25">
      <c r="C5426"/>
    </row>
    <row r="5427" spans="3:3" x14ac:dyDescent="0.25">
      <c r="C5427"/>
    </row>
    <row r="5428" spans="3:3" x14ac:dyDescent="0.25">
      <c r="C5428"/>
    </row>
    <row r="5429" spans="3:3" x14ac:dyDescent="0.25">
      <c r="C5429"/>
    </row>
    <row r="5430" spans="3:3" x14ac:dyDescent="0.25">
      <c r="C5430"/>
    </row>
    <row r="5431" spans="3:3" x14ac:dyDescent="0.25">
      <c r="C5431"/>
    </row>
    <row r="5432" spans="3:3" x14ac:dyDescent="0.25">
      <c r="C5432"/>
    </row>
    <row r="5433" spans="3:3" x14ac:dyDescent="0.25">
      <c r="C5433"/>
    </row>
    <row r="5434" spans="3:3" x14ac:dyDescent="0.25">
      <c r="C5434"/>
    </row>
    <row r="5435" spans="3:3" x14ac:dyDescent="0.25">
      <c r="C5435"/>
    </row>
    <row r="5436" spans="3:3" x14ac:dyDescent="0.25">
      <c r="C5436"/>
    </row>
    <row r="5437" spans="3:3" x14ac:dyDescent="0.25">
      <c r="C5437"/>
    </row>
    <row r="5438" spans="3:3" x14ac:dyDescent="0.25">
      <c r="C5438"/>
    </row>
    <row r="5439" spans="3:3" x14ac:dyDescent="0.25">
      <c r="C5439"/>
    </row>
    <row r="5440" spans="3:3" x14ac:dyDescent="0.25">
      <c r="C5440"/>
    </row>
    <row r="5441" spans="3:3" x14ac:dyDescent="0.25">
      <c r="C5441"/>
    </row>
    <row r="5442" spans="3:3" x14ac:dyDescent="0.25">
      <c r="C5442"/>
    </row>
    <row r="5443" spans="3:3" x14ac:dyDescent="0.25">
      <c r="C5443"/>
    </row>
    <row r="5444" spans="3:3" x14ac:dyDescent="0.25">
      <c r="C5444"/>
    </row>
    <row r="5445" spans="3:3" x14ac:dyDescent="0.25">
      <c r="C5445"/>
    </row>
    <row r="5446" spans="3:3" x14ac:dyDescent="0.25">
      <c r="C5446"/>
    </row>
    <row r="5447" spans="3:3" x14ac:dyDescent="0.25">
      <c r="C5447"/>
    </row>
    <row r="5448" spans="3:3" x14ac:dyDescent="0.25">
      <c r="C5448"/>
    </row>
    <row r="5449" spans="3:3" x14ac:dyDescent="0.25">
      <c r="C5449"/>
    </row>
    <row r="5450" spans="3:3" x14ac:dyDescent="0.25">
      <c r="C5450"/>
    </row>
    <row r="5451" spans="3:3" x14ac:dyDescent="0.25">
      <c r="C5451"/>
    </row>
    <row r="5452" spans="3:3" x14ac:dyDescent="0.25">
      <c r="C5452"/>
    </row>
    <row r="5453" spans="3:3" x14ac:dyDescent="0.25">
      <c r="C5453"/>
    </row>
    <row r="5454" spans="3:3" x14ac:dyDescent="0.25">
      <c r="C5454"/>
    </row>
    <row r="5455" spans="3:3" x14ac:dyDescent="0.25">
      <c r="C5455"/>
    </row>
    <row r="5456" spans="3:3" x14ac:dyDescent="0.25">
      <c r="C5456"/>
    </row>
    <row r="5457" spans="3:3" x14ac:dyDescent="0.25">
      <c r="C5457"/>
    </row>
    <row r="5458" spans="3:3" x14ac:dyDescent="0.25">
      <c r="C5458"/>
    </row>
    <row r="5459" spans="3:3" x14ac:dyDescent="0.25">
      <c r="C5459"/>
    </row>
    <row r="5460" spans="3:3" x14ac:dyDescent="0.25">
      <c r="C5460"/>
    </row>
    <row r="5461" spans="3:3" x14ac:dyDescent="0.25">
      <c r="C5461"/>
    </row>
    <row r="5462" spans="3:3" x14ac:dyDescent="0.25">
      <c r="C5462"/>
    </row>
    <row r="5463" spans="3:3" x14ac:dyDescent="0.25">
      <c r="C5463"/>
    </row>
    <row r="5464" spans="3:3" x14ac:dyDescent="0.25">
      <c r="C5464"/>
    </row>
    <row r="5465" spans="3:3" x14ac:dyDescent="0.25">
      <c r="C5465"/>
    </row>
    <row r="5466" spans="3:3" x14ac:dyDescent="0.25">
      <c r="C5466"/>
    </row>
    <row r="5467" spans="3:3" x14ac:dyDescent="0.25">
      <c r="C5467"/>
    </row>
    <row r="5468" spans="3:3" x14ac:dyDescent="0.25">
      <c r="C5468"/>
    </row>
    <row r="5469" spans="3:3" x14ac:dyDescent="0.25">
      <c r="C5469"/>
    </row>
    <row r="5470" spans="3:3" x14ac:dyDescent="0.25">
      <c r="C5470"/>
    </row>
    <row r="5471" spans="3:3" x14ac:dyDescent="0.25">
      <c r="C5471"/>
    </row>
    <row r="5472" spans="3:3" x14ac:dyDescent="0.25">
      <c r="C5472"/>
    </row>
    <row r="5473" spans="3:3" x14ac:dyDescent="0.25">
      <c r="C5473"/>
    </row>
    <row r="5474" spans="3:3" x14ac:dyDescent="0.25">
      <c r="C5474"/>
    </row>
    <row r="5475" spans="3:3" x14ac:dyDescent="0.25">
      <c r="C5475"/>
    </row>
    <row r="5476" spans="3:3" x14ac:dyDescent="0.25">
      <c r="C5476"/>
    </row>
    <row r="5477" spans="3:3" x14ac:dyDescent="0.25">
      <c r="C5477"/>
    </row>
    <row r="5478" spans="3:3" x14ac:dyDescent="0.25">
      <c r="C5478"/>
    </row>
    <row r="5479" spans="3:3" x14ac:dyDescent="0.25">
      <c r="C5479"/>
    </row>
    <row r="5480" spans="3:3" x14ac:dyDescent="0.25">
      <c r="C5480"/>
    </row>
    <row r="5481" spans="3:3" x14ac:dyDescent="0.25">
      <c r="C5481"/>
    </row>
    <row r="5482" spans="3:3" x14ac:dyDescent="0.25">
      <c r="C5482"/>
    </row>
    <row r="5483" spans="3:3" x14ac:dyDescent="0.25">
      <c r="C5483"/>
    </row>
    <row r="5484" spans="3:3" x14ac:dyDescent="0.25">
      <c r="C5484"/>
    </row>
    <row r="5485" spans="3:3" x14ac:dyDescent="0.25">
      <c r="C5485"/>
    </row>
    <row r="5486" spans="3:3" x14ac:dyDescent="0.25">
      <c r="C5486"/>
    </row>
    <row r="5487" spans="3:3" x14ac:dyDescent="0.25">
      <c r="C5487"/>
    </row>
    <row r="5488" spans="3:3" x14ac:dyDescent="0.25">
      <c r="C5488"/>
    </row>
    <row r="5489" spans="3:3" x14ac:dyDescent="0.25">
      <c r="C5489"/>
    </row>
    <row r="5490" spans="3:3" x14ac:dyDescent="0.25">
      <c r="C5490"/>
    </row>
    <row r="5491" spans="3:3" x14ac:dyDescent="0.25">
      <c r="C5491"/>
    </row>
    <row r="5492" spans="3:3" x14ac:dyDescent="0.25">
      <c r="C5492"/>
    </row>
    <row r="5493" spans="3:3" x14ac:dyDescent="0.25">
      <c r="C5493"/>
    </row>
    <row r="5494" spans="3:3" x14ac:dyDescent="0.25">
      <c r="C5494"/>
    </row>
    <row r="5495" spans="3:3" x14ac:dyDescent="0.25">
      <c r="C5495"/>
    </row>
    <row r="5496" spans="3:3" x14ac:dyDescent="0.25">
      <c r="C5496"/>
    </row>
    <row r="5497" spans="3:3" x14ac:dyDescent="0.25">
      <c r="C5497"/>
    </row>
    <row r="5498" spans="3:3" x14ac:dyDescent="0.25">
      <c r="C5498"/>
    </row>
    <row r="5499" spans="3:3" x14ac:dyDescent="0.25">
      <c r="C5499"/>
    </row>
    <row r="5500" spans="3:3" x14ac:dyDescent="0.25">
      <c r="C5500"/>
    </row>
    <row r="5501" spans="3:3" x14ac:dyDescent="0.25">
      <c r="C5501"/>
    </row>
    <row r="5502" spans="3:3" x14ac:dyDescent="0.25">
      <c r="C5502"/>
    </row>
    <row r="5503" spans="3:3" x14ac:dyDescent="0.25">
      <c r="C5503"/>
    </row>
    <row r="5504" spans="3:3" x14ac:dyDescent="0.25">
      <c r="C5504"/>
    </row>
    <row r="5505" spans="3:3" x14ac:dyDescent="0.25">
      <c r="C5505"/>
    </row>
    <row r="5506" spans="3:3" x14ac:dyDescent="0.25">
      <c r="C5506"/>
    </row>
    <row r="5507" spans="3:3" x14ac:dyDescent="0.25">
      <c r="C5507"/>
    </row>
    <row r="5508" spans="3:3" x14ac:dyDescent="0.25">
      <c r="C5508"/>
    </row>
    <row r="5509" spans="3:3" x14ac:dyDescent="0.25">
      <c r="C5509"/>
    </row>
    <row r="5510" spans="3:3" x14ac:dyDescent="0.25">
      <c r="C5510"/>
    </row>
    <row r="5511" spans="3:3" x14ac:dyDescent="0.25">
      <c r="C5511"/>
    </row>
    <row r="5512" spans="3:3" x14ac:dyDescent="0.25">
      <c r="C5512"/>
    </row>
    <row r="5513" spans="3:3" x14ac:dyDescent="0.25">
      <c r="C5513"/>
    </row>
    <row r="5514" spans="3:3" x14ac:dyDescent="0.25">
      <c r="C5514"/>
    </row>
    <row r="5515" spans="3:3" x14ac:dyDescent="0.25">
      <c r="C5515"/>
    </row>
    <row r="5516" spans="3:3" x14ac:dyDescent="0.25">
      <c r="C5516"/>
    </row>
    <row r="5517" spans="3:3" x14ac:dyDescent="0.25">
      <c r="C5517"/>
    </row>
    <row r="5518" spans="3:3" x14ac:dyDescent="0.25">
      <c r="C5518"/>
    </row>
    <row r="5519" spans="3:3" x14ac:dyDescent="0.25">
      <c r="C5519"/>
    </row>
    <row r="5520" spans="3:3" x14ac:dyDescent="0.25">
      <c r="C5520"/>
    </row>
    <row r="5521" spans="3:3" x14ac:dyDescent="0.25">
      <c r="C5521"/>
    </row>
    <row r="5522" spans="3:3" x14ac:dyDescent="0.25">
      <c r="C5522"/>
    </row>
    <row r="5523" spans="3:3" x14ac:dyDescent="0.25">
      <c r="C5523"/>
    </row>
    <row r="5524" spans="3:3" x14ac:dyDescent="0.25">
      <c r="C5524"/>
    </row>
    <row r="5525" spans="3:3" x14ac:dyDescent="0.25">
      <c r="C5525"/>
    </row>
    <row r="5526" spans="3:3" x14ac:dyDescent="0.25">
      <c r="C5526"/>
    </row>
    <row r="5527" spans="3:3" x14ac:dyDescent="0.25">
      <c r="C5527"/>
    </row>
    <row r="5528" spans="3:3" x14ac:dyDescent="0.25">
      <c r="C5528"/>
    </row>
    <row r="5529" spans="3:3" x14ac:dyDescent="0.25">
      <c r="C5529"/>
    </row>
    <row r="5530" spans="3:3" x14ac:dyDescent="0.25">
      <c r="C5530"/>
    </row>
    <row r="5531" spans="3:3" x14ac:dyDescent="0.25">
      <c r="C5531"/>
    </row>
    <row r="5532" spans="3:3" x14ac:dyDescent="0.25">
      <c r="C5532"/>
    </row>
    <row r="5533" spans="3:3" x14ac:dyDescent="0.25">
      <c r="C5533"/>
    </row>
    <row r="5534" spans="3:3" x14ac:dyDescent="0.25">
      <c r="C5534"/>
    </row>
    <row r="5535" spans="3:3" x14ac:dyDescent="0.25">
      <c r="C5535"/>
    </row>
    <row r="5536" spans="3:3" x14ac:dyDescent="0.25">
      <c r="C5536"/>
    </row>
    <row r="5537" spans="3:3" x14ac:dyDescent="0.25">
      <c r="C5537"/>
    </row>
    <row r="5538" spans="3:3" x14ac:dyDescent="0.25">
      <c r="C5538"/>
    </row>
    <row r="5539" spans="3:3" x14ac:dyDescent="0.25">
      <c r="C5539"/>
    </row>
    <row r="5540" spans="3:3" x14ac:dyDescent="0.25">
      <c r="C5540"/>
    </row>
    <row r="5541" spans="3:3" x14ac:dyDescent="0.25">
      <c r="C5541"/>
    </row>
    <row r="5542" spans="3:3" x14ac:dyDescent="0.25">
      <c r="C5542"/>
    </row>
    <row r="5543" spans="3:3" x14ac:dyDescent="0.25">
      <c r="C5543"/>
    </row>
    <row r="5544" spans="3:3" x14ac:dyDescent="0.25">
      <c r="C5544"/>
    </row>
    <row r="5545" spans="3:3" x14ac:dyDescent="0.25">
      <c r="C5545"/>
    </row>
    <row r="5546" spans="3:3" x14ac:dyDescent="0.25">
      <c r="C5546"/>
    </row>
    <row r="5547" spans="3:3" x14ac:dyDescent="0.25">
      <c r="C5547"/>
    </row>
    <row r="5548" spans="3:3" x14ac:dyDescent="0.25">
      <c r="C5548"/>
    </row>
    <row r="5549" spans="3:3" x14ac:dyDescent="0.25">
      <c r="C5549"/>
    </row>
    <row r="5550" spans="3:3" x14ac:dyDescent="0.25">
      <c r="C5550"/>
    </row>
    <row r="5551" spans="3:3" x14ac:dyDescent="0.25">
      <c r="C5551"/>
    </row>
    <row r="5552" spans="3:3" x14ac:dyDescent="0.25">
      <c r="C5552"/>
    </row>
    <row r="5553" spans="3:3" x14ac:dyDescent="0.25">
      <c r="C5553"/>
    </row>
    <row r="5554" spans="3:3" x14ac:dyDescent="0.25">
      <c r="C5554"/>
    </row>
    <row r="5555" spans="3:3" x14ac:dyDescent="0.25">
      <c r="C5555"/>
    </row>
    <row r="5556" spans="3:3" x14ac:dyDescent="0.25">
      <c r="C5556"/>
    </row>
    <row r="5557" spans="3:3" x14ac:dyDescent="0.25">
      <c r="C5557"/>
    </row>
    <row r="5558" spans="3:3" x14ac:dyDescent="0.25">
      <c r="C5558"/>
    </row>
    <row r="5559" spans="3:3" x14ac:dyDescent="0.25">
      <c r="C5559"/>
    </row>
    <row r="5560" spans="3:3" x14ac:dyDescent="0.25">
      <c r="C5560"/>
    </row>
    <row r="5561" spans="3:3" x14ac:dyDescent="0.25">
      <c r="C5561"/>
    </row>
    <row r="5562" spans="3:3" x14ac:dyDescent="0.25">
      <c r="C5562"/>
    </row>
    <row r="5563" spans="3:3" x14ac:dyDescent="0.25">
      <c r="C5563"/>
    </row>
    <row r="5564" spans="3:3" x14ac:dyDescent="0.25">
      <c r="C5564"/>
    </row>
    <row r="5565" spans="3:3" x14ac:dyDescent="0.25">
      <c r="C5565"/>
    </row>
    <row r="5566" spans="3:3" x14ac:dyDescent="0.25">
      <c r="C5566"/>
    </row>
    <row r="5567" spans="3:3" x14ac:dyDescent="0.25">
      <c r="C5567"/>
    </row>
    <row r="5568" spans="3:3" x14ac:dyDescent="0.25">
      <c r="C5568"/>
    </row>
    <row r="5569" spans="3:3" x14ac:dyDescent="0.25">
      <c r="C5569"/>
    </row>
    <row r="5570" spans="3:3" x14ac:dyDescent="0.25">
      <c r="C5570"/>
    </row>
    <row r="5571" spans="3:3" x14ac:dyDescent="0.25">
      <c r="C5571"/>
    </row>
    <row r="5572" spans="3:3" x14ac:dyDescent="0.25">
      <c r="C5572"/>
    </row>
    <row r="5573" spans="3:3" x14ac:dyDescent="0.25">
      <c r="C5573"/>
    </row>
    <row r="5574" spans="3:3" x14ac:dyDescent="0.25">
      <c r="C5574"/>
    </row>
    <row r="5575" spans="3:3" x14ac:dyDescent="0.25">
      <c r="C5575"/>
    </row>
    <row r="5576" spans="3:3" x14ac:dyDescent="0.25">
      <c r="C5576"/>
    </row>
    <row r="5577" spans="3:3" x14ac:dyDescent="0.25">
      <c r="C5577"/>
    </row>
    <row r="5578" spans="3:3" x14ac:dyDescent="0.25">
      <c r="C5578"/>
    </row>
    <row r="5579" spans="3:3" x14ac:dyDescent="0.25">
      <c r="C5579"/>
    </row>
    <row r="5580" spans="3:3" x14ac:dyDescent="0.25">
      <c r="C5580"/>
    </row>
    <row r="5581" spans="3:3" x14ac:dyDescent="0.25">
      <c r="C5581"/>
    </row>
    <row r="5582" spans="3:3" x14ac:dyDescent="0.25">
      <c r="C5582"/>
    </row>
    <row r="5583" spans="3:3" x14ac:dyDescent="0.25">
      <c r="C5583"/>
    </row>
    <row r="5584" spans="3: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row r="5652" spans="3:3" x14ac:dyDescent="0.25">
      <c r="C5652"/>
    </row>
    <row r="5653" spans="3:3" x14ac:dyDescent="0.25">
      <c r="C5653"/>
    </row>
    <row r="5654" spans="3:3" x14ac:dyDescent="0.25">
      <c r="C5654"/>
    </row>
    <row r="5655" spans="3:3" x14ac:dyDescent="0.25">
      <c r="C5655"/>
    </row>
    <row r="5656" spans="3:3" x14ac:dyDescent="0.25">
      <c r="C5656"/>
    </row>
    <row r="5657" spans="3:3" x14ac:dyDescent="0.25">
      <c r="C5657"/>
    </row>
    <row r="5658" spans="3:3" x14ac:dyDescent="0.25">
      <c r="C5658"/>
    </row>
    <row r="5659" spans="3:3" x14ac:dyDescent="0.25">
      <c r="C5659"/>
    </row>
    <row r="5660" spans="3:3" x14ac:dyDescent="0.25">
      <c r="C5660"/>
    </row>
    <row r="5661" spans="3:3" x14ac:dyDescent="0.25">
      <c r="C5661"/>
    </row>
    <row r="5662" spans="3:3" x14ac:dyDescent="0.25">
      <c r="C5662"/>
    </row>
    <row r="5663" spans="3:3" x14ac:dyDescent="0.25">
      <c r="C5663"/>
    </row>
    <row r="5664" spans="3:3" x14ac:dyDescent="0.25">
      <c r="C5664"/>
    </row>
    <row r="5665" spans="3:3" x14ac:dyDescent="0.25">
      <c r="C5665"/>
    </row>
    <row r="5666" spans="3:3" x14ac:dyDescent="0.25">
      <c r="C5666"/>
    </row>
    <row r="5667" spans="3:3" x14ac:dyDescent="0.25">
      <c r="C5667"/>
    </row>
    <row r="5668" spans="3:3" x14ac:dyDescent="0.25">
      <c r="C5668"/>
    </row>
    <row r="5669" spans="3:3" x14ac:dyDescent="0.25">
      <c r="C5669"/>
    </row>
    <row r="5670" spans="3:3" x14ac:dyDescent="0.25">
      <c r="C5670"/>
    </row>
    <row r="5671" spans="3:3" x14ac:dyDescent="0.25">
      <c r="C5671"/>
    </row>
    <row r="5672" spans="3:3" x14ac:dyDescent="0.25">
      <c r="C5672"/>
    </row>
    <row r="5673" spans="3:3" x14ac:dyDescent="0.25">
      <c r="C5673"/>
    </row>
    <row r="5674" spans="3:3" x14ac:dyDescent="0.25">
      <c r="C5674"/>
    </row>
    <row r="5675" spans="3:3" x14ac:dyDescent="0.25">
      <c r="C5675"/>
    </row>
    <row r="5676" spans="3:3" x14ac:dyDescent="0.25">
      <c r="C5676"/>
    </row>
    <row r="5677" spans="3:3" x14ac:dyDescent="0.25">
      <c r="C5677"/>
    </row>
    <row r="5678" spans="3:3" x14ac:dyDescent="0.25">
      <c r="C5678"/>
    </row>
    <row r="5679" spans="3:3" x14ac:dyDescent="0.25">
      <c r="C5679"/>
    </row>
    <row r="5680" spans="3:3" x14ac:dyDescent="0.25">
      <c r="C5680"/>
    </row>
    <row r="5681" spans="3:3" x14ac:dyDescent="0.25">
      <c r="C5681"/>
    </row>
    <row r="5682" spans="3:3" x14ac:dyDescent="0.25">
      <c r="C5682"/>
    </row>
    <row r="5683" spans="3:3" x14ac:dyDescent="0.25">
      <c r="C5683"/>
    </row>
    <row r="5684" spans="3:3" x14ac:dyDescent="0.25">
      <c r="C5684"/>
    </row>
    <row r="5685" spans="3:3" x14ac:dyDescent="0.25">
      <c r="C5685"/>
    </row>
    <row r="5686" spans="3:3" x14ac:dyDescent="0.25">
      <c r="C5686"/>
    </row>
    <row r="5687" spans="3:3" x14ac:dyDescent="0.25">
      <c r="C5687"/>
    </row>
    <row r="5688" spans="3:3" x14ac:dyDescent="0.25">
      <c r="C5688"/>
    </row>
    <row r="5689" spans="3:3" x14ac:dyDescent="0.25">
      <c r="C5689"/>
    </row>
    <row r="5690" spans="3:3" x14ac:dyDescent="0.25">
      <c r="C5690"/>
    </row>
    <row r="5691" spans="3:3" x14ac:dyDescent="0.25">
      <c r="C5691"/>
    </row>
    <row r="5692" spans="3:3" x14ac:dyDescent="0.25">
      <c r="C5692"/>
    </row>
    <row r="5693" spans="3:3" x14ac:dyDescent="0.25">
      <c r="C5693"/>
    </row>
    <row r="5694" spans="3:3" x14ac:dyDescent="0.25">
      <c r="C5694"/>
    </row>
    <row r="5695" spans="3:3" x14ac:dyDescent="0.25">
      <c r="C5695"/>
    </row>
    <row r="5696" spans="3:3" x14ac:dyDescent="0.25">
      <c r="C5696"/>
    </row>
    <row r="5697" spans="3:3" x14ac:dyDescent="0.25">
      <c r="C5697"/>
    </row>
    <row r="5698" spans="3:3" x14ac:dyDescent="0.25">
      <c r="C5698"/>
    </row>
    <row r="5699" spans="3:3" x14ac:dyDescent="0.25">
      <c r="C5699"/>
    </row>
    <row r="5700" spans="3:3" x14ac:dyDescent="0.25">
      <c r="C5700"/>
    </row>
    <row r="5701" spans="3:3" x14ac:dyDescent="0.25">
      <c r="C5701"/>
    </row>
    <row r="5702" spans="3:3" x14ac:dyDescent="0.25">
      <c r="C5702"/>
    </row>
    <row r="5703" spans="3:3" x14ac:dyDescent="0.25">
      <c r="C5703"/>
    </row>
    <row r="5704" spans="3:3" x14ac:dyDescent="0.25">
      <c r="C5704"/>
    </row>
    <row r="5705" spans="3:3" x14ac:dyDescent="0.25">
      <c r="C5705"/>
    </row>
    <row r="5706" spans="3:3" x14ac:dyDescent="0.25">
      <c r="C5706"/>
    </row>
    <row r="5707" spans="3:3" x14ac:dyDescent="0.25">
      <c r="C5707"/>
    </row>
    <row r="5708" spans="3:3" x14ac:dyDescent="0.25">
      <c r="C5708"/>
    </row>
    <row r="5709" spans="3:3" x14ac:dyDescent="0.25">
      <c r="C5709"/>
    </row>
    <row r="5710" spans="3:3" x14ac:dyDescent="0.25">
      <c r="C5710"/>
    </row>
    <row r="5711" spans="3:3" x14ac:dyDescent="0.25">
      <c r="C5711"/>
    </row>
    <row r="5712" spans="3:3" x14ac:dyDescent="0.25">
      <c r="C5712"/>
    </row>
    <row r="5713" spans="3:3" x14ac:dyDescent="0.25">
      <c r="C5713"/>
    </row>
    <row r="5714" spans="3:3" x14ac:dyDescent="0.25">
      <c r="C5714"/>
    </row>
    <row r="5715" spans="3:3" x14ac:dyDescent="0.25">
      <c r="C5715"/>
    </row>
    <row r="5716" spans="3:3" x14ac:dyDescent="0.25">
      <c r="C5716"/>
    </row>
    <row r="5717" spans="3:3" x14ac:dyDescent="0.25">
      <c r="C5717"/>
    </row>
    <row r="5718" spans="3:3" x14ac:dyDescent="0.25">
      <c r="C5718"/>
    </row>
    <row r="5719" spans="3:3" x14ac:dyDescent="0.25">
      <c r="C5719"/>
    </row>
    <row r="5720" spans="3:3" x14ac:dyDescent="0.25">
      <c r="C5720"/>
    </row>
    <row r="5721" spans="3:3" x14ac:dyDescent="0.25">
      <c r="C5721"/>
    </row>
    <row r="5722" spans="3:3" x14ac:dyDescent="0.25">
      <c r="C5722"/>
    </row>
    <row r="5723" spans="3:3" x14ac:dyDescent="0.25">
      <c r="C5723"/>
    </row>
    <row r="5724" spans="3:3" x14ac:dyDescent="0.25">
      <c r="C5724"/>
    </row>
    <row r="5725" spans="3:3" x14ac:dyDescent="0.25">
      <c r="C5725"/>
    </row>
    <row r="5726" spans="3:3" x14ac:dyDescent="0.25">
      <c r="C5726"/>
    </row>
    <row r="5727" spans="3:3" x14ac:dyDescent="0.25">
      <c r="C5727"/>
    </row>
    <row r="5728" spans="3:3" x14ac:dyDescent="0.25">
      <c r="C5728"/>
    </row>
    <row r="5729" spans="3:3" x14ac:dyDescent="0.25">
      <c r="C5729"/>
    </row>
    <row r="5730" spans="3:3" x14ac:dyDescent="0.25">
      <c r="C5730"/>
    </row>
    <row r="5731" spans="3:3" x14ac:dyDescent="0.25">
      <c r="C5731"/>
    </row>
    <row r="5732" spans="3:3" x14ac:dyDescent="0.25">
      <c r="C5732"/>
    </row>
    <row r="5733" spans="3:3" x14ac:dyDescent="0.25">
      <c r="C5733"/>
    </row>
    <row r="5734" spans="3:3" x14ac:dyDescent="0.25">
      <c r="C5734"/>
    </row>
    <row r="5735" spans="3:3" x14ac:dyDescent="0.25">
      <c r="C5735"/>
    </row>
    <row r="5736" spans="3:3" x14ac:dyDescent="0.25">
      <c r="C5736"/>
    </row>
    <row r="5737" spans="3:3" x14ac:dyDescent="0.25">
      <c r="C5737"/>
    </row>
    <row r="5738" spans="3:3" x14ac:dyDescent="0.25">
      <c r="C5738"/>
    </row>
    <row r="5739" spans="3:3" x14ac:dyDescent="0.25">
      <c r="C5739"/>
    </row>
    <row r="5740" spans="3:3" x14ac:dyDescent="0.25">
      <c r="C5740"/>
    </row>
    <row r="5741" spans="3:3" x14ac:dyDescent="0.25">
      <c r="C5741"/>
    </row>
    <row r="5742" spans="3:3" x14ac:dyDescent="0.25">
      <c r="C5742"/>
    </row>
    <row r="5743" spans="3:3" x14ac:dyDescent="0.25">
      <c r="C5743"/>
    </row>
    <row r="5744" spans="3:3" x14ac:dyDescent="0.25">
      <c r="C5744"/>
    </row>
    <row r="5745" spans="3:3" x14ac:dyDescent="0.25">
      <c r="C5745"/>
    </row>
    <row r="5746" spans="3:3" x14ac:dyDescent="0.25">
      <c r="C5746"/>
    </row>
    <row r="5747" spans="3:3" x14ac:dyDescent="0.25">
      <c r="C5747"/>
    </row>
    <row r="5748" spans="3:3" x14ac:dyDescent="0.25">
      <c r="C5748"/>
    </row>
    <row r="5749" spans="3:3" x14ac:dyDescent="0.25">
      <c r="C5749"/>
    </row>
    <row r="5750" spans="3:3" x14ac:dyDescent="0.25">
      <c r="C5750"/>
    </row>
    <row r="5751" spans="3:3" x14ac:dyDescent="0.25">
      <c r="C5751"/>
    </row>
    <row r="5752" spans="3:3" x14ac:dyDescent="0.25">
      <c r="C5752"/>
    </row>
    <row r="5753" spans="3:3" x14ac:dyDescent="0.25">
      <c r="C5753"/>
    </row>
    <row r="5754" spans="3:3" x14ac:dyDescent="0.25">
      <c r="C5754"/>
    </row>
    <row r="5755" spans="3:3" x14ac:dyDescent="0.25">
      <c r="C5755"/>
    </row>
    <row r="5756" spans="3:3" x14ac:dyDescent="0.25">
      <c r="C5756"/>
    </row>
    <row r="5757" spans="3:3" x14ac:dyDescent="0.25">
      <c r="C5757"/>
    </row>
    <row r="5758" spans="3:3" x14ac:dyDescent="0.25">
      <c r="C5758"/>
    </row>
    <row r="5759" spans="3:3" x14ac:dyDescent="0.25">
      <c r="C5759"/>
    </row>
    <row r="5760" spans="3:3" x14ac:dyDescent="0.25">
      <c r="C5760"/>
    </row>
    <row r="5761" spans="3:3" x14ac:dyDescent="0.25">
      <c r="C5761"/>
    </row>
    <row r="5762" spans="3:3" x14ac:dyDescent="0.25">
      <c r="C5762"/>
    </row>
    <row r="5763" spans="3:3" x14ac:dyDescent="0.25">
      <c r="C5763"/>
    </row>
    <row r="5764" spans="3:3" x14ac:dyDescent="0.25">
      <c r="C5764"/>
    </row>
    <row r="5765" spans="3:3" x14ac:dyDescent="0.25">
      <c r="C5765"/>
    </row>
    <row r="5766" spans="3:3" x14ac:dyDescent="0.25">
      <c r="C5766"/>
    </row>
    <row r="5767" spans="3:3" x14ac:dyDescent="0.25">
      <c r="C5767"/>
    </row>
    <row r="5768" spans="3:3" x14ac:dyDescent="0.25">
      <c r="C5768"/>
    </row>
    <row r="5769" spans="3:3" x14ac:dyDescent="0.25">
      <c r="C5769"/>
    </row>
    <row r="5770" spans="3:3" x14ac:dyDescent="0.25">
      <c r="C5770"/>
    </row>
    <row r="5771" spans="3:3" x14ac:dyDescent="0.25">
      <c r="C5771"/>
    </row>
    <row r="5772" spans="3:3" x14ac:dyDescent="0.25">
      <c r="C5772"/>
    </row>
    <row r="5773" spans="3:3" x14ac:dyDescent="0.25">
      <c r="C5773"/>
    </row>
    <row r="5774" spans="3:3" x14ac:dyDescent="0.25">
      <c r="C5774"/>
    </row>
    <row r="5775" spans="3:3" x14ac:dyDescent="0.25">
      <c r="C5775"/>
    </row>
    <row r="5776" spans="3:3" x14ac:dyDescent="0.25">
      <c r="C5776"/>
    </row>
    <row r="5777" spans="3:3" x14ac:dyDescent="0.25">
      <c r="C5777"/>
    </row>
    <row r="5778" spans="3:3" x14ac:dyDescent="0.25">
      <c r="C5778"/>
    </row>
    <row r="5779" spans="3:3" x14ac:dyDescent="0.25">
      <c r="C5779"/>
    </row>
    <row r="5780" spans="3:3" x14ac:dyDescent="0.25">
      <c r="C5780"/>
    </row>
    <row r="5781" spans="3:3" x14ac:dyDescent="0.25">
      <c r="C5781"/>
    </row>
    <row r="5782" spans="3:3" x14ac:dyDescent="0.25">
      <c r="C5782"/>
    </row>
    <row r="5783" spans="3:3" x14ac:dyDescent="0.25">
      <c r="C5783"/>
    </row>
    <row r="5784" spans="3:3" x14ac:dyDescent="0.25">
      <c r="C5784"/>
    </row>
    <row r="5785" spans="3:3" x14ac:dyDescent="0.25">
      <c r="C5785"/>
    </row>
    <row r="5786" spans="3:3" x14ac:dyDescent="0.25">
      <c r="C5786"/>
    </row>
    <row r="5787" spans="3:3" x14ac:dyDescent="0.25">
      <c r="C5787"/>
    </row>
    <row r="5788" spans="3:3" x14ac:dyDescent="0.25">
      <c r="C5788"/>
    </row>
    <row r="5789" spans="3:3" x14ac:dyDescent="0.25">
      <c r="C5789"/>
    </row>
    <row r="5790" spans="3:3" x14ac:dyDescent="0.25">
      <c r="C5790"/>
    </row>
    <row r="5791" spans="3:3" x14ac:dyDescent="0.25">
      <c r="C5791"/>
    </row>
    <row r="5792" spans="3:3" x14ac:dyDescent="0.25">
      <c r="C5792"/>
    </row>
    <row r="5793" spans="3:3" x14ac:dyDescent="0.25">
      <c r="C5793"/>
    </row>
    <row r="5794" spans="3:3" x14ac:dyDescent="0.25">
      <c r="C5794"/>
    </row>
    <row r="5795" spans="3:3" x14ac:dyDescent="0.25">
      <c r="C5795"/>
    </row>
    <row r="5796" spans="3:3" x14ac:dyDescent="0.25">
      <c r="C5796"/>
    </row>
    <row r="5797" spans="3:3" x14ac:dyDescent="0.25">
      <c r="C5797"/>
    </row>
    <row r="5798" spans="3:3" x14ac:dyDescent="0.25">
      <c r="C5798"/>
    </row>
    <row r="5799" spans="3:3" x14ac:dyDescent="0.25">
      <c r="C5799"/>
    </row>
    <row r="5800" spans="3:3" x14ac:dyDescent="0.25">
      <c r="C5800"/>
    </row>
    <row r="5801" spans="3:3" x14ac:dyDescent="0.25">
      <c r="C5801"/>
    </row>
    <row r="5802" spans="3:3" x14ac:dyDescent="0.25">
      <c r="C5802"/>
    </row>
    <row r="5803" spans="3:3" x14ac:dyDescent="0.25">
      <c r="C5803"/>
    </row>
    <row r="5804" spans="3:3" x14ac:dyDescent="0.25">
      <c r="C5804"/>
    </row>
    <row r="5805" spans="3:3" x14ac:dyDescent="0.25">
      <c r="C5805"/>
    </row>
    <row r="5806" spans="3:3" x14ac:dyDescent="0.25">
      <c r="C5806"/>
    </row>
    <row r="5807" spans="3:3" x14ac:dyDescent="0.25">
      <c r="C5807"/>
    </row>
    <row r="5808" spans="3:3" x14ac:dyDescent="0.25">
      <c r="C5808"/>
    </row>
    <row r="5809" spans="3:3" x14ac:dyDescent="0.25">
      <c r="C5809"/>
    </row>
    <row r="5810" spans="3:3" x14ac:dyDescent="0.25">
      <c r="C5810"/>
    </row>
    <row r="5811" spans="3:3" x14ac:dyDescent="0.25">
      <c r="C5811"/>
    </row>
    <row r="5812" spans="3:3" x14ac:dyDescent="0.25">
      <c r="C5812"/>
    </row>
    <row r="5813" spans="3:3" x14ac:dyDescent="0.25">
      <c r="C5813"/>
    </row>
    <row r="5814" spans="3:3" x14ac:dyDescent="0.25">
      <c r="C5814"/>
    </row>
    <row r="5815" spans="3:3" x14ac:dyDescent="0.25">
      <c r="C5815"/>
    </row>
    <row r="5816" spans="3:3" x14ac:dyDescent="0.25">
      <c r="C5816"/>
    </row>
    <row r="5817" spans="3:3" x14ac:dyDescent="0.25">
      <c r="C5817"/>
    </row>
    <row r="5818" spans="3:3" x14ac:dyDescent="0.25">
      <c r="C5818"/>
    </row>
    <row r="5819" spans="3:3" x14ac:dyDescent="0.25">
      <c r="C5819"/>
    </row>
    <row r="5820" spans="3:3" x14ac:dyDescent="0.25">
      <c r="C5820"/>
    </row>
    <row r="5821" spans="3:3" x14ac:dyDescent="0.25">
      <c r="C5821"/>
    </row>
    <row r="5822" spans="3:3" x14ac:dyDescent="0.25">
      <c r="C5822"/>
    </row>
    <row r="5823" spans="3:3" x14ac:dyDescent="0.25">
      <c r="C5823"/>
    </row>
    <row r="5824" spans="3:3" x14ac:dyDescent="0.25">
      <c r="C5824"/>
    </row>
    <row r="5825" spans="3:3" x14ac:dyDescent="0.25">
      <c r="C5825"/>
    </row>
    <row r="5826" spans="3:3" x14ac:dyDescent="0.25">
      <c r="C5826"/>
    </row>
    <row r="5827" spans="3:3" x14ac:dyDescent="0.25">
      <c r="C5827"/>
    </row>
    <row r="5828" spans="3:3" x14ac:dyDescent="0.25">
      <c r="C5828"/>
    </row>
    <row r="5829" spans="3:3" x14ac:dyDescent="0.25">
      <c r="C5829"/>
    </row>
    <row r="5830" spans="3:3" x14ac:dyDescent="0.25">
      <c r="C5830"/>
    </row>
    <row r="5831" spans="3:3" x14ac:dyDescent="0.25">
      <c r="C5831"/>
    </row>
    <row r="5832" spans="3:3" x14ac:dyDescent="0.25">
      <c r="C5832"/>
    </row>
    <row r="5833" spans="3:3" x14ac:dyDescent="0.25">
      <c r="C5833"/>
    </row>
    <row r="5834" spans="3:3" x14ac:dyDescent="0.25">
      <c r="C5834"/>
    </row>
    <row r="5835" spans="3:3" x14ac:dyDescent="0.25">
      <c r="C5835"/>
    </row>
    <row r="5836" spans="3:3" x14ac:dyDescent="0.25">
      <c r="C5836"/>
    </row>
    <row r="5837" spans="3:3" x14ac:dyDescent="0.25">
      <c r="C5837"/>
    </row>
    <row r="5838" spans="3:3" x14ac:dyDescent="0.25">
      <c r="C5838"/>
    </row>
    <row r="5839" spans="3:3" x14ac:dyDescent="0.25">
      <c r="C5839"/>
    </row>
    <row r="5840" spans="3:3" x14ac:dyDescent="0.25">
      <c r="C5840"/>
    </row>
    <row r="5841" spans="3:3" x14ac:dyDescent="0.25">
      <c r="C5841"/>
    </row>
    <row r="5842" spans="3:3" x14ac:dyDescent="0.25">
      <c r="C5842"/>
    </row>
    <row r="5843" spans="3:3" x14ac:dyDescent="0.25">
      <c r="C5843"/>
    </row>
    <row r="5844" spans="3:3" x14ac:dyDescent="0.25">
      <c r="C5844"/>
    </row>
    <row r="5845" spans="3:3" x14ac:dyDescent="0.25">
      <c r="C5845"/>
    </row>
    <row r="5846" spans="3:3" x14ac:dyDescent="0.25">
      <c r="C5846"/>
    </row>
    <row r="5847" spans="3:3" x14ac:dyDescent="0.25">
      <c r="C5847"/>
    </row>
    <row r="5848" spans="3:3" x14ac:dyDescent="0.25">
      <c r="C5848"/>
    </row>
    <row r="5849" spans="3:3" x14ac:dyDescent="0.25">
      <c r="C5849"/>
    </row>
    <row r="5850" spans="3:3" x14ac:dyDescent="0.25">
      <c r="C5850"/>
    </row>
    <row r="5851" spans="3:3" x14ac:dyDescent="0.25">
      <c r="C5851"/>
    </row>
    <row r="5852" spans="3:3" x14ac:dyDescent="0.25">
      <c r="C5852"/>
    </row>
    <row r="5853" spans="3:3" x14ac:dyDescent="0.25">
      <c r="C5853"/>
    </row>
    <row r="5854" spans="3:3" x14ac:dyDescent="0.25">
      <c r="C5854"/>
    </row>
    <row r="5855" spans="3:3" x14ac:dyDescent="0.25">
      <c r="C5855"/>
    </row>
    <row r="5856" spans="3:3" x14ac:dyDescent="0.25">
      <c r="C5856"/>
    </row>
    <row r="5857" spans="3:3" x14ac:dyDescent="0.25">
      <c r="C5857"/>
    </row>
    <row r="5858" spans="3:3" x14ac:dyDescent="0.25">
      <c r="C5858"/>
    </row>
    <row r="5859" spans="3:3" x14ac:dyDescent="0.25">
      <c r="C5859"/>
    </row>
    <row r="5860" spans="3:3" x14ac:dyDescent="0.25">
      <c r="C5860"/>
    </row>
    <row r="5861" spans="3:3" x14ac:dyDescent="0.25">
      <c r="C5861"/>
    </row>
    <row r="5862" spans="3:3" x14ac:dyDescent="0.25">
      <c r="C5862"/>
    </row>
    <row r="5863" spans="3:3" x14ac:dyDescent="0.25">
      <c r="C5863"/>
    </row>
    <row r="5864" spans="3:3" x14ac:dyDescent="0.25">
      <c r="C5864"/>
    </row>
    <row r="5865" spans="3:3" x14ac:dyDescent="0.25">
      <c r="C5865"/>
    </row>
    <row r="5866" spans="3:3" x14ac:dyDescent="0.25">
      <c r="C5866"/>
    </row>
    <row r="5867" spans="3:3" x14ac:dyDescent="0.25">
      <c r="C5867"/>
    </row>
    <row r="5868" spans="3:3" x14ac:dyDescent="0.25">
      <c r="C5868"/>
    </row>
    <row r="5869" spans="3:3" x14ac:dyDescent="0.25">
      <c r="C5869"/>
    </row>
    <row r="5870" spans="3:3" x14ac:dyDescent="0.25">
      <c r="C5870"/>
    </row>
    <row r="5871" spans="3:3" x14ac:dyDescent="0.25">
      <c r="C5871"/>
    </row>
    <row r="5872" spans="3:3" x14ac:dyDescent="0.25">
      <c r="C5872"/>
    </row>
    <row r="5873" spans="3:3" x14ac:dyDescent="0.25">
      <c r="C5873"/>
    </row>
    <row r="5874" spans="3:3" x14ac:dyDescent="0.25">
      <c r="C5874"/>
    </row>
    <row r="5875" spans="3:3" x14ac:dyDescent="0.25">
      <c r="C5875"/>
    </row>
    <row r="5876" spans="3:3" x14ac:dyDescent="0.25">
      <c r="C5876"/>
    </row>
    <row r="5877" spans="3:3" x14ac:dyDescent="0.25">
      <c r="C5877"/>
    </row>
    <row r="5878" spans="3:3" x14ac:dyDescent="0.25">
      <c r="C5878"/>
    </row>
    <row r="5879" spans="3:3" x14ac:dyDescent="0.25">
      <c r="C5879"/>
    </row>
    <row r="5880" spans="3:3" x14ac:dyDescent="0.25">
      <c r="C5880"/>
    </row>
    <row r="5881" spans="3:3" x14ac:dyDescent="0.25">
      <c r="C5881"/>
    </row>
    <row r="5882" spans="3:3" x14ac:dyDescent="0.25">
      <c r="C5882"/>
    </row>
    <row r="5883" spans="3:3" x14ac:dyDescent="0.25">
      <c r="C5883"/>
    </row>
    <row r="5884" spans="3:3" x14ac:dyDescent="0.25">
      <c r="C5884"/>
    </row>
    <row r="5885" spans="3:3" x14ac:dyDescent="0.25">
      <c r="C5885"/>
    </row>
    <row r="5886" spans="3:3" x14ac:dyDescent="0.25">
      <c r="C5886"/>
    </row>
    <row r="5887" spans="3:3" x14ac:dyDescent="0.25">
      <c r="C5887"/>
    </row>
    <row r="5888" spans="3:3" x14ac:dyDescent="0.25">
      <c r="C5888"/>
    </row>
    <row r="5889" spans="3:3" x14ac:dyDescent="0.25">
      <c r="C5889"/>
    </row>
    <row r="5890" spans="3:3" x14ac:dyDescent="0.25">
      <c r="C5890"/>
    </row>
    <row r="5891" spans="3:3" x14ac:dyDescent="0.25">
      <c r="C5891"/>
    </row>
    <row r="5892" spans="3:3" x14ac:dyDescent="0.25">
      <c r="C5892"/>
    </row>
    <row r="5893" spans="3:3" x14ac:dyDescent="0.25">
      <c r="C5893"/>
    </row>
    <row r="5894" spans="3:3" x14ac:dyDescent="0.25">
      <c r="C5894"/>
    </row>
    <row r="5895" spans="3:3" x14ac:dyDescent="0.25">
      <c r="C5895"/>
    </row>
    <row r="5896" spans="3:3" x14ac:dyDescent="0.25">
      <c r="C5896"/>
    </row>
    <row r="5897" spans="3:3" x14ac:dyDescent="0.25">
      <c r="C5897"/>
    </row>
    <row r="5898" spans="3:3" x14ac:dyDescent="0.25">
      <c r="C5898"/>
    </row>
    <row r="5899" spans="3:3" x14ac:dyDescent="0.25">
      <c r="C5899"/>
    </row>
    <row r="5900" spans="3:3" x14ac:dyDescent="0.25">
      <c r="C5900"/>
    </row>
    <row r="5901" spans="3:3" x14ac:dyDescent="0.25">
      <c r="C5901"/>
    </row>
    <row r="5902" spans="3:3" x14ac:dyDescent="0.25">
      <c r="C5902"/>
    </row>
    <row r="5903" spans="3:3" x14ac:dyDescent="0.25">
      <c r="C5903"/>
    </row>
    <row r="5904" spans="3:3" x14ac:dyDescent="0.25">
      <c r="C5904"/>
    </row>
    <row r="5905" spans="3:3" x14ac:dyDescent="0.25">
      <c r="C5905"/>
    </row>
    <row r="5906" spans="3:3" x14ac:dyDescent="0.25">
      <c r="C5906"/>
    </row>
    <row r="5907" spans="3:3" x14ac:dyDescent="0.25">
      <c r="C5907"/>
    </row>
    <row r="5908" spans="3:3" x14ac:dyDescent="0.25">
      <c r="C5908"/>
    </row>
    <row r="5909" spans="3:3" x14ac:dyDescent="0.25">
      <c r="C5909"/>
    </row>
    <row r="5910" spans="3:3" x14ac:dyDescent="0.25">
      <c r="C5910"/>
    </row>
    <row r="5911" spans="3:3" x14ac:dyDescent="0.25">
      <c r="C5911"/>
    </row>
    <row r="5912" spans="3:3" x14ac:dyDescent="0.25">
      <c r="C5912"/>
    </row>
    <row r="5913" spans="3:3" x14ac:dyDescent="0.25">
      <c r="C5913"/>
    </row>
    <row r="5914" spans="3:3" x14ac:dyDescent="0.25">
      <c r="C5914"/>
    </row>
    <row r="5915" spans="3:3" x14ac:dyDescent="0.25">
      <c r="C5915"/>
    </row>
    <row r="5916" spans="3:3" x14ac:dyDescent="0.25">
      <c r="C5916"/>
    </row>
    <row r="5917" spans="3:3" x14ac:dyDescent="0.25">
      <c r="C5917"/>
    </row>
    <row r="5918" spans="3:3" x14ac:dyDescent="0.25">
      <c r="C5918"/>
    </row>
    <row r="5919" spans="3:3" x14ac:dyDescent="0.25">
      <c r="C5919"/>
    </row>
    <row r="5920" spans="3:3" x14ac:dyDescent="0.25">
      <c r="C5920"/>
    </row>
    <row r="5921" spans="3:3" x14ac:dyDescent="0.25">
      <c r="C5921"/>
    </row>
    <row r="5922" spans="3:3" x14ac:dyDescent="0.25">
      <c r="C5922"/>
    </row>
    <row r="5923" spans="3:3" x14ac:dyDescent="0.25">
      <c r="C5923"/>
    </row>
    <row r="5924" spans="3:3" x14ac:dyDescent="0.25">
      <c r="C5924"/>
    </row>
    <row r="5925" spans="3:3" x14ac:dyDescent="0.25">
      <c r="C5925"/>
    </row>
    <row r="5926" spans="3:3" x14ac:dyDescent="0.25">
      <c r="C5926"/>
    </row>
    <row r="5927" spans="3:3" x14ac:dyDescent="0.25">
      <c r="C5927"/>
    </row>
    <row r="5928" spans="3:3" x14ac:dyDescent="0.25">
      <c r="C5928"/>
    </row>
    <row r="5929" spans="3:3" x14ac:dyDescent="0.25">
      <c r="C5929"/>
    </row>
    <row r="5930" spans="3:3" x14ac:dyDescent="0.25">
      <c r="C5930"/>
    </row>
    <row r="5931" spans="3:3" x14ac:dyDescent="0.25">
      <c r="C5931"/>
    </row>
    <row r="5932" spans="3:3" x14ac:dyDescent="0.25">
      <c r="C5932"/>
    </row>
    <row r="5933" spans="3:3" x14ac:dyDescent="0.25">
      <c r="C5933"/>
    </row>
    <row r="5934" spans="3:3" x14ac:dyDescent="0.25">
      <c r="C5934"/>
    </row>
    <row r="5935" spans="3:3" x14ac:dyDescent="0.25">
      <c r="C5935"/>
    </row>
    <row r="5936" spans="3:3" x14ac:dyDescent="0.25">
      <c r="C5936"/>
    </row>
    <row r="5937" spans="3:3" x14ac:dyDescent="0.25">
      <c r="C5937"/>
    </row>
    <row r="5938" spans="3:3" x14ac:dyDescent="0.25">
      <c r="C5938"/>
    </row>
    <row r="5939" spans="3:3" x14ac:dyDescent="0.25">
      <c r="C5939"/>
    </row>
    <row r="5940" spans="3:3" x14ac:dyDescent="0.25">
      <c r="C5940"/>
    </row>
    <row r="5941" spans="3:3" x14ac:dyDescent="0.25">
      <c r="C5941"/>
    </row>
    <row r="5942" spans="3:3" x14ac:dyDescent="0.25">
      <c r="C5942"/>
    </row>
    <row r="5943" spans="3:3" x14ac:dyDescent="0.25">
      <c r="C5943"/>
    </row>
    <row r="5944" spans="3:3" x14ac:dyDescent="0.25">
      <c r="C5944"/>
    </row>
    <row r="5945" spans="3:3" x14ac:dyDescent="0.25">
      <c r="C5945"/>
    </row>
    <row r="5946" spans="3:3" x14ac:dyDescent="0.25">
      <c r="C5946"/>
    </row>
    <row r="5947" spans="3:3" x14ac:dyDescent="0.25">
      <c r="C5947"/>
    </row>
    <row r="5948" spans="3:3" x14ac:dyDescent="0.25">
      <c r="C5948"/>
    </row>
    <row r="5949" spans="3:3" x14ac:dyDescent="0.25">
      <c r="C5949"/>
    </row>
    <row r="5950" spans="3:3" x14ac:dyDescent="0.25">
      <c r="C5950"/>
    </row>
    <row r="5951" spans="3:3" x14ac:dyDescent="0.25">
      <c r="C5951"/>
    </row>
    <row r="5952" spans="3:3" x14ac:dyDescent="0.25">
      <c r="C5952"/>
    </row>
    <row r="5953" spans="3:3" x14ac:dyDescent="0.25">
      <c r="C5953"/>
    </row>
    <row r="5954" spans="3:3" x14ac:dyDescent="0.25">
      <c r="C5954"/>
    </row>
    <row r="5955" spans="3:3" x14ac:dyDescent="0.25">
      <c r="C5955"/>
    </row>
    <row r="5956" spans="3:3" x14ac:dyDescent="0.25">
      <c r="C5956"/>
    </row>
    <row r="5957" spans="3:3" x14ac:dyDescent="0.25">
      <c r="C5957"/>
    </row>
    <row r="5958" spans="3:3" x14ac:dyDescent="0.25">
      <c r="C5958"/>
    </row>
    <row r="5959" spans="3:3" x14ac:dyDescent="0.25">
      <c r="C5959"/>
    </row>
    <row r="5960" spans="3:3" x14ac:dyDescent="0.25">
      <c r="C5960"/>
    </row>
    <row r="5961" spans="3:3" x14ac:dyDescent="0.25">
      <c r="C5961"/>
    </row>
    <row r="5962" spans="3:3" x14ac:dyDescent="0.25">
      <c r="C5962"/>
    </row>
    <row r="5963" spans="3:3" x14ac:dyDescent="0.25">
      <c r="C5963"/>
    </row>
    <row r="5964" spans="3:3" x14ac:dyDescent="0.25">
      <c r="C5964"/>
    </row>
    <row r="5965" spans="3:3" x14ac:dyDescent="0.25">
      <c r="C5965"/>
    </row>
    <row r="5966" spans="3:3" x14ac:dyDescent="0.25">
      <c r="C5966"/>
    </row>
    <row r="5967" spans="3:3" x14ac:dyDescent="0.25">
      <c r="C5967"/>
    </row>
    <row r="5968" spans="3:3" x14ac:dyDescent="0.25">
      <c r="C5968"/>
    </row>
    <row r="5969" spans="3:3" x14ac:dyDescent="0.25">
      <c r="C5969"/>
    </row>
    <row r="5970" spans="3:3" x14ac:dyDescent="0.25">
      <c r="C5970"/>
    </row>
    <row r="5971" spans="3:3" x14ac:dyDescent="0.25">
      <c r="C5971"/>
    </row>
    <row r="5972" spans="3:3" x14ac:dyDescent="0.25">
      <c r="C5972"/>
    </row>
    <row r="5973" spans="3:3" x14ac:dyDescent="0.25">
      <c r="C5973"/>
    </row>
    <row r="5974" spans="3:3" x14ac:dyDescent="0.25">
      <c r="C5974"/>
    </row>
    <row r="5975" spans="3:3" x14ac:dyDescent="0.25">
      <c r="C5975"/>
    </row>
    <row r="5976" spans="3:3" x14ac:dyDescent="0.25">
      <c r="C5976"/>
    </row>
    <row r="5977" spans="3:3" x14ac:dyDescent="0.25">
      <c r="C5977"/>
    </row>
    <row r="5978" spans="3:3" x14ac:dyDescent="0.25">
      <c r="C5978"/>
    </row>
    <row r="5979" spans="3:3" x14ac:dyDescent="0.25">
      <c r="C5979"/>
    </row>
    <row r="5980" spans="3:3" x14ac:dyDescent="0.25">
      <c r="C5980"/>
    </row>
    <row r="5981" spans="3:3" x14ac:dyDescent="0.25">
      <c r="C5981"/>
    </row>
    <row r="5982" spans="3:3" x14ac:dyDescent="0.25">
      <c r="C5982"/>
    </row>
    <row r="5983" spans="3:3" x14ac:dyDescent="0.25">
      <c r="C5983"/>
    </row>
    <row r="5984" spans="3:3" x14ac:dyDescent="0.25">
      <c r="C5984"/>
    </row>
    <row r="5985" spans="3:3" x14ac:dyDescent="0.25">
      <c r="C5985"/>
    </row>
    <row r="5986" spans="3:3" x14ac:dyDescent="0.25">
      <c r="C5986"/>
    </row>
    <row r="5987" spans="3:3" x14ac:dyDescent="0.25">
      <c r="C5987"/>
    </row>
    <row r="5988" spans="3:3" x14ac:dyDescent="0.25">
      <c r="C5988"/>
    </row>
    <row r="5989" spans="3:3" x14ac:dyDescent="0.25">
      <c r="C5989"/>
    </row>
    <row r="5990" spans="3:3" x14ac:dyDescent="0.25">
      <c r="C5990"/>
    </row>
    <row r="5991" spans="3:3" x14ac:dyDescent="0.25">
      <c r="C5991"/>
    </row>
    <row r="5992" spans="3:3" x14ac:dyDescent="0.25">
      <c r="C5992"/>
    </row>
    <row r="5993" spans="3:3" x14ac:dyDescent="0.25">
      <c r="C5993"/>
    </row>
    <row r="5994" spans="3:3" x14ac:dyDescent="0.25">
      <c r="C5994"/>
    </row>
    <row r="5995" spans="3:3" x14ac:dyDescent="0.25">
      <c r="C5995"/>
    </row>
    <row r="5996" spans="3:3" x14ac:dyDescent="0.25">
      <c r="C5996"/>
    </row>
    <row r="5997" spans="3:3" x14ac:dyDescent="0.25">
      <c r="C5997"/>
    </row>
    <row r="5998" spans="3:3" x14ac:dyDescent="0.25">
      <c r="C5998"/>
    </row>
    <row r="5999" spans="3:3" x14ac:dyDescent="0.25">
      <c r="C5999"/>
    </row>
    <row r="6000" spans="3:3" x14ac:dyDescent="0.25">
      <c r="C6000"/>
    </row>
    <row r="6001" spans="3:3" x14ac:dyDescent="0.25">
      <c r="C6001"/>
    </row>
    <row r="6002" spans="3:3" x14ac:dyDescent="0.25">
      <c r="C6002"/>
    </row>
    <row r="6003" spans="3:3" x14ac:dyDescent="0.25">
      <c r="C6003"/>
    </row>
    <row r="6004" spans="3:3" x14ac:dyDescent="0.25">
      <c r="C6004"/>
    </row>
    <row r="6005" spans="3:3" x14ac:dyDescent="0.25">
      <c r="C6005"/>
    </row>
    <row r="6006" spans="3:3" x14ac:dyDescent="0.25">
      <c r="C6006"/>
    </row>
    <row r="6007" spans="3:3" x14ac:dyDescent="0.25">
      <c r="C6007"/>
    </row>
    <row r="6008" spans="3:3" x14ac:dyDescent="0.25">
      <c r="C6008"/>
    </row>
    <row r="6009" spans="3:3" x14ac:dyDescent="0.25">
      <c r="C6009"/>
    </row>
    <row r="6010" spans="3:3" x14ac:dyDescent="0.25">
      <c r="C6010"/>
    </row>
    <row r="6011" spans="3:3" x14ac:dyDescent="0.25">
      <c r="C6011"/>
    </row>
    <row r="6012" spans="3:3" x14ac:dyDescent="0.25">
      <c r="C6012"/>
    </row>
    <row r="6013" spans="3:3" x14ac:dyDescent="0.25">
      <c r="C6013"/>
    </row>
    <row r="6014" spans="3:3" x14ac:dyDescent="0.25">
      <c r="C6014"/>
    </row>
    <row r="6015" spans="3:3" x14ac:dyDescent="0.25">
      <c r="C6015"/>
    </row>
    <row r="6016" spans="3:3" x14ac:dyDescent="0.25">
      <c r="C6016"/>
    </row>
    <row r="6017" spans="3:3" x14ac:dyDescent="0.25">
      <c r="C6017"/>
    </row>
    <row r="6018" spans="3:3" x14ac:dyDescent="0.25">
      <c r="C6018"/>
    </row>
    <row r="6019" spans="3:3" x14ac:dyDescent="0.25">
      <c r="C6019"/>
    </row>
    <row r="6020" spans="3:3" x14ac:dyDescent="0.25">
      <c r="C6020"/>
    </row>
    <row r="6021" spans="3:3" x14ac:dyDescent="0.25">
      <c r="C6021"/>
    </row>
    <row r="6022" spans="3:3" x14ac:dyDescent="0.25">
      <c r="C6022"/>
    </row>
    <row r="6023" spans="3:3" x14ac:dyDescent="0.25">
      <c r="C6023"/>
    </row>
    <row r="6024" spans="3:3" x14ac:dyDescent="0.25">
      <c r="C6024"/>
    </row>
    <row r="6025" spans="3:3" x14ac:dyDescent="0.25">
      <c r="C6025"/>
    </row>
    <row r="6026" spans="3:3" x14ac:dyDescent="0.25">
      <c r="C6026"/>
    </row>
    <row r="6027" spans="3:3" x14ac:dyDescent="0.25">
      <c r="C6027"/>
    </row>
    <row r="6028" spans="3:3" x14ac:dyDescent="0.25">
      <c r="C6028"/>
    </row>
    <row r="6029" spans="3:3" x14ac:dyDescent="0.25">
      <c r="C6029"/>
    </row>
    <row r="6030" spans="3:3" x14ac:dyDescent="0.25">
      <c r="C6030"/>
    </row>
    <row r="6031" spans="3:3" x14ac:dyDescent="0.25">
      <c r="C6031"/>
    </row>
    <row r="6032" spans="3:3" x14ac:dyDescent="0.25">
      <c r="C6032"/>
    </row>
    <row r="6033" spans="3:3" x14ac:dyDescent="0.25">
      <c r="C6033"/>
    </row>
    <row r="6034" spans="3:3" x14ac:dyDescent="0.25">
      <c r="C6034"/>
    </row>
    <row r="6035" spans="3:3" x14ac:dyDescent="0.25">
      <c r="C6035"/>
    </row>
    <row r="6036" spans="3:3" x14ac:dyDescent="0.25">
      <c r="C6036"/>
    </row>
    <row r="6037" spans="3:3" x14ac:dyDescent="0.25">
      <c r="C6037"/>
    </row>
    <row r="6038" spans="3:3" x14ac:dyDescent="0.25">
      <c r="C6038"/>
    </row>
    <row r="6039" spans="3:3" x14ac:dyDescent="0.25">
      <c r="C6039"/>
    </row>
    <row r="6040" spans="3:3" x14ac:dyDescent="0.25">
      <c r="C6040"/>
    </row>
    <row r="6041" spans="3:3" x14ac:dyDescent="0.25">
      <c r="C6041"/>
    </row>
    <row r="6042" spans="3:3" x14ac:dyDescent="0.25">
      <c r="C6042"/>
    </row>
    <row r="6043" spans="3:3" x14ac:dyDescent="0.25">
      <c r="C6043"/>
    </row>
    <row r="6044" spans="3:3" x14ac:dyDescent="0.25">
      <c r="C6044"/>
    </row>
    <row r="6045" spans="3:3" x14ac:dyDescent="0.25">
      <c r="C6045"/>
    </row>
    <row r="6046" spans="3:3" x14ac:dyDescent="0.25">
      <c r="C6046"/>
    </row>
    <row r="6047" spans="3:3" x14ac:dyDescent="0.25">
      <c r="C6047"/>
    </row>
    <row r="6048" spans="3:3" x14ac:dyDescent="0.25">
      <c r="C6048"/>
    </row>
    <row r="6049" spans="3:3" x14ac:dyDescent="0.25">
      <c r="C6049"/>
    </row>
    <row r="6050" spans="3:3" x14ac:dyDescent="0.25">
      <c r="C6050"/>
    </row>
    <row r="6051" spans="3:3" x14ac:dyDescent="0.25">
      <c r="C6051"/>
    </row>
    <row r="6052" spans="3:3" x14ac:dyDescent="0.25">
      <c r="C6052"/>
    </row>
    <row r="6053" spans="3:3" x14ac:dyDescent="0.25">
      <c r="C6053"/>
    </row>
    <row r="6054" spans="3:3" x14ac:dyDescent="0.25">
      <c r="C6054"/>
    </row>
    <row r="6055" spans="3:3" x14ac:dyDescent="0.25">
      <c r="C6055"/>
    </row>
    <row r="6056" spans="3:3" x14ac:dyDescent="0.25">
      <c r="C6056"/>
    </row>
    <row r="6057" spans="3:3" x14ac:dyDescent="0.25">
      <c r="C6057"/>
    </row>
    <row r="6058" spans="3:3" x14ac:dyDescent="0.25">
      <c r="C6058"/>
    </row>
    <row r="6059" spans="3:3" x14ac:dyDescent="0.25">
      <c r="C6059"/>
    </row>
    <row r="6060" spans="3:3" x14ac:dyDescent="0.25">
      <c r="C6060"/>
    </row>
    <row r="6061" spans="3:3" x14ac:dyDescent="0.25">
      <c r="C6061"/>
    </row>
    <row r="6062" spans="3:3" x14ac:dyDescent="0.25">
      <c r="C6062"/>
    </row>
    <row r="6063" spans="3:3" x14ac:dyDescent="0.25">
      <c r="C6063"/>
    </row>
    <row r="6064" spans="3:3" x14ac:dyDescent="0.25">
      <c r="C6064"/>
    </row>
    <row r="6065" spans="3:3" x14ac:dyDescent="0.25">
      <c r="C6065"/>
    </row>
    <row r="6066" spans="3:3" x14ac:dyDescent="0.25">
      <c r="C6066"/>
    </row>
    <row r="6067" spans="3:3" x14ac:dyDescent="0.25">
      <c r="C6067"/>
    </row>
    <row r="6068" spans="3:3" x14ac:dyDescent="0.25">
      <c r="C6068"/>
    </row>
    <row r="6069" spans="3:3" x14ac:dyDescent="0.25">
      <c r="C6069"/>
    </row>
    <row r="6070" spans="3:3" x14ac:dyDescent="0.25">
      <c r="C6070"/>
    </row>
    <row r="6071" spans="3:3" x14ac:dyDescent="0.25">
      <c r="C6071"/>
    </row>
    <row r="6072" spans="3:3" x14ac:dyDescent="0.25">
      <c r="C6072"/>
    </row>
    <row r="6073" spans="3:3" x14ac:dyDescent="0.25">
      <c r="C6073"/>
    </row>
    <row r="6074" spans="3:3" x14ac:dyDescent="0.25">
      <c r="C6074"/>
    </row>
    <row r="6075" spans="3:3" x14ac:dyDescent="0.25">
      <c r="C6075"/>
    </row>
    <row r="6076" spans="3:3" x14ac:dyDescent="0.25">
      <c r="C6076"/>
    </row>
    <row r="6077" spans="3:3" x14ac:dyDescent="0.25">
      <c r="C6077"/>
    </row>
    <row r="6078" spans="3:3" x14ac:dyDescent="0.25">
      <c r="C6078"/>
    </row>
    <row r="6079" spans="3:3" x14ac:dyDescent="0.25">
      <c r="C6079"/>
    </row>
    <row r="6080" spans="3:3" x14ac:dyDescent="0.25">
      <c r="C6080"/>
    </row>
    <row r="6081" spans="3:3" x14ac:dyDescent="0.25">
      <c r="C6081"/>
    </row>
    <row r="6082" spans="3:3" x14ac:dyDescent="0.25">
      <c r="C6082"/>
    </row>
    <row r="6083" spans="3:3" x14ac:dyDescent="0.25">
      <c r="C6083"/>
    </row>
    <row r="6084" spans="3:3" x14ac:dyDescent="0.25">
      <c r="C6084"/>
    </row>
    <row r="6085" spans="3:3" x14ac:dyDescent="0.25">
      <c r="C6085"/>
    </row>
    <row r="6086" spans="3:3" x14ac:dyDescent="0.25">
      <c r="C6086"/>
    </row>
    <row r="6087" spans="3:3" x14ac:dyDescent="0.25">
      <c r="C6087"/>
    </row>
    <row r="6088" spans="3:3" x14ac:dyDescent="0.25">
      <c r="C6088"/>
    </row>
    <row r="6089" spans="3:3" x14ac:dyDescent="0.25">
      <c r="C6089"/>
    </row>
    <row r="6090" spans="3:3" x14ac:dyDescent="0.25">
      <c r="C6090"/>
    </row>
    <row r="6091" spans="3:3" x14ac:dyDescent="0.25">
      <c r="C6091"/>
    </row>
    <row r="6092" spans="3:3" x14ac:dyDescent="0.25">
      <c r="C6092"/>
    </row>
    <row r="6093" spans="3:3" x14ac:dyDescent="0.25">
      <c r="C6093"/>
    </row>
    <row r="6094" spans="3:3" x14ac:dyDescent="0.25">
      <c r="C6094"/>
    </row>
    <row r="6095" spans="3:3" x14ac:dyDescent="0.25">
      <c r="C6095"/>
    </row>
    <row r="6096" spans="3:3" x14ac:dyDescent="0.25">
      <c r="C6096"/>
    </row>
    <row r="6097" spans="3:3" x14ac:dyDescent="0.25">
      <c r="C6097"/>
    </row>
    <row r="6098" spans="3:3" x14ac:dyDescent="0.25">
      <c r="C6098"/>
    </row>
    <row r="6099" spans="3:3" x14ac:dyDescent="0.25">
      <c r="C6099"/>
    </row>
    <row r="6100" spans="3:3" x14ac:dyDescent="0.25">
      <c r="C6100"/>
    </row>
    <row r="6101" spans="3:3" x14ac:dyDescent="0.25">
      <c r="C6101"/>
    </row>
    <row r="6102" spans="3:3" x14ac:dyDescent="0.25">
      <c r="C6102"/>
    </row>
    <row r="6103" spans="3:3" x14ac:dyDescent="0.25">
      <c r="C6103"/>
    </row>
    <row r="6104" spans="3:3" x14ac:dyDescent="0.25">
      <c r="C6104"/>
    </row>
    <row r="6105" spans="3:3" x14ac:dyDescent="0.25">
      <c r="C6105"/>
    </row>
    <row r="6106" spans="3:3" x14ac:dyDescent="0.25">
      <c r="C6106"/>
    </row>
    <row r="6107" spans="3:3" x14ac:dyDescent="0.25">
      <c r="C6107"/>
    </row>
    <row r="6108" spans="3:3" x14ac:dyDescent="0.25">
      <c r="C6108"/>
    </row>
    <row r="6109" spans="3:3" x14ac:dyDescent="0.25">
      <c r="C6109"/>
    </row>
    <row r="6110" spans="3:3" x14ac:dyDescent="0.25">
      <c r="C6110"/>
    </row>
    <row r="6111" spans="3:3" x14ac:dyDescent="0.25">
      <c r="C6111"/>
    </row>
    <row r="6112" spans="3:3" x14ac:dyDescent="0.25">
      <c r="C6112"/>
    </row>
    <row r="6113" spans="3:3" x14ac:dyDescent="0.25">
      <c r="C6113"/>
    </row>
    <row r="6114" spans="3:3" x14ac:dyDescent="0.25">
      <c r="C6114"/>
    </row>
    <row r="6115" spans="3:3" x14ac:dyDescent="0.25">
      <c r="C6115"/>
    </row>
    <row r="6116" spans="3:3" x14ac:dyDescent="0.25">
      <c r="C6116"/>
    </row>
    <row r="6117" spans="3:3" x14ac:dyDescent="0.25">
      <c r="C6117"/>
    </row>
    <row r="6118" spans="3:3" x14ac:dyDescent="0.25">
      <c r="C6118"/>
    </row>
    <row r="6119" spans="3:3" x14ac:dyDescent="0.25">
      <c r="C6119"/>
    </row>
    <row r="6120" spans="3:3" x14ac:dyDescent="0.25">
      <c r="C6120"/>
    </row>
    <row r="6121" spans="3:3" x14ac:dyDescent="0.25">
      <c r="C6121"/>
    </row>
    <row r="6122" spans="3:3" x14ac:dyDescent="0.25">
      <c r="C6122"/>
    </row>
    <row r="6123" spans="3:3" x14ac:dyDescent="0.25">
      <c r="C6123"/>
    </row>
    <row r="6124" spans="3:3" x14ac:dyDescent="0.25">
      <c r="C6124"/>
    </row>
    <row r="6125" spans="3:3" x14ac:dyDescent="0.25">
      <c r="C6125"/>
    </row>
    <row r="6126" spans="3:3" x14ac:dyDescent="0.25">
      <c r="C6126"/>
    </row>
    <row r="6127" spans="3:3" x14ac:dyDescent="0.25">
      <c r="C6127"/>
    </row>
    <row r="6128" spans="3:3" x14ac:dyDescent="0.25">
      <c r="C6128"/>
    </row>
    <row r="6129" spans="3:3" x14ac:dyDescent="0.25">
      <c r="C6129"/>
    </row>
    <row r="6130" spans="3:3" x14ac:dyDescent="0.25">
      <c r="C6130"/>
    </row>
    <row r="6131" spans="3:3" x14ac:dyDescent="0.25">
      <c r="C6131"/>
    </row>
    <row r="6132" spans="3:3" x14ac:dyDescent="0.25">
      <c r="C6132"/>
    </row>
    <row r="6133" spans="3:3" x14ac:dyDescent="0.25">
      <c r="C6133"/>
    </row>
    <row r="6134" spans="3:3" x14ac:dyDescent="0.25">
      <c r="C6134"/>
    </row>
    <row r="6135" spans="3:3" x14ac:dyDescent="0.25">
      <c r="C6135"/>
    </row>
    <row r="6136" spans="3:3" x14ac:dyDescent="0.25">
      <c r="C6136"/>
    </row>
    <row r="6137" spans="3:3" x14ac:dyDescent="0.25">
      <c r="C6137"/>
    </row>
    <row r="6138" spans="3:3" x14ac:dyDescent="0.25">
      <c r="C6138"/>
    </row>
    <row r="6139" spans="3:3" x14ac:dyDescent="0.25">
      <c r="C6139"/>
    </row>
    <row r="6140" spans="3:3" x14ac:dyDescent="0.25">
      <c r="C6140"/>
    </row>
    <row r="6141" spans="3:3" x14ac:dyDescent="0.25">
      <c r="C6141"/>
    </row>
    <row r="6142" spans="3:3" x14ac:dyDescent="0.25">
      <c r="C6142"/>
    </row>
    <row r="6143" spans="3:3" x14ac:dyDescent="0.25">
      <c r="C6143"/>
    </row>
    <row r="6144" spans="3:3" x14ac:dyDescent="0.25">
      <c r="C6144"/>
    </row>
    <row r="6145" spans="3:3" x14ac:dyDescent="0.25">
      <c r="C6145"/>
    </row>
    <row r="6146" spans="3:3" x14ac:dyDescent="0.25">
      <c r="C6146"/>
    </row>
    <row r="6147" spans="3:3" x14ac:dyDescent="0.25">
      <c r="C6147"/>
    </row>
    <row r="6148" spans="3:3" x14ac:dyDescent="0.25">
      <c r="C6148"/>
    </row>
    <row r="6149" spans="3:3" x14ac:dyDescent="0.25">
      <c r="C6149"/>
    </row>
    <row r="6150" spans="3:3" x14ac:dyDescent="0.25">
      <c r="C6150"/>
    </row>
    <row r="6151" spans="3:3" x14ac:dyDescent="0.25">
      <c r="C6151"/>
    </row>
    <row r="6152" spans="3:3" x14ac:dyDescent="0.25">
      <c r="C6152"/>
    </row>
    <row r="6153" spans="3:3" x14ac:dyDescent="0.25">
      <c r="C6153"/>
    </row>
    <row r="6154" spans="3:3" x14ac:dyDescent="0.25">
      <c r="C6154"/>
    </row>
    <row r="6155" spans="3:3" x14ac:dyDescent="0.25">
      <c r="C6155"/>
    </row>
    <row r="6156" spans="3:3" x14ac:dyDescent="0.25">
      <c r="C6156"/>
    </row>
    <row r="6157" spans="3:3" x14ac:dyDescent="0.25">
      <c r="C6157"/>
    </row>
    <row r="6158" spans="3:3" x14ac:dyDescent="0.25">
      <c r="C6158"/>
    </row>
    <row r="6159" spans="3:3" x14ac:dyDescent="0.25">
      <c r="C6159"/>
    </row>
    <row r="6160" spans="3:3" x14ac:dyDescent="0.25">
      <c r="C6160"/>
    </row>
    <row r="6161" spans="3:3" x14ac:dyDescent="0.25">
      <c r="C6161"/>
    </row>
    <row r="6162" spans="3:3" x14ac:dyDescent="0.25">
      <c r="C6162"/>
    </row>
    <row r="6163" spans="3:3" x14ac:dyDescent="0.25">
      <c r="C6163"/>
    </row>
    <row r="6164" spans="3:3" x14ac:dyDescent="0.25">
      <c r="C6164"/>
    </row>
    <row r="6165" spans="3:3" x14ac:dyDescent="0.25">
      <c r="C6165"/>
    </row>
    <row r="6166" spans="3:3" x14ac:dyDescent="0.25">
      <c r="C6166"/>
    </row>
    <row r="6167" spans="3:3" x14ac:dyDescent="0.25">
      <c r="C6167"/>
    </row>
    <row r="6168" spans="3:3" x14ac:dyDescent="0.25">
      <c r="C6168"/>
    </row>
    <row r="6169" spans="3:3" x14ac:dyDescent="0.25">
      <c r="C6169"/>
    </row>
    <row r="6170" spans="3:3" x14ac:dyDescent="0.25">
      <c r="C6170"/>
    </row>
    <row r="6171" spans="3:3" x14ac:dyDescent="0.25">
      <c r="C6171"/>
    </row>
    <row r="6172" spans="3:3" x14ac:dyDescent="0.25">
      <c r="C6172"/>
    </row>
    <row r="6173" spans="3:3" x14ac:dyDescent="0.25">
      <c r="C6173"/>
    </row>
    <row r="6174" spans="3:3" x14ac:dyDescent="0.25">
      <c r="C6174"/>
    </row>
    <row r="6175" spans="3:3" x14ac:dyDescent="0.25">
      <c r="C6175"/>
    </row>
    <row r="6176" spans="3:3" x14ac:dyDescent="0.25">
      <c r="C6176"/>
    </row>
    <row r="6177" spans="3:3" x14ac:dyDescent="0.25">
      <c r="C6177"/>
    </row>
    <row r="6178" spans="3:3" x14ac:dyDescent="0.25">
      <c r="C6178"/>
    </row>
    <row r="6179" spans="3:3" x14ac:dyDescent="0.25">
      <c r="C6179"/>
    </row>
    <row r="6180" spans="3:3" x14ac:dyDescent="0.25">
      <c r="C6180"/>
    </row>
    <row r="6181" spans="3:3" x14ac:dyDescent="0.25">
      <c r="C6181"/>
    </row>
    <row r="6182" spans="3:3" x14ac:dyDescent="0.25">
      <c r="C6182"/>
    </row>
    <row r="6183" spans="3:3" x14ac:dyDescent="0.25">
      <c r="C6183"/>
    </row>
    <row r="6184" spans="3:3" x14ac:dyDescent="0.25">
      <c r="C6184"/>
    </row>
    <row r="6185" spans="3:3" x14ac:dyDescent="0.25">
      <c r="C6185"/>
    </row>
    <row r="6186" spans="3:3" x14ac:dyDescent="0.25">
      <c r="C6186"/>
    </row>
    <row r="6187" spans="3:3" x14ac:dyDescent="0.25">
      <c r="C6187"/>
    </row>
    <row r="6188" spans="3:3" x14ac:dyDescent="0.25">
      <c r="C6188"/>
    </row>
    <row r="6189" spans="3:3" x14ac:dyDescent="0.25">
      <c r="C6189"/>
    </row>
    <row r="6190" spans="3:3" x14ac:dyDescent="0.25">
      <c r="C6190"/>
    </row>
    <row r="6191" spans="3:3" x14ac:dyDescent="0.25">
      <c r="C6191"/>
    </row>
    <row r="6192" spans="3:3" x14ac:dyDescent="0.25">
      <c r="C6192"/>
    </row>
    <row r="6193" spans="3:3" x14ac:dyDescent="0.25">
      <c r="C6193"/>
    </row>
    <row r="6194" spans="3:3" x14ac:dyDescent="0.25">
      <c r="C6194"/>
    </row>
    <row r="6195" spans="3:3" x14ac:dyDescent="0.25">
      <c r="C6195"/>
    </row>
    <row r="6196" spans="3:3" x14ac:dyDescent="0.25">
      <c r="C6196"/>
    </row>
    <row r="6197" spans="3:3" x14ac:dyDescent="0.25">
      <c r="C6197"/>
    </row>
    <row r="6198" spans="3:3" x14ac:dyDescent="0.25">
      <c r="C6198"/>
    </row>
    <row r="6199" spans="3:3" x14ac:dyDescent="0.25">
      <c r="C6199"/>
    </row>
    <row r="6200" spans="3:3" x14ac:dyDescent="0.25">
      <c r="C6200"/>
    </row>
    <row r="6201" spans="3:3" x14ac:dyDescent="0.25">
      <c r="C6201"/>
    </row>
    <row r="6202" spans="3:3" x14ac:dyDescent="0.25">
      <c r="C6202"/>
    </row>
    <row r="6203" spans="3:3" x14ac:dyDescent="0.25">
      <c r="C6203"/>
    </row>
    <row r="6204" spans="3:3" x14ac:dyDescent="0.25">
      <c r="C6204"/>
    </row>
    <row r="6205" spans="3:3" x14ac:dyDescent="0.25">
      <c r="C6205"/>
    </row>
    <row r="6206" spans="3:3" x14ac:dyDescent="0.25">
      <c r="C6206"/>
    </row>
    <row r="6207" spans="3:3" x14ac:dyDescent="0.25">
      <c r="C6207"/>
    </row>
    <row r="6208" spans="3:3" x14ac:dyDescent="0.25">
      <c r="C6208"/>
    </row>
    <row r="6209" spans="3:3" x14ac:dyDescent="0.25">
      <c r="C6209"/>
    </row>
    <row r="6210" spans="3:3" x14ac:dyDescent="0.25">
      <c r="C6210"/>
    </row>
    <row r="6211" spans="3:3" x14ac:dyDescent="0.25">
      <c r="C6211"/>
    </row>
    <row r="6212" spans="3:3" x14ac:dyDescent="0.25">
      <c r="C6212"/>
    </row>
    <row r="6213" spans="3:3" x14ac:dyDescent="0.25">
      <c r="C6213"/>
    </row>
    <row r="6214" spans="3:3" x14ac:dyDescent="0.25">
      <c r="C6214"/>
    </row>
    <row r="6215" spans="3:3" x14ac:dyDescent="0.25">
      <c r="C6215"/>
    </row>
    <row r="6216" spans="3:3" x14ac:dyDescent="0.25">
      <c r="C6216"/>
    </row>
    <row r="6217" spans="3:3" x14ac:dyDescent="0.25">
      <c r="C6217"/>
    </row>
    <row r="6218" spans="3:3" x14ac:dyDescent="0.25">
      <c r="C6218"/>
    </row>
    <row r="6219" spans="3:3" x14ac:dyDescent="0.25">
      <c r="C6219"/>
    </row>
    <row r="6220" spans="3:3" x14ac:dyDescent="0.25">
      <c r="C6220"/>
    </row>
    <row r="6221" spans="3:3" x14ac:dyDescent="0.25">
      <c r="C6221"/>
    </row>
    <row r="6222" spans="3:3" x14ac:dyDescent="0.25">
      <c r="C6222"/>
    </row>
    <row r="6223" spans="3:3" x14ac:dyDescent="0.25">
      <c r="C6223"/>
    </row>
    <row r="6224" spans="3:3" x14ac:dyDescent="0.25">
      <c r="C6224"/>
    </row>
    <row r="6225" spans="3:3" x14ac:dyDescent="0.25">
      <c r="C6225"/>
    </row>
    <row r="6226" spans="3:3" x14ac:dyDescent="0.25">
      <c r="C6226"/>
    </row>
    <row r="6227" spans="3:3" x14ac:dyDescent="0.25">
      <c r="C6227"/>
    </row>
    <row r="6228" spans="3:3" x14ac:dyDescent="0.25">
      <c r="C6228"/>
    </row>
    <row r="6229" spans="3:3" x14ac:dyDescent="0.25">
      <c r="C6229"/>
    </row>
    <row r="6230" spans="3:3" x14ac:dyDescent="0.25">
      <c r="C6230"/>
    </row>
    <row r="6231" spans="3:3" x14ac:dyDescent="0.25">
      <c r="C6231"/>
    </row>
    <row r="6232" spans="3:3" x14ac:dyDescent="0.25">
      <c r="C6232"/>
    </row>
    <row r="6233" spans="3:3" x14ac:dyDescent="0.25">
      <c r="C6233"/>
    </row>
    <row r="6234" spans="3:3" x14ac:dyDescent="0.25">
      <c r="C6234"/>
    </row>
    <row r="6235" spans="3:3" x14ac:dyDescent="0.25">
      <c r="C6235"/>
    </row>
    <row r="6236" spans="3:3" x14ac:dyDescent="0.25">
      <c r="C6236"/>
    </row>
    <row r="6237" spans="3:3" x14ac:dyDescent="0.25">
      <c r="C6237"/>
    </row>
    <row r="6238" spans="3:3" x14ac:dyDescent="0.25">
      <c r="C6238"/>
    </row>
    <row r="6239" spans="3:3" x14ac:dyDescent="0.25">
      <c r="C6239"/>
    </row>
    <row r="6240" spans="3:3" x14ac:dyDescent="0.25">
      <c r="C6240"/>
    </row>
    <row r="6241" spans="3:3" x14ac:dyDescent="0.25">
      <c r="C6241"/>
    </row>
    <row r="6242" spans="3:3" x14ac:dyDescent="0.25">
      <c r="C6242"/>
    </row>
    <row r="6243" spans="3:3" x14ac:dyDescent="0.25">
      <c r="C6243"/>
    </row>
    <row r="6244" spans="3:3" x14ac:dyDescent="0.25">
      <c r="C6244"/>
    </row>
    <row r="6245" spans="3:3" x14ac:dyDescent="0.25">
      <c r="C6245"/>
    </row>
    <row r="6246" spans="3:3" x14ac:dyDescent="0.25">
      <c r="C6246"/>
    </row>
    <row r="6247" spans="3:3" x14ac:dyDescent="0.25">
      <c r="C6247"/>
    </row>
    <row r="6248" spans="3:3" x14ac:dyDescent="0.25">
      <c r="C6248"/>
    </row>
    <row r="6249" spans="3:3" x14ac:dyDescent="0.25">
      <c r="C6249"/>
    </row>
    <row r="6250" spans="3:3" x14ac:dyDescent="0.25">
      <c r="C6250"/>
    </row>
    <row r="6251" spans="3:3" x14ac:dyDescent="0.25">
      <c r="C6251"/>
    </row>
    <row r="6252" spans="3:3" x14ac:dyDescent="0.25">
      <c r="C6252"/>
    </row>
    <row r="6253" spans="3:3" x14ac:dyDescent="0.25">
      <c r="C6253"/>
    </row>
    <row r="6254" spans="3:3" x14ac:dyDescent="0.25">
      <c r="C6254"/>
    </row>
    <row r="6255" spans="3:3" x14ac:dyDescent="0.25">
      <c r="C6255"/>
    </row>
    <row r="6256" spans="3:3" x14ac:dyDescent="0.25">
      <c r="C6256"/>
    </row>
    <row r="6257" spans="3:3" x14ac:dyDescent="0.25">
      <c r="C6257"/>
    </row>
    <row r="6258" spans="3:3" x14ac:dyDescent="0.25">
      <c r="C6258"/>
    </row>
    <row r="6259" spans="3:3" x14ac:dyDescent="0.25">
      <c r="C6259"/>
    </row>
    <row r="6260" spans="3:3" x14ac:dyDescent="0.25">
      <c r="C6260"/>
    </row>
    <row r="6261" spans="3:3" x14ac:dyDescent="0.25">
      <c r="C6261"/>
    </row>
    <row r="6262" spans="3:3" x14ac:dyDescent="0.25">
      <c r="C6262"/>
    </row>
    <row r="6263" spans="3:3" x14ac:dyDescent="0.25">
      <c r="C6263"/>
    </row>
    <row r="6264" spans="3:3" x14ac:dyDescent="0.25">
      <c r="C6264"/>
    </row>
    <row r="6265" spans="3:3" x14ac:dyDescent="0.25">
      <c r="C6265"/>
    </row>
    <row r="6266" spans="3:3" x14ac:dyDescent="0.25">
      <c r="C6266"/>
    </row>
    <row r="6267" spans="3:3" x14ac:dyDescent="0.25">
      <c r="C6267"/>
    </row>
    <row r="6268" spans="3:3" x14ac:dyDescent="0.25">
      <c r="C6268"/>
    </row>
    <row r="6269" spans="3:3" x14ac:dyDescent="0.25">
      <c r="C6269"/>
    </row>
    <row r="6270" spans="3:3" x14ac:dyDescent="0.25">
      <c r="C6270"/>
    </row>
    <row r="6271" spans="3:3" x14ac:dyDescent="0.25">
      <c r="C6271"/>
    </row>
    <row r="6272" spans="3:3" x14ac:dyDescent="0.25">
      <c r="C6272"/>
    </row>
    <row r="6273" spans="3:3" x14ac:dyDescent="0.25">
      <c r="C6273"/>
    </row>
    <row r="6274" spans="3:3" x14ac:dyDescent="0.25">
      <c r="C6274"/>
    </row>
    <row r="6275" spans="3:3" x14ac:dyDescent="0.25">
      <c r="C6275"/>
    </row>
    <row r="6276" spans="3:3" x14ac:dyDescent="0.25">
      <c r="C6276"/>
    </row>
    <row r="6277" spans="3:3" x14ac:dyDescent="0.25">
      <c r="C6277"/>
    </row>
    <row r="6278" spans="3:3" x14ac:dyDescent="0.25">
      <c r="C6278"/>
    </row>
    <row r="6279" spans="3:3" x14ac:dyDescent="0.25">
      <c r="C6279"/>
    </row>
    <row r="6280" spans="3:3" x14ac:dyDescent="0.25">
      <c r="C6280"/>
    </row>
    <row r="6281" spans="3:3" x14ac:dyDescent="0.25">
      <c r="C6281"/>
    </row>
    <row r="6282" spans="3:3" x14ac:dyDescent="0.25">
      <c r="C6282"/>
    </row>
    <row r="6283" spans="3:3" x14ac:dyDescent="0.25">
      <c r="C6283"/>
    </row>
    <row r="6284" spans="3:3" x14ac:dyDescent="0.25">
      <c r="C6284"/>
    </row>
    <row r="6285" spans="3:3" x14ac:dyDescent="0.25">
      <c r="C6285"/>
    </row>
    <row r="6286" spans="3:3" x14ac:dyDescent="0.25">
      <c r="C6286"/>
    </row>
    <row r="6287" spans="3:3" x14ac:dyDescent="0.25">
      <c r="C6287"/>
    </row>
    <row r="6288" spans="3:3" x14ac:dyDescent="0.25">
      <c r="C6288"/>
    </row>
    <row r="6289" spans="3:3" x14ac:dyDescent="0.25">
      <c r="C6289"/>
    </row>
    <row r="6290" spans="3:3" x14ac:dyDescent="0.25">
      <c r="C6290"/>
    </row>
    <row r="6291" spans="3:3" x14ac:dyDescent="0.25">
      <c r="C6291"/>
    </row>
    <row r="6292" spans="3:3" x14ac:dyDescent="0.25">
      <c r="C6292"/>
    </row>
    <row r="6293" spans="3:3" x14ac:dyDescent="0.25">
      <c r="C6293"/>
    </row>
    <row r="6294" spans="3:3" x14ac:dyDescent="0.25">
      <c r="C6294"/>
    </row>
    <row r="6295" spans="3:3" x14ac:dyDescent="0.25">
      <c r="C6295"/>
    </row>
    <row r="6296" spans="3:3" x14ac:dyDescent="0.25">
      <c r="C6296"/>
    </row>
    <row r="6297" spans="3:3" x14ac:dyDescent="0.25">
      <c r="C6297"/>
    </row>
    <row r="6298" spans="3:3" x14ac:dyDescent="0.25">
      <c r="C6298"/>
    </row>
    <row r="6299" spans="3:3" x14ac:dyDescent="0.25">
      <c r="C6299"/>
    </row>
    <row r="6300" spans="3:3" x14ac:dyDescent="0.25">
      <c r="C6300"/>
    </row>
    <row r="6301" spans="3:3" x14ac:dyDescent="0.25">
      <c r="C6301"/>
    </row>
    <row r="6302" spans="3:3" x14ac:dyDescent="0.25">
      <c r="C6302"/>
    </row>
    <row r="6303" spans="3:3" x14ac:dyDescent="0.25">
      <c r="C6303"/>
    </row>
    <row r="6304" spans="3:3" x14ac:dyDescent="0.25">
      <c r="C6304"/>
    </row>
    <row r="6305" spans="3:3" x14ac:dyDescent="0.25">
      <c r="C6305"/>
    </row>
    <row r="6306" spans="3:3" x14ac:dyDescent="0.25">
      <c r="C6306"/>
    </row>
    <row r="6307" spans="3:3" x14ac:dyDescent="0.25">
      <c r="C6307"/>
    </row>
    <row r="6308" spans="3:3" x14ac:dyDescent="0.25">
      <c r="C6308"/>
    </row>
    <row r="6309" spans="3:3" x14ac:dyDescent="0.25">
      <c r="C6309"/>
    </row>
    <row r="6310" spans="3:3" x14ac:dyDescent="0.25">
      <c r="C6310"/>
    </row>
    <row r="6311" spans="3:3" x14ac:dyDescent="0.25">
      <c r="C6311"/>
    </row>
    <row r="6312" spans="3:3" x14ac:dyDescent="0.25">
      <c r="C6312"/>
    </row>
    <row r="6313" spans="3:3" x14ac:dyDescent="0.25">
      <c r="C6313"/>
    </row>
    <row r="6314" spans="3:3" x14ac:dyDescent="0.25">
      <c r="C6314"/>
    </row>
    <row r="6315" spans="3:3" x14ac:dyDescent="0.25">
      <c r="C6315"/>
    </row>
    <row r="6316" spans="3:3" x14ac:dyDescent="0.25">
      <c r="C6316"/>
    </row>
    <row r="6317" spans="3:3" x14ac:dyDescent="0.25">
      <c r="C6317"/>
    </row>
    <row r="6318" spans="3:3" x14ac:dyDescent="0.25">
      <c r="C6318"/>
    </row>
    <row r="6319" spans="3:3" x14ac:dyDescent="0.25">
      <c r="C6319"/>
    </row>
    <row r="6320" spans="3:3" x14ac:dyDescent="0.25">
      <c r="C6320"/>
    </row>
    <row r="6321" spans="3:3" x14ac:dyDescent="0.25">
      <c r="C6321"/>
    </row>
    <row r="6322" spans="3:3" x14ac:dyDescent="0.25">
      <c r="C6322"/>
    </row>
    <row r="6323" spans="3:3" x14ac:dyDescent="0.25">
      <c r="C6323"/>
    </row>
    <row r="6324" spans="3:3" x14ac:dyDescent="0.25">
      <c r="C6324"/>
    </row>
    <row r="6325" spans="3:3" x14ac:dyDescent="0.25">
      <c r="C6325"/>
    </row>
    <row r="6326" spans="3:3" x14ac:dyDescent="0.25">
      <c r="C6326"/>
    </row>
    <row r="6327" spans="3:3" x14ac:dyDescent="0.25">
      <c r="C6327"/>
    </row>
    <row r="6328" spans="3:3" x14ac:dyDescent="0.25">
      <c r="C6328"/>
    </row>
    <row r="6329" spans="3:3" x14ac:dyDescent="0.25">
      <c r="C6329"/>
    </row>
    <row r="6330" spans="3:3" x14ac:dyDescent="0.25">
      <c r="C6330"/>
    </row>
    <row r="6331" spans="3:3" x14ac:dyDescent="0.25">
      <c r="C6331"/>
    </row>
    <row r="6332" spans="3:3" x14ac:dyDescent="0.25">
      <c r="C6332"/>
    </row>
    <row r="6333" spans="3:3" x14ac:dyDescent="0.25">
      <c r="C6333"/>
    </row>
    <row r="6334" spans="3:3" x14ac:dyDescent="0.25">
      <c r="C6334"/>
    </row>
    <row r="6335" spans="3:3" x14ac:dyDescent="0.25">
      <c r="C6335"/>
    </row>
    <row r="6336" spans="3:3" x14ac:dyDescent="0.25">
      <c r="C6336"/>
    </row>
    <row r="6337" spans="3:3" x14ac:dyDescent="0.25">
      <c r="C6337"/>
    </row>
    <row r="6338" spans="3:3" x14ac:dyDescent="0.25">
      <c r="C6338"/>
    </row>
    <row r="6339" spans="3:3" x14ac:dyDescent="0.25">
      <c r="C6339"/>
    </row>
    <row r="6340" spans="3:3" x14ac:dyDescent="0.25">
      <c r="C6340"/>
    </row>
    <row r="6341" spans="3:3" x14ac:dyDescent="0.25">
      <c r="C6341"/>
    </row>
    <row r="6342" spans="3:3" x14ac:dyDescent="0.25">
      <c r="C6342"/>
    </row>
    <row r="6343" spans="3:3" x14ac:dyDescent="0.25">
      <c r="C6343"/>
    </row>
    <row r="6344" spans="3:3" x14ac:dyDescent="0.25">
      <c r="C6344"/>
    </row>
    <row r="6345" spans="3:3" x14ac:dyDescent="0.25">
      <c r="C6345"/>
    </row>
    <row r="6346" spans="3:3" x14ac:dyDescent="0.25">
      <c r="C6346"/>
    </row>
    <row r="6347" spans="3:3" x14ac:dyDescent="0.25">
      <c r="C6347"/>
    </row>
    <row r="6348" spans="3:3" x14ac:dyDescent="0.25">
      <c r="C6348"/>
    </row>
    <row r="6349" spans="3:3" x14ac:dyDescent="0.25">
      <c r="C6349"/>
    </row>
    <row r="6350" spans="3:3" x14ac:dyDescent="0.25">
      <c r="C6350"/>
    </row>
    <row r="6351" spans="3:3" x14ac:dyDescent="0.25">
      <c r="C6351"/>
    </row>
    <row r="6352" spans="3:3" x14ac:dyDescent="0.25">
      <c r="C6352"/>
    </row>
    <row r="6353" spans="3:3" x14ac:dyDescent="0.25">
      <c r="C6353"/>
    </row>
    <row r="6354" spans="3:3" x14ac:dyDescent="0.25">
      <c r="C6354"/>
    </row>
    <row r="6355" spans="3:3" x14ac:dyDescent="0.25">
      <c r="C6355"/>
    </row>
    <row r="6356" spans="3:3" x14ac:dyDescent="0.25">
      <c r="C6356"/>
    </row>
    <row r="6357" spans="3:3" x14ac:dyDescent="0.25">
      <c r="C6357"/>
    </row>
    <row r="6358" spans="3:3" x14ac:dyDescent="0.25">
      <c r="C6358"/>
    </row>
    <row r="6359" spans="3:3" x14ac:dyDescent="0.25">
      <c r="C6359"/>
    </row>
    <row r="6360" spans="3:3" x14ac:dyDescent="0.25">
      <c r="C6360"/>
    </row>
    <row r="6361" spans="3:3" x14ac:dyDescent="0.25">
      <c r="C6361"/>
    </row>
    <row r="6362" spans="3:3" x14ac:dyDescent="0.25">
      <c r="C6362"/>
    </row>
    <row r="6363" spans="3:3" x14ac:dyDescent="0.25">
      <c r="C6363"/>
    </row>
    <row r="6364" spans="3:3" x14ac:dyDescent="0.25">
      <c r="C6364"/>
    </row>
    <row r="6365" spans="3:3" x14ac:dyDescent="0.25">
      <c r="C6365"/>
    </row>
    <row r="6366" spans="3:3" x14ac:dyDescent="0.25">
      <c r="C6366"/>
    </row>
    <row r="6367" spans="3:3" x14ac:dyDescent="0.25">
      <c r="C6367"/>
    </row>
    <row r="6368" spans="3:3" x14ac:dyDescent="0.25">
      <c r="C6368"/>
    </row>
    <row r="6369" spans="3:3" x14ac:dyDescent="0.25">
      <c r="C6369"/>
    </row>
    <row r="6370" spans="3:3" x14ac:dyDescent="0.25">
      <c r="C6370"/>
    </row>
    <row r="6371" spans="3:3" x14ac:dyDescent="0.25">
      <c r="C6371"/>
    </row>
    <row r="6372" spans="3:3" x14ac:dyDescent="0.25">
      <c r="C6372"/>
    </row>
    <row r="6373" spans="3:3" x14ac:dyDescent="0.25">
      <c r="C6373"/>
    </row>
    <row r="6374" spans="3:3" x14ac:dyDescent="0.25">
      <c r="C6374"/>
    </row>
    <row r="6375" spans="3:3" x14ac:dyDescent="0.25">
      <c r="C6375"/>
    </row>
    <row r="6376" spans="3:3" x14ac:dyDescent="0.25">
      <c r="C6376"/>
    </row>
    <row r="6377" spans="3:3" x14ac:dyDescent="0.25">
      <c r="C6377"/>
    </row>
    <row r="6378" spans="3:3" x14ac:dyDescent="0.25">
      <c r="C6378"/>
    </row>
    <row r="6379" spans="3:3" x14ac:dyDescent="0.25">
      <c r="C6379"/>
    </row>
    <row r="6380" spans="3:3" x14ac:dyDescent="0.25">
      <c r="C6380"/>
    </row>
    <row r="6381" spans="3:3" x14ac:dyDescent="0.25">
      <c r="C6381"/>
    </row>
    <row r="6382" spans="3:3" x14ac:dyDescent="0.25">
      <c r="C6382"/>
    </row>
    <row r="6383" spans="3:3" x14ac:dyDescent="0.25">
      <c r="C6383"/>
    </row>
    <row r="6384" spans="3:3" x14ac:dyDescent="0.25">
      <c r="C6384"/>
    </row>
    <row r="6385" spans="3:3" x14ac:dyDescent="0.25">
      <c r="C6385"/>
    </row>
    <row r="6386" spans="3:3" x14ac:dyDescent="0.25">
      <c r="C6386"/>
    </row>
    <row r="6387" spans="3:3" x14ac:dyDescent="0.25">
      <c r="C6387"/>
    </row>
    <row r="6388" spans="3:3" x14ac:dyDescent="0.25">
      <c r="C6388"/>
    </row>
    <row r="6389" spans="3:3" x14ac:dyDescent="0.25">
      <c r="C6389"/>
    </row>
    <row r="6390" spans="3:3" x14ac:dyDescent="0.25">
      <c r="C6390"/>
    </row>
    <row r="6391" spans="3:3" x14ac:dyDescent="0.25">
      <c r="C6391"/>
    </row>
    <row r="6392" spans="3:3" x14ac:dyDescent="0.25">
      <c r="C6392"/>
    </row>
    <row r="6393" spans="3:3" x14ac:dyDescent="0.25">
      <c r="C6393"/>
    </row>
    <row r="6394" spans="3:3" x14ac:dyDescent="0.25">
      <c r="C6394"/>
    </row>
    <row r="6395" spans="3:3" x14ac:dyDescent="0.25">
      <c r="C6395"/>
    </row>
    <row r="6396" spans="3:3" x14ac:dyDescent="0.25">
      <c r="C6396"/>
    </row>
    <row r="6397" spans="3:3" x14ac:dyDescent="0.25">
      <c r="C6397"/>
    </row>
    <row r="6398" spans="3:3" x14ac:dyDescent="0.25">
      <c r="C6398"/>
    </row>
    <row r="6399" spans="3:3" x14ac:dyDescent="0.25">
      <c r="C6399"/>
    </row>
    <row r="6400" spans="3:3" x14ac:dyDescent="0.25">
      <c r="C6400"/>
    </row>
    <row r="6401" spans="3:3" x14ac:dyDescent="0.25">
      <c r="C6401"/>
    </row>
    <row r="6402" spans="3:3" x14ac:dyDescent="0.25">
      <c r="C6402"/>
    </row>
    <row r="6403" spans="3:3" x14ac:dyDescent="0.25">
      <c r="C6403"/>
    </row>
    <row r="6404" spans="3:3" x14ac:dyDescent="0.25">
      <c r="C6404"/>
    </row>
    <row r="6405" spans="3:3" x14ac:dyDescent="0.25">
      <c r="C6405"/>
    </row>
    <row r="6406" spans="3:3" x14ac:dyDescent="0.25">
      <c r="C6406"/>
    </row>
    <row r="6407" spans="3:3" x14ac:dyDescent="0.25">
      <c r="C6407"/>
    </row>
    <row r="6408" spans="3:3" x14ac:dyDescent="0.25">
      <c r="C6408"/>
    </row>
    <row r="6409" spans="3:3" x14ac:dyDescent="0.25">
      <c r="C6409"/>
    </row>
    <row r="6410" spans="3:3" x14ac:dyDescent="0.25">
      <c r="C6410"/>
    </row>
    <row r="6411" spans="3:3" x14ac:dyDescent="0.25">
      <c r="C6411"/>
    </row>
    <row r="6412" spans="3:3" x14ac:dyDescent="0.25">
      <c r="C6412"/>
    </row>
    <row r="6413" spans="3:3" x14ac:dyDescent="0.25">
      <c r="C6413"/>
    </row>
    <row r="6414" spans="3:3" x14ac:dyDescent="0.25">
      <c r="C6414"/>
    </row>
    <row r="6415" spans="3:3" x14ac:dyDescent="0.25">
      <c r="C6415"/>
    </row>
    <row r="6416" spans="3:3" x14ac:dyDescent="0.25">
      <c r="C6416"/>
    </row>
    <row r="6417" spans="3:3" x14ac:dyDescent="0.25">
      <c r="C6417"/>
    </row>
    <row r="6418" spans="3:3" x14ac:dyDescent="0.25">
      <c r="C6418"/>
    </row>
    <row r="6419" spans="3:3" x14ac:dyDescent="0.25">
      <c r="C6419"/>
    </row>
    <row r="6420" spans="3:3" x14ac:dyDescent="0.25">
      <c r="C6420"/>
    </row>
    <row r="6421" spans="3:3" x14ac:dyDescent="0.25">
      <c r="C6421"/>
    </row>
    <row r="6422" spans="3:3" x14ac:dyDescent="0.25">
      <c r="C6422"/>
    </row>
    <row r="6423" spans="3:3" x14ac:dyDescent="0.25">
      <c r="C6423"/>
    </row>
    <row r="6424" spans="3:3" x14ac:dyDescent="0.25">
      <c r="C6424"/>
    </row>
    <row r="6425" spans="3:3" x14ac:dyDescent="0.25">
      <c r="C6425"/>
    </row>
    <row r="6426" spans="3:3" x14ac:dyDescent="0.25">
      <c r="C6426"/>
    </row>
    <row r="6427" spans="3:3" x14ac:dyDescent="0.25">
      <c r="C6427"/>
    </row>
    <row r="6428" spans="3:3" x14ac:dyDescent="0.25">
      <c r="C6428"/>
    </row>
    <row r="6429" spans="3:3" x14ac:dyDescent="0.25">
      <c r="C6429"/>
    </row>
    <row r="6430" spans="3:3" x14ac:dyDescent="0.25">
      <c r="C6430"/>
    </row>
    <row r="6431" spans="3:3" x14ac:dyDescent="0.25">
      <c r="C6431"/>
    </row>
    <row r="6432" spans="3:3" x14ac:dyDescent="0.25">
      <c r="C6432"/>
    </row>
    <row r="6433" spans="3:3" x14ac:dyDescent="0.25">
      <c r="C6433"/>
    </row>
    <row r="6434" spans="3:3" x14ac:dyDescent="0.25">
      <c r="C6434"/>
    </row>
    <row r="6435" spans="3:3" x14ac:dyDescent="0.25">
      <c r="C6435"/>
    </row>
    <row r="6436" spans="3:3" x14ac:dyDescent="0.25">
      <c r="C6436"/>
    </row>
    <row r="6437" spans="3:3" x14ac:dyDescent="0.25">
      <c r="C6437"/>
    </row>
    <row r="6438" spans="3:3" x14ac:dyDescent="0.25">
      <c r="C6438"/>
    </row>
    <row r="6439" spans="3:3" x14ac:dyDescent="0.25">
      <c r="C6439"/>
    </row>
    <row r="6440" spans="3:3" x14ac:dyDescent="0.25">
      <c r="C6440"/>
    </row>
    <row r="6441" spans="3:3" x14ac:dyDescent="0.25">
      <c r="C6441"/>
    </row>
    <row r="6442" spans="3:3" x14ac:dyDescent="0.25">
      <c r="C6442"/>
    </row>
    <row r="6443" spans="3:3" x14ac:dyDescent="0.25">
      <c r="C6443"/>
    </row>
    <row r="6444" spans="3:3" x14ac:dyDescent="0.25">
      <c r="C6444"/>
    </row>
    <row r="6445" spans="3:3" x14ac:dyDescent="0.25">
      <c r="C6445"/>
    </row>
    <row r="6446" spans="3:3" x14ac:dyDescent="0.25">
      <c r="C6446"/>
    </row>
    <row r="6447" spans="3:3" x14ac:dyDescent="0.25">
      <c r="C6447"/>
    </row>
    <row r="6448" spans="3:3" x14ac:dyDescent="0.25">
      <c r="C6448"/>
    </row>
    <row r="6449" spans="3:3" x14ac:dyDescent="0.25">
      <c r="C6449"/>
    </row>
    <row r="6450" spans="3:3" x14ac:dyDescent="0.25">
      <c r="C6450"/>
    </row>
    <row r="6451" spans="3:3" x14ac:dyDescent="0.25">
      <c r="C6451"/>
    </row>
    <row r="6452" spans="3:3" x14ac:dyDescent="0.25">
      <c r="C6452"/>
    </row>
    <row r="6453" spans="3:3" x14ac:dyDescent="0.25">
      <c r="C6453"/>
    </row>
    <row r="6454" spans="3:3" x14ac:dyDescent="0.25">
      <c r="C6454"/>
    </row>
    <row r="6455" spans="3:3" x14ac:dyDescent="0.25">
      <c r="C6455"/>
    </row>
    <row r="6456" spans="3:3" x14ac:dyDescent="0.25">
      <c r="C6456"/>
    </row>
    <row r="6457" spans="3:3" x14ac:dyDescent="0.25">
      <c r="C6457"/>
    </row>
    <row r="6458" spans="3:3" x14ac:dyDescent="0.25">
      <c r="C6458"/>
    </row>
    <row r="6459" spans="3:3" x14ac:dyDescent="0.25">
      <c r="C6459"/>
    </row>
    <row r="6460" spans="3:3" x14ac:dyDescent="0.25">
      <c r="C6460"/>
    </row>
    <row r="6461" spans="3:3" x14ac:dyDescent="0.25">
      <c r="C6461"/>
    </row>
    <row r="6462" spans="3:3" x14ac:dyDescent="0.25">
      <c r="C6462"/>
    </row>
    <row r="6463" spans="3:3" x14ac:dyDescent="0.25">
      <c r="C6463"/>
    </row>
    <row r="6464" spans="3:3" x14ac:dyDescent="0.25">
      <c r="C6464"/>
    </row>
    <row r="6465" spans="3:3" x14ac:dyDescent="0.25">
      <c r="C6465"/>
    </row>
    <row r="6466" spans="3:3" x14ac:dyDescent="0.25">
      <c r="C6466"/>
    </row>
    <row r="6467" spans="3:3" x14ac:dyDescent="0.25">
      <c r="C6467"/>
    </row>
    <row r="6468" spans="3:3" x14ac:dyDescent="0.25">
      <c r="C6468"/>
    </row>
    <row r="6469" spans="3:3" x14ac:dyDescent="0.25">
      <c r="C6469"/>
    </row>
    <row r="6470" spans="3:3" x14ac:dyDescent="0.25">
      <c r="C6470"/>
    </row>
    <row r="6471" spans="3:3" x14ac:dyDescent="0.25">
      <c r="C6471"/>
    </row>
    <row r="6472" spans="3:3" x14ac:dyDescent="0.25">
      <c r="C6472"/>
    </row>
    <row r="6473" spans="3:3" x14ac:dyDescent="0.25">
      <c r="C6473"/>
    </row>
    <row r="6474" spans="3:3" x14ac:dyDescent="0.25">
      <c r="C6474"/>
    </row>
    <row r="6475" spans="3:3" x14ac:dyDescent="0.25">
      <c r="C6475"/>
    </row>
    <row r="6476" spans="3:3" x14ac:dyDescent="0.25">
      <c r="C6476"/>
    </row>
    <row r="6477" spans="3:3" x14ac:dyDescent="0.25">
      <c r="C6477"/>
    </row>
    <row r="6478" spans="3:3" x14ac:dyDescent="0.25">
      <c r="C6478"/>
    </row>
    <row r="6479" spans="3:3" x14ac:dyDescent="0.25">
      <c r="C6479"/>
    </row>
    <row r="6480" spans="3:3" x14ac:dyDescent="0.25">
      <c r="C6480"/>
    </row>
    <row r="6481" spans="3:3" x14ac:dyDescent="0.25">
      <c r="C6481"/>
    </row>
    <row r="6482" spans="3:3" x14ac:dyDescent="0.25">
      <c r="C6482"/>
    </row>
    <row r="6483" spans="3:3" x14ac:dyDescent="0.25">
      <c r="C6483"/>
    </row>
    <row r="6484" spans="3:3" x14ac:dyDescent="0.25">
      <c r="C6484"/>
    </row>
    <row r="6485" spans="3:3" x14ac:dyDescent="0.25">
      <c r="C6485"/>
    </row>
    <row r="6486" spans="3:3" x14ac:dyDescent="0.25">
      <c r="C6486"/>
    </row>
    <row r="6487" spans="3:3" x14ac:dyDescent="0.25">
      <c r="C6487"/>
    </row>
    <row r="6488" spans="3:3" x14ac:dyDescent="0.25">
      <c r="C6488"/>
    </row>
    <row r="6489" spans="3:3" x14ac:dyDescent="0.25">
      <c r="C6489"/>
    </row>
    <row r="6490" spans="3:3" x14ac:dyDescent="0.25">
      <c r="C6490"/>
    </row>
    <row r="6491" spans="3:3" x14ac:dyDescent="0.25">
      <c r="C6491"/>
    </row>
    <row r="6492" spans="3:3" x14ac:dyDescent="0.25">
      <c r="C6492"/>
    </row>
    <row r="6493" spans="3:3" x14ac:dyDescent="0.25">
      <c r="C6493"/>
    </row>
    <row r="6494" spans="3:3" x14ac:dyDescent="0.25">
      <c r="C6494"/>
    </row>
    <row r="6495" spans="3:3" x14ac:dyDescent="0.25">
      <c r="C6495"/>
    </row>
    <row r="6496" spans="3:3" x14ac:dyDescent="0.25">
      <c r="C6496"/>
    </row>
    <row r="6497" spans="3:3" x14ac:dyDescent="0.25">
      <c r="C6497"/>
    </row>
    <row r="6498" spans="3:3" x14ac:dyDescent="0.25">
      <c r="C6498"/>
    </row>
    <row r="6499" spans="3:3" x14ac:dyDescent="0.25">
      <c r="C6499"/>
    </row>
    <row r="6500" spans="3:3" x14ac:dyDescent="0.25">
      <c r="C6500"/>
    </row>
    <row r="6501" spans="3:3" x14ac:dyDescent="0.25">
      <c r="C6501"/>
    </row>
    <row r="6502" spans="3:3" x14ac:dyDescent="0.25">
      <c r="C6502"/>
    </row>
    <row r="6503" spans="3:3" x14ac:dyDescent="0.25">
      <c r="C6503"/>
    </row>
    <row r="6504" spans="3:3" x14ac:dyDescent="0.25">
      <c r="C6504"/>
    </row>
    <row r="6505" spans="3:3" x14ac:dyDescent="0.25">
      <c r="C6505"/>
    </row>
    <row r="6506" spans="3:3" x14ac:dyDescent="0.25">
      <c r="C6506"/>
    </row>
    <row r="6507" spans="3:3" x14ac:dyDescent="0.25">
      <c r="C6507"/>
    </row>
    <row r="6508" spans="3:3" x14ac:dyDescent="0.25">
      <c r="C6508"/>
    </row>
    <row r="6509" spans="3:3" x14ac:dyDescent="0.25">
      <c r="C6509"/>
    </row>
    <row r="6510" spans="3:3" x14ac:dyDescent="0.25">
      <c r="C6510"/>
    </row>
    <row r="6511" spans="3:3" x14ac:dyDescent="0.25">
      <c r="C6511"/>
    </row>
    <row r="6512" spans="3:3" x14ac:dyDescent="0.25">
      <c r="C6512"/>
    </row>
    <row r="6513" spans="3:3" x14ac:dyDescent="0.25">
      <c r="C6513"/>
    </row>
    <row r="6514" spans="3:3" x14ac:dyDescent="0.25">
      <c r="C6514"/>
    </row>
    <row r="6515" spans="3:3" x14ac:dyDescent="0.25">
      <c r="C6515"/>
    </row>
    <row r="6516" spans="3:3" x14ac:dyDescent="0.25">
      <c r="C6516"/>
    </row>
    <row r="6517" spans="3:3" x14ac:dyDescent="0.25">
      <c r="C6517"/>
    </row>
    <row r="6518" spans="3:3" x14ac:dyDescent="0.25">
      <c r="C6518"/>
    </row>
    <row r="6519" spans="3:3" x14ac:dyDescent="0.25">
      <c r="C6519"/>
    </row>
    <row r="6520" spans="3:3" x14ac:dyDescent="0.25">
      <c r="C6520"/>
    </row>
    <row r="6521" spans="3:3" x14ac:dyDescent="0.25">
      <c r="C6521"/>
    </row>
    <row r="6522" spans="3:3" x14ac:dyDescent="0.25">
      <c r="C6522"/>
    </row>
    <row r="6523" spans="3:3" x14ac:dyDescent="0.25">
      <c r="C6523"/>
    </row>
    <row r="6524" spans="3:3" x14ac:dyDescent="0.25">
      <c r="C6524"/>
    </row>
    <row r="6525" spans="3:3" x14ac:dyDescent="0.25">
      <c r="C6525"/>
    </row>
    <row r="6526" spans="3:3" x14ac:dyDescent="0.25">
      <c r="C6526"/>
    </row>
    <row r="6527" spans="3:3" x14ac:dyDescent="0.25">
      <c r="C6527"/>
    </row>
    <row r="6528" spans="3:3" x14ac:dyDescent="0.25">
      <c r="C6528"/>
    </row>
    <row r="6529" spans="3:3" x14ac:dyDescent="0.25">
      <c r="C6529"/>
    </row>
    <row r="6530" spans="3:3" x14ac:dyDescent="0.25">
      <c r="C6530"/>
    </row>
    <row r="6531" spans="3:3" x14ac:dyDescent="0.25">
      <c r="C6531"/>
    </row>
    <row r="6532" spans="3:3" x14ac:dyDescent="0.25">
      <c r="C6532"/>
    </row>
    <row r="6533" spans="3:3" x14ac:dyDescent="0.25">
      <c r="C6533"/>
    </row>
    <row r="6534" spans="3:3" x14ac:dyDescent="0.25">
      <c r="C6534"/>
    </row>
    <row r="6535" spans="3:3" x14ac:dyDescent="0.25">
      <c r="C6535"/>
    </row>
    <row r="6536" spans="3:3" x14ac:dyDescent="0.25">
      <c r="C6536"/>
    </row>
    <row r="6537" spans="3:3" x14ac:dyDescent="0.25">
      <c r="C6537"/>
    </row>
    <row r="6538" spans="3:3" x14ac:dyDescent="0.25">
      <c r="C6538"/>
    </row>
    <row r="6539" spans="3:3" x14ac:dyDescent="0.25">
      <c r="C6539"/>
    </row>
    <row r="6540" spans="3:3" x14ac:dyDescent="0.25">
      <c r="C6540"/>
    </row>
    <row r="6541" spans="3:3" x14ac:dyDescent="0.25">
      <c r="C6541"/>
    </row>
    <row r="6542" spans="3:3" x14ac:dyDescent="0.25">
      <c r="C6542"/>
    </row>
    <row r="6543" spans="3:3" x14ac:dyDescent="0.25">
      <c r="C6543"/>
    </row>
    <row r="6544" spans="3:3" x14ac:dyDescent="0.25">
      <c r="C6544"/>
    </row>
    <row r="6545" spans="3:3" x14ac:dyDescent="0.25">
      <c r="C6545"/>
    </row>
    <row r="6546" spans="3:3" x14ac:dyDescent="0.25">
      <c r="C6546"/>
    </row>
    <row r="6547" spans="3:3" x14ac:dyDescent="0.25">
      <c r="C6547"/>
    </row>
    <row r="6548" spans="3:3" x14ac:dyDescent="0.25">
      <c r="C6548"/>
    </row>
    <row r="6549" spans="3:3" x14ac:dyDescent="0.25">
      <c r="C6549"/>
    </row>
    <row r="6550" spans="3:3" x14ac:dyDescent="0.25">
      <c r="C6550"/>
    </row>
    <row r="6551" spans="3:3" x14ac:dyDescent="0.25">
      <c r="C6551"/>
    </row>
    <row r="6552" spans="3:3" x14ac:dyDescent="0.25">
      <c r="C6552"/>
    </row>
    <row r="6553" spans="3:3" x14ac:dyDescent="0.25">
      <c r="C6553"/>
    </row>
    <row r="6554" spans="3:3" x14ac:dyDescent="0.25">
      <c r="C6554"/>
    </row>
    <row r="6555" spans="3:3" x14ac:dyDescent="0.25">
      <c r="C6555"/>
    </row>
    <row r="6556" spans="3:3" x14ac:dyDescent="0.25">
      <c r="C6556"/>
    </row>
    <row r="6557" spans="3:3" x14ac:dyDescent="0.25">
      <c r="C6557"/>
    </row>
    <row r="6558" spans="3:3" x14ac:dyDescent="0.25">
      <c r="C6558"/>
    </row>
    <row r="6559" spans="3:3" x14ac:dyDescent="0.25">
      <c r="C6559"/>
    </row>
    <row r="6560" spans="3:3" x14ac:dyDescent="0.25">
      <c r="C6560"/>
    </row>
    <row r="6561" spans="3:3" x14ac:dyDescent="0.25">
      <c r="C6561"/>
    </row>
    <row r="6562" spans="3:3" x14ac:dyDescent="0.25">
      <c r="C6562"/>
    </row>
    <row r="6563" spans="3:3" x14ac:dyDescent="0.25">
      <c r="C6563"/>
    </row>
    <row r="6564" spans="3:3" x14ac:dyDescent="0.25">
      <c r="C6564"/>
    </row>
    <row r="6565" spans="3:3" x14ac:dyDescent="0.25">
      <c r="C6565"/>
    </row>
    <row r="6566" spans="3:3" x14ac:dyDescent="0.25">
      <c r="C6566"/>
    </row>
    <row r="6567" spans="3:3" x14ac:dyDescent="0.25">
      <c r="C6567"/>
    </row>
    <row r="6568" spans="3:3" x14ac:dyDescent="0.25">
      <c r="C6568"/>
    </row>
    <row r="6569" spans="3:3" x14ac:dyDescent="0.25">
      <c r="C6569"/>
    </row>
    <row r="6570" spans="3:3" x14ac:dyDescent="0.25">
      <c r="C6570"/>
    </row>
    <row r="6571" spans="3:3" x14ac:dyDescent="0.25">
      <c r="C6571"/>
    </row>
    <row r="6572" spans="3:3" x14ac:dyDescent="0.25">
      <c r="C6572"/>
    </row>
    <row r="6573" spans="3:3" x14ac:dyDescent="0.25">
      <c r="C6573"/>
    </row>
    <row r="6574" spans="3:3" x14ac:dyDescent="0.25">
      <c r="C6574"/>
    </row>
    <row r="6575" spans="3:3" x14ac:dyDescent="0.25">
      <c r="C6575"/>
    </row>
    <row r="6576" spans="3:3" x14ac:dyDescent="0.25">
      <c r="C6576"/>
    </row>
    <row r="6577" spans="3:3" x14ac:dyDescent="0.25">
      <c r="C6577"/>
    </row>
    <row r="6578" spans="3:3" x14ac:dyDescent="0.25">
      <c r="C6578"/>
    </row>
    <row r="6579" spans="3:3" x14ac:dyDescent="0.25">
      <c r="C6579"/>
    </row>
    <row r="6580" spans="3:3" x14ac:dyDescent="0.25">
      <c r="C6580"/>
    </row>
    <row r="6581" spans="3:3" x14ac:dyDescent="0.25">
      <c r="C6581"/>
    </row>
    <row r="6582" spans="3:3" x14ac:dyDescent="0.25">
      <c r="C6582"/>
    </row>
    <row r="6583" spans="3:3" x14ac:dyDescent="0.25">
      <c r="C6583"/>
    </row>
    <row r="6584" spans="3:3" x14ac:dyDescent="0.25">
      <c r="C6584"/>
    </row>
    <row r="6585" spans="3:3" x14ac:dyDescent="0.25">
      <c r="C6585"/>
    </row>
    <row r="6586" spans="3:3" x14ac:dyDescent="0.25">
      <c r="C6586"/>
    </row>
    <row r="6587" spans="3:3" x14ac:dyDescent="0.25">
      <c r="C6587"/>
    </row>
    <row r="6588" spans="3:3" x14ac:dyDescent="0.25">
      <c r="C6588"/>
    </row>
    <row r="6589" spans="3:3" x14ac:dyDescent="0.25">
      <c r="C6589"/>
    </row>
    <row r="6590" spans="3:3" x14ac:dyDescent="0.25">
      <c r="C6590"/>
    </row>
    <row r="6591" spans="3:3" x14ac:dyDescent="0.25">
      <c r="C6591"/>
    </row>
    <row r="6592" spans="3:3" x14ac:dyDescent="0.25">
      <c r="C6592"/>
    </row>
    <row r="6593" spans="3:3" x14ac:dyDescent="0.25">
      <c r="C6593"/>
    </row>
    <row r="6594" spans="3:3" x14ac:dyDescent="0.25">
      <c r="C6594"/>
    </row>
    <row r="6595" spans="3:3" x14ac:dyDescent="0.25">
      <c r="C6595"/>
    </row>
    <row r="6596" spans="3:3" x14ac:dyDescent="0.25">
      <c r="C6596"/>
    </row>
    <row r="6597" spans="3:3" x14ac:dyDescent="0.25">
      <c r="C6597"/>
    </row>
    <row r="6598" spans="3:3" x14ac:dyDescent="0.25">
      <c r="C6598"/>
    </row>
    <row r="6599" spans="3:3" x14ac:dyDescent="0.25">
      <c r="C6599"/>
    </row>
    <row r="6600" spans="3:3" x14ac:dyDescent="0.25">
      <c r="C6600"/>
    </row>
    <row r="6601" spans="3:3" x14ac:dyDescent="0.25">
      <c r="C6601"/>
    </row>
    <row r="6602" spans="3:3" x14ac:dyDescent="0.25">
      <c r="C6602"/>
    </row>
    <row r="6603" spans="3:3" x14ac:dyDescent="0.25">
      <c r="C6603"/>
    </row>
    <row r="6604" spans="3:3" x14ac:dyDescent="0.25">
      <c r="C6604"/>
    </row>
    <row r="6605" spans="3:3" x14ac:dyDescent="0.25">
      <c r="C6605"/>
    </row>
    <row r="6606" spans="3:3" x14ac:dyDescent="0.25">
      <c r="C6606"/>
    </row>
    <row r="6607" spans="3:3" x14ac:dyDescent="0.25">
      <c r="C6607"/>
    </row>
    <row r="6608" spans="3:3" x14ac:dyDescent="0.25">
      <c r="C6608"/>
    </row>
    <row r="6609" spans="3:3" x14ac:dyDescent="0.25">
      <c r="C6609"/>
    </row>
    <row r="6610" spans="3:3" x14ac:dyDescent="0.25">
      <c r="C6610"/>
    </row>
    <row r="6611" spans="3:3" x14ac:dyDescent="0.25">
      <c r="C6611"/>
    </row>
    <row r="6612" spans="3:3" x14ac:dyDescent="0.25">
      <c r="C6612"/>
    </row>
    <row r="6613" spans="3:3" x14ac:dyDescent="0.25">
      <c r="C6613"/>
    </row>
    <row r="6614" spans="3:3" x14ac:dyDescent="0.25">
      <c r="C6614"/>
    </row>
    <row r="6615" spans="3:3" x14ac:dyDescent="0.25">
      <c r="C6615"/>
    </row>
    <row r="6616" spans="3:3" x14ac:dyDescent="0.25">
      <c r="C6616"/>
    </row>
    <row r="6617" spans="3:3" x14ac:dyDescent="0.25">
      <c r="C6617"/>
    </row>
    <row r="6618" spans="3:3" x14ac:dyDescent="0.25">
      <c r="C6618"/>
    </row>
    <row r="6619" spans="3:3" x14ac:dyDescent="0.25">
      <c r="C6619"/>
    </row>
    <row r="6620" spans="3:3" x14ac:dyDescent="0.25">
      <c r="C6620"/>
    </row>
    <row r="6621" spans="3:3" x14ac:dyDescent="0.25">
      <c r="C6621"/>
    </row>
    <row r="6622" spans="3:3" x14ac:dyDescent="0.25">
      <c r="C6622"/>
    </row>
    <row r="6623" spans="3:3" x14ac:dyDescent="0.25">
      <c r="C6623"/>
    </row>
    <row r="6624" spans="3:3" x14ac:dyDescent="0.25">
      <c r="C6624"/>
    </row>
    <row r="6625" spans="3:3" x14ac:dyDescent="0.25">
      <c r="C6625"/>
    </row>
    <row r="6626" spans="3:3" x14ac:dyDescent="0.25">
      <c r="C6626"/>
    </row>
    <row r="6627" spans="3:3" x14ac:dyDescent="0.25">
      <c r="C6627"/>
    </row>
    <row r="6628" spans="3:3" x14ac:dyDescent="0.25">
      <c r="C6628"/>
    </row>
    <row r="6629" spans="3:3" x14ac:dyDescent="0.25">
      <c r="C6629"/>
    </row>
    <row r="6630" spans="3:3" x14ac:dyDescent="0.25">
      <c r="C6630"/>
    </row>
    <row r="6631" spans="3:3" x14ac:dyDescent="0.25">
      <c r="C6631"/>
    </row>
    <row r="6632" spans="3:3" x14ac:dyDescent="0.25">
      <c r="C6632"/>
    </row>
    <row r="6633" spans="3:3" x14ac:dyDescent="0.25">
      <c r="C6633"/>
    </row>
    <row r="6634" spans="3:3" x14ac:dyDescent="0.25">
      <c r="C6634"/>
    </row>
    <row r="6635" spans="3:3" x14ac:dyDescent="0.25">
      <c r="C6635"/>
    </row>
    <row r="6636" spans="3:3" x14ac:dyDescent="0.25">
      <c r="C6636"/>
    </row>
    <row r="6637" spans="3:3" x14ac:dyDescent="0.25">
      <c r="C6637"/>
    </row>
    <row r="6638" spans="3:3" x14ac:dyDescent="0.25">
      <c r="C6638"/>
    </row>
    <row r="6639" spans="3:3" x14ac:dyDescent="0.25">
      <c r="C6639"/>
    </row>
    <row r="6640" spans="3:3" x14ac:dyDescent="0.25">
      <c r="C6640"/>
    </row>
    <row r="6641" spans="3:3" x14ac:dyDescent="0.25">
      <c r="C6641"/>
    </row>
    <row r="6642" spans="3:3" x14ac:dyDescent="0.25">
      <c r="C6642"/>
    </row>
    <row r="6643" spans="3:3" x14ac:dyDescent="0.25">
      <c r="C6643"/>
    </row>
    <row r="6644" spans="3:3" x14ac:dyDescent="0.25">
      <c r="C6644"/>
    </row>
    <row r="6645" spans="3:3" x14ac:dyDescent="0.25">
      <c r="C6645"/>
    </row>
    <row r="6646" spans="3:3" x14ac:dyDescent="0.25">
      <c r="C6646"/>
    </row>
    <row r="6647" spans="3:3" x14ac:dyDescent="0.25">
      <c r="C6647"/>
    </row>
    <row r="6648" spans="3:3" x14ac:dyDescent="0.25">
      <c r="C6648"/>
    </row>
    <row r="6649" spans="3:3" x14ac:dyDescent="0.25">
      <c r="C6649"/>
    </row>
    <row r="6650" spans="3:3" x14ac:dyDescent="0.25">
      <c r="C6650"/>
    </row>
    <row r="6651" spans="3:3" x14ac:dyDescent="0.25">
      <c r="C6651"/>
    </row>
    <row r="6652" spans="3:3" x14ac:dyDescent="0.25">
      <c r="C6652"/>
    </row>
    <row r="6653" spans="3:3" x14ac:dyDescent="0.25">
      <c r="C6653"/>
    </row>
    <row r="6654" spans="3:3" x14ac:dyDescent="0.25">
      <c r="C6654"/>
    </row>
    <row r="6655" spans="3:3" x14ac:dyDescent="0.25">
      <c r="C6655"/>
    </row>
    <row r="6656" spans="3:3" x14ac:dyDescent="0.25">
      <c r="C6656"/>
    </row>
    <row r="6657" spans="3:3" x14ac:dyDescent="0.25">
      <c r="C6657"/>
    </row>
    <row r="6658" spans="3:3" x14ac:dyDescent="0.25">
      <c r="C6658"/>
    </row>
    <row r="6659" spans="3:3" x14ac:dyDescent="0.25">
      <c r="C6659"/>
    </row>
    <row r="6660" spans="3:3" x14ac:dyDescent="0.25">
      <c r="C6660"/>
    </row>
    <row r="6661" spans="3:3" x14ac:dyDescent="0.25">
      <c r="C6661"/>
    </row>
    <row r="6662" spans="3:3" x14ac:dyDescent="0.25">
      <c r="C6662"/>
    </row>
    <row r="6663" spans="3:3" x14ac:dyDescent="0.25">
      <c r="C6663"/>
    </row>
    <row r="6664" spans="3:3" x14ac:dyDescent="0.25">
      <c r="C6664"/>
    </row>
    <row r="6665" spans="3:3" x14ac:dyDescent="0.25">
      <c r="C6665"/>
    </row>
    <row r="6666" spans="3:3" x14ac:dyDescent="0.25">
      <c r="C6666"/>
    </row>
    <row r="6667" spans="3:3" x14ac:dyDescent="0.25">
      <c r="C6667"/>
    </row>
    <row r="6668" spans="3:3" x14ac:dyDescent="0.25">
      <c r="C6668"/>
    </row>
    <row r="6669" spans="3:3" x14ac:dyDescent="0.25">
      <c r="C6669"/>
    </row>
    <row r="6670" spans="3:3" x14ac:dyDescent="0.25">
      <c r="C6670"/>
    </row>
    <row r="6671" spans="3:3" x14ac:dyDescent="0.25">
      <c r="C6671"/>
    </row>
    <row r="6672" spans="3:3" x14ac:dyDescent="0.25">
      <c r="C6672"/>
    </row>
    <row r="6673" spans="3:3" x14ac:dyDescent="0.25">
      <c r="C6673"/>
    </row>
    <row r="6674" spans="3:3" x14ac:dyDescent="0.25">
      <c r="C6674"/>
    </row>
    <row r="6675" spans="3:3" x14ac:dyDescent="0.25">
      <c r="C6675"/>
    </row>
    <row r="6676" spans="3:3" x14ac:dyDescent="0.25">
      <c r="C6676"/>
    </row>
    <row r="6677" spans="3:3" x14ac:dyDescent="0.25">
      <c r="C6677"/>
    </row>
    <row r="6678" spans="3:3" x14ac:dyDescent="0.25">
      <c r="C6678"/>
    </row>
    <row r="6679" spans="3:3" x14ac:dyDescent="0.25">
      <c r="C6679"/>
    </row>
    <row r="6680" spans="3:3" x14ac:dyDescent="0.25">
      <c r="C6680"/>
    </row>
    <row r="6681" spans="3:3" x14ac:dyDescent="0.25">
      <c r="C6681"/>
    </row>
    <row r="6682" spans="3:3" x14ac:dyDescent="0.25">
      <c r="C6682"/>
    </row>
    <row r="6683" spans="3:3" x14ac:dyDescent="0.25">
      <c r="C6683"/>
    </row>
    <row r="6684" spans="3:3" x14ac:dyDescent="0.25">
      <c r="C6684"/>
    </row>
    <row r="6685" spans="3:3" x14ac:dyDescent="0.25">
      <c r="C6685"/>
    </row>
    <row r="6686" spans="3:3" x14ac:dyDescent="0.25">
      <c r="C6686"/>
    </row>
    <row r="6687" spans="3:3" x14ac:dyDescent="0.25">
      <c r="C6687"/>
    </row>
    <row r="6688" spans="3:3" x14ac:dyDescent="0.25">
      <c r="C6688"/>
    </row>
    <row r="6689" spans="3:3" x14ac:dyDescent="0.25">
      <c r="C6689"/>
    </row>
    <row r="6690" spans="3:3" x14ac:dyDescent="0.25">
      <c r="C6690"/>
    </row>
    <row r="6691" spans="3:3" x14ac:dyDescent="0.25">
      <c r="C6691"/>
    </row>
    <row r="6692" spans="3:3" x14ac:dyDescent="0.25">
      <c r="C6692"/>
    </row>
    <row r="6693" spans="3:3" x14ac:dyDescent="0.25">
      <c r="C6693"/>
    </row>
    <row r="6694" spans="3:3" x14ac:dyDescent="0.25">
      <c r="C6694"/>
    </row>
    <row r="6695" spans="3:3" x14ac:dyDescent="0.25">
      <c r="C6695"/>
    </row>
    <row r="6696" spans="3:3" x14ac:dyDescent="0.25">
      <c r="C6696"/>
    </row>
    <row r="6697" spans="3:3" x14ac:dyDescent="0.25">
      <c r="C6697"/>
    </row>
    <row r="6698" spans="3:3" x14ac:dyDescent="0.25">
      <c r="C6698"/>
    </row>
    <row r="6699" spans="3:3" x14ac:dyDescent="0.25">
      <c r="C6699"/>
    </row>
    <row r="6700" spans="3:3" x14ac:dyDescent="0.25">
      <c r="C6700"/>
    </row>
    <row r="6701" spans="3:3" x14ac:dyDescent="0.25">
      <c r="C6701"/>
    </row>
    <row r="6702" spans="3:3" x14ac:dyDescent="0.25">
      <c r="C6702"/>
    </row>
    <row r="6703" spans="3:3" x14ac:dyDescent="0.25">
      <c r="C6703"/>
    </row>
    <row r="6704" spans="3:3" x14ac:dyDescent="0.25">
      <c r="C6704"/>
    </row>
    <row r="6705" spans="3:3" x14ac:dyDescent="0.25">
      <c r="C6705"/>
    </row>
    <row r="6706" spans="3:3" x14ac:dyDescent="0.25">
      <c r="C6706"/>
    </row>
    <row r="6707" spans="3:3" x14ac:dyDescent="0.25">
      <c r="C6707"/>
    </row>
    <row r="6708" spans="3:3" x14ac:dyDescent="0.25">
      <c r="C6708"/>
    </row>
    <row r="6709" spans="3:3" x14ac:dyDescent="0.25">
      <c r="C6709"/>
    </row>
    <row r="6710" spans="3:3" x14ac:dyDescent="0.25">
      <c r="C6710"/>
    </row>
    <row r="6711" spans="3:3" x14ac:dyDescent="0.25">
      <c r="C6711"/>
    </row>
    <row r="6712" spans="3:3" x14ac:dyDescent="0.25">
      <c r="C6712"/>
    </row>
    <row r="6713" spans="3:3" x14ac:dyDescent="0.25">
      <c r="C6713"/>
    </row>
    <row r="6714" spans="3:3" x14ac:dyDescent="0.25">
      <c r="C6714"/>
    </row>
    <row r="6715" spans="3:3" x14ac:dyDescent="0.25">
      <c r="C6715"/>
    </row>
    <row r="6716" spans="3:3" x14ac:dyDescent="0.25">
      <c r="C6716"/>
    </row>
    <row r="6717" spans="3:3" x14ac:dyDescent="0.25">
      <c r="C6717"/>
    </row>
    <row r="6718" spans="3:3" x14ac:dyDescent="0.25">
      <c r="C6718"/>
    </row>
    <row r="6719" spans="3:3" x14ac:dyDescent="0.25">
      <c r="C6719"/>
    </row>
    <row r="6720" spans="3:3" x14ac:dyDescent="0.25">
      <c r="C6720"/>
    </row>
    <row r="6721" spans="3:3" x14ac:dyDescent="0.25">
      <c r="C6721"/>
    </row>
    <row r="6722" spans="3:3" x14ac:dyDescent="0.25">
      <c r="C6722"/>
    </row>
    <row r="6723" spans="3:3" x14ac:dyDescent="0.25">
      <c r="C6723"/>
    </row>
    <row r="6724" spans="3:3" x14ac:dyDescent="0.25">
      <c r="C6724"/>
    </row>
    <row r="6725" spans="3:3" x14ac:dyDescent="0.25">
      <c r="C6725"/>
    </row>
    <row r="6726" spans="3:3" x14ac:dyDescent="0.25">
      <c r="C6726"/>
    </row>
    <row r="6727" spans="3:3" x14ac:dyDescent="0.25">
      <c r="C6727"/>
    </row>
    <row r="6728" spans="3:3" x14ac:dyDescent="0.25">
      <c r="C6728"/>
    </row>
    <row r="6729" spans="3:3" x14ac:dyDescent="0.25">
      <c r="C6729"/>
    </row>
    <row r="6730" spans="3:3" x14ac:dyDescent="0.25">
      <c r="C6730"/>
    </row>
    <row r="6731" spans="3:3" x14ac:dyDescent="0.25">
      <c r="C6731"/>
    </row>
    <row r="6732" spans="3:3" x14ac:dyDescent="0.25">
      <c r="C6732"/>
    </row>
    <row r="6733" spans="3:3" x14ac:dyDescent="0.25">
      <c r="C6733"/>
    </row>
    <row r="6734" spans="3:3" x14ac:dyDescent="0.25">
      <c r="C6734"/>
    </row>
    <row r="6735" spans="3:3" x14ac:dyDescent="0.25">
      <c r="C6735"/>
    </row>
    <row r="6736" spans="3:3" x14ac:dyDescent="0.25">
      <c r="C6736"/>
    </row>
    <row r="6737" spans="3:3" x14ac:dyDescent="0.25">
      <c r="C6737"/>
    </row>
    <row r="6738" spans="3:3" x14ac:dyDescent="0.25">
      <c r="C6738"/>
    </row>
    <row r="6739" spans="3:3" x14ac:dyDescent="0.25">
      <c r="C6739"/>
    </row>
    <row r="6740" spans="3:3" x14ac:dyDescent="0.25">
      <c r="C6740"/>
    </row>
    <row r="6741" spans="3:3" x14ac:dyDescent="0.25">
      <c r="C6741"/>
    </row>
    <row r="6742" spans="3:3" x14ac:dyDescent="0.25">
      <c r="C6742"/>
    </row>
    <row r="6743" spans="3:3" x14ac:dyDescent="0.25">
      <c r="C6743"/>
    </row>
    <row r="6744" spans="3:3" x14ac:dyDescent="0.25">
      <c r="C6744"/>
    </row>
    <row r="6745" spans="3:3" x14ac:dyDescent="0.25">
      <c r="C6745"/>
    </row>
    <row r="6746" spans="3:3" x14ac:dyDescent="0.25">
      <c r="C6746"/>
    </row>
    <row r="6747" spans="3:3" x14ac:dyDescent="0.25">
      <c r="C6747"/>
    </row>
    <row r="6748" spans="3:3" x14ac:dyDescent="0.25">
      <c r="C6748"/>
    </row>
    <row r="6749" spans="3:3" x14ac:dyDescent="0.25">
      <c r="C6749"/>
    </row>
    <row r="6750" spans="3:3" x14ac:dyDescent="0.25">
      <c r="C6750"/>
    </row>
    <row r="6751" spans="3:3" x14ac:dyDescent="0.25">
      <c r="C6751"/>
    </row>
    <row r="6752" spans="3:3" x14ac:dyDescent="0.25">
      <c r="C6752"/>
    </row>
    <row r="6753" spans="3:3" x14ac:dyDescent="0.25">
      <c r="C6753"/>
    </row>
    <row r="6754" spans="3:3" x14ac:dyDescent="0.25">
      <c r="C6754"/>
    </row>
    <row r="6755" spans="3:3" x14ac:dyDescent="0.25">
      <c r="C6755"/>
    </row>
    <row r="6756" spans="3:3" x14ac:dyDescent="0.25">
      <c r="C6756"/>
    </row>
    <row r="6757" spans="3:3" x14ac:dyDescent="0.25">
      <c r="C6757"/>
    </row>
    <row r="6758" spans="3:3" x14ac:dyDescent="0.25">
      <c r="C6758"/>
    </row>
    <row r="6759" spans="3:3" x14ac:dyDescent="0.25">
      <c r="C6759"/>
    </row>
    <row r="6760" spans="3:3" x14ac:dyDescent="0.25">
      <c r="C6760"/>
    </row>
    <row r="6761" spans="3:3" x14ac:dyDescent="0.25">
      <c r="C6761"/>
    </row>
    <row r="6762" spans="3:3" x14ac:dyDescent="0.25">
      <c r="C6762"/>
    </row>
    <row r="6763" spans="3:3" x14ac:dyDescent="0.25">
      <c r="C6763"/>
    </row>
    <row r="6764" spans="3:3" x14ac:dyDescent="0.25">
      <c r="C6764"/>
    </row>
    <row r="6765" spans="3:3" x14ac:dyDescent="0.25">
      <c r="C6765"/>
    </row>
    <row r="6766" spans="3:3" x14ac:dyDescent="0.25">
      <c r="C6766"/>
    </row>
    <row r="6767" spans="3:3" x14ac:dyDescent="0.25">
      <c r="C6767"/>
    </row>
    <row r="6768" spans="3:3" x14ac:dyDescent="0.25">
      <c r="C6768"/>
    </row>
    <row r="6769" spans="3:3" x14ac:dyDescent="0.25">
      <c r="C6769"/>
    </row>
    <row r="6770" spans="3:3" x14ac:dyDescent="0.25">
      <c r="C6770"/>
    </row>
    <row r="6771" spans="3:3" x14ac:dyDescent="0.25">
      <c r="C6771"/>
    </row>
    <row r="6772" spans="3:3" x14ac:dyDescent="0.25">
      <c r="C6772"/>
    </row>
    <row r="6773" spans="3:3" x14ac:dyDescent="0.25">
      <c r="C6773"/>
    </row>
    <row r="6774" spans="3:3" x14ac:dyDescent="0.25">
      <c r="C6774"/>
    </row>
    <row r="6775" spans="3:3" x14ac:dyDescent="0.25">
      <c r="C6775"/>
    </row>
    <row r="6776" spans="3:3" x14ac:dyDescent="0.25">
      <c r="C6776"/>
    </row>
    <row r="6777" spans="3:3" x14ac:dyDescent="0.25">
      <c r="C6777"/>
    </row>
    <row r="6778" spans="3:3" x14ac:dyDescent="0.25">
      <c r="C6778"/>
    </row>
    <row r="6779" spans="3:3" x14ac:dyDescent="0.25">
      <c r="C6779"/>
    </row>
    <row r="6780" spans="3:3" x14ac:dyDescent="0.25">
      <c r="C6780"/>
    </row>
    <row r="6781" spans="3:3" x14ac:dyDescent="0.25">
      <c r="C6781"/>
    </row>
    <row r="6782" spans="3:3" x14ac:dyDescent="0.25">
      <c r="C6782"/>
    </row>
    <row r="6783" spans="3:3" x14ac:dyDescent="0.25">
      <c r="C6783"/>
    </row>
    <row r="6784" spans="3:3" x14ac:dyDescent="0.25">
      <c r="C6784"/>
    </row>
    <row r="6785" spans="3:3" x14ac:dyDescent="0.25">
      <c r="C6785"/>
    </row>
    <row r="6786" spans="3:3" x14ac:dyDescent="0.25">
      <c r="C6786"/>
    </row>
    <row r="6787" spans="3:3" x14ac:dyDescent="0.25">
      <c r="C6787"/>
    </row>
    <row r="6788" spans="3:3" x14ac:dyDescent="0.25">
      <c r="C6788"/>
    </row>
    <row r="6789" spans="3:3" x14ac:dyDescent="0.25">
      <c r="C6789"/>
    </row>
    <row r="6790" spans="3:3" x14ac:dyDescent="0.25">
      <c r="C6790"/>
    </row>
    <row r="6791" spans="3:3" x14ac:dyDescent="0.25">
      <c r="C6791"/>
    </row>
    <row r="6792" spans="3:3" x14ac:dyDescent="0.25">
      <c r="C6792"/>
    </row>
    <row r="6793" spans="3:3" x14ac:dyDescent="0.25">
      <c r="C6793"/>
    </row>
    <row r="6794" spans="3:3" x14ac:dyDescent="0.25">
      <c r="C6794"/>
    </row>
    <row r="6795" spans="3:3" x14ac:dyDescent="0.25">
      <c r="C6795"/>
    </row>
    <row r="6796" spans="3:3" x14ac:dyDescent="0.25">
      <c r="C6796"/>
    </row>
    <row r="6797" spans="3:3" x14ac:dyDescent="0.25">
      <c r="C6797"/>
    </row>
    <row r="6798" spans="3:3" x14ac:dyDescent="0.25">
      <c r="C6798"/>
    </row>
    <row r="6799" spans="3:3" x14ac:dyDescent="0.25">
      <c r="C6799"/>
    </row>
    <row r="6800" spans="3:3" x14ac:dyDescent="0.25">
      <c r="C6800"/>
    </row>
    <row r="6801" spans="3:3" x14ac:dyDescent="0.25">
      <c r="C6801"/>
    </row>
    <row r="6802" spans="3:3" x14ac:dyDescent="0.25">
      <c r="C6802"/>
    </row>
    <row r="6803" spans="3:3" x14ac:dyDescent="0.25">
      <c r="C6803"/>
    </row>
    <row r="6804" spans="3:3" x14ac:dyDescent="0.25">
      <c r="C6804"/>
    </row>
    <row r="6805" spans="3:3" x14ac:dyDescent="0.25">
      <c r="C6805"/>
    </row>
    <row r="6806" spans="3:3" x14ac:dyDescent="0.25">
      <c r="C6806"/>
    </row>
    <row r="6807" spans="3:3" x14ac:dyDescent="0.25">
      <c r="C6807"/>
    </row>
    <row r="6808" spans="3:3" x14ac:dyDescent="0.25">
      <c r="C6808"/>
    </row>
    <row r="6809" spans="3:3" x14ac:dyDescent="0.25">
      <c r="C6809"/>
    </row>
    <row r="6810" spans="3:3" x14ac:dyDescent="0.25">
      <c r="C6810"/>
    </row>
    <row r="6811" spans="3:3" x14ac:dyDescent="0.25">
      <c r="C6811"/>
    </row>
    <row r="6812" spans="3:3" x14ac:dyDescent="0.25">
      <c r="C6812"/>
    </row>
    <row r="6813" spans="3:3" x14ac:dyDescent="0.25">
      <c r="C6813"/>
    </row>
    <row r="6814" spans="3:3" x14ac:dyDescent="0.25">
      <c r="C6814"/>
    </row>
    <row r="6815" spans="3:3" x14ac:dyDescent="0.25">
      <c r="C6815"/>
    </row>
    <row r="6816" spans="3:3" x14ac:dyDescent="0.25">
      <c r="C6816"/>
    </row>
    <row r="6817" spans="3:3" x14ac:dyDescent="0.25">
      <c r="C6817"/>
    </row>
    <row r="6818" spans="3:3" x14ac:dyDescent="0.25">
      <c r="C6818"/>
    </row>
    <row r="6819" spans="3:3" x14ac:dyDescent="0.25">
      <c r="C6819"/>
    </row>
    <row r="6820" spans="3:3" x14ac:dyDescent="0.25">
      <c r="C6820"/>
    </row>
    <row r="6821" spans="3:3" x14ac:dyDescent="0.25">
      <c r="C6821"/>
    </row>
    <row r="6822" spans="3:3" x14ac:dyDescent="0.25">
      <c r="C6822"/>
    </row>
    <row r="6823" spans="3:3" x14ac:dyDescent="0.25">
      <c r="C6823"/>
    </row>
    <row r="6824" spans="3:3" x14ac:dyDescent="0.25">
      <c r="C6824"/>
    </row>
    <row r="6825" spans="3:3" x14ac:dyDescent="0.25">
      <c r="C6825"/>
    </row>
    <row r="6826" spans="3:3" x14ac:dyDescent="0.25">
      <c r="C6826"/>
    </row>
    <row r="6827" spans="3:3" x14ac:dyDescent="0.25">
      <c r="C6827"/>
    </row>
    <row r="6828" spans="3:3" x14ac:dyDescent="0.25">
      <c r="C6828"/>
    </row>
    <row r="6829" spans="3:3" x14ac:dyDescent="0.25">
      <c r="C6829"/>
    </row>
    <row r="6830" spans="3:3" x14ac:dyDescent="0.25">
      <c r="C6830"/>
    </row>
    <row r="6831" spans="3:3" x14ac:dyDescent="0.25">
      <c r="C6831"/>
    </row>
    <row r="6832" spans="3:3" x14ac:dyDescent="0.25">
      <c r="C6832"/>
    </row>
    <row r="6833" spans="3:3" x14ac:dyDescent="0.25">
      <c r="C6833"/>
    </row>
    <row r="6834" spans="3:3" x14ac:dyDescent="0.25">
      <c r="C6834"/>
    </row>
    <row r="6835" spans="3:3" x14ac:dyDescent="0.25">
      <c r="C6835"/>
    </row>
    <row r="6836" spans="3:3" x14ac:dyDescent="0.25">
      <c r="C6836"/>
    </row>
    <row r="6837" spans="3:3" x14ac:dyDescent="0.25">
      <c r="C6837"/>
    </row>
    <row r="6838" spans="3:3" x14ac:dyDescent="0.25">
      <c r="C6838"/>
    </row>
    <row r="6839" spans="3:3" x14ac:dyDescent="0.25">
      <c r="C6839"/>
    </row>
    <row r="6840" spans="3:3" x14ac:dyDescent="0.25">
      <c r="C6840"/>
    </row>
    <row r="6841" spans="3:3" x14ac:dyDescent="0.25">
      <c r="C6841"/>
    </row>
    <row r="6842" spans="3:3" x14ac:dyDescent="0.25">
      <c r="C6842"/>
    </row>
    <row r="6843" spans="3:3" x14ac:dyDescent="0.25">
      <c r="C6843"/>
    </row>
    <row r="6844" spans="3:3" x14ac:dyDescent="0.25">
      <c r="C6844"/>
    </row>
    <row r="6845" spans="3:3" x14ac:dyDescent="0.25">
      <c r="C6845"/>
    </row>
    <row r="6846" spans="3:3" x14ac:dyDescent="0.25">
      <c r="C6846"/>
    </row>
    <row r="6847" spans="3:3" x14ac:dyDescent="0.25">
      <c r="C6847"/>
    </row>
    <row r="6848" spans="3:3" x14ac:dyDescent="0.25">
      <c r="C6848"/>
    </row>
    <row r="6849" spans="3:3" x14ac:dyDescent="0.25">
      <c r="C6849"/>
    </row>
    <row r="6850" spans="3:3" x14ac:dyDescent="0.25">
      <c r="C6850"/>
    </row>
    <row r="6851" spans="3:3" x14ac:dyDescent="0.25">
      <c r="C6851"/>
    </row>
    <row r="6852" spans="3:3" x14ac:dyDescent="0.25">
      <c r="C6852"/>
    </row>
    <row r="6853" spans="3:3" x14ac:dyDescent="0.25">
      <c r="C6853"/>
    </row>
    <row r="6854" spans="3:3" x14ac:dyDescent="0.25">
      <c r="C6854"/>
    </row>
    <row r="6855" spans="3:3" x14ac:dyDescent="0.25">
      <c r="C6855"/>
    </row>
    <row r="6856" spans="3:3" x14ac:dyDescent="0.25">
      <c r="C6856"/>
    </row>
    <row r="6857" spans="3:3" x14ac:dyDescent="0.25">
      <c r="C6857"/>
    </row>
    <row r="6858" spans="3:3" x14ac:dyDescent="0.25">
      <c r="C6858"/>
    </row>
    <row r="6859" spans="3:3" x14ac:dyDescent="0.25">
      <c r="C6859"/>
    </row>
    <row r="6860" spans="3:3" x14ac:dyDescent="0.25">
      <c r="C6860"/>
    </row>
    <row r="6861" spans="3:3" x14ac:dyDescent="0.25">
      <c r="C6861"/>
    </row>
    <row r="6862" spans="3:3" x14ac:dyDescent="0.25">
      <c r="C6862"/>
    </row>
    <row r="6863" spans="3:3" x14ac:dyDescent="0.25">
      <c r="C6863"/>
    </row>
    <row r="6864" spans="3:3" x14ac:dyDescent="0.25">
      <c r="C6864"/>
    </row>
    <row r="6865" spans="3:3" x14ac:dyDescent="0.25">
      <c r="C6865"/>
    </row>
    <row r="6866" spans="3:3" x14ac:dyDescent="0.25">
      <c r="C6866"/>
    </row>
    <row r="6867" spans="3:3" x14ac:dyDescent="0.25">
      <c r="C6867"/>
    </row>
    <row r="6868" spans="3:3" x14ac:dyDescent="0.25">
      <c r="C6868"/>
    </row>
    <row r="6869" spans="3:3" x14ac:dyDescent="0.25">
      <c r="C6869"/>
    </row>
    <row r="6870" spans="3:3" x14ac:dyDescent="0.25">
      <c r="C6870"/>
    </row>
    <row r="6871" spans="3:3" x14ac:dyDescent="0.25">
      <c r="C6871"/>
    </row>
    <row r="6872" spans="3:3" x14ac:dyDescent="0.25">
      <c r="C6872"/>
    </row>
    <row r="6873" spans="3:3" x14ac:dyDescent="0.25">
      <c r="C6873"/>
    </row>
    <row r="6874" spans="3:3" x14ac:dyDescent="0.25">
      <c r="C6874"/>
    </row>
    <row r="6875" spans="3:3" x14ac:dyDescent="0.25">
      <c r="C6875"/>
    </row>
    <row r="6876" spans="3:3" x14ac:dyDescent="0.25">
      <c r="C6876"/>
    </row>
    <row r="6877" spans="3:3" x14ac:dyDescent="0.25">
      <c r="C6877"/>
    </row>
    <row r="6878" spans="3:3" x14ac:dyDescent="0.25">
      <c r="C6878"/>
    </row>
    <row r="6879" spans="3:3" x14ac:dyDescent="0.25">
      <c r="C6879"/>
    </row>
    <row r="6880" spans="3:3" x14ac:dyDescent="0.25">
      <c r="C6880"/>
    </row>
    <row r="6881" spans="3:3" x14ac:dyDescent="0.25">
      <c r="C6881"/>
    </row>
    <row r="6882" spans="3:3" x14ac:dyDescent="0.25">
      <c r="C6882"/>
    </row>
    <row r="6883" spans="3:3" x14ac:dyDescent="0.25">
      <c r="C6883"/>
    </row>
    <row r="6884" spans="3:3" x14ac:dyDescent="0.25">
      <c r="C6884"/>
    </row>
    <row r="6885" spans="3:3" x14ac:dyDescent="0.25">
      <c r="C6885"/>
    </row>
    <row r="6886" spans="3:3" x14ac:dyDescent="0.25">
      <c r="C6886"/>
    </row>
    <row r="6887" spans="3:3" x14ac:dyDescent="0.25">
      <c r="C6887"/>
    </row>
    <row r="6888" spans="3:3" x14ac:dyDescent="0.25">
      <c r="C6888"/>
    </row>
    <row r="6889" spans="3:3" x14ac:dyDescent="0.25">
      <c r="C6889"/>
    </row>
    <row r="6890" spans="3:3" x14ac:dyDescent="0.25">
      <c r="C6890"/>
    </row>
    <row r="6891" spans="3:3" x14ac:dyDescent="0.25">
      <c r="C6891"/>
    </row>
    <row r="6892" spans="3:3" x14ac:dyDescent="0.25">
      <c r="C6892"/>
    </row>
    <row r="6893" spans="3:3" x14ac:dyDescent="0.25">
      <c r="C6893"/>
    </row>
    <row r="6894" spans="3:3" x14ac:dyDescent="0.25">
      <c r="C6894"/>
    </row>
    <row r="6895" spans="3:3" x14ac:dyDescent="0.25">
      <c r="C6895"/>
    </row>
    <row r="6896" spans="3:3" x14ac:dyDescent="0.25">
      <c r="C6896"/>
    </row>
    <row r="6897" spans="3:3" x14ac:dyDescent="0.25">
      <c r="C6897"/>
    </row>
    <row r="6898" spans="3:3" x14ac:dyDescent="0.25">
      <c r="C6898"/>
    </row>
    <row r="6899" spans="3:3" x14ac:dyDescent="0.25">
      <c r="C6899"/>
    </row>
    <row r="6900" spans="3:3" x14ac:dyDescent="0.25">
      <c r="C6900"/>
    </row>
    <row r="6901" spans="3:3" x14ac:dyDescent="0.25">
      <c r="C6901"/>
    </row>
    <row r="6902" spans="3:3" x14ac:dyDescent="0.25">
      <c r="C6902"/>
    </row>
    <row r="6903" spans="3:3" x14ac:dyDescent="0.25">
      <c r="C6903"/>
    </row>
    <row r="6904" spans="3:3" x14ac:dyDescent="0.25">
      <c r="C6904"/>
    </row>
    <row r="6905" spans="3:3" x14ac:dyDescent="0.25">
      <c r="C6905"/>
    </row>
    <row r="6906" spans="3:3" x14ac:dyDescent="0.25">
      <c r="C6906"/>
    </row>
    <row r="6907" spans="3:3" x14ac:dyDescent="0.25">
      <c r="C6907"/>
    </row>
    <row r="6908" spans="3:3" x14ac:dyDescent="0.25">
      <c r="C6908"/>
    </row>
    <row r="6909" spans="3:3" x14ac:dyDescent="0.25">
      <c r="C6909"/>
    </row>
    <row r="6910" spans="3:3" x14ac:dyDescent="0.25">
      <c r="C6910"/>
    </row>
    <row r="6911" spans="3:3" x14ac:dyDescent="0.25">
      <c r="C6911"/>
    </row>
    <row r="6912" spans="3:3" x14ac:dyDescent="0.25">
      <c r="C6912"/>
    </row>
    <row r="6913" spans="3:3" x14ac:dyDescent="0.25">
      <c r="C6913"/>
    </row>
    <row r="6914" spans="3:3" x14ac:dyDescent="0.25">
      <c r="C6914"/>
    </row>
    <row r="6915" spans="3:3" x14ac:dyDescent="0.25">
      <c r="C6915"/>
    </row>
    <row r="6916" spans="3:3" x14ac:dyDescent="0.25">
      <c r="C6916"/>
    </row>
    <row r="6917" spans="3:3" x14ac:dyDescent="0.25">
      <c r="C6917"/>
    </row>
    <row r="6918" spans="3:3" x14ac:dyDescent="0.25">
      <c r="C6918"/>
    </row>
    <row r="6919" spans="3:3" x14ac:dyDescent="0.25">
      <c r="C6919"/>
    </row>
    <row r="6920" spans="3:3" x14ac:dyDescent="0.25">
      <c r="C6920"/>
    </row>
    <row r="6921" spans="3:3" x14ac:dyDescent="0.25">
      <c r="C6921"/>
    </row>
    <row r="6922" spans="3:3" x14ac:dyDescent="0.25">
      <c r="C6922"/>
    </row>
    <row r="6923" spans="3:3" x14ac:dyDescent="0.25">
      <c r="C6923"/>
    </row>
    <row r="6924" spans="3:3" x14ac:dyDescent="0.25">
      <c r="C6924"/>
    </row>
    <row r="6925" spans="3:3" x14ac:dyDescent="0.25">
      <c r="C6925"/>
    </row>
    <row r="6926" spans="3:3" x14ac:dyDescent="0.25">
      <c r="C6926"/>
    </row>
    <row r="6927" spans="3:3" x14ac:dyDescent="0.25">
      <c r="C6927"/>
    </row>
    <row r="6928" spans="3:3" x14ac:dyDescent="0.25">
      <c r="C6928"/>
    </row>
    <row r="6929" spans="3:3" x14ac:dyDescent="0.25">
      <c r="C6929"/>
    </row>
    <row r="6930" spans="3:3" x14ac:dyDescent="0.25">
      <c r="C6930"/>
    </row>
    <row r="6931" spans="3:3" x14ac:dyDescent="0.25">
      <c r="C6931"/>
    </row>
    <row r="6932" spans="3:3" x14ac:dyDescent="0.25">
      <c r="C6932"/>
    </row>
    <row r="6933" spans="3:3" x14ac:dyDescent="0.25">
      <c r="C6933"/>
    </row>
    <row r="6934" spans="3:3" x14ac:dyDescent="0.25">
      <c r="C6934"/>
    </row>
    <row r="6935" spans="3:3" x14ac:dyDescent="0.25">
      <c r="C6935"/>
    </row>
    <row r="6936" spans="3:3" x14ac:dyDescent="0.25">
      <c r="C6936"/>
    </row>
    <row r="6937" spans="3:3" x14ac:dyDescent="0.25">
      <c r="C6937"/>
    </row>
    <row r="6938" spans="3:3" x14ac:dyDescent="0.25">
      <c r="C6938"/>
    </row>
    <row r="6939" spans="3:3" x14ac:dyDescent="0.25">
      <c r="C6939"/>
    </row>
    <row r="6940" spans="3:3" x14ac:dyDescent="0.25">
      <c r="C6940"/>
    </row>
    <row r="6941" spans="3:3" x14ac:dyDescent="0.25">
      <c r="C6941"/>
    </row>
    <row r="6942" spans="3:3" x14ac:dyDescent="0.25">
      <c r="C6942"/>
    </row>
    <row r="6943" spans="3:3" x14ac:dyDescent="0.25">
      <c r="C6943"/>
    </row>
    <row r="6944" spans="3:3" x14ac:dyDescent="0.25">
      <c r="C6944"/>
    </row>
    <row r="6945" spans="3:3" x14ac:dyDescent="0.25">
      <c r="C6945"/>
    </row>
    <row r="6946" spans="3:3" x14ac:dyDescent="0.25">
      <c r="C6946"/>
    </row>
    <row r="6947" spans="3:3" x14ac:dyDescent="0.25">
      <c r="C6947"/>
    </row>
    <row r="6948" spans="3:3" x14ac:dyDescent="0.25">
      <c r="C6948"/>
    </row>
    <row r="6949" spans="3:3" x14ac:dyDescent="0.25">
      <c r="C6949"/>
    </row>
    <row r="6950" spans="3:3" x14ac:dyDescent="0.25">
      <c r="C6950"/>
    </row>
    <row r="6951" spans="3:3" x14ac:dyDescent="0.25">
      <c r="C6951"/>
    </row>
    <row r="6952" spans="3:3" x14ac:dyDescent="0.25">
      <c r="C6952"/>
    </row>
    <row r="6953" spans="3:3" x14ac:dyDescent="0.25">
      <c r="C6953"/>
    </row>
    <row r="6954" spans="3:3" x14ac:dyDescent="0.25">
      <c r="C6954"/>
    </row>
    <row r="6955" spans="3:3" x14ac:dyDescent="0.25">
      <c r="C6955"/>
    </row>
    <row r="6956" spans="3:3" x14ac:dyDescent="0.25">
      <c r="C6956"/>
    </row>
    <row r="6957" spans="3:3" x14ac:dyDescent="0.25">
      <c r="C6957"/>
    </row>
    <row r="6958" spans="3:3" x14ac:dyDescent="0.25">
      <c r="C6958"/>
    </row>
    <row r="6959" spans="3:3" x14ac:dyDescent="0.25">
      <c r="C6959"/>
    </row>
    <row r="6960" spans="3:3" x14ac:dyDescent="0.25">
      <c r="C6960"/>
    </row>
    <row r="6961" spans="3:3" x14ac:dyDescent="0.25">
      <c r="C6961"/>
    </row>
    <row r="6962" spans="3:3" x14ac:dyDescent="0.25">
      <c r="C6962"/>
    </row>
    <row r="6963" spans="3:3" x14ac:dyDescent="0.25">
      <c r="C6963"/>
    </row>
    <row r="6964" spans="3:3" x14ac:dyDescent="0.25">
      <c r="C6964"/>
    </row>
    <row r="6965" spans="3:3" x14ac:dyDescent="0.25">
      <c r="C6965"/>
    </row>
    <row r="6966" spans="3:3" x14ac:dyDescent="0.25">
      <c r="C6966"/>
    </row>
    <row r="6967" spans="3:3" x14ac:dyDescent="0.25">
      <c r="C6967"/>
    </row>
    <row r="6968" spans="3:3" x14ac:dyDescent="0.25">
      <c r="C6968"/>
    </row>
    <row r="6969" spans="3:3" x14ac:dyDescent="0.25">
      <c r="C6969"/>
    </row>
    <row r="6970" spans="3:3" x14ac:dyDescent="0.25">
      <c r="C6970"/>
    </row>
    <row r="6971" spans="3:3" x14ac:dyDescent="0.25">
      <c r="C6971"/>
    </row>
    <row r="6972" spans="3:3" x14ac:dyDescent="0.25">
      <c r="C6972"/>
    </row>
    <row r="6973" spans="3:3" x14ac:dyDescent="0.25">
      <c r="C6973"/>
    </row>
    <row r="6974" spans="3:3" x14ac:dyDescent="0.25">
      <c r="C6974"/>
    </row>
    <row r="6975" spans="3:3" x14ac:dyDescent="0.25">
      <c r="C6975"/>
    </row>
    <row r="6976" spans="3:3" x14ac:dyDescent="0.25">
      <c r="C6976"/>
    </row>
    <row r="6977" spans="3:3" x14ac:dyDescent="0.25">
      <c r="C6977"/>
    </row>
    <row r="6978" spans="3:3" x14ac:dyDescent="0.25">
      <c r="C6978"/>
    </row>
    <row r="6979" spans="3:3" x14ac:dyDescent="0.25">
      <c r="C6979"/>
    </row>
    <row r="6980" spans="3:3" x14ac:dyDescent="0.25">
      <c r="C6980"/>
    </row>
    <row r="6981" spans="3:3" x14ac:dyDescent="0.25">
      <c r="C6981"/>
    </row>
    <row r="6982" spans="3:3" x14ac:dyDescent="0.25">
      <c r="C6982"/>
    </row>
    <row r="6983" spans="3:3" x14ac:dyDescent="0.25">
      <c r="C6983"/>
    </row>
    <row r="6984" spans="3:3" x14ac:dyDescent="0.25">
      <c r="C6984"/>
    </row>
    <row r="6985" spans="3:3" x14ac:dyDescent="0.25">
      <c r="C6985"/>
    </row>
    <row r="6986" spans="3:3" x14ac:dyDescent="0.25">
      <c r="C6986"/>
    </row>
    <row r="6987" spans="3:3" x14ac:dyDescent="0.25">
      <c r="C6987"/>
    </row>
    <row r="6988" spans="3:3" x14ac:dyDescent="0.25">
      <c r="C6988"/>
    </row>
    <row r="6989" spans="3:3" x14ac:dyDescent="0.25">
      <c r="C6989"/>
    </row>
    <row r="6990" spans="3:3" x14ac:dyDescent="0.25">
      <c r="C6990"/>
    </row>
    <row r="6991" spans="3:3" x14ac:dyDescent="0.25">
      <c r="C6991"/>
    </row>
    <row r="6992" spans="3:3" x14ac:dyDescent="0.25">
      <c r="C6992"/>
    </row>
    <row r="6993" spans="3:3" x14ac:dyDescent="0.25">
      <c r="C6993"/>
    </row>
    <row r="6994" spans="3:3" x14ac:dyDescent="0.25">
      <c r="C6994"/>
    </row>
    <row r="6995" spans="3:3" x14ac:dyDescent="0.25">
      <c r="C6995"/>
    </row>
    <row r="6996" spans="3:3" x14ac:dyDescent="0.25">
      <c r="C6996"/>
    </row>
    <row r="6997" spans="3:3" x14ac:dyDescent="0.25">
      <c r="C6997"/>
    </row>
    <row r="6998" spans="3:3" x14ac:dyDescent="0.25">
      <c r="C6998"/>
    </row>
    <row r="6999" spans="3:3" x14ac:dyDescent="0.25">
      <c r="C6999"/>
    </row>
    <row r="7000" spans="3:3" x14ac:dyDescent="0.25">
      <c r="C7000"/>
    </row>
    <row r="7001" spans="3:3" x14ac:dyDescent="0.25">
      <c r="C7001"/>
    </row>
    <row r="7002" spans="3:3" x14ac:dyDescent="0.25">
      <c r="C7002"/>
    </row>
    <row r="7003" spans="3:3" x14ac:dyDescent="0.25">
      <c r="C7003"/>
    </row>
    <row r="7004" spans="3:3" x14ac:dyDescent="0.25">
      <c r="C7004"/>
    </row>
    <row r="7005" spans="3:3" x14ac:dyDescent="0.25">
      <c r="C7005"/>
    </row>
    <row r="7006" spans="3:3" x14ac:dyDescent="0.25">
      <c r="C7006"/>
    </row>
    <row r="7007" spans="3:3" x14ac:dyDescent="0.25">
      <c r="C7007"/>
    </row>
    <row r="7008" spans="3:3" x14ac:dyDescent="0.25">
      <c r="C7008"/>
    </row>
    <row r="7009" spans="3:3" x14ac:dyDescent="0.25">
      <c r="C7009"/>
    </row>
    <row r="7010" spans="3:3" x14ac:dyDescent="0.25">
      <c r="C7010"/>
    </row>
    <row r="7011" spans="3:3" x14ac:dyDescent="0.25">
      <c r="C7011"/>
    </row>
    <row r="7012" spans="3:3" x14ac:dyDescent="0.25">
      <c r="C7012"/>
    </row>
    <row r="7013" spans="3:3" x14ac:dyDescent="0.25">
      <c r="C7013"/>
    </row>
    <row r="7014" spans="3:3" x14ac:dyDescent="0.25">
      <c r="C7014"/>
    </row>
    <row r="7015" spans="3:3" x14ac:dyDescent="0.25">
      <c r="C7015"/>
    </row>
    <row r="7016" spans="3:3" x14ac:dyDescent="0.25">
      <c r="C7016"/>
    </row>
    <row r="7017" spans="3:3" x14ac:dyDescent="0.25">
      <c r="C7017"/>
    </row>
    <row r="7018" spans="3:3" x14ac:dyDescent="0.25">
      <c r="C7018"/>
    </row>
    <row r="7019" spans="3:3" x14ac:dyDescent="0.25">
      <c r="C7019"/>
    </row>
    <row r="7020" spans="3:3" x14ac:dyDescent="0.25">
      <c r="C7020"/>
    </row>
    <row r="7021" spans="3:3" x14ac:dyDescent="0.25">
      <c r="C7021"/>
    </row>
    <row r="7022" spans="3:3" x14ac:dyDescent="0.25">
      <c r="C7022"/>
    </row>
    <row r="7023" spans="3:3" x14ac:dyDescent="0.25">
      <c r="C7023"/>
    </row>
    <row r="7024" spans="3:3" x14ac:dyDescent="0.25">
      <c r="C7024"/>
    </row>
    <row r="7025" spans="3:3" x14ac:dyDescent="0.25">
      <c r="C7025"/>
    </row>
    <row r="7026" spans="3:3" x14ac:dyDescent="0.25">
      <c r="C7026"/>
    </row>
    <row r="7027" spans="3:3" x14ac:dyDescent="0.25">
      <c r="C7027"/>
    </row>
    <row r="7028" spans="3:3" x14ac:dyDescent="0.25">
      <c r="C7028"/>
    </row>
    <row r="7029" spans="3:3" x14ac:dyDescent="0.25">
      <c r="C7029"/>
    </row>
    <row r="7030" spans="3:3" x14ac:dyDescent="0.25">
      <c r="C7030"/>
    </row>
    <row r="7031" spans="3:3" x14ac:dyDescent="0.25">
      <c r="C7031"/>
    </row>
    <row r="7032" spans="3:3" x14ac:dyDescent="0.25">
      <c r="C7032"/>
    </row>
    <row r="7033" spans="3:3" x14ac:dyDescent="0.25">
      <c r="C7033"/>
    </row>
    <row r="7034" spans="3:3" x14ac:dyDescent="0.25">
      <c r="C7034"/>
    </row>
    <row r="7035" spans="3:3" x14ac:dyDescent="0.25">
      <c r="C7035"/>
    </row>
    <row r="7036" spans="3:3" x14ac:dyDescent="0.25">
      <c r="C7036"/>
    </row>
    <row r="7037" spans="3:3" x14ac:dyDescent="0.25">
      <c r="C7037"/>
    </row>
    <row r="7038" spans="3:3" x14ac:dyDescent="0.25">
      <c r="C7038"/>
    </row>
    <row r="7039" spans="3:3" x14ac:dyDescent="0.25">
      <c r="C7039"/>
    </row>
    <row r="7040" spans="3:3" x14ac:dyDescent="0.25">
      <c r="C7040"/>
    </row>
    <row r="7041" spans="3:3" x14ac:dyDescent="0.25">
      <c r="C7041"/>
    </row>
    <row r="7042" spans="3:3" x14ac:dyDescent="0.25">
      <c r="C7042"/>
    </row>
    <row r="7043" spans="3:3" x14ac:dyDescent="0.25">
      <c r="C7043"/>
    </row>
    <row r="7044" spans="3:3" x14ac:dyDescent="0.25">
      <c r="C7044"/>
    </row>
    <row r="7045" spans="3:3" x14ac:dyDescent="0.25">
      <c r="C7045"/>
    </row>
    <row r="7046" spans="3:3" x14ac:dyDescent="0.25">
      <c r="C7046"/>
    </row>
    <row r="7047" spans="3:3" x14ac:dyDescent="0.25">
      <c r="C7047"/>
    </row>
    <row r="7048" spans="3:3" x14ac:dyDescent="0.25">
      <c r="C7048"/>
    </row>
    <row r="7049" spans="3:3" x14ac:dyDescent="0.25">
      <c r="C7049"/>
    </row>
    <row r="7050" spans="3:3" x14ac:dyDescent="0.25">
      <c r="C7050"/>
    </row>
    <row r="7051" spans="3:3" x14ac:dyDescent="0.25">
      <c r="C7051"/>
    </row>
    <row r="7052" spans="3:3" x14ac:dyDescent="0.25">
      <c r="C7052"/>
    </row>
    <row r="7053" spans="3:3" x14ac:dyDescent="0.25">
      <c r="C7053"/>
    </row>
    <row r="7054" spans="3:3" x14ac:dyDescent="0.25">
      <c r="C7054"/>
    </row>
    <row r="7055" spans="3:3" x14ac:dyDescent="0.25">
      <c r="C7055"/>
    </row>
    <row r="7056" spans="3:3" x14ac:dyDescent="0.25">
      <c r="C7056"/>
    </row>
    <row r="7057" spans="3:3" x14ac:dyDescent="0.25">
      <c r="C7057"/>
    </row>
    <row r="7058" spans="3:3" x14ac:dyDescent="0.25">
      <c r="C7058"/>
    </row>
    <row r="7059" spans="3:3" x14ac:dyDescent="0.25">
      <c r="C7059"/>
    </row>
    <row r="7060" spans="3:3" x14ac:dyDescent="0.25">
      <c r="C7060"/>
    </row>
    <row r="7061" spans="3:3" x14ac:dyDescent="0.25">
      <c r="C7061"/>
    </row>
    <row r="7062" spans="3:3" x14ac:dyDescent="0.25">
      <c r="C7062"/>
    </row>
    <row r="7063" spans="3:3" x14ac:dyDescent="0.25">
      <c r="C7063"/>
    </row>
    <row r="7064" spans="3:3" x14ac:dyDescent="0.25">
      <c r="C7064"/>
    </row>
    <row r="7065" spans="3:3" x14ac:dyDescent="0.25">
      <c r="C7065"/>
    </row>
    <row r="7066" spans="3:3" x14ac:dyDescent="0.25">
      <c r="C7066"/>
    </row>
    <row r="7067" spans="3:3" x14ac:dyDescent="0.25">
      <c r="C7067"/>
    </row>
    <row r="7068" spans="3:3" x14ac:dyDescent="0.25">
      <c r="C7068"/>
    </row>
    <row r="7069" spans="3:3" x14ac:dyDescent="0.25">
      <c r="C7069"/>
    </row>
    <row r="7070" spans="3:3" x14ac:dyDescent="0.25">
      <c r="C7070"/>
    </row>
    <row r="7071" spans="3:3" x14ac:dyDescent="0.25">
      <c r="C7071"/>
    </row>
    <row r="7072" spans="3:3" x14ac:dyDescent="0.25">
      <c r="C7072"/>
    </row>
    <row r="7073" spans="3:3" x14ac:dyDescent="0.25">
      <c r="C7073"/>
    </row>
    <row r="7074" spans="3:3" x14ac:dyDescent="0.25">
      <c r="C7074"/>
    </row>
    <row r="7075" spans="3:3" x14ac:dyDescent="0.25">
      <c r="C7075"/>
    </row>
    <row r="7076" spans="3:3" x14ac:dyDescent="0.25">
      <c r="C7076"/>
    </row>
    <row r="7077" spans="3:3" x14ac:dyDescent="0.25">
      <c r="C7077"/>
    </row>
    <row r="7078" spans="3:3" x14ac:dyDescent="0.25">
      <c r="C7078"/>
    </row>
    <row r="7079" spans="3:3" x14ac:dyDescent="0.25">
      <c r="C7079"/>
    </row>
    <row r="7080" spans="3:3" x14ac:dyDescent="0.25">
      <c r="C7080"/>
    </row>
    <row r="7081" spans="3:3" x14ac:dyDescent="0.25">
      <c r="C7081"/>
    </row>
    <row r="7082" spans="3:3" x14ac:dyDescent="0.25">
      <c r="C7082"/>
    </row>
    <row r="7083" spans="3:3" x14ac:dyDescent="0.25">
      <c r="C7083"/>
    </row>
    <row r="7084" spans="3:3" x14ac:dyDescent="0.25">
      <c r="C7084"/>
    </row>
    <row r="7085" spans="3:3" x14ac:dyDescent="0.25">
      <c r="C7085"/>
    </row>
    <row r="7086" spans="3:3" x14ac:dyDescent="0.25">
      <c r="C7086"/>
    </row>
    <row r="7087" spans="3:3" x14ac:dyDescent="0.25">
      <c r="C7087"/>
    </row>
    <row r="7088" spans="3:3" x14ac:dyDescent="0.25">
      <c r="C7088"/>
    </row>
    <row r="7089" spans="3:3" x14ac:dyDescent="0.25">
      <c r="C7089"/>
    </row>
    <row r="7090" spans="3:3" x14ac:dyDescent="0.25">
      <c r="C7090"/>
    </row>
    <row r="7091" spans="3:3" x14ac:dyDescent="0.25">
      <c r="C7091"/>
    </row>
    <row r="7092" spans="3:3" x14ac:dyDescent="0.25">
      <c r="C7092"/>
    </row>
    <row r="7093" spans="3:3" x14ac:dyDescent="0.25">
      <c r="C7093"/>
    </row>
    <row r="7094" spans="3:3" x14ac:dyDescent="0.25">
      <c r="C7094"/>
    </row>
    <row r="7095" spans="3:3" x14ac:dyDescent="0.25">
      <c r="C7095"/>
    </row>
    <row r="7096" spans="3:3" x14ac:dyDescent="0.25">
      <c r="C7096"/>
    </row>
    <row r="7097" spans="3:3" x14ac:dyDescent="0.25">
      <c r="C7097"/>
    </row>
    <row r="7098" spans="3:3" x14ac:dyDescent="0.25">
      <c r="C7098"/>
    </row>
    <row r="7099" spans="3:3" x14ac:dyDescent="0.25">
      <c r="C7099"/>
    </row>
    <row r="7100" spans="3:3" x14ac:dyDescent="0.25">
      <c r="C7100"/>
    </row>
    <row r="7101" spans="3:3" x14ac:dyDescent="0.25">
      <c r="C7101"/>
    </row>
    <row r="7102" spans="3:3" x14ac:dyDescent="0.25">
      <c r="C7102"/>
    </row>
    <row r="7103" spans="3:3" x14ac:dyDescent="0.25">
      <c r="C7103"/>
    </row>
    <row r="7104" spans="3:3" x14ac:dyDescent="0.25">
      <c r="C7104"/>
    </row>
    <row r="7105" spans="3:3" x14ac:dyDescent="0.25">
      <c r="C7105"/>
    </row>
    <row r="7106" spans="3:3" x14ac:dyDescent="0.25">
      <c r="C7106"/>
    </row>
    <row r="7107" spans="3:3" x14ac:dyDescent="0.25">
      <c r="C7107"/>
    </row>
    <row r="7108" spans="3:3" x14ac:dyDescent="0.25">
      <c r="C7108"/>
    </row>
    <row r="7109" spans="3:3" x14ac:dyDescent="0.25">
      <c r="C7109"/>
    </row>
    <row r="7110" spans="3:3" x14ac:dyDescent="0.25">
      <c r="C7110"/>
    </row>
    <row r="7111" spans="3:3" x14ac:dyDescent="0.25">
      <c r="C7111"/>
    </row>
    <row r="7112" spans="3:3" x14ac:dyDescent="0.25">
      <c r="C7112"/>
    </row>
    <row r="7113" spans="3:3" x14ac:dyDescent="0.25">
      <c r="C7113"/>
    </row>
    <row r="7114" spans="3:3" x14ac:dyDescent="0.25">
      <c r="C7114"/>
    </row>
    <row r="7115" spans="3:3" x14ac:dyDescent="0.25">
      <c r="C7115"/>
    </row>
    <row r="7116" spans="3:3" x14ac:dyDescent="0.25">
      <c r="C7116"/>
    </row>
    <row r="7117" spans="3:3" x14ac:dyDescent="0.25">
      <c r="C7117"/>
    </row>
    <row r="7118" spans="3:3" x14ac:dyDescent="0.25">
      <c r="C7118"/>
    </row>
    <row r="7119" spans="3:3" x14ac:dyDescent="0.25">
      <c r="C7119"/>
    </row>
    <row r="7120" spans="3:3" x14ac:dyDescent="0.25">
      <c r="C7120"/>
    </row>
    <row r="7121" spans="3:3" x14ac:dyDescent="0.25">
      <c r="C7121"/>
    </row>
    <row r="7122" spans="3:3" x14ac:dyDescent="0.25">
      <c r="C7122"/>
    </row>
    <row r="7123" spans="3:3" x14ac:dyDescent="0.25">
      <c r="C7123"/>
    </row>
    <row r="7124" spans="3:3" x14ac:dyDescent="0.25">
      <c r="C7124"/>
    </row>
    <row r="7125" spans="3:3" x14ac:dyDescent="0.25">
      <c r="C7125"/>
    </row>
    <row r="7126" spans="3:3" x14ac:dyDescent="0.25">
      <c r="C7126"/>
    </row>
    <row r="7127" spans="3:3" x14ac:dyDescent="0.25">
      <c r="C7127"/>
    </row>
    <row r="7128" spans="3:3" x14ac:dyDescent="0.25">
      <c r="C7128"/>
    </row>
    <row r="7129" spans="3:3" x14ac:dyDescent="0.25">
      <c r="C7129"/>
    </row>
    <row r="7130" spans="3:3" x14ac:dyDescent="0.25">
      <c r="C7130"/>
    </row>
    <row r="7131" spans="3:3" x14ac:dyDescent="0.25">
      <c r="C7131"/>
    </row>
    <row r="7132" spans="3:3" x14ac:dyDescent="0.25">
      <c r="C7132"/>
    </row>
    <row r="7133" spans="3:3" x14ac:dyDescent="0.25">
      <c r="C7133"/>
    </row>
    <row r="7134" spans="3:3" x14ac:dyDescent="0.25">
      <c r="C7134"/>
    </row>
    <row r="7135" spans="3:3" x14ac:dyDescent="0.25">
      <c r="C7135"/>
    </row>
    <row r="7136" spans="3:3" x14ac:dyDescent="0.25">
      <c r="C7136"/>
    </row>
    <row r="7137" spans="3:3" x14ac:dyDescent="0.25">
      <c r="C7137"/>
    </row>
    <row r="7138" spans="3:3" x14ac:dyDescent="0.25">
      <c r="C7138"/>
    </row>
    <row r="7139" spans="3:3" x14ac:dyDescent="0.25">
      <c r="C7139"/>
    </row>
    <row r="7140" spans="3:3" x14ac:dyDescent="0.25">
      <c r="C7140"/>
    </row>
    <row r="7141" spans="3:3" x14ac:dyDescent="0.25">
      <c r="C7141"/>
    </row>
    <row r="7142" spans="3:3" x14ac:dyDescent="0.25">
      <c r="C7142"/>
    </row>
    <row r="7143" spans="3:3" x14ac:dyDescent="0.25">
      <c r="C7143"/>
    </row>
    <row r="7144" spans="3:3" x14ac:dyDescent="0.25">
      <c r="C7144"/>
    </row>
    <row r="7145" spans="3:3" x14ac:dyDescent="0.25">
      <c r="C7145"/>
    </row>
    <row r="7146" spans="3:3" x14ac:dyDescent="0.25">
      <c r="C7146"/>
    </row>
    <row r="7147" spans="3:3" x14ac:dyDescent="0.25">
      <c r="C7147"/>
    </row>
    <row r="7148" spans="3:3" x14ac:dyDescent="0.25">
      <c r="C7148"/>
    </row>
    <row r="7149" spans="3:3" x14ac:dyDescent="0.25">
      <c r="C7149"/>
    </row>
    <row r="7150" spans="3:3" x14ac:dyDescent="0.25">
      <c r="C7150"/>
    </row>
    <row r="7151" spans="3:3" x14ac:dyDescent="0.25">
      <c r="C7151"/>
    </row>
    <row r="7152" spans="3:3" x14ac:dyDescent="0.25">
      <c r="C7152"/>
    </row>
    <row r="7153" spans="3:3" x14ac:dyDescent="0.25">
      <c r="C7153"/>
    </row>
    <row r="7154" spans="3:3" x14ac:dyDescent="0.25">
      <c r="C7154"/>
    </row>
    <row r="7155" spans="3:3" x14ac:dyDescent="0.25">
      <c r="C7155"/>
    </row>
    <row r="7156" spans="3:3" x14ac:dyDescent="0.25">
      <c r="C7156"/>
    </row>
    <row r="7157" spans="3:3" x14ac:dyDescent="0.25">
      <c r="C7157"/>
    </row>
    <row r="7158" spans="3:3" x14ac:dyDescent="0.25">
      <c r="C7158"/>
    </row>
    <row r="7159" spans="3:3" x14ac:dyDescent="0.25">
      <c r="C7159"/>
    </row>
    <row r="7160" spans="3:3" x14ac:dyDescent="0.25">
      <c r="C7160"/>
    </row>
    <row r="7161" spans="3:3" x14ac:dyDescent="0.25">
      <c r="C7161"/>
    </row>
    <row r="7162" spans="3:3" x14ac:dyDescent="0.25">
      <c r="C7162"/>
    </row>
    <row r="7163" spans="3:3" x14ac:dyDescent="0.25">
      <c r="C7163"/>
    </row>
    <row r="7164" spans="3:3" x14ac:dyDescent="0.25">
      <c r="C7164"/>
    </row>
    <row r="7165" spans="3:3" x14ac:dyDescent="0.25">
      <c r="C7165"/>
    </row>
    <row r="7166" spans="3:3" x14ac:dyDescent="0.25">
      <c r="C7166"/>
    </row>
    <row r="7167" spans="3:3" x14ac:dyDescent="0.25">
      <c r="C7167"/>
    </row>
    <row r="7168" spans="3:3" x14ac:dyDescent="0.25">
      <c r="C7168"/>
    </row>
    <row r="7169" spans="3:3" x14ac:dyDescent="0.25">
      <c r="C7169"/>
    </row>
    <row r="7170" spans="3:3" x14ac:dyDescent="0.25">
      <c r="C7170"/>
    </row>
    <row r="7171" spans="3:3" x14ac:dyDescent="0.25">
      <c r="C7171"/>
    </row>
    <row r="7172" spans="3:3" x14ac:dyDescent="0.25">
      <c r="C7172"/>
    </row>
    <row r="7173" spans="3:3" x14ac:dyDescent="0.25">
      <c r="C7173"/>
    </row>
    <row r="7174" spans="3:3" x14ac:dyDescent="0.25">
      <c r="C7174"/>
    </row>
    <row r="7175" spans="3:3" x14ac:dyDescent="0.25">
      <c r="C7175"/>
    </row>
    <row r="7176" spans="3:3" x14ac:dyDescent="0.25">
      <c r="C7176"/>
    </row>
    <row r="7177" spans="3:3" x14ac:dyDescent="0.25">
      <c r="C7177"/>
    </row>
    <row r="7178" spans="3:3" x14ac:dyDescent="0.25">
      <c r="C7178"/>
    </row>
    <row r="7179" spans="3:3" x14ac:dyDescent="0.25">
      <c r="C7179"/>
    </row>
    <row r="7180" spans="3:3" x14ac:dyDescent="0.25">
      <c r="C7180"/>
    </row>
    <row r="7181" spans="3:3" x14ac:dyDescent="0.25">
      <c r="C7181"/>
    </row>
    <row r="7182" spans="3:3" x14ac:dyDescent="0.25">
      <c r="C7182"/>
    </row>
    <row r="7183" spans="3:3" x14ac:dyDescent="0.25">
      <c r="C7183"/>
    </row>
    <row r="7184" spans="3:3" x14ac:dyDescent="0.25">
      <c r="C7184"/>
    </row>
    <row r="7185" spans="3:3" x14ac:dyDescent="0.25">
      <c r="C7185"/>
    </row>
    <row r="7186" spans="3:3" x14ac:dyDescent="0.25">
      <c r="C7186"/>
    </row>
    <row r="7187" spans="3:3" x14ac:dyDescent="0.25">
      <c r="C7187"/>
    </row>
    <row r="7188" spans="3:3" x14ac:dyDescent="0.25">
      <c r="C7188"/>
    </row>
    <row r="7189" spans="3:3" x14ac:dyDescent="0.25">
      <c r="C7189"/>
    </row>
    <row r="7190" spans="3:3" x14ac:dyDescent="0.25">
      <c r="C7190"/>
    </row>
    <row r="7191" spans="3:3" x14ac:dyDescent="0.25">
      <c r="C7191"/>
    </row>
    <row r="7192" spans="3:3" x14ac:dyDescent="0.25">
      <c r="C7192"/>
    </row>
    <row r="7193" spans="3:3" x14ac:dyDescent="0.25">
      <c r="C7193"/>
    </row>
    <row r="7194" spans="3:3" x14ac:dyDescent="0.25">
      <c r="C7194"/>
    </row>
    <row r="7195" spans="3:3" x14ac:dyDescent="0.25">
      <c r="C7195"/>
    </row>
    <row r="7196" spans="3:3" x14ac:dyDescent="0.25">
      <c r="C7196"/>
    </row>
    <row r="7197" spans="3:3" x14ac:dyDescent="0.25">
      <c r="C7197"/>
    </row>
    <row r="7198" spans="3:3" x14ac:dyDescent="0.25">
      <c r="C7198"/>
    </row>
    <row r="7199" spans="3:3" x14ac:dyDescent="0.25">
      <c r="C7199"/>
    </row>
    <row r="7200" spans="3:3" x14ac:dyDescent="0.25">
      <c r="C7200"/>
    </row>
    <row r="7201" spans="3:3" x14ac:dyDescent="0.25">
      <c r="C7201"/>
    </row>
    <row r="7202" spans="3:3" x14ac:dyDescent="0.25">
      <c r="C7202"/>
    </row>
    <row r="7203" spans="3:3" x14ac:dyDescent="0.25">
      <c r="C7203"/>
    </row>
    <row r="7204" spans="3:3" x14ac:dyDescent="0.25">
      <c r="C7204"/>
    </row>
    <row r="7205" spans="3:3" x14ac:dyDescent="0.25">
      <c r="C7205"/>
    </row>
    <row r="7206" spans="3:3" x14ac:dyDescent="0.25">
      <c r="C7206"/>
    </row>
    <row r="7207" spans="3:3" x14ac:dyDescent="0.25">
      <c r="C7207"/>
    </row>
    <row r="7208" spans="3:3" x14ac:dyDescent="0.25">
      <c r="C7208"/>
    </row>
    <row r="7209" spans="3:3" x14ac:dyDescent="0.25">
      <c r="C7209"/>
    </row>
    <row r="7210" spans="3:3" x14ac:dyDescent="0.25">
      <c r="C7210"/>
    </row>
    <row r="7211" spans="3:3" x14ac:dyDescent="0.25">
      <c r="C7211"/>
    </row>
    <row r="7212" spans="3:3" x14ac:dyDescent="0.25">
      <c r="C7212"/>
    </row>
    <row r="7213" spans="3:3" x14ac:dyDescent="0.25">
      <c r="C7213"/>
    </row>
    <row r="7214" spans="3:3" x14ac:dyDescent="0.25">
      <c r="C7214"/>
    </row>
    <row r="7215" spans="3:3" x14ac:dyDescent="0.25">
      <c r="C7215"/>
    </row>
    <row r="7216" spans="3:3" x14ac:dyDescent="0.25">
      <c r="C7216"/>
    </row>
    <row r="7217" spans="3:3" x14ac:dyDescent="0.25">
      <c r="C7217"/>
    </row>
    <row r="7218" spans="3:3" x14ac:dyDescent="0.25">
      <c r="C7218"/>
    </row>
    <row r="7219" spans="3:3" x14ac:dyDescent="0.25">
      <c r="C7219"/>
    </row>
    <row r="7220" spans="3:3" x14ac:dyDescent="0.25">
      <c r="C7220"/>
    </row>
    <row r="7221" spans="3:3" x14ac:dyDescent="0.25">
      <c r="C7221"/>
    </row>
    <row r="7222" spans="3:3" x14ac:dyDescent="0.25">
      <c r="C7222"/>
    </row>
    <row r="7223" spans="3:3" x14ac:dyDescent="0.25">
      <c r="C7223"/>
    </row>
    <row r="7224" spans="3:3" x14ac:dyDescent="0.25">
      <c r="C7224"/>
    </row>
    <row r="7225" spans="3:3" x14ac:dyDescent="0.25">
      <c r="C7225"/>
    </row>
    <row r="7226" spans="3:3" x14ac:dyDescent="0.25">
      <c r="C7226"/>
    </row>
    <row r="7227" spans="3:3" x14ac:dyDescent="0.25">
      <c r="C7227"/>
    </row>
    <row r="7228" spans="3:3" x14ac:dyDescent="0.25">
      <c r="C7228"/>
    </row>
    <row r="7229" spans="3:3" x14ac:dyDescent="0.25">
      <c r="C7229"/>
    </row>
    <row r="7230" spans="3:3" x14ac:dyDescent="0.25">
      <c r="C7230"/>
    </row>
    <row r="7231" spans="3:3" x14ac:dyDescent="0.25">
      <c r="C7231"/>
    </row>
    <row r="7232" spans="3:3" x14ac:dyDescent="0.25">
      <c r="C7232"/>
    </row>
    <row r="7233" spans="3:3" x14ac:dyDescent="0.25">
      <c r="C7233"/>
    </row>
    <row r="7234" spans="3:3" x14ac:dyDescent="0.25">
      <c r="C7234"/>
    </row>
    <row r="7235" spans="3:3" x14ac:dyDescent="0.25">
      <c r="C7235"/>
    </row>
    <row r="7236" spans="3:3" x14ac:dyDescent="0.25">
      <c r="C7236"/>
    </row>
    <row r="7237" spans="3:3" x14ac:dyDescent="0.25">
      <c r="C7237"/>
    </row>
    <row r="7238" spans="3:3" x14ac:dyDescent="0.25">
      <c r="C7238"/>
    </row>
    <row r="7239" spans="3:3" x14ac:dyDescent="0.25">
      <c r="C7239"/>
    </row>
    <row r="7240" spans="3:3" x14ac:dyDescent="0.25">
      <c r="C7240"/>
    </row>
    <row r="7241" spans="3:3" x14ac:dyDescent="0.25">
      <c r="C7241"/>
    </row>
    <row r="7242" spans="3:3" x14ac:dyDescent="0.25">
      <c r="C7242"/>
    </row>
    <row r="7243" spans="3:3" x14ac:dyDescent="0.25">
      <c r="C7243"/>
    </row>
    <row r="7244" spans="3:3" x14ac:dyDescent="0.25">
      <c r="C7244"/>
    </row>
    <row r="7245" spans="3:3" x14ac:dyDescent="0.25">
      <c r="C7245"/>
    </row>
    <row r="7246" spans="3:3" x14ac:dyDescent="0.25">
      <c r="C7246"/>
    </row>
    <row r="7247" spans="3:3" x14ac:dyDescent="0.25">
      <c r="C7247"/>
    </row>
    <row r="7248" spans="3:3" x14ac:dyDescent="0.25">
      <c r="C7248"/>
    </row>
    <row r="7249" spans="3:3" x14ac:dyDescent="0.25">
      <c r="C7249"/>
    </row>
    <row r="7250" spans="3:3" x14ac:dyDescent="0.25">
      <c r="C7250"/>
    </row>
    <row r="7251" spans="3:3" x14ac:dyDescent="0.25">
      <c r="C7251"/>
    </row>
    <row r="7252" spans="3:3" x14ac:dyDescent="0.25">
      <c r="C7252"/>
    </row>
    <row r="7253" spans="3:3" x14ac:dyDescent="0.25">
      <c r="C7253"/>
    </row>
    <row r="7254" spans="3:3" x14ac:dyDescent="0.25">
      <c r="C7254"/>
    </row>
    <row r="7255" spans="3:3" x14ac:dyDescent="0.25">
      <c r="C7255"/>
    </row>
    <row r="7256" spans="3:3" x14ac:dyDescent="0.25">
      <c r="C7256"/>
    </row>
    <row r="7257" spans="3:3" x14ac:dyDescent="0.25">
      <c r="C7257"/>
    </row>
    <row r="7258" spans="3:3" x14ac:dyDescent="0.25">
      <c r="C7258"/>
    </row>
    <row r="7259" spans="3:3" x14ac:dyDescent="0.25">
      <c r="C7259"/>
    </row>
    <row r="7260" spans="3:3" x14ac:dyDescent="0.25">
      <c r="C7260"/>
    </row>
    <row r="7261" spans="3:3" x14ac:dyDescent="0.25">
      <c r="C7261"/>
    </row>
    <row r="7262" spans="3:3" x14ac:dyDescent="0.25">
      <c r="C7262"/>
    </row>
    <row r="7263" spans="3:3" x14ac:dyDescent="0.25">
      <c r="C7263"/>
    </row>
    <row r="7264" spans="3:3" x14ac:dyDescent="0.25">
      <c r="C7264"/>
    </row>
    <row r="7265" spans="3:3" x14ac:dyDescent="0.25">
      <c r="C7265"/>
    </row>
    <row r="7266" spans="3:3" x14ac:dyDescent="0.25">
      <c r="C7266"/>
    </row>
    <row r="7267" spans="3:3" x14ac:dyDescent="0.25">
      <c r="C7267"/>
    </row>
    <row r="7268" spans="3:3" x14ac:dyDescent="0.25">
      <c r="C7268"/>
    </row>
    <row r="7269" spans="3:3" x14ac:dyDescent="0.25">
      <c r="C7269"/>
    </row>
    <row r="7270" spans="3:3" x14ac:dyDescent="0.25">
      <c r="C7270"/>
    </row>
    <row r="7271" spans="3:3" x14ac:dyDescent="0.25">
      <c r="C7271"/>
    </row>
    <row r="7272" spans="3:3" x14ac:dyDescent="0.25">
      <c r="C7272"/>
    </row>
    <row r="7273" spans="3:3" x14ac:dyDescent="0.25">
      <c r="C7273"/>
    </row>
    <row r="7274" spans="3:3" x14ac:dyDescent="0.25">
      <c r="C7274"/>
    </row>
    <row r="7275" spans="3:3" x14ac:dyDescent="0.25">
      <c r="C7275"/>
    </row>
    <row r="7276" spans="3:3" x14ac:dyDescent="0.25">
      <c r="C7276"/>
    </row>
    <row r="7277" spans="3:3" x14ac:dyDescent="0.25">
      <c r="C7277"/>
    </row>
    <row r="7278" spans="3:3" x14ac:dyDescent="0.25">
      <c r="C7278"/>
    </row>
    <row r="7279" spans="3:3" x14ac:dyDescent="0.25">
      <c r="C7279"/>
    </row>
    <row r="7280" spans="3:3" x14ac:dyDescent="0.25">
      <c r="C7280"/>
    </row>
    <row r="7281" spans="3:3" x14ac:dyDescent="0.25">
      <c r="C7281"/>
    </row>
    <row r="7282" spans="3:3" x14ac:dyDescent="0.25">
      <c r="C7282"/>
    </row>
    <row r="7283" spans="3:3" x14ac:dyDescent="0.25">
      <c r="C7283"/>
    </row>
    <row r="7284" spans="3:3" x14ac:dyDescent="0.25">
      <c r="C7284"/>
    </row>
    <row r="7285" spans="3:3" x14ac:dyDescent="0.25">
      <c r="C7285"/>
    </row>
    <row r="7286" spans="3:3" x14ac:dyDescent="0.25">
      <c r="C7286"/>
    </row>
    <row r="7287" spans="3:3" x14ac:dyDescent="0.25">
      <c r="C7287"/>
    </row>
    <row r="7288" spans="3:3" x14ac:dyDescent="0.25">
      <c r="C7288"/>
    </row>
    <row r="7289" spans="3:3" x14ac:dyDescent="0.25">
      <c r="C7289"/>
    </row>
    <row r="7290" spans="3:3" x14ac:dyDescent="0.25">
      <c r="C7290"/>
    </row>
    <row r="7291" spans="3:3" x14ac:dyDescent="0.25">
      <c r="C7291"/>
    </row>
    <row r="7292" spans="3:3" x14ac:dyDescent="0.25">
      <c r="C7292"/>
    </row>
    <row r="7293" spans="3:3" x14ac:dyDescent="0.25">
      <c r="C7293"/>
    </row>
    <row r="7294" spans="3:3" x14ac:dyDescent="0.25">
      <c r="C7294"/>
    </row>
    <row r="7295" spans="3:3" x14ac:dyDescent="0.25">
      <c r="C7295"/>
    </row>
    <row r="7296" spans="3:3" x14ac:dyDescent="0.25">
      <c r="C7296"/>
    </row>
    <row r="7297" spans="3:3" x14ac:dyDescent="0.25">
      <c r="C7297"/>
    </row>
    <row r="7298" spans="3:3" x14ac:dyDescent="0.25">
      <c r="C7298"/>
    </row>
    <row r="7299" spans="3:3" x14ac:dyDescent="0.25">
      <c r="C7299"/>
    </row>
    <row r="7300" spans="3:3" x14ac:dyDescent="0.25">
      <c r="C7300"/>
    </row>
    <row r="7301" spans="3:3" x14ac:dyDescent="0.25">
      <c r="C7301"/>
    </row>
    <row r="7302" spans="3:3" x14ac:dyDescent="0.25">
      <c r="C7302"/>
    </row>
    <row r="7303" spans="3:3" x14ac:dyDescent="0.25">
      <c r="C7303"/>
    </row>
    <row r="7304" spans="3:3" x14ac:dyDescent="0.25">
      <c r="C7304"/>
    </row>
    <row r="7305" spans="3:3" x14ac:dyDescent="0.25">
      <c r="C7305"/>
    </row>
    <row r="7306" spans="3:3" x14ac:dyDescent="0.25">
      <c r="C7306"/>
    </row>
    <row r="7307" spans="3:3" x14ac:dyDescent="0.25">
      <c r="C7307"/>
    </row>
    <row r="7308" spans="3:3" x14ac:dyDescent="0.25">
      <c r="C7308"/>
    </row>
    <row r="7309" spans="3:3" x14ac:dyDescent="0.25">
      <c r="C7309"/>
    </row>
    <row r="7310" spans="3:3" x14ac:dyDescent="0.25">
      <c r="C7310"/>
    </row>
    <row r="7311" spans="3:3" x14ac:dyDescent="0.25">
      <c r="C7311"/>
    </row>
    <row r="7312" spans="3:3" x14ac:dyDescent="0.25">
      <c r="C7312"/>
    </row>
    <row r="7313" spans="3:3" x14ac:dyDescent="0.25">
      <c r="C7313"/>
    </row>
    <row r="7314" spans="3:3" x14ac:dyDescent="0.25">
      <c r="C7314"/>
    </row>
    <row r="7315" spans="3:3" x14ac:dyDescent="0.25">
      <c r="C7315"/>
    </row>
    <row r="7316" spans="3:3" x14ac:dyDescent="0.25">
      <c r="C7316"/>
    </row>
    <row r="7317" spans="3:3" x14ac:dyDescent="0.25">
      <c r="C7317"/>
    </row>
    <row r="7318" spans="3:3" x14ac:dyDescent="0.25">
      <c r="C7318"/>
    </row>
    <row r="7319" spans="3:3" x14ac:dyDescent="0.25">
      <c r="C7319"/>
    </row>
    <row r="7320" spans="3:3" x14ac:dyDescent="0.25">
      <c r="C7320"/>
    </row>
    <row r="7321" spans="3:3" x14ac:dyDescent="0.25">
      <c r="C7321"/>
    </row>
    <row r="7322" spans="3:3" x14ac:dyDescent="0.25">
      <c r="C7322"/>
    </row>
    <row r="7323" spans="3:3" x14ac:dyDescent="0.25">
      <c r="C7323"/>
    </row>
    <row r="7324" spans="3:3" x14ac:dyDescent="0.25">
      <c r="C7324"/>
    </row>
    <row r="7325" spans="3:3" x14ac:dyDescent="0.25">
      <c r="C7325"/>
    </row>
    <row r="7326" spans="3:3" x14ac:dyDescent="0.25">
      <c r="C7326"/>
    </row>
    <row r="7327" spans="3:3" x14ac:dyDescent="0.25">
      <c r="C7327"/>
    </row>
    <row r="7328" spans="3:3" x14ac:dyDescent="0.25">
      <c r="C7328"/>
    </row>
    <row r="7329" spans="3:3" x14ac:dyDescent="0.25">
      <c r="C7329"/>
    </row>
    <row r="7330" spans="3:3" x14ac:dyDescent="0.25">
      <c r="C7330"/>
    </row>
    <row r="7331" spans="3:3" x14ac:dyDescent="0.25">
      <c r="C7331"/>
    </row>
    <row r="7332" spans="3:3" x14ac:dyDescent="0.25">
      <c r="C7332"/>
    </row>
    <row r="7333" spans="3:3" x14ac:dyDescent="0.25">
      <c r="C7333"/>
    </row>
    <row r="7334" spans="3:3" x14ac:dyDescent="0.25">
      <c r="C7334"/>
    </row>
    <row r="7335" spans="3:3" x14ac:dyDescent="0.25">
      <c r="C7335"/>
    </row>
    <row r="7336" spans="3:3" x14ac:dyDescent="0.25">
      <c r="C7336"/>
    </row>
    <row r="7337" spans="3:3" x14ac:dyDescent="0.25">
      <c r="C7337"/>
    </row>
    <row r="7338" spans="3:3" x14ac:dyDescent="0.25">
      <c r="C7338"/>
    </row>
    <row r="7339" spans="3:3" x14ac:dyDescent="0.25">
      <c r="C7339"/>
    </row>
    <row r="7340" spans="3:3" x14ac:dyDescent="0.25">
      <c r="C7340"/>
    </row>
    <row r="7341" spans="3:3" x14ac:dyDescent="0.25">
      <c r="C7341"/>
    </row>
    <row r="7342" spans="3:3" x14ac:dyDescent="0.25">
      <c r="C7342"/>
    </row>
    <row r="7343" spans="3:3" x14ac:dyDescent="0.25">
      <c r="C7343"/>
    </row>
    <row r="7344" spans="3:3" x14ac:dyDescent="0.25">
      <c r="C7344"/>
    </row>
    <row r="7345" spans="3:3" x14ac:dyDescent="0.25">
      <c r="C7345"/>
    </row>
    <row r="7346" spans="3:3" x14ac:dyDescent="0.25">
      <c r="C7346"/>
    </row>
    <row r="7347" spans="3:3" x14ac:dyDescent="0.25">
      <c r="C7347"/>
    </row>
    <row r="7348" spans="3:3" x14ac:dyDescent="0.25">
      <c r="C7348"/>
    </row>
    <row r="7349" spans="3:3" x14ac:dyDescent="0.25">
      <c r="C7349"/>
    </row>
    <row r="7350" spans="3:3" x14ac:dyDescent="0.25">
      <c r="C7350"/>
    </row>
    <row r="7351" spans="3:3" x14ac:dyDescent="0.25">
      <c r="C7351"/>
    </row>
    <row r="7352" spans="3:3" x14ac:dyDescent="0.25">
      <c r="C7352"/>
    </row>
    <row r="7353" spans="3:3" x14ac:dyDescent="0.25">
      <c r="C7353"/>
    </row>
    <row r="7354" spans="3:3" x14ac:dyDescent="0.25">
      <c r="C7354"/>
    </row>
    <row r="7355" spans="3:3" x14ac:dyDescent="0.25">
      <c r="C7355"/>
    </row>
    <row r="7356" spans="3:3" x14ac:dyDescent="0.25">
      <c r="C7356"/>
    </row>
    <row r="7357" spans="3:3" x14ac:dyDescent="0.25">
      <c r="C7357"/>
    </row>
    <row r="7358" spans="3:3" x14ac:dyDescent="0.25">
      <c r="C7358"/>
    </row>
    <row r="7359" spans="3:3" x14ac:dyDescent="0.25">
      <c r="C7359"/>
    </row>
    <row r="7360" spans="3:3" x14ac:dyDescent="0.25">
      <c r="C7360"/>
    </row>
    <row r="7361" spans="3:3" x14ac:dyDescent="0.25">
      <c r="C7361"/>
    </row>
    <row r="7362" spans="3:3" x14ac:dyDescent="0.25">
      <c r="C7362"/>
    </row>
    <row r="7363" spans="3:3" x14ac:dyDescent="0.25">
      <c r="C7363"/>
    </row>
    <row r="7364" spans="3:3" x14ac:dyDescent="0.25">
      <c r="C7364"/>
    </row>
    <row r="7365" spans="3:3" x14ac:dyDescent="0.25">
      <c r="C7365"/>
    </row>
    <row r="7366" spans="3:3" x14ac:dyDescent="0.25">
      <c r="C7366"/>
    </row>
    <row r="7367" spans="3:3" x14ac:dyDescent="0.25">
      <c r="C7367"/>
    </row>
    <row r="7368" spans="3:3" x14ac:dyDescent="0.25">
      <c r="C7368"/>
    </row>
    <row r="7369" spans="3:3" x14ac:dyDescent="0.25">
      <c r="C7369"/>
    </row>
    <row r="7370" spans="3:3" x14ac:dyDescent="0.25">
      <c r="C7370"/>
    </row>
    <row r="7371" spans="3:3" x14ac:dyDescent="0.25">
      <c r="C7371"/>
    </row>
    <row r="7372" spans="3:3" x14ac:dyDescent="0.25">
      <c r="C7372"/>
    </row>
    <row r="7373" spans="3:3" x14ac:dyDescent="0.25">
      <c r="C7373"/>
    </row>
    <row r="7374" spans="3:3" x14ac:dyDescent="0.25">
      <c r="C7374"/>
    </row>
    <row r="7375" spans="3:3" x14ac:dyDescent="0.25">
      <c r="C7375"/>
    </row>
    <row r="7376" spans="3:3" x14ac:dyDescent="0.25">
      <c r="C7376"/>
    </row>
    <row r="7377" spans="3:3" x14ac:dyDescent="0.25">
      <c r="C7377"/>
    </row>
    <row r="7378" spans="3:3" x14ac:dyDescent="0.25">
      <c r="C7378"/>
    </row>
    <row r="7379" spans="3:3" x14ac:dyDescent="0.25">
      <c r="C7379"/>
    </row>
    <row r="7380" spans="3:3" x14ac:dyDescent="0.25">
      <c r="C7380"/>
    </row>
    <row r="7381" spans="3:3" x14ac:dyDescent="0.25">
      <c r="C7381"/>
    </row>
    <row r="7382" spans="3:3" x14ac:dyDescent="0.25">
      <c r="C7382"/>
    </row>
    <row r="7383" spans="3:3" x14ac:dyDescent="0.25">
      <c r="C7383"/>
    </row>
    <row r="7384" spans="3:3" x14ac:dyDescent="0.25">
      <c r="C7384"/>
    </row>
    <row r="7385" spans="3:3" x14ac:dyDescent="0.25">
      <c r="C7385"/>
    </row>
    <row r="7386" spans="3:3" x14ac:dyDescent="0.25">
      <c r="C7386"/>
    </row>
    <row r="7387" spans="3:3" x14ac:dyDescent="0.25">
      <c r="C7387"/>
    </row>
    <row r="7388" spans="3:3" x14ac:dyDescent="0.25">
      <c r="C7388"/>
    </row>
    <row r="7389" spans="3:3" x14ac:dyDescent="0.25">
      <c r="C7389"/>
    </row>
    <row r="7390" spans="3:3" x14ac:dyDescent="0.25">
      <c r="C7390"/>
    </row>
    <row r="7391" spans="3:3" x14ac:dyDescent="0.25">
      <c r="C7391"/>
    </row>
    <row r="7392" spans="3:3" x14ac:dyDescent="0.25">
      <c r="C7392"/>
    </row>
    <row r="7393" spans="3:3" x14ac:dyDescent="0.25">
      <c r="C7393"/>
    </row>
    <row r="7394" spans="3:3" x14ac:dyDescent="0.25">
      <c r="C7394"/>
    </row>
    <row r="7395" spans="3:3" x14ac:dyDescent="0.25">
      <c r="C7395"/>
    </row>
    <row r="7396" spans="3:3" x14ac:dyDescent="0.25">
      <c r="C7396"/>
    </row>
    <row r="7397" spans="3:3" x14ac:dyDescent="0.25">
      <c r="C7397"/>
    </row>
    <row r="7398" spans="3:3" x14ac:dyDescent="0.25">
      <c r="C7398"/>
    </row>
    <row r="7399" spans="3:3" x14ac:dyDescent="0.25">
      <c r="C7399"/>
    </row>
    <row r="7400" spans="3:3" x14ac:dyDescent="0.25">
      <c r="C7400"/>
    </row>
    <row r="7401" spans="3:3" x14ac:dyDescent="0.25">
      <c r="C7401"/>
    </row>
    <row r="7402" spans="3:3" x14ac:dyDescent="0.25">
      <c r="C7402"/>
    </row>
    <row r="7403" spans="3:3" x14ac:dyDescent="0.25">
      <c r="C7403"/>
    </row>
    <row r="7404" spans="3:3" x14ac:dyDescent="0.25">
      <c r="C7404"/>
    </row>
    <row r="7405" spans="3:3" x14ac:dyDescent="0.25">
      <c r="C7405"/>
    </row>
    <row r="7406" spans="3:3" x14ac:dyDescent="0.25">
      <c r="C7406"/>
    </row>
    <row r="7407" spans="3:3" x14ac:dyDescent="0.25">
      <c r="C7407"/>
    </row>
    <row r="7408" spans="3:3" x14ac:dyDescent="0.25">
      <c r="C7408"/>
    </row>
    <row r="7409" spans="3:3" x14ac:dyDescent="0.25">
      <c r="C7409"/>
    </row>
    <row r="7410" spans="3:3" x14ac:dyDescent="0.25">
      <c r="C7410"/>
    </row>
    <row r="7411" spans="3:3" x14ac:dyDescent="0.25">
      <c r="C7411"/>
    </row>
    <row r="7412" spans="3:3" x14ac:dyDescent="0.25">
      <c r="C7412"/>
    </row>
    <row r="7413" spans="3:3" x14ac:dyDescent="0.25">
      <c r="C7413"/>
    </row>
    <row r="7414" spans="3:3" x14ac:dyDescent="0.25">
      <c r="C7414"/>
    </row>
    <row r="7415" spans="3:3" x14ac:dyDescent="0.25">
      <c r="C7415"/>
    </row>
    <row r="7416" spans="3:3" x14ac:dyDescent="0.25">
      <c r="C7416"/>
    </row>
    <row r="7417" spans="3:3" x14ac:dyDescent="0.25">
      <c r="C7417"/>
    </row>
    <row r="7418" spans="3:3" x14ac:dyDescent="0.25">
      <c r="C7418"/>
    </row>
    <row r="7419" spans="3:3" x14ac:dyDescent="0.25">
      <c r="C7419"/>
    </row>
    <row r="7420" spans="3:3" x14ac:dyDescent="0.25">
      <c r="C7420"/>
    </row>
    <row r="7421" spans="3:3" x14ac:dyDescent="0.25">
      <c r="C7421"/>
    </row>
    <row r="7422" spans="3:3" x14ac:dyDescent="0.25">
      <c r="C7422"/>
    </row>
    <row r="7423" spans="3:3" x14ac:dyDescent="0.25">
      <c r="C7423"/>
    </row>
    <row r="7424" spans="3:3" x14ac:dyDescent="0.25">
      <c r="C7424"/>
    </row>
    <row r="7425" spans="3:3" x14ac:dyDescent="0.25">
      <c r="C7425"/>
    </row>
    <row r="7426" spans="3:3" x14ac:dyDescent="0.25">
      <c r="C7426"/>
    </row>
    <row r="7427" spans="3:3" x14ac:dyDescent="0.25">
      <c r="C7427"/>
    </row>
    <row r="7428" spans="3:3" x14ac:dyDescent="0.25">
      <c r="C7428"/>
    </row>
    <row r="7429" spans="3:3" x14ac:dyDescent="0.25">
      <c r="C7429"/>
    </row>
    <row r="7430" spans="3:3" x14ac:dyDescent="0.25">
      <c r="C7430"/>
    </row>
    <row r="7431" spans="3:3" x14ac:dyDescent="0.25">
      <c r="C7431"/>
    </row>
    <row r="7432" spans="3:3" x14ac:dyDescent="0.25">
      <c r="C7432"/>
    </row>
    <row r="7433" spans="3:3" x14ac:dyDescent="0.25">
      <c r="C7433"/>
    </row>
    <row r="7434" spans="3:3" x14ac:dyDescent="0.25">
      <c r="C7434"/>
    </row>
    <row r="7435" spans="3:3" x14ac:dyDescent="0.25">
      <c r="C7435"/>
    </row>
    <row r="7436" spans="3:3" x14ac:dyDescent="0.25">
      <c r="C7436"/>
    </row>
    <row r="7437" spans="3:3" x14ac:dyDescent="0.25">
      <c r="C7437"/>
    </row>
    <row r="7438" spans="3:3" x14ac:dyDescent="0.25">
      <c r="C7438"/>
    </row>
    <row r="7439" spans="3:3" x14ac:dyDescent="0.25">
      <c r="C7439"/>
    </row>
    <row r="7440" spans="3:3" x14ac:dyDescent="0.25">
      <c r="C7440"/>
    </row>
    <row r="7441" spans="3:3" x14ac:dyDescent="0.25">
      <c r="C7441"/>
    </row>
    <row r="7442" spans="3:3" x14ac:dyDescent="0.25">
      <c r="C7442"/>
    </row>
    <row r="7443" spans="3:3" x14ac:dyDescent="0.25">
      <c r="C7443"/>
    </row>
    <row r="7444" spans="3:3" x14ac:dyDescent="0.25">
      <c r="C7444"/>
    </row>
    <row r="7445" spans="3:3" x14ac:dyDescent="0.25">
      <c r="C7445"/>
    </row>
    <row r="7446" spans="3:3" x14ac:dyDescent="0.25">
      <c r="C7446"/>
    </row>
    <row r="7447" spans="3:3" x14ac:dyDescent="0.25">
      <c r="C7447"/>
    </row>
    <row r="7448" spans="3:3" x14ac:dyDescent="0.25">
      <c r="C7448"/>
    </row>
    <row r="7449" spans="3:3" x14ac:dyDescent="0.25">
      <c r="C7449"/>
    </row>
    <row r="7450" spans="3:3" x14ac:dyDescent="0.25">
      <c r="C7450"/>
    </row>
    <row r="7451" spans="3:3" x14ac:dyDescent="0.25">
      <c r="C7451"/>
    </row>
    <row r="7452" spans="3:3" x14ac:dyDescent="0.25">
      <c r="C7452"/>
    </row>
    <row r="7453" spans="3:3" x14ac:dyDescent="0.25">
      <c r="C7453"/>
    </row>
    <row r="7454" spans="3:3" x14ac:dyDescent="0.25">
      <c r="C7454"/>
    </row>
    <row r="7455" spans="3:3" x14ac:dyDescent="0.25">
      <c r="C7455"/>
    </row>
    <row r="7456" spans="3:3" x14ac:dyDescent="0.25">
      <c r="C745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dimension ref="A3:B1405"/>
  <sheetViews>
    <sheetView workbookViewId="0">
      <selection activeCell="A4" sqref="A4"/>
    </sheetView>
  </sheetViews>
  <sheetFormatPr defaultRowHeight="15" x14ac:dyDescent="0.25"/>
  <cols>
    <col min="1" max="1" width="13.140625" customWidth="1"/>
    <col min="2" max="2" width="20.140625" bestFit="1" customWidth="1"/>
  </cols>
  <sheetData>
    <row r="3" spans="1:2" x14ac:dyDescent="0.25">
      <c r="A3" s="3" t="s">
        <v>10128</v>
      </c>
      <c r="B3" t="s">
        <v>10889</v>
      </c>
    </row>
    <row r="4" spans="1:2" x14ac:dyDescent="0.25">
      <c r="A4" s="4" t="s">
        <v>10410</v>
      </c>
      <c r="B4">
        <v>252</v>
      </c>
    </row>
    <row r="5" spans="1:2" x14ac:dyDescent="0.25">
      <c r="A5" s="4" t="s">
        <v>10391</v>
      </c>
      <c r="B5">
        <v>33</v>
      </c>
    </row>
    <row r="6" spans="1:2" x14ac:dyDescent="0.25">
      <c r="A6" s="4" t="s">
        <v>10392</v>
      </c>
      <c r="B6">
        <v>34</v>
      </c>
    </row>
    <row r="7" spans="1:2" x14ac:dyDescent="0.25">
      <c r="A7" s="4" t="s">
        <v>10411</v>
      </c>
      <c r="B7">
        <v>33</v>
      </c>
    </row>
    <row r="8" spans="1:2" x14ac:dyDescent="0.25">
      <c r="A8" s="4" t="s">
        <v>10412</v>
      </c>
      <c r="B8">
        <v>32</v>
      </c>
    </row>
    <row r="9" spans="1:2" x14ac:dyDescent="0.25">
      <c r="A9" s="4" t="s">
        <v>10413</v>
      </c>
      <c r="B9">
        <v>32</v>
      </c>
    </row>
    <row r="10" spans="1:2" x14ac:dyDescent="0.25">
      <c r="A10" s="4" t="s">
        <v>10414</v>
      </c>
      <c r="B10">
        <v>33</v>
      </c>
    </row>
    <row r="11" spans="1:2" x14ac:dyDescent="0.25">
      <c r="A11" s="4" t="s">
        <v>10415</v>
      </c>
      <c r="B11">
        <v>32</v>
      </c>
    </row>
    <row r="12" spans="1:2" x14ac:dyDescent="0.25">
      <c r="A12" s="4" t="s">
        <v>10416</v>
      </c>
      <c r="B12">
        <v>31</v>
      </c>
    </row>
    <row r="13" spans="1:2" x14ac:dyDescent="0.25">
      <c r="A13" s="4" t="s">
        <v>10417</v>
      </c>
      <c r="B13">
        <v>31</v>
      </c>
    </row>
    <row r="14" spans="1:2" x14ac:dyDescent="0.25">
      <c r="A14" s="4" t="s">
        <v>10393</v>
      </c>
      <c r="B14">
        <v>8</v>
      </c>
    </row>
    <row r="15" spans="1:2" x14ac:dyDescent="0.25">
      <c r="A15" s="4" t="s">
        <v>10418</v>
      </c>
      <c r="B15">
        <v>29</v>
      </c>
    </row>
    <row r="16" spans="1:2" x14ac:dyDescent="0.25">
      <c r="A16" s="4" t="s">
        <v>10419</v>
      </c>
      <c r="B16">
        <v>9</v>
      </c>
    </row>
    <row r="17" spans="1:2" x14ac:dyDescent="0.25">
      <c r="A17" s="4" t="s">
        <v>10420</v>
      </c>
      <c r="B17">
        <v>9</v>
      </c>
    </row>
    <row r="18" spans="1:2" x14ac:dyDescent="0.25">
      <c r="A18" s="4" t="s">
        <v>10143</v>
      </c>
      <c r="B18">
        <v>30</v>
      </c>
    </row>
    <row r="19" spans="1:2" x14ac:dyDescent="0.25">
      <c r="A19" s="4" t="s">
        <v>10421</v>
      </c>
      <c r="B19">
        <v>9</v>
      </c>
    </row>
    <row r="20" spans="1:2" x14ac:dyDescent="0.25">
      <c r="A20" s="4" t="s">
        <v>10422</v>
      </c>
      <c r="B20">
        <v>7</v>
      </c>
    </row>
    <row r="21" spans="1:2" x14ac:dyDescent="0.25">
      <c r="A21" s="4" t="s">
        <v>10423</v>
      </c>
      <c r="B21">
        <v>28</v>
      </c>
    </row>
    <row r="22" spans="1:2" x14ac:dyDescent="0.25">
      <c r="A22" s="4" t="s">
        <v>10424</v>
      </c>
      <c r="B22">
        <v>8</v>
      </c>
    </row>
    <row r="23" spans="1:2" x14ac:dyDescent="0.25">
      <c r="A23" s="4" t="s">
        <v>10425</v>
      </c>
      <c r="B23">
        <v>7</v>
      </c>
    </row>
    <row r="24" spans="1:2" x14ac:dyDescent="0.25">
      <c r="A24" s="4" t="s">
        <v>10426</v>
      </c>
      <c r="B24">
        <v>7</v>
      </c>
    </row>
    <row r="25" spans="1:2" x14ac:dyDescent="0.25">
      <c r="A25" s="4" t="s">
        <v>10427</v>
      </c>
      <c r="B25">
        <v>28</v>
      </c>
    </row>
    <row r="26" spans="1:2" x14ac:dyDescent="0.25">
      <c r="A26" s="4" t="s">
        <v>10144</v>
      </c>
      <c r="B26">
        <v>6</v>
      </c>
    </row>
    <row r="27" spans="1:2" x14ac:dyDescent="0.25">
      <c r="A27" s="4" t="s">
        <v>10428</v>
      </c>
      <c r="B27">
        <v>6</v>
      </c>
    </row>
    <row r="28" spans="1:2" x14ac:dyDescent="0.25">
      <c r="A28" s="4" t="s">
        <v>10429</v>
      </c>
      <c r="B28">
        <v>27</v>
      </c>
    </row>
    <row r="29" spans="1:2" x14ac:dyDescent="0.25">
      <c r="A29" s="4" t="s">
        <v>10145</v>
      </c>
      <c r="B29">
        <v>27</v>
      </c>
    </row>
    <row r="30" spans="1:2" x14ac:dyDescent="0.25">
      <c r="A30" s="4" t="s">
        <v>10146</v>
      </c>
      <c r="B30">
        <v>6</v>
      </c>
    </row>
    <row r="31" spans="1:2" x14ac:dyDescent="0.25">
      <c r="A31" s="4" t="s">
        <v>10147</v>
      </c>
      <c r="B31">
        <v>6</v>
      </c>
    </row>
    <row r="32" spans="1:2" x14ac:dyDescent="0.25">
      <c r="A32" s="4" t="s">
        <v>10148</v>
      </c>
      <c r="B32">
        <v>26</v>
      </c>
    </row>
    <row r="33" spans="1:2" x14ac:dyDescent="0.25">
      <c r="A33" s="4" t="s">
        <v>10430</v>
      </c>
      <c r="B33">
        <v>5</v>
      </c>
    </row>
    <row r="34" spans="1:2" x14ac:dyDescent="0.25">
      <c r="A34" s="4" t="s">
        <v>10394</v>
      </c>
      <c r="B34">
        <v>4</v>
      </c>
    </row>
    <row r="35" spans="1:2" x14ac:dyDescent="0.25">
      <c r="A35" s="4" t="s">
        <v>10431</v>
      </c>
      <c r="B35">
        <v>25</v>
      </c>
    </row>
    <row r="36" spans="1:2" x14ac:dyDescent="0.25">
      <c r="A36" s="4" t="s">
        <v>10432</v>
      </c>
      <c r="B36">
        <v>4</v>
      </c>
    </row>
    <row r="37" spans="1:2" x14ac:dyDescent="0.25">
      <c r="A37" s="4" t="s">
        <v>10149</v>
      </c>
      <c r="B37">
        <v>25</v>
      </c>
    </row>
    <row r="38" spans="1:2" x14ac:dyDescent="0.25">
      <c r="A38" s="4" t="s">
        <v>10150</v>
      </c>
      <c r="B38">
        <v>4</v>
      </c>
    </row>
    <row r="39" spans="1:2" x14ac:dyDescent="0.25">
      <c r="A39" s="4" t="s">
        <v>10151</v>
      </c>
      <c r="B39">
        <v>4</v>
      </c>
    </row>
    <row r="40" spans="1:2" x14ac:dyDescent="0.25">
      <c r="A40" s="4" t="s">
        <v>10152</v>
      </c>
      <c r="B40">
        <v>4</v>
      </c>
    </row>
    <row r="41" spans="1:2" x14ac:dyDescent="0.25">
      <c r="A41" s="4" t="s">
        <v>10433</v>
      </c>
      <c r="B41">
        <v>4</v>
      </c>
    </row>
    <row r="42" spans="1:2" x14ac:dyDescent="0.25">
      <c r="A42" s="4" t="s">
        <v>10434</v>
      </c>
      <c r="B42">
        <v>25</v>
      </c>
    </row>
    <row r="43" spans="1:2" x14ac:dyDescent="0.25">
      <c r="A43" s="4" t="s">
        <v>10435</v>
      </c>
      <c r="B43">
        <v>4</v>
      </c>
    </row>
    <row r="44" spans="1:2" x14ac:dyDescent="0.25">
      <c r="A44" s="4" t="s">
        <v>10395</v>
      </c>
      <c r="B44">
        <v>25</v>
      </c>
    </row>
    <row r="45" spans="1:2" x14ac:dyDescent="0.25">
      <c r="A45" s="4" t="s">
        <v>10153</v>
      </c>
      <c r="B45">
        <v>25</v>
      </c>
    </row>
    <row r="46" spans="1:2" x14ac:dyDescent="0.25">
      <c r="A46" s="4" t="s">
        <v>10154</v>
      </c>
      <c r="B46">
        <v>4</v>
      </c>
    </row>
    <row r="47" spans="1:2" x14ac:dyDescent="0.25">
      <c r="A47" s="4" t="s">
        <v>10155</v>
      </c>
      <c r="B47">
        <v>4</v>
      </c>
    </row>
    <row r="48" spans="1:2" x14ac:dyDescent="0.25">
      <c r="A48" s="4" t="s">
        <v>10156</v>
      </c>
      <c r="B48">
        <v>25</v>
      </c>
    </row>
    <row r="49" spans="1:2" x14ac:dyDescent="0.25">
      <c r="A49" s="4" t="s">
        <v>10157</v>
      </c>
      <c r="B49">
        <v>25</v>
      </c>
    </row>
    <row r="50" spans="1:2" x14ac:dyDescent="0.25">
      <c r="A50" s="4" t="s">
        <v>10436</v>
      </c>
      <c r="B50">
        <v>4</v>
      </c>
    </row>
    <row r="51" spans="1:2" x14ac:dyDescent="0.25">
      <c r="A51" s="4" t="s">
        <v>10177</v>
      </c>
      <c r="B51">
        <v>25</v>
      </c>
    </row>
    <row r="52" spans="1:2" x14ac:dyDescent="0.25">
      <c r="A52" s="4" t="s">
        <v>10158</v>
      </c>
      <c r="B52">
        <v>25</v>
      </c>
    </row>
    <row r="53" spans="1:2" x14ac:dyDescent="0.25">
      <c r="A53" s="4" t="s">
        <v>10159</v>
      </c>
      <c r="B53">
        <v>25</v>
      </c>
    </row>
    <row r="54" spans="1:2" x14ac:dyDescent="0.25">
      <c r="A54" s="4" t="s">
        <v>10160</v>
      </c>
      <c r="B54">
        <v>4</v>
      </c>
    </row>
    <row r="55" spans="1:2" x14ac:dyDescent="0.25">
      <c r="A55" s="4" t="s">
        <v>10437</v>
      </c>
      <c r="B55">
        <v>5</v>
      </c>
    </row>
    <row r="56" spans="1:2" x14ac:dyDescent="0.25">
      <c r="A56" s="4" t="s">
        <v>10438</v>
      </c>
      <c r="B56">
        <v>5</v>
      </c>
    </row>
    <row r="57" spans="1:2" x14ac:dyDescent="0.25">
      <c r="A57" s="4" t="s">
        <v>10439</v>
      </c>
      <c r="B57">
        <v>5</v>
      </c>
    </row>
    <row r="58" spans="1:2" x14ac:dyDescent="0.25">
      <c r="A58" s="4" t="s">
        <v>10440</v>
      </c>
      <c r="B58">
        <v>5</v>
      </c>
    </row>
    <row r="59" spans="1:2" x14ac:dyDescent="0.25">
      <c r="A59" s="4" t="s">
        <v>10441</v>
      </c>
      <c r="B59">
        <v>5</v>
      </c>
    </row>
    <row r="60" spans="1:2" x14ac:dyDescent="0.25">
      <c r="A60" s="4" t="s">
        <v>10442</v>
      </c>
      <c r="B60">
        <v>5</v>
      </c>
    </row>
    <row r="61" spans="1:2" x14ac:dyDescent="0.25">
      <c r="A61" s="4" t="s">
        <v>10443</v>
      </c>
      <c r="B61">
        <v>4</v>
      </c>
    </row>
    <row r="62" spans="1:2" x14ac:dyDescent="0.25">
      <c r="A62" s="4" t="s">
        <v>10444</v>
      </c>
      <c r="B62">
        <v>6</v>
      </c>
    </row>
    <row r="63" spans="1:2" x14ac:dyDescent="0.25">
      <c r="A63" s="4" t="s">
        <v>10161</v>
      </c>
      <c r="B63">
        <v>25</v>
      </c>
    </row>
    <row r="64" spans="1:2" x14ac:dyDescent="0.25">
      <c r="A64" s="4" t="s">
        <v>10162</v>
      </c>
      <c r="B64">
        <v>25</v>
      </c>
    </row>
    <row r="65" spans="1:2" x14ac:dyDescent="0.25">
      <c r="A65" s="4" t="s">
        <v>10163</v>
      </c>
      <c r="B65">
        <v>4</v>
      </c>
    </row>
    <row r="66" spans="1:2" x14ac:dyDescent="0.25">
      <c r="A66" s="4" t="s">
        <v>10164</v>
      </c>
      <c r="B66">
        <v>24</v>
      </c>
    </row>
    <row r="67" spans="1:2" x14ac:dyDescent="0.25">
      <c r="A67" s="4" t="s">
        <v>10165</v>
      </c>
      <c r="B67">
        <v>24</v>
      </c>
    </row>
    <row r="68" spans="1:2" x14ac:dyDescent="0.25">
      <c r="A68" s="4" t="s">
        <v>10166</v>
      </c>
      <c r="B68">
        <v>3</v>
      </c>
    </row>
    <row r="69" spans="1:2" x14ac:dyDescent="0.25">
      <c r="A69" s="4" t="s">
        <v>10445</v>
      </c>
      <c r="B69">
        <v>24</v>
      </c>
    </row>
    <row r="70" spans="1:2" x14ac:dyDescent="0.25">
      <c r="A70" s="4" t="s">
        <v>10167</v>
      </c>
      <c r="B70">
        <v>24</v>
      </c>
    </row>
    <row r="71" spans="1:2" x14ac:dyDescent="0.25">
      <c r="A71" s="4" t="s">
        <v>10446</v>
      </c>
      <c r="B71">
        <v>4</v>
      </c>
    </row>
    <row r="72" spans="1:2" x14ac:dyDescent="0.25">
      <c r="A72" s="4" t="s">
        <v>10447</v>
      </c>
      <c r="B72">
        <v>25</v>
      </c>
    </row>
    <row r="73" spans="1:2" x14ac:dyDescent="0.25">
      <c r="A73" s="4" t="s">
        <v>10448</v>
      </c>
      <c r="B73">
        <v>26</v>
      </c>
    </row>
    <row r="74" spans="1:2" x14ac:dyDescent="0.25">
      <c r="A74" s="4" t="s">
        <v>10449</v>
      </c>
      <c r="B74">
        <v>3</v>
      </c>
    </row>
    <row r="75" spans="1:2" x14ac:dyDescent="0.25">
      <c r="A75" s="4" t="s">
        <v>10450</v>
      </c>
      <c r="B75">
        <v>25</v>
      </c>
    </row>
    <row r="76" spans="1:2" x14ac:dyDescent="0.25">
      <c r="A76" s="4" t="s">
        <v>10451</v>
      </c>
      <c r="B76">
        <v>4</v>
      </c>
    </row>
    <row r="77" spans="1:2" x14ac:dyDescent="0.25">
      <c r="A77" s="4" t="s">
        <v>10452</v>
      </c>
      <c r="B77">
        <v>4</v>
      </c>
    </row>
    <row r="78" spans="1:2" x14ac:dyDescent="0.25">
      <c r="A78" s="4" t="s">
        <v>10453</v>
      </c>
      <c r="B78">
        <v>4</v>
      </c>
    </row>
    <row r="79" spans="1:2" x14ac:dyDescent="0.25">
      <c r="A79" s="4" t="s">
        <v>10454</v>
      </c>
      <c r="B79">
        <v>25</v>
      </c>
    </row>
    <row r="80" spans="1:2" x14ac:dyDescent="0.25">
      <c r="A80" s="4" t="s">
        <v>10455</v>
      </c>
      <c r="B80">
        <v>5</v>
      </c>
    </row>
    <row r="81" spans="1:2" x14ac:dyDescent="0.25">
      <c r="A81" s="4" t="s">
        <v>10168</v>
      </c>
      <c r="B81">
        <v>4</v>
      </c>
    </row>
    <row r="82" spans="1:2" x14ac:dyDescent="0.25">
      <c r="A82" s="4" t="s">
        <v>10456</v>
      </c>
      <c r="B82">
        <v>3</v>
      </c>
    </row>
    <row r="83" spans="1:2" x14ac:dyDescent="0.25">
      <c r="A83" s="4" t="s">
        <v>10457</v>
      </c>
      <c r="B83">
        <v>25</v>
      </c>
    </row>
    <row r="84" spans="1:2" x14ac:dyDescent="0.25">
      <c r="A84" s="4" t="s">
        <v>10458</v>
      </c>
      <c r="B84">
        <v>24</v>
      </c>
    </row>
    <row r="85" spans="1:2" x14ac:dyDescent="0.25">
      <c r="A85" s="4" t="s">
        <v>10459</v>
      </c>
      <c r="B85">
        <v>24</v>
      </c>
    </row>
    <row r="86" spans="1:2" x14ac:dyDescent="0.25">
      <c r="A86" s="4" t="s">
        <v>10460</v>
      </c>
      <c r="B86">
        <v>3</v>
      </c>
    </row>
    <row r="87" spans="1:2" x14ac:dyDescent="0.25">
      <c r="A87" s="4" t="s">
        <v>10461</v>
      </c>
      <c r="B87">
        <v>26</v>
      </c>
    </row>
    <row r="88" spans="1:2" x14ac:dyDescent="0.25">
      <c r="A88" s="4" t="s">
        <v>10462</v>
      </c>
      <c r="B88">
        <v>4</v>
      </c>
    </row>
    <row r="89" spans="1:2" x14ac:dyDescent="0.25">
      <c r="A89" s="4" t="s">
        <v>10463</v>
      </c>
      <c r="B89">
        <v>4</v>
      </c>
    </row>
    <row r="90" spans="1:2" x14ac:dyDescent="0.25">
      <c r="A90" s="4" t="s">
        <v>10169</v>
      </c>
      <c r="B90">
        <v>25</v>
      </c>
    </row>
    <row r="91" spans="1:2" x14ac:dyDescent="0.25">
      <c r="A91" s="4" t="s">
        <v>10464</v>
      </c>
      <c r="B91">
        <v>4</v>
      </c>
    </row>
    <row r="92" spans="1:2" x14ac:dyDescent="0.25">
      <c r="A92" s="4" t="s">
        <v>10465</v>
      </c>
      <c r="B92">
        <v>3</v>
      </c>
    </row>
    <row r="93" spans="1:2" x14ac:dyDescent="0.25">
      <c r="A93" s="4" t="s">
        <v>10466</v>
      </c>
      <c r="B93">
        <v>25</v>
      </c>
    </row>
    <row r="94" spans="1:2" x14ac:dyDescent="0.25">
      <c r="A94" s="4" t="s">
        <v>10170</v>
      </c>
      <c r="B94">
        <v>26</v>
      </c>
    </row>
    <row r="95" spans="1:2" x14ac:dyDescent="0.25">
      <c r="A95" s="4" t="s">
        <v>10171</v>
      </c>
      <c r="B95">
        <v>4</v>
      </c>
    </row>
    <row r="96" spans="1:2" x14ac:dyDescent="0.25">
      <c r="A96" s="4" t="s">
        <v>10172</v>
      </c>
      <c r="B96">
        <v>26</v>
      </c>
    </row>
    <row r="97" spans="1:2" x14ac:dyDescent="0.25">
      <c r="A97" s="4" t="s">
        <v>10173</v>
      </c>
      <c r="B97">
        <v>27</v>
      </c>
    </row>
    <row r="98" spans="1:2" x14ac:dyDescent="0.25">
      <c r="A98" s="4" t="s">
        <v>10174</v>
      </c>
      <c r="B98">
        <v>27</v>
      </c>
    </row>
    <row r="99" spans="1:2" x14ac:dyDescent="0.25">
      <c r="A99" s="4" t="s">
        <v>10467</v>
      </c>
      <c r="B99">
        <v>27</v>
      </c>
    </row>
    <row r="100" spans="1:2" x14ac:dyDescent="0.25">
      <c r="A100" s="4" t="s">
        <v>10468</v>
      </c>
      <c r="B100">
        <v>3</v>
      </c>
    </row>
    <row r="101" spans="1:2" x14ac:dyDescent="0.25">
      <c r="A101" s="4" t="s">
        <v>10469</v>
      </c>
      <c r="B101">
        <v>23</v>
      </c>
    </row>
    <row r="102" spans="1:2" x14ac:dyDescent="0.25">
      <c r="A102" s="4" t="s">
        <v>10470</v>
      </c>
      <c r="B102">
        <v>24</v>
      </c>
    </row>
    <row r="103" spans="1:2" x14ac:dyDescent="0.25">
      <c r="A103" s="4" t="s">
        <v>10175</v>
      </c>
      <c r="B103">
        <v>3</v>
      </c>
    </row>
    <row r="104" spans="1:2" x14ac:dyDescent="0.25">
      <c r="A104" s="4" t="s">
        <v>10176</v>
      </c>
      <c r="B104">
        <v>4</v>
      </c>
    </row>
    <row r="105" spans="1:2" x14ac:dyDescent="0.25">
      <c r="A105" s="4" t="s">
        <v>10471</v>
      </c>
      <c r="B105">
        <v>4</v>
      </c>
    </row>
    <row r="106" spans="1:2" x14ac:dyDescent="0.25">
      <c r="A106" s="4" t="s">
        <v>10472</v>
      </c>
      <c r="B106">
        <v>3</v>
      </c>
    </row>
    <row r="107" spans="1:2" x14ac:dyDescent="0.25">
      <c r="A107" s="4" t="s">
        <v>10473</v>
      </c>
      <c r="B107">
        <v>3</v>
      </c>
    </row>
    <row r="108" spans="1:2" x14ac:dyDescent="0.25">
      <c r="A108" s="4" t="s">
        <v>10474</v>
      </c>
      <c r="B108">
        <v>3</v>
      </c>
    </row>
    <row r="109" spans="1:2" x14ac:dyDescent="0.25">
      <c r="A109" s="4" t="s">
        <v>10475</v>
      </c>
      <c r="B109">
        <v>4</v>
      </c>
    </row>
    <row r="110" spans="1:2" x14ac:dyDescent="0.25">
      <c r="A110" s="4" t="s">
        <v>10476</v>
      </c>
      <c r="B110">
        <v>4</v>
      </c>
    </row>
    <row r="111" spans="1:2" x14ac:dyDescent="0.25">
      <c r="A111" s="4" t="s">
        <v>10477</v>
      </c>
      <c r="B111">
        <v>3</v>
      </c>
    </row>
    <row r="112" spans="1:2" x14ac:dyDescent="0.25">
      <c r="A112" s="4" t="s">
        <v>10478</v>
      </c>
      <c r="B112">
        <v>2</v>
      </c>
    </row>
    <row r="113" spans="1:2" x14ac:dyDescent="0.25">
      <c r="A113" s="4" t="s">
        <v>10479</v>
      </c>
      <c r="B113">
        <v>3</v>
      </c>
    </row>
    <row r="114" spans="1:2" x14ac:dyDescent="0.25">
      <c r="A114" s="4" t="s">
        <v>10480</v>
      </c>
      <c r="B114">
        <v>2</v>
      </c>
    </row>
    <row r="115" spans="1:2" x14ac:dyDescent="0.25">
      <c r="A115" s="4" t="s">
        <v>10130</v>
      </c>
      <c r="B115">
        <v>2</v>
      </c>
    </row>
    <row r="116" spans="1:2" x14ac:dyDescent="0.25">
      <c r="A116" s="4" t="s">
        <v>10131</v>
      </c>
      <c r="B116">
        <v>2</v>
      </c>
    </row>
    <row r="117" spans="1:2" x14ac:dyDescent="0.25">
      <c r="A117" s="4" t="s">
        <v>10132</v>
      </c>
      <c r="B117">
        <v>2</v>
      </c>
    </row>
    <row r="118" spans="1:2" x14ac:dyDescent="0.25">
      <c r="A118" s="4" t="s">
        <v>10133</v>
      </c>
      <c r="B118">
        <v>2</v>
      </c>
    </row>
    <row r="119" spans="1:2" x14ac:dyDescent="0.25">
      <c r="A119" s="4" t="s">
        <v>10481</v>
      </c>
      <c r="B119">
        <v>2</v>
      </c>
    </row>
    <row r="120" spans="1:2" x14ac:dyDescent="0.25">
      <c r="A120" s="4" t="s">
        <v>10482</v>
      </c>
      <c r="B120">
        <v>2</v>
      </c>
    </row>
    <row r="121" spans="1:2" x14ac:dyDescent="0.25">
      <c r="A121" s="4" t="s">
        <v>10483</v>
      </c>
      <c r="B121">
        <v>2</v>
      </c>
    </row>
    <row r="122" spans="1:2" x14ac:dyDescent="0.25">
      <c r="A122" s="4" t="s">
        <v>10484</v>
      </c>
      <c r="B122">
        <v>2</v>
      </c>
    </row>
    <row r="123" spans="1:2" x14ac:dyDescent="0.25">
      <c r="A123" s="4" t="s">
        <v>10485</v>
      </c>
      <c r="B123">
        <v>2</v>
      </c>
    </row>
    <row r="124" spans="1:2" x14ac:dyDescent="0.25">
      <c r="A124" s="4" t="s">
        <v>10178</v>
      </c>
      <c r="B124">
        <v>2</v>
      </c>
    </row>
    <row r="125" spans="1:2" x14ac:dyDescent="0.25">
      <c r="A125" s="4" t="s">
        <v>10486</v>
      </c>
      <c r="B125">
        <v>5</v>
      </c>
    </row>
    <row r="126" spans="1:2" x14ac:dyDescent="0.25">
      <c r="A126" s="4" t="s">
        <v>10487</v>
      </c>
      <c r="B126">
        <v>5</v>
      </c>
    </row>
    <row r="127" spans="1:2" x14ac:dyDescent="0.25">
      <c r="A127" s="4" t="s">
        <v>10488</v>
      </c>
      <c r="B127">
        <v>4</v>
      </c>
    </row>
    <row r="128" spans="1:2" x14ac:dyDescent="0.25">
      <c r="A128" s="4" t="s">
        <v>10489</v>
      </c>
      <c r="B128">
        <v>5</v>
      </c>
    </row>
    <row r="129" spans="1:2" x14ac:dyDescent="0.25">
      <c r="A129" s="4" t="s">
        <v>10134</v>
      </c>
      <c r="B129">
        <v>4</v>
      </c>
    </row>
    <row r="130" spans="1:2" x14ac:dyDescent="0.25">
      <c r="A130" s="4" t="s">
        <v>10490</v>
      </c>
      <c r="B130">
        <v>6</v>
      </c>
    </row>
    <row r="131" spans="1:2" x14ac:dyDescent="0.25">
      <c r="A131" s="4" t="s">
        <v>10491</v>
      </c>
      <c r="B131">
        <v>3</v>
      </c>
    </row>
    <row r="132" spans="1:2" x14ac:dyDescent="0.25">
      <c r="A132" s="4" t="s">
        <v>10492</v>
      </c>
      <c r="B132">
        <v>4</v>
      </c>
    </row>
    <row r="133" spans="1:2" x14ac:dyDescent="0.25">
      <c r="A133" s="4" t="s">
        <v>10493</v>
      </c>
      <c r="B133">
        <v>4</v>
      </c>
    </row>
    <row r="134" spans="1:2" x14ac:dyDescent="0.25">
      <c r="A134" s="4" t="s">
        <v>10179</v>
      </c>
      <c r="B134">
        <v>4</v>
      </c>
    </row>
    <row r="135" spans="1:2" x14ac:dyDescent="0.25">
      <c r="A135" s="4" t="s">
        <v>10494</v>
      </c>
      <c r="B135">
        <v>5</v>
      </c>
    </row>
    <row r="136" spans="1:2" x14ac:dyDescent="0.25">
      <c r="A136" s="4" t="s">
        <v>10495</v>
      </c>
      <c r="B136">
        <v>4</v>
      </c>
    </row>
    <row r="137" spans="1:2" x14ac:dyDescent="0.25">
      <c r="A137" s="4" t="s">
        <v>10496</v>
      </c>
      <c r="B137">
        <v>2</v>
      </c>
    </row>
    <row r="138" spans="1:2" x14ac:dyDescent="0.25">
      <c r="A138" s="4" t="s">
        <v>10497</v>
      </c>
      <c r="B138">
        <v>4</v>
      </c>
    </row>
    <row r="139" spans="1:2" x14ac:dyDescent="0.25">
      <c r="A139" s="4" t="s">
        <v>10498</v>
      </c>
      <c r="B139">
        <v>3</v>
      </c>
    </row>
    <row r="140" spans="1:2" x14ac:dyDescent="0.25">
      <c r="A140" s="4" t="s">
        <v>10499</v>
      </c>
      <c r="B140">
        <v>4</v>
      </c>
    </row>
    <row r="141" spans="1:2" x14ac:dyDescent="0.25">
      <c r="A141" s="4" t="s">
        <v>10500</v>
      </c>
      <c r="B141">
        <v>4</v>
      </c>
    </row>
    <row r="142" spans="1:2" x14ac:dyDescent="0.25">
      <c r="A142" s="4" t="s">
        <v>10501</v>
      </c>
      <c r="B142">
        <v>4</v>
      </c>
    </row>
    <row r="143" spans="1:2" x14ac:dyDescent="0.25">
      <c r="A143" s="4" t="s">
        <v>10502</v>
      </c>
      <c r="B143">
        <v>4</v>
      </c>
    </row>
    <row r="144" spans="1:2" x14ac:dyDescent="0.25">
      <c r="A144" s="4" t="s">
        <v>10503</v>
      </c>
      <c r="B144">
        <v>4</v>
      </c>
    </row>
    <row r="145" spans="1:2" x14ac:dyDescent="0.25">
      <c r="A145" s="4" t="s">
        <v>10504</v>
      </c>
      <c r="B145">
        <v>3</v>
      </c>
    </row>
    <row r="146" spans="1:2" x14ac:dyDescent="0.25">
      <c r="A146" s="4" t="s">
        <v>10505</v>
      </c>
      <c r="B146">
        <v>3</v>
      </c>
    </row>
    <row r="147" spans="1:2" x14ac:dyDescent="0.25">
      <c r="A147" s="4" t="s">
        <v>10506</v>
      </c>
      <c r="B147">
        <v>3</v>
      </c>
    </row>
    <row r="148" spans="1:2" x14ac:dyDescent="0.25">
      <c r="A148" s="4" t="s">
        <v>10507</v>
      </c>
      <c r="B148">
        <v>3</v>
      </c>
    </row>
    <row r="149" spans="1:2" x14ac:dyDescent="0.25">
      <c r="A149" s="4" t="s">
        <v>10508</v>
      </c>
      <c r="B149">
        <v>3</v>
      </c>
    </row>
    <row r="150" spans="1:2" x14ac:dyDescent="0.25">
      <c r="A150" s="4" t="s">
        <v>10509</v>
      </c>
      <c r="B150">
        <v>3</v>
      </c>
    </row>
    <row r="151" spans="1:2" x14ac:dyDescent="0.25">
      <c r="A151" s="4" t="s">
        <v>10510</v>
      </c>
      <c r="B151">
        <v>3</v>
      </c>
    </row>
    <row r="152" spans="1:2" x14ac:dyDescent="0.25">
      <c r="A152" s="4" t="s">
        <v>10511</v>
      </c>
      <c r="B152">
        <v>3</v>
      </c>
    </row>
    <row r="153" spans="1:2" x14ac:dyDescent="0.25">
      <c r="A153" s="4" t="s">
        <v>10512</v>
      </c>
      <c r="B153">
        <v>1</v>
      </c>
    </row>
    <row r="154" spans="1:2" x14ac:dyDescent="0.25">
      <c r="A154" s="4" t="s">
        <v>10513</v>
      </c>
      <c r="B154">
        <v>1</v>
      </c>
    </row>
    <row r="155" spans="1:2" x14ac:dyDescent="0.25">
      <c r="A155" s="4" t="s">
        <v>10135</v>
      </c>
      <c r="B155">
        <v>1</v>
      </c>
    </row>
    <row r="156" spans="1:2" x14ac:dyDescent="0.25">
      <c r="A156" s="4" t="s">
        <v>10136</v>
      </c>
      <c r="B156">
        <v>3</v>
      </c>
    </row>
    <row r="157" spans="1:2" x14ac:dyDescent="0.25">
      <c r="A157" s="4" t="s">
        <v>10514</v>
      </c>
      <c r="B157">
        <v>3</v>
      </c>
    </row>
    <row r="158" spans="1:2" x14ac:dyDescent="0.25">
      <c r="A158" s="4" t="s">
        <v>10137</v>
      </c>
      <c r="B158">
        <v>3</v>
      </c>
    </row>
    <row r="159" spans="1:2" x14ac:dyDescent="0.25">
      <c r="A159" s="4" t="s">
        <v>10515</v>
      </c>
      <c r="B159">
        <v>3</v>
      </c>
    </row>
    <row r="160" spans="1:2" x14ac:dyDescent="0.25">
      <c r="A160" s="4" t="s">
        <v>10516</v>
      </c>
      <c r="B160">
        <v>6</v>
      </c>
    </row>
    <row r="161" spans="1:2" x14ac:dyDescent="0.25">
      <c r="A161" s="4" t="s">
        <v>10517</v>
      </c>
      <c r="B161">
        <v>3</v>
      </c>
    </row>
    <row r="162" spans="1:2" x14ac:dyDescent="0.25">
      <c r="A162" s="4" t="s">
        <v>10518</v>
      </c>
      <c r="B162">
        <v>3</v>
      </c>
    </row>
    <row r="163" spans="1:2" x14ac:dyDescent="0.25">
      <c r="A163" s="4" t="s">
        <v>10519</v>
      </c>
      <c r="B163">
        <v>2</v>
      </c>
    </row>
    <row r="164" spans="1:2" x14ac:dyDescent="0.25">
      <c r="A164" s="4" t="s">
        <v>10520</v>
      </c>
      <c r="B164">
        <v>2</v>
      </c>
    </row>
    <row r="165" spans="1:2" x14ac:dyDescent="0.25">
      <c r="A165" s="4" t="s">
        <v>10521</v>
      </c>
      <c r="B165">
        <v>3</v>
      </c>
    </row>
    <row r="166" spans="1:2" x14ac:dyDescent="0.25">
      <c r="A166" s="4" t="s">
        <v>10522</v>
      </c>
      <c r="B166">
        <v>3</v>
      </c>
    </row>
    <row r="167" spans="1:2" x14ac:dyDescent="0.25">
      <c r="A167" s="4" t="s">
        <v>10523</v>
      </c>
      <c r="B167">
        <v>3</v>
      </c>
    </row>
    <row r="168" spans="1:2" x14ac:dyDescent="0.25">
      <c r="A168" s="4" t="s">
        <v>10524</v>
      </c>
      <c r="B168">
        <v>3</v>
      </c>
    </row>
    <row r="169" spans="1:2" x14ac:dyDescent="0.25">
      <c r="A169" s="4" t="s">
        <v>10525</v>
      </c>
      <c r="B169">
        <v>3</v>
      </c>
    </row>
    <row r="170" spans="1:2" x14ac:dyDescent="0.25">
      <c r="A170" s="4" t="s">
        <v>10526</v>
      </c>
      <c r="B170">
        <v>3</v>
      </c>
    </row>
    <row r="171" spans="1:2" x14ac:dyDescent="0.25">
      <c r="A171" s="4" t="s">
        <v>10527</v>
      </c>
      <c r="B171">
        <v>3</v>
      </c>
    </row>
    <row r="172" spans="1:2" x14ac:dyDescent="0.25">
      <c r="A172" s="4" t="s">
        <v>10528</v>
      </c>
      <c r="B172">
        <v>3</v>
      </c>
    </row>
    <row r="173" spans="1:2" x14ac:dyDescent="0.25">
      <c r="A173" s="4" t="s">
        <v>10529</v>
      </c>
      <c r="B173">
        <v>3</v>
      </c>
    </row>
    <row r="174" spans="1:2" x14ac:dyDescent="0.25">
      <c r="A174" s="4" t="s">
        <v>10530</v>
      </c>
      <c r="B174">
        <v>3</v>
      </c>
    </row>
    <row r="175" spans="1:2" x14ac:dyDescent="0.25">
      <c r="A175" s="4" t="s">
        <v>10531</v>
      </c>
      <c r="B175">
        <v>3</v>
      </c>
    </row>
    <row r="176" spans="1:2" x14ac:dyDescent="0.25">
      <c r="A176" s="4" t="s">
        <v>10532</v>
      </c>
      <c r="B176">
        <v>3</v>
      </c>
    </row>
    <row r="177" spans="1:2" x14ac:dyDescent="0.25">
      <c r="A177" s="4" t="s">
        <v>10533</v>
      </c>
      <c r="B177">
        <v>3</v>
      </c>
    </row>
    <row r="178" spans="1:2" x14ac:dyDescent="0.25">
      <c r="A178" s="4" t="s">
        <v>10534</v>
      </c>
      <c r="B178">
        <v>3</v>
      </c>
    </row>
    <row r="179" spans="1:2" x14ac:dyDescent="0.25">
      <c r="A179" s="4" t="s">
        <v>10535</v>
      </c>
      <c r="B179">
        <v>3</v>
      </c>
    </row>
    <row r="180" spans="1:2" x14ac:dyDescent="0.25">
      <c r="A180" s="4" t="s">
        <v>10536</v>
      </c>
      <c r="B180">
        <v>3</v>
      </c>
    </row>
    <row r="181" spans="1:2" x14ac:dyDescent="0.25">
      <c r="A181" s="4" t="s">
        <v>10537</v>
      </c>
      <c r="B181">
        <v>3</v>
      </c>
    </row>
    <row r="182" spans="1:2" x14ac:dyDescent="0.25">
      <c r="A182" s="4" t="s">
        <v>10538</v>
      </c>
      <c r="B182">
        <v>3</v>
      </c>
    </row>
    <row r="183" spans="1:2" x14ac:dyDescent="0.25">
      <c r="A183" s="4" t="s">
        <v>10539</v>
      </c>
      <c r="B183">
        <v>3</v>
      </c>
    </row>
    <row r="184" spans="1:2" x14ac:dyDescent="0.25">
      <c r="A184" s="4" t="s">
        <v>10540</v>
      </c>
      <c r="B184">
        <v>3</v>
      </c>
    </row>
    <row r="185" spans="1:2" x14ac:dyDescent="0.25">
      <c r="A185" s="4" t="s">
        <v>10541</v>
      </c>
      <c r="B185">
        <v>3</v>
      </c>
    </row>
    <row r="186" spans="1:2" x14ac:dyDescent="0.25">
      <c r="A186" s="4" t="s">
        <v>10542</v>
      </c>
      <c r="B186">
        <v>2</v>
      </c>
    </row>
    <row r="187" spans="1:2" x14ac:dyDescent="0.25">
      <c r="A187" s="4" t="s">
        <v>10543</v>
      </c>
      <c r="B187">
        <v>2</v>
      </c>
    </row>
    <row r="188" spans="1:2" x14ac:dyDescent="0.25">
      <c r="A188" s="4" t="s">
        <v>10544</v>
      </c>
      <c r="B188">
        <v>3</v>
      </c>
    </row>
    <row r="189" spans="1:2" x14ac:dyDescent="0.25">
      <c r="A189" s="4" t="s">
        <v>10545</v>
      </c>
      <c r="B189">
        <v>2</v>
      </c>
    </row>
    <row r="190" spans="1:2" x14ac:dyDescent="0.25">
      <c r="A190" s="4" t="s">
        <v>10546</v>
      </c>
      <c r="B190">
        <v>3</v>
      </c>
    </row>
    <row r="191" spans="1:2" x14ac:dyDescent="0.25">
      <c r="A191" s="4" t="s">
        <v>10547</v>
      </c>
      <c r="B191">
        <v>3</v>
      </c>
    </row>
    <row r="192" spans="1:2" x14ac:dyDescent="0.25">
      <c r="A192" s="4" t="s">
        <v>10548</v>
      </c>
      <c r="B192">
        <v>3</v>
      </c>
    </row>
    <row r="193" spans="1:2" x14ac:dyDescent="0.25">
      <c r="A193" s="4" t="s">
        <v>10549</v>
      </c>
      <c r="B193">
        <v>3</v>
      </c>
    </row>
    <row r="194" spans="1:2" x14ac:dyDescent="0.25">
      <c r="A194" s="4" t="s">
        <v>10550</v>
      </c>
      <c r="B194">
        <v>2</v>
      </c>
    </row>
    <row r="195" spans="1:2" x14ac:dyDescent="0.25">
      <c r="A195" s="4" t="s">
        <v>10551</v>
      </c>
      <c r="B195">
        <v>3</v>
      </c>
    </row>
    <row r="196" spans="1:2" x14ac:dyDescent="0.25">
      <c r="A196" s="4" t="s">
        <v>10180</v>
      </c>
      <c r="B196">
        <v>21</v>
      </c>
    </row>
    <row r="197" spans="1:2" x14ac:dyDescent="0.25">
      <c r="A197" s="4" t="s">
        <v>10183</v>
      </c>
      <c r="B197">
        <v>21</v>
      </c>
    </row>
    <row r="198" spans="1:2" x14ac:dyDescent="0.25">
      <c r="A198" s="4" t="s">
        <v>10188</v>
      </c>
      <c r="B198">
        <v>21</v>
      </c>
    </row>
    <row r="199" spans="1:2" x14ac:dyDescent="0.25">
      <c r="A199" s="4" t="s">
        <v>10191</v>
      </c>
      <c r="B199">
        <v>21</v>
      </c>
    </row>
    <row r="200" spans="1:2" x14ac:dyDescent="0.25">
      <c r="A200" s="4" t="s">
        <v>10192</v>
      </c>
      <c r="B200">
        <v>21</v>
      </c>
    </row>
    <row r="201" spans="1:2" x14ac:dyDescent="0.25">
      <c r="A201" s="4" t="s">
        <v>10194</v>
      </c>
      <c r="B201">
        <v>21</v>
      </c>
    </row>
    <row r="202" spans="1:2" x14ac:dyDescent="0.25">
      <c r="A202" s="4" t="s">
        <v>10552</v>
      </c>
      <c r="B202">
        <v>1</v>
      </c>
    </row>
    <row r="203" spans="1:2" x14ac:dyDescent="0.25">
      <c r="A203" s="4" t="s">
        <v>10207</v>
      </c>
      <c r="B203">
        <v>1</v>
      </c>
    </row>
    <row r="204" spans="1:2" x14ac:dyDescent="0.25">
      <c r="A204" s="4" t="s">
        <v>10208</v>
      </c>
      <c r="B204">
        <v>1</v>
      </c>
    </row>
    <row r="205" spans="1:2" x14ac:dyDescent="0.25">
      <c r="A205" s="4" t="s">
        <v>10209</v>
      </c>
      <c r="B205">
        <v>1</v>
      </c>
    </row>
    <row r="206" spans="1:2" x14ac:dyDescent="0.25">
      <c r="A206" s="4" t="s">
        <v>10213</v>
      </c>
      <c r="B206">
        <v>1</v>
      </c>
    </row>
    <row r="207" spans="1:2" x14ac:dyDescent="0.25">
      <c r="A207" s="4" t="s">
        <v>10215</v>
      </c>
      <c r="B207">
        <v>1</v>
      </c>
    </row>
    <row r="208" spans="1:2" x14ac:dyDescent="0.25">
      <c r="A208" s="4" t="s">
        <v>10216</v>
      </c>
      <c r="B208">
        <v>1</v>
      </c>
    </row>
    <row r="209" spans="1:2" x14ac:dyDescent="0.25">
      <c r="A209" s="4" t="s">
        <v>10553</v>
      </c>
      <c r="B209">
        <v>1</v>
      </c>
    </row>
    <row r="210" spans="1:2" x14ac:dyDescent="0.25">
      <c r="A210" s="4" t="s">
        <v>10554</v>
      </c>
      <c r="B210">
        <v>1</v>
      </c>
    </row>
    <row r="211" spans="1:2" x14ac:dyDescent="0.25">
      <c r="A211" s="4" t="s">
        <v>10221</v>
      </c>
      <c r="B211">
        <v>1</v>
      </c>
    </row>
    <row r="212" spans="1:2" x14ac:dyDescent="0.25">
      <c r="A212" s="4" t="s">
        <v>10222</v>
      </c>
      <c r="B212">
        <v>1</v>
      </c>
    </row>
    <row r="213" spans="1:2" x14ac:dyDescent="0.25">
      <c r="A213" s="4" t="s">
        <v>10223</v>
      </c>
      <c r="B213">
        <v>1</v>
      </c>
    </row>
    <row r="214" spans="1:2" x14ac:dyDescent="0.25">
      <c r="A214" s="4" t="s">
        <v>10224</v>
      </c>
      <c r="B214">
        <v>1</v>
      </c>
    </row>
    <row r="215" spans="1:2" x14ac:dyDescent="0.25">
      <c r="A215" s="4" t="s">
        <v>10225</v>
      </c>
      <c r="B215">
        <v>1</v>
      </c>
    </row>
    <row r="216" spans="1:2" x14ac:dyDescent="0.25">
      <c r="A216" s="4" t="s">
        <v>10226</v>
      </c>
      <c r="B216">
        <v>1</v>
      </c>
    </row>
    <row r="217" spans="1:2" x14ac:dyDescent="0.25">
      <c r="A217" s="4" t="s">
        <v>10227</v>
      </c>
      <c r="B217">
        <v>1</v>
      </c>
    </row>
    <row r="218" spans="1:2" x14ac:dyDescent="0.25">
      <c r="A218" s="4" t="s">
        <v>10228</v>
      </c>
      <c r="B218">
        <v>1</v>
      </c>
    </row>
    <row r="219" spans="1:2" x14ac:dyDescent="0.25">
      <c r="A219" s="4" t="s">
        <v>10555</v>
      </c>
      <c r="B219">
        <v>1</v>
      </c>
    </row>
    <row r="220" spans="1:2" x14ac:dyDescent="0.25">
      <c r="A220" s="4" t="s">
        <v>10234</v>
      </c>
      <c r="B220">
        <v>1</v>
      </c>
    </row>
    <row r="221" spans="1:2" x14ac:dyDescent="0.25">
      <c r="A221" s="4" t="s">
        <v>10235</v>
      </c>
      <c r="B221">
        <v>1</v>
      </c>
    </row>
    <row r="222" spans="1:2" x14ac:dyDescent="0.25">
      <c r="A222" s="4" t="s">
        <v>10236</v>
      </c>
      <c r="B222">
        <v>1</v>
      </c>
    </row>
    <row r="223" spans="1:2" x14ac:dyDescent="0.25">
      <c r="A223" s="4" t="s">
        <v>10237</v>
      </c>
      <c r="B223">
        <v>1</v>
      </c>
    </row>
    <row r="224" spans="1:2" x14ac:dyDescent="0.25">
      <c r="A224" s="4" t="s">
        <v>10238</v>
      </c>
      <c r="B224">
        <v>1</v>
      </c>
    </row>
    <row r="225" spans="1:2" x14ac:dyDescent="0.25">
      <c r="A225" s="4" t="s">
        <v>10240</v>
      </c>
      <c r="B225">
        <v>1</v>
      </c>
    </row>
    <row r="226" spans="1:2" x14ac:dyDescent="0.25">
      <c r="A226" s="4" t="s">
        <v>10242</v>
      </c>
      <c r="B226">
        <v>1</v>
      </c>
    </row>
    <row r="227" spans="1:2" x14ac:dyDescent="0.25">
      <c r="A227" s="4" t="s">
        <v>10243</v>
      </c>
      <c r="B227">
        <v>1</v>
      </c>
    </row>
    <row r="228" spans="1:2" x14ac:dyDescent="0.25">
      <c r="A228" s="4" t="s">
        <v>10556</v>
      </c>
      <c r="B228">
        <v>1</v>
      </c>
    </row>
    <row r="229" spans="1:2" x14ac:dyDescent="0.25">
      <c r="A229" s="4" t="s">
        <v>10244</v>
      </c>
      <c r="B229">
        <v>1</v>
      </c>
    </row>
    <row r="230" spans="1:2" x14ac:dyDescent="0.25">
      <c r="A230" s="4" t="s">
        <v>10249</v>
      </c>
      <c r="B230">
        <v>1</v>
      </c>
    </row>
    <row r="231" spans="1:2" x14ac:dyDescent="0.25">
      <c r="A231" s="4" t="s">
        <v>10250</v>
      </c>
      <c r="B231">
        <v>1</v>
      </c>
    </row>
    <row r="232" spans="1:2" x14ac:dyDescent="0.25">
      <c r="A232" s="4" t="s">
        <v>10557</v>
      </c>
      <c r="B232">
        <v>1</v>
      </c>
    </row>
    <row r="233" spans="1:2" x14ac:dyDescent="0.25">
      <c r="A233" s="4" t="s">
        <v>10558</v>
      </c>
      <c r="B233">
        <v>1</v>
      </c>
    </row>
    <row r="234" spans="1:2" x14ac:dyDescent="0.25">
      <c r="A234" s="4" t="s">
        <v>10559</v>
      </c>
      <c r="B234">
        <v>1</v>
      </c>
    </row>
    <row r="235" spans="1:2" x14ac:dyDescent="0.25">
      <c r="A235" s="4" t="s">
        <v>10560</v>
      </c>
      <c r="B235">
        <v>1</v>
      </c>
    </row>
    <row r="236" spans="1:2" x14ac:dyDescent="0.25">
      <c r="A236" s="4" t="s">
        <v>10561</v>
      </c>
      <c r="B236">
        <v>1</v>
      </c>
    </row>
    <row r="237" spans="1:2" x14ac:dyDescent="0.25">
      <c r="A237" s="4" t="s">
        <v>10251</v>
      </c>
      <c r="B237">
        <v>1</v>
      </c>
    </row>
    <row r="238" spans="1:2" x14ac:dyDescent="0.25">
      <c r="A238" s="4" t="s">
        <v>10562</v>
      </c>
      <c r="B238">
        <v>1</v>
      </c>
    </row>
    <row r="239" spans="1:2" x14ac:dyDescent="0.25">
      <c r="A239" s="4" t="s">
        <v>10563</v>
      </c>
      <c r="B239">
        <v>1</v>
      </c>
    </row>
    <row r="240" spans="1:2" x14ac:dyDescent="0.25">
      <c r="A240" s="4" t="s">
        <v>10252</v>
      </c>
      <c r="B240">
        <v>1</v>
      </c>
    </row>
    <row r="241" spans="1:2" x14ac:dyDescent="0.25">
      <c r="A241" s="4" t="s">
        <v>10564</v>
      </c>
      <c r="B241">
        <v>1</v>
      </c>
    </row>
    <row r="242" spans="1:2" x14ac:dyDescent="0.25">
      <c r="A242" s="4" t="s">
        <v>10565</v>
      </c>
      <c r="B242">
        <v>1</v>
      </c>
    </row>
    <row r="243" spans="1:2" x14ac:dyDescent="0.25">
      <c r="A243" s="4" t="s">
        <v>10141</v>
      </c>
      <c r="B243">
        <v>1</v>
      </c>
    </row>
    <row r="244" spans="1:2" x14ac:dyDescent="0.25">
      <c r="A244" s="4" t="s">
        <v>10142</v>
      </c>
      <c r="B244">
        <v>1</v>
      </c>
    </row>
    <row r="245" spans="1:2" x14ac:dyDescent="0.25">
      <c r="A245" s="4" t="s">
        <v>10566</v>
      </c>
      <c r="B245">
        <v>3</v>
      </c>
    </row>
    <row r="246" spans="1:2" x14ac:dyDescent="0.25">
      <c r="A246" s="4" t="s">
        <v>10567</v>
      </c>
      <c r="B246">
        <v>1</v>
      </c>
    </row>
    <row r="247" spans="1:2" x14ac:dyDescent="0.25">
      <c r="A247" s="4" t="s">
        <v>10568</v>
      </c>
      <c r="B247">
        <v>1</v>
      </c>
    </row>
    <row r="248" spans="1:2" x14ac:dyDescent="0.25">
      <c r="A248" s="4" t="s">
        <v>10253</v>
      </c>
      <c r="B248">
        <v>1</v>
      </c>
    </row>
    <row r="249" spans="1:2" x14ac:dyDescent="0.25">
      <c r="A249" s="4" t="s">
        <v>10569</v>
      </c>
      <c r="B249">
        <v>1</v>
      </c>
    </row>
    <row r="250" spans="1:2" x14ac:dyDescent="0.25">
      <c r="A250" s="4" t="s">
        <v>10570</v>
      </c>
      <c r="B250">
        <v>1</v>
      </c>
    </row>
    <row r="251" spans="1:2" x14ac:dyDescent="0.25">
      <c r="A251" s="4" t="s">
        <v>10571</v>
      </c>
      <c r="B251">
        <v>1</v>
      </c>
    </row>
    <row r="252" spans="1:2" x14ac:dyDescent="0.25">
      <c r="A252" s="4" t="s">
        <v>10572</v>
      </c>
      <c r="B252">
        <v>1</v>
      </c>
    </row>
    <row r="253" spans="1:2" x14ac:dyDescent="0.25">
      <c r="A253" s="4" t="s">
        <v>10573</v>
      </c>
      <c r="B253">
        <v>1</v>
      </c>
    </row>
    <row r="254" spans="1:2" x14ac:dyDescent="0.25">
      <c r="A254" s="4" t="s">
        <v>10574</v>
      </c>
      <c r="B254">
        <v>1</v>
      </c>
    </row>
    <row r="255" spans="1:2" x14ac:dyDescent="0.25">
      <c r="A255" s="4" t="s">
        <v>10254</v>
      </c>
      <c r="B255">
        <v>1</v>
      </c>
    </row>
    <row r="256" spans="1:2" x14ac:dyDescent="0.25">
      <c r="A256" s="4" t="s">
        <v>10255</v>
      </c>
      <c r="B256">
        <v>1</v>
      </c>
    </row>
    <row r="257" spans="1:2" x14ac:dyDescent="0.25">
      <c r="A257" s="4" t="s">
        <v>10575</v>
      </c>
      <c r="B257">
        <v>1</v>
      </c>
    </row>
    <row r="258" spans="1:2" x14ac:dyDescent="0.25">
      <c r="A258" s="4" t="s">
        <v>10576</v>
      </c>
      <c r="B258">
        <v>1</v>
      </c>
    </row>
    <row r="259" spans="1:2" x14ac:dyDescent="0.25">
      <c r="A259" s="4" t="s">
        <v>10577</v>
      </c>
      <c r="B259">
        <v>1</v>
      </c>
    </row>
    <row r="260" spans="1:2" x14ac:dyDescent="0.25">
      <c r="A260" s="4" t="s">
        <v>10578</v>
      </c>
      <c r="B260">
        <v>1</v>
      </c>
    </row>
    <row r="261" spans="1:2" x14ac:dyDescent="0.25">
      <c r="A261" s="4" t="s">
        <v>10579</v>
      </c>
      <c r="B261">
        <v>1</v>
      </c>
    </row>
    <row r="262" spans="1:2" x14ac:dyDescent="0.25">
      <c r="A262" s="4" t="s">
        <v>10580</v>
      </c>
      <c r="B262">
        <v>1</v>
      </c>
    </row>
    <row r="263" spans="1:2" x14ac:dyDescent="0.25">
      <c r="A263" s="4" t="s">
        <v>10581</v>
      </c>
      <c r="B263">
        <v>1</v>
      </c>
    </row>
    <row r="264" spans="1:2" x14ac:dyDescent="0.25">
      <c r="A264" s="4" t="s">
        <v>10582</v>
      </c>
      <c r="B264">
        <v>1</v>
      </c>
    </row>
    <row r="265" spans="1:2" x14ac:dyDescent="0.25">
      <c r="A265" s="4" t="s">
        <v>10583</v>
      </c>
      <c r="B265">
        <v>1</v>
      </c>
    </row>
    <row r="266" spans="1:2" x14ac:dyDescent="0.25">
      <c r="A266" s="4" t="s">
        <v>10584</v>
      </c>
      <c r="B266">
        <v>1</v>
      </c>
    </row>
    <row r="267" spans="1:2" x14ac:dyDescent="0.25">
      <c r="A267" s="4" t="s">
        <v>10585</v>
      </c>
      <c r="B267">
        <v>1</v>
      </c>
    </row>
    <row r="268" spans="1:2" x14ac:dyDescent="0.25">
      <c r="A268" s="4" t="s">
        <v>10586</v>
      </c>
      <c r="B268">
        <v>1</v>
      </c>
    </row>
    <row r="269" spans="1:2" x14ac:dyDescent="0.25">
      <c r="A269" s="4" t="s">
        <v>10587</v>
      </c>
      <c r="B269">
        <v>1</v>
      </c>
    </row>
    <row r="270" spans="1:2" x14ac:dyDescent="0.25">
      <c r="A270" s="4" t="s">
        <v>10588</v>
      </c>
      <c r="B270">
        <v>1</v>
      </c>
    </row>
    <row r="271" spans="1:2" x14ac:dyDescent="0.25">
      <c r="A271" s="4" t="s">
        <v>10589</v>
      </c>
      <c r="B271">
        <v>1</v>
      </c>
    </row>
    <row r="272" spans="1:2" x14ac:dyDescent="0.25">
      <c r="A272" s="4" t="s">
        <v>10590</v>
      </c>
      <c r="B272">
        <v>1</v>
      </c>
    </row>
    <row r="273" spans="1:2" x14ac:dyDescent="0.25">
      <c r="A273" s="4" t="s">
        <v>10591</v>
      </c>
      <c r="B273">
        <v>1</v>
      </c>
    </row>
    <row r="274" spans="1:2" x14ac:dyDescent="0.25">
      <c r="A274" s="4" t="s">
        <v>10592</v>
      </c>
      <c r="B274">
        <v>1</v>
      </c>
    </row>
    <row r="275" spans="1:2" x14ac:dyDescent="0.25">
      <c r="A275" s="4" t="s">
        <v>10593</v>
      </c>
      <c r="B275">
        <v>1</v>
      </c>
    </row>
    <row r="276" spans="1:2" x14ac:dyDescent="0.25">
      <c r="A276" s="4" t="s">
        <v>10594</v>
      </c>
      <c r="B276">
        <v>1</v>
      </c>
    </row>
    <row r="277" spans="1:2" x14ac:dyDescent="0.25">
      <c r="A277" s="4" t="s">
        <v>10595</v>
      </c>
      <c r="B277">
        <v>1</v>
      </c>
    </row>
    <row r="278" spans="1:2" x14ac:dyDescent="0.25">
      <c r="A278" s="4" t="s">
        <v>10596</v>
      </c>
      <c r="B278">
        <v>1</v>
      </c>
    </row>
    <row r="279" spans="1:2" x14ac:dyDescent="0.25">
      <c r="A279" s="4" t="s">
        <v>10597</v>
      </c>
      <c r="B279">
        <v>1</v>
      </c>
    </row>
    <row r="280" spans="1:2" x14ac:dyDescent="0.25">
      <c r="A280" s="4" t="s">
        <v>10598</v>
      </c>
      <c r="B280">
        <v>1</v>
      </c>
    </row>
    <row r="281" spans="1:2" x14ac:dyDescent="0.25">
      <c r="A281" s="4" t="s">
        <v>10599</v>
      </c>
      <c r="B281">
        <v>1</v>
      </c>
    </row>
    <row r="282" spans="1:2" x14ac:dyDescent="0.25">
      <c r="A282" s="4" t="s">
        <v>10600</v>
      </c>
      <c r="B282">
        <v>3</v>
      </c>
    </row>
    <row r="283" spans="1:2" x14ac:dyDescent="0.25">
      <c r="A283" s="4" t="s">
        <v>10601</v>
      </c>
      <c r="B283">
        <v>1</v>
      </c>
    </row>
    <row r="284" spans="1:2" x14ac:dyDescent="0.25">
      <c r="A284" s="4" t="s">
        <v>10602</v>
      </c>
      <c r="B284">
        <v>1</v>
      </c>
    </row>
    <row r="285" spans="1:2" x14ac:dyDescent="0.25">
      <c r="A285" s="4" t="s">
        <v>10603</v>
      </c>
      <c r="B285">
        <v>1</v>
      </c>
    </row>
    <row r="286" spans="1:2" x14ac:dyDescent="0.25">
      <c r="A286" s="4" t="s">
        <v>10604</v>
      </c>
      <c r="B286">
        <v>1</v>
      </c>
    </row>
    <row r="287" spans="1:2" x14ac:dyDescent="0.25">
      <c r="A287" s="4" t="s">
        <v>10605</v>
      </c>
      <c r="B287">
        <v>1</v>
      </c>
    </row>
    <row r="288" spans="1:2" x14ac:dyDescent="0.25">
      <c r="A288" s="4" t="s">
        <v>10606</v>
      </c>
      <c r="B288">
        <v>1</v>
      </c>
    </row>
    <row r="289" spans="1:2" x14ac:dyDescent="0.25">
      <c r="A289" s="4" t="s">
        <v>10607</v>
      </c>
      <c r="B289">
        <v>1</v>
      </c>
    </row>
    <row r="290" spans="1:2" x14ac:dyDescent="0.25">
      <c r="A290" s="4" t="s">
        <v>10608</v>
      </c>
      <c r="B290">
        <v>1</v>
      </c>
    </row>
    <row r="291" spans="1:2" x14ac:dyDescent="0.25">
      <c r="A291" s="4" t="s">
        <v>10609</v>
      </c>
      <c r="B291">
        <v>1</v>
      </c>
    </row>
    <row r="292" spans="1:2" x14ac:dyDescent="0.25">
      <c r="A292" s="4" t="s">
        <v>10610</v>
      </c>
      <c r="B292">
        <v>1</v>
      </c>
    </row>
    <row r="293" spans="1:2" x14ac:dyDescent="0.25">
      <c r="A293" s="4" t="s">
        <v>10611</v>
      </c>
      <c r="B293">
        <v>1</v>
      </c>
    </row>
    <row r="294" spans="1:2" x14ac:dyDescent="0.25">
      <c r="A294" s="4" t="s">
        <v>10612</v>
      </c>
      <c r="B294">
        <v>1</v>
      </c>
    </row>
    <row r="295" spans="1:2" x14ac:dyDescent="0.25">
      <c r="A295" s="4" t="s">
        <v>10613</v>
      </c>
      <c r="B295">
        <v>1</v>
      </c>
    </row>
    <row r="296" spans="1:2" x14ac:dyDescent="0.25">
      <c r="A296" s="4" t="s">
        <v>10614</v>
      </c>
      <c r="B296">
        <v>1</v>
      </c>
    </row>
    <row r="297" spans="1:2" x14ac:dyDescent="0.25">
      <c r="A297" s="4" t="s">
        <v>10615</v>
      </c>
      <c r="B297">
        <v>1</v>
      </c>
    </row>
    <row r="298" spans="1:2" x14ac:dyDescent="0.25">
      <c r="A298" s="4" t="s">
        <v>10616</v>
      </c>
      <c r="B298">
        <v>1</v>
      </c>
    </row>
    <row r="299" spans="1:2" x14ac:dyDescent="0.25">
      <c r="A299" s="4" t="s">
        <v>10617</v>
      </c>
      <c r="B299">
        <v>1</v>
      </c>
    </row>
    <row r="300" spans="1:2" x14ac:dyDescent="0.25">
      <c r="A300" s="4" t="s">
        <v>10618</v>
      </c>
      <c r="B300">
        <v>1</v>
      </c>
    </row>
    <row r="301" spans="1:2" x14ac:dyDescent="0.25">
      <c r="A301" s="4" t="s">
        <v>10619</v>
      </c>
      <c r="B301">
        <v>1</v>
      </c>
    </row>
    <row r="302" spans="1:2" x14ac:dyDescent="0.25">
      <c r="A302" s="4" t="s">
        <v>10620</v>
      </c>
      <c r="B302">
        <v>1</v>
      </c>
    </row>
    <row r="303" spans="1:2" x14ac:dyDescent="0.25">
      <c r="A303" s="4" t="s">
        <v>10621</v>
      </c>
      <c r="B303">
        <v>1</v>
      </c>
    </row>
    <row r="304" spans="1:2" x14ac:dyDescent="0.25">
      <c r="A304" s="4" t="s">
        <v>10622</v>
      </c>
      <c r="B304">
        <v>1</v>
      </c>
    </row>
    <row r="305" spans="1:2" x14ac:dyDescent="0.25">
      <c r="A305" s="4" t="s">
        <v>10623</v>
      </c>
      <c r="B305">
        <v>1</v>
      </c>
    </row>
    <row r="306" spans="1:2" x14ac:dyDescent="0.25">
      <c r="A306" s="4" t="s">
        <v>10624</v>
      </c>
      <c r="B306">
        <v>1</v>
      </c>
    </row>
    <row r="307" spans="1:2" x14ac:dyDescent="0.25">
      <c r="A307" s="4" t="s">
        <v>10625</v>
      </c>
      <c r="B307">
        <v>1</v>
      </c>
    </row>
    <row r="308" spans="1:2" x14ac:dyDescent="0.25">
      <c r="A308" s="4" t="s">
        <v>10626</v>
      </c>
      <c r="B308">
        <v>1</v>
      </c>
    </row>
    <row r="309" spans="1:2" x14ac:dyDescent="0.25">
      <c r="A309" s="4" t="s">
        <v>10627</v>
      </c>
      <c r="B309">
        <v>1</v>
      </c>
    </row>
    <row r="310" spans="1:2" x14ac:dyDescent="0.25">
      <c r="A310" s="4" t="s">
        <v>10628</v>
      </c>
      <c r="B310">
        <v>1</v>
      </c>
    </row>
    <row r="311" spans="1:2" x14ac:dyDescent="0.25">
      <c r="A311" s="4" t="s">
        <v>10629</v>
      </c>
      <c r="B311">
        <v>1</v>
      </c>
    </row>
    <row r="312" spans="1:2" x14ac:dyDescent="0.25">
      <c r="A312" s="4" t="s">
        <v>10630</v>
      </c>
      <c r="B312">
        <v>1</v>
      </c>
    </row>
    <row r="313" spans="1:2" x14ac:dyDescent="0.25">
      <c r="A313" s="4" t="s">
        <v>10631</v>
      </c>
      <c r="B313">
        <v>1</v>
      </c>
    </row>
    <row r="314" spans="1:2" x14ac:dyDescent="0.25">
      <c r="A314" s="4" t="s">
        <v>10632</v>
      </c>
      <c r="B314">
        <v>21</v>
      </c>
    </row>
    <row r="315" spans="1:2" x14ac:dyDescent="0.25">
      <c r="A315" s="4" t="s">
        <v>10633</v>
      </c>
      <c r="B315">
        <v>21</v>
      </c>
    </row>
    <row r="316" spans="1:2" x14ac:dyDescent="0.25">
      <c r="A316" s="4" t="s">
        <v>10634</v>
      </c>
      <c r="B316">
        <v>1</v>
      </c>
    </row>
    <row r="317" spans="1:2" x14ac:dyDescent="0.25">
      <c r="A317" s="4" t="s">
        <v>10635</v>
      </c>
      <c r="B317">
        <v>1</v>
      </c>
    </row>
    <row r="318" spans="1:2" x14ac:dyDescent="0.25">
      <c r="A318" s="4" t="s">
        <v>10636</v>
      </c>
      <c r="B318">
        <v>1</v>
      </c>
    </row>
    <row r="319" spans="1:2" x14ac:dyDescent="0.25">
      <c r="A319" s="4" t="s">
        <v>10637</v>
      </c>
      <c r="B319">
        <v>1</v>
      </c>
    </row>
    <row r="320" spans="1:2" x14ac:dyDescent="0.25">
      <c r="A320" s="4" t="s">
        <v>10638</v>
      </c>
      <c r="B320">
        <v>1</v>
      </c>
    </row>
    <row r="321" spans="1:2" x14ac:dyDescent="0.25">
      <c r="A321" s="4" t="s">
        <v>10639</v>
      </c>
      <c r="B321">
        <v>1</v>
      </c>
    </row>
    <row r="322" spans="1:2" x14ac:dyDescent="0.25">
      <c r="A322" s="4" t="s">
        <v>10409</v>
      </c>
      <c r="B322">
        <v>1</v>
      </c>
    </row>
    <row r="323" spans="1:2" x14ac:dyDescent="0.25">
      <c r="A323" s="4" t="s">
        <v>10640</v>
      </c>
      <c r="B323">
        <v>1</v>
      </c>
    </row>
    <row r="324" spans="1:2" x14ac:dyDescent="0.25">
      <c r="A324" s="4" t="s">
        <v>10641</v>
      </c>
      <c r="B324">
        <v>1</v>
      </c>
    </row>
    <row r="325" spans="1:2" x14ac:dyDescent="0.25">
      <c r="A325" s="4" t="s">
        <v>10642</v>
      </c>
      <c r="B325">
        <v>1</v>
      </c>
    </row>
    <row r="326" spans="1:2" x14ac:dyDescent="0.25">
      <c r="A326" s="4" t="s">
        <v>10643</v>
      </c>
      <c r="B326">
        <v>1</v>
      </c>
    </row>
    <row r="327" spans="1:2" x14ac:dyDescent="0.25">
      <c r="A327" s="4" t="s">
        <v>10644</v>
      </c>
      <c r="B327">
        <v>1</v>
      </c>
    </row>
    <row r="328" spans="1:2" x14ac:dyDescent="0.25">
      <c r="A328" s="4" t="s">
        <v>10645</v>
      </c>
      <c r="B328">
        <v>1</v>
      </c>
    </row>
    <row r="329" spans="1:2" x14ac:dyDescent="0.25">
      <c r="A329" s="4" t="s">
        <v>10646</v>
      </c>
      <c r="B329">
        <v>1</v>
      </c>
    </row>
    <row r="330" spans="1:2" x14ac:dyDescent="0.25">
      <c r="A330" s="4" t="s">
        <v>10647</v>
      </c>
      <c r="B330">
        <v>1</v>
      </c>
    </row>
    <row r="331" spans="1:2" x14ac:dyDescent="0.25">
      <c r="A331" s="4" t="s">
        <v>10648</v>
      </c>
      <c r="B331">
        <v>1</v>
      </c>
    </row>
    <row r="332" spans="1:2" x14ac:dyDescent="0.25">
      <c r="A332" s="4" t="s">
        <v>10649</v>
      </c>
      <c r="B332">
        <v>1</v>
      </c>
    </row>
    <row r="333" spans="1:2" x14ac:dyDescent="0.25">
      <c r="A333" s="4" t="s">
        <v>10650</v>
      </c>
      <c r="B333">
        <v>1</v>
      </c>
    </row>
    <row r="334" spans="1:2" x14ac:dyDescent="0.25">
      <c r="A334" s="4" t="s">
        <v>10257</v>
      </c>
      <c r="B334">
        <v>1</v>
      </c>
    </row>
    <row r="335" spans="1:2" x14ac:dyDescent="0.25">
      <c r="A335" s="4" t="s">
        <v>10258</v>
      </c>
      <c r="B335">
        <v>1</v>
      </c>
    </row>
    <row r="336" spans="1:2" x14ac:dyDescent="0.25">
      <c r="A336" s="4" t="s">
        <v>10651</v>
      </c>
      <c r="B336">
        <v>1</v>
      </c>
    </row>
    <row r="337" spans="1:2" x14ac:dyDescent="0.25">
      <c r="A337" s="4" t="s">
        <v>10652</v>
      </c>
      <c r="B337">
        <v>1</v>
      </c>
    </row>
    <row r="338" spans="1:2" x14ac:dyDescent="0.25">
      <c r="A338" s="4" t="s">
        <v>10653</v>
      </c>
      <c r="B338">
        <v>1</v>
      </c>
    </row>
    <row r="339" spans="1:2" x14ac:dyDescent="0.25">
      <c r="A339" s="4" t="s">
        <v>10654</v>
      </c>
      <c r="B339">
        <v>1</v>
      </c>
    </row>
    <row r="340" spans="1:2" x14ac:dyDescent="0.25">
      <c r="A340" s="4" t="s">
        <v>10655</v>
      </c>
      <c r="B340">
        <v>1</v>
      </c>
    </row>
    <row r="341" spans="1:2" x14ac:dyDescent="0.25">
      <c r="A341" s="4" t="s">
        <v>10656</v>
      </c>
      <c r="B341">
        <v>1</v>
      </c>
    </row>
    <row r="342" spans="1:2" x14ac:dyDescent="0.25">
      <c r="A342" s="4" t="s">
        <v>10657</v>
      </c>
      <c r="B342">
        <v>1</v>
      </c>
    </row>
    <row r="343" spans="1:2" x14ac:dyDescent="0.25">
      <c r="A343" s="4" t="s">
        <v>10658</v>
      </c>
      <c r="B343">
        <v>1</v>
      </c>
    </row>
    <row r="344" spans="1:2" x14ac:dyDescent="0.25">
      <c r="A344" s="4" t="s">
        <v>10659</v>
      </c>
      <c r="B344">
        <v>1</v>
      </c>
    </row>
    <row r="345" spans="1:2" x14ac:dyDescent="0.25">
      <c r="A345" s="4" t="s">
        <v>10660</v>
      </c>
      <c r="B345">
        <v>1</v>
      </c>
    </row>
    <row r="346" spans="1:2" x14ac:dyDescent="0.25">
      <c r="A346" s="4" t="s">
        <v>10259</v>
      </c>
      <c r="B346">
        <v>1</v>
      </c>
    </row>
    <row r="347" spans="1:2" x14ac:dyDescent="0.25">
      <c r="A347" s="4" t="s">
        <v>10661</v>
      </c>
      <c r="B347">
        <v>1</v>
      </c>
    </row>
    <row r="348" spans="1:2" x14ac:dyDescent="0.25">
      <c r="A348" s="4" t="s">
        <v>10662</v>
      </c>
      <c r="B348">
        <v>1</v>
      </c>
    </row>
    <row r="349" spans="1:2" x14ac:dyDescent="0.25">
      <c r="A349" s="4" t="s">
        <v>10663</v>
      </c>
      <c r="B349">
        <v>1</v>
      </c>
    </row>
    <row r="350" spans="1:2" x14ac:dyDescent="0.25">
      <c r="A350" s="4" t="s">
        <v>10664</v>
      </c>
      <c r="B350">
        <v>1</v>
      </c>
    </row>
    <row r="351" spans="1:2" x14ac:dyDescent="0.25">
      <c r="A351" s="4" t="s">
        <v>10260</v>
      </c>
      <c r="B351">
        <v>1</v>
      </c>
    </row>
    <row r="352" spans="1:2" x14ac:dyDescent="0.25">
      <c r="A352" s="4" t="s">
        <v>10261</v>
      </c>
      <c r="B352">
        <v>1</v>
      </c>
    </row>
    <row r="353" spans="1:2" x14ac:dyDescent="0.25">
      <c r="A353" s="4" t="s">
        <v>10665</v>
      </c>
      <c r="B353">
        <v>1</v>
      </c>
    </row>
    <row r="354" spans="1:2" x14ac:dyDescent="0.25">
      <c r="A354" s="4" t="s">
        <v>10666</v>
      </c>
      <c r="B354">
        <v>1</v>
      </c>
    </row>
    <row r="355" spans="1:2" x14ac:dyDescent="0.25">
      <c r="A355" s="4" t="s">
        <v>10667</v>
      </c>
      <c r="B355">
        <v>1</v>
      </c>
    </row>
    <row r="356" spans="1:2" x14ac:dyDescent="0.25">
      <c r="A356" s="4" t="s">
        <v>10262</v>
      </c>
      <c r="B356">
        <v>1</v>
      </c>
    </row>
    <row r="357" spans="1:2" x14ac:dyDescent="0.25">
      <c r="A357" s="4" t="s">
        <v>10668</v>
      </c>
      <c r="B357">
        <v>1</v>
      </c>
    </row>
    <row r="358" spans="1:2" x14ac:dyDescent="0.25">
      <c r="A358" s="4" t="s">
        <v>10669</v>
      </c>
      <c r="B358">
        <v>1</v>
      </c>
    </row>
    <row r="359" spans="1:2" x14ac:dyDescent="0.25">
      <c r="A359" s="4" t="s">
        <v>10670</v>
      </c>
      <c r="B359">
        <v>1</v>
      </c>
    </row>
    <row r="360" spans="1:2" x14ac:dyDescent="0.25">
      <c r="A360" s="4" t="s">
        <v>10671</v>
      </c>
      <c r="B360">
        <v>1</v>
      </c>
    </row>
    <row r="361" spans="1:2" x14ac:dyDescent="0.25">
      <c r="A361" s="4" t="s">
        <v>10263</v>
      </c>
      <c r="B361">
        <v>1</v>
      </c>
    </row>
    <row r="362" spans="1:2" x14ac:dyDescent="0.25">
      <c r="A362" s="4" t="s">
        <v>10672</v>
      </c>
      <c r="B362">
        <v>1</v>
      </c>
    </row>
    <row r="363" spans="1:2" x14ac:dyDescent="0.25">
      <c r="A363" s="4" t="s">
        <v>10673</v>
      </c>
      <c r="B363">
        <v>1</v>
      </c>
    </row>
    <row r="364" spans="1:2" x14ac:dyDescent="0.25">
      <c r="A364" s="4" t="s">
        <v>10674</v>
      </c>
      <c r="B364">
        <v>1</v>
      </c>
    </row>
    <row r="365" spans="1:2" x14ac:dyDescent="0.25">
      <c r="A365" s="4" t="s">
        <v>10675</v>
      </c>
      <c r="B365">
        <v>1</v>
      </c>
    </row>
    <row r="366" spans="1:2" x14ac:dyDescent="0.25">
      <c r="A366" s="4" t="s">
        <v>10264</v>
      </c>
      <c r="B366">
        <v>1</v>
      </c>
    </row>
    <row r="367" spans="1:2" x14ac:dyDescent="0.25">
      <c r="A367" s="4" t="s">
        <v>10676</v>
      </c>
      <c r="B367">
        <v>1</v>
      </c>
    </row>
    <row r="368" spans="1:2" x14ac:dyDescent="0.25">
      <c r="A368" s="4" t="s">
        <v>10677</v>
      </c>
      <c r="B368">
        <v>1</v>
      </c>
    </row>
    <row r="369" spans="1:2" x14ac:dyDescent="0.25">
      <c r="A369" s="4" t="s">
        <v>10678</v>
      </c>
      <c r="B369">
        <v>1</v>
      </c>
    </row>
    <row r="370" spans="1:2" x14ac:dyDescent="0.25">
      <c r="A370" s="4" t="s">
        <v>10265</v>
      </c>
      <c r="B370">
        <v>1</v>
      </c>
    </row>
    <row r="371" spans="1:2" x14ac:dyDescent="0.25">
      <c r="A371" s="4" t="s">
        <v>10266</v>
      </c>
      <c r="B371">
        <v>1</v>
      </c>
    </row>
    <row r="372" spans="1:2" x14ac:dyDescent="0.25">
      <c r="A372" s="4" t="s">
        <v>10679</v>
      </c>
      <c r="B372">
        <v>1</v>
      </c>
    </row>
    <row r="373" spans="1:2" x14ac:dyDescent="0.25">
      <c r="A373" s="4" t="s">
        <v>10680</v>
      </c>
      <c r="B373">
        <v>1</v>
      </c>
    </row>
    <row r="374" spans="1:2" x14ac:dyDescent="0.25">
      <c r="A374" s="4" t="s">
        <v>10268</v>
      </c>
      <c r="B374">
        <v>1</v>
      </c>
    </row>
    <row r="375" spans="1:2" x14ac:dyDescent="0.25">
      <c r="A375" s="4" t="s">
        <v>10681</v>
      </c>
      <c r="B375">
        <v>1</v>
      </c>
    </row>
    <row r="376" spans="1:2" x14ac:dyDescent="0.25">
      <c r="A376" s="4" t="s">
        <v>10682</v>
      </c>
      <c r="B376">
        <v>1</v>
      </c>
    </row>
    <row r="377" spans="1:2" x14ac:dyDescent="0.25">
      <c r="A377" s="4" t="s">
        <v>10683</v>
      </c>
      <c r="B377">
        <v>1</v>
      </c>
    </row>
    <row r="378" spans="1:2" x14ac:dyDescent="0.25">
      <c r="A378" s="4" t="s">
        <v>10684</v>
      </c>
      <c r="B378">
        <v>1</v>
      </c>
    </row>
    <row r="379" spans="1:2" x14ac:dyDescent="0.25">
      <c r="A379" s="4" t="s">
        <v>10685</v>
      </c>
      <c r="B379">
        <v>1</v>
      </c>
    </row>
    <row r="380" spans="1:2" x14ac:dyDescent="0.25">
      <c r="A380" s="4" t="s">
        <v>10686</v>
      </c>
      <c r="B380">
        <v>1</v>
      </c>
    </row>
    <row r="381" spans="1:2" x14ac:dyDescent="0.25">
      <c r="A381" s="4" t="s">
        <v>10687</v>
      </c>
      <c r="B381">
        <v>1</v>
      </c>
    </row>
    <row r="382" spans="1:2" x14ac:dyDescent="0.25">
      <c r="A382" s="4" t="s">
        <v>10688</v>
      </c>
      <c r="B382">
        <v>1</v>
      </c>
    </row>
    <row r="383" spans="1:2" x14ac:dyDescent="0.25">
      <c r="A383" s="4" t="s">
        <v>10689</v>
      </c>
      <c r="B383">
        <v>1</v>
      </c>
    </row>
    <row r="384" spans="1:2" x14ac:dyDescent="0.25">
      <c r="A384" s="4" t="s">
        <v>10690</v>
      </c>
      <c r="B384">
        <v>1</v>
      </c>
    </row>
    <row r="385" spans="1:2" x14ac:dyDescent="0.25">
      <c r="A385" s="4" t="s">
        <v>10691</v>
      </c>
      <c r="B385">
        <v>1</v>
      </c>
    </row>
    <row r="386" spans="1:2" x14ac:dyDescent="0.25">
      <c r="A386" s="4" t="s">
        <v>10692</v>
      </c>
      <c r="B386">
        <v>1</v>
      </c>
    </row>
    <row r="387" spans="1:2" x14ac:dyDescent="0.25">
      <c r="A387" s="4" t="s">
        <v>10693</v>
      </c>
      <c r="B387">
        <v>1</v>
      </c>
    </row>
    <row r="388" spans="1:2" x14ac:dyDescent="0.25">
      <c r="A388" s="4" t="s">
        <v>10694</v>
      </c>
      <c r="B388">
        <v>1</v>
      </c>
    </row>
    <row r="389" spans="1:2" x14ac:dyDescent="0.25">
      <c r="A389" s="4" t="s">
        <v>10695</v>
      </c>
      <c r="B389">
        <v>1</v>
      </c>
    </row>
    <row r="390" spans="1:2" x14ac:dyDescent="0.25">
      <c r="A390" s="4" t="s">
        <v>10696</v>
      </c>
      <c r="B390">
        <v>1</v>
      </c>
    </row>
    <row r="391" spans="1:2" x14ac:dyDescent="0.25">
      <c r="A391" s="4" t="s">
        <v>10697</v>
      </c>
      <c r="B391">
        <v>1</v>
      </c>
    </row>
    <row r="392" spans="1:2" x14ac:dyDescent="0.25">
      <c r="A392" s="4" t="s">
        <v>10698</v>
      </c>
      <c r="B392">
        <v>1</v>
      </c>
    </row>
    <row r="393" spans="1:2" x14ac:dyDescent="0.25">
      <c r="A393" s="4" t="s">
        <v>10699</v>
      </c>
      <c r="B393">
        <v>1</v>
      </c>
    </row>
    <row r="394" spans="1:2" x14ac:dyDescent="0.25">
      <c r="A394" s="4" t="s">
        <v>10700</v>
      </c>
      <c r="B394">
        <v>1</v>
      </c>
    </row>
    <row r="395" spans="1:2" x14ac:dyDescent="0.25">
      <c r="A395" s="4" t="s">
        <v>10701</v>
      </c>
      <c r="B395">
        <v>1</v>
      </c>
    </row>
    <row r="396" spans="1:2" x14ac:dyDescent="0.25">
      <c r="A396" s="4" t="s">
        <v>10702</v>
      </c>
      <c r="B396">
        <v>1</v>
      </c>
    </row>
    <row r="397" spans="1:2" x14ac:dyDescent="0.25">
      <c r="A397" s="4" t="s">
        <v>10703</v>
      </c>
      <c r="B397">
        <v>1</v>
      </c>
    </row>
    <row r="398" spans="1:2" x14ac:dyDescent="0.25">
      <c r="A398" s="4" t="s">
        <v>10704</v>
      </c>
      <c r="B398">
        <v>1</v>
      </c>
    </row>
    <row r="399" spans="1:2" x14ac:dyDescent="0.25">
      <c r="A399" s="4" t="s">
        <v>10705</v>
      </c>
      <c r="B399">
        <v>1</v>
      </c>
    </row>
    <row r="400" spans="1:2" x14ac:dyDescent="0.25">
      <c r="A400" s="4" t="s">
        <v>10706</v>
      </c>
      <c r="B400">
        <v>1</v>
      </c>
    </row>
    <row r="401" spans="1:2" x14ac:dyDescent="0.25">
      <c r="A401" s="4" t="s">
        <v>10707</v>
      </c>
      <c r="B401">
        <v>1</v>
      </c>
    </row>
    <row r="402" spans="1:2" x14ac:dyDescent="0.25">
      <c r="A402" s="4" t="s">
        <v>10708</v>
      </c>
      <c r="B402">
        <v>1</v>
      </c>
    </row>
    <row r="403" spans="1:2" x14ac:dyDescent="0.25">
      <c r="A403" s="4" t="s">
        <v>10709</v>
      </c>
      <c r="B403">
        <v>1</v>
      </c>
    </row>
    <row r="404" spans="1:2" x14ac:dyDescent="0.25">
      <c r="A404" s="4" t="s">
        <v>10710</v>
      </c>
      <c r="B404">
        <v>1</v>
      </c>
    </row>
    <row r="405" spans="1:2" x14ac:dyDescent="0.25">
      <c r="A405" s="4" t="s">
        <v>10711</v>
      </c>
      <c r="B405">
        <v>1</v>
      </c>
    </row>
    <row r="406" spans="1:2" x14ac:dyDescent="0.25">
      <c r="A406" s="4" t="s">
        <v>10712</v>
      </c>
      <c r="B406">
        <v>1</v>
      </c>
    </row>
    <row r="407" spans="1:2" x14ac:dyDescent="0.25">
      <c r="A407" s="4" t="s">
        <v>10713</v>
      </c>
      <c r="B407">
        <v>1</v>
      </c>
    </row>
    <row r="408" spans="1:2" x14ac:dyDescent="0.25">
      <c r="A408" s="4" t="s">
        <v>10714</v>
      </c>
      <c r="B408">
        <v>20</v>
      </c>
    </row>
    <row r="409" spans="1:2" x14ac:dyDescent="0.25">
      <c r="A409" s="4" t="s">
        <v>10715</v>
      </c>
      <c r="B409">
        <v>18</v>
      </c>
    </row>
    <row r="410" spans="1:2" x14ac:dyDescent="0.25">
      <c r="A410" s="4" t="s">
        <v>10716</v>
      </c>
      <c r="B410">
        <v>19</v>
      </c>
    </row>
    <row r="411" spans="1:2" x14ac:dyDescent="0.25">
      <c r="A411" s="4" t="s">
        <v>10717</v>
      </c>
      <c r="B411">
        <v>1</v>
      </c>
    </row>
    <row r="412" spans="1:2" x14ac:dyDescent="0.25">
      <c r="A412" s="4" t="s">
        <v>10718</v>
      </c>
      <c r="B412">
        <v>3</v>
      </c>
    </row>
    <row r="413" spans="1:2" x14ac:dyDescent="0.25">
      <c r="A413" s="4" t="s">
        <v>10719</v>
      </c>
      <c r="B413">
        <v>5</v>
      </c>
    </row>
    <row r="414" spans="1:2" x14ac:dyDescent="0.25">
      <c r="A414" s="4" t="s">
        <v>10279</v>
      </c>
      <c r="B414">
        <v>1</v>
      </c>
    </row>
    <row r="415" spans="1:2" x14ac:dyDescent="0.25">
      <c r="A415" s="4" t="s">
        <v>10280</v>
      </c>
      <c r="B415">
        <v>5</v>
      </c>
    </row>
    <row r="416" spans="1:2" x14ac:dyDescent="0.25">
      <c r="A416" s="4" t="s">
        <v>10720</v>
      </c>
      <c r="B416">
        <v>1</v>
      </c>
    </row>
    <row r="417" spans="1:2" x14ac:dyDescent="0.25">
      <c r="A417" s="4" t="s">
        <v>10721</v>
      </c>
      <c r="B417">
        <v>1</v>
      </c>
    </row>
    <row r="418" spans="1:2" x14ac:dyDescent="0.25">
      <c r="A418" s="4" t="s">
        <v>10286</v>
      </c>
      <c r="B418">
        <v>1</v>
      </c>
    </row>
    <row r="419" spans="1:2" x14ac:dyDescent="0.25">
      <c r="A419" s="4" t="s">
        <v>10722</v>
      </c>
      <c r="B419">
        <v>1</v>
      </c>
    </row>
    <row r="420" spans="1:2" x14ac:dyDescent="0.25">
      <c r="A420" s="4" t="s">
        <v>10723</v>
      </c>
      <c r="B420">
        <v>1</v>
      </c>
    </row>
    <row r="421" spans="1:2" x14ac:dyDescent="0.25">
      <c r="A421" s="4" t="s">
        <v>10724</v>
      </c>
      <c r="B421">
        <v>1</v>
      </c>
    </row>
    <row r="422" spans="1:2" x14ac:dyDescent="0.25">
      <c r="A422" s="4" t="s">
        <v>10725</v>
      </c>
      <c r="B422">
        <v>1</v>
      </c>
    </row>
    <row r="423" spans="1:2" x14ac:dyDescent="0.25">
      <c r="A423" s="4" t="s">
        <v>10726</v>
      </c>
      <c r="B423">
        <v>1</v>
      </c>
    </row>
    <row r="424" spans="1:2" x14ac:dyDescent="0.25">
      <c r="A424" s="4" t="s">
        <v>10727</v>
      </c>
      <c r="B424">
        <v>2</v>
      </c>
    </row>
    <row r="425" spans="1:2" x14ac:dyDescent="0.25">
      <c r="A425" s="4" t="s">
        <v>10728</v>
      </c>
      <c r="B425">
        <v>1</v>
      </c>
    </row>
    <row r="426" spans="1:2" x14ac:dyDescent="0.25">
      <c r="A426" s="4" t="s">
        <v>10397</v>
      </c>
      <c r="B426">
        <v>1</v>
      </c>
    </row>
    <row r="427" spans="1:2" x14ac:dyDescent="0.25">
      <c r="A427" s="4" t="s">
        <v>10729</v>
      </c>
      <c r="B427">
        <v>1</v>
      </c>
    </row>
    <row r="428" spans="1:2" x14ac:dyDescent="0.25">
      <c r="A428" s="4" t="s">
        <v>10730</v>
      </c>
      <c r="B428">
        <v>1</v>
      </c>
    </row>
    <row r="429" spans="1:2" x14ac:dyDescent="0.25">
      <c r="A429" s="4" t="s">
        <v>10731</v>
      </c>
      <c r="B429">
        <v>1</v>
      </c>
    </row>
    <row r="430" spans="1:2" x14ac:dyDescent="0.25">
      <c r="A430" s="4" t="s">
        <v>10732</v>
      </c>
      <c r="B430">
        <v>1</v>
      </c>
    </row>
    <row r="431" spans="1:2" x14ac:dyDescent="0.25">
      <c r="A431" s="4" t="s">
        <v>10733</v>
      </c>
      <c r="B431">
        <v>1</v>
      </c>
    </row>
    <row r="432" spans="1:2" x14ac:dyDescent="0.25">
      <c r="A432" s="4" t="s">
        <v>10398</v>
      </c>
      <c r="B432">
        <v>1</v>
      </c>
    </row>
    <row r="433" spans="1:2" x14ac:dyDescent="0.25">
      <c r="A433" s="4" t="s">
        <v>10734</v>
      </c>
      <c r="B433">
        <v>1</v>
      </c>
    </row>
    <row r="434" spans="1:2" x14ac:dyDescent="0.25">
      <c r="A434" s="4" t="s">
        <v>10735</v>
      </c>
      <c r="B434">
        <v>1</v>
      </c>
    </row>
    <row r="435" spans="1:2" x14ac:dyDescent="0.25">
      <c r="A435" s="4" t="s">
        <v>10399</v>
      </c>
      <c r="B435">
        <v>1</v>
      </c>
    </row>
    <row r="436" spans="1:2" x14ac:dyDescent="0.25">
      <c r="A436" s="4" t="s">
        <v>10736</v>
      </c>
      <c r="B436">
        <v>1</v>
      </c>
    </row>
    <row r="437" spans="1:2" x14ac:dyDescent="0.25">
      <c r="A437" s="4" t="s">
        <v>10737</v>
      </c>
      <c r="B437">
        <v>1</v>
      </c>
    </row>
    <row r="438" spans="1:2" x14ac:dyDescent="0.25">
      <c r="A438" s="4" t="s">
        <v>10738</v>
      </c>
      <c r="B438">
        <v>1</v>
      </c>
    </row>
    <row r="439" spans="1:2" x14ac:dyDescent="0.25">
      <c r="A439" s="4" t="s">
        <v>10739</v>
      </c>
      <c r="B439">
        <v>1</v>
      </c>
    </row>
    <row r="440" spans="1:2" x14ac:dyDescent="0.25">
      <c r="A440" s="4" t="s">
        <v>10400</v>
      </c>
      <c r="B440">
        <v>1</v>
      </c>
    </row>
    <row r="441" spans="1:2" x14ac:dyDescent="0.25">
      <c r="A441" s="4" t="s">
        <v>10740</v>
      </c>
      <c r="B441">
        <v>1</v>
      </c>
    </row>
    <row r="442" spans="1:2" x14ac:dyDescent="0.25">
      <c r="A442" s="4" t="s">
        <v>10741</v>
      </c>
      <c r="B442">
        <v>1</v>
      </c>
    </row>
    <row r="443" spans="1:2" x14ac:dyDescent="0.25">
      <c r="A443" s="4" t="s">
        <v>10742</v>
      </c>
      <c r="B443">
        <v>1</v>
      </c>
    </row>
    <row r="444" spans="1:2" x14ac:dyDescent="0.25">
      <c r="A444" s="4" t="s">
        <v>10743</v>
      </c>
      <c r="B444">
        <v>1</v>
      </c>
    </row>
    <row r="445" spans="1:2" x14ac:dyDescent="0.25">
      <c r="A445" s="4" t="s">
        <v>10744</v>
      </c>
      <c r="B445">
        <v>1</v>
      </c>
    </row>
    <row r="446" spans="1:2" x14ac:dyDescent="0.25">
      <c r="A446" s="4" t="s">
        <v>10745</v>
      </c>
      <c r="B446">
        <v>1</v>
      </c>
    </row>
    <row r="447" spans="1:2" x14ac:dyDescent="0.25">
      <c r="A447" s="4" t="s">
        <v>10401</v>
      </c>
      <c r="B447">
        <v>1</v>
      </c>
    </row>
    <row r="448" spans="1:2" x14ac:dyDescent="0.25">
      <c r="A448" s="4" t="s">
        <v>10402</v>
      </c>
      <c r="B448">
        <v>1</v>
      </c>
    </row>
    <row r="449" spans="1:2" x14ac:dyDescent="0.25">
      <c r="A449" s="4" t="s">
        <v>10746</v>
      </c>
      <c r="B449">
        <v>1</v>
      </c>
    </row>
    <row r="450" spans="1:2" x14ac:dyDescent="0.25">
      <c r="A450" s="4" t="s">
        <v>10747</v>
      </c>
      <c r="B450">
        <v>1</v>
      </c>
    </row>
    <row r="451" spans="1:2" x14ac:dyDescent="0.25">
      <c r="A451" s="4" t="s">
        <v>10748</v>
      </c>
      <c r="B451">
        <v>1</v>
      </c>
    </row>
    <row r="452" spans="1:2" x14ac:dyDescent="0.25">
      <c r="A452" s="4" t="s">
        <v>10749</v>
      </c>
      <c r="B452">
        <v>1</v>
      </c>
    </row>
    <row r="453" spans="1:2" x14ac:dyDescent="0.25">
      <c r="A453" s="4" t="s">
        <v>10750</v>
      </c>
      <c r="B453">
        <v>1</v>
      </c>
    </row>
    <row r="454" spans="1:2" x14ac:dyDescent="0.25">
      <c r="A454" s="4" t="s">
        <v>10751</v>
      </c>
      <c r="B454">
        <v>1</v>
      </c>
    </row>
    <row r="455" spans="1:2" x14ac:dyDescent="0.25">
      <c r="A455" s="4" t="s">
        <v>10403</v>
      </c>
      <c r="B455">
        <v>1</v>
      </c>
    </row>
    <row r="456" spans="1:2" x14ac:dyDescent="0.25">
      <c r="A456" s="4" t="s">
        <v>10752</v>
      </c>
      <c r="B456">
        <v>1</v>
      </c>
    </row>
    <row r="457" spans="1:2" x14ac:dyDescent="0.25">
      <c r="A457" s="4" t="s">
        <v>10753</v>
      </c>
      <c r="B457">
        <v>1</v>
      </c>
    </row>
    <row r="458" spans="1:2" x14ac:dyDescent="0.25">
      <c r="A458" s="4" t="s">
        <v>10754</v>
      </c>
      <c r="B458">
        <v>1</v>
      </c>
    </row>
    <row r="459" spans="1:2" x14ac:dyDescent="0.25">
      <c r="A459" s="4" t="s">
        <v>10755</v>
      </c>
      <c r="B459">
        <v>1</v>
      </c>
    </row>
    <row r="460" spans="1:2" x14ac:dyDescent="0.25">
      <c r="A460" s="4" t="s">
        <v>10756</v>
      </c>
      <c r="B460">
        <v>1</v>
      </c>
    </row>
    <row r="461" spans="1:2" x14ac:dyDescent="0.25">
      <c r="A461" s="4" t="s">
        <v>10757</v>
      </c>
      <c r="B461">
        <v>1</v>
      </c>
    </row>
    <row r="462" spans="1:2" x14ac:dyDescent="0.25">
      <c r="A462" s="4" t="s">
        <v>10758</v>
      </c>
      <c r="B462">
        <v>1</v>
      </c>
    </row>
    <row r="463" spans="1:2" x14ac:dyDescent="0.25">
      <c r="A463" s="4" t="s">
        <v>10759</v>
      </c>
      <c r="B463">
        <v>1</v>
      </c>
    </row>
    <row r="464" spans="1:2" x14ac:dyDescent="0.25">
      <c r="A464" s="4" t="s">
        <v>10287</v>
      </c>
      <c r="B464">
        <v>1</v>
      </c>
    </row>
    <row r="465" spans="1:2" x14ac:dyDescent="0.25">
      <c r="A465" s="4" t="s">
        <v>10760</v>
      </c>
      <c r="B465">
        <v>1</v>
      </c>
    </row>
    <row r="466" spans="1:2" x14ac:dyDescent="0.25">
      <c r="A466" s="4" t="s">
        <v>10761</v>
      </c>
      <c r="B466">
        <v>1</v>
      </c>
    </row>
    <row r="467" spans="1:2" x14ac:dyDescent="0.25">
      <c r="A467" s="4" t="s">
        <v>10762</v>
      </c>
      <c r="B467">
        <v>1</v>
      </c>
    </row>
    <row r="468" spans="1:2" x14ac:dyDescent="0.25">
      <c r="A468" s="4" t="s">
        <v>10296</v>
      </c>
      <c r="B468">
        <v>1</v>
      </c>
    </row>
    <row r="469" spans="1:2" x14ac:dyDescent="0.25">
      <c r="A469" s="4" t="s">
        <v>10298</v>
      </c>
      <c r="B469">
        <v>1</v>
      </c>
    </row>
    <row r="470" spans="1:2" x14ac:dyDescent="0.25">
      <c r="A470" s="4" t="s">
        <v>10763</v>
      </c>
      <c r="B470">
        <v>1</v>
      </c>
    </row>
    <row r="471" spans="1:2" x14ac:dyDescent="0.25">
      <c r="A471" s="4" t="s">
        <v>10299</v>
      </c>
      <c r="B471">
        <v>2</v>
      </c>
    </row>
    <row r="472" spans="1:2" x14ac:dyDescent="0.25">
      <c r="A472" s="4" t="s">
        <v>10300</v>
      </c>
      <c r="B472">
        <v>1</v>
      </c>
    </row>
    <row r="473" spans="1:2" x14ac:dyDescent="0.25">
      <c r="A473" s="4" t="s">
        <v>10302</v>
      </c>
      <c r="B473">
        <v>3</v>
      </c>
    </row>
    <row r="474" spans="1:2" x14ac:dyDescent="0.25">
      <c r="A474" s="4" t="s">
        <v>10303</v>
      </c>
      <c r="B474">
        <v>3</v>
      </c>
    </row>
    <row r="475" spans="1:2" x14ac:dyDescent="0.25">
      <c r="A475" s="4" t="s">
        <v>10304</v>
      </c>
      <c r="B475">
        <v>1</v>
      </c>
    </row>
    <row r="476" spans="1:2" x14ac:dyDescent="0.25">
      <c r="A476" s="4" t="s">
        <v>10764</v>
      </c>
      <c r="B476">
        <v>1</v>
      </c>
    </row>
    <row r="477" spans="1:2" x14ac:dyDescent="0.25">
      <c r="A477" s="4" t="s">
        <v>10765</v>
      </c>
      <c r="B477">
        <v>1</v>
      </c>
    </row>
    <row r="478" spans="1:2" x14ac:dyDescent="0.25">
      <c r="A478" s="4" t="s">
        <v>10766</v>
      </c>
      <c r="B478">
        <v>1</v>
      </c>
    </row>
    <row r="479" spans="1:2" x14ac:dyDescent="0.25">
      <c r="A479" s="4" t="s">
        <v>10767</v>
      </c>
      <c r="B479">
        <v>1</v>
      </c>
    </row>
    <row r="480" spans="1:2" x14ac:dyDescent="0.25">
      <c r="A480" s="4" t="s">
        <v>10768</v>
      </c>
      <c r="B480">
        <v>1</v>
      </c>
    </row>
    <row r="481" spans="1:2" x14ac:dyDescent="0.25">
      <c r="A481" s="4" t="s">
        <v>10407</v>
      </c>
      <c r="B481">
        <v>1</v>
      </c>
    </row>
    <row r="482" spans="1:2" x14ac:dyDescent="0.25">
      <c r="A482" s="4" t="s">
        <v>10309</v>
      </c>
      <c r="B482">
        <v>1</v>
      </c>
    </row>
    <row r="483" spans="1:2" x14ac:dyDescent="0.25">
      <c r="A483" s="4" t="s">
        <v>10769</v>
      </c>
      <c r="B483">
        <v>1</v>
      </c>
    </row>
    <row r="484" spans="1:2" x14ac:dyDescent="0.25">
      <c r="A484" s="4" t="s">
        <v>10770</v>
      </c>
      <c r="B484">
        <v>3</v>
      </c>
    </row>
    <row r="485" spans="1:2" x14ac:dyDescent="0.25">
      <c r="A485" s="4" t="s">
        <v>10771</v>
      </c>
      <c r="B485">
        <v>3</v>
      </c>
    </row>
    <row r="486" spans="1:2" x14ac:dyDescent="0.25">
      <c r="A486" s="4" t="s">
        <v>10772</v>
      </c>
      <c r="B486">
        <v>1</v>
      </c>
    </row>
    <row r="487" spans="1:2" x14ac:dyDescent="0.25">
      <c r="A487" s="4" t="s">
        <v>10310</v>
      </c>
      <c r="B487">
        <v>2</v>
      </c>
    </row>
    <row r="488" spans="1:2" x14ac:dyDescent="0.25">
      <c r="A488" s="4" t="s">
        <v>10311</v>
      </c>
      <c r="B488">
        <v>1</v>
      </c>
    </row>
    <row r="489" spans="1:2" x14ac:dyDescent="0.25">
      <c r="A489" s="4" t="s">
        <v>10773</v>
      </c>
      <c r="B489">
        <v>3</v>
      </c>
    </row>
    <row r="490" spans="1:2" x14ac:dyDescent="0.25">
      <c r="A490" s="4" t="s">
        <v>10774</v>
      </c>
      <c r="B490">
        <v>1</v>
      </c>
    </row>
    <row r="491" spans="1:2" x14ac:dyDescent="0.25">
      <c r="A491" s="4" t="s">
        <v>10775</v>
      </c>
      <c r="B491">
        <v>1</v>
      </c>
    </row>
    <row r="492" spans="1:2" x14ac:dyDescent="0.25">
      <c r="A492" s="4" t="s">
        <v>10312</v>
      </c>
      <c r="B492">
        <v>2</v>
      </c>
    </row>
    <row r="493" spans="1:2" x14ac:dyDescent="0.25">
      <c r="A493" s="4" t="s">
        <v>10313</v>
      </c>
      <c r="B493">
        <v>1</v>
      </c>
    </row>
    <row r="494" spans="1:2" x14ac:dyDescent="0.25">
      <c r="A494" s="4" t="s">
        <v>10314</v>
      </c>
      <c r="B494">
        <v>1</v>
      </c>
    </row>
    <row r="495" spans="1:2" x14ac:dyDescent="0.25">
      <c r="A495" s="4" t="s">
        <v>10315</v>
      </c>
      <c r="B495">
        <v>1</v>
      </c>
    </row>
    <row r="496" spans="1:2" x14ac:dyDescent="0.25">
      <c r="A496" s="4" t="s">
        <v>10776</v>
      </c>
      <c r="B496">
        <v>1</v>
      </c>
    </row>
    <row r="497" spans="1:2" x14ac:dyDescent="0.25">
      <c r="A497" s="4" t="s">
        <v>10317</v>
      </c>
      <c r="B497">
        <v>1</v>
      </c>
    </row>
    <row r="498" spans="1:2" x14ac:dyDescent="0.25">
      <c r="A498" s="4" t="s">
        <v>10318</v>
      </c>
      <c r="B498">
        <v>1</v>
      </c>
    </row>
    <row r="499" spans="1:2" x14ac:dyDescent="0.25">
      <c r="A499" s="4" t="s">
        <v>10319</v>
      </c>
      <c r="B499">
        <v>1</v>
      </c>
    </row>
    <row r="500" spans="1:2" x14ac:dyDescent="0.25">
      <c r="A500" s="4" t="s">
        <v>10320</v>
      </c>
      <c r="B500">
        <v>1</v>
      </c>
    </row>
    <row r="501" spans="1:2" x14ac:dyDescent="0.25">
      <c r="A501" s="4" t="s">
        <v>10321</v>
      </c>
      <c r="B501">
        <v>1</v>
      </c>
    </row>
    <row r="502" spans="1:2" x14ac:dyDescent="0.25">
      <c r="A502" s="4" t="s">
        <v>10777</v>
      </c>
      <c r="B502">
        <v>1</v>
      </c>
    </row>
    <row r="503" spans="1:2" x14ac:dyDescent="0.25">
      <c r="A503" s="4" t="s">
        <v>10322</v>
      </c>
      <c r="B503">
        <v>1</v>
      </c>
    </row>
    <row r="504" spans="1:2" x14ac:dyDescent="0.25">
      <c r="A504" s="4" t="s">
        <v>10778</v>
      </c>
      <c r="B504">
        <v>1</v>
      </c>
    </row>
    <row r="505" spans="1:2" x14ac:dyDescent="0.25">
      <c r="A505" s="4" t="s">
        <v>10323</v>
      </c>
      <c r="B505">
        <v>1</v>
      </c>
    </row>
    <row r="506" spans="1:2" x14ac:dyDescent="0.25">
      <c r="A506" s="4" t="s">
        <v>10324</v>
      </c>
      <c r="B506">
        <v>1</v>
      </c>
    </row>
    <row r="507" spans="1:2" x14ac:dyDescent="0.25">
      <c r="A507" s="4" t="s">
        <v>10779</v>
      </c>
      <c r="B507">
        <v>1</v>
      </c>
    </row>
    <row r="508" spans="1:2" x14ac:dyDescent="0.25">
      <c r="A508" s="4" t="s">
        <v>10780</v>
      </c>
      <c r="B508">
        <v>1</v>
      </c>
    </row>
    <row r="509" spans="1:2" x14ac:dyDescent="0.25">
      <c r="A509" s="4" t="s">
        <v>10325</v>
      </c>
      <c r="B509">
        <v>1</v>
      </c>
    </row>
    <row r="510" spans="1:2" x14ac:dyDescent="0.25">
      <c r="A510" s="4" t="s">
        <v>10326</v>
      </c>
      <c r="B510">
        <v>1</v>
      </c>
    </row>
    <row r="511" spans="1:2" x14ac:dyDescent="0.25">
      <c r="A511" s="4" t="s">
        <v>10327</v>
      </c>
      <c r="B511">
        <v>1</v>
      </c>
    </row>
    <row r="512" spans="1:2" x14ac:dyDescent="0.25">
      <c r="A512" s="4" t="s">
        <v>10328</v>
      </c>
      <c r="B512">
        <v>1</v>
      </c>
    </row>
    <row r="513" spans="1:2" x14ac:dyDescent="0.25">
      <c r="A513" s="4" t="s">
        <v>10781</v>
      </c>
      <c r="B513">
        <v>1</v>
      </c>
    </row>
    <row r="514" spans="1:2" x14ac:dyDescent="0.25">
      <c r="A514" s="4" t="s">
        <v>10782</v>
      </c>
      <c r="B514">
        <v>1</v>
      </c>
    </row>
    <row r="515" spans="1:2" x14ac:dyDescent="0.25">
      <c r="A515" s="4" t="s">
        <v>10783</v>
      </c>
      <c r="B515">
        <v>1</v>
      </c>
    </row>
    <row r="516" spans="1:2" x14ac:dyDescent="0.25">
      <c r="A516" s="4" t="s">
        <v>10784</v>
      </c>
      <c r="B516">
        <v>1</v>
      </c>
    </row>
    <row r="517" spans="1:2" x14ac:dyDescent="0.25">
      <c r="A517" s="4" t="s">
        <v>10785</v>
      </c>
      <c r="B517">
        <v>1</v>
      </c>
    </row>
    <row r="518" spans="1:2" x14ac:dyDescent="0.25">
      <c r="A518" s="4" t="s">
        <v>10786</v>
      </c>
      <c r="B518">
        <v>1</v>
      </c>
    </row>
    <row r="519" spans="1:2" x14ac:dyDescent="0.25">
      <c r="A519" s="4" t="s">
        <v>10787</v>
      </c>
      <c r="B519">
        <v>1</v>
      </c>
    </row>
    <row r="520" spans="1:2" x14ac:dyDescent="0.25">
      <c r="A520" s="4" t="s">
        <v>10788</v>
      </c>
      <c r="B520">
        <v>1</v>
      </c>
    </row>
    <row r="521" spans="1:2" x14ac:dyDescent="0.25">
      <c r="A521" s="4" t="s">
        <v>10789</v>
      </c>
      <c r="B521">
        <v>1</v>
      </c>
    </row>
    <row r="522" spans="1:2" x14ac:dyDescent="0.25">
      <c r="A522" s="4" t="s">
        <v>10790</v>
      </c>
      <c r="B522">
        <v>1</v>
      </c>
    </row>
    <row r="523" spans="1:2" x14ac:dyDescent="0.25">
      <c r="A523" s="4" t="s">
        <v>10791</v>
      </c>
      <c r="B523">
        <v>1</v>
      </c>
    </row>
    <row r="524" spans="1:2" x14ac:dyDescent="0.25">
      <c r="A524" s="4" t="s">
        <v>10792</v>
      </c>
      <c r="B524">
        <v>1</v>
      </c>
    </row>
    <row r="525" spans="1:2" x14ac:dyDescent="0.25">
      <c r="A525" s="4" t="s">
        <v>10329</v>
      </c>
      <c r="B525">
        <v>1</v>
      </c>
    </row>
    <row r="526" spans="1:2" x14ac:dyDescent="0.25">
      <c r="A526" s="4" t="s">
        <v>10793</v>
      </c>
      <c r="B526">
        <v>1</v>
      </c>
    </row>
    <row r="527" spans="1:2" x14ac:dyDescent="0.25">
      <c r="A527" s="4" t="s">
        <v>10794</v>
      </c>
      <c r="B527">
        <v>1</v>
      </c>
    </row>
    <row r="528" spans="1:2" x14ac:dyDescent="0.25">
      <c r="A528" s="4" t="s">
        <v>10795</v>
      </c>
      <c r="B528">
        <v>1</v>
      </c>
    </row>
    <row r="529" spans="1:2" x14ac:dyDescent="0.25">
      <c r="A529" s="4" t="s">
        <v>10796</v>
      </c>
      <c r="B529">
        <v>1</v>
      </c>
    </row>
    <row r="530" spans="1:2" x14ac:dyDescent="0.25">
      <c r="A530" s="4" t="s">
        <v>10797</v>
      </c>
      <c r="B530">
        <v>1</v>
      </c>
    </row>
    <row r="531" spans="1:2" x14ac:dyDescent="0.25">
      <c r="A531" s="4" t="s">
        <v>10798</v>
      </c>
      <c r="B531">
        <v>2</v>
      </c>
    </row>
    <row r="532" spans="1:2" x14ac:dyDescent="0.25">
      <c r="A532" s="4" t="s">
        <v>10799</v>
      </c>
      <c r="B532">
        <v>2</v>
      </c>
    </row>
    <row r="533" spans="1:2" x14ac:dyDescent="0.25">
      <c r="A533" s="4" t="s">
        <v>10800</v>
      </c>
      <c r="B533">
        <v>1</v>
      </c>
    </row>
    <row r="534" spans="1:2" x14ac:dyDescent="0.25">
      <c r="A534" s="4" t="s">
        <v>10801</v>
      </c>
      <c r="B534">
        <v>1</v>
      </c>
    </row>
    <row r="535" spans="1:2" x14ac:dyDescent="0.25">
      <c r="A535" s="4" t="s">
        <v>10802</v>
      </c>
      <c r="B535">
        <v>1</v>
      </c>
    </row>
    <row r="536" spans="1:2" x14ac:dyDescent="0.25">
      <c r="A536" s="4" t="s">
        <v>10803</v>
      </c>
      <c r="B536">
        <v>1</v>
      </c>
    </row>
    <row r="537" spans="1:2" x14ac:dyDescent="0.25">
      <c r="A537" s="4" t="s">
        <v>10804</v>
      </c>
      <c r="B537">
        <v>1</v>
      </c>
    </row>
    <row r="538" spans="1:2" x14ac:dyDescent="0.25">
      <c r="A538" s="4" t="s">
        <v>10805</v>
      </c>
      <c r="B538">
        <v>1</v>
      </c>
    </row>
    <row r="539" spans="1:2" x14ac:dyDescent="0.25">
      <c r="A539" s="4" t="s">
        <v>10806</v>
      </c>
      <c r="B539">
        <v>1</v>
      </c>
    </row>
    <row r="540" spans="1:2" x14ac:dyDescent="0.25">
      <c r="A540" s="4" t="s">
        <v>10807</v>
      </c>
      <c r="B540">
        <v>2</v>
      </c>
    </row>
    <row r="541" spans="1:2" x14ac:dyDescent="0.25">
      <c r="A541" s="4" t="s">
        <v>10808</v>
      </c>
      <c r="B541">
        <v>1</v>
      </c>
    </row>
    <row r="542" spans="1:2" x14ac:dyDescent="0.25">
      <c r="A542" s="4" t="s">
        <v>10809</v>
      </c>
      <c r="B542">
        <v>2</v>
      </c>
    </row>
    <row r="543" spans="1:2" x14ac:dyDescent="0.25">
      <c r="A543" s="4" t="s">
        <v>10810</v>
      </c>
      <c r="B543">
        <v>2</v>
      </c>
    </row>
    <row r="544" spans="1:2" x14ac:dyDescent="0.25">
      <c r="A544" s="4" t="s">
        <v>10811</v>
      </c>
      <c r="B544">
        <v>1</v>
      </c>
    </row>
    <row r="545" spans="1:2" x14ac:dyDescent="0.25">
      <c r="A545" s="4" t="s">
        <v>10812</v>
      </c>
      <c r="B545">
        <v>1</v>
      </c>
    </row>
    <row r="546" spans="1:2" x14ac:dyDescent="0.25">
      <c r="A546" s="4" t="s">
        <v>10813</v>
      </c>
      <c r="B546">
        <v>2</v>
      </c>
    </row>
    <row r="547" spans="1:2" x14ac:dyDescent="0.25">
      <c r="A547" s="4" t="s">
        <v>10814</v>
      </c>
      <c r="B547">
        <v>2</v>
      </c>
    </row>
    <row r="548" spans="1:2" x14ac:dyDescent="0.25">
      <c r="A548" s="4" t="s">
        <v>10815</v>
      </c>
      <c r="B548">
        <v>1</v>
      </c>
    </row>
    <row r="549" spans="1:2" x14ac:dyDescent="0.25">
      <c r="A549" s="4" t="s">
        <v>10816</v>
      </c>
      <c r="B549">
        <v>1</v>
      </c>
    </row>
    <row r="550" spans="1:2" x14ac:dyDescent="0.25">
      <c r="A550" s="4" t="s">
        <v>10817</v>
      </c>
      <c r="B550">
        <v>2</v>
      </c>
    </row>
    <row r="551" spans="1:2" x14ac:dyDescent="0.25">
      <c r="A551" s="4" t="s">
        <v>10818</v>
      </c>
      <c r="B551">
        <v>1</v>
      </c>
    </row>
    <row r="552" spans="1:2" x14ac:dyDescent="0.25">
      <c r="A552" s="4" t="s">
        <v>10819</v>
      </c>
      <c r="B552">
        <v>1</v>
      </c>
    </row>
    <row r="553" spans="1:2" x14ac:dyDescent="0.25">
      <c r="A553" s="4" t="s">
        <v>10820</v>
      </c>
      <c r="B553">
        <v>1</v>
      </c>
    </row>
    <row r="554" spans="1:2" x14ac:dyDescent="0.25">
      <c r="A554" s="4" t="s">
        <v>10821</v>
      </c>
      <c r="B554">
        <v>1</v>
      </c>
    </row>
    <row r="555" spans="1:2" x14ac:dyDescent="0.25">
      <c r="A555" s="4" t="s">
        <v>10822</v>
      </c>
      <c r="B555">
        <v>1</v>
      </c>
    </row>
    <row r="556" spans="1:2" x14ac:dyDescent="0.25">
      <c r="A556" s="4" t="s">
        <v>10823</v>
      </c>
      <c r="B556">
        <v>1</v>
      </c>
    </row>
    <row r="557" spans="1:2" x14ac:dyDescent="0.25">
      <c r="A557" s="4" t="s">
        <v>10824</v>
      </c>
      <c r="B557">
        <v>1</v>
      </c>
    </row>
    <row r="558" spans="1:2" x14ac:dyDescent="0.25">
      <c r="A558" s="4" t="s">
        <v>10825</v>
      </c>
      <c r="B558">
        <v>1</v>
      </c>
    </row>
    <row r="559" spans="1:2" x14ac:dyDescent="0.25">
      <c r="A559" s="4" t="s">
        <v>10826</v>
      </c>
      <c r="B559">
        <v>1</v>
      </c>
    </row>
    <row r="560" spans="1:2" x14ac:dyDescent="0.25">
      <c r="A560" s="4" t="s">
        <v>10827</v>
      </c>
      <c r="B560">
        <v>1</v>
      </c>
    </row>
    <row r="561" spans="1:2" x14ac:dyDescent="0.25">
      <c r="A561" s="4" t="s">
        <v>10828</v>
      </c>
      <c r="B561">
        <v>1</v>
      </c>
    </row>
    <row r="562" spans="1:2" x14ac:dyDescent="0.25">
      <c r="A562" s="4" t="s">
        <v>10829</v>
      </c>
      <c r="B562">
        <v>1</v>
      </c>
    </row>
    <row r="563" spans="1:2" x14ac:dyDescent="0.25">
      <c r="A563" s="4" t="s">
        <v>10408</v>
      </c>
      <c r="B563">
        <v>1</v>
      </c>
    </row>
    <row r="564" spans="1:2" x14ac:dyDescent="0.25">
      <c r="A564" s="4" t="s">
        <v>10830</v>
      </c>
      <c r="B564">
        <v>1</v>
      </c>
    </row>
    <row r="565" spans="1:2" x14ac:dyDescent="0.25">
      <c r="A565" s="4" t="s">
        <v>10831</v>
      </c>
      <c r="B565">
        <v>1</v>
      </c>
    </row>
    <row r="566" spans="1:2" x14ac:dyDescent="0.25">
      <c r="A566" s="4" t="s">
        <v>10832</v>
      </c>
      <c r="B566">
        <v>1</v>
      </c>
    </row>
    <row r="567" spans="1:2" x14ac:dyDescent="0.25">
      <c r="A567" s="4" t="s">
        <v>10833</v>
      </c>
      <c r="B567">
        <v>1</v>
      </c>
    </row>
    <row r="568" spans="1:2" x14ac:dyDescent="0.25">
      <c r="A568" s="4" t="s">
        <v>10834</v>
      </c>
      <c r="B568">
        <v>1</v>
      </c>
    </row>
    <row r="569" spans="1:2" x14ac:dyDescent="0.25">
      <c r="A569" s="4" t="s">
        <v>10835</v>
      </c>
      <c r="B569">
        <v>1</v>
      </c>
    </row>
    <row r="570" spans="1:2" x14ac:dyDescent="0.25">
      <c r="A570" s="4" t="s">
        <v>10836</v>
      </c>
      <c r="B570">
        <v>1</v>
      </c>
    </row>
    <row r="571" spans="1:2" x14ac:dyDescent="0.25">
      <c r="A571" s="4" t="s">
        <v>10837</v>
      </c>
      <c r="B571">
        <v>1</v>
      </c>
    </row>
    <row r="572" spans="1:2" x14ac:dyDescent="0.25">
      <c r="A572" s="4" t="s">
        <v>10838</v>
      </c>
      <c r="B572">
        <v>1</v>
      </c>
    </row>
    <row r="573" spans="1:2" x14ac:dyDescent="0.25">
      <c r="A573" s="4" t="s">
        <v>10839</v>
      </c>
      <c r="B573">
        <v>1</v>
      </c>
    </row>
    <row r="574" spans="1:2" x14ac:dyDescent="0.25">
      <c r="A574" s="4" t="s">
        <v>10840</v>
      </c>
      <c r="B574">
        <v>1</v>
      </c>
    </row>
    <row r="575" spans="1:2" x14ac:dyDescent="0.25">
      <c r="A575" s="4" t="s">
        <v>10841</v>
      </c>
      <c r="B575">
        <v>1</v>
      </c>
    </row>
    <row r="576" spans="1:2" x14ac:dyDescent="0.25">
      <c r="A576" s="4" t="s">
        <v>10842</v>
      </c>
      <c r="B576">
        <v>1</v>
      </c>
    </row>
    <row r="577" spans="1:2" x14ac:dyDescent="0.25">
      <c r="A577" s="4" t="s">
        <v>10843</v>
      </c>
      <c r="B577">
        <v>1</v>
      </c>
    </row>
    <row r="578" spans="1:2" x14ac:dyDescent="0.25">
      <c r="A578" s="4" t="s">
        <v>10844</v>
      </c>
      <c r="B578">
        <v>1</v>
      </c>
    </row>
    <row r="579" spans="1:2" x14ac:dyDescent="0.25">
      <c r="A579" s="4" t="s">
        <v>10845</v>
      </c>
      <c r="B579">
        <v>1</v>
      </c>
    </row>
    <row r="580" spans="1:2" x14ac:dyDescent="0.25">
      <c r="A580" s="4" t="s">
        <v>10846</v>
      </c>
      <c r="B580">
        <v>1</v>
      </c>
    </row>
    <row r="581" spans="1:2" x14ac:dyDescent="0.25">
      <c r="A581" s="4" t="s">
        <v>10847</v>
      </c>
      <c r="B581">
        <v>1</v>
      </c>
    </row>
    <row r="582" spans="1:2" x14ac:dyDescent="0.25">
      <c r="A582" s="4" t="s">
        <v>10848</v>
      </c>
      <c r="B582">
        <v>1</v>
      </c>
    </row>
    <row r="583" spans="1:2" x14ac:dyDescent="0.25">
      <c r="A583" s="4" t="s">
        <v>10849</v>
      </c>
      <c r="B583">
        <v>1</v>
      </c>
    </row>
    <row r="584" spans="1:2" x14ac:dyDescent="0.25">
      <c r="A584" s="4" t="s">
        <v>10850</v>
      </c>
      <c r="B584">
        <v>1</v>
      </c>
    </row>
    <row r="585" spans="1:2" x14ac:dyDescent="0.25">
      <c r="A585" s="4" t="s">
        <v>10851</v>
      </c>
      <c r="B585">
        <v>1</v>
      </c>
    </row>
    <row r="586" spans="1:2" x14ac:dyDescent="0.25">
      <c r="A586" s="4" t="s">
        <v>10852</v>
      </c>
      <c r="B586">
        <v>1</v>
      </c>
    </row>
    <row r="587" spans="1:2" x14ac:dyDescent="0.25">
      <c r="A587" s="4" t="s">
        <v>10853</v>
      </c>
      <c r="B587">
        <v>1</v>
      </c>
    </row>
    <row r="588" spans="1:2" x14ac:dyDescent="0.25">
      <c r="A588" s="4" t="s">
        <v>10330</v>
      </c>
      <c r="B588">
        <v>1</v>
      </c>
    </row>
    <row r="589" spans="1:2" x14ac:dyDescent="0.25">
      <c r="A589" s="4" t="s">
        <v>10332</v>
      </c>
      <c r="B589">
        <v>2</v>
      </c>
    </row>
    <row r="590" spans="1:2" x14ac:dyDescent="0.25">
      <c r="A590" s="4" t="s">
        <v>10333</v>
      </c>
      <c r="B590">
        <v>1</v>
      </c>
    </row>
    <row r="591" spans="1:2" x14ac:dyDescent="0.25">
      <c r="A591" s="4" t="s">
        <v>10337</v>
      </c>
      <c r="B591">
        <v>1</v>
      </c>
    </row>
    <row r="592" spans="1:2" x14ac:dyDescent="0.25">
      <c r="A592" s="4" t="s">
        <v>10854</v>
      </c>
      <c r="B592">
        <v>1</v>
      </c>
    </row>
    <row r="593" spans="1:2" x14ac:dyDescent="0.25">
      <c r="A593" s="4" t="s">
        <v>10339</v>
      </c>
      <c r="B593">
        <v>1</v>
      </c>
    </row>
    <row r="594" spans="1:2" x14ac:dyDescent="0.25">
      <c r="A594" s="4" t="s">
        <v>10340</v>
      </c>
      <c r="B594">
        <v>1</v>
      </c>
    </row>
    <row r="595" spans="1:2" x14ac:dyDescent="0.25">
      <c r="A595" s="4" t="s">
        <v>10341</v>
      </c>
      <c r="B595">
        <v>1</v>
      </c>
    </row>
    <row r="596" spans="1:2" x14ac:dyDescent="0.25">
      <c r="A596" s="4" t="s">
        <v>10855</v>
      </c>
      <c r="B596">
        <v>1</v>
      </c>
    </row>
    <row r="597" spans="1:2" x14ac:dyDescent="0.25">
      <c r="A597" s="4" t="s">
        <v>10856</v>
      </c>
      <c r="B597">
        <v>1</v>
      </c>
    </row>
    <row r="598" spans="1:2" x14ac:dyDescent="0.25">
      <c r="A598" s="4" t="s">
        <v>10857</v>
      </c>
      <c r="B598">
        <v>1</v>
      </c>
    </row>
    <row r="599" spans="1:2" x14ac:dyDescent="0.25">
      <c r="A599" s="4" t="s">
        <v>10858</v>
      </c>
      <c r="B599">
        <v>1</v>
      </c>
    </row>
    <row r="600" spans="1:2" x14ac:dyDescent="0.25">
      <c r="A600" s="4" t="s">
        <v>10859</v>
      </c>
      <c r="B600">
        <v>1</v>
      </c>
    </row>
    <row r="601" spans="1:2" x14ac:dyDescent="0.25">
      <c r="A601" s="4" t="s">
        <v>10860</v>
      </c>
      <c r="B601">
        <v>1</v>
      </c>
    </row>
    <row r="602" spans="1:2" x14ac:dyDescent="0.25">
      <c r="A602" s="4" t="s">
        <v>10861</v>
      </c>
      <c r="B602">
        <v>1</v>
      </c>
    </row>
    <row r="603" spans="1:2" x14ac:dyDescent="0.25">
      <c r="A603" s="4" t="s">
        <v>10862</v>
      </c>
      <c r="B603">
        <v>1</v>
      </c>
    </row>
    <row r="604" spans="1:2" x14ac:dyDescent="0.25">
      <c r="A604" s="4" t="s">
        <v>10863</v>
      </c>
      <c r="B604">
        <v>1</v>
      </c>
    </row>
    <row r="605" spans="1:2" x14ac:dyDescent="0.25">
      <c r="A605" s="4" t="s">
        <v>10864</v>
      </c>
      <c r="B605">
        <v>1</v>
      </c>
    </row>
    <row r="606" spans="1:2" x14ac:dyDescent="0.25">
      <c r="A606" s="4" t="s">
        <v>10865</v>
      </c>
      <c r="B606">
        <v>1</v>
      </c>
    </row>
    <row r="607" spans="1:2" x14ac:dyDescent="0.25">
      <c r="A607" s="4" t="s">
        <v>10866</v>
      </c>
      <c r="B607">
        <v>1</v>
      </c>
    </row>
    <row r="608" spans="1:2" x14ac:dyDescent="0.25">
      <c r="A608" s="4" t="s">
        <v>10867</v>
      </c>
      <c r="B608">
        <v>1</v>
      </c>
    </row>
    <row r="609" spans="1:2" x14ac:dyDescent="0.25">
      <c r="A609" s="4" t="s">
        <v>10868</v>
      </c>
      <c r="B609">
        <v>1</v>
      </c>
    </row>
    <row r="610" spans="1:2" x14ac:dyDescent="0.25">
      <c r="A610" s="4" t="s">
        <v>10869</v>
      </c>
      <c r="B610">
        <v>1</v>
      </c>
    </row>
    <row r="611" spans="1:2" x14ac:dyDescent="0.25">
      <c r="A611" s="4" t="s">
        <v>10870</v>
      </c>
      <c r="B611">
        <v>1</v>
      </c>
    </row>
    <row r="612" spans="1:2" x14ac:dyDescent="0.25">
      <c r="A612" s="4" t="s">
        <v>10871</v>
      </c>
      <c r="B612">
        <v>1</v>
      </c>
    </row>
    <row r="613" spans="1:2" x14ac:dyDescent="0.25">
      <c r="A613" s="4" t="s">
        <v>10872</v>
      </c>
      <c r="B613">
        <v>1</v>
      </c>
    </row>
    <row r="614" spans="1:2" x14ac:dyDescent="0.25">
      <c r="A614" s="4" t="s">
        <v>10873</v>
      </c>
      <c r="B614">
        <v>1</v>
      </c>
    </row>
    <row r="615" spans="1:2" x14ac:dyDescent="0.25">
      <c r="A615" s="4" t="s">
        <v>10874</v>
      </c>
      <c r="B615">
        <v>1</v>
      </c>
    </row>
    <row r="616" spans="1:2" x14ac:dyDescent="0.25">
      <c r="A616" s="4" t="s">
        <v>10875</v>
      </c>
      <c r="B616">
        <v>1</v>
      </c>
    </row>
    <row r="617" spans="1:2" x14ac:dyDescent="0.25">
      <c r="A617" s="4" t="s">
        <v>10876</v>
      </c>
      <c r="B617">
        <v>1</v>
      </c>
    </row>
    <row r="618" spans="1:2" x14ac:dyDescent="0.25">
      <c r="A618" s="4" t="s">
        <v>10877</v>
      </c>
      <c r="B618">
        <v>1</v>
      </c>
    </row>
    <row r="619" spans="1:2" x14ac:dyDescent="0.25">
      <c r="A619" s="4" t="s">
        <v>10878</v>
      </c>
      <c r="B619">
        <v>1</v>
      </c>
    </row>
    <row r="620" spans="1:2" x14ac:dyDescent="0.25">
      <c r="A620" s="4" t="s">
        <v>10879</v>
      </c>
      <c r="B620">
        <v>1</v>
      </c>
    </row>
    <row r="621" spans="1:2" x14ac:dyDescent="0.25">
      <c r="A621" s="4" t="s">
        <v>10880</v>
      </c>
      <c r="B621">
        <v>1</v>
      </c>
    </row>
    <row r="622" spans="1:2" x14ac:dyDescent="0.25">
      <c r="A622" s="4" t="s">
        <v>10881</v>
      </c>
      <c r="B622">
        <v>1</v>
      </c>
    </row>
    <row r="623" spans="1:2" x14ac:dyDescent="0.25">
      <c r="A623" s="4" t="s">
        <v>10882</v>
      </c>
      <c r="B623">
        <v>1</v>
      </c>
    </row>
    <row r="624" spans="1:2" x14ac:dyDescent="0.25">
      <c r="A624" s="4" t="s">
        <v>10345</v>
      </c>
      <c r="B624">
        <v>1</v>
      </c>
    </row>
    <row r="625" spans="1:2" x14ac:dyDescent="0.25">
      <c r="A625" s="4" t="s">
        <v>10346</v>
      </c>
      <c r="B625">
        <v>1</v>
      </c>
    </row>
    <row r="626" spans="1:2" x14ac:dyDescent="0.25">
      <c r="A626" s="4" t="s">
        <v>10347</v>
      </c>
      <c r="B626">
        <v>1</v>
      </c>
    </row>
    <row r="627" spans="1:2" x14ac:dyDescent="0.25">
      <c r="A627" s="4" t="s">
        <v>10348</v>
      </c>
      <c r="B627">
        <v>1</v>
      </c>
    </row>
    <row r="628" spans="1:2" x14ac:dyDescent="0.25">
      <c r="A628" s="4" t="s">
        <v>10349</v>
      </c>
      <c r="B628">
        <v>1</v>
      </c>
    </row>
    <row r="629" spans="1:2" x14ac:dyDescent="0.25">
      <c r="A629" s="4" t="s">
        <v>10350</v>
      </c>
      <c r="B629">
        <v>1</v>
      </c>
    </row>
    <row r="630" spans="1:2" x14ac:dyDescent="0.25">
      <c r="A630" s="4" t="s">
        <v>10351</v>
      </c>
      <c r="B630">
        <v>1</v>
      </c>
    </row>
    <row r="631" spans="1:2" x14ac:dyDescent="0.25">
      <c r="A631" s="4" t="s">
        <v>10352</v>
      </c>
      <c r="B631">
        <v>1</v>
      </c>
    </row>
    <row r="632" spans="1:2" x14ac:dyDescent="0.25">
      <c r="A632" s="4" t="s">
        <v>10353</v>
      </c>
      <c r="B632">
        <v>1</v>
      </c>
    </row>
    <row r="633" spans="1:2" x14ac:dyDescent="0.25">
      <c r="A633" s="4" t="s">
        <v>10354</v>
      </c>
      <c r="B633">
        <v>1</v>
      </c>
    </row>
    <row r="634" spans="1:2" x14ac:dyDescent="0.25">
      <c r="A634" s="4" t="s">
        <v>10883</v>
      </c>
      <c r="B634">
        <v>1</v>
      </c>
    </row>
    <row r="635" spans="1:2" x14ac:dyDescent="0.25">
      <c r="A635" s="4" t="s">
        <v>10355</v>
      </c>
      <c r="B635">
        <v>1</v>
      </c>
    </row>
    <row r="636" spans="1:2" x14ac:dyDescent="0.25">
      <c r="A636" s="4" t="s">
        <v>10356</v>
      </c>
      <c r="B636">
        <v>1</v>
      </c>
    </row>
    <row r="637" spans="1:2" x14ac:dyDescent="0.25">
      <c r="A637" s="4" t="s">
        <v>10357</v>
      </c>
      <c r="B637">
        <v>1</v>
      </c>
    </row>
    <row r="638" spans="1:2" x14ac:dyDescent="0.25">
      <c r="A638" s="4" t="s">
        <v>10358</v>
      </c>
      <c r="B638">
        <v>1</v>
      </c>
    </row>
    <row r="639" spans="1:2" x14ac:dyDescent="0.25">
      <c r="A639" s="4" t="s">
        <v>10360</v>
      </c>
      <c r="B639">
        <v>1</v>
      </c>
    </row>
    <row r="640" spans="1:2" x14ac:dyDescent="0.25">
      <c r="A640" s="4" t="s">
        <v>10361</v>
      </c>
      <c r="B640">
        <v>1</v>
      </c>
    </row>
    <row r="641" spans="1:2" x14ac:dyDescent="0.25">
      <c r="A641" s="4" t="s">
        <v>10884</v>
      </c>
      <c r="B641">
        <v>1</v>
      </c>
    </row>
    <row r="642" spans="1:2" x14ac:dyDescent="0.25">
      <c r="A642" s="4" t="s">
        <v>10362</v>
      </c>
      <c r="B642">
        <v>1</v>
      </c>
    </row>
    <row r="643" spans="1:2" x14ac:dyDescent="0.25">
      <c r="A643" s="4" t="s">
        <v>10363</v>
      </c>
      <c r="B643">
        <v>1</v>
      </c>
    </row>
    <row r="644" spans="1:2" x14ac:dyDescent="0.25">
      <c r="A644" s="4" t="s">
        <v>10364</v>
      </c>
      <c r="B644">
        <v>1</v>
      </c>
    </row>
    <row r="645" spans="1:2" x14ac:dyDescent="0.25">
      <c r="A645" s="4" t="s">
        <v>10365</v>
      </c>
      <c r="B645">
        <v>1</v>
      </c>
    </row>
    <row r="646" spans="1:2" x14ac:dyDescent="0.25">
      <c r="A646" s="4" t="s">
        <v>10885</v>
      </c>
      <c r="B646">
        <v>1</v>
      </c>
    </row>
    <row r="647" spans="1:2" x14ac:dyDescent="0.25">
      <c r="A647" s="4" t="s">
        <v>10367</v>
      </c>
      <c r="B647">
        <v>1</v>
      </c>
    </row>
    <row r="648" spans="1:2" x14ac:dyDescent="0.25">
      <c r="A648" s="4" t="s">
        <v>10368</v>
      </c>
      <c r="B648">
        <v>1</v>
      </c>
    </row>
    <row r="649" spans="1:2" x14ac:dyDescent="0.25">
      <c r="A649" s="4" t="s">
        <v>10371</v>
      </c>
      <c r="B649">
        <v>1</v>
      </c>
    </row>
    <row r="650" spans="1:2" x14ac:dyDescent="0.25">
      <c r="A650" s="4" t="s">
        <v>10372</v>
      </c>
      <c r="B650">
        <v>1</v>
      </c>
    </row>
    <row r="651" spans="1:2" x14ac:dyDescent="0.25">
      <c r="A651" s="4" t="s">
        <v>10373</v>
      </c>
      <c r="B651">
        <v>1</v>
      </c>
    </row>
    <row r="652" spans="1:2" x14ac:dyDescent="0.25">
      <c r="A652" s="4" t="s">
        <v>10375</v>
      </c>
      <c r="B652">
        <v>1</v>
      </c>
    </row>
    <row r="653" spans="1:2" x14ac:dyDescent="0.25">
      <c r="A653" s="4" t="s">
        <v>10376</v>
      </c>
      <c r="B653">
        <v>1</v>
      </c>
    </row>
    <row r="654" spans="1:2" x14ac:dyDescent="0.25">
      <c r="A654" s="4" t="s">
        <v>10377</v>
      </c>
      <c r="B654">
        <v>1</v>
      </c>
    </row>
    <row r="655" spans="1:2" x14ac:dyDescent="0.25">
      <c r="A655" s="4" t="s">
        <v>10378</v>
      </c>
      <c r="B655">
        <v>1</v>
      </c>
    </row>
    <row r="656" spans="1:2" x14ac:dyDescent="0.25">
      <c r="A656" s="4" t="s">
        <v>10379</v>
      </c>
      <c r="B656">
        <v>1</v>
      </c>
    </row>
    <row r="657" spans="1:2" x14ac:dyDescent="0.25">
      <c r="A657" s="4" t="s">
        <v>10380</v>
      </c>
      <c r="B657">
        <v>1</v>
      </c>
    </row>
    <row r="658" spans="1:2" x14ac:dyDescent="0.25">
      <c r="A658" s="4" t="s">
        <v>10381</v>
      </c>
      <c r="B658">
        <v>1</v>
      </c>
    </row>
    <row r="659" spans="1:2" x14ac:dyDescent="0.25">
      <c r="A659" s="4" t="s">
        <v>10382</v>
      </c>
      <c r="B659">
        <v>1</v>
      </c>
    </row>
    <row r="660" spans="1:2" x14ac:dyDescent="0.25">
      <c r="A660" s="4" t="s">
        <v>10383</v>
      </c>
      <c r="B660">
        <v>1</v>
      </c>
    </row>
    <row r="661" spans="1:2" x14ac:dyDescent="0.25">
      <c r="A661" s="4" t="s">
        <v>10384</v>
      </c>
      <c r="B661">
        <v>1</v>
      </c>
    </row>
    <row r="662" spans="1:2" x14ac:dyDescent="0.25">
      <c r="A662" s="4" t="s">
        <v>10385</v>
      </c>
      <c r="B662">
        <v>1</v>
      </c>
    </row>
    <row r="663" spans="1:2" x14ac:dyDescent="0.25">
      <c r="A663" s="4" t="s">
        <v>10386</v>
      </c>
      <c r="B663">
        <v>1</v>
      </c>
    </row>
    <row r="664" spans="1:2" x14ac:dyDescent="0.25">
      <c r="A664" s="4" t="s">
        <v>10387</v>
      </c>
      <c r="B664">
        <v>1</v>
      </c>
    </row>
    <row r="665" spans="1:2" x14ac:dyDescent="0.25">
      <c r="A665" s="4" t="s">
        <v>10388</v>
      </c>
      <c r="B665">
        <v>1</v>
      </c>
    </row>
    <row r="666" spans="1:2" x14ac:dyDescent="0.25">
      <c r="A666" s="4" t="s">
        <v>10389</v>
      </c>
      <c r="B666">
        <v>1</v>
      </c>
    </row>
    <row r="667" spans="1:2" x14ac:dyDescent="0.25">
      <c r="A667" s="4" t="s">
        <v>10886</v>
      </c>
      <c r="B667">
        <v>1</v>
      </c>
    </row>
    <row r="668" spans="1:2" x14ac:dyDescent="0.25">
      <c r="A668" s="4" t="s">
        <v>10887</v>
      </c>
      <c r="B668">
        <v>1</v>
      </c>
    </row>
    <row r="669" spans="1:2" x14ac:dyDescent="0.25">
      <c r="A669" s="4" t="s">
        <v>10390</v>
      </c>
      <c r="B669">
        <v>1</v>
      </c>
    </row>
    <row r="670" spans="1:2" x14ac:dyDescent="0.25">
      <c r="A670" s="4" t="s">
        <v>10888</v>
      </c>
      <c r="B670">
        <v>12</v>
      </c>
    </row>
    <row r="671" spans="1:2" x14ac:dyDescent="0.25">
      <c r="A671" s="4" t="s">
        <v>3259</v>
      </c>
      <c r="B671">
        <v>1</v>
      </c>
    </row>
    <row r="672" spans="1:2" x14ac:dyDescent="0.25">
      <c r="A672" s="4" t="s">
        <v>1561</v>
      </c>
      <c r="B672">
        <v>1</v>
      </c>
    </row>
    <row r="673" spans="1:2" x14ac:dyDescent="0.25">
      <c r="A673" s="4" t="s">
        <v>1884</v>
      </c>
      <c r="B673">
        <v>1</v>
      </c>
    </row>
    <row r="674" spans="1:2" x14ac:dyDescent="0.25">
      <c r="A674" s="4" t="s">
        <v>3269</v>
      </c>
      <c r="B674">
        <v>1</v>
      </c>
    </row>
    <row r="675" spans="1:2" x14ac:dyDescent="0.25">
      <c r="A675" s="4" t="s">
        <v>3273</v>
      </c>
      <c r="B675">
        <v>1</v>
      </c>
    </row>
    <row r="676" spans="1:2" x14ac:dyDescent="0.25">
      <c r="A676" s="4" t="s">
        <v>3277</v>
      </c>
      <c r="B676">
        <v>1</v>
      </c>
    </row>
    <row r="677" spans="1:2" x14ac:dyDescent="0.25">
      <c r="A677" s="4" t="s">
        <v>3281</v>
      </c>
      <c r="B677">
        <v>1</v>
      </c>
    </row>
    <row r="678" spans="1:2" x14ac:dyDescent="0.25">
      <c r="A678" s="4" t="s">
        <v>3285</v>
      </c>
      <c r="B678">
        <v>1</v>
      </c>
    </row>
    <row r="679" spans="1:2" x14ac:dyDescent="0.25">
      <c r="A679" s="4" t="s">
        <v>3289</v>
      </c>
      <c r="B679">
        <v>1</v>
      </c>
    </row>
    <row r="680" spans="1:2" x14ac:dyDescent="0.25">
      <c r="A680" s="4" t="s">
        <v>3293</v>
      </c>
      <c r="B680">
        <v>1</v>
      </c>
    </row>
    <row r="681" spans="1:2" x14ac:dyDescent="0.25">
      <c r="A681" s="4" t="s">
        <v>3297</v>
      </c>
      <c r="B681">
        <v>1</v>
      </c>
    </row>
    <row r="682" spans="1:2" x14ac:dyDescent="0.25">
      <c r="A682" s="4" t="s">
        <v>3301</v>
      </c>
      <c r="B682">
        <v>1</v>
      </c>
    </row>
    <row r="683" spans="1:2" x14ac:dyDescent="0.25">
      <c r="A683" s="4" t="s">
        <v>3305</v>
      </c>
      <c r="B683">
        <v>1</v>
      </c>
    </row>
    <row r="684" spans="1:2" x14ac:dyDescent="0.25">
      <c r="A684" s="4" t="s">
        <v>3309</v>
      </c>
      <c r="B684">
        <v>1</v>
      </c>
    </row>
    <row r="685" spans="1:2" x14ac:dyDescent="0.25">
      <c r="A685" s="4" t="s">
        <v>3313</v>
      </c>
      <c r="B685">
        <v>1</v>
      </c>
    </row>
    <row r="686" spans="1:2" x14ac:dyDescent="0.25">
      <c r="A686" s="4" t="s">
        <v>3317</v>
      </c>
      <c r="B686">
        <v>1</v>
      </c>
    </row>
    <row r="687" spans="1:2" x14ac:dyDescent="0.25">
      <c r="A687" s="4" t="s">
        <v>3321</v>
      </c>
      <c r="B687">
        <v>1</v>
      </c>
    </row>
    <row r="688" spans="1:2" x14ac:dyDescent="0.25">
      <c r="A688" s="4" t="s">
        <v>3325</v>
      </c>
      <c r="B688">
        <v>1</v>
      </c>
    </row>
    <row r="689" spans="1:2" x14ac:dyDescent="0.25">
      <c r="A689" s="4" t="s">
        <v>3329</v>
      </c>
      <c r="B689">
        <v>1</v>
      </c>
    </row>
    <row r="690" spans="1:2" x14ac:dyDescent="0.25">
      <c r="A690" s="4" t="s">
        <v>3333</v>
      </c>
      <c r="B690">
        <v>1</v>
      </c>
    </row>
    <row r="691" spans="1:2" x14ac:dyDescent="0.25">
      <c r="A691" s="4" t="s">
        <v>3337</v>
      </c>
      <c r="B691">
        <v>1</v>
      </c>
    </row>
    <row r="692" spans="1:2" x14ac:dyDescent="0.25">
      <c r="A692" s="4" t="s">
        <v>3341</v>
      </c>
      <c r="B692">
        <v>1</v>
      </c>
    </row>
    <row r="693" spans="1:2" x14ac:dyDescent="0.25">
      <c r="A693" s="4" t="s">
        <v>3345</v>
      </c>
      <c r="B693">
        <v>1</v>
      </c>
    </row>
    <row r="694" spans="1:2" x14ac:dyDescent="0.25">
      <c r="A694" s="4" t="s">
        <v>3349</v>
      </c>
      <c r="B694">
        <v>1</v>
      </c>
    </row>
    <row r="695" spans="1:2" x14ac:dyDescent="0.25">
      <c r="A695" s="4" t="s">
        <v>3353</v>
      </c>
      <c r="B695">
        <v>1</v>
      </c>
    </row>
    <row r="696" spans="1:2" x14ac:dyDescent="0.25">
      <c r="A696" s="4" t="s">
        <v>3357</v>
      </c>
      <c r="B696">
        <v>1</v>
      </c>
    </row>
    <row r="697" spans="1:2" x14ac:dyDescent="0.25">
      <c r="A697" s="4" t="s">
        <v>3361</v>
      </c>
      <c r="B697">
        <v>1</v>
      </c>
    </row>
    <row r="698" spans="1:2" x14ac:dyDescent="0.25">
      <c r="A698" s="4" t="s">
        <v>3365</v>
      </c>
      <c r="B698">
        <v>1</v>
      </c>
    </row>
    <row r="699" spans="1:2" x14ac:dyDescent="0.25">
      <c r="A699" s="4" t="s">
        <v>3369</v>
      </c>
      <c r="B699">
        <v>1</v>
      </c>
    </row>
    <row r="700" spans="1:2" x14ac:dyDescent="0.25">
      <c r="A700" s="4" t="s">
        <v>3373</v>
      </c>
      <c r="B700">
        <v>1</v>
      </c>
    </row>
    <row r="701" spans="1:2" x14ac:dyDescent="0.25">
      <c r="A701" s="4" t="s">
        <v>3377</v>
      </c>
      <c r="B701">
        <v>1</v>
      </c>
    </row>
    <row r="702" spans="1:2" x14ac:dyDescent="0.25">
      <c r="A702" s="4" t="s">
        <v>3381</v>
      </c>
      <c r="B702">
        <v>1</v>
      </c>
    </row>
    <row r="703" spans="1:2" x14ac:dyDescent="0.25">
      <c r="A703" s="4" t="s">
        <v>3385</v>
      </c>
      <c r="B703">
        <v>1</v>
      </c>
    </row>
    <row r="704" spans="1:2" x14ac:dyDescent="0.25">
      <c r="A704" s="4" t="s">
        <v>3389</v>
      </c>
      <c r="B704">
        <v>1</v>
      </c>
    </row>
    <row r="705" spans="1:2" x14ac:dyDescent="0.25">
      <c r="A705" s="4" t="s">
        <v>3393</v>
      </c>
      <c r="B705">
        <v>1</v>
      </c>
    </row>
    <row r="706" spans="1:2" x14ac:dyDescent="0.25">
      <c r="A706" s="4" t="s">
        <v>3397</v>
      </c>
      <c r="B706">
        <v>1</v>
      </c>
    </row>
    <row r="707" spans="1:2" x14ac:dyDescent="0.25">
      <c r="A707" s="4" t="s">
        <v>3401</v>
      </c>
      <c r="B707">
        <v>1</v>
      </c>
    </row>
    <row r="708" spans="1:2" x14ac:dyDescent="0.25">
      <c r="A708" s="4" t="s">
        <v>3405</v>
      </c>
      <c r="B708">
        <v>1</v>
      </c>
    </row>
    <row r="709" spans="1:2" x14ac:dyDescent="0.25">
      <c r="A709" s="4" t="s">
        <v>3409</v>
      </c>
      <c r="B709">
        <v>1</v>
      </c>
    </row>
    <row r="710" spans="1:2" x14ac:dyDescent="0.25">
      <c r="A710" s="4" t="s">
        <v>3413</v>
      </c>
      <c r="B710">
        <v>1</v>
      </c>
    </row>
    <row r="711" spans="1:2" x14ac:dyDescent="0.25">
      <c r="A711" s="4" t="s">
        <v>3417</v>
      </c>
      <c r="B711">
        <v>1</v>
      </c>
    </row>
    <row r="712" spans="1:2" x14ac:dyDescent="0.25">
      <c r="A712" s="4" t="s">
        <v>3421</v>
      </c>
      <c r="B712">
        <v>1</v>
      </c>
    </row>
    <row r="713" spans="1:2" x14ac:dyDescent="0.25">
      <c r="A713" s="4" t="s">
        <v>3425</v>
      </c>
      <c r="B713">
        <v>1</v>
      </c>
    </row>
    <row r="714" spans="1:2" x14ac:dyDescent="0.25">
      <c r="A714" s="4" t="s">
        <v>3429</v>
      </c>
      <c r="B714">
        <v>1</v>
      </c>
    </row>
    <row r="715" spans="1:2" x14ac:dyDescent="0.25">
      <c r="A715" s="4" t="s">
        <v>3433</v>
      </c>
      <c r="B715">
        <v>1</v>
      </c>
    </row>
    <row r="716" spans="1:2" x14ac:dyDescent="0.25">
      <c r="A716" s="4" t="s">
        <v>3437</v>
      </c>
      <c r="B716">
        <v>1</v>
      </c>
    </row>
    <row r="717" spans="1:2" x14ac:dyDescent="0.25">
      <c r="A717" s="4" t="s">
        <v>3441</v>
      </c>
      <c r="B717">
        <v>1</v>
      </c>
    </row>
    <row r="718" spans="1:2" x14ac:dyDescent="0.25">
      <c r="A718" s="4" t="s">
        <v>3445</v>
      </c>
      <c r="B718">
        <v>1</v>
      </c>
    </row>
    <row r="719" spans="1:2" x14ac:dyDescent="0.25">
      <c r="A719" s="4" t="s">
        <v>3449</v>
      </c>
      <c r="B719">
        <v>1</v>
      </c>
    </row>
    <row r="720" spans="1:2" x14ac:dyDescent="0.25">
      <c r="A720" s="4" t="s">
        <v>3453</v>
      </c>
      <c r="B720">
        <v>1</v>
      </c>
    </row>
    <row r="721" spans="1:2" x14ac:dyDescent="0.25">
      <c r="A721" s="4" t="s">
        <v>3457</v>
      </c>
      <c r="B721">
        <v>1</v>
      </c>
    </row>
    <row r="722" spans="1:2" x14ac:dyDescent="0.25">
      <c r="A722" s="4" t="s">
        <v>3461</v>
      </c>
      <c r="B722">
        <v>1</v>
      </c>
    </row>
    <row r="723" spans="1:2" x14ac:dyDescent="0.25">
      <c r="A723" s="4" t="s">
        <v>3465</v>
      </c>
      <c r="B723">
        <v>1</v>
      </c>
    </row>
    <row r="724" spans="1:2" x14ac:dyDescent="0.25">
      <c r="A724" s="4" t="s">
        <v>3469</v>
      </c>
      <c r="B724">
        <v>1</v>
      </c>
    </row>
    <row r="725" spans="1:2" x14ac:dyDescent="0.25">
      <c r="A725" s="4" t="s">
        <v>3473</v>
      </c>
      <c r="B725">
        <v>1</v>
      </c>
    </row>
    <row r="726" spans="1:2" x14ac:dyDescent="0.25">
      <c r="A726" s="4" t="s">
        <v>3477</v>
      </c>
      <c r="B726">
        <v>1</v>
      </c>
    </row>
    <row r="727" spans="1:2" x14ac:dyDescent="0.25">
      <c r="A727" s="4" t="s">
        <v>3481</v>
      </c>
      <c r="B727">
        <v>1</v>
      </c>
    </row>
    <row r="728" spans="1:2" x14ac:dyDescent="0.25">
      <c r="A728" s="4" t="s">
        <v>3485</v>
      </c>
      <c r="B728">
        <v>1</v>
      </c>
    </row>
    <row r="729" spans="1:2" x14ac:dyDescent="0.25">
      <c r="A729" s="4" t="s">
        <v>3489</v>
      </c>
      <c r="B729">
        <v>1</v>
      </c>
    </row>
    <row r="730" spans="1:2" x14ac:dyDescent="0.25">
      <c r="A730" s="4" t="s">
        <v>3493</v>
      </c>
      <c r="B730">
        <v>1</v>
      </c>
    </row>
    <row r="731" spans="1:2" x14ac:dyDescent="0.25">
      <c r="A731" s="4" t="s">
        <v>3497</v>
      </c>
      <c r="B731">
        <v>1</v>
      </c>
    </row>
    <row r="732" spans="1:2" x14ac:dyDescent="0.25">
      <c r="A732" s="4" t="s">
        <v>3501</v>
      </c>
      <c r="B732">
        <v>1</v>
      </c>
    </row>
    <row r="733" spans="1:2" x14ac:dyDescent="0.25">
      <c r="A733" s="4" t="s">
        <v>3505</v>
      </c>
      <c r="B733">
        <v>1</v>
      </c>
    </row>
    <row r="734" spans="1:2" x14ac:dyDescent="0.25">
      <c r="A734" s="4" t="s">
        <v>3509</v>
      </c>
      <c r="B734">
        <v>1</v>
      </c>
    </row>
    <row r="735" spans="1:2" x14ac:dyDescent="0.25">
      <c r="A735" s="4" t="s">
        <v>3513</v>
      </c>
      <c r="B735">
        <v>1</v>
      </c>
    </row>
    <row r="736" spans="1:2" x14ac:dyDescent="0.25">
      <c r="A736" s="4" t="s">
        <v>3517</v>
      </c>
      <c r="B736">
        <v>1</v>
      </c>
    </row>
    <row r="737" spans="1:2" x14ac:dyDescent="0.25">
      <c r="A737" s="4" t="s">
        <v>3521</v>
      </c>
      <c r="B737">
        <v>1</v>
      </c>
    </row>
    <row r="738" spans="1:2" x14ac:dyDescent="0.25">
      <c r="A738" s="4" t="s">
        <v>3525</v>
      </c>
      <c r="B738">
        <v>1</v>
      </c>
    </row>
    <row r="739" spans="1:2" x14ac:dyDescent="0.25">
      <c r="A739" s="4" t="s">
        <v>3529</v>
      </c>
      <c r="B739">
        <v>1</v>
      </c>
    </row>
    <row r="740" spans="1:2" x14ac:dyDescent="0.25">
      <c r="A740" s="4" t="s">
        <v>3533</v>
      </c>
      <c r="B740">
        <v>1</v>
      </c>
    </row>
    <row r="741" spans="1:2" x14ac:dyDescent="0.25">
      <c r="A741" s="4" t="s">
        <v>3537</v>
      </c>
      <c r="B741">
        <v>1</v>
      </c>
    </row>
    <row r="742" spans="1:2" x14ac:dyDescent="0.25">
      <c r="A742" s="4" t="s">
        <v>3541</v>
      </c>
      <c r="B742">
        <v>1</v>
      </c>
    </row>
    <row r="743" spans="1:2" x14ac:dyDescent="0.25">
      <c r="A743" s="4" t="s">
        <v>3545</v>
      </c>
      <c r="B743">
        <v>1</v>
      </c>
    </row>
    <row r="744" spans="1:2" x14ac:dyDescent="0.25">
      <c r="A744" s="4" t="s">
        <v>3549</v>
      </c>
      <c r="B744">
        <v>1</v>
      </c>
    </row>
    <row r="745" spans="1:2" x14ac:dyDescent="0.25">
      <c r="A745" s="4" t="s">
        <v>3553</v>
      </c>
      <c r="B745">
        <v>1</v>
      </c>
    </row>
    <row r="746" spans="1:2" x14ac:dyDescent="0.25">
      <c r="A746" s="4" t="s">
        <v>3557</v>
      </c>
      <c r="B746">
        <v>1</v>
      </c>
    </row>
    <row r="747" spans="1:2" x14ac:dyDescent="0.25">
      <c r="A747" s="4" t="s">
        <v>3561</v>
      </c>
      <c r="B747">
        <v>1</v>
      </c>
    </row>
    <row r="748" spans="1:2" x14ac:dyDescent="0.25">
      <c r="A748" s="4" t="s">
        <v>3565</v>
      </c>
      <c r="B748">
        <v>1</v>
      </c>
    </row>
    <row r="749" spans="1:2" x14ac:dyDescent="0.25">
      <c r="A749" s="4" t="s">
        <v>3569</v>
      </c>
      <c r="B749">
        <v>1</v>
      </c>
    </row>
    <row r="750" spans="1:2" x14ac:dyDescent="0.25">
      <c r="A750" s="4" t="s">
        <v>3573</v>
      </c>
      <c r="B750">
        <v>1</v>
      </c>
    </row>
    <row r="751" spans="1:2" x14ac:dyDescent="0.25">
      <c r="A751" s="4" t="s">
        <v>3577</v>
      </c>
      <c r="B751">
        <v>1</v>
      </c>
    </row>
    <row r="752" spans="1:2" x14ac:dyDescent="0.25">
      <c r="A752" s="4" t="s">
        <v>3581</v>
      </c>
      <c r="B752">
        <v>1</v>
      </c>
    </row>
    <row r="753" spans="1:2" x14ac:dyDescent="0.25">
      <c r="A753" s="4" t="s">
        <v>3585</v>
      </c>
      <c r="B753">
        <v>1</v>
      </c>
    </row>
    <row r="754" spans="1:2" x14ac:dyDescent="0.25">
      <c r="A754" s="4" t="s">
        <v>3589</v>
      </c>
      <c r="B754">
        <v>1</v>
      </c>
    </row>
    <row r="755" spans="1:2" x14ac:dyDescent="0.25">
      <c r="A755" s="4" t="s">
        <v>3593</v>
      </c>
      <c r="B755">
        <v>1</v>
      </c>
    </row>
    <row r="756" spans="1:2" x14ac:dyDescent="0.25">
      <c r="A756" s="4" t="s">
        <v>3597</v>
      </c>
      <c r="B756">
        <v>1</v>
      </c>
    </row>
    <row r="757" spans="1:2" x14ac:dyDescent="0.25">
      <c r="A757" s="4" t="s">
        <v>3601</v>
      </c>
      <c r="B757">
        <v>1</v>
      </c>
    </row>
    <row r="758" spans="1:2" x14ac:dyDescent="0.25">
      <c r="A758" s="4" t="s">
        <v>3605</v>
      </c>
      <c r="B758">
        <v>1</v>
      </c>
    </row>
    <row r="759" spans="1:2" x14ac:dyDescent="0.25">
      <c r="A759" s="4" t="s">
        <v>3609</v>
      </c>
      <c r="B759">
        <v>1</v>
      </c>
    </row>
    <row r="760" spans="1:2" x14ac:dyDescent="0.25">
      <c r="A760" s="4" t="s">
        <v>3613</v>
      </c>
      <c r="B760">
        <v>1</v>
      </c>
    </row>
    <row r="761" spans="1:2" x14ac:dyDescent="0.25">
      <c r="A761" s="4" t="s">
        <v>3617</v>
      </c>
      <c r="B761">
        <v>1</v>
      </c>
    </row>
    <row r="762" spans="1:2" x14ac:dyDescent="0.25">
      <c r="A762" s="4" t="s">
        <v>3621</v>
      </c>
      <c r="B762">
        <v>1</v>
      </c>
    </row>
    <row r="763" spans="1:2" x14ac:dyDescent="0.25">
      <c r="A763" s="4" t="s">
        <v>3625</v>
      </c>
      <c r="B763">
        <v>1</v>
      </c>
    </row>
    <row r="764" spans="1:2" x14ac:dyDescent="0.25">
      <c r="A764" s="4" t="s">
        <v>3629</v>
      </c>
      <c r="B764">
        <v>1</v>
      </c>
    </row>
    <row r="765" spans="1:2" x14ac:dyDescent="0.25">
      <c r="A765" s="4" t="s">
        <v>3633</v>
      </c>
      <c r="B765">
        <v>1</v>
      </c>
    </row>
    <row r="766" spans="1:2" x14ac:dyDescent="0.25">
      <c r="A766" s="4" t="s">
        <v>3637</v>
      </c>
      <c r="B766">
        <v>1</v>
      </c>
    </row>
    <row r="767" spans="1:2" x14ac:dyDescent="0.25">
      <c r="A767" s="4" t="s">
        <v>3641</v>
      </c>
      <c r="B767">
        <v>1</v>
      </c>
    </row>
    <row r="768" spans="1:2" x14ac:dyDescent="0.25">
      <c r="A768" s="4" t="s">
        <v>3645</v>
      </c>
      <c r="B768">
        <v>1</v>
      </c>
    </row>
    <row r="769" spans="1:2" x14ac:dyDescent="0.25">
      <c r="A769" s="4" t="s">
        <v>3649</v>
      </c>
      <c r="B769">
        <v>1</v>
      </c>
    </row>
    <row r="770" spans="1:2" x14ac:dyDescent="0.25">
      <c r="A770" s="4" t="s">
        <v>3653</v>
      </c>
      <c r="B770">
        <v>1</v>
      </c>
    </row>
    <row r="771" spans="1:2" x14ac:dyDescent="0.25">
      <c r="A771" s="4" t="s">
        <v>3657</v>
      </c>
      <c r="B771">
        <v>1</v>
      </c>
    </row>
    <row r="772" spans="1:2" x14ac:dyDescent="0.25">
      <c r="A772" s="4" t="s">
        <v>3661</v>
      </c>
      <c r="B772">
        <v>1</v>
      </c>
    </row>
    <row r="773" spans="1:2" x14ac:dyDescent="0.25">
      <c r="A773" s="4" t="s">
        <v>3665</v>
      </c>
      <c r="B773">
        <v>1</v>
      </c>
    </row>
    <row r="774" spans="1:2" x14ac:dyDescent="0.25">
      <c r="A774" s="4" t="s">
        <v>3669</v>
      </c>
      <c r="B774">
        <v>1</v>
      </c>
    </row>
    <row r="775" spans="1:2" x14ac:dyDescent="0.25">
      <c r="A775" s="4" t="s">
        <v>3673</v>
      </c>
      <c r="B775">
        <v>1</v>
      </c>
    </row>
    <row r="776" spans="1:2" x14ac:dyDescent="0.25">
      <c r="A776" s="4" t="s">
        <v>3677</v>
      </c>
      <c r="B776">
        <v>1</v>
      </c>
    </row>
    <row r="777" spans="1:2" x14ac:dyDescent="0.25">
      <c r="A777" s="4" t="s">
        <v>3681</v>
      </c>
      <c r="B777">
        <v>1</v>
      </c>
    </row>
    <row r="778" spans="1:2" x14ac:dyDescent="0.25">
      <c r="A778" s="4" t="s">
        <v>3685</v>
      </c>
      <c r="B778">
        <v>1</v>
      </c>
    </row>
    <row r="779" spans="1:2" x14ac:dyDescent="0.25">
      <c r="A779" s="4" t="s">
        <v>3689</v>
      </c>
      <c r="B779">
        <v>1</v>
      </c>
    </row>
    <row r="780" spans="1:2" x14ac:dyDescent="0.25">
      <c r="A780" s="4" t="s">
        <v>3693</v>
      </c>
      <c r="B780">
        <v>1</v>
      </c>
    </row>
    <row r="781" spans="1:2" x14ac:dyDescent="0.25">
      <c r="A781" s="4" t="s">
        <v>3697</v>
      </c>
      <c r="B781">
        <v>1</v>
      </c>
    </row>
    <row r="782" spans="1:2" x14ac:dyDescent="0.25">
      <c r="A782" s="4" t="s">
        <v>3701</v>
      </c>
      <c r="B782">
        <v>1</v>
      </c>
    </row>
    <row r="783" spans="1:2" x14ac:dyDescent="0.25">
      <c r="A783" s="4" t="s">
        <v>3705</v>
      </c>
      <c r="B783">
        <v>1</v>
      </c>
    </row>
    <row r="784" spans="1:2" x14ac:dyDescent="0.25">
      <c r="A784" s="4" t="s">
        <v>3709</v>
      </c>
      <c r="B784">
        <v>1</v>
      </c>
    </row>
    <row r="785" spans="1:2" x14ac:dyDescent="0.25">
      <c r="A785" s="4" t="s">
        <v>3713</v>
      </c>
      <c r="B785">
        <v>1</v>
      </c>
    </row>
    <row r="786" spans="1:2" x14ac:dyDescent="0.25">
      <c r="A786" s="4" t="s">
        <v>3717</v>
      </c>
      <c r="B786">
        <v>1</v>
      </c>
    </row>
    <row r="787" spans="1:2" x14ac:dyDescent="0.25">
      <c r="A787" s="4" t="s">
        <v>3721</v>
      </c>
      <c r="B787">
        <v>1</v>
      </c>
    </row>
    <row r="788" spans="1:2" x14ac:dyDescent="0.25">
      <c r="A788" s="4" t="s">
        <v>3725</v>
      </c>
      <c r="B788">
        <v>1</v>
      </c>
    </row>
    <row r="789" spans="1:2" x14ac:dyDescent="0.25">
      <c r="A789" s="4" t="s">
        <v>3729</v>
      </c>
      <c r="B789">
        <v>1</v>
      </c>
    </row>
    <row r="790" spans="1:2" x14ac:dyDescent="0.25">
      <c r="A790" s="4" t="s">
        <v>3733</v>
      </c>
      <c r="B790">
        <v>1</v>
      </c>
    </row>
    <row r="791" spans="1:2" x14ac:dyDescent="0.25">
      <c r="A791" s="4" t="s">
        <v>3737</v>
      </c>
      <c r="B791">
        <v>1</v>
      </c>
    </row>
    <row r="792" spans="1:2" x14ac:dyDescent="0.25">
      <c r="A792" s="4" t="s">
        <v>3741</v>
      </c>
      <c r="B792">
        <v>1</v>
      </c>
    </row>
    <row r="793" spans="1:2" x14ac:dyDescent="0.25">
      <c r="A793" s="4" t="s">
        <v>3745</v>
      </c>
      <c r="B793">
        <v>1</v>
      </c>
    </row>
    <row r="794" spans="1:2" x14ac:dyDescent="0.25">
      <c r="A794" s="4" t="s">
        <v>3749</v>
      </c>
      <c r="B794">
        <v>1</v>
      </c>
    </row>
    <row r="795" spans="1:2" x14ac:dyDescent="0.25">
      <c r="A795" s="4" t="s">
        <v>3753</v>
      </c>
      <c r="B795">
        <v>1</v>
      </c>
    </row>
    <row r="796" spans="1:2" x14ac:dyDescent="0.25">
      <c r="A796" s="4" t="s">
        <v>3757</v>
      </c>
      <c r="B796">
        <v>1</v>
      </c>
    </row>
    <row r="797" spans="1:2" x14ac:dyDescent="0.25">
      <c r="A797" s="4" t="s">
        <v>3761</v>
      </c>
      <c r="B797">
        <v>1</v>
      </c>
    </row>
    <row r="798" spans="1:2" x14ac:dyDescent="0.25">
      <c r="A798" s="4" t="s">
        <v>3765</v>
      </c>
      <c r="B798">
        <v>1</v>
      </c>
    </row>
    <row r="799" spans="1:2" x14ac:dyDescent="0.25">
      <c r="A799" s="4" t="s">
        <v>3768</v>
      </c>
      <c r="B799">
        <v>1</v>
      </c>
    </row>
    <row r="800" spans="1:2" x14ac:dyDescent="0.25">
      <c r="A800" s="4" t="s">
        <v>3772</v>
      </c>
      <c r="B800">
        <v>1</v>
      </c>
    </row>
    <row r="801" spans="1:2" x14ac:dyDescent="0.25">
      <c r="A801" s="4" t="s">
        <v>3776</v>
      </c>
      <c r="B801">
        <v>1</v>
      </c>
    </row>
    <row r="802" spans="1:2" x14ac:dyDescent="0.25">
      <c r="A802" s="4" t="s">
        <v>3780</v>
      </c>
      <c r="B802">
        <v>1</v>
      </c>
    </row>
    <row r="803" spans="1:2" x14ac:dyDescent="0.25">
      <c r="A803" s="4" t="s">
        <v>3784</v>
      </c>
      <c r="B803">
        <v>1</v>
      </c>
    </row>
    <row r="804" spans="1:2" x14ac:dyDescent="0.25">
      <c r="A804" s="4" t="s">
        <v>3788</v>
      </c>
      <c r="B804">
        <v>1</v>
      </c>
    </row>
    <row r="805" spans="1:2" x14ac:dyDescent="0.25">
      <c r="A805" s="4" t="s">
        <v>3792</v>
      </c>
      <c r="B805">
        <v>1</v>
      </c>
    </row>
    <row r="806" spans="1:2" x14ac:dyDescent="0.25">
      <c r="A806" s="4" t="s">
        <v>3796</v>
      </c>
      <c r="B806">
        <v>1</v>
      </c>
    </row>
    <row r="807" spans="1:2" x14ac:dyDescent="0.25">
      <c r="A807" s="4" t="s">
        <v>3800</v>
      </c>
      <c r="B807">
        <v>1</v>
      </c>
    </row>
    <row r="808" spans="1:2" x14ac:dyDescent="0.25">
      <c r="A808" s="4" t="s">
        <v>3804</v>
      </c>
      <c r="B808">
        <v>1</v>
      </c>
    </row>
    <row r="809" spans="1:2" x14ac:dyDescent="0.25">
      <c r="A809" s="4" t="s">
        <v>3808</v>
      </c>
      <c r="B809">
        <v>1</v>
      </c>
    </row>
    <row r="810" spans="1:2" x14ac:dyDescent="0.25">
      <c r="A810" s="4" t="s">
        <v>3812</v>
      </c>
      <c r="B810">
        <v>1</v>
      </c>
    </row>
    <row r="811" spans="1:2" x14ac:dyDescent="0.25">
      <c r="A811" s="4" t="s">
        <v>3816</v>
      </c>
      <c r="B811">
        <v>1</v>
      </c>
    </row>
    <row r="812" spans="1:2" x14ac:dyDescent="0.25">
      <c r="A812" s="4" t="s">
        <v>3820</v>
      </c>
      <c r="B812">
        <v>1</v>
      </c>
    </row>
    <row r="813" spans="1:2" x14ac:dyDescent="0.25">
      <c r="A813" s="4" t="s">
        <v>3824</v>
      </c>
      <c r="B813">
        <v>1</v>
      </c>
    </row>
    <row r="814" spans="1:2" x14ac:dyDescent="0.25">
      <c r="A814" s="4" t="s">
        <v>3828</v>
      </c>
      <c r="B814">
        <v>1</v>
      </c>
    </row>
    <row r="815" spans="1:2" x14ac:dyDescent="0.25">
      <c r="A815" s="4" t="s">
        <v>3832</v>
      </c>
      <c r="B815">
        <v>1</v>
      </c>
    </row>
    <row r="816" spans="1:2" x14ac:dyDescent="0.25">
      <c r="A816" s="4" t="s">
        <v>3835</v>
      </c>
      <c r="B816">
        <v>1</v>
      </c>
    </row>
    <row r="817" spans="1:2" x14ac:dyDescent="0.25">
      <c r="A817" s="4" t="s">
        <v>3839</v>
      </c>
      <c r="B817">
        <v>1</v>
      </c>
    </row>
    <row r="818" spans="1:2" x14ac:dyDescent="0.25">
      <c r="A818" s="4" t="s">
        <v>3843</v>
      </c>
      <c r="B818">
        <v>1</v>
      </c>
    </row>
    <row r="819" spans="1:2" x14ac:dyDescent="0.25">
      <c r="A819" s="4" t="s">
        <v>3847</v>
      </c>
      <c r="B819">
        <v>1</v>
      </c>
    </row>
    <row r="820" spans="1:2" x14ac:dyDescent="0.25">
      <c r="A820" s="4" t="s">
        <v>3851</v>
      </c>
      <c r="B820">
        <v>1</v>
      </c>
    </row>
    <row r="821" spans="1:2" x14ac:dyDescent="0.25">
      <c r="A821" s="4" t="s">
        <v>3855</v>
      </c>
      <c r="B821">
        <v>1</v>
      </c>
    </row>
    <row r="822" spans="1:2" x14ac:dyDescent="0.25">
      <c r="A822" s="4" t="s">
        <v>3859</v>
      </c>
      <c r="B822">
        <v>1</v>
      </c>
    </row>
    <row r="823" spans="1:2" x14ac:dyDescent="0.25">
      <c r="A823" s="4" t="s">
        <v>3863</v>
      </c>
      <c r="B823">
        <v>1</v>
      </c>
    </row>
    <row r="824" spans="1:2" x14ac:dyDescent="0.25">
      <c r="A824" s="4" t="s">
        <v>3867</v>
      </c>
      <c r="B824">
        <v>1</v>
      </c>
    </row>
    <row r="825" spans="1:2" x14ac:dyDescent="0.25">
      <c r="A825" s="4" t="s">
        <v>3871</v>
      </c>
      <c r="B825">
        <v>1</v>
      </c>
    </row>
    <row r="826" spans="1:2" x14ac:dyDescent="0.25">
      <c r="A826" s="4" t="s">
        <v>3875</v>
      </c>
      <c r="B826">
        <v>1</v>
      </c>
    </row>
    <row r="827" spans="1:2" x14ac:dyDescent="0.25">
      <c r="A827" s="4" t="s">
        <v>3879</v>
      </c>
      <c r="B827">
        <v>1</v>
      </c>
    </row>
    <row r="828" spans="1:2" x14ac:dyDescent="0.25">
      <c r="A828" s="4" t="s">
        <v>3883</v>
      </c>
      <c r="B828">
        <v>1</v>
      </c>
    </row>
    <row r="829" spans="1:2" x14ac:dyDescent="0.25">
      <c r="A829" s="4" t="s">
        <v>3887</v>
      </c>
      <c r="B829">
        <v>1</v>
      </c>
    </row>
    <row r="830" spans="1:2" x14ac:dyDescent="0.25">
      <c r="A830" s="4" t="s">
        <v>3891</v>
      </c>
      <c r="B830">
        <v>1</v>
      </c>
    </row>
    <row r="831" spans="1:2" x14ac:dyDescent="0.25">
      <c r="A831" s="4" t="s">
        <v>3895</v>
      </c>
      <c r="B831">
        <v>1</v>
      </c>
    </row>
    <row r="832" spans="1:2" x14ac:dyDescent="0.25">
      <c r="A832" s="4" t="s">
        <v>3899</v>
      </c>
      <c r="B832">
        <v>1</v>
      </c>
    </row>
    <row r="833" spans="1:2" x14ac:dyDescent="0.25">
      <c r="A833" s="4" t="s">
        <v>3903</v>
      </c>
      <c r="B833">
        <v>1</v>
      </c>
    </row>
    <row r="834" spans="1:2" x14ac:dyDescent="0.25">
      <c r="A834" s="4" t="s">
        <v>3907</v>
      </c>
      <c r="B834">
        <v>1</v>
      </c>
    </row>
    <row r="835" spans="1:2" x14ac:dyDescent="0.25">
      <c r="A835" s="4" t="s">
        <v>3911</v>
      </c>
      <c r="B835">
        <v>1</v>
      </c>
    </row>
    <row r="836" spans="1:2" x14ac:dyDescent="0.25">
      <c r="A836" s="4" t="s">
        <v>3915</v>
      </c>
      <c r="B836">
        <v>1</v>
      </c>
    </row>
    <row r="837" spans="1:2" x14ac:dyDescent="0.25">
      <c r="A837" s="4" t="s">
        <v>3919</v>
      </c>
      <c r="B837">
        <v>1</v>
      </c>
    </row>
    <row r="838" spans="1:2" x14ac:dyDescent="0.25">
      <c r="A838" s="4" t="s">
        <v>3923</v>
      </c>
      <c r="B838">
        <v>1</v>
      </c>
    </row>
    <row r="839" spans="1:2" x14ac:dyDescent="0.25">
      <c r="A839" s="4" t="s">
        <v>3927</v>
      </c>
      <c r="B839">
        <v>1</v>
      </c>
    </row>
    <row r="840" spans="1:2" x14ac:dyDescent="0.25">
      <c r="A840" s="4" t="s">
        <v>3931</v>
      </c>
      <c r="B840">
        <v>1</v>
      </c>
    </row>
    <row r="841" spans="1:2" x14ac:dyDescent="0.25">
      <c r="A841" s="4" t="s">
        <v>3935</v>
      </c>
      <c r="B841">
        <v>1</v>
      </c>
    </row>
    <row r="842" spans="1:2" x14ac:dyDescent="0.25">
      <c r="A842" s="4" t="s">
        <v>3939</v>
      </c>
      <c r="B842">
        <v>1</v>
      </c>
    </row>
    <row r="843" spans="1:2" x14ac:dyDescent="0.25">
      <c r="A843" s="4" t="s">
        <v>3943</v>
      </c>
      <c r="B843">
        <v>1</v>
      </c>
    </row>
    <row r="844" spans="1:2" x14ac:dyDescent="0.25">
      <c r="A844" s="4" t="s">
        <v>3947</v>
      </c>
      <c r="B844">
        <v>1</v>
      </c>
    </row>
    <row r="845" spans="1:2" x14ac:dyDescent="0.25">
      <c r="A845" s="4" t="s">
        <v>3951</v>
      </c>
      <c r="B845">
        <v>1</v>
      </c>
    </row>
    <row r="846" spans="1:2" x14ac:dyDescent="0.25">
      <c r="A846" s="4" t="s">
        <v>3955</v>
      </c>
      <c r="B846">
        <v>1</v>
      </c>
    </row>
    <row r="847" spans="1:2" x14ac:dyDescent="0.25">
      <c r="A847" s="4" t="s">
        <v>3959</v>
      </c>
      <c r="B847">
        <v>1</v>
      </c>
    </row>
    <row r="848" spans="1:2" x14ac:dyDescent="0.25">
      <c r="A848" s="4" t="s">
        <v>2128</v>
      </c>
      <c r="B848">
        <v>1</v>
      </c>
    </row>
    <row r="849" spans="1:2" x14ac:dyDescent="0.25">
      <c r="A849" s="4" t="s">
        <v>3966</v>
      </c>
      <c r="B849">
        <v>1</v>
      </c>
    </row>
    <row r="850" spans="1:2" x14ac:dyDescent="0.25">
      <c r="A850" s="4" t="s">
        <v>3970</v>
      </c>
      <c r="B850">
        <v>1</v>
      </c>
    </row>
    <row r="851" spans="1:2" x14ac:dyDescent="0.25">
      <c r="A851" s="4" t="s">
        <v>3974</v>
      </c>
      <c r="B851">
        <v>1</v>
      </c>
    </row>
    <row r="852" spans="1:2" x14ac:dyDescent="0.25">
      <c r="A852" s="4" t="s">
        <v>3978</v>
      </c>
      <c r="B852">
        <v>1</v>
      </c>
    </row>
    <row r="853" spans="1:2" x14ac:dyDescent="0.25">
      <c r="A853" s="4" t="s">
        <v>3982</v>
      </c>
      <c r="B853">
        <v>1</v>
      </c>
    </row>
    <row r="854" spans="1:2" x14ac:dyDescent="0.25">
      <c r="A854" s="4" t="s">
        <v>3986</v>
      </c>
      <c r="B854">
        <v>1</v>
      </c>
    </row>
    <row r="855" spans="1:2" x14ac:dyDescent="0.25">
      <c r="A855" s="4" t="s">
        <v>3990</v>
      </c>
      <c r="B855">
        <v>1</v>
      </c>
    </row>
    <row r="856" spans="1:2" x14ac:dyDescent="0.25">
      <c r="A856" s="4" t="s">
        <v>3994</v>
      </c>
      <c r="B856">
        <v>1</v>
      </c>
    </row>
    <row r="857" spans="1:2" x14ac:dyDescent="0.25">
      <c r="A857" s="4" t="s">
        <v>3998</v>
      </c>
      <c r="B857">
        <v>1</v>
      </c>
    </row>
    <row r="858" spans="1:2" x14ac:dyDescent="0.25">
      <c r="A858" s="4" t="s">
        <v>4002</v>
      </c>
      <c r="B858">
        <v>1</v>
      </c>
    </row>
    <row r="859" spans="1:2" x14ac:dyDescent="0.25">
      <c r="A859" s="4" t="s">
        <v>4006</v>
      </c>
      <c r="B859">
        <v>1</v>
      </c>
    </row>
    <row r="860" spans="1:2" x14ac:dyDescent="0.25">
      <c r="A860" s="4" t="s">
        <v>4010</v>
      </c>
      <c r="B860">
        <v>1</v>
      </c>
    </row>
    <row r="861" spans="1:2" x14ac:dyDescent="0.25">
      <c r="A861" s="4" t="s">
        <v>4014</v>
      </c>
      <c r="B861">
        <v>1</v>
      </c>
    </row>
    <row r="862" spans="1:2" x14ac:dyDescent="0.25">
      <c r="A862" s="4" t="s">
        <v>4018</v>
      </c>
      <c r="B862">
        <v>1</v>
      </c>
    </row>
    <row r="863" spans="1:2" x14ac:dyDescent="0.25">
      <c r="A863" s="4" t="s">
        <v>4022</v>
      </c>
      <c r="B863">
        <v>1</v>
      </c>
    </row>
    <row r="864" spans="1:2" x14ac:dyDescent="0.25">
      <c r="A864" s="4" t="s">
        <v>4026</v>
      </c>
      <c r="B864">
        <v>1</v>
      </c>
    </row>
    <row r="865" spans="1:2" x14ac:dyDescent="0.25">
      <c r="A865" s="4" t="s">
        <v>4030</v>
      </c>
      <c r="B865">
        <v>1</v>
      </c>
    </row>
    <row r="866" spans="1:2" x14ac:dyDescent="0.25">
      <c r="A866" s="4" t="s">
        <v>4034</v>
      </c>
      <c r="B866">
        <v>1</v>
      </c>
    </row>
    <row r="867" spans="1:2" x14ac:dyDescent="0.25">
      <c r="A867" s="4" t="s">
        <v>4038</v>
      </c>
      <c r="B867">
        <v>1</v>
      </c>
    </row>
    <row r="868" spans="1:2" x14ac:dyDescent="0.25">
      <c r="A868" s="4" t="s">
        <v>4042</v>
      </c>
      <c r="B868">
        <v>1</v>
      </c>
    </row>
    <row r="869" spans="1:2" x14ac:dyDescent="0.25">
      <c r="A869" s="4" t="s">
        <v>4046</v>
      </c>
      <c r="B869">
        <v>1</v>
      </c>
    </row>
    <row r="870" spans="1:2" x14ac:dyDescent="0.25">
      <c r="A870" s="4" t="s">
        <v>4050</v>
      </c>
      <c r="B870">
        <v>1</v>
      </c>
    </row>
    <row r="871" spans="1:2" x14ac:dyDescent="0.25">
      <c r="A871" s="4" t="s">
        <v>4054</v>
      </c>
      <c r="B871">
        <v>1</v>
      </c>
    </row>
    <row r="872" spans="1:2" x14ac:dyDescent="0.25">
      <c r="A872" s="4" t="s">
        <v>4058</v>
      </c>
      <c r="B872">
        <v>1</v>
      </c>
    </row>
    <row r="873" spans="1:2" x14ac:dyDescent="0.25">
      <c r="A873" s="4" t="s">
        <v>4062</v>
      </c>
      <c r="B873">
        <v>1</v>
      </c>
    </row>
    <row r="874" spans="1:2" x14ac:dyDescent="0.25">
      <c r="A874" s="4" t="s">
        <v>4066</v>
      </c>
      <c r="B874">
        <v>1</v>
      </c>
    </row>
    <row r="875" spans="1:2" x14ac:dyDescent="0.25">
      <c r="A875" s="4" t="s">
        <v>4070</v>
      </c>
      <c r="B875">
        <v>1</v>
      </c>
    </row>
    <row r="876" spans="1:2" x14ac:dyDescent="0.25">
      <c r="A876" s="4" t="s">
        <v>4074</v>
      </c>
      <c r="B876">
        <v>1</v>
      </c>
    </row>
    <row r="877" spans="1:2" x14ac:dyDescent="0.25">
      <c r="A877" s="4" t="s">
        <v>4078</v>
      </c>
      <c r="B877">
        <v>1</v>
      </c>
    </row>
    <row r="878" spans="1:2" x14ac:dyDescent="0.25">
      <c r="A878" s="4" t="s">
        <v>4082</v>
      </c>
      <c r="B878">
        <v>1</v>
      </c>
    </row>
    <row r="879" spans="1:2" x14ac:dyDescent="0.25">
      <c r="A879" s="4" t="s">
        <v>4086</v>
      </c>
      <c r="B879">
        <v>1</v>
      </c>
    </row>
    <row r="880" spans="1:2" x14ac:dyDescent="0.25">
      <c r="A880" s="4" t="s">
        <v>4090</v>
      </c>
      <c r="B880">
        <v>1</v>
      </c>
    </row>
    <row r="881" spans="1:2" x14ac:dyDescent="0.25">
      <c r="A881" s="4" t="s">
        <v>4094</v>
      </c>
      <c r="B881">
        <v>1</v>
      </c>
    </row>
    <row r="882" spans="1:2" x14ac:dyDescent="0.25">
      <c r="A882" s="4" t="s">
        <v>4098</v>
      </c>
      <c r="B882">
        <v>1</v>
      </c>
    </row>
    <row r="883" spans="1:2" x14ac:dyDescent="0.25">
      <c r="A883" s="4" t="s">
        <v>4102</v>
      </c>
      <c r="B883">
        <v>1</v>
      </c>
    </row>
    <row r="884" spans="1:2" x14ac:dyDescent="0.25">
      <c r="A884" s="4" t="s">
        <v>4106</v>
      </c>
      <c r="B884">
        <v>1</v>
      </c>
    </row>
    <row r="885" spans="1:2" x14ac:dyDescent="0.25">
      <c r="A885" s="4" t="s">
        <v>4110</v>
      </c>
      <c r="B885">
        <v>1</v>
      </c>
    </row>
    <row r="886" spans="1:2" x14ac:dyDescent="0.25">
      <c r="A886" s="4" t="s">
        <v>4114</v>
      </c>
      <c r="B886">
        <v>1</v>
      </c>
    </row>
    <row r="887" spans="1:2" x14ac:dyDescent="0.25">
      <c r="A887" s="4" t="s">
        <v>4118</v>
      </c>
      <c r="B887">
        <v>1</v>
      </c>
    </row>
    <row r="888" spans="1:2" x14ac:dyDescent="0.25">
      <c r="A888" s="4" t="s">
        <v>4122</v>
      </c>
      <c r="B888">
        <v>1</v>
      </c>
    </row>
    <row r="889" spans="1:2" x14ac:dyDescent="0.25">
      <c r="A889" s="4" t="s">
        <v>4126</v>
      </c>
      <c r="B889">
        <v>1</v>
      </c>
    </row>
    <row r="890" spans="1:2" x14ac:dyDescent="0.25">
      <c r="A890" s="4" t="s">
        <v>4130</v>
      </c>
      <c r="B890">
        <v>1</v>
      </c>
    </row>
    <row r="891" spans="1:2" x14ac:dyDescent="0.25">
      <c r="A891" s="4" t="s">
        <v>4134</v>
      </c>
      <c r="B891">
        <v>1</v>
      </c>
    </row>
    <row r="892" spans="1:2" x14ac:dyDescent="0.25">
      <c r="A892" s="4" t="s">
        <v>4138</v>
      </c>
      <c r="B892">
        <v>1</v>
      </c>
    </row>
    <row r="893" spans="1:2" x14ac:dyDescent="0.25">
      <c r="A893" s="4" t="s">
        <v>4142</v>
      </c>
      <c r="B893">
        <v>1</v>
      </c>
    </row>
    <row r="894" spans="1:2" x14ac:dyDescent="0.25">
      <c r="A894" s="4" t="s">
        <v>4146</v>
      </c>
      <c r="B894">
        <v>1</v>
      </c>
    </row>
    <row r="895" spans="1:2" x14ac:dyDescent="0.25">
      <c r="A895" s="4" t="s">
        <v>4150</v>
      </c>
      <c r="B895">
        <v>1</v>
      </c>
    </row>
    <row r="896" spans="1:2" x14ac:dyDescent="0.25">
      <c r="A896" s="4" t="s">
        <v>4154</v>
      </c>
      <c r="B896">
        <v>1</v>
      </c>
    </row>
    <row r="897" spans="1:2" x14ac:dyDescent="0.25">
      <c r="A897" s="4" t="s">
        <v>4158</v>
      </c>
      <c r="B897">
        <v>1</v>
      </c>
    </row>
    <row r="898" spans="1:2" x14ac:dyDescent="0.25">
      <c r="A898" s="4" t="s">
        <v>4162</v>
      </c>
      <c r="B898">
        <v>1</v>
      </c>
    </row>
    <row r="899" spans="1:2" x14ac:dyDescent="0.25">
      <c r="A899" s="4" t="s">
        <v>4166</v>
      </c>
      <c r="B899">
        <v>1</v>
      </c>
    </row>
    <row r="900" spans="1:2" x14ac:dyDescent="0.25">
      <c r="A900" s="4" t="s">
        <v>4170</v>
      </c>
      <c r="B900">
        <v>1</v>
      </c>
    </row>
    <row r="901" spans="1:2" x14ac:dyDescent="0.25">
      <c r="A901" s="4" t="s">
        <v>4174</v>
      </c>
      <c r="B901">
        <v>1</v>
      </c>
    </row>
    <row r="902" spans="1:2" x14ac:dyDescent="0.25">
      <c r="A902" s="4" t="s">
        <v>4178</v>
      </c>
      <c r="B902">
        <v>1</v>
      </c>
    </row>
    <row r="903" spans="1:2" x14ac:dyDescent="0.25">
      <c r="A903" s="4" t="s">
        <v>4182</v>
      </c>
      <c r="B903">
        <v>1</v>
      </c>
    </row>
    <row r="904" spans="1:2" x14ac:dyDescent="0.25">
      <c r="A904" s="4" t="s">
        <v>4186</v>
      </c>
      <c r="B904">
        <v>1</v>
      </c>
    </row>
    <row r="905" spans="1:2" x14ac:dyDescent="0.25">
      <c r="A905" s="4" t="s">
        <v>4190</v>
      </c>
      <c r="B905">
        <v>1</v>
      </c>
    </row>
    <row r="906" spans="1:2" x14ac:dyDescent="0.25">
      <c r="A906" s="4" t="s">
        <v>4194</v>
      </c>
      <c r="B906">
        <v>1</v>
      </c>
    </row>
    <row r="907" spans="1:2" x14ac:dyDescent="0.25">
      <c r="A907" s="4" t="s">
        <v>4198</v>
      </c>
      <c r="B907">
        <v>1</v>
      </c>
    </row>
    <row r="908" spans="1:2" x14ac:dyDescent="0.25">
      <c r="A908" s="4" t="s">
        <v>4202</v>
      </c>
      <c r="B908">
        <v>1</v>
      </c>
    </row>
    <row r="909" spans="1:2" x14ac:dyDescent="0.25">
      <c r="A909" s="4" t="s">
        <v>4206</v>
      </c>
      <c r="B909">
        <v>1</v>
      </c>
    </row>
    <row r="910" spans="1:2" x14ac:dyDescent="0.25">
      <c r="A910" s="4" t="s">
        <v>4210</v>
      </c>
      <c r="B910">
        <v>1</v>
      </c>
    </row>
    <row r="911" spans="1:2" x14ac:dyDescent="0.25">
      <c r="A911" s="4" t="s">
        <v>4214</v>
      </c>
      <c r="B911">
        <v>1</v>
      </c>
    </row>
    <row r="912" spans="1:2" x14ac:dyDescent="0.25">
      <c r="A912" s="4" t="s">
        <v>4218</v>
      </c>
      <c r="B912">
        <v>1</v>
      </c>
    </row>
    <row r="913" spans="1:2" x14ac:dyDescent="0.25">
      <c r="A913" s="4" t="s">
        <v>4222</v>
      </c>
      <c r="B913">
        <v>1</v>
      </c>
    </row>
    <row r="914" spans="1:2" x14ac:dyDescent="0.25">
      <c r="A914" s="4" t="s">
        <v>4226</v>
      </c>
      <c r="B914">
        <v>1</v>
      </c>
    </row>
    <row r="915" spans="1:2" x14ac:dyDescent="0.25">
      <c r="A915" s="4" t="s">
        <v>4230</v>
      </c>
      <c r="B915">
        <v>1</v>
      </c>
    </row>
    <row r="916" spans="1:2" x14ac:dyDescent="0.25">
      <c r="A916" s="4" t="s">
        <v>4234</v>
      </c>
      <c r="B916">
        <v>1</v>
      </c>
    </row>
    <row r="917" spans="1:2" x14ac:dyDescent="0.25">
      <c r="A917" s="4" t="s">
        <v>4238</v>
      </c>
      <c r="B917">
        <v>1</v>
      </c>
    </row>
    <row r="918" spans="1:2" x14ac:dyDescent="0.25">
      <c r="A918" s="4" t="s">
        <v>4242</v>
      </c>
      <c r="B918">
        <v>1</v>
      </c>
    </row>
    <row r="919" spans="1:2" x14ac:dyDescent="0.25">
      <c r="A919" s="4" t="s">
        <v>4246</v>
      </c>
      <c r="B919">
        <v>1</v>
      </c>
    </row>
    <row r="920" spans="1:2" x14ac:dyDescent="0.25">
      <c r="A920" s="4" t="s">
        <v>4250</v>
      </c>
      <c r="B920">
        <v>1</v>
      </c>
    </row>
    <row r="921" spans="1:2" x14ac:dyDescent="0.25">
      <c r="A921" s="4" t="s">
        <v>4254</v>
      </c>
      <c r="B921">
        <v>1</v>
      </c>
    </row>
    <row r="922" spans="1:2" x14ac:dyDescent="0.25">
      <c r="A922" s="4" t="s">
        <v>4258</v>
      </c>
      <c r="B922">
        <v>1</v>
      </c>
    </row>
    <row r="923" spans="1:2" x14ac:dyDescent="0.25">
      <c r="A923" s="4" t="s">
        <v>4262</v>
      </c>
      <c r="B923">
        <v>1</v>
      </c>
    </row>
    <row r="924" spans="1:2" x14ac:dyDescent="0.25">
      <c r="A924" s="4" t="s">
        <v>4266</v>
      </c>
      <c r="B924">
        <v>1</v>
      </c>
    </row>
    <row r="925" spans="1:2" x14ac:dyDescent="0.25">
      <c r="A925" s="4" t="s">
        <v>4270</v>
      </c>
      <c r="B925">
        <v>1</v>
      </c>
    </row>
    <row r="926" spans="1:2" x14ac:dyDescent="0.25">
      <c r="A926" s="4" t="s">
        <v>4274</v>
      </c>
      <c r="B926">
        <v>1</v>
      </c>
    </row>
    <row r="927" spans="1:2" x14ac:dyDescent="0.25">
      <c r="A927" s="4" t="s">
        <v>4278</v>
      </c>
      <c r="B927">
        <v>1</v>
      </c>
    </row>
    <row r="928" spans="1:2" x14ac:dyDescent="0.25">
      <c r="A928" s="4" t="s">
        <v>4282</v>
      </c>
      <c r="B928">
        <v>1</v>
      </c>
    </row>
    <row r="929" spans="1:2" x14ac:dyDescent="0.25">
      <c r="A929" s="4" t="s">
        <v>4286</v>
      </c>
      <c r="B929">
        <v>1</v>
      </c>
    </row>
    <row r="930" spans="1:2" x14ac:dyDescent="0.25">
      <c r="A930" s="4" t="s">
        <v>4290</v>
      </c>
      <c r="B930">
        <v>1</v>
      </c>
    </row>
    <row r="931" spans="1:2" x14ac:dyDescent="0.25">
      <c r="A931" s="4" t="s">
        <v>4294</v>
      </c>
      <c r="B931">
        <v>1</v>
      </c>
    </row>
    <row r="932" spans="1:2" x14ac:dyDescent="0.25">
      <c r="A932" s="4" t="s">
        <v>4298</v>
      </c>
      <c r="B932">
        <v>1</v>
      </c>
    </row>
    <row r="933" spans="1:2" x14ac:dyDescent="0.25">
      <c r="A933" s="4" t="s">
        <v>4302</v>
      </c>
      <c r="B933">
        <v>1</v>
      </c>
    </row>
    <row r="934" spans="1:2" x14ac:dyDescent="0.25">
      <c r="A934" s="4" t="s">
        <v>4306</v>
      </c>
      <c r="B934">
        <v>1</v>
      </c>
    </row>
    <row r="935" spans="1:2" x14ac:dyDescent="0.25">
      <c r="A935" s="4" t="s">
        <v>4310</v>
      </c>
      <c r="B935">
        <v>1</v>
      </c>
    </row>
    <row r="936" spans="1:2" x14ac:dyDescent="0.25">
      <c r="A936" s="4" t="s">
        <v>4314</v>
      </c>
      <c r="B936">
        <v>1</v>
      </c>
    </row>
    <row r="937" spans="1:2" x14ac:dyDescent="0.25">
      <c r="A937" s="4" t="s">
        <v>4318</v>
      </c>
      <c r="B937">
        <v>1</v>
      </c>
    </row>
    <row r="938" spans="1:2" x14ac:dyDescent="0.25">
      <c r="A938" s="4" t="s">
        <v>4322</v>
      </c>
      <c r="B938">
        <v>1</v>
      </c>
    </row>
    <row r="939" spans="1:2" x14ac:dyDescent="0.25">
      <c r="A939" s="4" t="s">
        <v>4326</v>
      </c>
      <c r="B939">
        <v>1</v>
      </c>
    </row>
    <row r="940" spans="1:2" x14ac:dyDescent="0.25">
      <c r="A940" s="4" t="s">
        <v>4330</v>
      </c>
      <c r="B940">
        <v>1</v>
      </c>
    </row>
    <row r="941" spans="1:2" x14ac:dyDescent="0.25">
      <c r="A941" s="4" t="s">
        <v>4334</v>
      </c>
      <c r="B941">
        <v>1</v>
      </c>
    </row>
    <row r="942" spans="1:2" x14ac:dyDescent="0.25">
      <c r="A942" s="4" t="s">
        <v>4338</v>
      </c>
      <c r="B942">
        <v>1</v>
      </c>
    </row>
    <row r="943" spans="1:2" x14ac:dyDescent="0.25">
      <c r="A943" s="4" t="s">
        <v>4342</v>
      </c>
      <c r="B943">
        <v>1</v>
      </c>
    </row>
    <row r="944" spans="1:2" x14ac:dyDescent="0.25">
      <c r="A944" s="4" t="s">
        <v>4346</v>
      </c>
      <c r="B944">
        <v>1</v>
      </c>
    </row>
    <row r="945" spans="1:2" x14ac:dyDescent="0.25">
      <c r="A945" s="4" t="s">
        <v>4350</v>
      </c>
      <c r="B945">
        <v>1</v>
      </c>
    </row>
    <row r="946" spans="1:2" x14ac:dyDescent="0.25">
      <c r="A946" s="4" t="s">
        <v>4354</v>
      </c>
      <c r="B946">
        <v>1</v>
      </c>
    </row>
    <row r="947" spans="1:2" x14ac:dyDescent="0.25">
      <c r="A947" s="4" t="s">
        <v>4358</v>
      </c>
      <c r="B947">
        <v>1</v>
      </c>
    </row>
    <row r="948" spans="1:2" x14ac:dyDescent="0.25">
      <c r="A948" s="4" t="s">
        <v>4362</v>
      </c>
      <c r="B948">
        <v>1</v>
      </c>
    </row>
    <row r="949" spans="1:2" x14ac:dyDescent="0.25">
      <c r="A949" s="4" t="s">
        <v>4366</v>
      </c>
      <c r="B949">
        <v>1</v>
      </c>
    </row>
    <row r="950" spans="1:2" x14ac:dyDescent="0.25">
      <c r="A950" s="4" t="s">
        <v>4370</v>
      </c>
      <c r="B950">
        <v>1</v>
      </c>
    </row>
    <row r="951" spans="1:2" x14ac:dyDescent="0.25">
      <c r="A951" s="4" t="s">
        <v>4374</v>
      </c>
      <c r="B951">
        <v>1</v>
      </c>
    </row>
    <row r="952" spans="1:2" x14ac:dyDescent="0.25">
      <c r="A952" s="4" t="s">
        <v>4378</v>
      </c>
      <c r="B952">
        <v>1</v>
      </c>
    </row>
    <row r="953" spans="1:2" x14ac:dyDescent="0.25">
      <c r="A953" s="4" t="s">
        <v>4382</v>
      </c>
      <c r="B953">
        <v>1</v>
      </c>
    </row>
    <row r="954" spans="1:2" x14ac:dyDescent="0.25">
      <c r="A954" s="4" t="s">
        <v>4386</v>
      </c>
      <c r="B954">
        <v>1</v>
      </c>
    </row>
    <row r="955" spans="1:2" x14ac:dyDescent="0.25">
      <c r="A955" s="4" t="s">
        <v>4390</v>
      </c>
      <c r="B955">
        <v>1</v>
      </c>
    </row>
    <row r="956" spans="1:2" x14ac:dyDescent="0.25">
      <c r="A956" s="4" t="s">
        <v>4394</v>
      </c>
      <c r="B956">
        <v>1</v>
      </c>
    </row>
    <row r="957" spans="1:2" x14ac:dyDescent="0.25">
      <c r="A957" s="4" t="s">
        <v>4398</v>
      </c>
      <c r="B957">
        <v>1</v>
      </c>
    </row>
    <row r="958" spans="1:2" x14ac:dyDescent="0.25">
      <c r="A958" s="4" t="s">
        <v>4402</v>
      </c>
      <c r="B958">
        <v>1</v>
      </c>
    </row>
    <row r="959" spans="1:2" x14ac:dyDescent="0.25">
      <c r="A959" s="4" t="s">
        <v>4406</v>
      </c>
      <c r="B959">
        <v>1</v>
      </c>
    </row>
    <row r="960" spans="1:2" x14ac:dyDescent="0.25">
      <c r="A960" s="4" t="s">
        <v>4410</v>
      </c>
      <c r="B960">
        <v>1</v>
      </c>
    </row>
    <row r="961" spans="1:2" x14ac:dyDescent="0.25">
      <c r="A961" s="4" t="s">
        <v>4414</v>
      </c>
      <c r="B961">
        <v>1</v>
      </c>
    </row>
    <row r="962" spans="1:2" x14ac:dyDescent="0.25">
      <c r="A962" s="4" t="s">
        <v>4418</v>
      </c>
      <c r="B962">
        <v>1</v>
      </c>
    </row>
    <row r="963" spans="1:2" x14ac:dyDescent="0.25">
      <c r="A963" s="4" t="s">
        <v>4422</v>
      </c>
      <c r="B963">
        <v>1</v>
      </c>
    </row>
    <row r="964" spans="1:2" x14ac:dyDescent="0.25">
      <c r="A964" s="4" t="s">
        <v>4426</v>
      </c>
      <c r="B964">
        <v>1</v>
      </c>
    </row>
    <row r="965" spans="1:2" x14ac:dyDescent="0.25">
      <c r="A965" s="4" t="s">
        <v>4430</v>
      </c>
      <c r="B965">
        <v>1</v>
      </c>
    </row>
    <row r="966" spans="1:2" x14ac:dyDescent="0.25">
      <c r="A966" s="4" t="s">
        <v>4434</v>
      </c>
      <c r="B966">
        <v>1</v>
      </c>
    </row>
    <row r="967" spans="1:2" x14ac:dyDescent="0.25">
      <c r="A967" s="4" t="s">
        <v>4438</v>
      </c>
      <c r="B967">
        <v>1</v>
      </c>
    </row>
    <row r="968" spans="1:2" x14ac:dyDescent="0.25">
      <c r="A968" s="4" t="s">
        <v>4442</v>
      </c>
      <c r="B968">
        <v>1</v>
      </c>
    </row>
    <row r="969" spans="1:2" x14ac:dyDescent="0.25">
      <c r="A969" s="4" t="s">
        <v>4446</v>
      </c>
      <c r="B969">
        <v>1</v>
      </c>
    </row>
    <row r="970" spans="1:2" x14ac:dyDescent="0.25">
      <c r="A970" s="4" t="s">
        <v>4450</v>
      </c>
      <c r="B970">
        <v>1</v>
      </c>
    </row>
    <row r="971" spans="1:2" x14ac:dyDescent="0.25">
      <c r="A971" s="4" t="s">
        <v>4454</v>
      </c>
      <c r="B971">
        <v>1</v>
      </c>
    </row>
    <row r="972" spans="1:2" x14ac:dyDescent="0.25">
      <c r="A972" s="4" t="s">
        <v>4458</v>
      </c>
      <c r="B972">
        <v>1</v>
      </c>
    </row>
    <row r="973" spans="1:2" x14ac:dyDescent="0.25">
      <c r="A973" s="4" t="s">
        <v>4462</v>
      </c>
      <c r="B973">
        <v>1</v>
      </c>
    </row>
    <row r="974" spans="1:2" x14ac:dyDescent="0.25">
      <c r="A974" s="4" t="s">
        <v>4466</v>
      </c>
      <c r="B974">
        <v>1</v>
      </c>
    </row>
    <row r="975" spans="1:2" x14ac:dyDescent="0.25">
      <c r="A975" s="4" t="s">
        <v>4470</v>
      </c>
      <c r="B975">
        <v>1</v>
      </c>
    </row>
    <row r="976" spans="1:2" x14ac:dyDescent="0.25">
      <c r="A976" s="4" t="s">
        <v>4474</v>
      </c>
      <c r="B976">
        <v>1</v>
      </c>
    </row>
    <row r="977" spans="1:2" x14ac:dyDescent="0.25">
      <c r="A977" s="4" t="s">
        <v>4478</v>
      </c>
      <c r="B977">
        <v>1</v>
      </c>
    </row>
    <row r="978" spans="1:2" x14ac:dyDescent="0.25">
      <c r="A978" s="4" t="s">
        <v>4482</v>
      </c>
      <c r="B978">
        <v>1</v>
      </c>
    </row>
    <row r="979" spans="1:2" x14ac:dyDescent="0.25">
      <c r="A979" s="4" t="s">
        <v>4486</v>
      </c>
      <c r="B979">
        <v>1</v>
      </c>
    </row>
    <row r="980" spans="1:2" x14ac:dyDescent="0.25">
      <c r="A980" s="4" t="s">
        <v>4490</v>
      </c>
      <c r="B980">
        <v>1</v>
      </c>
    </row>
    <row r="981" spans="1:2" x14ac:dyDescent="0.25">
      <c r="A981" s="4" t="s">
        <v>4494</v>
      </c>
      <c r="B981">
        <v>1</v>
      </c>
    </row>
    <row r="982" spans="1:2" x14ac:dyDescent="0.25">
      <c r="A982" s="4" t="s">
        <v>4498</v>
      </c>
      <c r="B982">
        <v>1</v>
      </c>
    </row>
    <row r="983" spans="1:2" x14ac:dyDescent="0.25">
      <c r="A983" s="4" t="s">
        <v>4502</v>
      </c>
      <c r="B983">
        <v>1</v>
      </c>
    </row>
    <row r="984" spans="1:2" x14ac:dyDescent="0.25">
      <c r="A984" s="4" t="s">
        <v>4506</v>
      </c>
      <c r="B984">
        <v>1</v>
      </c>
    </row>
    <row r="985" spans="1:2" x14ac:dyDescent="0.25">
      <c r="A985" s="4" t="s">
        <v>4510</v>
      </c>
      <c r="B985">
        <v>1</v>
      </c>
    </row>
    <row r="986" spans="1:2" x14ac:dyDescent="0.25">
      <c r="A986" s="4" t="s">
        <v>4514</v>
      </c>
      <c r="B986">
        <v>1</v>
      </c>
    </row>
    <row r="987" spans="1:2" x14ac:dyDescent="0.25">
      <c r="A987" s="4" t="s">
        <v>4517</v>
      </c>
      <c r="B987">
        <v>1</v>
      </c>
    </row>
    <row r="988" spans="1:2" x14ac:dyDescent="0.25">
      <c r="A988" s="4" t="s">
        <v>4521</v>
      </c>
      <c r="B988">
        <v>1</v>
      </c>
    </row>
    <row r="989" spans="1:2" x14ac:dyDescent="0.25">
      <c r="A989" s="4" t="s">
        <v>4525</v>
      </c>
      <c r="B989">
        <v>1</v>
      </c>
    </row>
    <row r="990" spans="1:2" x14ac:dyDescent="0.25">
      <c r="A990" s="4" t="s">
        <v>4529</v>
      </c>
      <c r="B990">
        <v>1</v>
      </c>
    </row>
    <row r="991" spans="1:2" x14ac:dyDescent="0.25">
      <c r="A991" s="4" t="s">
        <v>4533</v>
      </c>
      <c r="B991">
        <v>1</v>
      </c>
    </row>
    <row r="992" spans="1:2" x14ac:dyDescent="0.25">
      <c r="A992" s="4" t="s">
        <v>4537</v>
      </c>
      <c r="B992">
        <v>1</v>
      </c>
    </row>
    <row r="993" spans="1:2" x14ac:dyDescent="0.25">
      <c r="A993" s="4" t="s">
        <v>4541</v>
      </c>
      <c r="B993">
        <v>1</v>
      </c>
    </row>
    <row r="994" spans="1:2" x14ac:dyDescent="0.25">
      <c r="A994" s="4" t="s">
        <v>4545</v>
      </c>
      <c r="B994">
        <v>1</v>
      </c>
    </row>
    <row r="995" spans="1:2" x14ac:dyDescent="0.25">
      <c r="A995" s="4" t="s">
        <v>4549</v>
      </c>
      <c r="B995">
        <v>1</v>
      </c>
    </row>
    <row r="996" spans="1:2" x14ac:dyDescent="0.25">
      <c r="A996" s="4" t="s">
        <v>4553</v>
      </c>
      <c r="B996">
        <v>1</v>
      </c>
    </row>
    <row r="997" spans="1:2" x14ac:dyDescent="0.25">
      <c r="A997" s="4" t="s">
        <v>4557</v>
      </c>
      <c r="B997">
        <v>1</v>
      </c>
    </row>
    <row r="998" spans="1:2" x14ac:dyDescent="0.25">
      <c r="A998" s="4" t="s">
        <v>4561</v>
      </c>
      <c r="B998">
        <v>1</v>
      </c>
    </row>
    <row r="999" spans="1:2" x14ac:dyDescent="0.25">
      <c r="A999" s="4" t="s">
        <v>4565</v>
      </c>
      <c r="B999">
        <v>1</v>
      </c>
    </row>
    <row r="1000" spans="1:2" x14ac:dyDescent="0.25">
      <c r="A1000" s="4" t="s">
        <v>4569</v>
      </c>
      <c r="B1000">
        <v>1</v>
      </c>
    </row>
    <row r="1001" spans="1:2" x14ac:dyDescent="0.25">
      <c r="A1001" s="4" t="s">
        <v>4573</v>
      </c>
      <c r="B1001">
        <v>1</v>
      </c>
    </row>
    <row r="1002" spans="1:2" x14ac:dyDescent="0.25">
      <c r="A1002" s="4" t="s">
        <v>4577</v>
      </c>
      <c r="B1002">
        <v>1</v>
      </c>
    </row>
    <row r="1003" spans="1:2" x14ac:dyDescent="0.25">
      <c r="A1003" s="4" t="s">
        <v>4581</v>
      </c>
      <c r="B1003">
        <v>1</v>
      </c>
    </row>
    <row r="1004" spans="1:2" x14ac:dyDescent="0.25">
      <c r="A1004" s="4" t="s">
        <v>4585</v>
      </c>
      <c r="B1004">
        <v>1</v>
      </c>
    </row>
    <row r="1005" spans="1:2" x14ac:dyDescent="0.25">
      <c r="A1005" s="4" t="s">
        <v>4589</v>
      </c>
      <c r="B1005">
        <v>1</v>
      </c>
    </row>
    <row r="1006" spans="1:2" x14ac:dyDescent="0.25">
      <c r="A1006" s="4" t="s">
        <v>4593</v>
      </c>
      <c r="B1006">
        <v>1</v>
      </c>
    </row>
    <row r="1007" spans="1:2" x14ac:dyDescent="0.25">
      <c r="A1007" s="4" t="s">
        <v>4597</v>
      </c>
      <c r="B1007">
        <v>1</v>
      </c>
    </row>
    <row r="1008" spans="1:2" x14ac:dyDescent="0.25">
      <c r="A1008" s="4" t="s">
        <v>4601</v>
      </c>
      <c r="B1008">
        <v>1</v>
      </c>
    </row>
    <row r="1009" spans="1:2" x14ac:dyDescent="0.25">
      <c r="A1009" s="4" t="s">
        <v>4605</v>
      </c>
      <c r="B1009">
        <v>1</v>
      </c>
    </row>
    <row r="1010" spans="1:2" x14ac:dyDescent="0.25">
      <c r="A1010" s="4" t="s">
        <v>4609</v>
      </c>
      <c r="B1010">
        <v>1</v>
      </c>
    </row>
    <row r="1011" spans="1:2" x14ac:dyDescent="0.25">
      <c r="A1011" s="4" t="s">
        <v>4613</v>
      </c>
      <c r="B1011">
        <v>1</v>
      </c>
    </row>
    <row r="1012" spans="1:2" x14ac:dyDescent="0.25">
      <c r="A1012" s="4" t="s">
        <v>4617</v>
      </c>
      <c r="B1012">
        <v>1</v>
      </c>
    </row>
    <row r="1013" spans="1:2" x14ac:dyDescent="0.25">
      <c r="A1013" s="4" t="s">
        <v>4621</v>
      </c>
      <c r="B1013">
        <v>1</v>
      </c>
    </row>
    <row r="1014" spans="1:2" x14ac:dyDescent="0.25">
      <c r="A1014" s="4" t="s">
        <v>4625</v>
      </c>
      <c r="B1014">
        <v>1</v>
      </c>
    </row>
    <row r="1015" spans="1:2" x14ac:dyDescent="0.25">
      <c r="A1015" s="4" t="s">
        <v>4629</v>
      </c>
      <c r="B1015">
        <v>1</v>
      </c>
    </row>
    <row r="1016" spans="1:2" x14ac:dyDescent="0.25">
      <c r="A1016" s="4" t="s">
        <v>4633</v>
      </c>
      <c r="B1016">
        <v>1</v>
      </c>
    </row>
    <row r="1017" spans="1:2" x14ac:dyDescent="0.25">
      <c r="A1017" s="4" t="s">
        <v>4637</v>
      </c>
      <c r="B1017">
        <v>1</v>
      </c>
    </row>
    <row r="1018" spans="1:2" x14ac:dyDescent="0.25">
      <c r="A1018" s="4" t="s">
        <v>4641</v>
      </c>
      <c r="B1018">
        <v>1</v>
      </c>
    </row>
    <row r="1019" spans="1:2" x14ac:dyDescent="0.25">
      <c r="A1019" s="4" t="s">
        <v>4645</v>
      </c>
      <c r="B1019">
        <v>1</v>
      </c>
    </row>
    <row r="1020" spans="1:2" x14ac:dyDescent="0.25">
      <c r="A1020" s="4" t="s">
        <v>4649</v>
      </c>
      <c r="B1020">
        <v>1</v>
      </c>
    </row>
    <row r="1021" spans="1:2" x14ac:dyDescent="0.25">
      <c r="A1021" s="4" t="s">
        <v>4653</v>
      </c>
      <c r="B1021">
        <v>1</v>
      </c>
    </row>
    <row r="1022" spans="1:2" x14ac:dyDescent="0.25">
      <c r="A1022" s="4" t="s">
        <v>4657</v>
      </c>
      <c r="B1022">
        <v>1</v>
      </c>
    </row>
    <row r="1023" spans="1:2" x14ac:dyDescent="0.25">
      <c r="A1023" s="4" t="s">
        <v>4661</v>
      </c>
      <c r="B1023">
        <v>1</v>
      </c>
    </row>
    <row r="1024" spans="1:2" x14ac:dyDescent="0.25">
      <c r="A1024" s="4" t="s">
        <v>4665</v>
      </c>
      <c r="B1024">
        <v>1</v>
      </c>
    </row>
    <row r="1025" spans="1:2" x14ac:dyDescent="0.25">
      <c r="A1025" s="4" t="s">
        <v>4669</v>
      </c>
      <c r="B1025">
        <v>1</v>
      </c>
    </row>
    <row r="1026" spans="1:2" x14ac:dyDescent="0.25">
      <c r="A1026" s="4" t="s">
        <v>4673</v>
      </c>
      <c r="B1026">
        <v>1</v>
      </c>
    </row>
    <row r="1027" spans="1:2" x14ac:dyDescent="0.25">
      <c r="A1027" s="4" t="s">
        <v>4677</v>
      </c>
      <c r="B1027">
        <v>1</v>
      </c>
    </row>
    <row r="1028" spans="1:2" x14ac:dyDescent="0.25">
      <c r="A1028" s="4" t="s">
        <v>4681</v>
      </c>
      <c r="B1028">
        <v>1</v>
      </c>
    </row>
    <row r="1029" spans="1:2" x14ac:dyDescent="0.25">
      <c r="A1029" s="4" t="s">
        <v>4685</v>
      </c>
      <c r="B1029">
        <v>1</v>
      </c>
    </row>
    <row r="1030" spans="1:2" x14ac:dyDescent="0.25">
      <c r="A1030" s="4" t="s">
        <v>4689</v>
      </c>
      <c r="B1030">
        <v>1</v>
      </c>
    </row>
    <row r="1031" spans="1:2" x14ac:dyDescent="0.25">
      <c r="A1031" s="4" t="s">
        <v>4693</v>
      </c>
      <c r="B1031">
        <v>1</v>
      </c>
    </row>
    <row r="1032" spans="1:2" x14ac:dyDescent="0.25">
      <c r="A1032" s="4" t="s">
        <v>4697</v>
      </c>
      <c r="B1032">
        <v>1</v>
      </c>
    </row>
    <row r="1033" spans="1:2" x14ac:dyDescent="0.25">
      <c r="A1033" s="4" t="s">
        <v>4701</v>
      </c>
      <c r="B1033">
        <v>1</v>
      </c>
    </row>
    <row r="1034" spans="1:2" x14ac:dyDescent="0.25">
      <c r="A1034" s="4" t="s">
        <v>4705</v>
      </c>
      <c r="B1034">
        <v>1</v>
      </c>
    </row>
    <row r="1035" spans="1:2" x14ac:dyDescent="0.25">
      <c r="A1035" s="4" t="s">
        <v>4709</v>
      </c>
      <c r="B1035">
        <v>1</v>
      </c>
    </row>
    <row r="1036" spans="1:2" x14ac:dyDescent="0.25">
      <c r="A1036" s="4" t="s">
        <v>4713</v>
      </c>
      <c r="B1036">
        <v>1</v>
      </c>
    </row>
    <row r="1037" spans="1:2" x14ac:dyDescent="0.25">
      <c r="A1037" s="4" t="s">
        <v>4717</v>
      </c>
      <c r="B1037">
        <v>1</v>
      </c>
    </row>
    <row r="1038" spans="1:2" x14ac:dyDescent="0.25">
      <c r="A1038" s="4" t="s">
        <v>4721</v>
      </c>
      <c r="B1038">
        <v>1</v>
      </c>
    </row>
    <row r="1039" spans="1:2" x14ac:dyDescent="0.25">
      <c r="A1039" s="4" t="s">
        <v>4725</v>
      </c>
      <c r="B1039">
        <v>1</v>
      </c>
    </row>
    <row r="1040" spans="1:2" x14ac:dyDescent="0.25">
      <c r="A1040" s="4" t="s">
        <v>4729</v>
      </c>
      <c r="B1040">
        <v>1</v>
      </c>
    </row>
    <row r="1041" spans="1:2" x14ac:dyDescent="0.25">
      <c r="A1041" s="4" t="s">
        <v>4733</v>
      </c>
      <c r="B1041">
        <v>1</v>
      </c>
    </row>
    <row r="1042" spans="1:2" x14ac:dyDescent="0.25">
      <c r="A1042" s="4" t="s">
        <v>4737</v>
      </c>
      <c r="B1042">
        <v>1</v>
      </c>
    </row>
    <row r="1043" spans="1:2" x14ac:dyDescent="0.25">
      <c r="A1043" s="4" t="s">
        <v>4741</v>
      </c>
      <c r="B1043">
        <v>1</v>
      </c>
    </row>
    <row r="1044" spans="1:2" x14ac:dyDescent="0.25">
      <c r="A1044" s="4" t="s">
        <v>4745</v>
      </c>
      <c r="B1044">
        <v>1</v>
      </c>
    </row>
    <row r="1045" spans="1:2" x14ac:dyDescent="0.25">
      <c r="A1045" s="4" t="s">
        <v>4749</v>
      </c>
      <c r="B1045">
        <v>1</v>
      </c>
    </row>
    <row r="1046" spans="1:2" x14ac:dyDescent="0.25">
      <c r="A1046" s="4" t="s">
        <v>4753</v>
      </c>
      <c r="B1046">
        <v>1</v>
      </c>
    </row>
    <row r="1047" spans="1:2" x14ac:dyDescent="0.25">
      <c r="A1047" s="4" t="s">
        <v>4757</v>
      </c>
      <c r="B1047">
        <v>1</v>
      </c>
    </row>
    <row r="1048" spans="1:2" x14ac:dyDescent="0.25">
      <c r="A1048" s="4" t="s">
        <v>4761</v>
      </c>
      <c r="B1048">
        <v>1</v>
      </c>
    </row>
    <row r="1049" spans="1:2" x14ac:dyDescent="0.25">
      <c r="A1049" s="4" t="s">
        <v>4765</v>
      </c>
      <c r="B1049">
        <v>1</v>
      </c>
    </row>
    <row r="1050" spans="1:2" x14ac:dyDescent="0.25">
      <c r="A1050" s="4" t="s">
        <v>4769</v>
      </c>
      <c r="B1050">
        <v>1</v>
      </c>
    </row>
    <row r="1051" spans="1:2" x14ac:dyDescent="0.25">
      <c r="A1051" s="4" t="s">
        <v>4773</v>
      </c>
      <c r="B1051">
        <v>1</v>
      </c>
    </row>
    <row r="1052" spans="1:2" x14ac:dyDescent="0.25">
      <c r="A1052" s="4" t="s">
        <v>4777</v>
      </c>
      <c r="B1052">
        <v>1</v>
      </c>
    </row>
    <row r="1053" spans="1:2" x14ac:dyDescent="0.25">
      <c r="A1053" s="4" t="s">
        <v>4781</v>
      </c>
      <c r="B1053">
        <v>1</v>
      </c>
    </row>
    <row r="1054" spans="1:2" x14ac:dyDescent="0.25">
      <c r="A1054" s="4" t="s">
        <v>4785</v>
      </c>
      <c r="B1054">
        <v>1</v>
      </c>
    </row>
    <row r="1055" spans="1:2" x14ac:dyDescent="0.25">
      <c r="A1055" s="4" t="s">
        <v>4789</v>
      </c>
      <c r="B1055">
        <v>1</v>
      </c>
    </row>
    <row r="1056" spans="1:2" x14ac:dyDescent="0.25">
      <c r="A1056" s="4" t="s">
        <v>4793</v>
      </c>
      <c r="B1056">
        <v>1</v>
      </c>
    </row>
    <row r="1057" spans="1:2" x14ac:dyDescent="0.25">
      <c r="A1057" s="4" t="s">
        <v>4797</v>
      </c>
      <c r="B1057">
        <v>1</v>
      </c>
    </row>
    <row r="1058" spans="1:2" x14ac:dyDescent="0.25">
      <c r="A1058" s="4" t="s">
        <v>4801</v>
      </c>
      <c r="B1058">
        <v>1</v>
      </c>
    </row>
    <row r="1059" spans="1:2" x14ac:dyDescent="0.25">
      <c r="A1059" s="4" t="s">
        <v>4805</v>
      </c>
      <c r="B1059">
        <v>1</v>
      </c>
    </row>
    <row r="1060" spans="1:2" x14ac:dyDescent="0.25">
      <c r="A1060" s="4" t="s">
        <v>4809</v>
      </c>
      <c r="B1060">
        <v>1</v>
      </c>
    </row>
    <row r="1061" spans="1:2" x14ac:dyDescent="0.25">
      <c r="A1061" s="4" t="s">
        <v>4813</v>
      </c>
      <c r="B1061">
        <v>1</v>
      </c>
    </row>
    <row r="1062" spans="1:2" x14ac:dyDescent="0.25">
      <c r="A1062" s="4" t="s">
        <v>4817</v>
      </c>
      <c r="B1062">
        <v>1</v>
      </c>
    </row>
    <row r="1063" spans="1:2" x14ac:dyDescent="0.25">
      <c r="A1063" s="4" t="s">
        <v>4821</v>
      </c>
      <c r="B1063">
        <v>1</v>
      </c>
    </row>
    <row r="1064" spans="1:2" x14ac:dyDescent="0.25">
      <c r="A1064" s="4" t="s">
        <v>4825</v>
      </c>
      <c r="B1064">
        <v>1</v>
      </c>
    </row>
    <row r="1065" spans="1:2" x14ac:dyDescent="0.25">
      <c r="A1065" s="4" t="s">
        <v>4829</v>
      </c>
      <c r="B1065">
        <v>1</v>
      </c>
    </row>
    <row r="1066" spans="1:2" x14ac:dyDescent="0.25">
      <c r="A1066" s="4" t="s">
        <v>4833</v>
      </c>
      <c r="B1066">
        <v>1</v>
      </c>
    </row>
    <row r="1067" spans="1:2" x14ac:dyDescent="0.25">
      <c r="A1067" s="4" t="s">
        <v>4837</v>
      </c>
      <c r="B1067">
        <v>1</v>
      </c>
    </row>
    <row r="1068" spans="1:2" x14ac:dyDescent="0.25">
      <c r="A1068" s="4" t="s">
        <v>4841</v>
      </c>
      <c r="B1068">
        <v>1</v>
      </c>
    </row>
    <row r="1069" spans="1:2" x14ac:dyDescent="0.25">
      <c r="A1069" s="4" t="s">
        <v>4845</v>
      </c>
      <c r="B1069">
        <v>1</v>
      </c>
    </row>
    <row r="1070" spans="1:2" x14ac:dyDescent="0.25">
      <c r="A1070" s="4" t="s">
        <v>4849</v>
      </c>
      <c r="B1070">
        <v>1</v>
      </c>
    </row>
    <row r="1071" spans="1:2" x14ac:dyDescent="0.25">
      <c r="A1071" s="4" t="s">
        <v>4853</v>
      </c>
      <c r="B1071">
        <v>1</v>
      </c>
    </row>
    <row r="1072" spans="1:2" x14ac:dyDescent="0.25">
      <c r="A1072" s="4" t="s">
        <v>4857</v>
      </c>
      <c r="B1072">
        <v>1</v>
      </c>
    </row>
    <row r="1073" spans="1:2" x14ac:dyDescent="0.25">
      <c r="A1073" s="4" t="s">
        <v>4861</v>
      </c>
      <c r="B1073">
        <v>1</v>
      </c>
    </row>
    <row r="1074" spans="1:2" x14ac:dyDescent="0.25">
      <c r="A1074" s="4" t="s">
        <v>4865</v>
      </c>
      <c r="B1074">
        <v>1</v>
      </c>
    </row>
    <row r="1075" spans="1:2" x14ac:dyDescent="0.25">
      <c r="A1075" s="4" t="s">
        <v>4869</v>
      </c>
      <c r="B1075">
        <v>1</v>
      </c>
    </row>
    <row r="1076" spans="1:2" x14ac:dyDescent="0.25">
      <c r="A1076" s="4" t="s">
        <v>4872</v>
      </c>
      <c r="B1076">
        <v>1</v>
      </c>
    </row>
    <row r="1077" spans="1:2" x14ac:dyDescent="0.25">
      <c r="A1077" s="4" t="s">
        <v>4876</v>
      </c>
      <c r="B1077">
        <v>1</v>
      </c>
    </row>
    <row r="1078" spans="1:2" x14ac:dyDescent="0.25">
      <c r="A1078" s="4" t="s">
        <v>4880</v>
      </c>
      <c r="B1078">
        <v>1</v>
      </c>
    </row>
    <row r="1079" spans="1:2" x14ac:dyDescent="0.25">
      <c r="A1079" s="4" t="s">
        <v>4884</v>
      </c>
      <c r="B1079">
        <v>1</v>
      </c>
    </row>
    <row r="1080" spans="1:2" x14ac:dyDescent="0.25">
      <c r="A1080" s="4" t="s">
        <v>4888</v>
      </c>
      <c r="B1080">
        <v>1</v>
      </c>
    </row>
    <row r="1081" spans="1:2" x14ac:dyDescent="0.25">
      <c r="A1081" s="4" t="s">
        <v>4892</v>
      </c>
      <c r="B1081">
        <v>1</v>
      </c>
    </row>
    <row r="1082" spans="1:2" x14ac:dyDescent="0.25">
      <c r="A1082" s="4" t="s">
        <v>4896</v>
      </c>
      <c r="B1082">
        <v>1</v>
      </c>
    </row>
    <row r="1083" spans="1:2" x14ac:dyDescent="0.25">
      <c r="A1083" s="4" t="s">
        <v>4900</v>
      </c>
      <c r="B1083">
        <v>1</v>
      </c>
    </row>
    <row r="1084" spans="1:2" x14ac:dyDescent="0.25">
      <c r="A1084" s="4" t="s">
        <v>4904</v>
      </c>
      <c r="B1084">
        <v>1</v>
      </c>
    </row>
    <row r="1085" spans="1:2" x14ac:dyDescent="0.25">
      <c r="A1085" s="4" t="s">
        <v>4908</v>
      </c>
      <c r="B1085">
        <v>1</v>
      </c>
    </row>
    <row r="1086" spans="1:2" x14ac:dyDescent="0.25">
      <c r="A1086" s="4" t="s">
        <v>4912</v>
      </c>
      <c r="B1086">
        <v>1</v>
      </c>
    </row>
    <row r="1087" spans="1:2" x14ac:dyDescent="0.25">
      <c r="A1087" s="4" t="s">
        <v>4916</v>
      </c>
      <c r="B1087">
        <v>1</v>
      </c>
    </row>
    <row r="1088" spans="1:2" x14ac:dyDescent="0.25">
      <c r="A1088" s="4" t="s">
        <v>4918</v>
      </c>
      <c r="B1088">
        <v>1</v>
      </c>
    </row>
    <row r="1089" spans="1:2" x14ac:dyDescent="0.25">
      <c r="A1089" s="4" t="s">
        <v>4922</v>
      </c>
      <c r="B1089">
        <v>1</v>
      </c>
    </row>
    <row r="1090" spans="1:2" x14ac:dyDescent="0.25">
      <c r="A1090" s="4" t="s">
        <v>4926</v>
      </c>
      <c r="B1090">
        <v>1</v>
      </c>
    </row>
    <row r="1091" spans="1:2" x14ac:dyDescent="0.25">
      <c r="A1091" s="4" t="s">
        <v>4930</v>
      </c>
      <c r="B1091">
        <v>1</v>
      </c>
    </row>
    <row r="1092" spans="1:2" x14ac:dyDescent="0.25">
      <c r="A1092" s="4" t="s">
        <v>4934</v>
      </c>
      <c r="B1092">
        <v>1</v>
      </c>
    </row>
    <row r="1093" spans="1:2" x14ac:dyDescent="0.25">
      <c r="A1093" s="4" t="s">
        <v>4938</v>
      </c>
      <c r="B1093">
        <v>1</v>
      </c>
    </row>
    <row r="1094" spans="1:2" x14ac:dyDescent="0.25">
      <c r="A1094" s="4" t="s">
        <v>4942</v>
      </c>
      <c r="B1094">
        <v>1</v>
      </c>
    </row>
    <row r="1095" spans="1:2" x14ac:dyDescent="0.25">
      <c r="A1095" s="4" t="s">
        <v>4946</v>
      </c>
      <c r="B1095">
        <v>1</v>
      </c>
    </row>
    <row r="1096" spans="1:2" x14ac:dyDescent="0.25">
      <c r="A1096" s="4" t="s">
        <v>4950</v>
      </c>
      <c r="B1096">
        <v>1</v>
      </c>
    </row>
    <row r="1097" spans="1:2" x14ac:dyDescent="0.25">
      <c r="A1097" s="4" t="s">
        <v>4954</v>
      </c>
      <c r="B1097">
        <v>1</v>
      </c>
    </row>
    <row r="1098" spans="1:2" x14ac:dyDescent="0.25">
      <c r="A1098" s="4" t="s">
        <v>4958</v>
      </c>
      <c r="B1098">
        <v>1</v>
      </c>
    </row>
    <row r="1099" spans="1:2" x14ac:dyDescent="0.25">
      <c r="A1099" s="4" t="s">
        <v>4962</v>
      </c>
      <c r="B1099">
        <v>1</v>
      </c>
    </row>
    <row r="1100" spans="1:2" x14ac:dyDescent="0.25">
      <c r="A1100" s="4" t="s">
        <v>4966</v>
      </c>
      <c r="B1100">
        <v>1</v>
      </c>
    </row>
    <row r="1101" spans="1:2" x14ac:dyDescent="0.25">
      <c r="A1101" s="4" t="s">
        <v>4970</v>
      </c>
      <c r="B1101">
        <v>1</v>
      </c>
    </row>
    <row r="1102" spans="1:2" x14ac:dyDescent="0.25">
      <c r="A1102" s="4" t="s">
        <v>4974</v>
      </c>
      <c r="B1102">
        <v>1</v>
      </c>
    </row>
    <row r="1103" spans="1:2" x14ac:dyDescent="0.25">
      <c r="A1103" s="4" t="s">
        <v>4978</v>
      </c>
      <c r="B1103">
        <v>1</v>
      </c>
    </row>
    <row r="1104" spans="1:2" x14ac:dyDescent="0.25">
      <c r="A1104" s="4" t="s">
        <v>4982</v>
      </c>
      <c r="B1104">
        <v>1</v>
      </c>
    </row>
    <row r="1105" spans="1:2" x14ac:dyDescent="0.25">
      <c r="A1105" s="4" t="s">
        <v>4986</v>
      </c>
      <c r="B1105">
        <v>1</v>
      </c>
    </row>
    <row r="1106" spans="1:2" x14ac:dyDescent="0.25">
      <c r="A1106" s="4" t="s">
        <v>4990</v>
      </c>
      <c r="B1106">
        <v>1</v>
      </c>
    </row>
    <row r="1107" spans="1:2" x14ac:dyDescent="0.25">
      <c r="A1107" s="4" t="s">
        <v>4994</v>
      </c>
      <c r="B1107">
        <v>1</v>
      </c>
    </row>
    <row r="1108" spans="1:2" x14ac:dyDescent="0.25">
      <c r="A1108" s="4" t="s">
        <v>4998</v>
      </c>
      <c r="B1108">
        <v>1</v>
      </c>
    </row>
    <row r="1109" spans="1:2" x14ac:dyDescent="0.25">
      <c r="A1109" s="4" t="s">
        <v>5000</v>
      </c>
      <c r="B1109">
        <v>1</v>
      </c>
    </row>
    <row r="1110" spans="1:2" x14ac:dyDescent="0.25">
      <c r="A1110" s="4" t="s">
        <v>5004</v>
      </c>
      <c r="B1110">
        <v>1</v>
      </c>
    </row>
    <row r="1111" spans="1:2" x14ac:dyDescent="0.25">
      <c r="A1111" s="4" t="s">
        <v>5008</v>
      </c>
      <c r="B1111">
        <v>1</v>
      </c>
    </row>
    <row r="1112" spans="1:2" x14ac:dyDescent="0.25">
      <c r="A1112" s="4" t="s">
        <v>5010</v>
      </c>
      <c r="B1112">
        <v>1</v>
      </c>
    </row>
    <row r="1113" spans="1:2" x14ac:dyDescent="0.25">
      <c r="A1113" s="4" t="s">
        <v>5012</v>
      </c>
      <c r="B1113">
        <v>1</v>
      </c>
    </row>
    <row r="1114" spans="1:2" x14ac:dyDescent="0.25">
      <c r="A1114" s="4" t="s">
        <v>5014</v>
      </c>
      <c r="B1114">
        <v>1</v>
      </c>
    </row>
    <row r="1115" spans="1:2" x14ac:dyDescent="0.25">
      <c r="A1115" s="4" t="s">
        <v>5018</v>
      </c>
      <c r="B1115">
        <v>1</v>
      </c>
    </row>
    <row r="1116" spans="1:2" x14ac:dyDescent="0.25">
      <c r="A1116" s="4" t="s">
        <v>5022</v>
      </c>
      <c r="B1116">
        <v>1</v>
      </c>
    </row>
    <row r="1117" spans="1:2" x14ac:dyDescent="0.25">
      <c r="A1117" s="4" t="s">
        <v>5026</v>
      </c>
      <c r="B1117">
        <v>1</v>
      </c>
    </row>
    <row r="1118" spans="1:2" x14ac:dyDescent="0.25">
      <c r="A1118" s="4" t="s">
        <v>5030</v>
      </c>
      <c r="B1118">
        <v>1</v>
      </c>
    </row>
    <row r="1119" spans="1:2" x14ac:dyDescent="0.25">
      <c r="A1119" s="4" t="s">
        <v>5034</v>
      </c>
      <c r="B1119">
        <v>1</v>
      </c>
    </row>
    <row r="1120" spans="1:2" x14ac:dyDescent="0.25">
      <c r="A1120" s="4" t="s">
        <v>5038</v>
      </c>
      <c r="B1120">
        <v>1</v>
      </c>
    </row>
    <row r="1121" spans="1:2" x14ac:dyDescent="0.25">
      <c r="A1121" s="4" t="s">
        <v>5042</v>
      </c>
      <c r="B1121">
        <v>1</v>
      </c>
    </row>
    <row r="1122" spans="1:2" x14ac:dyDescent="0.25">
      <c r="A1122" s="4" t="s">
        <v>5046</v>
      </c>
      <c r="B1122">
        <v>1</v>
      </c>
    </row>
    <row r="1123" spans="1:2" x14ac:dyDescent="0.25">
      <c r="A1123" s="4" t="s">
        <v>5050</v>
      </c>
      <c r="B1123">
        <v>1</v>
      </c>
    </row>
    <row r="1124" spans="1:2" x14ac:dyDescent="0.25">
      <c r="A1124" s="4" t="s">
        <v>5054</v>
      </c>
      <c r="B1124">
        <v>1</v>
      </c>
    </row>
    <row r="1125" spans="1:2" x14ac:dyDescent="0.25">
      <c r="A1125" s="4" t="s">
        <v>5058</v>
      </c>
      <c r="B1125">
        <v>1</v>
      </c>
    </row>
    <row r="1126" spans="1:2" x14ac:dyDescent="0.25">
      <c r="A1126" s="4" t="s">
        <v>5062</v>
      </c>
      <c r="B1126">
        <v>1</v>
      </c>
    </row>
    <row r="1127" spans="1:2" x14ac:dyDescent="0.25">
      <c r="A1127" s="4" t="s">
        <v>5066</v>
      </c>
      <c r="B1127">
        <v>1</v>
      </c>
    </row>
    <row r="1128" spans="1:2" x14ac:dyDescent="0.25">
      <c r="A1128" s="4" t="s">
        <v>5070</v>
      </c>
      <c r="B1128">
        <v>1</v>
      </c>
    </row>
    <row r="1129" spans="1:2" x14ac:dyDescent="0.25">
      <c r="A1129" s="4" t="s">
        <v>5074</v>
      </c>
      <c r="B1129">
        <v>1</v>
      </c>
    </row>
    <row r="1130" spans="1:2" x14ac:dyDescent="0.25">
      <c r="A1130" s="4" t="s">
        <v>5078</v>
      </c>
      <c r="B1130">
        <v>1</v>
      </c>
    </row>
    <row r="1131" spans="1:2" x14ac:dyDescent="0.25">
      <c r="A1131" s="4" t="s">
        <v>5082</v>
      </c>
      <c r="B1131">
        <v>1</v>
      </c>
    </row>
    <row r="1132" spans="1:2" x14ac:dyDescent="0.25">
      <c r="A1132" s="4" t="s">
        <v>5086</v>
      </c>
      <c r="B1132">
        <v>1</v>
      </c>
    </row>
    <row r="1133" spans="1:2" x14ac:dyDescent="0.25">
      <c r="A1133" s="4" t="s">
        <v>5090</v>
      </c>
      <c r="B1133">
        <v>1</v>
      </c>
    </row>
    <row r="1134" spans="1:2" x14ac:dyDescent="0.25">
      <c r="A1134" s="4" t="s">
        <v>2180</v>
      </c>
      <c r="B1134">
        <v>1</v>
      </c>
    </row>
    <row r="1135" spans="1:2" x14ac:dyDescent="0.25">
      <c r="A1135" s="4" t="s">
        <v>2186</v>
      </c>
      <c r="B1135">
        <v>1</v>
      </c>
    </row>
    <row r="1136" spans="1:2" x14ac:dyDescent="0.25">
      <c r="A1136" s="4" t="s">
        <v>2192</v>
      </c>
      <c r="B1136">
        <v>1</v>
      </c>
    </row>
    <row r="1137" spans="1:2" x14ac:dyDescent="0.25">
      <c r="A1137" s="4" t="s">
        <v>5103</v>
      </c>
      <c r="B1137">
        <v>1</v>
      </c>
    </row>
    <row r="1138" spans="1:2" x14ac:dyDescent="0.25">
      <c r="A1138" s="4" t="s">
        <v>5107</v>
      </c>
      <c r="B1138">
        <v>1</v>
      </c>
    </row>
    <row r="1139" spans="1:2" x14ac:dyDescent="0.25">
      <c r="A1139" s="4" t="s">
        <v>5111</v>
      </c>
      <c r="B1139">
        <v>1</v>
      </c>
    </row>
    <row r="1140" spans="1:2" x14ac:dyDescent="0.25">
      <c r="A1140" s="4" t="s">
        <v>2198</v>
      </c>
      <c r="B1140">
        <v>1</v>
      </c>
    </row>
    <row r="1141" spans="1:2" x14ac:dyDescent="0.25">
      <c r="A1141" s="4" t="s">
        <v>5118</v>
      </c>
      <c r="B1141">
        <v>1</v>
      </c>
    </row>
    <row r="1142" spans="1:2" x14ac:dyDescent="0.25">
      <c r="A1142" s="4" t="s">
        <v>5122</v>
      </c>
      <c r="B1142">
        <v>1</v>
      </c>
    </row>
    <row r="1143" spans="1:2" x14ac:dyDescent="0.25">
      <c r="A1143" s="4" t="s">
        <v>5126</v>
      </c>
      <c r="B1143">
        <v>1</v>
      </c>
    </row>
    <row r="1144" spans="1:2" x14ac:dyDescent="0.25">
      <c r="A1144" s="4" t="s">
        <v>5130</v>
      </c>
      <c r="B1144">
        <v>1</v>
      </c>
    </row>
    <row r="1145" spans="1:2" x14ac:dyDescent="0.25">
      <c r="A1145" s="4" t="s">
        <v>5134</v>
      </c>
      <c r="B1145">
        <v>1</v>
      </c>
    </row>
    <row r="1146" spans="1:2" x14ac:dyDescent="0.25">
      <c r="A1146" s="4" t="s">
        <v>5138</v>
      </c>
      <c r="B1146">
        <v>1</v>
      </c>
    </row>
    <row r="1147" spans="1:2" x14ac:dyDescent="0.25">
      <c r="A1147" s="4" t="s">
        <v>5142</v>
      </c>
      <c r="B1147">
        <v>1</v>
      </c>
    </row>
    <row r="1148" spans="1:2" x14ac:dyDescent="0.25">
      <c r="A1148" s="4" t="s">
        <v>5146</v>
      </c>
      <c r="B1148">
        <v>1</v>
      </c>
    </row>
    <row r="1149" spans="1:2" x14ac:dyDescent="0.25">
      <c r="A1149" s="4" t="s">
        <v>5150</v>
      </c>
      <c r="B1149">
        <v>1</v>
      </c>
    </row>
    <row r="1150" spans="1:2" x14ac:dyDescent="0.25">
      <c r="A1150" s="4" t="s">
        <v>5154</v>
      </c>
      <c r="B1150">
        <v>1</v>
      </c>
    </row>
    <row r="1151" spans="1:2" x14ac:dyDescent="0.25">
      <c r="A1151" s="4" t="s">
        <v>5158</v>
      </c>
      <c r="B1151">
        <v>1</v>
      </c>
    </row>
    <row r="1152" spans="1:2" x14ac:dyDescent="0.25">
      <c r="A1152" s="4" t="s">
        <v>5162</v>
      </c>
      <c r="B1152">
        <v>1</v>
      </c>
    </row>
    <row r="1153" spans="1:2" x14ac:dyDescent="0.25">
      <c r="A1153" s="4" t="s">
        <v>5166</v>
      </c>
      <c r="B1153">
        <v>1</v>
      </c>
    </row>
    <row r="1154" spans="1:2" x14ac:dyDescent="0.25">
      <c r="A1154" s="4" t="s">
        <v>5170</v>
      </c>
      <c r="B1154">
        <v>1</v>
      </c>
    </row>
    <row r="1155" spans="1:2" x14ac:dyDescent="0.25">
      <c r="A1155" s="4" t="s">
        <v>5174</v>
      </c>
      <c r="B1155">
        <v>1</v>
      </c>
    </row>
    <row r="1156" spans="1:2" x14ac:dyDescent="0.25">
      <c r="A1156" s="4" t="s">
        <v>5178</v>
      </c>
      <c r="B1156">
        <v>1</v>
      </c>
    </row>
    <row r="1157" spans="1:2" x14ac:dyDescent="0.25">
      <c r="A1157" s="4" t="s">
        <v>5182</v>
      </c>
      <c r="B1157">
        <v>1</v>
      </c>
    </row>
    <row r="1158" spans="1:2" x14ac:dyDescent="0.25">
      <c r="A1158" s="4" t="s">
        <v>5186</v>
      </c>
      <c r="B1158">
        <v>1</v>
      </c>
    </row>
    <row r="1159" spans="1:2" x14ac:dyDescent="0.25">
      <c r="A1159" s="4" t="s">
        <v>5190</v>
      </c>
      <c r="B1159">
        <v>1</v>
      </c>
    </row>
    <row r="1160" spans="1:2" x14ac:dyDescent="0.25">
      <c r="A1160" s="4" t="s">
        <v>5194</v>
      </c>
      <c r="B1160">
        <v>1</v>
      </c>
    </row>
    <row r="1161" spans="1:2" x14ac:dyDescent="0.25">
      <c r="A1161" s="4" t="s">
        <v>5198</v>
      </c>
      <c r="B1161">
        <v>1</v>
      </c>
    </row>
    <row r="1162" spans="1:2" x14ac:dyDescent="0.25">
      <c r="A1162" s="4" t="s">
        <v>5202</v>
      </c>
      <c r="B1162">
        <v>1</v>
      </c>
    </row>
    <row r="1163" spans="1:2" x14ac:dyDescent="0.25">
      <c r="A1163" s="4" t="s">
        <v>5206</v>
      </c>
      <c r="B1163">
        <v>1</v>
      </c>
    </row>
    <row r="1164" spans="1:2" x14ac:dyDescent="0.25">
      <c r="A1164" s="4" t="s">
        <v>5210</v>
      </c>
      <c r="B1164">
        <v>1</v>
      </c>
    </row>
    <row r="1165" spans="1:2" x14ac:dyDescent="0.25">
      <c r="A1165" s="4" t="s">
        <v>5214</v>
      </c>
      <c r="B1165">
        <v>1</v>
      </c>
    </row>
    <row r="1166" spans="1:2" x14ac:dyDescent="0.25">
      <c r="A1166" s="4" t="s">
        <v>5218</v>
      </c>
      <c r="B1166">
        <v>1</v>
      </c>
    </row>
    <row r="1167" spans="1:2" x14ac:dyDescent="0.25">
      <c r="A1167" s="4" t="s">
        <v>5222</v>
      </c>
      <c r="B1167">
        <v>1</v>
      </c>
    </row>
    <row r="1168" spans="1:2" x14ac:dyDescent="0.25">
      <c r="A1168" s="4" t="s">
        <v>5226</v>
      </c>
      <c r="B1168">
        <v>1</v>
      </c>
    </row>
    <row r="1169" spans="1:2" x14ac:dyDescent="0.25">
      <c r="A1169" s="4" t="s">
        <v>5230</v>
      </c>
      <c r="B1169">
        <v>1</v>
      </c>
    </row>
    <row r="1170" spans="1:2" x14ac:dyDescent="0.25">
      <c r="A1170" s="4" t="s">
        <v>5234</v>
      </c>
      <c r="B1170">
        <v>1</v>
      </c>
    </row>
    <row r="1171" spans="1:2" x14ac:dyDescent="0.25">
      <c r="A1171" s="4" t="s">
        <v>5238</v>
      </c>
      <c r="B1171">
        <v>1</v>
      </c>
    </row>
    <row r="1172" spans="1:2" x14ac:dyDescent="0.25">
      <c r="A1172" s="4" t="s">
        <v>5242</v>
      </c>
      <c r="B1172">
        <v>1</v>
      </c>
    </row>
    <row r="1173" spans="1:2" x14ac:dyDescent="0.25">
      <c r="A1173" s="4" t="s">
        <v>5246</v>
      </c>
      <c r="B1173">
        <v>1</v>
      </c>
    </row>
    <row r="1174" spans="1:2" x14ac:dyDescent="0.25">
      <c r="A1174" s="4" t="s">
        <v>5250</v>
      </c>
      <c r="B1174">
        <v>1</v>
      </c>
    </row>
    <row r="1175" spans="1:2" x14ac:dyDescent="0.25">
      <c r="A1175" s="4" t="s">
        <v>5254</v>
      </c>
      <c r="B1175">
        <v>1</v>
      </c>
    </row>
    <row r="1176" spans="1:2" x14ac:dyDescent="0.25">
      <c r="A1176" s="4" t="s">
        <v>5258</v>
      </c>
      <c r="B1176">
        <v>1</v>
      </c>
    </row>
    <row r="1177" spans="1:2" x14ac:dyDescent="0.25">
      <c r="A1177" s="4" t="s">
        <v>5262</v>
      </c>
      <c r="B1177">
        <v>1</v>
      </c>
    </row>
    <row r="1178" spans="1:2" x14ac:dyDescent="0.25">
      <c r="A1178" s="4" t="s">
        <v>5266</v>
      </c>
      <c r="B1178">
        <v>1</v>
      </c>
    </row>
    <row r="1179" spans="1:2" x14ac:dyDescent="0.25">
      <c r="A1179" s="4" t="s">
        <v>5270</v>
      </c>
      <c r="B1179">
        <v>1</v>
      </c>
    </row>
    <row r="1180" spans="1:2" x14ac:dyDescent="0.25">
      <c r="A1180" s="4" t="s">
        <v>5274</v>
      </c>
      <c r="B1180">
        <v>1</v>
      </c>
    </row>
    <row r="1181" spans="1:2" x14ac:dyDescent="0.25">
      <c r="A1181" s="4" t="s">
        <v>5278</v>
      </c>
      <c r="B1181">
        <v>1</v>
      </c>
    </row>
    <row r="1182" spans="1:2" x14ac:dyDescent="0.25">
      <c r="A1182" s="4" t="s">
        <v>5282</v>
      </c>
      <c r="B1182">
        <v>1</v>
      </c>
    </row>
    <row r="1183" spans="1:2" x14ac:dyDescent="0.25">
      <c r="A1183" s="4" t="s">
        <v>5286</v>
      </c>
      <c r="B1183">
        <v>1</v>
      </c>
    </row>
    <row r="1184" spans="1:2" x14ac:dyDescent="0.25">
      <c r="A1184" s="4" t="s">
        <v>5290</v>
      </c>
      <c r="B1184">
        <v>1</v>
      </c>
    </row>
    <row r="1185" spans="1:2" x14ac:dyDescent="0.25">
      <c r="A1185" s="4" t="s">
        <v>5294</v>
      </c>
      <c r="B1185">
        <v>1</v>
      </c>
    </row>
    <row r="1186" spans="1:2" x14ac:dyDescent="0.25">
      <c r="A1186" s="4" t="s">
        <v>5298</v>
      </c>
      <c r="B1186">
        <v>1</v>
      </c>
    </row>
    <row r="1187" spans="1:2" x14ac:dyDescent="0.25">
      <c r="A1187" s="4" t="s">
        <v>5302</v>
      </c>
      <c r="B1187">
        <v>1</v>
      </c>
    </row>
    <row r="1188" spans="1:2" x14ac:dyDescent="0.25">
      <c r="A1188" s="4" t="s">
        <v>5306</v>
      </c>
      <c r="B1188">
        <v>1</v>
      </c>
    </row>
    <row r="1189" spans="1:2" x14ac:dyDescent="0.25">
      <c r="A1189" s="4" t="s">
        <v>5310</v>
      </c>
      <c r="B1189">
        <v>1</v>
      </c>
    </row>
    <row r="1190" spans="1:2" x14ac:dyDescent="0.25">
      <c r="A1190" s="4" t="s">
        <v>5314</v>
      </c>
      <c r="B1190">
        <v>1</v>
      </c>
    </row>
    <row r="1191" spans="1:2" x14ac:dyDescent="0.25">
      <c r="A1191" s="4" t="s">
        <v>5318</v>
      </c>
      <c r="B1191">
        <v>1</v>
      </c>
    </row>
    <row r="1192" spans="1:2" x14ac:dyDescent="0.25">
      <c r="A1192" s="4" t="s">
        <v>5322</v>
      </c>
      <c r="B1192">
        <v>1</v>
      </c>
    </row>
    <row r="1193" spans="1:2" x14ac:dyDescent="0.25">
      <c r="A1193" s="4" t="s">
        <v>5326</v>
      </c>
      <c r="B1193">
        <v>1</v>
      </c>
    </row>
    <row r="1194" spans="1:2" x14ac:dyDescent="0.25">
      <c r="A1194" s="4" t="s">
        <v>5330</v>
      </c>
      <c r="B1194">
        <v>1</v>
      </c>
    </row>
    <row r="1195" spans="1:2" x14ac:dyDescent="0.25">
      <c r="A1195" s="4" t="s">
        <v>5334</v>
      </c>
      <c r="B1195">
        <v>1</v>
      </c>
    </row>
    <row r="1196" spans="1:2" x14ac:dyDescent="0.25">
      <c r="A1196" s="4" t="s">
        <v>5338</v>
      </c>
      <c r="B1196">
        <v>1</v>
      </c>
    </row>
    <row r="1197" spans="1:2" x14ac:dyDescent="0.25">
      <c r="A1197" s="4" t="s">
        <v>5342</v>
      </c>
      <c r="B1197">
        <v>1</v>
      </c>
    </row>
    <row r="1198" spans="1:2" x14ac:dyDescent="0.25">
      <c r="A1198" s="4" t="s">
        <v>5346</v>
      </c>
      <c r="B1198">
        <v>1</v>
      </c>
    </row>
    <row r="1199" spans="1:2" x14ac:dyDescent="0.25">
      <c r="A1199" s="4" t="s">
        <v>5350</v>
      </c>
      <c r="B1199">
        <v>1</v>
      </c>
    </row>
    <row r="1200" spans="1:2" x14ac:dyDescent="0.25">
      <c r="A1200" s="4" t="s">
        <v>5354</v>
      </c>
      <c r="B1200">
        <v>1</v>
      </c>
    </row>
    <row r="1201" spans="1:2" x14ac:dyDescent="0.25">
      <c r="A1201" s="4" t="s">
        <v>5358</v>
      </c>
      <c r="B1201">
        <v>1</v>
      </c>
    </row>
    <row r="1202" spans="1:2" x14ac:dyDescent="0.25">
      <c r="A1202" s="4" t="s">
        <v>5362</v>
      </c>
      <c r="B1202">
        <v>1</v>
      </c>
    </row>
    <row r="1203" spans="1:2" x14ac:dyDescent="0.25">
      <c r="A1203" s="4" t="s">
        <v>5366</v>
      </c>
      <c r="B1203">
        <v>1</v>
      </c>
    </row>
    <row r="1204" spans="1:2" x14ac:dyDescent="0.25">
      <c r="A1204" s="4" t="s">
        <v>5370</v>
      </c>
      <c r="B1204">
        <v>1</v>
      </c>
    </row>
    <row r="1205" spans="1:2" x14ac:dyDescent="0.25">
      <c r="A1205" s="4" t="s">
        <v>5374</v>
      </c>
      <c r="B1205">
        <v>1</v>
      </c>
    </row>
    <row r="1206" spans="1:2" x14ac:dyDescent="0.25">
      <c r="A1206" s="4" t="s">
        <v>5378</v>
      </c>
      <c r="B1206">
        <v>1</v>
      </c>
    </row>
    <row r="1207" spans="1:2" x14ac:dyDescent="0.25">
      <c r="A1207" s="4" t="s">
        <v>5382</v>
      </c>
      <c r="B1207">
        <v>1</v>
      </c>
    </row>
    <row r="1208" spans="1:2" x14ac:dyDescent="0.25">
      <c r="A1208" s="4" t="s">
        <v>5386</v>
      </c>
      <c r="B1208">
        <v>1</v>
      </c>
    </row>
    <row r="1209" spans="1:2" x14ac:dyDescent="0.25">
      <c r="A1209" s="4" t="s">
        <v>5390</v>
      </c>
      <c r="B1209">
        <v>1</v>
      </c>
    </row>
    <row r="1210" spans="1:2" x14ac:dyDescent="0.25">
      <c r="A1210" s="4" t="s">
        <v>5394</v>
      </c>
      <c r="B1210">
        <v>1</v>
      </c>
    </row>
    <row r="1211" spans="1:2" x14ac:dyDescent="0.25">
      <c r="A1211" s="4" t="s">
        <v>5398</v>
      </c>
      <c r="B1211">
        <v>1</v>
      </c>
    </row>
    <row r="1212" spans="1:2" x14ac:dyDescent="0.25">
      <c r="A1212" s="4" t="s">
        <v>5402</v>
      </c>
      <c r="B1212">
        <v>1</v>
      </c>
    </row>
    <row r="1213" spans="1:2" x14ac:dyDescent="0.25">
      <c r="A1213" s="4" t="s">
        <v>5406</v>
      </c>
      <c r="B1213">
        <v>1</v>
      </c>
    </row>
    <row r="1214" spans="1:2" x14ac:dyDescent="0.25">
      <c r="A1214" s="4" t="s">
        <v>5410</v>
      </c>
      <c r="B1214">
        <v>1</v>
      </c>
    </row>
    <row r="1215" spans="1:2" x14ac:dyDescent="0.25">
      <c r="A1215" s="4" t="s">
        <v>5414</v>
      </c>
      <c r="B1215">
        <v>1</v>
      </c>
    </row>
    <row r="1216" spans="1:2" x14ac:dyDescent="0.25">
      <c r="A1216" s="4" t="s">
        <v>5418</v>
      </c>
      <c r="B1216">
        <v>1</v>
      </c>
    </row>
    <row r="1217" spans="1:2" x14ac:dyDescent="0.25">
      <c r="A1217" s="4" t="s">
        <v>5422</v>
      </c>
      <c r="B1217">
        <v>1</v>
      </c>
    </row>
    <row r="1218" spans="1:2" x14ac:dyDescent="0.25">
      <c r="A1218" s="4" t="s">
        <v>5426</v>
      </c>
      <c r="B1218">
        <v>1</v>
      </c>
    </row>
    <row r="1219" spans="1:2" x14ac:dyDescent="0.25">
      <c r="A1219" s="4" t="s">
        <v>5430</v>
      </c>
      <c r="B1219">
        <v>1</v>
      </c>
    </row>
    <row r="1220" spans="1:2" x14ac:dyDescent="0.25">
      <c r="A1220" s="4" t="s">
        <v>5434</v>
      </c>
      <c r="B1220">
        <v>1</v>
      </c>
    </row>
    <row r="1221" spans="1:2" x14ac:dyDescent="0.25">
      <c r="A1221" s="4" t="s">
        <v>5438</v>
      </c>
      <c r="B1221">
        <v>1</v>
      </c>
    </row>
    <row r="1222" spans="1:2" x14ac:dyDescent="0.25">
      <c r="A1222" s="4" t="s">
        <v>5442</v>
      </c>
      <c r="B1222">
        <v>1</v>
      </c>
    </row>
    <row r="1223" spans="1:2" x14ac:dyDescent="0.25">
      <c r="A1223" s="4" t="s">
        <v>5446</v>
      </c>
      <c r="B1223">
        <v>1</v>
      </c>
    </row>
    <row r="1224" spans="1:2" x14ac:dyDescent="0.25">
      <c r="A1224" s="4" t="s">
        <v>5450</v>
      </c>
      <c r="B1224">
        <v>1</v>
      </c>
    </row>
    <row r="1225" spans="1:2" x14ac:dyDescent="0.25">
      <c r="A1225" s="4" t="s">
        <v>5454</v>
      </c>
      <c r="B1225">
        <v>1</v>
      </c>
    </row>
    <row r="1226" spans="1:2" x14ac:dyDescent="0.25">
      <c r="A1226" s="4" t="s">
        <v>5458</v>
      </c>
      <c r="B1226">
        <v>1</v>
      </c>
    </row>
    <row r="1227" spans="1:2" x14ac:dyDescent="0.25">
      <c r="A1227" s="4" t="s">
        <v>5462</v>
      </c>
      <c r="B1227">
        <v>1</v>
      </c>
    </row>
    <row r="1228" spans="1:2" x14ac:dyDescent="0.25">
      <c r="A1228" s="4" t="s">
        <v>5466</v>
      </c>
      <c r="B1228">
        <v>1</v>
      </c>
    </row>
    <row r="1229" spans="1:2" x14ac:dyDescent="0.25">
      <c r="A1229" s="4" t="s">
        <v>5470</v>
      </c>
      <c r="B1229">
        <v>1</v>
      </c>
    </row>
    <row r="1230" spans="1:2" x14ac:dyDescent="0.25">
      <c r="A1230" s="4" t="s">
        <v>5474</v>
      </c>
      <c r="B1230">
        <v>1</v>
      </c>
    </row>
    <row r="1231" spans="1:2" x14ac:dyDescent="0.25">
      <c r="A1231" s="4" t="s">
        <v>5478</v>
      </c>
      <c r="B1231">
        <v>1</v>
      </c>
    </row>
    <row r="1232" spans="1:2" x14ac:dyDescent="0.25">
      <c r="A1232" s="4" t="s">
        <v>5482</v>
      </c>
      <c r="B1232">
        <v>1</v>
      </c>
    </row>
    <row r="1233" spans="1:2" x14ac:dyDescent="0.25">
      <c r="A1233" s="4" t="s">
        <v>1733</v>
      </c>
      <c r="B1233">
        <v>1</v>
      </c>
    </row>
    <row r="1234" spans="1:2" x14ac:dyDescent="0.25">
      <c r="A1234" s="4" t="s">
        <v>1737</v>
      </c>
      <c r="B1234">
        <v>1</v>
      </c>
    </row>
    <row r="1235" spans="1:2" x14ac:dyDescent="0.25">
      <c r="A1235" s="4" t="s">
        <v>1741</v>
      </c>
      <c r="B1235">
        <v>1</v>
      </c>
    </row>
    <row r="1236" spans="1:2" x14ac:dyDescent="0.25">
      <c r="A1236" s="4" t="s">
        <v>1745</v>
      </c>
      <c r="B1236">
        <v>1</v>
      </c>
    </row>
    <row r="1237" spans="1:2" x14ac:dyDescent="0.25">
      <c r="A1237" s="4" t="s">
        <v>1749</v>
      </c>
      <c r="B1237">
        <v>1</v>
      </c>
    </row>
    <row r="1238" spans="1:2" x14ac:dyDescent="0.25">
      <c r="A1238" s="4" t="s">
        <v>1753</v>
      </c>
      <c r="B1238">
        <v>1</v>
      </c>
    </row>
    <row r="1239" spans="1:2" x14ac:dyDescent="0.25">
      <c r="A1239" s="4" t="s">
        <v>1757</v>
      </c>
      <c r="B1239">
        <v>2</v>
      </c>
    </row>
    <row r="1240" spans="1:2" x14ac:dyDescent="0.25">
      <c r="A1240" s="4" t="s">
        <v>1761</v>
      </c>
      <c r="B1240">
        <v>2</v>
      </c>
    </row>
    <row r="1241" spans="1:2" x14ac:dyDescent="0.25">
      <c r="A1241" s="4" t="s">
        <v>1765</v>
      </c>
      <c r="B1241">
        <v>2</v>
      </c>
    </row>
    <row r="1242" spans="1:2" x14ac:dyDescent="0.25">
      <c r="A1242" s="4" t="s">
        <v>1769</v>
      </c>
      <c r="B1242">
        <v>2</v>
      </c>
    </row>
    <row r="1243" spans="1:2" x14ac:dyDescent="0.25">
      <c r="A1243" s="4" t="s">
        <v>1773</v>
      </c>
      <c r="B1243">
        <v>2</v>
      </c>
    </row>
    <row r="1244" spans="1:2" x14ac:dyDescent="0.25">
      <c r="A1244" s="4" t="s">
        <v>1777</v>
      </c>
      <c r="B1244">
        <v>2</v>
      </c>
    </row>
    <row r="1245" spans="1:2" x14ac:dyDescent="0.25">
      <c r="A1245" s="4" t="s">
        <v>1781</v>
      </c>
      <c r="B1245">
        <v>2</v>
      </c>
    </row>
    <row r="1246" spans="1:2" x14ac:dyDescent="0.25">
      <c r="A1246" s="4" t="s">
        <v>1785</v>
      </c>
      <c r="B1246">
        <v>2</v>
      </c>
    </row>
    <row r="1247" spans="1:2" x14ac:dyDescent="0.25">
      <c r="A1247" s="4" t="s">
        <v>1789</v>
      </c>
      <c r="B1247">
        <v>2</v>
      </c>
    </row>
    <row r="1248" spans="1:2" x14ac:dyDescent="0.25">
      <c r="A1248" s="4" t="s">
        <v>1793</v>
      </c>
      <c r="B1248">
        <v>2</v>
      </c>
    </row>
    <row r="1249" spans="1:2" x14ac:dyDescent="0.25">
      <c r="A1249" s="4" t="s">
        <v>1797</v>
      </c>
      <c r="B1249">
        <v>2</v>
      </c>
    </row>
    <row r="1250" spans="1:2" x14ac:dyDescent="0.25">
      <c r="A1250" s="4" t="s">
        <v>1801</v>
      </c>
      <c r="B1250">
        <v>2</v>
      </c>
    </row>
    <row r="1251" spans="1:2" x14ac:dyDescent="0.25">
      <c r="A1251" s="4" t="s">
        <v>1805</v>
      </c>
      <c r="B1251">
        <v>2</v>
      </c>
    </row>
    <row r="1252" spans="1:2" x14ac:dyDescent="0.25">
      <c r="A1252" s="4" t="s">
        <v>1809</v>
      </c>
      <c r="B1252">
        <v>2</v>
      </c>
    </row>
    <row r="1253" spans="1:2" x14ac:dyDescent="0.25">
      <c r="A1253" s="4" t="s">
        <v>1813</v>
      </c>
      <c r="B1253">
        <v>2</v>
      </c>
    </row>
    <row r="1254" spans="1:2" x14ac:dyDescent="0.25">
      <c r="A1254" s="4" t="s">
        <v>1817</v>
      </c>
      <c r="B1254">
        <v>2</v>
      </c>
    </row>
    <row r="1255" spans="1:2" x14ac:dyDescent="0.25">
      <c r="A1255" s="4" t="s">
        <v>5534</v>
      </c>
      <c r="B1255">
        <v>1</v>
      </c>
    </row>
    <row r="1256" spans="1:2" x14ac:dyDescent="0.25">
      <c r="A1256" s="4" t="s">
        <v>5538</v>
      </c>
      <c r="B1256">
        <v>1</v>
      </c>
    </row>
    <row r="1257" spans="1:2" x14ac:dyDescent="0.25">
      <c r="A1257" s="4" t="s">
        <v>5542</v>
      </c>
      <c r="B1257">
        <v>1</v>
      </c>
    </row>
    <row r="1258" spans="1:2" x14ac:dyDescent="0.25">
      <c r="A1258" s="4" t="s">
        <v>5546</v>
      </c>
      <c r="B1258">
        <v>1</v>
      </c>
    </row>
    <row r="1259" spans="1:2" x14ac:dyDescent="0.25">
      <c r="A1259" s="4" t="s">
        <v>5550</v>
      </c>
      <c r="B1259">
        <v>1</v>
      </c>
    </row>
    <row r="1260" spans="1:2" x14ac:dyDescent="0.25">
      <c r="A1260" s="4" t="s">
        <v>5554</v>
      </c>
      <c r="B1260">
        <v>1</v>
      </c>
    </row>
    <row r="1261" spans="1:2" x14ac:dyDescent="0.25">
      <c r="A1261" s="4" t="s">
        <v>5558</v>
      </c>
      <c r="B1261">
        <v>1</v>
      </c>
    </row>
    <row r="1262" spans="1:2" x14ac:dyDescent="0.25">
      <c r="A1262" s="4" t="s">
        <v>5562</v>
      </c>
      <c r="B1262">
        <v>1</v>
      </c>
    </row>
    <row r="1263" spans="1:2" x14ac:dyDescent="0.25">
      <c r="A1263" s="4" t="s">
        <v>5566</v>
      </c>
      <c r="B1263">
        <v>1</v>
      </c>
    </row>
    <row r="1264" spans="1:2" x14ac:dyDescent="0.25">
      <c r="A1264" s="4" t="s">
        <v>5570</v>
      </c>
      <c r="B1264">
        <v>1</v>
      </c>
    </row>
    <row r="1265" spans="1:2" x14ac:dyDescent="0.25">
      <c r="A1265" s="4" t="s">
        <v>5574</v>
      </c>
      <c r="B1265">
        <v>1</v>
      </c>
    </row>
    <row r="1266" spans="1:2" x14ac:dyDescent="0.25">
      <c r="A1266" s="4" t="s">
        <v>5578</v>
      </c>
      <c r="B1266">
        <v>1</v>
      </c>
    </row>
    <row r="1267" spans="1:2" x14ac:dyDescent="0.25">
      <c r="A1267" s="4" t="s">
        <v>5582</v>
      </c>
      <c r="B1267">
        <v>1</v>
      </c>
    </row>
    <row r="1268" spans="1:2" x14ac:dyDescent="0.25">
      <c r="A1268" s="4" t="s">
        <v>5586</v>
      </c>
      <c r="B1268">
        <v>1</v>
      </c>
    </row>
    <row r="1269" spans="1:2" x14ac:dyDescent="0.25">
      <c r="A1269" s="4" t="s">
        <v>5590</v>
      </c>
      <c r="B1269">
        <v>1</v>
      </c>
    </row>
    <row r="1270" spans="1:2" x14ac:dyDescent="0.25">
      <c r="A1270" s="4" t="s">
        <v>5594</v>
      </c>
      <c r="B1270">
        <v>1</v>
      </c>
    </row>
    <row r="1271" spans="1:2" x14ac:dyDescent="0.25">
      <c r="A1271" s="4" t="s">
        <v>5598</v>
      </c>
      <c r="B1271">
        <v>1</v>
      </c>
    </row>
    <row r="1272" spans="1:2" x14ac:dyDescent="0.25">
      <c r="A1272" s="4" t="s">
        <v>5602</v>
      </c>
      <c r="B1272">
        <v>1</v>
      </c>
    </row>
    <row r="1273" spans="1:2" x14ac:dyDescent="0.25">
      <c r="A1273" s="4" t="s">
        <v>5606</v>
      </c>
      <c r="B1273">
        <v>1</v>
      </c>
    </row>
    <row r="1274" spans="1:2" x14ac:dyDescent="0.25">
      <c r="A1274" s="4" t="s">
        <v>5610</v>
      </c>
      <c r="B1274">
        <v>1</v>
      </c>
    </row>
    <row r="1275" spans="1:2" x14ac:dyDescent="0.25">
      <c r="A1275" s="4" t="s">
        <v>5614</v>
      </c>
      <c r="B1275">
        <v>1</v>
      </c>
    </row>
    <row r="1276" spans="1:2" x14ac:dyDescent="0.25">
      <c r="A1276" s="4" t="s">
        <v>5618</v>
      </c>
      <c r="B1276">
        <v>1</v>
      </c>
    </row>
    <row r="1277" spans="1:2" x14ac:dyDescent="0.25">
      <c r="A1277" s="4" t="s">
        <v>5622</v>
      </c>
      <c r="B1277">
        <v>1</v>
      </c>
    </row>
    <row r="1278" spans="1:2" x14ac:dyDescent="0.25">
      <c r="A1278" s="4" t="s">
        <v>5626</v>
      </c>
      <c r="B1278">
        <v>1</v>
      </c>
    </row>
    <row r="1279" spans="1:2" x14ac:dyDescent="0.25">
      <c r="A1279" s="4" t="s">
        <v>5630</v>
      </c>
      <c r="B1279">
        <v>1</v>
      </c>
    </row>
    <row r="1280" spans="1:2" x14ac:dyDescent="0.25">
      <c r="A1280" s="4" t="s">
        <v>5634</v>
      </c>
      <c r="B1280">
        <v>1</v>
      </c>
    </row>
    <row r="1281" spans="1:2" x14ac:dyDescent="0.25">
      <c r="A1281" s="4" t="s">
        <v>5638</v>
      </c>
      <c r="B1281">
        <v>1</v>
      </c>
    </row>
    <row r="1282" spans="1:2" x14ac:dyDescent="0.25">
      <c r="A1282" s="4" t="s">
        <v>5642</v>
      </c>
      <c r="B1282">
        <v>1</v>
      </c>
    </row>
    <row r="1283" spans="1:2" x14ac:dyDescent="0.25">
      <c r="A1283" s="4" t="s">
        <v>5646</v>
      </c>
      <c r="B1283">
        <v>1</v>
      </c>
    </row>
    <row r="1284" spans="1:2" x14ac:dyDescent="0.25">
      <c r="A1284" s="4" t="s">
        <v>5650</v>
      </c>
      <c r="B1284">
        <v>1</v>
      </c>
    </row>
    <row r="1285" spans="1:2" x14ac:dyDescent="0.25">
      <c r="A1285" s="4" t="s">
        <v>5654</v>
      </c>
      <c r="B1285">
        <v>1</v>
      </c>
    </row>
    <row r="1286" spans="1:2" x14ac:dyDescent="0.25">
      <c r="A1286" s="4" t="s">
        <v>5658</v>
      </c>
      <c r="B1286">
        <v>1</v>
      </c>
    </row>
    <row r="1287" spans="1:2" x14ac:dyDescent="0.25">
      <c r="A1287" s="4" t="s">
        <v>5662</v>
      </c>
      <c r="B1287">
        <v>1</v>
      </c>
    </row>
    <row r="1288" spans="1:2" x14ac:dyDescent="0.25">
      <c r="A1288" s="4" t="s">
        <v>5666</v>
      </c>
      <c r="B1288">
        <v>1</v>
      </c>
    </row>
    <row r="1289" spans="1:2" x14ac:dyDescent="0.25">
      <c r="A1289" s="4" t="s">
        <v>5670</v>
      </c>
      <c r="B1289">
        <v>1</v>
      </c>
    </row>
    <row r="1290" spans="1:2" x14ac:dyDescent="0.25">
      <c r="A1290" s="4" t="s">
        <v>5674</v>
      </c>
      <c r="B1290">
        <v>1</v>
      </c>
    </row>
    <row r="1291" spans="1:2" x14ac:dyDescent="0.25">
      <c r="A1291" s="4" t="s">
        <v>5678</v>
      </c>
      <c r="B1291">
        <v>1</v>
      </c>
    </row>
    <row r="1292" spans="1:2" x14ac:dyDescent="0.25">
      <c r="A1292" s="4" t="s">
        <v>5682</v>
      </c>
      <c r="B1292">
        <v>1</v>
      </c>
    </row>
    <row r="1293" spans="1:2" x14ac:dyDescent="0.25">
      <c r="A1293" s="4" t="s">
        <v>5686</v>
      </c>
      <c r="B1293">
        <v>1</v>
      </c>
    </row>
    <row r="1294" spans="1:2" x14ac:dyDescent="0.25">
      <c r="A1294" s="4" t="s">
        <v>5690</v>
      </c>
      <c r="B1294">
        <v>1</v>
      </c>
    </row>
    <row r="1295" spans="1:2" x14ac:dyDescent="0.25">
      <c r="A1295" s="4" t="s">
        <v>5694</v>
      </c>
      <c r="B1295">
        <v>1</v>
      </c>
    </row>
    <row r="1296" spans="1:2" x14ac:dyDescent="0.25">
      <c r="A1296" s="4" t="s">
        <v>5698</v>
      </c>
      <c r="B1296">
        <v>1</v>
      </c>
    </row>
    <row r="1297" spans="1:2" x14ac:dyDescent="0.25">
      <c r="A1297" s="4" t="s">
        <v>5702</v>
      </c>
      <c r="B1297">
        <v>1</v>
      </c>
    </row>
    <row r="1298" spans="1:2" x14ac:dyDescent="0.25">
      <c r="A1298" s="4" t="s">
        <v>5706</v>
      </c>
      <c r="B1298">
        <v>1</v>
      </c>
    </row>
    <row r="1299" spans="1:2" x14ac:dyDescent="0.25">
      <c r="A1299" s="4" t="s">
        <v>5710</v>
      </c>
      <c r="B1299">
        <v>1</v>
      </c>
    </row>
    <row r="1300" spans="1:2" x14ac:dyDescent="0.25">
      <c r="A1300" s="4" t="s">
        <v>5714</v>
      </c>
      <c r="B1300">
        <v>1</v>
      </c>
    </row>
    <row r="1301" spans="1:2" x14ac:dyDescent="0.25">
      <c r="A1301" s="4" t="s">
        <v>5718</v>
      </c>
      <c r="B1301">
        <v>1</v>
      </c>
    </row>
    <row r="1302" spans="1:2" x14ac:dyDescent="0.25">
      <c r="A1302" s="4" t="s">
        <v>5722</v>
      </c>
      <c r="B1302">
        <v>1</v>
      </c>
    </row>
    <row r="1303" spans="1:2" x14ac:dyDescent="0.25">
      <c r="A1303" s="4" t="s">
        <v>5726</v>
      </c>
      <c r="B1303">
        <v>1</v>
      </c>
    </row>
    <row r="1304" spans="1:2" x14ac:dyDescent="0.25">
      <c r="A1304" s="4" t="s">
        <v>5730</v>
      </c>
      <c r="B1304">
        <v>1</v>
      </c>
    </row>
    <row r="1305" spans="1:2" x14ac:dyDescent="0.25">
      <c r="A1305" s="4" t="s">
        <v>5734</v>
      </c>
      <c r="B1305">
        <v>1</v>
      </c>
    </row>
    <row r="1306" spans="1:2" x14ac:dyDescent="0.25">
      <c r="A1306" s="4" t="s">
        <v>5738</v>
      </c>
      <c r="B1306">
        <v>1</v>
      </c>
    </row>
    <row r="1307" spans="1:2" x14ac:dyDescent="0.25">
      <c r="A1307" s="4" t="s">
        <v>5742</v>
      </c>
      <c r="B1307">
        <v>1</v>
      </c>
    </row>
    <row r="1308" spans="1:2" x14ac:dyDescent="0.25">
      <c r="A1308" s="4" t="s">
        <v>5746</v>
      </c>
      <c r="B1308">
        <v>1</v>
      </c>
    </row>
    <row r="1309" spans="1:2" x14ac:dyDescent="0.25">
      <c r="A1309" s="4" t="s">
        <v>5750</v>
      </c>
      <c r="B1309">
        <v>1</v>
      </c>
    </row>
    <row r="1310" spans="1:2" x14ac:dyDescent="0.25">
      <c r="A1310" s="4" t="s">
        <v>5754</v>
      </c>
      <c r="B1310">
        <v>1</v>
      </c>
    </row>
    <row r="1311" spans="1:2" x14ac:dyDescent="0.25">
      <c r="A1311" s="4" t="s">
        <v>5758</v>
      </c>
      <c r="B1311">
        <v>1</v>
      </c>
    </row>
    <row r="1312" spans="1:2" x14ac:dyDescent="0.25">
      <c r="A1312" s="4" t="s">
        <v>5762</v>
      </c>
      <c r="B1312">
        <v>1</v>
      </c>
    </row>
    <row r="1313" spans="1:2" x14ac:dyDescent="0.25">
      <c r="A1313" s="4" t="s">
        <v>5766</v>
      </c>
      <c r="B1313">
        <v>1</v>
      </c>
    </row>
    <row r="1314" spans="1:2" x14ac:dyDescent="0.25">
      <c r="A1314" s="4" t="s">
        <v>5770</v>
      </c>
      <c r="B1314">
        <v>1</v>
      </c>
    </row>
    <row r="1315" spans="1:2" x14ac:dyDescent="0.25">
      <c r="A1315" s="4" t="s">
        <v>5774</v>
      </c>
      <c r="B1315">
        <v>1</v>
      </c>
    </row>
    <row r="1316" spans="1:2" x14ac:dyDescent="0.25">
      <c r="A1316" s="4" t="s">
        <v>5778</v>
      </c>
      <c r="B1316">
        <v>1</v>
      </c>
    </row>
    <row r="1317" spans="1:2" x14ac:dyDescent="0.25">
      <c r="A1317" s="4" t="s">
        <v>5782</v>
      </c>
      <c r="B1317">
        <v>1</v>
      </c>
    </row>
    <row r="1318" spans="1:2" x14ac:dyDescent="0.25">
      <c r="A1318" s="4" t="s">
        <v>5786</v>
      </c>
      <c r="B1318">
        <v>1</v>
      </c>
    </row>
    <row r="1319" spans="1:2" x14ac:dyDescent="0.25">
      <c r="A1319" s="4" t="s">
        <v>5789</v>
      </c>
      <c r="B1319">
        <v>1</v>
      </c>
    </row>
    <row r="1320" spans="1:2" x14ac:dyDescent="0.25">
      <c r="A1320" s="4" t="s">
        <v>5793</v>
      </c>
      <c r="B1320">
        <v>1</v>
      </c>
    </row>
    <row r="1321" spans="1:2" x14ac:dyDescent="0.25">
      <c r="A1321" s="4" t="s">
        <v>5797</v>
      </c>
      <c r="B1321">
        <v>1</v>
      </c>
    </row>
    <row r="1322" spans="1:2" x14ac:dyDescent="0.25">
      <c r="A1322" s="4" t="s">
        <v>5801</v>
      </c>
      <c r="B1322">
        <v>1</v>
      </c>
    </row>
    <row r="1323" spans="1:2" x14ac:dyDescent="0.25">
      <c r="A1323" s="4" t="s">
        <v>5805</v>
      </c>
      <c r="B1323">
        <v>1</v>
      </c>
    </row>
    <row r="1324" spans="1:2" x14ac:dyDescent="0.25">
      <c r="A1324" s="4" t="s">
        <v>5809</v>
      </c>
      <c r="B1324">
        <v>1</v>
      </c>
    </row>
    <row r="1325" spans="1:2" x14ac:dyDescent="0.25">
      <c r="A1325" s="4" t="s">
        <v>5813</v>
      </c>
      <c r="B1325">
        <v>1</v>
      </c>
    </row>
    <row r="1326" spans="1:2" x14ac:dyDescent="0.25">
      <c r="A1326" s="4" t="s">
        <v>5817</v>
      </c>
      <c r="B1326">
        <v>1</v>
      </c>
    </row>
    <row r="1327" spans="1:2" x14ac:dyDescent="0.25">
      <c r="A1327" s="4" t="s">
        <v>5821</v>
      </c>
      <c r="B1327">
        <v>1</v>
      </c>
    </row>
    <row r="1328" spans="1:2" x14ac:dyDescent="0.25">
      <c r="A1328" s="4" t="s">
        <v>5825</v>
      </c>
      <c r="B1328">
        <v>1</v>
      </c>
    </row>
    <row r="1329" spans="1:2" x14ac:dyDescent="0.25">
      <c r="A1329" s="4" t="s">
        <v>5829</v>
      </c>
      <c r="B1329">
        <v>1</v>
      </c>
    </row>
    <row r="1330" spans="1:2" x14ac:dyDescent="0.25">
      <c r="A1330" s="4" t="s">
        <v>5833</v>
      </c>
      <c r="B1330">
        <v>1</v>
      </c>
    </row>
    <row r="1331" spans="1:2" x14ac:dyDescent="0.25">
      <c r="A1331" s="4" t="s">
        <v>5837</v>
      </c>
      <c r="B1331">
        <v>1</v>
      </c>
    </row>
    <row r="1332" spans="1:2" x14ac:dyDescent="0.25">
      <c r="A1332" s="4" t="s">
        <v>5841</v>
      </c>
      <c r="B1332">
        <v>1</v>
      </c>
    </row>
    <row r="1333" spans="1:2" x14ac:dyDescent="0.25">
      <c r="A1333" s="4" t="s">
        <v>5845</v>
      </c>
      <c r="B1333">
        <v>1</v>
      </c>
    </row>
    <row r="1334" spans="1:2" x14ac:dyDescent="0.25">
      <c r="A1334" s="4" t="s">
        <v>5849</v>
      </c>
      <c r="B1334">
        <v>1</v>
      </c>
    </row>
    <row r="1335" spans="1:2" x14ac:dyDescent="0.25">
      <c r="A1335" s="4" t="s">
        <v>5853</v>
      </c>
      <c r="B1335">
        <v>1</v>
      </c>
    </row>
    <row r="1336" spans="1:2" x14ac:dyDescent="0.25">
      <c r="A1336" s="4" t="s">
        <v>5857</v>
      </c>
      <c r="B1336">
        <v>1</v>
      </c>
    </row>
    <row r="1337" spans="1:2" x14ac:dyDescent="0.25">
      <c r="A1337" s="4" t="s">
        <v>5861</v>
      </c>
      <c r="B1337">
        <v>1</v>
      </c>
    </row>
    <row r="1338" spans="1:2" x14ac:dyDescent="0.25">
      <c r="A1338" s="4" t="s">
        <v>5865</v>
      </c>
      <c r="B1338">
        <v>1</v>
      </c>
    </row>
    <row r="1339" spans="1:2" x14ac:dyDescent="0.25">
      <c r="A1339" s="4" t="s">
        <v>5869</v>
      </c>
      <c r="B1339">
        <v>1</v>
      </c>
    </row>
    <row r="1340" spans="1:2" x14ac:dyDescent="0.25">
      <c r="A1340" s="4" t="s">
        <v>5873</v>
      </c>
      <c r="B1340">
        <v>1</v>
      </c>
    </row>
    <row r="1341" spans="1:2" x14ac:dyDescent="0.25">
      <c r="A1341" s="4" t="s">
        <v>5877</v>
      </c>
      <c r="B1341">
        <v>1</v>
      </c>
    </row>
    <row r="1342" spans="1:2" x14ac:dyDescent="0.25">
      <c r="A1342" s="4" t="s">
        <v>5881</v>
      </c>
      <c r="B1342">
        <v>1</v>
      </c>
    </row>
    <row r="1343" spans="1:2" x14ac:dyDescent="0.25">
      <c r="A1343" s="4" t="s">
        <v>5885</v>
      </c>
      <c r="B1343">
        <v>1</v>
      </c>
    </row>
    <row r="1344" spans="1:2" x14ac:dyDescent="0.25">
      <c r="A1344" s="4" t="s">
        <v>5889</v>
      </c>
      <c r="B1344">
        <v>1</v>
      </c>
    </row>
    <row r="1345" spans="1:2" x14ac:dyDescent="0.25">
      <c r="A1345" s="4" t="s">
        <v>5893</v>
      </c>
      <c r="B1345">
        <v>1</v>
      </c>
    </row>
    <row r="1346" spans="1:2" x14ac:dyDescent="0.25">
      <c r="A1346" s="4" t="s">
        <v>5897</v>
      </c>
      <c r="B1346">
        <v>1</v>
      </c>
    </row>
    <row r="1347" spans="1:2" x14ac:dyDescent="0.25">
      <c r="A1347" s="4" t="s">
        <v>5901</v>
      </c>
      <c r="B1347">
        <v>1</v>
      </c>
    </row>
    <row r="1348" spans="1:2" x14ac:dyDescent="0.25">
      <c r="A1348" s="4" t="s">
        <v>5905</v>
      </c>
      <c r="B1348">
        <v>1</v>
      </c>
    </row>
    <row r="1349" spans="1:2" x14ac:dyDescent="0.25">
      <c r="A1349" s="4" t="s">
        <v>5909</v>
      </c>
      <c r="B1349">
        <v>1</v>
      </c>
    </row>
    <row r="1350" spans="1:2" x14ac:dyDescent="0.25">
      <c r="A1350" s="4" t="s">
        <v>5913</v>
      </c>
      <c r="B1350">
        <v>1</v>
      </c>
    </row>
    <row r="1351" spans="1:2" x14ac:dyDescent="0.25">
      <c r="A1351" s="4" t="s">
        <v>5917</v>
      </c>
      <c r="B1351">
        <v>1</v>
      </c>
    </row>
    <row r="1352" spans="1:2" x14ac:dyDescent="0.25">
      <c r="A1352" s="4" t="s">
        <v>5921</v>
      </c>
      <c r="B1352">
        <v>1</v>
      </c>
    </row>
    <row r="1353" spans="1:2" x14ac:dyDescent="0.25">
      <c r="A1353" s="4" t="s">
        <v>5925</v>
      </c>
      <c r="B1353">
        <v>1</v>
      </c>
    </row>
    <row r="1354" spans="1:2" x14ac:dyDescent="0.25">
      <c r="A1354" s="4" t="s">
        <v>5929</v>
      </c>
      <c r="B1354">
        <v>1</v>
      </c>
    </row>
    <row r="1355" spans="1:2" x14ac:dyDescent="0.25">
      <c r="A1355" s="4" t="s">
        <v>5933</v>
      </c>
      <c r="B1355">
        <v>1</v>
      </c>
    </row>
    <row r="1356" spans="1:2" x14ac:dyDescent="0.25">
      <c r="A1356" s="4" t="s">
        <v>5937</v>
      </c>
      <c r="B1356">
        <v>1</v>
      </c>
    </row>
    <row r="1357" spans="1:2" x14ac:dyDescent="0.25">
      <c r="A1357" s="4" t="s">
        <v>5941</v>
      </c>
      <c r="B1357">
        <v>1</v>
      </c>
    </row>
    <row r="1358" spans="1:2" x14ac:dyDescent="0.25">
      <c r="A1358" s="4" t="s">
        <v>5945</v>
      </c>
      <c r="B1358">
        <v>1</v>
      </c>
    </row>
    <row r="1359" spans="1:2" x14ac:dyDescent="0.25">
      <c r="A1359" s="4" t="s">
        <v>5949</v>
      </c>
      <c r="B1359">
        <v>1</v>
      </c>
    </row>
    <row r="1360" spans="1:2" x14ac:dyDescent="0.25">
      <c r="A1360" s="4" t="s">
        <v>5953</v>
      </c>
      <c r="B1360">
        <v>1</v>
      </c>
    </row>
    <row r="1361" spans="1:2" x14ac:dyDescent="0.25">
      <c r="A1361" s="4" t="s">
        <v>5957</v>
      </c>
      <c r="B1361">
        <v>1</v>
      </c>
    </row>
    <row r="1362" spans="1:2" x14ac:dyDescent="0.25">
      <c r="A1362" s="4" t="s">
        <v>5961</v>
      </c>
      <c r="B1362">
        <v>1</v>
      </c>
    </row>
    <row r="1363" spans="1:2" x14ac:dyDescent="0.25">
      <c r="A1363" s="4" t="s">
        <v>5965</v>
      </c>
      <c r="B1363">
        <v>1</v>
      </c>
    </row>
    <row r="1364" spans="1:2" x14ac:dyDescent="0.25">
      <c r="A1364" s="4" t="s">
        <v>5969</v>
      </c>
      <c r="B1364">
        <v>1</v>
      </c>
    </row>
    <row r="1365" spans="1:2" x14ac:dyDescent="0.25">
      <c r="A1365" s="4" t="s">
        <v>5973</v>
      </c>
      <c r="B1365">
        <v>1</v>
      </c>
    </row>
    <row r="1366" spans="1:2" x14ac:dyDescent="0.25">
      <c r="A1366" s="4" t="s">
        <v>5976</v>
      </c>
      <c r="B1366">
        <v>1</v>
      </c>
    </row>
    <row r="1367" spans="1:2" x14ac:dyDescent="0.25">
      <c r="A1367" s="4" t="s">
        <v>5980</v>
      </c>
      <c r="B1367">
        <v>1</v>
      </c>
    </row>
    <row r="1368" spans="1:2" x14ac:dyDescent="0.25">
      <c r="A1368" s="4" t="s">
        <v>5984</v>
      </c>
      <c r="B1368">
        <v>1</v>
      </c>
    </row>
    <row r="1369" spans="1:2" x14ac:dyDescent="0.25">
      <c r="A1369" s="4" t="s">
        <v>5988</v>
      </c>
      <c r="B1369">
        <v>1</v>
      </c>
    </row>
    <row r="1370" spans="1:2" x14ac:dyDescent="0.25">
      <c r="A1370" s="4" t="s">
        <v>5992</v>
      </c>
      <c r="B1370">
        <v>1</v>
      </c>
    </row>
    <row r="1371" spans="1:2" x14ac:dyDescent="0.25">
      <c r="A1371" s="4" t="s">
        <v>5996</v>
      </c>
      <c r="B1371">
        <v>1</v>
      </c>
    </row>
    <row r="1372" spans="1:2" x14ac:dyDescent="0.25">
      <c r="A1372" s="4" t="s">
        <v>6000</v>
      </c>
      <c r="B1372">
        <v>1</v>
      </c>
    </row>
    <row r="1373" spans="1:2" x14ac:dyDescent="0.25">
      <c r="A1373" s="4" t="s">
        <v>6004</v>
      </c>
      <c r="B1373">
        <v>1</v>
      </c>
    </row>
    <row r="1374" spans="1:2" x14ac:dyDescent="0.25">
      <c r="A1374" s="4" t="s">
        <v>6008</v>
      </c>
      <c r="B1374">
        <v>1</v>
      </c>
    </row>
    <row r="1375" spans="1:2" x14ac:dyDescent="0.25">
      <c r="A1375" s="4" t="s">
        <v>6012</v>
      </c>
      <c r="B1375">
        <v>1</v>
      </c>
    </row>
    <row r="1376" spans="1:2" x14ac:dyDescent="0.25">
      <c r="A1376" s="4" t="s">
        <v>6015</v>
      </c>
      <c r="B1376">
        <v>1</v>
      </c>
    </row>
    <row r="1377" spans="1:2" x14ac:dyDescent="0.25">
      <c r="A1377" s="4" t="s">
        <v>6019</v>
      </c>
      <c r="B1377">
        <v>1</v>
      </c>
    </row>
    <row r="1378" spans="1:2" x14ac:dyDescent="0.25">
      <c r="A1378" s="4" t="s">
        <v>6023</v>
      </c>
      <c r="B1378">
        <v>1</v>
      </c>
    </row>
    <row r="1379" spans="1:2" x14ac:dyDescent="0.25">
      <c r="A1379" s="4" t="s">
        <v>6027</v>
      </c>
      <c r="B1379">
        <v>1</v>
      </c>
    </row>
    <row r="1380" spans="1:2" x14ac:dyDescent="0.25">
      <c r="A1380" s="4" t="s">
        <v>6031</v>
      </c>
      <c r="B1380">
        <v>1</v>
      </c>
    </row>
    <row r="1381" spans="1:2" x14ac:dyDescent="0.25">
      <c r="A1381" s="4" t="s">
        <v>6035</v>
      </c>
      <c r="B1381">
        <v>1</v>
      </c>
    </row>
    <row r="1382" spans="1:2" x14ac:dyDescent="0.25">
      <c r="A1382" s="4" t="s">
        <v>6039</v>
      </c>
      <c r="B1382">
        <v>1</v>
      </c>
    </row>
    <row r="1383" spans="1:2" x14ac:dyDescent="0.25">
      <c r="A1383" s="4" t="s">
        <v>6043</v>
      </c>
      <c r="B1383">
        <v>1</v>
      </c>
    </row>
    <row r="1384" spans="1:2" x14ac:dyDescent="0.25">
      <c r="A1384" s="4" t="s">
        <v>6047</v>
      </c>
      <c r="B1384">
        <v>1</v>
      </c>
    </row>
    <row r="1385" spans="1:2" x14ac:dyDescent="0.25">
      <c r="A1385" s="4" t="s">
        <v>6051</v>
      </c>
      <c r="B1385">
        <v>1</v>
      </c>
    </row>
    <row r="1386" spans="1:2" x14ac:dyDescent="0.25">
      <c r="A1386" s="4" t="s">
        <v>6055</v>
      </c>
      <c r="B1386">
        <v>1</v>
      </c>
    </row>
    <row r="1387" spans="1:2" x14ac:dyDescent="0.25">
      <c r="A1387" s="4" t="s">
        <v>6058</v>
      </c>
      <c r="B1387">
        <v>1</v>
      </c>
    </row>
    <row r="1388" spans="1:2" x14ac:dyDescent="0.25">
      <c r="A1388" s="4" t="s">
        <v>6062</v>
      </c>
      <c r="B1388">
        <v>1</v>
      </c>
    </row>
    <row r="1389" spans="1:2" x14ac:dyDescent="0.25">
      <c r="A1389" s="4" t="s">
        <v>1821</v>
      </c>
      <c r="B1389">
        <v>1</v>
      </c>
    </row>
    <row r="1390" spans="1:2" x14ac:dyDescent="0.25">
      <c r="A1390" s="4" t="s">
        <v>1825</v>
      </c>
      <c r="B1390">
        <v>1</v>
      </c>
    </row>
    <row r="1391" spans="1:2" x14ac:dyDescent="0.25">
      <c r="A1391" s="4" t="s">
        <v>1829</v>
      </c>
      <c r="B1391">
        <v>1</v>
      </c>
    </row>
    <row r="1392" spans="1:2" x14ac:dyDescent="0.25">
      <c r="A1392" s="4" t="s">
        <v>1833</v>
      </c>
      <c r="B1392">
        <v>1</v>
      </c>
    </row>
    <row r="1393" spans="1:2" x14ac:dyDescent="0.25">
      <c r="A1393" s="4" t="s">
        <v>1837</v>
      </c>
      <c r="B1393">
        <v>1</v>
      </c>
    </row>
    <row r="1394" spans="1:2" x14ac:dyDescent="0.25">
      <c r="A1394" s="4" t="s">
        <v>1841</v>
      </c>
      <c r="B1394">
        <v>1</v>
      </c>
    </row>
    <row r="1395" spans="1:2" x14ac:dyDescent="0.25">
      <c r="A1395" s="4" t="s">
        <v>1845</v>
      </c>
      <c r="B1395">
        <v>1</v>
      </c>
    </row>
    <row r="1396" spans="1:2" x14ac:dyDescent="0.25">
      <c r="A1396" s="4" t="s">
        <v>1849</v>
      </c>
      <c r="B1396">
        <v>1</v>
      </c>
    </row>
    <row r="1397" spans="1:2" x14ac:dyDescent="0.25">
      <c r="A1397" s="4" t="s">
        <v>1853</v>
      </c>
      <c r="B1397">
        <v>1</v>
      </c>
    </row>
    <row r="1398" spans="1:2" x14ac:dyDescent="0.25">
      <c r="A1398" s="4" t="s">
        <v>1857</v>
      </c>
      <c r="B1398">
        <v>1</v>
      </c>
    </row>
    <row r="1399" spans="1:2" x14ac:dyDescent="0.25">
      <c r="A1399" s="4" t="s">
        <v>1861</v>
      </c>
      <c r="B1399">
        <v>1</v>
      </c>
    </row>
    <row r="1400" spans="1:2" x14ac:dyDescent="0.25">
      <c r="A1400" s="4" t="s">
        <v>1865</v>
      </c>
      <c r="B1400">
        <v>1</v>
      </c>
    </row>
    <row r="1401" spans="1:2" x14ac:dyDescent="0.25">
      <c r="A1401" s="4" t="s">
        <v>1869</v>
      </c>
      <c r="B1401">
        <v>1</v>
      </c>
    </row>
    <row r="1402" spans="1:2" x14ac:dyDescent="0.25">
      <c r="A1402" s="4" t="s">
        <v>1872</v>
      </c>
      <c r="B1402">
        <v>1</v>
      </c>
    </row>
    <row r="1403" spans="1:2" x14ac:dyDescent="0.25">
      <c r="A1403" s="4" t="s">
        <v>1876</v>
      </c>
      <c r="B1403">
        <v>1</v>
      </c>
    </row>
    <row r="1404" spans="1:2" x14ac:dyDescent="0.25">
      <c r="A1404" s="4" t="s">
        <v>1880</v>
      </c>
      <c r="B1404">
        <v>2</v>
      </c>
    </row>
    <row r="1405" spans="1:2" x14ac:dyDescent="0.25">
      <c r="A1405" s="4" t="s">
        <v>10129</v>
      </c>
      <c r="B1405">
        <v>3576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D9"/>
  <sheetViews>
    <sheetView workbookViewId="0">
      <selection activeCell="F20" sqref="F20"/>
    </sheetView>
  </sheetViews>
  <sheetFormatPr defaultRowHeight="15" x14ac:dyDescent="0.25"/>
  <cols>
    <col min="1" max="1" width="9.7109375" bestFit="1" customWidth="1"/>
    <col min="2" max="2" width="9.7109375" customWidth="1"/>
    <col min="3" max="3" width="39.28515625" bestFit="1" customWidth="1"/>
  </cols>
  <sheetData>
    <row r="1" spans="1:4" x14ac:dyDescent="0.25">
      <c r="A1" s="9" t="s">
        <v>10901</v>
      </c>
      <c r="B1" s="9" t="s">
        <v>12157</v>
      </c>
      <c r="C1" s="9" t="s">
        <v>10904</v>
      </c>
      <c r="D1" s="9" t="s">
        <v>12155</v>
      </c>
    </row>
    <row r="2" spans="1:4" x14ac:dyDescent="0.25">
      <c r="A2" s="4">
        <v>10</v>
      </c>
      <c r="B2" s="4">
        <v>10</v>
      </c>
      <c r="C2" s="4" t="s">
        <v>41</v>
      </c>
      <c r="D2" t="s">
        <v>12154</v>
      </c>
    </row>
    <row r="3" spans="1:4" x14ac:dyDescent="0.25">
      <c r="A3" s="4">
        <v>20</v>
      </c>
      <c r="B3" s="4">
        <v>20</v>
      </c>
      <c r="C3" s="4" t="s">
        <v>383</v>
      </c>
      <c r="D3" t="s">
        <v>12154</v>
      </c>
    </row>
    <row r="4" spans="1:4" x14ac:dyDescent="0.25">
      <c r="A4" s="4">
        <v>30</v>
      </c>
      <c r="B4" s="4">
        <v>30</v>
      </c>
      <c r="C4" s="4" t="s">
        <v>396</v>
      </c>
      <c r="D4" t="s">
        <v>12156</v>
      </c>
    </row>
    <row r="5" spans="1:4" x14ac:dyDescent="0.25">
      <c r="A5" s="4">
        <v>31</v>
      </c>
      <c r="B5" s="4">
        <v>31</v>
      </c>
      <c r="C5" s="4" t="s">
        <v>10903</v>
      </c>
      <c r="D5" t="s">
        <v>12156</v>
      </c>
    </row>
    <row r="6" spans="1:4" x14ac:dyDescent="0.25">
      <c r="A6" s="4">
        <v>32</v>
      </c>
      <c r="B6" s="4">
        <v>32</v>
      </c>
      <c r="C6" s="4" t="s">
        <v>1552</v>
      </c>
      <c r="D6" t="s">
        <v>12156</v>
      </c>
    </row>
    <row r="7" spans="1:4" x14ac:dyDescent="0.25">
      <c r="A7" s="4">
        <v>33</v>
      </c>
      <c r="B7" s="4">
        <v>33</v>
      </c>
      <c r="C7" s="4" t="s">
        <v>7579</v>
      </c>
      <c r="D7" t="s">
        <v>12156</v>
      </c>
    </row>
    <row r="8" spans="1:4" x14ac:dyDescent="0.25">
      <c r="A8" s="4">
        <v>34</v>
      </c>
      <c r="B8" s="4">
        <v>34</v>
      </c>
      <c r="C8" s="4" t="s">
        <v>9665</v>
      </c>
      <c r="D8" t="s">
        <v>12156</v>
      </c>
    </row>
    <row r="9" spans="1:4" x14ac:dyDescent="0.25">
      <c r="A9" s="4">
        <v>35</v>
      </c>
      <c r="B9" s="4">
        <v>35</v>
      </c>
      <c r="C9" s="4" t="s">
        <v>10116</v>
      </c>
      <c r="D9" t="s">
        <v>12156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D3577"/>
  <sheetViews>
    <sheetView topLeftCell="A214" workbookViewId="0">
      <selection activeCell="C29" sqref="C29"/>
    </sheetView>
  </sheetViews>
  <sheetFormatPr defaultRowHeight="15" x14ac:dyDescent="0.25"/>
  <cols>
    <col min="1" max="1" width="7.140625" bestFit="1" customWidth="1"/>
    <col min="2" max="2" width="16.5703125" bestFit="1" customWidth="1"/>
    <col min="3" max="3" width="43.5703125" bestFit="1" customWidth="1"/>
  </cols>
  <sheetData>
    <row r="1" spans="1:4" x14ac:dyDescent="0.25">
      <c r="A1" t="s">
        <v>10126</v>
      </c>
      <c r="B1" t="s">
        <v>9</v>
      </c>
      <c r="C1" t="s">
        <v>2</v>
      </c>
      <c r="D1" t="s">
        <v>12099</v>
      </c>
    </row>
    <row r="2" spans="1:4" x14ac:dyDescent="0.25">
      <c r="A2" t="s">
        <v>10391</v>
      </c>
      <c r="B2">
        <v>1</v>
      </c>
      <c r="C2" t="s">
        <v>7580</v>
      </c>
      <c r="D2" t="str">
        <f>TEXT(B2,"000")</f>
        <v>001</v>
      </c>
    </row>
    <row r="3" spans="1:4" x14ac:dyDescent="0.25">
      <c r="A3" t="s">
        <v>10391</v>
      </c>
      <c r="B3">
        <v>2</v>
      </c>
      <c r="C3" t="s">
        <v>7584</v>
      </c>
      <c r="D3" t="str">
        <f t="shared" ref="D3:D66" si="0">TEXT(B3,"000")</f>
        <v>002</v>
      </c>
    </row>
    <row r="4" spans="1:4" x14ac:dyDescent="0.25">
      <c r="A4" t="s">
        <v>10391</v>
      </c>
      <c r="B4">
        <v>3</v>
      </c>
      <c r="C4" t="s">
        <v>7587</v>
      </c>
      <c r="D4" t="str">
        <f t="shared" si="0"/>
        <v>003</v>
      </c>
    </row>
    <row r="5" spans="1:4" x14ac:dyDescent="0.25">
      <c r="A5" t="s">
        <v>10391</v>
      </c>
      <c r="B5">
        <v>4</v>
      </c>
      <c r="C5" t="s">
        <v>7590</v>
      </c>
      <c r="D5" t="str">
        <f t="shared" si="0"/>
        <v>004</v>
      </c>
    </row>
    <row r="6" spans="1:4" x14ac:dyDescent="0.25">
      <c r="A6" t="s">
        <v>10391</v>
      </c>
      <c r="B6">
        <v>5</v>
      </c>
      <c r="C6" t="s">
        <v>7593</v>
      </c>
      <c r="D6" t="str">
        <f t="shared" si="0"/>
        <v>005</v>
      </c>
    </row>
    <row r="7" spans="1:4" x14ac:dyDescent="0.25">
      <c r="A7" t="s">
        <v>10391</v>
      </c>
      <c r="B7">
        <v>6</v>
      </c>
      <c r="C7" t="s">
        <v>7596</v>
      </c>
      <c r="D7" t="str">
        <f t="shared" si="0"/>
        <v>006</v>
      </c>
    </row>
    <row r="8" spans="1:4" x14ac:dyDescent="0.25">
      <c r="A8" t="s">
        <v>10391</v>
      </c>
      <c r="B8">
        <v>7</v>
      </c>
      <c r="C8" t="s">
        <v>7599</v>
      </c>
      <c r="D8" t="str">
        <f t="shared" si="0"/>
        <v>007</v>
      </c>
    </row>
    <row r="9" spans="1:4" x14ac:dyDescent="0.25">
      <c r="A9" t="s">
        <v>10391</v>
      </c>
      <c r="B9">
        <v>8</v>
      </c>
      <c r="C9" t="s">
        <v>7602</v>
      </c>
      <c r="D9" t="str">
        <f t="shared" si="0"/>
        <v>008</v>
      </c>
    </row>
    <row r="10" spans="1:4" x14ac:dyDescent="0.25">
      <c r="A10" t="s">
        <v>10391</v>
      </c>
      <c r="B10">
        <v>9</v>
      </c>
      <c r="C10" t="s">
        <v>7605</v>
      </c>
      <c r="D10" t="str">
        <f t="shared" si="0"/>
        <v>009</v>
      </c>
    </row>
    <row r="11" spans="1:4" x14ac:dyDescent="0.25">
      <c r="A11" t="s">
        <v>10391</v>
      </c>
      <c r="B11">
        <v>11</v>
      </c>
      <c r="C11" t="s">
        <v>7608</v>
      </c>
      <c r="D11" t="str">
        <f t="shared" si="0"/>
        <v>011</v>
      </c>
    </row>
    <row r="12" spans="1:4" x14ac:dyDescent="0.25">
      <c r="A12" t="s">
        <v>10391</v>
      </c>
      <c r="B12">
        <v>14</v>
      </c>
      <c r="C12" t="s">
        <v>7611</v>
      </c>
      <c r="D12" t="str">
        <f t="shared" si="0"/>
        <v>014</v>
      </c>
    </row>
    <row r="13" spans="1:4" x14ac:dyDescent="0.25">
      <c r="A13" t="s">
        <v>10391</v>
      </c>
      <c r="B13">
        <v>17</v>
      </c>
      <c r="C13" t="s">
        <v>7614</v>
      </c>
      <c r="D13" t="str">
        <f t="shared" si="0"/>
        <v>017</v>
      </c>
    </row>
    <row r="14" spans="1:4" x14ac:dyDescent="0.25">
      <c r="A14" t="s">
        <v>10391</v>
      </c>
      <c r="B14">
        <v>21</v>
      </c>
      <c r="C14" t="s">
        <v>7617</v>
      </c>
      <c r="D14" t="str">
        <f t="shared" si="0"/>
        <v>021</v>
      </c>
    </row>
    <row r="15" spans="1:4" x14ac:dyDescent="0.25">
      <c r="A15" t="s">
        <v>10391</v>
      </c>
      <c r="B15">
        <v>24</v>
      </c>
      <c r="C15" t="s">
        <v>7620</v>
      </c>
      <c r="D15" t="str">
        <f t="shared" si="0"/>
        <v>024</v>
      </c>
    </row>
    <row r="16" spans="1:4" x14ac:dyDescent="0.25">
      <c r="A16" t="s">
        <v>10391</v>
      </c>
      <c r="B16">
        <v>25</v>
      </c>
      <c r="C16" t="s">
        <v>7623</v>
      </c>
      <c r="D16" t="str">
        <f t="shared" si="0"/>
        <v>025</v>
      </c>
    </row>
    <row r="17" spans="1:4" x14ac:dyDescent="0.25">
      <c r="A17" t="s">
        <v>10391</v>
      </c>
      <c r="B17">
        <v>28</v>
      </c>
      <c r="C17" t="s">
        <v>7626</v>
      </c>
      <c r="D17" t="str">
        <f t="shared" si="0"/>
        <v>028</v>
      </c>
    </row>
    <row r="18" spans="1:4" x14ac:dyDescent="0.25">
      <c r="A18" t="s">
        <v>10391</v>
      </c>
      <c r="B18">
        <v>31</v>
      </c>
      <c r="C18" t="s">
        <v>7629</v>
      </c>
      <c r="D18" t="str">
        <f t="shared" si="0"/>
        <v>031</v>
      </c>
    </row>
    <row r="19" spans="1:4" x14ac:dyDescent="0.25">
      <c r="A19" t="s">
        <v>10391</v>
      </c>
      <c r="B19">
        <v>33</v>
      </c>
      <c r="C19" t="s">
        <v>7632</v>
      </c>
      <c r="D19" t="str">
        <f t="shared" si="0"/>
        <v>033</v>
      </c>
    </row>
    <row r="20" spans="1:4" x14ac:dyDescent="0.25">
      <c r="A20" t="s">
        <v>10391</v>
      </c>
      <c r="B20">
        <v>38</v>
      </c>
      <c r="C20" t="s">
        <v>7635</v>
      </c>
      <c r="D20" t="str">
        <f t="shared" si="0"/>
        <v>038</v>
      </c>
    </row>
    <row r="21" spans="1:4" x14ac:dyDescent="0.25">
      <c r="A21" t="s">
        <v>10391</v>
      </c>
      <c r="B21">
        <v>40</v>
      </c>
      <c r="C21" t="s">
        <v>7638</v>
      </c>
      <c r="D21" t="str">
        <f t="shared" si="0"/>
        <v>040</v>
      </c>
    </row>
    <row r="22" spans="1:4" x14ac:dyDescent="0.25">
      <c r="A22" t="s">
        <v>10391</v>
      </c>
      <c r="B22">
        <v>41</v>
      </c>
      <c r="C22" t="s">
        <v>7641</v>
      </c>
      <c r="D22" t="str">
        <f t="shared" si="0"/>
        <v>041</v>
      </c>
    </row>
    <row r="23" spans="1:4" x14ac:dyDescent="0.25">
      <c r="A23" t="s">
        <v>10391</v>
      </c>
      <c r="B23">
        <v>44</v>
      </c>
      <c r="C23" t="s">
        <v>7644</v>
      </c>
      <c r="D23" t="str">
        <f t="shared" si="0"/>
        <v>044</v>
      </c>
    </row>
    <row r="24" spans="1:4" x14ac:dyDescent="0.25">
      <c r="A24" t="s">
        <v>10391</v>
      </c>
      <c r="B24">
        <v>45</v>
      </c>
      <c r="C24" t="s">
        <v>7647</v>
      </c>
      <c r="D24" t="str">
        <f t="shared" si="0"/>
        <v>045</v>
      </c>
    </row>
    <row r="25" spans="1:4" x14ac:dyDescent="0.25">
      <c r="A25" t="s">
        <v>10391</v>
      </c>
      <c r="B25">
        <v>47</v>
      </c>
      <c r="C25" t="s">
        <v>7650</v>
      </c>
      <c r="D25" t="str">
        <f t="shared" si="0"/>
        <v>047</v>
      </c>
    </row>
    <row r="26" spans="1:4" x14ac:dyDescent="0.25">
      <c r="A26" t="s">
        <v>10391</v>
      </c>
      <c r="B26">
        <v>48</v>
      </c>
      <c r="C26" t="s">
        <v>7653</v>
      </c>
      <c r="D26" t="str">
        <f t="shared" si="0"/>
        <v>048</v>
      </c>
    </row>
    <row r="27" spans="1:4" x14ac:dyDescent="0.25">
      <c r="A27" t="s">
        <v>10391</v>
      </c>
      <c r="B27">
        <v>49</v>
      </c>
      <c r="C27" t="s">
        <v>7656</v>
      </c>
      <c r="D27" t="str">
        <f t="shared" si="0"/>
        <v>049</v>
      </c>
    </row>
    <row r="28" spans="1:4" x14ac:dyDescent="0.25">
      <c r="A28" t="s">
        <v>10391</v>
      </c>
      <c r="B28">
        <v>59</v>
      </c>
      <c r="C28" t="s">
        <v>7659</v>
      </c>
      <c r="D28" t="str">
        <f t="shared" si="0"/>
        <v>059</v>
      </c>
    </row>
    <row r="29" spans="1:4" x14ac:dyDescent="0.25">
      <c r="A29" t="s">
        <v>10391</v>
      </c>
      <c r="B29">
        <v>60</v>
      </c>
      <c r="C29" t="s">
        <v>7662</v>
      </c>
      <c r="D29" t="str">
        <f t="shared" si="0"/>
        <v>060</v>
      </c>
    </row>
    <row r="30" spans="1:4" x14ac:dyDescent="0.25">
      <c r="A30" t="s">
        <v>10391</v>
      </c>
      <c r="B30">
        <v>62</v>
      </c>
      <c r="C30" t="s">
        <v>7665</v>
      </c>
      <c r="D30" t="str">
        <f t="shared" si="0"/>
        <v>062</v>
      </c>
    </row>
    <row r="31" spans="1:4" x14ac:dyDescent="0.25">
      <c r="A31" t="s">
        <v>10391</v>
      </c>
      <c r="B31">
        <v>63</v>
      </c>
      <c r="C31" t="s">
        <v>7668</v>
      </c>
      <c r="D31" t="str">
        <f t="shared" si="0"/>
        <v>063</v>
      </c>
    </row>
    <row r="32" spans="1:4" x14ac:dyDescent="0.25">
      <c r="A32" t="s">
        <v>10391</v>
      </c>
      <c r="B32">
        <v>65</v>
      </c>
      <c r="C32" t="s">
        <v>7671</v>
      </c>
      <c r="D32" t="str">
        <f t="shared" si="0"/>
        <v>065</v>
      </c>
    </row>
    <row r="33" spans="1:4" x14ac:dyDescent="0.25">
      <c r="A33" t="s">
        <v>10391</v>
      </c>
      <c r="B33">
        <v>66</v>
      </c>
      <c r="C33" t="s">
        <v>7674</v>
      </c>
      <c r="D33" t="str">
        <f t="shared" si="0"/>
        <v>066</v>
      </c>
    </row>
    <row r="34" spans="1:4" x14ac:dyDescent="0.25">
      <c r="A34" t="s">
        <v>10391</v>
      </c>
      <c r="B34">
        <v>68</v>
      </c>
      <c r="C34" t="s">
        <v>7677</v>
      </c>
      <c r="D34" t="str">
        <f t="shared" si="0"/>
        <v>068</v>
      </c>
    </row>
    <row r="35" spans="1:4" x14ac:dyDescent="0.25">
      <c r="A35" t="s">
        <v>10391</v>
      </c>
      <c r="B35">
        <v>69</v>
      </c>
      <c r="C35" t="s">
        <v>7680</v>
      </c>
      <c r="D35" t="str">
        <f t="shared" si="0"/>
        <v>069</v>
      </c>
    </row>
    <row r="36" spans="1:4" x14ac:dyDescent="0.25">
      <c r="A36" t="s">
        <v>10391</v>
      </c>
      <c r="B36">
        <v>71</v>
      </c>
      <c r="C36" t="s">
        <v>7683</v>
      </c>
      <c r="D36" t="str">
        <f t="shared" si="0"/>
        <v>071</v>
      </c>
    </row>
    <row r="37" spans="1:4" x14ac:dyDescent="0.25">
      <c r="A37" t="s">
        <v>10391</v>
      </c>
      <c r="B37">
        <v>75</v>
      </c>
      <c r="C37" t="s">
        <v>7686</v>
      </c>
      <c r="D37" t="str">
        <f t="shared" si="0"/>
        <v>075</v>
      </c>
    </row>
    <row r="38" spans="1:4" x14ac:dyDescent="0.25">
      <c r="A38" t="s">
        <v>10391</v>
      </c>
      <c r="B38">
        <v>79</v>
      </c>
      <c r="C38" t="s">
        <v>7689</v>
      </c>
      <c r="D38" t="str">
        <f t="shared" si="0"/>
        <v>079</v>
      </c>
    </row>
    <row r="39" spans="1:4" x14ac:dyDescent="0.25">
      <c r="A39" t="s">
        <v>10391</v>
      </c>
      <c r="B39">
        <v>80</v>
      </c>
      <c r="C39" t="s">
        <v>7692</v>
      </c>
      <c r="D39" t="str">
        <f t="shared" si="0"/>
        <v>080</v>
      </c>
    </row>
    <row r="40" spans="1:4" x14ac:dyDescent="0.25">
      <c r="A40" t="s">
        <v>10391</v>
      </c>
      <c r="B40">
        <v>81</v>
      </c>
      <c r="C40" t="s">
        <v>7695</v>
      </c>
      <c r="D40" t="str">
        <f t="shared" si="0"/>
        <v>081</v>
      </c>
    </row>
    <row r="41" spans="1:4" x14ac:dyDescent="0.25">
      <c r="A41" t="s">
        <v>10391</v>
      </c>
      <c r="B41">
        <v>83</v>
      </c>
      <c r="C41" t="s">
        <v>7698</v>
      </c>
      <c r="D41" t="str">
        <f t="shared" si="0"/>
        <v>083</v>
      </c>
    </row>
    <row r="42" spans="1:4" x14ac:dyDescent="0.25">
      <c r="A42" t="s">
        <v>10391</v>
      </c>
      <c r="B42">
        <v>86</v>
      </c>
      <c r="C42" t="s">
        <v>7701</v>
      </c>
      <c r="D42" t="str">
        <f t="shared" si="0"/>
        <v>086</v>
      </c>
    </row>
    <row r="43" spans="1:4" x14ac:dyDescent="0.25">
      <c r="A43" t="s">
        <v>10391</v>
      </c>
      <c r="B43">
        <v>89</v>
      </c>
      <c r="C43" t="s">
        <v>7704</v>
      </c>
      <c r="D43" t="str">
        <f t="shared" si="0"/>
        <v>089</v>
      </c>
    </row>
    <row r="44" spans="1:4" x14ac:dyDescent="0.25">
      <c r="A44" t="s">
        <v>10391</v>
      </c>
      <c r="B44">
        <v>90</v>
      </c>
      <c r="C44" t="s">
        <v>7707</v>
      </c>
      <c r="D44" t="str">
        <f t="shared" si="0"/>
        <v>090</v>
      </c>
    </row>
    <row r="45" spans="1:4" x14ac:dyDescent="0.25">
      <c r="A45" t="s">
        <v>10391</v>
      </c>
      <c r="B45">
        <v>92</v>
      </c>
      <c r="C45" t="s">
        <v>7710</v>
      </c>
      <c r="D45" t="str">
        <f t="shared" si="0"/>
        <v>092</v>
      </c>
    </row>
    <row r="46" spans="1:4" x14ac:dyDescent="0.25">
      <c r="A46" t="s">
        <v>10391</v>
      </c>
      <c r="B46">
        <v>93</v>
      </c>
      <c r="C46" t="s">
        <v>7713</v>
      </c>
      <c r="D46" t="str">
        <f t="shared" si="0"/>
        <v>093</v>
      </c>
    </row>
    <row r="47" spans="1:4" x14ac:dyDescent="0.25">
      <c r="A47" t="s">
        <v>10391</v>
      </c>
      <c r="B47">
        <v>94</v>
      </c>
      <c r="C47" t="s">
        <v>7716</v>
      </c>
      <c r="D47" t="str">
        <f t="shared" si="0"/>
        <v>094</v>
      </c>
    </row>
    <row r="48" spans="1:4" x14ac:dyDescent="0.25">
      <c r="A48" t="s">
        <v>10391</v>
      </c>
      <c r="B48">
        <v>95</v>
      </c>
      <c r="C48" t="s">
        <v>7719</v>
      </c>
      <c r="D48" t="str">
        <f t="shared" si="0"/>
        <v>095</v>
      </c>
    </row>
    <row r="49" spans="1:4" x14ac:dyDescent="0.25">
      <c r="A49" t="s">
        <v>10391</v>
      </c>
      <c r="B49">
        <v>97</v>
      </c>
      <c r="C49" t="s">
        <v>7722</v>
      </c>
      <c r="D49" t="str">
        <f t="shared" si="0"/>
        <v>097</v>
      </c>
    </row>
    <row r="50" spans="1:4" x14ac:dyDescent="0.25">
      <c r="A50" t="s">
        <v>10391</v>
      </c>
      <c r="B50">
        <v>98</v>
      </c>
      <c r="C50" t="s">
        <v>7725</v>
      </c>
      <c r="D50" t="str">
        <f t="shared" si="0"/>
        <v>098</v>
      </c>
    </row>
    <row r="51" spans="1:4" x14ac:dyDescent="0.25">
      <c r="A51" t="s">
        <v>10391</v>
      </c>
      <c r="B51">
        <v>201</v>
      </c>
      <c r="C51" t="s">
        <v>9666</v>
      </c>
      <c r="D51" t="str">
        <f t="shared" si="0"/>
        <v>201</v>
      </c>
    </row>
    <row r="52" spans="1:4" x14ac:dyDescent="0.25">
      <c r="A52" t="s">
        <v>10391</v>
      </c>
      <c r="B52">
        <v>205</v>
      </c>
      <c r="C52" t="s">
        <v>9670</v>
      </c>
      <c r="D52" t="str">
        <f t="shared" si="0"/>
        <v>205</v>
      </c>
    </row>
    <row r="53" spans="1:4" x14ac:dyDescent="0.25">
      <c r="A53" t="s">
        <v>10391</v>
      </c>
      <c r="B53">
        <v>210</v>
      </c>
      <c r="C53" t="s">
        <v>9673</v>
      </c>
      <c r="D53" t="str">
        <f t="shared" si="0"/>
        <v>210</v>
      </c>
    </row>
    <row r="54" spans="1:4" x14ac:dyDescent="0.25">
      <c r="A54" t="s">
        <v>10391</v>
      </c>
      <c r="B54">
        <v>213</v>
      </c>
      <c r="C54" t="s">
        <v>9676</v>
      </c>
      <c r="D54" t="str">
        <f t="shared" si="0"/>
        <v>213</v>
      </c>
    </row>
    <row r="55" spans="1:4" x14ac:dyDescent="0.25">
      <c r="A55" t="s">
        <v>10391</v>
      </c>
      <c r="B55">
        <v>214</v>
      </c>
      <c r="C55" t="s">
        <v>9679</v>
      </c>
      <c r="D55" t="str">
        <f t="shared" si="0"/>
        <v>214</v>
      </c>
    </row>
    <row r="56" spans="1:4" x14ac:dyDescent="0.25">
      <c r="A56" t="s">
        <v>10391</v>
      </c>
      <c r="B56">
        <v>216</v>
      </c>
      <c r="C56" t="s">
        <v>9682</v>
      </c>
      <c r="D56" t="str">
        <f t="shared" si="0"/>
        <v>216</v>
      </c>
    </row>
    <row r="57" spans="1:4" x14ac:dyDescent="0.25">
      <c r="A57" t="s">
        <v>10391</v>
      </c>
      <c r="B57">
        <v>301</v>
      </c>
      <c r="C57" t="s">
        <v>10117</v>
      </c>
      <c r="D57" t="str">
        <f t="shared" si="0"/>
        <v>301</v>
      </c>
    </row>
    <row r="58" spans="1:4" x14ac:dyDescent="0.25">
      <c r="A58" t="s">
        <v>10391</v>
      </c>
      <c r="B58">
        <v>401</v>
      </c>
      <c r="C58" t="s">
        <v>9685</v>
      </c>
      <c r="D58" t="str">
        <f t="shared" si="0"/>
        <v>401</v>
      </c>
    </row>
    <row r="59" spans="1:4" x14ac:dyDescent="0.25">
      <c r="A59" t="s">
        <v>10391</v>
      </c>
      <c r="B59">
        <v>402</v>
      </c>
      <c r="C59" t="s">
        <v>9688</v>
      </c>
      <c r="D59" t="str">
        <f t="shared" si="0"/>
        <v>402</v>
      </c>
    </row>
    <row r="60" spans="1:4" x14ac:dyDescent="0.25">
      <c r="A60" t="s">
        <v>10391</v>
      </c>
      <c r="B60">
        <v>509</v>
      </c>
      <c r="C60" t="s">
        <v>9691</v>
      </c>
      <c r="D60" t="str">
        <f t="shared" si="0"/>
        <v>509</v>
      </c>
    </row>
    <row r="61" spans="1:4" x14ac:dyDescent="0.25">
      <c r="A61" t="s">
        <v>10391</v>
      </c>
      <c r="B61">
        <v>510</v>
      </c>
      <c r="C61" t="s">
        <v>9694</v>
      </c>
      <c r="D61" t="str">
        <f t="shared" si="0"/>
        <v>510</v>
      </c>
    </row>
    <row r="62" spans="1:4" x14ac:dyDescent="0.25">
      <c r="A62" t="s">
        <v>10391</v>
      </c>
      <c r="B62">
        <v>512</v>
      </c>
      <c r="C62" t="s">
        <v>9697</v>
      </c>
      <c r="D62" t="str">
        <f t="shared" si="0"/>
        <v>512</v>
      </c>
    </row>
    <row r="63" spans="1:4" x14ac:dyDescent="0.25">
      <c r="A63" t="s">
        <v>10392</v>
      </c>
      <c r="B63">
        <v>1</v>
      </c>
      <c r="C63" t="s">
        <v>7580</v>
      </c>
      <c r="D63" t="str">
        <f t="shared" si="0"/>
        <v>001</v>
      </c>
    </row>
    <row r="64" spans="1:4" x14ac:dyDescent="0.25">
      <c r="A64" t="s">
        <v>10392</v>
      </c>
      <c r="B64">
        <v>2</v>
      </c>
      <c r="C64" t="s">
        <v>7584</v>
      </c>
      <c r="D64" t="str">
        <f t="shared" si="0"/>
        <v>002</v>
      </c>
    </row>
    <row r="65" spans="1:4" x14ac:dyDescent="0.25">
      <c r="A65" t="s">
        <v>10392</v>
      </c>
      <c r="B65">
        <v>3</v>
      </c>
      <c r="C65" t="s">
        <v>7587</v>
      </c>
      <c r="D65" t="str">
        <f t="shared" si="0"/>
        <v>003</v>
      </c>
    </row>
    <row r="66" spans="1:4" x14ac:dyDescent="0.25">
      <c r="A66" t="s">
        <v>10392</v>
      </c>
      <c r="B66">
        <v>4</v>
      </c>
      <c r="C66" t="s">
        <v>7590</v>
      </c>
      <c r="D66" t="str">
        <f t="shared" si="0"/>
        <v>004</v>
      </c>
    </row>
    <row r="67" spans="1:4" x14ac:dyDescent="0.25">
      <c r="A67" t="s">
        <v>10392</v>
      </c>
      <c r="B67">
        <v>5</v>
      </c>
      <c r="C67" t="s">
        <v>7593</v>
      </c>
      <c r="D67" t="str">
        <f t="shared" ref="D67:D130" si="1">TEXT(B67,"000")</f>
        <v>005</v>
      </c>
    </row>
    <row r="68" spans="1:4" x14ac:dyDescent="0.25">
      <c r="A68" t="s">
        <v>10392</v>
      </c>
      <c r="B68">
        <v>6</v>
      </c>
      <c r="C68" t="s">
        <v>7596</v>
      </c>
      <c r="D68" t="str">
        <f t="shared" si="1"/>
        <v>006</v>
      </c>
    </row>
    <row r="69" spans="1:4" x14ac:dyDescent="0.25">
      <c r="A69" t="s">
        <v>10392</v>
      </c>
      <c r="B69">
        <v>7</v>
      </c>
      <c r="C69" t="s">
        <v>7599</v>
      </c>
      <c r="D69" t="str">
        <f t="shared" si="1"/>
        <v>007</v>
      </c>
    </row>
    <row r="70" spans="1:4" x14ac:dyDescent="0.25">
      <c r="A70" t="s">
        <v>10392</v>
      </c>
      <c r="B70">
        <v>8</v>
      </c>
      <c r="C70" t="s">
        <v>7602</v>
      </c>
      <c r="D70" t="str">
        <f t="shared" si="1"/>
        <v>008</v>
      </c>
    </row>
    <row r="71" spans="1:4" x14ac:dyDescent="0.25">
      <c r="A71" t="s">
        <v>10392</v>
      </c>
      <c r="B71">
        <v>9</v>
      </c>
      <c r="C71" t="s">
        <v>7605</v>
      </c>
      <c r="D71" t="str">
        <f t="shared" si="1"/>
        <v>009</v>
      </c>
    </row>
    <row r="72" spans="1:4" x14ac:dyDescent="0.25">
      <c r="A72" t="s">
        <v>10392</v>
      </c>
      <c r="B72">
        <v>11</v>
      </c>
      <c r="C72" t="s">
        <v>7608</v>
      </c>
      <c r="D72" t="str">
        <f t="shared" si="1"/>
        <v>011</v>
      </c>
    </row>
    <row r="73" spans="1:4" x14ac:dyDescent="0.25">
      <c r="A73" t="s">
        <v>10392</v>
      </c>
      <c r="B73">
        <v>14</v>
      </c>
      <c r="C73" t="s">
        <v>7611</v>
      </c>
      <c r="D73" t="str">
        <f t="shared" si="1"/>
        <v>014</v>
      </c>
    </row>
    <row r="74" spans="1:4" x14ac:dyDescent="0.25">
      <c r="A74" t="s">
        <v>10392</v>
      </c>
      <c r="B74">
        <v>17</v>
      </c>
      <c r="C74" t="s">
        <v>7614</v>
      </c>
      <c r="D74" t="str">
        <f t="shared" si="1"/>
        <v>017</v>
      </c>
    </row>
    <row r="75" spans="1:4" x14ac:dyDescent="0.25">
      <c r="A75" t="s">
        <v>10392</v>
      </c>
      <c r="B75">
        <v>21</v>
      </c>
      <c r="C75" t="s">
        <v>7617</v>
      </c>
      <c r="D75" t="str">
        <f t="shared" si="1"/>
        <v>021</v>
      </c>
    </row>
    <row r="76" spans="1:4" x14ac:dyDescent="0.25">
      <c r="A76" t="s">
        <v>10392</v>
      </c>
      <c r="B76">
        <v>24</v>
      </c>
      <c r="C76" t="s">
        <v>7620</v>
      </c>
      <c r="D76" t="str">
        <f t="shared" si="1"/>
        <v>024</v>
      </c>
    </row>
    <row r="77" spans="1:4" x14ac:dyDescent="0.25">
      <c r="A77" t="s">
        <v>10392</v>
      </c>
      <c r="B77">
        <v>25</v>
      </c>
      <c r="C77" t="s">
        <v>7623</v>
      </c>
      <c r="D77" t="str">
        <f t="shared" si="1"/>
        <v>025</v>
      </c>
    </row>
    <row r="78" spans="1:4" x14ac:dyDescent="0.25">
      <c r="A78" t="s">
        <v>10392</v>
      </c>
      <c r="B78">
        <v>28</v>
      </c>
      <c r="C78" t="s">
        <v>7626</v>
      </c>
      <c r="D78" t="str">
        <f t="shared" si="1"/>
        <v>028</v>
      </c>
    </row>
    <row r="79" spans="1:4" x14ac:dyDescent="0.25">
      <c r="A79" t="s">
        <v>10392</v>
      </c>
      <c r="B79">
        <v>31</v>
      </c>
      <c r="C79" t="s">
        <v>7629</v>
      </c>
      <c r="D79" t="str">
        <f t="shared" si="1"/>
        <v>031</v>
      </c>
    </row>
    <row r="80" spans="1:4" x14ac:dyDescent="0.25">
      <c r="A80" t="s">
        <v>10392</v>
      </c>
      <c r="B80">
        <v>33</v>
      </c>
      <c r="C80" t="s">
        <v>7632</v>
      </c>
      <c r="D80" t="str">
        <f t="shared" si="1"/>
        <v>033</v>
      </c>
    </row>
    <row r="81" spans="1:4" x14ac:dyDescent="0.25">
      <c r="A81" t="s">
        <v>10392</v>
      </c>
      <c r="B81">
        <v>38</v>
      </c>
      <c r="C81" t="s">
        <v>7635</v>
      </c>
      <c r="D81" t="str">
        <f t="shared" si="1"/>
        <v>038</v>
      </c>
    </row>
    <row r="82" spans="1:4" x14ac:dyDescent="0.25">
      <c r="A82" t="s">
        <v>10392</v>
      </c>
      <c r="B82">
        <v>40</v>
      </c>
      <c r="C82" t="s">
        <v>7638</v>
      </c>
      <c r="D82" t="str">
        <f t="shared" si="1"/>
        <v>040</v>
      </c>
    </row>
    <row r="83" spans="1:4" x14ac:dyDescent="0.25">
      <c r="A83" t="s">
        <v>10392</v>
      </c>
      <c r="B83">
        <v>41</v>
      </c>
      <c r="C83" t="s">
        <v>7641</v>
      </c>
      <c r="D83" t="str">
        <f t="shared" si="1"/>
        <v>041</v>
      </c>
    </row>
    <row r="84" spans="1:4" x14ac:dyDescent="0.25">
      <c r="A84" t="s">
        <v>10392</v>
      </c>
      <c r="B84">
        <v>44</v>
      </c>
      <c r="C84" t="s">
        <v>7644</v>
      </c>
      <c r="D84" t="str">
        <f t="shared" si="1"/>
        <v>044</v>
      </c>
    </row>
    <row r="85" spans="1:4" x14ac:dyDescent="0.25">
      <c r="A85" t="s">
        <v>10392</v>
      </c>
      <c r="B85">
        <v>45</v>
      </c>
      <c r="C85" t="s">
        <v>7647</v>
      </c>
      <c r="D85" t="str">
        <f t="shared" si="1"/>
        <v>045</v>
      </c>
    </row>
    <row r="86" spans="1:4" x14ac:dyDescent="0.25">
      <c r="A86" t="s">
        <v>10392</v>
      </c>
      <c r="B86">
        <v>47</v>
      </c>
      <c r="C86" t="s">
        <v>7650</v>
      </c>
      <c r="D86" t="str">
        <f t="shared" si="1"/>
        <v>047</v>
      </c>
    </row>
    <row r="87" spans="1:4" x14ac:dyDescent="0.25">
      <c r="A87" t="s">
        <v>10392</v>
      </c>
      <c r="B87">
        <v>48</v>
      </c>
      <c r="C87" t="s">
        <v>7653</v>
      </c>
      <c r="D87" t="str">
        <f t="shared" si="1"/>
        <v>048</v>
      </c>
    </row>
    <row r="88" spans="1:4" x14ac:dyDescent="0.25">
      <c r="A88" t="s">
        <v>10392</v>
      </c>
      <c r="B88">
        <v>49</v>
      </c>
      <c r="C88" t="s">
        <v>7656</v>
      </c>
      <c r="D88" t="str">
        <f t="shared" si="1"/>
        <v>049</v>
      </c>
    </row>
    <row r="89" spans="1:4" x14ac:dyDescent="0.25">
      <c r="A89" t="s">
        <v>10392</v>
      </c>
      <c r="B89">
        <v>59</v>
      </c>
      <c r="C89" t="s">
        <v>7659</v>
      </c>
      <c r="D89" t="str">
        <f t="shared" si="1"/>
        <v>059</v>
      </c>
    </row>
    <row r="90" spans="1:4" x14ac:dyDescent="0.25">
      <c r="A90" t="s">
        <v>10392</v>
      </c>
      <c r="B90">
        <v>60</v>
      </c>
      <c r="C90" t="s">
        <v>7662</v>
      </c>
      <c r="D90" t="str">
        <f t="shared" si="1"/>
        <v>060</v>
      </c>
    </row>
    <row r="91" spans="1:4" x14ac:dyDescent="0.25">
      <c r="A91" t="s">
        <v>10392</v>
      </c>
      <c r="B91">
        <v>62</v>
      </c>
      <c r="C91" t="s">
        <v>7665</v>
      </c>
      <c r="D91" t="str">
        <f t="shared" si="1"/>
        <v>062</v>
      </c>
    </row>
    <row r="92" spans="1:4" x14ac:dyDescent="0.25">
      <c r="A92" t="s">
        <v>10392</v>
      </c>
      <c r="B92">
        <v>63</v>
      </c>
      <c r="C92" t="s">
        <v>7668</v>
      </c>
      <c r="D92" t="str">
        <f t="shared" si="1"/>
        <v>063</v>
      </c>
    </row>
    <row r="93" spans="1:4" x14ac:dyDescent="0.25">
      <c r="A93" t="s">
        <v>10392</v>
      </c>
      <c r="B93">
        <v>65</v>
      </c>
      <c r="C93" t="s">
        <v>7671</v>
      </c>
      <c r="D93" t="str">
        <f t="shared" si="1"/>
        <v>065</v>
      </c>
    </row>
    <row r="94" spans="1:4" x14ac:dyDescent="0.25">
      <c r="A94" t="s">
        <v>10392</v>
      </c>
      <c r="B94">
        <v>66</v>
      </c>
      <c r="C94" t="s">
        <v>7674</v>
      </c>
      <c r="D94" t="str">
        <f t="shared" si="1"/>
        <v>066</v>
      </c>
    </row>
    <row r="95" spans="1:4" x14ac:dyDescent="0.25">
      <c r="A95" t="s">
        <v>10392</v>
      </c>
      <c r="B95">
        <v>68</v>
      </c>
      <c r="C95" t="s">
        <v>7677</v>
      </c>
      <c r="D95" t="str">
        <f t="shared" si="1"/>
        <v>068</v>
      </c>
    </row>
    <row r="96" spans="1:4" x14ac:dyDescent="0.25">
      <c r="A96" t="s">
        <v>10392</v>
      </c>
      <c r="B96">
        <v>69</v>
      </c>
      <c r="C96" t="s">
        <v>7680</v>
      </c>
      <c r="D96" t="str">
        <f t="shared" si="1"/>
        <v>069</v>
      </c>
    </row>
    <row r="97" spans="1:4" x14ac:dyDescent="0.25">
      <c r="A97" t="s">
        <v>10392</v>
      </c>
      <c r="B97">
        <v>71</v>
      </c>
      <c r="C97" t="s">
        <v>7683</v>
      </c>
      <c r="D97" t="str">
        <f t="shared" si="1"/>
        <v>071</v>
      </c>
    </row>
    <row r="98" spans="1:4" x14ac:dyDescent="0.25">
      <c r="A98" t="s">
        <v>10392</v>
      </c>
      <c r="B98">
        <v>75</v>
      </c>
      <c r="C98" t="s">
        <v>7686</v>
      </c>
      <c r="D98" t="str">
        <f t="shared" si="1"/>
        <v>075</v>
      </c>
    </row>
    <row r="99" spans="1:4" x14ac:dyDescent="0.25">
      <c r="A99" t="s">
        <v>10392</v>
      </c>
      <c r="B99">
        <v>79</v>
      </c>
      <c r="C99" t="s">
        <v>7689</v>
      </c>
      <c r="D99" t="str">
        <f t="shared" si="1"/>
        <v>079</v>
      </c>
    </row>
    <row r="100" spans="1:4" x14ac:dyDescent="0.25">
      <c r="A100" t="s">
        <v>10392</v>
      </c>
      <c r="B100">
        <v>80</v>
      </c>
      <c r="C100" t="s">
        <v>7692</v>
      </c>
      <c r="D100" t="str">
        <f t="shared" si="1"/>
        <v>080</v>
      </c>
    </row>
    <row r="101" spans="1:4" x14ac:dyDescent="0.25">
      <c r="A101" t="s">
        <v>10392</v>
      </c>
      <c r="B101">
        <v>81</v>
      </c>
      <c r="C101" t="s">
        <v>7695</v>
      </c>
      <c r="D101" t="str">
        <f t="shared" si="1"/>
        <v>081</v>
      </c>
    </row>
    <row r="102" spans="1:4" x14ac:dyDescent="0.25">
      <c r="A102" t="s">
        <v>10392</v>
      </c>
      <c r="B102">
        <v>83</v>
      </c>
      <c r="C102" t="s">
        <v>7698</v>
      </c>
      <c r="D102" t="str">
        <f t="shared" si="1"/>
        <v>083</v>
      </c>
    </row>
    <row r="103" spans="1:4" x14ac:dyDescent="0.25">
      <c r="A103" t="s">
        <v>10392</v>
      </c>
      <c r="B103">
        <v>86</v>
      </c>
      <c r="C103" t="s">
        <v>7701</v>
      </c>
      <c r="D103" t="str">
        <f t="shared" si="1"/>
        <v>086</v>
      </c>
    </row>
    <row r="104" spans="1:4" x14ac:dyDescent="0.25">
      <c r="A104" t="s">
        <v>10392</v>
      </c>
      <c r="B104">
        <v>89</v>
      </c>
      <c r="C104" t="s">
        <v>7704</v>
      </c>
      <c r="D104" t="str">
        <f t="shared" si="1"/>
        <v>089</v>
      </c>
    </row>
    <row r="105" spans="1:4" x14ac:dyDescent="0.25">
      <c r="A105" t="s">
        <v>10392</v>
      </c>
      <c r="B105">
        <v>90</v>
      </c>
      <c r="C105" t="s">
        <v>7707</v>
      </c>
      <c r="D105" t="str">
        <f t="shared" si="1"/>
        <v>090</v>
      </c>
    </row>
    <row r="106" spans="1:4" x14ac:dyDescent="0.25">
      <c r="A106" t="s">
        <v>10392</v>
      </c>
      <c r="B106">
        <v>92</v>
      </c>
      <c r="C106" t="s">
        <v>7710</v>
      </c>
      <c r="D106" t="str">
        <f t="shared" si="1"/>
        <v>092</v>
      </c>
    </row>
    <row r="107" spans="1:4" x14ac:dyDescent="0.25">
      <c r="A107" t="s">
        <v>10392</v>
      </c>
      <c r="B107">
        <v>93</v>
      </c>
      <c r="C107" t="s">
        <v>7713</v>
      </c>
      <c r="D107" t="str">
        <f t="shared" si="1"/>
        <v>093</v>
      </c>
    </row>
    <row r="108" spans="1:4" x14ac:dyDescent="0.25">
      <c r="A108" t="s">
        <v>10392</v>
      </c>
      <c r="B108">
        <v>94</v>
      </c>
      <c r="C108" t="s">
        <v>7716</v>
      </c>
      <c r="D108" t="str">
        <f t="shared" si="1"/>
        <v>094</v>
      </c>
    </row>
    <row r="109" spans="1:4" x14ac:dyDescent="0.25">
      <c r="A109" t="s">
        <v>10392</v>
      </c>
      <c r="B109">
        <v>95</v>
      </c>
      <c r="C109" t="s">
        <v>7719</v>
      </c>
      <c r="D109" t="str">
        <f t="shared" si="1"/>
        <v>095</v>
      </c>
    </row>
    <row r="110" spans="1:4" x14ac:dyDescent="0.25">
      <c r="A110" t="s">
        <v>10392</v>
      </c>
      <c r="B110">
        <v>97</v>
      </c>
      <c r="C110" t="s">
        <v>7722</v>
      </c>
      <c r="D110" t="str">
        <f t="shared" si="1"/>
        <v>097</v>
      </c>
    </row>
    <row r="111" spans="1:4" x14ac:dyDescent="0.25">
      <c r="A111" t="s">
        <v>10392</v>
      </c>
      <c r="B111">
        <v>98</v>
      </c>
      <c r="C111" t="s">
        <v>7725</v>
      </c>
      <c r="D111" t="str">
        <f t="shared" si="1"/>
        <v>098</v>
      </c>
    </row>
    <row r="112" spans="1:4" x14ac:dyDescent="0.25">
      <c r="A112" t="s">
        <v>10392</v>
      </c>
      <c r="B112">
        <v>201</v>
      </c>
      <c r="C112" t="s">
        <v>9666</v>
      </c>
      <c r="D112" t="str">
        <f t="shared" si="1"/>
        <v>201</v>
      </c>
    </row>
    <row r="113" spans="1:4" x14ac:dyDescent="0.25">
      <c r="A113" t="s">
        <v>10392</v>
      </c>
      <c r="B113">
        <v>205</v>
      </c>
      <c r="C113" t="s">
        <v>9670</v>
      </c>
      <c r="D113" t="str">
        <f t="shared" si="1"/>
        <v>205</v>
      </c>
    </row>
    <row r="114" spans="1:4" x14ac:dyDescent="0.25">
      <c r="A114" t="s">
        <v>10392</v>
      </c>
      <c r="B114">
        <v>210</v>
      </c>
      <c r="C114" t="s">
        <v>9673</v>
      </c>
      <c r="D114" t="str">
        <f t="shared" si="1"/>
        <v>210</v>
      </c>
    </row>
    <row r="115" spans="1:4" x14ac:dyDescent="0.25">
      <c r="A115" t="s">
        <v>10392</v>
      </c>
      <c r="B115">
        <v>213</v>
      </c>
      <c r="C115" t="s">
        <v>9676</v>
      </c>
      <c r="D115" t="str">
        <f t="shared" si="1"/>
        <v>213</v>
      </c>
    </row>
    <row r="116" spans="1:4" x14ac:dyDescent="0.25">
      <c r="A116" t="s">
        <v>10392</v>
      </c>
      <c r="B116">
        <v>214</v>
      </c>
      <c r="C116" t="s">
        <v>9679</v>
      </c>
      <c r="D116" t="str">
        <f t="shared" si="1"/>
        <v>214</v>
      </c>
    </row>
    <row r="117" spans="1:4" x14ac:dyDescent="0.25">
      <c r="A117" t="s">
        <v>10392</v>
      </c>
      <c r="B117">
        <v>216</v>
      </c>
      <c r="C117" t="s">
        <v>9682</v>
      </c>
      <c r="D117" t="str">
        <f t="shared" si="1"/>
        <v>216</v>
      </c>
    </row>
    <row r="118" spans="1:4" x14ac:dyDescent="0.25">
      <c r="A118" t="s">
        <v>10392</v>
      </c>
      <c r="B118">
        <v>401</v>
      </c>
      <c r="C118" t="s">
        <v>9685</v>
      </c>
      <c r="D118" t="str">
        <f t="shared" si="1"/>
        <v>401</v>
      </c>
    </row>
    <row r="119" spans="1:4" x14ac:dyDescent="0.25">
      <c r="A119" t="s">
        <v>10392</v>
      </c>
      <c r="B119">
        <v>402</v>
      </c>
      <c r="C119" t="s">
        <v>9688</v>
      </c>
      <c r="D119" t="str">
        <f t="shared" si="1"/>
        <v>402</v>
      </c>
    </row>
    <row r="120" spans="1:4" x14ac:dyDescent="0.25">
      <c r="A120" t="s">
        <v>10392</v>
      </c>
      <c r="B120">
        <v>509</v>
      </c>
      <c r="C120" t="s">
        <v>9691</v>
      </c>
      <c r="D120" t="str">
        <f t="shared" si="1"/>
        <v>509</v>
      </c>
    </row>
    <row r="121" spans="1:4" x14ac:dyDescent="0.25">
      <c r="A121" t="s">
        <v>10392</v>
      </c>
      <c r="B121">
        <v>510</v>
      </c>
      <c r="C121" t="s">
        <v>9694</v>
      </c>
      <c r="D121" t="str">
        <f t="shared" si="1"/>
        <v>510</v>
      </c>
    </row>
    <row r="122" spans="1:4" x14ac:dyDescent="0.25">
      <c r="A122" t="s">
        <v>10392</v>
      </c>
      <c r="B122">
        <v>512</v>
      </c>
      <c r="C122" t="s">
        <v>9697</v>
      </c>
      <c r="D122" t="str">
        <f t="shared" si="1"/>
        <v>512</v>
      </c>
    </row>
    <row r="123" spans="1:4" x14ac:dyDescent="0.25">
      <c r="A123" t="s">
        <v>10393</v>
      </c>
      <c r="B123">
        <v>1</v>
      </c>
      <c r="C123" t="s">
        <v>7580</v>
      </c>
      <c r="D123" t="str">
        <f t="shared" si="1"/>
        <v>001</v>
      </c>
    </row>
    <row r="124" spans="1:4" x14ac:dyDescent="0.25">
      <c r="A124" t="s">
        <v>10393</v>
      </c>
      <c r="B124">
        <v>2</v>
      </c>
      <c r="C124" t="s">
        <v>7584</v>
      </c>
      <c r="D124" t="str">
        <f t="shared" si="1"/>
        <v>002</v>
      </c>
    </row>
    <row r="125" spans="1:4" x14ac:dyDescent="0.25">
      <c r="A125" t="s">
        <v>10393</v>
      </c>
      <c r="B125">
        <v>3</v>
      </c>
      <c r="C125" t="s">
        <v>7587</v>
      </c>
      <c r="D125" t="str">
        <f t="shared" si="1"/>
        <v>003</v>
      </c>
    </row>
    <row r="126" spans="1:4" x14ac:dyDescent="0.25">
      <c r="A126" t="s">
        <v>10393</v>
      </c>
      <c r="B126">
        <v>4</v>
      </c>
      <c r="C126" t="s">
        <v>7590</v>
      </c>
      <c r="D126" t="str">
        <f t="shared" si="1"/>
        <v>004</v>
      </c>
    </row>
    <row r="127" spans="1:4" x14ac:dyDescent="0.25">
      <c r="A127" t="s">
        <v>10393</v>
      </c>
      <c r="B127">
        <v>5</v>
      </c>
      <c r="C127" t="s">
        <v>7593</v>
      </c>
      <c r="D127" t="str">
        <f t="shared" si="1"/>
        <v>005</v>
      </c>
    </row>
    <row r="128" spans="1:4" x14ac:dyDescent="0.25">
      <c r="A128" t="s">
        <v>10393</v>
      </c>
      <c r="B128">
        <v>6</v>
      </c>
      <c r="C128" t="s">
        <v>7596</v>
      </c>
      <c r="D128" t="str">
        <f t="shared" si="1"/>
        <v>006</v>
      </c>
    </row>
    <row r="129" spans="1:4" x14ac:dyDescent="0.25">
      <c r="A129" t="s">
        <v>10393</v>
      </c>
      <c r="B129">
        <v>7</v>
      </c>
      <c r="C129" t="s">
        <v>7599</v>
      </c>
      <c r="D129" t="str">
        <f t="shared" si="1"/>
        <v>007</v>
      </c>
    </row>
    <row r="130" spans="1:4" x14ac:dyDescent="0.25">
      <c r="A130" t="s">
        <v>10393</v>
      </c>
      <c r="B130">
        <v>8</v>
      </c>
      <c r="C130" t="s">
        <v>7602</v>
      </c>
      <c r="D130" t="str">
        <f t="shared" si="1"/>
        <v>008</v>
      </c>
    </row>
    <row r="131" spans="1:4" x14ac:dyDescent="0.25">
      <c r="A131" t="s">
        <v>10393</v>
      </c>
      <c r="B131">
        <v>9</v>
      </c>
      <c r="C131" t="s">
        <v>7605</v>
      </c>
      <c r="D131" t="str">
        <f t="shared" ref="D131:D194" si="2">TEXT(B131,"000")</f>
        <v>009</v>
      </c>
    </row>
    <row r="132" spans="1:4" x14ac:dyDescent="0.25">
      <c r="A132" t="s">
        <v>10393</v>
      </c>
      <c r="B132">
        <v>11</v>
      </c>
      <c r="C132" t="s">
        <v>7608</v>
      </c>
      <c r="D132" t="str">
        <f t="shared" si="2"/>
        <v>011</v>
      </c>
    </row>
    <row r="133" spans="1:4" x14ac:dyDescent="0.25">
      <c r="A133" t="s">
        <v>10393</v>
      </c>
      <c r="B133">
        <v>14</v>
      </c>
      <c r="C133" t="s">
        <v>7611</v>
      </c>
      <c r="D133" t="str">
        <f t="shared" si="2"/>
        <v>014</v>
      </c>
    </row>
    <row r="134" spans="1:4" x14ac:dyDescent="0.25">
      <c r="A134" t="s">
        <v>10393</v>
      </c>
      <c r="B134">
        <v>17</v>
      </c>
      <c r="C134" t="s">
        <v>7614</v>
      </c>
      <c r="D134" t="str">
        <f t="shared" si="2"/>
        <v>017</v>
      </c>
    </row>
    <row r="135" spans="1:4" x14ac:dyDescent="0.25">
      <c r="A135" t="s">
        <v>10393</v>
      </c>
      <c r="B135">
        <v>21</v>
      </c>
      <c r="C135" t="s">
        <v>7617</v>
      </c>
      <c r="D135" t="str">
        <f t="shared" si="2"/>
        <v>021</v>
      </c>
    </row>
    <row r="136" spans="1:4" x14ac:dyDescent="0.25">
      <c r="A136" t="s">
        <v>10393</v>
      </c>
      <c r="B136">
        <v>24</v>
      </c>
      <c r="C136" t="s">
        <v>7620</v>
      </c>
      <c r="D136" t="str">
        <f t="shared" si="2"/>
        <v>024</v>
      </c>
    </row>
    <row r="137" spans="1:4" x14ac:dyDescent="0.25">
      <c r="A137" t="s">
        <v>10393</v>
      </c>
      <c r="B137">
        <v>25</v>
      </c>
      <c r="C137" t="s">
        <v>7623</v>
      </c>
      <c r="D137" t="str">
        <f t="shared" si="2"/>
        <v>025</v>
      </c>
    </row>
    <row r="138" spans="1:4" x14ac:dyDescent="0.25">
      <c r="A138" t="s">
        <v>10393</v>
      </c>
      <c r="B138">
        <v>28</v>
      </c>
      <c r="C138" t="s">
        <v>7626</v>
      </c>
      <c r="D138" t="str">
        <f t="shared" si="2"/>
        <v>028</v>
      </c>
    </row>
    <row r="139" spans="1:4" x14ac:dyDescent="0.25">
      <c r="A139" t="s">
        <v>10393</v>
      </c>
      <c r="B139">
        <v>31</v>
      </c>
      <c r="C139" t="s">
        <v>7629</v>
      </c>
      <c r="D139" t="str">
        <f t="shared" si="2"/>
        <v>031</v>
      </c>
    </row>
    <row r="140" spans="1:4" x14ac:dyDescent="0.25">
      <c r="A140" t="s">
        <v>10393</v>
      </c>
      <c r="B140">
        <v>33</v>
      </c>
      <c r="C140" t="s">
        <v>7632</v>
      </c>
      <c r="D140" t="str">
        <f t="shared" si="2"/>
        <v>033</v>
      </c>
    </row>
    <row r="141" spans="1:4" x14ac:dyDescent="0.25">
      <c r="A141" t="s">
        <v>10393</v>
      </c>
      <c r="B141">
        <v>38</v>
      </c>
      <c r="C141" t="s">
        <v>7635</v>
      </c>
      <c r="D141" t="str">
        <f t="shared" si="2"/>
        <v>038</v>
      </c>
    </row>
    <row r="142" spans="1:4" x14ac:dyDescent="0.25">
      <c r="A142" t="s">
        <v>10393</v>
      </c>
      <c r="B142">
        <v>40</v>
      </c>
      <c r="C142" t="s">
        <v>7638</v>
      </c>
      <c r="D142" t="str">
        <f t="shared" si="2"/>
        <v>040</v>
      </c>
    </row>
    <row r="143" spans="1:4" x14ac:dyDescent="0.25">
      <c r="A143" t="s">
        <v>10393</v>
      </c>
      <c r="B143">
        <v>41</v>
      </c>
      <c r="C143" t="s">
        <v>7641</v>
      </c>
      <c r="D143" t="str">
        <f t="shared" si="2"/>
        <v>041</v>
      </c>
    </row>
    <row r="144" spans="1:4" x14ac:dyDescent="0.25">
      <c r="A144" t="s">
        <v>10393</v>
      </c>
      <c r="B144">
        <v>44</v>
      </c>
      <c r="C144" t="s">
        <v>7644</v>
      </c>
      <c r="D144" t="str">
        <f t="shared" si="2"/>
        <v>044</v>
      </c>
    </row>
    <row r="145" spans="1:4" x14ac:dyDescent="0.25">
      <c r="A145" t="s">
        <v>10393</v>
      </c>
      <c r="B145">
        <v>45</v>
      </c>
      <c r="C145" t="s">
        <v>7647</v>
      </c>
      <c r="D145" t="str">
        <f t="shared" si="2"/>
        <v>045</v>
      </c>
    </row>
    <row r="146" spans="1:4" x14ac:dyDescent="0.25">
      <c r="A146" t="s">
        <v>10393</v>
      </c>
      <c r="B146">
        <v>47</v>
      </c>
      <c r="C146" t="s">
        <v>7650</v>
      </c>
      <c r="D146" t="str">
        <f t="shared" si="2"/>
        <v>047</v>
      </c>
    </row>
    <row r="147" spans="1:4" x14ac:dyDescent="0.25">
      <c r="A147" t="s">
        <v>10393</v>
      </c>
      <c r="B147">
        <v>48</v>
      </c>
      <c r="C147" t="s">
        <v>7653</v>
      </c>
      <c r="D147" t="str">
        <f t="shared" si="2"/>
        <v>048</v>
      </c>
    </row>
    <row r="148" spans="1:4" x14ac:dyDescent="0.25">
      <c r="A148" t="s">
        <v>10393</v>
      </c>
      <c r="B148">
        <v>49</v>
      </c>
      <c r="C148" t="s">
        <v>7656</v>
      </c>
      <c r="D148" t="str">
        <f t="shared" si="2"/>
        <v>049</v>
      </c>
    </row>
    <row r="149" spans="1:4" x14ac:dyDescent="0.25">
      <c r="A149" t="s">
        <v>10393</v>
      </c>
      <c r="B149">
        <v>59</v>
      </c>
      <c r="C149" t="s">
        <v>7659</v>
      </c>
      <c r="D149" t="str">
        <f t="shared" si="2"/>
        <v>059</v>
      </c>
    </row>
    <row r="150" spans="1:4" x14ac:dyDescent="0.25">
      <c r="A150" t="s">
        <v>10393</v>
      </c>
      <c r="B150">
        <v>60</v>
      </c>
      <c r="C150" t="s">
        <v>7662</v>
      </c>
      <c r="D150" t="str">
        <f t="shared" si="2"/>
        <v>060</v>
      </c>
    </row>
    <row r="151" spans="1:4" x14ac:dyDescent="0.25">
      <c r="A151" t="s">
        <v>10393</v>
      </c>
      <c r="B151">
        <v>62</v>
      </c>
      <c r="C151" t="s">
        <v>7665</v>
      </c>
      <c r="D151" t="str">
        <f t="shared" si="2"/>
        <v>062</v>
      </c>
    </row>
    <row r="152" spans="1:4" x14ac:dyDescent="0.25">
      <c r="A152" t="s">
        <v>10393</v>
      </c>
      <c r="B152">
        <v>63</v>
      </c>
      <c r="C152" t="s">
        <v>7668</v>
      </c>
      <c r="D152" t="str">
        <f t="shared" si="2"/>
        <v>063</v>
      </c>
    </row>
    <row r="153" spans="1:4" x14ac:dyDescent="0.25">
      <c r="A153" t="s">
        <v>10393</v>
      </c>
      <c r="B153">
        <v>65</v>
      </c>
      <c r="C153" t="s">
        <v>7671</v>
      </c>
      <c r="D153" t="str">
        <f t="shared" si="2"/>
        <v>065</v>
      </c>
    </row>
    <row r="154" spans="1:4" x14ac:dyDescent="0.25">
      <c r="A154" t="s">
        <v>10393</v>
      </c>
      <c r="B154">
        <v>66</v>
      </c>
      <c r="C154" t="s">
        <v>7674</v>
      </c>
      <c r="D154" t="str">
        <f t="shared" si="2"/>
        <v>066</v>
      </c>
    </row>
    <row r="155" spans="1:4" x14ac:dyDescent="0.25">
      <c r="A155" t="s">
        <v>10393</v>
      </c>
      <c r="B155">
        <v>68</v>
      </c>
      <c r="C155" t="s">
        <v>7677</v>
      </c>
      <c r="D155" t="str">
        <f t="shared" si="2"/>
        <v>068</v>
      </c>
    </row>
    <row r="156" spans="1:4" x14ac:dyDescent="0.25">
      <c r="A156" t="s">
        <v>10393</v>
      </c>
      <c r="B156">
        <v>69</v>
      </c>
      <c r="C156" t="s">
        <v>7680</v>
      </c>
      <c r="D156" t="str">
        <f t="shared" si="2"/>
        <v>069</v>
      </c>
    </row>
    <row r="157" spans="1:4" x14ac:dyDescent="0.25">
      <c r="A157" t="s">
        <v>10393</v>
      </c>
      <c r="B157">
        <v>71</v>
      </c>
      <c r="C157" t="s">
        <v>7683</v>
      </c>
      <c r="D157" t="str">
        <f t="shared" si="2"/>
        <v>071</v>
      </c>
    </row>
    <row r="158" spans="1:4" x14ac:dyDescent="0.25">
      <c r="A158" t="s">
        <v>10393</v>
      </c>
      <c r="B158">
        <v>75</v>
      </c>
      <c r="C158" t="s">
        <v>7686</v>
      </c>
      <c r="D158" t="str">
        <f t="shared" si="2"/>
        <v>075</v>
      </c>
    </row>
    <row r="159" spans="1:4" x14ac:dyDescent="0.25">
      <c r="A159" t="s">
        <v>10393</v>
      </c>
      <c r="B159">
        <v>79</v>
      </c>
      <c r="C159" t="s">
        <v>7689</v>
      </c>
      <c r="D159" t="str">
        <f t="shared" si="2"/>
        <v>079</v>
      </c>
    </row>
    <row r="160" spans="1:4" x14ac:dyDescent="0.25">
      <c r="A160" t="s">
        <v>10393</v>
      </c>
      <c r="B160">
        <v>80</v>
      </c>
      <c r="C160" t="s">
        <v>7692</v>
      </c>
      <c r="D160" t="str">
        <f t="shared" si="2"/>
        <v>080</v>
      </c>
    </row>
    <row r="161" spans="1:4" x14ac:dyDescent="0.25">
      <c r="A161" t="s">
        <v>10393</v>
      </c>
      <c r="B161">
        <v>81</v>
      </c>
      <c r="C161" t="s">
        <v>7695</v>
      </c>
      <c r="D161" t="str">
        <f t="shared" si="2"/>
        <v>081</v>
      </c>
    </row>
    <row r="162" spans="1:4" x14ac:dyDescent="0.25">
      <c r="A162" t="s">
        <v>10393</v>
      </c>
      <c r="B162">
        <v>83</v>
      </c>
      <c r="C162" t="s">
        <v>7698</v>
      </c>
      <c r="D162" t="str">
        <f t="shared" si="2"/>
        <v>083</v>
      </c>
    </row>
    <row r="163" spans="1:4" x14ac:dyDescent="0.25">
      <c r="A163" t="s">
        <v>10393</v>
      </c>
      <c r="B163">
        <v>86</v>
      </c>
      <c r="C163" t="s">
        <v>7701</v>
      </c>
      <c r="D163" t="str">
        <f t="shared" si="2"/>
        <v>086</v>
      </c>
    </row>
    <row r="164" spans="1:4" x14ac:dyDescent="0.25">
      <c r="A164" t="s">
        <v>10393</v>
      </c>
      <c r="B164">
        <v>89</v>
      </c>
      <c r="C164" t="s">
        <v>7704</v>
      </c>
      <c r="D164" t="str">
        <f t="shared" si="2"/>
        <v>089</v>
      </c>
    </row>
    <row r="165" spans="1:4" x14ac:dyDescent="0.25">
      <c r="A165" t="s">
        <v>10393</v>
      </c>
      <c r="B165">
        <v>90</v>
      </c>
      <c r="C165" t="s">
        <v>7707</v>
      </c>
      <c r="D165" t="str">
        <f t="shared" si="2"/>
        <v>090</v>
      </c>
    </row>
    <row r="166" spans="1:4" x14ac:dyDescent="0.25">
      <c r="A166" t="s">
        <v>10393</v>
      </c>
      <c r="B166">
        <v>92</v>
      </c>
      <c r="C166" t="s">
        <v>7710</v>
      </c>
      <c r="D166" t="str">
        <f t="shared" si="2"/>
        <v>092</v>
      </c>
    </row>
    <row r="167" spans="1:4" x14ac:dyDescent="0.25">
      <c r="A167" t="s">
        <v>10393</v>
      </c>
      <c r="B167">
        <v>93</v>
      </c>
      <c r="C167" t="s">
        <v>7713</v>
      </c>
      <c r="D167" t="str">
        <f t="shared" si="2"/>
        <v>093</v>
      </c>
    </row>
    <row r="168" spans="1:4" x14ac:dyDescent="0.25">
      <c r="A168" t="s">
        <v>10393</v>
      </c>
      <c r="B168">
        <v>94</v>
      </c>
      <c r="C168" t="s">
        <v>7716</v>
      </c>
      <c r="D168" t="str">
        <f t="shared" si="2"/>
        <v>094</v>
      </c>
    </row>
    <row r="169" spans="1:4" x14ac:dyDescent="0.25">
      <c r="A169" t="s">
        <v>10393</v>
      </c>
      <c r="B169">
        <v>95</v>
      </c>
      <c r="C169" t="s">
        <v>7719</v>
      </c>
      <c r="D169" t="str">
        <f t="shared" si="2"/>
        <v>095</v>
      </c>
    </row>
    <row r="170" spans="1:4" x14ac:dyDescent="0.25">
      <c r="A170" t="s">
        <v>10393</v>
      </c>
      <c r="B170">
        <v>97</v>
      </c>
      <c r="C170" t="s">
        <v>7722</v>
      </c>
      <c r="D170" t="str">
        <f t="shared" si="2"/>
        <v>097</v>
      </c>
    </row>
    <row r="171" spans="1:4" x14ac:dyDescent="0.25">
      <c r="A171" t="s">
        <v>10393</v>
      </c>
      <c r="B171">
        <v>98</v>
      </c>
      <c r="C171" t="s">
        <v>7725</v>
      </c>
      <c r="D171" t="str">
        <f t="shared" si="2"/>
        <v>098</v>
      </c>
    </row>
    <row r="172" spans="1:4" x14ac:dyDescent="0.25">
      <c r="A172" t="s">
        <v>10393</v>
      </c>
      <c r="B172">
        <v>201</v>
      </c>
      <c r="C172" t="s">
        <v>9666</v>
      </c>
      <c r="D172" t="str">
        <f t="shared" si="2"/>
        <v>201</v>
      </c>
    </row>
    <row r="173" spans="1:4" x14ac:dyDescent="0.25">
      <c r="A173" t="s">
        <v>10393</v>
      </c>
      <c r="B173">
        <v>205</v>
      </c>
      <c r="C173" t="s">
        <v>9670</v>
      </c>
      <c r="D173" t="str">
        <f t="shared" si="2"/>
        <v>205</v>
      </c>
    </row>
    <row r="174" spans="1:4" x14ac:dyDescent="0.25">
      <c r="A174" t="s">
        <v>10393</v>
      </c>
      <c r="B174">
        <v>210</v>
      </c>
      <c r="C174" t="s">
        <v>9673</v>
      </c>
      <c r="D174" t="str">
        <f t="shared" si="2"/>
        <v>210</v>
      </c>
    </row>
    <row r="175" spans="1:4" x14ac:dyDescent="0.25">
      <c r="A175" t="s">
        <v>10393</v>
      </c>
      <c r="B175">
        <v>213</v>
      </c>
      <c r="C175" t="s">
        <v>9676</v>
      </c>
      <c r="D175" t="str">
        <f t="shared" si="2"/>
        <v>213</v>
      </c>
    </row>
    <row r="176" spans="1:4" x14ac:dyDescent="0.25">
      <c r="A176" t="s">
        <v>10393</v>
      </c>
      <c r="B176">
        <v>214</v>
      </c>
      <c r="C176" t="s">
        <v>9679</v>
      </c>
      <c r="D176" t="str">
        <f t="shared" si="2"/>
        <v>214</v>
      </c>
    </row>
    <row r="177" spans="1:4" x14ac:dyDescent="0.25">
      <c r="A177" t="s">
        <v>10393</v>
      </c>
      <c r="B177">
        <v>216</v>
      </c>
      <c r="C177" t="s">
        <v>9682</v>
      </c>
      <c r="D177" t="str">
        <f t="shared" si="2"/>
        <v>216</v>
      </c>
    </row>
    <row r="178" spans="1:4" x14ac:dyDescent="0.25">
      <c r="A178" t="s">
        <v>10393</v>
      </c>
      <c r="B178">
        <v>401</v>
      </c>
      <c r="C178" t="s">
        <v>9685</v>
      </c>
      <c r="D178" t="str">
        <f t="shared" si="2"/>
        <v>401</v>
      </c>
    </row>
    <row r="179" spans="1:4" x14ac:dyDescent="0.25">
      <c r="A179" t="s">
        <v>10393</v>
      </c>
      <c r="B179">
        <v>402</v>
      </c>
      <c r="C179" t="s">
        <v>9688</v>
      </c>
      <c r="D179" t="str">
        <f t="shared" si="2"/>
        <v>402</v>
      </c>
    </row>
    <row r="180" spans="1:4" x14ac:dyDescent="0.25">
      <c r="A180" t="s">
        <v>10393</v>
      </c>
      <c r="B180">
        <v>509</v>
      </c>
      <c r="C180" t="s">
        <v>9691</v>
      </c>
      <c r="D180" t="str">
        <f t="shared" si="2"/>
        <v>509</v>
      </c>
    </row>
    <row r="181" spans="1:4" x14ac:dyDescent="0.25">
      <c r="A181" t="s">
        <v>10393</v>
      </c>
      <c r="B181">
        <v>510</v>
      </c>
      <c r="C181" t="s">
        <v>9694</v>
      </c>
      <c r="D181" t="str">
        <f t="shared" si="2"/>
        <v>510</v>
      </c>
    </row>
    <row r="182" spans="1:4" x14ac:dyDescent="0.25">
      <c r="A182" t="s">
        <v>10393</v>
      </c>
      <c r="B182">
        <v>512</v>
      </c>
      <c r="C182" t="s">
        <v>9697</v>
      </c>
      <c r="D182" t="str">
        <f t="shared" si="2"/>
        <v>512</v>
      </c>
    </row>
    <row r="183" spans="1:4" x14ac:dyDescent="0.25">
      <c r="A183" t="s">
        <v>10143</v>
      </c>
      <c r="B183">
        <v>0</v>
      </c>
      <c r="C183" t="s">
        <v>397</v>
      </c>
      <c r="D183" t="str">
        <f t="shared" si="2"/>
        <v>000</v>
      </c>
    </row>
    <row r="184" spans="1:4" x14ac:dyDescent="0.25">
      <c r="A184" t="s">
        <v>10144</v>
      </c>
      <c r="B184">
        <v>0</v>
      </c>
      <c r="C184" t="s">
        <v>397</v>
      </c>
      <c r="D184" t="str">
        <f t="shared" si="2"/>
        <v>000</v>
      </c>
    </row>
    <row r="185" spans="1:4" x14ac:dyDescent="0.25">
      <c r="A185" t="s">
        <v>10145</v>
      </c>
      <c r="B185">
        <v>121</v>
      </c>
      <c r="D185" t="str">
        <f t="shared" si="2"/>
        <v>121</v>
      </c>
    </row>
    <row r="186" spans="1:4" x14ac:dyDescent="0.25">
      <c r="A186" t="s">
        <v>10145</v>
      </c>
      <c r="B186">
        <v>122</v>
      </c>
      <c r="D186" t="str">
        <f t="shared" si="2"/>
        <v>122</v>
      </c>
    </row>
    <row r="187" spans="1:4" x14ac:dyDescent="0.25">
      <c r="A187" t="s">
        <v>10145</v>
      </c>
      <c r="B187">
        <v>123</v>
      </c>
      <c r="D187" t="str">
        <f t="shared" si="2"/>
        <v>123</v>
      </c>
    </row>
    <row r="188" spans="1:4" x14ac:dyDescent="0.25">
      <c r="A188" t="s">
        <v>10145</v>
      </c>
      <c r="B188">
        <v>124</v>
      </c>
      <c r="D188" t="str">
        <f t="shared" si="2"/>
        <v>124</v>
      </c>
    </row>
    <row r="189" spans="1:4" x14ac:dyDescent="0.25">
      <c r="A189" t="s">
        <v>10145</v>
      </c>
      <c r="B189">
        <v>125</v>
      </c>
      <c r="D189" t="str">
        <f t="shared" si="2"/>
        <v>125</v>
      </c>
    </row>
    <row r="190" spans="1:4" x14ac:dyDescent="0.25">
      <c r="A190" t="s">
        <v>10145</v>
      </c>
      <c r="B190">
        <v>126</v>
      </c>
      <c r="D190" t="str">
        <f t="shared" si="2"/>
        <v>126</v>
      </c>
    </row>
    <row r="191" spans="1:4" x14ac:dyDescent="0.25">
      <c r="A191" t="s">
        <v>10145</v>
      </c>
      <c r="B191">
        <v>128</v>
      </c>
      <c r="D191" t="str">
        <f t="shared" si="2"/>
        <v>128</v>
      </c>
    </row>
    <row r="192" spans="1:4" x14ac:dyDescent="0.25">
      <c r="A192" t="s">
        <v>10145</v>
      </c>
      <c r="B192">
        <v>129</v>
      </c>
      <c r="D192" t="str">
        <f t="shared" si="2"/>
        <v>129</v>
      </c>
    </row>
    <row r="193" spans="1:4" x14ac:dyDescent="0.25">
      <c r="A193" t="s">
        <v>10145</v>
      </c>
      <c r="B193">
        <v>130</v>
      </c>
      <c r="D193" t="str">
        <f t="shared" si="2"/>
        <v>130</v>
      </c>
    </row>
    <row r="194" spans="1:4" x14ac:dyDescent="0.25">
      <c r="A194" t="s">
        <v>10145</v>
      </c>
      <c r="B194">
        <v>131</v>
      </c>
      <c r="D194" t="str">
        <f t="shared" si="2"/>
        <v>131</v>
      </c>
    </row>
    <row r="195" spans="1:4" x14ac:dyDescent="0.25">
      <c r="A195" t="s">
        <v>10145</v>
      </c>
      <c r="B195">
        <v>132</v>
      </c>
      <c r="D195" t="str">
        <f t="shared" ref="D195:D258" si="3">TEXT(B195,"000")</f>
        <v>132</v>
      </c>
    </row>
    <row r="196" spans="1:4" x14ac:dyDescent="0.25">
      <c r="A196" t="s">
        <v>10145</v>
      </c>
      <c r="B196">
        <v>134</v>
      </c>
      <c r="D196" t="str">
        <f t="shared" si="3"/>
        <v>134</v>
      </c>
    </row>
    <row r="197" spans="1:4" x14ac:dyDescent="0.25">
      <c r="A197" t="s">
        <v>10145</v>
      </c>
      <c r="B197">
        <v>135</v>
      </c>
      <c r="D197" t="str">
        <f t="shared" si="3"/>
        <v>135</v>
      </c>
    </row>
    <row r="198" spans="1:4" x14ac:dyDescent="0.25">
      <c r="A198" t="s">
        <v>10145</v>
      </c>
      <c r="B198">
        <v>136</v>
      </c>
      <c r="D198" t="str">
        <f t="shared" si="3"/>
        <v>136</v>
      </c>
    </row>
    <row r="199" spans="1:4" x14ac:dyDescent="0.25">
      <c r="A199" t="s">
        <v>10145</v>
      </c>
      <c r="B199">
        <v>137</v>
      </c>
      <c r="D199" t="str">
        <f t="shared" si="3"/>
        <v>137</v>
      </c>
    </row>
    <row r="200" spans="1:4" x14ac:dyDescent="0.25">
      <c r="A200" t="s">
        <v>10145</v>
      </c>
      <c r="B200">
        <v>138</v>
      </c>
      <c r="D200" t="str">
        <f t="shared" si="3"/>
        <v>138</v>
      </c>
    </row>
    <row r="201" spans="1:4" x14ac:dyDescent="0.25">
      <c r="A201" t="s">
        <v>10145</v>
      </c>
      <c r="B201">
        <v>139</v>
      </c>
      <c r="D201" t="str">
        <f t="shared" si="3"/>
        <v>139</v>
      </c>
    </row>
    <row r="202" spans="1:4" x14ac:dyDescent="0.25">
      <c r="A202" t="s">
        <v>10145</v>
      </c>
      <c r="B202">
        <v>140</v>
      </c>
      <c r="D202" t="str">
        <f t="shared" si="3"/>
        <v>140</v>
      </c>
    </row>
    <row r="203" spans="1:4" x14ac:dyDescent="0.25">
      <c r="A203" t="s">
        <v>10145</v>
      </c>
      <c r="B203">
        <v>141</v>
      </c>
      <c r="D203" t="str">
        <f t="shared" si="3"/>
        <v>141</v>
      </c>
    </row>
    <row r="204" spans="1:4" x14ac:dyDescent="0.25">
      <c r="A204" t="s">
        <v>10145</v>
      </c>
      <c r="B204">
        <v>142</v>
      </c>
      <c r="D204" t="str">
        <f t="shared" si="3"/>
        <v>142</v>
      </c>
    </row>
    <row r="205" spans="1:4" x14ac:dyDescent="0.25">
      <c r="A205" t="s">
        <v>10145</v>
      </c>
      <c r="B205">
        <v>143</v>
      </c>
      <c r="D205" t="str">
        <f t="shared" si="3"/>
        <v>143</v>
      </c>
    </row>
    <row r="206" spans="1:4" x14ac:dyDescent="0.25">
      <c r="A206" t="s">
        <v>10145</v>
      </c>
      <c r="B206">
        <v>144</v>
      </c>
      <c r="D206" t="str">
        <f t="shared" si="3"/>
        <v>144</v>
      </c>
    </row>
    <row r="207" spans="1:4" x14ac:dyDescent="0.25">
      <c r="A207" t="s">
        <v>10145</v>
      </c>
      <c r="B207">
        <v>145</v>
      </c>
      <c r="D207" t="str">
        <f t="shared" si="3"/>
        <v>145</v>
      </c>
    </row>
    <row r="208" spans="1:4" x14ac:dyDescent="0.25">
      <c r="A208" t="s">
        <v>10145</v>
      </c>
      <c r="B208">
        <v>146</v>
      </c>
      <c r="D208" t="str">
        <f t="shared" si="3"/>
        <v>146</v>
      </c>
    </row>
    <row r="209" spans="1:4" x14ac:dyDescent="0.25">
      <c r="A209" t="s">
        <v>10145</v>
      </c>
      <c r="B209">
        <v>147</v>
      </c>
      <c r="D209" t="str">
        <f t="shared" si="3"/>
        <v>147</v>
      </c>
    </row>
    <row r="210" spans="1:4" x14ac:dyDescent="0.25">
      <c r="A210" t="s">
        <v>10145</v>
      </c>
      <c r="B210">
        <v>148</v>
      </c>
      <c r="D210" t="str">
        <f t="shared" si="3"/>
        <v>148</v>
      </c>
    </row>
    <row r="211" spans="1:4" x14ac:dyDescent="0.25">
      <c r="A211" t="s">
        <v>10145</v>
      </c>
      <c r="B211">
        <v>161</v>
      </c>
      <c r="D211" t="str">
        <f t="shared" si="3"/>
        <v>161</v>
      </c>
    </row>
    <row r="212" spans="1:4" x14ac:dyDescent="0.25">
      <c r="A212" t="s">
        <v>10145</v>
      </c>
      <c r="B212">
        <v>162</v>
      </c>
      <c r="D212" t="str">
        <f t="shared" si="3"/>
        <v>162</v>
      </c>
    </row>
    <row r="213" spans="1:4" x14ac:dyDescent="0.25">
      <c r="A213" t="s">
        <v>10145</v>
      </c>
      <c r="B213">
        <v>163</v>
      </c>
      <c r="D213" t="str">
        <f t="shared" si="3"/>
        <v>163</v>
      </c>
    </row>
    <row r="214" spans="1:4" x14ac:dyDescent="0.25">
      <c r="A214" t="s">
        <v>10145</v>
      </c>
      <c r="B214">
        <v>164</v>
      </c>
      <c r="D214" t="str">
        <f t="shared" si="3"/>
        <v>164</v>
      </c>
    </row>
    <row r="215" spans="1:4" x14ac:dyDescent="0.25">
      <c r="A215" t="s">
        <v>10145</v>
      </c>
      <c r="B215">
        <v>165</v>
      </c>
      <c r="D215" t="str">
        <f t="shared" si="3"/>
        <v>165</v>
      </c>
    </row>
    <row r="216" spans="1:4" x14ac:dyDescent="0.25">
      <c r="A216" t="s">
        <v>10145</v>
      </c>
      <c r="B216">
        <v>166</v>
      </c>
      <c r="D216" t="str">
        <f t="shared" si="3"/>
        <v>166</v>
      </c>
    </row>
    <row r="217" spans="1:4" x14ac:dyDescent="0.25">
      <c r="A217" t="s">
        <v>10145</v>
      </c>
      <c r="B217">
        <v>167</v>
      </c>
      <c r="D217" t="str">
        <f t="shared" si="3"/>
        <v>167</v>
      </c>
    </row>
    <row r="218" spans="1:4" x14ac:dyDescent="0.25">
      <c r="A218" t="s">
        <v>10145</v>
      </c>
      <c r="B218">
        <v>168</v>
      </c>
      <c r="D218" t="str">
        <f t="shared" si="3"/>
        <v>168</v>
      </c>
    </row>
    <row r="219" spans="1:4" x14ac:dyDescent="0.25">
      <c r="A219" t="s">
        <v>10145</v>
      </c>
      <c r="B219">
        <v>169</v>
      </c>
      <c r="D219" t="str">
        <f t="shared" si="3"/>
        <v>169</v>
      </c>
    </row>
    <row r="220" spans="1:4" x14ac:dyDescent="0.25">
      <c r="A220" t="s">
        <v>10145</v>
      </c>
      <c r="B220">
        <v>170</v>
      </c>
      <c r="D220" t="str">
        <f t="shared" si="3"/>
        <v>170</v>
      </c>
    </row>
    <row r="221" spans="1:4" x14ac:dyDescent="0.25">
      <c r="A221" t="s">
        <v>10145</v>
      </c>
      <c r="B221">
        <v>171</v>
      </c>
      <c r="D221" t="str">
        <f t="shared" si="3"/>
        <v>171</v>
      </c>
    </row>
    <row r="222" spans="1:4" x14ac:dyDescent="0.25">
      <c r="A222" t="s">
        <v>10145</v>
      </c>
      <c r="B222">
        <v>172</v>
      </c>
      <c r="D222" t="str">
        <f t="shared" si="3"/>
        <v>172</v>
      </c>
    </row>
    <row r="223" spans="1:4" x14ac:dyDescent="0.25">
      <c r="A223" t="s">
        <v>10145</v>
      </c>
      <c r="B223">
        <v>173</v>
      </c>
      <c r="D223" t="str">
        <f t="shared" si="3"/>
        <v>173</v>
      </c>
    </row>
    <row r="224" spans="1:4" x14ac:dyDescent="0.25">
      <c r="A224" t="s">
        <v>10145</v>
      </c>
      <c r="B224">
        <v>174</v>
      </c>
      <c r="D224" t="str">
        <f t="shared" si="3"/>
        <v>174</v>
      </c>
    </row>
    <row r="225" spans="1:4" x14ac:dyDescent="0.25">
      <c r="A225" t="s">
        <v>10145</v>
      </c>
      <c r="B225">
        <v>175</v>
      </c>
      <c r="D225" t="str">
        <f t="shared" si="3"/>
        <v>175</v>
      </c>
    </row>
    <row r="226" spans="1:4" x14ac:dyDescent="0.25">
      <c r="A226" t="s">
        <v>10145</v>
      </c>
      <c r="B226">
        <v>176</v>
      </c>
      <c r="D226" t="str">
        <f t="shared" si="3"/>
        <v>176</v>
      </c>
    </row>
    <row r="227" spans="1:4" x14ac:dyDescent="0.25">
      <c r="A227" t="s">
        <v>10145</v>
      </c>
      <c r="B227">
        <v>177</v>
      </c>
      <c r="D227" t="str">
        <f t="shared" si="3"/>
        <v>177</v>
      </c>
    </row>
    <row r="228" spans="1:4" x14ac:dyDescent="0.25">
      <c r="A228" t="s">
        <v>10145</v>
      </c>
      <c r="B228">
        <v>178</v>
      </c>
      <c r="D228" t="str">
        <f t="shared" si="3"/>
        <v>178</v>
      </c>
    </row>
    <row r="229" spans="1:4" x14ac:dyDescent="0.25">
      <c r="A229" t="s">
        <v>10145</v>
      </c>
      <c r="B229">
        <v>179</v>
      </c>
      <c r="D229" t="str">
        <f t="shared" si="3"/>
        <v>179</v>
      </c>
    </row>
    <row r="230" spans="1:4" x14ac:dyDescent="0.25">
      <c r="A230" t="s">
        <v>10145</v>
      </c>
      <c r="B230">
        <v>181</v>
      </c>
      <c r="D230" t="str">
        <f t="shared" si="3"/>
        <v>181</v>
      </c>
    </row>
    <row r="231" spans="1:4" x14ac:dyDescent="0.25">
      <c r="A231" t="s">
        <v>10145</v>
      </c>
      <c r="B231">
        <v>182</v>
      </c>
      <c r="D231" t="str">
        <f t="shared" si="3"/>
        <v>182</v>
      </c>
    </row>
    <row r="232" spans="1:4" x14ac:dyDescent="0.25">
      <c r="A232" t="s">
        <v>10145</v>
      </c>
      <c r="B232">
        <v>183</v>
      </c>
      <c r="D232" t="str">
        <f t="shared" si="3"/>
        <v>183</v>
      </c>
    </row>
    <row r="233" spans="1:4" x14ac:dyDescent="0.25">
      <c r="A233" t="s">
        <v>10145</v>
      </c>
      <c r="B233">
        <v>184</v>
      </c>
      <c r="D233" t="str">
        <f t="shared" si="3"/>
        <v>184</v>
      </c>
    </row>
    <row r="234" spans="1:4" x14ac:dyDescent="0.25">
      <c r="A234" t="s">
        <v>10145</v>
      </c>
      <c r="B234">
        <v>185</v>
      </c>
      <c r="D234" t="str">
        <f t="shared" si="3"/>
        <v>185</v>
      </c>
    </row>
    <row r="235" spans="1:4" x14ac:dyDescent="0.25">
      <c r="A235" t="s">
        <v>10145</v>
      </c>
      <c r="B235">
        <v>186</v>
      </c>
      <c r="D235" t="str">
        <f t="shared" si="3"/>
        <v>186</v>
      </c>
    </row>
    <row r="236" spans="1:4" x14ac:dyDescent="0.25">
      <c r="A236" t="s">
        <v>10145</v>
      </c>
      <c r="B236">
        <v>187</v>
      </c>
      <c r="D236" t="str">
        <f t="shared" si="3"/>
        <v>187</v>
      </c>
    </row>
    <row r="237" spans="1:4" x14ac:dyDescent="0.25">
      <c r="A237" t="s">
        <v>10145</v>
      </c>
      <c r="B237">
        <v>188</v>
      </c>
      <c r="D237" t="str">
        <f t="shared" si="3"/>
        <v>188</v>
      </c>
    </row>
    <row r="238" spans="1:4" x14ac:dyDescent="0.25">
      <c r="A238" t="s">
        <v>10145</v>
      </c>
      <c r="B238">
        <v>189</v>
      </c>
      <c r="D238" t="str">
        <f t="shared" si="3"/>
        <v>189</v>
      </c>
    </row>
    <row r="239" spans="1:4" x14ac:dyDescent="0.25">
      <c r="A239" t="s">
        <v>10145</v>
      </c>
      <c r="B239">
        <v>190</v>
      </c>
      <c r="D239" t="str">
        <f t="shared" si="3"/>
        <v>190</v>
      </c>
    </row>
    <row r="240" spans="1:4" x14ac:dyDescent="0.25">
      <c r="A240" t="s">
        <v>10145</v>
      </c>
      <c r="B240">
        <v>191</v>
      </c>
      <c r="D240" t="str">
        <f t="shared" si="3"/>
        <v>191</v>
      </c>
    </row>
    <row r="241" spans="1:4" x14ac:dyDescent="0.25">
      <c r="A241" t="s">
        <v>10145</v>
      </c>
      <c r="B241">
        <v>199</v>
      </c>
      <c r="D241" t="str">
        <f t="shared" si="3"/>
        <v>199</v>
      </c>
    </row>
    <row r="242" spans="1:4" x14ac:dyDescent="0.25">
      <c r="A242" t="s">
        <v>10146</v>
      </c>
      <c r="B242">
        <v>0</v>
      </c>
      <c r="C242" t="s">
        <v>397</v>
      </c>
      <c r="D242" t="str">
        <f t="shared" si="3"/>
        <v>000</v>
      </c>
    </row>
    <row r="243" spans="1:4" x14ac:dyDescent="0.25">
      <c r="A243" t="s">
        <v>10147</v>
      </c>
      <c r="B243">
        <v>0</v>
      </c>
      <c r="C243" t="s">
        <v>397</v>
      </c>
      <c r="D243" t="str">
        <f t="shared" si="3"/>
        <v>000</v>
      </c>
    </row>
    <row r="244" spans="1:4" x14ac:dyDescent="0.25">
      <c r="A244" t="s">
        <v>10148</v>
      </c>
      <c r="B244">
        <v>0</v>
      </c>
      <c r="C244" t="s">
        <v>397</v>
      </c>
      <c r="D244" t="str">
        <f t="shared" si="3"/>
        <v>000</v>
      </c>
    </row>
    <row r="245" spans="1:4" x14ac:dyDescent="0.25">
      <c r="A245" t="s">
        <v>10394</v>
      </c>
      <c r="B245">
        <v>1</v>
      </c>
      <c r="C245" t="s">
        <v>7580</v>
      </c>
      <c r="D245" t="str">
        <f t="shared" si="3"/>
        <v>001</v>
      </c>
    </row>
    <row r="246" spans="1:4" x14ac:dyDescent="0.25">
      <c r="A246" t="s">
        <v>10394</v>
      </c>
      <c r="B246">
        <v>2</v>
      </c>
      <c r="C246" t="s">
        <v>7584</v>
      </c>
      <c r="D246" t="str">
        <f t="shared" si="3"/>
        <v>002</v>
      </c>
    </row>
    <row r="247" spans="1:4" x14ac:dyDescent="0.25">
      <c r="A247" t="s">
        <v>10394</v>
      </c>
      <c r="B247">
        <v>3</v>
      </c>
      <c r="C247" t="s">
        <v>7587</v>
      </c>
      <c r="D247" t="str">
        <f t="shared" si="3"/>
        <v>003</v>
      </c>
    </row>
    <row r="248" spans="1:4" x14ac:dyDescent="0.25">
      <c r="A248" t="s">
        <v>10394</v>
      </c>
      <c r="B248">
        <v>4</v>
      </c>
      <c r="C248" t="s">
        <v>7590</v>
      </c>
      <c r="D248" t="str">
        <f t="shared" si="3"/>
        <v>004</v>
      </c>
    </row>
    <row r="249" spans="1:4" x14ac:dyDescent="0.25">
      <c r="A249" t="s">
        <v>10394</v>
      </c>
      <c r="B249">
        <v>5</v>
      </c>
      <c r="C249" t="s">
        <v>7593</v>
      </c>
      <c r="D249" t="str">
        <f t="shared" si="3"/>
        <v>005</v>
      </c>
    </row>
    <row r="250" spans="1:4" x14ac:dyDescent="0.25">
      <c r="A250" t="s">
        <v>10394</v>
      </c>
      <c r="B250">
        <v>6</v>
      </c>
      <c r="C250" t="s">
        <v>7596</v>
      </c>
      <c r="D250" t="str">
        <f t="shared" si="3"/>
        <v>006</v>
      </c>
    </row>
    <row r="251" spans="1:4" x14ac:dyDescent="0.25">
      <c r="A251" t="s">
        <v>10394</v>
      </c>
      <c r="B251">
        <v>7</v>
      </c>
      <c r="C251" t="s">
        <v>7599</v>
      </c>
      <c r="D251" t="str">
        <f t="shared" si="3"/>
        <v>007</v>
      </c>
    </row>
    <row r="252" spans="1:4" x14ac:dyDescent="0.25">
      <c r="A252" t="s">
        <v>10394</v>
      </c>
      <c r="B252">
        <v>8</v>
      </c>
      <c r="C252" t="s">
        <v>7602</v>
      </c>
      <c r="D252" t="str">
        <f t="shared" si="3"/>
        <v>008</v>
      </c>
    </row>
    <row r="253" spans="1:4" x14ac:dyDescent="0.25">
      <c r="A253" t="s">
        <v>10394</v>
      </c>
      <c r="B253">
        <v>9</v>
      </c>
      <c r="C253" t="s">
        <v>7605</v>
      </c>
      <c r="D253" t="str">
        <f t="shared" si="3"/>
        <v>009</v>
      </c>
    </row>
    <row r="254" spans="1:4" x14ac:dyDescent="0.25">
      <c r="A254" t="s">
        <v>10394</v>
      </c>
      <c r="B254">
        <v>11</v>
      </c>
      <c r="C254" t="s">
        <v>7608</v>
      </c>
      <c r="D254" t="str">
        <f t="shared" si="3"/>
        <v>011</v>
      </c>
    </row>
    <row r="255" spans="1:4" x14ac:dyDescent="0.25">
      <c r="A255" t="s">
        <v>10394</v>
      </c>
      <c r="B255">
        <v>14</v>
      </c>
      <c r="C255" t="s">
        <v>7611</v>
      </c>
      <c r="D255" t="str">
        <f t="shared" si="3"/>
        <v>014</v>
      </c>
    </row>
    <row r="256" spans="1:4" x14ac:dyDescent="0.25">
      <c r="A256" t="s">
        <v>10394</v>
      </c>
      <c r="B256">
        <v>17</v>
      </c>
      <c r="C256" t="s">
        <v>7614</v>
      </c>
      <c r="D256" t="str">
        <f t="shared" si="3"/>
        <v>017</v>
      </c>
    </row>
    <row r="257" spans="1:4" x14ac:dyDescent="0.25">
      <c r="A257" t="s">
        <v>10394</v>
      </c>
      <c r="B257">
        <v>21</v>
      </c>
      <c r="C257" t="s">
        <v>7617</v>
      </c>
      <c r="D257" t="str">
        <f t="shared" si="3"/>
        <v>021</v>
      </c>
    </row>
    <row r="258" spans="1:4" x14ac:dyDescent="0.25">
      <c r="A258" t="s">
        <v>10394</v>
      </c>
      <c r="B258">
        <v>24</v>
      </c>
      <c r="C258" t="s">
        <v>7620</v>
      </c>
      <c r="D258" t="str">
        <f t="shared" si="3"/>
        <v>024</v>
      </c>
    </row>
    <row r="259" spans="1:4" x14ac:dyDescent="0.25">
      <c r="A259" t="s">
        <v>10394</v>
      </c>
      <c r="B259">
        <v>25</v>
      </c>
      <c r="C259" t="s">
        <v>7623</v>
      </c>
      <c r="D259" t="str">
        <f t="shared" ref="D259:D322" si="4">TEXT(B259,"000")</f>
        <v>025</v>
      </c>
    </row>
    <row r="260" spans="1:4" x14ac:dyDescent="0.25">
      <c r="A260" t="s">
        <v>10394</v>
      </c>
      <c r="B260">
        <v>28</v>
      </c>
      <c r="C260" t="s">
        <v>7626</v>
      </c>
      <c r="D260" t="str">
        <f t="shared" si="4"/>
        <v>028</v>
      </c>
    </row>
    <row r="261" spans="1:4" x14ac:dyDescent="0.25">
      <c r="A261" t="s">
        <v>10394</v>
      </c>
      <c r="B261">
        <v>31</v>
      </c>
      <c r="C261" t="s">
        <v>7629</v>
      </c>
      <c r="D261" t="str">
        <f t="shared" si="4"/>
        <v>031</v>
      </c>
    </row>
    <row r="262" spans="1:4" x14ac:dyDescent="0.25">
      <c r="A262" t="s">
        <v>10394</v>
      </c>
      <c r="B262">
        <v>33</v>
      </c>
      <c r="C262" t="s">
        <v>7632</v>
      </c>
      <c r="D262" t="str">
        <f t="shared" si="4"/>
        <v>033</v>
      </c>
    </row>
    <row r="263" spans="1:4" x14ac:dyDescent="0.25">
      <c r="A263" t="s">
        <v>10394</v>
      </c>
      <c r="B263">
        <v>38</v>
      </c>
      <c r="C263" t="s">
        <v>7635</v>
      </c>
      <c r="D263" t="str">
        <f t="shared" si="4"/>
        <v>038</v>
      </c>
    </row>
    <row r="264" spans="1:4" x14ac:dyDescent="0.25">
      <c r="A264" t="s">
        <v>10394</v>
      </c>
      <c r="B264">
        <v>40</v>
      </c>
      <c r="C264" t="s">
        <v>7638</v>
      </c>
      <c r="D264" t="str">
        <f t="shared" si="4"/>
        <v>040</v>
      </c>
    </row>
    <row r="265" spans="1:4" x14ac:dyDescent="0.25">
      <c r="A265" t="s">
        <v>10394</v>
      </c>
      <c r="B265">
        <v>41</v>
      </c>
      <c r="C265" t="s">
        <v>7641</v>
      </c>
      <c r="D265" t="str">
        <f t="shared" si="4"/>
        <v>041</v>
      </c>
    </row>
    <row r="266" spans="1:4" x14ac:dyDescent="0.25">
      <c r="A266" t="s">
        <v>10394</v>
      </c>
      <c r="B266">
        <v>44</v>
      </c>
      <c r="C266" t="s">
        <v>7644</v>
      </c>
      <c r="D266" t="str">
        <f t="shared" si="4"/>
        <v>044</v>
      </c>
    </row>
    <row r="267" spans="1:4" x14ac:dyDescent="0.25">
      <c r="A267" t="s">
        <v>10394</v>
      </c>
      <c r="B267">
        <v>45</v>
      </c>
      <c r="C267" t="s">
        <v>7647</v>
      </c>
      <c r="D267" t="str">
        <f t="shared" si="4"/>
        <v>045</v>
      </c>
    </row>
    <row r="268" spans="1:4" x14ac:dyDescent="0.25">
      <c r="A268" t="s">
        <v>10394</v>
      </c>
      <c r="B268">
        <v>47</v>
      </c>
      <c r="C268" t="s">
        <v>7650</v>
      </c>
      <c r="D268" t="str">
        <f t="shared" si="4"/>
        <v>047</v>
      </c>
    </row>
    <row r="269" spans="1:4" x14ac:dyDescent="0.25">
      <c r="A269" t="s">
        <v>10394</v>
      </c>
      <c r="B269">
        <v>48</v>
      </c>
      <c r="C269" t="s">
        <v>7653</v>
      </c>
      <c r="D269" t="str">
        <f t="shared" si="4"/>
        <v>048</v>
      </c>
    </row>
    <row r="270" spans="1:4" x14ac:dyDescent="0.25">
      <c r="A270" t="s">
        <v>10394</v>
      </c>
      <c r="B270">
        <v>49</v>
      </c>
      <c r="C270" t="s">
        <v>7656</v>
      </c>
      <c r="D270" t="str">
        <f t="shared" si="4"/>
        <v>049</v>
      </c>
    </row>
    <row r="271" spans="1:4" x14ac:dyDescent="0.25">
      <c r="A271" t="s">
        <v>10394</v>
      </c>
      <c r="B271">
        <v>59</v>
      </c>
      <c r="C271" t="s">
        <v>7659</v>
      </c>
      <c r="D271" t="str">
        <f t="shared" si="4"/>
        <v>059</v>
      </c>
    </row>
    <row r="272" spans="1:4" x14ac:dyDescent="0.25">
      <c r="A272" t="s">
        <v>10394</v>
      </c>
      <c r="B272">
        <v>60</v>
      </c>
      <c r="C272" t="s">
        <v>7662</v>
      </c>
      <c r="D272" t="str">
        <f t="shared" si="4"/>
        <v>060</v>
      </c>
    </row>
    <row r="273" spans="1:4" x14ac:dyDescent="0.25">
      <c r="A273" t="s">
        <v>10394</v>
      </c>
      <c r="B273">
        <v>62</v>
      </c>
      <c r="C273" t="s">
        <v>7665</v>
      </c>
      <c r="D273" t="str">
        <f t="shared" si="4"/>
        <v>062</v>
      </c>
    </row>
    <row r="274" spans="1:4" x14ac:dyDescent="0.25">
      <c r="A274" t="s">
        <v>10394</v>
      </c>
      <c r="B274">
        <v>63</v>
      </c>
      <c r="C274" t="s">
        <v>7668</v>
      </c>
      <c r="D274" t="str">
        <f t="shared" si="4"/>
        <v>063</v>
      </c>
    </row>
    <row r="275" spans="1:4" x14ac:dyDescent="0.25">
      <c r="A275" t="s">
        <v>10394</v>
      </c>
      <c r="B275">
        <v>65</v>
      </c>
      <c r="C275" t="s">
        <v>7671</v>
      </c>
      <c r="D275" t="str">
        <f t="shared" si="4"/>
        <v>065</v>
      </c>
    </row>
    <row r="276" spans="1:4" x14ac:dyDescent="0.25">
      <c r="A276" t="s">
        <v>10394</v>
      </c>
      <c r="B276">
        <v>66</v>
      </c>
      <c r="C276" t="s">
        <v>7674</v>
      </c>
      <c r="D276" t="str">
        <f t="shared" si="4"/>
        <v>066</v>
      </c>
    </row>
    <row r="277" spans="1:4" x14ac:dyDescent="0.25">
      <c r="A277" t="s">
        <v>10394</v>
      </c>
      <c r="B277">
        <v>68</v>
      </c>
      <c r="C277" t="s">
        <v>7677</v>
      </c>
      <c r="D277" t="str">
        <f t="shared" si="4"/>
        <v>068</v>
      </c>
    </row>
    <row r="278" spans="1:4" x14ac:dyDescent="0.25">
      <c r="A278" t="s">
        <v>10394</v>
      </c>
      <c r="B278">
        <v>69</v>
      </c>
      <c r="C278" t="s">
        <v>7680</v>
      </c>
      <c r="D278" t="str">
        <f t="shared" si="4"/>
        <v>069</v>
      </c>
    </row>
    <row r="279" spans="1:4" x14ac:dyDescent="0.25">
      <c r="A279" t="s">
        <v>10394</v>
      </c>
      <c r="B279">
        <v>71</v>
      </c>
      <c r="C279" t="s">
        <v>7683</v>
      </c>
      <c r="D279" t="str">
        <f t="shared" si="4"/>
        <v>071</v>
      </c>
    </row>
    <row r="280" spans="1:4" x14ac:dyDescent="0.25">
      <c r="A280" t="s">
        <v>10394</v>
      </c>
      <c r="B280">
        <v>75</v>
      </c>
      <c r="C280" t="s">
        <v>7686</v>
      </c>
      <c r="D280" t="str">
        <f t="shared" si="4"/>
        <v>075</v>
      </c>
    </row>
    <row r="281" spans="1:4" x14ac:dyDescent="0.25">
      <c r="A281" t="s">
        <v>10394</v>
      </c>
      <c r="B281">
        <v>79</v>
      </c>
      <c r="C281" t="s">
        <v>7689</v>
      </c>
      <c r="D281" t="str">
        <f t="shared" si="4"/>
        <v>079</v>
      </c>
    </row>
    <row r="282" spans="1:4" x14ac:dyDescent="0.25">
      <c r="A282" t="s">
        <v>10394</v>
      </c>
      <c r="B282">
        <v>80</v>
      </c>
      <c r="C282" t="s">
        <v>7692</v>
      </c>
      <c r="D282" t="str">
        <f t="shared" si="4"/>
        <v>080</v>
      </c>
    </row>
    <row r="283" spans="1:4" x14ac:dyDescent="0.25">
      <c r="A283" t="s">
        <v>10394</v>
      </c>
      <c r="B283">
        <v>81</v>
      </c>
      <c r="C283" t="s">
        <v>7695</v>
      </c>
      <c r="D283" t="str">
        <f t="shared" si="4"/>
        <v>081</v>
      </c>
    </row>
    <row r="284" spans="1:4" x14ac:dyDescent="0.25">
      <c r="A284" t="s">
        <v>10394</v>
      </c>
      <c r="B284">
        <v>83</v>
      </c>
      <c r="C284" t="s">
        <v>7698</v>
      </c>
      <c r="D284" t="str">
        <f t="shared" si="4"/>
        <v>083</v>
      </c>
    </row>
    <row r="285" spans="1:4" x14ac:dyDescent="0.25">
      <c r="A285" t="s">
        <v>10394</v>
      </c>
      <c r="B285">
        <v>86</v>
      </c>
      <c r="C285" t="s">
        <v>7701</v>
      </c>
      <c r="D285" t="str">
        <f t="shared" si="4"/>
        <v>086</v>
      </c>
    </row>
    <row r="286" spans="1:4" x14ac:dyDescent="0.25">
      <c r="A286" t="s">
        <v>10394</v>
      </c>
      <c r="B286">
        <v>89</v>
      </c>
      <c r="C286" t="s">
        <v>7704</v>
      </c>
      <c r="D286" t="str">
        <f t="shared" si="4"/>
        <v>089</v>
      </c>
    </row>
    <row r="287" spans="1:4" x14ac:dyDescent="0.25">
      <c r="A287" t="s">
        <v>10394</v>
      </c>
      <c r="B287">
        <v>90</v>
      </c>
      <c r="C287" t="s">
        <v>7707</v>
      </c>
      <c r="D287" t="str">
        <f t="shared" si="4"/>
        <v>090</v>
      </c>
    </row>
    <row r="288" spans="1:4" x14ac:dyDescent="0.25">
      <c r="A288" t="s">
        <v>10394</v>
      </c>
      <c r="B288">
        <v>92</v>
      </c>
      <c r="C288" t="s">
        <v>7710</v>
      </c>
      <c r="D288" t="str">
        <f t="shared" si="4"/>
        <v>092</v>
      </c>
    </row>
    <row r="289" spans="1:4" x14ac:dyDescent="0.25">
      <c r="A289" t="s">
        <v>10394</v>
      </c>
      <c r="B289">
        <v>93</v>
      </c>
      <c r="C289" t="s">
        <v>7713</v>
      </c>
      <c r="D289" t="str">
        <f t="shared" si="4"/>
        <v>093</v>
      </c>
    </row>
    <row r="290" spans="1:4" x14ac:dyDescent="0.25">
      <c r="A290" t="s">
        <v>10394</v>
      </c>
      <c r="B290">
        <v>94</v>
      </c>
      <c r="C290" t="s">
        <v>7716</v>
      </c>
      <c r="D290" t="str">
        <f t="shared" si="4"/>
        <v>094</v>
      </c>
    </row>
    <row r="291" spans="1:4" x14ac:dyDescent="0.25">
      <c r="A291" t="s">
        <v>10394</v>
      </c>
      <c r="B291">
        <v>95</v>
      </c>
      <c r="C291" t="s">
        <v>7719</v>
      </c>
      <c r="D291" t="str">
        <f t="shared" si="4"/>
        <v>095</v>
      </c>
    </row>
    <row r="292" spans="1:4" x14ac:dyDescent="0.25">
      <c r="A292" t="s">
        <v>10394</v>
      </c>
      <c r="B292">
        <v>97</v>
      </c>
      <c r="C292" t="s">
        <v>7722</v>
      </c>
      <c r="D292" t="str">
        <f t="shared" si="4"/>
        <v>097</v>
      </c>
    </row>
    <row r="293" spans="1:4" x14ac:dyDescent="0.25">
      <c r="A293" t="s">
        <v>10394</v>
      </c>
      <c r="B293">
        <v>98</v>
      </c>
      <c r="C293" t="s">
        <v>7725</v>
      </c>
      <c r="D293" t="str">
        <f t="shared" si="4"/>
        <v>098</v>
      </c>
    </row>
    <row r="294" spans="1:4" x14ac:dyDescent="0.25">
      <c r="A294" t="s">
        <v>10394</v>
      </c>
      <c r="B294">
        <v>201</v>
      </c>
      <c r="C294" t="s">
        <v>9666</v>
      </c>
      <c r="D294" t="str">
        <f t="shared" si="4"/>
        <v>201</v>
      </c>
    </row>
    <row r="295" spans="1:4" x14ac:dyDescent="0.25">
      <c r="A295" t="s">
        <v>10394</v>
      </c>
      <c r="B295">
        <v>205</v>
      </c>
      <c r="C295" t="s">
        <v>9670</v>
      </c>
      <c r="D295" t="str">
        <f t="shared" si="4"/>
        <v>205</v>
      </c>
    </row>
    <row r="296" spans="1:4" x14ac:dyDescent="0.25">
      <c r="A296" t="s">
        <v>10394</v>
      </c>
      <c r="B296">
        <v>210</v>
      </c>
      <c r="C296" t="s">
        <v>9673</v>
      </c>
      <c r="D296" t="str">
        <f t="shared" si="4"/>
        <v>210</v>
      </c>
    </row>
    <row r="297" spans="1:4" x14ac:dyDescent="0.25">
      <c r="A297" t="s">
        <v>10394</v>
      </c>
      <c r="B297">
        <v>213</v>
      </c>
      <c r="C297" t="s">
        <v>9676</v>
      </c>
      <c r="D297" t="str">
        <f t="shared" si="4"/>
        <v>213</v>
      </c>
    </row>
    <row r="298" spans="1:4" x14ac:dyDescent="0.25">
      <c r="A298" t="s">
        <v>10394</v>
      </c>
      <c r="B298">
        <v>214</v>
      </c>
      <c r="C298" t="s">
        <v>9679</v>
      </c>
      <c r="D298" t="str">
        <f t="shared" si="4"/>
        <v>214</v>
      </c>
    </row>
    <row r="299" spans="1:4" x14ac:dyDescent="0.25">
      <c r="A299" t="s">
        <v>10394</v>
      </c>
      <c r="B299">
        <v>216</v>
      </c>
      <c r="C299" t="s">
        <v>9682</v>
      </c>
      <c r="D299" t="str">
        <f t="shared" si="4"/>
        <v>216</v>
      </c>
    </row>
    <row r="300" spans="1:4" x14ac:dyDescent="0.25">
      <c r="A300" t="s">
        <v>10394</v>
      </c>
      <c r="B300">
        <v>401</v>
      </c>
      <c r="C300" t="s">
        <v>9685</v>
      </c>
      <c r="D300" t="str">
        <f t="shared" si="4"/>
        <v>401</v>
      </c>
    </row>
    <row r="301" spans="1:4" x14ac:dyDescent="0.25">
      <c r="A301" t="s">
        <v>10394</v>
      </c>
      <c r="B301">
        <v>402</v>
      </c>
      <c r="C301" t="s">
        <v>9688</v>
      </c>
      <c r="D301" t="str">
        <f t="shared" si="4"/>
        <v>402</v>
      </c>
    </row>
    <row r="302" spans="1:4" x14ac:dyDescent="0.25">
      <c r="A302" t="s">
        <v>10394</v>
      </c>
      <c r="B302">
        <v>509</v>
      </c>
      <c r="C302" t="s">
        <v>9691</v>
      </c>
      <c r="D302" t="str">
        <f t="shared" si="4"/>
        <v>509</v>
      </c>
    </row>
    <row r="303" spans="1:4" x14ac:dyDescent="0.25">
      <c r="A303" t="s">
        <v>10394</v>
      </c>
      <c r="B303">
        <v>510</v>
      </c>
      <c r="C303" t="s">
        <v>9694</v>
      </c>
      <c r="D303" t="str">
        <f t="shared" si="4"/>
        <v>510</v>
      </c>
    </row>
    <row r="304" spans="1:4" x14ac:dyDescent="0.25">
      <c r="A304" t="s">
        <v>10394</v>
      </c>
      <c r="B304">
        <v>512</v>
      </c>
      <c r="C304" t="s">
        <v>9697</v>
      </c>
      <c r="D304" t="str">
        <f t="shared" si="4"/>
        <v>512</v>
      </c>
    </row>
    <row r="305" spans="1:4" x14ac:dyDescent="0.25">
      <c r="A305" t="s">
        <v>10149</v>
      </c>
      <c r="B305">
        <v>0</v>
      </c>
      <c r="C305" t="s">
        <v>397</v>
      </c>
      <c r="D305" t="str">
        <f t="shared" si="4"/>
        <v>000</v>
      </c>
    </row>
    <row r="306" spans="1:4" x14ac:dyDescent="0.25">
      <c r="A306" t="s">
        <v>10150</v>
      </c>
      <c r="B306">
        <v>0</v>
      </c>
      <c r="C306" t="s">
        <v>397</v>
      </c>
      <c r="D306" t="str">
        <f t="shared" si="4"/>
        <v>000</v>
      </c>
    </row>
    <row r="307" spans="1:4" x14ac:dyDescent="0.25">
      <c r="A307" t="s">
        <v>10151</v>
      </c>
      <c r="B307">
        <v>0</v>
      </c>
      <c r="C307" t="s">
        <v>397</v>
      </c>
      <c r="D307" t="str">
        <f t="shared" si="4"/>
        <v>000</v>
      </c>
    </row>
    <row r="308" spans="1:4" x14ac:dyDescent="0.25">
      <c r="A308" t="s">
        <v>10151</v>
      </c>
      <c r="B308">
        <v>1</v>
      </c>
      <c r="C308" t="s">
        <v>7580</v>
      </c>
      <c r="D308" t="str">
        <f t="shared" si="4"/>
        <v>001</v>
      </c>
    </row>
    <row r="309" spans="1:4" x14ac:dyDescent="0.25">
      <c r="A309" t="s">
        <v>10151</v>
      </c>
      <c r="B309">
        <v>2</v>
      </c>
      <c r="C309" t="s">
        <v>7584</v>
      </c>
      <c r="D309" t="str">
        <f t="shared" si="4"/>
        <v>002</v>
      </c>
    </row>
    <row r="310" spans="1:4" x14ac:dyDescent="0.25">
      <c r="A310" t="s">
        <v>10151</v>
      </c>
      <c r="B310">
        <v>3</v>
      </c>
      <c r="C310" t="s">
        <v>7587</v>
      </c>
      <c r="D310" t="str">
        <f t="shared" si="4"/>
        <v>003</v>
      </c>
    </row>
    <row r="311" spans="1:4" x14ac:dyDescent="0.25">
      <c r="A311" t="s">
        <v>10151</v>
      </c>
      <c r="B311">
        <v>4</v>
      </c>
      <c r="C311" t="s">
        <v>7590</v>
      </c>
      <c r="D311" t="str">
        <f t="shared" si="4"/>
        <v>004</v>
      </c>
    </row>
    <row r="312" spans="1:4" x14ac:dyDescent="0.25">
      <c r="A312" t="s">
        <v>10151</v>
      </c>
      <c r="B312">
        <v>5</v>
      </c>
      <c r="C312" t="s">
        <v>7593</v>
      </c>
      <c r="D312" t="str">
        <f t="shared" si="4"/>
        <v>005</v>
      </c>
    </row>
    <row r="313" spans="1:4" x14ac:dyDescent="0.25">
      <c r="A313" t="s">
        <v>10151</v>
      </c>
      <c r="B313">
        <v>6</v>
      </c>
      <c r="C313" t="s">
        <v>7596</v>
      </c>
      <c r="D313" t="str">
        <f t="shared" si="4"/>
        <v>006</v>
      </c>
    </row>
    <row r="314" spans="1:4" x14ac:dyDescent="0.25">
      <c r="A314" t="s">
        <v>10151</v>
      </c>
      <c r="B314">
        <v>7</v>
      </c>
      <c r="C314" t="s">
        <v>7599</v>
      </c>
      <c r="D314" t="str">
        <f t="shared" si="4"/>
        <v>007</v>
      </c>
    </row>
    <row r="315" spans="1:4" x14ac:dyDescent="0.25">
      <c r="A315" t="s">
        <v>10151</v>
      </c>
      <c r="B315">
        <v>8</v>
      </c>
      <c r="C315" t="s">
        <v>7602</v>
      </c>
      <c r="D315" t="str">
        <f t="shared" si="4"/>
        <v>008</v>
      </c>
    </row>
    <row r="316" spans="1:4" x14ac:dyDescent="0.25">
      <c r="A316" t="s">
        <v>10151</v>
      </c>
      <c r="B316">
        <v>9</v>
      </c>
      <c r="C316" t="s">
        <v>7605</v>
      </c>
      <c r="D316" t="str">
        <f t="shared" si="4"/>
        <v>009</v>
      </c>
    </row>
    <row r="317" spans="1:4" x14ac:dyDescent="0.25">
      <c r="A317" t="s">
        <v>10151</v>
      </c>
      <c r="B317">
        <v>11</v>
      </c>
      <c r="C317" t="s">
        <v>7608</v>
      </c>
      <c r="D317" t="str">
        <f t="shared" si="4"/>
        <v>011</v>
      </c>
    </row>
    <row r="318" spans="1:4" x14ac:dyDescent="0.25">
      <c r="A318" t="s">
        <v>10151</v>
      </c>
      <c r="B318">
        <v>14</v>
      </c>
      <c r="C318" t="s">
        <v>7611</v>
      </c>
      <c r="D318" t="str">
        <f t="shared" si="4"/>
        <v>014</v>
      </c>
    </row>
    <row r="319" spans="1:4" x14ac:dyDescent="0.25">
      <c r="A319" t="s">
        <v>10151</v>
      </c>
      <c r="B319">
        <v>17</v>
      </c>
      <c r="C319" t="s">
        <v>7614</v>
      </c>
      <c r="D319" t="str">
        <f t="shared" si="4"/>
        <v>017</v>
      </c>
    </row>
    <row r="320" spans="1:4" x14ac:dyDescent="0.25">
      <c r="A320" t="s">
        <v>10151</v>
      </c>
      <c r="B320">
        <v>21</v>
      </c>
      <c r="C320" t="s">
        <v>7617</v>
      </c>
      <c r="D320" t="str">
        <f t="shared" si="4"/>
        <v>021</v>
      </c>
    </row>
    <row r="321" spans="1:4" x14ac:dyDescent="0.25">
      <c r="A321" t="s">
        <v>10151</v>
      </c>
      <c r="B321">
        <v>24</v>
      </c>
      <c r="C321" t="s">
        <v>7620</v>
      </c>
      <c r="D321" t="str">
        <f t="shared" si="4"/>
        <v>024</v>
      </c>
    </row>
    <row r="322" spans="1:4" x14ac:dyDescent="0.25">
      <c r="A322" t="s">
        <v>10151</v>
      </c>
      <c r="B322">
        <v>25</v>
      </c>
      <c r="C322" t="s">
        <v>7623</v>
      </c>
      <c r="D322" t="str">
        <f t="shared" si="4"/>
        <v>025</v>
      </c>
    </row>
    <row r="323" spans="1:4" x14ac:dyDescent="0.25">
      <c r="A323" t="s">
        <v>10151</v>
      </c>
      <c r="B323">
        <v>28</v>
      </c>
      <c r="C323" t="s">
        <v>7626</v>
      </c>
      <c r="D323" t="str">
        <f t="shared" ref="D323:D386" si="5">TEXT(B323,"000")</f>
        <v>028</v>
      </c>
    </row>
    <row r="324" spans="1:4" x14ac:dyDescent="0.25">
      <c r="A324" t="s">
        <v>10151</v>
      </c>
      <c r="B324">
        <v>31</v>
      </c>
      <c r="C324" t="s">
        <v>7629</v>
      </c>
      <c r="D324" t="str">
        <f t="shared" si="5"/>
        <v>031</v>
      </c>
    </row>
    <row r="325" spans="1:4" x14ac:dyDescent="0.25">
      <c r="A325" t="s">
        <v>10151</v>
      </c>
      <c r="B325">
        <v>33</v>
      </c>
      <c r="C325" t="s">
        <v>7632</v>
      </c>
      <c r="D325" t="str">
        <f t="shared" si="5"/>
        <v>033</v>
      </c>
    </row>
    <row r="326" spans="1:4" x14ac:dyDescent="0.25">
      <c r="A326" t="s">
        <v>10151</v>
      </c>
      <c r="B326">
        <v>38</v>
      </c>
      <c r="C326" t="s">
        <v>7635</v>
      </c>
      <c r="D326" t="str">
        <f t="shared" si="5"/>
        <v>038</v>
      </c>
    </row>
    <row r="327" spans="1:4" x14ac:dyDescent="0.25">
      <c r="A327" t="s">
        <v>10151</v>
      </c>
      <c r="B327">
        <v>40</v>
      </c>
      <c r="C327" t="s">
        <v>7638</v>
      </c>
      <c r="D327" t="str">
        <f t="shared" si="5"/>
        <v>040</v>
      </c>
    </row>
    <row r="328" spans="1:4" x14ac:dyDescent="0.25">
      <c r="A328" t="s">
        <v>10151</v>
      </c>
      <c r="B328">
        <v>41</v>
      </c>
      <c r="C328" t="s">
        <v>7641</v>
      </c>
      <c r="D328" t="str">
        <f t="shared" si="5"/>
        <v>041</v>
      </c>
    </row>
    <row r="329" spans="1:4" x14ac:dyDescent="0.25">
      <c r="A329" t="s">
        <v>10151</v>
      </c>
      <c r="B329">
        <v>44</v>
      </c>
      <c r="C329" t="s">
        <v>7644</v>
      </c>
      <c r="D329" t="str">
        <f t="shared" si="5"/>
        <v>044</v>
      </c>
    </row>
    <row r="330" spans="1:4" x14ac:dyDescent="0.25">
      <c r="A330" t="s">
        <v>10151</v>
      </c>
      <c r="B330">
        <v>45</v>
      </c>
      <c r="C330" t="s">
        <v>7647</v>
      </c>
      <c r="D330" t="str">
        <f t="shared" si="5"/>
        <v>045</v>
      </c>
    </row>
    <row r="331" spans="1:4" x14ac:dyDescent="0.25">
      <c r="A331" t="s">
        <v>10151</v>
      </c>
      <c r="B331">
        <v>47</v>
      </c>
      <c r="C331" t="s">
        <v>7650</v>
      </c>
      <c r="D331" t="str">
        <f t="shared" si="5"/>
        <v>047</v>
      </c>
    </row>
    <row r="332" spans="1:4" x14ac:dyDescent="0.25">
      <c r="A332" t="s">
        <v>10151</v>
      </c>
      <c r="B332">
        <v>48</v>
      </c>
      <c r="C332" t="s">
        <v>7653</v>
      </c>
      <c r="D332" t="str">
        <f t="shared" si="5"/>
        <v>048</v>
      </c>
    </row>
    <row r="333" spans="1:4" x14ac:dyDescent="0.25">
      <c r="A333" t="s">
        <v>10151</v>
      </c>
      <c r="B333">
        <v>49</v>
      </c>
      <c r="C333" t="s">
        <v>7656</v>
      </c>
      <c r="D333" t="str">
        <f t="shared" si="5"/>
        <v>049</v>
      </c>
    </row>
    <row r="334" spans="1:4" x14ac:dyDescent="0.25">
      <c r="A334" t="s">
        <v>10151</v>
      </c>
      <c r="B334">
        <v>59</v>
      </c>
      <c r="C334" t="s">
        <v>7659</v>
      </c>
      <c r="D334" t="str">
        <f t="shared" si="5"/>
        <v>059</v>
      </c>
    </row>
    <row r="335" spans="1:4" x14ac:dyDescent="0.25">
      <c r="A335" t="s">
        <v>10151</v>
      </c>
      <c r="B335">
        <v>60</v>
      </c>
      <c r="C335" t="s">
        <v>7662</v>
      </c>
      <c r="D335" t="str">
        <f t="shared" si="5"/>
        <v>060</v>
      </c>
    </row>
    <row r="336" spans="1:4" x14ac:dyDescent="0.25">
      <c r="A336" t="s">
        <v>10151</v>
      </c>
      <c r="B336">
        <v>62</v>
      </c>
      <c r="C336" t="s">
        <v>7665</v>
      </c>
      <c r="D336" t="str">
        <f t="shared" si="5"/>
        <v>062</v>
      </c>
    </row>
    <row r="337" spans="1:4" x14ac:dyDescent="0.25">
      <c r="A337" t="s">
        <v>10151</v>
      </c>
      <c r="B337">
        <v>63</v>
      </c>
      <c r="C337" t="s">
        <v>7668</v>
      </c>
      <c r="D337" t="str">
        <f t="shared" si="5"/>
        <v>063</v>
      </c>
    </row>
    <row r="338" spans="1:4" x14ac:dyDescent="0.25">
      <c r="A338" t="s">
        <v>10151</v>
      </c>
      <c r="B338">
        <v>65</v>
      </c>
      <c r="C338" t="s">
        <v>7671</v>
      </c>
      <c r="D338" t="str">
        <f t="shared" si="5"/>
        <v>065</v>
      </c>
    </row>
    <row r="339" spans="1:4" x14ac:dyDescent="0.25">
      <c r="A339" t="s">
        <v>10151</v>
      </c>
      <c r="B339">
        <v>66</v>
      </c>
      <c r="C339" t="s">
        <v>7674</v>
      </c>
      <c r="D339" t="str">
        <f t="shared" si="5"/>
        <v>066</v>
      </c>
    </row>
    <row r="340" spans="1:4" x14ac:dyDescent="0.25">
      <c r="A340" t="s">
        <v>10151</v>
      </c>
      <c r="B340">
        <v>68</v>
      </c>
      <c r="C340" t="s">
        <v>7677</v>
      </c>
      <c r="D340" t="str">
        <f t="shared" si="5"/>
        <v>068</v>
      </c>
    </row>
    <row r="341" spans="1:4" x14ac:dyDescent="0.25">
      <c r="A341" t="s">
        <v>10151</v>
      </c>
      <c r="B341">
        <v>69</v>
      </c>
      <c r="C341" t="s">
        <v>7680</v>
      </c>
      <c r="D341" t="str">
        <f t="shared" si="5"/>
        <v>069</v>
      </c>
    </row>
    <row r="342" spans="1:4" x14ac:dyDescent="0.25">
      <c r="A342" t="s">
        <v>10151</v>
      </c>
      <c r="B342">
        <v>71</v>
      </c>
      <c r="C342" t="s">
        <v>7683</v>
      </c>
      <c r="D342" t="str">
        <f t="shared" si="5"/>
        <v>071</v>
      </c>
    </row>
    <row r="343" spans="1:4" x14ac:dyDescent="0.25">
      <c r="A343" t="s">
        <v>10151</v>
      </c>
      <c r="B343">
        <v>75</v>
      </c>
      <c r="C343" t="s">
        <v>7686</v>
      </c>
      <c r="D343" t="str">
        <f t="shared" si="5"/>
        <v>075</v>
      </c>
    </row>
    <row r="344" spans="1:4" x14ac:dyDescent="0.25">
      <c r="A344" t="s">
        <v>10151</v>
      </c>
      <c r="B344">
        <v>79</v>
      </c>
      <c r="C344" t="s">
        <v>7689</v>
      </c>
      <c r="D344" t="str">
        <f t="shared" si="5"/>
        <v>079</v>
      </c>
    </row>
    <row r="345" spans="1:4" x14ac:dyDescent="0.25">
      <c r="A345" t="s">
        <v>10151</v>
      </c>
      <c r="B345">
        <v>80</v>
      </c>
      <c r="C345" t="s">
        <v>7692</v>
      </c>
      <c r="D345" t="str">
        <f t="shared" si="5"/>
        <v>080</v>
      </c>
    </row>
    <row r="346" spans="1:4" x14ac:dyDescent="0.25">
      <c r="A346" t="s">
        <v>10151</v>
      </c>
      <c r="B346">
        <v>81</v>
      </c>
      <c r="C346" t="s">
        <v>7695</v>
      </c>
      <c r="D346" t="str">
        <f t="shared" si="5"/>
        <v>081</v>
      </c>
    </row>
    <row r="347" spans="1:4" x14ac:dyDescent="0.25">
      <c r="A347" t="s">
        <v>10151</v>
      </c>
      <c r="B347">
        <v>83</v>
      </c>
      <c r="C347" t="s">
        <v>7698</v>
      </c>
      <c r="D347" t="str">
        <f t="shared" si="5"/>
        <v>083</v>
      </c>
    </row>
    <row r="348" spans="1:4" x14ac:dyDescent="0.25">
      <c r="A348" t="s">
        <v>10151</v>
      </c>
      <c r="B348">
        <v>86</v>
      </c>
      <c r="C348" t="s">
        <v>7701</v>
      </c>
      <c r="D348" t="str">
        <f t="shared" si="5"/>
        <v>086</v>
      </c>
    </row>
    <row r="349" spans="1:4" x14ac:dyDescent="0.25">
      <c r="A349" t="s">
        <v>10151</v>
      </c>
      <c r="B349">
        <v>89</v>
      </c>
      <c r="C349" t="s">
        <v>7704</v>
      </c>
      <c r="D349" t="str">
        <f t="shared" si="5"/>
        <v>089</v>
      </c>
    </row>
    <row r="350" spans="1:4" x14ac:dyDescent="0.25">
      <c r="A350" t="s">
        <v>10151</v>
      </c>
      <c r="B350">
        <v>90</v>
      </c>
      <c r="C350" t="s">
        <v>7707</v>
      </c>
      <c r="D350" t="str">
        <f t="shared" si="5"/>
        <v>090</v>
      </c>
    </row>
    <row r="351" spans="1:4" x14ac:dyDescent="0.25">
      <c r="A351" t="s">
        <v>10151</v>
      </c>
      <c r="B351">
        <v>92</v>
      </c>
      <c r="C351" t="s">
        <v>7710</v>
      </c>
      <c r="D351" t="str">
        <f t="shared" si="5"/>
        <v>092</v>
      </c>
    </row>
    <row r="352" spans="1:4" x14ac:dyDescent="0.25">
      <c r="A352" t="s">
        <v>10151</v>
      </c>
      <c r="B352">
        <v>93</v>
      </c>
      <c r="C352" t="s">
        <v>7713</v>
      </c>
      <c r="D352" t="str">
        <f t="shared" si="5"/>
        <v>093</v>
      </c>
    </row>
    <row r="353" spans="1:4" x14ac:dyDescent="0.25">
      <c r="A353" t="s">
        <v>10151</v>
      </c>
      <c r="B353">
        <v>94</v>
      </c>
      <c r="C353" t="s">
        <v>7716</v>
      </c>
      <c r="D353" t="str">
        <f t="shared" si="5"/>
        <v>094</v>
      </c>
    </row>
    <row r="354" spans="1:4" x14ac:dyDescent="0.25">
      <c r="A354" t="s">
        <v>10151</v>
      </c>
      <c r="B354">
        <v>95</v>
      </c>
      <c r="C354" t="s">
        <v>7719</v>
      </c>
      <c r="D354" t="str">
        <f t="shared" si="5"/>
        <v>095</v>
      </c>
    </row>
    <row r="355" spans="1:4" x14ac:dyDescent="0.25">
      <c r="A355" t="s">
        <v>10151</v>
      </c>
      <c r="B355">
        <v>97</v>
      </c>
      <c r="C355" t="s">
        <v>7722</v>
      </c>
      <c r="D355" t="str">
        <f t="shared" si="5"/>
        <v>097</v>
      </c>
    </row>
    <row r="356" spans="1:4" x14ac:dyDescent="0.25">
      <c r="A356" t="s">
        <v>10151</v>
      </c>
      <c r="B356">
        <v>98</v>
      </c>
      <c r="C356" t="s">
        <v>7725</v>
      </c>
      <c r="D356" t="str">
        <f t="shared" si="5"/>
        <v>098</v>
      </c>
    </row>
    <row r="357" spans="1:4" x14ac:dyDescent="0.25">
      <c r="A357" t="s">
        <v>10151</v>
      </c>
      <c r="B357">
        <v>201</v>
      </c>
      <c r="C357" t="s">
        <v>9666</v>
      </c>
      <c r="D357" t="str">
        <f t="shared" si="5"/>
        <v>201</v>
      </c>
    </row>
    <row r="358" spans="1:4" x14ac:dyDescent="0.25">
      <c r="A358" t="s">
        <v>10151</v>
      </c>
      <c r="B358">
        <v>205</v>
      </c>
      <c r="C358" t="s">
        <v>9670</v>
      </c>
      <c r="D358" t="str">
        <f t="shared" si="5"/>
        <v>205</v>
      </c>
    </row>
    <row r="359" spans="1:4" x14ac:dyDescent="0.25">
      <c r="A359" t="s">
        <v>10151</v>
      </c>
      <c r="B359">
        <v>210</v>
      </c>
      <c r="C359" t="s">
        <v>9673</v>
      </c>
      <c r="D359" t="str">
        <f t="shared" si="5"/>
        <v>210</v>
      </c>
    </row>
    <row r="360" spans="1:4" x14ac:dyDescent="0.25">
      <c r="A360" t="s">
        <v>10151</v>
      </c>
      <c r="B360">
        <v>213</v>
      </c>
      <c r="C360" t="s">
        <v>9676</v>
      </c>
      <c r="D360" t="str">
        <f t="shared" si="5"/>
        <v>213</v>
      </c>
    </row>
    <row r="361" spans="1:4" x14ac:dyDescent="0.25">
      <c r="A361" t="s">
        <v>10151</v>
      </c>
      <c r="B361">
        <v>214</v>
      </c>
      <c r="C361" t="s">
        <v>9679</v>
      </c>
      <c r="D361" t="str">
        <f t="shared" si="5"/>
        <v>214</v>
      </c>
    </row>
    <row r="362" spans="1:4" x14ac:dyDescent="0.25">
      <c r="A362" t="s">
        <v>10151</v>
      </c>
      <c r="B362">
        <v>216</v>
      </c>
      <c r="C362" t="s">
        <v>9682</v>
      </c>
      <c r="D362" t="str">
        <f t="shared" si="5"/>
        <v>216</v>
      </c>
    </row>
    <row r="363" spans="1:4" x14ac:dyDescent="0.25">
      <c r="A363" t="s">
        <v>10151</v>
      </c>
      <c r="B363">
        <v>401</v>
      </c>
      <c r="C363" t="s">
        <v>9685</v>
      </c>
      <c r="D363" t="str">
        <f t="shared" si="5"/>
        <v>401</v>
      </c>
    </row>
    <row r="364" spans="1:4" x14ac:dyDescent="0.25">
      <c r="A364" t="s">
        <v>10151</v>
      </c>
      <c r="B364">
        <v>402</v>
      </c>
      <c r="C364" t="s">
        <v>9688</v>
      </c>
      <c r="D364" t="str">
        <f t="shared" si="5"/>
        <v>402</v>
      </c>
    </row>
    <row r="365" spans="1:4" x14ac:dyDescent="0.25">
      <c r="A365" t="s">
        <v>10151</v>
      </c>
      <c r="B365">
        <v>509</v>
      </c>
      <c r="C365" t="s">
        <v>9691</v>
      </c>
      <c r="D365" t="str">
        <f t="shared" si="5"/>
        <v>509</v>
      </c>
    </row>
    <row r="366" spans="1:4" x14ac:dyDescent="0.25">
      <c r="A366" t="s">
        <v>10152</v>
      </c>
      <c r="B366">
        <v>0</v>
      </c>
      <c r="C366" t="s">
        <v>397</v>
      </c>
      <c r="D366" t="str">
        <f t="shared" si="5"/>
        <v>000</v>
      </c>
    </row>
    <row r="367" spans="1:4" x14ac:dyDescent="0.25">
      <c r="A367" t="s">
        <v>10395</v>
      </c>
      <c r="B367">
        <v>1</v>
      </c>
      <c r="C367" t="s">
        <v>7580</v>
      </c>
      <c r="D367" t="str">
        <f t="shared" si="5"/>
        <v>001</v>
      </c>
    </row>
    <row r="368" spans="1:4" x14ac:dyDescent="0.25">
      <c r="A368" t="s">
        <v>10395</v>
      </c>
      <c r="B368">
        <v>2</v>
      </c>
      <c r="C368" t="s">
        <v>7584</v>
      </c>
      <c r="D368" t="str">
        <f t="shared" si="5"/>
        <v>002</v>
      </c>
    </row>
    <row r="369" spans="1:4" x14ac:dyDescent="0.25">
      <c r="A369" t="s">
        <v>10395</v>
      </c>
      <c r="B369">
        <v>3</v>
      </c>
      <c r="C369" t="s">
        <v>7587</v>
      </c>
      <c r="D369" t="str">
        <f t="shared" si="5"/>
        <v>003</v>
      </c>
    </row>
    <row r="370" spans="1:4" x14ac:dyDescent="0.25">
      <c r="A370" t="s">
        <v>10395</v>
      </c>
      <c r="B370">
        <v>4</v>
      </c>
      <c r="C370" t="s">
        <v>7590</v>
      </c>
      <c r="D370" t="str">
        <f t="shared" si="5"/>
        <v>004</v>
      </c>
    </row>
    <row r="371" spans="1:4" x14ac:dyDescent="0.25">
      <c r="A371" t="s">
        <v>10395</v>
      </c>
      <c r="B371">
        <v>5</v>
      </c>
      <c r="C371" t="s">
        <v>7593</v>
      </c>
      <c r="D371" t="str">
        <f t="shared" si="5"/>
        <v>005</v>
      </c>
    </row>
    <row r="372" spans="1:4" x14ac:dyDescent="0.25">
      <c r="A372" t="s">
        <v>10395</v>
      </c>
      <c r="B372">
        <v>6</v>
      </c>
      <c r="C372" t="s">
        <v>7596</v>
      </c>
      <c r="D372" t="str">
        <f t="shared" si="5"/>
        <v>006</v>
      </c>
    </row>
    <row r="373" spans="1:4" x14ac:dyDescent="0.25">
      <c r="A373" t="s">
        <v>10395</v>
      </c>
      <c r="B373">
        <v>7</v>
      </c>
      <c r="C373" t="s">
        <v>7599</v>
      </c>
      <c r="D373" t="str">
        <f t="shared" si="5"/>
        <v>007</v>
      </c>
    </row>
    <row r="374" spans="1:4" x14ac:dyDescent="0.25">
      <c r="A374" t="s">
        <v>10395</v>
      </c>
      <c r="B374">
        <v>8</v>
      </c>
      <c r="C374" t="s">
        <v>7602</v>
      </c>
      <c r="D374" t="str">
        <f t="shared" si="5"/>
        <v>008</v>
      </c>
    </row>
    <row r="375" spans="1:4" x14ac:dyDescent="0.25">
      <c r="A375" t="s">
        <v>10395</v>
      </c>
      <c r="B375">
        <v>9</v>
      </c>
      <c r="C375" t="s">
        <v>7605</v>
      </c>
      <c r="D375" t="str">
        <f t="shared" si="5"/>
        <v>009</v>
      </c>
    </row>
    <row r="376" spans="1:4" x14ac:dyDescent="0.25">
      <c r="A376" t="s">
        <v>10395</v>
      </c>
      <c r="B376">
        <v>11</v>
      </c>
      <c r="C376" t="s">
        <v>7608</v>
      </c>
      <c r="D376" t="str">
        <f t="shared" si="5"/>
        <v>011</v>
      </c>
    </row>
    <row r="377" spans="1:4" x14ac:dyDescent="0.25">
      <c r="A377" t="s">
        <v>10395</v>
      </c>
      <c r="B377">
        <v>14</v>
      </c>
      <c r="C377" t="s">
        <v>7611</v>
      </c>
      <c r="D377" t="str">
        <f t="shared" si="5"/>
        <v>014</v>
      </c>
    </row>
    <row r="378" spans="1:4" x14ac:dyDescent="0.25">
      <c r="A378" t="s">
        <v>10395</v>
      </c>
      <c r="B378">
        <v>17</v>
      </c>
      <c r="C378" t="s">
        <v>7614</v>
      </c>
      <c r="D378" t="str">
        <f t="shared" si="5"/>
        <v>017</v>
      </c>
    </row>
    <row r="379" spans="1:4" x14ac:dyDescent="0.25">
      <c r="A379" t="s">
        <v>10395</v>
      </c>
      <c r="B379">
        <v>21</v>
      </c>
      <c r="C379" t="s">
        <v>7617</v>
      </c>
      <c r="D379" t="str">
        <f t="shared" si="5"/>
        <v>021</v>
      </c>
    </row>
    <row r="380" spans="1:4" x14ac:dyDescent="0.25">
      <c r="A380" t="s">
        <v>10395</v>
      </c>
      <c r="B380">
        <v>24</v>
      </c>
      <c r="C380" t="s">
        <v>7620</v>
      </c>
      <c r="D380" t="str">
        <f t="shared" si="5"/>
        <v>024</v>
      </c>
    </row>
    <row r="381" spans="1:4" x14ac:dyDescent="0.25">
      <c r="A381" t="s">
        <v>10395</v>
      </c>
      <c r="B381">
        <v>25</v>
      </c>
      <c r="C381" t="s">
        <v>7623</v>
      </c>
      <c r="D381" t="str">
        <f t="shared" si="5"/>
        <v>025</v>
      </c>
    </row>
    <row r="382" spans="1:4" x14ac:dyDescent="0.25">
      <c r="A382" t="s">
        <v>10395</v>
      </c>
      <c r="B382">
        <v>28</v>
      </c>
      <c r="C382" t="s">
        <v>7626</v>
      </c>
      <c r="D382" t="str">
        <f t="shared" si="5"/>
        <v>028</v>
      </c>
    </row>
    <row r="383" spans="1:4" x14ac:dyDescent="0.25">
      <c r="A383" t="s">
        <v>10395</v>
      </c>
      <c r="B383">
        <v>31</v>
      </c>
      <c r="C383" t="s">
        <v>7629</v>
      </c>
      <c r="D383" t="str">
        <f t="shared" si="5"/>
        <v>031</v>
      </c>
    </row>
    <row r="384" spans="1:4" x14ac:dyDescent="0.25">
      <c r="A384" t="s">
        <v>10395</v>
      </c>
      <c r="B384">
        <v>33</v>
      </c>
      <c r="C384" t="s">
        <v>7632</v>
      </c>
      <c r="D384" t="str">
        <f t="shared" si="5"/>
        <v>033</v>
      </c>
    </row>
    <row r="385" spans="1:4" x14ac:dyDescent="0.25">
      <c r="A385" t="s">
        <v>10395</v>
      </c>
      <c r="B385">
        <v>38</v>
      </c>
      <c r="C385" t="s">
        <v>7635</v>
      </c>
      <c r="D385" t="str">
        <f t="shared" si="5"/>
        <v>038</v>
      </c>
    </row>
    <row r="386" spans="1:4" x14ac:dyDescent="0.25">
      <c r="A386" t="s">
        <v>10395</v>
      </c>
      <c r="B386">
        <v>40</v>
      </c>
      <c r="C386" t="s">
        <v>7638</v>
      </c>
      <c r="D386" t="str">
        <f t="shared" si="5"/>
        <v>040</v>
      </c>
    </row>
    <row r="387" spans="1:4" x14ac:dyDescent="0.25">
      <c r="A387" t="s">
        <v>10395</v>
      </c>
      <c r="B387">
        <v>41</v>
      </c>
      <c r="C387" t="s">
        <v>7641</v>
      </c>
      <c r="D387" t="str">
        <f t="shared" ref="D387:D450" si="6">TEXT(B387,"000")</f>
        <v>041</v>
      </c>
    </row>
    <row r="388" spans="1:4" x14ac:dyDescent="0.25">
      <c r="A388" t="s">
        <v>10395</v>
      </c>
      <c r="B388">
        <v>44</v>
      </c>
      <c r="C388" t="s">
        <v>7644</v>
      </c>
      <c r="D388" t="str">
        <f t="shared" si="6"/>
        <v>044</v>
      </c>
    </row>
    <row r="389" spans="1:4" x14ac:dyDescent="0.25">
      <c r="A389" t="s">
        <v>10395</v>
      </c>
      <c r="B389">
        <v>45</v>
      </c>
      <c r="C389" t="s">
        <v>7647</v>
      </c>
      <c r="D389" t="str">
        <f t="shared" si="6"/>
        <v>045</v>
      </c>
    </row>
    <row r="390" spans="1:4" x14ac:dyDescent="0.25">
      <c r="A390" t="s">
        <v>10395</v>
      </c>
      <c r="B390">
        <v>47</v>
      </c>
      <c r="C390" t="s">
        <v>7650</v>
      </c>
      <c r="D390" t="str">
        <f t="shared" si="6"/>
        <v>047</v>
      </c>
    </row>
    <row r="391" spans="1:4" x14ac:dyDescent="0.25">
      <c r="A391" t="s">
        <v>10395</v>
      </c>
      <c r="B391">
        <v>48</v>
      </c>
      <c r="C391" t="s">
        <v>7653</v>
      </c>
      <c r="D391" t="str">
        <f t="shared" si="6"/>
        <v>048</v>
      </c>
    </row>
    <row r="392" spans="1:4" x14ac:dyDescent="0.25">
      <c r="A392" t="s">
        <v>10395</v>
      </c>
      <c r="B392">
        <v>49</v>
      </c>
      <c r="C392" t="s">
        <v>7656</v>
      </c>
      <c r="D392" t="str">
        <f t="shared" si="6"/>
        <v>049</v>
      </c>
    </row>
    <row r="393" spans="1:4" x14ac:dyDescent="0.25">
      <c r="A393" t="s">
        <v>10395</v>
      </c>
      <c r="B393">
        <v>59</v>
      </c>
      <c r="C393" t="s">
        <v>7659</v>
      </c>
      <c r="D393" t="str">
        <f t="shared" si="6"/>
        <v>059</v>
      </c>
    </row>
    <row r="394" spans="1:4" x14ac:dyDescent="0.25">
      <c r="A394" t="s">
        <v>10395</v>
      </c>
      <c r="B394">
        <v>60</v>
      </c>
      <c r="C394" t="s">
        <v>7662</v>
      </c>
      <c r="D394" t="str">
        <f t="shared" si="6"/>
        <v>060</v>
      </c>
    </row>
    <row r="395" spans="1:4" x14ac:dyDescent="0.25">
      <c r="A395" t="s">
        <v>10395</v>
      </c>
      <c r="B395">
        <v>62</v>
      </c>
      <c r="C395" t="s">
        <v>7665</v>
      </c>
      <c r="D395" t="str">
        <f t="shared" si="6"/>
        <v>062</v>
      </c>
    </row>
    <row r="396" spans="1:4" x14ac:dyDescent="0.25">
      <c r="A396" t="s">
        <v>10395</v>
      </c>
      <c r="B396">
        <v>63</v>
      </c>
      <c r="C396" t="s">
        <v>7668</v>
      </c>
      <c r="D396" t="str">
        <f t="shared" si="6"/>
        <v>063</v>
      </c>
    </row>
    <row r="397" spans="1:4" x14ac:dyDescent="0.25">
      <c r="A397" t="s">
        <v>10395</v>
      </c>
      <c r="B397">
        <v>65</v>
      </c>
      <c r="C397" t="s">
        <v>7671</v>
      </c>
      <c r="D397" t="str">
        <f t="shared" si="6"/>
        <v>065</v>
      </c>
    </row>
    <row r="398" spans="1:4" x14ac:dyDescent="0.25">
      <c r="A398" t="s">
        <v>10395</v>
      </c>
      <c r="B398">
        <v>66</v>
      </c>
      <c r="C398" t="s">
        <v>7674</v>
      </c>
      <c r="D398" t="str">
        <f t="shared" si="6"/>
        <v>066</v>
      </c>
    </row>
    <row r="399" spans="1:4" x14ac:dyDescent="0.25">
      <c r="A399" t="s">
        <v>10395</v>
      </c>
      <c r="B399">
        <v>68</v>
      </c>
      <c r="C399" t="s">
        <v>7677</v>
      </c>
      <c r="D399" t="str">
        <f t="shared" si="6"/>
        <v>068</v>
      </c>
    </row>
    <row r="400" spans="1:4" x14ac:dyDescent="0.25">
      <c r="A400" t="s">
        <v>10395</v>
      </c>
      <c r="B400">
        <v>69</v>
      </c>
      <c r="C400" t="s">
        <v>7680</v>
      </c>
      <c r="D400" t="str">
        <f t="shared" si="6"/>
        <v>069</v>
      </c>
    </row>
    <row r="401" spans="1:4" x14ac:dyDescent="0.25">
      <c r="A401" t="s">
        <v>10395</v>
      </c>
      <c r="B401">
        <v>71</v>
      </c>
      <c r="C401" t="s">
        <v>7683</v>
      </c>
      <c r="D401" t="str">
        <f t="shared" si="6"/>
        <v>071</v>
      </c>
    </row>
    <row r="402" spans="1:4" x14ac:dyDescent="0.25">
      <c r="A402" t="s">
        <v>10395</v>
      </c>
      <c r="B402">
        <v>75</v>
      </c>
      <c r="C402" t="s">
        <v>7686</v>
      </c>
      <c r="D402" t="str">
        <f t="shared" si="6"/>
        <v>075</v>
      </c>
    </row>
    <row r="403" spans="1:4" x14ac:dyDescent="0.25">
      <c r="A403" t="s">
        <v>10395</v>
      </c>
      <c r="B403">
        <v>79</v>
      </c>
      <c r="C403" t="s">
        <v>7689</v>
      </c>
      <c r="D403" t="str">
        <f t="shared" si="6"/>
        <v>079</v>
      </c>
    </row>
    <row r="404" spans="1:4" x14ac:dyDescent="0.25">
      <c r="A404" t="s">
        <v>10395</v>
      </c>
      <c r="B404">
        <v>80</v>
      </c>
      <c r="C404" t="s">
        <v>7692</v>
      </c>
      <c r="D404" t="str">
        <f t="shared" si="6"/>
        <v>080</v>
      </c>
    </row>
    <row r="405" spans="1:4" x14ac:dyDescent="0.25">
      <c r="A405" t="s">
        <v>10395</v>
      </c>
      <c r="B405">
        <v>81</v>
      </c>
      <c r="C405" t="s">
        <v>7695</v>
      </c>
      <c r="D405" t="str">
        <f t="shared" si="6"/>
        <v>081</v>
      </c>
    </row>
    <row r="406" spans="1:4" x14ac:dyDescent="0.25">
      <c r="A406" t="s">
        <v>10395</v>
      </c>
      <c r="B406">
        <v>83</v>
      </c>
      <c r="C406" t="s">
        <v>7698</v>
      </c>
      <c r="D406" t="str">
        <f t="shared" si="6"/>
        <v>083</v>
      </c>
    </row>
    <row r="407" spans="1:4" x14ac:dyDescent="0.25">
      <c r="A407" t="s">
        <v>10395</v>
      </c>
      <c r="B407">
        <v>86</v>
      </c>
      <c r="C407" t="s">
        <v>7701</v>
      </c>
      <c r="D407" t="str">
        <f t="shared" si="6"/>
        <v>086</v>
      </c>
    </row>
    <row r="408" spans="1:4" x14ac:dyDescent="0.25">
      <c r="A408" t="s">
        <v>10395</v>
      </c>
      <c r="B408">
        <v>89</v>
      </c>
      <c r="C408" t="s">
        <v>7704</v>
      </c>
      <c r="D408" t="str">
        <f t="shared" si="6"/>
        <v>089</v>
      </c>
    </row>
    <row r="409" spans="1:4" x14ac:dyDescent="0.25">
      <c r="A409" t="s">
        <v>10395</v>
      </c>
      <c r="B409">
        <v>90</v>
      </c>
      <c r="C409" t="s">
        <v>7707</v>
      </c>
      <c r="D409" t="str">
        <f t="shared" si="6"/>
        <v>090</v>
      </c>
    </row>
    <row r="410" spans="1:4" x14ac:dyDescent="0.25">
      <c r="A410" t="s">
        <v>10395</v>
      </c>
      <c r="B410">
        <v>92</v>
      </c>
      <c r="C410" t="s">
        <v>7710</v>
      </c>
      <c r="D410" t="str">
        <f t="shared" si="6"/>
        <v>092</v>
      </c>
    </row>
    <row r="411" spans="1:4" x14ac:dyDescent="0.25">
      <c r="A411" t="s">
        <v>10395</v>
      </c>
      <c r="B411">
        <v>93</v>
      </c>
      <c r="C411" t="s">
        <v>7713</v>
      </c>
      <c r="D411" t="str">
        <f t="shared" si="6"/>
        <v>093</v>
      </c>
    </row>
    <row r="412" spans="1:4" x14ac:dyDescent="0.25">
      <c r="A412" t="s">
        <v>10395</v>
      </c>
      <c r="B412">
        <v>94</v>
      </c>
      <c r="C412" t="s">
        <v>7716</v>
      </c>
      <c r="D412" t="str">
        <f t="shared" si="6"/>
        <v>094</v>
      </c>
    </row>
    <row r="413" spans="1:4" x14ac:dyDescent="0.25">
      <c r="A413" t="s">
        <v>10395</v>
      </c>
      <c r="B413">
        <v>95</v>
      </c>
      <c r="C413" t="s">
        <v>7719</v>
      </c>
      <c r="D413" t="str">
        <f t="shared" si="6"/>
        <v>095</v>
      </c>
    </row>
    <row r="414" spans="1:4" x14ac:dyDescent="0.25">
      <c r="A414" t="s">
        <v>10395</v>
      </c>
      <c r="B414">
        <v>97</v>
      </c>
      <c r="C414" t="s">
        <v>7722</v>
      </c>
      <c r="D414" t="str">
        <f t="shared" si="6"/>
        <v>097</v>
      </c>
    </row>
    <row r="415" spans="1:4" x14ac:dyDescent="0.25">
      <c r="A415" t="s">
        <v>10395</v>
      </c>
      <c r="B415">
        <v>98</v>
      </c>
      <c r="C415" t="s">
        <v>7725</v>
      </c>
      <c r="D415" t="str">
        <f t="shared" si="6"/>
        <v>098</v>
      </c>
    </row>
    <row r="416" spans="1:4" x14ac:dyDescent="0.25">
      <c r="A416" t="s">
        <v>10395</v>
      </c>
      <c r="B416">
        <v>201</v>
      </c>
      <c r="C416" t="s">
        <v>9666</v>
      </c>
      <c r="D416" t="str">
        <f t="shared" si="6"/>
        <v>201</v>
      </c>
    </row>
    <row r="417" spans="1:4" x14ac:dyDescent="0.25">
      <c r="A417" t="s">
        <v>10395</v>
      </c>
      <c r="B417">
        <v>205</v>
      </c>
      <c r="C417" t="s">
        <v>9670</v>
      </c>
      <c r="D417" t="str">
        <f t="shared" si="6"/>
        <v>205</v>
      </c>
    </row>
    <row r="418" spans="1:4" x14ac:dyDescent="0.25">
      <c r="A418" t="s">
        <v>10395</v>
      </c>
      <c r="B418">
        <v>210</v>
      </c>
      <c r="C418" t="s">
        <v>9673</v>
      </c>
      <c r="D418" t="str">
        <f t="shared" si="6"/>
        <v>210</v>
      </c>
    </row>
    <row r="419" spans="1:4" x14ac:dyDescent="0.25">
      <c r="A419" t="s">
        <v>10395</v>
      </c>
      <c r="B419">
        <v>213</v>
      </c>
      <c r="C419" t="s">
        <v>9676</v>
      </c>
      <c r="D419" t="str">
        <f t="shared" si="6"/>
        <v>213</v>
      </c>
    </row>
    <row r="420" spans="1:4" x14ac:dyDescent="0.25">
      <c r="A420" t="s">
        <v>10395</v>
      </c>
      <c r="B420">
        <v>214</v>
      </c>
      <c r="C420" t="s">
        <v>9679</v>
      </c>
      <c r="D420" t="str">
        <f t="shared" si="6"/>
        <v>214</v>
      </c>
    </row>
    <row r="421" spans="1:4" x14ac:dyDescent="0.25">
      <c r="A421" t="s">
        <v>10395</v>
      </c>
      <c r="B421">
        <v>216</v>
      </c>
      <c r="C421" t="s">
        <v>9682</v>
      </c>
      <c r="D421" t="str">
        <f t="shared" si="6"/>
        <v>216</v>
      </c>
    </row>
    <row r="422" spans="1:4" x14ac:dyDescent="0.25">
      <c r="A422" t="s">
        <v>10395</v>
      </c>
      <c r="B422">
        <v>401</v>
      </c>
      <c r="C422" t="s">
        <v>9685</v>
      </c>
      <c r="D422" t="str">
        <f t="shared" si="6"/>
        <v>401</v>
      </c>
    </row>
    <row r="423" spans="1:4" x14ac:dyDescent="0.25">
      <c r="A423" t="s">
        <v>10395</v>
      </c>
      <c r="B423">
        <v>402</v>
      </c>
      <c r="C423" t="s">
        <v>9688</v>
      </c>
      <c r="D423" t="str">
        <f t="shared" si="6"/>
        <v>402</v>
      </c>
    </row>
    <row r="424" spans="1:4" x14ac:dyDescent="0.25">
      <c r="A424" t="s">
        <v>10395</v>
      </c>
      <c r="B424">
        <v>509</v>
      </c>
      <c r="C424" t="s">
        <v>9691</v>
      </c>
      <c r="D424" t="str">
        <f t="shared" si="6"/>
        <v>509</v>
      </c>
    </row>
    <row r="425" spans="1:4" x14ac:dyDescent="0.25">
      <c r="A425" t="s">
        <v>10395</v>
      </c>
      <c r="B425">
        <v>512</v>
      </c>
      <c r="C425" t="s">
        <v>9697</v>
      </c>
      <c r="D425" t="str">
        <f t="shared" si="6"/>
        <v>512</v>
      </c>
    </row>
    <row r="426" spans="1:4" x14ac:dyDescent="0.25">
      <c r="A426" t="s">
        <v>10153</v>
      </c>
      <c r="B426">
        <v>0</v>
      </c>
      <c r="C426" t="s">
        <v>397</v>
      </c>
      <c r="D426" t="str">
        <f t="shared" si="6"/>
        <v>000</v>
      </c>
    </row>
    <row r="427" spans="1:4" x14ac:dyDescent="0.25">
      <c r="A427" t="s">
        <v>10154</v>
      </c>
      <c r="B427">
        <v>0</v>
      </c>
      <c r="C427" t="s">
        <v>397</v>
      </c>
      <c r="D427" t="str">
        <f t="shared" si="6"/>
        <v>000</v>
      </c>
    </row>
    <row r="428" spans="1:4" x14ac:dyDescent="0.25">
      <c r="A428" t="s">
        <v>10155</v>
      </c>
      <c r="B428">
        <v>0</v>
      </c>
      <c r="C428" t="s">
        <v>397</v>
      </c>
      <c r="D428" t="str">
        <f t="shared" si="6"/>
        <v>000</v>
      </c>
    </row>
    <row r="429" spans="1:4" x14ac:dyDescent="0.25">
      <c r="A429" t="s">
        <v>10156</v>
      </c>
      <c r="B429">
        <v>0</v>
      </c>
      <c r="C429" t="s">
        <v>397</v>
      </c>
      <c r="D429" t="str">
        <f t="shared" si="6"/>
        <v>000</v>
      </c>
    </row>
    <row r="430" spans="1:4" x14ac:dyDescent="0.25">
      <c r="A430" t="s">
        <v>10157</v>
      </c>
      <c r="B430">
        <v>0</v>
      </c>
      <c r="C430" t="s">
        <v>397</v>
      </c>
      <c r="D430" t="str">
        <f t="shared" si="6"/>
        <v>000</v>
      </c>
    </row>
    <row r="431" spans="1:4" x14ac:dyDescent="0.25">
      <c r="A431" t="s">
        <v>10177</v>
      </c>
      <c r="B431">
        <v>1</v>
      </c>
      <c r="C431" t="s">
        <v>648</v>
      </c>
      <c r="D431" t="str">
        <f t="shared" si="6"/>
        <v>001</v>
      </c>
    </row>
    <row r="432" spans="1:4" x14ac:dyDescent="0.25">
      <c r="A432" t="s">
        <v>10177</v>
      </c>
      <c r="B432">
        <v>2</v>
      </c>
      <c r="C432" t="s">
        <v>652</v>
      </c>
      <c r="D432" t="str">
        <f t="shared" si="6"/>
        <v>002</v>
      </c>
    </row>
    <row r="433" spans="1:4" x14ac:dyDescent="0.25">
      <c r="A433" t="s">
        <v>10177</v>
      </c>
      <c r="B433">
        <v>3</v>
      </c>
      <c r="C433" t="s">
        <v>656</v>
      </c>
      <c r="D433" t="str">
        <f t="shared" si="6"/>
        <v>003</v>
      </c>
    </row>
    <row r="434" spans="1:4" x14ac:dyDescent="0.25">
      <c r="A434" t="s">
        <v>10177</v>
      </c>
      <c r="B434">
        <v>4</v>
      </c>
      <c r="C434" t="s">
        <v>660</v>
      </c>
      <c r="D434" t="str">
        <f t="shared" si="6"/>
        <v>004</v>
      </c>
    </row>
    <row r="435" spans="1:4" x14ac:dyDescent="0.25">
      <c r="A435" t="s">
        <v>10177</v>
      </c>
      <c r="B435">
        <v>5</v>
      </c>
      <c r="C435" t="s">
        <v>664</v>
      </c>
      <c r="D435" t="str">
        <f t="shared" si="6"/>
        <v>005</v>
      </c>
    </row>
    <row r="436" spans="1:4" x14ac:dyDescent="0.25">
      <c r="A436" t="s">
        <v>10177</v>
      </c>
      <c r="B436">
        <v>6</v>
      </c>
      <c r="C436" t="s">
        <v>668</v>
      </c>
      <c r="D436" t="str">
        <f t="shared" si="6"/>
        <v>006</v>
      </c>
    </row>
    <row r="437" spans="1:4" x14ac:dyDescent="0.25">
      <c r="A437" t="s">
        <v>10177</v>
      </c>
      <c r="B437">
        <v>7</v>
      </c>
      <c r="C437" t="s">
        <v>672</v>
      </c>
      <c r="D437" t="str">
        <f t="shared" si="6"/>
        <v>007</v>
      </c>
    </row>
    <row r="438" spans="1:4" x14ac:dyDescent="0.25">
      <c r="A438" t="s">
        <v>10177</v>
      </c>
      <c r="B438">
        <v>8</v>
      </c>
      <c r="C438" t="s">
        <v>676</v>
      </c>
      <c r="D438" t="str">
        <f t="shared" si="6"/>
        <v>008</v>
      </c>
    </row>
    <row r="439" spans="1:4" x14ac:dyDescent="0.25">
      <c r="A439" t="s">
        <v>10177</v>
      </c>
      <c r="B439">
        <v>9</v>
      </c>
      <c r="C439" t="s">
        <v>680</v>
      </c>
      <c r="D439" t="str">
        <f t="shared" si="6"/>
        <v>009</v>
      </c>
    </row>
    <row r="440" spans="1:4" x14ac:dyDescent="0.25">
      <c r="A440" t="s">
        <v>10177</v>
      </c>
      <c r="B440">
        <v>12</v>
      </c>
      <c r="C440" t="s">
        <v>684</v>
      </c>
      <c r="D440" t="str">
        <f t="shared" si="6"/>
        <v>012</v>
      </c>
    </row>
    <row r="441" spans="1:4" x14ac:dyDescent="0.25">
      <c r="A441" t="s">
        <v>10177</v>
      </c>
      <c r="B441">
        <v>13</v>
      </c>
      <c r="C441" t="s">
        <v>688</v>
      </c>
      <c r="D441" t="str">
        <f t="shared" si="6"/>
        <v>013</v>
      </c>
    </row>
    <row r="442" spans="1:4" x14ac:dyDescent="0.25">
      <c r="A442" t="s">
        <v>10177</v>
      </c>
      <c r="B442">
        <v>14</v>
      </c>
      <c r="C442" t="s">
        <v>692</v>
      </c>
      <c r="D442" t="str">
        <f t="shared" si="6"/>
        <v>014</v>
      </c>
    </row>
    <row r="443" spans="1:4" x14ac:dyDescent="0.25">
      <c r="A443" t="s">
        <v>10177</v>
      </c>
      <c r="B443">
        <v>15</v>
      </c>
      <c r="C443" t="s">
        <v>696</v>
      </c>
      <c r="D443" t="str">
        <f t="shared" si="6"/>
        <v>015</v>
      </c>
    </row>
    <row r="444" spans="1:4" x14ac:dyDescent="0.25">
      <c r="A444" t="s">
        <v>10177</v>
      </c>
      <c r="B444">
        <v>18</v>
      </c>
      <c r="C444" t="s">
        <v>700</v>
      </c>
      <c r="D444" t="str">
        <f t="shared" si="6"/>
        <v>018</v>
      </c>
    </row>
    <row r="445" spans="1:4" x14ac:dyDescent="0.25">
      <c r="A445" t="s">
        <v>10177</v>
      </c>
      <c r="B445">
        <v>19</v>
      </c>
      <c r="C445" t="s">
        <v>704</v>
      </c>
      <c r="D445" t="str">
        <f t="shared" si="6"/>
        <v>019</v>
      </c>
    </row>
    <row r="446" spans="1:4" x14ac:dyDescent="0.25">
      <c r="A446" t="s">
        <v>10177</v>
      </c>
      <c r="B446">
        <v>20</v>
      </c>
      <c r="C446" t="s">
        <v>708</v>
      </c>
      <c r="D446" t="str">
        <f t="shared" si="6"/>
        <v>020</v>
      </c>
    </row>
    <row r="447" spans="1:4" x14ac:dyDescent="0.25">
      <c r="A447" t="s">
        <v>10177</v>
      </c>
      <c r="B447">
        <v>21</v>
      </c>
      <c r="C447" t="s">
        <v>712</v>
      </c>
      <c r="D447" t="str">
        <f t="shared" si="6"/>
        <v>021</v>
      </c>
    </row>
    <row r="448" spans="1:4" x14ac:dyDescent="0.25">
      <c r="A448" t="s">
        <v>10177</v>
      </c>
      <c r="B448">
        <v>22</v>
      </c>
      <c r="C448" t="s">
        <v>716</v>
      </c>
      <c r="D448" t="str">
        <f t="shared" si="6"/>
        <v>022</v>
      </c>
    </row>
    <row r="449" spans="1:4" x14ac:dyDescent="0.25">
      <c r="A449" t="s">
        <v>10177</v>
      </c>
      <c r="B449">
        <v>23</v>
      </c>
      <c r="C449" t="s">
        <v>720</v>
      </c>
      <c r="D449" t="str">
        <f t="shared" si="6"/>
        <v>023</v>
      </c>
    </row>
    <row r="450" spans="1:4" x14ac:dyDescent="0.25">
      <c r="A450" t="s">
        <v>10177</v>
      </c>
      <c r="B450">
        <v>24</v>
      </c>
      <c r="C450" t="s">
        <v>724</v>
      </c>
      <c r="D450" t="str">
        <f t="shared" si="6"/>
        <v>024</v>
      </c>
    </row>
    <row r="451" spans="1:4" x14ac:dyDescent="0.25">
      <c r="A451" t="s">
        <v>10177</v>
      </c>
      <c r="B451">
        <v>25</v>
      </c>
      <c r="C451" t="s">
        <v>728</v>
      </c>
      <c r="D451" t="str">
        <f t="shared" ref="D451:D514" si="7">TEXT(B451,"000")</f>
        <v>025</v>
      </c>
    </row>
    <row r="452" spans="1:4" x14ac:dyDescent="0.25">
      <c r="A452" t="s">
        <v>10177</v>
      </c>
      <c r="B452">
        <v>26</v>
      </c>
      <c r="C452" t="s">
        <v>732</v>
      </c>
      <c r="D452" t="str">
        <f t="shared" si="7"/>
        <v>026</v>
      </c>
    </row>
    <row r="453" spans="1:4" x14ac:dyDescent="0.25">
      <c r="A453" t="s">
        <v>10177</v>
      </c>
      <c r="B453">
        <v>27</v>
      </c>
      <c r="D453" t="str">
        <f t="shared" si="7"/>
        <v>027</v>
      </c>
    </row>
    <row r="454" spans="1:4" x14ac:dyDescent="0.25">
      <c r="A454" t="s">
        <v>10177</v>
      </c>
      <c r="B454">
        <v>28</v>
      </c>
      <c r="D454" t="str">
        <f t="shared" si="7"/>
        <v>028</v>
      </c>
    </row>
    <row r="455" spans="1:4" x14ac:dyDescent="0.25">
      <c r="A455" t="s">
        <v>10177</v>
      </c>
      <c r="B455">
        <v>29</v>
      </c>
      <c r="D455" t="str">
        <f t="shared" si="7"/>
        <v>029</v>
      </c>
    </row>
    <row r="456" spans="1:4" x14ac:dyDescent="0.25">
      <c r="A456" t="s">
        <v>10177</v>
      </c>
      <c r="B456">
        <v>90</v>
      </c>
      <c r="C456" t="s">
        <v>745</v>
      </c>
      <c r="D456" t="str">
        <f t="shared" si="7"/>
        <v>090</v>
      </c>
    </row>
    <row r="457" spans="1:4" x14ac:dyDescent="0.25">
      <c r="A457" t="s">
        <v>10177</v>
      </c>
      <c r="B457">
        <v>92</v>
      </c>
      <c r="D457" t="str">
        <f t="shared" si="7"/>
        <v>092</v>
      </c>
    </row>
    <row r="458" spans="1:4" x14ac:dyDescent="0.25">
      <c r="A458" t="s">
        <v>10177</v>
      </c>
      <c r="B458">
        <v>93</v>
      </c>
      <c r="C458" t="s">
        <v>752</v>
      </c>
      <c r="D458" t="str">
        <f t="shared" si="7"/>
        <v>093</v>
      </c>
    </row>
    <row r="459" spans="1:4" x14ac:dyDescent="0.25">
      <c r="A459" t="s">
        <v>10177</v>
      </c>
      <c r="B459">
        <v>94</v>
      </c>
      <c r="D459" t="str">
        <f t="shared" si="7"/>
        <v>094</v>
      </c>
    </row>
    <row r="460" spans="1:4" x14ac:dyDescent="0.25">
      <c r="A460" t="s">
        <v>10177</v>
      </c>
      <c r="B460">
        <v>95</v>
      </c>
      <c r="C460" t="s">
        <v>758</v>
      </c>
      <c r="D460" t="str">
        <f t="shared" si="7"/>
        <v>095</v>
      </c>
    </row>
    <row r="461" spans="1:4" x14ac:dyDescent="0.25">
      <c r="A461" t="s">
        <v>10158</v>
      </c>
      <c r="B461">
        <v>0</v>
      </c>
      <c r="C461" t="s">
        <v>397</v>
      </c>
      <c r="D461" t="str">
        <f t="shared" si="7"/>
        <v>000</v>
      </c>
    </row>
    <row r="462" spans="1:4" x14ac:dyDescent="0.25">
      <c r="A462" t="s">
        <v>10158</v>
      </c>
      <c r="B462">
        <v>1</v>
      </c>
      <c r="C462" t="s">
        <v>648</v>
      </c>
      <c r="D462" t="str">
        <f t="shared" si="7"/>
        <v>001</v>
      </c>
    </row>
    <row r="463" spans="1:4" x14ac:dyDescent="0.25">
      <c r="A463" t="s">
        <v>10158</v>
      </c>
      <c r="B463">
        <v>2</v>
      </c>
      <c r="C463" t="s">
        <v>652</v>
      </c>
      <c r="D463" t="str">
        <f t="shared" si="7"/>
        <v>002</v>
      </c>
    </row>
    <row r="464" spans="1:4" x14ac:dyDescent="0.25">
      <c r="A464" t="s">
        <v>10158</v>
      </c>
      <c r="B464">
        <v>3</v>
      </c>
      <c r="C464" t="s">
        <v>656</v>
      </c>
      <c r="D464" t="str">
        <f t="shared" si="7"/>
        <v>003</v>
      </c>
    </row>
    <row r="465" spans="1:4" x14ac:dyDescent="0.25">
      <c r="A465" t="s">
        <v>10158</v>
      </c>
      <c r="B465">
        <v>4</v>
      </c>
      <c r="C465" t="s">
        <v>660</v>
      </c>
      <c r="D465" t="str">
        <f t="shared" si="7"/>
        <v>004</v>
      </c>
    </row>
    <row r="466" spans="1:4" x14ac:dyDescent="0.25">
      <c r="A466" t="s">
        <v>10158</v>
      </c>
      <c r="B466">
        <v>5</v>
      </c>
      <c r="C466" t="s">
        <v>664</v>
      </c>
      <c r="D466" t="str">
        <f t="shared" si="7"/>
        <v>005</v>
      </c>
    </row>
    <row r="467" spans="1:4" x14ac:dyDescent="0.25">
      <c r="A467" t="s">
        <v>10158</v>
      </c>
      <c r="B467">
        <v>6</v>
      </c>
      <c r="C467" t="s">
        <v>668</v>
      </c>
      <c r="D467" t="str">
        <f t="shared" si="7"/>
        <v>006</v>
      </c>
    </row>
    <row r="468" spans="1:4" x14ac:dyDescent="0.25">
      <c r="A468" t="s">
        <v>10158</v>
      </c>
      <c r="B468">
        <v>7</v>
      </c>
      <c r="C468" t="s">
        <v>672</v>
      </c>
      <c r="D468" t="str">
        <f t="shared" si="7"/>
        <v>007</v>
      </c>
    </row>
    <row r="469" spans="1:4" x14ac:dyDescent="0.25">
      <c r="A469" t="s">
        <v>10158</v>
      </c>
      <c r="B469">
        <v>8</v>
      </c>
      <c r="C469" t="s">
        <v>676</v>
      </c>
      <c r="D469" t="str">
        <f t="shared" si="7"/>
        <v>008</v>
      </c>
    </row>
    <row r="470" spans="1:4" x14ac:dyDescent="0.25">
      <c r="A470" t="s">
        <v>10158</v>
      </c>
      <c r="B470">
        <v>9</v>
      </c>
      <c r="C470" t="s">
        <v>680</v>
      </c>
      <c r="D470" t="str">
        <f t="shared" si="7"/>
        <v>009</v>
      </c>
    </row>
    <row r="471" spans="1:4" x14ac:dyDescent="0.25">
      <c r="A471" t="s">
        <v>10158</v>
      </c>
      <c r="B471">
        <v>10</v>
      </c>
      <c r="D471" t="str">
        <f t="shared" si="7"/>
        <v>010</v>
      </c>
    </row>
    <row r="472" spans="1:4" x14ac:dyDescent="0.25">
      <c r="A472" t="s">
        <v>10158</v>
      </c>
      <c r="B472">
        <v>11</v>
      </c>
      <c r="D472" t="str">
        <f t="shared" si="7"/>
        <v>011</v>
      </c>
    </row>
    <row r="473" spans="1:4" x14ac:dyDescent="0.25">
      <c r="A473" t="s">
        <v>10158</v>
      </c>
      <c r="B473">
        <v>12</v>
      </c>
      <c r="C473" t="s">
        <v>684</v>
      </c>
      <c r="D473" t="str">
        <f t="shared" si="7"/>
        <v>012</v>
      </c>
    </row>
    <row r="474" spans="1:4" x14ac:dyDescent="0.25">
      <c r="A474" t="s">
        <v>10158</v>
      </c>
      <c r="B474">
        <v>13</v>
      </c>
      <c r="C474" t="s">
        <v>688</v>
      </c>
      <c r="D474" t="str">
        <f t="shared" si="7"/>
        <v>013</v>
      </c>
    </row>
    <row r="475" spans="1:4" x14ac:dyDescent="0.25">
      <c r="A475" t="s">
        <v>10158</v>
      </c>
      <c r="B475">
        <v>14</v>
      </c>
      <c r="C475" t="s">
        <v>692</v>
      </c>
      <c r="D475" t="str">
        <f t="shared" si="7"/>
        <v>014</v>
      </c>
    </row>
    <row r="476" spans="1:4" x14ac:dyDescent="0.25">
      <c r="A476" t="s">
        <v>10158</v>
      </c>
      <c r="B476">
        <v>15</v>
      </c>
      <c r="C476" t="s">
        <v>696</v>
      </c>
      <c r="D476" t="str">
        <f t="shared" si="7"/>
        <v>015</v>
      </c>
    </row>
    <row r="477" spans="1:4" x14ac:dyDescent="0.25">
      <c r="A477" t="s">
        <v>10158</v>
      </c>
      <c r="B477">
        <v>16</v>
      </c>
      <c r="D477" t="str">
        <f t="shared" si="7"/>
        <v>016</v>
      </c>
    </row>
    <row r="478" spans="1:4" x14ac:dyDescent="0.25">
      <c r="A478" t="s">
        <v>10158</v>
      </c>
      <c r="B478">
        <v>17</v>
      </c>
      <c r="D478" t="str">
        <f t="shared" si="7"/>
        <v>017</v>
      </c>
    </row>
    <row r="479" spans="1:4" x14ac:dyDescent="0.25">
      <c r="A479" t="s">
        <v>10158</v>
      </c>
      <c r="B479">
        <v>18</v>
      </c>
      <c r="C479" t="s">
        <v>700</v>
      </c>
      <c r="D479" t="str">
        <f t="shared" si="7"/>
        <v>018</v>
      </c>
    </row>
    <row r="480" spans="1:4" x14ac:dyDescent="0.25">
      <c r="A480" t="s">
        <v>10158</v>
      </c>
      <c r="B480">
        <v>19</v>
      </c>
      <c r="C480" t="s">
        <v>704</v>
      </c>
      <c r="D480" t="str">
        <f t="shared" si="7"/>
        <v>019</v>
      </c>
    </row>
    <row r="481" spans="1:4" x14ac:dyDescent="0.25">
      <c r="A481" t="s">
        <v>10158</v>
      </c>
      <c r="B481">
        <v>20</v>
      </c>
      <c r="C481" t="s">
        <v>708</v>
      </c>
      <c r="D481" t="str">
        <f t="shared" si="7"/>
        <v>020</v>
      </c>
    </row>
    <row r="482" spans="1:4" x14ac:dyDescent="0.25">
      <c r="A482" t="s">
        <v>10158</v>
      </c>
      <c r="B482">
        <v>21</v>
      </c>
      <c r="C482" t="s">
        <v>712</v>
      </c>
      <c r="D482" t="str">
        <f t="shared" si="7"/>
        <v>021</v>
      </c>
    </row>
    <row r="483" spans="1:4" x14ac:dyDescent="0.25">
      <c r="A483" t="s">
        <v>10158</v>
      </c>
      <c r="B483">
        <v>22</v>
      </c>
      <c r="C483" t="s">
        <v>716</v>
      </c>
      <c r="D483" t="str">
        <f t="shared" si="7"/>
        <v>022</v>
      </c>
    </row>
    <row r="484" spans="1:4" x14ac:dyDescent="0.25">
      <c r="A484" t="s">
        <v>10158</v>
      </c>
      <c r="B484">
        <v>23</v>
      </c>
      <c r="C484" t="s">
        <v>720</v>
      </c>
      <c r="D484" t="str">
        <f t="shared" si="7"/>
        <v>023</v>
      </c>
    </row>
    <row r="485" spans="1:4" x14ac:dyDescent="0.25">
      <c r="A485" t="s">
        <v>10158</v>
      </c>
      <c r="B485">
        <v>24</v>
      </c>
      <c r="C485" t="s">
        <v>724</v>
      </c>
      <c r="D485" t="str">
        <f t="shared" si="7"/>
        <v>024</v>
      </c>
    </row>
    <row r="486" spans="1:4" x14ac:dyDescent="0.25">
      <c r="A486" t="s">
        <v>10158</v>
      </c>
      <c r="B486">
        <v>25</v>
      </c>
      <c r="C486" t="s">
        <v>728</v>
      </c>
      <c r="D486" t="str">
        <f t="shared" si="7"/>
        <v>025</v>
      </c>
    </row>
    <row r="487" spans="1:4" x14ac:dyDescent="0.25">
      <c r="A487" t="s">
        <v>10158</v>
      </c>
      <c r="B487">
        <v>26</v>
      </c>
      <c r="C487" t="s">
        <v>732</v>
      </c>
      <c r="D487" t="str">
        <f t="shared" si="7"/>
        <v>026</v>
      </c>
    </row>
    <row r="488" spans="1:4" x14ac:dyDescent="0.25">
      <c r="A488" t="s">
        <v>10158</v>
      </c>
      <c r="B488">
        <v>27</v>
      </c>
      <c r="D488" t="str">
        <f t="shared" si="7"/>
        <v>027</v>
      </c>
    </row>
    <row r="489" spans="1:4" x14ac:dyDescent="0.25">
      <c r="A489" t="s">
        <v>10158</v>
      </c>
      <c r="B489">
        <v>28</v>
      </c>
      <c r="D489" t="str">
        <f t="shared" si="7"/>
        <v>028</v>
      </c>
    </row>
    <row r="490" spans="1:4" x14ac:dyDescent="0.25">
      <c r="A490" t="s">
        <v>10158</v>
      </c>
      <c r="B490">
        <v>51</v>
      </c>
      <c r="D490" t="str">
        <f t="shared" si="7"/>
        <v>051</v>
      </c>
    </row>
    <row r="491" spans="1:4" x14ac:dyDescent="0.25">
      <c r="A491" t="s">
        <v>10158</v>
      </c>
      <c r="B491">
        <v>52</v>
      </c>
      <c r="D491" t="str">
        <f t="shared" si="7"/>
        <v>052</v>
      </c>
    </row>
    <row r="492" spans="1:4" x14ac:dyDescent="0.25">
      <c r="A492" t="s">
        <v>10158</v>
      </c>
      <c r="B492">
        <v>53</v>
      </c>
      <c r="D492" t="str">
        <f t="shared" si="7"/>
        <v>053</v>
      </c>
    </row>
    <row r="493" spans="1:4" x14ac:dyDescent="0.25">
      <c r="A493" t="s">
        <v>10158</v>
      </c>
      <c r="B493">
        <v>54</v>
      </c>
      <c r="D493" t="str">
        <f t="shared" si="7"/>
        <v>054</v>
      </c>
    </row>
    <row r="494" spans="1:4" x14ac:dyDescent="0.25">
      <c r="A494" t="s">
        <v>10158</v>
      </c>
      <c r="B494">
        <v>55</v>
      </c>
      <c r="D494" t="str">
        <f t="shared" si="7"/>
        <v>055</v>
      </c>
    </row>
    <row r="495" spans="1:4" x14ac:dyDescent="0.25">
      <c r="A495" t="s">
        <v>10158</v>
      </c>
      <c r="B495">
        <v>56</v>
      </c>
      <c r="D495" t="str">
        <f t="shared" si="7"/>
        <v>056</v>
      </c>
    </row>
    <row r="496" spans="1:4" x14ac:dyDescent="0.25">
      <c r="A496" t="s">
        <v>10158</v>
      </c>
      <c r="B496">
        <v>58</v>
      </c>
      <c r="D496" t="str">
        <f t="shared" si="7"/>
        <v>058</v>
      </c>
    </row>
    <row r="497" spans="1:4" x14ac:dyDescent="0.25">
      <c r="A497" t="s">
        <v>10158</v>
      </c>
      <c r="B497">
        <v>67</v>
      </c>
      <c r="D497" t="str">
        <f t="shared" si="7"/>
        <v>067</v>
      </c>
    </row>
    <row r="498" spans="1:4" x14ac:dyDescent="0.25">
      <c r="A498" t="s">
        <v>10158</v>
      </c>
      <c r="B498">
        <v>68</v>
      </c>
      <c r="D498" t="str">
        <f t="shared" si="7"/>
        <v>068</v>
      </c>
    </row>
    <row r="499" spans="1:4" x14ac:dyDescent="0.25">
      <c r="A499" t="s">
        <v>10158</v>
      </c>
      <c r="B499">
        <v>69</v>
      </c>
      <c r="D499" t="str">
        <f t="shared" si="7"/>
        <v>069</v>
      </c>
    </row>
    <row r="500" spans="1:4" x14ac:dyDescent="0.25">
      <c r="A500" t="s">
        <v>10158</v>
      </c>
      <c r="B500">
        <v>71</v>
      </c>
      <c r="D500" t="str">
        <f t="shared" si="7"/>
        <v>071</v>
      </c>
    </row>
    <row r="501" spans="1:4" x14ac:dyDescent="0.25">
      <c r="A501" t="s">
        <v>10158</v>
      </c>
      <c r="B501">
        <v>72</v>
      </c>
      <c r="D501" t="str">
        <f t="shared" si="7"/>
        <v>072</v>
      </c>
    </row>
    <row r="502" spans="1:4" x14ac:dyDescent="0.25">
      <c r="A502" t="s">
        <v>10158</v>
      </c>
      <c r="B502">
        <v>73</v>
      </c>
      <c r="D502" t="str">
        <f t="shared" si="7"/>
        <v>073</v>
      </c>
    </row>
    <row r="503" spans="1:4" x14ac:dyDescent="0.25">
      <c r="A503" t="s">
        <v>10158</v>
      </c>
      <c r="B503">
        <v>74</v>
      </c>
      <c r="D503" t="str">
        <f t="shared" si="7"/>
        <v>074</v>
      </c>
    </row>
    <row r="504" spans="1:4" x14ac:dyDescent="0.25">
      <c r="A504" t="s">
        <v>10158</v>
      </c>
      <c r="B504">
        <v>75</v>
      </c>
      <c r="D504" t="str">
        <f t="shared" si="7"/>
        <v>075</v>
      </c>
    </row>
    <row r="505" spans="1:4" x14ac:dyDescent="0.25">
      <c r="A505" t="s">
        <v>10158</v>
      </c>
      <c r="B505">
        <v>76</v>
      </c>
      <c r="D505" t="str">
        <f t="shared" si="7"/>
        <v>076</v>
      </c>
    </row>
    <row r="506" spans="1:4" x14ac:dyDescent="0.25">
      <c r="A506" t="s">
        <v>10158</v>
      </c>
      <c r="B506">
        <v>77</v>
      </c>
      <c r="D506" t="str">
        <f t="shared" si="7"/>
        <v>077</v>
      </c>
    </row>
    <row r="507" spans="1:4" x14ac:dyDescent="0.25">
      <c r="A507" t="s">
        <v>10158</v>
      </c>
      <c r="B507">
        <v>79</v>
      </c>
      <c r="D507" t="str">
        <f t="shared" si="7"/>
        <v>079</v>
      </c>
    </row>
    <row r="508" spans="1:4" x14ac:dyDescent="0.25">
      <c r="A508" t="s">
        <v>10158</v>
      </c>
      <c r="B508">
        <v>83</v>
      </c>
      <c r="D508" t="str">
        <f t="shared" si="7"/>
        <v>083</v>
      </c>
    </row>
    <row r="509" spans="1:4" x14ac:dyDescent="0.25">
      <c r="A509" t="s">
        <v>10158</v>
      </c>
      <c r="B509">
        <v>84</v>
      </c>
      <c r="D509" t="str">
        <f t="shared" si="7"/>
        <v>084</v>
      </c>
    </row>
    <row r="510" spans="1:4" x14ac:dyDescent="0.25">
      <c r="A510" t="s">
        <v>10158</v>
      </c>
      <c r="B510">
        <v>85</v>
      </c>
      <c r="D510" t="str">
        <f t="shared" si="7"/>
        <v>085</v>
      </c>
    </row>
    <row r="511" spans="1:4" x14ac:dyDescent="0.25">
      <c r="A511" t="s">
        <v>10158</v>
      </c>
      <c r="B511">
        <v>86</v>
      </c>
      <c r="D511" t="str">
        <f t="shared" si="7"/>
        <v>086</v>
      </c>
    </row>
    <row r="512" spans="1:4" x14ac:dyDescent="0.25">
      <c r="A512" t="s">
        <v>10158</v>
      </c>
      <c r="B512">
        <v>87</v>
      </c>
      <c r="D512" t="str">
        <f t="shared" si="7"/>
        <v>087</v>
      </c>
    </row>
    <row r="513" spans="1:4" x14ac:dyDescent="0.25">
      <c r="A513" t="s">
        <v>10158</v>
      </c>
      <c r="B513">
        <v>90</v>
      </c>
      <c r="C513" t="s">
        <v>745</v>
      </c>
      <c r="D513" t="str">
        <f t="shared" si="7"/>
        <v>090</v>
      </c>
    </row>
    <row r="514" spans="1:4" x14ac:dyDescent="0.25">
      <c r="A514" t="s">
        <v>10158</v>
      </c>
      <c r="B514">
        <v>92</v>
      </c>
      <c r="D514" t="str">
        <f t="shared" si="7"/>
        <v>092</v>
      </c>
    </row>
    <row r="515" spans="1:4" x14ac:dyDescent="0.25">
      <c r="A515" t="s">
        <v>10158</v>
      </c>
      <c r="B515">
        <v>93</v>
      </c>
      <c r="C515" t="s">
        <v>752</v>
      </c>
      <c r="D515" t="str">
        <f t="shared" ref="D515:D578" si="8">TEXT(B515,"000")</f>
        <v>093</v>
      </c>
    </row>
    <row r="516" spans="1:4" x14ac:dyDescent="0.25">
      <c r="A516" t="s">
        <v>10158</v>
      </c>
      <c r="B516">
        <v>94</v>
      </c>
      <c r="D516" t="str">
        <f t="shared" si="8"/>
        <v>094</v>
      </c>
    </row>
    <row r="517" spans="1:4" x14ac:dyDescent="0.25">
      <c r="A517" t="s">
        <v>10158</v>
      </c>
      <c r="B517">
        <v>95</v>
      </c>
      <c r="C517" t="s">
        <v>758</v>
      </c>
      <c r="D517" t="str">
        <f t="shared" si="8"/>
        <v>095</v>
      </c>
    </row>
    <row r="518" spans="1:4" x14ac:dyDescent="0.25">
      <c r="A518" t="s">
        <v>10159</v>
      </c>
      <c r="B518">
        <v>0</v>
      </c>
      <c r="C518" t="s">
        <v>397</v>
      </c>
      <c r="D518" t="str">
        <f t="shared" si="8"/>
        <v>000</v>
      </c>
    </row>
    <row r="519" spans="1:4" x14ac:dyDescent="0.25">
      <c r="A519" t="s">
        <v>10160</v>
      </c>
      <c r="B519">
        <v>0</v>
      </c>
      <c r="C519" t="s">
        <v>397</v>
      </c>
      <c r="D519" t="str">
        <f t="shared" si="8"/>
        <v>000</v>
      </c>
    </row>
    <row r="520" spans="1:4" x14ac:dyDescent="0.25">
      <c r="A520" t="s">
        <v>10161</v>
      </c>
      <c r="B520">
        <v>0</v>
      </c>
      <c r="C520" t="s">
        <v>397</v>
      </c>
      <c r="D520" t="str">
        <f t="shared" si="8"/>
        <v>000</v>
      </c>
    </row>
    <row r="521" spans="1:4" x14ac:dyDescent="0.25">
      <c r="A521" t="s">
        <v>10162</v>
      </c>
      <c r="B521">
        <v>0</v>
      </c>
      <c r="C521" t="s">
        <v>397</v>
      </c>
      <c r="D521" t="str">
        <f t="shared" si="8"/>
        <v>000</v>
      </c>
    </row>
    <row r="522" spans="1:4" x14ac:dyDescent="0.25">
      <c r="A522" t="s">
        <v>10163</v>
      </c>
      <c r="B522">
        <v>0</v>
      </c>
      <c r="C522" t="s">
        <v>397</v>
      </c>
      <c r="D522" t="str">
        <f t="shared" si="8"/>
        <v>000</v>
      </c>
    </row>
    <row r="523" spans="1:4" x14ac:dyDescent="0.25">
      <c r="A523" t="s">
        <v>10164</v>
      </c>
      <c r="B523">
        <v>0</v>
      </c>
      <c r="C523" t="s">
        <v>397</v>
      </c>
      <c r="D523" t="str">
        <f t="shared" si="8"/>
        <v>000</v>
      </c>
    </row>
    <row r="524" spans="1:4" x14ac:dyDescent="0.25">
      <c r="A524" t="s">
        <v>10165</v>
      </c>
      <c r="B524">
        <v>0</v>
      </c>
      <c r="C524" t="s">
        <v>397</v>
      </c>
      <c r="D524" t="str">
        <f t="shared" si="8"/>
        <v>000</v>
      </c>
    </row>
    <row r="525" spans="1:4" x14ac:dyDescent="0.25">
      <c r="A525" t="s">
        <v>10166</v>
      </c>
      <c r="B525">
        <v>0</v>
      </c>
      <c r="C525" t="s">
        <v>397</v>
      </c>
      <c r="D525" t="str">
        <f t="shared" si="8"/>
        <v>000</v>
      </c>
    </row>
    <row r="526" spans="1:4" x14ac:dyDescent="0.25">
      <c r="A526" t="s">
        <v>10167</v>
      </c>
      <c r="B526">
        <v>0</v>
      </c>
      <c r="C526" t="s">
        <v>397</v>
      </c>
      <c r="D526" t="str">
        <f t="shared" si="8"/>
        <v>000</v>
      </c>
    </row>
    <row r="527" spans="1:4" x14ac:dyDescent="0.25">
      <c r="A527" t="s">
        <v>10168</v>
      </c>
      <c r="B527">
        <v>0</v>
      </c>
      <c r="C527" t="s">
        <v>397</v>
      </c>
      <c r="D527" t="str">
        <f t="shared" si="8"/>
        <v>000</v>
      </c>
    </row>
    <row r="528" spans="1:4" x14ac:dyDescent="0.25">
      <c r="A528" t="s">
        <v>10169</v>
      </c>
      <c r="B528">
        <v>0</v>
      </c>
      <c r="C528" t="s">
        <v>397</v>
      </c>
      <c r="D528" t="str">
        <f t="shared" si="8"/>
        <v>000</v>
      </c>
    </row>
    <row r="529" spans="1:4" x14ac:dyDescent="0.25">
      <c r="A529" t="s">
        <v>10170</v>
      </c>
      <c r="B529">
        <v>0</v>
      </c>
      <c r="C529" t="s">
        <v>397</v>
      </c>
      <c r="D529" t="str">
        <f t="shared" si="8"/>
        <v>000</v>
      </c>
    </row>
    <row r="530" spans="1:4" x14ac:dyDescent="0.25">
      <c r="A530" t="s">
        <v>10171</v>
      </c>
      <c r="B530">
        <v>0</v>
      </c>
      <c r="C530" t="s">
        <v>397</v>
      </c>
      <c r="D530" t="str">
        <f t="shared" si="8"/>
        <v>000</v>
      </c>
    </row>
    <row r="531" spans="1:4" x14ac:dyDescent="0.25">
      <c r="A531" t="s">
        <v>10172</v>
      </c>
      <c r="B531">
        <v>0</v>
      </c>
      <c r="C531" t="s">
        <v>397</v>
      </c>
      <c r="D531" t="str">
        <f t="shared" si="8"/>
        <v>000</v>
      </c>
    </row>
    <row r="532" spans="1:4" x14ac:dyDescent="0.25">
      <c r="A532" t="s">
        <v>10173</v>
      </c>
      <c r="B532">
        <v>0</v>
      </c>
      <c r="C532" t="s">
        <v>397</v>
      </c>
      <c r="D532" t="str">
        <f t="shared" si="8"/>
        <v>000</v>
      </c>
    </row>
    <row r="533" spans="1:4" x14ac:dyDescent="0.25">
      <c r="A533" t="s">
        <v>10174</v>
      </c>
      <c r="B533">
        <v>0</v>
      </c>
      <c r="C533" t="s">
        <v>397</v>
      </c>
      <c r="D533" t="str">
        <f t="shared" si="8"/>
        <v>000</v>
      </c>
    </row>
    <row r="534" spans="1:4" x14ac:dyDescent="0.25">
      <c r="A534" t="s">
        <v>10175</v>
      </c>
      <c r="B534">
        <v>0</v>
      </c>
      <c r="C534" t="s">
        <v>397</v>
      </c>
      <c r="D534" t="str">
        <f t="shared" si="8"/>
        <v>000</v>
      </c>
    </row>
    <row r="535" spans="1:4" x14ac:dyDescent="0.25">
      <c r="A535" t="s">
        <v>10176</v>
      </c>
      <c r="B535">
        <v>0</v>
      </c>
      <c r="C535" t="s">
        <v>397</v>
      </c>
      <c r="D535" t="str">
        <f t="shared" si="8"/>
        <v>000</v>
      </c>
    </row>
    <row r="536" spans="1:4" x14ac:dyDescent="0.25">
      <c r="A536" t="s">
        <v>10130</v>
      </c>
      <c r="B536">
        <v>152</v>
      </c>
      <c r="D536" t="str">
        <f t="shared" si="8"/>
        <v>152</v>
      </c>
    </row>
    <row r="537" spans="1:4" x14ac:dyDescent="0.25">
      <c r="A537" t="s">
        <v>10130</v>
      </c>
      <c r="B537">
        <v>153</v>
      </c>
      <c r="D537" t="str">
        <f t="shared" si="8"/>
        <v>153</v>
      </c>
    </row>
    <row r="538" spans="1:4" x14ac:dyDescent="0.25">
      <c r="A538" t="s">
        <v>10130</v>
      </c>
      <c r="B538">
        <v>154</v>
      </c>
      <c r="D538" t="str">
        <f t="shared" si="8"/>
        <v>154</v>
      </c>
    </row>
    <row r="539" spans="1:4" x14ac:dyDescent="0.25">
      <c r="A539" t="s">
        <v>10130</v>
      </c>
      <c r="B539">
        <v>155</v>
      </c>
      <c r="D539" t="str">
        <f t="shared" si="8"/>
        <v>155</v>
      </c>
    </row>
    <row r="540" spans="1:4" x14ac:dyDescent="0.25">
      <c r="A540" t="s">
        <v>10130</v>
      </c>
      <c r="B540">
        <v>156</v>
      </c>
      <c r="D540" t="str">
        <f t="shared" si="8"/>
        <v>156</v>
      </c>
    </row>
    <row r="541" spans="1:4" x14ac:dyDescent="0.25">
      <c r="A541" t="s">
        <v>10130</v>
      </c>
      <c r="B541">
        <v>157</v>
      </c>
      <c r="D541" t="str">
        <f t="shared" si="8"/>
        <v>157</v>
      </c>
    </row>
    <row r="542" spans="1:4" x14ac:dyDescent="0.25">
      <c r="A542" t="s">
        <v>10130</v>
      </c>
      <c r="B542">
        <v>158</v>
      </c>
      <c r="D542" t="str">
        <f t="shared" si="8"/>
        <v>158</v>
      </c>
    </row>
    <row r="543" spans="1:4" x14ac:dyDescent="0.25">
      <c r="A543" t="s">
        <v>10130</v>
      </c>
      <c r="B543">
        <v>159</v>
      </c>
      <c r="D543" t="str">
        <f t="shared" si="8"/>
        <v>159</v>
      </c>
    </row>
    <row r="544" spans="1:4" x14ac:dyDescent="0.25">
      <c r="A544" t="s">
        <v>10130</v>
      </c>
      <c r="B544">
        <v>160</v>
      </c>
      <c r="D544" t="str">
        <f t="shared" si="8"/>
        <v>160</v>
      </c>
    </row>
    <row r="545" spans="1:4" x14ac:dyDescent="0.25">
      <c r="A545" t="s">
        <v>10131</v>
      </c>
      <c r="B545">
        <v>101</v>
      </c>
      <c r="D545" t="str">
        <f t="shared" si="8"/>
        <v>101</v>
      </c>
    </row>
    <row r="546" spans="1:4" x14ac:dyDescent="0.25">
      <c r="A546" t="s">
        <v>10131</v>
      </c>
      <c r="B546">
        <v>106</v>
      </c>
      <c r="D546" t="str">
        <f t="shared" si="8"/>
        <v>106</v>
      </c>
    </row>
    <row r="547" spans="1:4" x14ac:dyDescent="0.25">
      <c r="A547" t="s">
        <v>10132</v>
      </c>
      <c r="B547">
        <v>126</v>
      </c>
      <c r="D547" t="str">
        <f t="shared" si="8"/>
        <v>126</v>
      </c>
    </row>
    <row r="548" spans="1:4" x14ac:dyDescent="0.25">
      <c r="A548" t="s">
        <v>10133</v>
      </c>
      <c r="B548">
        <v>156</v>
      </c>
      <c r="D548" t="str">
        <f t="shared" si="8"/>
        <v>156</v>
      </c>
    </row>
    <row r="549" spans="1:4" x14ac:dyDescent="0.25">
      <c r="A549" t="s">
        <v>10178</v>
      </c>
      <c r="B549">
        <v>0</v>
      </c>
      <c r="D549" t="str">
        <f t="shared" si="8"/>
        <v>000</v>
      </c>
    </row>
    <row r="550" spans="1:4" x14ac:dyDescent="0.25">
      <c r="A550" t="s">
        <v>10134</v>
      </c>
      <c r="B550">
        <v>121</v>
      </c>
      <c r="D550" t="str">
        <f t="shared" si="8"/>
        <v>121</v>
      </c>
    </row>
    <row r="551" spans="1:4" x14ac:dyDescent="0.25">
      <c r="A551" t="s">
        <v>10134</v>
      </c>
      <c r="B551">
        <v>122</v>
      </c>
      <c r="D551" t="str">
        <f t="shared" si="8"/>
        <v>122</v>
      </c>
    </row>
    <row r="552" spans="1:4" x14ac:dyDescent="0.25">
      <c r="A552" t="s">
        <v>10134</v>
      </c>
      <c r="B552">
        <v>123</v>
      </c>
      <c r="D552" t="str">
        <f t="shared" si="8"/>
        <v>123</v>
      </c>
    </row>
    <row r="553" spans="1:4" x14ac:dyDescent="0.25">
      <c r="A553" t="s">
        <v>10134</v>
      </c>
      <c r="B553">
        <v>124</v>
      </c>
      <c r="D553" t="str">
        <f t="shared" si="8"/>
        <v>124</v>
      </c>
    </row>
    <row r="554" spans="1:4" x14ac:dyDescent="0.25">
      <c r="A554" t="s">
        <v>10134</v>
      </c>
      <c r="B554">
        <v>125</v>
      </c>
      <c r="D554" t="str">
        <f t="shared" si="8"/>
        <v>125</v>
      </c>
    </row>
    <row r="555" spans="1:4" x14ac:dyDescent="0.25">
      <c r="A555" t="s">
        <v>10134</v>
      </c>
      <c r="B555">
        <v>126</v>
      </c>
      <c r="D555" t="str">
        <f t="shared" si="8"/>
        <v>126</v>
      </c>
    </row>
    <row r="556" spans="1:4" x14ac:dyDescent="0.25">
      <c r="A556" t="s">
        <v>10134</v>
      </c>
      <c r="B556">
        <v>127</v>
      </c>
      <c r="D556" t="str">
        <f t="shared" si="8"/>
        <v>127</v>
      </c>
    </row>
    <row r="557" spans="1:4" x14ac:dyDescent="0.25">
      <c r="A557" t="s">
        <v>10134</v>
      </c>
      <c r="B557">
        <v>128</v>
      </c>
      <c r="D557" t="str">
        <f t="shared" si="8"/>
        <v>128</v>
      </c>
    </row>
    <row r="558" spans="1:4" x14ac:dyDescent="0.25">
      <c r="A558" t="s">
        <v>10134</v>
      </c>
      <c r="B558">
        <v>129</v>
      </c>
      <c r="D558" t="str">
        <f t="shared" si="8"/>
        <v>129</v>
      </c>
    </row>
    <row r="559" spans="1:4" x14ac:dyDescent="0.25">
      <c r="A559" t="s">
        <v>10134</v>
      </c>
      <c r="B559">
        <v>130</v>
      </c>
      <c r="D559" t="str">
        <f t="shared" si="8"/>
        <v>130</v>
      </c>
    </row>
    <row r="560" spans="1:4" x14ac:dyDescent="0.25">
      <c r="A560" t="s">
        <v>10134</v>
      </c>
      <c r="B560">
        <v>131</v>
      </c>
      <c r="D560" t="str">
        <f t="shared" si="8"/>
        <v>131</v>
      </c>
    </row>
    <row r="561" spans="1:4" x14ac:dyDescent="0.25">
      <c r="A561" t="s">
        <v>10134</v>
      </c>
      <c r="B561">
        <v>132</v>
      </c>
      <c r="D561" t="str">
        <f t="shared" si="8"/>
        <v>132</v>
      </c>
    </row>
    <row r="562" spans="1:4" x14ac:dyDescent="0.25">
      <c r="A562" t="s">
        <v>10134</v>
      </c>
      <c r="B562">
        <v>133</v>
      </c>
      <c r="D562" t="str">
        <f t="shared" si="8"/>
        <v>133</v>
      </c>
    </row>
    <row r="563" spans="1:4" x14ac:dyDescent="0.25">
      <c r="A563" t="s">
        <v>10134</v>
      </c>
      <c r="B563">
        <v>134</v>
      </c>
      <c r="D563" t="str">
        <f t="shared" si="8"/>
        <v>134</v>
      </c>
    </row>
    <row r="564" spans="1:4" x14ac:dyDescent="0.25">
      <c r="A564" t="s">
        <v>10134</v>
      </c>
      <c r="B564">
        <v>135</v>
      </c>
      <c r="D564" t="str">
        <f t="shared" si="8"/>
        <v>135</v>
      </c>
    </row>
    <row r="565" spans="1:4" x14ac:dyDescent="0.25">
      <c r="A565" t="s">
        <v>10134</v>
      </c>
      <c r="B565">
        <v>136</v>
      </c>
      <c r="D565" t="str">
        <f t="shared" si="8"/>
        <v>136</v>
      </c>
    </row>
    <row r="566" spans="1:4" x14ac:dyDescent="0.25">
      <c r="A566" t="s">
        <v>10134</v>
      </c>
      <c r="B566">
        <v>137</v>
      </c>
      <c r="D566" t="str">
        <f t="shared" si="8"/>
        <v>137</v>
      </c>
    </row>
    <row r="567" spans="1:4" x14ac:dyDescent="0.25">
      <c r="A567" t="s">
        <v>10134</v>
      </c>
      <c r="B567">
        <v>138</v>
      </c>
      <c r="D567" t="str">
        <f t="shared" si="8"/>
        <v>138</v>
      </c>
    </row>
    <row r="568" spans="1:4" x14ac:dyDescent="0.25">
      <c r="A568" t="s">
        <v>10134</v>
      </c>
      <c r="B568">
        <v>139</v>
      </c>
      <c r="D568" t="str">
        <f t="shared" si="8"/>
        <v>139</v>
      </c>
    </row>
    <row r="569" spans="1:4" x14ac:dyDescent="0.25">
      <c r="A569" t="s">
        <v>10134</v>
      </c>
      <c r="B569">
        <v>140</v>
      </c>
      <c r="D569" t="str">
        <f t="shared" si="8"/>
        <v>140</v>
      </c>
    </row>
    <row r="570" spans="1:4" x14ac:dyDescent="0.25">
      <c r="A570" t="s">
        <v>10134</v>
      </c>
      <c r="B570">
        <v>141</v>
      </c>
      <c r="D570" t="str">
        <f t="shared" si="8"/>
        <v>141</v>
      </c>
    </row>
    <row r="571" spans="1:4" x14ac:dyDescent="0.25">
      <c r="A571" t="s">
        <v>10134</v>
      </c>
      <c r="B571">
        <v>142</v>
      </c>
      <c r="D571" t="str">
        <f t="shared" si="8"/>
        <v>142</v>
      </c>
    </row>
    <row r="572" spans="1:4" x14ac:dyDescent="0.25">
      <c r="A572" t="s">
        <v>10134</v>
      </c>
      <c r="B572">
        <v>143</v>
      </c>
      <c r="D572" t="str">
        <f t="shared" si="8"/>
        <v>143</v>
      </c>
    </row>
    <row r="573" spans="1:4" x14ac:dyDescent="0.25">
      <c r="A573" t="s">
        <v>10134</v>
      </c>
      <c r="B573">
        <v>144</v>
      </c>
      <c r="D573" t="str">
        <f t="shared" si="8"/>
        <v>144</v>
      </c>
    </row>
    <row r="574" spans="1:4" x14ac:dyDescent="0.25">
      <c r="A574" t="s">
        <v>10134</v>
      </c>
      <c r="B574">
        <v>145</v>
      </c>
      <c r="D574" t="str">
        <f t="shared" si="8"/>
        <v>145</v>
      </c>
    </row>
    <row r="575" spans="1:4" x14ac:dyDescent="0.25">
      <c r="A575" t="s">
        <v>10134</v>
      </c>
      <c r="B575">
        <v>146</v>
      </c>
      <c r="D575" t="str">
        <f t="shared" si="8"/>
        <v>146</v>
      </c>
    </row>
    <row r="576" spans="1:4" x14ac:dyDescent="0.25">
      <c r="A576" t="s">
        <v>10134</v>
      </c>
      <c r="B576">
        <v>147</v>
      </c>
      <c r="D576" t="str">
        <f t="shared" si="8"/>
        <v>147</v>
      </c>
    </row>
    <row r="577" spans="1:4" x14ac:dyDescent="0.25">
      <c r="A577" t="s">
        <v>10134</v>
      </c>
      <c r="B577">
        <v>148</v>
      </c>
      <c r="D577" t="str">
        <f t="shared" si="8"/>
        <v>148</v>
      </c>
    </row>
    <row r="578" spans="1:4" x14ac:dyDescent="0.25">
      <c r="A578" t="s">
        <v>10134</v>
      </c>
      <c r="B578">
        <v>160</v>
      </c>
      <c r="D578" t="str">
        <f t="shared" si="8"/>
        <v>160</v>
      </c>
    </row>
    <row r="579" spans="1:4" x14ac:dyDescent="0.25">
      <c r="A579" t="s">
        <v>10134</v>
      </c>
      <c r="B579">
        <v>161</v>
      </c>
      <c r="D579" t="str">
        <f t="shared" ref="D579:D642" si="9">TEXT(B579,"000")</f>
        <v>161</v>
      </c>
    </row>
    <row r="580" spans="1:4" x14ac:dyDescent="0.25">
      <c r="A580" t="s">
        <v>10134</v>
      </c>
      <c r="B580">
        <v>162</v>
      </c>
      <c r="D580" t="str">
        <f t="shared" si="9"/>
        <v>162</v>
      </c>
    </row>
    <row r="581" spans="1:4" x14ac:dyDescent="0.25">
      <c r="A581" t="s">
        <v>10134</v>
      </c>
      <c r="B581">
        <v>163</v>
      </c>
      <c r="D581" t="str">
        <f t="shared" si="9"/>
        <v>163</v>
      </c>
    </row>
    <row r="582" spans="1:4" x14ac:dyDescent="0.25">
      <c r="A582" t="s">
        <v>10134</v>
      </c>
      <c r="B582">
        <v>164</v>
      </c>
      <c r="D582" t="str">
        <f t="shared" si="9"/>
        <v>164</v>
      </c>
    </row>
    <row r="583" spans="1:4" x14ac:dyDescent="0.25">
      <c r="A583" t="s">
        <v>10134</v>
      </c>
      <c r="B583">
        <v>165</v>
      </c>
      <c r="D583" t="str">
        <f t="shared" si="9"/>
        <v>165</v>
      </c>
    </row>
    <row r="584" spans="1:4" x14ac:dyDescent="0.25">
      <c r="A584" t="s">
        <v>10134</v>
      </c>
      <c r="B584">
        <v>166</v>
      </c>
      <c r="D584" t="str">
        <f t="shared" si="9"/>
        <v>166</v>
      </c>
    </row>
    <row r="585" spans="1:4" x14ac:dyDescent="0.25">
      <c r="A585" t="s">
        <v>10134</v>
      </c>
      <c r="B585">
        <v>167</v>
      </c>
      <c r="D585" t="str">
        <f t="shared" si="9"/>
        <v>167</v>
      </c>
    </row>
    <row r="586" spans="1:4" x14ac:dyDescent="0.25">
      <c r="A586" t="s">
        <v>10134</v>
      </c>
      <c r="B586">
        <v>168</v>
      </c>
      <c r="D586" t="str">
        <f t="shared" si="9"/>
        <v>168</v>
      </c>
    </row>
    <row r="587" spans="1:4" x14ac:dyDescent="0.25">
      <c r="A587" t="s">
        <v>10134</v>
      </c>
      <c r="B587">
        <v>169</v>
      </c>
      <c r="D587" t="str">
        <f t="shared" si="9"/>
        <v>169</v>
      </c>
    </row>
    <row r="588" spans="1:4" x14ac:dyDescent="0.25">
      <c r="A588" t="s">
        <v>10134</v>
      </c>
      <c r="B588">
        <v>170</v>
      </c>
      <c r="D588" t="str">
        <f t="shared" si="9"/>
        <v>170</v>
      </c>
    </row>
    <row r="589" spans="1:4" x14ac:dyDescent="0.25">
      <c r="A589" t="s">
        <v>10134</v>
      </c>
      <c r="B589">
        <v>171</v>
      </c>
      <c r="D589" t="str">
        <f t="shared" si="9"/>
        <v>171</v>
      </c>
    </row>
    <row r="590" spans="1:4" x14ac:dyDescent="0.25">
      <c r="A590" t="s">
        <v>10134</v>
      </c>
      <c r="B590">
        <v>172</v>
      </c>
      <c r="D590" t="str">
        <f t="shared" si="9"/>
        <v>172</v>
      </c>
    </row>
    <row r="591" spans="1:4" x14ac:dyDescent="0.25">
      <c r="A591" t="s">
        <v>10134</v>
      </c>
      <c r="B591">
        <v>173</v>
      </c>
      <c r="D591" t="str">
        <f t="shared" si="9"/>
        <v>173</v>
      </c>
    </row>
    <row r="592" spans="1:4" x14ac:dyDescent="0.25">
      <c r="A592" t="s">
        <v>10134</v>
      </c>
      <c r="B592">
        <v>174</v>
      </c>
      <c r="D592" t="str">
        <f t="shared" si="9"/>
        <v>174</v>
      </c>
    </row>
    <row r="593" spans="1:4" x14ac:dyDescent="0.25">
      <c r="A593" t="s">
        <v>10134</v>
      </c>
      <c r="B593">
        <v>175</v>
      </c>
      <c r="D593" t="str">
        <f t="shared" si="9"/>
        <v>175</v>
      </c>
    </row>
    <row r="594" spans="1:4" x14ac:dyDescent="0.25">
      <c r="A594" t="s">
        <v>10134</v>
      </c>
      <c r="B594">
        <v>176</v>
      </c>
      <c r="D594" t="str">
        <f t="shared" si="9"/>
        <v>176</v>
      </c>
    </row>
    <row r="595" spans="1:4" x14ac:dyDescent="0.25">
      <c r="A595" t="s">
        <v>10134</v>
      </c>
      <c r="B595">
        <v>177</v>
      </c>
      <c r="D595" t="str">
        <f t="shared" si="9"/>
        <v>177</v>
      </c>
    </row>
    <row r="596" spans="1:4" x14ac:dyDescent="0.25">
      <c r="A596" t="s">
        <v>10134</v>
      </c>
      <c r="B596">
        <v>178</v>
      </c>
      <c r="D596" t="str">
        <f t="shared" si="9"/>
        <v>178</v>
      </c>
    </row>
    <row r="597" spans="1:4" x14ac:dyDescent="0.25">
      <c r="A597" t="s">
        <v>10134</v>
      </c>
      <c r="B597">
        <v>179</v>
      </c>
      <c r="D597" t="str">
        <f t="shared" si="9"/>
        <v>179</v>
      </c>
    </row>
    <row r="598" spans="1:4" x14ac:dyDescent="0.25">
      <c r="A598" t="s">
        <v>10134</v>
      </c>
      <c r="B598">
        <v>181</v>
      </c>
      <c r="D598" t="str">
        <f t="shared" si="9"/>
        <v>181</v>
      </c>
    </row>
    <row r="599" spans="1:4" x14ac:dyDescent="0.25">
      <c r="A599" t="s">
        <v>10134</v>
      </c>
      <c r="B599">
        <v>182</v>
      </c>
      <c r="D599" t="str">
        <f t="shared" si="9"/>
        <v>182</v>
      </c>
    </row>
    <row r="600" spans="1:4" x14ac:dyDescent="0.25">
      <c r="A600" t="s">
        <v>10134</v>
      </c>
      <c r="B600">
        <v>183</v>
      </c>
      <c r="D600" t="str">
        <f t="shared" si="9"/>
        <v>183</v>
      </c>
    </row>
    <row r="601" spans="1:4" x14ac:dyDescent="0.25">
      <c r="A601" t="s">
        <v>10134</v>
      </c>
      <c r="B601">
        <v>184</v>
      </c>
      <c r="D601" t="str">
        <f t="shared" si="9"/>
        <v>184</v>
      </c>
    </row>
    <row r="602" spans="1:4" x14ac:dyDescent="0.25">
      <c r="A602" t="s">
        <v>10134</v>
      </c>
      <c r="B602">
        <v>185</v>
      </c>
      <c r="D602" t="str">
        <f t="shared" si="9"/>
        <v>185</v>
      </c>
    </row>
    <row r="603" spans="1:4" x14ac:dyDescent="0.25">
      <c r="A603" t="s">
        <v>10134</v>
      </c>
      <c r="B603">
        <v>186</v>
      </c>
      <c r="D603" t="str">
        <f t="shared" si="9"/>
        <v>186</v>
      </c>
    </row>
    <row r="604" spans="1:4" x14ac:dyDescent="0.25">
      <c r="A604" t="s">
        <v>10134</v>
      </c>
      <c r="B604">
        <v>187</v>
      </c>
      <c r="D604" t="str">
        <f t="shared" si="9"/>
        <v>187</v>
      </c>
    </row>
    <row r="605" spans="1:4" x14ac:dyDescent="0.25">
      <c r="A605" t="s">
        <v>10134</v>
      </c>
      <c r="B605">
        <v>188</v>
      </c>
      <c r="D605" t="str">
        <f t="shared" si="9"/>
        <v>188</v>
      </c>
    </row>
    <row r="606" spans="1:4" x14ac:dyDescent="0.25">
      <c r="A606" t="s">
        <v>10134</v>
      </c>
      <c r="B606">
        <v>189</v>
      </c>
      <c r="D606" t="str">
        <f t="shared" si="9"/>
        <v>189</v>
      </c>
    </row>
    <row r="607" spans="1:4" x14ac:dyDescent="0.25">
      <c r="A607" t="s">
        <v>10134</v>
      </c>
      <c r="B607">
        <v>190</v>
      </c>
      <c r="D607" t="str">
        <f t="shared" si="9"/>
        <v>190</v>
      </c>
    </row>
    <row r="608" spans="1:4" x14ac:dyDescent="0.25">
      <c r="A608" t="s">
        <v>10134</v>
      </c>
      <c r="B608">
        <v>191</v>
      </c>
      <c r="D608" t="str">
        <f t="shared" si="9"/>
        <v>191</v>
      </c>
    </row>
    <row r="609" spans="1:4" x14ac:dyDescent="0.25">
      <c r="A609" t="s">
        <v>10134</v>
      </c>
      <c r="B609">
        <v>199</v>
      </c>
      <c r="D609" t="str">
        <f t="shared" si="9"/>
        <v>199</v>
      </c>
    </row>
    <row r="610" spans="1:4" x14ac:dyDescent="0.25">
      <c r="A610" t="s">
        <v>10179</v>
      </c>
      <c r="B610">
        <v>0</v>
      </c>
      <c r="D610" t="str">
        <f t="shared" si="9"/>
        <v>000</v>
      </c>
    </row>
    <row r="611" spans="1:4" x14ac:dyDescent="0.25">
      <c r="A611" t="s">
        <v>10135</v>
      </c>
      <c r="B611">
        <v>156</v>
      </c>
      <c r="D611" t="str">
        <f t="shared" si="9"/>
        <v>156</v>
      </c>
    </row>
    <row r="612" spans="1:4" x14ac:dyDescent="0.25">
      <c r="A612" t="s">
        <v>10135</v>
      </c>
      <c r="B612">
        <v>356</v>
      </c>
      <c r="D612" t="str">
        <f t="shared" si="9"/>
        <v>356</v>
      </c>
    </row>
    <row r="613" spans="1:4" x14ac:dyDescent="0.25">
      <c r="A613" t="s">
        <v>10135</v>
      </c>
      <c r="B613">
        <v>556</v>
      </c>
      <c r="D613" t="str">
        <f t="shared" si="9"/>
        <v>556</v>
      </c>
    </row>
    <row r="614" spans="1:4" x14ac:dyDescent="0.25">
      <c r="A614" t="s">
        <v>10135</v>
      </c>
      <c r="B614">
        <v>566</v>
      </c>
      <c r="D614" t="str">
        <f t="shared" si="9"/>
        <v>566</v>
      </c>
    </row>
    <row r="615" spans="1:4" x14ac:dyDescent="0.25">
      <c r="A615" t="s">
        <v>10135</v>
      </c>
      <c r="B615">
        <v>567</v>
      </c>
      <c r="D615" t="str">
        <f t="shared" si="9"/>
        <v>567</v>
      </c>
    </row>
    <row r="616" spans="1:4" x14ac:dyDescent="0.25">
      <c r="A616" t="s">
        <v>10136</v>
      </c>
      <c r="B616">
        <v>356</v>
      </c>
      <c r="D616" t="str">
        <f t="shared" si="9"/>
        <v>356</v>
      </c>
    </row>
    <row r="617" spans="1:4" x14ac:dyDescent="0.25">
      <c r="A617" t="s">
        <v>10136</v>
      </c>
      <c r="B617">
        <v>556</v>
      </c>
      <c r="D617" t="str">
        <f t="shared" si="9"/>
        <v>556</v>
      </c>
    </row>
    <row r="618" spans="1:4" x14ac:dyDescent="0.25">
      <c r="A618" t="s">
        <v>10137</v>
      </c>
      <c r="B618">
        <v>156</v>
      </c>
      <c r="D618" t="str">
        <f t="shared" si="9"/>
        <v>156</v>
      </c>
    </row>
    <row r="619" spans="1:4" x14ac:dyDescent="0.25">
      <c r="A619" t="s">
        <v>10137</v>
      </c>
      <c r="B619">
        <v>550</v>
      </c>
      <c r="D619" t="str">
        <f t="shared" si="9"/>
        <v>550</v>
      </c>
    </row>
    <row r="620" spans="1:4" x14ac:dyDescent="0.25">
      <c r="A620" t="s">
        <v>10137</v>
      </c>
      <c r="B620">
        <v>556</v>
      </c>
      <c r="D620" t="str">
        <f t="shared" si="9"/>
        <v>556</v>
      </c>
    </row>
    <row r="621" spans="1:4" x14ac:dyDescent="0.25">
      <c r="A621" t="s">
        <v>10137</v>
      </c>
      <c r="B621">
        <v>599</v>
      </c>
      <c r="D621" t="str">
        <f t="shared" si="9"/>
        <v>599</v>
      </c>
    </row>
    <row r="622" spans="1:4" x14ac:dyDescent="0.25">
      <c r="A622" t="s">
        <v>10396</v>
      </c>
      <c r="B622">
        <v>1</v>
      </c>
      <c r="C622" t="s">
        <v>7580</v>
      </c>
      <c r="D622" t="str">
        <f t="shared" si="9"/>
        <v>001</v>
      </c>
    </row>
    <row r="623" spans="1:4" x14ac:dyDescent="0.25">
      <c r="A623" t="s">
        <v>10396</v>
      </c>
      <c r="B623">
        <v>2</v>
      </c>
      <c r="C623" t="s">
        <v>7584</v>
      </c>
      <c r="D623" t="str">
        <f t="shared" si="9"/>
        <v>002</v>
      </c>
    </row>
    <row r="624" spans="1:4" x14ac:dyDescent="0.25">
      <c r="A624" t="s">
        <v>10396</v>
      </c>
      <c r="B624">
        <v>3</v>
      </c>
      <c r="C624" t="s">
        <v>7587</v>
      </c>
      <c r="D624" t="str">
        <f t="shared" si="9"/>
        <v>003</v>
      </c>
    </row>
    <row r="625" spans="1:4" x14ac:dyDescent="0.25">
      <c r="A625" t="s">
        <v>10396</v>
      </c>
      <c r="B625">
        <v>4</v>
      </c>
      <c r="C625" t="s">
        <v>7590</v>
      </c>
      <c r="D625" t="str">
        <f t="shared" si="9"/>
        <v>004</v>
      </c>
    </row>
    <row r="626" spans="1:4" x14ac:dyDescent="0.25">
      <c r="A626" t="s">
        <v>10396</v>
      </c>
      <c r="B626">
        <v>5</v>
      </c>
      <c r="C626" t="s">
        <v>7593</v>
      </c>
      <c r="D626" t="str">
        <f t="shared" si="9"/>
        <v>005</v>
      </c>
    </row>
    <row r="627" spans="1:4" x14ac:dyDescent="0.25">
      <c r="A627" t="s">
        <v>10396</v>
      </c>
      <c r="B627">
        <v>6</v>
      </c>
      <c r="C627" t="s">
        <v>7596</v>
      </c>
      <c r="D627" t="str">
        <f t="shared" si="9"/>
        <v>006</v>
      </c>
    </row>
    <row r="628" spans="1:4" x14ac:dyDescent="0.25">
      <c r="A628" t="s">
        <v>10396</v>
      </c>
      <c r="B628">
        <v>7</v>
      </c>
      <c r="C628" t="s">
        <v>7599</v>
      </c>
      <c r="D628" t="str">
        <f t="shared" si="9"/>
        <v>007</v>
      </c>
    </row>
    <row r="629" spans="1:4" x14ac:dyDescent="0.25">
      <c r="A629" t="s">
        <v>10396</v>
      </c>
      <c r="B629">
        <v>8</v>
      </c>
      <c r="C629" t="s">
        <v>7602</v>
      </c>
      <c r="D629" t="str">
        <f t="shared" si="9"/>
        <v>008</v>
      </c>
    </row>
    <row r="630" spans="1:4" x14ac:dyDescent="0.25">
      <c r="A630" t="s">
        <v>10396</v>
      </c>
      <c r="B630">
        <v>9</v>
      </c>
      <c r="C630" t="s">
        <v>7605</v>
      </c>
      <c r="D630" t="str">
        <f t="shared" si="9"/>
        <v>009</v>
      </c>
    </row>
    <row r="631" spans="1:4" x14ac:dyDescent="0.25">
      <c r="A631" t="s">
        <v>10396</v>
      </c>
      <c r="B631">
        <v>11</v>
      </c>
      <c r="C631" t="s">
        <v>7608</v>
      </c>
      <c r="D631" t="str">
        <f t="shared" si="9"/>
        <v>011</v>
      </c>
    </row>
    <row r="632" spans="1:4" x14ac:dyDescent="0.25">
      <c r="A632" t="s">
        <v>10396</v>
      </c>
      <c r="B632">
        <v>14</v>
      </c>
      <c r="C632" t="s">
        <v>7611</v>
      </c>
      <c r="D632" t="str">
        <f t="shared" si="9"/>
        <v>014</v>
      </c>
    </row>
    <row r="633" spans="1:4" x14ac:dyDescent="0.25">
      <c r="A633" t="s">
        <v>10396</v>
      </c>
      <c r="B633">
        <v>17</v>
      </c>
      <c r="C633" t="s">
        <v>7614</v>
      </c>
      <c r="D633" t="str">
        <f t="shared" si="9"/>
        <v>017</v>
      </c>
    </row>
    <row r="634" spans="1:4" x14ac:dyDescent="0.25">
      <c r="A634" t="s">
        <v>10396</v>
      </c>
      <c r="B634">
        <v>21</v>
      </c>
      <c r="C634" t="s">
        <v>7617</v>
      </c>
      <c r="D634" t="str">
        <f t="shared" si="9"/>
        <v>021</v>
      </c>
    </row>
    <row r="635" spans="1:4" x14ac:dyDescent="0.25">
      <c r="A635" t="s">
        <v>10396</v>
      </c>
      <c r="B635">
        <v>24</v>
      </c>
      <c r="C635" t="s">
        <v>7620</v>
      </c>
      <c r="D635" t="str">
        <f t="shared" si="9"/>
        <v>024</v>
      </c>
    </row>
    <row r="636" spans="1:4" x14ac:dyDescent="0.25">
      <c r="A636" t="s">
        <v>10396</v>
      </c>
      <c r="B636">
        <v>25</v>
      </c>
      <c r="C636" t="s">
        <v>7623</v>
      </c>
      <c r="D636" t="str">
        <f t="shared" si="9"/>
        <v>025</v>
      </c>
    </row>
    <row r="637" spans="1:4" x14ac:dyDescent="0.25">
      <c r="A637" t="s">
        <v>10396</v>
      </c>
      <c r="B637">
        <v>28</v>
      </c>
      <c r="C637" t="s">
        <v>7626</v>
      </c>
      <c r="D637" t="str">
        <f t="shared" si="9"/>
        <v>028</v>
      </c>
    </row>
    <row r="638" spans="1:4" x14ac:dyDescent="0.25">
      <c r="A638" t="s">
        <v>10396</v>
      </c>
      <c r="B638">
        <v>31</v>
      </c>
      <c r="C638" t="s">
        <v>7629</v>
      </c>
      <c r="D638" t="str">
        <f t="shared" si="9"/>
        <v>031</v>
      </c>
    </row>
    <row r="639" spans="1:4" x14ac:dyDescent="0.25">
      <c r="A639" t="s">
        <v>10396</v>
      </c>
      <c r="B639">
        <v>33</v>
      </c>
      <c r="C639" t="s">
        <v>7632</v>
      </c>
      <c r="D639" t="str">
        <f t="shared" si="9"/>
        <v>033</v>
      </c>
    </row>
    <row r="640" spans="1:4" x14ac:dyDescent="0.25">
      <c r="A640" t="s">
        <v>10396</v>
      </c>
      <c r="B640">
        <v>38</v>
      </c>
      <c r="C640" t="s">
        <v>7635</v>
      </c>
      <c r="D640" t="str">
        <f t="shared" si="9"/>
        <v>038</v>
      </c>
    </row>
    <row r="641" spans="1:4" x14ac:dyDescent="0.25">
      <c r="A641" t="s">
        <v>10396</v>
      </c>
      <c r="B641">
        <v>40</v>
      </c>
      <c r="C641" t="s">
        <v>7638</v>
      </c>
      <c r="D641" t="str">
        <f t="shared" si="9"/>
        <v>040</v>
      </c>
    </row>
    <row r="642" spans="1:4" x14ac:dyDescent="0.25">
      <c r="A642" t="s">
        <v>10396</v>
      </c>
      <c r="B642">
        <v>41</v>
      </c>
      <c r="C642" t="s">
        <v>7641</v>
      </c>
      <c r="D642" t="str">
        <f t="shared" si="9"/>
        <v>041</v>
      </c>
    </row>
    <row r="643" spans="1:4" x14ac:dyDescent="0.25">
      <c r="A643" t="s">
        <v>10396</v>
      </c>
      <c r="B643">
        <v>44</v>
      </c>
      <c r="C643" t="s">
        <v>7644</v>
      </c>
      <c r="D643" t="str">
        <f t="shared" ref="D643:D706" si="10">TEXT(B643,"000")</f>
        <v>044</v>
      </c>
    </row>
    <row r="644" spans="1:4" x14ac:dyDescent="0.25">
      <c r="A644" t="s">
        <v>10396</v>
      </c>
      <c r="B644">
        <v>45</v>
      </c>
      <c r="C644" t="s">
        <v>7647</v>
      </c>
      <c r="D644" t="str">
        <f t="shared" si="10"/>
        <v>045</v>
      </c>
    </row>
    <row r="645" spans="1:4" x14ac:dyDescent="0.25">
      <c r="A645" t="s">
        <v>10396</v>
      </c>
      <c r="B645">
        <v>47</v>
      </c>
      <c r="C645" t="s">
        <v>7650</v>
      </c>
      <c r="D645" t="str">
        <f t="shared" si="10"/>
        <v>047</v>
      </c>
    </row>
    <row r="646" spans="1:4" x14ac:dyDescent="0.25">
      <c r="A646" t="s">
        <v>10396</v>
      </c>
      <c r="B646">
        <v>48</v>
      </c>
      <c r="C646" t="s">
        <v>7653</v>
      </c>
      <c r="D646" t="str">
        <f t="shared" si="10"/>
        <v>048</v>
      </c>
    </row>
    <row r="647" spans="1:4" x14ac:dyDescent="0.25">
      <c r="A647" t="s">
        <v>10396</v>
      </c>
      <c r="B647">
        <v>49</v>
      </c>
      <c r="C647" t="s">
        <v>7656</v>
      </c>
      <c r="D647" t="str">
        <f t="shared" si="10"/>
        <v>049</v>
      </c>
    </row>
    <row r="648" spans="1:4" x14ac:dyDescent="0.25">
      <c r="A648" t="s">
        <v>10396</v>
      </c>
      <c r="B648">
        <v>59</v>
      </c>
      <c r="C648" t="s">
        <v>7659</v>
      </c>
      <c r="D648" t="str">
        <f t="shared" si="10"/>
        <v>059</v>
      </c>
    </row>
    <row r="649" spans="1:4" x14ac:dyDescent="0.25">
      <c r="A649" t="s">
        <v>10396</v>
      </c>
      <c r="B649">
        <v>60</v>
      </c>
      <c r="C649" t="s">
        <v>7662</v>
      </c>
      <c r="D649" t="str">
        <f t="shared" si="10"/>
        <v>060</v>
      </c>
    </row>
    <row r="650" spans="1:4" x14ac:dyDescent="0.25">
      <c r="A650" t="s">
        <v>10396</v>
      </c>
      <c r="B650">
        <v>62</v>
      </c>
      <c r="C650" t="s">
        <v>7665</v>
      </c>
      <c r="D650" t="str">
        <f t="shared" si="10"/>
        <v>062</v>
      </c>
    </row>
    <row r="651" spans="1:4" x14ac:dyDescent="0.25">
      <c r="A651" t="s">
        <v>10396</v>
      </c>
      <c r="B651">
        <v>63</v>
      </c>
      <c r="C651" t="s">
        <v>7668</v>
      </c>
      <c r="D651" t="str">
        <f t="shared" si="10"/>
        <v>063</v>
      </c>
    </row>
    <row r="652" spans="1:4" x14ac:dyDescent="0.25">
      <c r="A652" t="s">
        <v>10396</v>
      </c>
      <c r="B652">
        <v>65</v>
      </c>
      <c r="C652" t="s">
        <v>7671</v>
      </c>
      <c r="D652" t="str">
        <f t="shared" si="10"/>
        <v>065</v>
      </c>
    </row>
    <row r="653" spans="1:4" x14ac:dyDescent="0.25">
      <c r="A653" t="s">
        <v>10396</v>
      </c>
      <c r="B653">
        <v>66</v>
      </c>
      <c r="C653" t="s">
        <v>7674</v>
      </c>
      <c r="D653" t="str">
        <f t="shared" si="10"/>
        <v>066</v>
      </c>
    </row>
    <row r="654" spans="1:4" x14ac:dyDescent="0.25">
      <c r="A654" t="s">
        <v>10396</v>
      </c>
      <c r="B654">
        <v>68</v>
      </c>
      <c r="C654" t="s">
        <v>7677</v>
      </c>
      <c r="D654" t="str">
        <f t="shared" si="10"/>
        <v>068</v>
      </c>
    </row>
    <row r="655" spans="1:4" x14ac:dyDescent="0.25">
      <c r="A655" t="s">
        <v>10396</v>
      </c>
      <c r="B655">
        <v>69</v>
      </c>
      <c r="C655" t="s">
        <v>7680</v>
      </c>
      <c r="D655" t="str">
        <f t="shared" si="10"/>
        <v>069</v>
      </c>
    </row>
    <row r="656" spans="1:4" x14ac:dyDescent="0.25">
      <c r="A656" t="s">
        <v>10396</v>
      </c>
      <c r="B656">
        <v>71</v>
      </c>
      <c r="C656" t="s">
        <v>7683</v>
      </c>
      <c r="D656" t="str">
        <f t="shared" si="10"/>
        <v>071</v>
      </c>
    </row>
    <row r="657" spans="1:4" x14ac:dyDescent="0.25">
      <c r="A657" t="s">
        <v>10396</v>
      </c>
      <c r="B657">
        <v>75</v>
      </c>
      <c r="C657" t="s">
        <v>7686</v>
      </c>
      <c r="D657" t="str">
        <f t="shared" si="10"/>
        <v>075</v>
      </c>
    </row>
    <row r="658" spans="1:4" x14ac:dyDescent="0.25">
      <c r="A658" t="s">
        <v>10396</v>
      </c>
      <c r="B658">
        <v>79</v>
      </c>
      <c r="C658" t="s">
        <v>7689</v>
      </c>
      <c r="D658" t="str">
        <f t="shared" si="10"/>
        <v>079</v>
      </c>
    </row>
    <row r="659" spans="1:4" x14ac:dyDescent="0.25">
      <c r="A659" t="s">
        <v>10396</v>
      </c>
      <c r="B659">
        <v>80</v>
      </c>
      <c r="C659" t="s">
        <v>7692</v>
      </c>
      <c r="D659" t="str">
        <f t="shared" si="10"/>
        <v>080</v>
      </c>
    </row>
    <row r="660" spans="1:4" x14ac:dyDescent="0.25">
      <c r="A660" t="s">
        <v>10396</v>
      </c>
      <c r="B660">
        <v>81</v>
      </c>
      <c r="C660" t="s">
        <v>7695</v>
      </c>
      <c r="D660" t="str">
        <f t="shared" si="10"/>
        <v>081</v>
      </c>
    </row>
    <row r="661" spans="1:4" x14ac:dyDescent="0.25">
      <c r="A661" t="s">
        <v>10396</v>
      </c>
      <c r="B661">
        <v>83</v>
      </c>
      <c r="C661" t="s">
        <v>7698</v>
      </c>
      <c r="D661" t="str">
        <f t="shared" si="10"/>
        <v>083</v>
      </c>
    </row>
    <row r="662" spans="1:4" x14ac:dyDescent="0.25">
      <c r="A662" t="s">
        <v>10396</v>
      </c>
      <c r="B662">
        <v>86</v>
      </c>
      <c r="C662" t="s">
        <v>7701</v>
      </c>
      <c r="D662" t="str">
        <f t="shared" si="10"/>
        <v>086</v>
      </c>
    </row>
    <row r="663" spans="1:4" x14ac:dyDescent="0.25">
      <c r="A663" t="s">
        <v>10396</v>
      </c>
      <c r="B663">
        <v>89</v>
      </c>
      <c r="C663" t="s">
        <v>7704</v>
      </c>
      <c r="D663" t="str">
        <f t="shared" si="10"/>
        <v>089</v>
      </c>
    </row>
    <row r="664" spans="1:4" x14ac:dyDescent="0.25">
      <c r="A664" t="s">
        <v>10396</v>
      </c>
      <c r="B664">
        <v>90</v>
      </c>
      <c r="C664" t="s">
        <v>7707</v>
      </c>
      <c r="D664" t="str">
        <f t="shared" si="10"/>
        <v>090</v>
      </c>
    </row>
    <row r="665" spans="1:4" x14ac:dyDescent="0.25">
      <c r="A665" t="s">
        <v>10396</v>
      </c>
      <c r="B665">
        <v>92</v>
      </c>
      <c r="C665" t="s">
        <v>7710</v>
      </c>
      <c r="D665" t="str">
        <f t="shared" si="10"/>
        <v>092</v>
      </c>
    </row>
    <row r="666" spans="1:4" x14ac:dyDescent="0.25">
      <c r="A666" t="s">
        <v>10396</v>
      </c>
      <c r="B666">
        <v>93</v>
      </c>
      <c r="C666" t="s">
        <v>7713</v>
      </c>
      <c r="D666" t="str">
        <f t="shared" si="10"/>
        <v>093</v>
      </c>
    </row>
    <row r="667" spans="1:4" x14ac:dyDescent="0.25">
      <c r="A667" t="s">
        <v>10396</v>
      </c>
      <c r="B667">
        <v>94</v>
      </c>
      <c r="C667" t="s">
        <v>7716</v>
      </c>
      <c r="D667" t="str">
        <f t="shared" si="10"/>
        <v>094</v>
      </c>
    </row>
    <row r="668" spans="1:4" x14ac:dyDescent="0.25">
      <c r="A668" t="s">
        <v>10396</v>
      </c>
      <c r="B668">
        <v>95</v>
      </c>
      <c r="C668" t="s">
        <v>7719</v>
      </c>
      <c r="D668" t="str">
        <f t="shared" si="10"/>
        <v>095</v>
      </c>
    </row>
    <row r="669" spans="1:4" x14ac:dyDescent="0.25">
      <c r="A669" t="s">
        <v>10396</v>
      </c>
      <c r="B669">
        <v>97</v>
      </c>
      <c r="C669" t="s">
        <v>7722</v>
      </c>
      <c r="D669" t="str">
        <f t="shared" si="10"/>
        <v>097</v>
      </c>
    </row>
    <row r="670" spans="1:4" x14ac:dyDescent="0.25">
      <c r="A670" t="s">
        <v>10396</v>
      </c>
      <c r="B670">
        <v>98</v>
      </c>
      <c r="C670" t="s">
        <v>7725</v>
      </c>
      <c r="D670" t="str">
        <f t="shared" si="10"/>
        <v>098</v>
      </c>
    </row>
    <row r="671" spans="1:4" x14ac:dyDescent="0.25">
      <c r="A671" t="s">
        <v>10396</v>
      </c>
      <c r="B671">
        <v>201</v>
      </c>
      <c r="C671" t="s">
        <v>9666</v>
      </c>
      <c r="D671" t="str">
        <f t="shared" si="10"/>
        <v>201</v>
      </c>
    </row>
    <row r="672" spans="1:4" x14ac:dyDescent="0.25">
      <c r="A672" t="s">
        <v>10396</v>
      </c>
      <c r="B672">
        <v>205</v>
      </c>
      <c r="C672" t="s">
        <v>9670</v>
      </c>
      <c r="D672" t="str">
        <f t="shared" si="10"/>
        <v>205</v>
      </c>
    </row>
    <row r="673" spans="1:4" x14ac:dyDescent="0.25">
      <c r="A673" t="s">
        <v>10396</v>
      </c>
      <c r="B673">
        <v>210</v>
      </c>
      <c r="C673" t="s">
        <v>9673</v>
      </c>
      <c r="D673" t="str">
        <f t="shared" si="10"/>
        <v>210</v>
      </c>
    </row>
    <row r="674" spans="1:4" x14ac:dyDescent="0.25">
      <c r="A674" t="s">
        <v>10396</v>
      </c>
      <c r="B674">
        <v>213</v>
      </c>
      <c r="C674" t="s">
        <v>9676</v>
      </c>
      <c r="D674" t="str">
        <f t="shared" si="10"/>
        <v>213</v>
      </c>
    </row>
    <row r="675" spans="1:4" x14ac:dyDescent="0.25">
      <c r="A675" t="s">
        <v>10396</v>
      </c>
      <c r="B675">
        <v>214</v>
      </c>
      <c r="C675" t="s">
        <v>9679</v>
      </c>
      <c r="D675" t="str">
        <f t="shared" si="10"/>
        <v>214</v>
      </c>
    </row>
    <row r="676" spans="1:4" x14ac:dyDescent="0.25">
      <c r="A676" t="s">
        <v>10396</v>
      </c>
      <c r="B676">
        <v>216</v>
      </c>
      <c r="C676" t="s">
        <v>9682</v>
      </c>
      <c r="D676" t="str">
        <f t="shared" si="10"/>
        <v>216</v>
      </c>
    </row>
    <row r="677" spans="1:4" x14ac:dyDescent="0.25">
      <c r="A677" t="s">
        <v>10396</v>
      </c>
      <c r="B677">
        <v>401</v>
      </c>
      <c r="C677" t="s">
        <v>9685</v>
      </c>
      <c r="D677" t="str">
        <f t="shared" si="10"/>
        <v>401</v>
      </c>
    </row>
    <row r="678" spans="1:4" x14ac:dyDescent="0.25">
      <c r="A678" t="s">
        <v>10396</v>
      </c>
      <c r="B678">
        <v>402</v>
      </c>
      <c r="C678" t="s">
        <v>9688</v>
      </c>
      <c r="D678" t="str">
        <f t="shared" si="10"/>
        <v>402</v>
      </c>
    </row>
    <row r="679" spans="1:4" x14ac:dyDescent="0.25">
      <c r="A679" t="s">
        <v>10396</v>
      </c>
      <c r="B679">
        <v>509</v>
      </c>
      <c r="C679" t="s">
        <v>9691</v>
      </c>
      <c r="D679" t="str">
        <f t="shared" si="10"/>
        <v>509</v>
      </c>
    </row>
    <row r="680" spans="1:4" x14ac:dyDescent="0.25">
      <c r="A680" t="s">
        <v>10396</v>
      </c>
      <c r="B680">
        <v>510</v>
      </c>
      <c r="C680" t="s">
        <v>9694</v>
      </c>
      <c r="D680" t="str">
        <f t="shared" si="10"/>
        <v>510</v>
      </c>
    </row>
    <row r="681" spans="1:4" x14ac:dyDescent="0.25">
      <c r="A681" t="s">
        <v>10396</v>
      </c>
      <c r="B681">
        <v>512</v>
      </c>
      <c r="C681" t="s">
        <v>9697</v>
      </c>
      <c r="D681" t="str">
        <f t="shared" si="10"/>
        <v>512</v>
      </c>
    </row>
    <row r="682" spans="1:4" x14ac:dyDescent="0.25">
      <c r="A682" t="s">
        <v>10180</v>
      </c>
      <c r="B682">
        <v>0</v>
      </c>
      <c r="D682" t="str">
        <f t="shared" si="10"/>
        <v>000</v>
      </c>
    </row>
    <row r="683" spans="1:4" x14ac:dyDescent="0.25">
      <c r="A683" t="s">
        <v>10181</v>
      </c>
      <c r="B683">
        <v>0</v>
      </c>
      <c r="D683" t="str">
        <f t="shared" si="10"/>
        <v>000</v>
      </c>
    </row>
    <row r="684" spans="1:4" x14ac:dyDescent="0.25">
      <c r="A684" t="s">
        <v>10182</v>
      </c>
      <c r="B684">
        <v>0</v>
      </c>
      <c r="D684" t="str">
        <f t="shared" si="10"/>
        <v>000</v>
      </c>
    </row>
    <row r="685" spans="1:4" x14ac:dyDescent="0.25">
      <c r="A685" t="s">
        <v>10183</v>
      </c>
      <c r="B685">
        <v>0</v>
      </c>
      <c r="D685" t="str">
        <f t="shared" si="10"/>
        <v>000</v>
      </c>
    </row>
    <row r="686" spans="1:4" x14ac:dyDescent="0.25">
      <c r="A686" t="s">
        <v>10184</v>
      </c>
      <c r="B686">
        <v>0</v>
      </c>
      <c r="D686" t="str">
        <f t="shared" si="10"/>
        <v>000</v>
      </c>
    </row>
    <row r="687" spans="1:4" x14ac:dyDescent="0.25">
      <c r="A687" t="s">
        <v>10185</v>
      </c>
      <c r="B687">
        <v>0</v>
      </c>
      <c r="D687" t="str">
        <f t="shared" si="10"/>
        <v>000</v>
      </c>
    </row>
    <row r="688" spans="1:4" x14ac:dyDescent="0.25">
      <c r="A688" t="s">
        <v>10186</v>
      </c>
      <c r="B688">
        <v>0</v>
      </c>
      <c r="D688" t="str">
        <f t="shared" si="10"/>
        <v>000</v>
      </c>
    </row>
    <row r="689" spans="1:4" x14ac:dyDescent="0.25">
      <c r="A689" t="s">
        <v>10187</v>
      </c>
      <c r="B689">
        <v>0</v>
      </c>
      <c r="D689" t="str">
        <f t="shared" si="10"/>
        <v>000</v>
      </c>
    </row>
    <row r="690" spans="1:4" x14ac:dyDescent="0.25">
      <c r="A690" t="s">
        <v>10188</v>
      </c>
      <c r="B690">
        <v>0</v>
      </c>
      <c r="D690" t="str">
        <f t="shared" si="10"/>
        <v>000</v>
      </c>
    </row>
    <row r="691" spans="1:4" x14ac:dyDescent="0.25">
      <c r="A691" t="s">
        <v>10189</v>
      </c>
      <c r="B691">
        <v>0</v>
      </c>
      <c r="D691" t="str">
        <f t="shared" si="10"/>
        <v>000</v>
      </c>
    </row>
    <row r="692" spans="1:4" x14ac:dyDescent="0.25">
      <c r="A692" t="s">
        <v>10190</v>
      </c>
      <c r="B692">
        <v>0</v>
      </c>
      <c r="D692" t="str">
        <f t="shared" si="10"/>
        <v>000</v>
      </c>
    </row>
    <row r="693" spans="1:4" x14ac:dyDescent="0.25">
      <c r="A693" t="s">
        <v>10191</v>
      </c>
      <c r="B693">
        <v>0</v>
      </c>
      <c r="D693" t="str">
        <f t="shared" si="10"/>
        <v>000</v>
      </c>
    </row>
    <row r="694" spans="1:4" x14ac:dyDescent="0.25">
      <c r="A694" t="s">
        <v>10192</v>
      </c>
      <c r="B694">
        <v>0</v>
      </c>
      <c r="D694" t="str">
        <f t="shared" si="10"/>
        <v>000</v>
      </c>
    </row>
    <row r="695" spans="1:4" x14ac:dyDescent="0.25">
      <c r="A695" t="s">
        <v>10193</v>
      </c>
      <c r="B695">
        <v>0</v>
      </c>
      <c r="D695" t="str">
        <f t="shared" si="10"/>
        <v>000</v>
      </c>
    </row>
    <row r="696" spans="1:4" x14ac:dyDescent="0.25">
      <c r="A696" t="s">
        <v>10194</v>
      </c>
      <c r="B696">
        <v>0</v>
      </c>
      <c r="D696" t="str">
        <f t="shared" si="10"/>
        <v>000</v>
      </c>
    </row>
    <row r="697" spans="1:4" x14ac:dyDescent="0.25">
      <c r="A697" t="s">
        <v>10195</v>
      </c>
      <c r="B697">
        <v>0</v>
      </c>
      <c r="D697" t="str">
        <f t="shared" si="10"/>
        <v>000</v>
      </c>
    </row>
    <row r="698" spans="1:4" x14ac:dyDescent="0.25">
      <c r="A698" t="s">
        <v>10196</v>
      </c>
      <c r="B698">
        <v>0</v>
      </c>
      <c r="D698" t="str">
        <f t="shared" si="10"/>
        <v>000</v>
      </c>
    </row>
    <row r="699" spans="1:4" x14ac:dyDescent="0.25">
      <c r="A699" t="s">
        <v>10197</v>
      </c>
      <c r="B699">
        <v>0</v>
      </c>
      <c r="D699" t="str">
        <f t="shared" si="10"/>
        <v>000</v>
      </c>
    </row>
    <row r="700" spans="1:4" x14ac:dyDescent="0.25">
      <c r="A700" t="s">
        <v>10198</v>
      </c>
      <c r="B700">
        <v>0</v>
      </c>
      <c r="D700" t="str">
        <f t="shared" si="10"/>
        <v>000</v>
      </c>
    </row>
    <row r="701" spans="1:4" x14ac:dyDescent="0.25">
      <c r="A701" t="s">
        <v>10199</v>
      </c>
      <c r="B701">
        <v>0</v>
      </c>
      <c r="D701" t="str">
        <f t="shared" si="10"/>
        <v>000</v>
      </c>
    </row>
    <row r="702" spans="1:4" x14ac:dyDescent="0.25">
      <c r="A702" t="s">
        <v>10138</v>
      </c>
      <c r="B702">
        <v>0</v>
      </c>
      <c r="D702" t="str">
        <f t="shared" si="10"/>
        <v>000</v>
      </c>
    </row>
    <row r="703" spans="1:4" x14ac:dyDescent="0.25">
      <c r="A703" t="s">
        <v>10138</v>
      </c>
      <c r="B703">
        <v>152</v>
      </c>
      <c r="D703" t="str">
        <f t="shared" si="10"/>
        <v>152</v>
      </c>
    </row>
    <row r="704" spans="1:4" x14ac:dyDescent="0.25">
      <c r="A704" t="s">
        <v>10138</v>
      </c>
      <c r="B704">
        <v>153</v>
      </c>
      <c r="D704" t="str">
        <f t="shared" si="10"/>
        <v>153</v>
      </c>
    </row>
    <row r="705" spans="1:4" x14ac:dyDescent="0.25">
      <c r="A705" t="s">
        <v>10138</v>
      </c>
      <c r="B705">
        <v>154</v>
      </c>
      <c r="D705" t="str">
        <f t="shared" si="10"/>
        <v>154</v>
      </c>
    </row>
    <row r="706" spans="1:4" x14ac:dyDescent="0.25">
      <c r="A706" t="s">
        <v>10138</v>
      </c>
      <c r="B706">
        <v>155</v>
      </c>
      <c r="D706" t="str">
        <f t="shared" si="10"/>
        <v>155</v>
      </c>
    </row>
    <row r="707" spans="1:4" x14ac:dyDescent="0.25">
      <c r="A707" t="s">
        <v>10138</v>
      </c>
      <c r="B707">
        <v>156</v>
      </c>
      <c r="D707" t="str">
        <f t="shared" ref="D707:D770" si="11">TEXT(B707,"000")</f>
        <v>156</v>
      </c>
    </row>
    <row r="708" spans="1:4" x14ac:dyDescent="0.25">
      <c r="A708" t="s">
        <v>10138</v>
      </c>
      <c r="B708">
        <v>157</v>
      </c>
      <c r="D708" t="str">
        <f t="shared" si="11"/>
        <v>157</v>
      </c>
    </row>
    <row r="709" spans="1:4" x14ac:dyDescent="0.25">
      <c r="A709" t="s">
        <v>10138</v>
      </c>
      <c r="B709">
        <v>158</v>
      </c>
      <c r="D709" t="str">
        <f t="shared" si="11"/>
        <v>158</v>
      </c>
    </row>
    <row r="710" spans="1:4" x14ac:dyDescent="0.25">
      <c r="A710" t="s">
        <v>10138</v>
      </c>
      <c r="B710">
        <v>159</v>
      </c>
      <c r="D710" t="str">
        <f t="shared" si="11"/>
        <v>159</v>
      </c>
    </row>
    <row r="711" spans="1:4" x14ac:dyDescent="0.25">
      <c r="A711" t="s">
        <v>10200</v>
      </c>
      <c r="B711">
        <v>0</v>
      </c>
      <c r="D711" t="str">
        <f t="shared" si="11"/>
        <v>000</v>
      </c>
    </row>
    <row r="712" spans="1:4" x14ac:dyDescent="0.25">
      <c r="A712" t="s">
        <v>10201</v>
      </c>
      <c r="B712">
        <v>0</v>
      </c>
      <c r="D712" t="str">
        <f t="shared" si="11"/>
        <v>000</v>
      </c>
    </row>
    <row r="713" spans="1:4" x14ac:dyDescent="0.25">
      <c r="A713" t="s">
        <v>10139</v>
      </c>
      <c r="B713">
        <v>0</v>
      </c>
      <c r="D713" t="str">
        <f t="shared" si="11"/>
        <v>000</v>
      </c>
    </row>
    <row r="714" spans="1:4" x14ac:dyDescent="0.25">
      <c r="A714" t="s">
        <v>10139</v>
      </c>
      <c r="B714">
        <v>121</v>
      </c>
      <c r="D714" t="str">
        <f t="shared" si="11"/>
        <v>121</v>
      </c>
    </row>
    <row r="715" spans="1:4" x14ac:dyDescent="0.25">
      <c r="A715" t="s">
        <v>10139</v>
      </c>
      <c r="B715">
        <v>122</v>
      </c>
      <c r="D715" t="str">
        <f t="shared" si="11"/>
        <v>122</v>
      </c>
    </row>
    <row r="716" spans="1:4" x14ac:dyDescent="0.25">
      <c r="A716" t="s">
        <v>10139</v>
      </c>
      <c r="B716">
        <v>124</v>
      </c>
      <c r="D716" t="str">
        <f t="shared" si="11"/>
        <v>124</v>
      </c>
    </row>
    <row r="717" spans="1:4" x14ac:dyDescent="0.25">
      <c r="A717" t="s">
        <v>10139</v>
      </c>
      <c r="B717">
        <v>126</v>
      </c>
      <c r="D717" t="str">
        <f t="shared" si="11"/>
        <v>126</v>
      </c>
    </row>
    <row r="718" spans="1:4" x14ac:dyDescent="0.25">
      <c r="A718" t="s">
        <v>10139</v>
      </c>
      <c r="B718">
        <v>131</v>
      </c>
      <c r="D718" t="str">
        <f t="shared" si="11"/>
        <v>131</v>
      </c>
    </row>
    <row r="719" spans="1:4" x14ac:dyDescent="0.25">
      <c r="A719" t="s">
        <v>10139</v>
      </c>
      <c r="B719">
        <v>134</v>
      </c>
      <c r="D719" t="str">
        <f t="shared" si="11"/>
        <v>134</v>
      </c>
    </row>
    <row r="720" spans="1:4" x14ac:dyDescent="0.25">
      <c r="A720" t="s">
        <v>10139</v>
      </c>
      <c r="B720">
        <v>136</v>
      </c>
      <c r="D720" t="str">
        <f t="shared" si="11"/>
        <v>136</v>
      </c>
    </row>
    <row r="721" spans="1:4" x14ac:dyDescent="0.25">
      <c r="A721" t="s">
        <v>10139</v>
      </c>
      <c r="B721">
        <v>137</v>
      </c>
      <c r="D721" t="str">
        <f t="shared" si="11"/>
        <v>137</v>
      </c>
    </row>
    <row r="722" spans="1:4" x14ac:dyDescent="0.25">
      <c r="A722" t="s">
        <v>10139</v>
      </c>
      <c r="B722">
        <v>138</v>
      </c>
      <c r="D722" t="str">
        <f t="shared" si="11"/>
        <v>138</v>
      </c>
    </row>
    <row r="723" spans="1:4" x14ac:dyDescent="0.25">
      <c r="A723" t="s">
        <v>10139</v>
      </c>
      <c r="B723">
        <v>139</v>
      </c>
      <c r="D723" t="str">
        <f t="shared" si="11"/>
        <v>139</v>
      </c>
    </row>
    <row r="724" spans="1:4" x14ac:dyDescent="0.25">
      <c r="A724" t="s">
        <v>10139</v>
      </c>
      <c r="B724">
        <v>140</v>
      </c>
      <c r="D724" t="str">
        <f t="shared" si="11"/>
        <v>140</v>
      </c>
    </row>
    <row r="725" spans="1:4" x14ac:dyDescent="0.25">
      <c r="A725" t="s">
        <v>10139</v>
      </c>
      <c r="B725">
        <v>161</v>
      </c>
      <c r="D725" t="str">
        <f t="shared" si="11"/>
        <v>161</v>
      </c>
    </row>
    <row r="726" spans="1:4" x14ac:dyDescent="0.25">
      <c r="A726" t="s">
        <v>10139</v>
      </c>
      <c r="B726">
        <v>162</v>
      </c>
      <c r="D726" t="str">
        <f t="shared" si="11"/>
        <v>162</v>
      </c>
    </row>
    <row r="727" spans="1:4" x14ac:dyDescent="0.25">
      <c r="A727" t="s">
        <v>10139</v>
      </c>
      <c r="B727">
        <v>163</v>
      </c>
      <c r="D727" t="str">
        <f t="shared" si="11"/>
        <v>163</v>
      </c>
    </row>
    <row r="728" spans="1:4" x14ac:dyDescent="0.25">
      <c r="A728" t="s">
        <v>10139</v>
      </c>
      <c r="B728">
        <v>164</v>
      </c>
      <c r="D728" t="str">
        <f t="shared" si="11"/>
        <v>164</v>
      </c>
    </row>
    <row r="729" spans="1:4" x14ac:dyDescent="0.25">
      <c r="A729" t="s">
        <v>10139</v>
      </c>
      <c r="B729">
        <v>165</v>
      </c>
      <c r="D729" t="str">
        <f t="shared" si="11"/>
        <v>165</v>
      </c>
    </row>
    <row r="730" spans="1:4" x14ac:dyDescent="0.25">
      <c r="A730" t="s">
        <v>10139</v>
      </c>
      <c r="B730">
        <v>166</v>
      </c>
      <c r="D730" t="str">
        <f t="shared" si="11"/>
        <v>166</v>
      </c>
    </row>
    <row r="731" spans="1:4" x14ac:dyDescent="0.25">
      <c r="A731" t="s">
        <v>10139</v>
      </c>
      <c r="B731">
        <v>167</v>
      </c>
      <c r="D731" t="str">
        <f t="shared" si="11"/>
        <v>167</v>
      </c>
    </row>
    <row r="732" spans="1:4" x14ac:dyDescent="0.25">
      <c r="A732" t="s">
        <v>10139</v>
      </c>
      <c r="B732">
        <v>168</v>
      </c>
      <c r="D732" t="str">
        <f t="shared" si="11"/>
        <v>168</v>
      </c>
    </row>
    <row r="733" spans="1:4" x14ac:dyDescent="0.25">
      <c r="A733" t="s">
        <v>10139</v>
      </c>
      <c r="B733">
        <v>169</v>
      </c>
      <c r="D733" t="str">
        <f t="shared" si="11"/>
        <v>169</v>
      </c>
    </row>
    <row r="734" spans="1:4" x14ac:dyDescent="0.25">
      <c r="A734" t="s">
        <v>10139</v>
      </c>
      <c r="B734">
        <v>170</v>
      </c>
      <c r="D734" t="str">
        <f t="shared" si="11"/>
        <v>170</v>
      </c>
    </row>
    <row r="735" spans="1:4" x14ac:dyDescent="0.25">
      <c r="A735" t="s">
        <v>10139</v>
      </c>
      <c r="B735">
        <v>171</v>
      </c>
      <c r="D735" t="str">
        <f t="shared" si="11"/>
        <v>171</v>
      </c>
    </row>
    <row r="736" spans="1:4" x14ac:dyDescent="0.25">
      <c r="A736" t="s">
        <v>10139</v>
      </c>
      <c r="B736">
        <v>172</v>
      </c>
      <c r="D736" t="str">
        <f t="shared" si="11"/>
        <v>172</v>
      </c>
    </row>
    <row r="737" spans="1:4" x14ac:dyDescent="0.25">
      <c r="A737" t="s">
        <v>10139</v>
      </c>
      <c r="B737">
        <v>173</v>
      </c>
      <c r="D737" t="str">
        <f t="shared" si="11"/>
        <v>173</v>
      </c>
    </row>
    <row r="738" spans="1:4" x14ac:dyDescent="0.25">
      <c r="A738" t="s">
        <v>10139</v>
      </c>
      <c r="B738">
        <v>174</v>
      </c>
      <c r="D738" t="str">
        <f t="shared" si="11"/>
        <v>174</v>
      </c>
    </row>
    <row r="739" spans="1:4" x14ac:dyDescent="0.25">
      <c r="A739" t="s">
        <v>10139</v>
      </c>
      <c r="B739">
        <v>175</v>
      </c>
      <c r="D739" t="str">
        <f t="shared" si="11"/>
        <v>175</v>
      </c>
    </row>
    <row r="740" spans="1:4" x14ac:dyDescent="0.25">
      <c r="A740" t="s">
        <v>10139</v>
      </c>
      <c r="B740">
        <v>176</v>
      </c>
      <c r="D740" t="str">
        <f t="shared" si="11"/>
        <v>176</v>
      </c>
    </row>
    <row r="741" spans="1:4" x14ac:dyDescent="0.25">
      <c r="A741" t="s">
        <v>10139</v>
      </c>
      <c r="B741">
        <v>177</v>
      </c>
      <c r="D741" t="str">
        <f t="shared" si="11"/>
        <v>177</v>
      </c>
    </row>
    <row r="742" spans="1:4" x14ac:dyDescent="0.25">
      <c r="A742" t="s">
        <v>10139</v>
      </c>
      <c r="B742">
        <v>178</v>
      </c>
      <c r="D742" t="str">
        <f t="shared" si="11"/>
        <v>178</v>
      </c>
    </row>
    <row r="743" spans="1:4" x14ac:dyDescent="0.25">
      <c r="A743" t="s">
        <v>10139</v>
      </c>
      <c r="B743">
        <v>179</v>
      </c>
      <c r="D743" t="str">
        <f t="shared" si="11"/>
        <v>179</v>
      </c>
    </row>
    <row r="744" spans="1:4" x14ac:dyDescent="0.25">
      <c r="A744" t="s">
        <v>10139</v>
      </c>
      <c r="B744">
        <v>181</v>
      </c>
      <c r="D744" t="str">
        <f t="shared" si="11"/>
        <v>181</v>
      </c>
    </row>
    <row r="745" spans="1:4" x14ac:dyDescent="0.25">
      <c r="A745" t="s">
        <v>10139</v>
      </c>
      <c r="B745">
        <v>182</v>
      </c>
      <c r="D745" t="str">
        <f t="shared" si="11"/>
        <v>182</v>
      </c>
    </row>
    <row r="746" spans="1:4" x14ac:dyDescent="0.25">
      <c r="A746" t="s">
        <v>10139</v>
      </c>
      <c r="B746">
        <v>185</v>
      </c>
      <c r="D746" t="str">
        <f t="shared" si="11"/>
        <v>185</v>
      </c>
    </row>
    <row r="747" spans="1:4" x14ac:dyDescent="0.25">
      <c r="A747" t="s">
        <v>10139</v>
      </c>
      <c r="B747">
        <v>187</v>
      </c>
      <c r="D747" t="str">
        <f t="shared" si="11"/>
        <v>187</v>
      </c>
    </row>
    <row r="748" spans="1:4" x14ac:dyDescent="0.25">
      <c r="A748" t="s">
        <v>10139</v>
      </c>
      <c r="B748">
        <v>188</v>
      </c>
      <c r="D748" t="str">
        <f t="shared" si="11"/>
        <v>188</v>
      </c>
    </row>
    <row r="749" spans="1:4" x14ac:dyDescent="0.25">
      <c r="A749" t="s">
        <v>10139</v>
      </c>
      <c r="B749">
        <v>189</v>
      </c>
      <c r="D749" t="str">
        <f t="shared" si="11"/>
        <v>189</v>
      </c>
    </row>
    <row r="750" spans="1:4" x14ac:dyDescent="0.25">
      <c r="A750" t="s">
        <v>10139</v>
      </c>
      <c r="B750">
        <v>190</v>
      </c>
      <c r="D750" t="str">
        <f t="shared" si="11"/>
        <v>190</v>
      </c>
    </row>
    <row r="751" spans="1:4" x14ac:dyDescent="0.25">
      <c r="A751" t="s">
        <v>10139</v>
      </c>
      <c r="B751">
        <v>199</v>
      </c>
      <c r="D751" t="str">
        <f t="shared" si="11"/>
        <v>199</v>
      </c>
    </row>
    <row r="752" spans="1:4" x14ac:dyDescent="0.25">
      <c r="A752" t="s">
        <v>10202</v>
      </c>
      <c r="B752">
        <v>0</v>
      </c>
      <c r="D752" t="str">
        <f t="shared" si="11"/>
        <v>000</v>
      </c>
    </row>
    <row r="753" spans="1:4" x14ac:dyDescent="0.25">
      <c r="A753" t="s">
        <v>10203</v>
      </c>
      <c r="B753">
        <v>0</v>
      </c>
      <c r="D753" t="str">
        <f t="shared" si="11"/>
        <v>000</v>
      </c>
    </row>
    <row r="754" spans="1:4" x14ac:dyDescent="0.25">
      <c r="A754" t="s">
        <v>10204</v>
      </c>
      <c r="B754">
        <v>0</v>
      </c>
      <c r="D754" t="str">
        <f t="shared" si="11"/>
        <v>000</v>
      </c>
    </row>
    <row r="755" spans="1:4" x14ac:dyDescent="0.25">
      <c r="A755" t="s">
        <v>10205</v>
      </c>
      <c r="B755">
        <v>0</v>
      </c>
      <c r="D755" t="str">
        <f t="shared" si="11"/>
        <v>000</v>
      </c>
    </row>
    <row r="756" spans="1:4" x14ac:dyDescent="0.25">
      <c r="A756" t="s">
        <v>10206</v>
      </c>
      <c r="B756">
        <v>0</v>
      </c>
      <c r="D756" t="str">
        <f t="shared" si="11"/>
        <v>000</v>
      </c>
    </row>
    <row r="757" spans="1:4" x14ac:dyDescent="0.25">
      <c r="A757" t="s">
        <v>10207</v>
      </c>
      <c r="B757">
        <v>0</v>
      </c>
      <c r="D757" t="str">
        <f t="shared" si="11"/>
        <v>000</v>
      </c>
    </row>
    <row r="758" spans="1:4" x14ac:dyDescent="0.25">
      <c r="A758" t="s">
        <v>10208</v>
      </c>
      <c r="B758">
        <v>0</v>
      </c>
      <c r="D758" t="str">
        <f t="shared" si="11"/>
        <v>000</v>
      </c>
    </row>
    <row r="759" spans="1:4" x14ac:dyDescent="0.25">
      <c r="A759" t="s">
        <v>10209</v>
      </c>
      <c r="B759">
        <v>0</v>
      </c>
      <c r="D759" t="str">
        <f t="shared" si="11"/>
        <v>000</v>
      </c>
    </row>
    <row r="760" spans="1:4" x14ac:dyDescent="0.25">
      <c r="A760" t="s">
        <v>10210</v>
      </c>
      <c r="B760">
        <v>0</v>
      </c>
      <c r="D760" t="str">
        <f t="shared" si="11"/>
        <v>000</v>
      </c>
    </row>
    <row r="761" spans="1:4" x14ac:dyDescent="0.25">
      <c r="A761" t="s">
        <v>10211</v>
      </c>
      <c r="B761">
        <v>0</v>
      </c>
      <c r="D761" t="str">
        <f t="shared" si="11"/>
        <v>000</v>
      </c>
    </row>
    <row r="762" spans="1:4" x14ac:dyDescent="0.25">
      <c r="A762" t="s">
        <v>10212</v>
      </c>
      <c r="B762">
        <v>0</v>
      </c>
      <c r="D762" t="str">
        <f t="shared" si="11"/>
        <v>000</v>
      </c>
    </row>
    <row r="763" spans="1:4" x14ac:dyDescent="0.25">
      <c r="A763" t="s">
        <v>10213</v>
      </c>
      <c r="B763">
        <v>0</v>
      </c>
      <c r="D763" t="str">
        <f t="shared" si="11"/>
        <v>000</v>
      </c>
    </row>
    <row r="764" spans="1:4" x14ac:dyDescent="0.25">
      <c r="A764" t="s">
        <v>10214</v>
      </c>
      <c r="B764">
        <v>0</v>
      </c>
      <c r="D764" t="str">
        <f t="shared" si="11"/>
        <v>000</v>
      </c>
    </row>
    <row r="765" spans="1:4" x14ac:dyDescent="0.25">
      <c r="A765" t="s">
        <v>10215</v>
      </c>
      <c r="B765">
        <v>0</v>
      </c>
      <c r="D765" t="str">
        <f t="shared" si="11"/>
        <v>000</v>
      </c>
    </row>
    <row r="766" spans="1:4" x14ac:dyDescent="0.25">
      <c r="A766" t="s">
        <v>10216</v>
      </c>
      <c r="B766">
        <v>0</v>
      </c>
      <c r="D766" t="str">
        <f t="shared" si="11"/>
        <v>000</v>
      </c>
    </row>
    <row r="767" spans="1:4" x14ac:dyDescent="0.25">
      <c r="A767" t="s">
        <v>10217</v>
      </c>
      <c r="B767">
        <v>0</v>
      </c>
      <c r="D767" t="str">
        <f t="shared" si="11"/>
        <v>000</v>
      </c>
    </row>
    <row r="768" spans="1:4" x14ac:dyDescent="0.25">
      <c r="A768" t="s">
        <v>10218</v>
      </c>
      <c r="B768">
        <v>0</v>
      </c>
      <c r="D768" t="str">
        <f t="shared" si="11"/>
        <v>000</v>
      </c>
    </row>
    <row r="769" spans="1:4" x14ac:dyDescent="0.25">
      <c r="A769" t="s">
        <v>10219</v>
      </c>
      <c r="B769">
        <v>0</v>
      </c>
      <c r="D769" t="str">
        <f t="shared" si="11"/>
        <v>000</v>
      </c>
    </row>
    <row r="770" spans="1:4" x14ac:dyDescent="0.25">
      <c r="A770" t="s">
        <v>10220</v>
      </c>
      <c r="B770">
        <v>0</v>
      </c>
      <c r="D770" t="str">
        <f t="shared" si="11"/>
        <v>000</v>
      </c>
    </row>
    <row r="771" spans="1:4" x14ac:dyDescent="0.25">
      <c r="A771" t="s">
        <v>10221</v>
      </c>
      <c r="B771">
        <v>0</v>
      </c>
      <c r="D771" t="str">
        <f t="shared" ref="D771:D834" si="12">TEXT(B771,"000")</f>
        <v>000</v>
      </c>
    </row>
    <row r="772" spans="1:4" x14ac:dyDescent="0.25">
      <c r="A772" t="s">
        <v>10222</v>
      </c>
      <c r="B772">
        <v>0</v>
      </c>
      <c r="D772" t="str">
        <f t="shared" si="12"/>
        <v>000</v>
      </c>
    </row>
    <row r="773" spans="1:4" x14ac:dyDescent="0.25">
      <c r="A773" t="s">
        <v>10223</v>
      </c>
      <c r="B773">
        <v>0</v>
      </c>
      <c r="D773" t="str">
        <f t="shared" si="12"/>
        <v>000</v>
      </c>
    </row>
    <row r="774" spans="1:4" x14ac:dyDescent="0.25">
      <c r="A774" t="s">
        <v>10224</v>
      </c>
      <c r="B774">
        <v>0</v>
      </c>
      <c r="D774" t="str">
        <f t="shared" si="12"/>
        <v>000</v>
      </c>
    </row>
    <row r="775" spans="1:4" x14ac:dyDescent="0.25">
      <c r="A775" t="s">
        <v>10225</v>
      </c>
      <c r="B775">
        <v>0</v>
      </c>
      <c r="D775" t="str">
        <f t="shared" si="12"/>
        <v>000</v>
      </c>
    </row>
    <row r="776" spans="1:4" x14ac:dyDescent="0.25">
      <c r="A776" t="s">
        <v>10226</v>
      </c>
      <c r="B776">
        <v>0</v>
      </c>
      <c r="D776" t="str">
        <f t="shared" si="12"/>
        <v>000</v>
      </c>
    </row>
    <row r="777" spans="1:4" x14ac:dyDescent="0.25">
      <c r="A777" t="s">
        <v>10227</v>
      </c>
      <c r="B777">
        <v>0</v>
      </c>
      <c r="D777" t="str">
        <f t="shared" si="12"/>
        <v>000</v>
      </c>
    </row>
    <row r="778" spans="1:4" x14ac:dyDescent="0.25">
      <c r="A778" t="s">
        <v>10228</v>
      </c>
      <c r="B778">
        <v>0</v>
      </c>
      <c r="D778" t="str">
        <f t="shared" si="12"/>
        <v>000</v>
      </c>
    </row>
    <row r="779" spans="1:4" x14ac:dyDescent="0.25">
      <c r="A779" t="s">
        <v>10229</v>
      </c>
      <c r="B779">
        <v>0</v>
      </c>
      <c r="D779" t="str">
        <f t="shared" si="12"/>
        <v>000</v>
      </c>
    </row>
    <row r="780" spans="1:4" x14ac:dyDescent="0.25">
      <c r="A780" t="s">
        <v>10230</v>
      </c>
      <c r="B780">
        <v>0</v>
      </c>
      <c r="D780" t="str">
        <f t="shared" si="12"/>
        <v>000</v>
      </c>
    </row>
    <row r="781" spans="1:4" x14ac:dyDescent="0.25">
      <c r="A781" t="s">
        <v>10231</v>
      </c>
      <c r="B781">
        <v>0</v>
      </c>
      <c r="D781" t="str">
        <f t="shared" si="12"/>
        <v>000</v>
      </c>
    </row>
    <row r="782" spans="1:4" x14ac:dyDescent="0.25">
      <c r="A782" t="s">
        <v>10232</v>
      </c>
      <c r="B782">
        <v>0</v>
      </c>
      <c r="D782" t="str">
        <f t="shared" si="12"/>
        <v>000</v>
      </c>
    </row>
    <row r="783" spans="1:4" x14ac:dyDescent="0.25">
      <c r="A783" t="s">
        <v>10233</v>
      </c>
      <c r="B783">
        <v>0</v>
      </c>
      <c r="D783" t="str">
        <f t="shared" si="12"/>
        <v>000</v>
      </c>
    </row>
    <row r="784" spans="1:4" x14ac:dyDescent="0.25">
      <c r="A784" t="s">
        <v>10234</v>
      </c>
      <c r="B784">
        <v>0</v>
      </c>
      <c r="D784" t="str">
        <f t="shared" si="12"/>
        <v>000</v>
      </c>
    </row>
    <row r="785" spans="1:4" x14ac:dyDescent="0.25">
      <c r="A785" t="s">
        <v>10235</v>
      </c>
      <c r="B785">
        <v>0</v>
      </c>
      <c r="D785" t="str">
        <f t="shared" si="12"/>
        <v>000</v>
      </c>
    </row>
    <row r="786" spans="1:4" x14ac:dyDescent="0.25">
      <c r="A786" t="s">
        <v>10236</v>
      </c>
      <c r="B786">
        <v>0</v>
      </c>
      <c r="D786" t="str">
        <f t="shared" si="12"/>
        <v>000</v>
      </c>
    </row>
    <row r="787" spans="1:4" x14ac:dyDescent="0.25">
      <c r="A787" t="s">
        <v>10237</v>
      </c>
      <c r="B787">
        <v>0</v>
      </c>
      <c r="D787" t="str">
        <f t="shared" si="12"/>
        <v>000</v>
      </c>
    </row>
    <row r="788" spans="1:4" x14ac:dyDescent="0.25">
      <c r="A788" t="s">
        <v>10238</v>
      </c>
      <c r="B788">
        <v>0</v>
      </c>
      <c r="D788" t="str">
        <f t="shared" si="12"/>
        <v>000</v>
      </c>
    </row>
    <row r="789" spans="1:4" x14ac:dyDescent="0.25">
      <c r="A789" t="s">
        <v>10239</v>
      </c>
      <c r="B789">
        <v>0</v>
      </c>
      <c r="D789" t="str">
        <f t="shared" si="12"/>
        <v>000</v>
      </c>
    </row>
    <row r="790" spans="1:4" x14ac:dyDescent="0.25">
      <c r="A790" t="s">
        <v>10240</v>
      </c>
      <c r="B790">
        <v>0</v>
      </c>
      <c r="D790" t="str">
        <f t="shared" si="12"/>
        <v>000</v>
      </c>
    </row>
    <row r="791" spans="1:4" x14ac:dyDescent="0.25">
      <c r="A791" t="s">
        <v>10241</v>
      </c>
      <c r="B791">
        <v>0</v>
      </c>
      <c r="D791" t="str">
        <f t="shared" si="12"/>
        <v>000</v>
      </c>
    </row>
    <row r="792" spans="1:4" x14ac:dyDescent="0.25">
      <c r="A792" t="s">
        <v>10242</v>
      </c>
      <c r="B792">
        <v>0</v>
      </c>
      <c r="D792" t="str">
        <f t="shared" si="12"/>
        <v>000</v>
      </c>
    </row>
    <row r="793" spans="1:4" x14ac:dyDescent="0.25">
      <c r="A793" t="s">
        <v>10243</v>
      </c>
      <c r="B793">
        <v>0</v>
      </c>
      <c r="D793" t="str">
        <f t="shared" si="12"/>
        <v>000</v>
      </c>
    </row>
    <row r="794" spans="1:4" x14ac:dyDescent="0.25">
      <c r="A794" t="s">
        <v>10244</v>
      </c>
      <c r="B794">
        <v>0</v>
      </c>
      <c r="D794" t="str">
        <f t="shared" si="12"/>
        <v>000</v>
      </c>
    </row>
    <row r="795" spans="1:4" x14ac:dyDescent="0.25">
      <c r="A795" t="s">
        <v>10245</v>
      </c>
      <c r="B795">
        <v>0</v>
      </c>
      <c r="D795" t="str">
        <f t="shared" si="12"/>
        <v>000</v>
      </c>
    </row>
    <row r="796" spans="1:4" x14ac:dyDescent="0.25">
      <c r="A796" t="s">
        <v>10246</v>
      </c>
      <c r="B796">
        <v>0</v>
      </c>
      <c r="D796" t="str">
        <f t="shared" si="12"/>
        <v>000</v>
      </c>
    </row>
    <row r="797" spans="1:4" x14ac:dyDescent="0.25">
      <c r="A797" t="s">
        <v>10247</v>
      </c>
      <c r="B797">
        <v>0</v>
      </c>
      <c r="D797" t="str">
        <f t="shared" si="12"/>
        <v>000</v>
      </c>
    </row>
    <row r="798" spans="1:4" x14ac:dyDescent="0.25">
      <c r="A798" t="s">
        <v>10248</v>
      </c>
      <c r="B798">
        <v>0</v>
      </c>
      <c r="D798" t="str">
        <f t="shared" si="12"/>
        <v>000</v>
      </c>
    </row>
    <row r="799" spans="1:4" x14ac:dyDescent="0.25">
      <c r="A799" t="s">
        <v>10249</v>
      </c>
      <c r="B799">
        <v>0</v>
      </c>
      <c r="D799" t="str">
        <f t="shared" si="12"/>
        <v>000</v>
      </c>
    </row>
    <row r="800" spans="1:4" x14ac:dyDescent="0.25">
      <c r="A800" t="s">
        <v>10250</v>
      </c>
      <c r="B800">
        <v>0</v>
      </c>
      <c r="D800" t="str">
        <f t="shared" si="12"/>
        <v>000</v>
      </c>
    </row>
    <row r="801" spans="1:4" x14ac:dyDescent="0.25">
      <c r="A801" t="s">
        <v>10140</v>
      </c>
      <c r="B801">
        <v>0</v>
      </c>
      <c r="D801" t="str">
        <f t="shared" si="12"/>
        <v>000</v>
      </c>
    </row>
    <row r="802" spans="1:4" x14ac:dyDescent="0.25">
      <c r="A802" t="s">
        <v>10140</v>
      </c>
      <c r="B802">
        <v>900</v>
      </c>
      <c r="D802" t="str">
        <f t="shared" si="12"/>
        <v>900</v>
      </c>
    </row>
    <row r="803" spans="1:4" x14ac:dyDescent="0.25">
      <c r="A803" t="s">
        <v>10251</v>
      </c>
      <c r="B803">
        <v>0</v>
      </c>
      <c r="D803" t="str">
        <f t="shared" si="12"/>
        <v>000</v>
      </c>
    </row>
    <row r="804" spans="1:4" x14ac:dyDescent="0.25">
      <c r="A804" t="s">
        <v>10252</v>
      </c>
      <c r="B804">
        <v>0</v>
      </c>
      <c r="D804" t="str">
        <f t="shared" si="12"/>
        <v>000</v>
      </c>
    </row>
    <row r="805" spans="1:4" x14ac:dyDescent="0.25">
      <c r="A805" t="s">
        <v>10141</v>
      </c>
      <c r="B805">
        <v>903</v>
      </c>
      <c r="D805" t="str">
        <f t="shared" si="12"/>
        <v>903</v>
      </c>
    </row>
    <row r="806" spans="1:4" x14ac:dyDescent="0.25">
      <c r="A806" t="s">
        <v>10142</v>
      </c>
      <c r="B806">
        <v>0</v>
      </c>
      <c r="D806" t="str">
        <f t="shared" si="12"/>
        <v>000</v>
      </c>
    </row>
    <row r="807" spans="1:4" x14ac:dyDescent="0.25">
      <c r="A807" t="s">
        <v>10142</v>
      </c>
      <c r="B807">
        <v>903</v>
      </c>
      <c r="D807" t="str">
        <f t="shared" si="12"/>
        <v>903</v>
      </c>
    </row>
    <row r="808" spans="1:4" x14ac:dyDescent="0.25">
      <c r="A808" t="s">
        <v>10142</v>
      </c>
      <c r="B808">
        <v>904</v>
      </c>
      <c r="D808" t="str">
        <f t="shared" si="12"/>
        <v>904</v>
      </c>
    </row>
    <row r="809" spans="1:4" x14ac:dyDescent="0.25">
      <c r="A809" t="s">
        <v>10253</v>
      </c>
      <c r="B809">
        <v>0</v>
      </c>
      <c r="D809" t="str">
        <f t="shared" si="12"/>
        <v>000</v>
      </c>
    </row>
    <row r="810" spans="1:4" x14ac:dyDescent="0.25">
      <c r="A810" t="s">
        <v>10254</v>
      </c>
      <c r="B810">
        <v>0</v>
      </c>
      <c r="D810" t="str">
        <f t="shared" si="12"/>
        <v>000</v>
      </c>
    </row>
    <row r="811" spans="1:4" x14ac:dyDescent="0.25">
      <c r="A811" t="s">
        <v>10255</v>
      </c>
      <c r="B811">
        <v>0</v>
      </c>
      <c r="D811" t="str">
        <f t="shared" si="12"/>
        <v>000</v>
      </c>
    </row>
    <row r="812" spans="1:4" x14ac:dyDescent="0.25">
      <c r="A812" t="s">
        <v>10256</v>
      </c>
      <c r="B812">
        <v>0</v>
      </c>
      <c r="D812" t="str">
        <f t="shared" si="12"/>
        <v>000</v>
      </c>
    </row>
    <row r="813" spans="1:4" x14ac:dyDescent="0.25">
      <c r="A813" t="s">
        <v>10409</v>
      </c>
      <c r="B813">
        <v>301</v>
      </c>
      <c r="C813" t="s">
        <v>10117</v>
      </c>
      <c r="D813" t="str">
        <f t="shared" si="12"/>
        <v>301</v>
      </c>
    </row>
    <row r="814" spans="1:4" x14ac:dyDescent="0.25">
      <c r="A814" t="s">
        <v>10257</v>
      </c>
      <c r="B814">
        <v>0</v>
      </c>
      <c r="D814" t="str">
        <f t="shared" si="12"/>
        <v>000</v>
      </c>
    </row>
    <row r="815" spans="1:4" x14ac:dyDescent="0.25">
      <c r="A815" t="s">
        <v>10258</v>
      </c>
      <c r="B815">
        <v>0</v>
      </c>
      <c r="D815" t="str">
        <f t="shared" si="12"/>
        <v>000</v>
      </c>
    </row>
    <row r="816" spans="1:4" x14ac:dyDescent="0.25">
      <c r="A816" t="s">
        <v>10259</v>
      </c>
      <c r="B816">
        <v>0</v>
      </c>
      <c r="D816" t="str">
        <f t="shared" si="12"/>
        <v>000</v>
      </c>
    </row>
    <row r="817" spans="1:4" x14ac:dyDescent="0.25">
      <c r="A817" t="s">
        <v>10260</v>
      </c>
      <c r="B817">
        <v>0</v>
      </c>
      <c r="D817" t="str">
        <f t="shared" si="12"/>
        <v>000</v>
      </c>
    </row>
    <row r="818" spans="1:4" x14ac:dyDescent="0.25">
      <c r="A818" t="s">
        <v>10261</v>
      </c>
      <c r="B818">
        <v>0</v>
      </c>
      <c r="D818" t="str">
        <f t="shared" si="12"/>
        <v>000</v>
      </c>
    </row>
    <row r="819" spans="1:4" x14ac:dyDescent="0.25">
      <c r="A819" t="s">
        <v>10262</v>
      </c>
      <c r="B819">
        <v>0</v>
      </c>
      <c r="D819" t="str">
        <f t="shared" si="12"/>
        <v>000</v>
      </c>
    </row>
    <row r="820" spans="1:4" x14ac:dyDescent="0.25">
      <c r="A820" t="s">
        <v>10263</v>
      </c>
      <c r="B820">
        <v>0</v>
      </c>
      <c r="D820" t="str">
        <f t="shared" si="12"/>
        <v>000</v>
      </c>
    </row>
    <row r="821" spans="1:4" x14ac:dyDescent="0.25">
      <c r="A821" t="s">
        <v>10264</v>
      </c>
      <c r="B821">
        <v>0</v>
      </c>
      <c r="D821" t="str">
        <f t="shared" si="12"/>
        <v>000</v>
      </c>
    </row>
    <row r="822" spans="1:4" x14ac:dyDescent="0.25">
      <c r="A822" t="s">
        <v>10265</v>
      </c>
      <c r="B822">
        <v>0</v>
      </c>
      <c r="D822" t="str">
        <f t="shared" si="12"/>
        <v>000</v>
      </c>
    </row>
    <row r="823" spans="1:4" x14ac:dyDescent="0.25">
      <c r="A823" t="s">
        <v>10266</v>
      </c>
      <c r="B823">
        <v>0</v>
      </c>
      <c r="D823" t="str">
        <f t="shared" si="12"/>
        <v>000</v>
      </c>
    </row>
    <row r="824" spans="1:4" x14ac:dyDescent="0.25">
      <c r="A824" t="s">
        <v>10267</v>
      </c>
      <c r="B824">
        <v>0</v>
      </c>
      <c r="D824" t="str">
        <f t="shared" si="12"/>
        <v>000</v>
      </c>
    </row>
    <row r="825" spans="1:4" x14ac:dyDescent="0.25">
      <c r="A825" t="s">
        <v>10268</v>
      </c>
      <c r="B825">
        <v>0</v>
      </c>
      <c r="D825" t="str">
        <f t="shared" si="12"/>
        <v>000</v>
      </c>
    </row>
    <row r="826" spans="1:4" x14ac:dyDescent="0.25">
      <c r="A826" t="s">
        <v>10269</v>
      </c>
      <c r="B826">
        <v>0</v>
      </c>
      <c r="D826" t="str">
        <f t="shared" si="12"/>
        <v>000</v>
      </c>
    </row>
    <row r="827" spans="1:4" x14ac:dyDescent="0.25">
      <c r="A827" t="s">
        <v>10270</v>
      </c>
      <c r="B827">
        <v>0</v>
      </c>
      <c r="D827" t="str">
        <f t="shared" si="12"/>
        <v>000</v>
      </c>
    </row>
    <row r="828" spans="1:4" x14ac:dyDescent="0.25">
      <c r="A828" t="s">
        <v>10271</v>
      </c>
      <c r="B828">
        <v>0</v>
      </c>
      <c r="D828" t="str">
        <f t="shared" si="12"/>
        <v>000</v>
      </c>
    </row>
    <row r="829" spans="1:4" x14ac:dyDescent="0.25">
      <c r="A829" t="s">
        <v>10272</v>
      </c>
      <c r="B829">
        <v>0</v>
      </c>
      <c r="D829" t="str">
        <f t="shared" si="12"/>
        <v>000</v>
      </c>
    </row>
    <row r="830" spans="1:4" x14ac:dyDescent="0.25">
      <c r="A830" t="s">
        <v>10273</v>
      </c>
      <c r="B830">
        <v>0</v>
      </c>
      <c r="D830" t="str">
        <f t="shared" si="12"/>
        <v>000</v>
      </c>
    </row>
    <row r="831" spans="1:4" x14ac:dyDescent="0.25">
      <c r="A831" t="s">
        <v>10274</v>
      </c>
      <c r="B831">
        <v>0</v>
      </c>
      <c r="D831" t="str">
        <f t="shared" si="12"/>
        <v>000</v>
      </c>
    </row>
    <row r="832" spans="1:4" x14ac:dyDescent="0.25">
      <c r="A832" t="s">
        <v>10275</v>
      </c>
      <c r="B832">
        <v>0</v>
      </c>
      <c r="D832" t="str">
        <f t="shared" si="12"/>
        <v>000</v>
      </c>
    </row>
    <row r="833" spans="1:4" x14ac:dyDescent="0.25">
      <c r="A833" t="s">
        <v>10276</v>
      </c>
      <c r="B833">
        <v>0</v>
      </c>
      <c r="D833" t="str">
        <f t="shared" si="12"/>
        <v>000</v>
      </c>
    </row>
    <row r="834" spans="1:4" x14ac:dyDescent="0.25">
      <c r="A834" t="s">
        <v>10277</v>
      </c>
      <c r="B834">
        <v>0</v>
      </c>
      <c r="D834" t="str">
        <f t="shared" si="12"/>
        <v>000</v>
      </c>
    </row>
    <row r="835" spans="1:4" x14ac:dyDescent="0.25">
      <c r="A835" t="s">
        <v>10278</v>
      </c>
      <c r="B835">
        <v>0</v>
      </c>
      <c r="D835" t="str">
        <f t="shared" ref="D835:D898" si="13">TEXT(B835,"000")</f>
        <v>000</v>
      </c>
    </row>
    <row r="836" spans="1:4" x14ac:dyDescent="0.25">
      <c r="A836" t="s">
        <v>10279</v>
      </c>
      <c r="B836">
        <v>0</v>
      </c>
      <c r="D836" t="str">
        <f t="shared" si="13"/>
        <v>000</v>
      </c>
    </row>
    <row r="837" spans="1:4" x14ac:dyDescent="0.25">
      <c r="A837" t="s">
        <v>10280</v>
      </c>
      <c r="B837">
        <v>0</v>
      </c>
      <c r="D837" t="str">
        <f t="shared" si="13"/>
        <v>000</v>
      </c>
    </row>
    <row r="838" spans="1:4" x14ac:dyDescent="0.25">
      <c r="A838" t="s">
        <v>10281</v>
      </c>
      <c r="B838">
        <v>0</v>
      </c>
      <c r="D838" t="str">
        <f t="shared" si="13"/>
        <v>000</v>
      </c>
    </row>
    <row r="839" spans="1:4" x14ac:dyDescent="0.25">
      <c r="A839" t="s">
        <v>10282</v>
      </c>
      <c r="B839">
        <v>0</v>
      </c>
      <c r="D839" t="str">
        <f t="shared" si="13"/>
        <v>000</v>
      </c>
    </row>
    <row r="840" spans="1:4" x14ac:dyDescent="0.25">
      <c r="A840" t="s">
        <v>10283</v>
      </c>
      <c r="B840">
        <v>0</v>
      </c>
      <c r="D840" t="str">
        <f t="shared" si="13"/>
        <v>000</v>
      </c>
    </row>
    <row r="841" spans="1:4" x14ac:dyDescent="0.25">
      <c r="A841" t="s">
        <v>10284</v>
      </c>
      <c r="B841">
        <v>0</v>
      </c>
      <c r="D841" t="str">
        <f t="shared" si="13"/>
        <v>000</v>
      </c>
    </row>
    <row r="842" spans="1:4" x14ac:dyDescent="0.25">
      <c r="A842" t="s">
        <v>10285</v>
      </c>
      <c r="B842">
        <v>0</v>
      </c>
      <c r="D842" t="str">
        <f t="shared" si="13"/>
        <v>000</v>
      </c>
    </row>
    <row r="843" spans="1:4" x14ac:dyDescent="0.25">
      <c r="A843" t="s">
        <v>10286</v>
      </c>
      <c r="B843">
        <v>0</v>
      </c>
      <c r="D843" t="str">
        <f t="shared" si="13"/>
        <v>000</v>
      </c>
    </row>
    <row r="844" spans="1:4" x14ac:dyDescent="0.25">
      <c r="A844" t="s">
        <v>10397</v>
      </c>
      <c r="B844">
        <v>1</v>
      </c>
      <c r="C844" t="s">
        <v>7580</v>
      </c>
      <c r="D844" t="str">
        <f t="shared" si="13"/>
        <v>001</v>
      </c>
    </row>
    <row r="845" spans="1:4" x14ac:dyDescent="0.25">
      <c r="A845" t="s">
        <v>10397</v>
      </c>
      <c r="B845">
        <v>2</v>
      </c>
      <c r="C845" t="s">
        <v>7584</v>
      </c>
      <c r="D845" t="str">
        <f t="shared" si="13"/>
        <v>002</v>
      </c>
    </row>
    <row r="846" spans="1:4" x14ac:dyDescent="0.25">
      <c r="A846" t="s">
        <v>10397</v>
      </c>
      <c r="B846">
        <v>3</v>
      </c>
      <c r="C846" t="s">
        <v>7587</v>
      </c>
      <c r="D846" t="str">
        <f t="shared" si="13"/>
        <v>003</v>
      </c>
    </row>
    <row r="847" spans="1:4" x14ac:dyDescent="0.25">
      <c r="A847" t="s">
        <v>10397</v>
      </c>
      <c r="B847">
        <v>4</v>
      </c>
      <c r="C847" t="s">
        <v>7590</v>
      </c>
      <c r="D847" t="str">
        <f t="shared" si="13"/>
        <v>004</v>
      </c>
    </row>
    <row r="848" spans="1:4" x14ac:dyDescent="0.25">
      <c r="A848" t="s">
        <v>10397</v>
      </c>
      <c r="B848">
        <v>5</v>
      </c>
      <c r="C848" t="s">
        <v>7593</v>
      </c>
      <c r="D848" t="str">
        <f t="shared" si="13"/>
        <v>005</v>
      </c>
    </row>
    <row r="849" spans="1:4" x14ac:dyDescent="0.25">
      <c r="A849" t="s">
        <v>10397</v>
      </c>
      <c r="B849">
        <v>6</v>
      </c>
      <c r="C849" t="s">
        <v>7596</v>
      </c>
      <c r="D849" t="str">
        <f t="shared" si="13"/>
        <v>006</v>
      </c>
    </row>
    <row r="850" spans="1:4" x14ac:dyDescent="0.25">
      <c r="A850" t="s">
        <v>10397</v>
      </c>
      <c r="B850">
        <v>7</v>
      </c>
      <c r="C850" t="s">
        <v>7599</v>
      </c>
      <c r="D850" t="str">
        <f t="shared" si="13"/>
        <v>007</v>
      </c>
    </row>
    <row r="851" spans="1:4" x14ac:dyDescent="0.25">
      <c r="A851" t="s">
        <v>10397</v>
      </c>
      <c r="B851">
        <v>8</v>
      </c>
      <c r="C851" t="s">
        <v>7602</v>
      </c>
      <c r="D851" t="str">
        <f t="shared" si="13"/>
        <v>008</v>
      </c>
    </row>
    <row r="852" spans="1:4" x14ac:dyDescent="0.25">
      <c r="A852" t="s">
        <v>10397</v>
      </c>
      <c r="B852">
        <v>9</v>
      </c>
      <c r="C852" t="s">
        <v>7605</v>
      </c>
      <c r="D852" t="str">
        <f t="shared" si="13"/>
        <v>009</v>
      </c>
    </row>
    <row r="853" spans="1:4" x14ac:dyDescent="0.25">
      <c r="A853" t="s">
        <v>10397</v>
      </c>
      <c r="B853">
        <v>11</v>
      </c>
      <c r="C853" t="s">
        <v>7608</v>
      </c>
      <c r="D853" t="str">
        <f t="shared" si="13"/>
        <v>011</v>
      </c>
    </row>
    <row r="854" spans="1:4" x14ac:dyDescent="0.25">
      <c r="A854" t="s">
        <v>10397</v>
      </c>
      <c r="B854">
        <v>14</v>
      </c>
      <c r="C854" t="s">
        <v>7611</v>
      </c>
      <c r="D854" t="str">
        <f t="shared" si="13"/>
        <v>014</v>
      </c>
    </row>
    <row r="855" spans="1:4" x14ac:dyDescent="0.25">
      <c r="A855" t="s">
        <v>10397</v>
      </c>
      <c r="B855">
        <v>17</v>
      </c>
      <c r="C855" t="s">
        <v>7614</v>
      </c>
      <c r="D855" t="str">
        <f t="shared" si="13"/>
        <v>017</v>
      </c>
    </row>
    <row r="856" spans="1:4" x14ac:dyDescent="0.25">
      <c r="A856" t="s">
        <v>10397</v>
      </c>
      <c r="B856">
        <v>21</v>
      </c>
      <c r="C856" t="s">
        <v>7617</v>
      </c>
      <c r="D856" t="str">
        <f t="shared" si="13"/>
        <v>021</v>
      </c>
    </row>
    <row r="857" spans="1:4" x14ac:dyDescent="0.25">
      <c r="A857" t="s">
        <v>10397</v>
      </c>
      <c r="B857">
        <v>24</v>
      </c>
      <c r="C857" t="s">
        <v>7620</v>
      </c>
      <c r="D857" t="str">
        <f t="shared" si="13"/>
        <v>024</v>
      </c>
    </row>
    <row r="858" spans="1:4" x14ac:dyDescent="0.25">
      <c r="A858" t="s">
        <v>10397</v>
      </c>
      <c r="B858">
        <v>25</v>
      </c>
      <c r="C858" t="s">
        <v>7623</v>
      </c>
      <c r="D858" t="str">
        <f t="shared" si="13"/>
        <v>025</v>
      </c>
    </row>
    <row r="859" spans="1:4" x14ac:dyDescent="0.25">
      <c r="A859" t="s">
        <v>10397</v>
      </c>
      <c r="B859">
        <v>28</v>
      </c>
      <c r="C859" t="s">
        <v>7626</v>
      </c>
      <c r="D859" t="str">
        <f t="shared" si="13"/>
        <v>028</v>
      </c>
    </row>
    <row r="860" spans="1:4" x14ac:dyDescent="0.25">
      <c r="A860" t="s">
        <v>10397</v>
      </c>
      <c r="B860">
        <v>31</v>
      </c>
      <c r="C860" t="s">
        <v>7629</v>
      </c>
      <c r="D860" t="str">
        <f t="shared" si="13"/>
        <v>031</v>
      </c>
    </row>
    <row r="861" spans="1:4" x14ac:dyDescent="0.25">
      <c r="A861" t="s">
        <v>10397</v>
      </c>
      <c r="B861">
        <v>33</v>
      </c>
      <c r="C861" t="s">
        <v>7632</v>
      </c>
      <c r="D861" t="str">
        <f t="shared" si="13"/>
        <v>033</v>
      </c>
    </row>
    <row r="862" spans="1:4" x14ac:dyDescent="0.25">
      <c r="A862" t="s">
        <v>10397</v>
      </c>
      <c r="B862">
        <v>38</v>
      </c>
      <c r="C862" t="s">
        <v>7635</v>
      </c>
      <c r="D862" t="str">
        <f t="shared" si="13"/>
        <v>038</v>
      </c>
    </row>
    <row r="863" spans="1:4" x14ac:dyDescent="0.25">
      <c r="A863" t="s">
        <v>10397</v>
      </c>
      <c r="B863">
        <v>40</v>
      </c>
      <c r="C863" t="s">
        <v>7638</v>
      </c>
      <c r="D863" t="str">
        <f t="shared" si="13"/>
        <v>040</v>
      </c>
    </row>
    <row r="864" spans="1:4" x14ac:dyDescent="0.25">
      <c r="A864" t="s">
        <v>10397</v>
      </c>
      <c r="B864">
        <v>41</v>
      </c>
      <c r="C864" t="s">
        <v>7641</v>
      </c>
      <c r="D864" t="str">
        <f t="shared" si="13"/>
        <v>041</v>
      </c>
    </row>
    <row r="865" spans="1:4" x14ac:dyDescent="0.25">
      <c r="A865" t="s">
        <v>10397</v>
      </c>
      <c r="B865">
        <v>44</v>
      </c>
      <c r="C865" t="s">
        <v>7644</v>
      </c>
      <c r="D865" t="str">
        <f t="shared" si="13"/>
        <v>044</v>
      </c>
    </row>
    <row r="866" spans="1:4" x14ac:dyDescent="0.25">
      <c r="A866" t="s">
        <v>10397</v>
      </c>
      <c r="B866">
        <v>45</v>
      </c>
      <c r="C866" t="s">
        <v>7647</v>
      </c>
      <c r="D866" t="str">
        <f t="shared" si="13"/>
        <v>045</v>
      </c>
    </row>
    <row r="867" spans="1:4" x14ac:dyDescent="0.25">
      <c r="A867" t="s">
        <v>10397</v>
      </c>
      <c r="B867">
        <v>47</v>
      </c>
      <c r="C867" t="s">
        <v>7650</v>
      </c>
      <c r="D867" t="str">
        <f t="shared" si="13"/>
        <v>047</v>
      </c>
    </row>
    <row r="868" spans="1:4" x14ac:dyDescent="0.25">
      <c r="A868" t="s">
        <v>10397</v>
      </c>
      <c r="B868">
        <v>48</v>
      </c>
      <c r="C868" t="s">
        <v>7653</v>
      </c>
      <c r="D868" t="str">
        <f t="shared" si="13"/>
        <v>048</v>
      </c>
    </row>
    <row r="869" spans="1:4" x14ac:dyDescent="0.25">
      <c r="A869" t="s">
        <v>10397</v>
      </c>
      <c r="B869">
        <v>49</v>
      </c>
      <c r="C869" t="s">
        <v>7656</v>
      </c>
      <c r="D869" t="str">
        <f t="shared" si="13"/>
        <v>049</v>
      </c>
    </row>
    <row r="870" spans="1:4" x14ac:dyDescent="0.25">
      <c r="A870" t="s">
        <v>10397</v>
      </c>
      <c r="B870">
        <v>59</v>
      </c>
      <c r="C870" t="s">
        <v>7659</v>
      </c>
      <c r="D870" t="str">
        <f t="shared" si="13"/>
        <v>059</v>
      </c>
    </row>
    <row r="871" spans="1:4" x14ac:dyDescent="0.25">
      <c r="A871" t="s">
        <v>10397</v>
      </c>
      <c r="B871">
        <v>60</v>
      </c>
      <c r="C871" t="s">
        <v>7662</v>
      </c>
      <c r="D871" t="str">
        <f t="shared" si="13"/>
        <v>060</v>
      </c>
    </row>
    <row r="872" spans="1:4" x14ac:dyDescent="0.25">
      <c r="A872" t="s">
        <v>10397</v>
      </c>
      <c r="B872">
        <v>62</v>
      </c>
      <c r="C872" t="s">
        <v>7665</v>
      </c>
      <c r="D872" t="str">
        <f t="shared" si="13"/>
        <v>062</v>
      </c>
    </row>
    <row r="873" spans="1:4" x14ac:dyDescent="0.25">
      <c r="A873" t="s">
        <v>10397</v>
      </c>
      <c r="B873">
        <v>63</v>
      </c>
      <c r="C873" t="s">
        <v>7668</v>
      </c>
      <c r="D873" t="str">
        <f t="shared" si="13"/>
        <v>063</v>
      </c>
    </row>
    <row r="874" spans="1:4" x14ac:dyDescent="0.25">
      <c r="A874" t="s">
        <v>10397</v>
      </c>
      <c r="B874">
        <v>65</v>
      </c>
      <c r="C874" t="s">
        <v>7671</v>
      </c>
      <c r="D874" t="str">
        <f t="shared" si="13"/>
        <v>065</v>
      </c>
    </row>
    <row r="875" spans="1:4" x14ac:dyDescent="0.25">
      <c r="A875" t="s">
        <v>10397</v>
      </c>
      <c r="B875">
        <v>66</v>
      </c>
      <c r="C875" t="s">
        <v>7674</v>
      </c>
      <c r="D875" t="str">
        <f t="shared" si="13"/>
        <v>066</v>
      </c>
    </row>
    <row r="876" spans="1:4" x14ac:dyDescent="0.25">
      <c r="A876" t="s">
        <v>10397</v>
      </c>
      <c r="B876">
        <v>68</v>
      </c>
      <c r="C876" t="s">
        <v>7677</v>
      </c>
      <c r="D876" t="str">
        <f t="shared" si="13"/>
        <v>068</v>
      </c>
    </row>
    <row r="877" spans="1:4" x14ac:dyDescent="0.25">
      <c r="A877" t="s">
        <v>10397</v>
      </c>
      <c r="B877">
        <v>69</v>
      </c>
      <c r="C877" t="s">
        <v>7680</v>
      </c>
      <c r="D877" t="str">
        <f t="shared" si="13"/>
        <v>069</v>
      </c>
    </row>
    <row r="878" spans="1:4" x14ac:dyDescent="0.25">
      <c r="A878" t="s">
        <v>10397</v>
      </c>
      <c r="B878">
        <v>71</v>
      </c>
      <c r="C878" t="s">
        <v>7683</v>
      </c>
      <c r="D878" t="str">
        <f t="shared" si="13"/>
        <v>071</v>
      </c>
    </row>
    <row r="879" spans="1:4" x14ac:dyDescent="0.25">
      <c r="A879" t="s">
        <v>10397</v>
      </c>
      <c r="B879">
        <v>75</v>
      </c>
      <c r="C879" t="s">
        <v>7686</v>
      </c>
      <c r="D879" t="str">
        <f t="shared" si="13"/>
        <v>075</v>
      </c>
    </row>
    <row r="880" spans="1:4" x14ac:dyDescent="0.25">
      <c r="A880" t="s">
        <v>10397</v>
      </c>
      <c r="B880">
        <v>79</v>
      </c>
      <c r="C880" t="s">
        <v>7689</v>
      </c>
      <c r="D880" t="str">
        <f t="shared" si="13"/>
        <v>079</v>
      </c>
    </row>
    <row r="881" spans="1:4" x14ac:dyDescent="0.25">
      <c r="A881" t="s">
        <v>10397</v>
      </c>
      <c r="B881">
        <v>80</v>
      </c>
      <c r="C881" t="s">
        <v>7692</v>
      </c>
      <c r="D881" t="str">
        <f t="shared" si="13"/>
        <v>080</v>
      </c>
    </row>
    <row r="882" spans="1:4" x14ac:dyDescent="0.25">
      <c r="A882" t="s">
        <v>10397</v>
      </c>
      <c r="B882">
        <v>81</v>
      </c>
      <c r="C882" t="s">
        <v>7695</v>
      </c>
      <c r="D882" t="str">
        <f t="shared" si="13"/>
        <v>081</v>
      </c>
    </row>
    <row r="883" spans="1:4" x14ac:dyDescent="0.25">
      <c r="A883" t="s">
        <v>10397</v>
      </c>
      <c r="B883">
        <v>83</v>
      </c>
      <c r="C883" t="s">
        <v>7698</v>
      </c>
      <c r="D883" t="str">
        <f t="shared" si="13"/>
        <v>083</v>
      </c>
    </row>
    <row r="884" spans="1:4" x14ac:dyDescent="0.25">
      <c r="A884" t="s">
        <v>10397</v>
      </c>
      <c r="B884">
        <v>86</v>
      </c>
      <c r="C884" t="s">
        <v>7701</v>
      </c>
      <c r="D884" t="str">
        <f t="shared" si="13"/>
        <v>086</v>
      </c>
    </row>
    <row r="885" spans="1:4" x14ac:dyDescent="0.25">
      <c r="A885" t="s">
        <v>10397</v>
      </c>
      <c r="B885">
        <v>89</v>
      </c>
      <c r="C885" t="s">
        <v>7704</v>
      </c>
      <c r="D885" t="str">
        <f t="shared" si="13"/>
        <v>089</v>
      </c>
    </row>
    <row r="886" spans="1:4" x14ac:dyDescent="0.25">
      <c r="A886" t="s">
        <v>10397</v>
      </c>
      <c r="B886">
        <v>90</v>
      </c>
      <c r="C886" t="s">
        <v>7707</v>
      </c>
      <c r="D886" t="str">
        <f t="shared" si="13"/>
        <v>090</v>
      </c>
    </row>
    <row r="887" spans="1:4" x14ac:dyDescent="0.25">
      <c r="A887" t="s">
        <v>10397</v>
      </c>
      <c r="B887">
        <v>92</v>
      </c>
      <c r="C887" t="s">
        <v>7710</v>
      </c>
      <c r="D887" t="str">
        <f t="shared" si="13"/>
        <v>092</v>
      </c>
    </row>
    <row r="888" spans="1:4" x14ac:dyDescent="0.25">
      <c r="A888" t="s">
        <v>10397</v>
      </c>
      <c r="B888">
        <v>93</v>
      </c>
      <c r="C888" t="s">
        <v>7713</v>
      </c>
      <c r="D888" t="str">
        <f t="shared" si="13"/>
        <v>093</v>
      </c>
    </row>
    <row r="889" spans="1:4" x14ac:dyDescent="0.25">
      <c r="A889" t="s">
        <v>10397</v>
      </c>
      <c r="B889">
        <v>94</v>
      </c>
      <c r="C889" t="s">
        <v>7716</v>
      </c>
      <c r="D889" t="str">
        <f t="shared" si="13"/>
        <v>094</v>
      </c>
    </row>
    <row r="890" spans="1:4" x14ac:dyDescent="0.25">
      <c r="A890" t="s">
        <v>10397</v>
      </c>
      <c r="B890">
        <v>95</v>
      </c>
      <c r="C890" t="s">
        <v>7719</v>
      </c>
      <c r="D890" t="str">
        <f t="shared" si="13"/>
        <v>095</v>
      </c>
    </row>
    <row r="891" spans="1:4" x14ac:dyDescent="0.25">
      <c r="A891" t="s">
        <v>10397</v>
      </c>
      <c r="B891">
        <v>97</v>
      </c>
      <c r="C891" t="s">
        <v>7722</v>
      </c>
      <c r="D891" t="str">
        <f t="shared" si="13"/>
        <v>097</v>
      </c>
    </row>
    <row r="892" spans="1:4" x14ac:dyDescent="0.25">
      <c r="A892" t="s">
        <v>10397</v>
      </c>
      <c r="B892">
        <v>98</v>
      </c>
      <c r="C892" t="s">
        <v>7725</v>
      </c>
      <c r="D892" t="str">
        <f t="shared" si="13"/>
        <v>098</v>
      </c>
    </row>
    <row r="893" spans="1:4" x14ac:dyDescent="0.25">
      <c r="A893" t="s">
        <v>10397</v>
      </c>
      <c r="B893">
        <v>201</v>
      </c>
      <c r="C893" t="s">
        <v>9666</v>
      </c>
      <c r="D893" t="str">
        <f t="shared" si="13"/>
        <v>201</v>
      </c>
    </row>
    <row r="894" spans="1:4" x14ac:dyDescent="0.25">
      <c r="A894" t="s">
        <v>10397</v>
      </c>
      <c r="B894">
        <v>205</v>
      </c>
      <c r="C894" t="s">
        <v>9670</v>
      </c>
      <c r="D894" t="str">
        <f t="shared" si="13"/>
        <v>205</v>
      </c>
    </row>
    <row r="895" spans="1:4" x14ac:dyDescent="0.25">
      <c r="A895" t="s">
        <v>10397</v>
      </c>
      <c r="B895">
        <v>210</v>
      </c>
      <c r="C895" t="s">
        <v>9673</v>
      </c>
      <c r="D895" t="str">
        <f t="shared" si="13"/>
        <v>210</v>
      </c>
    </row>
    <row r="896" spans="1:4" x14ac:dyDescent="0.25">
      <c r="A896" t="s">
        <v>10397</v>
      </c>
      <c r="B896">
        <v>213</v>
      </c>
      <c r="C896" t="s">
        <v>9676</v>
      </c>
      <c r="D896" t="str">
        <f t="shared" si="13"/>
        <v>213</v>
      </c>
    </row>
    <row r="897" spans="1:4" x14ac:dyDescent="0.25">
      <c r="A897" t="s">
        <v>10397</v>
      </c>
      <c r="B897">
        <v>214</v>
      </c>
      <c r="C897" t="s">
        <v>9679</v>
      </c>
      <c r="D897" t="str">
        <f t="shared" si="13"/>
        <v>214</v>
      </c>
    </row>
    <row r="898" spans="1:4" x14ac:dyDescent="0.25">
      <c r="A898" t="s">
        <v>10397</v>
      </c>
      <c r="B898">
        <v>216</v>
      </c>
      <c r="C898" t="s">
        <v>9682</v>
      </c>
      <c r="D898" t="str">
        <f t="shared" si="13"/>
        <v>216</v>
      </c>
    </row>
    <row r="899" spans="1:4" x14ac:dyDescent="0.25">
      <c r="A899" t="s">
        <v>10397</v>
      </c>
      <c r="B899">
        <v>401</v>
      </c>
      <c r="C899" t="s">
        <v>9685</v>
      </c>
      <c r="D899" t="str">
        <f t="shared" ref="D899:D962" si="14">TEXT(B899,"000")</f>
        <v>401</v>
      </c>
    </row>
    <row r="900" spans="1:4" x14ac:dyDescent="0.25">
      <c r="A900" t="s">
        <v>10397</v>
      </c>
      <c r="B900">
        <v>402</v>
      </c>
      <c r="C900" t="s">
        <v>9688</v>
      </c>
      <c r="D900" t="str">
        <f t="shared" si="14"/>
        <v>402</v>
      </c>
    </row>
    <row r="901" spans="1:4" x14ac:dyDescent="0.25">
      <c r="A901" t="s">
        <v>10397</v>
      </c>
      <c r="B901">
        <v>509</v>
      </c>
      <c r="C901" t="s">
        <v>9691</v>
      </c>
      <c r="D901" t="str">
        <f t="shared" si="14"/>
        <v>509</v>
      </c>
    </row>
    <row r="902" spans="1:4" x14ac:dyDescent="0.25">
      <c r="A902" t="s">
        <v>10397</v>
      </c>
      <c r="B902">
        <v>510</v>
      </c>
      <c r="C902" t="s">
        <v>9694</v>
      </c>
      <c r="D902" t="str">
        <f t="shared" si="14"/>
        <v>510</v>
      </c>
    </row>
    <row r="903" spans="1:4" x14ac:dyDescent="0.25">
      <c r="A903" t="s">
        <v>10397</v>
      </c>
      <c r="B903">
        <v>512</v>
      </c>
      <c r="C903" t="s">
        <v>9697</v>
      </c>
      <c r="D903" t="str">
        <f t="shared" si="14"/>
        <v>512</v>
      </c>
    </row>
    <row r="904" spans="1:4" x14ac:dyDescent="0.25">
      <c r="A904" t="s">
        <v>10398</v>
      </c>
      <c r="B904">
        <v>1</v>
      </c>
      <c r="C904" t="s">
        <v>7580</v>
      </c>
      <c r="D904" t="str">
        <f t="shared" si="14"/>
        <v>001</v>
      </c>
    </row>
    <row r="905" spans="1:4" x14ac:dyDescent="0.25">
      <c r="A905" t="s">
        <v>10398</v>
      </c>
      <c r="B905">
        <v>2</v>
      </c>
      <c r="C905" t="s">
        <v>7584</v>
      </c>
      <c r="D905" t="str">
        <f t="shared" si="14"/>
        <v>002</v>
      </c>
    </row>
    <row r="906" spans="1:4" x14ac:dyDescent="0.25">
      <c r="A906" t="s">
        <v>10398</v>
      </c>
      <c r="B906">
        <v>3</v>
      </c>
      <c r="C906" t="s">
        <v>7587</v>
      </c>
      <c r="D906" t="str">
        <f t="shared" si="14"/>
        <v>003</v>
      </c>
    </row>
    <row r="907" spans="1:4" x14ac:dyDescent="0.25">
      <c r="A907" t="s">
        <v>10398</v>
      </c>
      <c r="B907">
        <v>4</v>
      </c>
      <c r="C907" t="s">
        <v>7590</v>
      </c>
      <c r="D907" t="str">
        <f t="shared" si="14"/>
        <v>004</v>
      </c>
    </row>
    <row r="908" spans="1:4" x14ac:dyDescent="0.25">
      <c r="A908" t="s">
        <v>10398</v>
      </c>
      <c r="B908">
        <v>5</v>
      </c>
      <c r="C908" t="s">
        <v>7593</v>
      </c>
      <c r="D908" t="str">
        <f t="shared" si="14"/>
        <v>005</v>
      </c>
    </row>
    <row r="909" spans="1:4" x14ac:dyDescent="0.25">
      <c r="A909" t="s">
        <v>10398</v>
      </c>
      <c r="B909">
        <v>6</v>
      </c>
      <c r="C909" t="s">
        <v>7596</v>
      </c>
      <c r="D909" t="str">
        <f t="shared" si="14"/>
        <v>006</v>
      </c>
    </row>
    <row r="910" spans="1:4" x14ac:dyDescent="0.25">
      <c r="A910" t="s">
        <v>10398</v>
      </c>
      <c r="B910">
        <v>7</v>
      </c>
      <c r="C910" t="s">
        <v>7599</v>
      </c>
      <c r="D910" t="str">
        <f t="shared" si="14"/>
        <v>007</v>
      </c>
    </row>
    <row r="911" spans="1:4" x14ac:dyDescent="0.25">
      <c r="A911" t="s">
        <v>10398</v>
      </c>
      <c r="B911">
        <v>8</v>
      </c>
      <c r="C911" t="s">
        <v>7602</v>
      </c>
      <c r="D911" t="str">
        <f t="shared" si="14"/>
        <v>008</v>
      </c>
    </row>
    <row r="912" spans="1:4" x14ac:dyDescent="0.25">
      <c r="A912" t="s">
        <v>10398</v>
      </c>
      <c r="B912">
        <v>9</v>
      </c>
      <c r="C912" t="s">
        <v>7605</v>
      </c>
      <c r="D912" t="str">
        <f t="shared" si="14"/>
        <v>009</v>
      </c>
    </row>
    <row r="913" spans="1:4" x14ac:dyDescent="0.25">
      <c r="A913" t="s">
        <v>10398</v>
      </c>
      <c r="B913">
        <v>11</v>
      </c>
      <c r="C913" t="s">
        <v>7608</v>
      </c>
      <c r="D913" t="str">
        <f t="shared" si="14"/>
        <v>011</v>
      </c>
    </row>
    <row r="914" spans="1:4" x14ac:dyDescent="0.25">
      <c r="A914" t="s">
        <v>10398</v>
      </c>
      <c r="B914">
        <v>14</v>
      </c>
      <c r="C914" t="s">
        <v>7611</v>
      </c>
      <c r="D914" t="str">
        <f t="shared" si="14"/>
        <v>014</v>
      </c>
    </row>
    <row r="915" spans="1:4" x14ac:dyDescent="0.25">
      <c r="A915" t="s">
        <v>10398</v>
      </c>
      <c r="B915">
        <v>17</v>
      </c>
      <c r="C915" t="s">
        <v>7614</v>
      </c>
      <c r="D915" t="str">
        <f t="shared" si="14"/>
        <v>017</v>
      </c>
    </row>
    <row r="916" spans="1:4" x14ac:dyDescent="0.25">
      <c r="A916" t="s">
        <v>10398</v>
      </c>
      <c r="B916">
        <v>21</v>
      </c>
      <c r="C916" t="s">
        <v>7617</v>
      </c>
      <c r="D916" t="str">
        <f t="shared" si="14"/>
        <v>021</v>
      </c>
    </row>
    <row r="917" spans="1:4" x14ac:dyDescent="0.25">
      <c r="A917" t="s">
        <v>10398</v>
      </c>
      <c r="B917">
        <v>24</v>
      </c>
      <c r="C917" t="s">
        <v>7620</v>
      </c>
      <c r="D917" t="str">
        <f t="shared" si="14"/>
        <v>024</v>
      </c>
    </row>
    <row r="918" spans="1:4" x14ac:dyDescent="0.25">
      <c r="A918" t="s">
        <v>10398</v>
      </c>
      <c r="B918">
        <v>25</v>
      </c>
      <c r="C918" t="s">
        <v>7623</v>
      </c>
      <c r="D918" t="str">
        <f t="shared" si="14"/>
        <v>025</v>
      </c>
    </row>
    <row r="919" spans="1:4" x14ac:dyDescent="0.25">
      <c r="A919" t="s">
        <v>10398</v>
      </c>
      <c r="B919">
        <v>28</v>
      </c>
      <c r="C919" t="s">
        <v>7626</v>
      </c>
      <c r="D919" t="str">
        <f t="shared" si="14"/>
        <v>028</v>
      </c>
    </row>
    <row r="920" spans="1:4" x14ac:dyDescent="0.25">
      <c r="A920" t="s">
        <v>10398</v>
      </c>
      <c r="B920">
        <v>31</v>
      </c>
      <c r="C920" t="s">
        <v>7629</v>
      </c>
      <c r="D920" t="str">
        <f t="shared" si="14"/>
        <v>031</v>
      </c>
    </row>
    <row r="921" spans="1:4" x14ac:dyDescent="0.25">
      <c r="A921" t="s">
        <v>10398</v>
      </c>
      <c r="B921">
        <v>33</v>
      </c>
      <c r="C921" t="s">
        <v>7632</v>
      </c>
      <c r="D921" t="str">
        <f t="shared" si="14"/>
        <v>033</v>
      </c>
    </row>
    <row r="922" spans="1:4" x14ac:dyDescent="0.25">
      <c r="A922" t="s">
        <v>10398</v>
      </c>
      <c r="B922">
        <v>38</v>
      </c>
      <c r="C922" t="s">
        <v>7635</v>
      </c>
      <c r="D922" t="str">
        <f t="shared" si="14"/>
        <v>038</v>
      </c>
    </row>
    <row r="923" spans="1:4" x14ac:dyDescent="0.25">
      <c r="A923" t="s">
        <v>10398</v>
      </c>
      <c r="B923">
        <v>40</v>
      </c>
      <c r="C923" t="s">
        <v>7638</v>
      </c>
      <c r="D923" t="str">
        <f t="shared" si="14"/>
        <v>040</v>
      </c>
    </row>
    <row r="924" spans="1:4" x14ac:dyDescent="0.25">
      <c r="A924" t="s">
        <v>10398</v>
      </c>
      <c r="B924">
        <v>41</v>
      </c>
      <c r="C924" t="s">
        <v>7641</v>
      </c>
      <c r="D924" t="str">
        <f t="shared" si="14"/>
        <v>041</v>
      </c>
    </row>
    <row r="925" spans="1:4" x14ac:dyDescent="0.25">
      <c r="A925" t="s">
        <v>10398</v>
      </c>
      <c r="B925">
        <v>44</v>
      </c>
      <c r="C925" t="s">
        <v>7644</v>
      </c>
      <c r="D925" t="str">
        <f t="shared" si="14"/>
        <v>044</v>
      </c>
    </row>
    <row r="926" spans="1:4" x14ac:dyDescent="0.25">
      <c r="A926" t="s">
        <v>10398</v>
      </c>
      <c r="B926">
        <v>45</v>
      </c>
      <c r="C926" t="s">
        <v>7647</v>
      </c>
      <c r="D926" t="str">
        <f t="shared" si="14"/>
        <v>045</v>
      </c>
    </row>
    <row r="927" spans="1:4" x14ac:dyDescent="0.25">
      <c r="A927" t="s">
        <v>10398</v>
      </c>
      <c r="B927">
        <v>47</v>
      </c>
      <c r="C927" t="s">
        <v>7650</v>
      </c>
      <c r="D927" t="str">
        <f t="shared" si="14"/>
        <v>047</v>
      </c>
    </row>
    <row r="928" spans="1:4" x14ac:dyDescent="0.25">
      <c r="A928" t="s">
        <v>10398</v>
      </c>
      <c r="B928">
        <v>48</v>
      </c>
      <c r="C928" t="s">
        <v>7653</v>
      </c>
      <c r="D928" t="str">
        <f t="shared" si="14"/>
        <v>048</v>
      </c>
    </row>
    <row r="929" spans="1:4" x14ac:dyDescent="0.25">
      <c r="A929" t="s">
        <v>10398</v>
      </c>
      <c r="B929">
        <v>49</v>
      </c>
      <c r="C929" t="s">
        <v>7656</v>
      </c>
      <c r="D929" t="str">
        <f t="shared" si="14"/>
        <v>049</v>
      </c>
    </row>
    <row r="930" spans="1:4" x14ac:dyDescent="0.25">
      <c r="A930" t="s">
        <v>10398</v>
      </c>
      <c r="B930">
        <v>59</v>
      </c>
      <c r="C930" t="s">
        <v>7659</v>
      </c>
      <c r="D930" t="str">
        <f t="shared" si="14"/>
        <v>059</v>
      </c>
    </row>
    <row r="931" spans="1:4" x14ac:dyDescent="0.25">
      <c r="A931" t="s">
        <v>10398</v>
      </c>
      <c r="B931">
        <v>60</v>
      </c>
      <c r="C931" t="s">
        <v>7662</v>
      </c>
      <c r="D931" t="str">
        <f t="shared" si="14"/>
        <v>060</v>
      </c>
    </row>
    <row r="932" spans="1:4" x14ac:dyDescent="0.25">
      <c r="A932" t="s">
        <v>10398</v>
      </c>
      <c r="B932">
        <v>62</v>
      </c>
      <c r="C932" t="s">
        <v>7665</v>
      </c>
      <c r="D932" t="str">
        <f t="shared" si="14"/>
        <v>062</v>
      </c>
    </row>
    <row r="933" spans="1:4" x14ac:dyDescent="0.25">
      <c r="A933" t="s">
        <v>10398</v>
      </c>
      <c r="B933">
        <v>63</v>
      </c>
      <c r="C933" t="s">
        <v>7668</v>
      </c>
      <c r="D933" t="str">
        <f t="shared" si="14"/>
        <v>063</v>
      </c>
    </row>
    <row r="934" spans="1:4" x14ac:dyDescent="0.25">
      <c r="A934" t="s">
        <v>10398</v>
      </c>
      <c r="B934">
        <v>65</v>
      </c>
      <c r="C934" t="s">
        <v>7671</v>
      </c>
      <c r="D934" t="str">
        <f t="shared" si="14"/>
        <v>065</v>
      </c>
    </row>
    <row r="935" spans="1:4" x14ac:dyDescent="0.25">
      <c r="A935" t="s">
        <v>10398</v>
      </c>
      <c r="B935">
        <v>66</v>
      </c>
      <c r="C935" t="s">
        <v>7674</v>
      </c>
      <c r="D935" t="str">
        <f t="shared" si="14"/>
        <v>066</v>
      </c>
    </row>
    <row r="936" spans="1:4" x14ac:dyDescent="0.25">
      <c r="A936" t="s">
        <v>10398</v>
      </c>
      <c r="B936">
        <v>68</v>
      </c>
      <c r="C936" t="s">
        <v>7677</v>
      </c>
      <c r="D936" t="str">
        <f t="shared" si="14"/>
        <v>068</v>
      </c>
    </row>
    <row r="937" spans="1:4" x14ac:dyDescent="0.25">
      <c r="A937" t="s">
        <v>10398</v>
      </c>
      <c r="B937">
        <v>69</v>
      </c>
      <c r="C937" t="s">
        <v>7680</v>
      </c>
      <c r="D937" t="str">
        <f t="shared" si="14"/>
        <v>069</v>
      </c>
    </row>
    <row r="938" spans="1:4" x14ac:dyDescent="0.25">
      <c r="A938" t="s">
        <v>10398</v>
      </c>
      <c r="B938">
        <v>71</v>
      </c>
      <c r="C938" t="s">
        <v>7683</v>
      </c>
      <c r="D938" t="str">
        <f t="shared" si="14"/>
        <v>071</v>
      </c>
    </row>
    <row r="939" spans="1:4" x14ac:dyDescent="0.25">
      <c r="A939" t="s">
        <v>10398</v>
      </c>
      <c r="B939">
        <v>75</v>
      </c>
      <c r="C939" t="s">
        <v>7686</v>
      </c>
      <c r="D939" t="str">
        <f t="shared" si="14"/>
        <v>075</v>
      </c>
    </row>
    <row r="940" spans="1:4" x14ac:dyDescent="0.25">
      <c r="A940" t="s">
        <v>10398</v>
      </c>
      <c r="B940">
        <v>79</v>
      </c>
      <c r="C940" t="s">
        <v>7689</v>
      </c>
      <c r="D940" t="str">
        <f t="shared" si="14"/>
        <v>079</v>
      </c>
    </row>
    <row r="941" spans="1:4" x14ac:dyDescent="0.25">
      <c r="A941" t="s">
        <v>10398</v>
      </c>
      <c r="B941">
        <v>80</v>
      </c>
      <c r="C941" t="s">
        <v>7692</v>
      </c>
      <c r="D941" t="str">
        <f t="shared" si="14"/>
        <v>080</v>
      </c>
    </row>
    <row r="942" spans="1:4" x14ac:dyDescent="0.25">
      <c r="A942" t="s">
        <v>10398</v>
      </c>
      <c r="B942">
        <v>81</v>
      </c>
      <c r="C942" t="s">
        <v>7695</v>
      </c>
      <c r="D942" t="str">
        <f t="shared" si="14"/>
        <v>081</v>
      </c>
    </row>
    <row r="943" spans="1:4" x14ac:dyDescent="0.25">
      <c r="A943" t="s">
        <v>10398</v>
      </c>
      <c r="B943">
        <v>83</v>
      </c>
      <c r="C943" t="s">
        <v>7698</v>
      </c>
      <c r="D943" t="str">
        <f t="shared" si="14"/>
        <v>083</v>
      </c>
    </row>
    <row r="944" spans="1:4" x14ac:dyDescent="0.25">
      <c r="A944" t="s">
        <v>10398</v>
      </c>
      <c r="B944">
        <v>86</v>
      </c>
      <c r="C944" t="s">
        <v>7701</v>
      </c>
      <c r="D944" t="str">
        <f t="shared" si="14"/>
        <v>086</v>
      </c>
    </row>
    <row r="945" spans="1:4" x14ac:dyDescent="0.25">
      <c r="A945" t="s">
        <v>10398</v>
      </c>
      <c r="B945">
        <v>89</v>
      </c>
      <c r="C945" t="s">
        <v>7704</v>
      </c>
      <c r="D945" t="str">
        <f t="shared" si="14"/>
        <v>089</v>
      </c>
    </row>
    <row r="946" spans="1:4" x14ac:dyDescent="0.25">
      <c r="A946" t="s">
        <v>10398</v>
      </c>
      <c r="B946">
        <v>90</v>
      </c>
      <c r="C946" t="s">
        <v>7707</v>
      </c>
      <c r="D946" t="str">
        <f t="shared" si="14"/>
        <v>090</v>
      </c>
    </row>
    <row r="947" spans="1:4" x14ac:dyDescent="0.25">
      <c r="A947" t="s">
        <v>10398</v>
      </c>
      <c r="B947">
        <v>92</v>
      </c>
      <c r="C947" t="s">
        <v>7710</v>
      </c>
      <c r="D947" t="str">
        <f t="shared" si="14"/>
        <v>092</v>
      </c>
    </row>
    <row r="948" spans="1:4" x14ac:dyDescent="0.25">
      <c r="A948" t="s">
        <v>10398</v>
      </c>
      <c r="B948">
        <v>93</v>
      </c>
      <c r="C948" t="s">
        <v>7713</v>
      </c>
      <c r="D948" t="str">
        <f t="shared" si="14"/>
        <v>093</v>
      </c>
    </row>
    <row r="949" spans="1:4" x14ac:dyDescent="0.25">
      <c r="A949" t="s">
        <v>10398</v>
      </c>
      <c r="B949">
        <v>94</v>
      </c>
      <c r="C949" t="s">
        <v>7716</v>
      </c>
      <c r="D949" t="str">
        <f t="shared" si="14"/>
        <v>094</v>
      </c>
    </row>
    <row r="950" spans="1:4" x14ac:dyDescent="0.25">
      <c r="A950" t="s">
        <v>10398</v>
      </c>
      <c r="B950">
        <v>95</v>
      </c>
      <c r="C950" t="s">
        <v>7719</v>
      </c>
      <c r="D950" t="str">
        <f t="shared" si="14"/>
        <v>095</v>
      </c>
    </row>
    <row r="951" spans="1:4" x14ac:dyDescent="0.25">
      <c r="A951" t="s">
        <v>10398</v>
      </c>
      <c r="B951">
        <v>97</v>
      </c>
      <c r="C951" t="s">
        <v>7722</v>
      </c>
      <c r="D951" t="str">
        <f t="shared" si="14"/>
        <v>097</v>
      </c>
    </row>
    <row r="952" spans="1:4" x14ac:dyDescent="0.25">
      <c r="A952" t="s">
        <v>10398</v>
      </c>
      <c r="B952">
        <v>98</v>
      </c>
      <c r="C952" t="s">
        <v>7725</v>
      </c>
      <c r="D952" t="str">
        <f t="shared" si="14"/>
        <v>098</v>
      </c>
    </row>
    <row r="953" spans="1:4" x14ac:dyDescent="0.25">
      <c r="A953" t="s">
        <v>10398</v>
      </c>
      <c r="B953">
        <v>201</v>
      </c>
      <c r="C953" t="s">
        <v>9666</v>
      </c>
      <c r="D953" t="str">
        <f t="shared" si="14"/>
        <v>201</v>
      </c>
    </row>
    <row r="954" spans="1:4" x14ac:dyDescent="0.25">
      <c r="A954" t="s">
        <v>10398</v>
      </c>
      <c r="B954">
        <v>205</v>
      </c>
      <c r="C954" t="s">
        <v>9670</v>
      </c>
      <c r="D954" t="str">
        <f t="shared" si="14"/>
        <v>205</v>
      </c>
    </row>
    <row r="955" spans="1:4" x14ac:dyDescent="0.25">
      <c r="A955" t="s">
        <v>10398</v>
      </c>
      <c r="B955">
        <v>210</v>
      </c>
      <c r="C955" t="s">
        <v>9673</v>
      </c>
      <c r="D955" t="str">
        <f t="shared" si="14"/>
        <v>210</v>
      </c>
    </row>
    <row r="956" spans="1:4" x14ac:dyDescent="0.25">
      <c r="A956" t="s">
        <v>10398</v>
      </c>
      <c r="B956">
        <v>213</v>
      </c>
      <c r="C956" t="s">
        <v>9676</v>
      </c>
      <c r="D956" t="str">
        <f t="shared" si="14"/>
        <v>213</v>
      </c>
    </row>
    <row r="957" spans="1:4" x14ac:dyDescent="0.25">
      <c r="A957" t="s">
        <v>10398</v>
      </c>
      <c r="B957">
        <v>214</v>
      </c>
      <c r="C957" t="s">
        <v>9679</v>
      </c>
      <c r="D957" t="str">
        <f t="shared" si="14"/>
        <v>214</v>
      </c>
    </row>
    <row r="958" spans="1:4" x14ac:dyDescent="0.25">
      <c r="A958" t="s">
        <v>10398</v>
      </c>
      <c r="B958">
        <v>216</v>
      </c>
      <c r="C958" t="s">
        <v>9682</v>
      </c>
      <c r="D958" t="str">
        <f t="shared" si="14"/>
        <v>216</v>
      </c>
    </row>
    <row r="959" spans="1:4" x14ac:dyDescent="0.25">
      <c r="A959" t="s">
        <v>10398</v>
      </c>
      <c r="B959">
        <v>401</v>
      </c>
      <c r="C959" t="s">
        <v>9685</v>
      </c>
      <c r="D959" t="str">
        <f t="shared" si="14"/>
        <v>401</v>
      </c>
    </row>
    <row r="960" spans="1:4" x14ac:dyDescent="0.25">
      <c r="A960" t="s">
        <v>10398</v>
      </c>
      <c r="B960">
        <v>402</v>
      </c>
      <c r="C960" t="s">
        <v>9688</v>
      </c>
      <c r="D960" t="str">
        <f t="shared" si="14"/>
        <v>402</v>
      </c>
    </row>
    <row r="961" spans="1:4" x14ac:dyDescent="0.25">
      <c r="A961" t="s">
        <v>10398</v>
      </c>
      <c r="B961">
        <v>509</v>
      </c>
      <c r="C961" t="s">
        <v>9691</v>
      </c>
      <c r="D961" t="str">
        <f t="shared" si="14"/>
        <v>509</v>
      </c>
    </row>
    <row r="962" spans="1:4" x14ac:dyDescent="0.25">
      <c r="A962" t="s">
        <v>10398</v>
      </c>
      <c r="B962">
        <v>510</v>
      </c>
      <c r="C962" t="s">
        <v>9694</v>
      </c>
      <c r="D962" t="str">
        <f t="shared" si="14"/>
        <v>510</v>
      </c>
    </row>
    <row r="963" spans="1:4" x14ac:dyDescent="0.25">
      <c r="A963" t="s">
        <v>10398</v>
      </c>
      <c r="B963">
        <v>512</v>
      </c>
      <c r="C963" t="s">
        <v>9697</v>
      </c>
      <c r="D963" t="str">
        <f t="shared" ref="D963:D1026" si="15">TEXT(B963,"000")</f>
        <v>512</v>
      </c>
    </row>
    <row r="964" spans="1:4" x14ac:dyDescent="0.25">
      <c r="A964" t="s">
        <v>10399</v>
      </c>
      <c r="B964">
        <v>1</v>
      </c>
      <c r="C964" t="s">
        <v>7580</v>
      </c>
      <c r="D964" t="str">
        <f t="shared" si="15"/>
        <v>001</v>
      </c>
    </row>
    <row r="965" spans="1:4" x14ac:dyDescent="0.25">
      <c r="A965" t="s">
        <v>10399</v>
      </c>
      <c r="B965">
        <v>2</v>
      </c>
      <c r="C965" t="s">
        <v>7584</v>
      </c>
      <c r="D965" t="str">
        <f t="shared" si="15"/>
        <v>002</v>
      </c>
    </row>
    <row r="966" spans="1:4" x14ac:dyDescent="0.25">
      <c r="A966" t="s">
        <v>10399</v>
      </c>
      <c r="B966">
        <v>3</v>
      </c>
      <c r="C966" t="s">
        <v>7587</v>
      </c>
      <c r="D966" t="str">
        <f t="shared" si="15"/>
        <v>003</v>
      </c>
    </row>
    <row r="967" spans="1:4" x14ac:dyDescent="0.25">
      <c r="A967" t="s">
        <v>10399</v>
      </c>
      <c r="B967">
        <v>4</v>
      </c>
      <c r="C967" t="s">
        <v>7590</v>
      </c>
      <c r="D967" t="str">
        <f t="shared" si="15"/>
        <v>004</v>
      </c>
    </row>
    <row r="968" spans="1:4" x14ac:dyDescent="0.25">
      <c r="A968" t="s">
        <v>10399</v>
      </c>
      <c r="B968">
        <v>5</v>
      </c>
      <c r="C968" t="s">
        <v>7593</v>
      </c>
      <c r="D968" t="str">
        <f t="shared" si="15"/>
        <v>005</v>
      </c>
    </row>
    <row r="969" spans="1:4" x14ac:dyDescent="0.25">
      <c r="A969" t="s">
        <v>10399</v>
      </c>
      <c r="B969">
        <v>6</v>
      </c>
      <c r="C969" t="s">
        <v>7596</v>
      </c>
      <c r="D969" t="str">
        <f t="shared" si="15"/>
        <v>006</v>
      </c>
    </row>
    <row r="970" spans="1:4" x14ac:dyDescent="0.25">
      <c r="A970" t="s">
        <v>10399</v>
      </c>
      <c r="B970">
        <v>7</v>
      </c>
      <c r="C970" t="s">
        <v>7599</v>
      </c>
      <c r="D970" t="str">
        <f t="shared" si="15"/>
        <v>007</v>
      </c>
    </row>
    <row r="971" spans="1:4" x14ac:dyDescent="0.25">
      <c r="A971" t="s">
        <v>10399</v>
      </c>
      <c r="B971">
        <v>8</v>
      </c>
      <c r="C971" t="s">
        <v>7602</v>
      </c>
      <c r="D971" t="str">
        <f t="shared" si="15"/>
        <v>008</v>
      </c>
    </row>
    <row r="972" spans="1:4" x14ac:dyDescent="0.25">
      <c r="A972" t="s">
        <v>10399</v>
      </c>
      <c r="B972">
        <v>9</v>
      </c>
      <c r="C972" t="s">
        <v>7605</v>
      </c>
      <c r="D972" t="str">
        <f t="shared" si="15"/>
        <v>009</v>
      </c>
    </row>
    <row r="973" spans="1:4" x14ac:dyDescent="0.25">
      <c r="A973" t="s">
        <v>10399</v>
      </c>
      <c r="B973">
        <v>11</v>
      </c>
      <c r="C973" t="s">
        <v>7608</v>
      </c>
      <c r="D973" t="str">
        <f t="shared" si="15"/>
        <v>011</v>
      </c>
    </row>
    <row r="974" spans="1:4" x14ac:dyDescent="0.25">
      <c r="A974" t="s">
        <v>10399</v>
      </c>
      <c r="B974">
        <v>14</v>
      </c>
      <c r="C974" t="s">
        <v>7611</v>
      </c>
      <c r="D974" t="str">
        <f t="shared" si="15"/>
        <v>014</v>
      </c>
    </row>
    <row r="975" spans="1:4" x14ac:dyDescent="0.25">
      <c r="A975" t="s">
        <v>10399</v>
      </c>
      <c r="B975">
        <v>17</v>
      </c>
      <c r="C975" t="s">
        <v>7614</v>
      </c>
      <c r="D975" t="str">
        <f t="shared" si="15"/>
        <v>017</v>
      </c>
    </row>
    <row r="976" spans="1:4" x14ac:dyDescent="0.25">
      <c r="A976" t="s">
        <v>10399</v>
      </c>
      <c r="B976">
        <v>21</v>
      </c>
      <c r="C976" t="s">
        <v>7617</v>
      </c>
      <c r="D976" t="str">
        <f t="shared" si="15"/>
        <v>021</v>
      </c>
    </row>
    <row r="977" spans="1:4" x14ac:dyDescent="0.25">
      <c r="A977" t="s">
        <v>10399</v>
      </c>
      <c r="B977">
        <v>24</v>
      </c>
      <c r="C977" t="s">
        <v>7620</v>
      </c>
      <c r="D977" t="str">
        <f t="shared" si="15"/>
        <v>024</v>
      </c>
    </row>
    <row r="978" spans="1:4" x14ac:dyDescent="0.25">
      <c r="A978" t="s">
        <v>10399</v>
      </c>
      <c r="B978">
        <v>25</v>
      </c>
      <c r="C978" t="s">
        <v>7623</v>
      </c>
      <c r="D978" t="str">
        <f t="shared" si="15"/>
        <v>025</v>
      </c>
    </row>
    <row r="979" spans="1:4" x14ac:dyDescent="0.25">
      <c r="A979" t="s">
        <v>10399</v>
      </c>
      <c r="B979">
        <v>28</v>
      </c>
      <c r="C979" t="s">
        <v>7626</v>
      </c>
      <c r="D979" t="str">
        <f t="shared" si="15"/>
        <v>028</v>
      </c>
    </row>
    <row r="980" spans="1:4" x14ac:dyDescent="0.25">
      <c r="A980" t="s">
        <v>10399</v>
      </c>
      <c r="B980">
        <v>31</v>
      </c>
      <c r="C980" t="s">
        <v>7629</v>
      </c>
      <c r="D980" t="str">
        <f t="shared" si="15"/>
        <v>031</v>
      </c>
    </row>
    <row r="981" spans="1:4" x14ac:dyDescent="0.25">
      <c r="A981" t="s">
        <v>10399</v>
      </c>
      <c r="B981">
        <v>33</v>
      </c>
      <c r="C981" t="s">
        <v>7632</v>
      </c>
      <c r="D981" t="str">
        <f t="shared" si="15"/>
        <v>033</v>
      </c>
    </row>
    <row r="982" spans="1:4" x14ac:dyDescent="0.25">
      <c r="A982" t="s">
        <v>10399</v>
      </c>
      <c r="B982">
        <v>38</v>
      </c>
      <c r="C982" t="s">
        <v>7635</v>
      </c>
      <c r="D982" t="str">
        <f t="shared" si="15"/>
        <v>038</v>
      </c>
    </row>
    <row r="983" spans="1:4" x14ac:dyDescent="0.25">
      <c r="A983" t="s">
        <v>10399</v>
      </c>
      <c r="B983">
        <v>40</v>
      </c>
      <c r="C983" t="s">
        <v>7638</v>
      </c>
      <c r="D983" t="str">
        <f t="shared" si="15"/>
        <v>040</v>
      </c>
    </row>
    <row r="984" spans="1:4" x14ac:dyDescent="0.25">
      <c r="A984" t="s">
        <v>10399</v>
      </c>
      <c r="B984">
        <v>41</v>
      </c>
      <c r="C984" t="s">
        <v>7641</v>
      </c>
      <c r="D984" t="str">
        <f t="shared" si="15"/>
        <v>041</v>
      </c>
    </row>
    <row r="985" spans="1:4" x14ac:dyDescent="0.25">
      <c r="A985" t="s">
        <v>10399</v>
      </c>
      <c r="B985">
        <v>44</v>
      </c>
      <c r="C985" t="s">
        <v>7644</v>
      </c>
      <c r="D985" t="str">
        <f t="shared" si="15"/>
        <v>044</v>
      </c>
    </row>
    <row r="986" spans="1:4" x14ac:dyDescent="0.25">
      <c r="A986" t="s">
        <v>10399</v>
      </c>
      <c r="B986">
        <v>45</v>
      </c>
      <c r="C986" t="s">
        <v>7647</v>
      </c>
      <c r="D986" t="str">
        <f t="shared" si="15"/>
        <v>045</v>
      </c>
    </row>
    <row r="987" spans="1:4" x14ac:dyDescent="0.25">
      <c r="A987" t="s">
        <v>10399</v>
      </c>
      <c r="B987">
        <v>47</v>
      </c>
      <c r="C987" t="s">
        <v>7650</v>
      </c>
      <c r="D987" t="str">
        <f t="shared" si="15"/>
        <v>047</v>
      </c>
    </row>
    <row r="988" spans="1:4" x14ac:dyDescent="0.25">
      <c r="A988" t="s">
        <v>10399</v>
      </c>
      <c r="B988">
        <v>48</v>
      </c>
      <c r="C988" t="s">
        <v>7653</v>
      </c>
      <c r="D988" t="str">
        <f t="shared" si="15"/>
        <v>048</v>
      </c>
    </row>
    <row r="989" spans="1:4" x14ac:dyDescent="0.25">
      <c r="A989" t="s">
        <v>10399</v>
      </c>
      <c r="B989">
        <v>49</v>
      </c>
      <c r="C989" t="s">
        <v>7656</v>
      </c>
      <c r="D989" t="str">
        <f t="shared" si="15"/>
        <v>049</v>
      </c>
    </row>
    <row r="990" spans="1:4" x14ac:dyDescent="0.25">
      <c r="A990" t="s">
        <v>10399</v>
      </c>
      <c r="B990">
        <v>59</v>
      </c>
      <c r="C990" t="s">
        <v>7659</v>
      </c>
      <c r="D990" t="str">
        <f t="shared" si="15"/>
        <v>059</v>
      </c>
    </row>
    <row r="991" spans="1:4" x14ac:dyDescent="0.25">
      <c r="A991" t="s">
        <v>10399</v>
      </c>
      <c r="B991">
        <v>60</v>
      </c>
      <c r="C991" t="s">
        <v>7662</v>
      </c>
      <c r="D991" t="str">
        <f t="shared" si="15"/>
        <v>060</v>
      </c>
    </row>
    <row r="992" spans="1:4" x14ac:dyDescent="0.25">
      <c r="A992" t="s">
        <v>10399</v>
      </c>
      <c r="B992">
        <v>62</v>
      </c>
      <c r="C992" t="s">
        <v>7665</v>
      </c>
      <c r="D992" t="str">
        <f t="shared" si="15"/>
        <v>062</v>
      </c>
    </row>
    <row r="993" spans="1:4" x14ac:dyDescent="0.25">
      <c r="A993" t="s">
        <v>10399</v>
      </c>
      <c r="B993">
        <v>63</v>
      </c>
      <c r="C993" t="s">
        <v>7668</v>
      </c>
      <c r="D993" t="str">
        <f t="shared" si="15"/>
        <v>063</v>
      </c>
    </row>
    <row r="994" spans="1:4" x14ac:dyDescent="0.25">
      <c r="A994" t="s">
        <v>10399</v>
      </c>
      <c r="B994">
        <v>65</v>
      </c>
      <c r="C994" t="s">
        <v>7671</v>
      </c>
      <c r="D994" t="str">
        <f t="shared" si="15"/>
        <v>065</v>
      </c>
    </row>
    <row r="995" spans="1:4" x14ac:dyDescent="0.25">
      <c r="A995" t="s">
        <v>10399</v>
      </c>
      <c r="B995">
        <v>66</v>
      </c>
      <c r="C995" t="s">
        <v>7674</v>
      </c>
      <c r="D995" t="str">
        <f t="shared" si="15"/>
        <v>066</v>
      </c>
    </row>
    <row r="996" spans="1:4" x14ac:dyDescent="0.25">
      <c r="A996" t="s">
        <v>10399</v>
      </c>
      <c r="B996">
        <v>68</v>
      </c>
      <c r="C996" t="s">
        <v>7677</v>
      </c>
      <c r="D996" t="str">
        <f t="shared" si="15"/>
        <v>068</v>
      </c>
    </row>
    <row r="997" spans="1:4" x14ac:dyDescent="0.25">
      <c r="A997" t="s">
        <v>10399</v>
      </c>
      <c r="B997">
        <v>69</v>
      </c>
      <c r="C997" t="s">
        <v>7680</v>
      </c>
      <c r="D997" t="str">
        <f t="shared" si="15"/>
        <v>069</v>
      </c>
    </row>
    <row r="998" spans="1:4" x14ac:dyDescent="0.25">
      <c r="A998" t="s">
        <v>10399</v>
      </c>
      <c r="B998">
        <v>71</v>
      </c>
      <c r="C998" t="s">
        <v>7683</v>
      </c>
      <c r="D998" t="str">
        <f t="shared" si="15"/>
        <v>071</v>
      </c>
    </row>
    <row r="999" spans="1:4" x14ac:dyDescent="0.25">
      <c r="A999" t="s">
        <v>10399</v>
      </c>
      <c r="B999">
        <v>75</v>
      </c>
      <c r="C999" t="s">
        <v>7686</v>
      </c>
      <c r="D999" t="str">
        <f t="shared" si="15"/>
        <v>075</v>
      </c>
    </row>
    <row r="1000" spans="1:4" x14ac:dyDescent="0.25">
      <c r="A1000" t="s">
        <v>10399</v>
      </c>
      <c r="B1000">
        <v>79</v>
      </c>
      <c r="C1000" t="s">
        <v>7689</v>
      </c>
      <c r="D1000" t="str">
        <f t="shared" si="15"/>
        <v>079</v>
      </c>
    </row>
    <row r="1001" spans="1:4" x14ac:dyDescent="0.25">
      <c r="A1001" t="s">
        <v>10399</v>
      </c>
      <c r="B1001">
        <v>80</v>
      </c>
      <c r="C1001" t="s">
        <v>7692</v>
      </c>
      <c r="D1001" t="str">
        <f t="shared" si="15"/>
        <v>080</v>
      </c>
    </row>
    <row r="1002" spans="1:4" x14ac:dyDescent="0.25">
      <c r="A1002" t="s">
        <v>10399</v>
      </c>
      <c r="B1002">
        <v>81</v>
      </c>
      <c r="C1002" t="s">
        <v>7695</v>
      </c>
      <c r="D1002" t="str">
        <f t="shared" si="15"/>
        <v>081</v>
      </c>
    </row>
    <row r="1003" spans="1:4" x14ac:dyDescent="0.25">
      <c r="A1003" t="s">
        <v>10399</v>
      </c>
      <c r="B1003">
        <v>83</v>
      </c>
      <c r="C1003" t="s">
        <v>7698</v>
      </c>
      <c r="D1003" t="str">
        <f t="shared" si="15"/>
        <v>083</v>
      </c>
    </row>
    <row r="1004" spans="1:4" x14ac:dyDescent="0.25">
      <c r="A1004" t="s">
        <v>10399</v>
      </c>
      <c r="B1004">
        <v>86</v>
      </c>
      <c r="C1004" t="s">
        <v>7701</v>
      </c>
      <c r="D1004" t="str">
        <f t="shared" si="15"/>
        <v>086</v>
      </c>
    </row>
    <row r="1005" spans="1:4" x14ac:dyDescent="0.25">
      <c r="A1005" t="s">
        <v>10399</v>
      </c>
      <c r="B1005">
        <v>89</v>
      </c>
      <c r="C1005" t="s">
        <v>7704</v>
      </c>
      <c r="D1005" t="str">
        <f t="shared" si="15"/>
        <v>089</v>
      </c>
    </row>
    <row r="1006" spans="1:4" x14ac:dyDescent="0.25">
      <c r="A1006" t="s">
        <v>10399</v>
      </c>
      <c r="B1006">
        <v>90</v>
      </c>
      <c r="C1006" t="s">
        <v>7707</v>
      </c>
      <c r="D1006" t="str">
        <f t="shared" si="15"/>
        <v>090</v>
      </c>
    </row>
    <row r="1007" spans="1:4" x14ac:dyDescent="0.25">
      <c r="A1007" t="s">
        <v>10399</v>
      </c>
      <c r="B1007">
        <v>92</v>
      </c>
      <c r="C1007" t="s">
        <v>7710</v>
      </c>
      <c r="D1007" t="str">
        <f t="shared" si="15"/>
        <v>092</v>
      </c>
    </row>
    <row r="1008" spans="1:4" x14ac:dyDescent="0.25">
      <c r="A1008" t="s">
        <v>10399</v>
      </c>
      <c r="B1008">
        <v>93</v>
      </c>
      <c r="C1008" t="s">
        <v>7713</v>
      </c>
      <c r="D1008" t="str">
        <f t="shared" si="15"/>
        <v>093</v>
      </c>
    </row>
    <row r="1009" spans="1:4" x14ac:dyDescent="0.25">
      <c r="A1009" t="s">
        <v>10399</v>
      </c>
      <c r="B1009">
        <v>94</v>
      </c>
      <c r="C1009" t="s">
        <v>7716</v>
      </c>
      <c r="D1009" t="str">
        <f t="shared" si="15"/>
        <v>094</v>
      </c>
    </row>
    <row r="1010" spans="1:4" x14ac:dyDescent="0.25">
      <c r="A1010" t="s">
        <v>10399</v>
      </c>
      <c r="B1010">
        <v>95</v>
      </c>
      <c r="C1010" t="s">
        <v>7719</v>
      </c>
      <c r="D1010" t="str">
        <f t="shared" si="15"/>
        <v>095</v>
      </c>
    </row>
    <row r="1011" spans="1:4" x14ac:dyDescent="0.25">
      <c r="A1011" t="s">
        <v>10399</v>
      </c>
      <c r="B1011">
        <v>97</v>
      </c>
      <c r="C1011" t="s">
        <v>7722</v>
      </c>
      <c r="D1011" t="str">
        <f t="shared" si="15"/>
        <v>097</v>
      </c>
    </row>
    <row r="1012" spans="1:4" x14ac:dyDescent="0.25">
      <c r="A1012" t="s">
        <v>10399</v>
      </c>
      <c r="B1012">
        <v>98</v>
      </c>
      <c r="C1012" t="s">
        <v>7725</v>
      </c>
      <c r="D1012" t="str">
        <f t="shared" si="15"/>
        <v>098</v>
      </c>
    </row>
    <row r="1013" spans="1:4" x14ac:dyDescent="0.25">
      <c r="A1013" t="s">
        <v>10399</v>
      </c>
      <c r="B1013">
        <v>201</v>
      </c>
      <c r="C1013" t="s">
        <v>9666</v>
      </c>
      <c r="D1013" t="str">
        <f t="shared" si="15"/>
        <v>201</v>
      </c>
    </row>
    <row r="1014" spans="1:4" x14ac:dyDescent="0.25">
      <c r="A1014" t="s">
        <v>10399</v>
      </c>
      <c r="B1014">
        <v>205</v>
      </c>
      <c r="C1014" t="s">
        <v>9670</v>
      </c>
      <c r="D1014" t="str">
        <f t="shared" si="15"/>
        <v>205</v>
      </c>
    </row>
    <row r="1015" spans="1:4" x14ac:dyDescent="0.25">
      <c r="A1015" t="s">
        <v>10399</v>
      </c>
      <c r="B1015">
        <v>210</v>
      </c>
      <c r="C1015" t="s">
        <v>9673</v>
      </c>
      <c r="D1015" t="str">
        <f t="shared" si="15"/>
        <v>210</v>
      </c>
    </row>
    <row r="1016" spans="1:4" x14ac:dyDescent="0.25">
      <c r="A1016" t="s">
        <v>10399</v>
      </c>
      <c r="B1016">
        <v>213</v>
      </c>
      <c r="C1016" t="s">
        <v>9676</v>
      </c>
      <c r="D1016" t="str">
        <f t="shared" si="15"/>
        <v>213</v>
      </c>
    </row>
    <row r="1017" spans="1:4" x14ac:dyDescent="0.25">
      <c r="A1017" t="s">
        <v>10399</v>
      </c>
      <c r="B1017">
        <v>214</v>
      </c>
      <c r="C1017" t="s">
        <v>9679</v>
      </c>
      <c r="D1017" t="str">
        <f t="shared" si="15"/>
        <v>214</v>
      </c>
    </row>
    <row r="1018" spans="1:4" x14ac:dyDescent="0.25">
      <c r="A1018" t="s">
        <v>10399</v>
      </c>
      <c r="B1018">
        <v>216</v>
      </c>
      <c r="C1018" t="s">
        <v>9682</v>
      </c>
      <c r="D1018" t="str">
        <f t="shared" si="15"/>
        <v>216</v>
      </c>
    </row>
    <row r="1019" spans="1:4" x14ac:dyDescent="0.25">
      <c r="A1019" t="s">
        <v>10399</v>
      </c>
      <c r="B1019">
        <v>401</v>
      </c>
      <c r="C1019" t="s">
        <v>9685</v>
      </c>
      <c r="D1019" t="str">
        <f t="shared" si="15"/>
        <v>401</v>
      </c>
    </row>
    <row r="1020" spans="1:4" x14ac:dyDescent="0.25">
      <c r="A1020" t="s">
        <v>10399</v>
      </c>
      <c r="B1020">
        <v>402</v>
      </c>
      <c r="C1020" t="s">
        <v>9688</v>
      </c>
      <c r="D1020" t="str">
        <f t="shared" si="15"/>
        <v>402</v>
      </c>
    </row>
    <row r="1021" spans="1:4" x14ac:dyDescent="0.25">
      <c r="A1021" t="s">
        <v>10399</v>
      </c>
      <c r="B1021">
        <v>509</v>
      </c>
      <c r="C1021" t="s">
        <v>9691</v>
      </c>
      <c r="D1021" t="str">
        <f t="shared" si="15"/>
        <v>509</v>
      </c>
    </row>
    <row r="1022" spans="1:4" x14ac:dyDescent="0.25">
      <c r="A1022" t="s">
        <v>10399</v>
      </c>
      <c r="B1022">
        <v>510</v>
      </c>
      <c r="C1022" t="s">
        <v>9694</v>
      </c>
      <c r="D1022" t="str">
        <f t="shared" si="15"/>
        <v>510</v>
      </c>
    </row>
    <row r="1023" spans="1:4" x14ac:dyDescent="0.25">
      <c r="A1023" t="s">
        <v>10399</v>
      </c>
      <c r="B1023">
        <v>512</v>
      </c>
      <c r="C1023" t="s">
        <v>9697</v>
      </c>
      <c r="D1023" t="str">
        <f t="shared" si="15"/>
        <v>512</v>
      </c>
    </row>
    <row r="1024" spans="1:4" x14ac:dyDescent="0.25">
      <c r="A1024" t="s">
        <v>10400</v>
      </c>
      <c r="B1024">
        <v>1</v>
      </c>
      <c r="C1024" t="s">
        <v>7580</v>
      </c>
      <c r="D1024" t="str">
        <f t="shared" si="15"/>
        <v>001</v>
      </c>
    </row>
    <row r="1025" spans="1:4" x14ac:dyDescent="0.25">
      <c r="A1025" t="s">
        <v>10400</v>
      </c>
      <c r="B1025">
        <v>2</v>
      </c>
      <c r="C1025" t="s">
        <v>7584</v>
      </c>
      <c r="D1025" t="str">
        <f t="shared" si="15"/>
        <v>002</v>
      </c>
    </row>
    <row r="1026" spans="1:4" x14ac:dyDescent="0.25">
      <c r="A1026" t="s">
        <v>10400</v>
      </c>
      <c r="B1026">
        <v>3</v>
      </c>
      <c r="C1026" t="s">
        <v>7587</v>
      </c>
      <c r="D1026" t="str">
        <f t="shared" si="15"/>
        <v>003</v>
      </c>
    </row>
    <row r="1027" spans="1:4" x14ac:dyDescent="0.25">
      <c r="A1027" t="s">
        <v>10400</v>
      </c>
      <c r="B1027">
        <v>4</v>
      </c>
      <c r="C1027" t="s">
        <v>7590</v>
      </c>
      <c r="D1027" t="str">
        <f t="shared" ref="D1027:D1090" si="16">TEXT(B1027,"000")</f>
        <v>004</v>
      </c>
    </row>
    <row r="1028" spans="1:4" x14ac:dyDescent="0.25">
      <c r="A1028" t="s">
        <v>10400</v>
      </c>
      <c r="B1028">
        <v>5</v>
      </c>
      <c r="C1028" t="s">
        <v>7593</v>
      </c>
      <c r="D1028" t="str">
        <f t="shared" si="16"/>
        <v>005</v>
      </c>
    </row>
    <row r="1029" spans="1:4" x14ac:dyDescent="0.25">
      <c r="A1029" t="s">
        <v>10400</v>
      </c>
      <c r="B1029">
        <v>6</v>
      </c>
      <c r="C1029" t="s">
        <v>7596</v>
      </c>
      <c r="D1029" t="str">
        <f t="shared" si="16"/>
        <v>006</v>
      </c>
    </row>
    <row r="1030" spans="1:4" x14ac:dyDescent="0.25">
      <c r="A1030" t="s">
        <v>10400</v>
      </c>
      <c r="B1030">
        <v>7</v>
      </c>
      <c r="C1030" t="s">
        <v>7599</v>
      </c>
      <c r="D1030" t="str">
        <f t="shared" si="16"/>
        <v>007</v>
      </c>
    </row>
    <row r="1031" spans="1:4" x14ac:dyDescent="0.25">
      <c r="A1031" t="s">
        <v>10400</v>
      </c>
      <c r="B1031">
        <v>8</v>
      </c>
      <c r="C1031" t="s">
        <v>7602</v>
      </c>
      <c r="D1031" t="str">
        <f t="shared" si="16"/>
        <v>008</v>
      </c>
    </row>
    <row r="1032" spans="1:4" x14ac:dyDescent="0.25">
      <c r="A1032" t="s">
        <v>10400</v>
      </c>
      <c r="B1032">
        <v>9</v>
      </c>
      <c r="C1032" t="s">
        <v>7605</v>
      </c>
      <c r="D1032" t="str">
        <f t="shared" si="16"/>
        <v>009</v>
      </c>
    </row>
    <row r="1033" spans="1:4" x14ac:dyDescent="0.25">
      <c r="A1033" t="s">
        <v>10400</v>
      </c>
      <c r="B1033">
        <v>11</v>
      </c>
      <c r="C1033" t="s">
        <v>7608</v>
      </c>
      <c r="D1033" t="str">
        <f t="shared" si="16"/>
        <v>011</v>
      </c>
    </row>
    <row r="1034" spans="1:4" x14ac:dyDescent="0.25">
      <c r="A1034" t="s">
        <v>10400</v>
      </c>
      <c r="B1034">
        <v>14</v>
      </c>
      <c r="C1034" t="s">
        <v>7611</v>
      </c>
      <c r="D1034" t="str">
        <f t="shared" si="16"/>
        <v>014</v>
      </c>
    </row>
    <row r="1035" spans="1:4" x14ac:dyDescent="0.25">
      <c r="A1035" t="s">
        <v>10400</v>
      </c>
      <c r="B1035">
        <v>17</v>
      </c>
      <c r="C1035" t="s">
        <v>7614</v>
      </c>
      <c r="D1035" t="str">
        <f t="shared" si="16"/>
        <v>017</v>
      </c>
    </row>
    <row r="1036" spans="1:4" x14ac:dyDescent="0.25">
      <c r="A1036" t="s">
        <v>10400</v>
      </c>
      <c r="B1036">
        <v>21</v>
      </c>
      <c r="C1036" t="s">
        <v>7617</v>
      </c>
      <c r="D1036" t="str">
        <f t="shared" si="16"/>
        <v>021</v>
      </c>
    </row>
    <row r="1037" spans="1:4" x14ac:dyDescent="0.25">
      <c r="A1037" t="s">
        <v>10400</v>
      </c>
      <c r="B1037">
        <v>24</v>
      </c>
      <c r="C1037" t="s">
        <v>7620</v>
      </c>
      <c r="D1037" t="str">
        <f t="shared" si="16"/>
        <v>024</v>
      </c>
    </row>
    <row r="1038" spans="1:4" x14ac:dyDescent="0.25">
      <c r="A1038" t="s">
        <v>10400</v>
      </c>
      <c r="B1038">
        <v>25</v>
      </c>
      <c r="C1038" t="s">
        <v>7623</v>
      </c>
      <c r="D1038" t="str">
        <f t="shared" si="16"/>
        <v>025</v>
      </c>
    </row>
    <row r="1039" spans="1:4" x14ac:dyDescent="0.25">
      <c r="A1039" t="s">
        <v>10400</v>
      </c>
      <c r="B1039">
        <v>28</v>
      </c>
      <c r="C1039" t="s">
        <v>7626</v>
      </c>
      <c r="D1039" t="str">
        <f t="shared" si="16"/>
        <v>028</v>
      </c>
    </row>
    <row r="1040" spans="1:4" x14ac:dyDescent="0.25">
      <c r="A1040" t="s">
        <v>10400</v>
      </c>
      <c r="B1040">
        <v>31</v>
      </c>
      <c r="C1040" t="s">
        <v>7629</v>
      </c>
      <c r="D1040" t="str">
        <f t="shared" si="16"/>
        <v>031</v>
      </c>
    </row>
    <row r="1041" spans="1:4" x14ac:dyDescent="0.25">
      <c r="A1041" t="s">
        <v>10400</v>
      </c>
      <c r="B1041">
        <v>33</v>
      </c>
      <c r="C1041" t="s">
        <v>7632</v>
      </c>
      <c r="D1041" t="str">
        <f t="shared" si="16"/>
        <v>033</v>
      </c>
    </row>
    <row r="1042" spans="1:4" x14ac:dyDescent="0.25">
      <c r="A1042" t="s">
        <v>10400</v>
      </c>
      <c r="B1042">
        <v>38</v>
      </c>
      <c r="C1042" t="s">
        <v>7635</v>
      </c>
      <c r="D1042" t="str">
        <f t="shared" si="16"/>
        <v>038</v>
      </c>
    </row>
    <row r="1043" spans="1:4" x14ac:dyDescent="0.25">
      <c r="A1043" t="s">
        <v>10400</v>
      </c>
      <c r="B1043">
        <v>40</v>
      </c>
      <c r="C1043" t="s">
        <v>7638</v>
      </c>
      <c r="D1043" t="str">
        <f t="shared" si="16"/>
        <v>040</v>
      </c>
    </row>
    <row r="1044" spans="1:4" x14ac:dyDescent="0.25">
      <c r="A1044" t="s">
        <v>10400</v>
      </c>
      <c r="B1044">
        <v>41</v>
      </c>
      <c r="C1044" t="s">
        <v>7641</v>
      </c>
      <c r="D1044" t="str">
        <f t="shared" si="16"/>
        <v>041</v>
      </c>
    </row>
    <row r="1045" spans="1:4" x14ac:dyDescent="0.25">
      <c r="A1045" t="s">
        <v>10400</v>
      </c>
      <c r="B1045">
        <v>44</v>
      </c>
      <c r="C1045" t="s">
        <v>7644</v>
      </c>
      <c r="D1045" t="str">
        <f t="shared" si="16"/>
        <v>044</v>
      </c>
    </row>
    <row r="1046" spans="1:4" x14ac:dyDescent="0.25">
      <c r="A1046" t="s">
        <v>10400</v>
      </c>
      <c r="B1046">
        <v>45</v>
      </c>
      <c r="C1046" t="s">
        <v>7647</v>
      </c>
      <c r="D1046" t="str">
        <f t="shared" si="16"/>
        <v>045</v>
      </c>
    </row>
    <row r="1047" spans="1:4" x14ac:dyDescent="0.25">
      <c r="A1047" t="s">
        <v>10400</v>
      </c>
      <c r="B1047">
        <v>47</v>
      </c>
      <c r="C1047" t="s">
        <v>7650</v>
      </c>
      <c r="D1047" t="str">
        <f t="shared" si="16"/>
        <v>047</v>
      </c>
    </row>
    <row r="1048" spans="1:4" x14ac:dyDescent="0.25">
      <c r="A1048" t="s">
        <v>10400</v>
      </c>
      <c r="B1048">
        <v>48</v>
      </c>
      <c r="C1048" t="s">
        <v>7653</v>
      </c>
      <c r="D1048" t="str">
        <f t="shared" si="16"/>
        <v>048</v>
      </c>
    </row>
    <row r="1049" spans="1:4" x14ac:dyDescent="0.25">
      <c r="A1049" t="s">
        <v>10400</v>
      </c>
      <c r="B1049">
        <v>49</v>
      </c>
      <c r="C1049" t="s">
        <v>7656</v>
      </c>
      <c r="D1049" t="str">
        <f t="shared" si="16"/>
        <v>049</v>
      </c>
    </row>
    <row r="1050" spans="1:4" x14ac:dyDescent="0.25">
      <c r="A1050" t="s">
        <v>10400</v>
      </c>
      <c r="B1050">
        <v>59</v>
      </c>
      <c r="C1050" t="s">
        <v>7659</v>
      </c>
      <c r="D1050" t="str">
        <f t="shared" si="16"/>
        <v>059</v>
      </c>
    </row>
    <row r="1051" spans="1:4" x14ac:dyDescent="0.25">
      <c r="A1051" t="s">
        <v>10400</v>
      </c>
      <c r="B1051">
        <v>60</v>
      </c>
      <c r="C1051" t="s">
        <v>7662</v>
      </c>
      <c r="D1051" t="str">
        <f t="shared" si="16"/>
        <v>060</v>
      </c>
    </row>
    <row r="1052" spans="1:4" x14ac:dyDescent="0.25">
      <c r="A1052" t="s">
        <v>10400</v>
      </c>
      <c r="B1052">
        <v>62</v>
      </c>
      <c r="C1052" t="s">
        <v>7665</v>
      </c>
      <c r="D1052" t="str">
        <f t="shared" si="16"/>
        <v>062</v>
      </c>
    </row>
    <row r="1053" spans="1:4" x14ac:dyDescent="0.25">
      <c r="A1053" t="s">
        <v>10400</v>
      </c>
      <c r="B1053">
        <v>63</v>
      </c>
      <c r="C1053" t="s">
        <v>7668</v>
      </c>
      <c r="D1053" t="str">
        <f t="shared" si="16"/>
        <v>063</v>
      </c>
    </row>
    <row r="1054" spans="1:4" x14ac:dyDescent="0.25">
      <c r="A1054" t="s">
        <v>10400</v>
      </c>
      <c r="B1054">
        <v>65</v>
      </c>
      <c r="C1054" t="s">
        <v>7671</v>
      </c>
      <c r="D1054" t="str">
        <f t="shared" si="16"/>
        <v>065</v>
      </c>
    </row>
    <row r="1055" spans="1:4" x14ac:dyDescent="0.25">
      <c r="A1055" t="s">
        <v>10400</v>
      </c>
      <c r="B1055">
        <v>66</v>
      </c>
      <c r="C1055" t="s">
        <v>7674</v>
      </c>
      <c r="D1055" t="str">
        <f t="shared" si="16"/>
        <v>066</v>
      </c>
    </row>
    <row r="1056" spans="1:4" x14ac:dyDescent="0.25">
      <c r="A1056" t="s">
        <v>10400</v>
      </c>
      <c r="B1056">
        <v>68</v>
      </c>
      <c r="C1056" t="s">
        <v>7677</v>
      </c>
      <c r="D1056" t="str">
        <f t="shared" si="16"/>
        <v>068</v>
      </c>
    </row>
    <row r="1057" spans="1:4" x14ac:dyDescent="0.25">
      <c r="A1057" t="s">
        <v>10400</v>
      </c>
      <c r="B1057">
        <v>69</v>
      </c>
      <c r="C1057" t="s">
        <v>7680</v>
      </c>
      <c r="D1057" t="str">
        <f t="shared" si="16"/>
        <v>069</v>
      </c>
    </row>
    <row r="1058" spans="1:4" x14ac:dyDescent="0.25">
      <c r="A1058" t="s">
        <v>10400</v>
      </c>
      <c r="B1058">
        <v>71</v>
      </c>
      <c r="C1058" t="s">
        <v>7683</v>
      </c>
      <c r="D1058" t="str">
        <f t="shared" si="16"/>
        <v>071</v>
      </c>
    </row>
    <row r="1059" spans="1:4" x14ac:dyDescent="0.25">
      <c r="A1059" t="s">
        <v>10400</v>
      </c>
      <c r="B1059">
        <v>75</v>
      </c>
      <c r="C1059" t="s">
        <v>7686</v>
      </c>
      <c r="D1059" t="str">
        <f t="shared" si="16"/>
        <v>075</v>
      </c>
    </row>
    <row r="1060" spans="1:4" x14ac:dyDescent="0.25">
      <c r="A1060" t="s">
        <v>10400</v>
      </c>
      <c r="B1060">
        <v>79</v>
      </c>
      <c r="C1060" t="s">
        <v>7689</v>
      </c>
      <c r="D1060" t="str">
        <f t="shared" si="16"/>
        <v>079</v>
      </c>
    </row>
    <row r="1061" spans="1:4" x14ac:dyDescent="0.25">
      <c r="A1061" t="s">
        <v>10400</v>
      </c>
      <c r="B1061">
        <v>80</v>
      </c>
      <c r="C1061" t="s">
        <v>7692</v>
      </c>
      <c r="D1061" t="str">
        <f t="shared" si="16"/>
        <v>080</v>
      </c>
    </row>
    <row r="1062" spans="1:4" x14ac:dyDescent="0.25">
      <c r="A1062" t="s">
        <v>10400</v>
      </c>
      <c r="B1062">
        <v>81</v>
      </c>
      <c r="C1062" t="s">
        <v>7695</v>
      </c>
      <c r="D1062" t="str">
        <f t="shared" si="16"/>
        <v>081</v>
      </c>
    </row>
    <row r="1063" spans="1:4" x14ac:dyDescent="0.25">
      <c r="A1063" t="s">
        <v>10400</v>
      </c>
      <c r="B1063">
        <v>83</v>
      </c>
      <c r="C1063" t="s">
        <v>7698</v>
      </c>
      <c r="D1063" t="str">
        <f t="shared" si="16"/>
        <v>083</v>
      </c>
    </row>
    <row r="1064" spans="1:4" x14ac:dyDescent="0.25">
      <c r="A1064" t="s">
        <v>10400</v>
      </c>
      <c r="B1064">
        <v>86</v>
      </c>
      <c r="C1064" t="s">
        <v>7701</v>
      </c>
      <c r="D1064" t="str">
        <f t="shared" si="16"/>
        <v>086</v>
      </c>
    </row>
    <row r="1065" spans="1:4" x14ac:dyDescent="0.25">
      <c r="A1065" t="s">
        <v>10400</v>
      </c>
      <c r="B1065">
        <v>89</v>
      </c>
      <c r="C1065" t="s">
        <v>7704</v>
      </c>
      <c r="D1065" t="str">
        <f t="shared" si="16"/>
        <v>089</v>
      </c>
    </row>
    <row r="1066" spans="1:4" x14ac:dyDescent="0.25">
      <c r="A1066" t="s">
        <v>10400</v>
      </c>
      <c r="B1066">
        <v>90</v>
      </c>
      <c r="C1066" t="s">
        <v>7707</v>
      </c>
      <c r="D1066" t="str">
        <f t="shared" si="16"/>
        <v>090</v>
      </c>
    </row>
    <row r="1067" spans="1:4" x14ac:dyDescent="0.25">
      <c r="A1067" t="s">
        <v>10400</v>
      </c>
      <c r="B1067">
        <v>92</v>
      </c>
      <c r="C1067" t="s">
        <v>7710</v>
      </c>
      <c r="D1067" t="str">
        <f t="shared" si="16"/>
        <v>092</v>
      </c>
    </row>
    <row r="1068" spans="1:4" x14ac:dyDescent="0.25">
      <c r="A1068" t="s">
        <v>10400</v>
      </c>
      <c r="B1068">
        <v>93</v>
      </c>
      <c r="C1068" t="s">
        <v>7713</v>
      </c>
      <c r="D1068" t="str">
        <f t="shared" si="16"/>
        <v>093</v>
      </c>
    </row>
    <row r="1069" spans="1:4" x14ac:dyDescent="0.25">
      <c r="A1069" t="s">
        <v>10400</v>
      </c>
      <c r="B1069">
        <v>94</v>
      </c>
      <c r="C1069" t="s">
        <v>7716</v>
      </c>
      <c r="D1069" t="str">
        <f t="shared" si="16"/>
        <v>094</v>
      </c>
    </row>
    <row r="1070" spans="1:4" x14ac:dyDescent="0.25">
      <c r="A1070" t="s">
        <v>10400</v>
      </c>
      <c r="B1070">
        <v>95</v>
      </c>
      <c r="C1070" t="s">
        <v>7719</v>
      </c>
      <c r="D1070" t="str">
        <f t="shared" si="16"/>
        <v>095</v>
      </c>
    </row>
    <row r="1071" spans="1:4" x14ac:dyDescent="0.25">
      <c r="A1071" t="s">
        <v>10400</v>
      </c>
      <c r="B1071">
        <v>97</v>
      </c>
      <c r="C1071" t="s">
        <v>7722</v>
      </c>
      <c r="D1071" t="str">
        <f t="shared" si="16"/>
        <v>097</v>
      </c>
    </row>
    <row r="1072" spans="1:4" x14ac:dyDescent="0.25">
      <c r="A1072" t="s">
        <v>10400</v>
      </c>
      <c r="B1072">
        <v>98</v>
      </c>
      <c r="C1072" t="s">
        <v>7725</v>
      </c>
      <c r="D1072" t="str">
        <f t="shared" si="16"/>
        <v>098</v>
      </c>
    </row>
    <row r="1073" spans="1:4" x14ac:dyDescent="0.25">
      <c r="A1073" t="s">
        <v>10400</v>
      </c>
      <c r="B1073">
        <v>201</v>
      </c>
      <c r="C1073" t="s">
        <v>9666</v>
      </c>
      <c r="D1073" t="str">
        <f t="shared" si="16"/>
        <v>201</v>
      </c>
    </row>
    <row r="1074" spans="1:4" x14ac:dyDescent="0.25">
      <c r="A1074" t="s">
        <v>10400</v>
      </c>
      <c r="B1074">
        <v>205</v>
      </c>
      <c r="C1074" t="s">
        <v>9670</v>
      </c>
      <c r="D1074" t="str">
        <f t="shared" si="16"/>
        <v>205</v>
      </c>
    </row>
    <row r="1075" spans="1:4" x14ac:dyDescent="0.25">
      <c r="A1075" t="s">
        <v>10400</v>
      </c>
      <c r="B1075">
        <v>210</v>
      </c>
      <c r="C1075" t="s">
        <v>9673</v>
      </c>
      <c r="D1075" t="str">
        <f t="shared" si="16"/>
        <v>210</v>
      </c>
    </row>
    <row r="1076" spans="1:4" x14ac:dyDescent="0.25">
      <c r="A1076" t="s">
        <v>10400</v>
      </c>
      <c r="B1076">
        <v>213</v>
      </c>
      <c r="C1076" t="s">
        <v>9676</v>
      </c>
      <c r="D1076" t="str">
        <f t="shared" si="16"/>
        <v>213</v>
      </c>
    </row>
    <row r="1077" spans="1:4" x14ac:dyDescent="0.25">
      <c r="A1077" t="s">
        <v>10400</v>
      </c>
      <c r="B1077">
        <v>214</v>
      </c>
      <c r="C1077" t="s">
        <v>9679</v>
      </c>
      <c r="D1077" t="str">
        <f t="shared" si="16"/>
        <v>214</v>
      </c>
    </row>
    <row r="1078" spans="1:4" x14ac:dyDescent="0.25">
      <c r="A1078" t="s">
        <v>10400</v>
      </c>
      <c r="B1078">
        <v>216</v>
      </c>
      <c r="C1078" t="s">
        <v>9682</v>
      </c>
      <c r="D1078" t="str">
        <f t="shared" si="16"/>
        <v>216</v>
      </c>
    </row>
    <row r="1079" spans="1:4" x14ac:dyDescent="0.25">
      <c r="A1079" t="s">
        <v>10400</v>
      </c>
      <c r="B1079">
        <v>401</v>
      </c>
      <c r="C1079" t="s">
        <v>9685</v>
      </c>
      <c r="D1079" t="str">
        <f t="shared" si="16"/>
        <v>401</v>
      </c>
    </row>
    <row r="1080" spans="1:4" x14ac:dyDescent="0.25">
      <c r="A1080" t="s">
        <v>10400</v>
      </c>
      <c r="B1080">
        <v>402</v>
      </c>
      <c r="C1080" t="s">
        <v>9688</v>
      </c>
      <c r="D1080" t="str">
        <f t="shared" si="16"/>
        <v>402</v>
      </c>
    </row>
    <row r="1081" spans="1:4" x14ac:dyDescent="0.25">
      <c r="A1081" t="s">
        <v>10400</v>
      </c>
      <c r="B1081">
        <v>509</v>
      </c>
      <c r="C1081" t="s">
        <v>9691</v>
      </c>
      <c r="D1081" t="str">
        <f t="shared" si="16"/>
        <v>509</v>
      </c>
    </row>
    <row r="1082" spans="1:4" x14ac:dyDescent="0.25">
      <c r="A1082" t="s">
        <v>10400</v>
      </c>
      <c r="B1082">
        <v>510</v>
      </c>
      <c r="C1082" t="s">
        <v>9694</v>
      </c>
      <c r="D1082" t="str">
        <f t="shared" si="16"/>
        <v>510</v>
      </c>
    </row>
    <row r="1083" spans="1:4" x14ac:dyDescent="0.25">
      <c r="A1083" t="s">
        <v>10400</v>
      </c>
      <c r="B1083">
        <v>512</v>
      </c>
      <c r="C1083" t="s">
        <v>9697</v>
      </c>
      <c r="D1083" t="str">
        <f t="shared" si="16"/>
        <v>512</v>
      </c>
    </row>
    <row r="1084" spans="1:4" x14ac:dyDescent="0.25">
      <c r="A1084" t="s">
        <v>10401</v>
      </c>
      <c r="B1084">
        <v>1</v>
      </c>
      <c r="C1084" t="s">
        <v>7580</v>
      </c>
      <c r="D1084" t="str">
        <f t="shared" si="16"/>
        <v>001</v>
      </c>
    </row>
    <row r="1085" spans="1:4" x14ac:dyDescent="0.25">
      <c r="A1085" t="s">
        <v>10401</v>
      </c>
      <c r="B1085">
        <v>2</v>
      </c>
      <c r="C1085" t="s">
        <v>7584</v>
      </c>
      <c r="D1085" t="str">
        <f t="shared" si="16"/>
        <v>002</v>
      </c>
    </row>
    <row r="1086" spans="1:4" x14ac:dyDescent="0.25">
      <c r="A1086" t="s">
        <v>10401</v>
      </c>
      <c r="B1086">
        <v>3</v>
      </c>
      <c r="C1086" t="s">
        <v>7587</v>
      </c>
      <c r="D1086" t="str">
        <f t="shared" si="16"/>
        <v>003</v>
      </c>
    </row>
    <row r="1087" spans="1:4" x14ac:dyDescent="0.25">
      <c r="A1087" t="s">
        <v>10401</v>
      </c>
      <c r="B1087">
        <v>4</v>
      </c>
      <c r="C1087" t="s">
        <v>7590</v>
      </c>
      <c r="D1087" t="str">
        <f t="shared" si="16"/>
        <v>004</v>
      </c>
    </row>
    <row r="1088" spans="1:4" x14ac:dyDescent="0.25">
      <c r="A1088" t="s">
        <v>10401</v>
      </c>
      <c r="B1088">
        <v>5</v>
      </c>
      <c r="C1088" t="s">
        <v>7593</v>
      </c>
      <c r="D1088" t="str">
        <f t="shared" si="16"/>
        <v>005</v>
      </c>
    </row>
    <row r="1089" spans="1:4" x14ac:dyDescent="0.25">
      <c r="A1089" t="s">
        <v>10401</v>
      </c>
      <c r="B1089">
        <v>6</v>
      </c>
      <c r="C1089" t="s">
        <v>7596</v>
      </c>
      <c r="D1089" t="str">
        <f t="shared" si="16"/>
        <v>006</v>
      </c>
    </row>
    <row r="1090" spans="1:4" x14ac:dyDescent="0.25">
      <c r="A1090" t="s">
        <v>10401</v>
      </c>
      <c r="B1090">
        <v>7</v>
      </c>
      <c r="C1090" t="s">
        <v>7599</v>
      </c>
      <c r="D1090" t="str">
        <f t="shared" si="16"/>
        <v>007</v>
      </c>
    </row>
    <row r="1091" spans="1:4" x14ac:dyDescent="0.25">
      <c r="A1091" t="s">
        <v>10401</v>
      </c>
      <c r="B1091">
        <v>8</v>
      </c>
      <c r="C1091" t="s">
        <v>7602</v>
      </c>
      <c r="D1091" t="str">
        <f t="shared" ref="D1091:D1154" si="17">TEXT(B1091,"000")</f>
        <v>008</v>
      </c>
    </row>
    <row r="1092" spans="1:4" x14ac:dyDescent="0.25">
      <c r="A1092" t="s">
        <v>10401</v>
      </c>
      <c r="B1092">
        <v>9</v>
      </c>
      <c r="C1092" t="s">
        <v>7605</v>
      </c>
      <c r="D1092" t="str">
        <f t="shared" si="17"/>
        <v>009</v>
      </c>
    </row>
    <row r="1093" spans="1:4" x14ac:dyDescent="0.25">
      <c r="A1093" t="s">
        <v>10401</v>
      </c>
      <c r="B1093">
        <v>11</v>
      </c>
      <c r="C1093" t="s">
        <v>7608</v>
      </c>
      <c r="D1093" t="str">
        <f t="shared" si="17"/>
        <v>011</v>
      </c>
    </row>
    <row r="1094" spans="1:4" x14ac:dyDescent="0.25">
      <c r="A1094" t="s">
        <v>10401</v>
      </c>
      <c r="B1094">
        <v>14</v>
      </c>
      <c r="C1094" t="s">
        <v>7611</v>
      </c>
      <c r="D1094" t="str">
        <f t="shared" si="17"/>
        <v>014</v>
      </c>
    </row>
    <row r="1095" spans="1:4" x14ac:dyDescent="0.25">
      <c r="A1095" t="s">
        <v>10401</v>
      </c>
      <c r="B1095">
        <v>17</v>
      </c>
      <c r="C1095" t="s">
        <v>7614</v>
      </c>
      <c r="D1095" t="str">
        <f t="shared" si="17"/>
        <v>017</v>
      </c>
    </row>
    <row r="1096" spans="1:4" x14ac:dyDescent="0.25">
      <c r="A1096" t="s">
        <v>10401</v>
      </c>
      <c r="B1096">
        <v>21</v>
      </c>
      <c r="C1096" t="s">
        <v>7617</v>
      </c>
      <c r="D1096" t="str">
        <f t="shared" si="17"/>
        <v>021</v>
      </c>
    </row>
    <row r="1097" spans="1:4" x14ac:dyDescent="0.25">
      <c r="A1097" t="s">
        <v>10401</v>
      </c>
      <c r="B1097">
        <v>24</v>
      </c>
      <c r="C1097" t="s">
        <v>7620</v>
      </c>
      <c r="D1097" t="str">
        <f t="shared" si="17"/>
        <v>024</v>
      </c>
    </row>
    <row r="1098" spans="1:4" x14ac:dyDescent="0.25">
      <c r="A1098" t="s">
        <v>10401</v>
      </c>
      <c r="B1098">
        <v>25</v>
      </c>
      <c r="C1098" t="s">
        <v>7623</v>
      </c>
      <c r="D1098" t="str">
        <f t="shared" si="17"/>
        <v>025</v>
      </c>
    </row>
    <row r="1099" spans="1:4" x14ac:dyDescent="0.25">
      <c r="A1099" t="s">
        <v>10401</v>
      </c>
      <c r="B1099">
        <v>28</v>
      </c>
      <c r="C1099" t="s">
        <v>7626</v>
      </c>
      <c r="D1099" t="str">
        <f t="shared" si="17"/>
        <v>028</v>
      </c>
    </row>
    <row r="1100" spans="1:4" x14ac:dyDescent="0.25">
      <c r="A1100" t="s">
        <v>10401</v>
      </c>
      <c r="B1100">
        <v>31</v>
      </c>
      <c r="C1100" t="s">
        <v>7629</v>
      </c>
      <c r="D1100" t="str">
        <f t="shared" si="17"/>
        <v>031</v>
      </c>
    </row>
    <row r="1101" spans="1:4" x14ac:dyDescent="0.25">
      <c r="A1101" t="s">
        <v>10401</v>
      </c>
      <c r="B1101">
        <v>33</v>
      </c>
      <c r="C1101" t="s">
        <v>7632</v>
      </c>
      <c r="D1101" t="str">
        <f t="shared" si="17"/>
        <v>033</v>
      </c>
    </row>
    <row r="1102" spans="1:4" x14ac:dyDescent="0.25">
      <c r="A1102" t="s">
        <v>10401</v>
      </c>
      <c r="B1102">
        <v>38</v>
      </c>
      <c r="C1102" t="s">
        <v>7635</v>
      </c>
      <c r="D1102" t="str">
        <f t="shared" si="17"/>
        <v>038</v>
      </c>
    </row>
    <row r="1103" spans="1:4" x14ac:dyDescent="0.25">
      <c r="A1103" t="s">
        <v>10401</v>
      </c>
      <c r="B1103">
        <v>40</v>
      </c>
      <c r="C1103" t="s">
        <v>7638</v>
      </c>
      <c r="D1103" t="str">
        <f t="shared" si="17"/>
        <v>040</v>
      </c>
    </row>
    <row r="1104" spans="1:4" x14ac:dyDescent="0.25">
      <c r="A1104" t="s">
        <v>10401</v>
      </c>
      <c r="B1104">
        <v>41</v>
      </c>
      <c r="C1104" t="s">
        <v>7641</v>
      </c>
      <c r="D1104" t="str">
        <f t="shared" si="17"/>
        <v>041</v>
      </c>
    </row>
    <row r="1105" spans="1:4" x14ac:dyDescent="0.25">
      <c r="A1105" t="s">
        <v>10401</v>
      </c>
      <c r="B1105">
        <v>44</v>
      </c>
      <c r="C1105" t="s">
        <v>7644</v>
      </c>
      <c r="D1105" t="str">
        <f t="shared" si="17"/>
        <v>044</v>
      </c>
    </row>
    <row r="1106" spans="1:4" x14ac:dyDescent="0.25">
      <c r="A1106" t="s">
        <v>10401</v>
      </c>
      <c r="B1106">
        <v>45</v>
      </c>
      <c r="C1106" t="s">
        <v>7647</v>
      </c>
      <c r="D1106" t="str">
        <f t="shared" si="17"/>
        <v>045</v>
      </c>
    </row>
    <row r="1107" spans="1:4" x14ac:dyDescent="0.25">
      <c r="A1107" t="s">
        <v>10401</v>
      </c>
      <c r="B1107">
        <v>47</v>
      </c>
      <c r="C1107" t="s">
        <v>7650</v>
      </c>
      <c r="D1107" t="str">
        <f t="shared" si="17"/>
        <v>047</v>
      </c>
    </row>
    <row r="1108" spans="1:4" x14ac:dyDescent="0.25">
      <c r="A1108" t="s">
        <v>10401</v>
      </c>
      <c r="B1108">
        <v>48</v>
      </c>
      <c r="C1108" t="s">
        <v>7653</v>
      </c>
      <c r="D1108" t="str">
        <f t="shared" si="17"/>
        <v>048</v>
      </c>
    </row>
    <row r="1109" spans="1:4" x14ac:dyDescent="0.25">
      <c r="A1109" t="s">
        <v>10401</v>
      </c>
      <c r="B1109">
        <v>49</v>
      </c>
      <c r="C1109" t="s">
        <v>7656</v>
      </c>
      <c r="D1109" t="str">
        <f t="shared" si="17"/>
        <v>049</v>
      </c>
    </row>
    <row r="1110" spans="1:4" x14ac:dyDescent="0.25">
      <c r="A1110" t="s">
        <v>10401</v>
      </c>
      <c r="B1110">
        <v>59</v>
      </c>
      <c r="C1110" t="s">
        <v>7659</v>
      </c>
      <c r="D1110" t="str">
        <f t="shared" si="17"/>
        <v>059</v>
      </c>
    </row>
    <row r="1111" spans="1:4" x14ac:dyDescent="0.25">
      <c r="A1111" t="s">
        <v>10401</v>
      </c>
      <c r="B1111">
        <v>60</v>
      </c>
      <c r="C1111" t="s">
        <v>7662</v>
      </c>
      <c r="D1111" t="str">
        <f t="shared" si="17"/>
        <v>060</v>
      </c>
    </row>
    <row r="1112" spans="1:4" x14ac:dyDescent="0.25">
      <c r="A1112" t="s">
        <v>10401</v>
      </c>
      <c r="B1112">
        <v>62</v>
      </c>
      <c r="C1112" t="s">
        <v>7665</v>
      </c>
      <c r="D1112" t="str">
        <f t="shared" si="17"/>
        <v>062</v>
      </c>
    </row>
    <row r="1113" spans="1:4" x14ac:dyDescent="0.25">
      <c r="A1113" t="s">
        <v>10401</v>
      </c>
      <c r="B1113">
        <v>63</v>
      </c>
      <c r="C1113" t="s">
        <v>7668</v>
      </c>
      <c r="D1113" t="str">
        <f t="shared" si="17"/>
        <v>063</v>
      </c>
    </row>
    <row r="1114" spans="1:4" x14ac:dyDescent="0.25">
      <c r="A1114" t="s">
        <v>10401</v>
      </c>
      <c r="B1114">
        <v>65</v>
      </c>
      <c r="C1114" t="s">
        <v>7671</v>
      </c>
      <c r="D1114" t="str">
        <f t="shared" si="17"/>
        <v>065</v>
      </c>
    </row>
    <row r="1115" spans="1:4" x14ac:dyDescent="0.25">
      <c r="A1115" t="s">
        <v>10401</v>
      </c>
      <c r="B1115">
        <v>66</v>
      </c>
      <c r="C1115" t="s">
        <v>7674</v>
      </c>
      <c r="D1115" t="str">
        <f t="shared" si="17"/>
        <v>066</v>
      </c>
    </row>
    <row r="1116" spans="1:4" x14ac:dyDescent="0.25">
      <c r="A1116" t="s">
        <v>10401</v>
      </c>
      <c r="B1116">
        <v>68</v>
      </c>
      <c r="C1116" t="s">
        <v>7677</v>
      </c>
      <c r="D1116" t="str">
        <f t="shared" si="17"/>
        <v>068</v>
      </c>
    </row>
    <row r="1117" spans="1:4" x14ac:dyDescent="0.25">
      <c r="A1117" t="s">
        <v>10401</v>
      </c>
      <c r="B1117">
        <v>69</v>
      </c>
      <c r="C1117" t="s">
        <v>7680</v>
      </c>
      <c r="D1117" t="str">
        <f t="shared" si="17"/>
        <v>069</v>
      </c>
    </row>
    <row r="1118" spans="1:4" x14ac:dyDescent="0.25">
      <c r="A1118" t="s">
        <v>10401</v>
      </c>
      <c r="B1118">
        <v>71</v>
      </c>
      <c r="C1118" t="s">
        <v>7683</v>
      </c>
      <c r="D1118" t="str">
        <f t="shared" si="17"/>
        <v>071</v>
      </c>
    </row>
    <row r="1119" spans="1:4" x14ac:dyDescent="0.25">
      <c r="A1119" t="s">
        <v>10401</v>
      </c>
      <c r="B1119">
        <v>75</v>
      </c>
      <c r="C1119" t="s">
        <v>7686</v>
      </c>
      <c r="D1119" t="str">
        <f t="shared" si="17"/>
        <v>075</v>
      </c>
    </row>
    <row r="1120" spans="1:4" x14ac:dyDescent="0.25">
      <c r="A1120" t="s">
        <v>10401</v>
      </c>
      <c r="B1120">
        <v>79</v>
      </c>
      <c r="C1120" t="s">
        <v>7689</v>
      </c>
      <c r="D1120" t="str">
        <f t="shared" si="17"/>
        <v>079</v>
      </c>
    </row>
    <row r="1121" spans="1:4" x14ac:dyDescent="0.25">
      <c r="A1121" t="s">
        <v>10401</v>
      </c>
      <c r="B1121">
        <v>80</v>
      </c>
      <c r="C1121" t="s">
        <v>7692</v>
      </c>
      <c r="D1121" t="str">
        <f t="shared" si="17"/>
        <v>080</v>
      </c>
    </row>
    <row r="1122" spans="1:4" x14ac:dyDescent="0.25">
      <c r="A1122" t="s">
        <v>10401</v>
      </c>
      <c r="B1122">
        <v>81</v>
      </c>
      <c r="C1122" t="s">
        <v>7695</v>
      </c>
      <c r="D1122" t="str">
        <f t="shared" si="17"/>
        <v>081</v>
      </c>
    </row>
    <row r="1123" spans="1:4" x14ac:dyDescent="0.25">
      <c r="A1123" t="s">
        <v>10401</v>
      </c>
      <c r="B1123">
        <v>83</v>
      </c>
      <c r="C1123" t="s">
        <v>7698</v>
      </c>
      <c r="D1123" t="str">
        <f t="shared" si="17"/>
        <v>083</v>
      </c>
    </row>
    <row r="1124" spans="1:4" x14ac:dyDescent="0.25">
      <c r="A1124" t="s">
        <v>10401</v>
      </c>
      <c r="B1124">
        <v>86</v>
      </c>
      <c r="C1124" t="s">
        <v>7701</v>
      </c>
      <c r="D1124" t="str">
        <f t="shared" si="17"/>
        <v>086</v>
      </c>
    </row>
    <row r="1125" spans="1:4" x14ac:dyDescent="0.25">
      <c r="A1125" t="s">
        <v>10401</v>
      </c>
      <c r="B1125">
        <v>89</v>
      </c>
      <c r="C1125" t="s">
        <v>7704</v>
      </c>
      <c r="D1125" t="str">
        <f t="shared" si="17"/>
        <v>089</v>
      </c>
    </row>
    <row r="1126" spans="1:4" x14ac:dyDescent="0.25">
      <c r="A1126" t="s">
        <v>10401</v>
      </c>
      <c r="B1126">
        <v>90</v>
      </c>
      <c r="C1126" t="s">
        <v>7707</v>
      </c>
      <c r="D1126" t="str">
        <f t="shared" si="17"/>
        <v>090</v>
      </c>
    </row>
    <row r="1127" spans="1:4" x14ac:dyDescent="0.25">
      <c r="A1127" t="s">
        <v>10401</v>
      </c>
      <c r="B1127">
        <v>92</v>
      </c>
      <c r="C1127" t="s">
        <v>7710</v>
      </c>
      <c r="D1127" t="str">
        <f t="shared" si="17"/>
        <v>092</v>
      </c>
    </row>
    <row r="1128" spans="1:4" x14ac:dyDescent="0.25">
      <c r="A1128" t="s">
        <v>10401</v>
      </c>
      <c r="B1128">
        <v>93</v>
      </c>
      <c r="C1128" t="s">
        <v>7713</v>
      </c>
      <c r="D1128" t="str">
        <f t="shared" si="17"/>
        <v>093</v>
      </c>
    </row>
    <row r="1129" spans="1:4" x14ac:dyDescent="0.25">
      <c r="A1129" t="s">
        <v>10401</v>
      </c>
      <c r="B1129">
        <v>94</v>
      </c>
      <c r="C1129" t="s">
        <v>7716</v>
      </c>
      <c r="D1129" t="str">
        <f t="shared" si="17"/>
        <v>094</v>
      </c>
    </row>
    <row r="1130" spans="1:4" x14ac:dyDescent="0.25">
      <c r="A1130" t="s">
        <v>10401</v>
      </c>
      <c r="B1130">
        <v>95</v>
      </c>
      <c r="C1130" t="s">
        <v>7719</v>
      </c>
      <c r="D1130" t="str">
        <f t="shared" si="17"/>
        <v>095</v>
      </c>
    </row>
    <row r="1131" spans="1:4" x14ac:dyDescent="0.25">
      <c r="A1131" t="s">
        <v>10401</v>
      </c>
      <c r="B1131">
        <v>97</v>
      </c>
      <c r="C1131" t="s">
        <v>7722</v>
      </c>
      <c r="D1131" t="str">
        <f t="shared" si="17"/>
        <v>097</v>
      </c>
    </row>
    <row r="1132" spans="1:4" x14ac:dyDescent="0.25">
      <c r="A1132" t="s">
        <v>10401</v>
      </c>
      <c r="B1132">
        <v>98</v>
      </c>
      <c r="C1132" t="s">
        <v>7725</v>
      </c>
      <c r="D1132" t="str">
        <f t="shared" si="17"/>
        <v>098</v>
      </c>
    </row>
    <row r="1133" spans="1:4" x14ac:dyDescent="0.25">
      <c r="A1133" t="s">
        <v>10401</v>
      </c>
      <c r="B1133">
        <v>201</v>
      </c>
      <c r="C1133" t="s">
        <v>9666</v>
      </c>
      <c r="D1133" t="str">
        <f t="shared" si="17"/>
        <v>201</v>
      </c>
    </row>
    <row r="1134" spans="1:4" x14ac:dyDescent="0.25">
      <c r="A1134" t="s">
        <v>10401</v>
      </c>
      <c r="B1134">
        <v>205</v>
      </c>
      <c r="C1134" t="s">
        <v>9670</v>
      </c>
      <c r="D1134" t="str">
        <f t="shared" si="17"/>
        <v>205</v>
      </c>
    </row>
    <row r="1135" spans="1:4" x14ac:dyDescent="0.25">
      <c r="A1135" t="s">
        <v>10401</v>
      </c>
      <c r="B1135">
        <v>210</v>
      </c>
      <c r="C1135" t="s">
        <v>9673</v>
      </c>
      <c r="D1135" t="str">
        <f t="shared" si="17"/>
        <v>210</v>
      </c>
    </row>
    <row r="1136" spans="1:4" x14ac:dyDescent="0.25">
      <c r="A1136" t="s">
        <v>10401</v>
      </c>
      <c r="B1136">
        <v>213</v>
      </c>
      <c r="C1136" t="s">
        <v>9676</v>
      </c>
      <c r="D1136" t="str">
        <f t="shared" si="17"/>
        <v>213</v>
      </c>
    </row>
    <row r="1137" spans="1:4" x14ac:dyDescent="0.25">
      <c r="A1137" t="s">
        <v>10401</v>
      </c>
      <c r="B1137">
        <v>214</v>
      </c>
      <c r="C1137" t="s">
        <v>9679</v>
      </c>
      <c r="D1137" t="str">
        <f t="shared" si="17"/>
        <v>214</v>
      </c>
    </row>
    <row r="1138" spans="1:4" x14ac:dyDescent="0.25">
      <c r="A1138" t="s">
        <v>10401</v>
      </c>
      <c r="B1138">
        <v>216</v>
      </c>
      <c r="C1138" t="s">
        <v>9682</v>
      </c>
      <c r="D1138" t="str">
        <f t="shared" si="17"/>
        <v>216</v>
      </c>
    </row>
    <row r="1139" spans="1:4" x14ac:dyDescent="0.25">
      <c r="A1139" t="s">
        <v>10402</v>
      </c>
      <c r="B1139">
        <v>6</v>
      </c>
      <c r="C1139" t="s">
        <v>7596</v>
      </c>
      <c r="D1139" t="str">
        <f t="shared" si="17"/>
        <v>006</v>
      </c>
    </row>
    <row r="1140" spans="1:4" x14ac:dyDescent="0.25">
      <c r="A1140" t="s">
        <v>10403</v>
      </c>
      <c r="B1140">
        <v>1</v>
      </c>
      <c r="C1140" t="s">
        <v>7580</v>
      </c>
      <c r="D1140" t="str">
        <f t="shared" si="17"/>
        <v>001</v>
      </c>
    </row>
    <row r="1141" spans="1:4" x14ac:dyDescent="0.25">
      <c r="A1141" t="s">
        <v>10403</v>
      </c>
      <c r="B1141">
        <v>2</v>
      </c>
      <c r="C1141" t="s">
        <v>7584</v>
      </c>
      <c r="D1141" t="str">
        <f t="shared" si="17"/>
        <v>002</v>
      </c>
    </row>
    <row r="1142" spans="1:4" x14ac:dyDescent="0.25">
      <c r="A1142" t="s">
        <v>10403</v>
      </c>
      <c r="B1142">
        <v>3</v>
      </c>
      <c r="C1142" t="s">
        <v>7587</v>
      </c>
      <c r="D1142" t="str">
        <f t="shared" si="17"/>
        <v>003</v>
      </c>
    </row>
    <row r="1143" spans="1:4" x14ac:dyDescent="0.25">
      <c r="A1143" t="s">
        <v>10403</v>
      </c>
      <c r="B1143">
        <v>4</v>
      </c>
      <c r="C1143" t="s">
        <v>7590</v>
      </c>
      <c r="D1143" t="str">
        <f t="shared" si="17"/>
        <v>004</v>
      </c>
    </row>
    <row r="1144" spans="1:4" x14ac:dyDescent="0.25">
      <c r="A1144" t="s">
        <v>10403</v>
      </c>
      <c r="B1144">
        <v>5</v>
      </c>
      <c r="C1144" t="s">
        <v>7593</v>
      </c>
      <c r="D1144" t="str">
        <f t="shared" si="17"/>
        <v>005</v>
      </c>
    </row>
    <row r="1145" spans="1:4" x14ac:dyDescent="0.25">
      <c r="A1145" t="s">
        <v>10403</v>
      </c>
      <c r="B1145">
        <v>6</v>
      </c>
      <c r="C1145" t="s">
        <v>7596</v>
      </c>
      <c r="D1145" t="str">
        <f t="shared" si="17"/>
        <v>006</v>
      </c>
    </row>
    <row r="1146" spans="1:4" x14ac:dyDescent="0.25">
      <c r="A1146" t="s">
        <v>10403</v>
      </c>
      <c r="B1146">
        <v>7</v>
      </c>
      <c r="C1146" t="s">
        <v>7599</v>
      </c>
      <c r="D1146" t="str">
        <f t="shared" si="17"/>
        <v>007</v>
      </c>
    </row>
    <row r="1147" spans="1:4" x14ac:dyDescent="0.25">
      <c r="A1147" t="s">
        <v>10403</v>
      </c>
      <c r="B1147">
        <v>8</v>
      </c>
      <c r="C1147" t="s">
        <v>7602</v>
      </c>
      <c r="D1147" t="str">
        <f t="shared" si="17"/>
        <v>008</v>
      </c>
    </row>
    <row r="1148" spans="1:4" x14ac:dyDescent="0.25">
      <c r="A1148" t="s">
        <v>10403</v>
      </c>
      <c r="B1148">
        <v>9</v>
      </c>
      <c r="C1148" t="s">
        <v>7605</v>
      </c>
      <c r="D1148" t="str">
        <f t="shared" si="17"/>
        <v>009</v>
      </c>
    </row>
    <row r="1149" spans="1:4" x14ac:dyDescent="0.25">
      <c r="A1149" t="s">
        <v>10403</v>
      </c>
      <c r="B1149">
        <v>11</v>
      </c>
      <c r="C1149" t="s">
        <v>7608</v>
      </c>
      <c r="D1149" t="str">
        <f t="shared" si="17"/>
        <v>011</v>
      </c>
    </row>
    <row r="1150" spans="1:4" x14ac:dyDescent="0.25">
      <c r="A1150" t="s">
        <v>10403</v>
      </c>
      <c r="B1150">
        <v>14</v>
      </c>
      <c r="C1150" t="s">
        <v>7611</v>
      </c>
      <c r="D1150" t="str">
        <f t="shared" si="17"/>
        <v>014</v>
      </c>
    </row>
    <row r="1151" spans="1:4" x14ac:dyDescent="0.25">
      <c r="A1151" t="s">
        <v>10403</v>
      </c>
      <c r="B1151">
        <v>17</v>
      </c>
      <c r="C1151" t="s">
        <v>7614</v>
      </c>
      <c r="D1151" t="str">
        <f t="shared" si="17"/>
        <v>017</v>
      </c>
    </row>
    <row r="1152" spans="1:4" x14ac:dyDescent="0.25">
      <c r="A1152" t="s">
        <v>10403</v>
      </c>
      <c r="B1152">
        <v>21</v>
      </c>
      <c r="C1152" t="s">
        <v>7617</v>
      </c>
      <c r="D1152" t="str">
        <f t="shared" si="17"/>
        <v>021</v>
      </c>
    </row>
    <row r="1153" spans="1:4" x14ac:dyDescent="0.25">
      <c r="A1153" t="s">
        <v>10403</v>
      </c>
      <c r="B1153">
        <v>24</v>
      </c>
      <c r="C1153" t="s">
        <v>7620</v>
      </c>
      <c r="D1153" t="str">
        <f t="shared" si="17"/>
        <v>024</v>
      </c>
    </row>
    <row r="1154" spans="1:4" x14ac:dyDescent="0.25">
      <c r="A1154" t="s">
        <v>10403</v>
      </c>
      <c r="B1154">
        <v>25</v>
      </c>
      <c r="C1154" t="s">
        <v>7623</v>
      </c>
      <c r="D1154" t="str">
        <f t="shared" si="17"/>
        <v>025</v>
      </c>
    </row>
    <row r="1155" spans="1:4" x14ac:dyDescent="0.25">
      <c r="A1155" t="s">
        <v>10403</v>
      </c>
      <c r="B1155">
        <v>28</v>
      </c>
      <c r="C1155" t="s">
        <v>7626</v>
      </c>
      <c r="D1155" t="str">
        <f t="shared" ref="D1155:D1218" si="18">TEXT(B1155,"000")</f>
        <v>028</v>
      </c>
    </row>
    <row r="1156" spans="1:4" x14ac:dyDescent="0.25">
      <c r="A1156" t="s">
        <v>10403</v>
      </c>
      <c r="B1156">
        <v>31</v>
      </c>
      <c r="C1156" t="s">
        <v>7629</v>
      </c>
      <c r="D1156" t="str">
        <f t="shared" si="18"/>
        <v>031</v>
      </c>
    </row>
    <row r="1157" spans="1:4" x14ac:dyDescent="0.25">
      <c r="A1157" t="s">
        <v>10403</v>
      </c>
      <c r="B1157">
        <v>33</v>
      </c>
      <c r="C1157" t="s">
        <v>7632</v>
      </c>
      <c r="D1157" t="str">
        <f t="shared" si="18"/>
        <v>033</v>
      </c>
    </row>
    <row r="1158" spans="1:4" x14ac:dyDescent="0.25">
      <c r="A1158" t="s">
        <v>10403</v>
      </c>
      <c r="B1158">
        <v>38</v>
      </c>
      <c r="C1158" t="s">
        <v>7635</v>
      </c>
      <c r="D1158" t="str">
        <f t="shared" si="18"/>
        <v>038</v>
      </c>
    </row>
    <row r="1159" spans="1:4" x14ac:dyDescent="0.25">
      <c r="A1159" t="s">
        <v>10403</v>
      </c>
      <c r="B1159">
        <v>40</v>
      </c>
      <c r="C1159" t="s">
        <v>7638</v>
      </c>
      <c r="D1159" t="str">
        <f t="shared" si="18"/>
        <v>040</v>
      </c>
    </row>
    <row r="1160" spans="1:4" x14ac:dyDescent="0.25">
      <c r="A1160" t="s">
        <v>10403</v>
      </c>
      <c r="B1160">
        <v>41</v>
      </c>
      <c r="C1160" t="s">
        <v>7641</v>
      </c>
      <c r="D1160" t="str">
        <f t="shared" si="18"/>
        <v>041</v>
      </c>
    </row>
    <row r="1161" spans="1:4" x14ac:dyDescent="0.25">
      <c r="A1161" t="s">
        <v>10403</v>
      </c>
      <c r="B1161">
        <v>44</v>
      </c>
      <c r="C1161" t="s">
        <v>7644</v>
      </c>
      <c r="D1161" t="str">
        <f t="shared" si="18"/>
        <v>044</v>
      </c>
    </row>
    <row r="1162" spans="1:4" x14ac:dyDescent="0.25">
      <c r="A1162" t="s">
        <v>10403</v>
      </c>
      <c r="B1162">
        <v>45</v>
      </c>
      <c r="C1162" t="s">
        <v>7647</v>
      </c>
      <c r="D1162" t="str">
        <f t="shared" si="18"/>
        <v>045</v>
      </c>
    </row>
    <row r="1163" spans="1:4" x14ac:dyDescent="0.25">
      <c r="A1163" t="s">
        <v>10403</v>
      </c>
      <c r="B1163">
        <v>47</v>
      </c>
      <c r="C1163" t="s">
        <v>7650</v>
      </c>
      <c r="D1163" t="str">
        <f t="shared" si="18"/>
        <v>047</v>
      </c>
    </row>
    <row r="1164" spans="1:4" x14ac:dyDescent="0.25">
      <c r="A1164" t="s">
        <v>10403</v>
      </c>
      <c r="B1164">
        <v>48</v>
      </c>
      <c r="C1164" t="s">
        <v>7653</v>
      </c>
      <c r="D1164" t="str">
        <f t="shared" si="18"/>
        <v>048</v>
      </c>
    </row>
    <row r="1165" spans="1:4" x14ac:dyDescent="0.25">
      <c r="A1165" t="s">
        <v>10403</v>
      </c>
      <c r="B1165">
        <v>49</v>
      </c>
      <c r="C1165" t="s">
        <v>7656</v>
      </c>
      <c r="D1165" t="str">
        <f t="shared" si="18"/>
        <v>049</v>
      </c>
    </row>
    <row r="1166" spans="1:4" x14ac:dyDescent="0.25">
      <c r="A1166" t="s">
        <v>10403</v>
      </c>
      <c r="B1166">
        <v>59</v>
      </c>
      <c r="C1166" t="s">
        <v>7659</v>
      </c>
      <c r="D1166" t="str">
        <f t="shared" si="18"/>
        <v>059</v>
      </c>
    </row>
    <row r="1167" spans="1:4" x14ac:dyDescent="0.25">
      <c r="A1167" t="s">
        <v>10403</v>
      </c>
      <c r="B1167">
        <v>60</v>
      </c>
      <c r="C1167" t="s">
        <v>7662</v>
      </c>
      <c r="D1167" t="str">
        <f t="shared" si="18"/>
        <v>060</v>
      </c>
    </row>
    <row r="1168" spans="1:4" x14ac:dyDescent="0.25">
      <c r="A1168" t="s">
        <v>10403</v>
      </c>
      <c r="B1168">
        <v>62</v>
      </c>
      <c r="C1168" t="s">
        <v>7665</v>
      </c>
      <c r="D1168" t="str">
        <f t="shared" si="18"/>
        <v>062</v>
      </c>
    </row>
    <row r="1169" spans="1:4" x14ac:dyDescent="0.25">
      <c r="A1169" t="s">
        <v>10403</v>
      </c>
      <c r="B1169">
        <v>63</v>
      </c>
      <c r="C1169" t="s">
        <v>7668</v>
      </c>
      <c r="D1169" t="str">
        <f t="shared" si="18"/>
        <v>063</v>
      </c>
    </row>
    <row r="1170" spans="1:4" x14ac:dyDescent="0.25">
      <c r="A1170" t="s">
        <v>10403</v>
      </c>
      <c r="B1170">
        <v>65</v>
      </c>
      <c r="C1170" t="s">
        <v>7671</v>
      </c>
      <c r="D1170" t="str">
        <f t="shared" si="18"/>
        <v>065</v>
      </c>
    </row>
    <row r="1171" spans="1:4" x14ac:dyDescent="0.25">
      <c r="A1171" t="s">
        <v>10403</v>
      </c>
      <c r="B1171">
        <v>66</v>
      </c>
      <c r="C1171" t="s">
        <v>7674</v>
      </c>
      <c r="D1171" t="str">
        <f t="shared" si="18"/>
        <v>066</v>
      </c>
    </row>
    <row r="1172" spans="1:4" x14ac:dyDescent="0.25">
      <c r="A1172" t="s">
        <v>10403</v>
      </c>
      <c r="B1172">
        <v>68</v>
      </c>
      <c r="C1172" t="s">
        <v>7677</v>
      </c>
      <c r="D1172" t="str">
        <f t="shared" si="18"/>
        <v>068</v>
      </c>
    </row>
    <row r="1173" spans="1:4" x14ac:dyDescent="0.25">
      <c r="A1173" t="s">
        <v>10403</v>
      </c>
      <c r="B1173">
        <v>69</v>
      </c>
      <c r="C1173" t="s">
        <v>7680</v>
      </c>
      <c r="D1173" t="str">
        <f t="shared" si="18"/>
        <v>069</v>
      </c>
    </row>
    <row r="1174" spans="1:4" x14ac:dyDescent="0.25">
      <c r="A1174" t="s">
        <v>10403</v>
      </c>
      <c r="B1174">
        <v>71</v>
      </c>
      <c r="C1174" t="s">
        <v>7683</v>
      </c>
      <c r="D1174" t="str">
        <f t="shared" si="18"/>
        <v>071</v>
      </c>
    </row>
    <row r="1175" spans="1:4" x14ac:dyDescent="0.25">
      <c r="A1175" t="s">
        <v>10403</v>
      </c>
      <c r="B1175">
        <v>75</v>
      </c>
      <c r="C1175" t="s">
        <v>7686</v>
      </c>
      <c r="D1175" t="str">
        <f t="shared" si="18"/>
        <v>075</v>
      </c>
    </row>
    <row r="1176" spans="1:4" x14ac:dyDescent="0.25">
      <c r="A1176" t="s">
        <v>10403</v>
      </c>
      <c r="B1176">
        <v>79</v>
      </c>
      <c r="C1176" t="s">
        <v>7689</v>
      </c>
      <c r="D1176" t="str">
        <f t="shared" si="18"/>
        <v>079</v>
      </c>
    </row>
    <row r="1177" spans="1:4" x14ac:dyDescent="0.25">
      <c r="A1177" t="s">
        <v>10403</v>
      </c>
      <c r="B1177">
        <v>80</v>
      </c>
      <c r="C1177" t="s">
        <v>7692</v>
      </c>
      <c r="D1177" t="str">
        <f t="shared" si="18"/>
        <v>080</v>
      </c>
    </row>
    <row r="1178" spans="1:4" x14ac:dyDescent="0.25">
      <c r="A1178" t="s">
        <v>10403</v>
      </c>
      <c r="B1178">
        <v>81</v>
      </c>
      <c r="C1178" t="s">
        <v>7695</v>
      </c>
      <c r="D1178" t="str">
        <f t="shared" si="18"/>
        <v>081</v>
      </c>
    </row>
    <row r="1179" spans="1:4" x14ac:dyDescent="0.25">
      <c r="A1179" t="s">
        <v>10403</v>
      </c>
      <c r="B1179">
        <v>83</v>
      </c>
      <c r="C1179" t="s">
        <v>7698</v>
      </c>
      <c r="D1179" t="str">
        <f t="shared" si="18"/>
        <v>083</v>
      </c>
    </row>
    <row r="1180" spans="1:4" x14ac:dyDescent="0.25">
      <c r="A1180" t="s">
        <v>10403</v>
      </c>
      <c r="B1180">
        <v>86</v>
      </c>
      <c r="C1180" t="s">
        <v>7701</v>
      </c>
      <c r="D1180" t="str">
        <f t="shared" si="18"/>
        <v>086</v>
      </c>
    </row>
    <row r="1181" spans="1:4" x14ac:dyDescent="0.25">
      <c r="A1181" t="s">
        <v>10403</v>
      </c>
      <c r="B1181">
        <v>89</v>
      </c>
      <c r="C1181" t="s">
        <v>7704</v>
      </c>
      <c r="D1181" t="str">
        <f t="shared" si="18"/>
        <v>089</v>
      </c>
    </row>
    <row r="1182" spans="1:4" x14ac:dyDescent="0.25">
      <c r="A1182" t="s">
        <v>10403</v>
      </c>
      <c r="B1182">
        <v>90</v>
      </c>
      <c r="C1182" t="s">
        <v>7707</v>
      </c>
      <c r="D1182" t="str">
        <f t="shared" si="18"/>
        <v>090</v>
      </c>
    </row>
    <row r="1183" spans="1:4" x14ac:dyDescent="0.25">
      <c r="A1183" t="s">
        <v>10403</v>
      </c>
      <c r="B1183">
        <v>92</v>
      </c>
      <c r="C1183" t="s">
        <v>7710</v>
      </c>
      <c r="D1183" t="str">
        <f t="shared" si="18"/>
        <v>092</v>
      </c>
    </row>
    <row r="1184" spans="1:4" x14ac:dyDescent="0.25">
      <c r="A1184" t="s">
        <v>10403</v>
      </c>
      <c r="B1184">
        <v>93</v>
      </c>
      <c r="C1184" t="s">
        <v>7713</v>
      </c>
      <c r="D1184" t="str">
        <f t="shared" si="18"/>
        <v>093</v>
      </c>
    </row>
    <row r="1185" spans="1:4" x14ac:dyDescent="0.25">
      <c r="A1185" t="s">
        <v>10403</v>
      </c>
      <c r="B1185">
        <v>94</v>
      </c>
      <c r="C1185" t="s">
        <v>7716</v>
      </c>
      <c r="D1185" t="str">
        <f t="shared" si="18"/>
        <v>094</v>
      </c>
    </row>
    <row r="1186" spans="1:4" x14ac:dyDescent="0.25">
      <c r="A1186" t="s">
        <v>10403</v>
      </c>
      <c r="B1186">
        <v>95</v>
      </c>
      <c r="C1186" t="s">
        <v>7719</v>
      </c>
      <c r="D1186" t="str">
        <f t="shared" si="18"/>
        <v>095</v>
      </c>
    </row>
    <row r="1187" spans="1:4" x14ac:dyDescent="0.25">
      <c r="A1187" t="s">
        <v>10403</v>
      </c>
      <c r="B1187">
        <v>97</v>
      </c>
      <c r="C1187" t="s">
        <v>7722</v>
      </c>
      <c r="D1187" t="str">
        <f t="shared" si="18"/>
        <v>097</v>
      </c>
    </row>
    <row r="1188" spans="1:4" x14ac:dyDescent="0.25">
      <c r="A1188" t="s">
        <v>10403</v>
      </c>
      <c r="B1188">
        <v>98</v>
      </c>
      <c r="C1188" t="s">
        <v>7725</v>
      </c>
      <c r="D1188" t="str">
        <f t="shared" si="18"/>
        <v>098</v>
      </c>
    </row>
    <row r="1189" spans="1:4" x14ac:dyDescent="0.25">
      <c r="A1189" t="s">
        <v>10403</v>
      </c>
      <c r="B1189">
        <v>201</v>
      </c>
      <c r="C1189" t="s">
        <v>9666</v>
      </c>
      <c r="D1189" t="str">
        <f t="shared" si="18"/>
        <v>201</v>
      </c>
    </row>
    <row r="1190" spans="1:4" x14ac:dyDescent="0.25">
      <c r="A1190" t="s">
        <v>10403</v>
      </c>
      <c r="B1190">
        <v>205</v>
      </c>
      <c r="C1190" t="s">
        <v>9670</v>
      </c>
      <c r="D1190" t="str">
        <f t="shared" si="18"/>
        <v>205</v>
      </c>
    </row>
    <row r="1191" spans="1:4" x14ac:dyDescent="0.25">
      <c r="A1191" t="s">
        <v>10403</v>
      </c>
      <c r="B1191">
        <v>210</v>
      </c>
      <c r="C1191" t="s">
        <v>9673</v>
      </c>
      <c r="D1191" t="str">
        <f t="shared" si="18"/>
        <v>210</v>
      </c>
    </row>
    <row r="1192" spans="1:4" x14ac:dyDescent="0.25">
      <c r="A1192" t="s">
        <v>10403</v>
      </c>
      <c r="B1192">
        <v>213</v>
      </c>
      <c r="C1192" t="s">
        <v>9676</v>
      </c>
      <c r="D1192" t="str">
        <f t="shared" si="18"/>
        <v>213</v>
      </c>
    </row>
    <row r="1193" spans="1:4" x14ac:dyDescent="0.25">
      <c r="A1193" t="s">
        <v>10403</v>
      </c>
      <c r="B1193">
        <v>214</v>
      </c>
      <c r="C1193" t="s">
        <v>9679</v>
      </c>
      <c r="D1193" t="str">
        <f t="shared" si="18"/>
        <v>214</v>
      </c>
    </row>
    <row r="1194" spans="1:4" x14ac:dyDescent="0.25">
      <c r="A1194" t="s">
        <v>10403</v>
      </c>
      <c r="B1194">
        <v>216</v>
      </c>
      <c r="C1194" t="s">
        <v>9682</v>
      </c>
      <c r="D1194" t="str">
        <f t="shared" si="18"/>
        <v>216</v>
      </c>
    </row>
    <row r="1195" spans="1:4" x14ac:dyDescent="0.25">
      <c r="A1195" t="s">
        <v>10403</v>
      </c>
      <c r="B1195">
        <v>401</v>
      </c>
      <c r="C1195" t="s">
        <v>9685</v>
      </c>
      <c r="D1195" t="str">
        <f t="shared" si="18"/>
        <v>401</v>
      </c>
    </row>
    <row r="1196" spans="1:4" x14ac:dyDescent="0.25">
      <c r="A1196" t="s">
        <v>10403</v>
      </c>
      <c r="B1196">
        <v>402</v>
      </c>
      <c r="C1196" t="s">
        <v>9688</v>
      </c>
      <c r="D1196" t="str">
        <f t="shared" si="18"/>
        <v>402</v>
      </c>
    </row>
    <row r="1197" spans="1:4" x14ac:dyDescent="0.25">
      <c r="A1197" t="s">
        <v>10403</v>
      </c>
      <c r="B1197">
        <v>509</v>
      </c>
      <c r="C1197" t="s">
        <v>9691</v>
      </c>
      <c r="D1197" t="str">
        <f t="shared" si="18"/>
        <v>509</v>
      </c>
    </row>
    <row r="1198" spans="1:4" x14ac:dyDescent="0.25">
      <c r="A1198" t="s">
        <v>10403</v>
      </c>
      <c r="B1198">
        <v>510</v>
      </c>
      <c r="C1198" t="s">
        <v>9694</v>
      </c>
      <c r="D1198" t="str">
        <f t="shared" si="18"/>
        <v>510</v>
      </c>
    </row>
    <row r="1199" spans="1:4" x14ac:dyDescent="0.25">
      <c r="A1199" t="s">
        <v>10403</v>
      </c>
      <c r="B1199">
        <v>512</v>
      </c>
      <c r="C1199" t="s">
        <v>9697</v>
      </c>
      <c r="D1199" t="str">
        <f t="shared" si="18"/>
        <v>512</v>
      </c>
    </row>
    <row r="1200" spans="1:4" x14ac:dyDescent="0.25">
      <c r="A1200" t="s">
        <v>10287</v>
      </c>
      <c r="B1200">
        <v>0</v>
      </c>
      <c r="D1200" t="str">
        <f t="shared" si="18"/>
        <v>000</v>
      </c>
    </row>
    <row r="1201" spans="1:4" x14ac:dyDescent="0.25">
      <c r="A1201" t="s">
        <v>10288</v>
      </c>
      <c r="B1201">
        <v>0</v>
      </c>
      <c r="D1201" t="str">
        <f t="shared" si="18"/>
        <v>000</v>
      </c>
    </row>
    <row r="1202" spans="1:4" x14ac:dyDescent="0.25">
      <c r="A1202" t="s">
        <v>10289</v>
      </c>
      <c r="B1202">
        <v>0</v>
      </c>
      <c r="D1202" t="str">
        <f t="shared" si="18"/>
        <v>000</v>
      </c>
    </row>
    <row r="1203" spans="1:4" x14ac:dyDescent="0.25">
      <c r="A1203" t="s">
        <v>10290</v>
      </c>
      <c r="B1203">
        <v>0</v>
      </c>
      <c r="D1203" t="str">
        <f t="shared" si="18"/>
        <v>000</v>
      </c>
    </row>
    <row r="1204" spans="1:4" x14ac:dyDescent="0.25">
      <c r="A1204" t="s">
        <v>10291</v>
      </c>
      <c r="B1204">
        <v>0</v>
      </c>
      <c r="D1204" t="str">
        <f t="shared" si="18"/>
        <v>000</v>
      </c>
    </row>
    <row r="1205" spans="1:4" x14ac:dyDescent="0.25">
      <c r="A1205" t="s">
        <v>10292</v>
      </c>
      <c r="B1205">
        <v>0</v>
      </c>
      <c r="D1205" t="str">
        <f t="shared" si="18"/>
        <v>000</v>
      </c>
    </row>
    <row r="1206" spans="1:4" x14ac:dyDescent="0.25">
      <c r="A1206" t="s">
        <v>10293</v>
      </c>
      <c r="B1206">
        <v>0</v>
      </c>
      <c r="D1206" t="str">
        <f t="shared" si="18"/>
        <v>000</v>
      </c>
    </row>
    <row r="1207" spans="1:4" x14ac:dyDescent="0.25">
      <c r="A1207" t="s">
        <v>10294</v>
      </c>
      <c r="B1207">
        <v>0</v>
      </c>
      <c r="D1207" t="str">
        <f t="shared" si="18"/>
        <v>000</v>
      </c>
    </row>
    <row r="1208" spans="1:4" x14ac:dyDescent="0.25">
      <c r="A1208" t="s">
        <v>10295</v>
      </c>
      <c r="B1208">
        <v>0</v>
      </c>
      <c r="D1208" t="str">
        <f t="shared" si="18"/>
        <v>000</v>
      </c>
    </row>
    <row r="1209" spans="1:4" x14ac:dyDescent="0.25">
      <c r="A1209" t="s">
        <v>10295</v>
      </c>
      <c r="B1209">
        <v>1</v>
      </c>
      <c r="C1209" t="s">
        <v>7580</v>
      </c>
      <c r="D1209" t="str">
        <f t="shared" si="18"/>
        <v>001</v>
      </c>
    </row>
    <row r="1210" spans="1:4" x14ac:dyDescent="0.25">
      <c r="A1210" t="s">
        <v>10295</v>
      </c>
      <c r="B1210">
        <v>2</v>
      </c>
      <c r="C1210" t="s">
        <v>7584</v>
      </c>
      <c r="D1210" t="str">
        <f t="shared" si="18"/>
        <v>002</v>
      </c>
    </row>
    <row r="1211" spans="1:4" x14ac:dyDescent="0.25">
      <c r="A1211" t="s">
        <v>10295</v>
      </c>
      <c r="B1211">
        <v>3</v>
      </c>
      <c r="C1211" t="s">
        <v>7587</v>
      </c>
      <c r="D1211" t="str">
        <f t="shared" si="18"/>
        <v>003</v>
      </c>
    </row>
    <row r="1212" spans="1:4" x14ac:dyDescent="0.25">
      <c r="A1212" t="s">
        <v>10295</v>
      </c>
      <c r="B1212">
        <v>4</v>
      </c>
      <c r="C1212" t="s">
        <v>7590</v>
      </c>
      <c r="D1212" t="str">
        <f t="shared" si="18"/>
        <v>004</v>
      </c>
    </row>
    <row r="1213" spans="1:4" x14ac:dyDescent="0.25">
      <c r="A1213" t="s">
        <v>10295</v>
      </c>
      <c r="B1213">
        <v>5</v>
      </c>
      <c r="C1213" t="s">
        <v>7593</v>
      </c>
      <c r="D1213" t="str">
        <f t="shared" si="18"/>
        <v>005</v>
      </c>
    </row>
    <row r="1214" spans="1:4" x14ac:dyDescent="0.25">
      <c r="A1214" t="s">
        <v>10295</v>
      </c>
      <c r="B1214">
        <v>6</v>
      </c>
      <c r="C1214" t="s">
        <v>7596</v>
      </c>
      <c r="D1214" t="str">
        <f t="shared" si="18"/>
        <v>006</v>
      </c>
    </row>
    <row r="1215" spans="1:4" x14ac:dyDescent="0.25">
      <c r="A1215" t="s">
        <v>10295</v>
      </c>
      <c r="B1215">
        <v>7</v>
      </c>
      <c r="C1215" t="s">
        <v>7599</v>
      </c>
      <c r="D1215" t="str">
        <f t="shared" si="18"/>
        <v>007</v>
      </c>
    </row>
    <row r="1216" spans="1:4" x14ac:dyDescent="0.25">
      <c r="A1216" t="s">
        <v>10295</v>
      </c>
      <c r="B1216">
        <v>8</v>
      </c>
      <c r="C1216" t="s">
        <v>7602</v>
      </c>
      <c r="D1216" t="str">
        <f t="shared" si="18"/>
        <v>008</v>
      </c>
    </row>
    <row r="1217" spans="1:4" x14ac:dyDescent="0.25">
      <c r="A1217" t="s">
        <v>10295</v>
      </c>
      <c r="B1217">
        <v>9</v>
      </c>
      <c r="C1217" t="s">
        <v>7605</v>
      </c>
      <c r="D1217" t="str">
        <f t="shared" si="18"/>
        <v>009</v>
      </c>
    </row>
    <row r="1218" spans="1:4" x14ac:dyDescent="0.25">
      <c r="A1218" t="s">
        <v>10295</v>
      </c>
      <c r="B1218">
        <v>11</v>
      </c>
      <c r="C1218" t="s">
        <v>7608</v>
      </c>
      <c r="D1218" t="str">
        <f t="shared" si="18"/>
        <v>011</v>
      </c>
    </row>
    <row r="1219" spans="1:4" x14ac:dyDescent="0.25">
      <c r="A1219" t="s">
        <v>10295</v>
      </c>
      <c r="B1219">
        <v>14</v>
      </c>
      <c r="C1219" t="s">
        <v>7611</v>
      </c>
      <c r="D1219" t="str">
        <f t="shared" ref="D1219:D1282" si="19">TEXT(B1219,"000")</f>
        <v>014</v>
      </c>
    </row>
    <row r="1220" spans="1:4" x14ac:dyDescent="0.25">
      <c r="A1220" t="s">
        <v>10295</v>
      </c>
      <c r="B1220">
        <v>17</v>
      </c>
      <c r="C1220" t="s">
        <v>7614</v>
      </c>
      <c r="D1220" t="str">
        <f t="shared" si="19"/>
        <v>017</v>
      </c>
    </row>
    <row r="1221" spans="1:4" x14ac:dyDescent="0.25">
      <c r="A1221" t="s">
        <v>10295</v>
      </c>
      <c r="B1221">
        <v>21</v>
      </c>
      <c r="C1221" t="s">
        <v>7617</v>
      </c>
      <c r="D1221" t="str">
        <f t="shared" si="19"/>
        <v>021</v>
      </c>
    </row>
    <row r="1222" spans="1:4" x14ac:dyDescent="0.25">
      <c r="A1222" t="s">
        <v>10295</v>
      </c>
      <c r="B1222">
        <v>24</v>
      </c>
      <c r="C1222" t="s">
        <v>7620</v>
      </c>
      <c r="D1222" t="str">
        <f t="shared" si="19"/>
        <v>024</v>
      </c>
    </row>
    <row r="1223" spans="1:4" x14ac:dyDescent="0.25">
      <c r="A1223" t="s">
        <v>10295</v>
      </c>
      <c r="B1223">
        <v>25</v>
      </c>
      <c r="C1223" t="s">
        <v>7623</v>
      </c>
      <c r="D1223" t="str">
        <f t="shared" si="19"/>
        <v>025</v>
      </c>
    </row>
    <row r="1224" spans="1:4" x14ac:dyDescent="0.25">
      <c r="A1224" t="s">
        <v>10295</v>
      </c>
      <c r="B1224">
        <v>28</v>
      </c>
      <c r="C1224" t="s">
        <v>7626</v>
      </c>
      <c r="D1224" t="str">
        <f t="shared" si="19"/>
        <v>028</v>
      </c>
    </row>
    <row r="1225" spans="1:4" x14ac:dyDescent="0.25">
      <c r="A1225" t="s">
        <v>10295</v>
      </c>
      <c r="B1225">
        <v>31</v>
      </c>
      <c r="C1225" t="s">
        <v>7629</v>
      </c>
      <c r="D1225" t="str">
        <f t="shared" si="19"/>
        <v>031</v>
      </c>
    </row>
    <row r="1226" spans="1:4" x14ac:dyDescent="0.25">
      <c r="A1226" t="s">
        <v>10295</v>
      </c>
      <c r="B1226">
        <v>33</v>
      </c>
      <c r="C1226" t="s">
        <v>7632</v>
      </c>
      <c r="D1226" t="str">
        <f t="shared" si="19"/>
        <v>033</v>
      </c>
    </row>
    <row r="1227" spans="1:4" x14ac:dyDescent="0.25">
      <c r="A1227" t="s">
        <v>10295</v>
      </c>
      <c r="B1227">
        <v>38</v>
      </c>
      <c r="C1227" t="s">
        <v>7635</v>
      </c>
      <c r="D1227" t="str">
        <f t="shared" si="19"/>
        <v>038</v>
      </c>
    </row>
    <row r="1228" spans="1:4" x14ac:dyDescent="0.25">
      <c r="A1228" t="s">
        <v>10295</v>
      </c>
      <c r="B1228">
        <v>40</v>
      </c>
      <c r="C1228" t="s">
        <v>7638</v>
      </c>
      <c r="D1228" t="str">
        <f t="shared" si="19"/>
        <v>040</v>
      </c>
    </row>
    <row r="1229" spans="1:4" x14ac:dyDescent="0.25">
      <c r="A1229" t="s">
        <v>10295</v>
      </c>
      <c r="B1229">
        <v>41</v>
      </c>
      <c r="C1229" t="s">
        <v>7641</v>
      </c>
      <c r="D1229" t="str">
        <f t="shared" si="19"/>
        <v>041</v>
      </c>
    </row>
    <row r="1230" spans="1:4" x14ac:dyDescent="0.25">
      <c r="A1230" t="s">
        <v>10295</v>
      </c>
      <c r="B1230">
        <v>44</v>
      </c>
      <c r="C1230" t="s">
        <v>7644</v>
      </c>
      <c r="D1230" t="str">
        <f t="shared" si="19"/>
        <v>044</v>
      </c>
    </row>
    <row r="1231" spans="1:4" x14ac:dyDescent="0.25">
      <c r="A1231" t="s">
        <v>10295</v>
      </c>
      <c r="B1231">
        <v>45</v>
      </c>
      <c r="C1231" t="s">
        <v>7647</v>
      </c>
      <c r="D1231" t="str">
        <f t="shared" si="19"/>
        <v>045</v>
      </c>
    </row>
    <row r="1232" spans="1:4" x14ac:dyDescent="0.25">
      <c r="A1232" t="s">
        <v>10295</v>
      </c>
      <c r="B1232">
        <v>47</v>
      </c>
      <c r="C1232" t="s">
        <v>7650</v>
      </c>
      <c r="D1232" t="str">
        <f t="shared" si="19"/>
        <v>047</v>
      </c>
    </row>
    <row r="1233" spans="1:4" x14ac:dyDescent="0.25">
      <c r="A1233" t="s">
        <v>10295</v>
      </c>
      <c r="B1233">
        <v>48</v>
      </c>
      <c r="C1233" t="s">
        <v>7653</v>
      </c>
      <c r="D1233" t="str">
        <f t="shared" si="19"/>
        <v>048</v>
      </c>
    </row>
    <row r="1234" spans="1:4" x14ac:dyDescent="0.25">
      <c r="A1234" t="s">
        <v>10295</v>
      </c>
      <c r="B1234">
        <v>49</v>
      </c>
      <c r="C1234" t="s">
        <v>7656</v>
      </c>
      <c r="D1234" t="str">
        <f t="shared" si="19"/>
        <v>049</v>
      </c>
    </row>
    <row r="1235" spans="1:4" x14ac:dyDescent="0.25">
      <c r="A1235" t="s">
        <v>10295</v>
      </c>
      <c r="B1235">
        <v>59</v>
      </c>
      <c r="C1235" t="s">
        <v>7659</v>
      </c>
      <c r="D1235" t="str">
        <f t="shared" si="19"/>
        <v>059</v>
      </c>
    </row>
    <row r="1236" spans="1:4" x14ac:dyDescent="0.25">
      <c r="A1236" t="s">
        <v>10295</v>
      </c>
      <c r="B1236">
        <v>60</v>
      </c>
      <c r="C1236" t="s">
        <v>7662</v>
      </c>
      <c r="D1236" t="str">
        <f t="shared" si="19"/>
        <v>060</v>
      </c>
    </row>
    <row r="1237" spans="1:4" x14ac:dyDescent="0.25">
      <c r="A1237" t="s">
        <v>10295</v>
      </c>
      <c r="B1237">
        <v>62</v>
      </c>
      <c r="C1237" t="s">
        <v>7665</v>
      </c>
      <c r="D1237" t="str">
        <f t="shared" si="19"/>
        <v>062</v>
      </c>
    </row>
    <row r="1238" spans="1:4" x14ac:dyDescent="0.25">
      <c r="A1238" t="s">
        <v>10295</v>
      </c>
      <c r="B1238">
        <v>63</v>
      </c>
      <c r="C1238" t="s">
        <v>7668</v>
      </c>
      <c r="D1238" t="str">
        <f t="shared" si="19"/>
        <v>063</v>
      </c>
    </row>
    <row r="1239" spans="1:4" x14ac:dyDescent="0.25">
      <c r="A1239" t="s">
        <v>10295</v>
      </c>
      <c r="B1239">
        <v>65</v>
      </c>
      <c r="C1239" t="s">
        <v>7671</v>
      </c>
      <c r="D1239" t="str">
        <f t="shared" si="19"/>
        <v>065</v>
      </c>
    </row>
    <row r="1240" spans="1:4" x14ac:dyDescent="0.25">
      <c r="A1240" t="s">
        <v>10295</v>
      </c>
      <c r="B1240">
        <v>66</v>
      </c>
      <c r="C1240" t="s">
        <v>7674</v>
      </c>
      <c r="D1240" t="str">
        <f t="shared" si="19"/>
        <v>066</v>
      </c>
    </row>
    <row r="1241" spans="1:4" x14ac:dyDescent="0.25">
      <c r="A1241" t="s">
        <v>10295</v>
      </c>
      <c r="B1241">
        <v>68</v>
      </c>
      <c r="C1241" t="s">
        <v>7677</v>
      </c>
      <c r="D1241" t="str">
        <f t="shared" si="19"/>
        <v>068</v>
      </c>
    </row>
    <row r="1242" spans="1:4" x14ac:dyDescent="0.25">
      <c r="A1242" t="s">
        <v>10295</v>
      </c>
      <c r="B1242">
        <v>69</v>
      </c>
      <c r="C1242" t="s">
        <v>7680</v>
      </c>
      <c r="D1242" t="str">
        <f t="shared" si="19"/>
        <v>069</v>
      </c>
    </row>
    <row r="1243" spans="1:4" x14ac:dyDescent="0.25">
      <c r="A1243" t="s">
        <v>10295</v>
      </c>
      <c r="B1243">
        <v>71</v>
      </c>
      <c r="C1243" t="s">
        <v>7683</v>
      </c>
      <c r="D1243" t="str">
        <f t="shared" si="19"/>
        <v>071</v>
      </c>
    </row>
    <row r="1244" spans="1:4" x14ac:dyDescent="0.25">
      <c r="A1244" t="s">
        <v>10295</v>
      </c>
      <c r="B1244">
        <v>75</v>
      </c>
      <c r="C1244" t="s">
        <v>7686</v>
      </c>
      <c r="D1244" t="str">
        <f t="shared" si="19"/>
        <v>075</v>
      </c>
    </row>
    <row r="1245" spans="1:4" x14ac:dyDescent="0.25">
      <c r="A1245" t="s">
        <v>10295</v>
      </c>
      <c r="B1245">
        <v>79</v>
      </c>
      <c r="C1245" t="s">
        <v>7689</v>
      </c>
      <c r="D1245" t="str">
        <f t="shared" si="19"/>
        <v>079</v>
      </c>
    </row>
    <row r="1246" spans="1:4" x14ac:dyDescent="0.25">
      <c r="A1246" t="s">
        <v>10295</v>
      </c>
      <c r="B1246">
        <v>80</v>
      </c>
      <c r="C1246" t="s">
        <v>7692</v>
      </c>
      <c r="D1246" t="str">
        <f t="shared" si="19"/>
        <v>080</v>
      </c>
    </row>
    <row r="1247" spans="1:4" x14ac:dyDescent="0.25">
      <c r="A1247" t="s">
        <v>10295</v>
      </c>
      <c r="B1247">
        <v>81</v>
      </c>
      <c r="C1247" t="s">
        <v>7695</v>
      </c>
      <c r="D1247" t="str">
        <f t="shared" si="19"/>
        <v>081</v>
      </c>
    </row>
    <row r="1248" spans="1:4" x14ac:dyDescent="0.25">
      <c r="A1248" t="s">
        <v>10295</v>
      </c>
      <c r="B1248">
        <v>83</v>
      </c>
      <c r="C1248" t="s">
        <v>7698</v>
      </c>
      <c r="D1248" t="str">
        <f t="shared" si="19"/>
        <v>083</v>
      </c>
    </row>
    <row r="1249" spans="1:4" x14ac:dyDescent="0.25">
      <c r="A1249" t="s">
        <v>10295</v>
      </c>
      <c r="B1249">
        <v>86</v>
      </c>
      <c r="C1249" t="s">
        <v>7701</v>
      </c>
      <c r="D1249" t="str">
        <f t="shared" si="19"/>
        <v>086</v>
      </c>
    </row>
    <row r="1250" spans="1:4" x14ac:dyDescent="0.25">
      <c r="A1250" t="s">
        <v>10295</v>
      </c>
      <c r="B1250">
        <v>89</v>
      </c>
      <c r="C1250" t="s">
        <v>7704</v>
      </c>
      <c r="D1250" t="str">
        <f t="shared" si="19"/>
        <v>089</v>
      </c>
    </row>
    <row r="1251" spans="1:4" x14ac:dyDescent="0.25">
      <c r="A1251" t="s">
        <v>10295</v>
      </c>
      <c r="B1251">
        <v>90</v>
      </c>
      <c r="C1251" t="s">
        <v>7707</v>
      </c>
      <c r="D1251" t="str">
        <f t="shared" si="19"/>
        <v>090</v>
      </c>
    </row>
    <row r="1252" spans="1:4" x14ac:dyDescent="0.25">
      <c r="A1252" t="s">
        <v>10295</v>
      </c>
      <c r="B1252">
        <v>92</v>
      </c>
      <c r="C1252" t="s">
        <v>7710</v>
      </c>
      <c r="D1252" t="str">
        <f t="shared" si="19"/>
        <v>092</v>
      </c>
    </row>
    <row r="1253" spans="1:4" x14ac:dyDescent="0.25">
      <c r="A1253" t="s">
        <v>10295</v>
      </c>
      <c r="B1253">
        <v>93</v>
      </c>
      <c r="C1253" t="s">
        <v>7713</v>
      </c>
      <c r="D1253" t="str">
        <f t="shared" si="19"/>
        <v>093</v>
      </c>
    </row>
    <row r="1254" spans="1:4" x14ac:dyDescent="0.25">
      <c r="A1254" t="s">
        <v>10295</v>
      </c>
      <c r="B1254">
        <v>94</v>
      </c>
      <c r="C1254" t="s">
        <v>7716</v>
      </c>
      <c r="D1254" t="str">
        <f t="shared" si="19"/>
        <v>094</v>
      </c>
    </row>
    <row r="1255" spans="1:4" x14ac:dyDescent="0.25">
      <c r="A1255" t="s">
        <v>10295</v>
      </c>
      <c r="B1255">
        <v>95</v>
      </c>
      <c r="C1255" t="s">
        <v>7719</v>
      </c>
      <c r="D1255" t="str">
        <f t="shared" si="19"/>
        <v>095</v>
      </c>
    </row>
    <row r="1256" spans="1:4" x14ac:dyDescent="0.25">
      <c r="A1256" t="s">
        <v>10295</v>
      </c>
      <c r="B1256">
        <v>97</v>
      </c>
      <c r="C1256" t="s">
        <v>7722</v>
      </c>
      <c r="D1256" t="str">
        <f t="shared" si="19"/>
        <v>097</v>
      </c>
    </row>
    <row r="1257" spans="1:4" x14ac:dyDescent="0.25">
      <c r="A1257" t="s">
        <v>10295</v>
      </c>
      <c r="B1257">
        <v>98</v>
      </c>
      <c r="C1257" t="s">
        <v>7725</v>
      </c>
      <c r="D1257" t="str">
        <f t="shared" si="19"/>
        <v>098</v>
      </c>
    </row>
    <row r="1258" spans="1:4" x14ac:dyDescent="0.25">
      <c r="A1258" t="s">
        <v>10295</v>
      </c>
      <c r="B1258">
        <v>201</v>
      </c>
      <c r="C1258" t="s">
        <v>9666</v>
      </c>
      <c r="D1258" t="str">
        <f t="shared" si="19"/>
        <v>201</v>
      </c>
    </row>
    <row r="1259" spans="1:4" x14ac:dyDescent="0.25">
      <c r="A1259" t="s">
        <v>10295</v>
      </c>
      <c r="B1259">
        <v>205</v>
      </c>
      <c r="C1259" t="s">
        <v>9670</v>
      </c>
      <c r="D1259" t="str">
        <f t="shared" si="19"/>
        <v>205</v>
      </c>
    </row>
    <row r="1260" spans="1:4" x14ac:dyDescent="0.25">
      <c r="A1260" t="s">
        <v>10295</v>
      </c>
      <c r="B1260">
        <v>210</v>
      </c>
      <c r="C1260" t="s">
        <v>9673</v>
      </c>
      <c r="D1260" t="str">
        <f t="shared" si="19"/>
        <v>210</v>
      </c>
    </row>
    <row r="1261" spans="1:4" x14ac:dyDescent="0.25">
      <c r="A1261" t="s">
        <v>10295</v>
      </c>
      <c r="B1261">
        <v>213</v>
      </c>
      <c r="C1261" t="s">
        <v>9676</v>
      </c>
      <c r="D1261" t="str">
        <f t="shared" si="19"/>
        <v>213</v>
      </c>
    </row>
    <row r="1262" spans="1:4" x14ac:dyDescent="0.25">
      <c r="A1262" t="s">
        <v>10295</v>
      </c>
      <c r="B1262">
        <v>214</v>
      </c>
      <c r="C1262" t="s">
        <v>9679</v>
      </c>
      <c r="D1262" t="str">
        <f t="shared" si="19"/>
        <v>214</v>
      </c>
    </row>
    <row r="1263" spans="1:4" x14ac:dyDescent="0.25">
      <c r="A1263" t="s">
        <v>10295</v>
      </c>
      <c r="B1263">
        <v>216</v>
      </c>
      <c r="C1263" t="s">
        <v>9682</v>
      </c>
      <c r="D1263" t="str">
        <f t="shared" si="19"/>
        <v>216</v>
      </c>
    </row>
    <row r="1264" spans="1:4" x14ac:dyDescent="0.25">
      <c r="A1264" t="s">
        <v>10295</v>
      </c>
      <c r="B1264">
        <v>401</v>
      </c>
      <c r="C1264" t="s">
        <v>9685</v>
      </c>
      <c r="D1264" t="str">
        <f t="shared" si="19"/>
        <v>401</v>
      </c>
    </row>
    <row r="1265" spans="1:4" x14ac:dyDescent="0.25">
      <c r="A1265" t="s">
        <v>10295</v>
      </c>
      <c r="B1265">
        <v>402</v>
      </c>
      <c r="C1265" t="s">
        <v>9688</v>
      </c>
      <c r="D1265" t="str">
        <f t="shared" si="19"/>
        <v>402</v>
      </c>
    </row>
    <row r="1266" spans="1:4" x14ac:dyDescent="0.25">
      <c r="A1266" t="s">
        <v>10295</v>
      </c>
      <c r="B1266">
        <v>509</v>
      </c>
      <c r="C1266" t="s">
        <v>9691</v>
      </c>
      <c r="D1266" t="str">
        <f t="shared" si="19"/>
        <v>509</v>
      </c>
    </row>
    <row r="1267" spans="1:4" x14ac:dyDescent="0.25">
      <c r="A1267" t="s">
        <v>10295</v>
      </c>
      <c r="B1267">
        <v>510</v>
      </c>
      <c r="C1267" t="s">
        <v>9694</v>
      </c>
      <c r="D1267" t="str">
        <f t="shared" si="19"/>
        <v>510</v>
      </c>
    </row>
    <row r="1268" spans="1:4" x14ac:dyDescent="0.25">
      <c r="A1268" t="s">
        <v>10295</v>
      </c>
      <c r="B1268">
        <v>512</v>
      </c>
      <c r="C1268" t="s">
        <v>9697</v>
      </c>
      <c r="D1268" t="str">
        <f t="shared" si="19"/>
        <v>512</v>
      </c>
    </row>
    <row r="1269" spans="1:4" x14ac:dyDescent="0.25">
      <c r="A1269" t="s">
        <v>10404</v>
      </c>
      <c r="B1269">
        <v>1</v>
      </c>
      <c r="C1269" t="s">
        <v>7580</v>
      </c>
      <c r="D1269" t="str">
        <f t="shared" si="19"/>
        <v>001</v>
      </c>
    </row>
    <row r="1270" spans="1:4" x14ac:dyDescent="0.25">
      <c r="A1270" t="s">
        <v>10404</v>
      </c>
      <c r="B1270">
        <v>2</v>
      </c>
      <c r="C1270" t="s">
        <v>7584</v>
      </c>
      <c r="D1270" t="str">
        <f t="shared" si="19"/>
        <v>002</v>
      </c>
    </row>
    <row r="1271" spans="1:4" x14ac:dyDescent="0.25">
      <c r="A1271" t="s">
        <v>10404</v>
      </c>
      <c r="B1271">
        <v>3</v>
      </c>
      <c r="C1271" t="s">
        <v>7587</v>
      </c>
      <c r="D1271" t="str">
        <f t="shared" si="19"/>
        <v>003</v>
      </c>
    </row>
    <row r="1272" spans="1:4" x14ac:dyDescent="0.25">
      <c r="A1272" t="s">
        <v>10404</v>
      </c>
      <c r="B1272">
        <v>4</v>
      </c>
      <c r="C1272" t="s">
        <v>7590</v>
      </c>
      <c r="D1272" t="str">
        <f t="shared" si="19"/>
        <v>004</v>
      </c>
    </row>
    <row r="1273" spans="1:4" x14ac:dyDescent="0.25">
      <c r="A1273" t="s">
        <v>10404</v>
      </c>
      <c r="B1273">
        <v>5</v>
      </c>
      <c r="C1273" t="s">
        <v>7593</v>
      </c>
      <c r="D1273" t="str">
        <f t="shared" si="19"/>
        <v>005</v>
      </c>
    </row>
    <row r="1274" spans="1:4" x14ac:dyDescent="0.25">
      <c r="A1274" t="s">
        <v>10404</v>
      </c>
      <c r="B1274">
        <v>6</v>
      </c>
      <c r="C1274" t="s">
        <v>7596</v>
      </c>
      <c r="D1274" t="str">
        <f t="shared" si="19"/>
        <v>006</v>
      </c>
    </row>
    <row r="1275" spans="1:4" x14ac:dyDescent="0.25">
      <c r="A1275" t="s">
        <v>10404</v>
      </c>
      <c r="B1275">
        <v>7</v>
      </c>
      <c r="C1275" t="s">
        <v>7599</v>
      </c>
      <c r="D1275" t="str">
        <f t="shared" si="19"/>
        <v>007</v>
      </c>
    </row>
    <row r="1276" spans="1:4" x14ac:dyDescent="0.25">
      <c r="A1276" t="s">
        <v>10404</v>
      </c>
      <c r="B1276">
        <v>8</v>
      </c>
      <c r="C1276" t="s">
        <v>7602</v>
      </c>
      <c r="D1276" t="str">
        <f t="shared" si="19"/>
        <v>008</v>
      </c>
    </row>
    <row r="1277" spans="1:4" x14ac:dyDescent="0.25">
      <c r="A1277" t="s">
        <v>10404</v>
      </c>
      <c r="B1277">
        <v>9</v>
      </c>
      <c r="C1277" t="s">
        <v>7605</v>
      </c>
      <c r="D1277" t="str">
        <f t="shared" si="19"/>
        <v>009</v>
      </c>
    </row>
    <row r="1278" spans="1:4" x14ac:dyDescent="0.25">
      <c r="A1278" t="s">
        <v>10404</v>
      </c>
      <c r="B1278">
        <v>11</v>
      </c>
      <c r="C1278" t="s">
        <v>7608</v>
      </c>
      <c r="D1278" t="str">
        <f t="shared" si="19"/>
        <v>011</v>
      </c>
    </row>
    <row r="1279" spans="1:4" x14ac:dyDescent="0.25">
      <c r="A1279" t="s">
        <v>10404</v>
      </c>
      <c r="B1279">
        <v>14</v>
      </c>
      <c r="C1279" t="s">
        <v>7611</v>
      </c>
      <c r="D1279" t="str">
        <f t="shared" si="19"/>
        <v>014</v>
      </c>
    </row>
    <row r="1280" spans="1:4" x14ac:dyDescent="0.25">
      <c r="A1280" t="s">
        <v>10404</v>
      </c>
      <c r="B1280">
        <v>17</v>
      </c>
      <c r="C1280" t="s">
        <v>7614</v>
      </c>
      <c r="D1280" t="str">
        <f t="shared" si="19"/>
        <v>017</v>
      </c>
    </row>
    <row r="1281" spans="1:4" x14ac:dyDescent="0.25">
      <c r="A1281" t="s">
        <v>10404</v>
      </c>
      <c r="B1281">
        <v>21</v>
      </c>
      <c r="C1281" t="s">
        <v>7617</v>
      </c>
      <c r="D1281" t="str">
        <f t="shared" si="19"/>
        <v>021</v>
      </c>
    </row>
    <row r="1282" spans="1:4" x14ac:dyDescent="0.25">
      <c r="A1282" t="s">
        <v>10404</v>
      </c>
      <c r="B1282">
        <v>24</v>
      </c>
      <c r="C1282" t="s">
        <v>7620</v>
      </c>
      <c r="D1282" t="str">
        <f t="shared" si="19"/>
        <v>024</v>
      </c>
    </row>
    <row r="1283" spans="1:4" x14ac:dyDescent="0.25">
      <c r="A1283" t="s">
        <v>10404</v>
      </c>
      <c r="B1283">
        <v>25</v>
      </c>
      <c r="C1283" t="s">
        <v>7623</v>
      </c>
      <c r="D1283" t="str">
        <f t="shared" ref="D1283:D1346" si="20">TEXT(B1283,"000")</f>
        <v>025</v>
      </c>
    </row>
    <row r="1284" spans="1:4" x14ac:dyDescent="0.25">
      <c r="A1284" t="s">
        <v>10404</v>
      </c>
      <c r="B1284">
        <v>28</v>
      </c>
      <c r="C1284" t="s">
        <v>7626</v>
      </c>
      <c r="D1284" t="str">
        <f t="shared" si="20"/>
        <v>028</v>
      </c>
    </row>
    <row r="1285" spans="1:4" x14ac:dyDescent="0.25">
      <c r="A1285" t="s">
        <v>10404</v>
      </c>
      <c r="B1285">
        <v>31</v>
      </c>
      <c r="C1285" t="s">
        <v>7629</v>
      </c>
      <c r="D1285" t="str">
        <f t="shared" si="20"/>
        <v>031</v>
      </c>
    </row>
    <row r="1286" spans="1:4" x14ac:dyDescent="0.25">
      <c r="A1286" t="s">
        <v>10404</v>
      </c>
      <c r="B1286">
        <v>33</v>
      </c>
      <c r="C1286" t="s">
        <v>7632</v>
      </c>
      <c r="D1286" t="str">
        <f t="shared" si="20"/>
        <v>033</v>
      </c>
    </row>
    <row r="1287" spans="1:4" x14ac:dyDescent="0.25">
      <c r="A1287" t="s">
        <v>10404</v>
      </c>
      <c r="B1287">
        <v>38</v>
      </c>
      <c r="C1287" t="s">
        <v>7635</v>
      </c>
      <c r="D1287" t="str">
        <f t="shared" si="20"/>
        <v>038</v>
      </c>
    </row>
    <row r="1288" spans="1:4" x14ac:dyDescent="0.25">
      <c r="A1288" t="s">
        <v>10404</v>
      </c>
      <c r="B1288">
        <v>40</v>
      </c>
      <c r="C1288" t="s">
        <v>7638</v>
      </c>
      <c r="D1288" t="str">
        <f t="shared" si="20"/>
        <v>040</v>
      </c>
    </row>
    <row r="1289" spans="1:4" x14ac:dyDescent="0.25">
      <c r="A1289" t="s">
        <v>10404</v>
      </c>
      <c r="B1289">
        <v>41</v>
      </c>
      <c r="C1289" t="s">
        <v>7641</v>
      </c>
      <c r="D1289" t="str">
        <f t="shared" si="20"/>
        <v>041</v>
      </c>
    </row>
    <row r="1290" spans="1:4" x14ac:dyDescent="0.25">
      <c r="A1290" t="s">
        <v>10404</v>
      </c>
      <c r="B1290">
        <v>44</v>
      </c>
      <c r="C1290" t="s">
        <v>7644</v>
      </c>
      <c r="D1290" t="str">
        <f t="shared" si="20"/>
        <v>044</v>
      </c>
    </row>
    <row r="1291" spans="1:4" x14ac:dyDescent="0.25">
      <c r="A1291" t="s">
        <v>10404</v>
      </c>
      <c r="B1291">
        <v>45</v>
      </c>
      <c r="C1291" t="s">
        <v>7647</v>
      </c>
      <c r="D1291" t="str">
        <f t="shared" si="20"/>
        <v>045</v>
      </c>
    </row>
    <row r="1292" spans="1:4" x14ac:dyDescent="0.25">
      <c r="A1292" t="s">
        <v>10404</v>
      </c>
      <c r="B1292">
        <v>47</v>
      </c>
      <c r="C1292" t="s">
        <v>7650</v>
      </c>
      <c r="D1292" t="str">
        <f t="shared" si="20"/>
        <v>047</v>
      </c>
    </row>
    <row r="1293" spans="1:4" x14ac:dyDescent="0.25">
      <c r="A1293" t="s">
        <v>10404</v>
      </c>
      <c r="B1293">
        <v>48</v>
      </c>
      <c r="C1293" t="s">
        <v>7653</v>
      </c>
      <c r="D1293" t="str">
        <f t="shared" si="20"/>
        <v>048</v>
      </c>
    </row>
    <row r="1294" spans="1:4" x14ac:dyDescent="0.25">
      <c r="A1294" t="s">
        <v>10404</v>
      </c>
      <c r="B1294">
        <v>49</v>
      </c>
      <c r="C1294" t="s">
        <v>7656</v>
      </c>
      <c r="D1294" t="str">
        <f t="shared" si="20"/>
        <v>049</v>
      </c>
    </row>
    <row r="1295" spans="1:4" x14ac:dyDescent="0.25">
      <c r="A1295" t="s">
        <v>10404</v>
      </c>
      <c r="B1295">
        <v>59</v>
      </c>
      <c r="C1295" t="s">
        <v>7659</v>
      </c>
      <c r="D1295" t="str">
        <f t="shared" si="20"/>
        <v>059</v>
      </c>
    </row>
    <row r="1296" spans="1:4" x14ac:dyDescent="0.25">
      <c r="A1296" t="s">
        <v>10404</v>
      </c>
      <c r="B1296">
        <v>60</v>
      </c>
      <c r="C1296" t="s">
        <v>7662</v>
      </c>
      <c r="D1296" t="str">
        <f t="shared" si="20"/>
        <v>060</v>
      </c>
    </row>
    <row r="1297" spans="1:4" x14ac:dyDescent="0.25">
      <c r="A1297" t="s">
        <v>10404</v>
      </c>
      <c r="B1297">
        <v>62</v>
      </c>
      <c r="C1297" t="s">
        <v>7665</v>
      </c>
      <c r="D1297" t="str">
        <f t="shared" si="20"/>
        <v>062</v>
      </c>
    </row>
    <row r="1298" spans="1:4" x14ac:dyDescent="0.25">
      <c r="A1298" t="s">
        <v>10404</v>
      </c>
      <c r="B1298">
        <v>63</v>
      </c>
      <c r="C1298" t="s">
        <v>7668</v>
      </c>
      <c r="D1298" t="str">
        <f t="shared" si="20"/>
        <v>063</v>
      </c>
    </row>
    <row r="1299" spans="1:4" x14ac:dyDescent="0.25">
      <c r="A1299" t="s">
        <v>10404</v>
      </c>
      <c r="B1299">
        <v>65</v>
      </c>
      <c r="C1299" t="s">
        <v>7671</v>
      </c>
      <c r="D1299" t="str">
        <f t="shared" si="20"/>
        <v>065</v>
      </c>
    </row>
    <row r="1300" spans="1:4" x14ac:dyDescent="0.25">
      <c r="A1300" t="s">
        <v>10404</v>
      </c>
      <c r="B1300">
        <v>66</v>
      </c>
      <c r="C1300" t="s">
        <v>7674</v>
      </c>
      <c r="D1300" t="str">
        <f t="shared" si="20"/>
        <v>066</v>
      </c>
    </row>
    <row r="1301" spans="1:4" x14ac:dyDescent="0.25">
      <c r="A1301" t="s">
        <v>10404</v>
      </c>
      <c r="B1301">
        <v>68</v>
      </c>
      <c r="C1301" t="s">
        <v>7677</v>
      </c>
      <c r="D1301" t="str">
        <f t="shared" si="20"/>
        <v>068</v>
      </c>
    </row>
    <row r="1302" spans="1:4" x14ac:dyDescent="0.25">
      <c r="A1302" t="s">
        <v>10404</v>
      </c>
      <c r="B1302">
        <v>69</v>
      </c>
      <c r="C1302" t="s">
        <v>7680</v>
      </c>
      <c r="D1302" t="str">
        <f t="shared" si="20"/>
        <v>069</v>
      </c>
    </row>
    <row r="1303" spans="1:4" x14ac:dyDescent="0.25">
      <c r="A1303" t="s">
        <v>10404</v>
      </c>
      <c r="B1303">
        <v>71</v>
      </c>
      <c r="C1303" t="s">
        <v>7683</v>
      </c>
      <c r="D1303" t="str">
        <f t="shared" si="20"/>
        <v>071</v>
      </c>
    </row>
    <row r="1304" spans="1:4" x14ac:dyDescent="0.25">
      <c r="A1304" t="s">
        <v>10404</v>
      </c>
      <c r="B1304">
        <v>75</v>
      </c>
      <c r="C1304" t="s">
        <v>7686</v>
      </c>
      <c r="D1304" t="str">
        <f t="shared" si="20"/>
        <v>075</v>
      </c>
    </row>
    <row r="1305" spans="1:4" x14ac:dyDescent="0.25">
      <c r="A1305" t="s">
        <v>10404</v>
      </c>
      <c r="B1305">
        <v>79</v>
      </c>
      <c r="C1305" t="s">
        <v>7689</v>
      </c>
      <c r="D1305" t="str">
        <f t="shared" si="20"/>
        <v>079</v>
      </c>
    </row>
    <row r="1306" spans="1:4" x14ac:dyDescent="0.25">
      <c r="A1306" t="s">
        <v>10404</v>
      </c>
      <c r="B1306">
        <v>80</v>
      </c>
      <c r="C1306" t="s">
        <v>7692</v>
      </c>
      <c r="D1306" t="str">
        <f t="shared" si="20"/>
        <v>080</v>
      </c>
    </row>
    <row r="1307" spans="1:4" x14ac:dyDescent="0.25">
      <c r="A1307" t="s">
        <v>10404</v>
      </c>
      <c r="B1307">
        <v>81</v>
      </c>
      <c r="C1307" t="s">
        <v>7695</v>
      </c>
      <c r="D1307" t="str">
        <f t="shared" si="20"/>
        <v>081</v>
      </c>
    </row>
    <row r="1308" spans="1:4" x14ac:dyDescent="0.25">
      <c r="A1308" t="s">
        <v>10404</v>
      </c>
      <c r="B1308">
        <v>83</v>
      </c>
      <c r="C1308" t="s">
        <v>7698</v>
      </c>
      <c r="D1308" t="str">
        <f t="shared" si="20"/>
        <v>083</v>
      </c>
    </row>
    <row r="1309" spans="1:4" x14ac:dyDescent="0.25">
      <c r="A1309" t="s">
        <v>10404</v>
      </c>
      <c r="B1309">
        <v>86</v>
      </c>
      <c r="C1309" t="s">
        <v>7701</v>
      </c>
      <c r="D1309" t="str">
        <f t="shared" si="20"/>
        <v>086</v>
      </c>
    </row>
    <row r="1310" spans="1:4" x14ac:dyDescent="0.25">
      <c r="A1310" t="s">
        <v>10404</v>
      </c>
      <c r="B1310">
        <v>89</v>
      </c>
      <c r="C1310" t="s">
        <v>7704</v>
      </c>
      <c r="D1310" t="str">
        <f t="shared" si="20"/>
        <v>089</v>
      </c>
    </row>
    <row r="1311" spans="1:4" x14ac:dyDescent="0.25">
      <c r="A1311" t="s">
        <v>10404</v>
      </c>
      <c r="B1311">
        <v>90</v>
      </c>
      <c r="C1311" t="s">
        <v>7707</v>
      </c>
      <c r="D1311" t="str">
        <f t="shared" si="20"/>
        <v>090</v>
      </c>
    </row>
    <row r="1312" spans="1:4" x14ac:dyDescent="0.25">
      <c r="A1312" t="s">
        <v>10404</v>
      </c>
      <c r="B1312">
        <v>92</v>
      </c>
      <c r="C1312" t="s">
        <v>7710</v>
      </c>
      <c r="D1312" t="str">
        <f t="shared" si="20"/>
        <v>092</v>
      </c>
    </row>
    <row r="1313" spans="1:4" x14ac:dyDescent="0.25">
      <c r="A1313" t="s">
        <v>10404</v>
      </c>
      <c r="B1313">
        <v>93</v>
      </c>
      <c r="C1313" t="s">
        <v>7713</v>
      </c>
      <c r="D1313" t="str">
        <f t="shared" si="20"/>
        <v>093</v>
      </c>
    </row>
    <row r="1314" spans="1:4" x14ac:dyDescent="0.25">
      <c r="A1314" t="s">
        <v>10404</v>
      </c>
      <c r="B1314">
        <v>94</v>
      </c>
      <c r="C1314" t="s">
        <v>7716</v>
      </c>
      <c r="D1314" t="str">
        <f t="shared" si="20"/>
        <v>094</v>
      </c>
    </row>
    <row r="1315" spans="1:4" x14ac:dyDescent="0.25">
      <c r="A1315" t="s">
        <v>10404</v>
      </c>
      <c r="B1315">
        <v>95</v>
      </c>
      <c r="C1315" t="s">
        <v>7719</v>
      </c>
      <c r="D1315" t="str">
        <f t="shared" si="20"/>
        <v>095</v>
      </c>
    </row>
    <row r="1316" spans="1:4" x14ac:dyDescent="0.25">
      <c r="A1316" t="s">
        <v>10404</v>
      </c>
      <c r="B1316">
        <v>97</v>
      </c>
      <c r="C1316" t="s">
        <v>7722</v>
      </c>
      <c r="D1316" t="str">
        <f t="shared" si="20"/>
        <v>097</v>
      </c>
    </row>
    <row r="1317" spans="1:4" x14ac:dyDescent="0.25">
      <c r="A1317" t="s">
        <v>10404</v>
      </c>
      <c r="B1317">
        <v>98</v>
      </c>
      <c r="C1317" t="s">
        <v>7725</v>
      </c>
      <c r="D1317" t="str">
        <f t="shared" si="20"/>
        <v>098</v>
      </c>
    </row>
    <row r="1318" spans="1:4" x14ac:dyDescent="0.25">
      <c r="A1318" t="s">
        <v>10404</v>
      </c>
      <c r="B1318">
        <v>201</v>
      </c>
      <c r="C1318" t="s">
        <v>9666</v>
      </c>
      <c r="D1318" t="str">
        <f t="shared" si="20"/>
        <v>201</v>
      </c>
    </row>
    <row r="1319" spans="1:4" x14ac:dyDescent="0.25">
      <c r="A1319" t="s">
        <v>10404</v>
      </c>
      <c r="B1319">
        <v>205</v>
      </c>
      <c r="C1319" t="s">
        <v>9670</v>
      </c>
      <c r="D1319" t="str">
        <f t="shared" si="20"/>
        <v>205</v>
      </c>
    </row>
    <row r="1320" spans="1:4" x14ac:dyDescent="0.25">
      <c r="A1320" t="s">
        <v>10404</v>
      </c>
      <c r="B1320">
        <v>210</v>
      </c>
      <c r="C1320" t="s">
        <v>9673</v>
      </c>
      <c r="D1320" t="str">
        <f t="shared" si="20"/>
        <v>210</v>
      </c>
    </row>
    <row r="1321" spans="1:4" x14ac:dyDescent="0.25">
      <c r="A1321" t="s">
        <v>10404</v>
      </c>
      <c r="B1321">
        <v>213</v>
      </c>
      <c r="C1321" t="s">
        <v>9676</v>
      </c>
      <c r="D1321" t="str">
        <f t="shared" si="20"/>
        <v>213</v>
      </c>
    </row>
    <row r="1322" spans="1:4" x14ac:dyDescent="0.25">
      <c r="A1322" t="s">
        <v>10404</v>
      </c>
      <c r="B1322">
        <v>214</v>
      </c>
      <c r="C1322" t="s">
        <v>9679</v>
      </c>
      <c r="D1322" t="str">
        <f t="shared" si="20"/>
        <v>214</v>
      </c>
    </row>
    <row r="1323" spans="1:4" x14ac:dyDescent="0.25">
      <c r="A1323" t="s">
        <v>10404</v>
      </c>
      <c r="B1323">
        <v>216</v>
      </c>
      <c r="C1323" t="s">
        <v>9682</v>
      </c>
      <c r="D1323" t="str">
        <f t="shared" si="20"/>
        <v>216</v>
      </c>
    </row>
    <row r="1324" spans="1:4" x14ac:dyDescent="0.25">
      <c r="A1324" t="s">
        <v>10404</v>
      </c>
      <c r="B1324">
        <v>401</v>
      </c>
      <c r="C1324" t="s">
        <v>9685</v>
      </c>
      <c r="D1324" t="str">
        <f t="shared" si="20"/>
        <v>401</v>
      </c>
    </row>
    <row r="1325" spans="1:4" x14ac:dyDescent="0.25">
      <c r="A1325" t="s">
        <v>10404</v>
      </c>
      <c r="B1325">
        <v>402</v>
      </c>
      <c r="C1325" t="s">
        <v>9688</v>
      </c>
      <c r="D1325" t="str">
        <f t="shared" si="20"/>
        <v>402</v>
      </c>
    </row>
    <row r="1326" spans="1:4" x14ac:dyDescent="0.25">
      <c r="A1326" t="s">
        <v>10404</v>
      </c>
      <c r="B1326">
        <v>509</v>
      </c>
      <c r="C1326" t="s">
        <v>9691</v>
      </c>
      <c r="D1326" t="str">
        <f t="shared" si="20"/>
        <v>509</v>
      </c>
    </row>
    <row r="1327" spans="1:4" x14ac:dyDescent="0.25">
      <c r="A1327" t="s">
        <v>10404</v>
      </c>
      <c r="B1327">
        <v>510</v>
      </c>
      <c r="C1327" t="s">
        <v>9694</v>
      </c>
      <c r="D1327" t="str">
        <f t="shared" si="20"/>
        <v>510</v>
      </c>
    </row>
    <row r="1328" spans="1:4" x14ac:dyDescent="0.25">
      <c r="A1328" t="s">
        <v>10404</v>
      </c>
      <c r="B1328">
        <v>512</v>
      </c>
      <c r="C1328" t="s">
        <v>9697</v>
      </c>
      <c r="D1328" t="str">
        <f t="shared" si="20"/>
        <v>512</v>
      </c>
    </row>
    <row r="1329" spans="1:4" x14ac:dyDescent="0.25">
      <c r="A1329" t="s">
        <v>10405</v>
      </c>
      <c r="B1329">
        <v>1</v>
      </c>
      <c r="C1329" t="s">
        <v>7580</v>
      </c>
      <c r="D1329" t="str">
        <f t="shared" si="20"/>
        <v>001</v>
      </c>
    </row>
    <row r="1330" spans="1:4" x14ac:dyDescent="0.25">
      <c r="A1330" t="s">
        <v>10405</v>
      </c>
      <c r="B1330">
        <v>2</v>
      </c>
      <c r="C1330" t="s">
        <v>7584</v>
      </c>
      <c r="D1330" t="str">
        <f t="shared" si="20"/>
        <v>002</v>
      </c>
    </row>
    <row r="1331" spans="1:4" x14ac:dyDescent="0.25">
      <c r="A1331" t="s">
        <v>10405</v>
      </c>
      <c r="B1331">
        <v>3</v>
      </c>
      <c r="C1331" t="s">
        <v>7587</v>
      </c>
      <c r="D1331" t="str">
        <f t="shared" si="20"/>
        <v>003</v>
      </c>
    </row>
    <row r="1332" spans="1:4" x14ac:dyDescent="0.25">
      <c r="A1332" t="s">
        <v>10405</v>
      </c>
      <c r="B1332">
        <v>4</v>
      </c>
      <c r="C1332" t="s">
        <v>7590</v>
      </c>
      <c r="D1332" t="str">
        <f t="shared" si="20"/>
        <v>004</v>
      </c>
    </row>
    <row r="1333" spans="1:4" x14ac:dyDescent="0.25">
      <c r="A1333" t="s">
        <v>10405</v>
      </c>
      <c r="B1333">
        <v>5</v>
      </c>
      <c r="C1333" t="s">
        <v>7593</v>
      </c>
      <c r="D1333" t="str">
        <f t="shared" si="20"/>
        <v>005</v>
      </c>
    </row>
    <row r="1334" spans="1:4" x14ac:dyDescent="0.25">
      <c r="A1334" t="s">
        <v>10405</v>
      </c>
      <c r="B1334">
        <v>6</v>
      </c>
      <c r="C1334" t="s">
        <v>7596</v>
      </c>
      <c r="D1334" t="str">
        <f t="shared" si="20"/>
        <v>006</v>
      </c>
    </row>
    <row r="1335" spans="1:4" x14ac:dyDescent="0.25">
      <c r="A1335" t="s">
        <v>10405</v>
      </c>
      <c r="B1335">
        <v>7</v>
      </c>
      <c r="C1335" t="s">
        <v>7599</v>
      </c>
      <c r="D1335" t="str">
        <f t="shared" si="20"/>
        <v>007</v>
      </c>
    </row>
    <row r="1336" spans="1:4" x14ac:dyDescent="0.25">
      <c r="A1336" t="s">
        <v>10405</v>
      </c>
      <c r="B1336">
        <v>8</v>
      </c>
      <c r="C1336" t="s">
        <v>7602</v>
      </c>
      <c r="D1336" t="str">
        <f t="shared" si="20"/>
        <v>008</v>
      </c>
    </row>
    <row r="1337" spans="1:4" x14ac:dyDescent="0.25">
      <c r="A1337" t="s">
        <v>10405</v>
      </c>
      <c r="B1337">
        <v>9</v>
      </c>
      <c r="C1337" t="s">
        <v>7605</v>
      </c>
      <c r="D1337" t="str">
        <f t="shared" si="20"/>
        <v>009</v>
      </c>
    </row>
    <row r="1338" spans="1:4" x14ac:dyDescent="0.25">
      <c r="A1338" t="s">
        <v>10405</v>
      </c>
      <c r="B1338">
        <v>11</v>
      </c>
      <c r="C1338" t="s">
        <v>7608</v>
      </c>
      <c r="D1338" t="str">
        <f t="shared" si="20"/>
        <v>011</v>
      </c>
    </row>
    <row r="1339" spans="1:4" x14ac:dyDescent="0.25">
      <c r="A1339" t="s">
        <v>10405</v>
      </c>
      <c r="B1339">
        <v>14</v>
      </c>
      <c r="C1339" t="s">
        <v>7611</v>
      </c>
      <c r="D1339" t="str">
        <f t="shared" si="20"/>
        <v>014</v>
      </c>
    </row>
    <row r="1340" spans="1:4" x14ac:dyDescent="0.25">
      <c r="A1340" t="s">
        <v>10405</v>
      </c>
      <c r="B1340">
        <v>17</v>
      </c>
      <c r="C1340" t="s">
        <v>7614</v>
      </c>
      <c r="D1340" t="str">
        <f t="shared" si="20"/>
        <v>017</v>
      </c>
    </row>
    <row r="1341" spans="1:4" x14ac:dyDescent="0.25">
      <c r="A1341" t="s">
        <v>10405</v>
      </c>
      <c r="B1341">
        <v>21</v>
      </c>
      <c r="C1341" t="s">
        <v>7617</v>
      </c>
      <c r="D1341" t="str">
        <f t="shared" si="20"/>
        <v>021</v>
      </c>
    </row>
    <row r="1342" spans="1:4" x14ac:dyDescent="0.25">
      <c r="A1342" t="s">
        <v>10405</v>
      </c>
      <c r="B1342">
        <v>24</v>
      </c>
      <c r="C1342" t="s">
        <v>7620</v>
      </c>
      <c r="D1342" t="str">
        <f t="shared" si="20"/>
        <v>024</v>
      </c>
    </row>
    <row r="1343" spans="1:4" x14ac:dyDescent="0.25">
      <c r="A1343" t="s">
        <v>10405</v>
      </c>
      <c r="B1343">
        <v>25</v>
      </c>
      <c r="C1343" t="s">
        <v>7623</v>
      </c>
      <c r="D1343" t="str">
        <f t="shared" si="20"/>
        <v>025</v>
      </c>
    </row>
    <row r="1344" spans="1:4" x14ac:dyDescent="0.25">
      <c r="A1344" t="s">
        <v>10405</v>
      </c>
      <c r="B1344">
        <v>28</v>
      </c>
      <c r="C1344" t="s">
        <v>7626</v>
      </c>
      <c r="D1344" t="str">
        <f t="shared" si="20"/>
        <v>028</v>
      </c>
    </row>
    <row r="1345" spans="1:4" x14ac:dyDescent="0.25">
      <c r="A1345" t="s">
        <v>10405</v>
      </c>
      <c r="B1345">
        <v>31</v>
      </c>
      <c r="C1345" t="s">
        <v>7629</v>
      </c>
      <c r="D1345" t="str">
        <f t="shared" si="20"/>
        <v>031</v>
      </c>
    </row>
    <row r="1346" spans="1:4" x14ac:dyDescent="0.25">
      <c r="A1346" t="s">
        <v>10405</v>
      </c>
      <c r="B1346">
        <v>33</v>
      </c>
      <c r="C1346" t="s">
        <v>7632</v>
      </c>
      <c r="D1346" t="str">
        <f t="shared" si="20"/>
        <v>033</v>
      </c>
    </row>
    <row r="1347" spans="1:4" x14ac:dyDescent="0.25">
      <c r="A1347" t="s">
        <v>10405</v>
      </c>
      <c r="B1347">
        <v>38</v>
      </c>
      <c r="C1347" t="s">
        <v>7635</v>
      </c>
      <c r="D1347" t="str">
        <f t="shared" ref="D1347:D1410" si="21">TEXT(B1347,"000")</f>
        <v>038</v>
      </c>
    </row>
    <row r="1348" spans="1:4" x14ac:dyDescent="0.25">
      <c r="A1348" t="s">
        <v>10405</v>
      </c>
      <c r="B1348">
        <v>40</v>
      </c>
      <c r="C1348" t="s">
        <v>7638</v>
      </c>
      <c r="D1348" t="str">
        <f t="shared" si="21"/>
        <v>040</v>
      </c>
    </row>
    <row r="1349" spans="1:4" x14ac:dyDescent="0.25">
      <c r="A1349" t="s">
        <v>10405</v>
      </c>
      <c r="B1349">
        <v>41</v>
      </c>
      <c r="C1349" t="s">
        <v>7641</v>
      </c>
      <c r="D1349" t="str">
        <f t="shared" si="21"/>
        <v>041</v>
      </c>
    </row>
    <row r="1350" spans="1:4" x14ac:dyDescent="0.25">
      <c r="A1350" t="s">
        <v>10405</v>
      </c>
      <c r="B1350">
        <v>44</v>
      </c>
      <c r="C1350" t="s">
        <v>7644</v>
      </c>
      <c r="D1350" t="str">
        <f t="shared" si="21"/>
        <v>044</v>
      </c>
    </row>
    <row r="1351" spans="1:4" x14ac:dyDescent="0.25">
      <c r="A1351" t="s">
        <v>10405</v>
      </c>
      <c r="B1351">
        <v>45</v>
      </c>
      <c r="C1351" t="s">
        <v>7647</v>
      </c>
      <c r="D1351" t="str">
        <f t="shared" si="21"/>
        <v>045</v>
      </c>
    </row>
    <row r="1352" spans="1:4" x14ac:dyDescent="0.25">
      <c r="A1352" t="s">
        <v>10405</v>
      </c>
      <c r="B1352">
        <v>47</v>
      </c>
      <c r="C1352" t="s">
        <v>7650</v>
      </c>
      <c r="D1352" t="str">
        <f t="shared" si="21"/>
        <v>047</v>
      </c>
    </row>
    <row r="1353" spans="1:4" x14ac:dyDescent="0.25">
      <c r="A1353" t="s">
        <v>10405</v>
      </c>
      <c r="B1353">
        <v>48</v>
      </c>
      <c r="C1353" t="s">
        <v>7653</v>
      </c>
      <c r="D1353" t="str">
        <f t="shared" si="21"/>
        <v>048</v>
      </c>
    </row>
    <row r="1354" spans="1:4" x14ac:dyDescent="0.25">
      <c r="A1354" t="s">
        <v>10405</v>
      </c>
      <c r="B1354">
        <v>49</v>
      </c>
      <c r="C1354" t="s">
        <v>7656</v>
      </c>
      <c r="D1354" t="str">
        <f t="shared" si="21"/>
        <v>049</v>
      </c>
    </row>
    <row r="1355" spans="1:4" x14ac:dyDescent="0.25">
      <c r="A1355" t="s">
        <v>10405</v>
      </c>
      <c r="B1355">
        <v>59</v>
      </c>
      <c r="C1355" t="s">
        <v>7659</v>
      </c>
      <c r="D1355" t="str">
        <f t="shared" si="21"/>
        <v>059</v>
      </c>
    </row>
    <row r="1356" spans="1:4" x14ac:dyDescent="0.25">
      <c r="A1356" t="s">
        <v>10405</v>
      </c>
      <c r="B1356">
        <v>60</v>
      </c>
      <c r="C1356" t="s">
        <v>7662</v>
      </c>
      <c r="D1356" t="str">
        <f t="shared" si="21"/>
        <v>060</v>
      </c>
    </row>
    <row r="1357" spans="1:4" x14ac:dyDescent="0.25">
      <c r="A1357" t="s">
        <v>10405</v>
      </c>
      <c r="B1357">
        <v>62</v>
      </c>
      <c r="C1357" t="s">
        <v>7665</v>
      </c>
      <c r="D1357" t="str">
        <f t="shared" si="21"/>
        <v>062</v>
      </c>
    </row>
    <row r="1358" spans="1:4" x14ac:dyDescent="0.25">
      <c r="A1358" t="s">
        <v>10405</v>
      </c>
      <c r="B1358">
        <v>63</v>
      </c>
      <c r="C1358" t="s">
        <v>7668</v>
      </c>
      <c r="D1358" t="str">
        <f t="shared" si="21"/>
        <v>063</v>
      </c>
    </row>
    <row r="1359" spans="1:4" x14ac:dyDescent="0.25">
      <c r="A1359" t="s">
        <v>10405</v>
      </c>
      <c r="B1359">
        <v>65</v>
      </c>
      <c r="C1359" t="s">
        <v>7671</v>
      </c>
      <c r="D1359" t="str">
        <f t="shared" si="21"/>
        <v>065</v>
      </c>
    </row>
    <row r="1360" spans="1:4" x14ac:dyDescent="0.25">
      <c r="A1360" t="s">
        <v>10405</v>
      </c>
      <c r="B1360">
        <v>66</v>
      </c>
      <c r="C1360" t="s">
        <v>7674</v>
      </c>
      <c r="D1360" t="str">
        <f t="shared" si="21"/>
        <v>066</v>
      </c>
    </row>
    <row r="1361" spans="1:4" x14ac:dyDescent="0.25">
      <c r="A1361" t="s">
        <v>10405</v>
      </c>
      <c r="B1361">
        <v>68</v>
      </c>
      <c r="C1361" t="s">
        <v>7677</v>
      </c>
      <c r="D1361" t="str">
        <f t="shared" si="21"/>
        <v>068</v>
      </c>
    </row>
    <row r="1362" spans="1:4" x14ac:dyDescent="0.25">
      <c r="A1362" t="s">
        <v>10405</v>
      </c>
      <c r="B1362">
        <v>69</v>
      </c>
      <c r="C1362" t="s">
        <v>7680</v>
      </c>
      <c r="D1362" t="str">
        <f t="shared" si="21"/>
        <v>069</v>
      </c>
    </row>
    <row r="1363" spans="1:4" x14ac:dyDescent="0.25">
      <c r="A1363" t="s">
        <v>10405</v>
      </c>
      <c r="B1363">
        <v>71</v>
      </c>
      <c r="C1363" t="s">
        <v>7683</v>
      </c>
      <c r="D1363" t="str">
        <f t="shared" si="21"/>
        <v>071</v>
      </c>
    </row>
    <row r="1364" spans="1:4" x14ac:dyDescent="0.25">
      <c r="A1364" t="s">
        <v>10405</v>
      </c>
      <c r="B1364">
        <v>75</v>
      </c>
      <c r="C1364" t="s">
        <v>7686</v>
      </c>
      <c r="D1364" t="str">
        <f t="shared" si="21"/>
        <v>075</v>
      </c>
    </row>
    <row r="1365" spans="1:4" x14ac:dyDescent="0.25">
      <c r="A1365" t="s">
        <v>10405</v>
      </c>
      <c r="B1365">
        <v>79</v>
      </c>
      <c r="C1365" t="s">
        <v>7689</v>
      </c>
      <c r="D1365" t="str">
        <f t="shared" si="21"/>
        <v>079</v>
      </c>
    </row>
    <row r="1366" spans="1:4" x14ac:dyDescent="0.25">
      <c r="A1366" t="s">
        <v>10405</v>
      </c>
      <c r="B1366">
        <v>80</v>
      </c>
      <c r="C1366" t="s">
        <v>7692</v>
      </c>
      <c r="D1366" t="str">
        <f t="shared" si="21"/>
        <v>080</v>
      </c>
    </row>
    <row r="1367" spans="1:4" x14ac:dyDescent="0.25">
      <c r="A1367" t="s">
        <v>10405</v>
      </c>
      <c r="B1367">
        <v>81</v>
      </c>
      <c r="C1367" t="s">
        <v>7695</v>
      </c>
      <c r="D1367" t="str">
        <f t="shared" si="21"/>
        <v>081</v>
      </c>
    </row>
    <row r="1368" spans="1:4" x14ac:dyDescent="0.25">
      <c r="A1368" t="s">
        <v>10405</v>
      </c>
      <c r="B1368">
        <v>83</v>
      </c>
      <c r="C1368" t="s">
        <v>7698</v>
      </c>
      <c r="D1368" t="str">
        <f t="shared" si="21"/>
        <v>083</v>
      </c>
    </row>
    <row r="1369" spans="1:4" x14ac:dyDescent="0.25">
      <c r="A1369" t="s">
        <v>10405</v>
      </c>
      <c r="B1369">
        <v>86</v>
      </c>
      <c r="C1369" t="s">
        <v>7701</v>
      </c>
      <c r="D1369" t="str">
        <f t="shared" si="21"/>
        <v>086</v>
      </c>
    </row>
    <row r="1370" spans="1:4" x14ac:dyDescent="0.25">
      <c r="A1370" t="s">
        <v>10405</v>
      </c>
      <c r="B1370">
        <v>89</v>
      </c>
      <c r="C1370" t="s">
        <v>7704</v>
      </c>
      <c r="D1370" t="str">
        <f t="shared" si="21"/>
        <v>089</v>
      </c>
    </row>
    <row r="1371" spans="1:4" x14ac:dyDescent="0.25">
      <c r="A1371" t="s">
        <v>10405</v>
      </c>
      <c r="B1371">
        <v>90</v>
      </c>
      <c r="C1371" t="s">
        <v>7707</v>
      </c>
      <c r="D1371" t="str">
        <f t="shared" si="21"/>
        <v>090</v>
      </c>
    </row>
    <row r="1372" spans="1:4" x14ac:dyDescent="0.25">
      <c r="A1372" t="s">
        <v>10405</v>
      </c>
      <c r="B1372">
        <v>92</v>
      </c>
      <c r="C1372" t="s">
        <v>7710</v>
      </c>
      <c r="D1372" t="str">
        <f t="shared" si="21"/>
        <v>092</v>
      </c>
    </row>
    <row r="1373" spans="1:4" x14ac:dyDescent="0.25">
      <c r="A1373" t="s">
        <v>10405</v>
      </c>
      <c r="B1373">
        <v>93</v>
      </c>
      <c r="C1373" t="s">
        <v>7713</v>
      </c>
      <c r="D1373" t="str">
        <f t="shared" si="21"/>
        <v>093</v>
      </c>
    </row>
    <row r="1374" spans="1:4" x14ac:dyDescent="0.25">
      <c r="A1374" t="s">
        <v>10405</v>
      </c>
      <c r="B1374">
        <v>94</v>
      </c>
      <c r="C1374" t="s">
        <v>7716</v>
      </c>
      <c r="D1374" t="str">
        <f t="shared" si="21"/>
        <v>094</v>
      </c>
    </row>
    <row r="1375" spans="1:4" x14ac:dyDescent="0.25">
      <c r="A1375" t="s">
        <v>10405</v>
      </c>
      <c r="B1375">
        <v>95</v>
      </c>
      <c r="C1375" t="s">
        <v>7719</v>
      </c>
      <c r="D1375" t="str">
        <f t="shared" si="21"/>
        <v>095</v>
      </c>
    </row>
    <row r="1376" spans="1:4" x14ac:dyDescent="0.25">
      <c r="A1376" t="s">
        <v>10405</v>
      </c>
      <c r="B1376">
        <v>97</v>
      </c>
      <c r="C1376" t="s">
        <v>7722</v>
      </c>
      <c r="D1376" t="str">
        <f t="shared" si="21"/>
        <v>097</v>
      </c>
    </row>
    <row r="1377" spans="1:4" x14ac:dyDescent="0.25">
      <c r="A1377" t="s">
        <v>10405</v>
      </c>
      <c r="B1377">
        <v>98</v>
      </c>
      <c r="C1377" t="s">
        <v>7725</v>
      </c>
      <c r="D1377" t="str">
        <f t="shared" si="21"/>
        <v>098</v>
      </c>
    </row>
    <row r="1378" spans="1:4" x14ac:dyDescent="0.25">
      <c r="A1378" t="s">
        <v>10405</v>
      </c>
      <c r="B1378">
        <v>201</v>
      </c>
      <c r="C1378" t="s">
        <v>9666</v>
      </c>
      <c r="D1378" t="str">
        <f t="shared" si="21"/>
        <v>201</v>
      </c>
    </row>
    <row r="1379" spans="1:4" x14ac:dyDescent="0.25">
      <c r="A1379" t="s">
        <v>10405</v>
      </c>
      <c r="B1379">
        <v>205</v>
      </c>
      <c r="C1379" t="s">
        <v>9670</v>
      </c>
      <c r="D1379" t="str">
        <f t="shared" si="21"/>
        <v>205</v>
      </c>
    </row>
    <row r="1380" spans="1:4" x14ac:dyDescent="0.25">
      <c r="A1380" t="s">
        <v>10405</v>
      </c>
      <c r="B1380">
        <v>210</v>
      </c>
      <c r="C1380" t="s">
        <v>9673</v>
      </c>
      <c r="D1380" t="str">
        <f t="shared" si="21"/>
        <v>210</v>
      </c>
    </row>
    <row r="1381" spans="1:4" x14ac:dyDescent="0.25">
      <c r="A1381" t="s">
        <v>10405</v>
      </c>
      <c r="B1381">
        <v>213</v>
      </c>
      <c r="C1381" t="s">
        <v>9676</v>
      </c>
      <c r="D1381" t="str">
        <f t="shared" si="21"/>
        <v>213</v>
      </c>
    </row>
    <row r="1382" spans="1:4" x14ac:dyDescent="0.25">
      <c r="A1382" t="s">
        <v>10405</v>
      </c>
      <c r="B1382">
        <v>214</v>
      </c>
      <c r="C1382" t="s">
        <v>9679</v>
      </c>
      <c r="D1382" t="str">
        <f t="shared" si="21"/>
        <v>214</v>
      </c>
    </row>
    <row r="1383" spans="1:4" x14ac:dyDescent="0.25">
      <c r="A1383" t="s">
        <v>10405</v>
      </c>
      <c r="B1383">
        <v>216</v>
      </c>
      <c r="C1383" t="s">
        <v>9682</v>
      </c>
      <c r="D1383" t="str">
        <f t="shared" si="21"/>
        <v>216</v>
      </c>
    </row>
    <row r="1384" spans="1:4" x14ac:dyDescent="0.25">
      <c r="A1384" t="s">
        <v>10405</v>
      </c>
      <c r="B1384">
        <v>401</v>
      </c>
      <c r="C1384" t="s">
        <v>9685</v>
      </c>
      <c r="D1384" t="str">
        <f t="shared" si="21"/>
        <v>401</v>
      </c>
    </row>
    <row r="1385" spans="1:4" x14ac:dyDescent="0.25">
      <c r="A1385" t="s">
        <v>10405</v>
      </c>
      <c r="B1385">
        <v>402</v>
      </c>
      <c r="C1385" t="s">
        <v>9688</v>
      </c>
      <c r="D1385" t="str">
        <f t="shared" si="21"/>
        <v>402</v>
      </c>
    </row>
    <row r="1386" spans="1:4" x14ac:dyDescent="0.25">
      <c r="A1386" t="s">
        <v>10405</v>
      </c>
      <c r="B1386">
        <v>509</v>
      </c>
      <c r="C1386" t="s">
        <v>9691</v>
      </c>
      <c r="D1386" t="str">
        <f t="shared" si="21"/>
        <v>509</v>
      </c>
    </row>
    <row r="1387" spans="1:4" x14ac:dyDescent="0.25">
      <c r="A1387" t="s">
        <v>10405</v>
      </c>
      <c r="B1387">
        <v>510</v>
      </c>
      <c r="C1387" t="s">
        <v>9694</v>
      </c>
      <c r="D1387" t="str">
        <f t="shared" si="21"/>
        <v>510</v>
      </c>
    </row>
    <row r="1388" spans="1:4" x14ac:dyDescent="0.25">
      <c r="A1388" t="s">
        <v>10405</v>
      </c>
      <c r="B1388">
        <v>512</v>
      </c>
      <c r="C1388" t="s">
        <v>9697</v>
      </c>
      <c r="D1388" t="str">
        <f t="shared" si="21"/>
        <v>512</v>
      </c>
    </row>
    <row r="1389" spans="1:4" x14ac:dyDescent="0.25">
      <c r="A1389" t="s">
        <v>10406</v>
      </c>
      <c r="B1389">
        <v>1</v>
      </c>
      <c r="C1389" t="s">
        <v>7580</v>
      </c>
      <c r="D1389" t="str">
        <f t="shared" si="21"/>
        <v>001</v>
      </c>
    </row>
    <row r="1390" spans="1:4" x14ac:dyDescent="0.25">
      <c r="A1390" t="s">
        <v>10406</v>
      </c>
      <c r="B1390">
        <v>2</v>
      </c>
      <c r="C1390" t="s">
        <v>7584</v>
      </c>
      <c r="D1390" t="str">
        <f t="shared" si="21"/>
        <v>002</v>
      </c>
    </row>
    <row r="1391" spans="1:4" x14ac:dyDescent="0.25">
      <c r="A1391" t="s">
        <v>10406</v>
      </c>
      <c r="B1391">
        <v>3</v>
      </c>
      <c r="C1391" t="s">
        <v>7587</v>
      </c>
      <c r="D1391" t="str">
        <f t="shared" si="21"/>
        <v>003</v>
      </c>
    </row>
    <row r="1392" spans="1:4" x14ac:dyDescent="0.25">
      <c r="A1392" t="s">
        <v>10406</v>
      </c>
      <c r="B1392">
        <v>4</v>
      </c>
      <c r="C1392" t="s">
        <v>7590</v>
      </c>
      <c r="D1392" t="str">
        <f t="shared" si="21"/>
        <v>004</v>
      </c>
    </row>
    <row r="1393" spans="1:4" x14ac:dyDescent="0.25">
      <c r="A1393" t="s">
        <v>10406</v>
      </c>
      <c r="B1393">
        <v>5</v>
      </c>
      <c r="C1393" t="s">
        <v>7593</v>
      </c>
      <c r="D1393" t="str">
        <f t="shared" si="21"/>
        <v>005</v>
      </c>
    </row>
    <row r="1394" spans="1:4" x14ac:dyDescent="0.25">
      <c r="A1394" t="s">
        <v>10406</v>
      </c>
      <c r="B1394">
        <v>6</v>
      </c>
      <c r="C1394" t="s">
        <v>7596</v>
      </c>
      <c r="D1394" t="str">
        <f t="shared" si="21"/>
        <v>006</v>
      </c>
    </row>
    <row r="1395" spans="1:4" x14ac:dyDescent="0.25">
      <c r="A1395" t="s">
        <v>10406</v>
      </c>
      <c r="B1395">
        <v>7</v>
      </c>
      <c r="C1395" t="s">
        <v>7599</v>
      </c>
      <c r="D1395" t="str">
        <f t="shared" si="21"/>
        <v>007</v>
      </c>
    </row>
    <row r="1396" spans="1:4" x14ac:dyDescent="0.25">
      <c r="A1396" t="s">
        <v>10406</v>
      </c>
      <c r="B1396">
        <v>8</v>
      </c>
      <c r="C1396" t="s">
        <v>7602</v>
      </c>
      <c r="D1396" t="str">
        <f t="shared" si="21"/>
        <v>008</v>
      </c>
    </row>
    <row r="1397" spans="1:4" x14ac:dyDescent="0.25">
      <c r="A1397" t="s">
        <v>10406</v>
      </c>
      <c r="B1397">
        <v>9</v>
      </c>
      <c r="C1397" t="s">
        <v>7605</v>
      </c>
      <c r="D1397" t="str">
        <f t="shared" si="21"/>
        <v>009</v>
      </c>
    </row>
    <row r="1398" spans="1:4" x14ac:dyDescent="0.25">
      <c r="A1398" t="s">
        <v>10406</v>
      </c>
      <c r="B1398">
        <v>11</v>
      </c>
      <c r="C1398" t="s">
        <v>7608</v>
      </c>
      <c r="D1398" t="str">
        <f t="shared" si="21"/>
        <v>011</v>
      </c>
    </row>
    <row r="1399" spans="1:4" x14ac:dyDescent="0.25">
      <c r="A1399" t="s">
        <v>10406</v>
      </c>
      <c r="B1399">
        <v>14</v>
      </c>
      <c r="C1399" t="s">
        <v>7611</v>
      </c>
      <c r="D1399" t="str">
        <f t="shared" si="21"/>
        <v>014</v>
      </c>
    </row>
    <row r="1400" spans="1:4" x14ac:dyDescent="0.25">
      <c r="A1400" t="s">
        <v>10406</v>
      </c>
      <c r="B1400">
        <v>17</v>
      </c>
      <c r="C1400" t="s">
        <v>7614</v>
      </c>
      <c r="D1400" t="str">
        <f t="shared" si="21"/>
        <v>017</v>
      </c>
    </row>
    <row r="1401" spans="1:4" x14ac:dyDescent="0.25">
      <c r="A1401" t="s">
        <v>10406</v>
      </c>
      <c r="B1401">
        <v>21</v>
      </c>
      <c r="C1401" t="s">
        <v>7617</v>
      </c>
      <c r="D1401" t="str">
        <f t="shared" si="21"/>
        <v>021</v>
      </c>
    </row>
    <row r="1402" spans="1:4" x14ac:dyDescent="0.25">
      <c r="A1402" t="s">
        <v>10406</v>
      </c>
      <c r="B1402">
        <v>24</v>
      </c>
      <c r="C1402" t="s">
        <v>7620</v>
      </c>
      <c r="D1402" t="str">
        <f t="shared" si="21"/>
        <v>024</v>
      </c>
    </row>
    <row r="1403" spans="1:4" x14ac:dyDescent="0.25">
      <c r="A1403" t="s">
        <v>10406</v>
      </c>
      <c r="B1403">
        <v>25</v>
      </c>
      <c r="C1403" t="s">
        <v>7623</v>
      </c>
      <c r="D1403" t="str">
        <f t="shared" si="21"/>
        <v>025</v>
      </c>
    </row>
    <row r="1404" spans="1:4" x14ac:dyDescent="0.25">
      <c r="A1404" t="s">
        <v>10406</v>
      </c>
      <c r="B1404">
        <v>28</v>
      </c>
      <c r="C1404" t="s">
        <v>7626</v>
      </c>
      <c r="D1404" t="str">
        <f t="shared" si="21"/>
        <v>028</v>
      </c>
    </row>
    <row r="1405" spans="1:4" x14ac:dyDescent="0.25">
      <c r="A1405" t="s">
        <v>10406</v>
      </c>
      <c r="B1405">
        <v>31</v>
      </c>
      <c r="C1405" t="s">
        <v>7629</v>
      </c>
      <c r="D1405" t="str">
        <f t="shared" si="21"/>
        <v>031</v>
      </c>
    </row>
    <row r="1406" spans="1:4" x14ac:dyDescent="0.25">
      <c r="A1406" t="s">
        <v>10406</v>
      </c>
      <c r="B1406">
        <v>33</v>
      </c>
      <c r="C1406" t="s">
        <v>7632</v>
      </c>
      <c r="D1406" t="str">
        <f t="shared" si="21"/>
        <v>033</v>
      </c>
    </row>
    <row r="1407" spans="1:4" x14ac:dyDescent="0.25">
      <c r="A1407" t="s">
        <v>10406</v>
      </c>
      <c r="B1407">
        <v>38</v>
      </c>
      <c r="C1407" t="s">
        <v>7635</v>
      </c>
      <c r="D1407" t="str">
        <f t="shared" si="21"/>
        <v>038</v>
      </c>
    </row>
    <row r="1408" spans="1:4" x14ac:dyDescent="0.25">
      <c r="A1408" t="s">
        <v>10406</v>
      </c>
      <c r="B1408">
        <v>40</v>
      </c>
      <c r="C1408" t="s">
        <v>7638</v>
      </c>
      <c r="D1408" t="str">
        <f t="shared" si="21"/>
        <v>040</v>
      </c>
    </row>
    <row r="1409" spans="1:4" x14ac:dyDescent="0.25">
      <c r="A1409" t="s">
        <v>10406</v>
      </c>
      <c r="B1409">
        <v>41</v>
      </c>
      <c r="C1409" t="s">
        <v>7641</v>
      </c>
      <c r="D1409" t="str">
        <f t="shared" si="21"/>
        <v>041</v>
      </c>
    </row>
    <row r="1410" spans="1:4" x14ac:dyDescent="0.25">
      <c r="A1410" t="s">
        <v>10406</v>
      </c>
      <c r="B1410">
        <v>44</v>
      </c>
      <c r="C1410" t="s">
        <v>7644</v>
      </c>
      <c r="D1410" t="str">
        <f t="shared" si="21"/>
        <v>044</v>
      </c>
    </row>
    <row r="1411" spans="1:4" x14ac:dyDescent="0.25">
      <c r="A1411" t="s">
        <v>10406</v>
      </c>
      <c r="B1411">
        <v>45</v>
      </c>
      <c r="C1411" t="s">
        <v>7647</v>
      </c>
      <c r="D1411" t="str">
        <f t="shared" ref="D1411:D1474" si="22">TEXT(B1411,"000")</f>
        <v>045</v>
      </c>
    </row>
    <row r="1412" spans="1:4" x14ac:dyDescent="0.25">
      <c r="A1412" t="s">
        <v>10406</v>
      </c>
      <c r="B1412">
        <v>47</v>
      </c>
      <c r="C1412" t="s">
        <v>7650</v>
      </c>
      <c r="D1412" t="str">
        <f t="shared" si="22"/>
        <v>047</v>
      </c>
    </row>
    <row r="1413" spans="1:4" x14ac:dyDescent="0.25">
      <c r="A1413" t="s">
        <v>10406</v>
      </c>
      <c r="B1413">
        <v>48</v>
      </c>
      <c r="C1413" t="s">
        <v>7653</v>
      </c>
      <c r="D1413" t="str">
        <f t="shared" si="22"/>
        <v>048</v>
      </c>
    </row>
    <row r="1414" spans="1:4" x14ac:dyDescent="0.25">
      <c r="A1414" t="s">
        <v>10406</v>
      </c>
      <c r="B1414">
        <v>49</v>
      </c>
      <c r="C1414" t="s">
        <v>7656</v>
      </c>
      <c r="D1414" t="str">
        <f t="shared" si="22"/>
        <v>049</v>
      </c>
    </row>
    <row r="1415" spans="1:4" x14ac:dyDescent="0.25">
      <c r="A1415" t="s">
        <v>10406</v>
      </c>
      <c r="B1415">
        <v>59</v>
      </c>
      <c r="C1415" t="s">
        <v>7659</v>
      </c>
      <c r="D1415" t="str">
        <f t="shared" si="22"/>
        <v>059</v>
      </c>
    </row>
    <row r="1416" spans="1:4" x14ac:dyDescent="0.25">
      <c r="A1416" t="s">
        <v>10406</v>
      </c>
      <c r="B1416">
        <v>60</v>
      </c>
      <c r="C1416" t="s">
        <v>7662</v>
      </c>
      <c r="D1416" t="str">
        <f t="shared" si="22"/>
        <v>060</v>
      </c>
    </row>
    <row r="1417" spans="1:4" x14ac:dyDescent="0.25">
      <c r="A1417" t="s">
        <v>10406</v>
      </c>
      <c r="B1417">
        <v>62</v>
      </c>
      <c r="C1417" t="s">
        <v>7665</v>
      </c>
      <c r="D1417" t="str">
        <f t="shared" si="22"/>
        <v>062</v>
      </c>
    </row>
    <row r="1418" spans="1:4" x14ac:dyDescent="0.25">
      <c r="A1418" t="s">
        <v>10406</v>
      </c>
      <c r="B1418">
        <v>63</v>
      </c>
      <c r="C1418" t="s">
        <v>7668</v>
      </c>
      <c r="D1418" t="str">
        <f t="shared" si="22"/>
        <v>063</v>
      </c>
    </row>
    <row r="1419" spans="1:4" x14ac:dyDescent="0.25">
      <c r="A1419" t="s">
        <v>10406</v>
      </c>
      <c r="B1419">
        <v>65</v>
      </c>
      <c r="C1419" t="s">
        <v>7671</v>
      </c>
      <c r="D1419" t="str">
        <f t="shared" si="22"/>
        <v>065</v>
      </c>
    </row>
    <row r="1420" spans="1:4" x14ac:dyDescent="0.25">
      <c r="A1420" t="s">
        <v>10406</v>
      </c>
      <c r="B1420">
        <v>66</v>
      </c>
      <c r="C1420" t="s">
        <v>7674</v>
      </c>
      <c r="D1420" t="str">
        <f t="shared" si="22"/>
        <v>066</v>
      </c>
    </row>
    <row r="1421" spans="1:4" x14ac:dyDescent="0.25">
      <c r="A1421" t="s">
        <v>10406</v>
      </c>
      <c r="B1421">
        <v>68</v>
      </c>
      <c r="C1421" t="s">
        <v>7677</v>
      </c>
      <c r="D1421" t="str">
        <f t="shared" si="22"/>
        <v>068</v>
      </c>
    </row>
    <row r="1422" spans="1:4" x14ac:dyDescent="0.25">
      <c r="A1422" t="s">
        <v>10406</v>
      </c>
      <c r="B1422">
        <v>69</v>
      </c>
      <c r="C1422" t="s">
        <v>7680</v>
      </c>
      <c r="D1422" t="str">
        <f t="shared" si="22"/>
        <v>069</v>
      </c>
    </row>
    <row r="1423" spans="1:4" x14ac:dyDescent="0.25">
      <c r="A1423" t="s">
        <v>10406</v>
      </c>
      <c r="B1423">
        <v>71</v>
      </c>
      <c r="C1423" t="s">
        <v>7683</v>
      </c>
      <c r="D1423" t="str">
        <f t="shared" si="22"/>
        <v>071</v>
      </c>
    </row>
    <row r="1424" spans="1:4" x14ac:dyDescent="0.25">
      <c r="A1424" t="s">
        <v>10406</v>
      </c>
      <c r="B1424">
        <v>75</v>
      </c>
      <c r="C1424" t="s">
        <v>7686</v>
      </c>
      <c r="D1424" t="str">
        <f t="shared" si="22"/>
        <v>075</v>
      </c>
    </row>
    <row r="1425" spans="1:4" x14ac:dyDescent="0.25">
      <c r="A1425" t="s">
        <v>10406</v>
      </c>
      <c r="B1425">
        <v>79</v>
      </c>
      <c r="C1425" t="s">
        <v>7689</v>
      </c>
      <c r="D1425" t="str">
        <f t="shared" si="22"/>
        <v>079</v>
      </c>
    </row>
    <row r="1426" spans="1:4" x14ac:dyDescent="0.25">
      <c r="A1426" t="s">
        <v>10406</v>
      </c>
      <c r="B1426">
        <v>80</v>
      </c>
      <c r="C1426" t="s">
        <v>7692</v>
      </c>
      <c r="D1426" t="str">
        <f t="shared" si="22"/>
        <v>080</v>
      </c>
    </row>
    <row r="1427" spans="1:4" x14ac:dyDescent="0.25">
      <c r="A1427" t="s">
        <v>10406</v>
      </c>
      <c r="B1427">
        <v>81</v>
      </c>
      <c r="C1427" t="s">
        <v>7695</v>
      </c>
      <c r="D1427" t="str">
        <f t="shared" si="22"/>
        <v>081</v>
      </c>
    </row>
    <row r="1428" spans="1:4" x14ac:dyDescent="0.25">
      <c r="A1428" t="s">
        <v>10406</v>
      </c>
      <c r="B1428">
        <v>83</v>
      </c>
      <c r="C1428" t="s">
        <v>7698</v>
      </c>
      <c r="D1428" t="str">
        <f t="shared" si="22"/>
        <v>083</v>
      </c>
    </row>
    <row r="1429" spans="1:4" x14ac:dyDescent="0.25">
      <c r="A1429" t="s">
        <v>10406</v>
      </c>
      <c r="B1429">
        <v>86</v>
      </c>
      <c r="C1429" t="s">
        <v>7701</v>
      </c>
      <c r="D1429" t="str">
        <f t="shared" si="22"/>
        <v>086</v>
      </c>
    </row>
    <row r="1430" spans="1:4" x14ac:dyDescent="0.25">
      <c r="A1430" t="s">
        <v>10406</v>
      </c>
      <c r="B1430">
        <v>89</v>
      </c>
      <c r="C1430" t="s">
        <v>7704</v>
      </c>
      <c r="D1430" t="str">
        <f t="shared" si="22"/>
        <v>089</v>
      </c>
    </row>
    <row r="1431" spans="1:4" x14ac:dyDescent="0.25">
      <c r="A1431" t="s">
        <v>10406</v>
      </c>
      <c r="B1431">
        <v>90</v>
      </c>
      <c r="C1431" t="s">
        <v>7707</v>
      </c>
      <c r="D1431" t="str">
        <f t="shared" si="22"/>
        <v>090</v>
      </c>
    </row>
    <row r="1432" spans="1:4" x14ac:dyDescent="0.25">
      <c r="A1432" t="s">
        <v>10406</v>
      </c>
      <c r="B1432">
        <v>92</v>
      </c>
      <c r="C1432" t="s">
        <v>7710</v>
      </c>
      <c r="D1432" t="str">
        <f t="shared" si="22"/>
        <v>092</v>
      </c>
    </row>
    <row r="1433" spans="1:4" x14ac:dyDescent="0.25">
      <c r="A1433" t="s">
        <v>10406</v>
      </c>
      <c r="B1433">
        <v>93</v>
      </c>
      <c r="C1433" t="s">
        <v>7713</v>
      </c>
      <c r="D1433" t="str">
        <f t="shared" si="22"/>
        <v>093</v>
      </c>
    </row>
    <row r="1434" spans="1:4" x14ac:dyDescent="0.25">
      <c r="A1434" t="s">
        <v>10406</v>
      </c>
      <c r="B1434">
        <v>94</v>
      </c>
      <c r="C1434" t="s">
        <v>7716</v>
      </c>
      <c r="D1434" t="str">
        <f t="shared" si="22"/>
        <v>094</v>
      </c>
    </row>
    <row r="1435" spans="1:4" x14ac:dyDescent="0.25">
      <c r="A1435" t="s">
        <v>10406</v>
      </c>
      <c r="B1435">
        <v>95</v>
      </c>
      <c r="C1435" t="s">
        <v>7719</v>
      </c>
      <c r="D1435" t="str">
        <f t="shared" si="22"/>
        <v>095</v>
      </c>
    </row>
    <row r="1436" spans="1:4" x14ac:dyDescent="0.25">
      <c r="A1436" t="s">
        <v>10406</v>
      </c>
      <c r="B1436">
        <v>97</v>
      </c>
      <c r="C1436" t="s">
        <v>7722</v>
      </c>
      <c r="D1436" t="str">
        <f t="shared" si="22"/>
        <v>097</v>
      </c>
    </row>
    <row r="1437" spans="1:4" x14ac:dyDescent="0.25">
      <c r="A1437" t="s">
        <v>10406</v>
      </c>
      <c r="B1437">
        <v>98</v>
      </c>
      <c r="C1437" t="s">
        <v>7725</v>
      </c>
      <c r="D1437" t="str">
        <f t="shared" si="22"/>
        <v>098</v>
      </c>
    </row>
    <row r="1438" spans="1:4" x14ac:dyDescent="0.25">
      <c r="A1438" t="s">
        <v>10406</v>
      </c>
      <c r="B1438">
        <v>201</v>
      </c>
      <c r="C1438" t="s">
        <v>9666</v>
      </c>
      <c r="D1438" t="str">
        <f t="shared" si="22"/>
        <v>201</v>
      </c>
    </row>
    <row r="1439" spans="1:4" x14ac:dyDescent="0.25">
      <c r="A1439" t="s">
        <v>10406</v>
      </c>
      <c r="B1439">
        <v>205</v>
      </c>
      <c r="C1439" t="s">
        <v>9670</v>
      </c>
      <c r="D1439" t="str">
        <f t="shared" si="22"/>
        <v>205</v>
      </c>
    </row>
    <row r="1440" spans="1:4" x14ac:dyDescent="0.25">
      <c r="A1440" t="s">
        <v>10406</v>
      </c>
      <c r="B1440">
        <v>210</v>
      </c>
      <c r="C1440" t="s">
        <v>9673</v>
      </c>
      <c r="D1440" t="str">
        <f t="shared" si="22"/>
        <v>210</v>
      </c>
    </row>
    <row r="1441" spans="1:4" x14ac:dyDescent="0.25">
      <c r="A1441" t="s">
        <v>10406</v>
      </c>
      <c r="B1441">
        <v>213</v>
      </c>
      <c r="C1441" t="s">
        <v>9676</v>
      </c>
      <c r="D1441" t="str">
        <f t="shared" si="22"/>
        <v>213</v>
      </c>
    </row>
    <row r="1442" spans="1:4" x14ac:dyDescent="0.25">
      <c r="A1442" t="s">
        <v>10406</v>
      </c>
      <c r="B1442">
        <v>214</v>
      </c>
      <c r="C1442" t="s">
        <v>9679</v>
      </c>
      <c r="D1442" t="str">
        <f t="shared" si="22"/>
        <v>214</v>
      </c>
    </row>
    <row r="1443" spans="1:4" x14ac:dyDescent="0.25">
      <c r="A1443" t="s">
        <v>10406</v>
      </c>
      <c r="B1443">
        <v>216</v>
      </c>
      <c r="C1443" t="s">
        <v>9682</v>
      </c>
      <c r="D1443" t="str">
        <f t="shared" si="22"/>
        <v>216</v>
      </c>
    </row>
    <row r="1444" spans="1:4" x14ac:dyDescent="0.25">
      <c r="A1444" t="s">
        <v>10406</v>
      </c>
      <c r="B1444">
        <v>301</v>
      </c>
      <c r="C1444" t="s">
        <v>10117</v>
      </c>
      <c r="D1444" t="str">
        <f t="shared" si="22"/>
        <v>301</v>
      </c>
    </row>
    <row r="1445" spans="1:4" x14ac:dyDescent="0.25">
      <c r="A1445" t="s">
        <v>10406</v>
      </c>
      <c r="B1445">
        <v>401</v>
      </c>
      <c r="C1445" t="s">
        <v>9685</v>
      </c>
      <c r="D1445" t="str">
        <f t="shared" si="22"/>
        <v>401</v>
      </c>
    </row>
    <row r="1446" spans="1:4" x14ac:dyDescent="0.25">
      <c r="A1446" t="s">
        <v>10406</v>
      </c>
      <c r="B1446">
        <v>402</v>
      </c>
      <c r="C1446" t="s">
        <v>9688</v>
      </c>
      <c r="D1446" t="str">
        <f t="shared" si="22"/>
        <v>402</v>
      </c>
    </row>
    <row r="1447" spans="1:4" x14ac:dyDescent="0.25">
      <c r="A1447" t="s">
        <v>10406</v>
      </c>
      <c r="B1447">
        <v>509</v>
      </c>
      <c r="C1447" t="s">
        <v>9691</v>
      </c>
      <c r="D1447" t="str">
        <f t="shared" si="22"/>
        <v>509</v>
      </c>
    </row>
    <row r="1448" spans="1:4" x14ac:dyDescent="0.25">
      <c r="A1448" t="s">
        <v>10406</v>
      </c>
      <c r="B1448">
        <v>510</v>
      </c>
      <c r="C1448" t="s">
        <v>9694</v>
      </c>
      <c r="D1448" t="str">
        <f t="shared" si="22"/>
        <v>510</v>
      </c>
    </row>
    <row r="1449" spans="1:4" x14ac:dyDescent="0.25">
      <c r="A1449" t="s">
        <v>10406</v>
      </c>
      <c r="B1449">
        <v>512</v>
      </c>
      <c r="C1449" t="s">
        <v>9697</v>
      </c>
      <c r="D1449" t="str">
        <f t="shared" si="22"/>
        <v>512</v>
      </c>
    </row>
    <row r="1450" spans="1:4" x14ac:dyDescent="0.25">
      <c r="A1450" t="s">
        <v>10296</v>
      </c>
      <c r="B1450">
        <v>0</v>
      </c>
      <c r="D1450" t="str">
        <f t="shared" si="22"/>
        <v>000</v>
      </c>
    </row>
    <row r="1451" spans="1:4" x14ac:dyDescent="0.25">
      <c r="A1451" t="s">
        <v>10297</v>
      </c>
      <c r="B1451">
        <v>0</v>
      </c>
      <c r="D1451" t="str">
        <f t="shared" si="22"/>
        <v>000</v>
      </c>
    </row>
    <row r="1452" spans="1:4" x14ac:dyDescent="0.25">
      <c r="A1452" t="s">
        <v>10298</v>
      </c>
      <c r="B1452">
        <v>0</v>
      </c>
      <c r="D1452" t="str">
        <f t="shared" si="22"/>
        <v>000</v>
      </c>
    </row>
    <row r="1453" spans="1:4" x14ac:dyDescent="0.25">
      <c r="A1453" t="s">
        <v>10299</v>
      </c>
      <c r="B1453">
        <v>0</v>
      </c>
      <c r="D1453" t="str">
        <f t="shared" si="22"/>
        <v>000</v>
      </c>
    </row>
    <row r="1454" spans="1:4" x14ac:dyDescent="0.25">
      <c r="A1454" t="s">
        <v>10300</v>
      </c>
      <c r="B1454">
        <v>0</v>
      </c>
      <c r="D1454" t="str">
        <f t="shared" si="22"/>
        <v>000</v>
      </c>
    </row>
    <row r="1455" spans="1:4" x14ac:dyDescent="0.25">
      <c r="A1455" t="s">
        <v>10301</v>
      </c>
      <c r="B1455">
        <v>0</v>
      </c>
      <c r="D1455" t="str">
        <f t="shared" si="22"/>
        <v>000</v>
      </c>
    </row>
    <row r="1456" spans="1:4" x14ac:dyDescent="0.25">
      <c r="A1456" t="s">
        <v>10302</v>
      </c>
      <c r="B1456">
        <v>0</v>
      </c>
      <c r="D1456" t="str">
        <f t="shared" si="22"/>
        <v>000</v>
      </c>
    </row>
    <row r="1457" spans="1:4" x14ac:dyDescent="0.25">
      <c r="A1457" t="s">
        <v>10303</v>
      </c>
      <c r="B1457">
        <v>0</v>
      </c>
      <c r="D1457" t="str">
        <f t="shared" si="22"/>
        <v>000</v>
      </c>
    </row>
    <row r="1458" spans="1:4" x14ac:dyDescent="0.25">
      <c r="A1458" t="s">
        <v>10304</v>
      </c>
      <c r="B1458">
        <v>0</v>
      </c>
      <c r="D1458" t="str">
        <f t="shared" si="22"/>
        <v>000</v>
      </c>
    </row>
    <row r="1459" spans="1:4" x14ac:dyDescent="0.25">
      <c r="A1459" t="s">
        <v>10305</v>
      </c>
      <c r="B1459">
        <v>0</v>
      </c>
      <c r="D1459" t="str">
        <f t="shared" si="22"/>
        <v>000</v>
      </c>
    </row>
    <row r="1460" spans="1:4" x14ac:dyDescent="0.25">
      <c r="A1460" t="s">
        <v>10306</v>
      </c>
      <c r="B1460">
        <v>0</v>
      </c>
      <c r="D1460" t="str">
        <f t="shared" si="22"/>
        <v>000</v>
      </c>
    </row>
    <row r="1461" spans="1:4" x14ac:dyDescent="0.25">
      <c r="A1461" t="s">
        <v>10407</v>
      </c>
      <c r="B1461">
        <v>1</v>
      </c>
      <c r="C1461" t="s">
        <v>7580</v>
      </c>
      <c r="D1461" t="str">
        <f t="shared" si="22"/>
        <v>001</v>
      </c>
    </row>
    <row r="1462" spans="1:4" x14ac:dyDescent="0.25">
      <c r="A1462" t="s">
        <v>10407</v>
      </c>
      <c r="B1462">
        <v>2</v>
      </c>
      <c r="C1462" t="s">
        <v>7584</v>
      </c>
      <c r="D1462" t="str">
        <f t="shared" si="22"/>
        <v>002</v>
      </c>
    </row>
    <row r="1463" spans="1:4" x14ac:dyDescent="0.25">
      <c r="A1463" t="s">
        <v>10407</v>
      </c>
      <c r="B1463">
        <v>3</v>
      </c>
      <c r="C1463" t="s">
        <v>7587</v>
      </c>
      <c r="D1463" t="str">
        <f t="shared" si="22"/>
        <v>003</v>
      </c>
    </row>
    <row r="1464" spans="1:4" x14ac:dyDescent="0.25">
      <c r="A1464" t="s">
        <v>10407</v>
      </c>
      <c r="B1464">
        <v>4</v>
      </c>
      <c r="C1464" t="s">
        <v>7590</v>
      </c>
      <c r="D1464" t="str">
        <f t="shared" si="22"/>
        <v>004</v>
      </c>
    </row>
    <row r="1465" spans="1:4" x14ac:dyDescent="0.25">
      <c r="A1465" t="s">
        <v>10407</v>
      </c>
      <c r="B1465">
        <v>5</v>
      </c>
      <c r="C1465" t="s">
        <v>7593</v>
      </c>
      <c r="D1465" t="str">
        <f t="shared" si="22"/>
        <v>005</v>
      </c>
    </row>
    <row r="1466" spans="1:4" x14ac:dyDescent="0.25">
      <c r="A1466" t="s">
        <v>10407</v>
      </c>
      <c r="B1466">
        <v>6</v>
      </c>
      <c r="C1466" t="s">
        <v>7596</v>
      </c>
      <c r="D1466" t="str">
        <f t="shared" si="22"/>
        <v>006</v>
      </c>
    </row>
    <row r="1467" spans="1:4" x14ac:dyDescent="0.25">
      <c r="A1467" t="s">
        <v>10407</v>
      </c>
      <c r="B1467">
        <v>7</v>
      </c>
      <c r="C1467" t="s">
        <v>7599</v>
      </c>
      <c r="D1467" t="str">
        <f t="shared" si="22"/>
        <v>007</v>
      </c>
    </row>
    <row r="1468" spans="1:4" x14ac:dyDescent="0.25">
      <c r="A1468" t="s">
        <v>10407</v>
      </c>
      <c r="B1468">
        <v>8</v>
      </c>
      <c r="C1468" t="s">
        <v>7602</v>
      </c>
      <c r="D1468" t="str">
        <f t="shared" si="22"/>
        <v>008</v>
      </c>
    </row>
    <row r="1469" spans="1:4" x14ac:dyDescent="0.25">
      <c r="A1469" t="s">
        <v>10407</v>
      </c>
      <c r="B1469">
        <v>9</v>
      </c>
      <c r="C1469" t="s">
        <v>7605</v>
      </c>
      <c r="D1469" t="str">
        <f t="shared" si="22"/>
        <v>009</v>
      </c>
    </row>
    <row r="1470" spans="1:4" x14ac:dyDescent="0.25">
      <c r="A1470" t="s">
        <v>10407</v>
      </c>
      <c r="B1470">
        <v>11</v>
      </c>
      <c r="C1470" t="s">
        <v>7608</v>
      </c>
      <c r="D1470" t="str">
        <f t="shared" si="22"/>
        <v>011</v>
      </c>
    </row>
    <row r="1471" spans="1:4" x14ac:dyDescent="0.25">
      <c r="A1471" t="s">
        <v>10407</v>
      </c>
      <c r="B1471">
        <v>14</v>
      </c>
      <c r="C1471" t="s">
        <v>7611</v>
      </c>
      <c r="D1471" t="str">
        <f t="shared" si="22"/>
        <v>014</v>
      </c>
    </row>
    <row r="1472" spans="1:4" x14ac:dyDescent="0.25">
      <c r="A1472" t="s">
        <v>10407</v>
      </c>
      <c r="B1472">
        <v>17</v>
      </c>
      <c r="C1472" t="s">
        <v>7614</v>
      </c>
      <c r="D1472" t="str">
        <f t="shared" si="22"/>
        <v>017</v>
      </c>
    </row>
    <row r="1473" spans="1:4" x14ac:dyDescent="0.25">
      <c r="A1473" t="s">
        <v>10407</v>
      </c>
      <c r="B1473">
        <v>21</v>
      </c>
      <c r="C1473" t="s">
        <v>7617</v>
      </c>
      <c r="D1473" t="str">
        <f t="shared" si="22"/>
        <v>021</v>
      </c>
    </row>
    <row r="1474" spans="1:4" x14ac:dyDescent="0.25">
      <c r="A1474" t="s">
        <v>10407</v>
      </c>
      <c r="B1474">
        <v>24</v>
      </c>
      <c r="C1474" t="s">
        <v>7620</v>
      </c>
      <c r="D1474" t="str">
        <f t="shared" si="22"/>
        <v>024</v>
      </c>
    </row>
    <row r="1475" spans="1:4" x14ac:dyDescent="0.25">
      <c r="A1475" t="s">
        <v>10407</v>
      </c>
      <c r="B1475">
        <v>25</v>
      </c>
      <c r="C1475" t="s">
        <v>7623</v>
      </c>
      <c r="D1475" t="str">
        <f t="shared" ref="D1475:D1538" si="23">TEXT(B1475,"000")</f>
        <v>025</v>
      </c>
    </row>
    <row r="1476" spans="1:4" x14ac:dyDescent="0.25">
      <c r="A1476" t="s">
        <v>10407</v>
      </c>
      <c r="B1476">
        <v>28</v>
      </c>
      <c r="C1476" t="s">
        <v>7626</v>
      </c>
      <c r="D1476" t="str">
        <f t="shared" si="23"/>
        <v>028</v>
      </c>
    </row>
    <row r="1477" spans="1:4" x14ac:dyDescent="0.25">
      <c r="A1477" t="s">
        <v>10407</v>
      </c>
      <c r="B1477">
        <v>31</v>
      </c>
      <c r="C1477" t="s">
        <v>7629</v>
      </c>
      <c r="D1477" t="str">
        <f t="shared" si="23"/>
        <v>031</v>
      </c>
    </row>
    <row r="1478" spans="1:4" x14ac:dyDescent="0.25">
      <c r="A1478" t="s">
        <v>10407</v>
      </c>
      <c r="B1478">
        <v>33</v>
      </c>
      <c r="C1478" t="s">
        <v>7632</v>
      </c>
      <c r="D1478" t="str">
        <f t="shared" si="23"/>
        <v>033</v>
      </c>
    </row>
    <row r="1479" spans="1:4" x14ac:dyDescent="0.25">
      <c r="A1479" t="s">
        <v>10407</v>
      </c>
      <c r="B1479">
        <v>38</v>
      </c>
      <c r="C1479" t="s">
        <v>7635</v>
      </c>
      <c r="D1479" t="str">
        <f t="shared" si="23"/>
        <v>038</v>
      </c>
    </row>
    <row r="1480" spans="1:4" x14ac:dyDescent="0.25">
      <c r="A1480" t="s">
        <v>10407</v>
      </c>
      <c r="B1480">
        <v>40</v>
      </c>
      <c r="C1480" t="s">
        <v>7638</v>
      </c>
      <c r="D1480" t="str">
        <f t="shared" si="23"/>
        <v>040</v>
      </c>
    </row>
    <row r="1481" spans="1:4" x14ac:dyDescent="0.25">
      <c r="A1481" t="s">
        <v>10407</v>
      </c>
      <c r="B1481">
        <v>41</v>
      </c>
      <c r="C1481" t="s">
        <v>7641</v>
      </c>
      <c r="D1481" t="str">
        <f t="shared" si="23"/>
        <v>041</v>
      </c>
    </row>
    <row r="1482" spans="1:4" x14ac:dyDescent="0.25">
      <c r="A1482" t="s">
        <v>10407</v>
      </c>
      <c r="B1482">
        <v>44</v>
      </c>
      <c r="C1482" t="s">
        <v>7644</v>
      </c>
      <c r="D1482" t="str">
        <f t="shared" si="23"/>
        <v>044</v>
      </c>
    </row>
    <row r="1483" spans="1:4" x14ac:dyDescent="0.25">
      <c r="A1483" t="s">
        <v>10407</v>
      </c>
      <c r="B1483">
        <v>45</v>
      </c>
      <c r="C1483" t="s">
        <v>7647</v>
      </c>
      <c r="D1483" t="str">
        <f t="shared" si="23"/>
        <v>045</v>
      </c>
    </row>
    <row r="1484" spans="1:4" x14ac:dyDescent="0.25">
      <c r="A1484" t="s">
        <v>10407</v>
      </c>
      <c r="B1484">
        <v>47</v>
      </c>
      <c r="C1484" t="s">
        <v>7650</v>
      </c>
      <c r="D1484" t="str">
        <f t="shared" si="23"/>
        <v>047</v>
      </c>
    </row>
    <row r="1485" spans="1:4" x14ac:dyDescent="0.25">
      <c r="A1485" t="s">
        <v>10407</v>
      </c>
      <c r="B1485">
        <v>48</v>
      </c>
      <c r="C1485" t="s">
        <v>7653</v>
      </c>
      <c r="D1485" t="str">
        <f t="shared" si="23"/>
        <v>048</v>
      </c>
    </row>
    <row r="1486" spans="1:4" x14ac:dyDescent="0.25">
      <c r="A1486" t="s">
        <v>10407</v>
      </c>
      <c r="B1486">
        <v>49</v>
      </c>
      <c r="C1486" t="s">
        <v>7656</v>
      </c>
      <c r="D1486" t="str">
        <f t="shared" si="23"/>
        <v>049</v>
      </c>
    </row>
    <row r="1487" spans="1:4" x14ac:dyDescent="0.25">
      <c r="A1487" t="s">
        <v>10407</v>
      </c>
      <c r="B1487">
        <v>59</v>
      </c>
      <c r="C1487" t="s">
        <v>7659</v>
      </c>
      <c r="D1487" t="str">
        <f t="shared" si="23"/>
        <v>059</v>
      </c>
    </row>
    <row r="1488" spans="1:4" x14ac:dyDescent="0.25">
      <c r="A1488" t="s">
        <v>10407</v>
      </c>
      <c r="B1488">
        <v>60</v>
      </c>
      <c r="C1488" t="s">
        <v>7662</v>
      </c>
      <c r="D1488" t="str">
        <f t="shared" si="23"/>
        <v>060</v>
      </c>
    </row>
    <row r="1489" spans="1:4" x14ac:dyDescent="0.25">
      <c r="A1489" t="s">
        <v>10407</v>
      </c>
      <c r="B1489">
        <v>62</v>
      </c>
      <c r="C1489" t="s">
        <v>7665</v>
      </c>
      <c r="D1489" t="str">
        <f t="shared" si="23"/>
        <v>062</v>
      </c>
    </row>
    <row r="1490" spans="1:4" x14ac:dyDescent="0.25">
      <c r="A1490" t="s">
        <v>10407</v>
      </c>
      <c r="B1490">
        <v>63</v>
      </c>
      <c r="C1490" t="s">
        <v>7668</v>
      </c>
      <c r="D1490" t="str">
        <f t="shared" si="23"/>
        <v>063</v>
      </c>
    </row>
    <row r="1491" spans="1:4" x14ac:dyDescent="0.25">
      <c r="A1491" t="s">
        <v>10407</v>
      </c>
      <c r="B1491">
        <v>65</v>
      </c>
      <c r="C1491" t="s">
        <v>7671</v>
      </c>
      <c r="D1491" t="str">
        <f t="shared" si="23"/>
        <v>065</v>
      </c>
    </row>
    <row r="1492" spans="1:4" x14ac:dyDescent="0.25">
      <c r="A1492" t="s">
        <v>10407</v>
      </c>
      <c r="B1492">
        <v>66</v>
      </c>
      <c r="C1492" t="s">
        <v>7674</v>
      </c>
      <c r="D1492" t="str">
        <f t="shared" si="23"/>
        <v>066</v>
      </c>
    </row>
    <row r="1493" spans="1:4" x14ac:dyDescent="0.25">
      <c r="A1493" t="s">
        <v>10407</v>
      </c>
      <c r="B1493">
        <v>68</v>
      </c>
      <c r="C1493" t="s">
        <v>7677</v>
      </c>
      <c r="D1493" t="str">
        <f t="shared" si="23"/>
        <v>068</v>
      </c>
    </row>
    <row r="1494" spans="1:4" x14ac:dyDescent="0.25">
      <c r="A1494" t="s">
        <v>10407</v>
      </c>
      <c r="B1494">
        <v>69</v>
      </c>
      <c r="C1494" t="s">
        <v>7680</v>
      </c>
      <c r="D1494" t="str">
        <f t="shared" si="23"/>
        <v>069</v>
      </c>
    </row>
    <row r="1495" spans="1:4" x14ac:dyDescent="0.25">
      <c r="A1495" t="s">
        <v>10407</v>
      </c>
      <c r="B1495">
        <v>71</v>
      </c>
      <c r="C1495" t="s">
        <v>7683</v>
      </c>
      <c r="D1495" t="str">
        <f t="shared" si="23"/>
        <v>071</v>
      </c>
    </row>
    <row r="1496" spans="1:4" x14ac:dyDescent="0.25">
      <c r="A1496" t="s">
        <v>10407</v>
      </c>
      <c r="B1496">
        <v>75</v>
      </c>
      <c r="C1496" t="s">
        <v>7686</v>
      </c>
      <c r="D1496" t="str">
        <f t="shared" si="23"/>
        <v>075</v>
      </c>
    </row>
    <row r="1497" spans="1:4" x14ac:dyDescent="0.25">
      <c r="A1497" t="s">
        <v>10407</v>
      </c>
      <c r="B1497">
        <v>79</v>
      </c>
      <c r="C1497" t="s">
        <v>7689</v>
      </c>
      <c r="D1497" t="str">
        <f t="shared" si="23"/>
        <v>079</v>
      </c>
    </row>
    <row r="1498" spans="1:4" x14ac:dyDescent="0.25">
      <c r="A1498" t="s">
        <v>10407</v>
      </c>
      <c r="B1498">
        <v>80</v>
      </c>
      <c r="C1498" t="s">
        <v>7692</v>
      </c>
      <c r="D1498" t="str">
        <f t="shared" si="23"/>
        <v>080</v>
      </c>
    </row>
    <row r="1499" spans="1:4" x14ac:dyDescent="0.25">
      <c r="A1499" t="s">
        <v>10407</v>
      </c>
      <c r="B1499">
        <v>81</v>
      </c>
      <c r="C1499" t="s">
        <v>7695</v>
      </c>
      <c r="D1499" t="str">
        <f t="shared" si="23"/>
        <v>081</v>
      </c>
    </row>
    <row r="1500" spans="1:4" x14ac:dyDescent="0.25">
      <c r="A1500" t="s">
        <v>10407</v>
      </c>
      <c r="B1500">
        <v>83</v>
      </c>
      <c r="C1500" t="s">
        <v>7698</v>
      </c>
      <c r="D1500" t="str">
        <f t="shared" si="23"/>
        <v>083</v>
      </c>
    </row>
    <row r="1501" spans="1:4" x14ac:dyDescent="0.25">
      <c r="A1501" t="s">
        <v>10407</v>
      </c>
      <c r="B1501">
        <v>86</v>
      </c>
      <c r="C1501" t="s">
        <v>7701</v>
      </c>
      <c r="D1501" t="str">
        <f t="shared" si="23"/>
        <v>086</v>
      </c>
    </row>
    <row r="1502" spans="1:4" x14ac:dyDescent="0.25">
      <c r="A1502" t="s">
        <v>10407</v>
      </c>
      <c r="B1502">
        <v>89</v>
      </c>
      <c r="C1502" t="s">
        <v>7704</v>
      </c>
      <c r="D1502" t="str">
        <f t="shared" si="23"/>
        <v>089</v>
      </c>
    </row>
    <row r="1503" spans="1:4" x14ac:dyDescent="0.25">
      <c r="A1503" t="s">
        <v>10407</v>
      </c>
      <c r="B1503">
        <v>90</v>
      </c>
      <c r="C1503" t="s">
        <v>7707</v>
      </c>
      <c r="D1503" t="str">
        <f t="shared" si="23"/>
        <v>090</v>
      </c>
    </row>
    <row r="1504" spans="1:4" x14ac:dyDescent="0.25">
      <c r="A1504" t="s">
        <v>10407</v>
      </c>
      <c r="B1504">
        <v>92</v>
      </c>
      <c r="C1504" t="s">
        <v>7710</v>
      </c>
      <c r="D1504" t="str">
        <f t="shared" si="23"/>
        <v>092</v>
      </c>
    </row>
    <row r="1505" spans="1:4" x14ac:dyDescent="0.25">
      <c r="A1505" t="s">
        <v>10407</v>
      </c>
      <c r="B1505">
        <v>93</v>
      </c>
      <c r="C1505" t="s">
        <v>7713</v>
      </c>
      <c r="D1505" t="str">
        <f t="shared" si="23"/>
        <v>093</v>
      </c>
    </row>
    <row r="1506" spans="1:4" x14ac:dyDescent="0.25">
      <c r="A1506" t="s">
        <v>10407</v>
      </c>
      <c r="B1506">
        <v>94</v>
      </c>
      <c r="C1506" t="s">
        <v>7716</v>
      </c>
      <c r="D1506" t="str">
        <f t="shared" si="23"/>
        <v>094</v>
      </c>
    </row>
    <row r="1507" spans="1:4" x14ac:dyDescent="0.25">
      <c r="A1507" t="s">
        <v>10407</v>
      </c>
      <c r="B1507">
        <v>95</v>
      </c>
      <c r="C1507" t="s">
        <v>7719</v>
      </c>
      <c r="D1507" t="str">
        <f t="shared" si="23"/>
        <v>095</v>
      </c>
    </row>
    <row r="1508" spans="1:4" x14ac:dyDescent="0.25">
      <c r="A1508" t="s">
        <v>10407</v>
      </c>
      <c r="B1508">
        <v>97</v>
      </c>
      <c r="C1508" t="s">
        <v>7722</v>
      </c>
      <c r="D1508" t="str">
        <f t="shared" si="23"/>
        <v>097</v>
      </c>
    </row>
    <row r="1509" spans="1:4" x14ac:dyDescent="0.25">
      <c r="A1509" t="s">
        <v>10407</v>
      </c>
      <c r="B1509">
        <v>98</v>
      </c>
      <c r="C1509" t="s">
        <v>7725</v>
      </c>
      <c r="D1509" t="str">
        <f t="shared" si="23"/>
        <v>098</v>
      </c>
    </row>
    <row r="1510" spans="1:4" x14ac:dyDescent="0.25">
      <c r="A1510" t="s">
        <v>10407</v>
      </c>
      <c r="B1510">
        <v>201</v>
      </c>
      <c r="C1510" t="s">
        <v>9666</v>
      </c>
      <c r="D1510" t="str">
        <f t="shared" si="23"/>
        <v>201</v>
      </c>
    </row>
    <row r="1511" spans="1:4" x14ac:dyDescent="0.25">
      <c r="A1511" t="s">
        <v>10407</v>
      </c>
      <c r="B1511">
        <v>205</v>
      </c>
      <c r="C1511" t="s">
        <v>9670</v>
      </c>
      <c r="D1511" t="str">
        <f t="shared" si="23"/>
        <v>205</v>
      </c>
    </row>
    <row r="1512" spans="1:4" x14ac:dyDescent="0.25">
      <c r="A1512" t="s">
        <v>10407</v>
      </c>
      <c r="B1512">
        <v>210</v>
      </c>
      <c r="C1512" t="s">
        <v>9673</v>
      </c>
      <c r="D1512" t="str">
        <f t="shared" si="23"/>
        <v>210</v>
      </c>
    </row>
    <row r="1513" spans="1:4" x14ac:dyDescent="0.25">
      <c r="A1513" t="s">
        <v>10407</v>
      </c>
      <c r="B1513">
        <v>213</v>
      </c>
      <c r="C1513" t="s">
        <v>9676</v>
      </c>
      <c r="D1513" t="str">
        <f t="shared" si="23"/>
        <v>213</v>
      </c>
    </row>
    <row r="1514" spans="1:4" x14ac:dyDescent="0.25">
      <c r="A1514" t="s">
        <v>10407</v>
      </c>
      <c r="B1514">
        <v>214</v>
      </c>
      <c r="C1514" t="s">
        <v>9679</v>
      </c>
      <c r="D1514" t="str">
        <f t="shared" si="23"/>
        <v>214</v>
      </c>
    </row>
    <row r="1515" spans="1:4" x14ac:dyDescent="0.25">
      <c r="A1515" t="s">
        <v>10407</v>
      </c>
      <c r="B1515">
        <v>216</v>
      </c>
      <c r="C1515" t="s">
        <v>9682</v>
      </c>
      <c r="D1515" t="str">
        <f t="shared" si="23"/>
        <v>216</v>
      </c>
    </row>
    <row r="1516" spans="1:4" x14ac:dyDescent="0.25">
      <c r="A1516" t="s">
        <v>10407</v>
      </c>
      <c r="B1516">
        <v>401</v>
      </c>
      <c r="C1516" t="s">
        <v>9685</v>
      </c>
      <c r="D1516" t="str">
        <f t="shared" si="23"/>
        <v>401</v>
      </c>
    </row>
    <row r="1517" spans="1:4" x14ac:dyDescent="0.25">
      <c r="A1517" t="s">
        <v>10407</v>
      </c>
      <c r="B1517">
        <v>402</v>
      </c>
      <c r="C1517" t="s">
        <v>9688</v>
      </c>
      <c r="D1517" t="str">
        <f t="shared" si="23"/>
        <v>402</v>
      </c>
    </row>
    <row r="1518" spans="1:4" x14ac:dyDescent="0.25">
      <c r="A1518" t="s">
        <v>10407</v>
      </c>
      <c r="B1518">
        <v>509</v>
      </c>
      <c r="C1518" t="s">
        <v>9691</v>
      </c>
      <c r="D1518" t="str">
        <f t="shared" si="23"/>
        <v>509</v>
      </c>
    </row>
    <row r="1519" spans="1:4" x14ac:dyDescent="0.25">
      <c r="A1519" t="s">
        <v>10407</v>
      </c>
      <c r="B1519">
        <v>510</v>
      </c>
      <c r="C1519" t="s">
        <v>9694</v>
      </c>
      <c r="D1519" t="str">
        <f t="shared" si="23"/>
        <v>510</v>
      </c>
    </row>
    <row r="1520" spans="1:4" x14ac:dyDescent="0.25">
      <c r="A1520" t="s">
        <v>10407</v>
      </c>
      <c r="B1520">
        <v>512</v>
      </c>
      <c r="C1520" t="s">
        <v>9697</v>
      </c>
      <c r="D1520" t="str">
        <f t="shared" si="23"/>
        <v>512</v>
      </c>
    </row>
    <row r="1521" spans="1:4" x14ac:dyDescent="0.25">
      <c r="A1521" t="s">
        <v>10307</v>
      </c>
      <c r="B1521">
        <v>0</v>
      </c>
      <c r="D1521" t="str">
        <f t="shared" si="23"/>
        <v>000</v>
      </c>
    </row>
    <row r="1522" spans="1:4" x14ac:dyDescent="0.25">
      <c r="A1522" t="s">
        <v>10308</v>
      </c>
      <c r="B1522">
        <v>0</v>
      </c>
      <c r="D1522" t="str">
        <f t="shared" si="23"/>
        <v>000</v>
      </c>
    </row>
    <row r="1523" spans="1:4" x14ac:dyDescent="0.25">
      <c r="A1523" t="s">
        <v>10309</v>
      </c>
      <c r="B1523">
        <v>0</v>
      </c>
      <c r="D1523" t="str">
        <f t="shared" si="23"/>
        <v>000</v>
      </c>
    </row>
    <row r="1524" spans="1:4" x14ac:dyDescent="0.25">
      <c r="A1524" t="s">
        <v>10309</v>
      </c>
      <c r="B1524">
        <v>1</v>
      </c>
      <c r="C1524" t="s">
        <v>7580</v>
      </c>
      <c r="D1524" t="str">
        <f t="shared" si="23"/>
        <v>001</v>
      </c>
    </row>
    <row r="1525" spans="1:4" x14ac:dyDescent="0.25">
      <c r="A1525" t="s">
        <v>10309</v>
      </c>
      <c r="B1525">
        <v>2</v>
      </c>
      <c r="C1525" t="s">
        <v>7584</v>
      </c>
      <c r="D1525" t="str">
        <f t="shared" si="23"/>
        <v>002</v>
      </c>
    </row>
    <row r="1526" spans="1:4" x14ac:dyDescent="0.25">
      <c r="A1526" t="s">
        <v>10309</v>
      </c>
      <c r="B1526">
        <v>3</v>
      </c>
      <c r="C1526" t="s">
        <v>7587</v>
      </c>
      <c r="D1526" t="str">
        <f t="shared" si="23"/>
        <v>003</v>
      </c>
    </row>
    <row r="1527" spans="1:4" x14ac:dyDescent="0.25">
      <c r="A1527" t="s">
        <v>10309</v>
      </c>
      <c r="B1527">
        <v>4</v>
      </c>
      <c r="C1527" t="s">
        <v>7590</v>
      </c>
      <c r="D1527" t="str">
        <f t="shared" si="23"/>
        <v>004</v>
      </c>
    </row>
    <row r="1528" spans="1:4" x14ac:dyDescent="0.25">
      <c r="A1528" t="s">
        <v>10309</v>
      </c>
      <c r="B1528">
        <v>5</v>
      </c>
      <c r="C1528" t="s">
        <v>7593</v>
      </c>
      <c r="D1528" t="str">
        <f t="shared" si="23"/>
        <v>005</v>
      </c>
    </row>
    <row r="1529" spans="1:4" x14ac:dyDescent="0.25">
      <c r="A1529" t="s">
        <v>10309</v>
      </c>
      <c r="B1529">
        <v>6</v>
      </c>
      <c r="C1529" t="s">
        <v>7596</v>
      </c>
      <c r="D1529" t="str">
        <f t="shared" si="23"/>
        <v>006</v>
      </c>
    </row>
    <row r="1530" spans="1:4" x14ac:dyDescent="0.25">
      <c r="A1530" t="s">
        <v>10309</v>
      </c>
      <c r="B1530">
        <v>7</v>
      </c>
      <c r="C1530" t="s">
        <v>7599</v>
      </c>
      <c r="D1530" t="str">
        <f t="shared" si="23"/>
        <v>007</v>
      </c>
    </row>
    <row r="1531" spans="1:4" x14ac:dyDescent="0.25">
      <c r="A1531" t="s">
        <v>10309</v>
      </c>
      <c r="B1531">
        <v>8</v>
      </c>
      <c r="C1531" t="s">
        <v>7602</v>
      </c>
      <c r="D1531" t="str">
        <f t="shared" si="23"/>
        <v>008</v>
      </c>
    </row>
    <row r="1532" spans="1:4" x14ac:dyDescent="0.25">
      <c r="A1532" t="s">
        <v>10309</v>
      </c>
      <c r="B1532">
        <v>9</v>
      </c>
      <c r="C1532" t="s">
        <v>7605</v>
      </c>
      <c r="D1532" t="str">
        <f t="shared" si="23"/>
        <v>009</v>
      </c>
    </row>
    <row r="1533" spans="1:4" x14ac:dyDescent="0.25">
      <c r="A1533" t="s">
        <v>10309</v>
      </c>
      <c r="B1533">
        <v>11</v>
      </c>
      <c r="C1533" t="s">
        <v>7608</v>
      </c>
      <c r="D1533" t="str">
        <f t="shared" si="23"/>
        <v>011</v>
      </c>
    </row>
    <row r="1534" spans="1:4" x14ac:dyDescent="0.25">
      <c r="A1534" t="s">
        <v>10309</v>
      </c>
      <c r="B1534">
        <v>14</v>
      </c>
      <c r="C1534" t="s">
        <v>7611</v>
      </c>
      <c r="D1534" t="str">
        <f t="shared" si="23"/>
        <v>014</v>
      </c>
    </row>
    <row r="1535" spans="1:4" x14ac:dyDescent="0.25">
      <c r="A1535" t="s">
        <v>10309</v>
      </c>
      <c r="B1535">
        <v>17</v>
      </c>
      <c r="C1535" t="s">
        <v>7614</v>
      </c>
      <c r="D1535" t="str">
        <f t="shared" si="23"/>
        <v>017</v>
      </c>
    </row>
    <row r="1536" spans="1:4" x14ac:dyDescent="0.25">
      <c r="A1536" t="s">
        <v>10309</v>
      </c>
      <c r="B1536">
        <v>21</v>
      </c>
      <c r="C1536" t="s">
        <v>7617</v>
      </c>
      <c r="D1536" t="str">
        <f t="shared" si="23"/>
        <v>021</v>
      </c>
    </row>
    <row r="1537" spans="1:4" x14ac:dyDescent="0.25">
      <c r="A1537" t="s">
        <v>10309</v>
      </c>
      <c r="B1537">
        <v>24</v>
      </c>
      <c r="C1537" t="s">
        <v>7620</v>
      </c>
      <c r="D1537" t="str">
        <f t="shared" si="23"/>
        <v>024</v>
      </c>
    </row>
    <row r="1538" spans="1:4" x14ac:dyDescent="0.25">
      <c r="A1538" t="s">
        <v>10309</v>
      </c>
      <c r="B1538">
        <v>25</v>
      </c>
      <c r="C1538" t="s">
        <v>7623</v>
      </c>
      <c r="D1538" t="str">
        <f t="shared" si="23"/>
        <v>025</v>
      </c>
    </row>
    <row r="1539" spans="1:4" x14ac:dyDescent="0.25">
      <c r="A1539" t="s">
        <v>10309</v>
      </c>
      <c r="B1539">
        <v>28</v>
      </c>
      <c r="C1539" t="s">
        <v>7626</v>
      </c>
      <c r="D1539" t="str">
        <f t="shared" ref="D1539:D1602" si="24">TEXT(B1539,"000")</f>
        <v>028</v>
      </c>
    </row>
    <row r="1540" spans="1:4" x14ac:dyDescent="0.25">
      <c r="A1540" t="s">
        <v>10309</v>
      </c>
      <c r="B1540">
        <v>31</v>
      </c>
      <c r="C1540" t="s">
        <v>7629</v>
      </c>
      <c r="D1540" t="str">
        <f t="shared" si="24"/>
        <v>031</v>
      </c>
    </row>
    <row r="1541" spans="1:4" x14ac:dyDescent="0.25">
      <c r="A1541" t="s">
        <v>10309</v>
      </c>
      <c r="B1541">
        <v>33</v>
      </c>
      <c r="C1541" t="s">
        <v>7632</v>
      </c>
      <c r="D1541" t="str">
        <f t="shared" si="24"/>
        <v>033</v>
      </c>
    </row>
    <row r="1542" spans="1:4" x14ac:dyDescent="0.25">
      <c r="A1542" t="s">
        <v>10309</v>
      </c>
      <c r="B1542">
        <v>38</v>
      </c>
      <c r="C1542" t="s">
        <v>7635</v>
      </c>
      <c r="D1542" t="str">
        <f t="shared" si="24"/>
        <v>038</v>
      </c>
    </row>
    <row r="1543" spans="1:4" x14ac:dyDescent="0.25">
      <c r="A1543" t="s">
        <v>10309</v>
      </c>
      <c r="B1543">
        <v>40</v>
      </c>
      <c r="C1543" t="s">
        <v>7638</v>
      </c>
      <c r="D1543" t="str">
        <f t="shared" si="24"/>
        <v>040</v>
      </c>
    </row>
    <row r="1544" spans="1:4" x14ac:dyDescent="0.25">
      <c r="A1544" t="s">
        <v>10309</v>
      </c>
      <c r="B1544">
        <v>41</v>
      </c>
      <c r="C1544" t="s">
        <v>7641</v>
      </c>
      <c r="D1544" t="str">
        <f t="shared" si="24"/>
        <v>041</v>
      </c>
    </row>
    <row r="1545" spans="1:4" x14ac:dyDescent="0.25">
      <c r="A1545" t="s">
        <v>10309</v>
      </c>
      <c r="B1545">
        <v>44</v>
      </c>
      <c r="C1545" t="s">
        <v>7644</v>
      </c>
      <c r="D1545" t="str">
        <f t="shared" si="24"/>
        <v>044</v>
      </c>
    </row>
    <row r="1546" spans="1:4" x14ac:dyDescent="0.25">
      <c r="A1546" t="s">
        <v>10309</v>
      </c>
      <c r="B1546">
        <v>45</v>
      </c>
      <c r="C1546" t="s">
        <v>7647</v>
      </c>
      <c r="D1546" t="str">
        <f t="shared" si="24"/>
        <v>045</v>
      </c>
    </row>
    <row r="1547" spans="1:4" x14ac:dyDescent="0.25">
      <c r="A1547" t="s">
        <v>10309</v>
      </c>
      <c r="B1547">
        <v>47</v>
      </c>
      <c r="C1547" t="s">
        <v>7650</v>
      </c>
      <c r="D1547" t="str">
        <f t="shared" si="24"/>
        <v>047</v>
      </c>
    </row>
    <row r="1548" spans="1:4" x14ac:dyDescent="0.25">
      <c r="A1548" t="s">
        <v>10309</v>
      </c>
      <c r="B1548">
        <v>48</v>
      </c>
      <c r="C1548" t="s">
        <v>7653</v>
      </c>
      <c r="D1548" t="str">
        <f t="shared" si="24"/>
        <v>048</v>
      </c>
    </row>
    <row r="1549" spans="1:4" x14ac:dyDescent="0.25">
      <c r="A1549" t="s">
        <v>10309</v>
      </c>
      <c r="B1549">
        <v>49</v>
      </c>
      <c r="C1549" t="s">
        <v>7656</v>
      </c>
      <c r="D1549" t="str">
        <f t="shared" si="24"/>
        <v>049</v>
      </c>
    </row>
    <row r="1550" spans="1:4" x14ac:dyDescent="0.25">
      <c r="A1550" t="s">
        <v>10309</v>
      </c>
      <c r="B1550">
        <v>59</v>
      </c>
      <c r="C1550" t="s">
        <v>7659</v>
      </c>
      <c r="D1550" t="str">
        <f t="shared" si="24"/>
        <v>059</v>
      </c>
    </row>
    <row r="1551" spans="1:4" x14ac:dyDescent="0.25">
      <c r="A1551" t="s">
        <v>10309</v>
      </c>
      <c r="B1551">
        <v>60</v>
      </c>
      <c r="C1551" t="s">
        <v>7662</v>
      </c>
      <c r="D1551" t="str">
        <f t="shared" si="24"/>
        <v>060</v>
      </c>
    </row>
    <row r="1552" spans="1:4" x14ac:dyDescent="0.25">
      <c r="A1552" t="s">
        <v>10309</v>
      </c>
      <c r="B1552">
        <v>62</v>
      </c>
      <c r="C1552" t="s">
        <v>7665</v>
      </c>
      <c r="D1552" t="str">
        <f t="shared" si="24"/>
        <v>062</v>
      </c>
    </row>
    <row r="1553" spans="1:4" x14ac:dyDescent="0.25">
      <c r="A1553" t="s">
        <v>10309</v>
      </c>
      <c r="B1553">
        <v>63</v>
      </c>
      <c r="C1553" t="s">
        <v>7668</v>
      </c>
      <c r="D1553" t="str">
        <f t="shared" si="24"/>
        <v>063</v>
      </c>
    </row>
    <row r="1554" spans="1:4" x14ac:dyDescent="0.25">
      <c r="A1554" t="s">
        <v>10309</v>
      </c>
      <c r="B1554">
        <v>65</v>
      </c>
      <c r="C1554" t="s">
        <v>7671</v>
      </c>
      <c r="D1554" t="str">
        <f t="shared" si="24"/>
        <v>065</v>
      </c>
    </row>
    <row r="1555" spans="1:4" x14ac:dyDescent="0.25">
      <c r="A1555" t="s">
        <v>10309</v>
      </c>
      <c r="B1555">
        <v>66</v>
      </c>
      <c r="C1555" t="s">
        <v>7674</v>
      </c>
      <c r="D1555" t="str">
        <f t="shared" si="24"/>
        <v>066</v>
      </c>
    </row>
    <row r="1556" spans="1:4" x14ac:dyDescent="0.25">
      <c r="A1556" t="s">
        <v>10309</v>
      </c>
      <c r="B1556">
        <v>68</v>
      </c>
      <c r="C1556" t="s">
        <v>7677</v>
      </c>
      <c r="D1556" t="str">
        <f t="shared" si="24"/>
        <v>068</v>
      </c>
    </row>
    <row r="1557" spans="1:4" x14ac:dyDescent="0.25">
      <c r="A1557" t="s">
        <v>10309</v>
      </c>
      <c r="B1557">
        <v>69</v>
      </c>
      <c r="C1557" t="s">
        <v>7680</v>
      </c>
      <c r="D1557" t="str">
        <f t="shared" si="24"/>
        <v>069</v>
      </c>
    </row>
    <row r="1558" spans="1:4" x14ac:dyDescent="0.25">
      <c r="A1558" t="s">
        <v>10309</v>
      </c>
      <c r="B1558">
        <v>71</v>
      </c>
      <c r="C1558" t="s">
        <v>7683</v>
      </c>
      <c r="D1558" t="str">
        <f t="shared" si="24"/>
        <v>071</v>
      </c>
    </row>
    <row r="1559" spans="1:4" x14ac:dyDescent="0.25">
      <c r="A1559" t="s">
        <v>10309</v>
      </c>
      <c r="B1559">
        <v>75</v>
      </c>
      <c r="C1559" t="s">
        <v>7686</v>
      </c>
      <c r="D1559" t="str">
        <f t="shared" si="24"/>
        <v>075</v>
      </c>
    </row>
    <row r="1560" spans="1:4" x14ac:dyDescent="0.25">
      <c r="A1560" t="s">
        <v>10309</v>
      </c>
      <c r="B1560">
        <v>79</v>
      </c>
      <c r="C1560" t="s">
        <v>7689</v>
      </c>
      <c r="D1560" t="str">
        <f t="shared" si="24"/>
        <v>079</v>
      </c>
    </row>
    <row r="1561" spans="1:4" x14ac:dyDescent="0.25">
      <c r="A1561" t="s">
        <v>10309</v>
      </c>
      <c r="B1561">
        <v>80</v>
      </c>
      <c r="C1561" t="s">
        <v>7692</v>
      </c>
      <c r="D1561" t="str">
        <f t="shared" si="24"/>
        <v>080</v>
      </c>
    </row>
    <row r="1562" spans="1:4" x14ac:dyDescent="0.25">
      <c r="A1562" t="s">
        <v>10309</v>
      </c>
      <c r="B1562">
        <v>81</v>
      </c>
      <c r="C1562" t="s">
        <v>7695</v>
      </c>
      <c r="D1562" t="str">
        <f t="shared" si="24"/>
        <v>081</v>
      </c>
    </row>
    <row r="1563" spans="1:4" x14ac:dyDescent="0.25">
      <c r="A1563" t="s">
        <v>10309</v>
      </c>
      <c r="B1563">
        <v>83</v>
      </c>
      <c r="C1563" t="s">
        <v>7698</v>
      </c>
      <c r="D1563" t="str">
        <f t="shared" si="24"/>
        <v>083</v>
      </c>
    </row>
    <row r="1564" spans="1:4" x14ac:dyDescent="0.25">
      <c r="A1564" t="s">
        <v>10309</v>
      </c>
      <c r="B1564">
        <v>86</v>
      </c>
      <c r="C1564" t="s">
        <v>7701</v>
      </c>
      <c r="D1564" t="str">
        <f t="shared" si="24"/>
        <v>086</v>
      </c>
    </row>
    <row r="1565" spans="1:4" x14ac:dyDescent="0.25">
      <c r="A1565" t="s">
        <v>10309</v>
      </c>
      <c r="B1565">
        <v>89</v>
      </c>
      <c r="C1565" t="s">
        <v>7704</v>
      </c>
      <c r="D1565" t="str">
        <f t="shared" si="24"/>
        <v>089</v>
      </c>
    </row>
    <row r="1566" spans="1:4" x14ac:dyDescent="0.25">
      <c r="A1566" t="s">
        <v>10309</v>
      </c>
      <c r="B1566">
        <v>90</v>
      </c>
      <c r="C1566" t="s">
        <v>7707</v>
      </c>
      <c r="D1566" t="str">
        <f t="shared" si="24"/>
        <v>090</v>
      </c>
    </row>
    <row r="1567" spans="1:4" x14ac:dyDescent="0.25">
      <c r="A1567" t="s">
        <v>10309</v>
      </c>
      <c r="B1567">
        <v>92</v>
      </c>
      <c r="C1567" t="s">
        <v>7710</v>
      </c>
      <c r="D1567" t="str">
        <f t="shared" si="24"/>
        <v>092</v>
      </c>
    </row>
    <row r="1568" spans="1:4" x14ac:dyDescent="0.25">
      <c r="A1568" t="s">
        <v>10309</v>
      </c>
      <c r="B1568">
        <v>93</v>
      </c>
      <c r="C1568" t="s">
        <v>7713</v>
      </c>
      <c r="D1568" t="str">
        <f t="shared" si="24"/>
        <v>093</v>
      </c>
    </row>
    <row r="1569" spans="1:4" x14ac:dyDescent="0.25">
      <c r="A1569" t="s">
        <v>10309</v>
      </c>
      <c r="B1569">
        <v>94</v>
      </c>
      <c r="C1569" t="s">
        <v>7716</v>
      </c>
      <c r="D1569" t="str">
        <f t="shared" si="24"/>
        <v>094</v>
      </c>
    </row>
    <row r="1570" spans="1:4" x14ac:dyDescent="0.25">
      <c r="A1570" t="s">
        <v>10309</v>
      </c>
      <c r="B1570">
        <v>95</v>
      </c>
      <c r="C1570" t="s">
        <v>7719</v>
      </c>
      <c r="D1570" t="str">
        <f t="shared" si="24"/>
        <v>095</v>
      </c>
    </row>
    <row r="1571" spans="1:4" x14ac:dyDescent="0.25">
      <c r="A1571" t="s">
        <v>10309</v>
      </c>
      <c r="B1571">
        <v>97</v>
      </c>
      <c r="C1571" t="s">
        <v>7722</v>
      </c>
      <c r="D1571" t="str">
        <f t="shared" si="24"/>
        <v>097</v>
      </c>
    </row>
    <row r="1572" spans="1:4" x14ac:dyDescent="0.25">
      <c r="A1572" t="s">
        <v>10309</v>
      </c>
      <c r="B1572">
        <v>98</v>
      </c>
      <c r="C1572" t="s">
        <v>7725</v>
      </c>
      <c r="D1572" t="str">
        <f t="shared" si="24"/>
        <v>098</v>
      </c>
    </row>
    <row r="1573" spans="1:4" x14ac:dyDescent="0.25">
      <c r="A1573" t="s">
        <v>10309</v>
      </c>
      <c r="B1573">
        <v>201</v>
      </c>
      <c r="C1573" t="s">
        <v>9666</v>
      </c>
      <c r="D1573" t="str">
        <f t="shared" si="24"/>
        <v>201</v>
      </c>
    </row>
    <row r="1574" spans="1:4" x14ac:dyDescent="0.25">
      <c r="A1574" t="s">
        <v>10309</v>
      </c>
      <c r="B1574">
        <v>205</v>
      </c>
      <c r="C1574" t="s">
        <v>9670</v>
      </c>
      <c r="D1574" t="str">
        <f t="shared" si="24"/>
        <v>205</v>
      </c>
    </row>
    <row r="1575" spans="1:4" x14ac:dyDescent="0.25">
      <c r="A1575" t="s">
        <v>10309</v>
      </c>
      <c r="B1575">
        <v>210</v>
      </c>
      <c r="C1575" t="s">
        <v>9673</v>
      </c>
      <c r="D1575" t="str">
        <f t="shared" si="24"/>
        <v>210</v>
      </c>
    </row>
    <row r="1576" spans="1:4" x14ac:dyDescent="0.25">
      <c r="A1576" t="s">
        <v>10309</v>
      </c>
      <c r="B1576">
        <v>213</v>
      </c>
      <c r="C1576" t="s">
        <v>9676</v>
      </c>
      <c r="D1576" t="str">
        <f t="shared" si="24"/>
        <v>213</v>
      </c>
    </row>
    <row r="1577" spans="1:4" x14ac:dyDescent="0.25">
      <c r="A1577" t="s">
        <v>10309</v>
      </c>
      <c r="B1577">
        <v>214</v>
      </c>
      <c r="C1577" t="s">
        <v>9679</v>
      </c>
      <c r="D1577" t="str">
        <f t="shared" si="24"/>
        <v>214</v>
      </c>
    </row>
    <row r="1578" spans="1:4" x14ac:dyDescent="0.25">
      <c r="A1578" t="s">
        <v>10309</v>
      </c>
      <c r="B1578">
        <v>216</v>
      </c>
      <c r="C1578" t="s">
        <v>9682</v>
      </c>
      <c r="D1578" t="str">
        <f t="shared" si="24"/>
        <v>216</v>
      </c>
    </row>
    <row r="1579" spans="1:4" x14ac:dyDescent="0.25">
      <c r="A1579" t="s">
        <v>10309</v>
      </c>
      <c r="B1579">
        <v>401</v>
      </c>
      <c r="C1579" t="s">
        <v>9685</v>
      </c>
      <c r="D1579" t="str">
        <f t="shared" si="24"/>
        <v>401</v>
      </c>
    </row>
    <row r="1580" spans="1:4" x14ac:dyDescent="0.25">
      <c r="A1580" t="s">
        <v>10309</v>
      </c>
      <c r="B1580">
        <v>402</v>
      </c>
      <c r="C1580" t="s">
        <v>9688</v>
      </c>
      <c r="D1580" t="str">
        <f t="shared" si="24"/>
        <v>402</v>
      </c>
    </row>
    <row r="1581" spans="1:4" x14ac:dyDescent="0.25">
      <c r="A1581" t="s">
        <v>10309</v>
      </c>
      <c r="B1581">
        <v>509</v>
      </c>
      <c r="C1581" t="s">
        <v>9691</v>
      </c>
      <c r="D1581" t="str">
        <f t="shared" si="24"/>
        <v>509</v>
      </c>
    </row>
    <row r="1582" spans="1:4" x14ac:dyDescent="0.25">
      <c r="A1582" t="s">
        <v>10309</v>
      </c>
      <c r="B1582">
        <v>510</v>
      </c>
      <c r="C1582" t="s">
        <v>9694</v>
      </c>
      <c r="D1582" t="str">
        <f t="shared" si="24"/>
        <v>510</v>
      </c>
    </row>
    <row r="1583" spans="1:4" x14ac:dyDescent="0.25">
      <c r="A1583" t="s">
        <v>10309</v>
      </c>
      <c r="B1583">
        <v>512</v>
      </c>
      <c r="C1583" t="s">
        <v>9697</v>
      </c>
      <c r="D1583" t="str">
        <f t="shared" si="24"/>
        <v>512</v>
      </c>
    </row>
    <row r="1584" spans="1:4" x14ac:dyDescent="0.25">
      <c r="A1584" t="s">
        <v>10310</v>
      </c>
      <c r="B1584">
        <v>0</v>
      </c>
      <c r="D1584" t="str">
        <f t="shared" si="24"/>
        <v>000</v>
      </c>
    </row>
    <row r="1585" spans="1:4" x14ac:dyDescent="0.25">
      <c r="A1585" t="s">
        <v>10311</v>
      </c>
      <c r="B1585">
        <v>0</v>
      </c>
      <c r="D1585" t="str">
        <f t="shared" si="24"/>
        <v>000</v>
      </c>
    </row>
    <row r="1586" spans="1:4" x14ac:dyDescent="0.25">
      <c r="A1586" t="s">
        <v>10312</v>
      </c>
      <c r="B1586">
        <v>0</v>
      </c>
      <c r="D1586" t="str">
        <f t="shared" si="24"/>
        <v>000</v>
      </c>
    </row>
    <row r="1587" spans="1:4" x14ac:dyDescent="0.25">
      <c r="A1587" t="s">
        <v>10313</v>
      </c>
      <c r="B1587">
        <v>0</v>
      </c>
      <c r="D1587" t="str">
        <f t="shared" si="24"/>
        <v>000</v>
      </c>
    </row>
    <row r="1588" spans="1:4" x14ac:dyDescent="0.25">
      <c r="A1588" t="s">
        <v>10314</v>
      </c>
      <c r="B1588">
        <v>0</v>
      </c>
      <c r="D1588" t="str">
        <f t="shared" si="24"/>
        <v>000</v>
      </c>
    </row>
    <row r="1589" spans="1:4" x14ac:dyDescent="0.25">
      <c r="A1589" t="s">
        <v>10315</v>
      </c>
      <c r="B1589">
        <v>0</v>
      </c>
      <c r="D1589" t="str">
        <f t="shared" si="24"/>
        <v>000</v>
      </c>
    </row>
    <row r="1590" spans="1:4" x14ac:dyDescent="0.25">
      <c r="A1590" t="s">
        <v>10316</v>
      </c>
      <c r="B1590">
        <v>0</v>
      </c>
      <c r="D1590" t="str">
        <f t="shared" si="24"/>
        <v>000</v>
      </c>
    </row>
    <row r="1591" spans="1:4" x14ac:dyDescent="0.25">
      <c r="A1591" t="s">
        <v>10317</v>
      </c>
      <c r="B1591">
        <v>0</v>
      </c>
      <c r="D1591" t="str">
        <f t="shared" si="24"/>
        <v>000</v>
      </c>
    </row>
    <row r="1592" spans="1:4" x14ac:dyDescent="0.25">
      <c r="A1592" t="s">
        <v>10318</v>
      </c>
      <c r="B1592">
        <v>0</v>
      </c>
      <c r="D1592" t="str">
        <f t="shared" si="24"/>
        <v>000</v>
      </c>
    </row>
    <row r="1593" spans="1:4" x14ac:dyDescent="0.25">
      <c r="A1593" t="s">
        <v>10319</v>
      </c>
      <c r="B1593">
        <v>0</v>
      </c>
      <c r="D1593" t="str">
        <f t="shared" si="24"/>
        <v>000</v>
      </c>
    </row>
    <row r="1594" spans="1:4" x14ac:dyDescent="0.25">
      <c r="A1594" t="s">
        <v>10320</v>
      </c>
      <c r="B1594">
        <v>0</v>
      </c>
      <c r="D1594" t="str">
        <f t="shared" si="24"/>
        <v>000</v>
      </c>
    </row>
    <row r="1595" spans="1:4" x14ac:dyDescent="0.25">
      <c r="A1595" t="s">
        <v>10321</v>
      </c>
      <c r="B1595">
        <v>0</v>
      </c>
      <c r="D1595" t="str">
        <f t="shared" si="24"/>
        <v>000</v>
      </c>
    </row>
    <row r="1596" spans="1:4" x14ac:dyDescent="0.25">
      <c r="A1596" t="s">
        <v>10322</v>
      </c>
      <c r="B1596">
        <v>0</v>
      </c>
      <c r="D1596" t="str">
        <f t="shared" si="24"/>
        <v>000</v>
      </c>
    </row>
    <row r="1597" spans="1:4" x14ac:dyDescent="0.25">
      <c r="A1597" t="s">
        <v>10323</v>
      </c>
      <c r="B1597">
        <v>0</v>
      </c>
      <c r="D1597" t="str">
        <f t="shared" si="24"/>
        <v>000</v>
      </c>
    </row>
    <row r="1598" spans="1:4" x14ac:dyDescent="0.25">
      <c r="A1598" t="s">
        <v>10324</v>
      </c>
      <c r="B1598">
        <v>0</v>
      </c>
      <c r="D1598" t="str">
        <f t="shared" si="24"/>
        <v>000</v>
      </c>
    </row>
    <row r="1599" spans="1:4" x14ac:dyDescent="0.25">
      <c r="A1599" t="s">
        <v>10325</v>
      </c>
      <c r="B1599">
        <v>0</v>
      </c>
      <c r="D1599" t="str">
        <f t="shared" si="24"/>
        <v>000</v>
      </c>
    </row>
    <row r="1600" spans="1:4" x14ac:dyDescent="0.25">
      <c r="A1600" t="s">
        <v>10326</v>
      </c>
      <c r="B1600">
        <v>0</v>
      </c>
      <c r="D1600" t="str">
        <f t="shared" si="24"/>
        <v>000</v>
      </c>
    </row>
    <row r="1601" spans="1:4" x14ac:dyDescent="0.25">
      <c r="A1601" t="s">
        <v>10327</v>
      </c>
      <c r="B1601">
        <v>0</v>
      </c>
      <c r="D1601" t="str">
        <f t="shared" si="24"/>
        <v>000</v>
      </c>
    </row>
    <row r="1602" spans="1:4" x14ac:dyDescent="0.25">
      <c r="A1602" t="s">
        <v>10328</v>
      </c>
      <c r="B1602">
        <v>0</v>
      </c>
      <c r="D1602" t="str">
        <f t="shared" si="24"/>
        <v>000</v>
      </c>
    </row>
    <row r="1603" spans="1:4" x14ac:dyDescent="0.25">
      <c r="A1603" t="s">
        <v>10329</v>
      </c>
      <c r="B1603">
        <v>0</v>
      </c>
      <c r="D1603" t="str">
        <f t="shared" ref="D1603:D1666" si="25">TEXT(B1603,"000")</f>
        <v>000</v>
      </c>
    </row>
    <row r="1604" spans="1:4" x14ac:dyDescent="0.25">
      <c r="A1604" t="s">
        <v>10329</v>
      </c>
      <c r="B1604">
        <v>1</v>
      </c>
      <c r="C1604" t="s">
        <v>7580</v>
      </c>
      <c r="D1604" t="str">
        <f t="shared" si="25"/>
        <v>001</v>
      </c>
    </row>
    <row r="1605" spans="1:4" x14ac:dyDescent="0.25">
      <c r="A1605" t="s">
        <v>10329</v>
      </c>
      <c r="B1605">
        <v>2</v>
      </c>
      <c r="C1605" t="s">
        <v>7584</v>
      </c>
      <c r="D1605" t="str">
        <f t="shared" si="25"/>
        <v>002</v>
      </c>
    </row>
    <row r="1606" spans="1:4" x14ac:dyDescent="0.25">
      <c r="A1606" t="s">
        <v>10329</v>
      </c>
      <c r="B1606">
        <v>3</v>
      </c>
      <c r="C1606" t="s">
        <v>7587</v>
      </c>
      <c r="D1606" t="str">
        <f t="shared" si="25"/>
        <v>003</v>
      </c>
    </row>
    <row r="1607" spans="1:4" x14ac:dyDescent="0.25">
      <c r="A1607" t="s">
        <v>10329</v>
      </c>
      <c r="B1607">
        <v>4</v>
      </c>
      <c r="C1607" t="s">
        <v>7590</v>
      </c>
      <c r="D1607" t="str">
        <f t="shared" si="25"/>
        <v>004</v>
      </c>
    </row>
    <row r="1608" spans="1:4" x14ac:dyDescent="0.25">
      <c r="A1608" t="s">
        <v>10329</v>
      </c>
      <c r="B1608">
        <v>5</v>
      </c>
      <c r="C1608" t="s">
        <v>7593</v>
      </c>
      <c r="D1608" t="str">
        <f t="shared" si="25"/>
        <v>005</v>
      </c>
    </row>
    <row r="1609" spans="1:4" x14ac:dyDescent="0.25">
      <c r="A1609" t="s">
        <v>10329</v>
      </c>
      <c r="B1609">
        <v>6</v>
      </c>
      <c r="C1609" t="s">
        <v>7596</v>
      </c>
      <c r="D1609" t="str">
        <f t="shared" si="25"/>
        <v>006</v>
      </c>
    </row>
    <row r="1610" spans="1:4" x14ac:dyDescent="0.25">
      <c r="A1610" t="s">
        <v>10329</v>
      </c>
      <c r="B1610">
        <v>7</v>
      </c>
      <c r="C1610" t="s">
        <v>7599</v>
      </c>
      <c r="D1610" t="str">
        <f t="shared" si="25"/>
        <v>007</v>
      </c>
    </row>
    <row r="1611" spans="1:4" x14ac:dyDescent="0.25">
      <c r="A1611" t="s">
        <v>10329</v>
      </c>
      <c r="B1611">
        <v>8</v>
      </c>
      <c r="C1611" t="s">
        <v>7602</v>
      </c>
      <c r="D1611" t="str">
        <f t="shared" si="25"/>
        <v>008</v>
      </c>
    </row>
    <row r="1612" spans="1:4" x14ac:dyDescent="0.25">
      <c r="A1612" t="s">
        <v>10329</v>
      </c>
      <c r="B1612">
        <v>9</v>
      </c>
      <c r="C1612" t="s">
        <v>7605</v>
      </c>
      <c r="D1612" t="str">
        <f t="shared" si="25"/>
        <v>009</v>
      </c>
    </row>
    <row r="1613" spans="1:4" x14ac:dyDescent="0.25">
      <c r="A1613" t="s">
        <v>10329</v>
      </c>
      <c r="B1613">
        <v>11</v>
      </c>
      <c r="C1613" t="s">
        <v>7608</v>
      </c>
      <c r="D1613" t="str">
        <f t="shared" si="25"/>
        <v>011</v>
      </c>
    </row>
    <row r="1614" spans="1:4" x14ac:dyDescent="0.25">
      <c r="A1614" t="s">
        <v>10329</v>
      </c>
      <c r="B1614">
        <v>14</v>
      </c>
      <c r="C1614" t="s">
        <v>7611</v>
      </c>
      <c r="D1614" t="str">
        <f t="shared" si="25"/>
        <v>014</v>
      </c>
    </row>
    <row r="1615" spans="1:4" x14ac:dyDescent="0.25">
      <c r="A1615" t="s">
        <v>10329</v>
      </c>
      <c r="B1615">
        <v>17</v>
      </c>
      <c r="C1615" t="s">
        <v>7614</v>
      </c>
      <c r="D1615" t="str">
        <f t="shared" si="25"/>
        <v>017</v>
      </c>
    </row>
    <row r="1616" spans="1:4" x14ac:dyDescent="0.25">
      <c r="A1616" t="s">
        <v>10329</v>
      </c>
      <c r="B1616">
        <v>21</v>
      </c>
      <c r="C1616" t="s">
        <v>7617</v>
      </c>
      <c r="D1616" t="str">
        <f t="shared" si="25"/>
        <v>021</v>
      </c>
    </row>
    <row r="1617" spans="1:4" x14ac:dyDescent="0.25">
      <c r="A1617" t="s">
        <v>10329</v>
      </c>
      <c r="B1617">
        <v>24</v>
      </c>
      <c r="C1617" t="s">
        <v>7620</v>
      </c>
      <c r="D1617" t="str">
        <f t="shared" si="25"/>
        <v>024</v>
      </c>
    </row>
    <row r="1618" spans="1:4" x14ac:dyDescent="0.25">
      <c r="A1618" t="s">
        <v>10329</v>
      </c>
      <c r="B1618">
        <v>25</v>
      </c>
      <c r="C1618" t="s">
        <v>7623</v>
      </c>
      <c r="D1618" t="str">
        <f t="shared" si="25"/>
        <v>025</v>
      </c>
    </row>
    <row r="1619" spans="1:4" x14ac:dyDescent="0.25">
      <c r="A1619" t="s">
        <v>10329</v>
      </c>
      <c r="B1619">
        <v>28</v>
      </c>
      <c r="C1619" t="s">
        <v>7626</v>
      </c>
      <c r="D1619" t="str">
        <f t="shared" si="25"/>
        <v>028</v>
      </c>
    </row>
    <row r="1620" spans="1:4" x14ac:dyDescent="0.25">
      <c r="A1620" t="s">
        <v>10329</v>
      </c>
      <c r="B1620">
        <v>31</v>
      </c>
      <c r="C1620" t="s">
        <v>7629</v>
      </c>
      <c r="D1620" t="str">
        <f t="shared" si="25"/>
        <v>031</v>
      </c>
    </row>
    <row r="1621" spans="1:4" x14ac:dyDescent="0.25">
      <c r="A1621" t="s">
        <v>10329</v>
      </c>
      <c r="B1621">
        <v>33</v>
      </c>
      <c r="C1621" t="s">
        <v>7632</v>
      </c>
      <c r="D1621" t="str">
        <f t="shared" si="25"/>
        <v>033</v>
      </c>
    </row>
    <row r="1622" spans="1:4" x14ac:dyDescent="0.25">
      <c r="A1622" t="s">
        <v>10329</v>
      </c>
      <c r="B1622">
        <v>38</v>
      </c>
      <c r="C1622" t="s">
        <v>7635</v>
      </c>
      <c r="D1622" t="str">
        <f t="shared" si="25"/>
        <v>038</v>
      </c>
    </row>
    <row r="1623" spans="1:4" x14ac:dyDescent="0.25">
      <c r="A1623" t="s">
        <v>10329</v>
      </c>
      <c r="B1623">
        <v>40</v>
      </c>
      <c r="C1623" t="s">
        <v>7638</v>
      </c>
      <c r="D1623" t="str">
        <f t="shared" si="25"/>
        <v>040</v>
      </c>
    </row>
    <row r="1624" spans="1:4" x14ac:dyDescent="0.25">
      <c r="A1624" t="s">
        <v>10329</v>
      </c>
      <c r="B1624">
        <v>41</v>
      </c>
      <c r="C1624" t="s">
        <v>7641</v>
      </c>
      <c r="D1624" t="str">
        <f t="shared" si="25"/>
        <v>041</v>
      </c>
    </row>
    <row r="1625" spans="1:4" x14ac:dyDescent="0.25">
      <c r="A1625" t="s">
        <v>10329</v>
      </c>
      <c r="B1625">
        <v>44</v>
      </c>
      <c r="C1625" t="s">
        <v>7644</v>
      </c>
      <c r="D1625" t="str">
        <f t="shared" si="25"/>
        <v>044</v>
      </c>
    </row>
    <row r="1626" spans="1:4" x14ac:dyDescent="0.25">
      <c r="A1626" t="s">
        <v>10329</v>
      </c>
      <c r="B1626">
        <v>45</v>
      </c>
      <c r="C1626" t="s">
        <v>7647</v>
      </c>
      <c r="D1626" t="str">
        <f t="shared" si="25"/>
        <v>045</v>
      </c>
    </row>
    <row r="1627" spans="1:4" x14ac:dyDescent="0.25">
      <c r="A1627" t="s">
        <v>10329</v>
      </c>
      <c r="B1627">
        <v>47</v>
      </c>
      <c r="C1627" t="s">
        <v>7650</v>
      </c>
      <c r="D1627" t="str">
        <f t="shared" si="25"/>
        <v>047</v>
      </c>
    </row>
    <row r="1628" spans="1:4" x14ac:dyDescent="0.25">
      <c r="A1628" t="s">
        <v>10329</v>
      </c>
      <c r="B1628">
        <v>48</v>
      </c>
      <c r="C1628" t="s">
        <v>7653</v>
      </c>
      <c r="D1628" t="str">
        <f t="shared" si="25"/>
        <v>048</v>
      </c>
    </row>
    <row r="1629" spans="1:4" x14ac:dyDescent="0.25">
      <c r="A1629" t="s">
        <v>10329</v>
      </c>
      <c r="B1629">
        <v>49</v>
      </c>
      <c r="C1629" t="s">
        <v>7656</v>
      </c>
      <c r="D1629" t="str">
        <f t="shared" si="25"/>
        <v>049</v>
      </c>
    </row>
    <row r="1630" spans="1:4" x14ac:dyDescent="0.25">
      <c r="A1630" t="s">
        <v>10329</v>
      </c>
      <c r="B1630">
        <v>59</v>
      </c>
      <c r="C1630" t="s">
        <v>7659</v>
      </c>
      <c r="D1630" t="str">
        <f t="shared" si="25"/>
        <v>059</v>
      </c>
    </row>
    <row r="1631" spans="1:4" x14ac:dyDescent="0.25">
      <c r="A1631" t="s">
        <v>10329</v>
      </c>
      <c r="B1631">
        <v>60</v>
      </c>
      <c r="C1631" t="s">
        <v>7662</v>
      </c>
      <c r="D1631" t="str">
        <f t="shared" si="25"/>
        <v>060</v>
      </c>
    </row>
    <row r="1632" spans="1:4" x14ac:dyDescent="0.25">
      <c r="A1632" t="s">
        <v>10329</v>
      </c>
      <c r="B1632">
        <v>62</v>
      </c>
      <c r="C1632" t="s">
        <v>7665</v>
      </c>
      <c r="D1632" t="str">
        <f t="shared" si="25"/>
        <v>062</v>
      </c>
    </row>
    <row r="1633" spans="1:4" x14ac:dyDescent="0.25">
      <c r="A1633" t="s">
        <v>10329</v>
      </c>
      <c r="B1633">
        <v>63</v>
      </c>
      <c r="C1633" t="s">
        <v>7668</v>
      </c>
      <c r="D1633" t="str">
        <f t="shared" si="25"/>
        <v>063</v>
      </c>
    </row>
    <row r="1634" spans="1:4" x14ac:dyDescent="0.25">
      <c r="A1634" t="s">
        <v>10329</v>
      </c>
      <c r="B1634">
        <v>65</v>
      </c>
      <c r="C1634" t="s">
        <v>7671</v>
      </c>
      <c r="D1634" t="str">
        <f t="shared" si="25"/>
        <v>065</v>
      </c>
    </row>
    <row r="1635" spans="1:4" x14ac:dyDescent="0.25">
      <c r="A1635" t="s">
        <v>10329</v>
      </c>
      <c r="B1635">
        <v>66</v>
      </c>
      <c r="C1635" t="s">
        <v>7674</v>
      </c>
      <c r="D1635" t="str">
        <f t="shared" si="25"/>
        <v>066</v>
      </c>
    </row>
    <row r="1636" spans="1:4" x14ac:dyDescent="0.25">
      <c r="A1636" t="s">
        <v>10329</v>
      </c>
      <c r="B1636">
        <v>68</v>
      </c>
      <c r="C1636" t="s">
        <v>7677</v>
      </c>
      <c r="D1636" t="str">
        <f t="shared" si="25"/>
        <v>068</v>
      </c>
    </row>
    <row r="1637" spans="1:4" x14ac:dyDescent="0.25">
      <c r="A1637" t="s">
        <v>10329</v>
      </c>
      <c r="B1637">
        <v>69</v>
      </c>
      <c r="C1637" t="s">
        <v>7680</v>
      </c>
      <c r="D1637" t="str">
        <f t="shared" si="25"/>
        <v>069</v>
      </c>
    </row>
    <row r="1638" spans="1:4" x14ac:dyDescent="0.25">
      <c r="A1638" t="s">
        <v>10329</v>
      </c>
      <c r="B1638">
        <v>71</v>
      </c>
      <c r="C1638" t="s">
        <v>7683</v>
      </c>
      <c r="D1638" t="str">
        <f t="shared" si="25"/>
        <v>071</v>
      </c>
    </row>
    <row r="1639" spans="1:4" x14ac:dyDescent="0.25">
      <c r="A1639" t="s">
        <v>10329</v>
      </c>
      <c r="B1639">
        <v>75</v>
      </c>
      <c r="C1639" t="s">
        <v>7686</v>
      </c>
      <c r="D1639" t="str">
        <f t="shared" si="25"/>
        <v>075</v>
      </c>
    </row>
    <row r="1640" spans="1:4" x14ac:dyDescent="0.25">
      <c r="A1640" t="s">
        <v>10329</v>
      </c>
      <c r="B1640">
        <v>79</v>
      </c>
      <c r="C1640" t="s">
        <v>7689</v>
      </c>
      <c r="D1640" t="str">
        <f t="shared" si="25"/>
        <v>079</v>
      </c>
    </row>
    <row r="1641" spans="1:4" x14ac:dyDescent="0.25">
      <c r="A1641" t="s">
        <v>10329</v>
      </c>
      <c r="B1641">
        <v>80</v>
      </c>
      <c r="C1641" t="s">
        <v>7692</v>
      </c>
      <c r="D1641" t="str">
        <f t="shared" si="25"/>
        <v>080</v>
      </c>
    </row>
    <row r="1642" spans="1:4" x14ac:dyDescent="0.25">
      <c r="A1642" t="s">
        <v>10329</v>
      </c>
      <c r="B1642">
        <v>81</v>
      </c>
      <c r="C1642" t="s">
        <v>7695</v>
      </c>
      <c r="D1642" t="str">
        <f t="shared" si="25"/>
        <v>081</v>
      </c>
    </row>
    <row r="1643" spans="1:4" x14ac:dyDescent="0.25">
      <c r="A1643" t="s">
        <v>10329</v>
      </c>
      <c r="B1643">
        <v>83</v>
      </c>
      <c r="C1643" t="s">
        <v>7698</v>
      </c>
      <c r="D1643" t="str">
        <f t="shared" si="25"/>
        <v>083</v>
      </c>
    </row>
    <row r="1644" spans="1:4" x14ac:dyDescent="0.25">
      <c r="A1644" t="s">
        <v>10329</v>
      </c>
      <c r="B1644">
        <v>86</v>
      </c>
      <c r="C1644" t="s">
        <v>7701</v>
      </c>
      <c r="D1644" t="str">
        <f t="shared" si="25"/>
        <v>086</v>
      </c>
    </row>
    <row r="1645" spans="1:4" x14ac:dyDescent="0.25">
      <c r="A1645" t="s">
        <v>10329</v>
      </c>
      <c r="B1645">
        <v>89</v>
      </c>
      <c r="C1645" t="s">
        <v>7704</v>
      </c>
      <c r="D1645" t="str">
        <f t="shared" si="25"/>
        <v>089</v>
      </c>
    </row>
    <row r="1646" spans="1:4" x14ac:dyDescent="0.25">
      <c r="A1646" t="s">
        <v>10329</v>
      </c>
      <c r="B1646">
        <v>90</v>
      </c>
      <c r="C1646" t="s">
        <v>7707</v>
      </c>
      <c r="D1646" t="str">
        <f t="shared" si="25"/>
        <v>090</v>
      </c>
    </row>
    <row r="1647" spans="1:4" x14ac:dyDescent="0.25">
      <c r="A1647" t="s">
        <v>10329</v>
      </c>
      <c r="B1647">
        <v>92</v>
      </c>
      <c r="C1647" t="s">
        <v>7710</v>
      </c>
      <c r="D1647" t="str">
        <f t="shared" si="25"/>
        <v>092</v>
      </c>
    </row>
    <row r="1648" spans="1:4" x14ac:dyDescent="0.25">
      <c r="A1648" t="s">
        <v>10329</v>
      </c>
      <c r="B1648">
        <v>93</v>
      </c>
      <c r="C1648" t="s">
        <v>7713</v>
      </c>
      <c r="D1648" t="str">
        <f t="shared" si="25"/>
        <v>093</v>
      </c>
    </row>
    <row r="1649" spans="1:4" x14ac:dyDescent="0.25">
      <c r="A1649" t="s">
        <v>10329</v>
      </c>
      <c r="B1649">
        <v>94</v>
      </c>
      <c r="C1649" t="s">
        <v>7716</v>
      </c>
      <c r="D1649" t="str">
        <f t="shared" si="25"/>
        <v>094</v>
      </c>
    </row>
    <row r="1650" spans="1:4" x14ac:dyDescent="0.25">
      <c r="A1650" t="s">
        <v>10329</v>
      </c>
      <c r="B1650">
        <v>95</v>
      </c>
      <c r="C1650" t="s">
        <v>7719</v>
      </c>
      <c r="D1650" t="str">
        <f t="shared" si="25"/>
        <v>095</v>
      </c>
    </row>
    <row r="1651" spans="1:4" x14ac:dyDescent="0.25">
      <c r="A1651" t="s">
        <v>10329</v>
      </c>
      <c r="B1651">
        <v>97</v>
      </c>
      <c r="C1651" t="s">
        <v>7722</v>
      </c>
      <c r="D1651" t="str">
        <f t="shared" si="25"/>
        <v>097</v>
      </c>
    </row>
    <row r="1652" spans="1:4" x14ac:dyDescent="0.25">
      <c r="A1652" t="s">
        <v>10329</v>
      </c>
      <c r="B1652">
        <v>98</v>
      </c>
      <c r="C1652" t="s">
        <v>7725</v>
      </c>
      <c r="D1652" t="str">
        <f t="shared" si="25"/>
        <v>098</v>
      </c>
    </row>
    <row r="1653" spans="1:4" x14ac:dyDescent="0.25">
      <c r="A1653" t="s">
        <v>10329</v>
      </c>
      <c r="B1653">
        <v>201</v>
      </c>
      <c r="C1653" t="s">
        <v>9666</v>
      </c>
      <c r="D1653" t="str">
        <f t="shared" si="25"/>
        <v>201</v>
      </c>
    </row>
    <row r="1654" spans="1:4" x14ac:dyDescent="0.25">
      <c r="A1654" t="s">
        <v>10329</v>
      </c>
      <c r="B1654">
        <v>205</v>
      </c>
      <c r="C1654" t="s">
        <v>9670</v>
      </c>
      <c r="D1654" t="str">
        <f t="shared" si="25"/>
        <v>205</v>
      </c>
    </row>
    <row r="1655" spans="1:4" x14ac:dyDescent="0.25">
      <c r="A1655" t="s">
        <v>10329</v>
      </c>
      <c r="B1655">
        <v>210</v>
      </c>
      <c r="C1655" t="s">
        <v>9673</v>
      </c>
      <c r="D1655" t="str">
        <f t="shared" si="25"/>
        <v>210</v>
      </c>
    </row>
    <row r="1656" spans="1:4" x14ac:dyDescent="0.25">
      <c r="A1656" t="s">
        <v>10329</v>
      </c>
      <c r="B1656">
        <v>213</v>
      </c>
      <c r="C1656" t="s">
        <v>9676</v>
      </c>
      <c r="D1656" t="str">
        <f t="shared" si="25"/>
        <v>213</v>
      </c>
    </row>
    <row r="1657" spans="1:4" x14ac:dyDescent="0.25">
      <c r="A1657" t="s">
        <v>10329</v>
      </c>
      <c r="B1657">
        <v>214</v>
      </c>
      <c r="C1657" t="s">
        <v>9679</v>
      </c>
      <c r="D1657" t="str">
        <f t="shared" si="25"/>
        <v>214</v>
      </c>
    </row>
    <row r="1658" spans="1:4" x14ac:dyDescent="0.25">
      <c r="A1658" t="s">
        <v>10329</v>
      </c>
      <c r="B1658">
        <v>216</v>
      </c>
      <c r="C1658" t="s">
        <v>9682</v>
      </c>
      <c r="D1658" t="str">
        <f t="shared" si="25"/>
        <v>216</v>
      </c>
    </row>
    <row r="1659" spans="1:4" x14ac:dyDescent="0.25">
      <c r="A1659" t="s">
        <v>10329</v>
      </c>
      <c r="B1659">
        <v>401</v>
      </c>
      <c r="C1659" t="s">
        <v>9685</v>
      </c>
      <c r="D1659" t="str">
        <f t="shared" si="25"/>
        <v>401</v>
      </c>
    </row>
    <row r="1660" spans="1:4" x14ac:dyDescent="0.25">
      <c r="A1660" t="s">
        <v>10329</v>
      </c>
      <c r="B1660">
        <v>402</v>
      </c>
      <c r="C1660" t="s">
        <v>9688</v>
      </c>
      <c r="D1660" t="str">
        <f t="shared" si="25"/>
        <v>402</v>
      </c>
    </row>
    <row r="1661" spans="1:4" x14ac:dyDescent="0.25">
      <c r="A1661" t="s">
        <v>10329</v>
      </c>
      <c r="B1661">
        <v>509</v>
      </c>
      <c r="C1661" t="s">
        <v>9691</v>
      </c>
      <c r="D1661" t="str">
        <f t="shared" si="25"/>
        <v>509</v>
      </c>
    </row>
    <row r="1662" spans="1:4" x14ac:dyDescent="0.25">
      <c r="A1662" t="s">
        <v>10329</v>
      </c>
      <c r="B1662">
        <v>510</v>
      </c>
      <c r="C1662" t="s">
        <v>9694</v>
      </c>
      <c r="D1662" t="str">
        <f t="shared" si="25"/>
        <v>510</v>
      </c>
    </row>
    <row r="1663" spans="1:4" x14ac:dyDescent="0.25">
      <c r="A1663" t="s">
        <v>10329</v>
      </c>
      <c r="B1663">
        <v>512</v>
      </c>
      <c r="C1663" t="s">
        <v>9697</v>
      </c>
      <c r="D1663" t="str">
        <f t="shared" si="25"/>
        <v>512</v>
      </c>
    </row>
    <row r="1664" spans="1:4" x14ac:dyDescent="0.25">
      <c r="A1664" t="s">
        <v>10408</v>
      </c>
      <c r="B1664">
        <v>1</v>
      </c>
      <c r="C1664" t="s">
        <v>7580</v>
      </c>
      <c r="D1664" t="str">
        <f t="shared" si="25"/>
        <v>001</v>
      </c>
    </row>
    <row r="1665" spans="1:4" x14ac:dyDescent="0.25">
      <c r="A1665" t="s">
        <v>10408</v>
      </c>
      <c r="B1665">
        <v>2</v>
      </c>
      <c r="C1665" t="s">
        <v>7584</v>
      </c>
      <c r="D1665" t="str">
        <f t="shared" si="25"/>
        <v>002</v>
      </c>
    </row>
    <row r="1666" spans="1:4" x14ac:dyDescent="0.25">
      <c r="A1666" t="s">
        <v>10408</v>
      </c>
      <c r="B1666">
        <v>3</v>
      </c>
      <c r="C1666" t="s">
        <v>7587</v>
      </c>
      <c r="D1666" t="str">
        <f t="shared" si="25"/>
        <v>003</v>
      </c>
    </row>
    <row r="1667" spans="1:4" x14ac:dyDescent="0.25">
      <c r="A1667" t="s">
        <v>10408</v>
      </c>
      <c r="B1667">
        <v>4</v>
      </c>
      <c r="C1667" t="s">
        <v>7590</v>
      </c>
      <c r="D1667" t="str">
        <f t="shared" ref="D1667:D1730" si="26">TEXT(B1667,"000")</f>
        <v>004</v>
      </c>
    </row>
    <row r="1668" spans="1:4" x14ac:dyDescent="0.25">
      <c r="A1668" t="s">
        <v>10408</v>
      </c>
      <c r="B1668">
        <v>5</v>
      </c>
      <c r="C1668" t="s">
        <v>7593</v>
      </c>
      <c r="D1668" t="str">
        <f t="shared" si="26"/>
        <v>005</v>
      </c>
    </row>
    <row r="1669" spans="1:4" x14ac:dyDescent="0.25">
      <c r="A1669" t="s">
        <v>10408</v>
      </c>
      <c r="B1669">
        <v>6</v>
      </c>
      <c r="C1669" t="s">
        <v>7596</v>
      </c>
      <c r="D1669" t="str">
        <f t="shared" si="26"/>
        <v>006</v>
      </c>
    </row>
    <row r="1670" spans="1:4" x14ac:dyDescent="0.25">
      <c r="A1670" t="s">
        <v>10408</v>
      </c>
      <c r="B1670">
        <v>7</v>
      </c>
      <c r="C1670" t="s">
        <v>7599</v>
      </c>
      <c r="D1670" t="str">
        <f t="shared" si="26"/>
        <v>007</v>
      </c>
    </row>
    <row r="1671" spans="1:4" x14ac:dyDescent="0.25">
      <c r="A1671" t="s">
        <v>10408</v>
      </c>
      <c r="B1671">
        <v>8</v>
      </c>
      <c r="C1671" t="s">
        <v>7602</v>
      </c>
      <c r="D1671" t="str">
        <f t="shared" si="26"/>
        <v>008</v>
      </c>
    </row>
    <row r="1672" spans="1:4" x14ac:dyDescent="0.25">
      <c r="A1672" t="s">
        <v>10408</v>
      </c>
      <c r="B1672">
        <v>9</v>
      </c>
      <c r="C1672" t="s">
        <v>7605</v>
      </c>
      <c r="D1672" t="str">
        <f t="shared" si="26"/>
        <v>009</v>
      </c>
    </row>
    <row r="1673" spans="1:4" x14ac:dyDescent="0.25">
      <c r="A1673" t="s">
        <v>10408</v>
      </c>
      <c r="B1673">
        <v>11</v>
      </c>
      <c r="C1673" t="s">
        <v>7608</v>
      </c>
      <c r="D1673" t="str">
        <f t="shared" si="26"/>
        <v>011</v>
      </c>
    </row>
    <row r="1674" spans="1:4" x14ac:dyDescent="0.25">
      <c r="A1674" t="s">
        <v>10408</v>
      </c>
      <c r="B1674">
        <v>14</v>
      </c>
      <c r="C1674" t="s">
        <v>7611</v>
      </c>
      <c r="D1674" t="str">
        <f t="shared" si="26"/>
        <v>014</v>
      </c>
    </row>
    <row r="1675" spans="1:4" x14ac:dyDescent="0.25">
      <c r="A1675" t="s">
        <v>10408</v>
      </c>
      <c r="B1675">
        <v>17</v>
      </c>
      <c r="C1675" t="s">
        <v>7614</v>
      </c>
      <c r="D1675" t="str">
        <f t="shared" si="26"/>
        <v>017</v>
      </c>
    </row>
    <row r="1676" spans="1:4" x14ac:dyDescent="0.25">
      <c r="A1676" t="s">
        <v>10408</v>
      </c>
      <c r="B1676">
        <v>21</v>
      </c>
      <c r="C1676" t="s">
        <v>7617</v>
      </c>
      <c r="D1676" t="str">
        <f t="shared" si="26"/>
        <v>021</v>
      </c>
    </row>
    <row r="1677" spans="1:4" x14ac:dyDescent="0.25">
      <c r="A1677" t="s">
        <v>10408</v>
      </c>
      <c r="B1677">
        <v>24</v>
      </c>
      <c r="C1677" t="s">
        <v>7620</v>
      </c>
      <c r="D1677" t="str">
        <f t="shared" si="26"/>
        <v>024</v>
      </c>
    </row>
    <row r="1678" spans="1:4" x14ac:dyDescent="0.25">
      <c r="A1678" t="s">
        <v>10408</v>
      </c>
      <c r="B1678">
        <v>25</v>
      </c>
      <c r="C1678" t="s">
        <v>7623</v>
      </c>
      <c r="D1678" t="str">
        <f t="shared" si="26"/>
        <v>025</v>
      </c>
    </row>
    <row r="1679" spans="1:4" x14ac:dyDescent="0.25">
      <c r="A1679" t="s">
        <v>10408</v>
      </c>
      <c r="B1679">
        <v>28</v>
      </c>
      <c r="C1679" t="s">
        <v>7626</v>
      </c>
      <c r="D1679" t="str">
        <f t="shared" si="26"/>
        <v>028</v>
      </c>
    </row>
    <row r="1680" spans="1:4" x14ac:dyDescent="0.25">
      <c r="A1680" t="s">
        <v>10408</v>
      </c>
      <c r="B1680">
        <v>31</v>
      </c>
      <c r="C1680" t="s">
        <v>7629</v>
      </c>
      <c r="D1680" t="str">
        <f t="shared" si="26"/>
        <v>031</v>
      </c>
    </row>
    <row r="1681" spans="1:4" x14ac:dyDescent="0.25">
      <c r="A1681" t="s">
        <v>10408</v>
      </c>
      <c r="B1681">
        <v>33</v>
      </c>
      <c r="C1681" t="s">
        <v>7632</v>
      </c>
      <c r="D1681" t="str">
        <f t="shared" si="26"/>
        <v>033</v>
      </c>
    </row>
    <row r="1682" spans="1:4" x14ac:dyDescent="0.25">
      <c r="A1682" t="s">
        <v>10408</v>
      </c>
      <c r="B1682">
        <v>38</v>
      </c>
      <c r="C1682" t="s">
        <v>7635</v>
      </c>
      <c r="D1682" t="str">
        <f t="shared" si="26"/>
        <v>038</v>
      </c>
    </row>
    <row r="1683" spans="1:4" x14ac:dyDescent="0.25">
      <c r="A1683" t="s">
        <v>10408</v>
      </c>
      <c r="B1683">
        <v>40</v>
      </c>
      <c r="C1683" t="s">
        <v>7638</v>
      </c>
      <c r="D1683" t="str">
        <f t="shared" si="26"/>
        <v>040</v>
      </c>
    </row>
    <row r="1684" spans="1:4" x14ac:dyDescent="0.25">
      <c r="A1684" t="s">
        <v>10408</v>
      </c>
      <c r="B1684">
        <v>41</v>
      </c>
      <c r="C1684" t="s">
        <v>7641</v>
      </c>
      <c r="D1684" t="str">
        <f t="shared" si="26"/>
        <v>041</v>
      </c>
    </row>
    <row r="1685" spans="1:4" x14ac:dyDescent="0.25">
      <c r="A1685" t="s">
        <v>10408</v>
      </c>
      <c r="B1685">
        <v>44</v>
      </c>
      <c r="C1685" t="s">
        <v>7644</v>
      </c>
      <c r="D1685" t="str">
        <f t="shared" si="26"/>
        <v>044</v>
      </c>
    </row>
    <row r="1686" spans="1:4" x14ac:dyDescent="0.25">
      <c r="A1686" t="s">
        <v>10408</v>
      </c>
      <c r="B1686">
        <v>45</v>
      </c>
      <c r="C1686" t="s">
        <v>7647</v>
      </c>
      <c r="D1686" t="str">
        <f t="shared" si="26"/>
        <v>045</v>
      </c>
    </row>
    <row r="1687" spans="1:4" x14ac:dyDescent="0.25">
      <c r="A1687" t="s">
        <v>10408</v>
      </c>
      <c r="B1687">
        <v>47</v>
      </c>
      <c r="C1687" t="s">
        <v>7650</v>
      </c>
      <c r="D1687" t="str">
        <f t="shared" si="26"/>
        <v>047</v>
      </c>
    </row>
    <row r="1688" spans="1:4" x14ac:dyDescent="0.25">
      <c r="A1688" t="s">
        <v>10408</v>
      </c>
      <c r="B1688">
        <v>48</v>
      </c>
      <c r="C1688" t="s">
        <v>7653</v>
      </c>
      <c r="D1688" t="str">
        <f t="shared" si="26"/>
        <v>048</v>
      </c>
    </row>
    <row r="1689" spans="1:4" x14ac:dyDescent="0.25">
      <c r="A1689" t="s">
        <v>10408</v>
      </c>
      <c r="B1689">
        <v>49</v>
      </c>
      <c r="C1689" t="s">
        <v>7656</v>
      </c>
      <c r="D1689" t="str">
        <f t="shared" si="26"/>
        <v>049</v>
      </c>
    </row>
    <row r="1690" spans="1:4" x14ac:dyDescent="0.25">
      <c r="A1690" t="s">
        <v>10408</v>
      </c>
      <c r="B1690">
        <v>59</v>
      </c>
      <c r="C1690" t="s">
        <v>7659</v>
      </c>
      <c r="D1690" t="str">
        <f t="shared" si="26"/>
        <v>059</v>
      </c>
    </row>
    <row r="1691" spans="1:4" x14ac:dyDescent="0.25">
      <c r="A1691" t="s">
        <v>10408</v>
      </c>
      <c r="B1691">
        <v>60</v>
      </c>
      <c r="C1691" t="s">
        <v>7662</v>
      </c>
      <c r="D1691" t="str">
        <f t="shared" si="26"/>
        <v>060</v>
      </c>
    </row>
    <row r="1692" spans="1:4" x14ac:dyDescent="0.25">
      <c r="A1692" t="s">
        <v>10408</v>
      </c>
      <c r="B1692">
        <v>62</v>
      </c>
      <c r="C1692" t="s">
        <v>7665</v>
      </c>
      <c r="D1692" t="str">
        <f t="shared" si="26"/>
        <v>062</v>
      </c>
    </row>
    <row r="1693" spans="1:4" x14ac:dyDescent="0.25">
      <c r="A1693" t="s">
        <v>10408</v>
      </c>
      <c r="B1693">
        <v>63</v>
      </c>
      <c r="C1693" t="s">
        <v>7668</v>
      </c>
      <c r="D1693" t="str">
        <f t="shared" si="26"/>
        <v>063</v>
      </c>
    </row>
    <row r="1694" spans="1:4" x14ac:dyDescent="0.25">
      <c r="A1694" t="s">
        <v>10408</v>
      </c>
      <c r="B1694">
        <v>65</v>
      </c>
      <c r="C1694" t="s">
        <v>7671</v>
      </c>
      <c r="D1694" t="str">
        <f t="shared" si="26"/>
        <v>065</v>
      </c>
    </row>
    <row r="1695" spans="1:4" x14ac:dyDescent="0.25">
      <c r="A1695" t="s">
        <v>10408</v>
      </c>
      <c r="B1695">
        <v>66</v>
      </c>
      <c r="C1695" t="s">
        <v>7674</v>
      </c>
      <c r="D1695" t="str">
        <f t="shared" si="26"/>
        <v>066</v>
      </c>
    </row>
    <row r="1696" spans="1:4" x14ac:dyDescent="0.25">
      <c r="A1696" t="s">
        <v>10408</v>
      </c>
      <c r="B1696">
        <v>68</v>
      </c>
      <c r="C1696" t="s">
        <v>7677</v>
      </c>
      <c r="D1696" t="str">
        <f t="shared" si="26"/>
        <v>068</v>
      </c>
    </row>
    <row r="1697" spans="1:4" x14ac:dyDescent="0.25">
      <c r="A1697" t="s">
        <v>10408</v>
      </c>
      <c r="B1697">
        <v>69</v>
      </c>
      <c r="C1697" t="s">
        <v>7680</v>
      </c>
      <c r="D1697" t="str">
        <f t="shared" si="26"/>
        <v>069</v>
      </c>
    </row>
    <row r="1698" spans="1:4" x14ac:dyDescent="0.25">
      <c r="A1698" t="s">
        <v>10408</v>
      </c>
      <c r="B1698">
        <v>71</v>
      </c>
      <c r="C1698" t="s">
        <v>7683</v>
      </c>
      <c r="D1698" t="str">
        <f t="shared" si="26"/>
        <v>071</v>
      </c>
    </row>
    <row r="1699" spans="1:4" x14ac:dyDescent="0.25">
      <c r="A1699" t="s">
        <v>10408</v>
      </c>
      <c r="B1699">
        <v>75</v>
      </c>
      <c r="C1699" t="s">
        <v>7686</v>
      </c>
      <c r="D1699" t="str">
        <f t="shared" si="26"/>
        <v>075</v>
      </c>
    </row>
    <row r="1700" spans="1:4" x14ac:dyDescent="0.25">
      <c r="A1700" t="s">
        <v>10408</v>
      </c>
      <c r="B1700">
        <v>79</v>
      </c>
      <c r="C1700" t="s">
        <v>7689</v>
      </c>
      <c r="D1700" t="str">
        <f t="shared" si="26"/>
        <v>079</v>
      </c>
    </row>
    <row r="1701" spans="1:4" x14ac:dyDescent="0.25">
      <c r="A1701" t="s">
        <v>10408</v>
      </c>
      <c r="B1701">
        <v>80</v>
      </c>
      <c r="C1701" t="s">
        <v>7692</v>
      </c>
      <c r="D1701" t="str">
        <f t="shared" si="26"/>
        <v>080</v>
      </c>
    </row>
    <row r="1702" spans="1:4" x14ac:dyDescent="0.25">
      <c r="A1702" t="s">
        <v>10408</v>
      </c>
      <c r="B1702">
        <v>81</v>
      </c>
      <c r="C1702" t="s">
        <v>7695</v>
      </c>
      <c r="D1702" t="str">
        <f t="shared" si="26"/>
        <v>081</v>
      </c>
    </row>
    <row r="1703" spans="1:4" x14ac:dyDescent="0.25">
      <c r="A1703" t="s">
        <v>10408</v>
      </c>
      <c r="B1703">
        <v>83</v>
      </c>
      <c r="C1703" t="s">
        <v>7698</v>
      </c>
      <c r="D1703" t="str">
        <f t="shared" si="26"/>
        <v>083</v>
      </c>
    </row>
    <row r="1704" spans="1:4" x14ac:dyDescent="0.25">
      <c r="A1704" t="s">
        <v>10408</v>
      </c>
      <c r="B1704">
        <v>86</v>
      </c>
      <c r="C1704" t="s">
        <v>7701</v>
      </c>
      <c r="D1704" t="str">
        <f t="shared" si="26"/>
        <v>086</v>
      </c>
    </row>
    <row r="1705" spans="1:4" x14ac:dyDescent="0.25">
      <c r="A1705" t="s">
        <v>10408</v>
      </c>
      <c r="B1705">
        <v>89</v>
      </c>
      <c r="C1705" t="s">
        <v>7704</v>
      </c>
      <c r="D1705" t="str">
        <f t="shared" si="26"/>
        <v>089</v>
      </c>
    </row>
    <row r="1706" spans="1:4" x14ac:dyDescent="0.25">
      <c r="A1706" t="s">
        <v>10408</v>
      </c>
      <c r="B1706">
        <v>90</v>
      </c>
      <c r="C1706" t="s">
        <v>7707</v>
      </c>
      <c r="D1706" t="str">
        <f t="shared" si="26"/>
        <v>090</v>
      </c>
    </row>
    <row r="1707" spans="1:4" x14ac:dyDescent="0.25">
      <c r="A1707" t="s">
        <v>10408</v>
      </c>
      <c r="B1707">
        <v>92</v>
      </c>
      <c r="C1707" t="s">
        <v>7710</v>
      </c>
      <c r="D1707" t="str">
        <f t="shared" si="26"/>
        <v>092</v>
      </c>
    </row>
    <row r="1708" spans="1:4" x14ac:dyDescent="0.25">
      <c r="A1708" t="s">
        <v>10408</v>
      </c>
      <c r="B1708">
        <v>93</v>
      </c>
      <c r="C1708" t="s">
        <v>7713</v>
      </c>
      <c r="D1708" t="str">
        <f t="shared" si="26"/>
        <v>093</v>
      </c>
    </row>
    <row r="1709" spans="1:4" x14ac:dyDescent="0.25">
      <c r="A1709" t="s">
        <v>10408</v>
      </c>
      <c r="B1709">
        <v>94</v>
      </c>
      <c r="C1709" t="s">
        <v>7716</v>
      </c>
      <c r="D1709" t="str">
        <f t="shared" si="26"/>
        <v>094</v>
      </c>
    </row>
    <row r="1710" spans="1:4" x14ac:dyDescent="0.25">
      <c r="A1710" t="s">
        <v>10408</v>
      </c>
      <c r="B1710">
        <v>95</v>
      </c>
      <c r="C1710" t="s">
        <v>7719</v>
      </c>
      <c r="D1710" t="str">
        <f t="shared" si="26"/>
        <v>095</v>
      </c>
    </row>
    <row r="1711" spans="1:4" x14ac:dyDescent="0.25">
      <c r="A1711" t="s">
        <v>10408</v>
      </c>
      <c r="B1711">
        <v>97</v>
      </c>
      <c r="C1711" t="s">
        <v>7722</v>
      </c>
      <c r="D1711" t="str">
        <f t="shared" si="26"/>
        <v>097</v>
      </c>
    </row>
    <row r="1712" spans="1:4" x14ac:dyDescent="0.25">
      <c r="A1712" t="s">
        <v>10408</v>
      </c>
      <c r="B1712">
        <v>98</v>
      </c>
      <c r="C1712" t="s">
        <v>7725</v>
      </c>
      <c r="D1712" t="str">
        <f t="shared" si="26"/>
        <v>098</v>
      </c>
    </row>
    <row r="1713" spans="1:4" x14ac:dyDescent="0.25">
      <c r="A1713" t="s">
        <v>10408</v>
      </c>
      <c r="B1713">
        <v>201</v>
      </c>
      <c r="C1713" t="s">
        <v>9666</v>
      </c>
      <c r="D1713" t="str">
        <f t="shared" si="26"/>
        <v>201</v>
      </c>
    </row>
    <row r="1714" spans="1:4" x14ac:dyDescent="0.25">
      <c r="A1714" t="s">
        <v>10408</v>
      </c>
      <c r="B1714">
        <v>205</v>
      </c>
      <c r="C1714" t="s">
        <v>9670</v>
      </c>
      <c r="D1714" t="str">
        <f t="shared" si="26"/>
        <v>205</v>
      </c>
    </row>
    <row r="1715" spans="1:4" x14ac:dyDescent="0.25">
      <c r="A1715" t="s">
        <v>10408</v>
      </c>
      <c r="B1715">
        <v>210</v>
      </c>
      <c r="C1715" t="s">
        <v>9673</v>
      </c>
      <c r="D1715" t="str">
        <f t="shared" si="26"/>
        <v>210</v>
      </c>
    </row>
    <row r="1716" spans="1:4" x14ac:dyDescent="0.25">
      <c r="A1716" t="s">
        <v>10408</v>
      </c>
      <c r="B1716">
        <v>213</v>
      </c>
      <c r="C1716" t="s">
        <v>9676</v>
      </c>
      <c r="D1716" t="str">
        <f t="shared" si="26"/>
        <v>213</v>
      </c>
    </row>
    <row r="1717" spans="1:4" x14ac:dyDescent="0.25">
      <c r="A1717" t="s">
        <v>10408</v>
      </c>
      <c r="B1717">
        <v>214</v>
      </c>
      <c r="C1717" t="s">
        <v>9679</v>
      </c>
      <c r="D1717" t="str">
        <f t="shared" si="26"/>
        <v>214</v>
      </c>
    </row>
    <row r="1718" spans="1:4" x14ac:dyDescent="0.25">
      <c r="A1718" t="s">
        <v>10408</v>
      </c>
      <c r="B1718">
        <v>216</v>
      </c>
      <c r="C1718" t="s">
        <v>9682</v>
      </c>
      <c r="D1718" t="str">
        <f t="shared" si="26"/>
        <v>216</v>
      </c>
    </row>
    <row r="1719" spans="1:4" x14ac:dyDescent="0.25">
      <c r="A1719" t="s">
        <v>10408</v>
      </c>
      <c r="B1719">
        <v>401</v>
      </c>
      <c r="C1719" t="s">
        <v>9685</v>
      </c>
      <c r="D1719" t="str">
        <f t="shared" si="26"/>
        <v>401</v>
      </c>
    </row>
    <row r="1720" spans="1:4" x14ac:dyDescent="0.25">
      <c r="A1720" t="s">
        <v>10408</v>
      </c>
      <c r="B1720">
        <v>402</v>
      </c>
      <c r="C1720" t="s">
        <v>9688</v>
      </c>
      <c r="D1720" t="str">
        <f t="shared" si="26"/>
        <v>402</v>
      </c>
    </row>
    <row r="1721" spans="1:4" x14ac:dyDescent="0.25">
      <c r="A1721" t="s">
        <v>10408</v>
      </c>
      <c r="B1721">
        <v>509</v>
      </c>
      <c r="C1721" t="s">
        <v>9691</v>
      </c>
      <c r="D1721" t="str">
        <f t="shared" si="26"/>
        <v>509</v>
      </c>
    </row>
    <row r="1722" spans="1:4" x14ac:dyDescent="0.25">
      <c r="A1722" t="s">
        <v>10408</v>
      </c>
      <c r="B1722">
        <v>510</v>
      </c>
      <c r="C1722" t="s">
        <v>9694</v>
      </c>
      <c r="D1722" t="str">
        <f t="shared" si="26"/>
        <v>510</v>
      </c>
    </row>
    <row r="1723" spans="1:4" x14ac:dyDescent="0.25">
      <c r="A1723" t="s">
        <v>10408</v>
      </c>
      <c r="B1723">
        <v>512</v>
      </c>
      <c r="C1723" t="s">
        <v>9697</v>
      </c>
      <c r="D1723" t="str">
        <f t="shared" si="26"/>
        <v>512</v>
      </c>
    </row>
    <row r="1724" spans="1:4" x14ac:dyDescent="0.25">
      <c r="A1724" t="s">
        <v>10330</v>
      </c>
      <c r="B1724">
        <v>0</v>
      </c>
      <c r="D1724" t="str">
        <f t="shared" si="26"/>
        <v>000</v>
      </c>
    </row>
    <row r="1725" spans="1:4" x14ac:dyDescent="0.25">
      <c r="A1725" t="s">
        <v>10331</v>
      </c>
      <c r="B1725">
        <v>0</v>
      </c>
      <c r="D1725" t="str">
        <f t="shared" si="26"/>
        <v>000</v>
      </c>
    </row>
    <row r="1726" spans="1:4" x14ac:dyDescent="0.25">
      <c r="A1726" t="s">
        <v>10332</v>
      </c>
      <c r="B1726">
        <v>0</v>
      </c>
      <c r="D1726" t="str">
        <f t="shared" si="26"/>
        <v>000</v>
      </c>
    </row>
    <row r="1727" spans="1:4" x14ac:dyDescent="0.25">
      <c r="A1727" t="s">
        <v>10333</v>
      </c>
      <c r="B1727">
        <v>0</v>
      </c>
      <c r="D1727" t="str">
        <f t="shared" si="26"/>
        <v>000</v>
      </c>
    </row>
    <row r="1728" spans="1:4" x14ac:dyDescent="0.25">
      <c r="A1728" t="s">
        <v>10334</v>
      </c>
      <c r="B1728">
        <v>0</v>
      </c>
      <c r="D1728" t="str">
        <f t="shared" si="26"/>
        <v>000</v>
      </c>
    </row>
    <row r="1729" spans="1:4" x14ac:dyDescent="0.25">
      <c r="A1729" t="s">
        <v>10335</v>
      </c>
      <c r="B1729">
        <v>0</v>
      </c>
      <c r="D1729" t="str">
        <f t="shared" si="26"/>
        <v>000</v>
      </c>
    </row>
    <row r="1730" spans="1:4" x14ac:dyDescent="0.25">
      <c r="A1730" t="s">
        <v>10336</v>
      </c>
      <c r="B1730">
        <v>0</v>
      </c>
      <c r="D1730" t="str">
        <f t="shared" si="26"/>
        <v>000</v>
      </c>
    </row>
    <row r="1731" spans="1:4" x14ac:dyDescent="0.25">
      <c r="A1731" t="s">
        <v>10337</v>
      </c>
      <c r="B1731">
        <v>0</v>
      </c>
      <c r="D1731" t="str">
        <f t="shared" ref="D1731:D1794" si="27">TEXT(B1731,"000")</f>
        <v>000</v>
      </c>
    </row>
    <row r="1732" spans="1:4" x14ac:dyDescent="0.25">
      <c r="A1732" t="s">
        <v>10338</v>
      </c>
      <c r="B1732">
        <v>0</v>
      </c>
      <c r="D1732" t="str">
        <f t="shared" si="27"/>
        <v>000</v>
      </c>
    </row>
    <row r="1733" spans="1:4" x14ac:dyDescent="0.25">
      <c r="A1733" t="s">
        <v>10339</v>
      </c>
      <c r="B1733">
        <v>0</v>
      </c>
      <c r="D1733" t="str">
        <f t="shared" si="27"/>
        <v>000</v>
      </c>
    </row>
    <row r="1734" spans="1:4" x14ac:dyDescent="0.25">
      <c r="A1734" t="s">
        <v>10340</v>
      </c>
      <c r="B1734">
        <v>0</v>
      </c>
      <c r="D1734" t="str">
        <f t="shared" si="27"/>
        <v>000</v>
      </c>
    </row>
    <row r="1735" spans="1:4" x14ac:dyDescent="0.25">
      <c r="A1735" t="s">
        <v>10341</v>
      </c>
      <c r="B1735">
        <v>0</v>
      </c>
      <c r="D1735" t="str">
        <f t="shared" si="27"/>
        <v>000</v>
      </c>
    </row>
    <row r="1736" spans="1:4" x14ac:dyDescent="0.25">
      <c r="A1736" t="s">
        <v>10342</v>
      </c>
      <c r="B1736">
        <v>0</v>
      </c>
      <c r="D1736" t="str">
        <f t="shared" si="27"/>
        <v>000</v>
      </c>
    </row>
    <row r="1737" spans="1:4" x14ac:dyDescent="0.25">
      <c r="A1737" t="s">
        <v>10343</v>
      </c>
      <c r="B1737">
        <v>0</v>
      </c>
      <c r="D1737" t="str">
        <f t="shared" si="27"/>
        <v>000</v>
      </c>
    </row>
    <row r="1738" spans="1:4" x14ac:dyDescent="0.25">
      <c r="A1738" t="s">
        <v>10344</v>
      </c>
      <c r="B1738">
        <v>0</v>
      </c>
      <c r="D1738" t="str">
        <f t="shared" si="27"/>
        <v>000</v>
      </c>
    </row>
    <row r="1739" spans="1:4" x14ac:dyDescent="0.25">
      <c r="A1739" t="s">
        <v>10345</v>
      </c>
      <c r="B1739">
        <v>0</v>
      </c>
      <c r="D1739" t="str">
        <f t="shared" si="27"/>
        <v>000</v>
      </c>
    </row>
    <row r="1740" spans="1:4" x14ac:dyDescent="0.25">
      <c r="A1740" t="s">
        <v>10346</v>
      </c>
      <c r="B1740">
        <v>0</v>
      </c>
      <c r="D1740" t="str">
        <f t="shared" si="27"/>
        <v>000</v>
      </c>
    </row>
    <row r="1741" spans="1:4" x14ac:dyDescent="0.25">
      <c r="A1741" t="s">
        <v>10347</v>
      </c>
      <c r="B1741">
        <v>0</v>
      </c>
      <c r="D1741" t="str">
        <f t="shared" si="27"/>
        <v>000</v>
      </c>
    </row>
    <row r="1742" spans="1:4" x14ac:dyDescent="0.25">
      <c r="A1742" t="s">
        <v>10348</v>
      </c>
      <c r="B1742">
        <v>0</v>
      </c>
      <c r="D1742" t="str">
        <f t="shared" si="27"/>
        <v>000</v>
      </c>
    </row>
    <row r="1743" spans="1:4" x14ac:dyDescent="0.25">
      <c r="A1743" t="s">
        <v>10349</v>
      </c>
      <c r="B1743">
        <v>0</v>
      </c>
      <c r="D1743" t="str">
        <f t="shared" si="27"/>
        <v>000</v>
      </c>
    </row>
    <row r="1744" spans="1:4" x14ac:dyDescent="0.25">
      <c r="A1744" t="s">
        <v>10350</v>
      </c>
      <c r="B1744">
        <v>0</v>
      </c>
      <c r="D1744" t="str">
        <f t="shared" si="27"/>
        <v>000</v>
      </c>
    </row>
    <row r="1745" spans="1:4" x14ac:dyDescent="0.25">
      <c r="A1745" t="s">
        <v>10351</v>
      </c>
      <c r="B1745">
        <v>0</v>
      </c>
      <c r="D1745" t="str">
        <f t="shared" si="27"/>
        <v>000</v>
      </c>
    </row>
    <row r="1746" spans="1:4" x14ac:dyDescent="0.25">
      <c r="A1746" t="s">
        <v>10352</v>
      </c>
      <c r="B1746">
        <v>0</v>
      </c>
      <c r="D1746" t="str">
        <f t="shared" si="27"/>
        <v>000</v>
      </c>
    </row>
    <row r="1747" spans="1:4" x14ac:dyDescent="0.25">
      <c r="A1747" t="s">
        <v>10353</v>
      </c>
      <c r="B1747">
        <v>0</v>
      </c>
      <c r="D1747" t="str">
        <f t="shared" si="27"/>
        <v>000</v>
      </c>
    </row>
    <row r="1748" spans="1:4" x14ac:dyDescent="0.25">
      <c r="A1748" t="s">
        <v>10354</v>
      </c>
      <c r="B1748">
        <v>0</v>
      </c>
      <c r="D1748" t="str">
        <f t="shared" si="27"/>
        <v>000</v>
      </c>
    </row>
    <row r="1749" spans="1:4" x14ac:dyDescent="0.25">
      <c r="A1749" t="s">
        <v>10355</v>
      </c>
      <c r="B1749">
        <v>0</v>
      </c>
      <c r="D1749" t="str">
        <f t="shared" si="27"/>
        <v>000</v>
      </c>
    </row>
    <row r="1750" spans="1:4" x14ac:dyDescent="0.25">
      <c r="A1750" t="s">
        <v>10356</v>
      </c>
      <c r="B1750">
        <v>0</v>
      </c>
      <c r="D1750" t="str">
        <f t="shared" si="27"/>
        <v>000</v>
      </c>
    </row>
    <row r="1751" spans="1:4" x14ac:dyDescent="0.25">
      <c r="A1751" t="s">
        <v>10357</v>
      </c>
      <c r="B1751">
        <v>0</v>
      </c>
      <c r="D1751" t="str">
        <f t="shared" si="27"/>
        <v>000</v>
      </c>
    </row>
    <row r="1752" spans="1:4" x14ac:dyDescent="0.25">
      <c r="A1752" t="s">
        <v>10358</v>
      </c>
      <c r="B1752">
        <v>0</v>
      </c>
      <c r="D1752" t="str">
        <f t="shared" si="27"/>
        <v>000</v>
      </c>
    </row>
    <row r="1753" spans="1:4" x14ac:dyDescent="0.25">
      <c r="A1753" t="s">
        <v>10359</v>
      </c>
      <c r="B1753">
        <v>0</v>
      </c>
      <c r="D1753" t="str">
        <f t="shared" si="27"/>
        <v>000</v>
      </c>
    </row>
    <row r="1754" spans="1:4" x14ac:dyDescent="0.25">
      <c r="A1754" t="s">
        <v>10360</v>
      </c>
      <c r="B1754">
        <v>0</v>
      </c>
      <c r="D1754" t="str">
        <f t="shared" si="27"/>
        <v>000</v>
      </c>
    </row>
    <row r="1755" spans="1:4" x14ac:dyDescent="0.25">
      <c r="A1755" t="s">
        <v>10361</v>
      </c>
      <c r="B1755">
        <v>0</v>
      </c>
      <c r="D1755" t="str">
        <f t="shared" si="27"/>
        <v>000</v>
      </c>
    </row>
    <row r="1756" spans="1:4" x14ac:dyDescent="0.25">
      <c r="A1756" t="s">
        <v>10362</v>
      </c>
      <c r="B1756">
        <v>0</v>
      </c>
      <c r="D1756" t="str">
        <f t="shared" si="27"/>
        <v>000</v>
      </c>
    </row>
    <row r="1757" spans="1:4" x14ac:dyDescent="0.25">
      <c r="A1757" t="s">
        <v>10363</v>
      </c>
      <c r="B1757">
        <v>0</v>
      </c>
      <c r="D1757" t="str">
        <f t="shared" si="27"/>
        <v>000</v>
      </c>
    </row>
    <row r="1758" spans="1:4" x14ac:dyDescent="0.25">
      <c r="A1758" t="s">
        <v>10364</v>
      </c>
      <c r="B1758">
        <v>0</v>
      </c>
      <c r="D1758" t="str">
        <f t="shared" si="27"/>
        <v>000</v>
      </c>
    </row>
    <row r="1759" spans="1:4" x14ac:dyDescent="0.25">
      <c r="A1759" t="s">
        <v>10365</v>
      </c>
      <c r="B1759">
        <v>0</v>
      </c>
      <c r="D1759" t="str">
        <f t="shared" si="27"/>
        <v>000</v>
      </c>
    </row>
    <row r="1760" spans="1:4" x14ac:dyDescent="0.25">
      <c r="A1760" t="s">
        <v>10366</v>
      </c>
      <c r="B1760">
        <v>0</v>
      </c>
      <c r="D1760" t="str">
        <f t="shared" si="27"/>
        <v>000</v>
      </c>
    </row>
    <row r="1761" spans="1:4" x14ac:dyDescent="0.25">
      <c r="A1761" t="s">
        <v>10367</v>
      </c>
      <c r="B1761">
        <v>0</v>
      </c>
      <c r="D1761" t="str">
        <f t="shared" si="27"/>
        <v>000</v>
      </c>
    </row>
    <row r="1762" spans="1:4" x14ac:dyDescent="0.25">
      <c r="A1762" t="s">
        <v>10368</v>
      </c>
      <c r="B1762">
        <v>0</v>
      </c>
      <c r="D1762" t="str">
        <f t="shared" si="27"/>
        <v>000</v>
      </c>
    </row>
    <row r="1763" spans="1:4" x14ac:dyDescent="0.25">
      <c r="A1763" t="s">
        <v>10369</v>
      </c>
      <c r="B1763">
        <v>0</v>
      </c>
      <c r="D1763" t="str">
        <f t="shared" si="27"/>
        <v>000</v>
      </c>
    </row>
    <row r="1764" spans="1:4" x14ac:dyDescent="0.25">
      <c r="A1764" t="s">
        <v>10370</v>
      </c>
      <c r="B1764">
        <v>0</v>
      </c>
      <c r="D1764" t="str">
        <f t="shared" si="27"/>
        <v>000</v>
      </c>
    </row>
    <row r="1765" spans="1:4" x14ac:dyDescent="0.25">
      <c r="A1765" t="s">
        <v>10371</v>
      </c>
      <c r="B1765">
        <v>0</v>
      </c>
      <c r="D1765" t="str">
        <f t="shared" si="27"/>
        <v>000</v>
      </c>
    </row>
    <row r="1766" spans="1:4" x14ac:dyDescent="0.25">
      <c r="A1766" t="s">
        <v>10372</v>
      </c>
      <c r="B1766">
        <v>0</v>
      </c>
      <c r="D1766" t="str">
        <f t="shared" si="27"/>
        <v>000</v>
      </c>
    </row>
    <row r="1767" spans="1:4" x14ac:dyDescent="0.25">
      <c r="A1767" t="s">
        <v>10373</v>
      </c>
      <c r="B1767">
        <v>0</v>
      </c>
      <c r="D1767" t="str">
        <f t="shared" si="27"/>
        <v>000</v>
      </c>
    </row>
    <row r="1768" spans="1:4" x14ac:dyDescent="0.25">
      <c r="A1768" t="s">
        <v>10374</v>
      </c>
      <c r="B1768">
        <v>0</v>
      </c>
      <c r="D1768" t="str">
        <f t="shared" si="27"/>
        <v>000</v>
      </c>
    </row>
    <row r="1769" spans="1:4" x14ac:dyDescent="0.25">
      <c r="A1769" t="s">
        <v>10375</v>
      </c>
      <c r="B1769">
        <v>0</v>
      </c>
      <c r="D1769" t="str">
        <f t="shared" si="27"/>
        <v>000</v>
      </c>
    </row>
    <row r="1770" spans="1:4" x14ac:dyDescent="0.25">
      <c r="A1770" t="s">
        <v>10376</v>
      </c>
      <c r="B1770">
        <v>0</v>
      </c>
      <c r="D1770" t="str">
        <f t="shared" si="27"/>
        <v>000</v>
      </c>
    </row>
    <row r="1771" spans="1:4" x14ac:dyDescent="0.25">
      <c r="A1771" t="s">
        <v>10377</v>
      </c>
      <c r="B1771">
        <v>0</v>
      </c>
      <c r="D1771" t="str">
        <f t="shared" si="27"/>
        <v>000</v>
      </c>
    </row>
    <row r="1772" spans="1:4" x14ac:dyDescent="0.25">
      <c r="A1772" t="s">
        <v>10378</v>
      </c>
      <c r="B1772">
        <v>0</v>
      </c>
      <c r="D1772" t="str">
        <f t="shared" si="27"/>
        <v>000</v>
      </c>
    </row>
    <row r="1773" spans="1:4" x14ac:dyDescent="0.25">
      <c r="A1773" t="s">
        <v>10379</v>
      </c>
      <c r="B1773">
        <v>0</v>
      </c>
      <c r="D1773" t="str">
        <f t="shared" si="27"/>
        <v>000</v>
      </c>
    </row>
    <row r="1774" spans="1:4" x14ac:dyDescent="0.25">
      <c r="A1774" t="s">
        <v>10380</v>
      </c>
      <c r="B1774">
        <v>0</v>
      </c>
      <c r="D1774" t="str">
        <f t="shared" si="27"/>
        <v>000</v>
      </c>
    </row>
    <row r="1775" spans="1:4" x14ac:dyDescent="0.25">
      <c r="A1775" t="s">
        <v>10381</v>
      </c>
      <c r="B1775">
        <v>0</v>
      </c>
      <c r="D1775" t="str">
        <f t="shared" si="27"/>
        <v>000</v>
      </c>
    </row>
    <row r="1776" spans="1:4" x14ac:dyDescent="0.25">
      <c r="A1776" t="s">
        <v>10382</v>
      </c>
      <c r="B1776">
        <v>0</v>
      </c>
      <c r="D1776" t="str">
        <f t="shared" si="27"/>
        <v>000</v>
      </c>
    </row>
    <row r="1777" spans="1:4" x14ac:dyDescent="0.25">
      <c r="A1777" t="s">
        <v>10383</v>
      </c>
      <c r="B1777">
        <v>0</v>
      </c>
      <c r="D1777" t="str">
        <f t="shared" si="27"/>
        <v>000</v>
      </c>
    </row>
    <row r="1778" spans="1:4" x14ac:dyDescent="0.25">
      <c r="A1778" t="s">
        <v>10384</v>
      </c>
      <c r="B1778">
        <v>0</v>
      </c>
      <c r="D1778" t="str">
        <f t="shared" si="27"/>
        <v>000</v>
      </c>
    </row>
    <row r="1779" spans="1:4" x14ac:dyDescent="0.25">
      <c r="A1779" t="s">
        <v>10385</v>
      </c>
      <c r="B1779">
        <v>0</v>
      </c>
      <c r="D1779" t="str">
        <f t="shared" si="27"/>
        <v>000</v>
      </c>
    </row>
    <row r="1780" spans="1:4" x14ac:dyDescent="0.25">
      <c r="A1780" t="s">
        <v>10386</v>
      </c>
      <c r="B1780">
        <v>0</v>
      </c>
      <c r="D1780" t="str">
        <f t="shared" si="27"/>
        <v>000</v>
      </c>
    </row>
    <row r="1781" spans="1:4" x14ac:dyDescent="0.25">
      <c r="A1781" t="s">
        <v>10386</v>
      </c>
      <c r="B1781">
        <v>0</v>
      </c>
      <c r="D1781" t="str">
        <f t="shared" si="27"/>
        <v>000</v>
      </c>
    </row>
    <row r="1782" spans="1:4" x14ac:dyDescent="0.25">
      <c r="A1782" t="s">
        <v>10387</v>
      </c>
      <c r="B1782">
        <v>0</v>
      </c>
      <c r="D1782" t="str">
        <f t="shared" si="27"/>
        <v>000</v>
      </c>
    </row>
    <row r="1783" spans="1:4" x14ac:dyDescent="0.25">
      <c r="A1783" t="s">
        <v>10387</v>
      </c>
      <c r="B1783">
        <v>0</v>
      </c>
      <c r="D1783" t="str">
        <f t="shared" si="27"/>
        <v>000</v>
      </c>
    </row>
    <row r="1784" spans="1:4" x14ac:dyDescent="0.25">
      <c r="A1784" t="s">
        <v>10388</v>
      </c>
      <c r="B1784">
        <v>0</v>
      </c>
      <c r="D1784" t="str">
        <f t="shared" si="27"/>
        <v>000</v>
      </c>
    </row>
    <row r="1785" spans="1:4" x14ac:dyDescent="0.25">
      <c r="A1785" t="s">
        <v>10389</v>
      </c>
      <c r="B1785">
        <v>0</v>
      </c>
      <c r="D1785" t="str">
        <f t="shared" si="27"/>
        <v>000</v>
      </c>
    </row>
    <row r="1786" spans="1:4" x14ac:dyDescent="0.25">
      <c r="A1786" t="s">
        <v>10390</v>
      </c>
      <c r="B1786">
        <v>0</v>
      </c>
      <c r="D1786" t="str">
        <f t="shared" si="27"/>
        <v>000</v>
      </c>
    </row>
    <row r="1787" spans="1:4" x14ac:dyDescent="0.25">
      <c r="A1787" t="s">
        <v>1561</v>
      </c>
      <c r="B1787">
        <v>760</v>
      </c>
      <c r="D1787" t="str">
        <f t="shared" si="27"/>
        <v>760</v>
      </c>
    </row>
    <row r="1788" spans="1:4" x14ac:dyDescent="0.25">
      <c r="A1788" t="s">
        <v>1561</v>
      </c>
      <c r="B1788">
        <v>762</v>
      </c>
      <c r="D1788" t="str">
        <f t="shared" si="27"/>
        <v>762</v>
      </c>
    </row>
    <row r="1789" spans="1:4" x14ac:dyDescent="0.25">
      <c r="A1789" t="s">
        <v>1561</v>
      </c>
      <c r="B1789">
        <v>763</v>
      </c>
      <c r="D1789" t="str">
        <f t="shared" si="27"/>
        <v>763</v>
      </c>
    </row>
    <row r="1790" spans="1:4" x14ac:dyDescent="0.25">
      <c r="A1790" t="s">
        <v>1561</v>
      </c>
      <c r="B1790">
        <v>765</v>
      </c>
      <c r="D1790" t="str">
        <f t="shared" si="27"/>
        <v>765</v>
      </c>
    </row>
    <row r="1791" spans="1:4" x14ac:dyDescent="0.25">
      <c r="A1791" t="s">
        <v>1561</v>
      </c>
      <c r="B1791">
        <v>767</v>
      </c>
      <c r="D1791" t="str">
        <f t="shared" si="27"/>
        <v>767</v>
      </c>
    </row>
    <row r="1792" spans="1:4" x14ac:dyDescent="0.25">
      <c r="A1792" t="s">
        <v>1561</v>
      </c>
      <c r="B1792">
        <v>768</v>
      </c>
      <c r="D1792" t="str">
        <f t="shared" si="27"/>
        <v>768</v>
      </c>
    </row>
    <row r="1793" spans="1:4" x14ac:dyDescent="0.25">
      <c r="A1793" t="s">
        <v>1561</v>
      </c>
      <c r="B1793">
        <v>769</v>
      </c>
      <c r="D1793" t="str">
        <f t="shared" si="27"/>
        <v>769</v>
      </c>
    </row>
    <row r="1794" spans="1:4" x14ac:dyDescent="0.25">
      <c r="A1794" t="s">
        <v>1561</v>
      </c>
      <c r="B1794">
        <v>770</v>
      </c>
      <c r="D1794" t="str">
        <f t="shared" si="27"/>
        <v>770</v>
      </c>
    </row>
    <row r="1795" spans="1:4" x14ac:dyDescent="0.25">
      <c r="A1795" t="s">
        <v>1561</v>
      </c>
      <c r="B1795">
        <v>771</v>
      </c>
      <c r="D1795" t="str">
        <f t="shared" ref="D1795:D1858" si="28">TEXT(B1795,"000")</f>
        <v>771</v>
      </c>
    </row>
    <row r="1796" spans="1:4" x14ac:dyDescent="0.25">
      <c r="A1796" t="s">
        <v>1561</v>
      </c>
      <c r="B1796">
        <v>772</v>
      </c>
      <c r="D1796" t="str">
        <f t="shared" si="28"/>
        <v>772</v>
      </c>
    </row>
    <row r="1797" spans="1:4" x14ac:dyDescent="0.25">
      <c r="A1797" t="s">
        <v>1561</v>
      </c>
      <c r="B1797">
        <v>773</v>
      </c>
      <c r="D1797" t="str">
        <f t="shared" si="28"/>
        <v>773</v>
      </c>
    </row>
    <row r="1798" spans="1:4" x14ac:dyDescent="0.25">
      <c r="A1798" t="s">
        <v>1561</v>
      </c>
      <c r="B1798">
        <v>774</v>
      </c>
      <c r="D1798" t="str">
        <f t="shared" si="28"/>
        <v>774</v>
      </c>
    </row>
    <row r="1799" spans="1:4" x14ac:dyDescent="0.25">
      <c r="A1799" t="s">
        <v>1561</v>
      </c>
      <c r="B1799">
        <v>775</v>
      </c>
      <c r="D1799" t="str">
        <f t="shared" si="28"/>
        <v>775</v>
      </c>
    </row>
    <row r="1800" spans="1:4" x14ac:dyDescent="0.25">
      <c r="A1800" t="s">
        <v>1561</v>
      </c>
      <c r="B1800">
        <v>776</v>
      </c>
      <c r="D1800" t="str">
        <f t="shared" si="28"/>
        <v>776</v>
      </c>
    </row>
    <row r="1801" spans="1:4" x14ac:dyDescent="0.25">
      <c r="A1801" t="s">
        <v>1561</v>
      </c>
      <c r="B1801">
        <v>777</v>
      </c>
      <c r="D1801" t="str">
        <f t="shared" si="28"/>
        <v>777</v>
      </c>
    </row>
    <row r="1802" spans="1:4" x14ac:dyDescent="0.25">
      <c r="A1802" t="s">
        <v>1561</v>
      </c>
      <c r="B1802">
        <v>778</v>
      </c>
      <c r="D1802" t="str">
        <f t="shared" si="28"/>
        <v>778</v>
      </c>
    </row>
    <row r="1803" spans="1:4" x14ac:dyDescent="0.25">
      <c r="A1803" t="s">
        <v>1561</v>
      </c>
      <c r="B1803">
        <v>779</v>
      </c>
      <c r="D1803" t="str">
        <f t="shared" si="28"/>
        <v>779</v>
      </c>
    </row>
    <row r="1804" spans="1:4" x14ac:dyDescent="0.25">
      <c r="A1804" t="s">
        <v>1561</v>
      </c>
      <c r="B1804">
        <v>780</v>
      </c>
      <c r="D1804" t="str">
        <f t="shared" si="28"/>
        <v>780</v>
      </c>
    </row>
    <row r="1805" spans="1:4" x14ac:dyDescent="0.25">
      <c r="A1805" t="s">
        <v>1561</v>
      </c>
      <c r="B1805">
        <v>781</v>
      </c>
      <c r="D1805" t="str">
        <f t="shared" si="28"/>
        <v>781</v>
      </c>
    </row>
    <row r="1806" spans="1:4" x14ac:dyDescent="0.25">
      <c r="A1806" t="s">
        <v>1561</v>
      </c>
      <c r="B1806">
        <v>782</v>
      </c>
      <c r="D1806" t="str">
        <f t="shared" si="28"/>
        <v>782</v>
      </c>
    </row>
    <row r="1807" spans="1:4" x14ac:dyDescent="0.25">
      <c r="A1807" t="s">
        <v>1561</v>
      </c>
      <c r="B1807">
        <v>783</v>
      </c>
      <c r="D1807" t="str">
        <f t="shared" si="28"/>
        <v>783</v>
      </c>
    </row>
    <row r="1808" spans="1:4" x14ac:dyDescent="0.25">
      <c r="A1808" t="s">
        <v>1561</v>
      </c>
      <c r="B1808">
        <v>784</v>
      </c>
      <c r="D1808" t="str">
        <f t="shared" si="28"/>
        <v>784</v>
      </c>
    </row>
    <row r="1809" spans="1:4" x14ac:dyDescent="0.25">
      <c r="A1809" t="s">
        <v>1561</v>
      </c>
      <c r="B1809">
        <v>785</v>
      </c>
      <c r="D1809" t="str">
        <f t="shared" si="28"/>
        <v>785</v>
      </c>
    </row>
    <row r="1810" spans="1:4" x14ac:dyDescent="0.25">
      <c r="A1810" t="s">
        <v>1561</v>
      </c>
      <c r="B1810">
        <v>786</v>
      </c>
      <c r="D1810" t="str">
        <f t="shared" si="28"/>
        <v>786</v>
      </c>
    </row>
    <row r="1811" spans="1:4" x14ac:dyDescent="0.25">
      <c r="A1811" t="s">
        <v>1561</v>
      </c>
      <c r="B1811">
        <v>787</v>
      </c>
      <c r="D1811" t="str">
        <f t="shared" si="28"/>
        <v>787</v>
      </c>
    </row>
    <row r="1812" spans="1:4" x14ac:dyDescent="0.25">
      <c r="A1812" t="s">
        <v>1561</v>
      </c>
      <c r="B1812">
        <v>788</v>
      </c>
      <c r="D1812" t="str">
        <f t="shared" si="28"/>
        <v>788</v>
      </c>
    </row>
    <row r="1813" spans="1:4" x14ac:dyDescent="0.25">
      <c r="A1813" t="s">
        <v>1561</v>
      </c>
      <c r="B1813">
        <v>789</v>
      </c>
      <c r="D1813" t="str">
        <f t="shared" si="28"/>
        <v>789</v>
      </c>
    </row>
    <row r="1814" spans="1:4" x14ac:dyDescent="0.25">
      <c r="A1814" t="s">
        <v>1561</v>
      </c>
      <c r="B1814">
        <v>790</v>
      </c>
      <c r="D1814" t="str">
        <f t="shared" si="28"/>
        <v>790</v>
      </c>
    </row>
    <row r="1815" spans="1:4" x14ac:dyDescent="0.25">
      <c r="A1815" t="s">
        <v>1561</v>
      </c>
      <c r="B1815">
        <v>791</v>
      </c>
      <c r="D1815" t="str">
        <f t="shared" si="28"/>
        <v>791</v>
      </c>
    </row>
    <row r="1816" spans="1:4" x14ac:dyDescent="0.25">
      <c r="A1816" t="s">
        <v>1561</v>
      </c>
      <c r="B1816">
        <v>792</v>
      </c>
      <c r="D1816" t="str">
        <f t="shared" si="28"/>
        <v>792</v>
      </c>
    </row>
    <row r="1817" spans="1:4" x14ac:dyDescent="0.25">
      <c r="A1817" t="s">
        <v>1561</v>
      </c>
      <c r="B1817">
        <v>793</v>
      </c>
      <c r="D1817" t="str">
        <f t="shared" si="28"/>
        <v>793</v>
      </c>
    </row>
    <row r="1818" spans="1:4" x14ac:dyDescent="0.25">
      <c r="A1818" t="s">
        <v>1561</v>
      </c>
      <c r="B1818">
        <v>794</v>
      </c>
      <c r="D1818" t="str">
        <f t="shared" si="28"/>
        <v>794</v>
      </c>
    </row>
    <row r="1819" spans="1:4" x14ac:dyDescent="0.25">
      <c r="A1819" t="s">
        <v>1561</v>
      </c>
      <c r="B1819">
        <v>795</v>
      </c>
      <c r="D1819" t="str">
        <f t="shared" si="28"/>
        <v>795</v>
      </c>
    </row>
    <row r="1820" spans="1:4" x14ac:dyDescent="0.25">
      <c r="A1820" t="s">
        <v>1561</v>
      </c>
      <c r="B1820">
        <v>796</v>
      </c>
      <c r="D1820" t="str">
        <f t="shared" si="28"/>
        <v>796</v>
      </c>
    </row>
    <row r="1821" spans="1:4" x14ac:dyDescent="0.25">
      <c r="A1821" t="s">
        <v>1561</v>
      </c>
      <c r="B1821">
        <v>797</v>
      </c>
      <c r="D1821" t="str">
        <f t="shared" si="28"/>
        <v>797</v>
      </c>
    </row>
    <row r="1822" spans="1:4" x14ac:dyDescent="0.25">
      <c r="A1822" t="s">
        <v>1561</v>
      </c>
      <c r="B1822">
        <v>798</v>
      </c>
      <c r="D1822" t="str">
        <f t="shared" si="28"/>
        <v>798</v>
      </c>
    </row>
    <row r="1823" spans="1:4" x14ac:dyDescent="0.25">
      <c r="A1823" t="s">
        <v>1561</v>
      </c>
      <c r="B1823">
        <v>799</v>
      </c>
      <c r="D1823" t="str">
        <f t="shared" si="28"/>
        <v>799</v>
      </c>
    </row>
    <row r="1824" spans="1:4" x14ac:dyDescent="0.25">
      <c r="A1824" t="s">
        <v>1561</v>
      </c>
      <c r="B1824">
        <v>800</v>
      </c>
      <c r="D1824" t="str">
        <f t="shared" si="28"/>
        <v>800</v>
      </c>
    </row>
    <row r="1825" spans="1:4" x14ac:dyDescent="0.25">
      <c r="A1825" t="s">
        <v>1561</v>
      </c>
      <c r="B1825">
        <v>801</v>
      </c>
      <c r="D1825" t="str">
        <f t="shared" si="28"/>
        <v>801</v>
      </c>
    </row>
    <row r="1826" spans="1:4" x14ac:dyDescent="0.25">
      <c r="A1826" t="s">
        <v>1561</v>
      </c>
      <c r="B1826">
        <v>802</v>
      </c>
      <c r="D1826" t="str">
        <f t="shared" si="28"/>
        <v>802</v>
      </c>
    </row>
    <row r="1827" spans="1:4" x14ac:dyDescent="0.25">
      <c r="A1827" t="s">
        <v>1561</v>
      </c>
      <c r="B1827">
        <v>803</v>
      </c>
      <c r="D1827" t="str">
        <f t="shared" si="28"/>
        <v>803</v>
      </c>
    </row>
    <row r="1828" spans="1:4" x14ac:dyDescent="0.25">
      <c r="A1828" t="s">
        <v>1561</v>
      </c>
      <c r="B1828">
        <v>804</v>
      </c>
      <c r="D1828" t="str">
        <f t="shared" si="28"/>
        <v>804</v>
      </c>
    </row>
    <row r="1829" spans="1:4" x14ac:dyDescent="0.25">
      <c r="A1829" t="s">
        <v>1561</v>
      </c>
      <c r="B1829">
        <v>805</v>
      </c>
      <c r="D1829" t="str">
        <f t="shared" si="28"/>
        <v>805</v>
      </c>
    </row>
    <row r="1830" spans="1:4" x14ac:dyDescent="0.25">
      <c r="A1830" t="s">
        <v>1561</v>
      </c>
      <c r="B1830">
        <v>806</v>
      </c>
      <c r="D1830" t="str">
        <f t="shared" si="28"/>
        <v>806</v>
      </c>
    </row>
    <row r="1831" spans="1:4" x14ac:dyDescent="0.25">
      <c r="A1831" t="s">
        <v>1561</v>
      </c>
      <c r="B1831">
        <v>807</v>
      </c>
      <c r="D1831" t="str">
        <f t="shared" si="28"/>
        <v>807</v>
      </c>
    </row>
    <row r="1832" spans="1:4" x14ac:dyDescent="0.25">
      <c r="A1832" t="s">
        <v>1561</v>
      </c>
      <c r="B1832">
        <v>808</v>
      </c>
      <c r="D1832" t="str">
        <f t="shared" si="28"/>
        <v>808</v>
      </c>
    </row>
    <row r="1833" spans="1:4" x14ac:dyDescent="0.25">
      <c r="A1833" t="s">
        <v>1561</v>
      </c>
      <c r="B1833">
        <v>809</v>
      </c>
      <c r="D1833" t="str">
        <f t="shared" si="28"/>
        <v>809</v>
      </c>
    </row>
    <row r="1834" spans="1:4" x14ac:dyDescent="0.25">
      <c r="A1834" t="s">
        <v>1561</v>
      </c>
      <c r="B1834">
        <v>810</v>
      </c>
      <c r="D1834" t="str">
        <f t="shared" si="28"/>
        <v>810</v>
      </c>
    </row>
    <row r="1835" spans="1:4" x14ac:dyDescent="0.25">
      <c r="A1835" t="s">
        <v>1561</v>
      </c>
      <c r="B1835">
        <v>811</v>
      </c>
      <c r="D1835" t="str">
        <f t="shared" si="28"/>
        <v>811</v>
      </c>
    </row>
    <row r="1836" spans="1:4" x14ac:dyDescent="0.25">
      <c r="A1836" t="s">
        <v>1561</v>
      </c>
      <c r="B1836">
        <v>812</v>
      </c>
      <c r="D1836" t="str">
        <f t="shared" si="28"/>
        <v>812</v>
      </c>
    </row>
    <row r="1837" spans="1:4" x14ac:dyDescent="0.25">
      <c r="A1837" t="s">
        <v>1561</v>
      </c>
      <c r="B1837">
        <v>813</v>
      </c>
      <c r="D1837" t="str">
        <f t="shared" si="28"/>
        <v>813</v>
      </c>
    </row>
    <row r="1838" spans="1:4" x14ac:dyDescent="0.25">
      <c r="A1838" t="s">
        <v>1561</v>
      </c>
      <c r="B1838">
        <v>814</v>
      </c>
      <c r="D1838" t="str">
        <f t="shared" si="28"/>
        <v>814</v>
      </c>
    </row>
    <row r="1839" spans="1:4" x14ac:dyDescent="0.25">
      <c r="A1839" t="s">
        <v>1561</v>
      </c>
      <c r="B1839">
        <v>815</v>
      </c>
      <c r="D1839" t="str">
        <f t="shared" si="28"/>
        <v>815</v>
      </c>
    </row>
    <row r="1840" spans="1:4" x14ac:dyDescent="0.25">
      <c r="A1840" t="s">
        <v>1561</v>
      </c>
      <c r="B1840">
        <v>816</v>
      </c>
      <c r="D1840" t="str">
        <f t="shared" si="28"/>
        <v>816</v>
      </c>
    </row>
    <row r="1841" spans="1:4" x14ac:dyDescent="0.25">
      <c r="A1841" t="s">
        <v>1561</v>
      </c>
      <c r="B1841">
        <v>817</v>
      </c>
      <c r="D1841" t="str">
        <f t="shared" si="28"/>
        <v>817</v>
      </c>
    </row>
    <row r="1842" spans="1:4" x14ac:dyDescent="0.25">
      <c r="A1842" t="s">
        <v>1561</v>
      </c>
      <c r="B1842">
        <v>818</v>
      </c>
      <c r="D1842" t="str">
        <f t="shared" si="28"/>
        <v>818</v>
      </c>
    </row>
    <row r="1843" spans="1:4" x14ac:dyDescent="0.25">
      <c r="A1843" t="s">
        <v>1561</v>
      </c>
      <c r="B1843">
        <v>819</v>
      </c>
      <c r="D1843" t="str">
        <f t="shared" si="28"/>
        <v>819</v>
      </c>
    </row>
    <row r="1844" spans="1:4" x14ac:dyDescent="0.25">
      <c r="A1844" t="s">
        <v>1561</v>
      </c>
      <c r="B1844">
        <v>820</v>
      </c>
      <c r="D1844" t="str">
        <f t="shared" si="28"/>
        <v>820</v>
      </c>
    </row>
    <row r="1845" spans="1:4" x14ac:dyDescent="0.25">
      <c r="A1845" t="s">
        <v>1561</v>
      </c>
      <c r="B1845" t="s">
        <v>1733</v>
      </c>
      <c r="D1845" t="str">
        <f t="shared" si="28"/>
        <v>G01</v>
      </c>
    </row>
    <row r="1846" spans="1:4" x14ac:dyDescent="0.25">
      <c r="A1846" t="s">
        <v>1561</v>
      </c>
      <c r="B1846" t="s">
        <v>1737</v>
      </c>
      <c r="D1846" t="str">
        <f t="shared" si="28"/>
        <v>G02</v>
      </c>
    </row>
    <row r="1847" spans="1:4" x14ac:dyDescent="0.25">
      <c r="A1847" t="s">
        <v>1561</v>
      </c>
      <c r="B1847" t="s">
        <v>1741</v>
      </c>
      <c r="D1847" t="str">
        <f t="shared" si="28"/>
        <v>G03</v>
      </c>
    </row>
    <row r="1848" spans="1:4" x14ac:dyDescent="0.25">
      <c r="A1848" t="s">
        <v>1561</v>
      </c>
      <c r="B1848" t="s">
        <v>1745</v>
      </c>
      <c r="D1848" t="str">
        <f t="shared" si="28"/>
        <v>G04</v>
      </c>
    </row>
    <row r="1849" spans="1:4" x14ac:dyDescent="0.25">
      <c r="A1849" t="s">
        <v>1561</v>
      </c>
      <c r="B1849" t="s">
        <v>1749</v>
      </c>
      <c r="D1849" t="str">
        <f t="shared" si="28"/>
        <v>G05</v>
      </c>
    </row>
    <row r="1850" spans="1:4" x14ac:dyDescent="0.25">
      <c r="A1850" t="s">
        <v>1561</v>
      </c>
      <c r="B1850" t="s">
        <v>1753</v>
      </c>
      <c r="D1850" t="str">
        <f t="shared" si="28"/>
        <v>G06</v>
      </c>
    </row>
    <row r="1851" spans="1:4" x14ac:dyDescent="0.25">
      <c r="A1851" t="s">
        <v>1561</v>
      </c>
      <c r="B1851" t="s">
        <v>1757</v>
      </c>
      <c r="D1851" t="str">
        <f t="shared" si="28"/>
        <v>G07</v>
      </c>
    </row>
    <row r="1852" spans="1:4" x14ac:dyDescent="0.25">
      <c r="A1852" t="s">
        <v>1561</v>
      </c>
      <c r="B1852" t="s">
        <v>1761</v>
      </c>
      <c r="D1852" t="str">
        <f t="shared" si="28"/>
        <v>G08</v>
      </c>
    </row>
    <row r="1853" spans="1:4" x14ac:dyDescent="0.25">
      <c r="A1853" t="s">
        <v>1561</v>
      </c>
      <c r="B1853" t="s">
        <v>1765</v>
      </c>
      <c r="D1853" t="str">
        <f t="shared" si="28"/>
        <v>G09</v>
      </c>
    </row>
    <row r="1854" spans="1:4" x14ac:dyDescent="0.25">
      <c r="A1854" t="s">
        <v>1561</v>
      </c>
      <c r="B1854" t="s">
        <v>1769</v>
      </c>
      <c r="D1854" t="str">
        <f t="shared" si="28"/>
        <v>G10</v>
      </c>
    </row>
    <row r="1855" spans="1:4" x14ac:dyDescent="0.25">
      <c r="A1855" t="s">
        <v>1561</v>
      </c>
      <c r="B1855" t="s">
        <v>1773</v>
      </c>
      <c r="D1855" t="str">
        <f t="shared" si="28"/>
        <v>G11</v>
      </c>
    </row>
    <row r="1856" spans="1:4" x14ac:dyDescent="0.25">
      <c r="A1856" t="s">
        <v>1561</v>
      </c>
      <c r="B1856" t="s">
        <v>1777</v>
      </c>
      <c r="D1856" t="str">
        <f t="shared" si="28"/>
        <v>G12</v>
      </c>
    </row>
    <row r="1857" spans="1:4" x14ac:dyDescent="0.25">
      <c r="A1857" t="s">
        <v>1561</v>
      </c>
      <c r="B1857" t="s">
        <v>1781</v>
      </c>
      <c r="D1857" t="str">
        <f t="shared" si="28"/>
        <v>G13</v>
      </c>
    </row>
    <row r="1858" spans="1:4" x14ac:dyDescent="0.25">
      <c r="A1858" t="s">
        <v>1561</v>
      </c>
      <c r="B1858" t="s">
        <v>1785</v>
      </c>
      <c r="D1858" t="str">
        <f t="shared" si="28"/>
        <v>G14</v>
      </c>
    </row>
    <row r="1859" spans="1:4" x14ac:dyDescent="0.25">
      <c r="A1859" t="s">
        <v>1561</v>
      </c>
      <c r="B1859" t="s">
        <v>1789</v>
      </c>
      <c r="D1859" t="str">
        <f t="shared" ref="D1859:D1922" si="29">TEXT(B1859,"000")</f>
        <v>G15</v>
      </c>
    </row>
    <row r="1860" spans="1:4" x14ac:dyDescent="0.25">
      <c r="A1860" t="s">
        <v>1561</v>
      </c>
      <c r="B1860" t="s">
        <v>1793</v>
      </c>
      <c r="D1860" t="str">
        <f t="shared" si="29"/>
        <v>G16</v>
      </c>
    </row>
    <row r="1861" spans="1:4" x14ac:dyDescent="0.25">
      <c r="A1861" t="s">
        <v>1561</v>
      </c>
      <c r="B1861" t="s">
        <v>1797</v>
      </c>
      <c r="D1861" t="str">
        <f t="shared" si="29"/>
        <v>G17</v>
      </c>
    </row>
    <row r="1862" spans="1:4" x14ac:dyDescent="0.25">
      <c r="A1862" t="s">
        <v>1561</v>
      </c>
      <c r="B1862" t="s">
        <v>1801</v>
      </c>
      <c r="D1862" t="str">
        <f t="shared" si="29"/>
        <v>G18</v>
      </c>
    </row>
    <row r="1863" spans="1:4" x14ac:dyDescent="0.25">
      <c r="A1863" t="s">
        <v>1561</v>
      </c>
      <c r="B1863" t="s">
        <v>1805</v>
      </c>
      <c r="D1863" t="str">
        <f t="shared" si="29"/>
        <v>G19</v>
      </c>
    </row>
    <row r="1864" spans="1:4" x14ac:dyDescent="0.25">
      <c r="A1864" t="s">
        <v>1561</v>
      </c>
      <c r="B1864" t="s">
        <v>1809</v>
      </c>
      <c r="D1864" t="str">
        <f t="shared" si="29"/>
        <v>G20</v>
      </c>
    </row>
    <row r="1865" spans="1:4" x14ac:dyDescent="0.25">
      <c r="A1865" t="s">
        <v>1561</v>
      </c>
      <c r="B1865" t="s">
        <v>1813</v>
      </c>
      <c r="D1865" t="str">
        <f t="shared" si="29"/>
        <v>G21</v>
      </c>
    </row>
    <row r="1866" spans="1:4" x14ac:dyDescent="0.25">
      <c r="A1866" t="s">
        <v>1561</v>
      </c>
      <c r="B1866" t="s">
        <v>1817</v>
      </c>
      <c r="D1866" t="str">
        <f t="shared" si="29"/>
        <v>G22</v>
      </c>
    </row>
    <row r="1867" spans="1:4" x14ac:dyDescent="0.25">
      <c r="A1867" t="s">
        <v>1561</v>
      </c>
      <c r="B1867" t="s">
        <v>1821</v>
      </c>
      <c r="D1867" t="str">
        <f t="shared" si="29"/>
        <v>K91</v>
      </c>
    </row>
    <row r="1868" spans="1:4" x14ac:dyDescent="0.25">
      <c r="A1868" t="s">
        <v>1561</v>
      </c>
      <c r="B1868" t="s">
        <v>1825</v>
      </c>
      <c r="D1868" t="str">
        <f t="shared" si="29"/>
        <v>L01</v>
      </c>
    </row>
    <row r="1869" spans="1:4" x14ac:dyDescent="0.25">
      <c r="A1869" t="s">
        <v>1561</v>
      </c>
      <c r="B1869" t="s">
        <v>1829</v>
      </c>
      <c r="D1869" t="str">
        <f t="shared" si="29"/>
        <v>L02</v>
      </c>
    </row>
    <row r="1870" spans="1:4" x14ac:dyDescent="0.25">
      <c r="A1870" t="s">
        <v>1561</v>
      </c>
      <c r="B1870" t="s">
        <v>1833</v>
      </c>
      <c r="D1870" t="str">
        <f t="shared" si="29"/>
        <v>L03</v>
      </c>
    </row>
    <row r="1871" spans="1:4" x14ac:dyDescent="0.25">
      <c r="A1871" t="s">
        <v>1561</v>
      </c>
      <c r="B1871" t="s">
        <v>1837</v>
      </c>
      <c r="D1871" t="str">
        <f t="shared" si="29"/>
        <v>L04</v>
      </c>
    </row>
    <row r="1872" spans="1:4" x14ac:dyDescent="0.25">
      <c r="A1872" t="s">
        <v>1561</v>
      </c>
      <c r="B1872" t="s">
        <v>1841</v>
      </c>
      <c r="D1872" t="str">
        <f t="shared" si="29"/>
        <v>L05</v>
      </c>
    </row>
    <row r="1873" spans="1:4" x14ac:dyDescent="0.25">
      <c r="A1873" t="s">
        <v>1561</v>
      </c>
      <c r="B1873" t="s">
        <v>1845</v>
      </c>
      <c r="D1873" t="str">
        <f t="shared" si="29"/>
        <v>L06</v>
      </c>
    </row>
    <row r="1874" spans="1:4" x14ac:dyDescent="0.25">
      <c r="A1874" t="s">
        <v>1561</v>
      </c>
      <c r="B1874" t="s">
        <v>1849</v>
      </c>
      <c r="D1874" t="str">
        <f t="shared" si="29"/>
        <v>L07</v>
      </c>
    </row>
    <row r="1875" spans="1:4" x14ac:dyDescent="0.25">
      <c r="A1875" t="s">
        <v>1561</v>
      </c>
      <c r="B1875" t="s">
        <v>1853</v>
      </c>
      <c r="D1875" t="str">
        <f t="shared" si="29"/>
        <v>L08</v>
      </c>
    </row>
    <row r="1876" spans="1:4" x14ac:dyDescent="0.25">
      <c r="A1876" t="s">
        <v>1561</v>
      </c>
      <c r="B1876" t="s">
        <v>1857</v>
      </c>
      <c r="D1876" t="str">
        <f t="shared" si="29"/>
        <v>L10</v>
      </c>
    </row>
    <row r="1877" spans="1:4" x14ac:dyDescent="0.25">
      <c r="A1877" t="s">
        <v>1561</v>
      </c>
      <c r="B1877" t="s">
        <v>1861</v>
      </c>
      <c r="D1877" t="str">
        <f t="shared" si="29"/>
        <v>L12</v>
      </c>
    </row>
    <row r="1878" spans="1:4" x14ac:dyDescent="0.25">
      <c r="A1878" t="s">
        <v>1561</v>
      </c>
      <c r="B1878" t="s">
        <v>1865</v>
      </c>
      <c r="D1878" t="str">
        <f t="shared" si="29"/>
        <v>L13</v>
      </c>
    </row>
    <row r="1879" spans="1:4" x14ac:dyDescent="0.25">
      <c r="A1879" t="s">
        <v>1561</v>
      </c>
      <c r="B1879" t="s">
        <v>1869</v>
      </c>
      <c r="D1879" t="str">
        <f t="shared" si="29"/>
        <v>L32</v>
      </c>
    </row>
    <row r="1880" spans="1:4" x14ac:dyDescent="0.25">
      <c r="A1880" t="s">
        <v>1561</v>
      </c>
      <c r="B1880" t="s">
        <v>1872</v>
      </c>
      <c r="D1880" t="str">
        <f t="shared" si="29"/>
        <v>L33</v>
      </c>
    </row>
    <row r="1881" spans="1:4" x14ac:dyDescent="0.25">
      <c r="A1881" t="s">
        <v>1561</v>
      </c>
      <c r="B1881" t="s">
        <v>1876</v>
      </c>
      <c r="D1881" t="str">
        <f t="shared" si="29"/>
        <v>L34</v>
      </c>
    </row>
    <row r="1882" spans="1:4" x14ac:dyDescent="0.25">
      <c r="A1882" t="s">
        <v>1561</v>
      </c>
      <c r="B1882" t="s">
        <v>1880</v>
      </c>
      <c r="D1882" t="str">
        <f t="shared" si="29"/>
        <v>Z99</v>
      </c>
    </row>
    <row r="1883" spans="1:4" x14ac:dyDescent="0.25">
      <c r="A1883" t="s">
        <v>1884</v>
      </c>
      <c r="B1883">
        <v>1</v>
      </c>
      <c r="D1883" t="str">
        <f t="shared" si="29"/>
        <v>001</v>
      </c>
    </row>
    <row r="1884" spans="1:4" x14ac:dyDescent="0.25">
      <c r="A1884" t="s">
        <v>1884</v>
      </c>
      <c r="B1884">
        <v>2</v>
      </c>
      <c r="D1884" t="str">
        <f t="shared" si="29"/>
        <v>002</v>
      </c>
    </row>
    <row r="1885" spans="1:4" x14ac:dyDescent="0.25">
      <c r="A1885" t="s">
        <v>1884</v>
      </c>
      <c r="B1885">
        <v>3</v>
      </c>
      <c r="D1885" t="str">
        <f t="shared" si="29"/>
        <v>003</v>
      </c>
    </row>
    <row r="1886" spans="1:4" x14ac:dyDescent="0.25">
      <c r="A1886" t="s">
        <v>1884</v>
      </c>
      <c r="B1886">
        <v>4</v>
      </c>
      <c r="D1886" t="str">
        <f t="shared" si="29"/>
        <v>004</v>
      </c>
    </row>
    <row r="1887" spans="1:4" x14ac:dyDescent="0.25">
      <c r="A1887" t="s">
        <v>1884</v>
      </c>
      <c r="B1887">
        <v>5</v>
      </c>
      <c r="D1887" t="str">
        <f t="shared" si="29"/>
        <v>005</v>
      </c>
    </row>
    <row r="1888" spans="1:4" x14ac:dyDescent="0.25">
      <c r="A1888" t="s">
        <v>1884</v>
      </c>
      <c r="B1888">
        <v>6</v>
      </c>
      <c r="D1888" t="str">
        <f t="shared" si="29"/>
        <v>006</v>
      </c>
    </row>
    <row r="1889" spans="1:4" x14ac:dyDescent="0.25">
      <c r="A1889" t="s">
        <v>1884</v>
      </c>
      <c r="B1889">
        <v>7</v>
      </c>
      <c r="D1889" t="str">
        <f t="shared" si="29"/>
        <v>007</v>
      </c>
    </row>
    <row r="1890" spans="1:4" x14ac:dyDescent="0.25">
      <c r="A1890" t="s">
        <v>1884</v>
      </c>
      <c r="B1890">
        <v>99</v>
      </c>
      <c r="D1890" t="str">
        <f t="shared" si="29"/>
        <v>099</v>
      </c>
    </row>
    <row r="1891" spans="1:4" x14ac:dyDescent="0.25">
      <c r="A1891" t="s">
        <v>1884</v>
      </c>
      <c r="B1891">
        <v>608</v>
      </c>
      <c r="D1891" t="str">
        <f t="shared" si="29"/>
        <v>608</v>
      </c>
    </row>
    <row r="1892" spans="1:4" x14ac:dyDescent="0.25">
      <c r="A1892" t="s">
        <v>1884</v>
      </c>
      <c r="B1892">
        <v>609</v>
      </c>
      <c r="D1892" t="str">
        <f t="shared" si="29"/>
        <v>609</v>
      </c>
    </row>
    <row r="1893" spans="1:4" x14ac:dyDescent="0.25">
      <c r="A1893" t="s">
        <v>1912</v>
      </c>
      <c r="B1893">
        <v>601</v>
      </c>
      <c r="D1893" t="str">
        <f t="shared" si="29"/>
        <v>601</v>
      </c>
    </row>
    <row r="1894" spans="1:4" x14ac:dyDescent="0.25">
      <c r="A1894" t="s">
        <v>1912</v>
      </c>
      <c r="B1894">
        <v>602</v>
      </c>
      <c r="D1894" t="str">
        <f t="shared" si="29"/>
        <v>602</v>
      </c>
    </row>
    <row r="1895" spans="1:4" x14ac:dyDescent="0.25">
      <c r="A1895" t="s">
        <v>1912</v>
      </c>
      <c r="B1895">
        <v>603</v>
      </c>
      <c r="D1895" t="str">
        <f t="shared" si="29"/>
        <v>603</v>
      </c>
    </row>
    <row r="1896" spans="1:4" x14ac:dyDescent="0.25">
      <c r="A1896" t="s">
        <v>1912</v>
      </c>
      <c r="B1896">
        <v>604</v>
      </c>
      <c r="D1896" t="str">
        <f t="shared" si="29"/>
        <v>604</v>
      </c>
    </row>
    <row r="1897" spans="1:4" x14ac:dyDescent="0.25">
      <c r="A1897" t="s">
        <v>1912</v>
      </c>
      <c r="B1897">
        <v>606</v>
      </c>
      <c r="D1897" t="str">
        <f t="shared" si="29"/>
        <v>606</v>
      </c>
    </row>
    <row r="1898" spans="1:4" x14ac:dyDescent="0.25">
      <c r="A1898" t="s">
        <v>1912</v>
      </c>
      <c r="B1898">
        <v>607</v>
      </c>
      <c r="D1898" t="str">
        <f t="shared" si="29"/>
        <v>607</v>
      </c>
    </row>
    <row r="1899" spans="1:4" x14ac:dyDescent="0.25">
      <c r="A1899" t="s">
        <v>1912</v>
      </c>
      <c r="B1899">
        <v>608</v>
      </c>
      <c r="D1899" t="str">
        <f t="shared" si="29"/>
        <v>608</v>
      </c>
    </row>
    <row r="1900" spans="1:4" x14ac:dyDescent="0.25">
      <c r="A1900" t="s">
        <v>1912</v>
      </c>
      <c r="B1900">
        <v>610</v>
      </c>
      <c r="D1900" t="str">
        <f t="shared" si="29"/>
        <v>610</v>
      </c>
    </row>
    <row r="1901" spans="1:4" x14ac:dyDescent="0.25">
      <c r="A1901" t="s">
        <v>1912</v>
      </c>
      <c r="B1901">
        <v>611</v>
      </c>
      <c r="D1901" t="str">
        <f t="shared" si="29"/>
        <v>611</v>
      </c>
    </row>
    <row r="1902" spans="1:4" x14ac:dyDescent="0.25">
      <c r="A1902" t="s">
        <v>1912</v>
      </c>
      <c r="B1902">
        <v>612</v>
      </c>
      <c r="D1902" t="str">
        <f t="shared" si="29"/>
        <v>612</v>
      </c>
    </row>
    <row r="1903" spans="1:4" x14ac:dyDescent="0.25">
      <c r="A1903" t="s">
        <v>1912</v>
      </c>
      <c r="B1903">
        <v>613</v>
      </c>
      <c r="D1903" t="str">
        <f t="shared" si="29"/>
        <v>613</v>
      </c>
    </row>
    <row r="1904" spans="1:4" x14ac:dyDescent="0.25">
      <c r="A1904" t="s">
        <v>1912</v>
      </c>
      <c r="B1904">
        <v>615</v>
      </c>
      <c r="D1904" t="str">
        <f t="shared" si="29"/>
        <v>615</v>
      </c>
    </row>
    <row r="1905" spans="1:4" x14ac:dyDescent="0.25">
      <c r="A1905" t="s">
        <v>1912</v>
      </c>
      <c r="B1905">
        <v>619</v>
      </c>
      <c r="D1905" t="str">
        <f t="shared" si="29"/>
        <v>619</v>
      </c>
    </row>
    <row r="1906" spans="1:4" x14ac:dyDescent="0.25">
      <c r="A1906" t="s">
        <v>1912</v>
      </c>
      <c r="B1906">
        <v>620</v>
      </c>
      <c r="D1906" t="str">
        <f t="shared" si="29"/>
        <v>620</v>
      </c>
    </row>
    <row r="1907" spans="1:4" x14ac:dyDescent="0.25">
      <c r="A1907" t="s">
        <v>1912</v>
      </c>
      <c r="B1907">
        <v>622</v>
      </c>
      <c r="D1907" t="str">
        <f t="shared" si="29"/>
        <v>622</v>
      </c>
    </row>
    <row r="1908" spans="1:4" x14ac:dyDescent="0.25">
      <c r="A1908" t="s">
        <v>1912</v>
      </c>
      <c r="B1908">
        <v>624</v>
      </c>
      <c r="D1908" t="str">
        <f t="shared" si="29"/>
        <v>624</v>
      </c>
    </row>
    <row r="1909" spans="1:4" x14ac:dyDescent="0.25">
      <c r="A1909" t="s">
        <v>1912</v>
      </c>
      <c r="B1909">
        <v>625</v>
      </c>
      <c r="D1909" t="str">
        <f t="shared" si="29"/>
        <v>625</v>
      </c>
    </row>
    <row r="1910" spans="1:4" x14ac:dyDescent="0.25">
      <c r="A1910" t="s">
        <v>1912</v>
      </c>
      <c r="B1910">
        <v>626</v>
      </c>
      <c r="D1910" t="str">
        <f t="shared" si="29"/>
        <v>626</v>
      </c>
    </row>
    <row r="1911" spans="1:4" x14ac:dyDescent="0.25">
      <c r="A1911" t="s">
        <v>1912</v>
      </c>
      <c r="B1911">
        <v>627</v>
      </c>
      <c r="D1911" t="str">
        <f t="shared" si="29"/>
        <v>627</v>
      </c>
    </row>
    <row r="1912" spans="1:4" x14ac:dyDescent="0.25">
      <c r="A1912" t="s">
        <v>1912</v>
      </c>
      <c r="B1912">
        <v>628</v>
      </c>
      <c r="D1912" t="str">
        <f t="shared" si="29"/>
        <v>628</v>
      </c>
    </row>
    <row r="1913" spans="1:4" x14ac:dyDescent="0.25">
      <c r="A1913" t="s">
        <v>1912</v>
      </c>
      <c r="B1913">
        <v>629</v>
      </c>
      <c r="D1913" t="str">
        <f t="shared" si="29"/>
        <v>629</v>
      </c>
    </row>
    <row r="1914" spans="1:4" x14ac:dyDescent="0.25">
      <c r="A1914" t="s">
        <v>1912</v>
      </c>
      <c r="B1914">
        <v>630</v>
      </c>
      <c r="D1914" t="str">
        <f t="shared" si="29"/>
        <v>630</v>
      </c>
    </row>
    <row r="1915" spans="1:4" x14ac:dyDescent="0.25">
      <c r="A1915" t="s">
        <v>1912</v>
      </c>
      <c r="B1915">
        <v>631</v>
      </c>
      <c r="D1915" t="str">
        <f t="shared" si="29"/>
        <v>631</v>
      </c>
    </row>
    <row r="1916" spans="1:4" x14ac:dyDescent="0.25">
      <c r="A1916" t="s">
        <v>1912</v>
      </c>
      <c r="B1916">
        <v>632</v>
      </c>
      <c r="D1916" t="str">
        <f t="shared" si="29"/>
        <v>632</v>
      </c>
    </row>
    <row r="1917" spans="1:4" x14ac:dyDescent="0.25">
      <c r="A1917" t="s">
        <v>1912</v>
      </c>
      <c r="B1917">
        <v>633</v>
      </c>
      <c r="D1917" t="str">
        <f t="shared" si="29"/>
        <v>633</v>
      </c>
    </row>
    <row r="1918" spans="1:4" x14ac:dyDescent="0.25">
      <c r="A1918" t="s">
        <v>1912</v>
      </c>
      <c r="B1918">
        <v>634</v>
      </c>
      <c r="D1918" t="str">
        <f t="shared" si="29"/>
        <v>634</v>
      </c>
    </row>
    <row r="1919" spans="1:4" x14ac:dyDescent="0.25">
      <c r="A1919" t="s">
        <v>1912</v>
      </c>
      <c r="B1919">
        <v>635</v>
      </c>
      <c r="D1919" t="str">
        <f t="shared" si="29"/>
        <v>635</v>
      </c>
    </row>
    <row r="1920" spans="1:4" x14ac:dyDescent="0.25">
      <c r="A1920" t="s">
        <v>1912</v>
      </c>
      <c r="B1920">
        <v>636</v>
      </c>
      <c r="D1920" t="str">
        <f t="shared" si="29"/>
        <v>636</v>
      </c>
    </row>
    <row r="1921" spans="1:4" x14ac:dyDescent="0.25">
      <c r="A1921" t="s">
        <v>1912</v>
      </c>
      <c r="B1921">
        <v>637</v>
      </c>
      <c r="D1921" t="str">
        <f t="shared" si="29"/>
        <v>637</v>
      </c>
    </row>
    <row r="1922" spans="1:4" x14ac:dyDescent="0.25">
      <c r="A1922" t="s">
        <v>1912</v>
      </c>
      <c r="B1922">
        <v>638</v>
      </c>
      <c r="D1922" t="str">
        <f t="shared" si="29"/>
        <v>638</v>
      </c>
    </row>
    <row r="1923" spans="1:4" x14ac:dyDescent="0.25">
      <c r="A1923" t="s">
        <v>1912</v>
      </c>
      <c r="B1923">
        <v>639</v>
      </c>
      <c r="D1923" t="str">
        <f t="shared" ref="D1923:D1986" si="30">TEXT(B1923,"000")</f>
        <v>639</v>
      </c>
    </row>
    <row r="1924" spans="1:4" x14ac:dyDescent="0.25">
      <c r="A1924" t="s">
        <v>1912</v>
      </c>
      <c r="B1924">
        <v>640</v>
      </c>
      <c r="D1924" t="str">
        <f t="shared" si="30"/>
        <v>640</v>
      </c>
    </row>
    <row r="1925" spans="1:4" x14ac:dyDescent="0.25">
      <c r="A1925" t="s">
        <v>1912</v>
      </c>
      <c r="B1925">
        <v>641</v>
      </c>
      <c r="D1925" t="str">
        <f t="shared" si="30"/>
        <v>641</v>
      </c>
    </row>
    <row r="1926" spans="1:4" x14ac:dyDescent="0.25">
      <c r="A1926" t="s">
        <v>1912</v>
      </c>
      <c r="B1926">
        <v>642</v>
      </c>
      <c r="D1926" t="str">
        <f t="shared" si="30"/>
        <v>642</v>
      </c>
    </row>
    <row r="1927" spans="1:4" x14ac:dyDescent="0.25">
      <c r="A1927" t="s">
        <v>1912</v>
      </c>
      <c r="B1927">
        <v>643</v>
      </c>
      <c r="D1927" t="str">
        <f t="shared" si="30"/>
        <v>643</v>
      </c>
    </row>
    <row r="1928" spans="1:4" x14ac:dyDescent="0.25">
      <c r="A1928" t="s">
        <v>1912</v>
      </c>
      <c r="B1928">
        <v>644</v>
      </c>
      <c r="D1928" t="str">
        <f t="shared" si="30"/>
        <v>644</v>
      </c>
    </row>
    <row r="1929" spans="1:4" x14ac:dyDescent="0.25">
      <c r="A1929" t="s">
        <v>1912</v>
      </c>
      <c r="B1929">
        <v>645</v>
      </c>
      <c r="D1929" t="str">
        <f t="shared" si="30"/>
        <v>645</v>
      </c>
    </row>
    <row r="1930" spans="1:4" x14ac:dyDescent="0.25">
      <c r="A1930" t="s">
        <v>1912</v>
      </c>
      <c r="B1930">
        <v>646</v>
      </c>
      <c r="D1930" t="str">
        <f t="shared" si="30"/>
        <v>646</v>
      </c>
    </row>
    <row r="1931" spans="1:4" x14ac:dyDescent="0.25">
      <c r="A1931" t="s">
        <v>1912</v>
      </c>
      <c r="B1931">
        <v>647</v>
      </c>
      <c r="D1931" t="str">
        <f t="shared" si="30"/>
        <v>647</v>
      </c>
    </row>
    <row r="1932" spans="1:4" x14ac:dyDescent="0.25">
      <c r="A1932" t="s">
        <v>1912</v>
      </c>
      <c r="B1932">
        <v>648</v>
      </c>
      <c r="D1932" t="str">
        <f t="shared" si="30"/>
        <v>648</v>
      </c>
    </row>
    <row r="1933" spans="1:4" x14ac:dyDescent="0.25">
      <c r="A1933" t="s">
        <v>1912</v>
      </c>
      <c r="B1933">
        <v>649</v>
      </c>
      <c r="D1933" t="str">
        <f t="shared" si="30"/>
        <v>649</v>
      </c>
    </row>
    <row r="1934" spans="1:4" x14ac:dyDescent="0.25">
      <c r="A1934" t="s">
        <v>1912</v>
      </c>
      <c r="B1934">
        <v>650</v>
      </c>
      <c r="D1934" t="str">
        <f t="shared" si="30"/>
        <v>650</v>
      </c>
    </row>
    <row r="1935" spans="1:4" x14ac:dyDescent="0.25">
      <c r="A1935" t="s">
        <v>1912</v>
      </c>
      <c r="B1935">
        <v>651</v>
      </c>
      <c r="D1935" t="str">
        <f t="shared" si="30"/>
        <v>651</v>
      </c>
    </row>
    <row r="1936" spans="1:4" x14ac:dyDescent="0.25">
      <c r="A1936" t="s">
        <v>1912</v>
      </c>
      <c r="B1936">
        <v>652</v>
      </c>
      <c r="D1936" t="str">
        <f t="shared" si="30"/>
        <v>652</v>
      </c>
    </row>
    <row r="1937" spans="1:4" x14ac:dyDescent="0.25">
      <c r="A1937" t="s">
        <v>1912</v>
      </c>
      <c r="B1937">
        <v>653</v>
      </c>
      <c r="D1937" t="str">
        <f t="shared" si="30"/>
        <v>653</v>
      </c>
    </row>
    <row r="1938" spans="1:4" x14ac:dyDescent="0.25">
      <c r="A1938" t="s">
        <v>1912</v>
      </c>
      <c r="B1938">
        <v>654</v>
      </c>
      <c r="D1938" t="str">
        <f t="shared" si="30"/>
        <v>654</v>
      </c>
    </row>
    <row r="1939" spans="1:4" x14ac:dyDescent="0.25">
      <c r="A1939" t="s">
        <v>1912</v>
      </c>
      <c r="B1939">
        <v>655</v>
      </c>
      <c r="D1939" t="str">
        <f t="shared" si="30"/>
        <v>655</v>
      </c>
    </row>
    <row r="1940" spans="1:4" x14ac:dyDescent="0.25">
      <c r="A1940" t="s">
        <v>1912</v>
      </c>
      <c r="B1940">
        <v>656</v>
      </c>
      <c r="D1940" t="str">
        <f t="shared" si="30"/>
        <v>656</v>
      </c>
    </row>
    <row r="1941" spans="1:4" x14ac:dyDescent="0.25">
      <c r="A1941" t="s">
        <v>1912</v>
      </c>
      <c r="B1941">
        <v>699</v>
      </c>
      <c r="D1941" t="str">
        <f t="shared" si="30"/>
        <v>699</v>
      </c>
    </row>
    <row r="1942" spans="1:4" x14ac:dyDescent="0.25">
      <c r="A1942" t="s">
        <v>2058</v>
      </c>
      <c r="B1942">
        <v>105</v>
      </c>
      <c r="D1942" t="str">
        <f t="shared" si="30"/>
        <v>105</v>
      </c>
    </row>
    <row r="1943" spans="1:4" x14ac:dyDescent="0.25">
      <c r="A1943" t="s">
        <v>2058</v>
      </c>
      <c r="B1943">
        <v>701</v>
      </c>
      <c r="D1943" t="str">
        <f t="shared" si="30"/>
        <v>701</v>
      </c>
    </row>
    <row r="1944" spans="1:4" x14ac:dyDescent="0.25">
      <c r="A1944" t="s">
        <v>2058</v>
      </c>
      <c r="B1944">
        <v>703</v>
      </c>
      <c r="D1944" t="str">
        <f t="shared" si="30"/>
        <v>703</v>
      </c>
    </row>
    <row r="1945" spans="1:4" x14ac:dyDescent="0.25">
      <c r="A1945" t="s">
        <v>2058</v>
      </c>
      <c r="B1945">
        <v>707</v>
      </c>
      <c r="D1945" t="str">
        <f t="shared" si="30"/>
        <v>707</v>
      </c>
    </row>
    <row r="1946" spans="1:4" x14ac:dyDescent="0.25">
      <c r="A1946" t="s">
        <v>2058</v>
      </c>
      <c r="B1946">
        <v>711</v>
      </c>
      <c r="D1946" t="str">
        <f t="shared" si="30"/>
        <v>711</v>
      </c>
    </row>
    <row r="1947" spans="1:4" x14ac:dyDescent="0.25">
      <c r="A1947" t="s">
        <v>2058</v>
      </c>
      <c r="B1947">
        <v>712</v>
      </c>
      <c r="D1947" t="str">
        <f t="shared" si="30"/>
        <v>712</v>
      </c>
    </row>
    <row r="1948" spans="1:4" x14ac:dyDescent="0.25">
      <c r="A1948" t="s">
        <v>2058</v>
      </c>
      <c r="B1948">
        <v>714</v>
      </c>
      <c r="D1948" t="str">
        <f t="shared" si="30"/>
        <v>714</v>
      </c>
    </row>
    <row r="1949" spans="1:4" x14ac:dyDescent="0.25">
      <c r="A1949" t="s">
        <v>2058</v>
      </c>
      <c r="B1949">
        <v>715</v>
      </c>
      <c r="D1949" t="str">
        <f t="shared" si="30"/>
        <v>715</v>
      </c>
    </row>
    <row r="1950" spans="1:4" x14ac:dyDescent="0.25">
      <c r="A1950" t="s">
        <v>2058</v>
      </c>
      <c r="B1950">
        <v>716</v>
      </c>
      <c r="D1950" t="str">
        <f t="shared" si="30"/>
        <v>716</v>
      </c>
    </row>
    <row r="1951" spans="1:4" x14ac:dyDescent="0.25">
      <c r="A1951" t="s">
        <v>2058</v>
      </c>
      <c r="B1951">
        <v>722</v>
      </c>
      <c r="D1951" t="str">
        <f t="shared" si="30"/>
        <v>722</v>
      </c>
    </row>
    <row r="1952" spans="1:4" x14ac:dyDescent="0.25">
      <c r="A1952" t="s">
        <v>2058</v>
      </c>
      <c r="B1952">
        <v>724</v>
      </c>
      <c r="D1952" t="str">
        <f t="shared" si="30"/>
        <v>724</v>
      </c>
    </row>
    <row r="1953" spans="1:4" x14ac:dyDescent="0.25">
      <c r="A1953" t="s">
        <v>2058</v>
      </c>
      <c r="B1953">
        <v>726</v>
      </c>
      <c r="D1953" t="str">
        <f t="shared" si="30"/>
        <v>726</v>
      </c>
    </row>
    <row r="1954" spans="1:4" x14ac:dyDescent="0.25">
      <c r="A1954" t="s">
        <v>2058</v>
      </c>
      <c r="B1954">
        <v>730</v>
      </c>
      <c r="D1954" t="str">
        <f t="shared" si="30"/>
        <v>730</v>
      </c>
    </row>
    <row r="1955" spans="1:4" x14ac:dyDescent="0.25">
      <c r="A1955" t="s">
        <v>2058</v>
      </c>
      <c r="B1955">
        <v>750</v>
      </c>
      <c r="D1955" t="str">
        <f t="shared" si="30"/>
        <v>750</v>
      </c>
    </row>
    <row r="1956" spans="1:4" x14ac:dyDescent="0.25">
      <c r="A1956" t="s">
        <v>2058</v>
      </c>
      <c r="B1956">
        <v>751</v>
      </c>
      <c r="D1956" t="str">
        <f t="shared" si="30"/>
        <v>751</v>
      </c>
    </row>
    <row r="1957" spans="1:4" x14ac:dyDescent="0.25">
      <c r="A1957" t="s">
        <v>2058</v>
      </c>
      <c r="B1957">
        <v>752</v>
      </c>
      <c r="D1957" t="str">
        <f t="shared" si="30"/>
        <v>752</v>
      </c>
    </row>
    <row r="1958" spans="1:4" x14ac:dyDescent="0.25">
      <c r="A1958" t="s">
        <v>2058</v>
      </c>
      <c r="B1958">
        <v>753</v>
      </c>
      <c r="D1958" t="str">
        <f t="shared" si="30"/>
        <v>753</v>
      </c>
    </row>
    <row r="1959" spans="1:4" x14ac:dyDescent="0.25">
      <c r="A1959" t="s">
        <v>2058</v>
      </c>
      <c r="B1959">
        <v>754</v>
      </c>
      <c r="D1959" t="str">
        <f t="shared" si="30"/>
        <v>754</v>
      </c>
    </row>
    <row r="1960" spans="1:4" x14ac:dyDescent="0.25">
      <c r="A1960" t="s">
        <v>2058</v>
      </c>
      <c r="B1960">
        <v>755</v>
      </c>
      <c r="D1960" t="str">
        <f t="shared" si="30"/>
        <v>755</v>
      </c>
    </row>
    <row r="1961" spans="1:4" x14ac:dyDescent="0.25">
      <c r="A1961" t="s">
        <v>2058</v>
      </c>
      <c r="B1961">
        <v>756</v>
      </c>
      <c r="D1961" t="str">
        <f t="shared" si="30"/>
        <v>756</v>
      </c>
    </row>
    <row r="1962" spans="1:4" x14ac:dyDescent="0.25">
      <c r="A1962" t="s">
        <v>2058</v>
      </c>
      <c r="B1962">
        <v>757</v>
      </c>
      <c r="D1962" t="str">
        <f t="shared" si="30"/>
        <v>757</v>
      </c>
    </row>
    <row r="1963" spans="1:4" x14ac:dyDescent="0.25">
      <c r="A1963" t="s">
        <v>2058</v>
      </c>
      <c r="B1963">
        <v>758</v>
      </c>
      <c r="D1963" t="str">
        <f t="shared" si="30"/>
        <v>758</v>
      </c>
    </row>
    <row r="1964" spans="1:4" x14ac:dyDescent="0.25">
      <c r="A1964" t="s">
        <v>2058</v>
      </c>
      <c r="B1964">
        <v>759</v>
      </c>
      <c r="D1964" t="str">
        <f t="shared" si="30"/>
        <v>759</v>
      </c>
    </row>
    <row r="1965" spans="1:4" x14ac:dyDescent="0.25">
      <c r="A1965" t="s">
        <v>2058</v>
      </c>
      <c r="B1965">
        <v>760</v>
      </c>
      <c r="D1965" t="str">
        <f t="shared" si="30"/>
        <v>760</v>
      </c>
    </row>
    <row r="1966" spans="1:4" x14ac:dyDescent="0.25">
      <c r="A1966" t="s">
        <v>2058</v>
      </c>
      <c r="B1966">
        <v>761</v>
      </c>
      <c r="D1966" t="str">
        <f t="shared" si="30"/>
        <v>761</v>
      </c>
    </row>
    <row r="1967" spans="1:4" x14ac:dyDescent="0.25">
      <c r="A1967" t="s">
        <v>2128</v>
      </c>
      <c r="B1967">
        <v>100</v>
      </c>
      <c r="D1967" t="str">
        <f t="shared" si="30"/>
        <v>100</v>
      </c>
    </row>
    <row r="1968" spans="1:4" x14ac:dyDescent="0.25">
      <c r="A1968" t="s">
        <v>2128</v>
      </c>
      <c r="B1968">
        <v>755</v>
      </c>
      <c r="D1968" t="str">
        <f t="shared" si="30"/>
        <v>755</v>
      </c>
    </row>
    <row r="1969" spans="1:4" x14ac:dyDescent="0.25">
      <c r="A1969" t="s">
        <v>2135</v>
      </c>
      <c r="B1969">
        <v>714</v>
      </c>
      <c r="D1969" t="str">
        <f t="shared" si="30"/>
        <v>714</v>
      </c>
    </row>
    <row r="1970" spans="1:4" x14ac:dyDescent="0.25">
      <c r="A1970" t="s">
        <v>2135</v>
      </c>
      <c r="B1970">
        <v>715</v>
      </c>
      <c r="D1970" t="str">
        <f t="shared" si="30"/>
        <v>715</v>
      </c>
    </row>
    <row r="1971" spans="1:4" x14ac:dyDescent="0.25">
      <c r="A1971" t="s">
        <v>2135</v>
      </c>
      <c r="B1971">
        <v>752</v>
      </c>
      <c r="D1971" t="str">
        <f t="shared" si="30"/>
        <v>752</v>
      </c>
    </row>
    <row r="1972" spans="1:4" x14ac:dyDescent="0.25">
      <c r="A1972" t="s">
        <v>2135</v>
      </c>
      <c r="B1972">
        <v>753</v>
      </c>
      <c r="D1972" t="str">
        <f t="shared" si="30"/>
        <v>753</v>
      </c>
    </row>
    <row r="1973" spans="1:4" x14ac:dyDescent="0.25">
      <c r="A1973" t="s">
        <v>2135</v>
      </c>
      <c r="B1973">
        <v>757</v>
      </c>
      <c r="D1973" t="str">
        <f t="shared" si="30"/>
        <v>757</v>
      </c>
    </row>
    <row r="1974" spans="1:4" x14ac:dyDescent="0.25">
      <c r="A1974" t="s">
        <v>2148</v>
      </c>
      <c r="B1974">
        <v>711</v>
      </c>
      <c r="D1974" t="str">
        <f t="shared" si="30"/>
        <v>711</v>
      </c>
    </row>
    <row r="1975" spans="1:4" x14ac:dyDescent="0.25">
      <c r="A1975" t="s">
        <v>2148</v>
      </c>
      <c r="B1975">
        <v>714</v>
      </c>
      <c r="D1975" t="str">
        <f t="shared" si="30"/>
        <v>714</v>
      </c>
    </row>
    <row r="1976" spans="1:4" x14ac:dyDescent="0.25">
      <c r="A1976" t="s">
        <v>2148</v>
      </c>
      <c r="B1976">
        <v>715</v>
      </c>
      <c r="D1976" t="str">
        <f t="shared" si="30"/>
        <v>715</v>
      </c>
    </row>
    <row r="1977" spans="1:4" x14ac:dyDescent="0.25">
      <c r="A1977" t="s">
        <v>2148</v>
      </c>
      <c r="B1977">
        <v>725</v>
      </c>
      <c r="D1977" t="str">
        <f t="shared" si="30"/>
        <v>725</v>
      </c>
    </row>
    <row r="1978" spans="1:4" x14ac:dyDescent="0.25">
      <c r="A1978" t="s">
        <v>2148</v>
      </c>
      <c r="B1978">
        <v>745</v>
      </c>
      <c r="D1978" t="str">
        <f t="shared" si="30"/>
        <v>745</v>
      </c>
    </row>
    <row r="1979" spans="1:4" x14ac:dyDescent="0.25">
      <c r="A1979" t="s">
        <v>2148</v>
      </c>
      <c r="B1979">
        <v>752</v>
      </c>
      <c r="D1979" t="str">
        <f t="shared" si="30"/>
        <v>752</v>
      </c>
    </row>
    <row r="1980" spans="1:4" x14ac:dyDescent="0.25">
      <c r="A1980" t="s">
        <v>2148</v>
      </c>
      <c r="B1980">
        <v>753</v>
      </c>
      <c r="D1980" t="str">
        <f t="shared" si="30"/>
        <v>753</v>
      </c>
    </row>
    <row r="1981" spans="1:4" x14ac:dyDescent="0.25">
      <c r="A1981" t="s">
        <v>2148</v>
      </c>
      <c r="B1981">
        <v>757</v>
      </c>
      <c r="D1981" t="str">
        <f t="shared" si="30"/>
        <v>757</v>
      </c>
    </row>
    <row r="1982" spans="1:4" x14ac:dyDescent="0.25">
      <c r="A1982" t="s">
        <v>2168</v>
      </c>
      <c r="B1982">
        <v>101</v>
      </c>
      <c r="D1982" t="str">
        <f t="shared" si="30"/>
        <v>101</v>
      </c>
    </row>
    <row r="1983" spans="1:4" x14ac:dyDescent="0.25">
      <c r="A1983" t="s">
        <v>2168</v>
      </c>
      <c r="B1983">
        <v>564</v>
      </c>
      <c r="D1983" t="str">
        <f t="shared" si="30"/>
        <v>564</v>
      </c>
    </row>
    <row r="1984" spans="1:4" x14ac:dyDescent="0.25">
      <c r="A1984" t="s">
        <v>2168</v>
      </c>
      <c r="B1984">
        <v>567</v>
      </c>
      <c r="D1984" t="str">
        <f t="shared" si="30"/>
        <v>567</v>
      </c>
    </row>
    <row r="1985" spans="1:4" x14ac:dyDescent="0.25">
      <c r="A1985" t="s">
        <v>2168</v>
      </c>
      <c r="B1985">
        <v>570</v>
      </c>
      <c r="D1985" t="str">
        <f t="shared" si="30"/>
        <v>570</v>
      </c>
    </row>
    <row r="1986" spans="1:4" x14ac:dyDescent="0.25">
      <c r="A1986" t="s">
        <v>2180</v>
      </c>
      <c r="B1986">
        <v>564</v>
      </c>
      <c r="D1986" t="str">
        <f t="shared" si="30"/>
        <v>564</v>
      </c>
    </row>
    <row r="1987" spans="1:4" x14ac:dyDescent="0.25">
      <c r="A1987" t="s">
        <v>2180</v>
      </c>
      <c r="B1987">
        <v>567</v>
      </c>
      <c r="D1987" t="str">
        <f t="shared" ref="D1987:D2050" si="31">TEXT(B1987,"000")</f>
        <v>567</v>
      </c>
    </row>
    <row r="1988" spans="1:4" x14ac:dyDescent="0.25">
      <c r="A1988" t="s">
        <v>2186</v>
      </c>
      <c r="B1988">
        <v>564</v>
      </c>
      <c r="D1988" t="str">
        <f t="shared" si="31"/>
        <v>564</v>
      </c>
    </row>
    <row r="1989" spans="1:4" x14ac:dyDescent="0.25">
      <c r="A1989" t="s">
        <v>2186</v>
      </c>
      <c r="B1989">
        <v>567</v>
      </c>
      <c r="D1989" t="str">
        <f t="shared" si="31"/>
        <v>567</v>
      </c>
    </row>
    <row r="1990" spans="1:4" x14ac:dyDescent="0.25">
      <c r="A1990" t="s">
        <v>2192</v>
      </c>
      <c r="B1990">
        <v>564</v>
      </c>
      <c r="D1990" t="str">
        <f t="shared" si="31"/>
        <v>564</v>
      </c>
    </row>
    <row r="1991" spans="1:4" x14ac:dyDescent="0.25">
      <c r="A1991" t="s">
        <v>2192</v>
      </c>
      <c r="B1991">
        <v>567</v>
      </c>
      <c r="D1991" t="str">
        <f t="shared" si="31"/>
        <v>567</v>
      </c>
    </row>
    <row r="1992" spans="1:4" x14ac:dyDescent="0.25">
      <c r="A1992" t="s">
        <v>2198</v>
      </c>
      <c r="B1992">
        <v>564</v>
      </c>
      <c r="D1992" t="str">
        <f t="shared" si="31"/>
        <v>564</v>
      </c>
    </row>
    <row r="1993" spans="1:4" x14ac:dyDescent="0.25">
      <c r="A1993" t="s">
        <v>2202</v>
      </c>
      <c r="B1993">
        <v>58</v>
      </c>
      <c r="D1993" t="str">
        <f t="shared" si="31"/>
        <v>058</v>
      </c>
    </row>
    <row r="1994" spans="1:4" x14ac:dyDescent="0.25">
      <c r="A1994" t="s">
        <v>2202</v>
      </c>
      <c r="B1994">
        <v>69</v>
      </c>
      <c r="D1994" t="str">
        <f t="shared" si="31"/>
        <v>069</v>
      </c>
    </row>
    <row r="1995" spans="1:4" x14ac:dyDescent="0.25">
      <c r="A1995" t="s">
        <v>2202</v>
      </c>
      <c r="B1995">
        <v>83</v>
      </c>
      <c r="D1995" t="str">
        <f t="shared" si="31"/>
        <v>083</v>
      </c>
    </row>
    <row r="1996" spans="1:4" x14ac:dyDescent="0.25">
      <c r="A1996" t="s">
        <v>2202</v>
      </c>
      <c r="B1996">
        <v>89</v>
      </c>
      <c r="D1996" t="str">
        <f t="shared" si="31"/>
        <v>089</v>
      </c>
    </row>
    <row r="1997" spans="1:4" x14ac:dyDescent="0.25">
      <c r="A1997" t="s">
        <v>2202</v>
      </c>
      <c r="B1997">
        <v>91</v>
      </c>
      <c r="D1997" t="str">
        <f t="shared" si="31"/>
        <v>091</v>
      </c>
    </row>
    <row r="1998" spans="1:4" x14ac:dyDescent="0.25">
      <c r="A1998" t="s">
        <v>2202</v>
      </c>
      <c r="B1998">
        <v>93</v>
      </c>
      <c r="D1998" t="str">
        <f t="shared" si="31"/>
        <v>093</v>
      </c>
    </row>
    <row r="1999" spans="1:4" x14ac:dyDescent="0.25">
      <c r="A1999" t="s">
        <v>2202</v>
      </c>
      <c r="B1999">
        <v>94</v>
      </c>
      <c r="D1999" t="str">
        <f t="shared" si="31"/>
        <v>094</v>
      </c>
    </row>
    <row r="2000" spans="1:4" x14ac:dyDescent="0.25">
      <c r="A2000" t="s">
        <v>2202</v>
      </c>
      <c r="B2000">
        <v>95</v>
      </c>
      <c r="D2000" t="str">
        <f t="shared" si="31"/>
        <v>095</v>
      </c>
    </row>
    <row r="2001" spans="1:4" x14ac:dyDescent="0.25">
      <c r="A2001" t="s">
        <v>2202</v>
      </c>
      <c r="B2001">
        <v>96</v>
      </c>
      <c r="D2001" t="str">
        <f t="shared" si="31"/>
        <v>096</v>
      </c>
    </row>
    <row r="2002" spans="1:4" x14ac:dyDescent="0.25">
      <c r="A2002" t="s">
        <v>2202</v>
      </c>
      <c r="B2002">
        <v>98</v>
      </c>
      <c r="D2002" t="str">
        <f t="shared" si="31"/>
        <v>098</v>
      </c>
    </row>
    <row r="2003" spans="1:4" x14ac:dyDescent="0.25">
      <c r="A2003" t="s">
        <v>2202</v>
      </c>
      <c r="B2003">
        <v>100</v>
      </c>
      <c r="D2003" t="str">
        <f t="shared" si="31"/>
        <v>100</v>
      </c>
    </row>
    <row r="2004" spans="1:4" x14ac:dyDescent="0.25">
      <c r="A2004" t="s">
        <v>2202</v>
      </c>
      <c r="B2004">
        <v>102</v>
      </c>
      <c r="D2004" t="str">
        <f t="shared" si="31"/>
        <v>102</v>
      </c>
    </row>
    <row r="2005" spans="1:4" x14ac:dyDescent="0.25">
      <c r="A2005" t="s">
        <v>2202</v>
      </c>
      <c r="B2005">
        <v>103</v>
      </c>
      <c r="D2005" t="str">
        <f t="shared" si="31"/>
        <v>103</v>
      </c>
    </row>
    <row r="2006" spans="1:4" x14ac:dyDescent="0.25">
      <c r="A2006" t="s">
        <v>2202</v>
      </c>
      <c r="B2006">
        <v>104</v>
      </c>
      <c r="D2006" t="str">
        <f t="shared" si="31"/>
        <v>104</v>
      </c>
    </row>
    <row r="2007" spans="1:4" x14ac:dyDescent="0.25">
      <c r="A2007" t="s">
        <v>2202</v>
      </c>
      <c r="B2007">
        <v>105</v>
      </c>
      <c r="D2007" t="str">
        <f t="shared" si="31"/>
        <v>105</v>
      </c>
    </row>
    <row r="2008" spans="1:4" x14ac:dyDescent="0.25">
      <c r="A2008" t="s">
        <v>2202</v>
      </c>
      <c r="B2008">
        <v>106</v>
      </c>
      <c r="D2008" t="str">
        <f t="shared" si="31"/>
        <v>106</v>
      </c>
    </row>
    <row r="2009" spans="1:4" x14ac:dyDescent="0.25">
      <c r="A2009" t="s">
        <v>2202</v>
      </c>
      <c r="B2009">
        <v>107</v>
      </c>
      <c r="D2009" t="str">
        <f t="shared" si="31"/>
        <v>107</v>
      </c>
    </row>
    <row r="2010" spans="1:4" x14ac:dyDescent="0.25">
      <c r="A2010" t="s">
        <v>2202</v>
      </c>
      <c r="B2010">
        <v>109</v>
      </c>
      <c r="D2010" t="str">
        <f t="shared" si="31"/>
        <v>109</v>
      </c>
    </row>
    <row r="2011" spans="1:4" x14ac:dyDescent="0.25">
      <c r="A2011" t="s">
        <v>2202</v>
      </c>
      <c r="B2011">
        <v>999</v>
      </c>
      <c r="D2011" t="str">
        <f t="shared" si="31"/>
        <v>999</v>
      </c>
    </row>
    <row r="2012" spans="1:4" x14ac:dyDescent="0.25">
      <c r="A2012" t="s">
        <v>2258</v>
      </c>
      <c r="B2012">
        <v>1</v>
      </c>
      <c r="D2012" t="str">
        <f t="shared" si="31"/>
        <v>001</v>
      </c>
    </row>
    <row r="2013" spans="1:4" x14ac:dyDescent="0.25">
      <c r="A2013" t="s">
        <v>2258</v>
      </c>
      <c r="B2013">
        <v>2</v>
      </c>
      <c r="D2013" t="str">
        <f t="shared" si="31"/>
        <v>002</v>
      </c>
    </row>
    <row r="2014" spans="1:4" x14ac:dyDescent="0.25">
      <c r="A2014" t="s">
        <v>2258</v>
      </c>
      <c r="B2014">
        <v>3</v>
      </c>
      <c r="D2014" t="str">
        <f t="shared" si="31"/>
        <v>003</v>
      </c>
    </row>
    <row r="2015" spans="1:4" x14ac:dyDescent="0.25">
      <c r="A2015" t="s">
        <v>2258</v>
      </c>
      <c r="B2015">
        <v>4</v>
      </c>
      <c r="D2015" t="str">
        <f t="shared" si="31"/>
        <v>004</v>
      </c>
    </row>
    <row r="2016" spans="1:4" x14ac:dyDescent="0.25">
      <c r="A2016" t="s">
        <v>2258</v>
      </c>
      <c r="B2016">
        <v>5</v>
      </c>
      <c r="D2016" t="str">
        <f t="shared" si="31"/>
        <v>005</v>
      </c>
    </row>
    <row r="2017" spans="1:4" x14ac:dyDescent="0.25">
      <c r="A2017" t="s">
        <v>2258</v>
      </c>
      <c r="B2017">
        <v>6</v>
      </c>
      <c r="D2017" t="str">
        <f t="shared" si="31"/>
        <v>006</v>
      </c>
    </row>
    <row r="2018" spans="1:4" x14ac:dyDescent="0.25">
      <c r="A2018" t="s">
        <v>2258</v>
      </c>
      <c r="B2018">
        <v>7</v>
      </c>
      <c r="D2018" t="str">
        <f t="shared" si="31"/>
        <v>007</v>
      </c>
    </row>
    <row r="2019" spans="1:4" x14ac:dyDescent="0.25">
      <c r="A2019" t="s">
        <v>2258</v>
      </c>
      <c r="B2019">
        <v>8</v>
      </c>
      <c r="D2019" t="str">
        <f t="shared" si="31"/>
        <v>008</v>
      </c>
    </row>
    <row r="2020" spans="1:4" x14ac:dyDescent="0.25">
      <c r="A2020" t="s">
        <v>2258</v>
      </c>
      <c r="B2020">
        <v>9</v>
      </c>
      <c r="D2020" t="str">
        <f t="shared" si="31"/>
        <v>009</v>
      </c>
    </row>
    <row r="2021" spans="1:4" x14ac:dyDescent="0.25">
      <c r="A2021" t="s">
        <v>2258</v>
      </c>
      <c r="B2021">
        <v>76</v>
      </c>
      <c r="D2021" t="str">
        <f t="shared" si="31"/>
        <v>076</v>
      </c>
    </row>
    <row r="2022" spans="1:4" x14ac:dyDescent="0.25">
      <c r="A2022" t="s">
        <v>2258</v>
      </c>
      <c r="B2022">
        <v>231</v>
      </c>
      <c r="D2022" t="str">
        <f t="shared" si="31"/>
        <v>231</v>
      </c>
    </row>
    <row r="2023" spans="1:4" x14ac:dyDescent="0.25">
      <c r="A2023" t="s">
        <v>2258</v>
      </c>
      <c r="B2023">
        <v>232</v>
      </c>
      <c r="D2023" t="str">
        <f t="shared" si="31"/>
        <v>232</v>
      </c>
    </row>
    <row r="2024" spans="1:4" x14ac:dyDescent="0.25">
      <c r="A2024" t="s">
        <v>2258</v>
      </c>
      <c r="B2024">
        <v>233</v>
      </c>
      <c r="D2024" t="str">
        <f t="shared" si="31"/>
        <v>233</v>
      </c>
    </row>
    <row r="2025" spans="1:4" x14ac:dyDescent="0.25">
      <c r="A2025" t="s">
        <v>2258</v>
      </c>
      <c r="B2025">
        <v>234</v>
      </c>
      <c r="D2025" t="str">
        <f t="shared" si="31"/>
        <v>234</v>
      </c>
    </row>
    <row r="2026" spans="1:4" x14ac:dyDescent="0.25">
      <c r="A2026" t="s">
        <v>2258</v>
      </c>
      <c r="B2026">
        <v>238</v>
      </c>
      <c r="D2026" t="str">
        <f t="shared" si="31"/>
        <v>238</v>
      </c>
    </row>
    <row r="2027" spans="1:4" x14ac:dyDescent="0.25">
      <c r="A2027" t="s">
        <v>2258</v>
      </c>
      <c r="B2027">
        <v>240</v>
      </c>
      <c r="D2027" t="str">
        <f t="shared" si="31"/>
        <v>240</v>
      </c>
    </row>
    <row r="2028" spans="1:4" x14ac:dyDescent="0.25">
      <c r="A2028" t="s">
        <v>2258</v>
      </c>
      <c r="B2028">
        <v>241</v>
      </c>
      <c r="D2028" t="str">
        <f t="shared" si="31"/>
        <v>241</v>
      </c>
    </row>
    <row r="2029" spans="1:4" x14ac:dyDescent="0.25">
      <c r="A2029" t="s">
        <v>2258</v>
      </c>
      <c r="B2029">
        <v>246</v>
      </c>
      <c r="D2029" t="str">
        <f t="shared" si="31"/>
        <v>246</v>
      </c>
    </row>
    <row r="2030" spans="1:4" x14ac:dyDescent="0.25">
      <c r="A2030" t="s">
        <v>2258</v>
      </c>
      <c r="B2030">
        <v>247</v>
      </c>
      <c r="D2030" t="str">
        <f t="shared" si="31"/>
        <v>247</v>
      </c>
    </row>
    <row r="2031" spans="1:4" x14ac:dyDescent="0.25">
      <c r="A2031" t="s">
        <v>2258</v>
      </c>
      <c r="B2031">
        <v>248</v>
      </c>
      <c r="D2031" t="str">
        <f t="shared" si="31"/>
        <v>248</v>
      </c>
    </row>
    <row r="2032" spans="1:4" x14ac:dyDescent="0.25">
      <c r="A2032" t="s">
        <v>2258</v>
      </c>
      <c r="B2032">
        <v>249</v>
      </c>
      <c r="D2032" t="str">
        <f t="shared" si="31"/>
        <v>249</v>
      </c>
    </row>
    <row r="2033" spans="1:4" x14ac:dyDescent="0.25">
      <c r="A2033" t="s">
        <v>2258</v>
      </c>
      <c r="B2033">
        <v>250</v>
      </c>
      <c r="D2033" t="str">
        <f t="shared" si="31"/>
        <v>250</v>
      </c>
    </row>
    <row r="2034" spans="1:4" x14ac:dyDescent="0.25">
      <c r="A2034" t="s">
        <v>2258</v>
      </c>
      <c r="B2034">
        <v>251</v>
      </c>
      <c r="D2034" t="str">
        <f t="shared" si="31"/>
        <v>251</v>
      </c>
    </row>
    <row r="2035" spans="1:4" x14ac:dyDescent="0.25">
      <c r="A2035" t="s">
        <v>2258</v>
      </c>
      <c r="B2035">
        <v>252</v>
      </c>
      <c r="D2035" t="str">
        <f t="shared" si="31"/>
        <v>252</v>
      </c>
    </row>
    <row r="2036" spans="1:4" x14ac:dyDescent="0.25">
      <c r="A2036" t="s">
        <v>2258</v>
      </c>
      <c r="B2036">
        <v>253</v>
      </c>
      <c r="D2036" t="str">
        <f t="shared" si="31"/>
        <v>253</v>
      </c>
    </row>
    <row r="2037" spans="1:4" x14ac:dyDescent="0.25">
      <c r="A2037" t="s">
        <v>2258</v>
      </c>
      <c r="B2037">
        <v>254</v>
      </c>
      <c r="D2037" t="str">
        <f t="shared" si="31"/>
        <v>254</v>
      </c>
    </row>
    <row r="2038" spans="1:4" x14ac:dyDescent="0.25">
      <c r="A2038" t="s">
        <v>2258</v>
      </c>
      <c r="B2038">
        <v>255</v>
      </c>
      <c r="D2038" t="str">
        <f t="shared" si="31"/>
        <v>255</v>
      </c>
    </row>
    <row r="2039" spans="1:4" x14ac:dyDescent="0.25">
      <c r="A2039" t="s">
        <v>2258</v>
      </c>
      <c r="B2039">
        <v>260</v>
      </c>
      <c r="D2039" t="str">
        <f t="shared" si="31"/>
        <v>260</v>
      </c>
    </row>
    <row r="2040" spans="1:4" x14ac:dyDescent="0.25">
      <c r="A2040" t="s">
        <v>2258</v>
      </c>
      <c r="B2040">
        <v>262</v>
      </c>
      <c r="D2040" t="str">
        <f t="shared" si="31"/>
        <v>262</v>
      </c>
    </row>
    <row r="2041" spans="1:4" x14ac:dyDescent="0.25">
      <c r="A2041" t="s">
        <v>2258</v>
      </c>
      <c r="B2041">
        <v>263</v>
      </c>
      <c r="D2041" t="str">
        <f t="shared" si="31"/>
        <v>263</v>
      </c>
    </row>
    <row r="2042" spans="1:4" x14ac:dyDescent="0.25">
      <c r="A2042" t="s">
        <v>2258</v>
      </c>
      <c r="B2042">
        <v>264</v>
      </c>
      <c r="D2042" t="str">
        <f t="shared" si="31"/>
        <v>264</v>
      </c>
    </row>
    <row r="2043" spans="1:4" x14ac:dyDescent="0.25">
      <c r="A2043" t="s">
        <v>2258</v>
      </c>
      <c r="B2043">
        <v>265</v>
      </c>
      <c r="D2043" t="str">
        <f t="shared" si="31"/>
        <v>265</v>
      </c>
    </row>
    <row r="2044" spans="1:4" x14ac:dyDescent="0.25">
      <c r="A2044" t="s">
        <v>2258</v>
      </c>
      <c r="B2044">
        <v>266</v>
      </c>
      <c r="D2044" t="str">
        <f t="shared" si="31"/>
        <v>266</v>
      </c>
    </row>
    <row r="2045" spans="1:4" x14ac:dyDescent="0.25">
      <c r="A2045" t="s">
        <v>2258</v>
      </c>
      <c r="B2045">
        <v>268</v>
      </c>
      <c r="D2045" t="str">
        <f t="shared" si="31"/>
        <v>268</v>
      </c>
    </row>
    <row r="2046" spans="1:4" x14ac:dyDescent="0.25">
      <c r="A2046" t="s">
        <v>2258</v>
      </c>
      <c r="B2046">
        <v>270</v>
      </c>
      <c r="D2046" t="str">
        <f t="shared" si="31"/>
        <v>270</v>
      </c>
    </row>
    <row r="2047" spans="1:4" x14ac:dyDescent="0.25">
      <c r="A2047" t="s">
        <v>2258</v>
      </c>
      <c r="B2047">
        <v>271</v>
      </c>
      <c r="D2047" t="str">
        <f t="shared" si="31"/>
        <v>271</v>
      </c>
    </row>
    <row r="2048" spans="1:4" x14ac:dyDescent="0.25">
      <c r="A2048" t="s">
        <v>2258</v>
      </c>
      <c r="B2048">
        <v>272</v>
      </c>
      <c r="D2048" t="str">
        <f t="shared" si="31"/>
        <v>272</v>
      </c>
    </row>
    <row r="2049" spans="1:4" x14ac:dyDescent="0.25">
      <c r="A2049" t="s">
        <v>2258</v>
      </c>
      <c r="B2049">
        <v>273</v>
      </c>
      <c r="D2049" t="str">
        <f t="shared" si="31"/>
        <v>273</v>
      </c>
    </row>
    <row r="2050" spans="1:4" x14ac:dyDescent="0.25">
      <c r="A2050" t="s">
        <v>2258</v>
      </c>
      <c r="B2050">
        <v>281</v>
      </c>
      <c r="D2050" t="str">
        <f t="shared" si="31"/>
        <v>281</v>
      </c>
    </row>
    <row r="2051" spans="1:4" x14ac:dyDescent="0.25">
      <c r="A2051" t="s">
        <v>2258</v>
      </c>
      <c r="B2051">
        <v>282</v>
      </c>
      <c r="D2051" t="str">
        <f t="shared" ref="D2051:D2114" si="32">TEXT(B2051,"000")</f>
        <v>282</v>
      </c>
    </row>
    <row r="2052" spans="1:4" x14ac:dyDescent="0.25">
      <c r="A2052" t="s">
        <v>2258</v>
      </c>
      <c r="B2052">
        <v>283</v>
      </c>
      <c r="D2052" t="str">
        <f t="shared" si="32"/>
        <v>283</v>
      </c>
    </row>
    <row r="2053" spans="1:4" x14ac:dyDescent="0.25">
      <c r="A2053" t="s">
        <v>2258</v>
      </c>
      <c r="B2053">
        <v>284</v>
      </c>
      <c r="D2053" t="str">
        <f t="shared" si="32"/>
        <v>284</v>
      </c>
    </row>
    <row r="2054" spans="1:4" x14ac:dyDescent="0.25">
      <c r="A2054" t="s">
        <v>2258</v>
      </c>
      <c r="B2054">
        <v>287</v>
      </c>
      <c r="D2054" t="str">
        <f t="shared" si="32"/>
        <v>287</v>
      </c>
    </row>
    <row r="2055" spans="1:4" x14ac:dyDescent="0.25">
      <c r="A2055" t="s">
        <v>2258</v>
      </c>
      <c r="B2055">
        <v>288</v>
      </c>
      <c r="D2055" t="str">
        <f t="shared" si="32"/>
        <v>288</v>
      </c>
    </row>
    <row r="2056" spans="1:4" x14ac:dyDescent="0.25">
      <c r="A2056" t="s">
        <v>2258</v>
      </c>
      <c r="B2056">
        <v>291</v>
      </c>
      <c r="D2056" t="str">
        <f t="shared" si="32"/>
        <v>291</v>
      </c>
    </row>
    <row r="2057" spans="1:4" x14ac:dyDescent="0.25">
      <c r="A2057" t="s">
        <v>2258</v>
      </c>
      <c r="B2057">
        <v>292</v>
      </c>
      <c r="D2057" t="str">
        <f t="shared" si="32"/>
        <v>292</v>
      </c>
    </row>
    <row r="2058" spans="1:4" x14ac:dyDescent="0.25">
      <c r="A2058" t="s">
        <v>2258</v>
      </c>
      <c r="B2058">
        <v>293</v>
      </c>
      <c r="D2058" t="str">
        <f t="shared" si="32"/>
        <v>293</v>
      </c>
    </row>
    <row r="2059" spans="1:4" x14ac:dyDescent="0.25">
      <c r="A2059" t="s">
        <v>2258</v>
      </c>
      <c r="B2059">
        <v>294</v>
      </c>
      <c r="D2059" t="str">
        <f t="shared" si="32"/>
        <v>294</v>
      </c>
    </row>
    <row r="2060" spans="1:4" x14ac:dyDescent="0.25">
      <c r="A2060" t="s">
        <v>2258</v>
      </c>
      <c r="B2060">
        <v>295</v>
      </c>
      <c r="D2060" t="str">
        <f t="shared" si="32"/>
        <v>295</v>
      </c>
    </row>
    <row r="2061" spans="1:4" x14ac:dyDescent="0.25">
      <c r="A2061" t="s">
        <v>2258</v>
      </c>
      <c r="B2061">
        <v>296</v>
      </c>
      <c r="D2061" t="str">
        <f t="shared" si="32"/>
        <v>296</v>
      </c>
    </row>
    <row r="2062" spans="1:4" x14ac:dyDescent="0.25">
      <c r="A2062" t="s">
        <v>2258</v>
      </c>
      <c r="B2062">
        <v>297</v>
      </c>
      <c r="D2062" t="str">
        <f t="shared" si="32"/>
        <v>297</v>
      </c>
    </row>
    <row r="2063" spans="1:4" x14ac:dyDescent="0.25">
      <c r="A2063" t="s">
        <v>2258</v>
      </c>
      <c r="B2063">
        <v>298</v>
      </c>
      <c r="D2063" t="str">
        <f t="shared" si="32"/>
        <v>298</v>
      </c>
    </row>
    <row r="2064" spans="1:4" x14ac:dyDescent="0.25">
      <c r="A2064" t="s">
        <v>2258</v>
      </c>
      <c r="B2064">
        <v>299</v>
      </c>
      <c r="D2064" t="str">
        <f t="shared" si="32"/>
        <v>299</v>
      </c>
    </row>
    <row r="2065" spans="1:4" x14ac:dyDescent="0.25">
      <c r="A2065" t="s">
        <v>2258</v>
      </c>
      <c r="B2065">
        <v>310</v>
      </c>
      <c r="D2065" t="str">
        <f t="shared" si="32"/>
        <v>310</v>
      </c>
    </row>
    <row r="2066" spans="1:4" x14ac:dyDescent="0.25">
      <c r="A2066" t="s">
        <v>2258</v>
      </c>
      <c r="B2066">
        <v>311</v>
      </c>
      <c r="D2066" t="str">
        <f t="shared" si="32"/>
        <v>311</v>
      </c>
    </row>
    <row r="2067" spans="1:4" x14ac:dyDescent="0.25">
      <c r="A2067" t="s">
        <v>2258</v>
      </c>
      <c r="B2067">
        <v>312</v>
      </c>
      <c r="D2067" t="str">
        <f t="shared" si="32"/>
        <v>312</v>
      </c>
    </row>
    <row r="2068" spans="1:4" x14ac:dyDescent="0.25">
      <c r="A2068" t="s">
        <v>2258</v>
      </c>
      <c r="B2068">
        <v>313</v>
      </c>
      <c r="D2068" t="str">
        <f t="shared" si="32"/>
        <v>313</v>
      </c>
    </row>
    <row r="2069" spans="1:4" x14ac:dyDescent="0.25">
      <c r="A2069" t="s">
        <v>2258</v>
      </c>
      <c r="B2069">
        <v>314</v>
      </c>
      <c r="D2069" t="str">
        <f t="shared" si="32"/>
        <v>314</v>
      </c>
    </row>
    <row r="2070" spans="1:4" x14ac:dyDescent="0.25">
      <c r="A2070" t="s">
        <v>2258</v>
      </c>
      <c r="B2070">
        <v>315</v>
      </c>
      <c r="D2070" t="str">
        <f t="shared" si="32"/>
        <v>315</v>
      </c>
    </row>
    <row r="2071" spans="1:4" x14ac:dyDescent="0.25">
      <c r="A2071" t="s">
        <v>2258</v>
      </c>
      <c r="B2071">
        <v>316</v>
      </c>
      <c r="D2071" t="str">
        <f t="shared" si="32"/>
        <v>316</v>
      </c>
    </row>
    <row r="2072" spans="1:4" x14ac:dyDescent="0.25">
      <c r="A2072" t="s">
        <v>2258</v>
      </c>
      <c r="B2072">
        <v>317</v>
      </c>
      <c r="D2072" t="str">
        <f t="shared" si="32"/>
        <v>317</v>
      </c>
    </row>
    <row r="2073" spans="1:4" x14ac:dyDescent="0.25">
      <c r="A2073" t="s">
        <v>2258</v>
      </c>
      <c r="B2073">
        <v>318</v>
      </c>
      <c r="D2073" t="str">
        <f t="shared" si="32"/>
        <v>318</v>
      </c>
    </row>
    <row r="2074" spans="1:4" x14ac:dyDescent="0.25">
      <c r="A2074" t="s">
        <v>2258</v>
      </c>
      <c r="B2074">
        <v>320</v>
      </c>
      <c r="D2074" t="str">
        <f t="shared" si="32"/>
        <v>320</v>
      </c>
    </row>
    <row r="2075" spans="1:4" x14ac:dyDescent="0.25">
      <c r="A2075" t="s">
        <v>2258</v>
      </c>
      <c r="B2075">
        <v>321</v>
      </c>
      <c r="D2075" t="str">
        <f t="shared" si="32"/>
        <v>321</v>
      </c>
    </row>
    <row r="2076" spans="1:4" x14ac:dyDescent="0.25">
      <c r="A2076" t="s">
        <v>2258</v>
      </c>
      <c r="B2076">
        <v>322</v>
      </c>
      <c r="D2076" t="str">
        <f t="shared" si="32"/>
        <v>322</v>
      </c>
    </row>
    <row r="2077" spans="1:4" x14ac:dyDescent="0.25">
      <c r="A2077" t="s">
        <v>2258</v>
      </c>
      <c r="B2077">
        <v>323</v>
      </c>
      <c r="D2077" t="str">
        <f t="shared" si="32"/>
        <v>323</v>
      </c>
    </row>
    <row r="2078" spans="1:4" x14ac:dyDescent="0.25">
      <c r="A2078" t="s">
        <v>2258</v>
      </c>
      <c r="B2078">
        <v>325</v>
      </c>
      <c r="D2078" t="str">
        <f t="shared" si="32"/>
        <v>325</v>
      </c>
    </row>
    <row r="2079" spans="1:4" x14ac:dyDescent="0.25">
      <c r="A2079" t="s">
        <v>2258</v>
      </c>
      <c r="B2079">
        <v>326</v>
      </c>
      <c r="D2079" t="str">
        <f t="shared" si="32"/>
        <v>326</v>
      </c>
    </row>
    <row r="2080" spans="1:4" x14ac:dyDescent="0.25">
      <c r="A2080" t="s">
        <v>2258</v>
      </c>
      <c r="B2080">
        <v>327</v>
      </c>
      <c r="D2080" t="str">
        <f t="shared" si="32"/>
        <v>327</v>
      </c>
    </row>
    <row r="2081" spans="1:4" x14ac:dyDescent="0.25">
      <c r="A2081" t="s">
        <v>2258</v>
      </c>
      <c r="B2081">
        <v>329</v>
      </c>
      <c r="D2081" t="str">
        <f t="shared" si="32"/>
        <v>329</v>
      </c>
    </row>
    <row r="2082" spans="1:4" x14ac:dyDescent="0.25">
      <c r="A2082" t="s">
        <v>2258</v>
      </c>
      <c r="B2082">
        <v>330</v>
      </c>
      <c r="D2082" t="str">
        <f t="shared" si="32"/>
        <v>330</v>
      </c>
    </row>
    <row r="2083" spans="1:4" x14ac:dyDescent="0.25">
      <c r="A2083" t="s">
        <v>2258</v>
      </c>
      <c r="B2083">
        <v>331</v>
      </c>
      <c r="D2083" t="str">
        <f t="shared" si="32"/>
        <v>331</v>
      </c>
    </row>
    <row r="2084" spans="1:4" x14ac:dyDescent="0.25">
      <c r="A2084" t="s">
        <v>2258</v>
      </c>
      <c r="B2084">
        <v>333</v>
      </c>
      <c r="D2084" t="str">
        <f t="shared" si="32"/>
        <v>333</v>
      </c>
    </row>
    <row r="2085" spans="1:4" x14ac:dyDescent="0.25">
      <c r="A2085" t="s">
        <v>2258</v>
      </c>
      <c r="B2085">
        <v>334</v>
      </c>
      <c r="D2085" t="str">
        <f t="shared" si="32"/>
        <v>334</v>
      </c>
    </row>
    <row r="2086" spans="1:4" x14ac:dyDescent="0.25">
      <c r="A2086" t="s">
        <v>2258</v>
      </c>
      <c r="B2086">
        <v>335</v>
      </c>
      <c r="D2086" t="str">
        <f t="shared" si="32"/>
        <v>335</v>
      </c>
    </row>
    <row r="2087" spans="1:4" x14ac:dyDescent="0.25">
      <c r="A2087" t="s">
        <v>2258</v>
      </c>
      <c r="B2087">
        <v>336</v>
      </c>
      <c r="D2087" t="str">
        <f t="shared" si="32"/>
        <v>336</v>
      </c>
    </row>
    <row r="2088" spans="1:4" x14ac:dyDescent="0.25">
      <c r="A2088" t="s">
        <v>2258</v>
      </c>
      <c r="B2088">
        <v>337</v>
      </c>
      <c r="D2088" t="str">
        <f t="shared" si="32"/>
        <v>337</v>
      </c>
    </row>
    <row r="2089" spans="1:4" x14ac:dyDescent="0.25">
      <c r="A2089" t="s">
        <v>2258</v>
      </c>
      <c r="B2089">
        <v>338</v>
      </c>
      <c r="D2089" t="str">
        <f t="shared" si="32"/>
        <v>338</v>
      </c>
    </row>
    <row r="2090" spans="1:4" x14ac:dyDescent="0.25">
      <c r="A2090" t="s">
        <v>2258</v>
      </c>
      <c r="B2090">
        <v>339</v>
      </c>
      <c r="D2090" t="str">
        <f t="shared" si="32"/>
        <v>339</v>
      </c>
    </row>
    <row r="2091" spans="1:4" x14ac:dyDescent="0.25">
      <c r="A2091" t="s">
        <v>2258</v>
      </c>
      <c r="B2091">
        <v>341</v>
      </c>
      <c r="D2091" t="str">
        <f t="shared" si="32"/>
        <v>341</v>
      </c>
    </row>
    <row r="2092" spans="1:4" x14ac:dyDescent="0.25">
      <c r="A2092" t="s">
        <v>2258</v>
      </c>
      <c r="B2092">
        <v>342</v>
      </c>
      <c r="D2092" t="str">
        <f t="shared" si="32"/>
        <v>342</v>
      </c>
    </row>
    <row r="2093" spans="1:4" x14ac:dyDescent="0.25">
      <c r="A2093" t="s">
        <v>2258</v>
      </c>
      <c r="B2093">
        <v>343</v>
      </c>
      <c r="D2093" t="str">
        <f t="shared" si="32"/>
        <v>343</v>
      </c>
    </row>
    <row r="2094" spans="1:4" x14ac:dyDescent="0.25">
      <c r="A2094" t="s">
        <v>2258</v>
      </c>
      <c r="B2094">
        <v>346</v>
      </c>
      <c r="D2094" t="str">
        <f t="shared" si="32"/>
        <v>346</v>
      </c>
    </row>
    <row r="2095" spans="1:4" x14ac:dyDescent="0.25">
      <c r="A2095" t="s">
        <v>2258</v>
      </c>
      <c r="B2095">
        <v>348</v>
      </c>
      <c r="D2095" t="str">
        <f t="shared" si="32"/>
        <v>348</v>
      </c>
    </row>
    <row r="2096" spans="1:4" x14ac:dyDescent="0.25">
      <c r="A2096" t="s">
        <v>2258</v>
      </c>
      <c r="B2096">
        <v>349</v>
      </c>
      <c r="D2096" t="str">
        <f t="shared" si="32"/>
        <v>349</v>
      </c>
    </row>
    <row r="2097" spans="1:4" x14ac:dyDescent="0.25">
      <c r="A2097" t="s">
        <v>2258</v>
      </c>
      <c r="B2097">
        <v>351</v>
      </c>
      <c r="D2097" t="str">
        <f t="shared" si="32"/>
        <v>351</v>
      </c>
    </row>
    <row r="2098" spans="1:4" x14ac:dyDescent="0.25">
      <c r="A2098" t="s">
        <v>2258</v>
      </c>
      <c r="B2098">
        <v>352</v>
      </c>
      <c r="D2098" t="str">
        <f t="shared" si="32"/>
        <v>352</v>
      </c>
    </row>
    <row r="2099" spans="1:4" x14ac:dyDescent="0.25">
      <c r="A2099" t="s">
        <v>2258</v>
      </c>
      <c r="B2099">
        <v>353</v>
      </c>
      <c r="D2099" t="str">
        <f t="shared" si="32"/>
        <v>353</v>
      </c>
    </row>
    <row r="2100" spans="1:4" x14ac:dyDescent="0.25">
      <c r="A2100" t="s">
        <v>2258</v>
      </c>
      <c r="B2100">
        <v>354</v>
      </c>
      <c r="D2100" t="str">
        <f t="shared" si="32"/>
        <v>354</v>
      </c>
    </row>
    <row r="2101" spans="1:4" x14ac:dyDescent="0.25">
      <c r="A2101" t="s">
        <v>2258</v>
      </c>
      <c r="B2101">
        <v>356</v>
      </c>
      <c r="D2101" t="str">
        <f t="shared" si="32"/>
        <v>356</v>
      </c>
    </row>
    <row r="2102" spans="1:4" x14ac:dyDescent="0.25">
      <c r="A2102" t="s">
        <v>2258</v>
      </c>
      <c r="B2102">
        <v>357</v>
      </c>
      <c r="D2102" t="str">
        <f t="shared" si="32"/>
        <v>357</v>
      </c>
    </row>
    <row r="2103" spans="1:4" x14ac:dyDescent="0.25">
      <c r="A2103" t="s">
        <v>2258</v>
      </c>
      <c r="B2103">
        <v>358</v>
      </c>
      <c r="D2103" t="str">
        <f t="shared" si="32"/>
        <v>358</v>
      </c>
    </row>
    <row r="2104" spans="1:4" x14ac:dyDescent="0.25">
      <c r="A2104" t="s">
        <v>2258</v>
      </c>
      <c r="B2104">
        <v>359</v>
      </c>
      <c r="D2104" t="str">
        <f t="shared" si="32"/>
        <v>359</v>
      </c>
    </row>
    <row r="2105" spans="1:4" x14ac:dyDescent="0.25">
      <c r="A2105" t="s">
        <v>2258</v>
      </c>
      <c r="B2105">
        <v>361</v>
      </c>
      <c r="D2105" t="str">
        <f t="shared" si="32"/>
        <v>361</v>
      </c>
    </row>
    <row r="2106" spans="1:4" x14ac:dyDescent="0.25">
      <c r="A2106" t="s">
        <v>2258</v>
      </c>
      <c r="B2106">
        <v>362</v>
      </c>
      <c r="D2106" t="str">
        <f t="shared" si="32"/>
        <v>362</v>
      </c>
    </row>
    <row r="2107" spans="1:4" x14ac:dyDescent="0.25">
      <c r="A2107" t="s">
        <v>2258</v>
      </c>
      <c r="B2107">
        <v>363</v>
      </c>
      <c r="D2107" t="str">
        <f t="shared" si="32"/>
        <v>363</v>
      </c>
    </row>
    <row r="2108" spans="1:4" x14ac:dyDescent="0.25">
      <c r="A2108" t="s">
        <v>2258</v>
      </c>
      <c r="B2108">
        <v>364</v>
      </c>
      <c r="D2108" t="str">
        <f t="shared" si="32"/>
        <v>364</v>
      </c>
    </row>
    <row r="2109" spans="1:4" x14ac:dyDescent="0.25">
      <c r="A2109" t="s">
        <v>2258</v>
      </c>
      <c r="B2109">
        <v>366</v>
      </c>
      <c r="D2109" t="str">
        <f t="shared" si="32"/>
        <v>366</v>
      </c>
    </row>
    <row r="2110" spans="1:4" x14ac:dyDescent="0.25">
      <c r="A2110" t="s">
        <v>2258</v>
      </c>
      <c r="B2110">
        <v>367</v>
      </c>
      <c r="D2110" t="str">
        <f t="shared" si="32"/>
        <v>367</v>
      </c>
    </row>
    <row r="2111" spans="1:4" x14ac:dyDescent="0.25">
      <c r="A2111" t="s">
        <v>2258</v>
      </c>
      <c r="B2111">
        <v>372</v>
      </c>
      <c r="D2111" t="str">
        <f t="shared" si="32"/>
        <v>372</v>
      </c>
    </row>
    <row r="2112" spans="1:4" x14ac:dyDescent="0.25">
      <c r="A2112" t="s">
        <v>2258</v>
      </c>
      <c r="B2112">
        <v>373</v>
      </c>
      <c r="D2112" t="str">
        <f t="shared" si="32"/>
        <v>373</v>
      </c>
    </row>
    <row r="2113" spans="1:4" x14ac:dyDescent="0.25">
      <c r="A2113" t="s">
        <v>2258</v>
      </c>
      <c r="B2113">
        <v>374</v>
      </c>
      <c r="D2113" t="str">
        <f t="shared" si="32"/>
        <v>374</v>
      </c>
    </row>
    <row r="2114" spans="1:4" x14ac:dyDescent="0.25">
      <c r="A2114" t="s">
        <v>2258</v>
      </c>
      <c r="B2114">
        <v>375</v>
      </c>
      <c r="D2114" t="str">
        <f t="shared" si="32"/>
        <v>375</v>
      </c>
    </row>
    <row r="2115" spans="1:4" x14ac:dyDescent="0.25">
      <c r="A2115" t="s">
        <v>2258</v>
      </c>
      <c r="B2115">
        <v>376</v>
      </c>
      <c r="D2115" t="str">
        <f t="shared" ref="D2115:D2178" si="33">TEXT(B2115,"000")</f>
        <v>376</v>
      </c>
    </row>
    <row r="2116" spans="1:4" x14ac:dyDescent="0.25">
      <c r="A2116" t="s">
        <v>2258</v>
      </c>
      <c r="B2116">
        <v>378</v>
      </c>
      <c r="D2116" t="str">
        <f t="shared" si="33"/>
        <v>378</v>
      </c>
    </row>
    <row r="2117" spans="1:4" x14ac:dyDescent="0.25">
      <c r="A2117" t="s">
        <v>2258</v>
      </c>
      <c r="B2117">
        <v>379</v>
      </c>
      <c r="D2117" t="str">
        <f t="shared" si="33"/>
        <v>379</v>
      </c>
    </row>
    <row r="2118" spans="1:4" x14ac:dyDescent="0.25">
      <c r="A2118" t="s">
        <v>2258</v>
      </c>
      <c r="B2118">
        <v>381</v>
      </c>
      <c r="D2118" t="str">
        <f t="shared" si="33"/>
        <v>381</v>
      </c>
    </row>
    <row r="2119" spans="1:4" x14ac:dyDescent="0.25">
      <c r="A2119" t="s">
        <v>2258</v>
      </c>
      <c r="B2119">
        <v>382</v>
      </c>
      <c r="D2119" t="str">
        <f t="shared" si="33"/>
        <v>382</v>
      </c>
    </row>
    <row r="2120" spans="1:4" x14ac:dyDescent="0.25">
      <c r="A2120" t="s">
        <v>2258</v>
      </c>
      <c r="B2120">
        <v>386</v>
      </c>
      <c r="D2120" t="str">
        <f t="shared" si="33"/>
        <v>386</v>
      </c>
    </row>
    <row r="2121" spans="1:4" x14ac:dyDescent="0.25">
      <c r="A2121" t="s">
        <v>2258</v>
      </c>
      <c r="B2121">
        <v>387</v>
      </c>
      <c r="D2121" t="str">
        <f t="shared" si="33"/>
        <v>387</v>
      </c>
    </row>
    <row r="2122" spans="1:4" x14ac:dyDescent="0.25">
      <c r="A2122" t="s">
        <v>2258</v>
      </c>
      <c r="B2122">
        <v>390</v>
      </c>
      <c r="D2122" t="str">
        <f t="shared" si="33"/>
        <v>390</v>
      </c>
    </row>
    <row r="2123" spans="1:4" x14ac:dyDescent="0.25">
      <c r="A2123" t="s">
        <v>2258</v>
      </c>
      <c r="B2123">
        <v>391</v>
      </c>
      <c r="D2123" t="str">
        <f t="shared" si="33"/>
        <v>391</v>
      </c>
    </row>
    <row r="2124" spans="1:4" x14ac:dyDescent="0.25">
      <c r="A2124" t="s">
        <v>2258</v>
      </c>
      <c r="B2124">
        <v>392</v>
      </c>
      <c r="D2124" t="str">
        <f t="shared" si="33"/>
        <v>392</v>
      </c>
    </row>
    <row r="2125" spans="1:4" x14ac:dyDescent="0.25">
      <c r="A2125" t="s">
        <v>2258</v>
      </c>
      <c r="B2125">
        <v>393</v>
      </c>
      <c r="D2125" t="str">
        <f t="shared" si="33"/>
        <v>393</v>
      </c>
    </row>
    <row r="2126" spans="1:4" x14ac:dyDescent="0.25">
      <c r="A2126" t="s">
        <v>2258</v>
      </c>
      <c r="B2126">
        <v>394</v>
      </c>
      <c r="D2126" t="str">
        <f t="shared" si="33"/>
        <v>394</v>
      </c>
    </row>
    <row r="2127" spans="1:4" x14ac:dyDescent="0.25">
      <c r="A2127" t="s">
        <v>2258</v>
      </c>
      <c r="B2127">
        <v>395</v>
      </c>
      <c r="D2127" t="str">
        <f t="shared" si="33"/>
        <v>395</v>
      </c>
    </row>
    <row r="2128" spans="1:4" x14ac:dyDescent="0.25">
      <c r="A2128" t="s">
        <v>2258</v>
      </c>
      <c r="B2128">
        <v>396</v>
      </c>
      <c r="D2128" t="str">
        <f t="shared" si="33"/>
        <v>396</v>
      </c>
    </row>
    <row r="2129" spans="1:4" x14ac:dyDescent="0.25">
      <c r="A2129" t="s">
        <v>2258</v>
      </c>
      <c r="B2129">
        <v>397</v>
      </c>
      <c r="D2129" t="str">
        <f t="shared" si="33"/>
        <v>397</v>
      </c>
    </row>
    <row r="2130" spans="1:4" x14ac:dyDescent="0.25">
      <c r="A2130" t="s">
        <v>2258</v>
      </c>
      <c r="B2130">
        <v>398</v>
      </c>
      <c r="D2130" t="str">
        <f t="shared" si="33"/>
        <v>398</v>
      </c>
    </row>
    <row r="2131" spans="1:4" x14ac:dyDescent="0.25">
      <c r="A2131" t="s">
        <v>2258</v>
      </c>
      <c r="B2131">
        <v>399</v>
      </c>
      <c r="D2131" t="str">
        <f t="shared" si="33"/>
        <v>399</v>
      </c>
    </row>
    <row r="2132" spans="1:4" x14ac:dyDescent="0.25">
      <c r="A2132" t="s">
        <v>2258</v>
      </c>
      <c r="B2132">
        <v>400</v>
      </c>
      <c r="D2132" t="str">
        <f t="shared" si="33"/>
        <v>400</v>
      </c>
    </row>
    <row r="2133" spans="1:4" x14ac:dyDescent="0.25">
      <c r="A2133" t="s">
        <v>2258</v>
      </c>
      <c r="B2133">
        <v>401</v>
      </c>
      <c r="D2133" t="str">
        <f t="shared" si="33"/>
        <v>401</v>
      </c>
    </row>
    <row r="2134" spans="1:4" x14ac:dyDescent="0.25">
      <c r="A2134" t="s">
        <v>2258</v>
      </c>
      <c r="B2134">
        <v>402</v>
      </c>
      <c r="D2134" t="str">
        <f t="shared" si="33"/>
        <v>402</v>
      </c>
    </row>
    <row r="2135" spans="1:4" x14ac:dyDescent="0.25">
      <c r="A2135" t="s">
        <v>2258</v>
      </c>
      <c r="B2135">
        <v>403</v>
      </c>
      <c r="D2135" t="str">
        <f t="shared" si="33"/>
        <v>403</v>
      </c>
    </row>
    <row r="2136" spans="1:4" x14ac:dyDescent="0.25">
      <c r="A2136" t="s">
        <v>2258</v>
      </c>
      <c r="B2136">
        <v>404</v>
      </c>
      <c r="D2136" t="str">
        <f t="shared" si="33"/>
        <v>404</v>
      </c>
    </row>
    <row r="2137" spans="1:4" x14ac:dyDescent="0.25">
      <c r="A2137" t="s">
        <v>2258</v>
      </c>
      <c r="B2137">
        <v>406</v>
      </c>
      <c r="D2137" t="str">
        <f t="shared" si="33"/>
        <v>406</v>
      </c>
    </row>
    <row r="2138" spans="1:4" x14ac:dyDescent="0.25">
      <c r="A2138" t="s">
        <v>2258</v>
      </c>
      <c r="B2138">
        <v>407</v>
      </c>
      <c r="D2138" t="str">
        <f t="shared" si="33"/>
        <v>407</v>
      </c>
    </row>
    <row r="2139" spans="1:4" x14ac:dyDescent="0.25">
      <c r="A2139" t="s">
        <v>2258</v>
      </c>
      <c r="B2139">
        <v>408</v>
      </c>
      <c r="D2139" t="str">
        <f t="shared" si="33"/>
        <v>408</v>
      </c>
    </row>
    <row r="2140" spans="1:4" x14ac:dyDescent="0.25">
      <c r="A2140" t="s">
        <v>2258</v>
      </c>
      <c r="B2140">
        <v>409</v>
      </c>
      <c r="D2140" t="str">
        <f t="shared" si="33"/>
        <v>409</v>
      </c>
    </row>
    <row r="2141" spans="1:4" x14ac:dyDescent="0.25">
      <c r="A2141" t="s">
        <v>2258</v>
      </c>
      <c r="B2141">
        <v>410</v>
      </c>
      <c r="D2141" t="str">
        <f t="shared" si="33"/>
        <v>410</v>
      </c>
    </row>
    <row r="2142" spans="1:4" x14ac:dyDescent="0.25">
      <c r="A2142" t="s">
        <v>2258</v>
      </c>
      <c r="B2142">
        <v>411</v>
      </c>
      <c r="D2142" t="str">
        <f t="shared" si="33"/>
        <v>411</v>
      </c>
    </row>
    <row r="2143" spans="1:4" x14ac:dyDescent="0.25">
      <c r="A2143" t="s">
        <v>2258</v>
      </c>
      <c r="B2143">
        <v>412</v>
      </c>
      <c r="D2143" t="str">
        <f t="shared" si="33"/>
        <v>412</v>
      </c>
    </row>
    <row r="2144" spans="1:4" x14ac:dyDescent="0.25">
      <c r="A2144" t="s">
        <v>2258</v>
      </c>
      <c r="B2144">
        <v>413</v>
      </c>
      <c r="D2144" t="str">
        <f t="shared" si="33"/>
        <v>413</v>
      </c>
    </row>
    <row r="2145" spans="1:4" x14ac:dyDescent="0.25">
      <c r="A2145" t="s">
        <v>2258</v>
      </c>
      <c r="B2145">
        <v>414</v>
      </c>
      <c r="D2145" t="str">
        <f t="shared" si="33"/>
        <v>414</v>
      </c>
    </row>
    <row r="2146" spans="1:4" x14ac:dyDescent="0.25">
      <c r="A2146" t="s">
        <v>2258</v>
      </c>
      <c r="B2146">
        <v>415</v>
      </c>
      <c r="D2146" t="str">
        <f t="shared" si="33"/>
        <v>415</v>
      </c>
    </row>
    <row r="2147" spans="1:4" x14ac:dyDescent="0.25">
      <c r="A2147" t="s">
        <v>2258</v>
      </c>
      <c r="B2147">
        <v>416</v>
      </c>
      <c r="D2147" t="str">
        <f t="shared" si="33"/>
        <v>416</v>
      </c>
    </row>
    <row r="2148" spans="1:4" x14ac:dyDescent="0.25">
      <c r="A2148" t="s">
        <v>2258</v>
      </c>
      <c r="B2148">
        <v>417</v>
      </c>
      <c r="D2148" t="str">
        <f t="shared" si="33"/>
        <v>417</v>
      </c>
    </row>
    <row r="2149" spans="1:4" x14ac:dyDescent="0.25">
      <c r="A2149" t="s">
        <v>2258</v>
      </c>
      <c r="B2149">
        <v>418</v>
      </c>
      <c r="D2149" t="str">
        <f t="shared" si="33"/>
        <v>418</v>
      </c>
    </row>
    <row r="2150" spans="1:4" x14ac:dyDescent="0.25">
      <c r="A2150" t="s">
        <v>2258</v>
      </c>
      <c r="B2150">
        <v>419</v>
      </c>
      <c r="D2150" t="str">
        <f t="shared" si="33"/>
        <v>419</v>
      </c>
    </row>
    <row r="2151" spans="1:4" x14ac:dyDescent="0.25">
      <c r="A2151" t="s">
        <v>2258</v>
      </c>
      <c r="B2151">
        <v>420</v>
      </c>
      <c r="D2151" t="str">
        <f t="shared" si="33"/>
        <v>420</v>
      </c>
    </row>
    <row r="2152" spans="1:4" x14ac:dyDescent="0.25">
      <c r="A2152" t="s">
        <v>2258</v>
      </c>
      <c r="B2152">
        <v>421</v>
      </c>
      <c r="D2152" t="str">
        <f t="shared" si="33"/>
        <v>421</v>
      </c>
    </row>
    <row r="2153" spans="1:4" x14ac:dyDescent="0.25">
      <c r="A2153" t="s">
        <v>2258</v>
      </c>
      <c r="B2153">
        <v>422</v>
      </c>
      <c r="D2153" t="str">
        <f t="shared" si="33"/>
        <v>422</v>
      </c>
    </row>
    <row r="2154" spans="1:4" x14ac:dyDescent="0.25">
      <c r="A2154" t="s">
        <v>2258</v>
      </c>
      <c r="B2154">
        <v>423</v>
      </c>
      <c r="D2154" t="str">
        <f t="shared" si="33"/>
        <v>423</v>
      </c>
    </row>
    <row r="2155" spans="1:4" x14ac:dyDescent="0.25">
      <c r="A2155" t="s">
        <v>2258</v>
      </c>
      <c r="B2155">
        <v>424</v>
      </c>
      <c r="D2155" t="str">
        <f t="shared" si="33"/>
        <v>424</v>
      </c>
    </row>
    <row r="2156" spans="1:4" x14ac:dyDescent="0.25">
      <c r="A2156" t="s">
        <v>2258</v>
      </c>
      <c r="B2156">
        <v>426</v>
      </c>
      <c r="D2156" t="str">
        <f t="shared" si="33"/>
        <v>426</v>
      </c>
    </row>
    <row r="2157" spans="1:4" x14ac:dyDescent="0.25">
      <c r="A2157" t="s">
        <v>2258</v>
      </c>
      <c r="B2157">
        <v>427</v>
      </c>
      <c r="D2157" t="str">
        <f t="shared" si="33"/>
        <v>427</v>
      </c>
    </row>
    <row r="2158" spans="1:4" x14ac:dyDescent="0.25">
      <c r="A2158" t="s">
        <v>2258</v>
      </c>
      <c r="B2158">
        <v>428</v>
      </c>
      <c r="D2158" t="str">
        <f t="shared" si="33"/>
        <v>428</v>
      </c>
    </row>
    <row r="2159" spans="1:4" x14ac:dyDescent="0.25">
      <c r="A2159" t="s">
        <v>2258</v>
      </c>
      <c r="B2159">
        <v>429</v>
      </c>
      <c r="D2159" t="str">
        <f t="shared" si="33"/>
        <v>429</v>
      </c>
    </row>
    <row r="2160" spans="1:4" x14ac:dyDescent="0.25">
      <c r="A2160" t="s">
        <v>2258</v>
      </c>
      <c r="B2160">
        <v>430</v>
      </c>
      <c r="D2160" t="str">
        <f t="shared" si="33"/>
        <v>430</v>
      </c>
    </row>
    <row r="2161" spans="1:4" x14ac:dyDescent="0.25">
      <c r="A2161" t="s">
        <v>2258</v>
      </c>
      <c r="B2161">
        <v>431</v>
      </c>
      <c r="D2161" t="str">
        <f t="shared" si="33"/>
        <v>431</v>
      </c>
    </row>
    <row r="2162" spans="1:4" x14ac:dyDescent="0.25">
      <c r="A2162" t="s">
        <v>2258</v>
      </c>
      <c r="B2162">
        <v>432</v>
      </c>
      <c r="D2162" t="str">
        <f t="shared" si="33"/>
        <v>432</v>
      </c>
    </row>
    <row r="2163" spans="1:4" x14ac:dyDescent="0.25">
      <c r="A2163" t="s">
        <v>2258</v>
      </c>
      <c r="B2163">
        <v>433</v>
      </c>
      <c r="D2163" t="str">
        <f t="shared" si="33"/>
        <v>433</v>
      </c>
    </row>
    <row r="2164" spans="1:4" x14ac:dyDescent="0.25">
      <c r="A2164" t="s">
        <v>2258</v>
      </c>
      <c r="B2164">
        <v>434</v>
      </c>
      <c r="D2164" t="str">
        <f t="shared" si="33"/>
        <v>434</v>
      </c>
    </row>
    <row r="2165" spans="1:4" x14ac:dyDescent="0.25">
      <c r="A2165" t="s">
        <v>2258</v>
      </c>
      <c r="B2165">
        <v>435</v>
      </c>
      <c r="D2165" t="str">
        <f t="shared" si="33"/>
        <v>435</v>
      </c>
    </row>
    <row r="2166" spans="1:4" x14ac:dyDescent="0.25">
      <c r="A2166" t="s">
        <v>2258</v>
      </c>
      <c r="B2166">
        <v>436</v>
      </c>
      <c r="D2166" t="str">
        <f t="shared" si="33"/>
        <v>436</v>
      </c>
    </row>
    <row r="2167" spans="1:4" x14ac:dyDescent="0.25">
      <c r="A2167" t="s">
        <v>2258</v>
      </c>
      <c r="B2167">
        <v>437</v>
      </c>
      <c r="D2167" t="str">
        <f t="shared" si="33"/>
        <v>437</v>
      </c>
    </row>
    <row r="2168" spans="1:4" x14ac:dyDescent="0.25">
      <c r="A2168" t="s">
        <v>2258</v>
      </c>
      <c r="B2168">
        <v>438</v>
      </c>
      <c r="D2168" t="str">
        <f t="shared" si="33"/>
        <v>438</v>
      </c>
    </row>
    <row r="2169" spans="1:4" x14ac:dyDescent="0.25">
      <c r="A2169" t="s">
        <v>2258</v>
      </c>
      <c r="B2169">
        <v>439</v>
      </c>
      <c r="D2169" t="str">
        <f t="shared" si="33"/>
        <v>439</v>
      </c>
    </row>
    <row r="2170" spans="1:4" x14ac:dyDescent="0.25">
      <c r="A2170" t="s">
        <v>2258</v>
      </c>
      <c r="B2170">
        <v>440</v>
      </c>
      <c r="D2170" t="str">
        <f t="shared" si="33"/>
        <v>440</v>
      </c>
    </row>
    <row r="2171" spans="1:4" x14ac:dyDescent="0.25">
      <c r="A2171" t="s">
        <v>2258</v>
      </c>
      <c r="B2171">
        <v>441</v>
      </c>
      <c r="D2171" t="str">
        <f t="shared" si="33"/>
        <v>441</v>
      </c>
    </row>
    <row r="2172" spans="1:4" x14ac:dyDescent="0.25">
      <c r="A2172" t="s">
        <v>2258</v>
      </c>
      <c r="B2172">
        <v>442</v>
      </c>
      <c r="D2172" t="str">
        <f t="shared" si="33"/>
        <v>442</v>
      </c>
    </row>
    <row r="2173" spans="1:4" x14ac:dyDescent="0.25">
      <c r="A2173" t="s">
        <v>2258</v>
      </c>
      <c r="B2173">
        <v>443</v>
      </c>
      <c r="D2173" t="str">
        <f t="shared" si="33"/>
        <v>443</v>
      </c>
    </row>
    <row r="2174" spans="1:4" x14ac:dyDescent="0.25">
      <c r="A2174" t="s">
        <v>2258</v>
      </c>
      <c r="B2174">
        <v>444</v>
      </c>
      <c r="D2174" t="str">
        <f t="shared" si="33"/>
        <v>444</v>
      </c>
    </row>
    <row r="2175" spans="1:4" x14ac:dyDescent="0.25">
      <c r="A2175" t="s">
        <v>2258</v>
      </c>
      <c r="B2175">
        <v>445</v>
      </c>
      <c r="D2175" t="str">
        <f t="shared" si="33"/>
        <v>445</v>
      </c>
    </row>
    <row r="2176" spans="1:4" x14ac:dyDescent="0.25">
      <c r="A2176" t="s">
        <v>2258</v>
      </c>
      <c r="B2176">
        <v>446</v>
      </c>
      <c r="D2176" t="str">
        <f t="shared" si="33"/>
        <v>446</v>
      </c>
    </row>
    <row r="2177" spans="1:4" x14ac:dyDescent="0.25">
      <c r="A2177" t="s">
        <v>2258</v>
      </c>
      <c r="B2177">
        <v>447</v>
      </c>
      <c r="D2177" t="str">
        <f t="shared" si="33"/>
        <v>447</v>
      </c>
    </row>
    <row r="2178" spans="1:4" x14ac:dyDescent="0.25">
      <c r="A2178" t="s">
        <v>2258</v>
      </c>
      <c r="B2178">
        <v>448</v>
      </c>
      <c r="D2178" t="str">
        <f t="shared" si="33"/>
        <v>448</v>
      </c>
    </row>
    <row r="2179" spans="1:4" x14ac:dyDescent="0.25">
      <c r="A2179" t="s">
        <v>2258</v>
      </c>
      <c r="B2179">
        <v>449</v>
      </c>
      <c r="D2179" t="str">
        <f t="shared" ref="D2179:D2242" si="34">TEXT(B2179,"000")</f>
        <v>449</v>
      </c>
    </row>
    <row r="2180" spans="1:4" x14ac:dyDescent="0.25">
      <c r="A2180" t="s">
        <v>2258</v>
      </c>
      <c r="B2180">
        <v>450</v>
      </c>
      <c r="D2180" t="str">
        <f t="shared" si="34"/>
        <v>450</v>
      </c>
    </row>
    <row r="2181" spans="1:4" x14ac:dyDescent="0.25">
      <c r="A2181" t="s">
        <v>2258</v>
      </c>
      <c r="B2181">
        <v>451</v>
      </c>
      <c r="D2181" t="str">
        <f t="shared" si="34"/>
        <v>451</v>
      </c>
    </row>
    <row r="2182" spans="1:4" x14ac:dyDescent="0.25">
      <c r="A2182" t="s">
        <v>2258</v>
      </c>
      <c r="B2182">
        <v>452</v>
      </c>
      <c r="D2182" t="str">
        <f t="shared" si="34"/>
        <v>452</v>
      </c>
    </row>
    <row r="2183" spans="1:4" x14ac:dyDescent="0.25">
      <c r="A2183" t="s">
        <v>2258</v>
      </c>
      <c r="B2183">
        <v>453</v>
      </c>
      <c r="D2183" t="str">
        <f t="shared" si="34"/>
        <v>453</v>
      </c>
    </row>
    <row r="2184" spans="1:4" x14ac:dyDescent="0.25">
      <c r="A2184" t="s">
        <v>2258</v>
      </c>
      <c r="B2184">
        <v>454</v>
      </c>
      <c r="D2184" t="str">
        <f t="shared" si="34"/>
        <v>454</v>
      </c>
    </row>
    <row r="2185" spans="1:4" x14ac:dyDescent="0.25">
      <c r="A2185" t="s">
        <v>2258</v>
      </c>
      <c r="B2185">
        <v>455</v>
      </c>
      <c r="D2185" t="str">
        <f t="shared" si="34"/>
        <v>455</v>
      </c>
    </row>
    <row r="2186" spans="1:4" x14ac:dyDescent="0.25">
      <c r="A2186" t="s">
        <v>2258</v>
      </c>
      <c r="B2186">
        <v>456</v>
      </c>
      <c r="D2186" t="str">
        <f t="shared" si="34"/>
        <v>456</v>
      </c>
    </row>
    <row r="2187" spans="1:4" x14ac:dyDescent="0.25">
      <c r="A2187" t="s">
        <v>2258</v>
      </c>
      <c r="B2187">
        <v>457</v>
      </c>
      <c r="D2187" t="str">
        <f t="shared" si="34"/>
        <v>457</v>
      </c>
    </row>
    <row r="2188" spans="1:4" x14ac:dyDescent="0.25">
      <c r="A2188" t="s">
        <v>2258</v>
      </c>
      <c r="B2188">
        <v>459</v>
      </c>
      <c r="D2188" t="str">
        <f t="shared" si="34"/>
        <v>459</v>
      </c>
    </row>
    <row r="2189" spans="1:4" x14ac:dyDescent="0.25">
      <c r="A2189" t="s">
        <v>2258</v>
      </c>
      <c r="B2189">
        <v>460</v>
      </c>
      <c r="D2189" t="str">
        <f t="shared" si="34"/>
        <v>460</v>
      </c>
    </row>
    <row r="2190" spans="1:4" x14ac:dyDescent="0.25">
      <c r="A2190" t="s">
        <v>2258</v>
      </c>
      <c r="B2190">
        <v>461</v>
      </c>
      <c r="D2190" t="str">
        <f t="shared" si="34"/>
        <v>461</v>
      </c>
    </row>
    <row r="2191" spans="1:4" x14ac:dyDescent="0.25">
      <c r="A2191" t="s">
        <v>2258</v>
      </c>
      <c r="B2191">
        <v>463</v>
      </c>
      <c r="D2191" t="str">
        <f t="shared" si="34"/>
        <v>463</v>
      </c>
    </row>
    <row r="2192" spans="1:4" x14ac:dyDescent="0.25">
      <c r="A2192" t="s">
        <v>2258</v>
      </c>
      <c r="B2192">
        <v>464</v>
      </c>
      <c r="D2192" t="str">
        <f t="shared" si="34"/>
        <v>464</v>
      </c>
    </row>
    <row r="2193" spans="1:4" x14ac:dyDescent="0.25">
      <c r="A2193" t="s">
        <v>2258</v>
      </c>
      <c r="B2193">
        <v>465</v>
      </c>
      <c r="D2193" t="str">
        <f t="shared" si="34"/>
        <v>465</v>
      </c>
    </row>
    <row r="2194" spans="1:4" x14ac:dyDescent="0.25">
      <c r="A2194" t="s">
        <v>2258</v>
      </c>
      <c r="B2194">
        <v>466</v>
      </c>
      <c r="D2194" t="str">
        <f t="shared" si="34"/>
        <v>466</v>
      </c>
    </row>
    <row r="2195" spans="1:4" x14ac:dyDescent="0.25">
      <c r="A2195" t="s">
        <v>2258</v>
      </c>
      <c r="B2195">
        <v>467</v>
      </c>
      <c r="D2195" t="str">
        <f t="shared" si="34"/>
        <v>467</v>
      </c>
    </row>
    <row r="2196" spans="1:4" x14ac:dyDescent="0.25">
      <c r="A2196" t="s">
        <v>2258</v>
      </c>
      <c r="B2196">
        <v>468</v>
      </c>
      <c r="D2196" t="str">
        <f t="shared" si="34"/>
        <v>468</v>
      </c>
    </row>
    <row r="2197" spans="1:4" x14ac:dyDescent="0.25">
      <c r="A2197" t="s">
        <v>2258</v>
      </c>
      <c r="B2197">
        <v>469</v>
      </c>
      <c r="D2197" t="str">
        <f t="shared" si="34"/>
        <v>469</v>
      </c>
    </row>
    <row r="2198" spans="1:4" x14ac:dyDescent="0.25">
      <c r="A2198" t="s">
        <v>2258</v>
      </c>
      <c r="B2198">
        <v>470</v>
      </c>
      <c r="D2198" t="str">
        <f t="shared" si="34"/>
        <v>470</v>
      </c>
    </row>
    <row r="2199" spans="1:4" x14ac:dyDescent="0.25">
      <c r="A2199" t="s">
        <v>2258</v>
      </c>
      <c r="B2199">
        <v>471</v>
      </c>
      <c r="D2199" t="str">
        <f t="shared" si="34"/>
        <v>471</v>
      </c>
    </row>
    <row r="2200" spans="1:4" x14ac:dyDescent="0.25">
      <c r="A2200" t="s">
        <v>2258</v>
      </c>
      <c r="B2200">
        <v>472</v>
      </c>
      <c r="D2200" t="str">
        <f t="shared" si="34"/>
        <v>472</v>
      </c>
    </row>
    <row r="2201" spans="1:4" x14ac:dyDescent="0.25">
      <c r="A2201" t="s">
        <v>2258</v>
      </c>
      <c r="B2201">
        <v>473</v>
      </c>
      <c r="D2201" t="str">
        <f t="shared" si="34"/>
        <v>473</v>
      </c>
    </row>
    <row r="2202" spans="1:4" x14ac:dyDescent="0.25">
      <c r="A2202" t="s">
        <v>2258</v>
      </c>
      <c r="B2202">
        <v>474</v>
      </c>
      <c r="D2202" t="str">
        <f t="shared" si="34"/>
        <v>474</v>
      </c>
    </row>
    <row r="2203" spans="1:4" x14ac:dyDescent="0.25">
      <c r="A2203" t="s">
        <v>2258</v>
      </c>
      <c r="B2203">
        <v>475</v>
      </c>
      <c r="D2203" t="str">
        <f t="shared" si="34"/>
        <v>475</v>
      </c>
    </row>
    <row r="2204" spans="1:4" x14ac:dyDescent="0.25">
      <c r="A2204" t="s">
        <v>2258</v>
      </c>
      <c r="B2204">
        <v>476</v>
      </c>
      <c r="D2204" t="str">
        <f t="shared" si="34"/>
        <v>476</v>
      </c>
    </row>
    <row r="2205" spans="1:4" x14ac:dyDescent="0.25">
      <c r="A2205" t="s">
        <v>2258</v>
      </c>
      <c r="B2205">
        <v>477</v>
      </c>
      <c r="D2205" t="str">
        <f t="shared" si="34"/>
        <v>477</v>
      </c>
    </row>
    <row r="2206" spans="1:4" x14ac:dyDescent="0.25">
      <c r="A2206" t="s">
        <v>2258</v>
      </c>
      <c r="B2206">
        <v>478</v>
      </c>
      <c r="D2206" t="str">
        <f t="shared" si="34"/>
        <v>478</v>
      </c>
    </row>
    <row r="2207" spans="1:4" x14ac:dyDescent="0.25">
      <c r="A2207" t="s">
        <v>2258</v>
      </c>
      <c r="B2207">
        <v>479</v>
      </c>
      <c r="D2207" t="str">
        <f t="shared" si="34"/>
        <v>479</v>
      </c>
    </row>
    <row r="2208" spans="1:4" x14ac:dyDescent="0.25">
      <c r="A2208" t="s">
        <v>2258</v>
      </c>
      <c r="B2208">
        <v>480</v>
      </c>
      <c r="D2208" t="str">
        <f t="shared" si="34"/>
        <v>480</v>
      </c>
    </row>
    <row r="2209" spans="1:4" x14ac:dyDescent="0.25">
      <c r="A2209" t="s">
        <v>2258</v>
      </c>
      <c r="B2209">
        <v>481</v>
      </c>
      <c r="D2209" t="str">
        <f t="shared" si="34"/>
        <v>481</v>
      </c>
    </row>
    <row r="2210" spans="1:4" x14ac:dyDescent="0.25">
      <c r="A2210" t="s">
        <v>2258</v>
      </c>
      <c r="B2210">
        <v>482</v>
      </c>
      <c r="D2210" t="str">
        <f t="shared" si="34"/>
        <v>482</v>
      </c>
    </row>
    <row r="2211" spans="1:4" x14ac:dyDescent="0.25">
      <c r="A2211" t="s">
        <v>2258</v>
      </c>
      <c r="B2211">
        <v>483</v>
      </c>
      <c r="D2211" t="str">
        <f t="shared" si="34"/>
        <v>483</v>
      </c>
    </row>
    <row r="2212" spans="1:4" x14ac:dyDescent="0.25">
      <c r="A2212" t="s">
        <v>2258</v>
      </c>
      <c r="B2212">
        <v>484</v>
      </c>
      <c r="D2212" t="str">
        <f t="shared" si="34"/>
        <v>484</v>
      </c>
    </row>
    <row r="2213" spans="1:4" x14ac:dyDescent="0.25">
      <c r="A2213" t="s">
        <v>2258</v>
      </c>
      <c r="B2213">
        <v>485</v>
      </c>
      <c r="D2213" t="str">
        <f t="shared" si="34"/>
        <v>485</v>
      </c>
    </row>
    <row r="2214" spans="1:4" x14ac:dyDescent="0.25">
      <c r="A2214" t="s">
        <v>2258</v>
      </c>
      <c r="B2214">
        <v>486</v>
      </c>
      <c r="D2214" t="str">
        <f t="shared" si="34"/>
        <v>486</v>
      </c>
    </row>
    <row r="2215" spans="1:4" x14ac:dyDescent="0.25">
      <c r="A2215" t="s">
        <v>2258</v>
      </c>
      <c r="B2215">
        <v>487</v>
      </c>
      <c r="D2215" t="str">
        <f t="shared" si="34"/>
        <v>487</v>
      </c>
    </row>
    <row r="2216" spans="1:4" x14ac:dyDescent="0.25">
      <c r="A2216" t="s">
        <v>2258</v>
      </c>
      <c r="B2216">
        <v>488</v>
      </c>
      <c r="D2216" t="str">
        <f t="shared" si="34"/>
        <v>488</v>
      </c>
    </row>
    <row r="2217" spans="1:4" x14ac:dyDescent="0.25">
      <c r="A2217" t="s">
        <v>2258</v>
      </c>
      <c r="B2217">
        <v>489</v>
      </c>
      <c r="D2217" t="str">
        <f t="shared" si="34"/>
        <v>489</v>
      </c>
    </row>
    <row r="2218" spans="1:4" x14ac:dyDescent="0.25">
      <c r="A2218" t="s">
        <v>2258</v>
      </c>
      <c r="B2218">
        <v>490</v>
      </c>
      <c r="D2218" t="str">
        <f t="shared" si="34"/>
        <v>490</v>
      </c>
    </row>
    <row r="2219" spans="1:4" x14ac:dyDescent="0.25">
      <c r="A2219" t="s">
        <v>2258</v>
      </c>
      <c r="B2219">
        <v>492</v>
      </c>
      <c r="D2219" t="str">
        <f t="shared" si="34"/>
        <v>492</v>
      </c>
    </row>
    <row r="2220" spans="1:4" x14ac:dyDescent="0.25">
      <c r="A2220" t="s">
        <v>2258</v>
      </c>
      <c r="B2220">
        <v>493</v>
      </c>
      <c r="D2220" t="str">
        <f t="shared" si="34"/>
        <v>493</v>
      </c>
    </row>
    <row r="2221" spans="1:4" x14ac:dyDescent="0.25">
      <c r="A2221" t="s">
        <v>2258</v>
      </c>
      <c r="B2221">
        <v>494</v>
      </c>
      <c r="D2221" t="str">
        <f t="shared" si="34"/>
        <v>494</v>
      </c>
    </row>
    <row r="2222" spans="1:4" x14ac:dyDescent="0.25">
      <c r="A2222" t="s">
        <v>2258</v>
      </c>
      <c r="B2222">
        <v>495</v>
      </c>
      <c r="D2222" t="str">
        <f t="shared" si="34"/>
        <v>495</v>
      </c>
    </row>
    <row r="2223" spans="1:4" x14ac:dyDescent="0.25">
      <c r="A2223" t="s">
        <v>2258</v>
      </c>
      <c r="B2223">
        <v>496</v>
      </c>
      <c r="D2223" t="str">
        <f t="shared" si="34"/>
        <v>496</v>
      </c>
    </row>
    <row r="2224" spans="1:4" x14ac:dyDescent="0.25">
      <c r="A2224" t="s">
        <v>2258</v>
      </c>
      <c r="B2224">
        <v>497</v>
      </c>
      <c r="D2224" t="str">
        <f t="shared" si="34"/>
        <v>497</v>
      </c>
    </row>
    <row r="2225" spans="1:4" x14ac:dyDescent="0.25">
      <c r="A2225" t="s">
        <v>2258</v>
      </c>
      <c r="B2225">
        <v>498</v>
      </c>
      <c r="D2225" t="str">
        <f t="shared" si="34"/>
        <v>498</v>
      </c>
    </row>
    <row r="2226" spans="1:4" x14ac:dyDescent="0.25">
      <c r="A2226" t="s">
        <v>2258</v>
      </c>
      <c r="B2226">
        <v>499</v>
      </c>
      <c r="D2226" t="str">
        <f t="shared" si="34"/>
        <v>499</v>
      </c>
    </row>
    <row r="2227" spans="1:4" x14ac:dyDescent="0.25">
      <c r="A2227" t="s">
        <v>2258</v>
      </c>
      <c r="B2227">
        <v>801</v>
      </c>
      <c r="D2227" t="str">
        <f t="shared" si="34"/>
        <v>801</v>
      </c>
    </row>
    <row r="2228" spans="1:4" x14ac:dyDescent="0.25">
      <c r="A2228" t="s">
        <v>2258</v>
      </c>
      <c r="B2228">
        <v>802</v>
      </c>
      <c r="D2228" t="str">
        <f t="shared" si="34"/>
        <v>802</v>
      </c>
    </row>
    <row r="2229" spans="1:4" x14ac:dyDescent="0.25">
      <c r="A2229" t="s">
        <v>2258</v>
      </c>
      <c r="B2229">
        <v>810</v>
      </c>
      <c r="D2229" t="str">
        <f t="shared" si="34"/>
        <v>810</v>
      </c>
    </row>
    <row r="2230" spans="1:4" x14ac:dyDescent="0.25">
      <c r="A2230" t="s">
        <v>2258</v>
      </c>
      <c r="B2230">
        <v>812</v>
      </c>
      <c r="D2230" t="str">
        <f t="shared" si="34"/>
        <v>812</v>
      </c>
    </row>
    <row r="2231" spans="1:4" x14ac:dyDescent="0.25">
      <c r="A2231" t="s">
        <v>2258</v>
      </c>
      <c r="B2231">
        <v>813</v>
      </c>
      <c r="D2231" t="str">
        <f t="shared" si="34"/>
        <v>813</v>
      </c>
    </row>
    <row r="2232" spans="1:4" x14ac:dyDescent="0.25">
      <c r="A2232" t="s">
        <v>2258</v>
      </c>
      <c r="B2232">
        <v>816</v>
      </c>
      <c r="D2232" t="str">
        <f t="shared" si="34"/>
        <v>816</v>
      </c>
    </row>
    <row r="2233" spans="1:4" x14ac:dyDescent="0.25">
      <c r="A2233" t="s">
        <v>2258</v>
      </c>
      <c r="B2233">
        <v>817</v>
      </c>
      <c r="D2233" t="str">
        <f t="shared" si="34"/>
        <v>817</v>
      </c>
    </row>
    <row r="2234" spans="1:4" x14ac:dyDescent="0.25">
      <c r="A2234" t="s">
        <v>2258</v>
      </c>
      <c r="B2234">
        <v>820</v>
      </c>
      <c r="D2234" t="str">
        <f t="shared" si="34"/>
        <v>820</v>
      </c>
    </row>
    <row r="2235" spans="1:4" x14ac:dyDescent="0.25">
      <c r="A2235" t="s">
        <v>2258</v>
      </c>
      <c r="B2235">
        <v>821</v>
      </c>
      <c r="D2235" t="str">
        <f t="shared" si="34"/>
        <v>821</v>
      </c>
    </row>
    <row r="2236" spans="1:4" x14ac:dyDescent="0.25">
      <c r="A2236" t="s">
        <v>2258</v>
      </c>
      <c r="B2236">
        <v>825</v>
      </c>
      <c r="D2236" t="str">
        <f t="shared" si="34"/>
        <v>825</v>
      </c>
    </row>
    <row r="2237" spans="1:4" x14ac:dyDescent="0.25">
      <c r="A2237" t="s">
        <v>2258</v>
      </c>
      <c r="B2237">
        <v>827</v>
      </c>
      <c r="D2237" t="str">
        <f t="shared" si="34"/>
        <v>827</v>
      </c>
    </row>
    <row r="2238" spans="1:4" x14ac:dyDescent="0.25">
      <c r="A2238" t="s">
        <v>2258</v>
      </c>
      <c r="B2238">
        <v>830</v>
      </c>
      <c r="D2238" t="str">
        <f t="shared" si="34"/>
        <v>830</v>
      </c>
    </row>
    <row r="2239" spans="1:4" x14ac:dyDescent="0.25">
      <c r="A2239" t="s">
        <v>2258</v>
      </c>
      <c r="B2239">
        <v>836</v>
      </c>
      <c r="D2239" t="str">
        <f t="shared" si="34"/>
        <v>836</v>
      </c>
    </row>
    <row r="2240" spans="1:4" x14ac:dyDescent="0.25">
      <c r="A2240" t="s">
        <v>2258</v>
      </c>
      <c r="B2240">
        <v>837</v>
      </c>
      <c r="D2240" t="str">
        <f t="shared" si="34"/>
        <v>837</v>
      </c>
    </row>
    <row r="2241" spans="1:4" x14ac:dyDescent="0.25">
      <c r="A2241" t="s">
        <v>2258</v>
      </c>
      <c r="B2241">
        <v>838</v>
      </c>
      <c r="D2241" t="str">
        <f t="shared" si="34"/>
        <v>838</v>
      </c>
    </row>
    <row r="2242" spans="1:4" x14ac:dyDescent="0.25">
      <c r="A2242" t="s">
        <v>2258</v>
      </c>
      <c r="B2242">
        <v>839</v>
      </c>
      <c r="D2242" t="str">
        <f t="shared" si="34"/>
        <v>839</v>
      </c>
    </row>
    <row r="2243" spans="1:4" x14ac:dyDescent="0.25">
      <c r="A2243" t="s">
        <v>2258</v>
      </c>
      <c r="B2243">
        <v>840</v>
      </c>
      <c r="D2243" t="str">
        <f t="shared" ref="D2243:D2306" si="35">TEXT(B2243,"000")</f>
        <v>840</v>
      </c>
    </row>
    <row r="2244" spans="1:4" x14ac:dyDescent="0.25">
      <c r="A2244" t="s">
        <v>2258</v>
      </c>
      <c r="B2244">
        <v>844</v>
      </c>
      <c r="D2244" t="str">
        <f t="shared" si="35"/>
        <v>844</v>
      </c>
    </row>
    <row r="2245" spans="1:4" x14ac:dyDescent="0.25">
      <c r="A2245" t="s">
        <v>2258</v>
      </c>
      <c r="B2245">
        <v>848</v>
      </c>
      <c r="D2245" t="str">
        <f t="shared" si="35"/>
        <v>848</v>
      </c>
    </row>
    <row r="2246" spans="1:4" x14ac:dyDescent="0.25">
      <c r="A2246" t="s">
        <v>2258</v>
      </c>
      <c r="B2246">
        <v>849</v>
      </c>
      <c r="D2246" t="str">
        <f t="shared" si="35"/>
        <v>849</v>
      </c>
    </row>
    <row r="2247" spans="1:4" x14ac:dyDescent="0.25">
      <c r="A2247" t="s">
        <v>2258</v>
      </c>
      <c r="B2247">
        <v>850</v>
      </c>
      <c r="D2247" t="str">
        <f t="shared" si="35"/>
        <v>850</v>
      </c>
    </row>
    <row r="2248" spans="1:4" x14ac:dyDescent="0.25">
      <c r="A2248" t="s">
        <v>2258</v>
      </c>
      <c r="B2248">
        <v>851</v>
      </c>
      <c r="D2248" t="str">
        <f t="shared" si="35"/>
        <v>851</v>
      </c>
    </row>
    <row r="2249" spans="1:4" x14ac:dyDescent="0.25">
      <c r="A2249" t="s">
        <v>2258</v>
      </c>
      <c r="B2249">
        <v>853</v>
      </c>
      <c r="D2249" t="str">
        <f t="shared" si="35"/>
        <v>853</v>
      </c>
    </row>
    <row r="2250" spans="1:4" x14ac:dyDescent="0.25">
      <c r="A2250" t="s">
        <v>2258</v>
      </c>
      <c r="B2250">
        <v>854</v>
      </c>
      <c r="D2250" t="str">
        <f t="shared" si="35"/>
        <v>854</v>
      </c>
    </row>
    <row r="2251" spans="1:4" x14ac:dyDescent="0.25">
      <c r="A2251" t="s">
        <v>2258</v>
      </c>
      <c r="B2251">
        <v>855</v>
      </c>
      <c r="D2251" t="str">
        <f t="shared" si="35"/>
        <v>855</v>
      </c>
    </row>
    <row r="2252" spans="1:4" x14ac:dyDescent="0.25">
      <c r="A2252" t="s">
        <v>2258</v>
      </c>
      <c r="B2252">
        <v>859</v>
      </c>
      <c r="D2252" t="str">
        <f t="shared" si="35"/>
        <v>859</v>
      </c>
    </row>
    <row r="2253" spans="1:4" x14ac:dyDescent="0.25">
      <c r="A2253" t="s">
        <v>2258</v>
      </c>
      <c r="B2253">
        <v>862</v>
      </c>
      <c r="D2253" t="str">
        <f t="shared" si="35"/>
        <v>862</v>
      </c>
    </row>
    <row r="2254" spans="1:4" x14ac:dyDescent="0.25">
      <c r="A2254" t="s">
        <v>2258</v>
      </c>
      <c r="B2254">
        <v>864</v>
      </c>
      <c r="D2254" t="str">
        <f t="shared" si="35"/>
        <v>864</v>
      </c>
    </row>
    <row r="2255" spans="1:4" x14ac:dyDescent="0.25">
      <c r="A2255" t="s">
        <v>2258</v>
      </c>
      <c r="B2255">
        <v>865</v>
      </c>
      <c r="D2255" t="str">
        <f t="shared" si="35"/>
        <v>865</v>
      </c>
    </row>
    <row r="2256" spans="1:4" x14ac:dyDescent="0.25">
      <c r="A2256" t="s">
        <v>2258</v>
      </c>
      <c r="B2256">
        <v>868</v>
      </c>
      <c r="D2256" t="str">
        <f t="shared" si="35"/>
        <v>868</v>
      </c>
    </row>
    <row r="2257" spans="1:4" x14ac:dyDescent="0.25">
      <c r="A2257" t="s">
        <v>2258</v>
      </c>
      <c r="B2257">
        <v>869</v>
      </c>
      <c r="D2257" t="str">
        <f t="shared" si="35"/>
        <v>869</v>
      </c>
    </row>
    <row r="2258" spans="1:4" x14ac:dyDescent="0.25">
      <c r="A2258" t="s">
        <v>2258</v>
      </c>
      <c r="B2258">
        <v>870</v>
      </c>
      <c r="D2258" t="str">
        <f t="shared" si="35"/>
        <v>870</v>
      </c>
    </row>
    <row r="2259" spans="1:4" x14ac:dyDescent="0.25">
      <c r="A2259" t="s">
        <v>2258</v>
      </c>
      <c r="B2259">
        <v>872</v>
      </c>
      <c r="D2259" t="str">
        <f t="shared" si="35"/>
        <v>872</v>
      </c>
    </row>
    <row r="2260" spans="1:4" x14ac:dyDescent="0.25">
      <c r="A2260" t="s">
        <v>2258</v>
      </c>
      <c r="B2260">
        <v>874</v>
      </c>
      <c r="D2260" t="str">
        <f t="shared" si="35"/>
        <v>874</v>
      </c>
    </row>
    <row r="2261" spans="1:4" x14ac:dyDescent="0.25">
      <c r="A2261" t="s">
        <v>2258</v>
      </c>
      <c r="B2261">
        <v>875</v>
      </c>
      <c r="D2261" t="str">
        <f t="shared" si="35"/>
        <v>875</v>
      </c>
    </row>
    <row r="2262" spans="1:4" x14ac:dyDescent="0.25">
      <c r="A2262" t="s">
        <v>2258</v>
      </c>
      <c r="B2262">
        <v>876</v>
      </c>
      <c r="D2262" t="str">
        <f t="shared" si="35"/>
        <v>876</v>
      </c>
    </row>
    <row r="2263" spans="1:4" x14ac:dyDescent="0.25">
      <c r="A2263" t="s">
        <v>2258</v>
      </c>
      <c r="B2263">
        <v>879</v>
      </c>
      <c r="D2263" t="str">
        <f t="shared" si="35"/>
        <v>879</v>
      </c>
    </row>
    <row r="2264" spans="1:4" x14ac:dyDescent="0.25">
      <c r="A2264" t="s">
        <v>2258</v>
      </c>
      <c r="B2264">
        <v>882</v>
      </c>
      <c r="D2264" t="str">
        <f t="shared" si="35"/>
        <v>882</v>
      </c>
    </row>
    <row r="2265" spans="1:4" x14ac:dyDescent="0.25">
      <c r="A2265" t="s">
        <v>2258</v>
      </c>
      <c r="B2265">
        <v>884</v>
      </c>
      <c r="D2265" t="str">
        <f t="shared" si="35"/>
        <v>884</v>
      </c>
    </row>
    <row r="2266" spans="1:4" x14ac:dyDescent="0.25">
      <c r="A2266" t="s">
        <v>2258</v>
      </c>
      <c r="B2266">
        <v>885</v>
      </c>
      <c r="D2266" t="str">
        <f t="shared" si="35"/>
        <v>885</v>
      </c>
    </row>
    <row r="2267" spans="1:4" x14ac:dyDescent="0.25">
      <c r="A2267" t="s">
        <v>2258</v>
      </c>
      <c r="B2267">
        <v>886</v>
      </c>
      <c r="D2267" t="str">
        <f t="shared" si="35"/>
        <v>886</v>
      </c>
    </row>
    <row r="2268" spans="1:4" x14ac:dyDescent="0.25">
      <c r="A2268" t="s">
        <v>2258</v>
      </c>
      <c r="B2268">
        <v>888</v>
      </c>
      <c r="D2268" t="str">
        <f t="shared" si="35"/>
        <v>888</v>
      </c>
    </row>
    <row r="2269" spans="1:4" x14ac:dyDescent="0.25">
      <c r="A2269" t="s">
        <v>2258</v>
      </c>
      <c r="B2269">
        <v>890</v>
      </c>
      <c r="D2269" t="str">
        <f t="shared" si="35"/>
        <v>890</v>
      </c>
    </row>
    <row r="2270" spans="1:4" x14ac:dyDescent="0.25">
      <c r="A2270" t="s">
        <v>2258</v>
      </c>
      <c r="B2270">
        <v>896</v>
      </c>
      <c r="D2270" t="str">
        <f t="shared" si="35"/>
        <v>896</v>
      </c>
    </row>
    <row r="2271" spans="1:4" x14ac:dyDescent="0.25">
      <c r="A2271" t="s">
        <v>2258</v>
      </c>
      <c r="B2271">
        <v>901</v>
      </c>
      <c r="D2271" t="str">
        <f t="shared" si="35"/>
        <v>901</v>
      </c>
    </row>
    <row r="2272" spans="1:4" x14ac:dyDescent="0.25">
      <c r="A2272" t="s">
        <v>2258</v>
      </c>
      <c r="B2272">
        <v>908</v>
      </c>
      <c r="D2272" t="str">
        <f t="shared" si="35"/>
        <v>908</v>
      </c>
    </row>
    <row r="2273" spans="1:4" x14ac:dyDescent="0.25">
      <c r="A2273" t="s">
        <v>2258</v>
      </c>
      <c r="B2273">
        <v>909</v>
      </c>
      <c r="D2273" t="str">
        <f t="shared" si="35"/>
        <v>909</v>
      </c>
    </row>
    <row r="2274" spans="1:4" x14ac:dyDescent="0.25">
      <c r="A2274" t="s">
        <v>2258</v>
      </c>
      <c r="B2274">
        <v>911</v>
      </c>
      <c r="D2274" t="str">
        <f t="shared" si="35"/>
        <v>911</v>
      </c>
    </row>
    <row r="2275" spans="1:4" x14ac:dyDescent="0.25">
      <c r="A2275" t="s">
        <v>2258</v>
      </c>
      <c r="B2275">
        <v>912</v>
      </c>
      <c r="D2275" t="str">
        <f t="shared" si="35"/>
        <v>912</v>
      </c>
    </row>
    <row r="2276" spans="1:4" x14ac:dyDescent="0.25">
      <c r="A2276" t="s">
        <v>2258</v>
      </c>
      <c r="B2276">
        <v>913</v>
      </c>
      <c r="D2276" t="str">
        <f t="shared" si="35"/>
        <v>913</v>
      </c>
    </row>
    <row r="2277" spans="1:4" x14ac:dyDescent="0.25">
      <c r="A2277" t="s">
        <v>2258</v>
      </c>
      <c r="B2277">
        <v>916</v>
      </c>
      <c r="D2277" t="str">
        <f t="shared" si="35"/>
        <v>916</v>
      </c>
    </row>
    <row r="2278" spans="1:4" x14ac:dyDescent="0.25">
      <c r="A2278" t="s">
        <v>2258</v>
      </c>
      <c r="B2278">
        <v>917</v>
      </c>
      <c r="D2278" t="str">
        <f t="shared" si="35"/>
        <v>917</v>
      </c>
    </row>
    <row r="2279" spans="1:4" x14ac:dyDescent="0.25">
      <c r="A2279" t="s">
        <v>2258</v>
      </c>
      <c r="B2279">
        <v>919</v>
      </c>
      <c r="D2279" t="str">
        <f t="shared" si="35"/>
        <v>919</v>
      </c>
    </row>
    <row r="2280" spans="1:4" x14ac:dyDescent="0.25">
      <c r="A2280" t="s">
        <v>2258</v>
      </c>
      <c r="B2280">
        <v>920</v>
      </c>
      <c r="D2280" t="str">
        <f t="shared" si="35"/>
        <v>920</v>
      </c>
    </row>
    <row r="2281" spans="1:4" x14ac:dyDescent="0.25">
      <c r="A2281" t="s">
        <v>2258</v>
      </c>
      <c r="B2281">
        <v>921</v>
      </c>
      <c r="D2281" t="str">
        <f t="shared" si="35"/>
        <v>921</v>
      </c>
    </row>
    <row r="2282" spans="1:4" x14ac:dyDescent="0.25">
      <c r="A2282" t="s">
        <v>2258</v>
      </c>
      <c r="B2282">
        <v>922</v>
      </c>
      <c r="D2282" t="str">
        <f t="shared" si="35"/>
        <v>922</v>
      </c>
    </row>
    <row r="2283" spans="1:4" x14ac:dyDescent="0.25">
      <c r="A2283" t="s">
        <v>2258</v>
      </c>
      <c r="B2283">
        <v>923</v>
      </c>
      <c r="D2283" t="str">
        <f t="shared" si="35"/>
        <v>923</v>
      </c>
    </row>
    <row r="2284" spans="1:4" x14ac:dyDescent="0.25">
      <c r="A2284" t="s">
        <v>2258</v>
      </c>
      <c r="B2284">
        <v>924</v>
      </c>
      <c r="D2284" t="str">
        <f t="shared" si="35"/>
        <v>924</v>
      </c>
    </row>
    <row r="2285" spans="1:4" x14ac:dyDescent="0.25">
      <c r="A2285" t="s">
        <v>2258</v>
      </c>
      <c r="B2285">
        <v>925</v>
      </c>
      <c r="D2285" t="str">
        <f t="shared" si="35"/>
        <v>925</v>
      </c>
    </row>
    <row r="2286" spans="1:4" x14ac:dyDescent="0.25">
      <c r="A2286" t="s">
        <v>2258</v>
      </c>
      <c r="B2286">
        <v>926</v>
      </c>
      <c r="D2286" t="str">
        <f t="shared" si="35"/>
        <v>926</v>
      </c>
    </row>
    <row r="2287" spans="1:4" x14ac:dyDescent="0.25">
      <c r="A2287" t="s">
        <v>2258</v>
      </c>
      <c r="B2287">
        <v>927</v>
      </c>
      <c r="D2287" t="str">
        <f t="shared" si="35"/>
        <v>927</v>
      </c>
    </row>
    <row r="2288" spans="1:4" x14ac:dyDescent="0.25">
      <c r="A2288" t="s">
        <v>2258</v>
      </c>
      <c r="B2288">
        <v>928</v>
      </c>
      <c r="D2288" t="str">
        <f t="shared" si="35"/>
        <v>928</v>
      </c>
    </row>
    <row r="2289" spans="1:4" x14ac:dyDescent="0.25">
      <c r="A2289" t="s">
        <v>2258</v>
      </c>
      <c r="B2289">
        <v>929</v>
      </c>
      <c r="D2289" t="str">
        <f t="shared" si="35"/>
        <v>929</v>
      </c>
    </row>
    <row r="2290" spans="1:4" x14ac:dyDescent="0.25">
      <c r="A2290" t="s">
        <v>2258</v>
      </c>
      <c r="B2290">
        <v>930</v>
      </c>
      <c r="D2290" t="str">
        <f t="shared" si="35"/>
        <v>930</v>
      </c>
    </row>
    <row r="2291" spans="1:4" x14ac:dyDescent="0.25">
      <c r="A2291" t="s">
        <v>2258</v>
      </c>
      <c r="B2291">
        <v>931</v>
      </c>
      <c r="D2291" t="str">
        <f t="shared" si="35"/>
        <v>931</v>
      </c>
    </row>
    <row r="2292" spans="1:4" x14ac:dyDescent="0.25">
      <c r="A2292" t="s">
        <v>2258</v>
      </c>
      <c r="B2292">
        <v>932</v>
      </c>
      <c r="D2292" t="str">
        <f t="shared" si="35"/>
        <v>932</v>
      </c>
    </row>
    <row r="2293" spans="1:4" x14ac:dyDescent="0.25">
      <c r="A2293" t="s">
        <v>2258</v>
      </c>
      <c r="B2293">
        <v>933</v>
      </c>
      <c r="D2293" t="str">
        <f t="shared" si="35"/>
        <v>933</v>
      </c>
    </row>
    <row r="2294" spans="1:4" x14ac:dyDescent="0.25">
      <c r="A2294" t="s">
        <v>2258</v>
      </c>
      <c r="B2294">
        <v>934</v>
      </c>
      <c r="D2294" t="str">
        <f t="shared" si="35"/>
        <v>934</v>
      </c>
    </row>
    <row r="2295" spans="1:4" x14ac:dyDescent="0.25">
      <c r="A2295" t="s">
        <v>2258</v>
      </c>
      <c r="B2295">
        <v>935</v>
      </c>
      <c r="D2295" t="str">
        <f t="shared" si="35"/>
        <v>935</v>
      </c>
    </row>
    <row r="2296" spans="1:4" x14ac:dyDescent="0.25">
      <c r="A2296" t="s">
        <v>2258</v>
      </c>
      <c r="B2296">
        <v>936</v>
      </c>
      <c r="D2296" t="str">
        <f t="shared" si="35"/>
        <v>936</v>
      </c>
    </row>
    <row r="2297" spans="1:4" x14ac:dyDescent="0.25">
      <c r="A2297" t="s">
        <v>2258</v>
      </c>
      <c r="B2297">
        <v>937</v>
      </c>
      <c r="D2297" t="str">
        <f t="shared" si="35"/>
        <v>937</v>
      </c>
    </row>
    <row r="2298" spans="1:4" x14ac:dyDescent="0.25">
      <c r="A2298" t="s">
        <v>2258</v>
      </c>
      <c r="B2298">
        <v>938</v>
      </c>
      <c r="D2298" t="str">
        <f t="shared" si="35"/>
        <v>938</v>
      </c>
    </row>
    <row r="2299" spans="1:4" x14ac:dyDescent="0.25">
      <c r="A2299" t="s">
        <v>2258</v>
      </c>
      <c r="B2299">
        <v>939</v>
      </c>
      <c r="D2299" t="str">
        <f t="shared" si="35"/>
        <v>939</v>
      </c>
    </row>
    <row r="2300" spans="1:4" x14ac:dyDescent="0.25">
      <c r="A2300" t="s">
        <v>2258</v>
      </c>
      <c r="B2300">
        <v>940</v>
      </c>
      <c r="D2300" t="str">
        <f t="shared" si="35"/>
        <v>940</v>
      </c>
    </row>
    <row r="2301" spans="1:4" x14ac:dyDescent="0.25">
      <c r="A2301" t="s">
        <v>2258</v>
      </c>
      <c r="B2301">
        <v>941</v>
      </c>
      <c r="D2301" t="str">
        <f t="shared" si="35"/>
        <v>941</v>
      </c>
    </row>
    <row r="2302" spans="1:4" x14ac:dyDescent="0.25">
      <c r="A2302" t="s">
        <v>2258</v>
      </c>
      <c r="B2302">
        <v>942</v>
      </c>
      <c r="D2302" t="str">
        <f t="shared" si="35"/>
        <v>942</v>
      </c>
    </row>
    <row r="2303" spans="1:4" x14ac:dyDescent="0.25">
      <c r="A2303" t="s">
        <v>2258</v>
      </c>
      <c r="B2303">
        <v>943</v>
      </c>
      <c r="D2303" t="str">
        <f t="shared" si="35"/>
        <v>943</v>
      </c>
    </row>
    <row r="2304" spans="1:4" x14ac:dyDescent="0.25">
      <c r="A2304" t="s">
        <v>2258</v>
      </c>
      <c r="B2304">
        <v>944</v>
      </c>
      <c r="D2304" t="str">
        <f t="shared" si="35"/>
        <v>944</v>
      </c>
    </row>
    <row r="2305" spans="1:4" x14ac:dyDescent="0.25">
      <c r="A2305" t="s">
        <v>2258</v>
      </c>
      <c r="B2305">
        <v>948</v>
      </c>
      <c r="D2305" t="str">
        <f t="shared" si="35"/>
        <v>948</v>
      </c>
    </row>
    <row r="2306" spans="1:4" x14ac:dyDescent="0.25">
      <c r="A2306" t="s">
        <v>2258</v>
      </c>
      <c r="B2306">
        <v>949</v>
      </c>
      <c r="D2306" t="str">
        <f t="shared" si="35"/>
        <v>949</v>
      </c>
    </row>
    <row r="2307" spans="1:4" x14ac:dyDescent="0.25">
      <c r="A2307" t="s">
        <v>2258</v>
      </c>
      <c r="B2307">
        <v>950</v>
      </c>
      <c r="D2307" t="str">
        <f t="shared" ref="D2307:D2370" si="36">TEXT(B2307,"000")</f>
        <v>950</v>
      </c>
    </row>
    <row r="2308" spans="1:4" x14ac:dyDescent="0.25">
      <c r="A2308" t="s">
        <v>2258</v>
      </c>
      <c r="B2308">
        <v>951</v>
      </c>
      <c r="D2308" t="str">
        <f t="shared" si="36"/>
        <v>951</v>
      </c>
    </row>
    <row r="2309" spans="1:4" x14ac:dyDescent="0.25">
      <c r="A2309" t="s">
        <v>2258</v>
      </c>
      <c r="B2309">
        <v>952</v>
      </c>
      <c r="D2309" t="str">
        <f t="shared" si="36"/>
        <v>952</v>
      </c>
    </row>
    <row r="2310" spans="1:4" x14ac:dyDescent="0.25">
      <c r="A2310" t="s">
        <v>2258</v>
      </c>
      <c r="B2310">
        <v>953</v>
      </c>
      <c r="D2310" t="str">
        <f t="shared" si="36"/>
        <v>953</v>
      </c>
    </row>
    <row r="2311" spans="1:4" x14ac:dyDescent="0.25">
      <c r="A2311" t="s">
        <v>2258</v>
      </c>
      <c r="B2311">
        <v>954</v>
      </c>
      <c r="D2311" t="str">
        <f t="shared" si="36"/>
        <v>954</v>
      </c>
    </row>
    <row r="2312" spans="1:4" x14ac:dyDescent="0.25">
      <c r="A2312" t="s">
        <v>2258</v>
      </c>
      <c r="B2312">
        <v>955</v>
      </c>
      <c r="D2312" t="str">
        <f t="shared" si="36"/>
        <v>955</v>
      </c>
    </row>
    <row r="2313" spans="1:4" x14ac:dyDescent="0.25">
      <c r="A2313" t="s">
        <v>2258</v>
      </c>
      <c r="B2313">
        <v>956</v>
      </c>
      <c r="D2313" t="str">
        <f t="shared" si="36"/>
        <v>956</v>
      </c>
    </row>
    <row r="2314" spans="1:4" x14ac:dyDescent="0.25">
      <c r="A2314" t="s">
        <v>2258</v>
      </c>
      <c r="B2314">
        <v>957</v>
      </c>
      <c r="D2314" t="str">
        <f t="shared" si="36"/>
        <v>957</v>
      </c>
    </row>
    <row r="2315" spans="1:4" x14ac:dyDescent="0.25">
      <c r="A2315" t="s">
        <v>2258</v>
      </c>
      <c r="B2315">
        <v>958</v>
      </c>
      <c r="D2315" t="str">
        <f t="shared" si="36"/>
        <v>958</v>
      </c>
    </row>
    <row r="2316" spans="1:4" x14ac:dyDescent="0.25">
      <c r="A2316" t="s">
        <v>2258</v>
      </c>
      <c r="B2316">
        <v>959</v>
      </c>
      <c r="D2316" t="str">
        <f t="shared" si="36"/>
        <v>959</v>
      </c>
    </row>
    <row r="2317" spans="1:4" x14ac:dyDescent="0.25">
      <c r="A2317" t="s">
        <v>2258</v>
      </c>
      <c r="B2317">
        <v>960</v>
      </c>
      <c r="D2317" t="str">
        <f t="shared" si="36"/>
        <v>960</v>
      </c>
    </row>
    <row r="2318" spans="1:4" x14ac:dyDescent="0.25">
      <c r="A2318" t="s">
        <v>2258</v>
      </c>
      <c r="B2318">
        <v>961</v>
      </c>
      <c r="D2318" t="str">
        <f t="shared" si="36"/>
        <v>961</v>
      </c>
    </row>
    <row r="2319" spans="1:4" x14ac:dyDescent="0.25">
      <c r="A2319" t="s">
        <v>2258</v>
      </c>
      <c r="B2319">
        <v>962</v>
      </c>
      <c r="D2319" t="str">
        <f t="shared" si="36"/>
        <v>962</v>
      </c>
    </row>
    <row r="2320" spans="1:4" x14ac:dyDescent="0.25">
      <c r="A2320" t="s">
        <v>2258</v>
      </c>
      <c r="B2320">
        <v>964</v>
      </c>
      <c r="D2320" t="str">
        <f t="shared" si="36"/>
        <v>964</v>
      </c>
    </row>
    <row r="2321" spans="1:4" x14ac:dyDescent="0.25">
      <c r="A2321" t="s">
        <v>2258</v>
      </c>
      <c r="B2321">
        <v>965</v>
      </c>
      <c r="D2321" t="str">
        <f t="shared" si="36"/>
        <v>965</v>
      </c>
    </row>
    <row r="2322" spans="1:4" x14ac:dyDescent="0.25">
      <c r="A2322" t="s">
        <v>2258</v>
      </c>
      <c r="B2322">
        <v>966</v>
      </c>
      <c r="D2322" t="str">
        <f t="shared" si="36"/>
        <v>966</v>
      </c>
    </row>
    <row r="2323" spans="1:4" x14ac:dyDescent="0.25">
      <c r="A2323" t="s">
        <v>2258</v>
      </c>
      <c r="B2323">
        <v>967</v>
      </c>
      <c r="D2323" t="str">
        <f t="shared" si="36"/>
        <v>967</v>
      </c>
    </row>
    <row r="2324" spans="1:4" x14ac:dyDescent="0.25">
      <c r="A2324" t="s">
        <v>2258</v>
      </c>
      <c r="B2324">
        <v>968</v>
      </c>
      <c r="D2324" t="str">
        <f t="shared" si="36"/>
        <v>968</v>
      </c>
    </row>
    <row r="2325" spans="1:4" x14ac:dyDescent="0.25">
      <c r="A2325" t="s">
        <v>2258</v>
      </c>
      <c r="B2325">
        <v>969</v>
      </c>
      <c r="D2325" t="str">
        <f t="shared" si="36"/>
        <v>969</v>
      </c>
    </row>
    <row r="2326" spans="1:4" x14ac:dyDescent="0.25">
      <c r="A2326" t="s">
        <v>2258</v>
      </c>
      <c r="B2326">
        <v>970</v>
      </c>
      <c r="D2326" t="str">
        <f t="shared" si="36"/>
        <v>970</v>
      </c>
    </row>
    <row r="2327" spans="1:4" x14ac:dyDescent="0.25">
      <c r="A2327" t="s">
        <v>2258</v>
      </c>
      <c r="B2327">
        <v>972</v>
      </c>
      <c r="D2327" t="str">
        <f t="shared" si="36"/>
        <v>972</v>
      </c>
    </row>
    <row r="2328" spans="1:4" x14ac:dyDescent="0.25">
      <c r="A2328" t="s">
        <v>2258</v>
      </c>
      <c r="B2328">
        <v>973</v>
      </c>
      <c r="D2328" t="str">
        <f t="shared" si="36"/>
        <v>973</v>
      </c>
    </row>
    <row r="2329" spans="1:4" x14ac:dyDescent="0.25">
      <c r="A2329" t="s">
        <v>2258</v>
      </c>
      <c r="B2329">
        <v>974</v>
      </c>
      <c r="D2329" t="str">
        <f t="shared" si="36"/>
        <v>974</v>
      </c>
    </row>
    <row r="2330" spans="1:4" x14ac:dyDescent="0.25">
      <c r="A2330" t="s">
        <v>2258</v>
      </c>
      <c r="B2330">
        <v>977</v>
      </c>
      <c r="D2330" t="str">
        <f t="shared" si="36"/>
        <v>977</v>
      </c>
    </row>
    <row r="2331" spans="1:4" x14ac:dyDescent="0.25">
      <c r="A2331" t="s">
        <v>2258</v>
      </c>
      <c r="B2331">
        <v>978</v>
      </c>
      <c r="D2331" t="str">
        <f t="shared" si="36"/>
        <v>978</v>
      </c>
    </row>
    <row r="2332" spans="1:4" x14ac:dyDescent="0.25">
      <c r="A2332" t="s">
        <v>2258</v>
      </c>
      <c r="B2332">
        <v>979</v>
      </c>
      <c r="D2332" t="str">
        <f t="shared" si="36"/>
        <v>979</v>
      </c>
    </row>
    <row r="2333" spans="1:4" x14ac:dyDescent="0.25">
      <c r="A2333" t="s">
        <v>2258</v>
      </c>
      <c r="B2333">
        <v>981</v>
      </c>
      <c r="D2333" t="str">
        <f t="shared" si="36"/>
        <v>981</v>
      </c>
    </row>
    <row r="2334" spans="1:4" x14ac:dyDescent="0.25">
      <c r="A2334" t="s">
        <v>2258</v>
      </c>
      <c r="B2334">
        <v>982</v>
      </c>
      <c r="D2334" t="str">
        <f t="shared" si="36"/>
        <v>982</v>
      </c>
    </row>
    <row r="2335" spans="1:4" x14ac:dyDescent="0.25">
      <c r="A2335" t="s">
        <v>2258</v>
      </c>
      <c r="B2335">
        <v>983</v>
      </c>
      <c r="D2335" t="str">
        <f t="shared" si="36"/>
        <v>983</v>
      </c>
    </row>
    <row r="2336" spans="1:4" x14ac:dyDescent="0.25">
      <c r="A2336" t="s">
        <v>2258</v>
      </c>
      <c r="B2336">
        <v>984</v>
      </c>
      <c r="D2336" t="str">
        <f t="shared" si="36"/>
        <v>984</v>
      </c>
    </row>
    <row r="2337" spans="1:4" x14ac:dyDescent="0.25">
      <c r="A2337" t="s">
        <v>2258</v>
      </c>
      <c r="B2337">
        <v>985</v>
      </c>
      <c r="D2337" t="str">
        <f t="shared" si="36"/>
        <v>985</v>
      </c>
    </row>
    <row r="2338" spans="1:4" x14ac:dyDescent="0.25">
      <c r="A2338" t="s">
        <v>2258</v>
      </c>
      <c r="B2338">
        <v>986</v>
      </c>
      <c r="D2338" t="str">
        <f t="shared" si="36"/>
        <v>986</v>
      </c>
    </row>
    <row r="2339" spans="1:4" x14ac:dyDescent="0.25">
      <c r="A2339" t="s">
        <v>2258</v>
      </c>
      <c r="B2339">
        <v>987</v>
      </c>
      <c r="D2339" t="str">
        <f t="shared" si="36"/>
        <v>987</v>
      </c>
    </row>
    <row r="2340" spans="1:4" x14ac:dyDescent="0.25">
      <c r="A2340" t="s">
        <v>2258</v>
      </c>
      <c r="B2340">
        <v>988</v>
      </c>
      <c r="D2340" t="str">
        <f t="shared" si="36"/>
        <v>988</v>
      </c>
    </row>
    <row r="2341" spans="1:4" x14ac:dyDescent="0.25">
      <c r="A2341" t="s">
        <v>2258</v>
      </c>
      <c r="B2341">
        <v>989</v>
      </c>
      <c r="D2341" t="str">
        <f t="shared" si="36"/>
        <v>989</v>
      </c>
    </row>
    <row r="2342" spans="1:4" x14ac:dyDescent="0.25">
      <c r="A2342" t="s">
        <v>2258</v>
      </c>
      <c r="B2342">
        <v>990</v>
      </c>
      <c r="D2342" t="str">
        <f t="shared" si="36"/>
        <v>990</v>
      </c>
    </row>
    <row r="2343" spans="1:4" x14ac:dyDescent="0.25">
      <c r="A2343" t="s">
        <v>2258</v>
      </c>
      <c r="B2343">
        <v>991</v>
      </c>
      <c r="D2343" t="str">
        <f t="shared" si="36"/>
        <v>991</v>
      </c>
    </row>
    <row r="2344" spans="1:4" x14ac:dyDescent="0.25">
      <c r="A2344" t="s">
        <v>2258</v>
      </c>
      <c r="B2344">
        <v>992</v>
      </c>
      <c r="D2344" t="str">
        <f t="shared" si="36"/>
        <v>992</v>
      </c>
    </row>
    <row r="2345" spans="1:4" x14ac:dyDescent="0.25">
      <c r="A2345" t="s">
        <v>2258</v>
      </c>
      <c r="B2345">
        <v>993</v>
      </c>
      <c r="D2345" t="str">
        <f t="shared" si="36"/>
        <v>993</v>
      </c>
    </row>
    <row r="2346" spans="1:4" x14ac:dyDescent="0.25">
      <c r="A2346" t="s">
        <v>2258</v>
      </c>
      <c r="B2346">
        <v>994</v>
      </c>
      <c r="D2346" t="str">
        <f t="shared" si="36"/>
        <v>994</v>
      </c>
    </row>
    <row r="2347" spans="1:4" x14ac:dyDescent="0.25">
      <c r="A2347" t="s">
        <v>2258</v>
      </c>
      <c r="B2347">
        <v>995</v>
      </c>
      <c r="D2347" t="str">
        <f t="shared" si="36"/>
        <v>995</v>
      </c>
    </row>
    <row r="2348" spans="1:4" x14ac:dyDescent="0.25">
      <c r="A2348" t="s">
        <v>2258</v>
      </c>
      <c r="B2348">
        <v>996</v>
      </c>
      <c r="D2348" t="str">
        <f t="shared" si="36"/>
        <v>996</v>
      </c>
    </row>
    <row r="2349" spans="1:4" x14ac:dyDescent="0.25">
      <c r="A2349" t="s">
        <v>2258</v>
      </c>
      <c r="B2349">
        <v>997</v>
      </c>
      <c r="D2349" t="str">
        <f t="shared" si="36"/>
        <v>997</v>
      </c>
    </row>
    <row r="2350" spans="1:4" x14ac:dyDescent="0.25">
      <c r="A2350" t="s">
        <v>2258</v>
      </c>
      <c r="B2350">
        <v>998</v>
      </c>
      <c r="D2350" t="str">
        <f t="shared" si="36"/>
        <v>998</v>
      </c>
    </row>
    <row r="2351" spans="1:4" x14ac:dyDescent="0.25">
      <c r="A2351" t="s">
        <v>2258</v>
      </c>
      <c r="B2351">
        <v>999</v>
      </c>
      <c r="D2351" t="str">
        <f t="shared" si="36"/>
        <v>999</v>
      </c>
    </row>
    <row r="2352" spans="1:4" x14ac:dyDescent="0.25">
      <c r="A2352" t="s">
        <v>2258</v>
      </c>
      <c r="B2352" t="s">
        <v>3259</v>
      </c>
      <c r="D2352" t="str">
        <f t="shared" si="36"/>
        <v>A01</v>
      </c>
    </row>
    <row r="2353" spans="1:4" x14ac:dyDescent="0.25">
      <c r="A2353" t="s">
        <v>2258</v>
      </c>
      <c r="B2353" t="s">
        <v>1561</v>
      </c>
      <c r="D2353" t="str">
        <f t="shared" si="36"/>
        <v>A03</v>
      </c>
    </row>
    <row r="2354" spans="1:4" x14ac:dyDescent="0.25">
      <c r="A2354" t="s">
        <v>2258</v>
      </c>
      <c r="B2354" t="s">
        <v>1884</v>
      </c>
      <c r="D2354" t="str">
        <f t="shared" si="36"/>
        <v>A04</v>
      </c>
    </row>
    <row r="2355" spans="1:4" x14ac:dyDescent="0.25">
      <c r="A2355" t="s">
        <v>2258</v>
      </c>
      <c r="B2355" t="s">
        <v>3269</v>
      </c>
      <c r="D2355" t="str">
        <f t="shared" si="36"/>
        <v>A05</v>
      </c>
    </row>
    <row r="2356" spans="1:4" x14ac:dyDescent="0.25">
      <c r="A2356" t="s">
        <v>2258</v>
      </c>
      <c r="B2356" t="s">
        <v>3273</v>
      </c>
      <c r="D2356" t="str">
        <f t="shared" si="36"/>
        <v>A10</v>
      </c>
    </row>
    <row r="2357" spans="1:4" x14ac:dyDescent="0.25">
      <c r="A2357" t="s">
        <v>2258</v>
      </c>
      <c r="B2357" t="s">
        <v>3277</v>
      </c>
      <c r="D2357" t="str">
        <f t="shared" si="36"/>
        <v>A12</v>
      </c>
    </row>
    <row r="2358" spans="1:4" x14ac:dyDescent="0.25">
      <c r="A2358" t="s">
        <v>2258</v>
      </c>
      <c r="B2358" t="s">
        <v>3281</v>
      </c>
      <c r="D2358" t="str">
        <f t="shared" si="36"/>
        <v>A13</v>
      </c>
    </row>
    <row r="2359" spans="1:4" x14ac:dyDescent="0.25">
      <c r="A2359" t="s">
        <v>2258</v>
      </c>
      <c r="B2359" t="s">
        <v>3285</v>
      </c>
      <c r="D2359" t="str">
        <f t="shared" si="36"/>
        <v>A14</v>
      </c>
    </row>
    <row r="2360" spans="1:4" x14ac:dyDescent="0.25">
      <c r="A2360" t="s">
        <v>2258</v>
      </c>
      <c r="B2360" t="s">
        <v>3289</v>
      </c>
      <c r="D2360" t="str">
        <f t="shared" si="36"/>
        <v>A15</v>
      </c>
    </row>
    <row r="2361" spans="1:4" x14ac:dyDescent="0.25">
      <c r="A2361" t="s">
        <v>2258</v>
      </c>
      <c r="B2361" t="s">
        <v>3293</v>
      </c>
      <c r="D2361" t="str">
        <f t="shared" si="36"/>
        <v>A16</v>
      </c>
    </row>
    <row r="2362" spans="1:4" x14ac:dyDescent="0.25">
      <c r="A2362" t="s">
        <v>2258</v>
      </c>
      <c r="B2362" t="s">
        <v>3297</v>
      </c>
      <c r="D2362" t="str">
        <f t="shared" si="36"/>
        <v>A17</v>
      </c>
    </row>
    <row r="2363" spans="1:4" x14ac:dyDescent="0.25">
      <c r="A2363" t="s">
        <v>2258</v>
      </c>
      <c r="B2363" t="s">
        <v>3301</v>
      </c>
      <c r="D2363" t="str">
        <f t="shared" si="36"/>
        <v>A18</v>
      </c>
    </row>
    <row r="2364" spans="1:4" x14ac:dyDescent="0.25">
      <c r="A2364" t="s">
        <v>2258</v>
      </c>
      <c r="B2364" t="s">
        <v>3305</v>
      </c>
      <c r="D2364" t="str">
        <f t="shared" si="36"/>
        <v>A19</v>
      </c>
    </row>
    <row r="2365" spans="1:4" x14ac:dyDescent="0.25">
      <c r="A2365" t="s">
        <v>2258</v>
      </c>
      <c r="B2365" t="s">
        <v>3309</v>
      </c>
      <c r="D2365" t="str">
        <f t="shared" si="36"/>
        <v>A20</v>
      </c>
    </row>
    <row r="2366" spans="1:4" x14ac:dyDescent="0.25">
      <c r="A2366" t="s">
        <v>2258</v>
      </c>
      <c r="B2366" t="s">
        <v>3313</v>
      </c>
      <c r="D2366" t="str">
        <f t="shared" si="36"/>
        <v>A21</v>
      </c>
    </row>
    <row r="2367" spans="1:4" x14ac:dyDescent="0.25">
      <c r="A2367" t="s">
        <v>2258</v>
      </c>
      <c r="B2367" t="s">
        <v>3317</v>
      </c>
      <c r="D2367" t="str">
        <f t="shared" si="36"/>
        <v>A22</v>
      </c>
    </row>
    <row r="2368" spans="1:4" x14ac:dyDescent="0.25">
      <c r="A2368" t="s">
        <v>2258</v>
      </c>
      <c r="B2368" t="s">
        <v>3321</v>
      </c>
      <c r="D2368" t="str">
        <f t="shared" si="36"/>
        <v>A23</v>
      </c>
    </row>
    <row r="2369" spans="1:4" x14ac:dyDescent="0.25">
      <c r="A2369" t="s">
        <v>2258</v>
      </c>
      <c r="B2369" t="s">
        <v>3325</v>
      </c>
      <c r="D2369" t="str">
        <f t="shared" si="36"/>
        <v>A24</v>
      </c>
    </row>
    <row r="2370" spans="1:4" x14ac:dyDescent="0.25">
      <c r="A2370" t="s">
        <v>2258</v>
      </c>
      <c r="B2370" t="s">
        <v>3329</v>
      </c>
      <c r="D2370" t="str">
        <f t="shared" si="36"/>
        <v>A25</v>
      </c>
    </row>
    <row r="2371" spans="1:4" x14ac:dyDescent="0.25">
      <c r="A2371" t="s">
        <v>2258</v>
      </c>
      <c r="B2371" t="s">
        <v>3333</v>
      </c>
      <c r="D2371" t="str">
        <f t="shared" ref="D2371:D2434" si="37">TEXT(B2371,"000")</f>
        <v>A26</v>
      </c>
    </row>
    <row r="2372" spans="1:4" x14ac:dyDescent="0.25">
      <c r="A2372" t="s">
        <v>2258</v>
      </c>
      <c r="B2372" t="s">
        <v>3337</v>
      </c>
      <c r="D2372" t="str">
        <f t="shared" si="37"/>
        <v>A27</v>
      </c>
    </row>
    <row r="2373" spans="1:4" x14ac:dyDescent="0.25">
      <c r="A2373" t="s">
        <v>2258</v>
      </c>
      <c r="B2373" t="s">
        <v>3341</v>
      </c>
      <c r="D2373" t="str">
        <f t="shared" si="37"/>
        <v>A28</v>
      </c>
    </row>
    <row r="2374" spans="1:4" x14ac:dyDescent="0.25">
      <c r="A2374" t="s">
        <v>2258</v>
      </c>
      <c r="B2374" t="s">
        <v>3345</v>
      </c>
      <c r="D2374" t="str">
        <f t="shared" si="37"/>
        <v>A29</v>
      </c>
    </row>
    <row r="2375" spans="1:4" x14ac:dyDescent="0.25">
      <c r="A2375" t="s">
        <v>2258</v>
      </c>
      <c r="B2375" t="s">
        <v>3349</v>
      </c>
      <c r="D2375" t="str">
        <f t="shared" si="37"/>
        <v>A31</v>
      </c>
    </row>
    <row r="2376" spans="1:4" x14ac:dyDescent="0.25">
      <c r="A2376" t="s">
        <v>2258</v>
      </c>
      <c r="B2376" t="s">
        <v>3353</v>
      </c>
      <c r="D2376" t="str">
        <f t="shared" si="37"/>
        <v>A32</v>
      </c>
    </row>
    <row r="2377" spans="1:4" x14ac:dyDescent="0.25">
      <c r="A2377" t="s">
        <v>2258</v>
      </c>
      <c r="B2377" t="s">
        <v>3357</v>
      </c>
      <c r="D2377" t="str">
        <f t="shared" si="37"/>
        <v>A37</v>
      </c>
    </row>
    <row r="2378" spans="1:4" x14ac:dyDescent="0.25">
      <c r="A2378" t="s">
        <v>2258</v>
      </c>
      <c r="B2378" t="s">
        <v>3361</v>
      </c>
      <c r="D2378" t="str">
        <f t="shared" si="37"/>
        <v>A40</v>
      </c>
    </row>
    <row r="2379" spans="1:4" x14ac:dyDescent="0.25">
      <c r="A2379" t="s">
        <v>2258</v>
      </c>
      <c r="B2379" t="s">
        <v>3365</v>
      </c>
      <c r="D2379" t="str">
        <f t="shared" si="37"/>
        <v>A41</v>
      </c>
    </row>
    <row r="2380" spans="1:4" x14ac:dyDescent="0.25">
      <c r="A2380" t="s">
        <v>2258</v>
      </c>
      <c r="B2380" t="s">
        <v>3369</v>
      </c>
      <c r="D2380" t="str">
        <f t="shared" si="37"/>
        <v>A43</v>
      </c>
    </row>
    <row r="2381" spans="1:4" x14ac:dyDescent="0.25">
      <c r="A2381" t="s">
        <v>2258</v>
      </c>
      <c r="B2381" t="s">
        <v>3373</v>
      </c>
      <c r="D2381" t="str">
        <f t="shared" si="37"/>
        <v>A44</v>
      </c>
    </row>
    <row r="2382" spans="1:4" x14ac:dyDescent="0.25">
      <c r="A2382" t="s">
        <v>2258</v>
      </c>
      <c r="B2382" t="s">
        <v>3377</v>
      </c>
      <c r="D2382" t="str">
        <f t="shared" si="37"/>
        <v>A45</v>
      </c>
    </row>
    <row r="2383" spans="1:4" x14ac:dyDescent="0.25">
      <c r="A2383" t="s">
        <v>2258</v>
      </c>
      <c r="B2383" t="s">
        <v>3381</v>
      </c>
      <c r="D2383" t="str">
        <f t="shared" si="37"/>
        <v>A46</v>
      </c>
    </row>
    <row r="2384" spans="1:4" x14ac:dyDescent="0.25">
      <c r="A2384" t="s">
        <v>2258</v>
      </c>
      <c r="B2384" t="s">
        <v>3385</v>
      </c>
      <c r="D2384" t="str">
        <f t="shared" si="37"/>
        <v>A47</v>
      </c>
    </row>
    <row r="2385" spans="1:4" x14ac:dyDescent="0.25">
      <c r="A2385" t="s">
        <v>2258</v>
      </c>
      <c r="B2385" t="s">
        <v>3389</v>
      </c>
      <c r="D2385" t="str">
        <f t="shared" si="37"/>
        <v>A51</v>
      </c>
    </row>
    <row r="2386" spans="1:4" x14ac:dyDescent="0.25">
      <c r="A2386" t="s">
        <v>2258</v>
      </c>
      <c r="B2386" t="s">
        <v>3393</v>
      </c>
      <c r="D2386" t="str">
        <f t="shared" si="37"/>
        <v>A54</v>
      </c>
    </row>
    <row r="2387" spans="1:4" x14ac:dyDescent="0.25">
      <c r="A2387" t="s">
        <v>2258</v>
      </c>
      <c r="B2387" t="s">
        <v>3397</v>
      </c>
      <c r="D2387" t="str">
        <f t="shared" si="37"/>
        <v>A55</v>
      </c>
    </row>
    <row r="2388" spans="1:4" x14ac:dyDescent="0.25">
      <c r="A2388" t="s">
        <v>2258</v>
      </c>
      <c r="B2388" t="s">
        <v>3401</v>
      </c>
      <c r="D2388" t="str">
        <f t="shared" si="37"/>
        <v>A56</v>
      </c>
    </row>
    <row r="2389" spans="1:4" x14ac:dyDescent="0.25">
      <c r="A2389" t="s">
        <v>2258</v>
      </c>
      <c r="B2389" t="s">
        <v>3405</v>
      </c>
      <c r="D2389" t="str">
        <f t="shared" si="37"/>
        <v>A57</v>
      </c>
    </row>
    <row r="2390" spans="1:4" x14ac:dyDescent="0.25">
      <c r="A2390" t="s">
        <v>2258</v>
      </c>
      <c r="B2390" t="s">
        <v>3409</v>
      </c>
      <c r="D2390" t="str">
        <f t="shared" si="37"/>
        <v>A58</v>
      </c>
    </row>
    <row r="2391" spans="1:4" x14ac:dyDescent="0.25">
      <c r="A2391" t="s">
        <v>2258</v>
      </c>
      <c r="B2391" t="s">
        <v>3413</v>
      </c>
      <c r="D2391" t="str">
        <f t="shared" si="37"/>
        <v>A59</v>
      </c>
    </row>
    <row r="2392" spans="1:4" x14ac:dyDescent="0.25">
      <c r="A2392" t="s">
        <v>2258</v>
      </c>
      <c r="B2392" t="s">
        <v>3417</v>
      </c>
      <c r="D2392" t="str">
        <f t="shared" si="37"/>
        <v>A60</v>
      </c>
    </row>
    <row r="2393" spans="1:4" x14ac:dyDescent="0.25">
      <c r="A2393" t="s">
        <v>2258</v>
      </c>
      <c r="B2393" t="s">
        <v>3421</v>
      </c>
      <c r="D2393" t="str">
        <f t="shared" si="37"/>
        <v>A61</v>
      </c>
    </row>
    <row r="2394" spans="1:4" x14ac:dyDescent="0.25">
      <c r="A2394" t="s">
        <v>2258</v>
      </c>
      <c r="B2394" t="s">
        <v>3425</v>
      </c>
      <c r="D2394" t="str">
        <f t="shared" si="37"/>
        <v>A62</v>
      </c>
    </row>
    <row r="2395" spans="1:4" x14ac:dyDescent="0.25">
      <c r="A2395" t="s">
        <v>2258</v>
      </c>
      <c r="B2395" t="s">
        <v>3429</v>
      </c>
      <c r="D2395" t="str">
        <f t="shared" si="37"/>
        <v>A63</v>
      </c>
    </row>
    <row r="2396" spans="1:4" x14ac:dyDescent="0.25">
      <c r="A2396" t="s">
        <v>2258</v>
      </c>
      <c r="B2396" t="s">
        <v>3433</v>
      </c>
      <c r="D2396" t="str">
        <f t="shared" si="37"/>
        <v>A65</v>
      </c>
    </row>
    <row r="2397" spans="1:4" x14ac:dyDescent="0.25">
      <c r="A2397" t="s">
        <v>2258</v>
      </c>
      <c r="B2397" t="s">
        <v>3437</v>
      </c>
      <c r="D2397" t="str">
        <f t="shared" si="37"/>
        <v>A67</v>
      </c>
    </row>
    <row r="2398" spans="1:4" x14ac:dyDescent="0.25">
      <c r="A2398" t="s">
        <v>2258</v>
      </c>
      <c r="B2398" t="s">
        <v>3441</v>
      </c>
      <c r="D2398" t="str">
        <f t="shared" si="37"/>
        <v>A68</v>
      </c>
    </row>
    <row r="2399" spans="1:4" x14ac:dyDescent="0.25">
      <c r="A2399" t="s">
        <v>2258</v>
      </c>
      <c r="B2399" t="s">
        <v>3445</v>
      </c>
      <c r="D2399" t="str">
        <f t="shared" si="37"/>
        <v>A69</v>
      </c>
    </row>
    <row r="2400" spans="1:4" x14ac:dyDescent="0.25">
      <c r="A2400" t="s">
        <v>2258</v>
      </c>
      <c r="B2400" t="s">
        <v>3449</v>
      </c>
      <c r="D2400" t="str">
        <f t="shared" si="37"/>
        <v>A70</v>
      </c>
    </row>
    <row r="2401" spans="1:4" x14ac:dyDescent="0.25">
      <c r="A2401" t="s">
        <v>2258</v>
      </c>
      <c r="B2401" t="s">
        <v>3453</v>
      </c>
      <c r="D2401" t="str">
        <f t="shared" si="37"/>
        <v>A71</v>
      </c>
    </row>
    <row r="2402" spans="1:4" x14ac:dyDescent="0.25">
      <c r="A2402" t="s">
        <v>2258</v>
      </c>
      <c r="B2402" t="s">
        <v>3457</v>
      </c>
      <c r="D2402" t="str">
        <f t="shared" si="37"/>
        <v>A72</v>
      </c>
    </row>
    <row r="2403" spans="1:4" x14ac:dyDescent="0.25">
      <c r="A2403" t="s">
        <v>2258</v>
      </c>
      <c r="B2403" t="s">
        <v>3461</v>
      </c>
      <c r="D2403" t="str">
        <f t="shared" si="37"/>
        <v>A73</v>
      </c>
    </row>
    <row r="2404" spans="1:4" x14ac:dyDescent="0.25">
      <c r="A2404" t="s">
        <v>2258</v>
      </c>
      <c r="B2404" t="s">
        <v>3465</v>
      </c>
      <c r="D2404" t="str">
        <f t="shared" si="37"/>
        <v>A74</v>
      </c>
    </row>
    <row r="2405" spans="1:4" x14ac:dyDescent="0.25">
      <c r="A2405" t="s">
        <v>2258</v>
      </c>
      <c r="B2405" t="s">
        <v>3469</v>
      </c>
      <c r="D2405" t="str">
        <f t="shared" si="37"/>
        <v>A75</v>
      </c>
    </row>
    <row r="2406" spans="1:4" x14ac:dyDescent="0.25">
      <c r="A2406" t="s">
        <v>2258</v>
      </c>
      <c r="B2406" t="s">
        <v>3473</v>
      </c>
      <c r="D2406" t="str">
        <f t="shared" si="37"/>
        <v>A76</v>
      </c>
    </row>
    <row r="2407" spans="1:4" x14ac:dyDescent="0.25">
      <c r="A2407" t="s">
        <v>2258</v>
      </c>
      <c r="B2407" t="s">
        <v>3477</v>
      </c>
      <c r="D2407" t="str">
        <f t="shared" si="37"/>
        <v>A77</v>
      </c>
    </row>
    <row r="2408" spans="1:4" x14ac:dyDescent="0.25">
      <c r="A2408" t="s">
        <v>2258</v>
      </c>
      <c r="B2408" t="s">
        <v>3481</v>
      </c>
      <c r="D2408" t="str">
        <f t="shared" si="37"/>
        <v>A78</v>
      </c>
    </row>
    <row r="2409" spans="1:4" x14ac:dyDescent="0.25">
      <c r="A2409" t="s">
        <v>2258</v>
      </c>
      <c r="B2409" t="s">
        <v>3485</v>
      </c>
      <c r="D2409" t="str">
        <f t="shared" si="37"/>
        <v>A79</v>
      </c>
    </row>
    <row r="2410" spans="1:4" x14ac:dyDescent="0.25">
      <c r="A2410" t="s">
        <v>2258</v>
      </c>
      <c r="B2410" t="s">
        <v>3489</v>
      </c>
      <c r="D2410" t="str">
        <f t="shared" si="37"/>
        <v>A80</v>
      </c>
    </row>
    <row r="2411" spans="1:4" x14ac:dyDescent="0.25">
      <c r="A2411" t="s">
        <v>2258</v>
      </c>
      <c r="B2411" t="s">
        <v>3493</v>
      </c>
      <c r="D2411" t="str">
        <f t="shared" si="37"/>
        <v>A81</v>
      </c>
    </row>
    <row r="2412" spans="1:4" x14ac:dyDescent="0.25">
      <c r="A2412" t="s">
        <v>2258</v>
      </c>
      <c r="B2412" t="s">
        <v>3497</v>
      </c>
      <c r="D2412" t="str">
        <f t="shared" si="37"/>
        <v>A82</v>
      </c>
    </row>
    <row r="2413" spans="1:4" x14ac:dyDescent="0.25">
      <c r="A2413" t="s">
        <v>2258</v>
      </c>
      <c r="B2413" t="s">
        <v>3501</v>
      </c>
      <c r="D2413" t="str">
        <f t="shared" si="37"/>
        <v>A83</v>
      </c>
    </row>
    <row r="2414" spans="1:4" x14ac:dyDescent="0.25">
      <c r="A2414" t="s">
        <v>2258</v>
      </c>
      <c r="B2414" t="s">
        <v>3505</v>
      </c>
      <c r="D2414" t="str">
        <f t="shared" si="37"/>
        <v>A84</v>
      </c>
    </row>
    <row r="2415" spans="1:4" x14ac:dyDescent="0.25">
      <c r="A2415" t="s">
        <v>2258</v>
      </c>
      <c r="B2415" t="s">
        <v>3509</v>
      </c>
      <c r="D2415" t="str">
        <f t="shared" si="37"/>
        <v>A85</v>
      </c>
    </row>
    <row r="2416" spans="1:4" x14ac:dyDescent="0.25">
      <c r="A2416" t="s">
        <v>2258</v>
      </c>
      <c r="B2416" t="s">
        <v>3513</v>
      </c>
      <c r="D2416" t="str">
        <f t="shared" si="37"/>
        <v>A86</v>
      </c>
    </row>
    <row r="2417" spans="1:4" x14ac:dyDescent="0.25">
      <c r="A2417" t="s">
        <v>2258</v>
      </c>
      <c r="B2417" t="s">
        <v>3517</v>
      </c>
      <c r="D2417" t="str">
        <f t="shared" si="37"/>
        <v>A87</v>
      </c>
    </row>
    <row r="2418" spans="1:4" x14ac:dyDescent="0.25">
      <c r="A2418" t="s">
        <v>2258</v>
      </c>
      <c r="B2418" t="s">
        <v>3521</v>
      </c>
      <c r="D2418" t="str">
        <f t="shared" si="37"/>
        <v>A88</v>
      </c>
    </row>
    <row r="2419" spans="1:4" x14ac:dyDescent="0.25">
      <c r="A2419" t="s">
        <v>2258</v>
      </c>
      <c r="B2419" t="s">
        <v>3525</v>
      </c>
      <c r="D2419" t="str">
        <f t="shared" si="37"/>
        <v>A89</v>
      </c>
    </row>
    <row r="2420" spans="1:4" x14ac:dyDescent="0.25">
      <c r="A2420" t="s">
        <v>2258</v>
      </c>
      <c r="B2420" t="s">
        <v>3529</v>
      </c>
      <c r="D2420" t="str">
        <f t="shared" si="37"/>
        <v>A90</v>
      </c>
    </row>
    <row r="2421" spans="1:4" x14ac:dyDescent="0.25">
      <c r="A2421" t="s">
        <v>2258</v>
      </c>
      <c r="B2421" t="s">
        <v>3533</v>
      </c>
      <c r="D2421" t="str">
        <f t="shared" si="37"/>
        <v>A91</v>
      </c>
    </row>
    <row r="2422" spans="1:4" x14ac:dyDescent="0.25">
      <c r="A2422" t="s">
        <v>2258</v>
      </c>
      <c r="B2422" t="s">
        <v>3537</v>
      </c>
      <c r="D2422" t="str">
        <f t="shared" si="37"/>
        <v>A92</v>
      </c>
    </row>
    <row r="2423" spans="1:4" x14ac:dyDescent="0.25">
      <c r="A2423" t="s">
        <v>2258</v>
      </c>
      <c r="B2423" t="s">
        <v>3541</v>
      </c>
      <c r="D2423" t="str">
        <f t="shared" si="37"/>
        <v>A93</v>
      </c>
    </row>
    <row r="2424" spans="1:4" x14ac:dyDescent="0.25">
      <c r="A2424" t="s">
        <v>2258</v>
      </c>
      <c r="B2424" t="s">
        <v>3545</v>
      </c>
      <c r="D2424" t="str">
        <f t="shared" si="37"/>
        <v>A94</v>
      </c>
    </row>
    <row r="2425" spans="1:4" x14ac:dyDescent="0.25">
      <c r="A2425" t="s">
        <v>2258</v>
      </c>
      <c r="B2425" t="s">
        <v>3549</v>
      </c>
      <c r="D2425" t="str">
        <f t="shared" si="37"/>
        <v>A95</v>
      </c>
    </row>
    <row r="2426" spans="1:4" x14ac:dyDescent="0.25">
      <c r="A2426" t="s">
        <v>2258</v>
      </c>
      <c r="B2426" t="s">
        <v>3553</v>
      </c>
      <c r="D2426" t="str">
        <f t="shared" si="37"/>
        <v>A96</v>
      </c>
    </row>
    <row r="2427" spans="1:4" x14ac:dyDescent="0.25">
      <c r="A2427" t="s">
        <v>2258</v>
      </c>
      <c r="B2427" t="s">
        <v>3557</v>
      </c>
      <c r="D2427" t="str">
        <f t="shared" si="37"/>
        <v>A97</v>
      </c>
    </row>
    <row r="2428" spans="1:4" x14ac:dyDescent="0.25">
      <c r="A2428" t="s">
        <v>2258</v>
      </c>
      <c r="B2428" t="s">
        <v>3561</v>
      </c>
      <c r="D2428" t="str">
        <f t="shared" si="37"/>
        <v>A98</v>
      </c>
    </row>
    <row r="2429" spans="1:4" x14ac:dyDescent="0.25">
      <c r="A2429" t="s">
        <v>2258</v>
      </c>
      <c r="B2429" t="s">
        <v>3565</v>
      </c>
      <c r="D2429" t="str">
        <f t="shared" si="37"/>
        <v>A99</v>
      </c>
    </row>
    <row r="2430" spans="1:4" x14ac:dyDescent="0.25">
      <c r="A2430" t="s">
        <v>2258</v>
      </c>
      <c r="B2430" t="s">
        <v>3569</v>
      </c>
      <c r="D2430" t="str">
        <f t="shared" si="37"/>
        <v>B01</v>
      </c>
    </row>
    <row r="2431" spans="1:4" x14ac:dyDescent="0.25">
      <c r="A2431" t="s">
        <v>2258</v>
      </c>
      <c r="B2431" t="s">
        <v>3573</v>
      </c>
      <c r="D2431" t="str">
        <f t="shared" si="37"/>
        <v>B02</v>
      </c>
    </row>
    <row r="2432" spans="1:4" x14ac:dyDescent="0.25">
      <c r="A2432" t="s">
        <v>2258</v>
      </c>
      <c r="B2432" t="s">
        <v>3577</v>
      </c>
      <c r="D2432" t="str">
        <f t="shared" si="37"/>
        <v>B03</v>
      </c>
    </row>
    <row r="2433" spans="1:4" x14ac:dyDescent="0.25">
      <c r="A2433" t="s">
        <v>2258</v>
      </c>
      <c r="B2433" t="s">
        <v>3581</v>
      </c>
      <c r="D2433" t="str">
        <f t="shared" si="37"/>
        <v>B04</v>
      </c>
    </row>
    <row r="2434" spans="1:4" x14ac:dyDescent="0.25">
      <c r="A2434" t="s">
        <v>2258</v>
      </c>
      <c r="B2434" t="s">
        <v>3585</v>
      </c>
      <c r="D2434" t="str">
        <f t="shared" si="37"/>
        <v>B05</v>
      </c>
    </row>
    <row r="2435" spans="1:4" x14ac:dyDescent="0.25">
      <c r="A2435" t="s">
        <v>2258</v>
      </c>
      <c r="B2435" t="s">
        <v>3589</v>
      </c>
      <c r="D2435" t="str">
        <f t="shared" ref="D2435:D2498" si="38">TEXT(B2435,"000")</f>
        <v>B06</v>
      </c>
    </row>
    <row r="2436" spans="1:4" x14ac:dyDescent="0.25">
      <c r="A2436" t="s">
        <v>2258</v>
      </c>
      <c r="B2436" t="s">
        <v>3593</v>
      </c>
      <c r="D2436" t="str">
        <f t="shared" si="38"/>
        <v>B07</v>
      </c>
    </row>
    <row r="2437" spans="1:4" x14ac:dyDescent="0.25">
      <c r="A2437" t="s">
        <v>2258</v>
      </c>
      <c r="B2437" t="s">
        <v>3597</v>
      </c>
      <c r="D2437" t="str">
        <f t="shared" si="38"/>
        <v>B08</v>
      </c>
    </row>
    <row r="2438" spans="1:4" x14ac:dyDescent="0.25">
      <c r="A2438" t="s">
        <v>2258</v>
      </c>
      <c r="B2438" t="s">
        <v>3601</v>
      </c>
      <c r="D2438" t="str">
        <f t="shared" si="38"/>
        <v>B09</v>
      </c>
    </row>
    <row r="2439" spans="1:4" x14ac:dyDescent="0.25">
      <c r="A2439" t="s">
        <v>2258</v>
      </c>
      <c r="B2439" t="s">
        <v>3605</v>
      </c>
      <c r="D2439" t="str">
        <f t="shared" si="38"/>
        <v>B10</v>
      </c>
    </row>
    <row r="2440" spans="1:4" x14ac:dyDescent="0.25">
      <c r="A2440" t="s">
        <v>2258</v>
      </c>
      <c r="B2440" t="s">
        <v>3609</v>
      </c>
      <c r="D2440" t="str">
        <f t="shared" si="38"/>
        <v>B11</v>
      </c>
    </row>
    <row r="2441" spans="1:4" x14ac:dyDescent="0.25">
      <c r="A2441" t="s">
        <v>2258</v>
      </c>
      <c r="B2441" t="s">
        <v>3613</v>
      </c>
      <c r="D2441" t="str">
        <f t="shared" si="38"/>
        <v>B12</v>
      </c>
    </row>
    <row r="2442" spans="1:4" x14ac:dyDescent="0.25">
      <c r="A2442" t="s">
        <v>2258</v>
      </c>
      <c r="B2442" t="s">
        <v>3617</v>
      </c>
      <c r="D2442" t="str">
        <f t="shared" si="38"/>
        <v>B13</v>
      </c>
    </row>
    <row r="2443" spans="1:4" x14ac:dyDescent="0.25">
      <c r="A2443" t="s">
        <v>2258</v>
      </c>
      <c r="B2443" t="s">
        <v>3621</v>
      </c>
      <c r="D2443" t="str">
        <f t="shared" si="38"/>
        <v>B14</v>
      </c>
    </row>
    <row r="2444" spans="1:4" x14ac:dyDescent="0.25">
      <c r="A2444" t="s">
        <v>2258</v>
      </c>
      <c r="B2444" t="s">
        <v>3625</v>
      </c>
      <c r="D2444" t="str">
        <f t="shared" si="38"/>
        <v>B15</v>
      </c>
    </row>
    <row r="2445" spans="1:4" x14ac:dyDescent="0.25">
      <c r="A2445" t="s">
        <v>2258</v>
      </c>
      <c r="B2445" t="s">
        <v>3629</v>
      </c>
      <c r="D2445" t="str">
        <f t="shared" si="38"/>
        <v>B16</v>
      </c>
    </row>
    <row r="2446" spans="1:4" x14ac:dyDescent="0.25">
      <c r="A2446" t="s">
        <v>2258</v>
      </c>
      <c r="B2446" t="s">
        <v>3633</v>
      </c>
      <c r="D2446" t="str">
        <f t="shared" si="38"/>
        <v>B17</v>
      </c>
    </row>
    <row r="2447" spans="1:4" x14ac:dyDescent="0.25">
      <c r="A2447" t="s">
        <v>2258</v>
      </c>
      <c r="B2447" t="s">
        <v>3637</v>
      </c>
      <c r="D2447" t="str">
        <f t="shared" si="38"/>
        <v>B18</v>
      </c>
    </row>
    <row r="2448" spans="1:4" x14ac:dyDescent="0.25">
      <c r="A2448" t="s">
        <v>2258</v>
      </c>
      <c r="B2448" t="s">
        <v>3641</v>
      </c>
      <c r="D2448" t="str">
        <f t="shared" si="38"/>
        <v>B19</v>
      </c>
    </row>
    <row r="2449" spans="1:4" x14ac:dyDescent="0.25">
      <c r="A2449" t="s">
        <v>2258</v>
      </c>
      <c r="B2449" t="s">
        <v>3645</v>
      </c>
      <c r="D2449" t="str">
        <f t="shared" si="38"/>
        <v>B20</v>
      </c>
    </row>
    <row r="2450" spans="1:4" x14ac:dyDescent="0.25">
      <c r="A2450" t="s">
        <v>2258</v>
      </c>
      <c r="B2450" t="s">
        <v>3649</v>
      </c>
      <c r="D2450" t="str">
        <f t="shared" si="38"/>
        <v>B21</v>
      </c>
    </row>
    <row r="2451" spans="1:4" x14ac:dyDescent="0.25">
      <c r="A2451" t="s">
        <v>2258</v>
      </c>
      <c r="B2451" t="s">
        <v>3653</v>
      </c>
      <c r="D2451" t="str">
        <f t="shared" si="38"/>
        <v>B22</v>
      </c>
    </row>
    <row r="2452" spans="1:4" x14ac:dyDescent="0.25">
      <c r="A2452" t="s">
        <v>2258</v>
      </c>
      <c r="B2452" t="s">
        <v>3657</v>
      </c>
      <c r="D2452" t="str">
        <f t="shared" si="38"/>
        <v>B23</v>
      </c>
    </row>
    <row r="2453" spans="1:4" x14ac:dyDescent="0.25">
      <c r="A2453" t="s">
        <v>2258</v>
      </c>
      <c r="B2453" t="s">
        <v>3661</v>
      </c>
      <c r="D2453" t="str">
        <f t="shared" si="38"/>
        <v>B24</v>
      </c>
    </row>
    <row r="2454" spans="1:4" x14ac:dyDescent="0.25">
      <c r="A2454" t="s">
        <v>2258</v>
      </c>
      <c r="B2454" t="s">
        <v>3665</v>
      </c>
      <c r="D2454" t="str">
        <f t="shared" si="38"/>
        <v>B25</v>
      </c>
    </row>
    <row r="2455" spans="1:4" x14ac:dyDescent="0.25">
      <c r="A2455" t="s">
        <v>2258</v>
      </c>
      <c r="B2455" t="s">
        <v>3669</v>
      </c>
      <c r="D2455" t="str">
        <f t="shared" si="38"/>
        <v>B26</v>
      </c>
    </row>
    <row r="2456" spans="1:4" x14ac:dyDescent="0.25">
      <c r="A2456" t="s">
        <v>2258</v>
      </c>
      <c r="B2456" t="s">
        <v>3673</v>
      </c>
      <c r="D2456" t="str">
        <f t="shared" si="38"/>
        <v>B27</v>
      </c>
    </row>
    <row r="2457" spans="1:4" x14ac:dyDescent="0.25">
      <c r="A2457" t="s">
        <v>2258</v>
      </c>
      <c r="B2457" t="s">
        <v>3677</v>
      </c>
      <c r="D2457" t="str">
        <f t="shared" si="38"/>
        <v>B28</v>
      </c>
    </row>
    <row r="2458" spans="1:4" x14ac:dyDescent="0.25">
      <c r="A2458" t="s">
        <v>2258</v>
      </c>
      <c r="B2458" t="s">
        <v>3681</v>
      </c>
      <c r="D2458" t="str">
        <f t="shared" si="38"/>
        <v>B29</v>
      </c>
    </row>
    <row r="2459" spans="1:4" x14ac:dyDescent="0.25">
      <c r="A2459" t="s">
        <v>2258</v>
      </c>
      <c r="B2459" t="s">
        <v>3685</v>
      </c>
      <c r="D2459" t="str">
        <f t="shared" si="38"/>
        <v>B30</v>
      </c>
    </row>
    <row r="2460" spans="1:4" x14ac:dyDescent="0.25">
      <c r="A2460" t="s">
        <v>2258</v>
      </c>
      <c r="B2460" t="s">
        <v>3689</v>
      </c>
      <c r="D2460" t="str">
        <f t="shared" si="38"/>
        <v>B31</v>
      </c>
    </row>
    <row r="2461" spans="1:4" x14ac:dyDescent="0.25">
      <c r="A2461" t="s">
        <v>2258</v>
      </c>
      <c r="B2461" t="s">
        <v>3693</v>
      </c>
      <c r="D2461" t="str">
        <f t="shared" si="38"/>
        <v>B32</v>
      </c>
    </row>
    <row r="2462" spans="1:4" x14ac:dyDescent="0.25">
      <c r="A2462" t="s">
        <v>2258</v>
      </c>
      <c r="B2462" t="s">
        <v>3697</v>
      </c>
      <c r="D2462" t="str">
        <f t="shared" si="38"/>
        <v>B33</v>
      </c>
    </row>
    <row r="2463" spans="1:4" x14ac:dyDescent="0.25">
      <c r="A2463" t="s">
        <v>2258</v>
      </c>
      <c r="B2463" t="s">
        <v>3701</v>
      </c>
      <c r="D2463" t="str">
        <f t="shared" si="38"/>
        <v>B34</v>
      </c>
    </row>
    <row r="2464" spans="1:4" x14ac:dyDescent="0.25">
      <c r="A2464" t="s">
        <v>2258</v>
      </c>
      <c r="B2464" t="s">
        <v>3705</v>
      </c>
      <c r="D2464" t="str">
        <f t="shared" si="38"/>
        <v>B35</v>
      </c>
    </row>
    <row r="2465" spans="1:4" x14ac:dyDescent="0.25">
      <c r="A2465" t="s">
        <v>2258</v>
      </c>
      <c r="B2465" t="s">
        <v>3709</v>
      </c>
      <c r="D2465" t="str">
        <f t="shared" si="38"/>
        <v>B36</v>
      </c>
    </row>
    <row r="2466" spans="1:4" x14ac:dyDescent="0.25">
      <c r="A2466" t="s">
        <v>2258</v>
      </c>
      <c r="B2466" t="s">
        <v>3713</v>
      </c>
      <c r="D2466" t="str">
        <f t="shared" si="38"/>
        <v>B37</v>
      </c>
    </row>
    <row r="2467" spans="1:4" x14ac:dyDescent="0.25">
      <c r="A2467" t="s">
        <v>2258</v>
      </c>
      <c r="B2467" t="s">
        <v>3717</v>
      </c>
      <c r="D2467" t="str">
        <f t="shared" si="38"/>
        <v>B38</v>
      </c>
    </row>
    <row r="2468" spans="1:4" x14ac:dyDescent="0.25">
      <c r="A2468" t="s">
        <v>2258</v>
      </c>
      <c r="B2468" t="s">
        <v>3721</v>
      </c>
      <c r="D2468" t="str">
        <f t="shared" si="38"/>
        <v>B39</v>
      </c>
    </row>
    <row r="2469" spans="1:4" x14ac:dyDescent="0.25">
      <c r="A2469" t="s">
        <v>2258</v>
      </c>
      <c r="B2469" t="s">
        <v>3725</v>
      </c>
      <c r="D2469" t="str">
        <f t="shared" si="38"/>
        <v>B40</v>
      </c>
    </row>
    <row r="2470" spans="1:4" x14ac:dyDescent="0.25">
      <c r="A2470" t="s">
        <v>2258</v>
      </c>
      <c r="B2470" t="s">
        <v>3729</v>
      </c>
      <c r="D2470" t="str">
        <f t="shared" si="38"/>
        <v>B41</v>
      </c>
    </row>
    <row r="2471" spans="1:4" x14ac:dyDescent="0.25">
      <c r="A2471" t="s">
        <v>2258</v>
      </c>
      <c r="B2471" t="s">
        <v>3733</v>
      </c>
      <c r="D2471" t="str">
        <f t="shared" si="38"/>
        <v>B42</v>
      </c>
    </row>
    <row r="2472" spans="1:4" x14ac:dyDescent="0.25">
      <c r="A2472" t="s">
        <v>2258</v>
      </c>
      <c r="B2472" t="s">
        <v>3737</v>
      </c>
      <c r="D2472" t="str">
        <f t="shared" si="38"/>
        <v>B43</v>
      </c>
    </row>
    <row r="2473" spans="1:4" x14ac:dyDescent="0.25">
      <c r="A2473" t="s">
        <v>2258</v>
      </c>
      <c r="B2473" t="s">
        <v>3741</v>
      </c>
      <c r="D2473" t="str">
        <f t="shared" si="38"/>
        <v>B44</v>
      </c>
    </row>
    <row r="2474" spans="1:4" x14ac:dyDescent="0.25">
      <c r="A2474" t="s">
        <v>2258</v>
      </c>
      <c r="B2474" t="s">
        <v>3745</v>
      </c>
      <c r="D2474" t="str">
        <f t="shared" si="38"/>
        <v>B45</v>
      </c>
    </row>
    <row r="2475" spans="1:4" x14ac:dyDescent="0.25">
      <c r="A2475" t="s">
        <v>2258</v>
      </c>
      <c r="B2475" t="s">
        <v>3749</v>
      </c>
      <c r="D2475" t="str">
        <f t="shared" si="38"/>
        <v>B46</v>
      </c>
    </row>
    <row r="2476" spans="1:4" x14ac:dyDescent="0.25">
      <c r="A2476" t="s">
        <v>2258</v>
      </c>
      <c r="B2476" t="s">
        <v>3753</v>
      </c>
      <c r="D2476" t="str">
        <f t="shared" si="38"/>
        <v>B47</v>
      </c>
    </row>
    <row r="2477" spans="1:4" x14ac:dyDescent="0.25">
      <c r="A2477" t="s">
        <v>2258</v>
      </c>
      <c r="B2477" t="s">
        <v>3757</v>
      </c>
      <c r="D2477" t="str">
        <f t="shared" si="38"/>
        <v>B48</v>
      </c>
    </row>
    <row r="2478" spans="1:4" x14ac:dyDescent="0.25">
      <c r="A2478" t="s">
        <v>2258</v>
      </c>
      <c r="B2478" t="s">
        <v>3761</v>
      </c>
      <c r="D2478" t="str">
        <f t="shared" si="38"/>
        <v>B49</v>
      </c>
    </row>
    <row r="2479" spans="1:4" x14ac:dyDescent="0.25">
      <c r="A2479" t="s">
        <v>2258</v>
      </c>
      <c r="B2479" t="s">
        <v>3765</v>
      </c>
      <c r="D2479" t="str">
        <f t="shared" si="38"/>
        <v>B50</v>
      </c>
    </row>
    <row r="2480" spans="1:4" x14ac:dyDescent="0.25">
      <c r="A2480" t="s">
        <v>2258</v>
      </c>
      <c r="B2480" t="s">
        <v>3768</v>
      </c>
      <c r="D2480" t="str">
        <f t="shared" si="38"/>
        <v>B51</v>
      </c>
    </row>
    <row r="2481" spans="1:4" x14ac:dyDescent="0.25">
      <c r="A2481" t="s">
        <v>2258</v>
      </c>
      <c r="B2481" t="s">
        <v>3772</v>
      </c>
      <c r="D2481" t="str">
        <f t="shared" si="38"/>
        <v>B52</v>
      </c>
    </row>
    <row r="2482" spans="1:4" x14ac:dyDescent="0.25">
      <c r="A2482" t="s">
        <v>2258</v>
      </c>
      <c r="B2482" t="s">
        <v>3776</v>
      </c>
      <c r="D2482" t="str">
        <f t="shared" si="38"/>
        <v>B53</v>
      </c>
    </row>
    <row r="2483" spans="1:4" x14ac:dyDescent="0.25">
      <c r="A2483" t="s">
        <v>2258</v>
      </c>
      <c r="B2483" t="s">
        <v>3780</v>
      </c>
      <c r="D2483" t="str">
        <f t="shared" si="38"/>
        <v>B54</v>
      </c>
    </row>
    <row r="2484" spans="1:4" x14ac:dyDescent="0.25">
      <c r="A2484" t="s">
        <v>2258</v>
      </c>
      <c r="B2484" t="s">
        <v>3784</v>
      </c>
      <c r="D2484" t="str">
        <f t="shared" si="38"/>
        <v>B55</v>
      </c>
    </row>
    <row r="2485" spans="1:4" x14ac:dyDescent="0.25">
      <c r="A2485" t="s">
        <v>2258</v>
      </c>
      <c r="B2485" t="s">
        <v>3788</v>
      </c>
      <c r="D2485" t="str">
        <f t="shared" si="38"/>
        <v>B56</v>
      </c>
    </row>
    <row r="2486" spans="1:4" x14ac:dyDescent="0.25">
      <c r="A2486" t="s">
        <v>2258</v>
      </c>
      <c r="B2486" t="s">
        <v>3792</v>
      </c>
      <c r="D2486" t="str">
        <f t="shared" si="38"/>
        <v>B57</v>
      </c>
    </row>
    <row r="2487" spans="1:4" x14ac:dyDescent="0.25">
      <c r="A2487" t="s">
        <v>2258</v>
      </c>
      <c r="B2487" t="s">
        <v>3796</v>
      </c>
      <c r="D2487" t="str">
        <f t="shared" si="38"/>
        <v>B58</v>
      </c>
    </row>
    <row r="2488" spans="1:4" x14ac:dyDescent="0.25">
      <c r="A2488" t="s">
        <v>2258</v>
      </c>
      <c r="B2488" t="s">
        <v>3800</v>
      </c>
      <c r="D2488" t="str">
        <f t="shared" si="38"/>
        <v>B59</v>
      </c>
    </row>
    <row r="2489" spans="1:4" x14ac:dyDescent="0.25">
      <c r="A2489" t="s">
        <v>2258</v>
      </c>
      <c r="B2489" t="s">
        <v>3804</v>
      </c>
      <c r="D2489" t="str">
        <f t="shared" si="38"/>
        <v>B60</v>
      </c>
    </row>
    <row r="2490" spans="1:4" x14ac:dyDescent="0.25">
      <c r="A2490" t="s">
        <v>2258</v>
      </c>
      <c r="B2490" t="s">
        <v>3808</v>
      </c>
      <c r="D2490" t="str">
        <f t="shared" si="38"/>
        <v>B61</v>
      </c>
    </row>
    <row r="2491" spans="1:4" x14ac:dyDescent="0.25">
      <c r="A2491" t="s">
        <v>2258</v>
      </c>
      <c r="B2491" t="s">
        <v>3812</v>
      </c>
      <c r="D2491" t="str">
        <f t="shared" si="38"/>
        <v>B62</v>
      </c>
    </row>
    <row r="2492" spans="1:4" x14ac:dyDescent="0.25">
      <c r="A2492" t="s">
        <v>2258</v>
      </c>
      <c r="B2492" t="s">
        <v>3816</v>
      </c>
      <c r="D2492" t="str">
        <f t="shared" si="38"/>
        <v>B63</v>
      </c>
    </row>
    <row r="2493" spans="1:4" x14ac:dyDescent="0.25">
      <c r="A2493" t="s">
        <v>2258</v>
      </c>
      <c r="B2493" t="s">
        <v>3820</v>
      </c>
      <c r="D2493" t="str">
        <f t="shared" si="38"/>
        <v>B64</v>
      </c>
    </row>
    <row r="2494" spans="1:4" x14ac:dyDescent="0.25">
      <c r="A2494" t="s">
        <v>2258</v>
      </c>
      <c r="B2494" t="s">
        <v>3824</v>
      </c>
      <c r="D2494" t="str">
        <f t="shared" si="38"/>
        <v>B65</v>
      </c>
    </row>
    <row r="2495" spans="1:4" x14ac:dyDescent="0.25">
      <c r="A2495" t="s">
        <v>2258</v>
      </c>
      <c r="B2495" t="s">
        <v>3828</v>
      </c>
      <c r="D2495" t="str">
        <f t="shared" si="38"/>
        <v>B66</v>
      </c>
    </row>
    <row r="2496" spans="1:4" x14ac:dyDescent="0.25">
      <c r="A2496" t="s">
        <v>2258</v>
      </c>
      <c r="B2496" t="s">
        <v>3832</v>
      </c>
      <c r="D2496" t="str">
        <f t="shared" si="38"/>
        <v>B67</v>
      </c>
    </row>
    <row r="2497" spans="1:4" x14ac:dyDescent="0.25">
      <c r="A2497" t="s">
        <v>2258</v>
      </c>
      <c r="B2497" t="s">
        <v>3835</v>
      </c>
      <c r="D2497" t="str">
        <f t="shared" si="38"/>
        <v>B68</v>
      </c>
    </row>
    <row r="2498" spans="1:4" x14ac:dyDescent="0.25">
      <c r="A2498" t="s">
        <v>2258</v>
      </c>
      <c r="B2498" t="s">
        <v>3839</v>
      </c>
      <c r="D2498" t="str">
        <f t="shared" si="38"/>
        <v>B69</v>
      </c>
    </row>
    <row r="2499" spans="1:4" x14ac:dyDescent="0.25">
      <c r="A2499" t="s">
        <v>2258</v>
      </c>
      <c r="B2499" t="s">
        <v>3843</v>
      </c>
      <c r="D2499" t="str">
        <f t="shared" ref="D2499:D2562" si="39">TEXT(B2499,"000")</f>
        <v>B70</v>
      </c>
    </row>
    <row r="2500" spans="1:4" x14ac:dyDescent="0.25">
      <c r="A2500" t="s">
        <v>2258</v>
      </c>
      <c r="B2500" t="s">
        <v>3847</v>
      </c>
      <c r="D2500" t="str">
        <f t="shared" si="39"/>
        <v>B71</v>
      </c>
    </row>
    <row r="2501" spans="1:4" x14ac:dyDescent="0.25">
      <c r="A2501" t="s">
        <v>2258</v>
      </c>
      <c r="B2501" t="s">
        <v>3851</v>
      </c>
      <c r="D2501" t="str">
        <f t="shared" si="39"/>
        <v>B72</v>
      </c>
    </row>
    <row r="2502" spans="1:4" x14ac:dyDescent="0.25">
      <c r="A2502" t="s">
        <v>2258</v>
      </c>
      <c r="B2502" t="s">
        <v>3855</v>
      </c>
      <c r="D2502" t="str">
        <f t="shared" si="39"/>
        <v>B73</v>
      </c>
    </row>
    <row r="2503" spans="1:4" x14ac:dyDescent="0.25">
      <c r="A2503" t="s">
        <v>2258</v>
      </c>
      <c r="B2503" t="s">
        <v>3859</v>
      </c>
      <c r="D2503" t="str">
        <f t="shared" si="39"/>
        <v>B74</v>
      </c>
    </row>
    <row r="2504" spans="1:4" x14ac:dyDescent="0.25">
      <c r="A2504" t="s">
        <v>2258</v>
      </c>
      <c r="B2504" t="s">
        <v>3863</v>
      </c>
      <c r="D2504" t="str">
        <f t="shared" si="39"/>
        <v>B75</v>
      </c>
    </row>
    <row r="2505" spans="1:4" x14ac:dyDescent="0.25">
      <c r="A2505" t="s">
        <v>2258</v>
      </c>
      <c r="B2505" t="s">
        <v>3867</v>
      </c>
      <c r="D2505" t="str">
        <f t="shared" si="39"/>
        <v>B76</v>
      </c>
    </row>
    <row r="2506" spans="1:4" x14ac:dyDescent="0.25">
      <c r="A2506" t="s">
        <v>2258</v>
      </c>
      <c r="B2506" t="s">
        <v>3871</v>
      </c>
      <c r="D2506" t="str">
        <f t="shared" si="39"/>
        <v>B77</v>
      </c>
    </row>
    <row r="2507" spans="1:4" x14ac:dyDescent="0.25">
      <c r="A2507" t="s">
        <v>2258</v>
      </c>
      <c r="B2507" t="s">
        <v>3875</v>
      </c>
      <c r="D2507" t="str">
        <f t="shared" si="39"/>
        <v>B78</v>
      </c>
    </row>
    <row r="2508" spans="1:4" x14ac:dyDescent="0.25">
      <c r="A2508" t="s">
        <v>2258</v>
      </c>
      <c r="B2508" t="s">
        <v>3879</v>
      </c>
      <c r="D2508" t="str">
        <f t="shared" si="39"/>
        <v>B79</v>
      </c>
    </row>
    <row r="2509" spans="1:4" x14ac:dyDescent="0.25">
      <c r="A2509" t="s">
        <v>2258</v>
      </c>
      <c r="B2509" t="s">
        <v>3883</v>
      </c>
      <c r="D2509" t="str">
        <f t="shared" si="39"/>
        <v>B80</v>
      </c>
    </row>
    <row r="2510" spans="1:4" x14ac:dyDescent="0.25">
      <c r="A2510" t="s">
        <v>2258</v>
      </c>
      <c r="B2510" t="s">
        <v>3887</v>
      </c>
      <c r="D2510" t="str">
        <f t="shared" si="39"/>
        <v>B81</v>
      </c>
    </row>
    <row r="2511" spans="1:4" x14ac:dyDescent="0.25">
      <c r="A2511" t="s">
        <v>2258</v>
      </c>
      <c r="B2511" t="s">
        <v>3891</v>
      </c>
      <c r="D2511" t="str">
        <f t="shared" si="39"/>
        <v>B82</v>
      </c>
    </row>
    <row r="2512" spans="1:4" x14ac:dyDescent="0.25">
      <c r="A2512" t="s">
        <v>2258</v>
      </c>
      <c r="B2512" t="s">
        <v>3895</v>
      </c>
      <c r="D2512" t="str">
        <f t="shared" si="39"/>
        <v>B83</v>
      </c>
    </row>
    <row r="2513" spans="1:4" x14ac:dyDescent="0.25">
      <c r="A2513" t="s">
        <v>2258</v>
      </c>
      <c r="B2513" t="s">
        <v>3899</v>
      </c>
      <c r="D2513" t="str">
        <f t="shared" si="39"/>
        <v>B84</v>
      </c>
    </row>
    <row r="2514" spans="1:4" x14ac:dyDescent="0.25">
      <c r="A2514" t="s">
        <v>2258</v>
      </c>
      <c r="B2514" t="s">
        <v>3903</v>
      </c>
      <c r="D2514" t="str">
        <f t="shared" si="39"/>
        <v>B85</v>
      </c>
    </row>
    <row r="2515" spans="1:4" x14ac:dyDescent="0.25">
      <c r="A2515" t="s">
        <v>2258</v>
      </c>
      <c r="B2515" t="s">
        <v>3907</v>
      </c>
      <c r="D2515" t="str">
        <f t="shared" si="39"/>
        <v>B86</v>
      </c>
    </row>
    <row r="2516" spans="1:4" x14ac:dyDescent="0.25">
      <c r="A2516" t="s">
        <v>2258</v>
      </c>
      <c r="B2516" t="s">
        <v>3911</v>
      </c>
      <c r="D2516" t="str">
        <f t="shared" si="39"/>
        <v>B87</v>
      </c>
    </row>
    <row r="2517" spans="1:4" x14ac:dyDescent="0.25">
      <c r="A2517" t="s">
        <v>2258</v>
      </c>
      <c r="B2517" t="s">
        <v>3915</v>
      </c>
      <c r="D2517" t="str">
        <f t="shared" si="39"/>
        <v>B88</v>
      </c>
    </row>
    <row r="2518" spans="1:4" x14ac:dyDescent="0.25">
      <c r="A2518" t="s">
        <v>2258</v>
      </c>
      <c r="B2518" t="s">
        <v>3919</v>
      </c>
      <c r="D2518" t="str">
        <f t="shared" si="39"/>
        <v>B89</v>
      </c>
    </row>
    <row r="2519" spans="1:4" x14ac:dyDescent="0.25">
      <c r="A2519" t="s">
        <v>2258</v>
      </c>
      <c r="B2519" t="s">
        <v>3923</v>
      </c>
      <c r="D2519" t="str">
        <f t="shared" si="39"/>
        <v>B90</v>
      </c>
    </row>
    <row r="2520" spans="1:4" x14ac:dyDescent="0.25">
      <c r="A2520" t="s">
        <v>2258</v>
      </c>
      <c r="B2520" t="s">
        <v>3927</v>
      </c>
      <c r="D2520" t="str">
        <f t="shared" si="39"/>
        <v>B91</v>
      </c>
    </row>
    <row r="2521" spans="1:4" x14ac:dyDescent="0.25">
      <c r="A2521" t="s">
        <v>2258</v>
      </c>
      <c r="B2521" t="s">
        <v>3931</v>
      </c>
      <c r="D2521" t="str">
        <f t="shared" si="39"/>
        <v>B92</v>
      </c>
    </row>
    <row r="2522" spans="1:4" x14ac:dyDescent="0.25">
      <c r="A2522" t="s">
        <v>2258</v>
      </c>
      <c r="B2522" t="s">
        <v>3935</v>
      </c>
      <c r="D2522" t="str">
        <f t="shared" si="39"/>
        <v>B93</v>
      </c>
    </row>
    <row r="2523" spans="1:4" x14ac:dyDescent="0.25">
      <c r="A2523" t="s">
        <v>2258</v>
      </c>
      <c r="B2523" t="s">
        <v>3939</v>
      </c>
      <c r="D2523" t="str">
        <f t="shared" si="39"/>
        <v>B94</v>
      </c>
    </row>
    <row r="2524" spans="1:4" x14ac:dyDescent="0.25">
      <c r="A2524" t="s">
        <v>2258</v>
      </c>
      <c r="B2524" t="s">
        <v>3943</v>
      </c>
      <c r="D2524" t="str">
        <f t="shared" si="39"/>
        <v>B95</v>
      </c>
    </row>
    <row r="2525" spans="1:4" x14ac:dyDescent="0.25">
      <c r="A2525" t="s">
        <v>2258</v>
      </c>
      <c r="B2525" t="s">
        <v>3947</v>
      </c>
      <c r="D2525" t="str">
        <f t="shared" si="39"/>
        <v>B96</v>
      </c>
    </row>
    <row r="2526" spans="1:4" x14ac:dyDescent="0.25">
      <c r="A2526" t="s">
        <v>2258</v>
      </c>
      <c r="B2526" t="s">
        <v>3951</v>
      </c>
      <c r="D2526" t="str">
        <f t="shared" si="39"/>
        <v>B97</v>
      </c>
    </row>
    <row r="2527" spans="1:4" x14ac:dyDescent="0.25">
      <c r="A2527" t="s">
        <v>2258</v>
      </c>
      <c r="B2527" t="s">
        <v>3955</v>
      </c>
      <c r="D2527" t="str">
        <f t="shared" si="39"/>
        <v>B98</v>
      </c>
    </row>
    <row r="2528" spans="1:4" x14ac:dyDescent="0.25">
      <c r="A2528" t="s">
        <v>2258</v>
      </c>
      <c r="B2528" t="s">
        <v>3959</v>
      </c>
      <c r="D2528" t="str">
        <f t="shared" si="39"/>
        <v>B99</v>
      </c>
    </row>
    <row r="2529" spans="1:4" x14ac:dyDescent="0.25">
      <c r="A2529" t="s">
        <v>2258</v>
      </c>
      <c r="B2529" t="s">
        <v>2128</v>
      </c>
      <c r="D2529" t="str">
        <f t="shared" si="39"/>
        <v>C01</v>
      </c>
    </row>
    <row r="2530" spans="1:4" x14ac:dyDescent="0.25">
      <c r="A2530" t="s">
        <v>2258</v>
      </c>
      <c r="B2530" t="s">
        <v>3966</v>
      </c>
      <c r="D2530" t="str">
        <f t="shared" si="39"/>
        <v>C02</v>
      </c>
    </row>
    <row r="2531" spans="1:4" x14ac:dyDescent="0.25">
      <c r="A2531" t="s">
        <v>2258</v>
      </c>
      <c r="B2531" t="s">
        <v>3970</v>
      </c>
      <c r="D2531" t="str">
        <f t="shared" si="39"/>
        <v>C03</v>
      </c>
    </row>
    <row r="2532" spans="1:4" x14ac:dyDescent="0.25">
      <c r="A2532" t="s">
        <v>2258</v>
      </c>
      <c r="B2532" t="s">
        <v>3974</v>
      </c>
      <c r="D2532" t="str">
        <f t="shared" si="39"/>
        <v>C04</v>
      </c>
    </row>
    <row r="2533" spans="1:4" x14ac:dyDescent="0.25">
      <c r="A2533" t="s">
        <v>2258</v>
      </c>
      <c r="B2533" t="s">
        <v>3978</v>
      </c>
      <c r="D2533" t="str">
        <f t="shared" si="39"/>
        <v>C05</v>
      </c>
    </row>
    <row r="2534" spans="1:4" x14ac:dyDescent="0.25">
      <c r="A2534" t="s">
        <v>2258</v>
      </c>
      <c r="B2534" t="s">
        <v>3982</v>
      </c>
      <c r="D2534" t="str">
        <f t="shared" si="39"/>
        <v>C06</v>
      </c>
    </row>
    <row r="2535" spans="1:4" x14ac:dyDescent="0.25">
      <c r="A2535" t="s">
        <v>2258</v>
      </c>
      <c r="B2535" t="s">
        <v>3986</v>
      </c>
      <c r="D2535" t="str">
        <f t="shared" si="39"/>
        <v>C07</v>
      </c>
    </row>
    <row r="2536" spans="1:4" x14ac:dyDescent="0.25">
      <c r="A2536" t="s">
        <v>2258</v>
      </c>
      <c r="B2536" t="s">
        <v>3990</v>
      </c>
      <c r="D2536" t="str">
        <f t="shared" si="39"/>
        <v>C08</v>
      </c>
    </row>
    <row r="2537" spans="1:4" x14ac:dyDescent="0.25">
      <c r="A2537" t="s">
        <v>2258</v>
      </c>
      <c r="B2537" t="s">
        <v>3994</v>
      </c>
      <c r="D2537" t="str">
        <f t="shared" si="39"/>
        <v>C09</v>
      </c>
    </row>
    <row r="2538" spans="1:4" x14ac:dyDescent="0.25">
      <c r="A2538" t="s">
        <v>2258</v>
      </c>
      <c r="B2538" t="s">
        <v>3998</v>
      </c>
      <c r="D2538" t="str">
        <f t="shared" si="39"/>
        <v>C10</v>
      </c>
    </row>
    <row r="2539" spans="1:4" x14ac:dyDescent="0.25">
      <c r="A2539" t="s">
        <v>2258</v>
      </c>
      <c r="B2539" t="s">
        <v>4002</v>
      </c>
      <c r="D2539" t="str">
        <f t="shared" si="39"/>
        <v>C11</v>
      </c>
    </row>
    <row r="2540" spans="1:4" x14ac:dyDescent="0.25">
      <c r="A2540" t="s">
        <v>2258</v>
      </c>
      <c r="B2540" t="s">
        <v>4006</v>
      </c>
      <c r="D2540" t="str">
        <f t="shared" si="39"/>
        <v>C12</v>
      </c>
    </row>
    <row r="2541" spans="1:4" x14ac:dyDescent="0.25">
      <c r="A2541" t="s">
        <v>2258</v>
      </c>
      <c r="B2541" t="s">
        <v>4010</v>
      </c>
      <c r="D2541" t="str">
        <f t="shared" si="39"/>
        <v>C13</v>
      </c>
    </row>
    <row r="2542" spans="1:4" x14ac:dyDescent="0.25">
      <c r="A2542" t="s">
        <v>2258</v>
      </c>
      <c r="B2542" t="s">
        <v>4014</v>
      </c>
      <c r="D2542" t="str">
        <f t="shared" si="39"/>
        <v>C14</v>
      </c>
    </row>
    <row r="2543" spans="1:4" x14ac:dyDescent="0.25">
      <c r="A2543" t="s">
        <v>2258</v>
      </c>
      <c r="B2543" t="s">
        <v>4018</v>
      </c>
      <c r="D2543" t="str">
        <f t="shared" si="39"/>
        <v>C15</v>
      </c>
    </row>
    <row r="2544" spans="1:4" x14ac:dyDescent="0.25">
      <c r="A2544" t="s">
        <v>2258</v>
      </c>
      <c r="B2544" t="s">
        <v>4022</v>
      </c>
      <c r="D2544" t="str">
        <f t="shared" si="39"/>
        <v>C16</v>
      </c>
    </row>
    <row r="2545" spans="1:4" x14ac:dyDescent="0.25">
      <c r="A2545" t="s">
        <v>2258</v>
      </c>
      <c r="B2545" t="s">
        <v>4026</v>
      </c>
      <c r="D2545" t="str">
        <f t="shared" si="39"/>
        <v>C17</v>
      </c>
    </row>
    <row r="2546" spans="1:4" x14ac:dyDescent="0.25">
      <c r="A2546" t="s">
        <v>2258</v>
      </c>
      <c r="B2546" t="s">
        <v>4030</v>
      </c>
      <c r="D2546" t="str">
        <f t="shared" si="39"/>
        <v>C18</v>
      </c>
    </row>
    <row r="2547" spans="1:4" x14ac:dyDescent="0.25">
      <c r="A2547" t="s">
        <v>2258</v>
      </c>
      <c r="B2547" t="s">
        <v>4034</v>
      </c>
      <c r="D2547" t="str">
        <f t="shared" si="39"/>
        <v>C19</v>
      </c>
    </row>
    <row r="2548" spans="1:4" x14ac:dyDescent="0.25">
      <c r="A2548" t="s">
        <v>2258</v>
      </c>
      <c r="B2548" t="s">
        <v>4038</v>
      </c>
      <c r="D2548" t="str">
        <f t="shared" si="39"/>
        <v>C20</v>
      </c>
    </row>
    <row r="2549" spans="1:4" x14ac:dyDescent="0.25">
      <c r="A2549" t="s">
        <v>2258</v>
      </c>
      <c r="B2549" t="s">
        <v>4042</v>
      </c>
      <c r="D2549" t="str">
        <f t="shared" si="39"/>
        <v>C21</v>
      </c>
    </row>
    <row r="2550" spans="1:4" x14ac:dyDescent="0.25">
      <c r="A2550" t="s">
        <v>2258</v>
      </c>
      <c r="B2550" t="s">
        <v>4046</v>
      </c>
      <c r="D2550" t="str">
        <f t="shared" si="39"/>
        <v>C22</v>
      </c>
    </row>
    <row r="2551" spans="1:4" x14ac:dyDescent="0.25">
      <c r="A2551" t="s">
        <v>2258</v>
      </c>
      <c r="B2551" t="s">
        <v>4050</v>
      </c>
      <c r="D2551" t="str">
        <f t="shared" si="39"/>
        <v>C23</v>
      </c>
    </row>
    <row r="2552" spans="1:4" x14ac:dyDescent="0.25">
      <c r="A2552" t="s">
        <v>2258</v>
      </c>
      <c r="B2552" t="s">
        <v>4054</v>
      </c>
      <c r="D2552" t="str">
        <f t="shared" si="39"/>
        <v>C24</v>
      </c>
    </row>
    <row r="2553" spans="1:4" x14ac:dyDescent="0.25">
      <c r="A2553" t="s">
        <v>2258</v>
      </c>
      <c r="B2553" t="s">
        <v>4058</v>
      </c>
      <c r="D2553" t="str">
        <f t="shared" si="39"/>
        <v>C25</v>
      </c>
    </row>
    <row r="2554" spans="1:4" x14ac:dyDescent="0.25">
      <c r="A2554" t="s">
        <v>2258</v>
      </c>
      <c r="B2554" t="s">
        <v>4062</v>
      </c>
      <c r="D2554" t="str">
        <f t="shared" si="39"/>
        <v>C26</v>
      </c>
    </row>
    <row r="2555" spans="1:4" x14ac:dyDescent="0.25">
      <c r="A2555" t="s">
        <v>2258</v>
      </c>
      <c r="B2555" t="s">
        <v>4066</v>
      </c>
      <c r="D2555" t="str">
        <f t="shared" si="39"/>
        <v>C27</v>
      </c>
    </row>
    <row r="2556" spans="1:4" x14ac:dyDescent="0.25">
      <c r="A2556" t="s">
        <v>2258</v>
      </c>
      <c r="B2556" t="s">
        <v>4070</v>
      </c>
      <c r="D2556" t="str">
        <f t="shared" si="39"/>
        <v>C28</v>
      </c>
    </row>
    <row r="2557" spans="1:4" x14ac:dyDescent="0.25">
      <c r="A2557" t="s">
        <v>2258</v>
      </c>
      <c r="B2557" t="s">
        <v>4074</v>
      </c>
      <c r="D2557" t="str">
        <f t="shared" si="39"/>
        <v>C29</v>
      </c>
    </row>
    <row r="2558" spans="1:4" x14ac:dyDescent="0.25">
      <c r="A2558" t="s">
        <v>2258</v>
      </c>
      <c r="B2558" t="s">
        <v>4078</v>
      </c>
      <c r="D2558" t="str">
        <f t="shared" si="39"/>
        <v>C30</v>
      </c>
    </row>
    <row r="2559" spans="1:4" x14ac:dyDescent="0.25">
      <c r="A2559" t="s">
        <v>2258</v>
      </c>
      <c r="B2559" t="s">
        <v>4082</v>
      </c>
      <c r="D2559" t="str">
        <f t="shared" si="39"/>
        <v>C31</v>
      </c>
    </row>
    <row r="2560" spans="1:4" x14ac:dyDescent="0.25">
      <c r="A2560" t="s">
        <v>2258</v>
      </c>
      <c r="B2560" t="s">
        <v>4086</v>
      </c>
      <c r="D2560" t="str">
        <f t="shared" si="39"/>
        <v>C32</v>
      </c>
    </row>
    <row r="2561" spans="1:4" x14ac:dyDescent="0.25">
      <c r="A2561" t="s">
        <v>2258</v>
      </c>
      <c r="B2561" t="s">
        <v>4090</v>
      </c>
      <c r="D2561" t="str">
        <f t="shared" si="39"/>
        <v>C34</v>
      </c>
    </row>
    <row r="2562" spans="1:4" x14ac:dyDescent="0.25">
      <c r="A2562" t="s">
        <v>2258</v>
      </c>
      <c r="B2562" t="s">
        <v>4094</v>
      </c>
      <c r="D2562" t="str">
        <f t="shared" si="39"/>
        <v>C35</v>
      </c>
    </row>
    <row r="2563" spans="1:4" x14ac:dyDescent="0.25">
      <c r="A2563" t="s">
        <v>2258</v>
      </c>
      <c r="B2563" t="s">
        <v>4098</v>
      </c>
      <c r="D2563" t="str">
        <f t="shared" ref="D2563:D2626" si="40">TEXT(B2563,"000")</f>
        <v>C36</v>
      </c>
    </row>
    <row r="2564" spans="1:4" x14ac:dyDescent="0.25">
      <c r="A2564" t="s">
        <v>2258</v>
      </c>
      <c r="B2564" t="s">
        <v>4102</v>
      </c>
      <c r="D2564" t="str">
        <f t="shared" si="40"/>
        <v>C37</v>
      </c>
    </row>
    <row r="2565" spans="1:4" x14ac:dyDescent="0.25">
      <c r="A2565" t="s">
        <v>2258</v>
      </c>
      <c r="B2565" t="s">
        <v>4106</v>
      </c>
      <c r="D2565" t="str">
        <f t="shared" si="40"/>
        <v>C38</v>
      </c>
    </row>
    <row r="2566" spans="1:4" x14ac:dyDescent="0.25">
      <c r="A2566" t="s">
        <v>2258</v>
      </c>
      <c r="B2566" t="s">
        <v>4110</v>
      </c>
      <c r="D2566" t="str">
        <f t="shared" si="40"/>
        <v>C39</v>
      </c>
    </row>
    <row r="2567" spans="1:4" x14ac:dyDescent="0.25">
      <c r="A2567" t="s">
        <v>2258</v>
      </c>
      <c r="B2567" t="s">
        <v>4114</v>
      </c>
      <c r="D2567" t="str">
        <f t="shared" si="40"/>
        <v>C40</v>
      </c>
    </row>
    <row r="2568" spans="1:4" x14ac:dyDescent="0.25">
      <c r="A2568" t="s">
        <v>2258</v>
      </c>
      <c r="B2568" t="s">
        <v>4118</v>
      </c>
      <c r="D2568" t="str">
        <f t="shared" si="40"/>
        <v>C41</v>
      </c>
    </row>
    <row r="2569" spans="1:4" x14ac:dyDescent="0.25">
      <c r="A2569" t="s">
        <v>2258</v>
      </c>
      <c r="B2569" t="s">
        <v>4122</v>
      </c>
      <c r="D2569" t="str">
        <f t="shared" si="40"/>
        <v>C42</v>
      </c>
    </row>
    <row r="2570" spans="1:4" x14ac:dyDescent="0.25">
      <c r="A2570" t="s">
        <v>2258</v>
      </c>
      <c r="B2570" t="s">
        <v>4126</v>
      </c>
      <c r="D2570" t="str">
        <f t="shared" si="40"/>
        <v>C43</v>
      </c>
    </row>
    <row r="2571" spans="1:4" x14ac:dyDescent="0.25">
      <c r="A2571" t="s">
        <v>2258</v>
      </c>
      <c r="B2571" t="s">
        <v>4130</v>
      </c>
      <c r="D2571" t="str">
        <f t="shared" si="40"/>
        <v>C44</v>
      </c>
    </row>
    <row r="2572" spans="1:4" x14ac:dyDescent="0.25">
      <c r="A2572" t="s">
        <v>2258</v>
      </c>
      <c r="B2572" t="s">
        <v>4134</v>
      </c>
      <c r="D2572" t="str">
        <f t="shared" si="40"/>
        <v>C45</v>
      </c>
    </row>
    <row r="2573" spans="1:4" x14ac:dyDescent="0.25">
      <c r="A2573" t="s">
        <v>2258</v>
      </c>
      <c r="B2573" t="s">
        <v>4138</v>
      </c>
      <c r="D2573" t="str">
        <f t="shared" si="40"/>
        <v>C46</v>
      </c>
    </row>
    <row r="2574" spans="1:4" x14ac:dyDescent="0.25">
      <c r="A2574" t="s">
        <v>2258</v>
      </c>
      <c r="B2574" t="s">
        <v>4142</v>
      </c>
      <c r="D2574" t="str">
        <f t="shared" si="40"/>
        <v>C47</v>
      </c>
    </row>
    <row r="2575" spans="1:4" x14ac:dyDescent="0.25">
      <c r="A2575" t="s">
        <v>2258</v>
      </c>
      <c r="B2575" t="s">
        <v>4146</v>
      </c>
      <c r="D2575" t="str">
        <f t="shared" si="40"/>
        <v>C48</v>
      </c>
    </row>
    <row r="2576" spans="1:4" x14ac:dyDescent="0.25">
      <c r="A2576" t="s">
        <v>2258</v>
      </c>
      <c r="B2576" t="s">
        <v>4150</v>
      </c>
      <c r="D2576" t="str">
        <f t="shared" si="40"/>
        <v>C49</v>
      </c>
    </row>
    <row r="2577" spans="1:4" x14ac:dyDescent="0.25">
      <c r="A2577" t="s">
        <v>2258</v>
      </c>
      <c r="B2577" t="s">
        <v>4154</v>
      </c>
      <c r="D2577" t="str">
        <f t="shared" si="40"/>
        <v>C50</v>
      </c>
    </row>
    <row r="2578" spans="1:4" x14ac:dyDescent="0.25">
      <c r="A2578" t="s">
        <v>2258</v>
      </c>
      <c r="B2578" t="s">
        <v>4158</v>
      </c>
      <c r="D2578" t="str">
        <f t="shared" si="40"/>
        <v>C51</v>
      </c>
    </row>
    <row r="2579" spans="1:4" x14ac:dyDescent="0.25">
      <c r="A2579" t="s">
        <v>2258</v>
      </c>
      <c r="B2579" t="s">
        <v>4162</v>
      </c>
      <c r="D2579" t="str">
        <f t="shared" si="40"/>
        <v>C52</v>
      </c>
    </row>
    <row r="2580" spans="1:4" x14ac:dyDescent="0.25">
      <c r="A2580" t="s">
        <v>2258</v>
      </c>
      <c r="B2580" t="s">
        <v>4166</v>
      </c>
      <c r="D2580" t="str">
        <f t="shared" si="40"/>
        <v>C53</v>
      </c>
    </row>
    <row r="2581" spans="1:4" x14ac:dyDescent="0.25">
      <c r="A2581" t="s">
        <v>2258</v>
      </c>
      <c r="B2581" t="s">
        <v>4170</v>
      </c>
      <c r="D2581" t="str">
        <f t="shared" si="40"/>
        <v>C54</v>
      </c>
    </row>
    <row r="2582" spans="1:4" x14ac:dyDescent="0.25">
      <c r="A2582" t="s">
        <v>2258</v>
      </c>
      <c r="B2582" t="s">
        <v>4174</v>
      </c>
      <c r="D2582" t="str">
        <f t="shared" si="40"/>
        <v>C55</v>
      </c>
    </row>
    <row r="2583" spans="1:4" x14ac:dyDescent="0.25">
      <c r="A2583" t="s">
        <v>2258</v>
      </c>
      <c r="B2583" t="s">
        <v>4178</v>
      </c>
      <c r="D2583" t="str">
        <f t="shared" si="40"/>
        <v>C56</v>
      </c>
    </row>
    <row r="2584" spans="1:4" x14ac:dyDescent="0.25">
      <c r="A2584" t="s">
        <v>2258</v>
      </c>
      <c r="B2584" t="s">
        <v>4182</v>
      </c>
      <c r="D2584" t="str">
        <f t="shared" si="40"/>
        <v>C57</v>
      </c>
    </row>
    <row r="2585" spans="1:4" x14ac:dyDescent="0.25">
      <c r="A2585" t="s">
        <v>2258</v>
      </c>
      <c r="B2585" t="s">
        <v>4186</v>
      </c>
      <c r="D2585" t="str">
        <f t="shared" si="40"/>
        <v>C58</v>
      </c>
    </row>
    <row r="2586" spans="1:4" x14ac:dyDescent="0.25">
      <c r="A2586" t="s">
        <v>2258</v>
      </c>
      <c r="B2586" t="s">
        <v>4190</v>
      </c>
      <c r="D2586" t="str">
        <f t="shared" si="40"/>
        <v>C59</v>
      </c>
    </row>
    <row r="2587" spans="1:4" x14ac:dyDescent="0.25">
      <c r="A2587" t="s">
        <v>2258</v>
      </c>
      <c r="B2587" t="s">
        <v>4194</v>
      </c>
      <c r="D2587" t="str">
        <f t="shared" si="40"/>
        <v>C60</v>
      </c>
    </row>
    <row r="2588" spans="1:4" x14ac:dyDescent="0.25">
      <c r="A2588" t="s">
        <v>2258</v>
      </c>
      <c r="B2588" t="s">
        <v>4198</v>
      </c>
      <c r="D2588" t="str">
        <f t="shared" si="40"/>
        <v>C61</v>
      </c>
    </row>
    <row r="2589" spans="1:4" x14ac:dyDescent="0.25">
      <c r="A2589" t="s">
        <v>2258</v>
      </c>
      <c r="B2589" t="s">
        <v>4202</v>
      </c>
      <c r="D2589" t="str">
        <f t="shared" si="40"/>
        <v>C62</v>
      </c>
    </row>
    <row r="2590" spans="1:4" x14ac:dyDescent="0.25">
      <c r="A2590" t="s">
        <v>2258</v>
      </c>
      <c r="B2590" t="s">
        <v>4206</v>
      </c>
      <c r="D2590" t="str">
        <f t="shared" si="40"/>
        <v>C63</v>
      </c>
    </row>
    <row r="2591" spans="1:4" x14ac:dyDescent="0.25">
      <c r="A2591" t="s">
        <v>2258</v>
      </c>
      <c r="B2591" t="s">
        <v>4210</v>
      </c>
      <c r="D2591" t="str">
        <f t="shared" si="40"/>
        <v>C64</v>
      </c>
    </row>
    <row r="2592" spans="1:4" x14ac:dyDescent="0.25">
      <c r="A2592" t="s">
        <v>2258</v>
      </c>
      <c r="B2592" t="s">
        <v>4214</v>
      </c>
      <c r="D2592" t="str">
        <f t="shared" si="40"/>
        <v>C65</v>
      </c>
    </row>
    <row r="2593" spans="1:4" x14ac:dyDescent="0.25">
      <c r="A2593" t="s">
        <v>2258</v>
      </c>
      <c r="B2593" t="s">
        <v>4218</v>
      </c>
      <c r="D2593" t="str">
        <f t="shared" si="40"/>
        <v>C66</v>
      </c>
    </row>
    <row r="2594" spans="1:4" x14ac:dyDescent="0.25">
      <c r="A2594" t="s">
        <v>2258</v>
      </c>
      <c r="B2594" t="s">
        <v>4222</v>
      </c>
      <c r="D2594" t="str">
        <f t="shared" si="40"/>
        <v>C67</v>
      </c>
    </row>
    <row r="2595" spans="1:4" x14ac:dyDescent="0.25">
      <c r="A2595" t="s">
        <v>2258</v>
      </c>
      <c r="B2595" t="s">
        <v>4226</v>
      </c>
      <c r="D2595" t="str">
        <f t="shared" si="40"/>
        <v>C68</v>
      </c>
    </row>
    <row r="2596" spans="1:4" x14ac:dyDescent="0.25">
      <c r="A2596" t="s">
        <v>2258</v>
      </c>
      <c r="B2596" t="s">
        <v>4230</v>
      </c>
      <c r="D2596" t="str">
        <f t="shared" si="40"/>
        <v>C69</v>
      </c>
    </row>
    <row r="2597" spans="1:4" x14ac:dyDescent="0.25">
      <c r="A2597" t="s">
        <v>2258</v>
      </c>
      <c r="B2597" t="s">
        <v>4234</v>
      </c>
      <c r="D2597" t="str">
        <f t="shared" si="40"/>
        <v>C70</v>
      </c>
    </row>
    <row r="2598" spans="1:4" x14ac:dyDescent="0.25">
      <c r="A2598" t="s">
        <v>2258</v>
      </c>
      <c r="B2598" t="s">
        <v>4238</v>
      </c>
      <c r="D2598" t="str">
        <f t="shared" si="40"/>
        <v>C71</v>
      </c>
    </row>
    <row r="2599" spans="1:4" x14ac:dyDescent="0.25">
      <c r="A2599" t="s">
        <v>2258</v>
      </c>
      <c r="B2599" t="s">
        <v>4242</v>
      </c>
      <c r="D2599" t="str">
        <f t="shared" si="40"/>
        <v>C72</v>
      </c>
    </row>
    <row r="2600" spans="1:4" x14ac:dyDescent="0.25">
      <c r="A2600" t="s">
        <v>2258</v>
      </c>
      <c r="B2600" t="s">
        <v>4246</v>
      </c>
      <c r="D2600" t="str">
        <f t="shared" si="40"/>
        <v>C73</v>
      </c>
    </row>
    <row r="2601" spans="1:4" x14ac:dyDescent="0.25">
      <c r="A2601" t="s">
        <v>2258</v>
      </c>
      <c r="B2601" t="s">
        <v>4250</v>
      </c>
      <c r="D2601" t="str">
        <f t="shared" si="40"/>
        <v>C74</v>
      </c>
    </row>
    <row r="2602" spans="1:4" x14ac:dyDescent="0.25">
      <c r="A2602" t="s">
        <v>2258</v>
      </c>
      <c r="B2602" t="s">
        <v>4254</v>
      </c>
      <c r="D2602" t="str">
        <f t="shared" si="40"/>
        <v>C75</v>
      </c>
    </row>
    <row r="2603" spans="1:4" x14ac:dyDescent="0.25">
      <c r="A2603" t="s">
        <v>2258</v>
      </c>
      <c r="B2603" t="s">
        <v>4258</v>
      </c>
      <c r="D2603" t="str">
        <f t="shared" si="40"/>
        <v>C77</v>
      </c>
    </row>
    <row r="2604" spans="1:4" x14ac:dyDescent="0.25">
      <c r="A2604" t="s">
        <v>2258</v>
      </c>
      <c r="B2604" t="s">
        <v>4262</v>
      </c>
      <c r="D2604" t="str">
        <f t="shared" si="40"/>
        <v>C78</v>
      </c>
    </row>
    <row r="2605" spans="1:4" x14ac:dyDescent="0.25">
      <c r="A2605" t="s">
        <v>2258</v>
      </c>
      <c r="B2605" t="s">
        <v>4266</v>
      </c>
      <c r="D2605" t="str">
        <f t="shared" si="40"/>
        <v>C79</v>
      </c>
    </row>
    <row r="2606" spans="1:4" x14ac:dyDescent="0.25">
      <c r="A2606" t="s">
        <v>2258</v>
      </c>
      <c r="B2606" t="s">
        <v>4270</v>
      </c>
      <c r="D2606" t="str">
        <f t="shared" si="40"/>
        <v>C80</v>
      </c>
    </row>
    <row r="2607" spans="1:4" x14ac:dyDescent="0.25">
      <c r="A2607" t="s">
        <v>2258</v>
      </c>
      <c r="B2607" t="s">
        <v>4274</v>
      </c>
      <c r="D2607" t="str">
        <f t="shared" si="40"/>
        <v>C81</v>
      </c>
    </row>
    <row r="2608" spans="1:4" x14ac:dyDescent="0.25">
      <c r="A2608" t="s">
        <v>2258</v>
      </c>
      <c r="B2608" t="s">
        <v>4278</v>
      </c>
      <c r="D2608" t="str">
        <f t="shared" si="40"/>
        <v>C82</v>
      </c>
    </row>
    <row r="2609" spans="1:4" x14ac:dyDescent="0.25">
      <c r="A2609" t="s">
        <v>2258</v>
      </c>
      <c r="B2609" t="s">
        <v>4282</v>
      </c>
      <c r="D2609" t="str">
        <f t="shared" si="40"/>
        <v>C83</v>
      </c>
    </row>
    <row r="2610" spans="1:4" x14ac:dyDescent="0.25">
      <c r="A2610" t="s">
        <v>2258</v>
      </c>
      <c r="B2610" t="s">
        <v>4286</v>
      </c>
      <c r="D2610" t="str">
        <f t="shared" si="40"/>
        <v>C84</v>
      </c>
    </row>
    <row r="2611" spans="1:4" x14ac:dyDescent="0.25">
      <c r="A2611" t="s">
        <v>2258</v>
      </c>
      <c r="B2611" t="s">
        <v>4290</v>
      </c>
      <c r="D2611" t="str">
        <f t="shared" si="40"/>
        <v>C85</v>
      </c>
    </row>
    <row r="2612" spans="1:4" x14ac:dyDescent="0.25">
      <c r="A2612" t="s">
        <v>2258</v>
      </c>
      <c r="B2612" t="s">
        <v>4294</v>
      </c>
      <c r="D2612" t="str">
        <f t="shared" si="40"/>
        <v>C86</v>
      </c>
    </row>
    <row r="2613" spans="1:4" x14ac:dyDescent="0.25">
      <c r="A2613" t="s">
        <v>2258</v>
      </c>
      <c r="B2613" t="s">
        <v>4298</v>
      </c>
      <c r="D2613" t="str">
        <f t="shared" si="40"/>
        <v>C87</v>
      </c>
    </row>
    <row r="2614" spans="1:4" x14ac:dyDescent="0.25">
      <c r="A2614" t="s">
        <v>2258</v>
      </c>
      <c r="B2614" t="s">
        <v>4302</v>
      </c>
      <c r="D2614" t="str">
        <f t="shared" si="40"/>
        <v>C88</v>
      </c>
    </row>
    <row r="2615" spans="1:4" x14ac:dyDescent="0.25">
      <c r="A2615" t="s">
        <v>2258</v>
      </c>
      <c r="B2615" t="s">
        <v>4306</v>
      </c>
      <c r="D2615" t="str">
        <f t="shared" si="40"/>
        <v>C89</v>
      </c>
    </row>
    <row r="2616" spans="1:4" x14ac:dyDescent="0.25">
      <c r="A2616" t="s">
        <v>2258</v>
      </c>
      <c r="B2616" t="s">
        <v>4310</v>
      </c>
      <c r="D2616" t="str">
        <f t="shared" si="40"/>
        <v>C90</v>
      </c>
    </row>
    <row r="2617" spans="1:4" x14ac:dyDescent="0.25">
      <c r="A2617" t="s">
        <v>2258</v>
      </c>
      <c r="B2617" t="s">
        <v>4314</v>
      </c>
      <c r="D2617" t="str">
        <f t="shared" si="40"/>
        <v>C96</v>
      </c>
    </row>
    <row r="2618" spans="1:4" x14ac:dyDescent="0.25">
      <c r="A2618" t="s">
        <v>2258</v>
      </c>
      <c r="B2618" t="s">
        <v>4318</v>
      </c>
      <c r="D2618" t="str">
        <f t="shared" si="40"/>
        <v>C97</v>
      </c>
    </row>
    <row r="2619" spans="1:4" x14ac:dyDescent="0.25">
      <c r="A2619" t="s">
        <v>2258</v>
      </c>
      <c r="B2619" t="s">
        <v>4322</v>
      </c>
      <c r="D2619" t="str">
        <f t="shared" si="40"/>
        <v>D01</v>
      </c>
    </row>
    <row r="2620" spans="1:4" x14ac:dyDescent="0.25">
      <c r="A2620" t="s">
        <v>2258</v>
      </c>
      <c r="B2620" t="s">
        <v>4326</v>
      </c>
      <c r="D2620" t="str">
        <f t="shared" si="40"/>
        <v>D02</v>
      </c>
    </row>
    <row r="2621" spans="1:4" x14ac:dyDescent="0.25">
      <c r="A2621" t="s">
        <v>2258</v>
      </c>
      <c r="B2621" t="s">
        <v>4330</v>
      </c>
      <c r="D2621" t="str">
        <f t="shared" si="40"/>
        <v>D03</v>
      </c>
    </row>
    <row r="2622" spans="1:4" x14ac:dyDescent="0.25">
      <c r="A2622" t="s">
        <v>2258</v>
      </c>
      <c r="B2622" t="s">
        <v>4334</v>
      </c>
      <c r="D2622" t="str">
        <f t="shared" si="40"/>
        <v>D04</v>
      </c>
    </row>
    <row r="2623" spans="1:4" x14ac:dyDescent="0.25">
      <c r="A2623" t="s">
        <v>2258</v>
      </c>
      <c r="B2623" t="s">
        <v>4338</v>
      </c>
      <c r="D2623" t="str">
        <f t="shared" si="40"/>
        <v>D05</v>
      </c>
    </row>
    <row r="2624" spans="1:4" x14ac:dyDescent="0.25">
      <c r="A2624" t="s">
        <v>2258</v>
      </c>
      <c r="B2624" t="s">
        <v>4342</v>
      </c>
      <c r="D2624" t="str">
        <f t="shared" si="40"/>
        <v>D06</v>
      </c>
    </row>
    <row r="2625" spans="1:4" x14ac:dyDescent="0.25">
      <c r="A2625" t="s">
        <v>2258</v>
      </c>
      <c r="B2625" t="s">
        <v>4346</v>
      </c>
      <c r="D2625" t="str">
        <f t="shared" si="40"/>
        <v>D07</v>
      </c>
    </row>
    <row r="2626" spans="1:4" x14ac:dyDescent="0.25">
      <c r="A2626" t="s">
        <v>2258</v>
      </c>
      <c r="B2626" t="s">
        <v>4350</v>
      </c>
      <c r="D2626" t="str">
        <f t="shared" si="40"/>
        <v>D08</v>
      </c>
    </row>
    <row r="2627" spans="1:4" x14ac:dyDescent="0.25">
      <c r="A2627" t="s">
        <v>2258</v>
      </c>
      <c r="B2627" t="s">
        <v>4354</v>
      </c>
      <c r="D2627" t="str">
        <f t="shared" ref="D2627:D2690" si="41">TEXT(B2627,"000")</f>
        <v>D09</v>
      </c>
    </row>
    <row r="2628" spans="1:4" x14ac:dyDescent="0.25">
      <c r="A2628" t="s">
        <v>2258</v>
      </c>
      <c r="B2628" t="s">
        <v>4358</v>
      </c>
      <c r="D2628" t="str">
        <f t="shared" si="41"/>
        <v>D10</v>
      </c>
    </row>
    <row r="2629" spans="1:4" x14ac:dyDescent="0.25">
      <c r="A2629" t="s">
        <v>2258</v>
      </c>
      <c r="B2629" t="s">
        <v>4362</v>
      </c>
      <c r="D2629" t="str">
        <f t="shared" si="41"/>
        <v>D11</v>
      </c>
    </row>
    <row r="2630" spans="1:4" x14ac:dyDescent="0.25">
      <c r="A2630" t="s">
        <v>2258</v>
      </c>
      <c r="B2630" t="s">
        <v>4366</v>
      </c>
      <c r="D2630" t="str">
        <f t="shared" si="41"/>
        <v>D12</v>
      </c>
    </row>
    <row r="2631" spans="1:4" x14ac:dyDescent="0.25">
      <c r="A2631" t="s">
        <v>2258</v>
      </c>
      <c r="B2631" t="s">
        <v>4370</v>
      </c>
      <c r="D2631" t="str">
        <f t="shared" si="41"/>
        <v>D13</v>
      </c>
    </row>
    <row r="2632" spans="1:4" x14ac:dyDescent="0.25">
      <c r="A2632" t="s">
        <v>2258</v>
      </c>
      <c r="B2632" t="s">
        <v>4374</v>
      </c>
      <c r="D2632" t="str">
        <f t="shared" si="41"/>
        <v>D14</v>
      </c>
    </row>
    <row r="2633" spans="1:4" x14ac:dyDescent="0.25">
      <c r="A2633" t="s">
        <v>2258</v>
      </c>
      <c r="B2633" t="s">
        <v>4378</v>
      </c>
      <c r="D2633" t="str">
        <f t="shared" si="41"/>
        <v>D15</v>
      </c>
    </row>
    <row r="2634" spans="1:4" x14ac:dyDescent="0.25">
      <c r="A2634" t="s">
        <v>2258</v>
      </c>
      <c r="B2634" t="s">
        <v>4382</v>
      </c>
      <c r="D2634" t="str">
        <f t="shared" si="41"/>
        <v>D16</v>
      </c>
    </row>
    <row r="2635" spans="1:4" x14ac:dyDescent="0.25">
      <c r="A2635" t="s">
        <v>2258</v>
      </c>
      <c r="B2635" t="s">
        <v>4386</v>
      </c>
      <c r="D2635" t="str">
        <f t="shared" si="41"/>
        <v>D17</v>
      </c>
    </row>
    <row r="2636" spans="1:4" x14ac:dyDescent="0.25">
      <c r="A2636" t="s">
        <v>2258</v>
      </c>
      <c r="B2636" t="s">
        <v>4390</v>
      </c>
      <c r="D2636" t="str">
        <f t="shared" si="41"/>
        <v>D18</v>
      </c>
    </row>
    <row r="2637" spans="1:4" x14ac:dyDescent="0.25">
      <c r="A2637" t="s">
        <v>2258</v>
      </c>
      <c r="B2637" t="s">
        <v>4394</v>
      </c>
      <c r="D2637" t="str">
        <f t="shared" si="41"/>
        <v>D19</v>
      </c>
    </row>
    <row r="2638" spans="1:4" x14ac:dyDescent="0.25">
      <c r="A2638" t="s">
        <v>2258</v>
      </c>
      <c r="B2638" t="s">
        <v>4398</v>
      </c>
      <c r="D2638" t="str">
        <f t="shared" si="41"/>
        <v>D20</v>
      </c>
    </row>
    <row r="2639" spans="1:4" x14ac:dyDescent="0.25">
      <c r="A2639" t="s">
        <v>2258</v>
      </c>
      <c r="B2639" t="s">
        <v>4402</v>
      </c>
      <c r="D2639" t="str">
        <f t="shared" si="41"/>
        <v>D21</v>
      </c>
    </row>
    <row r="2640" spans="1:4" x14ac:dyDescent="0.25">
      <c r="A2640" t="s">
        <v>2258</v>
      </c>
      <c r="B2640" t="s">
        <v>4406</v>
      </c>
      <c r="D2640" t="str">
        <f t="shared" si="41"/>
        <v>D22</v>
      </c>
    </row>
    <row r="2641" spans="1:4" x14ac:dyDescent="0.25">
      <c r="A2641" t="s">
        <v>2258</v>
      </c>
      <c r="B2641" t="s">
        <v>4410</v>
      </c>
      <c r="D2641" t="str">
        <f t="shared" si="41"/>
        <v>D23</v>
      </c>
    </row>
    <row r="2642" spans="1:4" x14ac:dyDescent="0.25">
      <c r="A2642" t="s">
        <v>2258</v>
      </c>
      <c r="B2642" t="s">
        <v>4414</v>
      </c>
      <c r="D2642" t="str">
        <f t="shared" si="41"/>
        <v>D24</v>
      </c>
    </row>
    <row r="2643" spans="1:4" x14ac:dyDescent="0.25">
      <c r="A2643" t="s">
        <v>2258</v>
      </c>
      <c r="B2643" t="s">
        <v>4418</v>
      </c>
      <c r="D2643" t="str">
        <f t="shared" si="41"/>
        <v>D25</v>
      </c>
    </row>
    <row r="2644" spans="1:4" x14ac:dyDescent="0.25">
      <c r="A2644" t="s">
        <v>2258</v>
      </c>
      <c r="B2644" t="s">
        <v>4422</v>
      </c>
      <c r="D2644" t="str">
        <f t="shared" si="41"/>
        <v>D26</v>
      </c>
    </row>
    <row r="2645" spans="1:4" x14ac:dyDescent="0.25">
      <c r="A2645" t="s">
        <v>2258</v>
      </c>
      <c r="B2645" t="s">
        <v>4426</v>
      </c>
      <c r="D2645" t="str">
        <f t="shared" si="41"/>
        <v>D27</v>
      </c>
    </row>
    <row r="2646" spans="1:4" x14ac:dyDescent="0.25">
      <c r="A2646" t="s">
        <v>2258</v>
      </c>
      <c r="B2646" t="s">
        <v>4430</v>
      </c>
      <c r="D2646" t="str">
        <f t="shared" si="41"/>
        <v>D28</v>
      </c>
    </row>
    <row r="2647" spans="1:4" x14ac:dyDescent="0.25">
      <c r="A2647" t="s">
        <v>2258</v>
      </c>
      <c r="B2647" t="s">
        <v>4434</v>
      </c>
      <c r="D2647" t="str">
        <f t="shared" si="41"/>
        <v>D29</v>
      </c>
    </row>
    <row r="2648" spans="1:4" x14ac:dyDescent="0.25">
      <c r="A2648" t="s">
        <v>2258</v>
      </c>
      <c r="B2648" t="s">
        <v>4438</v>
      </c>
      <c r="D2648" t="str">
        <f t="shared" si="41"/>
        <v>D30</v>
      </c>
    </row>
    <row r="2649" spans="1:4" x14ac:dyDescent="0.25">
      <c r="A2649" t="s">
        <v>2258</v>
      </c>
      <c r="B2649" t="s">
        <v>4442</v>
      </c>
      <c r="D2649" t="str">
        <f t="shared" si="41"/>
        <v>D31</v>
      </c>
    </row>
    <row r="2650" spans="1:4" x14ac:dyDescent="0.25">
      <c r="A2650" t="s">
        <v>2258</v>
      </c>
      <c r="B2650" t="s">
        <v>4446</v>
      </c>
      <c r="D2650" t="str">
        <f t="shared" si="41"/>
        <v>D32</v>
      </c>
    </row>
    <row r="2651" spans="1:4" x14ac:dyDescent="0.25">
      <c r="A2651" t="s">
        <v>2258</v>
      </c>
      <c r="B2651" t="s">
        <v>4450</v>
      </c>
      <c r="D2651" t="str">
        <f t="shared" si="41"/>
        <v>D33</v>
      </c>
    </row>
    <row r="2652" spans="1:4" x14ac:dyDescent="0.25">
      <c r="A2652" t="s">
        <v>2258</v>
      </c>
      <c r="B2652" t="s">
        <v>4454</v>
      </c>
      <c r="D2652" t="str">
        <f t="shared" si="41"/>
        <v>D34</v>
      </c>
    </row>
    <row r="2653" spans="1:4" x14ac:dyDescent="0.25">
      <c r="A2653" t="s">
        <v>2258</v>
      </c>
      <c r="B2653" t="s">
        <v>4458</v>
      </c>
      <c r="D2653" t="str">
        <f t="shared" si="41"/>
        <v>D35</v>
      </c>
    </row>
    <row r="2654" spans="1:4" x14ac:dyDescent="0.25">
      <c r="A2654" t="s">
        <v>2258</v>
      </c>
      <c r="B2654" t="s">
        <v>4462</v>
      </c>
      <c r="D2654" t="str">
        <f t="shared" si="41"/>
        <v>D36</v>
      </c>
    </row>
    <row r="2655" spans="1:4" x14ac:dyDescent="0.25">
      <c r="A2655" t="s">
        <v>2258</v>
      </c>
      <c r="B2655" t="s">
        <v>4466</v>
      </c>
      <c r="D2655" t="str">
        <f t="shared" si="41"/>
        <v>D37</v>
      </c>
    </row>
    <row r="2656" spans="1:4" x14ac:dyDescent="0.25">
      <c r="A2656" t="s">
        <v>2258</v>
      </c>
      <c r="B2656" t="s">
        <v>4470</v>
      </c>
      <c r="D2656" t="str">
        <f t="shared" si="41"/>
        <v>D38</v>
      </c>
    </row>
    <row r="2657" spans="1:4" x14ac:dyDescent="0.25">
      <c r="A2657" t="s">
        <v>2258</v>
      </c>
      <c r="B2657" t="s">
        <v>4474</v>
      </c>
      <c r="D2657" t="str">
        <f t="shared" si="41"/>
        <v>D39</v>
      </c>
    </row>
    <row r="2658" spans="1:4" x14ac:dyDescent="0.25">
      <c r="A2658" t="s">
        <v>2258</v>
      </c>
      <c r="B2658" t="s">
        <v>4478</v>
      </c>
      <c r="D2658" t="str">
        <f t="shared" si="41"/>
        <v>D40</v>
      </c>
    </row>
    <row r="2659" spans="1:4" x14ac:dyDescent="0.25">
      <c r="A2659" t="s">
        <v>2258</v>
      </c>
      <c r="B2659" t="s">
        <v>4482</v>
      </c>
      <c r="D2659" t="str">
        <f t="shared" si="41"/>
        <v>D41</v>
      </c>
    </row>
    <row r="2660" spans="1:4" x14ac:dyDescent="0.25">
      <c r="A2660" t="s">
        <v>2258</v>
      </c>
      <c r="B2660" t="s">
        <v>4486</v>
      </c>
      <c r="D2660" t="str">
        <f t="shared" si="41"/>
        <v>D42</v>
      </c>
    </row>
    <row r="2661" spans="1:4" x14ac:dyDescent="0.25">
      <c r="A2661" t="s">
        <v>2258</v>
      </c>
      <c r="B2661" t="s">
        <v>4490</v>
      </c>
      <c r="D2661" t="str">
        <f t="shared" si="41"/>
        <v>D43</v>
      </c>
    </row>
    <row r="2662" spans="1:4" x14ac:dyDescent="0.25">
      <c r="A2662" t="s">
        <v>2258</v>
      </c>
      <c r="B2662" t="s">
        <v>4494</v>
      </c>
      <c r="D2662" t="str">
        <f t="shared" si="41"/>
        <v>D44</v>
      </c>
    </row>
    <row r="2663" spans="1:4" x14ac:dyDescent="0.25">
      <c r="A2663" t="s">
        <v>2258</v>
      </c>
      <c r="B2663" t="s">
        <v>4498</v>
      </c>
      <c r="D2663" t="str">
        <f t="shared" si="41"/>
        <v>D45</v>
      </c>
    </row>
    <row r="2664" spans="1:4" x14ac:dyDescent="0.25">
      <c r="A2664" t="s">
        <v>2258</v>
      </c>
      <c r="B2664" t="s">
        <v>4502</v>
      </c>
      <c r="D2664" t="str">
        <f t="shared" si="41"/>
        <v>D46</v>
      </c>
    </row>
    <row r="2665" spans="1:4" x14ac:dyDescent="0.25">
      <c r="A2665" t="s">
        <v>2258</v>
      </c>
      <c r="B2665" t="s">
        <v>4506</v>
      </c>
      <c r="D2665" t="str">
        <f t="shared" si="41"/>
        <v>D47</v>
      </c>
    </row>
    <row r="2666" spans="1:4" x14ac:dyDescent="0.25">
      <c r="A2666" t="s">
        <v>2258</v>
      </c>
      <c r="B2666" t="s">
        <v>4510</v>
      </c>
      <c r="D2666" t="str">
        <f t="shared" si="41"/>
        <v>D48</v>
      </c>
    </row>
    <row r="2667" spans="1:4" x14ac:dyDescent="0.25">
      <c r="A2667" t="s">
        <v>2258</v>
      </c>
      <c r="B2667" t="s">
        <v>4514</v>
      </c>
      <c r="D2667" t="str">
        <f t="shared" si="41"/>
        <v>D49</v>
      </c>
    </row>
    <row r="2668" spans="1:4" x14ac:dyDescent="0.25">
      <c r="A2668" t="s">
        <v>2258</v>
      </c>
      <c r="B2668" t="s">
        <v>4517</v>
      </c>
      <c r="D2668" t="str">
        <f t="shared" si="41"/>
        <v>D50</v>
      </c>
    </row>
    <row r="2669" spans="1:4" x14ac:dyDescent="0.25">
      <c r="A2669" t="s">
        <v>2258</v>
      </c>
      <c r="B2669" t="s">
        <v>4521</v>
      </c>
      <c r="D2669" t="str">
        <f t="shared" si="41"/>
        <v>D51</v>
      </c>
    </row>
    <row r="2670" spans="1:4" x14ac:dyDescent="0.25">
      <c r="A2670" t="s">
        <v>2258</v>
      </c>
      <c r="B2670" t="s">
        <v>4525</v>
      </c>
      <c r="D2670" t="str">
        <f t="shared" si="41"/>
        <v>D52</v>
      </c>
    </row>
    <row r="2671" spans="1:4" x14ac:dyDescent="0.25">
      <c r="A2671" t="s">
        <v>2258</v>
      </c>
      <c r="B2671" t="s">
        <v>4529</v>
      </c>
      <c r="D2671" t="str">
        <f t="shared" si="41"/>
        <v>D53</v>
      </c>
    </row>
    <row r="2672" spans="1:4" x14ac:dyDescent="0.25">
      <c r="A2672" t="s">
        <v>2258</v>
      </c>
      <c r="B2672" t="s">
        <v>4533</v>
      </c>
      <c r="D2672" t="str">
        <f t="shared" si="41"/>
        <v>D55</v>
      </c>
    </row>
    <row r="2673" spans="1:4" x14ac:dyDescent="0.25">
      <c r="A2673" t="s">
        <v>2258</v>
      </c>
      <c r="B2673" t="s">
        <v>4537</v>
      </c>
      <c r="D2673" t="str">
        <f t="shared" si="41"/>
        <v>D56</v>
      </c>
    </row>
    <row r="2674" spans="1:4" x14ac:dyDescent="0.25">
      <c r="A2674" t="s">
        <v>2258</v>
      </c>
      <c r="B2674" t="s">
        <v>4541</v>
      </c>
      <c r="D2674" t="str">
        <f t="shared" si="41"/>
        <v>D57</v>
      </c>
    </row>
    <row r="2675" spans="1:4" x14ac:dyDescent="0.25">
      <c r="A2675" t="s">
        <v>2258</v>
      </c>
      <c r="B2675" t="s">
        <v>4545</v>
      </c>
      <c r="D2675" t="str">
        <f t="shared" si="41"/>
        <v>D58</v>
      </c>
    </row>
    <row r="2676" spans="1:4" x14ac:dyDescent="0.25">
      <c r="A2676" t="s">
        <v>2258</v>
      </c>
      <c r="B2676" t="s">
        <v>4549</v>
      </c>
      <c r="D2676" t="str">
        <f t="shared" si="41"/>
        <v>D59</v>
      </c>
    </row>
    <row r="2677" spans="1:4" x14ac:dyDescent="0.25">
      <c r="A2677" t="s">
        <v>2258</v>
      </c>
      <c r="B2677" t="s">
        <v>4553</v>
      </c>
      <c r="D2677" t="str">
        <f t="shared" si="41"/>
        <v>D60</v>
      </c>
    </row>
    <row r="2678" spans="1:4" x14ac:dyDescent="0.25">
      <c r="A2678" t="s">
        <v>2258</v>
      </c>
      <c r="B2678" t="s">
        <v>4557</v>
      </c>
      <c r="D2678" t="str">
        <f t="shared" si="41"/>
        <v>D61</v>
      </c>
    </row>
    <row r="2679" spans="1:4" x14ac:dyDescent="0.25">
      <c r="A2679" t="s">
        <v>2258</v>
      </c>
      <c r="B2679" t="s">
        <v>4561</v>
      </c>
      <c r="D2679" t="str">
        <f t="shared" si="41"/>
        <v>D62</v>
      </c>
    </row>
    <row r="2680" spans="1:4" x14ac:dyDescent="0.25">
      <c r="A2680" t="s">
        <v>2258</v>
      </c>
      <c r="B2680" t="s">
        <v>4565</v>
      </c>
      <c r="D2680" t="str">
        <f t="shared" si="41"/>
        <v>D63</v>
      </c>
    </row>
    <row r="2681" spans="1:4" x14ac:dyDescent="0.25">
      <c r="A2681" t="s">
        <v>2258</v>
      </c>
      <c r="B2681" t="s">
        <v>4569</v>
      </c>
      <c r="D2681" t="str">
        <f t="shared" si="41"/>
        <v>D64</v>
      </c>
    </row>
    <row r="2682" spans="1:4" x14ac:dyDescent="0.25">
      <c r="A2682" t="s">
        <v>2258</v>
      </c>
      <c r="B2682" t="s">
        <v>4573</v>
      </c>
      <c r="D2682" t="str">
        <f t="shared" si="41"/>
        <v>D65</v>
      </c>
    </row>
    <row r="2683" spans="1:4" x14ac:dyDescent="0.25">
      <c r="A2683" t="s">
        <v>2258</v>
      </c>
      <c r="B2683" t="s">
        <v>4577</v>
      </c>
      <c r="D2683" t="str">
        <f t="shared" si="41"/>
        <v>D66</v>
      </c>
    </row>
    <row r="2684" spans="1:4" x14ac:dyDescent="0.25">
      <c r="A2684" t="s">
        <v>2258</v>
      </c>
      <c r="B2684" t="s">
        <v>4581</v>
      </c>
      <c r="D2684" t="str">
        <f t="shared" si="41"/>
        <v>D67</v>
      </c>
    </row>
    <row r="2685" spans="1:4" x14ac:dyDescent="0.25">
      <c r="A2685" t="s">
        <v>2258</v>
      </c>
      <c r="B2685" t="s">
        <v>4585</v>
      </c>
      <c r="D2685" t="str">
        <f t="shared" si="41"/>
        <v>D68</v>
      </c>
    </row>
    <row r="2686" spans="1:4" x14ac:dyDescent="0.25">
      <c r="A2686" t="s">
        <v>2258</v>
      </c>
      <c r="B2686" t="s">
        <v>4589</v>
      </c>
      <c r="D2686" t="str">
        <f t="shared" si="41"/>
        <v>D69</v>
      </c>
    </row>
    <row r="2687" spans="1:4" x14ac:dyDescent="0.25">
      <c r="A2687" t="s">
        <v>2258</v>
      </c>
      <c r="B2687" t="s">
        <v>4593</v>
      </c>
      <c r="D2687" t="str">
        <f t="shared" si="41"/>
        <v>D70</v>
      </c>
    </row>
    <row r="2688" spans="1:4" x14ac:dyDescent="0.25">
      <c r="A2688" t="s">
        <v>2258</v>
      </c>
      <c r="B2688" t="s">
        <v>4597</v>
      </c>
      <c r="D2688" t="str">
        <f t="shared" si="41"/>
        <v>D71</v>
      </c>
    </row>
    <row r="2689" spans="1:4" x14ac:dyDescent="0.25">
      <c r="A2689" t="s">
        <v>2258</v>
      </c>
      <c r="B2689" t="s">
        <v>4601</v>
      </c>
      <c r="D2689" t="str">
        <f t="shared" si="41"/>
        <v>D72</v>
      </c>
    </row>
    <row r="2690" spans="1:4" x14ac:dyDescent="0.25">
      <c r="A2690" t="s">
        <v>2258</v>
      </c>
      <c r="B2690" t="s">
        <v>4605</v>
      </c>
      <c r="D2690" t="str">
        <f t="shared" si="41"/>
        <v>D73</v>
      </c>
    </row>
    <row r="2691" spans="1:4" x14ac:dyDescent="0.25">
      <c r="A2691" t="s">
        <v>2258</v>
      </c>
      <c r="B2691" t="s">
        <v>4609</v>
      </c>
      <c r="D2691" t="str">
        <f t="shared" ref="D2691:D2754" si="42">TEXT(B2691,"000")</f>
        <v>D74</v>
      </c>
    </row>
    <row r="2692" spans="1:4" x14ac:dyDescent="0.25">
      <c r="A2692" t="s">
        <v>2258</v>
      </c>
      <c r="B2692" t="s">
        <v>4613</v>
      </c>
      <c r="D2692" t="str">
        <f t="shared" si="42"/>
        <v>D75</v>
      </c>
    </row>
    <row r="2693" spans="1:4" x14ac:dyDescent="0.25">
      <c r="A2693" t="s">
        <v>2258</v>
      </c>
      <c r="B2693" t="s">
        <v>4617</v>
      </c>
      <c r="D2693" t="str">
        <f t="shared" si="42"/>
        <v>D76</v>
      </c>
    </row>
    <row r="2694" spans="1:4" x14ac:dyDescent="0.25">
      <c r="A2694" t="s">
        <v>2258</v>
      </c>
      <c r="B2694" t="s">
        <v>4621</v>
      </c>
      <c r="D2694" t="str">
        <f t="shared" si="42"/>
        <v>D77</v>
      </c>
    </row>
    <row r="2695" spans="1:4" x14ac:dyDescent="0.25">
      <c r="A2695" t="s">
        <v>2258</v>
      </c>
      <c r="B2695" t="s">
        <v>4625</v>
      </c>
      <c r="D2695" t="str">
        <f t="shared" si="42"/>
        <v>D78</v>
      </c>
    </row>
    <row r="2696" spans="1:4" x14ac:dyDescent="0.25">
      <c r="A2696" t="s">
        <v>2258</v>
      </c>
      <c r="B2696" t="s">
        <v>4629</v>
      </c>
      <c r="D2696" t="str">
        <f t="shared" si="42"/>
        <v>D79</v>
      </c>
    </row>
    <row r="2697" spans="1:4" x14ac:dyDescent="0.25">
      <c r="A2697" t="s">
        <v>2258</v>
      </c>
      <c r="B2697" t="s">
        <v>4633</v>
      </c>
      <c r="D2697" t="str">
        <f t="shared" si="42"/>
        <v>D80</v>
      </c>
    </row>
    <row r="2698" spans="1:4" x14ac:dyDescent="0.25">
      <c r="A2698" t="s">
        <v>2258</v>
      </c>
      <c r="B2698" t="s">
        <v>4637</v>
      </c>
      <c r="D2698" t="str">
        <f t="shared" si="42"/>
        <v>D81</v>
      </c>
    </row>
    <row r="2699" spans="1:4" x14ac:dyDescent="0.25">
      <c r="A2699" t="s">
        <v>2258</v>
      </c>
      <c r="B2699" t="s">
        <v>4641</v>
      </c>
      <c r="D2699" t="str">
        <f t="shared" si="42"/>
        <v>D83</v>
      </c>
    </row>
    <row r="2700" spans="1:4" x14ac:dyDescent="0.25">
      <c r="A2700" t="s">
        <v>2258</v>
      </c>
      <c r="B2700" t="s">
        <v>4645</v>
      </c>
      <c r="D2700" t="str">
        <f t="shared" si="42"/>
        <v>D84</v>
      </c>
    </row>
    <row r="2701" spans="1:4" x14ac:dyDescent="0.25">
      <c r="A2701" t="s">
        <v>2258</v>
      </c>
      <c r="B2701" t="s">
        <v>4649</v>
      </c>
      <c r="D2701" t="str">
        <f t="shared" si="42"/>
        <v>D85</v>
      </c>
    </row>
    <row r="2702" spans="1:4" x14ac:dyDescent="0.25">
      <c r="A2702" t="s">
        <v>2258</v>
      </c>
      <c r="B2702" t="s">
        <v>4653</v>
      </c>
      <c r="D2702" t="str">
        <f t="shared" si="42"/>
        <v>D86</v>
      </c>
    </row>
    <row r="2703" spans="1:4" x14ac:dyDescent="0.25">
      <c r="A2703" t="s">
        <v>2258</v>
      </c>
      <c r="B2703" t="s">
        <v>4657</v>
      </c>
      <c r="D2703" t="str">
        <f t="shared" si="42"/>
        <v>D87</v>
      </c>
    </row>
    <row r="2704" spans="1:4" x14ac:dyDescent="0.25">
      <c r="A2704" t="s">
        <v>2258</v>
      </c>
      <c r="B2704" t="s">
        <v>4661</v>
      </c>
      <c r="D2704" t="str">
        <f t="shared" si="42"/>
        <v>D88</v>
      </c>
    </row>
    <row r="2705" spans="1:4" x14ac:dyDescent="0.25">
      <c r="A2705" t="s">
        <v>2258</v>
      </c>
      <c r="B2705" t="s">
        <v>4665</v>
      </c>
      <c r="D2705" t="str">
        <f t="shared" si="42"/>
        <v>D89</v>
      </c>
    </row>
    <row r="2706" spans="1:4" x14ac:dyDescent="0.25">
      <c r="A2706" t="s">
        <v>2258</v>
      </c>
      <c r="B2706" t="s">
        <v>4669</v>
      </c>
      <c r="D2706" t="str">
        <f t="shared" si="42"/>
        <v>D90</v>
      </c>
    </row>
    <row r="2707" spans="1:4" x14ac:dyDescent="0.25">
      <c r="A2707" t="s">
        <v>2258</v>
      </c>
      <c r="B2707" t="s">
        <v>4673</v>
      </c>
      <c r="D2707" t="str">
        <f t="shared" si="42"/>
        <v>D91</v>
      </c>
    </row>
    <row r="2708" spans="1:4" x14ac:dyDescent="0.25">
      <c r="A2708" t="s">
        <v>2258</v>
      </c>
      <c r="B2708" t="s">
        <v>4677</v>
      </c>
      <c r="D2708" t="str">
        <f t="shared" si="42"/>
        <v>D92</v>
      </c>
    </row>
    <row r="2709" spans="1:4" x14ac:dyDescent="0.25">
      <c r="A2709" t="s">
        <v>2258</v>
      </c>
      <c r="B2709" t="s">
        <v>4681</v>
      </c>
      <c r="D2709" t="str">
        <f t="shared" si="42"/>
        <v>D93</v>
      </c>
    </row>
    <row r="2710" spans="1:4" x14ac:dyDescent="0.25">
      <c r="A2710" t="s">
        <v>2258</v>
      </c>
      <c r="B2710" t="s">
        <v>4685</v>
      </c>
      <c r="D2710" t="str">
        <f t="shared" si="42"/>
        <v>D94</v>
      </c>
    </row>
    <row r="2711" spans="1:4" x14ac:dyDescent="0.25">
      <c r="A2711" t="s">
        <v>2258</v>
      </c>
      <c r="B2711" t="s">
        <v>4689</v>
      </c>
      <c r="D2711" t="str">
        <f t="shared" si="42"/>
        <v>D95</v>
      </c>
    </row>
    <row r="2712" spans="1:4" x14ac:dyDescent="0.25">
      <c r="A2712" t="s">
        <v>2258</v>
      </c>
      <c r="B2712" t="s">
        <v>4693</v>
      </c>
      <c r="D2712" t="str">
        <f t="shared" si="42"/>
        <v>D96</v>
      </c>
    </row>
    <row r="2713" spans="1:4" x14ac:dyDescent="0.25">
      <c r="A2713" t="s">
        <v>2258</v>
      </c>
      <c r="B2713" t="s">
        <v>4697</v>
      </c>
      <c r="D2713" t="str">
        <f t="shared" si="42"/>
        <v>D97</v>
      </c>
    </row>
    <row r="2714" spans="1:4" x14ac:dyDescent="0.25">
      <c r="A2714" t="s">
        <v>2258</v>
      </c>
      <c r="B2714" t="s">
        <v>4701</v>
      </c>
      <c r="D2714" t="str">
        <f t="shared" si="42"/>
        <v>D98</v>
      </c>
    </row>
    <row r="2715" spans="1:4" x14ac:dyDescent="0.25">
      <c r="A2715" t="s">
        <v>2258</v>
      </c>
      <c r="B2715" t="s">
        <v>4705</v>
      </c>
      <c r="D2715" t="str">
        <f t="shared" si="42"/>
        <v>D99</v>
      </c>
    </row>
    <row r="2716" spans="1:4" x14ac:dyDescent="0.25">
      <c r="A2716" t="s">
        <v>2258</v>
      </c>
      <c r="B2716" t="s">
        <v>4709</v>
      </c>
      <c r="D2716" t="str">
        <f t="shared" si="42"/>
        <v>E01</v>
      </c>
    </row>
    <row r="2717" spans="1:4" x14ac:dyDescent="0.25">
      <c r="A2717" t="s">
        <v>2258</v>
      </c>
      <c r="B2717" t="s">
        <v>4713</v>
      </c>
      <c r="D2717" t="str">
        <f t="shared" si="42"/>
        <v>E02</v>
      </c>
    </row>
    <row r="2718" spans="1:4" x14ac:dyDescent="0.25">
      <c r="A2718" t="s">
        <v>2258</v>
      </c>
      <c r="B2718" t="s">
        <v>4717</v>
      </c>
      <c r="D2718" t="str">
        <f t="shared" si="42"/>
        <v>E03</v>
      </c>
    </row>
    <row r="2719" spans="1:4" x14ac:dyDescent="0.25">
      <c r="A2719" t="s">
        <v>2258</v>
      </c>
      <c r="B2719" t="s">
        <v>4721</v>
      </c>
      <c r="D2719" t="str">
        <f t="shared" si="42"/>
        <v>E04</v>
      </c>
    </row>
    <row r="2720" spans="1:4" x14ac:dyDescent="0.25">
      <c r="A2720" t="s">
        <v>2258</v>
      </c>
      <c r="B2720" t="s">
        <v>4725</v>
      </c>
      <c r="D2720" t="str">
        <f t="shared" si="42"/>
        <v>E05</v>
      </c>
    </row>
    <row r="2721" spans="1:4" x14ac:dyDescent="0.25">
      <c r="A2721" t="s">
        <v>2258</v>
      </c>
      <c r="B2721" t="s">
        <v>4729</v>
      </c>
      <c r="D2721" t="str">
        <f t="shared" si="42"/>
        <v>E06</v>
      </c>
    </row>
    <row r="2722" spans="1:4" x14ac:dyDescent="0.25">
      <c r="A2722" t="s">
        <v>2258</v>
      </c>
      <c r="B2722" t="s">
        <v>4733</v>
      </c>
      <c r="D2722" t="str">
        <f t="shared" si="42"/>
        <v>E07</v>
      </c>
    </row>
    <row r="2723" spans="1:4" x14ac:dyDescent="0.25">
      <c r="A2723" t="s">
        <v>2258</v>
      </c>
      <c r="B2723" t="s">
        <v>4737</v>
      </c>
      <c r="D2723" t="str">
        <f t="shared" si="42"/>
        <v>E08</v>
      </c>
    </row>
    <row r="2724" spans="1:4" x14ac:dyDescent="0.25">
      <c r="A2724" t="s">
        <v>2258</v>
      </c>
      <c r="B2724" t="s">
        <v>4741</v>
      </c>
      <c r="D2724" t="str">
        <f t="shared" si="42"/>
        <v>E09</v>
      </c>
    </row>
    <row r="2725" spans="1:4" x14ac:dyDescent="0.25">
      <c r="A2725" t="s">
        <v>2258</v>
      </c>
      <c r="B2725" t="s">
        <v>4745</v>
      </c>
      <c r="D2725" t="str">
        <f t="shared" si="42"/>
        <v>E10</v>
      </c>
    </row>
    <row r="2726" spans="1:4" x14ac:dyDescent="0.25">
      <c r="A2726" t="s">
        <v>2258</v>
      </c>
      <c r="B2726" t="s">
        <v>4749</v>
      </c>
      <c r="D2726" t="str">
        <f t="shared" si="42"/>
        <v>E11</v>
      </c>
    </row>
    <row r="2727" spans="1:4" x14ac:dyDescent="0.25">
      <c r="A2727" t="s">
        <v>2258</v>
      </c>
      <c r="B2727" t="s">
        <v>4753</v>
      </c>
      <c r="D2727" t="str">
        <f t="shared" si="42"/>
        <v>E12</v>
      </c>
    </row>
    <row r="2728" spans="1:4" x14ac:dyDescent="0.25">
      <c r="A2728" t="s">
        <v>2258</v>
      </c>
      <c r="B2728" t="s">
        <v>4757</v>
      </c>
      <c r="D2728" t="str">
        <f t="shared" si="42"/>
        <v>E13</v>
      </c>
    </row>
    <row r="2729" spans="1:4" x14ac:dyDescent="0.25">
      <c r="A2729" t="s">
        <v>2258</v>
      </c>
      <c r="B2729" t="s">
        <v>4761</v>
      </c>
      <c r="D2729" t="str">
        <f t="shared" si="42"/>
        <v>E14</v>
      </c>
    </row>
    <row r="2730" spans="1:4" x14ac:dyDescent="0.25">
      <c r="A2730" t="s">
        <v>2258</v>
      </c>
      <c r="B2730" t="s">
        <v>4765</v>
      </c>
      <c r="D2730" t="str">
        <f t="shared" si="42"/>
        <v>E15</v>
      </c>
    </row>
    <row r="2731" spans="1:4" x14ac:dyDescent="0.25">
      <c r="A2731" t="s">
        <v>2258</v>
      </c>
      <c r="B2731" t="s">
        <v>4769</v>
      </c>
      <c r="D2731" t="str">
        <f t="shared" si="42"/>
        <v>E16</v>
      </c>
    </row>
    <row r="2732" spans="1:4" x14ac:dyDescent="0.25">
      <c r="A2732" t="s">
        <v>2258</v>
      </c>
      <c r="B2732" t="s">
        <v>4773</v>
      </c>
      <c r="D2732" t="str">
        <f t="shared" si="42"/>
        <v>E17</v>
      </c>
    </row>
    <row r="2733" spans="1:4" x14ac:dyDescent="0.25">
      <c r="A2733" t="s">
        <v>2258</v>
      </c>
      <c r="B2733" t="s">
        <v>4777</v>
      </c>
      <c r="D2733" t="str">
        <f t="shared" si="42"/>
        <v>E18</v>
      </c>
    </row>
    <row r="2734" spans="1:4" x14ac:dyDescent="0.25">
      <c r="A2734" t="s">
        <v>2258</v>
      </c>
      <c r="B2734" t="s">
        <v>4781</v>
      </c>
      <c r="D2734" t="str">
        <f t="shared" si="42"/>
        <v>E19</v>
      </c>
    </row>
    <row r="2735" spans="1:4" x14ac:dyDescent="0.25">
      <c r="A2735" t="s">
        <v>2258</v>
      </c>
      <c r="B2735" t="s">
        <v>4785</v>
      </c>
      <c r="D2735" t="str">
        <f t="shared" si="42"/>
        <v>E20</v>
      </c>
    </row>
    <row r="2736" spans="1:4" x14ac:dyDescent="0.25">
      <c r="A2736" t="s">
        <v>2258</v>
      </c>
      <c r="B2736" t="s">
        <v>4789</v>
      </c>
      <c r="D2736" t="str">
        <f t="shared" si="42"/>
        <v>E21</v>
      </c>
    </row>
    <row r="2737" spans="1:4" x14ac:dyDescent="0.25">
      <c r="A2737" t="s">
        <v>2258</v>
      </c>
      <c r="B2737" t="s">
        <v>4793</v>
      </c>
      <c r="D2737" t="str">
        <f t="shared" si="42"/>
        <v>E22</v>
      </c>
    </row>
    <row r="2738" spans="1:4" x14ac:dyDescent="0.25">
      <c r="A2738" t="s">
        <v>2258</v>
      </c>
      <c r="B2738" t="s">
        <v>4797</v>
      </c>
      <c r="D2738" t="str">
        <f t="shared" si="42"/>
        <v>E23</v>
      </c>
    </row>
    <row r="2739" spans="1:4" x14ac:dyDescent="0.25">
      <c r="A2739" t="s">
        <v>2258</v>
      </c>
      <c r="B2739" t="s">
        <v>4801</v>
      </c>
      <c r="D2739" t="str">
        <f t="shared" si="42"/>
        <v>E24</v>
      </c>
    </row>
    <row r="2740" spans="1:4" x14ac:dyDescent="0.25">
      <c r="A2740" t="s">
        <v>2258</v>
      </c>
      <c r="B2740" t="s">
        <v>4805</v>
      </c>
      <c r="D2740" t="str">
        <f t="shared" si="42"/>
        <v>E25</v>
      </c>
    </row>
    <row r="2741" spans="1:4" x14ac:dyDescent="0.25">
      <c r="A2741" t="s">
        <v>2258</v>
      </c>
      <c r="B2741" t="s">
        <v>4809</v>
      </c>
      <c r="D2741" t="str">
        <f t="shared" si="42"/>
        <v>E26</v>
      </c>
    </row>
    <row r="2742" spans="1:4" x14ac:dyDescent="0.25">
      <c r="A2742" t="s">
        <v>2258</v>
      </c>
      <c r="B2742" t="s">
        <v>4813</v>
      </c>
      <c r="D2742" t="str">
        <f t="shared" si="42"/>
        <v>E27</v>
      </c>
    </row>
    <row r="2743" spans="1:4" x14ac:dyDescent="0.25">
      <c r="A2743" t="s">
        <v>2258</v>
      </c>
      <c r="B2743" t="s">
        <v>4817</v>
      </c>
      <c r="D2743" t="str">
        <f t="shared" si="42"/>
        <v>E28</v>
      </c>
    </row>
    <row r="2744" spans="1:4" x14ac:dyDescent="0.25">
      <c r="A2744" t="s">
        <v>2258</v>
      </c>
      <c r="B2744" t="s">
        <v>4821</v>
      </c>
      <c r="D2744" t="str">
        <f t="shared" si="42"/>
        <v>E29</v>
      </c>
    </row>
    <row r="2745" spans="1:4" x14ac:dyDescent="0.25">
      <c r="A2745" t="s">
        <v>2258</v>
      </c>
      <c r="B2745" t="s">
        <v>4825</v>
      </c>
      <c r="D2745" t="str">
        <f t="shared" si="42"/>
        <v>E30</v>
      </c>
    </row>
    <row r="2746" spans="1:4" x14ac:dyDescent="0.25">
      <c r="A2746" t="s">
        <v>2258</v>
      </c>
      <c r="B2746" t="s">
        <v>4829</v>
      </c>
      <c r="D2746" t="str">
        <f t="shared" si="42"/>
        <v>E31</v>
      </c>
    </row>
    <row r="2747" spans="1:4" x14ac:dyDescent="0.25">
      <c r="A2747" t="s">
        <v>2258</v>
      </c>
      <c r="B2747" t="s">
        <v>4833</v>
      </c>
      <c r="D2747" t="str">
        <f t="shared" si="42"/>
        <v>E32</v>
      </c>
    </row>
    <row r="2748" spans="1:4" x14ac:dyDescent="0.25">
      <c r="A2748" t="s">
        <v>2258</v>
      </c>
      <c r="B2748" t="s">
        <v>4837</v>
      </c>
      <c r="D2748" t="str">
        <f t="shared" si="42"/>
        <v>E33</v>
      </c>
    </row>
    <row r="2749" spans="1:4" x14ac:dyDescent="0.25">
      <c r="A2749" t="s">
        <v>2258</v>
      </c>
      <c r="B2749" t="s">
        <v>4841</v>
      </c>
      <c r="D2749" t="str">
        <f t="shared" si="42"/>
        <v>E34</v>
      </c>
    </row>
    <row r="2750" spans="1:4" x14ac:dyDescent="0.25">
      <c r="A2750" t="s">
        <v>2258</v>
      </c>
      <c r="B2750" t="s">
        <v>4845</v>
      </c>
      <c r="D2750" t="str">
        <f t="shared" si="42"/>
        <v>E35</v>
      </c>
    </row>
    <row r="2751" spans="1:4" x14ac:dyDescent="0.25">
      <c r="A2751" t="s">
        <v>2258</v>
      </c>
      <c r="B2751" t="s">
        <v>4849</v>
      </c>
      <c r="D2751" t="str">
        <f t="shared" si="42"/>
        <v>E36</v>
      </c>
    </row>
    <row r="2752" spans="1:4" x14ac:dyDescent="0.25">
      <c r="A2752" t="s">
        <v>2258</v>
      </c>
      <c r="B2752" t="s">
        <v>4853</v>
      </c>
      <c r="D2752" t="str">
        <f t="shared" si="42"/>
        <v>E37</v>
      </c>
    </row>
    <row r="2753" spans="1:4" x14ac:dyDescent="0.25">
      <c r="A2753" t="s">
        <v>2258</v>
      </c>
      <c r="B2753" t="s">
        <v>4857</v>
      </c>
      <c r="D2753" t="str">
        <f t="shared" si="42"/>
        <v>E38</v>
      </c>
    </row>
    <row r="2754" spans="1:4" x14ac:dyDescent="0.25">
      <c r="A2754" t="s">
        <v>2258</v>
      </c>
      <c r="B2754" t="s">
        <v>4861</v>
      </c>
      <c r="D2754" t="str">
        <f t="shared" si="42"/>
        <v>E39</v>
      </c>
    </row>
    <row r="2755" spans="1:4" x14ac:dyDescent="0.25">
      <c r="A2755" t="s">
        <v>2258</v>
      </c>
      <c r="B2755" t="s">
        <v>4865</v>
      </c>
      <c r="D2755" t="str">
        <f t="shared" ref="D2755:D2818" si="43">TEXT(B2755,"000")</f>
        <v>E40</v>
      </c>
    </row>
    <row r="2756" spans="1:4" x14ac:dyDescent="0.25">
      <c r="A2756" t="s">
        <v>2258</v>
      </c>
      <c r="B2756" t="s">
        <v>4869</v>
      </c>
      <c r="D2756" t="str">
        <f t="shared" si="43"/>
        <v>E41</v>
      </c>
    </row>
    <row r="2757" spans="1:4" x14ac:dyDescent="0.25">
      <c r="A2757" t="s">
        <v>2258</v>
      </c>
      <c r="B2757" t="s">
        <v>4872</v>
      </c>
      <c r="D2757" t="str">
        <f t="shared" si="43"/>
        <v>E42</v>
      </c>
    </row>
    <row r="2758" spans="1:4" x14ac:dyDescent="0.25">
      <c r="A2758" t="s">
        <v>2258</v>
      </c>
      <c r="B2758" t="s">
        <v>4876</v>
      </c>
      <c r="D2758" t="str">
        <f t="shared" si="43"/>
        <v>E43</v>
      </c>
    </row>
    <row r="2759" spans="1:4" x14ac:dyDescent="0.25">
      <c r="A2759" t="s">
        <v>2258</v>
      </c>
      <c r="B2759" t="s">
        <v>4880</v>
      </c>
      <c r="D2759" t="str">
        <f t="shared" si="43"/>
        <v>E44</v>
      </c>
    </row>
    <row r="2760" spans="1:4" x14ac:dyDescent="0.25">
      <c r="A2760" t="s">
        <v>2258</v>
      </c>
      <c r="B2760" t="s">
        <v>4884</v>
      </c>
      <c r="D2760" t="str">
        <f t="shared" si="43"/>
        <v>E45</v>
      </c>
    </row>
    <row r="2761" spans="1:4" x14ac:dyDescent="0.25">
      <c r="A2761" t="s">
        <v>2258</v>
      </c>
      <c r="B2761" t="s">
        <v>4888</v>
      </c>
      <c r="D2761" t="str">
        <f t="shared" si="43"/>
        <v>E46</v>
      </c>
    </row>
    <row r="2762" spans="1:4" x14ac:dyDescent="0.25">
      <c r="A2762" t="s">
        <v>2258</v>
      </c>
      <c r="B2762" t="s">
        <v>4892</v>
      </c>
      <c r="D2762" t="str">
        <f t="shared" si="43"/>
        <v>E47</v>
      </c>
    </row>
    <row r="2763" spans="1:4" x14ac:dyDescent="0.25">
      <c r="A2763" t="s">
        <v>2258</v>
      </c>
      <c r="B2763" t="s">
        <v>4896</v>
      </c>
      <c r="D2763" t="str">
        <f t="shared" si="43"/>
        <v>E48</v>
      </c>
    </row>
    <row r="2764" spans="1:4" x14ac:dyDescent="0.25">
      <c r="A2764" t="s">
        <v>2258</v>
      </c>
      <c r="B2764" t="s">
        <v>4900</v>
      </c>
      <c r="D2764" t="str">
        <f t="shared" si="43"/>
        <v>E49</v>
      </c>
    </row>
    <row r="2765" spans="1:4" x14ac:dyDescent="0.25">
      <c r="A2765" t="s">
        <v>2258</v>
      </c>
      <c r="B2765" t="s">
        <v>4904</v>
      </c>
      <c r="D2765" t="str">
        <f t="shared" si="43"/>
        <v>E50</v>
      </c>
    </row>
    <row r="2766" spans="1:4" x14ac:dyDescent="0.25">
      <c r="A2766" t="s">
        <v>2258</v>
      </c>
      <c r="B2766" t="s">
        <v>4908</v>
      </c>
      <c r="D2766" t="str">
        <f t="shared" si="43"/>
        <v>E51</v>
      </c>
    </row>
    <row r="2767" spans="1:4" x14ac:dyDescent="0.25">
      <c r="A2767" t="s">
        <v>2258</v>
      </c>
      <c r="B2767" t="s">
        <v>4912</v>
      </c>
      <c r="D2767" t="str">
        <f t="shared" si="43"/>
        <v>E52</v>
      </c>
    </row>
    <row r="2768" spans="1:4" x14ac:dyDescent="0.25">
      <c r="A2768" t="s">
        <v>2258</v>
      </c>
      <c r="B2768" t="s">
        <v>4916</v>
      </c>
      <c r="D2768" t="str">
        <f t="shared" si="43"/>
        <v>E53</v>
      </c>
    </row>
    <row r="2769" spans="1:4" x14ac:dyDescent="0.25">
      <c r="A2769" t="s">
        <v>2258</v>
      </c>
      <c r="B2769" t="s">
        <v>4918</v>
      </c>
      <c r="D2769" t="str">
        <f t="shared" si="43"/>
        <v>E54</v>
      </c>
    </row>
    <row r="2770" spans="1:4" x14ac:dyDescent="0.25">
      <c r="A2770" t="s">
        <v>2258</v>
      </c>
      <c r="B2770" t="s">
        <v>4922</v>
      </c>
      <c r="D2770" t="str">
        <f t="shared" si="43"/>
        <v>E55</v>
      </c>
    </row>
    <row r="2771" spans="1:4" x14ac:dyDescent="0.25">
      <c r="A2771" t="s">
        <v>2258</v>
      </c>
      <c r="B2771" t="s">
        <v>4926</v>
      </c>
      <c r="D2771" t="str">
        <f t="shared" si="43"/>
        <v>E56</v>
      </c>
    </row>
    <row r="2772" spans="1:4" x14ac:dyDescent="0.25">
      <c r="A2772" t="s">
        <v>2258</v>
      </c>
      <c r="B2772" t="s">
        <v>4930</v>
      </c>
      <c r="D2772" t="str">
        <f t="shared" si="43"/>
        <v>E57</v>
      </c>
    </row>
    <row r="2773" spans="1:4" x14ac:dyDescent="0.25">
      <c r="A2773" t="s">
        <v>2258</v>
      </c>
      <c r="B2773" t="s">
        <v>4934</v>
      </c>
      <c r="D2773" t="str">
        <f t="shared" si="43"/>
        <v>E58</v>
      </c>
    </row>
    <row r="2774" spans="1:4" x14ac:dyDescent="0.25">
      <c r="A2774" t="s">
        <v>2258</v>
      </c>
      <c r="B2774" t="s">
        <v>4938</v>
      </c>
      <c r="D2774" t="str">
        <f t="shared" si="43"/>
        <v>E59</v>
      </c>
    </row>
    <row r="2775" spans="1:4" x14ac:dyDescent="0.25">
      <c r="A2775" t="s">
        <v>2258</v>
      </c>
      <c r="B2775" t="s">
        <v>4942</v>
      </c>
      <c r="D2775" t="str">
        <f t="shared" si="43"/>
        <v>E60</v>
      </c>
    </row>
    <row r="2776" spans="1:4" x14ac:dyDescent="0.25">
      <c r="A2776" t="s">
        <v>2258</v>
      </c>
      <c r="B2776" t="s">
        <v>4946</v>
      </c>
      <c r="D2776" t="str">
        <f t="shared" si="43"/>
        <v>E61</v>
      </c>
    </row>
    <row r="2777" spans="1:4" x14ac:dyDescent="0.25">
      <c r="A2777" t="s">
        <v>2258</v>
      </c>
      <c r="B2777" t="s">
        <v>4950</v>
      </c>
      <c r="D2777" t="str">
        <f t="shared" si="43"/>
        <v>E62</v>
      </c>
    </row>
    <row r="2778" spans="1:4" x14ac:dyDescent="0.25">
      <c r="A2778" t="s">
        <v>2258</v>
      </c>
      <c r="B2778" t="s">
        <v>4954</v>
      </c>
      <c r="D2778" t="str">
        <f t="shared" si="43"/>
        <v>E63</v>
      </c>
    </row>
    <row r="2779" spans="1:4" x14ac:dyDescent="0.25">
      <c r="A2779" t="s">
        <v>2258</v>
      </c>
      <c r="B2779" t="s">
        <v>4958</v>
      </c>
      <c r="D2779" t="str">
        <f t="shared" si="43"/>
        <v>E64</v>
      </c>
    </row>
    <row r="2780" spans="1:4" x14ac:dyDescent="0.25">
      <c r="A2780" t="s">
        <v>2258</v>
      </c>
      <c r="B2780" t="s">
        <v>4962</v>
      </c>
      <c r="D2780" t="str">
        <f t="shared" si="43"/>
        <v>E65</v>
      </c>
    </row>
    <row r="2781" spans="1:4" x14ac:dyDescent="0.25">
      <c r="A2781" t="s">
        <v>2258</v>
      </c>
      <c r="B2781" t="s">
        <v>4966</v>
      </c>
      <c r="D2781" t="str">
        <f t="shared" si="43"/>
        <v>E66</v>
      </c>
    </row>
    <row r="2782" spans="1:4" x14ac:dyDescent="0.25">
      <c r="A2782" t="s">
        <v>2258</v>
      </c>
      <c r="B2782" t="s">
        <v>4970</v>
      </c>
      <c r="D2782" t="str">
        <f t="shared" si="43"/>
        <v>E67</v>
      </c>
    </row>
    <row r="2783" spans="1:4" x14ac:dyDescent="0.25">
      <c r="A2783" t="s">
        <v>2258</v>
      </c>
      <c r="B2783" t="s">
        <v>4974</v>
      </c>
      <c r="D2783" t="str">
        <f t="shared" si="43"/>
        <v>E68</v>
      </c>
    </row>
    <row r="2784" spans="1:4" x14ac:dyDescent="0.25">
      <c r="A2784" t="s">
        <v>2258</v>
      </c>
      <c r="B2784" t="s">
        <v>4978</v>
      </c>
      <c r="D2784" t="str">
        <f t="shared" si="43"/>
        <v>E69</v>
      </c>
    </row>
    <row r="2785" spans="1:4" x14ac:dyDescent="0.25">
      <c r="A2785" t="s">
        <v>2258</v>
      </c>
      <c r="B2785" t="s">
        <v>4982</v>
      </c>
      <c r="D2785" t="str">
        <f t="shared" si="43"/>
        <v>E70</v>
      </c>
    </row>
    <row r="2786" spans="1:4" x14ac:dyDescent="0.25">
      <c r="A2786" t="s">
        <v>2258</v>
      </c>
      <c r="B2786" t="s">
        <v>4986</v>
      </c>
      <c r="D2786" t="str">
        <f t="shared" si="43"/>
        <v>E71</v>
      </c>
    </row>
    <row r="2787" spans="1:4" x14ac:dyDescent="0.25">
      <c r="A2787" t="s">
        <v>2258</v>
      </c>
      <c r="B2787" t="s">
        <v>4990</v>
      </c>
      <c r="D2787" t="str">
        <f t="shared" si="43"/>
        <v>E72</v>
      </c>
    </row>
    <row r="2788" spans="1:4" x14ac:dyDescent="0.25">
      <c r="A2788" t="s">
        <v>2258</v>
      </c>
      <c r="B2788" t="s">
        <v>4994</v>
      </c>
      <c r="D2788" t="str">
        <f t="shared" si="43"/>
        <v>E73</v>
      </c>
    </row>
    <row r="2789" spans="1:4" x14ac:dyDescent="0.25">
      <c r="A2789" t="s">
        <v>2258</v>
      </c>
      <c r="B2789" t="s">
        <v>4998</v>
      </c>
      <c r="D2789" t="str">
        <f t="shared" si="43"/>
        <v>E74</v>
      </c>
    </row>
    <row r="2790" spans="1:4" x14ac:dyDescent="0.25">
      <c r="A2790" t="s">
        <v>2258</v>
      </c>
      <c r="B2790" t="s">
        <v>5000</v>
      </c>
      <c r="D2790" t="str">
        <f t="shared" si="43"/>
        <v>E75</v>
      </c>
    </row>
    <row r="2791" spans="1:4" x14ac:dyDescent="0.25">
      <c r="A2791" t="s">
        <v>2258</v>
      </c>
      <c r="B2791" t="s">
        <v>5004</v>
      </c>
      <c r="D2791" t="str">
        <f t="shared" si="43"/>
        <v>E76</v>
      </c>
    </row>
    <row r="2792" spans="1:4" x14ac:dyDescent="0.25">
      <c r="A2792" t="s">
        <v>2258</v>
      </c>
      <c r="B2792" t="s">
        <v>5008</v>
      </c>
      <c r="D2792" t="str">
        <f t="shared" si="43"/>
        <v>E77</v>
      </c>
    </row>
    <row r="2793" spans="1:4" x14ac:dyDescent="0.25">
      <c r="A2793" t="s">
        <v>2258</v>
      </c>
      <c r="B2793" t="s">
        <v>5010</v>
      </c>
      <c r="D2793" t="str">
        <f t="shared" si="43"/>
        <v>E78</v>
      </c>
    </row>
    <row r="2794" spans="1:4" x14ac:dyDescent="0.25">
      <c r="A2794" t="s">
        <v>2258</v>
      </c>
      <c r="B2794" t="s">
        <v>5012</v>
      </c>
      <c r="D2794" t="str">
        <f t="shared" si="43"/>
        <v>E79</v>
      </c>
    </row>
    <row r="2795" spans="1:4" x14ac:dyDescent="0.25">
      <c r="A2795" t="s">
        <v>2258</v>
      </c>
      <c r="B2795" t="s">
        <v>5014</v>
      </c>
      <c r="D2795" t="str">
        <f t="shared" si="43"/>
        <v>E80</v>
      </c>
    </row>
    <row r="2796" spans="1:4" x14ac:dyDescent="0.25">
      <c r="A2796" t="s">
        <v>2258</v>
      </c>
      <c r="B2796" t="s">
        <v>5018</v>
      </c>
      <c r="D2796" t="str">
        <f t="shared" si="43"/>
        <v>E81</v>
      </c>
    </row>
    <row r="2797" spans="1:4" x14ac:dyDescent="0.25">
      <c r="A2797" t="s">
        <v>2258</v>
      </c>
      <c r="B2797" t="s">
        <v>5022</v>
      </c>
      <c r="D2797" t="str">
        <f t="shared" si="43"/>
        <v>E82</v>
      </c>
    </row>
    <row r="2798" spans="1:4" x14ac:dyDescent="0.25">
      <c r="A2798" t="s">
        <v>2258</v>
      </c>
      <c r="B2798" t="s">
        <v>5026</v>
      </c>
      <c r="D2798" t="str">
        <f t="shared" si="43"/>
        <v>E83</v>
      </c>
    </row>
    <row r="2799" spans="1:4" x14ac:dyDescent="0.25">
      <c r="A2799" t="s">
        <v>2258</v>
      </c>
      <c r="B2799" t="s">
        <v>5030</v>
      </c>
      <c r="D2799" t="str">
        <f t="shared" si="43"/>
        <v>E84</v>
      </c>
    </row>
    <row r="2800" spans="1:4" x14ac:dyDescent="0.25">
      <c r="A2800" t="s">
        <v>2258</v>
      </c>
      <c r="B2800" t="s">
        <v>5034</v>
      </c>
      <c r="D2800" t="str">
        <f t="shared" si="43"/>
        <v>E85</v>
      </c>
    </row>
    <row r="2801" spans="1:4" x14ac:dyDescent="0.25">
      <c r="A2801" t="s">
        <v>2258</v>
      </c>
      <c r="B2801" t="s">
        <v>5038</v>
      </c>
      <c r="D2801" t="str">
        <f t="shared" si="43"/>
        <v>E86</v>
      </c>
    </row>
    <row r="2802" spans="1:4" x14ac:dyDescent="0.25">
      <c r="A2802" t="s">
        <v>2258</v>
      </c>
      <c r="B2802" t="s">
        <v>5042</v>
      </c>
      <c r="D2802" t="str">
        <f t="shared" si="43"/>
        <v>E87</v>
      </c>
    </row>
    <row r="2803" spans="1:4" x14ac:dyDescent="0.25">
      <c r="A2803" t="s">
        <v>2258</v>
      </c>
      <c r="B2803" t="s">
        <v>5046</v>
      </c>
      <c r="D2803" t="str">
        <f t="shared" si="43"/>
        <v>E88</v>
      </c>
    </row>
    <row r="2804" spans="1:4" x14ac:dyDescent="0.25">
      <c r="A2804" t="s">
        <v>2258</v>
      </c>
      <c r="B2804" t="s">
        <v>5050</v>
      </c>
      <c r="D2804" t="str">
        <f t="shared" si="43"/>
        <v>E89</v>
      </c>
    </row>
    <row r="2805" spans="1:4" x14ac:dyDescent="0.25">
      <c r="A2805" t="s">
        <v>2258</v>
      </c>
      <c r="B2805" t="s">
        <v>5054</v>
      </c>
      <c r="D2805" t="str">
        <f t="shared" si="43"/>
        <v>E90</v>
      </c>
    </row>
    <row r="2806" spans="1:4" x14ac:dyDescent="0.25">
      <c r="A2806" t="s">
        <v>2258</v>
      </c>
      <c r="B2806" t="s">
        <v>5058</v>
      </c>
      <c r="D2806" t="str">
        <f t="shared" si="43"/>
        <v>E91</v>
      </c>
    </row>
    <row r="2807" spans="1:4" x14ac:dyDescent="0.25">
      <c r="A2807" t="s">
        <v>2258</v>
      </c>
      <c r="B2807" t="s">
        <v>5062</v>
      </c>
      <c r="D2807" t="str">
        <f t="shared" si="43"/>
        <v>E92</v>
      </c>
    </row>
    <row r="2808" spans="1:4" x14ac:dyDescent="0.25">
      <c r="A2808" t="s">
        <v>2258</v>
      </c>
      <c r="B2808" t="s">
        <v>5066</v>
      </c>
      <c r="D2808" t="str">
        <f t="shared" si="43"/>
        <v>E93</v>
      </c>
    </row>
    <row r="2809" spans="1:4" x14ac:dyDescent="0.25">
      <c r="A2809" t="s">
        <v>2258</v>
      </c>
      <c r="B2809" t="s">
        <v>5070</v>
      </c>
      <c r="D2809" t="str">
        <f t="shared" si="43"/>
        <v>E94</v>
      </c>
    </row>
    <row r="2810" spans="1:4" x14ac:dyDescent="0.25">
      <c r="A2810" t="s">
        <v>2258</v>
      </c>
      <c r="B2810" t="s">
        <v>5074</v>
      </c>
      <c r="D2810" t="str">
        <f t="shared" si="43"/>
        <v>E95</v>
      </c>
    </row>
    <row r="2811" spans="1:4" x14ac:dyDescent="0.25">
      <c r="A2811" t="s">
        <v>2258</v>
      </c>
      <c r="B2811" t="s">
        <v>5078</v>
      </c>
      <c r="D2811" t="str">
        <f t="shared" si="43"/>
        <v>E96</v>
      </c>
    </row>
    <row r="2812" spans="1:4" x14ac:dyDescent="0.25">
      <c r="A2812" t="s">
        <v>2258</v>
      </c>
      <c r="B2812" t="s">
        <v>5082</v>
      </c>
      <c r="D2812" t="str">
        <f t="shared" si="43"/>
        <v>E97</v>
      </c>
    </row>
    <row r="2813" spans="1:4" x14ac:dyDescent="0.25">
      <c r="A2813" t="s">
        <v>2258</v>
      </c>
      <c r="B2813" t="s">
        <v>5086</v>
      </c>
      <c r="D2813" t="str">
        <f t="shared" si="43"/>
        <v>E98</v>
      </c>
    </row>
    <row r="2814" spans="1:4" x14ac:dyDescent="0.25">
      <c r="A2814" t="s">
        <v>2258</v>
      </c>
      <c r="B2814" t="s">
        <v>5090</v>
      </c>
      <c r="D2814" t="str">
        <f t="shared" si="43"/>
        <v>E99</v>
      </c>
    </row>
    <row r="2815" spans="1:4" x14ac:dyDescent="0.25">
      <c r="A2815" t="s">
        <v>2258</v>
      </c>
      <c r="B2815" t="s">
        <v>2180</v>
      </c>
      <c r="D2815" t="str">
        <f t="shared" si="43"/>
        <v>F01</v>
      </c>
    </row>
    <row r="2816" spans="1:4" x14ac:dyDescent="0.25">
      <c r="A2816" t="s">
        <v>2258</v>
      </c>
      <c r="B2816" t="s">
        <v>2186</v>
      </c>
      <c r="D2816" t="str">
        <f t="shared" si="43"/>
        <v>F02</v>
      </c>
    </row>
    <row r="2817" spans="1:4" x14ac:dyDescent="0.25">
      <c r="A2817" t="s">
        <v>2258</v>
      </c>
      <c r="B2817" t="s">
        <v>2192</v>
      </c>
      <c r="D2817" t="str">
        <f t="shared" si="43"/>
        <v>F03</v>
      </c>
    </row>
    <row r="2818" spans="1:4" x14ac:dyDescent="0.25">
      <c r="A2818" t="s">
        <v>2258</v>
      </c>
      <c r="B2818" t="s">
        <v>5103</v>
      </c>
      <c r="D2818" t="str">
        <f t="shared" si="43"/>
        <v>F04</v>
      </c>
    </row>
    <row r="2819" spans="1:4" x14ac:dyDescent="0.25">
      <c r="A2819" t="s">
        <v>2258</v>
      </c>
      <c r="B2819" t="s">
        <v>5107</v>
      </c>
      <c r="D2819" t="str">
        <f t="shared" ref="D2819:D2882" si="44">TEXT(B2819,"000")</f>
        <v>F05</v>
      </c>
    </row>
    <row r="2820" spans="1:4" x14ac:dyDescent="0.25">
      <c r="A2820" t="s">
        <v>2258</v>
      </c>
      <c r="B2820" t="s">
        <v>5111</v>
      </c>
      <c r="D2820" t="str">
        <f t="shared" si="44"/>
        <v>F06</v>
      </c>
    </row>
    <row r="2821" spans="1:4" x14ac:dyDescent="0.25">
      <c r="A2821" t="s">
        <v>2258</v>
      </c>
      <c r="B2821" t="s">
        <v>2198</v>
      </c>
      <c r="D2821" t="str">
        <f t="shared" si="44"/>
        <v>F07</v>
      </c>
    </row>
    <row r="2822" spans="1:4" x14ac:dyDescent="0.25">
      <c r="A2822" t="s">
        <v>2258</v>
      </c>
      <c r="B2822" t="s">
        <v>5118</v>
      </c>
      <c r="D2822" t="str">
        <f t="shared" si="44"/>
        <v>F08</v>
      </c>
    </row>
    <row r="2823" spans="1:4" x14ac:dyDescent="0.25">
      <c r="A2823" t="s">
        <v>2258</v>
      </c>
      <c r="B2823" t="s">
        <v>5122</v>
      </c>
      <c r="D2823" t="str">
        <f t="shared" si="44"/>
        <v>F09</v>
      </c>
    </row>
    <row r="2824" spans="1:4" x14ac:dyDescent="0.25">
      <c r="A2824" t="s">
        <v>2258</v>
      </c>
      <c r="B2824" t="s">
        <v>5126</v>
      </c>
      <c r="D2824" t="str">
        <f t="shared" si="44"/>
        <v>F10</v>
      </c>
    </row>
    <row r="2825" spans="1:4" x14ac:dyDescent="0.25">
      <c r="A2825" t="s">
        <v>2258</v>
      </c>
      <c r="B2825" t="s">
        <v>5130</v>
      </c>
      <c r="D2825" t="str">
        <f t="shared" si="44"/>
        <v>F11</v>
      </c>
    </row>
    <row r="2826" spans="1:4" x14ac:dyDescent="0.25">
      <c r="A2826" t="s">
        <v>2258</v>
      </c>
      <c r="B2826" t="s">
        <v>5134</v>
      </c>
      <c r="D2826" t="str">
        <f t="shared" si="44"/>
        <v>F12</v>
      </c>
    </row>
    <row r="2827" spans="1:4" x14ac:dyDescent="0.25">
      <c r="A2827" t="s">
        <v>2258</v>
      </c>
      <c r="B2827" t="s">
        <v>5138</v>
      </c>
      <c r="D2827" t="str">
        <f t="shared" si="44"/>
        <v>F13</v>
      </c>
    </row>
    <row r="2828" spans="1:4" x14ac:dyDescent="0.25">
      <c r="A2828" t="s">
        <v>2258</v>
      </c>
      <c r="B2828" t="s">
        <v>5142</v>
      </c>
      <c r="D2828" t="str">
        <f t="shared" si="44"/>
        <v>F14</v>
      </c>
    </row>
    <row r="2829" spans="1:4" x14ac:dyDescent="0.25">
      <c r="A2829" t="s">
        <v>2258</v>
      </c>
      <c r="B2829" t="s">
        <v>5146</v>
      </c>
      <c r="D2829" t="str">
        <f t="shared" si="44"/>
        <v>F15</v>
      </c>
    </row>
    <row r="2830" spans="1:4" x14ac:dyDescent="0.25">
      <c r="A2830" t="s">
        <v>2258</v>
      </c>
      <c r="B2830" t="s">
        <v>5150</v>
      </c>
      <c r="D2830" t="str">
        <f t="shared" si="44"/>
        <v>F16</v>
      </c>
    </row>
    <row r="2831" spans="1:4" x14ac:dyDescent="0.25">
      <c r="A2831" t="s">
        <v>2258</v>
      </c>
      <c r="B2831" t="s">
        <v>5154</v>
      </c>
      <c r="D2831" t="str">
        <f t="shared" si="44"/>
        <v>F17</v>
      </c>
    </row>
    <row r="2832" spans="1:4" x14ac:dyDescent="0.25">
      <c r="A2832" t="s">
        <v>2258</v>
      </c>
      <c r="B2832" t="s">
        <v>5158</v>
      </c>
      <c r="D2832" t="str">
        <f t="shared" si="44"/>
        <v>F18</v>
      </c>
    </row>
    <row r="2833" spans="1:4" x14ac:dyDescent="0.25">
      <c r="A2833" t="s">
        <v>2258</v>
      </c>
      <c r="B2833" t="s">
        <v>5162</v>
      </c>
      <c r="D2833" t="str">
        <f t="shared" si="44"/>
        <v>F19</v>
      </c>
    </row>
    <row r="2834" spans="1:4" x14ac:dyDescent="0.25">
      <c r="A2834" t="s">
        <v>2258</v>
      </c>
      <c r="B2834" t="s">
        <v>5166</v>
      </c>
      <c r="D2834" t="str">
        <f t="shared" si="44"/>
        <v>F20</v>
      </c>
    </row>
    <row r="2835" spans="1:4" x14ac:dyDescent="0.25">
      <c r="A2835" t="s">
        <v>2258</v>
      </c>
      <c r="B2835" t="s">
        <v>5170</v>
      </c>
      <c r="D2835" t="str">
        <f t="shared" si="44"/>
        <v>F21</v>
      </c>
    </row>
    <row r="2836" spans="1:4" x14ac:dyDescent="0.25">
      <c r="A2836" t="s">
        <v>2258</v>
      </c>
      <c r="B2836" t="s">
        <v>5174</v>
      </c>
      <c r="D2836" t="str">
        <f t="shared" si="44"/>
        <v>F22</v>
      </c>
    </row>
    <row r="2837" spans="1:4" x14ac:dyDescent="0.25">
      <c r="A2837" t="s">
        <v>2258</v>
      </c>
      <c r="B2837" t="s">
        <v>5178</v>
      </c>
      <c r="D2837" t="str">
        <f t="shared" si="44"/>
        <v>F23</v>
      </c>
    </row>
    <row r="2838" spans="1:4" x14ac:dyDescent="0.25">
      <c r="A2838" t="s">
        <v>2258</v>
      </c>
      <c r="B2838" t="s">
        <v>5182</v>
      </c>
      <c r="D2838" t="str">
        <f t="shared" si="44"/>
        <v>F24</v>
      </c>
    </row>
    <row r="2839" spans="1:4" x14ac:dyDescent="0.25">
      <c r="A2839" t="s">
        <v>2258</v>
      </c>
      <c r="B2839" t="s">
        <v>5186</v>
      </c>
      <c r="D2839" t="str">
        <f t="shared" si="44"/>
        <v>F25</v>
      </c>
    </row>
    <row r="2840" spans="1:4" x14ac:dyDescent="0.25">
      <c r="A2840" t="s">
        <v>2258</v>
      </c>
      <c r="B2840" t="s">
        <v>5190</v>
      </c>
      <c r="D2840" t="str">
        <f t="shared" si="44"/>
        <v>F26</v>
      </c>
    </row>
    <row r="2841" spans="1:4" x14ac:dyDescent="0.25">
      <c r="A2841" t="s">
        <v>2258</v>
      </c>
      <c r="B2841" t="s">
        <v>5194</v>
      </c>
      <c r="D2841" t="str">
        <f t="shared" si="44"/>
        <v>F27</v>
      </c>
    </row>
    <row r="2842" spans="1:4" x14ac:dyDescent="0.25">
      <c r="A2842" t="s">
        <v>2258</v>
      </c>
      <c r="B2842" t="s">
        <v>5198</v>
      </c>
      <c r="D2842" t="str">
        <f t="shared" si="44"/>
        <v>F28</v>
      </c>
    </row>
    <row r="2843" spans="1:4" x14ac:dyDescent="0.25">
      <c r="A2843" t="s">
        <v>2258</v>
      </c>
      <c r="B2843" t="s">
        <v>5202</v>
      </c>
      <c r="D2843" t="str">
        <f t="shared" si="44"/>
        <v>F29</v>
      </c>
    </row>
    <row r="2844" spans="1:4" x14ac:dyDescent="0.25">
      <c r="A2844" t="s">
        <v>2258</v>
      </c>
      <c r="B2844" t="s">
        <v>5206</v>
      </c>
      <c r="D2844" t="str">
        <f t="shared" si="44"/>
        <v>F30</v>
      </c>
    </row>
    <row r="2845" spans="1:4" x14ac:dyDescent="0.25">
      <c r="A2845" t="s">
        <v>2258</v>
      </c>
      <c r="B2845" t="s">
        <v>5210</v>
      </c>
      <c r="D2845" t="str">
        <f t="shared" si="44"/>
        <v>F31</v>
      </c>
    </row>
    <row r="2846" spans="1:4" x14ac:dyDescent="0.25">
      <c r="A2846" t="s">
        <v>2258</v>
      </c>
      <c r="B2846" t="s">
        <v>5214</v>
      </c>
      <c r="D2846" t="str">
        <f t="shared" si="44"/>
        <v>F32</v>
      </c>
    </row>
    <row r="2847" spans="1:4" x14ac:dyDescent="0.25">
      <c r="A2847" t="s">
        <v>2258</v>
      </c>
      <c r="B2847" t="s">
        <v>5218</v>
      </c>
      <c r="D2847" t="str">
        <f t="shared" si="44"/>
        <v>F33</v>
      </c>
    </row>
    <row r="2848" spans="1:4" x14ac:dyDescent="0.25">
      <c r="A2848" t="s">
        <v>2258</v>
      </c>
      <c r="B2848" t="s">
        <v>5222</v>
      </c>
      <c r="D2848" t="str">
        <f t="shared" si="44"/>
        <v>F34</v>
      </c>
    </row>
    <row r="2849" spans="1:4" x14ac:dyDescent="0.25">
      <c r="A2849" t="s">
        <v>2258</v>
      </c>
      <c r="B2849" t="s">
        <v>5226</v>
      </c>
      <c r="D2849" t="str">
        <f t="shared" si="44"/>
        <v>F35</v>
      </c>
    </row>
    <row r="2850" spans="1:4" x14ac:dyDescent="0.25">
      <c r="A2850" t="s">
        <v>2258</v>
      </c>
      <c r="B2850" t="s">
        <v>5230</v>
      </c>
      <c r="D2850" t="str">
        <f t="shared" si="44"/>
        <v>F36</v>
      </c>
    </row>
    <row r="2851" spans="1:4" x14ac:dyDescent="0.25">
      <c r="A2851" t="s">
        <v>2258</v>
      </c>
      <c r="B2851" t="s">
        <v>5234</v>
      </c>
      <c r="D2851" t="str">
        <f t="shared" si="44"/>
        <v>F37</v>
      </c>
    </row>
    <row r="2852" spans="1:4" x14ac:dyDescent="0.25">
      <c r="A2852" t="s">
        <v>2258</v>
      </c>
      <c r="B2852" t="s">
        <v>5238</v>
      </c>
      <c r="D2852" t="str">
        <f t="shared" si="44"/>
        <v>F38</v>
      </c>
    </row>
    <row r="2853" spans="1:4" x14ac:dyDescent="0.25">
      <c r="A2853" t="s">
        <v>2258</v>
      </c>
      <c r="B2853" t="s">
        <v>5242</v>
      </c>
      <c r="D2853" t="str">
        <f t="shared" si="44"/>
        <v>F39</v>
      </c>
    </row>
    <row r="2854" spans="1:4" x14ac:dyDescent="0.25">
      <c r="A2854" t="s">
        <v>2258</v>
      </c>
      <c r="B2854" t="s">
        <v>5246</v>
      </c>
      <c r="D2854" t="str">
        <f t="shared" si="44"/>
        <v>F40</v>
      </c>
    </row>
    <row r="2855" spans="1:4" x14ac:dyDescent="0.25">
      <c r="A2855" t="s">
        <v>2258</v>
      </c>
      <c r="B2855" t="s">
        <v>5250</v>
      </c>
      <c r="D2855" t="str">
        <f t="shared" si="44"/>
        <v>F41</v>
      </c>
    </row>
    <row r="2856" spans="1:4" x14ac:dyDescent="0.25">
      <c r="A2856" t="s">
        <v>2258</v>
      </c>
      <c r="B2856" t="s">
        <v>5254</v>
      </c>
      <c r="D2856" t="str">
        <f t="shared" si="44"/>
        <v>F42</v>
      </c>
    </row>
    <row r="2857" spans="1:4" x14ac:dyDescent="0.25">
      <c r="A2857" t="s">
        <v>2258</v>
      </c>
      <c r="B2857" t="s">
        <v>5258</v>
      </c>
      <c r="D2857" t="str">
        <f t="shared" si="44"/>
        <v>F43</v>
      </c>
    </row>
    <row r="2858" spans="1:4" x14ac:dyDescent="0.25">
      <c r="A2858" t="s">
        <v>2258</v>
      </c>
      <c r="B2858" t="s">
        <v>5262</v>
      </c>
      <c r="D2858" t="str">
        <f t="shared" si="44"/>
        <v>F44</v>
      </c>
    </row>
    <row r="2859" spans="1:4" x14ac:dyDescent="0.25">
      <c r="A2859" t="s">
        <v>2258</v>
      </c>
      <c r="B2859" t="s">
        <v>5266</v>
      </c>
      <c r="D2859" t="str">
        <f t="shared" si="44"/>
        <v>F45</v>
      </c>
    </row>
    <row r="2860" spans="1:4" x14ac:dyDescent="0.25">
      <c r="A2860" t="s">
        <v>2258</v>
      </c>
      <c r="B2860" t="s">
        <v>5270</v>
      </c>
      <c r="D2860" t="str">
        <f t="shared" si="44"/>
        <v>F46</v>
      </c>
    </row>
    <row r="2861" spans="1:4" x14ac:dyDescent="0.25">
      <c r="A2861" t="s">
        <v>2258</v>
      </c>
      <c r="B2861" t="s">
        <v>5274</v>
      </c>
      <c r="D2861" t="str">
        <f t="shared" si="44"/>
        <v>F47</v>
      </c>
    </row>
    <row r="2862" spans="1:4" x14ac:dyDescent="0.25">
      <c r="A2862" t="s">
        <v>2258</v>
      </c>
      <c r="B2862" t="s">
        <v>5278</v>
      </c>
      <c r="D2862" t="str">
        <f t="shared" si="44"/>
        <v>F48</v>
      </c>
    </row>
    <row r="2863" spans="1:4" x14ac:dyDescent="0.25">
      <c r="A2863" t="s">
        <v>2258</v>
      </c>
      <c r="B2863" t="s">
        <v>5282</v>
      </c>
      <c r="D2863" t="str">
        <f t="shared" si="44"/>
        <v>F49</v>
      </c>
    </row>
    <row r="2864" spans="1:4" x14ac:dyDescent="0.25">
      <c r="A2864" t="s">
        <v>2258</v>
      </c>
      <c r="B2864" t="s">
        <v>5286</v>
      </c>
      <c r="D2864" t="str">
        <f t="shared" si="44"/>
        <v>F50</v>
      </c>
    </row>
    <row r="2865" spans="1:4" x14ac:dyDescent="0.25">
      <c r="A2865" t="s">
        <v>2258</v>
      </c>
      <c r="B2865" t="s">
        <v>5290</v>
      </c>
      <c r="D2865" t="str">
        <f t="shared" si="44"/>
        <v>F51</v>
      </c>
    </row>
    <row r="2866" spans="1:4" x14ac:dyDescent="0.25">
      <c r="A2866" t="s">
        <v>2258</v>
      </c>
      <c r="B2866" t="s">
        <v>5294</v>
      </c>
      <c r="D2866" t="str">
        <f t="shared" si="44"/>
        <v>F52</v>
      </c>
    </row>
    <row r="2867" spans="1:4" x14ac:dyDescent="0.25">
      <c r="A2867" t="s">
        <v>2258</v>
      </c>
      <c r="B2867" t="s">
        <v>5298</v>
      </c>
      <c r="D2867" t="str">
        <f t="shared" si="44"/>
        <v>F53</v>
      </c>
    </row>
    <row r="2868" spans="1:4" x14ac:dyDescent="0.25">
      <c r="A2868" t="s">
        <v>2258</v>
      </c>
      <c r="B2868" t="s">
        <v>5302</v>
      </c>
      <c r="D2868" t="str">
        <f t="shared" si="44"/>
        <v>F54</v>
      </c>
    </row>
    <row r="2869" spans="1:4" x14ac:dyDescent="0.25">
      <c r="A2869" t="s">
        <v>2258</v>
      </c>
      <c r="B2869" t="s">
        <v>5306</v>
      </c>
      <c r="D2869" t="str">
        <f t="shared" si="44"/>
        <v>F55</v>
      </c>
    </row>
    <row r="2870" spans="1:4" x14ac:dyDescent="0.25">
      <c r="A2870" t="s">
        <v>2258</v>
      </c>
      <c r="B2870" t="s">
        <v>5310</v>
      </c>
      <c r="D2870" t="str">
        <f t="shared" si="44"/>
        <v>F56</v>
      </c>
    </row>
    <row r="2871" spans="1:4" x14ac:dyDescent="0.25">
      <c r="A2871" t="s">
        <v>2258</v>
      </c>
      <c r="B2871" t="s">
        <v>5314</v>
      </c>
      <c r="D2871" t="str">
        <f t="shared" si="44"/>
        <v>F57</v>
      </c>
    </row>
    <row r="2872" spans="1:4" x14ac:dyDescent="0.25">
      <c r="A2872" t="s">
        <v>2258</v>
      </c>
      <c r="B2872" t="s">
        <v>5318</v>
      </c>
      <c r="D2872" t="str">
        <f t="shared" si="44"/>
        <v>F58</v>
      </c>
    </row>
    <row r="2873" spans="1:4" x14ac:dyDescent="0.25">
      <c r="A2873" t="s">
        <v>2258</v>
      </c>
      <c r="B2873" t="s">
        <v>5322</v>
      </c>
      <c r="D2873" t="str">
        <f t="shared" si="44"/>
        <v>F59</v>
      </c>
    </row>
    <row r="2874" spans="1:4" x14ac:dyDescent="0.25">
      <c r="A2874" t="s">
        <v>2258</v>
      </c>
      <c r="B2874" t="s">
        <v>5326</v>
      </c>
      <c r="D2874" t="str">
        <f t="shared" si="44"/>
        <v>F60</v>
      </c>
    </row>
    <row r="2875" spans="1:4" x14ac:dyDescent="0.25">
      <c r="A2875" t="s">
        <v>2258</v>
      </c>
      <c r="B2875" t="s">
        <v>5330</v>
      </c>
      <c r="D2875" t="str">
        <f t="shared" si="44"/>
        <v>F61</v>
      </c>
    </row>
    <row r="2876" spans="1:4" x14ac:dyDescent="0.25">
      <c r="A2876" t="s">
        <v>2258</v>
      </c>
      <c r="B2876" t="s">
        <v>5334</v>
      </c>
      <c r="D2876" t="str">
        <f t="shared" si="44"/>
        <v>F62</v>
      </c>
    </row>
    <row r="2877" spans="1:4" x14ac:dyDescent="0.25">
      <c r="A2877" t="s">
        <v>2258</v>
      </c>
      <c r="B2877" t="s">
        <v>5338</v>
      </c>
      <c r="D2877" t="str">
        <f t="shared" si="44"/>
        <v>F63</v>
      </c>
    </row>
    <row r="2878" spans="1:4" x14ac:dyDescent="0.25">
      <c r="A2878" t="s">
        <v>2258</v>
      </c>
      <c r="B2878" t="s">
        <v>5342</v>
      </c>
      <c r="D2878" t="str">
        <f t="shared" si="44"/>
        <v>F64</v>
      </c>
    </row>
    <row r="2879" spans="1:4" x14ac:dyDescent="0.25">
      <c r="A2879" t="s">
        <v>2258</v>
      </c>
      <c r="B2879" t="s">
        <v>5346</v>
      </c>
      <c r="D2879" t="str">
        <f t="shared" si="44"/>
        <v>F65</v>
      </c>
    </row>
    <row r="2880" spans="1:4" x14ac:dyDescent="0.25">
      <c r="A2880" t="s">
        <v>2258</v>
      </c>
      <c r="B2880" t="s">
        <v>5350</v>
      </c>
      <c r="D2880" t="str">
        <f t="shared" si="44"/>
        <v>F66</v>
      </c>
    </row>
    <row r="2881" spans="1:4" x14ac:dyDescent="0.25">
      <c r="A2881" t="s">
        <v>2258</v>
      </c>
      <c r="B2881" t="s">
        <v>5354</v>
      </c>
      <c r="D2881" t="str">
        <f t="shared" si="44"/>
        <v>F67</v>
      </c>
    </row>
    <row r="2882" spans="1:4" x14ac:dyDescent="0.25">
      <c r="A2882" t="s">
        <v>2258</v>
      </c>
      <c r="B2882" t="s">
        <v>5358</v>
      </c>
      <c r="D2882" t="str">
        <f t="shared" si="44"/>
        <v>F68</v>
      </c>
    </row>
    <row r="2883" spans="1:4" x14ac:dyDescent="0.25">
      <c r="A2883" t="s">
        <v>2258</v>
      </c>
      <c r="B2883" t="s">
        <v>5362</v>
      </c>
      <c r="D2883" t="str">
        <f t="shared" ref="D2883:D2946" si="45">TEXT(B2883,"000")</f>
        <v>F69</v>
      </c>
    </row>
    <row r="2884" spans="1:4" x14ac:dyDescent="0.25">
      <c r="A2884" t="s">
        <v>2258</v>
      </c>
      <c r="B2884" t="s">
        <v>5366</v>
      </c>
      <c r="D2884" t="str">
        <f t="shared" si="45"/>
        <v>F70</v>
      </c>
    </row>
    <row r="2885" spans="1:4" x14ac:dyDescent="0.25">
      <c r="A2885" t="s">
        <v>2258</v>
      </c>
      <c r="B2885" t="s">
        <v>5370</v>
      </c>
      <c r="D2885" t="str">
        <f t="shared" si="45"/>
        <v>F71</v>
      </c>
    </row>
    <row r="2886" spans="1:4" x14ac:dyDescent="0.25">
      <c r="A2886" t="s">
        <v>2258</v>
      </c>
      <c r="B2886" t="s">
        <v>5374</v>
      </c>
      <c r="D2886" t="str">
        <f t="shared" si="45"/>
        <v>F72</v>
      </c>
    </row>
    <row r="2887" spans="1:4" x14ac:dyDescent="0.25">
      <c r="A2887" t="s">
        <v>2258</v>
      </c>
      <c r="B2887" t="s">
        <v>5378</v>
      </c>
      <c r="D2887" t="str">
        <f t="shared" si="45"/>
        <v>F73</v>
      </c>
    </row>
    <row r="2888" spans="1:4" x14ac:dyDescent="0.25">
      <c r="A2888" t="s">
        <v>2258</v>
      </c>
      <c r="B2888" t="s">
        <v>5382</v>
      </c>
      <c r="D2888" t="str">
        <f t="shared" si="45"/>
        <v>F74</v>
      </c>
    </row>
    <row r="2889" spans="1:4" x14ac:dyDescent="0.25">
      <c r="A2889" t="s">
        <v>2258</v>
      </c>
      <c r="B2889" t="s">
        <v>5386</v>
      </c>
      <c r="D2889" t="str">
        <f t="shared" si="45"/>
        <v>F75</v>
      </c>
    </row>
    <row r="2890" spans="1:4" x14ac:dyDescent="0.25">
      <c r="A2890" t="s">
        <v>2258</v>
      </c>
      <c r="B2890" t="s">
        <v>5390</v>
      </c>
      <c r="D2890" t="str">
        <f t="shared" si="45"/>
        <v>F76</v>
      </c>
    </row>
    <row r="2891" spans="1:4" x14ac:dyDescent="0.25">
      <c r="A2891" t="s">
        <v>2258</v>
      </c>
      <c r="B2891" t="s">
        <v>5394</v>
      </c>
      <c r="D2891" t="str">
        <f t="shared" si="45"/>
        <v>F77</v>
      </c>
    </row>
    <row r="2892" spans="1:4" x14ac:dyDescent="0.25">
      <c r="A2892" t="s">
        <v>2258</v>
      </c>
      <c r="B2892" t="s">
        <v>5398</v>
      </c>
      <c r="D2892" t="str">
        <f t="shared" si="45"/>
        <v>F78</v>
      </c>
    </row>
    <row r="2893" spans="1:4" x14ac:dyDescent="0.25">
      <c r="A2893" t="s">
        <v>2258</v>
      </c>
      <c r="B2893" t="s">
        <v>5402</v>
      </c>
      <c r="D2893" t="str">
        <f t="shared" si="45"/>
        <v>F79</v>
      </c>
    </row>
    <row r="2894" spans="1:4" x14ac:dyDescent="0.25">
      <c r="A2894" t="s">
        <v>2258</v>
      </c>
      <c r="B2894" t="s">
        <v>5406</v>
      </c>
      <c r="D2894" t="str">
        <f t="shared" si="45"/>
        <v>F80</v>
      </c>
    </row>
    <row r="2895" spans="1:4" x14ac:dyDescent="0.25">
      <c r="A2895" t="s">
        <v>2258</v>
      </c>
      <c r="B2895" t="s">
        <v>5410</v>
      </c>
      <c r="D2895" t="str">
        <f t="shared" si="45"/>
        <v>F81</v>
      </c>
    </row>
    <row r="2896" spans="1:4" x14ac:dyDescent="0.25">
      <c r="A2896" t="s">
        <v>2258</v>
      </c>
      <c r="B2896" t="s">
        <v>5414</v>
      </c>
      <c r="D2896" t="str">
        <f t="shared" si="45"/>
        <v>F82</v>
      </c>
    </row>
    <row r="2897" spans="1:4" x14ac:dyDescent="0.25">
      <c r="A2897" t="s">
        <v>2258</v>
      </c>
      <c r="B2897" t="s">
        <v>5418</v>
      </c>
      <c r="D2897" t="str">
        <f t="shared" si="45"/>
        <v>F83</v>
      </c>
    </row>
    <row r="2898" spans="1:4" x14ac:dyDescent="0.25">
      <c r="A2898" t="s">
        <v>2258</v>
      </c>
      <c r="B2898" t="s">
        <v>5422</v>
      </c>
      <c r="D2898" t="str">
        <f t="shared" si="45"/>
        <v>F84</v>
      </c>
    </row>
    <row r="2899" spans="1:4" x14ac:dyDescent="0.25">
      <c r="A2899" t="s">
        <v>2258</v>
      </c>
      <c r="B2899" t="s">
        <v>5426</v>
      </c>
      <c r="D2899" t="str">
        <f t="shared" si="45"/>
        <v>F85</v>
      </c>
    </row>
    <row r="2900" spans="1:4" x14ac:dyDescent="0.25">
      <c r="A2900" t="s">
        <v>2258</v>
      </c>
      <c r="B2900" t="s">
        <v>5430</v>
      </c>
      <c r="D2900" t="str">
        <f t="shared" si="45"/>
        <v>F86</v>
      </c>
    </row>
    <row r="2901" spans="1:4" x14ac:dyDescent="0.25">
      <c r="A2901" t="s">
        <v>2258</v>
      </c>
      <c r="B2901" t="s">
        <v>5434</v>
      </c>
      <c r="D2901" t="str">
        <f t="shared" si="45"/>
        <v>F87</v>
      </c>
    </row>
    <row r="2902" spans="1:4" x14ac:dyDescent="0.25">
      <c r="A2902" t="s">
        <v>2258</v>
      </c>
      <c r="B2902" t="s">
        <v>5438</v>
      </c>
      <c r="D2902" t="str">
        <f t="shared" si="45"/>
        <v>F88</v>
      </c>
    </row>
    <row r="2903" spans="1:4" x14ac:dyDescent="0.25">
      <c r="A2903" t="s">
        <v>2258</v>
      </c>
      <c r="B2903" t="s">
        <v>5442</v>
      </c>
      <c r="D2903" t="str">
        <f t="shared" si="45"/>
        <v>F89</v>
      </c>
    </row>
    <row r="2904" spans="1:4" x14ac:dyDescent="0.25">
      <c r="A2904" t="s">
        <v>2258</v>
      </c>
      <c r="B2904" t="s">
        <v>5446</v>
      </c>
      <c r="D2904" t="str">
        <f t="shared" si="45"/>
        <v>F90</v>
      </c>
    </row>
    <row r="2905" spans="1:4" x14ac:dyDescent="0.25">
      <c r="A2905" t="s">
        <v>2258</v>
      </c>
      <c r="B2905" t="s">
        <v>5450</v>
      </c>
      <c r="D2905" t="str">
        <f t="shared" si="45"/>
        <v>F91</v>
      </c>
    </row>
    <row r="2906" spans="1:4" x14ac:dyDescent="0.25">
      <c r="A2906" t="s">
        <v>2258</v>
      </c>
      <c r="B2906" t="s">
        <v>5454</v>
      </c>
      <c r="D2906" t="str">
        <f t="shared" si="45"/>
        <v>F92</v>
      </c>
    </row>
    <row r="2907" spans="1:4" x14ac:dyDescent="0.25">
      <c r="A2907" t="s">
        <v>2258</v>
      </c>
      <c r="B2907" t="s">
        <v>5458</v>
      </c>
      <c r="D2907" t="str">
        <f t="shared" si="45"/>
        <v>F93</v>
      </c>
    </row>
    <row r="2908" spans="1:4" x14ac:dyDescent="0.25">
      <c r="A2908" t="s">
        <v>2258</v>
      </c>
      <c r="B2908" t="s">
        <v>5462</v>
      </c>
      <c r="D2908" t="str">
        <f t="shared" si="45"/>
        <v>F94</v>
      </c>
    </row>
    <row r="2909" spans="1:4" x14ac:dyDescent="0.25">
      <c r="A2909" t="s">
        <v>2258</v>
      </c>
      <c r="B2909" t="s">
        <v>5466</v>
      </c>
      <c r="D2909" t="str">
        <f t="shared" si="45"/>
        <v>F95</v>
      </c>
    </row>
    <row r="2910" spans="1:4" x14ac:dyDescent="0.25">
      <c r="A2910" t="s">
        <v>2258</v>
      </c>
      <c r="B2910" t="s">
        <v>5470</v>
      </c>
      <c r="D2910" t="str">
        <f t="shared" si="45"/>
        <v>F96</v>
      </c>
    </row>
    <row r="2911" spans="1:4" x14ac:dyDescent="0.25">
      <c r="A2911" t="s">
        <v>2258</v>
      </c>
      <c r="B2911" t="s">
        <v>5474</v>
      </c>
      <c r="D2911" t="str">
        <f t="shared" si="45"/>
        <v>F97</v>
      </c>
    </row>
    <row r="2912" spans="1:4" x14ac:dyDescent="0.25">
      <c r="A2912" t="s">
        <v>2258</v>
      </c>
      <c r="B2912" t="s">
        <v>5478</v>
      </c>
      <c r="D2912" t="str">
        <f t="shared" si="45"/>
        <v>F98</v>
      </c>
    </row>
    <row r="2913" spans="1:4" x14ac:dyDescent="0.25">
      <c r="A2913" t="s">
        <v>2258</v>
      </c>
      <c r="B2913" t="s">
        <v>5482</v>
      </c>
      <c r="D2913" t="str">
        <f t="shared" si="45"/>
        <v>F99</v>
      </c>
    </row>
    <row r="2914" spans="1:4" x14ac:dyDescent="0.25">
      <c r="A2914" t="s">
        <v>2258</v>
      </c>
      <c r="B2914" t="s">
        <v>1757</v>
      </c>
      <c r="D2914" t="str">
        <f t="shared" si="45"/>
        <v>G07</v>
      </c>
    </row>
    <row r="2915" spans="1:4" x14ac:dyDescent="0.25">
      <c r="A2915" t="s">
        <v>2258</v>
      </c>
      <c r="B2915" t="s">
        <v>1761</v>
      </c>
      <c r="D2915" t="str">
        <f t="shared" si="45"/>
        <v>G08</v>
      </c>
    </row>
    <row r="2916" spans="1:4" x14ac:dyDescent="0.25">
      <c r="A2916" t="s">
        <v>2258</v>
      </c>
      <c r="B2916" t="s">
        <v>1765</v>
      </c>
      <c r="D2916" t="str">
        <f t="shared" si="45"/>
        <v>G09</v>
      </c>
    </row>
    <row r="2917" spans="1:4" x14ac:dyDescent="0.25">
      <c r="A2917" t="s">
        <v>2258</v>
      </c>
      <c r="B2917" t="s">
        <v>1769</v>
      </c>
      <c r="D2917" t="str">
        <f t="shared" si="45"/>
        <v>G10</v>
      </c>
    </row>
    <row r="2918" spans="1:4" x14ac:dyDescent="0.25">
      <c r="A2918" t="s">
        <v>2258</v>
      </c>
      <c r="B2918" t="s">
        <v>1773</v>
      </c>
      <c r="D2918" t="str">
        <f t="shared" si="45"/>
        <v>G11</v>
      </c>
    </row>
    <row r="2919" spans="1:4" x14ac:dyDescent="0.25">
      <c r="A2919" t="s">
        <v>2258</v>
      </c>
      <c r="B2919" t="s">
        <v>1777</v>
      </c>
      <c r="D2919" t="str">
        <f t="shared" si="45"/>
        <v>G12</v>
      </c>
    </row>
    <row r="2920" spans="1:4" x14ac:dyDescent="0.25">
      <c r="A2920" t="s">
        <v>2258</v>
      </c>
      <c r="B2920" t="s">
        <v>1781</v>
      </c>
      <c r="D2920" t="str">
        <f t="shared" si="45"/>
        <v>G13</v>
      </c>
    </row>
    <row r="2921" spans="1:4" x14ac:dyDescent="0.25">
      <c r="A2921" t="s">
        <v>2258</v>
      </c>
      <c r="B2921" t="s">
        <v>1785</v>
      </c>
      <c r="D2921" t="str">
        <f t="shared" si="45"/>
        <v>G14</v>
      </c>
    </row>
    <row r="2922" spans="1:4" x14ac:dyDescent="0.25">
      <c r="A2922" t="s">
        <v>2258</v>
      </c>
      <c r="B2922" t="s">
        <v>1789</v>
      </c>
      <c r="D2922" t="str">
        <f t="shared" si="45"/>
        <v>G15</v>
      </c>
    </row>
    <row r="2923" spans="1:4" x14ac:dyDescent="0.25">
      <c r="A2923" t="s">
        <v>2258</v>
      </c>
      <c r="B2923" t="s">
        <v>1793</v>
      </c>
      <c r="D2923" t="str">
        <f t="shared" si="45"/>
        <v>G16</v>
      </c>
    </row>
    <row r="2924" spans="1:4" x14ac:dyDescent="0.25">
      <c r="A2924" t="s">
        <v>2258</v>
      </c>
      <c r="B2924" t="s">
        <v>1797</v>
      </c>
      <c r="D2924" t="str">
        <f t="shared" si="45"/>
        <v>G17</v>
      </c>
    </row>
    <row r="2925" spans="1:4" x14ac:dyDescent="0.25">
      <c r="A2925" t="s">
        <v>2258</v>
      </c>
      <c r="B2925" t="s">
        <v>1801</v>
      </c>
      <c r="D2925" t="str">
        <f t="shared" si="45"/>
        <v>G18</v>
      </c>
    </row>
    <row r="2926" spans="1:4" x14ac:dyDescent="0.25">
      <c r="A2926" t="s">
        <v>2258</v>
      </c>
      <c r="B2926" t="s">
        <v>1805</v>
      </c>
      <c r="D2926" t="str">
        <f t="shared" si="45"/>
        <v>G19</v>
      </c>
    </row>
    <row r="2927" spans="1:4" x14ac:dyDescent="0.25">
      <c r="A2927" t="s">
        <v>2258</v>
      </c>
      <c r="B2927" t="s">
        <v>1809</v>
      </c>
      <c r="D2927" t="str">
        <f t="shared" si="45"/>
        <v>G20</v>
      </c>
    </row>
    <row r="2928" spans="1:4" x14ac:dyDescent="0.25">
      <c r="A2928" t="s">
        <v>2258</v>
      </c>
      <c r="B2928" t="s">
        <v>1813</v>
      </c>
      <c r="D2928" t="str">
        <f t="shared" si="45"/>
        <v>G21</v>
      </c>
    </row>
    <row r="2929" spans="1:4" x14ac:dyDescent="0.25">
      <c r="A2929" t="s">
        <v>2258</v>
      </c>
      <c r="B2929" t="s">
        <v>1817</v>
      </c>
      <c r="D2929" t="str">
        <f t="shared" si="45"/>
        <v>G22</v>
      </c>
    </row>
    <row r="2930" spans="1:4" x14ac:dyDescent="0.25">
      <c r="A2930" t="s">
        <v>2258</v>
      </c>
      <c r="B2930" t="s">
        <v>5534</v>
      </c>
      <c r="D2930" t="str">
        <f t="shared" si="45"/>
        <v>G23</v>
      </c>
    </row>
    <row r="2931" spans="1:4" x14ac:dyDescent="0.25">
      <c r="A2931" t="s">
        <v>2258</v>
      </c>
      <c r="B2931" t="s">
        <v>5538</v>
      </c>
      <c r="D2931" t="str">
        <f t="shared" si="45"/>
        <v>G24</v>
      </c>
    </row>
    <row r="2932" spans="1:4" x14ac:dyDescent="0.25">
      <c r="A2932" t="s">
        <v>2258</v>
      </c>
      <c r="B2932" t="s">
        <v>5542</v>
      </c>
      <c r="D2932" t="str">
        <f t="shared" si="45"/>
        <v>G25</v>
      </c>
    </row>
    <row r="2933" spans="1:4" x14ac:dyDescent="0.25">
      <c r="A2933" t="s">
        <v>2258</v>
      </c>
      <c r="B2933" t="s">
        <v>5546</v>
      </c>
      <c r="D2933" t="str">
        <f t="shared" si="45"/>
        <v>G26</v>
      </c>
    </row>
    <row r="2934" spans="1:4" x14ac:dyDescent="0.25">
      <c r="A2934" t="s">
        <v>2258</v>
      </c>
      <c r="B2934" t="s">
        <v>5550</v>
      </c>
      <c r="D2934" t="str">
        <f t="shared" si="45"/>
        <v>G27</v>
      </c>
    </row>
    <row r="2935" spans="1:4" x14ac:dyDescent="0.25">
      <c r="A2935" t="s">
        <v>2258</v>
      </c>
      <c r="B2935" t="s">
        <v>5554</v>
      </c>
      <c r="D2935" t="str">
        <f t="shared" si="45"/>
        <v>G28</v>
      </c>
    </row>
    <row r="2936" spans="1:4" x14ac:dyDescent="0.25">
      <c r="A2936" t="s">
        <v>2258</v>
      </c>
      <c r="B2936" t="s">
        <v>5558</v>
      </c>
      <c r="D2936" t="str">
        <f t="shared" si="45"/>
        <v>G29</v>
      </c>
    </row>
    <row r="2937" spans="1:4" x14ac:dyDescent="0.25">
      <c r="A2937" t="s">
        <v>2258</v>
      </c>
      <c r="B2937" t="s">
        <v>5562</v>
      </c>
      <c r="D2937" t="str">
        <f t="shared" si="45"/>
        <v>G30</v>
      </c>
    </row>
    <row r="2938" spans="1:4" x14ac:dyDescent="0.25">
      <c r="A2938" t="s">
        <v>2258</v>
      </c>
      <c r="B2938" t="s">
        <v>5566</v>
      </c>
      <c r="D2938" t="str">
        <f t="shared" si="45"/>
        <v>G31</v>
      </c>
    </row>
    <row r="2939" spans="1:4" x14ac:dyDescent="0.25">
      <c r="A2939" t="s">
        <v>2258</v>
      </c>
      <c r="B2939" t="s">
        <v>5570</v>
      </c>
      <c r="D2939" t="str">
        <f t="shared" si="45"/>
        <v>G32</v>
      </c>
    </row>
    <row r="2940" spans="1:4" x14ac:dyDescent="0.25">
      <c r="A2940" t="s">
        <v>2258</v>
      </c>
      <c r="B2940" t="s">
        <v>5574</v>
      </c>
      <c r="D2940" t="str">
        <f t="shared" si="45"/>
        <v>G33</v>
      </c>
    </row>
    <row r="2941" spans="1:4" x14ac:dyDescent="0.25">
      <c r="A2941" t="s">
        <v>2258</v>
      </c>
      <c r="B2941" t="s">
        <v>5578</v>
      </c>
      <c r="D2941" t="str">
        <f t="shared" si="45"/>
        <v>G34</v>
      </c>
    </row>
    <row r="2942" spans="1:4" x14ac:dyDescent="0.25">
      <c r="A2942" t="s">
        <v>2258</v>
      </c>
      <c r="B2942" t="s">
        <v>5582</v>
      </c>
      <c r="D2942" t="str">
        <f t="shared" si="45"/>
        <v>G35</v>
      </c>
    </row>
    <row r="2943" spans="1:4" x14ac:dyDescent="0.25">
      <c r="A2943" t="s">
        <v>2258</v>
      </c>
      <c r="B2943" t="s">
        <v>5586</v>
      </c>
      <c r="D2943" t="str">
        <f t="shared" si="45"/>
        <v>G36</v>
      </c>
    </row>
    <row r="2944" spans="1:4" x14ac:dyDescent="0.25">
      <c r="A2944" t="s">
        <v>2258</v>
      </c>
      <c r="B2944" t="s">
        <v>5590</v>
      </c>
      <c r="D2944" t="str">
        <f t="shared" si="45"/>
        <v>G37</v>
      </c>
    </row>
    <row r="2945" spans="1:4" x14ac:dyDescent="0.25">
      <c r="A2945" t="s">
        <v>2258</v>
      </c>
      <c r="B2945" t="s">
        <v>5594</v>
      </c>
      <c r="D2945" t="str">
        <f t="shared" si="45"/>
        <v>G38</v>
      </c>
    </row>
    <row r="2946" spans="1:4" x14ac:dyDescent="0.25">
      <c r="A2946" t="s">
        <v>2258</v>
      </c>
      <c r="B2946" t="s">
        <v>5598</v>
      </c>
      <c r="D2946" t="str">
        <f t="shared" si="45"/>
        <v>G39</v>
      </c>
    </row>
    <row r="2947" spans="1:4" x14ac:dyDescent="0.25">
      <c r="A2947" t="s">
        <v>2258</v>
      </c>
      <c r="B2947" t="s">
        <v>5602</v>
      </c>
      <c r="D2947" t="str">
        <f t="shared" ref="D2947:D3010" si="46">TEXT(B2947,"000")</f>
        <v>G40</v>
      </c>
    </row>
    <row r="2948" spans="1:4" x14ac:dyDescent="0.25">
      <c r="A2948" t="s">
        <v>2258</v>
      </c>
      <c r="B2948" t="s">
        <v>5606</v>
      </c>
      <c r="D2948" t="str">
        <f t="shared" si="46"/>
        <v>G41</v>
      </c>
    </row>
    <row r="2949" spans="1:4" x14ac:dyDescent="0.25">
      <c r="A2949" t="s">
        <v>2258</v>
      </c>
      <c r="B2949" t="s">
        <v>5610</v>
      </c>
      <c r="D2949" t="str">
        <f t="shared" si="46"/>
        <v>G42</v>
      </c>
    </row>
    <row r="2950" spans="1:4" x14ac:dyDescent="0.25">
      <c r="A2950" t="s">
        <v>2258</v>
      </c>
      <c r="B2950" t="s">
        <v>5614</v>
      </c>
      <c r="D2950" t="str">
        <f t="shared" si="46"/>
        <v>G43</v>
      </c>
    </row>
    <row r="2951" spans="1:4" x14ac:dyDescent="0.25">
      <c r="A2951" t="s">
        <v>2258</v>
      </c>
      <c r="B2951" t="s">
        <v>5618</v>
      </c>
      <c r="D2951" t="str">
        <f t="shared" si="46"/>
        <v>G44</v>
      </c>
    </row>
    <row r="2952" spans="1:4" x14ac:dyDescent="0.25">
      <c r="A2952" t="s">
        <v>2258</v>
      </c>
      <c r="B2952" t="s">
        <v>5622</v>
      </c>
      <c r="D2952" t="str">
        <f t="shared" si="46"/>
        <v>G45</v>
      </c>
    </row>
    <row r="2953" spans="1:4" x14ac:dyDescent="0.25">
      <c r="A2953" t="s">
        <v>2258</v>
      </c>
      <c r="B2953" t="s">
        <v>5626</v>
      </c>
      <c r="D2953" t="str">
        <f t="shared" si="46"/>
        <v>G46</v>
      </c>
    </row>
    <row r="2954" spans="1:4" x14ac:dyDescent="0.25">
      <c r="A2954" t="s">
        <v>2258</v>
      </c>
      <c r="B2954" t="s">
        <v>5630</v>
      </c>
      <c r="D2954" t="str">
        <f t="shared" si="46"/>
        <v>G47</v>
      </c>
    </row>
    <row r="2955" spans="1:4" x14ac:dyDescent="0.25">
      <c r="A2955" t="s">
        <v>2258</v>
      </c>
      <c r="B2955" t="s">
        <v>5634</v>
      </c>
      <c r="D2955" t="str">
        <f t="shared" si="46"/>
        <v>G48</v>
      </c>
    </row>
    <row r="2956" spans="1:4" x14ac:dyDescent="0.25">
      <c r="A2956" t="s">
        <v>2258</v>
      </c>
      <c r="B2956" t="s">
        <v>5638</v>
      </c>
      <c r="D2956" t="str">
        <f t="shared" si="46"/>
        <v>G49</v>
      </c>
    </row>
    <row r="2957" spans="1:4" x14ac:dyDescent="0.25">
      <c r="A2957" t="s">
        <v>2258</v>
      </c>
      <c r="B2957" t="s">
        <v>5642</v>
      </c>
      <c r="D2957" t="str">
        <f t="shared" si="46"/>
        <v>G50</v>
      </c>
    </row>
    <row r="2958" spans="1:4" x14ac:dyDescent="0.25">
      <c r="A2958" t="s">
        <v>2258</v>
      </c>
      <c r="B2958" t="s">
        <v>5646</v>
      </c>
      <c r="D2958" t="str">
        <f t="shared" si="46"/>
        <v>G51</v>
      </c>
    </row>
    <row r="2959" spans="1:4" x14ac:dyDescent="0.25">
      <c r="A2959" t="s">
        <v>2258</v>
      </c>
      <c r="B2959" t="s">
        <v>5650</v>
      </c>
      <c r="D2959" t="str">
        <f t="shared" si="46"/>
        <v>G52</v>
      </c>
    </row>
    <row r="2960" spans="1:4" x14ac:dyDescent="0.25">
      <c r="A2960" t="s">
        <v>2258</v>
      </c>
      <c r="B2960" t="s">
        <v>5654</v>
      </c>
      <c r="D2960" t="str">
        <f t="shared" si="46"/>
        <v>G53</v>
      </c>
    </row>
    <row r="2961" spans="1:4" x14ac:dyDescent="0.25">
      <c r="A2961" t="s">
        <v>2258</v>
      </c>
      <c r="B2961" t="s">
        <v>5658</v>
      </c>
      <c r="D2961" t="str">
        <f t="shared" si="46"/>
        <v>G54</v>
      </c>
    </row>
    <row r="2962" spans="1:4" x14ac:dyDescent="0.25">
      <c r="A2962" t="s">
        <v>2258</v>
      </c>
      <c r="B2962" t="s">
        <v>5662</v>
      </c>
      <c r="D2962" t="str">
        <f t="shared" si="46"/>
        <v>G55</v>
      </c>
    </row>
    <row r="2963" spans="1:4" x14ac:dyDescent="0.25">
      <c r="A2963" t="s">
        <v>2258</v>
      </c>
      <c r="B2963" t="s">
        <v>5666</v>
      </c>
      <c r="D2963" t="str">
        <f t="shared" si="46"/>
        <v>G56</v>
      </c>
    </row>
    <row r="2964" spans="1:4" x14ac:dyDescent="0.25">
      <c r="A2964" t="s">
        <v>2258</v>
      </c>
      <c r="B2964" t="s">
        <v>5670</v>
      </c>
      <c r="D2964" t="str">
        <f t="shared" si="46"/>
        <v>G57</v>
      </c>
    </row>
    <row r="2965" spans="1:4" x14ac:dyDescent="0.25">
      <c r="A2965" t="s">
        <v>2258</v>
      </c>
      <c r="B2965" t="s">
        <v>5674</v>
      </c>
      <c r="D2965" t="str">
        <f t="shared" si="46"/>
        <v>G58</v>
      </c>
    </row>
    <row r="2966" spans="1:4" x14ac:dyDescent="0.25">
      <c r="A2966" t="s">
        <v>2258</v>
      </c>
      <c r="B2966" t="s">
        <v>5678</v>
      </c>
      <c r="D2966" t="str">
        <f t="shared" si="46"/>
        <v>G59</v>
      </c>
    </row>
    <row r="2967" spans="1:4" x14ac:dyDescent="0.25">
      <c r="A2967" t="s">
        <v>2258</v>
      </c>
      <c r="B2967" t="s">
        <v>5682</v>
      </c>
      <c r="D2967" t="str">
        <f t="shared" si="46"/>
        <v>G60</v>
      </c>
    </row>
    <row r="2968" spans="1:4" x14ac:dyDescent="0.25">
      <c r="A2968" t="s">
        <v>2258</v>
      </c>
      <c r="B2968" t="s">
        <v>5686</v>
      </c>
      <c r="D2968" t="str">
        <f t="shared" si="46"/>
        <v>G61</v>
      </c>
    </row>
    <row r="2969" spans="1:4" x14ac:dyDescent="0.25">
      <c r="A2969" t="s">
        <v>2258</v>
      </c>
      <c r="B2969" t="s">
        <v>5690</v>
      </c>
      <c r="D2969" t="str">
        <f t="shared" si="46"/>
        <v>G62</v>
      </c>
    </row>
    <row r="2970" spans="1:4" x14ac:dyDescent="0.25">
      <c r="A2970" t="s">
        <v>2258</v>
      </c>
      <c r="B2970" t="s">
        <v>5694</v>
      </c>
      <c r="D2970" t="str">
        <f t="shared" si="46"/>
        <v>G63</v>
      </c>
    </row>
    <row r="2971" spans="1:4" x14ac:dyDescent="0.25">
      <c r="A2971" t="s">
        <v>2258</v>
      </c>
      <c r="B2971" t="s">
        <v>5698</v>
      </c>
      <c r="D2971" t="str">
        <f t="shared" si="46"/>
        <v>G64</v>
      </c>
    </row>
    <row r="2972" spans="1:4" x14ac:dyDescent="0.25">
      <c r="A2972" t="s">
        <v>2258</v>
      </c>
      <c r="B2972" t="s">
        <v>5702</v>
      </c>
      <c r="D2972" t="str">
        <f t="shared" si="46"/>
        <v>G65</v>
      </c>
    </row>
    <row r="2973" spans="1:4" x14ac:dyDescent="0.25">
      <c r="A2973" t="s">
        <v>2258</v>
      </c>
      <c r="B2973" t="s">
        <v>5706</v>
      </c>
      <c r="D2973" t="str">
        <f t="shared" si="46"/>
        <v>G66</v>
      </c>
    </row>
    <row r="2974" spans="1:4" x14ac:dyDescent="0.25">
      <c r="A2974" t="s">
        <v>2258</v>
      </c>
      <c r="B2974" t="s">
        <v>5710</v>
      </c>
      <c r="D2974" t="str">
        <f t="shared" si="46"/>
        <v>G67</v>
      </c>
    </row>
    <row r="2975" spans="1:4" x14ac:dyDescent="0.25">
      <c r="A2975" t="s">
        <v>2258</v>
      </c>
      <c r="B2975" t="s">
        <v>5714</v>
      </c>
      <c r="D2975" t="str">
        <f t="shared" si="46"/>
        <v>G68</v>
      </c>
    </row>
    <row r="2976" spans="1:4" x14ac:dyDescent="0.25">
      <c r="A2976" t="s">
        <v>2258</v>
      </c>
      <c r="B2976" t="s">
        <v>5718</v>
      </c>
      <c r="D2976" t="str">
        <f t="shared" si="46"/>
        <v>G69</v>
      </c>
    </row>
    <row r="2977" spans="1:4" x14ac:dyDescent="0.25">
      <c r="A2977" t="s">
        <v>2258</v>
      </c>
      <c r="B2977" t="s">
        <v>5722</v>
      </c>
      <c r="D2977" t="str">
        <f t="shared" si="46"/>
        <v>G70</v>
      </c>
    </row>
    <row r="2978" spans="1:4" x14ac:dyDescent="0.25">
      <c r="A2978" t="s">
        <v>2258</v>
      </c>
      <c r="B2978" t="s">
        <v>5726</v>
      </c>
      <c r="D2978" t="str">
        <f t="shared" si="46"/>
        <v>G71</v>
      </c>
    </row>
    <row r="2979" spans="1:4" x14ac:dyDescent="0.25">
      <c r="A2979" t="s">
        <v>2258</v>
      </c>
      <c r="B2979" t="s">
        <v>5730</v>
      </c>
      <c r="D2979" t="str">
        <f t="shared" si="46"/>
        <v>G72</v>
      </c>
    </row>
    <row r="2980" spans="1:4" x14ac:dyDescent="0.25">
      <c r="A2980" t="s">
        <v>2258</v>
      </c>
      <c r="B2980" t="s">
        <v>5734</v>
      </c>
      <c r="D2980" t="str">
        <f t="shared" si="46"/>
        <v>G73</v>
      </c>
    </row>
    <row r="2981" spans="1:4" x14ac:dyDescent="0.25">
      <c r="A2981" t="s">
        <v>2258</v>
      </c>
      <c r="B2981" t="s">
        <v>5738</v>
      </c>
      <c r="D2981" t="str">
        <f t="shared" si="46"/>
        <v>G74</v>
      </c>
    </row>
    <row r="2982" spans="1:4" x14ac:dyDescent="0.25">
      <c r="A2982" t="s">
        <v>2258</v>
      </c>
      <c r="B2982" t="s">
        <v>5742</v>
      </c>
      <c r="D2982" t="str">
        <f t="shared" si="46"/>
        <v>G75</v>
      </c>
    </row>
    <row r="2983" spans="1:4" x14ac:dyDescent="0.25">
      <c r="A2983" t="s">
        <v>2258</v>
      </c>
      <c r="B2983" t="s">
        <v>5746</v>
      </c>
      <c r="D2983" t="str">
        <f t="shared" si="46"/>
        <v>G76</v>
      </c>
    </row>
    <row r="2984" spans="1:4" x14ac:dyDescent="0.25">
      <c r="A2984" t="s">
        <v>2258</v>
      </c>
      <c r="B2984" t="s">
        <v>5750</v>
      </c>
      <c r="D2984" t="str">
        <f t="shared" si="46"/>
        <v>G77</v>
      </c>
    </row>
    <row r="2985" spans="1:4" x14ac:dyDescent="0.25">
      <c r="A2985" t="s">
        <v>2258</v>
      </c>
      <c r="B2985" t="s">
        <v>5754</v>
      </c>
      <c r="D2985" t="str">
        <f t="shared" si="46"/>
        <v>G78</v>
      </c>
    </row>
    <row r="2986" spans="1:4" x14ac:dyDescent="0.25">
      <c r="A2986" t="s">
        <v>2258</v>
      </c>
      <c r="B2986" t="s">
        <v>5758</v>
      </c>
      <c r="D2986" t="str">
        <f t="shared" si="46"/>
        <v>G79</v>
      </c>
    </row>
    <row r="2987" spans="1:4" x14ac:dyDescent="0.25">
      <c r="A2987" t="s">
        <v>2258</v>
      </c>
      <c r="B2987" t="s">
        <v>5762</v>
      </c>
      <c r="D2987" t="str">
        <f t="shared" si="46"/>
        <v>G80</v>
      </c>
    </row>
    <row r="2988" spans="1:4" x14ac:dyDescent="0.25">
      <c r="A2988" t="s">
        <v>2258</v>
      </c>
      <c r="B2988" t="s">
        <v>5766</v>
      </c>
      <c r="D2988" t="str">
        <f t="shared" si="46"/>
        <v>G81</v>
      </c>
    </row>
    <row r="2989" spans="1:4" x14ac:dyDescent="0.25">
      <c r="A2989" t="s">
        <v>2258</v>
      </c>
      <c r="B2989" t="s">
        <v>5770</v>
      </c>
      <c r="D2989" t="str">
        <f t="shared" si="46"/>
        <v>G82</v>
      </c>
    </row>
    <row r="2990" spans="1:4" x14ac:dyDescent="0.25">
      <c r="A2990" t="s">
        <v>2258</v>
      </c>
      <c r="B2990" t="s">
        <v>5774</v>
      </c>
      <c r="D2990" t="str">
        <f t="shared" si="46"/>
        <v>G83</v>
      </c>
    </row>
    <row r="2991" spans="1:4" x14ac:dyDescent="0.25">
      <c r="A2991" t="s">
        <v>2258</v>
      </c>
      <c r="B2991" t="s">
        <v>5778</v>
      </c>
      <c r="D2991" t="str">
        <f t="shared" si="46"/>
        <v>G84</v>
      </c>
    </row>
    <row r="2992" spans="1:4" x14ac:dyDescent="0.25">
      <c r="A2992" t="s">
        <v>2258</v>
      </c>
      <c r="B2992" t="s">
        <v>5782</v>
      </c>
      <c r="D2992" t="str">
        <f t="shared" si="46"/>
        <v>H01</v>
      </c>
    </row>
    <row r="2993" spans="1:4" x14ac:dyDescent="0.25">
      <c r="A2993" t="s">
        <v>2258</v>
      </c>
      <c r="B2993" t="s">
        <v>5786</v>
      </c>
      <c r="D2993" t="str">
        <f t="shared" si="46"/>
        <v>H02</v>
      </c>
    </row>
    <row r="2994" spans="1:4" x14ac:dyDescent="0.25">
      <c r="A2994" t="s">
        <v>2258</v>
      </c>
      <c r="B2994" t="s">
        <v>5789</v>
      </c>
      <c r="D2994" t="str">
        <f t="shared" si="46"/>
        <v>H03</v>
      </c>
    </row>
    <row r="2995" spans="1:4" x14ac:dyDescent="0.25">
      <c r="A2995" t="s">
        <v>2258</v>
      </c>
      <c r="B2995" t="s">
        <v>5793</v>
      </c>
      <c r="D2995" t="str">
        <f t="shared" si="46"/>
        <v>H04</v>
      </c>
    </row>
    <row r="2996" spans="1:4" x14ac:dyDescent="0.25">
      <c r="A2996" t="s">
        <v>2258</v>
      </c>
      <c r="B2996" t="s">
        <v>5797</v>
      </c>
      <c r="D2996" t="str">
        <f t="shared" si="46"/>
        <v>H05</v>
      </c>
    </row>
    <row r="2997" spans="1:4" x14ac:dyDescent="0.25">
      <c r="A2997" t="s">
        <v>2258</v>
      </c>
      <c r="B2997" t="s">
        <v>5801</v>
      </c>
      <c r="D2997" t="str">
        <f t="shared" si="46"/>
        <v>H06</v>
      </c>
    </row>
    <row r="2998" spans="1:4" x14ac:dyDescent="0.25">
      <c r="A2998" t="s">
        <v>2258</v>
      </c>
      <c r="B2998" t="s">
        <v>5805</v>
      </c>
      <c r="D2998" t="str">
        <f t="shared" si="46"/>
        <v>H07</v>
      </c>
    </row>
    <row r="2999" spans="1:4" x14ac:dyDescent="0.25">
      <c r="A2999" t="s">
        <v>2258</v>
      </c>
      <c r="B2999" t="s">
        <v>5809</v>
      </c>
      <c r="D2999" t="str">
        <f t="shared" si="46"/>
        <v>H08</v>
      </c>
    </row>
    <row r="3000" spans="1:4" x14ac:dyDescent="0.25">
      <c r="A3000" t="s">
        <v>2258</v>
      </c>
      <c r="B3000" t="s">
        <v>5813</v>
      </c>
      <c r="D3000" t="str">
        <f t="shared" si="46"/>
        <v>H09</v>
      </c>
    </row>
    <row r="3001" spans="1:4" x14ac:dyDescent="0.25">
      <c r="A3001" t="s">
        <v>2258</v>
      </c>
      <c r="B3001" t="s">
        <v>5817</v>
      </c>
      <c r="D3001" t="str">
        <f t="shared" si="46"/>
        <v>H10</v>
      </c>
    </row>
    <row r="3002" spans="1:4" x14ac:dyDescent="0.25">
      <c r="A3002" t="s">
        <v>2258</v>
      </c>
      <c r="B3002" t="s">
        <v>5821</v>
      </c>
      <c r="D3002" t="str">
        <f t="shared" si="46"/>
        <v>H11</v>
      </c>
    </row>
    <row r="3003" spans="1:4" x14ac:dyDescent="0.25">
      <c r="A3003" t="s">
        <v>2258</v>
      </c>
      <c r="B3003" t="s">
        <v>5825</v>
      </c>
      <c r="D3003" t="str">
        <f t="shared" si="46"/>
        <v>H12</v>
      </c>
    </row>
    <row r="3004" spans="1:4" x14ac:dyDescent="0.25">
      <c r="A3004" t="s">
        <v>2258</v>
      </c>
      <c r="B3004" t="s">
        <v>5829</v>
      </c>
      <c r="D3004" t="str">
        <f t="shared" si="46"/>
        <v>H13</v>
      </c>
    </row>
    <row r="3005" spans="1:4" x14ac:dyDescent="0.25">
      <c r="A3005" t="s">
        <v>2258</v>
      </c>
      <c r="B3005" t="s">
        <v>5833</v>
      </c>
      <c r="D3005" t="str">
        <f t="shared" si="46"/>
        <v>H14</v>
      </c>
    </row>
    <row r="3006" spans="1:4" x14ac:dyDescent="0.25">
      <c r="A3006" t="s">
        <v>2258</v>
      </c>
      <c r="B3006" t="s">
        <v>5837</v>
      </c>
      <c r="D3006" t="str">
        <f t="shared" si="46"/>
        <v>H15</v>
      </c>
    </row>
    <row r="3007" spans="1:4" x14ac:dyDescent="0.25">
      <c r="A3007" t="s">
        <v>2258</v>
      </c>
      <c r="B3007" t="s">
        <v>5841</v>
      </c>
      <c r="D3007" t="str">
        <f t="shared" si="46"/>
        <v>H16</v>
      </c>
    </row>
    <row r="3008" spans="1:4" x14ac:dyDescent="0.25">
      <c r="A3008" t="s">
        <v>2258</v>
      </c>
      <c r="B3008" t="s">
        <v>5845</v>
      </c>
      <c r="D3008" t="str">
        <f t="shared" si="46"/>
        <v>H17</v>
      </c>
    </row>
    <row r="3009" spans="1:4" x14ac:dyDescent="0.25">
      <c r="A3009" t="s">
        <v>2258</v>
      </c>
      <c r="B3009" t="s">
        <v>5849</v>
      </c>
      <c r="D3009" t="str">
        <f t="shared" si="46"/>
        <v>H18</v>
      </c>
    </row>
    <row r="3010" spans="1:4" x14ac:dyDescent="0.25">
      <c r="A3010" t="s">
        <v>2258</v>
      </c>
      <c r="B3010" t="s">
        <v>5853</v>
      </c>
      <c r="D3010" t="str">
        <f t="shared" si="46"/>
        <v>H19</v>
      </c>
    </row>
    <row r="3011" spans="1:4" x14ac:dyDescent="0.25">
      <c r="A3011" t="s">
        <v>2258</v>
      </c>
      <c r="B3011" t="s">
        <v>5857</v>
      </c>
      <c r="D3011" t="str">
        <f t="shared" ref="D3011:D3074" si="47">TEXT(B3011,"000")</f>
        <v>H20</v>
      </c>
    </row>
    <row r="3012" spans="1:4" x14ac:dyDescent="0.25">
      <c r="A3012" t="s">
        <v>2258</v>
      </c>
      <c r="B3012" t="s">
        <v>5861</v>
      </c>
      <c r="D3012" t="str">
        <f t="shared" si="47"/>
        <v>H21</v>
      </c>
    </row>
    <row r="3013" spans="1:4" x14ac:dyDescent="0.25">
      <c r="A3013" t="s">
        <v>2258</v>
      </c>
      <c r="B3013" t="s">
        <v>5865</v>
      </c>
      <c r="D3013" t="str">
        <f t="shared" si="47"/>
        <v>H22</v>
      </c>
    </row>
    <row r="3014" spans="1:4" x14ac:dyDescent="0.25">
      <c r="A3014" t="s">
        <v>2258</v>
      </c>
      <c r="B3014" t="s">
        <v>5869</v>
      </c>
      <c r="D3014" t="str">
        <f t="shared" si="47"/>
        <v>H23</v>
      </c>
    </row>
    <row r="3015" spans="1:4" x14ac:dyDescent="0.25">
      <c r="A3015" t="s">
        <v>2258</v>
      </c>
      <c r="B3015" t="s">
        <v>5873</v>
      </c>
      <c r="D3015" t="str">
        <f t="shared" si="47"/>
        <v>H24</v>
      </c>
    </row>
    <row r="3016" spans="1:4" x14ac:dyDescent="0.25">
      <c r="A3016" t="s">
        <v>2258</v>
      </c>
      <c r="B3016" t="s">
        <v>5877</v>
      </c>
      <c r="D3016" t="str">
        <f t="shared" si="47"/>
        <v>H25</v>
      </c>
    </row>
    <row r="3017" spans="1:4" x14ac:dyDescent="0.25">
      <c r="A3017" t="s">
        <v>2258</v>
      </c>
      <c r="B3017" t="s">
        <v>5881</v>
      </c>
      <c r="D3017" t="str">
        <f t="shared" si="47"/>
        <v>H26</v>
      </c>
    </row>
    <row r="3018" spans="1:4" x14ac:dyDescent="0.25">
      <c r="A3018" t="s">
        <v>2258</v>
      </c>
      <c r="B3018" t="s">
        <v>5885</v>
      </c>
      <c r="D3018" t="str">
        <f t="shared" si="47"/>
        <v>H27</v>
      </c>
    </row>
    <row r="3019" spans="1:4" x14ac:dyDescent="0.25">
      <c r="A3019" t="s">
        <v>2258</v>
      </c>
      <c r="B3019" t="s">
        <v>5889</v>
      </c>
      <c r="D3019" t="str">
        <f t="shared" si="47"/>
        <v>H28</v>
      </c>
    </row>
    <row r="3020" spans="1:4" x14ac:dyDescent="0.25">
      <c r="A3020" t="s">
        <v>2258</v>
      </c>
      <c r="B3020" t="s">
        <v>5893</v>
      </c>
      <c r="D3020" t="str">
        <f t="shared" si="47"/>
        <v>H29</v>
      </c>
    </row>
    <row r="3021" spans="1:4" x14ac:dyDescent="0.25">
      <c r="A3021" t="s">
        <v>2258</v>
      </c>
      <c r="B3021" t="s">
        <v>5897</v>
      </c>
      <c r="D3021" t="str">
        <f t="shared" si="47"/>
        <v>H30</v>
      </c>
    </row>
    <row r="3022" spans="1:4" x14ac:dyDescent="0.25">
      <c r="A3022" t="s">
        <v>2258</v>
      </c>
      <c r="B3022" t="s">
        <v>5901</v>
      </c>
      <c r="D3022" t="str">
        <f t="shared" si="47"/>
        <v>H31</v>
      </c>
    </row>
    <row r="3023" spans="1:4" x14ac:dyDescent="0.25">
      <c r="A3023" t="s">
        <v>2258</v>
      </c>
      <c r="B3023" t="s">
        <v>5905</v>
      </c>
      <c r="D3023" t="str">
        <f t="shared" si="47"/>
        <v>H32</v>
      </c>
    </row>
    <row r="3024" spans="1:4" x14ac:dyDescent="0.25">
      <c r="A3024" t="s">
        <v>2258</v>
      </c>
      <c r="B3024" t="s">
        <v>5909</v>
      </c>
      <c r="D3024" t="str">
        <f t="shared" si="47"/>
        <v>H33</v>
      </c>
    </row>
    <row r="3025" spans="1:4" x14ac:dyDescent="0.25">
      <c r="A3025" t="s">
        <v>2258</v>
      </c>
      <c r="B3025" t="s">
        <v>5913</v>
      </c>
      <c r="D3025" t="str">
        <f t="shared" si="47"/>
        <v>H34</v>
      </c>
    </row>
    <row r="3026" spans="1:4" x14ac:dyDescent="0.25">
      <c r="A3026" t="s">
        <v>2258</v>
      </c>
      <c r="B3026" t="s">
        <v>5917</v>
      </c>
      <c r="D3026" t="str">
        <f t="shared" si="47"/>
        <v>H35</v>
      </c>
    </row>
    <row r="3027" spans="1:4" x14ac:dyDescent="0.25">
      <c r="A3027" t="s">
        <v>2258</v>
      </c>
      <c r="B3027" t="s">
        <v>5921</v>
      </c>
      <c r="D3027" t="str">
        <f t="shared" si="47"/>
        <v>H36</v>
      </c>
    </row>
    <row r="3028" spans="1:4" x14ac:dyDescent="0.25">
      <c r="A3028" t="s">
        <v>2258</v>
      </c>
      <c r="B3028" t="s">
        <v>5925</v>
      </c>
      <c r="D3028" t="str">
        <f t="shared" si="47"/>
        <v>H37</v>
      </c>
    </row>
    <row r="3029" spans="1:4" x14ac:dyDescent="0.25">
      <c r="A3029" t="s">
        <v>2258</v>
      </c>
      <c r="B3029" t="s">
        <v>5929</v>
      </c>
      <c r="D3029" t="str">
        <f t="shared" si="47"/>
        <v>H38</v>
      </c>
    </row>
    <row r="3030" spans="1:4" x14ac:dyDescent="0.25">
      <c r="A3030" t="s">
        <v>2258</v>
      </c>
      <c r="B3030" t="s">
        <v>5933</v>
      </c>
      <c r="D3030" t="str">
        <f t="shared" si="47"/>
        <v>H39</v>
      </c>
    </row>
    <row r="3031" spans="1:4" x14ac:dyDescent="0.25">
      <c r="A3031" t="s">
        <v>2258</v>
      </c>
      <c r="B3031" t="s">
        <v>5937</v>
      </c>
      <c r="D3031" t="str">
        <f t="shared" si="47"/>
        <v>H40</v>
      </c>
    </row>
    <row r="3032" spans="1:4" x14ac:dyDescent="0.25">
      <c r="A3032" t="s">
        <v>2258</v>
      </c>
      <c r="B3032" t="s">
        <v>5941</v>
      </c>
      <c r="D3032" t="str">
        <f t="shared" si="47"/>
        <v>H41</v>
      </c>
    </row>
    <row r="3033" spans="1:4" x14ac:dyDescent="0.25">
      <c r="A3033" t="s">
        <v>2258</v>
      </c>
      <c r="B3033" t="s">
        <v>5945</v>
      </c>
      <c r="D3033" t="str">
        <f t="shared" si="47"/>
        <v>H42</v>
      </c>
    </row>
    <row r="3034" spans="1:4" x14ac:dyDescent="0.25">
      <c r="A3034" t="s">
        <v>2258</v>
      </c>
      <c r="B3034" t="s">
        <v>5949</v>
      </c>
      <c r="D3034" t="str">
        <f t="shared" si="47"/>
        <v>H43</v>
      </c>
    </row>
    <row r="3035" spans="1:4" x14ac:dyDescent="0.25">
      <c r="A3035" t="s">
        <v>2258</v>
      </c>
      <c r="B3035" t="s">
        <v>5953</v>
      </c>
      <c r="D3035" t="str">
        <f t="shared" si="47"/>
        <v>H44</v>
      </c>
    </row>
    <row r="3036" spans="1:4" x14ac:dyDescent="0.25">
      <c r="A3036" t="s">
        <v>2258</v>
      </c>
      <c r="B3036" t="s">
        <v>5957</v>
      </c>
      <c r="D3036" t="str">
        <f t="shared" si="47"/>
        <v>H45</v>
      </c>
    </row>
    <row r="3037" spans="1:4" x14ac:dyDescent="0.25">
      <c r="A3037" t="s">
        <v>2258</v>
      </c>
      <c r="B3037" t="s">
        <v>5961</v>
      </c>
      <c r="D3037" t="str">
        <f t="shared" si="47"/>
        <v>H46</v>
      </c>
    </row>
    <row r="3038" spans="1:4" x14ac:dyDescent="0.25">
      <c r="A3038" t="s">
        <v>2258</v>
      </c>
      <c r="B3038" t="s">
        <v>5965</v>
      </c>
      <c r="D3038" t="str">
        <f t="shared" si="47"/>
        <v>H47</v>
      </c>
    </row>
    <row r="3039" spans="1:4" x14ac:dyDescent="0.25">
      <c r="A3039" t="s">
        <v>2258</v>
      </c>
      <c r="B3039" t="s">
        <v>5969</v>
      </c>
      <c r="D3039" t="str">
        <f t="shared" si="47"/>
        <v>H48</v>
      </c>
    </row>
    <row r="3040" spans="1:4" x14ac:dyDescent="0.25">
      <c r="A3040" t="s">
        <v>2258</v>
      </c>
      <c r="B3040" t="s">
        <v>5973</v>
      </c>
      <c r="D3040" t="str">
        <f t="shared" si="47"/>
        <v>H49</v>
      </c>
    </row>
    <row r="3041" spans="1:4" x14ac:dyDescent="0.25">
      <c r="A3041" t="s">
        <v>2258</v>
      </c>
      <c r="B3041" t="s">
        <v>5976</v>
      </c>
      <c r="D3041" t="str">
        <f t="shared" si="47"/>
        <v>H50</v>
      </c>
    </row>
    <row r="3042" spans="1:4" x14ac:dyDescent="0.25">
      <c r="A3042" t="s">
        <v>2258</v>
      </c>
      <c r="B3042" t="s">
        <v>5980</v>
      </c>
      <c r="D3042" t="str">
        <f t="shared" si="47"/>
        <v>H51</v>
      </c>
    </row>
    <row r="3043" spans="1:4" x14ac:dyDescent="0.25">
      <c r="A3043" t="s">
        <v>2258</v>
      </c>
      <c r="B3043" t="s">
        <v>5984</v>
      </c>
      <c r="D3043" t="str">
        <f t="shared" si="47"/>
        <v>H52</v>
      </c>
    </row>
    <row r="3044" spans="1:4" x14ac:dyDescent="0.25">
      <c r="A3044" t="s">
        <v>2258</v>
      </c>
      <c r="B3044" t="s">
        <v>5988</v>
      </c>
      <c r="D3044" t="str">
        <f t="shared" si="47"/>
        <v>H53</v>
      </c>
    </row>
    <row r="3045" spans="1:4" x14ac:dyDescent="0.25">
      <c r="A3045" t="s">
        <v>2258</v>
      </c>
      <c r="B3045" t="s">
        <v>5992</v>
      </c>
      <c r="D3045" t="str">
        <f t="shared" si="47"/>
        <v>H54</v>
      </c>
    </row>
    <row r="3046" spans="1:4" x14ac:dyDescent="0.25">
      <c r="A3046" t="s">
        <v>2258</v>
      </c>
      <c r="B3046" t="s">
        <v>5996</v>
      </c>
      <c r="D3046" t="str">
        <f t="shared" si="47"/>
        <v>H55</v>
      </c>
    </row>
    <row r="3047" spans="1:4" x14ac:dyDescent="0.25">
      <c r="A3047" t="s">
        <v>2258</v>
      </c>
      <c r="B3047" t="s">
        <v>6000</v>
      </c>
      <c r="D3047" t="str">
        <f t="shared" si="47"/>
        <v>H56</v>
      </c>
    </row>
    <row r="3048" spans="1:4" x14ac:dyDescent="0.25">
      <c r="A3048" t="s">
        <v>2258</v>
      </c>
      <c r="B3048" t="s">
        <v>6004</v>
      </c>
      <c r="D3048" t="str">
        <f t="shared" si="47"/>
        <v>H57</v>
      </c>
    </row>
    <row r="3049" spans="1:4" x14ac:dyDescent="0.25">
      <c r="A3049" t="s">
        <v>2258</v>
      </c>
      <c r="B3049" t="s">
        <v>6008</v>
      </c>
      <c r="D3049" t="str">
        <f t="shared" si="47"/>
        <v>H58</v>
      </c>
    </row>
    <row r="3050" spans="1:4" x14ac:dyDescent="0.25">
      <c r="A3050" t="s">
        <v>2258</v>
      </c>
      <c r="B3050" t="s">
        <v>6012</v>
      </c>
      <c r="D3050" t="str">
        <f t="shared" si="47"/>
        <v>H59</v>
      </c>
    </row>
    <row r="3051" spans="1:4" x14ac:dyDescent="0.25">
      <c r="A3051" t="s">
        <v>2258</v>
      </c>
      <c r="B3051" t="s">
        <v>6015</v>
      </c>
      <c r="D3051" t="str">
        <f t="shared" si="47"/>
        <v>H60</v>
      </c>
    </row>
    <row r="3052" spans="1:4" x14ac:dyDescent="0.25">
      <c r="A3052" t="s">
        <v>2258</v>
      </c>
      <c r="B3052" t="s">
        <v>6019</v>
      </c>
      <c r="D3052" t="str">
        <f t="shared" si="47"/>
        <v>H61</v>
      </c>
    </row>
    <row r="3053" spans="1:4" x14ac:dyDescent="0.25">
      <c r="A3053" t="s">
        <v>2258</v>
      </c>
      <c r="B3053" t="s">
        <v>6023</v>
      </c>
      <c r="D3053" t="str">
        <f t="shared" si="47"/>
        <v>H62</v>
      </c>
    </row>
    <row r="3054" spans="1:4" x14ac:dyDescent="0.25">
      <c r="A3054" t="s">
        <v>2258</v>
      </c>
      <c r="B3054" t="s">
        <v>6027</v>
      </c>
      <c r="D3054" t="str">
        <f t="shared" si="47"/>
        <v>H63</v>
      </c>
    </row>
    <row r="3055" spans="1:4" x14ac:dyDescent="0.25">
      <c r="A3055" t="s">
        <v>2258</v>
      </c>
      <c r="B3055" t="s">
        <v>6031</v>
      </c>
      <c r="D3055" t="str">
        <f t="shared" si="47"/>
        <v>H64</v>
      </c>
    </row>
    <row r="3056" spans="1:4" x14ac:dyDescent="0.25">
      <c r="A3056" t="s">
        <v>2258</v>
      </c>
      <c r="B3056" t="s">
        <v>6035</v>
      </c>
      <c r="D3056" t="str">
        <f t="shared" si="47"/>
        <v>H65</v>
      </c>
    </row>
    <row r="3057" spans="1:4" x14ac:dyDescent="0.25">
      <c r="A3057" t="s">
        <v>2258</v>
      </c>
      <c r="B3057" t="s">
        <v>6039</v>
      </c>
      <c r="D3057" t="str">
        <f t="shared" si="47"/>
        <v>H66</v>
      </c>
    </row>
    <row r="3058" spans="1:4" x14ac:dyDescent="0.25">
      <c r="A3058" t="s">
        <v>2258</v>
      </c>
      <c r="B3058" t="s">
        <v>6043</v>
      </c>
      <c r="D3058" t="str">
        <f t="shared" si="47"/>
        <v>H67</v>
      </c>
    </row>
    <row r="3059" spans="1:4" x14ac:dyDescent="0.25">
      <c r="A3059" t="s">
        <v>2258</v>
      </c>
      <c r="B3059" t="s">
        <v>6047</v>
      </c>
      <c r="D3059" t="str">
        <f t="shared" si="47"/>
        <v>H68</v>
      </c>
    </row>
    <row r="3060" spans="1:4" x14ac:dyDescent="0.25">
      <c r="A3060" t="s">
        <v>2258</v>
      </c>
      <c r="B3060" t="s">
        <v>6051</v>
      </c>
      <c r="D3060" t="str">
        <f t="shared" si="47"/>
        <v>H69</v>
      </c>
    </row>
    <row r="3061" spans="1:4" x14ac:dyDescent="0.25">
      <c r="A3061" t="s">
        <v>2258</v>
      </c>
      <c r="B3061" t="s">
        <v>6055</v>
      </c>
      <c r="D3061" t="str">
        <f t="shared" si="47"/>
        <v>H70</v>
      </c>
    </row>
    <row r="3062" spans="1:4" x14ac:dyDescent="0.25">
      <c r="A3062" t="s">
        <v>2258</v>
      </c>
      <c r="B3062" t="s">
        <v>6058</v>
      </c>
      <c r="D3062" t="str">
        <f t="shared" si="47"/>
        <v>H71</v>
      </c>
    </row>
    <row r="3063" spans="1:4" x14ac:dyDescent="0.25">
      <c r="A3063" t="s">
        <v>2258</v>
      </c>
      <c r="B3063" t="s">
        <v>6062</v>
      </c>
      <c r="D3063" t="str">
        <f t="shared" si="47"/>
        <v>H72</v>
      </c>
    </row>
    <row r="3064" spans="1:4" x14ac:dyDescent="0.25">
      <c r="A3064" t="s">
        <v>2258</v>
      </c>
      <c r="B3064" t="s">
        <v>1880</v>
      </c>
      <c r="D3064" t="str">
        <f t="shared" si="47"/>
        <v>Z99</v>
      </c>
    </row>
    <row r="3065" spans="1:4" x14ac:dyDescent="0.25">
      <c r="A3065" t="s">
        <v>1825</v>
      </c>
      <c r="B3065">
        <v>1</v>
      </c>
      <c r="D3065" t="str">
        <f t="shared" si="47"/>
        <v>001</v>
      </c>
    </row>
    <row r="3066" spans="1:4" x14ac:dyDescent="0.25">
      <c r="A3066" t="s">
        <v>1825</v>
      </c>
      <c r="B3066">
        <v>2</v>
      </c>
      <c r="D3066" t="str">
        <f t="shared" si="47"/>
        <v>002</v>
      </c>
    </row>
    <row r="3067" spans="1:4" x14ac:dyDescent="0.25">
      <c r="A3067" t="s">
        <v>1825</v>
      </c>
      <c r="B3067">
        <v>3</v>
      </c>
      <c r="D3067" t="str">
        <f t="shared" si="47"/>
        <v>003</v>
      </c>
    </row>
    <row r="3068" spans="1:4" x14ac:dyDescent="0.25">
      <c r="A3068" t="s">
        <v>1825</v>
      </c>
      <c r="B3068">
        <v>4</v>
      </c>
      <c r="D3068" t="str">
        <f t="shared" si="47"/>
        <v>004</v>
      </c>
    </row>
    <row r="3069" spans="1:4" x14ac:dyDescent="0.25">
      <c r="A3069" t="s">
        <v>1825</v>
      </c>
      <c r="B3069">
        <v>5</v>
      </c>
      <c r="D3069" t="str">
        <f t="shared" si="47"/>
        <v>005</v>
      </c>
    </row>
    <row r="3070" spans="1:4" x14ac:dyDescent="0.25">
      <c r="A3070" t="s">
        <v>1825</v>
      </c>
      <c r="B3070">
        <v>6</v>
      </c>
      <c r="D3070" t="str">
        <f t="shared" si="47"/>
        <v>006</v>
      </c>
    </row>
    <row r="3071" spans="1:4" x14ac:dyDescent="0.25">
      <c r="A3071" t="s">
        <v>1825</v>
      </c>
      <c r="B3071">
        <v>7</v>
      </c>
      <c r="D3071" t="str">
        <f t="shared" si="47"/>
        <v>007</v>
      </c>
    </row>
    <row r="3072" spans="1:4" x14ac:dyDescent="0.25">
      <c r="A3072" t="s">
        <v>1825</v>
      </c>
      <c r="B3072">
        <v>8</v>
      </c>
      <c r="D3072" t="str">
        <f t="shared" si="47"/>
        <v>008</v>
      </c>
    </row>
    <row r="3073" spans="1:4" x14ac:dyDescent="0.25">
      <c r="A3073" t="s">
        <v>1825</v>
      </c>
      <c r="B3073">
        <v>9</v>
      </c>
      <c r="D3073" t="str">
        <f t="shared" si="47"/>
        <v>009</v>
      </c>
    </row>
    <row r="3074" spans="1:4" x14ac:dyDescent="0.25">
      <c r="A3074" t="s">
        <v>1825</v>
      </c>
      <c r="B3074">
        <v>10</v>
      </c>
      <c r="D3074" t="str">
        <f t="shared" si="47"/>
        <v>010</v>
      </c>
    </row>
    <row r="3075" spans="1:4" x14ac:dyDescent="0.25">
      <c r="A3075" t="s">
        <v>1825</v>
      </c>
      <c r="B3075">
        <v>11</v>
      </c>
      <c r="D3075" t="str">
        <f t="shared" ref="D3075:D3138" si="48">TEXT(B3075,"000")</f>
        <v>011</v>
      </c>
    </row>
    <row r="3076" spans="1:4" x14ac:dyDescent="0.25">
      <c r="A3076" t="s">
        <v>1825</v>
      </c>
      <c r="B3076">
        <v>12</v>
      </c>
      <c r="D3076" t="str">
        <f t="shared" si="48"/>
        <v>012</v>
      </c>
    </row>
    <row r="3077" spans="1:4" x14ac:dyDescent="0.25">
      <c r="A3077" t="s">
        <v>1825</v>
      </c>
      <c r="B3077">
        <v>13</v>
      </c>
      <c r="D3077" t="str">
        <f t="shared" si="48"/>
        <v>013</v>
      </c>
    </row>
    <row r="3078" spans="1:4" x14ac:dyDescent="0.25">
      <c r="A3078" t="s">
        <v>1825</v>
      </c>
      <c r="B3078">
        <v>14</v>
      </c>
      <c r="D3078" t="str">
        <f t="shared" si="48"/>
        <v>014</v>
      </c>
    </row>
    <row r="3079" spans="1:4" x14ac:dyDescent="0.25">
      <c r="A3079" t="s">
        <v>1825</v>
      </c>
      <c r="B3079">
        <v>15</v>
      </c>
      <c r="D3079" t="str">
        <f t="shared" si="48"/>
        <v>015</v>
      </c>
    </row>
    <row r="3080" spans="1:4" x14ac:dyDescent="0.25">
      <c r="A3080" t="s">
        <v>1825</v>
      </c>
      <c r="B3080">
        <v>999</v>
      </c>
      <c r="D3080" t="str">
        <f t="shared" si="48"/>
        <v>999</v>
      </c>
    </row>
    <row r="3081" spans="1:4" x14ac:dyDescent="0.25">
      <c r="A3081" t="s">
        <v>1829</v>
      </c>
      <c r="B3081">
        <v>1</v>
      </c>
      <c r="D3081" t="str">
        <f t="shared" si="48"/>
        <v>001</v>
      </c>
    </row>
    <row r="3082" spans="1:4" x14ac:dyDescent="0.25">
      <c r="A3082" t="s">
        <v>1829</v>
      </c>
      <c r="B3082">
        <v>2</v>
      </c>
      <c r="D3082" t="str">
        <f t="shared" si="48"/>
        <v>002</v>
      </c>
    </row>
    <row r="3083" spans="1:4" x14ac:dyDescent="0.25">
      <c r="A3083" t="s">
        <v>1829</v>
      </c>
      <c r="B3083">
        <v>3</v>
      </c>
      <c r="D3083" t="str">
        <f t="shared" si="48"/>
        <v>003</v>
      </c>
    </row>
    <row r="3084" spans="1:4" x14ac:dyDescent="0.25">
      <c r="A3084" t="s">
        <v>1829</v>
      </c>
      <c r="B3084">
        <v>4</v>
      </c>
      <c r="D3084" t="str">
        <f t="shared" si="48"/>
        <v>004</v>
      </c>
    </row>
    <row r="3085" spans="1:4" x14ac:dyDescent="0.25">
      <c r="A3085" t="s">
        <v>1829</v>
      </c>
      <c r="B3085">
        <v>5</v>
      </c>
      <c r="D3085" t="str">
        <f t="shared" si="48"/>
        <v>005</v>
      </c>
    </row>
    <row r="3086" spans="1:4" x14ac:dyDescent="0.25">
      <c r="A3086" t="s">
        <v>1829</v>
      </c>
      <c r="B3086">
        <v>6</v>
      </c>
      <c r="D3086" t="str">
        <f t="shared" si="48"/>
        <v>006</v>
      </c>
    </row>
    <row r="3087" spans="1:4" x14ac:dyDescent="0.25">
      <c r="A3087" t="s">
        <v>1829</v>
      </c>
      <c r="B3087">
        <v>7</v>
      </c>
      <c r="D3087" t="str">
        <f t="shared" si="48"/>
        <v>007</v>
      </c>
    </row>
    <row r="3088" spans="1:4" x14ac:dyDescent="0.25">
      <c r="A3088" t="s">
        <v>1829</v>
      </c>
      <c r="B3088">
        <v>8</v>
      </c>
      <c r="D3088" t="str">
        <f t="shared" si="48"/>
        <v>008</v>
      </c>
    </row>
    <row r="3089" spans="1:4" x14ac:dyDescent="0.25">
      <c r="A3089" t="s">
        <v>1829</v>
      </c>
      <c r="B3089">
        <v>9</v>
      </c>
      <c r="D3089" t="str">
        <f t="shared" si="48"/>
        <v>009</v>
      </c>
    </row>
    <row r="3090" spans="1:4" x14ac:dyDescent="0.25">
      <c r="A3090" t="s">
        <v>1829</v>
      </c>
      <c r="B3090">
        <v>10</v>
      </c>
      <c r="D3090" t="str">
        <f t="shared" si="48"/>
        <v>010</v>
      </c>
    </row>
    <row r="3091" spans="1:4" x14ac:dyDescent="0.25">
      <c r="A3091" t="s">
        <v>1829</v>
      </c>
      <c r="B3091">
        <v>11</v>
      </c>
      <c r="D3091" t="str">
        <f t="shared" si="48"/>
        <v>011</v>
      </c>
    </row>
    <row r="3092" spans="1:4" x14ac:dyDescent="0.25">
      <c r="A3092" t="s">
        <v>1829</v>
      </c>
      <c r="B3092">
        <v>12</v>
      </c>
      <c r="D3092" t="str">
        <f t="shared" si="48"/>
        <v>012</v>
      </c>
    </row>
    <row r="3093" spans="1:4" x14ac:dyDescent="0.25">
      <c r="A3093" t="s">
        <v>1829</v>
      </c>
      <c r="B3093">
        <v>13</v>
      </c>
      <c r="D3093" t="str">
        <f t="shared" si="48"/>
        <v>013</v>
      </c>
    </row>
    <row r="3094" spans="1:4" x14ac:dyDescent="0.25">
      <c r="A3094" t="s">
        <v>1829</v>
      </c>
      <c r="B3094">
        <v>14</v>
      </c>
      <c r="D3094" t="str">
        <f t="shared" si="48"/>
        <v>014</v>
      </c>
    </row>
    <row r="3095" spans="1:4" x14ac:dyDescent="0.25">
      <c r="A3095" t="s">
        <v>1829</v>
      </c>
      <c r="B3095">
        <v>15</v>
      </c>
      <c r="D3095" t="str">
        <f t="shared" si="48"/>
        <v>015</v>
      </c>
    </row>
    <row r="3096" spans="1:4" x14ac:dyDescent="0.25">
      <c r="A3096" t="s">
        <v>1829</v>
      </c>
      <c r="B3096">
        <v>16</v>
      </c>
      <c r="D3096" t="str">
        <f t="shared" si="48"/>
        <v>016</v>
      </c>
    </row>
    <row r="3097" spans="1:4" x14ac:dyDescent="0.25">
      <c r="A3097" t="s">
        <v>1829</v>
      </c>
      <c r="B3097">
        <v>17</v>
      </c>
      <c r="D3097" t="str">
        <f t="shared" si="48"/>
        <v>017</v>
      </c>
    </row>
    <row r="3098" spans="1:4" x14ac:dyDescent="0.25">
      <c r="A3098" t="s">
        <v>1829</v>
      </c>
      <c r="B3098">
        <v>18</v>
      </c>
      <c r="D3098" t="str">
        <f t="shared" si="48"/>
        <v>018</v>
      </c>
    </row>
    <row r="3099" spans="1:4" x14ac:dyDescent="0.25">
      <c r="A3099" t="s">
        <v>1829</v>
      </c>
      <c r="B3099">
        <v>19</v>
      </c>
      <c r="D3099" t="str">
        <f t="shared" si="48"/>
        <v>019</v>
      </c>
    </row>
    <row r="3100" spans="1:4" x14ac:dyDescent="0.25">
      <c r="A3100" t="s">
        <v>1829</v>
      </c>
      <c r="B3100">
        <v>20</v>
      </c>
      <c r="D3100" t="str">
        <f t="shared" si="48"/>
        <v>020</v>
      </c>
    </row>
    <row r="3101" spans="1:4" x14ac:dyDescent="0.25">
      <c r="A3101" t="s">
        <v>1829</v>
      </c>
      <c r="B3101">
        <v>21</v>
      </c>
      <c r="D3101" t="str">
        <f t="shared" si="48"/>
        <v>021</v>
      </c>
    </row>
    <row r="3102" spans="1:4" x14ac:dyDescent="0.25">
      <c r="A3102" t="s">
        <v>1829</v>
      </c>
      <c r="B3102">
        <v>22</v>
      </c>
      <c r="D3102" t="str">
        <f t="shared" si="48"/>
        <v>022</v>
      </c>
    </row>
    <row r="3103" spans="1:4" x14ac:dyDescent="0.25">
      <c r="A3103" t="s">
        <v>1829</v>
      </c>
      <c r="B3103">
        <v>23</v>
      </c>
      <c r="D3103" t="str">
        <f t="shared" si="48"/>
        <v>023</v>
      </c>
    </row>
    <row r="3104" spans="1:4" x14ac:dyDescent="0.25">
      <c r="A3104" t="s">
        <v>1829</v>
      </c>
      <c r="B3104">
        <v>24</v>
      </c>
      <c r="D3104" t="str">
        <f t="shared" si="48"/>
        <v>024</v>
      </c>
    </row>
    <row r="3105" spans="1:4" x14ac:dyDescent="0.25">
      <c r="A3105" t="s">
        <v>1829</v>
      </c>
      <c r="B3105">
        <v>25</v>
      </c>
      <c r="D3105" t="str">
        <f t="shared" si="48"/>
        <v>025</v>
      </c>
    </row>
    <row r="3106" spans="1:4" x14ac:dyDescent="0.25">
      <c r="A3106" t="s">
        <v>1829</v>
      </c>
      <c r="B3106">
        <v>26</v>
      </c>
      <c r="D3106" t="str">
        <f t="shared" si="48"/>
        <v>026</v>
      </c>
    </row>
    <row r="3107" spans="1:4" x14ac:dyDescent="0.25">
      <c r="A3107" t="s">
        <v>1829</v>
      </c>
      <c r="B3107">
        <v>27</v>
      </c>
      <c r="D3107" t="str">
        <f t="shared" si="48"/>
        <v>027</v>
      </c>
    </row>
    <row r="3108" spans="1:4" x14ac:dyDescent="0.25">
      <c r="A3108" t="s">
        <v>1829</v>
      </c>
      <c r="B3108">
        <v>29</v>
      </c>
      <c r="D3108" t="str">
        <f t="shared" si="48"/>
        <v>029</v>
      </c>
    </row>
    <row r="3109" spans="1:4" x14ac:dyDescent="0.25">
      <c r="A3109" t="s">
        <v>1829</v>
      </c>
      <c r="B3109">
        <v>30</v>
      </c>
      <c r="D3109" t="str">
        <f t="shared" si="48"/>
        <v>030</v>
      </c>
    </row>
    <row r="3110" spans="1:4" x14ac:dyDescent="0.25">
      <c r="A3110" t="s">
        <v>1829</v>
      </c>
      <c r="B3110">
        <v>31</v>
      </c>
      <c r="D3110" t="str">
        <f t="shared" si="48"/>
        <v>031</v>
      </c>
    </row>
    <row r="3111" spans="1:4" x14ac:dyDescent="0.25">
      <c r="A3111" t="s">
        <v>1829</v>
      </c>
      <c r="B3111">
        <v>32</v>
      </c>
      <c r="D3111" t="str">
        <f t="shared" si="48"/>
        <v>032</v>
      </c>
    </row>
    <row r="3112" spans="1:4" x14ac:dyDescent="0.25">
      <c r="A3112" t="s">
        <v>1829</v>
      </c>
      <c r="B3112">
        <v>33</v>
      </c>
      <c r="D3112" t="str">
        <f t="shared" si="48"/>
        <v>033</v>
      </c>
    </row>
    <row r="3113" spans="1:4" x14ac:dyDescent="0.25">
      <c r="A3113" t="s">
        <v>1829</v>
      </c>
      <c r="B3113">
        <v>34</v>
      </c>
      <c r="D3113" t="str">
        <f t="shared" si="48"/>
        <v>034</v>
      </c>
    </row>
    <row r="3114" spans="1:4" x14ac:dyDescent="0.25">
      <c r="A3114" t="s">
        <v>1829</v>
      </c>
      <c r="B3114">
        <v>35</v>
      </c>
      <c r="D3114" t="str">
        <f t="shared" si="48"/>
        <v>035</v>
      </c>
    </row>
    <row r="3115" spans="1:4" x14ac:dyDescent="0.25">
      <c r="A3115" t="s">
        <v>1829</v>
      </c>
      <c r="B3115">
        <v>36</v>
      </c>
      <c r="D3115" t="str">
        <f t="shared" si="48"/>
        <v>036</v>
      </c>
    </row>
    <row r="3116" spans="1:4" x14ac:dyDescent="0.25">
      <c r="A3116" t="s">
        <v>1829</v>
      </c>
      <c r="B3116">
        <v>37</v>
      </c>
      <c r="D3116" t="str">
        <f t="shared" si="48"/>
        <v>037</v>
      </c>
    </row>
    <row r="3117" spans="1:4" x14ac:dyDescent="0.25">
      <c r="A3117" t="s">
        <v>1829</v>
      </c>
      <c r="B3117">
        <v>38</v>
      </c>
      <c r="D3117" t="str">
        <f t="shared" si="48"/>
        <v>038</v>
      </c>
    </row>
    <row r="3118" spans="1:4" x14ac:dyDescent="0.25">
      <c r="A3118" t="s">
        <v>1829</v>
      </c>
      <c r="B3118">
        <v>39</v>
      </c>
      <c r="D3118" t="str">
        <f t="shared" si="48"/>
        <v>039</v>
      </c>
    </row>
    <row r="3119" spans="1:4" x14ac:dyDescent="0.25">
      <c r="A3119" t="s">
        <v>1829</v>
      </c>
      <c r="B3119">
        <v>40</v>
      </c>
      <c r="D3119" t="str">
        <f t="shared" si="48"/>
        <v>040</v>
      </c>
    </row>
    <row r="3120" spans="1:4" x14ac:dyDescent="0.25">
      <c r="A3120" t="s">
        <v>1829</v>
      </c>
      <c r="B3120">
        <v>41</v>
      </c>
      <c r="D3120" t="str">
        <f t="shared" si="48"/>
        <v>041</v>
      </c>
    </row>
    <row r="3121" spans="1:4" x14ac:dyDescent="0.25">
      <c r="A3121" t="s">
        <v>1829</v>
      </c>
      <c r="B3121">
        <v>42</v>
      </c>
      <c r="D3121" t="str">
        <f t="shared" si="48"/>
        <v>042</v>
      </c>
    </row>
    <row r="3122" spans="1:4" x14ac:dyDescent="0.25">
      <c r="A3122" t="s">
        <v>1829</v>
      </c>
      <c r="B3122">
        <v>43</v>
      </c>
      <c r="D3122" t="str">
        <f t="shared" si="48"/>
        <v>043</v>
      </c>
    </row>
    <row r="3123" spans="1:4" x14ac:dyDescent="0.25">
      <c r="A3123" t="s">
        <v>1829</v>
      </c>
      <c r="B3123">
        <v>44</v>
      </c>
      <c r="D3123" t="str">
        <f t="shared" si="48"/>
        <v>044</v>
      </c>
    </row>
    <row r="3124" spans="1:4" x14ac:dyDescent="0.25">
      <c r="A3124" t="s">
        <v>1829</v>
      </c>
      <c r="B3124">
        <v>45</v>
      </c>
      <c r="D3124" t="str">
        <f t="shared" si="48"/>
        <v>045</v>
      </c>
    </row>
    <row r="3125" spans="1:4" x14ac:dyDescent="0.25">
      <c r="A3125" t="s">
        <v>1829</v>
      </c>
      <c r="B3125">
        <v>46</v>
      </c>
      <c r="D3125" t="str">
        <f t="shared" si="48"/>
        <v>046</v>
      </c>
    </row>
    <row r="3126" spans="1:4" x14ac:dyDescent="0.25">
      <c r="A3126" t="s">
        <v>1829</v>
      </c>
      <c r="B3126">
        <v>47</v>
      </c>
      <c r="D3126" t="str">
        <f t="shared" si="48"/>
        <v>047</v>
      </c>
    </row>
    <row r="3127" spans="1:4" x14ac:dyDescent="0.25">
      <c r="A3127" t="s">
        <v>1829</v>
      </c>
      <c r="B3127">
        <v>48</v>
      </c>
      <c r="D3127" t="str">
        <f t="shared" si="48"/>
        <v>048</v>
      </c>
    </row>
    <row r="3128" spans="1:4" x14ac:dyDescent="0.25">
      <c r="A3128" t="s">
        <v>1829</v>
      </c>
      <c r="B3128">
        <v>49</v>
      </c>
      <c r="D3128" t="str">
        <f t="shared" si="48"/>
        <v>049</v>
      </c>
    </row>
    <row r="3129" spans="1:4" x14ac:dyDescent="0.25">
      <c r="A3129" t="s">
        <v>1829</v>
      </c>
      <c r="B3129">
        <v>50</v>
      </c>
      <c r="D3129" t="str">
        <f t="shared" si="48"/>
        <v>050</v>
      </c>
    </row>
    <row r="3130" spans="1:4" x14ac:dyDescent="0.25">
      <c r="A3130" t="s">
        <v>1829</v>
      </c>
      <c r="B3130">
        <v>51</v>
      </c>
      <c r="D3130" t="str">
        <f t="shared" si="48"/>
        <v>051</v>
      </c>
    </row>
    <row r="3131" spans="1:4" x14ac:dyDescent="0.25">
      <c r="A3131" t="s">
        <v>1829</v>
      </c>
      <c r="B3131">
        <v>52</v>
      </c>
      <c r="D3131" t="str">
        <f t="shared" si="48"/>
        <v>052</v>
      </c>
    </row>
    <row r="3132" spans="1:4" x14ac:dyDescent="0.25">
      <c r="A3132" t="s">
        <v>1829</v>
      </c>
      <c r="B3132">
        <v>53</v>
      </c>
      <c r="D3132" t="str">
        <f t="shared" si="48"/>
        <v>053</v>
      </c>
    </row>
    <row r="3133" spans="1:4" x14ac:dyDescent="0.25">
      <c r="A3133" t="s">
        <v>1829</v>
      </c>
      <c r="B3133">
        <v>54</v>
      </c>
      <c r="D3133" t="str">
        <f t="shared" si="48"/>
        <v>054</v>
      </c>
    </row>
    <row r="3134" spans="1:4" x14ac:dyDescent="0.25">
      <c r="A3134" t="s">
        <v>1829</v>
      </c>
      <c r="B3134">
        <v>55</v>
      </c>
      <c r="D3134" t="str">
        <f t="shared" si="48"/>
        <v>055</v>
      </c>
    </row>
    <row r="3135" spans="1:4" x14ac:dyDescent="0.25">
      <c r="A3135" t="s">
        <v>1829</v>
      </c>
      <c r="B3135">
        <v>56</v>
      </c>
      <c r="D3135" t="str">
        <f t="shared" si="48"/>
        <v>056</v>
      </c>
    </row>
    <row r="3136" spans="1:4" x14ac:dyDescent="0.25">
      <c r="A3136" t="s">
        <v>1829</v>
      </c>
      <c r="B3136">
        <v>57</v>
      </c>
      <c r="D3136" t="str">
        <f t="shared" si="48"/>
        <v>057</v>
      </c>
    </row>
    <row r="3137" spans="1:4" x14ac:dyDescent="0.25">
      <c r="A3137" t="s">
        <v>1829</v>
      </c>
      <c r="B3137">
        <v>58</v>
      </c>
      <c r="D3137" t="str">
        <f t="shared" si="48"/>
        <v>058</v>
      </c>
    </row>
    <row r="3138" spans="1:4" x14ac:dyDescent="0.25">
      <c r="A3138" t="s">
        <v>1829</v>
      </c>
      <c r="B3138">
        <v>59</v>
      </c>
      <c r="D3138" t="str">
        <f t="shared" si="48"/>
        <v>059</v>
      </c>
    </row>
    <row r="3139" spans="1:4" x14ac:dyDescent="0.25">
      <c r="A3139" t="s">
        <v>1829</v>
      </c>
      <c r="B3139">
        <v>60</v>
      </c>
      <c r="D3139" t="str">
        <f t="shared" ref="D3139:D3202" si="49">TEXT(B3139,"000")</f>
        <v>060</v>
      </c>
    </row>
    <row r="3140" spans="1:4" x14ac:dyDescent="0.25">
      <c r="A3140" t="s">
        <v>1829</v>
      </c>
      <c r="B3140">
        <v>61</v>
      </c>
      <c r="D3140" t="str">
        <f t="shared" si="49"/>
        <v>061</v>
      </c>
    </row>
    <row r="3141" spans="1:4" x14ac:dyDescent="0.25">
      <c r="A3141" t="s">
        <v>1829</v>
      </c>
      <c r="B3141">
        <v>62</v>
      </c>
      <c r="D3141" t="str">
        <f t="shared" si="49"/>
        <v>062</v>
      </c>
    </row>
    <row r="3142" spans="1:4" x14ac:dyDescent="0.25">
      <c r="A3142" t="s">
        <v>1829</v>
      </c>
      <c r="B3142">
        <v>63</v>
      </c>
      <c r="D3142" t="str">
        <f t="shared" si="49"/>
        <v>063</v>
      </c>
    </row>
    <row r="3143" spans="1:4" x14ac:dyDescent="0.25">
      <c r="A3143" t="s">
        <v>1829</v>
      </c>
      <c r="B3143">
        <v>64</v>
      </c>
      <c r="D3143" t="str">
        <f t="shared" si="49"/>
        <v>064</v>
      </c>
    </row>
    <row r="3144" spans="1:4" x14ac:dyDescent="0.25">
      <c r="A3144" t="s">
        <v>1829</v>
      </c>
      <c r="B3144">
        <v>65</v>
      </c>
      <c r="D3144" t="str">
        <f t="shared" si="49"/>
        <v>065</v>
      </c>
    </row>
    <row r="3145" spans="1:4" x14ac:dyDescent="0.25">
      <c r="A3145" t="s">
        <v>1829</v>
      </c>
      <c r="B3145">
        <v>66</v>
      </c>
      <c r="D3145" t="str">
        <f t="shared" si="49"/>
        <v>066</v>
      </c>
    </row>
    <row r="3146" spans="1:4" x14ac:dyDescent="0.25">
      <c r="A3146" t="s">
        <v>1829</v>
      </c>
      <c r="B3146">
        <v>67</v>
      </c>
      <c r="D3146" t="str">
        <f t="shared" si="49"/>
        <v>067</v>
      </c>
    </row>
    <row r="3147" spans="1:4" x14ac:dyDescent="0.25">
      <c r="A3147" t="s">
        <v>1829</v>
      </c>
      <c r="B3147">
        <v>68</v>
      </c>
      <c r="D3147" t="str">
        <f t="shared" si="49"/>
        <v>068</v>
      </c>
    </row>
    <row r="3148" spans="1:4" x14ac:dyDescent="0.25">
      <c r="A3148" t="s">
        <v>1829</v>
      </c>
      <c r="B3148">
        <v>69</v>
      </c>
      <c r="D3148" t="str">
        <f t="shared" si="49"/>
        <v>069</v>
      </c>
    </row>
    <row r="3149" spans="1:4" x14ac:dyDescent="0.25">
      <c r="A3149" t="s">
        <v>1829</v>
      </c>
      <c r="B3149">
        <v>70</v>
      </c>
      <c r="D3149" t="str">
        <f t="shared" si="49"/>
        <v>070</v>
      </c>
    </row>
    <row r="3150" spans="1:4" x14ac:dyDescent="0.25">
      <c r="A3150" t="s">
        <v>1829</v>
      </c>
      <c r="B3150">
        <v>71</v>
      </c>
      <c r="D3150" t="str">
        <f t="shared" si="49"/>
        <v>071</v>
      </c>
    </row>
    <row r="3151" spans="1:4" x14ac:dyDescent="0.25">
      <c r="A3151" t="s">
        <v>1829</v>
      </c>
      <c r="B3151">
        <v>72</v>
      </c>
      <c r="D3151" t="str">
        <f t="shared" si="49"/>
        <v>072</v>
      </c>
    </row>
    <row r="3152" spans="1:4" x14ac:dyDescent="0.25">
      <c r="A3152" t="s">
        <v>1829</v>
      </c>
      <c r="B3152">
        <v>73</v>
      </c>
      <c r="D3152" t="str">
        <f t="shared" si="49"/>
        <v>073</v>
      </c>
    </row>
    <row r="3153" spans="1:4" x14ac:dyDescent="0.25">
      <c r="A3153" t="s">
        <v>1829</v>
      </c>
      <c r="B3153">
        <v>74</v>
      </c>
      <c r="D3153" t="str">
        <f t="shared" si="49"/>
        <v>074</v>
      </c>
    </row>
    <row r="3154" spans="1:4" x14ac:dyDescent="0.25">
      <c r="A3154" t="s">
        <v>1829</v>
      </c>
      <c r="B3154">
        <v>75</v>
      </c>
      <c r="D3154" t="str">
        <f t="shared" si="49"/>
        <v>075</v>
      </c>
    </row>
    <row r="3155" spans="1:4" x14ac:dyDescent="0.25">
      <c r="A3155" t="s">
        <v>1829</v>
      </c>
      <c r="B3155">
        <v>76</v>
      </c>
      <c r="D3155" t="str">
        <f t="shared" si="49"/>
        <v>076</v>
      </c>
    </row>
    <row r="3156" spans="1:4" x14ac:dyDescent="0.25">
      <c r="A3156" t="s">
        <v>1829</v>
      </c>
      <c r="B3156">
        <v>77</v>
      </c>
      <c r="D3156" t="str">
        <f t="shared" si="49"/>
        <v>077</v>
      </c>
    </row>
    <row r="3157" spans="1:4" x14ac:dyDescent="0.25">
      <c r="A3157" t="s">
        <v>1829</v>
      </c>
      <c r="B3157">
        <v>78</v>
      </c>
      <c r="D3157" t="str">
        <f t="shared" si="49"/>
        <v>078</v>
      </c>
    </row>
    <row r="3158" spans="1:4" x14ac:dyDescent="0.25">
      <c r="A3158" t="s">
        <v>1829</v>
      </c>
      <c r="B3158">
        <v>79</v>
      </c>
      <c r="D3158" t="str">
        <f t="shared" si="49"/>
        <v>079</v>
      </c>
    </row>
    <row r="3159" spans="1:4" x14ac:dyDescent="0.25">
      <c r="A3159" t="s">
        <v>1829</v>
      </c>
      <c r="B3159">
        <v>80</v>
      </c>
      <c r="D3159" t="str">
        <f t="shared" si="49"/>
        <v>080</v>
      </c>
    </row>
    <row r="3160" spans="1:4" x14ac:dyDescent="0.25">
      <c r="A3160" t="s">
        <v>1829</v>
      </c>
      <c r="B3160">
        <v>81</v>
      </c>
      <c r="D3160" t="str">
        <f t="shared" si="49"/>
        <v>081</v>
      </c>
    </row>
    <row r="3161" spans="1:4" x14ac:dyDescent="0.25">
      <c r="A3161" t="s">
        <v>1829</v>
      </c>
      <c r="B3161">
        <v>82</v>
      </c>
      <c r="D3161" t="str">
        <f t="shared" si="49"/>
        <v>082</v>
      </c>
    </row>
    <row r="3162" spans="1:4" x14ac:dyDescent="0.25">
      <c r="A3162" t="s">
        <v>1829</v>
      </c>
      <c r="B3162">
        <v>83</v>
      </c>
      <c r="D3162" t="str">
        <f t="shared" si="49"/>
        <v>083</v>
      </c>
    </row>
    <row r="3163" spans="1:4" x14ac:dyDescent="0.25">
      <c r="A3163" t="s">
        <v>1829</v>
      </c>
      <c r="B3163">
        <v>84</v>
      </c>
      <c r="D3163" t="str">
        <f t="shared" si="49"/>
        <v>084</v>
      </c>
    </row>
    <row r="3164" spans="1:4" x14ac:dyDescent="0.25">
      <c r="A3164" t="s">
        <v>1829</v>
      </c>
      <c r="B3164">
        <v>85</v>
      </c>
      <c r="D3164" t="str">
        <f t="shared" si="49"/>
        <v>085</v>
      </c>
    </row>
    <row r="3165" spans="1:4" x14ac:dyDescent="0.25">
      <c r="A3165" t="s">
        <v>1829</v>
      </c>
      <c r="B3165">
        <v>86</v>
      </c>
      <c r="D3165" t="str">
        <f t="shared" si="49"/>
        <v>086</v>
      </c>
    </row>
    <row r="3166" spans="1:4" x14ac:dyDescent="0.25">
      <c r="A3166" t="s">
        <v>1829</v>
      </c>
      <c r="B3166">
        <v>87</v>
      </c>
      <c r="D3166" t="str">
        <f t="shared" si="49"/>
        <v>087</v>
      </c>
    </row>
    <row r="3167" spans="1:4" x14ac:dyDescent="0.25">
      <c r="A3167" t="s">
        <v>1829</v>
      </c>
      <c r="B3167">
        <v>88</v>
      </c>
      <c r="D3167" t="str">
        <f t="shared" si="49"/>
        <v>088</v>
      </c>
    </row>
    <row r="3168" spans="1:4" x14ac:dyDescent="0.25">
      <c r="A3168" t="s">
        <v>1829</v>
      </c>
      <c r="B3168">
        <v>89</v>
      </c>
      <c r="D3168" t="str">
        <f t="shared" si="49"/>
        <v>089</v>
      </c>
    </row>
    <row r="3169" spans="1:4" x14ac:dyDescent="0.25">
      <c r="A3169" t="s">
        <v>1829</v>
      </c>
      <c r="B3169">
        <v>90</v>
      </c>
      <c r="D3169" t="str">
        <f t="shared" si="49"/>
        <v>090</v>
      </c>
    </row>
    <row r="3170" spans="1:4" x14ac:dyDescent="0.25">
      <c r="A3170" t="s">
        <v>1829</v>
      </c>
      <c r="B3170">
        <v>91</v>
      </c>
      <c r="D3170" t="str">
        <f t="shared" si="49"/>
        <v>091</v>
      </c>
    </row>
    <row r="3171" spans="1:4" x14ac:dyDescent="0.25">
      <c r="A3171" t="s">
        <v>1829</v>
      </c>
      <c r="B3171">
        <v>92</v>
      </c>
      <c r="D3171" t="str">
        <f t="shared" si="49"/>
        <v>092</v>
      </c>
    </row>
    <row r="3172" spans="1:4" x14ac:dyDescent="0.25">
      <c r="A3172" t="s">
        <v>1829</v>
      </c>
      <c r="B3172">
        <v>93</v>
      </c>
      <c r="D3172" t="str">
        <f t="shared" si="49"/>
        <v>093</v>
      </c>
    </row>
    <row r="3173" spans="1:4" x14ac:dyDescent="0.25">
      <c r="A3173" t="s">
        <v>1829</v>
      </c>
      <c r="B3173">
        <v>94</v>
      </c>
      <c r="D3173" t="str">
        <f t="shared" si="49"/>
        <v>094</v>
      </c>
    </row>
    <row r="3174" spans="1:4" x14ac:dyDescent="0.25">
      <c r="A3174" t="s">
        <v>1829</v>
      </c>
      <c r="B3174">
        <v>95</v>
      </c>
      <c r="D3174" t="str">
        <f t="shared" si="49"/>
        <v>095</v>
      </c>
    </row>
    <row r="3175" spans="1:4" x14ac:dyDescent="0.25">
      <c r="A3175" t="s">
        <v>1829</v>
      </c>
      <c r="B3175">
        <v>96</v>
      </c>
      <c r="D3175" t="str">
        <f t="shared" si="49"/>
        <v>096</v>
      </c>
    </row>
    <row r="3176" spans="1:4" x14ac:dyDescent="0.25">
      <c r="A3176" t="s">
        <v>1829</v>
      </c>
      <c r="B3176">
        <v>97</v>
      </c>
      <c r="D3176" t="str">
        <f t="shared" si="49"/>
        <v>097</v>
      </c>
    </row>
    <row r="3177" spans="1:4" x14ac:dyDescent="0.25">
      <c r="A3177" t="s">
        <v>1829</v>
      </c>
      <c r="B3177">
        <v>98</v>
      </c>
      <c r="D3177" t="str">
        <f t="shared" si="49"/>
        <v>098</v>
      </c>
    </row>
    <row r="3178" spans="1:4" x14ac:dyDescent="0.25">
      <c r="A3178" t="s">
        <v>1829</v>
      </c>
      <c r="B3178">
        <v>99</v>
      </c>
      <c r="D3178" t="str">
        <f t="shared" si="49"/>
        <v>099</v>
      </c>
    </row>
    <row r="3179" spans="1:4" x14ac:dyDescent="0.25">
      <c r="A3179" t="s">
        <v>1829</v>
      </c>
      <c r="B3179">
        <v>100</v>
      </c>
      <c r="D3179" t="str">
        <f t="shared" si="49"/>
        <v>100</v>
      </c>
    </row>
    <row r="3180" spans="1:4" x14ac:dyDescent="0.25">
      <c r="A3180" t="s">
        <v>1829</v>
      </c>
      <c r="B3180">
        <v>101</v>
      </c>
      <c r="D3180" t="str">
        <f t="shared" si="49"/>
        <v>101</v>
      </c>
    </row>
    <row r="3181" spans="1:4" x14ac:dyDescent="0.25">
      <c r="A3181" t="s">
        <v>1829</v>
      </c>
      <c r="B3181">
        <v>102</v>
      </c>
      <c r="D3181" t="str">
        <f t="shared" si="49"/>
        <v>102</v>
      </c>
    </row>
    <row r="3182" spans="1:4" x14ac:dyDescent="0.25">
      <c r="A3182" t="s">
        <v>1829</v>
      </c>
      <c r="B3182">
        <v>103</v>
      </c>
      <c r="D3182" t="str">
        <f t="shared" si="49"/>
        <v>103</v>
      </c>
    </row>
    <row r="3183" spans="1:4" x14ac:dyDescent="0.25">
      <c r="A3183" t="s">
        <v>1829</v>
      </c>
      <c r="B3183">
        <v>104</v>
      </c>
      <c r="D3183" t="str">
        <f t="shared" si="49"/>
        <v>104</v>
      </c>
    </row>
    <row r="3184" spans="1:4" x14ac:dyDescent="0.25">
      <c r="A3184" t="s">
        <v>1829</v>
      </c>
      <c r="B3184">
        <v>105</v>
      </c>
      <c r="D3184" t="str">
        <f t="shared" si="49"/>
        <v>105</v>
      </c>
    </row>
    <row r="3185" spans="1:4" x14ac:dyDescent="0.25">
      <c r="A3185" t="s">
        <v>1829</v>
      </c>
      <c r="B3185">
        <v>106</v>
      </c>
      <c r="D3185" t="str">
        <f t="shared" si="49"/>
        <v>106</v>
      </c>
    </row>
    <row r="3186" spans="1:4" x14ac:dyDescent="0.25">
      <c r="A3186" t="s">
        <v>1829</v>
      </c>
      <c r="B3186">
        <v>107</v>
      </c>
      <c r="D3186" t="str">
        <f t="shared" si="49"/>
        <v>107</v>
      </c>
    </row>
    <row r="3187" spans="1:4" x14ac:dyDescent="0.25">
      <c r="A3187" t="s">
        <v>1829</v>
      </c>
      <c r="B3187">
        <v>108</v>
      </c>
      <c r="D3187" t="str">
        <f t="shared" si="49"/>
        <v>108</v>
      </c>
    </row>
    <row r="3188" spans="1:4" x14ac:dyDescent="0.25">
      <c r="A3188" t="s">
        <v>1829</v>
      </c>
      <c r="B3188">
        <v>109</v>
      </c>
      <c r="D3188" t="str">
        <f t="shared" si="49"/>
        <v>109</v>
      </c>
    </row>
    <row r="3189" spans="1:4" x14ac:dyDescent="0.25">
      <c r="A3189" t="s">
        <v>1829</v>
      </c>
      <c r="B3189">
        <v>110</v>
      </c>
      <c r="D3189" t="str">
        <f t="shared" si="49"/>
        <v>110</v>
      </c>
    </row>
    <row r="3190" spans="1:4" x14ac:dyDescent="0.25">
      <c r="A3190" t="s">
        <v>1829</v>
      </c>
      <c r="B3190">
        <v>111</v>
      </c>
      <c r="D3190" t="str">
        <f t="shared" si="49"/>
        <v>111</v>
      </c>
    </row>
    <row r="3191" spans="1:4" x14ac:dyDescent="0.25">
      <c r="A3191" t="s">
        <v>1829</v>
      </c>
      <c r="B3191">
        <v>112</v>
      </c>
      <c r="D3191" t="str">
        <f t="shared" si="49"/>
        <v>112</v>
      </c>
    </row>
    <row r="3192" spans="1:4" x14ac:dyDescent="0.25">
      <c r="A3192" t="s">
        <v>1829</v>
      </c>
      <c r="B3192">
        <v>113</v>
      </c>
      <c r="D3192" t="str">
        <f t="shared" si="49"/>
        <v>113</v>
      </c>
    </row>
    <row r="3193" spans="1:4" x14ac:dyDescent="0.25">
      <c r="A3193" t="s">
        <v>1829</v>
      </c>
      <c r="B3193">
        <v>114</v>
      </c>
      <c r="D3193" t="str">
        <f t="shared" si="49"/>
        <v>114</v>
      </c>
    </row>
    <row r="3194" spans="1:4" x14ac:dyDescent="0.25">
      <c r="A3194" t="s">
        <v>1829</v>
      </c>
      <c r="B3194">
        <v>115</v>
      </c>
      <c r="D3194" t="str">
        <f t="shared" si="49"/>
        <v>115</v>
      </c>
    </row>
    <row r="3195" spans="1:4" x14ac:dyDescent="0.25">
      <c r="A3195" t="s">
        <v>1829</v>
      </c>
      <c r="B3195">
        <v>116</v>
      </c>
      <c r="D3195" t="str">
        <f t="shared" si="49"/>
        <v>116</v>
      </c>
    </row>
    <row r="3196" spans="1:4" x14ac:dyDescent="0.25">
      <c r="A3196" t="s">
        <v>1829</v>
      </c>
      <c r="B3196">
        <v>117</v>
      </c>
      <c r="D3196" t="str">
        <f t="shared" si="49"/>
        <v>117</v>
      </c>
    </row>
    <row r="3197" spans="1:4" x14ac:dyDescent="0.25">
      <c r="A3197" t="s">
        <v>1829</v>
      </c>
      <c r="B3197">
        <v>118</v>
      </c>
      <c r="D3197" t="str">
        <f t="shared" si="49"/>
        <v>118</v>
      </c>
    </row>
    <row r="3198" spans="1:4" x14ac:dyDescent="0.25">
      <c r="A3198" t="s">
        <v>1829</v>
      </c>
      <c r="B3198">
        <v>119</v>
      </c>
      <c r="D3198" t="str">
        <f t="shared" si="49"/>
        <v>119</v>
      </c>
    </row>
    <row r="3199" spans="1:4" x14ac:dyDescent="0.25">
      <c r="A3199" t="s">
        <v>1829</v>
      </c>
      <c r="B3199">
        <v>120</v>
      </c>
      <c r="D3199" t="str">
        <f t="shared" si="49"/>
        <v>120</v>
      </c>
    </row>
    <row r="3200" spans="1:4" x14ac:dyDescent="0.25">
      <c r="A3200" t="s">
        <v>1829</v>
      </c>
      <c r="B3200">
        <v>121</v>
      </c>
      <c r="D3200" t="str">
        <f t="shared" si="49"/>
        <v>121</v>
      </c>
    </row>
    <row r="3201" spans="1:4" x14ac:dyDescent="0.25">
      <c r="A3201" t="s">
        <v>1829</v>
      </c>
      <c r="B3201">
        <v>122</v>
      </c>
      <c r="D3201" t="str">
        <f t="shared" si="49"/>
        <v>122</v>
      </c>
    </row>
    <row r="3202" spans="1:4" x14ac:dyDescent="0.25">
      <c r="A3202" t="s">
        <v>1829</v>
      </c>
      <c r="B3202">
        <v>123</v>
      </c>
      <c r="D3202" t="str">
        <f t="shared" si="49"/>
        <v>123</v>
      </c>
    </row>
    <row r="3203" spans="1:4" x14ac:dyDescent="0.25">
      <c r="A3203" t="s">
        <v>1829</v>
      </c>
      <c r="B3203">
        <v>124</v>
      </c>
      <c r="D3203" t="str">
        <f t="shared" ref="D3203:D3266" si="50">TEXT(B3203,"000")</f>
        <v>124</v>
      </c>
    </row>
    <row r="3204" spans="1:4" x14ac:dyDescent="0.25">
      <c r="A3204" t="s">
        <v>1829</v>
      </c>
      <c r="B3204">
        <v>125</v>
      </c>
      <c r="D3204" t="str">
        <f t="shared" si="50"/>
        <v>125</v>
      </c>
    </row>
    <row r="3205" spans="1:4" x14ac:dyDescent="0.25">
      <c r="A3205" t="s">
        <v>1829</v>
      </c>
      <c r="B3205">
        <v>126</v>
      </c>
      <c r="D3205" t="str">
        <f t="shared" si="50"/>
        <v>126</v>
      </c>
    </row>
    <row r="3206" spans="1:4" x14ac:dyDescent="0.25">
      <c r="A3206" t="s">
        <v>1829</v>
      </c>
      <c r="B3206">
        <v>127</v>
      </c>
      <c r="D3206" t="str">
        <f t="shared" si="50"/>
        <v>127</v>
      </c>
    </row>
    <row r="3207" spans="1:4" x14ac:dyDescent="0.25">
      <c r="A3207" t="s">
        <v>1829</v>
      </c>
      <c r="B3207">
        <v>128</v>
      </c>
      <c r="D3207" t="str">
        <f t="shared" si="50"/>
        <v>128</v>
      </c>
    </row>
    <row r="3208" spans="1:4" x14ac:dyDescent="0.25">
      <c r="A3208" t="s">
        <v>1829</v>
      </c>
      <c r="B3208">
        <v>129</v>
      </c>
      <c r="D3208" t="str">
        <f t="shared" si="50"/>
        <v>129</v>
      </c>
    </row>
    <row r="3209" spans="1:4" x14ac:dyDescent="0.25">
      <c r="A3209" t="s">
        <v>1829</v>
      </c>
      <c r="B3209">
        <v>130</v>
      </c>
      <c r="D3209" t="str">
        <f t="shared" si="50"/>
        <v>130</v>
      </c>
    </row>
    <row r="3210" spans="1:4" x14ac:dyDescent="0.25">
      <c r="A3210" t="s">
        <v>1829</v>
      </c>
      <c r="B3210">
        <v>131</v>
      </c>
      <c r="D3210" t="str">
        <f t="shared" si="50"/>
        <v>131</v>
      </c>
    </row>
    <row r="3211" spans="1:4" x14ac:dyDescent="0.25">
      <c r="A3211" t="s">
        <v>1829</v>
      </c>
      <c r="B3211">
        <v>132</v>
      </c>
      <c r="D3211" t="str">
        <f t="shared" si="50"/>
        <v>132</v>
      </c>
    </row>
    <row r="3212" spans="1:4" x14ac:dyDescent="0.25">
      <c r="A3212" t="s">
        <v>1829</v>
      </c>
      <c r="B3212">
        <v>999</v>
      </c>
      <c r="D3212" t="str">
        <f t="shared" si="50"/>
        <v>999</v>
      </c>
    </row>
    <row r="3213" spans="1:4" x14ac:dyDescent="0.25">
      <c r="A3213" t="s">
        <v>1833</v>
      </c>
      <c r="B3213">
        <v>1</v>
      </c>
      <c r="D3213" t="str">
        <f t="shared" si="50"/>
        <v>001</v>
      </c>
    </row>
    <row r="3214" spans="1:4" x14ac:dyDescent="0.25">
      <c r="A3214" t="s">
        <v>1833</v>
      </c>
      <c r="B3214">
        <v>2</v>
      </c>
      <c r="D3214" t="str">
        <f t="shared" si="50"/>
        <v>002</v>
      </c>
    </row>
    <row r="3215" spans="1:4" x14ac:dyDescent="0.25">
      <c r="A3215" t="s">
        <v>1833</v>
      </c>
      <c r="B3215">
        <v>3</v>
      </c>
      <c r="D3215" t="str">
        <f t="shared" si="50"/>
        <v>003</v>
      </c>
    </row>
    <row r="3216" spans="1:4" x14ac:dyDescent="0.25">
      <c r="A3216" t="s">
        <v>1833</v>
      </c>
      <c r="B3216">
        <v>4</v>
      </c>
      <c r="D3216" t="str">
        <f t="shared" si="50"/>
        <v>004</v>
      </c>
    </row>
    <row r="3217" spans="1:4" x14ac:dyDescent="0.25">
      <c r="A3217" t="s">
        <v>1833</v>
      </c>
      <c r="B3217">
        <v>5</v>
      </c>
      <c r="D3217" t="str">
        <f t="shared" si="50"/>
        <v>005</v>
      </c>
    </row>
    <row r="3218" spans="1:4" x14ac:dyDescent="0.25">
      <c r="A3218" t="s">
        <v>1833</v>
      </c>
      <c r="B3218">
        <v>6</v>
      </c>
      <c r="D3218" t="str">
        <f t="shared" si="50"/>
        <v>006</v>
      </c>
    </row>
    <row r="3219" spans="1:4" x14ac:dyDescent="0.25">
      <c r="A3219" t="s">
        <v>1833</v>
      </c>
      <c r="B3219">
        <v>7</v>
      </c>
      <c r="D3219" t="str">
        <f t="shared" si="50"/>
        <v>007</v>
      </c>
    </row>
    <row r="3220" spans="1:4" x14ac:dyDescent="0.25">
      <c r="A3220" t="s">
        <v>1833</v>
      </c>
      <c r="B3220">
        <v>8</v>
      </c>
      <c r="D3220" t="str">
        <f t="shared" si="50"/>
        <v>008</v>
      </c>
    </row>
    <row r="3221" spans="1:4" x14ac:dyDescent="0.25">
      <c r="A3221" t="s">
        <v>1833</v>
      </c>
      <c r="B3221">
        <v>9</v>
      </c>
      <c r="D3221" t="str">
        <f t="shared" si="50"/>
        <v>009</v>
      </c>
    </row>
    <row r="3222" spans="1:4" x14ac:dyDescent="0.25">
      <c r="A3222" t="s">
        <v>1833</v>
      </c>
      <c r="B3222">
        <v>10</v>
      </c>
      <c r="D3222" t="str">
        <f t="shared" si="50"/>
        <v>010</v>
      </c>
    </row>
    <row r="3223" spans="1:4" x14ac:dyDescent="0.25">
      <c r="A3223" t="s">
        <v>1833</v>
      </c>
      <c r="B3223">
        <v>11</v>
      </c>
      <c r="D3223" t="str">
        <f t="shared" si="50"/>
        <v>011</v>
      </c>
    </row>
    <row r="3224" spans="1:4" x14ac:dyDescent="0.25">
      <c r="A3224" t="s">
        <v>1833</v>
      </c>
      <c r="B3224">
        <v>12</v>
      </c>
      <c r="D3224" t="str">
        <f t="shared" si="50"/>
        <v>012</v>
      </c>
    </row>
    <row r="3225" spans="1:4" x14ac:dyDescent="0.25">
      <c r="A3225" t="s">
        <v>1833</v>
      </c>
      <c r="B3225">
        <v>13</v>
      </c>
      <c r="D3225" t="str">
        <f t="shared" si="50"/>
        <v>013</v>
      </c>
    </row>
    <row r="3226" spans="1:4" x14ac:dyDescent="0.25">
      <c r="A3226" t="s">
        <v>1833</v>
      </c>
      <c r="B3226">
        <v>14</v>
      </c>
      <c r="D3226" t="str">
        <f t="shared" si="50"/>
        <v>014</v>
      </c>
    </row>
    <row r="3227" spans="1:4" x14ac:dyDescent="0.25">
      <c r="A3227" t="s">
        <v>1833</v>
      </c>
      <c r="B3227">
        <v>15</v>
      </c>
      <c r="D3227" t="str">
        <f t="shared" si="50"/>
        <v>015</v>
      </c>
    </row>
    <row r="3228" spans="1:4" x14ac:dyDescent="0.25">
      <c r="A3228" t="s">
        <v>1833</v>
      </c>
      <c r="B3228">
        <v>16</v>
      </c>
      <c r="D3228" t="str">
        <f t="shared" si="50"/>
        <v>016</v>
      </c>
    </row>
    <row r="3229" spans="1:4" x14ac:dyDescent="0.25">
      <c r="A3229" t="s">
        <v>1833</v>
      </c>
      <c r="B3229">
        <v>17</v>
      </c>
      <c r="D3229" t="str">
        <f t="shared" si="50"/>
        <v>017</v>
      </c>
    </row>
    <row r="3230" spans="1:4" x14ac:dyDescent="0.25">
      <c r="A3230" t="s">
        <v>1833</v>
      </c>
      <c r="B3230">
        <v>18</v>
      </c>
      <c r="D3230" t="str">
        <f t="shared" si="50"/>
        <v>018</v>
      </c>
    </row>
    <row r="3231" spans="1:4" x14ac:dyDescent="0.25">
      <c r="A3231" t="s">
        <v>1833</v>
      </c>
      <c r="B3231">
        <v>19</v>
      </c>
      <c r="D3231" t="str">
        <f t="shared" si="50"/>
        <v>019</v>
      </c>
    </row>
    <row r="3232" spans="1:4" x14ac:dyDescent="0.25">
      <c r="A3232" t="s">
        <v>1833</v>
      </c>
      <c r="B3232">
        <v>20</v>
      </c>
      <c r="D3232" t="str">
        <f t="shared" si="50"/>
        <v>020</v>
      </c>
    </row>
    <row r="3233" spans="1:4" x14ac:dyDescent="0.25">
      <c r="A3233" t="s">
        <v>1833</v>
      </c>
      <c r="B3233">
        <v>21</v>
      </c>
      <c r="D3233" t="str">
        <f t="shared" si="50"/>
        <v>021</v>
      </c>
    </row>
    <row r="3234" spans="1:4" x14ac:dyDescent="0.25">
      <c r="A3234" t="s">
        <v>1833</v>
      </c>
      <c r="B3234">
        <v>22</v>
      </c>
      <c r="D3234" t="str">
        <f t="shared" si="50"/>
        <v>022</v>
      </c>
    </row>
    <row r="3235" spans="1:4" x14ac:dyDescent="0.25">
      <c r="A3235" t="s">
        <v>1833</v>
      </c>
      <c r="B3235">
        <v>23</v>
      </c>
      <c r="D3235" t="str">
        <f t="shared" si="50"/>
        <v>023</v>
      </c>
    </row>
    <row r="3236" spans="1:4" x14ac:dyDescent="0.25">
      <c r="A3236" t="s">
        <v>1833</v>
      </c>
      <c r="B3236">
        <v>24</v>
      </c>
      <c r="D3236" t="str">
        <f t="shared" si="50"/>
        <v>024</v>
      </c>
    </row>
    <row r="3237" spans="1:4" x14ac:dyDescent="0.25">
      <c r="A3237" t="s">
        <v>1833</v>
      </c>
      <c r="B3237">
        <v>25</v>
      </c>
      <c r="D3237" t="str">
        <f t="shared" si="50"/>
        <v>025</v>
      </c>
    </row>
    <row r="3238" spans="1:4" x14ac:dyDescent="0.25">
      <c r="A3238" t="s">
        <v>1833</v>
      </c>
      <c r="B3238">
        <v>26</v>
      </c>
      <c r="D3238" t="str">
        <f t="shared" si="50"/>
        <v>026</v>
      </c>
    </row>
    <row r="3239" spans="1:4" x14ac:dyDescent="0.25">
      <c r="A3239" t="s">
        <v>1833</v>
      </c>
      <c r="B3239">
        <v>27</v>
      </c>
      <c r="D3239" t="str">
        <f t="shared" si="50"/>
        <v>027</v>
      </c>
    </row>
    <row r="3240" spans="1:4" x14ac:dyDescent="0.25">
      <c r="A3240" t="s">
        <v>1833</v>
      </c>
      <c r="B3240">
        <v>28</v>
      </c>
      <c r="D3240" t="str">
        <f t="shared" si="50"/>
        <v>028</v>
      </c>
    </row>
    <row r="3241" spans="1:4" x14ac:dyDescent="0.25">
      <c r="A3241" t="s">
        <v>1833</v>
      </c>
      <c r="B3241">
        <v>29</v>
      </c>
      <c r="D3241" t="str">
        <f t="shared" si="50"/>
        <v>029</v>
      </c>
    </row>
    <row r="3242" spans="1:4" x14ac:dyDescent="0.25">
      <c r="A3242" t="s">
        <v>1833</v>
      </c>
      <c r="B3242">
        <v>30</v>
      </c>
      <c r="D3242" t="str">
        <f t="shared" si="50"/>
        <v>030</v>
      </c>
    </row>
    <row r="3243" spans="1:4" x14ac:dyDescent="0.25">
      <c r="A3243" t="s">
        <v>1833</v>
      </c>
      <c r="B3243">
        <v>31</v>
      </c>
      <c r="D3243" t="str">
        <f t="shared" si="50"/>
        <v>031</v>
      </c>
    </row>
    <row r="3244" spans="1:4" x14ac:dyDescent="0.25">
      <c r="A3244" t="s">
        <v>1833</v>
      </c>
      <c r="B3244">
        <v>32</v>
      </c>
      <c r="D3244" t="str">
        <f t="shared" si="50"/>
        <v>032</v>
      </c>
    </row>
    <row r="3245" spans="1:4" x14ac:dyDescent="0.25">
      <c r="A3245" t="s">
        <v>1833</v>
      </c>
      <c r="B3245">
        <v>33</v>
      </c>
      <c r="D3245" t="str">
        <f t="shared" si="50"/>
        <v>033</v>
      </c>
    </row>
    <row r="3246" spans="1:4" x14ac:dyDescent="0.25">
      <c r="A3246" t="s">
        <v>1833</v>
      </c>
      <c r="B3246">
        <v>34</v>
      </c>
      <c r="D3246" t="str">
        <f t="shared" si="50"/>
        <v>034</v>
      </c>
    </row>
    <row r="3247" spans="1:4" x14ac:dyDescent="0.25">
      <c r="A3247" t="s">
        <v>1833</v>
      </c>
      <c r="B3247">
        <v>35</v>
      </c>
      <c r="D3247" t="str">
        <f t="shared" si="50"/>
        <v>035</v>
      </c>
    </row>
    <row r="3248" spans="1:4" x14ac:dyDescent="0.25">
      <c r="A3248" t="s">
        <v>1833</v>
      </c>
      <c r="B3248">
        <v>36</v>
      </c>
      <c r="D3248" t="str">
        <f t="shared" si="50"/>
        <v>036</v>
      </c>
    </row>
    <row r="3249" spans="1:4" x14ac:dyDescent="0.25">
      <c r="A3249" t="s">
        <v>1833</v>
      </c>
      <c r="B3249">
        <v>37</v>
      </c>
      <c r="D3249" t="str">
        <f t="shared" si="50"/>
        <v>037</v>
      </c>
    </row>
    <row r="3250" spans="1:4" x14ac:dyDescent="0.25">
      <c r="A3250" t="s">
        <v>1833</v>
      </c>
      <c r="B3250">
        <v>38</v>
      </c>
      <c r="D3250" t="str">
        <f t="shared" si="50"/>
        <v>038</v>
      </c>
    </row>
    <row r="3251" spans="1:4" x14ac:dyDescent="0.25">
      <c r="A3251" t="s">
        <v>1833</v>
      </c>
      <c r="B3251">
        <v>39</v>
      </c>
      <c r="D3251" t="str">
        <f t="shared" si="50"/>
        <v>039</v>
      </c>
    </row>
    <row r="3252" spans="1:4" x14ac:dyDescent="0.25">
      <c r="A3252" t="s">
        <v>1833</v>
      </c>
      <c r="B3252">
        <v>40</v>
      </c>
      <c r="D3252" t="str">
        <f t="shared" si="50"/>
        <v>040</v>
      </c>
    </row>
    <row r="3253" spans="1:4" x14ac:dyDescent="0.25">
      <c r="A3253" t="s">
        <v>1833</v>
      </c>
      <c r="B3253">
        <v>41</v>
      </c>
      <c r="D3253" t="str">
        <f t="shared" si="50"/>
        <v>041</v>
      </c>
    </row>
    <row r="3254" spans="1:4" x14ac:dyDescent="0.25">
      <c r="A3254" t="s">
        <v>1833</v>
      </c>
      <c r="B3254">
        <v>42</v>
      </c>
      <c r="D3254" t="str">
        <f t="shared" si="50"/>
        <v>042</v>
      </c>
    </row>
    <row r="3255" spans="1:4" x14ac:dyDescent="0.25">
      <c r="A3255" t="s">
        <v>1833</v>
      </c>
      <c r="B3255">
        <v>43</v>
      </c>
      <c r="D3255" t="str">
        <f t="shared" si="50"/>
        <v>043</v>
      </c>
    </row>
    <row r="3256" spans="1:4" x14ac:dyDescent="0.25">
      <c r="A3256" t="s">
        <v>1833</v>
      </c>
      <c r="B3256">
        <v>44</v>
      </c>
      <c r="D3256" t="str">
        <f t="shared" si="50"/>
        <v>044</v>
      </c>
    </row>
    <row r="3257" spans="1:4" x14ac:dyDescent="0.25">
      <c r="A3257" t="s">
        <v>1833</v>
      </c>
      <c r="B3257">
        <v>45</v>
      </c>
      <c r="D3257" t="str">
        <f t="shared" si="50"/>
        <v>045</v>
      </c>
    </row>
    <row r="3258" spans="1:4" x14ac:dyDescent="0.25">
      <c r="A3258" t="s">
        <v>1833</v>
      </c>
      <c r="B3258">
        <v>46</v>
      </c>
      <c r="D3258" t="str">
        <f t="shared" si="50"/>
        <v>046</v>
      </c>
    </row>
    <row r="3259" spans="1:4" x14ac:dyDescent="0.25">
      <c r="A3259" t="s">
        <v>1833</v>
      </c>
      <c r="B3259">
        <v>47</v>
      </c>
      <c r="D3259" t="str">
        <f t="shared" si="50"/>
        <v>047</v>
      </c>
    </row>
    <row r="3260" spans="1:4" x14ac:dyDescent="0.25">
      <c r="A3260" t="s">
        <v>1833</v>
      </c>
      <c r="B3260">
        <v>48</v>
      </c>
      <c r="D3260" t="str">
        <f t="shared" si="50"/>
        <v>048</v>
      </c>
    </row>
    <row r="3261" spans="1:4" x14ac:dyDescent="0.25">
      <c r="A3261" t="s">
        <v>1833</v>
      </c>
      <c r="B3261">
        <v>49</v>
      </c>
      <c r="D3261" t="str">
        <f t="shared" si="50"/>
        <v>049</v>
      </c>
    </row>
    <row r="3262" spans="1:4" x14ac:dyDescent="0.25">
      <c r="A3262" t="s">
        <v>1833</v>
      </c>
      <c r="B3262">
        <v>50</v>
      </c>
      <c r="D3262" t="str">
        <f t="shared" si="50"/>
        <v>050</v>
      </c>
    </row>
    <row r="3263" spans="1:4" x14ac:dyDescent="0.25">
      <c r="A3263" t="s">
        <v>1833</v>
      </c>
      <c r="B3263">
        <v>51</v>
      </c>
      <c r="D3263" t="str">
        <f t="shared" si="50"/>
        <v>051</v>
      </c>
    </row>
    <row r="3264" spans="1:4" x14ac:dyDescent="0.25">
      <c r="A3264" t="s">
        <v>1833</v>
      </c>
      <c r="B3264">
        <v>52</v>
      </c>
      <c r="D3264" t="str">
        <f t="shared" si="50"/>
        <v>052</v>
      </c>
    </row>
    <row r="3265" spans="1:4" x14ac:dyDescent="0.25">
      <c r="A3265" t="s">
        <v>1833</v>
      </c>
      <c r="B3265">
        <v>53</v>
      </c>
      <c r="D3265" t="str">
        <f t="shared" si="50"/>
        <v>053</v>
      </c>
    </row>
    <row r="3266" spans="1:4" x14ac:dyDescent="0.25">
      <c r="A3266" t="s">
        <v>1833</v>
      </c>
      <c r="B3266">
        <v>54</v>
      </c>
      <c r="D3266" t="str">
        <f t="shared" si="50"/>
        <v>054</v>
      </c>
    </row>
    <row r="3267" spans="1:4" x14ac:dyDescent="0.25">
      <c r="A3267" t="s">
        <v>1833</v>
      </c>
      <c r="B3267">
        <v>55</v>
      </c>
      <c r="D3267" t="str">
        <f t="shared" ref="D3267:D3330" si="51">TEXT(B3267,"000")</f>
        <v>055</v>
      </c>
    </row>
    <row r="3268" spans="1:4" x14ac:dyDescent="0.25">
      <c r="A3268" t="s">
        <v>1833</v>
      </c>
      <c r="B3268">
        <v>56</v>
      </c>
      <c r="D3268" t="str">
        <f t="shared" si="51"/>
        <v>056</v>
      </c>
    </row>
    <row r="3269" spans="1:4" x14ac:dyDescent="0.25">
      <c r="A3269" t="s">
        <v>1833</v>
      </c>
      <c r="B3269">
        <v>57</v>
      </c>
      <c r="D3269" t="str">
        <f t="shared" si="51"/>
        <v>057</v>
      </c>
    </row>
    <row r="3270" spans="1:4" x14ac:dyDescent="0.25">
      <c r="A3270" t="s">
        <v>1833</v>
      </c>
      <c r="B3270">
        <v>58</v>
      </c>
      <c r="D3270" t="str">
        <f t="shared" si="51"/>
        <v>058</v>
      </c>
    </row>
    <row r="3271" spans="1:4" x14ac:dyDescent="0.25">
      <c r="A3271" t="s">
        <v>1833</v>
      </c>
      <c r="B3271">
        <v>59</v>
      </c>
      <c r="D3271" t="str">
        <f t="shared" si="51"/>
        <v>059</v>
      </c>
    </row>
    <row r="3272" spans="1:4" x14ac:dyDescent="0.25">
      <c r="A3272" t="s">
        <v>1833</v>
      </c>
      <c r="B3272">
        <v>60</v>
      </c>
      <c r="D3272" t="str">
        <f t="shared" si="51"/>
        <v>060</v>
      </c>
    </row>
    <row r="3273" spans="1:4" x14ac:dyDescent="0.25">
      <c r="A3273" t="s">
        <v>1833</v>
      </c>
      <c r="B3273">
        <v>61</v>
      </c>
      <c r="D3273" t="str">
        <f t="shared" si="51"/>
        <v>061</v>
      </c>
    </row>
    <row r="3274" spans="1:4" x14ac:dyDescent="0.25">
      <c r="A3274" t="s">
        <v>1833</v>
      </c>
      <c r="B3274">
        <v>62</v>
      </c>
      <c r="D3274" t="str">
        <f t="shared" si="51"/>
        <v>062</v>
      </c>
    </row>
    <row r="3275" spans="1:4" x14ac:dyDescent="0.25">
      <c r="A3275" t="s">
        <v>1833</v>
      </c>
      <c r="B3275">
        <v>63</v>
      </c>
      <c r="D3275" t="str">
        <f t="shared" si="51"/>
        <v>063</v>
      </c>
    </row>
    <row r="3276" spans="1:4" x14ac:dyDescent="0.25">
      <c r="A3276" t="s">
        <v>1833</v>
      </c>
      <c r="B3276">
        <v>64</v>
      </c>
      <c r="D3276" t="str">
        <f t="shared" si="51"/>
        <v>064</v>
      </c>
    </row>
    <row r="3277" spans="1:4" x14ac:dyDescent="0.25">
      <c r="A3277" t="s">
        <v>1833</v>
      </c>
      <c r="B3277">
        <v>65</v>
      </c>
      <c r="D3277" t="str">
        <f t="shared" si="51"/>
        <v>065</v>
      </c>
    </row>
    <row r="3278" spans="1:4" x14ac:dyDescent="0.25">
      <c r="A3278" t="s">
        <v>1833</v>
      </c>
      <c r="B3278">
        <v>66</v>
      </c>
      <c r="D3278" t="str">
        <f t="shared" si="51"/>
        <v>066</v>
      </c>
    </row>
    <row r="3279" spans="1:4" x14ac:dyDescent="0.25">
      <c r="A3279" t="s">
        <v>1833</v>
      </c>
      <c r="B3279">
        <v>67</v>
      </c>
      <c r="D3279" t="str">
        <f t="shared" si="51"/>
        <v>067</v>
      </c>
    </row>
    <row r="3280" spans="1:4" x14ac:dyDescent="0.25">
      <c r="A3280" t="s">
        <v>1833</v>
      </c>
      <c r="B3280">
        <v>68</v>
      </c>
      <c r="D3280" t="str">
        <f t="shared" si="51"/>
        <v>068</v>
      </c>
    </row>
    <row r="3281" spans="1:4" x14ac:dyDescent="0.25">
      <c r="A3281" t="s">
        <v>1833</v>
      </c>
      <c r="B3281">
        <v>69</v>
      </c>
      <c r="D3281" t="str">
        <f t="shared" si="51"/>
        <v>069</v>
      </c>
    </row>
    <row r="3282" spans="1:4" x14ac:dyDescent="0.25">
      <c r="A3282" t="s">
        <v>1833</v>
      </c>
      <c r="B3282">
        <v>70</v>
      </c>
      <c r="D3282" t="str">
        <f t="shared" si="51"/>
        <v>070</v>
      </c>
    </row>
    <row r="3283" spans="1:4" x14ac:dyDescent="0.25">
      <c r="A3283" t="s">
        <v>1833</v>
      </c>
      <c r="B3283">
        <v>71</v>
      </c>
      <c r="D3283" t="str">
        <f t="shared" si="51"/>
        <v>071</v>
      </c>
    </row>
    <row r="3284" spans="1:4" x14ac:dyDescent="0.25">
      <c r="A3284" t="s">
        <v>1833</v>
      </c>
      <c r="B3284">
        <v>72</v>
      </c>
      <c r="D3284" t="str">
        <f t="shared" si="51"/>
        <v>072</v>
      </c>
    </row>
    <row r="3285" spans="1:4" x14ac:dyDescent="0.25">
      <c r="A3285" t="s">
        <v>1833</v>
      </c>
      <c r="B3285">
        <v>73</v>
      </c>
      <c r="D3285" t="str">
        <f t="shared" si="51"/>
        <v>073</v>
      </c>
    </row>
    <row r="3286" spans="1:4" x14ac:dyDescent="0.25">
      <c r="A3286" t="s">
        <v>1833</v>
      </c>
      <c r="B3286">
        <v>74</v>
      </c>
      <c r="D3286" t="str">
        <f t="shared" si="51"/>
        <v>074</v>
      </c>
    </row>
    <row r="3287" spans="1:4" x14ac:dyDescent="0.25">
      <c r="A3287" t="s">
        <v>1833</v>
      </c>
      <c r="B3287">
        <v>75</v>
      </c>
      <c r="D3287" t="str">
        <f t="shared" si="51"/>
        <v>075</v>
      </c>
    </row>
    <row r="3288" spans="1:4" x14ac:dyDescent="0.25">
      <c r="A3288" t="s">
        <v>1833</v>
      </c>
      <c r="B3288">
        <v>76</v>
      </c>
      <c r="D3288" t="str">
        <f t="shared" si="51"/>
        <v>076</v>
      </c>
    </row>
    <row r="3289" spans="1:4" x14ac:dyDescent="0.25">
      <c r="A3289" t="s">
        <v>1833</v>
      </c>
      <c r="B3289">
        <v>77</v>
      </c>
      <c r="D3289" t="str">
        <f t="shared" si="51"/>
        <v>077</v>
      </c>
    </row>
    <row r="3290" spans="1:4" x14ac:dyDescent="0.25">
      <c r="A3290" t="s">
        <v>1833</v>
      </c>
      <c r="B3290">
        <v>78</v>
      </c>
      <c r="D3290" t="str">
        <f t="shared" si="51"/>
        <v>078</v>
      </c>
    </row>
    <row r="3291" spans="1:4" x14ac:dyDescent="0.25">
      <c r="A3291" t="s">
        <v>1833</v>
      </c>
      <c r="B3291">
        <v>79</v>
      </c>
      <c r="D3291" t="str">
        <f t="shared" si="51"/>
        <v>079</v>
      </c>
    </row>
    <row r="3292" spans="1:4" x14ac:dyDescent="0.25">
      <c r="A3292" t="s">
        <v>1833</v>
      </c>
      <c r="B3292">
        <v>80</v>
      </c>
      <c r="D3292" t="str">
        <f t="shared" si="51"/>
        <v>080</v>
      </c>
    </row>
    <row r="3293" spans="1:4" x14ac:dyDescent="0.25">
      <c r="A3293" t="s">
        <v>1833</v>
      </c>
      <c r="B3293">
        <v>81</v>
      </c>
      <c r="D3293" t="str">
        <f t="shared" si="51"/>
        <v>081</v>
      </c>
    </row>
    <row r="3294" spans="1:4" x14ac:dyDescent="0.25">
      <c r="A3294" t="s">
        <v>1833</v>
      </c>
      <c r="B3294">
        <v>82</v>
      </c>
      <c r="D3294" t="str">
        <f t="shared" si="51"/>
        <v>082</v>
      </c>
    </row>
    <row r="3295" spans="1:4" x14ac:dyDescent="0.25">
      <c r="A3295" t="s">
        <v>1833</v>
      </c>
      <c r="B3295">
        <v>83</v>
      </c>
      <c r="D3295" t="str">
        <f t="shared" si="51"/>
        <v>083</v>
      </c>
    </row>
    <row r="3296" spans="1:4" x14ac:dyDescent="0.25">
      <c r="A3296" t="s">
        <v>1833</v>
      </c>
      <c r="B3296">
        <v>84</v>
      </c>
      <c r="D3296" t="str">
        <f t="shared" si="51"/>
        <v>084</v>
      </c>
    </row>
    <row r="3297" spans="1:4" x14ac:dyDescent="0.25">
      <c r="A3297" t="s">
        <v>1833</v>
      </c>
      <c r="B3297">
        <v>85</v>
      </c>
      <c r="D3297" t="str">
        <f t="shared" si="51"/>
        <v>085</v>
      </c>
    </row>
    <row r="3298" spans="1:4" x14ac:dyDescent="0.25">
      <c r="A3298" t="s">
        <v>1833</v>
      </c>
      <c r="B3298">
        <v>86</v>
      </c>
      <c r="D3298" t="str">
        <f t="shared" si="51"/>
        <v>086</v>
      </c>
    </row>
    <row r="3299" spans="1:4" x14ac:dyDescent="0.25">
      <c r="A3299" t="s">
        <v>1833</v>
      </c>
      <c r="B3299">
        <v>87</v>
      </c>
      <c r="D3299" t="str">
        <f t="shared" si="51"/>
        <v>087</v>
      </c>
    </row>
    <row r="3300" spans="1:4" x14ac:dyDescent="0.25">
      <c r="A3300" t="s">
        <v>1833</v>
      </c>
      <c r="B3300">
        <v>88</v>
      </c>
      <c r="D3300" t="str">
        <f t="shared" si="51"/>
        <v>088</v>
      </c>
    </row>
    <row r="3301" spans="1:4" x14ac:dyDescent="0.25">
      <c r="A3301" t="s">
        <v>1833</v>
      </c>
      <c r="B3301">
        <v>89</v>
      </c>
      <c r="D3301" t="str">
        <f t="shared" si="51"/>
        <v>089</v>
      </c>
    </row>
    <row r="3302" spans="1:4" x14ac:dyDescent="0.25">
      <c r="A3302" t="s">
        <v>1833</v>
      </c>
      <c r="B3302">
        <v>90</v>
      </c>
      <c r="D3302" t="str">
        <f t="shared" si="51"/>
        <v>090</v>
      </c>
    </row>
    <row r="3303" spans="1:4" x14ac:dyDescent="0.25">
      <c r="A3303" t="s">
        <v>1833</v>
      </c>
      <c r="B3303">
        <v>91</v>
      </c>
      <c r="D3303" t="str">
        <f t="shared" si="51"/>
        <v>091</v>
      </c>
    </row>
    <row r="3304" spans="1:4" x14ac:dyDescent="0.25">
      <c r="A3304" t="s">
        <v>1833</v>
      </c>
      <c r="B3304">
        <v>92</v>
      </c>
      <c r="D3304" t="str">
        <f t="shared" si="51"/>
        <v>092</v>
      </c>
    </row>
    <row r="3305" spans="1:4" x14ac:dyDescent="0.25">
      <c r="A3305" t="s">
        <v>1833</v>
      </c>
      <c r="B3305">
        <v>93</v>
      </c>
      <c r="D3305" t="str">
        <f t="shared" si="51"/>
        <v>093</v>
      </c>
    </row>
    <row r="3306" spans="1:4" x14ac:dyDescent="0.25">
      <c r="A3306" t="s">
        <v>1833</v>
      </c>
      <c r="B3306">
        <v>94</v>
      </c>
      <c r="D3306" t="str">
        <f t="shared" si="51"/>
        <v>094</v>
      </c>
    </row>
    <row r="3307" spans="1:4" x14ac:dyDescent="0.25">
      <c r="A3307" t="s">
        <v>1833</v>
      </c>
      <c r="B3307">
        <v>95</v>
      </c>
      <c r="D3307" t="str">
        <f t="shared" si="51"/>
        <v>095</v>
      </c>
    </row>
    <row r="3308" spans="1:4" x14ac:dyDescent="0.25">
      <c r="A3308" t="s">
        <v>1833</v>
      </c>
      <c r="B3308">
        <v>96</v>
      </c>
      <c r="D3308" t="str">
        <f t="shared" si="51"/>
        <v>096</v>
      </c>
    </row>
    <row r="3309" spans="1:4" x14ac:dyDescent="0.25">
      <c r="A3309" t="s">
        <v>1833</v>
      </c>
      <c r="B3309">
        <v>97</v>
      </c>
      <c r="D3309" t="str">
        <f t="shared" si="51"/>
        <v>097</v>
      </c>
    </row>
    <row r="3310" spans="1:4" x14ac:dyDescent="0.25">
      <c r="A3310" t="s">
        <v>1833</v>
      </c>
      <c r="B3310">
        <v>98</v>
      </c>
      <c r="D3310" t="str">
        <f t="shared" si="51"/>
        <v>098</v>
      </c>
    </row>
    <row r="3311" spans="1:4" x14ac:dyDescent="0.25">
      <c r="A3311" t="s">
        <v>1833</v>
      </c>
      <c r="B3311">
        <v>99</v>
      </c>
      <c r="D3311" t="str">
        <f t="shared" si="51"/>
        <v>099</v>
      </c>
    </row>
    <row r="3312" spans="1:4" x14ac:dyDescent="0.25">
      <c r="A3312" t="s">
        <v>1833</v>
      </c>
      <c r="B3312">
        <v>100</v>
      </c>
      <c r="D3312" t="str">
        <f t="shared" si="51"/>
        <v>100</v>
      </c>
    </row>
    <row r="3313" spans="1:4" x14ac:dyDescent="0.25">
      <c r="A3313" t="s">
        <v>1833</v>
      </c>
      <c r="B3313">
        <v>101</v>
      </c>
      <c r="D3313" t="str">
        <f t="shared" si="51"/>
        <v>101</v>
      </c>
    </row>
    <row r="3314" spans="1:4" x14ac:dyDescent="0.25">
      <c r="A3314" t="s">
        <v>1833</v>
      </c>
      <c r="B3314">
        <v>102</v>
      </c>
      <c r="D3314" t="str">
        <f t="shared" si="51"/>
        <v>102</v>
      </c>
    </row>
    <row r="3315" spans="1:4" x14ac:dyDescent="0.25">
      <c r="A3315" t="s">
        <v>1833</v>
      </c>
      <c r="B3315">
        <v>103</v>
      </c>
      <c r="D3315" t="str">
        <f t="shared" si="51"/>
        <v>103</v>
      </c>
    </row>
    <row r="3316" spans="1:4" x14ac:dyDescent="0.25">
      <c r="A3316" t="s">
        <v>1833</v>
      </c>
      <c r="B3316">
        <v>104</v>
      </c>
      <c r="D3316" t="str">
        <f t="shared" si="51"/>
        <v>104</v>
      </c>
    </row>
    <row r="3317" spans="1:4" x14ac:dyDescent="0.25">
      <c r="A3317" t="s">
        <v>1833</v>
      </c>
      <c r="B3317">
        <v>105</v>
      </c>
      <c r="D3317" t="str">
        <f t="shared" si="51"/>
        <v>105</v>
      </c>
    </row>
    <row r="3318" spans="1:4" x14ac:dyDescent="0.25">
      <c r="A3318" t="s">
        <v>1833</v>
      </c>
      <c r="B3318">
        <v>106</v>
      </c>
      <c r="D3318" t="str">
        <f t="shared" si="51"/>
        <v>106</v>
      </c>
    </row>
    <row r="3319" spans="1:4" x14ac:dyDescent="0.25">
      <c r="A3319" t="s">
        <v>1833</v>
      </c>
      <c r="B3319">
        <v>107</v>
      </c>
      <c r="D3319" t="str">
        <f t="shared" si="51"/>
        <v>107</v>
      </c>
    </row>
    <row r="3320" spans="1:4" x14ac:dyDescent="0.25">
      <c r="A3320" t="s">
        <v>1833</v>
      </c>
      <c r="B3320">
        <v>108</v>
      </c>
      <c r="D3320" t="str">
        <f t="shared" si="51"/>
        <v>108</v>
      </c>
    </row>
    <row r="3321" spans="1:4" x14ac:dyDescent="0.25">
      <c r="A3321" t="s">
        <v>1833</v>
      </c>
      <c r="B3321">
        <v>109</v>
      </c>
      <c r="D3321" t="str">
        <f t="shared" si="51"/>
        <v>109</v>
      </c>
    </row>
    <row r="3322" spans="1:4" x14ac:dyDescent="0.25">
      <c r="A3322" t="s">
        <v>1833</v>
      </c>
      <c r="B3322">
        <v>110</v>
      </c>
      <c r="D3322" t="str">
        <f t="shared" si="51"/>
        <v>110</v>
      </c>
    </row>
    <row r="3323" spans="1:4" x14ac:dyDescent="0.25">
      <c r="A3323" t="s">
        <v>1833</v>
      </c>
      <c r="B3323">
        <v>111</v>
      </c>
      <c r="D3323" t="str">
        <f t="shared" si="51"/>
        <v>111</v>
      </c>
    </row>
    <row r="3324" spans="1:4" x14ac:dyDescent="0.25">
      <c r="A3324" t="s">
        <v>1833</v>
      </c>
      <c r="B3324">
        <v>112</v>
      </c>
      <c r="D3324" t="str">
        <f t="shared" si="51"/>
        <v>112</v>
      </c>
    </row>
    <row r="3325" spans="1:4" x14ac:dyDescent="0.25">
      <c r="A3325" t="s">
        <v>1833</v>
      </c>
      <c r="B3325">
        <v>113</v>
      </c>
      <c r="D3325" t="str">
        <f t="shared" si="51"/>
        <v>113</v>
      </c>
    </row>
    <row r="3326" spans="1:4" x14ac:dyDescent="0.25">
      <c r="A3326" t="s">
        <v>1833</v>
      </c>
      <c r="B3326">
        <v>114</v>
      </c>
      <c r="D3326" t="str">
        <f t="shared" si="51"/>
        <v>114</v>
      </c>
    </row>
    <row r="3327" spans="1:4" x14ac:dyDescent="0.25">
      <c r="A3327" t="s">
        <v>1833</v>
      </c>
      <c r="B3327">
        <v>115</v>
      </c>
      <c r="D3327" t="str">
        <f t="shared" si="51"/>
        <v>115</v>
      </c>
    </row>
    <row r="3328" spans="1:4" x14ac:dyDescent="0.25">
      <c r="A3328" t="s">
        <v>1833</v>
      </c>
      <c r="B3328">
        <v>116</v>
      </c>
      <c r="D3328" t="str">
        <f t="shared" si="51"/>
        <v>116</v>
      </c>
    </row>
    <row r="3329" spans="1:4" x14ac:dyDescent="0.25">
      <c r="A3329" t="s">
        <v>1833</v>
      </c>
      <c r="B3329">
        <v>117</v>
      </c>
      <c r="D3329" t="str">
        <f t="shared" si="51"/>
        <v>117</v>
      </c>
    </row>
    <row r="3330" spans="1:4" x14ac:dyDescent="0.25">
      <c r="A3330" t="s">
        <v>1833</v>
      </c>
      <c r="B3330">
        <v>118</v>
      </c>
      <c r="D3330" t="str">
        <f t="shared" si="51"/>
        <v>118</v>
      </c>
    </row>
    <row r="3331" spans="1:4" x14ac:dyDescent="0.25">
      <c r="A3331" t="s">
        <v>1833</v>
      </c>
      <c r="B3331">
        <v>119</v>
      </c>
      <c r="D3331" t="str">
        <f t="shared" ref="D3331:D3394" si="52">TEXT(B3331,"000")</f>
        <v>119</v>
      </c>
    </row>
    <row r="3332" spans="1:4" x14ac:dyDescent="0.25">
      <c r="A3332" t="s">
        <v>1833</v>
      </c>
      <c r="B3332">
        <v>120</v>
      </c>
      <c r="D3332" t="str">
        <f t="shared" si="52"/>
        <v>120</v>
      </c>
    </row>
    <row r="3333" spans="1:4" x14ac:dyDescent="0.25">
      <c r="A3333" t="s">
        <v>1833</v>
      </c>
      <c r="B3333">
        <v>121</v>
      </c>
      <c r="D3333" t="str">
        <f t="shared" si="52"/>
        <v>121</v>
      </c>
    </row>
    <row r="3334" spans="1:4" x14ac:dyDescent="0.25">
      <c r="A3334" t="s">
        <v>1833</v>
      </c>
      <c r="B3334">
        <v>122</v>
      </c>
      <c r="D3334" t="str">
        <f t="shared" si="52"/>
        <v>122</v>
      </c>
    </row>
    <row r="3335" spans="1:4" x14ac:dyDescent="0.25">
      <c r="A3335" t="s">
        <v>1833</v>
      </c>
      <c r="B3335">
        <v>123</v>
      </c>
      <c r="D3335" t="str">
        <f t="shared" si="52"/>
        <v>123</v>
      </c>
    </row>
    <row r="3336" spans="1:4" x14ac:dyDescent="0.25">
      <c r="A3336" t="s">
        <v>1833</v>
      </c>
      <c r="B3336">
        <v>124</v>
      </c>
      <c r="D3336" t="str">
        <f t="shared" si="52"/>
        <v>124</v>
      </c>
    </row>
    <row r="3337" spans="1:4" x14ac:dyDescent="0.25">
      <c r="A3337" t="s">
        <v>1833</v>
      </c>
      <c r="B3337">
        <v>125</v>
      </c>
      <c r="D3337" t="str">
        <f t="shared" si="52"/>
        <v>125</v>
      </c>
    </row>
    <row r="3338" spans="1:4" x14ac:dyDescent="0.25">
      <c r="A3338" t="s">
        <v>1833</v>
      </c>
      <c r="B3338">
        <v>126</v>
      </c>
      <c r="D3338" t="str">
        <f t="shared" si="52"/>
        <v>126</v>
      </c>
    </row>
    <row r="3339" spans="1:4" x14ac:dyDescent="0.25">
      <c r="A3339" t="s">
        <v>1833</v>
      </c>
      <c r="B3339">
        <v>127</v>
      </c>
      <c r="D3339" t="str">
        <f t="shared" si="52"/>
        <v>127</v>
      </c>
    </row>
    <row r="3340" spans="1:4" x14ac:dyDescent="0.25">
      <c r="A3340" t="s">
        <v>1833</v>
      </c>
      <c r="B3340">
        <v>128</v>
      </c>
      <c r="D3340" t="str">
        <f t="shared" si="52"/>
        <v>128</v>
      </c>
    </row>
    <row r="3341" spans="1:4" x14ac:dyDescent="0.25">
      <c r="A3341" t="s">
        <v>1833</v>
      </c>
      <c r="B3341">
        <v>129</v>
      </c>
      <c r="D3341" t="str">
        <f t="shared" si="52"/>
        <v>129</v>
      </c>
    </row>
    <row r="3342" spans="1:4" x14ac:dyDescent="0.25">
      <c r="A3342" t="s">
        <v>1833</v>
      </c>
      <c r="B3342">
        <v>130</v>
      </c>
      <c r="D3342" t="str">
        <f t="shared" si="52"/>
        <v>130</v>
      </c>
    </row>
    <row r="3343" spans="1:4" x14ac:dyDescent="0.25">
      <c r="A3343" t="s">
        <v>1833</v>
      </c>
      <c r="B3343">
        <v>131</v>
      </c>
      <c r="D3343" t="str">
        <f t="shared" si="52"/>
        <v>131</v>
      </c>
    </row>
    <row r="3344" spans="1:4" x14ac:dyDescent="0.25">
      <c r="A3344" t="s">
        <v>1833</v>
      </c>
      <c r="B3344">
        <v>132</v>
      </c>
      <c r="D3344" t="str">
        <f t="shared" si="52"/>
        <v>132</v>
      </c>
    </row>
    <row r="3345" spans="1:4" x14ac:dyDescent="0.25">
      <c r="A3345" t="s">
        <v>1833</v>
      </c>
      <c r="B3345">
        <v>133</v>
      </c>
      <c r="D3345" t="str">
        <f t="shared" si="52"/>
        <v>133</v>
      </c>
    </row>
    <row r="3346" spans="1:4" x14ac:dyDescent="0.25">
      <c r="A3346" t="s">
        <v>1833</v>
      </c>
      <c r="B3346">
        <v>134</v>
      </c>
      <c r="D3346" t="str">
        <f t="shared" si="52"/>
        <v>134</v>
      </c>
    </row>
    <row r="3347" spans="1:4" x14ac:dyDescent="0.25">
      <c r="A3347" t="s">
        <v>1833</v>
      </c>
      <c r="B3347">
        <v>135</v>
      </c>
      <c r="D3347" t="str">
        <f t="shared" si="52"/>
        <v>135</v>
      </c>
    </row>
    <row r="3348" spans="1:4" x14ac:dyDescent="0.25">
      <c r="A3348" t="s">
        <v>1833</v>
      </c>
      <c r="B3348">
        <v>136</v>
      </c>
      <c r="D3348" t="str">
        <f t="shared" si="52"/>
        <v>136</v>
      </c>
    </row>
    <row r="3349" spans="1:4" x14ac:dyDescent="0.25">
      <c r="A3349" t="s">
        <v>1833</v>
      </c>
      <c r="B3349">
        <v>137</v>
      </c>
      <c r="D3349" t="str">
        <f t="shared" si="52"/>
        <v>137</v>
      </c>
    </row>
    <row r="3350" spans="1:4" x14ac:dyDescent="0.25">
      <c r="A3350" t="s">
        <v>1833</v>
      </c>
      <c r="B3350">
        <v>138</v>
      </c>
      <c r="D3350" t="str">
        <f t="shared" si="52"/>
        <v>138</v>
      </c>
    </row>
    <row r="3351" spans="1:4" x14ac:dyDescent="0.25">
      <c r="A3351" t="s">
        <v>1833</v>
      </c>
      <c r="B3351">
        <v>139</v>
      </c>
      <c r="D3351" t="str">
        <f t="shared" si="52"/>
        <v>139</v>
      </c>
    </row>
    <row r="3352" spans="1:4" x14ac:dyDescent="0.25">
      <c r="A3352" t="s">
        <v>1833</v>
      </c>
      <c r="B3352">
        <v>140</v>
      </c>
      <c r="D3352" t="str">
        <f t="shared" si="52"/>
        <v>140</v>
      </c>
    </row>
    <row r="3353" spans="1:4" x14ac:dyDescent="0.25">
      <c r="A3353" t="s">
        <v>1833</v>
      </c>
      <c r="B3353">
        <v>141</v>
      </c>
      <c r="D3353" t="str">
        <f t="shared" si="52"/>
        <v>141</v>
      </c>
    </row>
    <row r="3354" spans="1:4" x14ac:dyDescent="0.25">
      <c r="A3354" t="s">
        <v>1833</v>
      </c>
      <c r="B3354">
        <v>142</v>
      </c>
      <c r="D3354" t="str">
        <f t="shared" si="52"/>
        <v>142</v>
      </c>
    </row>
    <row r="3355" spans="1:4" x14ac:dyDescent="0.25">
      <c r="A3355" t="s">
        <v>1833</v>
      </c>
      <c r="B3355">
        <v>143</v>
      </c>
      <c r="D3355" t="str">
        <f t="shared" si="52"/>
        <v>143</v>
      </c>
    </row>
    <row r="3356" spans="1:4" x14ac:dyDescent="0.25">
      <c r="A3356" t="s">
        <v>1833</v>
      </c>
      <c r="B3356">
        <v>144</v>
      </c>
      <c r="D3356" t="str">
        <f t="shared" si="52"/>
        <v>144</v>
      </c>
    </row>
    <row r="3357" spans="1:4" x14ac:dyDescent="0.25">
      <c r="A3357" t="s">
        <v>1833</v>
      </c>
      <c r="B3357">
        <v>145</v>
      </c>
      <c r="D3357" t="str">
        <f t="shared" si="52"/>
        <v>145</v>
      </c>
    </row>
    <row r="3358" spans="1:4" x14ac:dyDescent="0.25">
      <c r="A3358" t="s">
        <v>1833</v>
      </c>
      <c r="B3358">
        <v>146</v>
      </c>
      <c r="D3358" t="str">
        <f t="shared" si="52"/>
        <v>146</v>
      </c>
    </row>
    <row r="3359" spans="1:4" x14ac:dyDescent="0.25">
      <c r="A3359" t="s">
        <v>1833</v>
      </c>
      <c r="B3359">
        <v>147</v>
      </c>
      <c r="D3359" t="str">
        <f t="shared" si="52"/>
        <v>147</v>
      </c>
    </row>
    <row r="3360" spans="1:4" x14ac:dyDescent="0.25">
      <c r="A3360" t="s">
        <v>1833</v>
      </c>
      <c r="B3360">
        <v>148</v>
      </c>
      <c r="D3360" t="str">
        <f t="shared" si="52"/>
        <v>148</v>
      </c>
    </row>
    <row r="3361" spans="1:4" x14ac:dyDescent="0.25">
      <c r="A3361" t="s">
        <v>1833</v>
      </c>
      <c r="B3361">
        <v>149</v>
      </c>
      <c r="D3361" t="str">
        <f t="shared" si="52"/>
        <v>149</v>
      </c>
    </row>
    <row r="3362" spans="1:4" x14ac:dyDescent="0.25">
      <c r="A3362" t="s">
        <v>1833</v>
      </c>
      <c r="B3362">
        <v>150</v>
      </c>
      <c r="D3362" t="str">
        <f t="shared" si="52"/>
        <v>150</v>
      </c>
    </row>
    <row r="3363" spans="1:4" x14ac:dyDescent="0.25">
      <c r="A3363" t="s">
        <v>1833</v>
      </c>
      <c r="B3363">
        <v>151</v>
      </c>
      <c r="D3363" t="str">
        <f t="shared" si="52"/>
        <v>151</v>
      </c>
    </row>
    <row r="3364" spans="1:4" x14ac:dyDescent="0.25">
      <c r="A3364" t="s">
        <v>1833</v>
      </c>
      <c r="B3364">
        <v>152</v>
      </c>
      <c r="D3364" t="str">
        <f t="shared" si="52"/>
        <v>152</v>
      </c>
    </row>
    <row r="3365" spans="1:4" x14ac:dyDescent="0.25">
      <c r="A3365" t="s">
        <v>1833</v>
      </c>
      <c r="B3365">
        <v>153</v>
      </c>
      <c r="D3365" t="str">
        <f t="shared" si="52"/>
        <v>153</v>
      </c>
    </row>
    <row r="3366" spans="1:4" x14ac:dyDescent="0.25">
      <c r="A3366" t="s">
        <v>1833</v>
      </c>
      <c r="B3366">
        <v>154</v>
      </c>
      <c r="D3366" t="str">
        <f t="shared" si="52"/>
        <v>154</v>
      </c>
    </row>
    <row r="3367" spans="1:4" x14ac:dyDescent="0.25">
      <c r="A3367" t="s">
        <v>1833</v>
      </c>
      <c r="B3367">
        <v>155</v>
      </c>
      <c r="D3367" t="str">
        <f t="shared" si="52"/>
        <v>155</v>
      </c>
    </row>
    <row r="3368" spans="1:4" x14ac:dyDescent="0.25">
      <c r="A3368" t="s">
        <v>1833</v>
      </c>
      <c r="B3368">
        <v>156</v>
      </c>
      <c r="D3368" t="str">
        <f t="shared" si="52"/>
        <v>156</v>
      </c>
    </row>
    <row r="3369" spans="1:4" x14ac:dyDescent="0.25">
      <c r="A3369" t="s">
        <v>1833</v>
      </c>
      <c r="B3369">
        <v>157</v>
      </c>
      <c r="D3369" t="str">
        <f t="shared" si="52"/>
        <v>157</v>
      </c>
    </row>
    <row r="3370" spans="1:4" x14ac:dyDescent="0.25">
      <c r="A3370" t="s">
        <v>1833</v>
      </c>
      <c r="B3370">
        <v>158</v>
      </c>
      <c r="D3370" t="str">
        <f t="shared" si="52"/>
        <v>158</v>
      </c>
    </row>
    <row r="3371" spans="1:4" x14ac:dyDescent="0.25">
      <c r="A3371" t="s">
        <v>1833</v>
      </c>
      <c r="B3371">
        <v>999</v>
      </c>
      <c r="D3371" t="str">
        <f t="shared" si="52"/>
        <v>999</v>
      </c>
    </row>
    <row r="3372" spans="1:4" x14ac:dyDescent="0.25">
      <c r="A3372" t="s">
        <v>1837</v>
      </c>
      <c r="B3372">
        <v>1</v>
      </c>
      <c r="D3372" t="str">
        <f t="shared" si="52"/>
        <v>001</v>
      </c>
    </row>
    <row r="3373" spans="1:4" x14ac:dyDescent="0.25">
      <c r="A3373" t="s">
        <v>1837</v>
      </c>
      <c r="B3373">
        <v>2</v>
      </c>
      <c r="D3373" t="str">
        <f t="shared" si="52"/>
        <v>002</v>
      </c>
    </row>
    <row r="3374" spans="1:4" x14ac:dyDescent="0.25">
      <c r="A3374" t="s">
        <v>1837</v>
      </c>
      <c r="B3374">
        <v>3</v>
      </c>
      <c r="D3374" t="str">
        <f t="shared" si="52"/>
        <v>003</v>
      </c>
    </row>
    <row r="3375" spans="1:4" x14ac:dyDescent="0.25">
      <c r="A3375" t="s">
        <v>1837</v>
      </c>
      <c r="B3375">
        <v>4</v>
      </c>
      <c r="D3375" t="str">
        <f t="shared" si="52"/>
        <v>004</v>
      </c>
    </row>
    <row r="3376" spans="1:4" x14ac:dyDescent="0.25">
      <c r="A3376" t="s">
        <v>1837</v>
      </c>
      <c r="B3376">
        <v>5</v>
      </c>
      <c r="D3376" t="str">
        <f t="shared" si="52"/>
        <v>005</v>
      </c>
    </row>
    <row r="3377" spans="1:4" x14ac:dyDescent="0.25">
      <c r="A3377" t="s">
        <v>1837</v>
      </c>
      <c r="B3377">
        <v>6</v>
      </c>
      <c r="D3377" t="str">
        <f t="shared" si="52"/>
        <v>006</v>
      </c>
    </row>
    <row r="3378" spans="1:4" x14ac:dyDescent="0.25">
      <c r="A3378" t="s">
        <v>1837</v>
      </c>
      <c r="B3378">
        <v>7</v>
      </c>
      <c r="D3378" t="str">
        <f t="shared" si="52"/>
        <v>007</v>
      </c>
    </row>
    <row r="3379" spans="1:4" x14ac:dyDescent="0.25">
      <c r="A3379" t="s">
        <v>1837</v>
      </c>
      <c r="B3379">
        <v>8</v>
      </c>
      <c r="D3379" t="str">
        <f t="shared" si="52"/>
        <v>008</v>
      </c>
    </row>
    <row r="3380" spans="1:4" x14ac:dyDescent="0.25">
      <c r="A3380" t="s">
        <v>1837</v>
      </c>
      <c r="B3380">
        <v>9</v>
      </c>
      <c r="D3380" t="str">
        <f t="shared" si="52"/>
        <v>009</v>
      </c>
    </row>
    <row r="3381" spans="1:4" x14ac:dyDescent="0.25">
      <c r="A3381" t="s">
        <v>1837</v>
      </c>
      <c r="B3381">
        <v>10</v>
      </c>
      <c r="D3381" t="str">
        <f t="shared" si="52"/>
        <v>010</v>
      </c>
    </row>
    <row r="3382" spans="1:4" x14ac:dyDescent="0.25">
      <c r="A3382" t="s">
        <v>1837</v>
      </c>
      <c r="B3382">
        <v>11</v>
      </c>
      <c r="D3382" t="str">
        <f t="shared" si="52"/>
        <v>011</v>
      </c>
    </row>
    <row r="3383" spans="1:4" x14ac:dyDescent="0.25">
      <c r="A3383" t="s">
        <v>1837</v>
      </c>
      <c r="B3383">
        <v>12</v>
      </c>
      <c r="D3383" t="str">
        <f t="shared" si="52"/>
        <v>012</v>
      </c>
    </row>
    <row r="3384" spans="1:4" x14ac:dyDescent="0.25">
      <c r="A3384" t="s">
        <v>1837</v>
      </c>
      <c r="B3384">
        <v>13</v>
      </c>
      <c r="D3384" t="str">
        <f t="shared" si="52"/>
        <v>013</v>
      </c>
    </row>
    <row r="3385" spans="1:4" x14ac:dyDescent="0.25">
      <c r="A3385" t="s">
        <v>1837</v>
      </c>
      <c r="B3385">
        <v>14</v>
      </c>
      <c r="D3385" t="str">
        <f t="shared" si="52"/>
        <v>014</v>
      </c>
    </row>
    <row r="3386" spans="1:4" x14ac:dyDescent="0.25">
      <c r="A3386" t="s">
        <v>1837</v>
      </c>
      <c r="B3386">
        <v>15</v>
      </c>
      <c r="D3386" t="str">
        <f t="shared" si="52"/>
        <v>015</v>
      </c>
    </row>
    <row r="3387" spans="1:4" x14ac:dyDescent="0.25">
      <c r="A3387" t="s">
        <v>1837</v>
      </c>
      <c r="B3387">
        <v>16</v>
      </c>
      <c r="D3387" t="str">
        <f t="shared" si="52"/>
        <v>016</v>
      </c>
    </row>
    <row r="3388" spans="1:4" x14ac:dyDescent="0.25">
      <c r="A3388" t="s">
        <v>1837</v>
      </c>
      <c r="B3388">
        <v>17</v>
      </c>
      <c r="D3388" t="str">
        <f t="shared" si="52"/>
        <v>017</v>
      </c>
    </row>
    <row r="3389" spans="1:4" x14ac:dyDescent="0.25">
      <c r="A3389" t="s">
        <v>1837</v>
      </c>
      <c r="B3389">
        <v>18</v>
      </c>
      <c r="D3389" t="str">
        <f t="shared" si="52"/>
        <v>018</v>
      </c>
    </row>
    <row r="3390" spans="1:4" x14ac:dyDescent="0.25">
      <c r="A3390" t="s">
        <v>1837</v>
      </c>
      <c r="B3390">
        <v>19</v>
      </c>
      <c r="D3390" t="str">
        <f t="shared" si="52"/>
        <v>019</v>
      </c>
    </row>
    <row r="3391" spans="1:4" x14ac:dyDescent="0.25">
      <c r="A3391" t="s">
        <v>1837</v>
      </c>
      <c r="B3391">
        <v>20</v>
      </c>
      <c r="D3391" t="str">
        <f t="shared" si="52"/>
        <v>020</v>
      </c>
    </row>
    <row r="3392" spans="1:4" x14ac:dyDescent="0.25">
      <c r="A3392" t="s">
        <v>1837</v>
      </c>
      <c r="B3392">
        <v>21</v>
      </c>
      <c r="D3392" t="str">
        <f t="shared" si="52"/>
        <v>021</v>
      </c>
    </row>
    <row r="3393" spans="1:4" x14ac:dyDescent="0.25">
      <c r="A3393" t="s">
        <v>1837</v>
      </c>
      <c r="B3393">
        <v>22</v>
      </c>
      <c r="D3393" t="str">
        <f t="shared" si="52"/>
        <v>022</v>
      </c>
    </row>
    <row r="3394" spans="1:4" x14ac:dyDescent="0.25">
      <c r="A3394" t="s">
        <v>1837</v>
      </c>
      <c r="B3394">
        <v>23</v>
      </c>
      <c r="D3394" t="str">
        <f t="shared" si="52"/>
        <v>023</v>
      </c>
    </row>
    <row r="3395" spans="1:4" x14ac:dyDescent="0.25">
      <c r="A3395" t="s">
        <v>1837</v>
      </c>
      <c r="B3395">
        <v>24</v>
      </c>
      <c r="D3395" t="str">
        <f t="shared" ref="D3395:D3458" si="53">TEXT(B3395,"000")</f>
        <v>024</v>
      </c>
    </row>
    <row r="3396" spans="1:4" x14ac:dyDescent="0.25">
      <c r="A3396" t="s">
        <v>1837</v>
      </c>
      <c r="B3396">
        <v>25</v>
      </c>
      <c r="D3396" t="str">
        <f t="shared" si="53"/>
        <v>025</v>
      </c>
    </row>
    <row r="3397" spans="1:4" x14ac:dyDescent="0.25">
      <c r="A3397" t="s">
        <v>1837</v>
      </c>
      <c r="B3397">
        <v>26</v>
      </c>
      <c r="D3397" t="str">
        <f t="shared" si="53"/>
        <v>026</v>
      </c>
    </row>
    <row r="3398" spans="1:4" x14ac:dyDescent="0.25">
      <c r="A3398" t="s">
        <v>1837</v>
      </c>
      <c r="B3398">
        <v>27</v>
      </c>
      <c r="D3398" t="str">
        <f t="shared" si="53"/>
        <v>027</v>
      </c>
    </row>
    <row r="3399" spans="1:4" x14ac:dyDescent="0.25">
      <c r="A3399" t="s">
        <v>1837</v>
      </c>
      <c r="B3399">
        <v>28</v>
      </c>
      <c r="D3399" t="str">
        <f t="shared" si="53"/>
        <v>028</v>
      </c>
    </row>
    <row r="3400" spans="1:4" x14ac:dyDescent="0.25">
      <c r="A3400" t="s">
        <v>1837</v>
      </c>
      <c r="B3400">
        <v>29</v>
      </c>
      <c r="D3400" t="str">
        <f t="shared" si="53"/>
        <v>029</v>
      </c>
    </row>
    <row r="3401" spans="1:4" x14ac:dyDescent="0.25">
      <c r="A3401" t="s">
        <v>1837</v>
      </c>
      <c r="B3401">
        <v>30</v>
      </c>
      <c r="D3401" t="str">
        <f t="shared" si="53"/>
        <v>030</v>
      </c>
    </row>
    <row r="3402" spans="1:4" x14ac:dyDescent="0.25">
      <c r="A3402" t="s">
        <v>1837</v>
      </c>
      <c r="B3402">
        <v>31</v>
      </c>
      <c r="D3402" t="str">
        <f t="shared" si="53"/>
        <v>031</v>
      </c>
    </row>
    <row r="3403" spans="1:4" x14ac:dyDescent="0.25">
      <c r="A3403" t="s">
        <v>1837</v>
      </c>
      <c r="B3403">
        <v>32</v>
      </c>
      <c r="D3403" t="str">
        <f t="shared" si="53"/>
        <v>032</v>
      </c>
    </row>
    <row r="3404" spans="1:4" x14ac:dyDescent="0.25">
      <c r="A3404" t="s">
        <v>1837</v>
      </c>
      <c r="B3404">
        <v>33</v>
      </c>
      <c r="D3404" t="str">
        <f t="shared" si="53"/>
        <v>033</v>
      </c>
    </row>
    <row r="3405" spans="1:4" x14ac:dyDescent="0.25">
      <c r="A3405" t="s">
        <v>1837</v>
      </c>
      <c r="B3405">
        <v>34</v>
      </c>
      <c r="D3405" t="str">
        <f t="shared" si="53"/>
        <v>034</v>
      </c>
    </row>
    <row r="3406" spans="1:4" x14ac:dyDescent="0.25">
      <c r="A3406" t="s">
        <v>1837</v>
      </c>
      <c r="B3406">
        <v>35</v>
      </c>
      <c r="D3406" t="str">
        <f t="shared" si="53"/>
        <v>035</v>
      </c>
    </row>
    <row r="3407" spans="1:4" x14ac:dyDescent="0.25">
      <c r="A3407" t="s">
        <v>1837</v>
      </c>
      <c r="B3407">
        <v>36</v>
      </c>
      <c r="D3407" t="str">
        <f t="shared" si="53"/>
        <v>036</v>
      </c>
    </row>
    <row r="3408" spans="1:4" x14ac:dyDescent="0.25">
      <c r="A3408" t="s">
        <v>1837</v>
      </c>
      <c r="B3408">
        <v>37</v>
      </c>
      <c r="D3408" t="str">
        <f t="shared" si="53"/>
        <v>037</v>
      </c>
    </row>
    <row r="3409" spans="1:4" x14ac:dyDescent="0.25">
      <c r="A3409" t="s">
        <v>1837</v>
      </c>
      <c r="B3409">
        <v>38</v>
      </c>
      <c r="D3409" t="str">
        <f t="shared" si="53"/>
        <v>038</v>
      </c>
    </row>
    <row r="3410" spans="1:4" x14ac:dyDescent="0.25">
      <c r="A3410" t="s">
        <v>1837</v>
      </c>
      <c r="B3410">
        <v>39</v>
      </c>
      <c r="D3410" t="str">
        <f t="shared" si="53"/>
        <v>039</v>
      </c>
    </row>
    <row r="3411" spans="1:4" x14ac:dyDescent="0.25">
      <c r="A3411" t="s">
        <v>1837</v>
      </c>
      <c r="B3411">
        <v>40</v>
      </c>
      <c r="D3411" t="str">
        <f t="shared" si="53"/>
        <v>040</v>
      </c>
    </row>
    <row r="3412" spans="1:4" x14ac:dyDescent="0.25">
      <c r="A3412" t="s">
        <v>1837</v>
      </c>
      <c r="B3412">
        <v>41</v>
      </c>
      <c r="D3412" t="str">
        <f t="shared" si="53"/>
        <v>041</v>
      </c>
    </row>
    <row r="3413" spans="1:4" x14ac:dyDescent="0.25">
      <c r="A3413" t="s">
        <v>1837</v>
      </c>
      <c r="B3413">
        <v>42</v>
      </c>
      <c r="D3413" t="str">
        <f t="shared" si="53"/>
        <v>042</v>
      </c>
    </row>
    <row r="3414" spans="1:4" x14ac:dyDescent="0.25">
      <c r="A3414" t="s">
        <v>1837</v>
      </c>
      <c r="B3414">
        <v>43</v>
      </c>
      <c r="D3414" t="str">
        <f t="shared" si="53"/>
        <v>043</v>
      </c>
    </row>
    <row r="3415" spans="1:4" x14ac:dyDescent="0.25">
      <c r="A3415" t="s">
        <v>1837</v>
      </c>
      <c r="B3415">
        <v>44</v>
      </c>
      <c r="D3415" t="str">
        <f t="shared" si="53"/>
        <v>044</v>
      </c>
    </row>
    <row r="3416" spans="1:4" x14ac:dyDescent="0.25">
      <c r="A3416" t="s">
        <v>1837</v>
      </c>
      <c r="B3416">
        <v>45</v>
      </c>
      <c r="D3416" t="str">
        <f t="shared" si="53"/>
        <v>045</v>
      </c>
    </row>
    <row r="3417" spans="1:4" x14ac:dyDescent="0.25">
      <c r="A3417" t="s">
        <v>1837</v>
      </c>
      <c r="B3417">
        <v>46</v>
      </c>
      <c r="D3417" t="str">
        <f t="shared" si="53"/>
        <v>046</v>
      </c>
    </row>
    <row r="3418" spans="1:4" x14ac:dyDescent="0.25">
      <c r="A3418" t="s">
        <v>1837</v>
      </c>
      <c r="B3418">
        <v>47</v>
      </c>
      <c r="D3418" t="str">
        <f t="shared" si="53"/>
        <v>047</v>
      </c>
    </row>
    <row r="3419" spans="1:4" x14ac:dyDescent="0.25">
      <c r="A3419" t="s">
        <v>1837</v>
      </c>
      <c r="B3419">
        <v>48</v>
      </c>
      <c r="D3419" t="str">
        <f t="shared" si="53"/>
        <v>048</v>
      </c>
    </row>
    <row r="3420" spans="1:4" x14ac:dyDescent="0.25">
      <c r="A3420" t="s">
        <v>1837</v>
      </c>
      <c r="B3420">
        <v>49</v>
      </c>
      <c r="D3420" t="str">
        <f t="shared" si="53"/>
        <v>049</v>
      </c>
    </row>
    <row r="3421" spans="1:4" x14ac:dyDescent="0.25">
      <c r="A3421" t="s">
        <v>1837</v>
      </c>
      <c r="B3421">
        <v>50</v>
      </c>
      <c r="D3421" t="str">
        <f t="shared" si="53"/>
        <v>050</v>
      </c>
    </row>
    <row r="3422" spans="1:4" x14ac:dyDescent="0.25">
      <c r="A3422" t="s">
        <v>1837</v>
      </c>
      <c r="B3422">
        <v>51</v>
      </c>
      <c r="D3422" t="str">
        <f t="shared" si="53"/>
        <v>051</v>
      </c>
    </row>
    <row r="3423" spans="1:4" x14ac:dyDescent="0.25">
      <c r="A3423" t="s">
        <v>1837</v>
      </c>
      <c r="B3423">
        <v>52</v>
      </c>
      <c r="D3423" t="str">
        <f t="shared" si="53"/>
        <v>052</v>
      </c>
    </row>
    <row r="3424" spans="1:4" x14ac:dyDescent="0.25">
      <c r="A3424" t="s">
        <v>1837</v>
      </c>
      <c r="B3424">
        <v>53</v>
      </c>
      <c r="D3424" t="str">
        <f t="shared" si="53"/>
        <v>053</v>
      </c>
    </row>
    <row r="3425" spans="1:4" x14ac:dyDescent="0.25">
      <c r="A3425" t="s">
        <v>1837</v>
      </c>
      <c r="B3425">
        <v>54</v>
      </c>
      <c r="D3425" t="str">
        <f t="shared" si="53"/>
        <v>054</v>
      </c>
    </row>
    <row r="3426" spans="1:4" x14ac:dyDescent="0.25">
      <c r="A3426" t="s">
        <v>1837</v>
      </c>
      <c r="B3426">
        <v>55</v>
      </c>
      <c r="D3426" t="str">
        <f t="shared" si="53"/>
        <v>055</v>
      </c>
    </row>
    <row r="3427" spans="1:4" x14ac:dyDescent="0.25">
      <c r="A3427" t="s">
        <v>1837</v>
      </c>
      <c r="B3427">
        <v>56</v>
      </c>
      <c r="D3427" t="str">
        <f t="shared" si="53"/>
        <v>056</v>
      </c>
    </row>
    <row r="3428" spans="1:4" x14ac:dyDescent="0.25">
      <c r="A3428" t="s">
        <v>1837</v>
      </c>
      <c r="B3428">
        <v>57</v>
      </c>
      <c r="D3428" t="str">
        <f t="shared" si="53"/>
        <v>057</v>
      </c>
    </row>
    <row r="3429" spans="1:4" x14ac:dyDescent="0.25">
      <c r="A3429" t="s">
        <v>1837</v>
      </c>
      <c r="B3429">
        <v>58</v>
      </c>
      <c r="D3429" t="str">
        <f t="shared" si="53"/>
        <v>058</v>
      </c>
    </row>
    <row r="3430" spans="1:4" x14ac:dyDescent="0.25">
      <c r="A3430" t="s">
        <v>1837</v>
      </c>
      <c r="B3430">
        <v>59</v>
      </c>
      <c r="D3430" t="str">
        <f t="shared" si="53"/>
        <v>059</v>
      </c>
    </row>
    <row r="3431" spans="1:4" x14ac:dyDescent="0.25">
      <c r="A3431" t="s">
        <v>1837</v>
      </c>
      <c r="B3431">
        <v>60</v>
      </c>
      <c r="D3431" t="str">
        <f t="shared" si="53"/>
        <v>060</v>
      </c>
    </row>
    <row r="3432" spans="1:4" x14ac:dyDescent="0.25">
      <c r="A3432" t="s">
        <v>1837</v>
      </c>
      <c r="B3432">
        <v>61</v>
      </c>
      <c r="D3432" t="str">
        <f t="shared" si="53"/>
        <v>061</v>
      </c>
    </row>
    <row r="3433" spans="1:4" x14ac:dyDescent="0.25">
      <c r="A3433" t="s">
        <v>1837</v>
      </c>
      <c r="B3433">
        <v>62</v>
      </c>
      <c r="D3433" t="str">
        <f t="shared" si="53"/>
        <v>062</v>
      </c>
    </row>
    <row r="3434" spans="1:4" x14ac:dyDescent="0.25">
      <c r="A3434" t="s">
        <v>1837</v>
      </c>
      <c r="B3434">
        <v>63</v>
      </c>
      <c r="D3434" t="str">
        <f t="shared" si="53"/>
        <v>063</v>
      </c>
    </row>
    <row r="3435" spans="1:4" x14ac:dyDescent="0.25">
      <c r="A3435" t="s">
        <v>1837</v>
      </c>
      <c r="B3435">
        <v>64</v>
      </c>
      <c r="D3435" t="str">
        <f t="shared" si="53"/>
        <v>064</v>
      </c>
    </row>
    <row r="3436" spans="1:4" x14ac:dyDescent="0.25">
      <c r="A3436" t="s">
        <v>1837</v>
      </c>
      <c r="B3436">
        <v>65</v>
      </c>
      <c r="D3436" t="str">
        <f t="shared" si="53"/>
        <v>065</v>
      </c>
    </row>
    <row r="3437" spans="1:4" x14ac:dyDescent="0.25">
      <c r="A3437" t="s">
        <v>1837</v>
      </c>
      <c r="B3437">
        <v>66</v>
      </c>
      <c r="D3437" t="str">
        <f t="shared" si="53"/>
        <v>066</v>
      </c>
    </row>
    <row r="3438" spans="1:4" x14ac:dyDescent="0.25">
      <c r="A3438" t="s">
        <v>1837</v>
      </c>
      <c r="B3438">
        <v>67</v>
      </c>
      <c r="D3438" t="str">
        <f t="shared" si="53"/>
        <v>067</v>
      </c>
    </row>
    <row r="3439" spans="1:4" x14ac:dyDescent="0.25">
      <c r="A3439" t="s">
        <v>1837</v>
      </c>
      <c r="B3439">
        <v>68</v>
      </c>
      <c r="D3439" t="str">
        <f t="shared" si="53"/>
        <v>068</v>
      </c>
    </row>
    <row r="3440" spans="1:4" x14ac:dyDescent="0.25">
      <c r="A3440" t="s">
        <v>1837</v>
      </c>
      <c r="B3440">
        <v>69</v>
      </c>
      <c r="D3440" t="str">
        <f t="shared" si="53"/>
        <v>069</v>
      </c>
    </row>
    <row r="3441" spans="1:4" x14ac:dyDescent="0.25">
      <c r="A3441" t="s">
        <v>1837</v>
      </c>
      <c r="B3441">
        <v>70</v>
      </c>
      <c r="D3441" t="str">
        <f t="shared" si="53"/>
        <v>070</v>
      </c>
    </row>
    <row r="3442" spans="1:4" x14ac:dyDescent="0.25">
      <c r="A3442" t="s">
        <v>1837</v>
      </c>
      <c r="B3442">
        <v>71</v>
      </c>
      <c r="D3442" t="str">
        <f t="shared" si="53"/>
        <v>071</v>
      </c>
    </row>
    <row r="3443" spans="1:4" x14ac:dyDescent="0.25">
      <c r="A3443" t="s">
        <v>1837</v>
      </c>
      <c r="B3443">
        <v>72</v>
      </c>
      <c r="D3443" t="str">
        <f t="shared" si="53"/>
        <v>072</v>
      </c>
    </row>
    <row r="3444" spans="1:4" x14ac:dyDescent="0.25">
      <c r="A3444" t="s">
        <v>1837</v>
      </c>
      <c r="B3444">
        <v>73</v>
      </c>
      <c r="D3444" t="str">
        <f t="shared" si="53"/>
        <v>073</v>
      </c>
    </row>
    <row r="3445" spans="1:4" x14ac:dyDescent="0.25">
      <c r="A3445" t="s">
        <v>1837</v>
      </c>
      <c r="B3445">
        <v>74</v>
      </c>
      <c r="D3445" t="str">
        <f t="shared" si="53"/>
        <v>074</v>
      </c>
    </row>
    <row r="3446" spans="1:4" x14ac:dyDescent="0.25">
      <c r="A3446" t="s">
        <v>1837</v>
      </c>
      <c r="B3446">
        <v>75</v>
      </c>
      <c r="D3446" t="str">
        <f t="shared" si="53"/>
        <v>075</v>
      </c>
    </row>
    <row r="3447" spans="1:4" x14ac:dyDescent="0.25">
      <c r="A3447" t="s">
        <v>1837</v>
      </c>
      <c r="B3447">
        <v>76</v>
      </c>
      <c r="D3447" t="str">
        <f t="shared" si="53"/>
        <v>076</v>
      </c>
    </row>
    <row r="3448" spans="1:4" x14ac:dyDescent="0.25">
      <c r="A3448" t="s">
        <v>1837</v>
      </c>
      <c r="B3448">
        <v>77</v>
      </c>
      <c r="D3448" t="str">
        <f t="shared" si="53"/>
        <v>077</v>
      </c>
    </row>
    <row r="3449" spans="1:4" x14ac:dyDescent="0.25">
      <c r="A3449" t="s">
        <v>1837</v>
      </c>
      <c r="B3449">
        <v>78</v>
      </c>
      <c r="D3449" t="str">
        <f t="shared" si="53"/>
        <v>078</v>
      </c>
    </row>
    <row r="3450" spans="1:4" x14ac:dyDescent="0.25">
      <c r="A3450" t="s">
        <v>1837</v>
      </c>
      <c r="B3450">
        <v>79</v>
      </c>
      <c r="D3450" t="str">
        <f t="shared" si="53"/>
        <v>079</v>
      </c>
    </row>
    <row r="3451" spans="1:4" x14ac:dyDescent="0.25">
      <c r="A3451" t="s">
        <v>1837</v>
      </c>
      <c r="B3451">
        <v>80</v>
      </c>
      <c r="D3451" t="str">
        <f t="shared" si="53"/>
        <v>080</v>
      </c>
    </row>
    <row r="3452" spans="1:4" x14ac:dyDescent="0.25">
      <c r="A3452" t="s">
        <v>1837</v>
      </c>
      <c r="B3452">
        <v>81</v>
      </c>
      <c r="D3452" t="str">
        <f t="shared" si="53"/>
        <v>081</v>
      </c>
    </row>
    <row r="3453" spans="1:4" x14ac:dyDescent="0.25">
      <c r="A3453" t="s">
        <v>1837</v>
      </c>
      <c r="B3453">
        <v>82</v>
      </c>
      <c r="D3453" t="str">
        <f t="shared" si="53"/>
        <v>082</v>
      </c>
    </row>
    <row r="3454" spans="1:4" x14ac:dyDescent="0.25">
      <c r="A3454" t="s">
        <v>1837</v>
      </c>
      <c r="B3454">
        <v>83</v>
      </c>
      <c r="D3454" t="str">
        <f t="shared" si="53"/>
        <v>083</v>
      </c>
    </row>
    <row r="3455" spans="1:4" x14ac:dyDescent="0.25">
      <c r="A3455" t="s">
        <v>1837</v>
      </c>
      <c r="B3455">
        <v>84</v>
      </c>
      <c r="D3455" t="str">
        <f t="shared" si="53"/>
        <v>084</v>
      </c>
    </row>
    <row r="3456" spans="1:4" x14ac:dyDescent="0.25">
      <c r="A3456" t="s">
        <v>1837</v>
      </c>
      <c r="B3456">
        <v>85</v>
      </c>
      <c r="D3456" t="str">
        <f t="shared" si="53"/>
        <v>085</v>
      </c>
    </row>
    <row r="3457" spans="1:4" x14ac:dyDescent="0.25">
      <c r="A3457" t="s">
        <v>1837</v>
      </c>
      <c r="B3457">
        <v>86</v>
      </c>
      <c r="D3457" t="str">
        <f t="shared" si="53"/>
        <v>086</v>
      </c>
    </row>
    <row r="3458" spans="1:4" x14ac:dyDescent="0.25">
      <c r="A3458" t="s">
        <v>1837</v>
      </c>
      <c r="B3458">
        <v>87</v>
      </c>
      <c r="D3458" t="str">
        <f t="shared" si="53"/>
        <v>087</v>
      </c>
    </row>
    <row r="3459" spans="1:4" x14ac:dyDescent="0.25">
      <c r="A3459" t="s">
        <v>1837</v>
      </c>
      <c r="B3459">
        <v>88</v>
      </c>
      <c r="D3459" t="str">
        <f t="shared" ref="D3459:D3522" si="54">TEXT(B3459,"000")</f>
        <v>088</v>
      </c>
    </row>
    <row r="3460" spans="1:4" x14ac:dyDescent="0.25">
      <c r="A3460" t="s">
        <v>1837</v>
      </c>
      <c r="B3460">
        <v>89</v>
      </c>
      <c r="D3460" t="str">
        <f t="shared" si="54"/>
        <v>089</v>
      </c>
    </row>
    <row r="3461" spans="1:4" x14ac:dyDescent="0.25">
      <c r="A3461" t="s">
        <v>1837</v>
      </c>
      <c r="B3461">
        <v>90</v>
      </c>
      <c r="D3461" t="str">
        <f t="shared" si="54"/>
        <v>090</v>
      </c>
    </row>
    <row r="3462" spans="1:4" x14ac:dyDescent="0.25">
      <c r="A3462" t="s">
        <v>1837</v>
      </c>
      <c r="B3462">
        <v>91</v>
      </c>
      <c r="D3462" t="str">
        <f t="shared" si="54"/>
        <v>091</v>
      </c>
    </row>
    <row r="3463" spans="1:4" x14ac:dyDescent="0.25">
      <c r="A3463" t="s">
        <v>1837</v>
      </c>
      <c r="B3463">
        <v>92</v>
      </c>
      <c r="D3463" t="str">
        <f t="shared" si="54"/>
        <v>092</v>
      </c>
    </row>
    <row r="3464" spans="1:4" x14ac:dyDescent="0.25">
      <c r="A3464" t="s">
        <v>1837</v>
      </c>
      <c r="B3464">
        <v>93</v>
      </c>
      <c r="D3464" t="str">
        <f t="shared" si="54"/>
        <v>093</v>
      </c>
    </row>
    <row r="3465" spans="1:4" x14ac:dyDescent="0.25">
      <c r="A3465" t="s">
        <v>1837</v>
      </c>
      <c r="B3465">
        <v>94</v>
      </c>
      <c r="D3465" t="str">
        <f t="shared" si="54"/>
        <v>094</v>
      </c>
    </row>
    <row r="3466" spans="1:4" x14ac:dyDescent="0.25">
      <c r="A3466" t="s">
        <v>1837</v>
      </c>
      <c r="B3466">
        <v>95</v>
      </c>
      <c r="D3466" t="str">
        <f t="shared" si="54"/>
        <v>095</v>
      </c>
    </row>
    <row r="3467" spans="1:4" x14ac:dyDescent="0.25">
      <c r="A3467" t="s">
        <v>1837</v>
      </c>
      <c r="B3467">
        <v>999</v>
      </c>
      <c r="D3467" t="str">
        <f t="shared" si="54"/>
        <v>999</v>
      </c>
    </row>
    <row r="3468" spans="1:4" x14ac:dyDescent="0.25">
      <c r="A3468" t="s">
        <v>1841</v>
      </c>
      <c r="B3468">
        <v>2</v>
      </c>
      <c r="D3468" t="str">
        <f t="shared" si="54"/>
        <v>002</v>
      </c>
    </row>
    <row r="3469" spans="1:4" x14ac:dyDescent="0.25">
      <c r="A3469" t="s">
        <v>1841</v>
      </c>
      <c r="B3469">
        <v>3</v>
      </c>
      <c r="D3469" t="str">
        <f t="shared" si="54"/>
        <v>003</v>
      </c>
    </row>
    <row r="3470" spans="1:4" x14ac:dyDescent="0.25">
      <c r="A3470" t="s">
        <v>1841</v>
      </c>
      <c r="B3470">
        <v>4</v>
      </c>
      <c r="D3470" t="str">
        <f t="shared" si="54"/>
        <v>004</v>
      </c>
    </row>
    <row r="3471" spans="1:4" x14ac:dyDescent="0.25">
      <c r="A3471" t="s">
        <v>1841</v>
      </c>
      <c r="B3471">
        <v>5</v>
      </c>
      <c r="D3471" t="str">
        <f t="shared" si="54"/>
        <v>005</v>
      </c>
    </row>
    <row r="3472" spans="1:4" x14ac:dyDescent="0.25">
      <c r="A3472" t="s">
        <v>1841</v>
      </c>
      <c r="B3472">
        <v>6</v>
      </c>
      <c r="D3472" t="str">
        <f t="shared" si="54"/>
        <v>006</v>
      </c>
    </row>
    <row r="3473" spans="1:4" x14ac:dyDescent="0.25">
      <c r="A3473" t="s">
        <v>1841</v>
      </c>
      <c r="B3473">
        <v>7</v>
      </c>
      <c r="D3473" t="str">
        <f t="shared" si="54"/>
        <v>007</v>
      </c>
    </row>
    <row r="3474" spans="1:4" x14ac:dyDescent="0.25">
      <c r="A3474" t="s">
        <v>1841</v>
      </c>
      <c r="B3474">
        <v>8</v>
      </c>
      <c r="D3474" t="str">
        <f t="shared" si="54"/>
        <v>008</v>
      </c>
    </row>
    <row r="3475" spans="1:4" x14ac:dyDescent="0.25">
      <c r="A3475" t="s">
        <v>1841</v>
      </c>
      <c r="B3475">
        <v>9</v>
      </c>
      <c r="D3475" t="str">
        <f t="shared" si="54"/>
        <v>009</v>
      </c>
    </row>
    <row r="3476" spans="1:4" x14ac:dyDescent="0.25">
      <c r="A3476" t="s">
        <v>1841</v>
      </c>
      <c r="B3476">
        <v>10</v>
      </c>
      <c r="D3476" t="str">
        <f t="shared" si="54"/>
        <v>010</v>
      </c>
    </row>
    <row r="3477" spans="1:4" x14ac:dyDescent="0.25">
      <c r="A3477" t="s">
        <v>1841</v>
      </c>
      <c r="B3477">
        <v>11</v>
      </c>
      <c r="D3477" t="str">
        <f t="shared" si="54"/>
        <v>011</v>
      </c>
    </row>
    <row r="3478" spans="1:4" x14ac:dyDescent="0.25">
      <c r="A3478" t="s">
        <v>1841</v>
      </c>
      <c r="B3478">
        <v>12</v>
      </c>
      <c r="D3478" t="str">
        <f t="shared" si="54"/>
        <v>012</v>
      </c>
    </row>
    <row r="3479" spans="1:4" x14ac:dyDescent="0.25">
      <c r="A3479" t="s">
        <v>1841</v>
      </c>
      <c r="B3479">
        <v>13</v>
      </c>
      <c r="D3479" t="str">
        <f t="shared" si="54"/>
        <v>013</v>
      </c>
    </row>
    <row r="3480" spans="1:4" x14ac:dyDescent="0.25">
      <c r="A3480" t="s">
        <v>1841</v>
      </c>
      <c r="B3480">
        <v>14</v>
      </c>
      <c r="D3480" t="str">
        <f t="shared" si="54"/>
        <v>014</v>
      </c>
    </row>
    <row r="3481" spans="1:4" x14ac:dyDescent="0.25">
      <c r="A3481" t="s">
        <v>1841</v>
      </c>
      <c r="B3481">
        <v>15</v>
      </c>
      <c r="D3481" t="str">
        <f t="shared" si="54"/>
        <v>015</v>
      </c>
    </row>
    <row r="3482" spans="1:4" x14ac:dyDescent="0.25">
      <c r="A3482" t="s">
        <v>1841</v>
      </c>
      <c r="B3482">
        <v>16</v>
      </c>
      <c r="D3482" t="str">
        <f t="shared" si="54"/>
        <v>016</v>
      </c>
    </row>
    <row r="3483" spans="1:4" x14ac:dyDescent="0.25">
      <c r="A3483" t="s">
        <v>1841</v>
      </c>
      <c r="B3483">
        <v>17</v>
      </c>
      <c r="D3483" t="str">
        <f t="shared" si="54"/>
        <v>017</v>
      </c>
    </row>
    <row r="3484" spans="1:4" x14ac:dyDescent="0.25">
      <c r="A3484" t="s">
        <v>1841</v>
      </c>
      <c r="B3484">
        <v>18</v>
      </c>
      <c r="D3484" t="str">
        <f t="shared" si="54"/>
        <v>018</v>
      </c>
    </row>
    <row r="3485" spans="1:4" x14ac:dyDescent="0.25">
      <c r="A3485" t="s">
        <v>1841</v>
      </c>
      <c r="B3485">
        <v>999</v>
      </c>
      <c r="D3485" t="str">
        <f t="shared" si="54"/>
        <v>999</v>
      </c>
    </row>
    <row r="3486" spans="1:4" x14ac:dyDescent="0.25">
      <c r="A3486" t="s">
        <v>1845</v>
      </c>
      <c r="B3486">
        <v>1</v>
      </c>
      <c r="D3486" t="str">
        <f t="shared" si="54"/>
        <v>001</v>
      </c>
    </row>
    <row r="3487" spans="1:4" x14ac:dyDescent="0.25">
      <c r="A3487" t="s">
        <v>1845</v>
      </c>
      <c r="B3487">
        <v>2</v>
      </c>
      <c r="D3487" t="str">
        <f t="shared" si="54"/>
        <v>002</v>
      </c>
    </row>
    <row r="3488" spans="1:4" x14ac:dyDescent="0.25">
      <c r="A3488" t="s">
        <v>1845</v>
      </c>
      <c r="B3488">
        <v>3</v>
      </c>
      <c r="D3488" t="str">
        <f t="shared" si="54"/>
        <v>003</v>
      </c>
    </row>
    <row r="3489" spans="1:4" x14ac:dyDescent="0.25">
      <c r="A3489" t="s">
        <v>1845</v>
      </c>
      <c r="B3489">
        <v>4</v>
      </c>
      <c r="D3489" t="str">
        <f t="shared" si="54"/>
        <v>004</v>
      </c>
    </row>
    <row r="3490" spans="1:4" x14ac:dyDescent="0.25">
      <c r="A3490" t="s">
        <v>1845</v>
      </c>
      <c r="B3490">
        <v>5</v>
      </c>
      <c r="D3490" t="str">
        <f t="shared" si="54"/>
        <v>005</v>
      </c>
    </row>
    <row r="3491" spans="1:4" x14ac:dyDescent="0.25">
      <c r="A3491" t="s">
        <v>1845</v>
      </c>
      <c r="B3491">
        <v>6</v>
      </c>
      <c r="D3491" t="str">
        <f t="shared" si="54"/>
        <v>006</v>
      </c>
    </row>
    <row r="3492" spans="1:4" x14ac:dyDescent="0.25">
      <c r="A3492" t="s">
        <v>1845</v>
      </c>
      <c r="B3492">
        <v>7</v>
      </c>
      <c r="D3492" t="str">
        <f t="shared" si="54"/>
        <v>007</v>
      </c>
    </row>
    <row r="3493" spans="1:4" x14ac:dyDescent="0.25">
      <c r="A3493" t="s">
        <v>1845</v>
      </c>
      <c r="B3493">
        <v>8</v>
      </c>
      <c r="D3493" t="str">
        <f t="shared" si="54"/>
        <v>008</v>
      </c>
    </row>
    <row r="3494" spans="1:4" x14ac:dyDescent="0.25">
      <c r="A3494" t="s">
        <v>1845</v>
      </c>
      <c r="B3494">
        <v>9</v>
      </c>
      <c r="D3494" t="str">
        <f t="shared" si="54"/>
        <v>009</v>
      </c>
    </row>
    <row r="3495" spans="1:4" x14ac:dyDescent="0.25">
      <c r="A3495" t="s">
        <v>1845</v>
      </c>
      <c r="B3495">
        <v>10</v>
      </c>
      <c r="D3495" t="str">
        <f t="shared" si="54"/>
        <v>010</v>
      </c>
    </row>
    <row r="3496" spans="1:4" x14ac:dyDescent="0.25">
      <c r="A3496" t="s">
        <v>1845</v>
      </c>
      <c r="B3496">
        <v>11</v>
      </c>
      <c r="D3496" t="str">
        <f t="shared" si="54"/>
        <v>011</v>
      </c>
    </row>
    <row r="3497" spans="1:4" x14ac:dyDescent="0.25">
      <c r="A3497" t="s">
        <v>1845</v>
      </c>
      <c r="B3497">
        <v>12</v>
      </c>
      <c r="D3497" t="str">
        <f t="shared" si="54"/>
        <v>012</v>
      </c>
    </row>
    <row r="3498" spans="1:4" x14ac:dyDescent="0.25">
      <c r="A3498" t="s">
        <v>1845</v>
      </c>
      <c r="B3498">
        <v>13</v>
      </c>
      <c r="D3498" t="str">
        <f t="shared" si="54"/>
        <v>013</v>
      </c>
    </row>
    <row r="3499" spans="1:4" x14ac:dyDescent="0.25">
      <c r="A3499" t="s">
        <v>1845</v>
      </c>
      <c r="B3499">
        <v>14</v>
      </c>
      <c r="D3499" t="str">
        <f t="shared" si="54"/>
        <v>014</v>
      </c>
    </row>
    <row r="3500" spans="1:4" x14ac:dyDescent="0.25">
      <c r="A3500" t="s">
        <v>1845</v>
      </c>
      <c r="B3500">
        <v>15</v>
      </c>
      <c r="D3500" t="str">
        <f t="shared" si="54"/>
        <v>015</v>
      </c>
    </row>
    <row r="3501" spans="1:4" x14ac:dyDescent="0.25">
      <c r="A3501" t="s">
        <v>1845</v>
      </c>
      <c r="B3501">
        <v>16</v>
      </c>
      <c r="D3501" t="str">
        <f t="shared" si="54"/>
        <v>016</v>
      </c>
    </row>
    <row r="3502" spans="1:4" x14ac:dyDescent="0.25">
      <c r="A3502" t="s">
        <v>1845</v>
      </c>
      <c r="B3502">
        <v>17</v>
      </c>
      <c r="D3502" t="str">
        <f t="shared" si="54"/>
        <v>017</v>
      </c>
    </row>
    <row r="3503" spans="1:4" x14ac:dyDescent="0.25">
      <c r="A3503" t="s">
        <v>1845</v>
      </c>
      <c r="B3503">
        <v>18</v>
      </c>
      <c r="D3503" t="str">
        <f t="shared" si="54"/>
        <v>018</v>
      </c>
    </row>
    <row r="3504" spans="1:4" x14ac:dyDescent="0.25">
      <c r="A3504" t="s">
        <v>1845</v>
      </c>
      <c r="B3504">
        <v>19</v>
      </c>
      <c r="D3504" t="str">
        <f t="shared" si="54"/>
        <v>019</v>
      </c>
    </row>
    <row r="3505" spans="1:4" x14ac:dyDescent="0.25">
      <c r="A3505" t="s">
        <v>1845</v>
      </c>
      <c r="B3505">
        <v>20</v>
      </c>
      <c r="D3505" t="str">
        <f t="shared" si="54"/>
        <v>020</v>
      </c>
    </row>
    <row r="3506" spans="1:4" x14ac:dyDescent="0.25">
      <c r="A3506" t="s">
        <v>1845</v>
      </c>
      <c r="B3506">
        <v>21</v>
      </c>
      <c r="D3506" t="str">
        <f t="shared" si="54"/>
        <v>021</v>
      </c>
    </row>
    <row r="3507" spans="1:4" x14ac:dyDescent="0.25">
      <c r="A3507" t="s">
        <v>1845</v>
      </c>
      <c r="B3507">
        <v>22</v>
      </c>
      <c r="D3507" t="str">
        <f t="shared" si="54"/>
        <v>022</v>
      </c>
    </row>
    <row r="3508" spans="1:4" x14ac:dyDescent="0.25">
      <c r="A3508" t="s">
        <v>1845</v>
      </c>
      <c r="B3508">
        <v>23</v>
      </c>
      <c r="D3508" t="str">
        <f t="shared" si="54"/>
        <v>023</v>
      </c>
    </row>
    <row r="3509" spans="1:4" x14ac:dyDescent="0.25">
      <c r="A3509" t="s">
        <v>1845</v>
      </c>
      <c r="B3509">
        <v>24</v>
      </c>
      <c r="D3509" t="str">
        <f t="shared" si="54"/>
        <v>024</v>
      </c>
    </row>
    <row r="3510" spans="1:4" x14ac:dyDescent="0.25">
      <c r="A3510" t="s">
        <v>1845</v>
      </c>
      <c r="B3510">
        <v>25</v>
      </c>
      <c r="D3510" t="str">
        <f t="shared" si="54"/>
        <v>025</v>
      </c>
    </row>
    <row r="3511" spans="1:4" x14ac:dyDescent="0.25">
      <c r="A3511" t="s">
        <v>1845</v>
      </c>
      <c r="B3511">
        <v>26</v>
      </c>
      <c r="D3511" t="str">
        <f t="shared" si="54"/>
        <v>026</v>
      </c>
    </row>
    <row r="3512" spans="1:4" x14ac:dyDescent="0.25">
      <c r="A3512" t="s">
        <v>1845</v>
      </c>
      <c r="B3512">
        <v>27</v>
      </c>
      <c r="D3512" t="str">
        <f t="shared" si="54"/>
        <v>027</v>
      </c>
    </row>
    <row r="3513" spans="1:4" x14ac:dyDescent="0.25">
      <c r="A3513" t="s">
        <v>1845</v>
      </c>
      <c r="B3513">
        <v>28</v>
      </c>
      <c r="D3513" t="str">
        <f t="shared" si="54"/>
        <v>028</v>
      </c>
    </row>
    <row r="3514" spans="1:4" x14ac:dyDescent="0.25">
      <c r="A3514" t="s">
        <v>1845</v>
      </c>
      <c r="B3514">
        <v>29</v>
      </c>
      <c r="D3514" t="str">
        <f t="shared" si="54"/>
        <v>029</v>
      </c>
    </row>
    <row r="3515" spans="1:4" x14ac:dyDescent="0.25">
      <c r="A3515" t="s">
        <v>1845</v>
      </c>
      <c r="B3515">
        <v>30</v>
      </c>
      <c r="D3515" t="str">
        <f t="shared" si="54"/>
        <v>030</v>
      </c>
    </row>
    <row r="3516" spans="1:4" x14ac:dyDescent="0.25">
      <c r="A3516" t="s">
        <v>1845</v>
      </c>
      <c r="B3516">
        <v>31</v>
      </c>
      <c r="D3516" t="str">
        <f t="shared" si="54"/>
        <v>031</v>
      </c>
    </row>
    <row r="3517" spans="1:4" x14ac:dyDescent="0.25">
      <c r="A3517" t="s">
        <v>1845</v>
      </c>
      <c r="B3517">
        <v>32</v>
      </c>
      <c r="D3517" t="str">
        <f t="shared" si="54"/>
        <v>032</v>
      </c>
    </row>
    <row r="3518" spans="1:4" x14ac:dyDescent="0.25">
      <c r="A3518" t="s">
        <v>1845</v>
      </c>
      <c r="B3518">
        <v>33</v>
      </c>
      <c r="D3518" t="str">
        <f t="shared" si="54"/>
        <v>033</v>
      </c>
    </row>
    <row r="3519" spans="1:4" x14ac:dyDescent="0.25">
      <c r="A3519" t="s">
        <v>1845</v>
      </c>
      <c r="B3519">
        <v>34</v>
      </c>
      <c r="D3519" t="str">
        <f t="shared" si="54"/>
        <v>034</v>
      </c>
    </row>
    <row r="3520" spans="1:4" x14ac:dyDescent="0.25">
      <c r="A3520" t="s">
        <v>1845</v>
      </c>
      <c r="B3520">
        <v>35</v>
      </c>
      <c r="D3520" t="str">
        <f t="shared" si="54"/>
        <v>035</v>
      </c>
    </row>
    <row r="3521" spans="1:4" x14ac:dyDescent="0.25">
      <c r="A3521" t="s">
        <v>1845</v>
      </c>
      <c r="B3521">
        <v>36</v>
      </c>
      <c r="D3521" t="str">
        <f t="shared" si="54"/>
        <v>036</v>
      </c>
    </row>
    <row r="3522" spans="1:4" x14ac:dyDescent="0.25">
      <c r="A3522" t="s">
        <v>1845</v>
      </c>
      <c r="B3522">
        <v>37</v>
      </c>
      <c r="D3522" t="str">
        <f t="shared" si="54"/>
        <v>037</v>
      </c>
    </row>
    <row r="3523" spans="1:4" x14ac:dyDescent="0.25">
      <c r="A3523" t="s">
        <v>1845</v>
      </c>
      <c r="B3523">
        <v>38</v>
      </c>
      <c r="D3523" t="str">
        <f t="shared" ref="D3523:D3577" si="55">TEXT(B3523,"000")</f>
        <v>038</v>
      </c>
    </row>
    <row r="3524" spans="1:4" x14ac:dyDescent="0.25">
      <c r="A3524" t="s">
        <v>1845</v>
      </c>
      <c r="B3524">
        <v>39</v>
      </c>
      <c r="D3524" t="str">
        <f t="shared" si="55"/>
        <v>039</v>
      </c>
    </row>
    <row r="3525" spans="1:4" x14ac:dyDescent="0.25">
      <c r="A3525" t="s">
        <v>1845</v>
      </c>
      <c r="B3525">
        <v>40</v>
      </c>
      <c r="D3525" t="str">
        <f t="shared" si="55"/>
        <v>040</v>
      </c>
    </row>
    <row r="3526" spans="1:4" x14ac:dyDescent="0.25">
      <c r="A3526" t="s">
        <v>1845</v>
      </c>
      <c r="B3526">
        <v>41</v>
      </c>
      <c r="D3526" t="str">
        <f t="shared" si="55"/>
        <v>041</v>
      </c>
    </row>
    <row r="3527" spans="1:4" x14ac:dyDescent="0.25">
      <c r="A3527" t="s">
        <v>1845</v>
      </c>
      <c r="B3527">
        <v>42</v>
      </c>
      <c r="D3527" t="str">
        <f t="shared" si="55"/>
        <v>042</v>
      </c>
    </row>
    <row r="3528" spans="1:4" x14ac:dyDescent="0.25">
      <c r="A3528" t="s">
        <v>1845</v>
      </c>
      <c r="B3528">
        <v>43</v>
      </c>
      <c r="D3528" t="str">
        <f t="shared" si="55"/>
        <v>043</v>
      </c>
    </row>
    <row r="3529" spans="1:4" x14ac:dyDescent="0.25">
      <c r="A3529" t="s">
        <v>1845</v>
      </c>
      <c r="B3529">
        <v>44</v>
      </c>
      <c r="D3529" t="str">
        <f t="shared" si="55"/>
        <v>044</v>
      </c>
    </row>
    <row r="3530" spans="1:4" x14ac:dyDescent="0.25">
      <c r="A3530" t="s">
        <v>1845</v>
      </c>
      <c r="B3530">
        <v>45</v>
      </c>
      <c r="D3530" t="str">
        <f t="shared" si="55"/>
        <v>045</v>
      </c>
    </row>
    <row r="3531" spans="1:4" x14ac:dyDescent="0.25">
      <c r="A3531" t="s">
        <v>1845</v>
      </c>
      <c r="B3531">
        <v>46</v>
      </c>
      <c r="D3531" t="str">
        <f t="shared" si="55"/>
        <v>046</v>
      </c>
    </row>
    <row r="3532" spans="1:4" x14ac:dyDescent="0.25">
      <c r="A3532" t="s">
        <v>1845</v>
      </c>
      <c r="B3532">
        <v>47</v>
      </c>
      <c r="D3532" t="str">
        <f t="shared" si="55"/>
        <v>047</v>
      </c>
    </row>
    <row r="3533" spans="1:4" x14ac:dyDescent="0.25">
      <c r="A3533" t="s">
        <v>1845</v>
      </c>
      <c r="B3533">
        <v>48</v>
      </c>
      <c r="D3533" t="str">
        <f t="shared" si="55"/>
        <v>048</v>
      </c>
    </row>
    <row r="3534" spans="1:4" x14ac:dyDescent="0.25">
      <c r="A3534" t="s">
        <v>1845</v>
      </c>
      <c r="B3534">
        <v>49</v>
      </c>
      <c r="D3534" t="str">
        <f t="shared" si="55"/>
        <v>049</v>
      </c>
    </row>
    <row r="3535" spans="1:4" x14ac:dyDescent="0.25">
      <c r="A3535" t="s">
        <v>1845</v>
      </c>
      <c r="B3535">
        <v>50</v>
      </c>
      <c r="D3535" t="str">
        <f t="shared" si="55"/>
        <v>050</v>
      </c>
    </row>
    <row r="3536" spans="1:4" x14ac:dyDescent="0.25">
      <c r="A3536" t="s">
        <v>1845</v>
      </c>
      <c r="B3536">
        <v>51</v>
      </c>
      <c r="D3536" t="str">
        <f t="shared" si="55"/>
        <v>051</v>
      </c>
    </row>
    <row r="3537" spans="1:4" x14ac:dyDescent="0.25">
      <c r="A3537" t="s">
        <v>1845</v>
      </c>
      <c r="B3537">
        <v>52</v>
      </c>
      <c r="D3537" t="str">
        <f t="shared" si="55"/>
        <v>052</v>
      </c>
    </row>
    <row r="3538" spans="1:4" x14ac:dyDescent="0.25">
      <c r="A3538" t="s">
        <v>1845</v>
      </c>
      <c r="B3538">
        <v>53</v>
      </c>
      <c r="D3538" t="str">
        <f t="shared" si="55"/>
        <v>053</v>
      </c>
    </row>
    <row r="3539" spans="1:4" x14ac:dyDescent="0.25">
      <c r="A3539" t="s">
        <v>1845</v>
      </c>
      <c r="B3539">
        <v>54</v>
      </c>
      <c r="D3539" t="str">
        <f t="shared" si="55"/>
        <v>054</v>
      </c>
    </row>
    <row r="3540" spans="1:4" x14ac:dyDescent="0.25">
      <c r="A3540" t="s">
        <v>1845</v>
      </c>
      <c r="B3540">
        <v>55</v>
      </c>
      <c r="D3540" t="str">
        <f t="shared" si="55"/>
        <v>055</v>
      </c>
    </row>
    <row r="3541" spans="1:4" x14ac:dyDescent="0.25">
      <c r="A3541" t="s">
        <v>1845</v>
      </c>
      <c r="B3541">
        <v>56</v>
      </c>
      <c r="D3541" t="str">
        <f t="shared" si="55"/>
        <v>056</v>
      </c>
    </row>
    <row r="3542" spans="1:4" x14ac:dyDescent="0.25">
      <c r="A3542" t="s">
        <v>1845</v>
      </c>
      <c r="B3542">
        <v>57</v>
      </c>
      <c r="D3542" t="str">
        <f t="shared" si="55"/>
        <v>057</v>
      </c>
    </row>
    <row r="3543" spans="1:4" x14ac:dyDescent="0.25">
      <c r="A3543" t="s">
        <v>1845</v>
      </c>
      <c r="B3543">
        <v>58</v>
      </c>
      <c r="D3543" t="str">
        <f t="shared" si="55"/>
        <v>058</v>
      </c>
    </row>
    <row r="3544" spans="1:4" x14ac:dyDescent="0.25">
      <c r="A3544" t="s">
        <v>1845</v>
      </c>
      <c r="B3544">
        <v>59</v>
      </c>
      <c r="D3544" t="str">
        <f t="shared" si="55"/>
        <v>059</v>
      </c>
    </row>
    <row r="3545" spans="1:4" x14ac:dyDescent="0.25">
      <c r="A3545" t="s">
        <v>1845</v>
      </c>
      <c r="B3545">
        <v>60</v>
      </c>
      <c r="D3545" t="str">
        <f t="shared" si="55"/>
        <v>060</v>
      </c>
    </row>
    <row r="3546" spans="1:4" x14ac:dyDescent="0.25">
      <c r="A3546" t="s">
        <v>1845</v>
      </c>
      <c r="B3546">
        <v>61</v>
      </c>
      <c r="D3546" t="str">
        <f t="shared" si="55"/>
        <v>061</v>
      </c>
    </row>
    <row r="3547" spans="1:4" x14ac:dyDescent="0.25">
      <c r="A3547" t="s">
        <v>1845</v>
      </c>
      <c r="B3547">
        <v>999</v>
      </c>
      <c r="D3547" t="str">
        <f t="shared" si="55"/>
        <v>999</v>
      </c>
    </row>
    <row r="3548" spans="1:4" x14ac:dyDescent="0.25">
      <c r="A3548" t="s">
        <v>1849</v>
      </c>
      <c r="B3548">
        <v>1</v>
      </c>
      <c r="D3548" t="str">
        <f t="shared" si="55"/>
        <v>001</v>
      </c>
    </row>
    <row r="3549" spans="1:4" x14ac:dyDescent="0.25">
      <c r="A3549" t="s">
        <v>1849</v>
      </c>
      <c r="B3549">
        <v>2</v>
      </c>
      <c r="D3549" t="str">
        <f t="shared" si="55"/>
        <v>002</v>
      </c>
    </row>
    <row r="3550" spans="1:4" x14ac:dyDescent="0.25">
      <c r="A3550" t="s">
        <v>1849</v>
      </c>
      <c r="B3550">
        <v>999</v>
      </c>
      <c r="D3550" t="str">
        <f t="shared" si="55"/>
        <v>999</v>
      </c>
    </row>
    <row r="3551" spans="1:4" x14ac:dyDescent="0.25">
      <c r="A3551" t="s">
        <v>1853</v>
      </c>
      <c r="B3551">
        <v>1</v>
      </c>
      <c r="D3551" t="str">
        <f t="shared" si="55"/>
        <v>001</v>
      </c>
    </row>
    <row r="3552" spans="1:4" x14ac:dyDescent="0.25">
      <c r="A3552" t="s">
        <v>1853</v>
      </c>
      <c r="B3552">
        <v>2</v>
      </c>
      <c r="D3552" t="str">
        <f t="shared" si="55"/>
        <v>002</v>
      </c>
    </row>
    <row r="3553" spans="1:4" x14ac:dyDescent="0.25">
      <c r="A3553" t="s">
        <v>1853</v>
      </c>
      <c r="B3553">
        <v>3</v>
      </c>
      <c r="D3553" t="str">
        <f t="shared" si="55"/>
        <v>003</v>
      </c>
    </row>
    <row r="3554" spans="1:4" x14ac:dyDescent="0.25">
      <c r="A3554" t="s">
        <v>1853</v>
      </c>
      <c r="B3554">
        <v>999</v>
      </c>
      <c r="D3554" t="str">
        <f t="shared" si="55"/>
        <v>999</v>
      </c>
    </row>
    <row r="3555" spans="1:4" x14ac:dyDescent="0.25">
      <c r="A3555" t="s">
        <v>7516</v>
      </c>
      <c r="B3555">
        <v>1</v>
      </c>
      <c r="D3555" t="str">
        <f t="shared" si="55"/>
        <v>001</v>
      </c>
    </row>
    <row r="3556" spans="1:4" x14ac:dyDescent="0.25">
      <c r="A3556" t="s">
        <v>7516</v>
      </c>
      <c r="B3556">
        <v>2</v>
      </c>
      <c r="D3556" t="str">
        <f t="shared" si="55"/>
        <v>002</v>
      </c>
    </row>
    <row r="3557" spans="1:4" x14ac:dyDescent="0.25">
      <c r="A3557" t="s">
        <v>7516</v>
      </c>
      <c r="B3557">
        <v>3</v>
      </c>
      <c r="D3557" t="str">
        <f t="shared" si="55"/>
        <v>003</v>
      </c>
    </row>
    <row r="3558" spans="1:4" x14ac:dyDescent="0.25">
      <c r="A3558" t="s">
        <v>7516</v>
      </c>
      <c r="B3558">
        <v>4</v>
      </c>
      <c r="D3558" t="str">
        <f t="shared" si="55"/>
        <v>004</v>
      </c>
    </row>
    <row r="3559" spans="1:4" x14ac:dyDescent="0.25">
      <c r="A3559" t="s">
        <v>7516</v>
      </c>
      <c r="B3559">
        <v>5</v>
      </c>
      <c r="D3559" t="str">
        <f t="shared" si="55"/>
        <v>005</v>
      </c>
    </row>
    <row r="3560" spans="1:4" x14ac:dyDescent="0.25">
      <c r="A3560" t="s">
        <v>7516</v>
      </c>
      <c r="B3560">
        <v>6</v>
      </c>
      <c r="D3560" t="str">
        <f t="shared" si="55"/>
        <v>006</v>
      </c>
    </row>
    <row r="3561" spans="1:4" x14ac:dyDescent="0.25">
      <c r="A3561" t="s">
        <v>7516</v>
      </c>
      <c r="B3561">
        <v>7</v>
      </c>
      <c r="D3561" t="str">
        <f t="shared" si="55"/>
        <v>007</v>
      </c>
    </row>
    <row r="3562" spans="1:4" x14ac:dyDescent="0.25">
      <c r="A3562" t="s">
        <v>7516</v>
      </c>
      <c r="B3562">
        <v>8</v>
      </c>
      <c r="D3562" t="str">
        <f t="shared" si="55"/>
        <v>008</v>
      </c>
    </row>
    <row r="3563" spans="1:4" x14ac:dyDescent="0.25">
      <c r="A3563" t="s">
        <v>7516</v>
      </c>
      <c r="B3563">
        <v>9</v>
      </c>
      <c r="D3563" t="str">
        <f t="shared" si="55"/>
        <v>009</v>
      </c>
    </row>
    <row r="3564" spans="1:4" x14ac:dyDescent="0.25">
      <c r="A3564" t="s">
        <v>7516</v>
      </c>
      <c r="B3564">
        <v>10</v>
      </c>
      <c r="D3564" t="str">
        <f t="shared" si="55"/>
        <v>010</v>
      </c>
    </row>
    <row r="3565" spans="1:4" x14ac:dyDescent="0.25">
      <c r="A3565" t="s">
        <v>7516</v>
      </c>
      <c r="B3565">
        <v>11</v>
      </c>
      <c r="D3565" t="str">
        <f t="shared" si="55"/>
        <v>011</v>
      </c>
    </row>
    <row r="3566" spans="1:4" x14ac:dyDescent="0.25">
      <c r="A3566" t="s">
        <v>7516</v>
      </c>
      <c r="B3566">
        <v>12</v>
      </c>
      <c r="D3566" t="str">
        <f t="shared" si="55"/>
        <v>012</v>
      </c>
    </row>
    <row r="3567" spans="1:4" x14ac:dyDescent="0.25">
      <c r="A3567" t="s">
        <v>7516</v>
      </c>
      <c r="B3567">
        <v>13</v>
      </c>
      <c r="D3567" t="str">
        <f t="shared" si="55"/>
        <v>013</v>
      </c>
    </row>
    <row r="3568" spans="1:4" x14ac:dyDescent="0.25">
      <c r="A3568" t="s">
        <v>7516</v>
      </c>
      <c r="B3568">
        <v>14</v>
      </c>
      <c r="D3568" t="str">
        <f t="shared" si="55"/>
        <v>014</v>
      </c>
    </row>
    <row r="3569" spans="1:4" x14ac:dyDescent="0.25">
      <c r="A3569" t="s">
        <v>7516</v>
      </c>
      <c r="B3569">
        <v>15</v>
      </c>
      <c r="D3569" t="str">
        <f t="shared" si="55"/>
        <v>015</v>
      </c>
    </row>
    <row r="3570" spans="1:4" x14ac:dyDescent="0.25">
      <c r="A3570" t="s">
        <v>7516</v>
      </c>
      <c r="B3570">
        <v>16</v>
      </c>
      <c r="D3570" t="str">
        <f t="shared" si="55"/>
        <v>016</v>
      </c>
    </row>
    <row r="3571" spans="1:4" x14ac:dyDescent="0.25">
      <c r="A3571" t="s">
        <v>7516</v>
      </c>
      <c r="B3571">
        <v>17</v>
      </c>
      <c r="D3571" t="str">
        <f t="shared" si="55"/>
        <v>017</v>
      </c>
    </row>
    <row r="3572" spans="1:4" x14ac:dyDescent="0.25">
      <c r="A3572" t="s">
        <v>7516</v>
      </c>
      <c r="B3572">
        <v>18</v>
      </c>
      <c r="D3572" t="str">
        <f t="shared" si="55"/>
        <v>018</v>
      </c>
    </row>
    <row r="3573" spans="1:4" x14ac:dyDescent="0.25">
      <c r="A3573" t="s">
        <v>7516</v>
      </c>
      <c r="B3573">
        <v>19</v>
      </c>
      <c r="D3573" t="str">
        <f t="shared" si="55"/>
        <v>019</v>
      </c>
    </row>
    <row r="3574" spans="1:4" x14ac:dyDescent="0.25">
      <c r="A3574" t="s">
        <v>7516</v>
      </c>
      <c r="B3574">
        <v>20</v>
      </c>
      <c r="D3574" t="str">
        <f t="shared" si="55"/>
        <v>020</v>
      </c>
    </row>
    <row r="3575" spans="1:4" x14ac:dyDescent="0.25">
      <c r="A3575" t="s">
        <v>7516</v>
      </c>
      <c r="B3575">
        <v>21</v>
      </c>
      <c r="D3575" t="str">
        <f t="shared" si="55"/>
        <v>021</v>
      </c>
    </row>
    <row r="3576" spans="1:4" x14ac:dyDescent="0.25">
      <c r="A3576" t="s">
        <v>7516</v>
      </c>
      <c r="B3576">
        <v>999</v>
      </c>
      <c r="D3576" t="str">
        <f t="shared" si="55"/>
        <v>999</v>
      </c>
    </row>
    <row r="3577" spans="1:4" x14ac:dyDescent="0.25">
      <c r="A3577" t="s">
        <v>7577</v>
      </c>
      <c r="B3577">
        <v>999</v>
      </c>
      <c r="D3577" t="str">
        <f t="shared" si="55"/>
        <v>999</v>
      </c>
    </row>
  </sheetData>
  <autoFilter ref="A1:C3577" xr:uid="{00000000-0009-0000-0000-000003000000}">
    <sortState xmlns:xlrd2="http://schemas.microsoft.com/office/spreadsheetml/2017/richdata2" ref="A2:C3577">
      <sortCondition ref="A2:A3577"/>
      <sortCondition ref="B2:B3577"/>
      <sortCondition ref="C2:C357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3577"/>
  <sheetViews>
    <sheetView topLeftCell="A433" workbookViewId="0">
      <selection activeCell="C28" sqref="C28"/>
    </sheetView>
  </sheetViews>
  <sheetFormatPr defaultRowHeight="15" x14ac:dyDescent="0.25"/>
  <cols>
    <col min="1" max="1" width="8.28515625" bestFit="1" customWidth="1"/>
    <col min="2" max="2" width="13.7109375" bestFit="1" customWidth="1"/>
    <col min="3" max="3" width="51.5703125" customWidth="1"/>
  </cols>
  <sheetData>
    <row r="1" spans="1:3" x14ac:dyDescent="0.25">
      <c r="A1" t="s">
        <v>10127</v>
      </c>
      <c r="B1" t="s">
        <v>8</v>
      </c>
      <c r="C1" t="s">
        <v>3</v>
      </c>
    </row>
    <row r="2" spans="1:3" x14ac:dyDescent="0.25">
      <c r="A2" t="s">
        <v>10410</v>
      </c>
      <c r="B2">
        <v>14</v>
      </c>
      <c r="C2" t="s">
        <v>398</v>
      </c>
    </row>
    <row r="3" spans="1:3" x14ac:dyDescent="0.25">
      <c r="A3" t="s">
        <v>10410</v>
      </c>
      <c r="B3">
        <v>22</v>
      </c>
      <c r="C3" t="s">
        <v>401</v>
      </c>
    </row>
    <row r="4" spans="1:3" x14ac:dyDescent="0.25">
      <c r="A4" t="s">
        <v>10410</v>
      </c>
      <c r="B4">
        <v>26</v>
      </c>
      <c r="C4" t="s">
        <v>556</v>
      </c>
    </row>
    <row r="5" spans="1:3" x14ac:dyDescent="0.25">
      <c r="A5" t="s">
        <v>10410</v>
      </c>
      <c r="B5">
        <v>27</v>
      </c>
      <c r="C5" t="s">
        <v>558</v>
      </c>
    </row>
    <row r="6" spans="1:3" x14ac:dyDescent="0.25">
      <c r="A6" t="s">
        <v>10410</v>
      </c>
      <c r="B6">
        <v>28</v>
      </c>
      <c r="C6" t="s">
        <v>561</v>
      </c>
    </row>
    <row r="7" spans="1:3" x14ac:dyDescent="0.25">
      <c r="A7" t="s">
        <v>10410</v>
      </c>
      <c r="B7">
        <v>33</v>
      </c>
      <c r="C7" t="s">
        <v>564</v>
      </c>
    </row>
    <row r="8" spans="1:3" x14ac:dyDescent="0.25">
      <c r="A8" t="s">
        <v>10410</v>
      </c>
      <c r="B8">
        <v>34</v>
      </c>
      <c r="C8" t="s">
        <v>567</v>
      </c>
    </row>
    <row r="9" spans="1:3" x14ac:dyDescent="0.25">
      <c r="A9" t="s">
        <v>10410</v>
      </c>
      <c r="B9">
        <v>35</v>
      </c>
      <c r="C9" t="s">
        <v>570</v>
      </c>
    </row>
    <row r="10" spans="1:3" x14ac:dyDescent="0.25">
      <c r="A10" t="s">
        <v>10410</v>
      </c>
      <c r="B10">
        <v>36</v>
      </c>
      <c r="C10" t="s">
        <v>573</v>
      </c>
    </row>
    <row r="11" spans="1:3" x14ac:dyDescent="0.25">
      <c r="A11" t="s">
        <v>10410</v>
      </c>
      <c r="B11">
        <v>41</v>
      </c>
      <c r="C11" t="s">
        <v>576</v>
      </c>
    </row>
    <row r="12" spans="1:3" x14ac:dyDescent="0.25">
      <c r="A12" t="s">
        <v>10410</v>
      </c>
      <c r="B12">
        <v>42</v>
      </c>
      <c r="C12" t="s">
        <v>579</v>
      </c>
    </row>
    <row r="13" spans="1:3" x14ac:dyDescent="0.25">
      <c r="A13" t="s">
        <v>10410</v>
      </c>
      <c r="B13">
        <v>43</v>
      </c>
      <c r="C13" t="s">
        <v>582</v>
      </c>
    </row>
    <row r="14" spans="1:3" x14ac:dyDescent="0.25">
      <c r="A14" t="s">
        <v>10410</v>
      </c>
      <c r="B14">
        <v>44</v>
      </c>
      <c r="C14" t="s">
        <v>585</v>
      </c>
    </row>
    <row r="15" spans="1:3" x14ac:dyDescent="0.25">
      <c r="A15" t="s">
        <v>10410</v>
      </c>
      <c r="B15">
        <v>45</v>
      </c>
      <c r="C15" t="s">
        <v>588</v>
      </c>
    </row>
    <row r="16" spans="1:3" x14ac:dyDescent="0.25">
      <c r="A16" t="s">
        <v>10410</v>
      </c>
      <c r="B16">
        <v>48</v>
      </c>
      <c r="C16" t="s">
        <v>591</v>
      </c>
    </row>
    <row r="17" spans="1:3" x14ac:dyDescent="0.25">
      <c r="A17" t="s">
        <v>10410</v>
      </c>
      <c r="B17">
        <v>49</v>
      </c>
      <c r="C17" t="s">
        <v>594</v>
      </c>
    </row>
    <row r="18" spans="1:3" x14ac:dyDescent="0.25">
      <c r="A18" t="s">
        <v>10410</v>
      </c>
      <c r="B18">
        <v>50</v>
      </c>
      <c r="C18" t="s">
        <v>597</v>
      </c>
    </row>
    <row r="19" spans="1:3" x14ac:dyDescent="0.25">
      <c r="A19" t="s">
        <v>10410</v>
      </c>
      <c r="B19">
        <v>59</v>
      </c>
      <c r="C19" t="s">
        <v>600</v>
      </c>
    </row>
    <row r="20" spans="1:3" x14ac:dyDescent="0.25">
      <c r="A20" t="s">
        <v>10410</v>
      </c>
      <c r="B20">
        <v>60</v>
      </c>
      <c r="C20" t="s">
        <v>603</v>
      </c>
    </row>
    <row r="21" spans="1:3" x14ac:dyDescent="0.25">
      <c r="A21" t="s">
        <v>10410</v>
      </c>
      <c r="B21">
        <v>61</v>
      </c>
      <c r="C21" t="s">
        <v>606</v>
      </c>
    </row>
    <row r="22" spans="1:3" x14ac:dyDescent="0.25">
      <c r="A22" t="s">
        <v>10410</v>
      </c>
      <c r="B22">
        <v>62</v>
      </c>
      <c r="C22" t="s">
        <v>609</v>
      </c>
    </row>
    <row r="23" spans="1:3" x14ac:dyDescent="0.25">
      <c r="A23" t="s">
        <v>10410</v>
      </c>
      <c r="B23">
        <v>63</v>
      </c>
      <c r="C23" t="s">
        <v>612</v>
      </c>
    </row>
    <row r="24" spans="1:3" x14ac:dyDescent="0.25">
      <c r="A24" t="s">
        <v>10410</v>
      </c>
      <c r="B24">
        <v>64</v>
      </c>
      <c r="C24" t="s">
        <v>615</v>
      </c>
    </row>
    <row r="25" spans="1:3" x14ac:dyDescent="0.25">
      <c r="A25" t="s">
        <v>10410</v>
      </c>
      <c r="B25">
        <v>66</v>
      </c>
      <c r="C25" t="s">
        <v>618</v>
      </c>
    </row>
    <row r="26" spans="1:3" x14ac:dyDescent="0.25">
      <c r="A26" t="s">
        <v>10410</v>
      </c>
      <c r="B26">
        <v>77</v>
      </c>
      <c r="C26" t="s">
        <v>621</v>
      </c>
    </row>
    <row r="27" spans="1:3" x14ac:dyDescent="0.25">
      <c r="A27" t="s">
        <v>10410</v>
      </c>
      <c r="B27">
        <v>86</v>
      </c>
      <c r="C27" t="s">
        <v>624</v>
      </c>
    </row>
    <row r="28" spans="1:3" x14ac:dyDescent="0.25">
      <c r="A28" t="s">
        <v>10410</v>
      </c>
      <c r="B28">
        <v>90</v>
      </c>
      <c r="C28" t="s">
        <v>627</v>
      </c>
    </row>
    <row r="29" spans="1:3" x14ac:dyDescent="0.25">
      <c r="A29" t="s">
        <v>10410</v>
      </c>
      <c r="B29">
        <v>91</v>
      </c>
      <c r="C29" t="s">
        <v>630</v>
      </c>
    </row>
    <row r="30" spans="1:3" x14ac:dyDescent="0.25">
      <c r="A30" t="s">
        <v>10410</v>
      </c>
      <c r="B30">
        <v>92</v>
      </c>
      <c r="C30" t="s">
        <v>633</v>
      </c>
    </row>
    <row r="31" spans="1:3" x14ac:dyDescent="0.25">
      <c r="A31" t="s">
        <v>10410</v>
      </c>
      <c r="B31">
        <v>93</v>
      </c>
      <c r="C31" t="s">
        <v>636</v>
      </c>
    </row>
    <row r="32" spans="1:3" x14ac:dyDescent="0.25">
      <c r="A32" t="s">
        <v>10410</v>
      </c>
      <c r="B32">
        <v>94</v>
      </c>
      <c r="C32" t="s">
        <v>639</v>
      </c>
    </row>
    <row r="33" spans="1:3" x14ac:dyDescent="0.25">
      <c r="A33" t="s">
        <v>10410</v>
      </c>
      <c r="B33">
        <v>99</v>
      </c>
      <c r="C33" t="s">
        <v>641</v>
      </c>
    </row>
    <row r="34" spans="1:3" x14ac:dyDescent="0.25">
      <c r="A34" t="s">
        <v>10410</v>
      </c>
      <c r="B34">
        <v>100</v>
      </c>
      <c r="C34" t="s">
        <v>644</v>
      </c>
    </row>
    <row r="35" spans="1:3" x14ac:dyDescent="0.25">
      <c r="A35" t="s">
        <v>10410</v>
      </c>
      <c r="B35">
        <v>120</v>
      </c>
      <c r="C35" t="s">
        <v>925</v>
      </c>
    </row>
    <row r="36" spans="1:3" x14ac:dyDescent="0.25">
      <c r="A36" t="s">
        <v>10410</v>
      </c>
      <c r="B36">
        <v>130</v>
      </c>
      <c r="C36" t="s">
        <v>928</v>
      </c>
    </row>
    <row r="37" spans="1:3" x14ac:dyDescent="0.25">
      <c r="A37" t="s">
        <v>10410</v>
      </c>
      <c r="B37">
        <v>201</v>
      </c>
      <c r="C37" t="s">
        <v>931</v>
      </c>
    </row>
    <row r="38" spans="1:3" x14ac:dyDescent="0.25">
      <c r="A38" t="s">
        <v>10410</v>
      </c>
      <c r="B38">
        <v>203</v>
      </c>
      <c r="C38" t="s">
        <v>934</v>
      </c>
    </row>
    <row r="39" spans="1:3" x14ac:dyDescent="0.25">
      <c r="A39" t="s">
        <v>10410</v>
      </c>
      <c r="B39">
        <v>204</v>
      </c>
      <c r="C39" t="s">
        <v>937</v>
      </c>
    </row>
    <row r="40" spans="1:3" x14ac:dyDescent="0.25">
      <c r="A40" t="s">
        <v>10410</v>
      </c>
      <c r="B40">
        <v>205</v>
      </c>
      <c r="C40" t="s">
        <v>940</v>
      </c>
    </row>
    <row r="41" spans="1:3" x14ac:dyDescent="0.25">
      <c r="A41" t="s">
        <v>10410</v>
      </c>
      <c r="B41">
        <v>206</v>
      </c>
      <c r="C41" t="s">
        <v>943</v>
      </c>
    </row>
    <row r="42" spans="1:3" x14ac:dyDescent="0.25">
      <c r="A42" t="s">
        <v>10410</v>
      </c>
      <c r="B42">
        <v>207</v>
      </c>
      <c r="C42" t="s">
        <v>946</v>
      </c>
    </row>
    <row r="43" spans="1:3" x14ac:dyDescent="0.25">
      <c r="A43" t="s">
        <v>10410</v>
      </c>
      <c r="B43">
        <v>208</v>
      </c>
      <c r="C43" t="s">
        <v>949</v>
      </c>
    </row>
    <row r="44" spans="1:3" x14ac:dyDescent="0.25">
      <c r="A44" t="s">
        <v>10410</v>
      </c>
      <c r="B44">
        <v>209</v>
      </c>
      <c r="C44" t="s">
        <v>952</v>
      </c>
    </row>
    <row r="45" spans="1:3" x14ac:dyDescent="0.25">
      <c r="A45" t="s">
        <v>10410</v>
      </c>
      <c r="B45">
        <v>210</v>
      </c>
      <c r="C45" t="s">
        <v>955</v>
      </c>
    </row>
    <row r="46" spans="1:3" x14ac:dyDescent="0.25">
      <c r="A46" t="s">
        <v>10410</v>
      </c>
      <c r="B46">
        <v>211</v>
      </c>
      <c r="C46" t="s">
        <v>958</v>
      </c>
    </row>
    <row r="47" spans="1:3" x14ac:dyDescent="0.25">
      <c r="A47" t="s">
        <v>10410</v>
      </c>
      <c r="B47">
        <v>212</v>
      </c>
      <c r="C47" t="s">
        <v>961</v>
      </c>
    </row>
    <row r="48" spans="1:3" x14ac:dyDescent="0.25">
      <c r="A48" t="s">
        <v>10410</v>
      </c>
      <c r="B48">
        <v>213</v>
      </c>
      <c r="C48" t="s">
        <v>964</v>
      </c>
    </row>
    <row r="49" spans="1:3" x14ac:dyDescent="0.25">
      <c r="A49" t="s">
        <v>10410</v>
      </c>
      <c r="B49">
        <v>214</v>
      </c>
      <c r="C49" t="s">
        <v>966</v>
      </c>
    </row>
    <row r="50" spans="1:3" x14ac:dyDescent="0.25">
      <c r="A50" t="s">
        <v>10410</v>
      </c>
      <c r="B50">
        <v>215</v>
      </c>
      <c r="C50" t="s">
        <v>969</v>
      </c>
    </row>
    <row r="51" spans="1:3" x14ac:dyDescent="0.25">
      <c r="A51" t="s">
        <v>10410</v>
      </c>
      <c r="B51">
        <v>216</v>
      </c>
      <c r="C51" t="s">
        <v>972</v>
      </c>
    </row>
    <row r="52" spans="1:3" x14ac:dyDescent="0.25">
      <c r="A52" t="s">
        <v>10410</v>
      </c>
      <c r="B52">
        <v>217</v>
      </c>
      <c r="C52" t="s">
        <v>975</v>
      </c>
    </row>
    <row r="53" spans="1:3" x14ac:dyDescent="0.25">
      <c r="A53" t="s">
        <v>10410</v>
      </c>
      <c r="B53">
        <v>218</v>
      </c>
      <c r="C53" t="s">
        <v>978</v>
      </c>
    </row>
    <row r="54" spans="1:3" x14ac:dyDescent="0.25">
      <c r="A54" t="s">
        <v>10410</v>
      </c>
      <c r="B54">
        <v>219</v>
      </c>
      <c r="C54" t="s">
        <v>981</v>
      </c>
    </row>
    <row r="55" spans="1:3" x14ac:dyDescent="0.25">
      <c r="A55" t="s">
        <v>10410</v>
      </c>
      <c r="B55">
        <v>220</v>
      </c>
      <c r="C55" t="s">
        <v>984</v>
      </c>
    </row>
    <row r="56" spans="1:3" x14ac:dyDescent="0.25">
      <c r="A56" t="s">
        <v>10410</v>
      </c>
      <c r="B56">
        <v>221</v>
      </c>
      <c r="C56" t="s">
        <v>987</v>
      </c>
    </row>
    <row r="57" spans="1:3" x14ac:dyDescent="0.25">
      <c r="A57" t="s">
        <v>10410</v>
      </c>
      <c r="B57">
        <v>222</v>
      </c>
      <c r="C57" t="s">
        <v>990</v>
      </c>
    </row>
    <row r="58" spans="1:3" x14ac:dyDescent="0.25">
      <c r="A58" t="s">
        <v>10410</v>
      </c>
      <c r="B58">
        <v>223</v>
      </c>
      <c r="C58" t="s">
        <v>993</v>
      </c>
    </row>
    <row r="59" spans="1:3" x14ac:dyDescent="0.25">
      <c r="A59" t="s">
        <v>10410</v>
      </c>
      <c r="B59">
        <v>224</v>
      </c>
      <c r="C59" t="s">
        <v>996</v>
      </c>
    </row>
    <row r="60" spans="1:3" x14ac:dyDescent="0.25">
      <c r="A60" t="s">
        <v>10410</v>
      </c>
      <c r="B60">
        <v>225</v>
      </c>
      <c r="C60" t="s">
        <v>999</v>
      </c>
    </row>
    <row r="61" spans="1:3" x14ac:dyDescent="0.25">
      <c r="A61" t="s">
        <v>10410</v>
      </c>
      <c r="B61">
        <v>226</v>
      </c>
      <c r="C61" t="s">
        <v>1002</v>
      </c>
    </row>
    <row r="62" spans="1:3" x14ac:dyDescent="0.25">
      <c r="A62" t="s">
        <v>10410</v>
      </c>
      <c r="B62">
        <v>227</v>
      </c>
      <c r="C62" t="s">
        <v>1005</v>
      </c>
    </row>
    <row r="63" spans="1:3" x14ac:dyDescent="0.25">
      <c r="A63" t="s">
        <v>10410</v>
      </c>
      <c r="B63">
        <v>228</v>
      </c>
      <c r="C63" t="s">
        <v>1008</v>
      </c>
    </row>
    <row r="64" spans="1:3" x14ac:dyDescent="0.25">
      <c r="A64" t="s">
        <v>10410</v>
      </c>
      <c r="B64">
        <v>229</v>
      </c>
      <c r="C64" t="s">
        <v>1011</v>
      </c>
    </row>
    <row r="65" spans="1:3" x14ac:dyDescent="0.25">
      <c r="A65" t="s">
        <v>10410</v>
      </c>
      <c r="B65">
        <v>230</v>
      </c>
      <c r="C65" t="s">
        <v>1013</v>
      </c>
    </row>
    <row r="66" spans="1:3" x14ac:dyDescent="0.25">
      <c r="A66" t="s">
        <v>10410</v>
      </c>
      <c r="B66">
        <v>232</v>
      </c>
      <c r="C66" t="s">
        <v>1016</v>
      </c>
    </row>
    <row r="67" spans="1:3" x14ac:dyDescent="0.25">
      <c r="A67" t="s">
        <v>10410</v>
      </c>
      <c r="B67">
        <v>233</v>
      </c>
      <c r="C67" t="s">
        <v>1019</v>
      </c>
    </row>
    <row r="68" spans="1:3" x14ac:dyDescent="0.25">
      <c r="A68" t="s">
        <v>10410</v>
      </c>
      <c r="B68">
        <v>234</v>
      </c>
      <c r="C68" t="s">
        <v>1022</v>
      </c>
    </row>
    <row r="69" spans="1:3" x14ac:dyDescent="0.25">
      <c r="A69" t="s">
        <v>10410</v>
      </c>
      <c r="B69">
        <v>235</v>
      </c>
      <c r="C69" t="s">
        <v>1025</v>
      </c>
    </row>
    <row r="70" spans="1:3" x14ac:dyDescent="0.25">
      <c r="A70" t="s">
        <v>10410</v>
      </c>
      <c r="B70">
        <v>236</v>
      </c>
      <c r="C70" t="s">
        <v>1028</v>
      </c>
    </row>
    <row r="71" spans="1:3" x14ac:dyDescent="0.25">
      <c r="A71" t="s">
        <v>10410</v>
      </c>
      <c r="B71">
        <v>237</v>
      </c>
      <c r="C71" t="s">
        <v>1031</v>
      </c>
    </row>
    <row r="72" spans="1:3" x14ac:dyDescent="0.25">
      <c r="A72" t="s">
        <v>10410</v>
      </c>
      <c r="B72">
        <v>238</v>
      </c>
      <c r="C72" t="s">
        <v>1034</v>
      </c>
    </row>
    <row r="73" spans="1:3" x14ac:dyDescent="0.25">
      <c r="A73" t="s">
        <v>10410</v>
      </c>
      <c r="B73">
        <v>239</v>
      </c>
      <c r="C73" t="s">
        <v>1037</v>
      </c>
    </row>
    <row r="74" spans="1:3" x14ac:dyDescent="0.25">
      <c r="A74" t="s">
        <v>10410</v>
      </c>
      <c r="B74">
        <v>240</v>
      </c>
      <c r="C74" t="s">
        <v>1040</v>
      </c>
    </row>
    <row r="75" spans="1:3" x14ac:dyDescent="0.25">
      <c r="A75" t="s">
        <v>10410</v>
      </c>
      <c r="B75">
        <v>241</v>
      </c>
      <c r="C75" t="s">
        <v>1043</v>
      </c>
    </row>
    <row r="76" spans="1:3" x14ac:dyDescent="0.25">
      <c r="A76" t="s">
        <v>10410</v>
      </c>
      <c r="B76">
        <v>242</v>
      </c>
      <c r="C76" t="s">
        <v>1046</v>
      </c>
    </row>
    <row r="77" spans="1:3" x14ac:dyDescent="0.25">
      <c r="A77" t="s">
        <v>10410</v>
      </c>
      <c r="B77">
        <v>243</v>
      </c>
      <c r="C77" t="s">
        <v>1049</v>
      </c>
    </row>
    <row r="78" spans="1:3" x14ac:dyDescent="0.25">
      <c r="A78" t="s">
        <v>10410</v>
      </c>
      <c r="B78">
        <v>244</v>
      </c>
      <c r="C78" t="s">
        <v>1052</v>
      </c>
    </row>
    <row r="79" spans="1:3" x14ac:dyDescent="0.25">
      <c r="A79" t="s">
        <v>10410</v>
      </c>
      <c r="B79">
        <v>245</v>
      </c>
      <c r="C79" t="s">
        <v>1055</v>
      </c>
    </row>
    <row r="80" spans="1:3" x14ac:dyDescent="0.25">
      <c r="A80" t="s">
        <v>10410</v>
      </c>
      <c r="B80">
        <v>248</v>
      </c>
      <c r="C80" t="s">
        <v>1058</v>
      </c>
    </row>
    <row r="81" spans="1:3" x14ac:dyDescent="0.25">
      <c r="A81" t="s">
        <v>10410</v>
      </c>
      <c r="B81">
        <v>249</v>
      </c>
      <c r="C81" t="s">
        <v>1061</v>
      </c>
    </row>
    <row r="82" spans="1:3" x14ac:dyDescent="0.25">
      <c r="A82" t="s">
        <v>10410</v>
      </c>
      <c r="B82">
        <v>250</v>
      </c>
      <c r="C82" t="s">
        <v>1064</v>
      </c>
    </row>
    <row r="83" spans="1:3" x14ac:dyDescent="0.25">
      <c r="A83" t="s">
        <v>10410</v>
      </c>
      <c r="B83">
        <v>251</v>
      </c>
      <c r="C83" t="s">
        <v>1067</v>
      </c>
    </row>
    <row r="84" spans="1:3" x14ac:dyDescent="0.25">
      <c r="A84" t="s">
        <v>10410</v>
      </c>
      <c r="B84">
        <v>252</v>
      </c>
      <c r="C84" t="s">
        <v>1070</v>
      </c>
    </row>
    <row r="85" spans="1:3" x14ac:dyDescent="0.25">
      <c r="A85" t="s">
        <v>10410</v>
      </c>
      <c r="B85">
        <v>253</v>
      </c>
      <c r="C85" t="s">
        <v>1073</v>
      </c>
    </row>
    <row r="86" spans="1:3" x14ac:dyDescent="0.25">
      <c r="A86" t="s">
        <v>10410</v>
      </c>
      <c r="B86">
        <v>254</v>
      </c>
      <c r="C86" t="s">
        <v>1076</v>
      </c>
    </row>
    <row r="87" spans="1:3" x14ac:dyDescent="0.25">
      <c r="A87" t="s">
        <v>10410</v>
      </c>
      <c r="B87">
        <v>255</v>
      </c>
      <c r="C87" t="s">
        <v>1079</v>
      </c>
    </row>
    <row r="88" spans="1:3" x14ac:dyDescent="0.25">
      <c r="A88" t="s">
        <v>10410</v>
      </c>
      <c r="B88">
        <v>256</v>
      </c>
      <c r="C88" t="s">
        <v>1081</v>
      </c>
    </row>
    <row r="89" spans="1:3" x14ac:dyDescent="0.25">
      <c r="A89" t="s">
        <v>10410</v>
      </c>
      <c r="B89">
        <v>257</v>
      </c>
      <c r="C89" t="s">
        <v>1084</v>
      </c>
    </row>
    <row r="90" spans="1:3" x14ac:dyDescent="0.25">
      <c r="A90" t="s">
        <v>10410</v>
      </c>
      <c r="B90">
        <v>258</v>
      </c>
      <c r="C90" t="s">
        <v>1087</v>
      </c>
    </row>
    <row r="91" spans="1:3" x14ac:dyDescent="0.25">
      <c r="A91" t="s">
        <v>10410</v>
      </c>
      <c r="B91">
        <v>259</v>
      </c>
      <c r="C91" t="s">
        <v>1090</v>
      </c>
    </row>
    <row r="92" spans="1:3" x14ac:dyDescent="0.25">
      <c r="A92" t="s">
        <v>10410</v>
      </c>
      <c r="B92">
        <v>261</v>
      </c>
      <c r="C92" t="s">
        <v>1093</v>
      </c>
    </row>
    <row r="93" spans="1:3" x14ac:dyDescent="0.25">
      <c r="A93" t="s">
        <v>10410</v>
      </c>
      <c r="B93">
        <v>262</v>
      </c>
      <c r="C93" t="s">
        <v>1096</v>
      </c>
    </row>
    <row r="94" spans="1:3" x14ac:dyDescent="0.25">
      <c r="A94" t="s">
        <v>10410</v>
      </c>
      <c r="B94">
        <v>263</v>
      </c>
      <c r="C94" t="s">
        <v>1099</v>
      </c>
    </row>
    <row r="95" spans="1:3" x14ac:dyDescent="0.25">
      <c r="A95" t="s">
        <v>10410</v>
      </c>
      <c r="B95">
        <v>264</v>
      </c>
      <c r="C95" t="s">
        <v>1102</v>
      </c>
    </row>
    <row r="96" spans="1:3" x14ac:dyDescent="0.25">
      <c r="A96" t="s">
        <v>10410</v>
      </c>
      <c r="B96">
        <v>265</v>
      </c>
      <c r="C96" t="s">
        <v>1105</v>
      </c>
    </row>
    <row r="97" spans="1:3" x14ac:dyDescent="0.25">
      <c r="A97" t="s">
        <v>10410</v>
      </c>
      <c r="B97">
        <v>266</v>
      </c>
      <c r="C97" t="s">
        <v>1108</v>
      </c>
    </row>
    <row r="98" spans="1:3" x14ac:dyDescent="0.25">
      <c r="A98" t="s">
        <v>10410</v>
      </c>
      <c r="B98">
        <v>267</v>
      </c>
      <c r="C98" t="s">
        <v>1111</v>
      </c>
    </row>
    <row r="99" spans="1:3" x14ac:dyDescent="0.25">
      <c r="A99" t="s">
        <v>10410</v>
      </c>
      <c r="B99">
        <v>268</v>
      </c>
      <c r="C99" t="s">
        <v>1114</v>
      </c>
    </row>
    <row r="100" spans="1:3" x14ac:dyDescent="0.25">
      <c r="A100" t="s">
        <v>10410</v>
      </c>
      <c r="B100">
        <v>269</v>
      </c>
      <c r="C100" t="s">
        <v>1117</v>
      </c>
    </row>
    <row r="101" spans="1:3" x14ac:dyDescent="0.25">
      <c r="A101" t="s">
        <v>10410</v>
      </c>
      <c r="B101">
        <v>270</v>
      </c>
      <c r="C101" t="s">
        <v>1120</v>
      </c>
    </row>
    <row r="102" spans="1:3" x14ac:dyDescent="0.25">
      <c r="A102" t="s">
        <v>10410</v>
      </c>
      <c r="B102">
        <v>271</v>
      </c>
      <c r="C102" t="s">
        <v>1123</v>
      </c>
    </row>
    <row r="103" spans="1:3" x14ac:dyDescent="0.25">
      <c r="A103" t="s">
        <v>10410</v>
      </c>
      <c r="B103">
        <v>273</v>
      </c>
      <c r="C103" t="s">
        <v>1126</v>
      </c>
    </row>
    <row r="104" spans="1:3" x14ac:dyDescent="0.25">
      <c r="A104" t="s">
        <v>10410</v>
      </c>
      <c r="B104">
        <v>274</v>
      </c>
      <c r="C104" t="s">
        <v>1129</v>
      </c>
    </row>
    <row r="105" spans="1:3" x14ac:dyDescent="0.25">
      <c r="A105" t="s">
        <v>10410</v>
      </c>
      <c r="B105">
        <v>275</v>
      </c>
      <c r="C105" t="s">
        <v>1132</v>
      </c>
    </row>
    <row r="106" spans="1:3" x14ac:dyDescent="0.25">
      <c r="A106" t="s">
        <v>10410</v>
      </c>
      <c r="B106">
        <v>276</v>
      </c>
      <c r="C106" t="s">
        <v>1135</v>
      </c>
    </row>
    <row r="107" spans="1:3" x14ac:dyDescent="0.25">
      <c r="A107" t="s">
        <v>10410</v>
      </c>
      <c r="B107">
        <v>277</v>
      </c>
      <c r="C107" t="s">
        <v>1138</v>
      </c>
    </row>
    <row r="108" spans="1:3" x14ac:dyDescent="0.25">
      <c r="A108" t="s">
        <v>10410</v>
      </c>
      <c r="B108">
        <v>281</v>
      </c>
      <c r="C108" t="s">
        <v>1141</v>
      </c>
    </row>
    <row r="109" spans="1:3" x14ac:dyDescent="0.25">
      <c r="A109" t="s">
        <v>10410</v>
      </c>
      <c r="B109">
        <v>282</v>
      </c>
      <c r="C109" t="s">
        <v>1144</v>
      </c>
    </row>
    <row r="110" spans="1:3" x14ac:dyDescent="0.25">
      <c r="A110" t="s">
        <v>10410</v>
      </c>
      <c r="B110">
        <v>290</v>
      </c>
      <c r="C110" t="s">
        <v>1147</v>
      </c>
    </row>
    <row r="111" spans="1:3" x14ac:dyDescent="0.25">
      <c r="A111" t="s">
        <v>10410</v>
      </c>
      <c r="B111">
        <v>292</v>
      </c>
      <c r="C111" t="s">
        <v>1150</v>
      </c>
    </row>
    <row r="112" spans="1:3" x14ac:dyDescent="0.25">
      <c r="A112" t="s">
        <v>10410</v>
      </c>
      <c r="B112">
        <v>295</v>
      </c>
      <c r="C112" t="s">
        <v>1153</v>
      </c>
    </row>
    <row r="113" spans="1:3" x14ac:dyDescent="0.25">
      <c r="A113" t="s">
        <v>10410</v>
      </c>
      <c r="B113">
        <v>299</v>
      </c>
      <c r="C113" t="s">
        <v>1156</v>
      </c>
    </row>
    <row r="114" spans="1:3" x14ac:dyDescent="0.25">
      <c r="A114" t="s">
        <v>10410</v>
      </c>
      <c r="B114">
        <v>312</v>
      </c>
      <c r="C114" t="s">
        <v>1159</v>
      </c>
    </row>
    <row r="115" spans="1:3" x14ac:dyDescent="0.25">
      <c r="A115" t="s">
        <v>10410</v>
      </c>
      <c r="B115">
        <v>320</v>
      </c>
      <c r="C115" t="s">
        <v>1162</v>
      </c>
    </row>
    <row r="116" spans="1:3" x14ac:dyDescent="0.25">
      <c r="A116" t="s">
        <v>10410</v>
      </c>
      <c r="B116">
        <v>321</v>
      </c>
      <c r="C116" t="s">
        <v>1165</v>
      </c>
    </row>
    <row r="117" spans="1:3" x14ac:dyDescent="0.25">
      <c r="A117" t="s">
        <v>10410</v>
      </c>
      <c r="B117">
        <v>370</v>
      </c>
      <c r="C117" t="s">
        <v>1168</v>
      </c>
    </row>
    <row r="118" spans="1:3" x14ac:dyDescent="0.25">
      <c r="A118" t="s">
        <v>10410</v>
      </c>
      <c r="B118">
        <v>422</v>
      </c>
      <c r="C118" t="s">
        <v>1171</v>
      </c>
    </row>
    <row r="119" spans="1:3" x14ac:dyDescent="0.25">
      <c r="A119" t="s">
        <v>10410</v>
      </c>
      <c r="B119">
        <v>423</v>
      </c>
      <c r="C119" t="s">
        <v>1174</v>
      </c>
    </row>
    <row r="120" spans="1:3" x14ac:dyDescent="0.25">
      <c r="A120" t="s">
        <v>10410</v>
      </c>
      <c r="B120">
        <v>435</v>
      </c>
      <c r="C120" t="s">
        <v>1177</v>
      </c>
    </row>
    <row r="121" spans="1:3" x14ac:dyDescent="0.25">
      <c r="A121" t="s">
        <v>10410</v>
      </c>
      <c r="B121">
        <v>440</v>
      </c>
      <c r="C121" t="s">
        <v>1180</v>
      </c>
    </row>
    <row r="122" spans="1:3" x14ac:dyDescent="0.25">
      <c r="A122" t="s">
        <v>10410</v>
      </c>
      <c r="B122">
        <v>441</v>
      </c>
      <c r="C122" t="s">
        <v>1183</v>
      </c>
    </row>
    <row r="123" spans="1:3" x14ac:dyDescent="0.25">
      <c r="A123" t="s">
        <v>10410</v>
      </c>
      <c r="B123">
        <v>445</v>
      </c>
      <c r="C123" t="s">
        <v>1186</v>
      </c>
    </row>
    <row r="124" spans="1:3" x14ac:dyDescent="0.25">
      <c r="A124" t="s">
        <v>10410</v>
      </c>
      <c r="B124">
        <v>450</v>
      </c>
      <c r="C124" t="s">
        <v>1189</v>
      </c>
    </row>
    <row r="125" spans="1:3" x14ac:dyDescent="0.25">
      <c r="A125" t="s">
        <v>10410</v>
      </c>
      <c r="B125">
        <v>455</v>
      </c>
      <c r="C125" t="s">
        <v>1192</v>
      </c>
    </row>
    <row r="126" spans="1:3" x14ac:dyDescent="0.25">
      <c r="A126" t="s">
        <v>10410</v>
      </c>
      <c r="B126">
        <v>460</v>
      </c>
      <c r="C126" t="s">
        <v>1195</v>
      </c>
    </row>
    <row r="127" spans="1:3" x14ac:dyDescent="0.25">
      <c r="A127" t="s">
        <v>10410</v>
      </c>
      <c r="B127">
        <v>461</v>
      </c>
      <c r="C127" t="s">
        <v>1198</v>
      </c>
    </row>
    <row r="128" spans="1:3" x14ac:dyDescent="0.25">
      <c r="A128" t="s">
        <v>10410</v>
      </c>
      <c r="B128">
        <v>462</v>
      </c>
      <c r="C128" t="s">
        <v>1200</v>
      </c>
    </row>
    <row r="129" spans="1:3" x14ac:dyDescent="0.25">
      <c r="A129" t="s">
        <v>10410</v>
      </c>
      <c r="B129">
        <v>465</v>
      </c>
      <c r="C129" t="s">
        <v>1203</v>
      </c>
    </row>
    <row r="130" spans="1:3" x14ac:dyDescent="0.25">
      <c r="A130" t="s">
        <v>10410</v>
      </c>
      <c r="B130">
        <v>503</v>
      </c>
      <c r="C130" t="s">
        <v>1206</v>
      </c>
    </row>
    <row r="131" spans="1:3" x14ac:dyDescent="0.25">
      <c r="A131" t="s">
        <v>10410</v>
      </c>
      <c r="B131">
        <v>504</v>
      </c>
      <c r="C131" t="s">
        <v>1209</v>
      </c>
    </row>
    <row r="132" spans="1:3" x14ac:dyDescent="0.25">
      <c r="A132" t="s">
        <v>10410</v>
      </c>
      <c r="B132">
        <v>505</v>
      </c>
      <c r="C132" t="s">
        <v>1212</v>
      </c>
    </row>
    <row r="133" spans="1:3" x14ac:dyDescent="0.25">
      <c r="A133" t="s">
        <v>10410</v>
      </c>
      <c r="B133">
        <v>506</v>
      </c>
      <c r="C133" t="s">
        <v>1215</v>
      </c>
    </row>
    <row r="134" spans="1:3" x14ac:dyDescent="0.25">
      <c r="A134" t="s">
        <v>10410</v>
      </c>
      <c r="B134">
        <v>532</v>
      </c>
      <c r="C134" t="s">
        <v>1218</v>
      </c>
    </row>
    <row r="135" spans="1:3" x14ac:dyDescent="0.25">
      <c r="A135" t="s">
        <v>10410</v>
      </c>
      <c r="B135">
        <v>534</v>
      </c>
      <c r="C135" t="s">
        <v>1221</v>
      </c>
    </row>
    <row r="136" spans="1:3" x14ac:dyDescent="0.25">
      <c r="A136" t="s">
        <v>10410</v>
      </c>
      <c r="B136">
        <v>535</v>
      </c>
      <c r="C136" t="s">
        <v>1224</v>
      </c>
    </row>
    <row r="137" spans="1:3" x14ac:dyDescent="0.25">
      <c r="A137" t="s">
        <v>10410</v>
      </c>
      <c r="B137">
        <v>536</v>
      </c>
      <c r="C137" t="s">
        <v>1226</v>
      </c>
    </row>
    <row r="138" spans="1:3" x14ac:dyDescent="0.25">
      <c r="A138" t="s">
        <v>10410</v>
      </c>
      <c r="B138">
        <v>537</v>
      </c>
      <c r="C138" t="s">
        <v>1228</v>
      </c>
    </row>
    <row r="139" spans="1:3" x14ac:dyDescent="0.25">
      <c r="A139" t="s">
        <v>10410</v>
      </c>
      <c r="B139">
        <v>538</v>
      </c>
      <c r="C139" t="s">
        <v>1230</v>
      </c>
    </row>
    <row r="140" spans="1:3" x14ac:dyDescent="0.25">
      <c r="A140" t="s">
        <v>10410</v>
      </c>
      <c r="B140">
        <v>566</v>
      </c>
      <c r="C140" t="s">
        <v>1232</v>
      </c>
    </row>
    <row r="141" spans="1:3" x14ac:dyDescent="0.25">
      <c r="A141" t="s">
        <v>10410</v>
      </c>
      <c r="B141">
        <v>567</v>
      </c>
      <c r="C141" t="s">
        <v>1234</v>
      </c>
    </row>
    <row r="142" spans="1:3" x14ac:dyDescent="0.25">
      <c r="A142" t="s">
        <v>10410</v>
      </c>
      <c r="B142">
        <v>572</v>
      </c>
      <c r="C142" t="s">
        <v>1236</v>
      </c>
    </row>
    <row r="143" spans="1:3" x14ac:dyDescent="0.25">
      <c r="A143" t="s">
        <v>10410</v>
      </c>
      <c r="B143">
        <v>573</v>
      </c>
      <c r="C143" t="s">
        <v>1239</v>
      </c>
    </row>
    <row r="144" spans="1:3" x14ac:dyDescent="0.25">
      <c r="A144" t="s">
        <v>10410</v>
      </c>
      <c r="B144">
        <v>574</v>
      </c>
      <c r="C144" t="s">
        <v>1242</v>
      </c>
    </row>
    <row r="145" spans="1:3" x14ac:dyDescent="0.25">
      <c r="A145" t="s">
        <v>10410</v>
      </c>
      <c r="B145">
        <v>580</v>
      </c>
      <c r="C145" t="s">
        <v>1245</v>
      </c>
    </row>
    <row r="146" spans="1:3" x14ac:dyDescent="0.25">
      <c r="A146" t="s">
        <v>10410</v>
      </c>
      <c r="B146">
        <v>581</v>
      </c>
      <c r="C146" t="s">
        <v>1248</v>
      </c>
    </row>
    <row r="147" spans="1:3" x14ac:dyDescent="0.25">
      <c r="A147" t="s">
        <v>10410</v>
      </c>
      <c r="B147">
        <v>601</v>
      </c>
      <c r="C147" t="s">
        <v>1251</v>
      </c>
    </row>
    <row r="148" spans="1:3" x14ac:dyDescent="0.25">
      <c r="A148" t="s">
        <v>10410</v>
      </c>
      <c r="B148">
        <v>654</v>
      </c>
      <c r="C148" t="s">
        <v>1254</v>
      </c>
    </row>
    <row r="149" spans="1:3" x14ac:dyDescent="0.25">
      <c r="A149" t="s">
        <v>10410</v>
      </c>
      <c r="B149">
        <v>665</v>
      </c>
      <c r="C149" t="s">
        <v>1257</v>
      </c>
    </row>
    <row r="150" spans="1:3" x14ac:dyDescent="0.25">
      <c r="A150" t="s">
        <v>10410</v>
      </c>
      <c r="B150">
        <v>667</v>
      </c>
      <c r="C150" t="s">
        <v>1260</v>
      </c>
    </row>
    <row r="151" spans="1:3" x14ac:dyDescent="0.25">
      <c r="A151" t="s">
        <v>10410</v>
      </c>
      <c r="B151">
        <v>668</v>
      </c>
      <c r="C151" t="s">
        <v>1263</v>
      </c>
    </row>
    <row r="152" spans="1:3" x14ac:dyDescent="0.25">
      <c r="A152" t="s">
        <v>10410</v>
      </c>
      <c r="B152">
        <v>669</v>
      </c>
      <c r="C152" t="s">
        <v>1266</v>
      </c>
    </row>
    <row r="153" spans="1:3" x14ac:dyDescent="0.25">
      <c r="A153" t="s">
        <v>10410</v>
      </c>
      <c r="B153">
        <v>673</v>
      </c>
      <c r="C153" t="s">
        <v>1268</v>
      </c>
    </row>
    <row r="154" spans="1:3" x14ac:dyDescent="0.25">
      <c r="A154" t="s">
        <v>10410</v>
      </c>
      <c r="B154">
        <v>675</v>
      </c>
      <c r="C154" t="s">
        <v>1271</v>
      </c>
    </row>
    <row r="155" spans="1:3" x14ac:dyDescent="0.25">
      <c r="A155" t="s">
        <v>10410</v>
      </c>
      <c r="B155">
        <v>681</v>
      </c>
      <c r="C155" t="s">
        <v>1274</v>
      </c>
    </row>
    <row r="156" spans="1:3" x14ac:dyDescent="0.25">
      <c r="A156" t="s">
        <v>10410</v>
      </c>
      <c r="B156">
        <v>685</v>
      </c>
      <c r="C156" t="s">
        <v>1277</v>
      </c>
    </row>
    <row r="157" spans="1:3" x14ac:dyDescent="0.25">
      <c r="A157" t="s">
        <v>10410</v>
      </c>
      <c r="B157">
        <v>701</v>
      </c>
      <c r="C157" t="s">
        <v>1280</v>
      </c>
    </row>
    <row r="158" spans="1:3" x14ac:dyDescent="0.25">
      <c r="A158" t="s">
        <v>10410</v>
      </c>
      <c r="B158">
        <v>702</v>
      </c>
      <c r="C158" t="s">
        <v>1283</v>
      </c>
    </row>
    <row r="159" spans="1:3" x14ac:dyDescent="0.25">
      <c r="A159" t="s">
        <v>10410</v>
      </c>
      <c r="B159">
        <v>703</v>
      </c>
      <c r="C159" t="s">
        <v>1286</v>
      </c>
    </row>
    <row r="160" spans="1:3" x14ac:dyDescent="0.25">
      <c r="A160" t="s">
        <v>10410</v>
      </c>
      <c r="B160">
        <v>711</v>
      </c>
      <c r="C160" t="s">
        <v>1289</v>
      </c>
    </row>
    <row r="161" spans="1:3" x14ac:dyDescent="0.25">
      <c r="A161" t="s">
        <v>10410</v>
      </c>
      <c r="B161">
        <v>712</v>
      </c>
      <c r="C161" t="s">
        <v>1292</v>
      </c>
    </row>
    <row r="162" spans="1:3" x14ac:dyDescent="0.25">
      <c r="A162" t="s">
        <v>10410</v>
      </c>
      <c r="B162">
        <v>713</v>
      </c>
      <c r="C162" t="s">
        <v>1295</v>
      </c>
    </row>
    <row r="163" spans="1:3" x14ac:dyDescent="0.25">
      <c r="A163" t="s">
        <v>10410</v>
      </c>
      <c r="B163">
        <v>714</v>
      </c>
      <c r="C163" t="s">
        <v>1298</v>
      </c>
    </row>
    <row r="164" spans="1:3" x14ac:dyDescent="0.25">
      <c r="A164" t="s">
        <v>10410</v>
      </c>
      <c r="B164">
        <v>715</v>
      </c>
      <c r="C164" t="s">
        <v>1301</v>
      </c>
    </row>
    <row r="165" spans="1:3" x14ac:dyDescent="0.25">
      <c r="A165" t="s">
        <v>10410</v>
      </c>
      <c r="B165">
        <v>716</v>
      </c>
      <c r="C165" t="s">
        <v>1304</v>
      </c>
    </row>
    <row r="166" spans="1:3" x14ac:dyDescent="0.25">
      <c r="A166" t="s">
        <v>10410</v>
      </c>
      <c r="B166">
        <v>718</v>
      </c>
      <c r="C166" t="s">
        <v>1307</v>
      </c>
    </row>
    <row r="167" spans="1:3" x14ac:dyDescent="0.25">
      <c r="A167" t="s">
        <v>10410</v>
      </c>
      <c r="B167">
        <v>729</v>
      </c>
      <c r="C167" t="s">
        <v>1309</v>
      </c>
    </row>
    <row r="168" spans="1:3" x14ac:dyDescent="0.25">
      <c r="A168" t="s">
        <v>10410</v>
      </c>
      <c r="B168">
        <v>746</v>
      </c>
      <c r="C168" t="s">
        <v>1312</v>
      </c>
    </row>
    <row r="169" spans="1:3" x14ac:dyDescent="0.25">
      <c r="A169" t="s">
        <v>10410</v>
      </c>
      <c r="B169">
        <v>748</v>
      </c>
      <c r="C169" t="s">
        <v>1315</v>
      </c>
    </row>
    <row r="170" spans="1:3" x14ac:dyDescent="0.25">
      <c r="A170" t="s">
        <v>10410</v>
      </c>
      <c r="B170">
        <v>750</v>
      </c>
      <c r="C170" t="s">
        <v>1318</v>
      </c>
    </row>
    <row r="171" spans="1:3" x14ac:dyDescent="0.25">
      <c r="A171" t="s">
        <v>10410</v>
      </c>
      <c r="B171">
        <v>755</v>
      </c>
      <c r="C171" t="s">
        <v>1321</v>
      </c>
    </row>
    <row r="172" spans="1:3" x14ac:dyDescent="0.25">
      <c r="A172" t="s">
        <v>10410</v>
      </c>
      <c r="B172">
        <v>756</v>
      </c>
      <c r="C172" t="s">
        <v>1324</v>
      </c>
    </row>
    <row r="173" spans="1:3" x14ac:dyDescent="0.25">
      <c r="A173" t="s">
        <v>10410</v>
      </c>
      <c r="B173">
        <v>760</v>
      </c>
      <c r="C173" t="s">
        <v>1327</v>
      </c>
    </row>
    <row r="174" spans="1:3" x14ac:dyDescent="0.25">
      <c r="A174" t="s">
        <v>10410</v>
      </c>
      <c r="B174">
        <v>761</v>
      </c>
      <c r="C174" t="s">
        <v>1330</v>
      </c>
    </row>
    <row r="175" spans="1:3" x14ac:dyDescent="0.25">
      <c r="A175" t="s">
        <v>10410</v>
      </c>
      <c r="B175">
        <v>762</v>
      </c>
      <c r="C175" t="s">
        <v>1333</v>
      </c>
    </row>
    <row r="176" spans="1:3" x14ac:dyDescent="0.25">
      <c r="A176" t="s">
        <v>10410</v>
      </c>
      <c r="B176">
        <v>763</v>
      </c>
      <c r="C176" t="s">
        <v>1336</v>
      </c>
    </row>
    <row r="177" spans="1:3" x14ac:dyDescent="0.25">
      <c r="A177" t="s">
        <v>10410</v>
      </c>
      <c r="B177">
        <v>766</v>
      </c>
      <c r="C177" t="s">
        <v>1338</v>
      </c>
    </row>
    <row r="178" spans="1:3" x14ac:dyDescent="0.25">
      <c r="A178" t="s">
        <v>10410</v>
      </c>
      <c r="B178">
        <v>767</v>
      </c>
      <c r="C178" t="s">
        <v>1341</v>
      </c>
    </row>
    <row r="179" spans="1:3" x14ac:dyDescent="0.25">
      <c r="A179" t="s">
        <v>10410</v>
      </c>
      <c r="B179">
        <v>768</v>
      </c>
      <c r="C179" t="s">
        <v>1344</v>
      </c>
    </row>
    <row r="180" spans="1:3" x14ac:dyDescent="0.25">
      <c r="A180" t="s">
        <v>10410</v>
      </c>
      <c r="B180">
        <v>769</v>
      </c>
      <c r="C180" t="s">
        <v>1347</v>
      </c>
    </row>
    <row r="181" spans="1:3" x14ac:dyDescent="0.25">
      <c r="A181" t="s">
        <v>10410</v>
      </c>
      <c r="B181">
        <v>770</v>
      </c>
      <c r="C181" t="s">
        <v>1350</v>
      </c>
    </row>
    <row r="182" spans="1:3" x14ac:dyDescent="0.25">
      <c r="A182" t="s">
        <v>10410</v>
      </c>
      <c r="B182">
        <v>771</v>
      </c>
      <c r="C182" t="s">
        <v>1353</v>
      </c>
    </row>
    <row r="183" spans="1:3" x14ac:dyDescent="0.25">
      <c r="A183" t="s">
        <v>10410</v>
      </c>
      <c r="B183">
        <v>773</v>
      </c>
      <c r="C183" t="s">
        <v>1356</v>
      </c>
    </row>
    <row r="184" spans="1:3" x14ac:dyDescent="0.25">
      <c r="A184" t="s">
        <v>10410</v>
      </c>
      <c r="B184">
        <v>775</v>
      </c>
      <c r="C184" t="s">
        <v>1359</v>
      </c>
    </row>
    <row r="185" spans="1:3" x14ac:dyDescent="0.25">
      <c r="A185" t="s">
        <v>10410</v>
      </c>
      <c r="B185">
        <v>776</v>
      </c>
      <c r="C185" t="s">
        <v>1362</v>
      </c>
    </row>
    <row r="186" spans="1:3" x14ac:dyDescent="0.25">
      <c r="A186" t="s">
        <v>10410</v>
      </c>
      <c r="B186">
        <v>779</v>
      </c>
      <c r="C186" t="s">
        <v>1365</v>
      </c>
    </row>
    <row r="187" spans="1:3" x14ac:dyDescent="0.25">
      <c r="A187" t="s">
        <v>10410</v>
      </c>
      <c r="B187">
        <v>780</v>
      </c>
      <c r="C187" t="s">
        <v>1367</v>
      </c>
    </row>
    <row r="188" spans="1:3" x14ac:dyDescent="0.25">
      <c r="A188" t="s">
        <v>10410</v>
      </c>
      <c r="B188">
        <v>781</v>
      </c>
      <c r="C188" t="s">
        <v>1370</v>
      </c>
    </row>
    <row r="189" spans="1:3" x14ac:dyDescent="0.25">
      <c r="A189" t="s">
        <v>10410</v>
      </c>
      <c r="B189">
        <v>782</v>
      </c>
      <c r="C189" t="s">
        <v>1373</v>
      </c>
    </row>
    <row r="190" spans="1:3" x14ac:dyDescent="0.25">
      <c r="A190" t="s">
        <v>10410</v>
      </c>
      <c r="B190">
        <v>795</v>
      </c>
      <c r="C190" t="s">
        <v>1376</v>
      </c>
    </row>
    <row r="191" spans="1:3" x14ac:dyDescent="0.25">
      <c r="A191" t="s">
        <v>10410</v>
      </c>
      <c r="B191">
        <v>901</v>
      </c>
      <c r="C191" t="s">
        <v>1379</v>
      </c>
    </row>
    <row r="192" spans="1:3" x14ac:dyDescent="0.25">
      <c r="A192" t="s">
        <v>10410</v>
      </c>
      <c r="B192">
        <v>902</v>
      </c>
      <c r="C192" t="s">
        <v>1382</v>
      </c>
    </row>
    <row r="193" spans="1:3" x14ac:dyDescent="0.25">
      <c r="A193" t="s">
        <v>10410</v>
      </c>
      <c r="B193">
        <v>903</v>
      </c>
      <c r="C193" t="s">
        <v>1384</v>
      </c>
    </row>
    <row r="194" spans="1:3" x14ac:dyDescent="0.25">
      <c r="A194" t="s">
        <v>10410</v>
      </c>
      <c r="B194">
        <v>904</v>
      </c>
      <c r="C194" t="s">
        <v>1386</v>
      </c>
    </row>
    <row r="195" spans="1:3" x14ac:dyDescent="0.25">
      <c r="A195" t="s">
        <v>10410</v>
      </c>
      <c r="B195">
        <v>905</v>
      </c>
      <c r="C195" t="s">
        <v>1388</v>
      </c>
    </row>
    <row r="196" spans="1:3" x14ac:dyDescent="0.25">
      <c r="A196" t="s">
        <v>10410</v>
      </c>
      <c r="B196">
        <v>906</v>
      </c>
      <c r="C196" t="s">
        <v>1390</v>
      </c>
    </row>
    <row r="197" spans="1:3" x14ac:dyDescent="0.25">
      <c r="A197" t="s">
        <v>10410</v>
      </c>
      <c r="B197">
        <v>907</v>
      </c>
      <c r="C197" t="s">
        <v>1392</v>
      </c>
    </row>
    <row r="198" spans="1:3" x14ac:dyDescent="0.25">
      <c r="A198" t="s">
        <v>10410</v>
      </c>
      <c r="B198">
        <v>908</v>
      </c>
      <c r="C198" t="s">
        <v>1394</v>
      </c>
    </row>
    <row r="199" spans="1:3" x14ac:dyDescent="0.25">
      <c r="A199" t="s">
        <v>10410</v>
      </c>
      <c r="B199">
        <v>910</v>
      </c>
      <c r="C199" t="s">
        <v>1396</v>
      </c>
    </row>
    <row r="200" spans="1:3" x14ac:dyDescent="0.25">
      <c r="A200" t="s">
        <v>10410</v>
      </c>
      <c r="B200">
        <v>911</v>
      </c>
      <c r="C200" t="s">
        <v>1399</v>
      </c>
    </row>
    <row r="201" spans="1:3" x14ac:dyDescent="0.25">
      <c r="A201" t="s">
        <v>10410</v>
      </c>
      <c r="B201">
        <v>912</v>
      </c>
      <c r="C201" t="s">
        <v>1402</v>
      </c>
    </row>
    <row r="202" spans="1:3" x14ac:dyDescent="0.25">
      <c r="A202" t="s">
        <v>10410</v>
      </c>
      <c r="B202">
        <v>913</v>
      </c>
      <c r="C202" t="s">
        <v>1405</v>
      </c>
    </row>
    <row r="203" spans="1:3" x14ac:dyDescent="0.25">
      <c r="A203" t="s">
        <v>10410</v>
      </c>
      <c r="B203">
        <v>914</v>
      </c>
      <c r="C203" t="s">
        <v>1408</v>
      </c>
    </row>
    <row r="204" spans="1:3" x14ac:dyDescent="0.25">
      <c r="A204" t="s">
        <v>10410</v>
      </c>
      <c r="B204">
        <v>915</v>
      </c>
      <c r="C204" t="s">
        <v>1411</v>
      </c>
    </row>
    <row r="205" spans="1:3" x14ac:dyDescent="0.25">
      <c r="A205" t="s">
        <v>10410</v>
      </c>
      <c r="B205">
        <v>918</v>
      </c>
      <c r="C205" t="s">
        <v>1414</v>
      </c>
    </row>
    <row r="206" spans="1:3" x14ac:dyDescent="0.25">
      <c r="A206" t="s">
        <v>10410</v>
      </c>
      <c r="B206">
        <v>948</v>
      </c>
      <c r="C206" t="s">
        <v>1417</v>
      </c>
    </row>
    <row r="207" spans="1:3" x14ac:dyDescent="0.25">
      <c r="A207" t="s">
        <v>10410</v>
      </c>
      <c r="B207">
        <v>949</v>
      </c>
      <c r="C207" t="s">
        <v>1420</v>
      </c>
    </row>
    <row r="208" spans="1:3" x14ac:dyDescent="0.25">
      <c r="A208" t="s">
        <v>10410</v>
      </c>
      <c r="B208">
        <v>950</v>
      </c>
      <c r="C208" t="s">
        <v>1423</v>
      </c>
    </row>
    <row r="209" spans="1:3" x14ac:dyDescent="0.25">
      <c r="A209" t="s">
        <v>10410</v>
      </c>
      <c r="B209">
        <v>951</v>
      </c>
      <c r="C209" t="s">
        <v>1426</v>
      </c>
    </row>
    <row r="210" spans="1:3" x14ac:dyDescent="0.25">
      <c r="A210" t="s">
        <v>10410</v>
      </c>
      <c r="B210">
        <v>952</v>
      </c>
      <c r="C210" t="s">
        <v>1429</v>
      </c>
    </row>
    <row r="211" spans="1:3" x14ac:dyDescent="0.25">
      <c r="A211" t="s">
        <v>10410</v>
      </c>
      <c r="B211">
        <v>953</v>
      </c>
      <c r="C211" t="s">
        <v>1432</v>
      </c>
    </row>
    <row r="212" spans="1:3" x14ac:dyDescent="0.25">
      <c r="A212" t="s">
        <v>10410</v>
      </c>
      <c r="B212">
        <v>954</v>
      </c>
      <c r="C212" t="s">
        <v>1435</v>
      </c>
    </row>
    <row r="213" spans="1:3" x14ac:dyDescent="0.25">
      <c r="A213" t="s">
        <v>10410</v>
      </c>
      <c r="B213">
        <v>955</v>
      </c>
      <c r="C213" t="s">
        <v>1438</v>
      </c>
    </row>
    <row r="214" spans="1:3" x14ac:dyDescent="0.25">
      <c r="A214" t="s">
        <v>10410</v>
      </c>
      <c r="B214">
        <v>956</v>
      </c>
      <c r="C214" t="s">
        <v>1441</v>
      </c>
    </row>
    <row r="215" spans="1:3" x14ac:dyDescent="0.25">
      <c r="A215" t="s">
        <v>10410</v>
      </c>
      <c r="B215">
        <v>957</v>
      </c>
      <c r="C215" t="s">
        <v>1444</v>
      </c>
    </row>
    <row r="216" spans="1:3" x14ac:dyDescent="0.25">
      <c r="A216" t="s">
        <v>10410</v>
      </c>
      <c r="B216">
        <v>959</v>
      </c>
      <c r="C216" t="s">
        <v>1447</v>
      </c>
    </row>
    <row r="217" spans="1:3" x14ac:dyDescent="0.25">
      <c r="A217" t="s">
        <v>10410</v>
      </c>
      <c r="B217">
        <v>960</v>
      </c>
      <c r="C217" t="s">
        <v>1450</v>
      </c>
    </row>
    <row r="218" spans="1:3" x14ac:dyDescent="0.25">
      <c r="A218" t="s">
        <v>10410</v>
      </c>
      <c r="B218">
        <v>961</v>
      </c>
      <c r="C218" t="s">
        <v>1453</v>
      </c>
    </row>
    <row r="219" spans="1:3" x14ac:dyDescent="0.25">
      <c r="A219" t="s">
        <v>10410</v>
      </c>
      <c r="B219">
        <v>962</v>
      </c>
      <c r="C219" t="s">
        <v>1455</v>
      </c>
    </row>
    <row r="220" spans="1:3" x14ac:dyDescent="0.25">
      <c r="A220" t="s">
        <v>10410</v>
      </c>
      <c r="B220">
        <v>963</v>
      </c>
      <c r="C220" t="s">
        <v>1458</v>
      </c>
    </row>
    <row r="221" spans="1:3" x14ac:dyDescent="0.25">
      <c r="A221" t="s">
        <v>10410</v>
      </c>
      <c r="B221">
        <v>964</v>
      </c>
      <c r="C221" t="s">
        <v>1461</v>
      </c>
    </row>
    <row r="222" spans="1:3" x14ac:dyDescent="0.25">
      <c r="A222" t="s">
        <v>10410</v>
      </c>
      <c r="B222">
        <v>965</v>
      </c>
      <c r="C222" t="s">
        <v>1463</v>
      </c>
    </row>
    <row r="223" spans="1:3" x14ac:dyDescent="0.25">
      <c r="A223" t="s">
        <v>10410</v>
      </c>
      <c r="B223">
        <v>967</v>
      </c>
      <c r="C223" t="s">
        <v>1466</v>
      </c>
    </row>
    <row r="224" spans="1:3" x14ac:dyDescent="0.25">
      <c r="A224" t="s">
        <v>10410</v>
      </c>
      <c r="B224">
        <v>968</v>
      </c>
      <c r="C224" t="s">
        <v>1469</v>
      </c>
    </row>
    <row r="225" spans="1:3" x14ac:dyDescent="0.25">
      <c r="A225" t="s">
        <v>10410</v>
      </c>
      <c r="B225">
        <v>969</v>
      </c>
      <c r="C225" t="s">
        <v>1472</v>
      </c>
    </row>
    <row r="226" spans="1:3" x14ac:dyDescent="0.25">
      <c r="A226" t="s">
        <v>10410</v>
      </c>
      <c r="B226">
        <v>970</v>
      </c>
      <c r="C226" t="s">
        <v>1475</v>
      </c>
    </row>
    <row r="227" spans="1:3" x14ac:dyDescent="0.25">
      <c r="A227" t="s">
        <v>10410</v>
      </c>
      <c r="B227">
        <v>971</v>
      </c>
      <c r="C227" t="s">
        <v>1478</v>
      </c>
    </row>
    <row r="228" spans="1:3" x14ac:dyDescent="0.25">
      <c r="A228" t="s">
        <v>10410</v>
      </c>
      <c r="B228">
        <v>973</v>
      </c>
      <c r="C228" t="s">
        <v>1481</v>
      </c>
    </row>
    <row r="229" spans="1:3" x14ac:dyDescent="0.25">
      <c r="A229" t="s">
        <v>10410</v>
      </c>
      <c r="B229">
        <v>974</v>
      </c>
      <c r="C229" t="s">
        <v>1484</v>
      </c>
    </row>
    <row r="230" spans="1:3" x14ac:dyDescent="0.25">
      <c r="A230" t="s">
        <v>10410</v>
      </c>
      <c r="B230">
        <v>975</v>
      </c>
      <c r="C230" t="s">
        <v>1487</v>
      </c>
    </row>
    <row r="231" spans="1:3" x14ac:dyDescent="0.25">
      <c r="A231" t="s">
        <v>10410</v>
      </c>
      <c r="B231">
        <v>976</v>
      </c>
      <c r="C231" t="s">
        <v>1490</v>
      </c>
    </row>
    <row r="232" spans="1:3" x14ac:dyDescent="0.25">
      <c r="A232" t="s">
        <v>10410</v>
      </c>
      <c r="B232">
        <v>977</v>
      </c>
      <c r="C232" t="s">
        <v>1493</v>
      </c>
    </row>
    <row r="233" spans="1:3" x14ac:dyDescent="0.25">
      <c r="A233" t="s">
        <v>10410</v>
      </c>
      <c r="B233">
        <v>978</v>
      </c>
      <c r="C233" t="s">
        <v>1496</v>
      </c>
    </row>
    <row r="234" spans="1:3" x14ac:dyDescent="0.25">
      <c r="A234" t="s">
        <v>10410</v>
      </c>
      <c r="B234">
        <v>979</v>
      </c>
      <c r="C234" t="s">
        <v>1499</v>
      </c>
    </row>
    <row r="235" spans="1:3" x14ac:dyDescent="0.25">
      <c r="A235" t="s">
        <v>10410</v>
      </c>
      <c r="B235">
        <v>980</v>
      </c>
      <c r="C235" t="s">
        <v>1502</v>
      </c>
    </row>
    <row r="236" spans="1:3" x14ac:dyDescent="0.25">
      <c r="A236" t="s">
        <v>10410</v>
      </c>
      <c r="B236">
        <v>981</v>
      </c>
      <c r="C236" t="s">
        <v>1505</v>
      </c>
    </row>
    <row r="237" spans="1:3" x14ac:dyDescent="0.25">
      <c r="A237" t="s">
        <v>10410</v>
      </c>
      <c r="B237">
        <v>982</v>
      </c>
      <c r="C237" t="s">
        <v>1508</v>
      </c>
    </row>
    <row r="238" spans="1:3" x14ac:dyDescent="0.25">
      <c r="A238" t="s">
        <v>10410</v>
      </c>
      <c r="B238">
        <v>983</v>
      </c>
      <c r="C238" t="s">
        <v>1511</v>
      </c>
    </row>
    <row r="239" spans="1:3" x14ac:dyDescent="0.25">
      <c r="A239" t="s">
        <v>10410</v>
      </c>
      <c r="B239">
        <v>984</v>
      </c>
      <c r="C239" t="s">
        <v>1514</v>
      </c>
    </row>
    <row r="240" spans="1:3" x14ac:dyDescent="0.25">
      <c r="A240" t="s">
        <v>10410</v>
      </c>
      <c r="B240">
        <v>985</v>
      </c>
      <c r="C240" t="s">
        <v>1517</v>
      </c>
    </row>
    <row r="241" spans="1:3" x14ac:dyDescent="0.25">
      <c r="A241" t="s">
        <v>10410</v>
      </c>
      <c r="B241">
        <v>986</v>
      </c>
      <c r="C241" t="s">
        <v>1520</v>
      </c>
    </row>
    <row r="242" spans="1:3" x14ac:dyDescent="0.25">
      <c r="A242" t="s">
        <v>10410</v>
      </c>
      <c r="B242">
        <v>987</v>
      </c>
      <c r="C242" t="s">
        <v>1523</v>
      </c>
    </row>
    <row r="243" spans="1:3" x14ac:dyDescent="0.25">
      <c r="A243" t="s">
        <v>10410</v>
      </c>
      <c r="B243">
        <v>988</v>
      </c>
      <c r="C243" t="s">
        <v>1526</v>
      </c>
    </row>
    <row r="244" spans="1:3" x14ac:dyDescent="0.25">
      <c r="A244" t="s">
        <v>10410</v>
      </c>
      <c r="B244">
        <v>989</v>
      </c>
      <c r="C244" t="s">
        <v>1529</v>
      </c>
    </row>
    <row r="245" spans="1:3" x14ac:dyDescent="0.25">
      <c r="A245" t="s">
        <v>10410</v>
      </c>
      <c r="B245">
        <v>990</v>
      </c>
      <c r="C245" t="s">
        <v>1531</v>
      </c>
    </row>
    <row r="246" spans="1:3" x14ac:dyDescent="0.25">
      <c r="A246" t="s">
        <v>10410</v>
      </c>
      <c r="B246">
        <v>991</v>
      </c>
      <c r="C246" t="s">
        <v>1534</v>
      </c>
    </row>
    <row r="247" spans="1:3" x14ac:dyDescent="0.25">
      <c r="A247" t="s">
        <v>10410</v>
      </c>
      <c r="B247">
        <v>992</v>
      </c>
      <c r="C247" t="s">
        <v>1553</v>
      </c>
    </row>
    <row r="248" spans="1:3" x14ac:dyDescent="0.25">
      <c r="A248" t="s">
        <v>10410</v>
      </c>
      <c r="B248">
        <v>992</v>
      </c>
      <c r="C248" t="s">
        <v>1537</v>
      </c>
    </row>
    <row r="249" spans="1:3" x14ac:dyDescent="0.25">
      <c r="A249" t="s">
        <v>10410</v>
      </c>
      <c r="B249">
        <v>993</v>
      </c>
      <c r="C249" t="s">
        <v>1540</v>
      </c>
    </row>
    <row r="250" spans="1:3" x14ac:dyDescent="0.25">
      <c r="A250" t="s">
        <v>10410</v>
      </c>
      <c r="B250">
        <v>993</v>
      </c>
      <c r="C250" t="s">
        <v>1556</v>
      </c>
    </row>
    <row r="251" spans="1:3" x14ac:dyDescent="0.25">
      <c r="A251" t="s">
        <v>10410</v>
      </c>
      <c r="B251">
        <v>994</v>
      </c>
      <c r="C251" t="s">
        <v>1543</v>
      </c>
    </row>
    <row r="252" spans="1:3" x14ac:dyDescent="0.25">
      <c r="A252" t="s">
        <v>10410</v>
      </c>
      <c r="B252">
        <v>995</v>
      </c>
      <c r="C252" t="s">
        <v>1546</v>
      </c>
    </row>
    <row r="253" spans="1:3" x14ac:dyDescent="0.25">
      <c r="A253" t="s">
        <v>10410</v>
      </c>
      <c r="B253">
        <v>998</v>
      </c>
      <c r="C253" t="s">
        <v>1549</v>
      </c>
    </row>
    <row r="254" spans="1:3" x14ac:dyDescent="0.25">
      <c r="A254" t="s">
        <v>10391</v>
      </c>
      <c r="B254">
        <v>1</v>
      </c>
      <c r="C254" t="s">
        <v>7581</v>
      </c>
    </row>
    <row r="255" spans="1:3" x14ac:dyDescent="0.25">
      <c r="A255" t="s">
        <v>10391</v>
      </c>
      <c r="B255">
        <v>2</v>
      </c>
      <c r="C255" t="s">
        <v>7728</v>
      </c>
    </row>
    <row r="256" spans="1:3" x14ac:dyDescent="0.25">
      <c r="A256" t="s">
        <v>10391</v>
      </c>
      <c r="B256">
        <v>10</v>
      </c>
      <c r="C256" t="s">
        <v>7827</v>
      </c>
    </row>
    <row r="257" spans="1:3" x14ac:dyDescent="0.25">
      <c r="A257" t="s">
        <v>10391</v>
      </c>
      <c r="B257">
        <v>30</v>
      </c>
      <c r="C257" t="s">
        <v>7926</v>
      </c>
    </row>
    <row r="258" spans="1:3" x14ac:dyDescent="0.25">
      <c r="A258" t="s">
        <v>10391</v>
      </c>
      <c r="B258">
        <v>35</v>
      </c>
      <c r="C258" t="s">
        <v>8025</v>
      </c>
    </row>
    <row r="259" spans="1:3" x14ac:dyDescent="0.25">
      <c r="A259" t="s">
        <v>10391</v>
      </c>
      <c r="B259">
        <v>40</v>
      </c>
      <c r="C259" t="s">
        <v>8124</v>
      </c>
    </row>
    <row r="260" spans="1:3" x14ac:dyDescent="0.25">
      <c r="A260" t="s">
        <v>10391</v>
      </c>
      <c r="B260">
        <v>47</v>
      </c>
      <c r="C260" t="s">
        <v>649</v>
      </c>
    </row>
    <row r="261" spans="1:3" x14ac:dyDescent="0.25">
      <c r="A261" t="s">
        <v>10391</v>
      </c>
      <c r="B261">
        <v>48</v>
      </c>
      <c r="C261" t="s">
        <v>762</v>
      </c>
    </row>
    <row r="262" spans="1:3" x14ac:dyDescent="0.25">
      <c r="A262" t="s">
        <v>10391</v>
      </c>
      <c r="B262">
        <v>200</v>
      </c>
      <c r="C262" t="s">
        <v>8223</v>
      </c>
    </row>
    <row r="263" spans="1:3" x14ac:dyDescent="0.25">
      <c r="A263" t="s">
        <v>10391</v>
      </c>
      <c r="B263">
        <v>610</v>
      </c>
      <c r="C263" t="s">
        <v>8322</v>
      </c>
    </row>
    <row r="264" spans="1:3" x14ac:dyDescent="0.25">
      <c r="A264" t="s">
        <v>10391</v>
      </c>
      <c r="B264">
        <v>620</v>
      </c>
      <c r="C264" t="s">
        <v>8421</v>
      </c>
    </row>
    <row r="265" spans="1:3" x14ac:dyDescent="0.25">
      <c r="A265" t="s">
        <v>10391</v>
      </c>
      <c r="B265">
        <v>625</v>
      </c>
      <c r="C265" t="s">
        <v>8519</v>
      </c>
    </row>
    <row r="266" spans="1:3" x14ac:dyDescent="0.25">
      <c r="A266" t="s">
        <v>10391</v>
      </c>
      <c r="B266">
        <v>630</v>
      </c>
      <c r="C266" t="s">
        <v>8570</v>
      </c>
    </row>
    <row r="267" spans="1:3" x14ac:dyDescent="0.25">
      <c r="A267" t="s">
        <v>10391</v>
      </c>
      <c r="B267">
        <v>637</v>
      </c>
      <c r="C267" t="s">
        <v>8669</v>
      </c>
    </row>
    <row r="268" spans="1:3" x14ac:dyDescent="0.25">
      <c r="A268" t="s">
        <v>10391</v>
      </c>
      <c r="B268">
        <v>645</v>
      </c>
      <c r="C268" t="s">
        <v>8771</v>
      </c>
    </row>
    <row r="269" spans="1:3" x14ac:dyDescent="0.25">
      <c r="A269" t="s">
        <v>10391</v>
      </c>
      <c r="B269">
        <v>685</v>
      </c>
      <c r="C269" t="s">
        <v>8870</v>
      </c>
    </row>
    <row r="270" spans="1:3" x14ac:dyDescent="0.25">
      <c r="A270" t="s">
        <v>10391</v>
      </c>
      <c r="B270">
        <v>690</v>
      </c>
      <c r="C270" t="s">
        <v>8970</v>
      </c>
    </row>
    <row r="271" spans="1:3" x14ac:dyDescent="0.25">
      <c r="A271" t="s">
        <v>10391</v>
      </c>
      <c r="B271">
        <v>695</v>
      </c>
      <c r="C271" t="s">
        <v>9070</v>
      </c>
    </row>
    <row r="272" spans="1:3" x14ac:dyDescent="0.25">
      <c r="A272" t="s">
        <v>10391</v>
      </c>
      <c r="B272">
        <v>700</v>
      </c>
      <c r="C272" t="s">
        <v>9170</v>
      </c>
    </row>
    <row r="273" spans="1:3" x14ac:dyDescent="0.25">
      <c r="A273" t="s">
        <v>10391</v>
      </c>
      <c r="B273">
        <v>745</v>
      </c>
      <c r="C273" t="s">
        <v>9269</v>
      </c>
    </row>
    <row r="274" spans="1:3" x14ac:dyDescent="0.25">
      <c r="A274" t="s">
        <v>10391</v>
      </c>
      <c r="B274">
        <v>750</v>
      </c>
      <c r="C274" t="s">
        <v>9368</v>
      </c>
    </row>
    <row r="275" spans="1:3" x14ac:dyDescent="0.25">
      <c r="A275" t="s">
        <v>10391</v>
      </c>
      <c r="B275">
        <v>795</v>
      </c>
      <c r="C275" t="s">
        <v>9467</v>
      </c>
    </row>
    <row r="276" spans="1:3" x14ac:dyDescent="0.25">
      <c r="A276" t="s">
        <v>10391</v>
      </c>
      <c r="B276">
        <v>850</v>
      </c>
      <c r="C276" t="s">
        <v>9566</v>
      </c>
    </row>
    <row r="277" spans="1:3" x14ac:dyDescent="0.25">
      <c r="A277" t="s">
        <v>10391</v>
      </c>
      <c r="B277" t="s">
        <v>1884</v>
      </c>
      <c r="C277" t="s">
        <v>1882</v>
      </c>
    </row>
    <row r="278" spans="1:3" x14ac:dyDescent="0.25">
      <c r="A278" t="s">
        <v>10391</v>
      </c>
      <c r="B278" t="s">
        <v>2258</v>
      </c>
      <c r="C278" t="s">
        <v>2257</v>
      </c>
    </row>
    <row r="279" spans="1:3" x14ac:dyDescent="0.25">
      <c r="A279" t="s">
        <v>10391</v>
      </c>
      <c r="B279" t="s">
        <v>1825</v>
      </c>
      <c r="C279" t="s">
        <v>6066</v>
      </c>
    </row>
    <row r="280" spans="1:3" x14ac:dyDescent="0.25">
      <c r="A280" t="s">
        <v>10391</v>
      </c>
      <c r="B280" t="s">
        <v>1829</v>
      </c>
      <c r="C280" t="s">
        <v>6113</v>
      </c>
    </row>
    <row r="281" spans="1:3" x14ac:dyDescent="0.25">
      <c r="A281" t="s">
        <v>10391</v>
      </c>
      <c r="B281" t="s">
        <v>1833</v>
      </c>
      <c r="C281" t="s">
        <v>6508</v>
      </c>
    </row>
    <row r="282" spans="1:3" x14ac:dyDescent="0.25">
      <c r="A282" t="s">
        <v>10391</v>
      </c>
      <c r="B282" t="s">
        <v>1837</v>
      </c>
      <c r="C282" t="s">
        <v>6979</v>
      </c>
    </row>
    <row r="283" spans="1:3" x14ac:dyDescent="0.25">
      <c r="A283" t="s">
        <v>10391</v>
      </c>
      <c r="B283" t="s">
        <v>1845</v>
      </c>
      <c r="C283" t="s">
        <v>7313</v>
      </c>
    </row>
    <row r="284" spans="1:3" x14ac:dyDescent="0.25">
      <c r="A284" t="s">
        <v>10391</v>
      </c>
      <c r="B284" t="s">
        <v>1849</v>
      </c>
      <c r="C284" t="s">
        <v>7497</v>
      </c>
    </row>
    <row r="285" spans="1:3" x14ac:dyDescent="0.25">
      <c r="A285" t="s">
        <v>10391</v>
      </c>
      <c r="B285" t="s">
        <v>1853</v>
      </c>
      <c r="C285" t="s">
        <v>7505</v>
      </c>
    </row>
    <row r="286" spans="1:3" x14ac:dyDescent="0.25">
      <c r="A286" t="s">
        <v>10391</v>
      </c>
      <c r="B286" t="s">
        <v>7516</v>
      </c>
      <c r="C286" t="s">
        <v>7515</v>
      </c>
    </row>
    <row r="287" spans="1:3" x14ac:dyDescent="0.25">
      <c r="A287" t="s">
        <v>10392</v>
      </c>
      <c r="B287">
        <v>1</v>
      </c>
      <c r="C287" t="s">
        <v>7585</v>
      </c>
    </row>
    <row r="288" spans="1:3" x14ac:dyDescent="0.25">
      <c r="A288" t="s">
        <v>10392</v>
      </c>
      <c r="B288">
        <v>2</v>
      </c>
      <c r="C288" t="s">
        <v>7731</v>
      </c>
    </row>
    <row r="289" spans="1:3" x14ac:dyDescent="0.25">
      <c r="A289" t="s">
        <v>10392</v>
      </c>
      <c r="B289">
        <v>10</v>
      </c>
      <c r="C289" t="s">
        <v>7830</v>
      </c>
    </row>
    <row r="290" spans="1:3" x14ac:dyDescent="0.25">
      <c r="A290" t="s">
        <v>10392</v>
      </c>
      <c r="B290">
        <v>30</v>
      </c>
      <c r="C290" t="s">
        <v>7929</v>
      </c>
    </row>
    <row r="291" spans="1:3" x14ac:dyDescent="0.25">
      <c r="A291" t="s">
        <v>10392</v>
      </c>
      <c r="B291">
        <v>35</v>
      </c>
      <c r="C291" t="s">
        <v>8028</v>
      </c>
    </row>
    <row r="292" spans="1:3" x14ac:dyDescent="0.25">
      <c r="A292" t="s">
        <v>10392</v>
      </c>
      <c r="B292">
        <v>40</v>
      </c>
      <c r="C292" t="s">
        <v>8127</v>
      </c>
    </row>
    <row r="293" spans="1:3" x14ac:dyDescent="0.25">
      <c r="A293" t="s">
        <v>10392</v>
      </c>
      <c r="B293">
        <v>47</v>
      </c>
      <c r="C293" t="s">
        <v>653</v>
      </c>
    </row>
    <row r="294" spans="1:3" x14ac:dyDescent="0.25">
      <c r="A294" t="s">
        <v>10392</v>
      </c>
      <c r="B294">
        <v>48</v>
      </c>
      <c r="C294" t="s">
        <v>765</v>
      </c>
    </row>
    <row r="295" spans="1:3" x14ac:dyDescent="0.25">
      <c r="A295" t="s">
        <v>10392</v>
      </c>
      <c r="B295">
        <v>200</v>
      </c>
      <c r="C295" t="s">
        <v>8226</v>
      </c>
    </row>
    <row r="296" spans="1:3" x14ac:dyDescent="0.25">
      <c r="A296" t="s">
        <v>10392</v>
      </c>
      <c r="B296">
        <v>610</v>
      </c>
      <c r="C296" t="s">
        <v>8325</v>
      </c>
    </row>
    <row r="297" spans="1:3" x14ac:dyDescent="0.25">
      <c r="A297" t="s">
        <v>10392</v>
      </c>
      <c r="B297">
        <v>620</v>
      </c>
      <c r="C297" t="s">
        <v>8424</v>
      </c>
    </row>
    <row r="298" spans="1:3" x14ac:dyDescent="0.25">
      <c r="A298" t="s">
        <v>10392</v>
      </c>
      <c r="B298">
        <v>625</v>
      </c>
      <c r="C298" t="s">
        <v>8521</v>
      </c>
    </row>
    <row r="299" spans="1:3" x14ac:dyDescent="0.25">
      <c r="A299" t="s">
        <v>10392</v>
      </c>
      <c r="B299">
        <v>630</v>
      </c>
      <c r="C299" t="s">
        <v>8573</v>
      </c>
    </row>
    <row r="300" spans="1:3" x14ac:dyDescent="0.25">
      <c r="A300" t="s">
        <v>10392</v>
      </c>
      <c r="B300">
        <v>637</v>
      </c>
      <c r="C300" t="s">
        <v>8672</v>
      </c>
    </row>
    <row r="301" spans="1:3" x14ac:dyDescent="0.25">
      <c r="A301" t="s">
        <v>10392</v>
      </c>
      <c r="B301">
        <v>645</v>
      </c>
      <c r="C301" t="s">
        <v>8774</v>
      </c>
    </row>
    <row r="302" spans="1:3" x14ac:dyDescent="0.25">
      <c r="A302" t="s">
        <v>10392</v>
      </c>
      <c r="B302">
        <v>685</v>
      </c>
      <c r="C302" t="s">
        <v>8874</v>
      </c>
    </row>
    <row r="303" spans="1:3" x14ac:dyDescent="0.25">
      <c r="A303" t="s">
        <v>10392</v>
      </c>
      <c r="B303">
        <v>690</v>
      </c>
      <c r="C303" t="s">
        <v>8974</v>
      </c>
    </row>
    <row r="304" spans="1:3" x14ac:dyDescent="0.25">
      <c r="A304" t="s">
        <v>10392</v>
      </c>
      <c r="B304">
        <v>695</v>
      </c>
      <c r="C304" t="s">
        <v>9074</v>
      </c>
    </row>
    <row r="305" spans="1:3" x14ac:dyDescent="0.25">
      <c r="A305" t="s">
        <v>10392</v>
      </c>
      <c r="B305">
        <v>700</v>
      </c>
      <c r="C305" t="s">
        <v>9173</v>
      </c>
    </row>
    <row r="306" spans="1:3" x14ac:dyDescent="0.25">
      <c r="A306" t="s">
        <v>10392</v>
      </c>
      <c r="B306">
        <v>745</v>
      </c>
      <c r="C306" t="s">
        <v>9272</v>
      </c>
    </row>
    <row r="307" spans="1:3" x14ac:dyDescent="0.25">
      <c r="A307" t="s">
        <v>10392</v>
      </c>
      <c r="B307">
        <v>750</v>
      </c>
      <c r="C307" t="s">
        <v>9371</v>
      </c>
    </row>
    <row r="308" spans="1:3" x14ac:dyDescent="0.25">
      <c r="A308" t="s">
        <v>10392</v>
      </c>
      <c r="B308">
        <v>795</v>
      </c>
      <c r="C308" t="s">
        <v>9470</v>
      </c>
    </row>
    <row r="309" spans="1:3" x14ac:dyDescent="0.25">
      <c r="A309" t="s">
        <v>10392</v>
      </c>
      <c r="B309">
        <v>850</v>
      </c>
      <c r="C309" t="s">
        <v>9569</v>
      </c>
    </row>
    <row r="310" spans="1:3" x14ac:dyDescent="0.25">
      <c r="A310" t="s">
        <v>10392</v>
      </c>
      <c r="B310" t="s">
        <v>1884</v>
      </c>
      <c r="C310" t="s">
        <v>1886</v>
      </c>
    </row>
    <row r="311" spans="1:3" x14ac:dyDescent="0.25">
      <c r="A311" t="s">
        <v>10392</v>
      </c>
      <c r="B311" t="s">
        <v>2258</v>
      </c>
      <c r="C311" t="s">
        <v>2260</v>
      </c>
    </row>
    <row r="312" spans="1:3" x14ac:dyDescent="0.25">
      <c r="A312" t="s">
        <v>10392</v>
      </c>
      <c r="B312" t="s">
        <v>1825</v>
      </c>
      <c r="C312" t="s">
        <v>6069</v>
      </c>
    </row>
    <row r="313" spans="1:3" x14ac:dyDescent="0.25">
      <c r="A313" t="s">
        <v>10392</v>
      </c>
      <c r="B313" t="s">
        <v>1829</v>
      </c>
      <c r="C313" t="s">
        <v>6116</v>
      </c>
    </row>
    <row r="314" spans="1:3" x14ac:dyDescent="0.25">
      <c r="A314" t="s">
        <v>10392</v>
      </c>
      <c r="B314" t="s">
        <v>1833</v>
      </c>
      <c r="C314" t="s">
        <v>6511</v>
      </c>
    </row>
    <row r="315" spans="1:3" x14ac:dyDescent="0.25">
      <c r="A315" t="s">
        <v>10392</v>
      </c>
      <c r="B315" t="s">
        <v>1837</v>
      </c>
      <c r="C315" t="s">
        <v>6982</v>
      </c>
    </row>
    <row r="316" spans="1:3" x14ac:dyDescent="0.25">
      <c r="A316" t="s">
        <v>10392</v>
      </c>
      <c r="B316" t="s">
        <v>1841</v>
      </c>
      <c r="C316" t="s">
        <v>7261</v>
      </c>
    </row>
    <row r="317" spans="1:3" x14ac:dyDescent="0.25">
      <c r="A317" t="s">
        <v>10392</v>
      </c>
      <c r="B317" t="s">
        <v>1845</v>
      </c>
      <c r="C317" t="s">
        <v>7316</v>
      </c>
    </row>
    <row r="318" spans="1:3" x14ac:dyDescent="0.25">
      <c r="A318" t="s">
        <v>10392</v>
      </c>
      <c r="B318" t="s">
        <v>1849</v>
      </c>
      <c r="C318" t="s">
        <v>7500</v>
      </c>
    </row>
    <row r="319" spans="1:3" x14ac:dyDescent="0.25">
      <c r="A319" t="s">
        <v>10392</v>
      </c>
      <c r="B319" t="s">
        <v>1853</v>
      </c>
      <c r="C319" t="s">
        <v>7508</v>
      </c>
    </row>
    <row r="320" spans="1:3" x14ac:dyDescent="0.25">
      <c r="A320" t="s">
        <v>10392</v>
      </c>
      <c r="B320" t="s">
        <v>7516</v>
      </c>
      <c r="C320" t="s">
        <v>7518</v>
      </c>
    </row>
    <row r="321" spans="1:3" x14ac:dyDescent="0.25">
      <c r="A321" t="s">
        <v>10411</v>
      </c>
      <c r="B321">
        <v>1</v>
      </c>
      <c r="C321" t="s">
        <v>7588</v>
      </c>
    </row>
    <row r="322" spans="1:3" x14ac:dyDescent="0.25">
      <c r="A322" t="s">
        <v>10411</v>
      </c>
      <c r="B322">
        <v>2</v>
      </c>
      <c r="C322" t="s">
        <v>7733</v>
      </c>
    </row>
    <row r="323" spans="1:3" x14ac:dyDescent="0.25">
      <c r="A323" t="s">
        <v>10411</v>
      </c>
      <c r="B323">
        <v>10</v>
      </c>
      <c r="C323" t="s">
        <v>7832</v>
      </c>
    </row>
    <row r="324" spans="1:3" x14ac:dyDescent="0.25">
      <c r="A324" t="s">
        <v>10411</v>
      </c>
      <c r="B324">
        <v>30</v>
      </c>
      <c r="C324" t="s">
        <v>7931</v>
      </c>
    </row>
    <row r="325" spans="1:3" x14ac:dyDescent="0.25">
      <c r="A325" t="s">
        <v>10411</v>
      </c>
      <c r="B325">
        <v>35</v>
      </c>
      <c r="C325" t="s">
        <v>8030</v>
      </c>
    </row>
    <row r="326" spans="1:3" x14ac:dyDescent="0.25">
      <c r="A326" t="s">
        <v>10411</v>
      </c>
      <c r="B326">
        <v>40</v>
      </c>
      <c r="C326" t="s">
        <v>8129</v>
      </c>
    </row>
    <row r="327" spans="1:3" x14ac:dyDescent="0.25">
      <c r="A327" t="s">
        <v>10411</v>
      </c>
      <c r="B327">
        <v>47</v>
      </c>
      <c r="C327" t="s">
        <v>657</v>
      </c>
    </row>
    <row r="328" spans="1:3" x14ac:dyDescent="0.25">
      <c r="A328" t="s">
        <v>10411</v>
      </c>
      <c r="B328">
        <v>48</v>
      </c>
      <c r="C328" t="s">
        <v>768</v>
      </c>
    </row>
    <row r="329" spans="1:3" x14ac:dyDescent="0.25">
      <c r="A329" t="s">
        <v>10411</v>
      </c>
      <c r="B329">
        <v>200</v>
      </c>
      <c r="C329" t="s">
        <v>8228</v>
      </c>
    </row>
    <row r="330" spans="1:3" x14ac:dyDescent="0.25">
      <c r="A330" t="s">
        <v>10411</v>
      </c>
      <c r="B330">
        <v>610</v>
      </c>
      <c r="C330" t="s">
        <v>8327</v>
      </c>
    </row>
    <row r="331" spans="1:3" x14ac:dyDescent="0.25">
      <c r="A331" t="s">
        <v>10411</v>
      </c>
      <c r="B331">
        <v>620</v>
      </c>
      <c r="C331" t="s">
        <v>8426</v>
      </c>
    </row>
    <row r="332" spans="1:3" x14ac:dyDescent="0.25">
      <c r="A332" t="s">
        <v>10411</v>
      </c>
      <c r="B332">
        <v>625</v>
      </c>
      <c r="C332" t="s">
        <v>8522</v>
      </c>
    </row>
    <row r="333" spans="1:3" x14ac:dyDescent="0.25">
      <c r="A333" t="s">
        <v>10411</v>
      </c>
      <c r="B333">
        <v>630</v>
      </c>
      <c r="C333" t="s">
        <v>8575</v>
      </c>
    </row>
    <row r="334" spans="1:3" x14ac:dyDescent="0.25">
      <c r="A334" t="s">
        <v>10411</v>
      </c>
      <c r="B334">
        <v>637</v>
      </c>
      <c r="C334" t="s">
        <v>8674</v>
      </c>
    </row>
    <row r="335" spans="1:3" x14ac:dyDescent="0.25">
      <c r="A335" t="s">
        <v>10411</v>
      </c>
      <c r="B335">
        <v>645</v>
      </c>
      <c r="C335" t="s">
        <v>8776</v>
      </c>
    </row>
    <row r="336" spans="1:3" x14ac:dyDescent="0.25">
      <c r="A336" t="s">
        <v>10411</v>
      </c>
      <c r="B336">
        <v>685</v>
      </c>
      <c r="C336" t="s">
        <v>8876</v>
      </c>
    </row>
    <row r="337" spans="1:3" x14ac:dyDescent="0.25">
      <c r="A337" t="s">
        <v>10411</v>
      </c>
      <c r="B337">
        <v>690</v>
      </c>
      <c r="C337" t="s">
        <v>8976</v>
      </c>
    </row>
    <row r="338" spans="1:3" x14ac:dyDescent="0.25">
      <c r="A338" t="s">
        <v>10411</v>
      </c>
      <c r="B338">
        <v>695</v>
      </c>
      <c r="C338" t="s">
        <v>9076</v>
      </c>
    </row>
    <row r="339" spans="1:3" x14ac:dyDescent="0.25">
      <c r="A339" t="s">
        <v>10411</v>
      </c>
      <c r="B339">
        <v>700</v>
      </c>
      <c r="C339" t="s">
        <v>9175</v>
      </c>
    </row>
    <row r="340" spans="1:3" x14ac:dyDescent="0.25">
      <c r="A340" t="s">
        <v>10411</v>
      </c>
      <c r="B340">
        <v>745</v>
      </c>
      <c r="C340" t="s">
        <v>9274</v>
      </c>
    </row>
    <row r="341" spans="1:3" x14ac:dyDescent="0.25">
      <c r="A341" t="s">
        <v>10411</v>
      </c>
      <c r="B341">
        <v>750</v>
      </c>
      <c r="C341" t="s">
        <v>9373</v>
      </c>
    </row>
    <row r="342" spans="1:3" x14ac:dyDescent="0.25">
      <c r="A342" t="s">
        <v>10411</v>
      </c>
      <c r="B342">
        <v>795</v>
      </c>
      <c r="C342" t="s">
        <v>9472</v>
      </c>
    </row>
    <row r="343" spans="1:3" x14ac:dyDescent="0.25">
      <c r="A343" t="s">
        <v>10411</v>
      </c>
      <c r="B343">
        <v>850</v>
      </c>
      <c r="C343" t="s">
        <v>9571</v>
      </c>
    </row>
    <row r="344" spans="1:3" x14ac:dyDescent="0.25">
      <c r="A344" t="s">
        <v>10411</v>
      </c>
      <c r="B344" t="s">
        <v>1884</v>
      </c>
      <c r="C344" t="s">
        <v>1888</v>
      </c>
    </row>
    <row r="345" spans="1:3" x14ac:dyDescent="0.25">
      <c r="A345" t="s">
        <v>10411</v>
      </c>
      <c r="B345" t="s">
        <v>2258</v>
      </c>
      <c r="C345" t="s">
        <v>2262</v>
      </c>
    </row>
    <row r="346" spans="1:3" x14ac:dyDescent="0.25">
      <c r="A346" t="s">
        <v>10411</v>
      </c>
      <c r="B346" t="s">
        <v>1825</v>
      </c>
      <c r="C346" t="s">
        <v>6072</v>
      </c>
    </row>
    <row r="347" spans="1:3" x14ac:dyDescent="0.25">
      <c r="A347" t="s">
        <v>10411</v>
      </c>
      <c r="B347" t="s">
        <v>1829</v>
      </c>
      <c r="C347" t="s">
        <v>6119</v>
      </c>
    </row>
    <row r="348" spans="1:3" x14ac:dyDescent="0.25">
      <c r="A348" t="s">
        <v>10411</v>
      </c>
      <c r="B348" t="s">
        <v>1833</v>
      </c>
      <c r="C348" t="s">
        <v>6514</v>
      </c>
    </row>
    <row r="349" spans="1:3" x14ac:dyDescent="0.25">
      <c r="A349" t="s">
        <v>10411</v>
      </c>
      <c r="B349" t="s">
        <v>1837</v>
      </c>
      <c r="C349" t="s">
        <v>6985</v>
      </c>
    </row>
    <row r="350" spans="1:3" x14ac:dyDescent="0.25">
      <c r="A350" t="s">
        <v>10411</v>
      </c>
      <c r="B350" t="s">
        <v>1841</v>
      </c>
      <c r="C350" t="s">
        <v>7264</v>
      </c>
    </row>
    <row r="351" spans="1:3" x14ac:dyDescent="0.25">
      <c r="A351" t="s">
        <v>10411</v>
      </c>
      <c r="B351" t="s">
        <v>1845</v>
      </c>
      <c r="C351" t="s">
        <v>7319</v>
      </c>
    </row>
    <row r="352" spans="1:3" x14ac:dyDescent="0.25">
      <c r="A352" t="s">
        <v>10411</v>
      </c>
      <c r="B352" t="s">
        <v>1853</v>
      </c>
      <c r="C352" t="s">
        <v>7511</v>
      </c>
    </row>
    <row r="353" spans="1:3" x14ac:dyDescent="0.25">
      <c r="A353" t="s">
        <v>10411</v>
      </c>
      <c r="B353" t="s">
        <v>7516</v>
      </c>
      <c r="C353" t="s">
        <v>7521</v>
      </c>
    </row>
    <row r="354" spans="1:3" x14ac:dyDescent="0.25">
      <c r="A354" t="s">
        <v>10412</v>
      </c>
      <c r="B354">
        <v>1</v>
      </c>
      <c r="C354" t="s">
        <v>7591</v>
      </c>
    </row>
    <row r="355" spans="1:3" x14ac:dyDescent="0.25">
      <c r="A355" t="s">
        <v>10412</v>
      </c>
      <c r="B355">
        <v>2</v>
      </c>
      <c r="C355" t="s">
        <v>7735</v>
      </c>
    </row>
    <row r="356" spans="1:3" x14ac:dyDescent="0.25">
      <c r="A356" t="s">
        <v>10412</v>
      </c>
      <c r="B356">
        <v>10</v>
      </c>
      <c r="C356" t="s">
        <v>7834</v>
      </c>
    </row>
    <row r="357" spans="1:3" x14ac:dyDescent="0.25">
      <c r="A357" t="s">
        <v>10412</v>
      </c>
      <c r="B357">
        <v>30</v>
      </c>
      <c r="C357" t="s">
        <v>7933</v>
      </c>
    </row>
    <row r="358" spans="1:3" x14ac:dyDescent="0.25">
      <c r="A358" t="s">
        <v>10412</v>
      </c>
      <c r="B358">
        <v>35</v>
      </c>
      <c r="C358" t="s">
        <v>8032</v>
      </c>
    </row>
    <row r="359" spans="1:3" x14ac:dyDescent="0.25">
      <c r="A359" t="s">
        <v>10412</v>
      </c>
      <c r="B359">
        <v>40</v>
      </c>
      <c r="C359" t="s">
        <v>8131</v>
      </c>
    </row>
    <row r="360" spans="1:3" x14ac:dyDescent="0.25">
      <c r="A360" t="s">
        <v>10412</v>
      </c>
      <c r="B360">
        <v>47</v>
      </c>
      <c r="C360" t="s">
        <v>661</v>
      </c>
    </row>
    <row r="361" spans="1:3" x14ac:dyDescent="0.25">
      <c r="A361" t="s">
        <v>10412</v>
      </c>
      <c r="B361">
        <v>48</v>
      </c>
      <c r="C361" t="s">
        <v>771</v>
      </c>
    </row>
    <row r="362" spans="1:3" x14ac:dyDescent="0.25">
      <c r="A362" t="s">
        <v>10412</v>
      </c>
      <c r="B362">
        <v>200</v>
      </c>
      <c r="C362" t="s">
        <v>8230</v>
      </c>
    </row>
    <row r="363" spans="1:3" x14ac:dyDescent="0.25">
      <c r="A363" t="s">
        <v>10412</v>
      </c>
      <c r="B363">
        <v>610</v>
      </c>
      <c r="C363" t="s">
        <v>8329</v>
      </c>
    </row>
    <row r="364" spans="1:3" x14ac:dyDescent="0.25">
      <c r="A364" t="s">
        <v>10412</v>
      </c>
      <c r="B364">
        <v>620</v>
      </c>
      <c r="C364" t="s">
        <v>8428</v>
      </c>
    </row>
    <row r="365" spans="1:3" x14ac:dyDescent="0.25">
      <c r="A365" t="s">
        <v>10412</v>
      </c>
      <c r="B365">
        <v>625</v>
      </c>
      <c r="C365" t="s">
        <v>8523</v>
      </c>
    </row>
    <row r="366" spans="1:3" x14ac:dyDescent="0.25">
      <c r="A366" t="s">
        <v>10412</v>
      </c>
      <c r="B366">
        <v>630</v>
      </c>
      <c r="C366" t="s">
        <v>8577</v>
      </c>
    </row>
    <row r="367" spans="1:3" x14ac:dyDescent="0.25">
      <c r="A367" t="s">
        <v>10412</v>
      </c>
      <c r="B367">
        <v>637</v>
      </c>
      <c r="C367" t="s">
        <v>8676</v>
      </c>
    </row>
    <row r="368" spans="1:3" x14ac:dyDescent="0.25">
      <c r="A368" t="s">
        <v>10412</v>
      </c>
      <c r="B368">
        <v>645</v>
      </c>
      <c r="C368" t="s">
        <v>8778</v>
      </c>
    </row>
    <row r="369" spans="1:3" x14ac:dyDescent="0.25">
      <c r="A369" t="s">
        <v>10412</v>
      </c>
      <c r="B369">
        <v>685</v>
      </c>
      <c r="C369" t="s">
        <v>8878</v>
      </c>
    </row>
    <row r="370" spans="1:3" x14ac:dyDescent="0.25">
      <c r="A370" t="s">
        <v>10412</v>
      </c>
      <c r="B370">
        <v>690</v>
      </c>
      <c r="C370" t="s">
        <v>8978</v>
      </c>
    </row>
    <row r="371" spans="1:3" x14ac:dyDescent="0.25">
      <c r="A371" t="s">
        <v>10412</v>
      </c>
      <c r="B371">
        <v>695</v>
      </c>
      <c r="C371" t="s">
        <v>9078</v>
      </c>
    </row>
    <row r="372" spans="1:3" x14ac:dyDescent="0.25">
      <c r="A372" t="s">
        <v>10412</v>
      </c>
      <c r="B372">
        <v>700</v>
      </c>
      <c r="C372" t="s">
        <v>9177</v>
      </c>
    </row>
    <row r="373" spans="1:3" x14ac:dyDescent="0.25">
      <c r="A373" t="s">
        <v>10412</v>
      </c>
      <c r="B373">
        <v>745</v>
      </c>
      <c r="C373" t="s">
        <v>9276</v>
      </c>
    </row>
    <row r="374" spans="1:3" x14ac:dyDescent="0.25">
      <c r="A374" t="s">
        <v>10412</v>
      </c>
      <c r="B374">
        <v>750</v>
      </c>
      <c r="C374" t="s">
        <v>9375</v>
      </c>
    </row>
    <row r="375" spans="1:3" x14ac:dyDescent="0.25">
      <c r="A375" t="s">
        <v>10412</v>
      </c>
      <c r="B375">
        <v>795</v>
      </c>
      <c r="C375" t="s">
        <v>9474</v>
      </c>
    </row>
    <row r="376" spans="1:3" x14ac:dyDescent="0.25">
      <c r="A376" t="s">
        <v>10412</v>
      </c>
      <c r="B376">
        <v>850</v>
      </c>
      <c r="C376" t="s">
        <v>9573</v>
      </c>
    </row>
    <row r="377" spans="1:3" x14ac:dyDescent="0.25">
      <c r="A377" t="s">
        <v>10412</v>
      </c>
      <c r="B377" t="s">
        <v>1884</v>
      </c>
      <c r="C377" t="s">
        <v>1891</v>
      </c>
    </row>
    <row r="378" spans="1:3" x14ac:dyDescent="0.25">
      <c r="A378" t="s">
        <v>10412</v>
      </c>
      <c r="B378" t="s">
        <v>2258</v>
      </c>
      <c r="C378" t="s">
        <v>2264</v>
      </c>
    </row>
    <row r="379" spans="1:3" x14ac:dyDescent="0.25">
      <c r="A379" t="s">
        <v>10412</v>
      </c>
      <c r="B379" t="s">
        <v>1825</v>
      </c>
      <c r="C379" t="s">
        <v>6075</v>
      </c>
    </row>
    <row r="380" spans="1:3" x14ac:dyDescent="0.25">
      <c r="A380" t="s">
        <v>10412</v>
      </c>
      <c r="B380" t="s">
        <v>1829</v>
      </c>
      <c r="C380" t="s">
        <v>6122</v>
      </c>
    </row>
    <row r="381" spans="1:3" x14ac:dyDescent="0.25">
      <c r="A381" t="s">
        <v>10412</v>
      </c>
      <c r="B381" t="s">
        <v>1833</v>
      </c>
      <c r="C381" t="s">
        <v>6517</v>
      </c>
    </row>
    <row r="382" spans="1:3" x14ac:dyDescent="0.25">
      <c r="A382" t="s">
        <v>10412</v>
      </c>
      <c r="B382" t="s">
        <v>1837</v>
      </c>
      <c r="C382" t="s">
        <v>6988</v>
      </c>
    </row>
    <row r="383" spans="1:3" x14ac:dyDescent="0.25">
      <c r="A383" t="s">
        <v>10412</v>
      </c>
      <c r="B383" t="s">
        <v>1841</v>
      </c>
      <c r="C383" t="s">
        <v>7267</v>
      </c>
    </row>
    <row r="384" spans="1:3" x14ac:dyDescent="0.25">
      <c r="A384" t="s">
        <v>10412</v>
      </c>
      <c r="B384" t="s">
        <v>1845</v>
      </c>
      <c r="C384" t="s">
        <v>7322</v>
      </c>
    </row>
    <row r="385" spans="1:3" x14ac:dyDescent="0.25">
      <c r="A385" t="s">
        <v>10412</v>
      </c>
      <c r="B385" t="s">
        <v>7516</v>
      </c>
      <c r="C385" t="s">
        <v>7524</v>
      </c>
    </row>
    <row r="386" spans="1:3" x14ac:dyDescent="0.25">
      <c r="A386" t="s">
        <v>10413</v>
      </c>
      <c r="B386">
        <v>1</v>
      </c>
      <c r="C386" t="s">
        <v>7594</v>
      </c>
    </row>
    <row r="387" spans="1:3" x14ac:dyDescent="0.25">
      <c r="A387" t="s">
        <v>10413</v>
      </c>
      <c r="B387">
        <v>2</v>
      </c>
      <c r="C387" t="s">
        <v>7737</v>
      </c>
    </row>
    <row r="388" spans="1:3" x14ac:dyDescent="0.25">
      <c r="A388" t="s">
        <v>10413</v>
      </c>
      <c r="B388">
        <v>10</v>
      </c>
      <c r="C388" t="s">
        <v>7836</v>
      </c>
    </row>
    <row r="389" spans="1:3" x14ac:dyDescent="0.25">
      <c r="A389" t="s">
        <v>10413</v>
      </c>
      <c r="B389">
        <v>30</v>
      </c>
      <c r="C389" t="s">
        <v>7935</v>
      </c>
    </row>
    <row r="390" spans="1:3" x14ac:dyDescent="0.25">
      <c r="A390" t="s">
        <v>10413</v>
      </c>
      <c r="B390">
        <v>35</v>
      </c>
      <c r="C390" t="s">
        <v>8034</v>
      </c>
    </row>
    <row r="391" spans="1:3" x14ac:dyDescent="0.25">
      <c r="A391" t="s">
        <v>10413</v>
      </c>
      <c r="B391">
        <v>40</v>
      </c>
      <c r="C391" t="s">
        <v>8133</v>
      </c>
    </row>
    <row r="392" spans="1:3" x14ac:dyDescent="0.25">
      <c r="A392" t="s">
        <v>10413</v>
      </c>
      <c r="B392">
        <v>47</v>
      </c>
      <c r="C392" t="s">
        <v>665</v>
      </c>
    </row>
    <row r="393" spans="1:3" x14ac:dyDescent="0.25">
      <c r="A393" t="s">
        <v>10413</v>
      </c>
      <c r="B393">
        <v>48</v>
      </c>
      <c r="C393" t="s">
        <v>774</v>
      </c>
    </row>
    <row r="394" spans="1:3" x14ac:dyDescent="0.25">
      <c r="A394" t="s">
        <v>10413</v>
      </c>
      <c r="B394">
        <v>200</v>
      </c>
      <c r="C394" t="s">
        <v>8232</v>
      </c>
    </row>
    <row r="395" spans="1:3" x14ac:dyDescent="0.25">
      <c r="A395" t="s">
        <v>10413</v>
      </c>
      <c r="B395">
        <v>610</v>
      </c>
      <c r="C395" t="s">
        <v>8331</v>
      </c>
    </row>
    <row r="396" spans="1:3" x14ac:dyDescent="0.25">
      <c r="A396" t="s">
        <v>10413</v>
      </c>
      <c r="B396">
        <v>620</v>
      </c>
      <c r="C396" t="s">
        <v>8430</v>
      </c>
    </row>
    <row r="397" spans="1:3" x14ac:dyDescent="0.25">
      <c r="A397" t="s">
        <v>10413</v>
      </c>
      <c r="B397">
        <v>625</v>
      </c>
      <c r="C397" t="s">
        <v>8524</v>
      </c>
    </row>
    <row r="398" spans="1:3" x14ac:dyDescent="0.25">
      <c r="A398" t="s">
        <v>10413</v>
      </c>
      <c r="B398">
        <v>630</v>
      </c>
      <c r="C398" t="s">
        <v>8579</v>
      </c>
    </row>
    <row r="399" spans="1:3" x14ac:dyDescent="0.25">
      <c r="A399" t="s">
        <v>10413</v>
      </c>
      <c r="B399">
        <v>637</v>
      </c>
      <c r="C399" t="s">
        <v>8678</v>
      </c>
    </row>
    <row r="400" spans="1:3" x14ac:dyDescent="0.25">
      <c r="A400" t="s">
        <v>10413</v>
      </c>
      <c r="B400">
        <v>645</v>
      </c>
      <c r="C400" t="s">
        <v>8780</v>
      </c>
    </row>
    <row r="401" spans="1:3" x14ac:dyDescent="0.25">
      <c r="A401" t="s">
        <v>10413</v>
      </c>
      <c r="B401">
        <v>685</v>
      </c>
      <c r="C401" t="s">
        <v>8880</v>
      </c>
    </row>
    <row r="402" spans="1:3" x14ac:dyDescent="0.25">
      <c r="A402" t="s">
        <v>10413</v>
      </c>
      <c r="B402">
        <v>690</v>
      </c>
      <c r="C402" t="s">
        <v>8980</v>
      </c>
    </row>
    <row r="403" spans="1:3" x14ac:dyDescent="0.25">
      <c r="A403" t="s">
        <v>10413</v>
      </c>
      <c r="B403">
        <v>695</v>
      </c>
      <c r="C403" t="s">
        <v>9080</v>
      </c>
    </row>
    <row r="404" spans="1:3" x14ac:dyDescent="0.25">
      <c r="A404" t="s">
        <v>10413</v>
      </c>
      <c r="B404">
        <v>700</v>
      </c>
      <c r="C404" t="s">
        <v>9179</v>
      </c>
    </row>
    <row r="405" spans="1:3" x14ac:dyDescent="0.25">
      <c r="A405" t="s">
        <v>10413</v>
      </c>
      <c r="B405">
        <v>745</v>
      </c>
      <c r="C405" t="s">
        <v>9278</v>
      </c>
    </row>
    <row r="406" spans="1:3" x14ac:dyDescent="0.25">
      <c r="A406" t="s">
        <v>10413</v>
      </c>
      <c r="B406">
        <v>750</v>
      </c>
      <c r="C406" t="s">
        <v>9377</v>
      </c>
    </row>
    <row r="407" spans="1:3" x14ac:dyDescent="0.25">
      <c r="A407" t="s">
        <v>10413</v>
      </c>
      <c r="B407">
        <v>795</v>
      </c>
      <c r="C407" t="s">
        <v>9476</v>
      </c>
    </row>
    <row r="408" spans="1:3" x14ac:dyDescent="0.25">
      <c r="A408" t="s">
        <v>10413</v>
      </c>
      <c r="B408">
        <v>850</v>
      </c>
      <c r="C408" t="s">
        <v>9575</v>
      </c>
    </row>
    <row r="409" spans="1:3" x14ac:dyDescent="0.25">
      <c r="A409" t="s">
        <v>10413</v>
      </c>
      <c r="B409" t="s">
        <v>1884</v>
      </c>
      <c r="C409" t="s">
        <v>1894</v>
      </c>
    </row>
    <row r="410" spans="1:3" x14ac:dyDescent="0.25">
      <c r="A410" t="s">
        <v>10413</v>
      </c>
      <c r="B410" t="s">
        <v>2258</v>
      </c>
      <c r="C410" t="s">
        <v>2266</v>
      </c>
    </row>
    <row r="411" spans="1:3" x14ac:dyDescent="0.25">
      <c r="A411" t="s">
        <v>10413</v>
      </c>
      <c r="B411" t="s">
        <v>1825</v>
      </c>
      <c r="C411" t="s">
        <v>6078</v>
      </c>
    </row>
    <row r="412" spans="1:3" x14ac:dyDescent="0.25">
      <c r="A412" t="s">
        <v>10413</v>
      </c>
      <c r="B412" t="s">
        <v>1829</v>
      </c>
      <c r="C412" t="s">
        <v>6125</v>
      </c>
    </row>
    <row r="413" spans="1:3" x14ac:dyDescent="0.25">
      <c r="A413" t="s">
        <v>10413</v>
      </c>
      <c r="B413" t="s">
        <v>1833</v>
      </c>
      <c r="C413" t="s">
        <v>6520</v>
      </c>
    </row>
    <row r="414" spans="1:3" x14ac:dyDescent="0.25">
      <c r="A414" t="s">
        <v>10413</v>
      </c>
      <c r="B414" t="s">
        <v>1837</v>
      </c>
      <c r="C414" t="s">
        <v>6991</v>
      </c>
    </row>
    <row r="415" spans="1:3" x14ac:dyDescent="0.25">
      <c r="A415" t="s">
        <v>10413</v>
      </c>
      <c r="B415" t="s">
        <v>1841</v>
      </c>
      <c r="C415" t="s">
        <v>7270</v>
      </c>
    </row>
    <row r="416" spans="1:3" x14ac:dyDescent="0.25">
      <c r="A416" t="s">
        <v>10413</v>
      </c>
      <c r="B416" t="s">
        <v>1845</v>
      </c>
      <c r="C416" t="s">
        <v>7324</v>
      </c>
    </row>
    <row r="417" spans="1:3" x14ac:dyDescent="0.25">
      <c r="A417" t="s">
        <v>10413</v>
      </c>
      <c r="B417" t="s">
        <v>7516</v>
      </c>
      <c r="C417" t="s">
        <v>7526</v>
      </c>
    </row>
    <row r="418" spans="1:3" x14ac:dyDescent="0.25">
      <c r="A418" t="s">
        <v>10414</v>
      </c>
      <c r="B418">
        <v>1</v>
      </c>
      <c r="C418" t="s">
        <v>7597</v>
      </c>
    </row>
    <row r="419" spans="1:3" x14ac:dyDescent="0.25">
      <c r="A419" t="s">
        <v>10414</v>
      </c>
      <c r="B419">
        <v>2</v>
      </c>
      <c r="C419" t="s">
        <v>7739</v>
      </c>
    </row>
    <row r="420" spans="1:3" x14ac:dyDescent="0.25">
      <c r="A420" t="s">
        <v>10414</v>
      </c>
      <c r="B420">
        <v>10</v>
      </c>
      <c r="C420" t="s">
        <v>7838</v>
      </c>
    </row>
    <row r="421" spans="1:3" x14ac:dyDescent="0.25">
      <c r="A421" t="s">
        <v>10414</v>
      </c>
      <c r="B421">
        <v>30</v>
      </c>
      <c r="C421" t="s">
        <v>7937</v>
      </c>
    </row>
    <row r="422" spans="1:3" x14ac:dyDescent="0.25">
      <c r="A422" t="s">
        <v>10414</v>
      </c>
      <c r="B422">
        <v>35</v>
      </c>
      <c r="C422" t="s">
        <v>8036</v>
      </c>
    </row>
    <row r="423" spans="1:3" x14ac:dyDescent="0.25">
      <c r="A423" t="s">
        <v>10414</v>
      </c>
      <c r="B423">
        <v>40</v>
      </c>
      <c r="C423" t="s">
        <v>8135</v>
      </c>
    </row>
    <row r="424" spans="1:3" x14ac:dyDescent="0.25">
      <c r="A424" t="s">
        <v>10414</v>
      </c>
      <c r="B424">
        <v>47</v>
      </c>
      <c r="C424" t="s">
        <v>669</v>
      </c>
    </row>
    <row r="425" spans="1:3" x14ac:dyDescent="0.25">
      <c r="A425" t="s">
        <v>10414</v>
      </c>
      <c r="B425">
        <v>48</v>
      </c>
      <c r="C425" t="s">
        <v>777</v>
      </c>
    </row>
    <row r="426" spans="1:3" x14ac:dyDescent="0.25">
      <c r="A426" t="s">
        <v>10414</v>
      </c>
      <c r="B426">
        <v>200</v>
      </c>
      <c r="C426" t="s">
        <v>8234</v>
      </c>
    </row>
    <row r="427" spans="1:3" x14ac:dyDescent="0.25">
      <c r="A427" t="s">
        <v>10414</v>
      </c>
      <c r="B427">
        <v>610</v>
      </c>
      <c r="C427" t="s">
        <v>8333</v>
      </c>
    </row>
    <row r="428" spans="1:3" x14ac:dyDescent="0.25">
      <c r="A428" t="s">
        <v>10414</v>
      </c>
      <c r="B428">
        <v>620</v>
      </c>
      <c r="C428" t="s">
        <v>8432</v>
      </c>
    </row>
    <row r="429" spans="1:3" x14ac:dyDescent="0.25">
      <c r="A429" t="s">
        <v>10414</v>
      </c>
      <c r="B429">
        <v>625</v>
      </c>
      <c r="C429" t="s">
        <v>8525</v>
      </c>
    </row>
    <row r="430" spans="1:3" x14ac:dyDescent="0.25">
      <c r="A430" t="s">
        <v>10414</v>
      </c>
      <c r="B430">
        <v>630</v>
      </c>
      <c r="C430" t="s">
        <v>8581</v>
      </c>
    </row>
    <row r="431" spans="1:3" x14ac:dyDescent="0.25">
      <c r="A431" t="s">
        <v>10414</v>
      </c>
      <c r="B431">
        <v>637</v>
      </c>
      <c r="C431" t="s">
        <v>8680</v>
      </c>
    </row>
    <row r="432" spans="1:3" x14ac:dyDescent="0.25">
      <c r="A432" t="s">
        <v>10414</v>
      </c>
      <c r="B432">
        <v>638</v>
      </c>
      <c r="C432" t="s">
        <v>8768</v>
      </c>
    </row>
    <row r="433" spans="1:3" x14ac:dyDescent="0.25">
      <c r="A433" t="s">
        <v>10414</v>
      </c>
      <c r="B433">
        <v>645</v>
      </c>
      <c r="C433" t="s">
        <v>8782</v>
      </c>
    </row>
    <row r="434" spans="1:3" x14ac:dyDescent="0.25">
      <c r="A434" t="s">
        <v>10414</v>
      </c>
      <c r="B434">
        <v>685</v>
      </c>
      <c r="C434" t="s">
        <v>8882</v>
      </c>
    </row>
    <row r="435" spans="1:3" x14ac:dyDescent="0.25">
      <c r="A435" t="s">
        <v>10414</v>
      </c>
      <c r="B435">
        <v>690</v>
      </c>
      <c r="C435" t="s">
        <v>8982</v>
      </c>
    </row>
    <row r="436" spans="1:3" x14ac:dyDescent="0.25">
      <c r="A436" t="s">
        <v>10414</v>
      </c>
      <c r="B436">
        <v>695</v>
      </c>
      <c r="C436" t="s">
        <v>9082</v>
      </c>
    </row>
    <row r="437" spans="1:3" x14ac:dyDescent="0.25">
      <c r="A437" t="s">
        <v>10414</v>
      </c>
      <c r="B437">
        <v>700</v>
      </c>
      <c r="C437" t="s">
        <v>9181</v>
      </c>
    </row>
    <row r="438" spans="1:3" x14ac:dyDescent="0.25">
      <c r="A438" t="s">
        <v>10414</v>
      </c>
      <c r="B438">
        <v>745</v>
      </c>
      <c r="C438" t="s">
        <v>9280</v>
      </c>
    </row>
    <row r="439" spans="1:3" x14ac:dyDescent="0.25">
      <c r="A439" t="s">
        <v>10414</v>
      </c>
      <c r="B439">
        <v>750</v>
      </c>
      <c r="C439" t="s">
        <v>9379</v>
      </c>
    </row>
    <row r="440" spans="1:3" x14ac:dyDescent="0.25">
      <c r="A440" t="s">
        <v>10414</v>
      </c>
      <c r="B440">
        <v>795</v>
      </c>
      <c r="C440" t="s">
        <v>9478</v>
      </c>
    </row>
    <row r="441" spans="1:3" x14ac:dyDescent="0.25">
      <c r="A441" t="s">
        <v>10414</v>
      </c>
      <c r="B441">
        <v>850</v>
      </c>
      <c r="C441" t="s">
        <v>9577</v>
      </c>
    </row>
    <row r="442" spans="1:3" x14ac:dyDescent="0.25">
      <c r="A442" t="s">
        <v>10414</v>
      </c>
      <c r="B442" t="s">
        <v>1884</v>
      </c>
      <c r="C442" t="s">
        <v>1897</v>
      </c>
    </row>
    <row r="443" spans="1:3" x14ac:dyDescent="0.25">
      <c r="A443" t="s">
        <v>10414</v>
      </c>
      <c r="B443" t="s">
        <v>2258</v>
      </c>
      <c r="C443" t="s">
        <v>2268</v>
      </c>
    </row>
    <row r="444" spans="1:3" x14ac:dyDescent="0.25">
      <c r="A444" t="s">
        <v>10414</v>
      </c>
      <c r="B444" t="s">
        <v>1825</v>
      </c>
      <c r="C444" t="s">
        <v>6081</v>
      </c>
    </row>
    <row r="445" spans="1:3" x14ac:dyDescent="0.25">
      <c r="A445" t="s">
        <v>10414</v>
      </c>
      <c r="B445" t="s">
        <v>1829</v>
      </c>
      <c r="C445" t="s">
        <v>6128</v>
      </c>
    </row>
    <row r="446" spans="1:3" x14ac:dyDescent="0.25">
      <c r="A446" t="s">
        <v>10414</v>
      </c>
      <c r="B446" t="s">
        <v>1833</v>
      </c>
      <c r="C446" t="s">
        <v>6523</v>
      </c>
    </row>
    <row r="447" spans="1:3" x14ac:dyDescent="0.25">
      <c r="A447" t="s">
        <v>10414</v>
      </c>
      <c r="B447" t="s">
        <v>1837</v>
      </c>
      <c r="C447" t="s">
        <v>6994</v>
      </c>
    </row>
    <row r="448" spans="1:3" x14ac:dyDescent="0.25">
      <c r="A448" t="s">
        <v>10414</v>
      </c>
      <c r="B448" t="s">
        <v>1841</v>
      </c>
      <c r="C448" t="s">
        <v>7273</v>
      </c>
    </row>
    <row r="449" spans="1:3" x14ac:dyDescent="0.25">
      <c r="A449" t="s">
        <v>10414</v>
      </c>
      <c r="B449" t="s">
        <v>1845</v>
      </c>
      <c r="C449" t="s">
        <v>7327</v>
      </c>
    </row>
    <row r="450" spans="1:3" x14ac:dyDescent="0.25">
      <c r="A450" t="s">
        <v>10414</v>
      </c>
      <c r="B450" t="s">
        <v>7516</v>
      </c>
      <c r="C450" t="s">
        <v>7528</v>
      </c>
    </row>
    <row r="451" spans="1:3" x14ac:dyDescent="0.25">
      <c r="A451" t="s">
        <v>10415</v>
      </c>
      <c r="B451">
        <v>1</v>
      </c>
      <c r="C451" t="s">
        <v>7600</v>
      </c>
    </row>
    <row r="452" spans="1:3" x14ac:dyDescent="0.25">
      <c r="A452" t="s">
        <v>10415</v>
      </c>
      <c r="B452">
        <v>2</v>
      </c>
      <c r="C452" t="s">
        <v>7741</v>
      </c>
    </row>
    <row r="453" spans="1:3" x14ac:dyDescent="0.25">
      <c r="A453" t="s">
        <v>10415</v>
      </c>
      <c r="B453">
        <v>10</v>
      </c>
      <c r="C453" t="s">
        <v>7840</v>
      </c>
    </row>
    <row r="454" spans="1:3" x14ac:dyDescent="0.25">
      <c r="A454" t="s">
        <v>10415</v>
      </c>
      <c r="B454">
        <v>30</v>
      </c>
      <c r="C454" t="s">
        <v>7939</v>
      </c>
    </row>
    <row r="455" spans="1:3" x14ac:dyDescent="0.25">
      <c r="A455" t="s">
        <v>10415</v>
      </c>
      <c r="B455">
        <v>35</v>
      </c>
      <c r="C455" t="s">
        <v>8038</v>
      </c>
    </row>
    <row r="456" spans="1:3" x14ac:dyDescent="0.25">
      <c r="A456" t="s">
        <v>10415</v>
      </c>
      <c r="B456">
        <v>40</v>
      </c>
      <c r="C456" t="s">
        <v>8137</v>
      </c>
    </row>
    <row r="457" spans="1:3" x14ac:dyDescent="0.25">
      <c r="A457" t="s">
        <v>10415</v>
      </c>
      <c r="B457">
        <v>47</v>
      </c>
      <c r="C457" t="s">
        <v>673</v>
      </c>
    </row>
    <row r="458" spans="1:3" x14ac:dyDescent="0.25">
      <c r="A458" t="s">
        <v>10415</v>
      </c>
      <c r="B458">
        <v>48</v>
      </c>
      <c r="C458" t="s">
        <v>780</v>
      </c>
    </row>
    <row r="459" spans="1:3" x14ac:dyDescent="0.25">
      <c r="A459" t="s">
        <v>10415</v>
      </c>
      <c r="B459">
        <v>200</v>
      </c>
      <c r="C459" t="s">
        <v>8236</v>
      </c>
    </row>
    <row r="460" spans="1:3" x14ac:dyDescent="0.25">
      <c r="A460" t="s">
        <v>10415</v>
      </c>
      <c r="B460">
        <v>610</v>
      </c>
      <c r="C460" t="s">
        <v>8335</v>
      </c>
    </row>
    <row r="461" spans="1:3" x14ac:dyDescent="0.25">
      <c r="A461" t="s">
        <v>10415</v>
      </c>
      <c r="B461">
        <v>620</v>
      </c>
      <c r="C461" t="s">
        <v>8434</v>
      </c>
    </row>
    <row r="462" spans="1:3" x14ac:dyDescent="0.25">
      <c r="A462" t="s">
        <v>10415</v>
      </c>
      <c r="B462">
        <v>625</v>
      </c>
      <c r="C462" t="s">
        <v>8526</v>
      </c>
    </row>
    <row r="463" spans="1:3" x14ac:dyDescent="0.25">
      <c r="A463" t="s">
        <v>10415</v>
      </c>
      <c r="B463">
        <v>630</v>
      </c>
      <c r="C463" t="s">
        <v>8583</v>
      </c>
    </row>
    <row r="464" spans="1:3" x14ac:dyDescent="0.25">
      <c r="A464" t="s">
        <v>10415</v>
      </c>
      <c r="B464">
        <v>637</v>
      </c>
      <c r="C464" t="s">
        <v>8682</v>
      </c>
    </row>
    <row r="465" spans="1:3" x14ac:dyDescent="0.25">
      <c r="A465" t="s">
        <v>10415</v>
      </c>
      <c r="B465">
        <v>645</v>
      </c>
      <c r="C465" t="s">
        <v>8784</v>
      </c>
    </row>
    <row r="466" spans="1:3" x14ac:dyDescent="0.25">
      <c r="A466" t="s">
        <v>10415</v>
      </c>
      <c r="B466">
        <v>685</v>
      </c>
      <c r="C466" t="s">
        <v>8884</v>
      </c>
    </row>
    <row r="467" spans="1:3" x14ac:dyDescent="0.25">
      <c r="A467" t="s">
        <v>10415</v>
      </c>
      <c r="B467">
        <v>690</v>
      </c>
      <c r="C467" t="s">
        <v>8984</v>
      </c>
    </row>
    <row r="468" spans="1:3" x14ac:dyDescent="0.25">
      <c r="A468" t="s">
        <v>10415</v>
      </c>
      <c r="B468">
        <v>695</v>
      </c>
      <c r="C468" t="s">
        <v>9084</v>
      </c>
    </row>
    <row r="469" spans="1:3" x14ac:dyDescent="0.25">
      <c r="A469" t="s">
        <v>10415</v>
      </c>
      <c r="B469">
        <v>700</v>
      </c>
      <c r="C469" t="s">
        <v>9183</v>
      </c>
    </row>
    <row r="470" spans="1:3" x14ac:dyDescent="0.25">
      <c r="A470" t="s">
        <v>10415</v>
      </c>
      <c r="B470">
        <v>745</v>
      </c>
      <c r="C470" t="s">
        <v>9282</v>
      </c>
    </row>
    <row r="471" spans="1:3" x14ac:dyDescent="0.25">
      <c r="A471" t="s">
        <v>10415</v>
      </c>
      <c r="B471">
        <v>750</v>
      </c>
      <c r="C471" t="s">
        <v>9381</v>
      </c>
    </row>
    <row r="472" spans="1:3" x14ac:dyDescent="0.25">
      <c r="A472" t="s">
        <v>10415</v>
      </c>
      <c r="B472">
        <v>795</v>
      </c>
      <c r="C472" t="s">
        <v>9480</v>
      </c>
    </row>
    <row r="473" spans="1:3" x14ac:dyDescent="0.25">
      <c r="A473" t="s">
        <v>10415</v>
      </c>
      <c r="B473">
        <v>850</v>
      </c>
      <c r="C473" t="s">
        <v>9579</v>
      </c>
    </row>
    <row r="474" spans="1:3" x14ac:dyDescent="0.25">
      <c r="A474" t="s">
        <v>10415</v>
      </c>
      <c r="B474" t="s">
        <v>1884</v>
      </c>
      <c r="C474" t="s">
        <v>1899</v>
      </c>
    </row>
    <row r="475" spans="1:3" x14ac:dyDescent="0.25">
      <c r="A475" t="s">
        <v>10415</v>
      </c>
      <c r="B475" t="s">
        <v>2258</v>
      </c>
      <c r="C475" t="s">
        <v>2270</v>
      </c>
    </row>
    <row r="476" spans="1:3" x14ac:dyDescent="0.25">
      <c r="A476" t="s">
        <v>10415</v>
      </c>
      <c r="B476" t="s">
        <v>1825</v>
      </c>
      <c r="C476" t="s">
        <v>6084</v>
      </c>
    </row>
    <row r="477" spans="1:3" x14ac:dyDescent="0.25">
      <c r="A477" t="s">
        <v>10415</v>
      </c>
      <c r="B477" t="s">
        <v>1829</v>
      </c>
      <c r="C477" t="s">
        <v>6131</v>
      </c>
    </row>
    <row r="478" spans="1:3" x14ac:dyDescent="0.25">
      <c r="A478" t="s">
        <v>10415</v>
      </c>
      <c r="B478" t="s">
        <v>1833</v>
      </c>
      <c r="C478" t="s">
        <v>6526</v>
      </c>
    </row>
    <row r="479" spans="1:3" x14ac:dyDescent="0.25">
      <c r="A479" t="s">
        <v>10415</v>
      </c>
      <c r="B479" t="s">
        <v>1837</v>
      </c>
      <c r="C479" t="s">
        <v>6997</v>
      </c>
    </row>
    <row r="480" spans="1:3" x14ac:dyDescent="0.25">
      <c r="A480" t="s">
        <v>10415</v>
      </c>
      <c r="B480" t="s">
        <v>1841</v>
      </c>
      <c r="C480" t="s">
        <v>7276</v>
      </c>
    </row>
    <row r="481" spans="1:3" x14ac:dyDescent="0.25">
      <c r="A481" t="s">
        <v>10415</v>
      </c>
      <c r="B481" t="s">
        <v>1845</v>
      </c>
      <c r="C481" t="s">
        <v>7330</v>
      </c>
    </row>
    <row r="482" spans="1:3" x14ac:dyDescent="0.25">
      <c r="A482" t="s">
        <v>10415</v>
      </c>
      <c r="B482" t="s">
        <v>7516</v>
      </c>
      <c r="C482" t="s">
        <v>7531</v>
      </c>
    </row>
    <row r="483" spans="1:3" x14ac:dyDescent="0.25">
      <c r="A483" t="s">
        <v>10416</v>
      </c>
      <c r="B483">
        <v>1</v>
      </c>
      <c r="C483" t="s">
        <v>7603</v>
      </c>
    </row>
    <row r="484" spans="1:3" x14ac:dyDescent="0.25">
      <c r="A484" t="s">
        <v>10416</v>
      </c>
      <c r="B484">
        <v>2</v>
      </c>
      <c r="C484" t="s">
        <v>7743</v>
      </c>
    </row>
    <row r="485" spans="1:3" x14ac:dyDescent="0.25">
      <c r="A485" t="s">
        <v>10416</v>
      </c>
      <c r="B485">
        <v>10</v>
      </c>
      <c r="C485" t="s">
        <v>7842</v>
      </c>
    </row>
    <row r="486" spans="1:3" x14ac:dyDescent="0.25">
      <c r="A486" t="s">
        <v>10416</v>
      </c>
      <c r="B486">
        <v>30</v>
      </c>
      <c r="C486" t="s">
        <v>7941</v>
      </c>
    </row>
    <row r="487" spans="1:3" x14ac:dyDescent="0.25">
      <c r="A487" t="s">
        <v>10416</v>
      </c>
      <c r="B487">
        <v>35</v>
      </c>
      <c r="C487" t="s">
        <v>8040</v>
      </c>
    </row>
    <row r="488" spans="1:3" x14ac:dyDescent="0.25">
      <c r="A488" t="s">
        <v>10416</v>
      </c>
      <c r="B488">
        <v>40</v>
      </c>
      <c r="C488" t="s">
        <v>8139</v>
      </c>
    </row>
    <row r="489" spans="1:3" x14ac:dyDescent="0.25">
      <c r="A489" t="s">
        <v>10416</v>
      </c>
      <c r="B489">
        <v>47</v>
      </c>
      <c r="C489" t="s">
        <v>677</v>
      </c>
    </row>
    <row r="490" spans="1:3" x14ac:dyDescent="0.25">
      <c r="A490" t="s">
        <v>10416</v>
      </c>
      <c r="B490">
        <v>48</v>
      </c>
      <c r="C490" t="s">
        <v>783</v>
      </c>
    </row>
    <row r="491" spans="1:3" x14ac:dyDescent="0.25">
      <c r="A491" t="s">
        <v>10416</v>
      </c>
      <c r="B491">
        <v>200</v>
      </c>
      <c r="C491" t="s">
        <v>8238</v>
      </c>
    </row>
    <row r="492" spans="1:3" x14ac:dyDescent="0.25">
      <c r="A492" t="s">
        <v>10416</v>
      </c>
      <c r="B492">
        <v>610</v>
      </c>
      <c r="C492" t="s">
        <v>8337</v>
      </c>
    </row>
    <row r="493" spans="1:3" x14ac:dyDescent="0.25">
      <c r="A493" t="s">
        <v>10416</v>
      </c>
      <c r="B493">
        <v>620</v>
      </c>
      <c r="C493" t="s">
        <v>8436</v>
      </c>
    </row>
    <row r="494" spans="1:3" x14ac:dyDescent="0.25">
      <c r="A494" t="s">
        <v>10416</v>
      </c>
      <c r="B494">
        <v>625</v>
      </c>
      <c r="C494" t="s">
        <v>8527</v>
      </c>
    </row>
    <row r="495" spans="1:3" x14ac:dyDescent="0.25">
      <c r="A495" t="s">
        <v>10416</v>
      </c>
      <c r="B495">
        <v>630</v>
      </c>
      <c r="C495" t="s">
        <v>8585</v>
      </c>
    </row>
    <row r="496" spans="1:3" x14ac:dyDescent="0.25">
      <c r="A496" t="s">
        <v>10416</v>
      </c>
      <c r="B496">
        <v>637</v>
      </c>
      <c r="C496" t="s">
        <v>8684</v>
      </c>
    </row>
    <row r="497" spans="1:3" x14ac:dyDescent="0.25">
      <c r="A497" t="s">
        <v>10416</v>
      </c>
      <c r="B497">
        <v>645</v>
      </c>
      <c r="C497" t="s">
        <v>8786</v>
      </c>
    </row>
    <row r="498" spans="1:3" x14ac:dyDescent="0.25">
      <c r="A498" t="s">
        <v>10416</v>
      </c>
      <c r="B498">
        <v>685</v>
      </c>
      <c r="C498" t="s">
        <v>8886</v>
      </c>
    </row>
    <row r="499" spans="1:3" x14ac:dyDescent="0.25">
      <c r="A499" t="s">
        <v>10416</v>
      </c>
      <c r="B499">
        <v>690</v>
      </c>
      <c r="C499" t="s">
        <v>8986</v>
      </c>
    </row>
    <row r="500" spans="1:3" x14ac:dyDescent="0.25">
      <c r="A500" t="s">
        <v>10416</v>
      </c>
      <c r="B500">
        <v>695</v>
      </c>
      <c r="C500" t="s">
        <v>9086</v>
      </c>
    </row>
    <row r="501" spans="1:3" x14ac:dyDescent="0.25">
      <c r="A501" t="s">
        <v>10416</v>
      </c>
      <c r="B501">
        <v>700</v>
      </c>
      <c r="C501" t="s">
        <v>9185</v>
      </c>
    </row>
    <row r="502" spans="1:3" x14ac:dyDescent="0.25">
      <c r="A502" t="s">
        <v>10416</v>
      </c>
      <c r="B502">
        <v>745</v>
      </c>
      <c r="C502" t="s">
        <v>9284</v>
      </c>
    </row>
    <row r="503" spans="1:3" x14ac:dyDescent="0.25">
      <c r="A503" t="s">
        <v>10416</v>
      </c>
      <c r="B503">
        <v>750</v>
      </c>
      <c r="C503" t="s">
        <v>9383</v>
      </c>
    </row>
    <row r="504" spans="1:3" x14ac:dyDescent="0.25">
      <c r="A504" t="s">
        <v>10416</v>
      </c>
      <c r="B504">
        <v>795</v>
      </c>
      <c r="C504" t="s">
        <v>9482</v>
      </c>
    </row>
    <row r="505" spans="1:3" x14ac:dyDescent="0.25">
      <c r="A505" t="s">
        <v>10416</v>
      </c>
      <c r="B505">
        <v>850</v>
      </c>
      <c r="C505" t="s">
        <v>9581</v>
      </c>
    </row>
    <row r="506" spans="1:3" x14ac:dyDescent="0.25">
      <c r="A506" t="s">
        <v>10416</v>
      </c>
      <c r="B506" t="s">
        <v>2258</v>
      </c>
      <c r="C506" t="s">
        <v>2272</v>
      </c>
    </row>
    <row r="507" spans="1:3" x14ac:dyDescent="0.25">
      <c r="A507" t="s">
        <v>10416</v>
      </c>
      <c r="B507" t="s">
        <v>1825</v>
      </c>
      <c r="C507" t="s">
        <v>6087</v>
      </c>
    </row>
    <row r="508" spans="1:3" x14ac:dyDescent="0.25">
      <c r="A508" t="s">
        <v>10416</v>
      </c>
      <c r="B508" t="s">
        <v>1829</v>
      </c>
      <c r="C508" t="s">
        <v>6134</v>
      </c>
    </row>
    <row r="509" spans="1:3" x14ac:dyDescent="0.25">
      <c r="A509" t="s">
        <v>10416</v>
      </c>
      <c r="B509" t="s">
        <v>1833</v>
      </c>
      <c r="C509" t="s">
        <v>6529</v>
      </c>
    </row>
    <row r="510" spans="1:3" x14ac:dyDescent="0.25">
      <c r="A510" t="s">
        <v>10416</v>
      </c>
      <c r="B510" t="s">
        <v>1837</v>
      </c>
      <c r="C510" t="s">
        <v>7000</v>
      </c>
    </row>
    <row r="511" spans="1:3" x14ac:dyDescent="0.25">
      <c r="A511" t="s">
        <v>10416</v>
      </c>
      <c r="B511" t="s">
        <v>1841</v>
      </c>
      <c r="C511" t="s">
        <v>7279</v>
      </c>
    </row>
    <row r="512" spans="1:3" x14ac:dyDescent="0.25">
      <c r="A512" t="s">
        <v>10416</v>
      </c>
      <c r="B512" t="s">
        <v>1845</v>
      </c>
      <c r="C512" t="s">
        <v>7333</v>
      </c>
    </row>
    <row r="513" spans="1:3" x14ac:dyDescent="0.25">
      <c r="A513" t="s">
        <v>10416</v>
      </c>
      <c r="B513" t="s">
        <v>7516</v>
      </c>
      <c r="C513" t="s">
        <v>7534</v>
      </c>
    </row>
    <row r="514" spans="1:3" x14ac:dyDescent="0.25">
      <c r="A514" t="s">
        <v>10417</v>
      </c>
      <c r="B514">
        <v>1</v>
      </c>
      <c r="C514" t="s">
        <v>7606</v>
      </c>
    </row>
    <row r="515" spans="1:3" x14ac:dyDescent="0.25">
      <c r="A515" t="s">
        <v>10417</v>
      </c>
      <c r="B515">
        <v>2</v>
      </c>
      <c r="C515" t="s">
        <v>7745</v>
      </c>
    </row>
    <row r="516" spans="1:3" x14ac:dyDescent="0.25">
      <c r="A516" t="s">
        <v>10417</v>
      </c>
      <c r="B516">
        <v>10</v>
      </c>
      <c r="C516" t="s">
        <v>7844</v>
      </c>
    </row>
    <row r="517" spans="1:3" x14ac:dyDescent="0.25">
      <c r="A517" t="s">
        <v>10417</v>
      </c>
      <c r="B517">
        <v>30</v>
      </c>
      <c r="C517" t="s">
        <v>7943</v>
      </c>
    </row>
    <row r="518" spans="1:3" x14ac:dyDescent="0.25">
      <c r="A518" t="s">
        <v>10417</v>
      </c>
      <c r="B518">
        <v>35</v>
      </c>
      <c r="C518" t="s">
        <v>8042</v>
      </c>
    </row>
    <row r="519" spans="1:3" x14ac:dyDescent="0.25">
      <c r="A519" t="s">
        <v>10417</v>
      </c>
      <c r="B519">
        <v>40</v>
      </c>
      <c r="C519" t="s">
        <v>8141</v>
      </c>
    </row>
    <row r="520" spans="1:3" x14ac:dyDescent="0.25">
      <c r="A520" t="s">
        <v>10417</v>
      </c>
      <c r="B520">
        <v>47</v>
      </c>
      <c r="C520" t="s">
        <v>681</v>
      </c>
    </row>
    <row r="521" spans="1:3" x14ac:dyDescent="0.25">
      <c r="A521" t="s">
        <v>10417</v>
      </c>
      <c r="B521">
        <v>48</v>
      </c>
      <c r="C521" t="s">
        <v>786</v>
      </c>
    </row>
    <row r="522" spans="1:3" x14ac:dyDescent="0.25">
      <c r="A522" t="s">
        <v>10417</v>
      </c>
      <c r="B522">
        <v>200</v>
      </c>
      <c r="C522" t="s">
        <v>8240</v>
      </c>
    </row>
    <row r="523" spans="1:3" x14ac:dyDescent="0.25">
      <c r="A523" t="s">
        <v>10417</v>
      </c>
      <c r="B523">
        <v>610</v>
      </c>
      <c r="C523" t="s">
        <v>8339</v>
      </c>
    </row>
    <row r="524" spans="1:3" x14ac:dyDescent="0.25">
      <c r="A524" t="s">
        <v>10417</v>
      </c>
      <c r="B524">
        <v>620</v>
      </c>
      <c r="C524" t="s">
        <v>8438</v>
      </c>
    </row>
    <row r="525" spans="1:3" x14ac:dyDescent="0.25">
      <c r="A525" t="s">
        <v>10417</v>
      </c>
      <c r="B525">
        <v>625</v>
      </c>
      <c r="C525" t="s">
        <v>8528</v>
      </c>
    </row>
    <row r="526" spans="1:3" x14ac:dyDescent="0.25">
      <c r="A526" t="s">
        <v>10417</v>
      </c>
      <c r="B526">
        <v>630</v>
      </c>
      <c r="C526" t="s">
        <v>8587</v>
      </c>
    </row>
    <row r="527" spans="1:3" x14ac:dyDescent="0.25">
      <c r="A527" t="s">
        <v>10417</v>
      </c>
      <c r="B527">
        <v>637</v>
      </c>
      <c r="C527" t="s">
        <v>8686</v>
      </c>
    </row>
    <row r="528" spans="1:3" x14ac:dyDescent="0.25">
      <c r="A528" t="s">
        <v>10417</v>
      </c>
      <c r="B528">
        <v>645</v>
      </c>
      <c r="C528" t="s">
        <v>8788</v>
      </c>
    </row>
    <row r="529" spans="1:3" x14ac:dyDescent="0.25">
      <c r="A529" t="s">
        <v>10417</v>
      </c>
      <c r="B529">
        <v>685</v>
      </c>
      <c r="C529" t="s">
        <v>8888</v>
      </c>
    </row>
    <row r="530" spans="1:3" x14ac:dyDescent="0.25">
      <c r="A530" t="s">
        <v>10417</v>
      </c>
      <c r="B530">
        <v>690</v>
      </c>
      <c r="C530" t="s">
        <v>8988</v>
      </c>
    </row>
    <row r="531" spans="1:3" x14ac:dyDescent="0.25">
      <c r="A531" t="s">
        <v>10417</v>
      </c>
      <c r="B531">
        <v>695</v>
      </c>
      <c r="C531" t="s">
        <v>9088</v>
      </c>
    </row>
    <row r="532" spans="1:3" x14ac:dyDescent="0.25">
      <c r="A532" t="s">
        <v>10417</v>
      </c>
      <c r="B532">
        <v>700</v>
      </c>
      <c r="C532" t="s">
        <v>9187</v>
      </c>
    </row>
    <row r="533" spans="1:3" x14ac:dyDescent="0.25">
      <c r="A533" t="s">
        <v>10417</v>
      </c>
      <c r="B533">
        <v>745</v>
      </c>
      <c r="C533" t="s">
        <v>9286</v>
      </c>
    </row>
    <row r="534" spans="1:3" x14ac:dyDescent="0.25">
      <c r="A534" t="s">
        <v>10417</v>
      </c>
      <c r="B534">
        <v>750</v>
      </c>
      <c r="C534" t="s">
        <v>9385</v>
      </c>
    </row>
    <row r="535" spans="1:3" x14ac:dyDescent="0.25">
      <c r="A535" t="s">
        <v>10417</v>
      </c>
      <c r="B535">
        <v>795</v>
      </c>
      <c r="C535" t="s">
        <v>9484</v>
      </c>
    </row>
    <row r="536" spans="1:3" x14ac:dyDescent="0.25">
      <c r="A536" t="s">
        <v>10417</v>
      </c>
      <c r="B536">
        <v>850</v>
      </c>
      <c r="C536" t="s">
        <v>9583</v>
      </c>
    </row>
    <row r="537" spans="1:3" x14ac:dyDescent="0.25">
      <c r="A537" t="s">
        <v>10417</v>
      </c>
      <c r="B537" t="s">
        <v>2258</v>
      </c>
      <c r="C537" t="s">
        <v>2274</v>
      </c>
    </row>
    <row r="538" spans="1:3" x14ac:dyDescent="0.25">
      <c r="A538" t="s">
        <v>10417</v>
      </c>
      <c r="B538" t="s">
        <v>1825</v>
      </c>
      <c r="C538" t="s">
        <v>6090</v>
      </c>
    </row>
    <row r="539" spans="1:3" x14ac:dyDescent="0.25">
      <c r="A539" t="s">
        <v>10417</v>
      </c>
      <c r="B539" t="s">
        <v>1829</v>
      </c>
      <c r="C539" t="s">
        <v>6137</v>
      </c>
    </row>
    <row r="540" spans="1:3" x14ac:dyDescent="0.25">
      <c r="A540" t="s">
        <v>10417</v>
      </c>
      <c r="B540" t="s">
        <v>1833</v>
      </c>
      <c r="C540" t="s">
        <v>6532</v>
      </c>
    </row>
    <row r="541" spans="1:3" x14ac:dyDescent="0.25">
      <c r="A541" t="s">
        <v>10417</v>
      </c>
      <c r="B541" t="s">
        <v>1837</v>
      </c>
      <c r="C541" t="s">
        <v>7003</v>
      </c>
    </row>
    <row r="542" spans="1:3" x14ac:dyDescent="0.25">
      <c r="A542" t="s">
        <v>10417</v>
      </c>
      <c r="B542" t="s">
        <v>1841</v>
      </c>
      <c r="C542" t="s">
        <v>7282</v>
      </c>
    </row>
    <row r="543" spans="1:3" x14ac:dyDescent="0.25">
      <c r="A543" t="s">
        <v>10417</v>
      </c>
      <c r="B543" t="s">
        <v>1845</v>
      </c>
      <c r="C543" t="s">
        <v>7336</v>
      </c>
    </row>
    <row r="544" spans="1:3" x14ac:dyDescent="0.25">
      <c r="A544" t="s">
        <v>10417</v>
      </c>
      <c r="B544" t="s">
        <v>7516</v>
      </c>
      <c r="C544" t="s">
        <v>7537</v>
      </c>
    </row>
    <row r="545" spans="1:3" x14ac:dyDescent="0.25">
      <c r="A545" t="s">
        <v>10393</v>
      </c>
      <c r="B545">
        <v>48</v>
      </c>
      <c r="C545" t="s">
        <v>789</v>
      </c>
    </row>
    <row r="546" spans="1:3" x14ac:dyDescent="0.25">
      <c r="A546" t="s">
        <v>10393</v>
      </c>
      <c r="B546" t="s">
        <v>1825</v>
      </c>
      <c r="C546" t="s">
        <v>6093</v>
      </c>
    </row>
    <row r="547" spans="1:3" x14ac:dyDescent="0.25">
      <c r="A547" t="s">
        <v>10393</v>
      </c>
      <c r="B547" t="s">
        <v>1829</v>
      </c>
      <c r="C547" t="s">
        <v>6140</v>
      </c>
    </row>
    <row r="548" spans="1:3" x14ac:dyDescent="0.25">
      <c r="A548" t="s">
        <v>10393</v>
      </c>
      <c r="B548" t="s">
        <v>1833</v>
      </c>
      <c r="C548" t="s">
        <v>6535</v>
      </c>
    </row>
    <row r="549" spans="1:3" x14ac:dyDescent="0.25">
      <c r="A549" t="s">
        <v>10393</v>
      </c>
      <c r="B549" t="s">
        <v>1837</v>
      </c>
      <c r="C549" t="s">
        <v>7006</v>
      </c>
    </row>
    <row r="550" spans="1:3" x14ac:dyDescent="0.25">
      <c r="A550" t="s">
        <v>10393</v>
      </c>
      <c r="B550" t="s">
        <v>1841</v>
      </c>
      <c r="C550" t="s">
        <v>7285</v>
      </c>
    </row>
    <row r="551" spans="1:3" x14ac:dyDescent="0.25">
      <c r="A551" t="s">
        <v>10393</v>
      </c>
      <c r="B551" t="s">
        <v>1845</v>
      </c>
      <c r="C551" t="s">
        <v>7339</v>
      </c>
    </row>
    <row r="552" spans="1:3" x14ac:dyDescent="0.25">
      <c r="A552" t="s">
        <v>10393</v>
      </c>
      <c r="B552" t="s">
        <v>7516</v>
      </c>
      <c r="C552" t="s">
        <v>7540</v>
      </c>
    </row>
    <row r="553" spans="1:3" x14ac:dyDescent="0.25">
      <c r="A553" t="s">
        <v>10418</v>
      </c>
      <c r="B553">
        <v>1</v>
      </c>
      <c r="C553" t="s">
        <v>7609</v>
      </c>
    </row>
    <row r="554" spans="1:3" x14ac:dyDescent="0.25">
      <c r="A554" t="s">
        <v>10418</v>
      </c>
      <c r="B554">
        <v>2</v>
      </c>
      <c r="C554" t="s">
        <v>7747</v>
      </c>
    </row>
    <row r="555" spans="1:3" x14ac:dyDescent="0.25">
      <c r="A555" t="s">
        <v>10418</v>
      </c>
      <c r="B555">
        <v>10</v>
      </c>
      <c r="C555" t="s">
        <v>7846</v>
      </c>
    </row>
    <row r="556" spans="1:3" x14ac:dyDescent="0.25">
      <c r="A556" t="s">
        <v>10418</v>
      </c>
      <c r="B556">
        <v>30</v>
      </c>
      <c r="C556" t="s">
        <v>7945</v>
      </c>
    </row>
    <row r="557" spans="1:3" x14ac:dyDescent="0.25">
      <c r="A557" t="s">
        <v>10418</v>
      </c>
      <c r="B557">
        <v>35</v>
      </c>
      <c r="C557" t="s">
        <v>8044</v>
      </c>
    </row>
    <row r="558" spans="1:3" x14ac:dyDescent="0.25">
      <c r="A558" t="s">
        <v>10418</v>
      </c>
      <c r="B558">
        <v>40</v>
      </c>
      <c r="C558" t="s">
        <v>8143</v>
      </c>
    </row>
    <row r="559" spans="1:3" x14ac:dyDescent="0.25">
      <c r="A559" t="s">
        <v>10418</v>
      </c>
      <c r="B559">
        <v>48</v>
      </c>
      <c r="C559" t="s">
        <v>792</v>
      </c>
    </row>
    <row r="560" spans="1:3" x14ac:dyDescent="0.25">
      <c r="A560" t="s">
        <v>10418</v>
      </c>
      <c r="B560">
        <v>200</v>
      </c>
      <c r="C560" t="s">
        <v>8242</v>
      </c>
    </row>
    <row r="561" spans="1:3" x14ac:dyDescent="0.25">
      <c r="A561" t="s">
        <v>10418</v>
      </c>
      <c r="B561">
        <v>610</v>
      </c>
      <c r="C561" t="s">
        <v>8341</v>
      </c>
    </row>
    <row r="562" spans="1:3" x14ac:dyDescent="0.25">
      <c r="A562" t="s">
        <v>10418</v>
      </c>
      <c r="B562">
        <v>620</v>
      </c>
      <c r="C562" t="s">
        <v>8440</v>
      </c>
    </row>
    <row r="563" spans="1:3" x14ac:dyDescent="0.25">
      <c r="A563" t="s">
        <v>10418</v>
      </c>
      <c r="B563">
        <v>625</v>
      </c>
      <c r="C563" t="s">
        <v>8529</v>
      </c>
    </row>
    <row r="564" spans="1:3" x14ac:dyDescent="0.25">
      <c r="A564" t="s">
        <v>10418</v>
      </c>
      <c r="B564">
        <v>630</v>
      </c>
      <c r="C564" t="s">
        <v>8589</v>
      </c>
    </row>
    <row r="565" spans="1:3" x14ac:dyDescent="0.25">
      <c r="A565" t="s">
        <v>10418</v>
      </c>
      <c r="B565">
        <v>637</v>
      </c>
      <c r="C565" t="s">
        <v>8688</v>
      </c>
    </row>
    <row r="566" spans="1:3" x14ac:dyDescent="0.25">
      <c r="A566" t="s">
        <v>10418</v>
      </c>
      <c r="B566">
        <v>645</v>
      </c>
      <c r="C566" t="s">
        <v>8790</v>
      </c>
    </row>
    <row r="567" spans="1:3" x14ac:dyDescent="0.25">
      <c r="A567" t="s">
        <v>10418</v>
      </c>
      <c r="B567">
        <v>685</v>
      </c>
      <c r="C567" t="s">
        <v>8890</v>
      </c>
    </row>
    <row r="568" spans="1:3" x14ac:dyDescent="0.25">
      <c r="A568" t="s">
        <v>10418</v>
      </c>
      <c r="B568">
        <v>690</v>
      </c>
      <c r="C568" t="s">
        <v>8990</v>
      </c>
    </row>
    <row r="569" spans="1:3" x14ac:dyDescent="0.25">
      <c r="A569" t="s">
        <v>10418</v>
      </c>
      <c r="B569">
        <v>695</v>
      </c>
      <c r="C569" t="s">
        <v>9090</v>
      </c>
    </row>
    <row r="570" spans="1:3" x14ac:dyDescent="0.25">
      <c r="A570" t="s">
        <v>10418</v>
      </c>
      <c r="B570">
        <v>700</v>
      </c>
      <c r="C570" t="s">
        <v>9189</v>
      </c>
    </row>
    <row r="571" spans="1:3" x14ac:dyDescent="0.25">
      <c r="A571" t="s">
        <v>10418</v>
      </c>
      <c r="B571">
        <v>745</v>
      </c>
      <c r="C571" t="s">
        <v>9288</v>
      </c>
    </row>
    <row r="572" spans="1:3" x14ac:dyDescent="0.25">
      <c r="A572" t="s">
        <v>10418</v>
      </c>
      <c r="B572">
        <v>750</v>
      </c>
      <c r="C572" t="s">
        <v>9387</v>
      </c>
    </row>
    <row r="573" spans="1:3" x14ac:dyDescent="0.25">
      <c r="A573" t="s">
        <v>10418</v>
      </c>
      <c r="B573">
        <v>795</v>
      </c>
      <c r="C573" t="s">
        <v>9486</v>
      </c>
    </row>
    <row r="574" spans="1:3" x14ac:dyDescent="0.25">
      <c r="A574" t="s">
        <v>10418</v>
      </c>
      <c r="B574">
        <v>850</v>
      </c>
      <c r="C574" t="s">
        <v>9585</v>
      </c>
    </row>
    <row r="575" spans="1:3" x14ac:dyDescent="0.25">
      <c r="A575" t="s">
        <v>10418</v>
      </c>
      <c r="B575" t="s">
        <v>1825</v>
      </c>
      <c r="C575" t="s">
        <v>6096</v>
      </c>
    </row>
    <row r="576" spans="1:3" x14ac:dyDescent="0.25">
      <c r="A576" t="s">
        <v>10418</v>
      </c>
      <c r="B576" t="s">
        <v>1829</v>
      </c>
      <c r="C576" t="s">
        <v>6143</v>
      </c>
    </row>
    <row r="577" spans="1:3" x14ac:dyDescent="0.25">
      <c r="A577" t="s">
        <v>10418</v>
      </c>
      <c r="B577" t="s">
        <v>1833</v>
      </c>
      <c r="C577" t="s">
        <v>6538</v>
      </c>
    </row>
    <row r="578" spans="1:3" x14ac:dyDescent="0.25">
      <c r="A578" t="s">
        <v>10418</v>
      </c>
      <c r="B578" t="s">
        <v>1837</v>
      </c>
      <c r="C578" t="s">
        <v>7009</v>
      </c>
    </row>
    <row r="579" spans="1:3" x14ac:dyDescent="0.25">
      <c r="A579" t="s">
        <v>10418</v>
      </c>
      <c r="B579" t="s">
        <v>1841</v>
      </c>
      <c r="C579" t="s">
        <v>7288</v>
      </c>
    </row>
    <row r="580" spans="1:3" x14ac:dyDescent="0.25">
      <c r="A580" t="s">
        <v>10418</v>
      </c>
      <c r="B580" t="s">
        <v>1845</v>
      </c>
      <c r="C580" t="s">
        <v>7342</v>
      </c>
    </row>
    <row r="581" spans="1:3" x14ac:dyDescent="0.25">
      <c r="A581" t="s">
        <v>10418</v>
      </c>
      <c r="B581" t="s">
        <v>7516</v>
      </c>
      <c r="C581" t="s">
        <v>7543</v>
      </c>
    </row>
    <row r="582" spans="1:3" x14ac:dyDescent="0.25">
      <c r="A582" t="s">
        <v>10419</v>
      </c>
      <c r="B582">
        <v>47</v>
      </c>
      <c r="C582" t="s">
        <v>685</v>
      </c>
    </row>
    <row r="583" spans="1:3" x14ac:dyDescent="0.25">
      <c r="A583" t="s">
        <v>10419</v>
      </c>
      <c r="B583">
        <v>48</v>
      </c>
      <c r="C583" t="s">
        <v>795</v>
      </c>
    </row>
    <row r="584" spans="1:3" x14ac:dyDescent="0.25">
      <c r="A584" t="s">
        <v>10419</v>
      </c>
      <c r="B584" t="s">
        <v>1825</v>
      </c>
      <c r="C584" t="s">
        <v>6099</v>
      </c>
    </row>
    <row r="585" spans="1:3" x14ac:dyDescent="0.25">
      <c r="A585" t="s">
        <v>10419</v>
      </c>
      <c r="B585" t="s">
        <v>1829</v>
      </c>
      <c r="C585" t="s">
        <v>6146</v>
      </c>
    </row>
    <row r="586" spans="1:3" x14ac:dyDescent="0.25">
      <c r="A586" t="s">
        <v>10419</v>
      </c>
      <c r="B586" t="s">
        <v>1833</v>
      </c>
      <c r="C586" t="s">
        <v>6541</v>
      </c>
    </row>
    <row r="587" spans="1:3" x14ac:dyDescent="0.25">
      <c r="A587" t="s">
        <v>10419</v>
      </c>
      <c r="B587" t="s">
        <v>1837</v>
      </c>
      <c r="C587" t="s">
        <v>7012</v>
      </c>
    </row>
    <row r="588" spans="1:3" x14ac:dyDescent="0.25">
      <c r="A588" t="s">
        <v>10419</v>
      </c>
      <c r="B588" t="s">
        <v>1841</v>
      </c>
      <c r="C588" t="s">
        <v>7291</v>
      </c>
    </row>
    <row r="589" spans="1:3" x14ac:dyDescent="0.25">
      <c r="A589" t="s">
        <v>10419</v>
      </c>
      <c r="B589" t="s">
        <v>1845</v>
      </c>
      <c r="C589" t="s">
        <v>7345</v>
      </c>
    </row>
    <row r="590" spans="1:3" x14ac:dyDescent="0.25">
      <c r="A590" t="s">
        <v>10419</v>
      </c>
      <c r="B590" t="s">
        <v>7516</v>
      </c>
      <c r="C590" t="s">
        <v>7546</v>
      </c>
    </row>
    <row r="591" spans="1:3" x14ac:dyDescent="0.25">
      <c r="A591" t="s">
        <v>10420</v>
      </c>
      <c r="B591">
        <v>47</v>
      </c>
      <c r="C591" t="s">
        <v>689</v>
      </c>
    </row>
    <row r="592" spans="1:3" x14ac:dyDescent="0.25">
      <c r="A592" t="s">
        <v>10420</v>
      </c>
      <c r="B592">
        <v>48</v>
      </c>
      <c r="C592" t="s">
        <v>798</v>
      </c>
    </row>
    <row r="593" spans="1:3" x14ac:dyDescent="0.25">
      <c r="A593" t="s">
        <v>10420</v>
      </c>
      <c r="B593" t="s">
        <v>1825</v>
      </c>
      <c r="C593" t="s">
        <v>6102</v>
      </c>
    </row>
    <row r="594" spans="1:3" x14ac:dyDescent="0.25">
      <c r="A594" t="s">
        <v>10420</v>
      </c>
      <c r="B594" t="s">
        <v>1829</v>
      </c>
      <c r="C594" t="s">
        <v>6149</v>
      </c>
    </row>
    <row r="595" spans="1:3" x14ac:dyDescent="0.25">
      <c r="A595" t="s">
        <v>10420</v>
      </c>
      <c r="B595" t="s">
        <v>1833</v>
      </c>
      <c r="C595" t="s">
        <v>6544</v>
      </c>
    </row>
    <row r="596" spans="1:3" x14ac:dyDescent="0.25">
      <c r="A596" t="s">
        <v>10420</v>
      </c>
      <c r="B596" t="s">
        <v>1837</v>
      </c>
      <c r="C596" t="s">
        <v>7015</v>
      </c>
    </row>
    <row r="597" spans="1:3" x14ac:dyDescent="0.25">
      <c r="A597" t="s">
        <v>10420</v>
      </c>
      <c r="B597" t="s">
        <v>1841</v>
      </c>
      <c r="C597" t="s">
        <v>7294</v>
      </c>
    </row>
    <row r="598" spans="1:3" x14ac:dyDescent="0.25">
      <c r="A598" t="s">
        <v>10420</v>
      </c>
      <c r="B598" t="s">
        <v>1845</v>
      </c>
      <c r="C598" t="s">
        <v>7348</v>
      </c>
    </row>
    <row r="599" spans="1:3" x14ac:dyDescent="0.25">
      <c r="A599" t="s">
        <v>10420</v>
      </c>
      <c r="B599" t="s">
        <v>7516</v>
      </c>
      <c r="C599" t="s">
        <v>7549</v>
      </c>
    </row>
    <row r="600" spans="1:3" x14ac:dyDescent="0.25">
      <c r="A600" t="s">
        <v>10143</v>
      </c>
      <c r="B600">
        <v>1</v>
      </c>
      <c r="C600" t="s">
        <v>7612</v>
      </c>
    </row>
    <row r="601" spans="1:3" x14ac:dyDescent="0.25">
      <c r="A601" t="s">
        <v>10143</v>
      </c>
      <c r="B601">
        <v>2</v>
      </c>
      <c r="C601" t="s">
        <v>7749</v>
      </c>
    </row>
    <row r="602" spans="1:3" x14ac:dyDescent="0.25">
      <c r="A602" t="s">
        <v>10143</v>
      </c>
      <c r="B602">
        <v>10</v>
      </c>
      <c r="C602" t="s">
        <v>7848</v>
      </c>
    </row>
    <row r="603" spans="1:3" x14ac:dyDescent="0.25">
      <c r="A603" t="s">
        <v>10143</v>
      </c>
      <c r="B603">
        <v>30</v>
      </c>
      <c r="C603" t="s">
        <v>7947</v>
      </c>
    </row>
    <row r="604" spans="1:3" x14ac:dyDescent="0.25">
      <c r="A604" t="s">
        <v>10143</v>
      </c>
      <c r="B604">
        <v>35</v>
      </c>
      <c r="C604" t="s">
        <v>8046</v>
      </c>
    </row>
    <row r="605" spans="1:3" x14ac:dyDescent="0.25">
      <c r="A605" t="s">
        <v>10143</v>
      </c>
      <c r="B605">
        <v>40</v>
      </c>
      <c r="C605" t="s">
        <v>8145</v>
      </c>
    </row>
    <row r="606" spans="1:3" x14ac:dyDescent="0.25">
      <c r="A606" t="s">
        <v>10143</v>
      </c>
      <c r="B606">
        <v>47</v>
      </c>
      <c r="C606" t="s">
        <v>693</v>
      </c>
    </row>
    <row r="607" spans="1:3" x14ac:dyDescent="0.25">
      <c r="A607" t="s">
        <v>10143</v>
      </c>
      <c r="B607">
        <v>48</v>
      </c>
      <c r="C607" t="s">
        <v>801</v>
      </c>
    </row>
    <row r="608" spans="1:3" x14ac:dyDescent="0.25">
      <c r="A608" t="s">
        <v>10143</v>
      </c>
      <c r="B608">
        <v>200</v>
      </c>
      <c r="C608" t="s">
        <v>8244</v>
      </c>
    </row>
    <row r="609" spans="1:3" x14ac:dyDescent="0.25">
      <c r="A609" t="s">
        <v>10143</v>
      </c>
      <c r="B609">
        <v>610</v>
      </c>
      <c r="C609" t="s">
        <v>8343</v>
      </c>
    </row>
    <row r="610" spans="1:3" x14ac:dyDescent="0.25">
      <c r="A610" t="s">
        <v>10143</v>
      </c>
      <c r="B610">
        <v>620</v>
      </c>
      <c r="C610" t="s">
        <v>8442</v>
      </c>
    </row>
    <row r="611" spans="1:3" x14ac:dyDescent="0.25">
      <c r="A611" t="s">
        <v>10143</v>
      </c>
      <c r="B611">
        <v>625</v>
      </c>
      <c r="C611" t="s">
        <v>8530</v>
      </c>
    </row>
    <row r="612" spans="1:3" x14ac:dyDescent="0.25">
      <c r="A612" t="s">
        <v>10143</v>
      </c>
      <c r="B612">
        <v>630</v>
      </c>
      <c r="C612" t="s">
        <v>8591</v>
      </c>
    </row>
    <row r="613" spans="1:3" x14ac:dyDescent="0.25">
      <c r="A613" t="s">
        <v>10143</v>
      </c>
      <c r="B613">
        <v>637</v>
      </c>
      <c r="C613" t="s">
        <v>8690</v>
      </c>
    </row>
    <row r="614" spans="1:3" x14ac:dyDescent="0.25">
      <c r="A614" t="s">
        <v>10143</v>
      </c>
      <c r="B614">
        <v>645</v>
      </c>
      <c r="C614" t="s">
        <v>8792</v>
      </c>
    </row>
    <row r="615" spans="1:3" x14ac:dyDescent="0.25">
      <c r="A615" t="s">
        <v>10143</v>
      </c>
      <c r="B615">
        <v>685</v>
      </c>
      <c r="C615" t="s">
        <v>8892</v>
      </c>
    </row>
    <row r="616" spans="1:3" x14ac:dyDescent="0.25">
      <c r="A616" t="s">
        <v>10143</v>
      </c>
      <c r="B616">
        <v>690</v>
      </c>
      <c r="C616" t="s">
        <v>8992</v>
      </c>
    </row>
    <row r="617" spans="1:3" x14ac:dyDescent="0.25">
      <c r="A617" t="s">
        <v>10143</v>
      </c>
      <c r="B617">
        <v>695</v>
      </c>
      <c r="C617" t="s">
        <v>9092</v>
      </c>
    </row>
    <row r="618" spans="1:3" x14ac:dyDescent="0.25">
      <c r="A618" t="s">
        <v>10143</v>
      </c>
      <c r="B618">
        <v>700</v>
      </c>
      <c r="C618" t="s">
        <v>9191</v>
      </c>
    </row>
    <row r="619" spans="1:3" x14ac:dyDescent="0.25">
      <c r="A619" t="s">
        <v>10143</v>
      </c>
      <c r="B619">
        <v>745</v>
      </c>
      <c r="C619" t="s">
        <v>9290</v>
      </c>
    </row>
    <row r="620" spans="1:3" x14ac:dyDescent="0.25">
      <c r="A620" t="s">
        <v>10143</v>
      </c>
      <c r="B620">
        <v>750</v>
      </c>
      <c r="C620" t="s">
        <v>9389</v>
      </c>
    </row>
    <row r="621" spans="1:3" x14ac:dyDescent="0.25">
      <c r="A621" t="s">
        <v>10143</v>
      </c>
      <c r="B621">
        <v>795</v>
      </c>
      <c r="C621" t="s">
        <v>9488</v>
      </c>
    </row>
    <row r="622" spans="1:3" x14ac:dyDescent="0.25">
      <c r="A622" t="s">
        <v>10143</v>
      </c>
      <c r="B622">
        <v>850</v>
      </c>
      <c r="C622" t="s">
        <v>9587</v>
      </c>
    </row>
    <row r="623" spans="1:3" x14ac:dyDescent="0.25">
      <c r="A623" t="s">
        <v>10143</v>
      </c>
      <c r="B623" t="s">
        <v>1825</v>
      </c>
      <c r="C623" t="s">
        <v>6105</v>
      </c>
    </row>
    <row r="624" spans="1:3" x14ac:dyDescent="0.25">
      <c r="A624" t="s">
        <v>10143</v>
      </c>
      <c r="B624" t="s">
        <v>1829</v>
      </c>
      <c r="C624" t="s">
        <v>6152</v>
      </c>
    </row>
    <row r="625" spans="1:3" x14ac:dyDescent="0.25">
      <c r="A625" t="s">
        <v>10143</v>
      </c>
      <c r="B625" t="s">
        <v>1833</v>
      </c>
      <c r="C625" t="s">
        <v>6547</v>
      </c>
    </row>
    <row r="626" spans="1:3" x14ac:dyDescent="0.25">
      <c r="A626" t="s">
        <v>10143</v>
      </c>
      <c r="B626" t="s">
        <v>1837</v>
      </c>
      <c r="C626" t="s">
        <v>7018</v>
      </c>
    </row>
    <row r="627" spans="1:3" x14ac:dyDescent="0.25">
      <c r="A627" t="s">
        <v>10143</v>
      </c>
      <c r="B627" t="s">
        <v>1841</v>
      </c>
      <c r="C627" t="s">
        <v>7297</v>
      </c>
    </row>
    <row r="628" spans="1:3" x14ac:dyDescent="0.25">
      <c r="A628" t="s">
        <v>10143</v>
      </c>
      <c r="B628" t="s">
        <v>1845</v>
      </c>
      <c r="C628" t="s">
        <v>7351</v>
      </c>
    </row>
    <row r="629" spans="1:3" x14ac:dyDescent="0.25">
      <c r="A629" t="s">
        <v>10143</v>
      </c>
      <c r="B629" t="s">
        <v>7516</v>
      </c>
      <c r="C629" t="s">
        <v>7552</v>
      </c>
    </row>
    <row r="630" spans="1:3" x14ac:dyDescent="0.25">
      <c r="A630" t="s">
        <v>10421</v>
      </c>
      <c r="B630">
        <v>47</v>
      </c>
      <c r="C630" t="s">
        <v>697</v>
      </c>
    </row>
    <row r="631" spans="1:3" x14ac:dyDescent="0.25">
      <c r="A631" t="s">
        <v>10421</v>
      </c>
      <c r="B631">
        <v>48</v>
      </c>
      <c r="C631" t="s">
        <v>804</v>
      </c>
    </row>
    <row r="632" spans="1:3" x14ac:dyDescent="0.25">
      <c r="A632" t="s">
        <v>10421</v>
      </c>
      <c r="B632" t="s">
        <v>1825</v>
      </c>
      <c r="C632" t="s">
        <v>6108</v>
      </c>
    </row>
    <row r="633" spans="1:3" x14ac:dyDescent="0.25">
      <c r="A633" t="s">
        <v>10421</v>
      </c>
      <c r="B633" t="s">
        <v>1829</v>
      </c>
      <c r="C633" t="s">
        <v>6155</v>
      </c>
    </row>
    <row r="634" spans="1:3" x14ac:dyDescent="0.25">
      <c r="A634" t="s">
        <v>10421</v>
      </c>
      <c r="B634" t="s">
        <v>1833</v>
      </c>
      <c r="C634" t="s">
        <v>6550</v>
      </c>
    </row>
    <row r="635" spans="1:3" x14ac:dyDescent="0.25">
      <c r="A635" t="s">
        <v>10421</v>
      </c>
      <c r="B635" t="s">
        <v>1837</v>
      </c>
      <c r="C635" t="s">
        <v>7021</v>
      </c>
    </row>
    <row r="636" spans="1:3" x14ac:dyDescent="0.25">
      <c r="A636" t="s">
        <v>10421</v>
      </c>
      <c r="B636" t="s">
        <v>1841</v>
      </c>
      <c r="C636" t="s">
        <v>7300</v>
      </c>
    </row>
    <row r="637" spans="1:3" x14ac:dyDescent="0.25">
      <c r="A637" t="s">
        <v>10421</v>
      </c>
      <c r="B637" t="s">
        <v>1845</v>
      </c>
      <c r="C637" t="s">
        <v>7354</v>
      </c>
    </row>
    <row r="638" spans="1:3" x14ac:dyDescent="0.25">
      <c r="A638" t="s">
        <v>10421</v>
      </c>
      <c r="B638" t="s">
        <v>7516</v>
      </c>
      <c r="C638" t="s">
        <v>7555</v>
      </c>
    </row>
    <row r="639" spans="1:3" x14ac:dyDescent="0.25">
      <c r="A639" t="s">
        <v>10422</v>
      </c>
      <c r="B639">
        <v>48</v>
      </c>
      <c r="C639" t="s">
        <v>807</v>
      </c>
    </row>
    <row r="640" spans="1:3" x14ac:dyDescent="0.25">
      <c r="A640" t="s">
        <v>10422</v>
      </c>
      <c r="B640" t="s">
        <v>1829</v>
      </c>
      <c r="C640" t="s">
        <v>6158</v>
      </c>
    </row>
    <row r="641" spans="1:3" x14ac:dyDescent="0.25">
      <c r="A641" t="s">
        <v>10422</v>
      </c>
      <c r="B641" t="s">
        <v>1833</v>
      </c>
      <c r="C641" t="s">
        <v>6553</v>
      </c>
    </row>
    <row r="642" spans="1:3" x14ac:dyDescent="0.25">
      <c r="A642" t="s">
        <v>10422</v>
      </c>
      <c r="B642" t="s">
        <v>1837</v>
      </c>
      <c r="C642" t="s">
        <v>7024</v>
      </c>
    </row>
    <row r="643" spans="1:3" x14ac:dyDescent="0.25">
      <c r="A643" t="s">
        <v>10422</v>
      </c>
      <c r="B643" t="s">
        <v>1841</v>
      </c>
      <c r="C643" t="s">
        <v>7302</v>
      </c>
    </row>
    <row r="644" spans="1:3" x14ac:dyDescent="0.25">
      <c r="A644" t="s">
        <v>10422</v>
      </c>
      <c r="B644" t="s">
        <v>1845</v>
      </c>
      <c r="C644" t="s">
        <v>7357</v>
      </c>
    </row>
    <row r="645" spans="1:3" x14ac:dyDescent="0.25">
      <c r="A645" t="s">
        <v>10422</v>
      </c>
      <c r="B645" t="s">
        <v>7516</v>
      </c>
      <c r="C645" t="s">
        <v>7558</v>
      </c>
    </row>
    <row r="646" spans="1:3" x14ac:dyDescent="0.25">
      <c r="A646" t="s">
        <v>10423</v>
      </c>
      <c r="B646">
        <v>1</v>
      </c>
      <c r="C646" t="s">
        <v>7615</v>
      </c>
    </row>
    <row r="647" spans="1:3" x14ac:dyDescent="0.25">
      <c r="A647" t="s">
        <v>10423</v>
      </c>
      <c r="B647">
        <v>2</v>
      </c>
      <c r="C647" t="s">
        <v>7751</v>
      </c>
    </row>
    <row r="648" spans="1:3" x14ac:dyDescent="0.25">
      <c r="A648" t="s">
        <v>10423</v>
      </c>
      <c r="B648">
        <v>10</v>
      </c>
      <c r="C648" t="s">
        <v>7850</v>
      </c>
    </row>
    <row r="649" spans="1:3" x14ac:dyDescent="0.25">
      <c r="A649" t="s">
        <v>10423</v>
      </c>
      <c r="B649">
        <v>30</v>
      </c>
      <c r="C649" t="s">
        <v>7949</v>
      </c>
    </row>
    <row r="650" spans="1:3" x14ac:dyDescent="0.25">
      <c r="A650" t="s">
        <v>10423</v>
      </c>
      <c r="B650">
        <v>35</v>
      </c>
      <c r="C650" t="s">
        <v>8048</v>
      </c>
    </row>
    <row r="651" spans="1:3" x14ac:dyDescent="0.25">
      <c r="A651" t="s">
        <v>10423</v>
      </c>
      <c r="B651">
        <v>40</v>
      </c>
      <c r="C651" t="s">
        <v>8147</v>
      </c>
    </row>
    <row r="652" spans="1:3" x14ac:dyDescent="0.25">
      <c r="A652" t="s">
        <v>10423</v>
      </c>
      <c r="B652">
        <v>48</v>
      </c>
      <c r="C652" t="s">
        <v>810</v>
      </c>
    </row>
    <row r="653" spans="1:3" x14ac:dyDescent="0.25">
      <c r="A653" t="s">
        <v>10423</v>
      </c>
      <c r="B653">
        <v>200</v>
      </c>
      <c r="C653" t="s">
        <v>8246</v>
      </c>
    </row>
    <row r="654" spans="1:3" x14ac:dyDescent="0.25">
      <c r="A654" t="s">
        <v>10423</v>
      </c>
      <c r="B654">
        <v>610</v>
      </c>
      <c r="C654" t="s">
        <v>8345</v>
      </c>
    </row>
    <row r="655" spans="1:3" x14ac:dyDescent="0.25">
      <c r="A655" t="s">
        <v>10423</v>
      </c>
      <c r="B655">
        <v>620</v>
      </c>
      <c r="C655" t="s">
        <v>8444</v>
      </c>
    </row>
    <row r="656" spans="1:3" x14ac:dyDescent="0.25">
      <c r="A656" t="s">
        <v>10423</v>
      </c>
      <c r="B656">
        <v>625</v>
      </c>
      <c r="C656" t="s">
        <v>8531</v>
      </c>
    </row>
    <row r="657" spans="1:3" x14ac:dyDescent="0.25">
      <c r="A657" t="s">
        <v>10423</v>
      </c>
      <c r="B657">
        <v>630</v>
      </c>
      <c r="C657" t="s">
        <v>8593</v>
      </c>
    </row>
    <row r="658" spans="1:3" x14ac:dyDescent="0.25">
      <c r="A658" t="s">
        <v>10423</v>
      </c>
      <c r="B658">
        <v>637</v>
      </c>
      <c r="C658" t="s">
        <v>8692</v>
      </c>
    </row>
    <row r="659" spans="1:3" x14ac:dyDescent="0.25">
      <c r="A659" t="s">
        <v>10423</v>
      </c>
      <c r="B659">
        <v>645</v>
      </c>
      <c r="C659" t="s">
        <v>8794</v>
      </c>
    </row>
    <row r="660" spans="1:3" x14ac:dyDescent="0.25">
      <c r="A660" t="s">
        <v>10423</v>
      </c>
      <c r="B660">
        <v>685</v>
      </c>
      <c r="C660" t="s">
        <v>8894</v>
      </c>
    </row>
    <row r="661" spans="1:3" x14ac:dyDescent="0.25">
      <c r="A661" t="s">
        <v>10423</v>
      </c>
      <c r="B661">
        <v>690</v>
      </c>
      <c r="C661" t="s">
        <v>8994</v>
      </c>
    </row>
    <row r="662" spans="1:3" x14ac:dyDescent="0.25">
      <c r="A662" t="s">
        <v>10423</v>
      </c>
      <c r="B662">
        <v>695</v>
      </c>
      <c r="C662" t="s">
        <v>9094</v>
      </c>
    </row>
    <row r="663" spans="1:3" x14ac:dyDescent="0.25">
      <c r="A663" t="s">
        <v>10423</v>
      </c>
      <c r="B663">
        <v>700</v>
      </c>
      <c r="C663" t="s">
        <v>9193</v>
      </c>
    </row>
    <row r="664" spans="1:3" x14ac:dyDescent="0.25">
      <c r="A664" t="s">
        <v>10423</v>
      </c>
      <c r="B664">
        <v>745</v>
      </c>
      <c r="C664" t="s">
        <v>9292</v>
      </c>
    </row>
    <row r="665" spans="1:3" x14ac:dyDescent="0.25">
      <c r="A665" t="s">
        <v>10423</v>
      </c>
      <c r="B665">
        <v>750</v>
      </c>
      <c r="C665" t="s">
        <v>9391</v>
      </c>
    </row>
    <row r="666" spans="1:3" x14ac:dyDescent="0.25">
      <c r="A666" t="s">
        <v>10423</v>
      </c>
      <c r="B666">
        <v>795</v>
      </c>
      <c r="C666" t="s">
        <v>9490</v>
      </c>
    </row>
    <row r="667" spans="1:3" x14ac:dyDescent="0.25">
      <c r="A667" t="s">
        <v>10423</v>
      </c>
      <c r="B667">
        <v>850</v>
      </c>
      <c r="C667" t="s">
        <v>9589</v>
      </c>
    </row>
    <row r="668" spans="1:3" x14ac:dyDescent="0.25">
      <c r="A668" t="s">
        <v>10423</v>
      </c>
      <c r="B668" t="s">
        <v>1829</v>
      </c>
      <c r="C668" t="s">
        <v>6161</v>
      </c>
    </row>
    <row r="669" spans="1:3" x14ac:dyDescent="0.25">
      <c r="A669" t="s">
        <v>10423</v>
      </c>
      <c r="B669" t="s">
        <v>1833</v>
      </c>
      <c r="C669" t="s">
        <v>6556</v>
      </c>
    </row>
    <row r="670" spans="1:3" x14ac:dyDescent="0.25">
      <c r="A670" t="s">
        <v>10423</v>
      </c>
      <c r="B670" t="s">
        <v>1837</v>
      </c>
      <c r="C670" t="s">
        <v>7027</v>
      </c>
    </row>
    <row r="671" spans="1:3" x14ac:dyDescent="0.25">
      <c r="A671" t="s">
        <v>10423</v>
      </c>
      <c r="B671" t="s">
        <v>1841</v>
      </c>
      <c r="C671" t="s">
        <v>7305</v>
      </c>
    </row>
    <row r="672" spans="1:3" x14ac:dyDescent="0.25">
      <c r="A672" t="s">
        <v>10423</v>
      </c>
      <c r="B672" t="s">
        <v>1845</v>
      </c>
      <c r="C672" t="s">
        <v>7360</v>
      </c>
    </row>
    <row r="673" spans="1:3" x14ac:dyDescent="0.25">
      <c r="A673" t="s">
        <v>10423</v>
      </c>
      <c r="B673" t="s">
        <v>7516</v>
      </c>
      <c r="C673" t="s">
        <v>7561</v>
      </c>
    </row>
    <row r="674" spans="1:3" x14ac:dyDescent="0.25">
      <c r="A674" t="s">
        <v>10424</v>
      </c>
      <c r="B674">
        <v>47</v>
      </c>
      <c r="C674" t="s">
        <v>701</v>
      </c>
    </row>
    <row r="675" spans="1:3" x14ac:dyDescent="0.25">
      <c r="A675" t="s">
        <v>10424</v>
      </c>
      <c r="B675">
        <v>48</v>
      </c>
      <c r="C675" t="s">
        <v>813</v>
      </c>
    </row>
    <row r="676" spans="1:3" x14ac:dyDescent="0.25">
      <c r="A676" t="s">
        <v>10424</v>
      </c>
      <c r="B676" t="s">
        <v>1829</v>
      </c>
      <c r="C676" t="s">
        <v>6164</v>
      </c>
    </row>
    <row r="677" spans="1:3" x14ac:dyDescent="0.25">
      <c r="A677" t="s">
        <v>10424</v>
      </c>
      <c r="B677" t="s">
        <v>1833</v>
      </c>
      <c r="C677" t="s">
        <v>6559</v>
      </c>
    </row>
    <row r="678" spans="1:3" x14ac:dyDescent="0.25">
      <c r="A678" t="s">
        <v>10424</v>
      </c>
      <c r="B678" t="s">
        <v>1837</v>
      </c>
      <c r="C678" t="s">
        <v>7030</v>
      </c>
    </row>
    <row r="679" spans="1:3" x14ac:dyDescent="0.25">
      <c r="A679" t="s">
        <v>10424</v>
      </c>
      <c r="B679" t="s">
        <v>1841</v>
      </c>
      <c r="C679" t="s">
        <v>7308</v>
      </c>
    </row>
    <row r="680" spans="1:3" x14ac:dyDescent="0.25">
      <c r="A680" t="s">
        <v>10424</v>
      </c>
      <c r="B680" t="s">
        <v>1845</v>
      </c>
      <c r="C680" t="s">
        <v>7363</v>
      </c>
    </row>
    <row r="681" spans="1:3" x14ac:dyDescent="0.25">
      <c r="A681" t="s">
        <v>10424</v>
      </c>
      <c r="B681" t="s">
        <v>7516</v>
      </c>
      <c r="C681" t="s">
        <v>7564</v>
      </c>
    </row>
    <row r="682" spans="1:3" x14ac:dyDescent="0.25">
      <c r="A682" t="s">
        <v>10425</v>
      </c>
      <c r="B682">
        <v>47</v>
      </c>
      <c r="C682" t="s">
        <v>705</v>
      </c>
    </row>
    <row r="683" spans="1:3" x14ac:dyDescent="0.25">
      <c r="A683" t="s">
        <v>10425</v>
      </c>
      <c r="B683">
        <v>48</v>
      </c>
      <c r="C683" t="s">
        <v>816</v>
      </c>
    </row>
    <row r="684" spans="1:3" x14ac:dyDescent="0.25">
      <c r="A684" t="s">
        <v>10425</v>
      </c>
      <c r="B684" t="s">
        <v>1829</v>
      </c>
      <c r="C684" t="s">
        <v>6167</v>
      </c>
    </row>
    <row r="685" spans="1:3" x14ac:dyDescent="0.25">
      <c r="A685" t="s">
        <v>10425</v>
      </c>
      <c r="B685" t="s">
        <v>1833</v>
      </c>
      <c r="C685" t="s">
        <v>6562</v>
      </c>
    </row>
    <row r="686" spans="1:3" x14ac:dyDescent="0.25">
      <c r="A686" t="s">
        <v>10425</v>
      </c>
      <c r="B686" t="s">
        <v>1837</v>
      </c>
      <c r="C686" t="s">
        <v>7033</v>
      </c>
    </row>
    <row r="687" spans="1:3" x14ac:dyDescent="0.25">
      <c r="A687" t="s">
        <v>10425</v>
      </c>
      <c r="B687" t="s">
        <v>1845</v>
      </c>
      <c r="C687" t="s">
        <v>7366</v>
      </c>
    </row>
    <row r="688" spans="1:3" x14ac:dyDescent="0.25">
      <c r="A688" t="s">
        <v>10425</v>
      </c>
      <c r="B688" t="s">
        <v>7516</v>
      </c>
      <c r="C688" t="s">
        <v>7566</v>
      </c>
    </row>
    <row r="689" spans="1:3" x14ac:dyDescent="0.25">
      <c r="A689" t="s">
        <v>10426</v>
      </c>
      <c r="B689">
        <v>47</v>
      </c>
      <c r="C689" t="s">
        <v>709</v>
      </c>
    </row>
    <row r="690" spans="1:3" x14ac:dyDescent="0.25">
      <c r="A690" t="s">
        <v>10426</v>
      </c>
      <c r="B690">
        <v>48</v>
      </c>
      <c r="C690" t="s">
        <v>819</v>
      </c>
    </row>
    <row r="691" spans="1:3" x14ac:dyDescent="0.25">
      <c r="A691" t="s">
        <v>10426</v>
      </c>
      <c r="B691" t="s">
        <v>1829</v>
      </c>
      <c r="C691" t="s">
        <v>6170</v>
      </c>
    </row>
    <row r="692" spans="1:3" x14ac:dyDescent="0.25">
      <c r="A692" t="s">
        <v>10426</v>
      </c>
      <c r="B692" t="s">
        <v>1833</v>
      </c>
      <c r="C692" t="s">
        <v>6565</v>
      </c>
    </row>
    <row r="693" spans="1:3" x14ac:dyDescent="0.25">
      <c r="A693" t="s">
        <v>10426</v>
      </c>
      <c r="B693" t="s">
        <v>1837</v>
      </c>
      <c r="C693" t="s">
        <v>7036</v>
      </c>
    </row>
    <row r="694" spans="1:3" x14ac:dyDescent="0.25">
      <c r="A694" t="s">
        <v>10426</v>
      </c>
      <c r="B694" t="s">
        <v>1845</v>
      </c>
      <c r="C694" t="s">
        <v>7369</v>
      </c>
    </row>
    <row r="695" spans="1:3" x14ac:dyDescent="0.25">
      <c r="A695" t="s">
        <v>10426</v>
      </c>
      <c r="B695" t="s">
        <v>7516</v>
      </c>
      <c r="C695" t="s">
        <v>7569</v>
      </c>
    </row>
    <row r="696" spans="1:3" x14ac:dyDescent="0.25">
      <c r="A696" t="s">
        <v>10427</v>
      </c>
      <c r="B696">
        <v>1</v>
      </c>
      <c r="C696" t="s">
        <v>7618</v>
      </c>
    </row>
    <row r="697" spans="1:3" x14ac:dyDescent="0.25">
      <c r="A697" t="s">
        <v>10427</v>
      </c>
      <c r="B697">
        <v>2</v>
      </c>
      <c r="C697" t="s">
        <v>7753</v>
      </c>
    </row>
    <row r="698" spans="1:3" x14ac:dyDescent="0.25">
      <c r="A698" t="s">
        <v>10427</v>
      </c>
      <c r="B698">
        <v>10</v>
      </c>
      <c r="C698" t="s">
        <v>7852</v>
      </c>
    </row>
    <row r="699" spans="1:3" x14ac:dyDescent="0.25">
      <c r="A699" t="s">
        <v>10427</v>
      </c>
      <c r="B699">
        <v>30</v>
      </c>
      <c r="C699" t="s">
        <v>7951</v>
      </c>
    </row>
    <row r="700" spans="1:3" x14ac:dyDescent="0.25">
      <c r="A700" t="s">
        <v>10427</v>
      </c>
      <c r="B700">
        <v>35</v>
      </c>
      <c r="C700" t="s">
        <v>8050</v>
      </c>
    </row>
    <row r="701" spans="1:3" x14ac:dyDescent="0.25">
      <c r="A701" t="s">
        <v>10427</v>
      </c>
      <c r="B701">
        <v>40</v>
      </c>
      <c r="C701" t="s">
        <v>8149</v>
      </c>
    </row>
    <row r="702" spans="1:3" x14ac:dyDescent="0.25">
      <c r="A702" t="s">
        <v>10427</v>
      </c>
      <c r="B702">
        <v>47</v>
      </c>
      <c r="C702" t="s">
        <v>713</v>
      </c>
    </row>
    <row r="703" spans="1:3" x14ac:dyDescent="0.25">
      <c r="A703" t="s">
        <v>10427</v>
      </c>
      <c r="B703">
        <v>48</v>
      </c>
      <c r="C703" t="s">
        <v>822</v>
      </c>
    </row>
    <row r="704" spans="1:3" x14ac:dyDescent="0.25">
      <c r="A704" t="s">
        <v>10427</v>
      </c>
      <c r="B704">
        <v>200</v>
      </c>
      <c r="C704" t="s">
        <v>8248</v>
      </c>
    </row>
    <row r="705" spans="1:3" x14ac:dyDescent="0.25">
      <c r="A705" t="s">
        <v>10427</v>
      </c>
      <c r="B705">
        <v>610</v>
      </c>
      <c r="C705" t="s">
        <v>8347</v>
      </c>
    </row>
    <row r="706" spans="1:3" x14ac:dyDescent="0.25">
      <c r="A706" t="s">
        <v>10427</v>
      </c>
      <c r="B706">
        <v>620</v>
      </c>
      <c r="C706" t="s">
        <v>8446</v>
      </c>
    </row>
    <row r="707" spans="1:3" x14ac:dyDescent="0.25">
      <c r="A707" t="s">
        <v>10427</v>
      </c>
      <c r="B707">
        <v>625</v>
      </c>
      <c r="C707" t="s">
        <v>8532</v>
      </c>
    </row>
    <row r="708" spans="1:3" x14ac:dyDescent="0.25">
      <c r="A708" t="s">
        <v>10427</v>
      </c>
      <c r="B708">
        <v>630</v>
      </c>
      <c r="C708" t="s">
        <v>8595</v>
      </c>
    </row>
    <row r="709" spans="1:3" x14ac:dyDescent="0.25">
      <c r="A709" t="s">
        <v>10427</v>
      </c>
      <c r="B709">
        <v>637</v>
      </c>
      <c r="C709" t="s">
        <v>8694</v>
      </c>
    </row>
    <row r="710" spans="1:3" x14ac:dyDescent="0.25">
      <c r="A710" t="s">
        <v>10427</v>
      </c>
      <c r="B710">
        <v>645</v>
      </c>
      <c r="C710" t="s">
        <v>8796</v>
      </c>
    </row>
    <row r="711" spans="1:3" x14ac:dyDescent="0.25">
      <c r="A711" t="s">
        <v>10427</v>
      </c>
      <c r="B711">
        <v>685</v>
      </c>
      <c r="C711" t="s">
        <v>8896</v>
      </c>
    </row>
    <row r="712" spans="1:3" x14ac:dyDescent="0.25">
      <c r="A712" t="s">
        <v>10427</v>
      </c>
      <c r="B712">
        <v>690</v>
      </c>
      <c r="C712" t="s">
        <v>8996</v>
      </c>
    </row>
    <row r="713" spans="1:3" x14ac:dyDescent="0.25">
      <c r="A713" t="s">
        <v>10427</v>
      </c>
      <c r="B713">
        <v>695</v>
      </c>
      <c r="C713" t="s">
        <v>9096</v>
      </c>
    </row>
    <row r="714" spans="1:3" x14ac:dyDescent="0.25">
      <c r="A714" t="s">
        <v>10427</v>
      </c>
      <c r="B714">
        <v>700</v>
      </c>
      <c r="C714" t="s">
        <v>9195</v>
      </c>
    </row>
    <row r="715" spans="1:3" x14ac:dyDescent="0.25">
      <c r="A715" t="s">
        <v>10427</v>
      </c>
      <c r="B715">
        <v>745</v>
      </c>
      <c r="C715" t="s">
        <v>9294</v>
      </c>
    </row>
    <row r="716" spans="1:3" x14ac:dyDescent="0.25">
      <c r="A716" t="s">
        <v>10427</v>
      </c>
      <c r="B716">
        <v>750</v>
      </c>
      <c r="C716" t="s">
        <v>9393</v>
      </c>
    </row>
    <row r="717" spans="1:3" x14ac:dyDescent="0.25">
      <c r="A717" t="s">
        <v>10427</v>
      </c>
      <c r="B717">
        <v>795</v>
      </c>
      <c r="C717" t="s">
        <v>9492</v>
      </c>
    </row>
    <row r="718" spans="1:3" x14ac:dyDescent="0.25">
      <c r="A718" t="s">
        <v>10427</v>
      </c>
      <c r="B718">
        <v>850</v>
      </c>
      <c r="C718" t="s">
        <v>9591</v>
      </c>
    </row>
    <row r="719" spans="1:3" x14ac:dyDescent="0.25">
      <c r="A719" t="s">
        <v>10427</v>
      </c>
      <c r="B719" t="s">
        <v>1829</v>
      </c>
      <c r="C719" t="s">
        <v>6173</v>
      </c>
    </row>
    <row r="720" spans="1:3" x14ac:dyDescent="0.25">
      <c r="A720" t="s">
        <v>10427</v>
      </c>
      <c r="B720" t="s">
        <v>1833</v>
      </c>
      <c r="C720" t="s">
        <v>6568</v>
      </c>
    </row>
    <row r="721" spans="1:3" x14ac:dyDescent="0.25">
      <c r="A721" t="s">
        <v>10427</v>
      </c>
      <c r="B721" t="s">
        <v>1837</v>
      </c>
      <c r="C721" t="s">
        <v>7039</v>
      </c>
    </row>
    <row r="722" spans="1:3" x14ac:dyDescent="0.25">
      <c r="A722" t="s">
        <v>10427</v>
      </c>
      <c r="B722" t="s">
        <v>1845</v>
      </c>
      <c r="C722" t="s">
        <v>7372</v>
      </c>
    </row>
    <row r="723" spans="1:3" x14ac:dyDescent="0.25">
      <c r="A723" t="s">
        <v>10427</v>
      </c>
      <c r="B723" t="s">
        <v>7516</v>
      </c>
      <c r="C723" t="s">
        <v>7571</v>
      </c>
    </row>
    <row r="724" spans="1:3" x14ac:dyDescent="0.25">
      <c r="A724" t="s">
        <v>10144</v>
      </c>
      <c r="B724">
        <v>47</v>
      </c>
      <c r="C724" t="s">
        <v>717</v>
      </c>
    </row>
    <row r="725" spans="1:3" x14ac:dyDescent="0.25">
      <c r="A725" t="s">
        <v>10144</v>
      </c>
      <c r="B725">
        <v>48</v>
      </c>
      <c r="C725" t="s">
        <v>825</v>
      </c>
    </row>
    <row r="726" spans="1:3" x14ac:dyDescent="0.25">
      <c r="A726" t="s">
        <v>10144</v>
      </c>
      <c r="B726" t="s">
        <v>1829</v>
      </c>
      <c r="C726" t="s">
        <v>6176</v>
      </c>
    </row>
    <row r="727" spans="1:3" x14ac:dyDescent="0.25">
      <c r="A727" t="s">
        <v>10144</v>
      </c>
      <c r="B727" t="s">
        <v>1833</v>
      </c>
      <c r="C727" t="s">
        <v>6571</v>
      </c>
    </row>
    <row r="728" spans="1:3" x14ac:dyDescent="0.25">
      <c r="A728" t="s">
        <v>10144</v>
      </c>
      <c r="B728" t="s">
        <v>1837</v>
      </c>
      <c r="C728" t="s">
        <v>7042</v>
      </c>
    </row>
    <row r="729" spans="1:3" x14ac:dyDescent="0.25">
      <c r="A729" t="s">
        <v>10144</v>
      </c>
      <c r="B729" t="s">
        <v>1845</v>
      </c>
      <c r="C729" t="s">
        <v>7375</v>
      </c>
    </row>
    <row r="730" spans="1:3" x14ac:dyDescent="0.25">
      <c r="A730" t="s">
        <v>10428</v>
      </c>
      <c r="B730">
        <v>47</v>
      </c>
      <c r="C730" t="s">
        <v>721</v>
      </c>
    </row>
    <row r="731" spans="1:3" x14ac:dyDescent="0.25">
      <c r="A731" t="s">
        <v>10428</v>
      </c>
      <c r="B731">
        <v>48</v>
      </c>
      <c r="C731" t="s">
        <v>828</v>
      </c>
    </row>
    <row r="732" spans="1:3" x14ac:dyDescent="0.25">
      <c r="A732" t="s">
        <v>10428</v>
      </c>
      <c r="B732" t="s">
        <v>1829</v>
      </c>
      <c r="C732" t="s">
        <v>6179</v>
      </c>
    </row>
    <row r="733" spans="1:3" x14ac:dyDescent="0.25">
      <c r="A733" t="s">
        <v>10428</v>
      </c>
      <c r="B733" t="s">
        <v>1833</v>
      </c>
      <c r="C733" t="s">
        <v>6574</v>
      </c>
    </row>
    <row r="734" spans="1:3" x14ac:dyDescent="0.25">
      <c r="A734" t="s">
        <v>10428</v>
      </c>
      <c r="B734" t="s">
        <v>1837</v>
      </c>
      <c r="C734" t="s">
        <v>7045</v>
      </c>
    </row>
    <row r="735" spans="1:3" x14ac:dyDescent="0.25">
      <c r="A735" t="s">
        <v>10428</v>
      </c>
      <c r="B735" t="s">
        <v>1845</v>
      </c>
      <c r="C735" t="s">
        <v>7378</v>
      </c>
    </row>
    <row r="736" spans="1:3" x14ac:dyDescent="0.25">
      <c r="A736" t="s">
        <v>10429</v>
      </c>
      <c r="B736">
        <v>1</v>
      </c>
      <c r="C736" t="s">
        <v>7621</v>
      </c>
    </row>
    <row r="737" spans="1:3" x14ac:dyDescent="0.25">
      <c r="A737" t="s">
        <v>10429</v>
      </c>
      <c r="B737">
        <v>2</v>
      </c>
      <c r="C737" t="s">
        <v>7755</v>
      </c>
    </row>
    <row r="738" spans="1:3" x14ac:dyDescent="0.25">
      <c r="A738" t="s">
        <v>10429</v>
      </c>
      <c r="B738">
        <v>10</v>
      </c>
      <c r="C738" t="s">
        <v>7854</v>
      </c>
    </row>
    <row r="739" spans="1:3" x14ac:dyDescent="0.25">
      <c r="A739" t="s">
        <v>10429</v>
      </c>
      <c r="B739">
        <v>30</v>
      </c>
      <c r="C739" t="s">
        <v>7953</v>
      </c>
    </row>
    <row r="740" spans="1:3" x14ac:dyDescent="0.25">
      <c r="A740" t="s">
        <v>10429</v>
      </c>
      <c r="B740">
        <v>35</v>
      </c>
      <c r="C740" t="s">
        <v>8052</v>
      </c>
    </row>
    <row r="741" spans="1:3" x14ac:dyDescent="0.25">
      <c r="A741" t="s">
        <v>10429</v>
      </c>
      <c r="B741">
        <v>40</v>
      </c>
      <c r="C741" t="s">
        <v>8151</v>
      </c>
    </row>
    <row r="742" spans="1:3" x14ac:dyDescent="0.25">
      <c r="A742" t="s">
        <v>10429</v>
      </c>
      <c r="B742">
        <v>47</v>
      </c>
      <c r="C742" t="s">
        <v>725</v>
      </c>
    </row>
    <row r="743" spans="1:3" x14ac:dyDescent="0.25">
      <c r="A743" t="s">
        <v>10429</v>
      </c>
      <c r="B743">
        <v>48</v>
      </c>
      <c r="C743" t="s">
        <v>831</v>
      </c>
    </row>
    <row r="744" spans="1:3" x14ac:dyDescent="0.25">
      <c r="A744" t="s">
        <v>10429</v>
      </c>
      <c r="B744">
        <v>200</v>
      </c>
      <c r="C744" t="s">
        <v>8250</v>
      </c>
    </row>
    <row r="745" spans="1:3" x14ac:dyDescent="0.25">
      <c r="A745" t="s">
        <v>10429</v>
      </c>
      <c r="B745">
        <v>610</v>
      </c>
      <c r="C745" t="s">
        <v>8349</v>
      </c>
    </row>
    <row r="746" spans="1:3" x14ac:dyDescent="0.25">
      <c r="A746" t="s">
        <v>10429</v>
      </c>
      <c r="B746">
        <v>620</v>
      </c>
      <c r="C746" t="s">
        <v>8448</v>
      </c>
    </row>
    <row r="747" spans="1:3" x14ac:dyDescent="0.25">
      <c r="A747" t="s">
        <v>10429</v>
      </c>
      <c r="B747">
        <v>625</v>
      </c>
      <c r="C747" t="s">
        <v>8533</v>
      </c>
    </row>
    <row r="748" spans="1:3" x14ac:dyDescent="0.25">
      <c r="A748" t="s">
        <v>10429</v>
      </c>
      <c r="B748">
        <v>630</v>
      </c>
      <c r="C748" t="s">
        <v>8597</v>
      </c>
    </row>
    <row r="749" spans="1:3" x14ac:dyDescent="0.25">
      <c r="A749" t="s">
        <v>10429</v>
      </c>
      <c r="B749">
        <v>637</v>
      </c>
      <c r="C749" t="s">
        <v>8696</v>
      </c>
    </row>
    <row r="750" spans="1:3" x14ac:dyDescent="0.25">
      <c r="A750" t="s">
        <v>10429</v>
      </c>
      <c r="B750">
        <v>645</v>
      </c>
      <c r="C750" t="s">
        <v>8798</v>
      </c>
    </row>
    <row r="751" spans="1:3" x14ac:dyDescent="0.25">
      <c r="A751" t="s">
        <v>10429</v>
      </c>
      <c r="B751">
        <v>685</v>
      </c>
      <c r="C751" t="s">
        <v>8898</v>
      </c>
    </row>
    <row r="752" spans="1:3" x14ac:dyDescent="0.25">
      <c r="A752" t="s">
        <v>10429</v>
      </c>
      <c r="B752">
        <v>690</v>
      </c>
      <c r="C752" t="s">
        <v>8998</v>
      </c>
    </row>
    <row r="753" spans="1:3" x14ac:dyDescent="0.25">
      <c r="A753" t="s">
        <v>10429</v>
      </c>
      <c r="B753">
        <v>695</v>
      </c>
      <c r="C753" t="s">
        <v>9098</v>
      </c>
    </row>
    <row r="754" spans="1:3" x14ac:dyDescent="0.25">
      <c r="A754" t="s">
        <v>10429</v>
      </c>
      <c r="B754">
        <v>700</v>
      </c>
      <c r="C754" t="s">
        <v>9197</v>
      </c>
    </row>
    <row r="755" spans="1:3" x14ac:dyDescent="0.25">
      <c r="A755" t="s">
        <v>10429</v>
      </c>
      <c r="B755">
        <v>745</v>
      </c>
      <c r="C755" t="s">
        <v>9296</v>
      </c>
    </row>
    <row r="756" spans="1:3" x14ac:dyDescent="0.25">
      <c r="A756" t="s">
        <v>10429</v>
      </c>
      <c r="B756">
        <v>750</v>
      </c>
      <c r="C756" t="s">
        <v>9395</v>
      </c>
    </row>
    <row r="757" spans="1:3" x14ac:dyDescent="0.25">
      <c r="A757" t="s">
        <v>10429</v>
      </c>
      <c r="B757">
        <v>795</v>
      </c>
      <c r="C757" t="s">
        <v>9494</v>
      </c>
    </row>
    <row r="758" spans="1:3" x14ac:dyDescent="0.25">
      <c r="A758" t="s">
        <v>10429</v>
      </c>
      <c r="B758">
        <v>850</v>
      </c>
      <c r="C758" t="s">
        <v>9593</v>
      </c>
    </row>
    <row r="759" spans="1:3" x14ac:dyDescent="0.25">
      <c r="A759" t="s">
        <v>10429</v>
      </c>
      <c r="B759" t="s">
        <v>1829</v>
      </c>
      <c r="C759" t="s">
        <v>6182</v>
      </c>
    </row>
    <row r="760" spans="1:3" x14ac:dyDescent="0.25">
      <c r="A760" t="s">
        <v>10429</v>
      </c>
      <c r="B760" t="s">
        <v>1833</v>
      </c>
      <c r="C760" t="s">
        <v>6577</v>
      </c>
    </row>
    <row r="761" spans="1:3" x14ac:dyDescent="0.25">
      <c r="A761" t="s">
        <v>10429</v>
      </c>
      <c r="B761" t="s">
        <v>1837</v>
      </c>
      <c r="C761" t="s">
        <v>7048</v>
      </c>
    </row>
    <row r="762" spans="1:3" x14ac:dyDescent="0.25">
      <c r="A762" t="s">
        <v>10429</v>
      </c>
      <c r="B762" t="s">
        <v>1845</v>
      </c>
      <c r="C762" t="s">
        <v>7381</v>
      </c>
    </row>
    <row r="763" spans="1:3" x14ac:dyDescent="0.25">
      <c r="A763" t="s">
        <v>10145</v>
      </c>
      <c r="B763">
        <v>1</v>
      </c>
      <c r="C763" t="s">
        <v>7624</v>
      </c>
    </row>
    <row r="764" spans="1:3" x14ac:dyDescent="0.25">
      <c r="A764" t="s">
        <v>10145</v>
      </c>
      <c r="B764">
        <v>2</v>
      </c>
      <c r="C764" t="s">
        <v>7757</v>
      </c>
    </row>
    <row r="765" spans="1:3" x14ac:dyDescent="0.25">
      <c r="A765" t="s">
        <v>10145</v>
      </c>
      <c r="B765">
        <v>10</v>
      </c>
      <c r="C765" t="s">
        <v>7856</v>
      </c>
    </row>
    <row r="766" spans="1:3" x14ac:dyDescent="0.25">
      <c r="A766" t="s">
        <v>10145</v>
      </c>
      <c r="B766">
        <v>30</v>
      </c>
      <c r="C766" t="s">
        <v>7955</v>
      </c>
    </row>
    <row r="767" spans="1:3" x14ac:dyDescent="0.25">
      <c r="A767" t="s">
        <v>10145</v>
      </c>
      <c r="B767">
        <v>35</v>
      </c>
      <c r="C767" t="s">
        <v>8054</v>
      </c>
    </row>
    <row r="768" spans="1:3" x14ac:dyDescent="0.25">
      <c r="A768" t="s">
        <v>10145</v>
      </c>
      <c r="B768">
        <v>40</v>
      </c>
      <c r="C768" t="s">
        <v>8153</v>
      </c>
    </row>
    <row r="769" spans="1:3" x14ac:dyDescent="0.25">
      <c r="A769" t="s">
        <v>10145</v>
      </c>
      <c r="B769">
        <v>47</v>
      </c>
      <c r="C769" t="s">
        <v>729</v>
      </c>
    </row>
    <row r="770" spans="1:3" x14ac:dyDescent="0.25">
      <c r="A770" t="s">
        <v>10145</v>
      </c>
      <c r="B770">
        <v>48</v>
      </c>
      <c r="C770" t="s">
        <v>834</v>
      </c>
    </row>
    <row r="771" spans="1:3" x14ac:dyDescent="0.25">
      <c r="A771" t="s">
        <v>10145</v>
      </c>
      <c r="B771">
        <v>200</v>
      </c>
      <c r="C771" t="s">
        <v>8252</v>
      </c>
    </row>
    <row r="772" spans="1:3" x14ac:dyDescent="0.25">
      <c r="A772" t="s">
        <v>10145</v>
      </c>
      <c r="B772">
        <v>610</v>
      </c>
      <c r="C772" t="s">
        <v>8351</v>
      </c>
    </row>
    <row r="773" spans="1:3" x14ac:dyDescent="0.25">
      <c r="A773" t="s">
        <v>10145</v>
      </c>
      <c r="B773">
        <v>620</v>
      </c>
      <c r="C773" t="s">
        <v>8450</v>
      </c>
    </row>
    <row r="774" spans="1:3" x14ac:dyDescent="0.25">
      <c r="A774" t="s">
        <v>10145</v>
      </c>
      <c r="B774">
        <v>625</v>
      </c>
      <c r="C774" t="s">
        <v>8534</v>
      </c>
    </row>
    <row r="775" spans="1:3" x14ac:dyDescent="0.25">
      <c r="A775" t="s">
        <v>10145</v>
      </c>
      <c r="B775">
        <v>630</v>
      </c>
      <c r="C775" t="s">
        <v>8599</v>
      </c>
    </row>
    <row r="776" spans="1:3" x14ac:dyDescent="0.25">
      <c r="A776" t="s">
        <v>10145</v>
      </c>
      <c r="B776">
        <v>637</v>
      </c>
      <c r="C776" t="s">
        <v>8698</v>
      </c>
    </row>
    <row r="777" spans="1:3" x14ac:dyDescent="0.25">
      <c r="A777" t="s">
        <v>10145</v>
      </c>
      <c r="B777">
        <v>645</v>
      </c>
      <c r="C777" t="s">
        <v>8800</v>
      </c>
    </row>
    <row r="778" spans="1:3" x14ac:dyDescent="0.25">
      <c r="A778" t="s">
        <v>10145</v>
      </c>
      <c r="B778">
        <v>685</v>
      </c>
      <c r="C778" t="s">
        <v>8900</v>
      </c>
    </row>
    <row r="779" spans="1:3" x14ac:dyDescent="0.25">
      <c r="A779" t="s">
        <v>10145</v>
      </c>
      <c r="B779">
        <v>690</v>
      </c>
      <c r="C779" t="s">
        <v>9000</v>
      </c>
    </row>
    <row r="780" spans="1:3" x14ac:dyDescent="0.25">
      <c r="A780" t="s">
        <v>10145</v>
      </c>
      <c r="B780">
        <v>695</v>
      </c>
      <c r="C780" t="s">
        <v>9100</v>
      </c>
    </row>
    <row r="781" spans="1:3" x14ac:dyDescent="0.25">
      <c r="A781" t="s">
        <v>10145</v>
      </c>
      <c r="B781">
        <v>700</v>
      </c>
      <c r="C781" t="s">
        <v>9199</v>
      </c>
    </row>
    <row r="782" spans="1:3" x14ac:dyDescent="0.25">
      <c r="A782" t="s">
        <v>10145</v>
      </c>
      <c r="B782">
        <v>745</v>
      </c>
      <c r="C782" t="s">
        <v>9298</v>
      </c>
    </row>
    <row r="783" spans="1:3" x14ac:dyDescent="0.25">
      <c r="A783" t="s">
        <v>10145</v>
      </c>
      <c r="B783">
        <v>750</v>
      </c>
      <c r="C783" t="s">
        <v>9397</v>
      </c>
    </row>
    <row r="784" spans="1:3" x14ac:dyDescent="0.25">
      <c r="A784" t="s">
        <v>10145</v>
      </c>
      <c r="B784">
        <v>795</v>
      </c>
      <c r="C784" t="s">
        <v>9496</v>
      </c>
    </row>
    <row r="785" spans="1:3" x14ac:dyDescent="0.25">
      <c r="A785" t="s">
        <v>10145</v>
      </c>
      <c r="B785">
        <v>850</v>
      </c>
      <c r="C785" t="s">
        <v>9595</v>
      </c>
    </row>
    <row r="786" spans="1:3" x14ac:dyDescent="0.25">
      <c r="A786" t="s">
        <v>10145</v>
      </c>
      <c r="B786" t="s">
        <v>1829</v>
      </c>
      <c r="C786" t="s">
        <v>6185</v>
      </c>
    </row>
    <row r="787" spans="1:3" x14ac:dyDescent="0.25">
      <c r="A787" t="s">
        <v>10145</v>
      </c>
      <c r="B787" t="s">
        <v>1833</v>
      </c>
      <c r="C787" t="s">
        <v>6580</v>
      </c>
    </row>
    <row r="788" spans="1:3" x14ac:dyDescent="0.25">
      <c r="A788" t="s">
        <v>10145</v>
      </c>
      <c r="B788" t="s">
        <v>1837</v>
      </c>
      <c r="C788" t="s">
        <v>7051</v>
      </c>
    </row>
    <row r="789" spans="1:3" x14ac:dyDescent="0.25">
      <c r="A789" t="s">
        <v>10145</v>
      </c>
      <c r="B789" t="s">
        <v>1845</v>
      </c>
      <c r="C789" t="s">
        <v>7384</v>
      </c>
    </row>
    <row r="790" spans="1:3" x14ac:dyDescent="0.25">
      <c r="A790" t="s">
        <v>10146</v>
      </c>
      <c r="B790">
        <v>47</v>
      </c>
      <c r="C790" t="s">
        <v>733</v>
      </c>
    </row>
    <row r="791" spans="1:3" x14ac:dyDescent="0.25">
      <c r="A791" t="s">
        <v>10146</v>
      </c>
      <c r="B791">
        <v>48</v>
      </c>
      <c r="C791" t="s">
        <v>837</v>
      </c>
    </row>
    <row r="792" spans="1:3" x14ac:dyDescent="0.25">
      <c r="A792" t="s">
        <v>10146</v>
      </c>
      <c r="B792" t="s">
        <v>1829</v>
      </c>
      <c r="C792" t="s">
        <v>6188</v>
      </c>
    </row>
    <row r="793" spans="1:3" x14ac:dyDescent="0.25">
      <c r="A793" t="s">
        <v>10146</v>
      </c>
      <c r="B793" t="s">
        <v>1833</v>
      </c>
      <c r="C793" t="s">
        <v>6583</v>
      </c>
    </row>
    <row r="794" spans="1:3" x14ac:dyDescent="0.25">
      <c r="A794" t="s">
        <v>10146</v>
      </c>
      <c r="B794" t="s">
        <v>1837</v>
      </c>
      <c r="C794" t="s">
        <v>7054</v>
      </c>
    </row>
    <row r="795" spans="1:3" x14ac:dyDescent="0.25">
      <c r="A795" t="s">
        <v>10146</v>
      </c>
      <c r="B795" t="s">
        <v>1845</v>
      </c>
      <c r="C795" t="s">
        <v>7387</v>
      </c>
    </row>
    <row r="796" spans="1:3" x14ac:dyDescent="0.25">
      <c r="A796" t="s">
        <v>10147</v>
      </c>
      <c r="B796">
        <v>47</v>
      </c>
      <c r="C796" t="s">
        <v>736</v>
      </c>
    </row>
    <row r="797" spans="1:3" x14ac:dyDescent="0.25">
      <c r="A797" t="s">
        <v>10147</v>
      </c>
      <c r="B797">
        <v>48</v>
      </c>
      <c r="C797" t="s">
        <v>840</v>
      </c>
    </row>
    <row r="798" spans="1:3" x14ac:dyDescent="0.25">
      <c r="A798" t="s">
        <v>10147</v>
      </c>
      <c r="B798" t="s">
        <v>1829</v>
      </c>
      <c r="C798" t="s">
        <v>6191</v>
      </c>
    </row>
    <row r="799" spans="1:3" x14ac:dyDescent="0.25">
      <c r="A799" t="s">
        <v>10147</v>
      </c>
      <c r="B799" t="s">
        <v>1833</v>
      </c>
      <c r="C799" t="s">
        <v>6586</v>
      </c>
    </row>
    <row r="800" spans="1:3" x14ac:dyDescent="0.25">
      <c r="A800" t="s">
        <v>10147</v>
      </c>
      <c r="B800" t="s">
        <v>1837</v>
      </c>
      <c r="C800" t="s">
        <v>7057</v>
      </c>
    </row>
    <row r="801" spans="1:3" x14ac:dyDescent="0.25">
      <c r="A801" t="s">
        <v>10147</v>
      </c>
      <c r="B801" t="s">
        <v>1845</v>
      </c>
      <c r="C801" t="s">
        <v>7390</v>
      </c>
    </row>
    <row r="802" spans="1:3" x14ac:dyDescent="0.25">
      <c r="A802" t="s">
        <v>10148</v>
      </c>
      <c r="B802">
        <v>1</v>
      </c>
      <c r="C802" t="s">
        <v>7627</v>
      </c>
    </row>
    <row r="803" spans="1:3" x14ac:dyDescent="0.25">
      <c r="A803" t="s">
        <v>10148</v>
      </c>
      <c r="B803">
        <v>2</v>
      </c>
      <c r="C803" t="s">
        <v>7759</v>
      </c>
    </row>
    <row r="804" spans="1:3" x14ac:dyDescent="0.25">
      <c r="A804" t="s">
        <v>10148</v>
      </c>
      <c r="B804">
        <v>10</v>
      </c>
      <c r="C804" t="s">
        <v>7858</v>
      </c>
    </row>
    <row r="805" spans="1:3" x14ac:dyDescent="0.25">
      <c r="A805" t="s">
        <v>10148</v>
      </c>
      <c r="B805">
        <v>30</v>
      </c>
      <c r="C805" t="s">
        <v>7957</v>
      </c>
    </row>
    <row r="806" spans="1:3" x14ac:dyDescent="0.25">
      <c r="A806" t="s">
        <v>10148</v>
      </c>
      <c r="B806">
        <v>35</v>
      </c>
      <c r="C806" t="s">
        <v>8056</v>
      </c>
    </row>
    <row r="807" spans="1:3" x14ac:dyDescent="0.25">
      <c r="A807" t="s">
        <v>10148</v>
      </c>
      <c r="B807">
        <v>40</v>
      </c>
      <c r="C807" t="s">
        <v>8155</v>
      </c>
    </row>
    <row r="808" spans="1:3" x14ac:dyDescent="0.25">
      <c r="A808" t="s">
        <v>10148</v>
      </c>
      <c r="B808">
        <v>47</v>
      </c>
      <c r="C808" t="s">
        <v>739</v>
      </c>
    </row>
    <row r="809" spans="1:3" x14ac:dyDescent="0.25">
      <c r="A809" t="s">
        <v>10148</v>
      </c>
      <c r="B809">
        <v>48</v>
      </c>
      <c r="C809" t="s">
        <v>843</v>
      </c>
    </row>
    <row r="810" spans="1:3" x14ac:dyDescent="0.25">
      <c r="A810" t="s">
        <v>10148</v>
      </c>
      <c r="B810">
        <v>200</v>
      </c>
      <c r="C810" t="s">
        <v>8254</v>
      </c>
    </row>
    <row r="811" spans="1:3" x14ac:dyDescent="0.25">
      <c r="A811" t="s">
        <v>10148</v>
      </c>
      <c r="B811">
        <v>610</v>
      </c>
      <c r="C811" t="s">
        <v>8353</v>
      </c>
    </row>
    <row r="812" spans="1:3" x14ac:dyDescent="0.25">
      <c r="A812" t="s">
        <v>10148</v>
      </c>
      <c r="B812">
        <v>620</v>
      </c>
      <c r="C812" t="s">
        <v>8452</v>
      </c>
    </row>
    <row r="813" spans="1:3" x14ac:dyDescent="0.25">
      <c r="A813" t="s">
        <v>10148</v>
      </c>
      <c r="B813">
        <v>625</v>
      </c>
      <c r="C813" t="s">
        <v>8535</v>
      </c>
    </row>
    <row r="814" spans="1:3" x14ac:dyDescent="0.25">
      <c r="A814" t="s">
        <v>10148</v>
      </c>
      <c r="B814">
        <v>630</v>
      </c>
      <c r="C814" t="s">
        <v>8601</v>
      </c>
    </row>
    <row r="815" spans="1:3" x14ac:dyDescent="0.25">
      <c r="A815" t="s">
        <v>10148</v>
      </c>
      <c r="B815">
        <v>637</v>
      </c>
      <c r="C815" t="s">
        <v>8700</v>
      </c>
    </row>
    <row r="816" spans="1:3" x14ac:dyDescent="0.25">
      <c r="A816" t="s">
        <v>10148</v>
      </c>
      <c r="B816">
        <v>645</v>
      </c>
      <c r="C816" t="s">
        <v>8802</v>
      </c>
    </row>
    <row r="817" spans="1:3" x14ac:dyDescent="0.25">
      <c r="A817" t="s">
        <v>10148</v>
      </c>
      <c r="B817">
        <v>685</v>
      </c>
      <c r="C817" t="s">
        <v>8902</v>
      </c>
    </row>
    <row r="818" spans="1:3" x14ac:dyDescent="0.25">
      <c r="A818" t="s">
        <v>10148</v>
      </c>
      <c r="B818">
        <v>690</v>
      </c>
      <c r="C818" t="s">
        <v>9002</v>
      </c>
    </row>
    <row r="819" spans="1:3" x14ac:dyDescent="0.25">
      <c r="A819" t="s">
        <v>10148</v>
      </c>
      <c r="B819">
        <v>695</v>
      </c>
      <c r="C819" t="s">
        <v>9102</v>
      </c>
    </row>
    <row r="820" spans="1:3" x14ac:dyDescent="0.25">
      <c r="A820" t="s">
        <v>10148</v>
      </c>
      <c r="B820">
        <v>700</v>
      </c>
      <c r="C820" t="s">
        <v>9201</v>
      </c>
    </row>
    <row r="821" spans="1:3" x14ac:dyDescent="0.25">
      <c r="A821" t="s">
        <v>10148</v>
      </c>
      <c r="B821">
        <v>745</v>
      </c>
      <c r="C821" t="s">
        <v>9300</v>
      </c>
    </row>
    <row r="822" spans="1:3" x14ac:dyDescent="0.25">
      <c r="A822" t="s">
        <v>10148</v>
      </c>
      <c r="B822">
        <v>750</v>
      </c>
      <c r="C822" t="s">
        <v>9399</v>
      </c>
    </row>
    <row r="823" spans="1:3" x14ac:dyDescent="0.25">
      <c r="A823" t="s">
        <v>10148</v>
      </c>
      <c r="B823">
        <v>795</v>
      </c>
      <c r="C823" t="s">
        <v>9498</v>
      </c>
    </row>
    <row r="824" spans="1:3" x14ac:dyDescent="0.25">
      <c r="A824" t="s">
        <v>10148</v>
      </c>
      <c r="B824">
        <v>850</v>
      </c>
      <c r="C824" t="s">
        <v>9597</v>
      </c>
    </row>
    <row r="825" spans="1:3" x14ac:dyDescent="0.25">
      <c r="A825" t="s">
        <v>10148</v>
      </c>
      <c r="B825" t="s">
        <v>1833</v>
      </c>
      <c r="C825" t="s">
        <v>6589</v>
      </c>
    </row>
    <row r="826" spans="1:3" x14ac:dyDescent="0.25">
      <c r="A826" t="s">
        <v>10148</v>
      </c>
      <c r="B826" t="s">
        <v>1837</v>
      </c>
      <c r="C826" t="s">
        <v>7060</v>
      </c>
    </row>
    <row r="827" spans="1:3" x14ac:dyDescent="0.25">
      <c r="A827" t="s">
        <v>10148</v>
      </c>
      <c r="B827" t="s">
        <v>1845</v>
      </c>
      <c r="C827" t="s">
        <v>7393</v>
      </c>
    </row>
    <row r="828" spans="1:3" x14ac:dyDescent="0.25">
      <c r="A828" t="s">
        <v>10430</v>
      </c>
      <c r="B828">
        <v>47</v>
      </c>
      <c r="C828" t="s">
        <v>742</v>
      </c>
    </row>
    <row r="829" spans="1:3" x14ac:dyDescent="0.25">
      <c r="A829" t="s">
        <v>10430</v>
      </c>
      <c r="B829" t="s">
        <v>1829</v>
      </c>
      <c r="C829" t="s">
        <v>6194</v>
      </c>
    </row>
    <row r="830" spans="1:3" x14ac:dyDescent="0.25">
      <c r="A830" t="s">
        <v>10430</v>
      </c>
      <c r="B830" t="s">
        <v>1833</v>
      </c>
      <c r="C830" t="s">
        <v>6592</v>
      </c>
    </row>
    <row r="831" spans="1:3" x14ac:dyDescent="0.25">
      <c r="A831" t="s">
        <v>10430</v>
      </c>
      <c r="B831" t="s">
        <v>1837</v>
      </c>
      <c r="C831" t="s">
        <v>7063</v>
      </c>
    </row>
    <row r="832" spans="1:3" x14ac:dyDescent="0.25">
      <c r="A832" t="s">
        <v>10430</v>
      </c>
      <c r="B832" t="s">
        <v>1845</v>
      </c>
      <c r="C832" t="s">
        <v>7396</v>
      </c>
    </row>
    <row r="833" spans="1:3" x14ac:dyDescent="0.25">
      <c r="A833" t="s">
        <v>10394</v>
      </c>
      <c r="B833" t="s">
        <v>1829</v>
      </c>
      <c r="C833" t="s">
        <v>6197</v>
      </c>
    </row>
    <row r="834" spans="1:3" x14ac:dyDescent="0.25">
      <c r="A834" t="s">
        <v>10394</v>
      </c>
      <c r="B834" t="s">
        <v>1833</v>
      </c>
      <c r="C834" t="s">
        <v>6595</v>
      </c>
    </row>
    <row r="835" spans="1:3" x14ac:dyDescent="0.25">
      <c r="A835" t="s">
        <v>10394</v>
      </c>
      <c r="B835" t="s">
        <v>1837</v>
      </c>
      <c r="C835" t="s">
        <v>7066</v>
      </c>
    </row>
    <row r="836" spans="1:3" x14ac:dyDescent="0.25">
      <c r="A836" t="s">
        <v>10394</v>
      </c>
      <c r="B836" t="s">
        <v>1845</v>
      </c>
      <c r="C836" t="s">
        <v>7399</v>
      </c>
    </row>
    <row r="837" spans="1:3" x14ac:dyDescent="0.25">
      <c r="A837" t="s">
        <v>10431</v>
      </c>
      <c r="B837">
        <v>1</v>
      </c>
      <c r="C837" t="s">
        <v>7630</v>
      </c>
    </row>
    <row r="838" spans="1:3" x14ac:dyDescent="0.25">
      <c r="A838" t="s">
        <v>10431</v>
      </c>
      <c r="B838">
        <v>2</v>
      </c>
      <c r="C838" t="s">
        <v>7761</v>
      </c>
    </row>
    <row r="839" spans="1:3" x14ac:dyDescent="0.25">
      <c r="A839" t="s">
        <v>10431</v>
      </c>
      <c r="B839">
        <v>10</v>
      </c>
      <c r="C839" t="s">
        <v>7860</v>
      </c>
    </row>
    <row r="840" spans="1:3" x14ac:dyDescent="0.25">
      <c r="A840" t="s">
        <v>10431</v>
      </c>
      <c r="B840">
        <v>30</v>
      </c>
      <c r="C840" t="s">
        <v>7959</v>
      </c>
    </row>
    <row r="841" spans="1:3" x14ac:dyDescent="0.25">
      <c r="A841" t="s">
        <v>10431</v>
      </c>
      <c r="B841">
        <v>35</v>
      </c>
      <c r="C841" t="s">
        <v>8058</v>
      </c>
    </row>
    <row r="842" spans="1:3" x14ac:dyDescent="0.25">
      <c r="A842" t="s">
        <v>10431</v>
      </c>
      <c r="B842">
        <v>40</v>
      </c>
      <c r="C842" t="s">
        <v>8157</v>
      </c>
    </row>
    <row r="843" spans="1:3" x14ac:dyDescent="0.25">
      <c r="A843" t="s">
        <v>10431</v>
      </c>
      <c r="B843">
        <v>200</v>
      </c>
      <c r="C843" t="s">
        <v>8256</v>
      </c>
    </row>
    <row r="844" spans="1:3" x14ac:dyDescent="0.25">
      <c r="A844" t="s">
        <v>10431</v>
      </c>
      <c r="B844">
        <v>610</v>
      </c>
      <c r="C844" t="s">
        <v>8355</v>
      </c>
    </row>
    <row r="845" spans="1:3" x14ac:dyDescent="0.25">
      <c r="A845" t="s">
        <v>10431</v>
      </c>
      <c r="B845">
        <v>620</v>
      </c>
      <c r="C845" t="s">
        <v>8454</v>
      </c>
    </row>
    <row r="846" spans="1:3" x14ac:dyDescent="0.25">
      <c r="A846" t="s">
        <v>10431</v>
      </c>
      <c r="B846">
        <v>625</v>
      </c>
      <c r="C846" t="s">
        <v>8536</v>
      </c>
    </row>
    <row r="847" spans="1:3" x14ac:dyDescent="0.25">
      <c r="A847" t="s">
        <v>10431</v>
      </c>
      <c r="B847">
        <v>630</v>
      </c>
      <c r="C847" t="s">
        <v>8603</v>
      </c>
    </row>
    <row r="848" spans="1:3" x14ac:dyDescent="0.25">
      <c r="A848" t="s">
        <v>10431</v>
      </c>
      <c r="B848">
        <v>637</v>
      </c>
      <c r="C848" t="s">
        <v>8702</v>
      </c>
    </row>
    <row r="849" spans="1:3" x14ac:dyDescent="0.25">
      <c r="A849" t="s">
        <v>10431</v>
      </c>
      <c r="B849">
        <v>645</v>
      </c>
      <c r="C849" t="s">
        <v>8804</v>
      </c>
    </row>
    <row r="850" spans="1:3" x14ac:dyDescent="0.25">
      <c r="A850" t="s">
        <v>10431</v>
      </c>
      <c r="B850">
        <v>685</v>
      </c>
      <c r="C850" t="s">
        <v>8904</v>
      </c>
    </row>
    <row r="851" spans="1:3" x14ac:dyDescent="0.25">
      <c r="A851" t="s">
        <v>10431</v>
      </c>
      <c r="B851">
        <v>690</v>
      </c>
      <c r="C851" t="s">
        <v>9004</v>
      </c>
    </row>
    <row r="852" spans="1:3" x14ac:dyDescent="0.25">
      <c r="A852" t="s">
        <v>10431</v>
      </c>
      <c r="B852">
        <v>695</v>
      </c>
      <c r="C852" t="s">
        <v>9104</v>
      </c>
    </row>
    <row r="853" spans="1:3" x14ac:dyDescent="0.25">
      <c r="A853" t="s">
        <v>10431</v>
      </c>
      <c r="B853">
        <v>700</v>
      </c>
      <c r="C853" t="s">
        <v>9203</v>
      </c>
    </row>
    <row r="854" spans="1:3" x14ac:dyDescent="0.25">
      <c r="A854" t="s">
        <v>10431</v>
      </c>
      <c r="B854">
        <v>745</v>
      </c>
      <c r="C854" t="s">
        <v>9302</v>
      </c>
    </row>
    <row r="855" spans="1:3" x14ac:dyDescent="0.25">
      <c r="A855" t="s">
        <v>10431</v>
      </c>
      <c r="B855">
        <v>750</v>
      </c>
      <c r="C855" t="s">
        <v>9401</v>
      </c>
    </row>
    <row r="856" spans="1:3" x14ac:dyDescent="0.25">
      <c r="A856" t="s">
        <v>10431</v>
      </c>
      <c r="B856">
        <v>795</v>
      </c>
      <c r="C856" t="s">
        <v>9500</v>
      </c>
    </row>
    <row r="857" spans="1:3" x14ac:dyDescent="0.25">
      <c r="A857" t="s">
        <v>10431</v>
      </c>
      <c r="B857">
        <v>850</v>
      </c>
      <c r="C857" t="s">
        <v>9599</v>
      </c>
    </row>
    <row r="858" spans="1:3" x14ac:dyDescent="0.25">
      <c r="A858" t="s">
        <v>10431</v>
      </c>
      <c r="B858" t="s">
        <v>1829</v>
      </c>
      <c r="C858" t="s">
        <v>6200</v>
      </c>
    </row>
    <row r="859" spans="1:3" x14ac:dyDescent="0.25">
      <c r="A859" t="s">
        <v>10431</v>
      </c>
      <c r="B859" t="s">
        <v>1833</v>
      </c>
      <c r="C859" t="s">
        <v>6598</v>
      </c>
    </row>
    <row r="860" spans="1:3" x14ac:dyDescent="0.25">
      <c r="A860" t="s">
        <v>10431</v>
      </c>
      <c r="B860" t="s">
        <v>1837</v>
      </c>
      <c r="C860" t="s">
        <v>7069</v>
      </c>
    </row>
    <row r="861" spans="1:3" x14ac:dyDescent="0.25">
      <c r="A861" t="s">
        <v>10431</v>
      </c>
      <c r="B861" t="s">
        <v>1845</v>
      </c>
      <c r="C861" t="s">
        <v>7402</v>
      </c>
    </row>
    <row r="862" spans="1:3" x14ac:dyDescent="0.25">
      <c r="A862" t="s">
        <v>10432</v>
      </c>
      <c r="B862" t="s">
        <v>1829</v>
      </c>
      <c r="C862" t="s">
        <v>6203</v>
      </c>
    </row>
    <row r="863" spans="1:3" x14ac:dyDescent="0.25">
      <c r="A863" t="s">
        <v>10432</v>
      </c>
      <c r="B863" t="s">
        <v>1833</v>
      </c>
      <c r="C863" t="s">
        <v>6601</v>
      </c>
    </row>
    <row r="864" spans="1:3" x14ac:dyDescent="0.25">
      <c r="A864" t="s">
        <v>10432</v>
      </c>
      <c r="B864" t="s">
        <v>1837</v>
      </c>
      <c r="C864" t="s">
        <v>7072</v>
      </c>
    </row>
    <row r="865" spans="1:3" x14ac:dyDescent="0.25">
      <c r="A865" t="s">
        <v>10432</v>
      </c>
      <c r="B865" t="s">
        <v>1845</v>
      </c>
      <c r="C865" t="s">
        <v>7405</v>
      </c>
    </row>
    <row r="866" spans="1:3" x14ac:dyDescent="0.25">
      <c r="A866" t="s">
        <v>10149</v>
      </c>
      <c r="B866">
        <v>1</v>
      </c>
      <c r="C866" t="s">
        <v>7633</v>
      </c>
    </row>
    <row r="867" spans="1:3" x14ac:dyDescent="0.25">
      <c r="A867" t="s">
        <v>10149</v>
      </c>
      <c r="B867">
        <v>2</v>
      </c>
      <c r="C867" t="s">
        <v>7763</v>
      </c>
    </row>
    <row r="868" spans="1:3" x14ac:dyDescent="0.25">
      <c r="A868" t="s">
        <v>10149</v>
      </c>
      <c r="B868">
        <v>10</v>
      </c>
      <c r="C868" t="s">
        <v>7862</v>
      </c>
    </row>
    <row r="869" spans="1:3" x14ac:dyDescent="0.25">
      <c r="A869" t="s">
        <v>10149</v>
      </c>
      <c r="B869">
        <v>30</v>
      </c>
      <c r="C869" t="s">
        <v>7961</v>
      </c>
    </row>
    <row r="870" spans="1:3" x14ac:dyDescent="0.25">
      <c r="A870" t="s">
        <v>10149</v>
      </c>
      <c r="B870">
        <v>35</v>
      </c>
      <c r="C870" t="s">
        <v>8060</v>
      </c>
    </row>
    <row r="871" spans="1:3" x14ac:dyDescent="0.25">
      <c r="A871" t="s">
        <v>10149</v>
      </c>
      <c r="B871">
        <v>40</v>
      </c>
      <c r="C871" t="s">
        <v>8159</v>
      </c>
    </row>
    <row r="872" spans="1:3" x14ac:dyDescent="0.25">
      <c r="A872" t="s">
        <v>10149</v>
      </c>
      <c r="B872">
        <v>200</v>
      </c>
      <c r="C872" t="s">
        <v>8258</v>
      </c>
    </row>
    <row r="873" spans="1:3" x14ac:dyDescent="0.25">
      <c r="A873" t="s">
        <v>10149</v>
      </c>
      <c r="B873">
        <v>610</v>
      </c>
      <c r="C873" t="s">
        <v>8357</v>
      </c>
    </row>
    <row r="874" spans="1:3" x14ac:dyDescent="0.25">
      <c r="A874" t="s">
        <v>10149</v>
      </c>
      <c r="B874">
        <v>620</v>
      </c>
      <c r="C874" t="s">
        <v>8456</v>
      </c>
    </row>
    <row r="875" spans="1:3" x14ac:dyDescent="0.25">
      <c r="A875" t="s">
        <v>10149</v>
      </c>
      <c r="B875">
        <v>625</v>
      </c>
      <c r="C875" t="s">
        <v>8537</v>
      </c>
    </row>
    <row r="876" spans="1:3" x14ac:dyDescent="0.25">
      <c r="A876" t="s">
        <v>10149</v>
      </c>
      <c r="B876">
        <v>630</v>
      </c>
      <c r="C876" t="s">
        <v>8605</v>
      </c>
    </row>
    <row r="877" spans="1:3" x14ac:dyDescent="0.25">
      <c r="A877" t="s">
        <v>10149</v>
      </c>
      <c r="B877">
        <v>637</v>
      </c>
      <c r="C877" t="s">
        <v>8704</v>
      </c>
    </row>
    <row r="878" spans="1:3" x14ac:dyDescent="0.25">
      <c r="A878" t="s">
        <v>10149</v>
      </c>
      <c r="B878">
        <v>645</v>
      </c>
      <c r="C878" t="s">
        <v>8806</v>
      </c>
    </row>
    <row r="879" spans="1:3" x14ac:dyDescent="0.25">
      <c r="A879" t="s">
        <v>10149</v>
      </c>
      <c r="B879">
        <v>685</v>
      </c>
      <c r="C879" t="s">
        <v>8906</v>
      </c>
    </row>
    <row r="880" spans="1:3" x14ac:dyDescent="0.25">
      <c r="A880" t="s">
        <v>10149</v>
      </c>
      <c r="B880">
        <v>690</v>
      </c>
      <c r="C880" t="s">
        <v>9006</v>
      </c>
    </row>
    <row r="881" spans="1:3" x14ac:dyDescent="0.25">
      <c r="A881" t="s">
        <v>10149</v>
      </c>
      <c r="B881">
        <v>695</v>
      </c>
      <c r="C881" t="s">
        <v>9106</v>
      </c>
    </row>
    <row r="882" spans="1:3" x14ac:dyDescent="0.25">
      <c r="A882" t="s">
        <v>10149</v>
      </c>
      <c r="B882">
        <v>700</v>
      </c>
      <c r="C882" t="s">
        <v>9205</v>
      </c>
    </row>
    <row r="883" spans="1:3" x14ac:dyDescent="0.25">
      <c r="A883" t="s">
        <v>10149</v>
      </c>
      <c r="B883">
        <v>745</v>
      </c>
      <c r="C883" t="s">
        <v>9304</v>
      </c>
    </row>
    <row r="884" spans="1:3" x14ac:dyDescent="0.25">
      <c r="A884" t="s">
        <v>10149</v>
      </c>
      <c r="B884">
        <v>750</v>
      </c>
      <c r="C884" t="s">
        <v>9403</v>
      </c>
    </row>
    <row r="885" spans="1:3" x14ac:dyDescent="0.25">
      <c r="A885" t="s">
        <v>10149</v>
      </c>
      <c r="B885">
        <v>795</v>
      </c>
      <c r="C885" t="s">
        <v>9502</v>
      </c>
    </row>
    <row r="886" spans="1:3" x14ac:dyDescent="0.25">
      <c r="A886" t="s">
        <v>10149</v>
      </c>
      <c r="B886">
        <v>850</v>
      </c>
      <c r="C886" t="s">
        <v>9601</v>
      </c>
    </row>
    <row r="887" spans="1:3" x14ac:dyDescent="0.25">
      <c r="A887" t="s">
        <v>10149</v>
      </c>
      <c r="B887" t="s">
        <v>1829</v>
      </c>
      <c r="C887" t="s">
        <v>6206</v>
      </c>
    </row>
    <row r="888" spans="1:3" x14ac:dyDescent="0.25">
      <c r="A888" t="s">
        <v>10149</v>
      </c>
      <c r="B888" t="s">
        <v>1833</v>
      </c>
      <c r="C888" t="s">
        <v>6604</v>
      </c>
    </row>
    <row r="889" spans="1:3" x14ac:dyDescent="0.25">
      <c r="A889" t="s">
        <v>10149</v>
      </c>
      <c r="B889" t="s">
        <v>1837</v>
      </c>
      <c r="C889" t="s">
        <v>7075</v>
      </c>
    </row>
    <row r="890" spans="1:3" x14ac:dyDescent="0.25">
      <c r="A890" t="s">
        <v>10149</v>
      </c>
      <c r="B890" t="s">
        <v>1845</v>
      </c>
      <c r="C890" t="s">
        <v>7408</v>
      </c>
    </row>
    <row r="891" spans="1:3" x14ac:dyDescent="0.25">
      <c r="A891" t="s">
        <v>10150</v>
      </c>
      <c r="B891" t="s">
        <v>1829</v>
      </c>
      <c r="C891" t="s">
        <v>6209</v>
      </c>
    </row>
    <row r="892" spans="1:3" x14ac:dyDescent="0.25">
      <c r="A892" t="s">
        <v>10150</v>
      </c>
      <c r="B892" t="s">
        <v>1833</v>
      </c>
      <c r="C892" t="s">
        <v>6607</v>
      </c>
    </row>
    <row r="893" spans="1:3" x14ac:dyDescent="0.25">
      <c r="A893" t="s">
        <v>10150</v>
      </c>
      <c r="B893" t="s">
        <v>1837</v>
      </c>
      <c r="C893" t="s">
        <v>7078</v>
      </c>
    </row>
    <row r="894" spans="1:3" x14ac:dyDescent="0.25">
      <c r="A894" t="s">
        <v>10150</v>
      </c>
      <c r="B894" t="s">
        <v>1845</v>
      </c>
      <c r="C894" t="s">
        <v>7411</v>
      </c>
    </row>
    <row r="895" spans="1:3" x14ac:dyDescent="0.25">
      <c r="A895" t="s">
        <v>10151</v>
      </c>
      <c r="B895" t="s">
        <v>1829</v>
      </c>
      <c r="C895" t="s">
        <v>6212</v>
      </c>
    </row>
    <row r="896" spans="1:3" x14ac:dyDescent="0.25">
      <c r="A896" t="s">
        <v>10151</v>
      </c>
      <c r="B896" t="s">
        <v>1833</v>
      </c>
      <c r="C896" t="s">
        <v>6610</v>
      </c>
    </row>
    <row r="897" spans="1:3" x14ac:dyDescent="0.25">
      <c r="A897" t="s">
        <v>10151</v>
      </c>
      <c r="B897" t="s">
        <v>1837</v>
      </c>
      <c r="C897" t="s">
        <v>7081</v>
      </c>
    </row>
    <row r="898" spans="1:3" x14ac:dyDescent="0.25">
      <c r="A898" t="s">
        <v>10151</v>
      </c>
      <c r="B898" t="s">
        <v>1845</v>
      </c>
      <c r="C898" t="s">
        <v>7414</v>
      </c>
    </row>
    <row r="899" spans="1:3" x14ac:dyDescent="0.25">
      <c r="A899" t="s">
        <v>10152</v>
      </c>
      <c r="B899" t="s">
        <v>1829</v>
      </c>
      <c r="C899" t="s">
        <v>6215</v>
      </c>
    </row>
    <row r="900" spans="1:3" x14ac:dyDescent="0.25">
      <c r="A900" t="s">
        <v>10152</v>
      </c>
      <c r="B900" t="s">
        <v>1833</v>
      </c>
      <c r="C900" t="s">
        <v>6613</v>
      </c>
    </row>
    <row r="901" spans="1:3" x14ac:dyDescent="0.25">
      <c r="A901" t="s">
        <v>10152</v>
      </c>
      <c r="B901" t="s">
        <v>1837</v>
      </c>
      <c r="C901" t="s">
        <v>7084</v>
      </c>
    </row>
    <row r="902" spans="1:3" x14ac:dyDescent="0.25">
      <c r="A902" t="s">
        <v>10152</v>
      </c>
      <c r="B902" t="s">
        <v>1845</v>
      </c>
      <c r="C902" t="s">
        <v>7417</v>
      </c>
    </row>
    <row r="903" spans="1:3" x14ac:dyDescent="0.25">
      <c r="A903" t="s">
        <v>10433</v>
      </c>
      <c r="B903" t="s">
        <v>1829</v>
      </c>
      <c r="C903" t="s">
        <v>6218</v>
      </c>
    </row>
    <row r="904" spans="1:3" x14ac:dyDescent="0.25">
      <c r="A904" t="s">
        <v>10433</v>
      </c>
      <c r="B904" t="s">
        <v>1833</v>
      </c>
      <c r="C904" t="s">
        <v>6616</v>
      </c>
    </row>
    <row r="905" spans="1:3" x14ac:dyDescent="0.25">
      <c r="A905" t="s">
        <v>10433</v>
      </c>
      <c r="B905" t="s">
        <v>1837</v>
      </c>
      <c r="C905" t="s">
        <v>7087</v>
      </c>
    </row>
    <row r="906" spans="1:3" x14ac:dyDescent="0.25">
      <c r="A906" t="s">
        <v>10433</v>
      </c>
      <c r="B906" t="s">
        <v>1845</v>
      </c>
      <c r="C906" t="s">
        <v>7420</v>
      </c>
    </row>
    <row r="907" spans="1:3" x14ac:dyDescent="0.25">
      <c r="A907" t="s">
        <v>10434</v>
      </c>
      <c r="B907">
        <v>1</v>
      </c>
      <c r="C907" t="s">
        <v>7636</v>
      </c>
    </row>
    <row r="908" spans="1:3" x14ac:dyDescent="0.25">
      <c r="A908" t="s">
        <v>10434</v>
      </c>
      <c r="B908">
        <v>2</v>
      </c>
      <c r="C908" t="s">
        <v>7765</v>
      </c>
    </row>
    <row r="909" spans="1:3" x14ac:dyDescent="0.25">
      <c r="A909" t="s">
        <v>10434</v>
      </c>
      <c r="B909">
        <v>10</v>
      </c>
      <c r="C909" t="s">
        <v>7864</v>
      </c>
    </row>
    <row r="910" spans="1:3" x14ac:dyDescent="0.25">
      <c r="A910" t="s">
        <v>10434</v>
      </c>
      <c r="B910">
        <v>30</v>
      </c>
      <c r="C910" t="s">
        <v>7963</v>
      </c>
    </row>
    <row r="911" spans="1:3" x14ac:dyDescent="0.25">
      <c r="A911" t="s">
        <v>10434</v>
      </c>
      <c r="B911">
        <v>35</v>
      </c>
      <c r="C911" t="s">
        <v>8062</v>
      </c>
    </row>
    <row r="912" spans="1:3" x14ac:dyDescent="0.25">
      <c r="A912" t="s">
        <v>10434</v>
      </c>
      <c r="B912">
        <v>40</v>
      </c>
      <c r="C912" t="s">
        <v>8161</v>
      </c>
    </row>
    <row r="913" spans="1:3" x14ac:dyDescent="0.25">
      <c r="A913" t="s">
        <v>10434</v>
      </c>
      <c r="B913">
        <v>200</v>
      </c>
      <c r="C913" t="s">
        <v>8260</v>
      </c>
    </row>
    <row r="914" spans="1:3" x14ac:dyDescent="0.25">
      <c r="A914" t="s">
        <v>10434</v>
      </c>
      <c r="B914">
        <v>610</v>
      </c>
      <c r="C914" t="s">
        <v>8359</v>
      </c>
    </row>
    <row r="915" spans="1:3" x14ac:dyDescent="0.25">
      <c r="A915" t="s">
        <v>10434</v>
      </c>
      <c r="B915">
        <v>620</v>
      </c>
      <c r="C915" t="s">
        <v>8458</v>
      </c>
    </row>
    <row r="916" spans="1:3" x14ac:dyDescent="0.25">
      <c r="A916" t="s">
        <v>10434</v>
      </c>
      <c r="B916">
        <v>625</v>
      </c>
      <c r="C916" t="s">
        <v>8538</v>
      </c>
    </row>
    <row r="917" spans="1:3" x14ac:dyDescent="0.25">
      <c r="A917" t="s">
        <v>10434</v>
      </c>
      <c r="B917">
        <v>630</v>
      </c>
      <c r="C917" t="s">
        <v>8607</v>
      </c>
    </row>
    <row r="918" spans="1:3" x14ac:dyDescent="0.25">
      <c r="A918" t="s">
        <v>10434</v>
      </c>
      <c r="B918">
        <v>637</v>
      </c>
      <c r="C918" t="s">
        <v>8706</v>
      </c>
    </row>
    <row r="919" spans="1:3" x14ac:dyDescent="0.25">
      <c r="A919" t="s">
        <v>10434</v>
      </c>
      <c r="B919">
        <v>645</v>
      </c>
      <c r="C919" t="s">
        <v>8808</v>
      </c>
    </row>
    <row r="920" spans="1:3" x14ac:dyDescent="0.25">
      <c r="A920" t="s">
        <v>10434</v>
      </c>
      <c r="B920">
        <v>685</v>
      </c>
      <c r="C920" t="s">
        <v>8908</v>
      </c>
    </row>
    <row r="921" spans="1:3" x14ac:dyDescent="0.25">
      <c r="A921" t="s">
        <v>10434</v>
      </c>
      <c r="B921">
        <v>690</v>
      </c>
      <c r="C921" t="s">
        <v>9008</v>
      </c>
    </row>
    <row r="922" spans="1:3" x14ac:dyDescent="0.25">
      <c r="A922" t="s">
        <v>10434</v>
      </c>
      <c r="B922">
        <v>695</v>
      </c>
      <c r="C922" t="s">
        <v>9108</v>
      </c>
    </row>
    <row r="923" spans="1:3" x14ac:dyDescent="0.25">
      <c r="A923" t="s">
        <v>10434</v>
      </c>
      <c r="B923">
        <v>700</v>
      </c>
      <c r="C923" t="s">
        <v>9207</v>
      </c>
    </row>
    <row r="924" spans="1:3" x14ac:dyDescent="0.25">
      <c r="A924" t="s">
        <v>10434</v>
      </c>
      <c r="B924">
        <v>745</v>
      </c>
      <c r="C924" t="s">
        <v>9306</v>
      </c>
    </row>
    <row r="925" spans="1:3" x14ac:dyDescent="0.25">
      <c r="A925" t="s">
        <v>10434</v>
      </c>
      <c r="B925">
        <v>750</v>
      </c>
      <c r="C925" t="s">
        <v>9405</v>
      </c>
    </row>
    <row r="926" spans="1:3" x14ac:dyDescent="0.25">
      <c r="A926" t="s">
        <v>10434</v>
      </c>
      <c r="B926">
        <v>795</v>
      </c>
      <c r="C926" t="s">
        <v>9504</v>
      </c>
    </row>
    <row r="927" spans="1:3" x14ac:dyDescent="0.25">
      <c r="A927" t="s">
        <v>10434</v>
      </c>
      <c r="B927">
        <v>850</v>
      </c>
      <c r="C927" t="s">
        <v>9603</v>
      </c>
    </row>
    <row r="928" spans="1:3" x14ac:dyDescent="0.25">
      <c r="A928" t="s">
        <v>10434</v>
      </c>
      <c r="B928" t="s">
        <v>1829</v>
      </c>
      <c r="C928" t="s">
        <v>6221</v>
      </c>
    </row>
    <row r="929" spans="1:3" x14ac:dyDescent="0.25">
      <c r="A929" t="s">
        <v>10434</v>
      </c>
      <c r="B929" t="s">
        <v>1833</v>
      </c>
      <c r="C929" t="s">
        <v>6619</v>
      </c>
    </row>
    <row r="930" spans="1:3" x14ac:dyDescent="0.25">
      <c r="A930" t="s">
        <v>10434</v>
      </c>
      <c r="B930" t="s">
        <v>1837</v>
      </c>
      <c r="C930" t="s">
        <v>7090</v>
      </c>
    </row>
    <row r="931" spans="1:3" x14ac:dyDescent="0.25">
      <c r="A931" t="s">
        <v>10434</v>
      </c>
      <c r="B931" t="s">
        <v>1845</v>
      </c>
      <c r="C931" t="s">
        <v>7423</v>
      </c>
    </row>
    <row r="932" spans="1:3" x14ac:dyDescent="0.25">
      <c r="A932" t="s">
        <v>10435</v>
      </c>
      <c r="B932" t="s">
        <v>1829</v>
      </c>
      <c r="C932" t="s">
        <v>6224</v>
      </c>
    </row>
    <row r="933" spans="1:3" x14ac:dyDescent="0.25">
      <c r="A933" t="s">
        <v>10435</v>
      </c>
      <c r="B933" t="s">
        <v>1833</v>
      </c>
      <c r="C933" t="s">
        <v>6622</v>
      </c>
    </row>
    <row r="934" spans="1:3" x14ac:dyDescent="0.25">
      <c r="A934" t="s">
        <v>10435</v>
      </c>
      <c r="B934" t="s">
        <v>1837</v>
      </c>
      <c r="C934" t="s">
        <v>7093</v>
      </c>
    </row>
    <row r="935" spans="1:3" x14ac:dyDescent="0.25">
      <c r="A935" t="s">
        <v>10435</v>
      </c>
      <c r="B935" t="s">
        <v>1845</v>
      </c>
      <c r="C935" t="s">
        <v>7426</v>
      </c>
    </row>
    <row r="936" spans="1:3" x14ac:dyDescent="0.25">
      <c r="A936" t="s">
        <v>10395</v>
      </c>
      <c r="B936">
        <v>1</v>
      </c>
      <c r="C936" t="s">
        <v>7639</v>
      </c>
    </row>
    <row r="937" spans="1:3" x14ac:dyDescent="0.25">
      <c r="A937" t="s">
        <v>10395</v>
      </c>
      <c r="B937">
        <v>2</v>
      </c>
      <c r="C937" t="s">
        <v>7767</v>
      </c>
    </row>
    <row r="938" spans="1:3" x14ac:dyDescent="0.25">
      <c r="A938" t="s">
        <v>10395</v>
      </c>
      <c r="B938">
        <v>10</v>
      </c>
      <c r="C938" t="s">
        <v>7866</v>
      </c>
    </row>
    <row r="939" spans="1:3" x14ac:dyDescent="0.25">
      <c r="A939" t="s">
        <v>10395</v>
      </c>
      <c r="B939">
        <v>30</v>
      </c>
      <c r="C939" t="s">
        <v>7965</v>
      </c>
    </row>
    <row r="940" spans="1:3" x14ac:dyDescent="0.25">
      <c r="A940" t="s">
        <v>10395</v>
      </c>
      <c r="B940">
        <v>35</v>
      </c>
      <c r="C940" t="s">
        <v>8064</v>
      </c>
    </row>
    <row r="941" spans="1:3" x14ac:dyDescent="0.25">
      <c r="A941" t="s">
        <v>10395</v>
      </c>
      <c r="B941">
        <v>40</v>
      </c>
      <c r="C941" t="s">
        <v>8163</v>
      </c>
    </row>
    <row r="942" spans="1:3" x14ac:dyDescent="0.25">
      <c r="A942" t="s">
        <v>10395</v>
      </c>
      <c r="B942">
        <v>200</v>
      </c>
      <c r="C942" t="s">
        <v>8262</v>
      </c>
    </row>
    <row r="943" spans="1:3" x14ac:dyDescent="0.25">
      <c r="A943" t="s">
        <v>10395</v>
      </c>
      <c r="B943">
        <v>610</v>
      </c>
      <c r="C943" t="s">
        <v>8361</v>
      </c>
    </row>
    <row r="944" spans="1:3" x14ac:dyDescent="0.25">
      <c r="A944" t="s">
        <v>10395</v>
      </c>
      <c r="B944">
        <v>620</v>
      </c>
      <c r="C944" t="s">
        <v>8460</v>
      </c>
    </row>
    <row r="945" spans="1:3" x14ac:dyDescent="0.25">
      <c r="A945" t="s">
        <v>10395</v>
      </c>
      <c r="B945">
        <v>625</v>
      </c>
      <c r="C945" t="s">
        <v>8539</v>
      </c>
    </row>
    <row r="946" spans="1:3" x14ac:dyDescent="0.25">
      <c r="A946" t="s">
        <v>10395</v>
      </c>
      <c r="B946">
        <v>630</v>
      </c>
      <c r="C946" t="s">
        <v>8609</v>
      </c>
    </row>
    <row r="947" spans="1:3" x14ac:dyDescent="0.25">
      <c r="A947" t="s">
        <v>10395</v>
      </c>
      <c r="B947">
        <v>637</v>
      </c>
      <c r="C947" t="s">
        <v>8708</v>
      </c>
    </row>
    <row r="948" spans="1:3" x14ac:dyDescent="0.25">
      <c r="A948" t="s">
        <v>10395</v>
      </c>
      <c r="B948">
        <v>645</v>
      </c>
      <c r="C948" t="s">
        <v>8810</v>
      </c>
    </row>
    <row r="949" spans="1:3" x14ac:dyDescent="0.25">
      <c r="A949" t="s">
        <v>10395</v>
      </c>
      <c r="B949">
        <v>685</v>
      </c>
      <c r="C949" t="s">
        <v>8910</v>
      </c>
    </row>
    <row r="950" spans="1:3" x14ac:dyDescent="0.25">
      <c r="A950" t="s">
        <v>10395</v>
      </c>
      <c r="B950">
        <v>690</v>
      </c>
      <c r="C950" t="s">
        <v>9010</v>
      </c>
    </row>
    <row r="951" spans="1:3" x14ac:dyDescent="0.25">
      <c r="A951" t="s">
        <v>10395</v>
      </c>
      <c r="B951">
        <v>695</v>
      </c>
      <c r="C951" t="s">
        <v>9110</v>
      </c>
    </row>
    <row r="952" spans="1:3" x14ac:dyDescent="0.25">
      <c r="A952" t="s">
        <v>10395</v>
      </c>
      <c r="B952">
        <v>700</v>
      </c>
      <c r="C952" t="s">
        <v>9209</v>
      </c>
    </row>
    <row r="953" spans="1:3" x14ac:dyDescent="0.25">
      <c r="A953" t="s">
        <v>10395</v>
      </c>
      <c r="B953">
        <v>745</v>
      </c>
      <c r="C953" t="s">
        <v>9308</v>
      </c>
    </row>
    <row r="954" spans="1:3" x14ac:dyDescent="0.25">
      <c r="A954" t="s">
        <v>10395</v>
      </c>
      <c r="B954">
        <v>750</v>
      </c>
      <c r="C954" t="s">
        <v>9407</v>
      </c>
    </row>
    <row r="955" spans="1:3" x14ac:dyDescent="0.25">
      <c r="A955" t="s">
        <v>10395</v>
      </c>
      <c r="B955">
        <v>795</v>
      </c>
      <c r="C955" t="s">
        <v>9506</v>
      </c>
    </row>
    <row r="956" spans="1:3" x14ac:dyDescent="0.25">
      <c r="A956" t="s">
        <v>10395</v>
      </c>
      <c r="B956">
        <v>850</v>
      </c>
      <c r="C956" t="s">
        <v>9605</v>
      </c>
    </row>
    <row r="957" spans="1:3" x14ac:dyDescent="0.25">
      <c r="A957" t="s">
        <v>10395</v>
      </c>
      <c r="B957" t="s">
        <v>1829</v>
      </c>
      <c r="C957" t="s">
        <v>6227</v>
      </c>
    </row>
    <row r="958" spans="1:3" x14ac:dyDescent="0.25">
      <c r="A958" t="s">
        <v>10395</v>
      </c>
      <c r="B958" t="s">
        <v>1833</v>
      </c>
      <c r="C958" t="s">
        <v>6625</v>
      </c>
    </row>
    <row r="959" spans="1:3" x14ac:dyDescent="0.25">
      <c r="A959" t="s">
        <v>10395</v>
      </c>
      <c r="B959" t="s">
        <v>1837</v>
      </c>
      <c r="C959" t="s">
        <v>7096</v>
      </c>
    </row>
    <row r="960" spans="1:3" x14ac:dyDescent="0.25">
      <c r="A960" t="s">
        <v>10395</v>
      </c>
      <c r="B960" t="s">
        <v>1845</v>
      </c>
      <c r="C960" t="s">
        <v>7429</v>
      </c>
    </row>
    <row r="961" spans="1:3" x14ac:dyDescent="0.25">
      <c r="A961" t="s">
        <v>10153</v>
      </c>
      <c r="B961">
        <v>1</v>
      </c>
      <c r="C961" t="s">
        <v>7642</v>
      </c>
    </row>
    <row r="962" spans="1:3" x14ac:dyDescent="0.25">
      <c r="A962" t="s">
        <v>10153</v>
      </c>
      <c r="B962">
        <v>2</v>
      </c>
      <c r="C962" t="s">
        <v>7769</v>
      </c>
    </row>
    <row r="963" spans="1:3" x14ac:dyDescent="0.25">
      <c r="A963" t="s">
        <v>10153</v>
      </c>
      <c r="B963">
        <v>10</v>
      </c>
      <c r="C963" t="s">
        <v>7868</v>
      </c>
    </row>
    <row r="964" spans="1:3" x14ac:dyDescent="0.25">
      <c r="A964" t="s">
        <v>10153</v>
      </c>
      <c r="B964">
        <v>30</v>
      </c>
      <c r="C964" t="s">
        <v>7967</v>
      </c>
    </row>
    <row r="965" spans="1:3" x14ac:dyDescent="0.25">
      <c r="A965" t="s">
        <v>10153</v>
      </c>
      <c r="B965">
        <v>35</v>
      </c>
      <c r="C965" t="s">
        <v>8066</v>
      </c>
    </row>
    <row r="966" spans="1:3" x14ac:dyDescent="0.25">
      <c r="A966" t="s">
        <v>10153</v>
      </c>
      <c r="B966">
        <v>40</v>
      </c>
      <c r="C966" t="s">
        <v>8165</v>
      </c>
    </row>
    <row r="967" spans="1:3" x14ac:dyDescent="0.25">
      <c r="A967" t="s">
        <v>10153</v>
      </c>
      <c r="B967">
        <v>200</v>
      </c>
      <c r="C967" t="s">
        <v>8264</v>
      </c>
    </row>
    <row r="968" spans="1:3" x14ac:dyDescent="0.25">
      <c r="A968" t="s">
        <v>10153</v>
      </c>
      <c r="B968">
        <v>610</v>
      </c>
      <c r="C968" t="s">
        <v>8363</v>
      </c>
    </row>
    <row r="969" spans="1:3" x14ac:dyDescent="0.25">
      <c r="A969" t="s">
        <v>10153</v>
      </c>
      <c r="B969">
        <v>620</v>
      </c>
      <c r="C969" t="s">
        <v>8462</v>
      </c>
    </row>
    <row r="970" spans="1:3" x14ac:dyDescent="0.25">
      <c r="A970" t="s">
        <v>10153</v>
      </c>
      <c r="B970">
        <v>625</v>
      </c>
      <c r="C970" t="s">
        <v>8540</v>
      </c>
    </row>
    <row r="971" spans="1:3" x14ac:dyDescent="0.25">
      <c r="A971" t="s">
        <v>10153</v>
      </c>
      <c r="B971">
        <v>630</v>
      </c>
      <c r="C971" t="s">
        <v>8611</v>
      </c>
    </row>
    <row r="972" spans="1:3" x14ac:dyDescent="0.25">
      <c r="A972" t="s">
        <v>10153</v>
      </c>
      <c r="B972">
        <v>637</v>
      </c>
      <c r="C972" t="s">
        <v>8710</v>
      </c>
    </row>
    <row r="973" spans="1:3" x14ac:dyDescent="0.25">
      <c r="A973" t="s">
        <v>10153</v>
      </c>
      <c r="B973">
        <v>645</v>
      </c>
      <c r="C973" t="s">
        <v>8812</v>
      </c>
    </row>
    <row r="974" spans="1:3" x14ac:dyDescent="0.25">
      <c r="A974" t="s">
        <v>10153</v>
      </c>
      <c r="B974">
        <v>685</v>
      </c>
      <c r="C974" t="s">
        <v>8912</v>
      </c>
    </row>
    <row r="975" spans="1:3" x14ac:dyDescent="0.25">
      <c r="A975" t="s">
        <v>10153</v>
      </c>
      <c r="B975">
        <v>690</v>
      </c>
      <c r="C975" t="s">
        <v>9012</v>
      </c>
    </row>
    <row r="976" spans="1:3" x14ac:dyDescent="0.25">
      <c r="A976" t="s">
        <v>10153</v>
      </c>
      <c r="B976">
        <v>695</v>
      </c>
      <c r="C976" t="s">
        <v>9112</v>
      </c>
    </row>
    <row r="977" spans="1:3" x14ac:dyDescent="0.25">
      <c r="A977" t="s">
        <v>10153</v>
      </c>
      <c r="B977">
        <v>700</v>
      </c>
      <c r="C977" t="s">
        <v>9211</v>
      </c>
    </row>
    <row r="978" spans="1:3" x14ac:dyDescent="0.25">
      <c r="A978" t="s">
        <v>10153</v>
      </c>
      <c r="B978">
        <v>745</v>
      </c>
      <c r="C978" t="s">
        <v>9310</v>
      </c>
    </row>
    <row r="979" spans="1:3" x14ac:dyDescent="0.25">
      <c r="A979" t="s">
        <v>10153</v>
      </c>
      <c r="B979">
        <v>750</v>
      </c>
      <c r="C979" t="s">
        <v>9409</v>
      </c>
    </row>
    <row r="980" spans="1:3" x14ac:dyDescent="0.25">
      <c r="A980" t="s">
        <v>10153</v>
      </c>
      <c r="B980">
        <v>795</v>
      </c>
      <c r="C980" t="s">
        <v>9508</v>
      </c>
    </row>
    <row r="981" spans="1:3" x14ac:dyDescent="0.25">
      <c r="A981" t="s">
        <v>10153</v>
      </c>
      <c r="B981">
        <v>850</v>
      </c>
      <c r="C981" t="s">
        <v>9607</v>
      </c>
    </row>
    <row r="982" spans="1:3" x14ac:dyDescent="0.25">
      <c r="A982" t="s">
        <v>10153</v>
      </c>
      <c r="B982" t="s">
        <v>1829</v>
      </c>
      <c r="C982" t="s">
        <v>6230</v>
      </c>
    </row>
    <row r="983" spans="1:3" x14ac:dyDescent="0.25">
      <c r="A983" t="s">
        <v>10153</v>
      </c>
      <c r="B983" t="s">
        <v>1833</v>
      </c>
      <c r="C983" t="s">
        <v>6628</v>
      </c>
    </row>
    <row r="984" spans="1:3" x14ac:dyDescent="0.25">
      <c r="A984" t="s">
        <v>10153</v>
      </c>
      <c r="B984" t="s">
        <v>1837</v>
      </c>
      <c r="C984" t="s">
        <v>7099</v>
      </c>
    </row>
    <row r="985" spans="1:3" x14ac:dyDescent="0.25">
      <c r="A985" t="s">
        <v>10153</v>
      </c>
      <c r="B985" t="s">
        <v>1845</v>
      </c>
      <c r="C985" t="s">
        <v>7432</v>
      </c>
    </row>
    <row r="986" spans="1:3" x14ac:dyDescent="0.25">
      <c r="A986" t="s">
        <v>10154</v>
      </c>
      <c r="B986" t="s">
        <v>1829</v>
      </c>
      <c r="C986" t="s">
        <v>6233</v>
      </c>
    </row>
    <row r="987" spans="1:3" x14ac:dyDescent="0.25">
      <c r="A987" t="s">
        <v>10154</v>
      </c>
      <c r="B987" t="s">
        <v>1833</v>
      </c>
      <c r="C987" t="s">
        <v>6631</v>
      </c>
    </row>
    <row r="988" spans="1:3" x14ac:dyDescent="0.25">
      <c r="A988" t="s">
        <v>10154</v>
      </c>
      <c r="B988" t="s">
        <v>1837</v>
      </c>
      <c r="C988" t="s">
        <v>7102</v>
      </c>
    </row>
    <row r="989" spans="1:3" x14ac:dyDescent="0.25">
      <c r="A989" t="s">
        <v>10154</v>
      </c>
      <c r="B989" t="s">
        <v>1845</v>
      </c>
      <c r="C989" t="s">
        <v>7435</v>
      </c>
    </row>
    <row r="990" spans="1:3" x14ac:dyDescent="0.25">
      <c r="A990" t="s">
        <v>10155</v>
      </c>
      <c r="B990" t="s">
        <v>1829</v>
      </c>
      <c r="C990" t="s">
        <v>6236</v>
      </c>
    </row>
    <row r="991" spans="1:3" x14ac:dyDescent="0.25">
      <c r="A991" t="s">
        <v>10155</v>
      </c>
      <c r="B991" t="s">
        <v>1833</v>
      </c>
      <c r="C991" t="s">
        <v>6634</v>
      </c>
    </row>
    <row r="992" spans="1:3" x14ac:dyDescent="0.25">
      <c r="A992" t="s">
        <v>10155</v>
      </c>
      <c r="B992" t="s">
        <v>1837</v>
      </c>
      <c r="C992" t="s">
        <v>7105</v>
      </c>
    </row>
    <row r="993" spans="1:3" x14ac:dyDescent="0.25">
      <c r="A993" t="s">
        <v>10155</v>
      </c>
      <c r="B993" t="s">
        <v>1845</v>
      </c>
      <c r="C993" t="s">
        <v>7438</v>
      </c>
    </row>
    <row r="994" spans="1:3" x14ac:dyDescent="0.25">
      <c r="A994" t="s">
        <v>10156</v>
      </c>
      <c r="B994">
        <v>1</v>
      </c>
      <c r="C994" t="s">
        <v>7645</v>
      </c>
    </row>
    <row r="995" spans="1:3" x14ac:dyDescent="0.25">
      <c r="A995" t="s">
        <v>10156</v>
      </c>
      <c r="B995">
        <v>2</v>
      </c>
      <c r="C995" t="s">
        <v>7771</v>
      </c>
    </row>
    <row r="996" spans="1:3" x14ac:dyDescent="0.25">
      <c r="A996" t="s">
        <v>10156</v>
      </c>
      <c r="B996">
        <v>10</v>
      </c>
      <c r="C996" t="s">
        <v>7870</v>
      </c>
    </row>
    <row r="997" spans="1:3" x14ac:dyDescent="0.25">
      <c r="A997" t="s">
        <v>10156</v>
      </c>
      <c r="B997">
        <v>30</v>
      </c>
      <c r="C997" t="s">
        <v>7969</v>
      </c>
    </row>
    <row r="998" spans="1:3" x14ac:dyDescent="0.25">
      <c r="A998" t="s">
        <v>10156</v>
      </c>
      <c r="B998">
        <v>35</v>
      </c>
      <c r="C998" t="s">
        <v>8068</v>
      </c>
    </row>
    <row r="999" spans="1:3" x14ac:dyDescent="0.25">
      <c r="A999" t="s">
        <v>10156</v>
      </c>
      <c r="B999">
        <v>40</v>
      </c>
      <c r="C999" t="s">
        <v>8167</v>
      </c>
    </row>
    <row r="1000" spans="1:3" x14ac:dyDescent="0.25">
      <c r="A1000" t="s">
        <v>10156</v>
      </c>
      <c r="B1000">
        <v>200</v>
      </c>
      <c r="C1000" t="s">
        <v>8266</v>
      </c>
    </row>
    <row r="1001" spans="1:3" x14ac:dyDescent="0.25">
      <c r="A1001" t="s">
        <v>10156</v>
      </c>
      <c r="B1001">
        <v>610</v>
      </c>
      <c r="C1001" t="s">
        <v>8365</v>
      </c>
    </row>
    <row r="1002" spans="1:3" x14ac:dyDescent="0.25">
      <c r="A1002" t="s">
        <v>10156</v>
      </c>
      <c r="B1002">
        <v>620</v>
      </c>
      <c r="C1002" t="s">
        <v>8464</v>
      </c>
    </row>
    <row r="1003" spans="1:3" x14ac:dyDescent="0.25">
      <c r="A1003" t="s">
        <v>10156</v>
      </c>
      <c r="B1003">
        <v>625</v>
      </c>
      <c r="C1003" t="s">
        <v>8541</v>
      </c>
    </row>
    <row r="1004" spans="1:3" x14ac:dyDescent="0.25">
      <c r="A1004" t="s">
        <v>10156</v>
      </c>
      <c r="B1004">
        <v>630</v>
      </c>
      <c r="C1004" t="s">
        <v>8613</v>
      </c>
    </row>
    <row r="1005" spans="1:3" x14ac:dyDescent="0.25">
      <c r="A1005" t="s">
        <v>10156</v>
      </c>
      <c r="B1005">
        <v>637</v>
      </c>
      <c r="C1005" t="s">
        <v>8712</v>
      </c>
    </row>
    <row r="1006" spans="1:3" x14ac:dyDescent="0.25">
      <c r="A1006" t="s">
        <v>10156</v>
      </c>
      <c r="B1006">
        <v>645</v>
      </c>
      <c r="C1006" t="s">
        <v>8814</v>
      </c>
    </row>
    <row r="1007" spans="1:3" x14ac:dyDescent="0.25">
      <c r="A1007" t="s">
        <v>10156</v>
      </c>
      <c r="B1007">
        <v>685</v>
      </c>
      <c r="C1007" t="s">
        <v>8914</v>
      </c>
    </row>
    <row r="1008" spans="1:3" x14ac:dyDescent="0.25">
      <c r="A1008" t="s">
        <v>10156</v>
      </c>
      <c r="B1008">
        <v>690</v>
      </c>
      <c r="C1008" t="s">
        <v>9014</v>
      </c>
    </row>
    <row r="1009" spans="1:3" x14ac:dyDescent="0.25">
      <c r="A1009" t="s">
        <v>10156</v>
      </c>
      <c r="B1009">
        <v>695</v>
      </c>
      <c r="C1009" t="s">
        <v>9114</v>
      </c>
    </row>
    <row r="1010" spans="1:3" x14ac:dyDescent="0.25">
      <c r="A1010" t="s">
        <v>10156</v>
      </c>
      <c r="B1010">
        <v>700</v>
      </c>
      <c r="C1010" t="s">
        <v>9213</v>
      </c>
    </row>
    <row r="1011" spans="1:3" x14ac:dyDescent="0.25">
      <c r="A1011" t="s">
        <v>10156</v>
      </c>
      <c r="B1011">
        <v>745</v>
      </c>
      <c r="C1011" t="s">
        <v>9312</v>
      </c>
    </row>
    <row r="1012" spans="1:3" x14ac:dyDescent="0.25">
      <c r="A1012" t="s">
        <v>10156</v>
      </c>
      <c r="B1012">
        <v>750</v>
      </c>
      <c r="C1012" t="s">
        <v>9411</v>
      </c>
    </row>
    <row r="1013" spans="1:3" x14ac:dyDescent="0.25">
      <c r="A1013" t="s">
        <v>10156</v>
      </c>
      <c r="B1013">
        <v>795</v>
      </c>
      <c r="C1013" t="s">
        <v>9510</v>
      </c>
    </row>
    <row r="1014" spans="1:3" x14ac:dyDescent="0.25">
      <c r="A1014" t="s">
        <v>10156</v>
      </c>
      <c r="B1014">
        <v>850</v>
      </c>
      <c r="C1014" t="s">
        <v>9609</v>
      </c>
    </row>
    <row r="1015" spans="1:3" x14ac:dyDescent="0.25">
      <c r="A1015" t="s">
        <v>10156</v>
      </c>
      <c r="B1015" t="s">
        <v>1829</v>
      </c>
      <c r="C1015" t="s">
        <v>6239</v>
      </c>
    </row>
    <row r="1016" spans="1:3" x14ac:dyDescent="0.25">
      <c r="A1016" t="s">
        <v>10156</v>
      </c>
      <c r="B1016" t="s">
        <v>1833</v>
      </c>
      <c r="C1016" t="s">
        <v>6637</v>
      </c>
    </row>
    <row r="1017" spans="1:3" x14ac:dyDescent="0.25">
      <c r="A1017" t="s">
        <v>10156</v>
      </c>
      <c r="B1017" t="s">
        <v>1837</v>
      </c>
      <c r="C1017" t="s">
        <v>7108</v>
      </c>
    </row>
    <row r="1018" spans="1:3" x14ac:dyDescent="0.25">
      <c r="A1018" t="s">
        <v>10156</v>
      </c>
      <c r="B1018" t="s">
        <v>1845</v>
      </c>
      <c r="C1018" t="s">
        <v>7441</v>
      </c>
    </row>
    <row r="1019" spans="1:3" x14ac:dyDescent="0.25">
      <c r="A1019" t="s">
        <v>10157</v>
      </c>
      <c r="B1019">
        <v>1</v>
      </c>
      <c r="C1019" t="s">
        <v>7648</v>
      </c>
    </row>
    <row r="1020" spans="1:3" x14ac:dyDescent="0.25">
      <c r="A1020" t="s">
        <v>10157</v>
      </c>
      <c r="B1020">
        <v>2</v>
      </c>
      <c r="C1020" t="s">
        <v>7773</v>
      </c>
    </row>
    <row r="1021" spans="1:3" x14ac:dyDescent="0.25">
      <c r="A1021" t="s">
        <v>10157</v>
      </c>
      <c r="B1021">
        <v>10</v>
      </c>
      <c r="C1021" t="s">
        <v>7872</v>
      </c>
    </row>
    <row r="1022" spans="1:3" x14ac:dyDescent="0.25">
      <c r="A1022" t="s">
        <v>10157</v>
      </c>
      <c r="B1022">
        <v>30</v>
      </c>
      <c r="C1022" t="s">
        <v>7971</v>
      </c>
    </row>
    <row r="1023" spans="1:3" x14ac:dyDescent="0.25">
      <c r="A1023" t="s">
        <v>10157</v>
      </c>
      <c r="B1023">
        <v>35</v>
      </c>
      <c r="C1023" t="s">
        <v>8070</v>
      </c>
    </row>
    <row r="1024" spans="1:3" x14ac:dyDescent="0.25">
      <c r="A1024" t="s">
        <v>10157</v>
      </c>
      <c r="B1024">
        <v>40</v>
      </c>
      <c r="C1024" t="s">
        <v>8169</v>
      </c>
    </row>
    <row r="1025" spans="1:3" x14ac:dyDescent="0.25">
      <c r="A1025" t="s">
        <v>10157</v>
      </c>
      <c r="B1025">
        <v>200</v>
      </c>
      <c r="C1025" t="s">
        <v>8268</v>
      </c>
    </row>
    <row r="1026" spans="1:3" x14ac:dyDescent="0.25">
      <c r="A1026" t="s">
        <v>10157</v>
      </c>
      <c r="B1026">
        <v>610</v>
      </c>
      <c r="C1026" t="s">
        <v>8367</v>
      </c>
    </row>
    <row r="1027" spans="1:3" x14ac:dyDescent="0.25">
      <c r="A1027" t="s">
        <v>10157</v>
      </c>
      <c r="B1027">
        <v>620</v>
      </c>
      <c r="C1027" t="s">
        <v>8466</v>
      </c>
    </row>
    <row r="1028" spans="1:3" x14ac:dyDescent="0.25">
      <c r="A1028" t="s">
        <v>10157</v>
      </c>
      <c r="B1028">
        <v>625</v>
      </c>
      <c r="C1028" t="s">
        <v>8542</v>
      </c>
    </row>
    <row r="1029" spans="1:3" x14ac:dyDescent="0.25">
      <c r="A1029" t="s">
        <v>10157</v>
      </c>
      <c r="B1029">
        <v>630</v>
      </c>
      <c r="C1029" t="s">
        <v>8615</v>
      </c>
    </row>
    <row r="1030" spans="1:3" x14ac:dyDescent="0.25">
      <c r="A1030" t="s">
        <v>10157</v>
      </c>
      <c r="B1030">
        <v>637</v>
      </c>
      <c r="C1030" t="s">
        <v>8714</v>
      </c>
    </row>
    <row r="1031" spans="1:3" x14ac:dyDescent="0.25">
      <c r="A1031" t="s">
        <v>10157</v>
      </c>
      <c r="B1031">
        <v>645</v>
      </c>
      <c r="C1031" t="s">
        <v>8816</v>
      </c>
    </row>
    <row r="1032" spans="1:3" x14ac:dyDescent="0.25">
      <c r="A1032" t="s">
        <v>10157</v>
      </c>
      <c r="B1032">
        <v>685</v>
      </c>
      <c r="C1032" t="s">
        <v>8916</v>
      </c>
    </row>
    <row r="1033" spans="1:3" x14ac:dyDescent="0.25">
      <c r="A1033" t="s">
        <v>10157</v>
      </c>
      <c r="B1033">
        <v>690</v>
      </c>
      <c r="C1033" t="s">
        <v>9016</v>
      </c>
    </row>
    <row r="1034" spans="1:3" x14ac:dyDescent="0.25">
      <c r="A1034" t="s">
        <v>10157</v>
      </c>
      <c r="B1034">
        <v>695</v>
      </c>
      <c r="C1034" t="s">
        <v>9116</v>
      </c>
    </row>
    <row r="1035" spans="1:3" x14ac:dyDescent="0.25">
      <c r="A1035" t="s">
        <v>10157</v>
      </c>
      <c r="B1035">
        <v>700</v>
      </c>
      <c r="C1035" t="s">
        <v>9215</v>
      </c>
    </row>
    <row r="1036" spans="1:3" x14ac:dyDescent="0.25">
      <c r="A1036" t="s">
        <v>10157</v>
      </c>
      <c r="B1036">
        <v>745</v>
      </c>
      <c r="C1036" t="s">
        <v>9314</v>
      </c>
    </row>
    <row r="1037" spans="1:3" x14ac:dyDescent="0.25">
      <c r="A1037" t="s">
        <v>10157</v>
      </c>
      <c r="B1037">
        <v>750</v>
      </c>
      <c r="C1037" t="s">
        <v>9413</v>
      </c>
    </row>
    <row r="1038" spans="1:3" x14ac:dyDescent="0.25">
      <c r="A1038" t="s">
        <v>10157</v>
      </c>
      <c r="B1038">
        <v>795</v>
      </c>
      <c r="C1038" t="s">
        <v>9512</v>
      </c>
    </row>
    <row r="1039" spans="1:3" x14ac:dyDescent="0.25">
      <c r="A1039" t="s">
        <v>10157</v>
      </c>
      <c r="B1039">
        <v>850</v>
      </c>
      <c r="C1039" t="s">
        <v>9611</v>
      </c>
    </row>
    <row r="1040" spans="1:3" x14ac:dyDescent="0.25">
      <c r="A1040" t="s">
        <v>10157</v>
      </c>
      <c r="B1040" t="s">
        <v>1829</v>
      </c>
      <c r="C1040" t="s">
        <v>6242</v>
      </c>
    </row>
    <row r="1041" spans="1:3" x14ac:dyDescent="0.25">
      <c r="A1041" t="s">
        <v>10157</v>
      </c>
      <c r="B1041" t="s">
        <v>1833</v>
      </c>
      <c r="C1041" t="s">
        <v>6640</v>
      </c>
    </row>
    <row r="1042" spans="1:3" x14ac:dyDescent="0.25">
      <c r="A1042" t="s">
        <v>10157</v>
      </c>
      <c r="B1042" t="s">
        <v>1837</v>
      </c>
      <c r="C1042" t="s">
        <v>7111</v>
      </c>
    </row>
    <row r="1043" spans="1:3" x14ac:dyDescent="0.25">
      <c r="A1043" t="s">
        <v>10157</v>
      </c>
      <c r="B1043" t="s">
        <v>1845</v>
      </c>
      <c r="C1043" t="s">
        <v>7444</v>
      </c>
    </row>
    <row r="1044" spans="1:3" x14ac:dyDescent="0.25">
      <c r="A1044" t="s">
        <v>10436</v>
      </c>
      <c r="B1044" t="s">
        <v>1829</v>
      </c>
      <c r="C1044" t="s">
        <v>6245</v>
      </c>
    </row>
    <row r="1045" spans="1:3" x14ac:dyDescent="0.25">
      <c r="A1045" t="s">
        <v>10436</v>
      </c>
      <c r="B1045" t="s">
        <v>1833</v>
      </c>
      <c r="C1045" t="s">
        <v>6643</v>
      </c>
    </row>
    <row r="1046" spans="1:3" x14ac:dyDescent="0.25">
      <c r="A1046" t="s">
        <v>10436</v>
      </c>
      <c r="B1046" t="s">
        <v>1837</v>
      </c>
      <c r="C1046" t="s">
        <v>7114</v>
      </c>
    </row>
    <row r="1047" spans="1:3" x14ac:dyDescent="0.25">
      <c r="A1047" t="s">
        <v>10436</v>
      </c>
      <c r="B1047" t="s">
        <v>1845</v>
      </c>
      <c r="C1047" t="s">
        <v>7447</v>
      </c>
    </row>
    <row r="1048" spans="1:3" x14ac:dyDescent="0.25">
      <c r="A1048" t="s">
        <v>10177</v>
      </c>
      <c r="B1048">
        <v>1</v>
      </c>
      <c r="C1048" t="s">
        <v>7651</v>
      </c>
    </row>
    <row r="1049" spans="1:3" x14ac:dyDescent="0.25">
      <c r="A1049" t="s">
        <v>10177</v>
      </c>
      <c r="B1049">
        <v>2</v>
      </c>
      <c r="C1049" t="s">
        <v>7775</v>
      </c>
    </row>
    <row r="1050" spans="1:3" x14ac:dyDescent="0.25">
      <c r="A1050" t="s">
        <v>10177</v>
      </c>
      <c r="B1050">
        <v>10</v>
      </c>
      <c r="C1050" t="s">
        <v>7874</v>
      </c>
    </row>
    <row r="1051" spans="1:3" x14ac:dyDescent="0.25">
      <c r="A1051" t="s">
        <v>10177</v>
      </c>
      <c r="B1051">
        <v>30</v>
      </c>
      <c r="C1051" t="s">
        <v>7973</v>
      </c>
    </row>
    <row r="1052" spans="1:3" x14ac:dyDescent="0.25">
      <c r="A1052" t="s">
        <v>10177</v>
      </c>
      <c r="B1052">
        <v>35</v>
      </c>
      <c r="C1052" t="s">
        <v>8072</v>
      </c>
    </row>
    <row r="1053" spans="1:3" x14ac:dyDescent="0.25">
      <c r="A1053" t="s">
        <v>10177</v>
      </c>
      <c r="B1053">
        <v>40</v>
      </c>
      <c r="C1053" t="s">
        <v>8171</v>
      </c>
    </row>
    <row r="1054" spans="1:3" x14ac:dyDescent="0.25">
      <c r="A1054" t="s">
        <v>10177</v>
      </c>
      <c r="B1054">
        <v>200</v>
      </c>
      <c r="C1054" t="s">
        <v>8270</v>
      </c>
    </row>
    <row r="1055" spans="1:3" x14ac:dyDescent="0.25">
      <c r="A1055" t="s">
        <v>10177</v>
      </c>
      <c r="B1055">
        <v>610</v>
      </c>
      <c r="C1055" t="s">
        <v>8369</v>
      </c>
    </row>
    <row r="1056" spans="1:3" x14ac:dyDescent="0.25">
      <c r="A1056" t="s">
        <v>10177</v>
      </c>
      <c r="B1056">
        <v>620</v>
      </c>
      <c r="C1056" t="s">
        <v>8468</v>
      </c>
    </row>
    <row r="1057" spans="1:3" x14ac:dyDescent="0.25">
      <c r="A1057" t="s">
        <v>10177</v>
      </c>
      <c r="B1057">
        <v>625</v>
      </c>
      <c r="C1057" t="s">
        <v>8543</v>
      </c>
    </row>
    <row r="1058" spans="1:3" x14ac:dyDescent="0.25">
      <c r="A1058" t="s">
        <v>10177</v>
      </c>
      <c r="B1058">
        <v>630</v>
      </c>
      <c r="C1058" t="s">
        <v>8617</v>
      </c>
    </row>
    <row r="1059" spans="1:3" x14ac:dyDescent="0.25">
      <c r="A1059" t="s">
        <v>10177</v>
      </c>
      <c r="B1059">
        <v>637</v>
      </c>
      <c r="C1059" t="s">
        <v>8716</v>
      </c>
    </row>
    <row r="1060" spans="1:3" x14ac:dyDescent="0.25">
      <c r="A1060" t="s">
        <v>10177</v>
      </c>
      <c r="B1060">
        <v>645</v>
      </c>
      <c r="C1060" t="s">
        <v>8818</v>
      </c>
    </row>
    <row r="1061" spans="1:3" x14ac:dyDescent="0.25">
      <c r="A1061" t="s">
        <v>10177</v>
      </c>
      <c r="B1061">
        <v>685</v>
      </c>
      <c r="C1061" t="s">
        <v>8918</v>
      </c>
    </row>
    <row r="1062" spans="1:3" x14ac:dyDescent="0.25">
      <c r="A1062" t="s">
        <v>10177</v>
      </c>
      <c r="B1062">
        <v>690</v>
      </c>
      <c r="C1062" t="s">
        <v>9018</v>
      </c>
    </row>
    <row r="1063" spans="1:3" x14ac:dyDescent="0.25">
      <c r="A1063" t="s">
        <v>10177</v>
      </c>
      <c r="B1063">
        <v>695</v>
      </c>
      <c r="C1063" t="s">
        <v>9118</v>
      </c>
    </row>
    <row r="1064" spans="1:3" x14ac:dyDescent="0.25">
      <c r="A1064" t="s">
        <v>10177</v>
      </c>
      <c r="B1064">
        <v>700</v>
      </c>
      <c r="C1064" t="s">
        <v>9217</v>
      </c>
    </row>
    <row r="1065" spans="1:3" x14ac:dyDescent="0.25">
      <c r="A1065" t="s">
        <v>10177</v>
      </c>
      <c r="B1065">
        <v>745</v>
      </c>
      <c r="C1065" t="s">
        <v>9316</v>
      </c>
    </row>
    <row r="1066" spans="1:3" x14ac:dyDescent="0.25">
      <c r="A1066" t="s">
        <v>10177</v>
      </c>
      <c r="B1066">
        <v>750</v>
      </c>
      <c r="C1066" t="s">
        <v>9415</v>
      </c>
    </row>
    <row r="1067" spans="1:3" x14ac:dyDescent="0.25">
      <c r="A1067" t="s">
        <v>10177</v>
      </c>
      <c r="B1067">
        <v>795</v>
      </c>
      <c r="C1067" t="s">
        <v>9514</v>
      </c>
    </row>
    <row r="1068" spans="1:3" x14ac:dyDescent="0.25">
      <c r="A1068" t="s">
        <v>10177</v>
      </c>
      <c r="B1068">
        <v>850</v>
      </c>
      <c r="C1068" t="s">
        <v>9613</v>
      </c>
    </row>
    <row r="1069" spans="1:3" x14ac:dyDescent="0.25">
      <c r="A1069" t="s">
        <v>10177</v>
      </c>
      <c r="B1069" t="s">
        <v>1829</v>
      </c>
      <c r="C1069" t="s">
        <v>6248</v>
      </c>
    </row>
    <row r="1070" spans="1:3" x14ac:dyDescent="0.25">
      <c r="A1070" t="s">
        <v>10177</v>
      </c>
      <c r="B1070" t="s">
        <v>1833</v>
      </c>
      <c r="C1070" t="s">
        <v>6646</v>
      </c>
    </row>
    <row r="1071" spans="1:3" x14ac:dyDescent="0.25">
      <c r="A1071" t="s">
        <v>10177</v>
      </c>
      <c r="B1071" t="s">
        <v>1837</v>
      </c>
      <c r="C1071" t="s">
        <v>7117</v>
      </c>
    </row>
    <row r="1072" spans="1:3" x14ac:dyDescent="0.25">
      <c r="A1072" t="s">
        <v>10177</v>
      </c>
      <c r="B1072" t="s">
        <v>1845</v>
      </c>
      <c r="C1072" t="s">
        <v>7450</v>
      </c>
    </row>
    <row r="1073" spans="1:3" x14ac:dyDescent="0.25">
      <c r="A1073" t="s">
        <v>10158</v>
      </c>
      <c r="B1073">
        <v>1</v>
      </c>
      <c r="C1073" t="s">
        <v>7654</v>
      </c>
    </row>
    <row r="1074" spans="1:3" x14ac:dyDescent="0.25">
      <c r="A1074" t="s">
        <v>10158</v>
      </c>
      <c r="B1074">
        <v>2</v>
      </c>
      <c r="C1074" t="s">
        <v>7777</v>
      </c>
    </row>
    <row r="1075" spans="1:3" x14ac:dyDescent="0.25">
      <c r="A1075" t="s">
        <v>10158</v>
      </c>
      <c r="B1075">
        <v>10</v>
      </c>
      <c r="C1075" t="s">
        <v>7876</v>
      </c>
    </row>
    <row r="1076" spans="1:3" x14ac:dyDescent="0.25">
      <c r="A1076" t="s">
        <v>10158</v>
      </c>
      <c r="B1076">
        <v>30</v>
      </c>
      <c r="C1076" t="s">
        <v>7975</v>
      </c>
    </row>
    <row r="1077" spans="1:3" x14ac:dyDescent="0.25">
      <c r="A1077" t="s">
        <v>10158</v>
      </c>
      <c r="B1077">
        <v>35</v>
      </c>
      <c r="C1077" t="s">
        <v>8074</v>
      </c>
    </row>
    <row r="1078" spans="1:3" x14ac:dyDescent="0.25">
      <c r="A1078" t="s">
        <v>10158</v>
      </c>
      <c r="B1078">
        <v>40</v>
      </c>
      <c r="C1078" t="s">
        <v>8173</v>
      </c>
    </row>
    <row r="1079" spans="1:3" x14ac:dyDescent="0.25">
      <c r="A1079" t="s">
        <v>10158</v>
      </c>
      <c r="B1079">
        <v>200</v>
      </c>
      <c r="C1079" t="s">
        <v>8272</v>
      </c>
    </row>
    <row r="1080" spans="1:3" x14ac:dyDescent="0.25">
      <c r="A1080" t="s">
        <v>10158</v>
      </c>
      <c r="B1080">
        <v>610</v>
      </c>
      <c r="C1080" t="s">
        <v>8371</v>
      </c>
    </row>
    <row r="1081" spans="1:3" x14ac:dyDescent="0.25">
      <c r="A1081" t="s">
        <v>10158</v>
      </c>
      <c r="B1081">
        <v>620</v>
      </c>
      <c r="C1081" t="s">
        <v>8470</v>
      </c>
    </row>
    <row r="1082" spans="1:3" x14ac:dyDescent="0.25">
      <c r="A1082" t="s">
        <v>10158</v>
      </c>
      <c r="B1082">
        <v>625</v>
      </c>
      <c r="C1082" t="s">
        <v>8544</v>
      </c>
    </row>
    <row r="1083" spans="1:3" x14ac:dyDescent="0.25">
      <c r="A1083" t="s">
        <v>10158</v>
      </c>
      <c r="B1083">
        <v>630</v>
      </c>
      <c r="C1083" t="s">
        <v>8619</v>
      </c>
    </row>
    <row r="1084" spans="1:3" x14ac:dyDescent="0.25">
      <c r="A1084" t="s">
        <v>10158</v>
      </c>
      <c r="B1084">
        <v>637</v>
      </c>
      <c r="C1084" t="s">
        <v>8718</v>
      </c>
    </row>
    <row r="1085" spans="1:3" x14ac:dyDescent="0.25">
      <c r="A1085" t="s">
        <v>10158</v>
      </c>
      <c r="B1085">
        <v>645</v>
      </c>
      <c r="C1085" t="s">
        <v>8820</v>
      </c>
    </row>
    <row r="1086" spans="1:3" x14ac:dyDescent="0.25">
      <c r="A1086" t="s">
        <v>10158</v>
      </c>
      <c r="B1086">
        <v>685</v>
      </c>
      <c r="C1086" t="s">
        <v>8920</v>
      </c>
    </row>
    <row r="1087" spans="1:3" x14ac:dyDescent="0.25">
      <c r="A1087" t="s">
        <v>10158</v>
      </c>
      <c r="B1087">
        <v>690</v>
      </c>
      <c r="C1087" t="s">
        <v>9020</v>
      </c>
    </row>
    <row r="1088" spans="1:3" x14ac:dyDescent="0.25">
      <c r="A1088" t="s">
        <v>10158</v>
      </c>
      <c r="B1088">
        <v>695</v>
      </c>
      <c r="C1088" t="s">
        <v>9120</v>
      </c>
    </row>
    <row r="1089" spans="1:3" x14ac:dyDescent="0.25">
      <c r="A1089" t="s">
        <v>10158</v>
      </c>
      <c r="B1089">
        <v>700</v>
      </c>
      <c r="C1089" t="s">
        <v>9219</v>
      </c>
    </row>
    <row r="1090" spans="1:3" x14ac:dyDescent="0.25">
      <c r="A1090" t="s">
        <v>10158</v>
      </c>
      <c r="B1090">
        <v>745</v>
      </c>
      <c r="C1090" t="s">
        <v>9318</v>
      </c>
    </row>
    <row r="1091" spans="1:3" x14ac:dyDescent="0.25">
      <c r="A1091" t="s">
        <v>10158</v>
      </c>
      <c r="B1091">
        <v>750</v>
      </c>
      <c r="C1091" t="s">
        <v>9417</v>
      </c>
    </row>
    <row r="1092" spans="1:3" x14ac:dyDescent="0.25">
      <c r="A1092" t="s">
        <v>10158</v>
      </c>
      <c r="B1092">
        <v>795</v>
      </c>
      <c r="C1092" t="s">
        <v>9516</v>
      </c>
    </row>
    <row r="1093" spans="1:3" x14ac:dyDescent="0.25">
      <c r="A1093" t="s">
        <v>10158</v>
      </c>
      <c r="B1093">
        <v>850</v>
      </c>
      <c r="C1093" t="s">
        <v>9615</v>
      </c>
    </row>
    <row r="1094" spans="1:3" x14ac:dyDescent="0.25">
      <c r="A1094" t="s">
        <v>10158</v>
      </c>
      <c r="B1094" t="s">
        <v>1829</v>
      </c>
      <c r="C1094" t="s">
        <v>6251</v>
      </c>
    </row>
    <row r="1095" spans="1:3" x14ac:dyDescent="0.25">
      <c r="A1095" t="s">
        <v>10158</v>
      </c>
      <c r="B1095" t="s">
        <v>1833</v>
      </c>
      <c r="C1095" t="s">
        <v>6649</v>
      </c>
    </row>
    <row r="1096" spans="1:3" x14ac:dyDescent="0.25">
      <c r="A1096" t="s">
        <v>10158</v>
      </c>
      <c r="B1096" t="s">
        <v>1837</v>
      </c>
      <c r="C1096" t="s">
        <v>7120</v>
      </c>
    </row>
    <row r="1097" spans="1:3" x14ac:dyDescent="0.25">
      <c r="A1097" t="s">
        <v>10158</v>
      </c>
      <c r="B1097" t="s">
        <v>1845</v>
      </c>
      <c r="C1097" t="s">
        <v>7453</v>
      </c>
    </row>
    <row r="1098" spans="1:3" x14ac:dyDescent="0.25">
      <c r="A1098" t="s">
        <v>10159</v>
      </c>
      <c r="B1098">
        <v>1</v>
      </c>
      <c r="C1098" t="s">
        <v>7657</v>
      </c>
    </row>
    <row r="1099" spans="1:3" x14ac:dyDescent="0.25">
      <c r="A1099" t="s">
        <v>10159</v>
      </c>
      <c r="B1099">
        <v>2</v>
      </c>
      <c r="C1099" t="s">
        <v>7779</v>
      </c>
    </row>
    <row r="1100" spans="1:3" x14ac:dyDescent="0.25">
      <c r="A1100" t="s">
        <v>10159</v>
      </c>
      <c r="B1100">
        <v>10</v>
      </c>
      <c r="C1100" t="s">
        <v>7878</v>
      </c>
    </row>
    <row r="1101" spans="1:3" x14ac:dyDescent="0.25">
      <c r="A1101" t="s">
        <v>10159</v>
      </c>
      <c r="B1101">
        <v>30</v>
      </c>
      <c r="C1101" t="s">
        <v>7977</v>
      </c>
    </row>
    <row r="1102" spans="1:3" x14ac:dyDescent="0.25">
      <c r="A1102" t="s">
        <v>10159</v>
      </c>
      <c r="B1102">
        <v>35</v>
      </c>
      <c r="C1102" t="s">
        <v>8076</v>
      </c>
    </row>
    <row r="1103" spans="1:3" x14ac:dyDescent="0.25">
      <c r="A1103" t="s">
        <v>10159</v>
      </c>
      <c r="B1103">
        <v>40</v>
      </c>
      <c r="C1103" t="s">
        <v>8175</v>
      </c>
    </row>
    <row r="1104" spans="1:3" x14ac:dyDescent="0.25">
      <c r="A1104" t="s">
        <v>10159</v>
      </c>
      <c r="B1104">
        <v>200</v>
      </c>
      <c r="C1104" t="s">
        <v>8274</v>
      </c>
    </row>
    <row r="1105" spans="1:3" x14ac:dyDescent="0.25">
      <c r="A1105" t="s">
        <v>10159</v>
      </c>
      <c r="B1105">
        <v>610</v>
      </c>
      <c r="C1105" t="s">
        <v>8373</v>
      </c>
    </row>
    <row r="1106" spans="1:3" x14ac:dyDescent="0.25">
      <c r="A1106" t="s">
        <v>10159</v>
      </c>
      <c r="B1106">
        <v>620</v>
      </c>
      <c r="C1106" t="s">
        <v>8472</v>
      </c>
    </row>
    <row r="1107" spans="1:3" x14ac:dyDescent="0.25">
      <c r="A1107" t="s">
        <v>10159</v>
      </c>
      <c r="B1107">
        <v>625</v>
      </c>
      <c r="C1107" t="s">
        <v>8545</v>
      </c>
    </row>
    <row r="1108" spans="1:3" x14ac:dyDescent="0.25">
      <c r="A1108" t="s">
        <v>10159</v>
      </c>
      <c r="B1108">
        <v>630</v>
      </c>
      <c r="C1108" t="s">
        <v>8621</v>
      </c>
    </row>
    <row r="1109" spans="1:3" x14ac:dyDescent="0.25">
      <c r="A1109" t="s">
        <v>10159</v>
      </c>
      <c r="B1109">
        <v>637</v>
      </c>
      <c r="C1109" t="s">
        <v>8720</v>
      </c>
    </row>
    <row r="1110" spans="1:3" x14ac:dyDescent="0.25">
      <c r="A1110" t="s">
        <v>10159</v>
      </c>
      <c r="B1110">
        <v>645</v>
      </c>
      <c r="C1110" t="s">
        <v>8822</v>
      </c>
    </row>
    <row r="1111" spans="1:3" x14ac:dyDescent="0.25">
      <c r="A1111" t="s">
        <v>10159</v>
      </c>
      <c r="B1111">
        <v>685</v>
      </c>
      <c r="C1111" t="s">
        <v>8922</v>
      </c>
    </row>
    <row r="1112" spans="1:3" x14ac:dyDescent="0.25">
      <c r="A1112" t="s">
        <v>10159</v>
      </c>
      <c r="B1112">
        <v>690</v>
      </c>
      <c r="C1112" t="s">
        <v>9022</v>
      </c>
    </row>
    <row r="1113" spans="1:3" x14ac:dyDescent="0.25">
      <c r="A1113" t="s">
        <v>10159</v>
      </c>
      <c r="B1113">
        <v>695</v>
      </c>
      <c r="C1113" t="s">
        <v>9122</v>
      </c>
    </row>
    <row r="1114" spans="1:3" x14ac:dyDescent="0.25">
      <c r="A1114" t="s">
        <v>10159</v>
      </c>
      <c r="B1114">
        <v>700</v>
      </c>
      <c r="C1114" t="s">
        <v>9221</v>
      </c>
    </row>
    <row r="1115" spans="1:3" x14ac:dyDescent="0.25">
      <c r="A1115" t="s">
        <v>10159</v>
      </c>
      <c r="B1115">
        <v>745</v>
      </c>
      <c r="C1115" t="s">
        <v>9320</v>
      </c>
    </row>
    <row r="1116" spans="1:3" x14ac:dyDescent="0.25">
      <c r="A1116" t="s">
        <v>10159</v>
      </c>
      <c r="B1116">
        <v>750</v>
      </c>
      <c r="C1116" t="s">
        <v>9419</v>
      </c>
    </row>
    <row r="1117" spans="1:3" x14ac:dyDescent="0.25">
      <c r="A1117" t="s">
        <v>10159</v>
      </c>
      <c r="B1117">
        <v>795</v>
      </c>
      <c r="C1117" t="s">
        <v>9518</v>
      </c>
    </row>
    <row r="1118" spans="1:3" x14ac:dyDescent="0.25">
      <c r="A1118" t="s">
        <v>10159</v>
      </c>
      <c r="B1118">
        <v>850</v>
      </c>
      <c r="C1118" t="s">
        <v>9617</v>
      </c>
    </row>
    <row r="1119" spans="1:3" x14ac:dyDescent="0.25">
      <c r="A1119" t="s">
        <v>10159</v>
      </c>
      <c r="B1119" t="s">
        <v>1829</v>
      </c>
      <c r="C1119" t="s">
        <v>6254</v>
      </c>
    </row>
    <row r="1120" spans="1:3" x14ac:dyDescent="0.25">
      <c r="A1120" t="s">
        <v>10159</v>
      </c>
      <c r="B1120" t="s">
        <v>1833</v>
      </c>
      <c r="C1120" t="s">
        <v>6652</v>
      </c>
    </row>
    <row r="1121" spans="1:3" x14ac:dyDescent="0.25">
      <c r="A1121" t="s">
        <v>10159</v>
      </c>
      <c r="B1121" t="s">
        <v>1837</v>
      </c>
      <c r="C1121" t="s">
        <v>7123</v>
      </c>
    </row>
    <row r="1122" spans="1:3" x14ac:dyDescent="0.25">
      <c r="A1122" t="s">
        <v>10159</v>
      </c>
      <c r="B1122" t="s">
        <v>1845</v>
      </c>
      <c r="C1122" t="s">
        <v>7456</v>
      </c>
    </row>
    <row r="1123" spans="1:3" x14ac:dyDescent="0.25">
      <c r="A1123" t="s">
        <v>10160</v>
      </c>
      <c r="B1123" t="s">
        <v>1829</v>
      </c>
      <c r="C1123" t="s">
        <v>6257</v>
      </c>
    </row>
    <row r="1124" spans="1:3" x14ac:dyDescent="0.25">
      <c r="A1124" t="s">
        <v>10160</v>
      </c>
      <c r="B1124" t="s">
        <v>1833</v>
      </c>
      <c r="C1124" t="s">
        <v>6655</v>
      </c>
    </row>
    <row r="1125" spans="1:3" x14ac:dyDescent="0.25">
      <c r="A1125" t="s">
        <v>10160</v>
      </c>
      <c r="B1125" t="s">
        <v>1837</v>
      </c>
      <c r="C1125" t="s">
        <v>7126</v>
      </c>
    </row>
    <row r="1126" spans="1:3" x14ac:dyDescent="0.25">
      <c r="A1126" t="s">
        <v>10160</v>
      </c>
      <c r="B1126" t="s">
        <v>1845</v>
      </c>
      <c r="C1126" t="s">
        <v>7459</v>
      </c>
    </row>
    <row r="1127" spans="1:3" x14ac:dyDescent="0.25">
      <c r="A1127" t="s">
        <v>10437</v>
      </c>
      <c r="B1127">
        <v>48</v>
      </c>
      <c r="C1127" t="s">
        <v>846</v>
      </c>
    </row>
    <row r="1128" spans="1:3" x14ac:dyDescent="0.25">
      <c r="A1128" t="s">
        <v>10437</v>
      </c>
      <c r="B1128" t="s">
        <v>1829</v>
      </c>
      <c r="C1128" t="s">
        <v>6260</v>
      </c>
    </row>
    <row r="1129" spans="1:3" x14ac:dyDescent="0.25">
      <c r="A1129" t="s">
        <v>10437</v>
      </c>
      <c r="B1129" t="s">
        <v>1833</v>
      </c>
      <c r="C1129" t="s">
        <v>6658</v>
      </c>
    </row>
    <row r="1130" spans="1:3" x14ac:dyDescent="0.25">
      <c r="A1130" t="s">
        <v>10437</v>
      </c>
      <c r="B1130" t="s">
        <v>1837</v>
      </c>
      <c r="C1130" t="s">
        <v>7129</v>
      </c>
    </row>
    <row r="1131" spans="1:3" x14ac:dyDescent="0.25">
      <c r="A1131" t="s">
        <v>10437</v>
      </c>
      <c r="B1131" t="s">
        <v>1845</v>
      </c>
      <c r="C1131" t="s">
        <v>7462</v>
      </c>
    </row>
    <row r="1132" spans="1:3" x14ac:dyDescent="0.25">
      <c r="A1132" t="s">
        <v>10438</v>
      </c>
      <c r="B1132">
        <v>48</v>
      </c>
      <c r="C1132" t="s">
        <v>849</v>
      </c>
    </row>
    <row r="1133" spans="1:3" x14ac:dyDescent="0.25">
      <c r="A1133" t="s">
        <v>10438</v>
      </c>
      <c r="B1133" t="s">
        <v>1829</v>
      </c>
      <c r="C1133" t="s">
        <v>6263</v>
      </c>
    </row>
    <row r="1134" spans="1:3" x14ac:dyDescent="0.25">
      <c r="A1134" t="s">
        <v>10438</v>
      </c>
      <c r="B1134" t="s">
        <v>1833</v>
      </c>
      <c r="C1134" t="s">
        <v>6661</v>
      </c>
    </row>
    <row r="1135" spans="1:3" x14ac:dyDescent="0.25">
      <c r="A1135" t="s">
        <v>10438</v>
      </c>
      <c r="B1135" t="s">
        <v>1837</v>
      </c>
      <c r="C1135" t="s">
        <v>7132</v>
      </c>
    </row>
    <row r="1136" spans="1:3" x14ac:dyDescent="0.25">
      <c r="A1136" t="s">
        <v>10438</v>
      </c>
      <c r="B1136" t="s">
        <v>1845</v>
      </c>
      <c r="C1136" t="s">
        <v>7465</v>
      </c>
    </row>
    <row r="1137" spans="1:3" x14ac:dyDescent="0.25">
      <c r="A1137" t="s">
        <v>10439</v>
      </c>
      <c r="B1137">
        <v>48</v>
      </c>
      <c r="C1137" t="s">
        <v>852</v>
      </c>
    </row>
    <row r="1138" spans="1:3" x14ac:dyDescent="0.25">
      <c r="A1138" t="s">
        <v>10439</v>
      </c>
      <c r="B1138" t="s">
        <v>1829</v>
      </c>
      <c r="C1138" t="s">
        <v>6266</v>
      </c>
    </row>
    <row r="1139" spans="1:3" x14ac:dyDescent="0.25">
      <c r="A1139" t="s">
        <v>10439</v>
      </c>
      <c r="B1139" t="s">
        <v>1833</v>
      </c>
      <c r="C1139" t="s">
        <v>6664</v>
      </c>
    </row>
    <row r="1140" spans="1:3" x14ac:dyDescent="0.25">
      <c r="A1140" t="s">
        <v>10439</v>
      </c>
      <c r="B1140" t="s">
        <v>1837</v>
      </c>
      <c r="C1140" t="s">
        <v>7135</v>
      </c>
    </row>
    <row r="1141" spans="1:3" x14ac:dyDescent="0.25">
      <c r="A1141" t="s">
        <v>10439</v>
      </c>
      <c r="B1141" t="s">
        <v>1845</v>
      </c>
      <c r="C1141" t="s">
        <v>7468</v>
      </c>
    </row>
    <row r="1142" spans="1:3" x14ac:dyDescent="0.25">
      <c r="A1142" t="s">
        <v>10440</v>
      </c>
      <c r="B1142">
        <v>48</v>
      </c>
      <c r="C1142" t="s">
        <v>855</v>
      </c>
    </row>
    <row r="1143" spans="1:3" x14ac:dyDescent="0.25">
      <c r="A1143" t="s">
        <v>10440</v>
      </c>
      <c r="B1143" t="s">
        <v>1829</v>
      </c>
      <c r="C1143" t="s">
        <v>6269</v>
      </c>
    </row>
    <row r="1144" spans="1:3" x14ac:dyDescent="0.25">
      <c r="A1144" t="s">
        <v>10440</v>
      </c>
      <c r="B1144" t="s">
        <v>1833</v>
      </c>
      <c r="C1144" t="s">
        <v>6667</v>
      </c>
    </row>
    <row r="1145" spans="1:3" x14ac:dyDescent="0.25">
      <c r="A1145" t="s">
        <v>10440</v>
      </c>
      <c r="B1145" t="s">
        <v>1837</v>
      </c>
      <c r="C1145" t="s">
        <v>7138</v>
      </c>
    </row>
    <row r="1146" spans="1:3" x14ac:dyDescent="0.25">
      <c r="A1146" t="s">
        <v>10440</v>
      </c>
      <c r="B1146" t="s">
        <v>1845</v>
      </c>
      <c r="C1146" t="s">
        <v>7471</v>
      </c>
    </row>
    <row r="1147" spans="1:3" x14ac:dyDescent="0.25">
      <c r="A1147" t="s">
        <v>10441</v>
      </c>
      <c r="B1147">
        <v>48</v>
      </c>
      <c r="C1147" t="s">
        <v>858</v>
      </c>
    </row>
    <row r="1148" spans="1:3" x14ac:dyDescent="0.25">
      <c r="A1148" t="s">
        <v>10441</v>
      </c>
      <c r="B1148" t="s">
        <v>1829</v>
      </c>
      <c r="C1148" t="s">
        <v>6272</v>
      </c>
    </row>
    <row r="1149" spans="1:3" x14ac:dyDescent="0.25">
      <c r="A1149" t="s">
        <v>10441</v>
      </c>
      <c r="B1149" t="s">
        <v>1833</v>
      </c>
      <c r="C1149" t="s">
        <v>6670</v>
      </c>
    </row>
    <row r="1150" spans="1:3" x14ac:dyDescent="0.25">
      <c r="A1150" t="s">
        <v>10441</v>
      </c>
      <c r="B1150" t="s">
        <v>1837</v>
      </c>
      <c r="C1150" t="s">
        <v>7141</v>
      </c>
    </row>
    <row r="1151" spans="1:3" x14ac:dyDescent="0.25">
      <c r="A1151" t="s">
        <v>10441</v>
      </c>
      <c r="B1151" t="s">
        <v>1845</v>
      </c>
      <c r="C1151" t="s">
        <v>7474</v>
      </c>
    </row>
    <row r="1152" spans="1:3" x14ac:dyDescent="0.25">
      <c r="A1152" t="s">
        <v>10442</v>
      </c>
      <c r="B1152">
        <v>48</v>
      </c>
      <c r="C1152" t="s">
        <v>861</v>
      </c>
    </row>
    <row r="1153" spans="1:3" x14ac:dyDescent="0.25">
      <c r="A1153" t="s">
        <v>10442</v>
      </c>
      <c r="B1153" t="s">
        <v>1829</v>
      </c>
      <c r="C1153" t="s">
        <v>6275</v>
      </c>
    </row>
    <row r="1154" spans="1:3" x14ac:dyDescent="0.25">
      <c r="A1154" t="s">
        <v>10442</v>
      </c>
      <c r="B1154" t="s">
        <v>1833</v>
      </c>
      <c r="C1154" t="s">
        <v>6673</v>
      </c>
    </row>
    <row r="1155" spans="1:3" x14ac:dyDescent="0.25">
      <c r="A1155" t="s">
        <v>10442</v>
      </c>
      <c r="B1155" t="s">
        <v>1837</v>
      </c>
      <c r="C1155" t="s">
        <v>7144</v>
      </c>
    </row>
    <row r="1156" spans="1:3" x14ac:dyDescent="0.25">
      <c r="A1156" t="s">
        <v>10442</v>
      </c>
      <c r="B1156" t="s">
        <v>1845</v>
      </c>
      <c r="C1156" t="s">
        <v>7477</v>
      </c>
    </row>
    <row r="1157" spans="1:3" x14ac:dyDescent="0.25">
      <c r="A1157" t="s">
        <v>10443</v>
      </c>
      <c r="B1157" t="s">
        <v>1829</v>
      </c>
      <c r="C1157" t="s">
        <v>6278</v>
      </c>
    </row>
    <row r="1158" spans="1:3" x14ac:dyDescent="0.25">
      <c r="A1158" t="s">
        <v>10443</v>
      </c>
      <c r="B1158" t="s">
        <v>1833</v>
      </c>
      <c r="C1158" t="s">
        <v>6676</v>
      </c>
    </row>
    <row r="1159" spans="1:3" x14ac:dyDescent="0.25">
      <c r="A1159" t="s">
        <v>10443</v>
      </c>
      <c r="B1159" t="s">
        <v>1837</v>
      </c>
      <c r="C1159" t="s">
        <v>7147</v>
      </c>
    </row>
    <row r="1160" spans="1:3" x14ac:dyDescent="0.25">
      <c r="A1160" t="s">
        <v>10443</v>
      </c>
      <c r="B1160" t="s">
        <v>1845</v>
      </c>
      <c r="C1160" t="s">
        <v>7480</v>
      </c>
    </row>
    <row r="1161" spans="1:3" x14ac:dyDescent="0.25">
      <c r="A1161" t="s">
        <v>10444</v>
      </c>
      <c r="B1161">
        <v>48</v>
      </c>
      <c r="C1161" t="s">
        <v>864</v>
      </c>
    </row>
    <row r="1162" spans="1:3" x14ac:dyDescent="0.25">
      <c r="A1162" t="s">
        <v>10444</v>
      </c>
      <c r="B1162" t="s">
        <v>2202</v>
      </c>
      <c r="C1162" t="s">
        <v>2200</v>
      </c>
    </row>
    <row r="1163" spans="1:3" x14ac:dyDescent="0.25">
      <c r="A1163" t="s">
        <v>10444</v>
      </c>
      <c r="B1163" t="s">
        <v>1829</v>
      </c>
      <c r="C1163" t="s">
        <v>6281</v>
      </c>
    </row>
    <row r="1164" spans="1:3" x14ac:dyDescent="0.25">
      <c r="A1164" t="s">
        <v>10444</v>
      </c>
      <c r="B1164" t="s">
        <v>1833</v>
      </c>
      <c r="C1164" t="s">
        <v>6679</v>
      </c>
    </row>
    <row r="1165" spans="1:3" x14ac:dyDescent="0.25">
      <c r="A1165" t="s">
        <v>10444</v>
      </c>
      <c r="B1165" t="s">
        <v>1837</v>
      </c>
      <c r="C1165" t="s">
        <v>7150</v>
      </c>
    </row>
    <row r="1166" spans="1:3" x14ac:dyDescent="0.25">
      <c r="A1166" t="s">
        <v>10444</v>
      </c>
      <c r="B1166" t="s">
        <v>1845</v>
      </c>
      <c r="C1166" t="s">
        <v>7483</v>
      </c>
    </row>
    <row r="1167" spans="1:3" x14ac:dyDescent="0.25">
      <c r="A1167" t="s">
        <v>10161</v>
      </c>
      <c r="B1167">
        <v>1</v>
      </c>
      <c r="C1167" t="s">
        <v>7660</v>
      </c>
    </row>
    <row r="1168" spans="1:3" x14ac:dyDescent="0.25">
      <c r="A1168" t="s">
        <v>10161</v>
      </c>
      <c r="B1168">
        <v>2</v>
      </c>
      <c r="C1168" t="s">
        <v>7781</v>
      </c>
    </row>
    <row r="1169" spans="1:3" x14ac:dyDescent="0.25">
      <c r="A1169" t="s">
        <v>10161</v>
      </c>
      <c r="B1169">
        <v>10</v>
      </c>
      <c r="C1169" t="s">
        <v>7880</v>
      </c>
    </row>
    <row r="1170" spans="1:3" x14ac:dyDescent="0.25">
      <c r="A1170" t="s">
        <v>10161</v>
      </c>
      <c r="B1170">
        <v>30</v>
      </c>
      <c r="C1170" t="s">
        <v>7979</v>
      </c>
    </row>
    <row r="1171" spans="1:3" x14ac:dyDescent="0.25">
      <c r="A1171" t="s">
        <v>10161</v>
      </c>
      <c r="B1171">
        <v>35</v>
      </c>
      <c r="C1171" t="s">
        <v>8078</v>
      </c>
    </row>
    <row r="1172" spans="1:3" x14ac:dyDescent="0.25">
      <c r="A1172" t="s">
        <v>10161</v>
      </c>
      <c r="B1172">
        <v>40</v>
      </c>
      <c r="C1172" t="s">
        <v>8177</v>
      </c>
    </row>
    <row r="1173" spans="1:3" x14ac:dyDescent="0.25">
      <c r="A1173" t="s">
        <v>10161</v>
      </c>
      <c r="B1173">
        <v>200</v>
      </c>
      <c r="C1173" t="s">
        <v>8276</v>
      </c>
    </row>
    <row r="1174" spans="1:3" x14ac:dyDescent="0.25">
      <c r="A1174" t="s">
        <v>10161</v>
      </c>
      <c r="B1174">
        <v>610</v>
      </c>
      <c r="C1174" t="s">
        <v>8375</v>
      </c>
    </row>
    <row r="1175" spans="1:3" x14ac:dyDescent="0.25">
      <c r="A1175" t="s">
        <v>10161</v>
      </c>
      <c r="B1175">
        <v>620</v>
      </c>
      <c r="C1175" t="s">
        <v>8474</v>
      </c>
    </row>
    <row r="1176" spans="1:3" x14ac:dyDescent="0.25">
      <c r="A1176" t="s">
        <v>10161</v>
      </c>
      <c r="B1176">
        <v>625</v>
      </c>
      <c r="C1176" t="s">
        <v>8546</v>
      </c>
    </row>
    <row r="1177" spans="1:3" x14ac:dyDescent="0.25">
      <c r="A1177" t="s">
        <v>10161</v>
      </c>
      <c r="B1177">
        <v>630</v>
      </c>
      <c r="C1177" t="s">
        <v>8623</v>
      </c>
    </row>
    <row r="1178" spans="1:3" x14ac:dyDescent="0.25">
      <c r="A1178" t="s">
        <v>10161</v>
      </c>
      <c r="B1178">
        <v>637</v>
      </c>
      <c r="C1178" t="s">
        <v>8722</v>
      </c>
    </row>
    <row r="1179" spans="1:3" x14ac:dyDescent="0.25">
      <c r="A1179" t="s">
        <v>10161</v>
      </c>
      <c r="B1179">
        <v>645</v>
      </c>
      <c r="C1179" t="s">
        <v>8824</v>
      </c>
    </row>
    <row r="1180" spans="1:3" x14ac:dyDescent="0.25">
      <c r="A1180" t="s">
        <v>10161</v>
      </c>
      <c r="B1180">
        <v>685</v>
      </c>
      <c r="C1180" t="s">
        <v>8924</v>
      </c>
    </row>
    <row r="1181" spans="1:3" x14ac:dyDescent="0.25">
      <c r="A1181" t="s">
        <v>10161</v>
      </c>
      <c r="B1181">
        <v>690</v>
      </c>
      <c r="C1181" t="s">
        <v>9024</v>
      </c>
    </row>
    <row r="1182" spans="1:3" x14ac:dyDescent="0.25">
      <c r="A1182" t="s">
        <v>10161</v>
      </c>
      <c r="B1182">
        <v>695</v>
      </c>
      <c r="C1182" t="s">
        <v>9124</v>
      </c>
    </row>
    <row r="1183" spans="1:3" x14ac:dyDescent="0.25">
      <c r="A1183" t="s">
        <v>10161</v>
      </c>
      <c r="B1183">
        <v>700</v>
      </c>
      <c r="C1183" t="s">
        <v>9223</v>
      </c>
    </row>
    <row r="1184" spans="1:3" x14ac:dyDescent="0.25">
      <c r="A1184" t="s">
        <v>10161</v>
      </c>
      <c r="B1184">
        <v>745</v>
      </c>
      <c r="C1184" t="s">
        <v>9322</v>
      </c>
    </row>
    <row r="1185" spans="1:3" x14ac:dyDescent="0.25">
      <c r="A1185" t="s">
        <v>10161</v>
      </c>
      <c r="B1185">
        <v>750</v>
      </c>
      <c r="C1185" t="s">
        <v>9421</v>
      </c>
    </row>
    <row r="1186" spans="1:3" x14ac:dyDescent="0.25">
      <c r="A1186" t="s">
        <v>10161</v>
      </c>
      <c r="B1186">
        <v>795</v>
      </c>
      <c r="C1186" t="s">
        <v>9520</v>
      </c>
    </row>
    <row r="1187" spans="1:3" x14ac:dyDescent="0.25">
      <c r="A1187" t="s">
        <v>10161</v>
      </c>
      <c r="B1187">
        <v>850</v>
      </c>
      <c r="C1187" t="s">
        <v>9619</v>
      </c>
    </row>
    <row r="1188" spans="1:3" x14ac:dyDescent="0.25">
      <c r="A1188" t="s">
        <v>10161</v>
      </c>
      <c r="B1188" t="s">
        <v>1829</v>
      </c>
      <c r="C1188" t="s">
        <v>6284</v>
      </c>
    </row>
    <row r="1189" spans="1:3" x14ac:dyDescent="0.25">
      <c r="A1189" t="s">
        <v>10161</v>
      </c>
      <c r="B1189" t="s">
        <v>1833</v>
      </c>
      <c r="C1189" t="s">
        <v>6682</v>
      </c>
    </row>
    <row r="1190" spans="1:3" x14ac:dyDescent="0.25">
      <c r="A1190" t="s">
        <v>10161</v>
      </c>
      <c r="B1190" t="s">
        <v>1837</v>
      </c>
      <c r="C1190" t="s">
        <v>7153</v>
      </c>
    </row>
    <row r="1191" spans="1:3" x14ac:dyDescent="0.25">
      <c r="A1191" t="s">
        <v>10161</v>
      </c>
      <c r="B1191" t="s">
        <v>1845</v>
      </c>
      <c r="C1191" t="s">
        <v>7486</v>
      </c>
    </row>
    <row r="1192" spans="1:3" x14ac:dyDescent="0.25">
      <c r="A1192" t="s">
        <v>10162</v>
      </c>
      <c r="B1192">
        <v>1</v>
      </c>
      <c r="C1192" t="s">
        <v>7663</v>
      </c>
    </row>
    <row r="1193" spans="1:3" x14ac:dyDescent="0.25">
      <c r="A1193" t="s">
        <v>10162</v>
      </c>
      <c r="B1193">
        <v>2</v>
      </c>
      <c r="C1193" t="s">
        <v>7783</v>
      </c>
    </row>
    <row r="1194" spans="1:3" x14ac:dyDescent="0.25">
      <c r="A1194" t="s">
        <v>10162</v>
      </c>
      <c r="B1194">
        <v>10</v>
      </c>
      <c r="C1194" t="s">
        <v>7882</v>
      </c>
    </row>
    <row r="1195" spans="1:3" x14ac:dyDescent="0.25">
      <c r="A1195" t="s">
        <v>10162</v>
      </c>
      <c r="B1195">
        <v>30</v>
      </c>
      <c r="C1195" t="s">
        <v>7981</v>
      </c>
    </row>
    <row r="1196" spans="1:3" x14ac:dyDescent="0.25">
      <c r="A1196" t="s">
        <v>10162</v>
      </c>
      <c r="B1196">
        <v>35</v>
      </c>
      <c r="C1196" t="s">
        <v>8080</v>
      </c>
    </row>
    <row r="1197" spans="1:3" x14ac:dyDescent="0.25">
      <c r="A1197" t="s">
        <v>10162</v>
      </c>
      <c r="B1197">
        <v>40</v>
      </c>
      <c r="C1197" t="s">
        <v>8179</v>
      </c>
    </row>
    <row r="1198" spans="1:3" x14ac:dyDescent="0.25">
      <c r="A1198" t="s">
        <v>10162</v>
      </c>
      <c r="B1198">
        <v>200</v>
      </c>
      <c r="C1198" t="s">
        <v>8278</v>
      </c>
    </row>
    <row r="1199" spans="1:3" x14ac:dyDescent="0.25">
      <c r="A1199" t="s">
        <v>10162</v>
      </c>
      <c r="B1199">
        <v>610</v>
      </c>
      <c r="C1199" t="s">
        <v>8377</v>
      </c>
    </row>
    <row r="1200" spans="1:3" x14ac:dyDescent="0.25">
      <c r="A1200" t="s">
        <v>10162</v>
      </c>
      <c r="B1200">
        <v>620</v>
      </c>
      <c r="C1200" t="s">
        <v>8476</v>
      </c>
    </row>
    <row r="1201" spans="1:3" x14ac:dyDescent="0.25">
      <c r="A1201" t="s">
        <v>10162</v>
      </c>
      <c r="B1201">
        <v>625</v>
      </c>
      <c r="C1201" t="s">
        <v>8547</v>
      </c>
    </row>
    <row r="1202" spans="1:3" x14ac:dyDescent="0.25">
      <c r="A1202" t="s">
        <v>10162</v>
      </c>
      <c r="B1202">
        <v>630</v>
      </c>
      <c r="C1202" t="s">
        <v>8625</v>
      </c>
    </row>
    <row r="1203" spans="1:3" x14ac:dyDescent="0.25">
      <c r="A1203" t="s">
        <v>10162</v>
      </c>
      <c r="B1203">
        <v>637</v>
      </c>
      <c r="C1203" t="s">
        <v>8724</v>
      </c>
    </row>
    <row r="1204" spans="1:3" x14ac:dyDescent="0.25">
      <c r="A1204" t="s">
        <v>10162</v>
      </c>
      <c r="B1204">
        <v>645</v>
      </c>
      <c r="C1204" t="s">
        <v>8826</v>
      </c>
    </row>
    <row r="1205" spans="1:3" x14ac:dyDescent="0.25">
      <c r="A1205" t="s">
        <v>10162</v>
      </c>
      <c r="B1205">
        <v>685</v>
      </c>
      <c r="C1205" t="s">
        <v>8926</v>
      </c>
    </row>
    <row r="1206" spans="1:3" x14ac:dyDescent="0.25">
      <c r="A1206" t="s">
        <v>10162</v>
      </c>
      <c r="B1206">
        <v>690</v>
      </c>
      <c r="C1206" t="s">
        <v>9026</v>
      </c>
    </row>
    <row r="1207" spans="1:3" x14ac:dyDescent="0.25">
      <c r="A1207" t="s">
        <v>10162</v>
      </c>
      <c r="B1207">
        <v>695</v>
      </c>
      <c r="C1207" t="s">
        <v>9126</v>
      </c>
    </row>
    <row r="1208" spans="1:3" x14ac:dyDescent="0.25">
      <c r="A1208" t="s">
        <v>10162</v>
      </c>
      <c r="B1208">
        <v>700</v>
      </c>
      <c r="C1208" t="s">
        <v>9225</v>
      </c>
    </row>
    <row r="1209" spans="1:3" x14ac:dyDescent="0.25">
      <c r="A1209" t="s">
        <v>10162</v>
      </c>
      <c r="B1209">
        <v>745</v>
      </c>
      <c r="C1209" t="s">
        <v>9324</v>
      </c>
    </row>
    <row r="1210" spans="1:3" x14ac:dyDescent="0.25">
      <c r="A1210" t="s">
        <v>10162</v>
      </c>
      <c r="B1210">
        <v>750</v>
      </c>
      <c r="C1210" t="s">
        <v>9423</v>
      </c>
    </row>
    <row r="1211" spans="1:3" x14ac:dyDescent="0.25">
      <c r="A1211" t="s">
        <v>10162</v>
      </c>
      <c r="B1211">
        <v>795</v>
      </c>
      <c r="C1211" t="s">
        <v>9522</v>
      </c>
    </row>
    <row r="1212" spans="1:3" x14ac:dyDescent="0.25">
      <c r="A1212" t="s">
        <v>10162</v>
      </c>
      <c r="B1212">
        <v>850</v>
      </c>
      <c r="C1212" t="s">
        <v>9621</v>
      </c>
    </row>
    <row r="1213" spans="1:3" x14ac:dyDescent="0.25">
      <c r="A1213" t="s">
        <v>10162</v>
      </c>
      <c r="B1213" t="s">
        <v>1829</v>
      </c>
      <c r="C1213" t="s">
        <v>6287</v>
      </c>
    </row>
    <row r="1214" spans="1:3" x14ac:dyDescent="0.25">
      <c r="A1214" t="s">
        <v>10162</v>
      </c>
      <c r="B1214" t="s">
        <v>1833</v>
      </c>
      <c r="C1214" t="s">
        <v>6685</v>
      </c>
    </row>
    <row r="1215" spans="1:3" x14ac:dyDescent="0.25">
      <c r="A1215" t="s">
        <v>10162</v>
      </c>
      <c r="B1215" t="s">
        <v>1837</v>
      </c>
      <c r="C1215" t="s">
        <v>7156</v>
      </c>
    </row>
    <row r="1216" spans="1:3" x14ac:dyDescent="0.25">
      <c r="A1216" t="s">
        <v>10162</v>
      </c>
      <c r="B1216" t="s">
        <v>1845</v>
      </c>
      <c r="C1216" t="s">
        <v>7489</v>
      </c>
    </row>
    <row r="1217" spans="1:3" x14ac:dyDescent="0.25">
      <c r="A1217" t="s">
        <v>10163</v>
      </c>
      <c r="B1217" t="s">
        <v>1829</v>
      </c>
      <c r="C1217" t="s">
        <v>6290</v>
      </c>
    </row>
    <row r="1218" spans="1:3" x14ac:dyDescent="0.25">
      <c r="A1218" t="s">
        <v>10163</v>
      </c>
      <c r="B1218" t="s">
        <v>1833</v>
      </c>
      <c r="C1218" t="s">
        <v>6688</v>
      </c>
    </row>
    <row r="1219" spans="1:3" x14ac:dyDescent="0.25">
      <c r="A1219" t="s">
        <v>10163</v>
      </c>
      <c r="B1219" t="s">
        <v>1837</v>
      </c>
      <c r="C1219" t="s">
        <v>7158</v>
      </c>
    </row>
    <row r="1220" spans="1:3" x14ac:dyDescent="0.25">
      <c r="A1220" t="s">
        <v>10163</v>
      </c>
      <c r="B1220" t="s">
        <v>1845</v>
      </c>
      <c r="C1220" t="s">
        <v>7492</v>
      </c>
    </row>
    <row r="1221" spans="1:3" x14ac:dyDescent="0.25">
      <c r="A1221" t="s">
        <v>10164</v>
      </c>
      <c r="B1221">
        <v>1</v>
      </c>
      <c r="C1221" t="s">
        <v>7666</v>
      </c>
    </row>
    <row r="1222" spans="1:3" x14ac:dyDescent="0.25">
      <c r="A1222" t="s">
        <v>10164</v>
      </c>
      <c r="B1222">
        <v>2</v>
      </c>
      <c r="C1222" t="s">
        <v>7785</v>
      </c>
    </row>
    <row r="1223" spans="1:3" x14ac:dyDescent="0.25">
      <c r="A1223" t="s">
        <v>10164</v>
      </c>
      <c r="B1223">
        <v>10</v>
      </c>
      <c r="C1223" t="s">
        <v>7884</v>
      </c>
    </row>
    <row r="1224" spans="1:3" x14ac:dyDescent="0.25">
      <c r="A1224" t="s">
        <v>10164</v>
      </c>
      <c r="B1224">
        <v>30</v>
      </c>
      <c r="C1224" t="s">
        <v>7983</v>
      </c>
    </row>
    <row r="1225" spans="1:3" x14ac:dyDescent="0.25">
      <c r="A1225" t="s">
        <v>10164</v>
      </c>
      <c r="B1225">
        <v>35</v>
      </c>
      <c r="C1225" t="s">
        <v>8082</v>
      </c>
    </row>
    <row r="1226" spans="1:3" x14ac:dyDescent="0.25">
      <c r="A1226" t="s">
        <v>10164</v>
      </c>
      <c r="B1226">
        <v>40</v>
      </c>
      <c r="C1226" t="s">
        <v>8181</v>
      </c>
    </row>
    <row r="1227" spans="1:3" x14ac:dyDescent="0.25">
      <c r="A1227" t="s">
        <v>10164</v>
      </c>
      <c r="B1227">
        <v>200</v>
      </c>
      <c r="C1227" t="s">
        <v>8280</v>
      </c>
    </row>
    <row r="1228" spans="1:3" x14ac:dyDescent="0.25">
      <c r="A1228" t="s">
        <v>10164</v>
      </c>
      <c r="B1228">
        <v>610</v>
      </c>
      <c r="C1228" t="s">
        <v>8379</v>
      </c>
    </row>
    <row r="1229" spans="1:3" x14ac:dyDescent="0.25">
      <c r="A1229" t="s">
        <v>10164</v>
      </c>
      <c r="B1229">
        <v>620</v>
      </c>
      <c r="C1229" t="s">
        <v>8478</v>
      </c>
    </row>
    <row r="1230" spans="1:3" x14ac:dyDescent="0.25">
      <c r="A1230" t="s">
        <v>10164</v>
      </c>
      <c r="B1230">
        <v>625</v>
      </c>
      <c r="C1230" t="s">
        <v>8548</v>
      </c>
    </row>
    <row r="1231" spans="1:3" x14ac:dyDescent="0.25">
      <c r="A1231" t="s">
        <v>10164</v>
      </c>
      <c r="B1231">
        <v>630</v>
      </c>
      <c r="C1231" t="s">
        <v>8627</v>
      </c>
    </row>
    <row r="1232" spans="1:3" x14ac:dyDescent="0.25">
      <c r="A1232" t="s">
        <v>10164</v>
      </c>
      <c r="B1232">
        <v>637</v>
      </c>
      <c r="C1232" t="s">
        <v>8726</v>
      </c>
    </row>
    <row r="1233" spans="1:3" x14ac:dyDescent="0.25">
      <c r="A1233" t="s">
        <v>10164</v>
      </c>
      <c r="B1233">
        <v>645</v>
      </c>
      <c r="C1233" t="s">
        <v>8828</v>
      </c>
    </row>
    <row r="1234" spans="1:3" x14ac:dyDescent="0.25">
      <c r="A1234" t="s">
        <v>10164</v>
      </c>
      <c r="B1234">
        <v>685</v>
      </c>
      <c r="C1234" t="s">
        <v>8928</v>
      </c>
    </row>
    <row r="1235" spans="1:3" x14ac:dyDescent="0.25">
      <c r="A1235" t="s">
        <v>10164</v>
      </c>
      <c r="B1235">
        <v>690</v>
      </c>
      <c r="C1235" t="s">
        <v>9028</v>
      </c>
    </row>
    <row r="1236" spans="1:3" x14ac:dyDescent="0.25">
      <c r="A1236" t="s">
        <v>10164</v>
      </c>
      <c r="B1236">
        <v>695</v>
      </c>
      <c r="C1236" t="s">
        <v>9128</v>
      </c>
    </row>
    <row r="1237" spans="1:3" x14ac:dyDescent="0.25">
      <c r="A1237" t="s">
        <v>10164</v>
      </c>
      <c r="B1237">
        <v>700</v>
      </c>
      <c r="C1237" t="s">
        <v>9227</v>
      </c>
    </row>
    <row r="1238" spans="1:3" x14ac:dyDescent="0.25">
      <c r="A1238" t="s">
        <v>10164</v>
      </c>
      <c r="B1238">
        <v>745</v>
      </c>
      <c r="C1238" t="s">
        <v>9326</v>
      </c>
    </row>
    <row r="1239" spans="1:3" x14ac:dyDescent="0.25">
      <c r="A1239" t="s">
        <v>10164</v>
      </c>
      <c r="B1239">
        <v>750</v>
      </c>
      <c r="C1239" t="s">
        <v>9425</v>
      </c>
    </row>
    <row r="1240" spans="1:3" x14ac:dyDescent="0.25">
      <c r="A1240" t="s">
        <v>10164</v>
      </c>
      <c r="B1240">
        <v>795</v>
      </c>
      <c r="C1240" t="s">
        <v>9524</v>
      </c>
    </row>
    <row r="1241" spans="1:3" x14ac:dyDescent="0.25">
      <c r="A1241" t="s">
        <v>10164</v>
      </c>
      <c r="B1241">
        <v>850</v>
      </c>
      <c r="C1241" t="s">
        <v>9623</v>
      </c>
    </row>
    <row r="1242" spans="1:3" x14ac:dyDescent="0.25">
      <c r="A1242" t="s">
        <v>10164</v>
      </c>
      <c r="B1242" t="s">
        <v>1829</v>
      </c>
      <c r="C1242" t="s">
        <v>6293</v>
      </c>
    </row>
    <row r="1243" spans="1:3" x14ac:dyDescent="0.25">
      <c r="A1243" t="s">
        <v>10164</v>
      </c>
      <c r="B1243" t="s">
        <v>1833</v>
      </c>
      <c r="C1243" t="s">
        <v>6691</v>
      </c>
    </row>
    <row r="1244" spans="1:3" x14ac:dyDescent="0.25">
      <c r="A1244" t="s">
        <v>10164</v>
      </c>
      <c r="B1244" t="s">
        <v>1837</v>
      </c>
      <c r="C1244" t="s">
        <v>7161</v>
      </c>
    </row>
    <row r="1245" spans="1:3" x14ac:dyDescent="0.25">
      <c r="A1245" t="s">
        <v>10165</v>
      </c>
      <c r="B1245">
        <v>1</v>
      </c>
      <c r="C1245" t="s">
        <v>7669</v>
      </c>
    </row>
    <row r="1246" spans="1:3" x14ac:dyDescent="0.25">
      <c r="A1246" t="s">
        <v>10165</v>
      </c>
      <c r="B1246">
        <v>2</v>
      </c>
      <c r="C1246" t="s">
        <v>7787</v>
      </c>
    </row>
    <row r="1247" spans="1:3" x14ac:dyDescent="0.25">
      <c r="A1247" t="s">
        <v>10165</v>
      </c>
      <c r="B1247">
        <v>10</v>
      </c>
      <c r="C1247" t="s">
        <v>7886</v>
      </c>
    </row>
    <row r="1248" spans="1:3" x14ac:dyDescent="0.25">
      <c r="A1248" t="s">
        <v>10165</v>
      </c>
      <c r="B1248">
        <v>30</v>
      </c>
      <c r="C1248" t="s">
        <v>7985</v>
      </c>
    </row>
    <row r="1249" spans="1:3" x14ac:dyDescent="0.25">
      <c r="A1249" t="s">
        <v>10165</v>
      </c>
      <c r="B1249">
        <v>35</v>
      </c>
      <c r="C1249" t="s">
        <v>8084</v>
      </c>
    </row>
    <row r="1250" spans="1:3" x14ac:dyDescent="0.25">
      <c r="A1250" t="s">
        <v>10165</v>
      </c>
      <c r="B1250">
        <v>40</v>
      </c>
      <c r="C1250" t="s">
        <v>8183</v>
      </c>
    </row>
    <row r="1251" spans="1:3" x14ac:dyDescent="0.25">
      <c r="A1251" t="s">
        <v>10165</v>
      </c>
      <c r="B1251">
        <v>200</v>
      </c>
      <c r="C1251" t="s">
        <v>8282</v>
      </c>
    </row>
    <row r="1252" spans="1:3" x14ac:dyDescent="0.25">
      <c r="A1252" t="s">
        <v>10165</v>
      </c>
      <c r="B1252">
        <v>610</v>
      </c>
      <c r="C1252" t="s">
        <v>8381</v>
      </c>
    </row>
    <row r="1253" spans="1:3" x14ac:dyDescent="0.25">
      <c r="A1253" t="s">
        <v>10165</v>
      </c>
      <c r="B1253">
        <v>620</v>
      </c>
      <c r="C1253" t="s">
        <v>8480</v>
      </c>
    </row>
    <row r="1254" spans="1:3" x14ac:dyDescent="0.25">
      <c r="A1254" t="s">
        <v>10165</v>
      </c>
      <c r="B1254">
        <v>625</v>
      </c>
      <c r="C1254" t="s">
        <v>8549</v>
      </c>
    </row>
    <row r="1255" spans="1:3" x14ac:dyDescent="0.25">
      <c r="A1255" t="s">
        <v>10165</v>
      </c>
      <c r="B1255">
        <v>630</v>
      </c>
      <c r="C1255" t="s">
        <v>8629</v>
      </c>
    </row>
    <row r="1256" spans="1:3" x14ac:dyDescent="0.25">
      <c r="A1256" t="s">
        <v>10165</v>
      </c>
      <c r="B1256">
        <v>637</v>
      </c>
      <c r="C1256" t="s">
        <v>8728</v>
      </c>
    </row>
    <row r="1257" spans="1:3" x14ac:dyDescent="0.25">
      <c r="A1257" t="s">
        <v>10165</v>
      </c>
      <c r="B1257">
        <v>645</v>
      </c>
      <c r="C1257" t="s">
        <v>8830</v>
      </c>
    </row>
    <row r="1258" spans="1:3" x14ac:dyDescent="0.25">
      <c r="A1258" t="s">
        <v>10165</v>
      </c>
      <c r="B1258">
        <v>685</v>
      </c>
      <c r="C1258" t="s">
        <v>8930</v>
      </c>
    </row>
    <row r="1259" spans="1:3" x14ac:dyDescent="0.25">
      <c r="A1259" t="s">
        <v>10165</v>
      </c>
      <c r="B1259">
        <v>690</v>
      </c>
      <c r="C1259" t="s">
        <v>9030</v>
      </c>
    </row>
    <row r="1260" spans="1:3" x14ac:dyDescent="0.25">
      <c r="A1260" t="s">
        <v>10165</v>
      </c>
      <c r="B1260">
        <v>695</v>
      </c>
      <c r="C1260" t="s">
        <v>9130</v>
      </c>
    </row>
    <row r="1261" spans="1:3" x14ac:dyDescent="0.25">
      <c r="A1261" t="s">
        <v>10165</v>
      </c>
      <c r="B1261">
        <v>700</v>
      </c>
      <c r="C1261" t="s">
        <v>9229</v>
      </c>
    </row>
    <row r="1262" spans="1:3" x14ac:dyDescent="0.25">
      <c r="A1262" t="s">
        <v>10165</v>
      </c>
      <c r="B1262">
        <v>745</v>
      </c>
      <c r="C1262" t="s">
        <v>9328</v>
      </c>
    </row>
    <row r="1263" spans="1:3" x14ac:dyDescent="0.25">
      <c r="A1263" t="s">
        <v>10165</v>
      </c>
      <c r="B1263">
        <v>750</v>
      </c>
      <c r="C1263" t="s">
        <v>9427</v>
      </c>
    </row>
    <row r="1264" spans="1:3" x14ac:dyDescent="0.25">
      <c r="A1264" t="s">
        <v>10165</v>
      </c>
      <c r="B1264">
        <v>795</v>
      </c>
      <c r="C1264" t="s">
        <v>9526</v>
      </c>
    </row>
    <row r="1265" spans="1:3" x14ac:dyDescent="0.25">
      <c r="A1265" t="s">
        <v>10165</v>
      </c>
      <c r="B1265">
        <v>850</v>
      </c>
      <c r="C1265" t="s">
        <v>9625</v>
      </c>
    </row>
    <row r="1266" spans="1:3" x14ac:dyDescent="0.25">
      <c r="A1266" t="s">
        <v>10165</v>
      </c>
      <c r="B1266" t="s">
        <v>1829</v>
      </c>
      <c r="C1266" t="s">
        <v>6296</v>
      </c>
    </row>
    <row r="1267" spans="1:3" x14ac:dyDescent="0.25">
      <c r="A1267" t="s">
        <v>10165</v>
      </c>
      <c r="B1267" t="s">
        <v>1833</v>
      </c>
      <c r="C1267" t="s">
        <v>6694</v>
      </c>
    </row>
    <row r="1268" spans="1:3" x14ac:dyDescent="0.25">
      <c r="A1268" t="s">
        <v>10165</v>
      </c>
      <c r="B1268" t="s">
        <v>1837</v>
      </c>
      <c r="C1268" t="s">
        <v>7164</v>
      </c>
    </row>
    <row r="1269" spans="1:3" x14ac:dyDescent="0.25">
      <c r="A1269" t="s">
        <v>10166</v>
      </c>
      <c r="B1269" t="s">
        <v>1829</v>
      </c>
      <c r="C1269" t="s">
        <v>6299</v>
      </c>
    </row>
    <row r="1270" spans="1:3" x14ac:dyDescent="0.25">
      <c r="A1270" t="s">
        <v>10166</v>
      </c>
      <c r="B1270" t="s">
        <v>1833</v>
      </c>
      <c r="C1270" t="s">
        <v>6697</v>
      </c>
    </row>
    <row r="1271" spans="1:3" x14ac:dyDescent="0.25">
      <c r="A1271" t="s">
        <v>10166</v>
      </c>
      <c r="B1271" t="s">
        <v>1837</v>
      </c>
      <c r="C1271" t="s">
        <v>7167</v>
      </c>
    </row>
    <row r="1272" spans="1:3" x14ac:dyDescent="0.25">
      <c r="A1272" t="s">
        <v>10445</v>
      </c>
      <c r="B1272">
        <v>1</v>
      </c>
      <c r="C1272" t="s">
        <v>7672</v>
      </c>
    </row>
    <row r="1273" spans="1:3" x14ac:dyDescent="0.25">
      <c r="A1273" t="s">
        <v>10445</v>
      </c>
      <c r="B1273">
        <v>2</v>
      </c>
      <c r="C1273" t="s">
        <v>7789</v>
      </c>
    </row>
    <row r="1274" spans="1:3" x14ac:dyDescent="0.25">
      <c r="A1274" t="s">
        <v>10445</v>
      </c>
      <c r="B1274">
        <v>10</v>
      </c>
      <c r="C1274" t="s">
        <v>7888</v>
      </c>
    </row>
    <row r="1275" spans="1:3" x14ac:dyDescent="0.25">
      <c r="A1275" t="s">
        <v>10445</v>
      </c>
      <c r="B1275">
        <v>30</v>
      </c>
      <c r="C1275" t="s">
        <v>7987</v>
      </c>
    </row>
    <row r="1276" spans="1:3" x14ac:dyDescent="0.25">
      <c r="A1276" t="s">
        <v>10445</v>
      </c>
      <c r="B1276">
        <v>35</v>
      </c>
      <c r="C1276" t="s">
        <v>8086</v>
      </c>
    </row>
    <row r="1277" spans="1:3" x14ac:dyDescent="0.25">
      <c r="A1277" t="s">
        <v>10445</v>
      </c>
      <c r="B1277">
        <v>40</v>
      </c>
      <c r="C1277" t="s">
        <v>8185</v>
      </c>
    </row>
    <row r="1278" spans="1:3" x14ac:dyDescent="0.25">
      <c r="A1278" t="s">
        <v>10445</v>
      </c>
      <c r="B1278">
        <v>200</v>
      </c>
      <c r="C1278" t="s">
        <v>8284</v>
      </c>
    </row>
    <row r="1279" spans="1:3" x14ac:dyDescent="0.25">
      <c r="A1279" t="s">
        <v>10445</v>
      </c>
      <c r="B1279">
        <v>610</v>
      </c>
      <c r="C1279" t="s">
        <v>8383</v>
      </c>
    </row>
    <row r="1280" spans="1:3" x14ac:dyDescent="0.25">
      <c r="A1280" t="s">
        <v>10445</v>
      </c>
      <c r="B1280">
        <v>620</v>
      </c>
      <c r="C1280" t="s">
        <v>8482</v>
      </c>
    </row>
    <row r="1281" spans="1:3" x14ac:dyDescent="0.25">
      <c r="A1281" t="s">
        <v>10445</v>
      </c>
      <c r="B1281">
        <v>625</v>
      </c>
      <c r="C1281" t="s">
        <v>8550</v>
      </c>
    </row>
    <row r="1282" spans="1:3" x14ac:dyDescent="0.25">
      <c r="A1282" t="s">
        <v>10445</v>
      </c>
      <c r="B1282">
        <v>630</v>
      </c>
      <c r="C1282" t="s">
        <v>8631</v>
      </c>
    </row>
    <row r="1283" spans="1:3" x14ac:dyDescent="0.25">
      <c r="A1283" t="s">
        <v>10445</v>
      </c>
      <c r="B1283">
        <v>637</v>
      </c>
      <c r="C1283" t="s">
        <v>8730</v>
      </c>
    </row>
    <row r="1284" spans="1:3" x14ac:dyDescent="0.25">
      <c r="A1284" t="s">
        <v>10445</v>
      </c>
      <c r="B1284">
        <v>645</v>
      </c>
      <c r="C1284" t="s">
        <v>8832</v>
      </c>
    </row>
    <row r="1285" spans="1:3" x14ac:dyDescent="0.25">
      <c r="A1285" t="s">
        <v>10445</v>
      </c>
      <c r="B1285">
        <v>685</v>
      </c>
      <c r="C1285" t="s">
        <v>8932</v>
      </c>
    </row>
    <row r="1286" spans="1:3" x14ac:dyDescent="0.25">
      <c r="A1286" t="s">
        <v>10445</v>
      </c>
      <c r="B1286">
        <v>690</v>
      </c>
      <c r="C1286" t="s">
        <v>9032</v>
      </c>
    </row>
    <row r="1287" spans="1:3" x14ac:dyDescent="0.25">
      <c r="A1287" t="s">
        <v>10445</v>
      </c>
      <c r="B1287">
        <v>695</v>
      </c>
      <c r="C1287" t="s">
        <v>9132</v>
      </c>
    </row>
    <row r="1288" spans="1:3" x14ac:dyDescent="0.25">
      <c r="A1288" t="s">
        <v>10445</v>
      </c>
      <c r="B1288">
        <v>700</v>
      </c>
      <c r="C1288" t="s">
        <v>9231</v>
      </c>
    </row>
    <row r="1289" spans="1:3" x14ac:dyDescent="0.25">
      <c r="A1289" t="s">
        <v>10445</v>
      </c>
      <c r="B1289">
        <v>745</v>
      </c>
      <c r="C1289" t="s">
        <v>9330</v>
      </c>
    </row>
    <row r="1290" spans="1:3" x14ac:dyDescent="0.25">
      <c r="A1290" t="s">
        <v>10445</v>
      </c>
      <c r="B1290">
        <v>750</v>
      </c>
      <c r="C1290" t="s">
        <v>9429</v>
      </c>
    </row>
    <row r="1291" spans="1:3" x14ac:dyDescent="0.25">
      <c r="A1291" t="s">
        <v>10445</v>
      </c>
      <c r="B1291">
        <v>795</v>
      </c>
      <c r="C1291" t="s">
        <v>9528</v>
      </c>
    </row>
    <row r="1292" spans="1:3" x14ac:dyDescent="0.25">
      <c r="A1292" t="s">
        <v>10445</v>
      </c>
      <c r="B1292">
        <v>850</v>
      </c>
      <c r="C1292" t="s">
        <v>9627</v>
      </c>
    </row>
    <row r="1293" spans="1:3" x14ac:dyDescent="0.25">
      <c r="A1293" t="s">
        <v>10445</v>
      </c>
      <c r="B1293" t="s">
        <v>1829</v>
      </c>
      <c r="C1293" t="s">
        <v>6302</v>
      </c>
    </row>
    <row r="1294" spans="1:3" x14ac:dyDescent="0.25">
      <c r="A1294" t="s">
        <v>10445</v>
      </c>
      <c r="B1294" t="s">
        <v>1833</v>
      </c>
      <c r="C1294" t="s">
        <v>6700</v>
      </c>
    </row>
    <row r="1295" spans="1:3" x14ac:dyDescent="0.25">
      <c r="A1295" t="s">
        <v>10445</v>
      </c>
      <c r="B1295" t="s">
        <v>1837</v>
      </c>
      <c r="C1295" t="s">
        <v>7170</v>
      </c>
    </row>
    <row r="1296" spans="1:3" x14ac:dyDescent="0.25">
      <c r="A1296" t="s">
        <v>10167</v>
      </c>
      <c r="B1296">
        <v>1</v>
      </c>
      <c r="C1296" t="s">
        <v>7675</v>
      </c>
    </row>
    <row r="1297" spans="1:3" x14ac:dyDescent="0.25">
      <c r="A1297" t="s">
        <v>10167</v>
      </c>
      <c r="B1297">
        <v>2</v>
      </c>
      <c r="C1297" t="s">
        <v>7791</v>
      </c>
    </row>
    <row r="1298" spans="1:3" x14ac:dyDescent="0.25">
      <c r="A1298" t="s">
        <v>10167</v>
      </c>
      <c r="B1298">
        <v>10</v>
      </c>
      <c r="C1298" t="s">
        <v>7890</v>
      </c>
    </row>
    <row r="1299" spans="1:3" x14ac:dyDescent="0.25">
      <c r="A1299" t="s">
        <v>10167</v>
      </c>
      <c r="B1299">
        <v>30</v>
      </c>
      <c r="C1299" t="s">
        <v>7989</v>
      </c>
    </row>
    <row r="1300" spans="1:3" x14ac:dyDescent="0.25">
      <c r="A1300" t="s">
        <v>10167</v>
      </c>
      <c r="B1300">
        <v>35</v>
      </c>
      <c r="C1300" t="s">
        <v>8088</v>
      </c>
    </row>
    <row r="1301" spans="1:3" x14ac:dyDescent="0.25">
      <c r="A1301" t="s">
        <v>10167</v>
      </c>
      <c r="B1301">
        <v>40</v>
      </c>
      <c r="C1301" t="s">
        <v>8187</v>
      </c>
    </row>
    <row r="1302" spans="1:3" x14ac:dyDescent="0.25">
      <c r="A1302" t="s">
        <v>10167</v>
      </c>
      <c r="B1302">
        <v>200</v>
      </c>
      <c r="C1302" t="s">
        <v>8286</v>
      </c>
    </row>
    <row r="1303" spans="1:3" x14ac:dyDescent="0.25">
      <c r="A1303" t="s">
        <v>10167</v>
      </c>
      <c r="B1303">
        <v>610</v>
      </c>
      <c r="C1303" t="s">
        <v>8385</v>
      </c>
    </row>
    <row r="1304" spans="1:3" x14ac:dyDescent="0.25">
      <c r="A1304" t="s">
        <v>10167</v>
      </c>
      <c r="B1304">
        <v>620</v>
      </c>
      <c r="C1304" t="s">
        <v>8484</v>
      </c>
    </row>
    <row r="1305" spans="1:3" x14ac:dyDescent="0.25">
      <c r="A1305" t="s">
        <v>10167</v>
      </c>
      <c r="B1305">
        <v>625</v>
      </c>
      <c r="C1305" t="s">
        <v>8551</v>
      </c>
    </row>
    <row r="1306" spans="1:3" x14ac:dyDescent="0.25">
      <c r="A1306" t="s">
        <v>10167</v>
      </c>
      <c r="B1306">
        <v>630</v>
      </c>
      <c r="C1306" t="s">
        <v>8633</v>
      </c>
    </row>
    <row r="1307" spans="1:3" x14ac:dyDescent="0.25">
      <c r="A1307" t="s">
        <v>10167</v>
      </c>
      <c r="B1307">
        <v>637</v>
      </c>
      <c r="C1307" t="s">
        <v>8732</v>
      </c>
    </row>
    <row r="1308" spans="1:3" x14ac:dyDescent="0.25">
      <c r="A1308" t="s">
        <v>10167</v>
      </c>
      <c r="B1308">
        <v>645</v>
      </c>
      <c r="C1308" t="s">
        <v>8834</v>
      </c>
    </row>
    <row r="1309" spans="1:3" x14ac:dyDescent="0.25">
      <c r="A1309" t="s">
        <v>10167</v>
      </c>
      <c r="B1309">
        <v>685</v>
      </c>
      <c r="C1309" t="s">
        <v>8934</v>
      </c>
    </row>
    <row r="1310" spans="1:3" x14ac:dyDescent="0.25">
      <c r="A1310" t="s">
        <v>10167</v>
      </c>
      <c r="B1310">
        <v>690</v>
      </c>
      <c r="C1310" t="s">
        <v>9034</v>
      </c>
    </row>
    <row r="1311" spans="1:3" x14ac:dyDescent="0.25">
      <c r="A1311" t="s">
        <v>10167</v>
      </c>
      <c r="B1311">
        <v>695</v>
      </c>
      <c r="C1311" t="s">
        <v>9134</v>
      </c>
    </row>
    <row r="1312" spans="1:3" x14ac:dyDescent="0.25">
      <c r="A1312" t="s">
        <v>10167</v>
      </c>
      <c r="B1312">
        <v>700</v>
      </c>
      <c r="C1312" t="s">
        <v>9233</v>
      </c>
    </row>
    <row r="1313" spans="1:3" x14ac:dyDescent="0.25">
      <c r="A1313" t="s">
        <v>10167</v>
      </c>
      <c r="B1313">
        <v>745</v>
      </c>
      <c r="C1313" t="s">
        <v>9332</v>
      </c>
    </row>
    <row r="1314" spans="1:3" x14ac:dyDescent="0.25">
      <c r="A1314" t="s">
        <v>10167</v>
      </c>
      <c r="B1314">
        <v>750</v>
      </c>
      <c r="C1314" t="s">
        <v>9431</v>
      </c>
    </row>
    <row r="1315" spans="1:3" x14ac:dyDescent="0.25">
      <c r="A1315" t="s">
        <v>10167</v>
      </c>
      <c r="B1315">
        <v>795</v>
      </c>
      <c r="C1315" t="s">
        <v>9530</v>
      </c>
    </row>
    <row r="1316" spans="1:3" x14ac:dyDescent="0.25">
      <c r="A1316" t="s">
        <v>10167</v>
      </c>
      <c r="B1316">
        <v>850</v>
      </c>
      <c r="C1316" t="s">
        <v>9629</v>
      </c>
    </row>
    <row r="1317" spans="1:3" x14ac:dyDescent="0.25">
      <c r="A1317" t="s">
        <v>10167</v>
      </c>
      <c r="B1317" t="s">
        <v>1829</v>
      </c>
      <c r="C1317" t="s">
        <v>6305</v>
      </c>
    </row>
    <row r="1318" spans="1:3" x14ac:dyDescent="0.25">
      <c r="A1318" t="s">
        <v>10167</v>
      </c>
      <c r="B1318" t="s">
        <v>1833</v>
      </c>
      <c r="C1318" t="s">
        <v>6703</v>
      </c>
    </row>
    <row r="1319" spans="1:3" x14ac:dyDescent="0.25">
      <c r="A1319" t="s">
        <v>10167</v>
      </c>
      <c r="B1319" t="s">
        <v>1837</v>
      </c>
      <c r="C1319" t="s">
        <v>7173</v>
      </c>
    </row>
    <row r="1320" spans="1:3" x14ac:dyDescent="0.25">
      <c r="A1320" t="s">
        <v>10446</v>
      </c>
      <c r="B1320">
        <v>48</v>
      </c>
      <c r="C1320" t="s">
        <v>867</v>
      </c>
    </row>
    <row r="1321" spans="1:3" x14ac:dyDescent="0.25">
      <c r="A1321" t="s">
        <v>10446</v>
      </c>
      <c r="B1321" t="s">
        <v>1829</v>
      </c>
      <c r="C1321" t="s">
        <v>6308</v>
      </c>
    </row>
    <row r="1322" spans="1:3" x14ac:dyDescent="0.25">
      <c r="A1322" t="s">
        <v>10446</v>
      </c>
      <c r="B1322" t="s">
        <v>1833</v>
      </c>
      <c r="C1322" t="s">
        <v>6706</v>
      </c>
    </row>
    <row r="1323" spans="1:3" x14ac:dyDescent="0.25">
      <c r="A1323" t="s">
        <v>10446</v>
      </c>
      <c r="B1323" t="s">
        <v>1837</v>
      </c>
      <c r="C1323" t="s">
        <v>7176</v>
      </c>
    </row>
    <row r="1324" spans="1:3" x14ac:dyDescent="0.25">
      <c r="A1324" t="s">
        <v>10447</v>
      </c>
      <c r="B1324">
        <v>1</v>
      </c>
      <c r="C1324" t="s">
        <v>7678</v>
      </c>
    </row>
    <row r="1325" spans="1:3" x14ac:dyDescent="0.25">
      <c r="A1325" t="s">
        <v>10447</v>
      </c>
      <c r="B1325">
        <v>2</v>
      </c>
      <c r="C1325" t="s">
        <v>7793</v>
      </c>
    </row>
    <row r="1326" spans="1:3" x14ac:dyDescent="0.25">
      <c r="A1326" t="s">
        <v>10447</v>
      </c>
      <c r="B1326">
        <v>10</v>
      </c>
      <c r="C1326" t="s">
        <v>7892</v>
      </c>
    </row>
    <row r="1327" spans="1:3" x14ac:dyDescent="0.25">
      <c r="A1327" t="s">
        <v>10447</v>
      </c>
      <c r="B1327">
        <v>30</v>
      </c>
      <c r="C1327" t="s">
        <v>7991</v>
      </c>
    </row>
    <row r="1328" spans="1:3" x14ac:dyDescent="0.25">
      <c r="A1328" t="s">
        <v>10447</v>
      </c>
      <c r="B1328">
        <v>35</v>
      </c>
      <c r="C1328" t="s">
        <v>8090</v>
      </c>
    </row>
    <row r="1329" spans="1:3" x14ac:dyDescent="0.25">
      <c r="A1329" t="s">
        <v>10447</v>
      </c>
      <c r="B1329">
        <v>40</v>
      </c>
      <c r="C1329" t="s">
        <v>8189</v>
      </c>
    </row>
    <row r="1330" spans="1:3" x14ac:dyDescent="0.25">
      <c r="A1330" t="s">
        <v>10447</v>
      </c>
      <c r="B1330">
        <v>48</v>
      </c>
      <c r="C1330" t="s">
        <v>870</v>
      </c>
    </row>
    <row r="1331" spans="1:3" x14ac:dyDescent="0.25">
      <c r="A1331" t="s">
        <v>10447</v>
      </c>
      <c r="B1331">
        <v>200</v>
      </c>
      <c r="C1331" t="s">
        <v>8288</v>
      </c>
    </row>
    <row r="1332" spans="1:3" x14ac:dyDescent="0.25">
      <c r="A1332" t="s">
        <v>10447</v>
      </c>
      <c r="B1332">
        <v>610</v>
      </c>
      <c r="C1332" t="s">
        <v>8387</v>
      </c>
    </row>
    <row r="1333" spans="1:3" x14ac:dyDescent="0.25">
      <c r="A1333" t="s">
        <v>10447</v>
      </c>
      <c r="B1333">
        <v>620</v>
      </c>
      <c r="C1333" t="s">
        <v>8486</v>
      </c>
    </row>
    <row r="1334" spans="1:3" x14ac:dyDescent="0.25">
      <c r="A1334" t="s">
        <v>10447</v>
      </c>
      <c r="B1334">
        <v>625</v>
      </c>
      <c r="C1334" t="s">
        <v>8552</v>
      </c>
    </row>
    <row r="1335" spans="1:3" x14ac:dyDescent="0.25">
      <c r="A1335" t="s">
        <v>10447</v>
      </c>
      <c r="B1335">
        <v>630</v>
      </c>
      <c r="C1335" t="s">
        <v>8635</v>
      </c>
    </row>
    <row r="1336" spans="1:3" x14ac:dyDescent="0.25">
      <c r="A1336" t="s">
        <v>10447</v>
      </c>
      <c r="B1336">
        <v>637</v>
      </c>
      <c r="C1336" t="s">
        <v>8734</v>
      </c>
    </row>
    <row r="1337" spans="1:3" x14ac:dyDescent="0.25">
      <c r="A1337" t="s">
        <v>10447</v>
      </c>
      <c r="B1337">
        <v>645</v>
      </c>
      <c r="C1337" t="s">
        <v>8836</v>
      </c>
    </row>
    <row r="1338" spans="1:3" x14ac:dyDescent="0.25">
      <c r="A1338" t="s">
        <v>10447</v>
      </c>
      <c r="B1338">
        <v>685</v>
      </c>
      <c r="C1338" t="s">
        <v>8936</v>
      </c>
    </row>
    <row r="1339" spans="1:3" x14ac:dyDescent="0.25">
      <c r="A1339" t="s">
        <v>10447</v>
      </c>
      <c r="B1339">
        <v>690</v>
      </c>
      <c r="C1339" t="s">
        <v>9036</v>
      </c>
    </row>
    <row r="1340" spans="1:3" x14ac:dyDescent="0.25">
      <c r="A1340" t="s">
        <v>10447</v>
      </c>
      <c r="B1340">
        <v>695</v>
      </c>
      <c r="C1340" t="s">
        <v>9136</v>
      </c>
    </row>
    <row r="1341" spans="1:3" x14ac:dyDescent="0.25">
      <c r="A1341" t="s">
        <v>10447</v>
      </c>
      <c r="B1341">
        <v>700</v>
      </c>
      <c r="C1341" t="s">
        <v>9235</v>
      </c>
    </row>
    <row r="1342" spans="1:3" x14ac:dyDescent="0.25">
      <c r="A1342" t="s">
        <v>10447</v>
      </c>
      <c r="B1342">
        <v>745</v>
      </c>
      <c r="C1342" t="s">
        <v>9334</v>
      </c>
    </row>
    <row r="1343" spans="1:3" x14ac:dyDescent="0.25">
      <c r="A1343" t="s">
        <v>10447</v>
      </c>
      <c r="B1343">
        <v>750</v>
      </c>
      <c r="C1343" t="s">
        <v>9433</v>
      </c>
    </row>
    <row r="1344" spans="1:3" x14ac:dyDescent="0.25">
      <c r="A1344" t="s">
        <v>10447</v>
      </c>
      <c r="B1344">
        <v>795</v>
      </c>
      <c r="C1344" t="s">
        <v>9532</v>
      </c>
    </row>
    <row r="1345" spans="1:3" x14ac:dyDescent="0.25">
      <c r="A1345" t="s">
        <v>10447</v>
      </c>
      <c r="B1345">
        <v>850</v>
      </c>
      <c r="C1345" t="s">
        <v>9631</v>
      </c>
    </row>
    <row r="1346" spans="1:3" x14ac:dyDescent="0.25">
      <c r="A1346" t="s">
        <v>10447</v>
      </c>
      <c r="B1346" t="s">
        <v>1829</v>
      </c>
      <c r="C1346" t="s">
        <v>6311</v>
      </c>
    </row>
    <row r="1347" spans="1:3" x14ac:dyDescent="0.25">
      <c r="A1347" t="s">
        <v>10447</v>
      </c>
      <c r="B1347" t="s">
        <v>1833</v>
      </c>
      <c r="C1347" t="s">
        <v>6709</v>
      </c>
    </row>
    <row r="1348" spans="1:3" x14ac:dyDescent="0.25">
      <c r="A1348" t="s">
        <v>10447</v>
      </c>
      <c r="B1348" t="s">
        <v>1837</v>
      </c>
      <c r="C1348" t="s">
        <v>7179</v>
      </c>
    </row>
    <row r="1349" spans="1:3" x14ac:dyDescent="0.25">
      <c r="A1349" t="s">
        <v>10448</v>
      </c>
      <c r="B1349">
        <v>1</v>
      </c>
      <c r="C1349" t="s">
        <v>7681</v>
      </c>
    </row>
    <row r="1350" spans="1:3" x14ac:dyDescent="0.25">
      <c r="A1350" t="s">
        <v>10448</v>
      </c>
      <c r="B1350">
        <v>2</v>
      </c>
      <c r="C1350" t="s">
        <v>7795</v>
      </c>
    </row>
    <row r="1351" spans="1:3" x14ac:dyDescent="0.25">
      <c r="A1351" t="s">
        <v>10448</v>
      </c>
      <c r="B1351">
        <v>10</v>
      </c>
      <c r="C1351" t="s">
        <v>7894</v>
      </c>
    </row>
    <row r="1352" spans="1:3" x14ac:dyDescent="0.25">
      <c r="A1352" t="s">
        <v>10448</v>
      </c>
      <c r="B1352">
        <v>30</v>
      </c>
      <c r="C1352" t="s">
        <v>7993</v>
      </c>
    </row>
    <row r="1353" spans="1:3" x14ac:dyDescent="0.25">
      <c r="A1353" t="s">
        <v>10448</v>
      </c>
      <c r="B1353">
        <v>35</v>
      </c>
      <c r="C1353" t="s">
        <v>8092</v>
      </c>
    </row>
    <row r="1354" spans="1:3" x14ac:dyDescent="0.25">
      <c r="A1354" t="s">
        <v>10448</v>
      </c>
      <c r="B1354">
        <v>40</v>
      </c>
      <c r="C1354" t="s">
        <v>8191</v>
      </c>
    </row>
    <row r="1355" spans="1:3" x14ac:dyDescent="0.25">
      <c r="A1355" t="s">
        <v>10448</v>
      </c>
      <c r="B1355">
        <v>48</v>
      </c>
      <c r="C1355" t="s">
        <v>873</v>
      </c>
    </row>
    <row r="1356" spans="1:3" x14ac:dyDescent="0.25">
      <c r="A1356" t="s">
        <v>10448</v>
      </c>
      <c r="B1356">
        <v>200</v>
      </c>
      <c r="C1356" t="s">
        <v>8290</v>
      </c>
    </row>
    <row r="1357" spans="1:3" x14ac:dyDescent="0.25">
      <c r="A1357" t="s">
        <v>10448</v>
      </c>
      <c r="B1357">
        <v>610</v>
      </c>
      <c r="C1357" t="s">
        <v>8389</v>
      </c>
    </row>
    <row r="1358" spans="1:3" x14ac:dyDescent="0.25">
      <c r="A1358" t="s">
        <v>10448</v>
      </c>
      <c r="B1358">
        <v>620</v>
      </c>
      <c r="C1358" t="s">
        <v>8488</v>
      </c>
    </row>
    <row r="1359" spans="1:3" x14ac:dyDescent="0.25">
      <c r="A1359" t="s">
        <v>10448</v>
      </c>
      <c r="B1359">
        <v>625</v>
      </c>
      <c r="C1359" t="s">
        <v>8553</v>
      </c>
    </row>
    <row r="1360" spans="1:3" x14ac:dyDescent="0.25">
      <c r="A1360" t="s">
        <v>10448</v>
      </c>
      <c r="B1360">
        <v>630</v>
      </c>
      <c r="C1360" t="s">
        <v>8637</v>
      </c>
    </row>
    <row r="1361" spans="1:3" x14ac:dyDescent="0.25">
      <c r="A1361" t="s">
        <v>10448</v>
      </c>
      <c r="B1361">
        <v>637</v>
      </c>
      <c r="C1361" t="s">
        <v>8736</v>
      </c>
    </row>
    <row r="1362" spans="1:3" x14ac:dyDescent="0.25">
      <c r="A1362" t="s">
        <v>10448</v>
      </c>
      <c r="B1362">
        <v>645</v>
      </c>
      <c r="C1362" t="s">
        <v>8838</v>
      </c>
    </row>
    <row r="1363" spans="1:3" x14ac:dyDescent="0.25">
      <c r="A1363" t="s">
        <v>10448</v>
      </c>
      <c r="B1363">
        <v>685</v>
      </c>
      <c r="C1363" t="s">
        <v>8938</v>
      </c>
    </row>
    <row r="1364" spans="1:3" x14ac:dyDescent="0.25">
      <c r="A1364" t="s">
        <v>10448</v>
      </c>
      <c r="B1364">
        <v>690</v>
      </c>
      <c r="C1364" t="s">
        <v>9038</v>
      </c>
    </row>
    <row r="1365" spans="1:3" x14ac:dyDescent="0.25">
      <c r="A1365" t="s">
        <v>10448</v>
      </c>
      <c r="B1365">
        <v>695</v>
      </c>
      <c r="C1365" t="s">
        <v>9138</v>
      </c>
    </row>
    <row r="1366" spans="1:3" x14ac:dyDescent="0.25">
      <c r="A1366" t="s">
        <v>10448</v>
      </c>
      <c r="B1366">
        <v>700</v>
      </c>
      <c r="C1366" t="s">
        <v>9237</v>
      </c>
    </row>
    <row r="1367" spans="1:3" x14ac:dyDescent="0.25">
      <c r="A1367" t="s">
        <v>10448</v>
      </c>
      <c r="B1367">
        <v>745</v>
      </c>
      <c r="C1367" t="s">
        <v>9336</v>
      </c>
    </row>
    <row r="1368" spans="1:3" x14ac:dyDescent="0.25">
      <c r="A1368" t="s">
        <v>10448</v>
      </c>
      <c r="B1368">
        <v>750</v>
      </c>
      <c r="C1368" t="s">
        <v>9435</v>
      </c>
    </row>
    <row r="1369" spans="1:3" x14ac:dyDescent="0.25">
      <c r="A1369" t="s">
        <v>10448</v>
      </c>
      <c r="B1369">
        <v>795</v>
      </c>
      <c r="C1369" t="s">
        <v>9534</v>
      </c>
    </row>
    <row r="1370" spans="1:3" x14ac:dyDescent="0.25">
      <c r="A1370" t="s">
        <v>10448</v>
      </c>
      <c r="B1370">
        <v>850</v>
      </c>
      <c r="C1370" t="s">
        <v>9633</v>
      </c>
    </row>
    <row r="1371" spans="1:3" x14ac:dyDescent="0.25">
      <c r="A1371" t="s">
        <v>10448</v>
      </c>
      <c r="B1371" t="s">
        <v>2202</v>
      </c>
      <c r="C1371" t="s">
        <v>2204</v>
      </c>
    </row>
    <row r="1372" spans="1:3" x14ac:dyDescent="0.25">
      <c r="A1372" t="s">
        <v>10448</v>
      </c>
      <c r="B1372" t="s">
        <v>1829</v>
      </c>
      <c r="C1372" t="s">
        <v>6314</v>
      </c>
    </row>
    <row r="1373" spans="1:3" x14ac:dyDescent="0.25">
      <c r="A1373" t="s">
        <v>10448</v>
      </c>
      <c r="B1373" t="s">
        <v>1833</v>
      </c>
      <c r="C1373" t="s">
        <v>6712</v>
      </c>
    </row>
    <row r="1374" spans="1:3" x14ac:dyDescent="0.25">
      <c r="A1374" t="s">
        <v>10448</v>
      </c>
      <c r="B1374" t="s">
        <v>1837</v>
      </c>
      <c r="C1374" t="s">
        <v>7182</v>
      </c>
    </row>
    <row r="1375" spans="1:3" x14ac:dyDescent="0.25">
      <c r="A1375" t="s">
        <v>10449</v>
      </c>
      <c r="B1375" t="s">
        <v>1829</v>
      </c>
      <c r="C1375" t="s">
        <v>6317</v>
      </c>
    </row>
    <row r="1376" spans="1:3" x14ac:dyDescent="0.25">
      <c r="A1376" t="s">
        <v>10449</v>
      </c>
      <c r="B1376" t="s">
        <v>1833</v>
      </c>
      <c r="C1376" t="s">
        <v>6715</v>
      </c>
    </row>
    <row r="1377" spans="1:3" x14ac:dyDescent="0.25">
      <c r="A1377" t="s">
        <v>10449</v>
      </c>
      <c r="B1377" t="s">
        <v>1837</v>
      </c>
      <c r="C1377" t="s">
        <v>7185</v>
      </c>
    </row>
    <row r="1378" spans="1:3" x14ac:dyDescent="0.25">
      <c r="A1378" t="s">
        <v>10450</v>
      </c>
      <c r="B1378">
        <v>1</v>
      </c>
      <c r="C1378" t="s">
        <v>7684</v>
      </c>
    </row>
    <row r="1379" spans="1:3" x14ac:dyDescent="0.25">
      <c r="A1379" t="s">
        <v>10450</v>
      </c>
      <c r="B1379">
        <v>2</v>
      </c>
      <c r="C1379" t="s">
        <v>7797</v>
      </c>
    </row>
    <row r="1380" spans="1:3" x14ac:dyDescent="0.25">
      <c r="A1380" t="s">
        <v>10450</v>
      </c>
      <c r="B1380">
        <v>10</v>
      </c>
      <c r="C1380" t="s">
        <v>7896</v>
      </c>
    </row>
    <row r="1381" spans="1:3" x14ac:dyDescent="0.25">
      <c r="A1381" t="s">
        <v>10450</v>
      </c>
      <c r="B1381">
        <v>30</v>
      </c>
      <c r="C1381" t="s">
        <v>7995</v>
      </c>
    </row>
    <row r="1382" spans="1:3" x14ac:dyDescent="0.25">
      <c r="A1382" t="s">
        <v>10450</v>
      </c>
      <c r="B1382">
        <v>35</v>
      </c>
      <c r="C1382" t="s">
        <v>8094</v>
      </c>
    </row>
    <row r="1383" spans="1:3" x14ac:dyDescent="0.25">
      <c r="A1383" t="s">
        <v>10450</v>
      </c>
      <c r="B1383">
        <v>40</v>
      </c>
      <c r="C1383" t="s">
        <v>8193</v>
      </c>
    </row>
    <row r="1384" spans="1:3" x14ac:dyDescent="0.25">
      <c r="A1384" t="s">
        <v>10450</v>
      </c>
      <c r="B1384">
        <v>48</v>
      </c>
      <c r="C1384" t="s">
        <v>876</v>
      </c>
    </row>
    <row r="1385" spans="1:3" x14ac:dyDescent="0.25">
      <c r="A1385" t="s">
        <v>10450</v>
      </c>
      <c r="B1385">
        <v>200</v>
      </c>
      <c r="C1385" t="s">
        <v>8292</v>
      </c>
    </row>
    <row r="1386" spans="1:3" x14ac:dyDescent="0.25">
      <c r="A1386" t="s">
        <v>10450</v>
      </c>
      <c r="B1386">
        <v>610</v>
      </c>
      <c r="C1386" t="s">
        <v>8391</v>
      </c>
    </row>
    <row r="1387" spans="1:3" x14ac:dyDescent="0.25">
      <c r="A1387" t="s">
        <v>10450</v>
      </c>
      <c r="B1387">
        <v>620</v>
      </c>
      <c r="C1387" t="s">
        <v>8490</v>
      </c>
    </row>
    <row r="1388" spans="1:3" x14ac:dyDescent="0.25">
      <c r="A1388" t="s">
        <v>10450</v>
      </c>
      <c r="B1388">
        <v>625</v>
      </c>
      <c r="C1388" t="s">
        <v>8554</v>
      </c>
    </row>
    <row r="1389" spans="1:3" x14ac:dyDescent="0.25">
      <c r="A1389" t="s">
        <v>10450</v>
      </c>
      <c r="B1389">
        <v>630</v>
      </c>
      <c r="C1389" t="s">
        <v>8639</v>
      </c>
    </row>
    <row r="1390" spans="1:3" x14ac:dyDescent="0.25">
      <c r="A1390" t="s">
        <v>10450</v>
      </c>
      <c r="B1390">
        <v>637</v>
      </c>
      <c r="C1390" t="s">
        <v>8738</v>
      </c>
    </row>
    <row r="1391" spans="1:3" x14ac:dyDescent="0.25">
      <c r="A1391" t="s">
        <v>10450</v>
      </c>
      <c r="B1391">
        <v>645</v>
      </c>
      <c r="C1391" t="s">
        <v>8840</v>
      </c>
    </row>
    <row r="1392" spans="1:3" x14ac:dyDescent="0.25">
      <c r="A1392" t="s">
        <v>10450</v>
      </c>
      <c r="B1392">
        <v>685</v>
      </c>
      <c r="C1392" t="s">
        <v>8940</v>
      </c>
    </row>
    <row r="1393" spans="1:3" x14ac:dyDescent="0.25">
      <c r="A1393" t="s">
        <v>10450</v>
      </c>
      <c r="B1393">
        <v>690</v>
      </c>
      <c r="C1393" t="s">
        <v>9040</v>
      </c>
    </row>
    <row r="1394" spans="1:3" x14ac:dyDescent="0.25">
      <c r="A1394" t="s">
        <v>10450</v>
      </c>
      <c r="B1394">
        <v>695</v>
      </c>
      <c r="C1394" t="s">
        <v>9140</v>
      </c>
    </row>
    <row r="1395" spans="1:3" x14ac:dyDescent="0.25">
      <c r="A1395" t="s">
        <v>10450</v>
      </c>
      <c r="B1395">
        <v>700</v>
      </c>
      <c r="C1395" t="s">
        <v>9239</v>
      </c>
    </row>
    <row r="1396" spans="1:3" x14ac:dyDescent="0.25">
      <c r="A1396" t="s">
        <v>10450</v>
      </c>
      <c r="B1396">
        <v>745</v>
      </c>
      <c r="C1396" t="s">
        <v>9338</v>
      </c>
    </row>
    <row r="1397" spans="1:3" x14ac:dyDescent="0.25">
      <c r="A1397" t="s">
        <v>10450</v>
      </c>
      <c r="B1397">
        <v>750</v>
      </c>
      <c r="C1397" t="s">
        <v>9437</v>
      </c>
    </row>
    <row r="1398" spans="1:3" x14ac:dyDescent="0.25">
      <c r="A1398" t="s">
        <v>10450</v>
      </c>
      <c r="B1398">
        <v>795</v>
      </c>
      <c r="C1398" t="s">
        <v>9536</v>
      </c>
    </row>
    <row r="1399" spans="1:3" x14ac:dyDescent="0.25">
      <c r="A1399" t="s">
        <v>10450</v>
      </c>
      <c r="B1399">
        <v>850</v>
      </c>
      <c r="C1399" t="s">
        <v>9635</v>
      </c>
    </row>
    <row r="1400" spans="1:3" x14ac:dyDescent="0.25">
      <c r="A1400" t="s">
        <v>10450</v>
      </c>
      <c r="B1400" t="s">
        <v>1829</v>
      </c>
      <c r="C1400" t="s">
        <v>6320</v>
      </c>
    </row>
    <row r="1401" spans="1:3" x14ac:dyDescent="0.25">
      <c r="A1401" t="s">
        <v>10450</v>
      </c>
      <c r="B1401" t="s">
        <v>1833</v>
      </c>
      <c r="C1401" t="s">
        <v>6718</v>
      </c>
    </row>
    <row r="1402" spans="1:3" x14ac:dyDescent="0.25">
      <c r="A1402" t="s">
        <v>10450</v>
      </c>
      <c r="B1402" t="s">
        <v>1837</v>
      </c>
      <c r="C1402" t="s">
        <v>7188</v>
      </c>
    </row>
    <row r="1403" spans="1:3" x14ac:dyDescent="0.25">
      <c r="A1403" t="s">
        <v>10451</v>
      </c>
      <c r="B1403">
        <v>48</v>
      </c>
      <c r="C1403" t="s">
        <v>879</v>
      </c>
    </row>
    <row r="1404" spans="1:3" x14ac:dyDescent="0.25">
      <c r="A1404" t="s">
        <v>10451</v>
      </c>
      <c r="B1404" t="s">
        <v>1829</v>
      </c>
      <c r="C1404" t="s">
        <v>6323</v>
      </c>
    </row>
    <row r="1405" spans="1:3" x14ac:dyDescent="0.25">
      <c r="A1405" t="s">
        <v>10451</v>
      </c>
      <c r="B1405" t="s">
        <v>1833</v>
      </c>
      <c r="C1405" t="s">
        <v>6721</v>
      </c>
    </row>
    <row r="1406" spans="1:3" x14ac:dyDescent="0.25">
      <c r="A1406" t="s">
        <v>10451</v>
      </c>
      <c r="B1406" t="s">
        <v>1837</v>
      </c>
      <c r="C1406" t="s">
        <v>7191</v>
      </c>
    </row>
    <row r="1407" spans="1:3" x14ac:dyDescent="0.25">
      <c r="A1407" t="s">
        <v>10452</v>
      </c>
      <c r="B1407">
        <v>48</v>
      </c>
      <c r="C1407" t="s">
        <v>881</v>
      </c>
    </row>
    <row r="1408" spans="1:3" x14ac:dyDescent="0.25">
      <c r="A1408" t="s">
        <v>10452</v>
      </c>
      <c r="B1408" t="s">
        <v>1829</v>
      </c>
      <c r="C1408" t="s">
        <v>6326</v>
      </c>
    </row>
    <row r="1409" spans="1:3" x14ac:dyDescent="0.25">
      <c r="A1409" t="s">
        <v>10452</v>
      </c>
      <c r="B1409" t="s">
        <v>1833</v>
      </c>
      <c r="C1409" t="s">
        <v>6724</v>
      </c>
    </row>
    <row r="1410" spans="1:3" x14ac:dyDescent="0.25">
      <c r="A1410" t="s">
        <v>10452</v>
      </c>
      <c r="B1410" t="s">
        <v>1837</v>
      </c>
      <c r="C1410" t="s">
        <v>7193</v>
      </c>
    </row>
    <row r="1411" spans="1:3" x14ac:dyDescent="0.25">
      <c r="A1411" t="s">
        <v>10453</v>
      </c>
      <c r="B1411">
        <v>48</v>
      </c>
      <c r="C1411" t="s">
        <v>884</v>
      </c>
    </row>
    <row r="1412" spans="1:3" x14ac:dyDescent="0.25">
      <c r="A1412" t="s">
        <v>10453</v>
      </c>
      <c r="B1412" t="s">
        <v>1829</v>
      </c>
      <c r="C1412" t="s">
        <v>6329</v>
      </c>
    </row>
    <row r="1413" spans="1:3" x14ac:dyDescent="0.25">
      <c r="A1413" t="s">
        <v>10453</v>
      </c>
      <c r="B1413" t="s">
        <v>1833</v>
      </c>
      <c r="C1413" t="s">
        <v>6727</v>
      </c>
    </row>
    <row r="1414" spans="1:3" x14ac:dyDescent="0.25">
      <c r="A1414" t="s">
        <v>10453</v>
      </c>
      <c r="B1414" t="s">
        <v>1837</v>
      </c>
      <c r="C1414" t="s">
        <v>7196</v>
      </c>
    </row>
    <row r="1415" spans="1:3" x14ac:dyDescent="0.25">
      <c r="A1415" t="s">
        <v>10454</v>
      </c>
      <c r="B1415">
        <v>1</v>
      </c>
      <c r="C1415" t="s">
        <v>7687</v>
      </c>
    </row>
    <row r="1416" spans="1:3" x14ac:dyDescent="0.25">
      <c r="A1416" t="s">
        <v>10454</v>
      </c>
      <c r="B1416">
        <v>2</v>
      </c>
      <c r="C1416" t="s">
        <v>7799</v>
      </c>
    </row>
    <row r="1417" spans="1:3" x14ac:dyDescent="0.25">
      <c r="A1417" t="s">
        <v>10454</v>
      </c>
      <c r="B1417">
        <v>10</v>
      </c>
      <c r="C1417" t="s">
        <v>7898</v>
      </c>
    </row>
    <row r="1418" spans="1:3" x14ac:dyDescent="0.25">
      <c r="A1418" t="s">
        <v>10454</v>
      </c>
      <c r="B1418">
        <v>30</v>
      </c>
      <c r="C1418" t="s">
        <v>7997</v>
      </c>
    </row>
    <row r="1419" spans="1:3" x14ac:dyDescent="0.25">
      <c r="A1419" t="s">
        <v>10454</v>
      </c>
      <c r="B1419">
        <v>35</v>
      </c>
      <c r="C1419" t="s">
        <v>8096</v>
      </c>
    </row>
    <row r="1420" spans="1:3" x14ac:dyDescent="0.25">
      <c r="A1420" t="s">
        <v>10454</v>
      </c>
      <c r="B1420">
        <v>40</v>
      </c>
      <c r="C1420" t="s">
        <v>8195</v>
      </c>
    </row>
    <row r="1421" spans="1:3" x14ac:dyDescent="0.25">
      <c r="A1421" t="s">
        <v>10454</v>
      </c>
      <c r="B1421">
        <v>48</v>
      </c>
      <c r="C1421" t="s">
        <v>887</v>
      </c>
    </row>
    <row r="1422" spans="1:3" x14ac:dyDescent="0.25">
      <c r="A1422" t="s">
        <v>10454</v>
      </c>
      <c r="B1422">
        <v>200</v>
      </c>
      <c r="C1422" t="s">
        <v>8294</v>
      </c>
    </row>
    <row r="1423" spans="1:3" x14ac:dyDescent="0.25">
      <c r="A1423" t="s">
        <v>10454</v>
      </c>
      <c r="B1423">
        <v>610</v>
      </c>
      <c r="C1423" t="s">
        <v>8393</v>
      </c>
    </row>
    <row r="1424" spans="1:3" x14ac:dyDescent="0.25">
      <c r="A1424" t="s">
        <v>10454</v>
      </c>
      <c r="B1424">
        <v>620</v>
      </c>
      <c r="C1424" t="s">
        <v>8492</v>
      </c>
    </row>
    <row r="1425" spans="1:3" x14ac:dyDescent="0.25">
      <c r="A1425" t="s">
        <v>10454</v>
      </c>
      <c r="B1425">
        <v>625</v>
      </c>
      <c r="C1425" t="s">
        <v>8555</v>
      </c>
    </row>
    <row r="1426" spans="1:3" x14ac:dyDescent="0.25">
      <c r="A1426" t="s">
        <v>10454</v>
      </c>
      <c r="B1426">
        <v>630</v>
      </c>
      <c r="C1426" t="s">
        <v>8641</v>
      </c>
    </row>
    <row r="1427" spans="1:3" x14ac:dyDescent="0.25">
      <c r="A1427" t="s">
        <v>10454</v>
      </c>
      <c r="B1427">
        <v>637</v>
      </c>
      <c r="C1427" t="s">
        <v>8740</v>
      </c>
    </row>
    <row r="1428" spans="1:3" x14ac:dyDescent="0.25">
      <c r="A1428" t="s">
        <v>10454</v>
      </c>
      <c r="B1428">
        <v>645</v>
      </c>
      <c r="C1428" t="s">
        <v>8842</v>
      </c>
    </row>
    <row r="1429" spans="1:3" x14ac:dyDescent="0.25">
      <c r="A1429" t="s">
        <v>10454</v>
      </c>
      <c r="B1429">
        <v>685</v>
      </c>
      <c r="C1429" t="s">
        <v>8942</v>
      </c>
    </row>
    <row r="1430" spans="1:3" x14ac:dyDescent="0.25">
      <c r="A1430" t="s">
        <v>10454</v>
      </c>
      <c r="B1430">
        <v>690</v>
      </c>
      <c r="C1430" t="s">
        <v>9042</v>
      </c>
    </row>
    <row r="1431" spans="1:3" x14ac:dyDescent="0.25">
      <c r="A1431" t="s">
        <v>10454</v>
      </c>
      <c r="B1431">
        <v>695</v>
      </c>
      <c r="C1431" t="s">
        <v>9142</v>
      </c>
    </row>
    <row r="1432" spans="1:3" x14ac:dyDescent="0.25">
      <c r="A1432" t="s">
        <v>10454</v>
      </c>
      <c r="B1432">
        <v>700</v>
      </c>
      <c r="C1432" t="s">
        <v>9241</v>
      </c>
    </row>
    <row r="1433" spans="1:3" x14ac:dyDescent="0.25">
      <c r="A1433" t="s">
        <v>10454</v>
      </c>
      <c r="B1433">
        <v>745</v>
      </c>
      <c r="C1433" t="s">
        <v>9340</v>
      </c>
    </row>
    <row r="1434" spans="1:3" x14ac:dyDescent="0.25">
      <c r="A1434" t="s">
        <v>10454</v>
      </c>
      <c r="B1434">
        <v>750</v>
      </c>
      <c r="C1434" t="s">
        <v>9439</v>
      </c>
    </row>
    <row r="1435" spans="1:3" x14ac:dyDescent="0.25">
      <c r="A1435" t="s">
        <v>10454</v>
      </c>
      <c r="B1435">
        <v>795</v>
      </c>
      <c r="C1435" t="s">
        <v>9538</v>
      </c>
    </row>
    <row r="1436" spans="1:3" x14ac:dyDescent="0.25">
      <c r="A1436" t="s">
        <v>10454</v>
      </c>
      <c r="B1436">
        <v>850</v>
      </c>
      <c r="C1436" t="s">
        <v>9637</v>
      </c>
    </row>
    <row r="1437" spans="1:3" x14ac:dyDescent="0.25">
      <c r="A1437" t="s">
        <v>10454</v>
      </c>
      <c r="B1437" t="s">
        <v>1829</v>
      </c>
      <c r="C1437" t="s">
        <v>6332</v>
      </c>
    </row>
    <row r="1438" spans="1:3" x14ac:dyDescent="0.25">
      <c r="A1438" t="s">
        <v>10454</v>
      </c>
      <c r="B1438" t="s">
        <v>1833</v>
      </c>
      <c r="C1438" t="s">
        <v>6730</v>
      </c>
    </row>
    <row r="1439" spans="1:3" x14ac:dyDescent="0.25">
      <c r="A1439" t="s">
        <v>10454</v>
      </c>
      <c r="B1439" t="s">
        <v>1837</v>
      </c>
      <c r="C1439" t="s">
        <v>7199</v>
      </c>
    </row>
    <row r="1440" spans="1:3" x14ac:dyDescent="0.25">
      <c r="A1440" t="s">
        <v>10455</v>
      </c>
      <c r="B1440">
        <v>48</v>
      </c>
      <c r="C1440" t="s">
        <v>890</v>
      </c>
    </row>
    <row r="1441" spans="1:3" x14ac:dyDescent="0.25">
      <c r="A1441" t="s">
        <v>10455</v>
      </c>
      <c r="B1441" t="s">
        <v>2258</v>
      </c>
      <c r="C1441" t="s">
        <v>2276</v>
      </c>
    </row>
    <row r="1442" spans="1:3" x14ac:dyDescent="0.25">
      <c r="A1442" t="s">
        <v>10455</v>
      </c>
      <c r="B1442" t="s">
        <v>1829</v>
      </c>
      <c r="C1442" t="s">
        <v>6335</v>
      </c>
    </row>
    <row r="1443" spans="1:3" x14ac:dyDescent="0.25">
      <c r="A1443" t="s">
        <v>10455</v>
      </c>
      <c r="B1443" t="s">
        <v>1833</v>
      </c>
      <c r="C1443" t="s">
        <v>6733</v>
      </c>
    </row>
    <row r="1444" spans="1:3" x14ac:dyDescent="0.25">
      <c r="A1444" t="s">
        <v>10455</v>
      </c>
      <c r="B1444" t="s">
        <v>1837</v>
      </c>
      <c r="C1444" t="s">
        <v>7201</v>
      </c>
    </row>
    <row r="1445" spans="1:3" x14ac:dyDescent="0.25">
      <c r="A1445" t="s">
        <v>10168</v>
      </c>
      <c r="B1445">
        <v>48</v>
      </c>
      <c r="C1445" t="s">
        <v>893</v>
      </c>
    </row>
    <row r="1446" spans="1:3" x14ac:dyDescent="0.25">
      <c r="A1446" t="s">
        <v>10168</v>
      </c>
      <c r="B1446" t="s">
        <v>1829</v>
      </c>
      <c r="C1446" t="s">
        <v>6338</v>
      </c>
    </row>
    <row r="1447" spans="1:3" x14ac:dyDescent="0.25">
      <c r="A1447" t="s">
        <v>10168</v>
      </c>
      <c r="B1447" t="s">
        <v>1833</v>
      </c>
      <c r="C1447" t="s">
        <v>6736</v>
      </c>
    </row>
    <row r="1448" spans="1:3" x14ac:dyDescent="0.25">
      <c r="A1448" t="s">
        <v>10168</v>
      </c>
      <c r="B1448" t="s">
        <v>1837</v>
      </c>
      <c r="C1448" t="s">
        <v>7203</v>
      </c>
    </row>
    <row r="1449" spans="1:3" x14ac:dyDescent="0.25">
      <c r="A1449" t="s">
        <v>10456</v>
      </c>
      <c r="B1449" t="s">
        <v>1829</v>
      </c>
      <c r="C1449" t="s">
        <v>6341</v>
      </c>
    </row>
    <row r="1450" spans="1:3" x14ac:dyDescent="0.25">
      <c r="A1450" t="s">
        <v>10456</v>
      </c>
      <c r="B1450" t="s">
        <v>1833</v>
      </c>
      <c r="C1450" t="s">
        <v>6739</v>
      </c>
    </row>
    <row r="1451" spans="1:3" x14ac:dyDescent="0.25">
      <c r="A1451" t="s">
        <v>10456</v>
      </c>
      <c r="B1451" t="s">
        <v>1837</v>
      </c>
      <c r="C1451" t="s">
        <v>7206</v>
      </c>
    </row>
    <row r="1452" spans="1:3" x14ac:dyDescent="0.25">
      <c r="A1452" t="s">
        <v>10457</v>
      </c>
      <c r="B1452">
        <v>1</v>
      </c>
      <c r="C1452" t="s">
        <v>7690</v>
      </c>
    </row>
    <row r="1453" spans="1:3" x14ac:dyDescent="0.25">
      <c r="A1453" t="s">
        <v>10457</v>
      </c>
      <c r="B1453">
        <v>2</v>
      </c>
      <c r="C1453" t="s">
        <v>7801</v>
      </c>
    </row>
    <row r="1454" spans="1:3" x14ac:dyDescent="0.25">
      <c r="A1454" t="s">
        <v>10457</v>
      </c>
      <c r="B1454">
        <v>10</v>
      </c>
      <c r="C1454" t="s">
        <v>7900</v>
      </c>
    </row>
    <row r="1455" spans="1:3" x14ac:dyDescent="0.25">
      <c r="A1455" t="s">
        <v>10457</v>
      </c>
      <c r="B1455">
        <v>30</v>
      </c>
      <c r="C1455" t="s">
        <v>7999</v>
      </c>
    </row>
    <row r="1456" spans="1:3" x14ac:dyDescent="0.25">
      <c r="A1456" t="s">
        <v>10457</v>
      </c>
      <c r="B1456">
        <v>35</v>
      </c>
      <c r="C1456" t="s">
        <v>8098</v>
      </c>
    </row>
    <row r="1457" spans="1:3" x14ac:dyDescent="0.25">
      <c r="A1457" t="s">
        <v>10457</v>
      </c>
      <c r="B1457">
        <v>40</v>
      </c>
      <c r="C1457" t="s">
        <v>8197</v>
      </c>
    </row>
    <row r="1458" spans="1:3" x14ac:dyDescent="0.25">
      <c r="A1458" t="s">
        <v>10457</v>
      </c>
      <c r="B1458">
        <v>48</v>
      </c>
      <c r="C1458" t="s">
        <v>896</v>
      </c>
    </row>
    <row r="1459" spans="1:3" x14ac:dyDescent="0.25">
      <c r="A1459" t="s">
        <v>10457</v>
      </c>
      <c r="B1459">
        <v>200</v>
      </c>
      <c r="C1459" t="s">
        <v>8296</v>
      </c>
    </row>
    <row r="1460" spans="1:3" x14ac:dyDescent="0.25">
      <c r="A1460" t="s">
        <v>10457</v>
      </c>
      <c r="B1460">
        <v>610</v>
      </c>
      <c r="C1460" t="s">
        <v>8395</v>
      </c>
    </row>
    <row r="1461" spans="1:3" x14ac:dyDescent="0.25">
      <c r="A1461" t="s">
        <v>10457</v>
      </c>
      <c r="B1461">
        <v>620</v>
      </c>
      <c r="C1461" t="s">
        <v>8494</v>
      </c>
    </row>
    <row r="1462" spans="1:3" x14ac:dyDescent="0.25">
      <c r="A1462" t="s">
        <v>10457</v>
      </c>
      <c r="B1462">
        <v>625</v>
      </c>
      <c r="C1462" t="s">
        <v>8556</v>
      </c>
    </row>
    <row r="1463" spans="1:3" x14ac:dyDescent="0.25">
      <c r="A1463" t="s">
        <v>10457</v>
      </c>
      <c r="B1463">
        <v>630</v>
      </c>
      <c r="C1463" t="s">
        <v>8643</v>
      </c>
    </row>
    <row r="1464" spans="1:3" x14ac:dyDescent="0.25">
      <c r="A1464" t="s">
        <v>10457</v>
      </c>
      <c r="B1464">
        <v>637</v>
      </c>
      <c r="C1464" t="s">
        <v>8742</v>
      </c>
    </row>
    <row r="1465" spans="1:3" x14ac:dyDescent="0.25">
      <c r="A1465" t="s">
        <v>10457</v>
      </c>
      <c r="B1465">
        <v>645</v>
      </c>
      <c r="C1465" t="s">
        <v>8844</v>
      </c>
    </row>
    <row r="1466" spans="1:3" x14ac:dyDescent="0.25">
      <c r="A1466" t="s">
        <v>10457</v>
      </c>
      <c r="B1466">
        <v>685</v>
      </c>
      <c r="C1466" t="s">
        <v>8944</v>
      </c>
    </row>
    <row r="1467" spans="1:3" x14ac:dyDescent="0.25">
      <c r="A1467" t="s">
        <v>10457</v>
      </c>
      <c r="B1467">
        <v>690</v>
      </c>
      <c r="C1467" t="s">
        <v>9044</v>
      </c>
    </row>
    <row r="1468" spans="1:3" x14ac:dyDescent="0.25">
      <c r="A1468" t="s">
        <v>10457</v>
      </c>
      <c r="B1468">
        <v>695</v>
      </c>
      <c r="C1468" t="s">
        <v>9144</v>
      </c>
    </row>
    <row r="1469" spans="1:3" x14ac:dyDescent="0.25">
      <c r="A1469" t="s">
        <v>10457</v>
      </c>
      <c r="B1469">
        <v>700</v>
      </c>
      <c r="C1469" t="s">
        <v>9243</v>
      </c>
    </row>
    <row r="1470" spans="1:3" x14ac:dyDescent="0.25">
      <c r="A1470" t="s">
        <v>10457</v>
      </c>
      <c r="B1470">
        <v>745</v>
      </c>
      <c r="C1470" t="s">
        <v>9342</v>
      </c>
    </row>
    <row r="1471" spans="1:3" x14ac:dyDescent="0.25">
      <c r="A1471" t="s">
        <v>10457</v>
      </c>
      <c r="B1471">
        <v>750</v>
      </c>
      <c r="C1471" t="s">
        <v>9441</v>
      </c>
    </row>
    <row r="1472" spans="1:3" x14ac:dyDescent="0.25">
      <c r="A1472" t="s">
        <v>10457</v>
      </c>
      <c r="B1472">
        <v>795</v>
      </c>
      <c r="C1472" t="s">
        <v>9540</v>
      </c>
    </row>
    <row r="1473" spans="1:3" x14ac:dyDescent="0.25">
      <c r="A1473" t="s">
        <v>10457</v>
      </c>
      <c r="B1473">
        <v>850</v>
      </c>
      <c r="C1473" t="s">
        <v>9639</v>
      </c>
    </row>
    <row r="1474" spans="1:3" x14ac:dyDescent="0.25">
      <c r="A1474" t="s">
        <v>10457</v>
      </c>
      <c r="B1474" t="s">
        <v>1829</v>
      </c>
      <c r="C1474" t="s">
        <v>6344</v>
      </c>
    </row>
    <row r="1475" spans="1:3" x14ac:dyDescent="0.25">
      <c r="A1475" t="s">
        <v>10457</v>
      </c>
      <c r="B1475" t="s">
        <v>1833</v>
      </c>
      <c r="C1475" t="s">
        <v>6742</v>
      </c>
    </row>
    <row r="1476" spans="1:3" x14ac:dyDescent="0.25">
      <c r="A1476" t="s">
        <v>10457</v>
      </c>
      <c r="B1476" t="s">
        <v>1837</v>
      </c>
      <c r="C1476" t="s">
        <v>7209</v>
      </c>
    </row>
    <row r="1477" spans="1:3" x14ac:dyDescent="0.25">
      <c r="A1477" t="s">
        <v>10458</v>
      </c>
      <c r="B1477">
        <v>1</v>
      </c>
      <c r="C1477" t="s">
        <v>7693</v>
      </c>
    </row>
    <row r="1478" spans="1:3" x14ac:dyDescent="0.25">
      <c r="A1478" t="s">
        <v>10458</v>
      </c>
      <c r="B1478">
        <v>2</v>
      </c>
      <c r="C1478" t="s">
        <v>7803</v>
      </c>
    </row>
    <row r="1479" spans="1:3" x14ac:dyDescent="0.25">
      <c r="A1479" t="s">
        <v>10458</v>
      </c>
      <c r="B1479">
        <v>10</v>
      </c>
      <c r="C1479" t="s">
        <v>7902</v>
      </c>
    </row>
    <row r="1480" spans="1:3" x14ac:dyDescent="0.25">
      <c r="A1480" t="s">
        <v>10458</v>
      </c>
      <c r="B1480">
        <v>30</v>
      </c>
      <c r="C1480" t="s">
        <v>8001</v>
      </c>
    </row>
    <row r="1481" spans="1:3" x14ac:dyDescent="0.25">
      <c r="A1481" t="s">
        <v>10458</v>
      </c>
      <c r="B1481">
        <v>35</v>
      </c>
      <c r="C1481" t="s">
        <v>8100</v>
      </c>
    </row>
    <row r="1482" spans="1:3" x14ac:dyDescent="0.25">
      <c r="A1482" t="s">
        <v>10458</v>
      </c>
      <c r="B1482">
        <v>40</v>
      </c>
      <c r="C1482" t="s">
        <v>8199</v>
      </c>
    </row>
    <row r="1483" spans="1:3" x14ac:dyDescent="0.25">
      <c r="A1483" t="s">
        <v>10458</v>
      </c>
      <c r="B1483">
        <v>200</v>
      </c>
      <c r="C1483" t="s">
        <v>8298</v>
      </c>
    </row>
    <row r="1484" spans="1:3" x14ac:dyDescent="0.25">
      <c r="A1484" t="s">
        <v>10458</v>
      </c>
      <c r="B1484">
        <v>610</v>
      </c>
      <c r="C1484" t="s">
        <v>8397</v>
      </c>
    </row>
    <row r="1485" spans="1:3" x14ac:dyDescent="0.25">
      <c r="A1485" t="s">
        <v>10458</v>
      </c>
      <c r="B1485">
        <v>620</v>
      </c>
      <c r="C1485" t="s">
        <v>8496</v>
      </c>
    </row>
    <row r="1486" spans="1:3" x14ac:dyDescent="0.25">
      <c r="A1486" t="s">
        <v>10458</v>
      </c>
      <c r="B1486">
        <v>625</v>
      </c>
      <c r="C1486" t="s">
        <v>8557</v>
      </c>
    </row>
    <row r="1487" spans="1:3" x14ac:dyDescent="0.25">
      <c r="A1487" t="s">
        <v>10458</v>
      </c>
      <c r="B1487">
        <v>630</v>
      </c>
      <c r="C1487" t="s">
        <v>8645</v>
      </c>
    </row>
    <row r="1488" spans="1:3" x14ac:dyDescent="0.25">
      <c r="A1488" t="s">
        <v>10458</v>
      </c>
      <c r="B1488">
        <v>637</v>
      </c>
      <c r="C1488" t="s">
        <v>8744</v>
      </c>
    </row>
    <row r="1489" spans="1:3" x14ac:dyDescent="0.25">
      <c r="A1489" t="s">
        <v>10458</v>
      </c>
      <c r="B1489">
        <v>645</v>
      </c>
      <c r="C1489" t="s">
        <v>8846</v>
      </c>
    </row>
    <row r="1490" spans="1:3" x14ac:dyDescent="0.25">
      <c r="A1490" t="s">
        <v>10458</v>
      </c>
      <c r="B1490">
        <v>685</v>
      </c>
      <c r="C1490" t="s">
        <v>8946</v>
      </c>
    </row>
    <row r="1491" spans="1:3" x14ac:dyDescent="0.25">
      <c r="A1491" t="s">
        <v>10458</v>
      </c>
      <c r="B1491">
        <v>690</v>
      </c>
      <c r="C1491" t="s">
        <v>9046</v>
      </c>
    </row>
    <row r="1492" spans="1:3" x14ac:dyDescent="0.25">
      <c r="A1492" t="s">
        <v>10458</v>
      </c>
      <c r="B1492">
        <v>695</v>
      </c>
      <c r="C1492" t="s">
        <v>9146</v>
      </c>
    </row>
    <row r="1493" spans="1:3" x14ac:dyDescent="0.25">
      <c r="A1493" t="s">
        <v>10458</v>
      </c>
      <c r="B1493">
        <v>700</v>
      </c>
      <c r="C1493" t="s">
        <v>9245</v>
      </c>
    </row>
    <row r="1494" spans="1:3" x14ac:dyDescent="0.25">
      <c r="A1494" t="s">
        <v>10458</v>
      </c>
      <c r="B1494">
        <v>745</v>
      </c>
      <c r="C1494" t="s">
        <v>9344</v>
      </c>
    </row>
    <row r="1495" spans="1:3" x14ac:dyDescent="0.25">
      <c r="A1495" t="s">
        <v>10458</v>
      </c>
      <c r="B1495">
        <v>750</v>
      </c>
      <c r="C1495" t="s">
        <v>9443</v>
      </c>
    </row>
    <row r="1496" spans="1:3" x14ac:dyDescent="0.25">
      <c r="A1496" t="s">
        <v>10458</v>
      </c>
      <c r="B1496">
        <v>795</v>
      </c>
      <c r="C1496" t="s">
        <v>9542</v>
      </c>
    </row>
    <row r="1497" spans="1:3" x14ac:dyDescent="0.25">
      <c r="A1497" t="s">
        <v>10458</v>
      </c>
      <c r="B1497">
        <v>850</v>
      </c>
      <c r="C1497" t="s">
        <v>9641</v>
      </c>
    </row>
    <row r="1498" spans="1:3" x14ac:dyDescent="0.25">
      <c r="A1498" t="s">
        <v>10458</v>
      </c>
      <c r="B1498" t="s">
        <v>1829</v>
      </c>
      <c r="C1498" t="s">
        <v>6347</v>
      </c>
    </row>
    <row r="1499" spans="1:3" x14ac:dyDescent="0.25">
      <c r="A1499" t="s">
        <v>10458</v>
      </c>
      <c r="B1499" t="s">
        <v>1833</v>
      </c>
      <c r="C1499" t="s">
        <v>6745</v>
      </c>
    </row>
    <row r="1500" spans="1:3" x14ac:dyDescent="0.25">
      <c r="A1500" t="s">
        <v>10458</v>
      </c>
      <c r="B1500" t="s">
        <v>1837</v>
      </c>
      <c r="C1500" t="s">
        <v>7212</v>
      </c>
    </row>
    <row r="1501" spans="1:3" x14ac:dyDescent="0.25">
      <c r="A1501" t="s">
        <v>10459</v>
      </c>
      <c r="B1501">
        <v>1</v>
      </c>
      <c r="C1501" t="s">
        <v>7696</v>
      </c>
    </row>
    <row r="1502" spans="1:3" x14ac:dyDescent="0.25">
      <c r="A1502" t="s">
        <v>10459</v>
      </c>
      <c r="B1502">
        <v>2</v>
      </c>
      <c r="C1502" t="s">
        <v>7805</v>
      </c>
    </row>
    <row r="1503" spans="1:3" x14ac:dyDescent="0.25">
      <c r="A1503" t="s">
        <v>10459</v>
      </c>
      <c r="B1503">
        <v>10</v>
      </c>
      <c r="C1503" t="s">
        <v>7904</v>
      </c>
    </row>
    <row r="1504" spans="1:3" x14ac:dyDescent="0.25">
      <c r="A1504" t="s">
        <v>10459</v>
      </c>
      <c r="B1504">
        <v>30</v>
      </c>
      <c r="C1504" t="s">
        <v>8003</v>
      </c>
    </row>
    <row r="1505" spans="1:3" x14ac:dyDescent="0.25">
      <c r="A1505" t="s">
        <v>10459</v>
      </c>
      <c r="B1505">
        <v>35</v>
      </c>
      <c r="C1505" t="s">
        <v>8102</v>
      </c>
    </row>
    <row r="1506" spans="1:3" x14ac:dyDescent="0.25">
      <c r="A1506" t="s">
        <v>10459</v>
      </c>
      <c r="B1506">
        <v>40</v>
      </c>
      <c r="C1506" t="s">
        <v>8201</v>
      </c>
    </row>
    <row r="1507" spans="1:3" x14ac:dyDescent="0.25">
      <c r="A1507" t="s">
        <v>10459</v>
      </c>
      <c r="B1507">
        <v>200</v>
      </c>
      <c r="C1507" t="s">
        <v>8300</v>
      </c>
    </row>
    <row r="1508" spans="1:3" x14ac:dyDescent="0.25">
      <c r="A1508" t="s">
        <v>10459</v>
      </c>
      <c r="B1508">
        <v>610</v>
      </c>
      <c r="C1508" t="s">
        <v>8399</v>
      </c>
    </row>
    <row r="1509" spans="1:3" x14ac:dyDescent="0.25">
      <c r="A1509" t="s">
        <v>10459</v>
      </c>
      <c r="B1509">
        <v>620</v>
      </c>
      <c r="C1509" t="s">
        <v>8498</v>
      </c>
    </row>
    <row r="1510" spans="1:3" x14ac:dyDescent="0.25">
      <c r="A1510" t="s">
        <v>10459</v>
      </c>
      <c r="B1510">
        <v>625</v>
      </c>
      <c r="C1510" t="s">
        <v>8558</v>
      </c>
    </row>
    <row r="1511" spans="1:3" x14ac:dyDescent="0.25">
      <c r="A1511" t="s">
        <v>10459</v>
      </c>
      <c r="B1511">
        <v>630</v>
      </c>
      <c r="C1511" t="s">
        <v>8647</v>
      </c>
    </row>
    <row r="1512" spans="1:3" x14ac:dyDescent="0.25">
      <c r="A1512" t="s">
        <v>10459</v>
      </c>
      <c r="B1512">
        <v>637</v>
      </c>
      <c r="C1512" t="s">
        <v>8746</v>
      </c>
    </row>
    <row r="1513" spans="1:3" x14ac:dyDescent="0.25">
      <c r="A1513" t="s">
        <v>10459</v>
      </c>
      <c r="B1513">
        <v>645</v>
      </c>
      <c r="C1513" t="s">
        <v>8848</v>
      </c>
    </row>
    <row r="1514" spans="1:3" x14ac:dyDescent="0.25">
      <c r="A1514" t="s">
        <v>10459</v>
      </c>
      <c r="B1514">
        <v>685</v>
      </c>
      <c r="C1514" t="s">
        <v>8948</v>
      </c>
    </row>
    <row r="1515" spans="1:3" x14ac:dyDescent="0.25">
      <c r="A1515" t="s">
        <v>10459</v>
      </c>
      <c r="B1515">
        <v>690</v>
      </c>
      <c r="C1515" t="s">
        <v>9048</v>
      </c>
    </row>
    <row r="1516" spans="1:3" x14ac:dyDescent="0.25">
      <c r="A1516" t="s">
        <v>10459</v>
      </c>
      <c r="B1516">
        <v>695</v>
      </c>
      <c r="C1516" t="s">
        <v>9148</v>
      </c>
    </row>
    <row r="1517" spans="1:3" x14ac:dyDescent="0.25">
      <c r="A1517" t="s">
        <v>10459</v>
      </c>
      <c r="B1517">
        <v>700</v>
      </c>
      <c r="C1517" t="s">
        <v>9247</v>
      </c>
    </row>
    <row r="1518" spans="1:3" x14ac:dyDescent="0.25">
      <c r="A1518" t="s">
        <v>10459</v>
      </c>
      <c r="B1518">
        <v>745</v>
      </c>
      <c r="C1518" t="s">
        <v>9346</v>
      </c>
    </row>
    <row r="1519" spans="1:3" x14ac:dyDescent="0.25">
      <c r="A1519" t="s">
        <v>10459</v>
      </c>
      <c r="B1519">
        <v>750</v>
      </c>
      <c r="C1519" t="s">
        <v>9445</v>
      </c>
    </row>
    <row r="1520" spans="1:3" x14ac:dyDescent="0.25">
      <c r="A1520" t="s">
        <v>10459</v>
      </c>
      <c r="B1520">
        <v>795</v>
      </c>
      <c r="C1520" t="s">
        <v>9544</v>
      </c>
    </row>
    <row r="1521" spans="1:3" x14ac:dyDescent="0.25">
      <c r="A1521" t="s">
        <v>10459</v>
      </c>
      <c r="B1521">
        <v>850</v>
      </c>
      <c r="C1521" t="s">
        <v>9643</v>
      </c>
    </row>
    <row r="1522" spans="1:3" x14ac:dyDescent="0.25">
      <c r="A1522" t="s">
        <v>10459</v>
      </c>
      <c r="B1522" t="s">
        <v>1829</v>
      </c>
      <c r="C1522" t="s">
        <v>6350</v>
      </c>
    </row>
    <row r="1523" spans="1:3" x14ac:dyDescent="0.25">
      <c r="A1523" t="s">
        <v>10459</v>
      </c>
      <c r="B1523" t="s">
        <v>1833</v>
      </c>
      <c r="C1523" t="s">
        <v>6748</v>
      </c>
    </row>
    <row r="1524" spans="1:3" x14ac:dyDescent="0.25">
      <c r="A1524" t="s">
        <v>10459</v>
      </c>
      <c r="B1524" t="s">
        <v>1837</v>
      </c>
      <c r="C1524" t="s">
        <v>7215</v>
      </c>
    </row>
    <row r="1525" spans="1:3" x14ac:dyDescent="0.25">
      <c r="A1525" t="s">
        <v>10460</v>
      </c>
      <c r="B1525" t="s">
        <v>1829</v>
      </c>
      <c r="C1525" t="s">
        <v>6353</v>
      </c>
    </row>
    <row r="1526" spans="1:3" x14ac:dyDescent="0.25">
      <c r="A1526" t="s">
        <v>10460</v>
      </c>
      <c r="B1526" t="s">
        <v>1833</v>
      </c>
      <c r="C1526" t="s">
        <v>6751</v>
      </c>
    </row>
    <row r="1527" spans="1:3" x14ac:dyDescent="0.25">
      <c r="A1527" t="s">
        <v>10460</v>
      </c>
      <c r="B1527" t="s">
        <v>1837</v>
      </c>
      <c r="C1527" t="s">
        <v>7218</v>
      </c>
    </row>
    <row r="1528" spans="1:3" x14ac:dyDescent="0.25">
      <c r="A1528" t="s">
        <v>10461</v>
      </c>
      <c r="B1528">
        <v>1</v>
      </c>
      <c r="C1528" t="s">
        <v>7699</v>
      </c>
    </row>
    <row r="1529" spans="1:3" x14ac:dyDescent="0.25">
      <c r="A1529" t="s">
        <v>10461</v>
      </c>
      <c r="B1529">
        <v>2</v>
      </c>
      <c r="C1529" t="s">
        <v>7807</v>
      </c>
    </row>
    <row r="1530" spans="1:3" x14ac:dyDescent="0.25">
      <c r="A1530" t="s">
        <v>10461</v>
      </c>
      <c r="B1530">
        <v>10</v>
      </c>
      <c r="C1530" t="s">
        <v>7906</v>
      </c>
    </row>
    <row r="1531" spans="1:3" x14ac:dyDescent="0.25">
      <c r="A1531" t="s">
        <v>10461</v>
      </c>
      <c r="B1531">
        <v>30</v>
      </c>
      <c r="C1531" t="s">
        <v>8005</v>
      </c>
    </row>
    <row r="1532" spans="1:3" x14ac:dyDescent="0.25">
      <c r="A1532" t="s">
        <v>10461</v>
      </c>
      <c r="B1532">
        <v>35</v>
      </c>
      <c r="C1532" t="s">
        <v>8104</v>
      </c>
    </row>
    <row r="1533" spans="1:3" x14ac:dyDescent="0.25">
      <c r="A1533" t="s">
        <v>10461</v>
      </c>
      <c r="B1533">
        <v>40</v>
      </c>
      <c r="C1533" t="s">
        <v>8203</v>
      </c>
    </row>
    <row r="1534" spans="1:3" x14ac:dyDescent="0.25">
      <c r="A1534" t="s">
        <v>10461</v>
      </c>
      <c r="B1534">
        <v>48</v>
      </c>
      <c r="C1534" t="s">
        <v>899</v>
      </c>
    </row>
    <row r="1535" spans="1:3" x14ac:dyDescent="0.25">
      <c r="A1535" t="s">
        <v>10461</v>
      </c>
      <c r="B1535">
        <v>200</v>
      </c>
      <c r="C1535" t="s">
        <v>8302</v>
      </c>
    </row>
    <row r="1536" spans="1:3" x14ac:dyDescent="0.25">
      <c r="A1536" t="s">
        <v>10461</v>
      </c>
      <c r="B1536">
        <v>610</v>
      </c>
      <c r="C1536" t="s">
        <v>8401</v>
      </c>
    </row>
    <row r="1537" spans="1:3" x14ac:dyDescent="0.25">
      <c r="A1537" t="s">
        <v>10461</v>
      </c>
      <c r="B1537">
        <v>620</v>
      </c>
      <c r="C1537" t="s">
        <v>8500</v>
      </c>
    </row>
    <row r="1538" spans="1:3" x14ac:dyDescent="0.25">
      <c r="A1538" t="s">
        <v>10461</v>
      </c>
      <c r="B1538">
        <v>625</v>
      </c>
      <c r="C1538" t="s">
        <v>8559</v>
      </c>
    </row>
    <row r="1539" spans="1:3" x14ac:dyDescent="0.25">
      <c r="A1539" t="s">
        <v>10461</v>
      </c>
      <c r="B1539">
        <v>630</v>
      </c>
      <c r="C1539" t="s">
        <v>8649</v>
      </c>
    </row>
    <row r="1540" spans="1:3" x14ac:dyDescent="0.25">
      <c r="A1540" t="s">
        <v>10461</v>
      </c>
      <c r="B1540">
        <v>637</v>
      </c>
      <c r="C1540" t="s">
        <v>8748</v>
      </c>
    </row>
    <row r="1541" spans="1:3" x14ac:dyDescent="0.25">
      <c r="A1541" t="s">
        <v>10461</v>
      </c>
      <c r="B1541">
        <v>645</v>
      </c>
      <c r="C1541" t="s">
        <v>8850</v>
      </c>
    </row>
    <row r="1542" spans="1:3" x14ac:dyDescent="0.25">
      <c r="A1542" t="s">
        <v>10461</v>
      </c>
      <c r="B1542">
        <v>685</v>
      </c>
      <c r="C1542" t="s">
        <v>8950</v>
      </c>
    </row>
    <row r="1543" spans="1:3" x14ac:dyDescent="0.25">
      <c r="A1543" t="s">
        <v>10461</v>
      </c>
      <c r="B1543">
        <v>690</v>
      </c>
      <c r="C1543" t="s">
        <v>9050</v>
      </c>
    </row>
    <row r="1544" spans="1:3" x14ac:dyDescent="0.25">
      <c r="A1544" t="s">
        <v>10461</v>
      </c>
      <c r="B1544">
        <v>695</v>
      </c>
      <c r="C1544" t="s">
        <v>9150</v>
      </c>
    </row>
    <row r="1545" spans="1:3" x14ac:dyDescent="0.25">
      <c r="A1545" t="s">
        <v>10461</v>
      </c>
      <c r="B1545">
        <v>700</v>
      </c>
      <c r="C1545" t="s">
        <v>9249</v>
      </c>
    </row>
    <row r="1546" spans="1:3" x14ac:dyDescent="0.25">
      <c r="A1546" t="s">
        <v>10461</v>
      </c>
      <c r="B1546">
        <v>745</v>
      </c>
      <c r="C1546" t="s">
        <v>9348</v>
      </c>
    </row>
    <row r="1547" spans="1:3" x14ac:dyDescent="0.25">
      <c r="A1547" t="s">
        <v>10461</v>
      </c>
      <c r="B1547">
        <v>750</v>
      </c>
      <c r="C1547" t="s">
        <v>9447</v>
      </c>
    </row>
    <row r="1548" spans="1:3" x14ac:dyDescent="0.25">
      <c r="A1548" t="s">
        <v>10461</v>
      </c>
      <c r="B1548">
        <v>795</v>
      </c>
      <c r="C1548" t="s">
        <v>9546</v>
      </c>
    </row>
    <row r="1549" spans="1:3" x14ac:dyDescent="0.25">
      <c r="A1549" t="s">
        <v>10461</v>
      </c>
      <c r="B1549">
        <v>850</v>
      </c>
      <c r="C1549" t="s">
        <v>9645</v>
      </c>
    </row>
    <row r="1550" spans="1:3" x14ac:dyDescent="0.25">
      <c r="A1550" t="s">
        <v>10461</v>
      </c>
      <c r="B1550" t="s">
        <v>2202</v>
      </c>
      <c r="C1550" t="s">
        <v>2207</v>
      </c>
    </row>
    <row r="1551" spans="1:3" x14ac:dyDescent="0.25">
      <c r="A1551" t="s">
        <v>10461</v>
      </c>
      <c r="B1551" t="s">
        <v>1829</v>
      </c>
      <c r="C1551" t="s">
        <v>6356</v>
      </c>
    </row>
    <row r="1552" spans="1:3" x14ac:dyDescent="0.25">
      <c r="A1552" t="s">
        <v>10461</v>
      </c>
      <c r="B1552" t="s">
        <v>1833</v>
      </c>
      <c r="C1552" t="s">
        <v>6754</v>
      </c>
    </row>
    <row r="1553" spans="1:3" x14ac:dyDescent="0.25">
      <c r="A1553" t="s">
        <v>10461</v>
      </c>
      <c r="B1553" t="s">
        <v>1837</v>
      </c>
      <c r="C1553" t="s">
        <v>7221</v>
      </c>
    </row>
    <row r="1554" spans="1:3" x14ac:dyDescent="0.25">
      <c r="A1554" t="s">
        <v>10462</v>
      </c>
      <c r="B1554">
        <v>48</v>
      </c>
      <c r="C1554" t="s">
        <v>902</v>
      </c>
    </row>
    <row r="1555" spans="1:3" x14ac:dyDescent="0.25">
      <c r="A1555" t="s">
        <v>10462</v>
      </c>
      <c r="B1555" t="s">
        <v>1829</v>
      </c>
      <c r="C1555" t="s">
        <v>6359</v>
      </c>
    </row>
    <row r="1556" spans="1:3" x14ac:dyDescent="0.25">
      <c r="A1556" t="s">
        <v>10462</v>
      </c>
      <c r="B1556" t="s">
        <v>1833</v>
      </c>
      <c r="C1556" t="s">
        <v>6757</v>
      </c>
    </row>
    <row r="1557" spans="1:3" x14ac:dyDescent="0.25">
      <c r="A1557" t="s">
        <v>10462</v>
      </c>
      <c r="B1557" t="s">
        <v>1837</v>
      </c>
      <c r="C1557" t="s">
        <v>7224</v>
      </c>
    </row>
    <row r="1558" spans="1:3" x14ac:dyDescent="0.25">
      <c r="A1558" t="s">
        <v>10463</v>
      </c>
      <c r="B1558">
        <v>48</v>
      </c>
      <c r="C1558" t="s">
        <v>904</v>
      </c>
    </row>
    <row r="1559" spans="1:3" x14ac:dyDescent="0.25">
      <c r="A1559" t="s">
        <v>10463</v>
      </c>
      <c r="B1559" t="s">
        <v>1829</v>
      </c>
      <c r="C1559" t="s">
        <v>6362</v>
      </c>
    </row>
    <row r="1560" spans="1:3" x14ac:dyDescent="0.25">
      <c r="A1560" t="s">
        <v>10463</v>
      </c>
      <c r="B1560" t="s">
        <v>1833</v>
      </c>
      <c r="C1560" t="s">
        <v>6760</v>
      </c>
    </row>
    <row r="1561" spans="1:3" x14ac:dyDescent="0.25">
      <c r="A1561" t="s">
        <v>10463</v>
      </c>
      <c r="B1561" t="s">
        <v>1837</v>
      </c>
      <c r="C1561" t="s">
        <v>7227</v>
      </c>
    </row>
    <row r="1562" spans="1:3" x14ac:dyDescent="0.25">
      <c r="A1562" t="s">
        <v>10169</v>
      </c>
      <c r="B1562">
        <v>1</v>
      </c>
      <c r="C1562" t="s">
        <v>7702</v>
      </c>
    </row>
    <row r="1563" spans="1:3" x14ac:dyDescent="0.25">
      <c r="A1563" t="s">
        <v>10169</v>
      </c>
      <c r="B1563">
        <v>2</v>
      </c>
      <c r="C1563" t="s">
        <v>7809</v>
      </c>
    </row>
    <row r="1564" spans="1:3" x14ac:dyDescent="0.25">
      <c r="A1564" t="s">
        <v>10169</v>
      </c>
      <c r="B1564">
        <v>10</v>
      </c>
      <c r="C1564" t="s">
        <v>7908</v>
      </c>
    </row>
    <row r="1565" spans="1:3" x14ac:dyDescent="0.25">
      <c r="A1565" t="s">
        <v>10169</v>
      </c>
      <c r="B1565">
        <v>30</v>
      </c>
      <c r="C1565" t="s">
        <v>8007</v>
      </c>
    </row>
    <row r="1566" spans="1:3" x14ac:dyDescent="0.25">
      <c r="A1566" t="s">
        <v>10169</v>
      </c>
      <c r="B1566">
        <v>35</v>
      </c>
      <c r="C1566" t="s">
        <v>8106</v>
      </c>
    </row>
    <row r="1567" spans="1:3" x14ac:dyDescent="0.25">
      <c r="A1567" t="s">
        <v>10169</v>
      </c>
      <c r="B1567">
        <v>40</v>
      </c>
      <c r="C1567" t="s">
        <v>8205</v>
      </c>
    </row>
    <row r="1568" spans="1:3" x14ac:dyDescent="0.25">
      <c r="A1568" t="s">
        <v>10169</v>
      </c>
      <c r="B1568">
        <v>48</v>
      </c>
      <c r="C1568" t="s">
        <v>907</v>
      </c>
    </row>
    <row r="1569" spans="1:3" x14ac:dyDescent="0.25">
      <c r="A1569" t="s">
        <v>10169</v>
      </c>
      <c r="B1569">
        <v>200</v>
      </c>
      <c r="C1569" t="s">
        <v>8304</v>
      </c>
    </row>
    <row r="1570" spans="1:3" x14ac:dyDescent="0.25">
      <c r="A1570" t="s">
        <v>10169</v>
      </c>
      <c r="B1570">
        <v>610</v>
      </c>
      <c r="C1570" t="s">
        <v>8403</v>
      </c>
    </row>
    <row r="1571" spans="1:3" x14ac:dyDescent="0.25">
      <c r="A1571" t="s">
        <v>10169</v>
      </c>
      <c r="B1571">
        <v>620</v>
      </c>
      <c r="C1571" t="s">
        <v>8502</v>
      </c>
    </row>
    <row r="1572" spans="1:3" x14ac:dyDescent="0.25">
      <c r="A1572" t="s">
        <v>10169</v>
      </c>
      <c r="B1572">
        <v>625</v>
      </c>
      <c r="C1572" t="s">
        <v>8560</v>
      </c>
    </row>
    <row r="1573" spans="1:3" x14ac:dyDescent="0.25">
      <c r="A1573" t="s">
        <v>10169</v>
      </c>
      <c r="B1573">
        <v>630</v>
      </c>
      <c r="C1573" t="s">
        <v>8651</v>
      </c>
    </row>
    <row r="1574" spans="1:3" x14ac:dyDescent="0.25">
      <c r="A1574" t="s">
        <v>10169</v>
      </c>
      <c r="B1574">
        <v>637</v>
      </c>
      <c r="C1574" t="s">
        <v>8750</v>
      </c>
    </row>
    <row r="1575" spans="1:3" x14ac:dyDescent="0.25">
      <c r="A1575" t="s">
        <v>10169</v>
      </c>
      <c r="B1575">
        <v>645</v>
      </c>
      <c r="C1575" t="s">
        <v>8852</v>
      </c>
    </row>
    <row r="1576" spans="1:3" x14ac:dyDescent="0.25">
      <c r="A1576" t="s">
        <v>10169</v>
      </c>
      <c r="B1576">
        <v>685</v>
      </c>
      <c r="C1576" t="s">
        <v>8952</v>
      </c>
    </row>
    <row r="1577" spans="1:3" x14ac:dyDescent="0.25">
      <c r="A1577" t="s">
        <v>10169</v>
      </c>
      <c r="B1577">
        <v>690</v>
      </c>
      <c r="C1577" t="s">
        <v>9052</v>
      </c>
    </row>
    <row r="1578" spans="1:3" x14ac:dyDescent="0.25">
      <c r="A1578" t="s">
        <v>10169</v>
      </c>
      <c r="B1578">
        <v>695</v>
      </c>
      <c r="C1578" t="s">
        <v>9152</v>
      </c>
    </row>
    <row r="1579" spans="1:3" x14ac:dyDescent="0.25">
      <c r="A1579" t="s">
        <v>10169</v>
      </c>
      <c r="B1579">
        <v>700</v>
      </c>
      <c r="C1579" t="s">
        <v>9251</v>
      </c>
    </row>
    <row r="1580" spans="1:3" x14ac:dyDescent="0.25">
      <c r="A1580" t="s">
        <v>10169</v>
      </c>
      <c r="B1580">
        <v>745</v>
      </c>
      <c r="C1580" t="s">
        <v>9350</v>
      </c>
    </row>
    <row r="1581" spans="1:3" x14ac:dyDescent="0.25">
      <c r="A1581" t="s">
        <v>10169</v>
      </c>
      <c r="B1581">
        <v>750</v>
      </c>
      <c r="C1581" t="s">
        <v>9449</v>
      </c>
    </row>
    <row r="1582" spans="1:3" x14ac:dyDescent="0.25">
      <c r="A1582" t="s">
        <v>10169</v>
      </c>
      <c r="B1582">
        <v>795</v>
      </c>
      <c r="C1582" t="s">
        <v>9548</v>
      </c>
    </row>
    <row r="1583" spans="1:3" x14ac:dyDescent="0.25">
      <c r="A1583" t="s">
        <v>10169</v>
      </c>
      <c r="B1583">
        <v>850</v>
      </c>
      <c r="C1583" t="s">
        <v>9647</v>
      </c>
    </row>
    <row r="1584" spans="1:3" x14ac:dyDescent="0.25">
      <c r="A1584" t="s">
        <v>10169</v>
      </c>
      <c r="B1584" t="s">
        <v>1829</v>
      </c>
      <c r="C1584" t="s">
        <v>6365</v>
      </c>
    </row>
    <row r="1585" spans="1:3" x14ac:dyDescent="0.25">
      <c r="A1585" t="s">
        <v>10169</v>
      </c>
      <c r="B1585" t="s">
        <v>1833</v>
      </c>
      <c r="C1585" t="s">
        <v>6763</v>
      </c>
    </row>
    <row r="1586" spans="1:3" x14ac:dyDescent="0.25">
      <c r="A1586" t="s">
        <v>10169</v>
      </c>
      <c r="B1586" t="s">
        <v>1837</v>
      </c>
      <c r="C1586" t="s">
        <v>7230</v>
      </c>
    </row>
    <row r="1587" spans="1:3" x14ac:dyDescent="0.25">
      <c r="A1587" t="s">
        <v>10464</v>
      </c>
      <c r="B1587">
        <v>48</v>
      </c>
      <c r="C1587" t="s">
        <v>910</v>
      </c>
    </row>
    <row r="1588" spans="1:3" x14ac:dyDescent="0.25">
      <c r="A1588" t="s">
        <v>10464</v>
      </c>
      <c r="B1588" t="s">
        <v>1829</v>
      </c>
      <c r="C1588" t="s">
        <v>6368</v>
      </c>
    </row>
    <row r="1589" spans="1:3" x14ac:dyDescent="0.25">
      <c r="A1589" t="s">
        <v>10464</v>
      </c>
      <c r="B1589" t="s">
        <v>1833</v>
      </c>
      <c r="C1589" t="s">
        <v>6766</v>
      </c>
    </row>
    <row r="1590" spans="1:3" x14ac:dyDescent="0.25">
      <c r="A1590" t="s">
        <v>10464</v>
      </c>
      <c r="B1590" t="s">
        <v>1837</v>
      </c>
      <c r="C1590" t="s">
        <v>7233</v>
      </c>
    </row>
    <row r="1591" spans="1:3" x14ac:dyDescent="0.25">
      <c r="A1591" t="s">
        <v>10465</v>
      </c>
      <c r="B1591" t="s">
        <v>1829</v>
      </c>
      <c r="C1591" t="s">
        <v>6371</v>
      </c>
    </row>
    <row r="1592" spans="1:3" x14ac:dyDescent="0.25">
      <c r="A1592" t="s">
        <v>10465</v>
      </c>
      <c r="B1592" t="s">
        <v>1833</v>
      </c>
      <c r="C1592" t="s">
        <v>6769</v>
      </c>
    </row>
    <row r="1593" spans="1:3" x14ac:dyDescent="0.25">
      <c r="A1593" t="s">
        <v>10465</v>
      </c>
      <c r="B1593" t="s">
        <v>1837</v>
      </c>
      <c r="C1593" t="s">
        <v>7235</v>
      </c>
    </row>
    <row r="1594" spans="1:3" x14ac:dyDescent="0.25">
      <c r="A1594" t="s">
        <v>10466</v>
      </c>
      <c r="B1594">
        <v>1</v>
      </c>
      <c r="C1594" t="s">
        <v>7705</v>
      </c>
    </row>
    <row r="1595" spans="1:3" x14ac:dyDescent="0.25">
      <c r="A1595" t="s">
        <v>10466</v>
      </c>
      <c r="B1595">
        <v>2</v>
      </c>
      <c r="C1595" t="s">
        <v>7811</v>
      </c>
    </row>
    <row r="1596" spans="1:3" x14ac:dyDescent="0.25">
      <c r="A1596" t="s">
        <v>10466</v>
      </c>
      <c r="B1596">
        <v>10</v>
      </c>
      <c r="C1596" t="s">
        <v>7910</v>
      </c>
    </row>
    <row r="1597" spans="1:3" x14ac:dyDescent="0.25">
      <c r="A1597" t="s">
        <v>10466</v>
      </c>
      <c r="B1597">
        <v>30</v>
      </c>
      <c r="C1597" t="s">
        <v>8009</v>
      </c>
    </row>
    <row r="1598" spans="1:3" x14ac:dyDescent="0.25">
      <c r="A1598" t="s">
        <v>10466</v>
      </c>
      <c r="B1598">
        <v>35</v>
      </c>
      <c r="C1598" t="s">
        <v>8108</v>
      </c>
    </row>
    <row r="1599" spans="1:3" x14ac:dyDescent="0.25">
      <c r="A1599" t="s">
        <v>10466</v>
      </c>
      <c r="B1599">
        <v>40</v>
      </c>
      <c r="C1599" t="s">
        <v>8207</v>
      </c>
    </row>
    <row r="1600" spans="1:3" x14ac:dyDescent="0.25">
      <c r="A1600" t="s">
        <v>10466</v>
      </c>
      <c r="B1600">
        <v>200</v>
      </c>
      <c r="C1600" t="s">
        <v>8306</v>
      </c>
    </row>
    <row r="1601" spans="1:3" x14ac:dyDescent="0.25">
      <c r="A1601" t="s">
        <v>10466</v>
      </c>
      <c r="B1601">
        <v>610</v>
      </c>
      <c r="C1601" t="s">
        <v>8405</v>
      </c>
    </row>
    <row r="1602" spans="1:3" x14ac:dyDescent="0.25">
      <c r="A1602" t="s">
        <v>10466</v>
      </c>
      <c r="B1602">
        <v>620</v>
      </c>
      <c r="C1602" t="s">
        <v>8504</v>
      </c>
    </row>
    <row r="1603" spans="1:3" x14ac:dyDescent="0.25">
      <c r="A1603" t="s">
        <v>10466</v>
      </c>
      <c r="B1603">
        <v>625</v>
      </c>
      <c r="C1603" t="s">
        <v>8561</v>
      </c>
    </row>
    <row r="1604" spans="1:3" x14ac:dyDescent="0.25">
      <c r="A1604" t="s">
        <v>10466</v>
      </c>
      <c r="B1604">
        <v>630</v>
      </c>
      <c r="C1604" t="s">
        <v>8653</v>
      </c>
    </row>
    <row r="1605" spans="1:3" x14ac:dyDescent="0.25">
      <c r="A1605" t="s">
        <v>10466</v>
      </c>
      <c r="B1605">
        <v>637</v>
      </c>
      <c r="C1605" t="s">
        <v>8752</v>
      </c>
    </row>
    <row r="1606" spans="1:3" x14ac:dyDescent="0.25">
      <c r="A1606" t="s">
        <v>10466</v>
      </c>
      <c r="B1606">
        <v>645</v>
      </c>
      <c r="C1606" t="s">
        <v>8854</v>
      </c>
    </row>
    <row r="1607" spans="1:3" x14ac:dyDescent="0.25">
      <c r="A1607" t="s">
        <v>10466</v>
      </c>
      <c r="B1607">
        <v>685</v>
      </c>
      <c r="C1607" t="s">
        <v>8954</v>
      </c>
    </row>
    <row r="1608" spans="1:3" x14ac:dyDescent="0.25">
      <c r="A1608" t="s">
        <v>10466</v>
      </c>
      <c r="B1608">
        <v>690</v>
      </c>
      <c r="C1608" t="s">
        <v>9054</v>
      </c>
    </row>
    <row r="1609" spans="1:3" x14ac:dyDescent="0.25">
      <c r="A1609" t="s">
        <v>10466</v>
      </c>
      <c r="B1609">
        <v>695</v>
      </c>
      <c r="C1609" t="s">
        <v>9154</v>
      </c>
    </row>
    <row r="1610" spans="1:3" x14ac:dyDescent="0.25">
      <c r="A1610" t="s">
        <v>10466</v>
      </c>
      <c r="B1610">
        <v>700</v>
      </c>
      <c r="C1610" t="s">
        <v>9253</v>
      </c>
    </row>
    <row r="1611" spans="1:3" x14ac:dyDescent="0.25">
      <c r="A1611" t="s">
        <v>10466</v>
      </c>
      <c r="B1611">
        <v>745</v>
      </c>
      <c r="C1611" t="s">
        <v>9352</v>
      </c>
    </row>
    <row r="1612" spans="1:3" x14ac:dyDescent="0.25">
      <c r="A1612" t="s">
        <v>10466</v>
      </c>
      <c r="B1612">
        <v>750</v>
      </c>
      <c r="C1612" t="s">
        <v>9451</v>
      </c>
    </row>
    <row r="1613" spans="1:3" x14ac:dyDescent="0.25">
      <c r="A1613" t="s">
        <v>10466</v>
      </c>
      <c r="B1613">
        <v>795</v>
      </c>
      <c r="C1613" t="s">
        <v>9550</v>
      </c>
    </row>
    <row r="1614" spans="1:3" x14ac:dyDescent="0.25">
      <c r="A1614" t="s">
        <v>10466</v>
      </c>
      <c r="B1614">
        <v>850</v>
      </c>
      <c r="C1614" t="s">
        <v>9649</v>
      </c>
    </row>
    <row r="1615" spans="1:3" x14ac:dyDescent="0.25">
      <c r="A1615" t="s">
        <v>10466</v>
      </c>
      <c r="B1615" t="s">
        <v>2202</v>
      </c>
      <c r="C1615" t="s">
        <v>2210</v>
      </c>
    </row>
    <row r="1616" spans="1:3" x14ac:dyDescent="0.25">
      <c r="A1616" t="s">
        <v>10466</v>
      </c>
      <c r="B1616" t="s">
        <v>1829</v>
      </c>
      <c r="C1616" t="s">
        <v>6374</v>
      </c>
    </row>
    <row r="1617" spans="1:3" x14ac:dyDescent="0.25">
      <c r="A1617" t="s">
        <v>10466</v>
      </c>
      <c r="B1617" t="s">
        <v>1833</v>
      </c>
      <c r="C1617" t="s">
        <v>6772</v>
      </c>
    </row>
    <row r="1618" spans="1:3" x14ac:dyDescent="0.25">
      <c r="A1618" t="s">
        <v>10466</v>
      </c>
      <c r="B1618" t="s">
        <v>1837</v>
      </c>
      <c r="C1618" t="s">
        <v>7238</v>
      </c>
    </row>
    <row r="1619" spans="1:3" x14ac:dyDescent="0.25">
      <c r="A1619" t="s">
        <v>10170</v>
      </c>
      <c r="B1619">
        <v>1</v>
      </c>
      <c r="C1619" t="s">
        <v>7708</v>
      </c>
    </row>
    <row r="1620" spans="1:3" x14ac:dyDescent="0.25">
      <c r="A1620" t="s">
        <v>10170</v>
      </c>
      <c r="B1620">
        <v>2</v>
      </c>
      <c r="C1620" t="s">
        <v>7813</v>
      </c>
    </row>
    <row r="1621" spans="1:3" x14ac:dyDescent="0.25">
      <c r="A1621" t="s">
        <v>10170</v>
      </c>
      <c r="B1621">
        <v>10</v>
      </c>
      <c r="C1621" t="s">
        <v>7912</v>
      </c>
    </row>
    <row r="1622" spans="1:3" x14ac:dyDescent="0.25">
      <c r="A1622" t="s">
        <v>10170</v>
      </c>
      <c r="B1622">
        <v>30</v>
      </c>
      <c r="C1622" t="s">
        <v>8011</v>
      </c>
    </row>
    <row r="1623" spans="1:3" x14ac:dyDescent="0.25">
      <c r="A1623" t="s">
        <v>10170</v>
      </c>
      <c r="B1623">
        <v>35</v>
      </c>
      <c r="C1623" t="s">
        <v>8110</v>
      </c>
    </row>
    <row r="1624" spans="1:3" x14ac:dyDescent="0.25">
      <c r="A1624" t="s">
        <v>10170</v>
      </c>
      <c r="B1624">
        <v>40</v>
      </c>
      <c r="C1624" t="s">
        <v>8209</v>
      </c>
    </row>
    <row r="1625" spans="1:3" x14ac:dyDescent="0.25">
      <c r="A1625" t="s">
        <v>10170</v>
      </c>
      <c r="B1625">
        <v>47</v>
      </c>
      <c r="C1625" t="s">
        <v>746</v>
      </c>
    </row>
    <row r="1626" spans="1:3" x14ac:dyDescent="0.25">
      <c r="A1626" t="s">
        <v>10170</v>
      </c>
      <c r="B1626">
        <v>48</v>
      </c>
      <c r="C1626" t="s">
        <v>913</v>
      </c>
    </row>
    <row r="1627" spans="1:3" x14ac:dyDescent="0.25">
      <c r="A1627" t="s">
        <v>10170</v>
      </c>
      <c r="B1627">
        <v>200</v>
      </c>
      <c r="C1627" t="s">
        <v>8308</v>
      </c>
    </row>
    <row r="1628" spans="1:3" x14ac:dyDescent="0.25">
      <c r="A1628" t="s">
        <v>10170</v>
      </c>
      <c r="B1628">
        <v>610</v>
      </c>
      <c r="C1628" t="s">
        <v>8407</v>
      </c>
    </row>
    <row r="1629" spans="1:3" x14ac:dyDescent="0.25">
      <c r="A1629" t="s">
        <v>10170</v>
      </c>
      <c r="B1629">
        <v>620</v>
      </c>
      <c r="C1629" t="s">
        <v>8506</v>
      </c>
    </row>
    <row r="1630" spans="1:3" x14ac:dyDescent="0.25">
      <c r="A1630" t="s">
        <v>10170</v>
      </c>
      <c r="B1630">
        <v>625</v>
      </c>
      <c r="C1630" t="s">
        <v>8562</v>
      </c>
    </row>
    <row r="1631" spans="1:3" x14ac:dyDescent="0.25">
      <c r="A1631" t="s">
        <v>10170</v>
      </c>
      <c r="B1631">
        <v>630</v>
      </c>
      <c r="C1631" t="s">
        <v>8655</v>
      </c>
    </row>
    <row r="1632" spans="1:3" x14ac:dyDescent="0.25">
      <c r="A1632" t="s">
        <v>10170</v>
      </c>
      <c r="B1632">
        <v>637</v>
      </c>
      <c r="C1632" t="s">
        <v>8754</v>
      </c>
    </row>
    <row r="1633" spans="1:3" x14ac:dyDescent="0.25">
      <c r="A1633" t="s">
        <v>10170</v>
      </c>
      <c r="B1633">
        <v>645</v>
      </c>
      <c r="C1633" t="s">
        <v>8856</v>
      </c>
    </row>
    <row r="1634" spans="1:3" x14ac:dyDescent="0.25">
      <c r="A1634" t="s">
        <v>10170</v>
      </c>
      <c r="B1634">
        <v>685</v>
      </c>
      <c r="C1634" t="s">
        <v>8956</v>
      </c>
    </row>
    <row r="1635" spans="1:3" x14ac:dyDescent="0.25">
      <c r="A1635" t="s">
        <v>10170</v>
      </c>
      <c r="B1635">
        <v>690</v>
      </c>
      <c r="C1635" t="s">
        <v>9056</v>
      </c>
    </row>
    <row r="1636" spans="1:3" x14ac:dyDescent="0.25">
      <c r="A1636" t="s">
        <v>10170</v>
      </c>
      <c r="B1636">
        <v>695</v>
      </c>
      <c r="C1636" t="s">
        <v>9156</v>
      </c>
    </row>
    <row r="1637" spans="1:3" x14ac:dyDescent="0.25">
      <c r="A1637" t="s">
        <v>10170</v>
      </c>
      <c r="B1637">
        <v>700</v>
      </c>
      <c r="C1637" t="s">
        <v>9255</v>
      </c>
    </row>
    <row r="1638" spans="1:3" x14ac:dyDescent="0.25">
      <c r="A1638" t="s">
        <v>10170</v>
      </c>
      <c r="B1638">
        <v>745</v>
      </c>
      <c r="C1638" t="s">
        <v>9354</v>
      </c>
    </row>
    <row r="1639" spans="1:3" x14ac:dyDescent="0.25">
      <c r="A1639" t="s">
        <v>10170</v>
      </c>
      <c r="B1639">
        <v>750</v>
      </c>
      <c r="C1639" t="s">
        <v>9453</v>
      </c>
    </row>
    <row r="1640" spans="1:3" x14ac:dyDescent="0.25">
      <c r="A1640" t="s">
        <v>10170</v>
      </c>
      <c r="B1640">
        <v>795</v>
      </c>
      <c r="C1640" t="s">
        <v>9552</v>
      </c>
    </row>
    <row r="1641" spans="1:3" x14ac:dyDescent="0.25">
      <c r="A1641" t="s">
        <v>10170</v>
      </c>
      <c r="B1641">
        <v>850</v>
      </c>
      <c r="C1641" t="s">
        <v>9651</v>
      </c>
    </row>
    <row r="1642" spans="1:3" x14ac:dyDescent="0.25">
      <c r="A1642" t="s">
        <v>10170</v>
      </c>
      <c r="B1642" t="s">
        <v>1829</v>
      </c>
      <c r="C1642" t="s">
        <v>6377</v>
      </c>
    </row>
    <row r="1643" spans="1:3" x14ac:dyDescent="0.25">
      <c r="A1643" t="s">
        <v>10170</v>
      </c>
      <c r="B1643" t="s">
        <v>1833</v>
      </c>
      <c r="C1643" t="s">
        <v>6775</v>
      </c>
    </row>
    <row r="1644" spans="1:3" x14ac:dyDescent="0.25">
      <c r="A1644" t="s">
        <v>10170</v>
      </c>
      <c r="B1644" t="s">
        <v>1837</v>
      </c>
      <c r="C1644" t="s">
        <v>7241</v>
      </c>
    </row>
    <row r="1645" spans="1:3" x14ac:dyDescent="0.25">
      <c r="A1645" t="s">
        <v>10171</v>
      </c>
      <c r="B1645" t="s">
        <v>2202</v>
      </c>
      <c r="C1645" t="s">
        <v>2213</v>
      </c>
    </row>
    <row r="1646" spans="1:3" x14ac:dyDescent="0.25">
      <c r="A1646" t="s">
        <v>10171</v>
      </c>
      <c r="B1646" t="s">
        <v>1829</v>
      </c>
      <c r="C1646" t="s">
        <v>6380</v>
      </c>
    </row>
    <row r="1647" spans="1:3" x14ac:dyDescent="0.25">
      <c r="A1647" t="s">
        <v>10171</v>
      </c>
      <c r="B1647" t="s">
        <v>1833</v>
      </c>
      <c r="C1647" t="s">
        <v>6778</v>
      </c>
    </row>
    <row r="1648" spans="1:3" x14ac:dyDescent="0.25">
      <c r="A1648" t="s">
        <v>10171</v>
      </c>
      <c r="B1648" t="s">
        <v>1837</v>
      </c>
      <c r="C1648" t="s">
        <v>7244</v>
      </c>
    </row>
    <row r="1649" spans="1:3" x14ac:dyDescent="0.25">
      <c r="A1649" t="s">
        <v>10172</v>
      </c>
      <c r="B1649">
        <v>1</v>
      </c>
      <c r="C1649" t="s">
        <v>7711</v>
      </c>
    </row>
    <row r="1650" spans="1:3" x14ac:dyDescent="0.25">
      <c r="A1650" t="s">
        <v>10172</v>
      </c>
      <c r="B1650">
        <v>2</v>
      </c>
      <c r="C1650" t="s">
        <v>7815</v>
      </c>
    </row>
    <row r="1651" spans="1:3" x14ac:dyDescent="0.25">
      <c r="A1651" t="s">
        <v>10172</v>
      </c>
      <c r="B1651">
        <v>10</v>
      </c>
      <c r="C1651" t="s">
        <v>7914</v>
      </c>
    </row>
    <row r="1652" spans="1:3" x14ac:dyDescent="0.25">
      <c r="A1652" t="s">
        <v>10172</v>
      </c>
      <c r="B1652">
        <v>30</v>
      </c>
      <c r="C1652" t="s">
        <v>8013</v>
      </c>
    </row>
    <row r="1653" spans="1:3" x14ac:dyDescent="0.25">
      <c r="A1653" t="s">
        <v>10172</v>
      </c>
      <c r="B1653">
        <v>35</v>
      </c>
      <c r="C1653" t="s">
        <v>8112</v>
      </c>
    </row>
    <row r="1654" spans="1:3" x14ac:dyDescent="0.25">
      <c r="A1654" t="s">
        <v>10172</v>
      </c>
      <c r="B1654">
        <v>40</v>
      </c>
      <c r="C1654" t="s">
        <v>8211</v>
      </c>
    </row>
    <row r="1655" spans="1:3" x14ac:dyDescent="0.25">
      <c r="A1655" t="s">
        <v>10172</v>
      </c>
      <c r="B1655">
        <v>47</v>
      </c>
      <c r="C1655" t="s">
        <v>749</v>
      </c>
    </row>
    <row r="1656" spans="1:3" x14ac:dyDescent="0.25">
      <c r="A1656" t="s">
        <v>10172</v>
      </c>
      <c r="B1656">
        <v>48</v>
      </c>
      <c r="C1656" t="s">
        <v>749</v>
      </c>
    </row>
    <row r="1657" spans="1:3" x14ac:dyDescent="0.25">
      <c r="A1657" t="s">
        <v>10172</v>
      </c>
      <c r="B1657">
        <v>200</v>
      </c>
      <c r="C1657" t="s">
        <v>8310</v>
      </c>
    </row>
    <row r="1658" spans="1:3" x14ac:dyDescent="0.25">
      <c r="A1658" t="s">
        <v>10172</v>
      </c>
      <c r="B1658">
        <v>610</v>
      </c>
      <c r="C1658" t="s">
        <v>8409</v>
      </c>
    </row>
    <row r="1659" spans="1:3" x14ac:dyDescent="0.25">
      <c r="A1659" t="s">
        <v>10172</v>
      </c>
      <c r="B1659">
        <v>620</v>
      </c>
      <c r="C1659" t="s">
        <v>8508</v>
      </c>
    </row>
    <row r="1660" spans="1:3" x14ac:dyDescent="0.25">
      <c r="A1660" t="s">
        <v>10172</v>
      </c>
      <c r="B1660">
        <v>625</v>
      </c>
      <c r="C1660" t="s">
        <v>8563</v>
      </c>
    </row>
    <row r="1661" spans="1:3" x14ac:dyDescent="0.25">
      <c r="A1661" t="s">
        <v>10172</v>
      </c>
      <c r="B1661">
        <v>630</v>
      </c>
      <c r="C1661" t="s">
        <v>8657</v>
      </c>
    </row>
    <row r="1662" spans="1:3" x14ac:dyDescent="0.25">
      <c r="A1662" t="s">
        <v>10172</v>
      </c>
      <c r="B1662">
        <v>637</v>
      </c>
      <c r="C1662" t="s">
        <v>8756</v>
      </c>
    </row>
    <row r="1663" spans="1:3" x14ac:dyDescent="0.25">
      <c r="A1663" t="s">
        <v>10172</v>
      </c>
      <c r="B1663">
        <v>645</v>
      </c>
      <c r="C1663" t="s">
        <v>8858</v>
      </c>
    </row>
    <row r="1664" spans="1:3" x14ac:dyDescent="0.25">
      <c r="A1664" t="s">
        <v>10172</v>
      </c>
      <c r="B1664">
        <v>685</v>
      </c>
      <c r="C1664" t="s">
        <v>8958</v>
      </c>
    </row>
    <row r="1665" spans="1:3" x14ac:dyDescent="0.25">
      <c r="A1665" t="s">
        <v>10172</v>
      </c>
      <c r="B1665">
        <v>690</v>
      </c>
      <c r="C1665" t="s">
        <v>9058</v>
      </c>
    </row>
    <row r="1666" spans="1:3" x14ac:dyDescent="0.25">
      <c r="A1666" t="s">
        <v>10172</v>
      </c>
      <c r="B1666">
        <v>695</v>
      </c>
      <c r="C1666" t="s">
        <v>9158</v>
      </c>
    </row>
    <row r="1667" spans="1:3" x14ac:dyDescent="0.25">
      <c r="A1667" t="s">
        <v>10172</v>
      </c>
      <c r="B1667">
        <v>700</v>
      </c>
      <c r="C1667" t="s">
        <v>9257</v>
      </c>
    </row>
    <row r="1668" spans="1:3" x14ac:dyDescent="0.25">
      <c r="A1668" t="s">
        <v>10172</v>
      </c>
      <c r="B1668">
        <v>745</v>
      </c>
      <c r="C1668" t="s">
        <v>9356</v>
      </c>
    </row>
    <row r="1669" spans="1:3" x14ac:dyDescent="0.25">
      <c r="A1669" t="s">
        <v>10172</v>
      </c>
      <c r="B1669">
        <v>750</v>
      </c>
      <c r="C1669" t="s">
        <v>9455</v>
      </c>
    </row>
    <row r="1670" spans="1:3" x14ac:dyDescent="0.25">
      <c r="A1670" t="s">
        <v>10172</v>
      </c>
      <c r="B1670">
        <v>795</v>
      </c>
      <c r="C1670" t="s">
        <v>9554</v>
      </c>
    </row>
    <row r="1671" spans="1:3" x14ac:dyDescent="0.25">
      <c r="A1671" t="s">
        <v>10172</v>
      </c>
      <c r="B1671">
        <v>850</v>
      </c>
      <c r="C1671" t="s">
        <v>9653</v>
      </c>
    </row>
    <row r="1672" spans="1:3" x14ac:dyDescent="0.25">
      <c r="A1672" t="s">
        <v>10172</v>
      </c>
      <c r="B1672" t="s">
        <v>1829</v>
      </c>
      <c r="C1672" t="s">
        <v>6383</v>
      </c>
    </row>
    <row r="1673" spans="1:3" x14ac:dyDescent="0.25">
      <c r="A1673" t="s">
        <v>10172</v>
      </c>
      <c r="B1673" t="s">
        <v>1833</v>
      </c>
      <c r="C1673" t="s">
        <v>6781</v>
      </c>
    </row>
    <row r="1674" spans="1:3" x14ac:dyDescent="0.25">
      <c r="A1674" t="s">
        <v>10172</v>
      </c>
      <c r="B1674" t="s">
        <v>1837</v>
      </c>
      <c r="C1674" t="s">
        <v>7247</v>
      </c>
    </row>
    <row r="1675" spans="1:3" x14ac:dyDescent="0.25">
      <c r="A1675" t="s">
        <v>10173</v>
      </c>
      <c r="B1675">
        <v>1</v>
      </c>
      <c r="C1675" t="s">
        <v>7714</v>
      </c>
    </row>
    <row r="1676" spans="1:3" x14ac:dyDescent="0.25">
      <c r="A1676" t="s">
        <v>10173</v>
      </c>
      <c r="B1676">
        <v>2</v>
      </c>
      <c r="C1676" t="s">
        <v>7817</v>
      </c>
    </row>
    <row r="1677" spans="1:3" x14ac:dyDescent="0.25">
      <c r="A1677" t="s">
        <v>10173</v>
      </c>
      <c r="B1677">
        <v>10</v>
      </c>
      <c r="C1677" t="s">
        <v>7916</v>
      </c>
    </row>
    <row r="1678" spans="1:3" x14ac:dyDescent="0.25">
      <c r="A1678" t="s">
        <v>10173</v>
      </c>
      <c r="B1678">
        <v>30</v>
      </c>
      <c r="C1678" t="s">
        <v>8015</v>
      </c>
    </row>
    <row r="1679" spans="1:3" x14ac:dyDescent="0.25">
      <c r="A1679" t="s">
        <v>10173</v>
      </c>
      <c r="B1679">
        <v>35</v>
      </c>
      <c r="C1679" t="s">
        <v>8114</v>
      </c>
    </row>
    <row r="1680" spans="1:3" x14ac:dyDescent="0.25">
      <c r="A1680" t="s">
        <v>10173</v>
      </c>
      <c r="B1680">
        <v>40</v>
      </c>
      <c r="C1680" t="s">
        <v>8213</v>
      </c>
    </row>
    <row r="1681" spans="1:3" x14ac:dyDescent="0.25">
      <c r="A1681" t="s">
        <v>10173</v>
      </c>
      <c r="B1681">
        <v>47</v>
      </c>
      <c r="C1681" t="s">
        <v>753</v>
      </c>
    </row>
    <row r="1682" spans="1:3" x14ac:dyDescent="0.25">
      <c r="A1682" t="s">
        <v>10173</v>
      </c>
      <c r="B1682">
        <v>48</v>
      </c>
      <c r="C1682" t="s">
        <v>753</v>
      </c>
    </row>
    <row r="1683" spans="1:3" x14ac:dyDescent="0.25">
      <c r="A1683" t="s">
        <v>10173</v>
      </c>
      <c r="B1683">
        <v>200</v>
      </c>
      <c r="C1683" t="s">
        <v>8312</v>
      </c>
    </row>
    <row r="1684" spans="1:3" x14ac:dyDescent="0.25">
      <c r="A1684" t="s">
        <v>10173</v>
      </c>
      <c r="B1684">
        <v>610</v>
      </c>
      <c r="C1684" t="s">
        <v>8411</v>
      </c>
    </row>
    <row r="1685" spans="1:3" x14ac:dyDescent="0.25">
      <c r="A1685" t="s">
        <v>10173</v>
      </c>
      <c r="B1685">
        <v>620</v>
      </c>
      <c r="C1685" t="s">
        <v>8510</v>
      </c>
    </row>
    <row r="1686" spans="1:3" x14ac:dyDescent="0.25">
      <c r="A1686" t="s">
        <v>10173</v>
      </c>
      <c r="B1686">
        <v>625</v>
      </c>
      <c r="C1686" t="s">
        <v>8564</v>
      </c>
    </row>
    <row r="1687" spans="1:3" x14ac:dyDescent="0.25">
      <c r="A1687" t="s">
        <v>10173</v>
      </c>
      <c r="B1687">
        <v>630</v>
      </c>
      <c r="C1687" t="s">
        <v>8659</v>
      </c>
    </row>
    <row r="1688" spans="1:3" x14ac:dyDescent="0.25">
      <c r="A1688" t="s">
        <v>10173</v>
      </c>
      <c r="B1688">
        <v>637</v>
      </c>
      <c r="C1688" t="s">
        <v>8758</v>
      </c>
    </row>
    <row r="1689" spans="1:3" x14ac:dyDescent="0.25">
      <c r="A1689" t="s">
        <v>10173</v>
      </c>
      <c r="B1689">
        <v>645</v>
      </c>
      <c r="C1689" t="s">
        <v>8860</v>
      </c>
    </row>
    <row r="1690" spans="1:3" x14ac:dyDescent="0.25">
      <c r="A1690" t="s">
        <v>10173</v>
      </c>
      <c r="B1690">
        <v>685</v>
      </c>
      <c r="C1690" t="s">
        <v>8960</v>
      </c>
    </row>
    <row r="1691" spans="1:3" x14ac:dyDescent="0.25">
      <c r="A1691" t="s">
        <v>10173</v>
      </c>
      <c r="B1691">
        <v>690</v>
      </c>
      <c r="C1691" t="s">
        <v>9060</v>
      </c>
    </row>
    <row r="1692" spans="1:3" x14ac:dyDescent="0.25">
      <c r="A1692" t="s">
        <v>10173</v>
      </c>
      <c r="B1692">
        <v>695</v>
      </c>
      <c r="C1692" t="s">
        <v>9160</v>
      </c>
    </row>
    <row r="1693" spans="1:3" x14ac:dyDescent="0.25">
      <c r="A1693" t="s">
        <v>10173</v>
      </c>
      <c r="B1693">
        <v>700</v>
      </c>
      <c r="C1693" t="s">
        <v>9259</v>
      </c>
    </row>
    <row r="1694" spans="1:3" x14ac:dyDescent="0.25">
      <c r="A1694" t="s">
        <v>10173</v>
      </c>
      <c r="B1694">
        <v>745</v>
      </c>
      <c r="C1694" t="s">
        <v>9358</v>
      </c>
    </row>
    <row r="1695" spans="1:3" x14ac:dyDescent="0.25">
      <c r="A1695" t="s">
        <v>10173</v>
      </c>
      <c r="B1695">
        <v>750</v>
      </c>
      <c r="C1695" t="s">
        <v>9457</v>
      </c>
    </row>
    <row r="1696" spans="1:3" x14ac:dyDescent="0.25">
      <c r="A1696" t="s">
        <v>10173</v>
      </c>
      <c r="B1696">
        <v>795</v>
      </c>
      <c r="C1696" t="s">
        <v>9556</v>
      </c>
    </row>
    <row r="1697" spans="1:3" x14ac:dyDescent="0.25">
      <c r="A1697" t="s">
        <v>10173</v>
      </c>
      <c r="B1697">
        <v>850</v>
      </c>
      <c r="C1697" t="s">
        <v>9655</v>
      </c>
    </row>
    <row r="1698" spans="1:3" x14ac:dyDescent="0.25">
      <c r="A1698" t="s">
        <v>10173</v>
      </c>
      <c r="B1698" t="s">
        <v>2202</v>
      </c>
      <c r="C1698" t="s">
        <v>2216</v>
      </c>
    </row>
    <row r="1699" spans="1:3" x14ac:dyDescent="0.25">
      <c r="A1699" t="s">
        <v>10173</v>
      </c>
      <c r="B1699" t="s">
        <v>1829</v>
      </c>
      <c r="C1699" t="s">
        <v>6386</v>
      </c>
    </row>
    <row r="1700" spans="1:3" x14ac:dyDescent="0.25">
      <c r="A1700" t="s">
        <v>10173</v>
      </c>
      <c r="B1700" t="s">
        <v>1833</v>
      </c>
      <c r="C1700" t="s">
        <v>6784</v>
      </c>
    </row>
    <row r="1701" spans="1:3" x14ac:dyDescent="0.25">
      <c r="A1701" t="s">
        <v>10173</v>
      </c>
      <c r="B1701" t="s">
        <v>1837</v>
      </c>
      <c r="C1701" t="s">
        <v>7250</v>
      </c>
    </row>
    <row r="1702" spans="1:3" x14ac:dyDescent="0.25">
      <c r="A1702" t="s">
        <v>10174</v>
      </c>
      <c r="B1702">
        <v>1</v>
      </c>
      <c r="C1702" t="s">
        <v>7717</v>
      </c>
    </row>
    <row r="1703" spans="1:3" x14ac:dyDescent="0.25">
      <c r="A1703" t="s">
        <v>10174</v>
      </c>
      <c r="B1703">
        <v>2</v>
      </c>
      <c r="C1703" t="s">
        <v>7819</v>
      </c>
    </row>
    <row r="1704" spans="1:3" x14ac:dyDescent="0.25">
      <c r="A1704" t="s">
        <v>10174</v>
      </c>
      <c r="B1704">
        <v>10</v>
      </c>
      <c r="C1704" t="s">
        <v>7918</v>
      </c>
    </row>
    <row r="1705" spans="1:3" x14ac:dyDescent="0.25">
      <c r="A1705" t="s">
        <v>10174</v>
      </c>
      <c r="B1705">
        <v>30</v>
      </c>
      <c r="C1705" t="s">
        <v>8017</v>
      </c>
    </row>
    <row r="1706" spans="1:3" x14ac:dyDescent="0.25">
      <c r="A1706" t="s">
        <v>10174</v>
      </c>
      <c r="B1706">
        <v>35</v>
      </c>
      <c r="C1706" t="s">
        <v>8116</v>
      </c>
    </row>
    <row r="1707" spans="1:3" x14ac:dyDescent="0.25">
      <c r="A1707" t="s">
        <v>10174</v>
      </c>
      <c r="B1707">
        <v>40</v>
      </c>
      <c r="C1707" t="s">
        <v>8215</v>
      </c>
    </row>
    <row r="1708" spans="1:3" x14ac:dyDescent="0.25">
      <c r="A1708" t="s">
        <v>10174</v>
      </c>
      <c r="B1708">
        <v>47</v>
      </c>
      <c r="C1708" t="s">
        <v>756</v>
      </c>
    </row>
    <row r="1709" spans="1:3" x14ac:dyDescent="0.25">
      <c r="A1709" t="s">
        <v>10174</v>
      </c>
      <c r="B1709">
        <v>48</v>
      </c>
      <c r="C1709" t="s">
        <v>919</v>
      </c>
    </row>
    <row r="1710" spans="1:3" x14ac:dyDescent="0.25">
      <c r="A1710" t="s">
        <v>10174</v>
      </c>
      <c r="B1710">
        <v>200</v>
      </c>
      <c r="C1710" t="s">
        <v>8314</v>
      </c>
    </row>
    <row r="1711" spans="1:3" x14ac:dyDescent="0.25">
      <c r="A1711" t="s">
        <v>10174</v>
      </c>
      <c r="B1711">
        <v>610</v>
      </c>
      <c r="C1711" t="s">
        <v>8413</v>
      </c>
    </row>
    <row r="1712" spans="1:3" x14ac:dyDescent="0.25">
      <c r="A1712" t="s">
        <v>10174</v>
      </c>
      <c r="B1712">
        <v>620</v>
      </c>
      <c r="C1712" t="s">
        <v>8512</v>
      </c>
    </row>
    <row r="1713" spans="1:3" x14ac:dyDescent="0.25">
      <c r="A1713" t="s">
        <v>10174</v>
      </c>
      <c r="B1713">
        <v>625</v>
      </c>
      <c r="C1713" t="s">
        <v>8565</v>
      </c>
    </row>
    <row r="1714" spans="1:3" x14ac:dyDescent="0.25">
      <c r="A1714" t="s">
        <v>10174</v>
      </c>
      <c r="B1714">
        <v>630</v>
      </c>
      <c r="C1714" t="s">
        <v>8661</v>
      </c>
    </row>
    <row r="1715" spans="1:3" x14ac:dyDescent="0.25">
      <c r="A1715" t="s">
        <v>10174</v>
      </c>
      <c r="B1715">
        <v>637</v>
      </c>
      <c r="C1715" t="s">
        <v>8760</v>
      </c>
    </row>
    <row r="1716" spans="1:3" x14ac:dyDescent="0.25">
      <c r="A1716" t="s">
        <v>10174</v>
      </c>
      <c r="B1716">
        <v>645</v>
      </c>
      <c r="C1716" t="s">
        <v>8862</v>
      </c>
    </row>
    <row r="1717" spans="1:3" x14ac:dyDescent="0.25">
      <c r="A1717" t="s">
        <v>10174</v>
      </c>
      <c r="B1717">
        <v>685</v>
      </c>
      <c r="C1717" t="s">
        <v>8962</v>
      </c>
    </row>
    <row r="1718" spans="1:3" x14ac:dyDescent="0.25">
      <c r="A1718" t="s">
        <v>10174</v>
      </c>
      <c r="B1718">
        <v>690</v>
      </c>
      <c r="C1718" t="s">
        <v>9062</v>
      </c>
    </row>
    <row r="1719" spans="1:3" x14ac:dyDescent="0.25">
      <c r="A1719" t="s">
        <v>10174</v>
      </c>
      <c r="B1719">
        <v>695</v>
      </c>
      <c r="C1719" t="s">
        <v>9162</v>
      </c>
    </row>
    <row r="1720" spans="1:3" x14ac:dyDescent="0.25">
      <c r="A1720" t="s">
        <v>10174</v>
      </c>
      <c r="B1720">
        <v>700</v>
      </c>
      <c r="C1720" t="s">
        <v>9261</v>
      </c>
    </row>
    <row r="1721" spans="1:3" x14ac:dyDescent="0.25">
      <c r="A1721" t="s">
        <v>10174</v>
      </c>
      <c r="B1721">
        <v>745</v>
      </c>
      <c r="C1721" t="s">
        <v>9360</v>
      </c>
    </row>
    <row r="1722" spans="1:3" x14ac:dyDescent="0.25">
      <c r="A1722" t="s">
        <v>10174</v>
      </c>
      <c r="B1722">
        <v>750</v>
      </c>
      <c r="C1722" t="s">
        <v>9459</v>
      </c>
    </row>
    <row r="1723" spans="1:3" x14ac:dyDescent="0.25">
      <c r="A1723" t="s">
        <v>10174</v>
      </c>
      <c r="B1723">
        <v>795</v>
      </c>
      <c r="C1723" t="s">
        <v>9558</v>
      </c>
    </row>
    <row r="1724" spans="1:3" x14ac:dyDescent="0.25">
      <c r="A1724" t="s">
        <v>10174</v>
      </c>
      <c r="B1724">
        <v>850</v>
      </c>
      <c r="C1724" t="s">
        <v>9657</v>
      </c>
    </row>
    <row r="1725" spans="1:3" x14ac:dyDescent="0.25">
      <c r="A1725" t="s">
        <v>10174</v>
      </c>
      <c r="B1725" t="s">
        <v>2202</v>
      </c>
      <c r="C1725" t="s">
        <v>2219</v>
      </c>
    </row>
    <row r="1726" spans="1:3" x14ac:dyDescent="0.25">
      <c r="A1726" t="s">
        <v>10174</v>
      </c>
      <c r="B1726" t="s">
        <v>1829</v>
      </c>
      <c r="C1726" t="s">
        <v>6389</v>
      </c>
    </row>
    <row r="1727" spans="1:3" x14ac:dyDescent="0.25">
      <c r="A1727" t="s">
        <v>10174</v>
      </c>
      <c r="B1727" t="s">
        <v>1833</v>
      </c>
      <c r="C1727" t="s">
        <v>6787</v>
      </c>
    </row>
    <row r="1728" spans="1:3" x14ac:dyDescent="0.25">
      <c r="A1728" t="s">
        <v>10174</v>
      </c>
      <c r="B1728" t="s">
        <v>1837</v>
      </c>
      <c r="C1728" t="s">
        <v>7253</v>
      </c>
    </row>
    <row r="1729" spans="1:3" x14ac:dyDescent="0.25">
      <c r="A1729" t="s">
        <v>10467</v>
      </c>
      <c r="B1729">
        <v>1</v>
      </c>
      <c r="C1729" t="s">
        <v>7720</v>
      </c>
    </row>
    <row r="1730" spans="1:3" x14ac:dyDescent="0.25">
      <c r="A1730" t="s">
        <v>10467</v>
      </c>
      <c r="B1730">
        <v>2</v>
      </c>
      <c r="C1730" t="s">
        <v>7821</v>
      </c>
    </row>
    <row r="1731" spans="1:3" x14ac:dyDescent="0.25">
      <c r="A1731" t="s">
        <v>10467</v>
      </c>
      <c r="B1731">
        <v>10</v>
      </c>
      <c r="C1731" t="s">
        <v>7920</v>
      </c>
    </row>
    <row r="1732" spans="1:3" x14ac:dyDescent="0.25">
      <c r="A1732" t="s">
        <v>10467</v>
      </c>
      <c r="B1732">
        <v>30</v>
      </c>
      <c r="C1732" t="s">
        <v>8019</v>
      </c>
    </row>
    <row r="1733" spans="1:3" x14ac:dyDescent="0.25">
      <c r="A1733" t="s">
        <v>10467</v>
      </c>
      <c r="B1733">
        <v>35</v>
      </c>
      <c r="C1733" t="s">
        <v>8118</v>
      </c>
    </row>
    <row r="1734" spans="1:3" x14ac:dyDescent="0.25">
      <c r="A1734" t="s">
        <v>10467</v>
      </c>
      <c r="B1734">
        <v>40</v>
      </c>
      <c r="C1734" t="s">
        <v>8217</v>
      </c>
    </row>
    <row r="1735" spans="1:3" x14ac:dyDescent="0.25">
      <c r="A1735" t="s">
        <v>10467</v>
      </c>
      <c r="B1735">
        <v>47</v>
      </c>
      <c r="C1735" t="s">
        <v>759</v>
      </c>
    </row>
    <row r="1736" spans="1:3" x14ac:dyDescent="0.25">
      <c r="A1736" t="s">
        <v>10467</v>
      </c>
      <c r="B1736">
        <v>48</v>
      </c>
      <c r="C1736" t="s">
        <v>922</v>
      </c>
    </row>
    <row r="1737" spans="1:3" x14ac:dyDescent="0.25">
      <c r="A1737" t="s">
        <v>10467</v>
      </c>
      <c r="B1737">
        <v>200</v>
      </c>
      <c r="C1737" t="s">
        <v>8316</v>
      </c>
    </row>
    <row r="1738" spans="1:3" x14ac:dyDescent="0.25">
      <c r="A1738" t="s">
        <v>10467</v>
      </c>
      <c r="B1738">
        <v>610</v>
      </c>
      <c r="C1738" t="s">
        <v>8415</v>
      </c>
    </row>
    <row r="1739" spans="1:3" x14ac:dyDescent="0.25">
      <c r="A1739" t="s">
        <v>10467</v>
      </c>
      <c r="B1739">
        <v>620</v>
      </c>
      <c r="C1739" t="s">
        <v>8514</v>
      </c>
    </row>
    <row r="1740" spans="1:3" x14ac:dyDescent="0.25">
      <c r="A1740" t="s">
        <v>10467</v>
      </c>
      <c r="B1740">
        <v>625</v>
      </c>
      <c r="C1740" t="s">
        <v>8566</v>
      </c>
    </row>
    <row r="1741" spans="1:3" x14ac:dyDescent="0.25">
      <c r="A1741" t="s">
        <v>10467</v>
      </c>
      <c r="B1741">
        <v>630</v>
      </c>
      <c r="C1741" t="s">
        <v>8663</v>
      </c>
    </row>
    <row r="1742" spans="1:3" x14ac:dyDescent="0.25">
      <c r="A1742" t="s">
        <v>10467</v>
      </c>
      <c r="B1742">
        <v>637</v>
      </c>
      <c r="C1742" t="s">
        <v>8762</v>
      </c>
    </row>
    <row r="1743" spans="1:3" x14ac:dyDescent="0.25">
      <c r="A1743" t="s">
        <v>10467</v>
      </c>
      <c r="B1743">
        <v>645</v>
      </c>
      <c r="C1743" t="s">
        <v>8864</v>
      </c>
    </row>
    <row r="1744" spans="1:3" x14ac:dyDescent="0.25">
      <c r="A1744" t="s">
        <v>10467</v>
      </c>
      <c r="B1744">
        <v>685</v>
      </c>
      <c r="C1744" t="s">
        <v>8964</v>
      </c>
    </row>
    <row r="1745" spans="1:3" x14ac:dyDescent="0.25">
      <c r="A1745" t="s">
        <v>10467</v>
      </c>
      <c r="B1745">
        <v>690</v>
      </c>
      <c r="C1745" t="s">
        <v>9064</v>
      </c>
    </row>
    <row r="1746" spans="1:3" x14ac:dyDescent="0.25">
      <c r="A1746" t="s">
        <v>10467</v>
      </c>
      <c r="B1746">
        <v>695</v>
      </c>
      <c r="C1746" t="s">
        <v>9164</v>
      </c>
    </row>
    <row r="1747" spans="1:3" x14ac:dyDescent="0.25">
      <c r="A1747" t="s">
        <v>10467</v>
      </c>
      <c r="B1747">
        <v>700</v>
      </c>
      <c r="C1747" t="s">
        <v>9263</v>
      </c>
    </row>
    <row r="1748" spans="1:3" x14ac:dyDescent="0.25">
      <c r="A1748" t="s">
        <v>10467</v>
      </c>
      <c r="B1748">
        <v>745</v>
      </c>
      <c r="C1748" t="s">
        <v>9362</v>
      </c>
    </row>
    <row r="1749" spans="1:3" x14ac:dyDescent="0.25">
      <c r="A1749" t="s">
        <v>10467</v>
      </c>
      <c r="B1749">
        <v>750</v>
      </c>
      <c r="C1749" t="s">
        <v>9461</v>
      </c>
    </row>
    <row r="1750" spans="1:3" x14ac:dyDescent="0.25">
      <c r="A1750" t="s">
        <v>10467</v>
      </c>
      <c r="B1750">
        <v>795</v>
      </c>
      <c r="C1750" t="s">
        <v>9560</v>
      </c>
    </row>
    <row r="1751" spans="1:3" x14ac:dyDescent="0.25">
      <c r="A1751" t="s">
        <v>10467</v>
      </c>
      <c r="B1751">
        <v>850</v>
      </c>
      <c r="C1751" t="s">
        <v>9659</v>
      </c>
    </row>
    <row r="1752" spans="1:3" x14ac:dyDescent="0.25">
      <c r="A1752" t="s">
        <v>10467</v>
      </c>
      <c r="B1752" t="s">
        <v>2202</v>
      </c>
      <c r="C1752" t="s">
        <v>2222</v>
      </c>
    </row>
    <row r="1753" spans="1:3" x14ac:dyDescent="0.25">
      <c r="A1753" t="s">
        <v>10467</v>
      </c>
      <c r="B1753" t="s">
        <v>1829</v>
      </c>
      <c r="C1753" t="s">
        <v>6392</v>
      </c>
    </row>
    <row r="1754" spans="1:3" x14ac:dyDescent="0.25">
      <c r="A1754" t="s">
        <v>10467</v>
      </c>
      <c r="B1754" t="s">
        <v>1833</v>
      </c>
      <c r="C1754" t="s">
        <v>6790</v>
      </c>
    </row>
    <row r="1755" spans="1:3" x14ac:dyDescent="0.25">
      <c r="A1755" t="s">
        <v>10467</v>
      </c>
      <c r="B1755" t="s">
        <v>1837</v>
      </c>
      <c r="C1755" t="s">
        <v>7256</v>
      </c>
    </row>
    <row r="1756" spans="1:3" x14ac:dyDescent="0.25">
      <c r="A1756" t="s">
        <v>10468</v>
      </c>
      <c r="B1756" t="s">
        <v>2202</v>
      </c>
      <c r="C1756" t="s">
        <v>2225</v>
      </c>
    </row>
    <row r="1757" spans="1:3" x14ac:dyDescent="0.25">
      <c r="A1757" t="s">
        <v>10468</v>
      </c>
      <c r="B1757" t="s">
        <v>1829</v>
      </c>
      <c r="C1757" t="s">
        <v>6395</v>
      </c>
    </row>
    <row r="1758" spans="1:3" x14ac:dyDescent="0.25">
      <c r="A1758" t="s">
        <v>10468</v>
      </c>
      <c r="B1758" t="s">
        <v>1833</v>
      </c>
      <c r="C1758" t="s">
        <v>6793</v>
      </c>
    </row>
    <row r="1759" spans="1:3" x14ac:dyDescent="0.25">
      <c r="A1759" t="s">
        <v>10469</v>
      </c>
      <c r="B1759">
        <v>1</v>
      </c>
      <c r="C1759" t="s">
        <v>7723</v>
      </c>
    </row>
    <row r="1760" spans="1:3" x14ac:dyDescent="0.25">
      <c r="A1760" t="s">
        <v>10469</v>
      </c>
      <c r="B1760">
        <v>2</v>
      </c>
      <c r="C1760" t="s">
        <v>7823</v>
      </c>
    </row>
    <row r="1761" spans="1:3" x14ac:dyDescent="0.25">
      <c r="A1761" t="s">
        <v>10469</v>
      </c>
      <c r="B1761">
        <v>10</v>
      </c>
      <c r="C1761" t="s">
        <v>7922</v>
      </c>
    </row>
    <row r="1762" spans="1:3" x14ac:dyDescent="0.25">
      <c r="A1762" t="s">
        <v>10469</v>
      </c>
      <c r="B1762">
        <v>30</v>
      </c>
      <c r="C1762" t="s">
        <v>8021</v>
      </c>
    </row>
    <row r="1763" spans="1:3" x14ac:dyDescent="0.25">
      <c r="A1763" t="s">
        <v>10469</v>
      </c>
      <c r="B1763">
        <v>35</v>
      </c>
      <c r="C1763" t="s">
        <v>8120</v>
      </c>
    </row>
    <row r="1764" spans="1:3" x14ac:dyDescent="0.25">
      <c r="A1764" t="s">
        <v>10469</v>
      </c>
      <c r="B1764">
        <v>40</v>
      </c>
      <c r="C1764" t="s">
        <v>8219</v>
      </c>
    </row>
    <row r="1765" spans="1:3" x14ac:dyDescent="0.25">
      <c r="A1765" t="s">
        <v>10469</v>
      </c>
      <c r="B1765">
        <v>200</v>
      </c>
      <c r="C1765" t="s">
        <v>8318</v>
      </c>
    </row>
    <row r="1766" spans="1:3" x14ac:dyDescent="0.25">
      <c r="A1766" t="s">
        <v>10469</v>
      </c>
      <c r="B1766">
        <v>610</v>
      </c>
      <c r="C1766" t="s">
        <v>8417</v>
      </c>
    </row>
    <row r="1767" spans="1:3" x14ac:dyDescent="0.25">
      <c r="A1767" t="s">
        <v>10469</v>
      </c>
      <c r="B1767">
        <v>620</v>
      </c>
      <c r="C1767" t="s">
        <v>8516</v>
      </c>
    </row>
    <row r="1768" spans="1:3" x14ac:dyDescent="0.25">
      <c r="A1768" t="s">
        <v>10469</v>
      </c>
      <c r="B1768">
        <v>625</v>
      </c>
      <c r="C1768" t="s">
        <v>8567</v>
      </c>
    </row>
    <row r="1769" spans="1:3" x14ac:dyDescent="0.25">
      <c r="A1769" t="s">
        <v>10469</v>
      </c>
      <c r="B1769">
        <v>630</v>
      </c>
      <c r="C1769" t="s">
        <v>8665</v>
      </c>
    </row>
    <row r="1770" spans="1:3" x14ac:dyDescent="0.25">
      <c r="A1770" t="s">
        <v>10469</v>
      </c>
      <c r="B1770">
        <v>637</v>
      </c>
      <c r="C1770" t="s">
        <v>8764</v>
      </c>
    </row>
    <row r="1771" spans="1:3" x14ac:dyDescent="0.25">
      <c r="A1771" t="s">
        <v>10469</v>
      </c>
      <c r="B1771">
        <v>645</v>
      </c>
      <c r="C1771" t="s">
        <v>8866</v>
      </c>
    </row>
    <row r="1772" spans="1:3" x14ac:dyDescent="0.25">
      <c r="A1772" t="s">
        <v>10469</v>
      </c>
      <c r="B1772">
        <v>685</v>
      </c>
      <c r="C1772" t="s">
        <v>8966</v>
      </c>
    </row>
    <row r="1773" spans="1:3" x14ac:dyDescent="0.25">
      <c r="A1773" t="s">
        <v>10469</v>
      </c>
      <c r="B1773">
        <v>690</v>
      </c>
      <c r="C1773" t="s">
        <v>9066</v>
      </c>
    </row>
    <row r="1774" spans="1:3" x14ac:dyDescent="0.25">
      <c r="A1774" t="s">
        <v>10469</v>
      </c>
      <c r="B1774">
        <v>695</v>
      </c>
      <c r="C1774" t="s">
        <v>9166</v>
      </c>
    </row>
    <row r="1775" spans="1:3" x14ac:dyDescent="0.25">
      <c r="A1775" t="s">
        <v>10469</v>
      </c>
      <c r="B1775">
        <v>700</v>
      </c>
      <c r="C1775" t="s">
        <v>9265</v>
      </c>
    </row>
    <row r="1776" spans="1:3" x14ac:dyDescent="0.25">
      <c r="A1776" t="s">
        <v>10469</v>
      </c>
      <c r="B1776">
        <v>745</v>
      </c>
      <c r="C1776" t="s">
        <v>9364</v>
      </c>
    </row>
    <row r="1777" spans="1:3" x14ac:dyDescent="0.25">
      <c r="A1777" t="s">
        <v>10469</v>
      </c>
      <c r="B1777">
        <v>750</v>
      </c>
      <c r="C1777" t="s">
        <v>9463</v>
      </c>
    </row>
    <row r="1778" spans="1:3" x14ac:dyDescent="0.25">
      <c r="A1778" t="s">
        <v>10469</v>
      </c>
      <c r="B1778">
        <v>795</v>
      </c>
      <c r="C1778" t="s">
        <v>9562</v>
      </c>
    </row>
    <row r="1779" spans="1:3" x14ac:dyDescent="0.25">
      <c r="A1779" t="s">
        <v>10469</v>
      </c>
      <c r="B1779">
        <v>850</v>
      </c>
      <c r="C1779" t="s">
        <v>9661</v>
      </c>
    </row>
    <row r="1780" spans="1:3" x14ac:dyDescent="0.25">
      <c r="A1780" t="s">
        <v>10469</v>
      </c>
      <c r="B1780" t="s">
        <v>1829</v>
      </c>
      <c r="C1780" t="s">
        <v>6398</v>
      </c>
    </row>
    <row r="1781" spans="1:3" x14ac:dyDescent="0.25">
      <c r="A1781" t="s">
        <v>10469</v>
      </c>
      <c r="B1781" t="s">
        <v>1833</v>
      </c>
      <c r="C1781" t="s">
        <v>6796</v>
      </c>
    </row>
    <row r="1782" spans="1:3" x14ac:dyDescent="0.25">
      <c r="A1782" t="s">
        <v>10470</v>
      </c>
      <c r="B1782">
        <v>1</v>
      </c>
      <c r="C1782" t="s">
        <v>7726</v>
      </c>
    </row>
    <row r="1783" spans="1:3" x14ac:dyDescent="0.25">
      <c r="A1783" t="s">
        <v>10470</v>
      </c>
      <c r="B1783">
        <v>2</v>
      </c>
      <c r="C1783" t="s">
        <v>7825</v>
      </c>
    </row>
    <row r="1784" spans="1:3" x14ac:dyDescent="0.25">
      <c r="A1784" t="s">
        <v>10470</v>
      </c>
      <c r="B1784">
        <v>10</v>
      </c>
      <c r="C1784" t="s">
        <v>7924</v>
      </c>
    </row>
    <row r="1785" spans="1:3" x14ac:dyDescent="0.25">
      <c r="A1785" t="s">
        <v>10470</v>
      </c>
      <c r="B1785">
        <v>30</v>
      </c>
      <c r="C1785" t="s">
        <v>8023</v>
      </c>
    </row>
    <row r="1786" spans="1:3" x14ac:dyDescent="0.25">
      <c r="A1786" t="s">
        <v>10470</v>
      </c>
      <c r="B1786">
        <v>35</v>
      </c>
      <c r="C1786" t="s">
        <v>8122</v>
      </c>
    </row>
    <row r="1787" spans="1:3" x14ac:dyDescent="0.25">
      <c r="A1787" t="s">
        <v>10470</v>
      </c>
      <c r="B1787">
        <v>40</v>
      </c>
      <c r="C1787" t="s">
        <v>8221</v>
      </c>
    </row>
    <row r="1788" spans="1:3" x14ac:dyDescent="0.25">
      <c r="A1788" t="s">
        <v>10470</v>
      </c>
      <c r="B1788">
        <v>200</v>
      </c>
      <c r="C1788" t="s">
        <v>8320</v>
      </c>
    </row>
    <row r="1789" spans="1:3" x14ac:dyDescent="0.25">
      <c r="A1789" t="s">
        <v>10470</v>
      </c>
      <c r="B1789">
        <v>610</v>
      </c>
      <c r="C1789" t="s">
        <v>8419</v>
      </c>
    </row>
    <row r="1790" spans="1:3" x14ac:dyDescent="0.25">
      <c r="A1790" t="s">
        <v>10470</v>
      </c>
      <c r="B1790">
        <v>620</v>
      </c>
      <c r="C1790" t="s">
        <v>8518</v>
      </c>
    </row>
    <row r="1791" spans="1:3" x14ac:dyDescent="0.25">
      <c r="A1791" t="s">
        <v>10470</v>
      </c>
      <c r="B1791">
        <v>625</v>
      </c>
      <c r="C1791" t="s">
        <v>8568</v>
      </c>
    </row>
    <row r="1792" spans="1:3" x14ac:dyDescent="0.25">
      <c r="A1792" t="s">
        <v>10470</v>
      </c>
      <c r="B1792">
        <v>630</v>
      </c>
      <c r="C1792" t="s">
        <v>8667</v>
      </c>
    </row>
    <row r="1793" spans="1:3" x14ac:dyDescent="0.25">
      <c r="A1793" t="s">
        <v>10470</v>
      </c>
      <c r="B1793">
        <v>637</v>
      </c>
      <c r="C1793" t="s">
        <v>8766</v>
      </c>
    </row>
    <row r="1794" spans="1:3" x14ac:dyDescent="0.25">
      <c r="A1794" t="s">
        <v>10470</v>
      </c>
      <c r="B1794">
        <v>645</v>
      </c>
      <c r="C1794" t="s">
        <v>8868</v>
      </c>
    </row>
    <row r="1795" spans="1:3" x14ac:dyDescent="0.25">
      <c r="A1795" t="s">
        <v>10470</v>
      </c>
      <c r="B1795">
        <v>685</v>
      </c>
      <c r="C1795" t="s">
        <v>8968</v>
      </c>
    </row>
    <row r="1796" spans="1:3" x14ac:dyDescent="0.25">
      <c r="A1796" t="s">
        <v>10470</v>
      </c>
      <c r="B1796">
        <v>690</v>
      </c>
      <c r="C1796" t="s">
        <v>9068</v>
      </c>
    </row>
    <row r="1797" spans="1:3" x14ac:dyDescent="0.25">
      <c r="A1797" t="s">
        <v>10470</v>
      </c>
      <c r="B1797">
        <v>695</v>
      </c>
      <c r="C1797" t="s">
        <v>9168</v>
      </c>
    </row>
    <row r="1798" spans="1:3" x14ac:dyDescent="0.25">
      <c r="A1798" t="s">
        <v>10470</v>
      </c>
      <c r="B1798">
        <v>700</v>
      </c>
      <c r="C1798" t="s">
        <v>9267</v>
      </c>
    </row>
    <row r="1799" spans="1:3" x14ac:dyDescent="0.25">
      <c r="A1799" t="s">
        <v>10470</v>
      </c>
      <c r="B1799">
        <v>745</v>
      </c>
      <c r="C1799" t="s">
        <v>9366</v>
      </c>
    </row>
    <row r="1800" spans="1:3" x14ac:dyDescent="0.25">
      <c r="A1800" t="s">
        <v>10470</v>
      </c>
      <c r="B1800">
        <v>750</v>
      </c>
      <c r="C1800" t="s">
        <v>9465</v>
      </c>
    </row>
    <row r="1801" spans="1:3" x14ac:dyDescent="0.25">
      <c r="A1801" t="s">
        <v>10470</v>
      </c>
      <c r="B1801">
        <v>795</v>
      </c>
      <c r="C1801" t="s">
        <v>9564</v>
      </c>
    </row>
    <row r="1802" spans="1:3" x14ac:dyDescent="0.25">
      <c r="A1802" t="s">
        <v>10470</v>
      </c>
      <c r="B1802">
        <v>850</v>
      </c>
      <c r="C1802" t="s">
        <v>9663</v>
      </c>
    </row>
    <row r="1803" spans="1:3" x14ac:dyDescent="0.25">
      <c r="A1803" t="s">
        <v>10470</v>
      </c>
      <c r="B1803" t="s">
        <v>2202</v>
      </c>
      <c r="C1803" t="s">
        <v>2228</v>
      </c>
    </row>
    <row r="1804" spans="1:3" x14ac:dyDescent="0.25">
      <c r="A1804" t="s">
        <v>10470</v>
      </c>
      <c r="B1804" t="s">
        <v>1829</v>
      </c>
      <c r="C1804" t="s">
        <v>6401</v>
      </c>
    </row>
    <row r="1805" spans="1:3" x14ac:dyDescent="0.25">
      <c r="A1805" t="s">
        <v>10470</v>
      </c>
      <c r="B1805" t="s">
        <v>1833</v>
      </c>
      <c r="C1805" t="s">
        <v>6799</v>
      </c>
    </row>
    <row r="1806" spans="1:3" x14ac:dyDescent="0.25">
      <c r="A1806" t="s">
        <v>10175</v>
      </c>
      <c r="B1806" t="s">
        <v>1884</v>
      </c>
      <c r="C1806" t="s">
        <v>1902</v>
      </c>
    </row>
    <row r="1807" spans="1:3" x14ac:dyDescent="0.25">
      <c r="A1807" t="s">
        <v>10175</v>
      </c>
      <c r="B1807" t="s">
        <v>1829</v>
      </c>
      <c r="C1807" t="s">
        <v>6404</v>
      </c>
    </row>
    <row r="1808" spans="1:3" x14ac:dyDescent="0.25">
      <c r="A1808" t="s">
        <v>10175</v>
      </c>
      <c r="B1808" t="s">
        <v>1833</v>
      </c>
      <c r="C1808" t="s">
        <v>6802</v>
      </c>
    </row>
    <row r="1809" spans="1:3" x14ac:dyDescent="0.25">
      <c r="A1809" t="s">
        <v>10176</v>
      </c>
      <c r="B1809" t="s">
        <v>2128</v>
      </c>
      <c r="C1809" t="s">
        <v>2126</v>
      </c>
    </row>
    <row r="1810" spans="1:3" x14ac:dyDescent="0.25">
      <c r="A1810" t="s">
        <v>10176</v>
      </c>
      <c r="B1810" t="s">
        <v>2202</v>
      </c>
      <c r="C1810" t="s">
        <v>2231</v>
      </c>
    </row>
    <row r="1811" spans="1:3" x14ac:dyDescent="0.25">
      <c r="A1811" t="s">
        <v>10176</v>
      </c>
      <c r="B1811" t="s">
        <v>1829</v>
      </c>
      <c r="C1811" t="s">
        <v>6407</v>
      </c>
    </row>
    <row r="1812" spans="1:3" x14ac:dyDescent="0.25">
      <c r="A1812" t="s">
        <v>10176</v>
      </c>
      <c r="B1812" t="s">
        <v>1833</v>
      </c>
      <c r="C1812" t="s">
        <v>6805</v>
      </c>
    </row>
    <row r="1813" spans="1:3" x14ac:dyDescent="0.25">
      <c r="A1813" t="s">
        <v>10471</v>
      </c>
      <c r="B1813">
        <v>112</v>
      </c>
      <c r="C1813" t="s">
        <v>71</v>
      </c>
    </row>
    <row r="1814" spans="1:3" x14ac:dyDescent="0.25">
      <c r="A1814" t="s">
        <v>10471</v>
      </c>
      <c r="B1814" t="s">
        <v>2168</v>
      </c>
      <c r="C1814" t="s">
        <v>2166</v>
      </c>
    </row>
    <row r="1815" spans="1:3" x14ac:dyDescent="0.25">
      <c r="A1815" t="s">
        <v>10471</v>
      </c>
      <c r="B1815" t="s">
        <v>1829</v>
      </c>
      <c r="C1815" t="s">
        <v>6410</v>
      </c>
    </row>
    <row r="1816" spans="1:3" x14ac:dyDescent="0.25">
      <c r="A1816" t="s">
        <v>10471</v>
      </c>
      <c r="B1816" t="s">
        <v>1833</v>
      </c>
      <c r="C1816" t="s">
        <v>6808</v>
      </c>
    </row>
    <row r="1817" spans="1:3" x14ac:dyDescent="0.25">
      <c r="A1817" t="s">
        <v>10472</v>
      </c>
      <c r="B1817" t="s">
        <v>2202</v>
      </c>
      <c r="C1817" t="s">
        <v>2234</v>
      </c>
    </row>
    <row r="1818" spans="1:3" x14ac:dyDescent="0.25">
      <c r="A1818" t="s">
        <v>10472</v>
      </c>
      <c r="B1818" t="s">
        <v>1829</v>
      </c>
      <c r="C1818" t="s">
        <v>6413</v>
      </c>
    </row>
    <row r="1819" spans="1:3" x14ac:dyDescent="0.25">
      <c r="A1819" t="s">
        <v>10472</v>
      </c>
      <c r="B1819" t="s">
        <v>1833</v>
      </c>
      <c r="C1819" t="s">
        <v>6811</v>
      </c>
    </row>
    <row r="1820" spans="1:3" x14ac:dyDescent="0.25">
      <c r="A1820" t="s">
        <v>10473</v>
      </c>
      <c r="B1820" t="s">
        <v>2202</v>
      </c>
      <c r="C1820" t="s">
        <v>2237</v>
      </c>
    </row>
    <row r="1821" spans="1:3" x14ac:dyDescent="0.25">
      <c r="A1821" t="s">
        <v>10473</v>
      </c>
      <c r="B1821" t="s">
        <v>1829</v>
      </c>
      <c r="C1821" t="s">
        <v>6416</v>
      </c>
    </row>
    <row r="1822" spans="1:3" x14ac:dyDescent="0.25">
      <c r="A1822" t="s">
        <v>10473</v>
      </c>
      <c r="B1822" t="s">
        <v>1833</v>
      </c>
      <c r="C1822" t="s">
        <v>6814</v>
      </c>
    </row>
    <row r="1823" spans="1:3" x14ac:dyDescent="0.25">
      <c r="A1823" t="s">
        <v>10474</v>
      </c>
      <c r="B1823" t="s">
        <v>2202</v>
      </c>
      <c r="C1823" t="s">
        <v>2240</v>
      </c>
    </row>
    <row r="1824" spans="1:3" x14ac:dyDescent="0.25">
      <c r="A1824" t="s">
        <v>10474</v>
      </c>
      <c r="B1824" t="s">
        <v>1829</v>
      </c>
      <c r="C1824" t="s">
        <v>6419</v>
      </c>
    </row>
    <row r="1825" spans="1:3" x14ac:dyDescent="0.25">
      <c r="A1825" t="s">
        <v>10474</v>
      </c>
      <c r="B1825" t="s">
        <v>1833</v>
      </c>
      <c r="C1825" t="s">
        <v>6817</v>
      </c>
    </row>
    <row r="1826" spans="1:3" x14ac:dyDescent="0.25">
      <c r="A1826" t="s">
        <v>10475</v>
      </c>
      <c r="B1826" t="s">
        <v>2058</v>
      </c>
      <c r="C1826" t="s">
        <v>2056</v>
      </c>
    </row>
    <row r="1827" spans="1:3" x14ac:dyDescent="0.25">
      <c r="A1827" t="s">
        <v>10475</v>
      </c>
      <c r="B1827" t="s">
        <v>2202</v>
      </c>
      <c r="C1827" t="s">
        <v>1843</v>
      </c>
    </row>
    <row r="1828" spans="1:3" x14ac:dyDescent="0.25">
      <c r="A1828" t="s">
        <v>10475</v>
      </c>
      <c r="B1828" t="s">
        <v>1829</v>
      </c>
      <c r="C1828" t="s">
        <v>6422</v>
      </c>
    </row>
    <row r="1829" spans="1:3" x14ac:dyDescent="0.25">
      <c r="A1829" t="s">
        <v>10475</v>
      </c>
      <c r="B1829" t="s">
        <v>1833</v>
      </c>
      <c r="C1829" t="s">
        <v>6820</v>
      </c>
    </row>
    <row r="1830" spans="1:3" x14ac:dyDescent="0.25">
      <c r="A1830" t="s">
        <v>10476</v>
      </c>
      <c r="B1830">
        <v>112</v>
      </c>
      <c r="C1830" t="s">
        <v>74</v>
      </c>
    </row>
    <row r="1831" spans="1:3" x14ac:dyDescent="0.25">
      <c r="A1831" t="s">
        <v>10476</v>
      </c>
      <c r="B1831" t="s">
        <v>2202</v>
      </c>
      <c r="C1831" t="s">
        <v>2245</v>
      </c>
    </row>
    <row r="1832" spans="1:3" x14ac:dyDescent="0.25">
      <c r="A1832" t="s">
        <v>10476</v>
      </c>
      <c r="B1832" t="s">
        <v>1829</v>
      </c>
      <c r="C1832" t="s">
        <v>6425</v>
      </c>
    </row>
    <row r="1833" spans="1:3" x14ac:dyDescent="0.25">
      <c r="A1833" t="s">
        <v>10476</v>
      </c>
      <c r="B1833" t="s">
        <v>1833</v>
      </c>
      <c r="C1833" t="s">
        <v>6823</v>
      </c>
    </row>
    <row r="1834" spans="1:3" x14ac:dyDescent="0.25">
      <c r="A1834" t="s">
        <v>10477</v>
      </c>
      <c r="B1834" t="s">
        <v>2202</v>
      </c>
      <c r="C1834" t="s">
        <v>2248</v>
      </c>
    </row>
    <row r="1835" spans="1:3" x14ac:dyDescent="0.25">
      <c r="A1835" t="s">
        <v>10477</v>
      </c>
      <c r="B1835" t="s">
        <v>1829</v>
      </c>
      <c r="C1835" t="s">
        <v>6428</v>
      </c>
    </row>
    <row r="1836" spans="1:3" x14ac:dyDescent="0.25">
      <c r="A1836" t="s">
        <v>10477</v>
      </c>
      <c r="B1836" t="s">
        <v>1833</v>
      </c>
      <c r="C1836" t="s">
        <v>6826</v>
      </c>
    </row>
    <row r="1837" spans="1:3" x14ac:dyDescent="0.25">
      <c r="A1837" t="s">
        <v>10478</v>
      </c>
      <c r="B1837" t="s">
        <v>1829</v>
      </c>
      <c r="C1837" t="s">
        <v>6431</v>
      </c>
    </row>
    <row r="1838" spans="1:3" x14ac:dyDescent="0.25">
      <c r="A1838" t="s">
        <v>10478</v>
      </c>
      <c r="B1838" t="s">
        <v>1833</v>
      </c>
      <c r="C1838" t="s">
        <v>6829</v>
      </c>
    </row>
    <row r="1839" spans="1:3" x14ac:dyDescent="0.25">
      <c r="A1839" t="s">
        <v>10479</v>
      </c>
      <c r="B1839" t="s">
        <v>2202</v>
      </c>
      <c r="C1839" t="s">
        <v>2251</v>
      </c>
    </row>
    <row r="1840" spans="1:3" x14ac:dyDescent="0.25">
      <c r="A1840" t="s">
        <v>10479</v>
      </c>
      <c r="B1840" t="s">
        <v>1829</v>
      </c>
      <c r="C1840" t="s">
        <v>6434</v>
      </c>
    </row>
    <row r="1841" spans="1:3" x14ac:dyDescent="0.25">
      <c r="A1841" t="s">
        <v>10479</v>
      </c>
      <c r="B1841" t="s">
        <v>1833</v>
      </c>
      <c r="C1841" t="s">
        <v>6832</v>
      </c>
    </row>
    <row r="1842" spans="1:3" x14ac:dyDescent="0.25">
      <c r="A1842" t="s">
        <v>10480</v>
      </c>
      <c r="B1842" t="s">
        <v>1829</v>
      </c>
      <c r="C1842" t="s">
        <v>6437</v>
      </c>
    </row>
    <row r="1843" spans="1:3" x14ac:dyDescent="0.25">
      <c r="A1843" t="s">
        <v>10480</v>
      </c>
      <c r="B1843" t="s">
        <v>1833</v>
      </c>
      <c r="C1843" t="s">
        <v>6835</v>
      </c>
    </row>
    <row r="1844" spans="1:3" x14ac:dyDescent="0.25">
      <c r="A1844" t="s">
        <v>10130</v>
      </c>
      <c r="B1844" t="s">
        <v>1829</v>
      </c>
      <c r="C1844" t="s">
        <v>6440</v>
      </c>
    </row>
    <row r="1845" spans="1:3" x14ac:dyDescent="0.25">
      <c r="A1845" t="s">
        <v>10130</v>
      </c>
      <c r="B1845" t="s">
        <v>1833</v>
      </c>
      <c r="C1845" t="s">
        <v>6838</v>
      </c>
    </row>
    <row r="1846" spans="1:3" x14ac:dyDescent="0.25">
      <c r="A1846" t="s">
        <v>10131</v>
      </c>
      <c r="B1846" t="s">
        <v>1829</v>
      </c>
      <c r="C1846" t="s">
        <v>6443</v>
      </c>
    </row>
    <row r="1847" spans="1:3" x14ac:dyDescent="0.25">
      <c r="A1847" t="s">
        <v>10131</v>
      </c>
      <c r="B1847" t="s">
        <v>1833</v>
      </c>
      <c r="C1847" t="s">
        <v>6841</v>
      </c>
    </row>
    <row r="1848" spans="1:3" x14ac:dyDescent="0.25">
      <c r="A1848" t="s">
        <v>10132</v>
      </c>
      <c r="B1848" t="s">
        <v>1829</v>
      </c>
      <c r="C1848" t="s">
        <v>6446</v>
      </c>
    </row>
    <row r="1849" spans="1:3" x14ac:dyDescent="0.25">
      <c r="A1849" t="s">
        <v>10132</v>
      </c>
      <c r="B1849" t="s">
        <v>1833</v>
      </c>
      <c r="C1849" t="s">
        <v>6844</v>
      </c>
    </row>
    <row r="1850" spans="1:3" x14ac:dyDescent="0.25">
      <c r="A1850" t="s">
        <v>10133</v>
      </c>
      <c r="B1850" t="s">
        <v>1829</v>
      </c>
      <c r="C1850" t="s">
        <v>6449</v>
      </c>
    </row>
    <row r="1851" spans="1:3" x14ac:dyDescent="0.25">
      <c r="A1851" t="s">
        <v>10133</v>
      </c>
      <c r="B1851" t="s">
        <v>1833</v>
      </c>
      <c r="C1851" t="s">
        <v>6847</v>
      </c>
    </row>
    <row r="1852" spans="1:3" x14ac:dyDescent="0.25">
      <c r="A1852" t="s">
        <v>10481</v>
      </c>
      <c r="B1852" t="s">
        <v>1829</v>
      </c>
      <c r="C1852" t="s">
        <v>6452</v>
      </c>
    </row>
    <row r="1853" spans="1:3" x14ac:dyDescent="0.25">
      <c r="A1853" t="s">
        <v>10481</v>
      </c>
      <c r="B1853" t="s">
        <v>1833</v>
      </c>
      <c r="C1853" t="s">
        <v>6850</v>
      </c>
    </row>
    <row r="1854" spans="1:3" x14ac:dyDescent="0.25">
      <c r="A1854" t="s">
        <v>10482</v>
      </c>
      <c r="B1854" t="s">
        <v>1829</v>
      </c>
      <c r="C1854" t="s">
        <v>6455</v>
      </c>
    </row>
    <row r="1855" spans="1:3" x14ac:dyDescent="0.25">
      <c r="A1855" t="s">
        <v>10482</v>
      </c>
      <c r="B1855" t="s">
        <v>1833</v>
      </c>
      <c r="C1855" t="s">
        <v>6853</v>
      </c>
    </row>
    <row r="1856" spans="1:3" x14ac:dyDescent="0.25">
      <c r="A1856" t="s">
        <v>10483</v>
      </c>
      <c r="B1856" t="s">
        <v>1829</v>
      </c>
      <c r="C1856" t="s">
        <v>6458</v>
      </c>
    </row>
    <row r="1857" spans="1:3" x14ac:dyDescent="0.25">
      <c r="A1857" t="s">
        <v>10483</v>
      </c>
      <c r="B1857" t="s">
        <v>1833</v>
      </c>
      <c r="C1857" t="s">
        <v>6856</v>
      </c>
    </row>
    <row r="1858" spans="1:3" x14ac:dyDescent="0.25">
      <c r="A1858" t="s">
        <v>10484</v>
      </c>
      <c r="B1858" t="s">
        <v>1829</v>
      </c>
      <c r="C1858" t="s">
        <v>6461</v>
      </c>
    </row>
    <row r="1859" spans="1:3" x14ac:dyDescent="0.25">
      <c r="A1859" t="s">
        <v>10484</v>
      </c>
      <c r="B1859" t="s">
        <v>1833</v>
      </c>
      <c r="C1859" t="s">
        <v>6859</v>
      </c>
    </row>
    <row r="1860" spans="1:3" x14ac:dyDescent="0.25">
      <c r="A1860" t="s">
        <v>10485</v>
      </c>
      <c r="B1860" t="s">
        <v>1829</v>
      </c>
      <c r="C1860" t="s">
        <v>6464</v>
      </c>
    </row>
    <row r="1861" spans="1:3" x14ac:dyDescent="0.25">
      <c r="A1861" t="s">
        <v>10485</v>
      </c>
      <c r="B1861" t="s">
        <v>1833</v>
      </c>
      <c r="C1861" t="s">
        <v>6862</v>
      </c>
    </row>
    <row r="1862" spans="1:3" x14ac:dyDescent="0.25">
      <c r="A1862" t="s">
        <v>10178</v>
      </c>
      <c r="B1862" t="s">
        <v>1829</v>
      </c>
      <c r="C1862" t="s">
        <v>6467</v>
      </c>
    </row>
    <row r="1863" spans="1:3" x14ac:dyDescent="0.25">
      <c r="A1863" t="s">
        <v>10178</v>
      </c>
      <c r="B1863" t="s">
        <v>1833</v>
      </c>
      <c r="C1863" t="s">
        <v>6865</v>
      </c>
    </row>
    <row r="1864" spans="1:3" x14ac:dyDescent="0.25">
      <c r="A1864" t="s">
        <v>10486</v>
      </c>
      <c r="B1864">
        <v>25</v>
      </c>
      <c r="C1864" t="s">
        <v>404</v>
      </c>
    </row>
    <row r="1865" spans="1:3" x14ac:dyDescent="0.25">
      <c r="A1865" t="s">
        <v>10486</v>
      </c>
      <c r="B1865">
        <v>125</v>
      </c>
      <c r="C1865" t="s">
        <v>81</v>
      </c>
    </row>
    <row r="1866" spans="1:3" x14ac:dyDescent="0.25">
      <c r="A1866" t="s">
        <v>10486</v>
      </c>
      <c r="B1866">
        <v>225</v>
      </c>
      <c r="C1866" t="s">
        <v>307</v>
      </c>
    </row>
    <row r="1867" spans="1:3" x14ac:dyDescent="0.25">
      <c r="A1867" t="s">
        <v>10486</v>
      </c>
      <c r="B1867" t="s">
        <v>1829</v>
      </c>
      <c r="C1867" t="s">
        <v>6470</v>
      </c>
    </row>
    <row r="1868" spans="1:3" x14ac:dyDescent="0.25">
      <c r="A1868" t="s">
        <v>10486</v>
      </c>
      <c r="B1868" t="s">
        <v>1833</v>
      </c>
      <c r="C1868" t="s">
        <v>6868</v>
      </c>
    </row>
    <row r="1869" spans="1:3" x14ac:dyDescent="0.25">
      <c r="A1869" t="s">
        <v>10487</v>
      </c>
      <c r="B1869">
        <v>25</v>
      </c>
      <c r="C1869" t="s">
        <v>407</v>
      </c>
    </row>
    <row r="1870" spans="1:3" x14ac:dyDescent="0.25">
      <c r="A1870" t="s">
        <v>10487</v>
      </c>
      <c r="B1870">
        <v>125</v>
      </c>
      <c r="C1870" t="s">
        <v>84</v>
      </c>
    </row>
    <row r="1871" spans="1:3" x14ac:dyDescent="0.25">
      <c r="A1871" t="s">
        <v>10487</v>
      </c>
      <c r="B1871">
        <v>225</v>
      </c>
      <c r="C1871" t="s">
        <v>309</v>
      </c>
    </row>
    <row r="1872" spans="1:3" x14ac:dyDescent="0.25">
      <c r="A1872" t="s">
        <v>10487</v>
      </c>
      <c r="B1872" t="s">
        <v>1829</v>
      </c>
      <c r="C1872" t="s">
        <v>6473</v>
      </c>
    </row>
    <row r="1873" spans="1:3" x14ac:dyDescent="0.25">
      <c r="A1873" t="s">
        <v>10487</v>
      </c>
      <c r="B1873" t="s">
        <v>1833</v>
      </c>
      <c r="C1873" t="s">
        <v>6871</v>
      </c>
    </row>
    <row r="1874" spans="1:3" x14ac:dyDescent="0.25">
      <c r="A1874" t="s">
        <v>10488</v>
      </c>
      <c r="B1874">
        <v>25</v>
      </c>
      <c r="C1874" t="s">
        <v>410</v>
      </c>
    </row>
    <row r="1875" spans="1:3" x14ac:dyDescent="0.25">
      <c r="A1875" t="s">
        <v>10488</v>
      </c>
      <c r="B1875">
        <v>125</v>
      </c>
      <c r="C1875" t="s">
        <v>87</v>
      </c>
    </row>
    <row r="1876" spans="1:3" x14ac:dyDescent="0.25">
      <c r="A1876" t="s">
        <v>10488</v>
      </c>
      <c r="B1876" t="s">
        <v>1829</v>
      </c>
      <c r="C1876" t="s">
        <v>6476</v>
      </c>
    </row>
    <row r="1877" spans="1:3" x14ac:dyDescent="0.25">
      <c r="A1877" t="s">
        <v>10488</v>
      </c>
      <c r="B1877" t="s">
        <v>1833</v>
      </c>
      <c r="C1877" t="s">
        <v>6874</v>
      </c>
    </row>
    <row r="1878" spans="1:3" x14ac:dyDescent="0.25">
      <c r="A1878" t="s">
        <v>10489</v>
      </c>
      <c r="B1878">
        <v>25</v>
      </c>
      <c r="C1878" t="s">
        <v>412</v>
      </c>
    </row>
    <row r="1879" spans="1:3" x14ac:dyDescent="0.25">
      <c r="A1879" t="s">
        <v>10489</v>
      </c>
      <c r="B1879">
        <v>125</v>
      </c>
      <c r="C1879" t="s">
        <v>90</v>
      </c>
    </row>
    <row r="1880" spans="1:3" x14ac:dyDescent="0.25">
      <c r="A1880" t="s">
        <v>10489</v>
      </c>
      <c r="B1880">
        <v>225</v>
      </c>
      <c r="C1880" t="s">
        <v>311</v>
      </c>
    </row>
    <row r="1881" spans="1:3" x14ac:dyDescent="0.25">
      <c r="A1881" t="s">
        <v>10489</v>
      </c>
      <c r="B1881" t="s">
        <v>1829</v>
      </c>
      <c r="C1881" t="s">
        <v>6479</v>
      </c>
    </row>
    <row r="1882" spans="1:3" x14ac:dyDescent="0.25">
      <c r="A1882" t="s">
        <v>10489</v>
      </c>
      <c r="B1882" t="s">
        <v>1833</v>
      </c>
      <c r="C1882" t="s">
        <v>6877</v>
      </c>
    </row>
    <row r="1883" spans="1:3" x14ac:dyDescent="0.25">
      <c r="A1883" t="s">
        <v>10134</v>
      </c>
      <c r="B1883">
        <v>25</v>
      </c>
      <c r="C1883" t="s">
        <v>414</v>
      </c>
    </row>
    <row r="1884" spans="1:3" x14ac:dyDescent="0.25">
      <c r="A1884" t="s">
        <v>10134</v>
      </c>
      <c r="B1884">
        <v>125</v>
      </c>
      <c r="C1884" t="s">
        <v>93</v>
      </c>
    </row>
    <row r="1885" spans="1:3" x14ac:dyDescent="0.25">
      <c r="A1885" t="s">
        <v>10134</v>
      </c>
      <c r="B1885" t="s">
        <v>1829</v>
      </c>
      <c r="C1885" t="s">
        <v>6482</v>
      </c>
    </row>
    <row r="1886" spans="1:3" x14ac:dyDescent="0.25">
      <c r="A1886" t="s">
        <v>10134</v>
      </c>
      <c r="B1886" t="s">
        <v>1833</v>
      </c>
      <c r="C1886" t="s">
        <v>6880</v>
      </c>
    </row>
    <row r="1887" spans="1:3" x14ac:dyDescent="0.25">
      <c r="A1887" t="s">
        <v>10490</v>
      </c>
      <c r="B1887">
        <v>25</v>
      </c>
      <c r="C1887" t="s">
        <v>416</v>
      </c>
    </row>
    <row r="1888" spans="1:3" x14ac:dyDescent="0.25">
      <c r="A1888" t="s">
        <v>10490</v>
      </c>
      <c r="B1888">
        <v>113</v>
      </c>
      <c r="C1888" t="s">
        <v>77</v>
      </c>
    </row>
    <row r="1889" spans="1:3" x14ac:dyDescent="0.25">
      <c r="A1889" t="s">
        <v>10490</v>
      </c>
      <c r="B1889">
        <v>125</v>
      </c>
      <c r="C1889" t="s">
        <v>96</v>
      </c>
    </row>
    <row r="1890" spans="1:3" x14ac:dyDescent="0.25">
      <c r="A1890" t="s">
        <v>10490</v>
      </c>
      <c r="B1890">
        <v>225</v>
      </c>
      <c r="C1890" t="s">
        <v>313</v>
      </c>
    </row>
    <row r="1891" spans="1:3" x14ac:dyDescent="0.25">
      <c r="A1891" t="s">
        <v>10490</v>
      </c>
      <c r="B1891" t="s">
        <v>1829</v>
      </c>
      <c r="C1891" t="s">
        <v>6485</v>
      </c>
    </row>
    <row r="1892" spans="1:3" x14ac:dyDescent="0.25">
      <c r="A1892" t="s">
        <v>10490</v>
      </c>
      <c r="B1892" t="s">
        <v>1833</v>
      </c>
      <c r="C1892" t="s">
        <v>6883</v>
      </c>
    </row>
    <row r="1893" spans="1:3" x14ac:dyDescent="0.25">
      <c r="A1893" t="s">
        <v>10491</v>
      </c>
      <c r="B1893">
        <v>125</v>
      </c>
      <c r="C1893" t="s">
        <v>99</v>
      </c>
    </row>
    <row r="1894" spans="1:3" x14ac:dyDescent="0.25">
      <c r="A1894" t="s">
        <v>10491</v>
      </c>
      <c r="B1894" t="s">
        <v>1829</v>
      </c>
      <c r="C1894" t="s">
        <v>6488</v>
      </c>
    </row>
    <row r="1895" spans="1:3" x14ac:dyDescent="0.25">
      <c r="A1895" t="s">
        <v>10491</v>
      </c>
      <c r="B1895" t="s">
        <v>1833</v>
      </c>
      <c r="C1895" t="s">
        <v>6886</v>
      </c>
    </row>
    <row r="1896" spans="1:3" x14ac:dyDescent="0.25">
      <c r="A1896" t="s">
        <v>10492</v>
      </c>
      <c r="B1896">
        <v>25</v>
      </c>
      <c r="C1896" t="s">
        <v>419</v>
      </c>
    </row>
    <row r="1897" spans="1:3" x14ac:dyDescent="0.25">
      <c r="A1897" t="s">
        <v>10492</v>
      </c>
      <c r="B1897">
        <v>125</v>
      </c>
      <c r="C1897" t="s">
        <v>102</v>
      </c>
    </row>
    <row r="1898" spans="1:3" x14ac:dyDescent="0.25">
      <c r="A1898" t="s">
        <v>10492</v>
      </c>
      <c r="B1898" t="s">
        <v>1829</v>
      </c>
      <c r="C1898" t="s">
        <v>6491</v>
      </c>
    </row>
    <row r="1899" spans="1:3" x14ac:dyDescent="0.25">
      <c r="A1899" t="s">
        <v>10492</v>
      </c>
      <c r="B1899" t="s">
        <v>1833</v>
      </c>
      <c r="C1899" t="s">
        <v>6889</v>
      </c>
    </row>
    <row r="1900" spans="1:3" x14ac:dyDescent="0.25">
      <c r="A1900" t="s">
        <v>10493</v>
      </c>
      <c r="B1900">
        <v>25</v>
      </c>
      <c r="C1900" t="s">
        <v>421</v>
      </c>
    </row>
    <row r="1901" spans="1:3" x14ac:dyDescent="0.25">
      <c r="A1901" t="s">
        <v>10493</v>
      </c>
      <c r="B1901">
        <v>125</v>
      </c>
      <c r="C1901" t="s">
        <v>105</v>
      </c>
    </row>
    <row r="1902" spans="1:3" x14ac:dyDescent="0.25">
      <c r="A1902" t="s">
        <v>10493</v>
      </c>
      <c r="B1902" t="s">
        <v>1829</v>
      </c>
      <c r="C1902" t="s">
        <v>6494</v>
      </c>
    </row>
    <row r="1903" spans="1:3" x14ac:dyDescent="0.25">
      <c r="A1903" t="s">
        <v>10493</v>
      </c>
      <c r="B1903" t="s">
        <v>1833</v>
      </c>
      <c r="C1903" t="s">
        <v>6892</v>
      </c>
    </row>
    <row r="1904" spans="1:3" x14ac:dyDescent="0.25">
      <c r="A1904" t="s">
        <v>10179</v>
      </c>
      <c r="B1904">
        <v>25</v>
      </c>
      <c r="C1904" t="s">
        <v>424</v>
      </c>
    </row>
    <row r="1905" spans="1:3" x14ac:dyDescent="0.25">
      <c r="A1905" t="s">
        <v>10179</v>
      </c>
      <c r="B1905">
        <v>125</v>
      </c>
      <c r="C1905" t="s">
        <v>108</v>
      </c>
    </row>
    <row r="1906" spans="1:3" x14ac:dyDescent="0.25">
      <c r="A1906" t="s">
        <v>10179</v>
      </c>
      <c r="B1906" t="s">
        <v>1829</v>
      </c>
      <c r="C1906" t="s">
        <v>6497</v>
      </c>
    </row>
    <row r="1907" spans="1:3" x14ac:dyDescent="0.25">
      <c r="A1907" t="s">
        <v>10179</v>
      </c>
      <c r="B1907" t="s">
        <v>1833</v>
      </c>
      <c r="C1907" t="s">
        <v>6895</v>
      </c>
    </row>
    <row r="1908" spans="1:3" x14ac:dyDescent="0.25">
      <c r="A1908" t="s">
        <v>10494</v>
      </c>
      <c r="B1908">
        <v>25</v>
      </c>
      <c r="C1908" t="s">
        <v>427</v>
      </c>
    </row>
    <row r="1909" spans="1:3" x14ac:dyDescent="0.25">
      <c r="A1909" t="s">
        <v>10494</v>
      </c>
      <c r="B1909">
        <v>125</v>
      </c>
      <c r="C1909" t="s">
        <v>111</v>
      </c>
    </row>
    <row r="1910" spans="1:3" x14ac:dyDescent="0.25">
      <c r="A1910" t="s">
        <v>10494</v>
      </c>
      <c r="B1910">
        <v>225</v>
      </c>
      <c r="C1910" t="s">
        <v>315</v>
      </c>
    </row>
    <row r="1911" spans="1:3" x14ac:dyDescent="0.25">
      <c r="A1911" t="s">
        <v>10494</v>
      </c>
      <c r="B1911" t="s">
        <v>1829</v>
      </c>
      <c r="C1911" t="s">
        <v>6500</v>
      </c>
    </row>
    <row r="1912" spans="1:3" x14ac:dyDescent="0.25">
      <c r="A1912" t="s">
        <v>10494</v>
      </c>
      <c r="B1912" t="s">
        <v>1833</v>
      </c>
      <c r="C1912" t="s">
        <v>6898</v>
      </c>
    </row>
    <row r="1913" spans="1:3" x14ac:dyDescent="0.25">
      <c r="A1913" t="s">
        <v>10495</v>
      </c>
      <c r="B1913">
        <v>25</v>
      </c>
      <c r="C1913" t="s">
        <v>429</v>
      </c>
    </row>
    <row r="1914" spans="1:3" x14ac:dyDescent="0.25">
      <c r="A1914" t="s">
        <v>10495</v>
      </c>
      <c r="B1914">
        <v>125</v>
      </c>
      <c r="C1914" t="s">
        <v>114</v>
      </c>
    </row>
    <row r="1915" spans="1:3" x14ac:dyDescent="0.25">
      <c r="A1915" t="s">
        <v>10495</v>
      </c>
      <c r="B1915" t="s">
        <v>1829</v>
      </c>
      <c r="C1915" t="s">
        <v>6503</v>
      </c>
    </row>
    <row r="1916" spans="1:3" x14ac:dyDescent="0.25">
      <c r="A1916" t="s">
        <v>10495</v>
      </c>
      <c r="B1916" t="s">
        <v>1833</v>
      </c>
      <c r="C1916" t="s">
        <v>6901</v>
      </c>
    </row>
    <row r="1917" spans="1:3" x14ac:dyDescent="0.25">
      <c r="A1917" t="s">
        <v>10496</v>
      </c>
      <c r="B1917">
        <v>125</v>
      </c>
      <c r="C1917" t="s">
        <v>117</v>
      </c>
    </row>
    <row r="1918" spans="1:3" x14ac:dyDescent="0.25">
      <c r="A1918" t="s">
        <v>10496</v>
      </c>
      <c r="B1918" t="s">
        <v>1833</v>
      </c>
      <c r="C1918" t="s">
        <v>6904</v>
      </c>
    </row>
    <row r="1919" spans="1:3" x14ac:dyDescent="0.25">
      <c r="A1919" t="s">
        <v>10497</v>
      </c>
      <c r="B1919">
        <v>25</v>
      </c>
      <c r="C1919" t="s">
        <v>431</v>
      </c>
    </row>
    <row r="1920" spans="1:3" x14ac:dyDescent="0.25">
      <c r="A1920" t="s">
        <v>10497</v>
      </c>
      <c r="B1920">
        <v>125</v>
      </c>
      <c r="C1920" t="s">
        <v>120</v>
      </c>
    </row>
    <row r="1921" spans="1:3" x14ac:dyDescent="0.25">
      <c r="A1921" t="s">
        <v>10497</v>
      </c>
      <c r="B1921">
        <v>225</v>
      </c>
      <c r="C1921" t="s">
        <v>317</v>
      </c>
    </row>
    <row r="1922" spans="1:3" x14ac:dyDescent="0.25">
      <c r="A1922" t="s">
        <v>10497</v>
      </c>
      <c r="B1922" t="s">
        <v>1833</v>
      </c>
      <c r="C1922" t="s">
        <v>6907</v>
      </c>
    </row>
    <row r="1923" spans="1:3" x14ac:dyDescent="0.25">
      <c r="A1923" t="s">
        <v>10498</v>
      </c>
      <c r="B1923">
        <v>25</v>
      </c>
      <c r="C1923" t="s">
        <v>124</v>
      </c>
    </row>
    <row r="1924" spans="1:3" x14ac:dyDescent="0.25">
      <c r="A1924" t="s">
        <v>10498</v>
      </c>
      <c r="B1924">
        <v>125</v>
      </c>
      <c r="C1924" t="s">
        <v>123</v>
      </c>
    </row>
    <row r="1925" spans="1:3" x14ac:dyDescent="0.25">
      <c r="A1925" t="s">
        <v>10498</v>
      </c>
      <c r="B1925" t="s">
        <v>1833</v>
      </c>
      <c r="C1925" t="s">
        <v>6910</v>
      </c>
    </row>
    <row r="1926" spans="1:3" x14ac:dyDescent="0.25">
      <c r="A1926" t="s">
        <v>10499</v>
      </c>
      <c r="B1926">
        <v>25</v>
      </c>
      <c r="C1926" t="s">
        <v>127</v>
      </c>
    </row>
    <row r="1927" spans="1:3" x14ac:dyDescent="0.25">
      <c r="A1927" t="s">
        <v>10499</v>
      </c>
      <c r="B1927">
        <v>125</v>
      </c>
      <c r="C1927" t="s">
        <v>126</v>
      </c>
    </row>
    <row r="1928" spans="1:3" x14ac:dyDescent="0.25">
      <c r="A1928" t="s">
        <v>10499</v>
      </c>
      <c r="B1928">
        <v>225</v>
      </c>
      <c r="C1928" t="s">
        <v>319</v>
      </c>
    </row>
    <row r="1929" spans="1:3" x14ac:dyDescent="0.25">
      <c r="A1929" t="s">
        <v>10499</v>
      </c>
      <c r="B1929" t="s">
        <v>1833</v>
      </c>
      <c r="C1929" t="s">
        <v>6913</v>
      </c>
    </row>
    <row r="1930" spans="1:3" x14ac:dyDescent="0.25">
      <c r="A1930" t="s">
        <v>10500</v>
      </c>
      <c r="B1930">
        <v>25</v>
      </c>
      <c r="C1930" t="s">
        <v>435</v>
      </c>
    </row>
    <row r="1931" spans="1:3" x14ac:dyDescent="0.25">
      <c r="A1931" t="s">
        <v>10500</v>
      </c>
      <c r="B1931">
        <v>125</v>
      </c>
      <c r="C1931" t="s">
        <v>129</v>
      </c>
    </row>
    <row r="1932" spans="1:3" x14ac:dyDescent="0.25">
      <c r="A1932" t="s">
        <v>10500</v>
      </c>
      <c r="B1932">
        <v>225</v>
      </c>
      <c r="C1932" t="s">
        <v>321</v>
      </c>
    </row>
    <row r="1933" spans="1:3" x14ac:dyDescent="0.25">
      <c r="A1933" t="s">
        <v>10500</v>
      </c>
      <c r="B1933" t="s">
        <v>1833</v>
      </c>
      <c r="C1933" t="s">
        <v>6916</v>
      </c>
    </row>
    <row r="1934" spans="1:3" x14ac:dyDescent="0.25">
      <c r="A1934" t="s">
        <v>10501</v>
      </c>
      <c r="B1934">
        <v>25</v>
      </c>
      <c r="C1934" t="s">
        <v>438</v>
      </c>
    </row>
    <row r="1935" spans="1:3" x14ac:dyDescent="0.25">
      <c r="A1935" t="s">
        <v>10501</v>
      </c>
      <c r="B1935">
        <v>125</v>
      </c>
      <c r="C1935" t="s">
        <v>132</v>
      </c>
    </row>
    <row r="1936" spans="1:3" x14ac:dyDescent="0.25">
      <c r="A1936" t="s">
        <v>10501</v>
      </c>
      <c r="B1936">
        <v>225</v>
      </c>
      <c r="C1936" t="s">
        <v>323</v>
      </c>
    </row>
    <row r="1937" spans="1:3" x14ac:dyDescent="0.25">
      <c r="A1937" t="s">
        <v>10501</v>
      </c>
      <c r="B1937" t="s">
        <v>1833</v>
      </c>
      <c r="C1937" t="s">
        <v>6919</v>
      </c>
    </row>
    <row r="1938" spans="1:3" x14ac:dyDescent="0.25">
      <c r="A1938" t="s">
        <v>10502</v>
      </c>
      <c r="B1938">
        <v>25</v>
      </c>
      <c r="C1938" t="s">
        <v>441</v>
      </c>
    </row>
    <row r="1939" spans="1:3" x14ac:dyDescent="0.25">
      <c r="A1939" t="s">
        <v>10502</v>
      </c>
      <c r="B1939">
        <v>125</v>
      </c>
      <c r="C1939" t="s">
        <v>135</v>
      </c>
    </row>
    <row r="1940" spans="1:3" x14ac:dyDescent="0.25">
      <c r="A1940" t="s">
        <v>10502</v>
      </c>
      <c r="B1940">
        <v>225</v>
      </c>
      <c r="C1940" t="s">
        <v>325</v>
      </c>
    </row>
    <row r="1941" spans="1:3" x14ac:dyDescent="0.25">
      <c r="A1941" t="s">
        <v>10502</v>
      </c>
      <c r="B1941" t="s">
        <v>1833</v>
      </c>
      <c r="C1941" t="s">
        <v>6922</v>
      </c>
    </row>
    <row r="1942" spans="1:3" x14ac:dyDescent="0.25">
      <c r="A1942" t="s">
        <v>10503</v>
      </c>
      <c r="B1942">
        <v>25</v>
      </c>
      <c r="C1942" t="s">
        <v>444</v>
      </c>
    </row>
    <row r="1943" spans="1:3" x14ac:dyDescent="0.25">
      <c r="A1943" t="s">
        <v>10503</v>
      </c>
      <c r="B1943">
        <v>125</v>
      </c>
      <c r="C1943" t="s">
        <v>138</v>
      </c>
    </row>
    <row r="1944" spans="1:3" x14ac:dyDescent="0.25">
      <c r="A1944" t="s">
        <v>10503</v>
      </c>
      <c r="B1944">
        <v>225</v>
      </c>
      <c r="C1944" t="s">
        <v>327</v>
      </c>
    </row>
    <row r="1945" spans="1:3" x14ac:dyDescent="0.25">
      <c r="A1945" t="s">
        <v>10503</v>
      </c>
      <c r="B1945" t="s">
        <v>1833</v>
      </c>
      <c r="C1945" t="s">
        <v>6925</v>
      </c>
    </row>
    <row r="1946" spans="1:3" x14ac:dyDescent="0.25">
      <c r="A1946" t="s">
        <v>10504</v>
      </c>
      <c r="B1946">
        <v>25</v>
      </c>
      <c r="C1946" t="s">
        <v>447</v>
      </c>
    </row>
    <row r="1947" spans="1:3" x14ac:dyDescent="0.25">
      <c r="A1947" t="s">
        <v>10504</v>
      </c>
      <c r="B1947">
        <v>125</v>
      </c>
      <c r="C1947" t="s">
        <v>141</v>
      </c>
    </row>
    <row r="1948" spans="1:3" x14ac:dyDescent="0.25">
      <c r="A1948" t="s">
        <v>10504</v>
      </c>
      <c r="B1948" t="s">
        <v>1833</v>
      </c>
      <c r="C1948" t="s">
        <v>6928</v>
      </c>
    </row>
    <row r="1949" spans="1:3" x14ac:dyDescent="0.25">
      <c r="A1949" t="s">
        <v>10505</v>
      </c>
      <c r="B1949">
        <v>25</v>
      </c>
      <c r="C1949" t="s">
        <v>450</v>
      </c>
    </row>
    <row r="1950" spans="1:3" x14ac:dyDescent="0.25">
      <c r="A1950" t="s">
        <v>10505</v>
      </c>
      <c r="B1950">
        <v>125</v>
      </c>
      <c r="C1950" t="s">
        <v>144</v>
      </c>
    </row>
    <row r="1951" spans="1:3" x14ac:dyDescent="0.25">
      <c r="A1951" t="s">
        <v>10505</v>
      </c>
      <c r="B1951" t="s">
        <v>1833</v>
      </c>
      <c r="C1951" t="s">
        <v>5098</v>
      </c>
    </row>
    <row r="1952" spans="1:3" x14ac:dyDescent="0.25">
      <c r="A1952" t="s">
        <v>10506</v>
      </c>
      <c r="B1952">
        <v>25</v>
      </c>
      <c r="C1952" t="s">
        <v>453</v>
      </c>
    </row>
    <row r="1953" spans="1:3" x14ac:dyDescent="0.25">
      <c r="A1953" t="s">
        <v>10506</v>
      </c>
      <c r="B1953">
        <v>125</v>
      </c>
      <c r="C1953" t="s">
        <v>147</v>
      </c>
    </row>
    <row r="1954" spans="1:3" x14ac:dyDescent="0.25">
      <c r="A1954" t="s">
        <v>10506</v>
      </c>
      <c r="B1954" t="s">
        <v>1833</v>
      </c>
      <c r="C1954" t="s">
        <v>6933</v>
      </c>
    </row>
    <row r="1955" spans="1:3" x14ac:dyDescent="0.25">
      <c r="A1955" t="s">
        <v>10507</v>
      </c>
      <c r="B1955">
        <v>25</v>
      </c>
      <c r="C1955" t="s">
        <v>456</v>
      </c>
    </row>
    <row r="1956" spans="1:3" x14ac:dyDescent="0.25">
      <c r="A1956" t="s">
        <v>10507</v>
      </c>
      <c r="B1956">
        <v>125</v>
      </c>
      <c r="C1956" t="s">
        <v>150</v>
      </c>
    </row>
    <row r="1957" spans="1:3" x14ac:dyDescent="0.25">
      <c r="A1957" t="s">
        <v>10507</v>
      </c>
      <c r="B1957" t="s">
        <v>1833</v>
      </c>
      <c r="C1957" t="s">
        <v>6936</v>
      </c>
    </row>
    <row r="1958" spans="1:3" x14ac:dyDescent="0.25">
      <c r="A1958" t="s">
        <v>10508</v>
      </c>
      <c r="B1958">
        <v>25</v>
      </c>
      <c r="C1958" t="s">
        <v>459</v>
      </c>
    </row>
    <row r="1959" spans="1:3" x14ac:dyDescent="0.25">
      <c r="A1959" t="s">
        <v>10508</v>
      </c>
      <c r="B1959">
        <v>125</v>
      </c>
      <c r="C1959" t="s">
        <v>153</v>
      </c>
    </row>
    <row r="1960" spans="1:3" x14ac:dyDescent="0.25">
      <c r="A1960" t="s">
        <v>10508</v>
      </c>
      <c r="B1960" t="s">
        <v>1833</v>
      </c>
      <c r="C1960" t="s">
        <v>6939</v>
      </c>
    </row>
    <row r="1961" spans="1:3" x14ac:dyDescent="0.25">
      <c r="A1961" t="s">
        <v>10509</v>
      </c>
      <c r="B1961">
        <v>25</v>
      </c>
      <c r="C1961" t="s">
        <v>462</v>
      </c>
    </row>
    <row r="1962" spans="1:3" x14ac:dyDescent="0.25">
      <c r="A1962" t="s">
        <v>10509</v>
      </c>
      <c r="B1962">
        <v>125</v>
      </c>
      <c r="C1962" t="s">
        <v>156</v>
      </c>
    </row>
    <row r="1963" spans="1:3" x14ac:dyDescent="0.25">
      <c r="A1963" t="s">
        <v>10509</v>
      </c>
      <c r="B1963" t="s">
        <v>1833</v>
      </c>
      <c r="C1963" t="s">
        <v>6942</v>
      </c>
    </row>
    <row r="1964" spans="1:3" x14ac:dyDescent="0.25">
      <c r="A1964" t="s">
        <v>10510</v>
      </c>
      <c r="B1964">
        <v>25</v>
      </c>
      <c r="C1964" t="s">
        <v>465</v>
      </c>
    </row>
    <row r="1965" spans="1:3" x14ac:dyDescent="0.25">
      <c r="A1965" t="s">
        <v>10510</v>
      </c>
      <c r="B1965">
        <v>125</v>
      </c>
      <c r="C1965" t="s">
        <v>160</v>
      </c>
    </row>
    <row r="1966" spans="1:3" x14ac:dyDescent="0.25">
      <c r="A1966" t="s">
        <v>10510</v>
      </c>
      <c r="B1966" t="s">
        <v>1833</v>
      </c>
      <c r="C1966" t="s">
        <v>6945</v>
      </c>
    </row>
    <row r="1967" spans="1:3" x14ac:dyDescent="0.25">
      <c r="A1967" t="s">
        <v>10511</v>
      </c>
      <c r="B1967">
        <v>25</v>
      </c>
      <c r="C1967" t="s">
        <v>468</v>
      </c>
    </row>
    <row r="1968" spans="1:3" x14ac:dyDescent="0.25">
      <c r="A1968" t="s">
        <v>10511</v>
      </c>
      <c r="B1968">
        <v>125</v>
      </c>
      <c r="C1968" t="s">
        <v>163</v>
      </c>
    </row>
    <row r="1969" spans="1:3" x14ac:dyDescent="0.25">
      <c r="A1969" t="s">
        <v>10511</v>
      </c>
      <c r="B1969" t="s">
        <v>1833</v>
      </c>
      <c r="C1969" t="s">
        <v>6948</v>
      </c>
    </row>
    <row r="1970" spans="1:3" x14ac:dyDescent="0.25">
      <c r="A1970" t="s">
        <v>10512</v>
      </c>
      <c r="B1970" t="s">
        <v>1833</v>
      </c>
      <c r="C1970" t="s">
        <v>6951</v>
      </c>
    </row>
    <row r="1971" spans="1:3" x14ac:dyDescent="0.25">
      <c r="A1971" t="s">
        <v>10513</v>
      </c>
      <c r="B1971" t="s">
        <v>1833</v>
      </c>
      <c r="C1971" t="s">
        <v>6954</v>
      </c>
    </row>
    <row r="1972" spans="1:3" x14ac:dyDescent="0.25">
      <c r="A1972" t="s">
        <v>10135</v>
      </c>
      <c r="B1972" t="s">
        <v>1833</v>
      </c>
      <c r="C1972" t="s">
        <v>6957</v>
      </c>
    </row>
    <row r="1973" spans="1:3" x14ac:dyDescent="0.25">
      <c r="A1973" t="s">
        <v>10136</v>
      </c>
      <c r="B1973">
        <v>111</v>
      </c>
      <c r="C1973" t="s">
        <v>42</v>
      </c>
    </row>
    <row r="1974" spans="1:3" x14ac:dyDescent="0.25">
      <c r="A1974" t="s">
        <v>10136</v>
      </c>
      <c r="B1974">
        <v>222</v>
      </c>
      <c r="C1974" t="s">
        <v>291</v>
      </c>
    </row>
    <row r="1975" spans="1:3" x14ac:dyDescent="0.25">
      <c r="A1975" t="s">
        <v>10136</v>
      </c>
      <c r="B1975" t="s">
        <v>1833</v>
      </c>
      <c r="C1975" t="s">
        <v>6960</v>
      </c>
    </row>
    <row r="1976" spans="1:3" x14ac:dyDescent="0.25">
      <c r="A1976" t="s">
        <v>10514</v>
      </c>
      <c r="B1976">
        <v>111</v>
      </c>
      <c r="C1976" t="s">
        <v>47</v>
      </c>
    </row>
    <row r="1977" spans="1:3" x14ac:dyDescent="0.25">
      <c r="A1977" t="s">
        <v>10514</v>
      </c>
      <c r="B1977">
        <v>222</v>
      </c>
      <c r="C1977" t="s">
        <v>293</v>
      </c>
    </row>
    <row r="1978" spans="1:3" x14ac:dyDescent="0.25">
      <c r="A1978" t="s">
        <v>10514</v>
      </c>
      <c r="B1978" t="s">
        <v>1833</v>
      </c>
      <c r="C1978" t="s">
        <v>6963</v>
      </c>
    </row>
    <row r="1979" spans="1:3" x14ac:dyDescent="0.25">
      <c r="A1979" t="s">
        <v>10137</v>
      </c>
      <c r="B1979">
        <v>111</v>
      </c>
      <c r="C1979" t="s">
        <v>50</v>
      </c>
    </row>
    <row r="1980" spans="1:3" x14ac:dyDescent="0.25">
      <c r="A1980" t="s">
        <v>10137</v>
      </c>
      <c r="B1980">
        <v>222</v>
      </c>
      <c r="C1980" t="s">
        <v>295</v>
      </c>
    </row>
    <row r="1981" spans="1:3" x14ac:dyDescent="0.25">
      <c r="A1981" t="s">
        <v>10137</v>
      </c>
      <c r="B1981" t="s">
        <v>1833</v>
      </c>
      <c r="C1981" t="s">
        <v>6966</v>
      </c>
    </row>
    <row r="1982" spans="1:3" x14ac:dyDescent="0.25">
      <c r="A1982" t="s">
        <v>10515</v>
      </c>
      <c r="B1982">
        <v>111</v>
      </c>
      <c r="C1982" t="s">
        <v>53</v>
      </c>
    </row>
    <row r="1983" spans="1:3" x14ac:dyDescent="0.25">
      <c r="A1983" t="s">
        <v>10515</v>
      </c>
      <c r="B1983">
        <v>222</v>
      </c>
      <c r="C1983" t="s">
        <v>297</v>
      </c>
    </row>
    <row r="1984" spans="1:3" x14ac:dyDescent="0.25">
      <c r="A1984" t="s">
        <v>10515</v>
      </c>
      <c r="B1984" t="s">
        <v>1833</v>
      </c>
      <c r="C1984" t="s">
        <v>6969</v>
      </c>
    </row>
    <row r="1985" spans="1:3" x14ac:dyDescent="0.25">
      <c r="A1985" t="s">
        <v>10516</v>
      </c>
      <c r="B1985">
        <v>111</v>
      </c>
      <c r="C1985" t="s">
        <v>56</v>
      </c>
    </row>
    <row r="1986" spans="1:3" x14ac:dyDescent="0.25">
      <c r="A1986" t="s">
        <v>10516</v>
      </c>
      <c r="B1986">
        <v>114</v>
      </c>
      <c r="C1986" t="s">
        <v>79</v>
      </c>
    </row>
    <row r="1987" spans="1:3" x14ac:dyDescent="0.25">
      <c r="A1987" t="s">
        <v>10516</v>
      </c>
      <c r="B1987">
        <v>151</v>
      </c>
      <c r="C1987" t="s">
        <v>262</v>
      </c>
    </row>
    <row r="1988" spans="1:3" x14ac:dyDescent="0.25">
      <c r="A1988" t="s">
        <v>10516</v>
      </c>
      <c r="B1988">
        <v>154</v>
      </c>
      <c r="C1988" t="s">
        <v>281</v>
      </c>
    </row>
    <row r="1989" spans="1:3" x14ac:dyDescent="0.25">
      <c r="A1989" t="s">
        <v>10516</v>
      </c>
      <c r="B1989">
        <v>222</v>
      </c>
      <c r="C1989" t="s">
        <v>299</v>
      </c>
    </row>
    <row r="1990" spans="1:3" x14ac:dyDescent="0.25">
      <c r="A1990" t="s">
        <v>10516</v>
      </c>
      <c r="B1990" t="s">
        <v>1833</v>
      </c>
      <c r="C1990" t="s">
        <v>6971</v>
      </c>
    </row>
    <row r="1991" spans="1:3" x14ac:dyDescent="0.25">
      <c r="A1991" t="s">
        <v>10517</v>
      </c>
      <c r="B1991">
        <v>111</v>
      </c>
      <c r="C1991" t="s">
        <v>59</v>
      </c>
    </row>
    <row r="1992" spans="1:3" x14ac:dyDescent="0.25">
      <c r="A1992" t="s">
        <v>10517</v>
      </c>
      <c r="B1992">
        <v>222</v>
      </c>
      <c r="C1992" t="s">
        <v>301</v>
      </c>
    </row>
    <row r="1993" spans="1:3" x14ac:dyDescent="0.25">
      <c r="A1993" t="s">
        <v>10517</v>
      </c>
      <c r="B1993" t="s">
        <v>1833</v>
      </c>
      <c r="C1993" t="s">
        <v>6973</v>
      </c>
    </row>
    <row r="1994" spans="1:3" x14ac:dyDescent="0.25">
      <c r="A1994" t="s">
        <v>10518</v>
      </c>
      <c r="B1994">
        <v>111</v>
      </c>
      <c r="C1994" t="s">
        <v>62</v>
      </c>
    </row>
    <row r="1995" spans="1:3" x14ac:dyDescent="0.25">
      <c r="A1995" t="s">
        <v>10518</v>
      </c>
      <c r="B1995">
        <v>222</v>
      </c>
      <c r="C1995" t="s">
        <v>303</v>
      </c>
    </row>
    <row r="1996" spans="1:3" x14ac:dyDescent="0.25">
      <c r="A1996" t="s">
        <v>10518</v>
      </c>
      <c r="B1996" t="s">
        <v>1833</v>
      </c>
      <c r="C1996" t="s">
        <v>6975</v>
      </c>
    </row>
    <row r="1997" spans="1:3" x14ac:dyDescent="0.25">
      <c r="A1997" t="s">
        <v>10519</v>
      </c>
      <c r="B1997">
        <v>111</v>
      </c>
      <c r="C1997" t="s">
        <v>65</v>
      </c>
    </row>
    <row r="1998" spans="1:3" x14ac:dyDescent="0.25">
      <c r="A1998" t="s">
        <v>10519</v>
      </c>
      <c r="B1998">
        <v>222</v>
      </c>
      <c r="C1998" t="s">
        <v>305</v>
      </c>
    </row>
    <row r="1999" spans="1:3" x14ac:dyDescent="0.25">
      <c r="A1999" t="s">
        <v>10520</v>
      </c>
      <c r="B1999">
        <v>111</v>
      </c>
      <c r="C1999" t="s">
        <v>68</v>
      </c>
    </row>
    <row r="2000" spans="1:3" x14ac:dyDescent="0.25">
      <c r="A2000" t="s">
        <v>10520</v>
      </c>
      <c r="B2000">
        <v>125</v>
      </c>
      <c r="C2000" t="s">
        <v>166</v>
      </c>
    </row>
    <row r="2001" spans="1:3" x14ac:dyDescent="0.25">
      <c r="A2001" t="s">
        <v>10521</v>
      </c>
      <c r="B2001">
        <v>25</v>
      </c>
      <c r="C2001" t="s">
        <v>471</v>
      </c>
    </row>
    <row r="2002" spans="1:3" x14ac:dyDescent="0.25">
      <c r="A2002" t="s">
        <v>10521</v>
      </c>
      <c r="B2002">
        <v>125</v>
      </c>
      <c r="C2002" t="s">
        <v>169</v>
      </c>
    </row>
    <row r="2003" spans="1:3" x14ac:dyDescent="0.25">
      <c r="A2003" t="s">
        <v>10521</v>
      </c>
      <c r="B2003">
        <v>225</v>
      </c>
      <c r="C2003" t="s">
        <v>329</v>
      </c>
    </row>
    <row r="2004" spans="1:3" x14ac:dyDescent="0.25">
      <c r="A2004" t="s">
        <v>10522</v>
      </c>
      <c r="B2004">
        <v>25</v>
      </c>
      <c r="C2004" t="s">
        <v>474</v>
      </c>
    </row>
    <row r="2005" spans="1:3" x14ac:dyDescent="0.25">
      <c r="A2005" t="s">
        <v>10522</v>
      </c>
      <c r="B2005">
        <v>125</v>
      </c>
      <c r="C2005" t="s">
        <v>172</v>
      </c>
    </row>
    <row r="2006" spans="1:3" x14ac:dyDescent="0.25">
      <c r="A2006" t="s">
        <v>10522</v>
      </c>
      <c r="B2006">
        <v>225</v>
      </c>
      <c r="C2006" t="s">
        <v>331</v>
      </c>
    </row>
    <row r="2007" spans="1:3" x14ac:dyDescent="0.25">
      <c r="A2007" t="s">
        <v>10523</v>
      </c>
      <c r="B2007">
        <v>25</v>
      </c>
      <c r="C2007" t="s">
        <v>477</v>
      </c>
    </row>
    <row r="2008" spans="1:3" x14ac:dyDescent="0.25">
      <c r="A2008" t="s">
        <v>10523</v>
      </c>
      <c r="B2008">
        <v>125</v>
      </c>
      <c r="C2008" t="s">
        <v>175</v>
      </c>
    </row>
    <row r="2009" spans="1:3" x14ac:dyDescent="0.25">
      <c r="A2009" t="s">
        <v>10523</v>
      </c>
      <c r="B2009">
        <v>225</v>
      </c>
      <c r="C2009" t="s">
        <v>333</v>
      </c>
    </row>
    <row r="2010" spans="1:3" x14ac:dyDescent="0.25">
      <c r="A2010" t="s">
        <v>10524</v>
      </c>
      <c r="B2010">
        <v>25</v>
      </c>
      <c r="C2010" t="s">
        <v>479</v>
      </c>
    </row>
    <row r="2011" spans="1:3" x14ac:dyDescent="0.25">
      <c r="A2011" t="s">
        <v>10524</v>
      </c>
      <c r="B2011">
        <v>125</v>
      </c>
      <c r="C2011" t="s">
        <v>178</v>
      </c>
    </row>
    <row r="2012" spans="1:3" x14ac:dyDescent="0.25">
      <c r="A2012" t="s">
        <v>10524</v>
      </c>
      <c r="B2012">
        <v>225</v>
      </c>
      <c r="C2012" t="s">
        <v>335</v>
      </c>
    </row>
    <row r="2013" spans="1:3" x14ac:dyDescent="0.25">
      <c r="A2013" t="s">
        <v>10525</v>
      </c>
      <c r="B2013">
        <v>25</v>
      </c>
      <c r="C2013" t="s">
        <v>482</v>
      </c>
    </row>
    <row r="2014" spans="1:3" x14ac:dyDescent="0.25">
      <c r="A2014" t="s">
        <v>10525</v>
      </c>
      <c r="B2014">
        <v>125</v>
      </c>
      <c r="C2014" t="s">
        <v>181</v>
      </c>
    </row>
    <row r="2015" spans="1:3" x14ac:dyDescent="0.25">
      <c r="A2015" t="s">
        <v>10525</v>
      </c>
      <c r="B2015">
        <v>225</v>
      </c>
      <c r="C2015" t="s">
        <v>337</v>
      </c>
    </row>
    <row r="2016" spans="1:3" x14ac:dyDescent="0.25">
      <c r="A2016" t="s">
        <v>10526</v>
      </c>
      <c r="B2016">
        <v>25</v>
      </c>
      <c r="C2016" t="s">
        <v>484</v>
      </c>
    </row>
    <row r="2017" spans="1:3" x14ac:dyDescent="0.25">
      <c r="A2017" t="s">
        <v>10526</v>
      </c>
      <c r="B2017">
        <v>125</v>
      </c>
      <c r="C2017" t="s">
        <v>184</v>
      </c>
    </row>
    <row r="2018" spans="1:3" x14ac:dyDescent="0.25">
      <c r="A2018" t="s">
        <v>10526</v>
      </c>
      <c r="B2018">
        <v>225</v>
      </c>
      <c r="C2018" t="s">
        <v>339</v>
      </c>
    </row>
    <row r="2019" spans="1:3" x14ac:dyDescent="0.25">
      <c r="A2019" t="s">
        <v>10527</v>
      </c>
      <c r="B2019">
        <v>25</v>
      </c>
      <c r="C2019" t="s">
        <v>487</v>
      </c>
    </row>
    <row r="2020" spans="1:3" x14ac:dyDescent="0.25">
      <c r="A2020" t="s">
        <v>10527</v>
      </c>
      <c r="B2020">
        <v>125</v>
      </c>
      <c r="C2020" t="s">
        <v>187</v>
      </c>
    </row>
    <row r="2021" spans="1:3" x14ac:dyDescent="0.25">
      <c r="A2021" t="s">
        <v>10527</v>
      </c>
      <c r="B2021">
        <v>225</v>
      </c>
      <c r="C2021" t="s">
        <v>341</v>
      </c>
    </row>
    <row r="2022" spans="1:3" x14ac:dyDescent="0.25">
      <c r="A2022" t="s">
        <v>10528</v>
      </c>
      <c r="B2022">
        <v>25</v>
      </c>
      <c r="C2022" t="s">
        <v>490</v>
      </c>
    </row>
    <row r="2023" spans="1:3" x14ac:dyDescent="0.25">
      <c r="A2023" t="s">
        <v>10528</v>
      </c>
      <c r="B2023">
        <v>125</v>
      </c>
      <c r="C2023" t="s">
        <v>190</v>
      </c>
    </row>
    <row r="2024" spans="1:3" x14ac:dyDescent="0.25">
      <c r="A2024" t="s">
        <v>10528</v>
      </c>
      <c r="B2024">
        <v>225</v>
      </c>
      <c r="C2024" t="s">
        <v>343</v>
      </c>
    </row>
    <row r="2025" spans="1:3" x14ac:dyDescent="0.25">
      <c r="A2025" t="s">
        <v>10529</v>
      </c>
      <c r="B2025">
        <v>25</v>
      </c>
      <c r="C2025" t="s">
        <v>493</v>
      </c>
    </row>
    <row r="2026" spans="1:3" x14ac:dyDescent="0.25">
      <c r="A2026" t="s">
        <v>10529</v>
      </c>
      <c r="B2026">
        <v>125</v>
      </c>
      <c r="C2026" t="s">
        <v>193</v>
      </c>
    </row>
    <row r="2027" spans="1:3" x14ac:dyDescent="0.25">
      <c r="A2027" t="s">
        <v>10529</v>
      </c>
      <c r="B2027">
        <v>225</v>
      </c>
      <c r="C2027" t="s">
        <v>345</v>
      </c>
    </row>
    <row r="2028" spans="1:3" x14ac:dyDescent="0.25">
      <c r="A2028" t="s">
        <v>10530</v>
      </c>
      <c r="B2028">
        <v>25</v>
      </c>
      <c r="C2028" t="s">
        <v>495</v>
      </c>
    </row>
    <row r="2029" spans="1:3" x14ac:dyDescent="0.25">
      <c r="A2029" t="s">
        <v>10530</v>
      </c>
      <c r="B2029">
        <v>125</v>
      </c>
      <c r="C2029" t="s">
        <v>196</v>
      </c>
    </row>
    <row r="2030" spans="1:3" x14ac:dyDescent="0.25">
      <c r="A2030" t="s">
        <v>10530</v>
      </c>
      <c r="B2030">
        <v>225</v>
      </c>
      <c r="C2030" t="s">
        <v>347</v>
      </c>
    </row>
    <row r="2031" spans="1:3" x14ac:dyDescent="0.25">
      <c r="A2031" t="s">
        <v>10531</v>
      </c>
      <c r="B2031">
        <v>25</v>
      </c>
      <c r="C2031" t="s">
        <v>498</v>
      </c>
    </row>
    <row r="2032" spans="1:3" x14ac:dyDescent="0.25">
      <c r="A2032" t="s">
        <v>10531</v>
      </c>
      <c r="B2032">
        <v>125</v>
      </c>
      <c r="C2032" t="s">
        <v>199</v>
      </c>
    </row>
    <row r="2033" spans="1:3" x14ac:dyDescent="0.25">
      <c r="A2033" t="s">
        <v>10531</v>
      </c>
      <c r="B2033">
        <v>225</v>
      </c>
      <c r="C2033" t="s">
        <v>349</v>
      </c>
    </row>
    <row r="2034" spans="1:3" x14ac:dyDescent="0.25">
      <c r="A2034" t="s">
        <v>10532</v>
      </c>
      <c r="B2034">
        <v>25</v>
      </c>
      <c r="C2034" t="s">
        <v>500</v>
      </c>
    </row>
    <row r="2035" spans="1:3" x14ac:dyDescent="0.25">
      <c r="A2035" t="s">
        <v>10532</v>
      </c>
      <c r="B2035">
        <v>125</v>
      </c>
      <c r="C2035" t="s">
        <v>202</v>
      </c>
    </row>
    <row r="2036" spans="1:3" x14ac:dyDescent="0.25">
      <c r="A2036" t="s">
        <v>10532</v>
      </c>
      <c r="B2036">
        <v>225</v>
      </c>
      <c r="C2036" t="s">
        <v>351</v>
      </c>
    </row>
    <row r="2037" spans="1:3" x14ac:dyDescent="0.25">
      <c r="A2037" t="s">
        <v>10533</v>
      </c>
      <c r="B2037">
        <v>25</v>
      </c>
      <c r="C2037" t="s">
        <v>502</v>
      </c>
    </row>
    <row r="2038" spans="1:3" x14ac:dyDescent="0.25">
      <c r="A2038" t="s">
        <v>10533</v>
      </c>
      <c r="B2038">
        <v>125</v>
      </c>
      <c r="C2038" t="s">
        <v>205</v>
      </c>
    </row>
    <row r="2039" spans="1:3" x14ac:dyDescent="0.25">
      <c r="A2039" t="s">
        <v>10533</v>
      </c>
      <c r="B2039">
        <v>225</v>
      </c>
      <c r="C2039" t="s">
        <v>353</v>
      </c>
    </row>
    <row r="2040" spans="1:3" x14ac:dyDescent="0.25">
      <c r="A2040" t="s">
        <v>10534</v>
      </c>
      <c r="B2040">
        <v>25</v>
      </c>
      <c r="C2040" t="s">
        <v>505</v>
      </c>
    </row>
    <row r="2041" spans="1:3" x14ac:dyDescent="0.25">
      <c r="A2041" t="s">
        <v>10534</v>
      </c>
      <c r="B2041">
        <v>125</v>
      </c>
      <c r="C2041" t="s">
        <v>208</v>
      </c>
    </row>
    <row r="2042" spans="1:3" x14ac:dyDescent="0.25">
      <c r="A2042" t="s">
        <v>10534</v>
      </c>
      <c r="B2042">
        <v>225</v>
      </c>
      <c r="C2042" t="s">
        <v>355</v>
      </c>
    </row>
    <row r="2043" spans="1:3" x14ac:dyDescent="0.25">
      <c r="A2043" t="s">
        <v>10535</v>
      </c>
      <c r="B2043">
        <v>25</v>
      </c>
      <c r="C2043" t="s">
        <v>508</v>
      </c>
    </row>
    <row r="2044" spans="1:3" x14ac:dyDescent="0.25">
      <c r="A2044" t="s">
        <v>10535</v>
      </c>
      <c r="B2044">
        <v>125</v>
      </c>
      <c r="C2044" t="s">
        <v>211</v>
      </c>
    </row>
    <row r="2045" spans="1:3" x14ac:dyDescent="0.25">
      <c r="A2045" t="s">
        <v>10535</v>
      </c>
      <c r="B2045">
        <v>225</v>
      </c>
      <c r="C2045" t="s">
        <v>357</v>
      </c>
    </row>
    <row r="2046" spans="1:3" x14ac:dyDescent="0.25">
      <c r="A2046" t="s">
        <v>10536</v>
      </c>
      <c r="B2046">
        <v>25</v>
      </c>
      <c r="C2046" t="s">
        <v>511</v>
      </c>
    </row>
    <row r="2047" spans="1:3" x14ac:dyDescent="0.25">
      <c r="A2047" t="s">
        <v>10536</v>
      </c>
      <c r="B2047">
        <v>125</v>
      </c>
      <c r="C2047" t="s">
        <v>214</v>
      </c>
    </row>
    <row r="2048" spans="1:3" x14ac:dyDescent="0.25">
      <c r="A2048" t="s">
        <v>10536</v>
      </c>
      <c r="B2048">
        <v>225</v>
      </c>
      <c r="C2048" t="s">
        <v>359</v>
      </c>
    </row>
    <row r="2049" spans="1:3" x14ac:dyDescent="0.25">
      <c r="A2049" t="s">
        <v>10537</v>
      </c>
      <c r="B2049">
        <v>25</v>
      </c>
      <c r="C2049" t="s">
        <v>513</v>
      </c>
    </row>
    <row r="2050" spans="1:3" x14ac:dyDescent="0.25">
      <c r="A2050" t="s">
        <v>10537</v>
      </c>
      <c r="B2050">
        <v>125</v>
      </c>
      <c r="C2050" t="s">
        <v>217</v>
      </c>
    </row>
    <row r="2051" spans="1:3" x14ac:dyDescent="0.25">
      <c r="A2051" t="s">
        <v>10537</v>
      </c>
      <c r="B2051">
        <v>225</v>
      </c>
      <c r="C2051" t="s">
        <v>361</v>
      </c>
    </row>
    <row r="2052" spans="1:3" x14ac:dyDescent="0.25">
      <c r="A2052" t="s">
        <v>10538</v>
      </c>
      <c r="B2052">
        <v>25</v>
      </c>
      <c r="C2052" t="s">
        <v>516</v>
      </c>
    </row>
    <row r="2053" spans="1:3" x14ac:dyDescent="0.25">
      <c r="A2053" t="s">
        <v>10538</v>
      </c>
      <c r="B2053">
        <v>125</v>
      </c>
      <c r="C2053" t="s">
        <v>220</v>
      </c>
    </row>
    <row r="2054" spans="1:3" x14ac:dyDescent="0.25">
      <c r="A2054" t="s">
        <v>10538</v>
      </c>
      <c r="B2054">
        <v>225</v>
      </c>
      <c r="C2054" t="s">
        <v>363</v>
      </c>
    </row>
    <row r="2055" spans="1:3" x14ac:dyDescent="0.25">
      <c r="A2055" t="s">
        <v>10539</v>
      </c>
      <c r="B2055">
        <v>25</v>
      </c>
      <c r="C2055" t="s">
        <v>519</v>
      </c>
    </row>
    <row r="2056" spans="1:3" x14ac:dyDescent="0.25">
      <c r="A2056" t="s">
        <v>10539</v>
      </c>
      <c r="B2056">
        <v>125</v>
      </c>
      <c r="C2056" t="s">
        <v>223</v>
      </c>
    </row>
    <row r="2057" spans="1:3" x14ac:dyDescent="0.25">
      <c r="A2057" t="s">
        <v>10539</v>
      </c>
      <c r="B2057">
        <v>225</v>
      </c>
      <c r="C2057" t="s">
        <v>365</v>
      </c>
    </row>
    <row r="2058" spans="1:3" x14ac:dyDescent="0.25">
      <c r="A2058" t="s">
        <v>10540</v>
      </c>
      <c r="B2058">
        <v>25</v>
      </c>
      <c r="C2058" t="s">
        <v>522</v>
      </c>
    </row>
    <row r="2059" spans="1:3" x14ac:dyDescent="0.25">
      <c r="A2059" t="s">
        <v>10540</v>
      </c>
      <c r="B2059">
        <v>125</v>
      </c>
      <c r="C2059" t="s">
        <v>226</v>
      </c>
    </row>
    <row r="2060" spans="1:3" x14ac:dyDescent="0.25">
      <c r="A2060" t="s">
        <v>10540</v>
      </c>
      <c r="B2060">
        <v>225</v>
      </c>
      <c r="C2060" t="s">
        <v>367</v>
      </c>
    </row>
    <row r="2061" spans="1:3" x14ac:dyDescent="0.25">
      <c r="A2061" t="s">
        <v>10541</v>
      </c>
      <c r="B2061">
        <v>25</v>
      </c>
      <c r="C2061" t="s">
        <v>525</v>
      </c>
    </row>
    <row r="2062" spans="1:3" x14ac:dyDescent="0.25">
      <c r="A2062" t="s">
        <v>10541</v>
      </c>
      <c r="B2062">
        <v>125</v>
      </c>
      <c r="C2062" t="s">
        <v>229</v>
      </c>
    </row>
    <row r="2063" spans="1:3" x14ac:dyDescent="0.25">
      <c r="A2063" t="s">
        <v>10541</v>
      </c>
      <c r="B2063">
        <v>225</v>
      </c>
      <c r="C2063" t="s">
        <v>369</v>
      </c>
    </row>
    <row r="2064" spans="1:3" x14ac:dyDescent="0.25">
      <c r="A2064" t="s">
        <v>10542</v>
      </c>
      <c r="B2064">
        <v>25</v>
      </c>
      <c r="C2064" t="s">
        <v>528</v>
      </c>
    </row>
    <row r="2065" spans="1:3" x14ac:dyDescent="0.25">
      <c r="A2065" t="s">
        <v>10542</v>
      </c>
      <c r="B2065">
        <v>125</v>
      </c>
      <c r="C2065" t="s">
        <v>232</v>
      </c>
    </row>
    <row r="2066" spans="1:3" x14ac:dyDescent="0.25">
      <c r="A2066" t="s">
        <v>10543</v>
      </c>
      <c r="B2066">
        <v>25</v>
      </c>
      <c r="C2066" t="s">
        <v>531</v>
      </c>
    </row>
    <row r="2067" spans="1:3" x14ac:dyDescent="0.25">
      <c r="A2067" t="s">
        <v>10543</v>
      </c>
      <c r="B2067">
        <v>125</v>
      </c>
      <c r="C2067" t="s">
        <v>235</v>
      </c>
    </row>
    <row r="2068" spans="1:3" x14ac:dyDescent="0.25">
      <c r="A2068" t="s">
        <v>10544</v>
      </c>
      <c r="B2068">
        <v>25</v>
      </c>
      <c r="C2068" t="s">
        <v>533</v>
      </c>
    </row>
    <row r="2069" spans="1:3" x14ac:dyDescent="0.25">
      <c r="A2069" t="s">
        <v>10544</v>
      </c>
      <c r="B2069">
        <v>125</v>
      </c>
      <c r="C2069" t="s">
        <v>238</v>
      </c>
    </row>
    <row r="2070" spans="1:3" x14ac:dyDescent="0.25">
      <c r="A2070" t="s">
        <v>10544</v>
      </c>
      <c r="B2070">
        <v>225</v>
      </c>
      <c r="C2070" t="s">
        <v>371</v>
      </c>
    </row>
    <row r="2071" spans="1:3" x14ac:dyDescent="0.25">
      <c r="A2071" t="s">
        <v>10545</v>
      </c>
      <c r="B2071">
        <v>25</v>
      </c>
      <c r="C2071" t="s">
        <v>536</v>
      </c>
    </row>
    <row r="2072" spans="1:3" x14ac:dyDescent="0.25">
      <c r="A2072" t="s">
        <v>10545</v>
      </c>
      <c r="B2072">
        <v>125</v>
      </c>
      <c r="C2072" t="s">
        <v>241</v>
      </c>
    </row>
    <row r="2073" spans="1:3" x14ac:dyDescent="0.25">
      <c r="A2073" t="s">
        <v>10546</v>
      </c>
      <c r="B2073">
        <v>25</v>
      </c>
      <c r="C2073" t="s">
        <v>539</v>
      </c>
    </row>
    <row r="2074" spans="1:3" x14ac:dyDescent="0.25">
      <c r="A2074" t="s">
        <v>10546</v>
      </c>
      <c r="B2074">
        <v>125</v>
      </c>
      <c r="C2074" t="s">
        <v>244</v>
      </c>
    </row>
    <row r="2075" spans="1:3" x14ac:dyDescent="0.25">
      <c r="A2075" t="s">
        <v>10546</v>
      </c>
      <c r="B2075">
        <v>225</v>
      </c>
      <c r="C2075" t="s">
        <v>373</v>
      </c>
    </row>
    <row r="2076" spans="1:3" x14ac:dyDescent="0.25">
      <c r="A2076" t="s">
        <v>10547</v>
      </c>
      <c r="B2076">
        <v>25</v>
      </c>
      <c r="C2076" t="s">
        <v>542</v>
      </c>
    </row>
    <row r="2077" spans="1:3" x14ac:dyDescent="0.25">
      <c r="A2077" t="s">
        <v>10547</v>
      </c>
      <c r="B2077">
        <v>125</v>
      </c>
      <c r="C2077" t="s">
        <v>247</v>
      </c>
    </row>
    <row r="2078" spans="1:3" x14ac:dyDescent="0.25">
      <c r="A2078" t="s">
        <v>10547</v>
      </c>
      <c r="B2078">
        <v>225</v>
      </c>
      <c r="C2078" t="s">
        <v>375</v>
      </c>
    </row>
    <row r="2079" spans="1:3" x14ac:dyDescent="0.25">
      <c r="A2079" t="s">
        <v>10548</v>
      </c>
      <c r="B2079">
        <v>25</v>
      </c>
      <c r="C2079" t="s">
        <v>545</v>
      </c>
    </row>
    <row r="2080" spans="1:3" x14ac:dyDescent="0.25">
      <c r="A2080" t="s">
        <v>10548</v>
      </c>
      <c r="B2080">
        <v>125</v>
      </c>
      <c r="C2080" t="s">
        <v>250</v>
      </c>
    </row>
    <row r="2081" spans="1:3" x14ac:dyDescent="0.25">
      <c r="A2081" t="s">
        <v>10548</v>
      </c>
      <c r="B2081">
        <v>225</v>
      </c>
      <c r="C2081" t="s">
        <v>377</v>
      </c>
    </row>
    <row r="2082" spans="1:3" x14ac:dyDescent="0.25">
      <c r="A2082" t="s">
        <v>10549</v>
      </c>
      <c r="B2082">
        <v>25</v>
      </c>
      <c r="C2082" t="s">
        <v>548</v>
      </c>
    </row>
    <row r="2083" spans="1:3" x14ac:dyDescent="0.25">
      <c r="A2083" t="s">
        <v>10549</v>
      </c>
      <c r="B2083">
        <v>125</v>
      </c>
      <c r="C2083" t="s">
        <v>253</v>
      </c>
    </row>
    <row r="2084" spans="1:3" x14ac:dyDescent="0.25">
      <c r="A2084" t="s">
        <v>10549</v>
      </c>
      <c r="B2084">
        <v>225</v>
      </c>
      <c r="C2084" t="s">
        <v>379</v>
      </c>
    </row>
    <row r="2085" spans="1:3" x14ac:dyDescent="0.25">
      <c r="A2085" t="s">
        <v>10550</v>
      </c>
      <c r="B2085">
        <v>25</v>
      </c>
      <c r="C2085" t="s">
        <v>551</v>
      </c>
    </row>
    <row r="2086" spans="1:3" x14ac:dyDescent="0.25">
      <c r="A2086" t="s">
        <v>10550</v>
      </c>
      <c r="B2086">
        <v>125</v>
      </c>
      <c r="C2086" t="s">
        <v>256</v>
      </c>
    </row>
    <row r="2087" spans="1:3" x14ac:dyDescent="0.25">
      <c r="A2087" t="s">
        <v>10551</v>
      </c>
      <c r="B2087">
        <v>25</v>
      </c>
      <c r="C2087" t="s">
        <v>553</v>
      </c>
    </row>
    <row r="2088" spans="1:3" x14ac:dyDescent="0.25">
      <c r="A2088" t="s">
        <v>10551</v>
      </c>
      <c r="B2088">
        <v>125</v>
      </c>
      <c r="C2088" t="s">
        <v>259</v>
      </c>
    </row>
    <row r="2089" spans="1:3" x14ac:dyDescent="0.25">
      <c r="A2089" t="s">
        <v>10551</v>
      </c>
      <c r="B2089">
        <v>225</v>
      </c>
      <c r="C2089" t="s">
        <v>381</v>
      </c>
    </row>
    <row r="2090" spans="1:3" x14ac:dyDescent="0.25">
      <c r="A2090" t="s">
        <v>10180</v>
      </c>
      <c r="B2090">
        <v>1</v>
      </c>
      <c r="C2090" t="s">
        <v>9667</v>
      </c>
    </row>
    <row r="2091" spans="1:3" x14ac:dyDescent="0.25">
      <c r="A2091" t="s">
        <v>10180</v>
      </c>
      <c r="B2091">
        <v>2</v>
      </c>
      <c r="C2091" t="s">
        <v>9700</v>
      </c>
    </row>
    <row r="2092" spans="1:3" x14ac:dyDescent="0.25">
      <c r="A2092" t="s">
        <v>10180</v>
      </c>
      <c r="B2092">
        <v>10</v>
      </c>
      <c r="C2092" t="s">
        <v>9722</v>
      </c>
    </row>
    <row r="2093" spans="1:3" x14ac:dyDescent="0.25">
      <c r="A2093" t="s">
        <v>10180</v>
      </c>
      <c r="B2093">
        <v>30</v>
      </c>
      <c r="C2093" t="s">
        <v>9744</v>
      </c>
    </row>
    <row r="2094" spans="1:3" x14ac:dyDescent="0.25">
      <c r="A2094" t="s">
        <v>10180</v>
      </c>
      <c r="B2094">
        <v>35</v>
      </c>
      <c r="C2094" t="s">
        <v>9767</v>
      </c>
    </row>
    <row r="2095" spans="1:3" x14ac:dyDescent="0.25">
      <c r="A2095" t="s">
        <v>10180</v>
      </c>
      <c r="B2095">
        <v>40</v>
      </c>
      <c r="C2095" t="s">
        <v>9785</v>
      </c>
    </row>
    <row r="2096" spans="1:3" x14ac:dyDescent="0.25">
      <c r="A2096" t="s">
        <v>10180</v>
      </c>
      <c r="B2096">
        <v>200</v>
      </c>
      <c r="C2096" t="s">
        <v>9806</v>
      </c>
    </row>
    <row r="2097" spans="1:3" x14ac:dyDescent="0.25">
      <c r="A2097" t="s">
        <v>10180</v>
      </c>
      <c r="B2097">
        <v>610</v>
      </c>
      <c r="C2097" t="s">
        <v>9828</v>
      </c>
    </row>
    <row r="2098" spans="1:3" x14ac:dyDescent="0.25">
      <c r="A2098" t="s">
        <v>10180</v>
      </c>
      <c r="B2098">
        <v>620</v>
      </c>
      <c r="C2098" t="s">
        <v>9850</v>
      </c>
    </row>
    <row r="2099" spans="1:3" x14ac:dyDescent="0.25">
      <c r="A2099" t="s">
        <v>10180</v>
      </c>
      <c r="B2099">
        <v>625</v>
      </c>
      <c r="C2099" t="s">
        <v>9871</v>
      </c>
    </row>
    <row r="2100" spans="1:3" x14ac:dyDescent="0.25">
      <c r="A2100" t="s">
        <v>10180</v>
      </c>
      <c r="B2100">
        <v>630</v>
      </c>
      <c r="C2100" t="s">
        <v>9883</v>
      </c>
    </row>
    <row r="2101" spans="1:3" x14ac:dyDescent="0.25">
      <c r="A2101" t="s">
        <v>10180</v>
      </c>
      <c r="B2101">
        <v>637</v>
      </c>
      <c r="C2101" t="s">
        <v>9905</v>
      </c>
    </row>
    <row r="2102" spans="1:3" x14ac:dyDescent="0.25">
      <c r="A2102" t="s">
        <v>10180</v>
      </c>
      <c r="B2102">
        <v>645</v>
      </c>
      <c r="C2102" t="s">
        <v>9917</v>
      </c>
    </row>
    <row r="2103" spans="1:3" x14ac:dyDescent="0.25">
      <c r="A2103" t="s">
        <v>10180</v>
      </c>
      <c r="B2103">
        <v>685</v>
      </c>
      <c r="C2103" t="s">
        <v>9939</v>
      </c>
    </row>
    <row r="2104" spans="1:3" x14ac:dyDescent="0.25">
      <c r="A2104" t="s">
        <v>10180</v>
      </c>
      <c r="B2104">
        <v>690</v>
      </c>
      <c r="C2104" t="s">
        <v>9961</v>
      </c>
    </row>
    <row r="2105" spans="1:3" x14ac:dyDescent="0.25">
      <c r="A2105" t="s">
        <v>10180</v>
      </c>
      <c r="B2105">
        <v>695</v>
      </c>
      <c r="C2105" t="s">
        <v>9983</v>
      </c>
    </row>
    <row r="2106" spans="1:3" x14ac:dyDescent="0.25">
      <c r="A2106" t="s">
        <v>10180</v>
      </c>
      <c r="B2106">
        <v>700</v>
      </c>
      <c r="C2106" t="s">
        <v>10005</v>
      </c>
    </row>
    <row r="2107" spans="1:3" x14ac:dyDescent="0.25">
      <c r="A2107" t="s">
        <v>10180</v>
      </c>
      <c r="B2107">
        <v>745</v>
      </c>
      <c r="C2107" t="s">
        <v>10027</v>
      </c>
    </row>
    <row r="2108" spans="1:3" x14ac:dyDescent="0.25">
      <c r="A2108" t="s">
        <v>10180</v>
      </c>
      <c r="B2108">
        <v>750</v>
      </c>
      <c r="C2108" t="s">
        <v>10049</v>
      </c>
    </row>
    <row r="2109" spans="1:3" x14ac:dyDescent="0.25">
      <c r="A2109" t="s">
        <v>10180</v>
      </c>
      <c r="B2109">
        <v>795</v>
      </c>
      <c r="C2109" t="s">
        <v>10071</v>
      </c>
    </row>
    <row r="2110" spans="1:3" x14ac:dyDescent="0.25">
      <c r="A2110" t="s">
        <v>10180</v>
      </c>
      <c r="B2110">
        <v>850</v>
      </c>
      <c r="C2110" t="s">
        <v>10094</v>
      </c>
    </row>
    <row r="2111" spans="1:3" x14ac:dyDescent="0.25">
      <c r="A2111" t="s">
        <v>10183</v>
      </c>
      <c r="B2111">
        <v>1</v>
      </c>
      <c r="C2111" t="s">
        <v>9671</v>
      </c>
    </row>
    <row r="2112" spans="1:3" x14ac:dyDescent="0.25">
      <c r="A2112" t="s">
        <v>10183</v>
      </c>
      <c r="B2112">
        <v>2</v>
      </c>
      <c r="C2112" t="s">
        <v>9702</v>
      </c>
    </row>
    <row r="2113" spans="1:3" x14ac:dyDescent="0.25">
      <c r="A2113" t="s">
        <v>10183</v>
      </c>
      <c r="B2113">
        <v>10</v>
      </c>
      <c r="C2113" t="s">
        <v>9724</v>
      </c>
    </row>
    <row r="2114" spans="1:3" x14ac:dyDescent="0.25">
      <c r="A2114" t="s">
        <v>10183</v>
      </c>
      <c r="B2114">
        <v>30</v>
      </c>
      <c r="C2114" t="s">
        <v>9747</v>
      </c>
    </row>
    <row r="2115" spans="1:3" x14ac:dyDescent="0.25">
      <c r="A2115" t="s">
        <v>10183</v>
      </c>
      <c r="B2115">
        <v>35</v>
      </c>
      <c r="C2115" t="s">
        <v>9769</v>
      </c>
    </row>
    <row r="2116" spans="1:3" x14ac:dyDescent="0.25">
      <c r="A2116" t="s">
        <v>10183</v>
      </c>
      <c r="B2116">
        <v>40</v>
      </c>
      <c r="C2116" t="s">
        <v>9788</v>
      </c>
    </row>
    <row r="2117" spans="1:3" x14ac:dyDescent="0.25">
      <c r="A2117" t="s">
        <v>10183</v>
      </c>
      <c r="B2117">
        <v>200</v>
      </c>
      <c r="C2117" t="s">
        <v>9808</v>
      </c>
    </row>
    <row r="2118" spans="1:3" x14ac:dyDescent="0.25">
      <c r="A2118" t="s">
        <v>10183</v>
      </c>
      <c r="B2118">
        <v>610</v>
      </c>
      <c r="C2118" t="s">
        <v>9830</v>
      </c>
    </row>
    <row r="2119" spans="1:3" x14ac:dyDescent="0.25">
      <c r="A2119" t="s">
        <v>10183</v>
      </c>
      <c r="B2119">
        <v>620</v>
      </c>
      <c r="C2119" t="s">
        <v>9852</v>
      </c>
    </row>
    <row r="2120" spans="1:3" x14ac:dyDescent="0.25">
      <c r="A2120" t="s">
        <v>10183</v>
      </c>
      <c r="B2120">
        <v>625</v>
      </c>
      <c r="C2120" t="s">
        <v>9872</v>
      </c>
    </row>
    <row r="2121" spans="1:3" x14ac:dyDescent="0.25">
      <c r="A2121" t="s">
        <v>10183</v>
      </c>
      <c r="B2121">
        <v>630</v>
      </c>
      <c r="C2121" t="s">
        <v>9885</v>
      </c>
    </row>
    <row r="2122" spans="1:3" x14ac:dyDescent="0.25">
      <c r="A2122" t="s">
        <v>10183</v>
      </c>
      <c r="B2122">
        <v>637</v>
      </c>
      <c r="C2122" t="s">
        <v>9907</v>
      </c>
    </row>
    <row r="2123" spans="1:3" x14ac:dyDescent="0.25">
      <c r="A2123" t="s">
        <v>10183</v>
      </c>
      <c r="B2123">
        <v>645</v>
      </c>
      <c r="C2123" t="s">
        <v>9919</v>
      </c>
    </row>
    <row r="2124" spans="1:3" x14ac:dyDescent="0.25">
      <c r="A2124" t="s">
        <v>10183</v>
      </c>
      <c r="B2124">
        <v>685</v>
      </c>
      <c r="C2124" t="s">
        <v>9941</v>
      </c>
    </row>
    <row r="2125" spans="1:3" x14ac:dyDescent="0.25">
      <c r="A2125" t="s">
        <v>10183</v>
      </c>
      <c r="B2125">
        <v>690</v>
      </c>
      <c r="C2125" t="s">
        <v>9963</v>
      </c>
    </row>
    <row r="2126" spans="1:3" x14ac:dyDescent="0.25">
      <c r="A2126" t="s">
        <v>10183</v>
      </c>
      <c r="B2126">
        <v>695</v>
      </c>
      <c r="C2126" t="s">
        <v>9985</v>
      </c>
    </row>
    <row r="2127" spans="1:3" x14ac:dyDescent="0.25">
      <c r="A2127" t="s">
        <v>10183</v>
      </c>
      <c r="B2127">
        <v>700</v>
      </c>
      <c r="C2127" t="s">
        <v>10007</v>
      </c>
    </row>
    <row r="2128" spans="1:3" x14ac:dyDescent="0.25">
      <c r="A2128" t="s">
        <v>10183</v>
      </c>
      <c r="B2128">
        <v>745</v>
      </c>
      <c r="C2128" t="s">
        <v>10029</v>
      </c>
    </row>
    <row r="2129" spans="1:3" x14ac:dyDescent="0.25">
      <c r="A2129" t="s">
        <v>10183</v>
      </c>
      <c r="B2129">
        <v>750</v>
      </c>
      <c r="C2129" t="s">
        <v>10051</v>
      </c>
    </row>
    <row r="2130" spans="1:3" x14ac:dyDescent="0.25">
      <c r="A2130" t="s">
        <v>10183</v>
      </c>
      <c r="B2130">
        <v>795</v>
      </c>
      <c r="C2130" t="s">
        <v>10074</v>
      </c>
    </row>
    <row r="2131" spans="1:3" x14ac:dyDescent="0.25">
      <c r="A2131" t="s">
        <v>10183</v>
      </c>
      <c r="B2131">
        <v>850</v>
      </c>
      <c r="C2131" t="s">
        <v>10096</v>
      </c>
    </row>
    <row r="2132" spans="1:3" x14ac:dyDescent="0.25">
      <c r="A2132" t="s">
        <v>10188</v>
      </c>
      <c r="B2132">
        <v>1</v>
      </c>
      <c r="C2132" t="s">
        <v>9674</v>
      </c>
    </row>
    <row r="2133" spans="1:3" x14ac:dyDescent="0.25">
      <c r="A2133" t="s">
        <v>10188</v>
      </c>
      <c r="B2133">
        <v>2</v>
      </c>
      <c r="C2133" t="s">
        <v>9704</v>
      </c>
    </row>
    <row r="2134" spans="1:3" x14ac:dyDescent="0.25">
      <c r="A2134" t="s">
        <v>10188</v>
      </c>
      <c r="B2134">
        <v>10</v>
      </c>
      <c r="C2134" t="s">
        <v>9726</v>
      </c>
    </row>
    <row r="2135" spans="1:3" x14ac:dyDescent="0.25">
      <c r="A2135" t="s">
        <v>10188</v>
      </c>
      <c r="B2135">
        <v>30</v>
      </c>
      <c r="C2135" t="s">
        <v>9749</v>
      </c>
    </row>
    <row r="2136" spans="1:3" x14ac:dyDescent="0.25">
      <c r="A2136" t="s">
        <v>10188</v>
      </c>
      <c r="B2136">
        <v>35</v>
      </c>
      <c r="C2136" t="s">
        <v>9771</v>
      </c>
    </row>
    <row r="2137" spans="1:3" x14ac:dyDescent="0.25">
      <c r="A2137" t="s">
        <v>10188</v>
      </c>
      <c r="B2137">
        <v>40</v>
      </c>
      <c r="C2137" t="s">
        <v>9790</v>
      </c>
    </row>
    <row r="2138" spans="1:3" x14ac:dyDescent="0.25">
      <c r="A2138" t="s">
        <v>10188</v>
      </c>
      <c r="B2138">
        <v>200</v>
      </c>
      <c r="C2138" t="s">
        <v>9810</v>
      </c>
    </row>
    <row r="2139" spans="1:3" x14ac:dyDescent="0.25">
      <c r="A2139" t="s">
        <v>10188</v>
      </c>
      <c r="B2139">
        <v>610</v>
      </c>
      <c r="C2139" t="s">
        <v>9832</v>
      </c>
    </row>
    <row r="2140" spans="1:3" x14ac:dyDescent="0.25">
      <c r="A2140" t="s">
        <v>10188</v>
      </c>
      <c r="B2140">
        <v>620</v>
      </c>
      <c r="C2140" t="s">
        <v>9854</v>
      </c>
    </row>
    <row r="2141" spans="1:3" x14ac:dyDescent="0.25">
      <c r="A2141" t="s">
        <v>10188</v>
      </c>
      <c r="B2141">
        <v>625</v>
      </c>
      <c r="C2141" t="s">
        <v>9873</v>
      </c>
    </row>
    <row r="2142" spans="1:3" x14ac:dyDescent="0.25">
      <c r="A2142" t="s">
        <v>10188</v>
      </c>
      <c r="B2142">
        <v>630</v>
      </c>
      <c r="C2142" t="s">
        <v>9887</v>
      </c>
    </row>
    <row r="2143" spans="1:3" x14ac:dyDescent="0.25">
      <c r="A2143" t="s">
        <v>10188</v>
      </c>
      <c r="B2143">
        <v>637</v>
      </c>
      <c r="C2143" t="s">
        <v>9909</v>
      </c>
    </row>
    <row r="2144" spans="1:3" x14ac:dyDescent="0.25">
      <c r="A2144" t="s">
        <v>10188</v>
      </c>
      <c r="B2144">
        <v>645</v>
      </c>
      <c r="C2144" t="s">
        <v>9921</v>
      </c>
    </row>
    <row r="2145" spans="1:3" x14ac:dyDescent="0.25">
      <c r="A2145" t="s">
        <v>10188</v>
      </c>
      <c r="B2145">
        <v>685</v>
      </c>
      <c r="C2145" t="s">
        <v>9943</v>
      </c>
    </row>
    <row r="2146" spans="1:3" x14ac:dyDescent="0.25">
      <c r="A2146" t="s">
        <v>10188</v>
      </c>
      <c r="B2146">
        <v>690</v>
      </c>
      <c r="C2146" t="s">
        <v>9965</v>
      </c>
    </row>
    <row r="2147" spans="1:3" x14ac:dyDescent="0.25">
      <c r="A2147" t="s">
        <v>10188</v>
      </c>
      <c r="B2147">
        <v>695</v>
      </c>
      <c r="C2147" t="s">
        <v>9987</v>
      </c>
    </row>
    <row r="2148" spans="1:3" x14ac:dyDescent="0.25">
      <c r="A2148" t="s">
        <v>10188</v>
      </c>
      <c r="B2148">
        <v>700</v>
      </c>
      <c r="C2148" t="s">
        <v>10009</v>
      </c>
    </row>
    <row r="2149" spans="1:3" x14ac:dyDescent="0.25">
      <c r="A2149" t="s">
        <v>10188</v>
      </c>
      <c r="B2149">
        <v>745</v>
      </c>
      <c r="C2149" t="s">
        <v>10031</v>
      </c>
    </row>
    <row r="2150" spans="1:3" x14ac:dyDescent="0.25">
      <c r="A2150" t="s">
        <v>10188</v>
      </c>
      <c r="B2150">
        <v>750</v>
      </c>
      <c r="C2150" t="s">
        <v>10053</v>
      </c>
    </row>
    <row r="2151" spans="1:3" x14ac:dyDescent="0.25">
      <c r="A2151" t="s">
        <v>10188</v>
      </c>
      <c r="B2151">
        <v>795</v>
      </c>
      <c r="C2151" t="s">
        <v>10076</v>
      </c>
    </row>
    <row r="2152" spans="1:3" x14ac:dyDescent="0.25">
      <c r="A2152" t="s">
        <v>10188</v>
      </c>
      <c r="B2152">
        <v>850</v>
      </c>
      <c r="C2152" t="s">
        <v>10098</v>
      </c>
    </row>
    <row r="2153" spans="1:3" x14ac:dyDescent="0.25">
      <c r="A2153" t="s">
        <v>10191</v>
      </c>
      <c r="B2153">
        <v>1</v>
      </c>
      <c r="C2153" t="s">
        <v>9677</v>
      </c>
    </row>
    <row r="2154" spans="1:3" x14ac:dyDescent="0.25">
      <c r="A2154" t="s">
        <v>10191</v>
      </c>
      <c r="B2154">
        <v>2</v>
      </c>
      <c r="C2154" t="s">
        <v>9706</v>
      </c>
    </row>
    <row r="2155" spans="1:3" x14ac:dyDescent="0.25">
      <c r="A2155" t="s">
        <v>10191</v>
      </c>
      <c r="B2155">
        <v>10</v>
      </c>
      <c r="C2155" t="s">
        <v>9728</v>
      </c>
    </row>
    <row r="2156" spans="1:3" x14ac:dyDescent="0.25">
      <c r="A2156" t="s">
        <v>10191</v>
      </c>
      <c r="B2156">
        <v>30</v>
      </c>
      <c r="C2156" t="s">
        <v>9751</v>
      </c>
    </row>
    <row r="2157" spans="1:3" x14ac:dyDescent="0.25">
      <c r="A2157" t="s">
        <v>10191</v>
      </c>
      <c r="B2157">
        <v>35</v>
      </c>
      <c r="C2157" t="s">
        <v>9773</v>
      </c>
    </row>
    <row r="2158" spans="1:3" x14ac:dyDescent="0.25">
      <c r="A2158" t="s">
        <v>10191</v>
      </c>
      <c r="B2158">
        <v>40</v>
      </c>
      <c r="C2158" t="s">
        <v>9792</v>
      </c>
    </row>
    <row r="2159" spans="1:3" x14ac:dyDescent="0.25">
      <c r="A2159" t="s">
        <v>10191</v>
      </c>
      <c r="B2159">
        <v>200</v>
      </c>
      <c r="C2159" t="s">
        <v>9812</v>
      </c>
    </row>
    <row r="2160" spans="1:3" x14ac:dyDescent="0.25">
      <c r="A2160" t="s">
        <v>10191</v>
      </c>
      <c r="B2160">
        <v>610</v>
      </c>
      <c r="C2160" t="s">
        <v>9834</v>
      </c>
    </row>
    <row r="2161" spans="1:3" x14ac:dyDescent="0.25">
      <c r="A2161" t="s">
        <v>10191</v>
      </c>
      <c r="B2161">
        <v>620</v>
      </c>
      <c r="C2161" t="s">
        <v>9856</v>
      </c>
    </row>
    <row r="2162" spans="1:3" x14ac:dyDescent="0.25">
      <c r="A2162" t="s">
        <v>10191</v>
      </c>
      <c r="B2162">
        <v>625</v>
      </c>
      <c r="C2162" t="s">
        <v>9874</v>
      </c>
    </row>
    <row r="2163" spans="1:3" x14ac:dyDescent="0.25">
      <c r="A2163" t="s">
        <v>10191</v>
      </c>
      <c r="B2163">
        <v>630</v>
      </c>
      <c r="C2163" t="s">
        <v>9889</v>
      </c>
    </row>
    <row r="2164" spans="1:3" x14ac:dyDescent="0.25">
      <c r="A2164" t="s">
        <v>10191</v>
      </c>
      <c r="B2164">
        <v>637</v>
      </c>
      <c r="C2164" t="s">
        <v>9911</v>
      </c>
    </row>
    <row r="2165" spans="1:3" x14ac:dyDescent="0.25">
      <c r="A2165" t="s">
        <v>10191</v>
      </c>
      <c r="B2165">
        <v>645</v>
      </c>
      <c r="C2165" t="s">
        <v>9923</v>
      </c>
    </row>
    <row r="2166" spans="1:3" x14ac:dyDescent="0.25">
      <c r="A2166" t="s">
        <v>10191</v>
      </c>
      <c r="B2166">
        <v>685</v>
      </c>
      <c r="C2166" t="s">
        <v>9945</v>
      </c>
    </row>
    <row r="2167" spans="1:3" x14ac:dyDescent="0.25">
      <c r="A2167" t="s">
        <v>10191</v>
      </c>
      <c r="B2167">
        <v>690</v>
      </c>
      <c r="C2167" t="s">
        <v>9967</v>
      </c>
    </row>
    <row r="2168" spans="1:3" x14ac:dyDescent="0.25">
      <c r="A2168" t="s">
        <v>10191</v>
      </c>
      <c r="B2168">
        <v>695</v>
      </c>
      <c r="C2168" t="s">
        <v>9989</v>
      </c>
    </row>
    <row r="2169" spans="1:3" x14ac:dyDescent="0.25">
      <c r="A2169" t="s">
        <v>10191</v>
      </c>
      <c r="B2169">
        <v>700</v>
      </c>
      <c r="C2169" t="s">
        <v>10011</v>
      </c>
    </row>
    <row r="2170" spans="1:3" x14ac:dyDescent="0.25">
      <c r="A2170" t="s">
        <v>10191</v>
      </c>
      <c r="B2170">
        <v>745</v>
      </c>
      <c r="C2170" t="s">
        <v>10033</v>
      </c>
    </row>
    <row r="2171" spans="1:3" x14ac:dyDescent="0.25">
      <c r="A2171" t="s">
        <v>10191</v>
      </c>
      <c r="B2171">
        <v>750</v>
      </c>
      <c r="C2171" t="s">
        <v>10055</v>
      </c>
    </row>
    <row r="2172" spans="1:3" x14ac:dyDescent="0.25">
      <c r="A2172" t="s">
        <v>10191</v>
      </c>
      <c r="B2172">
        <v>795</v>
      </c>
      <c r="C2172" t="s">
        <v>10078</v>
      </c>
    </row>
    <row r="2173" spans="1:3" x14ac:dyDescent="0.25">
      <c r="A2173" t="s">
        <v>10191</v>
      </c>
      <c r="B2173">
        <v>850</v>
      </c>
      <c r="C2173" t="s">
        <v>10100</v>
      </c>
    </row>
    <row r="2174" spans="1:3" x14ac:dyDescent="0.25">
      <c r="A2174" t="s">
        <v>10192</v>
      </c>
      <c r="B2174">
        <v>1</v>
      </c>
      <c r="C2174" t="s">
        <v>9680</v>
      </c>
    </row>
    <row r="2175" spans="1:3" x14ac:dyDescent="0.25">
      <c r="A2175" t="s">
        <v>10192</v>
      </c>
      <c r="B2175">
        <v>2</v>
      </c>
      <c r="C2175" t="s">
        <v>9708</v>
      </c>
    </row>
    <row r="2176" spans="1:3" x14ac:dyDescent="0.25">
      <c r="A2176" t="s">
        <v>10192</v>
      </c>
      <c r="B2176">
        <v>10</v>
      </c>
      <c r="C2176" t="s">
        <v>9730</v>
      </c>
    </row>
    <row r="2177" spans="1:3" x14ac:dyDescent="0.25">
      <c r="A2177" t="s">
        <v>10192</v>
      </c>
      <c r="B2177">
        <v>30</v>
      </c>
      <c r="C2177" t="s">
        <v>9753</v>
      </c>
    </row>
    <row r="2178" spans="1:3" x14ac:dyDescent="0.25">
      <c r="A2178" t="s">
        <v>10192</v>
      </c>
      <c r="B2178">
        <v>35</v>
      </c>
      <c r="C2178" t="s">
        <v>9775</v>
      </c>
    </row>
    <row r="2179" spans="1:3" x14ac:dyDescent="0.25">
      <c r="A2179" t="s">
        <v>10192</v>
      </c>
      <c r="B2179">
        <v>40</v>
      </c>
      <c r="C2179" t="s">
        <v>9794</v>
      </c>
    </row>
    <row r="2180" spans="1:3" x14ac:dyDescent="0.25">
      <c r="A2180" t="s">
        <v>10192</v>
      </c>
      <c r="B2180">
        <v>200</v>
      </c>
      <c r="C2180" t="s">
        <v>9814</v>
      </c>
    </row>
    <row r="2181" spans="1:3" x14ac:dyDescent="0.25">
      <c r="A2181" t="s">
        <v>10192</v>
      </c>
      <c r="B2181">
        <v>610</v>
      </c>
      <c r="C2181" t="s">
        <v>9836</v>
      </c>
    </row>
    <row r="2182" spans="1:3" x14ac:dyDescent="0.25">
      <c r="A2182" t="s">
        <v>10192</v>
      </c>
      <c r="B2182">
        <v>620</v>
      </c>
      <c r="C2182" t="s">
        <v>9858</v>
      </c>
    </row>
    <row r="2183" spans="1:3" x14ac:dyDescent="0.25">
      <c r="A2183" t="s">
        <v>10192</v>
      </c>
      <c r="B2183">
        <v>625</v>
      </c>
      <c r="C2183" t="s">
        <v>9875</v>
      </c>
    </row>
    <row r="2184" spans="1:3" x14ac:dyDescent="0.25">
      <c r="A2184" t="s">
        <v>10192</v>
      </c>
      <c r="B2184">
        <v>630</v>
      </c>
      <c r="C2184" t="s">
        <v>9891</v>
      </c>
    </row>
    <row r="2185" spans="1:3" x14ac:dyDescent="0.25">
      <c r="A2185" t="s">
        <v>10192</v>
      </c>
      <c r="B2185">
        <v>637</v>
      </c>
      <c r="C2185" t="s">
        <v>9913</v>
      </c>
    </row>
    <row r="2186" spans="1:3" x14ac:dyDescent="0.25">
      <c r="A2186" t="s">
        <v>10192</v>
      </c>
      <c r="B2186">
        <v>645</v>
      </c>
      <c r="C2186" t="s">
        <v>9925</v>
      </c>
    </row>
    <row r="2187" spans="1:3" x14ac:dyDescent="0.25">
      <c r="A2187" t="s">
        <v>10192</v>
      </c>
      <c r="B2187">
        <v>685</v>
      </c>
      <c r="C2187" t="s">
        <v>9947</v>
      </c>
    </row>
    <row r="2188" spans="1:3" x14ac:dyDescent="0.25">
      <c r="A2188" t="s">
        <v>10192</v>
      </c>
      <c r="B2188">
        <v>690</v>
      </c>
      <c r="C2188" t="s">
        <v>9969</v>
      </c>
    </row>
    <row r="2189" spans="1:3" x14ac:dyDescent="0.25">
      <c r="A2189" t="s">
        <v>10192</v>
      </c>
      <c r="B2189">
        <v>695</v>
      </c>
      <c r="C2189" t="s">
        <v>9991</v>
      </c>
    </row>
    <row r="2190" spans="1:3" x14ac:dyDescent="0.25">
      <c r="A2190" t="s">
        <v>10192</v>
      </c>
      <c r="B2190">
        <v>700</v>
      </c>
      <c r="C2190" t="s">
        <v>10013</v>
      </c>
    </row>
    <row r="2191" spans="1:3" x14ac:dyDescent="0.25">
      <c r="A2191" t="s">
        <v>10192</v>
      </c>
      <c r="B2191">
        <v>745</v>
      </c>
      <c r="C2191" t="s">
        <v>10035</v>
      </c>
    </row>
    <row r="2192" spans="1:3" x14ac:dyDescent="0.25">
      <c r="A2192" t="s">
        <v>10192</v>
      </c>
      <c r="B2192">
        <v>750</v>
      </c>
      <c r="C2192" t="s">
        <v>10057</v>
      </c>
    </row>
    <row r="2193" spans="1:3" x14ac:dyDescent="0.25">
      <c r="A2193" t="s">
        <v>10192</v>
      </c>
      <c r="B2193">
        <v>795</v>
      </c>
      <c r="C2193" t="s">
        <v>10080</v>
      </c>
    </row>
    <row r="2194" spans="1:3" x14ac:dyDescent="0.25">
      <c r="A2194" t="s">
        <v>10192</v>
      </c>
      <c r="B2194">
        <v>850</v>
      </c>
      <c r="C2194" t="s">
        <v>10102</v>
      </c>
    </row>
    <row r="2195" spans="1:3" x14ac:dyDescent="0.25">
      <c r="A2195" t="s">
        <v>10194</v>
      </c>
      <c r="B2195">
        <v>1</v>
      </c>
      <c r="C2195" t="s">
        <v>9683</v>
      </c>
    </row>
    <row r="2196" spans="1:3" x14ac:dyDescent="0.25">
      <c r="A2196" t="s">
        <v>10194</v>
      </c>
      <c r="B2196">
        <v>2</v>
      </c>
      <c r="C2196" t="s">
        <v>9710</v>
      </c>
    </row>
    <row r="2197" spans="1:3" x14ac:dyDescent="0.25">
      <c r="A2197" t="s">
        <v>10194</v>
      </c>
      <c r="B2197">
        <v>10</v>
      </c>
      <c r="C2197" t="s">
        <v>9732</v>
      </c>
    </row>
    <row r="2198" spans="1:3" x14ac:dyDescent="0.25">
      <c r="A2198" t="s">
        <v>10194</v>
      </c>
      <c r="B2198">
        <v>30</v>
      </c>
      <c r="C2198" t="s">
        <v>9755</v>
      </c>
    </row>
    <row r="2199" spans="1:3" x14ac:dyDescent="0.25">
      <c r="A2199" t="s">
        <v>10194</v>
      </c>
      <c r="B2199">
        <v>35</v>
      </c>
      <c r="C2199" t="s">
        <v>9777</v>
      </c>
    </row>
    <row r="2200" spans="1:3" x14ac:dyDescent="0.25">
      <c r="A2200" t="s">
        <v>10194</v>
      </c>
      <c r="B2200">
        <v>40</v>
      </c>
      <c r="C2200" t="s">
        <v>9796</v>
      </c>
    </row>
    <row r="2201" spans="1:3" x14ac:dyDescent="0.25">
      <c r="A2201" t="s">
        <v>10194</v>
      </c>
      <c r="B2201">
        <v>200</v>
      </c>
      <c r="C2201" t="s">
        <v>9816</v>
      </c>
    </row>
    <row r="2202" spans="1:3" x14ac:dyDescent="0.25">
      <c r="A2202" t="s">
        <v>10194</v>
      </c>
      <c r="B2202">
        <v>610</v>
      </c>
      <c r="C2202" t="s">
        <v>9838</v>
      </c>
    </row>
    <row r="2203" spans="1:3" x14ac:dyDescent="0.25">
      <c r="A2203" t="s">
        <v>10194</v>
      </c>
      <c r="B2203">
        <v>620</v>
      </c>
      <c r="C2203" t="s">
        <v>9860</v>
      </c>
    </row>
    <row r="2204" spans="1:3" x14ac:dyDescent="0.25">
      <c r="A2204" t="s">
        <v>10194</v>
      </c>
      <c r="B2204">
        <v>625</v>
      </c>
      <c r="C2204" t="s">
        <v>9876</v>
      </c>
    </row>
    <row r="2205" spans="1:3" x14ac:dyDescent="0.25">
      <c r="A2205" t="s">
        <v>10194</v>
      </c>
      <c r="B2205">
        <v>630</v>
      </c>
      <c r="C2205" t="s">
        <v>9893</v>
      </c>
    </row>
    <row r="2206" spans="1:3" x14ac:dyDescent="0.25">
      <c r="A2206" t="s">
        <v>10194</v>
      </c>
      <c r="B2206">
        <v>637</v>
      </c>
      <c r="C2206" t="s">
        <v>9915</v>
      </c>
    </row>
    <row r="2207" spans="1:3" x14ac:dyDescent="0.25">
      <c r="A2207" t="s">
        <v>10194</v>
      </c>
      <c r="B2207">
        <v>645</v>
      </c>
      <c r="C2207" t="s">
        <v>9927</v>
      </c>
    </row>
    <row r="2208" spans="1:3" x14ac:dyDescent="0.25">
      <c r="A2208" t="s">
        <v>10194</v>
      </c>
      <c r="B2208">
        <v>685</v>
      </c>
      <c r="C2208" t="s">
        <v>9949</v>
      </c>
    </row>
    <row r="2209" spans="1:3" x14ac:dyDescent="0.25">
      <c r="A2209" t="s">
        <v>10194</v>
      </c>
      <c r="B2209">
        <v>690</v>
      </c>
      <c r="C2209" t="s">
        <v>9971</v>
      </c>
    </row>
    <row r="2210" spans="1:3" x14ac:dyDescent="0.25">
      <c r="A2210" t="s">
        <v>10194</v>
      </c>
      <c r="B2210">
        <v>695</v>
      </c>
      <c r="C2210" t="s">
        <v>9993</v>
      </c>
    </row>
    <row r="2211" spans="1:3" x14ac:dyDescent="0.25">
      <c r="A2211" t="s">
        <v>10194</v>
      </c>
      <c r="B2211">
        <v>700</v>
      </c>
      <c r="C2211" t="s">
        <v>10015</v>
      </c>
    </row>
    <row r="2212" spans="1:3" x14ac:dyDescent="0.25">
      <c r="A2212" t="s">
        <v>10194</v>
      </c>
      <c r="B2212">
        <v>745</v>
      </c>
      <c r="C2212" t="s">
        <v>10037</v>
      </c>
    </row>
    <row r="2213" spans="1:3" x14ac:dyDescent="0.25">
      <c r="A2213" t="s">
        <v>10194</v>
      </c>
      <c r="B2213">
        <v>750</v>
      </c>
      <c r="C2213" t="s">
        <v>10059</v>
      </c>
    </row>
    <row r="2214" spans="1:3" x14ac:dyDescent="0.25">
      <c r="A2214" t="s">
        <v>10194</v>
      </c>
      <c r="B2214">
        <v>795</v>
      </c>
      <c r="C2214" t="s">
        <v>10082</v>
      </c>
    </row>
    <row r="2215" spans="1:3" x14ac:dyDescent="0.25">
      <c r="A2215" t="s">
        <v>10194</v>
      </c>
      <c r="B2215">
        <v>850</v>
      </c>
      <c r="C2215" t="s">
        <v>10104</v>
      </c>
    </row>
    <row r="2216" spans="1:3" x14ac:dyDescent="0.25">
      <c r="A2216" t="s">
        <v>10552</v>
      </c>
      <c r="B2216" t="s">
        <v>2258</v>
      </c>
      <c r="C2216" t="s">
        <v>2279</v>
      </c>
    </row>
    <row r="2217" spans="1:3" x14ac:dyDescent="0.25">
      <c r="A2217" t="s">
        <v>10207</v>
      </c>
      <c r="B2217" t="s">
        <v>2258</v>
      </c>
      <c r="C2217" t="s">
        <v>2282</v>
      </c>
    </row>
    <row r="2218" spans="1:3" x14ac:dyDescent="0.25">
      <c r="A2218" t="s">
        <v>10208</v>
      </c>
      <c r="B2218" t="s">
        <v>2258</v>
      </c>
      <c r="C2218" t="s">
        <v>2285</v>
      </c>
    </row>
    <row r="2219" spans="1:3" x14ac:dyDescent="0.25">
      <c r="A2219" t="s">
        <v>10209</v>
      </c>
      <c r="B2219" t="s">
        <v>2258</v>
      </c>
      <c r="C2219" t="s">
        <v>2288</v>
      </c>
    </row>
    <row r="2220" spans="1:3" x14ac:dyDescent="0.25">
      <c r="A2220" t="s">
        <v>10213</v>
      </c>
      <c r="B2220" t="s">
        <v>2258</v>
      </c>
      <c r="C2220" t="s">
        <v>2291</v>
      </c>
    </row>
    <row r="2221" spans="1:3" x14ac:dyDescent="0.25">
      <c r="A2221" t="s">
        <v>10215</v>
      </c>
      <c r="B2221" t="s">
        <v>2258</v>
      </c>
      <c r="C2221" t="s">
        <v>2294</v>
      </c>
    </row>
    <row r="2222" spans="1:3" x14ac:dyDescent="0.25">
      <c r="A2222" t="s">
        <v>10216</v>
      </c>
      <c r="B2222" t="s">
        <v>2258</v>
      </c>
      <c r="C2222" t="s">
        <v>2297</v>
      </c>
    </row>
    <row r="2223" spans="1:3" x14ac:dyDescent="0.25">
      <c r="A2223" t="s">
        <v>10553</v>
      </c>
      <c r="B2223" t="s">
        <v>2258</v>
      </c>
      <c r="C2223" t="s">
        <v>2300</v>
      </c>
    </row>
    <row r="2224" spans="1:3" x14ac:dyDescent="0.25">
      <c r="A2224" t="s">
        <v>10554</v>
      </c>
      <c r="B2224" t="s">
        <v>2258</v>
      </c>
      <c r="C2224" t="s">
        <v>2303</v>
      </c>
    </row>
    <row r="2225" spans="1:3" x14ac:dyDescent="0.25">
      <c r="A2225" t="s">
        <v>10221</v>
      </c>
      <c r="B2225" t="s">
        <v>2258</v>
      </c>
      <c r="C2225" t="s">
        <v>2306</v>
      </c>
    </row>
    <row r="2226" spans="1:3" x14ac:dyDescent="0.25">
      <c r="A2226" t="s">
        <v>10222</v>
      </c>
      <c r="B2226" t="s">
        <v>2258</v>
      </c>
      <c r="C2226" t="s">
        <v>2309</v>
      </c>
    </row>
    <row r="2227" spans="1:3" x14ac:dyDescent="0.25">
      <c r="A2227" t="s">
        <v>10223</v>
      </c>
      <c r="B2227" t="s">
        <v>2258</v>
      </c>
      <c r="C2227" t="s">
        <v>2312</v>
      </c>
    </row>
    <row r="2228" spans="1:3" x14ac:dyDescent="0.25">
      <c r="A2228" t="s">
        <v>10224</v>
      </c>
      <c r="B2228" t="s">
        <v>2258</v>
      </c>
      <c r="C2228" t="s">
        <v>2315</v>
      </c>
    </row>
    <row r="2229" spans="1:3" x14ac:dyDescent="0.25">
      <c r="A2229" t="s">
        <v>10225</v>
      </c>
      <c r="B2229" t="s">
        <v>2258</v>
      </c>
      <c r="C2229" t="s">
        <v>2318</v>
      </c>
    </row>
    <row r="2230" spans="1:3" x14ac:dyDescent="0.25">
      <c r="A2230" t="s">
        <v>10226</v>
      </c>
      <c r="B2230" t="s">
        <v>2258</v>
      </c>
      <c r="C2230" t="s">
        <v>2321</v>
      </c>
    </row>
    <row r="2231" spans="1:3" x14ac:dyDescent="0.25">
      <c r="A2231" t="s">
        <v>10227</v>
      </c>
      <c r="B2231" t="s">
        <v>2258</v>
      </c>
      <c r="C2231" t="s">
        <v>2324</v>
      </c>
    </row>
    <row r="2232" spans="1:3" x14ac:dyDescent="0.25">
      <c r="A2232" t="s">
        <v>10228</v>
      </c>
      <c r="B2232" t="s">
        <v>2258</v>
      </c>
      <c r="C2232" t="s">
        <v>2327</v>
      </c>
    </row>
    <row r="2233" spans="1:3" x14ac:dyDescent="0.25">
      <c r="A2233" t="s">
        <v>10555</v>
      </c>
      <c r="B2233" t="s">
        <v>2258</v>
      </c>
      <c r="C2233" t="s">
        <v>2330</v>
      </c>
    </row>
    <row r="2234" spans="1:3" x14ac:dyDescent="0.25">
      <c r="A2234" t="s">
        <v>10234</v>
      </c>
      <c r="B2234" t="s">
        <v>2258</v>
      </c>
      <c r="C2234" t="s">
        <v>2333</v>
      </c>
    </row>
    <row r="2235" spans="1:3" x14ac:dyDescent="0.25">
      <c r="A2235" t="s">
        <v>10235</v>
      </c>
      <c r="B2235" t="s">
        <v>2258</v>
      </c>
      <c r="C2235" t="s">
        <v>2336</v>
      </c>
    </row>
    <row r="2236" spans="1:3" x14ac:dyDescent="0.25">
      <c r="A2236" t="s">
        <v>10236</v>
      </c>
      <c r="B2236" t="s">
        <v>2258</v>
      </c>
      <c r="C2236" t="s">
        <v>2339</v>
      </c>
    </row>
    <row r="2237" spans="1:3" x14ac:dyDescent="0.25">
      <c r="A2237" t="s">
        <v>10237</v>
      </c>
      <c r="B2237" t="s">
        <v>2258</v>
      </c>
      <c r="C2237" t="s">
        <v>2342</v>
      </c>
    </row>
    <row r="2238" spans="1:3" x14ac:dyDescent="0.25">
      <c r="A2238" t="s">
        <v>10238</v>
      </c>
      <c r="B2238" t="s">
        <v>2258</v>
      </c>
      <c r="C2238" t="s">
        <v>2345</v>
      </c>
    </row>
    <row r="2239" spans="1:3" x14ac:dyDescent="0.25">
      <c r="A2239" t="s">
        <v>10240</v>
      </c>
      <c r="B2239" t="s">
        <v>2258</v>
      </c>
      <c r="C2239" t="s">
        <v>2348</v>
      </c>
    </row>
    <row r="2240" spans="1:3" x14ac:dyDescent="0.25">
      <c r="A2240" t="s">
        <v>10242</v>
      </c>
      <c r="B2240" t="s">
        <v>2258</v>
      </c>
      <c r="C2240" t="s">
        <v>2351</v>
      </c>
    </row>
    <row r="2241" spans="1:3" x14ac:dyDescent="0.25">
      <c r="A2241" t="s">
        <v>10243</v>
      </c>
      <c r="B2241" t="s">
        <v>2258</v>
      </c>
      <c r="C2241" t="s">
        <v>2354</v>
      </c>
    </row>
    <row r="2242" spans="1:3" x14ac:dyDescent="0.25">
      <c r="A2242" t="s">
        <v>10556</v>
      </c>
      <c r="B2242" t="s">
        <v>2258</v>
      </c>
      <c r="C2242" t="s">
        <v>2357</v>
      </c>
    </row>
    <row r="2243" spans="1:3" x14ac:dyDescent="0.25">
      <c r="A2243" t="s">
        <v>10244</v>
      </c>
      <c r="B2243" t="s">
        <v>2258</v>
      </c>
      <c r="C2243" t="s">
        <v>2360</v>
      </c>
    </row>
    <row r="2244" spans="1:3" x14ac:dyDescent="0.25">
      <c r="A2244" t="s">
        <v>10249</v>
      </c>
      <c r="B2244" t="s">
        <v>2258</v>
      </c>
      <c r="C2244" t="s">
        <v>2363</v>
      </c>
    </row>
    <row r="2245" spans="1:3" x14ac:dyDescent="0.25">
      <c r="A2245" t="s">
        <v>10250</v>
      </c>
      <c r="B2245" t="s">
        <v>2258</v>
      </c>
      <c r="C2245" t="s">
        <v>2366</v>
      </c>
    </row>
    <row r="2246" spans="1:3" x14ac:dyDescent="0.25">
      <c r="A2246" t="s">
        <v>10557</v>
      </c>
      <c r="B2246" t="s">
        <v>2258</v>
      </c>
      <c r="C2246" t="s">
        <v>2369</v>
      </c>
    </row>
    <row r="2247" spans="1:3" x14ac:dyDescent="0.25">
      <c r="A2247" t="s">
        <v>10558</v>
      </c>
      <c r="B2247" t="s">
        <v>2258</v>
      </c>
      <c r="C2247" t="s">
        <v>2372</v>
      </c>
    </row>
    <row r="2248" spans="1:3" x14ac:dyDescent="0.25">
      <c r="A2248" t="s">
        <v>10559</v>
      </c>
      <c r="B2248" t="s">
        <v>2258</v>
      </c>
      <c r="C2248" t="s">
        <v>2375</v>
      </c>
    </row>
    <row r="2249" spans="1:3" x14ac:dyDescent="0.25">
      <c r="A2249" t="s">
        <v>10560</v>
      </c>
      <c r="B2249" t="s">
        <v>2258</v>
      </c>
      <c r="C2249" t="s">
        <v>2378</v>
      </c>
    </row>
    <row r="2250" spans="1:3" x14ac:dyDescent="0.25">
      <c r="A2250" t="s">
        <v>10561</v>
      </c>
      <c r="B2250" t="s">
        <v>2258</v>
      </c>
      <c r="C2250" t="s">
        <v>2381</v>
      </c>
    </row>
    <row r="2251" spans="1:3" x14ac:dyDescent="0.25">
      <c r="A2251" t="s">
        <v>10251</v>
      </c>
      <c r="B2251" t="s">
        <v>2258</v>
      </c>
      <c r="C2251" t="s">
        <v>2384</v>
      </c>
    </row>
    <row r="2252" spans="1:3" x14ac:dyDescent="0.25">
      <c r="A2252" t="s">
        <v>10562</v>
      </c>
      <c r="B2252" t="s">
        <v>2258</v>
      </c>
      <c r="C2252" t="s">
        <v>2387</v>
      </c>
    </row>
    <row r="2253" spans="1:3" x14ac:dyDescent="0.25">
      <c r="A2253" t="s">
        <v>10563</v>
      </c>
      <c r="B2253" t="s">
        <v>2258</v>
      </c>
      <c r="C2253" t="s">
        <v>2390</v>
      </c>
    </row>
    <row r="2254" spans="1:3" x14ac:dyDescent="0.25">
      <c r="A2254" t="s">
        <v>10252</v>
      </c>
      <c r="B2254" t="s">
        <v>2258</v>
      </c>
      <c r="C2254" t="s">
        <v>2393</v>
      </c>
    </row>
    <row r="2255" spans="1:3" x14ac:dyDescent="0.25">
      <c r="A2255" t="s">
        <v>10564</v>
      </c>
      <c r="B2255" t="s">
        <v>2258</v>
      </c>
      <c r="C2255" t="s">
        <v>2396</v>
      </c>
    </row>
    <row r="2256" spans="1:3" x14ac:dyDescent="0.25">
      <c r="A2256" t="s">
        <v>10565</v>
      </c>
      <c r="B2256" t="s">
        <v>2258</v>
      </c>
      <c r="C2256" t="s">
        <v>2399</v>
      </c>
    </row>
    <row r="2257" spans="1:3" x14ac:dyDescent="0.25">
      <c r="A2257" t="s">
        <v>10141</v>
      </c>
      <c r="B2257" t="s">
        <v>2258</v>
      </c>
      <c r="C2257" t="s">
        <v>2401</v>
      </c>
    </row>
    <row r="2258" spans="1:3" x14ac:dyDescent="0.25">
      <c r="A2258" t="s">
        <v>10142</v>
      </c>
      <c r="B2258" t="s">
        <v>2258</v>
      </c>
      <c r="C2258" t="s">
        <v>2404</v>
      </c>
    </row>
    <row r="2259" spans="1:3" x14ac:dyDescent="0.25">
      <c r="A2259" t="s">
        <v>10566</v>
      </c>
      <c r="B2259">
        <v>1</v>
      </c>
      <c r="C2259" t="s">
        <v>10118</v>
      </c>
    </row>
    <row r="2260" spans="1:3" x14ac:dyDescent="0.25">
      <c r="A2260" t="s">
        <v>10566</v>
      </c>
      <c r="B2260">
        <v>410</v>
      </c>
      <c r="C2260" t="s">
        <v>10121</v>
      </c>
    </row>
    <row r="2261" spans="1:3" x14ac:dyDescent="0.25">
      <c r="A2261" t="s">
        <v>10566</v>
      </c>
      <c r="B2261">
        <v>700</v>
      </c>
      <c r="C2261" t="s">
        <v>10124</v>
      </c>
    </row>
    <row r="2262" spans="1:3" x14ac:dyDescent="0.25">
      <c r="A2262" t="s">
        <v>10567</v>
      </c>
      <c r="B2262" t="s">
        <v>2258</v>
      </c>
      <c r="C2262" t="s">
        <v>2407</v>
      </c>
    </row>
    <row r="2263" spans="1:3" x14ac:dyDescent="0.25">
      <c r="A2263" t="s">
        <v>10568</v>
      </c>
      <c r="B2263" t="s">
        <v>2258</v>
      </c>
      <c r="C2263" t="s">
        <v>2410</v>
      </c>
    </row>
    <row r="2264" spans="1:3" x14ac:dyDescent="0.25">
      <c r="A2264" t="s">
        <v>10253</v>
      </c>
      <c r="B2264" t="s">
        <v>2258</v>
      </c>
      <c r="C2264" t="s">
        <v>2413</v>
      </c>
    </row>
    <row r="2265" spans="1:3" x14ac:dyDescent="0.25">
      <c r="A2265" t="s">
        <v>10569</v>
      </c>
      <c r="B2265" t="s">
        <v>2258</v>
      </c>
      <c r="C2265" t="s">
        <v>2416</v>
      </c>
    </row>
    <row r="2266" spans="1:3" x14ac:dyDescent="0.25">
      <c r="A2266" t="s">
        <v>10570</v>
      </c>
      <c r="B2266" t="s">
        <v>2258</v>
      </c>
      <c r="C2266" t="s">
        <v>2418</v>
      </c>
    </row>
    <row r="2267" spans="1:3" x14ac:dyDescent="0.25">
      <c r="A2267" t="s">
        <v>10571</v>
      </c>
      <c r="B2267" t="s">
        <v>2258</v>
      </c>
      <c r="C2267" t="s">
        <v>2421</v>
      </c>
    </row>
    <row r="2268" spans="1:3" x14ac:dyDescent="0.25">
      <c r="A2268" t="s">
        <v>10572</v>
      </c>
      <c r="B2268" t="s">
        <v>2258</v>
      </c>
      <c r="C2268" t="s">
        <v>2424</v>
      </c>
    </row>
    <row r="2269" spans="1:3" x14ac:dyDescent="0.25">
      <c r="A2269" t="s">
        <v>10573</v>
      </c>
      <c r="B2269" t="s">
        <v>2258</v>
      </c>
      <c r="C2269" t="s">
        <v>2427</v>
      </c>
    </row>
    <row r="2270" spans="1:3" x14ac:dyDescent="0.25">
      <c r="A2270" t="s">
        <v>10574</v>
      </c>
      <c r="B2270" t="s">
        <v>2258</v>
      </c>
      <c r="C2270" t="s">
        <v>2430</v>
      </c>
    </row>
    <row r="2271" spans="1:3" x14ac:dyDescent="0.25">
      <c r="A2271" t="s">
        <v>10254</v>
      </c>
      <c r="B2271" t="s">
        <v>2258</v>
      </c>
      <c r="C2271" t="s">
        <v>2433</v>
      </c>
    </row>
    <row r="2272" spans="1:3" x14ac:dyDescent="0.25">
      <c r="A2272" t="s">
        <v>10255</v>
      </c>
      <c r="B2272" t="s">
        <v>2258</v>
      </c>
      <c r="C2272" t="s">
        <v>2436</v>
      </c>
    </row>
    <row r="2273" spans="1:3" x14ac:dyDescent="0.25">
      <c r="A2273" t="s">
        <v>10575</v>
      </c>
      <c r="B2273" t="s">
        <v>2258</v>
      </c>
      <c r="C2273" t="s">
        <v>2439</v>
      </c>
    </row>
    <row r="2274" spans="1:3" x14ac:dyDescent="0.25">
      <c r="A2274" t="s">
        <v>10576</v>
      </c>
      <c r="B2274" t="s">
        <v>2258</v>
      </c>
      <c r="C2274" t="s">
        <v>2442</v>
      </c>
    </row>
    <row r="2275" spans="1:3" x14ac:dyDescent="0.25">
      <c r="A2275" t="s">
        <v>10577</v>
      </c>
      <c r="B2275" t="s">
        <v>2258</v>
      </c>
      <c r="C2275" t="s">
        <v>2445</v>
      </c>
    </row>
    <row r="2276" spans="1:3" x14ac:dyDescent="0.25">
      <c r="A2276" t="s">
        <v>10578</v>
      </c>
      <c r="B2276" t="s">
        <v>2258</v>
      </c>
      <c r="C2276" t="s">
        <v>2448</v>
      </c>
    </row>
    <row r="2277" spans="1:3" x14ac:dyDescent="0.25">
      <c r="A2277" t="s">
        <v>10579</v>
      </c>
      <c r="B2277" t="s">
        <v>2258</v>
      </c>
      <c r="C2277" t="s">
        <v>2451</v>
      </c>
    </row>
    <row r="2278" spans="1:3" x14ac:dyDescent="0.25">
      <c r="A2278" t="s">
        <v>10580</v>
      </c>
      <c r="B2278" t="s">
        <v>2258</v>
      </c>
      <c r="C2278" t="s">
        <v>2454</v>
      </c>
    </row>
    <row r="2279" spans="1:3" x14ac:dyDescent="0.25">
      <c r="A2279" t="s">
        <v>10581</v>
      </c>
      <c r="B2279" t="s">
        <v>2258</v>
      </c>
      <c r="C2279" t="s">
        <v>2456</v>
      </c>
    </row>
    <row r="2280" spans="1:3" x14ac:dyDescent="0.25">
      <c r="A2280" t="s">
        <v>10582</v>
      </c>
      <c r="B2280" t="s">
        <v>2258</v>
      </c>
      <c r="C2280" t="s">
        <v>2459</v>
      </c>
    </row>
    <row r="2281" spans="1:3" x14ac:dyDescent="0.25">
      <c r="A2281" t="s">
        <v>10583</v>
      </c>
      <c r="B2281" t="s">
        <v>2258</v>
      </c>
      <c r="C2281" t="s">
        <v>2462</v>
      </c>
    </row>
    <row r="2282" spans="1:3" x14ac:dyDescent="0.25">
      <c r="A2282" t="s">
        <v>10584</v>
      </c>
      <c r="B2282" t="s">
        <v>2258</v>
      </c>
      <c r="C2282" t="s">
        <v>2465</v>
      </c>
    </row>
    <row r="2283" spans="1:3" x14ac:dyDescent="0.25">
      <c r="A2283" t="s">
        <v>10585</v>
      </c>
      <c r="B2283" t="s">
        <v>2258</v>
      </c>
      <c r="C2283" t="s">
        <v>2468</v>
      </c>
    </row>
    <row r="2284" spans="1:3" x14ac:dyDescent="0.25">
      <c r="A2284" t="s">
        <v>10586</v>
      </c>
      <c r="B2284" t="s">
        <v>2258</v>
      </c>
      <c r="C2284" t="s">
        <v>2471</v>
      </c>
    </row>
    <row r="2285" spans="1:3" x14ac:dyDescent="0.25">
      <c r="A2285" t="s">
        <v>10587</v>
      </c>
      <c r="B2285" t="s">
        <v>2258</v>
      </c>
      <c r="C2285" t="s">
        <v>2474</v>
      </c>
    </row>
    <row r="2286" spans="1:3" x14ac:dyDescent="0.25">
      <c r="A2286" t="s">
        <v>10588</v>
      </c>
      <c r="B2286" t="s">
        <v>2258</v>
      </c>
      <c r="C2286" t="s">
        <v>2477</v>
      </c>
    </row>
    <row r="2287" spans="1:3" x14ac:dyDescent="0.25">
      <c r="A2287" t="s">
        <v>10589</v>
      </c>
      <c r="B2287" t="s">
        <v>2258</v>
      </c>
      <c r="C2287" t="s">
        <v>2480</v>
      </c>
    </row>
    <row r="2288" spans="1:3" x14ac:dyDescent="0.25">
      <c r="A2288" t="s">
        <v>10590</v>
      </c>
      <c r="B2288" t="s">
        <v>2258</v>
      </c>
      <c r="C2288" t="s">
        <v>2483</v>
      </c>
    </row>
    <row r="2289" spans="1:3" x14ac:dyDescent="0.25">
      <c r="A2289" t="s">
        <v>10591</v>
      </c>
      <c r="B2289" t="s">
        <v>2258</v>
      </c>
      <c r="C2289" t="s">
        <v>2486</v>
      </c>
    </row>
    <row r="2290" spans="1:3" x14ac:dyDescent="0.25">
      <c r="A2290" t="s">
        <v>10592</v>
      </c>
      <c r="B2290" t="s">
        <v>2258</v>
      </c>
      <c r="C2290" t="s">
        <v>2489</v>
      </c>
    </row>
    <row r="2291" spans="1:3" x14ac:dyDescent="0.25">
      <c r="A2291" t="s">
        <v>10593</v>
      </c>
      <c r="B2291" t="s">
        <v>2258</v>
      </c>
      <c r="C2291" t="s">
        <v>2492</v>
      </c>
    </row>
    <row r="2292" spans="1:3" x14ac:dyDescent="0.25">
      <c r="A2292" t="s">
        <v>10594</v>
      </c>
      <c r="B2292" t="s">
        <v>2258</v>
      </c>
      <c r="C2292" t="s">
        <v>2495</v>
      </c>
    </row>
    <row r="2293" spans="1:3" x14ac:dyDescent="0.25">
      <c r="A2293" t="s">
        <v>10595</v>
      </c>
      <c r="B2293" t="s">
        <v>2258</v>
      </c>
      <c r="C2293" t="s">
        <v>2498</v>
      </c>
    </row>
    <row r="2294" spans="1:3" x14ac:dyDescent="0.25">
      <c r="A2294" t="s">
        <v>10596</v>
      </c>
      <c r="B2294" t="s">
        <v>2258</v>
      </c>
      <c r="C2294" t="s">
        <v>2501</v>
      </c>
    </row>
    <row r="2295" spans="1:3" x14ac:dyDescent="0.25">
      <c r="A2295" t="s">
        <v>10597</v>
      </c>
      <c r="B2295" t="s">
        <v>2258</v>
      </c>
      <c r="C2295" t="s">
        <v>2504</v>
      </c>
    </row>
    <row r="2296" spans="1:3" x14ac:dyDescent="0.25">
      <c r="A2296" t="s">
        <v>10598</v>
      </c>
      <c r="B2296" t="s">
        <v>2258</v>
      </c>
      <c r="C2296" t="s">
        <v>2507</v>
      </c>
    </row>
    <row r="2297" spans="1:3" x14ac:dyDescent="0.25">
      <c r="A2297" t="s">
        <v>10599</v>
      </c>
      <c r="B2297" t="s">
        <v>2258</v>
      </c>
      <c r="C2297" t="s">
        <v>2510</v>
      </c>
    </row>
    <row r="2298" spans="1:3" x14ac:dyDescent="0.25">
      <c r="A2298" t="s">
        <v>10600</v>
      </c>
      <c r="B2298">
        <v>151</v>
      </c>
      <c r="C2298" t="s">
        <v>265</v>
      </c>
    </row>
    <row r="2299" spans="1:3" x14ac:dyDescent="0.25">
      <c r="A2299" t="s">
        <v>10600</v>
      </c>
      <c r="B2299">
        <v>152</v>
      </c>
      <c r="C2299" t="s">
        <v>277</v>
      </c>
    </row>
    <row r="2300" spans="1:3" x14ac:dyDescent="0.25">
      <c r="A2300" t="s">
        <v>10600</v>
      </c>
      <c r="B2300" t="s">
        <v>2258</v>
      </c>
      <c r="C2300" t="s">
        <v>2513</v>
      </c>
    </row>
    <row r="2301" spans="1:3" x14ac:dyDescent="0.25">
      <c r="A2301" t="s">
        <v>10601</v>
      </c>
      <c r="B2301" t="s">
        <v>2258</v>
      </c>
      <c r="C2301" t="s">
        <v>2515</v>
      </c>
    </row>
    <row r="2302" spans="1:3" x14ac:dyDescent="0.25">
      <c r="A2302" t="s">
        <v>10602</v>
      </c>
      <c r="B2302" t="s">
        <v>2258</v>
      </c>
      <c r="C2302" t="s">
        <v>2517</v>
      </c>
    </row>
    <row r="2303" spans="1:3" x14ac:dyDescent="0.25">
      <c r="A2303" t="s">
        <v>10603</v>
      </c>
      <c r="B2303" t="s">
        <v>2258</v>
      </c>
      <c r="C2303" t="s">
        <v>2520</v>
      </c>
    </row>
    <row r="2304" spans="1:3" x14ac:dyDescent="0.25">
      <c r="A2304" t="s">
        <v>10604</v>
      </c>
      <c r="B2304" t="s">
        <v>2258</v>
      </c>
      <c r="C2304" t="s">
        <v>2523</v>
      </c>
    </row>
    <row r="2305" spans="1:3" x14ac:dyDescent="0.25">
      <c r="A2305" t="s">
        <v>10605</v>
      </c>
      <c r="B2305" t="s">
        <v>2258</v>
      </c>
      <c r="C2305" t="s">
        <v>2526</v>
      </c>
    </row>
    <row r="2306" spans="1:3" x14ac:dyDescent="0.25">
      <c r="A2306" t="s">
        <v>10606</v>
      </c>
      <c r="B2306" t="s">
        <v>2258</v>
      </c>
      <c r="C2306" t="s">
        <v>2529</v>
      </c>
    </row>
    <row r="2307" spans="1:3" x14ac:dyDescent="0.25">
      <c r="A2307" t="s">
        <v>10607</v>
      </c>
      <c r="B2307" t="s">
        <v>2258</v>
      </c>
      <c r="C2307" t="s">
        <v>2532</v>
      </c>
    </row>
    <row r="2308" spans="1:3" x14ac:dyDescent="0.25">
      <c r="A2308" t="s">
        <v>10608</v>
      </c>
      <c r="B2308" t="s">
        <v>2258</v>
      </c>
      <c r="C2308" t="s">
        <v>2535</v>
      </c>
    </row>
    <row r="2309" spans="1:3" x14ac:dyDescent="0.25">
      <c r="A2309" t="s">
        <v>10609</v>
      </c>
      <c r="B2309" t="s">
        <v>2258</v>
      </c>
      <c r="C2309" t="s">
        <v>2538</v>
      </c>
    </row>
    <row r="2310" spans="1:3" x14ac:dyDescent="0.25">
      <c r="A2310" t="s">
        <v>10610</v>
      </c>
      <c r="B2310" t="s">
        <v>2258</v>
      </c>
      <c r="C2310" t="s">
        <v>2541</v>
      </c>
    </row>
    <row r="2311" spans="1:3" x14ac:dyDescent="0.25">
      <c r="A2311" t="s">
        <v>10611</v>
      </c>
      <c r="B2311" t="s">
        <v>2258</v>
      </c>
      <c r="C2311" t="s">
        <v>2544</v>
      </c>
    </row>
    <row r="2312" spans="1:3" x14ac:dyDescent="0.25">
      <c r="A2312" t="s">
        <v>10612</v>
      </c>
      <c r="B2312" t="s">
        <v>2258</v>
      </c>
      <c r="C2312" t="s">
        <v>2547</v>
      </c>
    </row>
    <row r="2313" spans="1:3" x14ac:dyDescent="0.25">
      <c r="A2313" t="s">
        <v>10613</v>
      </c>
      <c r="B2313" t="s">
        <v>2258</v>
      </c>
      <c r="C2313" t="s">
        <v>2550</v>
      </c>
    </row>
    <row r="2314" spans="1:3" x14ac:dyDescent="0.25">
      <c r="A2314" t="s">
        <v>10614</v>
      </c>
      <c r="B2314" t="s">
        <v>2258</v>
      </c>
      <c r="C2314" t="s">
        <v>2553</v>
      </c>
    </row>
    <row r="2315" spans="1:3" x14ac:dyDescent="0.25">
      <c r="A2315" t="s">
        <v>10615</v>
      </c>
      <c r="B2315" t="s">
        <v>2258</v>
      </c>
      <c r="C2315" t="s">
        <v>2556</v>
      </c>
    </row>
    <row r="2316" spans="1:3" x14ac:dyDescent="0.25">
      <c r="A2316" t="s">
        <v>10616</v>
      </c>
      <c r="B2316" t="s">
        <v>2258</v>
      </c>
      <c r="C2316" t="s">
        <v>2559</v>
      </c>
    </row>
    <row r="2317" spans="1:3" x14ac:dyDescent="0.25">
      <c r="A2317" t="s">
        <v>10617</v>
      </c>
      <c r="B2317" t="s">
        <v>2258</v>
      </c>
      <c r="C2317" t="s">
        <v>2562</v>
      </c>
    </row>
    <row r="2318" spans="1:3" x14ac:dyDescent="0.25">
      <c r="A2318" t="s">
        <v>10618</v>
      </c>
      <c r="B2318" t="s">
        <v>2258</v>
      </c>
      <c r="C2318" t="s">
        <v>2565</v>
      </c>
    </row>
    <row r="2319" spans="1:3" x14ac:dyDescent="0.25">
      <c r="A2319" t="s">
        <v>10619</v>
      </c>
      <c r="B2319" t="s">
        <v>2258</v>
      </c>
      <c r="C2319" t="s">
        <v>2568</v>
      </c>
    </row>
    <row r="2320" spans="1:3" x14ac:dyDescent="0.25">
      <c r="A2320" t="s">
        <v>10620</v>
      </c>
      <c r="B2320" t="s">
        <v>2258</v>
      </c>
      <c r="C2320" t="s">
        <v>2571</v>
      </c>
    </row>
    <row r="2321" spans="1:3" x14ac:dyDescent="0.25">
      <c r="A2321" t="s">
        <v>10621</v>
      </c>
      <c r="B2321" t="s">
        <v>2258</v>
      </c>
      <c r="C2321" t="s">
        <v>2574</v>
      </c>
    </row>
    <row r="2322" spans="1:3" x14ac:dyDescent="0.25">
      <c r="A2322" t="s">
        <v>10622</v>
      </c>
      <c r="B2322" t="s">
        <v>2258</v>
      </c>
      <c r="C2322" t="s">
        <v>2577</v>
      </c>
    </row>
    <row r="2323" spans="1:3" x14ac:dyDescent="0.25">
      <c r="A2323" t="s">
        <v>10623</v>
      </c>
      <c r="B2323" t="s">
        <v>2258</v>
      </c>
      <c r="C2323" t="s">
        <v>2580</v>
      </c>
    </row>
    <row r="2324" spans="1:3" x14ac:dyDescent="0.25">
      <c r="A2324" t="s">
        <v>10624</v>
      </c>
      <c r="B2324" t="s">
        <v>2258</v>
      </c>
      <c r="C2324" t="s">
        <v>2583</v>
      </c>
    </row>
    <row r="2325" spans="1:3" x14ac:dyDescent="0.25">
      <c r="A2325" t="s">
        <v>10625</v>
      </c>
      <c r="B2325" t="s">
        <v>2258</v>
      </c>
      <c r="C2325" t="s">
        <v>2586</v>
      </c>
    </row>
    <row r="2326" spans="1:3" x14ac:dyDescent="0.25">
      <c r="A2326" t="s">
        <v>10626</v>
      </c>
      <c r="B2326" t="s">
        <v>2258</v>
      </c>
      <c r="C2326" t="s">
        <v>2589</v>
      </c>
    </row>
    <row r="2327" spans="1:3" x14ac:dyDescent="0.25">
      <c r="A2327" t="s">
        <v>10627</v>
      </c>
      <c r="B2327" t="s">
        <v>2258</v>
      </c>
      <c r="C2327" t="s">
        <v>2592</v>
      </c>
    </row>
    <row r="2328" spans="1:3" x14ac:dyDescent="0.25">
      <c r="A2328" t="s">
        <v>10628</v>
      </c>
      <c r="B2328" t="s">
        <v>2258</v>
      </c>
      <c r="C2328" t="s">
        <v>2595</v>
      </c>
    </row>
    <row r="2329" spans="1:3" x14ac:dyDescent="0.25">
      <c r="A2329" t="s">
        <v>10629</v>
      </c>
      <c r="B2329" t="s">
        <v>2258</v>
      </c>
      <c r="C2329" t="s">
        <v>2598</v>
      </c>
    </row>
    <row r="2330" spans="1:3" x14ac:dyDescent="0.25">
      <c r="A2330" t="s">
        <v>10630</v>
      </c>
      <c r="B2330" t="s">
        <v>2258</v>
      </c>
      <c r="C2330" t="s">
        <v>2601</v>
      </c>
    </row>
    <row r="2331" spans="1:3" x14ac:dyDescent="0.25">
      <c r="A2331" t="s">
        <v>10631</v>
      </c>
      <c r="B2331" t="s">
        <v>2258</v>
      </c>
      <c r="C2331" t="s">
        <v>2604</v>
      </c>
    </row>
    <row r="2332" spans="1:3" x14ac:dyDescent="0.25">
      <c r="A2332" t="s">
        <v>10632</v>
      </c>
      <c r="B2332">
        <v>1</v>
      </c>
      <c r="C2332" t="s">
        <v>9686</v>
      </c>
    </row>
    <row r="2333" spans="1:3" x14ac:dyDescent="0.25">
      <c r="A2333" t="s">
        <v>10632</v>
      </c>
      <c r="B2333">
        <v>2</v>
      </c>
      <c r="C2333" t="s">
        <v>9712</v>
      </c>
    </row>
    <row r="2334" spans="1:3" x14ac:dyDescent="0.25">
      <c r="A2334" t="s">
        <v>10632</v>
      </c>
      <c r="B2334">
        <v>10</v>
      </c>
      <c r="C2334" t="s">
        <v>9734</v>
      </c>
    </row>
    <row r="2335" spans="1:3" x14ac:dyDescent="0.25">
      <c r="A2335" t="s">
        <v>10632</v>
      </c>
      <c r="B2335">
        <v>30</v>
      </c>
      <c r="C2335" t="s">
        <v>9757</v>
      </c>
    </row>
    <row r="2336" spans="1:3" x14ac:dyDescent="0.25">
      <c r="A2336" t="s">
        <v>10632</v>
      </c>
      <c r="B2336">
        <v>35</v>
      </c>
      <c r="C2336" t="s">
        <v>9779</v>
      </c>
    </row>
    <row r="2337" spans="1:3" x14ac:dyDescent="0.25">
      <c r="A2337" t="s">
        <v>10632</v>
      </c>
      <c r="B2337">
        <v>40</v>
      </c>
      <c r="C2337" t="s">
        <v>9798</v>
      </c>
    </row>
    <row r="2338" spans="1:3" x14ac:dyDescent="0.25">
      <c r="A2338" t="s">
        <v>10632</v>
      </c>
      <c r="B2338">
        <v>200</v>
      </c>
      <c r="C2338" t="s">
        <v>9818</v>
      </c>
    </row>
    <row r="2339" spans="1:3" x14ac:dyDescent="0.25">
      <c r="A2339" t="s">
        <v>10632</v>
      </c>
      <c r="B2339">
        <v>610</v>
      </c>
      <c r="C2339" t="s">
        <v>9840</v>
      </c>
    </row>
    <row r="2340" spans="1:3" x14ac:dyDescent="0.25">
      <c r="A2340" t="s">
        <v>10632</v>
      </c>
      <c r="B2340">
        <v>620</v>
      </c>
      <c r="C2340" t="s">
        <v>9862</v>
      </c>
    </row>
    <row r="2341" spans="1:3" x14ac:dyDescent="0.25">
      <c r="A2341" t="s">
        <v>10632</v>
      </c>
      <c r="B2341">
        <v>625</v>
      </c>
      <c r="C2341" t="s">
        <v>9877</v>
      </c>
    </row>
    <row r="2342" spans="1:3" x14ac:dyDescent="0.25">
      <c r="A2342" t="s">
        <v>10632</v>
      </c>
      <c r="B2342">
        <v>630</v>
      </c>
      <c r="C2342" t="s">
        <v>9895</v>
      </c>
    </row>
    <row r="2343" spans="1:3" x14ac:dyDescent="0.25">
      <c r="A2343" t="s">
        <v>10632</v>
      </c>
      <c r="B2343">
        <v>645</v>
      </c>
      <c r="C2343" t="s">
        <v>9929</v>
      </c>
    </row>
    <row r="2344" spans="1:3" x14ac:dyDescent="0.25">
      <c r="A2344" t="s">
        <v>10632</v>
      </c>
      <c r="B2344">
        <v>685</v>
      </c>
      <c r="C2344" t="s">
        <v>9951</v>
      </c>
    </row>
    <row r="2345" spans="1:3" x14ac:dyDescent="0.25">
      <c r="A2345" t="s">
        <v>10632</v>
      </c>
      <c r="B2345">
        <v>690</v>
      </c>
      <c r="C2345" t="s">
        <v>9973</v>
      </c>
    </row>
    <row r="2346" spans="1:3" x14ac:dyDescent="0.25">
      <c r="A2346" t="s">
        <v>10632</v>
      </c>
      <c r="B2346">
        <v>695</v>
      </c>
      <c r="C2346" t="s">
        <v>9995</v>
      </c>
    </row>
    <row r="2347" spans="1:3" x14ac:dyDescent="0.25">
      <c r="A2347" t="s">
        <v>10632</v>
      </c>
      <c r="B2347">
        <v>700</v>
      </c>
      <c r="C2347" t="s">
        <v>10017</v>
      </c>
    </row>
    <row r="2348" spans="1:3" x14ac:dyDescent="0.25">
      <c r="A2348" t="s">
        <v>10632</v>
      </c>
      <c r="B2348">
        <v>745</v>
      </c>
      <c r="C2348" t="s">
        <v>10039</v>
      </c>
    </row>
    <row r="2349" spans="1:3" x14ac:dyDescent="0.25">
      <c r="A2349" t="s">
        <v>10632</v>
      </c>
      <c r="B2349">
        <v>750</v>
      </c>
      <c r="C2349" t="s">
        <v>10061</v>
      </c>
    </row>
    <row r="2350" spans="1:3" x14ac:dyDescent="0.25">
      <c r="A2350" t="s">
        <v>10632</v>
      </c>
      <c r="B2350">
        <v>795</v>
      </c>
      <c r="C2350" t="s">
        <v>10084</v>
      </c>
    </row>
    <row r="2351" spans="1:3" x14ac:dyDescent="0.25">
      <c r="A2351" t="s">
        <v>10632</v>
      </c>
      <c r="B2351">
        <v>850</v>
      </c>
      <c r="C2351" t="s">
        <v>10106</v>
      </c>
    </row>
    <row r="2352" spans="1:3" x14ac:dyDescent="0.25">
      <c r="A2352" t="s">
        <v>10632</v>
      </c>
      <c r="B2352" t="s">
        <v>2258</v>
      </c>
      <c r="C2352" t="s">
        <v>2607</v>
      </c>
    </row>
    <row r="2353" spans="1:3" x14ac:dyDescent="0.25">
      <c r="A2353" t="s">
        <v>10633</v>
      </c>
      <c r="B2353">
        <v>1</v>
      </c>
      <c r="C2353" t="s">
        <v>9689</v>
      </c>
    </row>
    <row r="2354" spans="1:3" x14ac:dyDescent="0.25">
      <c r="A2354" t="s">
        <v>10633</v>
      </c>
      <c r="B2354">
        <v>2</v>
      </c>
      <c r="C2354" t="s">
        <v>9714</v>
      </c>
    </row>
    <row r="2355" spans="1:3" x14ac:dyDescent="0.25">
      <c r="A2355" t="s">
        <v>10633</v>
      </c>
      <c r="B2355">
        <v>10</v>
      </c>
      <c r="C2355" t="s">
        <v>9736</v>
      </c>
    </row>
    <row r="2356" spans="1:3" x14ac:dyDescent="0.25">
      <c r="A2356" t="s">
        <v>10633</v>
      </c>
      <c r="B2356">
        <v>30</v>
      </c>
      <c r="C2356" t="s">
        <v>9759</v>
      </c>
    </row>
    <row r="2357" spans="1:3" x14ac:dyDescent="0.25">
      <c r="A2357" t="s">
        <v>10633</v>
      </c>
      <c r="B2357">
        <v>35</v>
      </c>
      <c r="C2357" t="s">
        <v>9781</v>
      </c>
    </row>
    <row r="2358" spans="1:3" x14ac:dyDescent="0.25">
      <c r="A2358" t="s">
        <v>10633</v>
      </c>
      <c r="B2358">
        <v>40</v>
      </c>
      <c r="C2358" t="s">
        <v>9800</v>
      </c>
    </row>
    <row r="2359" spans="1:3" x14ac:dyDescent="0.25">
      <c r="A2359" t="s">
        <v>10633</v>
      </c>
      <c r="B2359">
        <v>200</v>
      </c>
      <c r="C2359" t="s">
        <v>9820</v>
      </c>
    </row>
    <row r="2360" spans="1:3" x14ac:dyDescent="0.25">
      <c r="A2360" t="s">
        <v>10633</v>
      </c>
      <c r="B2360">
        <v>610</v>
      </c>
      <c r="C2360" t="s">
        <v>9842</v>
      </c>
    </row>
    <row r="2361" spans="1:3" x14ac:dyDescent="0.25">
      <c r="A2361" t="s">
        <v>10633</v>
      </c>
      <c r="B2361">
        <v>620</v>
      </c>
      <c r="C2361" t="s">
        <v>9864</v>
      </c>
    </row>
    <row r="2362" spans="1:3" x14ac:dyDescent="0.25">
      <c r="A2362" t="s">
        <v>10633</v>
      </c>
      <c r="B2362">
        <v>625</v>
      </c>
      <c r="C2362" t="s">
        <v>9878</v>
      </c>
    </row>
    <row r="2363" spans="1:3" x14ac:dyDescent="0.25">
      <c r="A2363" t="s">
        <v>10633</v>
      </c>
      <c r="B2363">
        <v>630</v>
      </c>
      <c r="C2363" t="s">
        <v>9897</v>
      </c>
    </row>
    <row r="2364" spans="1:3" x14ac:dyDescent="0.25">
      <c r="A2364" t="s">
        <v>10633</v>
      </c>
      <c r="B2364">
        <v>645</v>
      </c>
      <c r="C2364" t="s">
        <v>9931</v>
      </c>
    </row>
    <row r="2365" spans="1:3" x14ac:dyDescent="0.25">
      <c r="A2365" t="s">
        <v>10633</v>
      </c>
      <c r="B2365">
        <v>685</v>
      </c>
      <c r="C2365" t="s">
        <v>9953</v>
      </c>
    </row>
    <row r="2366" spans="1:3" x14ac:dyDescent="0.25">
      <c r="A2366" t="s">
        <v>10633</v>
      </c>
      <c r="B2366">
        <v>690</v>
      </c>
      <c r="C2366" t="s">
        <v>9975</v>
      </c>
    </row>
    <row r="2367" spans="1:3" x14ac:dyDescent="0.25">
      <c r="A2367" t="s">
        <v>10633</v>
      </c>
      <c r="B2367">
        <v>695</v>
      </c>
      <c r="C2367" t="s">
        <v>9997</v>
      </c>
    </row>
    <row r="2368" spans="1:3" x14ac:dyDescent="0.25">
      <c r="A2368" t="s">
        <v>10633</v>
      </c>
      <c r="B2368">
        <v>700</v>
      </c>
      <c r="C2368" t="s">
        <v>10019</v>
      </c>
    </row>
    <row r="2369" spans="1:3" x14ac:dyDescent="0.25">
      <c r="A2369" t="s">
        <v>10633</v>
      </c>
      <c r="B2369">
        <v>745</v>
      </c>
      <c r="C2369" t="s">
        <v>10041</v>
      </c>
    </row>
    <row r="2370" spans="1:3" x14ac:dyDescent="0.25">
      <c r="A2370" t="s">
        <v>10633</v>
      </c>
      <c r="B2370">
        <v>750</v>
      </c>
      <c r="C2370" t="s">
        <v>10063</v>
      </c>
    </row>
    <row r="2371" spans="1:3" x14ac:dyDescent="0.25">
      <c r="A2371" t="s">
        <v>10633</v>
      </c>
      <c r="B2371">
        <v>795</v>
      </c>
      <c r="C2371" t="s">
        <v>10086</v>
      </c>
    </row>
    <row r="2372" spans="1:3" x14ac:dyDescent="0.25">
      <c r="A2372" t="s">
        <v>10633</v>
      </c>
      <c r="B2372">
        <v>850</v>
      </c>
      <c r="C2372" t="s">
        <v>10108</v>
      </c>
    </row>
    <row r="2373" spans="1:3" x14ac:dyDescent="0.25">
      <c r="A2373" t="s">
        <v>10633</v>
      </c>
      <c r="B2373" t="s">
        <v>2258</v>
      </c>
      <c r="C2373" t="s">
        <v>2610</v>
      </c>
    </row>
    <row r="2374" spans="1:3" x14ac:dyDescent="0.25">
      <c r="A2374" t="s">
        <v>10634</v>
      </c>
      <c r="B2374" t="s">
        <v>2258</v>
      </c>
      <c r="C2374" t="s">
        <v>2613</v>
      </c>
    </row>
    <row r="2375" spans="1:3" x14ac:dyDescent="0.25">
      <c r="A2375" t="s">
        <v>10635</v>
      </c>
      <c r="B2375" t="s">
        <v>2258</v>
      </c>
      <c r="C2375" t="s">
        <v>2616</v>
      </c>
    </row>
    <row r="2376" spans="1:3" x14ac:dyDescent="0.25">
      <c r="A2376" t="s">
        <v>10636</v>
      </c>
      <c r="B2376" t="s">
        <v>2258</v>
      </c>
      <c r="C2376" t="s">
        <v>2619</v>
      </c>
    </row>
    <row r="2377" spans="1:3" x14ac:dyDescent="0.25">
      <c r="A2377" t="s">
        <v>10637</v>
      </c>
      <c r="B2377" t="s">
        <v>2258</v>
      </c>
      <c r="C2377" t="s">
        <v>2622</v>
      </c>
    </row>
    <row r="2378" spans="1:3" x14ac:dyDescent="0.25">
      <c r="A2378" t="s">
        <v>10638</v>
      </c>
      <c r="B2378" t="s">
        <v>2258</v>
      </c>
      <c r="C2378" t="s">
        <v>2625</v>
      </c>
    </row>
    <row r="2379" spans="1:3" x14ac:dyDescent="0.25">
      <c r="A2379" t="s">
        <v>10639</v>
      </c>
      <c r="B2379" t="s">
        <v>2258</v>
      </c>
      <c r="C2379" t="s">
        <v>2628</v>
      </c>
    </row>
    <row r="2380" spans="1:3" x14ac:dyDescent="0.25">
      <c r="A2380" t="s">
        <v>10409</v>
      </c>
      <c r="B2380" t="s">
        <v>2258</v>
      </c>
      <c r="C2380" t="s">
        <v>2631</v>
      </c>
    </row>
    <row r="2381" spans="1:3" x14ac:dyDescent="0.25">
      <c r="A2381" t="s">
        <v>10640</v>
      </c>
      <c r="B2381" t="s">
        <v>2258</v>
      </c>
      <c r="C2381" t="s">
        <v>2634</v>
      </c>
    </row>
    <row r="2382" spans="1:3" x14ac:dyDescent="0.25">
      <c r="A2382" t="s">
        <v>10641</v>
      </c>
      <c r="B2382" t="s">
        <v>2258</v>
      </c>
      <c r="C2382" t="s">
        <v>2637</v>
      </c>
    </row>
    <row r="2383" spans="1:3" x14ac:dyDescent="0.25">
      <c r="A2383" t="s">
        <v>10642</v>
      </c>
      <c r="B2383" t="s">
        <v>2258</v>
      </c>
      <c r="C2383" t="s">
        <v>2640</v>
      </c>
    </row>
    <row r="2384" spans="1:3" x14ac:dyDescent="0.25">
      <c r="A2384" t="s">
        <v>10643</v>
      </c>
      <c r="B2384" t="s">
        <v>2258</v>
      </c>
      <c r="C2384" t="s">
        <v>2643</v>
      </c>
    </row>
    <row r="2385" spans="1:3" x14ac:dyDescent="0.25">
      <c r="A2385" t="s">
        <v>10644</v>
      </c>
      <c r="B2385" t="s">
        <v>2258</v>
      </c>
      <c r="C2385" t="s">
        <v>2646</v>
      </c>
    </row>
    <row r="2386" spans="1:3" x14ac:dyDescent="0.25">
      <c r="A2386" t="s">
        <v>10645</v>
      </c>
      <c r="B2386" t="s">
        <v>2258</v>
      </c>
      <c r="C2386" t="s">
        <v>2649</v>
      </c>
    </row>
    <row r="2387" spans="1:3" x14ac:dyDescent="0.25">
      <c r="A2387" t="s">
        <v>10646</v>
      </c>
      <c r="B2387" t="s">
        <v>2258</v>
      </c>
      <c r="C2387" t="s">
        <v>2652</v>
      </c>
    </row>
    <row r="2388" spans="1:3" x14ac:dyDescent="0.25">
      <c r="A2388" t="s">
        <v>10647</v>
      </c>
      <c r="B2388" t="s">
        <v>2258</v>
      </c>
      <c r="C2388" t="s">
        <v>2655</v>
      </c>
    </row>
    <row r="2389" spans="1:3" x14ac:dyDescent="0.25">
      <c r="A2389" t="s">
        <v>10648</v>
      </c>
      <c r="B2389" t="s">
        <v>2258</v>
      </c>
      <c r="C2389" t="s">
        <v>2658</v>
      </c>
    </row>
    <row r="2390" spans="1:3" x14ac:dyDescent="0.25">
      <c r="A2390" t="s">
        <v>10649</v>
      </c>
      <c r="B2390" t="s">
        <v>2258</v>
      </c>
      <c r="C2390" t="s">
        <v>2661</v>
      </c>
    </row>
    <row r="2391" spans="1:3" x14ac:dyDescent="0.25">
      <c r="A2391" t="s">
        <v>10650</v>
      </c>
      <c r="B2391" t="s">
        <v>2258</v>
      </c>
      <c r="C2391" t="s">
        <v>2664</v>
      </c>
    </row>
    <row r="2392" spans="1:3" x14ac:dyDescent="0.25">
      <c r="A2392" t="s">
        <v>10257</v>
      </c>
      <c r="B2392" t="s">
        <v>2258</v>
      </c>
      <c r="C2392" t="s">
        <v>2667</v>
      </c>
    </row>
    <row r="2393" spans="1:3" x14ac:dyDescent="0.25">
      <c r="A2393" t="s">
        <v>10258</v>
      </c>
      <c r="B2393" t="s">
        <v>2258</v>
      </c>
      <c r="C2393" t="s">
        <v>2670</v>
      </c>
    </row>
    <row r="2394" spans="1:3" x14ac:dyDescent="0.25">
      <c r="A2394" t="s">
        <v>10651</v>
      </c>
      <c r="B2394" t="s">
        <v>2258</v>
      </c>
      <c r="C2394" t="s">
        <v>2673</v>
      </c>
    </row>
    <row r="2395" spans="1:3" x14ac:dyDescent="0.25">
      <c r="A2395" t="s">
        <v>10652</v>
      </c>
      <c r="B2395" t="s">
        <v>2258</v>
      </c>
      <c r="C2395" t="s">
        <v>2676</v>
      </c>
    </row>
    <row r="2396" spans="1:3" x14ac:dyDescent="0.25">
      <c r="A2396" t="s">
        <v>10653</v>
      </c>
      <c r="B2396" t="s">
        <v>2258</v>
      </c>
      <c r="C2396" t="s">
        <v>2679</v>
      </c>
    </row>
    <row r="2397" spans="1:3" x14ac:dyDescent="0.25">
      <c r="A2397" t="s">
        <v>10654</v>
      </c>
      <c r="B2397" t="s">
        <v>2258</v>
      </c>
      <c r="C2397" t="s">
        <v>2682</v>
      </c>
    </row>
    <row r="2398" spans="1:3" x14ac:dyDescent="0.25">
      <c r="A2398" t="s">
        <v>10655</v>
      </c>
      <c r="B2398" t="s">
        <v>2258</v>
      </c>
      <c r="C2398" t="s">
        <v>2685</v>
      </c>
    </row>
    <row r="2399" spans="1:3" x14ac:dyDescent="0.25">
      <c r="A2399" t="s">
        <v>10656</v>
      </c>
      <c r="B2399" t="s">
        <v>2258</v>
      </c>
      <c r="C2399" t="s">
        <v>2688</v>
      </c>
    </row>
    <row r="2400" spans="1:3" x14ac:dyDescent="0.25">
      <c r="A2400" t="s">
        <v>10657</v>
      </c>
      <c r="B2400" t="s">
        <v>2258</v>
      </c>
      <c r="C2400" t="s">
        <v>2691</v>
      </c>
    </row>
    <row r="2401" spans="1:3" x14ac:dyDescent="0.25">
      <c r="A2401" t="s">
        <v>10658</v>
      </c>
      <c r="B2401" t="s">
        <v>2258</v>
      </c>
      <c r="C2401" t="s">
        <v>2694</v>
      </c>
    </row>
    <row r="2402" spans="1:3" x14ac:dyDescent="0.25">
      <c r="A2402" t="s">
        <v>10659</v>
      </c>
      <c r="B2402" t="s">
        <v>2258</v>
      </c>
      <c r="C2402" t="s">
        <v>2697</v>
      </c>
    </row>
    <row r="2403" spans="1:3" x14ac:dyDescent="0.25">
      <c r="A2403" t="s">
        <v>10660</v>
      </c>
      <c r="B2403" t="s">
        <v>2258</v>
      </c>
      <c r="C2403" t="s">
        <v>2700</v>
      </c>
    </row>
    <row r="2404" spans="1:3" x14ac:dyDescent="0.25">
      <c r="A2404" t="s">
        <v>10259</v>
      </c>
      <c r="B2404" t="s">
        <v>2258</v>
      </c>
      <c r="C2404" t="s">
        <v>2703</v>
      </c>
    </row>
    <row r="2405" spans="1:3" x14ac:dyDescent="0.25">
      <c r="A2405" t="s">
        <v>10661</v>
      </c>
      <c r="B2405" t="s">
        <v>2258</v>
      </c>
      <c r="C2405" t="s">
        <v>2706</v>
      </c>
    </row>
    <row r="2406" spans="1:3" x14ac:dyDescent="0.25">
      <c r="A2406" t="s">
        <v>10662</v>
      </c>
      <c r="B2406" t="s">
        <v>2258</v>
      </c>
      <c r="C2406" t="s">
        <v>2709</v>
      </c>
    </row>
    <row r="2407" spans="1:3" x14ac:dyDescent="0.25">
      <c r="A2407" t="s">
        <v>10663</v>
      </c>
      <c r="B2407" t="s">
        <v>2258</v>
      </c>
      <c r="C2407" t="s">
        <v>2711</v>
      </c>
    </row>
    <row r="2408" spans="1:3" x14ac:dyDescent="0.25">
      <c r="A2408" t="s">
        <v>10664</v>
      </c>
      <c r="B2408" t="s">
        <v>2258</v>
      </c>
      <c r="C2408" t="s">
        <v>2714</v>
      </c>
    </row>
    <row r="2409" spans="1:3" x14ac:dyDescent="0.25">
      <c r="A2409" t="s">
        <v>10260</v>
      </c>
      <c r="B2409" t="s">
        <v>2258</v>
      </c>
      <c r="C2409" t="s">
        <v>2717</v>
      </c>
    </row>
    <row r="2410" spans="1:3" x14ac:dyDescent="0.25">
      <c r="A2410" t="s">
        <v>10261</v>
      </c>
      <c r="B2410" t="s">
        <v>2258</v>
      </c>
      <c r="C2410" t="s">
        <v>2720</v>
      </c>
    </row>
    <row r="2411" spans="1:3" x14ac:dyDescent="0.25">
      <c r="A2411" t="s">
        <v>10665</v>
      </c>
      <c r="B2411" t="s">
        <v>2258</v>
      </c>
      <c r="C2411" t="s">
        <v>2723</v>
      </c>
    </row>
    <row r="2412" spans="1:3" x14ac:dyDescent="0.25">
      <c r="A2412" t="s">
        <v>10666</v>
      </c>
      <c r="B2412" t="s">
        <v>2258</v>
      </c>
      <c r="C2412" t="s">
        <v>2726</v>
      </c>
    </row>
    <row r="2413" spans="1:3" x14ac:dyDescent="0.25">
      <c r="A2413" t="s">
        <v>10667</v>
      </c>
      <c r="B2413" t="s">
        <v>2258</v>
      </c>
      <c r="C2413" t="s">
        <v>2729</v>
      </c>
    </row>
    <row r="2414" spans="1:3" x14ac:dyDescent="0.25">
      <c r="A2414" t="s">
        <v>10262</v>
      </c>
      <c r="B2414" t="s">
        <v>2258</v>
      </c>
      <c r="C2414" t="s">
        <v>2732</v>
      </c>
    </row>
    <row r="2415" spans="1:3" x14ac:dyDescent="0.25">
      <c r="A2415" t="s">
        <v>10668</v>
      </c>
      <c r="B2415" t="s">
        <v>2258</v>
      </c>
      <c r="C2415" t="s">
        <v>2735</v>
      </c>
    </row>
    <row r="2416" spans="1:3" x14ac:dyDescent="0.25">
      <c r="A2416" t="s">
        <v>10669</v>
      </c>
      <c r="B2416" t="s">
        <v>2258</v>
      </c>
      <c r="C2416" t="s">
        <v>2737</v>
      </c>
    </row>
    <row r="2417" spans="1:3" x14ac:dyDescent="0.25">
      <c r="A2417" t="s">
        <v>10670</v>
      </c>
      <c r="B2417" t="s">
        <v>2258</v>
      </c>
      <c r="C2417" t="s">
        <v>2740</v>
      </c>
    </row>
    <row r="2418" spans="1:3" x14ac:dyDescent="0.25">
      <c r="A2418" t="s">
        <v>10671</v>
      </c>
      <c r="B2418" t="s">
        <v>2258</v>
      </c>
      <c r="C2418" t="s">
        <v>2743</v>
      </c>
    </row>
    <row r="2419" spans="1:3" x14ac:dyDescent="0.25">
      <c r="A2419" t="s">
        <v>10263</v>
      </c>
      <c r="B2419" t="s">
        <v>2258</v>
      </c>
      <c r="C2419" t="s">
        <v>2745</v>
      </c>
    </row>
    <row r="2420" spans="1:3" x14ac:dyDescent="0.25">
      <c r="A2420" t="s">
        <v>10672</v>
      </c>
      <c r="B2420" t="s">
        <v>2258</v>
      </c>
      <c r="C2420" t="s">
        <v>2748</v>
      </c>
    </row>
    <row r="2421" spans="1:3" x14ac:dyDescent="0.25">
      <c r="A2421" t="s">
        <v>10673</v>
      </c>
      <c r="B2421" t="s">
        <v>2258</v>
      </c>
      <c r="C2421" t="s">
        <v>2751</v>
      </c>
    </row>
    <row r="2422" spans="1:3" x14ac:dyDescent="0.25">
      <c r="A2422" t="s">
        <v>10674</v>
      </c>
      <c r="B2422" t="s">
        <v>2258</v>
      </c>
      <c r="C2422" t="s">
        <v>2754</v>
      </c>
    </row>
    <row r="2423" spans="1:3" x14ac:dyDescent="0.25">
      <c r="A2423" t="s">
        <v>10675</v>
      </c>
      <c r="B2423" t="s">
        <v>2258</v>
      </c>
      <c r="C2423" t="s">
        <v>2757</v>
      </c>
    </row>
    <row r="2424" spans="1:3" x14ac:dyDescent="0.25">
      <c r="A2424" t="s">
        <v>10264</v>
      </c>
      <c r="B2424" t="s">
        <v>2258</v>
      </c>
      <c r="C2424" t="s">
        <v>2760</v>
      </c>
    </row>
    <row r="2425" spans="1:3" x14ac:dyDescent="0.25">
      <c r="A2425" t="s">
        <v>10676</v>
      </c>
      <c r="B2425" t="s">
        <v>2258</v>
      </c>
      <c r="C2425" t="s">
        <v>2763</v>
      </c>
    </row>
    <row r="2426" spans="1:3" x14ac:dyDescent="0.25">
      <c r="A2426" t="s">
        <v>10677</v>
      </c>
      <c r="B2426" t="s">
        <v>2258</v>
      </c>
      <c r="C2426" t="s">
        <v>2766</v>
      </c>
    </row>
    <row r="2427" spans="1:3" x14ac:dyDescent="0.25">
      <c r="A2427" t="s">
        <v>10678</v>
      </c>
      <c r="B2427" t="s">
        <v>2258</v>
      </c>
      <c r="C2427" t="s">
        <v>2768</v>
      </c>
    </row>
    <row r="2428" spans="1:3" x14ac:dyDescent="0.25">
      <c r="A2428" t="s">
        <v>10265</v>
      </c>
      <c r="B2428" t="s">
        <v>2258</v>
      </c>
      <c r="C2428" t="s">
        <v>2771</v>
      </c>
    </row>
    <row r="2429" spans="1:3" x14ac:dyDescent="0.25">
      <c r="A2429" t="s">
        <v>10266</v>
      </c>
      <c r="B2429" t="s">
        <v>2258</v>
      </c>
      <c r="C2429" t="s">
        <v>2774</v>
      </c>
    </row>
    <row r="2430" spans="1:3" x14ac:dyDescent="0.25">
      <c r="A2430" t="s">
        <v>10679</v>
      </c>
      <c r="B2430" t="s">
        <v>2258</v>
      </c>
      <c r="C2430" t="s">
        <v>2777</v>
      </c>
    </row>
    <row r="2431" spans="1:3" x14ac:dyDescent="0.25">
      <c r="A2431" t="s">
        <v>10680</v>
      </c>
      <c r="B2431" t="s">
        <v>2258</v>
      </c>
      <c r="C2431" t="s">
        <v>2780</v>
      </c>
    </row>
    <row r="2432" spans="1:3" x14ac:dyDescent="0.25">
      <c r="A2432" t="s">
        <v>10268</v>
      </c>
      <c r="B2432" t="s">
        <v>2258</v>
      </c>
      <c r="C2432" t="s">
        <v>2783</v>
      </c>
    </row>
    <row r="2433" spans="1:3" x14ac:dyDescent="0.25">
      <c r="A2433" t="s">
        <v>10681</v>
      </c>
      <c r="B2433" t="s">
        <v>2258</v>
      </c>
      <c r="C2433" t="s">
        <v>2786</v>
      </c>
    </row>
    <row r="2434" spans="1:3" x14ac:dyDescent="0.25">
      <c r="A2434" t="s">
        <v>10682</v>
      </c>
      <c r="B2434" t="s">
        <v>2258</v>
      </c>
      <c r="C2434" t="s">
        <v>2789</v>
      </c>
    </row>
    <row r="2435" spans="1:3" x14ac:dyDescent="0.25">
      <c r="A2435" t="s">
        <v>10683</v>
      </c>
      <c r="B2435" t="s">
        <v>2258</v>
      </c>
      <c r="C2435" t="s">
        <v>2792</v>
      </c>
    </row>
    <row r="2436" spans="1:3" x14ac:dyDescent="0.25">
      <c r="A2436" t="s">
        <v>10684</v>
      </c>
      <c r="B2436" t="s">
        <v>2258</v>
      </c>
      <c r="C2436" t="s">
        <v>2795</v>
      </c>
    </row>
    <row r="2437" spans="1:3" x14ac:dyDescent="0.25">
      <c r="A2437" t="s">
        <v>10685</v>
      </c>
      <c r="B2437" t="s">
        <v>2258</v>
      </c>
      <c r="C2437" t="s">
        <v>2798</v>
      </c>
    </row>
    <row r="2438" spans="1:3" x14ac:dyDescent="0.25">
      <c r="A2438" t="s">
        <v>10686</v>
      </c>
      <c r="B2438" t="s">
        <v>2258</v>
      </c>
      <c r="C2438" t="s">
        <v>2801</v>
      </c>
    </row>
    <row r="2439" spans="1:3" x14ac:dyDescent="0.25">
      <c r="A2439" t="s">
        <v>10687</v>
      </c>
      <c r="B2439" t="s">
        <v>2258</v>
      </c>
      <c r="C2439" t="s">
        <v>2804</v>
      </c>
    </row>
    <row r="2440" spans="1:3" x14ac:dyDescent="0.25">
      <c r="A2440" t="s">
        <v>10688</v>
      </c>
      <c r="B2440" t="s">
        <v>2258</v>
      </c>
      <c r="C2440" t="s">
        <v>2807</v>
      </c>
    </row>
    <row r="2441" spans="1:3" x14ac:dyDescent="0.25">
      <c r="A2441" t="s">
        <v>10689</v>
      </c>
      <c r="B2441" t="s">
        <v>2258</v>
      </c>
      <c r="C2441" t="s">
        <v>2810</v>
      </c>
    </row>
    <row r="2442" spans="1:3" x14ac:dyDescent="0.25">
      <c r="A2442" t="s">
        <v>10690</v>
      </c>
      <c r="B2442" t="s">
        <v>2258</v>
      </c>
      <c r="C2442" t="s">
        <v>2813</v>
      </c>
    </row>
    <row r="2443" spans="1:3" x14ac:dyDescent="0.25">
      <c r="A2443" t="s">
        <v>10691</v>
      </c>
      <c r="B2443" t="s">
        <v>2258</v>
      </c>
      <c r="C2443" t="s">
        <v>2816</v>
      </c>
    </row>
    <row r="2444" spans="1:3" x14ac:dyDescent="0.25">
      <c r="A2444" t="s">
        <v>10692</v>
      </c>
      <c r="B2444" t="s">
        <v>2258</v>
      </c>
      <c r="C2444" t="s">
        <v>2819</v>
      </c>
    </row>
    <row r="2445" spans="1:3" x14ac:dyDescent="0.25">
      <c r="A2445" t="s">
        <v>10693</v>
      </c>
      <c r="B2445" t="s">
        <v>2258</v>
      </c>
      <c r="C2445" t="s">
        <v>2822</v>
      </c>
    </row>
    <row r="2446" spans="1:3" x14ac:dyDescent="0.25">
      <c r="A2446" t="s">
        <v>10694</v>
      </c>
      <c r="B2446" t="s">
        <v>2258</v>
      </c>
      <c r="C2446" t="s">
        <v>2825</v>
      </c>
    </row>
    <row r="2447" spans="1:3" x14ac:dyDescent="0.25">
      <c r="A2447" t="s">
        <v>10695</v>
      </c>
      <c r="B2447" t="s">
        <v>2258</v>
      </c>
      <c r="C2447" t="s">
        <v>2828</v>
      </c>
    </row>
    <row r="2448" spans="1:3" x14ac:dyDescent="0.25">
      <c r="A2448" t="s">
        <v>10696</v>
      </c>
      <c r="B2448" t="s">
        <v>2258</v>
      </c>
      <c r="C2448" t="s">
        <v>2831</v>
      </c>
    </row>
    <row r="2449" spans="1:3" x14ac:dyDescent="0.25">
      <c r="A2449" t="s">
        <v>10697</v>
      </c>
      <c r="B2449" t="s">
        <v>2258</v>
      </c>
      <c r="C2449" t="s">
        <v>2834</v>
      </c>
    </row>
    <row r="2450" spans="1:3" x14ac:dyDescent="0.25">
      <c r="A2450" t="s">
        <v>10698</v>
      </c>
      <c r="B2450" t="s">
        <v>2258</v>
      </c>
      <c r="C2450" t="s">
        <v>2837</v>
      </c>
    </row>
    <row r="2451" spans="1:3" x14ac:dyDescent="0.25">
      <c r="A2451" t="s">
        <v>10699</v>
      </c>
      <c r="B2451" t="s">
        <v>2258</v>
      </c>
      <c r="C2451" t="s">
        <v>2840</v>
      </c>
    </row>
    <row r="2452" spans="1:3" x14ac:dyDescent="0.25">
      <c r="A2452" t="s">
        <v>10700</v>
      </c>
      <c r="B2452" t="s">
        <v>2258</v>
      </c>
      <c r="C2452" t="s">
        <v>2843</v>
      </c>
    </row>
    <row r="2453" spans="1:3" x14ac:dyDescent="0.25">
      <c r="A2453" t="s">
        <v>10701</v>
      </c>
      <c r="B2453" t="s">
        <v>2258</v>
      </c>
      <c r="C2453" t="s">
        <v>2846</v>
      </c>
    </row>
    <row r="2454" spans="1:3" x14ac:dyDescent="0.25">
      <c r="A2454" t="s">
        <v>10702</v>
      </c>
      <c r="B2454" t="s">
        <v>2258</v>
      </c>
      <c r="C2454" t="s">
        <v>2849</v>
      </c>
    </row>
    <row r="2455" spans="1:3" x14ac:dyDescent="0.25">
      <c r="A2455" t="s">
        <v>10703</v>
      </c>
      <c r="B2455" t="s">
        <v>2258</v>
      </c>
      <c r="C2455" t="s">
        <v>2852</v>
      </c>
    </row>
    <row r="2456" spans="1:3" x14ac:dyDescent="0.25">
      <c r="A2456" t="s">
        <v>10704</v>
      </c>
      <c r="B2456" t="s">
        <v>2258</v>
      </c>
      <c r="C2456" t="s">
        <v>2855</v>
      </c>
    </row>
    <row r="2457" spans="1:3" x14ac:dyDescent="0.25">
      <c r="A2457" t="s">
        <v>10705</v>
      </c>
      <c r="B2457" t="s">
        <v>2258</v>
      </c>
      <c r="C2457" t="s">
        <v>2858</v>
      </c>
    </row>
    <row r="2458" spans="1:3" x14ac:dyDescent="0.25">
      <c r="A2458" t="s">
        <v>10706</v>
      </c>
      <c r="B2458" t="s">
        <v>2258</v>
      </c>
      <c r="C2458" t="s">
        <v>2861</v>
      </c>
    </row>
    <row r="2459" spans="1:3" x14ac:dyDescent="0.25">
      <c r="A2459" t="s">
        <v>10707</v>
      </c>
      <c r="B2459" t="s">
        <v>2258</v>
      </c>
      <c r="C2459" t="s">
        <v>2864</v>
      </c>
    </row>
    <row r="2460" spans="1:3" x14ac:dyDescent="0.25">
      <c r="A2460" t="s">
        <v>10708</v>
      </c>
      <c r="B2460" t="s">
        <v>2258</v>
      </c>
      <c r="C2460" t="s">
        <v>2867</v>
      </c>
    </row>
    <row r="2461" spans="1:3" x14ac:dyDescent="0.25">
      <c r="A2461" t="s">
        <v>10709</v>
      </c>
      <c r="B2461" t="s">
        <v>2258</v>
      </c>
      <c r="C2461" t="s">
        <v>2870</v>
      </c>
    </row>
    <row r="2462" spans="1:3" x14ac:dyDescent="0.25">
      <c r="A2462" t="s">
        <v>10710</v>
      </c>
      <c r="B2462" t="s">
        <v>2258</v>
      </c>
      <c r="C2462" t="s">
        <v>2873</v>
      </c>
    </row>
    <row r="2463" spans="1:3" x14ac:dyDescent="0.25">
      <c r="A2463" t="s">
        <v>10711</v>
      </c>
      <c r="B2463" t="s">
        <v>2258</v>
      </c>
      <c r="C2463" t="s">
        <v>2876</v>
      </c>
    </row>
    <row r="2464" spans="1:3" x14ac:dyDescent="0.25">
      <c r="A2464" t="s">
        <v>10712</v>
      </c>
      <c r="B2464" t="s">
        <v>2258</v>
      </c>
      <c r="C2464" t="s">
        <v>2879</v>
      </c>
    </row>
    <row r="2465" spans="1:3" x14ac:dyDescent="0.25">
      <c r="A2465" t="s">
        <v>10713</v>
      </c>
      <c r="B2465" t="s">
        <v>2258</v>
      </c>
      <c r="C2465" t="s">
        <v>2882</v>
      </c>
    </row>
    <row r="2466" spans="1:3" x14ac:dyDescent="0.25">
      <c r="A2466" t="s">
        <v>10714</v>
      </c>
      <c r="B2466">
        <v>1</v>
      </c>
      <c r="C2466" t="s">
        <v>9692</v>
      </c>
    </row>
    <row r="2467" spans="1:3" x14ac:dyDescent="0.25">
      <c r="A2467" t="s">
        <v>10714</v>
      </c>
      <c r="B2467">
        <v>2</v>
      </c>
      <c r="C2467" t="s">
        <v>9716</v>
      </c>
    </row>
    <row r="2468" spans="1:3" x14ac:dyDescent="0.25">
      <c r="A2468" t="s">
        <v>10714</v>
      </c>
      <c r="B2468">
        <v>10</v>
      </c>
      <c r="C2468" t="s">
        <v>9738</v>
      </c>
    </row>
    <row r="2469" spans="1:3" x14ac:dyDescent="0.25">
      <c r="A2469" t="s">
        <v>10714</v>
      </c>
      <c r="B2469">
        <v>30</v>
      </c>
      <c r="C2469" t="s">
        <v>9761</v>
      </c>
    </row>
    <row r="2470" spans="1:3" x14ac:dyDescent="0.25">
      <c r="A2470" t="s">
        <v>10714</v>
      </c>
      <c r="B2470">
        <v>35</v>
      </c>
      <c r="C2470" t="s">
        <v>9783</v>
      </c>
    </row>
    <row r="2471" spans="1:3" x14ac:dyDescent="0.25">
      <c r="A2471" t="s">
        <v>10714</v>
      </c>
      <c r="B2471">
        <v>40</v>
      </c>
      <c r="C2471" t="s">
        <v>9802</v>
      </c>
    </row>
    <row r="2472" spans="1:3" x14ac:dyDescent="0.25">
      <c r="A2472" t="s">
        <v>10714</v>
      </c>
      <c r="B2472">
        <v>200</v>
      </c>
      <c r="C2472" t="s">
        <v>9822</v>
      </c>
    </row>
    <row r="2473" spans="1:3" x14ac:dyDescent="0.25">
      <c r="A2473" t="s">
        <v>10714</v>
      </c>
      <c r="B2473">
        <v>610</v>
      </c>
      <c r="C2473" t="s">
        <v>9844</v>
      </c>
    </row>
    <row r="2474" spans="1:3" x14ac:dyDescent="0.25">
      <c r="A2474" t="s">
        <v>10714</v>
      </c>
      <c r="B2474">
        <v>620</v>
      </c>
      <c r="C2474" t="s">
        <v>9866</v>
      </c>
    </row>
    <row r="2475" spans="1:3" x14ac:dyDescent="0.25">
      <c r="A2475" t="s">
        <v>10714</v>
      </c>
      <c r="B2475">
        <v>625</v>
      </c>
      <c r="C2475" t="s">
        <v>9879</v>
      </c>
    </row>
    <row r="2476" spans="1:3" x14ac:dyDescent="0.25">
      <c r="A2476" t="s">
        <v>10714</v>
      </c>
      <c r="B2476">
        <v>630</v>
      </c>
      <c r="C2476" t="s">
        <v>9899</v>
      </c>
    </row>
    <row r="2477" spans="1:3" x14ac:dyDescent="0.25">
      <c r="A2477" t="s">
        <v>10714</v>
      </c>
      <c r="B2477">
        <v>645</v>
      </c>
      <c r="C2477" t="s">
        <v>9933</v>
      </c>
    </row>
    <row r="2478" spans="1:3" x14ac:dyDescent="0.25">
      <c r="A2478" t="s">
        <v>10714</v>
      </c>
      <c r="B2478">
        <v>685</v>
      </c>
      <c r="C2478" t="s">
        <v>9955</v>
      </c>
    </row>
    <row r="2479" spans="1:3" x14ac:dyDescent="0.25">
      <c r="A2479" t="s">
        <v>10714</v>
      </c>
      <c r="B2479">
        <v>690</v>
      </c>
      <c r="C2479" t="s">
        <v>9977</v>
      </c>
    </row>
    <row r="2480" spans="1:3" x14ac:dyDescent="0.25">
      <c r="A2480" t="s">
        <v>10714</v>
      </c>
      <c r="B2480">
        <v>695</v>
      </c>
      <c r="C2480" t="s">
        <v>9999</v>
      </c>
    </row>
    <row r="2481" spans="1:3" x14ac:dyDescent="0.25">
      <c r="A2481" t="s">
        <v>10714</v>
      </c>
      <c r="B2481">
        <v>700</v>
      </c>
      <c r="C2481" t="s">
        <v>10021</v>
      </c>
    </row>
    <row r="2482" spans="1:3" x14ac:dyDescent="0.25">
      <c r="A2482" t="s">
        <v>10714</v>
      </c>
      <c r="B2482">
        <v>745</v>
      </c>
      <c r="C2482" t="s">
        <v>10043</v>
      </c>
    </row>
    <row r="2483" spans="1:3" x14ac:dyDescent="0.25">
      <c r="A2483" t="s">
        <v>10714</v>
      </c>
      <c r="B2483">
        <v>750</v>
      </c>
      <c r="C2483" t="s">
        <v>10065</v>
      </c>
    </row>
    <row r="2484" spans="1:3" x14ac:dyDescent="0.25">
      <c r="A2484" t="s">
        <v>10714</v>
      </c>
      <c r="B2484">
        <v>795</v>
      </c>
      <c r="C2484" t="s">
        <v>10088</v>
      </c>
    </row>
    <row r="2485" spans="1:3" x14ac:dyDescent="0.25">
      <c r="A2485" t="s">
        <v>10714</v>
      </c>
      <c r="B2485">
        <v>850</v>
      </c>
      <c r="C2485" t="s">
        <v>10110</v>
      </c>
    </row>
    <row r="2486" spans="1:3" x14ac:dyDescent="0.25">
      <c r="A2486" t="s">
        <v>10715</v>
      </c>
      <c r="B2486">
        <v>1</v>
      </c>
      <c r="C2486" t="s">
        <v>9695</v>
      </c>
    </row>
    <row r="2487" spans="1:3" x14ac:dyDescent="0.25">
      <c r="A2487" t="s">
        <v>10715</v>
      </c>
      <c r="B2487">
        <v>2</v>
      </c>
      <c r="C2487" t="s">
        <v>9718</v>
      </c>
    </row>
    <row r="2488" spans="1:3" x14ac:dyDescent="0.25">
      <c r="A2488" t="s">
        <v>10715</v>
      </c>
      <c r="B2488">
        <v>10</v>
      </c>
      <c r="C2488" t="s">
        <v>9740</v>
      </c>
    </row>
    <row r="2489" spans="1:3" x14ac:dyDescent="0.25">
      <c r="A2489" t="s">
        <v>10715</v>
      </c>
      <c r="B2489">
        <v>30</v>
      </c>
      <c r="C2489" t="s">
        <v>9763</v>
      </c>
    </row>
    <row r="2490" spans="1:3" x14ac:dyDescent="0.25">
      <c r="A2490" t="s">
        <v>10715</v>
      </c>
      <c r="B2490">
        <v>200</v>
      </c>
      <c r="C2490" t="s">
        <v>9824</v>
      </c>
    </row>
    <row r="2491" spans="1:3" x14ac:dyDescent="0.25">
      <c r="A2491" t="s">
        <v>10715</v>
      </c>
      <c r="B2491">
        <v>610</v>
      </c>
      <c r="C2491" t="s">
        <v>9846</v>
      </c>
    </row>
    <row r="2492" spans="1:3" x14ac:dyDescent="0.25">
      <c r="A2492" t="s">
        <v>10715</v>
      </c>
      <c r="B2492">
        <v>620</v>
      </c>
      <c r="C2492" t="s">
        <v>9868</v>
      </c>
    </row>
    <row r="2493" spans="1:3" x14ac:dyDescent="0.25">
      <c r="A2493" t="s">
        <v>10715</v>
      </c>
      <c r="B2493">
        <v>625</v>
      </c>
      <c r="C2493" t="s">
        <v>9880</v>
      </c>
    </row>
    <row r="2494" spans="1:3" x14ac:dyDescent="0.25">
      <c r="A2494" t="s">
        <v>10715</v>
      </c>
      <c r="B2494">
        <v>630</v>
      </c>
      <c r="C2494" t="s">
        <v>9901</v>
      </c>
    </row>
    <row r="2495" spans="1:3" x14ac:dyDescent="0.25">
      <c r="A2495" t="s">
        <v>10715</v>
      </c>
      <c r="B2495">
        <v>645</v>
      </c>
      <c r="C2495" t="s">
        <v>9935</v>
      </c>
    </row>
    <row r="2496" spans="1:3" x14ac:dyDescent="0.25">
      <c r="A2496" t="s">
        <v>10715</v>
      </c>
      <c r="B2496">
        <v>685</v>
      </c>
      <c r="C2496" t="s">
        <v>9957</v>
      </c>
    </row>
    <row r="2497" spans="1:3" x14ac:dyDescent="0.25">
      <c r="A2497" t="s">
        <v>10715</v>
      </c>
      <c r="B2497">
        <v>690</v>
      </c>
      <c r="C2497" t="s">
        <v>9979</v>
      </c>
    </row>
    <row r="2498" spans="1:3" x14ac:dyDescent="0.25">
      <c r="A2498" t="s">
        <v>10715</v>
      </c>
      <c r="B2498">
        <v>695</v>
      </c>
      <c r="C2498" t="s">
        <v>10001</v>
      </c>
    </row>
    <row r="2499" spans="1:3" x14ac:dyDescent="0.25">
      <c r="A2499" t="s">
        <v>10715</v>
      </c>
      <c r="B2499">
        <v>700</v>
      </c>
      <c r="C2499" t="s">
        <v>10023</v>
      </c>
    </row>
    <row r="2500" spans="1:3" x14ac:dyDescent="0.25">
      <c r="A2500" t="s">
        <v>10715</v>
      </c>
      <c r="B2500">
        <v>745</v>
      </c>
      <c r="C2500" t="s">
        <v>10045</v>
      </c>
    </row>
    <row r="2501" spans="1:3" x14ac:dyDescent="0.25">
      <c r="A2501" t="s">
        <v>10715</v>
      </c>
      <c r="B2501">
        <v>750</v>
      </c>
      <c r="C2501" t="s">
        <v>10067</v>
      </c>
    </row>
    <row r="2502" spans="1:3" x14ac:dyDescent="0.25">
      <c r="A2502" t="s">
        <v>10715</v>
      </c>
      <c r="B2502">
        <v>795</v>
      </c>
      <c r="C2502" t="s">
        <v>10090</v>
      </c>
    </row>
    <row r="2503" spans="1:3" x14ac:dyDescent="0.25">
      <c r="A2503" t="s">
        <v>10715</v>
      </c>
      <c r="B2503">
        <v>850</v>
      </c>
      <c r="C2503" t="s">
        <v>10112</v>
      </c>
    </row>
    <row r="2504" spans="1:3" x14ac:dyDescent="0.25">
      <c r="A2504" t="s">
        <v>10716</v>
      </c>
      <c r="B2504">
        <v>1</v>
      </c>
      <c r="C2504" t="s">
        <v>9698</v>
      </c>
    </row>
    <row r="2505" spans="1:3" x14ac:dyDescent="0.25">
      <c r="A2505" t="s">
        <v>10716</v>
      </c>
      <c r="B2505">
        <v>2</v>
      </c>
      <c r="C2505" t="s">
        <v>9720</v>
      </c>
    </row>
    <row r="2506" spans="1:3" x14ac:dyDescent="0.25">
      <c r="A2506" t="s">
        <v>10716</v>
      </c>
      <c r="B2506">
        <v>10</v>
      </c>
      <c r="C2506" t="s">
        <v>9742</v>
      </c>
    </row>
    <row r="2507" spans="1:3" x14ac:dyDescent="0.25">
      <c r="A2507" t="s">
        <v>10716</v>
      </c>
      <c r="B2507">
        <v>30</v>
      </c>
      <c r="C2507" t="s">
        <v>9765</v>
      </c>
    </row>
    <row r="2508" spans="1:3" x14ac:dyDescent="0.25">
      <c r="A2508" t="s">
        <v>10716</v>
      </c>
      <c r="B2508">
        <v>40</v>
      </c>
      <c r="C2508" t="s">
        <v>9804</v>
      </c>
    </row>
    <row r="2509" spans="1:3" x14ac:dyDescent="0.25">
      <c r="A2509" t="s">
        <v>10716</v>
      </c>
      <c r="B2509">
        <v>200</v>
      </c>
      <c r="C2509" t="s">
        <v>9826</v>
      </c>
    </row>
    <row r="2510" spans="1:3" x14ac:dyDescent="0.25">
      <c r="A2510" t="s">
        <v>10716</v>
      </c>
      <c r="B2510">
        <v>610</v>
      </c>
      <c r="C2510" t="s">
        <v>9848</v>
      </c>
    </row>
    <row r="2511" spans="1:3" x14ac:dyDescent="0.25">
      <c r="A2511" t="s">
        <v>10716</v>
      </c>
      <c r="B2511">
        <v>620</v>
      </c>
      <c r="C2511" t="s">
        <v>9870</v>
      </c>
    </row>
    <row r="2512" spans="1:3" x14ac:dyDescent="0.25">
      <c r="A2512" t="s">
        <v>10716</v>
      </c>
      <c r="B2512">
        <v>625</v>
      </c>
      <c r="C2512" t="s">
        <v>9881</v>
      </c>
    </row>
    <row r="2513" spans="1:3" x14ac:dyDescent="0.25">
      <c r="A2513" t="s">
        <v>10716</v>
      </c>
      <c r="B2513">
        <v>630</v>
      </c>
      <c r="C2513" t="s">
        <v>9903</v>
      </c>
    </row>
    <row r="2514" spans="1:3" x14ac:dyDescent="0.25">
      <c r="A2514" t="s">
        <v>10716</v>
      </c>
      <c r="B2514">
        <v>645</v>
      </c>
      <c r="C2514" t="s">
        <v>9937</v>
      </c>
    </row>
    <row r="2515" spans="1:3" x14ac:dyDescent="0.25">
      <c r="A2515" t="s">
        <v>10716</v>
      </c>
      <c r="B2515">
        <v>685</v>
      </c>
      <c r="C2515" t="s">
        <v>9959</v>
      </c>
    </row>
    <row r="2516" spans="1:3" x14ac:dyDescent="0.25">
      <c r="A2516" t="s">
        <v>10716</v>
      </c>
      <c r="B2516">
        <v>690</v>
      </c>
      <c r="C2516" t="s">
        <v>9981</v>
      </c>
    </row>
    <row r="2517" spans="1:3" x14ac:dyDescent="0.25">
      <c r="A2517" t="s">
        <v>10716</v>
      </c>
      <c r="B2517">
        <v>695</v>
      </c>
      <c r="C2517" t="s">
        <v>10003</v>
      </c>
    </row>
    <row r="2518" spans="1:3" x14ac:dyDescent="0.25">
      <c r="A2518" t="s">
        <v>10716</v>
      </c>
      <c r="B2518">
        <v>700</v>
      </c>
      <c r="C2518" t="s">
        <v>10025</v>
      </c>
    </row>
    <row r="2519" spans="1:3" x14ac:dyDescent="0.25">
      <c r="A2519" t="s">
        <v>10716</v>
      </c>
      <c r="B2519">
        <v>745</v>
      </c>
      <c r="C2519" t="s">
        <v>10047</v>
      </c>
    </row>
    <row r="2520" spans="1:3" x14ac:dyDescent="0.25">
      <c r="A2520" t="s">
        <v>10716</v>
      </c>
      <c r="B2520">
        <v>750</v>
      </c>
      <c r="C2520" t="s">
        <v>10069</v>
      </c>
    </row>
    <row r="2521" spans="1:3" x14ac:dyDescent="0.25">
      <c r="A2521" t="s">
        <v>10716</v>
      </c>
      <c r="B2521">
        <v>795</v>
      </c>
      <c r="C2521" t="s">
        <v>10092</v>
      </c>
    </row>
    <row r="2522" spans="1:3" x14ac:dyDescent="0.25">
      <c r="A2522" t="s">
        <v>10716</v>
      </c>
      <c r="B2522">
        <v>850</v>
      </c>
      <c r="C2522" t="s">
        <v>10114</v>
      </c>
    </row>
    <row r="2523" spans="1:3" x14ac:dyDescent="0.25">
      <c r="A2523" t="s">
        <v>10717</v>
      </c>
      <c r="B2523">
        <v>154</v>
      </c>
      <c r="C2523" t="s">
        <v>283</v>
      </c>
    </row>
    <row r="2524" spans="1:3" x14ac:dyDescent="0.25">
      <c r="A2524" t="s">
        <v>10718</v>
      </c>
      <c r="B2524">
        <v>151</v>
      </c>
      <c r="C2524" t="s">
        <v>268</v>
      </c>
    </row>
    <row r="2525" spans="1:3" x14ac:dyDescent="0.25">
      <c r="A2525" t="s">
        <v>10718</v>
      </c>
      <c r="B2525">
        <v>152</v>
      </c>
      <c r="C2525" t="s">
        <v>279</v>
      </c>
    </row>
    <row r="2526" spans="1:3" x14ac:dyDescent="0.25">
      <c r="A2526" t="s">
        <v>10718</v>
      </c>
      <c r="B2526">
        <v>154</v>
      </c>
      <c r="C2526" t="s">
        <v>285</v>
      </c>
    </row>
    <row r="2527" spans="1:3" x14ac:dyDescent="0.25">
      <c r="A2527" t="s">
        <v>10719</v>
      </c>
      <c r="B2527" t="s">
        <v>2168</v>
      </c>
      <c r="C2527" t="s">
        <v>2170</v>
      </c>
    </row>
    <row r="2528" spans="1:3" x14ac:dyDescent="0.25">
      <c r="A2528" t="s">
        <v>10719</v>
      </c>
      <c r="B2528" t="s">
        <v>2180</v>
      </c>
      <c r="C2528" t="s">
        <v>2179</v>
      </c>
    </row>
    <row r="2529" spans="1:3" x14ac:dyDescent="0.25">
      <c r="A2529" t="s">
        <v>10719</v>
      </c>
      <c r="B2529" t="s">
        <v>2186</v>
      </c>
      <c r="C2529" t="s">
        <v>2184</v>
      </c>
    </row>
    <row r="2530" spans="1:3" x14ac:dyDescent="0.25">
      <c r="A2530" t="s">
        <v>10719</v>
      </c>
      <c r="B2530" t="s">
        <v>2192</v>
      </c>
      <c r="C2530" t="s">
        <v>2190</v>
      </c>
    </row>
    <row r="2531" spans="1:3" x14ac:dyDescent="0.25">
      <c r="A2531" t="s">
        <v>10719</v>
      </c>
      <c r="B2531" t="s">
        <v>2198</v>
      </c>
      <c r="C2531" t="s">
        <v>2196</v>
      </c>
    </row>
    <row r="2532" spans="1:3" x14ac:dyDescent="0.25">
      <c r="A2532" t="s">
        <v>10279</v>
      </c>
      <c r="B2532">
        <v>151</v>
      </c>
      <c r="C2532" t="s">
        <v>271</v>
      </c>
    </row>
    <row r="2533" spans="1:3" x14ac:dyDescent="0.25">
      <c r="A2533" t="s">
        <v>10280</v>
      </c>
      <c r="B2533">
        <v>151</v>
      </c>
      <c r="C2533" t="s">
        <v>274</v>
      </c>
    </row>
    <row r="2534" spans="1:3" x14ac:dyDescent="0.25">
      <c r="A2534" t="s">
        <v>10280</v>
      </c>
      <c r="B2534" t="s">
        <v>2168</v>
      </c>
      <c r="C2534" t="s">
        <v>2173</v>
      </c>
    </row>
    <row r="2535" spans="1:3" x14ac:dyDescent="0.25">
      <c r="A2535" t="s">
        <v>10280</v>
      </c>
      <c r="B2535" t="s">
        <v>2180</v>
      </c>
      <c r="C2535" t="s">
        <v>2182</v>
      </c>
    </row>
    <row r="2536" spans="1:3" x14ac:dyDescent="0.25">
      <c r="A2536" t="s">
        <v>10280</v>
      </c>
      <c r="B2536" t="s">
        <v>2186</v>
      </c>
      <c r="C2536" t="s">
        <v>2188</v>
      </c>
    </row>
    <row r="2537" spans="1:3" x14ac:dyDescent="0.25">
      <c r="A2537" t="s">
        <v>10280</v>
      </c>
      <c r="B2537" t="s">
        <v>2192</v>
      </c>
      <c r="C2537" t="s">
        <v>2194</v>
      </c>
    </row>
    <row r="2538" spans="1:3" x14ac:dyDescent="0.25">
      <c r="A2538" t="s">
        <v>10720</v>
      </c>
      <c r="B2538" t="s">
        <v>2168</v>
      </c>
      <c r="C2538" t="s">
        <v>2176</v>
      </c>
    </row>
    <row r="2539" spans="1:3" x14ac:dyDescent="0.25">
      <c r="A2539" t="s">
        <v>10721</v>
      </c>
      <c r="B2539">
        <v>154</v>
      </c>
      <c r="C2539" t="s">
        <v>288</v>
      </c>
    </row>
    <row r="2540" spans="1:3" x14ac:dyDescent="0.25">
      <c r="A2540" t="s">
        <v>10286</v>
      </c>
      <c r="B2540" t="s">
        <v>1912</v>
      </c>
      <c r="C2540" t="s">
        <v>1910</v>
      </c>
    </row>
    <row r="2541" spans="1:3" x14ac:dyDescent="0.25">
      <c r="A2541" t="s">
        <v>10722</v>
      </c>
      <c r="B2541" t="s">
        <v>1912</v>
      </c>
      <c r="C2541" t="s">
        <v>1914</v>
      </c>
    </row>
    <row r="2542" spans="1:3" x14ac:dyDescent="0.25">
      <c r="A2542" t="s">
        <v>10723</v>
      </c>
      <c r="B2542" t="s">
        <v>1912</v>
      </c>
      <c r="C2542" t="s">
        <v>1917</v>
      </c>
    </row>
    <row r="2543" spans="1:3" x14ac:dyDescent="0.25">
      <c r="A2543" t="s">
        <v>10724</v>
      </c>
      <c r="B2543" t="s">
        <v>1912</v>
      </c>
      <c r="C2543" t="s">
        <v>1919</v>
      </c>
    </row>
    <row r="2544" spans="1:3" x14ac:dyDescent="0.25">
      <c r="A2544" t="s">
        <v>10725</v>
      </c>
      <c r="B2544" t="s">
        <v>1912</v>
      </c>
      <c r="C2544" t="s">
        <v>1922</v>
      </c>
    </row>
    <row r="2545" spans="1:3" x14ac:dyDescent="0.25">
      <c r="A2545" t="s">
        <v>10726</v>
      </c>
      <c r="B2545" t="s">
        <v>1912</v>
      </c>
      <c r="C2545" t="s">
        <v>1925</v>
      </c>
    </row>
    <row r="2546" spans="1:3" x14ac:dyDescent="0.25">
      <c r="A2546" t="s">
        <v>10727</v>
      </c>
      <c r="B2546" t="s">
        <v>1884</v>
      </c>
      <c r="C2546" t="s">
        <v>1904</v>
      </c>
    </row>
    <row r="2547" spans="1:3" x14ac:dyDescent="0.25">
      <c r="A2547" t="s">
        <v>10727</v>
      </c>
      <c r="B2547" t="s">
        <v>1912</v>
      </c>
      <c r="C2547" t="s">
        <v>1928</v>
      </c>
    </row>
    <row r="2548" spans="1:3" x14ac:dyDescent="0.25">
      <c r="A2548" t="s">
        <v>10728</v>
      </c>
      <c r="B2548" t="s">
        <v>1884</v>
      </c>
      <c r="C2548" t="s">
        <v>1907</v>
      </c>
    </row>
    <row r="2549" spans="1:3" x14ac:dyDescent="0.25">
      <c r="A2549" t="s">
        <v>10397</v>
      </c>
      <c r="B2549" t="s">
        <v>1912</v>
      </c>
      <c r="C2549" t="s">
        <v>1931</v>
      </c>
    </row>
    <row r="2550" spans="1:3" x14ac:dyDescent="0.25">
      <c r="A2550" t="s">
        <v>10729</v>
      </c>
      <c r="B2550" t="s">
        <v>1912</v>
      </c>
      <c r="C2550" t="s">
        <v>1934</v>
      </c>
    </row>
    <row r="2551" spans="1:3" x14ac:dyDescent="0.25">
      <c r="A2551" t="s">
        <v>10730</v>
      </c>
      <c r="B2551" t="s">
        <v>1912</v>
      </c>
      <c r="C2551" t="s">
        <v>1937</v>
      </c>
    </row>
    <row r="2552" spans="1:3" x14ac:dyDescent="0.25">
      <c r="A2552" t="s">
        <v>10731</v>
      </c>
      <c r="B2552" t="s">
        <v>1912</v>
      </c>
      <c r="C2552" t="s">
        <v>1940</v>
      </c>
    </row>
    <row r="2553" spans="1:3" x14ac:dyDescent="0.25">
      <c r="A2553" t="s">
        <v>10732</v>
      </c>
      <c r="B2553" t="s">
        <v>1912</v>
      </c>
      <c r="C2553" t="s">
        <v>1943</v>
      </c>
    </row>
    <row r="2554" spans="1:3" x14ac:dyDescent="0.25">
      <c r="A2554" t="s">
        <v>10733</v>
      </c>
      <c r="B2554" t="s">
        <v>1912</v>
      </c>
      <c r="C2554" t="s">
        <v>1946</v>
      </c>
    </row>
    <row r="2555" spans="1:3" x14ac:dyDescent="0.25">
      <c r="A2555" t="s">
        <v>10398</v>
      </c>
      <c r="B2555" t="s">
        <v>1912</v>
      </c>
      <c r="C2555" t="s">
        <v>1949</v>
      </c>
    </row>
    <row r="2556" spans="1:3" x14ac:dyDescent="0.25">
      <c r="A2556" t="s">
        <v>10734</v>
      </c>
      <c r="B2556" t="s">
        <v>1912</v>
      </c>
      <c r="C2556" t="s">
        <v>1952</v>
      </c>
    </row>
    <row r="2557" spans="1:3" x14ac:dyDescent="0.25">
      <c r="A2557" t="s">
        <v>10735</v>
      </c>
      <c r="B2557" t="s">
        <v>1912</v>
      </c>
      <c r="C2557" t="s">
        <v>1955</v>
      </c>
    </row>
    <row r="2558" spans="1:3" x14ac:dyDescent="0.25">
      <c r="A2558" t="s">
        <v>10399</v>
      </c>
      <c r="B2558" t="s">
        <v>1912</v>
      </c>
      <c r="C2558" t="s">
        <v>1958</v>
      </c>
    </row>
    <row r="2559" spans="1:3" x14ac:dyDescent="0.25">
      <c r="A2559" t="s">
        <v>10736</v>
      </c>
      <c r="B2559" t="s">
        <v>1912</v>
      </c>
      <c r="C2559" t="s">
        <v>1961</v>
      </c>
    </row>
    <row r="2560" spans="1:3" x14ac:dyDescent="0.25">
      <c r="A2560" t="s">
        <v>10737</v>
      </c>
      <c r="B2560" t="s">
        <v>1912</v>
      </c>
      <c r="C2560" t="s">
        <v>1964</v>
      </c>
    </row>
    <row r="2561" spans="1:3" x14ac:dyDescent="0.25">
      <c r="A2561" t="s">
        <v>10738</v>
      </c>
      <c r="B2561" t="s">
        <v>1912</v>
      </c>
      <c r="C2561" t="s">
        <v>1967</v>
      </c>
    </row>
    <row r="2562" spans="1:3" x14ac:dyDescent="0.25">
      <c r="A2562" t="s">
        <v>10739</v>
      </c>
      <c r="B2562" t="s">
        <v>1912</v>
      </c>
      <c r="C2562" t="s">
        <v>1970</v>
      </c>
    </row>
    <row r="2563" spans="1:3" x14ac:dyDescent="0.25">
      <c r="A2563" t="s">
        <v>10400</v>
      </c>
      <c r="B2563" t="s">
        <v>1912</v>
      </c>
      <c r="C2563" t="s">
        <v>1973</v>
      </c>
    </row>
    <row r="2564" spans="1:3" x14ac:dyDescent="0.25">
      <c r="A2564" t="s">
        <v>10740</v>
      </c>
      <c r="B2564" t="s">
        <v>1912</v>
      </c>
      <c r="C2564" t="s">
        <v>1976</v>
      </c>
    </row>
    <row r="2565" spans="1:3" x14ac:dyDescent="0.25">
      <c r="A2565" t="s">
        <v>10741</v>
      </c>
      <c r="B2565" t="s">
        <v>1912</v>
      </c>
      <c r="C2565" t="s">
        <v>1979</v>
      </c>
    </row>
    <row r="2566" spans="1:3" x14ac:dyDescent="0.25">
      <c r="A2566" t="s">
        <v>10742</v>
      </c>
      <c r="B2566" t="s">
        <v>1912</v>
      </c>
      <c r="C2566" t="s">
        <v>1982</v>
      </c>
    </row>
    <row r="2567" spans="1:3" x14ac:dyDescent="0.25">
      <c r="A2567" t="s">
        <v>10743</v>
      </c>
      <c r="B2567" t="s">
        <v>1912</v>
      </c>
      <c r="C2567" t="s">
        <v>1985</v>
      </c>
    </row>
    <row r="2568" spans="1:3" x14ac:dyDescent="0.25">
      <c r="A2568" t="s">
        <v>10744</v>
      </c>
      <c r="B2568" t="s">
        <v>1912</v>
      </c>
      <c r="C2568" t="s">
        <v>1988</v>
      </c>
    </row>
    <row r="2569" spans="1:3" x14ac:dyDescent="0.25">
      <c r="A2569" t="s">
        <v>10745</v>
      </c>
      <c r="B2569" t="s">
        <v>1912</v>
      </c>
      <c r="C2569" t="s">
        <v>1991</v>
      </c>
    </row>
    <row r="2570" spans="1:3" x14ac:dyDescent="0.25">
      <c r="A2570" t="s">
        <v>10401</v>
      </c>
      <c r="B2570" t="s">
        <v>1912</v>
      </c>
      <c r="C2570" t="s">
        <v>1994</v>
      </c>
    </row>
    <row r="2571" spans="1:3" x14ac:dyDescent="0.25">
      <c r="A2571" t="s">
        <v>10402</v>
      </c>
      <c r="B2571" t="s">
        <v>1912</v>
      </c>
      <c r="C2571" t="s">
        <v>1997</v>
      </c>
    </row>
    <row r="2572" spans="1:3" x14ac:dyDescent="0.25">
      <c r="A2572" t="s">
        <v>10746</v>
      </c>
      <c r="B2572" t="s">
        <v>1912</v>
      </c>
      <c r="C2572" t="s">
        <v>2000</v>
      </c>
    </row>
    <row r="2573" spans="1:3" x14ac:dyDescent="0.25">
      <c r="A2573" t="s">
        <v>10747</v>
      </c>
      <c r="B2573" t="s">
        <v>1912</v>
      </c>
      <c r="C2573" t="s">
        <v>2003</v>
      </c>
    </row>
    <row r="2574" spans="1:3" x14ac:dyDescent="0.25">
      <c r="A2574" t="s">
        <v>10748</v>
      </c>
      <c r="B2574" t="s">
        <v>1912</v>
      </c>
      <c r="C2574" t="s">
        <v>2006</v>
      </c>
    </row>
    <row r="2575" spans="1:3" x14ac:dyDescent="0.25">
      <c r="A2575" t="s">
        <v>10749</v>
      </c>
      <c r="B2575" t="s">
        <v>1912</v>
      </c>
      <c r="C2575" t="s">
        <v>2009</v>
      </c>
    </row>
    <row r="2576" spans="1:3" x14ac:dyDescent="0.25">
      <c r="A2576" t="s">
        <v>10750</v>
      </c>
      <c r="B2576" t="s">
        <v>1912</v>
      </c>
      <c r="C2576" t="s">
        <v>2012</v>
      </c>
    </row>
    <row r="2577" spans="1:3" x14ac:dyDescent="0.25">
      <c r="A2577" t="s">
        <v>10751</v>
      </c>
      <c r="B2577" t="s">
        <v>1912</v>
      </c>
      <c r="C2577" t="s">
        <v>2015</v>
      </c>
    </row>
    <row r="2578" spans="1:3" x14ac:dyDescent="0.25">
      <c r="A2578" t="s">
        <v>10403</v>
      </c>
      <c r="B2578" t="s">
        <v>1912</v>
      </c>
      <c r="C2578" t="s">
        <v>2018</v>
      </c>
    </row>
    <row r="2579" spans="1:3" x14ac:dyDescent="0.25">
      <c r="A2579" t="s">
        <v>10752</v>
      </c>
      <c r="B2579" t="s">
        <v>1912</v>
      </c>
      <c r="C2579" t="s">
        <v>2021</v>
      </c>
    </row>
    <row r="2580" spans="1:3" x14ac:dyDescent="0.25">
      <c r="A2580" t="s">
        <v>10753</v>
      </c>
      <c r="B2580" t="s">
        <v>1912</v>
      </c>
      <c r="C2580" t="s">
        <v>2024</v>
      </c>
    </row>
    <row r="2581" spans="1:3" x14ac:dyDescent="0.25">
      <c r="A2581" t="s">
        <v>10754</v>
      </c>
      <c r="B2581" t="s">
        <v>1912</v>
      </c>
      <c r="C2581" t="s">
        <v>2027</v>
      </c>
    </row>
    <row r="2582" spans="1:3" x14ac:dyDescent="0.25">
      <c r="A2582" t="s">
        <v>10755</v>
      </c>
      <c r="B2582" t="s">
        <v>1912</v>
      </c>
      <c r="C2582" t="s">
        <v>2030</v>
      </c>
    </row>
    <row r="2583" spans="1:3" x14ac:dyDescent="0.25">
      <c r="A2583" t="s">
        <v>10756</v>
      </c>
      <c r="B2583" t="s">
        <v>1912</v>
      </c>
      <c r="C2583" t="s">
        <v>2033</v>
      </c>
    </row>
    <row r="2584" spans="1:3" x14ac:dyDescent="0.25">
      <c r="A2584" t="s">
        <v>10757</v>
      </c>
      <c r="B2584" t="s">
        <v>1912</v>
      </c>
      <c r="C2584" t="s">
        <v>2036</v>
      </c>
    </row>
    <row r="2585" spans="1:3" x14ac:dyDescent="0.25">
      <c r="A2585" t="s">
        <v>10758</v>
      </c>
      <c r="B2585" t="s">
        <v>1912</v>
      </c>
      <c r="C2585" t="s">
        <v>2039</v>
      </c>
    </row>
    <row r="2586" spans="1:3" x14ac:dyDescent="0.25">
      <c r="A2586" t="s">
        <v>10759</v>
      </c>
      <c r="B2586" t="s">
        <v>1912</v>
      </c>
      <c r="C2586" t="s">
        <v>2042</v>
      </c>
    </row>
    <row r="2587" spans="1:3" x14ac:dyDescent="0.25">
      <c r="A2587" t="s">
        <v>10287</v>
      </c>
      <c r="B2587" t="s">
        <v>1912</v>
      </c>
      <c r="C2587" t="s">
        <v>2045</v>
      </c>
    </row>
    <row r="2588" spans="1:3" x14ac:dyDescent="0.25">
      <c r="A2588" t="s">
        <v>10760</v>
      </c>
      <c r="B2588" t="s">
        <v>1912</v>
      </c>
      <c r="C2588" t="s">
        <v>2048</v>
      </c>
    </row>
    <row r="2589" spans="1:3" x14ac:dyDescent="0.25">
      <c r="A2589" t="s">
        <v>10761</v>
      </c>
      <c r="B2589" t="s">
        <v>1912</v>
      </c>
      <c r="C2589" t="s">
        <v>2051</v>
      </c>
    </row>
    <row r="2590" spans="1:3" x14ac:dyDescent="0.25">
      <c r="A2590" t="s">
        <v>10762</v>
      </c>
      <c r="B2590" t="s">
        <v>1912</v>
      </c>
      <c r="C2590" t="s">
        <v>2054</v>
      </c>
    </row>
    <row r="2591" spans="1:3" x14ac:dyDescent="0.25">
      <c r="A2591" t="s">
        <v>10296</v>
      </c>
      <c r="B2591" t="s">
        <v>2058</v>
      </c>
      <c r="C2591" t="s">
        <v>2060</v>
      </c>
    </row>
    <row r="2592" spans="1:3" x14ac:dyDescent="0.25">
      <c r="A2592" t="s">
        <v>10298</v>
      </c>
      <c r="B2592" t="s">
        <v>2058</v>
      </c>
      <c r="C2592" t="s">
        <v>2063</v>
      </c>
    </row>
    <row r="2593" spans="1:3" x14ac:dyDescent="0.25">
      <c r="A2593" t="s">
        <v>10763</v>
      </c>
      <c r="B2593" t="s">
        <v>2058</v>
      </c>
      <c r="C2593" t="s">
        <v>2066</v>
      </c>
    </row>
    <row r="2594" spans="1:3" x14ac:dyDescent="0.25">
      <c r="A2594" t="s">
        <v>10299</v>
      </c>
      <c r="B2594" t="s">
        <v>2058</v>
      </c>
      <c r="C2594" t="s">
        <v>2069</v>
      </c>
    </row>
    <row r="2595" spans="1:3" x14ac:dyDescent="0.25">
      <c r="A2595" t="s">
        <v>10299</v>
      </c>
      <c r="B2595" t="s">
        <v>2148</v>
      </c>
      <c r="C2595" t="s">
        <v>2147</v>
      </c>
    </row>
    <row r="2596" spans="1:3" x14ac:dyDescent="0.25">
      <c r="A2596" t="s">
        <v>10300</v>
      </c>
      <c r="B2596" t="s">
        <v>2058</v>
      </c>
      <c r="C2596" t="s">
        <v>2072</v>
      </c>
    </row>
    <row r="2597" spans="1:3" x14ac:dyDescent="0.25">
      <c r="A2597" t="s">
        <v>10302</v>
      </c>
      <c r="B2597" t="s">
        <v>2058</v>
      </c>
      <c r="C2597" t="s">
        <v>2074</v>
      </c>
    </row>
    <row r="2598" spans="1:3" x14ac:dyDescent="0.25">
      <c r="A2598" t="s">
        <v>10302</v>
      </c>
      <c r="B2598" t="s">
        <v>2135</v>
      </c>
      <c r="C2598" t="s">
        <v>2133</v>
      </c>
    </row>
    <row r="2599" spans="1:3" x14ac:dyDescent="0.25">
      <c r="A2599" t="s">
        <v>10302</v>
      </c>
      <c r="B2599" t="s">
        <v>2148</v>
      </c>
      <c r="C2599" t="s">
        <v>2150</v>
      </c>
    </row>
    <row r="2600" spans="1:3" x14ac:dyDescent="0.25">
      <c r="A2600" t="s">
        <v>10303</v>
      </c>
      <c r="B2600" t="s">
        <v>2058</v>
      </c>
      <c r="C2600" t="s">
        <v>2076</v>
      </c>
    </row>
    <row r="2601" spans="1:3" x14ac:dyDescent="0.25">
      <c r="A2601" t="s">
        <v>10303</v>
      </c>
      <c r="B2601" t="s">
        <v>2135</v>
      </c>
      <c r="C2601" t="s">
        <v>2137</v>
      </c>
    </row>
    <row r="2602" spans="1:3" x14ac:dyDescent="0.25">
      <c r="A2602" t="s">
        <v>10303</v>
      </c>
      <c r="B2602" t="s">
        <v>2148</v>
      </c>
      <c r="C2602" t="s">
        <v>2153</v>
      </c>
    </row>
    <row r="2603" spans="1:3" x14ac:dyDescent="0.25">
      <c r="A2603" t="s">
        <v>10304</v>
      </c>
      <c r="B2603" t="s">
        <v>2058</v>
      </c>
      <c r="C2603" t="s">
        <v>2079</v>
      </c>
    </row>
    <row r="2604" spans="1:3" x14ac:dyDescent="0.25">
      <c r="A2604" t="s">
        <v>10764</v>
      </c>
      <c r="B2604" t="s">
        <v>2058</v>
      </c>
      <c r="C2604" t="s">
        <v>2082</v>
      </c>
    </row>
    <row r="2605" spans="1:3" x14ac:dyDescent="0.25">
      <c r="A2605" t="s">
        <v>10765</v>
      </c>
      <c r="B2605" t="s">
        <v>2058</v>
      </c>
      <c r="C2605" t="s">
        <v>2084</v>
      </c>
    </row>
    <row r="2606" spans="1:3" x14ac:dyDescent="0.25">
      <c r="A2606" t="s">
        <v>10766</v>
      </c>
      <c r="B2606" t="s">
        <v>2148</v>
      </c>
      <c r="C2606" t="s">
        <v>2153</v>
      </c>
    </row>
    <row r="2607" spans="1:3" x14ac:dyDescent="0.25">
      <c r="A2607" t="s">
        <v>10767</v>
      </c>
      <c r="B2607" t="s">
        <v>2058</v>
      </c>
      <c r="C2607" t="s">
        <v>2087</v>
      </c>
    </row>
    <row r="2608" spans="1:3" x14ac:dyDescent="0.25">
      <c r="A2608" t="s">
        <v>10768</v>
      </c>
      <c r="B2608" t="s">
        <v>2058</v>
      </c>
      <c r="C2608" t="s">
        <v>2090</v>
      </c>
    </row>
    <row r="2609" spans="1:3" x14ac:dyDescent="0.25">
      <c r="A2609" t="s">
        <v>10407</v>
      </c>
      <c r="B2609" t="s">
        <v>2148</v>
      </c>
      <c r="C2609" t="s">
        <v>2156</v>
      </c>
    </row>
    <row r="2610" spans="1:3" x14ac:dyDescent="0.25">
      <c r="A2610" t="s">
        <v>10309</v>
      </c>
      <c r="B2610" t="s">
        <v>2058</v>
      </c>
      <c r="C2610" t="s">
        <v>2092</v>
      </c>
    </row>
    <row r="2611" spans="1:3" x14ac:dyDescent="0.25">
      <c r="A2611" t="s">
        <v>10769</v>
      </c>
      <c r="B2611" t="s">
        <v>2058</v>
      </c>
      <c r="C2611" t="s">
        <v>2094</v>
      </c>
    </row>
    <row r="2612" spans="1:3" x14ac:dyDescent="0.25">
      <c r="A2612" t="s">
        <v>10770</v>
      </c>
      <c r="B2612" t="s">
        <v>2058</v>
      </c>
      <c r="C2612" t="s">
        <v>2097</v>
      </c>
    </row>
    <row r="2613" spans="1:3" x14ac:dyDescent="0.25">
      <c r="A2613" t="s">
        <v>10770</v>
      </c>
      <c r="B2613" t="s">
        <v>2135</v>
      </c>
      <c r="C2613" t="s">
        <v>2139</v>
      </c>
    </row>
    <row r="2614" spans="1:3" x14ac:dyDescent="0.25">
      <c r="A2614" t="s">
        <v>10770</v>
      </c>
      <c r="B2614" t="s">
        <v>2148</v>
      </c>
      <c r="C2614" t="s">
        <v>2158</v>
      </c>
    </row>
    <row r="2615" spans="1:3" x14ac:dyDescent="0.25">
      <c r="A2615" t="s">
        <v>10771</v>
      </c>
      <c r="B2615" t="s">
        <v>2058</v>
      </c>
      <c r="C2615" t="s">
        <v>2100</v>
      </c>
    </row>
    <row r="2616" spans="1:3" x14ac:dyDescent="0.25">
      <c r="A2616" t="s">
        <v>10771</v>
      </c>
      <c r="B2616" t="s">
        <v>2135</v>
      </c>
      <c r="C2616" t="s">
        <v>2142</v>
      </c>
    </row>
    <row r="2617" spans="1:3" x14ac:dyDescent="0.25">
      <c r="A2617" t="s">
        <v>10771</v>
      </c>
      <c r="B2617" t="s">
        <v>2148</v>
      </c>
      <c r="C2617" t="s">
        <v>2161</v>
      </c>
    </row>
    <row r="2618" spans="1:3" x14ac:dyDescent="0.25">
      <c r="A2618" t="s">
        <v>10772</v>
      </c>
      <c r="B2618" t="s">
        <v>2058</v>
      </c>
      <c r="C2618" t="s">
        <v>2103</v>
      </c>
    </row>
    <row r="2619" spans="1:3" x14ac:dyDescent="0.25">
      <c r="A2619" t="s">
        <v>10310</v>
      </c>
      <c r="B2619" t="s">
        <v>2058</v>
      </c>
      <c r="C2619" t="s">
        <v>2106</v>
      </c>
    </row>
    <row r="2620" spans="1:3" x14ac:dyDescent="0.25">
      <c r="A2620" t="s">
        <v>10310</v>
      </c>
      <c r="B2620" t="s">
        <v>2128</v>
      </c>
      <c r="C2620" t="s">
        <v>2130</v>
      </c>
    </row>
    <row r="2621" spans="1:3" x14ac:dyDescent="0.25">
      <c r="A2621" t="s">
        <v>10311</v>
      </c>
      <c r="B2621" t="s">
        <v>2058</v>
      </c>
      <c r="C2621" t="s">
        <v>2108</v>
      </c>
    </row>
    <row r="2622" spans="1:3" x14ac:dyDescent="0.25">
      <c r="A2622" t="s">
        <v>10773</v>
      </c>
      <c r="B2622" t="s">
        <v>2058</v>
      </c>
      <c r="C2622" t="s">
        <v>2111</v>
      </c>
    </row>
    <row r="2623" spans="1:3" x14ac:dyDescent="0.25">
      <c r="A2623" t="s">
        <v>10773</v>
      </c>
      <c r="B2623" t="s">
        <v>2135</v>
      </c>
      <c r="C2623" t="s">
        <v>2144</v>
      </c>
    </row>
    <row r="2624" spans="1:3" x14ac:dyDescent="0.25">
      <c r="A2624" t="s">
        <v>10773</v>
      </c>
      <c r="B2624" t="s">
        <v>2148</v>
      </c>
      <c r="C2624" t="s">
        <v>2163</v>
      </c>
    </row>
    <row r="2625" spans="1:3" x14ac:dyDescent="0.25">
      <c r="A2625" t="s">
        <v>10774</v>
      </c>
      <c r="B2625" t="s">
        <v>2058</v>
      </c>
      <c r="C2625" t="s">
        <v>2114</v>
      </c>
    </row>
    <row r="2626" spans="1:3" x14ac:dyDescent="0.25">
      <c r="A2626" t="s">
        <v>10775</v>
      </c>
      <c r="B2626" t="s">
        <v>2058</v>
      </c>
      <c r="C2626" t="s">
        <v>2117</v>
      </c>
    </row>
    <row r="2627" spans="1:3" x14ac:dyDescent="0.25">
      <c r="A2627" t="s">
        <v>10312</v>
      </c>
      <c r="B2627" t="s">
        <v>1561</v>
      </c>
      <c r="C2627" t="s">
        <v>1559</v>
      </c>
    </row>
    <row r="2628" spans="1:3" x14ac:dyDescent="0.25">
      <c r="A2628" t="s">
        <v>10312</v>
      </c>
      <c r="B2628" t="s">
        <v>2058</v>
      </c>
      <c r="C2628" t="s">
        <v>2120</v>
      </c>
    </row>
    <row r="2629" spans="1:3" x14ac:dyDescent="0.25">
      <c r="A2629" t="s">
        <v>10313</v>
      </c>
      <c r="B2629" t="s">
        <v>2058</v>
      </c>
      <c r="C2629" t="s">
        <v>2123</v>
      </c>
    </row>
    <row r="2630" spans="1:3" x14ac:dyDescent="0.25">
      <c r="A2630" t="s">
        <v>10314</v>
      </c>
      <c r="B2630" t="s">
        <v>1561</v>
      </c>
      <c r="C2630" t="s">
        <v>1563</v>
      </c>
    </row>
    <row r="2631" spans="1:3" x14ac:dyDescent="0.25">
      <c r="A2631" t="s">
        <v>10315</v>
      </c>
      <c r="B2631" t="s">
        <v>1561</v>
      </c>
      <c r="C2631" t="s">
        <v>1566</v>
      </c>
    </row>
    <row r="2632" spans="1:3" x14ac:dyDescent="0.25">
      <c r="A2632" t="s">
        <v>10776</v>
      </c>
      <c r="B2632" t="s">
        <v>1561</v>
      </c>
      <c r="C2632" t="s">
        <v>1569</v>
      </c>
    </row>
    <row r="2633" spans="1:3" x14ac:dyDescent="0.25">
      <c r="A2633" t="s">
        <v>10317</v>
      </c>
      <c r="B2633" t="s">
        <v>1561</v>
      </c>
      <c r="C2633" t="s">
        <v>1572</v>
      </c>
    </row>
    <row r="2634" spans="1:3" x14ac:dyDescent="0.25">
      <c r="A2634" t="s">
        <v>10318</v>
      </c>
      <c r="B2634" t="s">
        <v>1561</v>
      </c>
      <c r="C2634" t="s">
        <v>1575</v>
      </c>
    </row>
    <row r="2635" spans="1:3" x14ac:dyDescent="0.25">
      <c r="A2635" t="s">
        <v>10319</v>
      </c>
      <c r="B2635" t="s">
        <v>1561</v>
      </c>
      <c r="C2635" t="s">
        <v>1578</v>
      </c>
    </row>
    <row r="2636" spans="1:3" x14ac:dyDescent="0.25">
      <c r="A2636" t="s">
        <v>10320</v>
      </c>
      <c r="B2636" t="s">
        <v>1561</v>
      </c>
      <c r="C2636" t="s">
        <v>1581</v>
      </c>
    </row>
    <row r="2637" spans="1:3" x14ac:dyDescent="0.25">
      <c r="A2637" t="s">
        <v>10321</v>
      </c>
      <c r="B2637" t="s">
        <v>1561</v>
      </c>
      <c r="C2637" t="s">
        <v>1584</v>
      </c>
    </row>
    <row r="2638" spans="1:3" x14ac:dyDescent="0.25">
      <c r="A2638" t="s">
        <v>10777</v>
      </c>
      <c r="B2638" t="s">
        <v>1561</v>
      </c>
      <c r="C2638" t="s">
        <v>1587</v>
      </c>
    </row>
    <row r="2639" spans="1:3" x14ac:dyDescent="0.25">
      <c r="A2639" t="s">
        <v>10322</v>
      </c>
      <c r="B2639" t="s">
        <v>1561</v>
      </c>
      <c r="C2639" t="s">
        <v>1590</v>
      </c>
    </row>
    <row r="2640" spans="1:3" x14ac:dyDescent="0.25">
      <c r="A2640" t="s">
        <v>10778</v>
      </c>
      <c r="B2640" t="s">
        <v>1561</v>
      </c>
      <c r="C2640" t="s">
        <v>1593</v>
      </c>
    </row>
    <row r="2641" spans="1:3" x14ac:dyDescent="0.25">
      <c r="A2641" t="s">
        <v>10323</v>
      </c>
      <c r="B2641" t="s">
        <v>1561</v>
      </c>
      <c r="C2641" t="s">
        <v>1596</v>
      </c>
    </row>
    <row r="2642" spans="1:3" x14ac:dyDescent="0.25">
      <c r="A2642" t="s">
        <v>10324</v>
      </c>
      <c r="B2642" t="s">
        <v>1561</v>
      </c>
      <c r="C2642" t="s">
        <v>1599</v>
      </c>
    </row>
    <row r="2643" spans="1:3" x14ac:dyDescent="0.25">
      <c r="A2643" t="s">
        <v>10779</v>
      </c>
      <c r="B2643" t="s">
        <v>1561</v>
      </c>
      <c r="C2643" t="s">
        <v>1602</v>
      </c>
    </row>
    <row r="2644" spans="1:3" x14ac:dyDescent="0.25">
      <c r="A2644" t="s">
        <v>10780</v>
      </c>
      <c r="B2644" t="s">
        <v>1561</v>
      </c>
      <c r="C2644" t="s">
        <v>1605</v>
      </c>
    </row>
    <row r="2645" spans="1:3" x14ac:dyDescent="0.25">
      <c r="A2645" t="s">
        <v>10325</v>
      </c>
      <c r="B2645" t="s">
        <v>1561</v>
      </c>
      <c r="C2645" t="s">
        <v>1608</v>
      </c>
    </row>
    <row r="2646" spans="1:3" x14ac:dyDescent="0.25">
      <c r="A2646" t="s">
        <v>10326</v>
      </c>
      <c r="B2646" t="s">
        <v>1561</v>
      </c>
      <c r="C2646" t="s">
        <v>1611</v>
      </c>
    </row>
    <row r="2647" spans="1:3" x14ac:dyDescent="0.25">
      <c r="A2647" t="s">
        <v>10327</v>
      </c>
      <c r="B2647" t="s">
        <v>1561</v>
      </c>
      <c r="C2647" t="s">
        <v>1614</v>
      </c>
    </row>
    <row r="2648" spans="1:3" x14ac:dyDescent="0.25">
      <c r="A2648" t="s">
        <v>10328</v>
      </c>
      <c r="B2648" t="s">
        <v>1561</v>
      </c>
      <c r="C2648" t="s">
        <v>1617</v>
      </c>
    </row>
    <row r="2649" spans="1:3" x14ac:dyDescent="0.25">
      <c r="A2649" t="s">
        <v>10781</v>
      </c>
      <c r="B2649" t="s">
        <v>1561</v>
      </c>
      <c r="C2649" t="s">
        <v>1620</v>
      </c>
    </row>
    <row r="2650" spans="1:3" x14ac:dyDescent="0.25">
      <c r="A2650" t="s">
        <v>10782</v>
      </c>
      <c r="B2650" t="s">
        <v>1561</v>
      </c>
      <c r="C2650" t="s">
        <v>1623</v>
      </c>
    </row>
    <row r="2651" spans="1:3" x14ac:dyDescent="0.25">
      <c r="A2651" t="s">
        <v>10783</v>
      </c>
      <c r="B2651" t="s">
        <v>1561</v>
      </c>
      <c r="C2651" t="s">
        <v>1626</v>
      </c>
    </row>
    <row r="2652" spans="1:3" x14ac:dyDescent="0.25">
      <c r="A2652" t="s">
        <v>10784</v>
      </c>
      <c r="B2652" t="s">
        <v>1561</v>
      </c>
      <c r="C2652" t="s">
        <v>1629</v>
      </c>
    </row>
    <row r="2653" spans="1:3" x14ac:dyDescent="0.25">
      <c r="A2653" t="s">
        <v>10785</v>
      </c>
      <c r="B2653" t="s">
        <v>1561</v>
      </c>
      <c r="C2653" t="s">
        <v>1632</v>
      </c>
    </row>
    <row r="2654" spans="1:3" x14ac:dyDescent="0.25">
      <c r="A2654" t="s">
        <v>10786</v>
      </c>
      <c r="B2654" t="s">
        <v>1561</v>
      </c>
      <c r="C2654" t="s">
        <v>1635</v>
      </c>
    </row>
    <row r="2655" spans="1:3" x14ac:dyDescent="0.25">
      <c r="A2655" t="s">
        <v>10787</v>
      </c>
      <c r="B2655" t="s">
        <v>1561</v>
      </c>
      <c r="C2655" t="s">
        <v>1638</v>
      </c>
    </row>
    <row r="2656" spans="1:3" x14ac:dyDescent="0.25">
      <c r="A2656" t="s">
        <v>10788</v>
      </c>
      <c r="B2656" t="s">
        <v>1561</v>
      </c>
      <c r="C2656" t="s">
        <v>1641</v>
      </c>
    </row>
    <row r="2657" spans="1:3" x14ac:dyDescent="0.25">
      <c r="A2657" t="s">
        <v>10789</v>
      </c>
      <c r="B2657" t="s">
        <v>1561</v>
      </c>
      <c r="C2657" t="s">
        <v>1643</v>
      </c>
    </row>
    <row r="2658" spans="1:3" x14ac:dyDescent="0.25">
      <c r="A2658" t="s">
        <v>10790</v>
      </c>
      <c r="B2658" t="s">
        <v>1561</v>
      </c>
      <c r="C2658" t="s">
        <v>1646</v>
      </c>
    </row>
    <row r="2659" spans="1:3" x14ac:dyDescent="0.25">
      <c r="A2659" t="s">
        <v>10791</v>
      </c>
      <c r="B2659" t="s">
        <v>1561</v>
      </c>
      <c r="C2659" t="s">
        <v>1649</v>
      </c>
    </row>
    <row r="2660" spans="1:3" x14ac:dyDescent="0.25">
      <c r="A2660" t="s">
        <v>10792</v>
      </c>
      <c r="B2660" t="s">
        <v>1561</v>
      </c>
      <c r="C2660" t="s">
        <v>1652</v>
      </c>
    </row>
    <row r="2661" spans="1:3" x14ac:dyDescent="0.25">
      <c r="A2661" t="s">
        <v>10329</v>
      </c>
      <c r="B2661" t="s">
        <v>1561</v>
      </c>
      <c r="C2661" t="s">
        <v>1655</v>
      </c>
    </row>
    <row r="2662" spans="1:3" x14ac:dyDescent="0.25">
      <c r="A2662" t="s">
        <v>10793</v>
      </c>
      <c r="B2662" t="s">
        <v>1561</v>
      </c>
      <c r="C2662" t="s">
        <v>1658</v>
      </c>
    </row>
    <row r="2663" spans="1:3" x14ac:dyDescent="0.25">
      <c r="A2663" t="s">
        <v>10794</v>
      </c>
      <c r="B2663" t="s">
        <v>1561</v>
      </c>
      <c r="C2663" t="s">
        <v>1661</v>
      </c>
    </row>
    <row r="2664" spans="1:3" x14ac:dyDescent="0.25">
      <c r="A2664" t="s">
        <v>10795</v>
      </c>
      <c r="B2664" t="s">
        <v>1561</v>
      </c>
      <c r="C2664" t="s">
        <v>1664</v>
      </c>
    </row>
    <row r="2665" spans="1:3" x14ac:dyDescent="0.25">
      <c r="A2665" t="s">
        <v>10796</v>
      </c>
      <c r="B2665" t="s">
        <v>1561</v>
      </c>
      <c r="C2665" t="s">
        <v>1667</v>
      </c>
    </row>
    <row r="2666" spans="1:3" x14ac:dyDescent="0.25">
      <c r="A2666" t="s">
        <v>10797</v>
      </c>
      <c r="B2666" t="s">
        <v>1561</v>
      </c>
      <c r="C2666" t="s">
        <v>1670</v>
      </c>
    </row>
    <row r="2667" spans="1:3" x14ac:dyDescent="0.25">
      <c r="A2667" t="s">
        <v>10798</v>
      </c>
      <c r="B2667" t="s">
        <v>1561</v>
      </c>
      <c r="C2667" t="s">
        <v>1673</v>
      </c>
    </row>
    <row r="2668" spans="1:3" x14ac:dyDescent="0.25">
      <c r="A2668" t="s">
        <v>10798</v>
      </c>
      <c r="B2668" t="s">
        <v>2258</v>
      </c>
      <c r="C2668" t="s">
        <v>2885</v>
      </c>
    </row>
    <row r="2669" spans="1:3" x14ac:dyDescent="0.25">
      <c r="A2669" t="s">
        <v>10799</v>
      </c>
      <c r="B2669" t="s">
        <v>1561</v>
      </c>
      <c r="C2669" t="s">
        <v>1676</v>
      </c>
    </row>
    <row r="2670" spans="1:3" x14ac:dyDescent="0.25">
      <c r="A2670" t="s">
        <v>10799</v>
      </c>
      <c r="B2670" t="s">
        <v>2258</v>
      </c>
      <c r="C2670" t="s">
        <v>2888</v>
      </c>
    </row>
    <row r="2671" spans="1:3" x14ac:dyDescent="0.25">
      <c r="A2671" t="s">
        <v>10800</v>
      </c>
      <c r="B2671" t="s">
        <v>1561</v>
      </c>
      <c r="C2671" t="s">
        <v>1679</v>
      </c>
    </row>
    <row r="2672" spans="1:3" x14ac:dyDescent="0.25">
      <c r="A2672" t="s">
        <v>10801</v>
      </c>
      <c r="B2672" t="s">
        <v>1561</v>
      </c>
      <c r="C2672" t="s">
        <v>1673</v>
      </c>
    </row>
    <row r="2673" spans="1:3" x14ac:dyDescent="0.25">
      <c r="A2673" t="s">
        <v>10802</v>
      </c>
      <c r="B2673" t="s">
        <v>1561</v>
      </c>
      <c r="C2673" t="s">
        <v>1683</v>
      </c>
    </row>
    <row r="2674" spans="1:3" x14ac:dyDescent="0.25">
      <c r="A2674" t="s">
        <v>10803</v>
      </c>
      <c r="B2674" t="s">
        <v>1561</v>
      </c>
      <c r="C2674" t="s">
        <v>1686</v>
      </c>
    </row>
    <row r="2675" spans="1:3" x14ac:dyDescent="0.25">
      <c r="A2675" t="s">
        <v>10804</v>
      </c>
      <c r="B2675" t="s">
        <v>1561</v>
      </c>
      <c r="C2675" t="s">
        <v>1689</v>
      </c>
    </row>
    <row r="2676" spans="1:3" x14ac:dyDescent="0.25">
      <c r="A2676" t="s">
        <v>10805</v>
      </c>
      <c r="B2676" t="s">
        <v>1561</v>
      </c>
      <c r="C2676" t="s">
        <v>1692</v>
      </c>
    </row>
    <row r="2677" spans="1:3" x14ac:dyDescent="0.25">
      <c r="A2677" t="s">
        <v>10806</v>
      </c>
      <c r="B2677" t="s">
        <v>1561</v>
      </c>
      <c r="C2677" t="s">
        <v>1695</v>
      </c>
    </row>
    <row r="2678" spans="1:3" x14ac:dyDescent="0.25">
      <c r="A2678" t="s">
        <v>10807</v>
      </c>
      <c r="B2678" t="s">
        <v>1561</v>
      </c>
      <c r="C2678" t="s">
        <v>1698</v>
      </c>
    </row>
    <row r="2679" spans="1:3" x14ac:dyDescent="0.25">
      <c r="A2679" t="s">
        <v>10807</v>
      </c>
      <c r="B2679" t="s">
        <v>2258</v>
      </c>
      <c r="C2679" t="s">
        <v>2891</v>
      </c>
    </row>
    <row r="2680" spans="1:3" x14ac:dyDescent="0.25">
      <c r="A2680" t="s">
        <v>10808</v>
      </c>
      <c r="B2680" t="s">
        <v>1561</v>
      </c>
      <c r="C2680" t="s">
        <v>1701</v>
      </c>
    </row>
    <row r="2681" spans="1:3" x14ac:dyDescent="0.25">
      <c r="A2681" t="s">
        <v>10809</v>
      </c>
      <c r="B2681" t="s">
        <v>1561</v>
      </c>
      <c r="C2681" t="s">
        <v>1704</v>
      </c>
    </row>
    <row r="2682" spans="1:3" x14ac:dyDescent="0.25">
      <c r="A2682" t="s">
        <v>10809</v>
      </c>
      <c r="B2682" t="s">
        <v>2258</v>
      </c>
      <c r="C2682" t="s">
        <v>2894</v>
      </c>
    </row>
    <row r="2683" spans="1:3" x14ac:dyDescent="0.25">
      <c r="A2683" t="s">
        <v>10810</v>
      </c>
      <c r="B2683" t="s">
        <v>1561</v>
      </c>
      <c r="C2683" t="s">
        <v>1707</v>
      </c>
    </row>
    <row r="2684" spans="1:3" x14ac:dyDescent="0.25">
      <c r="A2684" t="s">
        <v>10810</v>
      </c>
      <c r="B2684" t="s">
        <v>2258</v>
      </c>
      <c r="C2684" t="s">
        <v>2897</v>
      </c>
    </row>
    <row r="2685" spans="1:3" x14ac:dyDescent="0.25">
      <c r="A2685" t="s">
        <v>10811</v>
      </c>
      <c r="B2685" t="s">
        <v>1561</v>
      </c>
      <c r="C2685" t="s">
        <v>1710</v>
      </c>
    </row>
    <row r="2686" spans="1:3" x14ac:dyDescent="0.25">
      <c r="A2686" t="s">
        <v>10812</v>
      </c>
      <c r="B2686" t="s">
        <v>1561</v>
      </c>
      <c r="C2686" t="s">
        <v>1713</v>
      </c>
    </row>
    <row r="2687" spans="1:3" x14ac:dyDescent="0.25">
      <c r="A2687" t="s">
        <v>10813</v>
      </c>
      <c r="B2687" t="s">
        <v>1561</v>
      </c>
      <c r="C2687" t="s">
        <v>1716</v>
      </c>
    </row>
    <row r="2688" spans="1:3" x14ac:dyDescent="0.25">
      <c r="A2688" t="s">
        <v>10813</v>
      </c>
      <c r="B2688" t="s">
        <v>2258</v>
      </c>
      <c r="C2688" t="s">
        <v>2900</v>
      </c>
    </row>
    <row r="2689" spans="1:3" x14ac:dyDescent="0.25">
      <c r="A2689" t="s">
        <v>10814</v>
      </c>
      <c r="B2689" t="s">
        <v>1561</v>
      </c>
      <c r="C2689" t="s">
        <v>1719</v>
      </c>
    </row>
    <row r="2690" spans="1:3" x14ac:dyDescent="0.25">
      <c r="A2690" t="s">
        <v>10814</v>
      </c>
      <c r="B2690" t="s">
        <v>2258</v>
      </c>
      <c r="C2690" t="s">
        <v>2903</v>
      </c>
    </row>
    <row r="2691" spans="1:3" x14ac:dyDescent="0.25">
      <c r="A2691" t="s">
        <v>10815</v>
      </c>
      <c r="B2691" t="s">
        <v>1561</v>
      </c>
      <c r="C2691" t="s">
        <v>1722</v>
      </c>
    </row>
    <row r="2692" spans="1:3" x14ac:dyDescent="0.25">
      <c r="A2692" t="s">
        <v>10816</v>
      </c>
      <c r="B2692" t="s">
        <v>1561</v>
      </c>
      <c r="C2692" t="s">
        <v>1725</v>
      </c>
    </row>
    <row r="2693" spans="1:3" x14ac:dyDescent="0.25">
      <c r="A2693" t="s">
        <v>10817</v>
      </c>
      <c r="B2693" t="s">
        <v>1561</v>
      </c>
      <c r="C2693" t="s">
        <v>1728</v>
      </c>
    </row>
    <row r="2694" spans="1:3" x14ac:dyDescent="0.25">
      <c r="A2694" t="s">
        <v>10817</v>
      </c>
      <c r="B2694" t="s">
        <v>2258</v>
      </c>
      <c r="C2694" t="s">
        <v>2906</v>
      </c>
    </row>
    <row r="2695" spans="1:3" x14ac:dyDescent="0.25">
      <c r="A2695" t="s">
        <v>10818</v>
      </c>
      <c r="B2695" t="s">
        <v>2258</v>
      </c>
      <c r="C2695" t="s">
        <v>2909</v>
      </c>
    </row>
    <row r="2696" spans="1:3" x14ac:dyDescent="0.25">
      <c r="A2696" t="s">
        <v>10819</v>
      </c>
      <c r="B2696" t="s">
        <v>2258</v>
      </c>
      <c r="C2696" t="s">
        <v>2912</v>
      </c>
    </row>
    <row r="2697" spans="1:3" x14ac:dyDescent="0.25">
      <c r="A2697" t="s">
        <v>10820</v>
      </c>
      <c r="B2697" t="s">
        <v>2258</v>
      </c>
      <c r="C2697" t="s">
        <v>2915</v>
      </c>
    </row>
    <row r="2698" spans="1:3" x14ac:dyDescent="0.25">
      <c r="A2698" t="s">
        <v>10821</v>
      </c>
      <c r="B2698" t="s">
        <v>2258</v>
      </c>
      <c r="C2698" t="s">
        <v>2918</v>
      </c>
    </row>
    <row r="2699" spans="1:3" x14ac:dyDescent="0.25">
      <c r="A2699" t="s">
        <v>10822</v>
      </c>
      <c r="B2699" t="s">
        <v>2258</v>
      </c>
      <c r="C2699" t="s">
        <v>2921</v>
      </c>
    </row>
    <row r="2700" spans="1:3" x14ac:dyDescent="0.25">
      <c r="A2700" t="s">
        <v>10823</v>
      </c>
      <c r="B2700" t="s">
        <v>2258</v>
      </c>
      <c r="C2700" t="s">
        <v>2924</v>
      </c>
    </row>
    <row r="2701" spans="1:3" x14ac:dyDescent="0.25">
      <c r="A2701" t="s">
        <v>10824</v>
      </c>
      <c r="B2701" t="s">
        <v>2258</v>
      </c>
      <c r="C2701" t="s">
        <v>2927</v>
      </c>
    </row>
    <row r="2702" spans="1:3" x14ac:dyDescent="0.25">
      <c r="A2702" t="s">
        <v>10825</v>
      </c>
      <c r="B2702" t="s">
        <v>2258</v>
      </c>
      <c r="C2702" t="s">
        <v>2930</v>
      </c>
    </row>
    <row r="2703" spans="1:3" x14ac:dyDescent="0.25">
      <c r="A2703" t="s">
        <v>10826</v>
      </c>
      <c r="B2703" t="s">
        <v>2258</v>
      </c>
      <c r="C2703" t="s">
        <v>2933</v>
      </c>
    </row>
    <row r="2704" spans="1:3" x14ac:dyDescent="0.25">
      <c r="A2704" t="s">
        <v>10827</v>
      </c>
      <c r="B2704" t="s">
        <v>2258</v>
      </c>
      <c r="C2704" t="s">
        <v>2936</v>
      </c>
    </row>
    <row r="2705" spans="1:3" x14ac:dyDescent="0.25">
      <c r="A2705" t="s">
        <v>10828</v>
      </c>
      <c r="B2705" t="s">
        <v>2258</v>
      </c>
      <c r="C2705" t="s">
        <v>2939</v>
      </c>
    </row>
    <row r="2706" spans="1:3" x14ac:dyDescent="0.25">
      <c r="A2706" t="s">
        <v>10829</v>
      </c>
      <c r="B2706" t="s">
        <v>2258</v>
      </c>
      <c r="C2706" t="s">
        <v>2942</v>
      </c>
    </row>
    <row r="2707" spans="1:3" x14ac:dyDescent="0.25">
      <c r="A2707" t="s">
        <v>10408</v>
      </c>
      <c r="B2707" t="s">
        <v>2258</v>
      </c>
      <c r="C2707" t="s">
        <v>2945</v>
      </c>
    </row>
    <row r="2708" spans="1:3" x14ac:dyDescent="0.25">
      <c r="A2708" t="s">
        <v>10830</v>
      </c>
      <c r="B2708" t="s">
        <v>2258</v>
      </c>
      <c r="C2708" t="s">
        <v>2948</v>
      </c>
    </row>
    <row r="2709" spans="1:3" x14ac:dyDescent="0.25">
      <c r="A2709" t="s">
        <v>10831</v>
      </c>
      <c r="B2709" t="s">
        <v>2258</v>
      </c>
      <c r="C2709" t="s">
        <v>2951</v>
      </c>
    </row>
    <row r="2710" spans="1:3" x14ac:dyDescent="0.25">
      <c r="A2710" t="s">
        <v>10832</v>
      </c>
      <c r="B2710" t="s">
        <v>2258</v>
      </c>
      <c r="C2710" t="s">
        <v>2953</v>
      </c>
    </row>
    <row r="2711" spans="1:3" x14ac:dyDescent="0.25">
      <c r="A2711" t="s">
        <v>10833</v>
      </c>
      <c r="B2711" t="s">
        <v>2258</v>
      </c>
      <c r="C2711" t="s">
        <v>2956</v>
      </c>
    </row>
    <row r="2712" spans="1:3" x14ac:dyDescent="0.25">
      <c r="A2712" t="s">
        <v>10834</v>
      </c>
      <c r="B2712" t="s">
        <v>2258</v>
      </c>
      <c r="C2712" t="s">
        <v>2959</v>
      </c>
    </row>
    <row r="2713" spans="1:3" x14ac:dyDescent="0.25">
      <c r="A2713" t="s">
        <v>10835</v>
      </c>
      <c r="B2713" t="s">
        <v>2258</v>
      </c>
      <c r="C2713" t="s">
        <v>2962</v>
      </c>
    </row>
    <row r="2714" spans="1:3" x14ac:dyDescent="0.25">
      <c r="A2714" t="s">
        <v>10836</v>
      </c>
      <c r="B2714" t="s">
        <v>2258</v>
      </c>
      <c r="C2714" t="s">
        <v>2965</v>
      </c>
    </row>
    <row r="2715" spans="1:3" x14ac:dyDescent="0.25">
      <c r="A2715" t="s">
        <v>10837</v>
      </c>
      <c r="B2715" t="s">
        <v>2258</v>
      </c>
      <c r="C2715" t="s">
        <v>2968</v>
      </c>
    </row>
    <row r="2716" spans="1:3" x14ac:dyDescent="0.25">
      <c r="A2716" t="s">
        <v>10838</v>
      </c>
      <c r="B2716" t="s">
        <v>2258</v>
      </c>
      <c r="C2716" t="s">
        <v>2971</v>
      </c>
    </row>
    <row r="2717" spans="1:3" x14ac:dyDescent="0.25">
      <c r="A2717" t="s">
        <v>10839</v>
      </c>
      <c r="B2717" t="s">
        <v>2258</v>
      </c>
      <c r="C2717" t="s">
        <v>2974</v>
      </c>
    </row>
    <row r="2718" spans="1:3" x14ac:dyDescent="0.25">
      <c r="A2718" t="s">
        <v>10840</v>
      </c>
      <c r="B2718" t="s">
        <v>2258</v>
      </c>
      <c r="C2718" t="s">
        <v>2977</v>
      </c>
    </row>
    <row r="2719" spans="1:3" x14ac:dyDescent="0.25">
      <c r="A2719" t="s">
        <v>10841</v>
      </c>
      <c r="B2719" t="s">
        <v>2258</v>
      </c>
      <c r="C2719" t="s">
        <v>2980</v>
      </c>
    </row>
    <row r="2720" spans="1:3" x14ac:dyDescent="0.25">
      <c r="A2720" t="s">
        <v>10842</v>
      </c>
      <c r="B2720" t="s">
        <v>2258</v>
      </c>
      <c r="C2720" t="s">
        <v>2983</v>
      </c>
    </row>
    <row r="2721" spans="1:3" x14ac:dyDescent="0.25">
      <c r="A2721" t="s">
        <v>10843</v>
      </c>
      <c r="B2721" t="s">
        <v>2258</v>
      </c>
      <c r="C2721" t="s">
        <v>2986</v>
      </c>
    </row>
    <row r="2722" spans="1:3" x14ac:dyDescent="0.25">
      <c r="A2722" t="s">
        <v>10844</v>
      </c>
      <c r="B2722" t="s">
        <v>2258</v>
      </c>
      <c r="C2722" t="s">
        <v>2989</v>
      </c>
    </row>
    <row r="2723" spans="1:3" x14ac:dyDescent="0.25">
      <c r="A2723" t="s">
        <v>10845</v>
      </c>
      <c r="B2723" t="s">
        <v>2258</v>
      </c>
      <c r="C2723" t="s">
        <v>2992</v>
      </c>
    </row>
    <row r="2724" spans="1:3" x14ac:dyDescent="0.25">
      <c r="A2724" t="s">
        <v>10846</v>
      </c>
      <c r="B2724" t="s">
        <v>2258</v>
      </c>
      <c r="C2724" t="s">
        <v>2995</v>
      </c>
    </row>
    <row r="2725" spans="1:3" x14ac:dyDescent="0.25">
      <c r="A2725" t="s">
        <v>10847</v>
      </c>
      <c r="B2725" t="s">
        <v>2258</v>
      </c>
      <c r="C2725" t="s">
        <v>2998</v>
      </c>
    </row>
    <row r="2726" spans="1:3" x14ac:dyDescent="0.25">
      <c r="A2726" t="s">
        <v>10848</v>
      </c>
      <c r="B2726" t="s">
        <v>2258</v>
      </c>
      <c r="C2726" t="s">
        <v>3001</v>
      </c>
    </row>
    <row r="2727" spans="1:3" x14ac:dyDescent="0.25">
      <c r="A2727" t="s">
        <v>10849</v>
      </c>
      <c r="B2727" t="s">
        <v>2258</v>
      </c>
      <c r="C2727" t="s">
        <v>3004</v>
      </c>
    </row>
    <row r="2728" spans="1:3" x14ac:dyDescent="0.25">
      <c r="A2728" t="s">
        <v>10850</v>
      </c>
      <c r="B2728" t="s">
        <v>2258</v>
      </c>
      <c r="C2728" t="s">
        <v>3007</v>
      </c>
    </row>
    <row r="2729" spans="1:3" x14ac:dyDescent="0.25">
      <c r="A2729" t="s">
        <v>10851</v>
      </c>
      <c r="B2729" t="s">
        <v>2258</v>
      </c>
      <c r="C2729" t="s">
        <v>3010</v>
      </c>
    </row>
    <row r="2730" spans="1:3" x14ac:dyDescent="0.25">
      <c r="A2730" t="s">
        <v>10852</v>
      </c>
      <c r="B2730" t="s">
        <v>2258</v>
      </c>
      <c r="C2730" t="s">
        <v>3013</v>
      </c>
    </row>
    <row r="2731" spans="1:3" x14ac:dyDescent="0.25">
      <c r="A2731" t="s">
        <v>10853</v>
      </c>
      <c r="B2731">
        <v>290</v>
      </c>
      <c r="C2731" t="s">
        <v>384</v>
      </c>
    </row>
    <row r="2732" spans="1:3" x14ac:dyDescent="0.25">
      <c r="A2732" t="s">
        <v>10330</v>
      </c>
      <c r="B2732" t="s">
        <v>2258</v>
      </c>
      <c r="C2732" t="s">
        <v>3016</v>
      </c>
    </row>
    <row r="2733" spans="1:3" x14ac:dyDescent="0.25">
      <c r="A2733" t="s">
        <v>10332</v>
      </c>
      <c r="B2733">
        <v>298</v>
      </c>
      <c r="C2733" t="s">
        <v>387</v>
      </c>
    </row>
    <row r="2734" spans="1:3" x14ac:dyDescent="0.25">
      <c r="A2734" t="s">
        <v>10332</v>
      </c>
      <c r="B2734">
        <v>299</v>
      </c>
      <c r="C2734" t="s">
        <v>390</v>
      </c>
    </row>
    <row r="2735" spans="1:3" x14ac:dyDescent="0.25">
      <c r="A2735" t="s">
        <v>10333</v>
      </c>
      <c r="B2735">
        <v>299</v>
      </c>
      <c r="C2735" t="s">
        <v>393</v>
      </c>
    </row>
    <row r="2736" spans="1:3" x14ac:dyDescent="0.25">
      <c r="A2736" t="s">
        <v>10337</v>
      </c>
      <c r="B2736" t="s">
        <v>2258</v>
      </c>
      <c r="C2736" t="s">
        <v>3019</v>
      </c>
    </row>
    <row r="2737" spans="1:3" x14ac:dyDescent="0.25">
      <c r="A2737" t="s">
        <v>10854</v>
      </c>
      <c r="B2737" t="s">
        <v>2258</v>
      </c>
      <c r="C2737" t="s">
        <v>3022</v>
      </c>
    </row>
    <row r="2738" spans="1:3" x14ac:dyDescent="0.25">
      <c r="A2738" t="s">
        <v>10339</v>
      </c>
      <c r="B2738" t="s">
        <v>2258</v>
      </c>
      <c r="C2738" t="s">
        <v>3025</v>
      </c>
    </row>
    <row r="2739" spans="1:3" x14ac:dyDescent="0.25">
      <c r="A2739" t="s">
        <v>10340</v>
      </c>
      <c r="B2739" t="s">
        <v>2258</v>
      </c>
      <c r="C2739" t="s">
        <v>3028</v>
      </c>
    </row>
    <row r="2740" spans="1:3" x14ac:dyDescent="0.25">
      <c r="A2740" t="s">
        <v>10341</v>
      </c>
      <c r="B2740" t="s">
        <v>2258</v>
      </c>
      <c r="C2740" t="s">
        <v>3031</v>
      </c>
    </row>
    <row r="2741" spans="1:3" x14ac:dyDescent="0.25">
      <c r="A2741" t="s">
        <v>10855</v>
      </c>
      <c r="B2741" t="s">
        <v>2258</v>
      </c>
      <c r="C2741" t="s">
        <v>3034</v>
      </c>
    </row>
    <row r="2742" spans="1:3" x14ac:dyDescent="0.25">
      <c r="A2742" t="s">
        <v>10856</v>
      </c>
      <c r="B2742" t="s">
        <v>2258</v>
      </c>
      <c r="C2742" t="s">
        <v>3037</v>
      </c>
    </row>
    <row r="2743" spans="1:3" x14ac:dyDescent="0.25">
      <c r="A2743" t="s">
        <v>10857</v>
      </c>
      <c r="B2743" t="s">
        <v>2258</v>
      </c>
      <c r="C2743" t="s">
        <v>3040</v>
      </c>
    </row>
    <row r="2744" spans="1:3" x14ac:dyDescent="0.25">
      <c r="A2744" t="s">
        <v>10858</v>
      </c>
      <c r="B2744" t="s">
        <v>2258</v>
      </c>
      <c r="C2744" t="s">
        <v>3043</v>
      </c>
    </row>
    <row r="2745" spans="1:3" x14ac:dyDescent="0.25">
      <c r="A2745" t="s">
        <v>10859</v>
      </c>
      <c r="B2745" t="s">
        <v>2258</v>
      </c>
      <c r="C2745" t="s">
        <v>3046</v>
      </c>
    </row>
    <row r="2746" spans="1:3" x14ac:dyDescent="0.25">
      <c r="A2746" t="s">
        <v>10860</v>
      </c>
      <c r="B2746" t="s">
        <v>2258</v>
      </c>
      <c r="C2746" t="s">
        <v>3049</v>
      </c>
    </row>
    <row r="2747" spans="1:3" x14ac:dyDescent="0.25">
      <c r="A2747" t="s">
        <v>10861</v>
      </c>
      <c r="B2747" t="s">
        <v>2258</v>
      </c>
      <c r="C2747" t="s">
        <v>3052</v>
      </c>
    </row>
    <row r="2748" spans="1:3" x14ac:dyDescent="0.25">
      <c r="A2748" t="s">
        <v>10862</v>
      </c>
      <c r="B2748" t="s">
        <v>2258</v>
      </c>
      <c r="C2748" t="s">
        <v>3055</v>
      </c>
    </row>
    <row r="2749" spans="1:3" x14ac:dyDescent="0.25">
      <c r="A2749" t="s">
        <v>10863</v>
      </c>
      <c r="B2749" t="s">
        <v>2258</v>
      </c>
      <c r="C2749" t="s">
        <v>3058</v>
      </c>
    </row>
    <row r="2750" spans="1:3" x14ac:dyDescent="0.25">
      <c r="A2750" t="s">
        <v>10864</v>
      </c>
      <c r="B2750" t="s">
        <v>2258</v>
      </c>
      <c r="C2750" t="s">
        <v>3061</v>
      </c>
    </row>
    <row r="2751" spans="1:3" x14ac:dyDescent="0.25">
      <c r="A2751" t="s">
        <v>10865</v>
      </c>
      <c r="B2751" t="s">
        <v>2258</v>
      </c>
      <c r="C2751" t="s">
        <v>3064</v>
      </c>
    </row>
    <row r="2752" spans="1:3" x14ac:dyDescent="0.25">
      <c r="A2752" t="s">
        <v>10866</v>
      </c>
      <c r="B2752" t="s">
        <v>2258</v>
      </c>
      <c r="C2752" t="s">
        <v>3067</v>
      </c>
    </row>
    <row r="2753" spans="1:3" x14ac:dyDescent="0.25">
      <c r="A2753" t="s">
        <v>10867</v>
      </c>
      <c r="B2753" t="s">
        <v>2258</v>
      </c>
      <c r="C2753" t="s">
        <v>3070</v>
      </c>
    </row>
    <row r="2754" spans="1:3" x14ac:dyDescent="0.25">
      <c r="A2754" t="s">
        <v>10868</v>
      </c>
      <c r="B2754" t="s">
        <v>2258</v>
      </c>
      <c r="C2754" t="s">
        <v>3073</v>
      </c>
    </row>
    <row r="2755" spans="1:3" x14ac:dyDescent="0.25">
      <c r="A2755" t="s">
        <v>10869</v>
      </c>
      <c r="B2755" t="s">
        <v>2258</v>
      </c>
      <c r="C2755" t="s">
        <v>3076</v>
      </c>
    </row>
    <row r="2756" spans="1:3" x14ac:dyDescent="0.25">
      <c r="A2756" t="s">
        <v>10870</v>
      </c>
      <c r="B2756" t="s">
        <v>2258</v>
      </c>
      <c r="C2756" t="s">
        <v>3079</v>
      </c>
    </row>
    <row r="2757" spans="1:3" x14ac:dyDescent="0.25">
      <c r="A2757" t="s">
        <v>10871</v>
      </c>
      <c r="B2757" t="s">
        <v>2258</v>
      </c>
      <c r="C2757" t="s">
        <v>3082</v>
      </c>
    </row>
    <row r="2758" spans="1:3" x14ac:dyDescent="0.25">
      <c r="A2758" t="s">
        <v>10872</v>
      </c>
      <c r="B2758" t="s">
        <v>2258</v>
      </c>
      <c r="C2758" t="s">
        <v>3085</v>
      </c>
    </row>
    <row r="2759" spans="1:3" x14ac:dyDescent="0.25">
      <c r="A2759" t="s">
        <v>10873</v>
      </c>
      <c r="B2759" t="s">
        <v>2258</v>
      </c>
      <c r="C2759" t="s">
        <v>3088</v>
      </c>
    </row>
    <row r="2760" spans="1:3" x14ac:dyDescent="0.25">
      <c r="A2760" t="s">
        <v>10874</v>
      </c>
      <c r="B2760" t="s">
        <v>2258</v>
      </c>
      <c r="C2760" t="s">
        <v>3091</v>
      </c>
    </row>
    <row r="2761" spans="1:3" x14ac:dyDescent="0.25">
      <c r="A2761" t="s">
        <v>10875</v>
      </c>
      <c r="B2761" t="s">
        <v>2258</v>
      </c>
      <c r="C2761" t="s">
        <v>3094</v>
      </c>
    </row>
    <row r="2762" spans="1:3" x14ac:dyDescent="0.25">
      <c r="A2762" t="s">
        <v>10876</v>
      </c>
      <c r="B2762" t="s">
        <v>2258</v>
      </c>
      <c r="C2762" t="s">
        <v>3097</v>
      </c>
    </row>
    <row r="2763" spans="1:3" x14ac:dyDescent="0.25">
      <c r="A2763" t="s">
        <v>10877</v>
      </c>
      <c r="B2763" t="s">
        <v>2258</v>
      </c>
      <c r="C2763" t="s">
        <v>3100</v>
      </c>
    </row>
    <row r="2764" spans="1:3" x14ac:dyDescent="0.25">
      <c r="A2764" t="s">
        <v>10878</v>
      </c>
      <c r="B2764" t="s">
        <v>2258</v>
      </c>
      <c r="C2764" t="s">
        <v>3103</v>
      </c>
    </row>
    <row r="2765" spans="1:3" x14ac:dyDescent="0.25">
      <c r="A2765" t="s">
        <v>10879</v>
      </c>
      <c r="B2765" t="s">
        <v>2258</v>
      </c>
      <c r="C2765" t="s">
        <v>3106</v>
      </c>
    </row>
    <row r="2766" spans="1:3" x14ac:dyDescent="0.25">
      <c r="A2766" t="s">
        <v>10880</v>
      </c>
      <c r="B2766" t="s">
        <v>2258</v>
      </c>
      <c r="C2766" t="s">
        <v>3109</v>
      </c>
    </row>
    <row r="2767" spans="1:3" x14ac:dyDescent="0.25">
      <c r="A2767" t="s">
        <v>10881</v>
      </c>
      <c r="B2767" t="s">
        <v>2258</v>
      </c>
      <c r="C2767" t="s">
        <v>3112</v>
      </c>
    </row>
    <row r="2768" spans="1:3" x14ac:dyDescent="0.25">
      <c r="A2768" t="s">
        <v>10882</v>
      </c>
      <c r="B2768" t="s">
        <v>2258</v>
      </c>
      <c r="C2768" t="s">
        <v>3115</v>
      </c>
    </row>
    <row r="2769" spans="1:3" x14ac:dyDescent="0.25">
      <c r="A2769" t="s">
        <v>10345</v>
      </c>
      <c r="B2769" t="s">
        <v>2258</v>
      </c>
      <c r="C2769" t="s">
        <v>3118</v>
      </c>
    </row>
    <row r="2770" spans="1:3" x14ac:dyDescent="0.25">
      <c r="A2770" t="s">
        <v>10346</v>
      </c>
      <c r="B2770" t="s">
        <v>2258</v>
      </c>
      <c r="C2770" t="s">
        <v>3120</v>
      </c>
    </row>
    <row r="2771" spans="1:3" x14ac:dyDescent="0.25">
      <c r="A2771" t="s">
        <v>10347</v>
      </c>
      <c r="B2771" t="s">
        <v>2258</v>
      </c>
      <c r="C2771" t="s">
        <v>3123</v>
      </c>
    </row>
    <row r="2772" spans="1:3" x14ac:dyDescent="0.25">
      <c r="A2772" t="s">
        <v>10348</v>
      </c>
      <c r="B2772" t="s">
        <v>2258</v>
      </c>
      <c r="C2772" t="s">
        <v>3126</v>
      </c>
    </row>
    <row r="2773" spans="1:3" x14ac:dyDescent="0.25">
      <c r="A2773" t="s">
        <v>10349</v>
      </c>
      <c r="B2773" t="s">
        <v>2258</v>
      </c>
      <c r="C2773" t="s">
        <v>3129</v>
      </c>
    </row>
    <row r="2774" spans="1:3" x14ac:dyDescent="0.25">
      <c r="A2774" t="s">
        <v>10350</v>
      </c>
      <c r="B2774" t="s">
        <v>2258</v>
      </c>
      <c r="C2774" t="s">
        <v>3132</v>
      </c>
    </row>
    <row r="2775" spans="1:3" x14ac:dyDescent="0.25">
      <c r="A2775" t="s">
        <v>10351</v>
      </c>
      <c r="B2775" t="s">
        <v>2258</v>
      </c>
      <c r="C2775" t="s">
        <v>3135</v>
      </c>
    </row>
    <row r="2776" spans="1:3" x14ac:dyDescent="0.25">
      <c r="A2776" t="s">
        <v>10352</v>
      </c>
      <c r="B2776" t="s">
        <v>2258</v>
      </c>
      <c r="C2776" t="s">
        <v>3138</v>
      </c>
    </row>
    <row r="2777" spans="1:3" x14ac:dyDescent="0.25">
      <c r="A2777" t="s">
        <v>10353</v>
      </c>
      <c r="B2777" t="s">
        <v>2258</v>
      </c>
      <c r="C2777" t="s">
        <v>3141</v>
      </c>
    </row>
    <row r="2778" spans="1:3" x14ac:dyDescent="0.25">
      <c r="A2778" t="s">
        <v>10354</v>
      </c>
      <c r="B2778" t="s">
        <v>2258</v>
      </c>
      <c r="C2778" t="s">
        <v>3144</v>
      </c>
    </row>
    <row r="2779" spans="1:3" x14ac:dyDescent="0.25">
      <c r="A2779" t="s">
        <v>10883</v>
      </c>
      <c r="B2779" t="s">
        <v>2258</v>
      </c>
      <c r="C2779" t="s">
        <v>3147</v>
      </c>
    </row>
    <row r="2780" spans="1:3" x14ac:dyDescent="0.25">
      <c r="A2780" t="s">
        <v>10355</v>
      </c>
      <c r="B2780" t="s">
        <v>2258</v>
      </c>
      <c r="C2780" t="s">
        <v>3150</v>
      </c>
    </row>
    <row r="2781" spans="1:3" x14ac:dyDescent="0.25">
      <c r="A2781" t="s">
        <v>10356</v>
      </c>
      <c r="B2781" t="s">
        <v>2258</v>
      </c>
      <c r="C2781" t="s">
        <v>3153</v>
      </c>
    </row>
    <row r="2782" spans="1:3" x14ac:dyDescent="0.25">
      <c r="A2782" t="s">
        <v>10357</v>
      </c>
      <c r="B2782" t="s">
        <v>2258</v>
      </c>
      <c r="C2782" t="s">
        <v>3156</v>
      </c>
    </row>
    <row r="2783" spans="1:3" x14ac:dyDescent="0.25">
      <c r="A2783" t="s">
        <v>10358</v>
      </c>
      <c r="B2783" t="s">
        <v>2258</v>
      </c>
      <c r="C2783" t="s">
        <v>3159</v>
      </c>
    </row>
    <row r="2784" spans="1:3" x14ac:dyDescent="0.25">
      <c r="A2784" t="s">
        <v>10360</v>
      </c>
      <c r="B2784" t="s">
        <v>2258</v>
      </c>
      <c r="C2784" t="s">
        <v>3162</v>
      </c>
    </row>
    <row r="2785" spans="1:3" x14ac:dyDescent="0.25">
      <c r="A2785" t="s">
        <v>10361</v>
      </c>
      <c r="B2785" t="s">
        <v>2258</v>
      </c>
      <c r="C2785" t="s">
        <v>3165</v>
      </c>
    </row>
    <row r="2786" spans="1:3" x14ac:dyDescent="0.25">
      <c r="A2786" t="s">
        <v>10884</v>
      </c>
      <c r="B2786" t="s">
        <v>2258</v>
      </c>
      <c r="C2786" t="s">
        <v>3168</v>
      </c>
    </row>
    <row r="2787" spans="1:3" x14ac:dyDescent="0.25">
      <c r="A2787" t="s">
        <v>10362</v>
      </c>
      <c r="B2787" t="s">
        <v>2258</v>
      </c>
      <c r="C2787" t="s">
        <v>3171</v>
      </c>
    </row>
    <row r="2788" spans="1:3" x14ac:dyDescent="0.25">
      <c r="A2788" t="s">
        <v>10363</v>
      </c>
      <c r="B2788" t="s">
        <v>2258</v>
      </c>
      <c r="C2788" t="s">
        <v>3174</v>
      </c>
    </row>
    <row r="2789" spans="1:3" x14ac:dyDescent="0.25">
      <c r="A2789" t="s">
        <v>10364</v>
      </c>
      <c r="B2789" t="s">
        <v>2258</v>
      </c>
      <c r="C2789" t="s">
        <v>3177</v>
      </c>
    </row>
    <row r="2790" spans="1:3" x14ac:dyDescent="0.25">
      <c r="A2790" t="s">
        <v>10365</v>
      </c>
      <c r="B2790" t="s">
        <v>2258</v>
      </c>
      <c r="C2790" t="s">
        <v>3180</v>
      </c>
    </row>
    <row r="2791" spans="1:3" x14ac:dyDescent="0.25">
      <c r="A2791" t="s">
        <v>10885</v>
      </c>
      <c r="B2791" t="s">
        <v>2258</v>
      </c>
      <c r="C2791" t="s">
        <v>3183</v>
      </c>
    </row>
    <row r="2792" spans="1:3" x14ac:dyDescent="0.25">
      <c r="A2792" t="s">
        <v>10367</v>
      </c>
      <c r="B2792" t="s">
        <v>2258</v>
      </c>
      <c r="C2792" t="s">
        <v>3186</v>
      </c>
    </row>
    <row r="2793" spans="1:3" x14ac:dyDescent="0.25">
      <c r="A2793" t="s">
        <v>10368</v>
      </c>
      <c r="B2793" t="s">
        <v>2258</v>
      </c>
      <c r="C2793" t="s">
        <v>3189</v>
      </c>
    </row>
    <row r="2794" spans="1:3" x14ac:dyDescent="0.25">
      <c r="A2794" t="s">
        <v>10371</v>
      </c>
      <c r="B2794" t="s">
        <v>2258</v>
      </c>
      <c r="C2794" t="s">
        <v>3192</v>
      </c>
    </row>
    <row r="2795" spans="1:3" x14ac:dyDescent="0.25">
      <c r="A2795" t="s">
        <v>10372</v>
      </c>
      <c r="B2795" t="s">
        <v>2258</v>
      </c>
      <c r="C2795" t="s">
        <v>3195</v>
      </c>
    </row>
    <row r="2796" spans="1:3" x14ac:dyDescent="0.25">
      <c r="A2796" t="s">
        <v>10373</v>
      </c>
      <c r="B2796" t="s">
        <v>2258</v>
      </c>
      <c r="C2796" t="s">
        <v>3197</v>
      </c>
    </row>
    <row r="2797" spans="1:3" x14ac:dyDescent="0.25">
      <c r="A2797" t="s">
        <v>10375</v>
      </c>
      <c r="B2797" t="s">
        <v>2258</v>
      </c>
      <c r="C2797" t="s">
        <v>3200</v>
      </c>
    </row>
    <row r="2798" spans="1:3" x14ac:dyDescent="0.25">
      <c r="A2798" t="s">
        <v>10376</v>
      </c>
      <c r="B2798" t="s">
        <v>2258</v>
      </c>
      <c r="C2798" t="s">
        <v>3203</v>
      </c>
    </row>
    <row r="2799" spans="1:3" x14ac:dyDescent="0.25">
      <c r="A2799" t="s">
        <v>10377</v>
      </c>
      <c r="B2799" t="s">
        <v>2258</v>
      </c>
      <c r="C2799" t="s">
        <v>3206</v>
      </c>
    </row>
    <row r="2800" spans="1:3" x14ac:dyDescent="0.25">
      <c r="A2800" t="s">
        <v>10378</v>
      </c>
      <c r="B2800" t="s">
        <v>2258</v>
      </c>
      <c r="C2800" t="s">
        <v>3209</v>
      </c>
    </row>
    <row r="2801" spans="1:3" x14ac:dyDescent="0.25">
      <c r="A2801" t="s">
        <v>10379</v>
      </c>
      <c r="B2801" t="s">
        <v>2258</v>
      </c>
      <c r="C2801" t="s">
        <v>3212</v>
      </c>
    </row>
    <row r="2802" spans="1:3" x14ac:dyDescent="0.25">
      <c r="A2802" t="s">
        <v>10380</v>
      </c>
      <c r="B2802" t="s">
        <v>2258</v>
      </c>
      <c r="C2802" t="s">
        <v>3215</v>
      </c>
    </row>
    <row r="2803" spans="1:3" x14ac:dyDescent="0.25">
      <c r="A2803" t="s">
        <v>10381</v>
      </c>
      <c r="B2803" t="s">
        <v>2258</v>
      </c>
      <c r="C2803" t="s">
        <v>3218</v>
      </c>
    </row>
    <row r="2804" spans="1:3" x14ac:dyDescent="0.25">
      <c r="A2804" t="s">
        <v>10382</v>
      </c>
      <c r="B2804" t="s">
        <v>2258</v>
      </c>
      <c r="C2804" t="s">
        <v>3221</v>
      </c>
    </row>
    <row r="2805" spans="1:3" x14ac:dyDescent="0.25">
      <c r="A2805" t="s">
        <v>10383</v>
      </c>
      <c r="B2805" t="s">
        <v>2258</v>
      </c>
      <c r="C2805" t="s">
        <v>3224</v>
      </c>
    </row>
    <row r="2806" spans="1:3" x14ac:dyDescent="0.25">
      <c r="A2806" t="s">
        <v>10384</v>
      </c>
      <c r="B2806" t="s">
        <v>2258</v>
      </c>
      <c r="C2806" t="s">
        <v>3227</v>
      </c>
    </row>
    <row r="2807" spans="1:3" x14ac:dyDescent="0.25">
      <c r="A2807" t="s">
        <v>10385</v>
      </c>
      <c r="B2807" t="s">
        <v>2258</v>
      </c>
      <c r="C2807" t="s">
        <v>3230</v>
      </c>
    </row>
    <row r="2808" spans="1:3" x14ac:dyDescent="0.25">
      <c r="A2808" t="s">
        <v>10386</v>
      </c>
      <c r="B2808" t="s">
        <v>2258</v>
      </c>
      <c r="C2808" t="s">
        <v>3233</v>
      </c>
    </row>
    <row r="2809" spans="1:3" x14ac:dyDescent="0.25">
      <c r="A2809" t="s">
        <v>10387</v>
      </c>
      <c r="B2809" t="s">
        <v>2258</v>
      </c>
      <c r="C2809" t="s">
        <v>3236</v>
      </c>
    </row>
    <row r="2810" spans="1:3" x14ac:dyDescent="0.25">
      <c r="A2810" t="s">
        <v>10388</v>
      </c>
      <c r="B2810" t="s">
        <v>2258</v>
      </c>
      <c r="C2810" t="s">
        <v>3239</v>
      </c>
    </row>
    <row r="2811" spans="1:3" x14ac:dyDescent="0.25">
      <c r="A2811" t="s">
        <v>10389</v>
      </c>
      <c r="B2811" t="s">
        <v>2258</v>
      </c>
      <c r="C2811" t="s">
        <v>3242</v>
      </c>
    </row>
    <row r="2812" spans="1:3" x14ac:dyDescent="0.25">
      <c r="A2812" t="s">
        <v>10886</v>
      </c>
      <c r="B2812" t="s">
        <v>2258</v>
      </c>
      <c r="C2812" t="s">
        <v>3245</v>
      </c>
    </row>
    <row r="2813" spans="1:3" x14ac:dyDescent="0.25">
      <c r="A2813" t="s">
        <v>10887</v>
      </c>
      <c r="B2813" t="s">
        <v>2258</v>
      </c>
      <c r="C2813" t="s">
        <v>3248</v>
      </c>
    </row>
    <row r="2814" spans="1:3" x14ac:dyDescent="0.25">
      <c r="A2814" t="s">
        <v>10390</v>
      </c>
      <c r="B2814" t="s">
        <v>2258</v>
      </c>
      <c r="C2814" t="s">
        <v>3251</v>
      </c>
    </row>
    <row r="2815" spans="1:3" x14ac:dyDescent="0.25">
      <c r="A2815" t="s">
        <v>10888</v>
      </c>
      <c r="B2815" t="s">
        <v>2202</v>
      </c>
      <c r="C2815" t="s">
        <v>2254</v>
      </c>
    </row>
    <row r="2816" spans="1:3" x14ac:dyDescent="0.25">
      <c r="A2816" t="s">
        <v>10888</v>
      </c>
      <c r="B2816" t="s">
        <v>2258</v>
      </c>
      <c r="C2816" t="s">
        <v>3254</v>
      </c>
    </row>
    <row r="2817" spans="1:3" x14ac:dyDescent="0.25">
      <c r="A2817" t="s">
        <v>10888</v>
      </c>
      <c r="B2817" t="s">
        <v>1825</v>
      </c>
      <c r="C2817" t="s">
        <v>6111</v>
      </c>
    </row>
    <row r="2818" spans="1:3" x14ac:dyDescent="0.25">
      <c r="A2818" t="s">
        <v>10888</v>
      </c>
      <c r="B2818" t="s">
        <v>1829</v>
      </c>
      <c r="C2818" t="s">
        <v>6506</v>
      </c>
    </row>
    <row r="2819" spans="1:3" x14ac:dyDescent="0.25">
      <c r="A2819" t="s">
        <v>10888</v>
      </c>
      <c r="B2819" t="s">
        <v>1833</v>
      </c>
      <c r="C2819" t="s">
        <v>6977</v>
      </c>
    </row>
    <row r="2820" spans="1:3" x14ac:dyDescent="0.25">
      <c r="A2820" t="s">
        <v>10888</v>
      </c>
      <c r="B2820" t="s">
        <v>1837</v>
      </c>
      <c r="C2820" t="s">
        <v>7259</v>
      </c>
    </row>
    <row r="2821" spans="1:3" x14ac:dyDescent="0.25">
      <c r="A2821" t="s">
        <v>10888</v>
      </c>
      <c r="B2821" t="s">
        <v>1841</v>
      </c>
      <c r="C2821" t="s">
        <v>7311</v>
      </c>
    </row>
    <row r="2822" spans="1:3" x14ac:dyDescent="0.25">
      <c r="A2822" t="s">
        <v>10888</v>
      </c>
      <c r="B2822" t="s">
        <v>1845</v>
      </c>
      <c r="C2822" t="s">
        <v>7495</v>
      </c>
    </row>
    <row r="2823" spans="1:3" x14ac:dyDescent="0.25">
      <c r="A2823" t="s">
        <v>10888</v>
      </c>
      <c r="B2823" t="s">
        <v>1849</v>
      </c>
      <c r="C2823" t="s">
        <v>7503</v>
      </c>
    </row>
    <row r="2824" spans="1:3" x14ac:dyDescent="0.25">
      <c r="A2824" t="s">
        <v>10888</v>
      </c>
      <c r="B2824" t="s">
        <v>1853</v>
      </c>
      <c r="C2824" t="s">
        <v>7513</v>
      </c>
    </row>
    <row r="2825" spans="1:3" x14ac:dyDescent="0.25">
      <c r="A2825" t="s">
        <v>10888</v>
      </c>
      <c r="B2825" t="s">
        <v>7516</v>
      </c>
      <c r="C2825" t="s">
        <v>7573</v>
      </c>
    </row>
    <row r="2826" spans="1:3" x14ac:dyDescent="0.25">
      <c r="A2826" t="s">
        <v>10888</v>
      </c>
      <c r="B2826" t="s">
        <v>7577</v>
      </c>
      <c r="C2826" t="s">
        <v>7575</v>
      </c>
    </row>
    <row r="2827" spans="1:3" x14ac:dyDescent="0.25">
      <c r="A2827" t="s">
        <v>3259</v>
      </c>
      <c r="B2827" t="s">
        <v>2258</v>
      </c>
      <c r="C2827" t="s">
        <v>3257</v>
      </c>
    </row>
    <row r="2828" spans="1:3" x14ac:dyDescent="0.25">
      <c r="A2828" t="s">
        <v>1561</v>
      </c>
      <c r="B2828" t="s">
        <v>2258</v>
      </c>
      <c r="C2828" t="s">
        <v>3261</v>
      </c>
    </row>
    <row r="2829" spans="1:3" x14ac:dyDescent="0.25">
      <c r="A2829" t="s">
        <v>1884</v>
      </c>
      <c r="B2829" t="s">
        <v>2258</v>
      </c>
      <c r="C2829" t="s">
        <v>3264</v>
      </c>
    </row>
    <row r="2830" spans="1:3" x14ac:dyDescent="0.25">
      <c r="A2830" t="s">
        <v>3269</v>
      </c>
      <c r="B2830" t="s">
        <v>2258</v>
      </c>
      <c r="C2830" t="s">
        <v>3267</v>
      </c>
    </row>
    <row r="2831" spans="1:3" x14ac:dyDescent="0.25">
      <c r="A2831" t="s">
        <v>3273</v>
      </c>
      <c r="B2831" t="s">
        <v>2258</v>
      </c>
      <c r="C2831" t="s">
        <v>3271</v>
      </c>
    </row>
    <row r="2832" spans="1:3" x14ac:dyDescent="0.25">
      <c r="A2832" t="s">
        <v>3277</v>
      </c>
      <c r="B2832" t="s">
        <v>2258</v>
      </c>
      <c r="C2832" t="s">
        <v>3275</v>
      </c>
    </row>
    <row r="2833" spans="1:3" x14ac:dyDescent="0.25">
      <c r="A2833" t="s">
        <v>3281</v>
      </c>
      <c r="B2833" t="s">
        <v>2258</v>
      </c>
      <c r="C2833" t="s">
        <v>3279</v>
      </c>
    </row>
    <row r="2834" spans="1:3" x14ac:dyDescent="0.25">
      <c r="A2834" t="s">
        <v>3285</v>
      </c>
      <c r="B2834" t="s">
        <v>2258</v>
      </c>
      <c r="C2834" t="s">
        <v>3283</v>
      </c>
    </row>
    <row r="2835" spans="1:3" x14ac:dyDescent="0.25">
      <c r="A2835" t="s">
        <v>3289</v>
      </c>
      <c r="B2835" t="s">
        <v>2258</v>
      </c>
      <c r="C2835" t="s">
        <v>3287</v>
      </c>
    </row>
    <row r="2836" spans="1:3" x14ac:dyDescent="0.25">
      <c r="A2836" t="s">
        <v>3293</v>
      </c>
      <c r="B2836" t="s">
        <v>2258</v>
      </c>
      <c r="C2836" t="s">
        <v>3291</v>
      </c>
    </row>
    <row r="2837" spans="1:3" x14ac:dyDescent="0.25">
      <c r="A2837" t="s">
        <v>3297</v>
      </c>
      <c r="B2837" t="s">
        <v>2258</v>
      </c>
      <c r="C2837" t="s">
        <v>3295</v>
      </c>
    </row>
    <row r="2838" spans="1:3" x14ac:dyDescent="0.25">
      <c r="A2838" t="s">
        <v>3301</v>
      </c>
      <c r="B2838" t="s">
        <v>2258</v>
      </c>
      <c r="C2838" t="s">
        <v>3299</v>
      </c>
    </row>
    <row r="2839" spans="1:3" x14ac:dyDescent="0.25">
      <c r="A2839" t="s">
        <v>3305</v>
      </c>
      <c r="B2839" t="s">
        <v>2258</v>
      </c>
      <c r="C2839" t="s">
        <v>3303</v>
      </c>
    </row>
    <row r="2840" spans="1:3" x14ac:dyDescent="0.25">
      <c r="A2840" t="s">
        <v>3309</v>
      </c>
      <c r="B2840" t="s">
        <v>2258</v>
      </c>
      <c r="C2840" t="s">
        <v>3307</v>
      </c>
    </row>
    <row r="2841" spans="1:3" x14ac:dyDescent="0.25">
      <c r="A2841" t="s">
        <v>3313</v>
      </c>
      <c r="B2841" t="s">
        <v>2258</v>
      </c>
      <c r="C2841" t="s">
        <v>3311</v>
      </c>
    </row>
    <row r="2842" spans="1:3" x14ac:dyDescent="0.25">
      <c r="A2842" t="s">
        <v>3317</v>
      </c>
      <c r="B2842" t="s">
        <v>2258</v>
      </c>
      <c r="C2842" t="s">
        <v>3315</v>
      </c>
    </row>
    <row r="2843" spans="1:3" x14ac:dyDescent="0.25">
      <c r="A2843" t="s">
        <v>3321</v>
      </c>
      <c r="B2843" t="s">
        <v>2258</v>
      </c>
      <c r="C2843" t="s">
        <v>3319</v>
      </c>
    </row>
    <row r="2844" spans="1:3" x14ac:dyDescent="0.25">
      <c r="A2844" t="s">
        <v>3325</v>
      </c>
      <c r="B2844" t="s">
        <v>2258</v>
      </c>
      <c r="C2844" t="s">
        <v>3323</v>
      </c>
    </row>
    <row r="2845" spans="1:3" x14ac:dyDescent="0.25">
      <c r="A2845" t="s">
        <v>3329</v>
      </c>
      <c r="B2845" t="s">
        <v>2258</v>
      </c>
      <c r="C2845" t="s">
        <v>3327</v>
      </c>
    </row>
    <row r="2846" spans="1:3" x14ac:dyDescent="0.25">
      <c r="A2846" t="s">
        <v>3333</v>
      </c>
      <c r="B2846" t="s">
        <v>2258</v>
      </c>
      <c r="C2846" t="s">
        <v>3331</v>
      </c>
    </row>
    <row r="2847" spans="1:3" x14ac:dyDescent="0.25">
      <c r="A2847" t="s">
        <v>3337</v>
      </c>
      <c r="B2847" t="s">
        <v>2258</v>
      </c>
      <c r="C2847" t="s">
        <v>3335</v>
      </c>
    </row>
    <row r="2848" spans="1:3" x14ac:dyDescent="0.25">
      <c r="A2848" t="s">
        <v>3341</v>
      </c>
      <c r="B2848" t="s">
        <v>2258</v>
      </c>
      <c r="C2848" t="s">
        <v>3339</v>
      </c>
    </row>
    <row r="2849" spans="1:3" x14ac:dyDescent="0.25">
      <c r="A2849" t="s">
        <v>3345</v>
      </c>
      <c r="B2849" t="s">
        <v>2258</v>
      </c>
      <c r="C2849" t="s">
        <v>3343</v>
      </c>
    </row>
    <row r="2850" spans="1:3" x14ac:dyDescent="0.25">
      <c r="A2850" t="s">
        <v>3349</v>
      </c>
      <c r="B2850" t="s">
        <v>2258</v>
      </c>
      <c r="C2850" t="s">
        <v>3347</v>
      </c>
    </row>
    <row r="2851" spans="1:3" x14ac:dyDescent="0.25">
      <c r="A2851" t="s">
        <v>3353</v>
      </c>
      <c r="B2851" t="s">
        <v>2258</v>
      </c>
      <c r="C2851" t="s">
        <v>3351</v>
      </c>
    </row>
    <row r="2852" spans="1:3" x14ac:dyDescent="0.25">
      <c r="A2852" t="s">
        <v>3357</v>
      </c>
      <c r="B2852" t="s">
        <v>2258</v>
      </c>
      <c r="C2852" t="s">
        <v>3355</v>
      </c>
    </row>
    <row r="2853" spans="1:3" x14ac:dyDescent="0.25">
      <c r="A2853" t="s">
        <v>3361</v>
      </c>
      <c r="B2853" t="s">
        <v>2258</v>
      </c>
      <c r="C2853" t="s">
        <v>3359</v>
      </c>
    </row>
    <row r="2854" spans="1:3" x14ac:dyDescent="0.25">
      <c r="A2854" t="s">
        <v>3365</v>
      </c>
      <c r="B2854" t="s">
        <v>2258</v>
      </c>
      <c r="C2854" t="s">
        <v>3363</v>
      </c>
    </row>
    <row r="2855" spans="1:3" x14ac:dyDescent="0.25">
      <c r="A2855" t="s">
        <v>3369</v>
      </c>
      <c r="B2855" t="s">
        <v>2258</v>
      </c>
      <c r="C2855" t="s">
        <v>3367</v>
      </c>
    </row>
    <row r="2856" spans="1:3" x14ac:dyDescent="0.25">
      <c r="A2856" t="s">
        <v>3373</v>
      </c>
      <c r="B2856" t="s">
        <v>2258</v>
      </c>
      <c r="C2856" t="s">
        <v>3371</v>
      </c>
    </row>
    <row r="2857" spans="1:3" x14ac:dyDescent="0.25">
      <c r="A2857" t="s">
        <v>3377</v>
      </c>
      <c r="B2857" t="s">
        <v>2258</v>
      </c>
      <c r="C2857" t="s">
        <v>3375</v>
      </c>
    </row>
    <row r="2858" spans="1:3" x14ac:dyDescent="0.25">
      <c r="A2858" t="s">
        <v>3381</v>
      </c>
      <c r="B2858" t="s">
        <v>2258</v>
      </c>
      <c r="C2858" t="s">
        <v>3379</v>
      </c>
    </row>
    <row r="2859" spans="1:3" x14ac:dyDescent="0.25">
      <c r="A2859" t="s">
        <v>3385</v>
      </c>
      <c r="B2859" t="s">
        <v>2258</v>
      </c>
      <c r="C2859" t="s">
        <v>3383</v>
      </c>
    </row>
    <row r="2860" spans="1:3" x14ac:dyDescent="0.25">
      <c r="A2860" t="s">
        <v>3389</v>
      </c>
      <c r="B2860" t="s">
        <v>2258</v>
      </c>
      <c r="C2860" t="s">
        <v>3387</v>
      </c>
    </row>
    <row r="2861" spans="1:3" x14ac:dyDescent="0.25">
      <c r="A2861" t="s">
        <v>3393</v>
      </c>
      <c r="B2861" t="s">
        <v>2258</v>
      </c>
      <c r="C2861" t="s">
        <v>3391</v>
      </c>
    </row>
    <row r="2862" spans="1:3" x14ac:dyDescent="0.25">
      <c r="A2862" t="s">
        <v>3397</v>
      </c>
      <c r="B2862" t="s">
        <v>2258</v>
      </c>
      <c r="C2862" t="s">
        <v>3395</v>
      </c>
    </row>
    <row r="2863" spans="1:3" x14ac:dyDescent="0.25">
      <c r="A2863" t="s">
        <v>3401</v>
      </c>
      <c r="B2863" t="s">
        <v>2258</v>
      </c>
      <c r="C2863" t="s">
        <v>3399</v>
      </c>
    </row>
    <row r="2864" spans="1:3" x14ac:dyDescent="0.25">
      <c r="A2864" t="s">
        <v>3405</v>
      </c>
      <c r="B2864" t="s">
        <v>2258</v>
      </c>
      <c r="C2864" t="s">
        <v>3403</v>
      </c>
    </row>
    <row r="2865" spans="1:3" x14ac:dyDescent="0.25">
      <c r="A2865" t="s">
        <v>3409</v>
      </c>
      <c r="B2865" t="s">
        <v>2258</v>
      </c>
      <c r="C2865" t="s">
        <v>3407</v>
      </c>
    </row>
    <row r="2866" spans="1:3" x14ac:dyDescent="0.25">
      <c r="A2866" t="s">
        <v>3413</v>
      </c>
      <c r="B2866" t="s">
        <v>2258</v>
      </c>
      <c r="C2866" t="s">
        <v>3411</v>
      </c>
    </row>
    <row r="2867" spans="1:3" x14ac:dyDescent="0.25">
      <c r="A2867" t="s">
        <v>3417</v>
      </c>
      <c r="B2867" t="s">
        <v>2258</v>
      </c>
      <c r="C2867" t="s">
        <v>3415</v>
      </c>
    </row>
    <row r="2868" spans="1:3" x14ac:dyDescent="0.25">
      <c r="A2868" t="s">
        <v>3421</v>
      </c>
      <c r="B2868" t="s">
        <v>2258</v>
      </c>
      <c r="C2868" t="s">
        <v>3419</v>
      </c>
    </row>
    <row r="2869" spans="1:3" x14ac:dyDescent="0.25">
      <c r="A2869" t="s">
        <v>3425</v>
      </c>
      <c r="B2869" t="s">
        <v>2258</v>
      </c>
      <c r="C2869" t="s">
        <v>3423</v>
      </c>
    </row>
    <row r="2870" spans="1:3" x14ac:dyDescent="0.25">
      <c r="A2870" t="s">
        <v>3429</v>
      </c>
      <c r="B2870" t="s">
        <v>2258</v>
      </c>
      <c r="C2870" t="s">
        <v>3427</v>
      </c>
    </row>
    <row r="2871" spans="1:3" x14ac:dyDescent="0.25">
      <c r="A2871" t="s">
        <v>3433</v>
      </c>
      <c r="B2871" t="s">
        <v>2258</v>
      </c>
      <c r="C2871" t="s">
        <v>3431</v>
      </c>
    </row>
    <row r="2872" spans="1:3" x14ac:dyDescent="0.25">
      <c r="A2872" t="s">
        <v>3437</v>
      </c>
      <c r="B2872" t="s">
        <v>2258</v>
      </c>
      <c r="C2872" t="s">
        <v>3435</v>
      </c>
    </row>
    <row r="2873" spans="1:3" x14ac:dyDescent="0.25">
      <c r="A2873" t="s">
        <v>3441</v>
      </c>
      <c r="B2873" t="s">
        <v>2258</v>
      </c>
      <c r="C2873" t="s">
        <v>3439</v>
      </c>
    </row>
    <row r="2874" spans="1:3" x14ac:dyDescent="0.25">
      <c r="A2874" t="s">
        <v>3445</v>
      </c>
      <c r="B2874" t="s">
        <v>2258</v>
      </c>
      <c r="C2874" t="s">
        <v>3443</v>
      </c>
    </row>
    <row r="2875" spans="1:3" x14ac:dyDescent="0.25">
      <c r="A2875" t="s">
        <v>3449</v>
      </c>
      <c r="B2875" t="s">
        <v>2258</v>
      </c>
      <c r="C2875" t="s">
        <v>3447</v>
      </c>
    </row>
    <row r="2876" spans="1:3" x14ac:dyDescent="0.25">
      <c r="A2876" t="s">
        <v>3453</v>
      </c>
      <c r="B2876" t="s">
        <v>2258</v>
      </c>
      <c r="C2876" t="s">
        <v>3451</v>
      </c>
    </row>
    <row r="2877" spans="1:3" x14ac:dyDescent="0.25">
      <c r="A2877" t="s">
        <v>3457</v>
      </c>
      <c r="B2877" t="s">
        <v>2258</v>
      </c>
      <c r="C2877" t="s">
        <v>3455</v>
      </c>
    </row>
    <row r="2878" spans="1:3" x14ac:dyDescent="0.25">
      <c r="A2878" t="s">
        <v>3461</v>
      </c>
      <c r="B2878" t="s">
        <v>2258</v>
      </c>
      <c r="C2878" t="s">
        <v>3459</v>
      </c>
    </row>
    <row r="2879" spans="1:3" x14ac:dyDescent="0.25">
      <c r="A2879" t="s">
        <v>3465</v>
      </c>
      <c r="B2879" t="s">
        <v>2258</v>
      </c>
      <c r="C2879" t="s">
        <v>3463</v>
      </c>
    </row>
    <row r="2880" spans="1:3" x14ac:dyDescent="0.25">
      <c r="A2880" t="s">
        <v>3469</v>
      </c>
      <c r="B2880" t="s">
        <v>2258</v>
      </c>
      <c r="C2880" t="s">
        <v>3467</v>
      </c>
    </row>
    <row r="2881" spans="1:3" x14ac:dyDescent="0.25">
      <c r="A2881" t="s">
        <v>3473</v>
      </c>
      <c r="B2881" t="s">
        <v>2258</v>
      </c>
      <c r="C2881" t="s">
        <v>3471</v>
      </c>
    </row>
    <row r="2882" spans="1:3" x14ac:dyDescent="0.25">
      <c r="A2882" t="s">
        <v>3477</v>
      </c>
      <c r="B2882" t="s">
        <v>2258</v>
      </c>
      <c r="C2882" t="s">
        <v>3475</v>
      </c>
    </row>
    <row r="2883" spans="1:3" x14ac:dyDescent="0.25">
      <c r="A2883" t="s">
        <v>3481</v>
      </c>
      <c r="B2883" t="s">
        <v>2258</v>
      </c>
      <c r="C2883" t="s">
        <v>3479</v>
      </c>
    </row>
    <row r="2884" spans="1:3" x14ac:dyDescent="0.25">
      <c r="A2884" t="s">
        <v>3485</v>
      </c>
      <c r="B2884" t="s">
        <v>2258</v>
      </c>
      <c r="C2884" t="s">
        <v>3483</v>
      </c>
    </row>
    <row r="2885" spans="1:3" x14ac:dyDescent="0.25">
      <c r="A2885" t="s">
        <v>3489</v>
      </c>
      <c r="B2885" t="s">
        <v>2258</v>
      </c>
      <c r="C2885" t="s">
        <v>3487</v>
      </c>
    </row>
    <row r="2886" spans="1:3" x14ac:dyDescent="0.25">
      <c r="A2886" t="s">
        <v>3493</v>
      </c>
      <c r="B2886" t="s">
        <v>2258</v>
      </c>
      <c r="C2886" t="s">
        <v>3491</v>
      </c>
    </row>
    <row r="2887" spans="1:3" x14ac:dyDescent="0.25">
      <c r="A2887" t="s">
        <v>3497</v>
      </c>
      <c r="B2887" t="s">
        <v>2258</v>
      </c>
      <c r="C2887" t="s">
        <v>3495</v>
      </c>
    </row>
    <row r="2888" spans="1:3" x14ac:dyDescent="0.25">
      <c r="A2888" t="s">
        <v>3501</v>
      </c>
      <c r="B2888" t="s">
        <v>2258</v>
      </c>
      <c r="C2888" t="s">
        <v>3499</v>
      </c>
    </row>
    <row r="2889" spans="1:3" x14ac:dyDescent="0.25">
      <c r="A2889" t="s">
        <v>3505</v>
      </c>
      <c r="B2889" t="s">
        <v>2258</v>
      </c>
      <c r="C2889" t="s">
        <v>3503</v>
      </c>
    </row>
    <row r="2890" spans="1:3" x14ac:dyDescent="0.25">
      <c r="A2890" t="s">
        <v>3509</v>
      </c>
      <c r="B2890" t="s">
        <v>2258</v>
      </c>
      <c r="C2890" t="s">
        <v>3507</v>
      </c>
    </row>
    <row r="2891" spans="1:3" x14ac:dyDescent="0.25">
      <c r="A2891" t="s">
        <v>3513</v>
      </c>
      <c r="B2891" t="s">
        <v>2258</v>
      </c>
      <c r="C2891" t="s">
        <v>3511</v>
      </c>
    </row>
    <row r="2892" spans="1:3" x14ac:dyDescent="0.25">
      <c r="A2892" t="s">
        <v>3517</v>
      </c>
      <c r="B2892" t="s">
        <v>2258</v>
      </c>
      <c r="C2892" t="s">
        <v>3515</v>
      </c>
    </row>
    <row r="2893" spans="1:3" x14ac:dyDescent="0.25">
      <c r="A2893" t="s">
        <v>3521</v>
      </c>
      <c r="B2893" t="s">
        <v>2258</v>
      </c>
      <c r="C2893" t="s">
        <v>3519</v>
      </c>
    </row>
    <row r="2894" spans="1:3" x14ac:dyDescent="0.25">
      <c r="A2894" t="s">
        <v>3525</v>
      </c>
      <c r="B2894" t="s">
        <v>2258</v>
      </c>
      <c r="C2894" t="s">
        <v>3523</v>
      </c>
    </row>
    <row r="2895" spans="1:3" x14ac:dyDescent="0.25">
      <c r="A2895" t="s">
        <v>3529</v>
      </c>
      <c r="B2895" t="s">
        <v>2258</v>
      </c>
      <c r="C2895" t="s">
        <v>3527</v>
      </c>
    </row>
    <row r="2896" spans="1:3" x14ac:dyDescent="0.25">
      <c r="A2896" t="s">
        <v>3533</v>
      </c>
      <c r="B2896" t="s">
        <v>2258</v>
      </c>
      <c r="C2896" t="s">
        <v>3531</v>
      </c>
    </row>
    <row r="2897" spans="1:3" x14ac:dyDescent="0.25">
      <c r="A2897" t="s">
        <v>3537</v>
      </c>
      <c r="B2897" t="s">
        <v>2258</v>
      </c>
      <c r="C2897" t="s">
        <v>3535</v>
      </c>
    </row>
    <row r="2898" spans="1:3" x14ac:dyDescent="0.25">
      <c r="A2898" t="s">
        <v>3541</v>
      </c>
      <c r="B2898" t="s">
        <v>2258</v>
      </c>
      <c r="C2898" t="s">
        <v>3539</v>
      </c>
    </row>
    <row r="2899" spans="1:3" x14ac:dyDescent="0.25">
      <c r="A2899" t="s">
        <v>3545</v>
      </c>
      <c r="B2899" t="s">
        <v>2258</v>
      </c>
      <c r="C2899" t="s">
        <v>3543</v>
      </c>
    </row>
    <row r="2900" spans="1:3" x14ac:dyDescent="0.25">
      <c r="A2900" t="s">
        <v>3549</v>
      </c>
      <c r="B2900" t="s">
        <v>2258</v>
      </c>
      <c r="C2900" t="s">
        <v>3547</v>
      </c>
    </row>
    <row r="2901" spans="1:3" x14ac:dyDescent="0.25">
      <c r="A2901" t="s">
        <v>3553</v>
      </c>
      <c r="B2901" t="s">
        <v>2258</v>
      </c>
      <c r="C2901" t="s">
        <v>3551</v>
      </c>
    </row>
    <row r="2902" spans="1:3" x14ac:dyDescent="0.25">
      <c r="A2902" t="s">
        <v>3557</v>
      </c>
      <c r="B2902" t="s">
        <v>2258</v>
      </c>
      <c r="C2902" t="s">
        <v>3555</v>
      </c>
    </row>
    <row r="2903" spans="1:3" x14ac:dyDescent="0.25">
      <c r="A2903" t="s">
        <v>3561</v>
      </c>
      <c r="B2903" t="s">
        <v>2258</v>
      </c>
      <c r="C2903" t="s">
        <v>3559</v>
      </c>
    </row>
    <row r="2904" spans="1:3" x14ac:dyDescent="0.25">
      <c r="A2904" t="s">
        <v>3565</v>
      </c>
      <c r="B2904" t="s">
        <v>2258</v>
      </c>
      <c r="C2904" t="s">
        <v>3563</v>
      </c>
    </row>
    <row r="2905" spans="1:3" x14ac:dyDescent="0.25">
      <c r="A2905" t="s">
        <v>3569</v>
      </c>
      <c r="B2905" t="s">
        <v>2258</v>
      </c>
      <c r="C2905" t="s">
        <v>3567</v>
      </c>
    </row>
    <row r="2906" spans="1:3" x14ac:dyDescent="0.25">
      <c r="A2906" t="s">
        <v>3573</v>
      </c>
      <c r="B2906" t="s">
        <v>2258</v>
      </c>
      <c r="C2906" t="s">
        <v>3571</v>
      </c>
    </row>
    <row r="2907" spans="1:3" x14ac:dyDescent="0.25">
      <c r="A2907" t="s">
        <v>3577</v>
      </c>
      <c r="B2907" t="s">
        <v>2258</v>
      </c>
      <c r="C2907" t="s">
        <v>3575</v>
      </c>
    </row>
    <row r="2908" spans="1:3" x14ac:dyDescent="0.25">
      <c r="A2908" t="s">
        <v>3581</v>
      </c>
      <c r="B2908" t="s">
        <v>2258</v>
      </c>
      <c r="C2908" t="s">
        <v>3579</v>
      </c>
    </row>
    <row r="2909" spans="1:3" x14ac:dyDescent="0.25">
      <c r="A2909" t="s">
        <v>3585</v>
      </c>
      <c r="B2909" t="s">
        <v>2258</v>
      </c>
      <c r="C2909" t="s">
        <v>3583</v>
      </c>
    </row>
    <row r="2910" spans="1:3" x14ac:dyDescent="0.25">
      <c r="A2910" t="s">
        <v>3589</v>
      </c>
      <c r="B2910" t="s">
        <v>2258</v>
      </c>
      <c r="C2910" t="s">
        <v>3587</v>
      </c>
    </row>
    <row r="2911" spans="1:3" x14ac:dyDescent="0.25">
      <c r="A2911" t="s">
        <v>3593</v>
      </c>
      <c r="B2911" t="s">
        <v>2258</v>
      </c>
      <c r="C2911" t="s">
        <v>3591</v>
      </c>
    </row>
    <row r="2912" spans="1:3" x14ac:dyDescent="0.25">
      <c r="A2912" t="s">
        <v>3597</v>
      </c>
      <c r="B2912" t="s">
        <v>2258</v>
      </c>
      <c r="C2912" t="s">
        <v>3595</v>
      </c>
    </row>
    <row r="2913" spans="1:3" x14ac:dyDescent="0.25">
      <c r="A2913" t="s">
        <v>3601</v>
      </c>
      <c r="B2913" t="s">
        <v>2258</v>
      </c>
      <c r="C2913" t="s">
        <v>3599</v>
      </c>
    </row>
    <row r="2914" spans="1:3" x14ac:dyDescent="0.25">
      <c r="A2914" t="s">
        <v>3605</v>
      </c>
      <c r="B2914" t="s">
        <v>2258</v>
      </c>
      <c r="C2914" t="s">
        <v>3603</v>
      </c>
    </row>
    <row r="2915" spans="1:3" x14ac:dyDescent="0.25">
      <c r="A2915" t="s">
        <v>3609</v>
      </c>
      <c r="B2915" t="s">
        <v>2258</v>
      </c>
      <c r="C2915" t="s">
        <v>3607</v>
      </c>
    </row>
    <row r="2916" spans="1:3" x14ac:dyDescent="0.25">
      <c r="A2916" t="s">
        <v>3613</v>
      </c>
      <c r="B2916" t="s">
        <v>2258</v>
      </c>
      <c r="C2916" t="s">
        <v>3611</v>
      </c>
    </row>
    <row r="2917" spans="1:3" x14ac:dyDescent="0.25">
      <c r="A2917" t="s">
        <v>3617</v>
      </c>
      <c r="B2917" t="s">
        <v>2258</v>
      </c>
      <c r="C2917" t="s">
        <v>3615</v>
      </c>
    </row>
    <row r="2918" spans="1:3" x14ac:dyDescent="0.25">
      <c r="A2918" t="s">
        <v>3621</v>
      </c>
      <c r="B2918" t="s">
        <v>2258</v>
      </c>
      <c r="C2918" t="s">
        <v>3619</v>
      </c>
    </row>
    <row r="2919" spans="1:3" x14ac:dyDescent="0.25">
      <c r="A2919" t="s">
        <v>3625</v>
      </c>
      <c r="B2919" t="s">
        <v>2258</v>
      </c>
      <c r="C2919" t="s">
        <v>3623</v>
      </c>
    </row>
    <row r="2920" spans="1:3" x14ac:dyDescent="0.25">
      <c r="A2920" t="s">
        <v>3629</v>
      </c>
      <c r="B2920" t="s">
        <v>2258</v>
      </c>
      <c r="C2920" t="s">
        <v>3627</v>
      </c>
    </row>
    <row r="2921" spans="1:3" x14ac:dyDescent="0.25">
      <c r="A2921" t="s">
        <v>3633</v>
      </c>
      <c r="B2921" t="s">
        <v>2258</v>
      </c>
      <c r="C2921" t="s">
        <v>3631</v>
      </c>
    </row>
    <row r="2922" spans="1:3" x14ac:dyDescent="0.25">
      <c r="A2922" t="s">
        <v>3637</v>
      </c>
      <c r="B2922" t="s">
        <v>2258</v>
      </c>
      <c r="C2922" t="s">
        <v>3635</v>
      </c>
    </row>
    <row r="2923" spans="1:3" x14ac:dyDescent="0.25">
      <c r="A2923" t="s">
        <v>3641</v>
      </c>
      <c r="B2923" t="s">
        <v>2258</v>
      </c>
      <c r="C2923" t="s">
        <v>3639</v>
      </c>
    </row>
    <row r="2924" spans="1:3" x14ac:dyDescent="0.25">
      <c r="A2924" t="s">
        <v>3645</v>
      </c>
      <c r="B2924" t="s">
        <v>2258</v>
      </c>
      <c r="C2924" t="s">
        <v>3643</v>
      </c>
    </row>
    <row r="2925" spans="1:3" x14ac:dyDescent="0.25">
      <c r="A2925" t="s">
        <v>3649</v>
      </c>
      <c r="B2925" t="s">
        <v>2258</v>
      </c>
      <c r="C2925" t="s">
        <v>3647</v>
      </c>
    </row>
    <row r="2926" spans="1:3" x14ac:dyDescent="0.25">
      <c r="A2926" t="s">
        <v>3653</v>
      </c>
      <c r="B2926" t="s">
        <v>2258</v>
      </c>
      <c r="C2926" t="s">
        <v>3651</v>
      </c>
    </row>
    <row r="2927" spans="1:3" x14ac:dyDescent="0.25">
      <c r="A2927" t="s">
        <v>3657</v>
      </c>
      <c r="B2927" t="s">
        <v>2258</v>
      </c>
      <c r="C2927" t="s">
        <v>3655</v>
      </c>
    </row>
    <row r="2928" spans="1:3" x14ac:dyDescent="0.25">
      <c r="A2928" t="s">
        <v>3661</v>
      </c>
      <c r="B2928" t="s">
        <v>2258</v>
      </c>
      <c r="C2928" t="s">
        <v>3659</v>
      </c>
    </row>
    <row r="2929" spans="1:3" x14ac:dyDescent="0.25">
      <c r="A2929" t="s">
        <v>3665</v>
      </c>
      <c r="B2929" t="s">
        <v>2258</v>
      </c>
      <c r="C2929" t="s">
        <v>3663</v>
      </c>
    </row>
    <row r="2930" spans="1:3" x14ac:dyDescent="0.25">
      <c r="A2930" t="s">
        <v>3669</v>
      </c>
      <c r="B2930" t="s">
        <v>2258</v>
      </c>
      <c r="C2930" t="s">
        <v>3667</v>
      </c>
    </row>
    <row r="2931" spans="1:3" x14ac:dyDescent="0.25">
      <c r="A2931" t="s">
        <v>3673</v>
      </c>
      <c r="B2931" t="s">
        <v>2258</v>
      </c>
      <c r="C2931" t="s">
        <v>3671</v>
      </c>
    </row>
    <row r="2932" spans="1:3" x14ac:dyDescent="0.25">
      <c r="A2932" t="s">
        <v>3677</v>
      </c>
      <c r="B2932" t="s">
        <v>2258</v>
      </c>
      <c r="C2932" t="s">
        <v>3675</v>
      </c>
    </row>
    <row r="2933" spans="1:3" x14ac:dyDescent="0.25">
      <c r="A2933" t="s">
        <v>3681</v>
      </c>
      <c r="B2933" t="s">
        <v>2258</v>
      </c>
      <c r="C2933" t="s">
        <v>3679</v>
      </c>
    </row>
    <row r="2934" spans="1:3" x14ac:dyDescent="0.25">
      <c r="A2934" t="s">
        <v>3685</v>
      </c>
      <c r="B2934" t="s">
        <v>2258</v>
      </c>
      <c r="C2934" t="s">
        <v>3683</v>
      </c>
    </row>
    <row r="2935" spans="1:3" x14ac:dyDescent="0.25">
      <c r="A2935" t="s">
        <v>3689</v>
      </c>
      <c r="B2935" t="s">
        <v>2258</v>
      </c>
      <c r="C2935" t="s">
        <v>3687</v>
      </c>
    </row>
    <row r="2936" spans="1:3" x14ac:dyDescent="0.25">
      <c r="A2936" t="s">
        <v>3693</v>
      </c>
      <c r="B2936" t="s">
        <v>2258</v>
      </c>
      <c r="C2936" t="s">
        <v>3691</v>
      </c>
    </row>
    <row r="2937" spans="1:3" x14ac:dyDescent="0.25">
      <c r="A2937" t="s">
        <v>3697</v>
      </c>
      <c r="B2937" t="s">
        <v>2258</v>
      </c>
      <c r="C2937" t="s">
        <v>3695</v>
      </c>
    </row>
    <row r="2938" spans="1:3" x14ac:dyDescent="0.25">
      <c r="A2938" t="s">
        <v>3701</v>
      </c>
      <c r="B2938" t="s">
        <v>2258</v>
      </c>
      <c r="C2938" t="s">
        <v>3699</v>
      </c>
    </row>
    <row r="2939" spans="1:3" x14ac:dyDescent="0.25">
      <c r="A2939" t="s">
        <v>3705</v>
      </c>
      <c r="B2939" t="s">
        <v>2258</v>
      </c>
      <c r="C2939" t="s">
        <v>3703</v>
      </c>
    </row>
    <row r="2940" spans="1:3" x14ac:dyDescent="0.25">
      <c r="A2940" t="s">
        <v>3709</v>
      </c>
      <c r="B2940" t="s">
        <v>2258</v>
      </c>
      <c r="C2940" t="s">
        <v>3707</v>
      </c>
    </row>
    <row r="2941" spans="1:3" x14ac:dyDescent="0.25">
      <c r="A2941" t="s">
        <v>3713</v>
      </c>
      <c r="B2941" t="s">
        <v>2258</v>
      </c>
      <c r="C2941" t="s">
        <v>3711</v>
      </c>
    </row>
    <row r="2942" spans="1:3" x14ac:dyDescent="0.25">
      <c r="A2942" t="s">
        <v>3717</v>
      </c>
      <c r="B2942" t="s">
        <v>2258</v>
      </c>
      <c r="C2942" t="s">
        <v>3715</v>
      </c>
    </row>
    <row r="2943" spans="1:3" x14ac:dyDescent="0.25">
      <c r="A2943" t="s">
        <v>3721</v>
      </c>
      <c r="B2943" t="s">
        <v>2258</v>
      </c>
      <c r="C2943" t="s">
        <v>3719</v>
      </c>
    </row>
    <row r="2944" spans="1:3" x14ac:dyDescent="0.25">
      <c r="A2944" t="s">
        <v>3725</v>
      </c>
      <c r="B2944" t="s">
        <v>2258</v>
      </c>
      <c r="C2944" t="s">
        <v>3723</v>
      </c>
    </row>
    <row r="2945" spans="1:3" x14ac:dyDescent="0.25">
      <c r="A2945" t="s">
        <v>3729</v>
      </c>
      <c r="B2945" t="s">
        <v>2258</v>
      </c>
      <c r="C2945" t="s">
        <v>3727</v>
      </c>
    </row>
    <row r="2946" spans="1:3" x14ac:dyDescent="0.25">
      <c r="A2946" t="s">
        <v>3733</v>
      </c>
      <c r="B2946" t="s">
        <v>2258</v>
      </c>
      <c r="C2946" t="s">
        <v>3731</v>
      </c>
    </row>
    <row r="2947" spans="1:3" x14ac:dyDescent="0.25">
      <c r="A2947" t="s">
        <v>3737</v>
      </c>
      <c r="B2947" t="s">
        <v>2258</v>
      </c>
      <c r="C2947" t="s">
        <v>3735</v>
      </c>
    </row>
    <row r="2948" spans="1:3" x14ac:dyDescent="0.25">
      <c r="A2948" t="s">
        <v>3741</v>
      </c>
      <c r="B2948" t="s">
        <v>2258</v>
      </c>
      <c r="C2948" t="s">
        <v>3739</v>
      </c>
    </row>
    <row r="2949" spans="1:3" x14ac:dyDescent="0.25">
      <c r="A2949" t="s">
        <v>3745</v>
      </c>
      <c r="B2949" t="s">
        <v>2258</v>
      </c>
      <c r="C2949" t="s">
        <v>3743</v>
      </c>
    </row>
    <row r="2950" spans="1:3" x14ac:dyDescent="0.25">
      <c r="A2950" t="s">
        <v>3749</v>
      </c>
      <c r="B2950" t="s">
        <v>2258</v>
      </c>
      <c r="C2950" t="s">
        <v>3747</v>
      </c>
    </row>
    <row r="2951" spans="1:3" x14ac:dyDescent="0.25">
      <c r="A2951" t="s">
        <v>3753</v>
      </c>
      <c r="B2951" t="s">
        <v>2258</v>
      </c>
      <c r="C2951" t="s">
        <v>3751</v>
      </c>
    </row>
    <row r="2952" spans="1:3" x14ac:dyDescent="0.25">
      <c r="A2952" t="s">
        <v>3757</v>
      </c>
      <c r="B2952" t="s">
        <v>2258</v>
      </c>
      <c r="C2952" t="s">
        <v>3755</v>
      </c>
    </row>
    <row r="2953" spans="1:3" x14ac:dyDescent="0.25">
      <c r="A2953" t="s">
        <v>3761</v>
      </c>
      <c r="B2953" t="s">
        <v>2258</v>
      </c>
      <c r="C2953" t="s">
        <v>3759</v>
      </c>
    </row>
    <row r="2954" spans="1:3" x14ac:dyDescent="0.25">
      <c r="A2954" t="s">
        <v>3765</v>
      </c>
      <c r="B2954" t="s">
        <v>2258</v>
      </c>
      <c r="C2954" t="s">
        <v>3763</v>
      </c>
    </row>
    <row r="2955" spans="1:3" x14ac:dyDescent="0.25">
      <c r="A2955" t="s">
        <v>3768</v>
      </c>
      <c r="B2955" t="s">
        <v>2258</v>
      </c>
      <c r="C2955" t="s">
        <v>3767</v>
      </c>
    </row>
    <row r="2956" spans="1:3" x14ac:dyDescent="0.25">
      <c r="A2956" t="s">
        <v>3772</v>
      </c>
      <c r="B2956" t="s">
        <v>2258</v>
      </c>
      <c r="C2956" t="s">
        <v>3770</v>
      </c>
    </row>
    <row r="2957" spans="1:3" x14ac:dyDescent="0.25">
      <c r="A2957" t="s">
        <v>3776</v>
      </c>
      <c r="B2957" t="s">
        <v>2258</v>
      </c>
      <c r="C2957" t="s">
        <v>3774</v>
      </c>
    </row>
    <row r="2958" spans="1:3" x14ac:dyDescent="0.25">
      <c r="A2958" t="s">
        <v>3780</v>
      </c>
      <c r="B2958" t="s">
        <v>2258</v>
      </c>
      <c r="C2958" t="s">
        <v>3778</v>
      </c>
    </row>
    <row r="2959" spans="1:3" x14ac:dyDescent="0.25">
      <c r="A2959" t="s">
        <v>3784</v>
      </c>
      <c r="B2959" t="s">
        <v>2258</v>
      </c>
      <c r="C2959" t="s">
        <v>3782</v>
      </c>
    </row>
    <row r="2960" spans="1:3" x14ac:dyDescent="0.25">
      <c r="A2960" t="s">
        <v>3788</v>
      </c>
      <c r="B2960" t="s">
        <v>2258</v>
      </c>
      <c r="C2960" t="s">
        <v>3786</v>
      </c>
    </row>
    <row r="2961" spans="1:3" x14ac:dyDescent="0.25">
      <c r="A2961" t="s">
        <v>3792</v>
      </c>
      <c r="B2961" t="s">
        <v>2258</v>
      </c>
      <c r="C2961" t="s">
        <v>3790</v>
      </c>
    </row>
    <row r="2962" spans="1:3" x14ac:dyDescent="0.25">
      <c r="A2962" t="s">
        <v>3796</v>
      </c>
      <c r="B2962" t="s">
        <v>2258</v>
      </c>
      <c r="C2962" t="s">
        <v>3794</v>
      </c>
    </row>
    <row r="2963" spans="1:3" x14ac:dyDescent="0.25">
      <c r="A2963" t="s">
        <v>3800</v>
      </c>
      <c r="B2963" t="s">
        <v>2258</v>
      </c>
      <c r="C2963" t="s">
        <v>3798</v>
      </c>
    </row>
    <row r="2964" spans="1:3" x14ac:dyDescent="0.25">
      <c r="A2964" t="s">
        <v>3804</v>
      </c>
      <c r="B2964" t="s">
        <v>2258</v>
      </c>
      <c r="C2964" t="s">
        <v>3802</v>
      </c>
    </row>
    <row r="2965" spans="1:3" x14ac:dyDescent="0.25">
      <c r="A2965" t="s">
        <v>3808</v>
      </c>
      <c r="B2965" t="s">
        <v>2258</v>
      </c>
      <c r="C2965" t="s">
        <v>3806</v>
      </c>
    </row>
    <row r="2966" spans="1:3" x14ac:dyDescent="0.25">
      <c r="A2966" t="s">
        <v>3812</v>
      </c>
      <c r="B2966" t="s">
        <v>2258</v>
      </c>
      <c r="C2966" t="s">
        <v>3810</v>
      </c>
    </row>
    <row r="2967" spans="1:3" x14ac:dyDescent="0.25">
      <c r="A2967" t="s">
        <v>3816</v>
      </c>
      <c r="B2967" t="s">
        <v>2258</v>
      </c>
      <c r="C2967" t="s">
        <v>3814</v>
      </c>
    </row>
    <row r="2968" spans="1:3" x14ac:dyDescent="0.25">
      <c r="A2968" t="s">
        <v>3820</v>
      </c>
      <c r="B2968" t="s">
        <v>2258</v>
      </c>
      <c r="C2968" t="s">
        <v>3818</v>
      </c>
    </row>
    <row r="2969" spans="1:3" x14ac:dyDescent="0.25">
      <c r="A2969" t="s">
        <v>3824</v>
      </c>
      <c r="B2969" t="s">
        <v>2258</v>
      </c>
      <c r="C2969" t="s">
        <v>3822</v>
      </c>
    </row>
    <row r="2970" spans="1:3" x14ac:dyDescent="0.25">
      <c r="A2970" t="s">
        <v>3828</v>
      </c>
      <c r="B2970" t="s">
        <v>2258</v>
      </c>
      <c r="C2970" t="s">
        <v>3826</v>
      </c>
    </row>
    <row r="2971" spans="1:3" x14ac:dyDescent="0.25">
      <c r="A2971" t="s">
        <v>3832</v>
      </c>
      <c r="B2971" t="s">
        <v>2258</v>
      </c>
      <c r="C2971" t="s">
        <v>3830</v>
      </c>
    </row>
    <row r="2972" spans="1:3" x14ac:dyDescent="0.25">
      <c r="A2972" t="s">
        <v>3835</v>
      </c>
      <c r="B2972" t="s">
        <v>2258</v>
      </c>
      <c r="C2972" t="s">
        <v>3834</v>
      </c>
    </row>
    <row r="2973" spans="1:3" x14ac:dyDescent="0.25">
      <c r="A2973" t="s">
        <v>3839</v>
      </c>
      <c r="B2973" t="s">
        <v>2258</v>
      </c>
      <c r="C2973" t="s">
        <v>3837</v>
      </c>
    </row>
    <row r="2974" spans="1:3" x14ac:dyDescent="0.25">
      <c r="A2974" t="s">
        <v>3843</v>
      </c>
      <c r="B2974" t="s">
        <v>2258</v>
      </c>
      <c r="C2974" t="s">
        <v>3841</v>
      </c>
    </row>
    <row r="2975" spans="1:3" x14ac:dyDescent="0.25">
      <c r="A2975" t="s">
        <v>3847</v>
      </c>
      <c r="B2975" t="s">
        <v>2258</v>
      </c>
      <c r="C2975" t="s">
        <v>3845</v>
      </c>
    </row>
    <row r="2976" spans="1:3" x14ac:dyDescent="0.25">
      <c r="A2976" t="s">
        <v>3851</v>
      </c>
      <c r="B2976" t="s">
        <v>2258</v>
      </c>
      <c r="C2976" t="s">
        <v>3849</v>
      </c>
    </row>
    <row r="2977" spans="1:3" x14ac:dyDescent="0.25">
      <c r="A2977" t="s">
        <v>3855</v>
      </c>
      <c r="B2977" t="s">
        <v>2258</v>
      </c>
      <c r="C2977" t="s">
        <v>3853</v>
      </c>
    </row>
    <row r="2978" spans="1:3" x14ac:dyDescent="0.25">
      <c r="A2978" t="s">
        <v>3859</v>
      </c>
      <c r="B2978" t="s">
        <v>2258</v>
      </c>
      <c r="C2978" t="s">
        <v>3857</v>
      </c>
    </row>
    <row r="2979" spans="1:3" x14ac:dyDescent="0.25">
      <c r="A2979" t="s">
        <v>3863</v>
      </c>
      <c r="B2979" t="s">
        <v>2258</v>
      </c>
      <c r="C2979" t="s">
        <v>3861</v>
      </c>
    </row>
    <row r="2980" spans="1:3" x14ac:dyDescent="0.25">
      <c r="A2980" t="s">
        <v>3867</v>
      </c>
      <c r="B2980" t="s">
        <v>2258</v>
      </c>
      <c r="C2980" t="s">
        <v>3865</v>
      </c>
    </row>
    <row r="2981" spans="1:3" x14ac:dyDescent="0.25">
      <c r="A2981" t="s">
        <v>3871</v>
      </c>
      <c r="B2981" t="s">
        <v>2258</v>
      </c>
      <c r="C2981" t="s">
        <v>3869</v>
      </c>
    </row>
    <row r="2982" spans="1:3" x14ac:dyDescent="0.25">
      <c r="A2982" t="s">
        <v>3875</v>
      </c>
      <c r="B2982" t="s">
        <v>2258</v>
      </c>
      <c r="C2982" t="s">
        <v>3873</v>
      </c>
    </row>
    <row r="2983" spans="1:3" x14ac:dyDescent="0.25">
      <c r="A2983" t="s">
        <v>3879</v>
      </c>
      <c r="B2983" t="s">
        <v>2258</v>
      </c>
      <c r="C2983" t="s">
        <v>3877</v>
      </c>
    </row>
    <row r="2984" spans="1:3" x14ac:dyDescent="0.25">
      <c r="A2984" t="s">
        <v>3883</v>
      </c>
      <c r="B2984" t="s">
        <v>2258</v>
      </c>
      <c r="C2984" t="s">
        <v>3881</v>
      </c>
    </row>
    <row r="2985" spans="1:3" x14ac:dyDescent="0.25">
      <c r="A2985" t="s">
        <v>3887</v>
      </c>
      <c r="B2985" t="s">
        <v>2258</v>
      </c>
      <c r="C2985" t="s">
        <v>3885</v>
      </c>
    </row>
    <row r="2986" spans="1:3" x14ac:dyDescent="0.25">
      <c r="A2986" t="s">
        <v>3891</v>
      </c>
      <c r="B2986" t="s">
        <v>2258</v>
      </c>
      <c r="C2986" t="s">
        <v>3889</v>
      </c>
    </row>
    <row r="2987" spans="1:3" x14ac:dyDescent="0.25">
      <c r="A2987" t="s">
        <v>3895</v>
      </c>
      <c r="B2987" t="s">
        <v>2258</v>
      </c>
      <c r="C2987" t="s">
        <v>3893</v>
      </c>
    </row>
    <row r="2988" spans="1:3" x14ac:dyDescent="0.25">
      <c r="A2988" t="s">
        <v>3899</v>
      </c>
      <c r="B2988" t="s">
        <v>2258</v>
      </c>
      <c r="C2988" t="s">
        <v>3897</v>
      </c>
    </row>
    <row r="2989" spans="1:3" x14ac:dyDescent="0.25">
      <c r="A2989" t="s">
        <v>3903</v>
      </c>
      <c r="B2989" t="s">
        <v>2258</v>
      </c>
      <c r="C2989" t="s">
        <v>3901</v>
      </c>
    </row>
    <row r="2990" spans="1:3" x14ac:dyDescent="0.25">
      <c r="A2990" t="s">
        <v>3907</v>
      </c>
      <c r="B2990" t="s">
        <v>2258</v>
      </c>
      <c r="C2990" t="s">
        <v>3905</v>
      </c>
    </row>
    <row r="2991" spans="1:3" x14ac:dyDescent="0.25">
      <c r="A2991" t="s">
        <v>3911</v>
      </c>
      <c r="B2991" t="s">
        <v>2258</v>
      </c>
      <c r="C2991" t="s">
        <v>3909</v>
      </c>
    </row>
    <row r="2992" spans="1:3" x14ac:dyDescent="0.25">
      <c r="A2992" t="s">
        <v>3915</v>
      </c>
      <c r="B2992" t="s">
        <v>2258</v>
      </c>
      <c r="C2992" t="s">
        <v>3913</v>
      </c>
    </row>
    <row r="2993" spans="1:3" x14ac:dyDescent="0.25">
      <c r="A2993" t="s">
        <v>3919</v>
      </c>
      <c r="B2993" t="s">
        <v>2258</v>
      </c>
      <c r="C2993" t="s">
        <v>3917</v>
      </c>
    </row>
    <row r="2994" spans="1:3" x14ac:dyDescent="0.25">
      <c r="A2994" t="s">
        <v>3923</v>
      </c>
      <c r="B2994" t="s">
        <v>2258</v>
      </c>
      <c r="C2994" t="s">
        <v>3921</v>
      </c>
    </row>
    <row r="2995" spans="1:3" x14ac:dyDescent="0.25">
      <c r="A2995" t="s">
        <v>3927</v>
      </c>
      <c r="B2995" t="s">
        <v>2258</v>
      </c>
      <c r="C2995" t="s">
        <v>3925</v>
      </c>
    </row>
    <row r="2996" spans="1:3" x14ac:dyDescent="0.25">
      <c r="A2996" t="s">
        <v>3931</v>
      </c>
      <c r="B2996" t="s">
        <v>2258</v>
      </c>
      <c r="C2996" t="s">
        <v>3929</v>
      </c>
    </row>
    <row r="2997" spans="1:3" x14ac:dyDescent="0.25">
      <c r="A2997" t="s">
        <v>3935</v>
      </c>
      <c r="B2997" t="s">
        <v>2258</v>
      </c>
      <c r="C2997" t="s">
        <v>3933</v>
      </c>
    </row>
    <row r="2998" spans="1:3" x14ac:dyDescent="0.25">
      <c r="A2998" t="s">
        <v>3939</v>
      </c>
      <c r="B2998" t="s">
        <v>2258</v>
      </c>
      <c r="C2998" t="s">
        <v>3937</v>
      </c>
    </row>
    <row r="2999" spans="1:3" x14ac:dyDescent="0.25">
      <c r="A2999" t="s">
        <v>3943</v>
      </c>
      <c r="B2999" t="s">
        <v>2258</v>
      </c>
      <c r="C2999" t="s">
        <v>3941</v>
      </c>
    </row>
    <row r="3000" spans="1:3" x14ac:dyDescent="0.25">
      <c r="A3000" t="s">
        <v>3947</v>
      </c>
      <c r="B3000" t="s">
        <v>2258</v>
      </c>
      <c r="C3000" t="s">
        <v>3945</v>
      </c>
    </row>
    <row r="3001" spans="1:3" x14ac:dyDescent="0.25">
      <c r="A3001" t="s">
        <v>3951</v>
      </c>
      <c r="B3001" t="s">
        <v>2258</v>
      </c>
      <c r="C3001" t="s">
        <v>3949</v>
      </c>
    </row>
    <row r="3002" spans="1:3" x14ac:dyDescent="0.25">
      <c r="A3002" t="s">
        <v>3955</v>
      </c>
      <c r="B3002" t="s">
        <v>2258</v>
      </c>
      <c r="C3002" t="s">
        <v>3953</v>
      </c>
    </row>
    <row r="3003" spans="1:3" x14ac:dyDescent="0.25">
      <c r="A3003" t="s">
        <v>3959</v>
      </c>
      <c r="B3003" t="s">
        <v>2258</v>
      </c>
      <c r="C3003" t="s">
        <v>3957</v>
      </c>
    </row>
    <row r="3004" spans="1:3" x14ac:dyDescent="0.25">
      <c r="A3004" t="s">
        <v>2128</v>
      </c>
      <c r="B3004" t="s">
        <v>2258</v>
      </c>
      <c r="C3004" t="s">
        <v>3961</v>
      </c>
    </row>
    <row r="3005" spans="1:3" x14ac:dyDescent="0.25">
      <c r="A3005" t="s">
        <v>3966</v>
      </c>
      <c r="B3005" t="s">
        <v>2258</v>
      </c>
      <c r="C3005" t="s">
        <v>3964</v>
      </c>
    </row>
    <row r="3006" spans="1:3" x14ac:dyDescent="0.25">
      <c r="A3006" t="s">
        <v>3970</v>
      </c>
      <c r="B3006" t="s">
        <v>2258</v>
      </c>
      <c r="C3006" t="s">
        <v>3968</v>
      </c>
    </row>
    <row r="3007" spans="1:3" x14ac:dyDescent="0.25">
      <c r="A3007" t="s">
        <v>3974</v>
      </c>
      <c r="B3007" t="s">
        <v>2258</v>
      </c>
      <c r="C3007" t="s">
        <v>3972</v>
      </c>
    </row>
    <row r="3008" spans="1:3" x14ac:dyDescent="0.25">
      <c r="A3008" t="s">
        <v>3978</v>
      </c>
      <c r="B3008" t="s">
        <v>2258</v>
      </c>
      <c r="C3008" t="s">
        <v>3976</v>
      </c>
    </row>
    <row r="3009" spans="1:3" x14ac:dyDescent="0.25">
      <c r="A3009" t="s">
        <v>3982</v>
      </c>
      <c r="B3009" t="s">
        <v>2258</v>
      </c>
      <c r="C3009" t="s">
        <v>3980</v>
      </c>
    </row>
    <row r="3010" spans="1:3" x14ac:dyDescent="0.25">
      <c r="A3010" t="s">
        <v>3986</v>
      </c>
      <c r="B3010" t="s">
        <v>2258</v>
      </c>
      <c r="C3010" t="s">
        <v>3984</v>
      </c>
    </row>
    <row r="3011" spans="1:3" x14ac:dyDescent="0.25">
      <c r="A3011" t="s">
        <v>3990</v>
      </c>
      <c r="B3011" t="s">
        <v>2258</v>
      </c>
      <c r="C3011" t="s">
        <v>3988</v>
      </c>
    </row>
    <row r="3012" spans="1:3" x14ac:dyDescent="0.25">
      <c r="A3012" t="s">
        <v>3994</v>
      </c>
      <c r="B3012" t="s">
        <v>2258</v>
      </c>
      <c r="C3012" t="s">
        <v>3992</v>
      </c>
    </row>
    <row r="3013" spans="1:3" x14ac:dyDescent="0.25">
      <c r="A3013" t="s">
        <v>3998</v>
      </c>
      <c r="B3013" t="s">
        <v>2258</v>
      </c>
      <c r="C3013" t="s">
        <v>3996</v>
      </c>
    </row>
    <row r="3014" spans="1:3" x14ac:dyDescent="0.25">
      <c r="A3014" t="s">
        <v>4002</v>
      </c>
      <c r="B3014" t="s">
        <v>2258</v>
      </c>
      <c r="C3014" t="s">
        <v>4000</v>
      </c>
    </row>
    <row r="3015" spans="1:3" x14ac:dyDescent="0.25">
      <c r="A3015" t="s">
        <v>4006</v>
      </c>
      <c r="B3015" t="s">
        <v>2258</v>
      </c>
      <c r="C3015" t="s">
        <v>4004</v>
      </c>
    </row>
    <row r="3016" spans="1:3" x14ac:dyDescent="0.25">
      <c r="A3016" t="s">
        <v>4010</v>
      </c>
      <c r="B3016" t="s">
        <v>2258</v>
      </c>
      <c r="C3016" t="s">
        <v>4008</v>
      </c>
    </row>
    <row r="3017" spans="1:3" x14ac:dyDescent="0.25">
      <c r="A3017" t="s">
        <v>4014</v>
      </c>
      <c r="B3017" t="s">
        <v>2258</v>
      </c>
      <c r="C3017" t="s">
        <v>4012</v>
      </c>
    </row>
    <row r="3018" spans="1:3" x14ac:dyDescent="0.25">
      <c r="A3018" t="s">
        <v>4018</v>
      </c>
      <c r="B3018" t="s">
        <v>2258</v>
      </c>
      <c r="C3018" t="s">
        <v>4016</v>
      </c>
    </row>
    <row r="3019" spans="1:3" x14ac:dyDescent="0.25">
      <c r="A3019" t="s">
        <v>4022</v>
      </c>
      <c r="B3019" t="s">
        <v>2258</v>
      </c>
      <c r="C3019" t="s">
        <v>4020</v>
      </c>
    </row>
    <row r="3020" spans="1:3" x14ac:dyDescent="0.25">
      <c r="A3020" t="s">
        <v>4026</v>
      </c>
      <c r="B3020" t="s">
        <v>2258</v>
      </c>
      <c r="C3020" t="s">
        <v>4024</v>
      </c>
    </row>
    <row r="3021" spans="1:3" x14ac:dyDescent="0.25">
      <c r="A3021" t="s">
        <v>4030</v>
      </c>
      <c r="B3021" t="s">
        <v>2258</v>
      </c>
      <c r="C3021" t="s">
        <v>4028</v>
      </c>
    </row>
    <row r="3022" spans="1:3" x14ac:dyDescent="0.25">
      <c r="A3022" t="s">
        <v>4034</v>
      </c>
      <c r="B3022" t="s">
        <v>2258</v>
      </c>
      <c r="C3022" t="s">
        <v>4032</v>
      </c>
    </row>
    <row r="3023" spans="1:3" x14ac:dyDescent="0.25">
      <c r="A3023" t="s">
        <v>4038</v>
      </c>
      <c r="B3023" t="s">
        <v>2258</v>
      </c>
      <c r="C3023" t="s">
        <v>4036</v>
      </c>
    </row>
    <row r="3024" spans="1:3" x14ac:dyDescent="0.25">
      <c r="A3024" t="s">
        <v>4042</v>
      </c>
      <c r="B3024" t="s">
        <v>2258</v>
      </c>
      <c r="C3024" t="s">
        <v>4040</v>
      </c>
    </row>
    <row r="3025" spans="1:3" x14ac:dyDescent="0.25">
      <c r="A3025" t="s">
        <v>4046</v>
      </c>
      <c r="B3025" t="s">
        <v>2258</v>
      </c>
      <c r="C3025" t="s">
        <v>4044</v>
      </c>
    </row>
    <row r="3026" spans="1:3" x14ac:dyDescent="0.25">
      <c r="A3026" t="s">
        <v>4050</v>
      </c>
      <c r="B3026" t="s">
        <v>2258</v>
      </c>
      <c r="C3026" t="s">
        <v>4048</v>
      </c>
    </row>
    <row r="3027" spans="1:3" x14ac:dyDescent="0.25">
      <c r="A3027" t="s">
        <v>4054</v>
      </c>
      <c r="B3027" t="s">
        <v>2258</v>
      </c>
      <c r="C3027" t="s">
        <v>4052</v>
      </c>
    </row>
    <row r="3028" spans="1:3" x14ac:dyDescent="0.25">
      <c r="A3028" t="s">
        <v>4058</v>
      </c>
      <c r="B3028" t="s">
        <v>2258</v>
      </c>
      <c r="C3028" t="s">
        <v>4056</v>
      </c>
    </row>
    <row r="3029" spans="1:3" x14ac:dyDescent="0.25">
      <c r="A3029" t="s">
        <v>4062</v>
      </c>
      <c r="B3029" t="s">
        <v>2258</v>
      </c>
      <c r="C3029" t="s">
        <v>4060</v>
      </c>
    </row>
    <row r="3030" spans="1:3" x14ac:dyDescent="0.25">
      <c r="A3030" t="s">
        <v>4066</v>
      </c>
      <c r="B3030" t="s">
        <v>2258</v>
      </c>
      <c r="C3030" t="s">
        <v>4064</v>
      </c>
    </row>
    <row r="3031" spans="1:3" x14ac:dyDescent="0.25">
      <c r="A3031" t="s">
        <v>4070</v>
      </c>
      <c r="B3031" t="s">
        <v>2258</v>
      </c>
      <c r="C3031" t="s">
        <v>4068</v>
      </c>
    </row>
    <row r="3032" spans="1:3" x14ac:dyDescent="0.25">
      <c r="A3032" t="s">
        <v>4074</v>
      </c>
      <c r="B3032" t="s">
        <v>2258</v>
      </c>
      <c r="C3032" t="s">
        <v>4072</v>
      </c>
    </row>
    <row r="3033" spans="1:3" x14ac:dyDescent="0.25">
      <c r="A3033" t="s">
        <v>4078</v>
      </c>
      <c r="B3033" t="s">
        <v>2258</v>
      </c>
      <c r="C3033" t="s">
        <v>4076</v>
      </c>
    </row>
    <row r="3034" spans="1:3" x14ac:dyDescent="0.25">
      <c r="A3034" t="s">
        <v>4082</v>
      </c>
      <c r="B3034" t="s">
        <v>2258</v>
      </c>
      <c r="C3034" t="s">
        <v>4080</v>
      </c>
    </row>
    <row r="3035" spans="1:3" x14ac:dyDescent="0.25">
      <c r="A3035" t="s">
        <v>4086</v>
      </c>
      <c r="B3035" t="s">
        <v>2258</v>
      </c>
      <c r="C3035" t="s">
        <v>4084</v>
      </c>
    </row>
    <row r="3036" spans="1:3" x14ac:dyDescent="0.25">
      <c r="A3036" t="s">
        <v>4090</v>
      </c>
      <c r="B3036" t="s">
        <v>2258</v>
      </c>
      <c r="C3036" t="s">
        <v>4088</v>
      </c>
    </row>
    <row r="3037" spans="1:3" x14ac:dyDescent="0.25">
      <c r="A3037" t="s">
        <v>4094</v>
      </c>
      <c r="B3037" t="s">
        <v>2258</v>
      </c>
      <c r="C3037" t="s">
        <v>4092</v>
      </c>
    </row>
    <row r="3038" spans="1:3" x14ac:dyDescent="0.25">
      <c r="A3038" t="s">
        <v>4098</v>
      </c>
      <c r="B3038" t="s">
        <v>2258</v>
      </c>
      <c r="C3038" t="s">
        <v>4096</v>
      </c>
    </row>
    <row r="3039" spans="1:3" x14ac:dyDescent="0.25">
      <c r="A3039" t="s">
        <v>4102</v>
      </c>
      <c r="B3039" t="s">
        <v>2258</v>
      </c>
      <c r="C3039" t="s">
        <v>4100</v>
      </c>
    </row>
    <row r="3040" spans="1:3" x14ac:dyDescent="0.25">
      <c r="A3040" t="s">
        <v>4106</v>
      </c>
      <c r="B3040" t="s">
        <v>2258</v>
      </c>
      <c r="C3040" t="s">
        <v>4104</v>
      </c>
    </row>
    <row r="3041" spans="1:3" x14ac:dyDescent="0.25">
      <c r="A3041" t="s">
        <v>4110</v>
      </c>
      <c r="B3041" t="s">
        <v>2258</v>
      </c>
      <c r="C3041" t="s">
        <v>4108</v>
      </c>
    </row>
    <row r="3042" spans="1:3" x14ac:dyDescent="0.25">
      <c r="A3042" t="s">
        <v>4114</v>
      </c>
      <c r="B3042" t="s">
        <v>2258</v>
      </c>
      <c r="C3042" t="s">
        <v>4112</v>
      </c>
    </row>
    <row r="3043" spans="1:3" x14ac:dyDescent="0.25">
      <c r="A3043" t="s">
        <v>4118</v>
      </c>
      <c r="B3043" t="s">
        <v>2258</v>
      </c>
      <c r="C3043" t="s">
        <v>4116</v>
      </c>
    </row>
    <row r="3044" spans="1:3" x14ac:dyDescent="0.25">
      <c r="A3044" t="s">
        <v>4122</v>
      </c>
      <c r="B3044" t="s">
        <v>2258</v>
      </c>
      <c r="C3044" t="s">
        <v>4120</v>
      </c>
    </row>
    <row r="3045" spans="1:3" x14ac:dyDescent="0.25">
      <c r="A3045" t="s">
        <v>4126</v>
      </c>
      <c r="B3045" t="s">
        <v>2258</v>
      </c>
      <c r="C3045" t="s">
        <v>4124</v>
      </c>
    </row>
    <row r="3046" spans="1:3" x14ac:dyDescent="0.25">
      <c r="A3046" t="s">
        <v>4130</v>
      </c>
      <c r="B3046" t="s">
        <v>2258</v>
      </c>
      <c r="C3046" t="s">
        <v>4128</v>
      </c>
    </row>
    <row r="3047" spans="1:3" x14ac:dyDescent="0.25">
      <c r="A3047" t="s">
        <v>4134</v>
      </c>
      <c r="B3047" t="s">
        <v>2258</v>
      </c>
      <c r="C3047" t="s">
        <v>4132</v>
      </c>
    </row>
    <row r="3048" spans="1:3" x14ac:dyDescent="0.25">
      <c r="A3048" t="s">
        <v>4138</v>
      </c>
      <c r="B3048" t="s">
        <v>2258</v>
      </c>
      <c r="C3048" t="s">
        <v>4136</v>
      </c>
    </row>
    <row r="3049" spans="1:3" x14ac:dyDescent="0.25">
      <c r="A3049" t="s">
        <v>4142</v>
      </c>
      <c r="B3049" t="s">
        <v>2258</v>
      </c>
      <c r="C3049" t="s">
        <v>4140</v>
      </c>
    </row>
    <row r="3050" spans="1:3" x14ac:dyDescent="0.25">
      <c r="A3050" t="s">
        <v>4146</v>
      </c>
      <c r="B3050" t="s">
        <v>2258</v>
      </c>
      <c r="C3050" t="s">
        <v>4144</v>
      </c>
    </row>
    <row r="3051" spans="1:3" x14ac:dyDescent="0.25">
      <c r="A3051" t="s">
        <v>4150</v>
      </c>
      <c r="B3051" t="s">
        <v>2258</v>
      </c>
      <c r="C3051" t="s">
        <v>4148</v>
      </c>
    </row>
    <row r="3052" spans="1:3" x14ac:dyDescent="0.25">
      <c r="A3052" t="s">
        <v>4154</v>
      </c>
      <c r="B3052" t="s">
        <v>2258</v>
      </c>
      <c r="C3052" t="s">
        <v>4152</v>
      </c>
    </row>
    <row r="3053" spans="1:3" x14ac:dyDescent="0.25">
      <c r="A3053" t="s">
        <v>4158</v>
      </c>
      <c r="B3053" t="s">
        <v>2258</v>
      </c>
      <c r="C3053" t="s">
        <v>4156</v>
      </c>
    </row>
    <row r="3054" spans="1:3" x14ac:dyDescent="0.25">
      <c r="A3054" t="s">
        <v>4162</v>
      </c>
      <c r="B3054" t="s">
        <v>2258</v>
      </c>
      <c r="C3054" t="s">
        <v>4160</v>
      </c>
    </row>
    <row r="3055" spans="1:3" x14ac:dyDescent="0.25">
      <c r="A3055" t="s">
        <v>4166</v>
      </c>
      <c r="B3055" t="s">
        <v>2258</v>
      </c>
      <c r="C3055" t="s">
        <v>4164</v>
      </c>
    </row>
    <row r="3056" spans="1:3" x14ac:dyDescent="0.25">
      <c r="A3056" t="s">
        <v>4170</v>
      </c>
      <c r="B3056" t="s">
        <v>2258</v>
      </c>
      <c r="C3056" t="s">
        <v>4168</v>
      </c>
    </row>
    <row r="3057" spans="1:3" x14ac:dyDescent="0.25">
      <c r="A3057" t="s">
        <v>4174</v>
      </c>
      <c r="B3057" t="s">
        <v>2258</v>
      </c>
      <c r="C3057" t="s">
        <v>4172</v>
      </c>
    </row>
    <row r="3058" spans="1:3" x14ac:dyDescent="0.25">
      <c r="A3058" t="s">
        <v>4178</v>
      </c>
      <c r="B3058" t="s">
        <v>2258</v>
      </c>
      <c r="C3058" t="s">
        <v>4176</v>
      </c>
    </row>
    <row r="3059" spans="1:3" x14ac:dyDescent="0.25">
      <c r="A3059" t="s">
        <v>4182</v>
      </c>
      <c r="B3059" t="s">
        <v>2258</v>
      </c>
      <c r="C3059" t="s">
        <v>4180</v>
      </c>
    </row>
    <row r="3060" spans="1:3" x14ac:dyDescent="0.25">
      <c r="A3060" t="s">
        <v>4186</v>
      </c>
      <c r="B3060" t="s">
        <v>2258</v>
      </c>
      <c r="C3060" t="s">
        <v>4184</v>
      </c>
    </row>
    <row r="3061" spans="1:3" x14ac:dyDescent="0.25">
      <c r="A3061" t="s">
        <v>4190</v>
      </c>
      <c r="B3061" t="s">
        <v>2258</v>
      </c>
      <c r="C3061" t="s">
        <v>4188</v>
      </c>
    </row>
    <row r="3062" spans="1:3" x14ac:dyDescent="0.25">
      <c r="A3062" t="s">
        <v>4194</v>
      </c>
      <c r="B3062" t="s">
        <v>2258</v>
      </c>
      <c r="C3062" t="s">
        <v>4192</v>
      </c>
    </row>
    <row r="3063" spans="1:3" x14ac:dyDescent="0.25">
      <c r="A3063" t="s">
        <v>4198</v>
      </c>
      <c r="B3063" t="s">
        <v>2258</v>
      </c>
      <c r="C3063" t="s">
        <v>4196</v>
      </c>
    </row>
    <row r="3064" spans="1:3" x14ac:dyDescent="0.25">
      <c r="A3064" t="s">
        <v>4202</v>
      </c>
      <c r="B3064" t="s">
        <v>2258</v>
      </c>
      <c r="C3064" t="s">
        <v>4200</v>
      </c>
    </row>
    <row r="3065" spans="1:3" x14ac:dyDescent="0.25">
      <c r="A3065" t="s">
        <v>4206</v>
      </c>
      <c r="B3065" t="s">
        <v>2258</v>
      </c>
      <c r="C3065" t="s">
        <v>4204</v>
      </c>
    </row>
    <row r="3066" spans="1:3" x14ac:dyDescent="0.25">
      <c r="A3066" t="s">
        <v>4210</v>
      </c>
      <c r="B3066" t="s">
        <v>2258</v>
      </c>
      <c r="C3066" t="s">
        <v>4208</v>
      </c>
    </row>
    <row r="3067" spans="1:3" x14ac:dyDescent="0.25">
      <c r="A3067" t="s">
        <v>4214</v>
      </c>
      <c r="B3067" t="s">
        <v>2258</v>
      </c>
      <c r="C3067" t="s">
        <v>4212</v>
      </c>
    </row>
    <row r="3068" spans="1:3" x14ac:dyDescent="0.25">
      <c r="A3068" t="s">
        <v>4218</v>
      </c>
      <c r="B3068" t="s">
        <v>2258</v>
      </c>
      <c r="C3068" t="s">
        <v>4216</v>
      </c>
    </row>
    <row r="3069" spans="1:3" x14ac:dyDescent="0.25">
      <c r="A3069" t="s">
        <v>4222</v>
      </c>
      <c r="B3069" t="s">
        <v>2258</v>
      </c>
      <c r="C3069" t="s">
        <v>4220</v>
      </c>
    </row>
    <row r="3070" spans="1:3" x14ac:dyDescent="0.25">
      <c r="A3070" t="s">
        <v>4226</v>
      </c>
      <c r="B3070" t="s">
        <v>2258</v>
      </c>
      <c r="C3070" t="s">
        <v>4224</v>
      </c>
    </row>
    <row r="3071" spans="1:3" x14ac:dyDescent="0.25">
      <c r="A3071" t="s">
        <v>4230</v>
      </c>
      <c r="B3071" t="s">
        <v>2258</v>
      </c>
      <c r="C3071" t="s">
        <v>4228</v>
      </c>
    </row>
    <row r="3072" spans="1:3" x14ac:dyDescent="0.25">
      <c r="A3072" t="s">
        <v>4234</v>
      </c>
      <c r="B3072" t="s">
        <v>2258</v>
      </c>
      <c r="C3072" t="s">
        <v>4232</v>
      </c>
    </row>
    <row r="3073" spans="1:3" x14ac:dyDescent="0.25">
      <c r="A3073" t="s">
        <v>4238</v>
      </c>
      <c r="B3073" t="s">
        <v>2258</v>
      </c>
      <c r="C3073" t="s">
        <v>4236</v>
      </c>
    </row>
    <row r="3074" spans="1:3" x14ac:dyDescent="0.25">
      <c r="A3074" t="s">
        <v>4242</v>
      </c>
      <c r="B3074" t="s">
        <v>2258</v>
      </c>
      <c r="C3074" t="s">
        <v>4240</v>
      </c>
    </row>
    <row r="3075" spans="1:3" x14ac:dyDescent="0.25">
      <c r="A3075" t="s">
        <v>4246</v>
      </c>
      <c r="B3075" t="s">
        <v>2258</v>
      </c>
      <c r="C3075" t="s">
        <v>4244</v>
      </c>
    </row>
    <row r="3076" spans="1:3" x14ac:dyDescent="0.25">
      <c r="A3076" t="s">
        <v>4250</v>
      </c>
      <c r="B3076" t="s">
        <v>2258</v>
      </c>
      <c r="C3076" t="s">
        <v>4248</v>
      </c>
    </row>
    <row r="3077" spans="1:3" x14ac:dyDescent="0.25">
      <c r="A3077" t="s">
        <v>4254</v>
      </c>
      <c r="B3077" t="s">
        <v>2258</v>
      </c>
      <c r="C3077" t="s">
        <v>4252</v>
      </c>
    </row>
    <row r="3078" spans="1:3" x14ac:dyDescent="0.25">
      <c r="A3078" t="s">
        <v>4258</v>
      </c>
      <c r="B3078" t="s">
        <v>2258</v>
      </c>
      <c r="C3078" t="s">
        <v>4256</v>
      </c>
    </row>
    <row r="3079" spans="1:3" x14ac:dyDescent="0.25">
      <c r="A3079" t="s">
        <v>4262</v>
      </c>
      <c r="B3079" t="s">
        <v>2258</v>
      </c>
      <c r="C3079" t="s">
        <v>4260</v>
      </c>
    </row>
    <row r="3080" spans="1:3" x14ac:dyDescent="0.25">
      <c r="A3080" t="s">
        <v>4266</v>
      </c>
      <c r="B3080" t="s">
        <v>2258</v>
      </c>
      <c r="C3080" t="s">
        <v>4264</v>
      </c>
    </row>
    <row r="3081" spans="1:3" x14ac:dyDescent="0.25">
      <c r="A3081" t="s">
        <v>4270</v>
      </c>
      <c r="B3081" t="s">
        <v>2258</v>
      </c>
      <c r="C3081" t="s">
        <v>4268</v>
      </c>
    </row>
    <row r="3082" spans="1:3" x14ac:dyDescent="0.25">
      <c r="A3082" t="s">
        <v>4274</v>
      </c>
      <c r="B3082" t="s">
        <v>2258</v>
      </c>
      <c r="C3082" t="s">
        <v>4272</v>
      </c>
    </row>
    <row r="3083" spans="1:3" x14ac:dyDescent="0.25">
      <c r="A3083" t="s">
        <v>4278</v>
      </c>
      <c r="B3083" t="s">
        <v>2258</v>
      </c>
      <c r="C3083" t="s">
        <v>4276</v>
      </c>
    </row>
    <row r="3084" spans="1:3" x14ac:dyDescent="0.25">
      <c r="A3084" t="s">
        <v>4282</v>
      </c>
      <c r="B3084" t="s">
        <v>2258</v>
      </c>
      <c r="C3084" t="s">
        <v>4280</v>
      </c>
    </row>
    <row r="3085" spans="1:3" x14ac:dyDescent="0.25">
      <c r="A3085" t="s">
        <v>4286</v>
      </c>
      <c r="B3085" t="s">
        <v>2258</v>
      </c>
      <c r="C3085" t="s">
        <v>4284</v>
      </c>
    </row>
    <row r="3086" spans="1:3" x14ac:dyDescent="0.25">
      <c r="A3086" t="s">
        <v>4290</v>
      </c>
      <c r="B3086" t="s">
        <v>2258</v>
      </c>
      <c r="C3086" t="s">
        <v>4288</v>
      </c>
    </row>
    <row r="3087" spans="1:3" x14ac:dyDescent="0.25">
      <c r="A3087" t="s">
        <v>4294</v>
      </c>
      <c r="B3087" t="s">
        <v>2258</v>
      </c>
      <c r="C3087" t="s">
        <v>4292</v>
      </c>
    </row>
    <row r="3088" spans="1:3" x14ac:dyDescent="0.25">
      <c r="A3088" t="s">
        <v>4298</v>
      </c>
      <c r="B3088" t="s">
        <v>2258</v>
      </c>
      <c r="C3088" t="s">
        <v>4296</v>
      </c>
    </row>
    <row r="3089" spans="1:3" x14ac:dyDescent="0.25">
      <c r="A3089" t="s">
        <v>4302</v>
      </c>
      <c r="B3089" t="s">
        <v>2258</v>
      </c>
      <c r="C3089" t="s">
        <v>4300</v>
      </c>
    </row>
    <row r="3090" spans="1:3" x14ac:dyDescent="0.25">
      <c r="A3090" t="s">
        <v>4306</v>
      </c>
      <c r="B3090" t="s">
        <v>2258</v>
      </c>
      <c r="C3090" t="s">
        <v>4304</v>
      </c>
    </row>
    <row r="3091" spans="1:3" x14ac:dyDescent="0.25">
      <c r="A3091" t="s">
        <v>4310</v>
      </c>
      <c r="B3091" t="s">
        <v>2258</v>
      </c>
      <c r="C3091" t="s">
        <v>4308</v>
      </c>
    </row>
    <row r="3092" spans="1:3" x14ac:dyDescent="0.25">
      <c r="A3092" t="s">
        <v>4314</v>
      </c>
      <c r="B3092" t="s">
        <v>2258</v>
      </c>
      <c r="C3092" t="s">
        <v>4312</v>
      </c>
    </row>
    <row r="3093" spans="1:3" x14ac:dyDescent="0.25">
      <c r="A3093" t="s">
        <v>4318</v>
      </c>
      <c r="B3093" t="s">
        <v>2258</v>
      </c>
      <c r="C3093" t="s">
        <v>4316</v>
      </c>
    </row>
    <row r="3094" spans="1:3" x14ac:dyDescent="0.25">
      <c r="A3094" t="s">
        <v>4322</v>
      </c>
      <c r="B3094" t="s">
        <v>2258</v>
      </c>
      <c r="C3094" t="s">
        <v>4320</v>
      </c>
    </row>
    <row r="3095" spans="1:3" x14ac:dyDescent="0.25">
      <c r="A3095" t="s">
        <v>4326</v>
      </c>
      <c r="B3095" t="s">
        <v>2258</v>
      </c>
      <c r="C3095" t="s">
        <v>4324</v>
      </c>
    </row>
    <row r="3096" spans="1:3" x14ac:dyDescent="0.25">
      <c r="A3096" t="s">
        <v>4330</v>
      </c>
      <c r="B3096" t="s">
        <v>2258</v>
      </c>
      <c r="C3096" t="s">
        <v>4328</v>
      </c>
    </row>
    <row r="3097" spans="1:3" x14ac:dyDescent="0.25">
      <c r="A3097" t="s">
        <v>4334</v>
      </c>
      <c r="B3097" t="s">
        <v>2258</v>
      </c>
      <c r="C3097" t="s">
        <v>4332</v>
      </c>
    </row>
    <row r="3098" spans="1:3" x14ac:dyDescent="0.25">
      <c r="A3098" t="s">
        <v>4338</v>
      </c>
      <c r="B3098" t="s">
        <v>2258</v>
      </c>
      <c r="C3098" t="s">
        <v>4336</v>
      </c>
    </row>
    <row r="3099" spans="1:3" x14ac:dyDescent="0.25">
      <c r="A3099" t="s">
        <v>4342</v>
      </c>
      <c r="B3099" t="s">
        <v>2258</v>
      </c>
      <c r="C3099" t="s">
        <v>4340</v>
      </c>
    </row>
    <row r="3100" spans="1:3" x14ac:dyDescent="0.25">
      <c r="A3100" t="s">
        <v>4346</v>
      </c>
      <c r="B3100" t="s">
        <v>2258</v>
      </c>
      <c r="C3100" t="s">
        <v>4344</v>
      </c>
    </row>
    <row r="3101" spans="1:3" x14ac:dyDescent="0.25">
      <c r="A3101" t="s">
        <v>4350</v>
      </c>
      <c r="B3101" t="s">
        <v>2258</v>
      </c>
      <c r="C3101" t="s">
        <v>4348</v>
      </c>
    </row>
    <row r="3102" spans="1:3" x14ac:dyDescent="0.25">
      <c r="A3102" t="s">
        <v>4354</v>
      </c>
      <c r="B3102" t="s">
        <v>2258</v>
      </c>
      <c r="C3102" t="s">
        <v>4352</v>
      </c>
    </row>
    <row r="3103" spans="1:3" x14ac:dyDescent="0.25">
      <c r="A3103" t="s">
        <v>4358</v>
      </c>
      <c r="B3103" t="s">
        <v>2258</v>
      </c>
      <c r="C3103" t="s">
        <v>4356</v>
      </c>
    </row>
    <row r="3104" spans="1:3" x14ac:dyDescent="0.25">
      <c r="A3104" t="s">
        <v>4362</v>
      </c>
      <c r="B3104" t="s">
        <v>2258</v>
      </c>
      <c r="C3104" t="s">
        <v>4360</v>
      </c>
    </row>
    <row r="3105" spans="1:3" x14ac:dyDescent="0.25">
      <c r="A3105" t="s">
        <v>4366</v>
      </c>
      <c r="B3105" t="s">
        <v>2258</v>
      </c>
      <c r="C3105" t="s">
        <v>4364</v>
      </c>
    </row>
    <row r="3106" spans="1:3" x14ac:dyDescent="0.25">
      <c r="A3106" t="s">
        <v>4370</v>
      </c>
      <c r="B3106" t="s">
        <v>2258</v>
      </c>
      <c r="C3106" t="s">
        <v>4368</v>
      </c>
    </row>
    <row r="3107" spans="1:3" x14ac:dyDescent="0.25">
      <c r="A3107" t="s">
        <v>4374</v>
      </c>
      <c r="B3107" t="s">
        <v>2258</v>
      </c>
      <c r="C3107" t="s">
        <v>4372</v>
      </c>
    </row>
    <row r="3108" spans="1:3" x14ac:dyDescent="0.25">
      <c r="A3108" t="s">
        <v>4378</v>
      </c>
      <c r="B3108" t="s">
        <v>2258</v>
      </c>
      <c r="C3108" t="s">
        <v>4376</v>
      </c>
    </row>
    <row r="3109" spans="1:3" x14ac:dyDescent="0.25">
      <c r="A3109" t="s">
        <v>4382</v>
      </c>
      <c r="B3109" t="s">
        <v>2258</v>
      </c>
      <c r="C3109" t="s">
        <v>4380</v>
      </c>
    </row>
    <row r="3110" spans="1:3" x14ac:dyDescent="0.25">
      <c r="A3110" t="s">
        <v>4386</v>
      </c>
      <c r="B3110" t="s">
        <v>2258</v>
      </c>
      <c r="C3110" t="s">
        <v>4384</v>
      </c>
    </row>
    <row r="3111" spans="1:3" x14ac:dyDescent="0.25">
      <c r="A3111" t="s">
        <v>4390</v>
      </c>
      <c r="B3111" t="s">
        <v>2258</v>
      </c>
      <c r="C3111" t="s">
        <v>4388</v>
      </c>
    </row>
    <row r="3112" spans="1:3" x14ac:dyDescent="0.25">
      <c r="A3112" t="s">
        <v>4394</v>
      </c>
      <c r="B3112" t="s">
        <v>2258</v>
      </c>
      <c r="C3112" t="s">
        <v>4392</v>
      </c>
    </row>
    <row r="3113" spans="1:3" x14ac:dyDescent="0.25">
      <c r="A3113" t="s">
        <v>4398</v>
      </c>
      <c r="B3113" t="s">
        <v>2258</v>
      </c>
      <c r="C3113" t="s">
        <v>4396</v>
      </c>
    </row>
    <row r="3114" spans="1:3" x14ac:dyDescent="0.25">
      <c r="A3114" t="s">
        <v>4402</v>
      </c>
      <c r="B3114" t="s">
        <v>2258</v>
      </c>
      <c r="C3114" t="s">
        <v>4400</v>
      </c>
    </row>
    <row r="3115" spans="1:3" x14ac:dyDescent="0.25">
      <c r="A3115" t="s">
        <v>4406</v>
      </c>
      <c r="B3115" t="s">
        <v>2258</v>
      </c>
      <c r="C3115" t="s">
        <v>4404</v>
      </c>
    </row>
    <row r="3116" spans="1:3" x14ac:dyDescent="0.25">
      <c r="A3116" t="s">
        <v>4410</v>
      </c>
      <c r="B3116" t="s">
        <v>2258</v>
      </c>
      <c r="C3116" t="s">
        <v>4408</v>
      </c>
    </row>
    <row r="3117" spans="1:3" x14ac:dyDescent="0.25">
      <c r="A3117" t="s">
        <v>4414</v>
      </c>
      <c r="B3117" t="s">
        <v>2258</v>
      </c>
      <c r="C3117" t="s">
        <v>4412</v>
      </c>
    </row>
    <row r="3118" spans="1:3" x14ac:dyDescent="0.25">
      <c r="A3118" t="s">
        <v>4418</v>
      </c>
      <c r="B3118" t="s">
        <v>2258</v>
      </c>
      <c r="C3118" t="s">
        <v>4416</v>
      </c>
    </row>
    <row r="3119" spans="1:3" x14ac:dyDescent="0.25">
      <c r="A3119" t="s">
        <v>4422</v>
      </c>
      <c r="B3119" t="s">
        <v>2258</v>
      </c>
      <c r="C3119" t="s">
        <v>4420</v>
      </c>
    </row>
    <row r="3120" spans="1:3" x14ac:dyDescent="0.25">
      <c r="A3120" t="s">
        <v>4426</v>
      </c>
      <c r="B3120" t="s">
        <v>2258</v>
      </c>
      <c r="C3120" t="s">
        <v>4424</v>
      </c>
    </row>
    <row r="3121" spans="1:3" x14ac:dyDescent="0.25">
      <c r="A3121" t="s">
        <v>4430</v>
      </c>
      <c r="B3121" t="s">
        <v>2258</v>
      </c>
      <c r="C3121" t="s">
        <v>4428</v>
      </c>
    </row>
    <row r="3122" spans="1:3" x14ac:dyDescent="0.25">
      <c r="A3122" t="s">
        <v>4434</v>
      </c>
      <c r="B3122" t="s">
        <v>2258</v>
      </c>
      <c r="C3122" t="s">
        <v>4432</v>
      </c>
    </row>
    <row r="3123" spans="1:3" x14ac:dyDescent="0.25">
      <c r="A3123" t="s">
        <v>4438</v>
      </c>
      <c r="B3123" t="s">
        <v>2258</v>
      </c>
      <c r="C3123" t="s">
        <v>4436</v>
      </c>
    </row>
    <row r="3124" spans="1:3" x14ac:dyDescent="0.25">
      <c r="A3124" t="s">
        <v>4442</v>
      </c>
      <c r="B3124" t="s">
        <v>2258</v>
      </c>
      <c r="C3124" t="s">
        <v>4440</v>
      </c>
    </row>
    <row r="3125" spans="1:3" x14ac:dyDescent="0.25">
      <c r="A3125" t="s">
        <v>4446</v>
      </c>
      <c r="B3125" t="s">
        <v>2258</v>
      </c>
      <c r="C3125" t="s">
        <v>4444</v>
      </c>
    </row>
    <row r="3126" spans="1:3" x14ac:dyDescent="0.25">
      <c r="A3126" t="s">
        <v>4450</v>
      </c>
      <c r="B3126" t="s">
        <v>2258</v>
      </c>
      <c r="C3126" t="s">
        <v>4448</v>
      </c>
    </row>
    <row r="3127" spans="1:3" x14ac:dyDescent="0.25">
      <c r="A3127" t="s">
        <v>4454</v>
      </c>
      <c r="B3127" t="s">
        <v>2258</v>
      </c>
      <c r="C3127" t="s">
        <v>4452</v>
      </c>
    </row>
    <row r="3128" spans="1:3" x14ac:dyDescent="0.25">
      <c r="A3128" t="s">
        <v>4458</v>
      </c>
      <c r="B3128" t="s">
        <v>2258</v>
      </c>
      <c r="C3128" t="s">
        <v>4456</v>
      </c>
    </row>
    <row r="3129" spans="1:3" x14ac:dyDescent="0.25">
      <c r="A3129" t="s">
        <v>4462</v>
      </c>
      <c r="B3129" t="s">
        <v>2258</v>
      </c>
      <c r="C3129" t="s">
        <v>4460</v>
      </c>
    </row>
    <row r="3130" spans="1:3" x14ac:dyDescent="0.25">
      <c r="A3130" t="s">
        <v>4466</v>
      </c>
      <c r="B3130" t="s">
        <v>2258</v>
      </c>
      <c r="C3130" t="s">
        <v>4464</v>
      </c>
    </row>
    <row r="3131" spans="1:3" x14ac:dyDescent="0.25">
      <c r="A3131" t="s">
        <v>4470</v>
      </c>
      <c r="B3131" t="s">
        <v>2258</v>
      </c>
      <c r="C3131" t="s">
        <v>4468</v>
      </c>
    </row>
    <row r="3132" spans="1:3" x14ac:dyDescent="0.25">
      <c r="A3132" t="s">
        <v>4474</v>
      </c>
      <c r="B3132" t="s">
        <v>2258</v>
      </c>
      <c r="C3132" t="s">
        <v>4472</v>
      </c>
    </row>
    <row r="3133" spans="1:3" x14ac:dyDescent="0.25">
      <c r="A3133" t="s">
        <v>4478</v>
      </c>
      <c r="B3133" t="s">
        <v>2258</v>
      </c>
      <c r="C3133" t="s">
        <v>4476</v>
      </c>
    </row>
    <row r="3134" spans="1:3" x14ac:dyDescent="0.25">
      <c r="A3134" t="s">
        <v>4482</v>
      </c>
      <c r="B3134" t="s">
        <v>2258</v>
      </c>
      <c r="C3134" t="s">
        <v>4480</v>
      </c>
    </row>
    <row r="3135" spans="1:3" x14ac:dyDescent="0.25">
      <c r="A3135" t="s">
        <v>4486</v>
      </c>
      <c r="B3135" t="s">
        <v>2258</v>
      </c>
      <c r="C3135" t="s">
        <v>4484</v>
      </c>
    </row>
    <row r="3136" spans="1:3" x14ac:dyDescent="0.25">
      <c r="A3136" t="s">
        <v>4490</v>
      </c>
      <c r="B3136" t="s">
        <v>2258</v>
      </c>
      <c r="C3136" t="s">
        <v>4488</v>
      </c>
    </row>
    <row r="3137" spans="1:3" x14ac:dyDescent="0.25">
      <c r="A3137" t="s">
        <v>4494</v>
      </c>
      <c r="B3137" t="s">
        <v>2258</v>
      </c>
      <c r="C3137" t="s">
        <v>4492</v>
      </c>
    </row>
    <row r="3138" spans="1:3" x14ac:dyDescent="0.25">
      <c r="A3138" t="s">
        <v>4498</v>
      </c>
      <c r="B3138" t="s">
        <v>2258</v>
      </c>
      <c r="C3138" t="s">
        <v>4496</v>
      </c>
    </row>
    <row r="3139" spans="1:3" x14ac:dyDescent="0.25">
      <c r="A3139" t="s">
        <v>4502</v>
      </c>
      <c r="B3139" t="s">
        <v>2258</v>
      </c>
      <c r="C3139" t="s">
        <v>4500</v>
      </c>
    </row>
    <row r="3140" spans="1:3" x14ac:dyDescent="0.25">
      <c r="A3140" t="s">
        <v>4506</v>
      </c>
      <c r="B3140" t="s">
        <v>2258</v>
      </c>
      <c r="C3140" t="s">
        <v>4504</v>
      </c>
    </row>
    <row r="3141" spans="1:3" x14ac:dyDescent="0.25">
      <c r="A3141" t="s">
        <v>4510</v>
      </c>
      <c r="B3141" t="s">
        <v>2258</v>
      </c>
      <c r="C3141" t="s">
        <v>4508</v>
      </c>
    </row>
    <row r="3142" spans="1:3" x14ac:dyDescent="0.25">
      <c r="A3142" t="s">
        <v>4514</v>
      </c>
      <c r="B3142" t="s">
        <v>2258</v>
      </c>
      <c r="C3142" t="s">
        <v>4512</v>
      </c>
    </row>
    <row r="3143" spans="1:3" x14ac:dyDescent="0.25">
      <c r="A3143" t="s">
        <v>4517</v>
      </c>
      <c r="B3143" t="s">
        <v>2258</v>
      </c>
      <c r="C3143" t="s">
        <v>4516</v>
      </c>
    </row>
    <row r="3144" spans="1:3" x14ac:dyDescent="0.25">
      <c r="A3144" t="s">
        <v>4521</v>
      </c>
      <c r="B3144" t="s">
        <v>2258</v>
      </c>
      <c r="C3144" t="s">
        <v>4519</v>
      </c>
    </row>
    <row r="3145" spans="1:3" x14ac:dyDescent="0.25">
      <c r="A3145" t="s">
        <v>4525</v>
      </c>
      <c r="B3145" t="s">
        <v>2258</v>
      </c>
      <c r="C3145" t="s">
        <v>4523</v>
      </c>
    </row>
    <row r="3146" spans="1:3" x14ac:dyDescent="0.25">
      <c r="A3146" t="s">
        <v>4529</v>
      </c>
      <c r="B3146" t="s">
        <v>2258</v>
      </c>
      <c r="C3146" t="s">
        <v>4527</v>
      </c>
    </row>
    <row r="3147" spans="1:3" x14ac:dyDescent="0.25">
      <c r="A3147" t="s">
        <v>4533</v>
      </c>
      <c r="B3147" t="s">
        <v>2258</v>
      </c>
      <c r="C3147" t="s">
        <v>4531</v>
      </c>
    </row>
    <row r="3148" spans="1:3" x14ac:dyDescent="0.25">
      <c r="A3148" t="s">
        <v>4537</v>
      </c>
      <c r="B3148" t="s">
        <v>2258</v>
      </c>
      <c r="C3148" t="s">
        <v>4535</v>
      </c>
    </row>
    <row r="3149" spans="1:3" x14ac:dyDescent="0.25">
      <c r="A3149" t="s">
        <v>4541</v>
      </c>
      <c r="B3149" t="s">
        <v>2258</v>
      </c>
      <c r="C3149" t="s">
        <v>4539</v>
      </c>
    </row>
    <row r="3150" spans="1:3" x14ac:dyDescent="0.25">
      <c r="A3150" t="s">
        <v>4545</v>
      </c>
      <c r="B3150" t="s">
        <v>2258</v>
      </c>
      <c r="C3150" t="s">
        <v>4543</v>
      </c>
    </row>
    <row r="3151" spans="1:3" x14ac:dyDescent="0.25">
      <c r="A3151" t="s">
        <v>4549</v>
      </c>
      <c r="B3151" t="s">
        <v>2258</v>
      </c>
      <c r="C3151" t="s">
        <v>4547</v>
      </c>
    </row>
    <row r="3152" spans="1:3" x14ac:dyDescent="0.25">
      <c r="A3152" t="s">
        <v>4553</v>
      </c>
      <c r="B3152" t="s">
        <v>2258</v>
      </c>
      <c r="C3152" t="s">
        <v>4551</v>
      </c>
    </row>
    <row r="3153" spans="1:3" x14ac:dyDescent="0.25">
      <c r="A3153" t="s">
        <v>4557</v>
      </c>
      <c r="B3153" t="s">
        <v>2258</v>
      </c>
      <c r="C3153" t="s">
        <v>4555</v>
      </c>
    </row>
    <row r="3154" spans="1:3" x14ac:dyDescent="0.25">
      <c r="A3154" t="s">
        <v>4561</v>
      </c>
      <c r="B3154" t="s">
        <v>2258</v>
      </c>
      <c r="C3154" t="s">
        <v>4559</v>
      </c>
    </row>
    <row r="3155" spans="1:3" x14ac:dyDescent="0.25">
      <c r="A3155" t="s">
        <v>4565</v>
      </c>
      <c r="B3155" t="s">
        <v>2258</v>
      </c>
      <c r="C3155" t="s">
        <v>4563</v>
      </c>
    </row>
    <row r="3156" spans="1:3" x14ac:dyDescent="0.25">
      <c r="A3156" t="s">
        <v>4569</v>
      </c>
      <c r="B3156" t="s">
        <v>2258</v>
      </c>
      <c r="C3156" t="s">
        <v>4567</v>
      </c>
    </row>
    <row r="3157" spans="1:3" x14ac:dyDescent="0.25">
      <c r="A3157" t="s">
        <v>4573</v>
      </c>
      <c r="B3157" t="s">
        <v>2258</v>
      </c>
      <c r="C3157" t="s">
        <v>4571</v>
      </c>
    </row>
    <row r="3158" spans="1:3" x14ac:dyDescent="0.25">
      <c r="A3158" t="s">
        <v>4577</v>
      </c>
      <c r="B3158" t="s">
        <v>2258</v>
      </c>
      <c r="C3158" t="s">
        <v>4575</v>
      </c>
    </row>
    <row r="3159" spans="1:3" x14ac:dyDescent="0.25">
      <c r="A3159" t="s">
        <v>4581</v>
      </c>
      <c r="B3159" t="s">
        <v>2258</v>
      </c>
      <c r="C3159" t="s">
        <v>4579</v>
      </c>
    </row>
    <row r="3160" spans="1:3" x14ac:dyDescent="0.25">
      <c r="A3160" t="s">
        <v>4585</v>
      </c>
      <c r="B3160" t="s">
        <v>2258</v>
      </c>
      <c r="C3160" t="s">
        <v>4583</v>
      </c>
    </row>
    <row r="3161" spans="1:3" x14ac:dyDescent="0.25">
      <c r="A3161" t="s">
        <v>4589</v>
      </c>
      <c r="B3161" t="s">
        <v>2258</v>
      </c>
      <c r="C3161" t="s">
        <v>4587</v>
      </c>
    </row>
    <row r="3162" spans="1:3" x14ac:dyDescent="0.25">
      <c r="A3162" t="s">
        <v>4593</v>
      </c>
      <c r="B3162" t="s">
        <v>2258</v>
      </c>
      <c r="C3162" t="s">
        <v>4591</v>
      </c>
    </row>
    <row r="3163" spans="1:3" x14ac:dyDescent="0.25">
      <c r="A3163" t="s">
        <v>4597</v>
      </c>
      <c r="B3163" t="s">
        <v>2258</v>
      </c>
      <c r="C3163" t="s">
        <v>4595</v>
      </c>
    </row>
    <row r="3164" spans="1:3" x14ac:dyDescent="0.25">
      <c r="A3164" t="s">
        <v>4601</v>
      </c>
      <c r="B3164" t="s">
        <v>2258</v>
      </c>
      <c r="C3164" t="s">
        <v>4599</v>
      </c>
    </row>
    <row r="3165" spans="1:3" x14ac:dyDescent="0.25">
      <c r="A3165" t="s">
        <v>4605</v>
      </c>
      <c r="B3165" t="s">
        <v>2258</v>
      </c>
      <c r="C3165" t="s">
        <v>4603</v>
      </c>
    </row>
    <row r="3166" spans="1:3" x14ac:dyDescent="0.25">
      <c r="A3166" t="s">
        <v>4609</v>
      </c>
      <c r="B3166" t="s">
        <v>2258</v>
      </c>
      <c r="C3166" t="s">
        <v>4607</v>
      </c>
    </row>
    <row r="3167" spans="1:3" x14ac:dyDescent="0.25">
      <c r="A3167" t="s">
        <v>4613</v>
      </c>
      <c r="B3167" t="s">
        <v>2258</v>
      </c>
      <c r="C3167" t="s">
        <v>4611</v>
      </c>
    </row>
    <row r="3168" spans="1:3" x14ac:dyDescent="0.25">
      <c r="A3168" t="s">
        <v>4617</v>
      </c>
      <c r="B3168" t="s">
        <v>2258</v>
      </c>
      <c r="C3168" t="s">
        <v>4615</v>
      </c>
    </row>
    <row r="3169" spans="1:3" x14ac:dyDescent="0.25">
      <c r="A3169" t="s">
        <v>4621</v>
      </c>
      <c r="B3169" t="s">
        <v>2258</v>
      </c>
      <c r="C3169" t="s">
        <v>4619</v>
      </c>
    </row>
    <row r="3170" spans="1:3" x14ac:dyDescent="0.25">
      <c r="A3170" t="s">
        <v>4625</v>
      </c>
      <c r="B3170" t="s">
        <v>2258</v>
      </c>
      <c r="C3170" t="s">
        <v>4623</v>
      </c>
    </row>
    <row r="3171" spans="1:3" x14ac:dyDescent="0.25">
      <c r="A3171" t="s">
        <v>4629</v>
      </c>
      <c r="B3171" t="s">
        <v>2258</v>
      </c>
      <c r="C3171" t="s">
        <v>4627</v>
      </c>
    </row>
    <row r="3172" spans="1:3" x14ac:dyDescent="0.25">
      <c r="A3172" t="s">
        <v>4633</v>
      </c>
      <c r="B3172" t="s">
        <v>2258</v>
      </c>
      <c r="C3172" t="s">
        <v>4631</v>
      </c>
    </row>
    <row r="3173" spans="1:3" x14ac:dyDescent="0.25">
      <c r="A3173" t="s">
        <v>4637</v>
      </c>
      <c r="B3173" t="s">
        <v>2258</v>
      </c>
      <c r="C3173" t="s">
        <v>4635</v>
      </c>
    </row>
    <row r="3174" spans="1:3" x14ac:dyDescent="0.25">
      <c r="A3174" t="s">
        <v>4641</v>
      </c>
      <c r="B3174" t="s">
        <v>2258</v>
      </c>
      <c r="C3174" t="s">
        <v>4639</v>
      </c>
    </row>
    <row r="3175" spans="1:3" x14ac:dyDescent="0.25">
      <c r="A3175" t="s">
        <v>4645</v>
      </c>
      <c r="B3175" t="s">
        <v>2258</v>
      </c>
      <c r="C3175" t="s">
        <v>4643</v>
      </c>
    </row>
    <row r="3176" spans="1:3" x14ac:dyDescent="0.25">
      <c r="A3176" t="s">
        <v>4649</v>
      </c>
      <c r="B3176" t="s">
        <v>2258</v>
      </c>
      <c r="C3176" t="s">
        <v>4647</v>
      </c>
    </row>
    <row r="3177" spans="1:3" x14ac:dyDescent="0.25">
      <c r="A3177" t="s">
        <v>4653</v>
      </c>
      <c r="B3177" t="s">
        <v>2258</v>
      </c>
      <c r="C3177" t="s">
        <v>4651</v>
      </c>
    </row>
    <row r="3178" spans="1:3" x14ac:dyDescent="0.25">
      <c r="A3178" t="s">
        <v>4657</v>
      </c>
      <c r="B3178" t="s">
        <v>2258</v>
      </c>
      <c r="C3178" t="s">
        <v>4655</v>
      </c>
    </row>
    <row r="3179" spans="1:3" x14ac:dyDescent="0.25">
      <c r="A3179" t="s">
        <v>4661</v>
      </c>
      <c r="B3179" t="s">
        <v>2258</v>
      </c>
      <c r="C3179" t="s">
        <v>4659</v>
      </c>
    </row>
    <row r="3180" spans="1:3" x14ac:dyDescent="0.25">
      <c r="A3180" t="s">
        <v>4665</v>
      </c>
      <c r="B3180" t="s">
        <v>2258</v>
      </c>
      <c r="C3180" t="s">
        <v>4663</v>
      </c>
    </row>
    <row r="3181" spans="1:3" x14ac:dyDescent="0.25">
      <c r="A3181" t="s">
        <v>4669</v>
      </c>
      <c r="B3181" t="s">
        <v>2258</v>
      </c>
      <c r="C3181" t="s">
        <v>4667</v>
      </c>
    </row>
    <row r="3182" spans="1:3" x14ac:dyDescent="0.25">
      <c r="A3182" t="s">
        <v>4673</v>
      </c>
      <c r="B3182" t="s">
        <v>2258</v>
      </c>
      <c r="C3182" t="s">
        <v>4671</v>
      </c>
    </row>
    <row r="3183" spans="1:3" x14ac:dyDescent="0.25">
      <c r="A3183" t="s">
        <v>4677</v>
      </c>
      <c r="B3183" t="s">
        <v>2258</v>
      </c>
      <c r="C3183" t="s">
        <v>4675</v>
      </c>
    </row>
    <row r="3184" spans="1:3" x14ac:dyDescent="0.25">
      <c r="A3184" t="s">
        <v>4681</v>
      </c>
      <c r="B3184" t="s">
        <v>2258</v>
      </c>
      <c r="C3184" t="s">
        <v>4679</v>
      </c>
    </row>
    <row r="3185" spans="1:3" x14ac:dyDescent="0.25">
      <c r="A3185" t="s">
        <v>4685</v>
      </c>
      <c r="B3185" t="s">
        <v>2258</v>
      </c>
      <c r="C3185" t="s">
        <v>4683</v>
      </c>
    </row>
    <row r="3186" spans="1:3" x14ac:dyDescent="0.25">
      <c r="A3186" t="s">
        <v>4689</v>
      </c>
      <c r="B3186" t="s">
        <v>2258</v>
      </c>
      <c r="C3186" t="s">
        <v>4687</v>
      </c>
    </row>
    <row r="3187" spans="1:3" x14ac:dyDescent="0.25">
      <c r="A3187" t="s">
        <v>4693</v>
      </c>
      <c r="B3187" t="s">
        <v>2258</v>
      </c>
      <c r="C3187" t="s">
        <v>4691</v>
      </c>
    </row>
    <row r="3188" spans="1:3" x14ac:dyDescent="0.25">
      <c r="A3188" t="s">
        <v>4697</v>
      </c>
      <c r="B3188" t="s">
        <v>2258</v>
      </c>
      <c r="C3188" t="s">
        <v>4695</v>
      </c>
    </row>
    <row r="3189" spans="1:3" x14ac:dyDescent="0.25">
      <c r="A3189" t="s">
        <v>4701</v>
      </c>
      <c r="B3189" t="s">
        <v>2258</v>
      </c>
      <c r="C3189" t="s">
        <v>4699</v>
      </c>
    </row>
    <row r="3190" spans="1:3" x14ac:dyDescent="0.25">
      <c r="A3190" t="s">
        <v>4705</v>
      </c>
      <c r="B3190" t="s">
        <v>2258</v>
      </c>
      <c r="C3190" t="s">
        <v>4703</v>
      </c>
    </row>
    <row r="3191" spans="1:3" x14ac:dyDescent="0.25">
      <c r="A3191" t="s">
        <v>4709</v>
      </c>
      <c r="B3191" t="s">
        <v>2258</v>
      </c>
      <c r="C3191" t="s">
        <v>4707</v>
      </c>
    </row>
    <row r="3192" spans="1:3" x14ac:dyDescent="0.25">
      <c r="A3192" t="s">
        <v>4713</v>
      </c>
      <c r="B3192" t="s">
        <v>2258</v>
      </c>
      <c r="C3192" t="s">
        <v>4711</v>
      </c>
    </row>
    <row r="3193" spans="1:3" x14ac:dyDescent="0.25">
      <c r="A3193" t="s">
        <v>4717</v>
      </c>
      <c r="B3193" t="s">
        <v>2258</v>
      </c>
      <c r="C3193" t="s">
        <v>4715</v>
      </c>
    </row>
    <row r="3194" spans="1:3" x14ac:dyDescent="0.25">
      <c r="A3194" t="s">
        <v>4721</v>
      </c>
      <c r="B3194" t="s">
        <v>2258</v>
      </c>
      <c r="C3194" t="s">
        <v>4719</v>
      </c>
    </row>
    <row r="3195" spans="1:3" x14ac:dyDescent="0.25">
      <c r="A3195" t="s">
        <v>4725</v>
      </c>
      <c r="B3195" t="s">
        <v>2258</v>
      </c>
      <c r="C3195" t="s">
        <v>4723</v>
      </c>
    </row>
    <row r="3196" spans="1:3" x14ac:dyDescent="0.25">
      <c r="A3196" t="s">
        <v>4729</v>
      </c>
      <c r="B3196" t="s">
        <v>2258</v>
      </c>
      <c r="C3196" t="s">
        <v>4727</v>
      </c>
    </row>
    <row r="3197" spans="1:3" x14ac:dyDescent="0.25">
      <c r="A3197" t="s">
        <v>4733</v>
      </c>
      <c r="B3197" t="s">
        <v>2258</v>
      </c>
      <c r="C3197" t="s">
        <v>4731</v>
      </c>
    </row>
    <row r="3198" spans="1:3" x14ac:dyDescent="0.25">
      <c r="A3198" t="s">
        <v>4737</v>
      </c>
      <c r="B3198" t="s">
        <v>2258</v>
      </c>
      <c r="C3198" t="s">
        <v>4735</v>
      </c>
    </row>
    <row r="3199" spans="1:3" x14ac:dyDescent="0.25">
      <c r="A3199" t="s">
        <v>4741</v>
      </c>
      <c r="B3199" t="s">
        <v>2258</v>
      </c>
      <c r="C3199" t="s">
        <v>4739</v>
      </c>
    </row>
    <row r="3200" spans="1:3" x14ac:dyDescent="0.25">
      <c r="A3200" t="s">
        <v>4745</v>
      </c>
      <c r="B3200" t="s">
        <v>2258</v>
      </c>
      <c r="C3200" t="s">
        <v>4743</v>
      </c>
    </row>
    <row r="3201" spans="1:3" x14ac:dyDescent="0.25">
      <c r="A3201" t="s">
        <v>4749</v>
      </c>
      <c r="B3201" t="s">
        <v>2258</v>
      </c>
      <c r="C3201" t="s">
        <v>4747</v>
      </c>
    </row>
    <row r="3202" spans="1:3" x14ac:dyDescent="0.25">
      <c r="A3202" t="s">
        <v>4753</v>
      </c>
      <c r="B3202" t="s">
        <v>2258</v>
      </c>
      <c r="C3202" t="s">
        <v>4751</v>
      </c>
    </row>
    <row r="3203" spans="1:3" x14ac:dyDescent="0.25">
      <c r="A3203" t="s">
        <v>4757</v>
      </c>
      <c r="B3203" t="s">
        <v>2258</v>
      </c>
      <c r="C3203" t="s">
        <v>4755</v>
      </c>
    </row>
    <row r="3204" spans="1:3" x14ac:dyDescent="0.25">
      <c r="A3204" t="s">
        <v>4761</v>
      </c>
      <c r="B3204" t="s">
        <v>2258</v>
      </c>
      <c r="C3204" t="s">
        <v>4759</v>
      </c>
    </row>
    <row r="3205" spans="1:3" x14ac:dyDescent="0.25">
      <c r="A3205" t="s">
        <v>4765</v>
      </c>
      <c r="B3205" t="s">
        <v>2258</v>
      </c>
      <c r="C3205" t="s">
        <v>4763</v>
      </c>
    </row>
    <row r="3206" spans="1:3" x14ac:dyDescent="0.25">
      <c r="A3206" t="s">
        <v>4769</v>
      </c>
      <c r="B3206" t="s">
        <v>2258</v>
      </c>
      <c r="C3206" t="s">
        <v>4767</v>
      </c>
    </row>
    <row r="3207" spans="1:3" x14ac:dyDescent="0.25">
      <c r="A3207" t="s">
        <v>4773</v>
      </c>
      <c r="B3207" t="s">
        <v>2258</v>
      </c>
      <c r="C3207" t="s">
        <v>4771</v>
      </c>
    </row>
    <row r="3208" spans="1:3" x14ac:dyDescent="0.25">
      <c r="A3208" t="s">
        <v>4777</v>
      </c>
      <c r="B3208" t="s">
        <v>2258</v>
      </c>
      <c r="C3208" t="s">
        <v>4775</v>
      </c>
    </row>
    <row r="3209" spans="1:3" x14ac:dyDescent="0.25">
      <c r="A3209" t="s">
        <v>4781</v>
      </c>
      <c r="B3209" t="s">
        <v>2258</v>
      </c>
      <c r="C3209" t="s">
        <v>4779</v>
      </c>
    </row>
    <row r="3210" spans="1:3" x14ac:dyDescent="0.25">
      <c r="A3210" t="s">
        <v>4785</v>
      </c>
      <c r="B3210" t="s">
        <v>2258</v>
      </c>
      <c r="C3210" t="s">
        <v>4783</v>
      </c>
    </row>
    <row r="3211" spans="1:3" x14ac:dyDescent="0.25">
      <c r="A3211" t="s">
        <v>4789</v>
      </c>
      <c r="B3211" t="s">
        <v>2258</v>
      </c>
      <c r="C3211" t="s">
        <v>4787</v>
      </c>
    </row>
    <row r="3212" spans="1:3" x14ac:dyDescent="0.25">
      <c r="A3212" t="s">
        <v>4793</v>
      </c>
      <c r="B3212" t="s">
        <v>2258</v>
      </c>
      <c r="C3212" t="s">
        <v>4791</v>
      </c>
    </row>
    <row r="3213" spans="1:3" x14ac:dyDescent="0.25">
      <c r="A3213" t="s">
        <v>4797</v>
      </c>
      <c r="B3213" t="s">
        <v>2258</v>
      </c>
      <c r="C3213" t="s">
        <v>4795</v>
      </c>
    </row>
    <row r="3214" spans="1:3" x14ac:dyDescent="0.25">
      <c r="A3214" t="s">
        <v>4801</v>
      </c>
      <c r="B3214" t="s">
        <v>2258</v>
      </c>
      <c r="C3214" t="s">
        <v>4799</v>
      </c>
    </row>
    <row r="3215" spans="1:3" x14ac:dyDescent="0.25">
      <c r="A3215" t="s">
        <v>4805</v>
      </c>
      <c r="B3215" t="s">
        <v>2258</v>
      </c>
      <c r="C3215" t="s">
        <v>4803</v>
      </c>
    </row>
    <row r="3216" spans="1:3" x14ac:dyDescent="0.25">
      <c r="A3216" t="s">
        <v>4809</v>
      </c>
      <c r="B3216" t="s">
        <v>2258</v>
      </c>
      <c r="C3216" t="s">
        <v>4807</v>
      </c>
    </row>
    <row r="3217" spans="1:3" x14ac:dyDescent="0.25">
      <c r="A3217" t="s">
        <v>4813</v>
      </c>
      <c r="B3217" t="s">
        <v>2258</v>
      </c>
      <c r="C3217" t="s">
        <v>4811</v>
      </c>
    </row>
    <row r="3218" spans="1:3" x14ac:dyDescent="0.25">
      <c r="A3218" t="s">
        <v>4817</v>
      </c>
      <c r="B3218" t="s">
        <v>2258</v>
      </c>
      <c r="C3218" t="s">
        <v>4815</v>
      </c>
    </row>
    <row r="3219" spans="1:3" x14ac:dyDescent="0.25">
      <c r="A3219" t="s">
        <v>4821</v>
      </c>
      <c r="B3219" t="s">
        <v>2258</v>
      </c>
      <c r="C3219" t="s">
        <v>4819</v>
      </c>
    </row>
    <row r="3220" spans="1:3" x14ac:dyDescent="0.25">
      <c r="A3220" t="s">
        <v>4825</v>
      </c>
      <c r="B3220" t="s">
        <v>2258</v>
      </c>
      <c r="C3220" t="s">
        <v>4823</v>
      </c>
    </row>
    <row r="3221" spans="1:3" x14ac:dyDescent="0.25">
      <c r="A3221" t="s">
        <v>4829</v>
      </c>
      <c r="B3221" t="s">
        <v>2258</v>
      </c>
      <c r="C3221" t="s">
        <v>4827</v>
      </c>
    </row>
    <row r="3222" spans="1:3" x14ac:dyDescent="0.25">
      <c r="A3222" t="s">
        <v>4833</v>
      </c>
      <c r="B3222" t="s">
        <v>2258</v>
      </c>
      <c r="C3222" t="s">
        <v>4831</v>
      </c>
    </row>
    <row r="3223" spans="1:3" x14ac:dyDescent="0.25">
      <c r="A3223" t="s">
        <v>4837</v>
      </c>
      <c r="B3223" t="s">
        <v>2258</v>
      </c>
      <c r="C3223" t="s">
        <v>4835</v>
      </c>
    </row>
    <row r="3224" spans="1:3" x14ac:dyDescent="0.25">
      <c r="A3224" t="s">
        <v>4841</v>
      </c>
      <c r="B3224" t="s">
        <v>2258</v>
      </c>
      <c r="C3224" t="s">
        <v>4839</v>
      </c>
    </row>
    <row r="3225" spans="1:3" x14ac:dyDescent="0.25">
      <c r="A3225" t="s">
        <v>4845</v>
      </c>
      <c r="B3225" t="s">
        <v>2258</v>
      </c>
      <c r="C3225" t="s">
        <v>4843</v>
      </c>
    </row>
    <row r="3226" spans="1:3" x14ac:dyDescent="0.25">
      <c r="A3226" t="s">
        <v>4849</v>
      </c>
      <c r="B3226" t="s">
        <v>2258</v>
      </c>
      <c r="C3226" t="s">
        <v>4847</v>
      </c>
    </row>
    <row r="3227" spans="1:3" x14ac:dyDescent="0.25">
      <c r="A3227" t="s">
        <v>4853</v>
      </c>
      <c r="B3227" t="s">
        <v>2258</v>
      </c>
      <c r="C3227" t="s">
        <v>4851</v>
      </c>
    </row>
    <row r="3228" spans="1:3" x14ac:dyDescent="0.25">
      <c r="A3228" t="s">
        <v>4857</v>
      </c>
      <c r="B3228" t="s">
        <v>2258</v>
      </c>
      <c r="C3228" t="s">
        <v>4855</v>
      </c>
    </row>
    <row r="3229" spans="1:3" x14ac:dyDescent="0.25">
      <c r="A3229" t="s">
        <v>4861</v>
      </c>
      <c r="B3229" t="s">
        <v>2258</v>
      </c>
      <c r="C3229" t="s">
        <v>4859</v>
      </c>
    </row>
    <row r="3230" spans="1:3" x14ac:dyDescent="0.25">
      <c r="A3230" t="s">
        <v>4865</v>
      </c>
      <c r="B3230" t="s">
        <v>2258</v>
      </c>
      <c r="C3230" t="s">
        <v>4863</v>
      </c>
    </row>
    <row r="3231" spans="1:3" x14ac:dyDescent="0.25">
      <c r="A3231" t="s">
        <v>4869</v>
      </c>
      <c r="B3231" t="s">
        <v>2258</v>
      </c>
      <c r="C3231" t="s">
        <v>4867</v>
      </c>
    </row>
    <row r="3232" spans="1:3" x14ac:dyDescent="0.25">
      <c r="A3232" t="s">
        <v>4872</v>
      </c>
      <c r="B3232" t="s">
        <v>2258</v>
      </c>
      <c r="C3232" t="s">
        <v>4871</v>
      </c>
    </row>
    <row r="3233" spans="1:3" x14ac:dyDescent="0.25">
      <c r="A3233" t="s">
        <v>4876</v>
      </c>
      <c r="B3233" t="s">
        <v>2258</v>
      </c>
      <c r="C3233" t="s">
        <v>4874</v>
      </c>
    </row>
    <row r="3234" spans="1:3" x14ac:dyDescent="0.25">
      <c r="A3234" t="s">
        <v>4880</v>
      </c>
      <c r="B3234" t="s">
        <v>2258</v>
      </c>
      <c r="C3234" t="s">
        <v>4878</v>
      </c>
    </row>
    <row r="3235" spans="1:3" x14ac:dyDescent="0.25">
      <c r="A3235" t="s">
        <v>4884</v>
      </c>
      <c r="B3235" t="s">
        <v>2258</v>
      </c>
      <c r="C3235" t="s">
        <v>4882</v>
      </c>
    </row>
    <row r="3236" spans="1:3" x14ac:dyDescent="0.25">
      <c r="A3236" t="s">
        <v>4888</v>
      </c>
      <c r="B3236" t="s">
        <v>2258</v>
      </c>
      <c r="C3236" t="s">
        <v>4886</v>
      </c>
    </row>
    <row r="3237" spans="1:3" x14ac:dyDescent="0.25">
      <c r="A3237" t="s">
        <v>4892</v>
      </c>
      <c r="B3237" t="s">
        <v>2258</v>
      </c>
      <c r="C3237" t="s">
        <v>4890</v>
      </c>
    </row>
    <row r="3238" spans="1:3" x14ac:dyDescent="0.25">
      <c r="A3238" t="s">
        <v>4896</v>
      </c>
      <c r="B3238" t="s">
        <v>2258</v>
      </c>
      <c r="C3238" t="s">
        <v>4894</v>
      </c>
    </row>
    <row r="3239" spans="1:3" x14ac:dyDescent="0.25">
      <c r="A3239" t="s">
        <v>4900</v>
      </c>
      <c r="B3239" t="s">
        <v>2258</v>
      </c>
      <c r="C3239" t="s">
        <v>4898</v>
      </c>
    </row>
    <row r="3240" spans="1:3" x14ac:dyDescent="0.25">
      <c r="A3240" t="s">
        <v>4904</v>
      </c>
      <c r="B3240" t="s">
        <v>2258</v>
      </c>
      <c r="C3240" t="s">
        <v>4902</v>
      </c>
    </row>
    <row r="3241" spans="1:3" x14ac:dyDescent="0.25">
      <c r="A3241" t="s">
        <v>4908</v>
      </c>
      <c r="B3241" t="s">
        <v>2258</v>
      </c>
      <c r="C3241" t="s">
        <v>4906</v>
      </c>
    </row>
    <row r="3242" spans="1:3" x14ac:dyDescent="0.25">
      <c r="A3242" t="s">
        <v>4912</v>
      </c>
      <c r="B3242" t="s">
        <v>2258</v>
      </c>
      <c r="C3242" t="s">
        <v>4910</v>
      </c>
    </row>
    <row r="3243" spans="1:3" x14ac:dyDescent="0.25">
      <c r="A3243" t="s">
        <v>4916</v>
      </c>
      <c r="B3243" t="s">
        <v>2258</v>
      </c>
      <c r="C3243" t="s">
        <v>4914</v>
      </c>
    </row>
    <row r="3244" spans="1:3" x14ac:dyDescent="0.25">
      <c r="A3244" t="s">
        <v>4918</v>
      </c>
      <c r="B3244" t="s">
        <v>2258</v>
      </c>
      <c r="C3244" t="s">
        <v>4878</v>
      </c>
    </row>
    <row r="3245" spans="1:3" x14ac:dyDescent="0.25">
      <c r="A3245" t="s">
        <v>4922</v>
      </c>
      <c r="B3245" t="s">
        <v>2258</v>
      </c>
      <c r="C3245" t="s">
        <v>4920</v>
      </c>
    </row>
    <row r="3246" spans="1:3" x14ac:dyDescent="0.25">
      <c r="A3246" t="s">
        <v>4926</v>
      </c>
      <c r="B3246" t="s">
        <v>2258</v>
      </c>
      <c r="C3246" t="s">
        <v>4924</v>
      </c>
    </row>
    <row r="3247" spans="1:3" x14ac:dyDescent="0.25">
      <c r="A3247" t="s">
        <v>4930</v>
      </c>
      <c r="B3247" t="s">
        <v>2258</v>
      </c>
      <c r="C3247" t="s">
        <v>4928</v>
      </c>
    </row>
    <row r="3248" spans="1:3" x14ac:dyDescent="0.25">
      <c r="A3248" t="s">
        <v>4934</v>
      </c>
      <c r="B3248" t="s">
        <v>2258</v>
      </c>
      <c r="C3248" t="s">
        <v>4932</v>
      </c>
    </row>
    <row r="3249" spans="1:3" x14ac:dyDescent="0.25">
      <c r="A3249" t="s">
        <v>4938</v>
      </c>
      <c r="B3249" t="s">
        <v>2258</v>
      </c>
      <c r="C3249" t="s">
        <v>4936</v>
      </c>
    </row>
    <row r="3250" spans="1:3" x14ac:dyDescent="0.25">
      <c r="A3250" t="s">
        <v>4942</v>
      </c>
      <c r="B3250" t="s">
        <v>2258</v>
      </c>
      <c r="C3250" t="s">
        <v>4940</v>
      </c>
    </row>
    <row r="3251" spans="1:3" x14ac:dyDescent="0.25">
      <c r="A3251" t="s">
        <v>4946</v>
      </c>
      <c r="B3251" t="s">
        <v>2258</v>
      </c>
      <c r="C3251" t="s">
        <v>4944</v>
      </c>
    </row>
    <row r="3252" spans="1:3" x14ac:dyDescent="0.25">
      <c r="A3252" t="s">
        <v>4950</v>
      </c>
      <c r="B3252" t="s">
        <v>2258</v>
      </c>
      <c r="C3252" t="s">
        <v>4948</v>
      </c>
    </row>
    <row r="3253" spans="1:3" x14ac:dyDescent="0.25">
      <c r="A3253" t="s">
        <v>4954</v>
      </c>
      <c r="B3253" t="s">
        <v>2258</v>
      </c>
      <c r="C3253" t="s">
        <v>4952</v>
      </c>
    </row>
    <row r="3254" spans="1:3" x14ac:dyDescent="0.25">
      <c r="A3254" t="s">
        <v>4958</v>
      </c>
      <c r="B3254" t="s">
        <v>2258</v>
      </c>
      <c r="C3254" t="s">
        <v>4956</v>
      </c>
    </row>
    <row r="3255" spans="1:3" x14ac:dyDescent="0.25">
      <c r="A3255" t="s">
        <v>4962</v>
      </c>
      <c r="B3255" t="s">
        <v>2258</v>
      </c>
      <c r="C3255" t="s">
        <v>4960</v>
      </c>
    </row>
    <row r="3256" spans="1:3" x14ac:dyDescent="0.25">
      <c r="A3256" t="s">
        <v>4966</v>
      </c>
      <c r="B3256" t="s">
        <v>2258</v>
      </c>
      <c r="C3256" t="s">
        <v>4964</v>
      </c>
    </row>
    <row r="3257" spans="1:3" x14ac:dyDescent="0.25">
      <c r="A3257" t="s">
        <v>4970</v>
      </c>
      <c r="B3257" t="s">
        <v>2258</v>
      </c>
      <c r="C3257" t="s">
        <v>4968</v>
      </c>
    </row>
    <row r="3258" spans="1:3" x14ac:dyDescent="0.25">
      <c r="A3258" t="s">
        <v>4974</v>
      </c>
      <c r="B3258" t="s">
        <v>2258</v>
      </c>
      <c r="C3258" t="s">
        <v>4972</v>
      </c>
    </row>
    <row r="3259" spans="1:3" x14ac:dyDescent="0.25">
      <c r="A3259" t="s">
        <v>4978</v>
      </c>
      <c r="B3259" t="s">
        <v>2258</v>
      </c>
      <c r="C3259" t="s">
        <v>4976</v>
      </c>
    </row>
    <row r="3260" spans="1:3" x14ac:dyDescent="0.25">
      <c r="A3260" t="s">
        <v>4982</v>
      </c>
      <c r="B3260" t="s">
        <v>2258</v>
      </c>
      <c r="C3260" t="s">
        <v>4980</v>
      </c>
    </row>
    <row r="3261" spans="1:3" x14ac:dyDescent="0.25">
      <c r="A3261" t="s">
        <v>4986</v>
      </c>
      <c r="B3261" t="s">
        <v>2258</v>
      </c>
      <c r="C3261" t="s">
        <v>4984</v>
      </c>
    </row>
    <row r="3262" spans="1:3" x14ac:dyDescent="0.25">
      <c r="A3262" t="s">
        <v>4990</v>
      </c>
      <c r="B3262" t="s">
        <v>2258</v>
      </c>
      <c r="C3262" t="s">
        <v>4988</v>
      </c>
    </row>
    <row r="3263" spans="1:3" x14ac:dyDescent="0.25">
      <c r="A3263" t="s">
        <v>4994</v>
      </c>
      <c r="B3263" t="s">
        <v>2258</v>
      </c>
      <c r="C3263" t="s">
        <v>4992</v>
      </c>
    </row>
    <row r="3264" spans="1:3" x14ac:dyDescent="0.25">
      <c r="A3264" t="s">
        <v>4998</v>
      </c>
      <c r="B3264" t="s">
        <v>2258</v>
      </c>
      <c r="C3264" t="s">
        <v>4996</v>
      </c>
    </row>
    <row r="3265" spans="1:3" x14ac:dyDescent="0.25">
      <c r="A3265" t="s">
        <v>5000</v>
      </c>
      <c r="B3265" t="s">
        <v>2258</v>
      </c>
      <c r="C3265" t="s">
        <v>4867</v>
      </c>
    </row>
    <row r="3266" spans="1:3" x14ac:dyDescent="0.25">
      <c r="A3266" t="s">
        <v>5004</v>
      </c>
      <c r="B3266" t="s">
        <v>2258</v>
      </c>
      <c r="C3266" t="s">
        <v>5002</v>
      </c>
    </row>
    <row r="3267" spans="1:3" x14ac:dyDescent="0.25">
      <c r="A3267" t="s">
        <v>5008</v>
      </c>
      <c r="B3267" t="s">
        <v>2258</v>
      </c>
      <c r="C3267" t="s">
        <v>5006</v>
      </c>
    </row>
    <row r="3268" spans="1:3" x14ac:dyDescent="0.25">
      <c r="A3268" t="s">
        <v>5010</v>
      </c>
      <c r="B3268" t="s">
        <v>2258</v>
      </c>
      <c r="C3268" t="s">
        <v>4882</v>
      </c>
    </row>
    <row r="3269" spans="1:3" x14ac:dyDescent="0.25">
      <c r="A3269" t="s">
        <v>5012</v>
      </c>
      <c r="B3269" t="s">
        <v>2258</v>
      </c>
      <c r="C3269" t="s">
        <v>4874</v>
      </c>
    </row>
    <row r="3270" spans="1:3" x14ac:dyDescent="0.25">
      <c r="A3270" t="s">
        <v>5014</v>
      </c>
      <c r="B3270" t="s">
        <v>2258</v>
      </c>
      <c r="C3270" t="s">
        <v>4886</v>
      </c>
    </row>
    <row r="3271" spans="1:3" x14ac:dyDescent="0.25">
      <c r="A3271" t="s">
        <v>5018</v>
      </c>
      <c r="B3271" t="s">
        <v>2258</v>
      </c>
      <c r="C3271" t="s">
        <v>5016</v>
      </c>
    </row>
    <row r="3272" spans="1:3" x14ac:dyDescent="0.25">
      <c r="A3272" t="s">
        <v>5022</v>
      </c>
      <c r="B3272" t="s">
        <v>2258</v>
      </c>
      <c r="C3272" t="s">
        <v>5020</v>
      </c>
    </row>
    <row r="3273" spans="1:3" x14ac:dyDescent="0.25">
      <c r="A3273" t="s">
        <v>5026</v>
      </c>
      <c r="B3273" t="s">
        <v>2258</v>
      </c>
      <c r="C3273" t="s">
        <v>5024</v>
      </c>
    </row>
    <row r="3274" spans="1:3" x14ac:dyDescent="0.25">
      <c r="A3274" t="s">
        <v>5030</v>
      </c>
      <c r="B3274" t="s">
        <v>2258</v>
      </c>
      <c r="C3274" t="s">
        <v>5028</v>
      </c>
    </row>
    <row r="3275" spans="1:3" x14ac:dyDescent="0.25">
      <c r="A3275" t="s">
        <v>5034</v>
      </c>
      <c r="B3275" t="s">
        <v>2258</v>
      </c>
      <c r="C3275" t="s">
        <v>5032</v>
      </c>
    </row>
    <row r="3276" spans="1:3" x14ac:dyDescent="0.25">
      <c r="A3276" t="s">
        <v>5038</v>
      </c>
      <c r="B3276" t="s">
        <v>2258</v>
      </c>
      <c r="C3276" t="s">
        <v>5036</v>
      </c>
    </row>
    <row r="3277" spans="1:3" x14ac:dyDescent="0.25">
      <c r="A3277" t="s">
        <v>5042</v>
      </c>
      <c r="B3277" t="s">
        <v>2258</v>
      </c>
      <c r="C3277" t="s">
        <v>5040</v>
      </c>
    </row>
    <row r="3278" spans="1:3" x14ac:dyDescent="0.25">
      <c r="A3278" t="s">
        <v>5046</v>
      </c>
      <c r="B3278" t="s">
        <v>2258</v>
      </c>
      <c r="C3278" t="s">
        <v>5044</v>
      </c>
    </row>
    <row r="3279" spans="1:3" x14ac:dyDescent="0.25">
      <c r="A3279" t="s">
        <v>5050</v>
      </c>
      <c r="B3279" t="s">
        <v>2258</v>
      </c>
      <c r="C3279" t="s">
        <v>5048</v>
      </c>
    </row>
    <row r="3280" spans="1:3" x14ac:dyDescent="0.25">
      <c r="A3280" t="s">
        <v>5054</v>
      </c>
      <c r="B3280" t="s">
        <v>2258</v>
      </c>
      <c r="C3280" t="s">
        <v>5052</v>
      </c>
    </row>
    <row r="3281" spans="1:3" x14ac:dyDescent="0.25">
      <c r="A3281" t="s">
        <v>5058</v>
      </c>
      <c r="B3281" t="s">
        <v>2258</v>
      </c>
      <c r="C3281" t="s">
        <v>5056</v>
      </c>
    </row>
    <row r="3282" spans="1:3" x14ac:dyDescent="0.25">
      <c r="A3282" t="s">
        <v>5062</v>
      </c>
      <c r="B3282" t="s">
        <v>2258</v>
      </c>
      <c r="C3282" t="s">
        <v>5060</v>
      </c>
    </row>
    <row r="3283" spans="1:3" x14ac:dyDescent="0.25">
      <c r="A3283" t="s">
        <v>5066</v>
      </c>
      <c r="B3283" t="s">
        <v>2258</v>
      </c>
      <c r="C3283" t="s">
        <v>5064</v>
      </c>
    </row>
    <row r="3284" spans="1:3" x14ac:dyDescent="0.25">
      <c r="A3284" t="s">
        <v>5070</v>
      </c>
      <c r="B3284" t="s">
        <v>2258</v>
      </c>
      <c r="C3284" t="s">
        <v>5068</v>
      </c>
    </row>
    <row r="3285" spans="1:3" x14ac:dyDescent="0.25">
      <c r="A3285" t="s">
        <v>5074</v>
      </c>
      <c r="B3285" t="s">
        <v>2258</v>
      </c>
      <c r="C3285" t="s">
        <v>5072</v>
      </c>
    </row>
    <row r="3286" spans="1:3" x14ac:dyDescent="0.25">
      <c r="A3286" t="s">
        <v>5078</v>
      </c>
      <c r="B3286" t="s">
        <v>2258</v>
      </c>
      <c r="C3286" t="s">
        <v>5076</v>
      </c>
    </row>
    <row r="3287" spans="1:3" x14ac:dyDescent="0.25">
      <c r="A3287" t="s">
        <v>5082</v>
      </c>
      <c r="B3287" t="s">
        <v>2258</v>
      </c>
      <c r="C3287" t="s">
        <v>5080</v>
      </c>
    </row>
    <row r="3288" spans="1:3" x14ac:dyDescent="0.25">
      <c r="A3288" t="s">
        <v>5086</v>
      </c>
      <c r="B3288" t="s">
        <v>2258</v>
      </c>
      <c r="C3288" t="s">
        <v>5084</v>
      </c>
    </row>
    <row r="3289" spans="1:3" x14ac:dyDescent="0.25">
      <c r="A3289" t="s">
        <v>5090</v>
      </c>
      <c r="B3289" t="s">
        <v>2258</v>
      </c>
      <c r="C3289" t="s">
        <v>5088</v>
      </c>
    </row>
    <row r="3290" spans="1:3" x14ac:dyDescent="0.25">
      <c r="A3290" t="s">
        <v>2180</v>
      </c>
      <c r="B3290" t="s">
        <v>2258</v>
      </c>
      <c r="C3290" t="s">
        <v>5092</v>
      </c>
    </row>
    <row r="3291" spans="1:3" x14ac:dyDescent="0.25">
      <c r="A3291" t="s">
        <v>2186</v>
      </c>
      <c r="B3291" t="s">
        <v>2258</v>
      </c>
      <c r="C3291" t="s">
        <v>5095</v>
      </c>
    </row>
    <row r="3292" spans="1:3" x14ac:dyDescent="0.25">
      <c r="A3292" t="s">
        <v>2192</v>
      </c>
      <c r="B3292" t="s">
        <v>2258</v>
      </c>
      <c r="C3292" t="s">
        <v>5098</v>
      </c>
    </row>
    <row r="3293" spans="1:3" x14ac:dyDescent="0.25">
      <c r="A3293" t="s">
        <v>5103</v>
      </c>
      <c r="B3293" t="s">
        <v>2258</v>
      </c>
      <c r="C3293" t="s">
        <v>5101</v>
      </c>
    </row>
    <row r="3294" spans="1:3" x14ac:dyDescent="0.25">
      <c r="A3294" t="s">
        <v>5107</v>
      </c>
      <c r="B3294" t="s">
        <v>2258</v>
      </c>
      <c r="C3294" t="s">
        <v>5105</v>
      </c>
    </row>
    <row r="3295" spans="1:3" x14ac:dyDescent="0.25">
      <c r="A3295" t="s">
        <v>5111</v>
      </c>
      <c r="B3295" t="s">
        <v>2258</v>
      </c>
      <c r="C3295" t="s">
        <v>5109</v>
      </c>
    </row>
    <row r="3296" spans="1:3" x14ac:dyDescent="0.25">
      <c r="A3296" t="s">
        <v>2198</v>
      </c>
      <c r="B3296" t="s">
        <v>2258</v>
      </c>
      <c r="C3296" t="s">
        <v>5113</v>
      </c>
    </row>
    <row r="3297" spans="1:3" x14ac:dyDescent="0.25">
      <c r="A3297" t="s">
        <v>5118</v>
      </c>
      <c r="B3297" t="s">
        <v>2258</v>
      </c>
      <c r="C3297" t="s">
        <v>5116</v>
      </c>
    </row>
    <row r="3298" spans="1:3" x14ac:dyDescent="0.25">
      <c r="A3298" t="s">
        <v>5122</v>
      </c>
      <c r="B3298" t="s">
        <v>2258</v>
      </c>
      <c r="C3298" t="s">
        <v>5120</v>
      </c>
    </row>
    <row r="3299" spans="1:3" x14ac:dyDescent="0.25">
      <c r="A3299" t="s">
        <v>5126</v>
      </c>
      <c r="B3299" t="s">
        <v>2258</v>
      </c>
      <c r="C3299" t="s">
        <v>5124</v>
      </c>
    </row>
    <row r="3300" spans="1:3" x14ac:dyDescent="0.25">
      <c r="A3300" t="s">
        <v>5130</v>
      </c>
      <c r="B3300" t="s">
        <v>2258</v>
      </c>
      <c r="C3300" t="s">
        <v>5128</v>
      </c>
    </row>
    <row r="3301" spans="1:3" x14ac:dyDescent="0.25">
      <c r="A3301" t="s">
        <v>5134</v>
      </c>
      <c r="B3301" t="s">
        <v>2258</v>
      </c>
      <c r="C3301" t="s">
        <v>5132</v>
      </c>
    </row>
    <row r="3302" spans="1:3" x14ac:dyDescent="0.25">
      <c r="A3302" t="s">
        <v>5138</v>
      </c>
      <c r="B3302" t="s">
        <v>2258</v>
      </c>
      <c r="C3302" t="s">
        <v>5136</v>
      </c>
    </row>
    <row r="3303" spans="1:3" x14ac:dyDescent="0.25">
      <c r="A3303" t="s">
        <v>5142</v>
      </c>
      <c r="B3303" t="s">
        <v>2258</v>
      </c>
      <c r="C3303" t="s">
        <v>5140</v>
      </c>
    </row>
    <row r="3304" spans="1:3" x14ac:dyDescent="0.25">
      <c r="A3304" t="s">
        <v>5146</v>
      </c>
      <c r="B3304" t="s">
        <v>2258</v>
      </c>
      <c r="C3304" t="s">
        <v>5144</v>
      </c>
    </row>
    <row r="3305" spans="1:3" x14ac:dyDescent="0.25">
      <c r="A3305" t="s">
        <v>5150</v>
      </c>
      <c r="B3305" t="s">
        <v>2258</v>
      </c>
      <c r="C3305" t="s">
        <v>5148</v>
      </c>
    </row>
    <row r="3306" spans="1:3" x14ac:dyDescent="0.25">
      <c r="A3306" t="s">
        <v>5154</v>
      </c>
      <c r="B3306" t="s">
        <v>2258</v>
      </c>
      <c r="C3306" t="s">
        <v>5152</v>
      </c>
    </row>
    <row r="3307" spans="1:3" x14ac:dyDescent="0.25">
      <c r="A3307" t="s">
        <v>5158</v>
      </c>
      <c r="B3307" t="s">
        <v>2258</v>
      </c>
      <c r="C3307" t="s">
        <v>5156</v>
      </c>
    </row>
    <row r="3308" spans="1:3" x14ac:dyDescent="0.25">
      <c r="A3308" t="s">
        <v>5162</v>
      </c>
      <c r="B3308" t="s">
        <v>2258</v>
      </c>
      <c r="C3308" t="s">
        <v>5160</v>
      </c>
    </row>
    <row r="3309" spans="1:3" x14ac:dyDescent="0.25">
      <c r="A3309" t="s">
        <v>5166</v>
      </c>
      <c r="B3309" t="s">
        <v>2258</v>
      </c>
      <c r="C3309" t="s">
        <v>5164</v>
      </c>
    </row>
    <row r="3310" spans="1:3" x14ac:dyDescent="0.25">
      <c r="A3310" t="s">
        <v>5170</v>
      </c>
      <c r="B3310" t="s">
        <v>2258</v>
      </c>
      <c r="C3310" t="s">
        <v>5168</v>
      </c>
    </row>
    <row r="3311" spans="1:3" x14ac:dyDescent="0.25">
      <c r="A3311" t="s">
        <v>5174</v>
      </c>
      <c r="B3311" t="s">
        <v>2258</v>
      </c>
      <c r="C3311" t="s">
        <v>5172</v>
      </c>
    </row>
    <row r="3312" spans="1:3" x14ac:dyDescent="0.25">
      <c r="A3312" t="s">
        <v>5178</v>
      </c>
      <c r="B3312" t="s">
        <v>2258</v>
      </c>
      <c r="C3312" t="s">
        <v>5176</v>
      </c>
    </row>
    <row r="3313" spans="1:3" x14ac:dyDescent="0.25">
      <c r="A3313" t="s">
        <v>5182</v>
      </c>
      <c r="B3313" t="s">
        <v>2258</v>
      </c>
      <c r="C3313" t="s">
        <v>5180</v>
      </c>
    </row>
    <row r="3314" spans="1:3" x14ac:dyDescent="0.25">
      <c r="A3314" t="s">
        <v>5186</v>
      </c>
      <c r="B3314" t="s">
        <v>2258</v>
      </c>
      <c r="C3314" t="s">
        <v>5184</v>
      </c>
    </row>
    <row r="3315" spans="1:3" x14ac:dyDescent="0.25">
      <c r="A3315" t="s">
        <v>5190</v>
      </c>
      <c r="B3315" t="s">
        <v>2258</v>
      </c>
      <c r="C3315" t="s">
        <v>5188</v>
      </c>
    </row>
    <row r="3316" spans="1:3" x14ac:dyDescent="0.25">
      <c r="A3316" t="s">
        <v>5194</v>
      </c>
      <c r="B3316" t="s">
        <v>2258</v>
      </c>
      <c r="C3316" t="s">
        <v>5192</v>
      </c>
    </row>
    <row r="3317" spans="1:3" x14ac:dyDescent="0.25">
      <c r="A3317" t="s">
        <v>5198</v>
      </c>
      <c r="B3317" t="s">
        <v>2258</v>
      </c>
      <c r="C3317" t="s">
        <v>5196</v>
      </c>
    </row>
    <row r="3318" spans="1:3" x14ac:dyDescent="0.25">
      <c r="A3318" t="s">
        <v>5202</v>
      </c>
      <c r="B3318" t="s">
        <v>2258</v>
      </c>
      <c r="C3318" t="s">
        <v>5200</v>
      </c>
    </row>
    <row r="3319" spans="1:3" x14ac:dyDescent="0.25">
      <c r="A3319" t="s">
        <v>5206</v>
      </c>
      <c r="B3319" t="s">
        <v>2258</v>
      </c>
      <c r="C3319" t="s">
        <v>5204</v>
      </c>
    </row>
    <row r="3320" spans="1:3" x14ac:dyDescent="0.25">
      <c r="A3320" t="s">
        <v>5210</v>
      </c>
      <c r="B3320" t="s">
        <v>2258</v>
      </c>
      <c r="C3320" t="s">
        <v>5208</v>
      </c>
    </row>
    <row r="3321" spans="1:3" x14ac:dyDescent="0.25">
      <c r="A3321" t="s">
        <v>5214</v>
      </c>
      <c r="B3321" t="s">
        <v>2258</v>
      </c>
      <c r="C3321" t="s">
        <v>5212</v>
      </c>
    </row>
    <row r="3322" spans="1:3" x14ac:dyDescent="0.25">
      <c r="A3322" t="s">
        <v>5218</v>
      </c>
      <c r="B3322" t="s">
        <v>2258</v>
      </c>
      <c r="C3322" t="s">
        <v>5216</v>
      </c>
    </row>
    <row r="3323" spans="1:3" x14ac:dyDescent="0.25">
      <c r="A3323" t="s">
        <v>5222</v>
      </c>
      <c r="B3323" t="s">
        <v>2258</v>
      </c>
      <c r="C3323" t="s">
        <v>5220</v>
      </c>
    </row>
    <row r="3324" spans="1:3" x14ac:dyDescent="0.25">
      <c r="A3324" t="s">
        <v>5226</v>
      </c>
      <c r="B3324" t="s">
        <v>2258</v>
      </c>
      <c r="C3324" t="s">
        <v>5224</v>
      </c>
    </row>
    <row r="3325" spans="1:3" x14ac:dyDescent="0.25">
      <c r="A3325" t="s">
        <v>5230</v>
      </c>
      <c r="B3325" t="s">
        <v>2258</v>
      </c>
      <c r="C3325" t="s">
        <v>5228</v>
      </c>
    </row>
    <row r="3326" spans="1:3" x14ac:dyDescent="0.25">
      <c r="A3326" t="s">
        <v>5234</v>
      </c>
      <c r="B3326" t="s">
        <v>2258</v>
      </c>
      <c r="C3326" t="s">
        <v>5232</v>
      </c>
    </row>
    <row r="3327" spans="1:3" x14ac:dyDescent="0.25">
      <c r="A3327" t="s">
        <v>5238</v>
      </c>
      <c r="B3327" t="s">
        <v>2258</v>
      </c>
      <c r="C3327" t="s">
        <v>5236</v>
      </c>
    </row>
    <row r="3328" spans="1:3" x14ac:dyDescent="0.25">
      <c r="A3328" t="s">
        <v>5242</v>
      </c>
      <c r="B3328" t="s">
        <v>2258</v>
      </c>
      <c r="C3328" t="s">
        <v>5240</v>
      </c>
    </row>
    <row r="3329" spans="1:3" x14ac:dyDescent="0.25">
      <c r="A3329" t="s">
        <v>5246</v>
      </c>
      <c r="B3329" t="s">
        <v>2258</v>
      </c>
      <c r="C3329" t="s">
        <v>5244</v>
      </c>
    </row>
    <row r="3330" spans="1:3" x14ac:dyDescent="0.25">
      <c r="A3330" t="s">
        <v>5250</v>
      </c>
      <c r="B3330" t="s">
        <v>2258</v>
      </c>
      <c r="C3330" t="s">
        <v>5248</v>
      </c>
    </row>
    <row r="3331" spans="1:3" x14ac:dyDescent="0.25">
      <c r="A3331" t="s">
        <v>5254</v>
      </c>
      <c r="B3331" t="s">
        <v>2258</v>
      </c>
      <c r="C3331" t="s">
        <v>5252</v>
      </c>
    </row>
    <row r="3332" spans="1:3" x14ac:dyDescent="0.25">
      <c r="A3332" t="s">
        <v>5258</v>
      </c>
      <c r="B3332" t="s">
        <v>2258</v>
      </c>
      <c r="C3332" t="s">
        <v>5256</v>
      </c>
    </row>
    <row r="3333" spans="1:3" x14ac:dyDescent="0.25">
      <c r="A3333" t="s">
        <v>5262</v>
      </c>
      <c r="B3333" t="s">
        <v>2258</v>
      </c>
      <c r="C3333" t="s">
        <v>5260</v>
      </c>
    </row>
    <row r="3334" spans="1:3" x14ac:dyDescent="0.25">
      <c r="A3334" t="s">
        <v>5266</v>
      </c>
      <c r="B3334" t="s">
        <v>2258</v>
      </c>
      <c r="C3334" t="s">
        <v>5264</v>
      </c>
    </row>
    <row r="3335" spans="1:3" x14ac:dyDescent="0.25">
      <c r="A3335" t="s">
        <v>5270</v>
      </c>
      <c r="B3335" t="s">
        <v>2258</v>
      </c>
      <c r="C3335" t="s">
        <v>5268</v>
      </c>
    </row>
    <row r="3336" spans="1:3" x14ac:dyDescent="0.25">
      <c r="A3336" t="s">
        <v>5274</v>
      </c>
      <c r="B3336" t="s">
        <v>2258</v>
      </c>
      <c r="C3336" t="s">
        <v>5272</v>
      </c>
    </row>
    <row r="3337" spans="1:3" x14ac:dyDescent="0.25">
      <c r="A3337" t="s">
        <v>5278</v>
      </c>
      <c r="B3337" t="s">
        <v>2258</v>
      </c>
      <c r="C3337" t="s">
        <v>5276</v>
      </c>
    </row>
    <row r="3338" spans="1:3" x14ac:dyDescent="0.25">
      <c r="A3338" t="s">
        <v>5282</v>
      </c>
      <c r="B3338" t="s">
        <v>2258</v>
      </c>
      <c r="C3338" t="s">
        <v>5280</v>
      </c>
    </row>
    <row r="3339" spans="1:3" x14ac:dyDescent="0.25">
      <c r="A3339" t="s">
        <v>5286</v>
      </c>
      <c r="B3339" t="s">
        <v>2258</v>
      </c>
      <c r="C3339" t="s">
        <v>5284</v>
      </c>
    </row>
    <row r="3340" spans="1:3" x14ac:dyDescent="0.25">
      <c r="A3340" t="s">
        <v>5290</v>
      </c>
      <c r="B3340" t="s">
        <v>2258</v>
      </c>
      <c r="C3340" t="s">
        <v>5288</v>
      </c>
    </row>
    <row r="3341" spans="1:3" x14ac:dyDescent="0.25">
      <c r="A3341" t="s">
        <v>5294</v>
      </c>
      <c r="B3341" t="s">
        <v>2258</v>
      </c>
      <c r="C3341" t="s">
        <v>5292</v>
      </c>
    </row>
    <row r="3342" spans="1:3" x14ac:dyDescent="0.25">
      <c r="A3342" t="s">
        <v>5298</v>
      </c>
      <c r="B3342" t="s">
        <v>2258</v>
      </c>
      <c r="C3342" t="s">
        <v>5296</v>
      </c>
    </row>
    <row r="3343" spans="1:3" x14ac:dyDescent="0.25">
      <c r="A3343" t="s">
        <v>5302</v>
      </c>
      <c r="B3343" t="s">
        <v>2258</v>
      </c>
      <c r="C3343" t="s">
        <v>5300</v>
      </c>
    </row>
    <row r="3344" spans="1:3" x14ac:dyDescent="0.25">
      <c r="A3344" t="s">
        <v>5306</v>
      </c>
      <c r="B3344" t="s">
        <v>2258</v>
      </c>
      <c r="C3344" t="s">
        <v>5304</v>
      </c>
    </row>
    <row r="3345" spans="1:3" x14ac:dyDescent="0.25">
      <c r="A3345" t="s">
        <v>5310</v>
      </c>
      <c r="B3345" t="s">
        <v>2258</v>
      </c>
      <c r="C3345" t="s">
        <v>5308</v>
      </c>
    </row>
    <row r="3346" spans="1:3" x14ac:dyDescent="0.25">
      <c r="A3346" t="s">
        <v>5314</v>
      </c>
      <c r="B3346" t="s">
        <v>2258</v>
      </c>
      <c r="C3346" t="s">
        <v>5312</v>
      </c>
    </row>
    <row r="3347" spans="1:3" x14ac:dyDescent="0.25">
      <c r="A3347" t="s">
        <v>5318</v>
      </c>
      <c r="B3347" t="s">
        <v>2258</v>
      </c>
      <c r="C3347" t="s">
        <v>5316</v>
      </c>
    </row>
    <row r="3348" spans="1:3" x14ac:dyDescent="0.25">
      <c r="A3348" t="s">
        <v>5322</v>
      </c>
      <c r="B3348" t="s">
        <v>2258</v>
      </c>
      <c r="C3348" t="s">
        <v>5320</v>
      </c>
    </row>
    <row r="3349" spans="1:3" x14ac:dyDescent="0.25">
      <c r="A3349" t="s">
        <v>5326</v>
      </c>
      <c r="B3349" t="s">
        <v>2258</v>
      </c>
      <c r="C3349" t="s">
        <v>5324</v>
      </c>
    </row>
    <row r="3350" spans="1:3" x14ac:dyDescent="0.25">
      <c r="A3350" t="s">
        <v>5330</v>
      </c>
      <c r="B3350" t="s">
        <v>2258</v>
      </c>
      <c r="C3350" t="s">
        <v>5328</v>
      </c>
    </row>
    <row r="3351" spans="1:3" x14ac:dyDescent="0.25">
      <c r="A3351" t="s">
        <v>5334</v>
      </c>
      <c r="B3351" t="s">
        <v>2258</v>
      </c>
      <c r="C3351" t="s">
        <v>5332</v>
      </c>
    </row>
    <row r="3352" spans="1:3" x14ac:dyDescent="0.25">
      <c r="A3352" t="s">
        <v>5338</v>
      </c>
      <c r="B3352" t="s">
        <v>2258</v>
      </c>
      <c r="C3352" t="s">
        <v>5336</v>
      </c>
    </row>
    <row r="3353" spans="1:3" x14ac:dyDescent="0.25">
      <c r="A3353" t="s">
        <v>5342</v>
      </c>
      <c r="B3353" t="s">
        <v>2258</v>
      </c>
      <c r="C3353" t="s">
        <v>5340</v>
      </c>
    </row>
    <row r="3354" spans="1:3" x14ac:dyDescent="0.25">
      <c r="A3354" t="s">
        <v>5346</v>
      </c>
      <c r="B3354" t="s">
        <v>2258</v>
      </c>
      <c r="C3354" t="s">
        <v>5344</v>
      </c>
    </row>
    <row r="3355" spans="1:3" x14ac:dyDescent="0.25">
      <c r="A3355" t="s">
        <v>5350</v>
      </c>
      <c r="B3355" t="s">
        <v>2258</v>
      </c>
      <c r="C3355" t="s">
        <v>5348</v>
      </c>
    </row>
    <row r="3356" spans="1:3" x14ac:dyDescent="0.25">
      <c r="A3356" t="s">
        <v>5354</v>
      </c>
      <c r="B3356" t="s">
        <v>2258</v>
      </c>
      <c r="C3356" t="s">
        <v>5352</v>
      </c>
    </row>
    <row r="3357" spans="1:3" x14ac:dyDescent="0.25">
      <c r="A3357" t="s">
        <v>5358</v>
      </c>
      <c r="B3357" t="s">
        <v>2258</v>
      </c>
      <c r="C3357" t="s">
        <v>5356</v>
      </c>
    </row>
    <row r="3358" spans="1:3" x14ac:dyDescent="0.25">
      <c r="A3358" t="s">
        <v>5362</v>
      </c>
      <c r="B3358" t="s">
        <v>2258</v>
      </c>
      <c r="C3358" t="s">
        <v>5360</v>
      </c>
    </row>
    <row r="3359" spans="1:3" x14ac:dyDescent="0.25">
      <c r="A3359" t="s">
        <v>5366</v>
      </c>
      <c r="B3359" t="s">
        <v>2258</v>
      </c>
      <c r="C3359" t="s">
        <v>5364</v>
      </c>
    </row>
    <row r="3360" spans="1:3" x14ac:dyDescent="0.25">
      <c r="A3360" t="s">
        <v>5370</v>
      </c>
      <c r="B3360" t="s">
        <v>2258</v>
      </c>
      <c r="C3360" t="s">
        <v>5368</v>
      </c>
    </row>
    <row r="3361" spans="1:3" x14ac:dyDescent="0.25">
      <c r="A3361" t="s">
        <v>5374</v>
      </c>
      <c r="B3361" t="s">
        <v>2258</v>
      </c>
      <c r="C3361" t="s">
        <v>5372</v>
      </c>
    </row>
    <row r="3362" spans="1:3" x14ac:dyDescent="0.25">
      <c r="A3362" t="s">
        <v>5378</v>
      </c>
      <c r="B3362" t="s">
        <v>2258</v>
      </c>
      <c r="C3362" t="s">
        <v>5376</v>
      </c>
    </row>
    <row r="3363" spans="1:3" x14ac:dyDescent="0.25">
      <c r="A3363" t="s">
        <v>5382</v>
      </c>
      <c r="B3363" t="s">
        <v>2258</v>
      </c>
      <c r="C3363" t="s">
        <v>5380</v>
      </c>
    </row>
    <row r="3364" spans="1:3" x14ac:dyDescent="0.25">
      <c r="A3364" t="s">
        <v>5386</v>
      </c>
      <c r="B3364" t="s">
        <v>2258</v>
      </c>
      <c r="C3364" t="s">
        <v>5384</v>
      </c>
    </row>
    <row r="3365" spans="1:3" x14ac:dyDescent="0.25">
      <c r="A3365" t="s">
        <v>5390</v>
      </c>
      <c r="B3365" t="s">
        <v>2258</v>
      </c>
      <c r="C3365" t="s">
        <v>5388</v>
      </c>
    </row>
    <row r="3366" spans="1:3" x14ac:dyDescent="0.25">
      <c r="A3366" t="s">
        <v>5394</v>
      </c>
      <c r="B3366" t="s">
        <v>2258</v>
      </c>
      <c r="C3366" t="s">
        <v>5392</v>
      </c>
    </row>
    <row r="3367" spans="1:3" x14ac:dyDescent="0.25">
      <c r="A3367" t="s">
        <v>5398</v>
      </c>
      <c r="B3367" t="s">
        <v>2258</v>
      </c>
      <c r="C3367" t="s">
        <v>5396</v>
      </c>
    </row>
    <row r="3368" spans="1:3" x14ac:dyDescent="0.25">
      <c r="A3368" t="s">
        <v>5402</v>
      </c>
      <c r="B3368" t="s">
        <v>2258</v>
      </c>
      <c r="C3368" t="s">
        <v>5400</v>
      </c>
    </row>
    <row r="3369" spans="1:3" x14ac:dyDescent="0.25">
      <c r="A3369" t="s">
        <v>5406</v>
      </c>
      <c r="B3369" t="s">
        <v>2258</v>
      </c>
      <c r="C3369" t="s">
        <v>5404</v>
      </c>
    </row>
    <row r="3370" spans="1:3" x14ac:dyDescent="0.25">
      <c r="A3370" t="s">
        <v>5410</v>
      </c>
      <c r="B3370" t="s">
        <v>2258</v>
      </c>
      <c r="C3370" t="s">
        <v>5408</v>
      </c>
    </row>
    <row r="3371" spans="1:3" x14ac:dyDescent="0.25">
      <c r="A3371" t="s">
        <v>5414</v>
      </c>
      <c r="B3371" t="s">
        <v>2258</v>
      </c>
      <c r="C3371" t="s">
        <v>5412</v>
      </c>
    </row>
    <row r="3372" spans="1:3" x14ac:dyDescent="0.25">
      <c r="A3372" t="s">
        <v>5418</v>
      </c>
      <c r="B3372" t="s">
        <v>2258</v>
      </c>
      <c r="C3372" t="s">
        <v>5416</v>
      </c>
    </row>
    <row r="3373" spans="1:3" x14ac:dyDescent="0.25">
      <c r="A3373" t="s">
        <v>5422</v>
      </c>
      <c r="B3373" t="s">
        <v>2258</v>
      </c>
      <c r="C3373" t="s">
        <v>5420</v>
      </c>
    </row>
    <row r="3374" spans="1:3" x14ac:dyDescent="0.25">
      <c r="A3374" t="s">
        <v>5426</v>
      </c>
      <c r="B3374" t="s">
        <v>2258</v>
      </c>
      <c r="C3374" t="s">
        <v>5424</v>
      </c>
    </row>
    <row r="3375" spans="1:3" x14ac:dyDescent="0.25">
      <c r="A3375" t="s">
        <v>5430</v>
      </c>
      <c r="B3375" t="s">
        <v>2258</v>
      </c>
      <c r="C3375" t="s">
        <v>5428</v>
      </c>
    </row>
    <row r="3376" spans="1:3" x14ac:dyDescent="0.25">
      <c r="A3376" t="s">
        <v>5434</v>
      </c>
      <c r="B3376" t="s">
        <v>2258</v>
      </c>
      <c r="C3376" t="s">
        <v>5432</v>
      </c>
    </row>
    <row r="3377" spans="1:3" x14ac:dyDescent="0.25">
      <c r="A3377" t="s">
        <v>5438</v>
      </c>
      <c r="B3377" t="s">
        <v>2258</v>
      </c>
      <c r="C3377" t="s">
        <v>5436</v>
      </c>
    </row>
    <row r="3378" spans="1:3" x14ac:dyDescent="0.25">
      <c r="A3378" t="s">
        <v>5442</v>
      </c>
      <c r="B3378" t="s">
        <v>2258</v>
      </c>
      <c r="C3378" t="s">
        <v>5440</v>
      </c>
    </row>
    <row r="3379" spans="1:3" x14ac:dyDescent="0.25">
      <c r="A3379" t="s">
        <v>5446</v>
      </c>
      <c r="B3379" t="s">
        <v>2258</v>
      </c>
      <c r="C3379" t="s">
        <v>5444</v>
      </c>
    </row>
    <row r="3380" spans="1:3" x14ac:dyDescent="0.25">
      <c r="A3380" t="s">
        <v>5450</v>
      </c>
      <c r="B3380" t="s">
        <v>2258</v>
      </c>
      <c r="C3380" t="s">
        <v>5448</v>
      </c>
    </row>
    <row r="3381" spans="1:3" x14ac:dyDescent="0.25">
      <c r="A3381" t="s">
        <v>5454</v>
      </c>
      <c r="B3381" t="s">
        <v>2258</v>
      </c>
      <c r="C3381" t="s">
        <v>5452</v>
      </c>
    </row>
    <row r="3382" spans="1:3" x14ac:dyDescent="0.25">
      <c r="A3382" t="s">
        <v>5458</v>
      </c>
      <c r="B3382" t="s">
        <v>2258</v>
      </c>
      <c r="C3382" t="s">
        <v>5456</v>
      </c>
    </row>
    <row r="3383" spans="1:3" x14ac:dyDescent="0.25">
      <c r="A3383" t="s">
        <v>5462</v>
      </c>
      <c r="B3383" t="s">
        <v>2258</v>
      </c>
      <c r="C3383" t="s">
        <v>5460</v>
      </c>
    </row>
    <row r="3384" spans="1:3" x14ac:dyDescent="0.25">
      <c r="A3384" t="s">
        <v>5466</v>
      </c>
      <c r="B3384" t="s">
        <v>2258</v>
      </c>
      <c r="C3384" t="s">
        <v>5464</v>
      </c>
    </row>
    <row r="3385" spans="1:3" x14ac:dyDescent="0.25">
      <c r="A3385" t="s">
        <v>5470</v>
      </c>
      <c r="B3385" t="s">
        <v>2258</v>
      </c>
      <c r="C3385" t="s">
        <v>5468</v>
      </c>
    </row>
    <row r="3386" spans="1:3" x14ac:dyDescent="0.25">
      <c r="A3386" t="s">
        <v>5474</v>
      </c>
      <c r="B3386" t="s">
        <v>2258</v>
      </c>
      <c r="C3386" t="s">
        <v>5472</v>
      </c>
    </row>
    <row r="3387" spans="1:3" x14ac:dyDescent="0.25">
      <c r="A3387" t="s">
        <v>5478</v>
      </c>
      <c r="B3387" t="s">
        <v>2258</v>
      </c>
      <c r="C3387" t="s">
        <v>5476</v>
      </c>
    </row>
    <row r="3388" spans="1:3" x14ac:dyDescent="0.25">
      <c r="A3388" t="s">
        <v>5482</v>
      </c>
      <c r="B3388" t="s">
        <v>2258</v>
      </c>
      <c r="C3388" t="s">
        <v>5480</v>
      </c>
    </row>
    <row r="3389" spans="1:3" x14ac:dyDescent="0.25">
      <c r="A3389" t="s">
        <v>1733</v>
      </c>
      <c r="B3389" t="s">
        <v>1561</v>
      </c>
      <c r="C3389" t="s">
        <v>1731</v>
      </c>
    </row>
    <row r="3390" spans="1:3" x14ac:dyDescent="0.25">
      <c r="A3390" t="s">
        <v>1737</v>
      </c>
      <c r="B3390" t="s">
        <v>1561</v>
      </c>
      <c r="C3390" t="s">
        <v>1735</v>
      </c>
    </row>
    <row r="3391" spans="1:3" x14ac:dyDescent="0.25">
      <c r="A3391" t="s">
        <v>1741</v>
      </c>
      <c r="B3391" t="s">
        <v>1561</v>
      </c>
      <c r="C3391" t="s">
        <v>1739</v>
      </c>
    </row>
    <row r="3392" spans="1:3" x14ac:dyDescent="0.25">
      <c r="A3392" t="s">
        <v>1745</v>
      </c>
      <c r="B3392" t="s">
        <v>1561</v>
      </c>
      <c r="C3392" t="s">
        <v>1743</v>
      </c>
    </row>
    <row r="3393" spans="1:3" x14ac:dyDescent="0.25">
      <c r="A3393" t="s">
        <v>1749</v>
      </c>
      <c r="B3393" t="s">
        <v>1561</v>
      </c>
      <c r="C3393" t="s">
        <v>1747</v>
      </c>
    </row>
    <row r="3394" spans="1:3" x14ac:dyDescent="0.25">
      <c r="A3394" t="s">
        <v>1753</v>
      </c>
      <c r="B3394" t="s">
        <v>1561</v>
      </c>
      <c r="C3394" t="s">
        <v>1751</v>
      </c>
    </row>
    <row r="3395" spans="1:3" x14ac:dyDescent="0.25">
      <c r="A3395" t="s">
        <v>1757</v>
      </c>
      <c r="B3395" t="s">
        <v>1561</v>
      </c>
      <c r="C3395" t="s">
        <v>1755</v>
      </c>
    </row>
    <row r="3396" spans="1:3" x14ac:dyDescent="0.25">
      <c r="A3396" t="s">
        <v>1757</v>
      </c>
      <c r="B3396" t="s">
        <v>2258</v>
      </c>
      <c r="C3396" t="s">
        <v>5484</v>
      </c>
    </row>
    <row r="3397" spans="1:3" x14ac:dyDescent="0.25">
      <c r="A3397" t="s">
        <v>1761</v>
      </c>
      <c r="B3397" t="s">
        <v>1561</v>
      </c>
      <c r="C3397" t="s">
        <v>1759</v>
      </c>
    </row>
    <row r="3398" spans="1:3" x14ac:dyDescent="0.25">
      <c r="A3398" t="s">
        <v>1761</v>
      </c>
      <c r="B3398" t="s">
        <v>2258</v>
      </c>
      <c r="C3398" t="s">
        <v>5487</v>
      </c>
    </row>
    <row r="3399" spans="1:3" x14ac:dyDescent="0.25">
      <c r="A3399" t="s">
        <v>1765</v>
      </c>
      <c r="B3399" t="s">
        <v>1561</v>
      </c>
      <c r="C3399" t="s">
        <v>1763</v>
      </c>
    </row>
    <row r="3400" spans="1:3" x14ac:dyDescent="0.25">
      <c r="A3400" t="s">
        <v>1765</v>
      </c>
      <c r="B3400" t="s">
        <v>2258</v>
      </c>
      <c r="C3400" t="s">
        <v>5490</v>
      </c>
    </row>
    <row r="3401" spans="1:3" x14ac:dyDescent="0.25">
      <c r="A3401" t="s">
        <v>1769</v>
      </c>
      <c r="B3401" t="s">
        <v>1561</v>
      </c>
      <c r="C3401" t="s">
        <v>1767</v>
      </c>
    </row>
    <row r="3402" spans="1:3" x14ac:dyDescent="0.25">
      <c r="A3402" t="s">
        <v>1769</v>
      </c>
      <c r="B3402" t="s">
        <v>2258</v>
      </c>
      <c r="C3402" t="s">
        <v>5493</v>
      </c>
    </row>
    <row r="3403" spans="1:3" x14ac:dyDescent="0.25">
      <c r="A3403" t="s">
        <v>1773</v>
      </c>
      <c r="B3403" t="s">
        <v>1561</v>
      </c>
      <c r="C3403" t="s">
        <v>1771</v>
      </c>
    </row>
    <row r="3404" spans="1:3" x14ac:dyDescent="0.25">
      <c r="A3404" t="s">
        <v>1773</v>
      </c>
      <c r="B3404" t="s">
        <v>2258</v>
      </c>
      <c r="C3404" t="s">
        <v>5496</v>
      </c>
    </row>
    <row r="3405" spans="1:3" x14ac:dyDescent="0.25">
      <c r="A3405" t="s">
        <v>1777</v>
      </c>
      <c r="B3405" t="s">
        <v>1561</v>
      </c>
      <c r="C3405" t="s">
        <v>1775</v>
      </c>
    </row>
    <row r="3406" spans="1:3" x14ac:dyDescent="0.25">
      <c r="A3406" t="s">
        <v>1777</v>
      </c>
      <c r="B3406" t="s">
        <v>2258</v>
      </c>
      <c r="C3406" t="s">
        <v>5499</v>
      </c>
    </row>
    <row r="3407" spans="1:3" x14ac:dyDescent="0.25">
      <c r="A3407" t="s">
        <v>1781</v>
      </c>
      <c r="B3407" t="s">
        <v>1561</v>
      </c>
      <c r="C3407" t="s">
        <v>1779</v>
      </c>
    </row>
    <row r="3408" spans="1:3" x14ac:dyDescent="0.25">
      <c r="A3408" t="s">
        <v>1781</v>
      </c>
      <c r="B3408" t="s">
        <v>2258</v>
      </c>
      <c r="C3408" t="s">
        <v>5502</v>
      </c>
    </row>
    <row r="3409" spans="1:3" x14ac:dyDescent="0.25">
      <c r="A3409" t="s">
        <v>1785</v>
      </c>
      <c r="B3409" t="s">
        <v>1561</v>
      </c>
      <c r="C3409" t="s">
        <v>1783</v>
      </c>
    </row>
    <row r="3410" spans="1:3" x14ac:dyDescent="0.25">
      <c r="A3410" t="s">
        <v>1785</v>
      </c>
      <c r="B3410" t="s">
        <v>2258</v>
      </c>
      <c r="C3410" t="s">
        <v>5505</v>
      </c>
    </row>
    <row r="3411" spans="1:3" x14ac:dyDescent="0.25">
      <c r="A3411" t="s">
        <v>1789</v>
      </c>
      <c r="B3411" t="s">
        <v>1561</v>
      </c>
      <c r="C3411" t="s">
        <v>1787</v>
      </c>
    </row>
    <row r="3412" spans="1:3" x14ac:dyDescent="0.25">
      <c r="A3412" t="s">
        <v>1789</v>
      </c>
      <c r="B3412" t="s">
        <v>2258</v>
      </c>
      <c r="C3412" t="s">
        <v>5508</v>
      </c>
    </row>
    <row r="3413" spans="1:3" x14ac:dyDescent="0.25">
      <c r="A3413" t="s">
        <v>1793</v>
      </c>
      <c r="B3413" t="s">
        <v>1561</v>
      </c>
      <c r="C3413" t="s">
        <v>1791</v>
      </c>
    </row>
    <row r="3414" spans="1:3" x14ac:dyDescent="0.25">
      <c r="A3414" t="s">
        <v>1793</v>
      </c>
      <c r="B3414" t="s">
        <v>2258</v>
      </c>
      <c r="C3414" t="s">
        <v>5511</v>
      </c>
    </row>
    <row r="3415" spans="1:3" x14ac:dyDescent="0.25">
      <c r="A3415" t="s">
        <v>1797</v>
      </c>
      <c r="B3415" t="s">
        <v>1561</v>
      </c>
      <c r="C3415" t="s">
        <v>1795</v>
      </c>
    </row>
    <row r="3416" spans="1:3" x14ac:dyDescent="0.25">
      <c r="A3416" t="s">
        <v>1797</v>
      </c>
      <c r="B3416" t="s">
        <v>2258</v>
      </c>
      <c r="C3416" t="s">
        <v>5514</v>
      </c>
    </row>
    <row r="3417" spans="1:3" x14ac:dyDescent="0.25">
      <c r="A3417" t="s">
        <v>1801</v>
      </c>
      <c r="B3417" t="s">
        <v>1561</v>
      </c>
      <c r="C3417" t="s">
        <v>1799</v>
      </c>
    </row>
    <row r="3418" spans="1:3" x14ac:dyDescent="0.25">
      <c r="A3418" t="s">
        <v>1801</v>
      </c>
      <c r="B3418" t="s">
        <v>2258</v>
      </c>
      <c r="C3418" t="s">
        <v>5517</v>
      </c>
    </row>
    <row r="3419" spans="1:3" x14ac:dyDescent="0.25">
      <c r="A3419" t="s">
        <v>1805</v>
      </c>
      <c r="B3419" t="s">
        <v>1561</v>
      </c>
      <c r="C3419" t="s">
        <v>1803</v>
      </c>
    </row>
    <row r="3420" spans="1:3" x14ac:dyDescent="0.25">
      <c r="A3420" t="s">
        <v>1805</v>
      </c>
      <c r="B3420" t="s">
        <v>2258</v>
      </c>
      <c r="C3420" t="s">
        <v>5520</v>
      </c>
    </row>
    <row r="3421" spans="1:3" x14ac:dyDescent="0.25">
      <c r="A3421" t="s">
        <v>1809</v>
      </c>
      <c r="B3421" t="s">
        <v>1561</v>
      </c>
      <c r="C3421" t="s">
        <v>1807</v>
      </c>
    </row>
    <row r="3422" spans="1:3" x14ac:dyDescent="0.25">
      <c r="A3422" t="s">
        <v>1809</v>
      </c>
      <c r="B3422" t="s">
        <v>2258</v>
      </c>
      <c r="C3422" t="s">
        <v>5523</v>
      </c>
    </row>
    <row r="3423" spans="1:3" x14ac:dyDescent="0.25">
      <c r="A3423" t="s">
        <v>1813</v>
      </c>
      <c r="B3423" t="s">
        <v>1561</v>
      </c>
      <c r="C3423" t="s">
        <v>1811</v>
      </c>
    </row>
    <row r="3424" spans="1:3" x14ac:dyDescent="0.25">
      <c r="A3424" t="s">
        <v>1813</v>
      </c>
      <c r="B3424" t="s">
        <v>2258</v>
      </c>
      <c r="C3424" t="s">
        <v>5526</v>
      </c>
    </row>
    <row r="3425" spans="1:3" x14ac:dyDescent="0.25">
      <c r="A3425" t="s">
        <v>1817</v>
      </c>
      <c r="B3425" t="s">
        <v>1561</v>
      </c>
      <c r="C3425" t="s">
        <v>1815</v>
      </c>
    </row>
    <row r="3426" spans="1:3" x14ac:dyDescent="0.25">
      <c r="A3426" t="s">
        <v>1817</v>
      </c>
      <c r="B3426" t="s">
        <v>2258</v>
      </c>
      <c r="C3426" t="s">
        <v>5529</v>
      </c>
    </row>
    <row r="3427" spans="1:3" x14ac:dyDescent="0.25">
      <c r="A3427" t="s">
        <v>5534</v>
      </c>
      <c r="B3427" t="s">
        <v>2258</v>
      </c>
      <c r="C3427" t="s">
        <v>5532</v>
      </c>
    </row>
    <row r="3428" spans="1:3" x14ac:dyDescent="0.25">
      <c r="A3428" t="s">
        <v>5538</v>
      </c>
      <c r="B3428" t="s">
        <v>2258</v>
      </c>
      <c r="C3428" t="s">
        <v>5536</v>
      </c>
    </row>
    <row r="3429" spans="1:3" x14ac:dyDescent="0.25">
      <c r="A3429" t="s">
        <v>5542</v>
      </c>
      <c r="B3429" t="s">
        <v>2258</v>
      </c>
      <c r="C3429" t="s">
        <v>5540</v>
      </c>
    </row>
    <row r="3430" spans="1:3" x14ac:dyDescent="0.25">
      <c r="A3430" t="s">
        <v>5546</v>
      </c>
      <c r="B3430" t="s">
        <v>2258</v>
      </c>
      <c r="C3430" t="s">
        <v>5544</v>
      </c>
    </row>
    <row r="3431" spans="1:3" x14ac:dyDescent="0.25">
      <c r="A3431" t="s">
        <v>5550</v>
      </c>
      <c r="B3431" t="s">
        <v>2258</v>
      </c>
      <c r="C3431" t="s">
        <v>5548</v>
      </c>
    </row>
    <row r="3432" spans="1:3" x14ac:dyDescent="0.25">
      <c r="A3432" t="s">
        <v>5554</v>
      </c>
      <c r="B3432" t="s">
        <v>2258</v>
      </c>
      <c r="C3432" t="s">
        <v>5552</v>
      </c>
    </row>
    <row r="3433" spans="1:3" x14ac:dyDescent="0.25">
      <c r="A3433" t="s">
        <v>5558</v>
      </c>
      <c r="B3433" t="s">
        <v>2258</v>
      </c>
      <c r="C3433" t="s">
        <v>5556</v>
      </c>
    </row>
    <row r="3434" spans="1:3" x14ac:dyDescent="0.25">
      <c r="A3434" t="s">
        <v>5562</v>
      </c>
      <c r="B3434" t="s">
        <v>2258</v>
      </c>
      <c r="C3434" t="s">
        <v>5560</v>
      </c>
    </row>
    <row r="3435" spans="1:3" x14ac:dyDescent="0.25">
      <c r="A3435" t="s">
        <v>5566</v>
      </c>
      <c r="B3435" t="s">
        <v>2258</v>
      </c>
      <c r="C3435" t="s">
        <v>5564</v>
      </c>
    </row>
    <row r="3436" spans="1:3" x14ac:dyDescent="0.25">
      <c r="A3436" t="s">
        <v>5570</v>
      </c>
      <c r="B3436" t="s">
        <v>2258</v>
      </c>
      <c r="C3436" t="s">
        <v>5568</v>
      </c>
    </row>
    <row r="3437" spans="1:3" x14ac:dyDescent="0.25">
      <c r="A3437" t="s">
        <v>5574</v>
      </c>
      <c r="B3437" t="s">
        <v>2258</v>
      </c>
      <c r="C3437" t="s">
        <v>5572</v>
      </c>
    </row>
    <row r="3438" spans="1:3" x14ac:dyDescent="0.25">
      <c r="A3438" t="s">
        <v>5578</v>
      </c>
      <c r="B3438" t="s">
        <v>2258</v>
      </c>
      <c r="C3438" t="s">
        <v>5576</v>
      </c>
    </row>
    <row r="3439" spans="1:3" x14ac:dyDescent="0.25">
      <c r="A3439" t="s">
        <v>5582</v>
      </c>
      <c r="B3439" t="s">
        <v>2258</v>
      </c>
      <c r="C3439" t="s">
        <v>5580</v>
      </c>
    </row>
    <row r="3440" spans="1:3" x14ac:dyDescent="0.25">
      <c r="A3440" t="s">
        <v>5586</v>
      </c>
      <c r="B3440" t="s">
        <v>2258</v>
      </c>
      <c r="C3440" t="s">
        <v>5584</v>
      </c>
    </row>
    <row r="3441" spans="1:3" x14ac:dyDescent="0.25">
      <c r="A3441" t="s">
        <v>5590</v>
      </c>
      <c r="B3441" t="s">
        <v>2258</v>
      </c>
      <c r="C3441" t="s">
        <v>5588</v>
      </c>
    </row>
    <row r="3442" spans="1:3" x14ac:dyDescent="0.25">
      <c r="A3442" t="s">
        <v>5594</v>
      </c>
      <c r="B3442" t="s">
        <v>2258</v>
      </c>
      <c r="C3442" t="s">
        <v>5592</v>
      </c>
    </row>
    <row r="3443" spans="1:3" x14ac:dyDescent="0.25">
      <c r="A3443" t="s">
        <v>5598</v>
      </c>
      <c r="B3443" t="s">
        <v>2258</v>
      </c>
      <c r="C3443" t="s">
        <v>5596</v>
      </c>
    </row>
    <row r="3444" spans="1:3" x14ac:dyDescent="0.25">
      <c r="A3444" t="s">
        <v>5602</v>
      </c>
      <c r="B3444" t="s">
        <v>2258</v>
      </c>
      <c r="C3444" t="s">
        <v>5600</v>
      </c>
    </row>
    <row r="3445" spans="1:3" x14ac:dyDescent="0.25">
      <c r="A3445" t="s">
        <v>5606</v>
      </c>
      <c r="B3445" t="s">
        <v>2258</v>
      </c>
      <c r="C3445" t="s">
        <v>5604</v>
      </c>
    </row>
    <row r="3446" spans="1:3" x14ac:dyDescent="0.25">
      <c r="A3446" t="s">
        <v>5610</v>
      </c>
      <c r="B3446" t="s">
        <v>2258</v>
      </c>
      <c r="C3446" t="s">
        <v>5608</v>
      </c>
    </row>
    <row r="3447" spans="1:3" x14ac:dyDescent="0.25">
      <c r="A3447" t="s">
        <v>5614</v>
      </c>
      <c r="B3447" t="s">
        <v>2258</v>
      </c>
      <c r="C3447" t="s">
        <v>5612</v>
      </c>
    </row>
    <row r="3448" spans="1:3" x14ac:dyDescent="0.25">
      <c r="A3448" t="s">
        <v>5618</v>
      </c>
      <c r="B3448" t="s">
        <v>2258</v>
      </c>
      <c r="C3448" t="s">
        <v>5616</v>
      </c>
    </row>
    <row r="3449" spans="1:3" x14ac:dyDescent="0.25">
      <c r="A3449" t="s">
        <v>5622</v>
      </c>
      <c r="B3449" t="s">
        <v>2258</v>
      </c>
      <c r="C3449" t="s">
        <v>5620</v>
      </c>
    </row>
    <row r="3450" spans="1:3" x14ac:dyDescent="0.25">
      <c r="A3450" t="s">
        <v>5626</v>
      </c>
      <c r="B3450" t="s">
        <v>2258</v>
      </c>
      <c r="C3450" t="s">
        <v>5624</v>
      </c>
    </row>
    <row r="3451" spans="1:3" x14ac:dyDescent="0.25">
      <c r="A3451" t="s">
        <v>5630</v>
      </c>
      <c r="B3451" t="s">
        <v>2258</v>
      </c>
      <c r="C3451" t="s">
        <v>5628</v>
      </c>
    </row>
    <row r="3452" spans="1:3" x14ac:dyDescent="0.25">
      <c r="A3452" t="s">
        <v>5634</v>
      </c>
      <c r="B3452" t="s">
        <v>2258</v>
      </c>
      <c r="C3452" t="s">
        <v>5632</v>
      </c>
    </row>
    <row r="3453" spans="1:3" x14ac:dyDescent="0.25">
      <c r="A3453" t="s">
        <v>5638</v>
      </c>
      <c r="B3453" t="s">
        <v>2258</v>
      </c>
      <c r="C3453" t="s">
        <v>5636</v>
      </c>
    </row>
    <row r="3454" spans="1:3" x14ac:dyDescent="0.25">
      <c r="A3454" t="s">
        <v>5642</v>
      </c>
      <c r="B3454" t="s">
        <v>2258</v>
      </c>
      <c r="C3454" t="s">
        <v>5640</v>
      </c>
    </row>
    <row r="3455" spans="1:3" x14ac:dyDescent="0.25">
      <c r="A3455" t="s">
        <v>5646</v>
      </c>
      <c r="B3455" t="s">
        <v>2258</v>
      </c>
      <c r="C3455" t="s">
        <v>5644</v>
      </c>
    </row>
    <row r="3456" spans="1:3" x14ac:dyDescent="0.25">
      <c r="A3456" t="s">
        <v>5650</v>
      </c>
      <c r="B3456" t="s">
        <v>2258</v>
      </c>
      <c r="C3456" t="s">
        <v>5648</v>
      </c>
    </row>
    <row r="3457" spans="1:3" x14ac:dyDescent="0.25">
      <c r="A3457" t="s">
        <v>5654</v>
      </c>
      <c r="B3457" t="s">
        <v>2258</v>
      </c>
      <c r="C3457" t="s">
        <v>5652</v>
      </c>
    </row>
    <row r="3458" spans="1:3" x14ac:dyDescent="0.25">
      <c r="A3458" t="s">
        <v>5658</v>
      </c>
      <c r="B3458" t="s">
        <v>2258</v>
      </c>
      <c r="C3458" t="s">
        <v>5656</v>
      </c>
    </row>
    <row r="3459" spans="1:3" x14ac:dyDescent="0.25">
      <c r="A3459" t="s">
        <v>5662</v>
      </c>
      <c r="B3459" t="s">
        <v>2258</v>
      </c>
      <c r="C3459" t="s">
        <v>5660</v>
      </c>
    </row>
    <row r="3460" spans="1:3" x14ac:dyDescent="0.25">
      <c r="A3460" t="s">
        <v>5666</v>
      </c>
      <c r="B3460" t="s">
        <v>2258</v>
      </c>
      <c r="C3460" t="s">
        <v>5664</v>
      </c>
    </row>
    <row r="3461" spans="1:3" x14ac:dyDescent="0.25">
      <c r="A3461" t="s">
        <v>5670</v>
      </c>
      <c r="B3461" t="s">
        <v>2258</v>
      </c>
      <c r="C3461" t="s">
        <v>5668</v>
      </c>
    </row>
    <row r="3462" spans="1:3" x14ac:dyDescent="0.25">
      <c r="A3462" t="s">
        <v>5674</v>
      </c>
      <c r="B3462" t="s">
        <v>2258</v>
      </c>
      <c r="C3462" t="s">
        <v>5672</v>
      </c>
    </row>
    <row r="3463" spans="1:3" x14ac:dyDescent="0.25">
      <c r="A3463" t="s">
        <v>5678</v>
      </c>
      <c r="B3463" t="s">
        <v>2258</v>
      </c>
      <c r="C3463" t="s">
        <v>5676</v>
      </c>
    </row>
    <row r="3464" spans="1:3" x14ac:dyDescent="0.25">
      <c r="A3464" t="s">
        <v>5682</v>
      </c>
      <c r="B3464" t="s">
        <v>2258</v>
      </c>
      <c r="C3464" t="s">
        <v>5680</v>
      </c>
    </row>
    <row r="3465" spans="1:3" x14ac:dyDescent="0.25">
      <c r="A3465" t="s">
        <v>5686</v>
      </c>
      <c r="B3465" t="s">
        <v>2258</v>
      </c>
      <c r="C3465" t="s">
        <v>5684</v>
      </c>
    </row>
    <row r="3466" spans="1:3" x14ac:dyDescent="0.25">
      <c r="A3466" t="s">
        <v>5690</v>
      </c>
      <c r="B3466" t="s">
        <v>2258</v>
      </c>
      <c r="C3466" t="s">
        <v>5688</v>
      </c>
    </row>
    <row r="3467" spans="1:3" x14ac:dyDescent="0.25">
      <c r="A3467" t="s">
        <v>5694</v>
      </c>
      <c r="B3467" t="s">
        <v>2258</v>
      </c>
      <c r="C3467" t="s">
        <v>5692</v>
      </c>
    </row>
    <row r="3468" spans="1:3" x14ac:dyDescent="0.25">
      <c r="A3468" t="s">
        <v>5698</v>
      </c>
      <c r="B3468" t="s">
        <v>2258</v>
      </c>
      <c r="C3468" t="s">
        <v>5696</v>
      </c>
    </row>
    <row r="3469" spans="1:3" x14ac:dyDescent="0.25">
      <c r="A3469" t="s">
        <v>5702</v>
      </c>
      <c r="B3469" t="s">
        <v>2258</v>
      </c>
      <c r="C3469" t="s">
        <v>5700</v>
      </c>
    </row>
    <row r="3470" spans="1:3" x14ac:dyDescent="0.25">
      <c r="A3470" t="s">
        <v>5706</v>
      </c>
      <c r="B3470" t="s">
        <v>2258</v>
      </c>
      <c r="C3470" t="s">
        <v>5704</v>
      </c>
    </row>
    <row r="3471" spans="1:3" x14ac:dyDescent="0.25">
      <c r="A3471" t="s">
        <v>5710</v>
      </c>
      <c r="B3471" t="s">
        <v>2258</v>
      </c>
      <c r="C3471" t="s">
        <v>5708</v>
      </c>
    </row>
    <row r="3472" spans="1:3" x14ac:dyDescent="0.25">
      <c r="A3472" t="s">
        <v>5714</v>
      </c>
      <c r="B3472" t="s">
        <v>2258</v>
      </c>
      <c r="C3472" t="s">
        <v>5712</v>
      </c>
    </row>
    <row r="3473" spans="1:3" x14ac:dyDescent="0.25">
      <c r="A3473" t="s">
        <v>5718</v>
      </c>
      <c r="B3473" t="s">
        <v>2258</v>
      </c>
      <c r="C3473" t="s">
        <v>5716</v>
      </c>
    </row>
    <row r="3474" spans="1:3" x14ac:dyDescent="0.25">
      <c r="A3474" t="s">
        <v>5722</v>
      </c>
      <c r="B3474" t="s">
        <v>2258</v>
      </c>
      <c r="C3474" t="s">
        <v>5720</v>
      </c>
    </row>
    <row r="3475" spans="1:3" x14ac:dyDescent="0.25">
      <c r="A3475" t="s">
        <v>5726</v>
      </c>
      <c r="B3475" t="s">
        <v>2258</v>
      </c>
      <c r="C3475" t="s">
        <v>5724</v>
      </c>
    </row>
    <row r="3476" spans="1:3" x14ac:dyDescent="0.25">
      <c r="A3476" t="s">
        <v>5730</v>
      </c>
      <c r="B3476" t="s">
        <v>2258</v>
      </c>
      <c r="C3476" t="s">
        <v>5728</v>
      </c>
    </row>
    <row r="3477" spans="1:3" x14ac:dyDescent="0.25">
      <c r="A3477" t="s">
        <v>5734</v>
      </c>
      <c r="B3477" t="s">
        <v>2258</v>
      </c>
      <c r="C3477" t="s">
        <v>5732</v>
      </c>
    </row>
    <row r="3478" spans="1:3" x14ac:dyDescent="0.25">
      <c r="A3478" t="s">
        <v>5738</v>
      </c>
      <c r="B3478" t="s">
        <v>2258</v>
      </c>
      <c r="C3478" t="s">
        <v>5736</v>
      </c>
    </row>
    <row r="3479" spans="1:3" x14ac:dyDescent="0.25">
      <c r="A3479" t="s">
        <v>5742</v>
      </c>
      <c r="B3479" t="s">
        <v>2258</v>
      </c>
      <c r="C3479" t="s">
        <v>5740</v>
      </c>
    </row>
    <row r="3480" spans="1:3" x14ac:dyDescent="0.25">
      <c r="A3480" t="s">
        <v>5746</v>
      </c>
      <c r="B3480" t="s">
        <v>2258</v>
      </c>
      <c r="C3480" t="s">
        <v>5744</v>
      </c>
    </row>
    <row r="3481" spans="1:3" x14ac:dyDescent="0.25">
      <c r="A3481" t="s">
        <v>5750</v>
      </c>
      <c r="B3481" t="s">
        <v>2258</v>
      </c>
      <c r="C3481" t="s">
        <v>5748</v>
      </c>
    </row>
    <row r="3482" spans="1:3" x14ac:dyDescent="0.25">
      <c r="A3482" t="s">
        <v>5754</v>
      </c>
      <c r="B3482" t="s">
        <v>2258</v>
      </c>
      <c r="C3482" t="s">
        <v>5752</v>
      </c>
    </row>
    <row r="3483" spans="1:3" x14ac:dyDescent="0.25">
      <c r="A3483" t="s">
        <v>5758</v>
      </c>
      <c r="B3483" t="s">
        <v>2258</v>
      </c>
      <c r="C3483" t="s">
        <v>5756</v>
      </c>
    </row>
    <row r="3484" spans="1:3" x14ac:dyDescent="0.25">
      <c r="A3484" t="s">
        <v>5762</v>
      </c>
      <c r="B3484" t="s">
        <v>2258</v>
      </c>
      <c r="C3484" t="s">
        <v>5760</v>
      </c>
    </row>
    <row r="3485" spans="1:3" x14ac:dyDescent="0.25">
      <c r="A3485" t="s">
        <v>5766</v>
      </c>
      <c r="B3485" t="s">
        <v>2258</v>
      </c>
      <c r="C3485" t="s">
        <v>5764</v>
      </c>
    </row>
    <row r="3486" spans="1:3" x14ac:dyDescent="0.25">
      <c r="A3486" t="s">
        <v>5770</v>
      </c>
      <c r="B3486" t="s">
        <v>2258</v>
      </c>
      <c r="C3486" t="s">
        <v>5768</v>
      </c>
    </row>
    <row r="3487" spans="1:3" x14ac:dyDescent="0.25">
      <c r="A3487" t="s">
        <v>5774</v>
      </c>
      <c r="B3487" t="s">
        <v>2258</v>
      </c>
      <c r="C3487" t="s">
        <v>5772</v>
      </c>
    </row>
    <row r="3488" spans="1:3" x14ac:dyDescent="0.25">
      <c r="A3488" t="s">
        <v>5778</v>
      </c>
      <c r="B3488" t="s">
        <v>2258</v>
      </c>
      <c r="C3488" t="s">
        <v>5776</v>
      </c>
    </row>
    <row r="3489" spans="1:3" x14ac:dyDescent="0.25">
      <c r="A3489" t="s">
        <v>5782</v>
      </c>
      <c r="B3489" t="s">
        <v>2258</v>
      </c>
      <c r="C3489" t="s">
        <v>5780</v>
      </c>
    </row>
    <row r="3490" spans="1:3" x14ac:dyDescent="0.25">
      <c r="A3490" t="s">
        <v>5786</v>
      </c>
      <c r="B3490" t="s">
        <v>2258</v>
      </c>
      <c r="C3490" t="s">
        <v>5784</v>
      </c>
    </row>
    <row r="3491" spans="1:3" x14ac:dyDescent="0.25">
      <c r="A3491" t="s">
        <v>5789</v>
      </c>
      <c r="B3491" t="s">
        <v>2258</v>
      </c>
      <c r="C3491" t="s">
        <v>5788</v>
      </c>
    </row>
    <row r="3492" spans="1:3" x14ac:dyDescent="0.25">
      <c r="A3492" t="s">
        <v>5793</v>
      </c>
      <c r="B3492" t="s">
        <v>2258</v>
      </c>
      <c r="C3492" t="s">
        <v>5791</v>
      </c>
    </row>
    <row r="3493" spans="1:3" x14ac:dyDescent="0.25">
      <c r="A3493" t="s">
        <v>5797</v>
      </c>
      <c r="B3493" t="s">
        <v>2258</v>
      </c>
      <c r="C3493" t="s">
        <v>5795</v>
      </c>
    </row>
    <row r="3494" spans="1:3" x14ac:dyDescent="0.25">
      <c r="A3494" t="s">
        <v>5801</v>
      </c>
      <c r="B3494" t="s">
        <v>2258</v>
      </c>
      <c r="C3494" t="s">
        <v>5799</v>
      </c>
    </row>
    <row r="3495" spans="1:3" x14ac:dyDescent="0.25">
      <c r="A3495" t="s">
        <v>5805</v>
      </c>
      <c r="B3495" t="s">
        <v>2258</v>
      </c>
      <c r="C3495" t="s">
        <v>5803</v>
      </c>
    </row>
    <row r="3496" spans="1:3" x14ac:dyDescent="0.25">
      <c r="A3496" t="s">
        <v>5809</v>
      </c>
      <c r="B3496" t="s">
        <v>2258</v>
      </c>
      <c r="C3496" t="s">
        <v>5807</v>
      </c>
    </row>
    <row r="3497" spans="1:3" x14ac:dyDescent="0.25">
      <c r="A3497" t="s">
        <v>5813</v>
      </c>
      <c r="B3497" t="s">
        <v>2258</v>
      </c>
      <c r="C3497" t="s">
        <v>5811</v>
      </c>
    </row>
    <row r="3498" spans="1:3" x14ac:dyDescent="0.25">
      <c r="A3498" t="s">
        <v>5817</v>
      </c>
      <c r="B3498" t="s">
        <v>2258</v>
      </c>
      <c r="C3498" t="s">
        <v>5815</v>
      </c>
    </row>
    <row r="3499" spans="1:3" x14ac:dyDescent="0.25">
      <c r="A3499" t="s">
        <v>5821</v>
      </c>
      <c r="B3499" t="s">
        <v>2258</v>
      </c>
      <c r="C3499" t="s">
        <v>5819</v>
      </c>
    </row>
    <row r="3500" spans="1:3" x14ac:dyDescent="0.25">
      <c r="A3500" t="s">
        <v>5825</v>
      </c>
      <c r="B3500" t="s">
        <v>2258</v>
      </c>
      <c r="C3500" t="s">
        <v>5823</v>
      </c>
    </row>
    <row r="3501" spans="1:3" x14ac:dyDescent="0.25">
      <c r="A3501" t="s">
        <v>5829</v>
      </c>
      <c r="B3501" t="s">
        <v>2258</v>
      </c>
      <c r="C3501" t="s">
        <v>5827</v>
      </c>
    </row>
    <row r="3502" spans="1:3" x14ac:dyDescent="0.25">
      <c r="A3502" t="s">
        <v>5833</v>
      </c>
      <c r="B3502" t="s">
        <v>2258</v>
      </c>
      <c r="C3502" t="s">
        <v>5831</v>
      </c>
    </row>
    <row r="3503" spans="1:3" x14ac:dyDescent="0.25">
      <c r="A3503" t="s">
        <v>5837</v>
      </c>
      <c r="B3503" t="s">
        <v>2258</v>
      </c>
      <c r="C3503" t="s">
        <v>5835</v>
      </c>
    </row>
    <row r="3504" spans="1:3" x14ac:dyDescent="0.25">
      <c r="A3504" t="s">
        <v>5841</v>
      </c>
      <c r="B3504" t="s">
        <v>2258</v>
      </c>
      <c r="C3504" t="s">
        <v>5839</v>
      </c>
    </row>
    <row r="3505" spans="1:3" x14ac:dyDescent="0.25">
      <c r="A3505" t="s">
        <v>5845</v>
      </c>
      <c r="B3505" t="s">
        <v>2258</v>
      </c>
      <c r="C3505" t="s">
        <v>5843</v>
      </c>
    </row>
    <row r="3506" spans="1:3" x14ac:dyDescent="0.25">
      <c r="A3506" t="s">
        <v>5849</v>
      </c>
      <c r="B3506" t="s">
        <v>2258</v>
      </c>
      <c r="C3506" t="s">
        <v>5847</v>
      </c>
    </row>
    <row r="3507" spans="1:3" x14ac:dyDescent="0.25">
      <c r="A3507" t="s">
        <v>5853</v>
      </c>
      <c r="B3507" t="s">
        <v>2258</v>
      </c>
      <c r="C3507" t="s">
        <v>5851</v>
      </c>
    </row>
    <row r="3508" spans="1:3" x14ac:dyDescent="0.25">
      <c r="A3508" t="s">
        <v>5857</v>
      </c>
      <c r="B3508" t="s">
        <v>2258</v>
      </c>
      <c r="C3508" t="s">
        <v>5855</v>
      </c>
    </row>
    <row r="3509" spans="1:3" x14ac:dyDescent="0.25">
      <c r="A3509" t="s">
        <v>5861</v>
      </c>
      <c r="B3509" t="s">
        <v>2258</v>
      </c>
      <c r="C3509" t="s">
        <v>5859</v>
      </c>
    </row>
    <row r="3510" spans="1:3" x14ac:dyDescent="0.25">
      <c r="A3510" t="s">
        <v>5865</v>
      </c>
      <c r="B3510" t="s">
        <v>2258</v>
      </c>
      <c r="C3510" t="s">
        <v>5863</v>
      </c>
    </row>
    <row r="3511" spans="1:3" x14ac:dyDescent="0.25">
      <c r="A3511" t="s">
        <v>5869</v>
      </c>
      <c r="B3511" t="s">
        <v>2258</v>
      </c>
      <c r="C3511" t="s">
        <v>5867</v>
      </c>
    </row>
    <row r="3512" spans="1:3" x14ac:dyDescent="0.25">
      <c r="A3512" t="s">
        <v>5873</v>
      </c>
      <c r="B3512" t="s">
        <v>2258</v>
      </c>
      <c r="C3512" t="s">
        <v>5871</v>
      </c>
    </row>
    <row r="3513" spans="1:3" x14ac:dyDescent="0.25">
      <c r="A3513" t="s">
        <v>5877</v>
      </c>
      <c r="B3513" t="s">
        <v>2258</v>
      </c>
      <c r="C3513" t="s">
        <v>5875</v>
      </c>
    </row>
    <row r="3514" spans="1:3" x14ac:dyDescent="0.25">
      <c r="A3514" t="s">
        <v>5881</v>
      </c>
      <c r="B3514" t="s">
        <v>2258</v>
      </c>
      <c r="C3514" t="s">
        <v>5879</v>
      </c>
    </row>
    <row r="3515" spans="1:3" x14ac:dyDescent="0.25">
      <c r="A3515" t="s">
        <v>5885</v>
      </c>
      <c r="B3515" t="s">
        <v>2258</v>
      </c>
      <c r="C3515" t="s">
        <v>5883</v>
      </c>
    </row>
    <row r="3516" spans="1:3" x14ac:dyDescent="0.25">
      <c r="A3516" t="s">
        <v>5889</v>
      </c>
      <c r="B3516" t="s">
        <v>2258</v>
      </c>
      <c r="C3516" t="s">
        <v>5887</v>
      </c>
    </row>
    <row r="3517" spans="1:3" x14ac:dyDescent="0.25">
      <c r="A3517" t="s">
        <v>5893</v>
      </c>
      <c r="B3517" t="s">
        <v>2258</v>
      </c>
      <c r="C3517" t="s">
        <v>5891</v>
      </c>
    </row>
    <row r="3518" spans="1:3" x14ac:dyDescent="0.25">
      <c r="A3518" t="s">
        <v>5897</v>
      </c>
      <c r="B3518" t="s">
        <v>2258</v>
      </c>
      <c r="C3518" t="s">
        <v>5895</v>
      </c>
    </row>
    <row r="3519" spans="1:3" x14ac:dyDescent="0.25">
      <c r="A3519" t="s">
        <v>5901</v>
      </c>
      <c r="B3519" t="s">
        <v>2258</v>
      </c>
      <c r="C3519" t="s">
        <v>5899</v>
      </c>
    </row>
    <row r="3520" spans="1:3" x14ac:dyDescent="0.25">
      <c r="A3520" t="s">
        <v>5905</v>
      </c>
      <c r="B3520" t="s">
        <v>2258</v>
      </c>
      <c r="C3520" t="s">
        <v>5903</v>
      </c>
    </row>
    <row r="3521" spans="1:3" x14ac:dyDescent="0.25">
      <c r="A3521" t="s">
        <v>5909</v>
      </c>
      <c r="B3521" t="s">
        <v>2258</v>
      </c>
      <c r="C3521" t="s">
        <v>5907</v>
      </c>
    </row>
    <row r="3522" spans="1:3" x14ac:dyDescent="0.25">
      <c r="A3522" t="s">
        <v>5913</v>
      </c>
      <c r="B3522" t="s">
        <v>2258</v>
      </c>
      <c r="C3522" t="s">
        <v>5911</v>
      </c>
    </row>
    <row r="3523" spans="1:3" x14ac:dyDescent="0.25">
      <c r="A3523" t="s">
        <v>5917</v>
      </c>
      <c r="B3523" t="s">
        <v>2258</v>
      </c>
      <c r="C3523" t="s">
        <v>5915</v>
      </c>
    </row>
    <row r="3524" spans="1:3" x14ac:dyDescent="0.25">
      <c r="A3524" t="s">
        <v>5921</v>
      </c>
      <c r="B3524" t="s">
        <v>2258</v>
      </c>
      <c r="C3524" t="s">
        <v>5919</v>
      </c>
    </row>
    <row r="3525" spans="1:3" x14ac:dyDescent="0.25">
      <c r="A3525" t="s">
        <v>5925</v>
      </c>
      <c r="B3525" t="s">
        <v>2258</v>
      </c>
      <c r="C3525" t="s">
        <v>5923</v>
      </c>
    </row>
    <row r="3526" spans="1:3" x14ac:dyDescent="0.25">
      <c r="A3526" t="s">
        <v>5929</v>
      </c>
      <c r="B3526" t="s">
        <v>2258</v>
      </c>
      <c r="C3526" t="s">
        <v>5927</v>
      </c>
    </row>
    <row r="3527" spans="1:3" x14ac:dyDescent="0.25">
      <c r="A3527" t="s">
        <v>5933</v>
      </c>
      <c r="B3527" t="s">
        <v>2258</v>
      </c>
      <c r="C3527" t="s">
        <v>5931</v>
      </c>
    </row>
    <row r="3528" spans="1:3" x14ac:dyDescent="0.25">
      <c r="A3528" t="s">
        <v>5937</v>
      </c>
      <c r="B3528" t="s">
        <v>2258</v>
      </c>
      <c r="C3528" t="s">
        <v>5935</v>
      </c>
    </row>
    <row r="3529" spans="1:3" x14ac:dyDescent="0.25">
      <c r="A3529" t="s">
        <v>5941</v>
      </c>
      <c r="B3529" t="s">
        <v>2258</v>
      </c>
      <c r="C3529" t="s">
        <v>5939</v>
      </c>
    </row>
    <row r="3530" spans="1:3" x14ac:dyDescent="0.25">
      <c r="A3530" t="s">
        <v>5945</v>
      </c>
      <c r="B3530" t="s">
        <v>2258</v>
      </c>
      <c r="C3530" t="s">
        <v>5943</v>
      </c>
    </row>
    <row r="3531" spans="1:3" x14ac:dyDescent="0.25">
      <c r="A3531" t="s">
        <v>5949</v>
      </c>
      <c r="B3531" t="s">
        <v>2258</v>
      </c>
      <c r="C3531" t="s">
        <v>5947</v>
      </c>
    </row>
    <row r="3532" spans="1:3" x14ac:dyDescent="0.25">
      <c r="A3532" t="s">
        <v>5953</v>
      </c>
      <c r="B3532" t="s">
        <v>2258</v>
      </c>
      <c r="C3532" t="s">
        <v>5951</v>
      </c>
    </row>
    <row r="3533" spans="1:3" x14ac:dyDescent="0.25">
      <c r="A3533" t="s">
        <v>5957</v>
      </c>
      <c r="B3533" t="s">
        <v>2258</v>
      </c>
      <c r="C3533" t="s">
        <v>5955</v>
      </c>
    </row>
    <row r="3534" spans="1:3" x14ac:dyDescent="0.25">
      <c r="A3534" t="s">
        <v>5961</v>
      </c>
      <c r="B3534" t="s">
        <v>2258</v>
      </c>
      <c r="C3534" t="s">
        <v>5959</v>
      </c>
    </row>
    <row r="3535" spans="1:3" x14ac:dyDescent="0.25">
      <c r="A3535" t="s">
        <v>5965</v>
      </c>
      <c r="B3535" t="s">
        <v>2258</v>
      </c>
      <c r="C3535" t="s">
        <v>5963</v>
      </c>
    </row>
    <row r="3536" spans="1:3" x14ac:dyDescent="0.25">
      <c r="A3536" t="s">
        <v>5969</v>
      </c>
      <c r="B3536" t="s">
        <v>2258</v>
      </c>
      <c r="C3536" t="s">
        <v>5967</v>
      </c>
    </row>
    <row r="3537" spans="1:3" x14ac:dyDescent="0.25">
      <c r="A3537" t="s">
        <v>5973</v>
      </c>
      <c r="B3537" t="s">
        <v>2258</v>
      </c>
      <c r="C3537" t="s">
        <v>5971</v>
      </c>
    </row>
    <row r="3538" spans="1:3" x14ac:dyDescent="0.25">
      <c r="A3538" t="s">
        <v>5976</v>
      </c>
      <c r="B3538" t="s">
        <v>2258</v>
      </c>
      <c r="C3538" t="s">
        <v>5975</v>
      </c>
    </row>
    <row r="3539" spans="1:3" x14ac:dyDescent="0.25">
      <c r="A3539" t="s">
        <v>5980</v>
      </c>
      <c r="B3539" t="s">
        <v>2258</v>
      </c>
      <c r="C3539" t="s">
        <v>5978</v>
      </c>
    </row>
    <row r="3540" spans="1:3" x14ac:dyDescent="0.25">
      <c r="A3540" t="s">
        <v>5984</v>
      </c>
      <c r="B3540" t="s">
        <v>2258</v>
      </c>
      <c r="C3540" t="s">
        <v>5982</v>
      </c>
    </row>
    <row r="3541" spans="1:3" x14ac:dyDescent="0.25">
      <c r="A3541" t="s">
        <v>5988</v>
      </c>
      <c r="B3541" t="s">
        <v>2258</v>
      </c>
      <c r="C3541" t="s">
        <v>5986</v>
      </c>
    </row>
    <row r="3542" spans="1:3" x14ac:dyDescent="0.25">
      <c r="A3542" t="s">
        <v>5992</v>
      </c>
      <c r="B3542" t="s">
        <v>2258</v>
      </c>
      <c r="C3542" t="s">
        <v>5990</v>
      </c>
    </row>
    <row r="3543" spans="1:3" x14ac:dyDescent="0.25">
      <c r="A3543" t="s">
        <v>5996</v>
      </c>
      <c r="B3543" t="s">
        <v>2258</v>
      </c>
      <c r="C3543" t="s">
        <v>5994</v>
      </c>
    </row>
    <row r="3544" spans="1:3" x14ac:dyDescent="0.25">
      <c r="A3544" t="s">
        <v>6000</v>
      </c>
      <c r="B3544" t="s">
        <v>2258</v>
      </c>
      <c r="C3544" t="s">
        <v>5998</v>
      </c>
    </row>
    <row r="3545" spans="1:3" x14ac:dyDescent="0.25">
      <c r="A3545" t="s">
        <v>6004</v>
      </c>
      <c r="B3545" t="s">
        <v>2258</v>
      </c>
      <c r="C3545" t="s">
        <v>6002</v>
      </c>
    </row>
    <row r="3546" spans="1:3" x14ac:dyDescent="0.25">
      <c r="A3546" t="s">
        <v>6008</v>
      </c>
      <c r="B3546" t="s">
        <v>2258</v>
      </c>
      <c r="C3546" t="s">
        <v>6006</v>
      </c>
    </row>
    <row r="3547" spans="1:3" x14ac:dyDescent="0.25">
      <c r="A3547" t="s">
        <v>6012</v>
      </c>
      <c r="B3547" t="s">
        <v>2258</v>
      </c>
      <c r="C3547" t="s">
        <v>6010</v>
      </c>
    </row>
    <row r="3548" spans="1:3" x14ac:dyDescent="0.25">
      <c r="A3548" t="s">
        <v>6015</v>
      </c>
      <c r="B3548" t="s">
        <v>2258</v>
      </c>
      <c r="C3548" t="s">
        <v>6014</v>
      </c>
    </row>
    <row r="3549" spans="1:3" x14ac:dyDescent="0.25">
      <c r="A3549" t="s">
        <v>6019</v>
      </c>
      <c r="B3549" t="s">
        <v>2258</v>
      </c>
      <c r="C3549" t="s">
        <v>6017</v>
      </c>
    </row>
    <row r="3550" spans="1:3" x14ac:dyDescent="0.25">
      <c r="A3550" t="s">
        <v>6023</v>
      </c>
      <c r="B3550" t="s">
        <v>2258</v>
      </c>
      <c r="C3550" t="s">
        <v>6021</v>
      </c>
    </row>
    <row r="3551" spans="1:3" x14ac:dyDescent="0.25">
      <c r="A3551" t="s">
        <v>6027</v>
      </c>
      <c r="B3551" t="s">
        <v>2258</v>
      </c>
      <c r="C3551" t="s">
        <v>6025</v>
      </c>
    </row>
    <row r="3552" spans="1:3" x14ac:dyDescent="0.25">
      <c r="A3552" t="s">
        <v>6031</v>
      </c>
      <c r="B3552" t="s">
        <v>2258</v>
      </c>
      <c r="C3552" t="s">
        <v>6029</v>
      </c>
    </row>
    <row r="3553" spans="1:3" x14ac:dyDescent="0.25">
      <c r="A3553" t="s">
        <v>6035</v>
      </c>
      <c r="B3553" t="s">
        <v>2258</v>
      </c>
      <c r="C3553" t="s">
        <v>6033</v>
      </c>
    </row>
    <row r="3554" spans="1:3" x14ac:dyDescent="0.25">
      <c r="A3554" t="s">
        <v>6039</v>
      </c>
      <c r="B3554" t="s">
        <v>2258</v>
      </c>
      <c r="C3554" t="s">
        <v>6037</v>
      </c>
    </row>
    <row r="3555" spans="1:3" x14ac:dyDescent="0.25">
      <c r="A3555" t="s">
        <v>6043</v>
      </c>
      <c r="B3555" t="s">
        <v>2258</v>
      </c>
      <c r="C3555" t="s">
        <v>6041</v>
      </c>
    </row>
    <row r="3556" spans="1:3" x14ac:dyDescent="0.25">
      <c r="A3556" t="s">
        <v>6047</v>
      </c>
      <c r="B3556" t="s">
        <v>2258</v>
      </c>
      <c r="C3556" t="s">
        <v>6045</v>
      </c>
    </row>
    <row r="3557" spans="1:3" x14ac:dyDescent="0.25">
      <c r="A3557" t="s">
        <v>6051</v>
      </c>
      <c r="B3557" t="s">
        <v>2258</v>
      </c>
      <c r="C3557" t="s">
        <v>6049</v>
      </c>
    </row>
    <row r="3558" spans="1:3" x14ac:dyDescent="0.25">
      <c r="A3558" t="s">
        <v>6055</v>
      </c>
      <c r="B3558" t="s">
        <v>2258</v>
      </c>
      <c r="C3558" t="s">
        <v>6053</v>
      </c>
    </row>
    <row r="3559" spans="1:3" x14ac:dyDescent="0.25">
      <c r="A3559" t="s">
        <v>6058</v>
      </c>
      <c r="B3559" t="s">
        <v>2258</v>
      </c>
      <c r="C3559" t="s">
        <v>6057</v>
      </c>
    </row>
    <row r="3560" spans="1:3" x14ac:dyDescent="0.25">
      <c r="A3560" t="s">
        <v>6062</v>
      </c>
      <c r="B3560" t="s">
        <v>2258</v>
      </c>
      <c r="C3560" t="s">
        <v>6060</v>
      </c>
    </row>
    <row r="3561" spans="1:3" x14ac:dyDescent="0.25">
      <c r="A3561" t="s">
        <v>1821</v>
      </c>
      <c r="B3561" t="s">
        <v>1561</v>
      </c>
      <c r="C3561" t="s">
        <v>1819</v>
      </c>
    </row>
    <row r="3562" spans="1:3" x14ac:dyDescent="0.25">
      <c r="A3562" t="s">
        <v>1825</v>
      </c>
      <c r="B3562" t="s">
        <v>1561</v>
      </c>
      <c r="C3562" t="s">
        <v>1823</v>
      </c>
    </row>
    <row r="3563" spans="1:3" x14ac:dyDescent="0.25">
      <c r="A3563" t="s">
        <v>1829</v>
      </c>
      <c r="B3563" t="s">
        <v>1561</v>
      </c>
      <c r="C3563" t="s">
        <v>1827</v>
      </c>
    </row>
    <row r="3564" spans="1:3" x14ac:dyDescent="0.25">
      <c r="A3564" t="s">
        <v>1833</v>
      </c>
      <c r="B3564" t="s">
        <v>1561</v>
      </c>
      <c r="C3564" t="s">
        <v>1831</v>
      </c>
    </row>
    <row r="3565" spans="1:3" x14ac:dyDescent="0.25">
      <c r="A3565" t="s">
        <v>1837</v>
      </c>
      <c r="B3565" t="s">
        <v>1561</v>
      </c>
      <c r="C3565" t="s">
        <v>1835</v>
      </c>
    </row>
    <row r="3566" spans="1:3" x14ac:dyDescent="0.25">
      <c r="A3566" t="s">
        <v>1841</v>
      </c>
      <c r="B3566" t="s">
        <v>1561</v>
      </c>
      <c r="C3566" t="s">
        <v>1839</v>
      </c>
    </row>
    <row r="3567" spans="1:3" x14ac:dyDescent="0.25">
      <c r="A3567" t="s">
        <v>1845</v>
      </c>
      <c r="B3567" t="s">
        <v>1561</v>
      </c>
      <c r="C3567" t="s">
        <v>1843</v>
      </c>
    </row>
    <row r="3568" spans="1:3" x14ac:dyDescent="0.25">
      <c r="A3568" t="s">
        <v>1849</v>
      </c>
      <c r="B3568" t="s">
        <v>1561</v>
      </c>
      <c r="C3568" t="s">
        <v>1847</v>
      </c>
    </row>
    <row r="3569" spans="1:3" x14ac:dyDescent="0.25">
      <c r="A3569" t="s">
        <v>1853</v>
      </c>
      <c r="B3569" t="s">
        <v>1561</v>
      </c>
      <c r="C3569" t="s">
        <v>1851</v>
      </c>
    </row>
    <row r="3570" spans="1:3" x14ac:dyDescent="0.25">
      <c r="A3570" t="s">
        <v>1857</v>
      </c>
      <c r="B3570" t="s">
        <v>1561</v>
      </c>
      <c r="C3570" t="s">
        <v>1855</v>
      </c>
    </row>
    <row r="3571" spans="1:3" x14ac:dyDescent="0.25">
      <c r="A3571" t="s">
        <v>1861</v>
      </c>
      <c r="B3571" t="s">
        <v>1561</v>
      </c>
      <c r="C3571" t="s">
        <v>1859</v>
      </c>
    </row>
    <row r="3572" spans="1:3" x14ac:dyDescent="0.25">
      <c r="A3572" t="s">
        <v>1865</v>
      </c>
      <c r="B3572" t="s">
        <v>1561</v>
      </c>
      <c r="C3572" t="s">
        <v>1863</v>
      </c>
    </row>
    <row r="3573" spans="1:3" x14ac:dyDescent="0.25">
      <c r="A3573" t="s">
        <v>1869</v>
      </c>
      <c r="B3573" t="s">
        <v>1561</v>
      </c>
      <c r="C3573" t="s">
        <v>1867</v>
      </c>
    </row>
    <row r="3574" spans="1:3" x14ac:dyDescent="0.25">
      <c r="A3574" t="s">
        <v>1872</v>
      </c>
      <c r="B3574" t="s">
        <v>1561</v>
      </c>
      <c r="C3574" t="s">
        <v>1871</v>
      </c>
    </row>
    <row r="3575" spans="1:3" x14ac:dyDescent="0.25">
      <c r="A3575" t="s">
        <v>1876</v>
      </c>
      <c r="B3575" t="s">
        <v>1561</v>
      </c>
      <c r="C3575" t="s">
        <v>1874</v>
      </c>
    </row>
    <row r="3576" spans="1:3" x14ac:dyDescent="0.25">
      <c r="A3576" t="s">
        <v>1880</v>
      </c>
      <c r="B3576" t="s">
        <v>1561</v>
      </c>
      <c r="C3576" t="s">
        <v>1878</v>
      </c>
    </row>
    <row r="3577" spans="1:3" x14ac:dyDescent="0.25">
      <c r="A3577" t="s">
        <v>1880</v>
      </c>
      <c r="B3577" t="s">
        <v>2258</v>
      </c>
      <c r="C3577" t="s">
        <v>6064</v>
      </c>
    </row>
  </sheetData>
  <autoFilter ref="A1:C3577" xr:uid="{00000000-0009-0000-0000-000004000000}">
    <sortState xmlns:xlrd2="http://schemas.microsoft.com/office/spreadsheetml/2017/richdata2" ref="A2:C3577">
      <sortCondition ref="A2:A3577"/>
      <sortCondition ref="B2:B3577"/>
      <sortCondition ref="C2:C357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10"/>
  <sheetViews>
    <sheetView workbookViewId="0">
      <selection activeCell="B2" sqref="B2:B12"/>
    </sheetView>
  </sheetViews>
  <sheetFormatPr defaultRowHeight="15" x14ac:dyDescent="0.25"/>
  <cols>
    <col min="2" max="2" width="39.28515625" bestFit="1" customWidth="1"/>
  </cols>
  <sheetData>
    <row r="1" spans="1:2" x14ac:dyDescent="0.25">
      <c r="A1" s="9" t="s">
        <v>10901</v>
      </c>
      <c r="B1" s="9" t="s">
        <v>10902</v>
      </c>
    </row>
    <row r="2" spans="1:2" x14ac:dyDescent="0.25">
      <c r="A2" s="4">
        <v>10</v>
      </c>
      <c r="B2" s="4" t="s">
        <v>41</v>
      </c>
    </row>
    <row r="3" spans="1:2" x14ac:dyDescent="0.25">
      <c r="A3" s="4">
        <v>20</v>
      </c>
      <c r="B3" s="4" t="s">
        <v>383</v>
      </c>
    </row>
    <row r="4" spans="1:2" x14ac:dyDescent="0.25">
      <c r="A4" s="4">
        <v>30</v>
      </c>
      <c r="B4" s="4" t="s">
        <v>396</v>
      </c>
    </row>
    <row r="5" spans="1:2" x14ac:dyDescent="0.25">
      <c r="A5" s="4">
        <v>31</v>
      </c>
      <c r="B5" s="4" t="s">
        <v>10903</v>
      </c>
    </row>
    <row r="6" spans="1:2" x14ac:dyDescent="0.25">
      <c r="A6" s="4">
        <v>32</v>
      </c>
      <c r="B6" s="4" t="s">
        <v>1552</v>
      </c>
    </row>
    <row r="7" spans="1:2" x14ac:dyDescent="0.25">
      <c r="A7" s="4">
        <v>33</v>
      </c>
      <c r="B7" s="4" t="s">
        <v>7579</v>
      </c>
    </row>
    <row r="8" spans="1:2" x14ac:dyDescent="0.25">
      <c r="A8" s="4">
        <v>34</v>
      </c>
      <c r="B8" s="4" t="s">
        <v>9665</v>
      </c>
    </row>
    <row r="9" spans="1:2" x14ac:dyDescent="0.25">
      <c r="A9" s="4">
        <v>35</v>
      </c>
      <c r="B9" s="4" t="s">
        <v>10116</v>
      </c>
    </row>
    <row r="10" spans="1:2" x14ac:dyDescent="0.25">
      <c r="A10" t="s">
        <v>11092</v>
      </c>
      <c r="B10" s="4" t="s">
        <v>11093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219"/>
  <sheetViews>
    <sheetView workbookViewId="0">
      <selection activeCell="B1" sqref="B1"/>
    </sheetView>
  </sheetViews>
  <sheetFormatPr defaultRowHeight="15" x14ac:dyDescent="0.25"/>
  <cols>
    <col min="2" max="2" width="43.5703125" bestFit="1" customWidth="1"/>
    <col min="4" max="4" width="18.7109375" bestFit="1" customWidth="1"/>
  </cols>
  <sheetData>
    <row r="1" spans="1:4" x14ac:dyDescent="0.25">
      <c r="A1" t="s">
        <v>10905</v>
      </c>
      <c r="B1" t="s">
        <v>10904</v>
      </c>
      <c r="C1" t="s">
        <v>11100</v>
      </c>
      <c r="D1" t="s">
        <v>11141</v>
      </c>
    </row>
    <row r="2" spans="1:4" x14ac:dyDescent="0.25">
      <c r="B2" t="s">
        <v>9682</v>
      </c>
      <c r="C2" t="s">
        <v>10906</v>
      </c>
      <c r="D2" t="s">
        <v>11091</v>
      </c>
    </row>
    <row r="3" spans="1:4" x14ac:dyDescent="0.25">
      <c r="B3" t="s">
        <v>7668</v>
      </c>
      <c r="C3" t="s">
        <v>10908</v>
      </c>
      <c r="D3" t="s">
        <v>11091</v>
      </c>
    </row>
    <row r="4" spans="1:4" x14ac:dyDescent="0.25">
      <c r="B4" t="s">
        <v>7677</v>
      </c>
      <c r="C4" t="s">
        <v>10908</v>
      </c>
      <c r="D4" t="s">
        <v>11091</v>
      </c>
    </row>
    <row r="5" spans="1:4" x14ac:dyDescent="0.25">
      <c r="B5" t="s">
        <v>7650</v>
      </c>
      <c r="C5" t="s">
        <v>10908</v>
      </c>
      <c r="D5" t="s">
        <v>11091</v>
      </c>
    </row>
    <row r="6" spans="1:4" x14ac:dyDescent="0.25">
      <c r="B6" t="s">
        <v>7644</v>
      </c>
      <c r="C6" t="s">
        <v>10908</v>
      </c>
      <c r="D6" t="s">
        <v>11091</v>
      </c>
    </row>
    <row r="7" spans="1:4" x14ac:dyDescent="0.25">
      <c r="B7" t="s">
        <v>7629</v>
      </c>
      <c r="C7" t="s">
        <v>10908</v>
      </c>
      <c r="D7" t="s">
        <v>11091</v>
      </c>
    </row>
    <row r="8" spans="1:4" x14ac:dyDescent="0.25">
      <c r="B8" t="s">
        <v>7632</v>
      </c>
      <c r="C8" t="s">
        <v>10908</v>
      </c>
      <c r="D8" t="s">
        <v>11091</v>
      </c>
    </row>
    <row r="9" spans="1:4" x14ac:dyDescent="0.25">
      <c r="B9" t="s">
        <v>9666</v>
      </c>
      <c r="C9" t="s">
        <v>10906</v>
      </c>
      <c r="D9" t="s">
        <v>11091</v>
      </c>
    </row>
    <row r="10" spans="1:4" x14ac:dyDescent="0.25">
      <c r="B10" t="s">
        <v>676</v>
      </c>
      <c r="C10" t="s">
        <v>10911</v>
      </c>
      <c r="D10" t="s">
        <v>11091</v>
      </c>
    </row>
    <row r="11" spans="1:4" x14ac:dyDescent="0.25">
      <c r="B11" t="s">
        <v>680</v>
      </c>
      <c r="C11" t="s">
        <v>10911</v>
      </c>
      <c r="D11" t="s">
        <v>11091</v>
      </c>
    </row>
    <row r="12" spans="1:4" x14ac:dyDescent="0.25">
      <c r="B12" t="s">
        <v>724</v>
      </c>
      <c r="C12" t="s">
        <v>10911</v>
      </c>
      <c r="D12" t="s">
        <v>11091</v>
      </c>
    </row>
    <row r="13" spans="1:4" x14ac:dyDescent="0.25">
      <c r="B13" t="s">
        <v>728</v>
      </c>
      <c r="C13" t="s">
        <v>10911</v>
      </c>
      <c r="D13" t="s">
        <v>11091</v>
      </c>
    </row>
    <row r="14" spans="1:4" x14ac:dyDescent="0.25">
      <c r="B14" t="s">
        <v>648</v>
      </c>
      <c r="C14" t="s">
        <v>10911</v>
      </c>
      <c r="D14" t="s">
        <v>11091</v>
      </c>
    </row>
    <row r="15" spans="1:4" x14ac:dyDescent="0.25">
      <c r="B15" t="s">
        <v>684</v>
      </c>
      <c r="C15" t="s">
        <v>10911</v>
      </c>
      <c r="D15" t="s">
        <v>11091</v>
      </c>
    </row>
    <row r="16" spans="1:4" x14ac:dyDescent="0.25">
      <c r="B16" t="s">
        <v>688</v>
      </c>
      <c r="C16" t="s">
        <v>10911</v>
      </c>
      <c r="D16" t="s">
        <v>11091</v>
      </c>
    </row>
    <row r="17" spans="2:4" x14ac:dyDescent="0.25">
      <c r="B17" t="s">
        <v>692</v>
      </c>
      <c r="C17" t="s">
        <v>10911</v>
      </c>
      <c r="D17" t="s">
        <v>11091</v>
      </c>
    </row>
    <row r="18" spans="2:4" x14ac:dyDescent="0.25">
      <c r="B18" t="s">
        <v>652</v>
      </c>
      <c r="C18" t="s">
        <v>10911</v>
      </c>
      <c r="D18" t="s">
        <v>11091</v>
      </c>
    </row>
    <row r="19" spans="2:4" x14ac:dyDescent="0.25">
      <c r="B19" t="s">
        <v>704</v>
      </c>
      <c r="C19" t="s">
        <v>10911</v>
      </c>
      <c r="D19" t="s">
        <v>11091</v>
      </c>
    </row>
    <row r="20" spans="2:4" x14ac:dyDescent="0.25">
      <c r="B20" t="s">
        <v>696</v>
      </c>
      <c r="C20" t="s">
        <v>10911</v>
      </c>
      <c r="D20" t="s">
        <v>11091</v>
      </c>
    </row>
    <row r="21" spans="2:4" x14ac:dyDescent="0.25">
      <c r="B21" t="s">
        <v>732</v>
      </c>
      <c r="C21" t="s">
        <v>10911</v>
      </c>
      <c r="D21" t="s">
        <v>11091</v>
      </c>
    </row>
    <row r="22" spans="2:4" x14ac:dyDescent="0.25">
      <c r="B22" t="s">
        <v>656</v>
      </c>
      <c r="C22" t="s">
        <v>10911</v>
      </c>
      <c r="D22" t="s">
        <v>11091</v>
      </c>
    </row>
    <row r="23" spans="2:4" x14ac:dyDescent="0.25">
      <c r="B23" t="s">
        <v>708</v>
      </c>
      <c r="C23" t="s">
        <v>10911</v>
      </c>
      <c r="D23" t="s">
        <v>11091</v>
      </c>
    </row>
    <row r="24" spans="2:4" x14ac:dyDescent="0.25">
      <c r="B24" t="s">
        <v>660</v>
      </c>
      <c r="C24" t="s">
        <v>10911</v>
      </c>
      <c r="D24" t="s">
        <v>11091</v>
      </c>
    </row>
    <row r="25" spans="2:4" x14ac:dyDescent="0.25">
      <c r="B25" t="s">
        <v>720</v>
      </c>
      <c r="C25" t="s">
        <v>10911</v>
      </c>
      <c r="D25" t="s">
        <v>11091</v>
      </c>
    </row>
    <row r="26" spans="2:4" x14ac:dyDescent="0.25">
      <c r="B26" t="s">
        <v>664</v>
      </c>
      <c r="C26" t="s">
        <v>10911</v>
      </c>
      <c r="D26" t="s">
        <v>11091</v>
      </c>
    </row>
    <row r="27" spans="2:4" x14ac:dyDescent="0.25">
      <c r="B27" t="s">
        <v>712</v>
      </c>
      <c r="C27" t="s">
        <v>10911</v>
      </c>
      <c r="D27" t="s">
        <v>11091</v>
      </c>
    </row>
    <row r="28" spans="2:4" x14ac:dyDescent="0.25">
      <c r="B28" t="s">
        <v>672</v>
      </c>
      <c r="C28" t="s">
        <v>10911</v>
      </c>
      <c r="D28" t="s">
        <v>11091</v>
      </c>
    </row>
    <row r="29" spans="2:4" x14ac:dyDescent="0.25">
      <c r="B29" t="s">
        <v>668</v>
      </c>
      <c r="C29" t="s">
        <v>10911</v>
      </c>
      <c r="D29" t="s">
        <v>11091</v>
      </c>
    </row>
    <row r="30" spans="2:4" x14ac:dyDescent="0.25">
      <c r="B30" t="s">
        <v>700</v>
      </c>
      <c r="C30" t="s">
        <v>10911</v>
      </c>
      <c r="D30" t="s">
        <v>11091</v>
      </c>
    </row>
    <row r="31" spans="2:4" x14ac:dyDescent="0.25">
      <c r="B31" t="s">
        <v>716</v>
      </c>
      <c r="C31" t="s">
        <v>10911</v>
      </c>
      <c r="D31" t="s">
        <v>11091</v>
      </c>
    </row>
    <row r="32" spans="2:4" x14ac:dyDescent="0.25">
      <c r="B32" s="11" t="s">
        <v>11105</v>
      </c>
      <c r="C32" s="11" t="s">
        <v>11142</v>
      </c>
      <c r="D32" t="s">
        <v>11091</v>
      </c>
    </row>
    <row r="33" spans="2:4" x14ac:dyDescent="0.25">
      <c r="B33" s="11" t="s">
        <v>11106</v>
      </c>
      <c r="C33" s="11" t="s">
        <v>11142</v>
      </c>
      <c r="D33" t="s">
        <v>11091</v>
      </c>
    </row>
    <row r="34" spans="2:4" x14ac:dyDescent="0.25">
      <c r="B34" s="11" t="s">
        <v>11107</v>
      </c>
      <c r="C34" s="11" t="s">
        <v>11142</v>
      </c>
      <c r="D34" t="s">
        <v>11091</v>
      </c>
    </row>
    <row r="35" spans="2:4" x14ac:dyDescent="0.25">
      <c r="B35" t="s">
        <v>7698</v>
      </c>
      <c r="C35" t="s">
        <v>10908</v>
      </c>
      <c r="D35" t="s">
        <v>11091</v>
      </c>
    </row>
    <row r="36" spans="2:4" x14ac:dyDescent="0.25">
      <c r="B36" t="s">
        <v>7713</v>
      </c>
      <c r="C36" t="s">
        <v>10909</v>
      </c>
      <c r="D36" t="s">
        <v>11091</v>
      </c>
    </row>
    <row r="37" spans="2:4" x14ac:dyDescent="0.25">
      <c r="B37" t="s">
        <v>7692</v>
      </c>
      <c r="C37" t="s">
        <v>10909</v>
      </c>
      <c r="D37" t="s">
        <v>11091</v>
      </c>
    </row>
    <row r="38" spans="2:4" x14ac:dyDescent="0.25">
      <c r="B38" t="s">
        <v>397</v>
      </c>
      <c r="C38" t="s">
        <v>10912</v>
      </c>
      <c r="D38" t="s">
        <v>11091</v>
      </c>
    </row>
    <row r="39" spans="2:4" x14ac:dyDescent="0.25">
      <c r="B39" t="s">
        <v>7611</v>
      </c>
      <c r="C39" t="s">
        <v>10908</v>
      </c>
      <c r="D39" t="s">
        <v>11091</v>
      </c>
    </row>
    <row r="40" spans="2:4" x14ac:dyDescent="0.25">
      <c r="B40" t="s">
        <v>7722</v>
      </c>
      <c r="C40" t="s">
        <v>10909</v>
      </c>
      <c r="D40" t="s">
        <v>11091</v>
      </c>
    </row>
    <row r="41" spans="2:4" x14ac:dyDescent="0.25">
      <c r="B41" t="s">
        <v>758</v>
      </c>
      <c r="C41" t="s">
        <v>10912</v>
      </c>
    </row>
    <row r="42" spans="2:4" x14ac:dyDescent="0.25">
      <c r="B42" t="s">
        <v>745</v>
      </c>
      <c r="C42" t="s">
        <v>10912</v>
      </c>
    </row>
    <row r="43" spans="2:4" x14ac:dyDescent="0.25">
      <c r="B43" t="s">
        <v>7704</v>
      </c>
      <c r="C43" t="s">
        <v>10909</v>
      </c>
      <c r="D43" t="s">
        <v>11091</v>
      </c>
    </row>
    <row r="44" spans="2:4" x14ac:dyDescent="0.25">
      <c r="B44" t="s">
        <v>7725</v>
      </c>
      <c r="C44" t="s">
        <v>10908</v>
      </c>
      <c r="D44" t="s">
        <v>11091</v>
      </c>
    </row>
    <row r="45" spans="2:4" x14ac:dyDescent="0.25">
      <c r="B45" t="s">
        <v>7647</v>
      </c>
      <c r="C45" t="s">
        <v>10908</v>
      </c>
      <c r="D45" t="s">
        <v>11091</v>
      </c>
    </row>
    <row r="46" spans="2:4" x14ac:dyDescent="0.25">
      <c r="B46" t="s">
        <v>7620</v>
      </c>
      <c r="C46" t="s">
        <v>10909</v>
      </c>
      <c r="D46" t="s">
        <v>11091</v>
      </c>
    </row>
    <row r="47" spans="2:4" x14ac:dyDescent="0.25">
      <c r="B47" t="s">
        <v>7641</v>
      </c>
      <c r="C47" t="s">
        <v>10909</v>
      </c>
      <c r="D47" t="s">
        <v>11091</v>
      </c>
    </row>
    <row r="48" spans="2:4" x14ac:dyDescent="0.25">
      <c r="B48" t="s">
        <v>7638</v>
      </c>
      <c r="C48" t="s">
        <v>10908</v>
      </c>
      <c r="D48" t="s">
        <v>11091</v>
      </c>
    </row>
    <row r="49" spans="2:4" x14ac:dyDescent="0.25">
      <c r="B49" t="s">
        <v>9670</v>
      </c>
      <c r="C49" t="s">
        <v>10906</v>
      </c>
      <c r="D49" t="s">
        <v>11091</v>
      </c>
    </row>
    <row r="50" spans="2:4" x14ac:dyDescent="0.25">
      <c r="B50" t="s">
        <v>7662</v>
      </c>
      <c r="C50" t="s">
        <v>10908</v>
      </c>
      <c r="D50" t="s">
        <v>11091</v>
      </c>
    </row>
    <row r="51" spans="2:4" x14ac:dyDescent="0.25">
      <c r="B51" t="s">
        <v>752</v>
      </c>
      <c r="C51" t="s">
        <v>10912</v>
      </c>
    </row>
    <row r="52" spans="2:4" x14ac:dyDescent="0.25">
      <c r="B52" t="s">
        <v>7593</v>
      </c>
      <c r="C52" t="s">
        <v>10908</v>
      </c>
      <c r="D52" t="s">
        <v>11091</v>
      </c>
    </row>
    <row r="53" spans="2:4" x14ac:dyDescent="0.25">
      <c r="B53" t="s">
        <v>7626</v>
      </c>
      <c r="C53" t="s">
        <v>10908</v>
      </c>
      <c r="D53" t="s">
        <v>11091</v>
      </c>
    </row>
    <row r="54" spans="2:4" x14ac:dyDescent="0.25">
      <c r="B54" t="s">
        <v>7659</v>
      </c>
      <c r="C54" t="s">
        <v>10908</v>
      </c>
      <c r="D54" t="s">
        <v>11091</v>
      </c>
    </row>
    <row r="55" spans="2:4" x14ac:dyDescent="0.25">
      <c r="B55" t="s">
        <v>7623</v>
      </c>
      <c r="C55" t="s">
        <v>10908</v>
      </c>
      <c r="D55" t="s">
        <v>11091</v>
      </c>
    </row>
    <row r="56" spans="2:4" x14ac:dyDescent="0.25">
      <c r="B56" t="s">
        <v>7689</v>
      </c>
      <c r="C56" t="s">
        <v>10908</v>
      </c>
      <c r="D56" t="s">
        <v>11091</v>
      </c>
    </row>
    <row r="57" spans="2:4" x14ac:dyDescent="0.25">
      <c r="B57" t="s">
        <v>7671</v>
      </c>
      <c r="C57" t="s">
        <v>10908</v>
      </c>
      <c r="D57" t="s">
        <v>11091</v>
      </c>
    </row>
    <row r="58" spans="2:4" x14ac:dyDescent="0.25">
      <c r="B58" t="s">
        <v>7635</v>
      </c>
      <c r="C58" t="s">
        <v>10908</v>
      </c>
      <c r="D58" t="s">
        <v>11091</v>
      </c>
    </row>
    <row r="59" spans="2:4" x14ac:dyDescent="0.25">
      <c r="B59" t="s">
        <v>10117</v>
      </c>
      <c r="C59" t="s">
        <v>10907</v>
      </c>
      <c r="D59" t="s">
        <v>11091</v>
      </c>
    </row>
    <row r="60" spans="2:4" x14ac:dyDescent="0.25">
      <c r="B60" t="s">
        <v>7590</v>
      </c>
      <c r="C60" t="s">
        <v>10909</v>
      </c>
      <c r="D60" t="s">
        <v>11091</v>
      </c>
    </row>
    <row r="61" spans="2:4" x14ac:dyDescent="0.25">
      <c r="B61" t="s">
        <v>7701</v>
      </c>
      <c r="C61" t="s">
        <v>10908</v>
      </c>
      <c r="D61" t="s">
        <v>11091</v>
      </c>
    </row>
    <row r="62" spans="2:4" x14ac:dyDescent="0.25">
      <c r="B62" t="s">
        <v>7686</v>
      </c>
      <c r="C62" t="s">
        <v>10908</v>
      </c>
      <c r="D62" t="s">
        <v>11091</v>
      </c>
    </row>
    <row r="63" spans="2:4" x14ac:dyDescent="0.25">
      <c r="B63" t="s">
        <v>7617</v>
      </c>
      <c r="C63" t="s">
        <v>10908</v>
      </c>
      <c r="D63" t="s">
        <v>11091</v>
      </c>
    </row>
    <row r="64" spans="2:4" x14ac:dyDescent="0.25">
      <c r="B64" t="s">
        <v>7695</v>
      </c>
      <c r="C64" t="s">
        <v>10908</v>
      </c>
      <c r="D64" t="s">
        <v>11091</v>
      </c>
    </row>
    <row r="65" spans="2:4" x14ac:dyDescent="0.25">
      <c r="B65" t="s">
        <v>7602</v>
      </c>
      <c r="C65" t="s">
        <v>10908</v>
      </c>
      <c r="D65" t="s">
        <v>11091</v>
      </c>
    </row>
    <row r="66" spans="2:4" x14ac:dyDescent="0.25">
      <c r="B66" t="s">
        <v>7656</v>
      </c>
      <c r="C66" t="s">
        <v>10908</v>
      </c>
      <c r="D66" t="s">
        <v>11091</v>
      </c>
    </row>
    <row r="67" spans="2:4" x14ac:dyDescent="0.25">
      <c r="B67" t="s">
        <v>7716</v>
      </c>
      <c r="C67" t="s">
        <v>10908</v>
      </c>
      <c r="D67" t="s">
        <v>11091</v>
      </c>
    </row>
    <row r="68" spans="2:4" x14ac:dyDescent="0.25">
      <c r="B68" t="s">
        <v>7680</v>
      </c>
      <c r="C68" t="s">
        <v>10909</v>
      </c>
      <c r="D68" t="s">
        <v>11091</v>
      </c>
    </row>
    <row r="69" spans="2:4" x14ac:dyDescent="0.25">
      <c r="B69" t="s">
        <v>7710</v>
      </c>
      <c r="C69" t="s">
        <v>10908</v>
      </c>
      <c r="D69" t="s">
        <v>11091</v>
      </c>
    </row>
    <row r="70" spans="2:4" x14ac:dyDescent="0.25">
      <c r="B70" t="s">
        <v>7608</v>
      </c>
      <c r="C70" t="s">
        <v>10909</v>
      </c>
      <c r="D70" t="s">
        <v>11091</v>
      </c>
    </row>
    <row r="71" spans="2:4" x14ac:dyDescent="0.25">
      <c r="B71" t="s">
        <v>7580</v>
      </c>
      <c r="C71" t="s">
        <v>10908</v>
      </c>
      <c r="D71" t="s">
        <v>11091</v>
      </c>
    </row>
    <row r="72" spans="2:4" x14ac:dyDescent="0.25">
      <c r="B72" t="s">
        <v>9673</v>
      </c>
      <c r="C72" t="s">
        <v>10906</v>
      </c>
      <c r="D72" t="s">
        <v>11091</v>
      </c>
    </row>
    <row r="73" spans="2:4" x14ac:dyDescent="0.25">
      <c r="B73" t="s">
        <v>7719</v>
      </c>
      <c r="C73" t="s">
        <v>10909</v>
      </c>
      <c r="D73" t="s">
        <v>11091</v>
      </c>
    </row>
    <row r="74" spans="2:4" x14ac:dyDescent="0.25">
      <c r="B74" t="s">
        <v>7584</v>
      </c>
      <c r="C74" t="s">
        <v>10908</v>
      </c>
      <c r="D74" t="s">
        <v>11091</v>
      </c>
    </row>
    <row r="75" spans="2:4" x14ac:dyDescent="0.25">
      <c r="B75" t="s">
        <v>7674</v>
      </c>
      <c r="C75" t="s">
        <v>10908</v>
      </c>
      <c r="D75" t="s">
        <v>11091</v>
      </c>
    </row>
    <row r="76" spans="2:4" x14ac:dyDescent="0.25">
      <c r="B76" t="s">
        <v>7707</v>
      </c>
      <c r="C76" t="s">
        <v>10909</v>
      </c>
      <c r="D76" t="s">
        <v>11091</v>
      </c>
    </row>
    <row r="77" spans="2:4" x14ac:dyDescent="0.25">
      <c r="B77" t="s">
        <v>7653</v>
      </c>
      <c r="C77" t="s">
        <v>10909</v>
      </c>
      <c r="D77" t="s">
        <v>11091</v>
      </c>
    </row>
    <row r="78" spans="2:4" x14ac:dyDescent="0.25">
      <c r="B78" t="s">
        <v>7683</v>
      </c>
      <c r="C78" t="s">
        <v>10908</v>
      </c>
      <c r="D78" t="s">
        <v>11091</v>
      </c>
    </row>
    <row r="79" spans="2:4" x14ac:dyDescent="0.25">
      <c r="B79" t="s">
        <v>9691</v>
      </c>
      <c r="C79" t="s">
        <v>10910</v>
      </c>
      <c r="D79" t="s">
        <v>11091</v>
      </c>
    </row>
    <row r="80" spans="2:4" x14ac:dyDescent="0.25">
      <c r="B80" t="s">
        <v>7587</v>
      </c>
      <c r="C80" t="s">
        <v>10908</v>
      </c>
      <c r="D80" t="s">
        <v>11091</v>
      </c>
    </row>
    <row r="81" spans="2:4" x14ac:dyDescent="0.25">
      <c r="B81" t="s">
        <v>9676</v>
      </c>
      <c r="C81" t="s">
        <v>10906</v>
      </c>
      <c r="D81" t="s">
        <v>11091</v>
      </c>
    </row>
    <row r="82" spans="2:4" x14ac:dyDescent="0.25">
      <c r="B82" t="s">
        <v>9685</v>
      </c>
      <c r="C82" t="s">
        <v>10910</v>
      </c>
      <c r="D82" t="s">
        <v>11091</v>
      </c>
    </row>
    <row r="83" spans="2:4" x14ac:dyDescent="0.25">
      <c r="B83" t="s">
        <v>7614</v>
      </c>
      <c r="C83" t="s">
        <v>10908</v>
      </c>
      <c r="D83" t="s">
        <v>11091</v>
      </c>
    </row>
    <row r="84" spans="2:4" x14ac:dyDescent="0.25">
      <c r="B84" t="s">
        <v>9679</v>
      </c>
      <c r="C84" t="s">
        <v>10906</v>
      </c>
      <c r="D84" t="s">
        <v>11091</v>
      </c>
    </row>
    <row r="85" spans="2:4" x14ac:dyDescent="0.25">
      <c r="B85" t="s">
        <v>7665</v>
      </c>
      <c r="C85" t="s">
        <v>10908</v>
      </c>
      <c r="D85" t="s">
        <v>11091</v>
      </c>
    </row>
    <row r="86" spans="2:4" x14ac:dyDescent="0.25">
      <c r="B86" t="s">
        <v>7596</v>
      </c>
      <c r="C86" t="s">
        <v>10908</v>
      </c>
      <c r="D86" t="s">
        <v>11091</v>
      </c>
    </row>
    <row r="87" spans="2:4" x14ac:dyDescent="0.25">
      <c r="B87" t="s">
        <v>9688</v>
      </c>
      <c r="C87" t="s">
        <v>10910</v>
      </c>
      <c r="D87" t="s">
        <v>11091</v>
      </c>
    </row>
    <row r="88" spans="2:4" x14ac:dyDescent="0.25">
      <c r="B88" t="s">
        <v>7605</v>
      </c>
      <c r="C88" t="s">
        <v>10909</v>
      </c>
      <c r="D88" t="s">
        <v>11091</v>
      </c>
    </row>
    <row r="89" spans="2:4" x14ac:dyDescent="0.25">
      <c r="B89" t="s">
        <v>9694</v>
      </c>
      <c r="C89" t="s">
        <v>10910</v>
      </c>
      <c r="D89" t="s">
        <v>11091</v>
      </c>
    </row>
    <row r="90" spans="2:4" x14ac:dyDescent="0.25">
      <c r="B90" t="s">
        <v>9697</v>
      </c>
      <c r="C90" t="s">
        <v>10910</v>
      </c>
      <c r="D90" t="s">
        <v>11091</v>
      </c>
    </row>
    <row r="91" spans="2:4" x14ac:dyDescent="0.25">
      <c r="B91" t="s">
        <v>7599</v>
      </c>
      <c r="C91" t="s">
        <v>10908</v>
      </c>
      <c r="D91" t="s">
        <v>11091</v>
      </c>
    </row>
    <row r="92" spans="2:4" x14ac:dyDescent="0.25">
      <c r="B92" t="s">
        <v>11120</v>
      </c>
      <c r="C92" t="s">
        <v>11108</v>
      </c>
      <c r="D92" t="s">
        <v>11091</v>
      </c>
    </row>
    <row r="93" spans="2:4" x14ac:dyDescent="0.25">
      <c r="B93" t="s">
        <v>11135</v>
      </c>
      <c r="C93" t="s">
        <v>11108</v>
      </c>
      <c r="D93" t="s">
        <v>11091</v>
      </c>
    </row>
    <row r="94" spans="2:4" x14ac:dyDescent="0.25">
      <c r="B94" t="s">
        <v>11110</v>
      </c>
      <c r="C94" t="s">
        <v>11108</v>
      </c>
      <c r="D94" t="s">
        <v>11091</v>
      </c>
    </row>
    <row r="95" spans="2:4" x14ac:dyDescent="0.25">
      <c r="B95" t="s">
        <v>11127</v>
      </c>
      <c r="C95" t="s">
        <v>11108</v>
      </c>
      <c r="D95" t="s">
        <v>11091</v>
      </c>
    </row>
    <row r="96" spans="2:4" x14ac:dyDescent="0.25">
      <c r="B96" t="s">
        <v>11132</v>
      </c>
      <c r="C96" t="s">
        <v>11108</v>
      </c>
      <c r="D96" t="s">
        <v>11091</v>
      </c>
    </row>
    <row r="97" spans="2:4" x14ac:dyDescent="0.25">
      <c r="B97" s="10" t="s">
        <v>2492</v>
      </c>
      <c r="C97" t="s">
        <v>11108</v>
      </c>
      <c r="D97" t="s">
        <v>11091</v>
      </c>
    </row>
    <row r="98" spans="2:4" x14ac:dyDescent="0.25">
      <c r="B98" t="s">
        <v>11126</v>
      </c>
      <c r="C98" t="s">
        <v>11108</v>
      </c>
      <c r="D98" t="s">
        <v>11091</v>
      </c>
    </row>
    <row r="99" spans="2:4" x14ac:dyDescent="0.25">
      <c r="B99" t="s">
        <v>11122</v>
      </c>
      <c r="C99" t="s">
        <v>11108</v>
      </c>
      <c r="D99" t="s">
        <v>11091</v>
      </c>
    </row>
    <row r="100" spans="2:4" x14ac:dyDescent="0.25">
      <c r="B100" t="s">
        <v>11123</v>
      </c>
      <c r="C100" t="s">
        <v>11108</v>
      </c>
      <c r="D100" t="s">
        <v>11091</v>
      </c>
    </row>
    <row r="101" spans="2:4" x14ac:dyDescent="0.25">
      <c r="B101" t="s">
        <v>11119</v>
      </c>
      <c r="C101" t="s">
        <v>11108</v>
      </c>
      <c r="D101" t="s">
        <v>11091</v>
      </c>
    </row>
    <row r="102" spans="2:4" x14ac:dyDescent="0.25">
      <c r="B102" s="10" t="s">
        <v>11112</v>
      </c>
      <c r="C102" t="s">
        <v>11108</v>
      </c>
      <c r="D102" t="s">
        <v>11091</v>
      </c>
    </row>
    <row r="103" spans="2:4" x14ac:dyDescent="0.25">
      <c r="B103" t="s">
        <v>11111</v>
      </c>
      <c r="C103" t="s">
        <v>11108</v>
      </c>
      <c r="D103" t="s">
        <v>11091</v>
      </c>
    </row>
    <row r="104" spans="2:4" x14ac:dyDescent="0.25">
      <c r="B104" t="s">
        <v>11130</v>
      </c>
      <c r="C104" t="s">
        <v>11108</v>
      </c>
      <c r="D104" t="s">
        <v>11091</v>
      </c>
    </row>
    <row r="105" spans="2:4" x14ac:dyDescent="0.25">
      <c r="B105" t="s">
        <v>11109</v>
      </c>
      <c r="C105" t="s">
        <v>11108</v>
      </c>
      <c r="D105" t="s">
        <v>11091</v>
      </c>
    </row>
    <row r="106" spans="2:4" x14ac:dyDescent="0.25">
      <c r="B106" t="s">
        <v>11124</v>
      </c>
      <c r="C106" t="s">
        <v>11108</v>
      </c>
      <c r="D106" t="s">
        <v>11091</v>
      </c>
    </row>
    <row r="107" spans="2:4" x14ac:dyDescent="0.25">
      <c r="B107" t="s">
        <v>11117</v>
      </c>
      <c r="C107" t="s">
        <v>11108</v>
      </c>
      <c r="D107" t="s">
        <v>11091</v>
      </c>
    </row>
    <row r="108" spans="2:4" x14ac:dyDescent="0.25">
      <c r="B108" t="s">
        <v>11134</v>
      </c>
      <c r="C108" t="s">
        <v>11108</v>
      </c>
      <c r="D108" t="s">
        <v>11091</v>
      </c>
    </row>
    <row r="109" spans="2:4" x14ac:dyDescent="0.25">
      <c r="B109" t="s">
        <v>2774</v>
      </c>
      <c r="C109" t="s">
        <v>11108</v>
      </c>
      <c r="D109" t="s">
        <v>11091</v>
      </c>
    </row>
    <row r="110" spans="2:4" x14ac:dyDescent="0.25">
      <c r="B110" t="s">
        <v>11133</v>
      </c>
      <c r="C110" t="s">
        <v>11108</v>
      </c>
      <c r="D110" t="s">
        <v>11091</v>
      </c>
    </row>
    <row r="111" spans="2:4" x14ac:dyDescent="0.25">
      <c r="B111" t="s">
        <v>11113</v>
      </c>
      <c r="C111" t="s">
        <v>11108</v>
      </c>
      <c r="D111" t="s">
        <v>11091</v>
      </c>
    </row>
    <row r="112" spans="2:4" x14ac:dyDescent="0.25">
      <c r="B112" t="s">
        <v>2401</v>
      </c>
      <c r="C112" t="s">
        <v>11108</v>
      </c>
      <c r="D112" t="s">
        <v>11091</v>
      </c>
    </row>
    <row r="113" spans="2:4" x14ac:dyDescent="0.25">
      <c r="B113" t="s">
        <v>11118</v>
      </c>
      <c r="C113" t="s">
        <v>11108</v>
      </c>
      <c r="D113" t="s">
        <v>11091</v>
      </c>
    </row>
    <row r="114" spans="2:4" x14ac:dyDescent="0.25">
      <c r="B114" t="s">
        <v>11131</v>
      </c>
      <c r="C114" t="s">
        <v>11108</v>
      </c>
      <c r="D114" t="s">
        <v>11091</v>
      </c>
    </row>
    <row r="115" spans="2:4" x14ac:dyDescent="0.25">
      <c r="B115" s="10" t="s">
        <v>11128</v>
      </c>
      <c r="C115" t="s">
        <v>11108</v>
      </c>
      <c r="D115" t="s">
        <v>11091</v>
      </c>
    </row>
    <row r="116" spans="2:4" x14ac:dyDescent="0.25">
      <c r="B116" t="s">
        <v>11129</v>
      </c>
      <c r="C116" t="s">
        <v>11108</v>
      </c>
      <c r="D116" t="s">
        <v>11091</v>
      </c>
    </row>
    <row r="117" spans="2:4" x14ac:dyDescent="0.25">
      <c r="B117" t="s">
        <v>11121</v>
      </c>
      <c r="C117" t="s">
        <v>11108</v>
      </c>
      <c r="D117" t="s">
        <v>11091</v>
      </c>
    </row>
    <row r="118" spans="2:4" x14ac:dyDescent="0.25">
      <c r="B118" s="10" t="s">
        <v>11115</v>
      </c>
      <c r="C118" t="s">
        <v>11108</v>
      </c>
      <c r="D118" t="s">
        <v>11091</v>
      </c>
    </row>
    <row r="119" spans="2:4" x14ac:dyDescent="0.25">
      <c r="B119" s="10" t="s">
        <v>11116</v>
      </c>
      <c r="C119" t="s">
        <v>11108</v>
      </c>
      <c r="D119" t="s">
        <v>11091</v>
      </c>
    </row>
    <row r="120" spans="2:4" x14ac:dyDescent="0.25">
      <c r="B120" t="s">
        <v>11125</v>
      </c>
      <c r="C120" t="s">
        <v>11108</v>
      </c>
      <c r="D120" t="s">
        <v>11091</v>
      </c>
    </row>
    <row r="121" spans="2:4" x14ac:dyDescent="0.25">
      <c r="B121" s="10" t="s">
        <v>11114</v>
      </c>
      <c r="C121" t="s">
        <v>11108</v>
      </c>
      <c r="D121" t="s">
        <v>11091</v>
      </c>
    </row>
    <row r="122" spans="2:4" x14ac:dyDescent="0.25">
      <c r="B122" t="s">
        <v>1581</v>
      </c>
      <c r="C122" t="s">
        <v>11136</v>
      </c>
      <c r="D122" t="s">
        <v>11091</v>
      </c>
    </row>
    <row r="123" spans="2:4" x14ac:dyDescent="0.25">
      <c r="B123" t="s">
        <v>1626</v>
      </c>
      <c r="C123" t="s">
        <v>11136</v>
      </c>
      <c r="D123" t="s">
        <v>11091</v>
      </c>
    </row>
    <row r="124" spans="2:4" x14ac:dyDescent="0.25">
      <c r="B124" t="s">
        <v>1629</v>
      </c>
      <c r="C124" t="s">
        <v>11136</v>
      </c>
      <c r="D124" t="s">
        <v>11091</v>
      </c>
    </row>
    <row r="125" spans="2:4" x14ac:dyDescent="0.25">
      <c r="B125" t="s">
        <v>1635</v>
      </c>
      <c r="C125" t="s">
        <v>11136</v>
      </c>
      <c r="D125" t="s">
        <v>11091</v>
      </c>
    </row>
    <row r="126" spans="2:4" x14ac:dyDescent="0.25">
      <c r="B126" t="s">
        <v>1641</v>
      </c>
      <c r="C126" t="s">
        <v>11136</v>
      </c>
      <c r="D126" t="s">
        <v>11091</v>
      </c>
    </row>
    <row r="127" spans="2:4" x14ac:dyDescent="0.25">
      <c r="B127" t="s">
        <v>1643</v>
      </c>
      <c r="C127" t="s">
        <v>11136</v>
      </c>
      <c r="D127" t="s">
        <v>11091</v>
      </c>
    </row>
    <row r="128" spans="2:4" x14ac:dyDescent="0.25">
      <c r="B128" t="s">
        <v>1646</v>
      </c>
      <c r="C128" t="s">
        <v>11136</v>
      </c>
      <c r="D128" t="s">
        <v>11091</v>
      </c>
    </row>
    <row r="129" spans="2:4" x14ac:dyDescent="0.25">
      <c r="B129" t="s">
        <v>1652</v>
      </c>
      <c r="C129" t="s">
        <v>11136</v>
      </c>
      <c r="D129" t="s">
        <v>11091</v>
      </c>
    </row>
    <row r="130" spans="2:4" x14ac:dyDescent="0.25">
      <c r="B130" t="s">
        <v>1670</v>
      </c>
      <c r="C130" t="s">
        <v>11136</v>
      </c>
      <c r="D130" t="s">
        <v>11091</v>
      </c>
    </row>
    <row r="131" spans="2:4" x14ac:dyDescent="0.25">
      <c r="B131" t="s">
        <v>1673</v>
      </c>
      <c r="C131" t="s">
        <v>11136</v>
      </c>
      <c r="D131" t="s">
        <v>11091</v>
      </c>
    </row>
    <row r="132" spans="2:4" x14ac:dyDescent="0.25">
      <c r="B132" t="s">
        <v>1676</v>
      </c>
      <c r="C132" t="s">
        <v>11136</v>
      </c>
      <c r="D132" t="s">
        <v>11091</v>
      </c>
    </row>
    <row r="133" spans="2:4" x14ac:dyDescent="0.25">
      <c r="B133" t="s">
        <v>1679</v>
      </c>
      <c r="C133" t="s">
        <v>11136</v>
      </c>
      <c r="D133" t="s">
        <v>11091</v>
      </c>
    </row>
    <row r="134" spans="2:4" x14ac:dyDescent="0.25">
      <c r="B134" t="s">
        <v>1673</v>
      </c>
      <c r="C134" t="s">
        <v>11136</v>
      </c>
      <c r="D134" t="s">
        <v>11091</v>
      </c>
    </row>
    <row r="135" spans="2:4" x14ac:dyDescent="0.25">
      <c r="B135" t="s">
        <v>1683</v>
      </c>
      <c r="C135" t="s">
        <v>11136</v>
      </c>
      <c r="D135" t="s">
        <v>11091</v>
      </c>
    </row>
    <row r="136" spans="2:4" x14ac:dyDescent="0.25">
      <c r="B136" t="s">
        <v>1686</v>
      </c>
      <c r="C136" t="s">
        <v>11136</v>
      </c>
      <c r="D136" t="s">
        <v>11091</v>
      </c>
    </row>
    <row r="137" spans="2:4" x14ac:dyDescent="0.25">
      <c r="B137" t="s">
        <v>1689</v>
      </c>
      <c r="C137" t="s">
        <v>11136</v>
      </c>
      <c r="D137" t="s">
        <v>11091</v>
      </c>
    </row>
    <row r="138" spans="2:4" x14ac:dyDescent="0.25">
      <c r="B138" t="s">
        <v>1692</v>
      </c>
      <c r="C138" t="s">
        <v>11136</v>
      </c>
      <c r="D138" t="s">
        <v>11091</v>
      </c>
    </row>
    <row r="139" spans="2:4" x14ac:dyDescent="0.25">
      <c r="B139" t="s">
        <v>1698</v>
      </c>
      <c r="C139" t="s">
        <v>11136</v>
      </c>
      <c r="D139" t="s">
        <v>11091</v>
      </c>
    </row>
    <row r="140" spans="2:4" x14ac:dyDescent="0.25">
      <c r="B140" t="s">
        <v>1701</v>
      </c>
      <c r="C140" t="s">
        <v>11136</v>
      </c>
      <c r="D140" t="s">
        <v>11091</v>
      </c>
    </row>
    <row r="141" spans="2:4" x14ac:dyDescent="0.25">
      <c r="B141" t="s">
        <v>1704</v>
      </c>
      <c r="C141" t="s">
        <v>11136</v>
      </c>
      <c r="D141" t="s">
        <v>11091</v>
      </c>
    </row>
    <row r="142" spans="2:4" x14ac:dyDescent="0.25">
      <c r="B142" t="s">
        <v>1707</v>
      </c>
      <c r="C142" t="s">
        <v>11136</v>
      </c>
      <c r="D142" t="s">
        <v>11091</v>
      </c>
    </row>
    <row r="143" spans="2:4" x14ac:dyDescent="0.25">
      <c r="B143" t="s">
        <v>1710</v>
      </c>
      <c r="C143" t="s">
        <v>11136</v>
      </c>
      <c r="D143" t="s">
        <v>11091</v>
      </c>
    </row>
    <row r="144" spans="2:4" x14ac:dyDescent="0.25">
      <c r="B144" t="s">
        <v>1713</v>
      </c>
      <c r="C144" t="s">
        <v>11136</v>
      </c>
      <c r="D144" t="s">
        <v>11091</v>
      </c>
    </row>
    <row r="145" spans="2:4" x14ac:dyDescent="0.25">
      <c r="B145" t="s">
        <v>1719</v>
      </c>
      <c r="C145" t="s">
        <v>11136</v>
      </c>
      <c r="D145" t="s">
        <v>11091</v>
      </c>
    </row>
    <row r="146" spans="2:4" x14ac:dyDescent="0.25">
      <c r="B146" t="s">
        <v>1722</v>
      </c>
      <c r="C146" t="s">
        <v>11136</v>
      </c>
      <c r="D146" t="s">
        <v>11091</v>
      </c>
    </row>
    <row r="147" spans="2:4" x14ac:dyDescent="0.25">
      <c r="B147" t="s">
        <v>1725</v>
      </c>
      <c r="C147" t="s">
        <v>11136</v>
      </c>
      <c r="D147" t="s">
        <v>11091</v>
      </c>
    </row>
    <row r="148" spans="2:4" x14ac:dyDescent="0.25">
      <c r="B148" t="s">
        <v>1728</v>
      </c>
      <c r="C148" t="s">
        <v>11136</v>
      </c>
      <c r="D148" t="s">
        <v>11091</v>
      </c>
    </row>
    <row r="149" spans="2:4" x14ac:dyDescent="0.25">
      <c r="B149" t="s">
        <v>1882</v>
      </c>
      <c r="C149" t="s">
        <v>11136</v>
      </c>
      <c r="D149" t="s">
        <v>11091</v>
      </c>
    </row>
    <row r="150" spans="2:4" x14ac:dyDescent="0.25">
      <c r="B150" t="s">
        <v>1886</v>
      </c>
      <c r="C150" t="s">
        <v>11136</v>
      </c>
      <c r="D150" t="s">
        <v>11091</v>
      </c>
    </row>
    <row r="151" spans="2:4" x14ac:dyDescent="0.25">
      <c r="B151" t="s">
        <v>1894</v>
      </c>
      <c r="C151" t="s">
        <v>11136</v>
      </c>
      <c r="D151" t="s">
        <v>11091</v>
      </c>
    </row>
    <row r="152" spans="2:4" x14ac:dyDescent="0.25">
      <c r="B152" t="s">
        <v>1897</v>
      </c>
      <c r="C152" t="s">
        <v>11136</v>
      </c>
      <c r="D152" t="s">
        <v>11091</v>
      </c>
    </row>
    <row r="153" spans="2:4" x14ac:dyDescent="0.25">
      <c r="B153" t="s">
        <v>1902</v>
      </c>
      <c r="C153" t="s">
        <v>11136</v>
      </c>
      <c r="D153" t="s">
        <v>11091</v>
      </c>
    </row>
    <row r="154" spans="2:4" x14ac:dyDescent="0.25">
      <c r="B154" t="s">
        <v>1907</v>
      </c>
      <c r="C154" t="s">
        <v>11136</v>
      </c>
      <c r="D154" t="s">
        <v>11091</v>
      </c>
    </row>
    <row r="155" spans="2:4" x14ac:dyDescent="0.25">
      <c r="B155" t="s">
        <v>1910</v>
      </c>
      <c r="C155" t="s">
        <v>11137</v>
      </c>
      <c r="D155" t="s">
        <v>11091</v>
      </c>
    </row>
    <row r="156" spans="2:4" x14ac:dyDescent="0.25">
      <c r="B156" t="s">
        <v>1914</v>
      </c>
      <c r="C156" t="s">
        <v>11137</v>
      </c>
      <c r="D156" t="s">
        <v>11091</v>
      </c>
    </row>
    <row r="157" spans="2:4" x14ac:dyDescent="0.25">
      <c r="B157" t="s">
        <v>1917</v>
      </c>
      <c r="C157" t="s">
        <v>11137</v>
      </c>
      <c r="D157" t="s">
        <v>11091</v>
      </c>
    </row>
    <row r="158" spans="2:4" x14ac:dyDescent="0.25">
      <c r="B158" t="s">
        <v>1919</v>
      </c>
      <c r="C158" t="s">
        <v>11137</v>
      </c>
      <c r="D158" t="s">
        <v>11091</v>
      </c>
    </row>
    <row r="159" spans="2:4" x14ac:dyDescent="0.25">
      <c r="B159" t="s">
        <v>1922</v>
      </c>
      <c r="C159" t="s">
        <v>11137</v>
      </c>
      <c r="D159" t="s">
        <v>11091</v>
      </c>
    </row>
    <row r="160" spans="2:4" x14ac:dyDescent="0.25">
      <c r="B160" t="s">
        <v>1925</v>
      </c>
      <c r="C160" t="s">
        <v>11137</v>
      </c>
      <c r="D160" t="s">
        <v>11091</v>
      </c>
    </row>
    <row r="161" spans="2:4" x14ac:dyDescent="0.25">
      <c r="B161" t="s">
        <v>1928</v>
      </c>
      <c r="C161" t="s">
        <v>11137</v>
      </c>
      <c r="D161" t="s">
        <v>11091</v>
      </c>
    </row>
    <row r="162" spans="2:4" x14ac:dyDescent="0.25">
      <c r="B162" t="s">
        <v>1931</v>
      </c>
      <c r="C162" t="s">
        <v>11137</v>
      </c>
      <c r="D162" t="s">
        <v>11091</v>
      </c>
    </row>
    <row r="163" spans="2:4" x14ac:dyDescent="0.25">
      <c r="B163" t="s">
        <v>1934</v>
      </c>
      <c r="C163" t="s">
        <v>11137</v>
      </c>
      <c r="D163" t="s">
        <v>11091</v>
      </c>
    </row>
    <row r="164" spans="2:4" x14ac:dyDescent="0.25">
      <c r="B164" t="s">
        <v>1943</v>
      </c>
      <c r="C164" t="s">
        <v>11137</v>
      </c>
      <c r="D164" t="s">
        <v>11091</v>
      </c>
    </row>
    <row r="165" spans="2:4" x14ac:dyDescent="0.25">
      <c r="B165" t="s">
        <v>1952</v>
      </c>
      <c r="C165" t="s">
        <v>11137</v>
      </c>
      <c r="D165" t="s">
        <v>11091</v>
      </c>
    </row>
    <row r="166" spans="2:4" x14ac:dyDescent="0.25">
      <c r="B166" t="s">
        <v>1955</v>
      </c>
      <c r="C166" t="s">
        <v>11137</v>
      </c>
      <c r="D166" t="s">
        <v>11091</v>
      </c>
    </row>
    <row r="167" spans="2:4" x14ac:dyDescent="0.25">
      <c r="B167" t="s">
        <v>1961</v>
      </c>
      <c r="C167" t="s">
        <v>11137</v>
      </c>
      <c r="D167" t="s">
        <v>11091</v>
      </c>
    </row>
    <row r="168" spans="2:4" x14ac:dyDescent="0.25">
      <c r="B168" t="s">
        <v>1964</v>
      </c>
      <c r="C168" t="s">
        <v>11137</v>
      </c>
      <c r="D168" t="s">
        <v>11091</v>
      </c>
    </row>
    <row r="169" spans="2:4" x14ac:dyDescent="0.25">
      <c r="B169" t="s">
        <v>1967</v>
      </c>
      <c r="C169" t="s">
        <v>11137</v>
      </c>
      <c r="D169" t="s">
        <v>11091</v>
      </c>
    </row>
    <row r="170" spans="2:4" x14ac:dyDescent="0.25">
      <c r="B170" t="s">
        <v>1970</v>
      </c>
      <c r="C170" t="s">
        <v>11137</v>
      </c>
      <c r="D170" t="s">
        <v>11091</v>
      </c>
    </row>
    <row r="171" spans="2:4" x14ac:dyDescent="0.25">
      <c r="B171" t="s">
        <v>1994</v>
      </c>
      <c r="C171" t="s">
        <v>11137</v>
      </c>
      <c r="D171" t="s">
        <v>11091</v>
      </c>
    </row>
    <row r="172" spans="2:4" x14ac:dyDescent="0.25">
      <c r="B172" t="s">
        <v>2000</v>
      </c>
      <c r="C172" t="s">
        <v>11137</v>
      </c>
      <c r="D172" t="s">
        <v>11091</v>
      </c>
    </row>
    <row r="173" spans="2:4" x14ac:dyDescent="0.25">
      <c r="B173" t="s">
        <v>2003</v>
      </c>
      <c r="C173" t="s">
        <v>11137</v>
      </c>
      <c r="D173" t="s">
        <v>11091</v>
      </c>
    </row>
    <row r="174" spans="2:4" x14ac:dyDescent="0.25">
      <c r="B174" t="s">
        <v>2006</v>
      </c>
      <c r="C174" t="s">
        <v>11137</v>
      </c>
      <c r="D174" t="s">
        <v>11091</v>
      </c>
    </row>
    <row r="175" spans="2:4" x14ac:dyDescent="0.25">
      <c r="B175" t="s">
        <v>2009</v>
      </c>
      <c r="C175" t="s">
        <v>11137</v>
      </c>
      <c r="D175" t="s">
        <v>11091</v>
      </c>
    </row>
    <row r="176" spans="2:4" x14ac:dyDescent="0.25">
      <c r="B176" t="s">
        <v>2012</v>
      </c>
      <c r="C176" t="s">
        <v>11137</v>
      </c>
      <c r="D176" t="s">
        <v>11091</v>
      </c>
    </row>
    <row r="177" spans="2:4" x14ac:dyDescent="0.25">
      <c r="B177" t="s">
        <v>2015</v>
      </c>
      <c r="C177" t="s">
        <v>11137</v>
      </c>
      <c r="D177" t="s">
        <v>11091</v>
      </c>
    </row>
    <row r="178" spans="2:4" x14ac:dyDescent="0.25">
      <c r="B178" t="s">
        <v>2018</v>
      </c>
      <c r="C178" t="s">
        <v>11137</v>
      </c>
      <c r="D178" t="s">
        <v>11091</v>
      </c>
    </row>
    <row r="179" spans="2:4" x14ac:dyDescent="0.25">
      <c r="B179" t="s">
        <v>2021</v>
      </c>
      <c r="C179" t="s">
        <v>11137</v>
      </c>
      <c r="D179" t="s">
        <v>11091</v>
      </c>
    </row>
    <row r="180" spans="2:4" x14ac:dyDescent="0.25">
      <c r="B180" t="s">
        <v>2030</v>
      </c>
      <c r="C180" t="s">
        <v>11137</v>
      </c>
      <c r="D180" t="s">
        <v>11091</v>
      </c>
    </row>
    <row r="181" spans="2:4" x14ac:dyDescent="0.25">
      <c r="B181" t="s">
        <v>2033</v>
      </c>
      <c r="C181" t="s">
        <v>11137</v>
      </c>
      <c r="D181" t="s">
        <v>11091</v>
      </c>
    </row>
    <row r="182" spans="2:4" x14ac:dyDescent="0.25">
      <c r="B182" t="s">
        <v>2036</v>
      </c>
      <c r="C182" t="s">
        <v>11137</v>
      </c>
      <c r="D182" t="s">
        <v>11091</v>
      </c>
    </row>
    <row r="183" spans="2:4" x14ac:dyDescent="0.25">
      <c r="B183" t="s">
        <v>2039</v>
      </c>
      <c r="C183" t="s">
        <v>11137</v>
      </c>
      <c r="D183" t="s">
        <v>11091</v>
      </c>
    </row>
    <row r="184" spans="2:4" x14ac:dyDescent="0.25">
      <c r="B184" t="s">
        <v>2042</v>
      </c>
      <c r="C184" t="s">
        <v>11137</v>
      </c>
      <c r="D184" t="s">
        <v>11091</v>
      </c>
    </row>
    <row r="185" spans="2:4" x14ac:dyDescent="0.25">
      <c r="B185" t="s">
        <v>2051</v>
      </c>
      <c r="C185" t="s">
        <v>11137</v>
      </c>
      <c r="D185" t="s">
        <v>11091</v>
      </c>
    </row>
    <row r="186" spans="2:4" x14ac:dyDescent="0.25">
      <c r="B186" t="s">
        <v>1572</v>
      </c>
      <c r="C186" t="s">
        <v>11136</v>
      </c>
      <c r="D186" t="s">
        <v>11091</v>
      </c>
    </row>
    <row r="187" spans="2:4" x14ac:dyDescent="0.25">
      <c r="B187" t="s">
        <v>1575</v>
      </c>
      <c r="C187" t="s">
        <v>11136</v>
      </c>
      <c r="D187" t="s">
        <v>11091</v>
      </c>
    </row>
    <row r="188" spans="2:4" x14ac:dyDescent="0.25">
      <c r="B188" t="s">
        <v>1599</v>
      </c>
      <c r="C188" t="s">
        <v>11136</v>
      </c>
      <c r="D188" t="s">
        <v>11091</v>
      </c>
    </row>
    <row r="189" spans="2:4" x14ac:dyDescent="0.25">
      <c r="B189" t="s">
        <v>1946</v>
      </c>
      <c r="C189" t="s">
        <v>11137</v>
      </c>
      <c r="D189" t="s">
        <v>11091</v>
      </c>
    </row>
    <row r="190" spans="2:4" x14ac:dyDescent="0.25">
      <c r="B190" t="s">
        <v>1973</v>
      </c>
      <c r="C190" t="s">
        <v>11137</v>
      </c>
      <c r="D190" t="s">
        <v>11091</v>
      </c>
    </row>
    <row r="191" spans="2:4" x14ac:dyDescent="0.25">
      <c r="B191" t="s">
        <v>1976</v>
      </c>
      <c r="C191" t="s">
        <v>11137</v>
      </c>
      <c r="D191" t="s">
        <v>11091</v>
      </c>
    </row>
    <row r="192" spans="2:4" x14ac:dyDescent="0.25">
      <c r="B192" t="s">
        <v>1988</v>
      </c>
      <c r="C192" t="s">
        <v>11137</v>
      </c>
      <c r="D192" t="s">
        <v>11091</v>
      </c>
    </row>
    <row r="193" spans="2:4" x14ac:dyDescent="0.25">
      <c r="B193" t="s">
        <v>1991</v>
      </c>
      <c r="C193" t="s">
        <v>11137</v>
      </c>
      <c r="D193" t="s">
        <v>11091</v>
      </c>
    </row>
    <row r="194" spans="2:4" x14ac:dyDescent="0.25">
      <c r="B194" t="s">
        <v>2024</v>
      </c>
      <c r="C194" t="s">
        <v>11137</v>
      </c>
      <c r="D194" t="s">
        <v>11091</v>
      </c>
    </row>
    <row r="195" spans="2:4" x14ac:dyDescent="0.25">
      <c r="B195" t="s">
        <v>2027</v>
      </c>
      <c r="C195" t="s">
        <v>11137</v>
      </c>
      <c r="D195" t="s">
        <v>11091</v>
      </c>
    </row>
    <row r="196" spans="2:4" x14ac:dyDescent="0.25">
      <c r="B196" t="s">
        <v>2060</v>
      </c>
      <c r="C196" t="s">
        <v>11137</v>
      </c>
      <c r="D196" t="s">
        <v>11091</v>
      </c>
    </row>
    <row r="197" spans="2:4" x14ac:dyDescent="0.25">
      <c r="B197" t="s">
        <v>2103</v>
      </c>
      <c r="C197" t="s">
        <v>11137</v>
      </c>
      <c r="D197" t="s">
        <v>11091</v>
      </c>
    </row>
    <row r="198" spans="2:4" x14ac:dyDescent="0.25">
      <c r="B198" t="s">
        <v>2108</v>
      </c>
      <c r="C198" t="s">
        <v>11137</v>
      </c>
      <c r="D198" t="s">
        <v>11091</v>
      </c>
    </row>
    <row r="199" spans="2:4" x14ac:dyDescent="0.25">
      <c r="B199" t="s">
        <v>2111</v>
      </c>
      <c r="C199" t="s">
        <v>11137</v>
      </c>
      <c r="D199" t="s">
        <v>11091</v>
      </c>
    </row>
    <row r="200" spans="2:4" x14ac:dyDescent="0.25">
      <c r="B200" t="s">
        <v>2114</v>
      </c>
      <c r="C200" t="s">
        <v>11137</v>
      </c>
      <c r="D200" t="s">
        <v>11091</v>
      </c>
    </row>
    <row r="201" spans="2:4" x14ac:dyDescent="0.25">
      <c r="B201" t="s">
        <v>2117</v>
      </c>
      <c r="C201" t="s">
        <v>11137</v>
      </c>
      <c r="D201" t="s">
        <v>11091</v>
      </c>
    </row>
    <row r="202" spans="2:4" x14ac:dyDescent="0.25">
      <c r="B202" t="s">
        <v>2123</v>
      </c>
      <c r="C202" t="s">
        <v>11137</v>
      </c>
      <c r="D202" t="s">
        <v>11091</v>
      </c>
    </row>
    <row r="203" spans="2:4" x14ac:dyDescent="0.25">
      <c r="B203" t="s">
        <v>1590</v>
      </c>
      <c r="C203" t="s">
        <v>11136</v>
      </c>
      <c r="D203" t="s">
        <v>11091</v>
      </c>
    </row>
    <row r="204" spans="2:4" x14ac:dyDescent="0.25">
      <c r="B204" t="s">
        <v>1593</v>
      </c>
      <c r="C204" t="s">
        <v>11136</v>
      </c>
      <c r="D204" t="s">
        <v>11091</v>
      </c>
    </row>
    <row r="205" spans="2:4" x14ac:dyDescent="0.25">
      <c r="B205" t="s">
        <v>1997</v>
      </c>
      <c r="C205" t="s">
        <v>11137</v>
      </c>
      <c r="D205" t="s">
        <v>11091</v>
      </c>
    </row>
    <row r="206" spans="2:4" x14ac:dyDescent="0.25">
      <c r="B206" t="s">
        <v>1982</v>
      </c>
      <c r="C206" t="s">
        <v>11137</v>
      </c>
      <c r="D206" t="s">
        <v>11091</v>
      </c>
    </row>
    <row r="207" spans="2:4" x14ac:dyDescent="0.25">
      <c r="B207" t="s">
        <v>2092</v>
      </c>
      <c r="C207" t="s">
        <v>11137</v>
      </c>
      <c r="D207" t="s">
        <v>11091</v>
      </c>
    </row>
    <row r="208" spans="2:4" x14ac:dyDescent="0.25">
      <c r="B208" t="s">
        <v>1940</v>
      </c>
      <c r="C208" t="s">
        <v>11137</v>
      </c>
      <c r="D208" t="s">
        <v>11091</v>
      </c>
    </row>
    <row r="209" spans="2:4" x14ac:dyDescent="0.25">
      <c r="B209" t="s">
        <v>1937</v>
      </c>
      <c r="C209" t="s">
        <v>11137</v>
      </c>
      <c r="D209" t="s">
        <v>11091</v>
      </c>
    </row>
    <row r="210" spans="2:4" x14ac:dyDescent="0.25">
      <c r="B210" t="s">
        <v>2094</v>
      </c>
      <c r="C210" t="s">
        <v>11137</v>
      </c>
      <c r="D210" t="s">
        <v>11091</v>
      </c>
    </row>
    <row r="211" spans="2:4" x14ac:dyDescent="0.25">
      <c r="B211" t="s">
        <v>1949</v>
      </c>
      <c r="C211" t="s">
        <v>11137</v>
      </c>
      <c r="D211" t="s">
        <v>11091</v>
      </c>
    </row>
    <row r="212" spans="2:4" x14ac:dyDescent="0.25">
      <c r="B212" t="s">
        <v>2100</v>
      </c>
      <c r="C212" t="s">
        <v>11137</v>
      </c>
      <c r="D212" t="s">
        <v>11091</v>
      </c>
    </row>
    <row r="213" spans="2:4" x14ac:dyDescent="0.25">
      <c r="B213" t="s">
        <v>2069</v>
      </c>
      <c r="C213" t="s">
        <v>11137</v>
      </c>
      <c r="D213" t="s">
        <v>11091</v>
      </c>
    </row>
    <row r="214" spans="2:4" x14ac:dyDescent="0.25">
      <c r="B214" t="s">
        <v>2072</v>
      </c>
      <c r="C214" t="s">
        <v>11137</v>
      </c>
      <c r="D214" t="s">
        <v>11091</v>
      </c>
    </row>
    <row r="215" spans="2:4" x14ac:dyDescent="0.25">
      <c r="B215" t="s">
        <v>1979</v>
      </c>
      <c r="C215" t="s">
        <v>11137</v>
      </c>
      <c r="D215" t="s">
        <v>11091</v>
      </c>
    </row>
    <row r="216" spans="2:4" x14ac:dyDescent="0.25">
      <c r="B216" t="s">
        <v>1985</v>
      </c>
      <c r="C216" t="s">
        <v>11137</v>
      </c>
      <c r="D216" t="s">
        <v>11091</v>
      </c>
    </row>
    <row r="217" spans="2:4" x14ac:dyDescent="0.25">
      <c r="B217" t="s">
        <v>2074</v>
      </c>
      <c r="C217" t="s">
        <v>11137</v>
      </c>
      <c r="D217" t="s">
        <v>11091</v>
      </c>
    </row>
    <row r="218" spans="2:4" x14ac:dyDescent="0.25">
      <c r="B218" t="s">
        <v>2097</v>
      </c>
      <c r="C218" t="s">
        <v>11137</v>
      </c>
      <c r="D218" t="s">
        <v>11091</v>
      </c>
    </row>
    <row r="219" spans="2:4" x14ac:dyDescent="0.25">
      <c r="B219" t="s">
        <v>2079</v>
      </c>
      <c r="C219" t="s">
        <v>11137</v>
      </c>
      <c r="D219" t="s">
        <v>11091</v>
      </c>
    </row>
  </sheetData>
  <autoFilter ref="A1:C219"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E493"/>
  <sheetViews>
    <sheetView workbookViewId="0">
      <selection activeCell="B7" sqref="B7"/>
    </sheetView>
  </sheetViews>
  <sheetFormatPr defaultRowHeight="15" x14ac:dyDescent="0.25"/>
  <cols>
    <col min="2" max="2" width="47.28515625" bestFit="1" customWidth="1"/>
    <col min="3" max="3" width="10.42578125" bestFit="1" customWidth="1"/>
    <col min="5" max="5" width="19" bestFit="1" customWidth="1"/>
  </cols>
  <sheetData>
    <row r="1" spans="1:4" x14ac:dyDescent="0.25">
      <c r="A1" t="s">
        <v>10905</v>
      </c>
      <c r="B1" t="s">
        <v>10904</v>
      </c>
      <c r="C1" t="s">
        <v>10125</v>
      </c>
    </row>
    <row r="2" spans="1:4" x14ac:dyDescent="0.25">
      <c r="B2" s="10" t="s">
        <v>11080</v>
      </c>
      <c r="C2" t="s">
        <v>11098</v>
      </c>
    </row>
    <row r="3" spans="1:4" x14ac:dyDescent="0.25">
      <c r="B3" t="s">
        <v>8422</v>
      </c>
      <c r="C3" t="s">
        <v>11098</v>
      </c>
      <c r="D3" t="s">
        <v>11091</v>
      </c>
    </row>
    <row r="4" spans="1:4" x14ac:dyDescent="0.25">
      <c r="B4" t="s">
        <v>8571</v>
      </c>
      <c r="C4" t="s">
        <v>11098</v>
      </c>
      <c r="D4" t="s">
        <v>11091</v>
      </c>
    </row>
    <row r="5" spans="1:4" x14ac:dyDescent="0.25">
      <c r="B5" t="s">
        <v>11083</v>
      </c>
      <c r="C5" t="s">
        <v>11098</v>
      </c>
    </row>
    <row r="6" spans="1:4" x14ac:dyDescent="0.25">
      <c r="B6" t="s">
        <v>8971</v>
      </c>
      <c r="C6" t="s">
        <v>11098</v>
      </c>
      <c r="D6" t="s">
        <v>11091</v>
      </c>
    </row>
    <row r="7" spans="1:4" x14ac:dyDescent="0.25">
      <c r="B7" s="10" t="s">
        <v>11085</v>
      </c>
      <c r="C7" t="s">
        <v>11098</v>
      </c>
    </row>
    <row r="8" spans="1:4" x14ac:dyDescent="0.25">
      <c r="B8" t="s">
        <v>8323</v>
      </c>
      <c r="C8" t="s">
        <v>11098</v>
      </c>
      <c r="D8" t="s">
        <v>11091</v>
      </c>
    </row>
    <row r="9" spans="1:4" x14ac:dyDescent="0.25">
      <c r="B9" t="s">
        <v>7828</v>
      </c>
      <c r="C9" t="s">
        <v>11098</v>
      </c>
    </row>
    <row r="10" spans="1:4" x14ac:dyDescent="0.25">
      <c r="B10" t="s">
        <v>11086</v>
      </c>
      <c r="C10" t="s">
        <v>11098</v>
      </c>
    </row>
    <row r="11" spans="1:4" x14ac:dyDescent="0.25">
      <c r="B11" t="s">
        <v>9171</v>
      </c>
      <c r="C11" t="s">
        <v>11098</v>
      </c>
    </row>
    <row r="12" spans="1:4" x14ac:dyDescent="0.25">
      <c r="B12" s="10" t="s">
        <v>8871</v>
      </c>
      <c r="C12" t="s">
        <v>11098</v>
      </c>
    </row>
    <row r="13" spans="1:4" x14ac:dyDescent="0.25">
      <c r="B13" t="s">
        <v>11084</v>
      </c>
      <c r="C13" t="s">
        <v>11098</v>
      </c>
    </row>
    <row r="14" spans="1:4" x14ac:dyDescent="0.25">
      <c r="B14" s="10" t="s">
        <v>11089</v>
      </c>
      <c r="C14" t="s">
        <v>11098</v>
      </c>
    </row>
    <row r="15" spans="1:4" x14ac:dyDescent="0.25">
      <c r="B15" t="s">
        <v>11094</v>
      </c>
      <c r="C15" t="s">
        <v>11098</v>
      </c>
    </row>
    <row r="16" spans="1:4" x14ac:dyDescent="0.25">
      <c r="B16" t="s">
        <v>8224</v>
      </c>
      <c r="C16" t="s">
        <v>11098</v>
      </c>
    </row>
    <row r="17" spans="2:3" x14ac:dyDescent="0.25">
      <c r="B17" s="10" t="s">
        <v>11082</v>
      </c>
      <c r="C17" t="s">
        <v>11098</v>
      </c>
    </row>
    <row r="18" spans="2:3" x14ac:dyDescent="0.25">
      <c r="B18" t="s">
        <v>11095</v>
      </c>
      <c r="C18" t="s">
        <v>11098</v>
      </c>
    </row>
    <row r="19" spans="2:3" x14ac:dyDescent="0.25">
      <c r="B19" s="10" t="s">
        <v>11087</v>
      </c>
      <c r="C19" t="s">
        <v>11098</v>
      </c>
    </row>
    <row r="20" spans="2:3" x14ac:dyDescent="0.25">
      <c r="B20" s="10" t="s">
        <v>11079</v>
      </c>
      <c r="C20" t="s">
        <v>11098</v>
      </c>
    </row>
    <row r="21" spans="2:3" x14ac:dyDescent="0.25">
      <c r="B21" t="s">
        <v>44</v>
      </c>
      <c r="C21" t="s">
        <v>11098</v>
      </c>
    </row>
    <row r="22" spans="2:3" x14ac:dyDescent="0.25">
      <c r="B22" t="s">
        <v>7729</v>
      </c>
      <c r="C22" t="s">
        <v>11098</v>
      </c>
    </row>
    <row r="23" spans="2:3" x14ac:dyDescent="0.25">
      <c r="B23" t="s">
        <v>11096</v>
      </c>
      <c r="C23" t="s">
        <v>11098</v>
      </c>
    </row>
    <row r="24" spans="2:3" x14ac:dyDescent="0.25">
      <c r="B24" s="10" t="s">
        <v>11088</v>
      </c>
      <c r="C24" t="s">
        <v>11098</v>
      </c>
    </row>
    <row r="25" spans="2:3" x14ac:dyDescent="0.25">
      <c r="B25" s="10" t="s">
        <v>9745</v>
      </c>
      <c r="C25" t="s">
        <v>11098</v>
      </c>
    </row>
    <row r="26" spans="2:3" x14ac:dyDescent="0.25">
      <c r="B26" t="s">
        <v>11090</v>
      </c>
      <c r="C26" t="s">
        <v>11098</v>
      </c>
    </row>
    <row r="27" spans="2:3" x14ac:dyDescent="0.25">
      <c r="B27" s="10" t="s">
        <v>10072</v>
      </c>
      <c r="C27" t="s">
        <v>11098</v>
      </c>
    </row>
    <row r="28" spans="2:3" x14ac:dyDescent="0.25">
      <c r="B28" t="s">
        <v>9468</v>
      </c>
      <c r="C28" t="s">
        <v>11098</v>
      </c>
    </row>
    <row r="29" spans="2:3" x14ac:dyDescent="0.25">
      <c r="B29" t="s">
        <v>8520</v>
      </c>
      <c r="C29" t="s">
        <v>11098</v>
      </c>
    </row>
    <row r="30" spans="2:3" x14ac:dyDescent="0.25">
      <c r="B30" t="s">
        <v>9567</v>
      </c>
      <c r="C30" t="s">
        <v>11098</v>
      </c>
    </row>
    <row r="31" spans="2:3" x14ac:dyDescent="0.25">
      <c r="B31" t="s">
        <v>9270</v>
      </c>
      <c r="C31" t="s">
        <v>11098</v>
      </c>
    </row>
    <row r="32" spans="2:3" x14ac:dyDescent="0.25">
      <c r="B32" t="s">
        <v>8772</v>
      </c>
      <c r="C32" t="s">
        <v>11098</v>
      </c>
    </row>
    <row r="33" spans="2:4" x14ac:dyDescent="0.25">
      <c r="B33" t="s">
        <v>11081</v>
      </c>
      <c r="C33" t="s">
        <v>11098</v>
      </c>
    </row>
    <row r="34" spans="2:4" x14ac:dyDescent="0.25">
      <c r="B34" s="10" t="s">
        <v>11101</v>
      </c>
      <c r="C34" t="s">
        <v>11098</v>
      </c>
    </row>
    <row r="35" spans="2:4" x14ac:dyDescent="0.25">
      <c r="B35" s="10" t="s">
        <v>11102</v>
      </c>
      <c r="C35" t="s">
        <v>11098</v>
      </c>
    </row>
    <row r="36" spans="2:4" x14ac:dyDescent="0.25">
      <c r="B36" t="s">
        <v>11097</v>
      </c>
      <c r="C36" t="s">
        <v>11099</v>
      </c>
    </row>
    <row r="37" spans="2:4" x14ac:dyDescent="0.25">
      <c r="B37" t="s">
        <v>398</v>
      </c>
      <c r="C37" t="s">
        <v>11103</v>
      </c>
      <c r="D37" t="s">
        <v>11091</v>
      </c>
    </row>
    <row r="38" spans="2:4" x14ac:dyDescent="0.25">
      <c r="B38" t="s">
        <v>401</v>
      </c>
      <c r="C38" t="s">
        <v>11103</v>
      </c>
    </row>
    <row r="39" spans="2:4" x14ac:dyDescent="0.25">
      <c r="B39" t="s">
        <v>556</v>
      </c>
      <c r="C39" t="s">
        <v>11103</v>
      </c>
    </row>
    <row r="40" spans="2:4" x14ac:dyDescent="0.25">
      <c r="B40" t="s">
        <v>558</v>
      </c>
      <c r="C40" t="s">
        <v>11103</v>
      </c>
    </row>
    <row r="41" spans="2:4" x14ac:dyDescent="0.25">
      <c r="B41" t="s">
        <v>561</v>
      </c>
      <c r="C41" t="s">
        <v>11103</v>
      </c>
    </row>
    <row r="42" spans="2:4" x14ac:dyDescent="0.25">
      <c r="B42" t="s">
        <v>564</v>
      </c>
      <c r="C42" t="s">
        <v>11103</v>
      </c>
    </row>
    <row r="43" spans="2:4" x14ac:dyDescent="0.25">
      <c r="B43" t="s">
        <v>567</v>
      </c>
      <c r="C43" t="s">
        <v>11103</v>
      </c>
    </row>
    <row r="44" spans="2:4" x14ac:dyDescent="0.25">
      <c r="B44" t="s">
        <v>570</v>
      </c>
      <c r="C44" t="s">
        <v>11103</v>
      </c>
    </row>
    <row r="45" spans="2:4" x14ac:dyDescent="0.25">
      <c r="B45" t="s">
        <v>573</v>
      </c>
      <c r="C45" t="s">
        <v>11103</v>
      </c>
    </row>
    <row r="46" spans="2:4" x14ac:dyDescent="0.25">
      <c r="B46" t="s">
        <v>576</v>
      </c>
      <c r="C46" t="s">
        <v>11103</v>
      </c>
      <c r="D46" t="s">
        <v>11091</v>
      </c>
    </row>
    <row r="47" spans="2:4" x14ac:dyDescent="0.25">
      <c r="B47" t="s">
        <v>579</v>
      </c>
      <c r="C47" t="s">
        <v>11103</v>
      </c>
    </row>
    <row r="48" spans="2:4" x14ac:dyDescent="0.25">
      <c r="B48" t="s">
        <v>582</v>
      </c>
      <c r="C48" t="s">
        <v>11103</v>
      </c>
    </row>
    <row r="49" spans="2:4" x14ac:dyDescent="0.25">
      <c r="B49" t="s">
        <v>585</v>
      </c>
      <c r="C49" t="s">
        <v>11103</v>
      </c>
    </row>
    <row r="50" spans="2:4" x14ac:dyDescent="0.25">
      <c r="B50" t="s">
        <v>588</v>
      </c>
      <c r="C50" t="s">
        <v>11103</v>
      </c>
    </row>
    <row r="51" spans="2:4" x14ac:dyDescent="0.25">
      <c r="B51" t="s">
        <v>591</v>
      </c>
      <c r="C51" t="s">
        <v>11103</v>
      </c>
    </row>
    <row r="52" spans="2:4" x14ac:dyDescent="0.25">
      <c r="B52" t="s">
        <v>594</v>
      </c>
      <c r="C52" t="s">
        <v>11103</v>
      </c>
    </row>
    <row r="53" spans="2:4" x14ac:dyDescent="0.25">
      <c r="B53" t="s">
        <v>597</v>
      </c>
      <c r="C53" t="s">
        <v>11103</v>
      </c>
    </row>
    <row r="54" spans="2:4" x14ac:dyDescent="0.25">
      <c r="B54" t="s">
        <v>600</v>
      </c>
      <c r="C54" t="s">
        <v>11103</v>
      </c>
      <c r="D54" t="s">
        <v>11091</v>
      </c>
    </row>
    <row r="55" spans="2:4" x14ac:dyDescent="0.25">
      <c r="B55" t="s">
        <v>603</v>
      </c>
      <c r="C55" t="s">
        <v>11103</v>
      </c>
    </row>
    <row r="56" spans="2:4" x14ac:dyDescent="0.25">
      <c r="B56" t="s">
        <v>606</v>
      </c>
      <c r="C56" t="s">
        <v>11103</v>
      </c>
    </row>
    <row r="57" spans="2:4" x14ac:dyDescent="0.25">
      <c r="B57" t="s">
        <v>609</v>
      </c>
      <c r="C57" t="s">
        <v>11103</v>
      </c>
    </row>
    <row r="58" spans="2:4" x14ac:dyDescent="0.25">
      <c r="B58" t="s">
        <v>612</v>
      </c>
      <c r="C58" t="s">
        <v>11103</v>
      </c>
      <c r="D58" t="s">
        <v>11091</v>
      </c>
    </row>
    <row r="59" spans="2:4" x14ac:dyDescent="0.25">
      <c r="B59" t="s">
        <v>615</v>
      </c>
      <c r="C59" t="s">
        <v>11103</v>
      </c>
    </row>
    <row r="60" spans="2:4" x14ac:dyDescent="0.25">
      <c r="B60" t="s">
        <v>618</v>
      </c>
      <c r="C60" t="s">
        <v>11103</v>
      </c>
    </row>
    <row r="61" spans="2:4" x14ac:dyDescent="0.25">
      <c r="B61" t="s">
        <v>621</v>
      </c>
      <c r="C61" t="s">
        <v>11103</v>
      </c>
    </row>
    <row r="62" spans="2:4" x14ac:dyDescent="0.25">
      <c r="B62" t="s">
        <v>624</v>
      </c>
      <c r="C62" t="s">
        <v>11103</v>
      </c>
    </row>
    <row r="63" spans="2:4" x14ac:dyDescent="0.25">
      <c r="B63" t="s">
        <v>627</v>
      </c>
      <c r="C63" t="s">
        <v>11103</v>
      </c>
    </row>
    <row r="64" spans="2:4" x14ac:dyDescent="0.25">
      <c r="B64" t="s">
        <v>630</v>
      </c>
      <c r="C64" t="s">
        <v>11103</v>
      </c>
    </row>
    <row r="65" spans="2:4" x14ac:dyDescent="0.25">
      <c r="B65" t="s">
        <v>633</v>
      </c>
      <c r="C65" t="s">
        <v>11103</v>
      </c>
    </row>
    <row r="66" spans="2:4" x14ac:dyDescent="0.25">
      <c r="B66" t="s">
        <v>636</v>
      </c>
      <c r="C66" t="s">
        <v>11103</v>
      </c>
    </row>
    <row r="67" spans="2:4" x14ac:dyDescent="0.25">
      <c r="B67" t="s">
        <v>639</v>
      </c>
      <c r="C67" t="s">
        <v>11103</v>
      </c>
    </row>
    <row r="68" spans="2:4" x14ac:dyDescent="0.25">
      <c r="B68" t="s">
        <v>641</v>
      </c>
      <c r="C68" t="s">
        <v>11103</v>
      </c>
    </row>
    <row r="69" spans="2:4" x14ac:dyDescent="0.25">
      <c r="B69" t="s">
        <v>644</v>
      </c>
      <c r="C69" t="s">
        <v>11103</v>
      </c>
      <c r="D69" t="s">
        <v>11091</v>
      </c>
    </row>
    <row r="70" spans="2:4" x14ac:dyDescent="0.25">
      <c r="B70" t="s">
        <v>746</v>
      </c>
      <c r="C70" t="s">
        <v>397</v>
      </c>
    </row>
    <row r="71" spans="2:4" x14ac:dyDescent="0.25">
      <c r="B71" t="s">
        <v>759</v>
      </c>
      <c r="C71" t="s">
        <v>397</v>
      </c>
    </row>
    <row r="72" spans="2:4" x14ac:dyDescent="0.25">
      <c r="B72" s="10" t="s">
        <v>913</v>
      </c>
      <c r="C72" t="s">
        <v>397</v>
      </c>
    </row>
    <row r="73" spans="2:4" x14ac:dyDescent="0.25">
      <c r="B73" s="10" t="s">
        <v>922</v>
      </c>
      <c r="C73" t="s">
        <v>397</v>
      </c>
    </row>
    <row r="74" spans="2:4" x14ac:dyDescent="0.25">
      <c r="B74" t="s">
        <v>753</v>
      </c>
      <c r="C74" t="s">
        <v>397</v>
      </c>
    </row>
    <row r="75" spans="2:4" x14ac:dyDescent="0.25">
      <c r="B75" t="s">
        <v>42</v>
      </c>
      <c r="C75" t="s">
        <v>41</v>
      </c>
    </row>
    <row r="76" spans="2:4" x14ac:dyDescent="0.25">
      <c r="B76" t="s">
        <v>47</v>
      </c>
      <c r="C76" t="s">
        <v>41</v>
      </c>
    </row>
    <row r="77" spans="2:4" x14ac:dyDescent="0.25">
      <c r="B77" t="s">
        <v>50</v>
      </c>
      <c r="C77" t="s">
        <v>41</v>
      </c>
    </row>
    <row r="78" spans="2:4" x14ac:dyDescent="0.25">
      <c r="B78" t="s">
        <v>53</v>
      </c>
      <c r="C78" t="s">
        <v>41</v>
      </c>
    </row>
    <row r="79" spans="2:4" x14ac:dyDescent="0.25">
      <c r="B79" t="s">
        <v>56</v>
      </c>
      <c r="C79" t="s">
        <v>41</v>
      </c>
    </row>
    <row r="80" spans="2:4" x14ac:dyDescent="0.25">
      <c r="B80" t="s">
        <v>59</v>
      </c>
      <c r="C80" t="s">
        <v>41</v>
      </c>
    </row>
    <row r="81" spans="2:3" x14ac:dyDescent="0.25">
      <c r="B81" t="s">
        <v>62</v>
      </c>
      <c r="C81" t="s">
        <v>41</v>
      </c>
    </row>
    <row r="82" spans="2:3" x14ac:dyDescent="0.25">
      <c r="B82" t="s">
        <v>65</v>
      </c>
      <c r="C82" t="s">
        <v>41</v>
      </c>
    </row>
    <row r="83" spans="2:3" x14ac:dyDescent="0.25">
      <c r="B83" t="s">
        <v>68</v>
      </c>
      <c r="C83" t="s">
        <v>41</v>
      </c>
    </row>
    <row r="84" spans="2:3" x14ac:dyDescent="0.25">
      <c r="B84" t="s">
        <v>71</v>
      </c>
      <c r="C84" t="s">
        <v>41</v>
      </c>
    </row>
    <row r="85" spans="2:3" x14ac:dyDescent="0.25">
      <c r="B85" t="s">
        <v>74</v>
      </c>
      <c r="C85" t="s">
        <v>41</v>
      </c>
    </row>
    <row r="86" spans="2:3" x14ac:dyDescent="0.25">
      <c r="B86" t="s">
        <v>77</v>
      </c>
      <c r="C86" t="s">
        <v>41</v>
      </c>
    </row>
    <row r="87" spans="2:3" x14ac:dyDescent="0.25">
      <c r="B87" t="s">
        <v>79</v>
      </c>
      <c r="C87" t="s">
        <v>41</v>
      </c>
    </row>
    <row r="88" spans="2:3" x14ac:dyDescent="0.25">
      <c r="B88" t="s">
        <v>81</v>
      </c>
      <c r="C88" t="s">
        <v>41</v>
      </c>
    </row>
    <row r="89" spans="2:3" x14ac:dyDescent="0.25">
      <c r="B89" t="s">
        <v>84</v>
      </c>
      <c r="C89" t="s">
        <v>41</v>
      </c>
    </row>
    <row r="90" spans="2:3" x14ac:dyDescent="0.25">
      <c r="B90" t="s">
        <v>87</v>
      </c>
      <c r="C90" t="s">
        <v>41</v>
      </c>
    </row>
    <row r="91" spans="2:3" x14ac:dyDescent="0.25">
      <c r="B91" t="s">
        <v>90</v>
      </c>
      <c r="C91" t="s">
        <v>41</v>
      </c>
    </row>
    <row r="92" spans="2:3" x14ac:dyDescent="0.25">
      <c r="B92" t="s">
        <v>93</v>
      </c>
      <c r="C92" t="s">
        <v>41</v>
      </c>
    </row>
    <row r="93" spans="2:3" x14ac:dyDescent="0.25">
      <c r="B93" t="s">
        <v>96</v>
      </c>
      <c r="C93" t="s">
        <v>41</v>
      </c>
    </row>
    <row r="94" spans="2:3" x14ac:dyDescent="0.25">
      <c r="B94" t="s">
        <v>99</v>
      </c>
      <c r="C94" t="s">
        <v>41</v>
      </c>
    </row>
    <row r="95" spans="2:3" x14ac:dyDescent="0.25">
      <c r="B95" t="s">
        <v>102</v>
      </c>
      <c r="C95" t="s">
        <v>41</v>
      </c>
    </row>
    <row r="96" spans="2:3" x14ac:dyDescent="0.25">
      <c r="B96" t="s">
        <v>105</v>
      </c>
      <c r="C96" t="s">
        <v>41</v>
      </c>
    </row>
    <row r="97" spans="2:3" x14ac:dyDescent="0.25">
      <c r="B97" t="s">
        <v>108</v>
      </c>
      <c r="C97" t="s">
        <v>41</v>
      </c>
    </row>
    <row r="98" spans="2:3" x14ac:dyDescent="0.25">
      <c r="B98" t="s">
        <v>111</v>
      </c>
      <c r="C98" t="s">
        <v>41</v>
      </c>
    </row>
    <row r="99" spans="2:3" x14ac:dyDescent="0.25">
      <c r="B99" t="s">
        <v>114</v>
      </c>
      <c r="C99" t="s">
        <v>41</v>
      </c>
    </row>
    <row r="100" spans="2:3" x14ac:dyDescent="0.25">
      <c r="B100" t="s">
        <v>117</v>
      </c>
      <c r="C100" t="s">
        <v>41</v>
      </c>
    </row>
    <row r="101" spans="2:3" x14ac:dyDescent="0.25">
      <c r="B101" t="s">
        <v>120</v>
      </c>
      <c r="C101" t="s">
        <v>41</v>
      </c>
    </row>
    <row r="102" spans="2:3" x14ac:dyDescent="0.25">
      <c r="B102" t="s">
        <v>123</v>
      </c>
      <c r="C102" t="s">
        <v>41</v>
      </c>
    </row>
    <row r="103" spans="2:3" x14ac:dyDescent="0.25">
      <c r="B103" t="s">
        <v>126</v>
      </c>
      <c r="C103" t="s">
        <v>41</v>
      </c>
    </row>
    <row r="104" spans="2:3" x14ac:dyDescent="0.25">
      <c r="B104" t="s">
        <v>129</v>
      </c>
      <c r="C104" t="s">
        <v>41</v>
      </c>
    </row>
    <row r="105" spans="2:3" x14ac:dyDescent="0.25">
      <c r="B105" t="s">
        <v>132</v>
      </c>
      <c r="C105" t="s">
        <v>41</v>
      </c>
    </row>
    <row r="106" spans="2:3" x14ac:dyDescent="0.25">
      <c r="B106" t="s">
        <v>135</v>
      </c>
      <c r="C106" t="s">
        <v>41</v>
      </c>
    </row>
    <row r="107" spans="2:3" x14ac:dyDescent="0.25">
      <c r="B107" t="s">
        <v>138</v>
      </c>
      <c r="C107" t="s">
        <v>41</v>
      </c>
    </row>
    <row r="108" spans="2:3" x14ac:dyDescent="0.25">
      <c r="B108" t="s">
        <v>141</v>
      </c>
      <c r="C108" t="s">
        <v>41</v>
      </c>
    </row>
    <row r="109" spans="2:3" x14ac:dyDescent="0.25">
      <c r="B109" t="s">
        <v>144</v>
      </c>
      <c r="C109" t="s">
        <v>41</v>
      </c>
    </row>
    <row r="110" spans="2:3" x14ac:dyDescent="0.25">
      <c r="B110" t="s">
        <v>147</v>
      </c>
      <c r="C110" t="s">
        <v>41</v>
      </c>
    </row>
    <row r="111" spans="2:3" x14ac:dyDescent="0.25">
      <c r="B111" t="s">
        <v>150</v>
      </c>
      <c r="C111" t="s">
        <v>41</v>
      </c>
    </row>
    <row r="112" spans="2:3" x14ac:dyDescent="0.25">
      <c r="B112" t="s">
        <v>153</v>
      </c>
      <c r="C112" t="s">
        <v>41</v>
      </c>
    </row>
    <row r="113" spans="2:3" x14ac:dyDescent="0.25">
      <c r="B113" t="s">
        <v>156</v>
      </c>
      <c r="C113" t="s">
        <v>41</v>
      </c>
    </row>
    <row r="114" spans="2:3" x14ac:dyDescent="0.25">
      <c r="B114" t="s">
        <v>160</v>
      </c>
      <c r="C114" t="s">
        <v>41</v>
      </c>
    </row>
    <row r="115" spans="2:3" x14ac:dyDescent="0.25">
      <c r="B115" t="s">
        <v>163</v>
      </c>
      <c r="C115" t="s">
        <v>41</v>
      </c>
    </row>
    <row r="116" spans="2:3" x14ac:dyDescent="0.25">
      <c r="B116" t="s">
        <v>166</v>
      </c>
      <c r="C116" t="s">
        <v>41</v>
      </c>
    </row>
    <row r="117" spans="2:3" x14ac:dyDescent="0.25">
      <c r="B117" t="s">
        <v>169</v>
      </c>
      <c r="C117" t="s">
        <v>41</v>
      </c>
    </row>
    <row r="118" spans="2:3" x14ac:dyDescent="0.25">
      <c r="B118" t="s">
        <v>172</v>
      </c>
      <c r="C118" t="s">
        <v>41</v>
      </c>
    </row>
    <row r="119" spans="2:3" x14ac:dyDescent="0.25">
      <c r="B119" t="s">
        <v>175</v>
      </c>
      <c r="C119" t="s">
        <v>41</v>
      </c>
    </row>
    <row r="120" spans="2:3" x14ac:dyDescent="0.25">
      <c r="B120" t="s">
        <v>178</v>
      </c>
      <c r="C120" t="s">
        <v>41</v>
      </c>
    </row>
    <row r="121" spans="2:3" x14ac:dyDescent="0.25">
      <c r="B121" t="s">
        <v>181</v>
      </c>
      <c r="C121" t="s">
        <v>41</v>
      </c>
    </row>
    <row r="122" spans="2:3" x14ac:dyDescent="0.25">
      <c r="B122" t="s">
        <v>184</v>
      </c>
      <c r="C122" t="s">
        <v>41</v>
      </c>
    </row>
    <row r="123" spans="2:3" x14ac:dyDescent="0.25">
      <c r="B123" t="s">
        <v>187</v>
      </c>
      <c r="C123" t="s">
        <v>41</v>
      </c>
    </row>
    <row r="124" spans="2:3" x14ac:dyDescent="0.25">
      <c r="B124" t="s">
        <v>190</v>
      </c>
      <c r="C124" t="s">
        <v>41</v>
      </c>
    </row>
    <row r="125" spans="2:3" x14ac:dyDescent="0.25">
      <c r="B125" t="s">
        <v>193</v>
      </c>
      <c r="C125" t="s">
        <v>41</v>
      </c>
    </row>
    <row r="126" spans="2:3" x14ac:dyDescent="0.25">
      <c r="B126" t="s">
        <v>196</v>
      </c>
      <c r="C126" t="s">
        <v>41</v>
      </c>
    </row>
    <row r="127" spans="2:3" x14ac:dyDescent="0.25">
      <c r="B127" t="s">
        <v>199</v>
      </c>
      <c r="C127" t="s">
        <v>41</v>
      </c>
    </row>
    <row r="128" spans="2:3" x14ac:dyDescent="0.25">
      <c r="B128" t="s">
        <v>202</v>
      </c>
      <c r="C128" t="s">
        <v>41</v>
      </c>
    </row>
    <row r="129" spans="2:3" x14ac:dyDescent="0.25">
      <c r="B129" t="s">
        <v>205</v>
      </c>
      <c r="C129" t="s">
        <v>41</v>
      </c>
    </row>
    <row r="130" spans="2:3" x14ac:dyDescent="0.25">
      <c r="B130" t="s">
        <v>208</v>
      </c>
      <c r="C130" t="s">
        <v>41</v>
      </c>
    </row>
    <row r="131" spans="2:3" x14ac:dyDescent="0.25">
      <c r="B131" t="s">
        <v>211</v>
      </c>
      <c r="C131" t="s">
        <v>41</v>
      </c>
    </row>
    <row r="132" spans="2:3" x14ac:dyDescent="0.25">
      <c r="B132" t="s">
        <v>214</v>
      </c>
      <c r="C132" t="s">
        <v>41</v>
      </c>
    </row>
    <row r="133" spans="2:3" x14ac:dyDescent="0.25">
      <c r="B133" t="s">
        <v>217</v>
      </c>
      <c r="C133" t="s">
        <v>41</v>
      </c>
    </row>
    <row r="134" spans="2:3" x14ac:dyDescent="0.25">
      <c r="B134" t="s">
        <v>220</v>
      </c>
      <c r="C134" t="s">
        <v>41</v>
      </c>
    </row>
    <row r="135" spans="2:3" x14ac:dyDescent="0.25">
      <c r="B135" t="s">
        <v>223</v>
      </c>
      <c r="C135" t="s">
        <v>41</v>
      </c>
    </row>
    <row r="136" spans="2:3" x14ac:dyDescent="0.25">
      <c r="B136" t="s">
        <v>226</v>
      </c>
      <c r="C136" t="s">
        <v>41</v>
      </c>
    </row>
    <row r="137" spans="2:3" x14ac:dyDescent="0.25">
      <c r="B137" t="s">
        <v>229</v>
      </c>
      <c r="C137" t="s">
        <v>41</v>
      </c>
    </row>
    <row r="138" spans="2:3" x14ac:dyDescent="0.25">
      <c r="B138" t="s">
        <v>232</v>
      </c>
      <c r="C138" t="s">
        <v>41</v>
      </c>
    </row>
    <row r="139" spans="2:3" x14ac:dyDescent="0.25">
      <c r="B139" t="s">
        <v>235</v>
      </c>
      <c r="C139" t="s">
        <v>41</v>
      </c>
    </row>
    <row r="140" spans="2:3" x14ac:dyDescent="0.25">
      <c r="B140" t="s">
        <v>238</v>
      </c>
      <c r="C140" t="s">
        <v>41</v>
      </c>
    </row>
    <row r="141" spans="2:3" x14ac:dyDescent="0.25">
      <c r="B141" t="s">
        <v>241</v>
      </c>
      <c r="C141" t="s">
        <v>41</v>
      </c>
    </row>
    <row r="142" spans="2:3" x14ac:dyDescent="0.25">
      <c r="B142" t="s">
        <v>244</v>
      </c>
      <c r="C142" t="s">
        <v>41</v>
      </c>
    </row>
    <row r="143" spans="2:3" x14ac:dyDescent="0.25">
      <c r="B143" t="s">
        <v>247</v>
      </c>
      <c r="C143" t="s">
        <v>41</v>
      </c>
    </row>
    <row r="144" spans="2:3" x14ac:dyDescent="0.25">
      <c r="B144" t="s">
        <v>250</v>
      </c>
      <c r="C144" t="s">
        <v>41</v>
      </c>
    </row>
    <row r="145" spans="2:3" x14ac:dyDescent="0.25">
      <c r="B145" t="s">
        <v>253</v>
      </c>
      <c r="C145" t="s">
        <v>41</v>
      </c>
    </row>
    <row r="146" spans="2:3" x14ac:dyDescent="0.25">
      <c r="B146" t="s">
        <v>256</v>
      </c>
      <c r="C146" t="s">
        <v>41</v>
      </c>
    </row>
    <row r="147" spans="2:3" x14ac:dyDescent="0.25">
      <c r="B147" t="s">
        <v>259</v>
      </c>
      <c r="C147" t="s">
        <v>41</v>
      </c>
    </row>
    <row r="148" spans="2:3" x14ac:dyDescent="0.25">
      <c r="B148" t="s">
        <v>262</v>
      </c>
      <c r="C148" t="s">
        <v>41</v>
      </c>
    </row>
    <row r="149" spans="2:3" x14ac:dyDescent="0.25">
      <c r="B149" t="s">
        <v>265</v>
      </c>
      <c r="C149" t="s">
        <v>41</v>
      </c>
    </row>
    <row r="150" spans="2:3" x14ac:dyDescent="0.25">
      <c r="B150" t="s">
        <v>268</v>
      </c>
      <c r="C150" t="s">
        <v>41</v>
      </c>
    </row>
    <row r="151" spans="2:3" x14ac:dyDescent="0.25">
      <c r="B151" t="s">
        <v>271</v>
      </c>
      <c r="C151" t="s">
        <v>41</v>
      </c>
    </row>
    <row r="152" spans="2:3" x14ac:dyDescent="0.25">
      <c r="B152" t="s">
        <v>274</v>
      </c>
      <c r="C152" t="s">
        <v>41</v>
      </c>
    </row>
    <row r="153" spans="2:3" x14ac:dyDescent="0.25">
      <c r="B153" t="s">
        <v>277</v>
      </c>
      <c r="C153" t="s">
        <v>41</v>
      </c>
    </row>
    <row r="154" spans="2:3" x14ac:dyDescent="0.25">
      <c r="B154" t="s">
        <v>279</v>
      </c>
      <c r="C154" t="s">
        <v>41</v>
      </c>
    </row>
    <row r="155" spans="2:3" x14ac:dyDescent="0.25">
      <c r="B155" t="s">
        <v>281</v>
      </c>
      <c r="C155" t="s">
        <v>41</v>
      </c>
    </row>
    <row r="156" spans="2:3" x14ac:dyDescent="0.25">
      <c r="B156" t="s">
        <v>283</v>
      </c>
      <c r="C156" t="s">
        <v>41</v>
      </c>
    </row>
    <row r="157" spans="2:3" x14ac:dyDescent="0.25">
      <c r="B157" t="s">
        <v>285</v>
      </c>
      <c r="C157" t="s">
        <v>41</v>
      </c>
    </row>
    <row r="158" spans="2:3" x14ac:dyDescent="0.25">
      <c r="B158" t="s">
        <v>288</v>
      </c>
      <c r="C158" t="s">
        <v>41</v>
      </c>
    </row>
    <row r="159" spans="2:3" x14ac:dyDescent="0.25">
      <c r="B159" t="s">
        <v>291</v>
      </c>
      <c r="C159" t="s">
        <v>41</v>
      </c>
    </row>
    <row r="160" spans="2:3" x14ac:dyDescent="0.25">
      <c r="B160" t="s">
        <v>293</v>
      </c>
      <c r="C160" t="s">
        <v>41</v>
      </c>
    </row>
    <row r="161" spans="2:3" x14ac:dyDescent="0.25">
      <c r="B161" t="s">
        <v>295</v>
      </c>
      <c r="C161" t="s">
        <v>41</v>
      </c>
    </row>
    <row r="162" spans="2:3" x14ac:dyDescent="0.25">
      <c r="B162" t="s">
        <v>297</v>
      </c>
      <c r="C162" t="s">
        <v>41</v>
      </c>
    </row>
    <row r="163" spans="2:3" x14ac:dyDescent="0.25">
      <c r="B163" t="s">
        <v>299</v>
      </c>
      <c r="C163" t="s">
        <v>41</v>
      </c>
    </row>
    <row r="164" spans="2:3" x14ac:dyDescent="0.25">
      <c r="B164" t="s">
        <v>301</v>
      </c>
      <c r="C164" t="s">
        <v>41</v>
      </c>
    </row>
    <row r="165" spans="2:3" x14ac:dyDescent="0.25">
      <c r="B165" t="s">
        <v>303</v>
      </c>
      <c r="C165" t="s">
        <v>41</v>
      </c>
    </row>
    <row r="166" spans="2:3" x14ac:dyDescent="0.25">
      <c r="B166" t="s">
        <v>305</v>
      </c>
      <c r="C166" t="s">
        <v>41</v>
      </c>
    </row>
    <row r="167" spans="2:3" x14ac:dyDescent="0.25">
      <c r="B167" t="s">
        <v>307</v>
      </c>
      <c r="C167" t="s">
        <v>41</v>
      </c>
    </row>
    <row r="168" spans="2:3" x14ac:dyDescent="0.25">
      <c r="B168" t="s">
        <v>309</v>
      </c>
      <c r="C168" t="s">
        <v>41</v>
      </c>
    </row>
    <row r="169" spans="2:3" x14ac:dyDescent="0.25">
      <c r="B169" t="s">
        <v>311</v>
      </c>
      <c r="C169" t="s">
        <v>41</v>
      </c>
    </row>
    <row r="170" spans="2:3" x14ac:dyDescent="0.25">
      <c r="B170" t="s">
        <v>313</v>
      </c>
      <c r="C170" t="s">
        <v>41</v>
      </c>
    </row>
    <row r="171" spans="2:3" x14ac:dyDescent="0.25">
      <c r="B171" t="s">
        <v>315</v>
      </c>
      <c r="C171" t="s">
        <v>41</v>
      </c>
    </row>
    <row r="172" spans="2:3" x14ac:dyDescent="0.25">
      <c r="B172" t="s">
        <v>317</v>
      </c>
      <c r="C172" t="s">
        <v>41</v>
      </c>
    </row>
    <row r="173" spans="2:3" x14ac:dyDescent="0.25">
      <c r="B173" t="s">
        <v>319</v>
      </c>
      <c r="C173" t="s">
        <v>41</v>
      </c>
    </row>
    <row r="174" spans="2:3" x14ac:dyDescent="0.25">
      <c r="B174" t="s">
        <v>321</v>
      </c>
      <c r="C174" t="s">
        <v>41</v>
      </c>
    </row>
    <row r="175" spans="2:3" x14ac:dyDescent="0.25">
      <c r="B175" t="s">
        <v>323</v>
      </c>
      <c r="C175" t="s">
        <v>41</v>
      </c>
    </row>
    <row r="176" spans="2:3" x14ac:dyDescent="0.25">
      <c r="B176" t="s">
        <v>325</v>
      </c>
      <c r="C176" t="s">
        <v>41</v>
      </c>
    </row>
    <row r="177" spans="2:3" x14ac:dyDescent="0.25">
      <c r="B177" t="s">
        <v>327</v>
      </c>
      <c r="C177" t="s">
        <v>41</v>
      </c>
    </row>
    <row r="178" spans="2:3" x14ac:dyDescent="0.25">
      <c r="B178" t="s">
        <v>329</v>
      </c>
      <c r="C178" t="s">
        <v>41</v>
      </c>
    </row>
    <row r="179" spans="2:3" x14ac:dyDescent="0.25">
      <c r="B179" t="s">
        <v>331</v>
      </c>
      <c r="C179" t="s">
        <v>41</v>
      </c>
    </row>
    <row r="180" spans="2:3" x14ac:dyDescent="0.25">
      <c r="B180" t="s">
        <v>333</v>
      </c>
      <c r="C180" t="s">
        <v>41</v>
      </c>
    </row>
    <row r="181" spans="2:3" x14ac:dyDescent="0.25">
      <c r="B181" t="s">
        <v>335</v>
      </c>
      <c r="C181" t="s">
        <v>41</v>
      </c>
    </row>
    <row r="182" spans="2:3" x14ac:dyDescent="0.25">
      <c r="B182" t="s">
        <v>337</v>
      </c>
      <c r="C182" t="s">
        <v>41</v>
      </c>
    </row>
    <row r="183" spans="2:3" x14ac:dyDescent="0.25">
      <c r="B183" t="s">
        <v>339</v>
      </c>
      <c r="C183" t="s">
        <v>41</v>
      </c>
    </row>
    <row r="184" spans="2:3" x14ac:dyDescent="0.25">
      <c r="B184" t="s">
        <v>341</v>
      </c>
      <c r="C184" t="s">
        <v>41</v>
      </c>
    </row>
    <row r="185" spans="2:3" x14ac:dyDescent="0.25">
      <c r="B185" t="s">
        <v>343</v>
      </c>
      <c r="C185" t="s">
        <v>41</v>
      </c>
    </row>
    <row r="186" spans="2:3" x14ac:dyDescent="0.25">
      <c r="B186" t="s">
        <v>345</v>
      </c>
      <c r="C186" t="s">
        <v>41</v>
      </c>
    </row>
    <row r="187" spans="2:3" x14ac:dyDescent="0.25">
      <c r="B187" t="s">
        <v>347</v>
      </c>
      <c r="C187" t="s">
        <v>41</v>
      </c>
    </row>
    <row r="188" spans="2:3" x14ac:dyDescent="0.25">
      <c r="B188" t="s">
        <v>349</v>
      </c>
      <c r="C188" t="s">
        <v>41</v>
      </c>
    </row>
    <row r="189" spans="2:3" x14ac:dyDescent="0.25">
      <c r="B189" t="s">
        <v>351</v>
      </c>
      <c r="C189" t="s">
        <v>41</v>
      </c>
    </row>
    <row r="190" spans="2:3" x14ac:dyDescent="0.25">
      <c r="B190" t="s">
        <v>353</v>
      </c>
      <c r="C190" t="s">
        <v>41</v>
      </c>
    </row>
    <row r="191" spans="2:3" x14ac:dyDescent="0.25">
      <c r="B191" t="s">
        <v>355</v>
      </c>
      <c r="C191" t="s">
        <v>41</v>
      </c>
    </row>
    <row r="192" spans="2:3" x14ac:dyDescent="0.25">
      <c r="B192" t="s">
        <v>357</v>
      </c>
      <c r="C192" t="s">
        <v>41</v>
      </c>
    </row>
    <row r="193" spans="2:3" x14ac:dyDescent="0.25">
      <c r="B193" t="s">
        <v>359</v>
      </c>
      <c r="C193" t="s">
        <v>41</v>
      </c>
    </row>
    <row r="194" spans="2:3" x14ac:dyDescent="0.25">
      <c r="B194" t="s">
        <v>361</v>
      </c>
      <c r="C194" t="s">
        <v>41</v>
      </c>
    </row>
    <row r="195" spans="2:3" x14ac:dyDescent="0.25">
      <c r="B195" t="s">
        <v>363</v>
      </c>
      <c r="C195" t="s">
        <v>41</v>
      </c>
    </row>
    <row r="196" spans="2:3" x14ac:dyDescent="0.25">
      <c r="B196" t="s">
        <v>365</v>
      </c>
      <c r="C196" t="s">
        <v>41</v>
      </c>
    </row>
    <row r="197" spans="2:3" x14ac:dyDescent="0.25">
      <c r="B197" t="s">
        <v>367</v>
      </c>
      <c r="C197" t="s">
        <v>41</v>
      </c>
    </row>
    <row r="198" spans="2:3" x14ac:dyDescent="0.25">
      <c r="B198" t="s">
        <v>369</v>
      </c>
      <c r="C198" t="s">
        <v>41</v>
      </c>
    </row>
    <row r="199" spans="2:3" x14ac:dyDescent="0.25">
      <c r="B199" t="s">
        <v>371</v>
      </c>
      <c r="C199" t="s">
        <v>41</v>
      </c>
    </row>
    <row r="200" spans="2:3" x14ac:dyDescent="0.25">
      <c r="B200" t="s">
        <v>373</v>
      </c>
      <c r="C200" t="s">
        <v>41</v>
      </c>
    </row>
    <row r="201" spans="2:3" x14ac:dyDescent="0.25">
      <c r="B201" t="s">
        <v>375</v>
      </c>
      <c r="C201" t="s">
        <v>41</v>
      </c>
    </row>
    <row r="202" spans="2:3" x14ac:dyDescent="0.25">
      <c r="B202" t="s">
        <v>377</v>
      </c>
      <c r="C202" t="s">
        <v>41</v>
      </c>
    </row>
    <row r="203" spans="2:3" x14ac:dyDescent="0.25">
      <c r="B203" t="s">
        <v>379</v>
      </c>
      <c r="C203" t="s">
        <v>41</v>
      </c>
    </row>
    <row r="204" spans="2:3" x14ac:dyDescent="0.25">
      <c r="B204" t="s">
        <v>381</v>
      </c>
      <c r="C204" t="s">
        <v>41</v>
      </c>
    </row>
    <row r="205" spans="2:3" x14ac:dyDescent="0.25">
      <c r="B205" t="s">
        <v>384</v>
      </c>
      <c r="C205" t="s">
        <v>11104</v>
      </c>
    </row>
    <row r="206" spans="2:3" x14ac:dyDescent="0.25">
      <c r="B206" t="s">
        <v>387</v>
      </c>
      <c r="C206" t="s">
        <v>11104</v>
      </c>
    </row>
    <row r="207" spans="2:3" x14ac:dyDescent="0.25">
      <c r="B207" t="s">
        <v>390</v>
      </c>
      <c r="C207" t="s">
        <v>11104</v>
      </c>
    </row>
    <row r="208" spans="2:3" x14ac:dyDescent="0.25">
      <c r="B208" t="s">
        <v>393</v>
      </c>
      <c r="C208" t="s">
        <v>11104</v>
      </c>
    </row>
    <row r="209" spans="2:4" x14ac:dyDescent="0.25">
      <c r="B209" t="s">
        <v>404</v>
      </c>
      <c r="C209" t="s">
        <v>11103</v>
      </c>
    </row>
    <row r="210" spans="2:4" x14ac:dyDescent="0.25">
      <c r="B210" t="s">
        <v>407</v>
      </c>
      <c r="C210" t="s">
        <v>11103</v>
      </c>
      <c r="D210" t="s">
        <v>11091</v>
      </c>
    </row>
    <row r="211" spans="2:4" x14ac:dyDescent="0.25">
      <c r="B211" t="s">
        <v>410</v>
      </c>
      <c r="C211" t="s">
        <v>11103</v>
      </c>
    </row>
    <row r="212" spans="2:4" x14ac:dyDescent="0.25">
      <c r="B212" t="s">
        <v>412</v>
      </c>
      <c r="C212" t="s">
        <v>11103</v>
      </c>
      <c r="D212" t="s">
        <v>11091</v>
      </c>
    </row>
    <row r="213" spans="2:4" x14ac:dyDescent="0.25">
      <c r="B213" t="s">
        <v>414</v>
      </c>
      <c r="C213" t="s">
        <v>11103</v>
      </c>
    </row>
    <row r="214" spans="2:4" x14ac:dyDescent="0.25">
      <c r="B214" t="s">
        <v>416</v>
      </c>
      <c r="C214" t="s">
        <v>11103</v>
      </c>
      <c r="D214" t="s">
        <v>11091</v>
      </c>
    </row>
    <row r="215" spans="2:4" x14ac:dyDescent="0.25">
      <c r="B215" t="s">
        <v>419</v>
      </c>
      <c r="C215" t="s">
        <v>11103</v>
      </c>
      <c r="D215" t="s">
        <v>11091</v>
      </c>
    </row>
    <row r="216" spans="2:4" x14ac:dyDescent="0.25">
      <c r="B216" t="s">
        <v>421</v>
      </c>
      <c r="C216" t="s">
        <v>11103</v>
      </c>
    </row>
    <row r="217" spans="2:4" x14ac:dyDescent="0.25">
      <c r="B217" t="s">
        <v>424</v>
      </c>
      <c r="C217" t="s">
        <v>11103</v>
      </c>
      <c r="D217" t="s">
        <v>11091</v>
      </c>
    </row>
    <row r="218" spans="2:4" x14ac:dyDescent="0.25">
      <c r="B218" t="s">
        <v>427</v>
      </c>
      <c r="C218" t="s">
        <v>11103</v>
      </c>
    </row>
    <row r="219" spans="2:4" x14ac:dyDescent="0.25">
      <c r="B219" t="s">
        <v>429</v>
      </c>
      <c r="C219" t="s">
        <v>11103</v>
      </c>
    </row>
    <row r="220" spans="2:4" x14ac:dyDescent="0.25">
      <c r="B220" t="s">
        <v>431</v>
      </c>
      <c r="C220" t="s">
        <v>11103</v>
      </c>
    </row>
    <row r="221" spans="2:4" x14ac:dyDescent="0.25">
      <c r="B221" t="s">
        <v>124</v>
      </c>
      <c r="C221" t="s">
        <v>11103</v>
      </c>
      <c r="D221" t="s">
        <v>11091</v>
      </c>
    </row>
    <row r="222" spans="2:4" x14ac:dyDescent="0.25">
      <c r="B222" t="s">
        <v>127</v>
      </c>
      <c r="C222" t="s">
        <v>11103</v>
      </c>
    </row>
    <row r="223" spans="2:4" x14ac:dyDescent="0.25">
      <c r="B223" t="s">
        <v>435</v>
      </c>
      <c r="C223" t="s">
        <v>11103</v>
      </c>
      <c r="D223" t="s">
        <v>11091</v>
      </c>
    </row>
    <row r="224" spans="2:4" x14ac:dyDescent="0.25">
      <c r="B224" t="s">
        <v>438</v>
      </c>
      <c r="C224" t="s">
        <v>11103</v>
      </c>
      <c r="D224" t="s">
        <v>11091</v>
      </c>
    </row>
    <row r="225" spans="2:4" x14ac:dyDescent="0.25">
      <c r="B225" t="s">
        <v>441</v>
      </c>
      <c r="C225" t="s">
        <v>11103</v>
      </c>
    </row>
    <row r="226" spans="2:4" x14ac:dyDescent="0.25">
      <c r="B226" t="s">
        <v>444</v>
      </c>
      <c r="C226" t="s">
        <v>11103</v>
      </c>
    </row>
    <row r="227" spans="2:4" x14ac:dyDescent="0.25">
      <c r="B227" t="s">
        <v>447</v>
      </c>
      <c r="C227" t="s">
        <v>11103</v>
      </c>
    </row>
    <row r="228" spans="2:4" x14ac:dyDescent="0.25">
      <c r="B228" t="s">
        <v>450</v>
      </c>
      <c r="C228" t="s">
        <v>11103</v>
      </c>
      <c r="D228" t="s">
        <v>11091</v>
      </c>
    </row>
    <row r="229" spans="2:4" x14ac:dyDescent="0.25">
      <c r="B229" t="s">
        <v>453</v>
      </c>
      <c r="C229" t="s">
        <v>11103</v>
      </c>
      <c r="D229" t="s">
        <v>11091</v>
      </c>
    </row>
    <row r="230" spans="2:4" x14ac:dyDescent="0.25">
      <c r="B230" t="s">
        <v>456</v>
      </c>
      <c r="C230" t="s">
        <v>11103</v>
      </c>
      <c r="D230" t="s">
        <v>11091</v>
      </c>
    </row>
    <row r="231" spans="2:4" x14ac:dyDescent="0.25">
      <c r="B231" t="s">
        <v>459</v>
      </c>
      <c r="C231" t="s">
        <v>11103</v>
      </c>
    </row>
    <row r="232" spans="2:4" x14ac:dyDescent="0.25">
      <c r="B232" t="s">
        <v>462</v>
      </c>
      <c r="C232" t="s">
        <v>11103</v>
      </c>
      <c r="D232" t="s">
        <v>11091</v>
      </c>
    </row>
    <row r="233" spans="2:4" x14ac:dyDescent="0.25">
      <c r="B233" t="s">
        <v>465</v>
      </c>
      <c r="C233" t="s">
        <v>11103</v>
      </c>
      <c r="D233" t="s">
        <v>11091</v>
      </c>
    </row>
    <row r="234" spans="2:4" x14ac:dyDescent="0.25">
      <c r="B234" t="s">
        <v>468</v>
      </c>
      <c r="C234" t="s">
        <v>11103</v>
      </c>
      <c r="D234" t="s">
        <v>11091</v>
      </c>
    </row>
    <row r="235" spans="2:4" x14ac:dyDescent="0.25">
      <c r="B235" t="s">
        <v>471</v>
      </c>
      <c r="C235" t="s">
        <v>11103</v>
      </c>
    </row>
    <row r="236" spans="2:4" x14ac:dyDescent="0.25">
      <c r="B236" t="s">
        <v>474</v>
      </c>
      <c r="C236" t="s">
        <v>11103</v>
      </c>
    </row>
    <row r="237" spans="2:4" x14ac:dyDescent="0.25">
      <c r="B237" t="s">
        <v>477</v>
      </c>
      <c r="C237" t="s">
        <v>11103</v>
      </c>
    </row>
    <row r="238" spans="2:4" x14ac:dyDescent="0.25">
      <c r="B238" t="s">
        <v>479</v>
      </c>
      <c r="C238" t="s">
        <v>11103</v>
      </c>
    </row>
    <row r="239" spans="2:4" x14ac:dyDescent="0.25">
      <c r="B239" t="s">
        <v>482</v>
      </c>
      <c r="C239" t="s">
        <v>11103</v>
      </c>
    </row>
    <row r="240" spans="2:4" x14ac:dyDescent="0.25">
      <c r="B240" t="s">
        <v>484</v>
      </c>
      <c r="C240" t="s">
        <v>11103</v>
      </c>
    </row>
    <row r="241" spans="2:3" x14ac:dyDescent="0.25">
      <c r="B241" t="s">
        <v>487</v>
      </c>
      <c r="C241" t="s">
        <v>11103</v>
      </c>
    </row>
    <row r="242" spans="2:3" x14ac:dyDescent="0.25">
      <c r="B242" t="s">
        <v>490</v>
      </c>
      <c r="C242" t="s">
        <v>11103</v>
      </c>
    </row>
    <row r="243" spans="2:3" x14ac:dyDescent="0.25">
      <c r="B243" t="s">
        <v>493</v>
      </c>
      <c r="C243" t="s">
        <v>11103</v>
      </c>
    </row>
    <row r="244" spans="2:3" x14ac:dyDescent="0.25">
      <c r="B244" t="s">
        <v>495</v>
      </c>
      <c r="C244" t="s">
        <v>11103</v>
      </c>
    </row>
    <row r="245" spans="2:3" x14ac:dyDescent="0.25">
      <c r="B245" t="s">
        <v>498</v>
      </c>
      <c r="C245" t="s">
        <v>11103</v>
      </c>
    </row>
    <row r="246" spans="2:3" x14ac:dyDescent="0.25">
      <c r="B246" t="s">
        <v>500</v>
      </c>
      <c r="C246" t="s">
        <v>11103</v>
      </c>
    </row>
    <row r="247" spans="2:3" x14ac:dyDescent="0.25">
      <c r="B247" t="s">
        <v>502</v>
      </c>
      <c r="C247" t="s">
        <v>11103</v>
      </c>
    </row>
    <row r="248" spans="2:3" x14ac:dyDescent="0.25">
      <c r="B248" t="s">
        <v>505</v>
      </c>
      <c r="C248" t="s">
        <v>11103</v>
      </c>
    </row>
    <row r="249" spans="2:3" x14ac:dyDescent="0.25">
      <c r="B249" t="s">
        <v>508</v>
      </c>
      <c r="C249" t="s">
        <v>11103</v>
      </c>
    </row>
    <row r="250" spans="2:3" x14ac:dyDescent="0.25">
      <c r="B250" t="s">
        <v>511</v>
      </c>
      <c r="C250" t="s">
        <v>11103</v>
      </c>
    </row>
    <row r="251" spans="2:3" x14ac:dyDescent="0.25">
      <c r="B251" t="s">
        <v>513</v>
      </c>
      <c r="C251" t="s">
        <v>11103</v>
      </c>
    </row>
    <row r="252" spans="2:3" x14ac:dyDescent="0.25">
      <c r="B252" t="s">
        <v>516</v>
      </c>
      <c r="C252" t="s">
        <v>11103</v>
      </c>
    </row>
    <row r="253" spans="2:3" x14ac:dyDescent="0.25">
      <c r="B253" t="s">
        <v>519</v>
      </c>
      <c r="C253" t="s">
        <v>11103</v>
      </c>
    </row>
    <row r="254" spans="2:3" x14ac:dyDescent="0.25">
      <c r="B254" t="s">
        <v>522</v>
      </c>
      <c r="C254" t="s">
        <v>11103</v>
      </c>
    </row>
    <row r="255" spans="2:3" x14ac:dyDescent="0.25">
      <c r="B255" t="s">
        <v>525</v>
      </c>
      <c r="C255" t="s">
        <v>11103</v>
      </c>
    </row>
    <row r="256" spans="2:3" x14ac:dyDescent="0.25">
      <c r="B256" t="s">
        <v>528</v>
      </c>
      <c r="C256" t="s">
        <v>11103</v>
      </c>
    </row>
    <row r="257" spans="2:5" x14ac:dyDescent="0.25">
      <c r="B257" t="s">
        <v>531</v>
      </c>
      <c r="C257" t="s">
        <v>11103</v>
      </c>
    </row>
    <row r="258" spans="2:5" x14ac:dyDescent="0.25">
      <c r="B258" t="s">
        <v>533</v>
      </c>
      <c r="C258" t="s">
        <v>11103</v>
      </c>
    </row>
    <row r="259" spans="2:5" x14ac:dyDescent="0.25">
      <c r="B259" t="s">
        <v>536</v>
      </c>
      <c r="C259" t="s">
        <v>11103</v>
      </c>
    </row>
    <row r="260" spans="2:5" x14ac:dyDescent="0.25">
      <c r="B260" t="s">
        <v>539</v>
      </c>
      <c r="C260" t="s">
        <v>11103</v>
      </c>
    </row>
    <row r="261" spans="2:5" x14ac:dyDescent="0.25">
      <c r="B261" t="s">
        <v>542</v>
      </c>
      <c r="C261" t="s">
        <v>11103</v>
      </c>
    </row>
    <row r="262" spans="2:5" x14ac:dyDescent="0.25">
      <c r="B262" t="s">
        <v>545</v>
      </c>
      <c r="C262" t="s">
        <v>11103</v>
      </c>
    </row>
    <row r="263" spans="2:5" x14ac:dyDescent="0.25">
      <c r="B263" t="s">
        <v>548</v>
      </c>
      <c r="C263" t="s">
        <v>11103</v>
      </c>
      <c r="E263" s="10"/>
    </row>
    <row r="264" spans="2:5" x14ac:dyDescent="0.25">
      <c r="B264" t="s">
        <v>551</v>
      </c>
      <c r="C264" t="s">
        <v>11103</v>
      </c>
      <c r="E264" s="10"/>
    </row>
    <row r="265" spans="2:5" x14ac:dyDescent="0.25">
      <c r="B265" t="s">
        <v>553</v>
      </c>
      <c r="C265" t="s">
        <v>11103</v>
      </c>
    </row>
    <row r="266" spans="2:5" x14ac:dyDescent="0.25">
      <c r="B266" t="s">
        <v>749</v>
      </c>
      <c r="C266" t="s">
        <v>397</v>
      </c>
      <c r="D266" t="s">
        <v>11091</v>
      </c>
    </row>
    <row r="267" spans="2:5" x14ac:dyDescent="0.25">
      <c r="B267" t="s">
        <v>756</v>
      </c>
      <c r="C267" t="s">
        <v>397</v>
      </c>
    </row>
    <row r="268" spans="2:5" x14ac:dyDescent="0.25">
      <c r="B268" t="s">
        <v>789</v>
      </c>
      <c r="C268" t="s">
        <v>397</v>
      </c>
    </row>
    <row r="269" spans="2:5" x14ac:dyDescent="0.25">
      <c r="B269" t="s">
        <v>792</v>
      </c>
      <c r="C269" t="s">
        <v>397</v>
      </c>
    </row>
    <row r="270" spans="2:5" x14ac:dyDescent="0.25">
      <c r="B270" t="s">
        <v>807</v>
      </c>
      <c r="C270" t="s">
        <v>397</v>
      </c>
    </row>
    <row r="271" spans="2:5" x14ac:dyDescent="0.25">
      <c r="B271" t="s">
        <v>810</v>
      </c>
      <c r="C271" t="s">
        <v>397</v>
      </c>
    </row>
    <row r="272" spans="2:5" x14ac:dyDescent="0.25">
      <c r="B272" t="s">
        <v>840</v>
      </c>
      <c r="C272" t="s">
        <v>397</v>
      </c>
      <c r="D272" t="s">
        <v>11091</v>
      </c>
    </row>
    <row r="273" spans="2:4" x14ac:dyDescent="0.25">
      <c r="B273" t="s">
        <v>843</v>
      </c>
      <c r="C273" t="s">
        <v>397</v>
      </c>
    </row>
    <row r="274" spans="2:4" x14ac:dyDescent="0.25">
      <c r="B274" t="s">
        <v>846</v>
      </c>
      <c r="C274" t="s">
        <v>397</v>
      </c>
    </row>
    <row r="275" spans="2:4" x14ac:dyDescent="0.25">
      <c r="B275" t="s">
        <v>849</v>
      </c>
      <c r="C275" t="s">
        <v>397</v>
      </c>
    </row>
    <row r="276" spans="2:4" x14ac:dyDescent="0.25">
      <c r="B276" t="s">
        <v>852</v>
      </c>
      <c r="C276" t="s">
        <v>397</v>
      </c>
    </row>
    <row r="277" spans="2:4" x14ac:dyDescent="0.25">
      <c r="B277" t="s">
        <v>855</v>
      </c>
      <c r="C277" t="s">
        <v>397</v>
      </c>
    </row>
    <row r="278" spans="2:4" x14ac:dyDescent="0.25">
      <c r="B278" t="s">
        <v>858</v>
      </c>
      <c r="C278" t="s">
        <v>397</v>
      </c>
      <c r="D278" t="s">
        <v>11091</v>
      </c>
    </row>
    <row r="279" spans="2:4" x14ac:dyDescent="0.25">
      <c r="B279" t="s">
        <v>861</v>
      </c>
      <c r="C279" t="s">
        <v>397</v>
      </c>
      <c r="D279" t="s">
        <v>11091</v>
      </c>
    </row>
    <row r="280" spans="2:4" x14ac:dyDescent="0.25">
      <c r="B280" t="s">
        <v>864</v>
      </c>
      <c r="C280" t="s">
        <v>397</v>
      </c>
    </row>
    <row r="281" spans="2:4" x14ac:dyDescent="0.25">
      <c r="B281" t="s">
        <v>867</v>
      </c>
      <c r="C281" t="s">
        <v>397</v>
      </c>
    </row>
    <row r="282" spans="2:4" x14ac:dyDescent="0.25">
      <c r="B282" t="s">
        <v>870</v>
      </c>
      <c r="C282" t="s">
        <v>397</v>
      </c>
    </row>
    <row r="283" spans="2:4" x14ac:dyDescent="0.25">
      <c r="B283" t="s">
        <v>873</v>
      </c>
      <c r="C283" t="s">
        <v>397</v>
      </c>
    </row>
    <row r="284" spans="2:4" x14ac:dyDescent="0.25">
      <c r="B284" t="s">
        <v>876</v>
      </c>
      <c r="C284" t="s">
        <v>397</v>
      </c>
    </row>
    <row r="285" spans="2:4" x14ac:dyDescent="0.25">
      <c r="B285" t="s">
        <v>879</v>
      </c>
      <c r="C285" t="s">
        <v>397</v>
      </c>
    </row>
    <row r="286" spans="2:4" x14ac:dyDescent="0.25">
      <c r="B286" t="s">
        <v>881</v>
      </c>
      <c r="C286" t="s">
        <v>397</v>
      </c>
    </row>
    <row r="287" spans="2:4" x14ac:dyDescent="0.25">
      <c r="B287" t="s">
        <v>884</v>
      </c>
      <c r="C287" t="s">
        <v>397</v>
      </c>
    </row>
    <row r="288" spans="2:4" x14ac:dyDescent="0.25">
      <c r="B288" t="s">
        <v>887</v>
      </c>
      <c r="C288" t="s">
        <v>397</v>
      </c>
    </row>
    <row r="289" spans="2:5" x14ac:dyDescent="0.25">
      <c r="B289" t="s">
        <v>890</v>
      </c>
      <c r="C289" t="s">
        <v>397</v>
      </c>
    </row>
    <row r="290" spans="2:5" x14ac:dyDescent="0.25">
      <c r="B290" t="s">
        <v>893</v>
      </c>
      <c r="C290" t="s">
        <v>397</v>
      </c>
    </row>
    <row r="291" spans="2:5" x14ac:dyDescent="0.25">
      <c r="B291" t="s">
        <v>896</v>
      </c>
      <c r="C291" t="s">
        <v>397</v>
      </c>
    </row>
    <row r="292" spans="2:5" x14ac:dyDescent="0.25">
      <c r="B292" t="s">
        <v>899</v>
      </c>
      <c r="C292" t="s">
        <v>397</v>
      </c>
    </row>
    <row r="293" spans="2:5" x14ac:dyDescent="0.25">
      <c r="B293" t="s">
        <v>902</v>
      </c>
      <c r="C293" t="s">
        <v>397</v>
      </c>
    </row>
    <row r="294" spans="2:5" x14ac:dyDescent="0.25">
      <c r="B294" t="s">
        <v>904</v>
      </c>
      <c r="C294" t="s">
        <v>397</v>
      </c>
    </row>
    <row r="295" spans="2:5" x14ac:dyDescent="0.25">
      <c r="B295" t="s">
        <v>907</v>
      </c>
      <c r="C295" t="s">
        <v>397</v>
      </c>
    </row>
    <row r="296" spans="2:5" x14ac:dyDescent="0.25">
      <c r="B296" t="s">
        <v>910</v>
      </c>
      <c r="C296" t="s">
        <v>397</v>
      </c>
      <c r="D296" t="s">
        <v>11091</v>
      </c>
    </row>
    <row r="297" spans="2:5" x14ac:dyDescent="0.25">
      <c r="B297" s="10" t="s">
        <v>749</v>
      </c>
      <c r="C297" t="s">
        <v>397</v>
      </c>
      <c r="D297" t="s">
        <v>11091</v>
      </c>
      <c r="E297" s="10"/>
    </row>
    <row r="298" spans="2:5" x14ac:dyDescent="0.25">
      <c r="B298" t="s">
        <v>919</v>
      </c>
      <c r="C298" t="s">
        <v>397</v>
      </c>
    </row>
    <row r="299" spans="2:5" x14ac:dyDescent="0.25">
      <c r="B299" t="s">
        <v>925</v>
      </c>
      <c r="C299" t="s">
        <v>397</v>
      </c>
    </row>
    <row r="300" spans="2:5" x14ac:dyDescent="0.25">
      <c r="B300" t="s">
        <v>928</v>
      </c>
      <c r="C300" t="s">
        <v>397</v>
      </c>
    </row>
    <row r="301" spans="2:5" x14ac:dyDescent="0.25">
      <c r="B301" t="s">
        <v>931</v>
      </c>
      <c r="C301" t="s">
        <v>397</v>
      </c>
    </row>
    <row r="302" spans="2:5" x14ac:dyDescent="0.25">
      <c r="B302" t="s">
        <v>934</v>
      </c>
      <c r="C302" t="s">
        <v>397</v>
      </c>
    </row>
    <row r="303" spans="2:5" x14ac:dyDescent="0.25">
      <c r="B303" t="s">
        <v>937</v>
      </c>
      <c r="C303" t="s">
        <v>397</v>
      </c>
    </row>
    <row r="304" spans="2:5" x14ac:dyDescent="0.25">
      <c r="B304" t="s">
        <v>940</v>
      </c>
      <c r="C304" t="s">
        <v>397</v>
      </c>
    </row>
    <row r="305" spans="2:3" x14ac:dyDescent="0.25">
      <c r="B305" t="s">
        <v>943</v>
      </c>
      <c r="C305" t="s">
        <v>397</v>
      </c>
    </row>
    <row r="306" spans="2:3" x14ac:dyDescent="0.25">
      <c r="B306" t="s">
        <v>946</v>
      </c>
      <c r="C306" t="s">
        <v>397</v>
      </c>
    </row>
    <row r="307" spans="2:3" x14ac:dyDescent="0.25">
      <c r="B307" t="s">
        <v>949</v>
      </c>
      <c r="C307" t="s">
        <v>397</v>
      </c>
    </row>
    <row r="308" spans="2:3" x14ac:dyDescent="0.25">
      <c r="B308" t="s">
        <v>952</v>
      </c>
      <c r="C308" t="s">
        <v>397</v>
      </c>
    </row>
    <row r="309" spans="2:3" x14ac:dyDescent="0.25">
      <c r="B309" t="s">
        <v>955</v>
      </c>
      <c r="C309" t="s">
        <v>397</v>
      </c>
    </row>
    <row r="310" spans="2:3" x14ac:dyDescent="0.25">
      <c r="B310" t="s">
        <v>958</v>
      </c>
      <c r="C310" t="s">
        <v>397</v>
      </c>
    </row>
    <row r="311" spans="2:3" x14ac:dyDescent="0.25">
      <c r="B311" t="s">
        <v>961</v>
      </c>
      <c r="C311" t="s">
        <v>397</v>
      </c>
    </row>
    <row r="312" spans="2:3" x14ac:dyDescent="0.25">
      <c r="B312" t="s">
        <v>964</v>
      </c>
      <c r="C312" t="s">
        <v>397</v>
      </c>
    </row>
    <row r="313" spans="2:3" x14ac:dyDescent="0.25">
      <c r="B313" t="s">
        <v>966</v>
      </c>
      <c r="C313" t="s">
        <v>397</v>
      </c>
    </row>
    <row r="314" spans="2:3" x14ac:dyDescent="0.25">
      <c r="B314" t="s">
        <v>969</v>
      </c>
      <c r="C314" t="s">
        <v>397</v>
      </c>
    </row>
    <row r="315" spans="2:3" x14ac:dyDescent="0.25">
      <c r="B315" t="s">
        <v>972</v>
      </c>
      <c r="C315" t="s">
        <v>397</v>
      </c>
    </row>
    <row r="316" spans="2:3" x14ac:dyDescent="0.25">
      <c r="B316" t="s">
        <v>975</v>
      </c>
      <c r="C316" t="s">
        <v>397</v>
      </c>
    </row>
    <row r="317" spans="2:3" x14ac:dyDescent="0.25">
      <c r="B317" t="s">
        <v>978</v>
      </c>
      <c r="C317" t="s">
        <v>397</v>
      </c>
    </row>
    <row r="318" spans="2:3" x14ac:dyDescent="0.25">
      <c r="B318" t="s">
        <v>981</v>
      </c>
      <c r="C318" t="s">
        <v>397</v>
      </c>
    </row>
    <row r="319" spans="2:3" x14ac:dyDescent="0.25">
      <c r="B319" t="s">
        <v>984</v>
      </c>
      <c r="C319" t="s">
        <v>397</v>
      </c>
    </row>
    <row r="320" spans="2:3" x14ac:dyDescent="0.25">
      <c r="B320" t="s">
        <v>987</v>
      </c>
      <c r="C320" t="s">
        <v>397</v>
      </c>
    </row>
    <row r="321" spans="2:4" x14ac:dyDescent="0.25">
      <c r="B321" t="s">
        <v>990</v>
      </c>
      <c r="C321" t="s">
        <v>397</v>
      </c>
    </row>
    <row r="322" spans="2:4" x14ac:dyDescent="0.25">
      <c r="B322" t="s">
        <v>993</v>
      </c>
      <c r="C322" t="s">
        <v>397</v>
      </c>
    </row>
    <row r="323" spans="2:4" x14ac:dyDescent="0.25">
      <c r="B323" t="s">
        <v>996</v>
      </c>
      <c r="C323" t="s">
        <v>397</v>
      </c>
    </row>
    <row r="324" spans="2:4" x14ac:dyDescent="0.25">
      <c r="B324" t="s">
        <v>999</v>
      </c>
      <c r="C324" t="s">
        <v>397</v>
      </c>
    </row>
    <row r="325" spans="2:4" x14ac:dyDescent="0.25">
      <c r="B325" t="s">
        <v>1002</v>
      </c>
      <c r="C325" t="s">
        <v>397</v>
      </c>
    </row>
    <row r="326" spans="2:4" x14ac:dyDescent="0.25">
      <c r="B326" t="s">
        <v>1005</v>
      </c>
      <c r="C326" t="s">
        <v>397</v>
      </c>
    </row>
    <row r="327" spans="2:4" x14ac:dyDescent="0.25">
      <c r="B327" t="s">
        <v>1008</v>
      </c>
      <c r="C327" t="s">
        <v>397</v>
      </c>
    </row>
    <row r="328" spans="2:4" x14ac:dyDescent="0.25">
      <c r="B328" t="s">
        <v>1011</v>
      </c>
      <c r="C328" t="s">
        <v>397</v>
      </c>
      <c r="D328" t="s">
        <v>11091</v>
      </c>
    </row>
    <row r="329" spans="2:4" x14ac:dyDescent="0.25">
      <c r="B329" t="s">
        <v>1013</v>
      </c>
      <c r="C329" t="s">
        <v>397</v>
      </c>
    </row>
    <row r="330" spans="2:4" x14ac:dyDescent="0.25">
      <c r="B330" t="s">
        <v>1016</v>
      </c>
      <c r="C330" t="s">
        <v>397</v>
      </c>
    </row>
    <row r="331" spans="2:4" x14ac:dyDescent="0.25">
      <c r="B331" t="s">
        <v>1019</v>
      </c>
      <c r="C331" t="s">
        <v>397</v>
      </c>
    </row>
    <row r="332" spans="2:4" x14ac:dyDescent="0.25">
      <c r="B332" t="s">
        <v>1022</v>
      </c>
      <c r="C332" t="s">
        <v>397</v>
      </c>
      <c r="D332" t="s">
        <v>11091</v>
      </c>
    </row>
    <row r="333" spans="2:4" x14ac:dyDescent="0.25">
      <c r="B333" t="s">
        <v>1025</v>
      </c>
      <c r="C333" t="s">
        <v>397</v>
      </c>
    </row>
    <row r="334" spans="2:4" x14ac:dyDescent="0.25">
      <c r="B334" t="s">
        <v>1028</v>
      </c>
      <c r="C334" t="s">
        <v>397</v>
      </c>
    </row>
    <row r="335" spans="2:4" x14ac:dyDescent="0.25">
      <c r="B335" t="s">
        <v>1031</v>
      </c>
      <c r="C335" t="s">
        <v>397</v>
      </c>
    </row>
    <row r="336" spans="2:4" x14ac:dyDescent="0.25">
      <c r="B336" t="s">
        <v>1034</v>
      </c>
      <c r="C336" t="s">
        <v>397</v>
      </c>
    </row>
    <row r="337" spans="2:4" x14ac:dyDescent="0.25">
      <c r="B337" t="s">
        <v>1037</v>
      </c>
      <c r="C337" t="s">
        <v>397</v>
      </c>
      <c r="D337" t="s">
        <v>11091</v>
      </c>
    </row>
    <row r="338" spans="2:4" x14ac:dyDescent="0.25">
      <c r="B338" t="s">
        <v>1040</v>
      </c>
      <c r="C338" t="s">
        <v>397</v>
      </c>
    </row>
    <row r="339" spans="2:4" x14ac:dyDescent="0.25">
      <c r="B339" t="s">
        <v>1043</v>
      </c>
      <c r="C339" t="s">
        <v>397</v>
      </c>
    </row>
    <row r="340" spans="2:4" x14ac:dyDescent="0.25">
      <c r="B340" t="s">
        <v>1046</v>
      </c>
      <c r="C340" t="s">
        <v>397</v>
      </c>
    </row>
    <row r="341" spans="2:4" x14ac:dyDescent="0.25">
      <c r="B341" t="s">
        <v>1049</v>
      </c>
      <c r="C341" t="s">
        <v>397</v>
      </c>
    </row>
    <row r="342" spans="2:4" x14ac:dyDescent="0.25">
      <c r="B342" t="s">
        <v>1052</v>
      </c>
      <c r="C342" t="s">
        <v>397</v>
      </c>
    </row>
    <row r="343" spans="2:4" x14ac:dyDescent="0.25">
      <c r="B343" t="s">
        <v>1055</v>
      </c>
      <c r="C343" t="s">
        <v>397</v>
      </c>
    </row>
    <row r="344" spans="2:4" x14ac:dyDescent="0.25">
      <c r="B344" t="s">
        <v>1058</v>
      </c>
      <c r="C344" t="s">
        <v>397</v>
      </c>
    </row>
    <row r="345" spans="2:4" x14ac:dyDescent="0.25">
      <c r="B345" t="s">
        <v>1061</v>
      </c>
      <c r="C345" t="s">
        <v>397</v>
      </c>
    </row>
    <row r="346" spans="2:4" x14ac:dyDescent="0.25">
      <c r="B346" t="s">
        <v>1064</v>
      </c>
      <c r="C346" t="s">
        <v>397</v>
      </c>
    </row>
    <row r="347" spans="2:4" x14ac:dyDescent="0.25">
      <c r="B347" t="s">
        <v>1067</v>
      </c>
      <c r="C347" t="s">
        <v>397</v>
      </c>
    </row>
    <row r="348" spans="2:4" x14ac:dyDescent="0.25">
      <c r="B348" t="s">
        <v>1070</v>
      </c>
      <c r="C348" t="s">
        <v>397</v>
      </c>
    </row>
    <row r="349" spans="2:4" x14ac:dyDescent="0.25">
      <c r="B349" t="s">
        <v>1073</v>
      </c>
      <c r="C349" t="s">
        <v>397</v>
      </c>
    </row>
    <row r="350" spans="2:4" x14ac:dyDescent="0.25">
      <c r="B350" t="s">
        <v>1076</v>
      </c>
      <c r="C350" t="s">
        <v>397</v>
      </c>
    </row>
    <row r="351" spans="2:4" x14ac:dyDescent="0.25">
      <c r="B351" t="s">
        <v>1079</v>
      </c>
      <c r="C351" t="s">
        <v>397</v>
      </c>
    </row>
    <row r="352" spans="2:4" x14ac:dyDescent="0.25">
      <c r="B352" t="s">
        <v>1081</v>
      </c>
      <c r="C352" t="s">
        <v>397</v>
      </c>
    </row>
    <row r="353" spans="2:4" x14ac:dyDescent="0.25">
      <c r="B353" t="s">
        <v>1084</v>
      </c>
      <c r="C353" t="s">
        <v>397</v>
      </c>
      <c r="D353" t="s">
        <v>11091</v>
      </c>
    </row>
    <row r="354" spans="2:4" x14ac:dyDescent="0.25">
      <c r="B354" t="s">
        <v>1087</v>
      </c>
      <c r="C354" t="s">
        <v>397</v>
      </c>
    </row>
    <row r="355" spans="2:4" x14ac:dyDescent="0.25">
      <c r="B355" t="s">
        <v>1090</v>
      </c>
      <c r="C355" t="s">
        <v>397</v>
      </c>
    </row>
    <row r="356" spans="2:4" x14ac:dyDescent="0.25">
      <c r="B356" t="s">
        <v>1093</v>
      </c>
      <c r="C356" t="s">
        <v>397</v>
      </c>
    </row>
    <row r="357" spans="2:4" x14ac:dyDescent="0.25">
      <c r="B357" t="s">
        <v>1096</v>
      </c>
      <c r="C357" t="s">
        <v>397</v>
      </c>
    </row>
    <row r="358" spans="2:4" x14ac:dyDescent="0.25">
      <c r="B358" t="s">
        <v>1099</v>
      </c>
      <c r="C358" t="s">
        <v>397</v>
      </c>
    </row>
    <row r="359" spans="2:4" x14ac:dyDescent="0.25">
      <c r="B359" t="s">
        <v>1102</v>
      </c>
      <c r="C359" t="s">
        <v>397</v>
      </c>
    </row>
    <row r="360" spans="2:4" x14ac:dyDescent="0.25">
      <c r="B360" t="s">
        <v>1105</v>
      </c>
      <c r="C360" t="s">
        <v>397</v>
      </c>
    </row>
    <row r="361" spans="2:4" x14ac:dyDescent="0.25">
      <c r="B361" t="s">
        <v>1108</v>
      </c>
      <c r="C361" t="s">
        <v>397</v>
      </c>
    </row>
    <row r="362" spans="2:4" x14ac:dyDescent="0.25">
      <c r="B362" t="s">
        <v>1111</v>
      </c>
      <c r="C362" t="s">
        <v>397</v>
      </c>
    </row>
    <row r="363" spans="2:4" x14ac:dyDescent="0.25">
      <c r="B363" t="s">
        <v>1114</v>
      </c>
      <c r="C363" t="s">
        <v>397</v>
      </c>
      <c r="D363" t="s">
        <v>11091</v>
      </c>
    </row>
    <row r="364" spans="2:4" x14ac:dyDescent="0.25">
      <c r="B364" t="s">
        <v>1117</v>
      </c>
      <c r="C364" t="s">
        <v>397</v>
      </c>
      <c r="D364" t="s">
        <v>11091</v>
      </c>
    </row>
    <row r="365" spans="2:4" x14ac:dyDescent="0.25">
      <c r="B365" t="s">
        <v>1120</v>
      </c>
      <c r="C365" t="s">
        <v>397</v>
      </c>
      <c r="D365" t="s">
        <v>11091</v>
      </c>
    </row>
    <row r="366" spans="2:4" x14ac:dyDescent="0.25">
      <c r="B366" t="s">
        <v>1123</v>
      </c>
      <c r="C366" t="s">
        <v>397</v>
      </c>
      <c r="D366" t="s">
        <v>11091</v>
      </c>
    </row>
    <row r="367" spans="2:4" x14ac:dyDescent="0.25">
      <c r="B367" t="s">
        <v>1126</v>
      </c>
      <c r="C367" t="s">
        <v>397</v>
      </c>
      <c r="D367" t="s">
        <v>11091</v>
      </c>
    </row>
    <row r="368" spans="2:4" x14ac:dyDescent="0.25">
      <c r="B368" t="s">
        <v>1129</v>
      </c>
      <c r="C368" t="s">
        <v>397</v>
      </c>
    </row>
    <row r="369" spans="2:4" x14ac:dyDescent="0.25">
      <c r="B369" t="s">
        <v>1132</v>
      </c>
      <c r="C369" t="s">
        <v>397</v>
      </c>
    </row>
    <row r="370" spans="2:4" x14ac:dyDescent="0.25">
      <c r="B370" t="s">
        <v>1135</v>
      </c>
      <c r="C370" t="s">
        <v>397</v>
      </c>
    </row>
    <row r="371" spans="2:4" x14ac:dyDescent="0.25">
      <c r="B371" t="s">
        <v>1138</v>
      </c>
      <c r="C371" t="s">
        <v>397</v>
      </c>
    </row>
    <row r="372" spans="2:4" x14ac:dyDescent="0.25">
      <c r="B372" t="s">
        <v>1141</v>
      </c>
      <c r="C372" t="s">
        <v>397</v>
      </c>
      <c r="D372" t="s">
        <v>11091</v>
      </c>
    </row>
    <row r="373" spans="2:4" x14ac:dyDescent="0.25">
      <c r="B373" t="s">
        <v>1144</v>
      </c>
      <c r="C373" t="s">
        <v>397</v>
      </c>
      <c r="D373" t="s">
        <v>11091</v>
      </c>
    </row>
    <row r="374" spans="2:4" x14ac:dyDescent="0.25">
      <c r="B374" t="s">
        <v>1147</v>
      </c>
      <c r="C374" t="s">
        <v>397</v>
      </c>
    </row>
    <row r="375" spans="2:4" x14ac:dyDescent="0.25">
      <c r="B375" t="s">
        <v>1150</v>
      </c>
      <c r="C375" t="s">
        <v>397</v>
      </c>
    </row>
    <row r="376" spans="2:4" x14ac:dyDescent="0.25">
      <c r="B376" t="s">
        <v>1153</v>
      </c>
      <c r="C376" t="s">
        <v>397</v>
      </c>
    </row>
    <row r="377" spans="2:4" x14ac:dyDescent="0.25">
      <c r="B377" t="s">
        <v>1156</v>
      </c>
      <c r="C377" t="s">
        <v>397</v>
      </c>
    </row>
    <row r="378" spans="2:4" x14ac:dyDescent="0.25">
      <c r="B378" t="s">
        <v>1159</v>
      </c>
      <c r="C378" t="s">
        <v>397</v>
      </c>
    </row>
    <row r="379" spans="2:4" x14ac:dyDescent="0.25">
      <c r="B379" t="s">
        <v>1162</v>
      </c>
      <c r="C379" t="s">
        <v>397</v>
      </c>
    </row>
    <row r="380" spans="2:4" x14ac:dyDescent="0.25">
      <c r="B380" t="s">
        <v>1165</v>
      </c>
      <c r="C380" t="s">
        <v>397</v>
      </c>
    </row>
    <row r="381" spans="2:4" x14ac:dyDescent="0.25">
      <c r="B381" t="s">
        <v>1168</v>
      </c>
      <c r="C381" t="s">
        <v>397</v>
      </c>
      <c r="D381" t="s">
        <v>11091</v>
      </c>
    </row>
    <row r="382" spans="2:4" x14ac:dyDescent="0.25">
      <c r="B382" t="s">
        <v>1171</v>
      </c>
      <c r="C382" t="s">
        <v>397</v>
      </c>
    </row>
    <row r="383" spans="2:4" x14ac:dyDescent="0.25">
      <c r="B383" t="s">
        <v>1174</v>
      </c>
      <c r="C383" t="s">
        <v>397</v>
      </c>
    </row>
    <row r="384" spans="2:4" x14ac:dyDescent="0.25">
      <c r="B384" t="s">
        <v>1177</v>
      </c>
      <c r="C384" t="s">
        <v>397</v>
      </c>
    </row>
    <row r="385" spans="2:4" x14ac:dyDescent="0.25">
      <c r="B385" t="s">
        <v>1180</v>
      </c>
      <c r="C385" t="s">
        <v>397</v>
      </c>
    </row>
    <row r="386" spans="2:4" x14ac:dyDescent="0.25">
      <c r="B386" t="s">
        <v>1183</v>
      </c>
      <c r="C386" t="s">
        <v>397</v>
      </c>
    </row>
    <row r="387" spans="2:4" x14ac:dyDescent="0.25">
      <c r="B387" t="s">
        <v>1186</v>
      </c>
      <c r="C387" t="s">
        <v>397</v>
      </c>
    </row>
    <row r="388" spans="2:4" x14ac:dyDescent="0.25">
      <c r="B388" t="s">
        <v>1189</v>
      </c>
      <c r="C388" t="s">
        <v>397</v>
      </c>
    </row>
    <row r="389" spans="2:4" x14ac:dyDescent="0.25">
      <c r="B389" t="s">
        <v>1192</v>
      </c>
      <c r="C389" t="s">
        <v>397</v>
      </c>
    </row>
    <row r="390" spans="2:4" x14ac:dyDescent="0.25">
      <c r="B390" t="s">
        <v>1195</v>
      </c>
      <c r="C390" t="s">
        <v>397</v>
      </c>
    </row>
    <row r="391" spans="2:4" x14ac:dyDescent="0.25">
      <c r="B391" t="s">
        <v>1198</v>
      </c>
      <c r="C391" t="s">
        <v>397</v>
      </c>
    </row>
    <row r="392" spans="2:4" x14ac:dyDescent="0.25">
      <c r="B392" t="s">
        <v>1200</v>
      </c>
      <c r="C392" t="s">
        <v>397</v>
      </c>
    </row>
    <row r="393" spans="2:4" x14ac:dyDescent="0.25">
      <c r="B393" t="s">
        <v>1203</v>
      </c>
      <c r="C393" t="s">
        <v>397</v>
      </c>
    </row>
    <row r="394" spans="2:4" x14ac:dyDescent="0.25">
      <c r="B394" t="s">
        <v>1206</v>
      </c>
      <c r="C394" t="s">
        <v>397</v>
      </c>
    </row>
    <row r="395" spans="2:4" x14ac:dyDescent="0.25">
      <c r="B395" t="s">
        <v>1209</v>
      </c>
      <c r="C395" t="s">
        <v>397</v>
      </c>
    </row>
    <row r="396" spans="2:4" x14ac:dyDescent="0.25">
      <c r="B396" t="s">
        <v>1212</v>
      </c>
      <c r="C396" t="s">
        <v>397</v>
      </c>
    </row>
    <row r="397" spans="2:4" x14ac:dyDescent="0.25">
      <c r="B397" t="s">
        <v>1215</v>
      </c>
      <c r="C397" t="s">
        <v>397</v>
      </c>
    </row>
    <row r="398" spans="2:4" x14ac:dyDescent="0.25">
      <c r="B398" t="s">
        <v>1218</v>
      </c>
      <c r="C398" t="s">
        <v>397</v>
      </c>
      <c r="D398" t="s">
        <v>11091</v>
      </c>
    </row>
    <row r="399" spans="2:4" x14ac:dyDescent="0.25">
      <c r="B399" t="s">
        <v>1221</v>
      </c>
      <c r="C399" t="s">
        <v>397</v>
      </c>
    </row>
    <row r="400" spans="2:4" x14ac:dyDescent="0.25">
      <c r="B400" t="s">
        <v>1224</v>
      </c>
      <c r="C400" t="s">
        <v>397</v>
      </c>
    </row>
    <row r="401" spans="2:4" x14ac:dyDescent="0.25">
      <c r="B401" t="s">
        <v>1226</v>
      </c>
      <c r="C401" t="s">
        <v>397</v>
      </c>
    </row>
    <row r="402" spans="2:4" x14ac:dyDescent="0.25">
      <c r="B402" t="s">
        <v>1228</v>
      </c>
      <c r="C402" t="s">
        <v>397</v>
      </c>
    </row>
    <row r="403" spans="2:4" x14ac:dyDescent="0.25">
      <c r="B403" t="s">
        <v>1230</v>
      </c>
      <c r="C403" t="s">
        <v>397</v>
      </c>
    </row>
    <row r="404" spans="2:4" x14ac:dyDescent="0.25">
      <c r="B404" t="s">
        <v>1232</v>
      </c>
      <c r="C404" t="s">
        <v>397</v>
      </c>
    </row>
    <row r="405" spans="2:4" x14ac:dyDescent="0.25">
      <c r="B405" t="s">
        <v>1234</v>
      </c>
      <c r="C405" t="s">
        <v>397</v>
      </c>
    </row>
    <row r="406" spans="2:4" x14ac:dyDescent="0.25">
      <c r="B406" t="s">
        <v>1236</v>
      </c>
      <c r="C406" t="s">
        <v>397</v>
      </c>
    </row>
    <row r="407" spans="2:4" x14ac:dyDescent="0.25">
      <c r="B407" t="s">
        <v>1239</v>
      </c>
      <c r="C407" t="s">
        <v>397</v>
      </c>
    </row>
    <row r="408" spans="2:4" x14ac:dyDescent="0.25">
      <c r="B408" t="s">
        <v>1242</v>
      </c>
      <c r="C408" t="s">
        <v>397</v>
      </c>
    </row>
    <row r="409" spans="2:4" x14ac:dyDescent="0.25">
      <c r="B409" t="s">
        <v>1245</v>
      </c>
      <c r="C409" t="s">
        <v>397</v>
      </c>
    </row>
    <row r="410" spans="2:4" x14ac:dyDescent="0.25">
      <c r="B410" t="s">
        <v>1248</v>
      </c>
      <c r="C410" t="s">
        <v>397</v>
      </c>
    </row>
    <row r="411" spans="2:4" x14ac:dyDescent="0.25">
      <c r="B411" t="s">
        <v>1251</v>
      </c>
      <c r="C411" t="s">
        <v>397</v>
      </c>
    </row>
    <row r="412" spans="2:4" x14ac:dyDescent="0.25">
      <c r="B412" t="s">
        <v>1254</v>
      </c>
      <c r="C412" t="s">
        <v>397</v>
      </c>
      <c r="D412" t="s">
        <v>11091</v>
      </c>
    </row>
    <row r="413" spans="2:4" x14ac:dyDescent="0.25">
      <c r="B413" t="s">
        <v>1257</v>
      </c>
      <c r="C413" t="s">
        <v>397</v>
      </c>
    </row>
    <row r="414" spans="2:4" x14ac:dyDescent="0.25">
      <c r="B414" t="s">
        <v>1260</v>
      </c>
      <c r="C414" t="s">
        <v>397</v>
      </c>
    </row>
    <row r="415" spans="2:4" x14ac:dyDescent="0.25">
      <c r="B415" t="s">
        <v>1263</v>
      </c>
      <c r="C415" t="s">
        <v>397</v>
      </c>
    </row>
    <row r="416" spans="2:4" x14ac:dyDescent="0.25">
      <c r="B416" t="s">
        <v>1266</v>
      </c>
      <c r="C416" t="s">
        <v>397</v>
      </c>
    </row>
    <row r="417" spans="2:4" x14ac:dyDescent="0.25">
      <c r="B417" t="s">
        <v>1268</v>
      </c>
      <c r="C417" t="s">
        <v>397</v>
      </c>
    </row>
    <row r="418" spans="2:4" x14ac:dyDescent="0.25">
      <c r="B418" t="s">
        <v>1271</v>
      </c>
      <c r="C418" t="s">
        <v>397</v>
      </c>
      <c r="D418" t="s">
        <v>11091</v>
      </c>
    </row>
    <row r="419" spans="2:4" x14ac:dyDescent="0.25">
      <c r="B419" t="s">
        <v>1274</v>
      </c>
      <c r="C419" t="s">
        <v>397</v>
      </c>
      <c r="D419" t="s">
        <v>11091</v>
      </c>
    </row>
    <row r="420" spans="2:4" x14ac:dyDescent="0.25">
      <c r="B420" t="s">
        <v>1277</v>
      </c>
      <c r="C420" t="s">
        <v>397</v>
      </c>
    </row>
    <row r="421" spans="2:4" x14ac:dyDescent="0.25">
      <c r="B421" t="s">
        <v>1280</v>
      </c>
      <c r="C421" t="s">
        <v>397</v>
      </c>
    </row>
    <row r="422" spans="2:4" x14ac:dyDescent="0.25">
      <c r="B422" t="s">
        <v>1283</v>
      </c>
      <c r="C422" t="s">
        <v>397</v>
      </c>
    </row>
    <row r="423" spans="2:4" x14ac:dyDescent="0.25">
      <c r="B423" t="s">
        <v>1286</v>
      </c>
      <c r="C423" t="s">
        <v>397</v>
      </c>
    </row>
    <row r="424" spans="2:4" x14ac:dyDescent="0.25">
      <c r="B424" t="s">
        <v>1289</v>
      </c>
      <c r="C424" t="s">
        <v>397</v>
      </c>
    </row>
    <row r="425" spans="2:4" x14ac:dyDescent="0.25">
      <c r="B425" t="s">
        <v>1292</v>
      </c>
      <c r="C425" t="s">
        <v>397</v>
      </c>
    </row>
    <row r="426" spans="2:4" x14ac:dyDescent="0.25">
      <c r="B426" t="s">
        <v>1295</v>
      </c>
      <c r="C426" t="s">
        <v>397</v>
      </c>
    </row>
    <row r="427" spans="2:4" x14ac:dyDescent="0.25">
      <c r="B427" t="s">
        <v>1298</v>
      </c>
      <c r="C427" t="s">
        <v>397</v>
      </c>
    </row>
    <row r="428" spans="2:4" x14ac:dyDescent="0.25">
      <c r="B428" t="s">
        <v>1301</v>
      </c>
      <c r="C428" t="s">
        <v>397</v>
      </c>
    </row>
    <row r="429" spans="2:4" x14ac:dyDescent="0.25">
      <c r="B429" t="s">
        <v>1304</v>
      </c>
      <c r="C429" t="s">
        <v>397</v>
      </c>
    </row>
    <row r="430" spans="2:4" x14ac:dyDescent="0.25">
      <c r="B430" t="s">
        <v>1307</v>
      </c>
      <c r="C430" t="s">
        <v>397</v>
      </c>
    </row>
    <row r="431" spans="2:4" x14ac:dyDescent="0.25">
      <c r="B431" t="s">
        <v>1309</v>
      </c>
      <c r="C431" t="s">
        <v>397</v>
      </c>
    </row>
    <row r="432" spans="2:4" x14ac:dyDescent="0.25">
      <c r="B432" t="s">
        <v>1312</v>
      </c>
      <c r="C432" t="s">
        <v>397</v>
      </c>
    </row>
    <row r="433" spans="2:3" x14ac:dyDescent="0.25">
      <c r="B433" t="s">
        <v>1315</v>
      </c>
      <c r="C433" t="s">
        <v>397</v>
      </c>
    </row>
    <row r="434" spans="2:3" x14ac:dyDescent="0.25">
      <c r="B434" t="s">
        <v>1318</v>
      </c>
      <c r="C434" t="s">
        <v>397</v>
      </c>
    </row>
    <row r="435" spans="2:3" x14ac:dyDescent="0.25">
      <c r="B435" t="s">
        <v>1321</v>
      </c>
      <c r="C435" t="s">
        <v>397</v>
      </c>
    </row>
    <row r="436" spans="2:3" x14ac:dyDescent="0.25">
      <c r="B436" t="s">
        <v>1324</v>
      </c>
      <c r="C436" t="s">
        <v>397</v>
      </c>
    </row>
    <row r="437" spans="2:3" x14ac:dyDescent="0.25">
      <c r="B437" t="s">
        <v>1327</v>
      </c>
      <c r="C437" t="s">
        <v>397</v>
      </c>
    </row>
    <row r="438" spans="2:3" x14ac:dyDescent="0.25">
      <c r="B438" t="s">
        <v>1330</v>
      </c>
      <c r="C438" t="s">
        <v>397</v>
      </c>
    </row>
    <row r="439" spans="2:3" x14ac:dyDescent="0.25">
      <c r="B439" t="s">
        <v>1333</v>
      </c>
      <c r="C439" t="s">
        <v>397</v>
      </c>
    </row>
    <row r="440" spans="2:3" x14ac:dyDescent="0.25">
      <c r="B440" t="s">
        <v>1336</v>
      </c>
      <c r="C440" t="s">
        <v>397</v>
      </c>
    </row>
    <row r="441" spans="2:3" x14ac:dyDescent="0.25">
      <c r="B441" t="s">
        <v>1338</v>
      </c>
      <c r="C441" t="s">
        <v>397</v>
      </c>
    </row>
    <row r="442" spans="2:3" x14ac:dyDescent="0.25">
      <c r="B442" t="s">
        <v>1341</v>
      </c>
      <c r="C442" t="s">
        <v>397</v>
      </c>
    </row>
    <row r="443" spans="2:3" x14ac:dyDescent="0.25">
      <c r="B443" t="s">
        <v>1344</v>
      </c>
      <c r="C443" t="s">
        <v>397</v>
      </c>
    </row>
    <row r="444" spans="2:3" x14ac:dyDescent="0.25">
      <c r="B444" t="s">
        <v>1347</v>
      </c>
      <c r="C444" t="s">
        <v>397</v>
      </c>
    </row>
    <row r="445" spans="2:3" x14ac:dyDescent="0.25">
      <c r="B445" t="s">
        <v>1350</v>
      </c>
      <c r="C445" t="s">
        <v>397</v>
      </c>
    </row>
    <row r="446" spans="2:3" x14ac:dyDescent="0.25">
      <c r="B446" t="s">
        <v>1353</v>
      </c>
      <c r="C446" t="s">
        <v>397</v>
      </c>
    </row>
    <row r="447" spans="2:3" x14ac:dyDescent="0.25">
      <c r="B447" t="s">
        <v>1356</v>
      </c>
      <c r="C447" t="s">
        <v>397</v>
      </c>
    </row>
    <row r="448" spans="2:3" x14ac:dyDescent="0.25">
      <c r="B448" t="s">
        <v>1359</v>
      </c>
      <c r="C448" t="s">
        <v>397</v>
      </c>
    </row>
    <row r="449" spans="2:3" x14ac:dyDescent="0.25">
      <c r="B449" t="s">
        <v>1362</v>
      </c>
      <c r="C449" t="s">
        <v>397</v>
      </c>
    </row>
    <row r="450" spans="2:3" x14ac:dyDescent="0.25">
      <c r="B450" t="s">
        <v>1365</v>
      </c>
      <c r="C450" t="s">
        <v>397</v>
      </c>
    </row>
    <row r="451" spans="2:3" x14ac:dyDescent="0.25">
      <c r="B451" t="s">
        <v>1367</v>
      </c>
      <c r="C451" t="s">
        <v>397</v>
      </c>
    </row>
    <row r="452" spans="2:3" x14ac:dyDescent="0.25">
      <c r="B452" t="s">
        <v>1370</v>
      </c>
      <c r="C452" t="s">
        <v>397</v>
      </c>
    </row>
    <row r="453" spans="2:3" x14ac:dyDescent="0.25">
      <c r="B453" t="s">
        <v>1373</v>
      </c>
      <c r="C453" t="s">
        <v>397</v>
      </c>
    </row>
    <row r="454" spans="2:3" x14ac:dyDescent="0.25">
      <c r="B454" t="s">
        <v>1376</v>
      </c>
      <c r="C454" t="s">
        <v>397</v>
      </c>
    </row>
    <row r="455" spans="2:3" x14ac:dyDescent="0.25">
      <c r="B455" t="s">
        <v>1379</v>
      </c>
      <c r="C455" t="s">
        <v>397</v>
      </c>
    </row>
    <row r="456" spans="2:3" x14ac:dyDescent="0.25">
      <c r="B456" t="s">
        <v>1382</v>
      </c>
      <c r="C456" t="s">
        <v>397</v>
      </c>
    </row>
    <row r="457" spans="2:3" x14ac:dyDescent="0.25">
      <c r="B457" t="s">
        <v>1384</v>
      </c>
      <c r="C457" t="s">
        <v>397</v>
      </c>
    </row>
    <row r="458" spans="2:3" x14ac:dyDescent="0.25">
      <c r="B458" t="s">
        <v>1386</v>
      </c>
      <c r="C458" t="s">
        <v>397</v>
      </c>
    </row>
    <row r="459" spans="2:3" x14ac:dyDescent="0.25">
      <c r="B459" t="s">
        <v>1388</v>
      </c>
      <c r="C459" t="s">
        <v>397</v>
      </c>
    </row>
    <row r="460" spans="2:3" x14ac:dyDescent="0.25">
      <c r="B460" t="s">
        <v>1390</v>
      </c>
      <c r="C460" t="s">
        <v>397</v>
      </c>
    </row>
    <row r="461" spans="2:3" x14ac:dyDescent="0.25">
      <c r="B461" t="s">
        <v>1392</v>
      </c>
      <c r="C461" t="s">
        <v>397</v>
      </c>
    </row>
    <row r="462" spans="2:3" x14ac:dyDescent="0.25">
      <c r="B462" t="s">
        <v>1394</v>
      </c>
      <c r="C462" t="s">
        <v>397</v>
      </c>
    </row>
    <row r="463" spans="2:3" x14ac:dyDescent="0.25">
      <c r="B463" t="s">
        <v>1396</v>
      </c>
      <c r="C463" t="s">
        <v>397</v>
      </c>
    </row>
    <row r="464" spans="2:3" x14ac:dyDescent="0.25">
      <c r="B464" t="s">
        <v>1399</v>
      </c>
      <c r="C464" t="s">
        <v>397</v>
      </c>
    </row>
    <row r="465" spans="2:4" x14ac:dyDescent="0.25">
      <c r="B465" t="s">
        <v>1402</v>
      </c>
      <c r="C465" t="s">
        <v>397</v>
      </c>
    </row>
    <row r="466" spans="2:4" x14ac:dyDescent="0.25">
      <c r="B466" t="s">
        <v>1405</v>
      </c>
      <c r="C466" t="s">
        <v>397</v>
      </c>
    </row>
    <row r="467" spans="2:4" x14ac:dyDescent="0.25">
      <c r="B467" t="s">
        <v>1408</v>
      </c>
      <c r="C467" t="s">
        <v>397</v>
      </c>
    </row>
    <row r="468" spans="2:4" x14ac:dyDescent="0.25">
      <c r="B468" t="s">
        <v>1411</v>
      </c>
      <c r="C468" t="s">
        <v>397</v>
      </c>
    </row>
    <row r="469" spans="2:4" x14ac:dyDescent="0.25">
      <c r="B469" t="s">
        <v>1414</v>
      </c>
      <c r="C469" t="s">
        <v>397</v>
      </c>
    </row>
    <row r="470" spans="2:4" x14ac:dyDescent="0.25">
      <c r="B470" t="s">
        <v>1417</v>
      </c>
      <c r="C470" t="s">
        <v>397</v>
      </c>
    </row>
    <row r="471" spans="2:4" x14ac:dyDescent="0.25">
      <c r="B471" t="s">
        <v>1463</v>
      </c>
      <c r="C471" t="s">
        <v>397</v>
      </c>
    </row>
    <row r="472" spans="2:4" x14ac:dyDescent="0.25">
      <c r="B472" t="s">
        <v>1472</v>
      </c>
      <c r="C472" t="s">
        <v>397</v>
      </c>
    </row>
    <row r="473" spans="2:4" x14ac:dyDescent="0.25">
      <c r="B473" t="s">
        <v>1478</v>
      </c>
      <c r="C473" t="s">
        <v>397</v>
      </c>
    </row>
    <row r="474" spans="2:4" x14ac:dyDescent="0.25">
      <c r="B474" t="s">
        <v>1481</v>
      </c>
      <c r="C474" t="s">
        <v>397</v>
      </c>
    </row>
    <row r="475" spans="2:4" x14ac:dyDescent="0.25">
      <c r="B475" t="s">
        <v>1502</v>
      </c>
      <c r="C475" t="s">
        <v>397</v>
      </c>
    </row>
    <row r="476" spans="2:4" x14ac:dyDescent="0.25">
      <c r="B476" t="s">
        <v>1526</v>
      </c>
      <c r="C476" t="s">
        <v>397</v>
      </c>
    </row>
    <row r="477" spans="2:4" x14ac:dyDescent="0.25">
      <c r="B477" t="s">
        <v>1529</v>
      </c>
      <c r="C477" t="s">
        <v>397</v>
      </c>
    </row>
    <row r="478" spans="2:4" x14ac:dyDescent="0.25">
      <c r="B478" t="s">
        <v>1531</v>
      </c>
      <c r="C478" t="s">
        <v>397</v>
      </c>
    </row>
    <row r="479" spans="2:4" x14ac:dyDescent="0.25">
      <c r="B479" t="s">
        <v>1534</v>
      </c>
      <c r="C479" t="s">
        <v>397</v>
      </c>
      <c r="D479" t="s">
        <v>11091</v>
      </c>
    </row>
    <row r="480" spans="2:4" x14ac:dyDescent="0.25">
      <c r="B480" t="s">
        <v>7575</v>
      </c>
      <c r="C480" t="s">
        <v>11187</v>
      </c>
    </row>
    <row r="481" spans="2:3" x14ac:dyDescent="0.25">
      <c r="B481" t="s">
        <v>2142</v>
      </c>
      <c r="C481" t="s">
        <v>11187</v>
      </c>
    </row>
    <row r="482" spans="2:3" x14ac:dyDescent="0.25">
      <c r="B482" t="s">
        <v>2133</v>
      </c>
      <c r="C482" t="s">
        <v>11187</v>
      </c>
    </row>
    <row r="483" spans="2:3" x14ac:dyDescent="0.25">
      <c r="B483" t="s">
        <v>2137</v>
      </c>
      <c r="C483" t="s">
        <v>11187</v>
      </c>
    </row>
    <row r="484" spans="2:3" x14ac:dyDescent="0.25">
      <c r="B484" t="s">
        <v>2139</v>
      </c>
      <c r="C484" t="s">
        <v>11187</v>
      </c>
    </row>
    <row r="485" spans="2:3" x14ac:dyDescent="0.25">
      <c r="B485" t="s">
        <v>2144</v>
      </c>
      <c r="C485" t="s">
        <v>11187</v>
      </c>
    </row>
    <row r="486" spans="2:3" x14ac:dyDescent="0.25">
      <c r="B486" t="s">
        <v>2161</v>
      </c>
      <c r="C486" t="s">
        <v>11187</v>
      </c>
    </row>
    <row r="487" spans="2:3" x14ac:dyDescent="0.25">
      <c r="B487" t="s">
        <v>2147</v>
      </c>
      <c r="C487" t="s">
        <v>11187</v>
      </c>
    </row>
    <row r="488" spans="2:3" x14ac:dyDescent="0.25">
      <c r="B488" t="s">
        <v>2150</v>
      </c>
      <c r="C488" t="s">
        <v>11187</v>
      </c>
    </row>
    <row r="489" spans="2:3" x14ac:dyDescent="0.25">
      <c r="B489" t="s">
        <v>2156</v>
      </c>
      <c r="C489" t="s">
        <v>11187</v>
      </c>
    </row>
    <row r="490" spans="2:3" x14ac:dyDescent="0.25">
      <c r="B490" t="s">
        <v>2158</v>
      </c>
      <c r="C490" t="s">
        <v>11187</v>
      </c>
    </row>
    <row r="491" spans="2:3" x14ac:dyDescent="0.25">
      <c r="B491" t="s">
        <v>2163</v>
      </c>
      <c r="C491" t="s">
        <v>11187</v>
      </c>
    </row>
    <row r="492" spans="2:3" x14ac:dyDescent="0.25">
      <c r="B492" t="s">
        <v>2153</v>
      </c>
      <c r="C492" t="s">
        <v>11187</v>
      </c>
    </row>
    <row r="493" spans="2:3" x14ac:dyDescent="0.25">
      <c r="B493" s="10" t="s">
        <v>2153</v>
      </c>
      <c r="C493" t="s">
        <v>11187</v>
      </c>
    </row>
  </sheetData>
  <autoFilter ref="A1:C493"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filterMode="1"/>
  <dimension ref="A1:N1726"/>
  <sheetViews>
    <sheetView workbookViewId="0">
      <selection activeCell="F187" sqref="F187"/>
    </sheetView>
  </sheetViews>
  <sheetFormatPr defaultRowHeight="15" x14ac:dyDescent="0.25"/>
  <cols>
    <col min="2" max="2" width="47.140625" bestFit="1" customWidth="1"/>
  </cols>
  <sheetData>
    <row r="1" spans="2:14" x14ac:dyDescent="0.25">
      <c r="B1" s="2" t="s">
        <v>3</v>
      </c>
    </row>
    <row r="2" spans="2:14" hidden="1" x14ac:dyDescent="0.25">
      <c r="C2" t="e">
        <f t="shared" ref="C2:C65" si="0">VLOOKUP(B2,fundtbl,6,FALSE)</f>
        <v>#REF!</v>
      </c>
      <c r="D2" t="e">
        <f t="shared" ref="D2:D33" si="1">VLOOKUP(B2,fundtbl,5,FALSE)</f>
        <v>#REF!</v>
      </c>
      <c r="E2" t="e">
        <f t="shared" ref="E2:E33" si="2">VLOOKUP(B2,fundtbl,7,FALSE)</f>
        <v>#REF!</v>
      </c>
      <c r="F2" t="e">
        <f t="shared" ref="F2:F33" si="3">VLOOKUP(B2,fundtbl,8,FALSE)</f>
        <v>#REF!</v>
      </c>
    </row>
    <row r="3" spans="2:14" hidden="1" x14ac:dyDescent="0.25">
      <c r="C3" t="e">
        <f t="shared" si="0"/>
        <v>#REF!</v>
      </c>
      <c r="D3" t="e">
        <f t="shared" si="1"/>
        <v>#REF!</v>
      </c>
      <c r="E3" t="e">
        <f t="shared" si="2"/>
        <v>#REF!</v>
      </c>
      <c r="F3" t="e">
        <f t="shared" si="3"/>
        <v>#REF!</v>
      </c>
    </row>
    <row r="4" spans="2:14" x14ac:dyDescent="0.25">
      <c r="C4" t="e">
        <f t="shared" si="0"/>
        <v>#REF!</v>
      </c>
      <c r="D4" t="e">
        <f t="shared" si="1"/>
        <v>#REF!</v>
      </c>
      <c r="E4" t="e">
        <f t="shared" si="2"/>
        <v>#REF!</v>
      </c>
      <c r="F4" t="e">
        <f t="shared" si="3"/>
        <v>#REF!</v>
      </c>
      <c r="H4" t="s">
        <v>12073</v>
      </c>
    </row>
    <row r="5" spans="2:14" x14ac:dyDescent="0.25">
      <c r="C5" t="e">
        <f t="shared" si="0"/>
        <v>#REF!</v>
      </c>
      <c r="D5" t="e">
        <f t="shared" si="1"/>
        <v>#REF!</v>
      </c>
      <c r="E5" t="e">
        <f t="shared" si="2"/>
        <v>#REF!</v>
      </c>
      <c r="F5" t="e">
        <f t="shared" si="3"/>
        <v>#REF!</v>
      </c>
      <c r="H5" t="s">
        <v>12073</v>
      </c>
    </row>
    <row r="6" spans="2:14" hidden="1" x14ac:dyDescent="0.25">
      <c r="C6" t="e">
        <f t="shared" si="0"/>
        <v>#REF!</v>
      </c>
      <c r="D6" t="e">
        <f t="shared" si="1"/>
        <v>#REF!</v>
      </c>
      <c r="E6" t="e">
        <f t="shared" si="2"/>
        <v>#REF!</v>
      </c>
      <c r="F6" t="e">
        <f t="shared" si="3"/>
        <v>#REF!</v>
      </c>
    </row>
    <row r="7" spans="2:14" x14ac:dyDescent="0.25">
      <c r="C7" t="e">
        <f t="shared" si="0"/>
        <v>#REF!</v>
      </c>
      <c r="D7" t="e">
        <f t="shared" si="1"/>
        <v>#REF!</v>
      </c>
      <c r="E7" t="e">
        <f t="shared" si="2"/>
        <v>#REF!</v>
      </c>
      <c r="F7" t="e">
        <f t="shared" si="3"/>
        <v>#REF!</v>
      </c>
      <c r="H7" t="s">
        <v>12074</v>
      </c>
    </row>
    <row r="8" spans="2:14" hidden="1" x14ac:dyDescent="0.25">
      <c r="C8" t="e">
        <f t="shared" si="0"/>
        <v>#REF!</v>
      </c>
      <c r="D8" t="e">
        <f t="shared" si="1"/>
        <v>#REF!</v>
      </c>
      <c r="E8" t="e">
        <f t="shared" si="2"/>
        <v>#REF!</v>
      </c>
      <c r="F8" t="e">
        <f t="shared" si="3"/>
        <v>#REF!</v>
      </c>
    </row>
    <row r="9" spans="2:14" x14ac:dyDescent="0.25">
      <c r="C9" t="e">
        <f t="shared" si="0"/>
        <v>#REF!</v>
      </c>
      <c r="D9" t="e">
        <f t="shared" si="1"/>
        <v>#REF!</v>
      </c>
      <c r="E9" t="e">
        <f t="shared" si="2"/>
        <v>#REF!</v>
      </c>
      <c r="F9" t="e">
        <f t="shared" si="3"/>
        <v>#REF!</v>
      </c>
      <c r="H9" t="s">
        <v>12074</v>
      </c>
    </row>
    <row r="10" spans="2:14" hidden="1" x14ac:dyDescent="0.25">
      <c r="C10" t="e">
        <f t="shared" si="0"/>
        <v>#REF!</v>
      </c>
      <c r="D10" t="e">
        <f t="shared" si="1"/>
        <v>#REF!</v>
      </c>
      <c r="E10" t="e">
        <f t="shared" si="2"/>
        <v>#REF!</v>
      </c>
      <c r="F10" t="e">
        <f t="shared" si="3"/>
        <v>#REF!</v>
      </c>
    </row>
    <row r="11" spans="2:14" hidden="1" x14ac:dyDescent="0.25">
      <c r="C11" t="e">
        <f t="shared" si="0"/>
        <v>#REF!</v>
      </c>
      <c r="D11" t="e">
        <f t="shared" si="1"/>
        <v>#REF!</v>
      </c>
      <c r="E11" t="e">
        <f t="shared" si="2"/>
        <v>#REF!</v>
      </c>
      <c r="F11" t="e">
        <f t="shared" si="3"/>
        <v>#REF!</v>
      </c>
    </row>
    <row r="12" spans="2:14" hidden="1" x14ac:dyDescent="0.25">
      <c r="C12" t="e">
        <f t="shared" si="0"/>
        <v>#REF!</v>
      </c>
      <c r="D12" t="e">
        <f t="shared" si="1"/>
        <v>#REF!</v>
      </c>
      <c r="E12" t="e">
        <f t="shared" si="2"/>
        <v>#REF!</v>
      </c>
      <c r="F12" t="e">
        <f t="shared" si="3"/>
        <v>#REF!</v>
      </c>
    </row>
    <row r="13" spans="2:14" hidden="1" x14ac:dyDescent="0.25">
      <c r="C13" t="e">
        <f t="shared" si="0"/>
        <v>#REF!</v>
      </c>
      <c r="D13" t="e">
        <f t="shared" si="1"/>
        <v>#REF!</v>
      </c>
      <c r="E13" t="e">
        <f t="shared" si="2"/>
        <v>#REF!</v>
      </c>
      <c r="F13" t="e">
        <f t="shared" si="3"/>
        <v>#REF!</v>
      </c>
      <c r="N13" s="10"/>
    </row>
    <row r="14" spans="2:14" hidden="1" x14ac:dyDescent="0.25">
      <c r="C14" t="e">
        <f t="shared" si="0"/>
        <v>#REF!</v>
      </c>
      <c r="D14" t="e">
        <f t="shared" si="1"/>
        <v>#REF!</v>
      </c>
      <c r="E14" t="e">
        <f t="shared" si="2"/>
        <v>#REF!</v>
      </c>
      <c r="F14" t="e">
        <f t="shared" si="3"/>
        <v>#REF!</v>
      </c>
    </row>
    <row r="15" spans="2:14" hidden="1" x14ac:dyDescent="0.25">
      <c r="C15" t="e">
        <f t="shared" si="0"/>
        <v>#REF!</v>
      </c>
      <c r="D15" t="e">
        <f t="shared" si="1"/>
        <v>#REF!</v>
      </c>
      <c r="E15" t="e">
        <f t="shared" si="2"/>
        <v>#REF!</v>
      </c>
      <c r="F15" t="e">
        <f t="shared" si="3"/>
        <v>#REF!</v>
      </c>
    </row>
    <row r="16" spans="2:14" hidden="1" x14ac:dyDescent="0.25">
      <c r="C16" t="e">
        <f t="shared" si="0"/>
        <v>#REF!</v>
      </c>
      <c r="D16" t="e">
        <f t="shared" si="1"/>
        <v>#REF!</v>
      </c>
      <c r="E16" t="e">
        <f t="shared" si="2"/>
        <v>#REF!</v>
      </c>
      <c r="F16" t="e">
        <f t="shared" si="3"/>
        <v>#REF!</v>
      </c>
    </row>
    <row r="17" spans="2:6" hidden="1" x14ac:dyDescent="0.25">
      <c r="C17" t="e">
        <f t="shared" si="0"/>
        <v>#REF!</v>
      </c>
      <c r="D17" t="e">
        <f t="shared" si="1"/>
        <v>#REF!</v>
      </c>
      <c r="E17" t="e">
        <f t="shared" si="2"/>
        <v>#REF!</v>
      </c>
      <c r="F17" t="e">
        <f t="shared" si="3"/>
        <v>#REF!</v>
      </c>
    </row>
    <row r="18" spans="2:6" hidden="1" x14ac:dyDescent="0.25">
      <c r="C18" t="e">
        <f t="shared" si="0"/>
        <v>#REF!</v>
      </c>
      <c r="D18" t="e">
        <f t="shared" si="1"/>
        <v>#REF!</v>
      </c>
      <c r="E18" t="e">
        <f t="shared" si="2"/>
        <v>#REF!</v>
      </c>
      <c r="F18" t="e">
        <f t="shared" si="3"/>
        <v>#REF!</v>
      </c>
    </row>
    <row r="19" spans="2:6" hidden="1" x14ac:dyDescent="0.25">
      <c r="C19" t="e">
        <f t="shared" si="0"/>
        <v>#REF!</v>
      </c>
      <c r="D19" t="e">
        <f t="shared" si="1"/>
        <v>#REF!</v>
      </c>
      <c r="E19" t="e">
        <f t="shared" si="2"/>
        <v>#REF!</v>
      </c>
      <c r="F19" t="e">
        <f t="shared" si="3"/>
        <v>#REF!</v>
      </c>
    </row>
    <row r="20" spans="2:6" hidden="1" x14ac:dyDescent="0.25">
      <c r="C20" t="e">
        <f t="shared" si="0"/>
        <v>#REF!</v>
      </c>
      <c r="D20" t="e">
        <f t="shared" si="1"/>
        <v>#REF!</v>
      </c>
      <c r="E20" t="e">
        <f t="shared" si="2"/>
        <v>#REF!</v>
      </c>
      <c r="F20" t="e">
        <f t="shared" si="3"/>
        <v>#REF!</v>
      </c>
    </row>
    <row r="21" spans="2:6" hidden="1" x14ac:dyDescent="0.25">
      <c r="C21" t="e">
        <f t="shared" si="0"/>
        <v>#REF!</v>
      </c>
      <c r="D21" t="e">
        <f t="shared" si="1"/>
        <v>#REF!</v>
      </c>
      <c r="E21" t="e">
        <f t="shared" si="2"/>
        <v>#REF!</v>
      </c>
      <c r="F21" t="e">
        <f t="shared" si="3"/>
        <v>#REF!</v>
      </c>
    </row>
    <row r="22" spans="2:6" hidden="1" x14ac:dyDescent="0.25">
      <c r="C22" t="e">
        <f t="shared" si="0"/>
        <v>#REF!</v>
      </c>
      <c r="D22" t="e">
        <f t="shared" si="1"/>
        <v>#REF!</v>
      </c>
      <c r="E22" t="e">
        <f t="shared" si="2"/>
        <v>#REF!</v>
      </c>
      <c r="F22" t="e">
        <f t="shared" si="3"/>
        <v>#REF!</v>
      </c>
    </row>
    <row r="23" spans="2:6" hidden="1" x14ac:dyDescent="0.25">
      <c r="C23" t="e">
        <f t="shared" si="0"/>
        <v>#REF!</v>
      </c>
      <c r="D23" t="e">
        <f t="shared" si="1"/>
        <v>#REF!</v>
      </c>
      <c r="E23" t="e">
        <f t="shared" si="2"/>
        <v>#REF!</v>
      </c>
      <c r="F23" t="e">
        <f t="shared" si="3"/>
        <v>#REF!</v>
      </c>
    </row>
    <row r="24" spans="2:6" hidden="1" x14ac:dyDescent="0.25">
      <c r="C24" t="e">
        <f t="shared" si="0"/>
        <v>#REF!</v>
      </c>
      <c r="D24" t="e">
        <f t="shared" si="1"/>
        <v>#REF!</v>
      </c>
      <c r="E24" t="e">
        <f t="shared" si="2"/>
        <v>#REF!</v>
      </c>
      <c r="F24" t="e">
        <f t="shared" si="3"/>
        <v>#REF!</v>
      </c>
    </row>
    <row r="25" spans="2:6" hidden="1" x14ac:dyDescent="0.25">
      <c r="C25" t="e">
        <f t="shared" si="0"/>
        <v>#REF!</v>
      </c>
      <c r="D25" t="e">
        <f t="shared" si="1"/>
        <v>#REF!</v>
      </c>
      <c r="E25" t="e">
        <f t="shared" si="2"/>
        <v>#REF!</v>
      </c>
      <c r="F25" t="e">
        <f t="shared" si="3"/>
        <v>#REF!</v>
      </c>
    </row>
    <row r="26" spans="2:6" hidden="1" x14ac:dyDescent="0.25">
      <c r="C26" t="e">
        <f t="shared" si="0"/>
        <v>#REF!</v>
      </c>
      <c r="D26" t="e">
        <f t="shared" si="1"/>
        <v>#REF!</v>
      </c>
      <c r="E26" t="e">
        <f t="shared" si="2"/>
        <v>#REF!</v>
      </c>
      <c r="F26" t="e">
        <f t="shared" si="3"/>
        <v>#REF!</v>
      </c>
    </row>
    <row r="27" spans="2:6" hidden="1" x14ac:dyDescent="0.25">
      <c r="C27" t="e">
        <f t="shared" si="0"/>
        <v>#REF!</v>
      </c>
      <c r="D27" t="e">
        <f t="shared" si="1"/>
        <v>#REF!</v>
      </c>
      <c r="E27" t="e">
        <f t="shared" si="2"/>
        <v>#REF!</v>
      </c>
      <c r="F27" t="e">
        <f t="shared" si="3"/>
        <v>#REF!</v>
      </c>
    </row>
    <row r="28" spans="2:6" hidden="1" x14ac:dyDescent="0.25">
      <c r="B28" t="s">
        <v>44</v>
      </c>
      <c r="C28" t="e">
        <f t="shared" si="0"/>
        <v>#REF!</v>
      </c>
      <c r="D28" t="e">
        <f t="shared" si="1"/>
        <v>#REF!</v>
      </c>
      <c r="E28" t="e">
        <f t="shared" si="2"/>
        <v>#REF!</v>
      </c>
      <c r="F28" t="e">
        <f t="shared" si="3"/>
        <v>#REF!</v>
      </c>
    </row>
    <row r="29" spans="2:6" hidden="1" x14ac:dyDescent="0.25">
      <c r="C29" t="e">
        <f t="shared" si="0"/>
        <v>#REF!</v>
      </c>
      <c r="D29" t="e">
        <f t="shared" si="1"/>
        <v>#REF!</v>
      </c>
      <c r="E29" t="e">
        <f t="shared" si="2"/>
        <v>#REF!</v>
      </c>
      <c r="F29" t="e">
        <f t="shared" si="3"/>
        <v>#REF!</v>
      </c>
    </row>
    <row r="30" spans="2:6" hidden="1" x14ac:dyDescent="0.25">
      <c r="C30" t="e">
        <f t="shared" si="0"/>
        <v>#REF!</v>
      </c>
      <c r="D30" t="e">
        <f t="shared" si="1"/>
        <v>#REF!</v>
      </c>
      <c r="E30" t="e">
        <f t="shared" si="2"/>
        <v>#REF!</v>
      </c>
      <c r="F30" t="e">
        <f t="shared" si="3"/>
        <v>#REF!</v>
      </c>
    </row>
    <row r="31" spans="2:6" hidden="1" x14ac:dyDescent="0.25">
      <c r="C31" t="e">
        <f t="shared" si="0"/>
        <v>#REF!</v>
      </c>
      <c r="D31" t="e">
        <f t="shared" si="1"/>
        <v>#REF!</v>
      </c>
      <c r="E31" t="e">
        <f t="shared" si="2"/>
        <v>#REF!</v>
      </c>
      <c r="F31" t="e">
        <f t="shared" si="3"/>
        <v>#REF!</v>
      </c>
    </row>
    <row r="32" spans="2:6" hidden="1" x14ac:dyDescent="0.25">
      <c r="C32" t="e">
        <f t="shared" si="0"/>
        <v>#REF!</v>
      </c>
      <c r="D32" t="e">
        <f t="shared" si="1"/>
        <v>#REF!</v>
      </c>
      <c r="E32" t="e">
        <f t="shared" si="2"/>
        <v>#REF!</v>
      </c>
      <c r="F32" t="e">
        <f t="shared" si="3"/>
        <v>#REF!</v>
      </c>
    </row>
    <row r="33" spans="3:6" hidden="1" x14ac:dyDescent="0.25">
      <c r="C33" t="e">
        <f t="shared" si="0"/>
        <v>#REF!</v>
      </c>
      <c r="D33" t="e">
        <f t="shared" si="1"/>
        <v>#REF!</v>
      </c>
      <c r="E33" t="e">
        <f t="shared" si="2"/>
        <v>#REF!</v>
      </c>
      <c r="F33" t="e">
        <f t="shared" si="3"/>
        <v>#REF!</v>
      </c>
    </row>
    <row r="34" spans="3:6" hidden="1" x14ac:dyDescent="0.25">
      <c r="C34" t="e">
        <f t="shared" si="0"/>
        <v>#REF!</v>
      </c>
      <c r="D34" t="e">
        <f t="shared" ref="D34:D65" si="4">VLOOKUP(B34,fundtbl,5,FALSE)</f>
        <v>#REF!</v>
      </c>
      <c r="E34" t="e">
        <f t="shared" ref="E34:E65" si="5">VLOOKUP(B34,fundtbl,7,FALSE)</f>
        <v>#REF!</v>
      </c>
      <c r="F34" t="e">
        <f t="shared" ref="F34:F65" si="6">VLOOKUP(B34,fundtbl,8,FALSE)</f>
        <v>#REF!</v>
      </c>
    </row>
    <row r="35" spans="3:6" hidden="1" x14ac:dyDescent="0.25">
      <c r="C35" t="e">
        <f t="shared" si="0"/>
        <v>#REF!</v>
      </c>
      <c r="D35" t="e">
        <f t="shared" si="4"/>
        <v>#REF!</v>
      </c>
      <c r="E35" t="e">
        <f t="shared" si="5"/>
        <v>#REF!</v>
      </c>
      <c r="F35" t="e">
        <f t="shared" si="6"/>
        <v>#REF!</v>
      </c>
    </row>
    <row r="36" spans="3:6" hidden="1" x14ac:dyDescent="0.25">
      <c r="C36" t="e">
        <f t="shared" si="0"/>
        <v>#REF!</v>
      </c>
      <c r="D36" t="e">
        <f t="shared" si="4"/>
        <v>#REF!</v>
      </c>
      <c r="E36" t="e">
        <f t="shared" si="5"/>
        <v>#REF!</v>
      </c>
      <c r="F36" t="e">
        <f t="shared" si="6"/>
        <v>#REF!</v>
      </c>
    </row>
    <row r="37" spans="3:6" hidden="1" x14ac:dyDescent="0.25">
      <c r="C37" t="e">
        <f t="shared" si="0"/>
        <v>#REF!</v>
      </c>
      <c r="D37" t="e">
        <f t="shared" si="4"/>
        <v>#REF!</v>
      </c>
      <c r="E37" t="e">
        <f t="shared" si="5"/>
        <v>#REF!</v>
      </c>
      <c r="F37" t="e">
        <f t="shared" si="6"/>
        <v>#REF!</v>
      </c>
    </row>
    <row r="38" spans="3:6" hidden="1" x14ac:dyDescent="0.25">
      <c r="C38" t="e">
        <f t="shared" si="0"/>
        <v>#REF!</v>
      </c>
      <c r="D38" t="e">
        <f t="shared" si="4"/>
        <v>#REF!</v>
      </c>
      <c r="E38" t="e">
        <f t="shared" si="5"/>
        <v>#REF!</v>
      </c>
      <c r="F38" t="e">
        <f t="shared" si="6"/>
        <v>#REF!</v>
      </c>
    </row>
    <row r="39" spans="3:6" hidden="1" x14ac:dyDescent="0.25">
      <c r="C39" t="e">
        <f t="shared" si="0"/>
        <v>#REF!</v>
      </c>
      <c r="D39" t="e">
        <f t="shared" si="4"/>
        <v>#REF!</v>
      </c>
      <c r="E39" t="e">
        <f t="shared" si="5"/>
        <v>#REF!</v>
      </c>
      <c r="F39" t="e">
        <f t="shared" si="6"/>
        <v>#REF!</v>
      </c>
    </row>
    <row r="40" spans="3:6" hidden="1" x14ac:dyDescent="0.25">
      <c r="C40" t="e">
        <f t="shared" si="0"/>
        <v>#REF!</v>
      </c>
      <c r="D40" t="e">
        <f t="shared" si="4"/>
        <v>#REF!</v>
      </c>
      <c r="E40" t="e">
        <f t="shared" si="5"/>
        <v>#REF!</v>
      </c>
      <c r="F40" t="e">
        <f t="shared" si="6"/>
        <v>#REF!</v>
      </c>
    </row>
    <row r="41" spans="3:6" hidden="1" x14ac:dyDescent="0.25">
      <c r="C41" t="e">
        <f t="shared" si="0"/>
        <v>#REF!</v>
      </c>
      <c r="D41" t="e">
        <f t="shared" si="4"/>
        <v>#REF!</v>
      </c>
      <c r="E41" t="e">
        <f t="shared" si="5"/>
        <v>#REF!</v>
      </c>
      <c r="F41" t="e">
        <f t="shared" si="6"/>
        <v>#REF!</v>
      </c>
    </row>
    <row r="42" spans="3:6" hidden="1" x14ac:dyDescent="0.25">
      <c r="C42" t="e">
        <f t="shared" si="0"/>
        <v>#REF!</v>
      </c>
      <c r="D42" t="e">
        <f t="shared" si="4"/>
        <v>#REF!</v>
      </c>
      <c r="E42" t="e">
        <f t="shared" si="5"/>
        <v>#REF!</v>
      </c>
      <c r="F42" t="e">
        <f t="shared" si="6"/>
        <v>#REF!</v>
      </c>
    </row>
    <row r="43" spans="3:6" hidden="1" x14ac:dyDescent="0.25">
      <c r="C43" t="e">
        <f t="shared" si="0"/>
        <v>#REF!</v>
      </c>
      <c r="D43" t="e">
        <f t="shared" si="4"/>
        <v>#REF!</v>
      </c>
      <c r="E43" t="e">
        <f t="shared" si="5"/>
        <v>#REF!</v>
      </c>
      <c r="F43" t="e">
        <f t="shared" si="6"/>
        <v>#REF!</v>
      </c>
    </row>
    <row r="44" spans="3:6" hidden="1" x14ac:dyDescent="0.25">
      <c r="C44" t="e">
        <f t="shared" si="0"/>
        <v>#REF!</v>
      </c>
      <c r="D44" t="e">
        <f t="shared" si="4"/>
        <v>#REF!</v>
      </c>
      <c r="E44" t="e">
        <f t="shared" si="5"/>
        <v>#REF!</v>
      </c>
      <c r="F44" t="e">
        <f t="shared" si="6"/>
        <v>#REF!</v>
      </c>
    </row>
    <row r="45" spans="3:6" hidden="1" x14ac:dyDescent="0.25">
      <c r="C45" t="e">
        <f t="shared" si="0"/>
        <v>#REF!</v>
      </c>
      <c r="D45" t="e">
        <f t="shared" si="4"/>
        <v>#REF!</v>
      </c>
      <c r="E45" t="e">
        <f t="shared" si="5"/>
        <v>#REF!</v>
      </c>
      <c r="F45" t="e">
        <f t="shared" si="6"/>
        <v>#REF!</v>
      </c>
    </row>
    <row r="46" spans="3:6" hidden="1" x14ac:dyDescent="0.25">
      <c r="C46" t="e">
        <f t="shared" si="0"/>
        <v>#REF!</v>
      </c>
      <c r="D46" t="e">
        <f t="shared" si="4"/>
        <v>#REF!</v>
      </c>
      <c r="E46" t="e">
        <f t="shared" si="5"/>
        <v>#REF!</v>
      </c>
      <c r="F46" t="e">
        <f t="shared" si="6"/>
        <v>#REF!</v>
      </c>
    </row>
    <row r="47" spans="3:6" hidden="1" x14ac:dyDescent="0.25">
      <c r="C47" t="e">
        <f t="shared" si="0"/>
        <v>#REF!</v>
      </c>
      <c r="D47" t="e">
        <f t="shared" si="4"/>
        <v>#REF!</v>
      </c>
      <c r="E47" t="e">
        <f t="shared" si="5"/>
        <v>#REF!</v>
      </c>
      <c r="F47" t="e">
        <f t="shared" si="6"/>
        <v>#REF!</v>
      </c>
    </row>
    <row r="48" spans="3:6" hidden="1" x14ac:dyDescent="0.25">
      <c r="C48" t="e">
        <f t="shared" si="0"/>
        <v>#REF!</v>
      </c>
      <c r="D48" t="e">
        <f t="shared" si="4"/>
        <v>#REF!</v>
      </c>
      <c r="E48" t="e">
        <f t="shared" si="5"/>
        <v>#REF!</v>
      </c>
      <c r="F48" t="e">
        <f t="shared" si="6"/>
        <v>#REF!</v>
      </c>
    </row>
    <row r="49" spans="3:8" hidden="1" x14ac:dyDescent="0.25">
      <c r="C49" t="e">
        <f t="shared" si="0"/>
        <v>#REF!</v>
      </c>
      <c r="D49" t="e">
        <f t="shared" si="4"/>
        <v>#REF!</v>
      </c>
      <c r="E49" t="e">
        <f t="shared" si="5"/>
        <v>#REF!</v>
      </c>
      <c r="F49" t="e">
        <f t="shared" si="6"/>
        <v>#REF!</v>
      </c>
    </row>
    <row r="50" spans="3:8" hidden="1" x14ac:dyDescent="0.25">
      <c r="C50" t="e">
        <f t="shared" si="0"/>
        <v>#REF!</v>
      </c>
      <c r="D50" t="e">
        <f t="shared" si="4"/>
        <v>#REF!</v>
      </c>
      <c r="E50" t="e">
        <f t="shared" si="5"/>
        <v>#REF!</v>
      </c>
      <c r="F50" t="e">
        <f t="shared" si="6"/>
        <v>#REF!</v>
      </c>
    </row>
    <row r="51" spans="3:8" hidden="1" x14ac:dyDescent="0.25">
      <c r="C51" t="e">
        <f t="shared" si="0"/>
        <v>#REF!</v>
      </c>
      <c r="D51" t="e">
        <f t="shared" si="4"/>
        <v>#REF!</v>
      </c>
      <c r="E51" t="e">
        <f t="shared" si="5"/>
        <v>#REF!</v>
      </c>
      <c r="F51" t="e">
        <f t="shared" si="6"/>
        <v>#REF!</v>
      </c>
    </row>
    <row r="52" spans="3:8" hidden="1" x14ac:dyDescent="0.25">
      <c r="C52" t="e">
        <f t="shared" si="0"/>
        <v>#REF!</v>
      </c>
      <c r="D52" t="e">
        <f t="shared" si="4"/>
        <v>#REF!</v>
      </c>
      <c r="E52" t="e">
        <f t="shared" si="5"/>
        <v>#REF!</v>
      </c>
      <c r="F52" t="e">
        <f t="shared" si="6"/>
        <v>#REF!</v>
      </c>
    </row>
    <row r="53" spans="3:8" hidden="1" x14ac:dyDescent="0.25">
      <c r="C53" t="e">
        <f t="shared" si="0"/>
        <v>#REF!</v>
      </c>
      <c r="D53" t="e">
        <f t="shared" si="4"/>
        <v>#REF!</v>
      </c>
      <c r="E53" t="e">
        <f t="shared" si="5"/>
        <v>#REF!</v>
      </c>
      <c r="F53" t="e">
        <f t="shared" si="6"/>
        <v>#REF!</v>
      </c>
    </row>
    <row r="54" spans="3:8" hidden="1" x14ac:dyDescent="0.25">
      <c r="C54" t="e">
        <f t="shared" si="0"/>
        <v>#REF!</v>
      </c>
      <c r="D54" t="e">
        <f t="shared" si="4"/>
        <v>#REF!</v>
      </c>
      <c r="E54" t="e">
        <f t="shared" si="5"/>
        <v>#REF!</v>
      </c>
      <c r="F54" t="e">
        <f t="shared" si="6"/>
        <v>#REF!</v>
      </c>
    </row>
    <row r="55" spans="3:8" hidden="1" x14ac:dyDescent="0.25">
      <c r="C55" t="e">
        <f t="shared" si="0"/>
        <v>#REF!</v>
      </c>
      <c r="D55" t="e">
        <f t="shared" si="4"/>
        <v>#REF!</v>
      </c>
      <c r="E55" t="e">
        <f t="shared" si="5"/>
        <v>#REF!</v>
      </c>
      <c r="F55" t="e">
        <f t="shared" si="6"/>
        <v>#REF!</v>
      </c>
    </row>
    <row r="56" spans="3:8" hidden="1" x14ac:dyDescent="0.25">
      <c r="C56" t="e">
        <f t="shared" si="0"/>
        <v>#REF!</v>
      </c>
      <c r="D56" t="e">
        <f t="shared" si="4"/>
        <v>#REF!</v>
      </c>
      <c r="E56" t="e">
        <f t="shared" si="5"/>
        <v>#REF!</v>
      </c>
      <c r="F56" t="e">
        <f t="shared" si="6"/>
        <v>#REF!</v>
      </c>
    </row>
    <row r="57" spans="3:8" hidden="1" x14ac:dyDescent="0.25">
      <c r="C57" t="e">
        <f t="shared" si="0"/>
        <v>#REF!</v>
      </c>
      <c r="D57" t="e">
        <f t="shared" si="4"/>
        <v>#REF!</v>
      </c>
      <c r="E57" t="e">
        <f t="shared" si="5"/>
        <v>#REF!</v>
      </c>
      <c r="F57" t="e">
        <f t="shared" si="6"/>
        <v>#REF!</v>
      </c>
    </row>
    <row r="58" spans="3:8" hidden="1" x14ac:dyDescent="0.25">
      <c r="C58" t="e">
        <f t="shared" si="0"/>
        <v>#REF!</v>
      </c>
      <c r="D58" t="e">
        <f t="shared" si="4"/>
        <v>#REF!</v>
      </c>
      <c r="E58" t="e">
        <f t="shared" si="5"/>
        <v>#REF!</v>
      </c>
      <c r="F58" t="e">
        <f t="shared" si="6"/>
        <v>#REF!</v>
      </c>
    </row>
    <row r="59" spans="3:8" x14ac:dyDescent="0.25">
      <c r="C59" t="e">
        <f t="shared" si="0"/>
        <v>#REF!</v>
      </c>
      <c r="D59" t="e">
        <f t="shared" si="4"/>
        <v>#REF!</v>
      </c>
      <c r="E59" t="e">
        <f t="shared" si="5"/>
        <v>#REF!</v>
      </c>
      <c r="F59" t="e">
        <f t="shared" si="6"/>
        <v>#REF!</v>
      </c>
      <c r="H59" t="s">
        <v>12074</v>
      </c>
    </row>
    <row r="60" spans="3:8" hidden="1" x14ac:dyDescent="0.25">
      <c r="C60" t="e">
        <f t="shared" si="0"/>
        <v>#REF!</v>
      </c>
      <c r="D60" t="e">
        <f t="shared" si="4"/>
        <v>#REF!</v>
      </c>
      <c r="E60" t="e">
        <f t="shared" si="5"/>
        <v>#REF!</v>
      </c>
      <c r="F60" t="e">
        <f t="shared" si="6"/>
        <v>#REF!</v>
      </c>
    </row>
    <row r="61" spans="3:8" x14ac:dyDescent="0.25">
      <c r="C61" t="e">
        <f t="shared" si="0"/>
        <v>#REF!</v>
      </c>
      <c r="D61" t="e">
        <f t="shared" si="4"/>
        <v>#REF!</v>
      </c>
      <c r="E61" t="e">
        <f t="shared" si="5"/>
        <v>#REF!</v>
      </c>
      <c r="F61" t="e">
        <f t="shared" si="6"/>
        <v>#REF!</v>
      </c>
      <c r="H61" t="s">
        <v>12074</v>
      </c>
    </row>
    <row r="62" spans="3:8" x14ac:dyDescent="0.25">
      <c r="C62" t="e">
        <f t="shared" si="0"/>
        <v>#REF!</v>
      </c>
      <c r="D62" t="e">
        <f t="shared" si="4"/>
        <v>#REF!</v>
      </c>
      <c r="E62" t="e">
        <f t="shared" si="5"/>
        <v>#REF!</v>
      </c>
      <c r="F62" t="e">
        <f t="shared" si="6"/>
        <v>#REF!</v>
      </c>
      <c r="H62" t="s">
        <v>12074</v>
      </c>
    </row>
    <row r="63" spans="3:8" hidden="1" x14ac:dyDescent="0.25">
      <c r="C63" t="e">
        <f t="shared" si="0"/>
        <v>#REF!</v>
      </c>
      <c r="D63" t="e">
        <f t="shared" si="4"/>
        <v>#REF!</v>
      </c>
      <c r="E63" t="e">
        <f t="shared" si="5"/>
        <v>#REF!</v>
      </c>
      <c r="F63" t="e">
        <f t="shared" si="6"/>
        <v>#REF!</v>
      </c>
    </row>
    <row r="64" spans="3:8" hidden="1" x14ac:dyDescent="0.25">
      <c r="C64" t="e">
        <f t="shared" si="0"/>
        <v>#REF!</v>
      </c>
      <c r="D64" t="e">
        <f t="shared" si="4"/>
        <v>#REF!</v>
      </c>
      <c r="E64" t="e">
        <f t="shared" si="5"/>
        <v>#REF!</v>
      </c>
      <c r="F64" t="e">
        <f t="shared" si="6"/>
        <v>#REF!</v>
      </c>
    </row>
    <row r="65" spans="3:8" hidden="1" x14ac:dyDescent="0.25">
      <c r="C65" t="e">
        <f t="shared" si="0"/>
        <v>#REF!</v>
      </c>
      <c r="D65" t="e">
        <f t="shared" si="4"/>
        <v>#REF!</v>
      </c>
      <c r="E65" t="e">
        <f t="shared" si="5"/>
        <v>#REF!</v>
      </c>
      <c r="F65" t="e">
        <f t="shared" si="6"/>
        <v>#REF!</v>
      </c>
    </row>
    <row r="66" spans="3:8" hidden="1" x14ac:dyDescent="0.25">
      <c r="C66" t="e">
        <f t="shared" ref="C66:C129" si="7">VLOOKUP(B66,fundtbl,6,FALSE)</f>
        <v>#REF!</v>
      </c>
      <c r="D66" t="e">
        <f t="shared" ref="D66:D96" si="8">VLOOKUP(B66,fundtbl,5,FALSE)</f>
        <v>#REF!</v>
      </c>
      <c r="E66" t="e">
        <f t="shared" ref="E66:E96" si="9">VLOOKUP(B66,fundtbl,7,FALSE)</f>
        <v>#REF!</v>
      </c>
      <c r="F66" t="e">
        <f t="shared" ref="F66:F96" si="10">VLOOKUP(B66,fundtbl,8,FALSE)</f>
        <v>#REF!</v>
      </c>
    </row>
    <row r="67" spans="3:8" x14ac:dyDescent="0.25">
      <c r="C67" t="e">
        <f t="shared" si="7"/>
        <v>#REF!</v>
      </c>
      <c r="D67" t="e">
        <f t="shared" si="8"/>
        <v>#REF!</v>
      </c>
      <c r="E67" t="e">
        <f t="shared" si="9"/>
        <v>#REF!</v>
      </c>
      <c r="F67" t="e">
        <f t="shared" si="10"/>
        <v>#REF!</v>
      </c>
      <c r="H67" t="s">
        <v>12074</v>
      </c>
    </row>
    <row r="68" spans="3:8" hidden="1" x14ac:dyDescent="0.25">
      <c r="C68" t="e">
        <f t="shared" si="7"/>
        <v>#REF!</v>
      </c>
      <c r="D68" t="e">
        <f t="shared" si="8"/>
        <v>#REF!</v>
      </c>
      <c r="E68" t="e">
        <f t="shared" si="9"/>
        <v>#REF!</v>
      </c>
      <c r="F68" t="e">
        <f t="shared" si="10"/>
        <v>#REF!</v>
      </c>
    </row>
    <row r="69" spans="3:8" hidden="1" x14ac:dyDescent="0.25">
      <c r="C69" t="e">
        <f t="shared" si="7"/>
        <v>#REF!</v>
      </c>
      <c r="D69" t="e">
        <f t="shared" si="8"/>
        <v>#REF!</v>
      </c>
      <c r="E69" t="e">
        <f t="shared" si="9"/>
        <v>#REF!</v>
      </c>
      <c r="F69" t="e">
        <f t="shared" si="10"/>
        <v>#REF!</v>
      </c>
    </row>
    <row r="70" spans="3:8" hidden="1" x14ac:dyDescent="0.25">
      <c r="C70" t="e">
        <f t="shared" si="7"/>
        <v>#REF!</v>
      </c>
      <c r="D70" t="e">
        <f t="shared" si="8"/>
        <v>#REF!</v>
      </c>
      <c r="E70" t="e">
        <f t="shared" si="9"/>
        <v>#REF!</v>
      </c>
      <c r="F70" t="e">
        <f t="shared" si="10"/>
        <v>#REF!</v>
      </c>
    </row>
    <row r="71" spans="3:8" hidden="1" x14ac:dyDescent="0.25">
      <c r="C71" t="e">
        <f t="shared" si="7"/>
        <v>#REF!</v>
      </c>
      <c r="D71" t="e">
        <f t="shared" si="8"/>
        <v>#REF!</v>
      </c>
      <c r="E71" t="e">
        <f t="shared" si="9"/>
        <v>#REF!</v>
      </c>
      <c r="F71" t="e">
        <f t="shared" si="10"/>
        <v>#REF!</v>
      </c>
    </row>
    <row r="72" spans="3:8" hidden="1" x14ac:dyDescent="0.25">
      <c r="C72" t="e">
        <f t="shared" si="7"/>
        <v>#REF!</v>
      </c>
      <c r="D72" t="e">
        <f t="shared" si="8"/>
        <v>#REF!</v>
      </c>
      <c r="E72" t="e">
        <f t="shared" si="9"/>
        <v>#REF!</v>
      </c>
      <c r="F72" t="e">
        <f t="shared" si="10"/>
        <v>#REF!</v>
      </c>
    </row>
    <row r="73" spans="3:8" hidden="1" x14ac:dyDescent="0.25">
      <c r="C73" t="e">
        <f t="shared" si="7"/>
        <v>#REF!</v>
      </c>
      <c r="D73" t="e">
        <f t="shared" si="8"/>
        <v>#REF!</v>
      </c>
      <c r="E73" t="e">
        <f t="shared" si="9"/>
        <v>#REF!</v>
      </c>
      <c r="F73" t="e">
        <f t="shared" si="10"/>
        <v>#REF!</v>
      </c>
    </row>
    <row r="74" spans="3:8" hidden="1" x14ac:dyDescent="0.25">
      <c r="C74" t="e">
        <f t="shared" si="7"/>
        <v>#REF!</v>
      </c>
      <c r="D74" t="e">
        <f t="shared" si="8"/>
        <v>#REF!</v>
      </c>
      <c r="E74" t="e">
        <f t="shared" si="9"/>
        <v>#REF!</v>
      </c>
      <c r="F74" t="e">
        <f t="shared" si="10"/>
        <v>#REF!</v>
      </c>
    </row>
    <row r="75" spans="3:8" hidden="1" x14ac:dyDescent="0.25">
      <c r="C75" t="e">
        <f t="shared" si="7"/>
        <v>#REF!</v>
      </c>
      <c r="D75" t="e">
        <f t="shared" si="8"/>
        <v>#REF!</v>
      </c>
      <c r="E75" t="e">
        <f t="shared" si="9"/>
        <v>#REF!</v>
      </c>
      <c r="F75" t="e">
        <f t="shared" si="10"/>
        <v>#REF!</v>
      </c>
    </row>
    <row r="76" spans="3:8" hidden="1" x14ac:dyDescent="0.25">
      <c r="C76" t="e">
        <f t="shared" si="7"/>
        <v>#REF!</v>
      </c>
      <c r="D76" t="e">
        <f t="shared" si="8"/>
        <v>#REF!</v>
      </c>
      <c r="E76" t="e">
        <f t="shared" si="9"/>
        <v>#REF!</v>
      </c>
      <c r="F76" t="e">
        <f t="shared" si="10"/>
        <v>#REF!</v>
      </c>
    </row>
    <row r="77" spans="3:8" hidden="1" x14ac:dyDescent="0.25">
      <c r="C77" t="e">
        <f t="shared" si="7"/>
        <v>#REF!</v>
      </c>
      <c r="D77" t="e">
        <f t="shared" si="8"/>
        <v>#REF!</v>
      </c>
      <c r="E77" t="e">
        <f t="shared" si="9"/>
        <v>#REF!</v>
      </c>
      <c r="F77" t="e">
        <f t="shared" si="10"/>
        <v>#REF!</v>
      </c>
    </row>
    <row r="78" spans="3:8" hidden="1" x14ac:dyDescent="0.25">
      <c r="C78" t="e">
        <f t="shared" si="7"/>
        <v>#REF!</v>
      </c>
      <c r="D78" t="e">
        <f t="shared" si="8"/>
        <v>#REF!</v>
      </c>
      <c r="E78" t="e">
        <f t="shared" si="9"/>
        <v>#REF!</v>
      </c>
      <c r="F78" t="e">
        <f t="shared" si="10"/>
        <v>#REF!</v>
      </c>
    </row>
    <row r="79" spans="3:8" hidden="1" x14ac:dyDescent="0.25">
      <c r="C79" t="e">
        <f t="shared" si="7"/>
        <v>#REF!</v>
      </c>
      <c r="D79" t="e">
        <f t="shared" si="8"/>
        <v>#REF!</v>
      </c>
      <c r="E79" t="e">
        <f t="shared" si="9"/>
        <v>#REF!</v>
      </c>
      <c r="F79" t="e">
        <f t="shared" si="10"/>
        <v>#REF!</v>
      </c>
    </row>
    <row r="80" spans="3:8" hidden="1" x14ac:dyDescent="0.25">
      <c r="C80" t="e">
        <f t="shared" si="7"/>
        <v>#REF!</v>
      </c>
      <c r="D80" t="e">
        <f t="shared" si="8"/>
        <v>#REF!</v>
      </c>
      <c r="E80" t="e">
        <f t="shared" si="9"/>
        <v>#REF!</v>
      </c>
      <c r="F80" t="e">
        <f t="shared" si="10"/>
        <v>#REF!</v>
      </c>
    </row>
    <row r="81" spans="3:6" hidden="1" x14ac:dyDescent="0.25">
      <c r="C81" t="e">
        <f t="shared" si="7"/>
        <v>#REF!</v>
      </c>
      <c r="D81" t="e">
        <f t="shared" si="8"/>
        <v>#REF!</v>
      </c>
      <c r="E81" t="e">
        <f t="shared" si="9"/>
        <v>#REF!</v>
      </c>
      <c r="F81" t="e">
        <f t="shared" si="10"/>
        <v>#REF!</v>
      </c>
    </row>
    <row r="82" spans="3:6" hidden="1" x14ac:dyDescent="0.25">
      <c r="C82" t="e">
        <f t="shared" si="7"/>
        <v>#REF!</v>
      </c>
      <c r="D82" t="e">
        <f t="shared" si="8"/>
        <v>#REF!</v>
      </c>
      <c r="E82" t="e">
        <f t="shared" si="9"/>
        <v>#REF!</v>
      </c>
      <c r="F82" t="e">
        <f t="shared" si="10"/>
        <v>#REF!</v>
      </c>
    </row>
    <row r="83" spans="3:6" hidden="1" x14ac:dyDescent="0.25">
      <c r="C83" t="e">
        <f t="shared" si="7"/>
        <v>#REF!</v>
      </c>
      <c r="D83" t="e">
        <f t="shared" si="8"/>
        <v>#REF!</v>
      </c>
      <c r="E83" t="e">
        <f t="shared" si="9"/>
        <v>#REF!</v>
      </c>
      <c r="F83" t="e">
        <f t="shared" si="10"/>
        <v>#REF!</v>
      </c>
    </row>
    <row r="84" spans="3:6" hidden="1" x14ac:dyDescent="0.25">
      <c r="C84" t="e">
        <f t="shared" si="7"/>
        <v>#REF!</v>
      </c>
      <c r="D84" t="e">
        <f t="shared" si="8"/>
        <v>#REF!</v>
      </c>
      <c r="E84" t="e">
        <f t="shared" si="9"/>
        <v>#REF!</v>
      </c>
      <c r="F84" t="e">
        <f t="shared" si="10"/>
        <v>#REF!</v>
      </c>
    </row>
    <row r="85" spans="3:6" hidden="1" x14ac:dyDescent="0.25">
      <c r="C85" t="e">
        <f t="shared" si="7"/>
        <v>#REF!</v>
      </c>
      <c r="D85" t="e">
        <f t="shared" si="8"/>
        <v>#REF!</v>
      </c>
      <c r="E85" t="e">
        <f t="shared" si="9"/>
        <v>#REF!</v>
      </c>
      <c r="F85" t="e">
        <f t="shared" si="10"/>
        <v>#REF!</v>
      </c>
    </row>
    <row r="86" spans="3:6" hidden="1" x14ac:dyDescent="0.25">
      <c r="C86" t="e">
        <f t="shared" si="7"/>
        <v>#REF!</v>
      </c>
      <c r="D86" t="e">
        <f t="shared" si="8"/>
        <v>#REF!</v>
      </c>
      <c r="E86" t="e">
        <f t="shared" si="9"/>
        <v>#REF!</v>
      </c>
      <c r="F86" t="e">
        <f t="shared" si="10"/>
        <v>#REF!</v>
      </c>
    </row>
    <row r="87" spans="3:6" hidden="1" x14ac:dyDescent="0.25">
      <c r="C87" t="e">
        <f t="shared" si="7"/>
        <v>#REF!</v>
      </c>
      <c r="D87" t="e">
        <f t="shared" si="8"/>
        <v>#REF!</v>
      </c>
      <c r="E87" t="e">
        <f t="shared" si="9"/>
        <v>#REF!</v>
      </c>
      <c r="F87" t="e">
        <f t="shared" si="10"/>
        <v>#REF!</v>
      </c>
    </row>
    <row r="88" spans="3:6" hidden="1" x14ac:dyDescent="0.25">
      <c r="C88" t="e">
        <f t="shared" si="7"/>
        <v>#REF!</v>
      </c>
      <c r="D88" t="e">
        <f t="shared" si="8"/>
        <v>#REF!</v>
      </c>
      <c r="E88" t="e">
        <f t="shared" si="9"/>
        <v>#REF!</v>
      </c>
      <c r="F88" t="e">
        <f t="shared" si="10"/>
        <v>#REF!</v>
      </c>
    </row>
    <row r="89" spans="3:6" hidden="1" x14ac:dyDescent="0.25">
      <c r="C89" t="e">
        <f t="shared" si="7"/>
        <v>#REF!</v>
      </c>
      <c r="D89" t="e">
        <f t="shared" si="8"/>
        <v>#REF!</v>
      </c>
      <c r="E89" t="e">
        <f t="shared" si="9"/>
        <v>#REF!</v>
      </c>
      <c r="F89" t="e">
        <f t="shared" si="10"/>
        <v>#REF!</v>
      </c>
    </row>
    <row r="90" spans="3:6" hidden="1" x14ac:dyDescent="0.25">
      <c r="C90" t="e">
        <f t="shared" si="7"/>
        <v>#REF!</v>
      </c>
      <c r="D90" t="e">
        <f t="shared" si="8"/>
        <v>#REF!</v>
      </c>
      <c r="E90" t="e">
        <f t="shared" si="9"/>
        <v>#REF!</v>
      </c>
      <c r="F90" t="e">
        <f t="shared" si="10"/>
        <v>#REF!</v>
      </c>
    </row>
    <row r="91" spans="3:6" hidden="1" x14ac:dyDescent="0.25">
      <c r="C91" t="e">
        <f t="shared" si="7"/>
        <v>#REF!</v>
      </c>
      <c r="D91" t="e">
        <f t="shared" si="8"/>
        <v>#REF!</v>
      </c>
      <c r="E91" t="e">
        <f t="shared" si="9"/>
        <v>#REF!</v>
      </c>
      <c r="F91" t="e">
        <f t="shared" si="10"/>
        <v>#REF!</v>
      </c>
    </row>
    <row r="92" spans="3:6" hidden="1" x14ac:dyDescent="0.25">
      <c r="C92" t="e">
        <f t="shared" si="7"/>
        <v>#REF!</v>
      </c>
      <c r="D92" t="e">
        <f t="shared" si="8"/>
        <v>#REF!</v>
      </c>
      <c r="E92" t="e">
        <f t="shared" si="9"/>
        <v>#REF!</v>
      </c>
      <c r="F92" t="e">
        <f t="shared" si="10"/>
        <v>#REF!</v>
      </c>
    </row>
    <row r="93" spans="3:6" hidden="1" x14ac:dyDescent="0.25">
      <c r="C93" t="e">
        <f t="shared" si="7"/>
        <v>#REF!</v>
      </c>
      <c r="D93" t="e">
        <f t="shared" si="8"/>
        <v>#REF!</v>
      </c>
      <c r="E93" t="e">
        <f t="shared" si="9"/>
        <v>#REF!</v>
      </c>
      <c r="F93" t="e">
        <f t="shared" si="10"/>
        <v>#REF!</v>
      </c>
    </row>
    <row r="94" spans="3:6" hidden="1" x14ac:dyDescent="0.25">
      <c r="C94" t="e">
        <f t="shared" si="7"/>
        <v>#REF!</v>
      </c>
      <c r="D94" t="e">
        <f t="shared" si="8"/>
        <v>#REF!</v>
      </c>
      <c r="E94" t="e">
        <f t="shared" si="9"/>
        <v>#REF!</v>
      </c>
      <c r="F94" t="e">
        <f t="shared" si="10"/>
        <v>#REF!</v>
      </c>
    </row>
    <row r="95" spans="3:6" hidden="1" x14ac:dyDescent="0.25">
      <c r="C95" t="e">
        <f t="shared" si="7"/>
        <v>#REF!</v>
      </c>
      <c r="D95" t="e">
        <f t="shared" si="8"/>
        <v>#REF!</v>
      </c>
      <c r="E95" t="e">
        <f t="shared" si="9"/>
        <v>#REF!</v>
      </c>
      <c r="F95" t="e">
        <f t="shared" si="10"/>
        <v>#REF!</v>
      </c>
    </row>
    <row r="96" spans="3:6" hidden="1" x14ac:dyDescent="0.25">
      <c r="C96" t="e">
        <f t="shared" si="7"/>
        <v>#REF!</v>
      </c>
      <c r="D96" t="e">
        <f t="shared" si="8"/>
        <v>#REF!</v>
      </c>
      <c r="E96" t="e">
        <f t="shared" si="9"/>
        <v>#REF!</v>
      </c>
      <c r="F96" t="e">
        <f t="shared" si="10"/>
        <v>#REF!</v>
      </c>
    </row>
    <row r="97" spans="3:8" hidden="1" x14ac:dyDescent="0.25">
      <c r="C97" t="e">
        <f t="shared" si="7"/>
        <v>#REF!</v>
      </c>
      <c r="D97" t="e">
        <f>VLOOKUP('AGENCY (old)'!F1838,fundtbl,5,FALSE)</f>
        <v>#REF!</v>
      </c>
      <c r="E97" t="e">
        <f>VLOOKUP('AGENCY (old)'!F1838,fundtbl,7,FALSE)</f>
        <v>#REF!</v>
      </c>
      <c r="F97" t="e">
        <f>VLOOKUP('AGENCY (old)'!F1838,fundtbl,8,FALSE)</f>
        <v>#REF!</v>
      </c>
    </row>
    <row r="98" spans="3:8" hidden="1" x14ac:dyDescent="0.25">
      <c r="C98" t="e">
        <f t="shared" si="7"/>
        <v>#REF!</v>
      </c>
      <c r="D98" t="e">
        <f t="shared" ref="D98:D108" si="11">VLOOKUP(B98,fundtbl,5,FALSE)</f>
        <v>#REF!</v>
      </c>
      <c r="E98" t="e">
        <f t="shared" ref="E98:E108" si="12">VLOOKUP(B98,fundtbl,7,FALSE)</f>
        <v>#REF!</v>
      </c>
      <c r="F98" t="e">
        <f t="shared" ref="F98:F108" si="13">VLOOKUP(B98,fundtbl,8,FALSE)</f>
        <v>#REF!</v>
      </c>
    </row>
    <row r="99" spans="3:8" hidden="1" x14ac:dyDescent="0.25">
      <c r="C99" t="e">
        <f t="shared" si="7"/>
        <v>#REF!</v>
      </c>
      <c r="D99" t="e">
        <f t="shared" si="11"/>
        <v>#REF!</v>
      </c>
      <c r="E99" t="e">
        <f t="shared" si="12"/>
        <v>#REF!</v>
      </c>
      <c r="F99" t="e">
        <f t="shared" si="13"/>
        <v>#REF!</v>
      </c>
    </row>
    <row r="100" spans="3:8" hidden="1" x14ac:dyDescent="0.25">
      <c r="C100" t="e">
        <f t="shared" si="7"/>
        <v>#REF!</v>
      </c>
      <c r="D100" t="e">
        <f t="shared" si="11"/>
        <v>#REF!</v>
      </c>
      <c r="E100" t="e">
        <f t="shared" si="12"/>
        <v>#REF!</v>
      </c>
      <c r="F100" t="e">
        <f t="shared" si="13"/>
        <v>#REF!</v>
      </c>
    </row>
    <row r="101" spans="3:8" hidden="1" x14ac:dyDescent="0.25">
      <c r="C101" t="e">
        <f t="shared" si="7"/>
        <v>#REF!</v>
      </c>
      <c r="D101" t="e">
        <f t="shared" si="11"/>
        <v>#REF!</v>
      </c>
      <c r="E101" t="e">
        <f t="shared" si="12"/>
        <v>#REF!</v>
      </c>
      <c r="F101" t="e">
        <f t="shared" si="13"/>
        <v>#REF!</v>
      </c>
    </row>
    <row r="102" spans="3:8" hidden="1" x14ac:dyDescent="0.25">
      <c r="C102" t="e">
        <f t="shared" si="7"/>
        <v>#REF!</v>
      </c>
      <c r="D102" t="e">
        <f t="shared" si="11"/>
        <v>#REF!</v>
      </c>
      <c r="E102" t="e">
        <f t="shared" si="12"/>
        <v>#REF!</v>
      </c>
      <c r="F102" t="e">
        <f t="shared" si="13"/>
        <v>#REF!</v>
      </c>
    </row>
    <row r="103" spans="3:8" hidden="1" x14ac:dyDescent="0.25">
      <c r="C103" t="e">
        <f t="shared" si="7"/>
        <v>#REF!</v>
      </c>
      <c r="D103" t="e">
        <f t="shared" si="11"/>
        <v>#REF!</v>
      </c>
      <c r="E103" t="e">
        <f t="shared" si="12"/>
        <v>#REF!</v>
      </c>
      <c r="F103" t="e">
        <f t="shared" si="13"/>
        <v>#REF!</v>
      </c>
    </row>
    <row r="104" spans="3:8" hidden="1" x14ac:dyDescent="0.25">
      <c r="C104" t="e">
        <f t="shared" si="7"/>
        <v>#REF!</v>
      </c>
      <c r="D104" t="e">
        <f t="shared" si="11"/>
        <v>#REF!</v>
      </c>
      <c r="E104" t="e">
        <f t="shared" si="12"/>
        <v>#REF!</v>
      </c>
      <c r="F104" t="e">
        <f t="shared" si="13"/>
        <v>#REF!</v>
      </c>
    </row>
    <row r="105" spans="3:8" hidden="1" x14ac:dyDescent="0.25">
      <c r="C105" t="e">
        <f t="shared" si="7"/>
        <v>#REF!</v>
      </c>
      <c r="D105" t="e">
        <f t="shared" si="11"/>
        <v>#REF!</v>
      </c>
      <c r="E105" t="e">
        <f t="shared" si="12"/>
        <v>#REF!</v>
      </c>
      <c r="F105" t="e">
        <f t="shared" si="13"/>
        <v>#REF!</v>
      </c>
    </row>
    <row r="106" spans="3:8" hidden="1" x14ac:dyDescent="0.25">
      <c r="C106" t="e">
        <f t="shared" si="7"/>
        <v>#REF!</v>
      </c>
      <c r="D106" t="e">
        <f t="shared" si="11"/>
        <v>#REF!</v>
      </c>
      <c r="E106" t="e">
        <f t="shared" si="12"/>
        <v>#REF!</v>
      </c>
      <c r="F106" t="e">
        <f t="shared" si="13"/>
        <v>#REF!</v>
      </c>
    </row>
    <row r="107" spans="3:8" hidden="1" x14ac:dyDescent="0.25">
      <c r="C107" t="e">
        <f t="shared" si="7"/>
        <v>#REF!</v>
      </c>
      <c r="D107" t="e">
        <f t="shared" si="11"/>
        <v>#REF!</v>
      </c>
      <c r="E107" t="e">
        <f t="shared" si="12"/>
        <v>#REF!</v>
      </c>
      <c r="F107" t="e">
        <f t="shared" si="13"/>
        <v>#REF!</v>
      </c>
    </row>
    <row r="108" spans="3:8" x14ac:dyDescent="0.25">
      <c r="C108" t="e">
        <f t="shared" si="7"/>
        <v>#REF!</v>
      </c>
      <c r="D108" t="e">
        <f t="shared" si="11"/>
        <v>#REF!</v>
      </c>
      <c r="E108" t="e">
        <f t="shared" si="12"/>
        <v>#REF!</v>
      </c>
      <c r="F108" t="e">
        <f t="shared" si="13"/>
        <v>#REF!</v>
      </c>
      <c r="H108" t="s">
        <v>12074</v>
      </c>
    </row>
    <row r="109" spans="3:8" hidden="1" x14ac:dyDescent="0.25">
      <c r="C109" t="e">
        <f t="shared" si="7"/>
        <v>#REF!</v>
      </c>
      <c r="D109" t="e">
        <f>VLOOKUP('AGENCY (old)'!F1835,fundtbl,5,FALSE)</f>
        <v>#REF!</v>
      </c>
      <c r="E109" t="e">
        <f>VLOOKUP('AGENCY (old)'!F1835,fundtbl,7,FALSE)</f>
        <v>#REF!</v>
      </c>
      <c r="F109" t="e">
        <f>VLOOKUP('AGENCY (old)'!F1835,fundtbl,8,FALSE)</f>
        <v>#REF!</v>
      </c>
    </row>
    <row r="110" spans="3:8" hidden="1" x14ac:dyDescent="0.25">
      <c r="C110" t="e">
        <f t="shared" si="7"/>
        <v>#REF!</v>
      </c>
      <c r="D110" t="e">
        <f t="shared" ref="D110:D173" si="14">VLOOKUP(B110,fundtbl,5,FALSE)</f>
        <v>#REF!</v>
      </c>
      <c r="E110" t="e">
        <f t="shared" ref="E110:E173" si="15">VLOOKUP(B110,fundtbl,7,FALSE)</f>
        <v>#REF!</v>
      </c>
      <c r="F110" t="e">
        <f t="shared" ref="F110:F173" si="16">VLOOKUP(B110,fundtbl,8,FALSE)</f>
        <v>#REF!</v>
      </c>
    </row>
    <row r="111" spans="3:8" hidden="1" x14ac:dyDescent="0.25">
      <c r="C111" t="e">
        <f t="shared" si="7"/>
        <v>#REF!</v>
      </c>
      <c r="D111" t="e">
        <f t="shared" si="14"/>
        <v>#REF!</v>
      </c>
      <c r="E111" t="e">
        <f t="shared" si="15"/>
        <v>#REF!</v>
      </c>
      <c r="F111" t="e">
        <f t="shared" si="16"/>
        <v>#REF!</v>
      </c>
    </row>
    <row r="112" spans="3:8" x14ac:dyDescent="0.25">
      <c r="C112" t="e">
        <f t="shared" si="7"/>
        <v>#REF!</v>
      </c>
      <c r="D112" t="e">
        <f t="shared" si="14"/>
        <v>#REF!</v>
      </c>
      <c r="E112" t="e">
        <f t="shared" si="15"/>
        <v>#REF!</v>
      </c>
      <c r="F112" t="e">
        <f t="shared" si="16"/>
        <v>#REF!</v>
      </c>
      <c r="H112" t="s">
        <v>12074</v>
      </c>
    </row>
    <row r="113" spans="3:8" hidden="1" x14ac:dyDescent="0.25">
      <c r="C113" t="e">
        <f t="shared" si="7"/>
        <v>#REF!</v>
      </c>
      <c r="D113" t="e">
        <f t="shared" si="14"/>
        <v>#REF!</v>
      </c>
      <c r="E113" t="e">
        <f t="shared" si="15"/>
        <v>#REF!</v>
      </c>
      <c r="F113" t="e">
        <f t="shared" si="16"/>
        <v>#REF!</v>
      </c>
    </row>
    <row r="114" spans="3:8" hidden="1" x14ac:dyDescent="0.25">
      <c r="C114" t="e">
        <f t="shared" si="7"/>
        <v>#REF!</v>
      </c>
      <c r="D114" t="e">
        <f t="shared" si="14"/>
        <v>#REF!</v>
      </c>
      <c r="E114" t="e">
        <f t="shared" si="15"/>
        <v>#REF!</v>
      </c>
      <c r="F114" t="e">
        <f t="shared" si="16"/>
        <v>#REF!</v>
      </c>
    </row>
    <row r="115" spans="3:8" x14ac:dyDescent="0.25">
      <c r="C115" t="e">
        <f t="shared" si="7"/>
        <v>#REF!</v>
      </c>
      <c r="D115" t="e">
        <f t="shared" si="14"/>
        <v>#REF!</v>
      </c>
      <c r="E115" t="e">
        <f t="shared" si="15"/>
        <v>#REF!</v>
      </c>
      <c r="F115" t="e">
        <f t="shared" si="16"/>
        <v>#REF!</v>
      </c>
      <c r="H115" t="s">
        <v>12075</v>
      </c>
    </row>
    <row r="116" spans="3:8" hidden="1" x14ac:dyDescent="0.25">
      <c r="C116" t="e">
        <f t="shared" si="7"/>
        <v>#REF!</v>
      </c>
      <c r="D116" t="e">
        <f t="shared" si="14"/>
        <v>#REF!</v>
      </c>
      <c r="E116" t="e">
        <f t="shared" si="15"/>
        <v>#REF!</v>
      </c>
      <c r="F116" t="e">
        <f t="shared" si="16"/>
        <v>#REF!</v>
      </c>
    </row>
    <row r="117" spans="3:8" hidden="1" x14ac:dyDescent="0.25">
      <c r="C117" t="e">
        <f t="shared" si="7"/>
        <v>#REF!</v>
      </c>
      <c r="D117" t="e">
        <f t="shared" si="14"/>
        <v>#REF!</v>
      </c>
      <c r="E117" t="e">
        <f t="shared" si="15"/>
        <v>#REF!</v>
      </c>
      <c r="F117" t="e">
        <f t="shared" si="16"/>
        <v>#REF!</v>
      </c>
    </row>
    <row r="118" spans="3:8" hidden="1" x14ac:dyDescent="0.25">
      <c r="C118" t="e">
        <f t="shared" si="7"/>
        <v>#REF!</v>
      </c>
      <c r="D118" t="e">
        <f t="shared" si="14"/>
        <v>#REF!</v>
      </c>
      <c r="E118" t="e">
        <f t="shared" si="15"/>
        <v>#REF!</v>
      </c>
      <c r="F118" t="e">
        <f t="shared" si="16"/>
        <v>#REF!</v>
      </c>
    </row>
    <row r="119" spans="3:8" hidden="1" x14ac:dyDescent="0.25">
      <c r="C119" t="e">
        <f t="shared" si="7"/>
        <v>#REF!</v>
      </c>
      <c r="D119" t="e">
        <f t="shared" si="14"/>
        <v>#REF!</v>
      </c>
      <c r="E119" t="e">
        <f t="shared" si="15"/>
        <v>#REF!</v>
      </c>
      <c r="F119" t="e">
        <f t="shared" si="16"/>
        <v>#REF!</v>
      </c>
    </row>
    <row r="120" spans="3:8" hidden="1" x14ac:dyDescent="0.25">
      <c r="C120" t="e">
        <f t="shared" si="7"/>
        <v>#REF!</v>
      </c>
      <c r="D120" t="e">
        <f t="shared" si="14"/>
        <v>#REF!</v>
      </c>
      <c r="E120" t="e">
        <f t="shared" si="15"/>
        <v>#REF!</v>
      </c>
      <c r="F120" t="e">
        <f t="shared" si="16"/>
        <v>#REF!</v>
      </c>
    </row>
    <row r="121" spans="3:8" hidden="1" x14ac:dyDescent="0.25">
      <c r="C121" t="e">
        <f t="shared" si="7"/>
        <v>#REF!</v>
      </c>
      <c r="D121" t="e">
        <f t="shared" si="14"/>
        <v>#REF!</v>
      </c>
      <c r="E121" t="e">
        <f t="shared" si="15"/>
        <v>#REF!</v>
      </c>
      <c r="F121" t="e">
        <f t="shared" si="16"/>
        <v>#REF!</v>
      </c>
    </row>
    <row r="122" spans="3:8" hidden="1" x14ac:dyDescent="0.25">
      <c r="C122" t="e">
        <f t="shared" si="7"/>
        <v>#REF!</v>
      </c>
      <c r="D122" t="e">
        <f t="shared" si="14"/>
        <v>#REF!</v>
      </c>
      <c r="E122" t="e">
        <f t="shared" si="15"/>
        <v>#REF!</v>
      </c>
      <c r="F122" t="e">
        <f t="shared" si="16"/>
        <v>#REF!</v>
      </c>
    </row>
    <row r="123" spans="3:8" hidden="1" x14ac:dyDescent="0.25">
      <c r="C123" t="e">
        <f t="shared" si="7"/>
        <v>#REF!</v>
      </c>
      <c r="D123" t="e">
        <f t="shared" si="14"/>
        <v>#REF!</v>
      </c>
      <c r="E123" t="e">
        <f t="shared" si="15"/>
        <v>#REF!</v>
      </c>
      <c r="F123" t="e">
        <f t="shared" si="16"/>
        <v>#REF!</v>
      </c>
    </row>
    <row r="124" spans="3:8" hidden="1" x14ac:dyDescent="0.25">
      <c r="C124" t="e">
        <f t="shared" si="7"/>
        <v>#REF!</v>
      </c>
      <c r="D124" t="e">
        <f t="shared" si="14"/>
        <v>#REF!</v>
      </c>
      <c r="E124" t="e">
        <f t="shared" si="15"/>
        <v>#REF!</v>
      </c>
      <c r="F124" t="e">
        <f t="shared" si="16"/>
        <v>#REF!</v>
      </c>
    </row>
    <row r="125" spans="3:8" hidden="1" x14ac:dyDescent="0.25">
      <c r="C125" t="e">
        <f t="shared" si="7"/>
        <v>#REF!</v>
      </c>
      <c r="D125" t="e">
        <f t="shared" si="14"/>
        <v>#REF!</v>
      </c>
      <c r="E125" t="e">
        <f t="shared" si="15"/>
        <v>#REF!</v>
      </c>
      <c r="F125" t="e">
        <f t="shared" si="16"/>
        <v>#REF!</v>
      </c>
    </row>
    <row r="126" spans="3:8" x14ac:dyDescent="0.25">
      <c r="C126" t="e">
        <f t="shared" si="7"/>
        <v>#REF!</v>
      </c>
      <c r="D126" t="e">
        <f t="shared" si="14"/>
        <v>#REF!</v>
      </c>
      <c r="E126" t="e">
        <f t="shared" si="15"/>
        <v>#REF!</v>
      </c>
      <c r="F126" t="e">
        <f t="shared" si="16"/>
        <v>#REF!</v>
      </c>
      <c r="H126" t="s">
        <v>12074</v>
      </c>
    </row>
    <row r="127" spans="3:8" hidden="1" x14ac:dyDescent="0.25">
      <c r="C127" t="e">
        <f t="shared" si="7"/>
        <v>#REF!</v>
      </c>
      <c r="D127" t="e">
        <f t="shared" si="14"/>
        <v>#REF!</v>
      </c>
      <c r="E127" t="e">
        <f t="shared" si="15"/>
        <v>#REF!</v>
      </c>
      <c r="F127" t="e">
        <f t="shared" si="16"/>
        <v>#REF!</v>
      </c>
    </row>
    <row r="128" spans="3:8" hidden="1" x14ac:dyDescent="0.25">
      <c r="C128" t="e">
        <f t="shared" si="7"/>
        <v>#REF!</v>
      </c>
      <c r="D128" t="e">
        <f t="shared" si="14"/>
        <v>#REF!</v>
      </c>
      <c r="E128" t="e">
        <f t="shared" si="15"/>
        <v>#REF!</v>
      </c>
      <c r="F128" t="e">
        <f t="shared" si="16"/>
        <v>#REF!</v>
      </c>
    </row>
    <row r="129" spans="3:6" hidden="1" x14ac:dyDescent="0.25">
      <c r="C129" t="e">
        <f t="shared" si="7"/>
        <v>#REF!</v>
      </c>
      <c r="D129" t="e">
        <f t="shared" si="14"/>
        <v>#REF!</v>
      </c>
      <c r="E129" t="e">
        <f t="shared" si="15"/>
        <v>#REF!</v>
      </c>
      <c r="F129" t="e">
        <f t="shared" si="16"/>
        <v>#REF!</v>
      </c>
    </row>
    <row r="130" spans="3:6" hidden="1" x14ac:dyDescent="0.25">
      <c r="C130" t="e">
        <f t="shared" ref="C130:C193" si="17">VLOOKUP(B130,fundtbl,6,FALSE)</f>
        <v>#REF!</v>
      </c>
      <c r="D130" t="e">
        <f t="shared" si="14"/>
        <v>#REF!</v>
      </c>
      <c r="E130" t="e">
        <f t="shared" si="15"/>
        <v>#REF!</v>
      </c>
      <c r="F130" t="e">
        <f t="shared" si="16"/>
        <v>#REF!</v>
      </c>
    </row>
    <row r="131" spans="3:6" hidden="1" x14ac:dyDescent="0.25">
      <c r="C131" t="e">
        <f t="shared" si="17"/>
        <v>#REF!</v>
      </c>
      <c r="D131" t="e">
        <f t="shared" si="14"/>
        <v>#REF!</v>
      </c>
      <c r="E131" t="e">
        <f t="shared" si="15"/>
        <v>#REF!</v>
      </c>
      <c r="F131" t="e">
        <f t="shared" si="16"/>
        <v>#REF!</v>
      </c>
    </row>
    <row r="132" spans="3:6" hidden="1" x14ac:dyDescent="0.25">
      <c r="C132" t="e">
        <f t="shared" si="17"/>
        <v>#REF!</v>
      </c>
      <c r="D132" t="e">
        <f t="shared" si="14"/>
        <v>#REF!</v>
      </c>
      <c r="E132" t="e">
        <f t="shared" si="15"/>
        <v>#REF!</v>
      </c>
      <c r="F132" t="e">
        <f t="shared" si="16"/>
        <v>#REF!</v>
      </c>
    </row>
    <row r="133" spans="3:6" hidden="1" x14ac:dyDescent="0.25">
      <c r="C133" t="e">
        <f t="shared" si="17"/>
        <v>#REF!</v>
      </c>
      <c r="D133" t="e">
        <f t="shared" si="14"/>
        <v>#REF!</v>
      </c>
      <c r="E133" t="e">
        <f t="shared" si="15"/>
        <v>#REF!</v>
      </c>
      <c r="F133" t="e">
        <f t="shared" si="16"/>
        <v>#REF!</v>
      </c>
    </row>
    <row r="134" spans="3:6" hidden="1" x14ac:dyDescent="0.25">
      <c r="C134" t="e">
        <f t="shared" si="17"/>
        <v>#REF!</v>
      </c>
      <c r="D134" t="e">
        <f t="shared" si="14"/>
        <v>#REF!</v>
      </c>
      <c r="E134" t="e">
        <f t="shared" si="15"/>
        <v>#REF!</v>
      </c>
      <c r="F134" t="e">
        <f t="shared" si="16"/>
        <v>#REF!</v>
      </c>
    </row>
    <row r="135" spans="3:6" hidden="1" x14ac:dyDescent="0.25">
      <c r="C135" t="e">
        <f t="shared" si="17"/>
        <v>#REF!</v>
      </c>
      <c r="D135" t="e">
        <f t="shared" si="14"/>
        <v>#REF!</v>
      </c>
      <c r="E135" t="e">
        <f t="shared" si="15"/>
        <v>#REF!</v>
      </c>
      <c r="F135" t="e">
        <f t="shared" si="16"/>
        <v>#REF!</v>
      </c>
    </row>
    <row r="136" spans="3:6" hidden="1" x14ac:dyDescent="0.25">
      <c r="C136" t="e">
        <f t="shared" si="17"/>
        <v>#REF!</v>
      </c>
      <c r="D136" t="e">
        <f t="shared" si="14"/>
        <v>#REF!</v>
      </c>
      <c r="E136" t="e">
        <f t="shared" si="15"/>
        <v>#REF!</v>
      </c>
      <c r="F136" t="e">
        <f t="shared" si="16"/>
        <v>#REF!</v>
      </c>
    </row>
    <row r="137" spans="3:6" hidden="1" x14ac:dyDescent="0.25">
      <c r="C137" t="e">
        <f t="shared" si="17"/>
        <v>#REF!</v>
      </c>
      <c r="D137" t="e">
        <f t="shared" si="14"/>
        <v>#REF!</v>
      </c>
      <c r="E137" t="e">
        <f t="shared" si="15"/>
        <v>#REF!</v>
      </c>
      <c r="F137" t="e">
        <f t="shared" si="16"/>
        <v>#REF!</v>
      </c>
    </row>
    <row r="138" spans="3:6" hidden="1" x14ac:dyDescent="0.25">
      <c r="C138" t="e">
        <f t="shared" si="17"/>
        <v>#REF!</v>
      </c>
      <c r="D138" t="e">
        <f t="shared" si="14"/>
        <v>#REF!</v>
      </c>
      <c r="E138" t="e">
        <f t="shared" si="15"/>
        <v>#REF!</v>
      </c>
      <c r="F138" t="e">
        <f t="shared" si="16"/>
        <v>#REF!</v>
      </c>
    </row>
    <row r="139" spans="3:6" hidden="1" x14ac:dyDescent="0.25">
      <c r="C139" t="e">
        <f t="shared" si="17"/>
        <v>#REF!</v>
      </c>
      <c r="D139" t="e">
        <f t="shared" si="14"/>
        <v>#REF!</v>
      </c>
      <c r="E139" t="e">
        <f t="shared" si="15"/>
        <v>#REF!</v>
      </c>
      <c r="F139" t="e">
        <f t="shared" si="16"/>
        <v>#REF!</v>
      </c>
    </row>
    <row r="140" spans="3:6" hidden="1" x14ac:dyDescent="0.25">
      <c r="C140" t="e">
        <f t="shared" si="17"/>
        <v>#REF!</v>
      </c>
      <c r="D140" t="e">
        <f t="shared" si="14"/>
        <v>#REF!</v>
      </c>
      <c r="E140" t="e">
        <f t="shared" si="15"/>
        <v>#REF!</v>
      </c>
      <c r="F140" t="e">
        <f t="shared" si="16"/>
        <v>#REF!</v>
      </c>
    </row>
    <row r="141" spans="3:6" hidden="1" x14ac:dyDescent="0.25">
      <c r="C141" t="e">
        <f t="shared" si="17"/>
        <v>#REF!</v>
      </c>
      <c r="D141" t="e">
        <f t="shared" si="14"/>
        <v>#REF!</v>
      </c>
      <c r="E141" t="e">
        <f t="shared" si="15"/>
        <v>#REF!</v>
      </c>
      <c r="F141" t="e">
        <f t="shared" si="16"/>
        <v>#REF!</v>
      </c>
    </row>
    <row r="142" spans="3:6" hidden="1" x14ac:dyDescent="0.25">
      <c r="C142" t="e">
        <f t="shared" si="17"/>
        <v>#REF!</v>
      </c>
      <c r="D142" t="e">
        <f t="shared" si="14"/>
        <v>#REF!</v>
      </c>
      <c r="E142" t="e">
        <f t="shared" si="15"/>
        <v>#REF!</v>
      </c>
      <c r="F142" t="e">
        <f t="shared" si="16"/>
        <v>#REF!</v>
      </c>
    </row>
    <row r="143" spans="3:6" hidden="1" x14ac:dyDescent="0.25">
      <c r="C143" t="e">
        <f t="shared" si="17"/>
        <v>#REF!</v>
      </c>
      <c r="D143" t="e">
        <f t="shared" si="14"/>
        <v>#REF!</v>
      </c>
      <c r="E143" t="e">
        <f t="shared" si="15"/>
        <v>#REF!</v>
      </c>
      <c r="F143" t="e">
        <f t="shared" si="16"/>
        <v>#REF!</v>
      </c>
    </row>
    <row r="144" spans="3:6" hidden="1" x14ac:dyDescent="0.25">
      <c r="C144" t="e">
        <f t="shared" si="17"/>
        <v>#REF!</v>
      </c>
      <c r="D144" t="e">
        <f t="shared" si="14"/>
        <v>#REF!</v>
      </c>
      <c r="E144" t="e">
        <f t="shared" si="15"/>
        <v>#REF!</v>
      </c>
      <c r="F144" t="e">
        <f t="shared" si="16"/>
        <v>#REF!</v>
      </c>
    </row>
    <row r="145" spans="3:8" hidden="1" x14ac:dyDescent="0.25">
      <c r="C145" t="e">
        <f t="shared" si="17"/>
        <v>#REF!</v>
      </c>
      <c r="D145" t="e">
        <f t="shared" si="14"/>
        <v>#REF!</v>
      </c>
      <c r="E145" t="e">
        <f t="shared" si="15"/>
        <v>#REF!</v>
      </c>
      <c r="F145" t="e">
        <f t="shared" si="16"/>
        <v>#REF!</v>
      </c>
    </row>
    <row r="146" spans="3:8" hidden="1" x14ac:dyDescent="0.25">
      <c r="C146" t="e">
        <f t="shared" si="17"/>
        <v>#REF!</v>
      </c>
      <c r="D146" t="e">
        <f t="shared" si="14"/>
        <v>#REF!</v>
      </c>
      <c r="E146" t="e">
        <f t="shared" si="15"/>
        <v>#REF!</v>
      </c>
      <c r="F146" t="e">
        <f t="shared" si="16"/>
        <v>#REF!</v>
      </c>
    </row>
    <row r="147" spans="3:8" hidden="1" x14ac:dyDescent="0.25">
      <c r="C147" t="e">
        <f t="shared" si="17"/>
        <v>#REF!</v>
      </c>
      <c r="D147" t="e">
        <f t="shared" si="14"/>
        <v>#REF!</v>
      </c>
      <c r="E147" t="e">
        <f t="shared" si="15"/>
        <v>#REF!</v>
      </c>
      <c r="F147" t="e">
        <f t="shared" si="16"/>
        <v>#REF!</v>
      </c>
    </row>
    <row r="148" spans="3:8" x14ac:dyDescent="0.25">
      <c r="C148" t="e">
        <f t="shared" si="17"/>
        <v>#REF!</v>
      </c>
      <c r="D148" t="e">
        <f t="shared" si="14"/>
        <v>#REF!</v>
      </c>
      <c r="E148" t="e">
        <f t="shared" si="15"/>
        <v>#REF!</v>
      </c>
      <c r="F148" t="e">
        <f t="shared" si="16"/>
        <v>#REF!</v>
      </c>
      <c r="H148" t="s">
        <v>12074</v>
      </c>
    </row>
    <row r="149" spans="3:8" x14ac:dyDescent="0.25">
      <c r="C149" t="e">
        <f t="shared" si="17"/>
        <v>#REF!</v>
      </c>
      <c r="D149" t="e">
        <f t="shared" si="14"/>
        <v>#REF!</v>
      </c>
      <c r="E149" t="e">
        <f t="shared" si="15"/>
        <v>#REF!</v>
      </c>
      <c r="F149" t="e">
        <f t="shared" si="16"/>
        <v>#REF!</v>
      </c>
      <c r="H149" t="s">
        <v>12072</v>
      </c>
    </row>
    <row r="150" spans="3:8" x14ac:dyDescent="0.25">
      <c r="C150" t="e">
        <f t="shared" si="17"/>
        <v>#REF!</v>
      </c>
      <c r="D150" t="e">
        <f t="shared" si="14"/>
        <v>#REF!</v>
      </c>
      <c r="E150" t="e">
        <f t="shared" si="15"/>
        <v>#REF!</v>
      </c>
      <c r="F150" t="e">
        <f t="shared" si="16"/>
        <v>#REF!</v>
      </c>
      <c r="H150" t="s">
        <v>12078</v>
      </c>
    </row>
    <row r="151" spans="3:8" hidden="1" x14ac:dyDescent="0.25">
      <c r="C151" t="e">
        <f t="shared" si="17"/>
        <v>#REF!</v>
      </c>
      <c r="D151" t="e">
        <f t="shared" si="14"/>
        <v>#REF!</v>
      </c>
      <c r="E151" t="e">
        <f t="shared" si="15"/>
        <v>#REF!</v>
      </c>
      <c r="F151" t="e">
        <f t="shared" si="16"/>
        <v>#REF!</v>
      </c>
    </row>
    <row r="152" spans="3:8" hidden="1" x14ac:dyDescent="0.25">
      <c r="C152" t="e">
        <f t="shared" si="17"/>
        <v>#REF!</v>
      </c>
      <c r="D152" t="e">
        <f t="shared" si="14"/>
        <v>#REF!</v>
      </c>
      <c r="E152" t="e">
        <f t="shared" si="15"/>
        <v>#REF!</v>
      </c>
      <c r="F152" t="e">
        <f t="shared" si="16"/>
        <v>#REF!</v>
      </c>
    </row>
    <row r="153" spans="3:8" hidden="1" x14ac:dyDescent="0.25">
      <c r="C153" t="e">
        <f t="shared" si="17"/>
        <v>#REF!</v>
      </c>
      <c r="D153" t="e">
        <f t="shared" si="14"/>
        <v>#REF!</v>
      </c>
      <c r="E153" t="e">
        <f t="shared" si="15"/>
        <v>#REF!</v>
      </c>
      <c r="F153" t="e">
        <f t="shared" si="16"/>
        <v>#REF!</v>
      </c>
    </row>
    <row r="154" spans="3:8" hidden="1" x14ac:dyDescent="0.25">
      <c r="C154" t="e">
        <f t="shared" si="17"/>
        <v>#REF!</v>
      </c>
      <c r="D154" t="e">
        <f t="shared" si="14"/>
        <v>#REF!</v>
      </c>
      <c r="E154" t="e">
        <f t="shared" si="15"/>
        <v>#REF!</v>
      </c>
      <c r="F154" t="e">
        <f t="shared" si="16"/>
        <v>#REF!</v>
      </c>
    </row>
    <row r="155" spans="3:8" hidden="1" x14ac:dyDescent="0.25">
      <c r="C155" t="e">
        <f t="shared" si="17"/>
        <v>#REF!</v>
      </c>
      <c r="D155" t="e">
        <f t="shared" si="14"/>
        <v>#REF!</v>
      </c>
      <c r="E155" t="e">
        <f t="shared" si="15"/>
        <v>#REF!</v>
      </c>
      <c r="F155" t="e">
        <f t="shared" si="16"/>
        <v>#REF!</v>
      </c>
    </row>
    <row r="156" spans="3:8" hidden="1" x14ac:dyDescent="0.25">
      <c r="C156" t="e">
        <f t="shared" si="17"/>
        <v>#REF!</v>
      </c>
      <c r="D156" t="e">
        <f t="shared" si="14"/>
        <v>#REF!</v>
      </c>
      <c r="E156" t="e">
        <f t="shared" si="15"/>
        <v>#REF!</v>
      </c>
      <c r="F156" t="e">
        <f t="shared" si="16"/>
        <v>#REF!</v>
      </c>
    </row>
    <row r="157" spans="3:8" hidden="1" x14ac:dyDescent="0.25">
      <c r="C157" t="e">
        <f t="shared" si="17"/>
        <v>#REF!</v>
      </c>
      <c r="D157" t="e">
        <f t="shared" si="14"/>
        <v>#REF!</v>
      </c>
      <c r="E157" t="e">
        <f t="shared" si="15"/>
        <v>#REF!</v>
      </c>
      <c r="F157" t="e">
        <f t="shared" si="16"/>
        <v>#REF!</v>
      </c>
    </row>
    <row r="158" spans="3:8" hidden="1" x14ac:dyDescent="0.25">
      <c r="C158" t="e">
        <f t="shared" si="17"/>
        <v>#REF!</v>
      </c>
      <c r="D158" t="e">
        <f t="shared" si="14"/>
        <v>#REF!</v>
      </c>
      <c r="E158" t="e">
        <f t="shared" si="15"/>
        <v>#REF!</v>
      </c>
      <c r="F158" t="e">
        <f t="shared" si="16"/>
        <v>#REF!</v>
      </c>
    </row>
    <row r="159" spans="3:8" hidden="1" x14ac:dyDescent="0.25">
      <c r="C159" t="e">
        <f t="shared" si="17"/>
        <v>#REF!</v>
      </c>
      <c r="D159" t="e">
        <f t="shared" si="14"/>
        <v>#REF!</v>
      </c>
      <c r="E159" t="e">
        <f t="shared" si="15"/>
        <v>#REF!</v>
      </c>
      <c r="F159" t="e">
        <f t="shared" si="16"/>
        <v>#REF!</v>
      </c>
    </row>
    <row r="160" spans="3:8" hidden="1" x14ac:dyDescent="0.25">
      <c r="C160" t="e">
        <f t="shared" si="17"/>
        <v>#REF!</v>
      </c>
      <c r="D160" t="e">
        <f t="shared" si="14"/>
        <v>#REF!</v>
      </c>
      <c r="E160" t="e">
        <f t="shared" si="15"/>
        <v>#REF!</v>
      </c>
      <c r="F160" t="e">
        <f t="shared" si="16"/>
        <v>#REF!</v>
      </c>
    </row>
    <row r="161" spans="3:8" hidden="1" x14ac:dyDescent="0.25">
      <c r="C161" t="e">
        <f t="shared" si="17"/>
        <v>#REF!</v>
      </c>
      <c r="D161" t="e">
        <f t="shared" si="14"/>
        <v>#REF!</v>
      </c>
      <c r="E161" t="e">
        <f t="shared" si="15"/>
        <v>#REF!</v>
      </c>
      <c r="F161" t="e">
        <f t="shared" si="16"/>
        <v>#REF!</v>
      </c>
    </row>
    <row r="162" spans="3:8" hidden="1" x14ac:dyDescent="0.25">
      <c r="C162" t="e">
        <f t="shared" si="17"/>
        <v>#REF!</v>
      </c>
      <c r="D162" t="e">
        <f t="shared" si="14"/>
        <v>#REF!</v>
      </c>
      <c r="E162" t="e">
        <f t="shared" si="15"/>
        <v>#REF!</v>
      </c>
      <c r="F162" t="e">
        <f t="shared" si="16"/>
        <v>#REF!</v>
      </c>
    </row>
    <row r="163" spans="3:8" hidden="1" x14ac:dyDescent="0.25">
      <c r="C163" t="e">
        <f t="shared" si="17"/>
        <v>#REF!</v>
      </c>
      <c r="D163" t="e">
        <f t="shared" si="14"/>
        <v>#REF!</v>
      </c>
      <c r="E163" t="e">
        <f t="shared" si="15"/>
        <v>#REF!</v>
      </c>
      <c r="F163" t="e">
        <f t="shared" si="16"/>
        <v>#REF!</v>
      </c>
    </row>
    <row r="164" spans="3:8" x14ac:dyDescent="0.25">
      <c r="C164" t="e">
        <f t="shared" si="17"/>
        <v>#REF!</v>
      </c>
      <c r="D164" t="e">
        <f t="shared" si="14"/>
        <v>#REF!</v>
      </c>
      <c r="E164" t="e">
        <f t="shared" si="15"/>
        <v>#REF!</v>
      </c>
      <c r="F164" t="e">
        <f t="shared" si="16"/>
        <v>#REF!</v>
      </c>
      <c r="H164" t="s">
        <v>12078</v>
      </c>
    </row>
    <row r="165" spans="3:8" hidden="1" x14ac:dyDescent="0.25">
      <c r="C165" t="e">
        <f t="shared" si="17"/>
        <v>#REF!</v>
      </c>
      <c r="D165" t="e">
        <f t="shared" si="14"/>
        <v>#REF!</v>
      </c>
      <c r="E165" t="e">
        <f t="shared" si="15"/>
        <v>#REF!</v>
      </c>
      <c r="F165" t="e">
        <f t="shared" si="16"/>
        <v>#REF!</v>
      </c>
    </row>
    <row r="166" spans="3:8" hidden="1" x14ac:dyDescent="0.25">
      <c r="C166" t="e">
        <f t="shared" si="17"/>
        <v>#REF!</v>
      </c>
      <c r="D166" t="e">
        <f t="shared" si="14"/>
        <v>#REF!</v>
      </c>
      <c r="E166" t="e">
        <f t="shared" si="15"/>
        <v>#REF!</v>
      </c>
      <c r="F166" t="e">
        <f t="shared" si="16"/>
        <v>#REF!</v>
      </c>
    </row>
    <row r="167" spans="3:8" hidden="1" x14ac:dyDescent="0.25">
      <c r="C167" t="e">
        <f t="shared" si="17"/>
        <v>#REF!</v>
      </c>
      <c r="D167" t="e">
        <f t="shared" si="14"/>
        <v>#REF!</v>
      </c>
      <c r="E167" t="e">
        <f t="shared" si="15"/>
        <v>#REF!</v>
      </c>
      <c r="F167" t="e">
        <f t="shared" si="16"/>
        <v>#REF!</v>
      </c>
    </row>
    <row r="168" spans="3:8" hidden="1" x14ac:dyDescent="0.25">
      <c r="C168" t="e">
        <f t="shared" si="17"/>
        <v>#REF!</v>
      </c>
      <c r="D168" t="e">
        <f t="shared" si="14"/>
        <v>#REF!</v>
      </c>
      <c r="E168" t="e">
        <f t="shared" si="15"/>
        <v>#REF!</v>
      </c>
      <c r="F168" t="e">
        <f t="shared" si="16"/>
        <v>#REF!</v>
      </c>
    </row>
    <row r="169" spans="3:8" hidden="1" x14ac:dyDescent="0.25">
      <c r="C169" t="e">
        <f t="shared" si="17"/>
        <v>#REF!</v>
      </c>
      <c r="D169" t="e">
        <f t="shared" si="14"/>
        <v>#REF!</v>
      </c>
      <c r="E169" t="e">
        <f t="shared" si="15"/>
        <v>#REF!</v>
      </c>
      <c r="F169" t="e">
        <f t="shared" si="16"/>
        <v>#REF!</v>
      </c>
    </row>
    <row r="170" spans="3:8" hidden="1" x14ac:dyDescent="0.25">
      <c r="C170" t="e">
        <f t="shared" si="17"/>
        <v>#REF!</v>
      </c>
      <c r="D170" t="e">
        <f t="shared" si="14"/>
        <v>#REF!</v>
      </c>
      <c r="E170" t="e">
        <f t="shared" si="15"/>
        <v>#REF!</v>
      </c>
      <c r="F170" t="e">
        <f t="shared" si="16"/>
        <v>#REF!</v>
      </c>
    </row>
    <row r="171" spans="3:8" hidden="1" x14ac:dyDescent="0.25">
      <c r="C171" t="e">
        <f t="shared" si="17"/>
        <v>#REF!</v>
      </c>
      <c r="D171" t="e">
        <f t="shared" si="14"/>
        <v>#REF!</v>
      </c>
      <c r="E171" t="e">
        <f t="shared" si="15"/>
        <v>#REF!</v>
      </c>
      <c r="F171" t="e">
        <f t="shared" si="16"/>
        <v>#REF!</v>
      </c>
    </row>
    <row r="172" spans="3:8" hidden="1" x14ac:dyDescent="0.25">
      <c r="C172" t="e">
        <f t="shared" si="17"/>
        <v>#REF!</v>
      </c>
      <c r="D172" t="e">
        <f t="shared" si="14"/>
        <v>#REF!</v>
      </c>
      <c r="E172" t="e">
        <f t="shared" si="15"/>
        <v>#REF!</v>
      </c>
      <c r="F172" t="e">
        <f t="shared" si="16"/>
        <v>#REF!</v>
      </c>
    </row>
    <row r="173" spans="3:8" hidden="1" x14ac:dyDescent="0.25">
      <c r="C173" t="e">
        <f t="shared" si="17"/>
        <v>#REF!</v>
      </c>
      <c r="D173" t="e">
        <f t="shared" si="14"/>
        <v>#REF!</v>
      </c>
      <c r="E173" t="e">
        <f t="shared" si="15"/>
        <v>#REF!</v>
      </c>
      <c r="F173" t="e">
        <f t="shared" si="16"/>
        <v>#REF!</v>
      </c>
    </row>
    <row r="174" spans="3:8" hidden="1" x14ac:dyDescent="0.25">
      <c r="C174" t="e">
        <f t="shared" si="17"/>
        <v>#REF!</v>
      </c>
      <c r="D174" t="e">
        <f t="shared" ref="D174:D237" si="18">VLOOKUP(B174,fundtbl,5,FALSE)</f>
        <v>#REF!</v>
      </c>
      <c r="E174" t="e">
        <f t="shared" ref="E174:E237" si="19">VLOOKUP(B174,fundtbl,7,FALSE)</f>
        <v>#REF!</v>
      </c>
      <c r="F174" t="e">
        <f t="shared" ref="F174:F237" si="20">VLOOKUP(B174,fundtbl,8,FALSE)</f>
        <v>#REF!</v>
      </c>
    </row>
    <row r="175" spans="3:8" hidden="1" x14ac:dyDescent="0.25">
      <c r="C175" t="e">
        <f t="shared" si="17"/>
        <v>#REF!</v>
      </c>
      <c r="D175" t="e">
        <f t="shared" si="18"/>
        <v>#REF!</v>
      </c>
      <c r="E175" t="e">
        <f t="shared" si="19"/>
        <v>#REF!</v>
      </c>
      <c r="F175" t="e">
        <f t="shared" si="20"/>
        <v>#REF!</v>
      </c>
    </row>
    <row r="176" spans="3:8" hidden="1" x14ac:dyDescent="0.25">
      <c r="C176" t="e">
        <f t="shared" si="17"/>
        <v>#REF!</v>
      </c>
      <c r="D176" t="e">
        <f t="shared" si="18"/>
        <v>#REF!</v>
      </c>
      <c r="E176" t="e">
        <f t="shared" si="19"/>
        <v>#REF!</v>
      </c>
      <c r="F176" t="e">
        <f t="shared" si="20"/>
        <v>#REF!</v>
      </c>
    </row>
    <row r="177" spans="3:8" hidden="1" x14ac:dyDescent="0.25">
      <c r="C177" t="e">
        <f t="shared" si="17"/>
        <v>#REF!</v>
      </c>
      <c r="D177" t="e">
        <f t="shared" si="18"/>
        <v>#REF!</v>
      </c>
      <c r="E177" t="e">
        <f t="shared" si="19"/>
        <v>#REF!</v>
      </c>
      <c r="F177" t="e">
        <f t="shared" si="20"/>
        <v>#REF!</v>
      </c>
    </row>
    <row r="178" spans="3:8" hidden="1" x14ac:dyDescent="0.25">
      <c r="C178" t="e">
        <f t="shared" si="17"/>
        <v>#REF!</v>
      </c>
      <c r="D178" t="e">
        <f t="shared" si="18"/>
        <v>#REF!</v>
      </c>
      <c r="E178" t="e">
        <f t="shared" si="19"/>
        <v>#REF!</v>
      </c>
      <c r="F178" t="e">
        <f t="shared" si="20"/>
        <v>#REF!</v>
      </c>
    </row>
    <row r="179" spans="3:8" hidden="1" x14ac:dyDescent="0.25">
      <c r="C179" t="e">
        <f t="shared" si="17"/>
        <v>#REF!</v>
      </c>
      <c r="D179" t="e">
        <f t="shared" si="18"/>
        <v>#REF!</v>
      </c>
      <c r="E179" t="e">
        <f t="shared" si="19"/>
        <v>#REF!</v>
      </c>
      <c r="F179" t="e">
        <f t="shared" si="20"/>
        <v>#REF!</v>
      </c>
    </row>
    <row r="180" spans="3:8" hidden="1" x14ac:dyDescent="0.25">
      <c r="C180" t="e">
        <f t="shared" si="17"/>
        <v>#REF!</v>
      </c>
      <c r="D180" t="e">
        <f t="shared" si="18"/>
        <v>#REF!</v>
      </c>
      <c r="E180" t="e">
        <f t="shared" si="19"/>
        <v>#REF!</v>
      </c>
      <c r="F180" t="e">
        <f t="shared" si="20"/>
        <v>#REF!</v>
      </c>
    </row>
    <row r="181" spans="3:8" hidden="1" x14ac:dyDescent="0.25">
      <c r="C181" t="e">
        <f t="shared" si="17"/>
        <v>#REF!</v>
      </c>
      <c r="D181" t="e">
        <f t="shared" si="18"/>
        <v>#REF!</v>
      </c>
      <c r="E181" t="e">
        <f t="shared" si="19"/>
        <v>#REF!</v>
      </c>
      <c r="F181" t="e">
        <f t="shared" si="20"/>
        <v>#REF!</v>
      </c>
    </row>
    <row r="182" spans="3:8" hidden="1" x14ac:dyDescent="0.25">
      <c r="C182" t="e">
        <f t="shared" si="17"/>
        <v>#REF!</v>
      </c>
      <c r="D182" t="e">
        <f t="shared" si="18"/>
        <v>#REF!</v>
      </c>
      <c r="E182" t="e">
        <f t="shared" si="19"/>
        <v>#REF!</v>
      </c>
      <c r="F182" t="e">
        <f t="shared" si="20"/>
        <v>#REF!</v>
      </c>
    </row>
    <row r="183" spans="3:8" hidden="1" x14ac:dyDescent="0.25">
      <c r="C183" t="e">
        <f t="shared" si="17"/>
        <v>#REF!</v>
      </c>
      <c r="D183" t="e">
        <f t="shared" si="18"/>
        <v>#REF!</v>
      </c>
      <c r="E183" t="e">
        <f t="shared" si="19"/>
        <v>#REF!</v>
      </c>
      <c r="F183" t="e">
        <f t="shared" si="20"/>
        <v>#REF!</v>
      </c>
    </row>
    <row r="184" spans="3:8" hidden="1" x14ac:dyDescent="0.25">
      <c r="C184" t="e">
        <f t="shared" si="17"/>
        <v>#REF!</v>
      </c>
      <c r="D184" t="e">
        <f t="shared" si="18"/>
        <v>#REF!</v>
      </c>
      <c r="E184" t="e">
        <f t="shared" si="19"/>
        <v>#REF!</v>
      </c>
      <c r="F184" t="e">
        <f t="shared" si="20"/>
        <v>#REF!</v>
      </c>
    </row>
    <row r="185" spans="3:8" x14ac:dyDescent="0.25">
      <c r="C185" t="e">
        <f t="shared" si="17"/>
        <v>#REF!</v>
      </c>
      <c r="D185" t="e">
        <f t="shared" si="18"/>
        <v>#REF!</v>
      </c>
      <c r="E185" t="e">
        <f t="shared" si="19"/>
        <v>#REF!</v>
      </c>
      <c r="F185" t="e">
        <f t="shared" si="20"/>
        <v>#REF!</v>
      </c>
      <c r="H185" t="s">
        <v>12078</v>
      </c>
    </row>
    <row r="186" spans="3:8" x14ac:dyDescent="0.25">
      <c r="C186" t="e">
        <f t="shared" si="17"/>
        <v>#REF!</v>
      </c>
      <c r="D186" t="e">
        <f t="shared" si="18"/>
        <v>#REF!</v>
      </c>
      <c r="E186" t="e">
        <f t="shared" si="19"/>
        <v>#REF!</v>
      </c>
      <c r="F186" t="e">
        <f t="shared" si="20"/>
        <v>#REF!</v>
      </c>
      <c r="H186" t="s">
        <v>12078</v>
      </c>
    </row>
    <row r="187" spans="3:8" x14ac:dyDescent="0.25">
      <c r="C187" t="e">
        <f t="shared" si="17"/>
        <v>#REF!</v>
      </c>
      <c r="D187" t="e">
        <f t="shared" si="18"/>
        <v>#REF!</v>
      </c>
      <c r="E187" t="e">
        <f t="shared" si="19"/>
        <v>#REF!</v>
      </c>
      <c r="F187" t="e">
        <f t="shared" si="20"/>
        <v>#REF!</v>
      </c>
      <c r="H187" t="s">
        <v>12078</v>
      </c>
    </row>
    <row r="188" spans="3:8" x14ac:dyDescent="0.25">
      <c r="C188" t="e">
        <f t="shared" si="17"/>
        <v>#REF!</v>
      </c>
      <c r="D188" t="e">
        <f t="shared" si="18"/>
        <v>#REF!</v>
      </c>
      <c r="E188" t="e">
        <f t="shared" si="19"/>
        <v>#REF!</v>
      </c>
      <c r="F188" t="e">
        <f t="shared" si="20"/>
        <v>#REF!</v>
      </c>
      <c r="H188" t="s">
        <v>12078</v>
      </c>
    </row>
    <row r="189" spans="3:8" x14ac:dyDescent="0.25">
      <c r="C189" t="e">
        <f t="shared" si="17"/>
        <v>#REF!</v>
      </c>
      <c r="D189" t="e">
        <f t="shared" si="18"/>
        <v>#REF!</v>
      </c>
      <c r="E189" t="e">
        <f t="shared" si="19"/>
        <v>#REF!</v>
      </c>
      <c r="F189" t="e">
        <f t="shared" si="20"/>
        <v>#REF!</v>
      </c>
      <c r="H189" t="s">
        <v>12078</v>
      </c>
    </row>
    <row r="190" spans="3:8" x14ac:dyDescent="0.25">
      <c r="C190" t="e">
        <f t="shared" si="17"/>
        <v>#REF!</v>
      </c>
      <c r="D190" t="e">
        <f t="shared" si="18"/>
        <v>#REF!</v>
      </c>
      <c r="E190" t="e">
        <f t="shared" si="19"/>
        <v>#REF!</v>
      </c>
      <c r="F190" t="e">
        <f t="shared" si="20"/>
        <v>#REF!</v>
      </c>
      <c r="H190" t="s">
        <v>12078</v>
      </c>
    </row>
    <row r="191" spans="3:8" hidden="1" x14ac:dyDescent="0.25">
      <c r="C191" t="e">
        <f t="shared" si="17"/>
        <v>#REF!</v>
      </c>
      <c r="D191" t="e">
        <f t="shared" si="18"/>
        <v>#REF!</v>
      </c>
      <c r="E191" t="e">
        <f t="shared" si="19"/>
        <v>#REF!</v>
      </c>
      <c r="F191" t="e">
        <f t="shared" si="20"/>
        <v>#REF!</v>
      </c>
    </row>
    <row r="192" spans="3:8" hidden="1" x14ac:dyDescent="0.25">
      <c r="C192" t="e">
        <f t="shared" si="17"/>
        <v>#REF!</v>
      </c>
      <c r="D192" t="e">
        <f t="shared" si="18"/>
        <v>#REF!</v>
      </c>
      <c r="E192" t="e">
        <f t="shared" si="19"/>
        <v>#REF!</v>
      </c>
      <c r="F192" t="e">
        <f t="shared" si="20"/>
        <v>#REF!</v>
      </c>
    </row>
    <row r="193" spans="2:8" hidden="1" x14ac:dyDescent="0.25">
      <c r="C193" t="e">
        <f t="shared" si="17"/>
        <v>#REF!</v>
      </c>
      <c r="D193" t="e">
        <f t="shared" si="18"/>
        <v>#REF!</v>
      </c>
      <c r="E193" t="e">
        <f t="shared" si="19"/>
        <v>#REF!</v>
      </c>
      <c r="F193" t="e">
        <f t="shared" si="20"/>
        <v>#REF!</v>
      </c>
    </row>
    <row r="194" spans="2:8" hidden="1" x14ac:dyDescent="0.25">
      <c r="C194" t="e">
        <f t="shared" ref="C194:C257" si="21">VLOOKUP(B194,fundtbl,6,FALSE)</f>
        <v>#REF!</v>
      </c>
      <c r="D194" t="e">
        <f t="shared" si="18"/>
        <v>#REF!</v>
      </c>
      <c r="E194" t="e">
        <f t="shared" si="19"/>
        <v>#REF!</v>
      </c>
      <c r="F194" t="e">
        <f t="shared" si="20"/>
        <v>#REF!</v>
      </c>
    </row>
    <row r="195" spans="2:8" hidden="1" x14ac:dyDescent="0.25">
      <c r="C195" t="e">
        <f t="shared" si="21"/>
        <v>#REF!</v>
      </c>
      <c r="D195" t="e">
        <f t="shared" si="18"/>
        <v>#REF!</v>
      </c>
      <c r="E195" t="e">
        <f t="shared" si="19"/>
        <v>#REF!</v>
      </c>
      <c r="F195" t="e">
        <f t="shared" si="20"/>
        <v>#REF!</v>
      </c>
    </row>
    <row r="196" spans="2:8" hidden="1" x14ac:dyDescent="0.25">
      <c r="C196" t="e">
        <f t="shared" si="21"/>
        <v>#REF!</v>
      </c>
      <c r="D196" t="e">
        <f t="shared" si="18"/>
        <v>#REF!</v>
      </c>
      <c r="E196" t="e">
        <f t="shared" si="19"/>
        <v>#REF!</v>
      </c>
      <c r="F196" t="e">
        <f t="shared" si="20"/>
        <v>#REF!</v>
      </c>
    </row>
    <row r="197" spans="2:8" hidden="1" x14ac:dyDescent="0.25">
      <c r="C197" t="e">
        <f t="shared" si="21"/>
        <v>#REF!</v>
      </c>
      <c r="D197" t="e">
        <f t="shared" si="18"/>
        <v>#REF!</v>
      </c>
      <c r="E197" t="e">
        <f t="shared" si="19"/>
        <v>#REF!</v>
      </c>
      <c r="F197" t="e">
        <f t="shared" si="20"/>
        <v>#REF!</v>
      </c>
    </row>
    <row r="198" spans="2:8" hidden="1" x14ac:dyDescent="0.25">
      <c r="C198" t="e">
        <f t="shared" si="21"/>
        <v>#REF!</v>
      </c>
      <c r="D198" t="e">
        <f t="shared" si="18"/>
        <v>#REF!</v>
      </c>
      <c r="E198" t="e">
        <f t="shared" si="19"/>
        <v>#REF!</v>
      </c>
      <c r="F198" t="e">
        <f t="shared" si="20"/>
        <v>#REF!</v>
      </c>
    </row>
    <row r="199" spans="2:8" x14ac:dyDescent="0.25">
      <c r="C199" t="e">
        <f t="shared" si="21"/>
        <v>#REF!</v>
      </c>
      <c r="D199" t="e">
        <f t="shared" si="18"/>
        <v>#REF!</v>
      </c>
      <c r="E199" t="e">
        <f t="shared" si="19"/>
        <v>#REF!</v>
      </c>
      <c r="F199" t="e">
        <f t="shared" si="20"/>
        <v>#REF!</v>
      </c>
    </row>
    <row r="200" spans="2:8" hidden="1" x14ac:dyDescent="0.25">
      <c r="C200" t="e">
        <f t="shared" si="21"/>
        <v>#REF!</v>
      </c>
      <c r="D200" t="e">
        <f t="shared" si="18"/>
        <v>#REF!</v>
      </c>
      <c r="E200" t="e">
        <f t="shared" si="19"/>
        <v>#REF!</v>
      </c>
      <c r="F200" t="e">
        <f t="shared" si="20"/>
        <v>#REF!</v>
      </c>
    </row>
    <row r="201" spans="2:8" x14ac:dyDescent="0.25">
      <c r="C201" t="e">
        <f t="shared" si="21"/>
        <v>#REF!</v>
      </c>
      <c r="D201" t="e">
        <f t="shared" si="18"/>
        <v>#REF!</v>
      </c>
      <c r="E201" t="e">
        <f t="shared" si="19"/>
        <v>#REF!</v>
      </c>
      <c r="F201" t="e">
        <f t="shared" si="20"/>
        <v>#REF!</v>
      </c>
      <c r="H201" t="s">
        <v>12078</v>
      </c>
    </row>
    <row r="202" spans="2:8" x14ac:dyDescent="0.25">
      <c r="C202" t="e">
        <f t="shared" si="21"/>
        <v>#REF!</v>
      </c>
      <c r="D202" t="e">
        <f t="shared" si="18"/>
        <v>#REF!</v>
      </c>
      <c r="E202" t="e">
        <f t="shared" si="19"/>
        <v>#REF!</v>
      </c>
      <c r="F202" t="e">
        <f t="shared" si="20"/>
        <v>#REF!</v>
      </c>
      <c r="H202" t="s">
        <v>12078</v>
      </c>
    </row>
    <row r="203" spans="2:8" x14ac:dyDescent="0.25">
      <c r="C203" t="e">
        <f t="shared" si="21"/>
        <v>#REF!</v>
      </c>
      <c r="D203" t="e">
        <f t="shared" si="18"/>
        <v>#REF!</v>
      </c>
      <c r="E203" t="e">
        <f t="shared" si="19"/>
        <v>#REF!</v>
      </c>
      <c r="F203" t="e">
        <f t="shared" si="20"/>
        <v>#REF!</v>
      </c>
      <c r="H203" t="s">
        <v>12078</v>
      </c>
    </row>
    <row r="204" spans="2:8" x14ac:dyDescent="0.25">
      <c r="C204" t="e">
        <f t="shared" si="21"/>
        <v>#REF!</v>
      </c>
      <c r="D204" t="e">
        <f t="shared" si="18"/>
        <v>#REF!</v>
      </c>
      <c r="E204" t="e">
        <f t="shared" si="19"/>
        <v>#REF!</v>
      </c>
      <c r="F204" t="e">
        <f t="shared" si="20"/>
        <v>#REF!</v>
      </c>
      <c r="H204" t="s">
        <v>12078</v>
      </c>
    </row>
    <row r="205" spans="2:8" x14ac:dyDescent="0.25">
      <c r="C205" t="e">
        <f t="shared" si="21"/>
        <v>#REF!</v>
      </c>
      <c r="D205" t="e">
        <f t="shared" si="18"/>
        <v>#REF!</v>
      </c>
      <c r="E205" t="e">
        <f t="shared" si="19"/>
        <v>#REF!</v>
      </c>
      <c r="F205" t="e">
        <f t="shared" si="20"/>
        <v>#REF!</v>
      </c>
      <c r="H205" t="s">
        <v>12078</v>
      </c>
    </row>
    <row r="206" spans="2:8" x14ac:dyDescent="0.25">
      <c r="C206" t="e">
        <f t="shared" si="21"/>
        <v>#REF!</v>
      </c>
      <c r="D206" t="e">
        <f t="shared" si="18"/>
        <v>#REF!</v>
      </c>
      <c r="E206" t="e">
        <f t="shared" si="19"/>
        <v>#REF!</v>
      </c>
      <c r="F206" t="e">
        <f t="shared" si="20"/>
        <v>#REF!</v>
      </c>
      <c r="H206" t="s">
        <v>12078</v>
      </c>
    </row>
    <row r="207" spans="2:8" hidden="1" x14ac:dyDescent="0.25">
      <c r="B207" t="e">
        <f>VLOOKUP(A207, fundtbl, 6, FALSE)</f>
        <v>#REF!</v>
      </c>
      <c r="C207" t="e">
        <f t="shared" si="21"/>
        <v>#REF!</v>
      </c>
      <c r="D207" t="e">
        <f t="shared" si="18"/>
        <v>#REF!</v>
      </c>
      <c r="E207" t="e">
        <f t="shared" si="19"/>
        <v>#REF!</v>
      </c>
      <c r="F207" t="e">
        <f t="shared" si="20"/>
        <v>#REF!</v>
      </c>
    </row>
    <row r="208" spans="2:8" hidden="1" x14ac:dyDescent="0.25">
      <c r="B208" t="e">
        <f>VLOOKUP(A208, fundtbl, 6, FALSE)</f>
        <v>#REF!</v>
      </c>
      <c r="C208" t="e">
        <f t="shared" si="21"/>
        <v>#REF!</v>
      </c>
      <c r="D208" t="e">
        <f t="shared" si="18"/>
        <v>#REF!</v>
      </c>
      <c r="E208" t="e">
        <f t="shared" si="19"/>
        <v>#REF!</v>
      </c>
      <c r="F208" t="e">
        <f t="shared" si="20"/>
        <v>#REF!</v>
      </c>
    </row>
    <row r="209" spans="3:8" x14ac:dyDescent="0.25">
      <c r="C209" t="e">
        <f t="shared" si="21"/>
        <v>#REF!</v>
      </c>
      <c r="D209" t="e">
        <f t="shared" si="18"/>
        <v>#REF!</v>
      </c>
      <c r="E209" t="e">
        <f t="shared" si="19"/>
        <v>#REF!</v>
      </c>
      <c r="F209" t="e">
        <f t="shared" si="20"/>
        <v>#REF!</v>
      </c>
      <c r="H209" t="s">
        <v>12078</v>
      </c>
    </row>
    <row r="210" spans="3:8" x14ac:dyDescent="0.25">
      <c r="C210" t="e">
        <f t="shared" si="21"/>
        <v>#REF!</v>
      </c>
      <c r="D210" t="e">
        <f t="shared" si="18"/>
        <v>#REF!</v>
      </c>
      <c r="E210" t="e">
        <f t="shared" si="19"/>
        <v>#REF!</v>
      </c>
      <c r="F210" t="e">
        <f t="shared" si="20"/>
        <v>#REF!</v>
      </c>
      <c r="H210" t="s">
        <v>12078</v>
      </c>
    </row>
    <row r="211" spans="3:8" hidden="1" x14ac:dyDescent="0.25">
      <c r="C211" t="e">
        <f t="shared" si="21"/>
        <v>#REF!</v>
      </c>
      <c r="D211" t="e">
        <f t="shared" si="18"/>
        <v>#REF!</v>
      </c>
      <c r="E211" t="e">
        <f t="shared" si="19"/>
        <v>#REF!</v>
      </c>
      <c r="F211" t="e">
        <f t="shared" si="20"/>
        <v>#REF!</v>
      </c>
    </row>
    <row r="212" spans="3:8" x14ac:dyDescent="0.25">
      <c r="C212" t="e">
        <f t="shared" si="21"/>
        <v>#REF!</v>
      </c>
      <c r="D212" t="e">
        <f t="shared" si="18"/>
        <v>#REF!</v>
      </c>
      <c r="E212" t="e">
        <f t="shared" si="19"/>
        <v>#REF!</v>
      </c>
      <c r="F212" t="e">
        <f t="shared" si="20"/>
        <v>#REF!</v>
      </c>
      <c r="H212" t="s">
        <v>12078</v>
      </c>
    </row>
    <row r="213" spans="3:8" hidden="1" x14ac:dyDescent="0.25">
      <c r="C213" t="e">
        <f t="shared" si="21"/>
        <v>#REF!</v>
      </c>
      <c r="D213" t="e">
        <f t="shared" si="18"/>
        <v>#REF!</v>
      </c>
      <c r="E213" t="e">
        <f t="shared" si="19"/>
        <v>#REF!</v>
      </c>
      <c r="F213" t="e">
        <f t="shared" si="20"/>
        <v>#REF!</v>
      </c>
    </row>
    <row r="214" spans="3:8" hidden="1" x14ac:dyDescent="0.25">
      <c r="C214" t="e">
        <f t="shared" si="21"/>
        <v>#REF!</v>
      </c>
      <c r="D214" t="e">
        <f t="shared" si="18"/>
        <v>#REF!</v>
      </c>
      <c r="E214" t="e">
        <f t="shared" si="19"/>
        <v>#REF!</v>
      </c>
      <c r="F214" t="e">
        <f t="shared" si="20"/>
        <v>#REF!</v>
      </c>
    </row>
    <row r="215" spans="3:8" hidden="1" x14ac:dyDescent="0.25">
      <c r="C215" t="e">
        <f t="shared" si="21"/>
        <v>#REF!</v>
      </c>
      <c r="D215" t="e">
        <f t="shared" si="18"/>
        <v>#REF!</v>
      </c>
      <c r="E215" t="e">
        <f t="shared" si="19"/>
        <v>#REF!</v>
      </c>
      <c r="F215" t="e">
        <f t="shared" si="20"/>
        <v>#REF!</v>
      </c>
    </row>
    <row r="216" spans="3:8" hidden="1" x14ac:dyDescent="0.25">
      <c r="C216" t="e">
        <f t="shared" si="21"/>
        <v>#REF!</v>
      </c>
      <c r="D216" t="e">
        <f t="shared" si="18"/>
        <v>#REF!</v>
      </c>
      <c r="E216" t="e">
        <f t="shared" si="19"/>
        <v>#REF!</v>
      </c>
      <c r="F216" t="e">
        <f t="shared" si="20"/>
        <v>#REF!</v>
      </c>
    </row>
    <row r="217" spans="3:8" hidden="1" x14ac:dyDescent="0.25">
      <c r="C217" t="e">
        <f t="shared" si="21"/>
        <v>#REF!</v>
      </c>
      <c r="D217" t="e">
        <f t="shared" si="18"/>
        <v>#REF!</v>
      </c>
      <c r="E217" t="e">
        <f t="shared" si="19"/>
        <v>#REF!</v>
      </c>
      <c r="F217" t="e">
        <f t="shared" si="20"/>
        <v>#REF!</v>
      </c>
    </row>
    <row r="218" spans="3:8" hidden="1" x14ac:dyDescent="0.25">
      <c r="C218" t="e">
        <f t="shared" si="21"/>
        <v>#REF!</v>
      </c>
      <c r="D218" t="e">
        <f t="shared" si="18"/>
        <v>#REF!</v>
      </c>
      <c r="E218" t="e">
        <f t="shared" si="19"/>
        <v>#REF!</v>
      </c>
      <c r="F218" t="e">
        <f t="shared" si="20"/>
        <v>#REF!</v>
      </c>
    </row>
    <row r="219" spans="3:8" hidden="1" x14ac:dyDescent="0.25">
      <c r="C219" t="e">
        <f t="shared" si="21"/>
        <v>#REF!</v>
      </c>
      <c r="D219" t="e">
        <f t="shared" si="18"/>
        <v>#REF!</v>
      </c>
      <c r="E219" t="e">
        <f t="shared" si="19"/>
        <v>#REF!</v>
      </c>
      <c r="F219" t="e">
        <f t="shared" si="20"/>
        <v>#REF!</v>
      </c>
    </row>
    <row r="220" spans="3:8" hidden="1" x14ac:dyDescent="0.25">
      <c r="C220" t="e">
        <f t="shared" si="21"/>
        <v>#REF!</v>
      </c>
      <c r="D220" t="e">
        <f t="shared" si="18"/>
        <v>#REF!</v>
      </c>
      <c r="E220" t="e">
        <f t="shared" si="19"/>
        <v>#REF!</v>
      </c>
      <c r="F220" t="e">
        <f t="shared" si="20"/>
        <v>#REF!</v>
      </c>
    </row>
    <row r="221" spans="3:8" hidden="1" x14ac:dyDescent="0.25">
      <c r="C221" t="e">
        <f t="shared" si="21"/>
        <v>#REF!</v>
      </c>
      <c r="D221" t="e">
        <f t="shared" si="18"/>
        <v>#REF!</v>
      </c>
      <c r="E221" t="e">
        <f t="shared" si="19"/>
        <v>#REF!</v>
      </c>
      <c r="F221" t="e">
        <f t="shared" si="20"/>
        <v>#REF!</v>
      </c>
    </row>
    <row r="222" spans="3:8" hidden="1" x14ac:dyDescent="0.25">
      <c r="C222" t="e">
        <f t="shared" si="21"/>
        <v>#REF!</v>
      </c>
      <c r="D222" t="e">
        <f t="shared" si="18"/>
        <v>#REF!</v>
      </c>
      <c r="E222" t="e">
        <f t="shared" si="19"/>
        <v>#REF!</v>
      </c>
      <c r="F222" t="e">
        <f t="shared" si="20"/>
        <v>#REF!</v>
      </c>
    </row>
    <row r="223" spans="3:8" hidden="1" x14ac:dyDescent="0.25">
      <c r="C223" t="e">
        <f t="shared" si="21"/>
        <v>#REF!</v>
      </c>
      <c r="D223" t="e">
        <f t="shared" si="18"/>
        <v>#REF!</v>
      </c>
      <c r="E223" t="e">
        <f t="shared" si="19"/>
        <v>#REF!</v>
      </c>
      <c r="F223" t="e">
        <f t="shared" si="20"/>
        <v>#REF!</v>
      </c>
    </row>
    <row r="224" spans="3:8" hidden="1" x14ac:dyDescent="0.25">
      <c r="C224" t="e">
        <f t="shared" si="21"/>
        <v>#REF!</v>
      </c>
      <c r="D224" t="e">
        <f t="shared" si="18"/>
        <v>#REF!</v>
      </c>
      <c r="E224" t="e">
        <f t="shared" si="19"/>
        <v>#REF!</v>
      </c>
      <c r="F224" t="e">
        <f t="shared" si="20"/>
        <v>#REF!</v>
      </c>
    </row>
    <row r="225" spans="3:6" hidden="1" x14ac:dyDescent="0.25">
      <c r="C225" t="e">
        <f t="shared" si="21"/>
        <v>#REF!</v>
      </c>
      <c r="D225" t="e">
        <f t="shared" si="18"/>
        <v>#REF!</v>
      </c>
      <c r="E225" t="e">
        <f t="shared" si="19"/>
        <v>#REF!</v>
      </c>
      <c r="F225" t="e">
        <f t="shared" si="20"/>
        <v>#REF!</v>
      </c>
    </row>
    <row r="226" spans="3:6" hidden="1" x14ac:dyDescent="0.25">
      <c r="C226" t="e">
        <f t="shared" si="21"/>
        <v>#REF!</v>
      </c>
      <c r="D226" t="e">
        <f t="shared" si="18"/>
        <v>#REF!</v>
      </c>
      <c r="E226" t="e">
        <f t="shared" si="19"/>
        <v>#REF!</v>
      </c>
      <c r="F226" t="e">
        <f t="shared" si="20"/>
        <v>#REF!</v>
      </c>
    </row>
    <row r="227" spans="3:6" hidden="1" x14ac:dyDescent="0.25">
      <c r="C227" t="e">
        <f t="shared" si="21"/>
        <v>#REF!</v>
      </c>
      <c r="D227" t="e">
        <f t="shared" si="18"/>
        <v>#REF!</v>
      </c>
      <c r="E227" t="e">
        <f t="shared" si="19"/>
        <v>#REF!</v>
      </c>
      <c r="F227" t="e">
        <f t="shared" si="20"/>
        <v>#REF!</v>
      </c>
    </row>
    <row r="228" spans="3:6" hidden="1" x14ac:dyDescent="0.25">
      <c r="C228" t="e">
        <f t="shared" si="21"/>
        <v>#REF!</v>
      </c>
      <c r="D228" t="e">
        <f t="shared" si="18"/>
        <v>#REF!</v>
      </c>
      <c r="E228" t="e">
        <f t="shared" si="19"/>
        <v>#REF!</v>
      </c>
      <c r="F228" t="e">
        <f t="shared" si="20"/>
        <v>#REF!</v>
      </c>
    </row>
    <row r="229" spans="3:6" hidden="1" x14ac:dyDescent="0.25">
      <c r="C229" t="e">
        <f t="shared" si="21"/>
        <v>#REF!</v>
      </c>
      <c r="D229" t="e">
        <f t="shared" si="18"/>
        <v>#REF!</v>
      </c>
      <c r="E229" t="e">
        <f t="shared" si="19"/>
        <v>#REF!</v>
      </c>
      <c r="F229" t="e">
        <f t="shared" si="20"/>
        <v>#REF!</v>
      </c>
    </row>
    <row r="230" spans="3:6" hidden="1" x14ac:dyDescent="0.25">
      <c r="C230" t="e">
        <f t="shared" si="21"/>
        <v>#REF!</v>
      </c>
      <c r="D230" t="e">
        <f t="shared" si="18"/>
        <v>#REF!</v>
      </c>
      <c r="E230" t="e">
        <f t="shared" si="19"/>
        <v>#REF!</v>
      </c>
      <c r="F230" t="e">
        <f t="shared" si="20"/>
        <v>#REF!</v>
      </c>
    </row>
    <row r="231" spans="3:6" hidden="1" x14ac:dyDescent="0.25">
      <c r="C231" t="e">
        <f t="shared" si="21"/>
        <v>#REF!</v>
      </c>
      <c r="D231" t="e">
        <f t="shared" si="18"/>
        <v>#REF!</v>
      </c>
      <c r="E231" t="e">
        <f t="shared" si="19"/>
        <v>#REF!</v>
      </c>
      <c r="F231" t="e">
        <f t="shared" si="20"/>
        <v>#REF!</v>
      </c>
    </row>
    <row r="232" spans="3:6" hidden="1" x14ac:dyDescent="0.25">
      <c r="C232" t="e">
        <f t="shared" si="21"/>
        <v>#REF!</v>
      </c>
      <c r="D232" t="e">
        <f t="shared" si="18"/>
        <v>#REF!</v>
      </c>
      <c r="E232" t="e">
        <f t="shared" si="19"/>
        <v>#REF!</v>
      </c>
      <c r="F232" t="e">
        <f t="shared" si="20"/>
        <v>#REF!</v>
      </c>
    </row>
    <row r="233" spans="3:6" hidden="1" x14ac:dyDescent="0.25">
      <c r="C233" t="e">
        <f t="shared" si="21"/>
        <v>#REF!</v>
      </c>
      <c r="D233" t="e">
        <f t="shared" si="18"/>
        <v>#REF!</v>
      </c>
      <c r="E233" t="e">
        <f t="shared" si="19"/>
        <v>#REF!</v>
      </c>
      <c r="F233" t="e">
        <f t="shared" si="20"/>
        <v>#REF!</v>
      </c>
    </row>
    <row r="234" spans="3:6" hidden="1" x14ac:dyDescent="0.25">
      <c r="C234" t="e">
        <f t="shared" si="21"/>
        <v>#REF!</v>
      </c>
      <c r="D234" t="e">
        <f t="shared" si="18"/>
        <v>#REF!</v>
      </c>
      <c r="E234" t="e">
        <f t="shared" si="19"/>
        <v>#REF!</v>
      </c>
      <c r="F234" t="e">
        <f t="shared" si="20"/>
        <v>#REF!</v>
      </c>
    </row>
    <row r="235" spans="3:6" hidden="1" x14ac:dyDescent="0.25">
      <c r="C235" t="e">
        <f t="shared" si="21"/>
        <v>#REF!</v>
      </c>
      <c r="D235" t="e">
        <f t="shared" si="18"/>
        <v>#REF!</v>
      </c>
      <c r="E235" t="e">
        <f t="shared" si="19"/>
        <v>#REF!</v>
      </c>
      <c r="F235" t="e">
        <f t="shared" si="20"/>
        <v>#REF!</v>
      </c>
    </row>
    <row r="236" spans="3:6" hidden="1" x14ac:dyDescent="0.25">
      <c r="C236" t="e">
        <f t="shared" si="21"/>
        <v>#REF!</v>
      </c>
      <c r="D236" t="e">
        <f t="shared" si="18"/>
        <v>#REF!</v>
      </c>
      <c r="E236" t="e">
        <f t="shared" si="19"/>
        <v>#REF!</v>
      </c>
      <c r="F236" t="e">
        <f t="shared" si="20"/>
        <v>#REF!</v>
      </c>
    </row>
    <row r="237" spans="3:6" hidden="1" x14ac:dyDescent="0.25">
      <c r="C237" t="e">
        <f t="shared" si="21"/>
        <v>#REF!</v>
      </c>
      <c r="D237" t="e">
        <f t="shared" si="18"/>
        <v>#REF!</v>
      </c>
      <c r="E237" t="e">
        <f t="shared" si="19"/>
        <v>#REF!</v>
      </c>
      <c r="F237" t="e">
        <f t="shared" si="20"/>
        <v>#REF!</v>
      </c>
    </row>
    <row r="238" spans="3:6" hidden="1" x14ac:dyDescent="0.25">
      <c r="C238" t="e">
        <f t="shared" si="21"/>
        <v>#REF!</v>
      </c>
      <c r="D238" t="e">
        <f t="shared" ref="D238:D301" si="22">VLOOKUP(B238,fundtbl,5,FALSE)</f>
        <v>#REF!</v>
      </c>
      <c r="E238" t="e">
        <f t="shared" ref="E238:E301" si="23">VLOOKUP(B238,fundtbl,7,FALSE)</f>
        <v>#REF!</v>
      </c>
      <c r="F238" t="e">
        <f t="shared" ref="F238:F301" si="24">VLOOKUP(B238,fundtbl,8,FALSE)</f>
        <v>#REF!</v>
      </c>
    </row>
    <row r="239" spans="3:6" hidden="1" x14ac:dyDescent="0.25">
      <c r="C239" t="e">
        <f t="shared" si="21"/>
        <v>#REF!</v>
      </c>
      <c r="D239" t="e">
        <f t="shared" si="22"/>
        <v>#REF!</v>
      </c>
      <c r="E239" t="e">
        <f t="shared" si="23"/>
        <v>#REF!</v>
      </c>
      <c r="F239" t="e">
        <f t="shared" si="24"/>
        <v>#REF!</v>
      </c>
    </row>
    <row r="240" spans="3:6" hidden="1" x14ac:dyDescent="0.25">
      <c r="C240" t="e">
        <f t="shared" si="21"/>
        <v>#REF!</v>
      </c>
      <c r="D240" t="e">
        <f t="shared" si="22"/>
        <v>#REF!</v>
      </c>
      <c r="E240" t="e">
        <f t="shared" si="23"/>
        <v>#REF!</v>
      </c>
      <c r="F240" t="e">
        <f t="shared" si="24"/>
        <v>#REF!</v>
      </c>
    </row>
    <row r="241" spans="3:6" hidden="1" x14ac:dyDescent="0.25">
      <c r="C241" t="e">
        <f t="shared" si="21"/>
        <v>#REF!</v>
      </c>
      <c r="D241" t="e">
        <f t="shared" si="22"/>
        <v>#REF!</v>
      </c>
      <c r="E241" t="e">
        <f t="shared" si="23"/>
        <v>#REF!</v>
      </c>
      <c r="F241" t="e">
        <f t="shared" si="24"/>
        <v>#REF!</v>
      </c>
    </row>
    <row r="242" spans="3:6" hidden="1" x14ac:dyDescent="0.25">
      <c r="C242" t="e">
        <f t="shared" si="21"/>
        <v>#REF!</v>
      </c>
      <c r="D242" t="e">
        <f t="shared" si="22"/>
        <v>#REF!</v>
      </c>
      <c r="E242" t="e">
        <f t="shared" si="23"/>
        <v>#REF!</v>
      </c>
      <c r="F242" t="e">
        <f t="shared" si="24"/>
        <v>#REF!</v>
      </c>
    </row>
    <row r="243" spans="3:6" hidden="1" x14ac:dyDescent="0.25">
      <c r="C243" t="e">
        <f t="shared" si="21"/>
        <v>#REF!</v>
      </c>
      <c r="D243" t="e">
        <f t="shared" si="22"/>
        <v>#REF!</v>
      </c>
      <c r="E243" t="e">
        <f t="shared" si="23"/>
        <v>#REF!</v>
      </c>
      <c r="F243" t="e">
        <f t="shared" si="24"/>
        <v>#REF!</v>
      </c>
    </row>
    <row r="244" spans="3:6" hidden="1" x14ac:dyDescent="0.25">
      <c r="C244" t="e">
        <f t="shared" si="21"/>
        <v>#REF!</v>
      </c>
      <c r="D244" t="e">
        <f t="shared" si="22"/>
        <v>#REF!</v>
      </c>
      <c r="E244" t="e">
        <f t="shared" si="23"/>
        <v>#REF!</v>
      </c>
      <c r="F244" t="e">
        <f t="shared" si="24"/>
        <v>#REF!</v>
      </c>
    </row>
    <row r="245" spans="3:6" hidden="1" x14ac:dyDescent="0.25">
      <c r="C245" t="e">
        <f t="shared" si="21"/>
        <v>#REF!</v>
      </c>
      <c r="D245" t="e">
        <f t="shared" si="22"/>
        <v>#REF!</v>
      </c>
      <c r="E245" t="e">
        <f t="shared" si="23"/>
        <v>#REF!</v>
      </c>
      <c r="F245" t="e">
        <f t="shared" si="24"/>
        <v>#REF!</v>
      </c>
    </row>
    <row r="246" spans="3:6" hidden="1" x14ac:dyDescent="0.25">
      <c r="C246" t="e">
        <f t="shared" si="21"/>
        <v>#REF!</v>
      </c>
      <c r="D246" t="e">
        <f t="shared" si="22"/>
        <v>#REF!</v>
      </c>
      <c r="E246" t="e">
        <f t="shared" si="23"/>
        <v>#REF!</v>
      </c>
      <c r="F246" t="e">
        <f t="shared" si="24"/>
        <v>#REF!</v>
      </c>
    </row>
    <row r="247" spans="3:6" hidden="1" x14ac:dyDescent="0.25">
      <c r="C247" t="e">
        <f t="shared" si="21"/>
        <v>#REF!</v>
      </c>
      <c r="D247" t="e">
        <f t="shared" si="22"/>
        <v>#REF!</v>
      </c>
      <c r="E247" t="e">
        <f t="shared" si="23"/>
        <v>#REF!</v>
      </c>
      <c r="F247" t="e">
        <f t="shared" si="24"/>
        <v>#REF!</v>
      </c>
    </row>
    <row r="248" spans="3:6" hidden="1" x14ac:dyDescent="0.25">
      <c r="C248" t="e">
        <f t="shared" si="21"/>
        <v>#REF!</v>
      </c>
      <c r="D248" t="e">
        <f t="shared" si="22"/>
        <v>#REF!</v>
      </c>
      <c r="E248" t="e">
        <f t="shared" si="23"/>
        <v>#REF!</v>
      </c>
      <c r="F248" t="e">
        <f t="shared" si="24"/>
        <v>#REF!</v>
      </c>
    </row>
    <row r="249" spans="3:6" hidden="1" x14ac:dyDescent="0.25">
      <c r="C249" t="e">
        <f t="shared" si="21"/>
        <v>#REF!</v>
      </c>
      <c r="D249" t="e">
        <f t="shared" si="22"/>
        <v>#REF!</v>
      </c>
      <c r="E249" t="e">
        <f t="shared" si="23"/>
        <v>#REF!</v>
      </c>
      <c r="F249" t="e">
        <f t="shared" si="24"/>
        <v>#REF!</v>
      </c>
    </row>
    <row r="250" spans="3:6" hidden="1" x14ac:dyDescent="0.25">
      <c r="C250" t="e">
        <f t="shared" si="21"/>
        <v>#REF!</v>
      </c>
      <c r="D250" t="e">
        <f t="shared" si="22"/>
        <v>#REF!</v>
      </c>
      <c r="E250" t="e">
        <f t="shared" si="23"/>
        <v>#REF!</v>
      </c>
      <c r="F250" t="e">
        <f t="shared" si="24"/>
        <v>#REF!</v>
      </c>
    </row>
    <row r="251" spans="3:6" hidden="1" x14ac:dyDescent="0.25">
      <c r="C251" t="e">
        <f t="shared" si="21"/>
        <v>#REF!</v>
      </c>
      <c r="D251" t="e">
        <f t="shared" si="22"/>
        <v>#REF!</v>
      </c>
      <c r="E251" t="e">
        <f t="shared" si="23"/>
        <v>#REF!</v>
      </c>
      <c r="F251" t="e">
        <f t="shared" si="24"/>
        <v>#REF!</v>
      </c>
    </row>
    <row r="252" spans="3:6" hidden="1" x14ac:dyDescent="0.25">
      <c r="C252" t="e">
        <f t="shared" si="21"/>
        <v>#REF!</v>
      </c>
      <c r="D252" t="e">
        <f t="shared" si="22"/>
        <v>#REF!</v>
      </c>
      <c r="E252" t="e">
        <f t="shared" si="23"/>
        <v>#REF!</v>
      </c>
      <c r="F252" t="e">
        <f t="shared" si="24"/>
        <v>#REF!</v>
      </c>
    </row>
    <row r="253" spans="3:6" hidden="1" x14ac:dyDescent="0.25">
      <c r="C253" t="e">
        <f t="shared" si="21"/>
        <v>#REF!</v>
      </c>
      <c r="D253" t="e">
        <f t="shared" si="22"/>
        <v>#REF!</v>
      </c>
      <c r="E253" t="e">
        <f t="shared" si="23"/>
        <v>#REF!</v>
      </c>
      <c r="F253" t="e">
        <f t="shared" si="24"/>
        <v>#REF!</v>
      </c>
    </row>
    <row r="254" spans="3:6" hidden="1" x14ac:dyDescent="0.25">
      <c r="C254" t="e">
        <f t="shared" si="21"/>
        <v>#REF!</v>
      </c>
      <c r="D254" t="e">
        <f t="shared" si="22"/>
        <v>#REF!</v>
      </c>
      <c r="E254" t="e">
        <f t="shared" si="23"/>
        <v>#REF!</v>
      </c>
      <c r="F254" t="e">
        <f t="shared" si="24"/>
        <v>#REF!</v>
      </c>
    </row>
    <row r="255" spans="3:6" hidden="1" x14ac:dyDescent="0.25">
      <c r="C255" t="e">
        <f t="shared" si="21"/>
        <v>#REF!</v>
      </c>
      <c r="D255" t="e">
        <f t="shared" si="22"/>
        <v>#REF!</v>
      </c>
      <c r="E255" t="e">
        <f t="shared" si="23"/>
        <v>#REF!</v>
      </c>
      <c r="F255" t="e">
        <f t="shared" si="24"/>
        <v>#REF!</v>
      </c>
    </row>
    <row r="256" spans="3:6" hidden="1" x14ac:dyDescent="0.25">
      <c r="C256" t="e">
        <f t="shared" si="21"/>
        <v>#REF!</v>
      </c>
      <c r="D256" t="e">
        <f t="shared" si="22"/>
        <v>#REF!</v>
      </c>
      <c r="E256" t="e">
        <f t="shared" si="23"/>
        <v>#REF!</v>
      </c>
      <c r="F256" t="e">
        <f t="shared" si="24"/>
        <v>#REF!</v>
      </c>
    </row>
    <row r="257" spans="3:6" hidden="1" x14ac:dyDescent="0.25">
      <c r="C257" t="e">
        <f t="shared" si="21"/>
        <v>#REF!</v>
      </c>
      <c r="D257" t="e">
        <f t="shared" si="22"/>
        <v>#REF!</v>
      </c>
      <c r="E257" t="e">
        <f t="shared" si="23"/>
        <v>#REF!</v>
      </c>
      <c r="F257" t="e">
        <f t="shared" si="24"/>
        <v>#REF!</v>
      </c>
    </row>
    <row r="258" spans="3:6" hidden="1" x14ac:dyDescent="0.25">
      <c r="C258" t="e">
        <f t="shared" ref="C258:C321" si="25">VLOOKUP(B258,fundtbl,6,FALSE)</f>
        <v>#REF!</v>
      </c>
      <c r="D258" t="e">
        <f t="shared" si="22"/>
        <v>#REF!</v>
      </c>
      <c r="E258" t="e">
        <f t="shared" si="23"/>
        <v>#REF!</v>
      </c>
      <c r="F258" t="e">
        <f t="shared" si="24"/>
        <v>#REF!</v>
      </c>
    </row>
    <row r="259" spans="3:6" hidden="1" x14ac:dyDescent="0.25">
      <c r="C259" t="e">
        <f t="shared" si="25"/>
        <v>#REF!</v>
      </c>
      <c r="D259" t="e">
        <f t="shared" si="22"/>
        <v>#REF!</v>
      </c>
      <c r="E259" t="e">
        <f t="shared" si="23"/>
        <v>#REF!</v>
      </c>
      <c r="F259" t="e">
        <f t="shared" si="24"/>
        <v>#REF!</v>
      </c>
    </row>
    <row r="260" spans="3:6" hidden="1" x14ac:dyDescent="0.25">
      <c r="C260" t="e">
        <f t="shared" si="25"/>
        <v>#REF!</v>
      </c>
      <c r="D260" t="e">
        <f t="shared" si="22"/>
        <v>#REF!</v>
      </c>
      <c r="E260" t="e">
        <f t="shared" si="23"/>
        <v>#REF!</v>
      </c>
      <c r="F260" t="e">
        <f t="shared" si="24"/>
        <v>#REF!</v>
      </c>
    </row>
    <row r="261" spans="3:6" hidden="1" x14ac:dyDescent="0.25">
      <c r="C261" t="e">
        <f t="shared" si="25"/>
        <v>#REF!</v>
      </c>
      <c r="D261" t="e">
        <f t="shared" si="22"/>
        <v>#REF!</v>
      </c>
      <c r="E261" t="e">
        <f t="shared" si="23"/>
        <v>#REF!</v>
      </c>
      <c r="F261" t="e">
        <f t="shared" si="24"/>
        <v>#REF!</v>
      </c>
    </row>
    <row r="262" spans="3:6" hidden="1" x14ac:dyDescent="0.25">
      <c r="C262" t="e">
        <f t="shared" si="25"/>
        <v>#REF!</v>
      </c>
      <c r="D262" t="e">
        <f t="shared" si="22"/>
        <v>#REF!</v>
      </c>
      <c r="E262" t="e">
        <f t="shared" si="23"/>
        <v>#REF!</v>
      </c>
      <c r="F262" t="e">
        <f t="shared" si="24"/>
        <v>#REF!</v>
      </c>
    </row>
    <row r="263" spans="3:6" hidden="1" x14ac:dyDescent="0.25">
      <c r="C263" t="e">
        <f t="shared" si="25"/>
        <v>#REF!</v>
      </c>
      <c r="D263" t="e">
        <f t="shared" si="22"/>
        <v>#REF!</v>
      </c>
      <c r="E263" t="e">
        <f t="shared" si="23"/>
        <v>#REF!</v>
      </c>
      <c r="F263" t="e">
        <f t="shared" si="24"/>
        <v>#REF!</v>
      </c>
    </row>
    <row r="264" spans="3:6" hidden="1" x14ac:dyDescent="0.25">
      <c r="C264" t="e">
        <f t="shared" si="25"/>
        <v>#REF!</v>
      </c>
      <c r="D264" t="e">
        <f t="shared" si="22"/>
        <v>#REF!</v>
      </c>
      <c r="E264" t="e">
        <f t="shared" si="23"/>
        <v>#REF!</v>
      </c>
      <c r="F264" t="e">
        <f t="shared" si="24"/>
        <v>#REF!</v>
      </c>
    </row>
    <row r="265" spans="3:6" hidden="1" x14ac:dyDescent="0.25">
      <c r="C265" t="e">
        <f t="shared" si="25"/>
        <v>#REF!</v>
      </c>
      <c r="D265" t="e">
        <f t="shared" si="22"/>
        <v>#REF!</v>
      </c>
      <c r="E265" t="e">
        <f t="shared" si="23"/>
        <v>#REF!</v>
      </c>
      <c r="F265" t="e">
        <f t="shared" si="24"/>
        <v>#REF!</v>
      </c>
    </row>
    <row r="266" spans="3:6" hidden="1" x14ac:dyDescent="0.25">
      <c r="C266" t="e">
        <f t="shared" si="25"/>
        <v>#REF!</v>
      </c>
      <c r="D266" t="e">
        <f t="shared" si="22"/>
        <v>#REF!</v>
      </c>
      <c r="E266" t="e">
        <f t="shared" si="23"/>
        <v>#REF!</v>
      </c>
      <c r="F266" t="e">
        <f t="shared" si="24"/>
        <v>#REF!</v>
      </c>
    </row>
    <row r="267" spans="3:6" hidden="1" x14ac:dyDescent="0.25">
      <c r="C267" t="e">
        <f t="shared" si="25"/>
        <v>#REF!</v>
      </c>
      <c r="D267" t="e">
        <f t="shared" si="22"/>
        <v>#REF!</v>
      </c>
      <c r="E267" t="e">
        <f t="shared" si="23"/>
        <v>#REF!</v>
      </c>
      <c r="F267" t="e">
        <f t="shared" si="24"/>
        <v>#REF!</v>
      </c>
    </row>
    <row r="268" spans="3:6" hidden="1" x14ac:dyDescent="0.25">
      <c r="C268" t="e">
        <f t="shared" si="25"/>
        <v>#REF!</v>
      </c>
      <c r="D268" t="e">
        <f t="shared" si="22"/>
        <v>#REF!</v>
      </c>
      <c r="E268" t="e">
        <f t="shared" si="23"/>
        <v>#REF!</v>
      </c>
      <c r="F268" t="e">
        <f t="shared" si="24"/>
        <v>#REF!</v>
      </c>
    </row>
    <row r="269" spans="3:6" hidden="1" x14ac:dyDescent="0.25">
      <c r="C269" t="e">
        <f t="shared" si="25"/>
        <v>#REF!</v>
      </c>
      <c r="D269" t="e">
        <f t="shared" si="22"/>
        <v>#REF!</v>
      </c>
      <c r="E269" t="e">
        <f t="shared" si="23"/>
        <v>#REF!</v>
      </c>
      <c r="F269" t="e">
        <f t="shared" si="24"/>
        <v>#REF!</v>
      </c>
    </row>
    <row r="270" spans="3:6" hidden="1" x14ac:dyDescent="0.25">
      <c r="C270" t="e">
        <f t="shared" si="25"/>
        <v>#REF!</v>
      </c>
      <c r="D270" t="e">
        <f t="shared" si="22"/>
        <v>#REF!</v>
      </c>
      <c r="E270" t="e">
        <f t="shared" si="23"/>
        <v>#REF!</v>
      </c>
      <c r="F270" t="e">
        <f t="shared" si="24"/>
        <v>#REF!</v>
      </c>
    </row>
    <row r="271" spans="3:6" hidden="1" x14ac:dyDescent="0.25">
      <c r="C271" t="e">
        <f t="shared" si="25"/>
        <v>#REF!</v>
      </c>
      <c r="D271" t="e">
        <f t="shared" si="22"/>
        <v>#REF!</v>
      </c>
      <c r="E271" t="e">
        <f t="shared" si="23"/>
        <v>#REF!</v>
      </c>
      <c r="F271" t="e">
        <f t="shared" si="24"/>
        <v>#REF!</v>
      </c>
    </row>
    <row r="272" spans="3:6" hidden="1" x14ac:dyDescent="0.25">
      <c r="C272" t="e">
        <f t="shared" si="25"/>
        <v>#REF!</v>
      </c>
      <c r="D272" t="e">
        <f t="shared" si="22"/>
        <v>#REF!</v>
      </c>
      <c r="E272" t="e">
        <f t="shared" si="23"/>
        <v>#REF!</v>
      </c>
      <c r="F272" t="e">
        <f t="shared" si="24"/>
        <v>#REF!</v>
      </c>
    </row>
    <row r="273" spans="3:6" hidden="1" x14ac:dyDescent="0.25">
      <c r="C273" t="e">
        <f t="shared" si="25"/>
        <v>#REF!</v>
      </c>
      <c r="D273" t="e">
        <f t="shared" si="22"/>
        <v>#REF!</v>
      </c>
      <c r="E273" t="e">
        <f t="shared" si="23"/>
        <v>#REF!</v>
      </c>
      <c r="F273" t="e">
        <f t="shared" si="24"/>
        <v>#REF!</v>
      </c>
    </row>
    <row r="274" spans="3:6" hidden="1" x14ac:dyDescent="0.25">
      <c r="C274" t="e">
        <f t="shared" si="25"/>
        <v>#REF!</v>
      </c>
      <c r="D274" t="e">
        <f t="shared" si="22"/>
        <v>#REF!</v>
      </c>
      <c r="E274" t="e">
        <f t="shared" si="23"/>
        <v>#REF!</v>
      </c>
      <c r="F274" t="e">
        <f t="shared" si="24"/>
        <v>#REF!</v>
      </c>
    </row>
    <row r="275" spans="3:6" hidden="1" x14ac:dyDescent="0.25">
      <c r="C275" t="e">
        <f t="shared" si="25"/>
        <v>#REF!</v>
      </c>
      <c r="D275" t="e">
        <f t="shared" si="22"/>
        <v>#REF!</v>
      </c>
      <c r="E275" t="e">
        <f t="shared" si="23"/>
        <v>#REF!</v>
      </c>
      <c r="F275" t="e">
        <f t="shared" si="24"/>
        <v>#REF!</v>
      </c>
    </row>
    <row r="276" spans="3:6" hidden="1" x14ac:dyDescent="0.25">
      <c r="C276" t="e">
        <f t="shared" si="25"/>
        <v>#REF!</v>
      </c>
      <c r="D276" t="e">
        <f t="shared" si="22"/>
        <v>#REF!</v>
      </c>
      <c r="E276" t="e">
        <f t="shared" si="23"/>
        <v>#REF!</v>
      </c>
      <c r="F276" t="e">
        <f t="shared" si="24"/>
        <v>#REF!</v>
      </c>
    </row>
    <row r="277" spans="3:6" hidden="1" x14ac:dyDescent="0.25">
      <c r="C277" t="e">
        <f t="shared" si="25"/>
        <v>#REF!</v>
      </c>
      <c r="D277" t="e">
        <f t="shared" si="22"/>
        <v>#REF!</v>
      </c>
      <c r="E277" t="e">
        <f t="shared" si="23"/>
        <v>#REF!</v>
      </c>
      <c r="F277" t="e">
        <f t="shared" si="24"/>
        <v>#REF!</v>
      </c>
    </row>
    <row r="278" spans="3:6" hidden="1" x14ac:dyDescent="0.25">
      <c r="C278" t="e">
        <f t="shared" si="25"/>
        <v>#REF!</v>
      </c>
      <c r="D278" t="e">
        <f t="shared" si="22"/>
        <v>#REF!</v>
      </c>
      <c r="E278" t="e">
        <f t="shared" si="23"/>
        <v>#REF!</v>
      </c>
      <c r="F278" t="e">
        <f t="shared" si="24"/>
        <v>#REF!</v>
      </c>
    </row>
    <row r="279" spans="3:6" hidden="1" x14ac:dyDescent="0.25">
      <c r="C279" t="e">
        <f t="shared" si="25"/>
        <v>#REF!</v>
      </c>
      <c r="D279" t="e">
        <f t="shared" si="22"/>
        <v>#REF!</v>
      </c>
      <c r="E279" t="e">
        <f t="shared" si="23"/>
        <v>#REF!</v>
      </c>
      <c r="F279" t="e">
        <f t="shared" si="24"/>
        <v>#REF!</v>
      </c>
    </row>
    <row r="280" spans="3:6" hidden="1" x14ac:dyDescent="0.25">
      <c r="C280" t="e">
        <f t="shared" si="25"/>
        <v>#REF!</v>
      </c>
      <c r="D280" t="e">
        <f t="shared" si="22"/>
        <v>#REF!</v>
      </c>
      <c r="E280" t="e">
        <f t="shared" si="23"/>
        <v>#REF!</v>
      </c>
      <c r="F280" t="e">
        <f t="shared" si="24"/>
        <v>#REF!</v>
      </c>
    </row>
    <row r="281" spans="3:6" hidden="1" x14ac:dyDescent="0.25">
      <c r="C281" t="e">
        <f t="shared" si="25"/>
        <v>#REF!</v>
      </c>
      <c r="D281" t="e">
        <f t="shared" si="22"/>
        <v>#REF!</v>
      </c>
      <c r="E281" t="e">
        <f t="shared" si="23"/>
        <v>#REF!</v>
      </c>
      <c r="F281" t="e">
        <f t="shared" si="24"/>
        <v>#REF!</v>
      </c>
    </row>
    <row r="282" spans="3:6" hidden="1" x14ac:dyDescent="0.25">
      <c r="C282" t="e">
        <f t="shared" si="25"/>
        <v>#REF!</v>
      </c>
      <c r="D282" t="e">
        <f t="shared" si="22"/>
        <v>#REF!</v>
      </c>
      <c r="E282" t="e">
        <f t="shared" si="23"/>
        <v>#REF!</v>
      </c>
      <c r="F282" t="e">
        <f t="shared" si="24"/>
        <v>#REF!</v>
      </c>
    </row>
    <row r="283" spans="3:6" hidden="1" x14ac:dyDescent="0.25">
      <c r="C283" t="e">
        <f t="shared" si="25"/>
        <v>#REF!</v>
      </c>
      <c r="D283" t="e">
        <f t="shared" si="22"/>
        <v>#REF!</v>
      </c>
      <c r="E283" t="e">
        <f t="shared" si="23"/>
        <v>#REF!</v>
      </c>
      <c r="F283" t="e">
        <f t="shared" si="24"/>
        <v>#REF!</v>
      </c>
    </row>
    <row r="284" spans="3:6" hidden="1" x14ac:dyDescent="0.25">
      <c r="C284" t="e">
        <f t="shared" si="25"/>
        <v>#REF!</v>
      </c>
      <c r="D284" t="e">
        <f t="shared" si="22"/>
        <v>#REF!</v>
      </c>
      <c r="E284" t="e">
        <f t="shared" si="23"/>
        <v>#REF!</v>
      </c>
      <c r="F284" t="e">
        <f t="shared" si="24"/>
        <v>#REF!</v>
      </c>
    </row>
    <row r="285" spans="3:6" hidden="1" x14ac:dyDescent="0.25">
      <c r="C285" t="e">
        <f t="shared" si="25"/>
        <v>#REF!</v>
      </c>
      <c r="D285" t="e">
        <f t="shared" si="22"/>
        <v>#REF!</v>
      </c>
      <c r="E285" t="e">
        <f t="shared" si="23"/>
        <v>#REF!</v>
      </c>
      <c r="F285" t="e">
        <f t="shared" si="24"/>
        <v>#REF!</v>
      </c>
    </row>
    <row r="286" spans="3:6" hidden="1" x14ac:dyDescent="0.25">
      <c r="C286" t="e">
        <f t="shared" si="25"/>
        <v>#REF!</v>
      </c>
      <c r="D286" t="e">
        <f t="shared" si="22"/>
        <v>#REF!</v>
      </c>
      <c r="E286" t="e">
        <f t="shared" si="23"/>
        <v>#REF!</v>
      </c>
      <c r="F286" t="e">
        <f t="shared" si="24"/>
        <v>#REF!</v>
      </c>
    </row>
    <row r="287" spans="3:6" hidden="1" x14ac:dyDescent="0.25">
      <c r="C287" t="e">
        <f t="shared" si="25"/>
        <v>#REF!</v>
      </c>
      <c r="D287" t="e">
        <f t="shared" si="22"/>
        <v>#REF!</v>
      </c>
      <c r="E287" t="e">
        <f t="shared" si="23"/>
        <v>#REF!</v>
      </c>
      <c r="F287" t="e">
        <f t="shared" si="24"/>
        <v>#REF!</v>
      </c>
    </row>
    <row r="288" spans="3:6" hidden="1" x14ac:dyDescent="0.25">
      <c r="C288" t="e">
        <f t="shared" si="25"/>
        <v>#REF!</v>
      </c>
      <c r="D288" t="e">
        <f t="shared" si="22"/>
        <v>#REF!</v>
      </c>
      <c r="E288" t="e">
        <f t="shared" si="23"/>
        <v>#REF!</v>
      </c>
      <c r="F288" t="e">
        <f t="shared" si="24"/>
        <v>#REF!</v>
      </c>
    </row>
    <row r="289" spans="3:6" hidden="1" x14ac:dyDescent="0.25">
      <c r="C289" t="e">
        <f t="shared" si="25"/>
        <v>#REF!</v>
      </c>
      <c r="D289" t="e">
        <f t="shared" si="22"/>
        <v>#REF!</v>
      </c>
      <c r="E289" t="e">
        <f t="shared" si="23"/>
        <v>#REF!</v>
      </c>
      <c r="F289" t="e">
        <f t="shared" si="24"/>
        <v>#REF!</v>
      </c>
    </row>
    <row r="290" spans="3:6" hidden="1" x14ac:dyDescent="0.25">
      <c r="C290" t="e">
        <f t="shared" si="25"/>
        <v>#REF!</v>
      </c>
      <c r="D290" t="e">
        <f t="shared" si="22"/>
        <v>#REF!</v>
      </c>
      <c r="E290" t="e">
        <f t="shared" si="23"/>
        <v>#REF!</v>
      </c>
      <c r="F290" t="e">
        <f t="shared" si="24"/>
        <v>#REF!</v>
      </c>
    </row>
    <row r="291" spans="3:6" hidden="1" x14ac:dyDescent="0.25">
      <c r="C291" t="e">
        <f t="shared" si="25"/>
        <v>#REF!</v>
      </c>
      <c r="D291" t="e">
        <f t="shared" si="22"/>
        <v>#REF!</v>
      </c>
      <c r="E291" t="e">
        <f t="shared" si="23"/>
        <v>#REF!</v>
      </c>
      <c r="F291" t="e">
        <f t="shared" si="24"/>
        <v>#REF!</v>
      </c>
    </row>
    <row r="292" spans="3:6" hidden="1" x14ac:dyDescent="0.25">
      <c r="C292" t="e">
        <f t="shared" si="25"/>
        <v>#REF!</v>
      </c>
      <c r="D292" t="e">
        <f t="shared" si="22"/>
        <v>#REF!</v>
      </c>
      <c r="E292" t="e">
        <f t="shared" si="23"/>
        <v>#REF!</v>
      </c>
      <c r="F292" t="e">
        <f t="shared" si="24"/>
        <v>#REF!</v>
      </c>
    </row>
    <row r="293" spans="3:6" hidden="1" x14ac:dyDescent="0.25">
      <c r="C293" t="e">
        <f t="shared" si="25"/>
        <v>#REF!</v>
      </c>
      <c r="D293" t="e">
        <f t="shared" si="22"/>
        <v>#REF!</v>
      </c>
      <c r="E293" t="e">
        <f t="shared" si="23"/>
        <v>#REF!</v>
      </c>
      <c r="F293" t="e">
        <f t="shared" si="24"/>
        <v>#REF!</v>
      </c>
    </row>
    <row r="294" spans="3:6" hidden="1" x14ac:dyDescent="0.25">
      <c r="C294" t="e">
        <f t="shared" si="25"/>
        <v>#REF!</v>
      </c>
      <c r="D294" t="e">
        <f t="shared" si="22"/>
        <v>#REF!</v>
      </c>
      <c r="E294" t="e">
        <f t="shared" si="23"/>
        <v>#REF!</v>
      </c>
      <c r="F294" t="e">
        <f t="shared" si="24"/>
        <v>#REF!</v>
      </c>
    </row>
    <row r="295" spans="3:6" hidden="1" x14ac:dyDescent="0.25">
      <c r="C295" t="e">
        <f t="shared" si="25"/>
        <v>#REF!</v>
      </c>
      <c r="D295" t="e">
        <f t="shared" si="22"/>
        <v>#REF!</v>
      </c>
      <c r="E295" t="e">
        <f t="shared" si="23"/>
        <v>#REF!</v>
      </c>
      <c r="F295" t="e">
        <f t="shared" si="24"/>
        <v>#REF!</v>
      </c>
    </row>
    <row r="296" spans="3:6" hidden="1" x14ac:dyDescent="0.25">
      <c r="C296" t="e">
        <f t="shared" si="25"/>
        <v>#REF!</v>
      </c>
      <c r="D296" t="e">
        <f t="shared" si="22"/>
        <v>#REF!</v>
      </c>
      <c r="E296" t="e">
        <f t="shared" si="23"/>
        <v>#REF!</v>
      </c>
      <c r="F296" t="e">
        <f t="shared" si="24"/>
        <v>#REF!</v>
      </c>
    </row>
    <row r="297" spans="3:6" hidden="1" x14ac:dyDescent="0.25">
      <c r="C297" t="e">
        <f t="shared" si="25"/>
        <v>#REF!</v>
      </c>
      <c r="D297" t="e">
        <f t="shared" si="22"/>
        <v>#REF!</v>
      </c>
      <c r="E297" t="e">
        <f t="shared" si="23"/>
        <v>#REF!</v>
      </c>
      <c r="F297" t="e">
        <f t="shared" si="24"/>
        <v>#REF!</v>
      </c>
    </row>
    <row r="298" spans="3:6" hidden="1" x14ac:dyDescent="0.25">
      <c r="C298" t="e">
        <f t="shared" si="25"/>
        <v>#REF!</v>
      </c>
      <c r="D298" t="e">
        <f t="shared" si="22"/>
        <v>#REF!</v>
      </c>
      <c r="E298" t="e">
        <f t="shared" si="23"/>
        <v>#REF!</v>
      </c>
      <c r="F298" t="e">
        <f t="shared" si="24"/>
        <v>#REF!</v>
      </c>
    </row>
    <row r="299" spans="3:6" hidden="1" x14ac:dyDescent="0.25">
      <c r="C299" t="e">
        <f t="shared" si="25"/>
        <v>#REF!</v>
      </c>
      <c r="D299" t="e">
        <f t="shared" si="22"/>
        <v>#REF!</v>
      </c>
      <c r="E299" t="e">
        <f t="shared" si="23"/>
        <v>#REF!</v>
      </c>
      <c r="F299" t="e">
        <f t="shared" si="24"/>
        <v>#REF!</v>
      </c>
    </row>
    <row r="300" spans="3:6" hidden="1" x14ac:dyDescent="0.25">
      <c r="C300" t="e">
        <f t="shared" si="25"/>
        <v>#REF!</v>
      </c>
      <c r="D300" t="e">
        <f t="shared" si="22"/>
        <v>#REF!</v>
      </c>
      <c r="E300" t="e">
        <f t="shared" si="23"/>
        <v>#REF!</v>
      </c>
      <c r="F300" t="e">
        <f t="shared" si="24"/>
        <v>#REF!</v>
      </c>
    </row>
    <row r="301" spans="3:6" hidden="1" x14ac:dyDescent="0.25">
      <c r="C301" t="e">
        <f t="shared" si="25"/>
        <v>#REF!</v>
      </c>
      <c r="D301" t="e">
        <f t="shared" si="22"/>
        <v>#REF!</v>
      </c>
      <c r="E301" t="e">
        <f t="shared" si="23"/>
        <v>#REF!</v>
      </c>
      <c r="F301" t="e">
        <f t="shared" si="24"/>
        <v>#REF!</v>
      </c>
    </row>
    <row r="302" spans="3:6" hidden="1" x14ac:dyDescent="0.25">
      <c r="C302" t="e">
        <f t="shared" si="25"/>
        <v>#REF!</v>
      </c>
      <c r="D302" t="e">
        <f t="shared" ref="D302:D365" si="26">VLOOKUP(B302,fundtbl,5,FALSE)</f>
        <v>#REF!</v>
      </c>
      <c r="E302" t="e">
        <f t="shared" ref="E302:E365" si="27">VLOOKUP(B302,fundtbl,7,FALSE)</f>
        <v>#REF!</v>
      </c>
      <c r="F302" t="e">
        <f t="shared" ref="F302:F365" si="28">VLOOKUP(B302,fundtbl,8,FALSE)</f>
        <v>#REF!</v>
      </c>
    </row>
    <row r="303" spans="3:6" hidden="1" x14ac:dyDescent="0.25">
      <c r="C303" t="e">
        <f t="shared" si="25"/>
        <v>#REF!</v>
      </c>
      <c r="D303" t="e">
        <f t="shared" si="26"/>
        <v>#REF!</v>
      </c>
      <c r="E303" t="e">
        <f t="shared" si="27"/>
        <v>#REF!</v>
      </c>
      <c r="F303" t="e">
        <f t="shared" si="28"/>
        <v>#REF!</v>
      </c>
    </row>
    <row r="304" spans="3:6" hidden="1" x14ac:dyDescent="0.25">
      <c r="C304" t="e">
        <f t="shared" si="25"/>
        <v>#REF!</v>
      </c>
      <c r="D304" t="e">
        <f t="shared" si="26"/>
        <v>#REF!</v>
      </c>
      <c r="E304" t="e">
        <f t="shared" si="27"/>
        <v>#REF!</v>
      </c>
      <c r="F304" t="e">
        <f t="shared" si="28"/>
        <v>#REF!</v>
      </c>
    </row>
    <row r="305" spans="3:6" hidden="1" x14ac:dyDescent="0.25">
      <c r="C305" t="e">
        <f t="shared" si="25"/>
        <v>#REF!</v>
      </c>
      <c r="D305" t="e">
        <f t="shared" si="26"/>
        <v>#REF!</v>
      </c>
      <c r="E305" t="e">
        <f t="shared" si="27"/>
        <v>#REF!</v>
      </c>
      <c r="F305" t="e">
        <f t="shared" si="28"/>
        <v>#REF!</v>
      </c>
    </row>
    <row r="306" spans="3:6" hidden="1" x14ac:dyDescent="0.25">
      <c r="C306" t="e">
        <f t="shared" si="25"/>
        <v>#REF!</v>
      </c>
      <c r="D306" t="e">
        <f t="shared" si="26"/>
        <v>#REF!</v>
      </c>
      <c r="E306" t="e">
        <f t="shared" si="27"/>
        <v>#REF!</v>
      </c>
      <c r="F306" t="e">
        <f t="shared" si="28"/>
        <v>#REF!</v>
      </c>
    </row>
    <row r="307" spans="3:6" hidden="1" x14ac:dyDescent="0.25">
      <c r="C307" t="e">
        <f t="shared" si="25"/>
        <v>#REF!</v>
      </c>
      <c r="D307" t="e">
        <f t="shared" si="26"/>
        <v>#REF!</v>
      </c>
      <c r="E307" t="e">
        <f t="shared" si="27"/>
        <v>#REF!</v>
      </c>
      <c r="F307" t="e">
        <f t="shared" si="28"/>
        <v>#REF!</v>
      </c>
    </row>
    <row r="308" spans="3:6" hidden="1" x14ac:dyDescent="0.25">
      <c r="C308" t="e">
        <f t="shared" si="25"/>
        <v>#REF!</v>
      </c>
      <c r="D308" t="e">
        <f t="shared" si="26"/>
        <v>#REF!</v>
      </c>
      <c r="E308" t="e">
        <f t="shared" si="27"/>
        <v>#REF!</v>
      </c>
      <c r="F308" t="e">
        <f t="shared" si="28"/>
        <v>#REF!</v>
      </c>
    </row>
    <row r="309" spans="3:6" hidden="1" x14ac:dyDescent="0.25">
      <c r="C309" t="e">
        <f t="shared" si="25"/>
        <v>#REF!</v>
      </c>
      <c r="D309" t="e">
        <f t="shared" si="26"/>
        <v>#REF!</v>
      </c>
      <c r="E309" t="e">
        <f t="shared" si="27"/>
        <v>#REF!</v>
      </c>
      <c r="F309" t="e">
        <f t="shared" si="28"/>
        <v>#REF!</v>
      </c>
    </row>
    <row r="310" spans="3:6" hidden="1" x14ac:dyDescent="0.25">
      <c r="C310" t="e">
        <f t="shared" si="25"/>
        <v>#REF!</v>
      </c>
      <c r="D310" t="e">
        <f t="shared" si="26"/>
        <v>#REF!</v>
      </c>
      <c r="E310" t="e">
        <f t="shared" si="27"/>
        <v>#REF!</v>
      </c>
      <c r="F310" t="e">
        <f t="shared" si="28"/>
        <v>#REF!</v>
      </c>
    </row>
    <row r="311" spans="3:6" hidden="1" x14ac:dyDescent="0.25">
      <c r="C311" t="e">
        <f t="shared" si="25"/>
        <v>#REF!</v>
      </c>
      <c r="D311" t="e">
        <f t="shared" si="26"/>
        <v>#REF!</v>
      </c>
      <c r="E311" t="e">
        <f t="shared" si="27"/>
        <v>#REF!</v>
      </c>
      <c r="F311" t="e">
        <f t="shared" si="28"/>
        <v>#REF!</v>
      </c>
    </row>
    <row r="312" spans="3:6" hidden="1" x14ac:dyDescent="0.25">
      <c r="C312" t="e">
        <f t="shared" si="25"/>
        <v>#REF!</v>
      </c>
      <c r="D312" t="e">
        <f t="shared" si="26"/>
        <v>#REF!</v>
      </c>
      <c r="E312" t="e">
        <f t="shared" si="27"/>
        <v>#REF!</v>
      </c>
      <c r="F312" t="e">
        <f t="shared" si="28"/>
        <v>#REF!</v>
      </c>
    </row>
    <row r="313" spans="3:6" hidden="1" x14ac:dyDescent="0.25">
      <c r="C313" t="e">
        <f t="shared" si="25"/>
        <v>#REF!</v>
      </c>
      <c r="D313" t="e">
        <f t="shared" si="26"/>
        <v>#REF!</v>
      </c>
      <c r="E313" t="e">
        <f t="shared" si="27"/>
        <v>#REF!</v>
      </c>
      <c r="F313" t="e">
        <f t="shared" si="28"/>
        <v>#REF!</v>
      </c>
    </row>
    <row r="314" spans="3:6" hidden="1" x14ac:dyDescent="0.25">
      <c r="C314" t="e">
        <f t="shared" si="25"/>
        <v>#REF!</v>
      </c>
      <c r="D314" t="e">
        <f t="shared" si="26"/>
        <v>#REF!</v>
      </c>
      <c r="E314" t="e">
        <f t="shared" si="27"/>
        <v>#REF!</v>
      </c>
      <c r="F314" t="e">
        <f t="shared" si="28"/>
        <v>#REF!</v>
      </c>
    </row>
    <row r="315" spans="3:6" hidden="1" x14ac:dyDescent="0.25">
      <c r="C315" t="e">
        <f t="shared" si="25"/>
        <v>#REF!</v>
      </c>
      <c r="D315" t="e">
        <f t="shared" si="26"/>
        <v>#REF!</v>
      </c>
      <c r="E315" t="e">
        <f t="shared" si="27"/>
        <v>#REF!</v>
      </c>
      <c r="F315" t="e">
        <f t="shared" si="28"/>
        <v>#REF!</v>
      </c>
    </row>
    <row r="316" spans="3:6" hidden="1" x14ac:dyDescent="0.25">
      <c r="C316" t="e">
        <f t="shared" si="25"/>
        <v>#REF!</v>
      </c>
      <c r="D316" t="e">
        <f t="shared" si="26"/>
        <v>#REF!</v>
      </c>
      <c r="E316" t="e">
        <f t="shared" si="27"/>
        <v>#REF!</v>
      </c>
      <c r="F316" t="e">
        <f t="shared" si="28"/>
        <v>#REF!</v>
      </c>
    </row>
    <row r="317" spans="3:6" hidden="1" x14ac:dyDescent="0.25">
      <c r="C317" t="e">
        <f t="shared" si="25"/>
        <v>#REF!</v>
      </c>
      <c r="D317" t="e">
        <f t="shared" si="26"/>
        <v>#REF!</v>
      </c>
      <c r="E317" t="e">
        <f t="shared" si="27"/>
        <v>#REF!</v>
      </c>
      <c r="F317" t="e">
        <f t="shared" si="28"/>
        <v>#REF!</v>
      </c>
    </row>
    <row r="318" spans="3:6" hidden="1" x14ac:dyDescent="0.25">
      <c r="C318" t="e">
        <f t="shared" si="25"/>
        <v>#REF!</v>
      </c>
      <c r="D318" t="e">
        <f t="shared" si="26"/>
        <v>#REF!</v>
      </c>
      <c r="E318" t="e">
        <f t="shared" si="27"/>
        <v>#REF!</v>
      </c>
      <c r="F318" t="e">
        <f t="shared" si="28"/>
        <v>#REF!</v>
      </c>
    </row>
    <row r="319" spans="3:6" hidden="1" x14ac:dyDescent="0.25">
      <c r="C319" t="e">
        <f t="shared" si="25"/>
        <v>#REF!</v>
      </c>
      <c r="D319" t="e">
        <f t="shared" si="26"/>
        <v>#REF!</v>
      </c>
      <c r="E319" t="e">
        <f t="shared" si="27"/>
        <v>#REF!</v>
      </c>
      <c r="F319" t="e">
        <f t="shared" si="28"/>
        <v>#REF!</v>
      </c>
    </row>
    <row r="320" spans="3:6" hidden="1" x14ac:dyDescent="0.25">
      <c r="C320" t="e">
        <f t="shared" si="25"/>
        <v>#REF!</v>
      </c>
      <c r="D320" t="e">
        <f t="shared" si="26"/>
        <v>#REF!</v>
      </c>
      <c r="E320" t="e">
        <f t="shared" si="27"/>
        <v>#REF!</v>
      </c>
      <c r="F320" t="e">
        <f t="shared" si="28"/>
        <v>#REF!</v>
      </c>
    </row>
    <row r="321" spans="3:6" hidden="1" x14ac:dyDescent="0.25">
      <c r="C321" t="e">
        <f t="shared" si="25"/>
        <v>#REF!</v>
      </c>
      <c r="D321" t="e">
        <f t="shared" si="26"/>
        <v>#REF!</v>
      </c>
      <c r="E321" t="e">
        <f t="shared" si="27"/>
        <v>#REF!</v>
      </c>
      <c r="F321" t="e">
        <f t="shared" si="28"/>
        <v>#REF!</v>
      </c>
    </row>
    <row r="322" spans="3:6" hidden="1" x14ac:dyDescent="0.25">
      <c r="C322" t="e">
        <f t="shared" ref="C322:C385" si="29">VLOOKUP(B322,fundtbl,6,FALSE)</f>
        <v>#REF!</v>
      </c>
      <c r="D322" t="e">
        <f t="shared" si="26"/>
        <v>#REF!</v>
      </c>
      <c r="E322" t="e">
        <f t="shared" si="27"/>
        <v>#REF!</v>
      </c>
      <c r="F322" t="e">
        <f t="shared" si="28"/>
        <v>#REF!</v>
      </c>
    </row>
    <row r="323" spans="3:6" hidden="1" x14ac:dyDescent="0.25">
      <c r="C323" t="e">
        <f t="shared" si="29"/>
        <v>#REF!</v>
      </c>
      <c r="D323" t="e">
        <f t="shared" si="26"/>
        <v>#REF!</v>
      </c>
      <c r="E323" t="e">
        <f t="shared" si="27"/>
        <v>#REF!</v>
      </c>
      <c r="F323" t="e">
        <f t="shared" si="28"/>
        <v>#REF!</v>
      </c>
    </row>
    <row r="324" spans="3:6" hidden="1" x14ac:dyDescent="0.25">
      <c r="C324" t="e">
        <f t="shared" si="29"/>
        <v>#REF!</v>
      </c>
      <c r="D324" t="e">
        <f t="shared" si="26"/>
        <v>#REF!</v>
      </c>
      <c r="E324" t="e">
        <f t="shared" si="27"/>
        <v>#REF!</v>
      </c>
      <c r="F324" t="e">
        <f t="shared" si="28"/>
        <v>#REF!</v>
      </c>
    </row>
    <row r="325" spans="3:6" hidden="1" x14ac:dyDescent="0.25">
      <c r="C325" t="e">
        <f t="shared" si="29"/>
        <v>#REF!</v>
      </c>
      <c r="D325" t="e">
        <f t="shared" si="26"/>
        <v>#REF!</v>
      </c>
      <c r="E325" t="e">
        <f t="shared" si="27"/>
        <v>#REF!</v>
      </c>
      <c r="F325" t="e">
        <f t="shared" si="28"/>
        <v>#REF!</v>
      </c>
    </row>
    <row r="326" spans="3:6" hidden="1" x14ac:dyDescent="0.25">
      <c r="C326" t="e">
        <f t="shared" si="29"/>
        <v>#REF!</v>
      </c>
      <c r="D326" t="e">
        <f t="shared" si="26"/>
        <v>#REF!</v>
      </c>
      <c r="E326" t="e">
        <f t="shared" si="27"/>
        <v>#REF!</v>
      </c>
      <c r="F326" t="e">
        <f t="shared" si="28"/>
        <v>#REF!</v>
      </c>
    </row>
    <row r="327" spans="3:6" hidden="1" x14ac:dyDescent="0.25">
      <c r="C327" t="e">
        <f t="shared" si="29"/>
        <v>#REF!</v>
      </c>
      <c r="D327" t="e">
        <f t="shared" si="26"/>
        <v>#REF!</v>
      </c>
      <c r="E327" t="e">
        <f t="shared" si="27"/>
        <v>#REF!</v>
      </c>
      <c r="F327" t="e">
        <f t="shared" si="28"/>
        <v>#REF!</v>
      </c>
    </row>
    <row r="328" spans="3:6" hidden="1" x14ac:dyDescent="0.25">
      <c r="C328" t="e">
        <f t="shared" si="29"/>
        <v>#REF!</v>
      </c>
      <c r="D328" t="e">
        <f t="shared" si="26"/>
        <v>#REF!</v>
      </c>
      <c r="E328" t="e">
        <f t="shared" si="27"/>
        <v>#REF!</v>
      </c>
      <c r="F328" t="e">
        <f t="shared" si="28"/>
        <v>#REF!</v>
      </c>
    </row>
    <row r="329" spans="3:6" hidden="1" x14ac:dyDescent="0.25">
      <c r="C329" t="e">
        <f t="shared" si="29"/>
        <v>#REF!</v>
      </c>
      <c r="D329" t="e">
        <f t="shared" si="26"/>
        <v>#REF!</v>
      </c>
      <c r="E329" t="e">
        <f t="shared" si="27"/>
        <v>#REF!</v>
      </c>
      <c r="F329" t="e">
        <f t="shared" si="28"/>
        <v>#REF!</v>
      </c>
    </row>
    <row r="330" spans="3:6" hidden="1" x14ac:dyDescent="0.25">
      <c r="C330" t="e">
        <f t="shared" si="29"/>
        <v>#REF!</v>
      </c>
      <c r="D330" t="e">
        <f t="shared" si="26"/>
        <v>#REF!</v>
      </c>
      <c r="E330" t="e">
        <f t="shared" si="27"/>
        <v>#REF!</v>
      </c>
      <c r="F330" t="e">
        <f t="shared" si="28"/>
        <v>#REF!</v>
      </c>
    </row>
    <row r="331" spans="3:6" hidden="1" x14ac:dyDescent="0.25">
      <c r="C331" t="e">
        <f t="shared" si="29"/>
        <v>#REF!</v>
      </c>
      <c r="D331" t="e">
        <f t="shared" si="26"/>
        <v>#REF!</v>
      </c>
      <c r="E331" t="e">
        <f t="shared" si="27"/>
        <v>#REF!</v>
      </c>
      <c r="F331" t="e">
        <f t="shared" si="28"/>
        <v>#REF!</v>
      </c>
    </row>
    <row r="332" spans="3:6" hidden="1" x14ac:dyDescent="0.25">
      <c r="C332" t="e">
        <f t="shared" si="29"/>
        <v>#REF!</v>
      </c>
      <c r="D332" t="e">
        <f t="shared" si="26"/>
        <v>#REF!</v>
      </c>
      <c r="E332" t="e">
        <f t="shared" si="27"/>
        <v>#REF!</v>
      </c>
      <c r="F332" t="e">
        <f t="shared" si="28"/>
        <v>#REF!</v>
      </c>
    </row>
    <row r="333" spans="3:6" hidden="1" x14ac:dyDescent="0.25">
      <c r="C333" t="e">
        <f t="shared" si="29"/>
        <v>#REF!</v>
      </c>
      <c r="D333" t="e">
        <f t="shared" si="26"/>
        <v>#REF!</v>
      </c>
      <c r="E333" t="e">
        <f t="shared" si="27"/>
        <v>#REF!</v>
      </c>
      <c r="F333" t="e">
        <f t="shared" si="28"/>
        <v>#REF!</v>
      </c>
    </row>
    <row r="334" spans="3:6" hidden="1" x14ac:dyDescent="0.25">
      <c r="C334" t="e">
        <f t="shared" si="29"/>
        <v>#REF!</v>
      </c>
      <c r="D334" t="e">
        <f t="shared" si="26"/>
        <v>#REF!</v>
      </c>
      <c r="E334" t="e">
        <f t="shared" si="27"/>
        <v>#REF!</v>
      </c>
      <c r="F334" t="e">
        <f t="shared" si="28"/>
        <v>#REF!</v>
      </c>
    </row>
    <row r="335" spans="3:6" hidden="1" x14ac:dyDescent="0.25">
      <c r="C335" t="e">
        <f t="shared" si="29"/>
        <v>#REF!</v>
      </c>
      <c r="D335" t="e">
        <f t="shared" si="26"/>
        <v>#REF!</v>
      </c>
      <c r="E335" t="e">
        <f t="shared" si="27"/>
        <v>#REF!</v>
      </c>
      <c r="F335" t="e">
        <f t="shared" si="28"/>
        <v>#REF!</v>
      </c>
    </row>
    <row r="336" spans="3:6" hidden="1" x14ac:dyDescent="0.25">
      <c r="C336" t="e">
        <f t="shared" si="29"/>
        <v>#REF!</v>
      </c>
      <c r="D336" t="e">
        <f t="shared" si="26"/>
        <v>#REF!</v>
      </c>
      <c r="E336" t="e">
        <f t="shared" si="27"/>
        <v>#REF!</v>
      </c>
      <c r="F336" t="e">
        <f t="shared" si="28"/>
        <v>#REF!</v>
      </c>
    </row>
    <row r="337" spans="3:6" hidden="1" x14ac:dyDescent="0.25">
      <c r="C337" t="e">
        <f t="shared" si="29"/>
        <v>#REF!</v>
      </c>
      <c r="D337" t="e">
        <f t="shared" si="26"/>
        <v>#REF!</v>
      </c>
      <c r="E337" t="e">
        <f t="shared" si="27"/>
        <v>#REF!</v>
      </c>
      <c r="F337" t="e">
        <f t="shared" si="28"/>
        <v>#REF!</v>
      </c>
    </row>
    <row r="338" spans="3:6" hidden="1" x14ac:dyDescent="0.25">
      <c r="C338" t="e">
        <f t="shared" si="29"/>
        <v>#REF!</v>
      </c>
      <c r="D338" t="e">
        <f t="shared" si="26"/>
        <v>#REF!</v>
      </c>
      <c r="E338" t="e">
        <f t="shared" si="27"/>
        <v>#REF!</v>
      </c>
      <c r="F338" t="e">
        <f t="shared" si="28"/>
        <v>#REF!</v>
      </c>
    </row>
    <row r="339" spans="3:6" hidden="1" x14ac:dyDescent="0.25">
      <c r="C339" t="e">
        <f t="shared" si="29"/>
        <v>#REF!</v>
      </c>
      <c r="D339" t="e">
        <f t="shared" si="26"/>
        <v>#REF!</v>
      </c>
      <c r="E339" t="e">
        <f t="shared" si="27"/>
        <v>#REF!</v>
      </c>
      <c r="F339" t="e">
        <f t="shared" si="28"/>
        <v>#REF!</v>
      </c>
    </row>
    <row r="340" spans="3:6" hidden="1" x14ac:dyDescent="0.25">
      <c r="C340" t="e">
        <f t="shared" si="29"/>
        <v>#REF!</v>
      </c>
      <c r="D340" t="e">
        <f t="shared" si="26"/>
        <v>#REF!</v>
      </c>
      <c r="E340" t="e">
        <f t="shared" si="27"/>
        <v>#REF!</v>
      </c>
      <c r="F340" t="e">
        <f t="shared" si="28"/>
        <v>#REF!</v>
      </c>
    </row>
    <row r="341" spans="3:6" hidden="1" x14ac:dyDescent="0.25">
      <c r="C341" t="e">
        <f t="shared" si="29"/>
        <v>#REF!</v>
      </c>
      <c r="D341" t="e">
        <f t="shared" si="26"/>
        <v>#REF!</v>
      </c>
      <c r="E341" t="e">
        <f t="shared" si="27"/>
        <v>#REF!</v>
      </c>
      <c r="F341" t="e">
        <f t="shared" si="28"/>
        <v>#REF!</v>
      </c>
    </row>
    <row r="342" spans="3:6" hidden="1" x14ac:dyDescent="0.25">
      <c r="C342" t="e">
        <f t="shared" si="29"/>
        <v>#REF!</v>
      </c>
      <c r="D342" t="e">
        <f t="shared" si="26"/>
        <v>#REF!</v>
      </c>
      <c r="E342" t="e">
        <f t="shared" si="27"/>
        <v>#REF!</v>
      </c>
      <c r="F342" t="e">
        <f t="shared" si="28"/>
        <v>#REF!</v>
      </c>
    </row>
    <row r="343" spans="3:6" hidden="1" x14ac:dyDescent="0.25">
      <c r="C343" t="e">
        <f t="shared" si="29"/>
        <v>#REF!</v>
      </c>
      <c r="D343" t="e">
        <f t="shared" si="26"/>
        <v>#REF!</v>
      </c>
      <c r="E343" t="e">
        <f t="shared" si="27"/>
        <v>#REF!</v>
      </c>
      <c r="F343" t="e">
        <f t="shared" si="28"/>
        <v>#REF!</v>
      </c>
    </row>
    <row r="344" spans="3:6" hidden="1" x14ac:dyDescent="0.25">
      <c r="C344" t="e">
        <f t="shared" si="29"/>
        <v>#REF!</v>
      </c>
      <c r="D344" t="e">
        <f t="shared" si="26"/>
        <v>#REF!</v>
      </c>
      <c r="E344" t="e">
        <f t="shared" si="27"/>
        <v>#REF!</v>
      </c>
      <c r="F344" t="e">
        <f t="shared" si="28"/>
        <v>#REF!</v>
      </c>
    </row>
    <row r="345" spans="3:6" hidden="1" x14ac:dyDescent="0.25">
      <c r="C345" t="e">
        <f t="shared" si="29"/>
        <v>#REF!</v>
      </c>
      <c r="D345" t="e">
        <f t="shared" si="26"/>
        <v>#REF!</v>
      </c>
      <c r="E345" t="e">
        <f t="shared" si="27"/>
        <v>#REF!</v>
      </c>
      <c r="F345" t="e">
        <f t="shared" si="28"/>
        <v>#REF!</v>
      </c>
    </row>
    <row r="346" spans="3:6" hidden="1" x14ac:dyDescent="0.25">
      <c r="C346" t="e">
        <f t="shared" si="29"/>
        <v>#REF!</v>
      </c>
      <c r="D346" t="e">
        <f t="shared" si="26"/>
        <v>#REF!</v>
      </c>
      <c r="E346" t="e">
        <f t="shared" si="27"/>
        <v>#REF!</v>
      </c>
      <c r="F346" t="e">
        <f t="shared" si="28"/>
        <v>#REF!</v>
      </c>
    </row>
    <row r="347" spans="3:6" hidden="1" x14ac:dyDescent="0.25">
      <c r="C347" t="e">
        <f t="shared" si="29"/>
        <v>#REF!</v>
      </c>
      <c r="D347" t="e">
        <f t="shared" si="26"/>
        <v>#REF!</v>
      </c>
      <c r="E347" t="e">
        <f t="shared" si="27"/>
        <v>#REF!</v>
      </c>
      <c r="F347" t="e">
        <f t="shared" si="28"/>
        <v>#REF!</v>
      </c>
    </row>
    <row r="348" spans="3:6" hidden="1" x14ac:dyDescent="0.25">
      <c r="C348" t="e">
        <f t="shared" si="29"/>
        <v>#REF!</v>
      </c>
      <c r="D348" t="e">
        <f t="shared" si="26"/>
        <v>#REF!</v>
      </c>
      <c r="E348" t="e">
        <f t="shared" si="27"/>
        <v>#REF!</v>
      </c>
      <c r="F348" t="e">
        <f t="shared" si="28"/>
        <v>#REF!</v>
      </c>
    </row>
    <row r="349" spans="3:6" hidden="1" x14ac:dyDescent="0.25">
      <c r="C349" t="e">
        <f t="shared" si="29"/>
        <v>#REF!</v>
      </c>
      <c r="D349" t="e">
        <f t="shared" si="26"/>
        <v>#REF!</v>
      </c>
      <c r="E349" t="e">
        <f t="shared" si="27"/>
        <v>#REF!</v>
      </c>
      <c r="F349" t="e">
        <f t="shared" si="28"/>
        <v>#REF!</v>
      </c>
    </row>
    <row r="350" spans="3:6" hidden="1" x14ac:dyDescent="0.25">
      <c r="C350" t="e">
        <f t="shared" si="29"/>
        <v>#REF!</v>
      </c>
      <c r="D350" t="e">
        <f t="shared" si="26"/>
        <v>#REF!</v>
      </c>
      <c r="E350" t="e">
        <f t="shared" si="27"/>
        <v>#REF!</v>
      </c>
      <c r="F350" t="e">
        <f t="shared" si="28"/>
        <v>#REF!</v>
      </c>
    </row>
    <row r="351" spans="3:6" hidden="1" x14ac:dyDescent="0.25">
      <c r="C351" t="e">
        <f t="shared" si="29"/>
        <v>#REF!</v>
      </c>
      <c r="D351" t="e">
        <f t="shared" si="26"/>
        <v>#REF!</v>
      </c>
      <c r="E351" t="e">
        <f t="shared" si="27"/>
        <v>#REF!</v>
      </c>
      <c r="F351" t="e">
        <f t="shared" si="28"/>
        <v>#REF!</v>
      </c>
    </row>
    <row r="352" spans="3:6" hidden="1" x14ac:dyDescent="0.25">
      <c r="C352" t="e">
        <f t="shared" si="29"/>
        <v>#REF!</v>
      </c>
      <c r="D352" t="e">
        <f t="shared" si="26"/>
        <v>#REF!</v>
      </c>
      <c r="E352" t="e">
        <f t="shared" si="27"/>
        <v>#REF!</v>
      </c>
      <c r="F352" t="e">
        <f t="shared" si="28"/>
        <v>#REF!</v>
      </c>
    </row>
    <row r="353" spans="3:6" hidden="1" x14ac:dyDescent="0.25">
      <c r="C353" t="e">
        <f t="shared" si="29"/>
        <v>#REF!</v>
      </c>
      <c r="D353" t="e">
        <f t="shared" si="26"/>
        <v>#REF!</v>
      </c>
      <c r="E353" t="e">
        <f t="shared" si="27"/>
        <v>#REF!</v>
      </c>
      <c r="F353" t="e">
        <f t="shared" si="28"/>
        <v>#REF!</v>
      </c>
    </row>
    <row r="354" spans="3:6" hidden="1" x14ac:dyDescent="0.25">
      <c r="C354" t="e">
        <f t="shared" si="29"/>
        <v>#REF!</v>
      </c>
      <c r="D354" t="e">
        <f t="shared" si="26"/>
        <v>#REF!</v>
      </c>
      <c r="E354" t="e">
        <f t="shared" si="27"/>
        <v>#REF!</v>
      </c>
      <c r="F354" t="e">
        <f t="shared" si="28"/>
        <v>#REF!</v>
      </c>
    </row>
    <row r="355" spans="3:6" hidden="1" x14ac:dyDescent="0.25">
      <c r="C355" t="e">
        <f t="shared" si="29"/>
        <v>#REF!</v>
      </c>
      <c r="D355" t="e">
        <f t="shared" si="26"/>
        <v>#REF!</v>
      </c>
      <c r="E355" t="e">
        <f t="shared" si="27"/>
        <v>#REF!</v>
      </c>
      <c r="F355" t="e">
        <f t="shared" si="28"/>
        <v>#REF!</v>
      </c>
    </row>
    <row r="356" spans="3:6" hidden="1" x14ac:dyDescent="0.25">
      <c r="C356" t="e">
        <f t="shared" si="29"/>
        <v>#REF!</v>
      </c>
      <c r="D356" t="e">
        <f t="shared" si="26"/>
        <v>#REF!</v>
      </c>
      <c r="E356" t="e">
        <f t="shared" si="27"/>
        <v>#REF!</v>
      </c>
      <c r="F356" t="e">
        <f t="shared" si="28"/>
        <v>#REF!</v>
      </c>
    </row>
    <row r="357" spans="3:6" hidden="1" x14ac:dyDescent="0.25">
      <c r="C357" t="e">
        <f t="shared" si="29"/>
        <v>#REF!</v>
      </c>
      <c r="D357" t="e">
        <f t="shared" si="26"/>
        <v>#REF!</v>
      </c>
      <c r="E357" t="e">
        <f t="shared" si="27"/>
        <v>#REF!</v>
      </c>
      <c r="F357" t="e">
        <f t="shared" si="28"/>
        <v>#REF!</v>
      </c>
    </row>
    <row r="358" spans="3:6" hidden="1" x14ac:dyDescent="0.25">
      <c r="C358" t="e">
        <f t="shared" si="29"/>
        <v>#REF!</v>
      </c>
      <c r="D358" t="e">
        <f t="shared" si="26"/>
        <v>#REF!</v>
      </c>
      <c r="E358" t="e">
        <f t="shared" si="27"/>
        <v>#REF!</v>
      </c>
      <c r="F358" t="e">
        <f t="shared" si="28"/>
        <v>#REF!</v>
      </c>
    </row>
    <row r="359" spans="3:6" hidden="1" x14ac:dyDescent="0.25">
      <c r="C359" t="e">
        <f t="shared" si="29"/>
        <v>#REF!</v>
      </c>
      <c r="D359" t="e">
        <f t="shared" si="26"/>
        <v>#REF!</v>
      </c>
      <c r="E359" t="e">
        <f t="shared" si="27"/>
        <v>#REF!</v>
      </c>
      <c r="F359" t="e">
        <f t="shared" si="28"/>
        <v>#REF!</v>
      </c>
    </row>
    <row r="360" spans="3:6" hidden="1" x14ac:dyDescent="0.25">
      <c r="C360" t="e">
        <f t="shared" si="29"/>
        <v>#REF!</v>
      </c>
      <c r="D360" t="e">
        <f t="shared" si="26"/>
        <v>#REF!</v>
      </c>
      <c r="E360" t="e">
        <f t="shared" si="27"/>
        <v>#REF!</v>
      </c>
      <c r="F360" t="e">
        <f t="shared" si="28"/>
        <v>#REF!</v>
      </c>
    </row>
    <row r="361" spans="3:6" hidden="1" x14ac:dyDescent="0.25">
      <c r="C361" t="e">
        <f t="shared" si="29"/>
        <v>#REF!</v>
      </c>
      <c r="D361" t="e">
        <f t="shared" si="26"/>
        <v>#REF!</v>
      </c>
      <c r="E361" t="e">
        <f t="shared" si="27"/>
        <v>#REF!</v>
      </c>
      <c r="F361" t="e">
        <f t="shared" si="28"/>
        <v>#REF!</v>
      </c>
    </row>
    <row r="362" spans="3:6" hidden="1" x14ac:dyDescent="0.25">
      <c r="C362" t="e">
        <f t="shared" si="29"/>
        <v>#REF!</v>
      </c>
      <c r="D362" t="e">
        <f t="shared" si="26"/>
        <v>#REF!</v>
      </c>
      <c r="E362" t="e">
        <f t="shared" si="27"/>
        <v>#REF!</v>
      </c>
      <c r="F362" t="e">
        <f t="shared" si="28"/>
        <v>#REF!</v>
      </c>
    </row>
    <row r="363" spans="3:6" hidden="1" x14ac:dyDescent="0.25">
      <c r="C363" t="e">
        <f t="shared" si="29"/>
        <v>#REF!</v>
      </c>
      <c r="D363" t="e">
        <f t="shared" si="26"/>
        <v>#REF!</v>
      </c>
      <c r="E363" t="e">
        <f t="shared" si="27"/>
        <v>#REF!</v>
      </c>
      <c r="F363" t="e">
        <f t="shared" si="28"/>
        <v>#REF!</v>
      </c>
    </row>
    <row r="364" spans="3:6" hidden="1" x14ac:dyDescent="0.25">
      <c r="C364" t="e">
        <f t="shared" si="29"/>
        <v>#REF!</v>
      </c>
      <c r="D364" t="e">
        <f t="shared" si="26"/>
        <v>#REF!</v>
      </c>
      <c r="E364" t="e">
        <f t="shared" si="27"/>
        <v>#REF!</v>
      </c>
      <c r="F364" t="e">
        <f t="shared" si="28"/>
        <v>#REF!</v>
      </c>
    </row>
    <row r="365" spans="3:6" hidden="1" x14ac:dyDescent="0.25">
      <c r="C365" t="e">
        <f t="shared" si="29"/>
        <v>#REF!</v>
      </c>
      <c r="D365" t="e">
        <f t="shared" si="26"/>
        <v>#REF!</v>
      </c>
      <c r="E365" t="e">
        <f t="shared" si="27"/>
        <v>#REF!</v>
      </c>
      <c r="F365" t="e">
        <f t="shared" si="28"/>
        <v>#REF!</v>
      </c>
    </row>
    <row r="366" spans="3:6" hidden="1" x14ac:dyDescent="0.25">
      <c r="C366" t="e">
        <f t="shared" si="29"/>
        <v>#REF!</v>
      </c>
      <c r="D366" t="e">
        <f t="shared" ref="D366:D429" si="30">VLOOKUP(B366,fundtbl,5,FALSE)</f>
        <v>#REF!</v>
      </c>
      <c r="E366" t="e">
        <f t="shared" ref="E366:E429" si="31">VLOOKUP(B366,fundtbl,7,FALSE)</f>
        <v>#REF!</v>
      </c>
      <c r="F366" t="e">
        <f t="shared" ref="F366:F429" si="32">VLOOKUP(B366,fundtbl,8,FALSE)</f>
        <v>#REF!</v>
      </c>
    </row>
    <row r="367" spans="3:6" hidden="1" x14ac:dyDescent="0.25">
      <c r="C367" t="e">
        <f t="shared" si="29"/>
        <v>#REF!</v>
      </c>
      <c r="D367" t="e">
        <f t="shared" si="30"/>
        <v>#REF!</v>
      </c>
      <c r="E367" t="e">
        <f t="shared" si="31"/>
        <v>#REF!</v>
      </c>
      <c r="F367" t="e">
        <f t="shared" si="32"/>
        <v>#REF!</v>
      </c>
    </row>
    <row r="368" spans="3:6" hidden="1" x14ac:dyDescent="0.25">
      <c r="C368" t="e">
        <f t="shared" si="29"/>
        <v>#REF!</v>
      </c>
      <c r="D368" t="e">
        <f t="shared" si="30"/>
        <v>#REF!</v>
      </c>
      <c r="E368" t="e">
        <f t="shared" si="31"/>
        <v>#REF!</v>
      </c>
      <c r="F368" t="e">
        <f t="shared" si="32"/>
        <v>#REF!</v>
      </c>
    </row>
    <row r="369" spans="3:6" hidden="1" x14ac:dyDescent="0.25">
      <c r="C369" t="e">
        <f t="shared" si="29"/>
        <v>#REF!</v>
      </c>
      <c r="D369" t="e">
        <f t="shared" si="30"/>
        <v>#REF!</v>
      </c>
      <c r="E369" t="e">
        <f t="shared" si="31"/>
        <v>#REF!</v>
      </c>
      <c r="F369" t="e">
        <f t="shared" si="32"/>
        <v>#REF!</v>
      </c>
    </row>
    <row r="370" spans="3:6" hidden="1" x14ac:dyDescent="0.25">
      <c r="C370" t="e">
        <f t="shared" si="29"/>
        <v>#REF!</v>
      </c>
      <c r="D370" t="e">
        <f t="shared" si="30"/>
        <v>#REF!</v>
      </c>
      <c r="E370" t="e">
        <f t="shared" si="31"/>
        <v>#REF!</v>
      </c>
      <c r="F370" t="e">
        <f t="shared" si="32"/>
        <v>#REF!</v>
      </c>
    </row>
    <row r="371" spans="3:6" hidden="1" x14ac:dyDescent="0.25">
      <c r="C371" t="e">
        <f t="shared" si="29"/>
        <v>#REF!</v>
      </c>
      <c r="D371" t="e">
        <f t="shared" si="30"/>
        <v>#REF!</v>
      </c>
      <c r="E371" t="e">
        <f t="shared" si="31"/>
        <v>#REF!</v>
      </c>
      <c r="F371" t="e">
        <f t="shared" si="32"/>
        <v>#REF!</v>
      </c>
    </row>
    <row r="372" spans="3:6" hidden="1" x14ac:dyDescent="0.25">
      <c r="C372" t="e">
        <f t="shared" si="29"/>
        <v>#REF!</v>
      </c>
      <c r="D372" t="e">
        <f t="shared" si="30"/>
        <v>#REF!</v>
      </c>
      <c r="E372" t="e">
        <f t="shared" si="31"/>
        <v>#REF!</v>
      </c>
      <c r="F372" t="e">
        <f t="shared" si="32"/>
        <v>#REF!</v>
      </c>
    </row>
    <row r="373" spans="3:6" hidden="1" x14ac:dyDescent="0.25">
      <c r="C373" t="e">
        <f t="shared" si="29"/>
        <v>#REF!</v>
      </c>
      <c r="D373" t="e">
        <f t="shared" si="30"/>
        <v>#REF!</v>
      </c>
      <c r="E373" t="e">
        <f t="shared" si="31"/>
        <v>#REF!</v>
      </c>
      <c r="F373" t="e">
        <f t="shared" si="32"/>
        <v>#REF!</v>
      </c>
    </row>
    <row r="374" spans="3:6" hidden="1" x14ac:dyDescent="0.25">
      <c r="C374" t="e">
        <f t="shared" si="29"/>
        <v>#REF!</v>
      </c>
      <c r="D374" t="e">
        <f t="shared" si="30"/>
        <v>#REF!</v>
      </c>
      <c r="E374" t="e">
        <f t="shared" si="31"/>
        <v>#REF!</v>
      </c>
      <c r="F374" t="e">
        <f t="shared" si="32"/>
        <v>#REF!</v>
      </c>
    </row>
    <row r="375" spans="3:6" hidden="1" x14ac:dyDescent="0.25">
      <c r="C375" t="e">
        <f t="shared" si="29"/>
        <v>#REF!</v>
      </c>
      <c r="D375" t="e">
        <f t="shared" si="30"/>
        <v>#REF!</v>
      </c>
      <c r="E375" t="e">
        <f t="shared" si="31"/>
        <v>#REF!</v>
      </c>
      <c r="F375" t="e">
        <f t="shared" si="32"/>
        <v>#REF!</v>
      </c>
    </row>
    <row r="376" spans="3:6" hidden="1" x14ac:dyDescent="0.25">
      <c r="C376" t="e">
        <f t="shared" si="29"/>
        <v>#REF!</v>
      </c>
      <c r="D376" t="e">
        <f t="shared" si="30"/>
        <v>#REF!</v>
      </c>
      <c r="E376" t="e">
        <f t="shared" si="31"/>
        <v>#REF!</v>
      </c>
      <c r="F376" t="e">
        <f t="shared" si="32"/>
        <v>#REF!</v>
      </c>
    </row>
    <row r="377" spans="3:6" hidden="1" x14ac:dyDescent="0.25">
      <c r="C377" t="e">
        <f t="shared" si="29"/>
        <v>#REF!</v>
      </c>
      <c r="D377" t="e">
        <f t="shared" si="30"/>
        <v>#REF!</v>
      </c>
      <c r="E377" t="e">
        <f t="shared" si="31"/>
        <v>#REF!</v>
      </c>
      <c r="F377" t="e">
        <f t="shared" si="32"/>
        <v>#REF!</v>
      </c>
    </row>
    <row r="378" spans="3:6" hidden="1" x14ac:dyDescent="0.25">
      <c r="C378" t="e">
        <f t="shared" si="29"/>
        <v>#REF!</v>
      </c>
      <c r="D378" t="e">
        <f t="shared" si="30"/>
        <v>#REF!</v>
      </c>
      <c r="E378" t="e">
        <f t="shared" si="31"/>
        <v>#REF!</v>
      </c>
      <c r="F378" t="e">
        <f t="shared" si="32"/>
        <v>#REF!</v>
      </c>
    </row>
    <row r="379" spans="3:6" hidden="1" x14ac:dyDescent="0.25">
      <c r="C379" t="e">
        <f t="shared" si="29"/>
        <v>#REF!</v>
      </c>
      <c r="D379" t="e">
        <f t="shared" si="30"/>
        <v>#REF!</v>
      </c>
      <c r="E379" t="e">
        <f t="shared" si="31"/>
        <v>#REF!</v>
      </c>
      <c r="F379" t="e">
        <f t="shared" si="32"/>
        <v>#REF!</v>
      </c>
    </row>
    <row r="380" spans="3:6" hidden="1" x14ac:dyDescent="0.25">
      <c r="C380" t="e">
        <f t="shared" si="29"/>
        <v>#REF!</v>
      </c>
      <c r="D380" t="e">
        <f t="shared" si="30"/>
        <v>#REF!</v>
      </c>
      <c r="E380" t="e">
        <f t="shared" si="31"/>
        <v>#REF!</v>
      </c>
      <c r="F380" t="e">
        <f t="shared" si="32"/>
        <v>#REF!</v>
      </c>
    </row>
    <row r="381" spans="3:6" hidden="1" x14ac:dyDescent="0.25">
      <c r="C381" t="e">
        <f t="shared" si="29"/>
        <v>#REF!</v>
      </c>
      <c r="D381" t="e">
        <f t="shared" si="30"/>
        <v>#REF!</v>
      </c>
      <c r="E381" t="e">
        <f t="shared" si="31"/>
        <v>#REF!</v>
      </c>
      <c r="F381" t="e">
        <f t="shared" si="32"/>
        <v>#REF!</v>
      </c>
    </row>
    <row r="382" spans="3:6" hidden="1" x14ac:dyDescent="0.25">
      <c r="C382" t="e">
        <f t="shared" si="29"/>
        <v>#REF!</v>
      </c>
      <c r="D382" t="e">
        <f t="shared" si="30"/>
        <v>#REF!</v>
      </c>
      <c r="E382" t="e">
        <f t="shared" si="31"/>
        <v>#REF!</v>
      </c>
      <c r="F382" t="e">
        <f t="shared" si="32"/>
        <v>#REF!</v>
      </c>
    </row>
    <row r="383" spans="3:6" hidden="1" x14ac:dyDescent="0.25">
      <c r="C383" t="e">
        <f t="shared" si="29"/>
        <v>#REF!</v>
      </c>
      <c r="D383" t="e">
        <f t="shared" si="30"/>
        <v>#REF!</v>
      </c>
      <c r="E383" t="e">
        <f t="shared" si="31"/>
        <v>#REF!</v>
      </c>
      <c r="F383" t="e">
        <f t="shared" si="32"/>
        <v>#REF!</v>
      </c>
    </row>
    <row r="384" spans="3:6" hidden="1" x14ac:dyDescent="0.25">
      <c r="C384" t="e">
        <f t="shared" si="29"/>
        <v>#REF!</v>
      </c>
      <c r="D384" t="e">
        <f t="shared" si="30"/>
        <v>#REF!</v>
      </c>
      <c r="E384" t="e">
        <f t="shared" si="31"/>
        <v>#REF!</v>
      </c>
      <c r="F384" t="e">
        <f t="shared" si="32"/>
        <v>#REF!</v>
      </c>
    </row>
    <row r="385" spans="3:6" hidden="1" x14ac:dyDescent="0.25">
      <c r="C385" t="e">
        <f t="shared" si="29"/>
        <v>#REF!</v>
      </c>
      <c r="D385" t="e">
        <f t="shared" si="30"/>
        <v>#REF!</v>
      </c>
      <c r="E385" t="e">
        <f t="shared" si="31"/>
        <v>#REF!</v>
      </c>
      <c r="F385" t="e">
        <f t="shared" si="32"/>
        <v>#REF!</v>
      </c>
    </row>
    <row r="386" spans="3:6" hidden="1" x14ac:dyDescent="0.25">
      <c r="C386" t="e">
        <f t="shared" ref="C386:C449" si="33">VLOOKUP(B386,fundtbl,6,FALSE)</f>
        <v>#REF!</v>
      </c>
      <c r="D386" t="e">
        <f t="shared" si="30"/>
        <v>#REF!</v>
      </c>
      <c r="E386" t="e">
        <f t="shared" si="31"/>
        <v>#REF!</v>
      </c>
      <c r="F386" t="e">
        <f t="shared" si="32"/>
        <v>#REF!</v>
      </c>
    </row>
    <row r="387" spans="3:6" hidden="1" x14ac:dyDescent="0.25">
      <c r="C387" t="e">
        <f t="shared" si="33"/>
        <v>#REF!</v>
      </c>
      <c r="D387" t="e">
        <f t="shared" si="30"/>
        <v>#REF!</v>
      </c>
      <c r="E387" t="e">
        <f t="shared" si="31"/>
        <v>#REF!</v>
      </c>
      <c r="F387" t="e">
        <f t="shared" si="32"/>
        <v>#REF!</v>
      </c>
    </row>
    <row r="388" spans="3:6" hidden="1" x14ac:dyDescent="0.25">
      <c r="C388" t="e">
        <f t="shared" si="33"/>
        <v>#REF!</v>
      </c>
      <c r="D388" t="e">
        <f t="shared" si="30"/>
        <v>#REF!</v>
      </c>
      <c r="E388" t="e">
        <f t="shared" si="31"/>
        <v>#REF!</v>
      </c>
      <c r="F388" t="e">
        <f t="shared" si="32"/>
        <v>#REF!</v>
      </c>
    </row>
    <row r="389" spans="3:6" hidden="1" x14ac:dyDescent="0.25">
      <c r="C389" t="e">
        <f t="shared" si="33"/>
        <v>#REF!</v>
      </c>
      <c r="D389" t="e">
        <f t="shared" si="30"/>
        <v>#REF!</v>
      </c>
      <c r="E389" t="e">
        <f t="shared" si="31"/>
        <v>#REF!</v>
      </c>
      <c r="F389" t="e">
        <f t="shared" si="32"/>
        <v>#REF!</v>
      </c>
    </row>
    <row r="390" spans="3:6" hidden="1" x14ac:dyDescent="0.25">
      <c r="C390" t="e">
        <f t="shared" si="33"/>
        <v>#REF!</v>
      </c>
      <c r="D390" t="e">
        <f t="shared" si="30"/>
        <v>#REF!</v>
      </c>
      <c r="E390" t="e">
        <f t="shared" si="31"/>
        <v>#REF!</v>
      </c>
      <c r="F390" t="e">
        <f t="shared" si="32"/>
        <v>#REF!</v>
      </c>
    </row>
    <row r="391" spans="3:6" hidden="1" x14ac:dyDescent="0.25">
      <c r="C391" t="e">
        <f t="shared" si="33"/>
        <v>#REF!</v>
      </c>
      <c r="D391" t="e">
        <f t="shared" si="30"/>
        <v>#REF!</v>
      </c>
      <c r="E391" t="e">
        <f t="shared" si="31"/>
        <v>#REF!</v>
      </c>
      <c r="F391" t="e">
        <f t="shared" si="32"/>
        <v>#REF!</v>
      </c>
    </row>
    <row r="392" spans="3:6" hidden="1" x14ac:dyDescent="0.25">
      <c r="C392" t="e">
        <f t="shared" si="33"/>
        <v>#REF!</v>
      </c>
      <c r="D392" t="e">
        <f t="shared" si="30"/>
        <v>#REF!</v>
      </c>
      <c r="E392" t="e">
        <f t="shared" si="31"/>
        <v>#REF!</v>
      </c>
      <c r="F392" t="e">
        <f t="shared" si="32"/>
        <v>#REF!</v>
      </c>
    </row>
    <row r="393" spans="3:6" hidden="1" x14ac:dyDescent="0.25">
      <c r="C393" t="e">
        <f t="shared" si="33"/>
        <v>#REF!</v>
      </c>
      <c r="D393" t="e">
        <f t="shared" si="30"/>
        <v>#REF!</v>
      </c>
      <c r="E393" t="e">
        <f t="shared" si="31"/>
        <v>#REF!</v>
      </c>
      <c r="F393" t="e">
        <f t="shared" si="32"/>
        <v>#REF!</v>
      </c>
    </row>
    <row r="394" spans="3:6" hidden="1" x14ac:dyDescent="0.25">
      <c r="C394" t="e">
        <f t="shared" si="33"/>
        <v>#REF!</v>
      </c>
      <c r="D394" t="e">
        <f t="shared" si="30"/>
        <v>#REF!</v>
      </c>
      <c r="E394" t="e">
        <f t="shared" si="31"/>
        <v>#REF!</v>
      </c>
      <c r="F394" t="e">
        <f t="shared" si="32"/>
        <v>#REF!</v>
      </c>
    </row>
    <row r="395" spans="3:6" hidden="1" x14ac:dyDescent="0.25">
      <c r="C395" t="e">
        <f t="shared" si="33"/>
        <v>#REF!</v>
      </c>
      <c r="D395" t="e">
        <f t="shared" si="30"/>
        <v>#REF!</v>
      </c>
      <c r="E395" t="e">
        <f t="shared" si="31"/>
        <v>#REF!</v>
      </c>
      <c r="F395" t="e">
        <f t="shared" si="32"/>
        <v>#REF!</v>
      </c>
    </row>
    <row r="396" spans="3:6" hidden="1" x14ac:dyDescent="0.25">
      <c r="C396" t="e">
        <f t="shared" si="33"/>
        <v>#REF!</v>
      </c>
      <c r="D396" t="e">
        <f t="shared" si="30"/>
        <v>#REF!</v>
      </c>
      <c r="E396" t="e">
        <f t="shared" si="31"/>
        <v>#REF!</v>
      </c>
      <c r="F396" t="e">
        <f t="shared" si="32"/>
        <v>#REF!</v>
      </c>
    </row>
    <row r="397" spans="3:6" hidden="1" x14ac:dyDescent="0.25">
      <c r="C397" t="e">
        <f t="shared" si="33"/>
        <v>#REF!</v>
      </c>
      <c r="D397" t="e">
        <f t="shared" si="30"/>
        <v>#REF!</v>
      </c>
      <c r="E397" t="e">
        <f t="shared" si="31"/>
        <v>#REF!</v>
      </c>
      <c r="F397" t="e">
        <f t="shared" si="32"/>
        <v>#REF!</v>
      </c>
    </row>
    <row r="398" spans="3:6" hidden="1" x14ac:dyDescent="0.25">
      <c r="C398" t="e">
        <f t="shared" si="33"/>
        <v>#REF!</v>
      </c>
      <c r="D398" t="e">
        <f t="shared" si="30"/>
        <v>#REF!</v>
      </c>
      <c r="E398" t="e">
        <f t="shared" si="31"/>
        <v>#REF!</v>
      </c>
      <c r="F398" t="e">
        <f t="shared" si="32"/>
        <v>#REF!</v>
      </c>
    </row>
    <row r="399" spans="3:6" hidden="1" x14ac:dyDescent="0.25">
      <c r="C399" t="e">
        <f t="shared" si="33"/>
        <v>#REF!</v>
      </c>
      <c r="D399" t="e">
        <f t="shared" si="30"/>
        <v>#REF!</v>
      </c>
      <c r="E399" t="e">
        <f t="shared" si="31"/>
        <v>#REF!</v>
      </c>
      <c r="F399" t="e">
        <f t="shared" si="32"/>
        <v>#REF!</v>
      </c>
    </row>
    <row r="400" spans="3:6" hidden="1" x14ac:dyDescent="0.25">
      <c r="C400" t="e">
        <f t="shared" si="33"/>
        <v>#REF!</v>
      </c>
      <c r="D400" t="e">
        <f t="shared" si="30"/>
        <v>#REF!</v>
      </c>
      <c r="E400" t="e">
        <f t="shared" si="31"/>
        <v>#REF!</v>
      </c>
      <c r="F400" t="e">
        <f t="shared" si="32"/>
        <v>#REF!</v>
      </c>
    </row>
    <row r="401" spans="3:6" hidden="1" x14ac:dyDescent="0.25">
      <c r="C401" t="e">
        <f t="shared" si="33"/>
        <v>#REF!</v>
      </c>
      <c r="D401" t="e">
        <f t="shared" si="30"/>
        <v>#REF!</v>
      </c>
      <c r="E401" t="e">
        <f t="shared" si="31"/>
        <v>#REF!</v>
      </c>
      <c r="F401" t="e">
        <f t="shared" si="32"/>
        <v>#REF!</v>
      </c>
    </row>
    <row r="402" spans="3:6" hidden="1" x14ac:dyDescent="0.25">
      <c r="C402" t="e">
        <f t="shared" si="33"/>
        <v>#REF!</v>
      </c>
      <c r="D402" t="e">
        <f t="shared" si="30"/>
        <v>#REF!</v>
      </c>
      <c r="E402" t="e">
        <f t="shared" si="31"/>
        <v>#REF!</v>
      </c>
      <c r="F402" t="e">
        <f t="shared" si="32"/>
        <v>#REF!</v>
      </c>
    </row>
    <row r="403" spans="3:6" hidden="1" x14ac:dyDescent="0.25">
      <c r="C403" t="e">
        <f t="shared" si="33"/>
        <v>#REF!</v>
      </c>
      <c r="D403" t="e">
        <f t="shared" si="30"/>
        <v>#REF!</v>
      </c>
      <c r="E403" t="e">
        <f t="shared" si="31"/>
        <v>#REF!</v>
      </c>
      <c r="F403" t="e">
        <f t="shared" si="32"/>
        <v>#REF!</v>
      </c>
    </row>
    <row r="404" spans="3:6" hidden="1" x14ac:dyDescent="0.25">
      <c r="C404" t="e">
        <f t="shared" si="33"/>
        <v>#REF!</v>
      </c>
      <c r="D404" t="e">
        <f t="shared" si="30"/>
        <v>#REF!</v>
      </c>
      <c r="E404" t="e">
        <f t="shared" si="31"/>
        <v>#REF!</v>
      </c>
      <c r="F404" t="e">
        <f t="shared" si="32"/>
        <v>#REF!</v>
      </c>
    </row>
    <row r="405" spans="3:6" hidden="1" x14ac:dyDescent="0.25">
      <c r="C405" t="e">
        <f t="shared" si="33"/>
        <v>#REF!</v>
      </c>
      <c r="D405" t="e">
        <f t="shared" si="30"/>
        <v>#REF!</v>
      </c>
      <c r="E405" t="e">
        <f t="shared" si="31"/>
        <v>#REF!</v>
      </c>
      <c r="F405" t="e">
        <f t="shared" si="32"/>
        <v>#REF!</v>
      </c>
    </row>
    <row r="406" spans="3:6" hidden="1" x14ac:dyDescent="0.25">
      <c r="C406" t="e">
        <f t="shared" si="33"/>
        <v>#REF!</v>
      </c>
      <c r="D406" t="e">
        <f t="shared" si="30"/>
        <v>#REF!</v>
      </c>
      <c r="E406" t="e">
        <f t="shared" si="31"/>
        <v>#REF!</v>
      </c>
      <c r="F406" t="e">
        <f t="shared" si="32"/>
        <v>#REF!</v>
      </c>
    </row>
    <row r="407" spans="3:6" hidden="1" x14ac:dyDescent="0.25">
      <c r="C407" t="e">
        <f t="shared" si="33"/>
        <v>#REF!</v>
      </c>
      <c r="D407" t="e">
        <f t="shared" si="30"/>
        <v>#REF!</v>
      </c>
      <c r="E407" t="e">
        <f t="shared" si="31"/>
        <v>#REF!</v>
      </c>
      <c r="F407" t="e">
        <f t="shared" si="32"/>
        <v>#REF!</v>
      </c>
    </row>
    <row r="408" spans="3:6" hidden="1" x14ac:dyDescent="0.25">
      <c r="C408" t="e">
        <f t="shared" si="33"/>
        <v>#REF!</v>
      </c>
      <c r="D408" t="e">
        <f t="shared" si="30"/>
        <v>#REF!</v>
      </c>
      <c r="E408" t="e">
        <f t="shared" si="31"/>
        <v>#REF!</v>
      </c>
      <c r="F408" t="e">
        <f t="shared" si="32"/>
        <v>#REF!</v>
      </c>
    </row>
    <row r="409" spans="3:6" hidden="1" x14ac:dyDescent="0.25">
      <c r="C409" t="e">
        <f t="shared" si="33"/>
        <v>#REF!</v>
      </c>
      <c r="D409" t="e">
        <f t="shared" si="30"/>
        <v>#REF!</v>
      </c>
      <c r="E409" t="e">
        <f t="shared" si="31"/>
        <v>#REF!</v>
      </c>
      <c r="F409" t="e">
        <f t="shared" si="32"/>
        <v>#REF!</v>
      </c>
    </row>
    <row r="410" spans="3:6" hidden="1" x14ac:dyDescent="0.25">
      <c r="C410" t="e">
        <f t="shared" si="33"/>
        <v>#REF!</v>
      </c>
      <c r="D410" t="e">
        <f t="shared" si="30"/>
        <v>#REF!</v>
      </c>
      <c r="E410" t="e">
        <f t="shared" si="31"/>
        <v>#REF!</v>
      </c>
      <c r="F410" t="e">
        <f t="shared" si="32"/>
        <v>#REF!</v>
      </c>
    </row>
    <row r="411" spans="3:6" hidden="1" x14ac:dyDescent="0.25">
      <c r="C411" t="e">
        <f t="shared" si="33"/>
        <v>#REF!</v>
      </c>
      <c r="D411" t="e">
        <f t="shared" si="30"/>
        <v>#REF!</v>
      </c>
      <c r="E411" t="e">
        <f t="shared" si="31"/>
        <v>#REF!</v>
      </c>
      <c r="F411" t="e">
        <f t="shared" si="32"/>
        <v>#REF!</v>
      </c>
    </row>
    <row r="412" spans="3:6" hidden="1" x14ac:dyDescent="0.25">
      <c r="C412" t="e">
        <f t="shared" si="33"/>
        <v>#REF!</v>
      </c>
      <c r="D412" t="e">
        <f t="shared" si="30"/>
        <v>#REF!</v>
      </c>
      <c r="E412" t="e">
        <f t="shared" si="31"/>
        <v>#REF!</v>
      </c>
      <c r="F412" t="e">
        <f t="shared" si="32"/>
        <v>#REF!</v>
      </c>
    </row>
    <row r="413" spans="3:6" hidden="1" x14ac:dyDescent="0.25">
      <c r="C413" t="e">
        <f t="shared" si="33"/>
        <v>#REF!</v>
      </c>
      <c r="D413" t="e">
        <f t="shared" si="30"/>
        <v>#REF!</v>
      </c>
      <c r="E413" t="e">
        <f t="shared" si="31"/>
        <v>#REF!</v>
      </c>
      <c r="F413" t="e">
        <f t="shared" si="32"/>
        <v>#REF!</v>
      </c>
    </row>
    <row r="414" spans="3:6" hidden="1" x14ac:dyDescent="0.25">
      <c r="C414" t="e">
        <f t="shared" si="33"/>
        <v>#REF!</v>
      </c>
      <c r="D414" t="e">
        <f t="shared" si="30"/>
        <v>#REF!</v>
      </c>
      <c r="E414" t="e">
        <f t="shared" si="31"/>
        <v>#REF!</v>
      </c>
      <c r="F414" t="e">
        <f t="shared" si="32"/>
        <v>#REF!</v>
      </c>
    </row>
    <row r="415" spans="3:6" hidden="1" x14ac:dyDescent="0.25">
      <c r="C415" t="e">
        <f t="shared" si="33"/>
        <v>#REF!</v>
      </c>
      <c r="D415" t="e">
        <f t="shared" si="30"/>
        <v>#REF!</v>
      </c>
      <c r="E415" t="e">
        <f t="shared" si="31"/>
        <v>#REF!</v>
      </c>
      <c r="F415" t="e">
        <f t="shared" si="32"/>
        <v>#REF!</v>
      </c>
    </row>
    <row r="416" spans="3:6" hidden="1" x14ac:dyDescent="0.25">
      <c r="C416" t="e">
        <f t="shared" si="33"/>
        <v>#REF!</v>
      </c>
      <c r="D416" t="e">
        <f t="shared" si="30"/>
        <v>#REF!</v>
      </c>
      <c r="E416" t="e">
        <f t="shared" si="31"/>
        <v>#REF!</v>
      </c>
      <c r="F416" t="e">
        <f t="shared" si="32"/>
        <v>#REF!</v>
      </c>
    </row>
    <row r="417" spans="3:6" hidden="1" x14ac:dyDescent="0.25">
      <c r="C417" t="e">
        <f t="shared" si="33"/>
        <v>#REF!</v>
      </c>
      <c r="D417" t="e">
        <f t="shared" si="30"/>
        <v>#REF!</v>
      </c>
      <c r="E417" t="e">
        <f t="shared" si="31"/>
        <v>#REF!</v>
      </c>
      <c r="F417" t="e">
        <f t="shared" si="32"/>
        <v>#REF!</v>
      </c>
    </row>
    <row r="418" spans="3:6" hidden="1" x14ac:dyDescent="0.25">
      <c r="C418" t="e">
        <f t="shared" si="33"/>
        <v>#REF!</v>
      </c>
      <c r="D418" t="e">
        <f t="shared" si="30"/>
        <v>#REF!</v>
      </c>
      <c r="E418" t="e">
        <f t="shared" si="31"/>
        <v>#REF!</v>
      </c>
      <c r="F418" t="e">
        <f t="shared" si="32"/>
        <v>#REF!</v>
      </c>
    </row>
    <row r="419" spans="3:6" hidden="1" x14ac:dyDescent="0.25">
      <c r="C419" t="e">
        <f t="shared" si="33"/>
        <v>#REF!</v>
      </c>
      <c r="D419" t="e">
        <f t="shared" si="30"/>
        <v>#REF!</v>
      </c>
      <c r="E419" t="e">
        <f t="shared" si="31"/>
        <v>#REF!</v>
      </c>
      <c r="F419" t="e">
        <f t="shared" si="32"/>
        <v>#REF!</v>
      </c>
    </row>
    <row r="420" spans="3:6" hidden="1" x14ac:dyDescent="0.25">
      <c r="C420" t="e">
        <f t="shared" si="33"/>
        <v>#REF!</v>
      </c>
      <c r="D420" t="e">
        <f t="shared" si="30"/>
        <v>#REF!</v>
      </c>
      <c r="E420" t="e">
        <f t="shared" si="31"/>
        <v>#REF!</v>
      </c>
      <c r="F420" t="e">
        <f t="shared" si="32"/>
        <v>#REF!</v>
      </c>
    </row>
    <row r="421" spans="3:6" hidden="1" x14ac:dyDescent="0.25">
      <c r="C421" t="e">
        <f t="shared" si="33"/>
        <v>#REF!</v>
      </c>
      <c r="D421" t="e">
        <f t="shared" si="30"/>
        <v>#REF!</v>
      </c>
      <c r="E421" t="e">
        <f t="shared" si="31"/>
        <v>#REF!</v>
      </c>
      <c r="F421" t="e">
        <f t="shared" si="32"/>
        <v>#REF!</v>
      </c>
    </row>
    <row r="422" spans="3:6" hidden="1" x14ac:dyDescent="0.25">
      <c r="C422" t="e">
        <f t="shared" si="33"/>
        <v>#REF!</v>
      </c>
      <c r="D422" t="e">
        <f t="shared" si="30"/>
        <v>#REF!</v>
      </c>
      <c r="E422" t="e">
        <f t="shared" si="31"/>
        <v>#REF!</v>
      </c>
      <c r="F422" t="e">
        <f t="shared" si="32"/>
        <v>#REF!</v>
      </c>
    </row>
    <row r="423" spans="3:6" hidden="1" x14ac:dyDescent="0.25">
      <c r="C423" t="e">
        <f t="shared" si="33"/>
        <v>#REF!</v>
      </c>
      <c r="D423" t="e">
        <f t="shared" si="30"/>
        <v>#REF!</v>
      </c>
      <c r="E423" t="e">
        <f t="shared" si="31"/>
        <v>#REF!</v>
      </c>
      <c r="F423" t="e">
        <f t="shared" si="32"/>
        <v>#REF!</v>
      </c>
    </row>
    <row r="424" spans="3:6" hidden="1" x14ac:dyDescent="0.25">
      <c r="C424" t="e">
        <f t="shared" si="33"/>
        <v>#REF!</v>
      </c>
      <c r="D424" t="e">
        <f t="shared" si="30"/>
        <v>#REF!</v>
      </c>
      <c r="E424" t="e">
        <f t="shared" si="31"/>
        <v>#REF!</v>
      </c>
      <c r="F424" t="e">
        <f t="shared" si="32"/>
        <v>#REF!</v>
      </c>
    </row>
    <row r="425" spans="3:6" hidden="1" x14ac:dyDescent="0.25">
      <c r="C425" t="e">
        <f t="shared" si="33"/>
        <v>#REF!</v>
      </c>
      <c r="D425" t="e">
        <f t="shared" si="30"/>
        <v>#REF!</v>
      </c>
      <c r="E425" t="e">
        <f t="shared" si="31"/>
        <v>#REF!</v>
      </c>
      <c r="F425" t="e">
        <f t="shared" si="32"/>
        <v>#REF!</v>
      </c>
    </row>
    <row r="426" spans="3:6" hidden="1" x14ac:dyDescent="0.25">
      <c r="C426" t="e">
        <f t="shared" si="33"/>
        <v>#REF!</v>
      </c>
      <c r="D426" t="e">
        <f t="shared" si="30"/>
        <v>#REF!</v>
      </c>
      <c r="E426" t="e">
        <f t="shared" si="31"/>
        <v>#REF!</v>
      </c>
      <c r="F426" t="e">
        <f t="shared" si="32"/>
        <v>#REF!</v>
      </c>
    </row>
    <row r="427" spans="3:6" hidden="1" x14ac:dyDescent="0.25">
      <c r="C427" t="e">
        <f t="shared" si="33"/>
        <v>#REF!</v>
      </c>
      <c r="D427" t="e">
        <f t="shared" si="30"/>
        <v>#REF!</v>
      </c>
      <c r="E427" t="e">
        <f t="shared" si="31"/>
        <v>#REF!</v>
      </c>
      <c r="F427" t="e">
        <f t="shared" si="32"/>
        <v>#REF!</v>
      </c>
    </row>
    <row r="428" spans="3:6" hidden="1" x14ac:dyDescent="0.25">
      <c r="C428" t="e">
        <f t="shared" si="33"/>
        <v>#REF!</v>
      </c>
      <c r="D428" t="e">
        <f t="shared" si="30"/>
        <v>#REF!</v>
      </c>
      <c r="E428" t="e">
        <f t="shared" si="31"/>
        <v>#REF!</v>
      </c>
      <c r="F428" t="e">
        <f t="shared" si="32"/>
        <v>#REF!</v>
      </c>
    </row>
    <row r="429" spans="3:6" hidden="1" x14ac:dyDescent="0.25">
      <c r="C429" t="e">
        <f t="shared" si="33"/>
        <v>#REF!</v>
      </c>
      <c r="D429" t="e">
        <f t="shared" si="30"/>
        <v>#REF!</v>
      </c>
      <c r="E429" t="e">
        <f t="shared" si="31"/>
        <v>#REF!</v>
      </c>
      <c r="F429" t="e">
        <f t="shared" si="32"/>
        <v>#REF!</v>
      </c>
    </row>
    <row r="430" spans="3:6" hidden="1" x14ac:dyDescent="0.25">
      <c r="C430" t="e">
        <f t="shared" si="33"/>
        <v>#REF!</v>
      </c>
      <c r="D430" t="e">
        <f t="shared" ref="D430:D493" si="34">VLOOKUP(B430,fundtbl,5,FALSE)</f>
        <v>#REF!</v>
      </c>
      <c r="E430" t="e">
        <f t="shared" ref="E430:E493" si="35">VLOOKUP(B430,fundtbl,7,FALSE)</f>
        <v>#REF!</v>
      </c>
      <c r="F430" t="e">
        <f t="shared" ref="F430:F493" si="36">VLOOKUP(B430,fundtbl,8,FALSE)</f>
        <v>#REF!</v>
      </c>
    </row>
    <row r="431" spans="3:6" hidden="1" x14ac:dyDescent="0.25">
      <c r="C431" t="e">
        <f t="shared" si="33"/>
        <v>#REF!</v>
      </c>
      <c r="D431" t="e">
        <f t="shared" si="34"/>
        <v>#REF!</v>
      </c>
      <c r="E431" t="e">
        <f t="shared" si="35"/>
        <v>#REF!</v>
      </c>
      <c r="F431" t="e">
        <f t="shared" si="36"/>
        <v>#REF!</v>
      </c>
    </row>
    <row r="432" spans="3:6" hidden="1" x14ac:dyDescent="0.25">
      <c r="C432" t="e">
        <f t="shared" si="33"/>
        <v>#REF!</v>
      </c>
      <c r="D432" t="e">
        <f t="shared" si="34"/>
        <v>#REF!</v>
      </c>
      <c r="E432" t="e">
        <f t="shared" si="35"/>
        <v>#REF!</v>
      </c>
      <c r="F432" t="e">
        <f t="shared" si="36"/>
        <v>#REF!</v>
      </c>
    </row>
    <row r="433" spans="3:6" hidden="1" x14ac:dyDescent="0.25">
      <c r="C433" t="e">
        <f t="shared" si="33"/>
        <v>#REF!</v>
      </c>
      <c r="D433" t="e">
        <f t="shared" si="34"/>
        <v>#REF!</v>
      </c>
      <c r="E433" t="e">
        <f t="shared" si="35"/>
        <v>#REF!</v>
      </c>
      <c r="F433" t="e">
        <f t="shared" si="36"/>
        <v>#REF!</v>
      </c>
    </row>
    <row r="434" spans="3:6" hidden="1" x14ac:dyDescent="0.25">
      <c r="C434" t="e">
        <f t="shared" si="33"/>
        <v>#REF!</v>
      </c>
      <c r="D434" t="e">
        <f t="shared" si="34"/>
        <v>#REF!</v>
      </c>
      <c r="E434" t="e">
        <f t="shared" si="35"/>
        <v>#REF!</v>
      </c>
      <c r="F434" t="e">
        <f t="shared" si="36"/>
        <v>#REF!</v>
      </c>
    </row>
    <row r="435" spans="3:6" hidden="1" x14ac:dyDescent="0.25">
      <c r="C435" t="e">
        <f t="shared" si="33"/>
        <v>#REF!</v>
      </c>
      <c r="D435" t="e">
        <f t="shared" si="34"/>
        <v>#REF!</v>
      </c>
      <c r="E435" t="e">
        <f t="shared" si="35"/>
        <v>#REF!</v>
      </c>
      <c r="F435" t="e">
        <f t="shared" si="36"/>
        <v>#REF!</v>
      </c>
    </row>
    <row r="436" spans="3:6" hidden="1" x14ac:dyDescent="0.25">
      <c r="C436" t="e">
        <f t="shared" si="33"/>
        <v>#REF!</v>
      </c>
      <c r="D436" t="e">
        <f t="shared" si="34"/>
        <v>#REF!</v>
      </c>
      <c r="E436" t="e">
        <f t="shared" si="35"/>
        <v>#REF!</v>
      </c>
      <c r="F436" t="e">
        <f t="shared" si="36"/>
        <v>#REF!</v>
      </c>
    </row>
    <row r="437" spans="3:6" hidden="1" x14ac:dyDescent="0.25">
      <c r="C437" t="e">
        <f t="shared" si="33"/>
        <v>#REF!</v>
      </c>
      <c r="D437" t="e">
        <f t="shared" si="34"/>
        <v>#REF!</v>
      </c>
      <c r="E437" t="e">
        <f t="shared" si="35"/>
        <v>#REF!</v>
      </c>
      <c r="F437" t="e">
        <f t="shared" si="36"/>
        <v>#REF!</v>
      </c>
    </row>
    <row r="438" spans="3:6" hidden="1" x14ac:dyDescent="0.25">
      <c r="C438" t="e">
        <f t="shared" si="33"/>
        <v>#REF!</v>
      </c>
      <c r="D438" t="e">
        <f t="shared" si="34"/>
        <v>#REF!</v>
      </c>
      <c r="E438" t="e">
        <f t="shared" si="35"/>
        <v>#REF!</v>
      </c>
      <c r="F438" t="e">
        <f t="shared" si="36"/>
        <v>#REF!</v>
      </c>
    </row>
    <row r="439" spans="3:6" hidden="1" x14ac:dyDescent="0.25">
      <c r="C439" t="e">
        <f t="shared" si="33"/>
        <v>#REF!</v>
      </c>
      <c r="D439" t="e">
        <f t="shared" si="34"/>
        <v>#REF!</v>
      </c>
      <c r="E439" t="e">
        <f t="shared" si="35"/>
        <v>#REF!</v>
      </c>
      <c r="F439" t="e">
        <f t="shared" si="36"/>
        <v>#REF!</v>
      </c>
    </row>
    <row r="440" spans="3:6" hidden="1" x14ac:dyDescent="0.25">
      <c r="C440" t="e">
        <f t="shared" si="33"/>
        <v>#REF!</v>
      </c>
      <c r="D440" t="e">
        <f t="shared" si="34"/>
        <v>#REF!</v>
      </c>
      <c r="E440" t="e">
        <f t="shared" si="35"/>
        <v>#REF!</v>
      </c>
      <c r="F440" t="e">
        <f t="shared" si="36"/>
        <v>#REF!</v>
      </c>
    </row>
    <row r="441" spans="3:6" hidden="1" x14ac:dyDescent="0.25">
      <c r="C441" t="e">
        <f t="shared" si="33"/>
        <v>#REF!</v>
      </c>
      <c r="D441" t="e">
        <f t="shared" si="34"/>
        <v>#REF!</v>
      </c>
      <c r="E441" t="e">
        <f t="shared" si="35"/>
        <v>#REF!</v>
      </c>
      <c r="F441" t="e">
        <f t="shared" si="36"/>
        <v>#REF!</v>
      </c>
    </row>
    <row r="442" spans="3:6" hidden="1" x14ac:dyDescent="0.25">
      <c r="C442" t="e">
        <f t="shared" si="33"/>
        <v>#REF!</v>
      </c>
      <c r="D442" t="e">
        <f t="shared" si="34"/>
        <v>#REF!</v>
      </c>
      <c r="E442" t="e">
        <f t="shared" si="35"/>
        <v>#REF!</v>
      </c>
      <c r="F442" t="e">
        <f t="shared" si="36"/>
        <v>#REF!</v>
      </c>
    </row>
    <row r="443" spans="3:6" hidden="1" x14ac:dyDescent="0.25">
      <c r="C443" t="e">
        <f t="shared" si="33"/>
        <v>#REF!</v>
      </c>
      <c r="D443" t="e">
        <f t="shared" si="34"/>
        <v>#REF!</v>
      </c>
      <c r="E443" t="e">
        <f t="shared" si="35"/>
        <v>#REF!</v>
      </c>
      <c r="F443" t="e">
        <f t="shared" si="36"/>
        <v>#REF!</v>
      </c>
    </row>
    <row r="444" spans="3:6" hidden="1" x14ac:dyDescent="0.25">
      <c r="C444" t="e">
        <f t="shared" si="33"/>
        <v>#REF!</v>
      </c>
      <c r="D444" t="e">
        <f t="shared" si="34"/>
        <v>#REF!</v>
      </c>
      <c r="E444" t="e">
        <f t="shared" si="35"/>
        <v>#REF!</v>
      </c>
      <c r="F444" t="e">
        <f t="shared" si="36"/>
        <v>#REF!</v>
      </c>
    </row>
    <row r="445" spans="3:6" hidden="1" x14ac:dyDescent="0.25">
      <c r="C445" t="e">
        <f t="shared" si="33"/>
        <v>#REF!</v>
      </c>
      <c r="D445" t="e">
        <f t="shared" si="34"/>
        <v>#REF!</v>
      </c>
      <c r="E445" t="e">
        <f t="shared" si="35"/>
        <v>#REF!</v>
      </c>
      <c r="F445" t="e">
        <f t="shared" si="36"/>
        <v>#REF!</v>
      </c>
    </row>
    <row r="446" spans="3:6" hidden="1" x14ac:dyDescent="0.25">
      <c r="C446" t="e">
        <f t="shared" si="33"/>
        <v>#REF!</v>
      </c>
      <c r="D446" t="e">
        <f t="shared" si="34"/>
        <v>#REF!</v>
      </c>
      <c r="E446" t="e">
        <f t="shared" si="35"/>
        <v>#REF!</v>
      </c>
      <c r="F446" t="e">
        <f t="shared" si="36"/>
        <v>#REF!</v>
      </c>
    </row>
    <row r="447" spans="3:6" hidden="1" x14ac:dyDescent="0.25">
      <c r="C447" t="e">
        <f t="shared" si="33"/>
        <v>#REF!</v>
      </c>
      <c r="D447" t="e">
        <f t="shared" si="34"/>
        <v>#REF!</v>
      </c>
      <c r="E447" t="e">
        <f t="shared" si="35"/>
        <v>#REF!</v>
      </c>
      <c r="F447" t="e">
        <f t="shared" si="36"/>
        <v>#REF!</v>
      </c>
    </row>
    <row r="448" spans="3:6" hidden="1" x14ac:dyDescent="0.25">
      <c r="C448" t="e">
        <f t="shared" si="33"/>
        <v>#REF!</v>
      </c>
      <c r="D448" t="e">
        <f t="shared" si="34"/>
        <v>#REF!</v>
      </c>
      <c r="E448" t="e">
        <f t="shared" si="35"/>
        <v>#REF!</v>
      </c>
      <c r="F448" t="e">
        <f t="shared" si="36"/>
        <v>#REF!</v>
      </c>
    </row>
    <row r="449" spans="3:6" hidden="1" x14ac:dyDescent="0.25">
      <c r="C449" t="e">
        <f t="shared" si="33"/>
        <v>#REF!</v>
      </c>
      <c r="D449" t="e">
        <f t="shared" si="34"/>
        <v>#REF!</v>
      </c>
      <c r="E449" t="e">
        <f t="shared" si="35"/>
        <v>#REF!</v>
      </c>
      <c r="F449" t="e">
        <f t="shared" si="36"/>
        <v>#REF!</v>
      </c>
    </row>
    <row r="450" spans="3:6" hidden="1" x14ac:dyDescent="0.25">
      <c r="C450" t="e">
        <f t="shared" ref="C450:C513" si="37">VLOOKUP(B450,fundtbl,6,FALSE)</f>
        <v>#REF!</v>
      </c>
      <c r="D450" t="e">
        <f t="shared" si="34"/>
        <v>#REF!</v>
      </c>
      <c r="E450" t="e">
        <f t="shared" si="35"/>
        <v>#REF!</v>
      </c>
      <c r="F450" t="e">
        <f t="shared" si="36"/>
        <v>#REF!</v>
      </c>
    </row>
    <row r="451" spans="3:6" hidden="1" x14ac:dyDescent="0.25">
      <c r="C451" t="e">
        <f t="shared" si="37"/>
        <v>#REF!</v>
      </c>
      <c r="D451" t="e">
        <f t="shared" si="34"/>
        <v>#REF!</v>
      </c>
      <c r="E451" t="e">
        <f t="shared" si="35"/>
        <v>#REF!</v>
      </c>
      <c r="F451" t="e">
        <f t="shared" si="36"/>
        <v>#REF!</v>
      </c>
    </row>
    <row r="452" spans="3:6" hidden="1" x14ac:dyDescent="0.25">
      <c r="C452" t="e">
        <f t="shared" si="37"/>
        <v>#REF!</v>
      </c>
      <c r="D452" t="e">
        <f t="shared" si="34"/>
        <v>#REF!</v>
      </c>
      <c r="E452" t="e">
        <f t="shared" si="35"/>
        <v>#REF!</v>
      </c>
      <c r="F452" t="e">
        <f t="shared" si="36"/>
        <v>#REF!</v>
      </c>
    </row>
    <row r="453" spans="3:6" hidden="1" x14ac:dyDescent="0.25">
      <c r="C453" t="e">
        <f t="shared" si="37"/>
        <v>#REF!</v>
      </c>
      <c r="D453" t="e">
        <f t="shared" si="34"/>
        <v>#REF!</v>
      </c>
      <c r="E453" t="e">
        <f t="shared" si="35"/>
        <v>#REF!</v>
      </c>
      <c r="F453" t="e">
        <f t="shared" si="36"/>
        <v>#REF!</v>
      </c>
    </row>
    <row r="454" spans="3:6" hidden="1" x14ac:dyDescent="0.25">
      <c r="C454" t="e">
        <f t="shared" si="37"/>
        <v>#REF!</v>
      </c>
      <c r="D454" t="e">
        <f t="shared" si="34"/>
        <v>#REF!</v>
      </c>
      <c r="E454" t="e">
        <f t="shared" si="35"/>
        <v>#REF!</v>
      </c>
      <c r="F454" t="e">
        <f t="shared" si="36"/>
        <v>#REF!</v>
      </c>
    </row>
    <row r="455" spans="3:6" hidden="1" x14ac:dyDescent="0.25">
      <c r="C455" t="e">
        <f t="shared" si="37"/>
        <v>#REF!</v>
      </c>
      <c r="D455" t="e">
        <f t="shared" si="34"/>
        <v>#REF!</v>
      </c>
      <c r="E455" t="e">
        <f t="shared" si="35"/>
        <v>#REF!</v>
      </c>
      <c r="F455" t="e">
        <f t="shared" si="36"/>
        <v>#REF!</v>
      </c>
    </row>
    <row r="456" spans="3:6" hidden="1" x14ac:dyDescent="0.25">
      <c r="C456" t="e">
        <f t="shared" si="37"/>
        <v>#REF!</v>
      </c>
      <c r="D456" t="e">
        <f t="shared" si="34"/>
        <v>#REF!</v>
      </c>
      <c r="E456" t="e">
        <f t="shared" si="35"/>
        <v>#REF!</v>
      </c>
      <c r="F456" t="e">
        <f t="shared" si="36"/>
        <v>#REF!</v>
      </c>
    </row>
    <row r="457" spans="3:6" hidden="1" x14ac:dyDescent="0.25">
      <c r="C457" t="e">
        <f t="shared" si="37"/>
        <v>#REF!</v>
      </c>
      <c r="D457" t="e">
        <f t="shared" si="34"/>
        <v>#REF!</v>
      </c>
      <c r="E457" t="e">
        <f t="shared" si="35"/>
        <v>#REF!</v>
      </c>
      <c r="F457" t="e">
        <f t="shared" si="36"/>
        <v>#REF!</v>
      </c>
    </row>
    <row r="458" spans="3:6" hidden="1" x14ac:dyDescent="0.25">
      <c r="C458" t="e">
        <f t="shared" si="37"/>
        <v>#REF!</v>
      </c>
      <c r="D458" t="e">
        <f t="shared" si="34"/>
        <v>#REF!</v>
      </c>
      <c r="E458" t="e">
        <f t="shared" si="35"/>
        <v>#REF!</v>
      </c>
      <c r="F458" t="e">
        <f t="shared" si="36"/>
        <v>#REF!</v>
      </c>
    </row>
    <row r="459" spans="3:6" hidden="1" x14ac:dyDescent="0.25">
      <c r="C459" t="e">
        <f t="shared" si="37"/>
        <v>#REF!</v>
      </c>
      <c r="D459" t="e">
        <f t="shared" si="34"/>
        <v>#REF!</v>
      </c>
      <c r="E459" t="e">
        <f t="shared" si="35"/>
        <v>#REF!</v>
      </c>
      <c r="F459" t="e">
        <f t="shared" si="36"/>
        <v>#REF!</v>
      </c>
    </row>
    <row r="460" spans="3:6" hidden="1" x14ac:dyDescent="0.25">
      <c r="C460" t="e">
        <f t="shared" si="37"/>
        <v>#REF!</v>
      </c>
      <c r="D460" t="e">
        <f t="shared" si="34"/>
        <v>#REF!</v>
      </c>
      <c r="E460" t="e">
        <f t="shared" si="35"/>
        <v>#REF!</v>
      </c>
      <c r="F460" t="e">
        <f t="shared" si="36"/>
        <v>#REF!</v>
      </c>
    </row>
    <row r="461" spans="3:6" hidden="1" x14ac:dyDescent="0.25">
      <c r="C461" t="e">
        <f t="shared" si="37"/>
        <v>#REF!</v>
      </c>
      <c r="D461" t="e">
        <f t="shared" si="34"/>
        <v>#REF!</v>
      </c>
      <c r="E461" t="e">
        <f t="shared" si="35"/>
        <v>#REF!</v>
      </c>
      <c r="F461" t="e">
        <f t="shared" si="36"/>
        <v>#REF!</v>
      </c>
    </row>
    <row r="462" spans="3:6" hidden="1" x14ac:dyDescent="0.25">
      <c r="C462" t="e">
        <f t="shared" si="37"/>
        <v>#REF!</v>
      </c>
      <c r="D462" t="e">
        <f t="shared" si="34"/>
        <v>#REF!</v>
      </c>
      <c r="E462" t="e">
        <f t="shared" si="35"/>
        <v>#REF!</v>
      </c>
      <c r="F462" t="e">
        <f t="shared" si="36"/>
        <v>#REF!</v>
      </c>
    </row>
    <row r="463" spans="3:6" hidden="1" x14ac:dyDescent="0.25">
      <c r="C463" t="e">
        <f t="shared" si="37"/>
        <v>#REF!</v>
      </c>
      <c r="D463" t="e">
        <f t="shared" si="34"/>
        <v>#REF!</v>
      </c>
      <c r="E463" t="e">
        <f t="shared" si="35"/>
        <v>#REF!</v>
      </c>
      <c r="F463" t="e">
        <f t="shared" si="36"/>
        <v>#REF!</v>
      </c>
    </row>
    <row r="464" spans="3:6" hidden="1" x14ac:dyDescent="0.25">
      <c r="C464" t="e">
        <f t="shared" si="37"/>
        <v>#REF!</v>
      </c>
      <c r="D464" t="e">
        <f t="shared" si="34"/>
        <v>#REF!</v>
      </c>
      <c r="E464" t="e">
        <f t="shared" si="35"/>
        <v>#REF!</v>
      </c>
      <c r="F464" t="e">
        <f t="shared" si="36"/>
        <v>#REF!</v>
      </c>
    </row>
    <row r="465" spans="3:6" hidden="1" x14ac:dyDescent="0.25">
      <c r="C465" t="e">
        <f t="shared" si="37"/>
        <v>#REF!</v>
      </c>
      <c r="D465" t="e">
        <f t="shared" si="34"/>
        <v>#REF!</v>
      </c>
      <c r="E465" t="e">
        <f t="shared" si="35"/>
        <v>#REF!</v>
      </c>
      <c r="F465" t="e">
        <f t="shared" si="36"/>
        <v>#REF!</v>
      </c>
    </row>
    <row r="466" spans="3:6" hidden="1" x14ac:dyDescent="0.25">
      <c r="C466" t="e">
        <f t="shared" si="37"/>
        <v>#REF!</v>
      </c>
      <c r="D466" t="e">
        <f t="shared" si="34"/>
        <v>#REF!</v>
      </c>
      <c r="E466" t="e">
        <f t="shared" si="35"/>
        <v>#REF!</v>
      </c>
      <c r="F466" t="e">
        <f t="shared" si="36"/>
        <v>#REF!</v>
      </c>
    </row>
    <row r="467" spans="3:6" hidden="1" x14ac:dyDescent="0.25">
      <c r="C467" t="e">
        <f t="shared" si="37"/>
        <v>#REF!</v>
      </c>
      <c r="D467" t="e">
        <f t="shared" si="34"/>
        <v>#REF!</v>
      </c>
      <c r="E467" t="e">
        <f t="shared" si="35"/>
        <v>#REF!</v>
      </c>
      <c r="F467" t="e">
        <f t="shared" si="36"/>
        <v>#REF!</v>
      </c>
    </row>
    <row r="468" spans="3:6" hidden="1" x14ac:dyDescent="0.25">
      <c r="C468" t="e">
        <f t="shared" si="37"/>
        <v>#REF!</v>
      </c>
      <c r="D468" t="e">
        <f t="shared" si="34"/>
        <v>#REF!</v>
      </c>
      <c r="E468" t="e">
        <f t="shared" si="35"/>
        <v>#REF!</v>
      </c>
      <c r="F468" t="e">
        <f t="shared" si="36"/>
        <v>#REF!</v>
      </c>
    </row>
    <row r="469" spans="3:6" hidden="1" x14ac:dyDescent="0.25">
      <c r="C469" t="e">
        <f t="shared" si="37"/>
        <v>#REF!</v>
      </c>
      <c r="D469" t="e">
        <f t="shared" si="34"/>
        <v>#REF!</v>
      </c>
      <c r="E469" t="e">
        <f t="shared" si="35"/>
        <v>#REF!</v>
      </c>
      <c r="F469" t="e">
        <f t="shared" si="36"/>
        <v>#REF!</v>
      </c>
    </row>
    <row r="470" spans="3:6" hidden="1" x14ac:dyDescent="0.25">
      <c r="C470" t="e">
        <f t="shared" si="37"/>
        <v>#REF!</v>
      </c>
      <c r="D470" t="e">
        <f t="shared" si="34"/>
        <v>#REF!</v>
      </c>
      <c r="E470" t="e">
        <f t="shared" si="35"/>
        <v>#REF!</v>
      </c>
      <c r="F470" t="e">
        <f t="shared" si="36"/>
        <v>#REF!</v>
      </c>
    </row>
    <row r="471" spans="3:6" hidden="1" x14ac:dyDescent="0.25">
      <c r="C471" t="e">
        <f t="shared" si="37"/>
        <v>#REF!</v>
      </c>
      <c r="D471" t="e">
        <f t="shared" si="34"/>
        <v>#REF!</v>
      </c>
      <c r="E471" t="e">
        <f t="shared" si="35"/>
        <v>#REF!</v>
      </c>
      <c r="F471" t="e">
        <f t="shared" si="36"/>
        <v>#REF!</v>
      </c>
    </row>
    <row r="472" spans="3:6" hidden="1" x14ac:dyDescent="0.25">
      <c r="C472" t="e">
        <f t="shared" si="37"/>
        <v>#REF!</v>
      </c>
      <c r="D472" t="e">
        <f t="shared" si="34"/>
        <v>#REF!</v>
      </c>
      <c r="E472" t="e">
        <f t="shared" si="35"/>
        <v>#REF!</v>
      </c>
      <c r="F472" t="e">
        <f t="shared" si="36"/>
        <v>#REF!</v>
      </c>
    </row>
    <row r="473" spans="3:6" hidden="1" x14ac:dyDescent="0.25">
      <c r="C473" t="e">
        <f t="shared" si="37"/>
        <v>#REF!</v>
      </c>
      <c r="D473" t="e">
        <f t="shared" si="34"/>
        <v>#REF!</v>
      </c>
      <c r="E473" t="e">
        <f t="shared" si="35"/>
        <v>#REF!</v>
      </c>
      <c r="F473" t="e">
        <f t="shared" si="36"/>
        <v>#REF!</v>
      </c>
    </row>
    <row r="474" spans="3:6" hidden="1" x14ac:dyDescent="0.25">
      <c r="C474" t="e">
        <f t="shared" si="37"/>
        <v>#REF!</v>
      </c>
      <c r="D474" t="e">
        <f t="shared" si="34"/>
        <v>#REF!</v>
      </c>
      <c r="E474" t="e">
        <f t="shared" si="35"/>
        <v>#REF!</v>
      </c>
      <c r="F474" t="e">
        <f t="shared" si="36"/>
        <v>#REF!</v>
      </c>
    </row>
    <row r="475" spans="3:6" hidden="1" x14ac:dyDescent="0.25">
      <c r="C475" t="e">
        <f t="shared" si="37"/>
        <v>#REF!</v>
      </c>
      <c r="D475" t="e">
        <f t="shared" si="34"/>
        <v>#REF!</v>
      </c>
      <c r="E475" t="e">
        <f t="shared" si="35"/>
        <v>#REF!</v>
      </c>
      <c r="F475" t="e">
        <f t="shared" si="36"/>
        <v>#REF!</v>
      </c>
    </row>
    <row r="476" spans="3:6" hidden="1" x14ac:dyDescent="0.25">
      <c r="C476" t="e">
        <f t="shared" si="37"/>
        <v>#REF!</v>
      </c>
      <c r="D476" t="e">
        <f t="shared" si="34"/>
        <v>#REF!</v>
      </c>
      <c r="E476" t="e">
        <f t="shared" si="35"/>
        <v>#REF!</v>
      </c>
      <c r="F476" t="e">
        <f t="shared" si="36"/>
        <v>#REF!</v>
      </c>
    </row>
    <row r="477" spans="3:6" hidden="1" x14ac:dyDescent="0.25">
      <c r="C477" t="e">
        <f t="shared" si="37"/>
        <v>#REF!</v>
      </c>
      <c r="D477" t="e">
        <f t="shared" si="34"/>
        <v>#REF!</v>
      </c>
      <c r="E477" t="e">
        <f t="shared" si="35"/>
        <v>#REF!</v>
      </c>
      <c r="F477" t="e">
        <f t="shared" si="36"/>
        <v>#REF!</v>
      </c>
    </row>
    <row r="478" spans="3:6" hidden="1" x14ac:dyDescent="0.25">
      <c r="C478" t="e">
        <f t="shared" si="37"/>
        <v>#REF!</v>
      </c>
      <c r="D478" t="e">
        <f t="shared" si="34"/>
        <v>#REF!</v>
      </c>
      <c r="E478" t="e">
        <f t="shared" si="35"/>
        <v>#REF!</v>
      </c>
      <c r="F478" t="e">
        <f t="shared" si="36"/>
        <v>#REF!</v>
      </c>
    </row>
    <row r="479" spans="3:6" hidden="1" x14ac:dyDescent="0.25">
      <c r="C479" t="e">
        <f t="shared" si="37"/>
        <v>#REF!</v>
      </c>
      <c r="D479" t="e">
        <f t="shared" si="34"/>
        <v>#REF!</v>
      </c>
      <c r="E479" t="e">
        <f t="shared" si="35"/>
        <v>#REF!</v>
      </c>
      <c r="F479" t="e">
        <f t="shared" si="36"/>
        <v>#REF!</v>
      </c>
    </row>
    <row r="480" spans="3:6" hidden="1" x14ac:dyDescent="0.25">
      <c r="C480" t="e">
        <f t="shared" si="37"/>
        <v>#REF!</v>
      </c>
      <c r="D480" t="e">
        <f t="shared" si="34"/>
        <v>#REF!</v>
      </c>
      <c r="E480" t="e">
        <f t="shared" si="35"/>
        <v>#REF!</v>
      </c>
      <c r="F480" t="e">
        <f t="shared" si="36"/>
        <v>#REF!</v>
      </c>
    </row>
    <row r="481" spans="3:6" hidden="1" x14ac:dyDescent="0.25">
      <c r="C481" t="e">
        <f t="shared" si="37"/>
        <v>#REF!</v>
      </c>
      <c r="D481" t="e">
        <f t="shared" si="34"/>
        <v>#REF!</v>
      </c>
      <c r="E481" t="e">
        <f t="shared" si="35"/>
        <v>#REF!</v>
      </c>
      <c r="F481" t="e">
        <f t="shared" si="36"/>
        <v>#REF!</v>
      </c>
    </row>
    <row r="482" spans="3:6" hidden="1" x14ac:dyDescent="0.25">
      <c r="C482" t="e">
        <f t="shared" si="37"/>
        <v>#REF!</v>
      </c>
      <c r="D482" t="e">
        <f t="shared" si="34"/>
        <v>#REF!</v>
      </c>
      <c r="E482" t="e">
        <f t="shared" si="35"/>
        <v>#REF!</v>
      </c>
      <c r="F482" t="e">
        <f t="shared" si="36"/>
        <v>#REF!</v>
      </c>
    </row>
    <row r="483" spans="3:6" hidden="1" x14ac:dyDescent="0.25">
      <c r="C483" t="e">
        <f t="shared" si="37"/>
        <v>#REF!</v>
      </c>
      <c r="D483" t="e">
        <f t="shared" si="34"/>
        <v>#REF!</v>
      </c>
      <c r="E483" t="e">
        <f t="shared" si="35"/>
        <v>#REF!</v>
      </c>
      <c r="F483" t="e">
        <f t="shared" si="36"/>
        <v>#REF!</v>
      </c>
    </row>
    <row r="484" spans="3:6" hidden="1" x14ac:dyDescent="0.25">
      <c r="C484" t="e">
        <f t="shared" si="37"/>
        <v>#REF!</v>
      </c>
      <c r="D484" t="e">
        <f t="shared" si="34"/>
        <v>#REF!</v>
      </c>
      <c r="E484" t="e">
        <f t="shared" si="35"/>
        <v>#REF!</v>
      </c>
      <c r="F484" t="e">
        <f t="shared" si="36"/>
        <v>#REF!</v>
      </c>
    </row>
    <row r="485" spans="3:6" hidden="1" x14ac:dyDescent="0.25">
      <c r="C485" t="e">
        <f t="shared" si="37"/>
        <v>#REF!</v>
      </c>
      <c r="D485" t="e">
        <f t="shared" si="34"/>
        <v>#REF!</v>
      </c>
      <c r="E485" t="e">
        <f t="shared" si="35"/>
        <v>#REF!</v>
      </c>
      <c r="F485" t="e">
        <f t="shared" si="36"/>
        <v>#REF!</v>
      </c>
    </row>
    <row r="486" spans="3:6" hidden="1" x14ac:dyDescent="0.25">
      <c r="C486" t="e">
        <f t="shared" si="37"/>
        <v>#REF!</v>
      </c>
      <c r="D486" t="e">
        <f t="shared" si="34"/>
        <v>#REF!</v>
      </c>
      <c r="E486" t="e">
        <f t="shared" si="35"/>
        <v>#REF!</v>
      </c>
      <c r="F486" t="e">
        <f t="shared" si="36"/>
        <v>#REF!</v>
      </c>
    </row>
    <row r="487" spans="3:6" hidden="1" x14ac:dyDescent="0.25">
      <c r="C487" t="e">
        <f t="shared" si="37"/>
        <v>#REF!</v>
      </c>
      <c r="D487" t="e">
        <f t="shared" si="34"/>
        <v>#REF!</v>
      </c>
      <c r="E487" t="e">
        <f t="shared" si="35"/>
        <v>#REF!</v>
      </c>
      <c r="F487" t="e">
        <f t="shared" si="36"/>
        <v>#REF!</v>
      </c>
    </row>
    <row r="488" spans="3:6" hidden="1" x14ac:dyDescent="0.25">
      <c r="C488" t="e">
        <f t="shared" si="37"/>
        <v>#REF!</v>
      </c>
      <c r="D488" t="e">
        <f t="shared" si="34"/>
        <v>#REF!</v>
      </c>
      <c r="E488" t="e">
        <f t="shared" si="35"/>
        <v>#REF!</v>
      </c>
      <c r="F488" t="e">
        <f t="shared" si="36"/>
        <v>#REF!</v>
      </c>
    </row>
    <row r="489" spans="3:6" hidden="1" x14ac:dyDescent="0.25">
      <c r="C489" t="e">
        <f t="shared" si="37"/>
        <v>#REF!</v>
      </c>
      <c r="D489" t="e">
        <f t="shared" si="34"/>
        <v>#REF!</v>
      </c>
      <c r="E489" t="e">
        <f t="shared" si="35"/>
        <v>#REF!</v>
      </c>
      <c r="F489" t="e">
        <f t="shared" si="36"/>
        <v>#REF!</v>
      </c>
    </row>
    <row r="490" spans="3:6" hidden="1" x14ac:dyDescent="0.25">
      <c r="C490" t="e">
        <f t="shared" si="37"/>
        <v>#REF!</v>
      </c>
      <c r="D490" t="e">
        <f t="shared" si="34"/>
        <v>#REF!</v>
      </c>
      <c r="E490" t="e">
        <f t="shared" si="35"/>
        <v>#REF!</v>
      </c>
      <c r="F490" t="e">
        <f t="shared" si="36"/>
        <v>#REF!</v>
      </c>
    </row>
    <row r="491" spans="3:6" hidden="1" x14ac:dyDescent="0.25">
      <c r="C491" t="e">
        <f t="shared" si="37"/>
        <v>#REF!</v>
      </c>
      <c r="D491" t="e">
        <f t="shared" si="34"/>
        <v>#REF!</v>
      </c>
      <c r="E491" t="e">
        <f t="shared" si="35"/>
        <v>#REF!</v>
      </c>
      <c r="F491" t="e">
        <f t="shared" si="36"/>
        <v>#REF!</v>
      </c>
    </row>
    <row r="492" spans="3:6" hidden="1" x14ac:dyDescent="0.25">
      <c r="C492" t="e">
        <f t="shared" si="37"/>
        <v>#REF!</v>
      </c>
      <c r="D492" t="e">
        <f t="shared" si="34"/>
        <v>#REF!</v>
      </c>
      <c r="E492" t="e">
        <f t="shared" si="35"/>
        <v>#REF!</v>
      </c>
      <c r="F492" t="e">
        <f t="shared" si="36"/>
        <v>#REF!</v>
      </c>
    </row>
    <row r="493" spans="3:6" hidden="1" x14ac:dyDescent="0.25">
      <c r="C493" t="e">
        <f t="shared" si="37"/>
        <v>#REF!</v>
      </c>
      <c r="D493" t="e">
        <f t="shared" si="34"/>
        <v>#REF!</v>
      </c>
      <c r="E493" t="e">
        <f t="shared" si="35"/>
        <v>#REF!</v>
      </c>
      <c r="F493" t="e">
        <f t="shared" si="36"/>
        <v>#REF!</v>
      </c>
    </row>
    <row r="494" spans="3:6" hidden="1" x14ac:dyDescent="0.25">
      <c r="C494" t="e">
        <f t="shared" si="37"/>
        <v>#REF!</v>
      </c>
      <c r="D494" t="e">
        <f t="shared" ref="D494:D557" si="38">VLOOKUP(B494,fundtbl,5,FALSE)</f>
        <v>#REF!</v>
      </c>
      <c r="E494" t="e">
        <f t="shared" ref="E494:E557" si="39">VLOOKUP(B494,fundtbl,7,FALSE)</f>
        <v>#REF!</v>
      </c>
      <c r="F494" t="e">
        <f t="shared" ref="F494:F557" si="40">VLOOKUP(B494,fundtbl,8,FALSE)</f>
        <v>#REF!</v>
      </c>
    </row>
    <row r="495" spans="3:6" hidden="1" x14ac:dyDescent="0.25">
      <c r="C495" t="e">
        <f t="shared" si="37"/>
        <v>#REF!</v>
      </c>
      <c r="D495" t="e">
        <f t="shared" si="38"/>
        <v>#REF!</v>
      </c>
      <c r="E495" t="e">
        <f t="shared" si="39"/>
        <v>#REF!</v>
      </c>
      <c r="F495" t="e">
        <f t="shared" si="40"/>
        <v>#REF!</v>
      </c>
    </row>
    <row r="496" spans="3:6" hidden="1" x14ac:dyDescent="0.25">
      <c r="C496" t="e">
        <f t="shared" si="37"/>
        <v>#REF!</v>
      </c>
      <c r="D496" t="e">
        <f t="shared" si="38"/>
        <v>#REF!</v>
      </c>
      <c r="E496" t="e">
        <f t="shared" si="39"/>
        <v>#REF!</v>
      </c>
      <c r="F496" t="e">
        <f t="shared" si="40"/>
        <v>#REF!</v>
      </c>
    </row>
    <row r="497" spans="3:6" hidden="1" x14ac:dyDescent="0.25">
      <c r="C497" t="e">
        <f t="shared" si="37"/>
        <v>#REF!</v>
      </c>
      <c r="D497" t="e">
        <f t="shared" si="38"/>
        <v>#REF!</v>
      </c>
      <c r="E497" t="e">
        <f t="shared" si="39"/>
        <v>#REF!</v>
      </c>
      <c r="F497" t="e">
        <f t="shared" si="40"/>
        <v>#REF!</v>
      </c>
    </row>
    <row r="498" spans="3:6" hidden="1" x14ac:dyDescent="0.25">
      <c r="C498" t="e">
        <f t="shared" si="37"/>
        <v>#REF!</v>
      </c>
      <c r="D498" t="e">
        <f t="shared" si="38"/>
        <v>#REF!</v>
      </c>
      <c r="E498" t="e">
        <f t="shared" si="39"/>
        <v>#REF!</v>
      </c>
      <c r="F498" t="e">
        <f t="shared" si="40"/>
        <v>#REF!</v>
      </c>
    </row>
    <row r="499" spans="3:6" hidden="1" x14ac:dyDescent="0.25">
      <c r="C499" t="e">
        <f t="shared" si="37"/>
        <v>#REF!</v>
      </c>
      <c r="D499" t="e">
        <f t="shared" si="38"/>
        <v>#REF!</v>
      </c>
      <c r="E499" t="e">
        <f t="shared" si="39"/>
        <v>#REF!</v>
      </c>
      <c r="F499" t="e">
        <f t="shared" si="40"/>
        <v>#REF!</v>
      </c>
    </row>
    <row r="500" spans="3:6" hidden="1" x14ac:dyDescent="0.25">
      <c r="C500" t="e">
        <f t="shared" si="37"/>
        <v>#REF!</v>
      </c>
      <c r="D500" t="e">
        <f t="shared" si="38"/>
        <v>#REF!</v>
      </c>
      <c r="E500" t="e">
        <f t="shared" si="39"/>
        <v>#REF!</v>
      </c>
      <c r="F500" t="e">
        <f t="shared" si="40"/>
        <v>#REF!</v>
      </c>
    </row>
    <row r="501" spans="3:6" hidden="1" x14ac:dyDescent="0.25">
      <c r="C501" t="e">
        <f t="shared" si="37"/>
        <v>#REF!</v>
      </c>
      <c r="D501" t="e">
        <f t="shared" si="38"/>
        <v>#REF!</v>
      </c>
      <c r="E501" t="e">
        <f t="shared" si="39"/>
        <v>#REF!</v>
      </c>
      <c r="F501" t="e">
        <f t="shared" si="40"/>
        <v>#REF!</v>
      </c>
    </row>
    <row r="502" spans="3:6" hidden="1" x14ac:dyDescent="0.25">
      <c r="C502" t="e">
        <f t="shared" si="37"/>
        <v>#REF!</v>
      </c>
      <c r="D502" t="e">
        <f t="shared" si="38"/>
        <v>#REF!</v>
      </c>
      <c r="E502" t="e">
        <f t="shared" si="39"/>
        <v>#REF!</v>
      </c>
      <c r="F502" t="e">
        <f t="shared" si="40"/>
        <v>#REF!</v>
      </c>
    </row>
    <row r="503" spans="3:6" hidden="1" x14ac:dyDescent="0.25">
      <c r="C503" t="e">
        <f t="shared" si="37"/>
        <v>#REF!</v>
      </c>
      <c r="D503" t="e">
        <f t="shared" si="38"/>
        <v>#REF!</v>
      </c>
      <c r="E503" t="e">
        <f t="shared" si="39"/>
        <v>#REF!</v>
      </c>
      <c r="F503" t="e">
        <f t="shared" si="40"/>
        <v>#REF!</v>
      </c>
    </row>
    <row r="504" spans="3:6" hidden="1" x14ac:dyDescent="0.25">
      <c r="C504" t="e">
        <f t="shared" si="37"/>
        <v>#REF!</v>
      </c>
      <c r="D504" t="e">
        <f t="shared" si="38"/>
        <v>#REF!</v>
      </c>
      <c r="E504" t="e">
        <f t="shared" si="39"/>
        <v>#REF!</v>
      </c>
      <c r="F504" t="e">
        <f t="shared" si="40"/>
        <v>#REF!</v>
      </c>
    </row>
    <row r="505" spans="3:6" hidden="1" x14ac:dyDescent="0.25">
      <c r="C505" t="e">
        <f t="shared" si="37"/>
        <v>#REF!</v>
      </c>
      <c r="D505" t="e">
        <f t="shared" si="38"/>
        <v>#REF!</v>
      </c>
      <c r="E505" t="e">
        <f t="shared" si="39"/>
        <v>#REF!</v>
      </c>
      <c r="F505" t="e">
        <f t="shared" si="40"/>
        <v>#REF!</v>
      </c>
    </row>
    <row r="506" spans="3:6" hidden="1" x14ac:dyDescent="0.25">
      <c r="C506" t="e">
        <f t="shared" si="37"/>
        <v>#REF!</v>
      </c>
      <c r="D506" t="e">
        <f t="shared" si="38"/>
        <v>#REF!</v>
      </c>
      <c r="E506" t="e">
        <f t="shared" si="39"/>
        <v>#REF!</v>
      </c>
      <c r="F506" t="e">
        <f t="shared" si="40"/>
        <v>#REF!</v>
      </c>
    </row>
    <row r="507" spans="3:6" hidden="1" x14ac:dyDescent="0.25">
      <c r="C507" t="e">
        <f t="shared" si="37"/>
        <v>#REF!</v>
      </c>
      <c r="D507" t="e">
        <f t="shared" si="38"/>
        <v>#REF!</v>
      </c>
      <c r="E507" t="e">
        <f t="shared" si="39"/>
        <v>#REF!</v>
      </c>
      <c r="F507" t="e">
        <f t="shared" si="40"/>
        <v>#REF!</v>
      </c>
    </row>
    <row r="508" spans="3:6" hidden="1" x14ac:dyDescent="0.25">
      <c r="C508" t="e">
        <f t="shared" si="37"/>
        <v>#REF!</v>
      </c>
      <c r="D508" t="e">
        <f t="shared" si="38"/>
        <v>#REF!</v>
      </c>
      <c r="E508" t="e">
        <f t="shared" si="39"/>
        <v>#REF!</v>
      </c>
      <c r="F508" t="e">
        <f t="shared" si="40"/>
        <v>#REF!</v>
      </c>
    </row>
    <row r="509" spans="3:6" hidden="1" x14ac:dyDescent="0.25">
      <c r="C509" t="e">
        <f t="shared" si="37"/>
        <v>#REF!</v>
      </c>
      <c r="D509" t="e">
        <f t="shared" si="38"/>
        <v>#REF!</v>
      </c>
      <c r="E509" t="e">
        <f t="shared" si="39"/>
        <v>#REF!</v>
      </c>
      <c r="F509" t="e">
        <f t="shared" si="40"/>
        <v>#REF!</v>
      </c>
    </row>
    <row r="510" spans="3:6" hidden="1" x14ac:dyDescent="0.25">
      <c r="C510" t="e">
        <f t="shared" si="37"/>
        <v>#REF!</v>
      </c>
      <c r="D510" t="e">
        <f t="shared" si="38"/>
        <v>#REF!</v>
      </c>
      <c r="E510" t="e">
        <f t="shared" si="39"/>
        <v>#REF!</v>
      </c>
      <c r="F510" t="e">
        <f t="shared" si="40"/>
        <v>#REF!</v>
      </c>
    </row>
    <row r="511" spans="3:6" hidden="1" x14ac:dyDescent="0.25">
      <c r="C511" t="e">
        <f t="shared" si="37"/>
        <v>#REF!</v>
      </c>
      <c r="D511" t="e">
        <f t="shared" si="38"/>
        <v>#REF!</v>
      </c>
      <c r="E511" t="e">
        <f t="shared" si="39"/>
        <v>#REF!</v>
      </c>
      <c r="F511" t="e">
        <f t="shared" si="40"/>
        <v>#REF!</v>
      </c>
    </row>
    <row r="512" spans="3:6" hidden="1" x14ac:dyDescent="0.25">
      <c r="C512" t="e">
        <f t="shared" si="37"/>
        <v>#REF!</v>
      </c>
      <c r="D512" t="e">
        <f t="shared" si="38"/>
        <v>#REF!</v>
      </c>
      <c r="E512" t="e">
        <f t="shared" si="39"/>
        <v>#REF!</v>
      </c>
      <c r="F512" t="e">
        <f t="shared" si="40"/>
        <v>#REF!</v>
      </c>
    </row>
    <row r="513" spans="3:6" hidden="1" x14ac:dyDescent="0.25">
      <c r="C513" t="e">
        <f t="shared" si="37"/>
        <v>#REF!</v>
      </c>
      <c r="D513" t="e">
        <f t="shared" si="38"/>
        <v>#REF!</v>
      </c>
      <c r="E513" t="e">
        <f t="shared" si="39"/>
        <v>#REF!</v>
      </c>
      <c r="F513" t="e">
        <f t="shared" si="40"/>
        <v>#REF!</v>
      </c>
    </row>
    <row r="514" spans="3:6" hidden="1" x14ac:dyDescent="0.25">
      <c r="C514" t="e">
        <f t="shared" ref="C514:C577" si="41">VLOOKUP(B514,fundtbl,6,FALSE)</f>
        <v>#REF!</v>
      </c>
      <c r="D514" t="e">
        <f t="shared" si="38"/>
        <v>#REF!</v>
      </c>
      <c r="E514" t="e">
        <f t="shared" si="39"/>
        <v>#REF!</v>
      </c>
      <c r="F514" t="e">
        <f t="shared" si="40"/>
        <v>#REF!</v>
      </c>
    </row>
    <row r="515" spans="3:6" hidden="1" x14ac:dyDescent="0.25">
      <c r="C515" t="e">
        <f t="shared" si="41"/>
        <v>#REF!</v>
      </c>
      <c r="D515" t="e">
        <f t="shared" si="38"/>
        <v>#REF!</v>
      </c>
      <c r="E515" t="e">
        <f t="shared" si="39"/>
        <v>#REF!</v>
      </c>
      <c r="F515" t="e">
        <f t="shared" si="40"/>
        <v>#REF!</v>
      </c>
    </row>
    <row r="516" spans="3:6" hidden="1" x14ac:dyDescent="0.25">
      <c r="C516" t="e">
        <f t="shared" si="41"/>
        <v>#REF!</v>
      </c>
      <c r="D516" t="e">
        <f t="shared" si="38"/>
        <v>#REF!</v>
      </c>
      <c r="E516" t="e">
        <f t="shared" si="39"/>
        <v>#REF!</v>
      </c>
      <c r="F516" t="e">
        <f t="shared" si="40"/>
        <v>#REF!</v>
      </c>
    </row>
    <row r="517" spans="3:6" hidden="1" x14ac:dyDescent="0.25">
      <c r="C517" t="e">
        <f t="shared" si="41"/>
        <v>#REF!</v>
      </c>
      <c r="D517" t="e">
        <f t="shared" si="38"/>
        <v>#REF!</v>
      </c>
      <c r="E517" t="e">
        <f t="shared" si="39"/>
        <v>#REF!</v>
      </c>
      <c r="F517" t="e">
        <f t="shared" si="40"/>
        <v>#REF!</v>
      </c>
    </row>
    <row r="518" spans="3:6" hidden="1" x14ac:dyDescent="0.25">
      <c r="C518" t="e">
        <f t="shared" si="41"/>
        <v>#REF!</v>
      </c>
      <c r="D518" t="e">
        <f t="shared" si="38"/>
        <v>#REF!</v>
      </c>
      <c r="E518" t="e">
        <f t="shared" si="39"/>
        <v>#REF!</v>
      </c>
      <c r="F518" t="e">
        <f t="shared" si="40"/>
        <v>#REF!</v>
      </c>
    </row>
    <row r="519" spans="3:6" hidden="1" x14ac:dyDescent="0.25">
      <c r="C519" t="e">
        <f t="shared" si="41"/>
        <v>#REF!</v>
      </c>
      <c r="D519" t="e">
        <f t="shared" si="38"/>
        <v>#REF!</v>
      </c>
      <c r="E519" t="e">
        <f t="shared" si="39"/>
        <v>#REF!</v>
      </c>
      <c r="F519" t="e">
        <f t="shared" si="40"/>
        <v>#REF!</v>
      </c>
    </row>
    <row r="520" spans="3:6" hidden="1" x14ac:dyDescent="0.25">
      <c r="C520" t="e">
        <f t="shared" si="41"/>
        <v>#REF!</v>
      </c>
      <c r="D520" t="e">
        <f t="shared" si="38"/>
        <v>#REF!</v>
      </c>
      <c r="E520" t="e">
        <f t="shared" si="39"/>
        <v>#REF!</v>
      </c>
      <c r="F520" t="e">
        <f t="shared" si="40"/>
        <v>#REF!</v>
      </c>
    </row>
    <row r="521" spans="3:6" hidden="1" x14ac:dyDescent="0.25">
      <c r="C521" t="e">
        <f t="shared" si="41"/>
        <v>#REF!</v>
      </c>
      <c r="D521" t="e">
        <f t="shared" si="38"/>
        <v>#REF!</v>
      </c>
      <c r="E521" t="e">
        <f t="shared" si="39"/>
        <v>#REF!</v>
      </c>
      <c r="F521" t="e">
        <f t="shared" si="40"/>
        <v>#REF!</v>
      </c>
    </row>
    <row r="522" spans="3:6" hidden="1" x14ac:dyDescent="0.25">
      <c r="C522" t="e">
        <f t="shared" si="41"/>
        <v>#REF!</v>
      </c>
      <c r="D522" t="e">
        <f t="shared" si="38"/>
        <v>#REF!</v>
      </c>
      <c r="E522" t="e">
        <f t="shared" si="39"/>
        <v>#REF!</v>
      </c>
      <c r="F522" t="e">
        <f t="shared" si="40"/>
        <v>#REF!</v>
      </c>
    </row>
    <row r="523" spans="3:6" hidden="1" x14ac:dyDescent="0.25">
      <c r="C523" t="e">
        <f t="shared" si="41"/>
        <v>#REF!</v>
      </c>
      <c r="D523" t="e">
        <f t="shared" si="38"/>
        <v>#REF!</v>
      </c>
      <c r="E523" t="e">
        <f t="shared" si="39"/>
        <v>#REF!</v>
      </c>
      <c r="F523" t="e">
        <f t="shared" si="40"/>
        <v>#REF!</v>
      </c>
    </row>
    <row r="524" spans="3:6" hidden="1" x14ac:dyDescent="0.25">
      <c r="C524" t="e">
        <f t="shared" si="41"/>
        <v>#REF!</v>
      </c>
      <c r="D524" t="e">
        <f t="shared" si="38"/>
        <v>#REF!</v>
      </c>
      <c r="E524" t="e">
        <f t="shared" si="39"/>
        <v>#REF!</v>
      </c>
      <c r="F524" t="e">
        <f t="shared" si="40"/>
        <v>#REF!</v>
      </c>
    </row>
    <row r="525" spans="3:6" hidden="1" x14ac:dyDescent="0.25">
      <c r="C525" t="e">
        <f t="shared" si="41"/>
        <v>#REF!</v>
      </c>
      <c r="D525" t="e">
        <f t="shared" si="38"/>
        <v>#REF!</v>
      </c>
      <c r="E525" t="e">
        <f t="shared" si="39"/>
        <v>#REF!</v>
      </c>
      <c r="F525" t="e">
        <f t="shared" si="40"/>
        <v>#REF!</v>
      </c>
    </row>
    <row r="526" spans="3:6" hidden="1" x14ac:dyDescent="0.25">
      <c r="C526" t="e">
        <f t="shared" si="41"/>
        <v>#REF!</v>
      </c>
      <c r="D526" t="e">
        <f t="shared" si="38"/>
        <v>#REF!</v>
      </c>
      <c r="E526" t="e">
        <f t="shared" si="39"/>
        <v>#REF!</v>
      </c>
      <c r="F526" t="e">
        <f t="shared" si="40"/>
        <v>#REF!</v>
      </c>
    </row>
    <row r="527" spans="3:6" hidden="1" x14ac:dyDescent="0.25">
      <c r="C527" t="e">
        <f t="shared" si="41"/>
        <v>#REF!</v>
      </c>
      <c r="D527" t="e">
        <f t="shared" si="38"/>
        <v>#REF!</v>
      </c>
      <c r="E527" t="e">
        <f t="shared" si="39"/>
        <v>#REF!</v>
      </c>
      <c r="F527" t="e">
        <f t="shared" si="40"/>
        <v>#REF!</v>
      </c>
    </row>
    <row r="528" spans="3:6" hidden="1" x14ac:dyDescent="0.25">
      <c r="C528" t="e">
        <f t="shared" si="41"/>
        <v>#REF!</v>
      </c>
      <c r="D528" t="e">
        <f t="shared" si="38"/>
        <v>#REF!</v>
      </c>
      <c r="E528" t="e">
        <f t="shared" si="39"/>
        <v>#REF!</v>
      </c>
      <c r="F528" t="e">
        <f t="shared" si="40"/>
        <v>#REF!</v>
      </c>
    </row>
    <row r="529" spans="3:6" hidden="1" x14ac:dyDescent="0.25">
      <c r="C529" t="e">
        <f t="shared" si="41"/>
        <v>#REF!</v>
      </c>
      <c r="D529" t="e">
        <f t="shared" si="38"/>
        <v>#REF!</v>
      </c>
      <c r="E529" t="e">
        <f t="shared" si="39"/>
        <v>#REF!</v>
      </c>
      <c r="F529" t="e">
        <f t="shared" si="40"/>
        <v>#REF!</v>
      </c>
    </row>
    <row r="530" spans="3:6" hidden="1" x14ac:dyDescent="0.25">
      <c r="C530" t="e">
        <f t="shared" si="41"/>
        <v>#REF!</v>
      </c>
      <c r="D530" t="e">
        <f t="shared" si="38"/>
        <v>#REF!</v>
      </c>
      <c r="E530" t="e">
        <f t="shared" si="39"/>
        <v>#REF!</v>
      </c>
      <c r="F530" t="e">
        <f t="shared" si="40"/>
        <v>#REF!</v>
      </c>
    </row>
    <row r="531" spans="3:6" hidden="1" x14ac:dyDescent="0.25">
      <c r="C531" t="e">
        <f t="shared" si="41"/>
        <v>#REF!</v>
      </c>
      <c r="D531" t="e">
        <f t="shared" si="38"/>
        <v>#REF!</v>
      </c>
      <c r="E531" t="e">
        <f t="shared" si="39"/>
        <v>#REF!</v>
      </c>
      <c r="F531" t="e">
        <f t="shared" si="40"/>
        <v>#REF!</v>
      </c>
    </row>
    <row r="532" spans="3:6" hidden="1" x14ac:dyDescent="0.25">
      <c r="C532" t="e">
        <f t="shared" si="41"/>
        <v>#REF!</v>
      </c>
      <c r="D532" t="e">
        <f t="shared" si="38"/>
        <v>#REF!</v>
      </c>
      <c r="E532" t="e">
        <f t="shared" si="39"/>
        <v>#REF!</v>
      </c>
      <c r="F532" t="e">
        <f t="shared" si="40"/>
        <v>#REF!</v>
      </c>
    </row>
    <row r="533" spans="3:6" hidden="1" x14ac:dyDescent="0.25">
      <c r="C533" t="e">
        <f t="shared" si="41"/>
        <v>#REF!</v>
      </c>
      <c r="D533" t="e">
        <f t="shared" si="38"/>
        <v>#REF!</v>
      </c>
      <c r="E533" t="e">
        <f t="shared" si="39"/>
        <v>#REF!</v>
      </c>
      <c r="F533" t="e">
        <f t="shared" si="40"/>
        <v>#REF!</v>
      </c>
    </row>
    <row r="534" spans="3:6" hidden="1" x14ac:dyDescent="0.25">
      <c r="C534" t="e">
        <f t="shared" si="41"/>
        <v>#REF!</v>
      </c>
      <c r="D534" t="e">
        <f t="shared" si="38"/>
        <v>#REF!</v>
      </c>
      <c r="E534" t="e">
        <f t="shared" si="39"/>
        <v>#REF!</v>
      </c>
      <c r="F534" t="e">
        <f t="shared" si="40"/>
        <v>#REF!</v>
      </c>
    </row>
    <row r="535" spans="3:6" hidden="1" x14ac:dyDescent="0.25">
      <c r="C535" t="e">
        <f t="shared" si="41"/>
        <v>#REF!</v>
      </c>
      <c r="D535" t="e">
        <f t="shared" si="38"/>
        <v>#REF!</v>
      </c>
      <c r="E535" t="e">
        <f t="shared" si="39"/>
        <v>#REF!</v>
      </c>
      <c r="F535" t="e">
        <f t="shared" si="40"/>
        <v>#REF!</v>
      </c>
    </row>
    <row r="536" spans="3:6" hidden="1" x14ac:dyDescent="0.25">
      <c r="C536" t="e">
        <f t="shared" si="41"/>
        <v>#REF!</v>
      </c>
      <c r="D536" t="e">
        <f t="shared" si="38"/>
        <v>#REF!</v>
      </c>
      <c r="E536" t="e">
        <f t="shared" si="39"/>
        <v>#REF!</v>
      </c>
      <c r="F536" t="e">
        <f t="shared" si="40"/>
        <v>#REF!</v>
      </c>
    </row>
    <row r="537" spans="3:6" hidden="1" x14ac:dyDescent="0.25">
      <c r="C537" t="e">
        <f t="shared" si="41"/>
        <v>#REF!</v>
      </c>
      <c r="D537" t="e">
        <f t="shared" si="38"/>
        <v>#REF!</v>
      </c>
      <c r="E537" t="e">
        <f t="shared" si="39"/>
        <v>#REF!</v>
      </c>
      <c r="F537" t="e">
        <f t="shared" si="40"/>
        <v>#REF!</v>
      </c>
    </row>
    <row r="538" spans="3:6" hidden="1" x14ac:dyDescent="0.25">
      <c r="C538" t="e">
        <f t="shared" si="41"/>
        <v>#REF!</v>
      </c>
      <c r="D538" t="e">
        <f t="shared" si="38"/>
        <v>#REF!</v>
      </c>
      <c r="E538" t="e">
        <f t="shared" si="39"/>
        <v>#REF!</v>
      </c>
      <c r="F538" t="e">
        <f t="shared" si="40"/>
        <v>#REF!</v>
      </c>
    </row>
    <row r="539" spans="3:6" hidden="1" x14ac:dyDescent="0.25">
      <c r="C539" t="e">
        <f t="shared" si="41"/>
        <v>#REF!</v>
      </c>
      <c r="D539" t="e">
        <f t="shared" si="38"/>
        <v>#REF!</v>
      </c>
      <c r="E539" t="e">
        <f t="shared" si="39"/>
        <v>#REF!</v>
      </c>
      <c r="F539" t="e">
        <f t="shared" si="40"/>
        <v>#REF!</v>
      </c>
    </row>
    <row r="540" spans="3:6" hidden="1" x14ac:dyDescent="0.25">
      <c r="C540" t="e">
        <f t="shared" si="41"/>
        <v>#REF!</v>
      </c>
      <c r="D540" t="e">
        <f t="shared" si="38"/>
        <v>#REF!</v>
      </c>
      <c r="E540" t="e">
        <f t="shared" si="39"/>
        <v>#REF!</v>
      </c>
      <c r="F540" t="e">
        <f t="shared" si="40"/>
        <v>#REF!</v>
      </c>
    </row>
    <row r="541" spans="3:6" hidden="1" x14ac:dyDescent="0.25">
      <c r="C541" t="e">
        <f t="shared" si="41"/>
        <v>#REF!</v>
      </c>
      <c r="D541" t="e">
        <f t="shared" si="38"/>
        <v>#REF!</v>
      </c>
      <c r="E541" t="e">
        <f t="shared" si="39"/>
        <v>#REF!</v>
      </c>
      <c r="F541" t="e">
        <f t="shared" si="40"/>
        <v>#REF!</v>
      </c>
    </row>
    <row r="542" spans="3:6" hidden="1" x14ac:dyDescent="0.25">
      <c r="C542" t="e">
        <f t="shared" si="41"/>
        <v>#REF!</v>
      </c>
      <c r="D542" t="e">
        <f t="shared" si="38"/>
        <v>#REF!</v>
      </c>
      <c r="E542" t="e">
        <f t="shared" si="39"/>
        <v>#REF!</v>
      </c>
      <c r="F542" t="e">
        <f t="shared" si="40"/>
        <v>#REF!</v>
      </c>
    </row>
    <row r="543" spans="3:6" hidden="1" x14ac:dyDescent="0.25">
      <c r="C543" t="e">
        <f t="shared" si="41"/>
        <v>#REF!</v>
      </c>
      <c r="D543" t="e">
        <f t="shared" si="38"/>
        <v>#REF!</v>
      </c>
      <c r="E543" t="e">
        <f t="shared" si="39"/>
        <v>#REF!</v>
      </c>
      <c r="F543" t="e">
        <f t="shared" si="40"/>
        <v>#REF!</v>
      </c>
    </row>
    <row r="544" spans="3:6" hidden="1" x14ac:dyDescent="0.25">
      <c r="C544" t="e">
        <f t="shared" si="41"/>
        <v>#REF!</v>
      </c>
      <c r="D544" t="e">
        <f t="shared" si="38"/>
        <v>#REF!</v>
      </c>
      <c r="E544" t="e">
        <f t="shared" si="39"/>
        <v>#REF!</v>
      </c>
      <c r="F544" t="e">
        <f t="shared" si="40"/>
        <v>#REF!</v>
      </c>
    </row>
    <row r="545" spans="3:6" hidden="1" x14ac:dyDescent="0.25">
      <c r="C545" t="e">
        <f t="shared" si="41"/>
        <v>#REF!</v>
      </c>
      <c r="D545" t="e">
        <f t="shared" si="38"/>
        <v>#REF!</v>
      </c>
      <c r="E545" t="e">
        <f t="shared" si="39"/>
        <v>#REF!</v>
      </c>
      <c r="F545" t="e">
        <f t="shared" si="40"/>
        <v>#REF!</v>
      </c>
    </row>
    <row r="546" spans="3:6" hidden="1" x14ac:dyDescent="0.25">
      <c r="C546" t="e">
        <f t="shared" si="41"/>
        <v>#REF!</v>
      </c>
      <c r="D546" t="e">
        <f t="shared" si="38"/>
        <v>#REF!</v>
      </c>
      <c r="E546" t="e">
        <f t="shared" si="39"/>
        <v>#REF!</v>
      </c>
      <c r="F546" t="e">
        <f t="shared" si="40"/>
        <v>#REF!</v>
      </c>
    </row>
    <row r="547" spans="3:6" hidden="1" x14ac:dyDescent="0.25">
      <c r="C547" t="e">
        <f t="shared" si="41"/>
        <v>#REF!</v>
      </c>
      <c r="D547" t="e">
        <f t="shared" si="38"/>
        <v>#REF!</v>
      </c>
      <c r="E547" t="e">
        <f t="shared" si="39"/>
        <v>#REF!</v>
      </c>
      <c r="F547" t="e">
        <f t="shared" si="40"/>
        <v>#REF!</v>
      </c>
    </row>
    <row r="548" spans="3:6" hidden="1" x14ac:dyDescent="0.25">
      <c r="C548" t="e">
        <f t="shared" si="41"/>
        <v>#REF!</v>
      </c>
      <c r="D548" t="e">
        <f t="shared" si="38"/>
        <v>#REF!</v>
      </c>
      <c r="E548" t="e">
        <f t="shared" si="39"/>
        <v>#REF!</v>
      </c>
      <c r="F548" t="e">
        <f t="shared" si="40"/>
        <v>#REF!</v>
      </c>
    </row>
    <row r="549" spans="3:6" hidden="1" x14ac:dyDescent="0.25">
      <c r="C549" t="e">
        <f t="shared" si="41"/>
        <v>#REF!</v>
      </c>
      <c r="D549" t="e">
        <f t="shared" si="38"/>
        <v>#REF!</v>
      </c>
      <c r="E549" t="e">
        <f t="shared" si="39"/>
        <v>#REF!</v>
      </c>
      <c r="F549" t="e">
        <f t="shared" si="40"/>
        <v>#REF!</v>
      </c>
    </row>
    <row r="550" spans="3:6" hidden="1" x14ac:dyDescent="0.25">
      <c r="C550" t="e">
        <f t="shared" si="41"/>
        <v>#REF!</v>
      </c>
      <c r="D550" t="e">
        <f t="shared" si="38"/>
        <v>#REF!</v>
      </c>
      <c r="E550" t="e">
        <f t="shared" si="39"/>
        <v>#REF!</v>
      </c>
      <c r="F550" t="e">
        <f t="shared" si="40"/>
        <v>#REF!</v>
      </c>
    </row>
    <row r="551" spans="3:6" hidden="1" x14ac:dyDescent="0.25">
      <c r="C551" t="e">
        <f t="shared" si="41"/>
        <v>#REF!</v>
      </c>
      <c r="D551" t="e">
        <f t="shared" si="38"/>
        <v>#REF!</v>
      </c>
      <c r="E551" t="e">
        <f t="shared" si="39"/>
        <v>#REF!</v>
      </c>
      <c r="F551" t="e">
        <f t="shared" si="40"/>
        <v>#REF!</v>
      </c>
    </row>
    <row r="552" spans="3:6" hidden="1" x14ac:dyDescent="0.25">
      <c r="C552" t="e">
        <f t="shared" si="41"/>
        <v>#REF!</v>
      </c>
      <c r="D552" t="e">
        <f t="shared" si="38"/>
        <v>#REF!</v>
      </c>
      <c r="E552" t="e">
        <f t="shared" si="39"/>
        <v>#REF!</v>
      </c>
      <c r="F552" t="e">
        <f t="shared" si="40"/>
        <v>#REF!</v>
      </c>
    </row>
    <row r="553" spans="3:6" hidden="1" x14ac:dyDescent="0.25">
      <c r="C553" t="e">
        <f t="shared" si="41"/>
        <v>#REF!</v>
      </c>
      <c r="D553" t="e">
        <f t="shared" si="38"/>
        <v>#REF!</v>
      </c>
      <c r="E553" t="e">
        <f t="shared" si="39"/>
        <v>#REF!</v>
      </c>
      <c r="F553" t="e">
        <f t="shared" si="40"/>
        <v>#REF!</v>
      </c>
    </row>
    <row r="554" spans="3:6" hidden="1" x14ac:dyDescent="0.25">
      <c r="C554" t="e">
        <f t="shared" si="41"/>
        <v>#REF!</v>
      </c>
      <c r="D554" t="e">
        <f t="shared" si="38"/>
        <v>#REF!</v>
      </c>
      <c r="E554" t="e">
        <f t="shared" si="39"/>
        <v>#REF!</v>
      </c>
      <c r="F554" t="e">
        <f t="shared" si="40"/>
        <v>#REF!</v>
      </c>
    </row>
    <row r="555" spans="3:6" hidden="1" x14ac:dyDescent="0.25">
      <c r="C555" t="e">
        <f t="shared" si="41"/>
        <v>#REF!</v>
      </c>
      <c r="D555" t="e">
        <f t="shared" si="38"/>
        <v>#REF!</v>
      </c>
      <c r="E555" t="e">
        <f t="shared" si="39"/>
        <v>#REF!</v>
      </c>
      <c r="F555" t="e">
        <f t="shared" si="40"/>
        <v>#REF!</v>
      </c>
    </row>
    <row r="556" spans="3:6" hidden="1" x14ac:dyDescent="0.25">
      <c r="C556" t="e">
        <f t="shared" si="41"/>
        <v>#REF!</v>
      </c>
      <c r="D556" t="e">
        <f t="shared" si="38"/>
        <v>#REF!</v>
      </c>
      <c r="E556" t="e">
        <f t="shared" si="39"/>
        <v>#REF!</v>
      </c>
      <c r="F556" t="e">
        <f t="shared" si="40"/>
        <v>#REF!</v>
      </c>
    </row>
    <row r="557" spans="3:6" hidden="1" x14ac:dyDescent="0.25">
      <c r="C557" t="e">
        <f t="shared" si="41"/>
        <v>#REF!</v>
      </c>
      <c r="D557" t="e">
        <f t="shared" si="38"/>
        <v>#REF!</v>
      </c>
      <c r="E557" t="e">
        <f t="shared" si="39"/>
        <v>#REF!</v>
      </c>
      <c r="F557" t="e">
        <f t="shared" si="40"/>
        <v>#REF!</v>
      </c>
    </row>
    <row r="558" spans="3:6" hidden="1" x14ac:dyDescent="0.25">
      <c r="C558" t="e">
        <f t="shared" si="41"/>
        <v>#REF!</v>
      </c>
      <c r="D558" t="e">
        <f t="shared" ref="D558:D585" si="42">VLOOKUP(B558,fundtbl,5,FALSE)</f>
        <v>#REF!</v>
      </c>
      <c r="E558" t="e">
        <f t="shared" ref="E558:E585" si="43">VLOOKUP(B558,fundtbl,7,FALSE)</f>
        <v>#REF!</v>
      </c>
      <c r="F558" t="e">
        <f t="shared" ref="F558:F585" si="44">VLOOKUP(B558,fundtbl,8,FALSE)</f>
        <v>#REF!</v>
      </c>
    </row>
    <row r="559" spans="3:6" hidden="1" x14ac:dyDescent="0.25">
      <c r="C559" t="e">
        <f t="shared" si="41"/>
        <v>#REF!</v>
      </c>
      <c r="D559" t="e">
        <f t="shared" si="42"/>
        <v>#REF!</v>
      </c>
      <c r="E559" t="e">
        <f t="shared" si="43"/>
        <v>#REF!</v>
      </c>
      <c r="F559" t="e">
        <f t="shared" si="44"/>
        <v>#REF!</v>
      </c>
    </row>
    <row r="560" spans="3:6" hidden="1" x14ac:dyDescent="0.25">
      <c r="C560" t="e">
        <f t="shared" si="41"/>
        <v>#REF!</v>
      </c>
      <c r="D560" t="e">
        <f t="shared" si="42"/>
        <v>#REF!</v>
      </c>
      <c r="E560" t="e">
        <f t="shared" si="43"/>
        <v>#REF!</v>
      </c>
      <c r="F560" t="e">
        <f t="shared" si="44"/>
        <v>#REF!</v>
      </c>
    </row>
    <row r="561" spans="3:6" hidden="1" x14ac:dyDescent="0.25">
      <c r="C561" t="e">
        <f t="shared" si="41"/>
        <v>#REF!</v>
      </c>
      <c r="D561" t="e">
        <f t="shared" si="42"/>
        <v>#REF!</v>
      </c>
      <c r="E561" t="e">
        <f t="shared" si="43"/>
        <v>#REF!</v>
      </c>
      <c r="F561" t="e">
        <f t="shared" si="44"/>
        <v>#REF!</v>
      </c>
    </row>
    <row r="562" spans="3:6" hidden="1" x14ac:dyDescent="0.25">
      <c r="C562" t="e">
        <f t="shared" si="41"/>
        <v>#REF!</v>
      </c>
      <c r="D562" t="e">
        <f t="shared" si="42"/>
        <v>#REF!</v>
      </c>
      <c r="E562" t="e">
        <f t="shared" si="43"/>
        <v>#REF!</v>
      </c>
      <c r="F562" t="e">
        <f t="shared" si="44"/>
        <v>#REF!</v>
      </c>
    </row>
    <row r="563" spans="3:6" hidden="1" x14ac:dyDescent="0.25">
      <c r="C563" t="e">
        <f t="shared" si="41"/>
        <v>#REF!</v>
      </c>
      <c r="D563" t="e">
        <f t="shared" si="42"/>
        <v>#REF!</v>
      </c>
      <c r="E563" t="e">
        <f t="shared" si="43"/>
        <v>#REF!</v>
      </c>
      <c r="F563" t="e">
        <f t="shared" si="44"/>
        <v>#REF!</v>
      </c>
    </row>
    <row r="564" spans="3:6" hidden="1" x14ac:dyDescent="0.25">
      <c r="C564" t="e">
        <f t="shared" si="41"/>
        <v>#REF!</v>
      </c>
      <c r="D564" t="e">
        <f t="shared" si="42"/>
        <v>#REF!</v>
      </c>
      <c r="E564" t="e">
        <f t="shared" si="43"/>
        <v>#REF!</v>
      </c>
      <c r="F564" t="e">
        <f t="shared" si="44"/>
        <v>#REF!</v>
      </c>
    </row>
    <row r="565" spans="3:6" hidden="1" x14ac:dyDescent="0.25">
      <c r="C565" t="e">
        <f t="shared" si="41"/>
        <v>#REF!</v>
      </c>
      <c r="D565" t="e">
        <f t="shared" si="42"/>
        <v>#REF!</v>
      </c>
      <c r="E565" t="e">
        <f t="shared" si="43"/>
        <v>#REF!</v>
      </c>
      <c r="F565" t="e">
        <f t="shared" si="44"/>
        <v>#REF!</v>
      </c>
    </row>
    <row r="566" spans="3:6" hidden="1" x14ac:dyDescent="0.25">
      <c r="C566" t="e">
        <f t="shared" si="41"/>
        <v>#REF!</v>
      </c>
      <c r="D566" t="e">
        <f t="shared" si="42"/>
        <v>#REF!</v>
      </c>
      <c r="E566" t="e">
        <f t="shared" si="43"/>
        <v>#REF!</v>
      </c>
      <c r="F566" t="e">
        <f t="shared" si="44"/>
        <v>#REF!</v>
      </c>
    </row>
    <row r="567" spans="3:6" hidden="1" x14ac:dyDescent="0.25">
      <c r="C567" t="e">
        <f t="shared" si="41"/>
        <v>#REF!</v>
      </c>
      <c r="D567" t="e">
        <f t="shared" si="42"/>
        <v>#REF!</v>
      </c>
      <c r="E567" t="e">
        <f t="shared" si="43"/>
        <v>#REF!</v>
      </c>
      <c r="F567" t="e">
        <f t="shared" si="44"/>
        <v>#REF!</v>
      </c>
    </row>
    <row r="568" spans="3:6" hidden="1" x14ac:dyDescent="0.25">
      <c r="C568" t="e">
        <f t="shared" si="41"/>
        <v>#REF!</v>
      </c>
      <c r="D568" t="e">
        <f t="shared" si="42"/>
        <v>#REF!</v>
      </c>
      <c r="E568" t="e">
        <f t="shared" si="43"/>
        <v>#REF!</v>
      </c>
      <c r="F568" t="e">
        <f t="shared" si="44"/>
        <v>#REF!</v>
      </c>
    </row>
    <row r="569" spans="3:6" hidden="1" x14ac:dyDescent="0.25">
      <c r="C569" t="e">
        <f t="shared" si="41"/>
        <v>#REF!</v>
      </c>
      <c r="D569" t="e">
        <f t="shared" si="42"/>
        <v>#REF!</v>
      </c>
      <c r="E569" t="e">
        <f t="shared" si="43"/>
        <v>#REF!</v>
      </c>
      <c r="F569" t="e">
        <f t="shared" si="44"/>
        <v>#REF!</v>
      </c>
    </row>
    <row r="570" spans="3:6" hidden="1" x14ac:dyDescent="0.25">
      <c r="C570" t="e">
        <f t="shared" si="41"/>
        <v>#REF!</v>
      </c>
      <c r="D570" t="e">
        <f t="shared" si="42"/>
        <v>#REF!</v>
      </c>
      <c r="E570" t="e">
        <f t="shared" si="43"/>
        <v>#REF!</v>
      </c>
      <c r="F570" t="e">
        <f t="shared" si="44"/>
        <v>#REF!</v>
      </c>
    </row>
    <row r="571" spans="3:6" hidden="1" x14ac:dyDescent="0.25">
      <c r="C571" t="e">
        <f t="shared" si="41"/>
        <v>#REF!</v>
      </c>
      <c r="D571" t="e">
        <f t="shared" si="42"/>
        <v>#REF!</v>
      </c>
      <c r="E571" t="e">
        <f t="shared" si="43"/>
        <v>#REF!</v>
      </c>
      <c r="F571" t="e">
        <f t="shared" si="44"/>
        <v>#REF!</v>
      </c>
    </row>
    <row r="572" spans="3:6" hidden="1" x14ac:dyDescent="0.25">
      <c r="C572" t="e">
        <f t="shared" si="41"/>
        <v>#REF!</v>
      </c>
      <c r="D572" t="e">
        <f t="shared" si="42"/>
        <v>#REF!</v>
      </c>
      <c r="E572" t="e">
        <f t="shared" si="43"/>
        <v>#REF!</v>
      </c>
      <c r="F572" t="e">
        <f t="shared" si="44"/>
        <v>#REF!</v>
      </c>
    </row>
    <row r="573" spans="3:6" hidden="1" x14ac:dyDescent="0.25">
      <c r="C573" t="e">
        <f t="shared" si="41"/>
        <v>#REF!</v>
      </c>
      <c r="D573" t="e">
        <f t="shared" si="42"/>
        <v>#REF!</v>
      </c>
      <c r="E573" t="e">
        <f t="shared" si="43"/>
        <v>#REF!</v>
      </c>
      <c r="F573" t="e">
        <f t="shared" si="44"/>
        <v>#REF!</v>
      </c>
    </row>
    <row r="574" spans="3:6" hidden="1" x14ac:dyDescent="0.25">
      <c r="C574" t="e">
        <f t="shared" si="41"/>
        <v>#REF!</v>
      </c>
      <c r="D574" t="e">
        <f t="shared" si="42"/>
        <v>#REF!</v>
      </c>
      <c r="E574" t="e">
        <f t="shared" si="43"/>
        <v>#REF!</v>
      </c>
      <c r="F574" t="e">
        <f t="shared" si="44"/>
        <v>#REF!</v>
      </c>
    </row>
    <row r="575" spans="3:6" hidden="1" x14ac:dyDescent="0.25">
      <c r="C575" t="e">
        <f t="shared" si="41"/>
        <v>#REF!</v>
      </c>
      <c r="D575" t="e">
        <f t="shared" si="42"/>
        <v>#REF!</v>
      </c>
      <c r="E575" t="e">
        <f t="shared" si="43"/>
        <v>#REF!</v>
      </c>
      <c r="F575" t="e">
        <f t="shared" si="44"/>
        <v>#REF!</v>
      </c>
    </row>
    <row r="576" spans="3:6" hidden="1" x14ac:dyDescent="0.25">
      <c r="C576" t="e">
        <f t="shared" si="41"/>
        <v>#REF!</v>
      </c>
      <c r="D576" t="e">
        <f t="shared" si="42"/>
        <v>#REF!</v>
      </c>
      <c r="E576" t="e">
        <f t="shared" si="43"/>
        <v>#REF!</v>
      </c>
      <c r="F576" t="e">
        <f t="shared" si="44"/>
        <v>#REF!</v>
      </c>
    </row>
    <row r="577" spans="3:8" hidden="1" x14ac:dyDescent="0.25">
      <c r="C577" t="e">
        <f t="shared" si="41"/>
        <v>#REF!</v>
      </c>
      <c r="D577" t="e">
        <f t="shared" si="42"/>
        <v>#REF!</v>
      </c>
      <c r="E577" t="e">
        <f t="shared" si="43"/>
        <v>#REF!</v>
      </c>
      <c r="F577" t="e">
        <f t="shared" si="44"/>
        <v>#REF!</v>
      </c>
    </row>
    <row r="578" spans="3:8" x14ac:dyDescent="0.25">
      <c r="C578" t="e">
        <f t="shared" ref="C578:C641" si="45">VLOOKUP(B578,fundtbl,6,FALSE)</f>
        <v>#REF!</v>
      </c>
      <c r="D578" t="e">
        <f t="shared" si="42"/>
        <v>#REF!</v>
      </c>
      <c r="E578" t="e">
        <f t="shared" si="43"/>
        <v>#REF!</v>
      </c>
      <c r="F578" t="e">
        <f t="shared" si="44"/>
        <v>#REF!</v>
      </c>
      <c r="H578" t="s">
        <v>12078</v>
      </c>
    </row>
    <row r="579" spans="3:8" x14ac:dyDescent="0.25">
      <c r="C579" t="e">
        <f t="shared" si="45"/>
        <v>#REF!</v>
      </c>
      <c r="D579" t="e">
        <f t="shared" si="42"/>
        <v>#REF!</v>
      </c>
      <c r="E579" t="e">
        <f t="shared" si="43"/>
        <v>#REF!</v>
      </c>
      <c r="F579" t="e">
        <f t="shared" si="44"/>
        <v>#REF!</v>
      </c>
      <c r="H579" t="s">
        <v>12078</v>
      </c>
    </row>
    <row r="580" spans="3:8" x14ac:dyDescent="0.25">
      <c r="C580" t="e">
        <f t="shared" si="45"/>
        <v>#REF!</v>
      </c>
      <c r="D580" t="e">
        <f t="shared" si="42"/>
        <v>#REF!</v>
      </c>
      <c r="E580" t="e">
        <f t="shared" si="43"/>
        <v>#REF!</v>
      </c>
      <c r="F580" t="e">
        <f t="shared" si="44"/>
        <v>#REF!</v>
      </c>
      <c r="H580" t="s">
        <v>12078</v>
      </c>
    </row>
    <row r="581" spans="3:8" hidden="1" x14ac:dyDescent="0.25">
      <c r="C581" t="e">
        <f t="shared" si="45"/>
        <v>#REF!</v>
      </c>
      <c r="D581" t="e">
        <f t="shared" si="42"/>
        <v>#REF!</v>
      </c>
      <c r="E581" t="e">
        <f t="shared" si="43"/>
        <v>#REF!</v>
      </c>
      <c r="F581" t="e">
        <f t="shared" si="44"/>
        <v>#REF!</v>
      </c>
    </row>
    <row r="582" spans="3:8" hidden="1" x14ac:dyDescent="0.25">
      <c r="C582" t="e">
        <f t="shared" si="45"/>
        <v>#REF!</v>
      </c>
      <c r="D582" t="e">
        <f t="shared" si="42"/>
        <v>#REF!</v>
      </c>
      <c r="E582" t="e">
        <f t="shared" si="43"/>
        <v>#REF!</v>
      </c>
      <c r="F582" t="e">
        <f t="shared" si="44"/>
        <v>#REF!</v>
      </c>
    </row>
    <row r="583" spans="3:8" hidden="1" x14ac:dyDescent="0.25">
      <c r="C583" t="e">
        <f t="shared" si="45"/>
        <v>#REF!</v>
      </c>
      <c r="D583" t="e">
        <f t="shared" si="42"/>
        <v>#REF!</v>
      </c>
      <c r="E583" t="e">
        <f t="shared" si="43"/>
        <v>#REF!</v>
      </c>
      <c r="F583" t="e">
        <f t="shared" si="44"/>
        <v>#REF!</v>
      </c>
    </row>
    <row r="584" spans="3:8" hidden="1" x14ac:dyDescent="0.25">
      <c r="C584" t="e">
        <f t="shared" si="45"/>
        <v>#REF!</v>
      </c>
      <c r="D584" t="e">
        <f t="shared" si="42"/>
        <v>#REF!</v>
      </c>
      <c r="E584" t="e">
        <f t="shared" si="43"/>
        <v>#REF!</v>
      </c>
      <c r="F584" t="e">
        <f t="shared" si="44"/>
        <v>#REF!</v>
      </c>
    </row>
    <row r="585" spans="3:8" hidden="1" x14ac:dyDescent="0.25">
      <c r="C585" t="e">
        <f t="shared" si="45"/>
        <v>#REF!</v>
      </c>
      <c r="D585" t="e">
        <f t="shared" si="42"/>
        <v>#REF!</v>
      </c>
      <c r="E585" t="e">
        <f t="shared" si="43"/>
        <v>#REF!</v>
      </c>
      <c r="F585" t="e">
        <f t="shared" si="44"/>
        <v>#REF!</v>
      </c>
    </row>
    <row r="586" spans="3:8" hidden="1" x14ac:dyDescent="0.25">
      <c r="C586" t="e">
        <f t="shared" si="45"/>
        <v>#REF!</v>
      </c>
      <c r="D586" t="e">
        <f>VLOOKUP('AGENCY (old)'!F1820,fundtbl,5,FALSE)</f>
        <v>#REF!</v>
      </c>
      <c r="E586" t="e">
        <f>VLOOKUP('AGENCY (old)'!F1820,fundtbl,7,FALSE)</f>
        <v>#REF!</v>
      </c>
      <c r="F586" t="e">
        <f>VLOOKUP('AGENCY (old)'!F1820,fundtbl,8,FALSE)</f>
        <v>#REF!</v>
      </c>
    </row>
    <row r="587" spans="3:8" hidden="1" x14ac:dyDescent="0.25">
      <c r="C587" t="e">
        <f t="shared" si="45"/>
        <v>#REF!</v>
      </c>
      <c r="D587" t="e">
        <f t="shared" ref="D587:D650" si="46">VLOOKUP(B587,fundtbl,5,FALSE)</f>
        <v>#REF!</v>
      </c>
      <c r="E587" t="e">
        <f t="shared" ref="E587:E650" si="47">VLOOKUP(B587,fundtbl,7,FALSE)</f>
        <v>#REF!</v>
      </c>
      <c r="F587" t="e">
        <f t="shared" ref="F587:F650" si="48">VLOOKUP(B587,fundtbl,8,FALSE)</f>
        <v>#REF!</v>
      </c>
    </row>
    <row r="588" spans="3:8" hidden="1" x14ac:dyDescent="0.25">
      <c r="C588" t="e">
        <f t="shared" si="45"/>
        <v>#REF!</v>
      </c>
      <c r="D588" t="e">
        <f t="shared" si="46"/>
        <v>#REF!</v>
      </c>
      <c r="E588" t="e">
        <f t="shared" si="47"/>
        <v>#REF!</v>
      </c>
      <c r="F588" t="e">
        <f t="shared" si="48"/>
        <v>#REF!</v>
      </c>
    </row>
    <row r="589" spans="3:8" hidden="1" x14ac:dyDescent="0.25">
      <c r="C589" t="e">
        <f t="shared" si="45"/>
        <v>#REF!</v>
      </c>
      <c r="D589" t="e">
        <f t="shared" si="46"/>
        <v>#REF!</v>
      </c>
      <c r="E589" t="e">
        <f t="shared" si="47"/>
        <v>#REF!</v>
      </c>
      <c r="F589" t="e">
        <f t="shared" si="48"/>
        <v>#REF!</v>
      </c>
    </row>
    <row r="590" spans="3:8" hidden="1" x14ac:dyDescent="0.25">
      <c r="C590" t="e">
        <f t="shared" si="45"/>
        <v>#REF!</v>
      </c>
      <c r="D590" t="e">
        <f t="shared" si="46"/>
        <v>#REF!</v>
      </c>
      <c r="E590" t="e">
        <f t="shared" si="47"/>
        <v>#REF!</v>
      </c>
      <c r="F590" t="e">
        <f t="shared" si="48"/>
        <v>#REF!</v>
      </c>
    </row>
    <row r="591" spans="3:8" hidden="1" x14ac:dyDescent="0.25">
      <c r="C591" t="e">
        <f t="shared" si="45"/>
        <v>#REF!</v>
      </c>
      <c r="D591" t="e">
        <f t="shared" si="46"/>
        <v>#REF!</v>
      </c>
      <c r="E591" t="e">
        <f t="shared" si="47"/>
        <v>#REF!</v>
      </c>
      <c r="F591" t="e">
        <f t="shared" si="48"/>
        <v>#REF!</v>
      </c>
    </row>
    <row r="592" spans="3:8" hidden="1" x14ac:dyDescent="0.25">
      <c r="C592" t="e">
        <f t="shared" si="45"/>
        <v>#REF!</v>
      </c>
      <c r="D592" t="e">
        <f t="shared" si="46"/>
        <v>#REF!</v>
      </c>
      <c r="E592" t="e">
        <f t="shared" si="47"/>
        <v>#REF!</v>
      </c>
      <c r="F592" t="e">
        <f t="shared" si="48"/>
        <v>#REF!</v>
      </c>
    </row>
    <row r="593" spans="3:6" hidden="1" x14ac:dyDescent="0.25">
      <c r="C593" t="e">
        <f t="shared" si="45"/>
        <v>#REF!</v>
      </c>
      <c r="D593" t="e">
        <f t="shared" si="46"/>
        <v>#REF!</v>
      </c>
      <c r="E593" t="e">
        <f t="shared" si="47"/>
        <v>#REF!</v>
      </c>
      <c r="F593" t="e">
        <f t="shared" si="48"/>
        <v>#REF!</v>
      </c>
    </row>
    <row r="594" spans="3:6" hidden="1" x14ac:dyDescent="0.25">
      <c r="C594" t="e">
        <f t="shared" si="45"/>
        <v>#REF!</v>
      </c>
      <c r="D594" t="e">
        <f t="shared" si="46"/>
        <v>#REF!</v>
      </c>
      <c r="E594" t="e">
        <f t="shared" si="47"/>
        <v>#REF!</v>
      </c>
      <c r="F594" t="e">
        <f t="shared" si="48"/>
        <v>#REF!</v>
      </c>
    </row>
    <row r="595" spans="3:6" hidden="1" x14ac:dyDescent="0.25">
      <c r="C595" t="e">
        <f t="shared" si="45"/>
        <v>#REF!</v>
      </c>
      <c r="D595" t="e">
        <f t="shared" si="46"/>
        <v>#REF!</v>
      </c>
      <c r="E595" t="e">
        <f t="shared" si="47"/>
        <v>#REF!</v>
      </c>
      <c r="F595" t="e">
        <f t="shared" si="48"/>
        <v>#REF!</v>
      </c>
    </row>
    <row r="596" spans="3:6" hidden="1" x14ac:dyDescent="0.25">
      <c r="C596" t="e">
        <f t="shared" si="45"/>
        <v>#REF!</v>
      </c>
      <c r="D596" t="e">
        <f t="shared" si="46"/>
        <v>#REF!</v>
      </c>
      <c r="E596" t="e">
        <f t="shared" si="47"/>
        <v>#REF!</v>
      </c>
      <c r="F596" t="e">
        <f t="shared" si="48"/>
        <v>#REF!</v>
      </c>
    </row>
    <row r="597" spans="3:6" hidden="1" x14ac:dyDescent="0.25">
      <c r="C597" t="e">
        <f t="shared" si="45"/>
        <v>#REF!</v>
      </c>
      <c r="D597" t="e">
        <f t="shared" si="46"/>
        <v>#REF!</v>
      </c>
      <c r="E597" t="e">
        <f t="shared" si="47"/>
        <v>#REF!</v>
      </c>
      <c r="F597" t="e">
        <f t="shared" si="48"/>
        <v>#REF!</v>
      </c>
    </row>
    <row r="598" spans="3:6" hidden="1" x14ac:dyDescent="0.25">
      <c r="C598" t="e">
        <f t="shared" si="45"/>
        <v>#REF!</v>
      </c>
      <c r="D598" t="e">
        <f t="shared" si="46"/>
        <v>#REF!</v>
      </c>
      <c r="E598" t="e">
        <f t="shared" si="47"/>
        <v>#REF!</v>
      </c>
      <c r="F598" t="e">
        <f t="shared" si="48"/>
        <v>#REF!</v>
      </c>
    </row>
    <row r="599" spans="3:6" hidden="1" x14ac:dyDescent="0.25">
      <c r="C599" t="e">
        <f t="shared" si="45"/>
        <v>#REF!</v>
      </c>
      <c r="D599" t="e">
        <f t="shared" si="46"/>
        <v>#REF!</v>
      </c>
      <c r="E599" t="e">
        <f t="shared" si="47"/>
        <v>#REF!</v>
      </c>
      <c r="F599" t="e">
        <f t="shared" si="48"/>
        <v>#REF!</v>
      </c>
    </row>
    <row r="600" spans="3:6" hidden="1" x14ac:dyDescent="0.25">
      <c r="C600" t="e">
        <f t="shared" si="45"/>
        <v>#REF!</v>
      </c>
      <c r="D600" t="e">
        <f t="shared" si="46"/>
        <v>#REF!</v>
      </c>
      <c r="E600" t="e">
        <f t="shared" si="47"/>
        <v>#REF!</v>
      </c>
      <c r="F600" t="e">
        <f t="shared" si="48"/>
        <v>#REF!</v>
      </c>
    </row>
    <row r="601" spans="3:6" hidden="1" x14ac:dyDescent="0.25">
      <c r="C601" t="e">
        <f t="shared" si="45"/>
        <v>#REF!</v>
      </c>
      <c r="D601" t="e">
        <f t="shared" si="46"/>
        <v>#REF!</v>
      </c>
      <c r="E601" t="e">
        <f t="shared" si="47"/>
        <v>#REF!</v>
      </c>
      <c r="F601" t="e">
        <f t="shared" si="48"/>
        <v>#REF!</v>
      </c>
    </row>
    <row r="602" spans="3:6" hidden="1" x14ac:dyDescent="0.25">
      <c r="C602" t="e">
        <f t="shared" si="45"/>
        <v>#REF!</v>
      </c>
      <c r="D602" t="e">
        <f t="shared" si="46"/>
        <v>#REF!</v>
      </c>
      <c r="E602" t="e">
        <f t="shared" si="47"/>
        <v>#REF!</v>
      </c>
      <c r="F602" t="e">
        <f t="shared" si="48"/>
        <v>#REF!</v>
      </c>
    </row>
    <row r="603" spans="3:6" hidden="1" x14ac:dyDescent="0.25">
      <c r="C603" t="e">
        <f t="shared" si="45"/>
        <v>#REF!</v>
      </c>
      <c r="D603" t="e">
        <f t="shared" si="46"/>
        <v>#REF!</v>
      </c>
      <c r="E603" t="e">
        <f t="shared" si="47"/>
        <v>#REF!</v>
      </c>
      <c r="F603" t="e">
        <f t="shared" si="48"/>
        <v>#REF!</v>
      </c>
    </row>
    <row r="604" spans="3:6" hidden="1" x14ac:dyDescent="0.25">
      <c r="C604" t="e">
        <f t="shared" si="45"/>
        <v>#REF!</v>
      </c>
      <c r="D604" t="e">
        <f t="shared" si="46"/>
        <v>#REF!</v>
      </c>
      <c r="E604" t="e">
        <f t="shared" si="47"/>
        <v>#REF!</v>
      </c>
      <c r="F604" t="e">
        <f t="shared" si="48"/>
        <v>#REF!</v>
      </c>
    </row>
    <row r="605" spans="3:6" hidden="1" x14ac:dyDescent="0.25">
      <c r="C605" t="e">
        <f t="shared" si="45"/>
        <v>#REF!</v>
      </c>
      <c r="D605" t="e">
        <f t="shared" si="46"/>
        <v>#REF!</v>
      </c>
      <c r="E605" t="e">
        <f t="shared" si="47"/>
        <v>#REF!</v>
      </c>
      <c r="F605" t="e">
        <f t="shared" si="48"/>
        <v>#REF!</v>
      </c>
    </row>
    <row r="606" spans="3:6" hidden="1" x14ac:dyDescent="0.25">
      <c r="C606" t="e">
        <f t="shared" si="45"/>
        <v>#REF!</v>
      </c>
      <c r="D606" t="e">
        <f t="shared" si="46"/>
        <v>#REF!</v>
      </c>
      <c r="E606" t="e">
        <f t="shared" si="47"/>
        <v>#REF!</v>
      </c>
      <c r="F606" t="e">
        <f t="shared" si="48"/>
        <v>#REF!</v>
      </c>
    </row>
    <row r="607" spans="3:6" hidden="1" x14ac:dyDescent="0.25">
      <c r="C607" t="e">
        <f t="shared" si="45"/>
        <v>#REF!</v>
      </c>
      <c r="D607" t="e">
        <f t="shared" si="46"/>
        <v>#REF!</v>
      </c>
      <c r="E607" t="e">
        <f t="shared" si="47"/>
        <v>#REF!</v>
      </c>
      <c r="F607" t="e">
        <f t="shared" si="48"/>
        <v>#REF!</v>
      </c>
    </row>
    <row r="608" spans="3:6" hidden="1" x14ac:dyDescent="0.25">
      <c r="C608" t="e">
        <f t="shared" si="45"/>
        <v>#REF!</v>
      </c>
      <c r="D608" t="e">
        <f t="shared" si="46"/>
        <v>#REF!</v>
      </c>
      <c r="E608" t="e">
        <f t="shared" si="47"/>
        <v>#REF!</v>
      </c>
      <c r="F608" t="e">
        <f t="shared" si="48"/>
        <v>#REF!</v>
      </c>
    </row>
    <row r="609" spans="3:8" hidden="1" x14ac:dyDescent="0.25">
      <c r="C609" t="e">
        <f t="shared" si="45"/>
        <v>#REF!</v>
      </c>
      <c r="D609" t="e">
        <f t="shared" si="46"/>
        <v>#REF!</v>
      </c>
      <c r="E609" t="e">
        <f t="shared" si="47"/>
        <v>#REF!</v>
      </c>
      <c r="F609" t="e">
        <f t="shared" si="48"/>
        <v>#REF!</v>
      </c>
    </row>
    <row r="610" spans="3:8" hidden="1" x14ac:dyDescent="0.25">
      <c r="C610" t="e">
        <f t="shared" si="45"/>
        <v>#REF!</v>
      </c>
      <c r="D610" t="e">
        <f t="shared" si="46"/>
        <v>#REF!</v>
      </c>
      <c r="E610" t="e">
        <f t="shared" si="47"/>
        <v>#REF!</v>
      </c>
      <c r="F610" t="e">
        <f t="shared" si="48"/>
        <v>#REF!</v>
      </c>
    </row>
    <row r="611" spans="3:8" hidden="1" x14ac:dyDescent="0.25">
      <c r="C611" t="e">
        <f t="shared" si="45"/>
        <v>#REF!</v>
      </c>
      <c r="D611" t="e">
        <f t="shared" si="46"/>
        <v>#REF!</v>
      </c>
      <c r="E611" t="e">
        <f t="shared" si="47"/>
        <v>#REF!</v>
      </c>
      <c r="F611" t="e">
        <f t="shared" si="48"/>
        <v>#REF!</v>
      </c>
    </row>
    <row r="612" spans="3:8" hidden="1" x14ac:dyDescent="0.25">
      <c r="C612" t="e">
        <f t="shared" si="45"/>
        <v>#REF!</v>
      </c>
      <c r="D612" t="e">
        <f t="shared" si="46"/>
        <v>#REF!</v>
      </c>
      <c r="E612" t="e">
        <f t="shared" si="47"/>
        <v>#REF!</v>
      </c>
      <c r="F612" t="e">
        <f t="shared" si="48"/>
        <v>#REF!</v>
      </c>
    </row>
    <row r="613" spans="3:8" hidden="1" x14ac:dyDescent="0.25">
      <c r="C613" t="e">
        <f t="shared" si="45"/>
        <v>#REF!</v>
      </c>
      <c r="D613" t="e">
        <f t="shared" si="46"/>
        <v>#REF!</v>
      </c>
      <c r="E613" t="e">
        <f t="shared" si="47"/>
        <v>#REF!</v>
      </c>
      <c r="F613" t="e">
        <f t="shared" si="48"/>
        <v>#REF!</v>
      </c>
    </row>
    <row r="614" spans="3:8" hidden="1" x14ac:dyDescent="0.25">
      <c r="C614" t="e">
        <f t="shared" si="45"/>
        <v>#REF!</v>
      </c>
      <c r="D614" t="e">
        <f t="shared" si="46"/>
        <v>#REF!</v>
      </c>
      <c r="E614" t="e">
        <f t="shared" si="47"/>
        <v>#REF!</v>
      </c>
      <c r="F614" t="e">
        <f t="shared" si="48"/>
        <v>#REF!</v>
      </c>
    </row>
    <row r="615" spans="3:8" hidden="1" x14ac:dyDescent="0.25">
      <c r="C615" t="e">
        <f t="shared" si="45"/>
        <v>#REF!</v>
      </c>
      <c r="D615" t="e">
        <f t="shared" si="46"/>
        <v>#REF!</v>
      </c>
      <c r="E615" t="e">
        <f t="shared" si="47"/>
        <v>#REF!</v>
      </c>
      <c r="F615" t="e">
        <f t="shared" si="48"/>
        <v>#REF!</v>
      </c>
    </row>
    <row r="616" spans="3:8" hidden="1" x14ac:dyDescent="0.25">
      <c r="C616" t="e">
        <f t="shared" si="45"/>
        <v>#REF!</v>
      </c>
      <c r="D616" t="e">
        <f t="shared" si="46"/>
        <v>#REF!</v>
      </c>
      <c r="E616" t="e">
        <f t="shared" si="47"/>
        <v>#REF!</v>
      </c>
      <c r="F616" t="e">
        <f t="shared" si="48"/>
        <v>#REF!</v>
      </c>
    </row>
    <row r="617" spans="3:8" hidden="1" x14ac:dyDescent="0.25">
      <c r="C617" t="e">
        <f t="shared" si="45"/>
        <v>#REF!</v>
      </c>
      <c r="D617" t="e">
        <f t="shared" si="46"/>
        <v>#REF!</v>
      </c>
      <c r="E617" t="e">
        <f t="shared" si="47"/>
        <v>#REF!</v>
      </c>
      <c r="F617" t="e">
        <f t="shared" si="48"/>
        <v>#REF!</v>
      </c>
    </row>
    <row r="618" spans="3:8" hidden="1" x14ac:dyDescent="0.25">
      <c r="C618" t="e">
        <f t="shared" si="45"/>
        <v>#REF!</v>
      </c>
      <c r="D618" t="e">
        <f t="shared" si="46"/>
        <v>#REF!</v>
      </c>
      <c r="E618" t="e">
        <f t="shared" si="47"/>
        <v>#REF!</v>
      </c>
      <c r="F618" t="e">
        <f t="shared" si="48"/>
        <v>#REF!</v>
      </c>
    </row>
    <row r="619" spans="3:8" hidden="1" x14ac:dyDescent="0.25">
      <c r="C619" t="e">
        <f t="shared" si="45"/>
        <v>#REF!</v>
      </c>
      <c r="D619" t="e">
        <f t="shared" si="46"/>
        <v>#REF!</v>
      </c>
      <c r="E619" t="e">
        <f t="shared" si="47"/>
        <v>#REF!</v>
      </c>
      <c r="F619" t="e">
        <f t="shared" si="48"/>
        <v>#REF!</v>
      </c>
    </row>
    <row r="620" spans="3:8" hidden="1" x14ac:dyDescent="0.25">
      <c r="C620" t="e">
        <f t="shared" si="45"/>
        <v>#REF!</v>
      </c>
      <c r="D620" t="e">
        <f t="shared" si="46"/>
        <v>#REF!</v>
      </c>
      <c r="E620" t="e">
        <f t="shared" si="47"/>
        <v>#REF!</v>
      </c>
      <c r="F620" t="e">
        <f t="shared" si="48"/>
        <v>#REF!</v>
      </c>
    </row>
    <row r="621" spans="3:8" hidden="1" x14ac:dyDescent="0.25">
      <c r="C621" t="e">
        <f t="shared" si="45"/>
        <v>#REF!</v>
      </c>
      <c r="D621" t="e">
        <f t="shared" si="46"/>
        <v>#REF!</v>
      </c>
      <c r="E621" t="e">
        <f t="shared" si="47"/>
        <v>#REF!</v>
      </c>
      <c r="F621" t="e">
        <f t="shared" si="48"/>
        <v>#REF!</v>
      </c>
    </row>
    <row r="622" spans="3:8" hidden="1" x14ac:dyDescent="0.25">
      <c r="C622" t="e">
        <f t="shared" si="45"/>
        <v>#REF!</v>
      </c>
      <c r="D622" t="e">
        <f t="shared" si="46"/>
        <v>#REF!</v>
      </c>
      <c r="E622" t="e">
        <f t="shared" si="47"/>
        <v>#REF!</v>
      </c>
      <c r="F622" t="e">
        <f t="shared" si="48"/>
        <v>#REF!</v>
      </c>
    </row>
    <row r="623" spans="3:8" hidden="1" x14ac:dyDescent="0.25">
      <c r="C623" t="e">
        <f t="shared" si="45"/>
        <v>#REF!</v>
      </c>
      <c r="D623" t="e">
        <f t="shared" si="46"/>
        <v>#REF!</v>
      </c>
      <c r="E623" t="e">
        <f t="shared" si="47"/>
        <v>#REF!</v>
      </c>
      <c r="F623" t="e">
        <f t="shared" si="48"/>
        <v>#REF!</v>
      </c>
    </row>
    <row r="624" spans="3:8" x14ac:dyDescent="0.25">
      <c r="C624" t="e">
        <f t="shared" si="45"/>
        <v>#REF!</v>
      </c>
      <c r="D624" t="e">
        <f t="shared" si="46"/>
        <v>#REF!</v>
      </c>
      <c r="E624" t="e">
        <f t="shared" si="47"/>
        <v>#REF!</v>
      </c>
      <c r="F624" t="e">
        <f t="shared" si="48"/>
        <v>#REF!</v>
      </c>
      <c r="H624" t="s">
        <v>12078</v>
      </c>
    </row>
    <row r="625" spans="3:6" hidden="1" x14ac:dyDescent="0.25">
      <c r="C625" t="e">
        <f t="shared" si="45"/>
        <v>#REF!</v>
      </c>
      <c r="D625" t="e">
        <f t="shared" si="46"/>
        <v>#REF!</v>
      </c>
      <c r="E625" t="e">
        <f t="shared" si="47"/>
        <v>#REF!</v>
      </c>
      <c r="F625" t="e">
        <f t="shared" si="48"/>
        <v>#REF!</v>
      </c>
    </row>
    <row r="626" spans="3:6" hidden="1" x14ac:dyDescent="0.25">
      <c r="C626" t="e">
        <f t="shared" si="45"/>
        <v>#REF!</v>
      </c>
      <c r="D626" t="e">
        <f t="shared" si="46"/>
        <v>#REF!</v>
      </c>
      <c r="E626" t="e">
        <f t="shared" si="47"/>
        <v>#REF!</v>
      </c>
      <c r="F626" t="e">
        <f t="shared" si="48"/>
        <v>#REF!</v>
      </c>
    </row>
    <row r="627" spans="3:6" hidden="1" x14ac:dyDescent="0.25">
      <c r="C627" t="e">
        <f t="shared" si="45"/>
        <v>#REF!</v>
      </c>
      <c r="D627" t="e">
        <f t="shared" si="46"/>
        <v>#REF!</v>
      </c>
      <c r="E627" t="e">
        <f t="shared" si="47"/>
        <v>#REF!</v>
      </c>
      <c r="F627" t="e">
        <f t="shared" si="48"/>
        <v>#REF!</v>
      </c>
    </row>
    <row r="628" spans="3:6" hidden="1" x14ac:dyDescent="0.25">
      <c r="C628" t="e">
        <f t="shared" si="45"/>
        <v>#REF!</v>
      </c>
      <c r="D628" t="e">
        <f t="shared" si="46"/>
        <v>#REF!</v>
      </c>
      <c r="E628" t="e">
        <f t="shared" si="47"/>
        <v>#REF!</v>
      </c>
      <c r="F628" t="e">
        <f t="shared" si="48"/>
        <v>#REF!</v>
      </c>
    </row>
    <row r="629" spans="3:6" hidden="1" x14ac:dyDescent="0.25">
      <c r="C629" t="e">
        <f t="shared" si="45"/>
        <v>#REF!</v>
      </c>
      <c r="D629" t="e">
        <f t="shared" si="46"/>
        <v>#REF!</v>
      </c>
      <c r="E629" t="e">
        <f t="shared" si="47"/>
        <v>#REF!</v>
      </c>
      <c r="F629" t="e">
        <f t="shared" si="48"/>
        <v>#REF!</v>
      </c>
    </row>
    <row r="630" spans="3:6" hidden="1" x14ac:dyDescent="0.25">
      <c r="C630" t="e">
        <f t="shared" si="45"/>
        <v>#REF!</v>
      </c>
      <c r="D630" t="e">
        <f t="shared" si="46"/>
        <v>#REF!</v>
      </c>
      <c r="E630" t="e">
        <f t="shared" si="47"/>
        <v>#REF!</v>
      </c>
      <c r="F630" t="e">
        <f t="shared" si="48"/>
        <v>#REF!</v>
      </c>
    </row>
    <row r="631" spans="3:6" hidden="1" x14ac:dyDescent="0.25">
      <c r="C631" t="e">
        <f t="shared" si="45"/>
        <v>#REF!</v>
      </c>
      <c r="D631" t="e">
        <f t="shared" si="46"/>
        <v>#REF!</v>
      </c>
      <c r="E631" t="e">
        <f t="shared" si="47"/>
        <v>#REF!</v>
      </c>
      <c r="F631" t="e">
        <f t="shared" si="48"/>
        <v>#REF!</v>
      </c>
    </row>
    <row r="632" spans="3:6" hidden="1" x14ac:dyDescent="0.25">
      <c r="C632" t="e">
        <f t="shared" si="45"/>
        <v>#REF!</v>
      </c>
      <c r="D632" t="e">
        <f t="shared" si="46"/>
        <v>#REF!</v>
      </c>
      <c r="E632" t="e">
        <f t="shared" si="47"/>
        <v>#REF!</v>
      </c>
      <c r="F632" t="e">
        <f t="shared" si="48"/>
        <v>#REF!</v>
      </c>
    </row>
    <row r="633" spans="3:6" hidden="1" x14ac:dyDescent="0.25">
      <c r="C633" t="e">
        <f t="shared" si="45"/>
        <v>#REF!</v>
      </c>
      <c r="D633" t="e">
        <f t="shared" si="46"/>
        <v>#REF!</v>
      </c>
      <c r="E633" t="e">
        <f t="shared" si="47"/>
        <v>#REF!</v>
      </c>
      <c r="F633" t="e">
        <f t="shared" si="48"/>
        <v>#REF!</v>
      </c>
    </row>
    <row r="634" spans="3:6" hidden="1" x14ac:dyDescent="0.25">
      <c r="C634" t="e">
        <f t="shared" si="45"/>
        <v>#REF!</v>
      </c>
      <c r="D634" t="e">
        <f t="shared" si="46"/>
        <v>#REF!</v>
      </c>
      <c r="E634" t="e">
        <f t="shared" si="47"/>
        <v>#REF!</v>
      </c>
      <c r="F634" t="e">
        <f t="shared" si="48"/>
        <v>#REF!</v>
      </c>
    </row>
    <row r="635" spans="3:6" hidden="1" x14ac:dyDescent="0.25">
      <c r="C635" t="e">
        <f t="shared" si="45"/>
        <v>#REF!</v>
      </c>
      <c r="D635" t="e">
        <f t="shared" si="46"/>
        <v>#REF!</v>
      </c>
      <c r="E635" t="e">
        <f t="shared" si="47"/>
        <v>#REF!</v>
      </c>
      <c r="F635" t="e">
        <f t="shared" si="48"/>
        <v>#REF!</v>
      </c>
    </row>
    <row r="636" spans="3:6" hidden="1" x14ac:dyDescent="0.25">
      <c r="C636" t="e">
        <f t="shared" si="45"/>
        <v>#REF!</v>
      </c>
      <c r="D636" t="e">
        <f t="shared" si="46"/>
        <v>#REF!</v>
      </c>
      <c r="E636" t="e">
        <f t="shared" si="47"/>
        <v>#REF!</v>
      </c>
      <c r="F636" t="e">
        <f t="shared" si="48"/>
        <v>#REF!</v>
      </c>
    </row>
    <row r="637" spans="3:6" hidden="1" x14ac:dyDescent="0.25">
      <c r="C637" t="e">
        <f t="shared" si="45"/>
        <v>#REF!</v>
      </c>
      <c r="D637" t="e">
        <f t="shared" si="46"/>
        <v>#REF!</v>
      </c>
      <c r="E637" t="e">
        <f t="shared" si="47"/>
        <v>#REF!</v>
      </c>
      <c r="F637" t="e">
        <f t="shared" si="48"/>
        <v>#REF!</v>
      </c>
    </row>
    <row r="638" spans="3:6" hidden="1" x14ac:dyDescent="0.25">
      <c r="C638" t="e">
        <f t="shared" si="45"/>
        <v>#REF!</v>
      </c>
      <c r="D638" t="e">
        <f t="shared" si="46"/>
        <v>#REF!</v>
      </c>
      <c r="E638" t="e">
        <f t="shared" si="47"/>
        <v>#REF!</v>
      </c>
      <c r="F638" t="e">
        <f t="shared" si="48"/>
        <v>#REF!</v>
      </c>
    </row>
    <row r="639" spans="3:6" hidden="1" x14ac:dyDescent="0.25">
      <c r="C639" t="e">
        <f t="shared" si="45"/>
        <v>#REF!</v>
      </c>
      <c r="D639" t="e">
        <f t="shared" si="46"/>
        <v>#REF!</v>
      </c>
      <c r="E639" t="e">
        <f t="shared" si="47"/>
        <v>#REF!</v>
      </c>
      <c r="F639" t="e">
        <f t="shared" si="48"/>
        <v>#REF!</v>
      </c>
    </row>
    <row r="640" spans="3:6" hidden="1" x14ac:dyDescent="0.25">
      <c r="C640" t="e">
        <f t="shared" si="45"/>
        <v>#REF!</v>
      </c>
      <c r="D640" t="e">
        <f t="shared" si="46"/>
        <v>#REF!</v>
      </c>
      <c r="E640" t="e">
        <f t="shared" si="47"/>
        <v>#REF!</v>
      </c>
      <c r="F640" t="e">
        <f t="shared" si="48"/>
        <v>#REF!</v>
      </c>
    </row>
    <row r="641" spans="3:6" hidden="1" x14ac:dyDescent="0.25">
      <c r="C641" t="e">
        <f t="shared" si="45"/>
        <v>#REF!</v>
      </c>
      <c r="D641" t="e">
        <f t="shared" si="46"/>
        <v>#REF!</v>
      </c>
      <c r="E641" t="e">
        <f t="shared" si="47"/>
        <v>#REF!</v>
      </c>
      <c r="F641" t="e">
        <f t="shared" si="48"/>
        <v>#REF!</v>
      </c>
    </row>
    <row r="642" spans="3:6" hidden="1" x14ac:dyDescent="0.25">
      <c r="C642" t="e">
        <f t="shared" ref="C642:C705" si="49">VLOOKUP(B642,fundtbl,6,FALSE)</f>
        <v>#REF!</v>
      </c>
      <c r="D642" t="e">
        <f t="shared" si="46"/>
        <v>#REF!</v>
      </c>
      <c r="E642" t="e">
        <f t="shared" si="47"/>
        <v>#REF!</v>
      </c>
      <c r="F642" t="e">
        <f t="shared" si="48"/>
        <v>#REF!</v>
      </c>
    </row>
    <row r="643" spans="3:6" hidden="1" x14ac:dyDescent="0.25">
      <c r="C643" t="e">
        <f t="shared" si="49"/>
        <v>#REF!</v>
      </c>
      <c r="D643" t="e">
        <f t="shared" si="46"/>
        <v>#REF!</v>
      </c>
      <c r="E643" t="e">
        <f t="shared" si="47"/>
        <v>#REF!</v>
      </c>
      <c r="F643" t="e">
        <f t="shared" si="48"/>
        <v>#REF!</v>
      </c>
    </row>
    <row r="644" spans="3:6" hidden="1" x14ac:dyDescent="0.25">
      <c r="C644" t="e">
        <f t="shared" si="49"/>
        <v>#REF!</v>
      </c>
      <c r="D644" t="e">
        <f t="shared" si="46"/>
        <v>#REF!</v>
      </c>
      <c r="E644" t="e">
        <f t="shared" si="47"/>
        <v>#REF!</v>
      </c>
      <c r="F644" t="e">
        <f t="shared" si="48"/>
        <v>#REF!</v>
      </c>
    </row>
    <row r="645" spans="3:6" hidden="1" x14ac:dyDescent="0.25">
      <c r="C645" t="e">
        <f t="shared" si="49"/>
        <v>#REF!</v>
      </c>
      <c r="D645" t="e">
        <f t="shared" si="46"/>
        <v>#REF!</v>
      </c>
      <c r="E645" t="e">
        <f t="shared" si="47"/>
        <v>#REF!</v>
      </c>
      <c r="F645" t="e">
        <f t="shared" si="48"/>
        <v>#REF!</v>
      </c>
    </row>
    <row r="646" spans="3:6" hidden="1" x14ac:dyDescent="0.25">
      <c r="C646" t="e">
        <f t="shared" si="49"/>
        <v>#REF!</v>
      </c>
      <c r="D646" t="e">
        <f t="shared" si="46"/>
        <v>#REF!</v>
      </c>
      <c r="E646" t="e">
        <f t="shared" si="47"/>
        <v>#REF!</v>
      </c>
      <c r="F646" t="e">
        <f t="shared" si="48"/>
        <v>#REF!</v>
      </c>
    </row>
    <row r="647" spans="3:6" hidden="1" x14ac:dyDescent="0.25">
      <c r="C647" t="e">
        <f t="shared" si="49"/>
        <v>#REF!</v>
      </c>
      <c r="D647" t="e">
        <f t="shared" si="46"/>
        <v>#REF!</v>
      </c>
      <c r="E647" t="e">
        <f t="shared" si="47"/>
        <v>#REF!</v>
      </c>
      <c r="F647" t="e">
        <f t="shared" si="48"/>
        <v>#REF!</v>
      </c>
    </row>
    <row r="648" spans="3:6" hidden="1" x14ac:dyDescent="0.25">
      <c r="C648" t="e">
        <f t="shared" si="49"/>
        <v>#REF!</v>
      </c>
      <c r="D648" t="e">
        <f t="shared" si="46"/>
        <v>#REF!</v>
      </c>
      <c r="E648" t="e">
        <f t="shared" si="47"/>
        <v>#REF!</v>
      </c>
      <c r="F648" t="e">
        <f t="shared" si="48"/>
        <v>#REF!</v>
      </c>
    </row>
    <row r="649" spans="3:6" hidden="1" x14ac:dyDescent="0.25">
      <c r="C649" t="e">
        <f t="shared" si="49"/>
        <v>#REF!</v>
      </c>
      <c r="D649" t="e">
        <f t="shared" si="46"/>
        <v>#REF!</v>
      </c>
      <c r="E649" t="e">
        <f t="shared" si="47"/>
        <v>#REF!</v>
      </c>
      <c r="F649" t="e">
        <f t="shared" si="48"/>
        <v>#REF!</v>
      </c>
    </row>
    <row r="650" spans="3:6" hidden="1" x14ac:dyDescent="0.25">
      <c r="C650" t="e">
        <f t="shared" si="49"/>
        <v>#REF!</v>
      </c>
      <c r="D650" t="e">
        <f t="shared" si="46"/>
        <v>#REF!</v>
      </c>
      <c r="E650" t="e">
        <f t="shared" si="47"/>
        <v>#REF!</v>
      </c>
      <c r="F650" t="e">
        <f t="shared" si="48"/>
        <v>#REF!</v>
      </c>
    </row>
    <row r="651" spans="3:6" hidden="1" x14ac:dyDescent="0.25">
      <c r="C651" t="e">
        <f t="shared" si="49"/>
        <v>#REF!</v>
      </c>
      <c r="D651" t="e">
        <f t="shared" ref="D651:D714" si="50">VLOOKUP(B651,fundtbl,5,FALSE)</f>
        <v>#REF!</v>
      </c>
      <c r="E651" t="e">
        <f t="shared" ref="E651:E714" si="51">VLOOKUP(B651,fundtbl,7,FALSE)</f>
        <v>#REF!</v>
      </c>
      <c r="F651" t="e">
        <f t="shared" ref="F651:F714" si="52">VLOOKUP(B651,fundtbl,8,FALSE)</f>
        <v>#REF!</v>
      </c>
    </row>
    <row r="652" spans="3:6" hidden="1" x14ac:dyDescent="0.25">
      <c r="C652" t="e">
        <f t="shared" si="49"/>
        <v>#REF!</v>
      </c>
      <c r="D652" t="e">
        <f t="shared" si="50"/>
        <v>#REF!</v>
      </c>
      <c r="E652" t="e">
        <f t="shared" si="51"/>
        <v>#REF!</v>
      </c>
      <c r="F652" t="e">
        <f t="shared" si="52"/>
        <v>#REF!</v>
      </c>
    </row>
    <row r="653" spans="3:6" hidden="1" x14ac:dyDescent="0.25">
      <c r="C653" t="e">
        <f t="shared" si="49"/>
        <v>#REF!</v>
      </c>
      <c r="D653" t="e">
        <f t="shared" si="50"/>
        <v>#REF!</v>
      </c>
      <c r="E653" t="e">
        <f t="shared" si="51"/>
        <v>#REF!</v>
      </c>
      <c r="F653" t="e">
        <f t="shared" si="52"/>
        <v>#REF!</v>
      </c>
    </row>
    <row r="654" spans="3:6" hidden="1" x14ac:dyDescent="0.25">
      <c r="C654" t="e">
        <f t="shared" si="49"/>
        <v>#REF!</v>
      </c>
      <c r="D654" t="e">
        <f t="shared" si="50"/>
        <v>#REF!</v>
      </c>
      <c r="E654" t="e">
        <f t="shared" si="51"/>
        <v>#REF!</v>
      </c>
      <c r="F654" t="e">
        <f t="shared" si="52"/>
        <v>#REF!</v>
      </c>
    </row>
    <row r="655" spans="3:6" hidden="1" x14ac:dyDescent="0.25">
      <c r="C655" t="e">
        <f t="shared" si="49"/>
        <v>#REF!</v>
      </c>
      <c r="D655" t="e">
        <f t="shared" si="50"/>
        <v>#REF!</v>
      </c>
      <c r="E655" t="e">
        <f t="shared" si="51"/>
        <v>#REF!</v>
      </c>
      <c r="F655" t="e">
        <f t="shared" si="52"/>
        <v>#REF!</v>
      </c>
    </row>
    <row r="656" spans="3:6" hidden="1" x14ac:dyDescent="0.25">
      <c r="C656" t="e">
        <f t="shared" si="49"/>
        <v>#REF!</v>
      </c>
      <c r="D656" t="e">
        <f t="shared" si="50"/>
        <v>#REF!</v>
      </c>
      <c r="E656" t="e">
        <f t="shared" si="51"/>
        <v>#REF!</v>
      </c>
      <c r="F656" t="e">
        <f t="shared" si="52"/>
        <v>#REF!</v>
      </c>
    </row>
    <row r="657" spans="3:6" hidden="1" x14ac:dyDescent="0.25">
      <c r="C657" t="e">
        <f t="shared" si="49"/>
        <v>#REF!</v>
      </c>
      <c r="D657" t="e">
        <f t="shared" si="50"/>
        <v>#REF!</v>
      </c>
      <c r="E657" t="e">
        <f t="shared" si="51"/>
        <v>#REF!</v>
      </c>
      <c r="F657" t="e">
        <f t="shared" si="52"/>
        <v>#REF!</v>
      </c>
    </row>
    <row r="658" spans="3:6" hidden="1" x14ac:dyDescent="0.25">
      <c r="C658" t="e">
        <f t="shared" si="49"/>
        <v>#REF!</v>
      </c>
      <c r="D658" t="e">
        <f t="shared" si="50"/>
        <v>#REF!</v>
      </c>
      <c r="E658" t="e">
        <f t="shared" si="51"/>
        <v>#REF!</v>
      </c>
      <c r="F658" t="e">
        <f t="shared" si="52"/>
        <v>#REF!</v>
      </c>
    </row>
    <row r="659" spans="3:6" hidden="1" x14ac:dyDescent="0.25">
      <c r="C659" t="e">
        <f t="shared" si="49"/>
        <v>#REF!</v>
      </c>
      <c r="D659" t="e">
        <f t="shared" si="50"/>
        <v>#REF!</v>
      </c>
      <c r="E659" t="e">
        <f t="shared" si="51"/>
        <v>#REF!</v>
      </c>
      <c r="F659" t="e">
        <f t="shared" si="52"/>
        <v>#REF!</v>
      </c>
    </row>
    <row r="660" spans="3:6" hidden="1" x14ac:dyDescent="0.25">
      <c r="C660" t="e">
        <f t="shared" si="49"/>
        <v>#REF!</v>
      </c>
      <c r="D660" t="e">
        <f t="shared" si="50"/>
        <v>#REF!</v>
      </c>
      <c r="E660" t="e">
        <f t="shared" si="51"/>
        <v>#REF!</v>
      </c>
      <c r="F660" t="e">
        <f t="shared" si="52"/>
        <v>#REF!</v>
      </c>
    </row>
    <row r="661" spans="3:6" hidden="1" x14ac:dyDescent="0.25">
      <c r="C661" t="e">
        <f t="shared" si="49"/>
        <v>#REF!</v>
      </c>
      <c r="D661" t="e">
        <f t="shared" si="50"/>
        <v>#REF!</v>
      </c>
      <c r="E661" t="e">
        <f t="shared" si="51"/>
        <v>#REF!</v>
      </c>
      <c r="F661" t="e">
        <f t="shared" si="52"/>
        <v>#REF!</v>
      </c>
    </row>
    <row r="662" spans="3:6" hidden="1" x14ac:dyDescent="0.25">
      <c r="C662" t="e">
        <f t="shared" si="49"/>
        <v>#REF!</v>
      </c>
      <c r="D662" t="e">
        <f t="shared" si="50"/>
        <v>#REF!</v>
      </c>
      <c r="E662" t="e">
        <f t="shared" si="51"/>
        <v>#REF!</v>
      </c>
      <c r="F662" t="e">
        <f t="shared" si="52"/>
        <v>#REF!</v>
      </c>
    </row>
    <row r="663" spans="3:6" hidden="1" x14ac:dyDescent="0.25">
      <c r="C663" t="e">
        <f t="shared" si="49"/>
        <v>#REF!</v>
      </c>
      <c r="D663" t="e">
        <f t="shared" si="50"/>
        <v>#REF!</v>
      </c>
      <c r="E663" t="e">
        <f t="shared" si="51"/>
        <v>#REF!</v>
      </c>
      <c r="F663" t="e">
        <f t="shared" si="52"/>
        <v>#REF!</v>
      </c>
    </row>
    <row r="664" spans="3:6" hidden="1" x14ac:dyDescent="0.25">
      <c r="C664" t="e">
        <f t="shared" si="49"/>
        <v>#REF!</v>
      </c>
      <c r="D664" t="e">
        <f t="shared" si="50"/>
        <v>#REF!</v>
      </c>
      <c r="E664" t="e">
        <f t="shared" si="51"/>
        <v>#REF!</v>
      </c>
      <c r="F664" t="e">
        <f t="shared" si="52"/>
        <v>#REF!</v>
      </c>
    </row>
    <row r="665" spans="3:6" hidden="1" x14ac:dyDescent="0.25">
      <c r="C665" t="e">
        <f t="shared" si="49"/>
        <v>#REF!</v>
      </c>
      <c r="D665" t="e">
        <f t="shared" si="50"/>
        <v>#REF!</v>
      </c>
      <c r="E665" t="e">
        <f t="shared" si="51"/>
        <v>#REF!</v>
      </c>
      <c r="F665" t="e">
        <f t="shared" si="52"/>
        <v>#REF!</v>
      </c>
    </row>
    <row r="666" spans="3:6" hidden="1" x14ac:dyDescent="0.25">
      <c r="C666" t="e">
        <f t="shared" si="49"/>
        <v>#REF!</v>
      </c>
      <c r="D666" t="e">
        <f t="shared" si="50"/>
        <v>#REF!</v>
      </c>
      <c r="E666" t="e">
        <f t="shared" si="51"/>
        <v>#REF!</v>
      </c>
      <c r="F666" t="e">
        <f t="shared" si="52"/>
        <v>#REF!</v>
      </c>
    </row>
    <row r="667" spans="3:6" hidden="1" x14ac:dyDescent="0.25">
      <c r="C667" t="e">
        <f t="shared" si="49"/>
        <v>#REF!</v>
      </c>
      <c r="D667" t="e">
        <f t="shared" si="50"/>
        <v>#REF!</v>
      </c>
      <c r="E667" t="e">
        <f t="shared" si="51"/>
        <v>#REF!</v>
      </c>
      <c r="F667" t="e">
        <f t="shared" si="52"/>
        <v>#REF!</v>
      </c>
    </row>
    <row r="668" spans="3:6" hidden="1" x14ac:dyDescent="0.25">
      <c r="C668" t="e">
        <f t="shared" si="49"/>
        <v>#REF!</v>
      </c>
      <c r="D668" t="e">
        <f t="shared" si="50"/>
        <v>#REF!</v>
      </c>
      <c r="E668" t="e">
        <f t="shared" si="51"/>
        <v>#REF!</v>
      </c>
      <c r="F668" t="e">
        <f t="shared" si="52"/>
        <v>#REF!</v>
      </c>
    </row>
    <row r="669" spans="3:6" hidden="1" x14ac:dyDescent="0.25">
      <c r="C669" t="e">
        <f t="shared" si="49"/>
        <v>#REF!</v>
      </c>
      <c r="D669" t="e">
        <f t="shared" si="50"/>
        <v>#REF!</v>
      </c>
      <c r="E669" t="e">
        <f t="shared" si="51"/>
        <v>#REF!</v>
      </c>
      <c r="F669" t="e">
        <f t="shared" si="52"/>
        <v>#REF!</v>
      </c>
    </row>
    <row r="670" spans="3:6" hidden="1" x14ac:dyDescent="0.25">
      <c r="C670" t="e">
        <f t="shared" si="49"/>
        <v>#REF!</v>
      </c>
      <c r="D670" t="e">
        <f t="shared" si="50"/>
        <v>#REF!</v>
      </c>
      <c r="E670" t="e">
        <f t="shared" si="51"/>
        <v>#REF!</v>
      </c>
      <c r="F670" t="e">
        <f t="shared" si="52"/>
        <v>#REF!</v>
      </c>
    </row>
    <row r="671" spans="3:6" hidden="1" x14ac:dyDescent="0.25">
      <c r="C671" t="e">
        <f t="shared" si="49"/>
        <v>#REF!</v>
      </c>
      <c r="D671" t="e">
        <f t="shared" si="50"/>
        <v>#REF!</v>
      </c>
      <c r="E671" t="e">
        <f t="shared" si="51"/>
        <v>#REF!</v>
      </c>
      <c r="F671" t="e">
        <f t="shared" si="52"/>
        <v>#REF!</v>
      </c>
    </row>
    <row r="672" spans="3:6" hidden="1" x14ac:dyDescent="0.25">
      <c r="C672" t="e">
        <f t="shared" si="49"/>
        <v>#REF!</v>
      </c>
      <c r="D672" t="e">
        <f t="shared" si="50"/>
        <v>#REF!</v>
      </c>
      <c r="E672" t="e">
        <f t="shared" si="51"/>
        <v>#REF!</v>
      </c>
      <c r="F672" t="e">
        <f t="shared" si="52"/>
        <v>#REF!</v>
      </c>
    </row>
    <row r="673" spans="3:6" hidden="1" x14ac:dyDescent="0.25">
      <c r="C673" t="e">
        <f t="shared" si="49"/>
        <v>#REF!</v>
      </c>
      <c r="D673" t="e">
        <f t="shared" si="50"/>
        <v>#REF!</v>
      </c>
      <c r="E673" t="e">
        <f t="shared" si="51"/>
        <v>#REF!</v>
      </c>
      <c r="F673" t="e">
        <f t="shared" si="52"/>
        <v>#REF!</v>
      </c>
    </row>
    <row r="674" spans="3:6" hidden="1" x14ac:dyDescent="0.25">
      <c r="C674" t="e">
        <f t="shared" si="49"/>
        <v>#REF!</v>
      </c>
      <c r="D674" t="e">
        <f t="shared" si="50"/>
        <v>#REF!</v>
      </c>
      <c r="E674" t="e">
        <f t="shared" si="51"/>
        <v>#REF!</v>
      </c>
      <c r="F674" t="e">
        <f t="shared" si="52"/>
        <v>#REF!</v>
      </c>
    </row>
    <row r="675" spans="3:6" hidden="1" x14ac:dyDescent="0.25">
      <c r="C675" t="e">
        <f t="shared" si="49"/>
        <v>#REF!</v>
      </c>
      <c r="D675" t="e">
        <f t="shared" si="50"/>
        <v>#REF!</v>
      </c>
      <c r="E675" t="e">
        <f t="shared" si="51"/>
        <v>#REF!</v>
      </c>
      <c r="F675" t="e">
        <f t="shared" si="52"/>
        <v>#REF!</v>
      </c>
    </row>
    <row r="676" spans="3:6" hidden="1" x14ac:dyDescent="0.25">
      <c r="C676" t="e">
        <f t="shared" si="49"/>
        <v>#REF!</v>
      </c>
      <c r="D676" t="e">
        <f t="shared" si="50"/>
        <v>#REF!</v>
      </c>
      <c r="E676" t="e">
        <f t="shared" si="51"/>
        <v>#REF!</v>
      </c>
      <c r="F676" t="e">
        <f t="shared" si="52"/>
        <v>#REF!</v>
      </c>
    </row>
    <row r="677" spans="3:6" hidden="1" x14ac:dyDescent="0.25">
      <c r="C677" t="e">
        <f t="shared" si="49"/>
        <v>#REF!</v>
      </c>
      <c r="D677" t="e">
        <f t="shared" si="50"/>
        <v>#REF!</v>
      </c>
      <c r="E677" t="e">
        <f t="shared" si="51"/>
        <v>#REF!</v>
      </c>
      <c r="F677" t="e">
        <f t="shared" si="52"/>
        <v>#REF!</v>
      </c>
    </row>
    <row r="678" spans="3:6" hidden="1" x14ac:dyDescent="0.25">
      <c r="C678" t="e">
        <f t="shared" si="49"/>
        <v>#REF!</v>
      </c>
      <c r="D678" t="e">
        <f t="shared" si="50"/>
        <v>#REF!</v>
      </c>
      <c r="E678" t="e">
        <f t="shared" si="51"/>
        <v>#REF!</v>
      </c>
      <c r="F678" t="e">
        <f t="shared" si="52"/>
        <v>#REF!</v>
      </c>
    </row>
    <row r="679" spans="3:6" hidden="1" x14ac:dyDescent="0.25">
      <c r="C679" t="e">
        <f t="shared" si="49"/>
        <v>#REF!</v>
      </c>
      <c r="D679" t="e">
        <f t="shared" si="50"/>
        <v>#REF!</v>
      </c>
      <c r="E679" t="e">
        <f t="shared" si="51"/>
        <v>#REF!</v>
      </c>
      <c r="F679" t="e">
        <f t="shared" si="52"/>
        <v>#REF!</v>
      </c>
    </row>
    <row r="680" spans="3:6" hidden="1" x14ac:dyDescent="0.25">
      <c r="C680" t="e">
        <f t="shared" si="49"/>
        <v>#REF!</v>
      </c>
      <c r="D680" t="e">
        <f t="shared" si="50"/>
        <v>#REF!</v>
      </c>
      <c r="E680" t="e">
        <f t="shared" si="51"/>
        <v>#REF!</v>
      </c>
      <c r="F680" t="e">
        <f t="shared" si="52"/>
        <v>#REF!</v>
      </c>
    </row>
    <row r="681" spans="3:6" hidden="1" x14ac:dyDescent="0.25">
      <c r="C681" t="e">
        <f t="shared" si="49"/>
        <v>#REF!</v>
      </c>
      <c r="D681" t="e">
        <f t="shared" si="50"/>
        <v>#REF!</v>
      </c>
      <c r="E681" t="e">
        <f t="shared" si="51"/>
        <v>#REF!</v>
      </c>
      <c r="F681" t="e">
        <f t="shared" si="52"/>
        <v>#REF!</v>
      </c>
    </row>
    <row r="682" spans="3:6" hidden="1" x14ac:dyDescent="0.25">
      <c r="C682" t="e">
        <f t="shared" si="49"/>
        <v>#REF!</v>
      </c>
      <c r="D682" t="e">
        <f t="shared" si="50"/>
        <v>#REF!</v>
      </c>
      <c r="E682" t="e">
        <f t="shared" si="51"/>
        <v>#REF!</v>
      </c>
      <c r="F682" t="e">
        <f t="shared" si="52"/>
        <v>#REF!</v>
      </c>
    </row>
    <row r="683" spans="3:6" hidden="1" x14ac:dyDescent="0.25">
      <c r="C683" t="e">
        <f t="shared" si="49"/>
        <v>#REF!</v>
      </c>
      <c r="D683" t="e">
        <f t="shared" si="50"/>
        <v>#REF!</v>
      </c>
      <c r="E683" t="e">
        <f t="shared" si="51"/>
        <v>#REF!</v>
      </c>
      <c r="F683" t="e">
        <f t="shared" si="52"/>
        <v>#REF!</v>
      </c>
    </row>
    <row r="684" spans="3:6" hidden="1" x14ac:dyDescent="0.25">
      <c r="C684" t="e">
        <f t="shared" si="49"/>
        <v>#REF!</v>
      </c>
      <c r="D684" t="e">
        <f t="shared" si="50"/>
        <v>#REF!</v>
      </c>
      <c r="E684" t="e">
        <f t="shared" si="51"/>
        <v>#REF!</v>
      </c>
      <c r="F684" t="e">
        <f t="shared" si="52"/>
        <v>#REF!</v>
      </c>
    </row>
    <row r="685" spans="3:6" hidden="1" x14ac:dyDescent="0.25">
      <c r="C685" t="e">
        <f t="shared" si="49"/>
        <v>#REF!</v>
      </c>
      <c r="D685" t="e">
        <f t="shared" si="50"/>
        <v>#REF!</v>
      </c>
      <c r="E685" t="e">
        <f t="shared" si="51"/>
        <v>#REF!</v>
      </c>
      <c r="F685" t="e">
        <f t="shared" si="52"/>
        <v>#REF!</v>
      </c>
    </row>
    <row r="686" spans="3:6" hidden="1" x14ac:dyDescent="0.25">
      <c r="C686" t="e">
        <f t="shared" si="49"/>
        <v>#REF!</v>
      </c>
      <c r="D686" t="e">
        <f t="shared" si="50"/>
        <v>#REF!</v>
      </c>
      <c r="E686" t="e">
        <f t="shared" si="51"/>
        <v>#REF!</v>
      </c>
      <c r="F686" t="e">
        <f t="shared" si="52"/>
        <v>#REF!</v>
      </c>
    </row>
    <row r="687" spans="3:6" hidden="1" x14ac:dyDescent="0.25">
      <c r="C687" t="e">
        <f t="shared" si="49"/>
        <v>#REF!</v>
      </c>
      <c r="D687" t="e">
        <f t="shared" si="50"/>
        <v>#REF!</v>
      </c>
      <c r="E687" t="e">
        <f t="shared" si="51"/>
        <v>#REF!</v>
      </c>
      <c r="F687" t="e">
        <f t="shared" si="52"/>
        <v>#REF!</v>
      </c>
    </row>
    <row r="688" spans="3:6" hidden="1" x14ac:dyDescent="0.25">
      <c r="C688" t="e">
        <f t="shared" si="49"/>
        <v>#REF!</v>
      </c>
      <c r="D688" t="e">
        <f t="shared" si="50"/>
        <v>#REF!</v>
      </c>
      <c r="E688" t="e">
        <f t="shared" si="51"/>
        <v>#REF!</v>
      </c>
      <c r="F688" t="e">
        <f t="shared" si="52"/>
        <v>#REF!</v>
      </c>
    </row>
    <row r="689" spans="3:6" hidden="1" x14ac:dyDescent="0.25">
      <c r="C689" t="e">
        <f t="shared" si="49"/>
        <v>#REF!</v>
      </c>
      <c r="D689" t="e">
        <f t="shared" si="50"/>
        <v>#REF!</v>
      </c>
      <c r="E689" t="e">
        <f t="shared" si="51"/>
        <v>#REF!</v>
      </c>
      <c r="F689" t="e">
        <f t="shared" si="52"/>
        <v>#REF!</v>
      </c>
    </row>
    <row r="690" spans="3:6" hidden="1" x14ac:dyDescent="0.25">
      <c r="C690" t="e">
        <f t="shared" si="49"/>
        <v>#REF!</v>
      </c>
      <c r="D690" t="e">
        <f t="shared" si="50"/>
        <v>#REF!</v>
      </c>
      <c r="E690" t="e">
        <f t="shared" si="51"/>
        <v>#REF!</v>
      </c>
      <c r="F690" t="e">
        <f t="shared" si="52"/>
        <v>#REF!</v>
      </c>
    </row>
    <row r="691" spans="3:6" hidden="1" x14ac:dyDescent="0.25">
      <c r="C691" t="e">
        <f t="shared" si="49"/>
        <v>#REF!</v>
      </c>
      <c r="D691" t="e">
        <f t="shared" si="50"/>
        <v>#REF!</v>
      </c>
      <c r="E691" t="e">
        <f t="shared" si="51"/>
        <v>#REF!</v>
      </c>
      <c r="F691" t="e">
        <f t="shared" si="52"/>
        <v>#REF!</v>
      </c>
    </row>
    <row r="692" spans="3:6" hidden="1" x14ac:dyDescent="0.25">
      <c r="C692" t="e">
        <f t="shared" si="49"/>
        <v>#REF!</v>
      </c>
      <c r="D692" t="e">
        <f t="shared" si="50"/>
        <v>#REF!</v>
      </c>
      <c r="E692" t="e">
        <f t="shared" si="51"/>
        <v>#REF!</v>
      </c>
      <c r="F692" t="e">
        <f t="shared" si="52"/>
        <v>#REF!</v>
      </c>
    </row>
    <row r="693" spans="3:6" hidden="1" x14ac:dyDescent="0.25">
      <c r="C693" t="e">
        <f t="shared" si="49"/>
        <v>#REF!</v>
      </c>
      <c r="D693" t="e">
        <f t="shared" si="50"/>
        <v>#REF!</v>
      </c>
      <c r="E693" t="e">
        <f t="shared" si="51"/>
        <v>#REF!</v>
      </c>
      <c r="F693" t="e">
        <f t="shared" si="52"/>
        <v>#REF!</v>
      </c>
    </row>
    <row r="694" spans="3:6" hidden="1" x14ac:dyDescent="0.25">
      <c r="C694" t="e">
        <f t="shared" si="49"/>
        <v>#REF!</v>
      </c>
      <c r="D694" t="e">
        <f t="shared" si="50"/>
        <v>#REF!</v>
      </c>
      <c r="E694" t="e">
        <f t="shared" si="51"/>
        <v>#REF!</v>
      </c>
      <c r="F694" t="e">
        <f t="shared" si="52"/>
        <v>#REF!</v>
      </c>
    </row>
    <row r="695" spans="3:6" hidden="1" x14ac:dyDescent="0.25">
      <c r="C695" t="e">
        <f t="shared" si="49"/>
        <v>#REF!</v>
      </c>
      <c r="D695" t="e">
        <f t="shared" si="50"/>
        <v>#REF!</v>
      </c>
      <c r="E695" t="e">
        <f t="shared" si="51"/>
        <v>#REF!</v>
      </c>
      <c r="F695" t="e">
        <f t="shared" si="52"/>
        <v>#REF!</v>
      </c>
    </row>
    <row r="696" spans="3:6" hidden="1" x14ac:dyDescent="0.25">
      <c r="C696" t="e">
        <f t="shared" si="49"/>
        <v>#REF!</v>
      </c>
      <c r="D696" t="e">
        <f t="shared" si="50"/>
        <v>#REF!</v>
      </c>
      <c r="E696" t="e">
        <f t="shared" si="51"/>
        <v>#REF!</v>
      </c>
      <c r="F696" t="e">
        <f t="shared" si="52"/>
        <v>#REF!</v>
      </c>
    </row>
    <row r="697" spans="3:6" hidden="1" x14ac:dyDescent="0.25">
      <c r="C697" t="e">
        <f t="shared" si="49"/>
        <v>#REF!</v>
      </c>
      <c r="D697" t="e">
        <f t="shared" si="50"/>
        <v>#REF!</v>
      </c>
      <c r="E697" t="e">
        <f t="shared" si="51"/>
        <v>#REF!</v>
      </c>
      <c r="F697" t="e">
        <f t="shared" si="52"/>
        <v>#REF!</v>
      </c>
    </row>
    <row r="698" spans="3:6" hidden="1" x14ac:dyDescent="0.25">
      <c r="C698" t="e">
        <f t="shared" si="49"/>
        <v>#REF!</v>
      </c>
      <c r="D698" t="e">
        <f t="shared" si="50"/>
        <v>#REF!</v>
      </c>
      <c r="E698" t="e">
        <f t="shared" si="51"/>
        <v>#REF!</v>
      </c>
      <c r="F698" t="e">
        <f t="shared" si="52"/>
        <v>#REF!</v>
      </c>
    </row>
    <row r="699" spans="3:6" hidden="1" x14ac:dyDescent="0.25">
      <c r="C699" t="e">
        <f t="shared" si="49"/>
        <v>#REF!</v>
      </c>
      <c r="D699" t="e">
        <f t="shared" si="50"/>
        <v>#REF!</v>
      </c>
      <c r="E699" t="e">
        <f t="shared" si="51"/>
        <v>#REF!</v>
      </c>
      <c r="F699" t="e">
        <f t="shared" si="52"/>
        <v>#REF!</v>
      </c>
    </row>
    <row r="700" spans="3:6" hidden="1" x14ac:dyDescent="0.25">
      <c r="C700" t="e">
        <f t="shared" si="49"/>
        <v>#REF!</v>
      </c>
      <c r="D700" t="e">
        <f t="shared" si="50"/>
        <v>#REF!</v>
      </c>
      <c r="E700" t="e">
        <f t="shared" si="51"/>
        <v>#REF!</v>
      </c>
      <c r="F700" t="e">
        <f t="shared" si="52"/>
        <v>#REF!</v>
      </c>
    </row>
    <row r="701" spans="3:6" hidden="1" x14ac:dyDescent="0.25">
      <c r="C701" t="e">
        <f t="shared" si="49"/>
        <v>#REF!</v>
      </c>
      <c r="D701" t="e">
        <f t="shared" si="50"/>
        <v>#REF!</v>
      </c>
      <c r="E701" t="e">
        <f t="shared" si="51"/>
        <v>#REF!</v>
      </c>
      <c r="F701" t="e">
        <f t="shared" si="52"/>
        <v>#REF!</v>
      </c>
    </row>
    <row r="702" spans="3:6" hidden="1" x14ac:dyDescent="0.25">
      <c r="C702" t="e">
        <f t="shared" si="49"/>
        <v>#REF!</v>
      </c>
      <c r="D702" t="e">
        <f t="shared" si="50"/>
        <v>#REF!</v>
      </c>
      <c r="E702" t="e">
        <f t="shared" si="51"/>
        <v>#REF!</v>
      </c>
      <c r="F702" t="e">
        <f t="shared" si="52"/>
        <v>#REF!</v>
      </c>
    </row>
    <row r="703" spans="3:6" hidden="1" x14ac:dyDescent="0.25">
      <c r="C703" t="e">
        <f t="shared" si="49"/>
        <v>#REF!</v>
      </c>
      <c r="D703" t="e">
        <f t="shared" si="50"/>
        <v>#REF!</v>
      </c>
      <c r="E703" t="e">
        <f t="shared" si="51"/>
        <v>#REF!</v>
      </c>
      <c r="F703" t="e">
        <f t="shared" si="52"/>
        <v>#REF!</v>
      </c>
    </row>
    <row r="704" spans="3:6" hidden="1" x14ac:dyDescent="0.25">
      <c r="C704" t="e">
        <f t="shared" si="49"/>
        <v>#REF!</v>
      </c>
      <c r="D704" t="e">
        <f t="shared" si="50"/>
        <v>#REF!</v>
      </c>
      <c r="E704" t="e">
        <f t="shared" si="51"/>
        <v>#REF!</v>
      </c>
      <c r="F704" t="e">
        <f t="shared" si="52"/>
        <v>#REF!</v>
      </c>
    </row>
    <row r="705" spans="3:6" hidden="1" x14ac:dyDescent="0.25">
      <c r="C705" t="e">
        <f t="shared" si="49"/>
        <v>#REF!</v>
      </c>
      <c r="D705" t="e">
        <f t="shared" si="50"/>
        <v>#REF!</v>
      </c>
      <c r="E705" t="e">
        <f t="shared" si="51"/>
        <v>#REF!</v>
      </c>
      <c r="F705" t="e">
        <f t="shared" si="52"/>
        <v>#REF!</v>
      </c>
    </row>
    <row r="706" spans="3:6" hidden="1" x14ac:dyDescent="0.25">
      <c r="C706" t="e">
        <f t="shared" ref="C706:C769" si="53">VLOOKUP(B706,fundtbl,6,FALSE)</f>
        <v>#REF!</v>
      </c>
      <c r="D706" t="e">
        <f t="shared" si="50"/>
        <v>#REF!</v>
      </c>
      <c r="E706" t="e">
        <f t="shared" si="51"/>
        <v>#REF!</v>
      </c>
      <c r="F706" t="e">
        <f t="shared" si="52"/>
        <v>#REF!</v>
      </c>
    </row>
    <row r="707" spans="3:6" hidden="1" x14ac:dyDescent="0.25">
      <c r="C707" t="e">
        <f t="shared" si="53"/>
        <v>#REF!</v>
      </c>
      <c r="D707" t="e">
        <f t="shared" si="50"/>
        <v>#REF!</v>
      </c>
      <c r="E707" t="e">
        <f t="shared" si="51"/>
        <v>#REF!</v>
      </c>
      <c r="F707" t="e">
        <f t="shared" si="52"/>
        <v>#REF!</v>
      </c>
    </row>
    <row r="708" spans="3:6" hidden="1" x14ac:dyDescent="0.25">
      <c r="C708" t="e">
        <f t="shared" si="53"/>
        <v>#REF!</v>
      </c>
      <c r="D708" t="e">
        <f t="shared" si="50"/>
        <v>#REF!</v>
      </c>
      <c r="E708" t="e">
        <f t="shared" si="51"/>
        <v>#REF!</v>
      </c>
      <c r="F708" t="e">
        <f t="shared" si="52"/>
        <v>#REF!</v>
      </c>
    </row>
    <row r="709" spans="3:6" hidden="1" x14ac:dyDescent="0.25">
      <c r="C709" t="e">
        <f t="shared" si="53"/>
        <v>#REF!</v>
      </c>
      <c r="D709" t="e">
        <f t="shared" si="50"/>
        <v>#REF!</v>
      </c>
      <c r="E709" t="e">
        <f t="shared" si="51"/>
        <v>#REF!</v>
      </c>
      <c r="F709" t="e">
        <f t="shared" si="52"/>
        <v>#REF!</v>
      </c>
    </row>
    <row r="710" spans="3:6" hidden="1" x14ac:dyDescent="0.25">
      <c r="C710" t="e">
        <f t="shared" si="53"/>
        <v>#REF!</v>
      </c>
      <c r="D710" t="e">
        <f t="shared" si="50"/>
        <v>#REF!</v>
      </c>
      <c r="E710" t="e">
        <f t="shared" si="51"/>
        <v>#REF!</v>
      </c>
      <c r="F710" t="e">
        <f t="shared" si="52"/>
        <v>#REF!</v>
      </c>
    </row>
    <row r="711" spans="3:6" hidden="1" x14ac:dyDescent="0.25">
      <c r="C711" t="e">
        <f t="shared" si="53"/>
        <v>#REF!</v>
      </c>
      <c r="D711" t="e">
        <f t="shared" si="50"/>
        <v>#REF!</v>
      </c>
      <c r="E711" t="e">
        <f t="shared" si="51"/>
        <v>#REF!</v>
      </c>
      <c r="F711" t="e">
        <f t="shared" si="52"/>
        <v>#REF!</v>
      </c>
    </row>
    <row r="712" spans="3:6" hidden="1" x14ac:dyDescent="0.25">
      <c r="C712" t="e">
        <f t="shared" si="53"/>
        <v>#REF!</v>
      </c>
      <c r="D712" t="e">
        <f t="shared" si="50"/>
        <v>#REF!</v>
      </c>
      <c r="E712" t="e">
        <f t="shared" si="51"/>
        <v>#REF!</v>
      </c>
      <c r="F712" t="e">
        <f t="shared" si="52"/>
        <v>#REF!</v>
      </c>
    </row>
    <row r="713" spans="3:6" hidden="1" x14ac:dyDescent="0.25">
      <c r="C713" t="e">
        <f t="shared" si="53"/>
        <v>#REF!</v>
      </c>
      <c r="D713" t="e">
        <f t="shared" si="50"/>
        <v>#REF!</v>
      </c>
      <c r="E713" t="e">
        <f t="shared" si="51"/>
        <v>#REF!</v>
      </c>
      <c r="F713" t="e">
        <f t="shared" si="52"/>
        <v>#REF!</v>
      </c>
    </row>
    <row r="714" spans="3:6" hidden="1" x14ac:dyDescent="0.25">
      <c r="C714" t="e">
        <f t="shared" si="53"/>
        <v>#REF!</v>
      </c>
      <c r="D714" t="e">
        <f t="shared" si="50"/>
        <v>#REF!</v>
      </c>
      <c r="E714" t="e">
        <f t="shared" si="51"/>
        <v>#REF!</v>
      </c>
      <c r="F714" t="e">
        <f t="shared" si="52"/>
        <v>#REF!</v>
      </c>
    </row>
    <row r="715" spans="3:6" hidden="1" x14ac:dyDescent="0.25">
      <c r="C715" t="e">
        <f t="shared" si="53"/>
        <v>#REF!</v>
      </c>
      <c r="D715" t="e">
        <f t="shared" ref="D715:D778" si="54">VLOOKUP(B715,fundtbl,5,FALSE)</f>
        <v>#REF!</v>
      </c>
      <c r="E715" t="e">
        <f t="shared" ref="E715:E778" si="55">VLOOKUP(B715,fundtbl,7,FALSE)</f>
        <v>#REF!</v>
      </c>
      <c r="F715" t="e">
        <f t="shared" ref="F715:F778" si="56">VLOOKUP(B715,fundtbl,8,FALSE)</f>
        <v>#REF!</v>
      </c>
    </row>
    <row r="716" spans="3:6" hidden="1" x14ac:dyDescent="0.25">
      <c r="C716" t="e">
        <f t="shared" si="53"/>
        <v>#REF!</v>
      </c>
      <c r="D716" t="e">
        <f t="shared" si="54"/>
        <v>#REF!</v>
      </c>
      <c r="E716" t="e">
        <f t="shared" si="55"/>
        <v>#REF!</v>
      </c>
      <c r="F716" t="e">
        <f t="shared" si="56"/>
        <v>#REF!</v>
      </c>
    </row>
    <row r="717" spans="3:6" hidden="1" x14ac:dyDescent="0.25">
      <c r="C717" t="e">
        <f t="shared" si="53"/>
        <v>#REF!</v>
      </c>
      <c r="D717" t="e">
        <f t="shared" si="54"/>
        <v>#REF!</v>
      </c>
      <c r="E717" t="e">
        <f t="shared" si="55"/>
        <v>#REF!</v>
      </c>
      <c r="F717" t="e">
        <f t="shared" si="56"/>
        <v>#REF!</v>
      </c>
    </row>
    <row r="718" spans="3:6" hidden="1" x14ac:dyDescent="0.25">
      <c r="C718" t="e">
        <f t="shared" si="53"/>
        <v>#REF!</v>
      </c>
      <c r="D718" t="e">
        <f t="shared" si="54"/>
        <v>#REF!</v>
      </c>
      <c r="E718" t="e">
        <f t="shared" si="55"/>
        <v>#REF!</v>
      </c>
      <c r="F718" t="e">
        <f t="shared" si="56"/>
        <v>#REF!</v>
      </c>
    </row>
    <row r="719" spans="3:6" hidden="1" x14ac:dyDescent="0.25">
      <c r="C719" t="e">
        <f t="shared" si="53"/>
        <v>#REF!</v>
      </c>
      <c r="D719" t="e">
        <f t="shared" si="54"/>
        <v>#REF!</v>
      </c>
      <c r="E719" t="e">
        <f t="shared" si="55"/>
        <v>#REF!</v>
      </c>
      <c r="F719" t="e">
        <f t="shared" si="56"/>
        <v>#REF!</v>
      </c>
    </row>
    <row r="720" spans="3:6" hidden="1" x14ac:dyDescent="0.25">
      <c r="C720" t="e">
        <f t="shared" si="53"/>
        <v>#REF!</v>
      </c>
      <c r="D720" t="e">
        <f t="shared" si="54"/>
        <v>#REF!</v>
      </c>
      <c r="E720" t="e">
        <f t="shared" si="55"/>
        <v>#REF!</v>
      </c>
      <c r="F720" t="e">
        <f t="shared" si="56"/>
        <v>#REF!</v>
      </c>
    </row>
    <row r="721" spans="3:6" hidden="1" x14ac:dyDescent="0.25">
      <c r="C721" t="e">
        <f t="shared" si="53"/>
        <v>#REF!</v>
      </c>
      <c r="D721" t="e">
        <f t="shared" si="54"/>
        <v>#REF!</v>
      </c>
      <c r="E721" t="e">
        <f t="shared" si="55"/>
        <v>#REF!</v>
      </c>
      <c r="F721" t="e">
        <f t="shared" si="56"/>
        <v>#REF!</v>
      </c>
    </row>
    <row r="722" spans="3:6" hidden="1" x14ac:dyDescent="0.25">
      <c r="C722" t="e">
        <f t="shared" si="53"/>
        <v>#REF!</v>
      </c>
      <c r="D722" t="e">
        <f t="shared" si="54"/>
        <v>#REF!</v>
      </c>
      <c r="E722" t="e">
        <f t="shared" si="55"/>
        <v>#REF!</v>
      </c>
      <c r="F722" t="e">
        <f t="shared" si="56"/>
        <v>#REF!</v>
      </c>
    </row>
    <row r="723" spans="3:6" hidden="1" x14ac:dyDescent="0.25">
      <c r="C723" t="e">
        <f t="shared" si="53"/>
        <v>#REF!</v>
      </c>
      <c r="D723" t="e">
        <f t="shared" si="54"/>
        <v>#REF!</v>
      </c>
      <c r="E723" t="e">
        <f t="shared" si="55"/>
        <v>#REF!</v>
      </c>
      <c r="F723" t="e">
        <f t="shared" si="56"/>
        <v>#REF!</v>
      </c>
    </row>
    <row r="724" spans="3:6" hidden="1" x14ac:dyDescent="0.25">
      <c r="C724" t="e">
        <f t="shared" si="53"/>
        <v>#REF!</v>
      </c>
      <c r="D724" t="e">
        <f t="shared" si="54"/>
        <v>#REF!</v>
      </c>
      <c r="E724" t="e">
        <f t="shared" si="55"/>
        <v>#REF!</v>
      </c>
      <c r="F724" t="e">
        <f t="shared" si="56"/>
        <v>#REF!</v>
      </c>
    </row>
    <row r="725" spans="3:6" hidden="1" x14ac:dyDescent="0.25">
      <c r="C725" t="e">
        <f t="shared" si="53"/>
        <v>#REF!</v>
      </c>
      <c r="D725" t="e">
        <f t="shared" si="54"/>
        <v>#REF!</v>
      </c>
      <c r="E725" t="e">
        <f t="shared" si="55"/>
        <v>#REF!</v>
      </c>
      <c r="F725" t="e">
        <f t="shared" si="56"/>
        <v>#REF!</v>
      </c>
    </row>
    <row r="726" spans="3:6" hidden="1" x14ac:dyDescent="0.25">
      <c r="C726" t="e">
        <f t="shared" si="53"/>
        <v>#REF!</v>
      </c>
      <c r="D726" t="e">
        <f t="shared" si="54"/>
        <v>#REF!</v>
      </c>
      <c r="E726" t="e">
        <f t="shared" si="55"/>
        <v>#REF!</v>
      </c>
      <c r="F726" t="e">
        <f t="shared" si="56"/>
        <v>#REF!</v>
      </c>
    </row>
    <row r="727" spans="3:6" hidden="1" x14ac:dyDescent="0.25">
      <c r="C727" t="e">
        <f t="shared" si="53"/>
        <v>#REF!</v>
      </c>
      <c r="D727" t="e">
        <f t="shared" si="54"/>
        <v>#REF!</v>
      </c>
      <c r="E727" t="e">
        <f t="shared" si="55"/>
        <v>#REF!</v>
      </c>
      <c r="F727" t="e">
        <f t="shared" si="56"/>
        <v>#REF!</v>
      </c>
    </row>
    <row r="728" spans="3:6" hidden="1" x14ac:dyDescent="0.25">
      <c r="C728" t="e">
        <f t="shared" si="53"/>
        <v>#REF!</v>
      </c>
      <c r="D728" t="e">
        <f t="shared" si="54"/>
        <v>#REF!</v>
      </c>
      <c r="E728" t="e">
        <f t="shared" si="55"/>
        <v>#REF!</v>
      </c>
      <c r="F728" t="e">
        <f t="shared" si="56"/>
        <v>#REF!</v>
      </c>
    </row>
    <row r="729" spans="3:6" hidden="1" x14ac:dyDescent="0.25">
      <c r="C729" t="e">
        <f t="shared" si="53"/>
        <v>#REF!</v>
      </c>
      <c r="D729" t="e">
        <f t="shared" si="54"/>
        <v>#REF!</v>
      </c>
      <c r="E729" t="e">
        <f t="shared" si="55"/>
        <v>#REF!</v>
      </c>
      <c r="F729" t="e">
        <f t="shared" si="56"/>
        <v>#REF!</v>
      </c>
    </row>
    <row r="730" spans="3:6" hidden="1" x14ac:dyDescent="0.25">
      <c r="C730" t="e">
        <f t="shared" si="53"/>
        <v>#REF!</v>
      </c>
      <c r="D730" t="e">
        <f t="shared" si="54"/>
        <v>#REF!</v>
      </c>
      <c r="E730" t="e">
        <f t="shared" si="55"/>
        <v>#REF!</v>
      </c>
      <c r="F730" t="e">
        <f t="shared" si="56"/>
        <v>#REF!</v>
      </c>
    </row>
    <row r="731" spans="3:6" hidden="1" x14ac:dyDescent="0.25">
      <c r="C731" t="e">
        <f t="shared" si="53"/>
        <v>#REF!</v>
      </c>
      <c r="D731" t="e">
        <f t="shared" si="54"/>
        <v>#REF!</v>
      </c>
      <c r="E731" t="e">
        <f t="shared" si="55"/>
        <v>#REF!</v>
      </c>
      <c r="F731" t="e">
        <f t="shared" si="56"/>
        <v>#REF!</v>
      </c>
    </row>
    <row r="732" spans="3:6" hidden="1" x14ac:dyDescent="0.25">
      <c r="C732" t="e">
        <f t="shared" si="53"/>
        <v>#REF!</v>
      </c>
      <c r="D732" t="e">
        <f t="shared" si="54"/>
        <v>#REF!</v>
      </c>
      <c r="E732" t="e">
        <f t="shared" si="55"/>
        <v>#REF!</v>
      </c>
      <c r="F732" t="e">
        <f t="shared" si="56"/>
        <v>#REF!</v>
      </c>
    </row>
    <row r="733" spans="3:6" hidden="1" x14ac:dyDescent="0.25">
      <c r="C733" t="e">
        <f t="shared" si="53"/>
        <v>#REF!</v>
      </c>
      <c r="D733" t="e">
        <f t="shared" si="54"/>
        <v>#REF!</v>
      </c>
      <c r="E733" t="e">
        <f t="shared" si="55"/>
        <v>#REF!</v>
      </c>
      <c r="F733" t="e">
        <f t="shared" si="56"/>
        <v>#REF!</v>
      </c>
    </row>
    <row r="734" spans="3:6" hidden="1" x14ac:dyDescent="0.25">
      <c r="C734" t="e">
        <f t="shared" si="53"/>
        <v>#REF!</v>
      </c>
      <c r="D734" t="e">
        <f t="shared" si="54"/>
        <v>#REF!</v>
      </c>
      <c r="E734" t="e">
        <f t="shared" si="55"/>
        <v>#REF!</v>
      </c>
      <c r="F734" t="e">
        <f t="shared" si="56"/>
        <v>#REF!</v>
      </c>
    </row>
    <row r="735" spans="3:6" hidden="1" x14ac:dyDescent="0.25">
      <c r="C735" t="e">
        <f t="shared" si="53"/>
        <v>#REF!</v>
      </c>
      <c r="D735" t="e">
        <f t="shared" si="54"/>
        <v>#REF!</v>
      </c>
      <c r="E735" t="e">
        <f t="shared" si="55"/>
        <v>#REF!</v>
      </c>
      <c r="F735" t="e">
        <f t="shared" si="56"/>
        <v>#REF!</v>
      </c>
    </row>
    <row r="736" spans="3:6" hidden="1" x14ac:dyDescent="0.25">
      <c r="C736" t="e">
        <f t="shared" si="53"/>
        <v>#REF!</v>
      </c>
      <c r="D736" t="e">
        <f t="shared" si="54"/>
        <v>#REF!</v>
      </c>
      <c r="E736" t="e">
        <f t="shared" si="55"/>
        <v>#REF!</v>
      </c>
      <c r="F736" t="e">
        <f t="shared" si="56"/>
        <v>#REF!</v>
      </c>
    </row>
    <row r="737" spans="3:6" hidden="1" x14ac:dyDescent="0.25">
      <c r="C737" t="e">
        <f t="shared" si="53"/>
        <v>#REF!</v>
      </c>
      <c r="D737" t="e">
        <f t="shared" si="54"/>
        <v>#REF!</v>
      </c>
      <c r="E737" t="e">
        <f t="shared" si="55"/>
        <v>#REF!</v>
      </c>
      <c r="F737" t="e">
        <f t="shared" si="56"/>
        <v>#REF!</v>
      </c>
    </row>
    <row r="738" spans="3:6" hidden="1" x14ac:dyDescent="0.25">
      <c r="C738" t="e">
        <f t="shared" si="53"/>
        <v>#REF!</v>
      </c>
      <c r="D738" t="e">
        <f t="shared" si="54"/>
        <v>#REF!</v>
      </c>
      <c r="E738" t="e">
        <f t="shared" si="55"/>
        <v>#REF!</v>
      </c>
      <c r="F738" t="e">
        <f t="shared" si="56"/>
        <v>#REF!</v>
      </c>
    </row>
    <row r="739" spans="3:6" hidden="1" x14ac:dyDescent="0.25">
      <c r="C739" t="e">
        <f t="shared" si="53"/>
        <v>#REF!</v>
      </c>
      <c r="D739" t="e">
        <f t="shared" si="54"/>
        <v>#REF!</v>
      </c>
      <c r="E739" t="e">
        <f t="shared" si="55"/>
        <v>#REF!</v>
      </c>
      <c r="F739" t="e">
        <f t="shared" si="56"/>
        <v>#REF!</v>
      </c>
    </row>
    <row r="740" spans="3:6" hidden="1" x14ac:dyDescent="0.25">
      <c r="C740" t="e">
        <f t="shared" si="53"/>
        <v>#REF!</v>
      </c>
      <c r="D740" t="e">
        <f t="shared" si="54"/>
        <v>#REF!</v>
      </c>
      <c r="E740" t="e">
        <f t="shared" si="55"/>
        <v>#REF!</v>
      </c>
      <c r="F740" t="e">
        <f t="shared" si="56"/>
        <v>#REF!</v>
      </c>
    </row>
    <row r="741" spans="3:6" hidden="1" x14ac:dyDescent="0.25">
      <c r="C741" t="e">
        <f t="shared" si="53"/>
        <v>#REF!</v>
      </c>
      <c r="D741" t="e">
        <f t="shared" si="54"/>
        <v>#REF!</v>
      </c>
      <c r="E741" t="e">
        <f t="shared" si="55"/>
        <v>#REF!</v>
      </c>
      <c r="F741" t="e">
        <f t="shared" si="56"/>
        <v>#REF!</v>
      </c>
    </row>
    <row r="742" spans="3:6" hidden="1" x14ac:dyDescent="0.25">
      <c r="C742" t="e">
        <f t="shared" si="53"/>
        <v>#REF!</v>
      </c>
      <c r="D742" t="e">
        <f t="shared" si="54"/>
        <v>#REF!</v>
      </c>
      <c r="E742" t="e">
        <f t="shared" si="55"/>
        <v>#REF!</v>
      </c>
      <c r="F742" t="e">
        <f t="shared" si="56"/>
        <v>#REF!</v>
      </c>
    </row>
    <row r="743" spans="3:6" hidden="1" x14ac:dyDescent="0.25">
      <c r="C743" t="e">
        <f t="shared" si="53"/>
        <v>#REF!</v>
      </c>
      <c r="D743" t="e">
        <f t="shared" si="54"/>
        <v>#REF!</v>
      </c>
      <c r="E743" t="e">
        <f t="shared" si="55"/>
        <v>#REF!</v>
      </c>
      <c r="F743" t="e">
        <f t="shared" si="56"/>
        <v>#REF!</v>
      </c>
    </row>
    <row r="744" spans="3:6" hidden="1" x14ac:dyDescent="0.25">
      <c r="C744" t="e">
        <f t="shared" si="53"/>
        <v>#REF!</v>
      </c>
      <c r="D744" t="e">
        <f t="shared" si="54"/>
        <v>#REF!</v>
      </c>
      <c r="E744" t="e">
        <f t="shared" si="55"/>
        <v>#REF!</v>
      </c>
      <c r="F744" t="e">
        <f t="shared" si="56"/>
        <v>#REF!</v>
      </c>
    </row>
    <row r="745" spans="3:6" hidden="1" x14ac:dyDescent="0.25">
      <c r="C745" t="e">
        <f t="shared" si="53"/>
        <v>#REF!</v>
      </c>
      <c r="D745" t="e">
        <f t="shared" si="54"/>
        <v>#REF!</v>
      </c>
      <c r="E745" t="e">
        <f t="shared" si="55"/>
        <v>#REF!</v>
      </c>
      <c r="F745" t="e">
        <f t="shared" si="56"/>
        <v>#REF!</v>
      </c>
    </row>
    <row r="746" spans="3:6" hidden="1" x14ac:dyDescent="0.25">
      <c r="C746" t="e">
        <f t="shared" si="53"/>
        <v>#REF!</v>
      </c>
      <c r="D746" t="e">
        <f t="shared" si="54"/>
        <v>#REF!</v>
      </c>
      <c r="E746" t="e">
        <f t="shared" si="55"/>
        <v>#REF!</v>
      </c>
      <c r="F746" t="e">
        <f t="shared" si="56"/>
        <v>#REF!</v>
      </c>
    </row>
    <row r="747" spans="3:6" hidden="1" x14ac:dyDescent="0.25">
      <c r="C747" t="e">
        <f t="shared" si="53"/>
        <v>#REF!</v>
      </c>
      <c r="D747" t="e">
        <f t="shared" si="54"/>
        <v>#REF!</v>
      </c>
      <c r="E747" t="e">
        <f t="shared" si="55"/>
        <v>#REF!</v>
      </c>
      <c r="F747" t="e">
        <f t="shared" si="56"/>
        <v>#REF!</v>
      </c>
    </row>
    <row r="748" spans="3:6" hidden="1" x14ac:dyDescent="0.25">
      <c r="C748" t="e">
        <f t="shared" si="53"/>
        <v>#REF!</v>
      </c>
      <c r="D748" t="e">
        <f t="shared" si="54"/>
        <v>#REF!</v>
      </c>
      <c r="E748" t="e">
        <f t="shared" si="55"/>
        <v>#REF!</v>
      </c>
      <c r="F748" t="e">
        <f t="shared" si="56"/>
        <v>#REF!</v>
      </c>
    </row>
    <row r="749" spans="3:6" hidden="1" x14ac:dyDescent="0.25">
      <c r="C749" t="e">
        <f t="shared" si="53"/>
        <v>#REF!</v>
      </c>
      <c r="D749" t="e">
        <f t="shared" si="54"/>
        <v>#REF!</v>
      </c>
      <c r="E749" t="e">
        <f t="shared" si="55"/>
        <v>#REF!</v>
      </c>
      <c r="F749" t="e">
        <f t="shared" si="56"/>
        <v>#REF!</v>
      </c>
    </row>
    <row r="750" spans="3:6" hidden="1" x14ac:dyDescent="0.25">
      <c r="C750" t="e">
        <f t="shared" si="53"/>
        <v>#REF!</v>
      </c>
      <c r="D750" t="e">
        <f t="shared" si="54"/>
        <v>#REF!</v>
      </c>
      <c r="E750" t="e">
        <f t="shared" si="55"/>
        <v>#REF!</v>
      </c>
      <c r="F750" t="e">
        <f t="shared" si="56"/>
        <v>#REF!</v>
      </c>
    </row>
    <row r="751" spans="3:6" hidden="1" x14ac:dyDescent="0.25">
      <c r="C751" t="e">
        <f t="shared" si="53"/>
        <v>#REF!</v>
      </c>
      <c r="D751" t="e">
        <f t="shared" si="54"/>
        <v>#REF!</v>
      </c>
      <c r="E751" t="e">
        <f t="shared" si="55"/>
        <v>#REF!</v>
      </c>
      <c r="F751" t="e">
        <f t="shared" si="56"/>
        <v>#REF!</v>
      </c>
    </row>
    <row r="752" spans="3:6" hidden="1" x14ac:dyDescent="0.25">
      <c r="C752" t="e">
        <f t="shared" si="53"/>
        <v>#REF!</v>
      </c>
      <c r="D752" t="e">
        <f t="shared" si="54"/>
        <v>#REF!</v>
      </c>
      <c r="E752" t="e">
        <f t="shared" si="55"/>
        <v>#REF!</v>
      </c>
      <c r="F752" t="e">
        <f t="shared" si="56"/>
        <v>#REF!</v>
      </c>
    </row>
    <row r="753" spans="3:6" hidden="1" x14ac:dyDescent="0.25">
      <c r="C753" t="e">
        <f t="shared" si="53"/>
        <v>#REF!</v>
      </c>
      <c r="D753" t="e">
        <f t="shared" si="54"/>
        <v>#REF!</v>
      </c>
      <c r="E753" t="e">
        <f t="shared" si="55"/>
        <v>#REF!</v>
      </c>
      <c r="F753" t="e">
        <f t="shared" si="56"/>
        <v>#REF!</v>
      </c>
    </row>
    <row r="754" spans="3:6" hidden="1" x14ac:dyDescent="0.25">
      <c r="C754" t="e">
        <f t="shared" si="53"/>
        <v>#REF!</v>
      </c>
      <c r="D754" t="e">
        <f t="shared" si="54"/>
        <v>#REF!</v>
      </c>
      <c r="E754" t="e">
        <f t="shared" si="55"/>
        <v>#REF!</v>
      </c>
      <c r="F754" t="e">
        <f t="shared" si="56"/>
        <v>#REF!</v>
      </c>
    </row>
    <row r="755" spans="3:6" hidden="1" x14ac:dyDescent="0.25">
      <c r="C755" t="e">
        <f t="shared" si="53"/>
        <v>#REF!</v>
      </c>
      <c r="D755" t="e">
        <f t="shared" si="54"/>
        <v>#REF!</v>
      </c>
      <c r="E755" t="e">
        <f t="shared" si="55"/>
        <v>#REF!</v>
      </c>
      <c r="F755" t="e">
        <f t="shared" si="56"/>
        <v>#REF!</v>
      </c>
    </row>
    <row r="756" spans="3:6" hidden="1" x14ac:dyDescent="0.25">
      <c r="C756" t="e">
        <f t="shared" si="53"/>
        <v>#REF!</v>
      </c>
      <c r="D756" t="e">
        <f t="shared" si="54"/>
        <v>#REF!</v>
      </c>
      <c r="E756" t="e">
        <f t="shared" si="55"/>
        <v>#REF!</v>
      </c>
      <c r="F756" t="e">
        <f t="shared" si="56"/>
        <v>#REF!</v>
      </c>
    </row>
    <row r="757" spans="3:6" hidden="1" x14ac:dyDescent="0.25">
      <c r="C757" t="e">
        <f t="shared" si="53"/>
        <v>#REF!</v>
      </c>
      <c r="D757" t="e">
        <f t="shared" si="54"/>
        <v>#REF!</v>
      </c>
      <c r="E757" t="e">
        <f t="shared" si="55"/>
        <v>#REF!</v>
      </c>
      <c r="F757" t="e">
        <f t="shared" si="56"/>
        <v>#REF!</v>
      </c>
    </row>
    <row r="758" spans="3:6" hidden="1" x14ac:dyDescent="0.25">
      <c r="C758" t="e">
        <f t="shared" si="53"/>
        <v>#REF!</v>
      </c>
      <c r="D758" t="e">
        <f t="shared" si="54"/>
        <v>#REF!</v>
      </c>
      <c r="E758" t="e">
        <f t="shared" si="55"/>
        <v>#REF!</v>
      </c>
      <c r="F758" t="e">
        <f t="shared" si="56"/>
        <v>#REF!</v>
      </c>
    </row>
    <row r="759" spans="3:6" hidden="1" x14ac:dyDescent="0.25">
      <c r="C759" t="e">
        <f t="shared" si="53"/>
        <v>#REF!</v>
      </c>
      <c r="D759" t="e">
        <f t="shared" si="54"/>
        <v>#REF!</v>
      </c>
      <c r="E759" t="e">
        <f t="shared" si="55"/>
        <v>#REF!</v>
      </c>
      <c r="F759" t="e">
        <f t="shared" si="56"/>
        <v>#REF!</v>
      </c>
    </row>
    <row r="760" spans="3:6" hidden="1" x14ac:dyDescent="0.25">
      <c r="C760" t="e">
        <f t="shared" si="53"/>
        <v>#REF!</v>
      </c>
      <c r="D760" t="e">
        <f t="shared" si="54"/>
        <v>#REF!</v>
      </c>
      <c r="E760" t="e">
        <f t="shared" si="55"/>
        <v>#REF!</v>
      </c>
      <c r="F760" t="e">
        <f t="shared" si="56"/>
        <v>#REF!</v>
      </c>
    </row>
    <row r="761" spans="3:6" hidden="1" x14ac:dyDescent="0.25">
      <c r="C761" t="e">
        <f t="shared" si="53"/>
        <v>#REF!</v>
      </c>
      <c r="D761" t="e">
        <f t="shared" si="54"/>
        <v>#REF!</v>
      </c>
      <c r="E761" t="e">
        <f t="shared" si="55"/>
        <v>#REF!</v>
      </c>
      <c r="F761" t="e">
        <f t="shared" si="56"/>
        <v>#REF!</v>
      </c>
    </row>
    <row r="762" spans="3:6" hidden="1" x14ac:dyDescent="0.25">
      <c r="C762" t="e">
        <f t="shared" si="53"/>
        <v>#REF!</v>
      </c>
      <c r="D762" t="e">
        <f t="shared" si="54"/>
        <v>#REF!</v>
      </c>
      <c r="E762" t="e">
        <f t="shared" si="55"/>
        <v>#REF!</v>
      </c>
      <c r="F762" t="e">
        <f t="shared" si="56"/>
        <v>#REF!</v>
      </c>
    </row>
    <row r="763" spans="3:6" hidden="1" x14ac:dyDescent="0.25">
      <c r="C763" t="e">
        <f t="shared" si="53"/>
        <v>#REF!</v>
      </c>
      <c r="D763" t="e">
        <f t="shared" si="54"/>
        <v>#REF!</v>
      </c>
      <c r="E763" t="e">
        <f t="shared" si="55"/>
        <v>#REF!</v>
      </c>
      <c r="F763" t="e">
        <f t="shared" si="56"/>
        <v>#REF!</v>
      </c>
    </row>
    <row r="764" spans="3:6" hidden="1" x14ac:dyDescent="0.25">
      <c r="C764" t="e">
        <f t="shared" si="53"/>
        <v>#REF!</v>
      </c>
      <c r="D764" t="e">
        <f t="shared" si="54"/>
        <v>#REF!</v>
      </c>
      <c r="E764" t="e">
        <f t="shared" si="55"/>
        <v>#REF!</v>
      </c>
      <c r="F764" t="e">
        <f t="shared" si="56"/>
        <v>#REF!</v>
      </c>
    </row>
    <row r="765" spans="3:6" hidden="1" x14ac:dyDescent="0.25">
      <c r="C765" t="e">
        <f t="shared" si="53"/>
        <v>#REF!</v>
      </c>
      <c r="D765" t="e">
        <f t="shared" si="54"/>
        <v>#REF!</v>
      </c>
      <c r="E765" t="e">
        <f t="shared" si="55"/>
        <v>#REF!</v>
      </c>
      <c r="F765" t="e">
        <f t="shared" si="56"/>
        <v>#REF!</v>
      </c>
    </row>
    <row r="766" spans="3:6" hidden="1" x14ac:dyDescent="0.25">
      <c r="C766" t="e">
        <f t="shared" si="53"/>
        <v>#REF!</v>
      </c>
      <c r="D766" t="e">
        <f t="shared" si="54"/>
        <v>#REF!</v>
      </c>
      <c r="E766" t="e">
        <f t="shared" si="55"/>
        <v>#REF!</v>
      </c>
      <c r="F766" t="e">
        <f t="shared" si="56"/>
        <v>#REF!</v>
      </c>
    </row>
    <row r="767" spans="3:6" hidden="1" x14ac:dyDescent="0.25">
      <c r="C767" t="e">
        <f t="shared" si="53"/>
        <v>#REF!</v>
      </c>
      <c r="D767" t="e">
        <f t="shared" si="54"/>
        <v>#REF!</v>
      </c>
      <c r="E767" t="e">
        <f t="shared" si="55"/>
        <v>#REF!</v>
      </c>
      <c r="F767" t="e">
        <f t="shared" si="56"/>
        <v>#REF!</v>
      </c>
    </row>
    <row r="768" spans="3:6" hidden="1" x14ac:dyDescent="0.25">
      <c r="C768" t="e">
        <f t="shared" si="53"/>
        <v>#REF!</v>
      </c>
      <c r="D768" t="e">
        <f t="shared" si="54"/>
        <v>#REF!</v>
      </c>
      <c r="E768" t="e">
        <f t="shared" si="55"/>
        <v>#REF!</v>
      </c>
      <c r="F768" t="e">
        <f t="shared" si="56"/>
        <v>#REF!</v>
      </c>
    </row>
    <row r="769" spans="3:6" hidden="1" x14ac:dyDescent="0.25">
      <c r="C769" t="e">
        <f t="shared" si="53"/>
        <v>#REF!</v>
      </c>
      <c r="D769" t="e">
        <f t="shared" si="54"/>
        <v>#REF!</v>
      </c>
      <c r="E769" t="e">
        <f t="shared" si="55"/>
        <v>#REF!</v>
      </c>
      <c r="F769" t="e">
        <f t="shared" si="56"/>
        <v>#REF!</v>
      </c>
    </row>
    <row r="770" spans="3:6" hidden="1" x14ac:dyDescent="0.25">
      <c r="C770" t="e">
        <f t="shared" ref="C770:C833" si="57">VLOOKUP(B770,fundtbl,6,FALSE)</f>
        <v>#REF!</v>
      </c>
      <c r="D770" t="e">
        <f t="shared" si="54"/>
        <v>#REF!</v>
      </c>
      <c r="E770" t="e">
        <f t="shared" si="55"/>
        <v>#REF!</v>
      </c>
      <c r="F770" t="e">
        <f t="shared" si="56"/>
        <v>#REF!</v>
      </c>
    </row>
    <row r="771" spans="3:6" hidden="1" x14ac:dyDescent="0.25">
      <c r="C771" t="e">
        <f t="shared" si="57"/>
        <v>#REF!</v>
      </c>
      <c r="D771" t="e">
        <f t="shared" si="54"/>
        <v>#REF!</v>
      </c>
      <c r="E771" t="e">
        <f t="shared" si="55"/>
        <v>#REF!</v>
      </c>
      <c r="F771" t="e">
        <f t="shared" si="56"/>
        <v>#REF!</v>
      </c>
    </row>
    <row r="772" spans="3:6" hidden="1" x14ac:dyDescent="0.25">
      <c r="C772" t="e">
        <f t="shared" si="57"/>
        <v>#REF!</v>
      </c>
      <c r="D772" t="e">
        <f t="shared" si="54"/>
        <v>#REF!</v>
      </c>
      <c r="E772" t="e">
        <f t="shared" si="55"/>
        <v>#REF!</v>
      </c>
      <c r="F772" t="e">
        <f t="shared" si="56"/>
        <v>#REF!</v>
      </c>
    </row>
    <row r="773" spans="3:6" hidden="1" x14ac:dyDescent="0.25">
      <c r="C773" t="e">
        <f t="shared" si="57"/>
        <v>#REF!</v>
      </c>
      <c r="D773" t="e">
        <f t="shared" si="54"/>
        <v>#REF!</v>
      </c>
      <c r="E773" t="e">
        <f t="shared" si="55"/>
        <v>#REF!</v>
      </c>
      <c r="F773" t="e">
        <f t="shared" si="56"/>
        <v>#REF!</v>
      </c>
    </row>
    <row r="774" spans="3:6" hidden="1" x14ac:dyDescent="0.25">
      <c r="C774" t="e">
        <f t="shared" si="57"/>
        <v>#REF!</v>
      </c>
      <c r="D774" t="e">
        <f t="shared" si="54"/>
        <v>#REF!</v>
      </c>
      <c r="E774" t="e">
        <f t="shared" si="55"/>
        <v>#REF!</v>
      </c>
      <c r="F774" t="e">
        <f t="shared" si="56"/>
        <v>#REF!</v>
      </c>
    </row>
    <row r="775" spans="3:6" hidden="1" x14ac:dyDescent="0.25">
      <c r="C775" t="e">
        <f t="shared" si="57"/>
        <v>#REF!</v>
      </c>
      <c r="D775" t="e">
        <f t="shared" si="54"/>
        <v>#REF!</v>
      </c>
      <c r="E775" t="e">
        <f t="shared" si="55"/>
        <v>#REF!</v>
      </c>
      <c r="F775" t="e">
        <f t="shared" si="56"/>
        <v>#REF!</v>
      </c>
    </row>
    <row r="776" spans="3:6" hidden="1" x14ac:dyDescent="0.25">
      <c r="C776" t="e">
        <f t="shared" si="57"/>
        <v>#REF!</v>
      </c>
      <c r="D776" t="e">
        <f t="shared" si="54"/>
        <v>#REF!</v>
      </c>
      <c r="E776" t="e">
        <f t="shared" si="55"/>
        <v>#REF!</v>
      </c>
      <c r="F776" t="e">
        <f t="shared" si="56"/>
        <v>#REF!</v>
      </c>
    </row>
    <row r="777" spans="3:6" hidden="1" x14ac:dyDescent="0.25">
      <c r="C777" t="e">
        <f t="shared" si="57"/>
        <v>#REF!</v>
      </c>
      <c r="D777" t="e">
        <f t="shared" si="54"/>
        <v>#REF!</v>
      </c>
      <c r="E777" t="e">
        <f t="shared" si="55"/>
        <v>#REF!</v>
      </c>
      <c r="F777" t="e">
        <f t="shared" si="56"/>
        <v>#REF!</v>
      </c>
    </row>
    <row r="778" spans="3:6" hidden="1" x14ac:dyDescent="0.25">
      <c r="C778" t="e">
        <f t="shared" si="57"/>
        <v>#REF!</v>
      </c>
      <c r="D778" t="e">
        <f t="shared" si="54"/>
        <v>#REF!</v>
      </c>
      <c r="E778" t="e">
        <f t="shared" si="55"/>
        <v>#REF!</v>
      </c>
      <c r="F778" t="e">
        <f t="shared" si="56"/>
        <v>#REF!</v>
      </c>
    </row>
    <row r="779" spans="3:6" hidden="1" x14ac:dyDescent="0.25">
      <c r="C779" t="e">
        <f t="shared" si="57"/>
        <v>#REF!</v>
      </c>
      <c r="D779" t="e">
        <f t="shared" ref="D779:D842" si="58">VLOOKUP(B779,fundtbl,5,FALSE)</f>
        <v>#REF!</v>
      </c>
      <c r="E779" t="e">
        <f t="shared" ref="E779:E842" si="59">VLOOKUP(B779,fundtbl,7,FALSE)</f>
        <v>#REF!</v>
      </c>
      <c r="F779" t="e">
        <f t="shared" ref="F779:F842" si="60">VLOOKUP(B779,fundtbl,8,FALSE)</f>
        <v>#REF!</v>
      </c>
    </row>
    <row r="780" spans="3:6" hidden="1" x14ac:dyDescent="0.25">
      <c r="C780" t="e">
        <f t="shared" si="57"/>
        <v>#REF!</v>
      </c>
      <c r="D780" t="e">
        <f t="shared" si="58"/>
        <v>#REF!</v>
      </c>
      <c r="E780" t="e">
        <f t="shared" si="59"/>
        <v>#REF!</v>
      </c>
      <c r="F780" t="e">
        <f t="shared" si="60"/>
        <v>#REF!</v>
      </c>
    </row>
    <row r="781" spans="3:6" hidden="1" x14ac:dyDescent="0.25">
      <c r="C781" t="e">
        <f t="shared" si="57"/>
        <v>#REF!</v>
      </c>
      <c r="D781" t="e">
        <f t="shared" si="58"/>
        <v>#REF!</v>
      </c>
      <c r="E781" t="e">
        <f t="shared" si="59"/>
        <v>#REF!</v>
      </c>
      <c r="F781" t="e">
        <f t="shared" si="60"/>
        <v>#REF!</v>
      </c>
    </row>
    <row r="782" spans="3:6" hidden="1" x14ac:dyDescent="0.25">
      <c r="C782" t="e">
        <f t="shared" si="57"/>
        <v>#REF!</v>
      </c>
      <c r="D782" t="e">
        <f t="shared" si="58"/>
        <v>#REF!</v>
      </c>
      <c r="E782" t="e">
        <f t="shared" si="59"/>
        <v>#REF!</v>
      </c>
      <c r="F782" t="e">
        <f t="shared" si="60"/>
        <v>#REF!</v>
      </c>
    </row>
    <row r="783" spans="3:6" hidden="1" x14ac:dyDescent="0.25">
      <c r="C783" t="e">
        <f t="shared" si="57"/>
        <v>#REF!</v>
      </c>
      <c r="D783" t="e">
        <f t="shared" si="58"/>
        <v>#REF!</v>
      </c>
      <c r="E783" t="e">
        <f t="shared" si="59"/>
        <v>#REF!</v>
      </c>
      <c r="F783" t="e">
        <f t="shared" si="60"/>
        <v>#REF!</v>
      </c>
    </row>
    <row r="784" spans="3:6" hidden="1" x14ac:dyDescent="0.25">
      <c r="C784" t="e">
        <f t="shared" si="57"/>
        <v>#REF!</v>
      </c>
      <c r="D784" t="e">
        <f t="shared" si="58"/>
        <v>#REF!</v>
      </c>
      <c r="E784" t="e">
        <f t="shared" si="59"/>
        <v>#REF!</v>
      </c>
      <c r="F784" t="e">
        <f t="shared" si="60"/>
        <v>#REF!</v>
      </c>
    </row>
    <row r="785" spans="3:6" hidden="1" x14ac:dyDescent="0.25">
      <c r="C785" t="e">
        <f t="shared" si="57"/>
        <v>#REF!</v>
      </c>
      <c r="D785" t="e">
        <f t="shared" si="58"/>
        <v>#REF!</v>
      </c>
      <c r="E785" t="e">
        <f t="shared" si="59"/>
        <v>#REF!</v>
      </c>
      <c r="F785" t="e">
        <f t="shared" si="60"/>
        <v>#REF!</v>
      </c>
    </row>
    <row r="786" spans="3:6" hidden="1" x14ac:dyDescent="0.25">
      <c r="C786" t="e">
        <f t="shared" si="57"/>
        <v>#REF!</v>
      </c>
      <c r="D786" t="e">
        <f t="shared" si="58"/>
        <v>#REF!</v>
      </c>
      <c r="E786" t="e">
        <f t="shared" si="59"/>
        <v>#REF!</v>
      </c>
      <c r="F786" t="e">
        <f t="shared" si="60"/>
        <v>#REF!</v>
      </c>
    </row>
    <row r="787" spans="3:6" hidden="1" x14ac:dyDescent="0.25">
      <c r="C787" t="e">
        <f t="shared" si="57"/>
        <v>#REF!</v>
      </c>
      <c r="D787" t="e">
        <f t="shared" si="58"/>
        <v>#REF!</v>
      </c>
      <c r="E787" t="e">
        <f t="shared" si="59"/>
        <v>#REF!</v>
      </c>
      <c r="F787" t="e">
        <f t="shared" si="60"/>
        <v>#REF!</v>
      </c>
    </row>
    <row r="788" spans="3:6" hidden="1" x14ac:dyDescent="0.25">
      <c r="C788" t="e">
        <f t="shared" si="57"/>
        <v>#REF!</v>
      </c>
      <c r="D788" t="e">
        <f t="shared" si="58"/>
        <v>#REF!</v>
      </c>
      <c r="E788" t="e">
        <f t="shared" si="59"/>
        <v>#REF!</v>
      </c>
      <c r="F788" t="e">
        <f t="shared" si="60"/>
        <v>#REF!</v>
      </c>
    </row>
    <row r="789" spans="3:6" hidden="1" x14ac:dyDescent="0.25">
      <c r="C789" t="e">
        <f t="shared" si="57"/>
        <v>#REF!</v>
      </c>
      <c r="D789" t="e">
        <f t="shared" si="58"/>
        <v>#REF!</v>
      </c>
      <c r="E789" t="e">
        <f t="shared" si="59"/>
        <v>#REF!</v>
      </c>
      <c r="F789" t="e">
        <f t="shared" si="60"/>
        <v>#REF!</v>
      </c>
    </row>
    <row r="790" spans="3:6" hidden="1" x14ac:dyDescent="0.25">
      <c r="C790" t="e">
        <f t="shared" si="57"/>
        <v>#REF!</v>
      </c>
      <c r="D790" t="e">
        <f t="shared" si="58"/>
        <v>#REF!</v>
      </c>
      <c r="E790" t="e">
        <f t="shared" si="59"/>
        <v>#REF!</v>
      </c>
      <c r="F790" t="e">
        <f t="shared" si="60"/>
        <v>#REF!</v>
      </c>
    </row>
    <row r="791" spans="3:6" hidden="1" x14ac:dyDescent="0.25">
      <c r="C791" t="e">
        <f t="shared" si="57"/>
        <v>#REF!</v>
      </c>
      <c r="D791" t="e">
        <f t="shared" si="58"/>
        <v>#REF!</v>
      </c>
      <c r="E791" t="e">
        <f t="shared" si="59"/>
        <v>#REF!</v>
      </c>
      <c r="F791" t="e">
        <f t="shared" si="60"/>
        <v>#REF!</v>
      </c>
    </row>
    <row r="792" spans="3:6" hidden="1" x14ac:dyDescent="0.25">
      <c r="C792" t="e">
        <f t="shared" si="57"/>
        <v>#REF!</v>
      </c>
      <c r="D792" t="e">
        <f t="shared" si="58"/>
        <v>#REF!</v>
      </c>
      <c r="E792" t="e">
        <f t="shared" si="59"/>
        <v>#REF!</v>
      </c>
      <c r="F792" t="e">
        <f t="shared" si="60"/>
        <v>#REF!</v>
      </c>
    </row>
    <row r="793" spans="3:6" hidden="1" x14ac:dyDescent="0.25">
      <c r="C793" t="e">
        <f t="shared" si="57"/>
        <v>#REF!</v>
      </c>
      <c r="D793" t="e">
        <f t="shared" si="58"/>
        <v>#REF!</v>
      </c>
      <c r="E793" t="e">
        <f t="shared" si="59"/>
        <v>#REF!</v>
      </c>
      <c r="F793" t="e">
        <f t="shared" si="60"/>
        <v>#REF!</v>
      </c>
    </row>
    <row r="794" spans="3:6" hidden="1" x14ac:dyDescent="0.25">
      <c r="C794" t="e">
        <f t="shared" si="57"/>
        <v>#REF!</v>
      </c>
      <c r="D794" t="e">
        <f t="shared" si="58"/>
        <v>#REF!</v>
      </c>
      <c r="E794" t="e">
        <f t="shared" si="59"/>
        <v>#REF!</v>
      </c>
      <c r="F794" t="e">
        <f t="shared" si="60"/>
        <v>#REF!</v>
      </c>
    </row>
    <row r="795" spans="3:6" hidden="1" x14ac:dyDescent="0.25">
      <c r="C795" t="e">
        <f t="shared" si="57"/>
        <v>#REF!</v>
      </c>
      <c r="D795" t="e">
        <f t="shared" si="58"/>
        <v>#REF!</v>
      </c>
      <c r="E795" t="e">
        <f t="shared" si="59"/>
        <v>#REF!</v>
      </c>
      <c r="F795" t="e">
        <f t="shared" si="60"/>
        <v>#REF!</v>
      </c>
    </row>
    <row r="796" spans="3:6" hidden="1" x14ac:dyDescent="0.25">
      <c r="C796" t="e">
        <f t="shared" si="57"/>
        <v>#REF!</v>
      </c>
      <c r="D796" t="e">
        <f t="shared" si="58"/>
        <v>#REF!</v>
      </c>
      <c r="E796" t="e">
        <f t="shared" si="59"/>
        <v>#REF!</v>
      </c>
      <c r="F796" t="e">
        <f t="shared" si="60"/>
        <v>#REF!</v>
      </c>
    </row>
    <row r="797" spans="3:6" hidden="1" x14ac:dyDescent="0.25">
      <c r="C797" t="e">
        <f t="shared" si="57"/>
        <v>#REF!</v>
      </c>
      <c r="D797" t="e">
        <f t="shared" si="58"/>
        <v>#REF!</v>
      </c>
      <c r="E797" t="e">
        <f t="shared" si="59"/>
        <v>#REF!</v>
      </c>
      <c r="F797" t="e">
        <f t="shared" si="60"/>
        <v>#REF!</v>
      </c>
    </row>
    <row r="798" spans="3:6" hidden="1" x14ac:dyDescent="0.25">
      <c r="C798" t="e">
        <f t="shared" si="57"/>
        <v>#REF!</v>
      </c>
      <c r="D798" t="e">
        <f t="shared" si="58"/>
        <v>#REF!</v>
      </c>
      <c r="E798" t="e">
        <f t="shared" si="59"/>
        <v>#REF!</v>
      </c>
      <c r="F798" t="e">
        <f t="shared" si="60"/>
        <v>#REF!</v>
      </c>
    </row>
    <row r="799" spans="3:6" hidden="1" x14ac:dyDescent="0.25">
      <c r="C799" t="e">
        <f t="shared" si="57"/>
        <v>#REF!</v>
      </c>
      <c r="D799" t="e">
        <f t="shared" si="58"/>
        <v>#REF!</v>
      </c>
      <c r="E799" t="e">
        <f t="shared" si="59"/>
        <v>#REF!</v>
      </c>
      <c r="F799" t="e">
        <f t="shared" si="60"/>
        <v>#REF!</v>
      </c>
    </row>
    <row r="800" spans="3:6" hidden="1" x14ac:dyDescent="0.25">
      <c r="C800" t="e">
        <f t="shared" si="57"/>
        <v>#REF!</v>
      </c>
      <c r="D800" t="e">
        <f t="shared" si="58"/>
        <v>#REF!</v>
      </c>
      <c r="E800" t="e">
        <f t="shared" si="59"/>
        <v>#REF!</v>
      </c>
      <c r="F800" t="e">
        <f t="shared" si="60"/>
        <v>#REF!</v>
      </c>
    </row>
    <row r="801" spans="3:6" hidden="1" x14ac:dyDescent="0.25">
      <c r="C801" t="e">
        <f t="shared" si="57"/>
        <v>#REF!</v>
      </c>
      <c r="D801" t="e">
        <f t="shared" si="58"/>
        <v>#REF!</v>
      </c>
      <c r="E801" t="e">
        <f t="shared" si="59"/>
        <v>#REF!</v>
      </c>
      <c r="F801" t="e">
        <f t="shared" si="60"/>
        <v>#REF!</v>
      </c>
    </row>
    <row r="802" spans="3:6" hidden="1" x14ac:dyDescent="0.25">
      <c r="C802" t="e">
        <f t="shared" si="57"/>
        <v>#REF!</v>
      </c>
      <c r="D802" t="e">
        <f t="shared" si="58"/>
        <v>#REF!</v>
      </c>
      <c r="E802" t="e">
        <f t="shared" si="59"/>
        <v>#REF!</v>
      </c>
      <c r="F802" t="e">
        <f t="shared" si="60"/>
        <v>#REF!</v>
      </c>
    </row>
    <row r="803" spans="3:6" hidden="1" x14ac:dyDescent="0.25">
      <c r="C803" t="e">
        <f t="shared" si="57"/>
        <v>#REF!</v>
      </c>
      <c r="D803" t="e">
        <f t="shared" si="58"/>
        <v>#REF!</v>
      </c>
      <c r="E803" t="e">
        <f t="shared" si="59"/>
        <v>#REF!</v>
      </c>
      <c r="F803" t="e">
        <f t="shared" si="60"/>
        <v>#REF!</v>
      </c>
    </row>
    <row r="804" spans="3:6" hidden="1" x14ac:dyDescent="0.25">
      <c r="C804" t="e">
        <f t="shared" si="57"/>
        <v>#REF!</v>
      </c>
      <c r="D804" t="e">
        <f t="shared" si="58"/>
        <v>#REF!</v>
      </c>
      <c r="E804" t="e">
        <f t="shared" si="59"/>
        <v>#REF!</v>
      </c>
      <c r="F804" t="e">
        <f t="shared" si="60"/>
        <v>#REF!</v>
      </c>
    </row>
    <row r="805" spans="3:6" hidden="1" x14ac:dyDescent="0.25">
      <c r="C805" t="e">
        <f t="shared" si="57"/>
        <v>#REF!</v>
      </c>
      <c r="D805" t="e">
        <f t="shared" si="58"/>
        <v>#REF!</v>
      </c>
      <c r="E805" t="e">
        <f t="shared" si="59"/>
        <v>#REF!</v>
      </c>
      <c r="F805" t="e">
        <f t="shared" si="60"/>
        <v>#REF!</v>
      </c>
    </row>
    <row r="806" spans="3:6" hidden="1" x14ac:dyDescent="0.25">
      <c r="C806" t="e">
        <f t="shared" si="57"/>
        <v>#REF!</v>
      </c>
      <c r="D806" t="e">
        <f t="shared" si="58"/>
        <v>#REF!</v>
      </c>
      <c r="E806" t="e">
        <f t="shared" si="59"/>
        <v>#REF!</v>
      </c>
      <c r="F806" t="e">
        <f t="shared" si="60"/>
        <v>#REF!</v>
      </c>
    </row>
    <row r="807" spans="3:6" hidden="1" x14ac:dyDescent="0.25">
      <c r="C807" t="e">
        <f t="shared" si="57"/>
        <v>#REF!</v>
      </c>
      <c r="D807" t="e">
        <f t="shared" si="58"/>
        <v>#REF!</v>
      </c>
      <c r="E807" t="e">
        <f t="shared" si="59"/>
        <v>#REF!</v>
      </c>
      <c r="F807" t="e">
        <f t="shared" si="60"/>
        <v>#REF!</v>
      </c>
    </row>
    <row r="808" spans="3:6" hidden="1" x14ac:dyDescent="0.25">
      <c r="C808" t="e">
        <f t="shared" si="57"/>
        <v>#REF!</v>
      </c>
      <c r="D808" t="e">
        <f t="shared" si="58"/>
        <v>#REF!</v>
      </c>
      <c r="E808" t="e">
        <f t="shared" si="59"/>
        <v>#REF!</v>
      </c>
      <c r="F808" t="e">
        <f t="shared" si="60"/>
        <v>#REF!</v>
      </c>
    </row>
    <row r="809" spans="3:6" hidden="1" x14ac:dyDescent="0.25">
      <c r="C809" t="e">
        <f t="shared" si="57"/>
        <v>#REF!</v>
      </c>
      <c r="D809" t="e">
        <f t="shared" si="58"/>
        <v>#REF!</v>
      </c>
      <c r="E809" t="e">
        <f t="shared" si="59"/>
        <v>#REF!</v>
      </c>
      <c r="F809" t="e">
        <f t="shared" si="60"/>
        <v>#REF!</v>
      </c>
    </row>
    <row r="810" spans="3:6" hidden="1" x14ac:dyDescent="0.25">
      <c r="C810" t="e">
        <f t="shared" si="57"/>
        <v>#REF!</v>
      </c>
      <c r="D810" t="e">
        <f t="shared" si="58"/>
        <v>#REF!</v>
      </c>
      <c r="E810" t="e">
        <f t="shared" si="59"/>
        <v>#REF!</v>
      </c>
      <c r="F810" t="e">
        <f t="shared" si="60"/>
        <v>#REF!</v>
      </c>
    </row>
    <row r="811" spans="3:6" hidden="1" x14ac:dyDescent="0.25">
      <c r="C811" t="e">
        <f t="shared" si="57"/>
        <v>#REF!</v>
      </c>
      <c r="D811" t="e">
        <f t="shared" si="58"/>
        <v>#REF!</v>
      </c>
      <c r="E811" t="e">
        <f t="shared" si="59"/>
        <v>#REF!</v>
      </c>
      <c r="F811" t="e">
        <f t="shared" si="60"/>
        <v>#REF!</v>
      </c>
    </row>
    <row r="812" spans="3:6" hidden="1" x14ac:dyDescent="0.25">
      <c r="C812" t="e">
        <f t="shared" si="57"/>
        <v>#REF!</v>
      </c>
      <c r="D812" t="e">
        <f t="shared" si="58"/>
        <v>#REF!</v>
      </c>
      <c r="E812" t="e">
        <f t="shared" si="59"/>
        <v>#REF!</v>
      </c>
      <c r="F812" t="e">
        <f t="shared" si="60"/>
        <v>#REF!</v>
      </c>
    </row>
    <row r="813" spans="3:6" hidden="1" x14ac:dyDescent="0.25">
      <c r="C813" t="e">
        <f t="shared" si="57"/>
        <v>#REF!</v>
      </c>
      <c r="D813" t="e">
        <f t="shared" si="58"/>
        <v>#REF!</v>
      </c>
      <c r="E813" t="e">
        <f t="shared" si="59"/>
        <v>#REF!</v>
      </c>
      <c r="F813" t="e">
        <f t="shared" si="60"/>
        <v>#REF!</v>
      </c>
    </row>
    <row r="814" spans="3:6" hidden="1" x14ac:dyDescent="0.25">
      <c r="C814" t="e">
        <f t="shared" si="57"/>
        <v>#REF!</v>
      </c>
      <c r="D814" t="e">
        <f t="shared" si="58"/>
        <v>#REF!</v>
      </c>
      <c r="E814" t="e">
        <f t="shared" si="59"/>
        <v>#REF!</v>
      </c>
      <c r="F814" t="e">
        <f t="shared" si="60"/>
        <v>#REF!</v>
      </c>
    </row>
    <row r="815" spans="3:6" hidden="1" x14ac:dyDescent="0.25">
      <c r="C815" t="e">
        <f t="shared" si="57"/>
        <v>#REF!</v>
      </c>
      <c r="D815" t="e">
        <f t="shared" si="58"/>
        <v>#REF!</v>
      </c>
      <c r="E815" t="e">
        <f t="shared" si="59"/>
        <v>#REF!</v>
      </c>
      <c r="F815" t="e">
        <f t="shared" si="60"/>
        <v>#REF!</v>
      </c>
    </row>
    <row r="816" spans="3:6" hidden="1" x14ac:dyDescent="0.25">
      <c r="C816" t="e">
        <f t="shared" si="57"/>
        <v>#REF!</v>
      </c>
      <c r="D816" t="e">
        <f t="shared" si="58"/>
        <v>#REF!</v>
      </c>
      <c r="E816" t="e">
        <f t="shared" si="59"/>
        <v>#REF!</v>
      </c>
      <c r="F816" t="e">
        <f t="shared" si="60"/>
        <v>#REF!</v>
      </c>
    </row>
    <row r="817" spans="3:6" hidden="1" x14ac:dyDescent="0.25">
      <c r="C817" t="e">
        <f t="shared" si="57"/>
        <v>#REF!</v>
      </c>
      <c r="D817" t="e">
        <f t="shared" si="58"/>
        <v>#REF!</v>
      </c>
      <c r="E817" t="e">
        <f t="shared" si="59"/>
        <v>#REF!</v>
      </c>
      <c r="F817" t="e">
        <f t="shared" si="60"/>
        <v>#REF!</v>
      </c>
    </row>
    <row r="818" spans="3:6" hidden="1" x14ac:dyDescent="0.25">
      <c r="C818" t="e">
        <f t="shared" si="57"/>
        <v>#REF!</v>
      </c>
      <c r="D818" t="e">
        <f t="shared" si="58"/>
        <v>#REF!</v>
      </c>
      <c r="E818" t="e">
        <f t="shared" si="59"/>
        <v>#REF!</v>
      </c>
      <c r="F818" t="e">
        <f t="shared" si="60"/>
        <v>#REF!</v>
      </c>
    </row>
    <row r="819" spans="3:6" hidden="1" x14ac:dyDescent="0.25">
      <c r="C819" t="e">
        <f t="shared" si="57"/>
        <v>#REF!</v>
      </c>
      <c r="D819" t="e">
        <f t="shared" si="58"/>
        <v>#REF!</v>
      </c>
      <c r="E819" t="e">
        <f t="shared" si="59"/>
        <v>#REF!</v>
      </c>
      <c r="F819" t="e">
        <f t="shared" si="60"/>
        <v>#REF!</v>
      </c>
    </row>
    <row r="820" spans="3:6" hidden="1" x14ac:dyDescent="0.25">
      <c r="C820" t="e">
        <f t="shared" si="57"/>
        <v>#REF!</v>
      </c>
      <c r="D820" t="e">
        <f t="shared" si="58"/>
        <v>#REF!</v>
      </c>
      <c r="E820" t="e">
        <f t="shared" si="59"/>
        <v>#REF!</v>
      </c>
      <c r="F820" t="e">
        <f t="shared" si="60"/>
        <v>#REF!</v>
      </c>
    </row>
    <row r="821" spans="3:6" hidden="1" x14ac:dyDescent="0.25">
      <c r="C821" t="e">
        <f t="shared" si="57"/>
        <v>#REF!</v>
      </c>
      <c r="D821" t="e">
        <f t="shared" si="58"/>
        <v>#REF!</v>
      </c>
      <c r="E821" t="e">
        <f t="shared" si="59"/>
        <v>#REF!</v>
      </c>
      <c r="F821" t="e">
        <f t="shared" si="60"/>
        <v>#REF!</v>
      </c>
    </row>
    <row r="822" spans="3:6" hidden="1" x14ac:dyDescent="0.25">
      <c r="C822" t="e">
        <f t="shared" si="57"/>
        <v>#REF!</v>
      </c>
      <c r="D822" t="e">
        <f t="shared" si="58"/>
        <v>#REF!</v>
      </c>
      <c r="E822" t="e">
        <f t="shared" si="59"/>
        <v>#REF!</v>
      </c>
      <c r="F822" t="e">
        <f t="shared" si="60"/>
        <v>#REF!</v>
      </c>
    </row>
    <row r="823" spans="3:6" hidden="1" x14ac:dyDescent="0.25">
      <c r="C823" t="e">
        <f t="shared" si="57"/>
        <v>#REF!</v>
      </c>
      <c r="D823" t="e">
        <f t="shared" si="58"/>
        <v>#REF!</v>
      </c>
      <c r="E823" t="e">
        <f t="shared" si="59"/>
        <v>#REF!</v>
      </c>
      <c r="F823" t="e">
        <f t="shared" si="60"/>
        <v>#REF!</v>
      </c>
    </row>
    <row r="824" spans="3:6" hidden="1" x14ac:dyDescent="0.25">
      <c r="C824" t="e">
        <f t="shared" si="57"/>
        <v>#REF!</v>
      </c>
      <c r="D824" t="e">
        <f t="shared" si="58"/>
        <v>#REF!</v>
      </c>
      <c r="E824" t="e">
        <f t="shared" si="59"/>
        <v>#REF!</v>
      </c>
      <c r="F824" t="e">
        <f t="shared" si="60"/>
        <v>#REF!</v>
      </c>
    </row>
    <row r="825" spans="3:6" hidden="1" x14ac:dyDescent="0.25">
      <c r="C825" t="e">
        <f t="shared" si="57"/>
        <v>#REF!</v>
      </c>
      <c r="D825" t="e">
        <f t="shared" si="58"/>
        <v>#REF!</v>
      </c>
      <c r="E825" t="e">
        <f t="shared" si="59"/>
        <v>#REF!</v>
      </c>
      <c r="F825" t="e">
        <f t="shared" si="60"/>
        <v>#REF!</v>
      </c>
    </row>
    <row r="826" spans="3:6" hidden="1" x14ac:dyDescent="0.25">
      <c r="C826" t="e">
        <f t="shared" si="57"/>
        <v>#REF!</v>
      </c>
      <c r="D826" t="e">
        <f t="shared" si="58"/>
        <v>#REF!</v>
      </c>
      <c r="E826" t="e">
        <f t="shared" si="59"/>
        <v>#REF!</v>
      </c>
      <c r="F826" t="e">
        <f t="shared" si="60"/>
        <v>#REF!</v>
      </c>
    </row>
    <row r="827" spans="3:6" hidden="1" x14ac:dyDescent="0.25">
      <c r="C827" t="e">
        <f t="shared" si="57"/>
        <v>#REF!</v>
      </c>
      <c r="D827" t="e">
        <f t="shared" si="58"/>
        <v>#REF!</v>
      </c>
      <c r="E827" t="e">
        <f t="shared" si="59"/>
        <v>#REF!</v>
      </c>
      <c r="F827" t="e">
        <f t="shared" si="60"/>
        <v>#REF!</v>
      </c>
    </row>
    <row r="828" spans="3:6" hidden="1" x14ac:dyDescent="0.25">
      <c r="C828" t="e">
        <f t="shared" si="57"/>
        <v>#REF!</v>
      </c>
      <c r="D828" t="e">
        <f t="shared" si="58"/>
        <v>#REF!</v>
      </c>
      <c r="E828" t="e">
        <f t="shared" si="59"/>
        <v>#REF!</v>
      </c>
      <c r="F828" t="e">
        <f t="shared" si="60"/>
        <v>#REF!</v>
      </c>
    </row>
    <row r="829" spans="3:6" hidden="1" x14ac:dyDescent="0.25">
      <c r="C829" t="e">
        <f t="shared" si="57"/>
        <v>#REF!</v>
      </c>
      <c r="D829" t="e">
        <f t="shared" si="58"/>
        <v>#REF!</v>
      </c>
      <c r="E829" t="e">
        <f t="shared" si="59"/>
        <v>#REF!</v>
      </c>
      <c r="F829" t="e">
        <f t="shared" si="60"/>
        <v>#REF!</v>
      </c>
    </row>
    <row r="830" spans="3:6" hidden="1" x14ac:dyDescent="0.25">
      <c r="C830" t="e">
        <f t="shared" si="57"/>
        <v>#REF!</v>
      </c>
      <c r="D830" t="e">
        <f t="shared" si="58"/>
        <v>#REF!</v>
      </c>
      <c r="E830" t="e">
        <f t="shared" si="59"/>
        <v>#REF!</v>
      </c>
      <c r="F830" t="e">
        <f t="shared" si="60"/>
        <v>#REF!</v>
      </c>
    </row>
    <row r="831" spans="3:6" hidden="1" x14ac:dyDescent="0.25">
      <c r="C831" t="e">
        <f t="shared" si="57"/>
        <v>#REF!</v>
      </c>
      <c r="D831" t="e">
        <f t="shared" si="58"/>
        <v>#REF!</v>
      </c>
      <c r="E831" t="e">
        <f t="shared" si="59"/>
        <v>#REF!</v>
      </c>
      <c r="F831" t="e">
        <f t="shared" si="60"/>
        <v>#REF!</v>
      </c>
    </row>
    <row r="832" spans="3:6" hidden="1" x14ac:dyDescent="0.25">
      <c r="C832" t="e">
        <f t="shared" si="57"/>
        <v>#REF!</v>
      </c>
      <c r="D832" t="e">
        <f t="shared" si="58"/>
        <v>#REF!</v>
      </c>
      <c r="E832" t="e">
        <f t="shared" si="59"/>
        <v>#REF!</v>
      </c>
      <c r="F832" t="e">
        <f t="shared" si="60"/>
        <v>#REF!</v>
      </c>
    </row>
    <row r="833" spans="1:8" hidden="1" x14ac:dyDescent="0.25">
      <c r="C833" t="e">
        <f t="shared" si="57"/>
        <v>#REF!</v>
      </c>
      <c r="D833" t="e">
        <f t="shared" si="58"/>
        <v>#REF!</v>
      </c>
      <c r="E833" t="e">
        <f t="shared" si="59"/>
        <v>#REF!</v>
      </c>
      <c r="F833" t="e">
        <f t="shared" si="60"/>
        <v>#REF!</v>
      </c>
    </row>
    <row r="834" spans="1:8" hidden="1" x14ac:dyDescent="0.25">
      <c r="C834" t="e">
        <f t="shared" ref="C834:C897" si="61">VLOOKUP(B834,fundtbl,6,FALSE)</f>
        <v>#REF!</v>
      </c>
      <c r="D834" t="e">
        <f t="shared" si="58"/>
        <v>#REF!</v>
      </c>
      <c r="E834" t="e">
        <f t="shared" si="59"/>
        <v>#REF!</v>
      </c>
      <c r="F834" t="e">
        <f t="shared" si="60"/>
        <v>#REF!</v>
      </c>
    </row>
    <row r="835" spans="1:8" x14ac:dyDescent="0.25">
      <c r="C835" t="e">
        <f t="shared" si="61"/>
        <v>#REF!</v>
      </c>
      <c r="D835" t="e">
        <f t="shared" si="58"/>
        <v>#REF!</v>
      </c>
      <c r="E835" t="e">
        <f t="shared" si="59"/>
        <v>#REF!</v>
      </c>
      <c r="F835" t="e">
        <f t="shared" si="60"/>
        <v>#REF!</v>
      </c>
      <c r="H835" t="s">
        <v>12078</v>
      </c>
    </row>
    <row r="836" spans="1:8" x14ac:dyDescent="0.25">
      <c r="A836" s="10"/>
      <c r="B836" s="10"/>
      <c r="C836" s="10" t="e">
        <f t="shared" si="61"/>
        <v>#REF!</v>
      </c>
      <c r="D836" s="10" t="e">
        <f t="shared" si="58"/>
        <v>#REF!</v>
      </c>
      <c r="E836" s="10" t="e">
        <f t="shared" si="59"/>
        <v>#REF!</v>
      </c>
      <c r="F836" s="10" t="e">
        <f t="shared" si="60"/>
        <v>#REF!</v>
      </c>
    </row>
    <row r="837" spans="1:8" x14ac:dyDescent="0.25">
      <c r="A837" s="10"/>
      <c r="B837" s="10"/>
      <c r="C837" s="10" t="e">
        <f t="shared" si="61"/>
        <v>#REF!</v>
      </c>
      <c r="D837" s="10" t="e">
        <f t="shared" si="58"/>
        <v>#REF!</v>
      </c>
      <c r="E837" s="10" t="e">
        <f t="shared" si="59"/>
        <v>#REF!</v>
      </c>
      <c r="F837" s="10" t="e">
        <f t="shared" si="60"/>
        <v>#REF!</v>
      </c>
    </row>
    <row r="838" spans="1:8" x14ac:dyDescent="0.25">
      <c r="A838" s="10"/>
      <c r="B838" s="10"/>
      <c r="C838" s="10" t="e">
        <f t="shared" si="61"/>
        <v>#REF!</v>
      </c>
      <c r="D838" s="10" t="e">
        <f t="shared" si="58"/>
        <v>#REF!</v>
      </c>
      <c r="E838" s="10" t="e">
        <f t="shared" si="59"/>
        <v>#REF!</v>
      </c>
      <c r="F838" s="10" t="e">
        <f t="shared" si="60"/>
        <v>#REF!</v>
      </c>
    </row>
    <row r="839" spans="1:8" x14ac:dyDescent="0.25">
      <c r="A839" s="10"/>
      <c r="B839" s="10"/>
      <c r="C839" s="10" t="e">
        <f t="shared" si="61"/>
        <v>#REF!</v>
      </c>
      <c r="D839" s="10" t="e">
        <f t="shared" si="58"/>
        <v>#REF!</v>
      </c>
      <c r="E839" s="10" t="e">
        <f t="shared" si="59"/>
        <v>#REF!</v>
      </c>
      <c r="F839" s="10" t="e">
        <f t="shared" si="60"/>
        <v>#REF!</v>
      </c>
    </row>
    <row r="840" spans="1:8" x14ac:dyDescent="0.25">
      <c r="A840" s="10"/>
      <c r="B840" s="10"/>
      <c r="C840" s="10" t="e">
        <f t="shared" si="61"/>
        <v>#REF!</v>
      </c>
      <c r="D840" s="10" t="e">
        <f t="shared" si="58"/>
        <v>#REF!</v>
      </c>
      <c r="E840" s="10" t="e">
        <f t="shared" si="59"/>
        <v>#REF!</v>
      </c>
      <c r="F840" s="10" t="e">
        <f t="shared" si="60"/>
        <v>#REF!</v>
      </c>
    </row>
    <row r="841" spans="1:8" x14ac:dyDescent="0.25">
      <c r="A841" s="10"/>
      <c r="B841" s="10"/>
      <c r="C841" s="10" t="e">
        <f t="shared" si="61"/>
        <v>#REF!</v>
      </c>
      <c r="D841" s="10" t="e">
        <f t="shared" si="58"/>
        <v>#REF!</v>
      </c>
      <c r="E841" s="10" t="e">
        <f t="shared" si="59"/>
        <v>#REF!</v>
      </c>
      <c r="F841" s="10" t="e">
        <f t="shared" si="60"/>
        <v>#REF!</v>
      </c>
    </row>
    <row r="842" spans="1:8" x14ac:dyDescent="0.25">
      <c r="A842" s="10"/>
      <c r="B842" s="10"/>
      <c r="C842" s="10" t="e">
        <f t="shared" si="61"/>
        <v>#REF!</v>
      </c>
      <c r="D842" s="10" t="e">
        <f t="shared" si="58"/>
        <v>#REF!</v>
      </c>
      <c r="E842" s="10" t="e">
        <f t="shared" si="59"/>
        <v>#REF!</v>
      </c>
      <c r="F842" s="10" t="e">
        <f t="shared" si="60"/>
        <v>#REF!</v>
      </c>
    </row>
    <row r="843" spans="1:8" x14ac:dyDescent="0.25">
      <c r="A843" s="10"/>
      <c r="B843" s="10"/>
      <c r="C843" s="10" t="e">
        <f t="shared" si="61"/>
        <v>#REF!</v>
      </c>
      <c r="D843" s="10" t="e">
        <f t="shared" ref="D843:D906" si="62">VLOOKUP(B843,fundtbl,5,FALSE)</f>
        <v>#REF!</v>
      </c>
      <c r="E843" s="10" t="e">
        <f t="shared" ref="E843:E906" si="63">VLOOKUP(B843,fundtbl,7,FALSE)</f>
        <v>#REF!</v>
      </c>
      <c r="F843" s="10" t="e">
        <f t="shared" ref="F843:F906" si="64">VLOOKUP(B843,fundtbl,8,FALSE)</f>
        <v>#REF!</v>
      </c>
    </row>
    <row r="844" spans="1:8" x14ac:dyDescent="0.25">
      <c r="A844" s="10"/>
      <c r="B844" s="10"/>
      <c r="C844" s="10" t="e">
        <f t="shared" si="61"/>
        <v>#REF!</v>
      </c>
      <c r="D844" s="10" t="e">
        <f t="shared" si="62"/>
        <v>#REF!</v>
      </c>
      <c r="E844" s="10" t="e">
        <f t="shared" si="63"/>
        <v>#REF!</v>
      </c>
      <c r="F844" s="10" t="e">
        <f t="shared" si="64"/>
        <v>#REF!</v>
      </c>
    </row>
    <row r="845" spans="1:8" x14ac:dyDescent="0.25">
      <c r="A845" s="10"/>
      <c r="B845" s="10"/>
      <c r="C845" s="10" t="e">
        <f t="shared" si="61"/>
        <v>#REF!</v>
      </c>
      <c r="D845" s="10" t="e">
        <f t="shared" si="62"/>
        <v>#REF!</v>
      </c>
      <c r="E845" s="10" t="e">
        <f t="shared" si="63"/>
        <v>#REF!</v>
      </c>
      <c r="F845" s="10" t="e">
        <f t="shared" si="64"/>
        <v>#REF!</v>
      </c>
    </row>
    <row r="846" spans="1:8" x14ac:dyDescent="0.25">
      <c r="A846" s="10"/>
      <c r="B846" s="10"/>
      <c r="C846" s="10" t="e">
        <f t="shared" si="61"/>
        <v>#REF!</v>
      </c>
      <c r="D846" s="10" t="e">
        <f t="shared" si="62"/>
        <v>#REF!</v>
      </c>
      <c r="E846" s="10" t="e">
        <f t="shared" si="63"/>
        <v>#REF!</v>
      </c>
      <c r="F846" s="10" t="e">
        <f t="shared" si="64"/>
        <v>#REF!</v>
      </c>
    </row>
    <row r="847" spans="1:8" x14ac:dyDescent="0.25">
      <c r="C847" t="e">
        <f t="shared" si="61"/>
        <v>#REF!</v>
      </c>
      <c r="D847" t="e">
        <f t="shared" si="62"/>
        <v>#REF!</v>
      </c>
      <c r="E847" t="e">
        <f t="shared" si="63"/>
        <v>#REF!</v>
      </c>
      <c r="F847" t="e">
        <f t="shared" si="64"/>
        <v>#REF!</v>
      </c>
    </row>
    <row r="848" spans="1:8" hidden="1" x14ac:dyDescent="0.25">
      <c r="C848" t="e">
        <f t="shared" si="61"/>
        <v>#REF!</v>
      </c>
      <c r="D848" t="e">
        <f t="shared" si="62"/>
        <v>#REF!</v>
      </c>
      <c r="E848" t="e">
        <f t="shared" si="63"/>
        <v>#REF!</v>
      </c>
      <c r="F848" t="e">
        <f t="shared" si="64"/>
        <v>#REF!</v>
      </c>
    </row>
    <row r="849" spans="3:6" hidden="1" x14ac:dyDescent="0.25">
      <c r="C849" t="e">
        <f t="shared" si="61"/>
        <v>#REF!</v>
      </c>
      <c r="D849" t="e">
        <f t="shared" si="62"/>
        <v>#REF!</v>
      </c>
      <c r="E849" t="e">
        <f t="shared" si="63"/>
        <v>#REF!</v>
      </c>
      <c r="F849" t="e">
        <f t="shared" si="64"/>
        <v>#REF!</v>
      </c>
    </row>
    <row r="850" spans="3:6" hidden="1" x14ac:dyDescent="0.25">
      <c r="C850" t="e">
        <f t="shared" si="61"/>
        <v>#REF!</v>
      </c>
      <c r="D850" t="e">
        <f t="shared" si="62"/>
        <v>#REF!</v>
      </c>
      <c r="E850" t="e">
        <f t="shared" si="63"/>
        <v>#REF!</v>
      </c>
      <c r="F850" t="e">
        <f t="shared" si="64"/>
        <v>#REF!</v>
      </c>
    </row>
    <row r="851" spans="3:6" hidden="1" x14ac:dyDescent="0.25">
      <c r="C851" t="e">
        <f t="shared" si="61"/>
        <v>#REF!</v>
      </c>
      <c r="D851" t="e">
        <f t="shared" si="62"/>
        <v>#REF!</v>
      </c>
      <c r="E851" t="e">
        <f t="shared" si="63"/>
        <v>#REF!</v>
      </c>
      <c r="F851" t="e">
        <f t="shared" si="64"/>
        <v>#REF!</v>
      </c>
    </row>
    <row r="852" spans="3:6" hidden="1" x14ac:dyDescent="0.25">
      <c r="C852" t="e">
        <f t="shared" si="61"/>
        <v>#REF!</v>
      </c>
      <c r="D852" t="e">
        <f t="shared" si="62"/>
        <v>#REF!</v>
      </c>
      <c r="E852" t="e">
        <f t="shared" si="63"/>
        <v>#REF!</v>
      </c>
      <c r="F852" t="e">
        <f t="shared" si="64"/>
        <v>#REF!</v>
      </c>
    </row>
    <row r="853" spans="3:6" hidden="1" x14ac:dyDescent="0.25">
      <c r="C853" t="e">
        <f t="shared" si="61"/>
        <v>#REF!</v>
      </c>
      <c r="D853" t="e">
        <f t="shared" si="62"/>
        <v>#REF!</v>
      </c>
      <c r="E853" t="e">
        <f t="shared" si="63"/>
        <v>#REF!</v>
      </c>
      <c r="F853" t="e">
        <f t="shared" si="64"/>
        <v>#REF!</v>
      </c>
    </row>
    <row r="854" spans="3:6" hidden="1" x14ac:dyDescent="0.25">
      <c r="C854" t="e">
        <f t="shared" si="61"/>
        <v>#REF!</v>
      </c>
      <c r="D854" t="e">
        <f t="shared" si="62"/>
        <v>#REF!</v>
      </c>
      <c r="E854" t="e">
        <f t="shared" si="63"/>
        <v>#REF!</v>
      </c>
      <c r="F854" t="e">
        <f t="shared" si="64"/>
        <v>#REF!</v>
      </c>
    </row>
    <row r="855" spans="3:6" hidden="1" x14ac:dyDescent="0.25">
      <c r="C855" t="e">
        <f t="shared" si="61"/>
        <v>#REF!</v>
      </c>
      <c r="D855" t="e">
        <f t="shared" si="62"/>
        <v>#REF!</v>
      </c>
      <c r="E855" t="e">
        <f t="shared" si="63"/>
        <v>#REF!</v>
      </c>
      <c r="F855" t="e">
        <f t="shared" si="64"/>
        <v>#REF!</v>
      </c>
    </row>
    <row r="856" spans="3:6" hidden="1" x14ac:dyDescent="0.25">
      <c r="C856" t="e">
        <f t="shared" si="61"/>
        <v>#REF!</v>
      </c>
      <c r="D856" t="e">
        <f t="shared" si="62"/>
        <v>#REF!</v>
      </c>
      <c r="E856" t="e">
        <f t="shared" si="63"/>
        <v>#REF!</v>
      </c>
      <c r="F856" t="e">
        <f t="shared" si="64"/>
        <v>#REF!</v>
      </c>
    </row>
    <row r="857" spans="3:6" hidden="1" x14ac:dyDescent="0.25">
      <c r="C857" t="e">
        <f t="shared" si="61"/>
        <v>#REF!</v>
      </c>
      <c r="D857" t="e">
        <f t="shared" si="62"/>
        <v>#REF!</v>
      </c>
      <c r="E857" t="e">
        <f t="shared" si="63"/>
        <v>#REF!</v>
      </c>
      <c r="F857" t="e">
        <f t="shared" si="64"/>
        <v>#REF!</v>
      </c>
    </row>
    <row r="858" spans="3:6" hidden="1" x14ac:dyDescent="0.25">
      <c r="C858" t="e">
        <f t="shared" si="61"/>
        <v>#REF!</v>
      </c>
      <c r="D858" t="e">
        <f t="shared" si="62"/>
        <v>#REF!</v>
      </c>
      <c r="E858" t="e">
        <f t="shared" si="63"/>
        <v>#REF!</v>
      </c>
      <c r="F858" t="e">
        <f t="shared" si="64"/>
        <v>#REF!</v>
      </c>
    </row>
    <row r="859" spans="3:6" hidden="1" x14ac:dyDescent="0.25">
      <c r="C859" t="e">
        <f t="shared" si="61"/>
        <v>#REF!</v>
      </c>
      <c r="D859" t="e">
        <f t="shared" si="62"/>
        <v>#REF!</v>
      </c>
      <c r="E859" t="e">
        <f t="shared" si="63"/>
        <v>#REF!</v>
      </c>
      <c r="F859" t="e">
        <f t="shared" si="64"/>
        <v>#REF!</v>
      </c>
    </row>
    <row r="860" spans="3:6" hidden="1" x14ac:dyDescent="0.25">
      <c r="C860" t="e">
        <f t="shared" si="61"/>
        <v>#REF!</v>
      </c>
      <c r="D860" t="e">
        <f t="shared" si="62"/>
        <v>#REF!</v>
      </c>
      <c r="E860" t="e">
        <f t="shared" si="63"/>
        <v>#REF!</v>
      </c>
      <c r="F860" t="e">
        <f t="shared" si="64"/>
        <v>#REF!</v>
      </c>
    </row>
    <row r="861" spans="3:6" hidden="1" x14ac:dyDescent="0.25">
      <c r="C861" t="e">
        <f t="shared" si="61"/>
        <v>#REF!</v>
      </c>
      <c r="D861" t="e">
        <f t="shared" si="62"/>
        <v>#REF!</v>
      </c>
      <c r="E861" t="e">
        <f t="shared" si="63"/>
        <v>#REF!</v>
      </c>
      <c r="F861" t="e">
        <f t="shared" si="64"/>
        <v>#REF!</v>
      </c>
    </row>
    <row r="862" spans="3:6" hidden="1" x14ac:dyDescent="0.25">
      <c r="C862" t="e">
        <f t="shared" si="61"/>
        <v>#REF!</v>
      </c>
      <c r="D862" t="e">
        <f t="shared" si="62"/>
        <v>#REF!</v>
      </c>
      <c r="E862" t="e">
        <f t="shared" si="63"/>
        <v>#REF!</v>
      </c>
      <c r="F862" t="e">
        <f t="shared" si="64"/>
        <v>#REF!</v>
      </c>
    </row>
    <row r="863" spans="3:6" hidden="1" x14ac:dyDescent="0.25">
      <c r="C863" t="e">
        <f t="shared" si="61"/>
        <v>#REF!</v>
      </c>
      <c r="D863" t="e">
        <f t="shared" si="62"/>
        <v>#REF!</v>
      </c>
      <c r="E863" t="e">
        <f t="shared" si="63"/>
        <v>#REF!</v>
      </c>
      <c r="F863" t="e">
        <f t="shared" si="64"/>
        <v>#REF!</v>
      </c>
    </row>
    <row r="864" spans="3:6" hidden="1" x14ac:dyDescent="0.25">
      <c r="C864" t="e">
        <f t="shared" si="61"/>
        <v>#REF!</v>
      </c>
      <c r="D864" t="e">
        <f t="shared" si="62"/>
        <v>#REF!</v>
      </c>
      <c r="E864" t="e">
        <f t="shared" si="63"/>
        <v>#REF!</v>
      </c>
      <c r="F864" t="e">
        <f t="shared" si="64"/>
        <v>#REF!</v>
      </c>
    </row>
    <row r="865" spans="3:6" hidden="1" x14ac:dyDescent="0.25">
      <c r="C865" t="e">
        <f t="shared" si="61"/>
        <v>#REF!</v>
      </c>
      <c r="D865" t="e">
        <f t="shared" si="62"/>
        <v>#REF!</v>
      </c>
      <c r="E865" t="e">
        <f t="shared" si="63"/>
        <v>#REF!</v>
      </c>
      <c r="F865" t="e">
        <f t="shared" si="64"/>
        <v>#REF!</v>
      </c>
    </row>
    <row r="866" spans="3:6" hidden="1" x14ac:dyDescent="0.25">
      <c r="C866" t="e">
        <f t="shared" si="61"/>
        <v>#REF!</v>
      </c>
      <c r="D866" t="e">
        <f t="shared" si="62"/>
        <v>#REF!</v>
      </c>
      <c r="E866" t="e">
        <f t="shared" si="63"/>
        <v>#REF!</v>
      </c>
      <c r="F866" t="e">
        <f t="shared" si="64"/>
        <v>#REF!</v>
      </c>
    </row>
    <row r="867" spans="3:6" hidden="1" x14ac:dyDescent="0.25">
      <c r="C867" t="e">
        <f t="shared" si="61"/>
        <v>#REF!</v>
      </c>
      <c r="D867" t="e">
        <f t="shared" si="62"/>
        <v>#REF!</v>
      </c>
      <c r="E867" t="e">
        <f t="shared" si="63"/>
        <v>#REF!</v>
      </c>
      <c r="F867" t="e">
        <f t="shared" si="64"/>
        <v>#REF!</v>
      </c>
    </row>
    <row r="868" spans="3:6" hidden="1" x14ac:dyDescent="0.25">
      <c r="C868" t="e">
        <f t="shared" si="61"/>
        <v>#REF!</v>
      </c>
      <c r="D868" t="e">
        <f t="shared" si="62"/>
        <v>#REF!</v>
      </c>
      <c r="E868" t="e">
        <f t="shared" si="63"/>
        <v>#REF!</v>
      </c>
      <c r="F868" t="e">
        <f t="shared" si="64"/>
        <v>#REF!</v>
      </c>
    </row>
    <row r="869" spans="3:6" hidden="1" x14ac:dyDescent="0.25">
      <c r="C869" t="e">
        <f t="shared" si="61"/>
        <v>#REF!</v>
      </c>
      <c r="D869" t="e">
        <f t="shared" si="62"/>
        <v>#REF!</v>
      </c>
      <c r="E869" t="e">
        <f t="shared" si="63"/>
        <v>#REF!</v>
      </c>
      <c r="F869" t="e">
        <f t="shared" si="64"/>
        <v>#REF!</v>
      </c>
    </row>
    <row r="870" spans="3:6" hidden="1" x14ac:dyDescent="0.25">
      <c r="C870" t="e">
        <f t="shared" si="61"/>
        <v>#REF!</v>
      </c>
      <c r="D870" t="e">
        <f t="shared" si="62"/>
        <v>#REF!</v>
      </c>
      <c r="E870" t="e">
        <f t="shared" si="63"/>
        <v>#REF!</v>
      </c>
      <c r="F870" t="e">
        <f t="shared" si="64"/>
        <v>#REF!</v>
      </c>
    </row>
    <row r="871" spans="3:6" hidden="1" x14ac:dyDescent="0.25">
      <c r="C871" t="e">
        <f t="shared" si="61"/>
        <v>#REF!</v>
      </c>
      <c r="D871" t="e">
        <f t="shared" si="62"/>
        <v>#REF!</v>
      </c>
      <c r="E871" t="e">
        <f t="shared" si="63"/>
        <v>#REF!</v>
      </c>
      <c r="F871" t="e">
        <f t="shared" si="64"/>
        <v>#REF!</v>
      </c>
    </row>
    <row r="872" spans="3:6" hidden="1" x14ac:dyDescent="0.25">
      <c r="C872" t="e">
        <f t="shared" si="61"/>
        <v>#REF!</v>
      </c>
      <c r="D872" t="e">
        <f t="shared" si="62"/>
        <v>#REF!</v>
      </c>
      <c r="E872" t="e">
        <f t="shared" si="63"/>
        <v>#REF!</v>
      </c>
      <c r="F872" t="e">
        <f t="shared" si="64"/>
        <v>#REF!</v>
      </c>
    </row>
    <row r="873" spans="3:6" hidden="1" x14ac:dyDescent="0.25">
      <c r="C873" t="e">
        <f t="shared" si="61"/>
        <v>#REF!</v>
      </c>
      <c r="D873" t="e">
        <f t="shared" si="62"/>
        <v>#REF!</v>
      </c>
      <c r="E873" t="e">
        <f t="shared" si="63"/>
        <v>#REF!</v>
      </c>
      <c r="F873" t="e">
        <f t="shared" si="64"/>
        <v>#REF!</v>
      </c>
    </row>
    <row r="874" spans="3:6" hidden="1" x14ac:dyDescent="0.25">
      <c r="C874" t="e">
        <f t="shared" si="61"/>
        <v>#REF!</v>
      </c>
      <c r="D874" t="e">
        <f t="shared" si="62"/>
        <v>#REF!</v>
      </c>
      <c r="E874" t="e">
        <f t="shared" si="63"/>
        <v>#REF!</v>
      </c>
      <c r="F874" t="e">
        <f t="shared" si="64"/>
        <v>#REF!</v>
      </c>
    </row>
    <row r="875" spans="3:6" hidden="1" x14ac:dyDescent="0.25">
      <c r="C875" t="e">
        <f t="shared" si="61"/>
        <v>#REF!</v>
      </c>
      <c r="D875" t="e">
        <f t="shared" si="62"/>
        <v>#REF!</v>
      </c>
      <c r="E875" t="e">
        <f t="shared" si="63"/>
        <v>#REF!</v>
      </c>
      <c r="F875" t="e">
        <f t="shared" si="64"/>
        <v>#REF!</v>
      </c>
    </row>
    <row r="876" spans="3:6" hidden="1" x14ac:dyDescent="0.25">
      <c r="C876" t="e">
        <f t="shared" si="61"/>
        <v>#REF!</v>
      </c>
      <c r="D876" t="e">
        <f t="shared" si="62"/>
        <v>#REF!</v>
      </c>
      <c r="E876" t="e">
        <f t="shared" si="63"/>
        <v>#REF!</v>
      </c>
      <c r="F876" t="e">
        <f t="shared" si="64"/>
        <v>#REF!</v>
      </c>
    </row>
    <row r="877" spans="3:6" hidden="1" x14ac:dyDescent="0.25">
      <c r="C877" t="e">
        <f t="shared" si="61"/>
        <v>#REF!</v>
      </c>
      <c r="D877" t="e">
        <f t="shared" si="62"/>
        <v>#REF!</v>
      </c>
      <c r="E877" t="e">
        <f t="shared" si="63"/>
        <v>#REF!</v>
      </c>
      <c r="F877" t="e">
        <f t="shared" si="64"/>
        <v>#REF!</v>
      </c>
    </row>
    <row r="878" spans="3:6" hidden="1" x14ac:dyDescent="0.25">
      <c r="C878" t="e">
        <f t="shared" si="61"/>
        <v>#REF!</v>
      </c>
      <c r="D878" t="e">
        <f t="shared" si="62"/>
        <v>#REF!</v>
      </c>
      <c r="E878" t="e">
        <f t="shared" si="63"/>
        <v>#REF!</v>
      </c>
      <c r="F878" t="e">
        <f t="shared" si="64"/>
        <v>#REF!</v>
      </c>
    </row>
    <row r="879" spans="3:6" hidden="1" x14ac:dyDescent="0.25">
      <c r="C879" t="e">
        <f t="shared" si="61"/>
        <v>#REF!</v>
      </c>
      <c r="D879" t="e">
        <f t="shared" si="62"/>
        <v>#REF!</v>
      </c>
      <c r="E879" t="e">
        <f t="shared" si="63"/>
        <v>#REF!</v>
      </c>
      <c r="F879" t="e">
        <f t="shared" si="64"/>
        <v>#REF!</v>
      </c>
    </row>
    <row r="880" spans="3:6" hidden="1" x14ac:dyDescent="0.25">
      <c r="C880" t="e">
        <f t="shared" si="61"/>
        <v>#REF!</v>
      </c>
      <c r="D880" t="e">
        <f t="shared" si="62"/>
        <v>#REF!</v>
      </c>
      <c r="E880" t="e">
        <f t="shared" si="63"/>
        <v>#REF!</v>
      </c>
      <c r="F880" t="e">
        <f t="shared" si="64"/>
        <v>#REF!</v>
      </c>
    </row>
    <row r="881" spans="3:6" hidden="1" x14ac:dyDescent="0.25">
      <c r="C881" t="e">
        <f t="shared" si="61"/>
        <v>#REF!</v>
      </c>
      <c r="D881" t="e">
        <f t="shared" si="62"/>
        <v>#REF!</v>
      </c>
      <c r="E881" t="e">
        <f t="shared" si="63"/>
        <v>#REF!</v>
      </c>
      <c r="F881" t="e">
        <f t="shared" si="64"/>
        <v>#REF!</v>
      </c>
    </row>
    <row r="882" spans="3:6" hidden="1" x14ac:dyDescent="0.25">
      <c r="C882" t="e">
        <f t="shared" si="61"/>
        <v>#REF!</v>
      </c>
      <c r="D882" t="e">
        <f t="shared" si="62"/>
        <v>#REF!</v>
      </c>
      <c r="E882" t="e">
        <f t="shared" si="63"/>
        <v>#REF!</v>
      </c>
      <c r="F882" t="e">
        <f t="shared" si="64"/>
        <v>#REF!</v>
      </c>
    </row>
    <row r="883" spans="3:6" hidden="1" x14ac:dyDescent="0.25">
      <c r="C883" t="e">
        <f t="shared" si="61"/>
        <v>#REF!</v>
      </c>
      <c r="D883" t="e">
        <f t="shared" si="62"/>
        <v>#REF!</v>
      </c>
      <c r="E883" t="e">
        <f t="shared" si="63"/>
        <v>#REF!</v>
      </c>
      <c r="F883" t="e">
        <f t="shared" si="64"/>
        <v>#REF!</v>
      </c>
    </row>
    <row r="884" spans="3:6" hidden="1" x14ac:dyDescent="0.25">
      <c r="C884" t="e">
        <f t="shared" si="61"/>
        <v>#REF!</v>
      </c>
      <c r="D884" t="e">
        <f t="shared" si="62"/>
        <v>#REF!</v>
      </c>
      <c r="E884" t="e">
        <f t="shared" si="63"/>
        <v>#REF!</v>
      </c>
      <c r="F884" t="e">
        <f t="shared" si="64"/>
        <v>#REF!</v>
      </c>
    </row>
    <row r="885" spans="3:6" hidden="1" x14ac:dyDescent="0.25">
      <c r="C885" t="e">
        <f t="shared" si="61"/>
        <v>#REF!</v>
      </c>
      <c r="D885" t="e">
        <f t="shared" si="62"/>
        <v>#REF!</v>
      </c>
      <c r="E885" t="e">
        <f t="shared" si="63"/>
        <v>#REF!</v>
      </c>
      <c r="F885" t="e">
        <f t="shared" si="64"/>
        <v>#REF!</v>
      </c>
    </row>
    <row r="886" spans="3:6" hidden="1" x14ac:dyDescent="0.25">
      <c r="C886" t="e">
        <f t="shared" si="61"/>
        <v>#REF!</v>
      </c>
      <c r="D886" t="e">
        <f t="shared" si="62"/>
        <v>#REF!</v>
      </c>
      <c r="E886" t="e">
        <f t="shared" si="63"/>
        <v>#REF!</v>
      </c>
      <c r="F886" t="e">
        <f t="shared" si="64"/>
        <v>#REF!</v>
      </c>
    </row>
    <row r="887" spans="3:6" hidden="1" x14ac:dyDescent="0.25">
      <c r="C887" t="e">
        <f t="shared" si="61"/>
        <v>#REF!</v>
      </c>
      <c r="D887" t="e">
        <f t="shared" si="62"/>
        <v>#REF!</v>
      </c>
      <c r="E887" t="e">
        <f t="shared" si="63"/>
        <v>#REF!</v>
      </c>
      <c r="F887" t="e">
        <f t="shared" si="64"/>
        <v>#REF!</v>
      </c>
    </row>
    <row r="888" spans="3:6" hidden="1" x14ac:dyDescent="0.25">
      <c r="C888" t="e">
        <f t="shared" si="61"/>
        <v>#REF!</v>
      </c>
      <c r="D888" t="e">
        <f t="shared" si="62"/>
        <v>#REF!</v>
      </c>
      <c r="E888" t="e">
        <f t="shared" si="63"/>
        <v>#REF!</v>
      </c>
      <c r="F888" t="e">
        <f t="shared" si="64"/>
        <v>#REF!</v>
      </c>
    </row>
    <row r="889" spans="3:6" hidden="1" x14ac:dyDescent="0.25">
      <c r="C889" t="e">
        <f t="shared" si="61"/>
        <v>#REF!</v>
      </c>
      <c r="D889" t="e">
        <f t="shared" si="62"/>
        <v>#REF!</v>
      </c>
      <c r="E889" t="e">
        <f t="shared" si="63"/>
        <v>#REF!</v>
      </c>
      <c r="F889" t="e">
        <f t="shared" si="64"/>
        <v>#REF!</v>
      </c>
    </row>
    <row r="890" spans="3:6" hidden="1" x14ac:dyDescent="0.25">
      <c r="C890" t="e">
        <f t="shared" si="61"/>
        <v>#REF!</v>
      </c>
      <c r="D890" t="e">
        <f t="shared" si="62"/>
        <v>#REF!</v>
      </c>
      <c r="E890" t="e">
        <f t="shared" si="63"/>
        <v>#REF!</v>
      </c>
      <c r="F890" t="e">
        <f t="shared" si="64"/>
        <v>#REF!</v>
      </c>
    </row>
    <row r="891" spans="3:6" hidden="1" x14ac:dyDescent="0.25">
      <c r="C891" t="e">
        <f t="shared" si="61"/>
        <v>#REF!</v>
      </c>
      <c r="D891" t="e">
        <f t="shared" si="62"/>
        <v>#REF!</v>
      </c>
      <c r="E891" t="e">
        <f t="shared" si="63"/>
        <v>#REF!</v>
      </c>
      <c r="F891" t="e">
        <f t="shared" si="64"/>
        <v>#REF!</v>
      </c>
    </row>
    <row r="892" spans="3:6" hidden="1" x14ac:dyDescent="0.25">
      <c r="C892" t="e">
        <f t="shared" si="61"/>
        <v>#REF!</v>
      </c>
      <c r="D892" t="e">
        <f t="shared" si="62"/>
        <v>#REF!</v>
      </c>
      <c r="E892" t="e">
        <f t="shared" si="63"/>
        <v>#REF!</v>
      </c>
      <c r="F892" t="e">
        <f t="shared" si="64"/>
        <v>#REF!</v>
      </c>
    </row>
    <row r="893" spans="3:6" hidden="1" x14ac:dyDescent="0.25">
      <c r="C893" t="e">
        <f t="shared" si="61"/>
        <v>#REF!</v>
      </c>
      <c r="D893" t="e">
        <f t="shared" si="62"/>
        <v>#REF!</v>
      </c>
      <c r="E893" t="e">
        <f t="shared" si="63"/>
        <v>#REF!</v>
      </c>
      <c r="F893" t="e">
        <f t="shared" si="64"/>
        <v>#REF!</v>
      </c>
    </row>
    <row r="894" spans="3:6" hidden="1" x14ac:dyDescent="0.25">
      <c r="C894" t="e">
        <f t="shared" si="61"/>
        <v>#REF!</v>
      </c>
      <c r="D894" t="e">
        <f t="shared" si="62"/>
        <v>#REF!</v>
      </c>
      <c r="E894" t="e">
        <f t="shared" si="63"/>
        <v>#REF!</v>
      </c>
      <c r="F894" t="e">
        <f t="shared" si="64"/>
        <v>#REF!</v>
      </c>
    </row>
    <row r="895" spans="3:6" hidden="1" x14ac:dyDescent="0.25">
      <c r="C895" t="e">
        <f t="shared" si="61"/>
        <v>#REF!</v>
      </c>
      <c r="D895" t="e">
        <f t="shared" si="62"/>
        <v>#REF!</v>
      </c>
      <c r="E895" t="e">
        <f t="shared" si="63"/>
        <v>#REF!</v>
      </c>
      <c r="F895" t="e">
        <f t="shared" si="64"/>
        <v>#REF!</v>
      </c>
    </row>
    <row r="896" spans="3:6" hidden="1" x14ac:dyDescent="0.25">
      <c r="C896" t="e">
        <f t="shared" si="61"/>
        <v>#REF!</v>
      </c>
      <c r="D896" t="e">
        <f t="shared" si="62"/>
        <v>#REF!</v>
      </c>
      <c r="E896" t="e">
        <f t="shared" si="63"/>
        <v>#REF!</v>
      </c>
      <c r="F896" t="e">
        <f t="shared" si="64"/>
        <v>#REF!</v>
      </c>
    </row>
    <row r="897" spans="1:8" hidden="1" x14ac:dyDescent="0.25">
      <c r="C897" t="e">
        <f t="shared" si="61"/>
        <v>#REF!</v>
      </c>
      <c r="D897" t="e">
        <f t="shared" si="62"/>
        <v>#REF!</v>
      </c>
      <c r="E897" t="e">
        <f t="shared" si="63"/>
        <v>#REF!</v>
      </c>
      <c r="F897" t="e">
        <f t="shared" si="64"/>
        <v>#REF!</v>
      </c>
    </row>
    <row r="898" spans="1:8" x14ac:dyDescent="0.25">
      <c r="C898" t="e">
        <f t="shared" ref="C898:C961" si="65">VLOOKUP(B898,fundtbl,6,FALSE)</f>
        <v>#REF!</v>
      </c>
      <c r="D898" t="e">
        <f t="shared" si="62"/>
        <v>#REF!</v>
      </c>
      <c r="E898" t="e">
        <f t="shared" si="63"/>
        <v>#REF!</v>
      </c>
      <c r="F898" t="e">
        <f t="shared" si="64"/>
        <v>#REF!</v>
      </c>
    </row>
    <row r="899" spans="1:8" hidden="1" x14ac:dyDescent="0.25">
      <c r="C899" t="e">
        <f t="shared" si="65"/>
        <v>#REF!</v>
      </c>
      <c r="D899" t="e">
        <f t="shared" si="62"/>
        <v>#REF!</v>
      </c>
      <c r="E899" t="e">
        <f t="shared" si="63"/>
        <v>#REF!</v>
      </c>
      <c r="F899" t="e">
        <f t="shared" si="64"/>
        <v>#REF!</v>
      </c>
    </row>
    <row r="900" spans="1:8" s="10" customFormat="1" x14ac:dyDescent="0.25">
      <c r="A900"/>
      <c r="B900"/>
      <c r="C900" t="e">
        <f t="shared" si="65"/>
        <v>#REF!</v>
      </c>
      <c r="D900" t="e">
        <f t="shared" si="62"/>
        <v>#REF!</v>
      </c>
      <c r="E900" t="e">
        <f t="shared" si="63"/>
        <v>#REF!</v>
      </c>
      <c r="F900" t="e">
        <f t="shared" si="64"/>
        <v>#REF!</v>
      </c>
    </row>
    <row r="901" spans="1:8" s="10" customFormat="1" x14ac:dyDescent="0.25">
      <c r="A901"/>
      <c r="B901"/>
      <c r="C901" t="e">
        <f t="shared" si="65"/>
        <v>#REF!</v>
      </c>
      <c r="D901" t="e">
        <f t="shared" si="62"/>
        <v>#REF!</v>
      </c>
      <c r="E901" t="e">
        <f t="shared" si="63"/>
        <v>#REF!</v>
      </c>
      <c r="F901" t="e">
        <f t="shared" si="64"/>
        <v>#REF!</v>
      </c>
    </row>
    <row r="902" spans="1:8" s="10" customFormat="1" x14ac:dyDescent="0.25">
      <c r="A902"/>
      <c r="B902"/>
      <c r="C902" t="e">
        <f t="shared" si="65"/>
        <v>#REF!</v>
      </c>
      <c r="D902" t="e">
        <f t="shared" si="62"/>
        <v>#REF!</v>
      </c>
      <c r="E902" t="e">
        <f t="shared" si="63"/>
        <v>#REF!</v>
      </c>
      <c r="F902" t="e">
        <f t="shared" si="64"/>
        <v>#REF!</v>
      </c>
    </row>
    <row r="903" spans="1:8" s="10" customFormat="1" x14ac:dyDescent="0.25">
      <c r="A903"/>
      <c r="B903"/>
      <c r="C903" t="e">
        <f t="shared" si="65"/>
        <v>#REF!</v>
      </c>
      <c r="D903" t="e">
        <f t="shared" si="62"/>
        <v>#REF!</v>
      </c>
      <c r="E903" t="e">
        <f t="shared" si="63"/>
        <v>#REF!</v>
      </c>
      <c r="F903" t="e">
        <f t="shared" si="64"/>
        <v>#REF!</v>
      </c>
    </row>
    <row r="904" spans="1:8" s="10" customFormat="1" x14ac:dyDescent="0.25">
      <c r="A904"/>
      <c r="B904"/>
      <c r="C904" t="e">
        <f t="shared" si="65"/>
        <v>#REF!</v>
      </c>
      <c r="D904" t="e">
        <f t="shared" si="62"/>
        <v>#REF!</v>
      </c>
      <c r="E904" t="e">
        <f t="shared" si="63"/>
        <v>#REF!</v>
      </c>
      <c r="F904" t="e">
        <f t="shared" si="64"/>
        <v>#REF!</v>
      </c>
    </row>
    <row r="905" spans="1:8" s="10" customFormat="1" x14ac:dyDescent="0.25">
      <c r="A905"/>
      <c r="B905"/>
      <c r="C905" t="e">
        <f t="shared" si="65"/>
        <v>#REF!</v>
      </c>
      <c r="D905" t="e">
        <f t="shared" si="62"/>
        <v>#REF!</v>
      </c>
      <c r="E905" t="e">
        <f t="shared" si="63"/>
        <v>#REF!</v>
      </c>
      <c r="F905" t="e">
        <f t="shared" si="64"/>
        <v>#REF!</v>
      </c>
    </row>
    <row r="906" spans="1:8" s="10" customFormat="1" x14ac:dyDescent="0.25">
      <c r="A906"/>
      <c r="B906"/>
      <c r="C906" t="e">
        <f t="shared" si="65"/>
        <v>#REF!</v>
      </c>
      <c r="D906" t="e">
        <f t="shared" si="62"/>
        <v>#REF!</v>
      </c>
      <c r="E906" t="e">
        <f t="shared" si="63"/>
        <v>#REF!</v>
      </c>
      <c r="F906" t="e">
        <f t="shared" si="64"/>
        <v>#REF!</v>
      </c>
      <c r="H906" t="s">
        <v>12064</v>
      </c>
    </row>
    <row r="907" spans="1:8" s="10" customFormat="1" x14ac:dyDescent="0.25">
      <c r="A907"/>
      <c r="B907"/>
      <c r="C907" t="e">
        <f t="shared" si="65"/>
        <v>#REF!</v>
      </c>
      <c r="D907" t="e">
        <f t="shared" ref="D907:D970" si="66">VLOOKUP(B907,fundtbl,5,FALSE)</f>
        <v>#REF!</v>
      </c>
      <c r="E907" t="e">
        <f t="shared" ref="E907:E970" si="67">VLOOKUP(B907,fundtbl,7,FALSE)</f>
        <v>#REF!</v>
      </c>
      <c r="F907" t="e">
        <f t="shared" ref="F907:F970" si="68">VLOOKUP(B907,fundtbl,8,FALSE)</f>
        <v>#REF!</v>
      </c>
    </row>
    <row r="908" spans="1:8" s="10" customFormat="1" x14ac:dyDescent="0.25">
      <c r="A908" t="s">
        <v>12047</v>
      </c>
      <c r="B908"/>
      <c r="C908" t="e">
        <f t="shared" si="65"/>
        <v>#REF!</v>
      </c>
      <c r="D908" t="e">
        <f t="shared" si="66"/>
        <v>#REF!</v>
      </c>
      <c r="E908" t="e">
        <f t="shared" si="67"/>
        <v>#REF!</v>
      </c>
      <c r="F908" t="e">
        <f t="shared" si="68"/>
        <v>#REF!</v>
      </c>
    </row>
    <row r="909" spans="1:8" s="10" customFormat="1" x14ac:dyDescent="0.25">
      <c r="A909"/>
      <c r="B909"/>
      <c r="C909" t="e">
        <f t="shared" si="65"/>
        <v>#REF!</v>
      </c>
      <c r="D909" t="e">
        <f t="shared" si="66"/>
        <v>#REF!</v>
      </c>
      <c r="E909" t="e">
        <f t="shared" si="67"/>
        <v>#REF!</v>
      </c>
      <c r="F909" t="e">
        <f t="shared" si="68"/>
        <v>#REF!</v>
      </c>
    </row>
    <row r="910" spans="1:8" s="10" customFormat="1" x14ac:dyDescent="0.25">
      <c r="A910"/>
      <c r="B910"/>
      <c r="C910" t="e">
        <f t="shared" si="65"/>
        <v>#REF!</v>
      </c>
      <c r="D910" t="e">
        <f t="shared" si="66"/>
        <v>#REF!</v>
      </c>
      <c r="E910" t="e">
        <f t="shared" si="67"/>
        <v>#REF!</v>
      </c>
      <c r="F910" t="e">
        <f t="shared" si="68"/>
        <v>#REF!</v>
      </c>
      <c r="H910" t="s">
        <v>12067</v>
      </c>
    </row>
    <row r="911" spans="1:8" hidden="1" x14ac:dyDescent="0.25">
      <c r="C911" t="e">
        <f t="shared" si="65"/>
        <v>#REF!</v>
      </c>
      <c r="D911" t="e">
        <f t="shared" si="66"/>
        <v>#REF!</v>
      </c>
      <c r="E911" t="e">
        <f t="shared" si="67"/>
        <v>#REF!</v>
      </c>
      <c r="F911" t="e">
        <f t="shared" si="68"/>
        <v>#REF!</v>
      </c>
    </row>
    <row r="912" spans="1:8" hidden="1" x14ac:dyDescent="0.25">
      <c r="C912" t="e">
        <f t="shared" si="65"/>
        <v>#REF!</v>
      </c>
      <c r="D912" t="e">
        <f t="shared" si="66"/>
        <v>#REF!</v>
      </c>
      <c r="E912" t="e">
        <f t="shared" si="67"/>
        <v>#REF!</v>
      </c>
      <c r="F912" t="e">
        <f t="shared" si="68"/>
        <v>#REF!</v>
      </c>
    </row>
    <row r="913" spans="3:6" hidden="1" x14ac:dyDescent="0.25">
      <c r="C913" t="e">
        <f t="shared" si="65"/>
        <v>#REF!</v>
      </c>
      <c r="D913" t="e">
        <f t="shared" si="66"/>
        <v>#REF!</v>
      </c>
      <c r="E913" t="e">
        <f t="shared" si="67"/>
        <v>#REF!</v>
      </c>
      <c r="F913" t="e">
        <f t="shared" si="68"/>
        <v>#REF!</v>
      </c>
    </row>
    <row r="914" spans="3:6" hidden="1" x14ac:dyDescent="0.25">
      <c r="C914" t="e">
        <f t="shared" si="65"/>
        <v>#REF!</v>
      </c>
      <c r="D914" t="e">
        <f t="shared" si="66"/>
        <v>#REF!</v>
      </c>
      <c r="E914" t="e">
        <f t="shared" si="67"/>
        <v>#REF!</v>
      </c>
      <c r="F914" t="e">
        <f t="shared" si="68"/>
        <v>#REF!</v>
      </c>
    </row>
    <row r="915" spans="3:6" hidden="1" x14ac:dyDescent="0.25">
      <c r="C915" t="e">
        <f t="shared" si="65"/>
        <v>#REF!</v>
      </c>
      <c r="D915" t="e">
        <f t="shared" si="66"/>
        <v>#REF!</v>
      </c>
      <c r="E915" t="e">
        <f t="shared" si="67"/>
        <v>#REF!</v>
      </c>
      <c r="F915" t="e">
        <f t="shared" si="68"/>
        <v>#REF!</v>
      </c>
    </row>
    <row r="916" spans="3:6" hidden="1" x14ac:dyDescent="0.25">
      <c r="C916" t="e">
        <f t="shared" si="65"/>
        <v>#REF!</v>
      </c>
      <c r="D916" t="e">
        <f t="shared" si="66"/>
        <v>#REF!</v>
      </c>
      <c r="E916" t="e">
        <f t="shared" si="67"/>
        <v>#REF!</v>
      </c>
      <c r="F916" t="e">
        <f t="shared" si="68"/>
        <v>#REF!</v>
      </c>
    </row>
    <row r="917" spans="3:6" hidden="1" x14ac:dyDescent="0.25">
      <c r="C917" t="e">
        <f t="shared" si="65"/>
        <v>#REF!</v>
      </c>
      <c r="D917" t="e">
        <f t="shared" si="66"/>
        <v>#REF!</v>
      </c>
      <c r="E917" t="e">
        <f t="shared" si="67"/>
        <v>#REF!</v>
      </c>
      <c r="F917" t="e">
        <f t="shared" si="68"/>
        <v>#REF!</v>
      </c>
    </row>
    <row r="918" spans="3:6" hidden="1" x14ac:dyDescent="0.25">
      <c r="C918" t="e">
        <f t="shared" si="65"/>
        <v>#REF!</v>
      </c>
      <c r="D918" t="e">
        <f t="shared" si="66"/>
        <v>#REF!</v>
      </c>
      <c r="E918" t="e">
        <f t="shared" si="67"/>
        <v>#REF!</v>
      </c>
      <c r="F918" t="e">
        <f t="shared" si="68"/>
        <v>#REF!</v>
      </c>
    </row>
    <row r="919" spans="3:6" hidden="1" x14ac:dyDescent="0.25">
      <c r="C919" t="e">
        <f t="shared" si="65"/>
        <v>#REF!</v>
      </c>
      <c r="D919" t="e">
        <f t="shared" si="66"/>
        <v>#REF!</v>
      </c>
      <c r="E919" t="e">
        <f t="shared" si="67"/>
        <v>#REF!</v>
      </c>
      <c r="F919" t="e">
        <f t="shared" si="68"/>
        <v>#REF!</v>
      </c>
    </row>
    <row r="920" spans="3:6" hidden="1" x14ac:dyDescent="0.25">
      <c r="C920" t="e">
        <f t="shared" si="65"/>
        <v>#REF!</v>
      </c>
      <c r="D920" t="e">
        <f t="shared" si="66"/>
        <v>#REF!</v>
      </c>
      <c r="E920" t="e">
        <f t="shared" si="67"/>
        <v>#REF!</v>
      </c>
      <c r="F920" t="e">
        <f t="shared" si="68"/>
        <v>#REF!</v>
      </c>
    </row>
    <row r="921" spans="3:6" hidden="1" x14ac:dyDescent="0.25">
      <c r="C921" t="e">
        <f t="shared" si="65"/>
        <v>#REF!</v>
      </c>
      <c r="D921" t="e">
        <f t="shared" si="66"/>
        <v>#REF!</v>
      </c>
      <c r="E921" t="e">
        <f t="shared" si="67"/>
        <v>#REF!</v>
      </c>
      <c r="F921" t="e">
        <f t="shared" si="68"/>
        <v>#REF!</v>
      </c>
    </row>
    <row r="922" spans="3:6" hidden="1" x14ac:dyDescent="0.25">
      <c r="C922" t="e">
        <f t="shared" si="65"/>
        <v>#REF!</v>
      </c>
      <c r="D922" t="e">
        <f t="shared" si="66"/>
        <v>#REF!</v>
      </c>
      <c r="E922" t="e">
        <f t="shared" si="67"/>
        <v>#REF!</v>
      </c>
      <c r="F922" t="e">
        <f t="shared" si="68"/>
        <v>#REF!</v>
      </c>
    </row>
    <row r="923" spans="3:6" hidden="1" x14ac:dyDescent="0.25">
      <c r="C923" t="e">
        <f t="shared" si="65"/>
        <v>#REF!</v>
      </c>
      <c r="D923" t="e">
        <f t="shared" si="66"/>
        <v>#REF!</v>
      </c>
      <c r="E923" t="e">
        <f t="shared" si="67"/>
        <v>#REF!</v>
      </c>
      <c r="F923" t="e">
        <f t="shared" si="68"/>
        <v>#REF!</v>
      </c>
    </row>
    <row r="924" spans="3:6" hidden="1" x14ac:dyDescent="0.25">
      <c r="C924" t="e">
        <f t="shared" si="65"/>
        <v>#REF!</v>
      </c>
      <c r="D924" t="e">
        <f t="shared" si="66"/>
        <v>#REF!</v>
      </c>
      <c r="E924" t="e">
        <f t="shared" si="67"/>
        <v>#REF!</v>
      </c>
      <c r="F924" t="e">
        <f t="shared" si="68"/>
        <v>#REF!</v>
      </c>
    </row>
    <row r="925" spans="3:6" hidden="1" x14ac:dyDescent="0.25">
      <c r="C925" t="e">
        <f t="shared" si="65"/>
        <v>#REF!</v>
      </c>
      <c r="D925" t="e">
        <f t="shared" si="66"/>
        <v>#REF!</v>
      </c>
      <c r="E925" t="e">
        <f t="shared" si="67"/>
        <v>#REF!</v>
      </c>
      <c r="F925" t="e">
        <f t="shared" si="68"/>
        <v>#REF!</v>
      </c>
    </row>
    <row r="926" spans="3:6" hidden="1" x14ac:dyDescent="0.25">
      <c r="C926" t="e">
        <f t="shared" si="65"/>
        <v>#REF!</v>
      </c>
      <c r="D926" t="e">
        <f t="shared" si="66"/>
        <v>#REF!</v>
      </c>
      <c r="E926" t="e">
        <f t="shared" si="67"/>
        <v>#REF!</v>
      </c>
      <c r="F926" t="e">
        <f t="shared" si="68"/>
        <v>#REF!</v>
      </c>
    </row>
    <row r="927" spans="3:6" hidden="1" x14ac:dyDescent="0.25">
      <c r="C927" t="e">
        <f t="shared" si="65"/>
        <v>#REF!</v>
      </c>
      <c r="D927" t="e">
        <f t="shared" si="66"/>
        <v>#REF!</v>
      </c>
      <c r="E927" t="e">
        <f t="shared" si="67"/>
        <v>#REF!</v>
      </c>
      <c r="F927" t="e">
        <f t="shared" si="68"/>
        <v>#REF!</v>
      </c>
    </row>
    <row r="928" spans="3:6" hidden="1" x14ac:dyDescent="0.25">
      <c r="C928" t="e">
        <f t="shared" si="65"/>
        <v>#REF!</v>
      </c>
      <c r="D928" t="e">
        <f t="shared" si="66"/>
        <v>#REF!</v>
      </c>
      <c r="E928" t="e">
        <f t="shared" si="67"/>
        <v>#REF!</v>
      </c>
      <c r="F928" t="e">
        <f t="shared" si="68"/>
        <v>#REF!</v>
      </c>
    </row>
    <row r="929" spans="3:6" hidden="1" x14ac:dyDescent="0.25">
      <c r="C929" t="e">
        <f t="shared" si="65"/>
        <v>#REF!</v>
      </c>
      <c r="D929" t="e">
        <f t="shared" si="66"/>
        <v>#REF!</v>
      </c>
      <c r="E929" t="e">
        <f t="shared" si="67"/>
        <v>#REF!</v>
      </c>
      <c r="F929" t="e">
        <f t="shared" si="68"/>
        <v>#REF!</v>
      </c>
    </row>
    <row r="930" spans="3:6" hidden="1" x14ac:dyDescent="0.25">
      <c r="C930" t="e">
        <f t="shared" si="65"/>
        <v>#REF!</v>
      </c>
      <c r="D930" t="e">
        <f t="shared" si="66"/>
        <v>#REF!</v>
      </c>
      <c r="E930" t="e">
        <f t="shared" si="67"/>
        <v>#REF!</v>
      </c>
      <c r="F930" t="e">
        <f t="shared" si="68"/>
        <v>#REF!</v>
      </c>
    </row>
    <row r="931" spans="3:6" hidden="1" x14ac:dyDescent="0.25">
      <c r="C931" t="e">
        <f t="shared" si="65"/>
        <v>#REF!</v>
      </c>
      <c r="D931" t="e">
        <f t="shared" si="66"/>
        <v>#REF!</v>
      </c>
      <c r="E931" t="e">
        <f t="shared" si="67"/>
        <v>#REF!</v>
      </c>
      <c r="F931" t="e">
        <f t="shared" si="68"/>
        <v>#REF!</v>
      </c>
    </row>
    <row r="932" spans="3:6" hidden="1" x14ac:dyDescent="0.25">
      <c r="C932" t="e">
        <f t="shared" si="65"/>
        <v>#REF!</v>
      </c>
      <c r="D932" t="e">
        <f t="shared" si="66"/>
        <v>#REF!</v>
      </c>
      <c r="E932" t="e">
        <f t="shared" si="67"/>
        <v>#REF!</v>
      </c>
      <c r="F932" t="e">
        <f t="shared" si="68"/>
        <v>#REF!</v>
      </c>
    </row>
    <row r="933" spans="3:6" hidden="1" x14ac:dyDescent="0.25">
      <c r="C933" t="e">
        <f t="shared" si="65"/>
        <v>#REF!</v>
      </c>
      <c r="D933" t="e">
        <f t="shared" si="66"/>
        <v>#REF!</v>
      </c>
      <c r="E933" t="e">
        <f t="shared" si="67"/>
        <v>#REF!</v>
      </c>
      <c r="F933" t="e">
        <f t="shared" si="68"/>
        <v>#REF!</v>
      </c>
    </row>
    <row r="934" spans="3:6" hidden="1" x14ac:dyDescent="0.25">
      <c r="C934" t="e">
        <f t="shared" si="65"/>
        <v>#REF!</v>
      </c>
      <c r="D934" t="e">
        <f t="shared" si="66"/>
        <v>#REF!</v>
      </c>
      <c r="E934" t="e">
        <f t="shared" si="67"/>
        <v>#REF!</v>
      </c>
      <c r="F934" t="e">
        <f t="shared" si="68"/>
        <v>#REF!</v>
      </c>
    </row>
    <row r="935" spans="3:6" hidden="1" x14ac:dyDescent="0.25">
      <c r="C935" t="e">
        <f t="shared" si="65"/>
        <v>#REF!</v>
      </c>
      <c r="D935" t="e">
        <f t="shared" si="66"/>
        <v>#REF!</v>
      </c>
      <c r="E935" t="e">
        <f t="shared" si="67"/>
        <v>#REF!</v>
      </c>
      <c r="F935" t="e">
        <f t="shared" si="68"/>
        <v>#REF!</v>
      </c>
    </row>
    <row r="936" spans="3:6" hidden="1" x14ac:dyDescent="0.25">
      <c r="C936" t="e">
        <f t="shared" si="65"/>
        <v>#REF!</v>
      </c>
      <c r="D936" t="e">
        <f t="shared" si="66"/>
        <v>#REF!</v>
      </c>
      <c r="E936" t="e">
        <f t="shared" si="67"/>
        <v>#REF!</v>
      </c>
      <c r="F936" t="e">
        <f t="shared" si="68"/>
        <v>#REF!</v>
      </c>
    </row>
    <row r="937" spans="3:6" hidden="1" x14ac:dyDescent="0.25">
      <c r="C937" t="e">
        <f t="shared" si="65"/>
        <v>#REF!</v>
      </c>
      <c r="D937" t="e">
        <f t="shared" si="66"/>
        <v>#REF!</v>
      </c>
      <c r="E937" t="e">
        <f t="shared" si="67"/>
        <v>#REF!</v>
      </c>
      <c r="F937" t="e">
        <f t="shared" si="68"/>
        <v>#REF!</v>
      </c>
    </row>
    <row r="938" spans="3:6" hidden="1" x14ac:dyDescent="0.25">
      <c r="C938" t="e">
        <f t="shared" si="65"/>
        <v>#REF!</v>
      </c>
      <c r="D938" t="e">
        <f t="shared" si="66"/>
        <v>#REF!</v>
      </c>
      <c r="E938" t="e">
        <f t="shared" si="67"/>
        <v>#REF!</v>
      </c>
      <c r="F938" t="e">
        <f t="shared" si="68"/>
        <v>#REF!</v>
      </c>
    </row>
    <row r="939" spans="3:6" hidden="1" x14ac:dyDescent="0.25">
      <c r="C939" t="e">
        <f t="shared" si="65"/>
        <v>#REF!</v>
      </c>
      <c r="D939" t="e">
        <f t="shared" si="66"/>
        <v>#REF!</v>
      </c>
      <c r="E939" t="e">
        <f t="shared" si="67"/>
        <v>#REF!</v>
      </c>
      <c r="F939" t="e">
        <f t="shared" si="68"/>
        <v>#REF!</v>
      </c>
    </row>
    <row r="940" spans="3:6" hidden="1" x14ac:dyDescent="0.25">
      <c r="C940" t="e">
        <f t="shared" si="65"/>
        <v>#REF!</v>
      </c>
      <c r="D940" t="e">
        <f t="shared" si="66"/>
        <v>#REF!</v>
      </c>
      <c r="E940" t="e">
        <f t="shared" si="67"/>
        <v>#REF!</v>
      </c>
      <c r="F940" t="e">
        <f t="shared" si="68"/>
        <v>#REF!</v>
      </c>
    </row>
    <row r="941" spans="3:6" hidden="1" x14ac:dyDescent="0.25">
      <c r="C941" t="e">
        <f t="shared" si="65"/>
        <v>#REF!</v>
      </c>
      <c r="D941" t="e">
        <f t="shared" si="66"/>
        <v>#REF!</v>
      </c>
      <c r="E941" t="e">
        <f t="shared" si="67"/>
        <v>#REF!</v>
      </c>
      <c r="F941" t="e">
        <f t="shared" si="68"/>
        <v>#REF!</v>
      </c>
    </row>
    <row r="942" spans="3:6" hidden="1" x14ac:dyDescent="0.25">
      <c r="C942" t="e">
        <f t="shared" si="65"/>
        <v>#REF!</v>
      </c>
      <c r="D942" t="e">
        <f t="shared" si="66"/>
        <v>#REF!</v>
      </c>
      <c r="E942" t="e">
        <f t="shared" si="67"/>
        <v>#REF!</v>
      </c>
      <c r="F942" t="e">
        <f t="shared" si="68"/>
        <v>#REF!</v>
      </c>
    </row>
    <row r="943" spans="3:6" hidden="1" x14ac:dyDescent="0.25">
      <c r="C943" t="e">
        <f t="shared" si="65"/>
        <v>#REF!</v>
      </c>
      <c r="D943" t="e">
        <f t="shared" si="66"/>
        <v>#REF!</v>
      </c>
      <c r="E943" t="e">
        <f t="shared" si="67"/>
        <v>#REF!</v>
      </c>
      <c r="F943" t="e">
        <f t="shared" si="68"/>
        <v>#REF!</v>
      </c>
    </row>
    <row r="944" spans="3:6" hidden="1" x14ac:dyDescent="0.25">
      <c r="C944" t="e">
        <f t="shared" si="65"/>
        <v>#REF!</v>
      </c>
      <c r="D944" t="e">
        <f t="shared" si="66"/>
        <v>#REF!</v>
      </c>
      <c r="E944" t="e">
        <f t="shared" si="67"/>
        <v>#REF!</v>
      </c>
      <c r="F944" t="e">
        <f t="shared" si="68"/>
        <v>#REF!</v>
      </c>
    </row>
    <row r="945" spans="3:8" hidden="1" x14ac:dyDescent="0.25">
      <c r="C945" t="e">
        <f t="shared" si="65"/>
        <v>#REF!</v>
      </c>
      <c r="D945" t="e">
        <f t="shared" si="66"/>
        <v>#REF!</v>
      </c>
      <c r="E945" t="e">
        <f t="shared" si="67"/>
        <v>#REF!</v>
      </c>
      <c r="F945" t="e">
        <f t="shared" si="68"/>
        <v>#REF!</v>
      </c>
    </row>
    <row r="946" spans="3:8" hidden="1" x14ac:dyDescent="0.25">
      <c r="C946" t="e">
        <f t="shared" si="65"/>
        <v>#REF!</v>
      </c>
      <c r="D946" t="e">
        <f t="shared" si="66"/>
        <v>#REF!</v>
      </c>
      <c r="E946" t="e">
        <f t="shared" si="67"/>
        <v>#REF!</v>
      </c>
      <c r="F946" t="e">
        <f t="shared" si="68"/>
        <v>#REF!</v>
      </c>
    </row>
    <row r="947" spans="3:8" hidden="1" x14ac:dyDescent="0.25">
      <c r="C947" t="e">
        <f t="shared" si="65"/>
        <v>#REF!</v>
      </c>
      <c r="D947" t="e">
        <f t="shared" si="66"/>
        <v>#REF!</v>
      </c>
      <c r="E947" t="e">
        <f t="shared" si="67"/>
        <v>#REF!</v>
      </c>
      <c r="F947" t="e">
        <f t="shared" si="68"/>
        <v>#REF!</v>
      </c>
    </row>
    <row r="948" spans="3:8" hidden="1" x14ac:dyDescent="0.25">
      <c r="C948" t="e">
        <f t="shared" si="65"/>
        <v>#REF!</v>
      </c>
      <c r="D948" t="e">
        <f t="shared" si="66"/>
        <v>#REF!</v>
      </c>
      <c r="E948" t="e">
        <f t="shared" si="67"/>
        <v>#REF!</v>
      </c>
      <c r="F948" t="e">
        <f t="shared" si="68"/>
        <v>#REF!</v>
      </c>
    </row>
    <row r="949" spans="3:8" hidden="1" x14ac:dyDescent="0.25">
      <c r="C949" t="e">
        <f t="shared" si="65"/>
        <v>#REF!</v>
      </c>
      <c r="D949" t="e">
        <f t="shared" si="66"/>
        <v>#REF!</v>
      </c>
      <c r="E949" t="e">
        <f t="shared" si="67"/>
        <v>#REF!</v>
      </c>
      <c r="F949" t="e">
        <f t="shared" si="68"/>
        <v>#REF!</v>
      </c>
    </row>
    <row r="950" spans="3:8" hidden="1" x14ac:dyDescent="0.25">
      <c r="C950" t="e">
        <f t="shared" si="65"/>
        <v>#REF!</v>
      </c>
      <c r="D950" t="e">
        <f t="shared" si="66"/>
        <v>#REF!</v>
      </c>
      <c r="E950" t="e">
        <f t="shared" si="67"/>
        <v>#REF!</v>
      </c>
      <c r="F950" t="e">
        <f t="shared" si="68"/>
        <v>#REF!</v>
      </c>
    </row>
    <row r="951" spans="3:8" hidden="1" x14ac:dyDescent="0.25">
      <c r="C951" t="e">
        <f t="shared" si="65"/>
        <v>#REF!</v>
      </c>
      <c r="D951" t="e">
        <f t="shared" si="66"/>
        <v>#REF!</v>
      </c>
      <c r="E951" t="e">
        <f t="shared" si="67"/>
        <v>#REF!</v>
      </c>
      <c r="F951" t="e">
        <f t="shared" si="68"/>
        <v>#REF!</v>
      </c>
    </row>
    <row r="952" spans="3:8" hidden="1" x14ac:dyDescent="0.25">
      <c r="C952" t="e">
        <f t="shared" si="65"/>
        <v>#REF!</v>
      </c>
      <c r="D952" t="e">
        <f t="shared" si="66"/>
        <v>#REF!</v>
      </c>
      <c r="E952" t="e">
        <f t="shared" si="67"/>
        <v>#REF!</v>
      </c>
      <c r="F952" t="e">
        <f t="shared" si="68"/>
        <v>#REF!</v>
      </c>
    </row>
    <row r="953" spans="3:8" hidden="1" x14ac:dyDescent="0.25">
      <c r="C953" t="e">
        <f t="shared" si="65"/>
        <v>#REF!</v>
      </c>
      <c r="D953" t="e">
        <f t="shared" si="66"/>
        <v>#REF!</v>
      </c>
      <c r="E953" t="e">
        <f t="shared" si="67"/>
        <v>#REF!</v>
      </c>
      <c r="F953" t="e">
        <f t="shared" si="68"/>
        <v>#REF!</v>
      </c>
    </row>
    <row r="954" spans="3:8" hidden="1" x14ac:dyDescent="0.25">
      <c r="C954" t="e">
        <f t="shared" si="65"/>
        <v>#REF!</v>
      </c>
      <c r="D954" t="e">
        <f t="shared" si="66"/>
        <v>#REF!</v>
      </c>
      <c r="E954" t="e">
        <f t="shared" si="67"/>
        <v>#REF!</v>
      </c>
      <c r="F954" t="e">
        <f t="shared" si="68"/>
        <v>#REF!</v>
      </c>
    </row>
    <row r="955" spans="3:8" hidden="1" x14ac:dyDescent="0.25">
      <c r="C955" t="e">
        <f t="shared" si="65"/>
        <v>#REF!</v>
      </c>
      <c r="D955" t="e">
        <f t="shared" si="66"/>
        <v>#REF!</v>
      </c>
      <c r="E955" t="e">
        <f t="shared" si="67"/>
        <v>#REF!</v>
      </c>
      <c r="F955" t="e">
        <f t="shared" si="68"/>
        <v>#REF!</v>
      </c>
    </row>
    <row r="956" spans="3:8" hidden="1" x14ac:dyDescent="0.25">
      <c r="C956" t="e">
        <f t="shared" si="65"/>
        <v>#REF!</v>
      </c>
      <c r="D956" t="e">
        <f t="shared" si="66"/>
        <v>#REF!</v>
      </c>
      <c r="E956" t="e">
        <f t="shared" si="67"/>
        <v>#REF!</v>
      </c>
      <c r="F956" t="e">
        <f t="shared" si="68"/>
        <v>#REF!</v>
      </c>
    </row>
    <row r="957" spans="3:8" hidden="1" x14ac:dyDescent="0.25">
      <c r="C957" t="e">
        <f t="shared" si="65"/>
        <v>#REF!</v>
      </c>
      <c r="D957" t="e">
        <f t="shared" si="66"/>
        <v>#REF!</v>
      </c>
      <c r="E957" t="e">
        <f t="shared" si="67"/>
        <v>#REF!</v>
      </c>
      <c r="F957" t="e">
        <f t="shared" si="68"/>
        <v>#REF!</v>
      </c>
    </row>
    <row r="958" spans="3:8" hidden="1" x14ac:dyDescent="0.25">
      <c r="C958" t="e">
        <f t="shared" si="65"/>
        <v>#REF!</v>
      </c>
      <c r="D958" t="e">
        <f t="shared" si="66"/>
        <v>#REF!</v>
      </c>
      <c r="E958" t="e">
        <f t="shared" si="67"/>
        <v>#REF!</v>
      </c>
      <c r="F958" t="e">
        <f t="shared" si="68"/>
        <v>#REF!</v>
      </c>
    </row>
    <row r="959" spans="3:8" hidden="1" x14ac:dyDescent="0.25">
      <c r="C959" t="e">
        <f t="shared" si="65"/>
        <v>#REF!</v>
      </c>
      <c r="D959" t="e">
        <f t="shared" si="66"/>
        <v>#REF!</v>
      </c>
      <c r="E959" t="e">
        <f t="shared" si="67"/>
        <v>#REF!</v>
      </c>
      <c r="F959" t="e">
        <f t="shared" si="68"/>
        <v>#REF!</v>
      </c>
    </row>
    <row r="960" spans="3:8" x14ac:dyDescent="0.25">
      <c r="C960" t="e">
        <f t="shared" si="65"/>
        <v>#REF!</v>
      </c>
      <c r="D960" t="e">
        <f t="shared" si="66"/>
        <v>#REF!</v>
      </c>
      <c r="E960" t="e">
        <f t="shared" si="67"/>
        <v>#REF!</v>
      </c>
      <c r="F960" t="e">
        <f t="shared" si="68"/>
        <v>#REF!</v>
      </c>
      <c r="H960" t="s">
        <v>12065</v>
      </c>
    </row>
    <row r="961" spans="3:8" hidden="1" x14ac:dyDescent="0.25">
      <c r="C961" t="e">
        <f t="shared" si="65"/>
        <v>#REF!</v>
      </c>
      <c r="D961" t="e">
        <f t="shared" si="66"/>
        <v>#REF!</v>
      </c>
      <c r="E961" t="e">
        <f t="shared" si="67"/>
        <v>#REF!</v>
      </c>
      <c r="F961" t="e">
        <f t="shared" si="68"/>
        <v>#REF!</v>
      </c>
    </row>
    <row r="962" spans="3:8" hidden="1" x14ac:dyDescent="0.25">
      <c r="C962" t="e">
        <f t="shared" ref="C962:C1025" si="69">VLOOKUP(B962,fundtbl,6,FALSE)</f>
        <v>#REF!</v>
      </c>
      <c r="D962" t="e">
        <f t="shared" si="66"/>
        <v>#REF!</v>
      </c>
      <c r="E962" t="e">
        <f t="shared" si="67"/>
        <v>#REF!</v>
      </c>
      <c r="F962" t="e">
        <f t="shared" si="68"/>
        <v>#REF!</v>
      </c>
    </row>
    <row r="963" spans="3:8" hidden="1" x14ac:dyDescent="0.25">
      <c r="C963" t="e">
        <f t="shared" si="69"/>
        <v>#REF!</v>
      </c>
      <c r="D963" t="e">
        <f t="shared" si="66"/>
        <v>#REF!</v>
      </c>
      <c r="E963" t="e">
        <f t="shared" si="67"/>
        <v>#REF!</v>
      </c>
      <c r="F963" t="e">
        <f t="shared" si="68"/>
        <v>#REF!</v>
      </c>
    </row>
    <row r="964" spans="3:8" hidden="1" x14ac:dyDescent="0.25">
      <c r="C964" t="e">
        <f t="shared" si="69"/>
        <v>#REF!</v>
      </c>
      <c r="D964" t="e">
        <f t="shared" si="66"/>
        <v>#REF!</v>
      </c>
      <c r="E964" t="e">
        <f t="shared" si="67"/>
        <v>#REF!</v>
      </c>
      <c r="F964" t="e">
        <f t="shared" si="68"/>
        <v>#REF!</v>
      </c>
    </row>
    <row r="965" spans="3:8" hidden="1" x14ac:dyDescent="0.25">
      <c r="C965" t="e">
        <f t="shared" si="69"/>
        <v>#REF!</v>
      </c>
      <c r="D965" t="e">
        <f t="shared" si="66"/>
        <v>#REF!</v>
      </c>
      <c r="E965" t="e">
        <f t="shared" si="67"/>
        <v>#REF!</v>
      </c>
      <c r="F965" t="e">
        <f t="shared" si="68"/>
        <v>#REF!</v>
      </c>
    </row>
    <row r="966" spans="3:8" hidden="1" x14ac:dyDescent="0.25">
      <c r="C966" t="e">
        <f t="shared" si="69"/>
        <v>#REF!</v>
      </c>
      <c r="D966" t="e">
        <f t="shared" si="66"/>
        <v>#REF!</v>
      </c>
      <c r="E966" t="e">
        <f t="shared" si="67"/>
        <v>#REF!</v>
      </c>
      <c r="F966" t="e">
        <f t="shared" si="68"/>
        <v>#REF!</v>
      </c>
    </row>
    <row r="967" spans="3:8" hidden="1" x14ac:dyDescent="0.25">
      <c r="C967" t="e">
        <f t="shared" si="69"/>
        <v>#REF!</v>
      </c>
      <c r="D967" t="e">
        <f t="shared" si="66"/>
        <v>#REF!</v>
      </c>
      <c r="E967" t="e">
        <f t="shared" si="67"/>
        <v>#REF!</v>
      </c>
      <c r="F967" t="e">
        <f t="shared" si="68"/>
        <v>#REF!</v>
      </c>
    </row>
    <row r="968" spans="3:8" hidden="1" x14ac:dyDescent="0.25">
      <c r="C968" t="e">
        <f t="shared" si="69"/>
        <v>#REF!</v>
      </c>
      <c r="D968" t="e">
        <f t="shared" si="66"/>
        <v>#REF!</v>
      </c>
      <c r="E968" t="e">
        <f t="shared" si="67"/>
        <v>#REF!</v>
      </c>
      <c r="F968" t="e">
        <f t="shared" si="68"/>
        <v>#REF!</v>
      </c>
    </row>
    <row r="969" spans="3:8" hidden="1" x14ac:dyDescent="0.25">
      <c r="C969" t="e">
        <f t="shared" si="69"/>
        <v>#REF!</v>
      </c>
      <c r="D969" t="e">
        <f t="shared" si="66"/>
        <v>#REF!</v>
      </c>
      <c r="E969" t="e">
        <f t="shared" si="67"/>
        <v>#REF!</v>
      </c>
      <c r="F969" t="e">
        <f t="shared" si="68"/>
        <v>#REF!</v>
      </c>
    </row>
    <row r="970" spans="3:8" hidden="1" x14ac:dyDescent="0.25">
      <c r="C970" t="e">
        <f t="shared" si="69"/>
        <v>#REF!</v>
      </c>
      <c r="D970" t="e">
        <f t="shared" si="66"/>
        <v>#REF!</v>
      </c>
      <c r="E970" t="e">
        <f t="shared" si="67"/>
        <v>#REF!</v>
      </c>
      <c r="F970" t="e">
        <f t="shared" si="68"/>
        <v>#REF!</v>
      </c>
    </row>
    <row r="971" spans="3:8" hidden="1" x14ac:dyDescent="0.25">
      <c r="C971" t="e">
        <f t="shared" si="69"/>
        <v>#REF!</v>
      </c>
      <c r="D971" t="e">
        <f t="shared" ref="D971:D987" si="70">VLOOKUP(B971,fundtbl,5,FALSE)</f>
        <v>#REF!</v>
      </c>
      <c r="E971" t="e">
        <f t="shared" ref="E971:E987" si="71">VLOOKUP(B971,fundtbl,7,FALSE)</f>
        <v>#REF!</v>
      </c>
      <c r="F971" t="e">
        <f t="shared" ref="F971:F987" si="72">VLOOKUP(B971,fundtbl,8,FALSE)</f>
        <v>#REF!</v>
      </c>
    </row>
    <row r="972" spans="3:8" hidden="1" x14ac:dyDescent="0.25">
      <c r="C972" t="e">
        <f t="shared" si="69"/>
        <v>#REF!</v>
      </c>
      <c r="D972" t="e">
        <f t="shared" si="70"/>
        <v>#REF!</v>
      </c>
      <c r="E972" t="e">
        <f t="shared" si="71"/>
        <v>#REF!</v>
      </c>
      <c r="F972" t="e">
        <f t="shared" si="72"/>
        <v>#REF!</v>
      </c>
    </row>
    <row r="973" spans="3:8" hidden="1" x14ac:dyDescent="0.25">
      <c r="C973" t="e">
        <f t="shared" si="69"/>
        <v>#REF!</v>
      </c>
      <c r="D973" t="e">
        <f t="shared" si="70"/>
        <v>#REF!</v>
      </c>
      <c r="E973" t="e">
        <f t="shared" si="71"/>
        <v>#REF!</v>
      </c>
      <c r="F973" t="e">
        <f t="shared" si="72"/>
        <v>#REF!</v>
      </c>
    </row>
    <row r="974" spans="3:8" hidden="1" x14ac:dyDescent="0.25">
      <c r="C974" t="e">
        <f t="shared" si="69"/>
        <v>#REF!</v>
      </c>
      <c r="D974" t="e">
        <f t="shared" si="70"/>
        <v>#REF!</v>
      </c>
      <c r="E974" t="e">
        <f t="shared" si="71"/>
        <v>#REF!</v>
      </c>
      <c r="F974" t="e">
        <f t="shared" si="72"/>
        <v>#REF!</v>
      </c>
    </row>
    <row r="975" spans="3:8" x14ac:dyDescent="0.25">
      <c r="C975" t="e">
        <f t="shared" si="69"/>
        <v>#REF!</v>
      </c>
      <c r="D975" t="e">
        <f t="shared" si="70"/>
        <v>#REF!</v>
      </c>
      <c r="E975" t="e">
        <f t="shared" si="71"/>
        <v>#REF!</v>
      </c>
      <c r="F975" t="e">
        <f t="shared" si="72"/>
        <v>#REF!</v>
      </c>
      <c r="H975" t="s">
        <v>12066</v>
      </c>
    </row>
    <row r="976" spans="3:8" hidden="1" x14ac:dyDescent="0.25">
      <c r="C976" t="e">
        <f t="shared" si="69"/>
        <v>#REF!</v>
      </c>
      <c r="D976" t="e">
        <f t="shared" si="70"/>
        <v>#REF!</v>
      </c>
      <c r="E976" t="e">
        <f t="shared" si="71"/>
        <v>#REF!</v>
      </c>
      <c r="F976" t="e">
        <f t="shared" si="72"/>
        <v>#REF!</v>
      </c>
    </row>
    <row r="977" spans="3:6" hidden="1" x14ac:dyDescent="0.25">
      <c r="C977" t="e">
        <f t="shared" si="69"/>
        <v>#REF!</v>
      </c>
      <c r="D977" t="e">
        <f t="shared" si="70"/>
        <v>#REF!</v>
      </c>
      <c r="E977" t="e">
        <f t="shared" si="71"/>
        <v>#REF!</v>
      </c>
      <c r="F977" t="e">
        <f t="shared" si="72"/>
        <v>#REF!</v>
      </c>
    </row>
    <row r="978" spans="3:6" hidden="1" x14ac:dyDescent="0.25">
      <c r="C978" t="e">
        <f t="shared" si="69"/>
        <v>#REF!</v>
      </c>
      <c r="D978" t="e">
        <f t="shared" si="70"/>
        <v>#REF!</v>
      </c>
      <c r="E978" t="e">
        <f t="shared" si="71"/>
        <v>#REF!</v>
      </c>
      <c r="F978" t="e">
        <f t="shared" si="72"/>
        <v>#REF!</v>
      </c>
    </row>
    <row r="979" spans="3:6" hidden="1" x14ac:dyDescent="0.25">
      <c r="C979" t="e">
        <f t="shared" si="69"/>
        <v>#REF!</v>
      </c>
      <c r="D979" t="e">
        <f t="shared" si="70"/>
        <v>#REF!</v>
      </c>
      <c r="E979" t="e">
        <f t="shared" si="71"/>
        <v>#REF!</v>
      </c>
      <c r="F979" t="e">
        <f t="shared" si="72"/>
        <v>#REF!</v>
      </c>
    </row>
    <row r="980" spans="3:6" hidden="1" x14ac:dyDescent="0.25">
      <c r="C980" t="e">
        <f t="shared" si="69"/>
        <v>#REF!</v>
      </c>
      <c r="D980" t="e">
        <f t="shared" si="70"/>
        <v>#REF!</v>
      </c>
      <c r="E980" t="e">
        <f t="shared" si="71"/>
        <v>#REF!</v>
      </c>
      <c r="F980" t="e">
        <f t="shared" si="72"/>
        <v>#REF!</v>
      </c>
    </row>
    <row r="981" spans="3:6" x14ac:dyDescent="0.25">
      <c r="C981" t="e">
        <f t="shared" si="69"/>
        <v>#REF!</v>
      </c>
      <c r="D981" t="e">
        <f t="shared" si="70"/>
        <v>#REF!</v>
      </c>
      <c r="E981" t="e">
        <f t="shared" si="71"/>
        <v>#REF!</v>
      </c>
      <c r="F981" t="e">
        <f t="shared" si="72"/>
        <v>#REF!</v>
      </c>
    </row>
    <row r="982" spans="3:6" hidden="1" x14ac:dyDescent="0.25">
      <c r="C982" t="e">
        <f t="shared" si="69"/>
        <v>#REF!</v>
      </c>
      <c r="D982" t="e">
        <f t="shared" si="70"/>
        <v>#REF!</v>
      </c>
      <c r="E982" t="e">
        <f t="shared" si="71"/>
        <v>#REF!</v>
      </c>
      <c r="F982" t="e">
        <f t="shared" si="72"/>
        <v>#REF!</v>
      </c>
    </row>
    <row r="983" spans="3:6" hidden="1" x14ac:dyDescent="0.25">
      <c r="C983" t="e">
        <f t="shared" si="69"/>
        <v>#REF!</v>
      </c>
      <c r="D983" t="e">
        <f t="shared" si="70"/>
        <v>#REF!</v>
      </c>
      <c r="E983" t="e">
        <f t="shared" si="71"/>
        <v>#REF!</v>
      </c>
      <c r="F983" t="e">
        <f t="shared" si="72"/>
        <v>#REF!</v>
      </c>
    </row>
    <row r="984" spans="3:6" hidden="1" x14ac:dyDescent="0.25">
      <c r="C984" t="e">
        <f t="shared" si="69"/>
        <v>#REF!</v>
      </c>
      <c r="D984" t="e">
        <f t="shared" si="70"/>
        <v>#REF!</v>
      </c>
      <c r="E984" t="e">
        <f t="shared" si="71"/>
        <v>#REF!</v>
      </c>
      <c r="F984" t="e">
        <f t="shared" si="72"/>
        <v>#REF!</v>
      </c>
    </row>
    <row r="985" spans="3:6" hidden="1" x14ac:dyDescent="0.25">
      <c r="C985" t="e">
        <f t="shared" si="69"/>
        <v>#REF!</v>
      </c>
      <c r="D985" t="e">
        <f t="shared" si="70"/>
        <v>#REF!</v>
      </c>
      <c r="E985" t="e">
        <f t="shared" si="71"/>
        <v>#REF!</v>
      </c>
      <c r="F985" t="e">
        <f t="shared" si="72"/>
        <v>#REF!</v>
      </c>
    </row>
    <row r="986" spans="3:6" hidden="1" x14ac:dyDescent="0.25">
      <c r="C986" t="e">
        <f t="shared" si="69"/>
        <v>#REF!</v>
      </c>
      <c r="D986" t="e">
        <f t="shared" si="70"/>
        <v>#REF!</v>
      </c>
      <c r="E986" t="e">
        <f t="shared" si="71"/>
        <v>#REF!</v>
      </c>
      <c r="F986" t="e">
        <f t="shared" si="72"/>
        <v>#REF!</v>
      </c>
    </row>
    <row r="987" spans="3:6" hidden="1" x14ac:dyDescent="0.25">
      <c r="C987" t="e">
        <f t="shared" si="69"/>
        <v>#REF!</v>
      </c>
      <c r="D987" t="e">
        <f t="shared" si="70"/>
        <v>#REF!</v>
      </c>
      <c r="E987" t="e">
        <f t="shared" si="71"/>
        <v>#REF!</v>
      </c>
      <c r="F987" t="e">
        <f t="shared" si="72"/>
        <v>#REF!</v>
      </c>
    </row>
    <row r="988" spans="3:6" hidden="1" x14ac:dyDescent="0.25">
      <c r="C988" t="e">
        <f t="shared" si="69"/>
        <v>#REF!</v>
      </c>
      <c r="D988" t="e">
        <f>VLOOKUP('AGENCY (old)'!F1839,fundtbl,5,FALSE)</f>
        <v>#REF!</v>
      </c>
      <c r="E988" t="e">
        <f>VLOOKUP('AGENCY (old)'!F1839,fundtbl,7,FALSE)</f>
        <v>#REF!</v>
      </c>
      <c r="F988" t="e">
        <f>VLOOKUP('AGENCY (old)'!F1839,fundtbl,8,FALSE)</f>
        <v>#REF!</v>
      </c>
    </row>
    <row r="989" spans="3:6" hidden="1" x14ac:dyDescent="0.25">
      <c r="C989" t="e">
        <f t="shared" si="69"/>
        <v>#REF!</v>
      </c>
      <c r="D989" t="e">
        <f>VLOOKUP(B989,fundtbl,5,FALSE)</f>
        <v>#REF!</v>
      </c>
      <c r="E989" t="e">
        <f>VLOOKUP(B989,fundtbl,7,FALSE)</f>
        <v>#REF!</v>
      </c>
      <c r="F989" t="e">
        <f>VLOOKUP(B989,fundtbl,8,FALSE)</f>
        <v>#REF!</v>
      </c>
    </row>
    <row r="990" spans="3:6" hidden="1" x14ac:dyDescent="0.25">
      <c r="C990" t="e">
        <f t="shared" si="69"/>
        <v>#REF!</v>
      </c>
      <c r="D990" t="e">
        <f>VLOOKUP(FUNDa!B492,fundtbl,5,FALSE)</f>
        <v>#REF!</v>
      </c>
      <c r="E990" t="e">
        <f>VLOOKUP(FUNDa!B492,fundtbl,7,FALSE)</f>
        <v>#REF!</v>
      </c>
      <c r="F990" t="e">
        <f>VLOOKUP(FUNDa!B492,fundtbl,8,FALSE)</f>
        <v>#REF!</v>
      </c>
    </row>
    <row r="991" spans="3:6" hidden="1" x14ac:dyDescent="0.25">
      <c r="C991" t="e">
        <f t="shared" si="69"/>
        <v>#REF!</v>
      </c>
      <c r="D991" t="e">
        <f>VLOOKUP(FUNDa!B493,fundtbl,5,FALSE)</f>
        <v>#REF!</v>
      </c>
      <c r="E991" t="e">
        <f>VLOOKUP(FUNDa!B493,fundtbl,7,FALSE)</f>
        <v>#REF!</v>
      </c>
      <c r="F991" t="e">
        <f>VLOOKUP(FUNDa!B493,fundtbl,8,FALSE)</f>
        <v>#REF!</v>
      </c>
    </row>
    <row r="992" spans="3:6" hidden="1" x14ac:dyDescent="0.25">
      <c r="C992" t="e">
        <f t="shared" si="69"/>
        <v>#REF!</v>
      </c>
      <c r="D992" t="e">
        <f t="shared" ref="D992:D1055" si="73">VLOOKUP(B992,fundtbl,5,FALSE)</f>
        <v>#REF!</v>
      </c>
      <c r="E992" t="e">
        <f t="shared" ref="E992:E1055" si="74">VLOOKUP(B992,fundtbl,7,FALSE)</f>
        <v>#REF!</v>
      </c>
      <c r="F992" t="e">
        <f t="shared" ref="F992:F1055" si="75">VLOOKUP(B992,fundtbl,8,FALSE)</f>
        <v>#REF!</v>
      </c>
    </row>
    <row r="993" spans="3:6" hidden="1" x14ac:dyDescent="0.25">
      <c r="C993" t="e">
        <f t="shared" si="69"/>
        <v>#REF!</v>
      </c>
      <c r="D993" t="e">
        <f t="shared" si="73"/>
        <v>#REF!</v>
      </c>
      <c r="E993" t="e">
        <f t="shared" si="74"/>
        <v>#REF!</v>
      </c>
      <c r="F993" t="e">
        <f t="shared" si="75"/>
        <v>#REF!</v>
      </c>
    </row>
    <row r="994" spans="3:6" hidden="1" x14ac:dyDescent="0.25">
      <c r="C994" t="e">
        <f t="shared" si="69"/>
        <v>#REF!</v>
      </c>
      <c r="D994" t="e">
        <f t="shared" si="73"/>
        <v>#REF!</v>
      </c>
      <c r="E994" t="e">
        <f t="shared" si="74"/>
        <v>#REF!</v>
      </c>
      <c r="F994" t="e">
        <f t="shared" si="75"/>
        <v>#REF!</v>
      </c>
    </row>
    <row r="995" spans="3:6" hidden="1" x14ac:dyDescent="0.25">
      <c r="C995" t="e">
        <f t="shared" si="69"/>
        <v>#REF!</v>
      </c>
      <c r="D995" t="e">
        <f t="shared" si="73"/>
        <v>#REF!</v>
      </c>
      <c r="E995" t="e">
        <f t="shared" si="74"/>
        <v>#REF!</v>
      </c>
      <c r="F995" t="e">
        <f t="shared" si="75"/>
        <v>#REF!</v>
      </c>
    </row>
    <row r="996" spans="3:6" hidden="1" x14ac:dyDescent="0.25">
      <c r="C996" t="e">
        <f t="shared" si="69"/>
        <v>#REF!</v>
      </c>
      <c r="D996" t="e">
        <f t="shared" si="73"/>
        <v>#REF!</v>
      </c>
      <c r="E996" t="e">
        <f t="shared" si="74"/>
        <v>#REF!</v>
      </c>
      <c r="F996" t="e">
        <f t="shared" si="75"/>
        <v>#REF!</v>
      </c>
    </row>
    <row r="997" spans="3:6" hidden="1" x14ac:dyDescent="0.25">
      <c r="C997" t="e">
        <f t="shared" si="69"/>
        <v>#REF!</v>
      </c>
      <c r="D997" t="e">
        <f t="shared" si="73"/>
        <v>#REF!</v>
      </c>
      <c r="E997" t="e">
        <f t="shared" si="74"/>
        <v>#REF!</v>
      </c>
      <c r="F997" t="e">
        <f t="shared" si="75"/>
        <v>#REF!</v>
      </c>
    </row>
    <row r="998" spans="3:6" hidden="1" x14ac:dyDescent="0.25">
      <c r="C998" t="e">
        <f t="shared" si="69"/>
        <v>#REF!</v>
      </c>
      <c r="D998" t="e">
        <f t="shared" si="73"/>
        <v>#REF!</v>
      </c>
      <c r="E998" t="e">
        <f t="shared" si="74"/>
        <v>#REF!</v>
      </c>
      <c r="F998" t="e">
        <f t="shared" si="75"/>
        <v>#REF!</v>
      </c>
    </row>
    <row r="999" spans="3:6" hidden="1" x14ac:dyDescent="0.25">
      <c r="C999" t="e">
        <f t="shared" si="69"/>
        <v>#REF!</v>
      </c>
      <c r="D999" t="e">
        <f t="shared" si="73"/>
        <v>#REF!</v>
      </c>
      <c r="E999" t="e">
        <f t="shared" si="74"/>
        <v>#REF!</v>
      </c>
      <c r="F999" t="e">
        <f t="shared" si="75"/>
        <v>#REF!</v>
      </c>
    </row>
    <row r="1000" spans="3:6" hidden="1" x14ac:dyDescent="0.25">
      <c r="C1000" t="e">
        <f t="shared" si="69"/>
        <v>#REF!</v>
      </c>
      <c r="D1000" t="e">
        <f t="shared" si="73"/>
        <v>#REF!</v>
      </c>
      <c r="E1000" t="e">
        <f t="shared" si="74"/>
        <v>#REF!</v>
      </c>
      <c r="F1000" t="e">
        <f t="shared" si="75"/>
        <v>#REF!</v>
      </c>
    </row>
    <row r="1001" spans="3:6" hidden="1" x14ac:dyDescent="0.25">
      <c r="C1001" t="e">
        <f t="shared" si="69"/>
        <v>#REF!</v>
      </c>
      <c r="D1001" t="e">
        <f t="shared" si="73"/>
        <v>#REF!</v>
      </c>
      <c r="E1001" t="e">
        <f t="shared" si="74"/>
        <v>#REF!</v>
      </c>
      <c r="F1001" t="e">
        <f t="shared" si="75"/>
        <v>#REF!</v>
      </c>
    </row>
    <row r="1002" spans="3:6" hidden="1" x14ac:dyDescent="0.25">
      <c r="C1002" t="e">
        <f t="shared" si="69"/>
        <v>#REF!</v>
      </c>
      <c r="D1002" t="e">
        <f t="shared" si="73"/>
        <v>#REF!</v>
      </c>
      <c r="E1002" t="e">
        <f t="shared" si="74"/>
        <v>#REF!</v>
      </c>
      <c r="F1002" t="e">
        <f t="shared" si="75"/>
        <v>#REF!</v>
      </c>
    </row>
    <row r="1003" spans="3:6" hidden="1" x14ac:dyDescent="0.25">
      <c r="C1003" t="e">
        <f t="shared" si="69"/>
        <v>#REF!</v>
      </c>
      <c r="D1003" t="e">
        <f t="shared" si="73"/>
        <v>#REF!</v>
      </c>
      <c r="E1003" t="e">
        <f t="shared" si="74"/>
        <v>#REF!</v>
      </c>
      <c r="F1003" t="e">
        <f t="shared" si="75"/>
        <v>#REF!</v>
      </c>
    </row>
    <row r="1004" spans="3:6" hidden="1" x14ac:dyDescent="0.25">
      <c r="C1004" t="e">
        <f t="shared" si="69"/>
        <v>#REF!</v>
      </c>
      <c r="D1004" t="e">
        <f t="shared" si="73"/>
        <v>#REF!</v>
      </c>
      <c r="E1004" t="e">
        <f t="shared" si="74"/>
        <v>#REF!</v>
      </c>
      <c r="F1004" t="e">
        <f t="shared" si="75"/>
        <v>#REF!</v>
      </c>
    </row>
    <row r="1005" spans="3:6" hidden="1" x14ac:dyDescent="0.25">
      <c r="C1005" t="e">
        <f t="shared" si="69"/>
        <v>#REF!</v>
      </c>
      <c r="D1005" t="e">
        <f t="shared" si="73"/>
        <v>#REF!</v>
      </c>
      <c r="E1005" t="e">
        <f t="shared" si="74"/>
        <v>#REF!</v>
      </c>
      <c r="F1005" t="e">
        <f t="shared" si="75"/>
        <v>#REF!</v>
      </c>
    </row>
    <row r="1006" spans="3:6" hidden="1" x14ac:dyDescent="0.25">
      <c r="C1006" t="e">
        <f t="shared" si="69"/>
        <v>#REF!</v>
      </c>
      <c r="D1006" t="e">
        <f t="shared" si="73"/>
        <v>#REF!</v>
      </c>
      <c r="E1006" t="e">
        <f t="shared" si="74"/>
        <v>#REF!</v>
      </c>
      <c r="F1006" t="e">
        <f t="shared" si="75"/>
        <v>#REF!</v>
      </c>
    </row>
    <row r="1007" spans="3:6" hidden="1" x14ac:dyDescent="0.25">
      <c r="C1007" t="e">
        <f t="shared" si="69"/>
        <v>#REF!</v>
      </c>
      <c r="D1007" t="e">
        <f t="shared" si="73"/>
        <v>#REF!</v>
      </c>
      <c r="E1007" t="e">
        <f t="shared" si="74"/>
        <v>#REF!</v>
      </c>
      <c r="F1007" t="e">
        <f t="shared" si="75"/>
        <v>#REF!</v>
      </c>
    </row>
    <row r="1008" spans="3:6" hidden="1" x14ac:dyDescent="0.25">
      <c r="C1008" t="e">
        <f t="shared" si="69"/>
        <v>#REF!</v>
      </c>
      <c r="D1008" t="e">
        <f t="shared" si="73"/>
        <v>#REF!</v>
      </c>
      <c r="E1008" t="e">
        <f t="shared" si="74"/>
        <v>#REF!</v>
      </c>
      <c r="F1008" t="e">
        <f t="shared" si="75"/>
        <v>#REF!</v>
      </c>
    </row>
    <row r="1009" spans="3:8" hidden="1" x14ac:dyDescent="0.25">
      <c r="C1009" t="e">
        <f t="shared" si="69"/>
        <v>#REF!</v>
      </c>
      <c r="D1009" t="e">
        <f t="shared" si="73"/>
        <v>#REF!</v>
      </c>
      <c r="E1009" t="e">
        <f t="shared" si="74"/>
        <v>#REF!</v>
      </c>
      <c r="F1009" t="e">
        <f t="shared" si="75"/>
        <v>#REF!</v>
      </c>
    </row>
    <row r="1010" spans="3:8" hidden="1" x14ac:dyDescent="0.25">
      <c r="C1010" t="e">
        <f t="shared" si="69"/>
        <v>#REF!</v>
      </c>
      <c r="D1010" t="e">
        <f t="shared" si="73"/>
        <v>#REF!</v>
      </c>
      <c r="E1010" t="e">
        <f t="shared" si="74"/>
        <v>#REF!</v>
      </c>
      <c r="F1010" t="e">
        <f t="shared" si="75"/>
        <v>#REF!</v>
      </c>
    </row>
    <row r="1011" spans="3:8" hidden="1" x14ac:dyDescent="0.25">
      <c r="C1011" t="e">
        <f t="shared" si="69"/>
        <v>#REF!</v>
      </c>
      <c r="D1011" t="e">
        <f t="shared" si="73"/>
        <v>#REF!</v>
      </c>
      <c r="E1011" t="e">
        <f t="shared" si="74"/>
        <v>#REF!</v>
      </c>
      <c r="F1011" t="e">
        <f t="shared" si="75"/>
        <v>#REF!</v>
      </c>
    </row>
    <row r="1012" spans="3:8" hidden="1" x14ac:dyDescent="0.25">
      <c r="C1012" t="e">
        <f t="shared" si="69"/>
        <v>#REF!</v>
      </c>
      <c r="D1012" t="e">
        <f t="shared" si="73"/>
        <v>#REF!</v>
      </c>
      <c r="E1012" t="e">
        <f t="shared" si="74"/>
        <v>#REF!</v>
      </c>
      <c r="F1012" t="e">
        <f t="shared" si="75"/>
        <v>#REF!</v>
      </c>
    </row>
    <row r="1013" spans="3:8" hidden="1" x14ac:dyDescent="0.25">
      <c r="C1013" t="e">
        <f t="shared" si="69"/>
        <v>#REF!</v>
      </c>
      <c r="D1013" t="e">
        <f t="shared" si="73"/>
        <v>#REF!</v>
      </c>
      <c r="E1013" t="e">
        <f t="shared" si="74"/>
        <v>#REF!</v>
      </c>
      <c r="F1013" t="e">
        <f t="shared" si="75"/>
        <v>#REF!</v>
      </c>
    </row>
    <row r="1014" spans="3:8" hidden="1" x14ac:dyDescent="0.25">
      <c r="C1014" t="e">
        <f t="shared" si="69"/>
        <v>#REF!</v>
      </c>
      <c r="D1014" t="e">
        <f t="shared" si="73"/>
        <v>#REF!</v>
      </c>
      <c r="E1014" t="e">
        <f t="shared" si="74"/>
        <v>#REF!</v>
      </c>
      <c r="F1014" t="e">
        <f t="shared" si="75"/>
        <v>#REF!</v>
      </c>
    </row>
    <row r="1015" spans="3:8" hidden="1" x14ac:dyDescent="0.25">
      <c r="C1015" t="e">
        <f t="shared" si="69"/>
        <v>#REF!</v>
      </c>
      <c r="D1015" t="e">
        <f t="shared" si="73"/>
        <v>#REF!</v>
      </c>
      <c r="E1015" t="e">
        <f t="shared" si="74"/>
        <v>#REF!</v>
      </c>
      <c r="F1015" t="e">
        <f t="shared" si="75"/>
        <v>#REF!</v>
      </c>
    </row>
    <row r="1016" spans="3:8" hidden="1" x14ac:dyDescent="0.25">
      <c r="C1016" t="e">
        <f t="shared" si="69"/>
        <v>#REF!</v>
      </c>
      <c r="D1016" t="e">
        <f t="shared" si="73"/>
        <v>#REF!</v>
      </c>
      <c r="E1016" t="e">
        <f t="shared" si="74"/>
        <v>#REF!</v>
      </c>
      <c r="F1016" t="e">
        <f t="shared" si="75"/>
        <v>#REF!</v>
      </c>
    </row>
    <row r="1017" spans="3:8" hidden="1" x14ac:dyDescent="0.25">
      <c r="C1017" t="e">
        <f t="shared" si="69"/>
        <v>#REF!</v>
      </c>
      <c r="D1017" t="e">
        <f t="shared" si="73"/>
        <v>#REF!</v>
      </c>
      <c r="E1017" t="e">
        <f t="shared" si="74"/>
        <v>#REF!</v>
      </c>
      <c r="F1017" t="e">
        <f t="shared" si="75"/>
        <v>#REF!</v>
      </c>
    </row>
    <row r="1018" spans="3:8" hidden="1" x14ac:dyDescent="0.25">
      <c r="C1018" t="e">
        <f t="shared" si="69"/>
        <v>#REF!</v>
      </c>
      <c r="D1018" t="e">
        <f t="shared" si="73"/>
        <v>#REF!</v>
      </c>
      <c r="E1018" t="e">
        <f t="shared" si="74"/>
        <v>#REF!</v>
      </c>
      <c r="F1018" t="e">
        <f t="shared" si="75"/>
        <v>#REF!</v>
      </c>
    </row>
    <row r="1019" spans="3:8" x14ac:dyDescent="0.25">
      <c r="C1019" t="e">
        <f t="shared" si="69"/>
        <v>#REF!</v>
      </c>
      <c r="D1019" t="e">
        <f t="shared" si="73"/>
        <v>#REF!</v>
      </c>
      <c r="E1019" t="e">
        <f t="shared" si="74"/>
        <v>#REF!</v>
      </c>
      <c r="F1019" t="e">
        <f t="shared" si="75"/>
        <v>#REF!</v>
      </c>
      <c r="H1019" t="s">
        <v>12068</v>
      </c>
    </row>
    <row r="1020" spans="3:8" hidden="1" x14ac:dyDescent="0.25">
      <c r="C1020" t="e">
        <f t="shared" si="69"/>
        <v>#REF!</v>
      </c>
      <c r="D1020" t="e">
        <f t="shared" si="73"/>
        <v>#REF!</v>
      </c>
      <c r="E1020" t="e">
        <f t="shared" si="74"/>
        <v>#REF!</v>
      </c>
      <c r="F1020" t="e">
        <f t="shared" si="75"/>
        <v>#REF!</v>
      </c>
    </row>
    <row r="1021" spans="3:8" hidden="1" x14ac:dyDescent="0.25">
      <c r="C1021" t="e">
        <f t="shared" si="69"/>
        <v>#REF!</v>
      </c>
      <c r="D1021" t="e">
        <f t="shared" si="73"/>
        <v>#REF!</v>
      </c>
      <c r="E1021" t="e">
        <f t="shared" si="74"/>
        <v>#REF!</v>
      </c>
      <c r="F1021" t="e">
        <f t="shared" si="75"/>
        <v>#REF!</v>
      </c>
    </row>
    <row r="1022" spans="3:8" hidden="1" x14ac:dyDescent="0.25">
      <c r="C1022" t="e">
        <f t="shared" si="69"/>
        <v>#REF!</v>
      </c>
      <c r="D1022" t="e">
        <f t="shared" si="73"/>
        <v>#REF!</v>
      </c>
      <c r="E1022" t="e">
        <f t="shared" si="74"/>
        <v>#REF!</v>
      </c>
      <c r="F1022" t="e">
        <f t="shared" si="75"/>
        <v>#REF!</v>
      </c>
    </row>
    <row r="1023" spans="3:8" hidden="1" x14ac:dyDescent="0.25">
      <c r="C1023" t="e">
        <f t="shared" si="69"/>
        <v>#REF!</v>
      </c>
      <c r="D1023" t="e">
        <f t="shared" si="73"/>
        <v>#REF!</v>
      </c>
      <c r="E1023" t="e">
        <f t="shared" si="74"/>
        <v>#REF!</v>
      </c>
      <c r="F1023" t="e">
        <f t="shared" si="75"/>
        <v>#REF!</v>
      </c>
    </row>
    <row r="1024" spans="3:8" hidden="1" x14ac:dyDescent="0.25">
      <c r="C1024" t="e">
        <f t="shared" si="69"/>
        <v>#REF!</v>
      </c>
      <c r="D1024" t="e">
        <f t="shared" si="73"/>
        <v>#REF!</v>
      </c>
      <c r="E1024" t="e">
        <f t="shared" si="74"/>
        <v>#REF!</v>
      </c>
      <c r="F1024" t="e">
        <f t="shared" si="75"/>
        <v>#REF!</v>
      </c>
    </row>
    <row r="1025" spans="3:6" hidden="1" x14ac:dyDescent="0.25">
      <c r="C1025" t="e">
        <f t="shared" si="69"/>
        <v>#REF!</v>
      </c>
      <c r="D1025" t="e">
        <f t="shared" si="73"/>
        <v>#REF!</v>
      </c>
      <c r="E1025" t="e">
        <f t="shared" si="74"/>
        <v>#REF!</v>
      </c>
      <c r="F1025" t="e">
        <f t="shared" si="75"/>
        <v>#REF!</v>
      </c>
    </row>
    <row r="1026" spans="3:6" hidden="1" x14ac:dyDescent="0.25">
      <c r="C1026" t="e">
        <f t="shared" ref="C1026:C1089" si="76">VLOOKUP(B1026,fundtbl,6,FALSE)</f>
        <v>#REF!</v>
      </c>
      <c r="D1026" t="e">
        <f t="shared" si="73"/>
        <v>#REF!</v>
      </c>
      <c r="E1026" t="e">
        <f t="shared" si="74"/>
        <v>#REF!</v>
      </c>
      <c r="F1026" t="e">
        <f t="shared" si="75"/>
        <v>#REF!</v>
      </c>
    </row>
    <row r="1027" spans="3:6" hidden="1" x14ac:dyDescent="0.25">
      <c r="C1027" t="e">
        <f t="shared" si="76"/>
        <v>#REF!</v>
      </c>
      <c r="D1027" t="e">
        <f t="shared" si="73"/>
        <v>#REF!</v>
      </c>
      <c r="E1027" t="e">
        <f t="shared" si="74"/>
        <v>#REF!</v>
      </c>
      <c r="F1027" t="e">
        <f t="shared" si="75"/>
        <v>#REF!</v>
      </c>
    </row>
    <row r="1028" spans="3:6" hidden="1" x14ac:dyDescent="0.25">
      <c r="C1028" t="e">
        <f t="shared" si="76"/>
        <v>#REF!</v>
      </c>
      <c r="D1028" t="e">
        <f t="shared" si="73"/>
        <v>#REF!</v>
      </c>
      <c r="E1028" t="e">
        <f t="shared" si="74"/>
        <v>#REF!</v>
      </c>
      <c r="F1028" t="e">
        <f t="shared" si="75"/>
        <v>#REF!</v>
      </c>
    </row>
    <row r="1029" spans="3:6" hidden="1" x14ac:dyDescent="0.25">
      <c r="C1029" t="e">
        <f t="shared" si="76"/>
        <v>#REF!</v>
      </c>
      <c r="D1029" t="e">
        <f t="shared" si="73"/>
        <v>#REF!</v>
      </c>
      <c r="E1029" t="e">
        <f t="shared" si="74"/>
        <v>#REF!</v>
      </c>
      <c r="F1029" t="e">
        <f t="shared" si="75"/>
        <v>#REF!</v>
      </c>
    </row>
    <row r="1030" spans="3:6" hidden="1" x14ac:dyDescent="0.25">
      <c r="C1030" t="e">
        <f t="shared" si="76"/>
        <v>#REF!</v>
      </c>
      <c r="D1030" t="e">
        <f t="shared" si="73"/>
        <v>#REF!</v>
      </c>
      <c r="E1030" t="e">
        <f t="shared" si="74"/>
        <v>#REF!</v>
      </c>
      <c r="F1030" t="e">
        <f t="shared" si="75"/>
        <v>#REF!</v>
      </c>
    </row>
    <row r="1031" spans="3:6" hidden="1" x14ac:dyDescent="0.25">
      <c r="C1031" t="e">
        <f t="shared" si="76"/>
        <v>#REF!</v>
      </c>
      <c r="D1031" t="e">
        <f t="shared" si="73"/>
        <v>#REF!</v>
      </c>
      <c r="E1031" t="e">
        <f t="shared" si="74"/>
        <v>#REF!</v>
      </c>
      <c r="F1031" t="e">
        <f t="shared" si="75"/>
        <v>#REF!</v>
      </c>
    </row>
    <row r="1032" spans="3:6" hidden="1" x14ac:dyDescent="0.25">
      <c r="C1032" t="e">
        <f t="shared" si="76"/>
        <v>#REF!</v>
      </c>
      <c r="D1032" t="e">
        <f t="shared" si="73"/>
        <v>#REF!</v>
      </c>
      <c r="E1032" t="e">
        <f t="shared" si="74"/>
        <v>#REF!</v>
      </c>
      <c r="F1032" t="e">
        <f t="shared" si="75"/>
        <v>#REF!</v>
      </c>
    </row>
    <row r="1033" spans="3:6" hidden="1" x14ac:dyDescent="0.25">
      <c r="C1033" t="e">
        <f t="shared" si="76"/>
        <v>#REF!</v>
      </c>
      <c r="D1033" t="e">
        <f t="shared" si="73"/>
        <v>#REF!</v>
      </c>
      <c r="E1033" t="e">
        <f t="shared" si="74"/>
        <v>#REF!</v>
      </c>
      <c r="F1033" t="e">
        <f t="shared" si="75"/>
        <v>#REF!</v>
      </c>
    </row>
    <row r="1034" spans="3:6" hidden="1" x14ac:dyDescent="0.25">
      <c r="C1034" t="e">
        <f t="shared" si="76"/>
        <v>#REF!</v>
      </c>
      <c r="D1034" t="e">
        <f t="shared" si="73"/>
        <v>#REF!</v>
      </c>
      <c r="E1034" t="e">
        <f t="shared" si="74"/>
        <v>#REF!</v>
      </c>
      <c r="F1034" t="e">
        <f t="shared" si="75"/>
        <v>#REF!</v>
      </c>
    </row>
    <row r="1035" spans="3:6" hidden="1" x14ac:dyDescent="0.25">
      <c r="C1035" t="e">
        <f t="shared" si="76"/>
        <v>#REF!</v>
      </c>
      <c r="D1035" t="e">
        <f t="shared" si="73"/>
        <v>#REF!</v>
      </c>
      <c r="E1035" t="e">
        <f t="shared" si="74"/>
        <v>#REF!</v>
      </c>
      <c r="F1035" t="e">
        <f t="shared" si="75"/>
        <v>#REF!</v>
      </c>
    </row>
    <row r="1036" spans="3:6" hidden="1" x14ac:dyDescent="0.25">
      <c r="C1036" t="e">
        <f t="shared" si="76"/>
        <v>#REF!</v>
      </c>
      <c r="D1036" t="e">
        <f t="shared" si="73"/>
        <v>#REF!</v>
      </c>
      <c r="E1036" t="e">
        <f t="shared" si="74"/>
        <v>#REF!</v>
      </c>
      <c r="F1036" t="e">
        <f t="shared" si="75"/>
        <v>#REF!</v>
      </c>
    </row>
    <row r="1037" spans="3:6" hidden="1" x14ac:dyDescent="0.25">
      <c r="C1037" t="e">
        <f t="shared" si="76"/>
        <v>#REF!</v>
      </c>
      <c r="D1037" t="e">
        <f t="shared" si="73"/>
        <v>#REF!</v>
      </c>
      <c r="E1037" t="e">
        <f t="shared" si="74"/>
        <v>#REF!</v>
      </c>
      <c r="F1037" t="e">
        <f t="shared" si="75"/>
        <v>#REF!</v>
      </c>
    </row>
    <row r="1038" spans="3:6" hidden="1" x14ac:dyDescent="0.25">
      <c r="C1038" t="e">
        <f t="shared" si="76"/>
        <v>#REF!</v>
      </c>
      <c r="D1038" t="e">
        <f t="shared" si="73"/>
        <v>#REF!</v>
      </c>
      <c r="E1038" t="e">
        <f t="shared" si="74"/>
        <v>#REF!</v>
      </c>
      <c r="F1038" t="e">
        <f t="shared" si="75"/>
        <v>#REF!</v>
      </c>
    </row>
    <row r="1039" spans="3:6" hidden="1" x14ac:dyDescent="0.25">
      <c r="C1039" t="e">
        <f t="shared" si="76"/>
        <v>#REF!</v>
      </c>
      <c r="D1039" t="e">
        <f t="shared" si="73"/>
        <v>#REF!</v>
      </c>
      <c r="E1039" t="e">
        <f t="shared" si="74"/>
        <v>#REF!</v>
      </c>
      <c r="F1039" t="e">
        <f t="shared" si="75"/>
        <v>#REF!</v>
      </c>
    </row>
    <row r="1040" spans="3:6" hidden="1" x14ac:dyDescent="0.25">
      <c r="C1040" t="e">
        <f t="shared" si="76"/>
        <v>#REF!</v>
      </c>
      <c r="D1040" t="e">
        <f t="shared" si="73"/>
        <v>#REF!</v>
      </c>
      <c r="E1040" t="e">
        <f t="shared" si="74"/>
        <v>#REF!</v>
      </c>
      <c r="F1040" t="e">
        <f t="shared" si="75"/>
        <v>#REF!</v>
      </c>
    </row>
    <row r="1041" spans="3:6" hidden="1" x14ac:dyDescent="0.25">
      <c r="C1041" t="e">
        <f t="shared" si="76"/>
        <v>#REF!</v>
      </c>
      <c r="D1041" t="e">
        <f t="shared" si="73"/>
        <v>#REF!</v>
      </c>
      <c r="E1041" t="e">
        <f t="shared" si="74"/>
        <v>#REF!</v>
      </c>
      <c r="F1041" t="e">
        <f t="shared" si="75"/>
        <v>#REF!</v>
      </c>
    </row>
    <row r="1042" spans="3:6" hidden="1" x14ac:dyDescent="0.25">
      <c r="C1042" t="e">
        <f t="shared" si="76"/>
        <v>#REF!</v>
      </c>
      <c r="D1042" t="e">
        <f t="shared" si="73"/>
        <v>#REF!</v>
      </c>
      <c r="E1042" t="e">
        <f t="shared" si="74"/>
        <v>#REF!</v>
      </c>
      <c r="F1042" t="e">
        <f t="shared" si="75"/>
        <v>#REF!</v>
      </c>
    </row>
    <row r="1043" spans="3:6" hidden="1" x14ac:dyDescent="0.25">
      <c r="C1043" t="e">
        <f t="shared" si="76"/>
        <v>#REF!</v>
      </c>
      <c r="D1043" t="e">
        <f t="shared" si="73"/>
        <v>#REF!</v>
      </c>
      <c r="E1043" t="e">
        <f t="shared" si="74"/>
        <v>#REF!</v>
      </c>
      <c r="F1043" t="e">
        <f t="shared" si="75"/>
        <v>#REF!</v>
      </c>
    </row>
    <row r="1044" spans="3:6" hidden="1" x14ac:dyDescent="0.25">
      <c r="C1044" t="e">
        <f t="shared" si="76"/>
        <v>#REF!</v>
      </c>
      <c r="D1044" t="e">
        <f t="shared" si="73"/>
        <v>#REF!</v>
      </c>
      <c r="E1044" t="e">
        <f t="shared" si="74"/>
        <v>#REF!</v>
      </c>
      <c r="F1044" t="e">
        <f t="shared" si="75"/>
        <v>#REF!</v>
      </c>
    </row>
    <row r="1045" spans="3:6" hidden="1" x14ac:dyDescent="0.25">
      <c r="C1045" t="e">
        <f t="shared" si="76"/>
        <v>#REF!</v>
      </c>
      <c r="D1045" t="e">
        <f t="shared" si="73"/>
        <v>#REF!</v>
      </c>
      <c r="E1045" t="e">
        <f t="shared" si="74"/>
        <v>#REF!</v>
      </c>
      <c r="F1045" t="e">
        <f t="shared" si="75"/>
        <v>#REF!</v>
      </c>
    </row>
    <row r="1046" spans="3:6" hidden="1" x14ac:dyDescent="0.25">
      <c r="C1046" t="e">
        <f t="shared" si="76"/>
        <v>#REF!</v>
      </c>
      <c r="D1046" t="e">
        <f t="shared" si="73"/>
        <v>#REF!</v>
      </c>
      <c r="E1046" t="e">
        <f t="shared" si="74"/>
        <v>#REF!</v>
      </c>
      <c r="F1046" t="e">
        <f t="shared" si="75"/>
        <v>#REF!</v>
      </c>
    </row>
    <row r="1047" spans="3:6" hidden="1" x14ac:dyDescent="0.25">
      <c r="C1047" t="e">
        <f t="shared" si="76"/>
        <v>#REF!</v>
      </c>
      <c r="D1047" t="e">
        <f t="shared" si="73"/>
        <v>#REF!</v>
      </c>
      <c r="E1047" t="e">
        <f t="shared" si="74"/>
        <v>#REF!</v>
      </c>
      <c r="F1047" t="e">
        <f t="shared" si="75"/>
        <v>#REF!</v>
      </c>
    </row>
    <row r="1048" spans="3:6" hidden="1" x14ac:dyDescent="0.25">
      <c r="C1048" t="e">
        <f t="shared" si="76"/>
        <v>#REF!</v>
      </c>
      <c r="D1048" t="e">
        <f t="shared" si="73"/>
        <v>#REF!</v>
      </c>
      <c r="E1048" t="e">
        <f t="shared" si="74"/>
        <v>#REF!</v>
      </c>
      <c r="F1048" t="e">
        <f t="shared" si="75"/>
        <v>#REF!</v>
      </c>
    </row>
    <row r="1049" spans="3:6" hidden="1" x14ac:dyDescent="0.25">
      <c r="C1049" t="e">
        <f t="shared" si="76"/>
        <v>#REF!</v>
      </c>
      <c r="D1049" t="e">
        <f t="shared" si="73"/>
        <v>#REF!</v>
      </c>
      <c r="E1049" t="e">
        <f t="shared" si="74"/>
        <v>#REF!</v>
      </c>
      <c r="F1049" t="e">
        <f t="shared" si="75"/>
        <v>#REF!</v>
      </c>
    </row>
    <row r="1050" spans="3:6" hidden="1" x14ac:dyDescent="0.25">
      <c r="C1050" t="e">
        <f t="shared" si="76"/>
        <v>#REF!</v>
      </c>
      <c r="D1050" t="e">
        <f t="shared" si="73"/>
        <v>#REF!</v>
      </c>
      <c r="E1050" t="e">
        <f t="shared" si="74"/>
        <v>#REF!</v>
      </c>
      <c r="F1050" t="e">
        <f t="shared" si="75"/>
        <v>#REF!</v>
      </c>
    </row>
    <row r="1051" spans="3:6" hidden="1" x14ac:dyDescent="0.25">
      <c r="C1051" t="e">
        <f t="shared" si="76"/>
        <v>#REF!</v>
      </c>
      <c r="D1051" t="e">
        <f t="shared" si="73"/>
        <v>#REF!</v>
      </c>
      <c r="E1051" t="e">
        <f t="shared" si="74"/>
        <v>#REF!</v>
      </c>
      <c r="F1051" t="e">
        <f t="shared" si="75"/>
        <v>#REF!</v>
      </c>
    </row>
    <row r="1052" spans="3:6" hidden="1" x14ac:dyDescent="0.25">
      <c r="C1052" t="e">
        <f t="shared" si="76"/>
        <v>#REF!</v>
      </c>
      <c r="D1052" t="e">
        <f t="shared" si="73"/>
        <v>#REF!</v>
      </c>
      <c r="E1052" t="e">
        <f t="shared" si="74"/>
        <v>#REF!</v>
      </c>
      <c r="F1052" t="e">
        <f t="shared" si="75"/>
        <v>#REF!</v>
      </c>
    </row>
    <row r="1053" spans="3:6" hidden="1" x14ac:dyDescent="0.25">
      <c r="C1053" t="e">
        <f t="shared" si="76"/>
        <v>#REF!</v>
      </c>
      <c r="D1053" t="e">
        <f t="shared" si="73"/>
        <v>#REF!</v>
      </c>
      <c r="E1053" t="e">
        <f t="shared" si="74"/>
        <v>#REF!</v>
      </c>
      <c r="F1053" t="e">
        <f t="shared" si="75"/>
        <v>#REF!</v>
      </c>
    </row>
    <row r="1054" spans="3:6" hidden="1" x14ac:dyDescent="0.25">
      <c r="C1054" t="e">
        <f t="shared" si="76"/>
        <v>#REF!</v>
      </c>
      <c r="D1054" t="e">
        <f t="shared" si="73"/>
        <v>#REF!</v>
      </c>
      <c r="E1054" t="e">
        <f t="shared" si="74"/>
        <v>#REF!</v>
      </c>
      <c r="F1054" t="e">
        <f t="shared" si="75"/>
        <v>#REF!</v>
      </c>
    </row>
    <row r="1055" spans="3:6" hidden="1" x14ac:dyDescent="0.25">
      <c r="C1055" t="e">
        <f t="shared" si="76"/>
        <v>#REF!</v>
      </c>
      <c r="D1055" t="e">
        <f t="shared" si="73"/>
        <v>#REF!</v>
      </c>
      <c r="E1055" t="e">
        <f t="shared" si="74"/>
        <v>#REF!</v>
      </c>
      <c r="F1055" t="e">
        <f t="shared" si="75"/>
        <v>#REF!</v>
      </c>
    </row>
    <row r="1056" spans="3:6" hidden="1" x14ac:dyDescent="0.25">
      <c r="C1056" t="e">
        <f t="shared" si="76"/>
        <v>#REF!</v>
      </c>
      <c r="D1056" t="e">
        <f t="shared" ref="D1056:D1119" si="77">VLOOKUP(B1056,fundtbl,5,FALSE)</f>
        <v>#REF!</v>
      </c>
      <c r="E1056" t="e">
        <f t="shared" ref="E1056:E1119" si="78">VLOOKUP(B1056,fundtbl,7,FALSE)</f>
        <v>#REF!</v>
      </c>
      <c r="F1056" t="e">
        <f t="shared" ref="F1056:F1119" si="79">VLOOKUP(B1056,fundtbl,8,FALSE)</f>
        <v>#REF!</v>
      </c>
    </row>
    <row r="1057" spans="3:6" hidden="1" x14ac:dyDescent="0.25">
      <c r="C1057" t="e">
        <f t="shared" si="76"/>
        <v>#REF!</v>
      </c>
      <c r="D1057" t="e">
        <f t="shared" si="77"/>
        <v>#REF!</v>
      </c>
      <c r="E1057" t="e">
        <f t="shared" si="78"/>
        <v>#REF!</v>
      </c>
      <c r="F1057" t="e">
        <f t="shared" si="79"/>
        <v>#REF!</v>
      </c>
    </row>
    <row r="1058" spans="3:6" hidden="1" x14ac:dyDescent="0.25">
      <c r="C1058" t="e">
        <f t="shared" si="76"/>
        <v>#REF!</v>
      </c>
      <c r="D1058" t="e">
        <f t="shared" si="77"/>
        <v>#REF!</v>
      </c>
      <c r="E1058" t="e">
        <f t="shared" si="78"/>
        <v>#REF!</v>
      </c>
      <c r="F1058" t="e">
        <f t="shared" si="79"/>
        <v>#REF!</v>
      </c>
    </row>
    <row r="1059" spans="3:6" hidden="1" x14ac:dyDescent="0.25">
      <c r="C1059" t="e">
        <f t="shared" si="76"/>
        <v>#REF!</v>
      </c>
      <c r="D1059" t="e">
        <f t="shared" si="77"/>
        <v>#REF!</v>
      </c>
      <c r="E1059" t="e">
        <f t="shared" si="78"/>
        <v>#REF!</v>
      </c>
      <c r="F1059" t="e">
        <f t="shared" si="79"/>
        <v>#REF!</v>
      </c>
    </row>
    <row r="1060" spans="3:6" hidden="1" x14ac:dyDescent="0.25">
      <c r="C1060" t="e">
        <f t="shared" si="76"/>
        <v>#REF!</v>
      </c>
      <c r="D1060" t="e">
        <f t="shared" si="77"/>
        <v>#REF!</v>
      </c>
      <c r="E1060" t="e">
        <f t="shared" si="78"/>
        <v>#REF!</v>
      </c>
      <c r="F1060" t="e">
        <f t="shared" si="79"/>
        <v>#REF!</v>
      </c>
    </row>
    <row r="1061" spans="3:6" hidden="1" x14ac:dyDescent="0.25">
      <c r="C1061" t="e">
        <f t="shared" si="76"/>
        <v>#REF!</v>
      </c>
      <c r="D1061" t="e">
        <f t="shared" si="77"/>
        <v>#REF!</v>
      </c>
      <c r="E1061" t="e">
        <f t="shared" si="78"/>
        <v>#REF!</v>
      </c>
      <c r="F1061" t="e">
        <f t="shared" si="79"/>
        <v>#REF!</v>
      </c>
    </row>
    <row r="1062" spans="3:6" hidden="1" x14ac:dyDescent="0.25">
      <c r="C1062" t="e">
        <f t="shared" si="76"/>
        <v>#REF!</v>
      </c>
      <c r="D1062" t="e">
        <f t="shared" si="77"/>
        <v>#REF!</v>
      </c>
      <c r="E1062" t="e">
        <f t="shared" si="78"/>
        <v>#REF!</v>
      </c>
      <c r="F1062" t="e">
        <f t="shared" si="79"/>
        <v>#REF!</v>
      </c>
    </row>
    <row r="1063" spans="3:6" hidden="1" x14ac:dyDescent="0.25">
      <c r="C1063" t="e">
        <f t="shared" si="76"/>
        <v>#REF!</v>
      </c>
      <c r="D1063" t="e">
        <f t="shared" si="77"/>
        <v>#REF!</v>
      </c>
      <c r="E1063" t="e">
        <f t="shared" si="78"/>
        <v>#REF!</v>
      </c>
      <c r="F1063" t="e">
        <f t="shared" si="79"/>
        <v>#REF!</v>
      </c>
    </row>
    <row r="1064" spans="3:6" hidden="1" x14ac:dyDescent="0.25">
      <c r="C1064" t="e">
        <f t="shared" si="76"/>
        <v>#REF!</v>
      </c>
      <c r="D1064" t="e">
        <f t="shared" si="77"/>
        <v>#REF!</v>
      </c>
      <c r="E1064" t="e">
        <f t="shared" si="78"/>
        <v>#REF!</v>
      </c>
      <c r="F1064" t="e">
        <f t="shared" si="79"/>
        <v>#REF!</v>
      </c>
    </row>
    <row r="1065" spans="3:6" hidden="1" x14ac:dyDescent="0.25">
      <c r="C1065" t="e">
        <f t="shared" si="76"/>
        <v>#REF!</v>
      </c>
      <c r="D1065" t="e">
        <f t="shared" si="77"/>
        <v>#REF!</v>
      </c>
      <c r="E1065" t="e">
        <f t="shared" si="78"/>
        <v>#REF!</v>
      </c>
      <c r="F1065" t="e">
        <f t="shared" si="79"/>
        <v>#REF!</v>
      </c>
    </row>
    <row r="1066" spans="3:6" hidden="1" x14ac:dyDescent="0.25">
      <c r="C1066" t="e">
        <f t="shared" si="76"/>
        <v>#REF!</v>
      </c>
      <c r="D1066" t="e">
        <f t="shared" si="77"/>
        <v>#REF!</v>
      </c>
      <c r="E1066" t="e">
        <f t="shared" si="78"/>
        <v>#REF!</v>
      </c>
      <c r="F1066" t="e">
        <f t="shared" si="79"/>
        <v>#REF!</v>
      </c>
    </row>
    <row r="1067" spans="3:6" hidden="1" x14ac:dyDescent="0.25">
      <c r="C1067" t="e">
        <f t="shared" si="76"/>
        <v>#REF!</v>
      </c>
      <c r="D1067" t="e">
        <f t="shared" si="77"/>
        <v>#REF!</v>
      </c>
      <c r="E1067" t="e">
        <f t="shared" si="78"/>
        <v>#REF!</v>
      </c>
      <c r="F1067" t="e">
        <f t="shared" si="79"/>
        <v>#REF!</v>
      </c>
    </row>
    <row r="1068" spans="3:6" hidden="1" x14ac:dyDescent="0.25">
      <c r="C1068" t="e">
        <f t="shared" si="76"/>
        <v>#REF!</v>
      </c>
      <c r="D1068" t="e">
        <f t="shared" si="77"/>
        <v>#REF!</v>
      </c>
      <c r="E1068" t="e">
        <f t="shared" si="78"/>
        <v>#REF!</v>
      </c>
      <c r="F1068" t="e">
        <f t="shared" si="79"/>
        <v>#REF!</v>
      </c>
    </row>
    <row r="1069" spans="3:6" hidden="1" x14ac:dyDescent="0.25">
      <c r="C1069" t="e">
        <f t="shared" si="76"/>
        <v>#REF!</v>
      </c>
      <c r="D1069" t="e">
        <f t="shared" si="77"/>
        <v>#REF!</v>
      </c>
      <c r="E1069" t="e">
        <f t="shared" si="78"/>
        <v>#REF!</v>
      </c>
      <c r="F1069" t="e">
        <f t="shared" si="79"/>
        <v>#REF!</v>
      </c>
    </row>
    <row r="1070" spans="3:6" hidden="1" x14ac:dyDescent="0.25">
      <c r="C1070" t="e">
        <f t="shared" si="76"/>
        <v>#REF!</v>
      </c>
      <c r="D1070" t="e">
        <f t="shared" si="77"/>
        <v>#REF!</v>
      </c>
      <c r="E1070" t="e">
        <f t="shared" si="78"/>
        <v>#REF!</v>
      </c>
      <c r="F1070" t="e">
        <f t="shared" si="79"/>
        <v>#REF!</v>
      </c>
    </row>
    <row r="1071" spans="3:6" hidden="1" x14ac:dyDescent="0.25">
      <c r="C1071" t="e">
        <f t="shared" si="76"/>
        <v>#REF!</v>
      </c>
      <c r="D1071" t="e">
        <f t="shared" si="77"/>
        <v>#REF!</v>
      </c>
      <c r="E1071" t="e">
        <f t="shared" si="78"/>
        <v>#REF!</v>
      </c>
      <c r="F1071" t="e">
        <f t="shared" si="79"/>
        <v>#REF!</v>
      </c>
    </row>
    <row r="1072" spans="3:6" hidden="1" x14ac:dyDescent="0.25">
      <c r="C1072" t="e">
        <f t="shared" si="76"/>
        <v>#REF!</v>
      </c>
      <c r="D1072" t="e">
        <f t="shared" si="77"/>
        <v>#REF!</v>
      </c>
      <c r="E1072" t="e">
        <f t="shared" si="78"/>
        <v>#REF!</v>
      </c>
      <c r="F1072" t="e">
        <f t="shared" si="79"/>
        <v>#REF!</v>
      </c>
    </row>
    <row r="1073" spans="3:6" hidden="1" x14ac:dyDescent="0.25">
      <c r="C1073" t="e">
        <f t="shared" si="76"/>
        <v>#REF!</v>
      </c>
      <c r="D1073" t="e">
        <f t="shared" si="77"/>
        <v>#REF!</v>
      </c>
      <c r="E1073" t="e">
        <f t="shared" si="78"/>
        <v>#REF!</v>
      </c>
      <c r="F1073" t="e">
        <f t="shared" si="79"/>
        <v>#REF!</v>
      </c>
    </row>
    <row r="1074" spans="3:6" hidden="1" x14ac:dyDescent="0.25">
      <c r="C1074" t="e">
        <f t="shared" si="76"/>
        <v>#REF!</v>
      </c>
      <c r="D1074" t="e">
        <f t="shared" si="77"/>
        <v>#REF!</v>
      </c>
      <c r="E1074" t="e">
        <f t="shared" si="78"/>
        <v>#REF!</v>
      </c>
      <c r="F1074" t="e">
        <f t="shared" si="79"/>
        <v>#REF!</v>
      </c>
    </row>
    <row r="1075" spans="3:6" hidden="1" x14ac:dyDescent="0.25">
      <c r="C1075" t="e">
        <f t="shared" si="76"/>
        <v>#REF!</v>
      </c>
      <c r="D1075" t="e">
        <f t="shared" si="77"/>
        <v>#REF!</v>
      </c>
      <c r="E1075" t="e">
        <f t="shared" si="78"/>
        <v>#REF!</v>
      </c>
      <c r="F1075" t="e">
        <f t="shared" si="79"/>
        <v>#REF!</v>
      </c>
    </row>
    <row r="1076" spans="3:6" hidden="1" x14ac:dyDescent="0.25">
      <c r="C1076" t="e">
        <f t="shared" si="76"/>
        <v>#REF!</v>
      </c>
      <c r="D1076" t="e">
        <f t="shared" si="77"/>
        <v>#REF!</v>
      </c>
      <c r="E1076" t="e">
        <f t="shared" si="78"/>
        <v>#REF!</v>
      </c>
      <c r="F1076" t="e">
        <f t="shared" si="79"/>
        <v>#REF!</v>
      </c>
    </row>
    <row r="1077" spans="3:6" hidden="1" x14ac:dyDescent="0.25">
      <c r="C1077" t="e">
        <f t="shared" si="76"/>
        <v>#REF!</v>
      </c>
      <c r="D1077" t="e">
        <f t="shared" si="77"/>
        <v>#REF!</v>
      </c>
      <c r="E1077" t="e">
        <f t="shared" si="78"/>
        <v>#REF!</v>
      </c>
      <c r="F1077" t="e">
        <f t="shared" si="79"/>
        <v>#REF!</v>
      </c>
    </row>
    <row r="1078" spans="3:6" hidden="1" x14ac:dyDescent="0.25">
      <c r="C1078" t="e">
        <f t="shared" si="76"/>
        <v>#REF!</v>
      </c>
      <c r="D1078" t="e">
        <f t="shared" si="77"/>
        <v>#REF!</v>
      </c>
      <c r="E1078" t="e">
        <f t="shared" si="78"/>
        <v>#REF!</v>
      </c>
      <c r="F1078" t="e">
        <f t="shared" si="79"/>
        <v>#REF!</v>
      </c>
    </row>
    <row r="1079" spans="3:6" hidden="1" x14ac:dyDescent="0.25">
      <c r="C1079" t="e">
        <f t="shared" si="76"/>
        <v>#REF!</v>
      </c>
      <c r="D1079" t="e">
        <f t="shared" si="77"/>
        <v>#REF!</v>
      </c>
      <c r="E1079" t="e">
        <f t="shared" si="78"/>
        <v>#REF!</v>
      </c>
      <c r="F1079" t="e">
        <f t="shared" si="79"/>
        <v>#REF!</v>
      </c>
    </row>
    <row r="1080" spans="3:6" hidden="1" x14ac:dyDescent="0.25">
      <c r="C1080" t="e">
        <f t="shared" si="76"/>
        <v>#REF!</v>
      </c>
      <c r="D1080" t="e">
        <f t="shared" si="77"/>
        <v>#REF!</v>
      </c>
      <c r="E1080" t="e">
        <f t="shared" si="78"/>
        <v>#REF!</v>
      </c>
      <c r="F1080" t="e">
        <f t="shared" si="79"/>
        <v>#REF!</v>
      </c>
    </row>
    <row r="1081" spans="3:6" hidden="1" x14ac:dyDescent="0.25">
      <c r="C1081" t="e">
        <f t="shared" si="76"/>
        <v>#REF!</v>
      </c>
      <c r="D1081" t="e">
        <f t="shared" si="77"/>
        <v>#REF!</v>
      </c>
      <c r="E1081" t="e">
        <f t="shared" si="78"/>
        <v>#REF!</v>
      </c>
      <c r="F1081" t="e">
        <f t="shared" si="79"/>
        <v>#REF!</v>
      </c>
    </row>
    <row r="1082" spans="3:6" hidden="1" x14ac:dyDescent="0.25">
      <c r="C1082" t="e">
        <f t="shared" si="76"/>
        <v>#REF!</v>
      </c>
      <c r="D1082" t="e">
        <f t="shared" si="77"/>
        <v>#REF!</v>
      </c>
      <c r="E1082" t="e">
        <f t="shared" si="78"/>
        <v>#REF!</v>
      </c>
      <c r="F1082" t="e">
        <f t="shared" si="79"/>
        <v>#REF!</v>
      </c>
    </row>
    <row r="1083" spans="3:6" hidden="1" x14ac:dyDescent="0.25">
      <c r="C1083" t="e">
        <f t="shared" si="76"/>
        <v>#REF!</v>
      </c>
      <c r="D1083" t="e">
        <f t="shared" si="77"/>
        <v>#REF!</v>
      </c>
      <c r="E1083" t="e">
        <f t="shared" si="78"/>
        <v>#REF!</v>
      </c>
      <c r="F1083" t="e">
        <f t="shared" si="79"/>
        <v>#REF!</v>
      </c>
    </row>
    <row r="1084" spans="3:6" hidden="1" x14ac:dyDescent="0.25">
      <c r="C1084" t="e">
        <f t="shared" si="76"/>
        <v>#REF!</v>
      </c>
      <c r="D1084" t="e">
        <f t="shared" si="77"/>
        <v>#REF!</v>
      </c>
      <c r="E1084" t="e">
        <f t="shared" si="78"/>
        <v>#REF!</v>
      </c>
      <c r="F1084" t="e">
        <f t="shared" si="79"/>
        <v>#REF!</v>
      </c>
    </row>
    <row r="1085" spans="3:6" hidden="1" x14ac:dyDescent="0.25">
      <c r="C1085" t="e">
        <f t="shared" si="76"/>
        <v>#REF!</v>
      </c>
      <c r="D1085" t="e">
        <f t="shared" si="77"/>
        <v>#REF!</v>
      </c>
      <c r="E1085" t="e">
        <f t="shared" si="78"/>
        <v>#REF!</v>
      </c>
      <c r="F1085" t="e">
        <f t="shared" si="79"/>
        <v>#REF!</v>
      </c>
    </row>
    <row r="1086" spans="3:6" hidden="1" x14ac:dyDescent="0.25">
      <c r="C1086" t="e">
        <f t="shared" si="76"/>
        <v>#REF!</v>
      </c>
      <c r="D1086" t="e">
        <f t="shared" si="77"/>
        <v>#REF!</v>
      </c>
      <c r="E1086" t="e">
        <f t="shared" si="78"/>
        <v>#REF!</v>
      </c>
      <c r="F1086" t="e">
        <f t="shared" si="79"/>
        <v>#REF!</v>
      </c>
    </row>
    <row r="1087" spans="3:6" hidden="1" x14ac:dyDescent="0.25">
      <c r="C1087" t="e">
        <f t="shared" si="76"/>
        <v>#REF!</v>
      </c>
      <c r="D1087" t="e">
        <f t="shared" si="77"/>
        <v>#REF!</v>
      </c>
      <c r="E1087" t="e">
        <f t="shared" si="78"/>
        <v>#REF!</v>
      </c>
      <c r="F1087" t="e">
        <f t="shared" si="79"/>
        <v>#REF!</v>
      </c>
    </row>
    <row r="1088" spans="3:6" hidden="1" x14ac:dyDescent="0.25">
      <c r="C1088" t="e">
        <f t="shared" si="76"/>
        <v>#REF!</v>
      </c>
      <c r="D1088" t="e">
        <f t="shared" si="77"/>
        <v>#REF!</v>
      </c>
      <c r="E1088" t="e">
        <f t="shared" si="78"/>
        <v>#REF!</v>
      </c>
      <c r="F1088" t="e">
        <f t="shared" si="79"/>
        <v>#REF!</v>
      </c>
    </row>
    <row r="1089" spans="3:6" hidden="1" x14ac:dyDescent="0.25">
      <c r="C1089" t="e">
        <f t="shared" si="76"/>
        <v>#REF!</v>
      </c>
      <c r="D1089" t="e">
        <f t="shared" si="77"/>
        <v>#REF!</v>
      </c>
      <c r="E1089" t="e">
        <f t="shared" si="78"/>
        <v>#REF!</v>
      </c>
      <c r="F1089" t="e">
        <f t="shared" si="79"/>
        <v>#REF!</v>
      </c>
    </row>
    <row r="1090" spans="3:6" hidden="1" x14ac:dyDescent="0.25">
      <c r="C1090" t="e">
        <f t="shared" ref="C1090:C1153" si="80">VLOOKUP(B1090,fundtbl,6,FALSE)</f>
        <v>#REF!</v>
      </c>
      <c r="D1090" t="e">
        <f t="shared" si="77"/>
        <v>#REF!</v>
      </c>
      <c r="E1090" t="e">
        <f t="shared" si="78"/>
        <v>#REF!</v>
      </c>
      <c r="F1090" t="e">
        <f t="shared" si="79"/>
        <v>#REF!</v>
      </c>
    </row>
    <row r="1091" spans="3:6" hidden="1" x14ac:dyDescent="0.25">
      <c r="C1091" t="e">
        <f t="shared" si="80"/>
        <v>#REF!</v>
      </c>
      <c r="D1091" t="e">
        <f t="shared" si="77"/>
        <v>#REF!</v>
      </c>
      <c r="E1091" t="e">
        <f t="shared" si="78"/>
        <v>#REF!</v>
      </c>
      <c r="F1091" t="e">
        <f t="shared" si="79"/>
        <v>#REF!</v>
      </c>
    </row>
    <row r="1092" spans="3:6" hidden="1" x14ac:dyDescent="0.25">
      <c r="C1092" t="e">
        <f t="shared" si="80"/>
        <v>#REF!</v>
      </c>
      <c r="D1092" t="e">
        <f t="shared" si="77"/>
        <v>#REF!</v>
      </c>
      <c r="E1092" t="e">
        <f t="shared" si="78"/>
        <v>#REF!</v>
      </c>
      <c r="F1092" t="e">
        <f t="shared" si="79"/>
        <v>#REF!</v>
      </c>
    </row>
    <row r="1093" spans="3:6" hidden="1" x14ac:dyDescent="0.25">
      <c r="C1093" t="e">
        <f t="shared" si="80"/>
        <v>#REF!</v>
      </c>
      <c r="D1093" t="e">
        <f t="shared" si="77"/>
        <v>#REF!</v>
      </c>
      <c r="E1093" t="e">
        <f t="shared" si="78"/>
        <v>#REF!</v>
      </c>
      <c r="F1093" t="e">
        <f t="shared" si="79"/>
        <v>#REF!</v>
      </c>
    </row>
    <row r="1094" spans="3:6" hidden="1" x14ac:dyDescent="0.25">
      <c r="C1094" t="e">
        <f t="shared" si="80"/>
        <v>#REF!</v>
      </c>
      <c r="D1094" t="e">
        <f t="shared" si="77"/>
        <v>#REF!</v>
      </c>
      <c r="E1094" t="e">
        <f t="shared" si="78"/>
        <v>#REF!</v>
      </c>
      <c r="F1094" t="e">
        <f t="shared" si="79"/>
        <v>#REF!</v>
      </c>
    </row>
    <row r="1095" spans="3:6" hidden="1" x14ac:dyDescent="0.25">
      <c r="C1095" t="e">
        <f t="shared" si="80"/>
        <v>#REF!</v>
      </c>
      <c r="D1095" t="e">
        <f t="shared" si="77"/>
        <v>#REF!</v>
      </c>
      <c r="E1095" t="e">
        <f t="shared" si="78"/>
        <v>#REF!</v>
      </c>
      <c r="F1095" t="e">
        <f t="shared" si="79"/>
        <v>#REF!</v>
      </c>
    </row>
    <row r="1096" spans="3:6" hidden="1" x14ac:dyDescent="0.25">
      <c r="C1096" t="e">
        <f t="shared" si="80"/>
        <v>#REF!</v>
      </c>
      <c r="D1096" t="e">
        <f t="shared" si="77"/>
        <v>#REF!</v>
      </c>
      <c r="E1096" t="e">
        <f t="shared" si="78"/>
        <v>#REF!</v>
      </c>
      <c r="F1096" t="e">
        <f t="shared" si="79"/>
        <v>#REF!</v>
      </c>
    </row>
    <row r="1097" spans="3:6" hidden="1" x14ac:dyDescent="0.25">
      <c r="C1097" t="e">
        <f t="shared" si="80"/>
        <v>#REF!</v>
      </c>
      <c r="D1097" t="e">
        <f t="shared" si="77"/>
        <v>#REF!</v>
      </c>
      <c r="E1097" t="e">
        <f t="shared" si="78"/>
        <v>#REF!</v>
      </c>
      <c r="F1097" t="e">
        <f t="shared" si="79"/>
        <v>#REF!</v>
      </c>
    </row>
    <row r="1098" spans="3:6" hidden="1" x14ac:dyDescent="0.25">
      <c r="C1098" t="e">
        <f t="shared" si="80"/>
        <v>#REF!</v>
      </c>
      <c r="D1098" t="e">
        <f t="shared" si="77"/>
        <v>#REF!</v>
      </c>
      <c r="E1098" t="e">
        <f t="shared" si="78"/>
        <v>#REF!</v>
      </c>
      <c r="F1098" t="e">
        <f t="shared" si="79"/>
        <v>#REF!</v>
      </c>
    </row>
    <row r="1099" spans="3:6" hidden="1" x14ac:dyDescent="0.25">
      <c r="C1099" t="e">
        <f t="shared" si="80"/>
        <v>#REF!</v>
      </c>
      <c r="D1099" t="e">
        <f t="shared" si="77"/>
        <v>#REF!</v>
      </c>
      <c r="E1099" t="e">
        <f t="shared" si="78"/>
        <v>#REF!</v>
      </c>
      <c r="F1099" t="e">
        <f t="shared" si="79"/>
        <v>#REF!</v>
      </c>
    </row>
    <row r="1100" spans="3:6" hidden="1" x14ac:dyDescent="0.25">
      <c r="C1100" t="e">
        <f t="shared" si="80"/>
        <v>#REF!</v>
      </c>
      <c r="D1100" t="e">
        <f t="shared" si="77"/>
        <v>#REF!</v>
      </c>
      <c r="E1100" t="e">
        <f t="shared" si="78"/>
        <v>#REF!</v>
      </c>
      <c r="F1100" t="e">
        <f t="shared" si="79"/>
        <v>#REF!</v>
      </c>
    </row>
    <row r="1101" spans="3:6" hidden="1" x14ac:dyDescent="0.25">
      <c r="C1101" t="e">
        <f t="shared" si="80"/>
        <v>#REF!</v>
      </c>
      <c r="D1101" t="e">
        <f t="shared" si="77"/>
        <v>#REF!</v>
      </c>
      <c r="E1101" t="e">
        <f t="shared" si="78"/>
        <v>#REF!</v>
      </c>
      <c r="F1101" t="e">
        <f t="shared" si="79"/>
        <v>#REF!</v>
      </c>
    </row>
    <row r="1102" spans="3:6" hidden="1" x14ac:dyDescent="0.25">
      <c r="C1102" t="e">
        <f t="shared" si="80"/>
        <v>#REF!</v>
      </c>
      <c r="D1102" t="e">
        <f t="shared" si="77"/>
        <v>#REF!</v>
      </c>
      <c r="E1102" t="e">
        <f t="shared" si="78"/>
        <v>#REF!</v>
      </c>
      <c r="F1102" t="e">
        <f t="shared" si="79"/>
        <v>#REF!</v>
      </c>
    </row>
    <row r="1103" spans="3:6" hidden="1" x14ac:dyDescent="0.25">
      <c r="C1103" t="e">
        <f t="shared" si="80"/>
        <v>#REF!</v>
      </c>
      <c r="D1103" t="e">
        <f t="shared" si="77"/>
        <v>#REF!</v>
      </c>
      <c r="E1103" t="e">
        <f t="shared" si="78"/>
        <v>#REF!</v>
      </c>
      <c r="F1103" t="e">
        <f t="shared" si="79"/>
        <v>#REF!</v>
      </c>
    </row>
    <row r="1104" spans="3:6" hidden="1" x14ac:dyDescent="0.25">
      <c r="C1104" t="e">
        <f t="shared" si="80"/>
        <v>#REF!</v>
      </c>
      <c r="D1104" t="e">
        <f t="shared" si="77"/>
        <v>#REF!</v>
      </c>
      <c r="E1104" t="e">
        <f t="shared" si="78"/>
        <v>#REF!</v>
      </c>
      <c r="F1104" t="e">
        <f t="shared" si="79"/>
        <v>#REF!</v>
      </c>
    </row>
    <row r="1105" spans="3:6" hidden="1" x14ac:dyDescent="0.25">
      <c r="C1105" t="e">
        <f t="shared" si="80"/>
        <v>#REF!</v>
      </c>
      <c r="D1105" t="e">
        <f t="shared" si="77"/>
        <v>#REF!</v>
      </c>
      <c r="E1105" t="e">
        <f t="shared" si="78"/>
        <v>#REF!</v>
      </c>
      <c r="F1105" t="e">
        <f t="shared" si="79"/>
        <v>#REF!</v>
      </c>
    </row>
    <row r="1106" spans="3:6" hidden="1" x14ac:dyDescent="0.25">
      <c r="C1106" t="e">
        <f t="shared" si="80"/>
        <v>#REF!</v>
      </c>
      <c r="D1106" t="e">
        <f t="shared" si="77"/>
        <v>#REF!</v>
      </c>
      <c r="E1106" t="e">
        <f t="shared" si="78"/>
        <v>#REF!</v>
      </c>
      <c r="F1106" t="e">
        <f t="shared" si="79"/>
        <v>#REF!</v>
      </c>
    </row>
    <row r="1107" spans="3:6" hidden="1" x14ac:dyDescent="0.25">
      <c r="C1107" t="e">
        <f t="shared" si="80"/>
        <v>#REF!</v>
      </c>
      <c r="D1107" t="e">
        <f t="shared" si="77"/>
        <v>#REF!</v>
      </c>
      <c r="E1107" t="e">
        <f t="shared" si="78"/>
        <v>#REF!</v>
      </c>
      <c r="F1107" t="e">
        <f t="shared" si="79"/>
        <v>#REF!</v>
      </c>
    </row>
    <row r="1108" spans="3:6" hidden="1" x14ac:dyDescent="0.25">
      <c r="C1108" t="e">
        <f t="shared" si="80"/>
        <v>#REF!</v>
      </c>
      <c r="D1108" t="e">
        <f t="shared" si="77"/>
        <v>#REF!</v>
      </c>
      <c r="E1108" t="e">
        <f t="shared" si="78"/>
        <v>#REF!</v>
      </c>
      <c r="F1108" t="e">
        <f t="shared" si="79"/>
        <v>#REF!</v>
      </c>
    </row>
    <row r="1109" spans="3:6" hidden="1" x14ac:dyDescent="0.25">
      <c r="C1109" t="e">
        <f t="shared" si="80"/>
        <v>#REF!</v>
      </c>
      <c r="D1109" t="e">
        <f t="shared" si="77"/>
        <v>#REF!</v>
      </c>
      <c r="E1109" t="e">
        <f t="shared" si="78"/>
        <v>#REF!</v>
      </c>
      <c r="F1109" t="e">
        <f t="shared" si="79"/>
        <v>#REF!</v>
      </c>
    </row>
    <row r="1110" spans="3:6" hidden="1" x14ac:dyDescent="0.25">
      <c r="C1110" t="e">
        <f t="shared" si="80"/>
        <v>#REF!</v>
      </c>
      <c r="D1110" t="e">
        <f t="shared" si="77"/>
        <v>#REF!</v>
      </c>
      <c r="E1110" t="e">
        <f t="shared" si="78"/>
        <v>#REF!</v>
      </c>
      <c r="F1110" t="e">
        <f t="shared" si="79"/>
        <v>#REF!</v>
      </c>
    </row>
    <row r="1111" spans="3:6" hidden="1" x14ac:dyDescent="0.25">
      <c r="C1111" t="e">
        <f t="shared" si="80"/>
        <v>#REF!</v>
      </c>
      <c r="D1111" t="e">
        <f t="shared" si="77"/>
        <v>#REF!</v>
      </c>
      <c r="E1111" t="e">
        <f t="shared" si="78"/>
        <v>#REF!</v>
      </c>
      <c r="F1111" t="e">
        <f t="shared" si="79"/>
        <v>#REF!</v>
      </c>
    </row>
    <row r="1112" spans="3:6" hidden="1" x14ac:dyDescent="0.25">
      <c r="C1112" t="e">
        <f t="shared" si="80"/>
        <v>#REF!</v>
      </c>
      <c r="D1112" t="e">
        <f t="shared" si="77"/>
        <v>#REF!</v>
      </c>
      <c r="E1112" t="e">
        <f t="shared" si="78"/>
        <v>#REF!</v>
      </c>
      <c r="F1112" t="e">
        <f t="shared" si="79"/>
        <v>#REF!</v>
      </c>
    </row>
    <row r="1113" spans="3:6" hidden="1" x14ac:dyDescent="0.25">
      <c r="C1113" t="e">
        <f t="shared" si="80"/>
        <v>#REF!</v>
      </c>
      <c r="D1113" t="e">
        <f t="shared" si="77"/>
        <v>#REF!</v>
      </c>
      <c r="E1113" t="e">
        <f t="shared" si="78"/>
        <v>#REF!</v>
      </c>
      <c r="F1113" t="e">
        <f t="shared" si="79"/>
        <v>#REF!</v>
      </c>
    </row>
    <row r="1114" spans="3:6" hidden="1" x14ac:dyDescent="0.25">
      <c r="C1114" t="e">
        <f t="shared" si="80"/>
        <v>#REF!</v>
      </c>
      <c r="D1114" t="e">
        <f t="shared" si="77"/>
        <v>#REF!</v>
      </c>
      <c r="E1114" t="e">
        <f t="shared" si="78"/>
        <v>#REF!</v>
      </c>
      <c r="F1114" t="e">
        <f t="shared" si="79"/>
        <v>#REF!</v>
      </c>
    </row>
    <row r="1115" spans="3:6" hidden="1" x14ac:dyDescent="0.25">
      <c r="C1115" t="e">
        <f t="shared" si="80"/>
        <v>#REF!</v>
      </c>
      <c r="D1115" t="e">
        <f t="shared" si="77"/>
        <v>#REF!</v>
      </c>
      <c r="E1115" t="e">
        <f t="shared" si="78"/>
        <v>#REF!</v>
      </c>
      <c r="F1115" t="e">
        <f t="shared" si="79"/>
        <v>#REF!</v>
      </c>
    </row>
    <row r="1116" spans="3:6" hidden="1" x14ac:dyDescent="0.25">
      <c r="C1116" t="e">
        <f t="shared" si="80"/>
        <v>#REF!</v>
      </c>
      <c r="D1116" t="e">
        <f t="shared" si="77"/>
        <v>#REF!</v>
      </c>
      <c r="E1116" t="e">
        <f t="shared" si="78"/>
        <v>#REF!</v>
      </c>
      <c r="F1116" t="e">
        <f t="shared" si="79"/>
        <v>#REF!</v>
      </c>
    </row>
    <row r="1117" spans="3:6" hidden="1" x14ac:dyDescent="0.25">
      <c r="C1117" t="e">
        <f t="shared" si="80"/>
        <v>#REF!</v>
      </c>
      <c r="D1117" t="e">
        <f t="shared" si="77"/>
        <v>#REF!</v>
      </c>
      <c r="E1117" t="e">
        <f t="shared" si="78"/>
        <v>#REF!</v>
      </c>
      <c r="F1117" t="e">
        <f t="shared" si="79"/>
        <v>#REF!</v>
      </c>
    </row>
    <row r="1118" spans="3:6" hidden="1" x14ac:dyDescent="0.25">
      <c r="C1118" t="e">
        <f t="shared" si="80"/>
        <v>#REF!</v>
      </c>
      <c r="D1118" t="e">
        <f t="shared" si="77"/>
        <v>#REF!</v>
      </c>
      <c r="E1118" t="e">
        <f t="shared" si="78"/>
        <v>#REF!</v>
      </c>
      <c r="F1118" t="e">
        <f t="shared" si="79"/>
        <v>#REF!</v>
      </c>
    </row>
    <row r="1119" spans="3:6" hidden="1" x14ac:dyDescent="0.25">
      <c r="C1119" t="e">
        <f t="shared" si="80"/>
        <v>#REF!</v>
      </c>
      <c r="D1119" t="e">
        <f t="shared" si="77"/>
        <v>#REF!</v>
      </c>
      <c r="E1119" t="e">
        <f t="shared" si="78"/>
        <v>#REF!</v>
      </c>
      <c r="F1119" t="e">
        <f t="shared" si="79"/>
        <v>#REF!</v>
      </c>
    </row>
    <row r="1120" spans="3:6" hidden="1" x14ac:dyDescent="0.25">
      <c r="C1120" t="e">
        <f t="shared" si="80"/>
        <v>#REF!</v>
      </c>
      <c r="D1120" t="e">
        <f t="shared" ref="D1120:D1183" si="81">VLOOKUP(B1120,fundtbl,5,FALSE)</f>
        <v>#REF!</v>
      </c>
      <c r="E1120" t="e">
        <f t="shared" ref="E1120:E1183" si="82">VLOOKUP(B1120,fundtbl,7,FALSE)</f>
        <v>#REF!</v>
      </c>
      <c r="F1120" t="e">
        <f t="shared" ref="F1120:F1183" si="83">VLOOKUP(B1120,fundtbl,8,FALSE)</f>
        <v>#REF!</v>
      </c>
    </row>
    <row r="1121" spans="3:6" hidden="1" x14ac:dyDescent="0.25">
      <c r="C1121" t="e">
        <f t="shared" si="80"/>
        <v>#REF!</v>
      </c>
      <c r="D1121" t="e">
        <f t="shared" si="81"/>
        <v>#REF!</v>
      </c>
      <c r="E1121" t="e">
        <f t="shared" si="82"/>
        <v>#REF!</v>
      </c>
      <c r="F1121" t="e">
        <f t="shared" si="83"/>
        <v>#REF!</v>
      </c>
    </row>
    <row r="1122" spans="3:6" hidden="1" x14ac:dyDescent="0.25">
      <c r="C1122" t="e">
        <f t="shared" si="80"/>
        <v>#REF!</v>
      </c>
      <c r="D1122" t="e">
        <f t="shared" si="81"/>
        <v>#REF!</v>
      </c>
      <c r="E1122" t="e">
        <f t="shared" si="82"/>
        <v>#REF!</v>
      </c>
      <c r="F1122" t="e">
        <f t="shared" si="83"/>
        <v>#REF!</v>
      </c>
    </row>
    <row r="1123" spans="3:6" hidden="1" x14ac:dyDescent="0.25">
      <c r="C1123" t="e">
        <f t="shared" si="80"/>
        <v>#REF!</v>
      </c>
      <c r="D1123" t="e">
        <f t="shared" si="81"/>
        <v>#REF!</v>
      </c>
      <c r="E1123" t="e">
        <f t="shared" si="82"/>
        <v>#REF!</v>
      </c>
      <c r="F1123" t="e">
        <f t="shared" si="83"/>
        <v>#REF!</v>
      </c>
    </row>
    <row r="1124" spans="3:6" hidden="1" x14ac:dyDescent="0.25">
      <c r="C1124" t="e">
        <f t="shared" si="80"/>
        <v>#REF!</v>
      </c>
      <c r="D1124" t="e">
        <f t="shared" si="81"/>
        <v>#REF!</v>
      </c>
      <c r="E1124" t="e">
        <f t="shared" si="82"/>
        <v>#REF!</v>
      </c>
      <c r="F1124" t="e">
        <f t="shared" si="83"/>
        <v>#REF!</v>
      </c>
    </row>
    <row r="1125" spans="3:6" hidden="1" x14ac:dyDescent="0.25">
      <c r="C1125" t="e">
        <f t="shared" si="80"/>
        <v>#REF!</v>
      </c>
      <c r="D1125" t="e">
        <f t="shared" si="81"/>
        <v>#REF!</v>
      </c>
      <c r="E1125" t="e">
        <f t="shared" si="82"/>
        <v>#REF!</v>
      </c>
      <c r="F1125" t="e">
        <f t="shared" si="83"/>
        <v>#REF!</v>
      </c>
    </row>
    <row r="1126" spans="3:6" hidden="1" x14ac:dyDescent="0.25">
      <c r="C1126" t="e">
        <f t="shared" si="80"/>
        <v>#REF!</v>
      </c>
      <c r="D1126" t="e">
        <f t="shared" si="81"/>
        <v>#REF!</v>
      </c>
      <c r="E1126" t="e">
        <f t="shared" si="82"/>
        <v>#REF!</v>
      </c>
      <c r="F1126" t="e">
        <f t="shared" si="83"/>
        <v>#REF!</v>
      </c>
    </row>
    <row r="1127" spans="3:6" hidden="1" x14ac:dyDescent="0.25">
      <c r="C1127" t="e">
        <f t="shared" si="80"/>
        <v>#REF!</v>
      </c>
      <c r="D1127" t="e">
        <f t="shared" si="81"/>
        <v>#REF!</v>
      </c>
      <c r="E1127" t="e">
        <f t="shared" si="82"/>
        <v>#REF!</v>
      </c>
      <c r="F1127" t="e">
        <f t="shared" si="83"/>
        <v>#REF!</v>
      </c>
    </row>
    <row r="1128" spans="3:6" hidden="1" x14ac:dyDescent="0.25">
      <c r="C1128" t="e">
        <f t="shared" si="80"/>
        <v>#REF!</v>
      </c>
      <c r="D1128" t="e">
        <f t="shared" si="81"/>
        <v>#REF!</v>
      </c>
      <c r="E1128" t="e">
        <f t="shared" si="82"/>
        <v>#REF!</v>
      </c>
      <c r="F1128" t="e">
        <f t="shared" si="83"/>
        <v>#REF!</v>
      </c>
    </row>
    <row r="1129" spans="3:6" hidden="1" x14ac:dyDescent="0.25">
      <c r="C1129" t="e">
        <f t="shared" si="80"/>
        <v>#REF!</v>
      </c>
      <c r="D1129" t="e">
        <f t="shared" si="81"/>
        <v>#REF!</v>
      </c>
      <c r="E1129" t="e">
        <f t="shared" si="82"/>
        <v>#REF!</v>
      </c>
      <c r="F1129" t="e">
        <f t="shared" si="83"/>
        <v>#REF!</v>
      </c>
    </row>
    <row r="1130" spans="3:6" hidden="1" x14ac:dyDescent="0.25">
      <c r="C1130" t="e">
        <f t="shared" si="80"/>
        <v>#REF!</v>
      </c>
      <c r="D1130" t="e">
        <f t="shared" si="81"/>
        <v>#REF!</v>
      </c>
      <c r="E1130" t="e">
        <f t="shared" si="82"/>
        <v>#REF!</v>
      </c>
      <c r="F1130" t="e">
        <f t="shared" si="83"/>
        <v>#REF!</v>
      </c>
    </row>
    <row r="1131" spans="3:6" hidden="1" x14ac:dyDescent="0.25">
      <c r="C1131" t="e">
        <f t="shared" si="80"/>
        <v>#REF!</v>
      </c>
      <c r="D1131" t="e">
        <f t="shared" si="81"/>
        <v>#REF!</v>
      </c>
      <c r="E1131" t="e">
        <f t="shared" si="82"/>
        <v>#REF!</v>
      </c>
      <c r="F1131" t="e">
        <f t="shared" si="83"/>
        <v>#REF!</v>
      </c>
    </row>
    <row r="1132" spans="3:6" hidden="1" x14ac:dyDescent="0.25">
      <c r="C1132" t="e">
        <f t="shared" si="80"/>
        <v>#REF!</v>
      </c>
      <c r="D1132" t="e">
        <f t="shared" si="81"/>
        <v>#REF!</v>
      </c>
      <c r="E1132" t="e">
        <f t="shared" si="82"/>
        <v>#REF!</v>
      </c>
      <c r="F1132" t="e">
        <f t="shared" si="83"/>
        <v>#REF!</v>
      </c>
    </row>
    <row r="1133" spans="3:6" hidden="1" x14ac:dyDescent="0.25">
      <c r="C1133" t="e">
        <f t="shared" si="80"/>
        <v>#REF!</v>
      </c>
      <c r="D1133" t="e">
        <f t="shared" si="81"/>
        <v>#REF!</v>
      </c>
      <c r="E1133" t="e">
        <f t="shared" si="82"/>
        <v>#REF!</v>
      </c>
      <c r="F1133" t="e">
        <f t="shared" si="83"/>
        <v>#REF!</v>
      </c>
    </row>
    <row r="1134" spans="3:6" hidden="1" x14ac:dyDescent="0.25">
      <c r="C1134" t="e">
        <f t="shared" si="80"/>
        <v>#REF!</v>
      </c>
      <c r="D1134" t="e">
        <f t="shared" si="81"/>
        <v>#REF!</v>
      </c>
      <c r="E1134" t="e">
        <f t="shared" si="82"/>
        <v>#REF!</v>
      </c>
      <c r="F1134" t="e">
        <f t="shared" si="83"/>
        <v>#REF!</v>
      </c>
    </row>
    <row r="1135" spans="3:6" hidden="1" x14ac:dyDescent="0.25">
      <c r="C1135" t="e">
        <f t="shared" si="80"/>
        <v>#REF!</v>
      </c>
      <c r="D1135" t="e">
        <f t="shared" si="81"/>
        <v>#REF!</v>
      </c>
      <c r="E1135" t="e">
        <f t="shared" si="82"/>
        <v>#REF!</v>
      </c>
      <c r="F1135" t="e">
        <f t="shared" si="83"/>
        <v>#REF!</v>
      </c>
    </row>
    <row r="1136" spans="3:6" hidden="1" x14ac:dyDescent="0.25">
      <c r="C1136" t="e">
        <f t="shared" si="80"/>
        <v>#REF!</v>
      </c>
      <c r="D1136" t="e">
        <f t="shared" si="81"/>
        <v>#REF!</v>
      </c>
      <c r="E1136" t="e">
        <f t="shared" si="82"/>
        <v>#REF!</v>
      </c>
      <c r="F1136" t="e">
        <f t="shared" si="83"/>
        <v>#REF!</v>
      </c>
    </row>
    <row r="1137" spans="3:6" hidden="1" x14ac:dyDescent="0.25">
      <c r="C1137" t="e">
        <f t="shared" si="80"/>
        <v>#REF!</v>
      </c>
      <c r="D1137" t="e">
        <f t="shared" si="81"/>
        <v>#REF!</v>
      </c>
      <c r="E1137" t="e">
        <f t="shared" si="82"/>
        <v>#REF!</v>
      </c>
      <c r="F1137" t="e">
        <f t="shared" si="83"/>
        <v>#REF!</v>
      </c>
    </row>
    <row r="1138" spans="3:6" hidden="1" x14ac:dyDescent="0.25">
      <c r="C1138" t="e">
        <f t="shared" si="80"/>
        <v>#REF!</v>
      </c>
      <c r="D1138" t="e">
        <f t="shared" si="81"/>
        <v>#REF!</v>
      </c>
      <c r="E1138" t="e">
        <f t="shared" si="82"/>
        <v>#REF!</v>
      </c>
      <c r="F1138" t="e">
        <f t="shared" si="83"/>
        <v>#REF!</v>
      </c>
    </row>
    <row r="1139" spans="3:6" hidden="1" x14ac:dyDescent="0.25">
      <c r="C1139" t="e">
        <f t="shared" si="80"/>
        <v>#REF!</v>
      </c>
      <c r="D1139" t="e">
        <f t="shared" si="81"/>
        <v>#REF!</v>
      </c>
      <c r="E1139" t="e">
        <f t="shared" si="82"/>
        <v>#REF!</v>
      </c>
      <c r="F1139" t="e">
        <f t="shared" si="83"/>
        <v>#REF!</v>
      </c>
    </row>
    <row r="1140" spans="3:6" hidden="1" x14ac:dyDescent="0.25">
      <c r="C1140" t="e">
        <f t="shared" si="80"/>
        <v>#REF!</v>
      </c>
      <c r="D1140" t="e">
        <f t="shared" si="81"/>
        <v>#REF!</v>
      </c>
      <c r="E1140" t="e">
        <f t="shared" si="82"/>
        <v>#REF!</v>
      </c>
      <c r="F1140" t="e">
        <f t="shared" si="83"/>
        <v>#REF!</v>
      </c>
    </row>
    <row r="1141" spans="3:6" hidden="1" x14ac:dyDescent="0.25">
      <c r="C1141" t="e">
        <f t="shared" si="80"/>
        <v>#REF!</v>
      </c>
      <c r="D1141" t="e">
        <f t="shared" si="81"/>
        <v>#REF!</v>
      </c>
      <c r="E1141" t="e">
        <f t="shared" si="82"/>
        <v>#REF!</v>
      </c>
      <c r="F1141" t="e">
        <f t="shared" si="83"/>
        <v>#REF!</v>
      </c>
    </row>
    <row r="1142" spans="3:6" hidden="1" x14ac:dyDescent="0.25">
      <c r="C1142" t="e">
        <f t="shared" si="80"/>
        <v>#REF!</v>
      </c>
      <c r="D1142" t="e">
        <f t="shared" si="81"/>
        <v>#REF!</v>
      </c>
      <c r="E1142" t="e">
        <f t="shared" si="82"/>
        <v>#REF!</v>
      </c>
      <c r="F1142" t="e">
        <f t="shared" si="83"/>
        <v>#REF!</v>
      </c>
    </row>
    <row r="1143" spans="3:6" hidden="1" x14ac:dyDescent="0.25">
      <c r="C1143" t="e">
        <f t="shared" si="80"/>
        <v>#REF!</v>
      </c>
      <c r="D1143" t="e">
        <f t="shared" si="81"/>
        <v>#REF!</v>
      </c>
      <c r="E1143" t="e">
        <f t="shared" si="82"/>
        <v>#REF!</v>
      </c>
      <c r="F1143" t="e">
        <f t="shared" si="83"/>
        <v>#REF!</v>
      </c>
    </row>
    <row r="1144" spans="3:6" hidden="1" x14ac:dyDescent="0.25">
      <c r="C1144" t="e">
        <f t="shared" si="80"/>
        <v>#REF!</v>
      </c>
      <c r="D1144" t="e">
        <f t="shared" si="81"/>
        <v>#REF!</v>
      </c>
      <c r="E1144" t="e">
        <f t="shared" si="82"/>
        <v>#REF!</v>
      </c>
      <c r="F1144" t="e">
        <f t="shared" si="83"/>
        <v>#REF!</v>
      </c>
    </row>
    <row r="1145" spans="3:6" hidden="1" x14ac:dyDescent="0.25">
      <c r="C1145" t="e">
        <f t="shared" si="80"/>
        <v>#REF!</v>
      </c>
      <c r="D1145" t="e">
        <f t="shared" si="81"/>
        <v>#REF!</v>
      </c>
      <c r="E1145" t="e">
        <f t="shared" si="82"/>
        <v>#REF!</v>
      </c>
      <c r="F1145" t="e">
        <f t="shared" si="83"/>
        <v>#REF!</v>
      </c>
    </row>
    <row r="1146" spans="3:6" hidden="1" x14ac:dyDescent="0.25">
      <c r="C1146" t="e">
        <f t="shared" si="80"/>
        <v>#REF!</v>
      </c>
      <c r="D1146" t="e">
        <f t="shared" si="81"/>
        <v>#REF!</v>
      </c>
      <c r="E1146" t="e">
        <f t="shared" si="82"/>
        <v>#REF!</v>
      </c>
      <c r="F1146" t="e">
        <f t="shared" si="83"/>
        <v>#REF!</v>
      </c>
    </row>
    <row r="1147" spans="3:6" hidden="1" x14ac:dyDescent="0.25">
      <c r="C1147" t="e">
        <f t="shared" si="80"/>
        <v>#REF!</v>
      </c>
      <c r="D1147" t="e">
        <f t="shared" si="81"/>
        <v>#REF!</v>
      </c>
      <c r="E1147" t="e">
        <f t="shared" si="82"/>
        <v>#REF!</v>
      </c>
      <c r="F1147" t="e">
        <f t="shared" si="83"/>
        <v>#REF!</v>
      </c>
    </row>
    <row r="1148" spans="3:6" hidden="1" x14ac:dyDescent="0.25">
      <c r="C1148" t="e">
        <f t="shared" si="80"/>
        <v>#REF!</v>
      </c>
      <c r="D1148" t="e">
        <f t="shared" si="81"/>
        <v>#REF!</v>
      </c>
      <c r="E1148" t="e">
        <f t="shared" si="82"/>
        <v>#REF!</v>
      </c>
      <c r="F1148" t="e">
        <f t="shared" si="83"/>
        <v>#REF!</v>
      </c>
    </row>
    <row r="1149" spans="3:6" hidden="1" x14ac:dyDescent="0.25">
      <c r="C1149" t="e">
        <f t="shared" si="80"/>
        <v>#REF!</v>
      </c>
      <c r="D1149" t="e">
        <f t="shared" si="81"/>
        <v>#REF!</v>
      </c>
      <c r="E1149" t="e">
        <f t="shared" si="82"/>
        <v>#REF!</v>
      </c>
      <c r="F1149" t="e">
        <f t="shared" si="83"/>
        <v>#REF!</v>
      </c>
    </row>
    <row r="1150" spans="3:6" hidden="1" x14ac:dyDescent="0.25">
      <c r="C1150" t="e">
        <f t="shared" si="80"/>
        <v>#REF!</v>
      </c>
      <c r="D1150" t="e">
        <f t="shared" si="81"/>
        <v>#REF!</v>
      </c>
      <c r="E1150" t="e">
        <f t="shared" si="82"/>
        <v>#REF!</v>
      </c>
      <c r="F1150" t="e">
        <f t="shared" si="83"/>
        <v>#REF!</v>
      </c>
    </row>
    <row r="1151" spans="3:6" hidden="1" x14ac:dyDescent="0.25">
      <c r="C1151" t="e">
        <f t="shared" si="80"/>
        <v>#REF!</v>
      </c>
      <c r="D1151" t="e">
        <f t="shared" si="81"/>
        <v>#REF!</v>
      </c>
      <c r="E1151" t="e">
        <f t="shared" si="82"/>
        <v>#REF!</v>
      </c>
      <c r="F1151" t="e">
        <f t="shared" si="83"/>
        <v>#REF!</v>
      </c>
    </row>
    <row r="1152" spans="3:6" hidden="1" x14ac:dyDescent="0.25">
      <c r="C1152" t="e">
        <f t="shared" si="80"/>
        <v>#REF!</v>
      </c>
      <c r="D1152" t="e">
        <f t="shared" si="81"/>
        <v>#REF!</v>
      </c>
      <c r="E1152" t="e">
        <f t="shared" si="82"/>
        <v>#REF!</v>
      </c>
      <c r="F1152" t="e">
        <f t="shared" si="83"/>
        <v>#REF!</v>
      </c>
    </row>
    <row r="1153" spans="3:6" hidden="1" x14ac:dyDescent="0.25">
      <c r="C1153" t="e">
        <f t="shared" si="80"/>
        <v>#REF!</v>
      </c>
      <c r="D1153" t="e">
        <f t="shared" si="81"/>
        <v>#REF!</v>
      </c>
      <c r="E1153" t="e">
        <f t="shared" si="82"/>
        <v>#REF!</v>
      </c>
      <c r="F1153" t="e">
        <f t="shared" si="83"/>
        <v>#REF!</v>
      </c>
    </row>
    <row r="1154" spans="3:6" hidden="1" x14ac:dyDescent="0.25">
      <c r="C1154" t="e">
        <f t="shared" ref="C1154:C1217" si="84">VLOOKUP(B1154,fundtbl,6,FALSE)</f>
        <v>#REF!</v>
      </c>
      <c r="D1154" t="e">
        <f t="shared" si="81"/>
        <v>#REF!</v>
      </c>
      <c r="E1154" t="e">
        <f t="shared" si="82"/>
        <v>#REF!</v>
      </c>
      <c r="F1154" t="e">
        <f t="shared" si="83"/>
        <v>#REF!</v>
      </c>
    </row>
    <row r="1155" spans="3:6" hidden="1" x14ac:dyDescent="0.25">
      <c r="C1155" t="e">
        <f t="shared" si="84"/>
        <v>#REF!</v>
      </c>
      <c r="D1155" t="e">
        <f t="shared" si="81"/>
        <v>#REF!</v>
      </c>
      <c r="E1155" t="e">
        <f t="shared" si="82"/>
        <v>#REF!</v>
      </c>
      <c r="F1155" t="e">
        <f t="shared" si="83"/>
        <v>#REF!</v>
      </c>
    </row>
    <row r="1156" spans="3:6" hidden="1" x14ac:dyDescent="0.25">
      <c r="C1156" t="e">
        <f t="shared" si="84"/>
        <v>#REF!</v>
      </c>
      <c r="D1156" t="e">
        <f t="shared" si="81"/>
        <v>#REF!</v>
      </c>
      <c r="E1156" t="e">
        <f t="shared" si="82"/>
        <v>#REF!</v>
      </c>
      <c r="F1156" t="e">
        <f t="shared" si="83"/>
        <v>#REF!</v>
      </c>
    </row>
    <row r="1157" spans="3:6" hidden="1" x14ac:dyDescent="0.25">
      <c r="C1157" t="e">
        <f t="shared" si="84"/>
        <v>#REF!</v>
      </c>
      <c r="D1157" t="e">
        <f t="shared" si="81"/>
        <v>#REF!</v>
      </c>
      <c r="E1157" t="e">
        <f t="shared" si="82"/>
        <v>#REF!</v>
      </c>
      <c r="F1157" t="e">
        <f t="shared" si="83"/>
        <v>#REF!</v>
      </c>
    </row>
    <row r="1158" spans="3:6" hidden="1" x14ac:dyDescent="0.25">
      <c r="C1158" t="e">
        <f t="shared" si="84"/>
        <v>#REF!</v>
      </c>
      <c r="D1158" t="e">
        <f t="shared" si="81"/>
        <v>#REF!</v>
      </c>
      <c r="E1158" t="e">
        <f t="shared" si="82"/>
        <v>#REF!</v>
      </c>
      <c r="F1158" t="e">
        <f t="shared" si="83"/>
        <v>#REF!</v>
      </c>
    </row>
    <row r="1159" spans="3:6" hidden="1" x14ac:dyDescent="0.25">
      <c r="C1159" t="e">
        <f t="shared" si="84"/>
        <v>#REF!</v>
      </c>
      <c r="D1159" t="e">
        <f t="shared" si="81"/>
        <v>#REF!</v>
      </c>
      <c r="E1159" t="e">
        <f t="shared" si="82"/>
        <v>#REF!</v>
      </c>
      <c r="F1159" t="e">
        <f t="shared" si="83"/>
        <v>#REF!</v>
      </c>
    </row>
    <row r="1160" spans="3:6" hidden="1" x14ac:dyDescent="0.25">
      <c r="C1160" t="e">
        <f t="shared" si="84"/>
        <v>#REF!</v>
      </c>
      <c r="D1160" t="e">
        <f t="shared" si="81"/>
        <v>#REF!</v>
      </c>
      <c r="E1160" t="e">
        <f t="shared" si="82"/>
        <v>#REF!</v>
      </c>
      <c r="F1160" t="e">
        <f t="shared" si="83"/>
        <v>#REF!</v>
      </c>
    </row>
    <row r="1161" spans="3:6" hidden="1" x14ac:dyDescent="0.25">
      <c r="C1161" t="e">
        <f t="shared" si="84"/>
        <v>#REF!</v>
      </c>
      <c r="D1161" t="e">
        <f t="shared" si="81"/>
        <v>#REF!</v>
      </c>
      <c r="E1161" t="e">
        <f t="shared" si="82"/>
        <v>#REF!</v>
      </c>
      <c r="F1161" t="e">
        <f t="shared" si="83"/>
        <v>#REF!</v>
      </c>
    </row>
    <row r="1162" spans="3:6" hidden="1" x14ac:dyDescent="0.25">
      <c r="C1162" t="e">
        <f t="shared" si="84"/>
        <v>#REF!</v>
      </c>
      <c r="D1162" t="e">
        <f t="shared" si="81"/>
        <v>#REF!</v>
      </c>
      <c r="E1162" t="e">
        <f t="shared" si="82"/>
        <v>#REF!</v>
      </c>
      <c r="F1162" t="e">
        <f t="shared" si="83"/>
        <v>#REF!</v>
      </c>
    </row>
    <row r="1163" spans="3:6" hidden="1" x14ac:dyDescent="0.25">
      <c r="C1163" t="e">
        <f t="shared" si="84"/>
        <v>#REF!</v>
      </c>
      <c r="D1163" t="e">
        <f t="shared" si="81"/>
        <v>#REF!</v>
      </c>
      <c r="E1163" t="e">
        <f t="shared" si="82"/>
        <v>#REF!</v>
      </c>
      <c r="F1163" t="e">
        <f t="shared" si="83"/>
        <v>#REF!</v>
      </c>
    </row>
    <row r="1164" spans="3:6" hidden="1" x14ac:dyDescent="0.25">
      <c r="C1164" t="e">
        <f t="shared" si="84"/>
        <v>#REF!</v>
      </c>
      <c r="D1164" t="e">
        <f t="shared" si="81"/>
        <v>#REF!</v>
      </c>
      <c r="E1164" t="e">
        <f t="shared" si="82"/>
        <v>#REF!</v>
      </c>
      <c r="F1164" t="e">
        <f t="shared" si="83"/>
        <v>#REF!</v>
      </c>
    </row>
    <row r="1165" spans="3:6" hidden="1" x14ac:dyDescent="0.25">
      <c r="C1165" t="e">
        <f t="shared" si="84"/>
        <v>#REF!</v>
      </c>
      <c r="D1165" t="e">
        <f t="shared" si="81"/>
        <v>#REF!</v>
      </c>
      <c r="E1165" t="e">
        <f t="shared" si="82"/>
        <v>#REF!</v>
      </c>
      <c r="F1165" t="e">
        <f t="shared" si="83"/>
        <v>#REF!</v>
      </c>
    </row>
    <row r="1166" spans="3:6" hidden="1" x14ac:dyDescent="0.25">
      <c r="C1166" t="e">
        <f t="shared" si="84"/>
        <v>#REF!</v>
      </c>
      <c r="D1166" t="e">
        <f t="shared" si="81"/>
        <v>#REF!</v>
      </c>
      <c r="E1166" t="e">
        <f t="shared" si="82"/>
        <v>#REF!</v>
      </c>
      <c r="F1166" t="e">
        <f t="shared" si="83"/>
        <v>#REF!</v>
      </c>
    </row>
    <row r="1167" spans="3:6" hidden="1" x14ac:dyDescent="0.25">
      <c r="C1167" t="e">
        <f t="shared" si="84"/>
        <v>#REF!</v>
      </c>
      <c r="D1167" t="e">
        <f t="shared" si="81"/>
        <v>#REF!</v>
      </c>
      <c r="E1167" t="e">
        <f t="shared" si="82"/>
        <v>#REF!</v>
      </c>
      <c r="F1167" t="e">
        <f t="shared" si="83"/>
        <v>#REF!</v>
      </c>
    </row>
    <row r="1168" spans="3:6" hidden="1" x14ac:dyDescent="0.25">
      <c r="C1168" t="e">
        <f t="shared" si="84"/>
        <v>#REF!</v>
      </c>
      <c r="D1168" t="e">
        <f t="shared" si="81"/>
        <v>#REF!</v>
      </c>
      <c r="E1168" t="e">
        <f t="shared" si="82"/>
        <v>#REF!</v>
      </c>
      <c r="F1168" t="e">
        <f t="shared" si="83"/>
        <v>#REF!</v>
      </c>
    </row>
    <row r="1169" spans="3:6" hidden="1" x14ac:dyDescent="0.25">
      <c r="C1169" t="e">
        <f t="shared" si="84"/>
        <v>#REF!</v>
      </c>
      <c r="D1169" t="e">
        <f t="shared" si="81"/>
        <v>#REF!</v>
      </c>
      <c r="E1169" t="e">
        <f t="shared" si="82"/>
        <v>#REF!</v>
      </c>
      <c r="F1169" t="e">
        <f t="shared" si="83"/>
        <v>#REF!</v>
      </c>
    </row>
    <row r="1170" spans="3:6" hidden="1" x14ac:dyDescent="0.25">
      <c r="C1170" t="e">
        <f t="shared" si="84"/>
        <v>#REF!</v>
      </c>
      <c r="D1170" t="e">
        <f t="shared" si="81"/>
        <v>#REF!</v>
      </c>
      <c r="E1170" t="e">
        <f t="shared" si="82"/>
        <v>#REF!</v>
      </c>
      <c r="F1170" t="e">
        <f t="shared" si="83"/>
        <v>#REF!</v>
      </c>
    </row>
    <row r="1171" spans="3:6" hidden="1" x14ac:dyDescent="0.25">
      <c r="C1171" t="e">
        <f t="shared" si="84"/>
        <v>#REF!</v>
      </c>
      <c r="D1171" t="e">
        <f t="shared" si="81"/>
        <v>#REF!</v>
      </c>
      <c r="E1171" t="e">
        <f t="shared" si="82"/>
        <v>#REF!</v>
      </c>
      <c r="F1171" t="e">
        <f t="shared" si="83"/>
        <v>#REF!</v>
      </c>
    </row>
    <row r="1172" spans="3:6" hidden="1" x14ac:dyDescent="0.25">
      <c r="C1172" t="e">
        <f t="shared" si="84"/>
        <v>#REF!</v>
      </c>
      <c r="D1172" t="e">
        <f t="shared" si="81"/>
        <v>#REF!</v>
      </c>
      <c r="E1172" t="e">
        <f t="shared" si="82"/>
        <v>#REF!</v>
      </c>
      <c r="F1172" t="e">
        <f t="shared" si="83"/>
        <v>#REF!</v>
      </c>
    </row>
    <row r="1173" spans="3:6" hidden="1" x14ac:dyDescent="0.25">
      <c r="C1173" t="e">
        <f t="shared" si="84"/>
        <v>#REF!</v>
      </c>
      <c r="D1173" t="e">
        <f t="shared" si="81"/>
        <v>#REF!</v>
      </c>
      <c r="E1173" t="e">
        <f t="shared" si="82"/>
        <v>#REF!</v>
      </c>
      <c r="F1173" t="e">
        <f t="shared" si="83"/>
        <v>#REF!</v>
      </c>
    </row>
    <row r="1174" spans="3:6" hidden="1" x14ac:dyDescent="0.25">
      <c r="C1174" t="e">
        <f t="shared" si="84"/>
        <v>#REF!</v>
      </c>
      <c r="D1174" t="e">
        <f t="shared" si="81"/>
        <v>#REF!</v>
      </c>
      <c r="E1174" t="e">
        <f t="shared" si="82"/>
        <v>#REF!</v>
      </c>
      <c r="F1174" t="e">
        <f t="shared" si="83"/>
        <v>#REF!</v>
      </c>
    </row>
    <row r="1175" spans="3:6" hidden="1" x14ac:dyDescent="0.25">
      <c r="C1175" t="e">
        <f t="shared" si="84"/>
        <v>#REF!</v>
      </c>
      <c r="D1175" t="e">
        <f t="shared" si="81"/>
        <v>#REF!</v>
      </c>
      <c r="E1175" t="e">
        <f t="shared" si="82"/>
        <v>#REF!</v>
      </c>
      <c r="F1175" t="e">
        <f t="shared" si="83"/>
        <v>#REF!</v>
      </c>
    </row>
    <row r="1176" spans="3:6" hidden="1" x14ac:dyDescent="0.25">
      <c r="C1176" t="e">
        <f t="shared" si="84"/>
        <v>#REF!</v>
      </c>
      <c r="D1176" t="e">
        <f t="shared" si="81"/>
        <v>#REF!</v>
      </c>
      <c r="E1176" t="e">
        <f t="shared" si="82"/>
        <v>#REF!</v>
      </c>
      <c r="F1176" t="e">
        <f t="shared" si="83"/>
        <v>#REF!</v>
      </c>
    </row>
    <row r="1177" spans="3:6" hidden="1" x14ac:dyDescent="0.25">
      <c r="C1177" t="e">
        <f t="shared" si="84"/>
        <v>#REF!</v>
      </c>
      <c r="D1177" t="e">
        <f t="shared" si="81"/>
        <v>#REF!</v>
      </c>
      <c r="E1177" t="e">
        <f t="shared" si="82"/>
        <v>#REF!</v>
      </c>
      <c r="F1177" t="e">
        <f t="shared" si="83"/>
        <v>#REF!</v>
      </c>
    </row>
    <row r="1178" spans="3:6" hidden="1" x14ac:dyDescent="0.25">
      <c r="C1178" t="e">
        <f t="shared" si="84"/>
        <v>#REF!</v>
      </c>
      <c r="D1178" t="e">
        <f t="shared" si="81"/>
        <v>#REF!</v>
      </c>
      <c r="E1178" t="e">
        <f t="shared" si="82"/>
        <v>#REF!</v>
      </c>
      <c r="F1178" t="e">
        <f t="shared" si="83"/>
        <v>#REF!</v>
      </c>
    </row>
    <row r="1179" spans="3:6" hidden="1" x14ac:dyDescent="0.25">
      <c r="C1179" t="e">
        <f t="shared" si="84"/>
        <v>#REF!</v>
      </c>
      <c r="D1179" t="e">
        <f t="shared" si="81"/>
        <v>#REF!</v>
      </c>
      <c r="E1179" t="e">
        <f t="shared" si="82"/>
        <v>#REF!</v>
      </c>
      <c r="F1179" t="e">
        <f t="shared" si="83"/>
        <v>#REF!</v>
      </c>
    </row>
    <row r="1180" spans="3:6" hidden="1" x14ac:dyDescent="0.25">
      <c r="C1180" t="e">
        <f t="shared" si="84"/>
        <v>#REF!</v>
      </c>
      <c r="D1180" t="e">
        <f t="shared" si="81"/>
        <v>#REF!</v>
      </c>
      <c r="E1180" t="e">
        <f t="shared" si="82"/>
        <v>#REF!</v>
      </c>
      <c r="F1180" t="e">
        <f t="shared" si="83"/>
        <v>#REF!</v>
      </c>
    </row>
    <row r="1181" spans="3:6" hidden="1" x14ac:dyDescent="0.25">
      <c r="C1181" t="e">
        <f t="shared" si="84"/>
        <v>#REF!</v>
      </c>
      <c r="D1181" t="e">
        <f t="shared" si="81"/>
        <v>#REF!</v>
      </c>
      <c r="E1181" t="e">
        <f t="shared" si="82"/>
        <v>#REF!</v>
      </c>
      <c r="F1181" t="e">
        <f t="shared" si="83"/>
        <v>#REF!</v>
      </c>
    </row>
    <row r="1182" spans="3:6" hidden="1" x14ac:dyDescent="0.25">
      <c r="C1182" t="e">
        <f t="shared" si="84"/>
        <v>#REF!</v>
      </c>
      <c r="D1182" t="e">
        <f t="shared" si="81"/>
        <v>#REF!</v>
      </c>
      <c r="E1182" t="e">
        <f t="shared" si="82"/>
        <v>#REF!</v>
      </c>
      <c r="F1182" t="e">
        <f t="shared" si="83"/>
        <v>#REF!</v>
      </c>
    </row>
    <row r="1183" spans="3:6" hidden="1" x14ac:dyDescent="0.25">
      <c r="C1183" t="e">
        <f t="shared" si="84"/>
        <v>#REF!</v>
      </c>
      <c r="D1183" t="e">
        <f t="shared" si="81"/>
        <v>#REF!</v>
      </c>
      <c r="E1183" t="e">
        <f t="shared" si="82"/>
        <v>#REF!</v>
      </c>
      <c r="F1183" t="e">
        <f t="shared" si="83"/>
        <v>#REF!</v>
      </c>
    </row>
    <row r="1184" spans="3:6" hidden="1" x14ac:dyDescent="0.25">
      <c r="C1184" t="e">
        <f t="shared" si="84"/>
        <v>#REF!</v>
      </c>
      <c r="D1184" t="e">
        <f t="shared" ref="D1184:D1247" si="85">VLOOKUP(B1184,fundtbl,5,FALSE)</f>
        <v>#REF!</v>
      </c>
      <c r="E1184" t="e">
        <f t="shared" ref="E1184:E1247" si="86">VLOOKUP(B1184,fundtbl,7,FALSE)</f>
        <v>#REF!</v>
      </c>
      <c r="F1184" t="e">
        <f t="shared" ref="F1184:F1247" si="87">VLOOKUP(B1184,fundtbl,8,FALSE)</f>
        <v>#REF!</v>
      </c>
    </row>
    <row r="1185" spans="3:6" hidden="1" x14ac:dyDescent="0.25">
      <c r="C1185" t="e">
        <f t="shared" si="84"/>
        <v>#REF!</v>
      </c>
      <c r="D1185" t="e">
        <f t="shared" si="85"/>
        <v>#REF!</v>
      </c>
      <c r="E1185" t="e">
        <f t="shared" si="86"/>
        <v>#REF!</v>
      </c>
      <c r="F1185" t="e">
        <f t="shared" si="87"/>
        <v>#REF!</v>
      </c>
    </row>
    <row r="1186" spans="3:6" hidden="1" x14ac:dyDescent="0.25">
      <c r="C1186" t="e">
        <f t="shared" si="84"/>
        <v>#REF!</v>
      </c>
      <c r="D1186" t="e">
        <f t="shared" si="85"/>
        <v>#REF!</v>
      </c>
      <c r="E1186" t="e">
        <f t="shared" si="86"/>
        <v>#REF!</v>
      </c>
      <c r="F1186" t="e">
        <f t="shared" si="87"/>
        <v>#REF!</v>
      </c>
    </row>
    <row r="1187" spans="3:6" hidden="1" x14ac:dyDescent="0.25">
      <c r="C1187" t="e">
        <f t="shared" si="84"/>
        <v>#REF!</v>
      </c>
      <c r="D1187" t="e">
        <f t="shared" si="85"/>
        <v>#REF!</v>
      </c>
      <c r="E1187" t="e">
        <f t="shared" si="86"/>
        <v>#REF!</v>
      </c>
      <c r="F1187" t="e">
        <f t="shared" si="87"/>
        <v>#REF!</v>
      </c>
    </row>
    <row r="1188" spans="3:6" hidden="1" x14ac:dyDescent="0.25">
      <c r="C1188" t="e">
        <f t="shared" si="84"/>
        <v>#REF!</v>
      </c>
      <c r="D1188" t="e">
        <f t="shared" si="85"/>
        <v>#REF!</v>
      </c>
      <c r="E1188" t="e">
        <f t="shared" si="86"/>
        <v>#REF!</v>
      </c>
      <c r="F1188" t="e">
        <f t="shared" si="87"/>
        <v>#REF!</v>
      </c>
    </row>
    <row r="1189" spans="3:6" hidden="1" x14ac:dyDescent="0.25">
      <c r="C1189" t="e">
        <f t="shared" si="84"/>
        <v>#REF!</v>
      </c>
      <c r="D1189" t="e">
        <f t="shared" si="85"/>
        <v>#REF!</v>
      </c>
      <c r="E1189" t="e">
        <f t="shared" si="86"/>
        <v>#REF!</v>
      </c>
      <c r="F1189" t="e">
        <f t="shared" si="87"/>
        <v>#REF!</v>
      </c>
    </row>
    <row r="1190" spans="3:6" hidden="1" x14ac:dyDescent="0.25">
      <c r="C1190" t="e">
        <f t="shared" si="84"/>
        <v>#REF!</v>
      </c>
      <c r="D1190" t="e">
        <f t="shared" si="85"/>
        <v>#REF!</v>
      </c>
      <c r="E1190" t="e">
        <f t="shared" si="86"/>
        <v>#REF!</v>
      </c>
      <c r="F1190" t="e">
        <f t="shared" si="87"/>
        <v>#REF!</v>
      </c>
    </row>
    <row r="1191" spans="3:6" hidden="1" x14ac:dyDescent="0.25">
      <c r="C1191" t="e">
        <f t="shared" si="84"/>
        <v>#REF!</v>
      </c>
      <c r="D1191" t="e">
        <f t="shared" si="85"/>
        <v>#REF!</v>
      </c>
      <c r="E1191" t="e">
        <f t="shared" si="86"/>
        <v>#REF!</v>
      </c>
      <c r="F1191" t="e">
        <f t="shared" si="87"/>
        <v>#REF!</v>
      </c>
    </row>
    <row r="1192" spans="3:6" hidden="1" x14ac:dyDescent="0.25">
      <c r="C1192" t="e">
        <f t="shared" si="84"/>
        <v>#REF!</v>
      </c>
      <c r="D1192" t="e">
        <f t="shared" si="85"/>
        <v>#REF!</v>
      </c>
      <c r="E1192" t="e">
        <f t="shared" si="86"/>
        <v>#REF!</v>
      </c>
      <c r="F1192" t="e">
        <f t="shared" si="87"/>
        <v>#REF!</v>
      </c>
    </row>
    <row r="1193" spans="3:6" hidden="1" x14ac:dyDescent="0.25">
      <c r="C1193" t="e">
        <f t="shared" si="84"/>
        <v>#REF!</v>
      </c>
      <c r="D1193" t="e">
        <f t="shared" si="85"/>
        <v>#REF!</v>
      </c>
      <c r="E1193" t="e">
        <f t="shared" si="86"/>
        <v>#REF!</v>
      </c>
      <c r="F1193" t="e">
        <f t="shared" si="87"/>
        <v>#REF!</v>
      </c>
    </row>
    <row r="1194" spans="3:6" hidden="1" x14ac:dyDescent="0.25">
      <c r="C1194" t="e">
        <f t="shared" si="84"/>
        <v>#REF!</v>
      </c>
      <c r="D1194" t="e">
        <f t="shared" si="85"/>
        <v>#REF!</v>
      </c>
      <c r="E1194" t="e">
        <f t="shared" si="86"/>
        <v>#REF!</v>
      </c>
      <c r="F1194" t="e">
        <f t="shared" si="87"/>
        <v>#REF!</v>
      </c>
    </row>
    <row r="1195" spans="3:6" hidden="1" x14ac:dyDescent="0.25">
      <c r="C1195" t="e">
        <f t="shared" si="84"/>
        <v>#REF!</v>
      </c>
      <c r="D1195" t="e">
        <f t="shared" si="85"/>
        <v>#REF!</v>
      </c>
      <c r="E1195" t="e">
        <f t="shared" si="86"/>
        <v>#REF!</v>
      </c>
      <c r="F1195" t="e">
        <f t="shared" si="87"/>
        <v>#REF!</v>
      </c>
    </row>
    <row r="1196" spans="3:6" hidden="1" x14ac:dyDescent="0.25">
      <c r="C1196" t="e">
        <f t="shared" si="84"/>
        <v>#REF!</v>
      </c>
      <c r="D1196" t="e">
        <f t="shared" si="85"/>
        <v>#REF!</v>
      </c>
      <c r="E1196" t="e">
        <f t="shared" si="86"/>
        <v>#REF!</v>
      </c>
      <c r="F1196" t="e">
        <f t="shared" si="87"/>
        <v>#REF!</v>
      </c>
    </row>
    <row r="1197" spans="3:6" hidden="1" x14ac:dyDescent="0.25">
      <c r="C1197" t="e">
        <f t="shared" si="84"/>
        <v>#REF!</v>
      </c>
      <c r="D1197" t="e">
        <f t="shared" si="85"/>
        <v>#REF!</v>
      </c>
      <c r="E1197" t="e">
        <f t="shared" si="86"/>
        <v>#REF!</v>
      </c>
      <c r="F1197" t="e">
        <f t="shared" si="87"/>
        <v>#REF!</v>
      </c>
    </row>
    <row r="1198" spans="3:6" hidden="1" x14ac:dyDescent="0.25">
      <c r="C1198" t="e">
        <f t="shared" si="84"/>
        <v>#REF!</v>
      </c>
      <c r="D1198" t="e">
        <f t="shared" si="85"/>
        <v>#REF!</v>
      </c>
      <c r="E1198" t="e">
        <f t="shared" si="86"/>
        <v>#REF!</v>
      </c>
      <c r="F1198" t="e">
        <f t="shared" si="87"/>
        <v>#REF!</v>
      </c>
    </row>
    <row r="1199" spans="3:6" hidden="1" x14ac:dyDescent="0.25">
      <c r="C1199" t="e">
        <f t="shared" si="84"/>
        <v>#REF!</v>
      </c>
      <c r="D1199" t="e">
        <f t="shared" si="85"/>
        <v>#REF!</v>
      </c>
      <c r="E1199" t="e">
        <f t="shared" si="86"/>
        <v>#REF!</v>
      </c>
      <c r="F1199" t="e">
        <f t="shared" si="87"/>
        <v>#REF!</v>
      </c>
    </row>
    <row r="1200" spans="3:6" hidden="1" x14ac:dyDescent="0.25">
      <c r="C1200" t="e">
        <f t="shared" si="84"/>
        <v>#REF!</v>
      </c>
      <c r="D1200" t="e">
        <f t="shared" si="85"/>
        <v>#REF!</v>
      </c>
      <c r="E1200" t="e">
        <f t="shared" si="86"/>
        <v>#REF!</v>
      </c>
      <c r="F1200" t="e">
        <f t="shared" si="87"/>
        <v>#REF!</v>
      </c>
    </row>
    <row r="1201" spans="3:6" hidden="1" x14ac:dyDescent="0.25">
      <c r="C1201" t="e">
        <f t="shared" si="84"/>
        <v>#REF!</v>
      </c>
      <c r="D1201" t="e">
        <f t="shared" si="85"/>
        <v>#REF!</v>
      </c>
      <c r="E1201" t="e">
        <f t="shared" si="86"/>
        <v>#REF!</v>
      </c>
      <c r="F1201" t="e">
        <f t="shared" si="87"/>
        <v>#REF!</v>
      </c>
    </row>
    <row r="1202" spans="3:6" hidden="1" x14ac:dyDescent="0.25">
      <c r="C1202" t="e">
        <f t="shared" si="84"/>
        <v>#REF!</v>
      </c>
      <c r="D1202" t="e">
        <f t="shared" si="85"/>
        <v>#REF!</v>
      </c>
      <c r="E1202" t="e">
        <f t="shared" si="86"/>
        <v>#REF!</v>
      </c>
      <c r="F1202" t="e">
        <f t="shared" si="87"/>
        <v>#REF!</v>
      </c>
    </row>
    <row r="1203" spans="3:6" hidden="1" x14ac:dyDescent="0.25">
      <c r="C1203" t="e">
        <f t="shared" si="84"/>
        <v>#REF!</v>
      </c>
      <c r="D1203" t="e">
        <f t="shared" si="85"/>
        <v>#REF!</v>
      </c>
      <c r="E1203" t="e">
        <f t="shared" si="86"/>
        <v>#REF!</v>
      </c>
      <c r="F1203" t="e">
        <f t="shared" si="87"/>
        <v>#REF!</v>
      </c>
    </row>
    <row r="1204" spans="3:6" hidden="1" x14ac:dyDescent="0.25">
      <c r="C1204" t="e">
        <f t="shared" si="84"/>
        <v>#REF!</v>
      </c>
      <c r="D1204" t="e">
        <f t="shared" si="85"/>
        <v>#REF!</v>
      </c>
      <c r="E1204" t="e">
        <f t="shared" si="86"/>
        <v>#REF!</v>
      </c>
      <c r="F1204" t="e">
        <f t="shared" si="87"/>
        <v>#REF!</v>
      </c>
    </row>
    <row r="1205" spans="3:6" hidden="1" x14ac:dyDescent="0.25">
      <c r="C1205" t="e">
        <f t="shared" si="84"/>
        <v>#REF!</v>
      </c>
      <c r="D1205" t="e">
        <f t="shared" si="85"/>
        <v>#REF!</v>
      </c>
      <c r="E1205" t="e">
        <f t="shared" si="86"/>
        <v>#REF!</v>
      </c>
      <c r="F1205" t="e">
        <f t="shared" si="87"/>
        <v>#REF!</v>
      </c>
    </row>
    <row r="1206" spans="3:6" hidden="1" x14ac:dyDescent="0.25">
      <c r="C1206" t="e">
        <f t="shared" si="84"/>
        <v>#REF!</v>
      </c>
      <c r="D1206" t="e">
        <f t="shared" si="85"/>
        <v>#REF!</v>
      </c>
      <c r="E1206" t="e">
        <f t="shared" si="86"/>
        <v>#REF!</v>
      </c>
      <c r="F1206" t="e">
        <f t="shared" si="87"/>
        <v>#REF!</v>
      </c>
    </row>
    <row r="1207" spans="3:6" hidden="1" x14ac:dyDescent="0.25">
      <c r="C1207" t="e">
        <f t="shared" si="84"/>
        <v>#REF!</v>
      </c>
      <c r="D1207" t="e">
        <f t="shared" si="85"/>
        <v>#REF!</v>
      </c>
      <c r="E1207" t="e">
        <f t="shared" si="86"/>
        <v>#REF!</v>
      </c>
      <c r="F1207" t="e">
        <f t="shared" si="87"/>
        <v>#REF!</v>
      </c>
    </row>
    <row r="1208" spans="3:6" hidden="1" x14ac:dyDescent="0.25">
      <c r="C1208" t="e">
        <f t="shared" si="84"/>
        <v>#REF!</v>
      </c>
      <c r="D1208" t="e">
        <f t="shared" si="85"/>
        <v>#REF!</v>
      </c>
      <c r="E1208" t="e">
        <f t="shared" si="86"/>
        <v>#REF!</v>
      </c>
      <c r="F1208" t="e">
        <f t="shared" si="87"/>
        <v>#REF!</v>
      </c>
    </row>
    <row r="1209" spans="3:6" hidden="1" x14ac:dyDescent="0.25">
      <c r="C1209" t="e">
        <f t="shared" si="84"/>
        <v>#REF!</v>
      </c>
      <c r="D1209" t="e">
        <f t="shared" si="85"/>
        <v>#REF!</v>
      </c>
      <c r="E1209" t="e">
        <f t="shared" si="86"/>
        <v>#REF!</v>
      </c>
      <c r="F1209" t="e">
        <f t="shared" si="87"/>
        <v>#REF!</v>
      </c>
    </row>
    <row r="1210" spans="3:6" hidden="1" x14ac:dyDescent="0.25">
      <c r="C1210" t="e">
        <f t="shared" si="84"/>
        <v>#REF!</v>
      </c>
      <c r="D1210" t="e">
        <f t="shared" si="85"/>
        <v>#REF!</v>
      </c>
      <c r="E1210" t="e">
        <f t="shared" si="86"/>
        <v>#REF!</v>
      </c>
      <c r="F1210" t="e">
        <f t="shared" si="87"/>
        <v>#REF!</v>
      </c>
    </row>
    <row r="1211" spans="3:6" hidden="1" x14ac:dyDescent="0.25">
      <c r="C1211" t="e">
        <f t="shared" si="84"/>
        <v>#REF!</v>
      </c>
      <c r="D1211" t="e">
        <f t="shared" si="85"/>
        <v>#REF!</v>
      </c>
      <c r="E1211" t="e">
        <f t="shared" si="86"/>
        <v>#REF!</v>
      </c>
      <c r="F1211" t="e">
        <f t="shared" si="87"/>
        <v>#REF!</v>
      </c>
    </row>
    <row r="1212" spans="3:6" hidden="1" x14ac:dyDescent="0.25">
      <c r="C1212" t="e">
        <f t="shared" si="84"/>
        <v>#REF!</v>
      </c>
      <c r="D1212" t="e">
        <f t="shared" si="85"/>
        <v>#REF!</v>
      </c>
      <c r="E1212" t="e">
        <f t="shared" si="86"/>
        <v>#REF!</v>
      </c>
      <c r="F1212" t="e">
        <f t="shared" si="87"/>
        <v>#REF!</v>
      </c>
    </row>
    <row r="1213" spans="3:6" hidden="1" x14ac:dyDescent="0.25">
      <c r="C1213" t="e">
        <f t="shared" si="84"/>
        <v>#REF!</v>
      </c>
      <c r="D1213" t="e">
        <f t="shared" si="85"/>
        <v>#REF!</v>
      </c>
      <c r="E1213" t="e">
        <f t="shared" si="86"/>
        <v>#REF!</v>
      </c>
      <c r="F1213" t="e">
        <f t="shared" si="87"/>
        <v>#REF!</v>
      </c>
    </row>
    <row r="1214" spans="3:6" hidden="1" x14ac:dyDescent="0.25">
      <c r="C1214" t="e">
        <f t="shared" si="84"/>
        <v>#REF!</v>
      </c>
      <c r="D1214" t="e">
        <f t="shared" si="85"/>
        <v>#REF!</v>
      </c>
      <c r="E1214" t="e">
        <f t="shared" si="86"/>
        <v>#REF!</v>
      </c>
      <c r="F1214" t="e">
        <f t="shared" si="87"/>
        <v>#REF!</v>
      </c>
    </row>
    <row r="1215" spans="3:6" hidden="1" x14ac:dyDescent="0.25">
      <c r="C1215" t="e">
        <f t="shared" si="84"/>
        <v>#REF!</v>
      </c>
      <c r="D1215" t="e">
        <f t="shared" si="85"/>
        <v>#REF!</v>
      </c>
      <c r="E1215" t="e">
        <f t="shared" si="86"/>
        <v>#REF!</v>
      </c>
      <c r="F1215" t="e">
        <f t="shared" si="87"/>
        <v>#REF!</v>
      </c>
    </row>
    <row r="1216" spans="3:6" hidden="1" x14ac:dyDescent="0.25">
      <c r="C1216" t="e">
        <f t="shared" si="84"/>
        <v>#REF!</v>
      </c>
      <c r="D1216" t="e">
        <f t="shared" si="85"/>
        <v>#REF!</v>
      </c>
      <c r="E1216" t="e">
        <f t="shared" si="86"/>
        <v>#REF!</v>
      </c>
      <c r="F1216" t="e">
        <f t="shared" si="87"/>
        <v>#REF!</v>
      </c>
    </row>
    <row r="1217" spans="3:6" hidden="1" x14ac:dyDescent="0.25">
      <c r="C1217" t="e">
        <f t="shared" si="84"/>
        <v>#REF!</v>
      </c>
      <c r="D1217" t="e">
        <f t="shared" si="85"/>
        <v>#REF!</v>
      </c>
      <c r="E1217" t="e">
        <f t="shared" si="86"/>
        <v>#REF!</v>
      </c>
      <c r="F1217" t="e">
        <f t="shared" si="87"/>
        <v>#REF!</v>
      </c>
    </row>
    <row r="1218" spans="3:6" hidden="1" x14ac:dyDescent="0.25">
      <c r="C1218" t="e">
        <f t="shared" ref="C1218:C1281" si="88">VLOOKUP(B1218,fundtbl,6,FALSE)</f>
        <v>#REF!</v>
      </c>
      <c r="D1218" t="e">
        <f t="shared" si="85"/>
        <v>#REF!</v>
      </c>
      <c r="E1218" t="e">
        <f t="shared" si="86"/>
        <v>#REF!</v>
      </c>
      <c r="F1218" t="e">
        <f t="shared" si="87"/>
        <v>#REF!</v>
      </c>
    </row>
    <row r="1219" spans="3:6" hidden="1" x14ac:dyDescent="0.25">
      <c r="C1219" t="e">
        <f t="shared" si="88"/>
        <v>#REF!</v>
      </c>
      <c r="D1219" t="e">
        <f t="shared" si="85"/>
        <v>#REF!</v>
      </c>
      <c r="E1219" t="e">
        <f t="shared" si="86"/>
        <v>#REF!</v>
      </c>
      <c r="F1219" t="e">
        <f t="shared" si="87"/>
        <v>#REF!</v>
      </c>
    </row>
    <row r="1220" spans="3:6" hidden="1" x14ac:dyDescent="0.25">
      <c r="C1220" t="e">
        <f t="shared" si="88"/>
        <v>#REF!</v>
      </c>
      <c r="D1220" t="e">
        <f t="shared" si="85"/>
        <v>#REF!</v>
      </c>
      <c r="E1220" t="e">
        <f t="shared" si="86"/>
        <v>#REF!</v>
      </c>
      <c r="F1220" t="e">
        <f t="shared" si="87"/>
        <v>#REF!</v>
      </c>
    </row>
    <row r="1221" spans="3:6" hidden="1" x14ac:dyDescent="0.25">
      <c r="C1221" t="e">
        <f t="shared" si="88"/>
        <v>#REF!</v>
      </c>
      <c r="D1221" t="e">
        <f t="shared" si="85"/>
        <v>#REF!</v>
      </c>
      <c r="E1221" t="e">
        <f t="shared" si="86"/>
        <v>#REF!</v>
      </c>
      <c r="F1221" t="e">
        <f t="shared" si="87"/>
        <v>#REF!</v>
      </c>
    </row>
    <row r="1222" spans="3:6" hidden="1" x14ac:dyDescent="0.25">
      <c r="C1222" t="e">
        <f t="shared" si="88"/>
        <v>#REF!</v>
      </c>
      <c r="D1222" t="e">
        <f t="shared" si="85"/>
        <v>#REF!</v>
      </c>
      <c r="E1222" t="e">
        <f t="shared" si="86"/>
        <v>#REF!</v>
      </c>
      <c r="F1222" t="e">
        <f t="shared" si="87"/>
        <v>#REF!</v>
      </c>
    </row>
    <row r="1223" spans="3:6" hidden="1" x14ac:dyDescent="0.25">
      <c r="C1223" t="e">
        <f t="shared" si="88"/>
        <v>#REF!</v>
      </c>
      <c r="D1223" t="e">
        <f t="shared" si="85"/>
        <v>#REF!</v>
      </c>
      <c r="E1223" t="e">
        <f t="shared" si="86"/>
        <v>#REF!</v>
      </c>
      <c r="F1223" t="e">
        <f t="shared" si="87"/>
        <v>#REF!</v>
      </c>
    </row>
    <row r="1224" spans="3:6" hidden="1" x14ac:dyDescent="0.25">
      <c r="C1224" t="e">
        <f t="shared" si="88"/>
        <v>#REF!</v>
      </c>
      <c r="D1224" t="e">
        <f t="shared" si="85"/>
        <v>#REF!</v>
      </c>
      <c r="E1224" t="e">
        <f t="shared" si="86"/>
        <v>#REF!</v>
      </c>
      <c r="F1224" t="e">
        <f t="shared" si="87"/>
        <v>#REF!</v>
      </c>
    </row>
    <row r="1225" spans="3:6" hidden="1" x14ac:dyDescent="0.25">
      <c r="C1225" t="e">
        <f t="shared" si="88"/>
        <v>#REF!</v>
      </c>
      <c r="D1225" t="e">
        <f t="shared" si="85"/>
        <v>#REF!</v>
      </c>
      <c r="E1225" t="e">
        <f t="shared" si="86"/>
        <v>#REF!</v>
      </c>
      <c r="F1225" t="e">
        <f t="shared" si="87"/>
        <v>#REF!</v>
      </c>
    </row>
    <row r="1226" spans="3:6" hidden="1" x14ac:dyDescent="0.25">
      <c r="C1226" t="e">
        <f t="shared" si="88"/>
        <v>#REF!</v>
      </c>
      <c r="D1226" t="e">
        <f t="shared" si="85"/>
        <v>#REF!</v>
      </c>
      <c r="E1226" t="e">
        <f t="shared" si="86"/>
        <v>#REF!</v>
      </c>
      <c r="F1226" t="e">
        <f t="shared" si="87"/>
        <v>#REF!</v>
      </c>
    </row>
    <row r="1227" spans="3:6" hidden="1" x14ac:dyDescent="0.25">
      <c r="C1227" t="e">
        <f t="shared" si="88"/>
        <v>#REF!</v>
      </c>
      <c r="D1227" t="e">
        <f t="shared" si="85"/>
        <v>#REF!</v>
      </c>
      <c r="E1227" t="e">
        <f t="shared" si="86"/>
        <v>#REF!</v>
      </c>
      <c r="F1227" t="e">
        <f t="shared" si="87"/>
        <v>#REF!</v>
      </c>
    </row>
    <row r="1228" spans="3:6" hidden="1" x14ac:dyDescent="0.25">
      <c r="C1228" t="e">
        <f t="shared" si="88"/>
        <v>#REF!</v>
      </c>
      <c r="D1228" t="e">
        <f t="shared" si="85"/>
        <v>#REF!</v>
      </c>
      <c r="E1228" t="e">
        <f t="shared" si="86"/>
        <v>#REF!</v>
      </c>
      <c r="F1228" t="e">
        <f t="shared" si="87"/>
        <v>#REF!</v>
      </c>
    </row>
    <row r="1229" spans="3:6" hidden="1" x14ac:dyDescent="0.25">
      <c r="C1229" t="e">
        <f t="shared" si="88"/>
        <v>#REF!</v>
      </c>
      <c r="D1229" t="e">
        <f t="shared" si="85"/>
        <v>#REF!</v>
      </c>
      <c r="E1229" t="e">
        <f t="shared" si="86"/>
        <v>#REF!</v>
      </c>
      <c r="F1229" t="e">
        <f t="shared" si="87"/>
        <v>#REF!</v>
      </c>
    </row>
    <row r="1230" spans="3:6" hidden="1" x14ac:dyDescent="0.25">
      <c r="C1230" t="e">
        <f t="shared" si="88"/>
        <v>#REF!</v>
      </c>
      <c r="D1230" t="e">
        <f t="shared" si="85"/>
        <v>#REF!</v>
      </c>
      <c r="E1230" t="e">
        <f t="shared" si="86"/>
        <v>#REF!</v>
      </c>
      <c r="F1230" t="e">
        <f t="shared" si="87"/>
        <v>#REF!</v>
      </c>
    </row>
    <row r="1231" spans="3:6" hidden="1" x14ac:dyDescent="0.25">
      <c r="C1231" t="e">
        <f t="shared" si="88"/>
        <v>#REF!</v>
      </c>
      <c r="D1231" t="e">
        <f t="shared" si="85"/>
        <v>#REF!</v>
      </c>
      <c r="E1231" t="e">
        <f t="shared" si="86"/>
        <v>#REF!</v>
      </c>
      <c r="F1231" t="e">
        <f t="shared" si="87"/>
        <v>#REF!</v>
      </c>
    </row>
    <row r="1232" spans="3:6" hidden="1" x14ac:dyDescent="0.25">
      <c r="C1232" t="e">
        <f t="shared" si="88"/>
        <v>#REF!</v>
      </c>
      <c r="D1232" t="e">
        <f t="shared" si="85"/>
        <v>#REF!</v>
      </c>
      <c r="E1232" t="e">
        <f t="shared" si="86"/>
        <v>#REF!</v>
      </c>
      <c r="F1232" t="e">
        <f t="shared" si="87"/>
        <v>#REF!</v>
      </c>
    </row>
    <row r="1233" spans="3:6" hidden="1" x14ac:dyDescent="0.25">
      <c r="C1233" t="e">
        <f t="shared" si="88"/>
        <v>#REF!</v>
      </c>
      <c r="D1233" t="e">
        <f t="shared" si="85"/>
        <v>#REF!</v>
      </c>
      <c r="E1233" t="e">
        <f t="shared" si="86"/>
        <v>#REF!</v>
      </c>
      <c r="F1233" t="e">
        <f t="shared" si="87"/>
        <v>#REF!</v>
      </c>
    </row>
    <row r="1234" spans="3:6" hidden="1" x14ac:dyDescent="0.25">
      <c r="C1234" t="e">
        <f t="shared" si="88"/>
        <v>#REF!</v>
      </c>
      <c r="D1234" t="e">
        <f t="shared" si="85"/>
        <v>#REF!</v>
      </c>
      <c r="E1234" t="e">
        <f t="shared" si="86"/>
        <v>#REF!</v>
      </c>
      <c r="F1234" t="e">
        <f t="shared" si="87"/>
        <v>#REF!</v>
      </c>
    </row>
    <row r="1235" spans="3:6" hidden="1" x14ac:dyDescent="0.25">
      <c r="C1235" t="e">
        <f t="shared" si="88"/>
        <v>#REF!</v>
      </c>
      <c r="D1235" t="e">
        <f t="shared" si="85"/>
        <v>#REF!</v>
      </c>
      <c r="E1235" t="e">
        <f t="shared" si="86"/>
        <v>#REF!</v>
      </c>
      <c r="F1235" t="e">
        <f t="shared" si="87"/>
        <v>#REF!</v>
      </c>
    </row>
    <row r="1236" spans="3:6" hidden="1" x14ac:dyDescent="0.25">
      <c r="C1236" t="e">
        <f t="shared" si="88"/>
        <v>#REF!</v>
      </c>
      <c r="D1236" t="e">
        <f t="shared" si="85"/>
        <v>#REF!</v>
      </c>
      <c r="E1236" t="e">
        <f t="shared" si="86"/>
        <v>#REF!</v>
      </c>
      <c r="F1236" t="e">
        <f t="shared" si="87"/>
        <v>#REF!</v>
      </c>
    </row>
    <row r="1237" spans="3:6" hidden="1" x14ac:dyDescent="0.25">
      <c r="C1237" t="e">
        <f t="shared" si="88"/>
        <v>#REF!</v>
      </c>
      <c r="D1237" t="e">
        <f t="shared" si="85"/>
        <v>#REF!</v>
      </c>
      <c r="E1237" t="e">
        <f t="shared" si="86"/>
        <v>#REF!</v>
      </c>
      <c r="F1237" t="e">
        <f t="shared" si="87"/>
        <v>#REF!</v>
      </c>
    </row>
    <row r="1238" spans="3:6" hidden="1" x14ac:dyDescent="0.25">
      <c r="C1238" t="e">
        <f t="shared" si="88"/>
        <v>#REF!</v>
      </c>
      <c r="D1238" t="e">
        <f t="shared" si="85"/>
        <v>#REF!</v>
      </c>
      <c r="E1238" t="e">
        <f t="shared" si="86"/>
        <v>#REF!</v>
      </c>
      <c r="F1238" t="e">
        <f t="shared" si="87"/>
        <v>#REF!</v>
      </c>
    </row>
    <row r="1239" spans="3:6" hidden="1" x14ac:dyDescent="0.25">
      <c r="C1239" t="e">
        <f t="shared" si="88"/>
        <v>#REF!</v>
      </c>
      <c r="D1239" t="e">
        <f t="shared" si="85"/>
        <v>#REF!</v>
      </c>
      <c r="E1239" t="e">
        <f t="shared" si="86"/>
        <v>#REF!</v>
      </c>
      <c r="F1239" t="e">
        <f t="shared" si="87"/>
        <v>#REF!</v>
      </c>
    </row>
    <row r="1240" spans="3:6" hidden="1" x14ac:dyDescent="0.25">
      <c r="C1240" t="e">
        <f t="shared" si="88"/>
        <v>#REF!</v>
      </c>
      <c r="D1240" t="e">
        <f t="shared" si="85"/>
        <v>#REF!</v>
      </c>
      <c r="E1240" t="e">
        <f t="shared" si="86"/>
        <v>#REF!</v>
      </c>
      <c r="F1240" t="e">
        <f t="shared" si="87"/>
        <v>#REF!</v>
      </c>
    </row>
    <row r="1241" spans="3:6" hidden="1" x14ac:dyDescent="0.25">
      <c r="C1241" t="e">
        <f t="shared" si="88"/>
        <v>#REF!</v>
      </c>
      <c r="D1241" t="e">
        <f t="shared" si="85"/>
        <v>#REF!</v>
      </c>
      <c r="E1241" t="e">
        <f t="shared" si="86"/>
        <v>#REF!</v>
      </c>
      <c r="F1241" t="e">
        <f t="shared" si="87"/>
        <v>#REF!</v>
      </c>
    </row>
    <row r="1242" spans="3:6" hidden="1" x14ac:dyDescent="0.25">
      <c r="C1242" t="e">
        <f t="shared" si="88"/>
        <v>#REF!</v>
      </c>
      <c r="D1242" t="e">
        <f t="shared" si="85"/>
        <v>#REF!</v>
      </c>
      <c r="E1242" t="e">
        <f t="shared" si="86"/>
        <v>#REF!</v>
      </c>
      <c r="F1242" t="e">
        <f t="shared" si="87"/>
        <v>#REF!</v>
      </c>
    </row>
    <row r="1243" spans="3:6" hidden="1" x14ac:dyDescent="0.25">
      <c r="C1243" t="e">
        <f t="shared" si="88"/>
        <v>#REF!</v>
      </c>
      <c r="D1243" t="e">
        <f t="shared" si="85"/>
        <v>#REF!</v>
      </c>
      <c r="E1243" t="e">
        <f t="shared" si="86"/>
        <v>#REF!</v>
      </c>
      <c r="F1243" t="e">
        <f t="shared" si="87"/>
        <v>#REF!</v>
      </c>
    </row>
    <row r="1244" spans="3:6" hidden="1" x14ac:dyDescent="0.25">
      <c r="C1244" t="e">
        <f t="shared" si="88"/>
        <v>#REF!</v>
      </c>
      <c r="D1244" t="e">
        <f t="shared" si="85"/>
        <v>#REF!</v>
      </c>
      <c r="E1244" t="e">
        <f t="shared" si="86"/>
        <v>#REF!</v>
      </c>
      <c r="F1244" t="e">
        <f t="shared" si="87"/>
        <v>#REF!</v>
      </c>
    </row>
    <row r="1245" spans="3:6" hidden="1" x14ac:dyDescent="0.25">
      <c r="C1245" t="e">
        <f t="shared" si="88"/>
        <v>#REF!</v>
      </c>
      <c r="D1245" t="e">
        <f t="shared" si="85"/>
        <v>#REF!</v>
      </c>
      <c r="E1245" t="e">
        <f t="shared" si="86"/>
        <v>#REF!</v>
      </c>
      <c r="F1245" t="e">
        <f t="shared" si="87"/>
        <v>#REF!</v>
      </c>
    </row>
    <row r="1246" spans="3:6" hidden="1" x14ac:dyDescent="0.25">
      <c r="C1246" t="e">
        <f t="shared" si="88"/>
        <v>#REF!</v>
      </c>
      <c r="D1246" t="e">
        <f t="shared" si="85"/>
        <v>#REF!</v>
      </c>
      <c r="E1246" t="e">
        <f t="shared" si="86"/>
        <v>#REF!</v>
      </c>
      <c r="F1246" t="e">
        <f t="shared" si="87"/>
        <v>#REF!</v>
      </c>
    </row>
    <row r="1247" spans="3:6" hidden="1" x14ac:dyDescent="0.25">
      <c r="C1247" t="e">
        <f t="shared" si="88"/>
        <v>#REF!</v>
      </c>
      <c r="D1247" t="e">
        <f t="shared" si="85"/>
        <v>#REF!</v>
      </c>
      <c r="E1247" t="e">
        <f t="shared" si="86"/>
        <v>#REF!</v>
      </c>
      <c r="F1247" t="e">
        <f t="shared" si="87"/>
        <v>#REF!</v>
      </c>
    </row>
    <row r="1248" spans="3:6" hidden="1" x14ac:dyDescent="0.25">
      <c r="C1248" t="e">
        <f t="shared" si="88"/>
        <v>#REF!</v>
      </c>
      <c r="D1248" t="e">
        <f t="shared" ref="D1248:D1311" si="89">VLOOKUP(B1248,fundtbl,5,FALSE)</f>
        <v>#REF!</v>
      </c>
      <c r="E1248" t="e">
        <f t="shared" ref="E1248:E1311" si="90">VLOOKUP(B1248,fundtbl,7,FALSE)</f>
        <v>#REF!</v>
      </c>
      <c r="F1248" t="e">
        <f t="shared" ref="F1248:F1311" si="91">VLOOKUP(B1248,fundtbl,8,FALSE)</f>
        <v>#REF!</v>
      </c>
    </row>
    <row r="1249" spans="3:6" hidden="1" x14ac:dyDescent="0.25">
      <c r="C1249" t="e">
        <f t="shared" si="88"/>
        <v>#REF!</v>
      </c>
      <c r="D1249" t="e">
        <f t="shared" si="89"/>
        <v>#REF!</v>
      </c>
      <c r="E1249" t="e">
        <f t="shared" si="90"/>
        <v>#REF!</v>
      </c>
      <c r="F1249" t="e">
        <f t="shared" si="91"/>
        <v>#REF!</v>
      </c>
    </row>
    <row r="1250" spans="3:6" hidden="1" x14ac:dyDescent="0.25">
      <c r="C1250" t="e">
        <f t="shared" si="88"/>
        <v>#REF!</v>
      </c>
      <c r="D1250" t="e">
        <f t="shared" si="89"/>
        <v>#REF!</v>
      </c>
      <c r="E1250" t="e">
        <f t="shared" si="90"/>
        <v>#REF!</v>
      </c>
      <c r="F1250" t="e">
        <f t="shared" si="91"/>
        <v>#REF!</v>
      </c>
    </row>
    <row r="1251" spans="3:6" hidden="1" x14ac:dyDescent="0.25">
      <c r="C1251" t="e">
        <f t="shared" si="88"/>
        <v>#REF!</v>
      </c>
      <c r="D1251" t="e">
        <f t="shared" si="89"/>
        <v>#REF!</v>
      </c>
      <c r="E1251" t="e">
        <f t="shared" si="90"/>
        <v>#REF!</v>
      </c>
      <c r="F1251" t="e">
        <f t="shared" si="91"/>
        <v>#REF!</v>
      </c>
    </row>
    <row r="1252" spans="3:6" hidden="1" x14ac:dyDescent="0.25">
      <c r="C1252" t="e">
        <f t="shared" si="88"/>
        <v>#REF!</v>
      </c>
      <c r="D1252" t="e">
        <f t="shared" si="89"/>
        <v>#REF!</v>
      </c>
      <c r="E1252" t="e">
        <f t="shared" si="90"/>
        <v>#REF!</v>
      </c>
      <c r="F1252" t="e">
        <f t="shared" si="91"/>
        <v>#REF!</v>
      </c>
    </row>
    <row r="1253" spans="3:6" hidden="1" x14ac:dyDescent="0.25">
      <c r="C1253" t="e">
        <f t="shared" si="88"/>
        <v>#REF!</v>
      </c>
      <c r="D1253" t="e">
        <f t="shared" si="89"/>
        <v>#REF!</v>
      </c>
      <c r="E1253" t="e">
        <f t="shared" si="90"/>
        <v>#REF!</v>
      </c>
      <c r="F1253" t="e">
        <f t="shared" si="91"/>
        <v>#REF!</v>
      </c>
    </row>
    <row r="1254" spans="3:6" hidden="1" x14ac:dyDescent="0.25">
      <c r="C1254" t="e">
        <f t="shared" si="88"/>
        <v>#REF!</v>
      </c>
      <c r="D1254" t="e">
        <f t="shared" si="89"/>
        <v>#REF!</v>
      </c>
      <c r="E1254" t="e">
        <f t="shared" si="90"/>
        <v>#REF!</v>
      </c>
      <c r="F1254" t="e">
        <f t="shared" si="91"/>
        <v>#REF!</v>
      </c>
    </row>
    <row r="1255" spans="3:6" hidden="1" x14ac:dyDescent="0.25">
      <c r="C1255" t="e">
        <f t="shared" si="88"/>
        <v>#REF!</v>
      </c>
      <c r="D1255" t="e">
        <f t="shared" si="89"/>
        <v>#REF!</v>
      </c>
      <c r="E1255" t="e">
        <f t="shared" si="90"/>
        <v>#REF!</v>
      </c>
      <c r="F1255" t="e">
        <f t="shared" si="91"/>
        <v>#REF!</v>
      </c>
    </row>
    <row r="1256" spans="3:6" hidden="1" x14ac:dyDescent="0.25">
      <c r="C1256" t="e">
        <f t="shared" si="88"/>
        <v>#REF!</v>
      </c>
      <c r="D1256" t="e">
        <f t="shared" si="89"/>
        <v>#REF!</v>
      </c>
      <c r="E1256" t="e">
        <f t="shared" si="90"/>
        <v>#REF!</v>
      </c>
      <c r="F1256" t="e">
        <f t="shared" si="91"/>
        <v>#REF!</v>
      </c>
    </row>
    <row r="1257" spans="3:6" hidden="1" x14ac:dyDescent="0.25">
      <c r="C1257" t="e">
        <f t="shared" si="88"/>
        <v>#REF!</v>
      </c>
      <c r="D1257" t="e">
        <f t="shared" si="89"/>
        <v>#REF!</v>
      </c>
      <c r="E1257" t="e">
        <f t="shared" si="90"/>
        <v>#REF!</v>
      </c>
      <c r="F1257" t="e">
        <f t="shared" si="91"/>
        <v>#REF!</v>
      </c>
    </row>
    <row r="1258" spans="3:6" hidden="1" x14ac:dyDescent="0.25">
      <c r="C1258" t="e">
        <f t="shared" si="88"/>
        <v>#REF!</v>
      </c>
      <c r="D1258" t="e">
        <f t="shared" si="89"/>
        <v>#REF!</v>
      </c>
      <c r="E1258" t="e">
        <f t="shared" si="90"/>
        <v>#REF!</v>
      </c>
      <c r="F1258" t="e">
        <f t="shared" si="91"/>
        <v>#REF!</v>
      </c>
    </row>
    <row r="1259" spans="3:6" hidden="1" x14ac:dyDescent="0.25">
      <c r="C1259" t="e">
        <f t="shared" si="88"/>
        <v>#REF!</v>
      </c>
      <c r="D1259" t="e">
        <f t="shared" si="89"/>
        <v>#REF!</v>
      </c>
      <c r="E1259" t="e">
        <f t="shared" si="90"/>
        <v>#REF!</v>
      </c>
      <c r="F1259" t="e">
        <f t="shared" si="91"/>
        <v>#REF!</v>
      </c>
    </row>
    <row r="1260" spans="3:6" hidden="1" x14ac:dyDescent="0.25">
      <c r="C1260" t="e">
        <f t="shared" si="88"/>
        <v>#REF!</v>
      </c>
      <c r="D1260" t="e">
        <f t="shared" si="89"/>
        <v>#REF!</v>
      </c>
      <c r="E1260" t="e">
        <f t="shared" si="90"/>
        <v>#REF!</v>
      </c>
      <c r="F1260" t="e">
        <f t="shared" si="91"/>
        <v>#REF!</v>
      </c>
    </row>
    <row r="1261" spans="3:6" hidden="1" x14ac:dyDescent="0.25">
      <c r="C1261" t="e">
        <f t="shared" si="88"/>
        <v>#REF!</v>
      </c>
      <c r="D1261" t="e">
        <f t="shared" si="89"/>
        <v>#REF!</v>
      </c>
      <c r="E1261" t="e">
        <f t="shared" si="90"/>
        <v>#REF!</v>
      </c>
      <c r="F1261" t="e">
        <f t="shared" si="91"/>
        <v>#REF!</v>
      </c>
    </row>
    <row r="1262" spans="3:6" hidden="1" x14ac:dyDescent="0.25">
      <c r="C1262" t="e">
        <f t="shared" si="88"/>
        <v>#REF!</v>
      </c>
      <c r="D1262" t="e">
        <f t="shared" si="89"/>
        <v>#REF!</v>
      </c>
      <c r="E1262" t="e">
        <f t="shared" si="90"/>
        <v>#REF!</v>
      </c>
      <c r="F1262" t="e">
        <f t="shared" si="91"/>
        <v>#REF!</v>
      </c>
    </row>
    <row r="1263" spans="3:6" hidden="1" x14ac:dyDescent="0.25">
      <c r="C1263" t="e">
        <f t="shared" si="88"/>
        <v>#REF!</v>
      </c>
      <c r="D1263" t="e">
        <f t="shared" si="89"/>
        <v>#REF!</v>
      </c>
      <c r="E1263" t="e">
        <f t="shared" si="90"/>
        <v>#REF!</v>
      </c>
      <c r="F1263" t="e">
        <f t="shared" si="91"/>
        <v>#REF!</v>
      </c>
    </row>
    <row r="1264" spans="3:6" hidden="1" x14ac:dyDescent="0.25">
      <c r="C1264" t="e">
        <f t="shared" si="88"/>
        <v>#REF!</v>
      </c>
      <c r="D1264" t="e">
        <f t="shared" si="89"/>
        <v>#REF!</v>
      </c>
      <c r="E1264" t="e">
        <f t="shared" si="90"/>
        <v>#REF!</v>
      </c>
      <c r="F1264" t="e">
        <f t="shared" si="91"/>
        <v>#REF!</v>
      </c>
    </row>
    <row r="1265" spans="3:6" hidden="1" x14ac:dyDescent="0.25">
      <c r="C1265" t="e">
        <f t="shared" si="88"/>
        <v>#REF!</v>
      </c>
      <c r="D1265" t="e">
        <f t="shared" si="89"/>
        <v>#REF!</v>
      </c>
      <c r="E1265" t="e">
        <f t="shared" si="90"/>
        <v>#REF!</v>
      </c>
      <c r="F1265" t="e">
        <f t="shared" si="91"/>
        <v>#REF!</v>
      </c>
    </row>
    <row r="1266" spans="3:6" hidden="1" x14ac:dyDescent="0.25">
      <c r="C1266" t="e">
        <f t="shared" si="88"/>
        <v>#REF!</v>
      </c>
      <c r="D1266" t="e">
        <f t="shared" si="89"/>
        <v>#REF!</v>
      </c>
      <c r="E1266" t="e">
        <f t="shared" si="90"/>
        <v>#REF!</v>
      </c>
      <c r="F1266" t="e">
        <f t="shared" si="91"/>
        <v>#REF!</v>
      </c>
    </row>
    <row r="1267" spans="3:6" hidden="1" x14ac:dyDescent="0.25">
      <c r="C1267" t="e">
        <f t="shared" si="88"/>
        <v>#REF!</v>
      </c>
      <c r="D1267" t="e">
        <f t="shared" si="89"/>
        <v>#REF!</v>
      </c>
      <c r="E1267" t="e">
        <f t="shared" si="90"/>
        <v>#REF!</v>
      </c>
      <c r="F1267" t="e">
        <f t="shared" si="91"/>
        <v>#REF!</v>
      </c>
    </row>
    <row r="1268" spans="3:6" hidden="1" x14ac:dyDescent="0.25">
      <c r="C1268" t="e">
        <f t="shared" si="88"/>
        <v>#REF!</v>
      </c>
      <c r="D1268" t="e">
        <f t="shared" si="89"/>
        <v>#REF!</v>
      </c>
      <c r="E1268" t="e">
        <f t="shared" si="90"/>
        <v>#REF!</v>
      </c>
      <c r="F1268" t="e">
        <f t="shared" si="91"/>
        <v>#REF!</v>
      </c>
    </row>
    <row r="1269" spans="3:6" hidden="1" x14ac:dyDescent="0.25">
      <c r="C1269" t="e">
        <f t="shared" si="88"/>
        <v>#REF!</v>
      </c>
      <c r="D1269" t="e">
        <f t="shared" si="89"/>
        <v>#REF!</v>
      </c>
      <c r="E1269" t="e">
        <f t="shared" si="90"/>
        <v>#REF!</v>
      </c>
      <c r="F1269" t="e">
        <f t="shared" si="91"/>
        <v>#REF!</v>
      </c>
    </row>
    <row r="1270" spans="3:6" hidden="1" x14ac:dyDescent="0.25">
      <c r="C1270" t="e">
        <f t="shared" si="88"/>
        <v>#REF!</v>
      </c>
      <c r="D1270" t="e">
        <f t="shared" si="89"/>
        <v>#REF!</v>
      </c>
      <c r="E1270" t="e">
        <f t="shared" si="90"/>
        <v>#REF!</v>
      </c>
      <c r="F1270" t="e">
        <f t="shared" si="91"/>
        <v>#REF!</v>
      </c>
    </row>
    <row r="1271" spans="3:6" hidden="1" x14ac:dyDescent="0.25">
      <c r="C1271" t="e">
        <f t="shared" si="88"/>
        <v>#REF!</v>
      </c>
      <c r="D1271" t="e">
        <f t="shared" si="89"/>
        <v>#REF!</v>
      </c>
      <c r="E1271" t="e">
        <f t="shared" si="90"/>
        <v>#REF!</v>
      </c>
      <c r="F1271" t="e">
        <f t="shared" si="91"/>
        <v>#REF!</v>
      </c>
    </row>
    <row r="1272" spans="3:6" hidden="1" x14ac:dyDescent="0.25">
      <c r="C1272" t="e">
        <f t="shared" si="88"/>
        <v>#REF!</v>
      </c>
      <c r="D1272" t="e">
        <f t="shared" si="89"/>
        <v>#REF!</v>
      </c>
      <c r="E1272" t="e">
        <f t="shared" si="90"/>
        <v>#REF!</v>
      </c>
      <c r="F1272" t="e">
        <f t="shared" si="91"/>
        <v>#REF!</v>
      </c>
    </row>
    <row r="1273" spans="3:6" hidden="1" x14ac:dyDescent="0.25">
      <c r="C1273" t="e">
        <f t="shared" si="88"/>
        <v>#REF!</v>
      </c>
      <c r="D1273" t="e">
        <f t="shared" si="89"/>
        <v>#REF!</v>
      </c>
      <c r="E1273" t="e">
        <f t="shared" si="90"/>
        <v>#REF!</v>
      </c>
      <c r="F1273" t="e">
        <f t="shared" si="91"/>
        <v>#REF!</v>
      </c>
    </row>
    <row r="1274" spans="3:6" hidden="1" x14ac:dyDescent="0.25">
      <c r="C1274" t="e">
        <f t="shared" si="88"/>
        <v>#REF!</v>
      </c>
      <c r="D1274" t="e">
        <f t="shared" si="89"/>
        <v>#REF!</v>
      </c>
      <c r="E1274" t="e">
        <f t="shared" si="90"/>
        <v>#REF!</v>
      </c>
      <c r="F1274" t="e">
        <f t="shared" si="91"/>
        <v>#REF!</v>
      </c>
    </row>
    <row r="1275" spans="3:6" hidden="1" x14ac:dyDescent="0.25">
      <c r="C1275" t="e">
        <f t="shared" si="88"/>
        <v>#REF!</v>
      </c>
      <c r="D1275" t="e">
        <f t="shared" si="89"/>
        <v>#REF!</v>
      </c>
      <c r="E1275" t="e">
        <f t="shared" si="90"/>
        <v>#REF!</v>
      </c>
      <c r="F1275" t="e">
        <f t="shared" si="91"/>
        <v>#REF!</v>
      </c>
    </row>
    <row r="1276" spans="3:6" hidden="1" x14ac:dyDescent="0.25">
      <c r="C1276" t="e">
        <f t="shared" si="88"/>
        <v>#REF!</v>
      </c>
      <c r="D1276" t="e">
        <f t="shared" si="89"/>
        <v>#REF!</v>
      </c>
      <c r="E1276" t="e">
        <f t="shared" si="90"/>
        <v>#REF!</v>
      </c>
      <c r="F1276" t="e">
        <f t="shared" si="91"/>
        <v>#REF!</v>
      </c>
    </row>
    <row r="1277" spans="3:6" hidden="1" x14ac:dyDescent="0.25">
      <c r="C1277" t="e">
        <f t="shared" si="88"/>
        <v>#REF!</v>
      </c>
      <c r="D1277" t="e">
        <f t="shared" si="89"/>
        <v>#REF!</v>
      </c>
      <c r="E1277" t="e">
        <f t="shared" si="90"/>
        <v>#REF!</v>
      </c>
      <c r="F1277" t="e">
        <f t="shared" si="91"/>
        <v>#REF!</v>
      </c>
    </row>
    <row r="1278" spans="3:6" hidden="1" x14ac:dyDescent="0.25">
      <c r="C1278" t="e">
        <f t="shared" si="88"/>
        <v>#REF!</v>
      </c>
      <c r="D1278" t="e">
        <f t="shared" si="89"/>
        <v>#REF!</v>
      </c>
      <c r="E1278" t="e">
        <f t="shared" si="90"/>
        <v>#REF!</v>
      </c>
      <c r="F1278" t="e">
        <f t="shared" si="91"/>
        <v>#REF!</v>
      </c>
    </row>
    <row r="1279" spans="3:6" hidden="1" x14ac:dyDescent="0.25">
      <c r="C1279" t="e">
        <f t="shared" si="88"/>
        <v>#REF!</v>
      </c>
      <c r="D1279" t="e">
        <f t="shared" si="89"/>
        <v>#REF!</v>
      </c>
      <c r="E1279" t="e">
        <f t="shared" si="90"/>
        <v>#REF!</v>
      </c>
      <c r="F1279" t="e">
        <f t="shared" si="91"/>
        <v>#REF!</v>
      </c>
    </row>
    <row r="1280" spans="3:6" hidden="1" x14ac:dyDescent="0.25">
      <c r="C1280" t="e">
        <f t="shared" si="88"/>
        <v>#REF!</v>
      </c>
      <c r="D1280" t="e">
        <f t="shared" si="89"/>
        <v>#REF!</v>
      </c>
      <c r="E1280" t="e">
        <f t="shared" si="90"/>
        <v>#REF!</v>
      </c>
      <c r="F1280" t="e">
        <f t="shared" si="91"/>
        <v>#REF!</v>
      </c>
    </row>
    <row r="1281" spans="3:6" hidden="1" x14ac:dyDescent="0.25">
      <c r="C1281" t="e">
        <f t="shared" si="88"/>
        <v>#REF!</v>
      </c>
      <c r="D1281" t="e">
        <f t="shared" si="89"/>
        <v>#REF!</v>
      </c>
      <c r="E1281" t="e">
        <f t="shared" si="90"/>
        <v>#REF!</v>
      </c>
      <c r="F1281" t="e">
        <f t="shared" si="91"/>
        <v>#REF!</v>
      </c>
    </row>
    <row r="1282" spans="3:6" hidden="1" x14ac:dyDescent="0.25">
      <c r="C1282" t="e">
        <f t="shared" ref="C1282:C1345" si="92">VLOOKUP(B1282,fundtbl,6,FALSE)</f>
        <v>#REF!</v>
      </c>
      <c r="D1282" t="e">
        <f t="shared" si="89"/>
        <v>#REF!</v>
      </c>
      <c r="E1282" t="e">
        <f t="shared" si="90"/>
        <v>#REF!</v>
      </c>
      <c r="F1282" t="e">
        <f t="shared" si="91"/>
        <v>#REF!</v>
      </c>
    </row>
    <row r="1283" spans="3:6" hidden="1" x14ac:dyDescent="0.25">
      <c r="C1283" t="e">
        <f t="shared" si="92"/>
        <v>#REF!</v>
      </c>
      <c r="D1283" t="e">
        <f t="shared" si="89"/>
        <v>#REF!</v>
      </c>
      <c r="E1283" t="e">
        <f t="shared" si="90"/>
        <v>#REF!</v>
      </c>
      <c r="F1283" t="e">
        <f t="shared" si="91"/>
        <v>#REF!</v>
      </c>
    </row>
    <row r="1284" spans="3:6" hidden="1" x14ac:dyDescent="0.25">
      <c r="C1284" t="e">
        <f t="shared" si="92"/>
        <v>#REF!</v>
      </c>
      <c r="D1284" t="e">
        <f t="shared" si="89"/>
        <v>#REF!</v>
      </c>
      <c r="E1284" t="e">
        <f t="shared" si="90"/>
        <v>#REF!</v>
      </c>
      <c r="F1284" t="e">
        <f t="shared" si="91"/>
        <v>#REF!</v>
      </c>
    </row>
    <row r="1285" spans="3:6" hidden="1" x14ac:dyDescent="0.25">
      <c r="C1285" t="e">
        <f t="shared" si="92"/>
        <v>#REF!</v>
      </c>
      <c r="D1285" t="e">
        <f t="shared" si="89"/>
        <v>#REF!</v>
      </c>
      <c r="E1285" t="e">
        <f t="shared" si="90"/>
        <v>#REF!</v>
      </c>
      <c r="F1285" t="e">
        <f t="shared" si="91"/>
        <v>#REF!</v>
      </c>
    </row>
    <row r="1286" spans="3:6" hidden="1" x14ac:dyDescent="0.25">
      <c r="C1286" t="e">
        <f t="shared" si="92"/>
        <v>#REF!</v>
      </c>
      <c r="D1286" t="e">
        <f t="shared" si="89"/>
        <v>#REF!</v>
      </c>
      <c r="E1286" t="e">
        <f t="shared" si="90"/>
        <v>#REF!</v>
      </c>
      <c r="F1286" t="e">
        <f t="shared" si="91"/>
        <v>#REF!</v>
      </c>
    </row>
    <row r="1287" spans="3:6" hidden="1" x14ac:dyDescent="0.25">
      <c r="C1287" t="e">
        <f t="shared" si="92"/>
        <v>#REF!</v>
      </c>
      <c r="D1287" t="e">
        <f t="shared" si="89"/>
        <v>#REF!</v>
      </c>
      <c r="E1287" t="e">
        <f t="shared" si="90"/>
        <v>#REF!</v>
      </c>
      <c r="F1287" t="e">
        <f t="shared" si="91"/>
        <v>#REF!</v>
      </c>
    </row>
    <row r="1288" spans="3:6" hidden="1" x14ac:dyDescent="0.25">
      <c r="C1288" t="e">
        <f t="shared" si="92"/>
        <v>#REF!</v>
      </c>
      <c r="D1288" t="e">
        <f t="shared" si="89"/>
        <v>#REF!</v>
      </c>
      <c r="E1288" t="e">
        <f t="shared" si="90"/>
        <v>#REF!</v>
      </c>
      <c r="F1288" t="e">
        <f t="shared" si="91"/>
        <v>#REF!</v>
      </c>
    </row>
    <row r="1289" spans="3:6" hidden="1" x14ac:dyDescent="0.25">
      <c r="C1289" t="e">
        <f t="shared" si="92"/>
        <v>#REF!</v>
      </c>
      <c r="D1289" t="e">
        <f t="shared" si="89"/>
        <v>#REF!</v>
      </c>
      <c r="E1289" t="e">
        <f t="shared" si="90"/>
        <v>#REF!</v>
      </c>
      <c r="F1289" t="e">
        <f t="shared" si="91"/>
        <v>#REF!</v>
      </c>
    </row>
    <row r="1290" spans="3:6" hidden="1" x14ac:dyDescent="0.25">
      <c r="C1290" t="e">
        <f t="shared" si="92"/>
        <v>#REF!</v>
      </c>
      <c r="D1290" t="e">
        <f t="shared" si="89"/>
        <v>#REF!</v>
      </c>
      <c r="E1290" t="e">
        <f t="shared" si="90"/>
        <v>#REF!</v>
      </c>
      <c r="F1290" t="e">
        <f t="shared" si="91"/>
        <v>#REF!</v>
      </c>
    </row>
    <row r="1291" spans="3:6" hidden="1" x14ac:dyDescent="0.25">
      <c r="C1291" t="e">
        <f t="shared" si="92"/>
        <v>#REF!</v>
      </c>
      <c r="D1291" t="e">
        <f t="shared" si="89"/>
        <v>#REF!</v>
      </c>
      <c r="E1291" t="e">
        <f t="shared" si="90"/>
        <v>#REF!</v>
      </c>
      <c r="F1291" t="e">
        <f t="shared" si="91"/>
        <v>#REF!</v>
      </c>
    </row>
    <row r="1292" spans="3:6" hidden="1" x14ac:dyDescent="0.25">
      <c r="C1292" t="e">
        <f t="shared" si="92"/>
        <v>#REF!</v>
      </c>
      <c r="D1292" t="e">
        <f t="shared" si="89"/>
        <v>#REF!</v>
      </c>
      <c r="E1292" t="e">
        <f t="shared" si="90"/>
        <v>#REF!</v>
      </c>
      <c r="F1292" t="e">
        <f t="shared" si="91"/>
        <v>#REF!</v>
      </c>
    </row>
    <row r="1293" spans="3:6" hidden="1" x14ac:dyDescent="0.25">
      <c r="C1293" t="e">
        <f t="shared" si="92"/>
        <v>#REF!</v>
      </c>
      <c r="D1293" t="e">
        <f t="shared" si="89"/>
        <v>#REF!</v>
      </c>
      <c r="E1293" t="e">
        <f t="shared" si="90"/>
        <v>#REF!</v>
      </c>
      <c r="F1293" t="e">
        <f t="shared" si="91"/>
        <v>#REF!</v>
      </c>
    </row>
    <row r="1294" spans="3:6" hidden="1" x14ac:dyDescent="0.25">
      <c r="C1294" t="e">
        <f t="shared" si="92"/>
        <v>#REF!</v>
      </c>
      <c r="D1294" t="e">
        <f t="shared" si="89"/>
        <v>#REF!</v>
      </c>
      <c r="E1294" t="e">
        <f t="shared" si="90"/>
        <v>#REF!</v>
      </c>
      <c r="F1294" t="e">
        <f t="shared" si="91"/>
        <v>#REF!</v>
      </c>
    </row>
    <row r="1295" spans="3:6" hidden="1" x14ac:dyDescent="0.25">
      <c r="C1295" t="e">
        <f t="shared" si="92"/>
        <v>#REF!</v>
      </c>
      <c r="D1295" t="e">
        <f t="shared" si="89"/>
        <v>#REF!</v>
      </c>
      <c r="E1295" t="e">
        <f t="shared" si="90"/>
        <v>#REF!</v>
      </c>
      <c r="F1295" t="e">
        <f t="shared" si="91"/>
        <v>#REF!</v>
      </c>
    </row>
    <row r="1296" spans="3:6" hidden="1" x14ac:dyDescent="0.25">
      <c r="C1296" t="e">
        <f t="shared" si="92"/>
        <v>#REF!</v>
      </c>
      <c r="D1296" t="e">
        <f t="shared" si="89"/>
        <v>#REF!</v>
      </c>
      <c r="E1296" t="e">
        <f t="shared" si="90"/>
        <v>#REF!</v>
      </c>
      <c r="F1296" t="e">
        <f t="shared" si="91"/>
        <v>#REF!</v>
      </c>
    </row>
    <row r="1297" spans="3:6" hidden="1" x14ac:dyDescent="0.25">
      <c r="C1297" t="e">
        <f t="shared" si="92"/>
        <v>#REF!</v>
      </c>
      <c r="D1297" t="e">
        <f t="shared" si="89"/>
        <v>#REF!</v>
      </c>
      <c r="E1297" t="e">
        <f t="shared" si="90"/>
        <v>#REF!</v>
      </c>
      <c r="F1297" t="e">
        <f t="shared" si="91"/>
        <v>#REF!</v>
      </c>
    </row>
    <row r="1298" spans="3:6" hidden="1" x14ac:dyDescent="0.25">
      <c r="C1298" t="e">
        <f t="shared" si="92"/>
        <v>#REF!</v>
      </c>
      <c r="D1298" t="e">
        <f t="shared" si="89"/>
        <v>#REF!</v>
      </c>
      <c r="E1298" t="e">
        <f t="shared" si="90"/>
        <v>#REF!</v>
      </c>
      <c r="F1298" t="e">
        <f t="shared" si="91"/>
        <v>#REF!</v>
      </c>
    </row>
    <row r="1299" spans="3:6" hidden="1" x14ac:dyDescent="0.25">
      <c r="C1299" t="e">
        <f t="shared" si="92"/>
        <v>#REF!</v>
      </c>
      <c r="D1299" t="e">
        <f t="shared" si="89"/>
        <v>#REF!</v>
      </c>
      <c r="E1299" t="e">
        <f t="shared" si="90"/>
        <v>#REF!</v>
      </c>
      <c r="F1299" t="e">
        <f t="shared" si="91"/>
        <v>#REF!</v>
      </c>
    </row>
    <row r="1300" spans="3:6" hidden="1" x14ac:dyDescent="0.25">
      <c r="C1300" t="e">
        <f t="shared" si="92"/>
        <v>#REF!</v>
      </c>
      <c r="D1300" t="e">
        <f t="shared" si="89"/>
        <v>#REF!</v>
      </c>
      <c r="E1300" t="e">
        <f t="shared" si="90"/>
        <v>#REF!</v>
      </c>
      <c r="F1300" t="e">
        <f t="shared" si="91"/>
        <v>#REF!</v>
      </c>
    </row>
    <row r="1301" spans="3:6" hidden="1" x14ac:dyDescent="0.25">
      <c r="C1301" t="e">
        <f t="shared" si="92"/>
        <v>#REF!</v>
      </c>
      <c r="D1301" t="e">
        <f t="shared" si="89"/>
        <v>#REF!</v>
      </c>
      <c r="E1301" t="e">
        <f t="shared" si="90"/>
        <v>#REF!</v>
      </c>
      <c r="F1301" t="e">
        <f t="shared" si="91"/>
        <v>#REF!</v>
      </c>
    </row>
    <row r="1302" spans="3:6" hidden="1" x14ac:dyDescent="0.25">
      <c r="C1302" t="e">
        <f t="shared" si="92"/>
        <v>#REF!</v>
      </c>
      <c r="D1302" t="e">
        <f t="shared" si="89"/>
        <v>#REF!</v>
      </c>
      <c r="E1302" t="e">
        <f t="shared" si="90"/>
        <v>#REF!</v>
      </c>
      <c r="F1302" t="e">
        <f t="shared" si="91"/>
        <v>#REF!</v>
      </c>
    </row>
    <row r="1303" spans="3:6" hidden="1" x14ac:dyDescent="0.25">
      <c r="C1303" t="e">
        <f t="shared" si="92"/>
        <v>#REF!</v>
      </c>
      <c r="D1303" t="e">
        <f t="shared" si="89"/>
        <v>#REF!</v>
      </c>
      <c r="E1303" t="e">
        <f t="shared" si="90"/>
        <v>#REF!</v>
      </c>
      <c r="F1303" t="e">
        <f t="shared" si="91"/>
        <v>#REF!</v>
      </c>
    </row>
    <row r="1304" spans="3:6" hidden="1" x14ac:dyDescent="0.25">
      <c r="C1304" t="e">
        <f t="shared" si="92"/>
        <v>#REF!</v>
      </c>
      <c r="D1304" t="e">
        <f t="shared" si="89"/>
        <v>#REF!</v>
      </c>
      <c r="E1304" t="e">
        <f t="shared" si="90"/>
        <v>#REF!</v>
      </c>
      <c r="F1304" t="e">
        <f t="shared" si="91"/>
        <v>#REF!</v>
      </c>
    </row>
    <row r="1305" spans="3:6" hidden="1" x14ac:dyDescent="0.25">
      <c r="C1305" t="e">
        <f t="shared" si="92"/>
        <v>#REF!</v>
      </c>
      <c r="D1305" t="e">
        <f t="shared" si="89"/>
        <v>#REF!</v>
      </c>
      <c r="E1305" t="e">
        <f t="shared" si="90"/>
        <v>#REF!</v>
      </c>
      <c r="F1305" t="e">
        <f t="shared" si="91"/>
        <v>#REF!</v>
      </c>
    </row>
    <row r="1306" spans="3:6" hidden="1" x14ac:dyDescent="0.25">
      <c r="C1306" t="e">
        <f t="shared" si="92"/>
        <v>#REF!</v>
      </c>
      <c r="D1306" t="e">
        <f t="shared" si="89"/>
        <v>#REF!</v>
      </c>
      <c r="E1306" t="e">
        <f t="shared" si="90"/>
        <v>#REF!</v>
      </c>
      <c r="F1306" t="e">
        <f t="shared" si="91"/>
        <v>#REF!</v>
      </c>
    </row>
    <row r="1307" spans="3:6" hidden="1" x14ac:dyDescent="0.25">
      <c r="C1307" t="e">
        <f t="shared" si="92"/>
        <v>#REF!</v>
      </c>
      <c r="D1307" t="e">
        <f t="shared" si="89"/>
        <v>#REF!</v>
      </c>
      <c r="E1307" t="e">
        <f t="shared" si="90"/>
        <v>#REF!</v>
      </c>
      <c r="F1307" t="e">
        <f t="shared" si="91"/>
        <v>#REF!</v>
      </c>
    </row>
    <row r="1308" spans="3:6" hidden="1" x14ac:dyDescent="0.25">
      <c r="C1308" t="e">
        <f t="shared" si="92"/>
        <v>#REF!</v>
      </c>
      <c r="D1308" t="e">
        <f t="shared" si="89"/>
        <v>#REF!</v>
      </c>
      <c r="E1308" t="e">
        <f t="shared" si="90"/>
        <v>#REF!</v>
      </c>
      <c r="F1308" t="e">
        <f t="shared" si="91"/>
        <v>#REF!</v>
      </c>
    </row>
    <row r="1309" spans="3:6" hidden="1" x14ac:dyDescent="0.25">
      <c r="C1309" t="e">
        <f t="shared" si="92"/>
        <v>#REF!</v>
      </c>
      <c r="D1309" t="e">
        <f t="shared" si="89"/>
        <v>#REF!</v>
      </c>
      <c r="E1309" t="e">
        <f t="shared" si="90"/>
        <v>#REF!</v>
      </c>
      <c r="F1309" t="e">
        <f t="shared" si="91"/>
        <v>#REF!</v>
      </c>
    </row>
    <row r="1310" spans="3:6" hidden="1" x14ac:dyDescent="0.25">
      <c r="C1310" t="e">
        <f t="shared" si="92"/>
        <v>#REF!</v>
      </c>
      <c r="D1310" t="e">
        <f t="shared" si="89"/>
        <v>#REF!</v>
      </c>
      <c r="E1310" t="e">
        <f t="shared" si="90"/>
        <v>#REF!</v>
      </c>
      <c r="F1310" t="e">
        <f t="shared" si="91"/>
        <v>#REF!</v>
      </c>
    </row>
    <row r="1311" spans="3:6" hidden="1" x14ac:dyDescent="0.25">
      <c r="C1311" t="e">
        <f t="shared" si="92"/>
        <v>#REF!</v>
      </c>
      <c r="D1311" t="e">
        <f t="shared" si="89"/>
        <v>#REF!</v>
      </c>
      <c r="E1311" t="e">
        <f t="shared" si="90"/>
        <v>#REF!</v>
      </c>
      <c r="F1311" t="e">
        <f t="shared" si="91"/>
        <v>#REF!</v>
      </c>
    </row>
    <row r="1312" spans="3:6" hidden="1" x14ac:dyDescent="0.25">
      <c r="C1312" t="e">
        <f t="shared" si="92"/>
        <v>#REF!</v>
      </c>
      <c r="D1312" t="e">
        <f t="shared" ref="D1312:D1375" si="93">VLOOKUP(B1312,fundtbl,5,FALSE)</f>
        <v>#REF!</v>
      </c>
      <c r="E1312" t="e">
        <f t="shared" ref="E1312:E1375" si="94">VLOOKUP(B1312,fundtbl,7,FALSE)</f>
        <v>#REF!</v>
      </c>
      <c r="F1312" t="e">
        <f t="shared" ref="F1312:F1375" si="95">VLOOKUP(B1312,fundtbl,8,FALSE)</f>
        <v>#REF!</v>
      </c>
    </row>
    <row r="1313" spans="3:6" hidden="1" x14ac:dyDescent="0.25">
      <c r="C1313" t="e">
        <f t="shared" si="92"/>
        <v>#REF!</v>
      </c>
      <c r="D1313" t="e">
        <f t="shared" si="93"/>
        <v>#REF!</v>
      </c>
      <c r="E1313" t="e">
        <f t="shared" si="94"/>
        <v>#REF!</v>
      </c>
      <c r="F1313" t="e">
        <f t="shared" si="95"/>
        <v>#REF!</v>
      </c>
    </row>
    <row r="1314" spans="3:6" hidden="1" x14ac:dyDescent="0.25">
      <c r="C1314" t="e">
        <f t="shared" si="92"/>
        <v>#REF!</v>
      </c>
      <c r="D1314" t="e">
        <f t="shared" si="93"/>
        <v>#REF!</v>
      </c>
      <c r="E1314" t="e">
        <f t="shared" si="94"/>
        <v>#REF!</v>
      </c>
      <c r="F1314" t="e">
        <f t="shared" si="95"/>
        <v>#REF!</v>
      </c>
    </row>
    <row r="1315" spans="3:6" hidden="1" x14ac:dyDescent="0.25">
      <c r="C1315" t="e">
        <f t="shared" si="92"/>
        <v>#REF!</v>
      </c>
      <c r="D1315" t="e">
        <f t="shared" si="93"/>
        <v>#REF!</v>
      </c>
      <c r="E1315" t="e">
        <f t="shared" si="94"/>
        <v>#REF!</v>
      </c>
      <c r="F1315" t="e">
        <f t="shared" si="95"/>
        <v>#REF!</v>
      </c>
    </row>
    <row r="1316" spans="3:6" hidden="1" x14ac:dyDescent="0.25">
      <c r="C1316" t="e">
        <f t="shared" si="92"/>
        <v>#REF!</v>
      </c>
      <c r="D1316" t="e">
        <f t="shared" si="93"/>
        <v>#REF!</v>
      </c>
      <c r="E1316" t="e">
        <f t="shared" si="94"/>
        <v>#REF!</v>
      </c>
      <c r="F1316" t="e">
        <f t="shared" si="95"/>
        <v>#REF!</v>
      </c>
    </row>
    <row r="1317" spans="3:6" hidden="1" x14ac:dyDescent="0.25">
      <c r="C1317" t="e">
        <f t="shared" si="92"/>
        <v>#REF!</v>
      </c>
      <c r="D1317" t="e">
        <f t="shared" si="93"/>
        <v>#REF!</v>
      </c>
      <c r="E1317" t="e">
        <f t="shared" si="94"/>
        <v>#REF!</v>
      </c>
      <c r="F1317" t="e">
        <f t="shared" si="95"/>
        <v>#REF!</v>
      </c>
    </row>
    <row r="1318" spans="3:6" hidden="1" x14ac:dyDescent="0.25">
      <c r="C1318" t="e">
        <f t="shared" si="92"/>
        <v>#REF!</v>
      </c>
      <c r="D1318" t="e">
        <f t="shared" si="93"/>
        <v>#REF!</v>
      </c>
      <c r="E1318" t="e">
        <f t="shared" si="94"/>
        <v>#REF!</v>
      </c>
      <c r="F1318" t="e">
        <f t="shared" si="95"/>
        <v>#REF!</v>
      </c>
    </row>
    <row r="1319" spans="3:6" hidden="1" x14ac:dyDescent="0.25">
      <c r="C1319" t="e">
        <f t="shared" si="92"/>
        <v>#REF!</v>
      </c>
      <c r="D1319" t="e">
        <f t="shared" si="93"/>
        <v>#REF!</v>
      </c>
      <c r="E1319" t="e">
        <f t="shared" si="94"/>
        <v>#REF!</v>
      </c>
      <c r="F1319" t="e">
        <f t="shared" si="95"/>
        <v>#REF!</v>
      </c>
    </row>
    <row r="1320" spans="3:6" hidden="1" x14ac:dyDescent="0.25">
      <c r="C1320" t="e">
        <f t="shared" si="92"/>
        <v>#REF!</v>
      </c>
      <c r="D1320" t="e">
        <f t="shared" si="93"/>
        <v>#REF!</v>
      </c>
      <c r="E1320" t="e">
        <f t="shared" si="94"/>
        <v>#REF!</v>
      </c>
      <c r="F1320" t="e">
        <f t="shared" si="95"/>
        <v>#REF!</v>
      </c>
    </row>
    <row r="1321" spans="3:6" hidden="1" x14ac:dyDescent="0.25">
      <c r="C1321" t="e">
        <f t="shared" si="92"/>
        <v>#REF!</v>
      </c>
      <c r="D1321" t="e">
        <f t="shared" si="93"/>
        <v>#REF!</v>
      </c>
      <c r="E1321" t="e">
        <f t="shared" si="94"/>
        <v>#REF!</v>
      </c>
      <c r="F1321" t="e">
        <f t="shared" si="95"/>
        <v>#REF!</v>
      </c>
    </row>
    <row r="1322" spans="3:6" hidden="1" x14ac:dyDescent="0.25">
      <c r="C1322" t="e">
        <f t="shared" si="92"/>
        <v>#REF!</v>
      </c>
      <c r="D1322" t="e">
        <f t="shared" si="93"/>
        <v>#REF!</v>
      </c>
      <c r="E1322" t="e">
        <f t="shared" si="94"/>
        <v>#REF!</v>
      </c>
      <c r="F1322" t="e">
        <f t="shared" si="95"/>
        <v>#REF!</v>
      </c>
    </row>
    <row r="1323" spans="3:6" hidden="1" x14ac:dyDescent="0.25">
      <c r="C1323" t="e">
        <f t="shared" si="92"/>
        <v>#REF!</v>
      </c>
      <c r="D1323" t="e">
        <f t="shared" si="93"/>
        <v>#REF!</v>
      </c>
      <c r="E1323" t="e">
        <f t="shared" si="94"/>
        <v>#REF!</v>
      </c>
      <c r="F1323" t="e">
        <f t="shared" si="95"/>
        <v>#REF!</v>
      </c>
    </row>
    <row r="1324" spans="3:6" hidden="1" x14ac:dyDescent="0.25">
      <c r="C1324" t="e">
        <f t="shared" si="92"/>
        <v>#REF!</v>
      </c>
      <c r="D1324" t="e">
        <f t="shared" si="93"/>
        <v>#REF!</v>
      </c>
      <c r="E1324" t="e">
        <f t="shared" si="94"/>
        <v>#REF!</v>
      </c>
      <c r="F1324" t="e">
        <f t="shared" si="95"/>
        <v>#REF!</v>
      </c>
    </row>
    <row r="1325" spans="3:6" hidden="1" x14ac:dyDescent="0.25">
      <c r="C1325" t="e">
        <f t="shared" si="92"/>
        <v>#REF!</v>
      </c>
      <c r="D1325" t="e">
        <f t="shared" si="93"/>
        <v>#REF!</v>
      </c>
      <c r="E1325" t="e">
        <f t="shared" si="94"/>
        <v>#REF!</v>
      </c>
      <c r="F1325" t="e">
        <f t="shared" si="95"/>
        <v>#REF!</v>
      </c>
    </row>
    <row r="1326" spans="3:6" hidden="1" x14ac:dyDescent="0.25">
      <c r="C1326" t="e">
        <f t="shared" si="92"/>
        <v>#REF!</v>
      </c>
      <c r="D1326" t="e">
        <f t="shared" si="93"/>
        <v>#REF!</v>
      </c>
      <c r="E1326" t="e">
        <f t="shared" si="94"/>
        <v>#REF!</v>
      </c>
      <c r="F1326" t="e">
        <f t="shared" si="95"/>
        <v>#REF!</v>
      </c>
    </row>
    <row r="1327" spans="3:6" hidden="1" x14ac:dyDescent="0.25">
      <c r="C1327" t="e">
        <f t="shared" si="92"/>
        <v>#REF!</v>
      </c>
      <c r="D1327" t="e">
        <f t="shared" si="93"/>
        <v>#REF!</v>
      </c>
      <c r="E1327" t="e">
        <f t="shared" si="94"/>
        <v>#REF!</v>
      </c>
      <c r="F1327" t="e">
        <f t="shared" si="95"/>
        <v>#REF!</v>
      </c>
    </row>
    <row r="1328" spans="3:6" hidden="1" x14ac:dyDescent="0.25">
      <c r="C1328" t="e">
        <f t="shared" si="92"/>
        <v>#REF!</v>
      </c>
      <c r="D1328" t="e">
        <f t="shared" si="93"/>
        <v>#REF!</v>
      </c>
      <c r="E1328" t="e">
        <f t="shared" si="94"/>
        <v>#REF!</v>
      </c>
      <c r="F1328" t="e">
        <f t="shared" si="95"/>
        <v>#REF!</v>
      </c>
    </row>
    <row r="1329" spans="3:6" hidden="1" x14ac:dyDescent="0.25">
      <c r="C1329" t="e">
        <f t="shared" si="92"/>
        <v>#REF!</v>
      </c>
      <c r="D1329" t="e">
        <f t="shared" si="93"/>
        <v>#REF!</v>
      </c>
      <c r="E1329" t="e">
        <f t="shared" si="94"/>
        <v>#REF!</v>
      </c>
      <c r="F1329" t="e">
        <f t="shared" si="95"/>
        <v>#REF!</v>
      </c>
    </row>
    <row r="1330" spans="3:6" hidden="1" x14ac:dyDescent="0.25">
      <c r="C1330" t="e">
        <f t="shared" si="92"/>
        <v>#REF!</v>
      </c>
      <c r="D1330" t="e">
        <f t="shared" si="93"/>
        <v>#REF!</v>
      </c>
      <c r="E1330" t="e">
        <f t="shared" si="94"/>
        <v>#REF!</v>
      </c>
      <c r="F1330" t="e">
        <f t="shared" si="95"/>
        <v>#REF!</v>
      </c>
    </row>
    <row r="1331" spans="3:6" hidden="1" x14ac:dyDescent="0.25">
      <c r="C1331" t="e">
        <f t="shared" si="92"/>
        <v>#REF!</v>
      </c>
      <c r="D1331" t="e">
        <f t="shared" si="93"/>
        <v>#REF!</v>
      </c>
      <c r="E1331" t="e">
        <f t="shared" si="94"/>
        <v>#REF!</v>
      </c>
      <c r="F1331" t="e">
        <f t="shared" si="95"/>
        <v>#REF!</v>
      </c>
    </row>
    <row r="1332" spans="3:6" hidden="1" x14ac:dyDescent="0.25">
      <c r="C1332" t="e">
        <f t="shared" si="92"/>
        <v>#REF!</v>
      </c>
      <c r="D1332" t="e">
        <f t="shared" si="93"/>
        <v>#REF!</v>
      </c>
      <c r="E1332" t="e">
        <f t="shared" si="94"/>
        <v>#REF!</v>
      </c>
      <c r="F1332" t="e">
        <f t="shared" si="95"/>
        <v>#REF!</v>
      </c>
    </row>
    <row r="1333" spans="3:6" hidden="1" x14ac:dyDescent="0.25">
      <c r="C1333" t="e">
        <f t="shared" si="92"/>
        <v>#REF!</v>
      </c>
      <c r="D1333" t="e">
        <f t="shared" si="93"/>
        <v>#REF!</v>
      </c>
      <c r="E1333" t="e">
        <f t="shared" si="94"/>
        <v>#REF!</v>
      </c>
      <c r="F1333" t="e">
        <f t="shared" si="95"/>
        <v>#REF!</v>
      </c>
    </row>
    <row r="1334" spans="3:6" hidden="1" x14ac:dyDescent="0.25">
      <c r="C1334" t="e">
        <f t="shared" si="92"/>
        <v>#REF!</v>
      </c>
      <c r="D1334" t="e">
        <f t="shared" si="93"/>
        <v>#REF!</v>
      </c>
      <c r="E1334" t="e">
        <f t="shared" si="94"/>
        <v>#REF!</v>
      </c>
      <c r="F1334" t="e">
        <f t="shared" si="95"/>
        <v>#REF!</v>
      </c>
    </row>
    <row r="1335" spans="3:6" hidden="1" x14ac:dyDescent="0.25">
      <c r="C1335" t="e">
        <f t="shared" si="92"/>
        <v>#REF!</v>
      </c>
      <c r="D1335" t="e">
        <f t="shared" si="93"/>
        <v>#REF!</v>
      </c>
      <c r="E1335" t="e">
        <f t="shared" si="94"/>
        <v>#REF!</v>
      </c>
      <c r="F1335" t="e">
        <f t="shared" si="95"/>
        <v>#REF!</v>
      </c>
    </row>
    <row r="1336" spans="3:6" hidden="1" x14ac:dyDescent="0.25">
      <c r="C1336" t="e">
        <f t="shared" si="92"/>
        <v>#REF!</v>
      </c>
      <c r="D1336" t="e">
        <f t="shared" si="93"/>
        <v>#REF!</v>
      </c>
      <c r="E1336" t="e">
        <f t="shared" si="94"/>
        <v>#REF!</v>
      </c>
      <c r="F1336" t="e">
        <f t="shared" si="95"/>
        <v>#REF!</v>
      </c>
    </row>
    <row r="1337" spans="3:6" hidden="1" x14ac:dyDescent="0.25">
      <c r="C1337" t="e">
        <f t="shared" si="92"/>
        <v>#REF!</v>
      </c>
      <c r="D1337" t="e">
        <f t="shared" si="93"/>
        <v>#REF!</v>
      </c>
      <c r="E1337" t="e">
        <f t="shared" si="94"/>
        <v>#REF!</v>
      </c>
      <c r="F1337" t="e">
        <f t="shared" si="95"/>
        <v>#REF!</v>
      </c>
    </row>
    <row r="1338" spans="3:6" hidden="1" x14ac:dyDescent="0.25">
      <c r="C1338" t="e">
        <f t="shared" si="92"/>
        <v>#REF!</v>
      </c>
      <c r="D1338" t="e">
        <f t="shared" si="93"/>
        <v>#REF!</v>
      </c>
      <c r="E1338" t="e">
        <f t="shared" si="94"/>
        <v>#REF!</v>
      </c>
      <c r="F1338" t="e">
        <f t="shared" si="95"/>
        <v>#REF!</v>
      </c>
    </row>
    <row r="1339" spans="3:6" hidden="1" x14ac:dyDescent="0.25">
      <c r="C1339" t="e">
        <f t="shared" si="92"/>
        <v>#REF!</v>
      </c>
      <c r="D1339" t="e">
        <f t="shared" si="93"/>
        <v>#REF!</v>
      </c>
      <c r="E1339" t="e">
        <f t="shared" si="94"/>
        <v>#REF!</v>
      </c>
      <c r="F1339" t="e">
        <f t="shared" si="95"/>
        <v>#REF!</v>
      </c>
    </row>
    <row r="1340" spans="3:6" hidden="1" x14ac:dyDescent="0.25">
      <c r="C1340" t="e">
        <f t="shared" si="92"/>
        <v>#REF!</v>
      </c>
      <c r="D1340" t="e">
        <f t="shared" si="93"/>
        <v>#REF!</v>
      </c>
      <c r="E1340" t="e">
        <f t="shared" si="94"/>
        <v>#REF!</v>
      </c>
      <c r="F1340" t="e">
        <f t="shared" si="95"/>
        <v>#REF!</v>
      </c>
    </row>
    <row r="1341" spans="3:6" hidden="1" x14ac:dyDescent="0.25">
      <c r="C1341" t="e">
        <f t="shared" si="92"/>
        <v>#REF!</v>
      </c>
      <c r="D1341" t="e">
        <f t="shared" si="93"/>
        <v>#REF!</v>
      </c>
      <c r="E1341" t="e">
        <f t="shared" si="94"/>
        <v>#REF!</v>
      </c>
      <c r="F1341" t="e">
        <f t="shared" si="95"/>
        <v>#REF!</v>
      </c>
    </row>
    <row r="1342" spans="3:6" hidden="1" x14ac:dyDescent="0.25">
      <c r="C1342" t="e">
        <f t="shared" si="92"/>
        <v>#REF!</v>
      </c>
      <c r="D1342" t="e">
        <f t="shared" si="93"/>
        <v>#REF!</v>
      </c>
      <c r="E1342" t="e">
        <f t="shared" si="94"/>
        <v>#REF!</v>
      </c>
      <c r="F1342" t="e">
        <f t="shared" si="95"/>
        <v>#REF!</v>
      </c>
    </row>
    <row r="1343" spans="3:6" hidden="1" x14ac:dyDescent="0.25">
      <c r="C1343" t="e">
        <f t="shared" si="92"/>
        <v>#REF!</v>
      </c>
      <c r="D1343" t="e">
        <f t="shared" si="93"/>
        <v>#REF!</v>
      </c>
      <c r="E1343" t="e">
        <f t="shared" si="94"/>
        <v>#REF!</v>
      </c>
      <c r="F1343" t="e">
        <f t="shared" si="95"/>
        <v>#REF!</v>
      </c>
    </row>
    <row r="1344" spans="3:6" hidden="1" x14ac:dyDescent="0.25">
      <c r="C1344" t="e">
        <f t="shared" si="92"/>
        <v>#REF!</v>
      </c>
      <c r="D1344" t="e">
        <f t="shared" si="93"/>
        <v>#REF!</v>
      </c>
      <c r="E1344" t="e">
        <f t="shared" si="94"/>
        <v>#REF!</v>
      </c>
      <c r="F1344" t="e">
        <f t="shared" si="95"/>
        <v>#REF!</v>
      </c>
    </row>
    <row r="1345" spans="3:6" hidden="1" x14ac:dyDescent="0.25">
      <c r="C1345" t="e">
        <f t="shared" si="92"/>
        <v>#REF!</v>
      </c>
      <c r="D1345" t="e">
        <f t="shared" si="93"/>
        <v>#REF!</v>
      </c>
      <c r="E1345" t="e">
        <f t="shared" si="94"/>
        <v>#REF!</v>
      </c>
      <c r="F1345" t="e">
        <f t="shared" si="95"/>
        <v>#REF!</v>
      </c>
    </row>
    <row r="1346" spans="3:6" hidden="1" x14ac:dyDescent="0.25">
      <c r="C1346" t="e">
        <f t="shared" ref="C1346:C1409" si="96">VLOOKUP(B1346,fundtbl,6,FALSE)</f>
        <v>#REF!</v>
      </c>
      <c r="D1346" t="e">
        <f t="shared" si="93"/>
        <v>#REF!</v>
      </c>
      <c r="E1346" t="e">
        <f t="shared" si="94"/>
        <v>#REF!</v>
      </c>
      <c r="F1346" t="e">
        <f t="shared" si="95"/>
        <v>#REF!</v>
      </c>
    </row>
    <row r="1347" spans="3:6" hidden="1" x14ac:dyDescent="0.25">
      <c r="C1347" t="e">
        <f t="shared" si="96"/>
        <v>#REF!</v>
      </c>
      <c r="D1347" t="e">
        <f t="shared" si="93"/>
        <v>#REF!</v>
      </c>
      <c r="E1347" t="e">
        <f t="shared" si="94"/>
        <v>#REF!</v>
      </c>
      <c r="F1347" t="e">
        <f t="shared" si="95"/>
        <v>#REF!</v>
      </c>
    </row>
    <row r="1348" spans="3:6" hidden="1" x14ac:dyDescent="0.25">
      <c r="C1348" t="e">
        <f t="shared" si="96"/>
        <v>#REF!</v>
      </c>
      <c r="D1348" t="e">
        <f t="shared" si="93"/>
        <v>#REF!</v>
      </c>
      <c r="E1348" t="e">
        <f t="shared" si="94"/>
        <v>#REF!</v>
      </c>
      <c r="F1348" t="e">
        <f t="shared" si="95"/>
        <v>#REF!</v>
      </c>
    </row>
    <row r="1349" spans="3:6" hidden="1" x14ac:dyDescent="0.25">
      <c r="C1349" t="e">
        <f t="shared" si="96"/>
        <v>#REF!</v>
      </c>
      <c r="D1349" t="e">
        <f t="shared" si="93"/>
        <v>#REF!</v>
      </c>
      <c r="E1349" t="e">
        <f t="shared" si="94"/>
        <v>#REF!</v>
      </c>
      <c r="F1349" t="e">
        <f t="shared" si="95"/>
        <v>#REF!</v>
      </c>
    </row>
    <row r="1350" spans="3:6" hidden="1" x14ac:dyDescent="0.25">
      <c r="C1350" t="e">
        <f t="shared" si="96"/>
        <v>#REF!</v>
      </c>
      <c r="D1350" t="e">
        <f t="shared" si="93"/>
        <v>#REF!</v>
      </c>
      <c r="E1350" t="e">
        <f t="shared" si="94"/>
        <v>#REF!</v>
      </c>
      <c r="F1350" t="e">
        <f t="shared" si="95"/>
        <v>#REF!</v>
      </c>
    </row>
    <row r="1351" spans="3:6" hidden="1" x14ac:dyDescent="0.25">
      <c r="C1351" t="e">
        <f t="shared" si="96"/>
        <v>#REF!</v>
      </c>
      <c r="D1351" t="e">
        <f t="shared" si="93"/>
        <v>#REF!</v>
      </c>
      <c r="E1351" t="e">
        <f t="shared" si="94"/>
        <v>#REF!</v>
      </c>
      <c r="F1351" t="e">
        <f t="shared" si="95"/>
        <v>#REF!</v>
      </c>
    </row>
    <row r="1352" spans="3:6" hidden="1" x14ac:dyDescent="0.25">
      <c r="C1352" t="e">
        <f t="shared" si="96"/>
        <v>#REF!</v>
      </c>
      <c r="D1352" t="e">
        <f t="shared" si="93"/>
        <v>#REF!</v>
      </c>
      <c r="E1352" t="e">
        <f t="shared" si="94"/>
        <v>#REF!</v>
      </c>
      <c r="F1352" t="e">
        <f t="shared" si="95"/>
        <v>#REF!</v>
      </c>
    </row>
    <row r="1353" spans="3:6" hidden="1" x14ac:dyDescent="0.25">
      <c r="C1353" t="e">
        <f t="shared" si="96"/>
        <v>#REF!</v>
      </c>
      <c r="D1353" t="e">
        <f t="shared" si="93"/>
        <v>#REF!</v>
      </c>
      <c r="E1353" t="e">
        <f t="shared" si="94"/>
        <v>#REF!</v>
      </c>
      <c r="F1353" t="e">
        <f t="shared" si="95"/>
        <v>#REF!</v>
      </c>
    </row>
    <row r="1354" spans="3:6" hidden="1" x14ac:dyDescent="0.25">
      <c r="C1354" t="e">
        <f t="shared" si="96"/>
        <v>#REF!</v>
      </c>
      <c r="D1354" t="e">
        <f t="shared" si="93"/>
        <v>#REF!</v>
      </c>
      <c r="E1354" t="e">
        <f t="shared" si="94"/>
        <v>#REF!</v>
      </c>
      <c r="F1354" t="e">
        <f t="shared" si="95"/>
        <v>#REF!</v>
      </c>
    </row>
    <row r="1355" spans="3:6" hidden="1" x14ac:dyDescent="0.25">
      <c r="C1355" t="e">
        <f t="shared" si="96"/>
        <v>#REF!</v>
      </c>
      <c r="D1355" t="e">
        <f t="shared" si="93"/>
        <v>#REF!</v>
      </c>
      <c r="E1355" t="e">
        <f t="shared" si="94"/>
        <v>#REF!</v>
      </c>
      <c r="F1355" t="e">
        <f t="shared" si="95"/>
        <v>#REF!</v>
      </c>
    </row>
    <row r="1356" spans="3:6" hidden="1" x14ac:dyDescent="0.25">
      <c r="C1356" t="e">
        <f t="shared" si="96"/>
        <v>#REF!</v>
      </c>
      <c r="D1356" t="e">
        <f t="shared" si="93"/>
        <v>#REF!</v>
      </c>
      <c r="E1356" t="e">
        <f t="shared" si="94"/>
        <v>#REF!</v>
      </c>
      <c r="F1356" t="e">
        <f t="shared" si="95"/>
        <v>#REF!</v>
      </c>
    </row>
    <row r="1357" spans="3:6" hidden="1" x14ac:dyDescent="0.25">
      <c r="C1357" t="e">
        <f t="shared" si="96"/>
        <v>#REF!</v>
      </c>
      <c r="D1357" t="e">
        <f t="shared" si="93"/>
        <v>#REF!</v>
      </c>
      <c r="E1357" t="e">
        <f t="shared" si="94"/>
        <v>#REF!</v>
      </c>
      <c r="F1357" t="e">
        <f t="shared" si="95"/>
        <v>#REF!</v>
      </c>
    </row>
    <row r="1358" spans="3:6" hidden="1" x14ac:dyDescent="0.25">
      <c r="C1358" t="e">
        <f t="shared" si="96"/>
        <v>#REF!</v>
      </c>
      <c r="D1358" t="e">
        <f t="shared" si="93"/>
        <v>#REF!</v>
      </c>
      <c r="E1358" t="e">
        <f t="shared" si="94"/>
        <v>#REF!</v>
      </c>
      <c r="F1358" t="e">
        <f t="shared" si="95"/>
        <v>#REF!</v>
      </c>
    </row>
    <row r="1359" spans="3:6" hidden="1" x14ac:dyDescent="0.25">
      <c r="C1359" t="e">
        <f t="shared" si="96"/>
        <v>#REF!</v>
      </c>
      <c r="D1359" t="e">
        <f t="shared" si="93"/>
        <v>#REF!</v>
      </c>
      <c r="E1359" t="e">
        <f t="shared" si="94"/>
        <v>#REF!</v>
      </c>
      <c r="F1359" t="e">
        <f t="shared" si="95"/>
        <v>#REF!</v>
      </c>
    </row>
    <row r="1360" spans="3:6" hidden="1" x14ac:dyDescent="0.25">
      <c r="C1360" t="e">
        <f t="shared" si="96"/>
        <v>#REF!</v>
      </c>
      <c r="D1360" t="e">
        <f t="shared" si="93"/>
        <v>#REF!</v>
      </c>
      <c r="E1360" t="e">
        <f t="shared" si="94"/>
        <v>#REF!</v>
      </c>
      <c r="F1360" t="e">
        <f t="shared" si="95"/>
        <v>#REF!</v>
      </c>
    </row>
    <row r="1361" spans="3:6" hidden="1" x14ac:dyDescent="0.25">
      <c r="C1361" t="e">
        <f t="shared" si="96"/>
        <v>#REF!</v>
      </c>
      <c r="D1361" t="e">
        <f t="shared" si="93"/>
        <v>#REF!</v>
      </c>
      <c r="E1361" t="e">
        <f t="shared" si="94"/>
        <v>#REF!</v>
      </c>
      <c r="F1361" t="e">
        <f t="shared" si="95"/>
        <v>#REF!</v>
      </c>
    </row>
    <row r="1362" spans="3:6" hidden="1" x14ac:dyDescent="0.25">
      <c r="C1362" t="e">
        <f t="shared" si="96"/>
        <v>#REF!</v>
      </c>
      <c r="D1362" t="e">
        <f t="shared" si="93"/>
        <v>#REF!</v>
      </c>
      <c r="E1362" t="e">
        <f t="shared" si="94"/>
        <v>#REF!</v>
      </c>
      <c r="F1362" t="e">
        <f t="shared" si="95"/>
        <v>#REF!</v>
      </c>
    </row>
    <row r="1363" spans="3:6" hidden="1" x14ac:dyDescent="0.25">
      <c r="C1363" t="e">
        <f t="shared" si="96"/>
        <v>#REF!</v>
      </c>
      <c r="D1363" t="e">
        <f t="shared" si="93"/>
        <v>#REF!</v>
      </c>
      <c r="E1363" t="e">
        <f t="shared" si="94"/>
        <v>#REF!</v>
      </c>
      <c r="F1363" t="e">
        <f t="shared" si="95"/>
        <v>#REF!</v>
      </c>
    </row>
    <row r="1364" spans="3:6" hidden="1" x14ac:dyDescent="0.25">
      <c r="C1364" t="e">
        <f t="shared" si="96"/>
        <v>#REF!</v>
      </c>
      <c r="D1364" t="e">
        <f t="shared" si="93"/>
        <v>#REF!</v>
      </c>
      <c r="E1364" t="e">
        <f t="shared" si="94"/>
        <v>#REF!</v>
      </c>
      <c r="F1364" t="e">
        <f t="shared" si="95"/>
        <v>#REF!</v>
      </c>
    </row>
    <row r="1365" spans="3:6" hidden="1" x14ac:dyDescent="0.25">
      <c r="C1365" t="e">
        <f t="shared" si="96"/>
        <v>#REF!</v>
      </c>
      <c r="D1365" t="e">
        <f t="shared" si="93"/>
        <v>#REF!</v>
      </c>
      <c r="E1365" t="e">
        <f t="shared" si="94"/>
        <v>#REF!</v>
      </c>
      <c r="F1365" t="e">
        <f t="shared" si="95"/>
        <v>#REF!</v>
      </c>
    </row>
    <row r="1366" spans="3:6" hidden="1" x14ac:dyDescent="0.25">
      <c r="C1366" t="e">
        <f t="shared" si="96"/>
        <v>#REF!</v>
      </c>
      <c r="D1366" t="e">
        <f t="shared" si="93"/>
        <v>#REF!</v>
      </c>
      <c r="E1366" t="e">
        <f t="shared" si="94"/>
        <v>#REF!</v>
      </c>
      <c r="F1366" t="e">
        <f t="shared" si="95"/>
        <v>#REF!</v>
      </c>
    </row>
    <row r="1367" spans="3:6" hidden="1" x14ac:dyDescent="0.25">
      <c r="C1367" t="e">
        <f t="shared" si="96"/>
        <v>#REF!</v>
      </c>
      <c r="D1367" t="e">
        <f t="shared" si="93"/>
        <v>#REF!</v>
      </c>
      <c r="E1367" t="e">
        <f t="shared" si="94"/>
        <v>#REF!</v>
      </c>
      <c r="F1367" t="e">
        <f t="shared" si="95"/>
        <v>#REF!</v>
      </c>
    </row>
    <row r="1368" spans="3:6" hidden="1" x14ac:dyDescent="0.25">
      <c r="C1368" t="e">
        <f t="shared" si="96"/>
        <v>#REF!</v>
      </c>
      <c r="D1368" t="e">
        <f t="shared" si="93"/>
        <v>#REF!</v>
      </c>
      <c r="E1368" t="e">
        <f t="shared" si="94"/>
        <v>#REF!</v>
      </c>
      <c r="F1368" t="e">
        <f t="shared" si="95"/>
        <v>#REF!</v>
      </c>
    </row>
    <row r="1369" spans="3:6" hidden="1" x14ac:dyDescent="0.25">
      <c r="C1369" t="e">
        <f t="shared" si="96"/>
        <v>#REF!</v>
      </c>
      <c r="D1369" t="e">
        <f t="shared" si="93"/>
        <v>#REF!</v>
      </c>
      <c r="E1369" t="e">
        <f t="shared" si="94"/>
        <v>#REF!</v>
      </c>
      <c r="F1369" t="e">
        <f t="shared" si="95"/>
        <v>#REF!</v>
      </c>
    </row>
    <row r="1370" spans="3:6" hidden="1" x14ac:dyDescent="0.25">
      <c r="C1370" t="e">
        <f t="shared" si="96"/>
        <v>#REF!</v>
      </c>
      <c r="D1370" t="e">
        <f t="shared" si="93"/>
        <v>#REF!</v>
      </c>
      <c r="E1370" t="e">
        <f t="shared" si="94"/>
        <v>#REF!</v>
      </c>
      <c r="F1370" t="e">
        <f t="shared" si="95"/>
        <v>#REF!</v>
      </c>
    </row>
    <row r="1371" spans="3:6" hidden="1" x14ac:dyDescent="0.25">
      <c r="C1371" t="e">
        <f t="shared" si="96"/>
        <v>#REF!</v>
      </c>
      <c r="D1371" t="e">
        <f t="shared" si="93"/>
        <v>#REF!</v>
      </c>
      <c r="E1371" t="e">
        <f t="shared" si="94"/>
        <v>#REF!</v>
      </c>
      <c r="F1371" t="e">
        <f t="shared" si="95"/>
        <v>#REF!</v>
      </c>
    </row>
    <row r="1372" spans="3:6" hidden="1" x14ac:dyDescent="0.25">
      <c r="C1372" t="e">
        <f t="shared" si="96"/>
        <v>#REF!</v>
      </c>
      <c r="D1372" t="e">
        <f t="shared" si="93"/>
        <v>#REF!</v>
      </c>
      <c r="E1372" t="e">
        <f t="shared" si="94"/>
        <v>#REF!</v>
      </c>
      <c r="F1372" t="e">
        <f t="shared" si="95"/>
        <v>#REF!</v>
      </c>
    </row>
    <row r="1373" spans="3:6" hidden="1" x14ac:dyDescent="0.25">
      <c r="C1373" t="e">
        <f t="shared" si="96"/>
        <v>#REF!</v>
      </c>
      <c r="D1373" t="e">
        <f t="shared" si="93"/>
        <v>#REF!</v>
      </c>
      <c r="E1373" t="e">
        <f t="shared" si="94"/>
        <v>#REF!</v>
      </c>
      <c r="F1373" t="e">
        <f t="shared" si="95"/>
        <v>#REF!</v>
      </c>
    </row>
    <row r="1374" spans="3:6" hidden="1" x14ac:dyDescent="0.25">
      <c r="C1374" t="e">
        <f t="shared" si="96"/>
        <v>#REF!</v>
      </c>
      <c r="D1374" t="e">
        <f t="shared" si="93"/>
        <v>#REF!</v>
      </c>
      <c r="E1374" t="e">
        <f t="shared" si="94"/>
        <v>#REF!</v>
      </c>
      <c r="F1374" t="e">
        <f t="shared" si="95"/>
        <v>#REF!</v>
      </c>
    </row>
    <row r="1375" spans="3:6" hidden="1" x14ac:dyDescent="0.25">
      <c r="C1375" t="e">
        <f t="shared" si="96"/>
        <v>#REF!</v>
      </c>
      <c r="D1375" t="e">
        <f t="shared" si="93"/>
        <v>#REF!</v>
      </c>
      <c r="E1375" t="e">
        <f t="shared" si="94"/>
        <v>#REF!</v>
      </c>
      <c r="F1375" t="e">
        <f t="shared" si="95"/>
        <v>#REF!</v>
      </c>
    </row>
    <row r="1376" spans="3:6" hidden="1" x14ac:dyDescent="0.25">
      <c r="C1376" t="e">
        <f t="shared" si="96"/>
        <v>#REF!</v>
      </c>
      <c r="D1376" t="e">
        <f t="shared" ref="D1376:D1439" si="97">VLOOKUP(B1376,fundtbl,5,FALSE)</f>
        <v>#REF!</v>
      </c>
      <c r="E1376" t="e">
        <f t="shared" ref="E1376:E1439" si="98">VLOOKUP(B1376,fundtbl,7,FALSE)</f>
        <v>#REF!</v>
      </c>
      <c r="F1376" t="e">
        <f t="shared" ref="F1376:F1439" si="99">VLOOKUP(B1376,fundtbl,8,FALSE)</f>
        <v>#REF!</v>
      </c>
    </row>
    <row r="1377" spans="3:6" hidden="1" x14ac:dyDescent="0.25">
      <c r="C1377" t="e">
        <f t="shared" si="96"/>
        <v>#REF!</v>
      </c>
      <c r="D1377" t="e">
        <f t="shared" si="97"/>
        <v>#REF!</v>
      </c>
      <c r="E1377" t="e">
        <f t="shared" si="98"/>
        <v>#REF!</v>
      </c>
      <c r="F1377" t="e">
        <f t="shared" si="99"/>
        <v>#REF!</v>
      </c>
    </row>
    <row r="1378" spans="3:6" hidden="1" x14ac:dyDescent="0.25">
      <c r="C1378" t="e">
        <f t="shared" si="96"/>
        <v>#REF!</v>
      </c>
      <c r="D1378" t="e">
        <f t="shared" si="97"/>
        <v>#REF!</v>
      </c>
      <c r="E1378" t="e">
        <f t="shared" si="98"/>
        <v>#REF!</v>
      </c>
      <c r="F1378" t="e">
        <f t="shared" si="99"/>
        <v>#REF!</v>
      </c>
    </row>
    <row r="1379" spans="3:6" hidden="1" x14ac:dyDescent="0.25">
      <c r="C1379" t="e">
        <f t="shared" si="96"/>
        <v>#REF!</v>
      </c>
      <c r="D1379" t="e">
        <f t="shared" si="97"/>
        <v>#REF!</v>
      </c>
      <c r="E1379" t="e">
        <f t="shared" si="98"/>
        <v>#REF!</v>
      </c>
      <c r="F1379" t="e">
        <f t="shared" si="99"/>
        <v>#REF!</v>
      </c>
    </row>
    <row r="1380" spans="3:6" hidden="1" x14ac:dyDescent="0.25">
      <c r="C1380" t="e">
        <f t="shared" si="96"/>
        <v>#REF!</v>
      </c>
      <c r="D1380" t="e">
        <f t="shared" si="97"/>
        <v>#REF!</v>
      </c>
      <c r="E1380" t="e">
        <f t="shared" si="98"/>
        <v>#REF!</v>
      </c>
      <c r="F1380" t="e">
        <f t="shared" si="99"/>
        <v>#REF!</v>
      </c>
    </row>
    <row r="1381" spans="3:6" hidden="1" x14ac:dyDescent="0.25">
      <c r="C1381" t="e">
        <f t="shared" si="96"/>
        <v>#REF!</v>
      </c>
      <c r="D1381" t="e">
        <f t="shared" si="97"/>
        <v>#REF!</v>
      </c>
      <c r="E1381" t="e">
        <f t="shared" si="98"/>
        <v>#REF!</v>
      </c>
      <c r="F1381" t="e">
        <f t="shared" si="99"/>
        <v>#REF!</v>
      </c>
    </row>
    <row r="1382" spans="3:6" hidden="1" x14ac:dyDescent="0.25">
      <c r="C1382" t="e">
        <f t="shared" si="96"/>
        <v>#REF!</v>
      </c>
      <c r="D1382" t="e">
        <f t="shared" si="97"/>
        <v>#REF!</v>
      </c>
      <c r="E1382" t="e">
        <f t="shared" si="98"/>
        <v>#REF!</v>
      </c>
      <c r="F1382" t="e">
        <f t="shared" si="99"/>
        <v>#REF!</v>
      </c>
    </row>
    <row r="1383" spans="3:6" hidden="1" x14ac:dyDescent="0.25">
      <c r="C1383" t="e">
        <f t="shared" si="96"/>
        <v>#REF!</v>
      </c>
      <c r="D1383" t="e">
        <f t="shared" si="97"/>
        <v>#REF!</v>
      </c>
      <c r="E1383" t="e">
        <f t="shared" si="98"/>
        <v>#REF!</v>
      </c>
      <c r="F1383" t="e">
        <f t="shared" si="99"/>
        <v>#REF!</v>
      </c>
    </row>
    <row r="1384" spans="3:6" hidden="1" x14ac:dyDescent="0.25">
      <c r="C1384" t="e">
        <f t="shared" si="96"/>
        <v>#REF!</v>
      </c>
      <c r="D1384" t="e">
        <f t="shared" si="97"/>
        <v>#REF!</v>
      </c>
      <c r="E1384" t="e">
        <f t="shared" si="98"/>
        <v>#REF!</v>
      </c>
      <c r="F1384" t="e">
        <f t="shared" si="99"/>
        <v>#REF!</v>
      </c>
    </row>
    <row r="1385" spans="3:6" hidden="1" x14ac:dyDescent="0.25">
      <c r="C1385" t="e">
        <f t="shared" si="96"/>
        <v>#REF!</v>
      </c>
      <c r="D1385" t="e">
        <f t="shared" si="97"/>
        <v>#REF!</v>
      </c>
      <c r="E1385" t="e">
        <f t="shared" si="98"/>
        <v>#REF!</v>
      </c>
      <c r="F1385" t="e">
        <f t="shared" si="99"/>
        <v>#REF!</v>
      </c>
    </row>
    <row r="1386" spans="3:6" hidden="1" x14ac:dyDescent="0.25">
      <c r="C1386" t="e">
        <f t="shared" si="96"/>
        <v>#REF!</v>
      </c>
      <c r="D1386" t="e">
        <f t="shared" si="97"/>
        <v>#REF!</v>
      </c>
      <c r="E1386" t="e">
        <f t="shared" si="98"/>
        <v>#REF!</v>
      </c>
      <c r="F1386" t="e">
        <f t="shared" si="99"/>
        <v>#REF!</v>
      </c>
    </row>
    <row r="1387" spans="3:6" hidden="1" x14ac:dyDescent="0.25">
      <c r="C1387" t="e">
        <f t="shared" si="96"/>
        <v>#REF!</v>
      </c>
      <c r="D1387" t="e">
        <f t="shared" si="97"/>
        <v>#REF!</v>
      </c>
      <c r="E1387" t="e">
        <f t="shared" si="98"/>
        <v>#REF!</v>
      </c>
      <c r="F1387" t="e">
        <f t="shared" si="99"/>
        <v>#REF!</v>
      </c>
    </row>
    <row r="1388" spans="3:6" hidden="1" x14ac:dyDescent="0.25">
      <c r="C1388" t="e">
        <f t="shared" si="96"/>
        <v>#REF!</v>
      </c>
      <c r="D1388" t="e">
        <f t="shared" si="97"/>
        <v>#REF!</v>
      </c>
      <c r="E1388" t="e">
        <f t="shared" si="98"/>
        <v>#REF!</v>
      </c>
      <c r="F1388" t="e">
        <f t="shared" si="99"/>
        <v>#REF!</v>
      </c>
    </row>
    <row r="1389" spans="3:6" hidden="1" x14ac:dyDescent="0.25">
      <c r="C1389" t="e">
        <f t="shared" si="96"/>
        <v>#REF!</v>
      </c>
      <c r="D1389" t="e">
        <f t="shared" si="97"/>
        <v>#REF!</v>
      </c>
      <c r="E1389" t="e">
        <f t="shared" si="98"/>
        <v>#REF!</v>
      </c>
      <c r="F1389" t="e">
        <f t="shared" si="99"/>
        <v>#REF!</v>
      </c>
    </row>
    <row r="1390" spans="3:6" hidden="1" x14ac:dyDescent="0.25">
      <c r="C1390" t="e">
        <f t="shared" si="96"/>
        <v>#REF!</v>
      </c>
      <c r="D1390" t="e">
        <f t="shared" si="97"/>
        <v>#REF!</v>
      </c>
      <c r="E1390" t="e">
        <f t="shared" si="98"/>
        <v>#REF!</v>
      </c>
      <c r="F1390" t="e">
        <f t="shared" si="99"/>
        <v>#REF!</v>
      </c>
    </row>
    <row r="1391" spans="3:6" hidden="1" x14ac:dyDescent="0.25">
      <c r="C1391" t="e">
        <f t="shared" si="96"/>
        <v>#REF!</v>
      </c>
      <c r="D1391" t="e">
        <f t="shared" si="97"/>
        <v>#REF!</v>
      </c>
      <c r="E1391" t="e">
        <f t="shared" si="98"/>
        <v>#REF!</v>
      </c>
      <c r="F1391" t="e">
        <f t="shared" si="99"/>
        <v>#REF!</v>
      </c>
    </row>
    <row r="1392" spans="3:6" hidden="1" x14ac:dyDescent="0.25">
      <c r="C1392" t="e">
        <f t="shared" si="96"/>
        <v>#REF!</v>
      </c>
      <c r="D1392" t="e">
        <f t="shared" si="97"/>
        <v>#REF!</v>
      </c>
      <c r="E1392" t="e">
        <f t="shared" si="98"/>
        <v>#REF!</v>
      </c>
      <c r="F1392" t="e">
        <f t="shared" si="99"/>
        <v>#REF!</v>
      </c>
    </row>
    <row r="1393" spans="3:6" hidden="1" x14ac:dyDescent="0.25">
      <c r="C1393" t="e">
        <f t="shared" si="96"/>
        <v>#REF!</v>
      </c>
      <c r="D1393" t="e">
        <f t="shared" si="97"/>
        <v>#REF!</v>
      </c>
      <c r="E1393" t="e">
        <f t="shared" si="98"/>
        <v>#REF!</v>
      </c>
      <c r="F1393" t="e">
        <f t="shared" si="99"/>
        <v>#REF!</v>
      </c>
    </row>
    <row r="1394" spans="3:6" hidden="1" x14ac:dyDescent="0.25">
      <c r="C1394" t="e">
        <f t="shared" si="96"/>
        <v>#REF!</v>
      </c>
      <c r="D1394" t="e">
        <f t="shared" si="97"/>
        <v>#REF!</v>
      </c>
      <c r="E1394" t="e">
        <f t="shared" si="98"/>
        <v>#REF!</v>
      </c>
      <c r="F1394" t="e">
        <f t="shared" si="99"/>
        <v>#REF!</v>
      </c>
    </row>
    <row r="1395" spans="3:6" hidden="1" x14ac:dyDescent="0.25">
      <c r="C1395" t="e">
        <f t="shared" si="96"/>
        <v>#REF!</v>
      </c>
      <c r="D1395" t="e">
        <f t="shared" si="97"/>
        <v>#REF!</v>
      </c>
      <c r="E1395" t="e">
        <f t="shared" si="98"/>
        <v>#REF!</v>
      </c>
      <c r="F1395" t="e">
        <f t="shared" si="99"/>
        <v>#REF!</v>
      </c>
    </row>
    <row r="1396" spans="3:6" hidden="1" x14ac:dyDescent="0.25">
      <c r="C1396" t="e">
        <f t="shared" si="96"/>
        <v>#REF!</v>
      </c>
      <c r="D1396" t="e">
        <f t="shared" si="97"/>
        <v>#REF!</v>
      </c>
      <c r="E1396" t="e">
        <f t="shared" si="98"/>
        <v>#REF!</v>
      </c>
      <c r="F1396" t="e">
        <f t="shared" si="99"/>
        <v>#REF!</v>
      </c>
    </row>
    <row r="1397" spans="3:6" hidden="1" x14ac:dyDescent="0.25">
      <c r="C1397" t="e">
        <f t="shared" si="96"/>
        <v>#REF!</v>
      </c>
      <c r="D1397" t="e">
        <f t="shared" si="97"/>
        <v>#REF!</v>
      </c>
      <c r="E1397" t="e">
        <f t="shared" si="98"/>
        <v>#REF!</v>
      </c>
      <c r="F1397" t="e">
        <f t="shared" si="99"/>
        <v>#REF!</v>
      </c>
    </row>
    <row r="1398" spans="3:6" hidden="1" x14ac:dyDescent="0.25">
      <c r="C1398" t="e">
        <f t="shared" si="96"/>
        <v>#REF!</v>
      </c>
      <c r="D1398" t="e">
        <f t="shared" si="97"/>
        <v>#REF!</v>
      </c>
      <c r="E1398" t="e">
        <f t="shared" si="98"/>
        <v>#REF!</v>
      </c>
      <c r="F1398" t="e">
        <f t="shared" si="99"/>
        <v>#REF!</v>
      </c>
    </row>
    <row r="1399" spans="3:6" hidden="1" x14ac:dyDescent="0.25">
      <c r="C1399" t="e">
        <f t="shared" si="96"/>
        <v>#REF!</v>
      </c>
      <c r="D1399" t="e">
        <f t="shared" si="97"/>
        <v>#REF!</v>
      </c>
      <c r="E1399" t="e">
        <f t="shared" si="98"/>
        <v>#REF!</v>
      </c>
      <c r="F1399" t="e">
        <f t="shared" si="99"/>
        <v>#REF!</v>
      </c>
    </row>
    <row r="1400" spans="3:6" hidden="1" x14ac:dyDescent="0.25">
      <c r="C1400" t="e">
        <f t="shared" si="96"/>
        <v>#REF!</v>
      </c>
      <c r="D1400" t="e">
        <f t="shared" si="97"/>
        <v>#REF!</v>
      </c>
      <c r="E1400" t="e">
        <f t="shared" si="98"/>
        <v>#REF!</v>
      </c>
      <c r="F1400" t="e">
        <f t="shared" si="99"/>
        <v>#REF!</v>
      </c>
    </row>
    <row r="1401" spans="3:6" hidden="1" x14ac:dyDescent="0.25">
      <c r="C1401" t="e">
        <f t="shared" si="96"/>
        <v>#REF!</v>
      </c>
      <c r="D1401" t="e">
        <f t="shared" si="97"/>
        <v>#REF!</v>
      </c>
      <c r="E1401" t="e">
        <f t="shared" si="98"/>
        <v>#REF!</v>
      </c>
      <c r="F1401" t="e">
        <f t="shared" si="99"/>
        <v>#REF!</v>
      </c>
    </row>
    <row r="1402" spans="3:6" hidden="1" x14ac:dyDescent="0.25">
      <c r="C1402" t="e">
        <f t="shared" si="96"/>
        <v>#REF!</v>
      </c>
      <c r="D1402" t="e">
        <f t="shared" si="97"/>
        <v>#REF!</v>
      </c>
      <c r="E1402" t="e">
        <f t="shared" si="98"/>
        <v>#REF!</v>
      </c>
      <c r="F1402" t="e">
        <f t="shared" si="99"/>
        <v>#REF!</v>
      </c>
    </row>
    <row r="1403" spans="3:6" hidden="1" x14ac:dyDescent="0.25">
      <c r="C1403" t="e">
        <f t="shared" si="96"/>
        <v>#REF!</v>
      </c>
      <c r="D1403" t="e">
        <f t="shared" si="97"/>
        <v>#REF!</v>
      </c>
      <c r="E1403" t="e">
        <f t="shared" si="98"/>
        <v>#REF!</v>
      </c>
      <c r="F1403" t="e">
        <f t="shared" si="99"/>
        <v>#REF!</v>
      </c>
    </row>
    <row r="1404" spans="3:6" hidden="1" x14ac:dyDescent="0.25">
      <c r="C1404" t="e">
        <f t="shared" si="96"/>
        <v>#REF!</v>
      </c>
      <c r="D1404" t="e">
        <f t="shared" si="97"/>
        <v>#REF!</v>
      </c>
      <c r="E1404" t="e">
        <f t="shared" si="98"/>
        <v>#REF!</v>
      </c>
      <c r="F1404" t="e">
        <f t="shared" si="99"/>
        <v>#REF!</v>
      </c>
    </row>
    <row r="1405" spans="3:6" hidden="1" x14ac:dyDescent="0.25">
      <c r="C1405" t="e">
        <f t="shared" si="96"/>
        <v>#REF!</v>
      </c>
      <c r="D1405" t="e">
        <f t="shared" si="97"/>
        <v>#REF!</v>
      </c>
      <c r="E1405" t="e">
        <f t="shared" si="98"/>
        <v>#REF!</v>
      </c>
      <c r="F1405" t="e">
        <f t="shared" si="99"/>
        <v>#REF!</v>
      </c>
    </row>
    <row r="1406" spans="3:6" hidden="1" x14ac:dyDescent="0.25">
      <c r="C1406" t="e">
        <f t="shared" si="96"/>
        <v>#REF!</v>
      </c>
      <c r="D1406" t="e">
        <f t="shared" si="97"/>
        <v>#REF!</v>
      </c>
      <c r="E1406" t="e">
        <f t="shared" si="98"/>
        <v>#REF!</v>
      </c>
      <c r="F1406" t="e">
        <f t="shared" si="99"/>
        <v>#REF!</v>
      </c>
    </row>
    <row r="1407" spans="3:6" hidden="1" x14ac:dyDescent="0.25">
      <c r="C1407" t="e">
        <f t="shared" si="96"/>
        <v>#REF!</v>
      </c>
      <c r="D1407" t="e">
        <f t="shared" si="97"/>
        <v>#REF!</v>
      </c>
      <c r="E1407" t="e">
        <f t="shared" si="98"/>
        <v>#REF!</v>
      </c>
      <c r="F1407" t="e">
        <f t="shared" si="99"/>
        <v>#REF!</v>
      </c>
    </row>
    <row r="1408" spans="3:6" hidden="1" x14ac:dyDescent="0.25">
      <c r="C1408" t="e">
        <f t="shared" si="96"/>
        <v>#REF!</v>
      </c>
      <c r="D1408" t="e">
        <f t="shared" si="97"/>
        <v>#REF!</v>
      </c>
      <c r="E1408" t="e">
        <f t="shared" si="98"/>
        <v>#REF!</v>
      </c>
      <c r="F1408" t="e">
        <f t="shared" si="99"/>
        <v>#REF!</v>
      </c>
    </row>
    <row r="1409" spans="3:6" hidden="1" x14ac:dyDescent="0.25">
      <c r="C1409" t="e">
        <f t="shared" si="96"/>
        <v>#REF!</v>
      </c>
      <c r="D1409" t="e">
        <f t="shared" si="97"/>
        <v>#REF!</v>
      </c>
      <c r="E1409" t="e">
        <f t="shared" si="98"/>
        <v>#REF!</v>
      </c>
      <c r="F1409" t="e">
        <f t="shared" si="99"/>
        <v>#REF!</v>
      </c>
    </row>
    <row r="1410" spans="3:6" hidden="1" x14ac:dyDescent="0.25">
      <c r="C1410" t="e">
        <f t="shared" ref="C1410:C1473" si="100">VLOOKUP(B1410,fundtbl,6,FALSE)</f>
        <v>#REF!</v>
      </c>
      <c r="D1410" t="e">
        <f t="shared" si="97"/>
        <v>#REF!</v>
      </c>
      <c r="E1410" t="e">
        <f t="shared" si="98"/>
        <v>#REF!</v>
      </c>
      <c r="F1410" t="e">
        <f t="shared" si="99"/>
        <v>#REF!</v>
      </c>
    </row>
    <row r="1411" spans="3:6" hidden="1" x14ac:dyDescent="0.25">
      <c r="C1411" t="e">
        <f t="shared" si="100"/>
        <v>#REF!</v>
      </c>
      <c r="D1411" t="e">
        <f t="shared" si="97"/>
        <v>#REF!</v>
      </c>
      <c r="E1411" t="e">
        <f t="shared" si="98"/>
        <v>#REF!</v>
      </c>
      <c r="F1411" t="e">
        <f t="shared" si="99"/>
        <v>#REF!</v>
      </c>
    </row>
    <row r="1412" spans="3:6" hidden="1" x14ac:dyDescent="0.25">
      <c r="C1412" t="e">
        <f t="shared" si="100"/>
        <v>#REF!</v>
      </c>
      <c r="D1412" t="e">
        <f t="shared" si="97"/>
        <v>#REF!</v>
      </c>
      <c r="E1412" t="e">
        <f t="shared" si="98"/>
        <v>#REF!</v>
      </c>
      <c r="F1412" t="e">
        <f t="shared" si="99"/>
        <v>#REF!</v>
      </c>
    </row>
    <row r="1413" spans="3:6" hidden="1" x14ac:dyDescent="0.25">
      <c r="C1413" t="e">
        <f t="shared" si="100"/>
        <v>#REF!</v>
      </c>
      <c r="D1413" t="e">
        <f t="shared" si="97"/>
        <v>#REF!</v>
      </c>
      <c r="E1413" t="e">
        <f t="shared" si="98"/>
        <v>#REF!</v>
      </c>
      <c r="F1413" t="e">
        <f t="shared" si="99"/>
        <v>#REF!</v>
      </c>
    </row>
    <row r="1414" spans="3:6" hidden="1" x14ac:dyDescent="0.25">
      <c r="C1414" t="e">
        <f t="shared" si="100"/>
        <v>#REF!</v>
      </c>
      <c r="D1414" t="e">
        <f t="shared" si="97"/>
        <v>#REF!</v>
      </c>
      <c r="E1414" t="e">
        <f t="shared" si="98"/>
        <v>#REF!</v>
      </c>
      <c r="F1414" t="e">
        <f t="shared" si="99"/>
        <v>#REF!</v>
      </c>
    </row>
    <row r="1415" spans="3:6" hidden="1" x14ac:dyDescent="0.25">
      <c r="C1415" t="e">
        <f t="shared" si="100"/>
        <v>#REF!</v>
      </c>
      <c r="D1415" t="e">
        <f t="shared" si="97"/>
        <v>#REF!</v>
      </c>
      <c r="E1415" t="e">
        <f t="shared" si="98"/>
        <v>#REF!</v>
      </c>
      <c r="F1415" t="e">
        <f t="shared" si="99"/>
        <v>#REF!</v>
      </c>
    </row>
    <row r="1416" spans="3:6" hidden="1" x14ac:dyDescent="0.25">
      <c r="C1416" t="e">
        <f t="shared" si="100"/>
        <v>#REF!</v>
      </c>
      <c r="D1416" t="e">
        <f t="shared" si="97"/>
        <v>#REF!</v>
      </c>
      <c r="E1416" t="e">
        <f t="shared" si="98"/>
        <v>#REF!</v>
      </c>
      <c r="F1416" t="e">
        <f t="shared" si="99"/>
        <v>#REF!</v>
      </c>
    </row>
    <row r="1417" spans="3:6" hidden="1" x14ac:dyDescent="0.25">
      <c r="C1417" t="e">
        <f t="shared" si="100"/>
        <v>#REF!</v>
      </c>
      <c r="D1417" t="e">
        <f t="shared" si="97"/>
        <v>#REF!</v>
      </c>
      <c r="E1417" t="e">
        <f t="shared" si="98"/>
        <v>#REF!</v>
      </c>
      <c r="F1417" t="e">
        <f t="shared" si="99"/>
        <v>#REF!</v>
      </c>
    </row>
    <row r="1418" spans="3:6" hidden="1" x14ac:dyDescent="0.25">
      <c r="C1418" t="e">
        <f t="shared" si="100"/>
        <v>#REF!</v>
      </c>
      <c r="D1418" t="e">
        <f t="shared" si="97"/>
        <v>#REF!</v>
      </c>
      <c r="E1418" t="e">
        <f t="shared" si="98"/>
        <v>#REF!</v>
      </c>
      <c r="F1418" t="e">
        <f t="shared" si="99"/>
        <v>#REF!</v>
      </c>
    </row>
    <row r="1419" spans="3:6" hidden="1" x14ac:dyDescent="0.25">
      <c r="C1419" t="e">
        <f t="shared" si="100"/>
        <v>#REF!</v>
      </c>
      <c r="D1419" t="e">
        <f t="shared" si="97"/>
        <v>#REF!</v>
      </c>
      <c r="E1419" t="e">
        <f t="shared" si="98"/>
        <v>#REF!</v>
      </c>
      <c r="F1419" t="e">
        <f t="shared" si="99"/>
        <v>#REF!</v>
      </c>
    </row>
    <row r="1420" spans="3:6" hidden="1" x14ac:dyDescent="0.25">
      <c r="C1420" t="e">
        <f t="shared" si="100"/>
        <v>#REF!</v>
      </c>
      <c r="D1420" t="e">
        <f t="shared" si="97"/>
        <v>#REF!</v>
      </c>
      <c r="E1420" t="e">
        <f t="shared" si="98"/>
        <v>#REF!</v>
      </c>
      <c r="F1420" t="e">
        <f t="shared" si="99"/>
        <v>#REF!</v>
      </c>
    </row>
    <row r="1421" spans="3:6" hidden="1" x14ac:dyDescent="0.25">
      <c r="C1421" t="e">
        <f t="shared" si="100"/>
        <v>#REF!</v>
      </c>
      <c r="D1421" t="e">
        <f t="shared" si="97"/>
        <v>#REF!</v>
      </c>
      <c r="E1421" t="e">
        <f t="shared" si="98"/>
        <v>#REF!</v>
      </c>
      <c r="F1421" t="e">
        <f t="shared" si="99"/>
        <v>#REF!</v>
      </c>
    </row>
    <row r="1422" spans="3:6" hidden="1" x14ac:dyDescent="0.25">
      <c r="C1422" t="e">
        <f t="shared" si="100"/>
        <v>#REF!</v>
      </c>
      <c r="D1422" t="e">
        <f t="shared" si="97"/>
        <v>#REF!</v>
      </c>
      <c r="E1422" t="e">
        <f t="shared" si="98"/>
        <v>#REF!</v>
      </c>
      <c r="F1422" t="e">
        <f t="shared" si="99"/>
        <v>#REF!</v>
      </c>
    </row>
    <row r="1423" spans="3:6" hidden="1" x14ac:dyDescent="0.25">
      <c r="C1423" t="e">
        <f t="shared" si="100"/>
        <v>#REF!</v>
      </c>
      <c r="D1423" t="e">
        <f t="shared" si="97"/>
        <v>#REF!</v>
      </c>
      <c r="E1423" t="e">
        <f t="shared" si="98"/>
        <v>#REF!</v>
      </c>
      <c r="F1423" t="e">
        <f t="shared" si="99"/>
        <v>#REF!</v>
      </c>
    </row>
    <row r="1424" spans="3:6" hidden="1" x14ac:dyDescent="0.25">
      <c r="C1424" t="e">
        <f t="shared" si="100"/>
        <v>#REF!</v>
      </c>
      <c r="D1424" t="e">
        <f t="shared" si="97"/>
        <v>#REF!</v>
      </c>
      <c r="E1424" t="e">
        <f t="shared" si="98"/>
        <v>#REF!</v>
      </c>
      <c r="F1424" t="e">
        <f t="shared" si="99"/>
        <v>#REF!</v>
      </c>
    </row>
    <row r="1425" spans="3:6" hidden="1" x14ac:dyDescent="0.25">
      <c r="C1425" t="e">
        <f t="shared" si="100"/>
        <v>#REF!</v>
      </c>
      <c r="D1425" t="e">
        <f t="shared" si="97"/>
        <v>#REF!</v>
      </c>
      <c r="E1425" t="e">
        <f t="shared" si="98"/>
        <v>#REF!</v>
      </c>
      <c r="F1425" t="e">
        <f t="shared" si="99"/>
        <v>#REF!</v>
      </c>
    </row>
    <row r="1426" spans="3:6" hidden="1" x14ac:dyDescent="0.25">
      <c r="C1426" t="e">
        <f t="shared" si="100"/>
        <v>#REF!</v>
      </c>
      <c r="D1426" t="e">
        <f t="shared" si="97"/>
        <v>#REF!</v>
      </c>
      <c r="E1426" t="e">
        <f t="shared" si="98"/>
        <v>#REF!</v>
      </c>
      <c r="F1426" t="e">
        <f t="shared" si="99"/>
        <v>#REF!</v>
      </c>
    </row>
    <row r="1427" spans="3:6" hidden="1" x14ac:dyDescent="0.25">
      <c r="C1427" t="e">
        <f t="shared" si="100"/>
        <v>#REF!</v>
      </c>
      <c r="D1427" t="e">
        <f t="shared" si="97"/>
        <v>#REF!</v>
      </c>
      <c r="E1427" t="e">
        <f t="shared" si="98"/>
        <v>#REF!</v>
      </c>
      <c r="F1427" t="e">
        <f t="shared" si="99"/>
        <v>#REF!</v>
      </c>
    </row>
    <row r="1428" spans="3:6" hidden="1" x14ac:dyDescent="0.25">
      <c r="C1428" t="e">
        <f t="shared" si="100"/>
        <v>#REF!</v>
      </c>
      <c r="D1428" t="e">
        <f t="shared" si="97"/>
        <v>#REF!</v>
      </c>
      <c r="E1428" t="e">
        <f t="shared" si="98"/>
        <v>#REF!</v>
      </c>
      <c r="F1428" t="e">
        <f t="shared" si="99"/>
        <v>#REF!</v>
      </c>
    </row>
    <row r="1429" spans="3:6" hidden="1" x14ac:dyDescent="0.25">
      <c r="C1429" t="e">
        <f t="shared" si="100"/>
        <v>#REF!</v>
      </c>
      <c r="D1429" t="e">
        <f t="shared" si="97"/>
        <v>#REF!</v>
      </c>
      <c r="E1429" t="e">
        <f t="shared" si="98"/>
        <v>#REF!</v>
      </c>
      <c r="F1429" t="e">
        <f t="shared" si="99"/>
        <v>#REF!</v>
      </c>
    </row>
    <row r="1430" spans="3:6" hidden="1" x14ac:dyDescent="0.25">
      <c r="C1430" t="e">
        <f t="shared" si="100"/>
        <v>#REF!</v>
      </c>
      <c r="D1430" t="e">
        <f t="shared" si="97"/>
        <v>#REF!</v>
      </c>
      <c r="E1430" t="e">
        <f t="shared" si="98"/>
        <v>#REF!</v>
      </c>
      <c r="F1430" t="e">
        <f t="shared" si="99"/>
        <v>#REF!</v>
      </c>
    </row>
    <row r="1431" spans="3:6" hidden="1" x14ac:dyDescent="0.25">
      <c r="C1431" t="e">
        <f t="shared" si="100"/>
        <v>#REF!</v>
      </c>
      <c r="D1431" t="e">
        <f t="shared" si="97"/>
        <v>#REF!</v>
      </c>
      <c r="E1431" t="e">
        <f t="shared" si="98"/>
        <v>#REF!</v>
      </c>
      <c r="F1431" t="e">
        <f t="shared" si="99"/>
        <v>#REF!</v>
      </c>
    </row>
    <row r="1432" spans="3:6" hidden="1" x14ac:dyDescent="0.25">
      <c r="C1432" t="e">
        <f t="shared" si="100"/>
        <v>#REF!</v>
      </c>
      <c r="D1432" t="e">
        <f t="shared" si="97"/>
        <v>#REF!</v>
      </c>
      <c r="E1432" t="e">
        <f t="shared" si="98"/>
        <v>#REF!</v>
      </c>
      <c r="F1432" t="e">
        <f t="shared" si="99"/>
        <v>#REF!</v>
      </c>
    </row>
    <row r="1433" spans="3:6" hidden="1" x14ac:dyDescent="0.25">
      <c r="C1433" t="e">
        <f t="shared" si="100"/>
        <v>#REF!</v>
      </c>
      <c r="D1433" t="e">
        <f t="shared" si="97"/>
        <v>#REF!</v>
      </c>
      <c r="E1433" t="e">
        <f t="shared" si="98"/>
        <v>#REF!</v>
      </c>
      <c r="F1433" t="e">
        <f t="shared" si="99"/>
        <v>#REF!</v>
      </c>
    </row>
    <row r="1434" spans="3:6" hidden="1" x14ac:dyDescent="0.25">
      <c r="C1434" t="e">
        <f t="shared" si="100"/>
        <v>#REF!</v>
      </c>
      <c r="D1434" t="e">
        <f t="shared" si="97"/>
        <v>#REF!</v>
      </c>
      <c r="E1434" t="e">
        <f t="shared" si="98"/>
        <v>#REF!</v>
      </c>
      <c r="F1434" t="e">
        <f t="shared" si="99"/>
        <v>#REF!</v>
      </c>
    </row>
    <row r="1435" spans="3:6" hidden="1" x14ac:dyDescent="0.25">
      <c r="C1435" t="e">
        <f t="shared" si="100"/>
        <v>#REF!</v>
      </c>
      <c r="D1435" t="e">
        <f t="shared" si="97"/>
        <v>#REF!</v>
      </c>
      <c r="E1435" t="e">
        <f t="shared" si="98"/>
        <v>#REF!</v>
      </c>
      <c r="F1435" t="e">
        <f t="shared" si="99"/>
        <v>#REF!</v>
      </c>
    </row>
    <row r="1436" spans="3:6" hidden="1" x14ac:dyDescent="0.25">
      <c r="C1436" t="e">
        <f t="shared" si="100"/>
        <v>#REF!</v>
      </c>
      <c r="D1436" t="e">
        <f t="shared" si="97"/>
        <v>#REF!</v>
      </c>
      <c r="E1436" t="e">
        <f t="shared" si="98"/>
        <v>#REF!</v>
      </c>
      <c r="F1436" t="e">
        <f t="shared" si="99"/>
        <v>#REF!</v>
      </c>
    </row>
    <row r="1437" spans="3:6" hidden="1" x14ac:dyDescent="0.25">
      <c r="C1437" t="e">
        <f t="shared" si="100"/>
        <v>#REF!</v>
      </c>
      <c r="D1437" t="e">
        <f t="shared" si="97"/>
        <v>#REF!</v>
      </c>
      <c r="E1437" t="e">
        <f t="shared" si="98"/>
        <v>#REF!</v>
      </c>
      <c r="F1437" t="e">
        <f t="shared" si="99"/>
        <v>#REF!</v>
      </c>
    </row>
    <row r="1438" spans="3:6" hidden="1" x14ac:dyDescent="0.25">
      <c r="C1438" t="e">
        <f t="shared" si="100"/>
        <v>#REF!</v>
      </c>
      <c r="D1438" t="e">
        <f t="shared" si="97"/>
        <v>#REF!</v>
      </c>
      <c r="E1438" t="e">
        <f t="shared" si="98"/>
        <v>#REF!</v>
      </c>
      <c r="F1438" t="e">
        <f t="shared" si="99"/>
        <v>#REF!</v>
      </c>
    </row>
    <row r="1439" spans="3:6" hidden="1" x14ac:dyDescent="0.25">
      <c r="C1439" t="e">
        <f t="shared" si="100"/>
        <v>#REF!</v>
      </c>
      <c r="D1439" t="e">
        <f t="shared" si="97"/>
        <v>#REF!</v>
      </c>
      <c r="E1439" t="e">
        <f t="shared" si="98"/>
        <v>#REF!</v>
      </c>
      <c r="F1439" t="e">
        <f t="shared" si="99"/>
        <v>#REF!</v>
      </c>
    </row>
    <row r="1440" spans="3:6" hidden="1" x14ac:dyDescent="0.25">
      <c r="C1440" t="e">
        <f t="shared" si="100"/>
        <v>#REF!</v>
      </c>
      <c r="D1440" t="e">
        <f t="shared" ref="D1440:D1503" si="101">VLOOKUP(B1440,fundtbl,5,FALSE)</f>
        <v>#REF!</v>
      </c>
      <c r="E1440" t="e">
        <f t="shared" ref="E1440:E1503" si="102">VLOOKUP(B1440,fundtbl,7,FALSE)</f>
        <v>#REF!</v>
      </c>
      <c r="F1440" t="e">
        <f t="shared" ref="F1440:F1503" si="103">VLOOKUP(B1440,fundtbl,8,FALSE)</f>
        <v>#REF!</v>
      </c>
    </row>
    <row r="1441" spans="3:8" hidden="1" x14ac:dyDescent="0.25">
      <c r="C1441" t="e">
        <f t="shared" si="100"/>
        <v>#REF!</v>
      </c>
      <c r="D1441" t="e">
        <f t="shared" si="101"/>
        <v>#REF!</v>
      </c>
      <c r="E1441" t="e">
        <f t="shared" si="102"/>
        <v>#REF!</v>
      </c>
      <c r="F1441" t="e">
        <f t="shared" si="103"/>
        <v>#REF!</v>
      </c>
    </row>
    <row r="1442" spans="3:8" hidden="1" x14ac:dyDescent="0.25">
      <c r="C1442" t="e">
        <f t="shared" si="100"/>
        <v>#REF!</v>
      </c>
      <c r="D1442" t="e">
        <f t="shared" si="101"/>
        <v>#REF!</v>
      </c>
      <c r="E1442" t="e">
        <f t="shared" si="102"/>
        <v>#REF!</v>
      </c>
      <c r="F1442" t="e">
        <f t="shared" si="103"/>
        <v>#REF!</v>
      </c>
    </row>
    <row r="1443" spans="3:8" hidden="1" x14ac:dyDescent="0.25">
      <c r="C1443" t="e">
        <f t="shared" si="100"/>
        <v>#REF!</v>
      </c>
      <c r="D1443" t="e">
        <f t="shared" si="101"/>
        <v>#REF!</v>
      </c>
      <c r="E1443" t="e">
        <f t="shared" si="102"/>
        <v>#REF!</v>
      </c>
      <c r="F1443" t="e">
        <f t="shared" si="103"/>
        <v>#REF!</v>
      </c>
    </row>
    <row r="1444" spans="3:8" hidden="1" x14ac:dyDescent="0.25">
      <c r="C1444" t="e">
        <f t="shared" si="100"/>
        <v>#REF!</v>
      </c>
      <c r="D1444" t="e">
        <f t="shared" si="101"/>
        <v>#REF!</v>
      </c>
      <c r="E1444" t="e">
        <f t="shared" si="102"/>
        <v>#REF!</v>
      </c>
      <c r="F1444" t="e">
        <f t="shared" si="103"/>
        <v>#REF!</v>
      </c>
    </row>
    <row r="1445" spans="3:8" hidden="1" x14ac:dyDescent="0.25">
      <c r="C1445" t="e">
        <f t="shared" si="100"/>
        <v>#REF!</v>
      </c>
      <c r="D1445" t="e">
        <f t="shared" si="101"/>
        <v>#REF!</v>
      </c>
      <c r="E1445" t="e">
        <f t="shared" si="102"/>
        <v>#REF!</v>
      </c>
      <c r="F1445" t="e">
        <f t="shared" si="103"/>
        <v>#REF!</v>
      </c>
    </row>
    <row r="1446" spans="3:8" hidden="1" x14ac:dyDescent="0.25">
      <c r="C1446" t="e">
        <f t="shared" si="100"/>
        <v>#REF!</v>
      </c>
      <c r="D1446" t="e">
        <f t="shared" si="101"/>
        <v>#REF!</v>
      </c>
      <c r="E1446" t="e">
        <f t="shared" si="102"/>
        <v>#REF!</v>
      </c>
      <c r="F1446" t="e">
        <f t="shared" si="103"/>
        <v>#REF!</v>
      </c>
    </row>
    <row r="1447" spans="3:8" hidden="1" x14ac:dyDescent="0.25">
      <c r="C1447" t="e">
        <f t="shared" si="100"/>
        <v>#REF!</v>
      </c>
      <c r="D1447" t="e">
        <f t="shared" si="101"/>
        <v>#REF!</v>
      </c>
      <c r="E1447" t="e">
        <f t="shared" si="102"/>
        <v>#REF!</v>
      </c>
      <c r="F1447" t="e">
        <f t="shared" si="103"/>
        <v>#REF!</v>
      </c>
    </row>
    <row r="1448" spans="3:8" hidden="1" x14ac:dyDescent="0.25">
      <c r="C1448" t="e">
        <f t="shared" si="100"/>
        <v>#REF!</v>
      </c>
      <c r="D1448" t="e">
        <f t="shared" si="101"/>
        <v>#REF!</v>
      </c>
      <c r="E1448" t="e">
        <f t="shared" si="102"/>
        <v>#REF!</v>
      </c>
      <c r="F1448" t="e">
        <f t="shared" si="103"/>
        <v>#REF!</v>
      </c>
    </row>
    <row r="1449" spans="3:8" x14ac:dyDescent="0.25">
      <c r="C1449" t="e">
        <f t="shared" si="100"/>
        <v>#REF!</v>
      </c>
      <c r="D1449" t="e">
        <f t="shared" si="101"/>
        <v>#REF!</v>
      </c>
      <c r="E1449" t="e">
        <f t="shared" si="102"/>
        <v>#REF!</v>
      </c>
      <c r="F1449" t="e">
        <f t="shared" si="103"/>
        <v>#REF!</v>
      </c>
      <c r="H1449" t="s">
        <v>12071</v>
      </c>
    </row>
    <row r="1450" spans="3:8" x14ac:dyDescent="0.25">
      <c r="C1450" t="e">
        <f t="shared" si="100"/>
        <v>#REF!</v>
      </c>
      <c r="D1450" t="e">
        <f t="shared" si="101"/>
        <v>#REF!</v>
      </c>
      <c r="E1450" t="e">
        <f t="shared" si="102"/>
        <v>#REF!</v>
      </c>
      <c r="F1450" t="e">
        <f t="shared" si="103"/>
        <v>#REF!</v>
      </c>
    </row>
    <row r="1451" spans="3:8" x14ac:dyDescent="0.25">
      <c r="C1451" t="e">
        <f t="shared" si="100"/>
        <v>#REF!</v>
      </c>
      <c r="D1451" t="e">
        <f t="shared" si="101"/>
        <v>#REF!</v>
      </c>
      <c r="E1451" t="e">
        <f t="shared" si="102"/>
        <v>#REF!</v>
      </c>
      <c r="F1451" t="e">
        <f t="shared" si="103"/>
        <v>#REF!</v>
      </c>
    </row>
    <row r="1452" spans="3:8" hidden="1" x14ac:dyDescent="0.25">
      <c r="C1452" t="e">
        <f t="shared" si="100"/>
        <v>#REF!</v>
      </c>
      <c r="D1452" t="e">
        <f t="shared" si="101"/>
        <v>#REF!</v>
      </c>
      <c r="E1452" t="e">
        <f t="shared" si="102"/>
        <v>#REF!</v>
      </c>
      <c r="F1452" t="e">
        <f t="shared" si="103"/>
        <v>#REF!</v>
      </c>
    </row>
    <row r="1453" spans="3:8" hidden="1" x14ac:dyDescent="0.25">
      <c r="C1453" t="e">
        <f t="shared" si="100"/>
        <v>#REF!</v>
      </c>
      <c r="D1453" t="e">
        <f t="shared" si="101"/>
        <v>#REF!</v>
      </c>
      <c r="E1453" t="e">
        <f t="shared" si="102"/>
        <v>#REF!</v>
      </c>
      <c r="F1453" t="e">
        <f t="shared" si="103"/>
        <v>#REF!</v>
      </c>
    </row>
    <row r="1454" spans="3:8" hidden="1" x14ac:dyDescent="0.25">
      <c r="C1454" t="e">
        <f t="shared" si="100"/>
        <v>#REF!</v>
      </c>
      <c r="D1454" t="e">
        <f t="shared" si="101"/>
        <v>#REF!</v>
      </c>
      <c r="E1454" t="e">
        <f t="shared" si="102"/>
        <v>#REF!</v>
      </c>
      <c r="F1454" t="e">
        <f t="shared" si="103"/>
        <v>#REF!</v>
      </c>
    </row>
    <row r="1455" spans="3:8" hidden="1" x14ac:dyDescent="0.25">
      <c r="C1455" t="e">
        <f t="shared" si="100"/>
        <v>#REF!</v>
      </c>
      <c r="D1455" t="e">
        <f t="shared" si="101"/>
        <v>#REF!</v>
      </c>
      <c r="E1455" t="e">
        <f t="shared" si="102"/>
        <v>#REF!</v>
      </c>
      <c r="F1455" t="e">
        <f t="shared" si="103"/>
        <v>#REF!</v>
      </c>
    </row>
    <row r="1456" spans="3:8" x14ac:dyDescent="0.25">
      <c r="C1456" t="e">
        <f t="shared" si="100"/>
        <v>#REF!</v>
      </c>
      <c r="D1456" t="e">
        <f t="shared" si="101"/>
        <v>#REF!</v>
      </c>
      <c r="E1456" t="e">
        <f t="shared" si="102"/>
        <v>#REF!</v>
      </c>
      <c r="F1456" t="e">
        <f t="shared" si="103"/>
        <v>#REF!</v>
      </c>
    </row>
    <row r="1457" spans="3:6" hidden="1" x14ac:dyDescent="0.25">
      <c r="C1457" t="e">
        <f t="shared" si="100"/>
        <v>#REF!</v>
      </c>
      <c r="D1457" t="e">
        <f t="shared" si="101"/>
        <v>#REF!</v>
      </c>
      <c r="E1457" t="e">
        <f t="shared" si="102"/>
        <v>#REF!</v>
      </c>
      <c r="F1457" t="e">
        <f t="shared" si="103"/>
        <v>#REF!</v>
      </c>
    </row>
    <row r="1458" spans="3:6" hidden="1" x14ac:dyDescent="0.25">
      <c r="C1458" t="e">
        <f t="shared" si="100"/>
        <v>#REF!</v>
      </c>
      <c r="D1458" t="e">
        <f t="shared" si="101"/>
        <v>#REF!</v>
      </c>
      <c r="E1458" t="e">
        <f t="shared" si="102"/>
        <v>#REF!</v>
      </c>
      <c r="F1458" t="e">
        <f t="shared" si="103"/>
        <v>#REF!</v>
      </c>
    </row>
    <row r="1459" spans="3:6" hidden="1" x14ac:dyDescent="0.25">
      <c r="C1459" t="e">
        <f t="shared" si="100"/>
        <v>#REF!</v>
      </c>
      <c r="D1459" t="e">
        <f t="shared" si="101"/>
        <v>#REF!</v>
      </c>
      <c r="E1459" t="e">
        <f t="shared" si="102"/>
        <v>#REF!</v>
      </c>
      <c r="F1459" t="e">
        <f t="shared" si="103"/>
        <v>#REF!</v>
      </c>
    </row>
    <row r="1460" spans="3:6" hidden="1" x14ac:dyDescent="0.25">
      <c r="C1460" t="e">
        <f t="shared" si="100"/>
        <v>#REF!</v>
      </c>
      <c r="D1460" t="e">
        <f t="shared" si="101"/>
        <v>#REF!</v>
      </c>
      <c r="E1460" t="e">
        <f t="shared" si="102"/>
        <v>#REF!</v>
      </c>
      <c r="F1460" t="e">
        <f t="shared" si="103"/>
        <v>#REF!</v>
      </c>
    </row>
    <row r="1461" spans="3:6" hidden="1" x14ac:dyDescent="0.25">
      <c r="C1461" t="e">
        <f t="shared" si="100"/>
        <v>#REF!</v>
      </c>
      <c r="D1461" t="e">
        <f t="shared" si="101"/>
        <v>#REF!</v>
      </c>
      <c r="E1461" t="e">
        <f t="shared" si="102"/>
        <v>#REF!</v>
      </c>
      <c r="F1461" t="e">
        <f t="shared" si="103"/>
        <v>#REF!</v>
      </c>
    </row>
    <row r="1462" spans="3:6" hidden="1" x14ac:dyDescent="0.25">
      <c r="C1462" t="e">
        <f t="shared" si="100"/>
        <v>#REF!</v>
      </c>
      <c r="D1462" t="e">
        <f t="shared" si="101"/>
        <v>#REF!</v>
      </c>
      <c r="E1462" t="e">
        <f t="shared" si="102"/>
        <v>#REF!</v>
      </c>
      <c r="F1462" t="e">
        <f t="shared" si="103"/>
        <v>#REF!</v>
      </c>
    </row>
    <row r="1463" spans="3:6" hidden="1" x14ac:dyDescent="0.25">
      <c r="C1463" t="e">
        <f t="shared" si="100"/>
        <v>#REF!</v>
      </c>
      <c r="D1463" t="e">
        <f t="shared" si="101"/>
        <v>#REF!</v>
      </c>
      <c r="E1463" t="e">
        <f t="shared" si="102"/>
        <v>#REF!</v>
      </c>
      <c r="F1463" t="e">
        <f t="shared" si="103"/>
        <v>#REF!</v>
      </c>
    </row>
    <row r="1464" spans="3:6" hidden="1" x14ac:dyDescent="0.25">
      <c r="C1464" t="e">
        <f t="shared" si="100"/>
        <v>#REF!</v>
      </c>
      <c r="D1464" t="e">
        <f t="shared" si="101"/>
        <v>#REF!</v>
      </c>
      <c r="E1464" t="e">
        <f t="shared" si="102"/>
        <v>#REF!</v>
      </c>
      <c r="F1464" t="e">
        <f t="shared" si="103"/>
        <v>#REF!</v>
      </c>
    </row>
    <row r="1465" spans="3:6" hidden="1" x14ac:dyDescent="0.25">
      <c r="C1465" t="e">
        <f t="shared" si="100"/>
        <v>#REF!</v>
      </c>
      <c r="D1465" t="e">
        <f t="shared" si="101"/>
        <v>#REF!</v>
      </c>
      <c r="E1465" t="e">
        <f t="shared" si="102"/>
        <v>#REF!</v>
      </c>
      <c r="F1465" t="e">
        <f t="shared" si="103"/>
        <v>#REF!</v>
      </c>
    </row>
    <row r="1466" spans="3:6" hidden="1" x14ac:dyDescent="0.25">
      <c r="C1466" t="e">
        <f t="shared" si="100"/>
        <v>#REF!</v>
      </c>
      <c r="D1466" t="e">
        <f t="shared" si="101"/>
        <v>#REF!</v>
      </c>
      <c r="E1466" t="e">
        <f t="shared" si="102"/>
        <v>#REF!</v>
      </c>
      <c r="F1466" t="e">
        <f t="shared" si="103"/>
        <v>#REF!</v>
      </c>
    </row>
    <row r="1467" spans="3:6" hidden="1" x14ac:dyDescent="0.25">
      <c r="C1467" t="e">
        <f t="shared" si="100"/>
        <v>#REF!</v>
      </c>
      <c r="D1467" t="e">
        <f t="shared" si="101"/>
        <v>#REF!</v>
      </c>
      <c r="E1467" t="e">
        <f t="shared" si="102"/>
        <v>#REF!</v>
      </c>
      <c r="F1467" t="e">
        <f t="shared" si="103"/>
        <v>#REF!</v>
      </c>
    </row>
    <row r="1468" spans="3:6" hidden="1" x14ac:dyDescent="0.25">
      <c r="C1468" t="e">
        <f t="shared" si="100"/>
        <v>#REF!</v>
      </c>
      <c r="D1468" t="e">
        <f t="shared" si="101"/>
        <v>#REF!</v>
      </c>
      <c r="E1468" t="e">
        <f t="shared" si="102"/>
        <v>#REF!</v>
      </c>
      <c r="F1468" t="e">
        <f t="shared" si="103"/>
        <v>#REF!</v>
      </c>
    </row>
    <row r="1469" spans="3:6" hidden="1" x14ac:dyDescent="0.25">
      <c r="C1469" t="e">
        <f t="shared" si="100"/>
        <v>#REF!</v>
      </c>
      <c r="D1469" t="e">
        <f t="shared" si="101"/>
        <v>#REF!</v>
      </c>
      <c r="E1469" t="e">
        <f t="shared" si="102"/>
        <v>#REF!</v>
      </c>
      <c r="F1469" t="e">
        <f t="shared" si="103"/>
        <v>#REF!</v>
      </c>
    </row>
    <row r="1470" spans="3:6" hidden="1" x14ac:dyDescent="0.25">
      <c r="C1470" t="e">
        <f t="shared" si="100"/>
        <v>#REF!</v>
      </c>
      <c r="D1470" t="e">
        <f t="shared" si="101"/>
        <v>#REF!</v>
      </c>
      <c r="E1470" t="e">
        <f t="shared" si="102"/>
        <v>#REF!</v>
      </c>
      <c r="F1470" t="e">
        <f t="shared" si="103"/>
        <v>#REF!</v>
      </c>
    </row>
    <row r="1471" spans="3:6" hidden="1" x14ac:dyDescent="0.25">
      <c r="C1471" t="e">
        <f t="shared" si="100"/>
        <v>#REF!</v>
      </c>
      <c r="D1471" t="e">
        <f t="shared" si="101"/>
        <v>#REF!</v>
      </c>
      <c r="E1471" t="e">
        <f t="shared" si="102"/>
        <v>#REF!</v>
      </c>
      <c r="F1471" t="e">
        <f t="shared" si="103"/>
        <v>#REF!</v>
      </c>
    </row>
    <row r="1472" spans="3:6" hidden="1" x14ac:dyDescent="0.25">
      <c r="C1472" t="e">
        <f t="shared" si="100"/>
        <v>#REF!</v>
      </c>
      <c r="D1472" t="e">
        <f t="shared" si="101"/>
        <v>#REF!</v>
      </c>
      <c r="E1472" t="e">
        <f t="shared" si="102"/>
        <v>#REF!</v>
      </c>
      <c r="F1472" t="e">
        <f t="shared" si="103"/>
        <v>#REF!</v>
      </c>
    </row>
    <row r="1473" spans="3:6" hidden="1" x14ac:dyDescent="0.25">
      <c r="C1473" t="e">
        <f t="shared" si="100"/>
        <v>#REF!</v>
      </c>
      <c r="D1473" t="e">
        <f t="shared" si="101"/>
        <v>#REF!</v>
      </c>
      <c r="E1473" t="e">
        <f t="shared" si="102"/>
        <v>#REF!</v>
      </c>
      <c r="F1473" t="e">
        <f t="shared" si="103"/>
        <v>#REF!</v>
      </c>
    </row>
    <row r="1474" spans="3:6" hidden="1" x14ac:dyDescent="0.25">
      <c r="C1474" t="e">
        <f t="shared" ref="C1474:C1537" si="104">VLOOKUP(B1474,fundtbl,6,FALSE)</f>
        <v>#REF!</v>
      </c>
      <c r="D1474" t="e">
        <f t="shared" si="101"/>
        <v>#REF!</v>
      </c>
      <c r="E1474" t="e">
        <f t="shared" si="102"/>
        <v>#REF!</v>
      </c>
      <c r="F1474" t="e">
        <f t="shared" si="103"/>
        <v>#REF!</v>
      </c>
    </row>
    <row r="1475" spans="3:6" hidden="1" x14ac:dyDescent="0.25">
      <c r="C1475" t="e">
        <f t="shared" si="104"/>
        <v>#REF!</v>
      </c>
      <c r="D1475" t="e">
        <f t="shared" si="101"/>
        <v>#REF!</v>
      </c>
      <c r="E1475" t="e">
        <f t="shared" si="102"/>
        <v>#REF!</v>
      </c>
      <c r="F1475" t="e">
        <f t="shared" si="103"/>
        <v>#REF!</v>
      </c>
    </row>
    <row r="1476" spans="3:6" hidden="1" x14ac:dyDescent="0.25">
      <c r="C1476" t="e">
        <f t="shared" si="104"/>
        <v>#REF!</v>
      </c>
      <c r="D1476" t="e">
        <f t="shared" si="101"/>
        <v>#REF!</v>
      </c>
      <c r="E1476" t="e">
        <f t="shared" si="102"/>
        <v>#REF!</v>
      </c>
      <c r="F1476" t="e">
        <f t="shared" si="103"/>
        <v>#REF!</v>
      </c>
    </row>
    <row r="1477" spans="3:6" hidden="1" x14ac:dyDescent="0.25">
      <c r="C1477" t="e">
        <f t="shared" si="104"/>
        <v>#REF!</v>
      </c>
      <c r="D1477" t="e">
        <f t="shared" si="101"/>
        <v>#REF!</v>
      </c>
      <c r="E1477" t="e">
        <f t="shared" si="102"/>
        <v>#REF!</v>
      </c>
      <c r="F1477" t="e">
        <f t="shared" si="103"/>
        <v>#REF!</v>
      </c>
    </row>
    <row r="1478" spans="3:6" hidden="1" x14ac:dyDescent="0.25">
      <c r="C1478" t="e">
        <f t="shared" si="104"/>
        <v>#REF!</v>
      </c>
      <c r="D1478" t="e">
        <f t="shared" si="101"/>
        <v>#REF!</v>
      </c>
      <c r="E1478" t="e">
        <f t="shared" si="102"/>
        <v>#REF!</v>
      </c>
      <c r="F1478" t="e">
        <f t="shared" si="103"/>
        <v>#REF!</v>
      </c>
    </row>
    <row r="1479" spans="3:6" hidden="1" x14ac:dyDescent="0.25">
      <c r="C1479" t="e">
        <f t="shared" si="104"/>
        <v>#REF!</v>
      </c>
      <c r="D1479" t="e">
        <f t="shared" si="101"/>
        <v>#REF!</v>
      </c>
      <c r="E1479" t="e">
        <f t="shared" si="102"/>
        <v>#REF!</v>
      </c>
      <c r="F1479" t="e">
        <f t="shared" si="103"/>
        <v>#REF!</v>
      </c>
    </row>
    <row r="1480" spans="3:6" hidden="1" x14ac:dyDescent="0.25">
      <c r="C1480" t="e">
        <f t="shared" si="104"/>
        <v>#REF!</v>
      </c>
      <c r="D1480" t="e">
        <f t="shared" si="101"/>
        <v>#REF!</v>
      </c>
      <c r="E1480" t="e">
        <f t="shared" si="102"/>
        <v>#REF!</v>
      </c>
      <c r="F1480" t="e">
        <f t="shared" si="103"/>
        <v>#REF!</v>
      </c>
    </row>
    <row r="1481" spans="3:6" hidden="1" x14ac:dyDescent="0.25">
      <c r="C1481" t="e">
        <f t="shared" si="104"/>
        <v>#REF!</v>
      </c>
      <c r="D1481" t="e">
        <f t="shared" si="101"/>
        <v>#REF!</v>
      </c>
      <c r="E1481" t="e">
        <f t="shared" si="102"/>
        <v>#REF!</v>
      </c>
      <c r="F1481" t="e">
        <f t="shared" si="103"/>
        <v>#REF!</v>
      </c>
    </row>
    <row r="1482" spans="3:6" hidden="1" x14ac:dyDescent="0.25">
      <c r="C1482" t="e">
        <f t="shared" si="104"/>
        <v>#REF!</v>
      </c>
      <c r="D1482" t="e">
        <f t="shared" si="101"/>
        <v>#REF!</v>
      </c>
      <c r="E1482" t="e">
        <f t="shared" si="102"/>
        <v>#REF!</v>
      </c>
      <c r="F1482" t="e">
        <f t="shared" si="103"/>
        <v>#REF!</v>
      </c>
    </row>
    <row r="1483" spans="3:6" hidden="1" x14ac:dyDescent="0.25">
      <c r="C1483" t="e">
        <f t="shared" si="104"/>
        <v>#REF!</v>
      </c>
      <c r="D1483" t="e">
        <f t="shared" si="101"/>
        <v>#REF!</v>
      </c>
      <c r="E1483" t="e">
        <f t="shared" si="102"/>
        <v>#REF!</v>
      </c>
      <c r="F1483" t="e">
        <f t="shared" si="103"/>
        <v>#REF!</v>
      </c>
    </row>
    <row r="1484" spans="3:6" hidden="1" x14ac:dyDescent="0.25">
      <c r="C1484" t="e">
        <f t="shared" si="104"/>
        <v>#REF!</v>
      </c>
      <c r="D1484" t="e">
        <f t="shared" si="101"/>
        <v>#REF!</v>
      </c>
      <c r="E1484" t="e">
        <f t="shared" si="102"/>
        <v>#REF!</v>
      </c>
      <c r="F1484" t="e">
        <f t="shared" si="103"/>
        <v>#REF!</v>
      </c>
    </row>
    <row r="1485" spans="3:6" hidden="1" x14ac:dyDescent="0.25">
      <c r="C1485" t="e">
        <f t="shared" si="104"/>
        <v>#REF!</v>
      </c>
      <c r="D1485" t="e">
        <f t="shared" si="101"/>
        <v>#REF!</v>
      </c>
      <c r="E1485" t="e">
        <f t="shared" si="102"/>
        <v>#REF!</v>
      </c>
      <c r="F1485" t="e">
        <f t="shared" si="103"/>
        <v>#REF!</v>
      </c>
    </row>
    <row r="1486" spans="3:6" hidden="1" x14ac:dyDescent="0.25">
      <c r="C1486" t="e">
        <f t="shared" si="104"/>
        <v>#REF!</v>
      </c>
      <c r="D1486" t="e">
        <f t="shared" si="101"/>
        <v>#REF!</v>
      </c>
      <c r="E1486" t="e">
        <f t="shared" si="102"/>
        <v>#REF!</v>
      </c>
      <c r="F1486" t="e">
        <f t="shared" si="103"/>
        <v>#REF!</v>
      </c>
    </row>
    <row r="1487" spans="3:6" hidden="1" x14ac:dyDescent="0.25">
      <c r="C1487" t="e">
        <f t="shared" si="104"/>
        <v>#REF!</v>
      </c>
      <c r="D1487" t="e">
        <f t="shared" si="101"/>
        <v>#REF!</v>
      </c>
      <c r="E1487" t="e">
        <f t="shared" si="102"/>
        <v>#REF!</v>
      </c>
      <c r="F1487" t="e">
        <f t="shared" si="103"/>
        <v>#REF!</v>
      </c>
    </row>
    <row r="1488" spans="3:6" hidden="1" x14ac:dyDescent="0.25">
      <c r="C1488" t="e">
        <f t="shared" si="104"/>
        <v>#REF!</v>
      </c>
      <c r="D1488" t="e">
        <f t="shared" si="101"/>
        <v>#REF!</v>
      </c>
      <c r="E1488" t="e">
        <f t="shared" si="102"/>
        <v>#REF!</v>
      </c>
      <c r="F1488" t="e">
        <f t="shared" si="103"/>
        <v>#REF!</v>
      </c>
    </row>
    <row r="1489" spans="3:6" hidden="1" x14ac:dyDescent="0.25">
      <c r="C1489" t="e">
        <f t="shared" si="104"/>
        <v>#REF!</v>
      </c>
      <c r="D1489" t="e">
        <f t="shared" si="101"/>
        <v>#REF!</v>
      </c>
      <c r="E1489" t="e">
        <f t="shared" si="102"/>
        <v>#REF!</v>
      </c>
      <c r="F1489" t="e">
        <f t="shared" si="103"/>
        <v>#REF!</v>
      </c>
    </row>
    <row r="1490" spans="3:6" hidden="1" x14ac:dyDescent="0.25">
      <c r="C1490" t="e">
        <f t="shared" si="104"/>
        <v>#REF!</v>
      </c>
      <c r="D1490" t="e">
        <f t="shared" si="101"/>
        <v>#REF!</v>
      </c>
      <c r="E1490" t="e">
        <f t="shared" si="102"/>
        <v>#REF!</v>
      </c>
      <c r="F1490" t="e">
        <f t="shared" si="103"/>
        <v>#REF!</v>
      </c>
    </row>
    <row r="1491" spans="3:6" hidden="1" x14ac:dyDescent="0.25">
      <c r="C1491" t="e">
        <f t="shared" si="104"/>
        <v>#REF!</v>
      </c>
      <c r="D1491" t="e">
        <f t="shared" si="101"/>
        <v>#REF!</v>
      </c>
      <c r="E1491" t="e">
        <f t="shared" si="102"/>
        <v>#REF!</v>
      </c>
      <c r="F1491" t="e">
        <f t="shared" si="103"/>
        <v>#REF!</v>
      </c>
    </row>
    <row r="1492" spans="3:6" hidden="1" x14ac:dyDescent="0.25">
      <c r="C1492" t="e">
        <f t="shared" si="104"/>
        <v>#REF!</v>
      </c>
      <c r="D1492" t="e">
        <f t="shared" si="101"/>
        <v>#REF!</v>
      </c>
      <c r="E1492" t="e">
        <f t="shared" si="102"/>
        <v>#REF!</v>
      </c>
      <c r="F1492" t="e">
        <f t="shared" si="103"/>
        <v>#REF!</v>
      </c>
    </row>
    <row r="1493" spans="3:6" hidden="1" x14ac:dyDescent="0.25">
      <c r="C1493" t="e">
        <f t="shared" si="104"/>
        <v>#REF!</v>
      </c>
      <c r="D1493" t="e">
        <f t="shared" si="101"/>
        <v>#REF!</v>
      </c>
      <c r="E1493" t="e">
        <f t="shared" si="102"/>
        <v>#REF!</v>
      </c>
      <c r="F1493" t="e">
        <f t="shared" si="103"/>
        <v>#REF!</v>
      </c>
    </row>
    <row r="1494" spans="3:6" hidden="1" x14ac:dyDescent="0.25">
      <c r="C1494" t="e">
        <f t="shared" si="104"/>
        <v>#REF!</v>
      </c>
      <c r="D1494" t="e">
        <f t="shared" si="101"/>
        <v>#REF!</v>
      </c>
      <c r="E1494" t="e">
        <f t="shared" si="102"/>
        <v>#REF!</v>
      </c>
      <c r="F1494" t="e">
        <f t="shared" si="103"/>
        <v>#REF!</v>
      </c>
    </row>
    <row r="1495" spans="3:6" hidden="1" x14ac:dyDescent="0.25">
      <c r="C1495" t="e">
        <f t="shared" si="104"/>
        <v>#REF!</v>
      </c>
      <c r="D1495" t="e">
        <f t="shared" si="101"/>
        <v>#REF!</v>
      </c>
      <c r="E1495" t="e">
        <f t="shared" si="102"/>
        <v>#REF!</v>
      </c>
      <c r="F1495" t="e">
        <f t="shared" si="103"/>
        <v>#REF!</v>
      </c>
    </row>
    <row r="1496" spans="3:6" hidden="1" x14ac:dyDescent="0.25">
      <c r="C1496" t="e">
        <f t="shared" si="104"/>
        <v>#REF!</v>
      </c>
      <c r="D1496" t="e">
        <f t="shared" si="101"/>
        <v>#REF!</v>
      </c>
      <c r="E1496" t="e">
        <f t="shared" si="102"/>
        <v>#REF!</v>
      </c>
      <c r="F1496" t="e">
        <f t="shared" si="103"/>
        <v>#REF!</v>
      </c>
    </row>
    <row r="1497" spans="3:6" hidden="1" x14ac:dyDescent="0.25">
      <c r="C1497" t="e">
        <f t="shared" si="104"/>
        <v>#REF!</v>
      </c>
      <c r="D1497" t="e">
        <f t="shared" si="101"/>
        <v>#REF!</v>
      </c>
      <c r="E1497" t="e">
        <f t="shared" si="102"/>
        <v>#REF!</v>
      </c>
      <c r="F1497" t="e">
        <f t="shared" si="103"/>
        <v>#REF!</v>
      </c>
    </row>
    <row r="1498" spans="3:6" hidden="1" x14ac:dyDescent="0.25">
      <c r="C1498" t="e">
        <f t="shared" si="104"/>
        <v>#REF!</v>
      </c>
      <c r="D1498" t="e">
        <f t="shared" si="101"/>
        <v>#REF!</v>
      </c>
      <c r="E1498" t="e">
        <f t="shared" si="102"/>
        <v>#REF!</v>
      </c>
      <c r="F1498" t="e">
        <f t="shared" si="103"/>
        <v>#REF!</v>
      </c>
    </row>
    <row r="1499" spans="3:6" hidden="1" x14ac:dyDescent="0.25">
      <c r="C1499" t="e">
        <f t="shared" si="104"/>
        <v>#REF!</v>
      </c>
      <c r="D1499" t="e">
        <f t="shared" si="101"/>
        <v>#REF!</v>
      </c>
      <c r="E1499" t="e">
        <f t="shared" si="102"/>
        <v>#REF!</v>
      </c>
      <c r="F1499" t="e">
        <f t="shared" si="103"/>
        <v>#REF!</v>
      </c>
    </row>
    <row r="1500" spans="3:6" hidden="1" x14ac:dyDescent="0.25">
      <c r="C1500" t="e">
        <f t="shared" si="104"/>
        <v>#REF!</v>
      </c>
      <c r="D1500" t="e">
        <f t="shared" si="101"/>
        <v>#REF!</v>
      </c>
      <c r="E1500" t="e">
        <f t="shared" si="102"/>
        <v>#REF!</v>
      </c>
      <c r="F1500" t="e">
        <f t="shared" si="103"/>
        <v>#REF!</v>
      </c>
    </row>
    <row r="1501" spans="3:6" hidden="1" x14ac:dyDescent="0.25">
      <c r="C1501" t="e">
        <f t="shared" si="104"/>
        <v>#REF!</v>
      </c>
      <c r="D1501" t="e">
        <f t="shared" si="101"/>
        <v>#REF!</v>
      </c>
      <c r="E1501" t="e">
        <f t="shared" si="102"/>
        <v>#REF!</v>
      </c>
      <c r="F1501" t="e">
        <f t="shared" si="103"/>
        <v>#REF!</v>
      </c>
    </row>
    <row r="1502" spans="3:6" hidden="1" x14ac:dyDescent="0.25">
      <c r="C1502" t="e">
        <f t="shared" si="104"/>
        <v>#REF!</v>
      </c>
      <c r="D1502" t="e">
        <f t="shared" si="101"/>
        <v>#REF!</v>
      </c>
      <c r="E1502" t="e">
        <f t="shared" si="102"/>
        <v>#REF!</v>
      </c>
      <c r="F1502" t="e">
        <f t="shared" si="103"/>
        <v>#REF!</v>
      </c>
    </row>
    <row r="1503" spans="3:6" hidden="1" x14ac:dyDescent="0.25">
      <c r="C1503" t="e">
        <f t="shared" si="104"/>
        <v>#REF!</v>
      </c>
      <c r="D1503" t="e">
        <f t="shared" si="101"/>
        <v>#REF!</v>
      </c>
      <c r="E1503" t="e">
        <f t="shared" si="102"/>
        <v>#REF!</v>
      </c>
      <c r="F1503" t="e">
        <f t="shared" si="103"/>
        <v>#REF!</v>
      </c>
    </row>
    <row r="1504" spans="3:6" hidden="1" x14ac:dyDescent="0.25">
      <c r="C1504" t="e">
        <f t="shared" si="104"/>
        <v>#REF!</v>
      </c>
      <c r="D1504" t="e">
        <f t="shared" ref="D1504:D1567" si="105">VLOOKUP(B1504,fundtbl,5,FALSE)</f>
        <v>#REF!</v>
      </c>
      <c r="E1504" t="e">
        <f t="shared" ref="E1504:E1567" si="106">VLOOKUP(B1504,fundtbl,7,FALSE)</f>
        <v>#REF!</v>
      </c>
      <c r="F1504" t="e">
        <f t="shared" ref="F1504:F1567" si="107">VLOOKUP(B1504,fundtbl,8,FALSE)</f>
        <v>#REF!</v>
      </c>
    </row>
    <row r="1505" spans="3:6" hidden="1" x14ac:dyDescent="0.25">
      <c r="C1505" t="e">
        <f t="shared" si="104"/>
        <v>#REF!</v>
      </c>
      <c r="D1505" t="e">
        <f t="shared" si="105"/>
        <v>#REF!</v>
      </c>
      <c r="E1505" t="e">
        <f t="shared" si="106"/>
        <v>#REF!</v>
      </c>
      <c r="F1505" t="e">
        <f t="shared" si="107"/>
        <v>#REF!</v>
      </c>
    </row>
    <row r="1506" spans="3:6" hidden="1" x14ac:dyDescent="0.25">
      <c r="C1506" t="e">
        <f t="shared" si="104"/>
        <v>#REF!</v>
      </c>
      <c r="D1506" t="e">
        <f t="shared" si="105"/>
        <v>#REF!</v>
      </c>
      <c r="E1506" t="e">
        <f t="shared" si="106"/>
        <v>#REF!</v>
      </c>
      <c r="F1506" t="e">
        <f t="shared" si="107"/>
        <v>#REF!</v>
      </c>
    </row>
    <row r="1507" spans="3:6" hidden="1" x14ac:dyDescent="0.25">
      <c r="C1507" t="e">
        <f t="shared" si="104"/>
        <v>#REF!</v>
      </c>
      <c r="D1507" t="e">
        <f t="shared" si="105"/>
        <v>#REF!</v>
      </c>
      <c r="E1507" t="e">
        <f t="shared" si="106"/>
        <v>#REF!</v>
      </c>
      <c r="F1507" t="e">
        <f t="shared" si="107"/>
        <v>#REF!</v>
      </c>
    </row>
    <row r="1508" spans="3:6" hidden="1" x14ac:dyDescent="0.25">
      <c r="C1508" t="e">
        <f t="shared" si="104"/>
        <v>#REF!</v>
      </c>
      <c r="D1508" t="e">
        <f t="shared" si="105"/>
        <v>#REF!</v>
      </c>
      <c r="E1508" t="e">
        <f t="shared" si="106"/>
        <v>#REF!</v>
      </c>
      <c r="F1508" t="e">
        <f t="shared" si="107"/>
        <v>#REF!</v>
      </c>
    </row>
    <row r="1509" spans="3:6" hidden="1" x14ac:dyDescent="0.25">
      <c r="C1509" t="e">
        <f t="shared" si="104"/>
        <v>#REF!</v>
      </c>
      <c r="D1509" t="e">
        <f t="shared" si="105"/>
        <v>#REF!</v>
      </c>
      <c r="E1509" t="e">
        <f t="shared" si="106"/>
        <v>#REF!</v>
      </c>
      <c r="F1509" t="e">
        <f t="shared" si="107"/>
        <v>#REF!</v>
      </c>
    </row>
    <row r="1510" spans="3:6" hidden="1" x14ac:dyDescent="0.25">
      <c r="C1510" t="e">
        <f t="shared" si="104"/>
        <v>#REF!</v>
      </c>
      <c r="D1510" t="e">
        <f t="shared" si="105"/>
        <v>#REF!</v>
      </c>
      <c r="E1510" t="e">
        <f t="shared" si="106"/>
        <v>#REF!</v>
      </c>
      <c r="F1510" t="e">
        <f t="shared" si="107"/>
        <v>#REF!</v>
      </c>
    </row>
    <row r="1511" spans="3:6" hidden="1" x14ac:dyDescent="0.25">
      <c r="C1511" t="e">
        <f t="shared" si="104"/>
        <v>#REF!</v>
      </c>
      <c r="D1511" t="e">
        <f t="shared" si="105"/>
        <v>#REF!</v>
      </c>
      <c r="E1511" t="e">
        <f t="shared" si="106"/>
        <v>#REF!</v>
      </c>
      <c r="F1511" t="e">
        <f t="shared" si="107"/>
        <v>#REF!</v>
      </c>
    </row>
    <row r="1512" spans="3:6" hidden="1" x14ac:dyDescent="0.25">
      <c r="C1512" t="e">
        <f t="shared" si="104"/>
        <v>#REF!</v>
      </c>
      <c r="D1512" t="e">
        <f t="shared" si="105"/>
        <v>#REF!</v>
      </c>
      <c r="E1512" t="e">
        <f t="shared" si="106"/>
        <v>#REF!</v>
      </c>
      <c r="F1512" t="e">
        <f t="shared" si="107"/>
        <v>#REF!</v>
      </c>
    </row>
    <row r="1513" spans="3:6" hidden="1" x14ac:dyDescent="0.25">
      <c r="C1513" t="e">
        <f t="shared" si="104"/>
        <v>#REF!</v>
      </c>
      <c r="D1513" t="e">
        <f t="shared" si="105"/>
        <v>#REF!</v>
      </c>
      <c r="E1513" t="e">
        <f t="shared" si="106"/>
        <v>#REF!</v>
      </c>
      <c r="F1513" t="e">
        <f t="shared" si="107"/>
        <v>#REF!</v>
      </c>
    </row>
    <row r="1514" spans="3:6" hidden="1" x14ac:dyDescent="0.25">
      <c r="C1514" t="e">
        <f t="shared" si="104"/>
        <v>#REF!</v>
      </c>
      <c r="D1514" t="e">
        <f t="shared" si="105"/>
        <v>#REF!</v>
      </c>
      <c r="E1514" t="e">
        <f t="shared" si="106"/>
        <v>#REF!</v>
      </c>
      <c r="F1514" t="e">
        <f t="shared" si="107"/>
        <v>#REF!</v>
      </c>
    </row>
    <row r="1515" spans="3:6" hidden="1" x14ac:dyDescent="0.25">
      <c r="C1515" t="e">
        <f t="shared" si="104"/>
        <v>#REF!</v>
      </c>
      <c r="D1515" t="e">
        <f t="shared" si="105"/>
        <v>#REF!</v>
      </c>
      <c r="E1515" t="e">
        <f t="shared" si="106"/>
        <v>#REF!</v>
      </c>
      <c r="F1515" t="e">
        <f t="shared" si="107"/>
        <v>#REF!</v>
      </c>
    </row>
    <row r="1516" spans="3:6" hidden="1" x14ac:dyDescent="0.25">
      <c r="C1516" t="e">
        <f t="shared" si="104"/>
        <v>#REF!</v>
      </c>
      <c r="D1516" t="e">
        <f t="shared" si="105"/>
        <v>#REF!</v>
      </c>
      <c r="E1516" t="e">
        <f t="shared" si="106"/>
        <v>#REF!</v>
      </c>
      <c r="F1516" t="e">
        <f t="shared" si="107"/>
        <v>#REF!</v>
      </c>
    </row>
    <row r="1517" spans="3:6" hidden="1" x14ac:dyDescent="0.25">
      <c r="C1517" t="e">
        <f t="shared" si="104"/>
        <v>#REF!</v>
      </c>
      <c r="D1517" t="e">
        <f t="shared" si="105"/>
        <v>#REF!</v>
      </c>
      <c r="E1517" t="e">
        <f t="shared" si="106"/>
        <v>#REF!</v>
      </c>
      <c r="F1517" t="e">
        <f t="shared" si="107"/>
        <v>#REF!</v>
      </c>
    </row>
    <row r="1518" spans="3:6" hidden="1" x14ac:dyDescent="0.25">
      <c r="C1518" t="e">
        <f t="shared" si="104"/>
        <v>#REF!</v>
      </c>
      <c r="D1518" t="e">
        <f t="shared" si="105"/>
        <v>#REF!</v>
      </c>
      <c r="E1518" t="e">
        <f t="shared" si="106"/>
        <v>#REF!</v>
      </c>
      <c r="F1518" t="e">
        <f t="shared" si="107"/>
        <v>#REF!</v>
      </c>
    </row>
    <row r="1519" spans="3:6" hidden="1" x14ac:dyDescent="0.25">
      <c r="C1519" t="e">
        <f t="shared" si="104"/>
        <v>#REF!</v>
      </c>
      <c r="D1519" t="e">
        <f t="shared" si="105"/>
        <v>#REF!</v>
      </c>
      <c r="E1519" t="e">
        <f t="shared" si="106"/>
        <v>#REF!</v>
      </c>
      <c r="F1519" t="e">
        <f t="shared" si="107"/>
        <v>#REF!</v>
      </c>
    </row>
    <row r="1520" spans="3:6" hidden="1" x14ac:dyDescent="0.25">
      <c r="C1520" t="e">
        <f t="shared" si="104"/>
        <v>#REF!</v>
      </c>
      <c r="D1520" t="e">
        <f t="shared" si="105"/>
        <v>#REF!</v>
      </c>
      <c r="E1520" t="e">
        <f t="shared" si="106"/>
        <v>#REF!</v>
      </c>
      <c r="F1520" t="e">
        <f t="shared" si="107"/>
        <v>#REF!</v>
      </c>
    </row>
    <row r="1521" spans="3:6" hidden="1" x14ac:dyDescent="0.25">
      <c r="C1521" t="e">
        <f t="shared" si="104"/>
        <v>#REF!</v>
      </c>
      <c r="D1521" t="e">
        <f t="shared" si="105"/>
        <v>#REF!</v>
      </c>
      <c r="E1521" t="e">
        <f t="shared" si="106"/>
        <v>#REF!</v>
      </c>
      <c r="F1521" t="e">
        <f t="shared" si="107"/>
        <v>#REF!</v>
      </c>
    </row>
    <row r="1522" spans="3:6" hidden="1" x14ac:dyDescent="0.25">
      <c r="C1522" t="e">
        <f t="shared" si="104"/>
        <v>#REF!</v>
      </c>
      <c r="D1522" t="e">
        <f t="shared" si="105"/>
        <v>#REF!</v>
      </c>
      <c r="E1522" t="e">
        <f t="shared" si="106"/>
        <v>#REF!</v>
      </c>
      <c r="F1522" t="e">
        <f t="shared" si="107"/>
        <v>#REF!</v>
      </c>
    </row>
    <row r="1523" spans="3:6" hidden="1" x14ac:dyDescent="0.25">
      <c r="C1523" t="e">
        <f t="shared" si="104"/>
        <v>#REF!</v>
      </c>
      <c r="D1523" t="e">
        <f t="shared" si="105"/>
        <v>#REF!</v>
      </c>
      <c r="E1523" t="e">
        <f t="shared" si="106"/>
        <v>#REF!</v>
      </c>
      <c r="F1523" t="e">
        <f t="shared" si="107"/>
        <v>#REF!</v>
      </c>
    </row>
    <row r="1524" spans="3:6" hidden="1" x14ac:dyDescent="0.25">
      <c r="C1524" t="e">
        <f t="shared" si="104"/>
        <v>#REF!</v>
      </c>
      <c r="D1524" t="e">
        <f t="shared" si="105"/>
        <v>#REF!</v>
      </c>
      <c r="E1524" t="e">
        <f t="shared" si="106"/>
        <v>#REF!</v>
      </c>
      <c r="F1524" t="e">
        <f t="shared" si="107"/>
        <v>#REF!</v>
      </c>
    </row>
    <row r="1525" spans="3:6" hidden="1" x14ac:dyDescent="0.25">
      <c r="C1525" t="e">
        <f t="shared" si="104"/>
        <v>#REF!</v>
      </c>
      <c r="D1525" t="e">
        <f t="shared" si="105"/>
        <v>#REF!</v>
      </c>
      <c r="E1525" t="e">
        <f t="shared" si="106"/>
        <v>#REF!</v>
      </c>
      <c r="F1525" t="e">
        <f t="shared" si="107"/>
        <v>#REF!</v>
      </c>
    </row>
    <row r="1526" spans="3:6" hidden="1" x14ac:dyDescent="0.25">
      <c r="C1526" t="e">
        <f t="shared" si="104"/>
        <v>#REF!</v>
      </c>
      <c r="D1526" t="e">
        <f t="shared" si="105"/>
        <v>#REF!</v>
      </c>
      <c r="E1526" t="e">
        <f t="shared" si="106"/>
        <v>#REF!</v>
      </c>
      <c r="F1526" t="e">
        <f t="shared" si="107"/>
        <v>#REF!</v>
      </c>
    </row>
    <row r="1527" spans="3:6" hidden="1" x14ac:dyDescent="0.25">
      <c r="C1527" t="e">
        <f t="shared" si="104"/>
        <v>#REF!</v>
      </c>
      <c r="D1527" t="e">
        <f t="shared" si="105"/>
        <v>#REF!</v>
      </c>
      <c r="E1527" t="e">
        <f t="shared" si="106"/>
        <v>#REF!</v>
      </c>
      <c r="F1527" t="e">
        <f t="shared" si="107"/>
        <v>#REF!</v>
      </c>
    </row>
    <row r="1528" spans="3:6" hidden="1" x14ac:dyDescent="0.25">
      <c r="C1528" t="e">
        <f t="shared" si="104"/>
        <v>#REF!</v>
      </c>
      <c r="D1528" t="e">
        <f t="shared" si="105"/>
        <v>#REF!</v>
      </c>
      <c r="E1528" t="e">
        <f t="shared" si="106"/>
        <v>#REF!</v>
      </c>
      <c r="F1528" t="e">
        <f t="shared" si="107"/>
        <v>#REF!</v>
      </c>
    </row>
    <row r="1529" spans="3:6" hidden="1" x14ac:dyDescent="0.25">
      <c r="C1529" t="e">
        <f t="shared" si="104"/>
        <v>#REF!</v>
      </c>
      <c r="D1529" t="e">
        <f t="shared" si="105"/>
        <v>#REF!</v>
      </c>
      <c r="E1529" t="e">
        <f t="shared" si="106"/>
        <v>#REF!</v>
      </c>
      <c r="F1529" t="e">
        <f t="shared" si="107"/>
        <v>#REF!</v>
      </c>
    </row>
    <row r="1530" spans="3:6" hidden="1" x14ac:dyDescent="0.25">
      <c r="C1530" t="e">
        <f t="shared" si="104"/>
        <v>#REF!</v>
      </c>
      <c r="D1530" t="e">
        <f t="shared" si="105"/>
        <v>#REF!</v>
      </c>
      <c r="E1530" t="e">
        <f t="shared" si="106"/>
        <v>#REF!</v>
      </c>
      <c r="F1530" t="e">
        <f t="shared" si="107"/>
        <v>#REF!</v>
      </c>
    </row>
    <row r="1531" spans="3:6" hidden="1" x14ac:dyDescent="0.25">
      <c r="C1531" t="e">
        <f t="shared" si="104"/>
        <v>#REF!</v>
      </c>
      <c r="D1531" t="e">
        <f t="shared" si="105"/>
        <v>#REF!</v>
      </c>
      <c r="E1531" t="e">
        <f t="shared" si="106"/>
        <v>#REF!</v>
      </c>
      <c r="F1531" t="e">
        <f t="shared" si="107"/>
        <v>#REF!</v>
      </c>
    </row>
    <row r="1532" spans="3:6" hidden="1" x14ac:dyDescent="0.25">
      <c r="C1532" t="e">
        <f t="shared" si="104"/>
        <v>#REF!</v>
      </c>
      <c r="D1532" t="e">
        <f t="shared" si="105"/>
        <v>#REF!</v>
      </c>
      <c r="E1532" t="e">
        <f t="shared" si="106"/>
        <v>#REF!</v>
      </c>
      <c r="F1532" t="e">
        <f t="shared" si="107"/>
        <v>#REF!</v>
      </c>
    </row>
    <row r="1533" spans="3:6" hidden="1" x14ac:dyDescent="0.25">
      <c r="C1533" t="e">
        <f t="shared" si="104"/>
        <v>#REF!</v>
      </c>
      <c r="D1533" t="e">
        <f t="shared" si="105"/>
        <v>#REF!</v>
      </c>
      <c r="E1533" t="e">
        <f t="shared" si="106"/>
        <v>#REF!</v>
      </c>
      <c r="F1533" t="e">
        <f t="shared" si="107"/>
        <v>#REF!</v>
      </c>
    </row>
    <row r="1534" spans="3:6" hidden="1" x14ac:dyDescent="0.25">
      <c r="C1534" t="e">
        <f t="shared" si="104"/>
        <v>#REF!</v>
      </c>
      <c r="D1534" t="e">
        <f t="shared" si="105"/>
        <v>#REF!</v>
      </c>
      <c r="E1534" t="e">
        <f t="shared" si="106"/>
        <v>#REF!</v>
      </c>
      <c r="F1534" t="e">
        <f t="shared" si="107"/>
        <v>#REF!</v>
      </c>
    </row>
    <row r="1535" spans="3:6" hidden="1" x14ac:dyDescent="0.25">
      <c r="C1535" t="e">
        <f t="shared" si="104"/>
        <v>#REF!</v>
      </c>
      <c r="D1535" t="e">
        <f t="shared" si="105"/>
        <v>#REF!</v>
      </c>
      <c r="E1535" t="e">
        <f t="shared" si="106"/>
        <v>#REF!</v>
      </c>
      <c r="F1535" t="e">
        <f t="shared" si="107"/>
        <v>#REF!</v>
      </c>
    </row>
    <row r="1536" spans="3:6" hidden="1" x14ac:dyDescent="0.25">
      <c r="C1536" t="e">
        <f t="shared" si="104"/>
        <v>#REF!</v>
      </c>
      <c r="D1536" t="e">
        <f t="shared" si="105"/>
        <v>#REF!</v>
      </c>
      <c r="E1536" t="e">
        <f t="shared" si="106"/>
        <v>#REF!</v>
      </c>
      <c r="F1536" t="e">
        <f t="shared" si="107"/>
        <v>#REF!</v>
      </c>
    </row>
    <row r="1537" spans="3:6" hidden="1" x14ac:dyDescent="0.25">
      <c r="C1537" t="e">
        <f t="shared" si="104"/>
        <v>#REF!</v>
      </c>
      <c r="D1537" t="e">
        <f t="shared" si="105"/>
        <v>#REF!</v>
      </c>
      <c r="E1537" t="e">
        <f t="shared" si="106"/>
        <v>#REF!</v>
      </c>
      <c r="F1537" t="e">
        <f t="shared" si="107"/>
        <v>#REF!</v>
      </c>
    </row>
    <row r="1538" spans="3:6" hidden="1" x14ac:dyDescent="0.25">
      <c r="C1538" t="e">
        <f t="shared" ref="C1538:C1601" si="108">VLOOKUP(B1538,fundtbl,6,FALSE)</f>
        <v>#REF!</v>
      </c>
      <c r="D1538" t="e">
        <f t="shared" si="105"/>
        <v>#REF!</v>
      </c>
      <c r="E1538" t="e">
        <f t="shared" si="106"/>
        <v>#REF!</v>
      </c>
      <c r="F1538" t="e">
        <f t="shared" si="107"/>
        <v>#REF!</v>
      </c>
    </row>
    <row r="1539" spans="3:6" hidden="1" x14ac:dyDescent="0.25">
      <c r="C1539" t="e">
        <f t="shared" si="108"/>
        <v>#REF!</v>
      </c>
      <c r="D1539" t="e">
        <f t="shared" si="105"/>
        <v>#REF!</v>
      </c>
      <c r="E1539" t="e">
        <f t="shared" si="106"/>
        <v>#REF!</v>
      </c>
      <c r="F1539" t="e">
        <f t="shared" si="107"/>
        <v>#REF!</v>
      </c>
    </row>
    <row r="1540" spans="3:6" hidden="1" x14ac:dyDescent="0.25">
      <c r="C1540" t="e">
        <f t="shared" si="108"/>
        <v>#REF!</v>
      </c>
      <c r="D1540" t="e">
        <f t="shared" si="105"/>
        <v>#REF!</v>
      </c>
      <c r="E1540" t="e">
        <f t="shared" si="106"/>
        <v>#REF!</v>
      </c>
      <c r="F1540" t="e">
        <f t="shared" si="107"/>
        <v>#REF!</v>
      </c>
    </row>
    <row r="1541" spans="3:6" hidden="1" x14ac:dyDescent="0.25">
      <c r="C1541" t="e">
        <f t="shared" si="108"/>
        <v>#REF!</v>
      </c>
      <c r="D1541" t="e">
        <f t="shared" si="105"/>
        <v>#REF!</v>
      </c>
      <c r="E1541" t="e">
        <f t="shared" si="106"/>
        <v>#REF!</v>
      </c>
      <c r="F1541" t="e">
        <f t="shared" si="107"/>
        <v>#REF!</v>
      </c>
    </row>
    <row r="1542" spans="3:6" hidden="1" x14ac:dyDescent="0.25">
      <c r="C1542" t="e">
        <f t="shared" si="108"/>
        <v>#REF!</v>
      </c>
      <c r="D1542" t="e">
        <f t="shared" si="105"/>
        <v>#REF!</v>
      </c>
      <c r="E1542" t="e">
        <f t="shared" si="106"/>
        <v>#REF!</v>
      </c>
      <c r="F1542" t="e">
        <f t="shared" si="107"/>
        <v>#REF!</v>
      </c>
    </row>
    <row r="1543" spans="3:6" hidden="1" x14ac:dyDescent="0.25">
      <c r="C1543" t="e">
        <f t="shared" si="108"/>
        <v>#REF!</v>
      </c>
      <c r="D1543" t="e">
        <f t="shared" si="105"/>
        <v>#REF!</v>
      </c>
      <c r="E1543" t="e">
        <f t="shared" si="106"/>
        <v>#REF!</v>
      </c>
      <c r="F1543" t="e">
        <f t="shared" si="107"/>
        <v>#REF!</v>
      </c>
    </row>
    <row r="1544" spans="3:6" hidden="1" x14ac:dyDescent="0.25">
      <c r="C1544" t="e">
        <f t="shared" si="108"/>
        <v>#REF!</v>
      </c>
      <c r="D1544" t="e">
        <f t="shared" si="105"/>
        <v>#REF!</v>
      </c>
      <c r="E1544" t="e">
        <f t="shared" si="106"/>
        <v>#REF!</v>
      </c>
      <c r="F1544" t="e">
        <f t="shared" si="107"/>
        <v>#REF!</v>
      </c>
    </row>
    <row r="1545" spans="3:6" hidden="1" x14ac:dyDescent="0.25">
      <c r="C1545" t="e">
        <f t="shared" si="108"/>
        <v>#REF!</v>
      </c>
      <c r="D1545" t="e">
        <f t="shared" si="105"/>
        <v>#REF!</v>
      </c>
      <c r="E1545" t="e">
        <f t="shared" si="106"/>
        <v>#REF!</v>
      </c>
      <c r="F1545" t="e">
        <f t="shared" si="107"/>
        <v>#REF!</v>
      </c>
    </row>
    <row r="1546" spans="3:6" hidden="1" x14ac:dyDescent="0.25">
      <c r="C1546" t="e">
        <f t="shared" si="108"/>
        <v>#REF!</v>
      </c>
      <c r="D1546" t="e">
        <f t="shared" si="105"/>
        <v>#REF!</v>
      </c>
      <c r="E1546" t="e">
        <f t="shared" si="106"/>
        <v>#REF!</v>
      </c>
      <c r="F1546" t="e">
        <f t="shared" si="107"/>
        <v>#REF!</v>
      </c>
    </row>
    <row r="1547" spans="3:6" hidden="1" x14ac:dyDescent="0.25">
      <c r="C1547" t="e">
        <f t="shared" si="108"/>
        <v>#REF!</v>
      </c>
      <c r="D1547" t="e">
        <f t="shared" si="105"/>
        <v>#REF!</v>
      </c>
      <c r="E1547" t="e">
        <f t="shared" si="106"/>
        <v>#REF!</v>
      </c>
      <c r="F1547" t="e">
        <f t="shared" si="107"/>
        <v>#REF!</v>
      </c>
    </row>
    <row r="1548" spans="3:6" hidden="1" x14ac:dyDescent="0.25">
      <c r="C1548" t="e">
        <f t="shared" si="108"/>
        <v>#REF!</v>
      </c>
      <c r="D1548" t="e">
        <f t="shared" si="105"/>
        <v>#REF!</v>
      </c>
      <c r="E1548" t="e">
        <f t="shared" si="106"/>
        <v>#REF!</v>
      </c>
      <c r="F1548" t="e">
        <f t="shared" si="107"/>
        <v>#REF!</v>
      </c>
    </row>
    <row r="1549" spans="3:6" hidden="1" x14ac:dyDescent="0.25">
      <c r="C1549" t="e">
        <f t="shared" si="108"/>
        <v>#REF!</v>
      </c>
      <c r="D1549" t="e">
        <f t="shared" si="105"/>
        <v>#REF!</v>
      </c>
      <c r="E1549" t="e">
        <f t="shared" si="106"/>
        <v>#REF!</v>
      </c>
      <c r="F1549" t="e">
        <f t="shared" si="107"/>
        <v>#REF!</v>
      </c>
    </row>
    <row r="1550" spans="3:6" hidden="1" x14ac:dyDescent="0.25">
      <c r="C1550" t="e">
        <f t="shared" si="108"/>
        <v>#REF!</v>
      </c>
      <c r="D1550" t="e">
        <f t="shared" si="105"/>
        <v>#REF!</v>
      </c>
      <c r="E1550" t="e">
        <f t="shared" si="106"/>
        <v>#REF!</v>
      </c>
      <c r="F1550" t="e">
        <f t="shared" si="107"/>
        <v>#REF!</v>
      </c>
    </row>
    <row r="1551" spans="3:6" hidden="1" x14ac:dyDescent="0.25">
      <c r="C1551" t="e">
        <f t="shared" si="108"/>
        <v>#REF!</v>
      </c>
      <c r="D1551" t="e">
        <f t="shared" si="105"/>
        <v>#REF!</v>
      </c>
      <c r="E1551" t="e">
        <f t="shared" si="106"/>
        <v>#REF!</v>
      </c>
      <c r="F1551" t="e">
        <f t="shared" si="107"/>
        <v>#REF!</v>
      </c>
    </row>
    <row r="1552" spans="3:6" hidden="1" x14ac:dyDescent="0.25">
      <c r="C1552" t="e">
        <f t="shared" si="108"/>
        <v>#REF!</v>
      </c>
      <c r="D1552" t="e">
        <f t="shared" si="105"/>
        <v>#REF!</v>
      </c>
      <c r="E1552" t="e">
        <f t="shared" si="106"/>
        <v>#REF!</v>
      </c>
      <c r="F1552" t="e">
        <f t="shared" si="107"/>
        <v>#REF!</v>
      </c>
    </row>
    <row r="1553" spans="3:6" hidden="1" x14ac:dyDescent="0.25">
      <c r="C1553" t="e">
        <f t="shared" si="108"/>
        <v>#REF!</v>
      </c>
      <c r="D1553" t="e">
        <f t="shared" si="105"/>
        <v>#REF!</v>
      </c>
      <c r="E1553" t="e">
        <f t="shared" si="106"/>
        <v>#REF!</v>
      </c>
      <c r="F1553" t="e">
        <f t="shared" si="107"/>
        <v>#REF!</v>
      </c>
    </row>
    <row r="1554" spans="3:6" hidden="1" x14ac:dyDescent="0.25">
      <c r="C1554" t="e">
        <f t="shared" si="108"/>
        <v>#REF!</v>
      </c>
      <c r="D1554" t="e">
        <f t="shared" si="105"/>
        <v>#REF!</v>
      </c>
      <c r="E1554" t="e">
        <f t="shared" si="106"/>
        <v>#REF!</v>
      </c>
      <c r="F1554" t="e">
        <f t="shared" si="107"/>
        <v>#REF!</v>
      </c>
    </row>
    <row r="1555" spans="3:6" hidden="1" x14ac:dyDescent="0.25">
      <c r="C1555" t="e">
        <f t="shared" si="108"/>
        <v>#REF!</v>
      </c>
      <c r="D1555" t="e">
        <f t="shared" si="105"/>
        <v>#REF!</v>
      </c>
      <c r="E1555" t="e">
        <f t="shared" si="106"/>
        <v>#REF!</v>
      </c>
      <c r="F1555" t="e">
        <f t="shared" si="107"/>
        <v>#REF!</v>
      </c>
    </row>
    <row r="1556" spans="3:6" hidden="1" x14ac:dyDescent="0.25">
      <c r="C1556" t="e">
        <f t="shared" si="108"/>
        <v>#REF!</v>
      </c>
      <c r="D1556" t="e">
        <f t="shared" si="105"/>
        <v>#REF!</v>
      </c>
      <c r="E1556" t="e">
        <f t="shared" si="106"/>
        <v>#REF!</v>
      </c>
      <c r="F1556" t="e">
        <f t="shared" si="107"/>
        <v>#REF!</v>
      </c>
    </row>
    <row r="1557" spans="3:6" hidden="1" x14ac:dyDescent="0.25">
      <c r="C1557" t="e">
        <f t="shared" si="108"/>
        <v>#REF!</v>
      </c>
      <c r="D1557" t="e">
        <f t="shared" si="105"/>
        <v>#REF!</v>
      </c>
      <c r="E1557" t="e">
        <f t="shared" si="106"/>
        <v>#REF!</v>
      </c>
      <c r="F1557" t="e">
        <f t="shared" si="107"/>
        <v>#REF!</v>
      </c>
    </row>
    <row r="1558" spans="3:6" hidden="1" x14ac:dyDescent="0.25">
      <c r="C1558" t="e">
        <f t="shared" si="108"/>
        <v>#REF!</v>
      </c>
      <c r="D1558" t="e">
        <f t="shared" si="105"/>
        <v>#REF!</v>
      </c>
      <c r="E1558" t="e">
        <f t="shared" si="106"/>
        <v>#REF!</v>
      </c>
      <c r="F1558" t="e">
        <f t="shared" si="107"/>
        <v>#REF!</v>
      </c>
    </row>
    <row r="1559" spans="3:6" hidden="1" x14ac:dyDescent="0.25">
      <c r="C1559" t="e">
        <f t="shared" si="108"/>
        <v>#REF!</v>
      </c>
      <c r="D1559" t="e">
        <f t="shared" si="105"/>
        <v>#REF!</v>
      </c>
      <c r="E1559" t="e">
        <f t="shared" si="106"/>
        <v>#REF!</v>
      </c>
      <c r="F1559" t="e">
        <f t="shared" si="107"/>
        <v>#REF!</v>
      </c>
    </row>
    <row r="1560" spans="3:6" hidden="1" x14ac:dyDescent="0.25">
      <c r="C1560" t="e">
        <f t="shared" si="108"/>
        <v>#REF!</v>
      </c>
      <c r="D1560" t="e">
        <f t="shared" si="105"/>
        <v>#REF!</v>
      </c>
      <c r="E1560" t="e">
        <f t="shared" si="106"/>
        <v>#REF!</v>
      </c>
      <c r="F1560" t="e">
        <f t="shared" si="107"/>
        <v>#REF!</v>
      </c>
    </row>
    <row r="1561" spans="3:6" hidden="1" x14ac:dyDescent="0.25">
      <c r="C1561" t="e">
        <f t="shared" si="108"/>
        <v>#REF!</v>
      </c>
      <c r="D1561" t="e">
        <f t="shared" si="105"/>
        <v>#REF!</v>
      </c>
      <c r="E1561" t="e">
        <f t="shared" si="106"/>
        <v>#REF!</v>
      </c>
      <c r="F1561" t="e">
        <f t="shared" si="107"/>
        <v>#REF!</v>
      </c>
    </row>
    <row r="1562" spans="3:6" hidden="1" x14ac:dyDescent="0.25">
      <c r="C1562" t="e">
        <f t="shared" si="108"/>
        <v>#REF!</v>
      </c>
      <c r="D1562" t="e">
        <f t="shared" si="105"/>
        <v>#REF!</v>
      </c>
      <c r="E1562" t="e">
        <f t="shared" si="106"/>
        <v>#REF!</v>
      </c>
      <c r="F1562" t="e">
        <f t="shared" si="107"/>
        <v>#REF!</v>
      </c>
    </row>
    <row r="1563" spans="3:6" hidden="1" x14ac:dyDescent="0.25">
      <c r="C1563" t="e">
        <f t="shared" si="108"/>
        <v>#REF!</v>
      </c>
      <c r="D1563" t="e">
        <f t="shared" si="105"/>
        <v>#REF!</v>
      </c>
      <c r="E1563" t="e">
        <f t="shared" si="106"/>
        <v>#REF!</v>
      </c>
      <c r="F1563" t="e">
        <f t="shared" si="107"/>
        <v>#REF!</v>
      </c>
    </row>
    <row r="1564" spans="3:6" hidden="1" x14ac:dyDescent="0.25">
      <c r="C1564" t="e">
        <f t="shared" si="108"/>
        <v>#REF!</v>
      </c>
      <c r="D1564" t="e">
        <f t="shared" si="105"/>
        <v>#REF!</v>
      </c>
      <c r="E1564" t="e">
        <f t="shared" si="106"/>
        <v>#REF!</v>
      </c>
      <c r="F1564" t="e">
        <f t="shared" si="107"/>
        <v>#REF!</v>
      </c>
    </row>
    <row r="1565" spans="3:6" hidden="1" x14ac:dyDescent="0.25">
      <c r="C1565" t="e">
        <f t="shared" si="108"/>
        <v>#REF!</v>
      </c>
      <c r="D1565" t="e">
        <f t="shared" si="105"/>
        <v>#REF!</v>
      </c>
      <c r="E1565" t="e">
        <f t="shared" si="106"/>
        <v>#REF!</v>
      </c>
      <c r="F1565" t="e">
        <f t="shared" si="107"/>
        <v>#REF!</v>
      </c>
    </row>
    <row r="1566" spans="3:6" hidden="1" x14ac:dyDescent="0.25">
      <c r="C1566" t="e">
        <f t="shared" si="108"/>
        <v>#REF!</v>
      </c>
      <c r="D1566" t="e">
        <f t="shared" si="105"/>
        <v>#REF!</v>
      </c>
      <c r="E1566" t="e">
        <f t="shared" si="106"/>
        <v>#REF!</v>
      </c>
      <c r="F1566" t="e">
        <f t="shared" si="107"/>
        <v>#REF!</v>
      </c>
    </row>
    <row r="1567" spans="3:6" hidden="1" x14ac:dyDescent="0.25">
      <c r="C1567" t="e">
        <f t="shared" si="108"/>
        <v>#REF!</v>
      </c>
      <c r="D1567" t="e">
        <f t="shared" si="105"/>
        <v>#REF!</v>
      </c>
      <c r="E1567" t="e">
        <f t="shared" si="106"/>
        <v>#REF!</v>
      </c>
      <c r="F1567" t="e">
        <f t="shared" si="107"/>
        <v>#REF!</v>
      </c>
    </row>
    <row r="1568" spans="3:6" hidden="1" x14ac:dyDescent="0.25">
      <c r="C1568" t="e">
        <f t="shared" si="108"/>
        <v>#REF!</v>
      </c>
      <c r="D1568" t="e">
        <f t="shared" ref="D1568:D1631" si="109">VLOOKUP(B1568,fundtbl,5,FALSE)</f>
        <v>#REF!</v>
      </c>
      <c r="E1568" t="e">
        <f t="shared" ref="E1568:E1631" si="110">VLOOKUP(B1568,fundtbl,7,FALSE)</f>
        <v>#REF!</v>
      </c>
      <c r="F1568" t="e">
        <f t="shared" ref="F1568:F1631" si="111">VLOOKUP(B1568,fundtbl,8,FALSE)</f>
        <v>#REF!</v>
      </c>
    </row>
    <row r="1569" spans="3:6" hidden="1" x14ac:dyDescent="0.25">
      <c r="C1569" t="e">
        <f t="shared" si="108"/>
        <v>#REF!</v>
      </c>
      <c r="D1569" t="e">
        <f t="shared" si="109"/>
        <v>#REF!</v>
      </c>
      <c r="E1569" t="e">
        <f t="shared" si="110"/>
        <v>#REF!</v>
      </c>
      <c r="F1569" t="e">
        <f t="shared" si="111"/>
        <v>#REF!</v>
      </c>
    </row>
    <row r="1570" spans="3:6" hidden="1" x14ac:dyDescent="0.25">
      <c r="C1570" t="e">
        <f t="shared" si="108"/>
        <v>#REF!</v>
      </c>
      <c r="D1570" t="e">
        <f t="shared" si="109"/>
        <v>#REF!</v>
      </c>
      <c r="E1570" t="e">
        <f t="shared" si="110"/>
        <v>#REF!</v>
      </c>
      <c r="F1570" t="e">
        <f t="shared" si="111"/>
        <v>#REF!</v>
      </c>
    </row>
    <row r="1571" spans="3:6" hidden="1" x14ac:dyDescent="0.25">
      <c r="C1571" t="e">
        <f t="shared" si="108"/>
        <v>#REF!</v>
      </c>
      <c r="D1571" t="e">
        <f t="shared" si="109"/>
        <v>#REF!</v>
      </c>
      <c r="E1571" t="e">
        <f t="shared" si="110"/>
        <v>#REF!</v>
      </c>
      <c r="F1571" t="e">
        <f t="shared" si="111"/>
        <v>#REF!</v>
      </c>
    </row>
    <row r="1572" spans="3:6" hidden="1" x14ac:dyDescent="0.25">
      <c r="C1572" t="e">
        <f t="shared" si="108"/>
        <v>#REF!</v>
      </c>
      <c r="D1572" t="e">
        <f t="shared" si="109"/>
        <v>#REF!</v>
      </c>
      <c r="E1572" t="e">
        <f t="shared" si="110"/>
        <v>#REF!</v>
      </c>
      <c r="F1572" t="e">
        <f t="shared" si="111"/>
        <v>#REF!</v>
      </c>
    </row>
    <row r="1573" spans="3:6" hidden="1" x14ac:dyDescent="0.25">
      <c r="C1573" t="e">
        <f t="shared" si="108"/>
        <v>#REF!</v>
      </c>
      <c r="D1573" t="e">
        <f t="shared" si="109"/>
        <v>#REF!</v>
      </c>
      <c r="E1573" t="e">
        <f t="shared" si="110"/>
        <v>#REF!</v>
      </c>
      <c r="F1573" t="e">
        <f t="shared" si="111"/>
        <v>#REF!</v>
      </c>
    </row>
    <row r="1574" spans="3:6" hidden="1" x14ac:dyDescent="0.25">
      <c r="C1574" t="e">
        <f t="shared" si="108"/>
        <v>#REF!</v>
      </c>
      <c r="D1574" t="e">
        <f t="shared" si="109"/>
        <v>#REF!</v>
      </c>
      <c r="E1574" t="e">
        <f t="shared" si="110"/>
        <v>#REF!</v>
      </c>
      <c r="F1574" t="e">
        <f t="shared" si="111"/>
        <v>#REF!</v>
      </c>
    </row>
    <row r="1575" spans="3:6" hidden="1" x14ac:dyDescent="0.25">
      <c r="C1575" t="e">
        <f t="shared" si="108"/>
        <v>#REF!</v>
      </c>
      <c r="D1575" t="e">
        <f t="shared" si="109"/>
        <v>#REF!</v>
      </c>
      <c r="E1575" t="e">
        <f t="shared" si="110"/>
        <v>#REF!</v>
      </c>
      <c r="F1575" t="e">
        <f t="shared" si="111"/>
        <v>#REF!</v>
      </c>
    </row>
    <row r="1576" spans="3:6" hidden="1" x14ac:dyDescent="0.25">
      <c r="C1576" t="e">
        <f t="shared" si="108"/>
        <v>#REF!</v>
      </c>
      <c r="D1576" t="e">
        <f t="shared" si="109"/>
        <v>#REF!</v>
      </c>
      <c r="E1576" t="e">
        <f t="shared" si="110"/>
        <v>#REF!</v>
      </c>
      <c r="F1576" t="e">
        <f t="shared" si="111"/>
        <v>#REF!</v>
      </c>
    </row>
    <row r="1577" spans="3:6" hidden="1" x14ac:dyDescent="0.25">
      <c r="C1577" t="e">
        <f t="shared" si="108"/>
        <v>#REF!</v>
      </c>
      <c r="D1577" t="e">
        <f t="shared" si="109"/>
        <v>#REF!</v>
      </c>
      <c r="E1577" t="e">
        <f t="shared" si="110"/>
        <v>#REF!</v>
      </c>
      <c r="F1577" t="e">
        <f t="shared" si="111"/>
        <v>#REF!</v>
      </c>
    </row>
    <row r="1578" spans="3:6" hidden="1" x14ac:dyDescent="0.25">
      <c r="C1578" t="e">
        <f t="shared" si="108"/>
        <v>#REF!</v>
      </c>
      <c r="D1578" t="e">
        <f t="shared" si="109"/>
        <v>#REF!</v>
      </c>
      <c r="E1578" t="e">
        <f t="shared" si="110"/>
        <v>#REF!</v>
      </c>
      <c r="F1578" t="e">
        <f t="shared" si="111"/>
        <v>#REF!</v>
      </c>
    </row>
    <row r="1579" spans="3:6" hidden="1" x14ac:dyDescent="0.25">
      <c r="C1579" t="e">
        <f t="shared" si="108"/>
        <v>#REF!</v>
      </c>
      <c r="D1579" t="e">
        <f t="shared" si="109"/>
        <v>#REF!</v>
      </c>
      <c r="E1579" t="e">
        <f t="shared" si="110"/>
        <v>#REF!</v>
      </c>
      <c r="F1579" t="e">
        <f t="shared" si="111"/>
        <v>#REF!</v>
      </c>
    </row>
    <row r="1580" spans="3:6" hidden="1" x14ac:dyDescent="0.25">
      <c r="C1580" t="e">
        <f t="shared" si="108"/>
        <v>#REF!</v>
      </c>
      <c r="D1580" t="e">
        <f t="shared" si="109"/>
        <v>#REF!</v>
      </c>
      <c r="E1580" t="e">
        <f t="shared" si="110"/>
        <v>#REF!</v>
      </c>
      <c r="F1580" t="e">
        <f t="shared" si="111"/>
        <v>#REF!</v>
      </c>
    </row>
    <row r="1581" spans="3:6" hidden="1" x14ac:dyDescent="0.25">
      <c r="C1581" t="e">
        <f t="shared" si="108"/>
        <v>#REF!</v>
      </c>
      <c r="D1581" t="e">
        <f t="shared" si="109"/>
        <v>#REF!</v>
      </c>
      <c r="E1581" t="e">
        <f t="shared" si="110"/>
        <v>#REF!</v>
      </c>
      <c r="F1581" t="e">
        <f t="shared" si="111"/>
        <v>#REF!</v>
      </c>
    </row>
    <row r="1582" spans="3:6" hidden="1" x14ac:dyDescent="0.25">
      <c r="C1582" t="e">
        <f t="shared" si="108"/>
        <v>#REF!</v>
      </c>
      <c r="D1582" t="e">
        <f t="shared" si="109"/>
        <v>#REF!</v>
      </c>
      <c r="E1582" t="e">
        <f t="shared" si="110"/>
        <v>#REF!</v>
      </c>
      <c r="F1582" t="e">
        <f t="shared" si="111"/>
        <v>#REF!</v>
      </c>
    </row>
    <row r="1583" spans="3:6" hidden="1" x14ac:dyDescent="0.25">
      <c r="C1583" t="e">
        <f t="shared" si="108"/>
        <v>#REF!</v>
      </c>
      <c r="D1583" t="e">
        <f t="shared" si="109"/>
        <v>#REF!</v>
      </c>
      <c r="E1583" t="e">
        <f t="shared" si="110"/>
        <v>#REF!</v>
      </c>
      <c r="F1583" t="e">
        <f t="shared" si="111"/>
        <v>#REF!</v>
      </c>
    </row>
    <row r="1584" spans="3:6" hidden="1" x14ac:dyDescent="0.25">
      <c r="C1584" t="e">
        <f t="shared" si="108"/>
        <v>#REF!</v>
      </c>
      <c r="D1584" t="e">
        <f t="shared" si="109"/>
        <v>#REF!</v>
      </c>
      <c r="E1584" t="e">
        <f t="shared" si="110"/>
        <v>#REF!</v>
      </c>
      <c r="F1584" t="e">
        <f t="shared" si="111"/>
        <v>#REF!</v>
      </c>
    </row>
    <row r="1585" spans="3:6" hidden="1" x14ac:dyDescent="0.25">
      <c r="C1585" t="e">
        <f t="shared" si="108"/>
        <v>#REF!</v>
      </c>
      <c r="D1585" t="e">
        <f t="shared" si="109"/>
        <v>#REF!</v>
      </c>
      <c r="E1585" t="e">
        <f t="shared" si="110"/>
        <v>#REF!</v>
      </c>
      <c r="F1585" t="e">
        <f t="shared" si="111"/>
        <v>#REF!</v>
      </c>
    </row>
    <row r="1586" spans="3:6" hidden="1" x14ac:dyDescent="0.25">
      <c r="C1586" t="e">
        <f t="shared" si="108"/>
        <v>#REF!</v>
      </c>
      <c r="D1586" t="e">
        <f t="shared" si="109"/>
        <v>#REF!</v>
      </c>
      <c r="E1586" t="e">
        <f t="shared" si="110"/>
        <v>#REF!</v>
      </c>
      <c r="F1586" t="e">
        <f t="shared" si="111"/>
        <v>#REF!</v>
      </c>
    </row>
    <row r="1587" spans="3:6" hidden="1" x14ac:dyDescent="0.25">
      <c r="C1587" t="e">
        <f t="shared" si="108"/>
        <v>#REF!</v>
      </c>
      <c r="D1587" t="e">
        <f t="shared" si="109"/>
        <v>#REF!</v>
      </c>
      <c r="E1587" t="e">
        <f t="shared" si="110"/>
        <v>#REF!</v>
      </c>
      <c r="F1587" t="e">
        <f t="shared" si="111"/>
        <v>#REF!</v>
      </c>
    </row>
    <row r="1588" spans="3:6" hidden="1" x14ac:dyDescent="0.25">
      <c r="C1588" t="e">
        <f t="shared" si="108"/>
        <v>#REF!</v>
      </c>
      <c r="D1588" t="e">
        <f t="shared" si="109"/>
        <v>#REF!</v>
      </c>
      <c r="E1588" t="e">
        <f t="shared" si="110"/>
        <v>#REF!</v>
      </c>
      <c r="F1588" t="e">
        <f t="shared" si="111"/>
        <v>#REF!</v>
      </c>
    </row>
    <row r="1589" spans="3:6" hidden="1" x14ac:dyDescent="0.25">
      <c r="C1589" t="e">
        <f t="shared" si="108"/>
        <v>#REF!</v>
      </c>
      <c r="D1589" t="e">
        <f t="shared" si="109"/>
        <v>#REF!</v>
      </c>
      <c r="E1589" t="e">
        <f t="shared" si="110"/>
        <v>#REF!</v>
      </c>
      <c r="F1589" t="e">
        <f t="shared" si="111"/>
        <v>#REF!</v>
      </c>
    </row>
    <row r="1590" spans="3:6" hidden="1" x14ac:dyDescent="0.25">
      <c r="C1590" t="e">
        <f t="shared" si="108"/>
        <v>#REF!</v>
      </c>
      <c r="D1590" t="e">
        <f t="shared" si="109"/>
        <v>#REF!</v>
      </c>
      <c r="E1590" t="e">
        <f t="shared" si="110"/>
        <v>#REF!</v>
      </c>
      <c r="F1590" t="e">
        <f t="shared" si="111"/>
        <v>#REF!</v>
      </c>
    </row>
    <row r="1591" spans="3:6" hidden="1" x14ac:dyDescent="0.25">
      <c r="C1591" t="e">
        <f t="shared" si="108"/>
        <v>#REF!</v>
      </c>
      <c r="D1591" t="e">
        <f t="shared" si="109"/>
        <v>#REF!</v>
      </c>
      <c r="E1591" t="e">
        <f t="shared" si="110"/>
        <v>#REF!</v>
      </c>
      <c r="F1591" t="e">
        <f t="shared" si="111"/>
        <v>#REF!</v>
      </c>
    </row>
    <row r="1592" spans="3:6" hidden="1" x14ac:dyDescent="0.25">
      <c r="C1592" t="e">
        <f t="shared" si="108"/>
        <v>#REF!</v>
      </c>
      <c r="D1592" t="e">
        <f t="shared" si="109"/>
        <v>#REF!</v>
      </c>
      <c r="E1592" t="e">
        <f t="shared" si="110"/>
        <v>#REF!</v>
      </c>
      <c r="F1592" t="e">
        <f t="shared" si="111"/>
        <v>#REF!</v>
      </c>
    </row>
    <row r="1593" spans="3:6" hidden="1" x14ac:dyDescent="0.25">
      <c r="C1593" t="e">
        <f t="shared" si="108"/>
        <v>#REF!</v>
      </c>
      <c r="D1593" t="e">
        <f t="shared" si="109"/>
        <v>#REF!</v>
      </c>
      <c r="E1593" t="e">
        <f t="shared" si="110"/>
        <v>#REF!</v>
      </c>
      <c r="F1593" t="e">
        <f t="shared" si="111"/>
        <v>#REF!</v>
      </c>
    </row>
    <row r="1594" spans="3:6" hidden="1" x14ac:dyDescent="0.25">
      <c r="C1594" t="e">
        <f t="shared" si="108"/>
        <v>#REF!</v>
      </c>
      <c r="D1594" t="e">
        <f t="shared" si="109"/>
        <v>#REF!</v>
      </c>
      <c r="E1594" t="e">
        <f t="shared" si="110"/>
        <v>#REF!</v>
      </c>
      <c r="F1594" t="e">
        <f t="shared" si="111"/>
        <v>#REF!</v>
      </c>
    </row>
    <row r="1595" spans="3:6" hidden="1" x14ac:dyDescent="0.25">
      <c r="C1595" t="e">
        <f t="shared" si="108"/>
        <v>#REF!</v>
      </c>
      <c r="D1595" t="e">
        <f t="shared" si="109"/>
        <v>#REF!</v>
      </c>
      <c r="E1595" t="e">
        <f t="shared" si="110"/>
        <v>#REF!</v>
      </c>
      <c r="F1595" t="e">
        <f t="shared" si="111"/>
        <v>#REF!</v>
      </c>
    </row>
    <row r="1596" spans="3:6" hidden="1" x14ac:dyDescent="0.25">
      <c r="C1596" t="e">
        <f t="shared" si="108"/>
        <v>#REF!</v>
      </c>
      <c r="D1596" t="e">
        <f t="shared" si="109"/>
        <v>#REF!</v>
      </c>
      <c r="E1596" t="e">
        <f t="shared" si="110"/>
        <v>#REF!</v>
      </c>
      <c r="F1596" t="e">
        <f t="shared" si="111"/>
        <v>#REF!</v>
      </c>
    </row>
    <row r="1597" spans="3:6" hidden="1" x14ac:dyDescent="0.25">
      <c r="C1597" t="e">
        <f t="shared" si="108"/>
        <v>#REF!</v>
      </c>
      <c r="D1597" t="e">
        <f t="shared" si="109"/>
        <v>#REF!</v>
      </c>
      <c r="E1597" t="e">
        <f t="shared" si="110"/>
        <v>#REF!</v>
      </c>
      <c r="F1597" t="e">
        <f t="shared" si="111"/>
        <v>#REF!</v>
      </c>
    </row>
    <row r="1598" spans="3:6" hidden="1" x14ac:dyDescent="0.25">
      <c r="C1598" t="e">
        <f t="shared" si="108"/>
        <v>#REF!</v>
      </c>
      <c r="D1598" t="e">
        <f t="shared" si="109"/>
        <v>#REF!</v>
      </c>
      <c r="E1598" t="e">
        <f t="shared" si="110"/>
        <v>#REF!</v>
      </c>
      <c r="F1598" t="e">
        <f t="shared" si="111"/>
        <v>#REF!</v>
      </c>
    </row>
    <row r="1599" spans="3:6" hidden="1" x14ac:dyDescent="0.25">
      <c r="C1599" t="e">
        <f t="shared" si="108"/>
        <v>#REF!</v>
      </c>
      <c r="D1599" t="e">
        <f t="shared" si="109"/>
        <v>#REF!</v>
      </c>
      <c r="E1599" t="e">
        <f t="shared" si="110"/>
        <v>#REF!</v>
      </c>
      <c r="F1599" t="e">
        <f t="shared" si="111"/>
        <v>#REF!</v>
      </c>
    </row>
    <row r="1600" spans="3:6" hidden="1" x14ac:dyDescent="0.25">
      <c r="C1600" t="e">
        <f t="shared" si="108"/>
        <v>#REF!</v>
      </c>
      <c r="D1600" t="e">
        <f t="shared" si="109"/>
        <v>#REF!</v>
      </c>
      <c r="E1600" t="e">
        <f t="shared" si="110"/>
        <v>#REF!</v>
      </c>
      <c r="F1600" t="e">
        <f t="shared" si="111"/>
        <v>#REF!</v>
      </c>
    </row>
    <row r="1601" spans="3:6" hidden="1" x14ac:dyDescent="0.25">
      <c r="C1601" t="e">
        <f t="shared" si="108"/>
        <v>#REF!</v>
      </c>
      <c r="D1601" t="e">
        <f t="shared" si="109"/>
        <v>#REF!</v>
      </c>
      <c r="E1601" t="e">
        <f t="shared" si="110"/>
        <v>#REF!</v>
      </c>
      <c r="F1601" t="e">
        <f t="shared" si="111"/>
        <v>#REF!</v>
      </c>
    </row>
    <row r="1602" spans="3:6" hidden="1" x14ac:dyDescent="0.25">
      <c r="C1602" t="e">
        <f t="shared" ref="C1602:C1665" si="112">VLOOKUP(B1602,fundtbl,6,FALSE)</f>
        <v>#REF!</v>
      </c>
      <c r="D1602" t="e">
        <f t="shared" si="109"/>
        <v>#REF!</v>
      </c>
      <c r="E1602" t="e">
        <f t="shared" si="110"/>
        <v>#REF!</v>
      </c>
      <c r="F1602" t="e">
        <f t="shared" si="111"/>
        <v>#REF!</v>
      </c>
    </row>
    <row r="1603" spans="3:6" hidden="1" x14ac:dyDescent="0.25">
      <c r="C1603" t="e">
        <f t="shared" si="112"/>
        <v>#REF!</v>
      </c>
      <c r="D1603" t="e">
        <f t="shared" si="109"/>
        <v>#REF!</v>
      </c>
      <c r="E1603" t="e">
        <f t="shared" si="110"/>
        <v>#REF!</v>
      </c>
      <c r="F1603" t="e">
        <f t="shared" si="111"/>
        <v>#REF!</v>
      </c>
    </row>
    <row r="1604" spans="3:6" hidden="1" x14ac:dyDescent="0.25">
      <c r="C1604" t="e">
        <f t="shared" si="112"/>
        <v>#REF!</v>
      </c>
      <c r="D1604" t="e">
        <f t="shared" si="109"/>
        <v>#REF!</v>
      </c>
      <c r="E1604" t="e">
        <f t="shared" si="110"/>
        <v>#REF!</v>
      </c>
      <c r="F1604" t="e">
        <f t="shared" si="111"/>
        <v>#REF!</v>
      </c>
    </row>
    <row r="1605" spans="3:6" hidden="1" x14ac:dyDescent="0.25">
      <c r="C1605" t="e">
        <f t="shared" si="112"/>
        <v>#REF!</v>
      </c>
      <c r="D1605" t="e">
        <f t="shared" si="109"/>
        <v>#REF!</v>
      </c>
      <c r="E1605" t="e">
        <f t="shared" si="110"/>
        <v>#REF!</v>
      </c>
      <c r="F1605" t="e">
        <f t="shared" si="111"/>
        <v>#REF!</v>
      </c>
    </row>
    <row r="1606" spans="3:6" hidden="1" x14ac:dyDescent="0.25">
      <c r="C1606" t="e">
        <f t="shared" si="112"/>
        <v>#REF!</v>
      </c>
      <c r="D1606" t="e">
        <f t="shared" si="109"/>
        <v>#REF!</v>
      </c>
      <c r="E1606" t="e">
        <f t="shared" si="110"/>
        <v>#REF!</v>
      </c>
      <c r="F1606" t="e">
        <f t="shared" si="111"/>
        <v>#REF!</v>
      </c>
    </row>
    <row r="1607" spans="3:6" hidden="1" x14ac:dyDescent="0.25">
      <c r="C1607" t="e">
        <f t="shared" si="112"/>
        <v>#REF!</v>
      </c>
      <c r="D1607" t="e">
        <f t="shared" si="109"/>
        <v>#REF!</v>
      </c>
      <c r="E1607" t="e">
        <f t="shared" si="110"/>
        <v>#REF!</v>
      </c>
      <c r="F1607" t="e">
        <f t="shared" si="111"/>
        <v>#REF!</v>
      </c>
    </row>
    <row r="1608" spans="3:6" hidden="1" x14ac:dyDescent="0.25">
      <c r="C1608" t="e">
        <f t="shared" si="112"/>
        <v>#REF!</v>
      </c>
      <c r="D1608" t="e">
        <f t="shared" si="109"/>
        <v>#REF!</v>
      </c>
      <c r="E1608" t="e">
        <f t="shared" si="110"/>
        <v>#REF!</v>
      </c>
      <c r="F1608" t="e">
        <f t="shared" si="111"/>
        <v>#REF!</v>
      </c>
    </row>
    <row r="1609" spans="3:6" hidden="1" x14ac:dyDescent="0.25">
      <c r="C1609" t="e">
        <f t="shared" si="112"/>
        <v>#REF!</v>
      </c>
      <c r="D1609" t="e">
        <f t="shared" si="109"/>
        <v>#REF!</v>
      </c>
      <c r="E1609" t="e">
        <f t="shared" si="110"/>
        <v>#REF!</v>
      </c>
      <c r="F1609" t="e">
        <f t="shared" si="111"/>
        <v>#REF!</v>
      </c>
    </row>
    <row r="1610" spans="3:6" hidden="1" x14ac:dyDescent="0.25">
      <c r="C1610" t="e">
        <f t="shared" si="112"/>
        <v>#REF!</v>
      </c>
      <c r="D1610" t="e">
        <f t="shared" si="109"/>
        <v>#REF!</v>
      </c>
      <c r="E1610" t="e">
        <f t="shared" si="110"/>
        <v>#REF!</v>
      </c>
      <c r="F1610" t="e">
        <f t="shared" si="111"/>
        <v>#REF!</v>
      </c>
    </row>
    <row r="1611" spans="3:6" hidden="1" x14ac:dyDescent="0.25">
      <c r="C1611" t="e">
        <f t="shared" si="112"/>
        <v>#REF!</v>
      </c>
      <c r="D1611" t="e">
        <f t="shared" si="109"/>
        <v>#REF!</v>
      </c>
      <c r="E1611" t="e">
        <f t="shared" si="110"/>
        <v>#REF!</v>
      </c>
      <c r="F1611" t="e">
        <f t="shared" si="111"/>
        <v>#REF!</v>
      </c>
    </row>
    <row r="1612" spans="3:6" hidden="1" x14ac:dyDescent="0.25">
      <c r="C1612" t="e">
        <f t="shared" si="112"/>
        <v>#REF!</v>
      </c>
      <c r="D1612" t="e">
        <f t="shared" si="109"/>
        <v>#REF!</v>
      </c>
      <c r="E1612" t="e">
        <f t="shared" si="110"/>
        <v>#REF!</v>
      </c>
      <c r="F1612" t="e">
        <f t="shared" si="111"/>
        <v>#REF!</v>
      </c>
    </row>
    <row r="1613" spans="3:6" hidden="1" x14ac:dyDescent="0.25">
      <c r="C1613" t="e">
        <f t="shared" si="112"/>
        <v>#REF!</v>
      </c>
      <c r="D1613" t="e">
        <f t="shared" si="109"/>
        <v>#REF!</v>
      </c>
      <c r="E1613" t="e">
        <f t="shared" si="110"/>
        <v>#REF!</v>
      </c>
      <c r="F1613" t="e">
        <f t="shared" si="111"/>
        <v>#REF!</v>
      </c>
    </row>
    <row r="1614" spans="3:6" hidden="1" x14ac:dyDescent="0.25">
      <c r="C1614" t="e">
        <f t="shared" si="112"/>
        <v>#REF!</v>
      </c>
      <c r="D1614" t="e">
        <f t="shared" si="109"/>
        <v>#REF!</v>
      </c>
      <c r="E1614" t="e">
        <f t="shared" si="110"/>
        <v>#REF!</v>
      </c>
      <c r="F1614" t="e">
        <f t="shared" si="111"/>
        <v>#REF!</v>
      </c>
    </row>
    <row r="1615" spans="3:6" hidden="1" x14ac:dyDescent="0.25">
      <c r="C1615" t="e">
        <f t="shared" si="112"/>
        <v>#REF!</v>
      </c>
      <c r="D1615" t="e">
        <f t="shared" si="109"/>
        <v>#REF!</v>
      </c>
      <c r="E1615" t="e">
        <f t="shared" si="110"/>
        <v>#REF!</v>
      </c>
      <c r="F1615" t="e">
        <f t="shared" si="111"/>
        <v>#REF!</v>
      </c>
    </row>
    <row r="1616" spans="3:6" hidden="1" x14ac:dyDescent="0.25">
      <c r="C1616" t="e">
        <f t="shared" si="112"/>
        <v>#REF!</v>
      </c>
      <c r="D1616" t="e">
        <f t="shared" si="109"/>
        <v>#REF!</v>
      </c>
      <c r="E1616" t="e">
        <f t="shared" si="110"/>
        <v>#REF!</v>
      </c>
      <c r="F1616" t="e">
        <f t="shared" si="111"/>
        <v>#REF!</v>
      </c>
    </row>
    <row r="1617" spans="3:6" hidden="1" x14ac:dyDescent="0.25">
      <c r="C1617" t="e">
        <f t="shared" si="112"/>
        <v>#REF!</v>
      </c>
      <c r="D1617" t="e">
        <f t="shared" si="109"/>
        <v>#REF!</v>
      </c>
      <c r="E1617" t="e">
        <f t="shared" si="110"/>
        <v>#REF!</v>
      </c>
      <c r="F1617" t="e">
        <f t="shared" si="111"/>
        <v>#REF!</v>
      </c>
    </row>
    <row r="1618" spans="3:6" x14ac:dyDescent="0.25">
      <c r="C1618" t="e">
        <f t="shared" si="112"/>
        <v>#REF!</v>
      </c>
      <c r="D1618" t="e">
        <f t="shared" si="109"/>
        <v>#REF!</v>
      </c>
      <c r="E1618" t="e">
        <f t="shared" si="110"/>
        <v>#REF!</v>
      </c>
      <c r="F1618" t="e">
        <f t="shared" si="111"/>
        <v>#REF!</v>
      </c>
    </row>
    <row r="1619" spans="3:6" hidden="1" x14ac:dyDescent="0.25">
      <c r="C1619" t="e">
        <f t="shared" si="112"/>
        <v>#REF!</v>
      </c>
      <c r="D1619" t="e">
        <f t="shared" si="109"/>
        <v>#REF!</v>
      </c>
      <c r="E1619" t="e">
        <f t="shared" si="110"/>
        <v>#REF!</v>
      </c>
      <c r="F1619" t="e">
        <f t="shared" si="111"/>
        <v>#REF!</v>
      </c>
    </row>
    <row r="1620" spans="3:6" hidden="1" x14ac:dyDescent="0.25">
      <c r="C1620" t="e">
        <f t="shared" si="112"/>
        <v>#REF!</v>
      </c>
      <c r="D1620" t="e">
        <f t="shared" si="109"/>
        <v>#REF!</v>
      </c>
      <c r="E1620" t="e">
        <f t="shared" si="110"/>
        <v>#REF!</v>
      </c>
      <c r="F1620" t="e">
        <f t="shared" si="111"/>
        <v>#REF!</v>
      </c>
    </row>
    <row r="1621" spans="3:6" hidden="1" x14ac:dyDescent="0.25">
      <c r="C1621" t="e">
        <f t="shared" si="112"/>
        <v>#REF!</v>
      </c>
      <c r="D1621" t="e">
        <f t="shared" si="109"/>
        <v>#REF!</v>
      </c>
      <c r="E1621" t="e">
        <f t="shared" si="110"/>
        <v>#REF!</v>
      </c>
      <c r="F1621" t="e">
        <f t="shared" si="111"/>
        <v>#REF!</v>
      </c>
    </row>
    <row r="1622" spans="3:6" hidden="1" x14ac:dyDescent="0.25">
      <c r="C1622" t="e">
        <f t="shared" si="112"/>
        <v>#REF!</v>
      </c>
      <c r="D1622" t="e">
        <f t="shared" si="109"/>
        <v>#REF!</v>
      </c>
      <c r="E1622" t="e">
        <f t="shared" si="110"/>
        <v>#REF!</v>
      </c>
      <c r="F1622" t="e">
        <f t="shared" si="111"/>
        <v>#REF!</v>
      </c>
    </row>
    <row r="1623" spans="3:6" hidden="1" x14ac:dyDescent="0.25">
      <c r="C1623" t="e">
        <f t="shared" si="112"/>
        <v>#REF!</v>
      </c>
      <c r="D1623" t="e">
        <f t="shared" si="109"/>
        <v>#REF!</v>
      </c>
      <c r="E1623" t="e">
        <f t="shared" si="110"/>
        <v>#REF!</v>
      </c>
      <c r="F1623" t="e">
        <f t="shared" si="111"/>
        <v>#REF!</v>
      </c>
    </row>
    <row r="1624" spans="3:6" hidden="1" x14ac:dyDescent="0.25">
      <c r="C1624" t="e">
        <f t="shared" si="112"/>
        <v>#REF!</v>
      </c>
      <c r="D1624" t="e">
        <f t="shared" si="109"/>
        <v>#REF!</v>
      </c>
      <c r="E1624" t="e">
        <f t="shared" si="110"/>
        <v>#REF!</v>
      </c>
      <c r="F1624" t="e">
        <f t="shared" si="111"/>
        <v>#REF!</v>
      </c>
    </row>
    <row r="1625" spans="3:6" hidden="1" x14ac:dyDescent="0.25">
      <c r="C1625" t="e">
        <f t="shared" si="112"/>
        <v>#REF!</v>
      </c>
      <c r="D1625" t="e">
        <f t="shared" si="109"/>
        <v>#REF!</v>
      </c>
      <c r="E1625" t="e">
        <f t="shared" si="110"/>
        <v>#REF!</v>
      </c>
      <c r="F1625" t="e">
        <f t="shared" si="111"/>
        <v>#REF!</v>
      </c>
    </row>
    <row r="1626" spans="3:6" hidden="1" x14ac:dyDescent="0.25">
      <c r="C1626" t="e">
        <f t="shared" si="112"/>
        <v>#REF!</v>
      </c>
      <c r="D1626" t="e">
        <f t="shared" si="109"/>
        <v>#REF!</v>
      </c>
      <c r="E1626" t="e">
        <f t="shared" si="110"/>
        <v>#REF!</v>
      </c>
      <c r="F1626" t="e">
        <f t="shared" si="111"/>
        <v>#REF!</v>
      </c>
    </row>
    <row r="1627" spans="3:6" hidden="1" x14ac:dyDescent="0.25">
      <c r="C1627" t="e">
        <f t="shared" si="112"/>
        <v>#REF!</v>
      </c>
      <c r="D1627" t="e">
        <f t="shared" si="109"/>
        <v>#REF!</v>
      </c>
      <c r="E1627" t="e">
        <f t="shared" si="110"/>
        <v>#REF!</v>
      </c>
      <c r="F1627" t="e">
        <f t="shared" si="111"/>
        <v>#REF!</v>
      </c>
    </row>
    <row r="1628" spans="3:6" hidden="1" x14ac:dyDescent="0.25">
      <c r="C1628" t="e">
        <f t="shared" si="112"/>
        <v>#REF!</v>
      </c>
      <c r="D1628" t="e">
        <f t="shared" si="109"/>
        <v>#REF!</v>
      </c>
      <c r="E1628" t="e">
        <f t="shared" si="110"/>
        <v>#REF!</v>
      </c>
      <c r="F1628" t="e">
        <f t="shared" si="111"/>
        <v>#REF!</v>
      </c>
    </row>
    <row r="1629" spans="3:6" hidden="1" x14ac:dyDescent="0.25">
      <c r="C1629" t="e">
        <f t="shared" si="112"/>
        <v>#REF!</v>
      </c>
      <c r="D1629" t="e">
        <f t="shared" si="109"/>
        <v>#REF!</v>
      </c>
      <c r="E1629" t="e">
        <f t="shared" si="110"/>
        <v>#REF!</v>
      </c>
      <c r="F1629" t="e">
        <f t="shared" si="111"/>
        <v>#REF!</v>
      </c>
    </row>
    <row r="1630" spans="3:6" hidden="1" x14ac:dyDescent="0.25">
      <c r="C1630" t="e">
        <f t="shared" si="112"/>
        <v>#REF!</v>
      </c>
      <c r="D1630" t="e">
        <f t="shared" si="109"/>
        <v>#REF!</v>
      </c>
      <c r="E1630" t="e">
        <f t="shared" si="110"/>
        <v>#REF!</v>
      </c>
      <c r="F1630" t="e">
        <f t="shared" si="111"/>
        <v>#REF!</v>
      </c>
    </row>
    <row r="1631" spans="3:6" hidden="1" x14ac:dyDescent="0.25">
      <c r="C1631" t="e">
        <f t="shared" si="112"/>
        <v>#REF!</v>
      </c>
      <c r="D1631" t="e">
        <f t="shared" si="109"/>
        <v>#REF!</v>
      </c>
      <c r="E1631" t="e">
        <f t="shared" si="110"/>
        <v>#REF!</v>
      </c>
      <c r="F1631" t="e">
        <f t="shared" si="111"/>
        <v>#REF!</v>
      </c>
    </row>
    <row r="1632" spans="3:6" hidden="1" x14ac:dyDescent="0.25">
      <c r="C1632" t="e">
        <f t="shared" si="112"/>
        <v>#REF!</v>
      </c>
      <c r="D1632" t="e">
        <f t="shared" ref="D1632:D1695" si="113">VLOOKUP(B1632,fundtbl,5,FALSE)</f>
        <v>#REF!</v>
      </c>
      <c r="E1632" t="e">
        <f t="shared" ref="E1632:E1695" si="114">VLOOKUP(B1632,fundtbl,7,FALSE)</f>
        <v>#REF!</v>
      </c>
      <c r="F1632" t="e">
        <f t="shared" ref="F1632:F1695" si="115">VLOOKUP(B1632,fundtbl,8,FALSE)</f>
        <v>#REF!</v>
      </c>
    </row>
    <row r="1633" spans="3:6" hidden="1" x14ac:dyDescent="0.25">
      <c r="C1633" t="e">
        <f t="shared" si="112"/>
        <v>#REF!</v>
      </c>
      <c r="D1633" t="e">
        <f t="shared" si="113"/>
        <v>#REF!</v>
      </c>
      <c r="E1633" t="e">
        <f t="shared" si="114"/>
        <v>#REF!</v>
      </c>
      <c r="F1633" t="e">
        <f t="shared" si="115"/>
        <v>#REF!</v>
      </c>
    </row>
    <row r="1634" spans="3:6" hidden="1" x14ac:dyDescent="0.25">
      <c r="C1634" t="e">
        <f t="shared" si="112"/>
        <v>#REF!</v>
      </c>
      <c r="D1634" t="e">
        <f t="shared" si="113"/>
        <v>#REF!</v>
      </c>
      <c r="E1634" t="e">
        <f t="shared" si="114"/>
        <v>#REF!</v>
      </c>
      <c r="F1634" t="e">
        <f t="shared" si="115"/>
        <v>#REF!</v>
      </c>
    </row>
    <row r="1635" spans="3:6" hidden="1" x14ac:dyDescent="0.25">
      <c r="C1635" t="e">
        <f t="shared" si="112"/>
        <v>#REF!</v>
      </c>
      <c r="D1635" t="e">
        <f t="shared" si="113"/>
        <v>#REF!</v>
      </c>
      <c r="E1635" t="e">
        <f t="shared" si="114"/>
        <v>#REF!</v>
      </c>
      <c r="F1635" t="e">
        <f t="shared" si="115"/>
        <v>#REF!</v>
      </c>
    </row>
    <row r="1636" spans="3:6" hidden="1" x14ac:dyDescent="0.25">
      <c r="C1636" t="e">
        <f t="shared" si="112"/>
        <v>#REF!</v>
      </c>
      <c r="D1636" t="e">
        <f t="shared" si="113"/>
        <v>#REF!</v>
      </c>
      <c r="E1636" t="e">
        <f t="shared" si="114"/>
        <v>#REF!</v>
      </c>
      <c r="F1636" t="e">
        <f t="shared" si="115"/>
        <v>#REF!</v>
      </c>
    </row>
    <row r="1637" spans="3:6" hidden="1" x14ac:dyDescent="0.25">
      <c r="C1637" t="e">
        <f t="shared" si="112"/>
        <v>#REF!</v>
      </c>
      <c r="D1637" t="e">
        <f t="shared" si="113"/>
        <v>#REF!</v>
      </c>
      <c r="E1637" t="e">
        <f t="shared" si="114"/>
        <v>#REF!</v>
      </c>
      <c r="F1637" t="e">
        <f t="shared" si="115"/>
        <v>#REF!</v>
      </c>
    </row>
    <row r="1638" spans="3:6" hidden="1" x14ac:dyDescent="0.25">
      <c r="C1638" t="e">
        <f t="shared" si="112"/>
        <v>#REF!</v>
      </c>
      <c r="D1638" t="e">
        <f t="shared" si="113"/>
        <v>#REF!</v>
      </c>
      <c r="E1638" t="e">
        <f t="shared" si="114"/>
        <v>#REF!</v>
      </c>
      <c r="F1638" t="e">
        <f t="shared" si="115"/>
        <v>#REF!</v>
      </c>
    </row>
    <row r="1639" spans="3:6" hidden="1" x14ac:dyDescent="0.25">
      <c r="C1639" t="e">
        <f t="shared" si="112"/>
        <v>#REF!</v>
      </c>
      <c r="D1639" t="e">
        <f t="shared" si="113"/>
        <v>#REF!</v>
      </c>
      <c r="E1639" t="e">
        <f t="shared" si="114"/>
        <v>#REF!</v>
      </c>
      <c r="F1639" t="e">
        <f t="shared" si="115"/>
        <v>#REF!</v>
      </c>
    </row>
    <row r="1640" spans="3:6" hidden="1" x14ac:dyDescent="0.25">
      <c r="C1640" t="e">
        <f t="shared" si="112"/>
        <v>#REF!</v>
      </c>
      <c r="D1640" t="e">
        <f t="shared" si="113"/>
        <v>#REF!</v>
      </c>
      <c r="E1640" t="e">
        <f t="shared" si="114"/>
        <v>#REF!</v>
      </c>
      <c r="F1640" t="e">
        <f t="shared" si="115"/>
        <v>#REF!</v>
      </c>
    </row>
    <row r="1641" spans="3:6" hidden="1" x14ac:dyDescent="0.25">
      <c r="C1641" t="e">
        <f t="shared" si="112"/>
        <v>#REF!</v>
      </c>
      <c r="D1641" t="e">
        <f t="shared" si="113"/>
        <v>#REF!</v>
      </c>
      <c r="E1641" t="e">
        <f t="shared" si="114"/>
        <v>#REF!</v>
      </c>
      <c r="F1641" t="e">
        <f t="shared" si="115"/>
        <v>#REF!</v>
      </c>
    </row>
    <row r="1642" spans="3:6" hidden="1" x14ac:dyDescent="0.25">
      <c r="C1642" t="e">
        <f t="shared" si="112"/>
        <v>#REF!</v>
      </c>
      <c r="D1642" t="e">
        <f t="shared" si="113"/>
        <v>#REF!</v>
      </c>
      <c r="E1642" t="e">
        <f t="shared" si="114"/>
        <v>#REF!</v>
      </c>
      <c r="F1642" t="e">
        <f t="shared" si="115"/>
        <v>#REF!</v>
      </c>
    </row>
    <row r="1643" spans="3:6" hidden="1" x14ac:dyDescent="0.25">
      <c r="C1643" t="e">
        <f t="shared" si="112"/>
        <v>#REF!</v>
      </c>
      <c r="D1643" t="e">
        <f t="shared" si="113"/>
        <v>#REF!</v>
      </c>
      <c r="E1643" t="e">
        <f t="shared" si="114"/>
        <v>#REF!</v>
      </c>
      <c r="F1643" t="e">
        <f t="shared" si="115"/>
        <v>#REF!</v>
      </c>
    </row>
    <row r="1644" spans="3:6" hidden="1" x14ac:dyDescent="0.25">
      <c r="C1644" t="e">
        <f t="shared" si="112"/>
        <v>#REF!</v>
      </c>
      <c r="D1644" t="e">
        <f t="shared" si="113"/>
        <v>#REF!</v>
      </c>
      <c r="E1644" t="e">
        <f t="shared" si="114"/>
        <v>#REF!</v>
      </c>
      <c r="F1644" t="e">
        <f t="shared" si="115"/>
        <v>#REF!</v>
      </c>
    </row>
    <row r="1645" spans="3:6" hidden="1" x14ac:dyDescent="0.25">
      <c r="C1645" t="e">
        <f t="shared" si="112"/>
        <v>#REF!</v>
      </c>
      <c r="D1645" t="e">
        <f t="shared" si="113"/>
        <v>#REF!</v>
      </c>
      <c r="E1645" t="e">
        <f t="shared" si="114"/>
        <v>#REF!</v>
      </c>
      <c r="F1645" t="e">
        <f t="shared" si="115"/>
        <v>#REF!</v>
      </c>
    </row>
    <row r="1646" spans="3:6" hidden="1" x14ac:dyDescent="0.25">
      <c r="C1646" t="e">
        <f t="shared" si="112"/>
        <v>#REF!</v>
      </c>
      <c r="D1646" t="e">
        <f t="shared" si="113"/>
        <v>#REF!</v>
      </c>
      <c r="E1646" t="e">
        <f t="shared" si="114"/>
        <v>#REF!</v>
      </c>
      <c r="F1646" t="e">
        <f t="shared" si="115"/>
        <v>#REF!</v>
      </c>
    </row>
    <row r="1647" spans="3:6" hidden="1" x14ac:dyDescent="0.25">
      <c r="C1647" t="e">
        <f t="shared" si="112"/>
        <v>#REF!</v>
      </c>
      <c r="D1647" t="e">
        <f t="shared" si="113"/>
        <v>#REF!</v>
      </c>
      <c r="E1647" t="e">
        <f t="shared" si="114"/>
        <v>#REF!</v>
      </c>
      <c r="F1647" t="e">
        <f t="shared" si="115"/>
        <v>#REF!</v>
      </c>
    </row>
    <row r="1648" spans="3:6" hidden="1" x14ac:dyDescent="0.25">
      <c r="C1648" t="e">
        <f t="shared" si="112"/>
        <v>#REF!</v>
      </c>
      <c r="D1648" t="e">
        <f t="shared" si="113"/>
        <v>#REF!</v>
      </c>
      <c r="E1648" t="e">
        <f t="shared" si="114"/>
        <v>#REF!</v>
      </c>
      <c r="F1648" t="e">
        <f t="shared" si="115"/>
        <v>#REF!</v>
      </c>
    </row>
    <row r="1649" spans="3:6" hidden="1" x14ac:dyDescent="0.25">
      <c r="C1649" t="e">
        <f t="shared" si="112"/>
        <v>#REF!</v>
      </c>
      <c r="D1649" t="e">
        <f t="shared" si="113"/>
        <v>#REF!</v>
      </c>
      <c r="E1649" t="e">
        <f t="shared" si="114"/>
        <v>#REF!</v>
      </c>
      <c r="F1649" t="e">
        <f t="shared" si="115"/>
        <v>#REF!</v>
      </c>
    </row>
    <row r="1650" spans="3:6" hidden="1" x14ac:dyDescent="0.25">
      <c r="C1650" t="e">
        <f t="shared" si="112"/>
        <v>#REF!</v>
      </c>
      <c r="D1650" t="e">
        <f t="shared" si="113"/>
        <v>#REF!</v>
      </c>
      <c r="E1650" t="e">
        <f t="shared" si="114"/>
        <v>#REF!</v>
      </c>
      <c r="F1650" t="e">
        <f t="shared" si="115"/>
        <v>#REF!</v>
      </c>
    </row>
    <row r="1651" spans="3:6" hidden="1" x14ac:dyDescent="0.25">
      <c r="C1651" t="e">
        <f t="shared" si="112"/>
        <v>#REF!</v>
      </c>
      <c r="D1651" t="e">
        <f t="shared" si="113"/>
        <v>#REF!</v>
      </c>
      <c r="E1651" t="e">
        <f t="shared" si="114"/>
        <v>#REF!</v>
      </c>
      <c r="F1651" t="e">
        <f t="shared" si="115"/>
        <v>#REF!</v>
      </c>
    </row>
    <row r="1652" spans="3:6" hidden="1" x14ac:dyDescent="0.25">
      <c r="C1652" t="e">
        <f t="shared" si="112"/>
        <v>#REF!</v>
      </c>
      <c r="D1652" t="e">
        <f t="shared" si="113"/>
        <v>#REF!</v>
      </c>
      <c r="E1652" t="e">
        <f t="shared" si="114"/>
        <v>#REF!</v>
      </c>
      <c r="F1652" t="e">
        <f t="shared" si="115"/>
        <v>#REF!</v>
      </c>
    </row>
    <row r="1653" spans="3:6" hidden="1" x14ac:dyDescent="0.25">
      <c r="C1653" t="e">
        <f t="shared" si="112"/>
        <v>#REF!</v>
      </c>
      <c r="D1653" t="e">
        <f t="shared" si="113"/>
        <v>#REF!</v>
      </c>
      <c r="E1653" t="e">
        <f t="shared" si="114"/>
        <v>#REF!</v>
      </c>
      <c r="F1653" t="e">
        <f t="shared" si="115"/>
        <v>#REF!</v>
      </c>
    </row>
    <row r="1654" spans="3:6" hidden="1" x14ac:dyDescent="0.25">
      <c r="C1654" t="e">
        <f t="shared" si="112"/>
        <v>#REF!</v>
      </c>
      <c r="D1654" t="e">
        <f t="shared" si="113"/>
        <v>#REF!</v>
      </c>
      <c r="E1654" t="e">
        <f t="shared" si="114"/>
        <v>#REF!</v>
      </c>
      <c r="F1654" t="e">
        <f t="shared" si="115"/>
        <v>#REF!</v>
      </c>
    </row>
    <row r="1655" spans="3:6" hidden="1" x14ac:dyDescent="0.25">
      <c r="C1655" t="e">
        <f t="shared" si="112"/>
        <v>#REF!</v>
      </c>
      <c r="D1655" t="e">
        <f t="shared" si="113"/>
        <v>#REF!</v>
      </c>
      <c r="E1655" t="e">
        <f t="shared" si="114"/>
        <v>#REF!</v>
      </c>
      <c r="F1655" t="e">
        <f t="shared" si="115"/>
        <v>#REF!</v>
      </c>
    </row>
    <row r="1656" spans="3:6" hidden="1" x14ac:dyDescent="0.25">
      <c r="C1656" t="e">
        <f t="shared" si="112"/>
        <v>#REF!</v>
      </c>
      <c r="D1656" t="e">
        <f t="shared" si="113"/>
        <v>#REF!</v>
      </c>
      <c r="E1656" t="e">
        <f t="shared" si="114"/>
        <v>#REF!</v>
      </c>
      <c r="F1656" t="e">
        <f t="shared" si="115"/>
        <v>#REF!</v>
      </c>
    </row>
    <row r="1657" spans="3:6" hidden="1" x14ac:dyDescent="0.25">
      <c r="C1657" t="e">
        <f t="shared" si="112"/>
        <v>#REF!</v>
      </c>
      <c r="D1657" t="e">
        <f t="shared" si="113"/>
        <v>#REF!</v>
      </c>
      <c r="E1657" t="e">
        <f t="shared" si="114"/>
        <v>#REF!</v>
      </c>
      <c r="F1657" t="e">
        <f t="shared" si="115"/>
        <v>#REF!</v>
      </c>
    </row>
    <row r="1658" spans="3:6" hidden="1" x14ac:dyDescent="0.25">
      <c r="C1658" t="e">
        <f t="shared" si="112"/>
        <v>#REF!</v>
      </c>
      <c r="D1658" t="e">
        <f t="shared" si="113"/>
        <v>#REF!</v>
      </c>
      <c r="E1658" t="e">
        <f t="shared" si="114"/>
        <v>#REF!</v>
      </c>
      <c r="F1658" t="e">
        <f t="shared" si="115"/>
        <v>#REF!</v>
      </c>
    </row>
    <row r="1659" spans="3:6" hidden="1" x14ac:dyDescent="0.25">
      <c r="C1659" t="e">
        <f t="shared" si="112"/>
        <v>#REF!</v>
      </c>
      <c r="D1659" t="e">
        <f t="shared" si="113"/>
        <v>#REF!</v>
      </c>
      <c r="E1659" t="e">
        <f t="shared" si="114"/>
        <v>#REF!</v>
      </c>
      <c r="F1659" t="e">
        <f t="shared" si="115"/>
        <v>#REF!</v>
      </c>
    </row>
    <row r="1660" spans="3:6" hidden="1" x14ac:dyDescent="0.25">
      <c r="C1660" t="e">
        <f t="shared" si="112"/>
        <v>#REF!</v>
      </c>
      <c r="D1660" t="e">
        <f t="shared" si="113"/>
        <v>#REF!</v>
      </c>
      <c r="E1660" t="e">
        <f t="shared" si="114"/>
        <v>#REF!</v>
      </c>
      <c r="F1660" t="e">
        <f t="shared" si="115"/>
        <v>#REF!</v>
      </c>
    </row>
    <row r="1661" spans="3:6" hidden="1" x14ac:dyDescent="0.25">
      <c r="C1661" t="e">
        <f t="shared" si="112"/>
        <v>#REF!</v>
      </c>
      <c r="D1661" t="e">
        <f t="shared" si="113"/>
        <v>#REF!</v>
      </c>
      <c r="E1661" t="e">
        <f t="shared" si="114"/>
        <v>#REF!</v>
      </c>
      <c r="F1661" t="e">
        <f t="shared" si="115"/>
        <v>#REF!</v>
      </c>
    </row>
    <row r="1662" spans="3:6" hidden="1" x14ac:dyDescent="0.25">
      <c r="C1662" t="e">
        <f t="shared" si="112"/>
        <v>#REF!</v>
      </c>
      <c r="D1662" t="e">
        <f t="shared" si="113"/>
        <v>#REF!</v>
      </c>
      <c r="E1662" t="e">
        <f t="shared" si="114"/>
        <v>#REF!</v>
      </c>
      <c r="F1662" t="e">
        <f t="shared" si="115"/>
        <v>#REF!</v>
      </c>
    </row>
    <row r="1663" spans="3:6" hidden="1" x14ac:dyDescent="0.25">
      <c r="C1663" t="e">
        <f t="shared" si="112"/>
        <v>#REF!</v>
      </c>
      <c r="D1663" t="e">
        <f t="shared" si="113"/>
        <v>#REF!</v>
      </c>
      <c r="E1663" t="e">
        <f t="shared" si="114"/>
        <v>#REF!</v>
      </c>
      <c r="F1663" t="e">
        <f t="shared" si="115"/>
        <v>#REF!</v>
      </c>
    </row>
    <row r="1664" spans="3:6" hidden="1" x14ac:dyDescent="0.25">
      <c r="C1664" t="e">
        <f t="shared" si="112"/>
        <v>#REF!</v>
      </c>
      <c r="D1664" t="e">
        <f t="shared" si="113"/>
        <v>#REF!</v>
      </c>
      <c r="E1664" t="e">
        <f t="shared" si="114"/>
        <v>#REF!</v>
      </c>
      <c r="F1664" t="e">
        <f t="shared" si="115"/>
        <v>#REF!</v>
      </c>
    </row>
    <row r="1665" spans="3:6" hidden="1" x14ac:dyDescent="0.25">
      <c r="C1665" t="e">
        <f t="shared" si="112"/>
        <v>#REF!</v>
      </c>
      <c r="D1665" t="e">
        <f t="shared" si="113"/>
        <v>#REF!</v>
      </c>
      <c r="E1665" t="e">
        <f t="shared" si="114"/>
        <v>#REF!</v>
      </c>
      <c r="F1665" t="e">
        <f t="shared" si="115"/>
        <v>#REF!</v>
      </c>
    </row>
    <row r="1666" spans="3:6" hidden="1" x14ac:dyDescent="0.25">
      <c r="C1666" t="e">
        <f t="shared" ref="C1666:C1726" si="116">VLOOKUP(B1666,fundtbl,6,FALSE)</f>
        <v>#REF!</v>
      </c>
      <c r="D1666" t="e">
        <f t="shared" si="113"/>
        <v>#REF!</v>
      </c>
      <c r="E1666" t="e">
        <f t="shared" si="114"/>
        <v>#REF!</v>
      </c>
      <c r="F1666" t="e">
        <f t="shared" si="115"/>
        <v>#REF!</v>
      </c>
    </row>
    <row r="1667" spans="3:6" hidden="1" x14ac:dyDescent="0.25">
      <c r="C1667" t="e">
        <f t="shared" si="116"/>
        <v>#REF!</v>
      </c>
      <c r="D1667" t="e">
        <f t="shared" si="113"/>
        <v>#REF!</v>
      </c>
      <c r="E1667" t="e">
        <f t="shared" si="114"/>
        <v>#REF!</v>
      </c>
      <c r="F1667" t="e">
        <f t="shared" si="115"/>
        <v>#REF!</v>
      </c>
    </row>
    <row r="1668" spans="3:6" hidden="1" x14ac:dyDescent="0.25">
      <c r="C1668" t="e">
        <f t="shared" si="116"/>
        <v>#REF!</v>
      </c>
      <c r="D1668" t="e">
        <f t="shared" si="113"/>
        <v>#REF!</v>
      </c>
      <c r="E1668" t="e">
        <f t="shared" si="114"/>
        <v>#REF!</v>
      </c>
      <c r="F1668" t="e">
        <f t="shared" si="115"/>
        <v>#REF!</v>
      </c>
    </row>
    <row r="1669" spans="3:6" hidden="1" x14ac:dyDescent="0.25">
      <c r="C1669" t="e">
        <f t="shared" si="116"/>
        <v>#REF!</v>
      </c>
      <c r="D1669" t="e">
        <f t="shared" si="113"/>
        <v>#REF!</v>
      </c>
      <c r="E1669" t="e">
        <f t="shared" si="114"/>
        <v>#REF!</v>
      </c>
      <c r="F1669" t="e">
        <f t="shared" si="115"/>
        <v>#REF!</v>
      </c>
    </row>
    <row r="1670" spans="3:6" hidden="1" x14ac:dyDescent="0.25">
      <c r="C1670" t="e">
        <f t="shared" si="116"/>
        <v>#REF!</v>
      </c>
      <c r="D1670" t="e">
        <f t="shared" si="113"/>
        <v>#REF!</v>
      </c>
      <c r="E1670" t="e">
        <f t="shared" si="114"/>
        <v>#REF!</v>
      </c>
      <c r="F1670" t="e">
        <f t="shared" si="115"/>
        <v>#REF!</v>
      </c>
    </row>
    <row r="1671" spans="3:6" hidden="1" x14ac:dyDescent="0.25">
      <c r="C1671" t="e">
        <f t="shared" si="116"/>
        <v>#REF!</v>
      </c>
      <c r="D1671" t="e">
        <f t="shared" si="113"/>
        <v>#REF!</v>
      </c>
      <c r="E1671" t="e">
        <f t="shared" si="114"/>
        <v>#REF!</v>
      </c>
      <c r="F1671" t="e">
        <f t="shared" si="115"/>
        <v>#REF!</v>
      </c>
    </row>
    <row r="1672" spans="3:6" hidden="1" x14ac:dyDescent="0.25">
      <c r="C1672" t="e">
        <f t="shared" si="116"/>
        <v>#REF!</v>
      </c>
      <c r="D1672" t="e">
        <f t="shared" si="113"/>
        <v>#REF!</v>
      </c>
      <c r="E1672" t="e">
        <f t="shared" si="114"/>
        <v>#REF!</v>
      </c>
      <c r="F1672" t="e">
        <f t="shared" si="115"/>
        <v>#REF!</v>
      </c>
    </row>
    <row r="1673" spans="3:6" hidden="1" x14ac:dyDescent="0.25">
      <c r="C1673" t="e">
        <f t="shared" si="116"/>
        <v>#REF!</v>
      </c>
      <c r="D1673" t="e">
        <f t="shared" si="113"/>
        <v>#REF!</v>
      </c>
      <c r="E1673" t="e">
        <f t="shared" si="114"/>
        <v>#REF!</v>
      </c>
      <c r="F1673" t="e">
        <f t="shared" si="115"/>
        <v>#REF!</v>
      </c>
    </row>
    <row r="1674" spans="3:6" hidden="1" x14ac:dyDescent="0.25">
      <c r="C1674" t="e">
        <f t="shared" si="116"/>
        <v>#REF!</v>
      </c>
      <c r="D1674" t="e">
        <f t="shared" si="113"/>
        <v>#REF!</v>
      </c>
      <c r="E1674" t="e">
        <f t="shared" si="114"/>
        <v>#REF!</v>
      </c>
      <c r="F1674" t="e">
        <f t="shared" si="115"/>
        <v>#REF!</v>
      </c>
    </row>
    <row r="1675" spans="3:6" hidden="1" x14ac:dyDescent="0.25">
      <c r="C1675" t="e">
        <f t="shared" si="116"/>
        <v>#REF!</v>
      </c>
      <c r="D1675" t="e">
        <f t="shared" si="113"/>
        <v>#REF!</v>
      </c>
      <c r="E1675" t="e">
        <f t="shared" si="114"/>
        <v>#REF!</v>
      </c>
      <c r="F1675" t="e">
        <f t="shared" si="115"/>
        <v>#REF!</v>
      </c>
    </row>
    <row r="1676" spans="3:6" hidden="1" x14ac:dyDescent="0.25">
      <c r="C1676" t="e">
        <f t="shared" si="116"/>
        <v>#REF!</v>
      </c>
      <c r="D1676" t="e">
        <f t="shared" si="113"/>
        <v>#REF!</v>
      </c>
      <c r="E1676" t="e">
        <f t="shared" si="114"/>
        <v>#REF!</v>
      </c>
      <c r="F1676" t="e">
        <f t="shared" si="115"/>
        <v>#REF!</v>
      </c>
    </row>
    <row r="1677" spans="3:6" hidden="1" x14ac:dyDescent="0.25">
      <c r="C1677" t="e">
        <f t="shared" si="116"/>
        <v>#REF!</v>
      </c>
      <c r="D1677" t="e">
        <f t="shared" si="113"/>
        <v>#REF!</v>
      </c>
      <c r="E1677" t="e">
        <f t="shared" si="114"/>
        <v>#REF!</v>
      </c>
      <c r="F1677" t="e">
        <f t="shared" si="115"/>
        <v>#REF!</v>
      </c>
    </row>
    <row r="1678" spans="3:6" hidden="1" x14ac:dyDescent="0.25">
      <c r="C1678" t="e">
        <f t="shared" si="116"/>
        <v>#REF!</v>
      </c>
      <c r="D1678" t="e">
        <f t="shared" si="113"/>
        <v>#REF!</v>
      </c>
      <c r="E1678" t="e">
        <f t="shared" si="114"/>
        <v>#REF!</v>
      </c>
      <c r="F1678" t="e">
        <f t="shared" si="115"/>
        <v>#REF!</v>
      </c>
    </row>
    <row r="1679" spans="3:6" hidden="1" x14ac:dyDescent="0.25">
      <c r="C1679" t="e">
        <f t="shared" si="116"/>
        <v>#REF!</v>
      </c>
      <c r="D1679" t="e">
        <f t="shared" si="113"/>
        <v>#REF!</v>
      </c>
      <c r="E1679" t="e">
        <f t="shared" si="114"/>
        <v>#REF!</v>
      </c>
      <c r="F1679" t="e">
        <f t="shared" si="115"/>
        <v>#REF!</v>
      </c>
    </row>
    <row r="1680" spans="3:6" hidden="1" x14ac:dyDescent="0.25">
      <c r="C1680" t="e">
        <f t="shared" si="116"/>
        <v>#REF!</v>
      </c>
      <c r="D1680" t="e">
        <f t="shared" si="113"/>
        <v>#REF!</v>
      </c>
      <c r="E1680" t="e">
        <f t="shared" si="114"/>
        <v>#REF!</v>
      </c>
      <c r="F1680" t="e">
        <f t="shared" si="115"/>
        <v>#REF!</v>
      </c>
    </row>
    <row r="1681" spans="3:6" hidden="1" x14ac:dyDescent="0.25">
      <c r="C1681" t="e">
        <f t="shared" si="116"/>
        <v>#REF!</v>
      </c>
      <c r="D1681" t="e">
        <f t="shared" si="113"/>
        <v>#REF!</v>
      </c>
      <c r="E1681" t="e">
        <f t="shared" si="114"/>
        <v>#REF!</v>
      </c>
      <c r="F1681" t="e">
        <f t="shared" si="115"/>
        <v>#REF!</v>
      </c>
    </row>
    <row r="1682" spans="3:6" hidden="1" x14ac:dyDescent="0.25">
      <c r="C1682" t="e">
        <f t="shared" si="116"/>
        <v>#REF!</v>
      </c>
      <c r="D1682" t="e">
        <f t="shared" si="113"/>
        <v>#REF!</v>
      </c>
      <c r="E1682" t="e">
        <f t="shared" si="114"/>
        <v>#REF!</v>
      </c>
      <c r="F1682" t="e">
        <f t="shared" si="115"/>
        <v>#REF!</v>
      </c>
    </row>
    <row r="1683" spans="3:6" hidden="1" x14ac:dyDescent="0.25">
      <c r="C1683" t="e">
        <f t="shared" si="116"/>
        <v>#REF!</v>
      </c>
      <c r="D1683" t="e">
        <f t="shared" si="113"/>
        <v>#REF!</v>
      </c>
      <c r="E1683" t="e">
        <f t="shared" si="114"/>
        <v>#REF!</v>
      </c>
      <c r="F1683" t="e">
        <f t="shared" si="115"/>
        <v>#REF!</v>
      </c>
    </row>
    <row r="1684" spans="3:6" hidden="1" x14ac:dyDescent="0.25">
      <c r="C1684" t="e">
        <f t="shared" si="116"/>
        <v>#REF!</v>
      </c>
      <c r="D1684" t="e">
        <f t="shared" si="113"/>
        <v>#REF!</v>
      </c>
      <c r="E1684" t="e">
        <f t="shared" si="114"/>
        <v>#REF!</v>
      </c>
      <c r="F1684" t="e">
        <f t="shared" si="115"/>
        <v>#REF!</v>
      </c>
    </row>
    <row r="1685" spans="3:6" hidden="1" x14ac:dyDescent="0.25">
      <c r="C1685" t="e">
        <f t="shared" si="116"/>
        <v>#REF!</v>
      </c>
      <c r="D1685" t="e">
        <f t="shared" si="113"/>
        <v>#REF!</v>
      </c>
      <c r="E1685" t="e">
        <f t="shared" si="114"/>
        <v>#REF!</v>
      </c>
      <c r="F1685" t="e">
        <f t="shared" si="115"/>
        <v>#REF!</v>
      </c>
    </row>
    <row r="1686" spans="3:6" hidden="1" x14ac:dyDescent="0.25">
      <c r="C1686" t="e">
        <f t="shared" si="116"/>
        <v>#REF!</v>
      </c>
      <c r="D1686" t="e">
        <f t="shared" si="113"/>
        <v>#REF!</v>
      </c>
      <c r="E1686" t="e">
        <f t="shared" si="114"/>
        <v>#REF!</v>
      </c>
      <c r="F1686" t="e">
        <f t="shared" si="115"/>
        <v>#REF!</v>
      </c>
    </row>
    <row r="1687" spans="3:6" hidden="1" x14ac:dyDescent="0.25">
      <c r="C1687" t="e">
        <f t="shared" si="116"/>
        <v>#REF!</v>
      </c>
      <c r="D1687" t="e">
        <f t="shared" si="113"/>
        <v>#REF!</v>
      </c>
      <c r="E1687" t="e">
        <f t="shared" si="114"/>
        <v>#REF!</v>
      </c>
      <c r="F1687" t="e">
        <f t="shared" si="115"/>
        <v>#REF!</v>
      </c>
    </row>
    <row r="1688" spans="3:6" hidden="1" x14ac:dyDescent="0.25">
      <c r="C1688" t="e">
        <f t="shared" si="116"/>
        <v>#REF!</v>
      </c>
      <c r="D1688" t="e">
        <f t="shared" si="113"/>
        <v>#REF!</v>
      </c>
      <c r="E1688" t="e">
        <f t="shared" si="114"/>
        <v>#REF!</v>
      </c>
      <c r="F1688" t="e">
        <f t="shared" si="115"/>
        <v>#REF!</v>
      </c>
    </row>
    <row r="1689" spans="3:6" hidden="1" x14ac:dyDescent="0.25">
      <c r="C1689" t="e">
        <f t="shared" si="116"/>
        <v>#REF!</v>
      </c>
      <c r="D1689" t="e">
        <f t="shared" si="113"/>
        <v>#REF!</v>
      </c>
      <c r="E1689" t="e">
        <f t="shared" si="114"/>
        <v>#REF!</v>
      </c>
      <c r="F1689" t="e">
        <f t="shared" si="115"/>
        <v>#REF!</v>
      </c>
    </row>
    <row r="1690" spans="3:6" hidden="1" x14ac:dyDescent="0.25">
      <c r="C1690" t="e">
        <f t="shared" si="116"/>
        <v>#REF!</v>
      </c>
      <c r="D1690" t="e">
        <f t="shared" si="113"/>
        <v>#REF!</v>
      </c>
      <c r="E1690" t="e">
        <f t="shared" si="114"/>
        <v>#REF!</v>
      </c>
      <c r="F1690" t="e">
        <f t="shared" si="115"/>
        <v>#REF!</v>
      </c>
    </row>
    <row r="1691" spans="3:6" hidden="1" x14ac:dyDescent="0.25">
      <c r="C1691" t="e">
        <f t="shared" si="116"/>
        <v>#REF!</v>
      </c>
      <c r="D1691" t="e">
        <f t="shared" si="113"/>
        <v>#REF!</v>
      </c>
      <c r="E1691" t="e">
        <f t="shared" si="114"/>
        <v>#REF!</v>
      </c>
      <c r="F1691" t="e">
        <f t="shared" si="115"/>
        <v>#REF!</v>
      </c>
    </row>
    <row r="1692" spans="3:6" x14ac:dyDescent="0.25">
      <c r="C1692" t="e">
        <f t="shared" si="116"/>
        <v>#REF!</v>
      </c>
      <c r="D1692" t="e">
        <f t="shared" si="113"/>
        <v>#REF!</v>
      </c>
      <c r="E1692" t="e">
        <f t="shared" si="114"/>
        <v>#REF!</v>
      </c>
      <c r="F1692" t="e">
        <f t="shared" si="115"/>
        <v>#REF!</v>
      </c>
    </row>
    <row r="1693" spans="3:6" hidden="1" x14ac:dyDescent="0.25">
      <c r="C1693" t="e">
        <f t="shared" si="116"/>
        <v>#REF!</v>
      </c>
      <c r="D1693" t="e">
        <f t="shared" si="113"/>
        <v>#REF!</v>
      </c>
      <c r="E1693" t="e">
        <f t="shared" si="114"/>
        <v>#REF!</v>
      </c>
      <c r="F1693" t="e">
        <f t="shared" si="115"/>
        <v>#REF!</v>
      </c>
    </row>
    <row r="1694" spans="3:6" hidden="1" x14ac:dyDescent="0.25">
      <c r="C1694" t="e">
        <f t="shared" si="116"/>
        <v>#REF!</v>
      </c>
      <c r="D1694" t="e">
        <f t="shared" si="113"/>
        <v>#REF!</v>
      </c>
      <c r="E1694" t="e">
        <f t="shared" si="114"/>
        <v>#REF!</v>
      </c>
      <c r="F1694" t="e">
        <f t="shared" si="115"/>
        <v>#REF!</v>
      </c>
    </row>
    <row r="1695" spans="3:6" hidden="1" x14ac:dyDescent="0.25">
      <c r="C1695" t="e">
        <f t="shared" si="116"/>
        <v>#REF!</v>
      </c>
      <c r="D1695" t="e">
        <f t="shared" si="113"/>
        <v>#REF!</v>
      </c>
      <c r="E1695" t="e">
        <f t="shared" si="114"/>
        <v>#REF!</v>
      </c>
      <c r="F1695" t="e">
        <f t="shared" si="115"/>
        <v>#REF!</v>
      </c>
    </row>
    <row r="1696" spans="3:6" hidden="1" x14ac:dyDescent="0.25">
      <c r="C1696" t="e">
        <f t="shared" si="116"/>
        <v>#REF!</v>
      </c>
      <c r="D1696" t="e">
        <f t="shared" ref="D1696:D1711" si="117">VLOOKUP(B1696,fundtbl,5,FALSE)</f>
        <v>#REF!</v>
      </c>
      <c r="E1696" t="e">
        <f t="shared" ref="E1696:E1711" si="118">VLOOKUP(B1696,fundtbl,7,FALSE)</f>
        <v>#REF!</v>
      </c>
      <c r="F1696" t="e">
        <f t="shared" ref="F1696:F1711" si="119">VLOOKUP(B1696,fundtbl,8,FALSE)</f>
        <v>#REF!</v>
      </c>
    </row>
    <row r="1697" spans="3:6" hidden="1" x14ac:dyDescent="0.25">
      <c r="C1697" t="e">
        <f t="shared" si="116"/>
        <v>#REF!</v>
      </c>
      <c r="D1697" t="e">
        <f t="shared" si="117"/>
        <v>#REF!</v>
      </c>
      <c r="E1697" t="e">
        <f t="shared" si="118"/>
        <v>#REF!</v>
      </c>
      <c r="F1697" t="e">
        <f t="shared" si="119"/>
        <v>#REF!</v>
      </c>
    </row>
    <row r="1698" spans="3:6" hidden="1" x14ac:dyDescent="0.25">
      <c r="C1698" t="e">
        <f t="shared" si="116"/>
        <v>#REF!</v>
      </c>
      <c r="D1698" t="e">
        <f t="shared" si="117"/>
        <v>#REF!</v>
      </c>
      <c r="E1698" t="e">
        <f t="shared" si="118"/>
        <v>#REF!</v>
      </c>
      <c r="F1698" t="e">
        <f t="shared" si="119"/>
        <v>#REF!</v>
      </c>
    </row>
    <row r="1699" spans="3:6" hidden="1" x14ac:dyDescent="0.25">
      <c r="C1699" t="e">
        <f t="shared" si="116"/>
        <v>#REF!</v>
      </c>
      <c r="D1699" t="e">
        <f t="shared" si="117"/>
        <v>#REF!</v>
      </c>
      <c r="E1699" t="e">
        <f t="shared" si="118"/>
        <v>#REF!</v>
      </c>
      <c r="F1699" t="e">
        <f t="shared" si="119"/>
        <v>#REF!</v>
      </c>
    </row>
    <row r="1700" spans="3:6" x14ac:dyDescent="0.25">
      <c r="C1700" t="e">
        <f t="shared" si="116"/>
        <v>#REF!</v>
      </c>
      <c r="D1700" t="e">
        <f t="shared" si="117"/>
        <v>#REF!</v>
      </c>
      <c r="E1700" t="e">
        <f t="shared" si="118"/>
        <v>#REF!</v>
      </c>
      <c r="F1700" t="e">
        <f t="shared" si="119"/>
        <v>#REF!</v>
      </c>
    </row>
    <row r="1701" spans="3:6" hidden="1" x14ac:dyDescent="0.25">
      <c r="C1701" t="e">
        <f t="shared" si="116"/>
        <v>#REF!</v>
      </c>
      <c r="D1701" t="e">
        <f t="shared" si="117"/>
        <v>#REF!</v>
      </c>
      <c r="E1701" t="e">
        <f t="shared" si="118"/>
        <v>#REF!</v>
      </c>
      <c r="F1701" t="e">
        <f t="shared" si="119"/>
        <v>#REF!</v>
      </c>
    </row>
    <row r="1702" spans="3:6" x14ac:dyDescent="0.25">
      <c r="C1702" t="e">
        <f t="shared" si="116"/>
        <v>#REF!</v>
      </c>
      <c r="D1702" t="e">
        <f t="shared" si="117"/>
        <v>#REF!</v>
      </c>
      <c r="E1702" t="e">
        <f t="shared" si="118"/>
        <v>#REF!</v>
      </c>
      <c r="F1702" t="e">
        <f t="shared" si="119"/>
        <v>#REF!</v>
      </c>
    </row>
    <row r="1703" spans="3:6" hidden="1" x14ac:dyDescent="0.25">
      <c r="C1703" t="e">
        <f t="shared" si="116"/>
        <v>#REF!</v>
      </c>
      <c r="D1703" t="e">
        <f t="shared" si="117"/>
        <v>#REF!</v>
      </c>
      <c r="E1703" t="e">
        <f t="shared" si="118"/>
        <v>#REF!</v>
      </c>
      <c r="F1703" t="e">
        <f t="shared" si="119"/>
        <v>#REF!</v>
      </c>
    </row>
    <row r="1704" spans="3:6" hidden="1" x14ac:dyDescent="0.25">
      <c r="C1704" t="e">
        <f t="shared" si="116"/>
        <v>#REF!</v>
      </c>
      <c r="D1704" t="e">
        <f t="shared" si="117"/>
        <v>#REF!</v>
      </c>
      <c r="E1704" t="e">
        <f t="shared" si="118"/>
        <v>#REF!</v>
      </c>
      <c r="F1704" t="e">
        <f t="shared" si="119"/>
        <v>#REF!</v>
      </c>
    </row>
    <row r="1705" spans="3:6" hidden="1" x14ac:dyDescent="0.25">
      <c r="C1705" t="e">
        <f t="shared" si="116"/>
        <v>#REF!</v>
      </c>
      <c r="D1705" t="e">
        <f t="shared" si="117"/>
        <v>#REF!</v>
      </c>
      <c r="E1705" t="e">
        <f t="shared" si="118"/>
        <v>#REF!</v>
      </c>
      <c r="F1705" t="e">
        <f t="shared" si="119"/>
        <v>#REF!</v>
      </c>
    </row>
    <row r="1706" spans="3:6" hidden="1" x14ac:dyDescent="0.25">
      <c r="C1706" t="e">
        <f t="shared" si="116"/>
        <v>#REF!</v>
      </c>
      <c r="D1706" t="e">
        <f t="shared" si="117"/>
        <v>#REF!</v>
      </c>
      <c r="E1706" t="e">
        <f t="shared" si="118"/>
        <v>#REF!</v>
      </c>
      <c r="F1706" t="e">
        <f t="shared" si="119"/>
        <v>#REF!</v>
      </c>
    </row>
    <row r="1707" spans="3:6" hidden="1" x14ac:dyDescent="0.25">
      <c r="C1707" t="e">
        <f t="shared" si="116"/>
        <v>#REF!</v>
      </c>
      <c r="D1707" t="e">
        <f t="shared" si="117"/>
        <v>#REF!</v>
      </c>
      <c r="E1707" t="e">
        <f t="shared" si="118"/>
        <v>#REF!</v>
      </c>
      <c r="F1707" t="e">
        <f t="shared" si="119"/>
        <v>#REF!</v>
      </c>
    </row>
    <row r="1708" spans="3:6" hidden="1" x14ac:dyDescent="0.25">
      <c r="C1708" t="e">
        <f t="shared" si="116"/>
        <v>#REF!</v>
      </c>
      <c r="D1708" t="e">
        <f t="shared" si="117"/>
        <v>#REF!</v>
      </c>
      <c r="E1708" t="e">
        <f t="shared" si="118"/>
        <v>#REF!</v>
      </c>
      <c r="F1708" t="e">
        <f t="shared" si="119"/>
        <v>#REF!</v>
      </c>
    </row>
    <row r="1709" spans="3:6" hidden="1" x14ac:dyDescent="0.25">
      <c r="C1709" t="e">
        <f t="shared" si="116"/>
        <v>#REF!</v>
      </c>
      <c r="D1709" t="e">
        <f t="shared" si="117"/>
        <v>#REF!</v>
      </c>
      <c r="E1709" t="e">
        <f t="shared" si="118"/>
        <v>#REF!</v>
      </c>
      <c r="F1709" t="e">
        <f t="shared" si="119"/>
        <v>#REF!</v>
      </c>
    </row>
    <row r="1710" spans="3:6" hidden="1" x14ac:dyDescent="0.25">
      <c r="C1710" t="e">
        <f t="shared" si="116"/>
        <v>#REF!</v>
      </c>
      <c r="D1710" t="e">
        <f t="shared" si="117"/>
        <v>#REF!</v>
      </c>
      <c r="E1710" t="e">
        <f t="shared" si="118"/>
        <v>#REF!</v>
      </c>
      <c r="F1710" t="e">
        <f t="shared" si="119"/>
        <v>#REF!</v>
      </c>
    </row>
    <row r="1711" spans="3:6" hidden="1" x14ac:dyDescent="0.25">
      <c r="C1711" t="e">
        <f t="shared" si="116"/>
        <v>#REF!</v>
      </c>
      <c r="D1711" t="e">
        <f t="shared" si="117"/>
        <v>#REF!</v>
      </c>
      <c r="E1711" t="e">
        <f t="shared" si="118"/>
        <v>#REF!</v>
      </c>
      <c r="F1711" t="e">
        <f t="shared" si="119"/>
        <v>#REF!</v>
      </c>
    </row>
    <row r="1712" spans="3:6" hidden="1" x14ac:dyDescent="0.25">
      <c r="C1712" t="e">
        <f t="shared" si="116"/>
        <v>#REF!</v>
      </c>
      <c r="D1712" t="e">
        <f>VLOOKUP('AGENCY (old)'!F1840,fundtbl,5,FALSE)</f>
        <v>#REF!</v>
      </c>
      <c r="E1712" t="e">
        <f>VLOOKUP('AGENCY (old)'!F1840,fundtbl,7,FALSE)</f>
        <v>#REF!</v>
      </c>
      <c r="F1712" t="e">
        <f>VLOOKUP('AGENCY (old)'!F1840,fundtbl,8,FALSE)</f>
        <v>#REF!</v>
      </c>
    </row>
    <row r="1713" spans="3:6" hidden="1" x14ac:dyDescent="0.25">
      <c r="C1713" t="e">
        <f t="shared" si="116"/>
        <v>#REF!</v>
      </c>
      <c r="D1713" t="e">
        <f>VLOOKUP('AGENCY (old)'!F1841,fundtbl,5,FALSE)</f>
        <v>#REF!</v>
      </c>
      <c r="E1713" t="e">
        <f>VLOOKUP('AGENCY (old)'!F1841,fundtbl,7,FALSE)</f>
        <v>#REF!</v>
      </c>
      <c r="F1713" t="e">
        <f>VLOOKUP('AGENCY (old)'!F1841,fundtbl,8,FALSE)</f>
        <v>#REF!</v>
      </c>
    </row>
    <row r="1714" spans="3:6" hidden="1" x14ac:dyDescent="0.25">
      <c r="C1714" t="e">
        <f t="shared" si="116"/>
        <v>#REF!</v>
      </c>
      <c r="D1714" t="e">
        <f>VLOOKUP('AGENCY (old)'!F1842,fundtbl,5,FALSE)</f>
        <v>#REF!</v>
      </c>
      <c r="E1714" t="e">
        <f>VLOOKUP('AGENCY (old)'!F1842,fundtbl,7,FALSE)</f>
        <v>#REF!</v>
      </c>
      <c r="F1714" t="e">
        <f>VLOOKUP('AGENCY (old)'!F1842,fundtbl,8,FALSE)</f>
        <v>#REF!</v>
      </c>
    </row>
    <row r="1715" spans="3:6" hidden="1" x14ac:dyDescent="0.25">
      <c r="C1715" t="e">
        <f t="shared" si="116"/>
        <v>#REF!</v>
      </c>
      <c r="D1715" t="e">
        <f>VLOOKUP('AGENCY (old)'!F1843,fundtbl,5,FALSE)</f>
        <v>#REF!</v>
      </c>
      <c r="E1715" t="e">
        <f>VLOOKUP('AGENCY (old)'!F1843,fundtbl,7,FALSE)</f>
        <v>#REF!</v>
      </c>
      <c r="F1715" t="e">
        <f>VLOOKUP('AGENCY (old)'!F1843,fundtbl,8,FALSE)</f>
        <v>#REF!</v>
      </c>
    </row>
    <row r="1716" spans="3:6" hidden="1" x14ac:dyDescent="0.25">
      <c r="C1716" t="e">
        <f t="shared" si="116"/>
        <v>#REF!</v>
      </c>
      <c r="D1716" t="e">
        <f>VLOOKUP('AGENCY (old)'!F1844,fundtbl,5,FALSE)</f>
        <v>#REF!</v>
      </c>
      <c r="E1716" t="e">
        <f>VLOOKUP('AGENCY (old)'!F1844,fundtbl,7,FALSE)</f>
        <v>#REF!</v>
      </c>
      <c r="F1716" t="e">
        <f>VLOOKUP('AGENCY (old)'!F1844,fundtbl,8,FALSE)</f>
        <v>#REF!</v>
      </c>
    </row>
    <row r="1717" spans="3:6" hidden="1" x14ac:dyDescent="0.25">
      <c r="C1717" t="e">
        <f t="shared" si="116"/>
        <v>#REF!</v>
      </c>
      <c r="D1717" t="e">
        <f>VLOOKUP('AGENCY (old)'!F1845,fundtbl,5,FALSE)</f>
        <v>#REF!</v>
      </c>
      <c r="E1717" t="e">
        <f>VLOOKUP('AGENCY (old)'!F1845,fundtbl,7,FALSE)</f>
        <v>#REF!</v>
      </c>
      <c r="F1717" t="e">
        <f>VLOOKUP('AGENCY (old)'!F1845,fundtbl,8,FALSE)</f>
        <v>#REF!</v>
      </c>
    </row>
    <row r="1718" spans="3:6" hidden="1" x14ac:dyDescent="0.25">
      <c r="C1718" t="e">
        <f t="shared" si="116"/>
        <v>#REF!</v>
      </c>
      <c r="D1718" t="e">
        <f>VLOOKUP('AGENCY (old)'!F1846,fundtbl,5,FALSE)</f>
        <v>#REF!</v>
      </c>
      <c r="E1718" t="e">
        <f>VLOOKUP('AGENCY (old)'!F1846,fundtbl,7,FALSE)</f>
        <v>#REF!</v>
      </c>
      <c r="F1718" t="e">
        <f>VLOOKUP('AGENCY (old)'!F1846,fundtbl,8,FALSE)</f>
        <v>#REF!</v>
      </c>
    </row>
    <row r="1719" spans="3:6" hidden="1" x14ac:dyDescent="0.25">
      <c r="C1719" t="e">
        <f t="shared" si="116"/>
        <v>#REF!</v>
      </c>
      <c r="D1719" t="e">
        <f>VLOOKUP('AGENCY (old)'!F1847,fundtbl,5,FALSE)</f>
        <v>#REF!</v>
      </c>
      <c r="E1719" t="e">
        <f>VLOOKUP('AGENCY (old)'!F1847,fundtbl,7,FALSE)</f>
        <v>#REF!</v>
      </c>
      <c r="F1719" t="e">
        <f>VLOOKUP('AGENCY (old)'!F1847,fundtbl,8,FALSE)</f>
        <v>#REF!</v>
      </c>
    </row>
    <row r="1720" spans="3:6" hidden="1" x14ac:dyDescent="0.25">
      <c r="C1720" t="e">
        <f t="shared" si="116"/>
        <v>#REF!</v>
      </c>
      <c r="D1720" t="e">
        <f>VLOOKUP('AGENCY (old)'!F1848,fundtbl,5,FALSE)</f>
        <v>#REF!</v>
      </c>
      <c r="E1720" t="e">
        <f>VLOOKUP('AGENCY (old)'!F1848,fundtbl,7,FALSE)</f>
        <v>#REF!</v>
      </c>
      <c r="F1720" t="e">
        <f>VLOOKUP('AGENCY (old)'!F1848,fundtbl,8,FALSE)</f>
        <v>#REF!</v>
      </c>
    </row>
    <row r="1721" spans="3:6" hidden="1" x14ac:dyDescent="0.25">
      <c r="C1721" t="e">
        <f t="shared" si="116"/>
        <v>#REF!</v>
      </c>
      <c r="D1721" t="e">
        <f>VLOOKUP('AGENCY (old)'!F1849,fundtbl,5,FALSE)</f>
        <v>#REF!</v>
      </c>
      <c r="E1721" t="e">
        <f>VLOOKUP('AGENCY (old)'!F1849,fundtbl,7,FALSE)</f>
        <v>#REF!</v>
      </c>
      <c r="F1721" t="e">
        <f>VLOOKUP('AGENCY (old)'!F1849,fundtbl,8,FALSE)</f>
        <v>#REF!</v>
      </c>
    </row>
    <row r="1722" spans="3:6" hidden="1" x14ac:dyDescent="0.25">
      <c r="C1722" t="e">
        <f t="shared" si="116"/>
        <v>#REF!</v>
      </c>
      <c r="D1722" t="e">
        <f>VLOOKUP('AGENCY (old)'!F1850,fundtbl,5,FALSE)</f>
        <v>#REF!</v>
      </c>
      <c r="E1722" t="e">
        <f>VLOOKUP('AGENCY (old)'!F1850,fundtbl,7,FALSE)</f>
        <v>#REF!</v>
      </c>
      <c r="F1722" t="e">
        <f>VLOOKUP('AGENCY (old)'!F1850,fundtbl,8,FALSE)</f>
        <v>#REF!</v>
      </c>
    </row>
    <row r="1723" spans="3:6" hidden="1" x14ac:dyDescent="0.25">
      <c r="C1723" t="e">
        <f t="shared" si="116"/>
        <v>#REF!</v>
      </c>
      <c r="D1723" t="e">
        <f>VLOOKUP('AGENCY (old)'!F1851,fundtbl,5,FALSE)</f>
        <v>#REF!</v>
      </c>
      <c r="E1723" t="e">
        <f>VLOOKUP('AGENCY (old)'!F1851,fundtbl,7,FALSE)</f>
        <v>#REF!</v>
      </c>
      <c r="F1723" t="e">
        <f>VLOOKUP('AGENCY (old)'!F1851,fundtbl,8,FALSE)</f>
        <v>#REF!</v>
      </c>
    </row>
    <row r="1724" spans="3:6" hidden="1" x14ac:dyDescent="0.25">
      <c r="C1724" t="e">
        <f t="shared" si="116"/>
        <v>#REF!</v>
      </c>
      <c r="D1724" t="e">
        <f>VLOOKUP('AGENCY (old)'!F1852,fundtbl,5,FALSE)</f>
        <v>#REF!</v>
      </c>
      <c r="E1724" t="e">
        <f>VLOOKUP('AGENCY (old)'!F1852,fundtbl,7,FALSE)</f>
        <v>#REF!</v>
      </c>
      <c r="F1724" t="e">
        <f>VLOOKUP('AGENCY (old)'!F1852,fundtbl,8,FALSE)</f>
        <v>#REF!</v>
      </c>
    </row>
    <row r="1725" spans="3:6" hidden="1" x14ac:dyDescent="0.25">
      <c r="C1725" t="e">
        <f t="shared" si="116"/>
        <v>#REF!</v>
      </c>
      <c r="D1725" t="e">
        <f>VLOOKUP('AGENCY (old)'!F1855,fundtbl,5,FALSE)</f>
        <v>#REF!</v>
      </c>
      <c r="E1725" t="e">
        <f>VLOOKUP('AGENCY (old)'!F1855,fundtbl,7,FALSE)</f>
        <v>#REF!</v>
      </c>
      <c r="F1725" t="e">
        <f>VLOOKUP('AGENCY (old)'!F1855,fundtbl,8,FALSE)</f>
        <v>#REF!</v>
      </c>
    </row>
    <row r="1726" spans="3:6" x14ac:dyDescent="0.25">
      <c r="C1726" t="e">
        <f t="shared" si="116"/>
        <v>#REF!</v>
      </c>
      <c r="D1726" t="e">
        <f>VLOOKUP(B1726,fundtbl,5,FALSE)</f>
        <v>#REF!</v>
      </c>
      <c r="E1726" t="e">
        <f>VLOOKUP(B1726,fundtbl,7,FALSE)</f>
        <v>#REF!</v>
      </c>
      <c r="F1726" t="e">
        <f>VLOOKUP(B1726,fundtbl,8,FALSE)</f>
        <v>#REF!</v>
      </c>
    </row>
  </sheetData>
  <autoFilter ref="A1:F1726" xr:uid="{00000000-0009-0000-0000-000008000000}">
    <filterColumn colId="2">
      <filters>
        <filter val="992"/>
        <filter val="993"/>
        <filter val="A03"/>
        <filter val="A04"/>
        <filter val="C00"/>
        <filter val="C01"/>
        <filter val="F00"/>
        <filter val="F01"/>
        <filter val="F02"/>
        <filter val="F03"/>
        <filter val="F07"/>
      </filters>
    </filterColumn>
    <sortState xmlns:xlrd2="http://schemas.microsoft.com/office/spreadsheetml/2017/richdata2" ref="A4:F1726">
      <sortCondition ref="C1:C1726"/>
    </sortState>
  </autoFilter>
  <sortState xmlns:xlrd2="http://schemas.microsoft.com/office/spreadsheetml/2017/richdata2" ref="N1:O36">
    <sortCondition ref="N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Sheet6</vt:lpstr>
      <vt:lpstr>Sheet1</vt:lpstr>
      <vt:lpstr>CATEGORY</vt:lpstr>
      <vt:lpstr>DISTRICT</vt:lpstr>
      <vt:lpstr>FUNDS</vt:lpstr>
      <vt:lpstr>CATEGORYa</vt:lpstr>
      <vt:lpstr>DISTRICTa</vt:lpstr>
      <vt:lpstr>FUNDa</vt:lpstr>
      <vt:lpstr>REmaining Funds</vt:lpstr>
      <vt:lpstr>MAPPING</vt:lpstr>
      <vt:lpstr>MAIN ACCOUNTS</vt:lpstr>
      <vt:lpstr>MAIN ACCT HIERARCHY</vt:lpstr>
      <vt:lpstr>AGENCY ACCT TYPE</vt:lpstr>
      <vt:lpstr>AGENCY</vt:lpstr>
      <vt:lpstr>TREASURER ASSIGNED FUND</vt:lpstr>
      <vt:lpstr>AGENCY ACCOUNT</vt:lpstr>
      <vt:lpstr>OBJECT CODE</vt:lpstr>
      <vt:lpstr>Agency Optional Dimensions</vt:lpstr>
      <vt:lpstr>Assets</vt:lpstr>
      <vt:lpstr>GL_MASTER_20160630</vt:lpstr>
      <vt:lpstr>MCESA COA</vt:lpstr>
      <vt:lpstr>AGENCYMAPPING</vt:lpstr>
      <vt:lpstr>AGENCY OLD</vt:lpstr>
      <vt:lpstr>ACCOUNT CLASSIFICATION</vt:lpstr>
      <vt:lpstr>AGENCY (old)</vt:lpstr>
      <vt:lpstr>Maricopa County School Distrcts</vt:lpstr>
      <vt:lpstr>DIST</vt:lpstr>
      <vt:lpstr>FUND</vt:lpstr>
      <vt:lpstr>'AGENCY ACCOUNT'!Agency_Accounts</vt:lpstr>
      <vt:lpstr>AGENCY!Agency_Type</vt:lpstr>
      <vt:lpstr>AGENCYMAPPING!Agency_Type</vt:lpstr>
      <vt:lpstr>'OBJECT CODE'!Agency_Type</vt:lpstr>
      <vt:lpstr>Agency_Type</vt:lpstr>
      <vt:lpstr>BalanceLookup</vt:lpstr>
      <vt:lpstr>CTNUMS</vt:lpstr>
      <vt:lpstr>DIST_TBL</vt:lpstr>
      <vt:lpstr>EntireTable</vt:lpstr>
      <vt:lpstr>full_DIST_TBL</vt:lpstr>
      <vt:lpstr>MAPPING!funddesc</vt:lpstr>
      <vt:lpstr>MAPPING!fundtbl</vt:lpstr>
      <vt:lpstr>lookup1</vt:lpstr>
      <vt:lpstr>lookup2</vt:lpstr>
      <vt:lpstr>MAPPING!name_tbl</vt:lpstr>
      <vt:lpstr>OldAcctNum</vt:lpstr>
      <vt:lpstr>'Maricopa County School Distrcts'!Print_Area</vt:lpstr>
      <vt:lpstr>'MAIN ACCT HIERARCHY'!Print_Titles</vt:lpstr>
      <vt:lpstr>'Maricopa County School Distrcts'!Print_Titles</vt:lpstr>
      <vt:lpstr>SCHOOL_TBL</vt:lpstr>
      <vt:lpstr>SCHOOLDISTS</vt:lpstr>
      <vt:lpstr>SCHOOLS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Encinas - TREASX</dc:creator>
  <cp:lastModifiedBy>Damian Jim (TRS)</cp:lastModifiedBy>
  <cp:lastPrinted>2021-08-20T21:10:00Z</cp:lastPrinted>
  <dcterms:created xsi:type="dcterms:W3CDTF">2015-04-21T17:56:18Z</dcterms:created>
  <dcterms:modified xsi:type="dcterms:W3CDTF">2022-12-09T22:06:21Z</dcterms:modified>
</cp:coreProperties>
</file>